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"/>
    </mc:Choice>
  </mc:AlternateContent>
  <xr:revisionPtr revIDLastSave="0" documentId="13_ncr:1_{56C5C1B9-1B04-4666-AA66-753CCF2AB1B1}" xr6:coauthVersionLast="32" xr6:coauthVersionMax="32" xr10:uidLastSave="{00000000-0000-0000-0000-000000000000}"/>
  <bookViews>
    <workbookView xWindow="0" yWindow="0" windowWidth="28800" windowHeight="18000" tabRatio="707" firstSheet="1" activeTab="10" xr2:uid="{00000000-000D-0000-FFFF-FFFF00000000}"/>
  </bookViews>
  <sheets>
    <sheet name="Plan2" sheetId="77" state="hidden" r:id="rId1"/>
    <sheet name="PROCV" sheetId="40" r:id="rId2"/>
    <sheet name="IPCA_2016" sheetId="89" state="hidden" r:id="rId3"/>
    <sheet name="base_BNDES" sheetId="76" r:id="rId4"/>
    <sheet name="Compatibilizacao" sheetId="75" state="hidden" r:id="rId5"/>
    <sheet name="Total x Ano" sheetId="90" state="hidden" r:id="rId6"/>
    <sheet name="TAB_DIN_Outros" sheetId="82" r:id="rId7"/>
    <sheet name="TAB_DIN_Fundo_Cultural" sheetId="79" r:id="rId8"/>
    <sheet name="TAB_DIN_Direta" sheetId="83" r:id="rId9"/>
    <sheet name="TAB_DIN_Indireta" sheetId="84" r:id="rId10"/>
    <sheet name="SCC X Ano = Total" sheetId="91" r:id="rId11"/>
    <sheet name="SCC X Ano = Total_VAR" sheetId="92" r:id="rId12"/>
    <sheet name="Formato_Análises_Fundo Cultural" sheetId="85" r:id="rId13"/>
    <sheet name="SCC X Ano = Fundo Cultural" sheetId="68" r:id="rId14"/>
    <sheet name="SCC X Ano = Fundo Cultural_VAR" sheetId="71" r:id="rId15"/>
    <sheet name="Formato_Análises_Outros" sheetId="87" r:id="rId16"/>
    <sheet name="SCC X Ano = Outros" sheetId="69" r:id="rId17"/>
    <sheet name="SCC X Ano = Outros_VAR" sheetId="72" r:id="rId18"/>
    <sheet name="Formato_Análises_Direta" sheetId="74" r:id="rId19"/>
    <sheet name="SCC X Ano = Direta" sheetId="70" r:id="rId20"/>
    <sheet name="SCC X Ano = Direta_VAR" sheetId="73" r:id="rId21"/>
    <sheet name="Formato_Análises_Indireta" sheetId="88" r:id="rId22"/>
    <sheet name="SCC X Ano = Indireta" sheetId="80" r:id="rId23"/>
    <sheet name="SCC X Ano = Indireta_VAR" sheetId="81" r:id="rId24"/>
  </sheets>
  <definedNames>
    <definedName name="_xlnm._FilterDatabase" localSheetId="3" hidden="1">base_BNDES!$A$1:$K$11031</definedName>
  </definedNames>
  <calcPr calcId="179017"/>
  <pivotCaches>
    <pivotCache cacheId="1" r:id="rId25"/>
    <pivotCache cacheId="7" r:id="rId26"/>
  </pivotCaches>
</workbook>
</file>

<file path=xl/calcChain.xml><?xml version="1.0" encoding="utf-8"?>
<calcChain xmlns="http://schemas.openxmlformats.org/spreadsheetml/2006/main">
  <c r="O345" i="91" l="1"/>
  <c r="P345" i="91"/>
  <c r="Q345" i="91"/>
  <c r="R345" i="91"/>
  <c r="S345" i="91"/>
  <c r="T345" i="91"/>
  <c r="U345" i="91"/>
  <c r="V345" i="91"/>
  <c r="W345" i="91"/>
  <c r="X345" i="91"/>
  <c r="O346" i="91"/>
  <c r="P346" i="91"/>
  <c r="Q346" i="91"/>
  <c r="R346" i="91"/>
  <c r="S346" i="91"/>
  <c r="T346" i="91"/>
  <c r="U346" i="91"/>
  <c r="V346" i="91"/>
  <c r="W346" i="91"/>
  <c r="X346" i="91"/>
  <c r="O347" i="91"/>
  <c r="P347" i="91"/>
  <c r="Q347" i="91"/>
  <c r="R347" i="91"/>
  <c r="S347" i="91"/>
  <c r="T347" i="91"/>
  <c r="U347" i="91"/>
  <c r="V347" i="91"/>
  <c r="W347" i="91"/>
  <c r="X347" i="91"/>
  <c r="O348" i="91"/>
  <c r="P348" i="91"/>
  <c r="Q348" i="91"/>
  <c r="R348" i="91"/>
  <c r="S348" i="91"/>
  <c r="T348" i="91"/>
  <c r="U348" i="91"/>
  <c r="V348" i="91"/>
  <c r="W348" i="91"/>
  <c r="X348" i="91"/>
  <c r="O349" i="91"/>
  <c r="P349" i="91"/>
  <c r="Q349" i="91"/>
  <c r="R349" i="91"/>
  <c r="S349" i="91"/>
  <c r="T349" i="91"/>
  <c r="U349" i="91"/>
  <c r="V349" i="91"/>
  <c r="W349" i="91"/>
  <c r="X349" i="91"/>
  <c r="O350" i="91"/>
  <c r="P350" i="91"/>
  <c r="Q350" i="91"/>
  <c r="R350" i="91"/>
  <c r="S350" i="91"/>
  <c r="T350" i="91"/>
  <c r="U350" i="91"/>
  <c r="V350" i="91"/>
  <c r="W350" i="91"/>
  <c r="X350" i="91"/>
  <c r="O351" i="91"/>
  <c r="P351" i="91"/>
  <c r="Q351" i="91"/>
  <c r="R351" i="91"/>
  <c r="S351" i="91"/>
  <c r="T351" i="91"/>
  <c r="U351" i="91"/>
  <c r="V351" i="91"/>
  <c r="W351" i="91"/>
  <c r="X351" i="91"/>
  <c r="O352" i="91"/>
  <c r="P352" i="91"/>
  <c r="Q352" i="91"/>
  <c r="R352" i="91"/>
  <c r="S352" i="91"/>
  <c r="T352" i="91"/>
  <c r="U352" i="91"/>
  <c r="V352" i="91"/>
  <c r="W352" i="91"/>
  <c r="X352" i="91"/>
  <c r="O353" i="91"/>
  <c r="P353" i="91"/>
  <c r="Q353" i="91"/>
  <c r="R353" i="91"/>
  <c r="S353" i="91"/>
  <c r="T353" i="91"/>
  <c r="U353" i="91"/>
  <c r="V353" i="91"/>
  <c r="W353" i="91"/>
  <c r="X353" i="91"/>
  <c r="O354" i="91"/>
  <c r="P354" i="91"/>
  <c r="Q354" i="91"/>
  <c r="R354" i="91"/>
  <c r="S354" i="91"/>
  <c r="T354" i="91"/>
  <c r="U354" i="91"/>
  <c r="V354" i="91"/>
  <c r="W354" i="91"/>
  <c r="X354" i="91"/>
  <c r="O355" i="91"/>
  <c r="P355" i="91"/>
  <c r="Q355" i="91"/>
  <c r="R355" i="91"/>
  <c r="S355" i="91"/>
  <c r="T355" i="91"/>
  <c r="U355" i="91"/>
  <c r="V355" i="91"/>
  <c r="W355" i="91"/>
  <c r="X355" i="91"/>
  <c r="O356" i="91"/>
  <c r="P356" i="91"/>
  <c r="Q356" i="91"/>
  <c r="R356" i="91"/>
  <c r="S356" i="91"/>
  <c r="T356" i="91"/>
  <c r="U356" i="91"/>
  <c r="V356" i="91"/>
  <c r="W356" i="91"/>
  <c r="X356" i="91"/>
  <c r="O357" i="91"/>
  <c r="P357" i="91"/>
  <c r="Q357" i="91"/>
  <c r="R357" i="91"/>
  <c r="S357" i="91"/>
  <c r="T357" i="91"/>
  <c r="U357" i="91"/>
  <c r="V357" i="91"/>
  <c r="W357" i="91"/>
  <c r="X357" i="91"/>
  <c r="O358" i="91"/>
  <c r="P358" i="91"/>
  <c r="Q358" i="91"/>
  <c r="R358" i="91"/>
  <c r="S358" i="91"/>
  <c r="T358" i="91"/>
  <c r="U358" i="91"/>
  <c r="V358" i="91"/>
  <c r="W358" i="91"/>
  <c r="X358" i="91"/>
  <c r="O359" i="91"/>
  <c r="P359" i="91"/>
  <c r="Q359" i="91"/>
  <c r="R359" i="91"/>
  <c r="S359" i="91"/>
  <c r="T359" i="91"/>
  <c r="U359" i="91"/>
  <c r="V359" i="91"/>
  <c r="W359" i="91"/>
  <c r="X359" i="91"/>
  <c r="O360" i="91"/>
  <c r="P360" i="91"/>
  <c r="Q360" i="91"/>
  <c r="R360" i="91"/>
  <c r="S360" i="91"/>
  <c r="T360" i="91"/>
  <c r="U360" i="91"/>
  <c r="V360" i="91"/>
  <c r="W360" i="91"/>
  <c r="X360" i="91"/>
  <c r="O361" i="91"/>
  <c r="P361" i="91"/>
  <c r="Q361" i="91"/>
  <c r="R361" i="91"/>
  <c r="S361" i="91"/>
  <c r="T361" i="91"/>
  <c r="U361" i="91"/>
  <c r="V361" i="91"/>
  <c r="W361" i="91"/>
  <c r="X361" i="91"/>
  <c r="O362" i="91"/>
  <c r="P362" i="91"/>
  <c r="Q362" i="91"/>
  <c r="R362" i="91"/>
  <c r="S362" i="91"/>
  <c r="T362" i="91"/>
  <c r="U362" i="91"/>
  <c r="V362" i="91"/>
  <c r="W362" i="91"/>
  <c r="X362" i="91"/>
  <c r="O363" i="91"/>
  <c r="P363" i="91"/>
  <c r="Q363" i="91"/>
  <c r="R363" i="91"/>
  <c r="S363" i="91"/>
  <c r="T363" i="91"/>
  <c r="U363" i="91"/>
  <c r="V363" i="91"/>
  <c r="W363" i="91"/>
  <c r="X363" i="91"/>
  <c r="O364" i="91"/>
  <c r="P364" i="91"/>
  <c r="Q364" i="91"/>
  <c r="R364" i="91"/>
  <c r="S364" i="91"/>
  <c r="T364" i="91"/>
  <c r="U364" i="91"/>
  <c r="V364" i="91"/>
  <c r="W364" i="91"/>
  <c r="X364" i="91"/>
  <c r="O365" i="91"/>
  <c r="P365" i="91"/>
  <c r="Q365" i="91"/>
  <c r="R365" i="91"/>
  <c r="S365" i="91"/>
  <c r="T365" i="91"/>
  <c r="U365" i="91"/>
  <c r="V365" i="91"/>
  <c r="W365" i="91"/>
  <c r="X365" i="91"/>
  <c r="O366" i="91"/>
  <c r="P366" i="91"/>
  <c r="Q366" i="91"/>
  <c r="R366" i="91"/>
  <c r="S366" i="91"/>
  <c r="T366" i="91"/>
  <c r="U366" i="91"/>
  <c r="V366" i="91"/>
  <c r="W366" i="91"/>
  <c r="X366" i="91"/>
  <c r="O367" i="91"/>
  <c r="P367" i="91"/>
  <c r="Q367" i="91"/>
  <c r="R367" i="91"/>
  <c r="S367" i="91"/>
  <c r="T367" i="91"/>
  <c r="U367" i="91"/>
  <c r="V367" i="91"/>
  <c r="W367" i="91"/>
  <c r="X367" i="91"/>
  <c r="O368" i="91"/>
  <c r="P368" i="91"/>
  <c r="Q368" i="91"/>
  <c r="R368" i="91"/>
  <c r="S368" i="91"/>
  <c r="T368" i="91"/>
  <c r="U368" i="91"/>
  <c r="V368" i="91"/>
  <c r="W368" i="91"/>
  <c r="X368" i="91"/>
  <c r="O369" i="91"/>
  <c r="P369" i="91"/>
  <c r="Q369" i="91"/>
  <c r="R369" i="91"/>
  <c r="S369" i="91"/>
  <c r="T369" i="91"/>
  <c r="U369" i="91"/>
  <c r="V369" i="91"/>
  <c r="W369" i="91"/>
  <c r="X369" i="91"/>
  <c r="O370" i="91"/>
  <c r="P370" i="91"/>
  <c r="Q370" i="91"/>
  <c r="R370" i="91"/>
  <c r="S370" i="91"/>
  <c r="T370" i="91"/>
  <c r="U370" i="91"/>
  <c r="V370" i="91"/>
  <c r="W370" i="91"/>
  <c r="X370" i="91"/>
  <c r="O371" i="91"/>
  <c r="P371" i="91"/>
  <c r="Q371" i="91"/>
  <c r="R371" i="91"/>
  <c r="S371" i="91"/>
  <c r="T371" i="91"/>
  <c r="U371" i="91"/>
  <c r="V371" i="91"/>
  <c r="W371" i="91"/>
  <c r="X371" i="91"/>
  <c r="O372" i="91"/>
  <c r="P372" i="91"/>
  <c r="Q372" i="91"/>
  <c r="R372" i="91"/>
  <c r="S372" i="91"/>
  <c r="T372" i="91"/>
  <c r="U372" i="91"/>
  <c r="V372" i="91"/>
  <c r="W372" i="91"/>
  <c r="X372" i="91"/>
  <c r="N346" i="91"/>
  <c r="N347" i="91"/>
  <c r="N348" i="91"/>
  <c r="N349" i="91"/>
  <c r="N350" i="91"/>
  <c r="N351" i="91"/>
  <c r="N352" i="91"/>
  <c r="N353" i="91"/>
  <c r="N354" i="91"/>
  <c r="N355" i="91"/>
  <c r="N356" i="91"/>
  <c r="N357" i="91"/>
  <c r="N358" i="91"/>
  <c r="N359" i="91"/>
  <c r="N360" i="91"/>
  <c r="N361" i="91"/>
  <c r="N362" i="91"/>
  <c r="N363" i="91"/>
  <c r="N364" i="91"/>
  <c r="N365" i="91"/>
  <c r="N366" i="91"/>
  <c r="N367" i="91"/>
  <c r="N368" i="91"/>
  <c r="N369" i="91"/>
  <c r="N370" i="91"/>
  <c r="N371" i="91"/>
  <c r="N372" i="91"/>
  <c r="N345" i="91"/>
  <c r="K372" i="91"/>
  <c r="J372" i="91"/>
  <c r="I372" i="91"/>
  <c r="H372" i="91"/>
  <c r="G372" i="91"/>
  <c r="F372" i="91"/>
  <c r="E372" i="91"/>
  <c r="D372" i="91"/>
  <c r="C372" i="91"/>
  <c r="B372" i="91"/>
  <c r="K371" i="91"/>
  <c r="J371" i="91"/>
  <c r="I371" i="91"/>
  <c r="H371" i="91"/>
  <c r="G371" i="91"/>
  <c r="F371" i="91"/>
  <c r="F336" i="92" s="1"/>
  <c r="E371" i="91"/>
  <c r="D371" i="91"/>
  <c r="C371" i="91"/>
  <c r="B371" i="91"/>
  <c r="K370" i="91"/>
  <c r="J370" i="91"/>
  <c r="I370" i="91"/>
  <c r="H370" i="91"/>
  <c r="G370" i="91"/>
  <c r="F370" i="91"/>
  <c r="E370" i="91"/>
  <c r="D370" i="91"/>
  <c r="L370" i="91" s="1"/>
  <c r="C370" i="91"/>
  <c r="B370" i="91"/>
  <c r="K369" i="91"/>
  <c r="J369" i="91"/>
  <c r="I369" i="91"/>
  <c r="H369" i="91"/>
  <c r="G369" i="91"/>
  <c r="F369" i="91"/>
  <c r="E369" i="91"/>
  <c r="D369" i="91"/>
  <c r="C369" i="91"/>
  <c r="B369" i="91"/>
  <c r="K368" i="91"/>
  <c r="J368" i="91"/>
  <c r="I368" i="91"/>
  <c r="H368" i="91"/>
  <c r="H333" i="92" s="1"/>
  <c r="G368" i="91"/>
  <c r="F368" i="91"/>
  <c r="E368" i="91"/>
  <c r="D368" i="91"/>
  <c r="C368" i="91"/>
  <c r="B368" i="91"/>
  <c r="K367" i="91"/>
  <c r="J367" i="91"/>
  <c r="I367" i="91"/>
  <c r="H367" i="91"/>
  <c r="G367" i="91"/>
  <c r="F367" i="91"/>
  <c r="E367" i="91"/>
  <c r="D367" i="91"/>
  <c r="C367" i="91"/>
  <c r="B367" i="91"/>
  <c r="L366" i="91"/>
  <c r="L331" i="92" s="1"/>
  <c r="K366" i="91"/>
  <c r="J366" i="91"/>
  <c r="I366" i="91"/>
  <c r="H366" i="91"/>
  <c r="G366" i="91"/>
  <c r="F366" i="91"/>
  <c r="E366" i="91"/>
  <c r="D366" i="91"/>
  <c r="D331" i="92" s="1"/>
  <c r="C366" i="91"/>
  <c r="B366" i="91"/>
  <c r="K365" i="91"/>
  <c r="J365" i="91"/>
  <c r="J330" i="92" s="1"/>
  <c r="I365" i="91"/>
  <c r="H365" i="91"/>
  <c r="G365" i="91"/>
  <c r="F365" i="91"/>
  <c r="E365" i="91"/>
  <c r="D365" i="91"/>
  <c r="C365" i="91"/>
  <c r="B365" i="91"/>
  <c r="B330" i="92" s="1"/>
  <c r="K364" i="91"/>
  <c r="J364" i="91"/>
  <c r="I364" i="91"/>
  <c r="H364" i="91"/>
  <c r="G364" i="91"/>
  <c r="F364" i="91"/>
  <c r="E364" i="91"/>
  <c r="D364" i="91"/>
  <c r="C364" i="91"/>
  <c r="B364" i="91"/>
  <c r="K363" i="91"/>
  <c r="J363" i="91"/>
  <c r="I363" i="91"/>
  <c r="H363" i="91"/>
  <c r="G363" i="91"/>
  <c r="F363" i="91"/>
  <c r="F328" i="92" s="1"/>
  <c r="E363" i="91"/>
  <c r="D363" i="91"/>
  <c r="C363" i="91"/>
  <c r="B363" i="91"/>
  <c r="K362" i="91"/>
  <c r="J362" i="91"/>
  <c r="I362" i="91"/>
  <c r="H362" i="91"/>
  <c r="G362" i="91"/>
  <c r="F362" i="91"/>
  <c r="E362" i="91"/>
  <c r="D362" i="91"/>
  <c r="C362" i="91"/>
  <c r="B362" i="91"/>
  <c r="K361" i="91"/>
  <c r="J361" i="91"/>
  <c r="I361" i="91"/>
  <c r="H361" i="91"/>
  <c r="G361" i="91"/>
  <c r="F361" i="91"/>
  <c r="E361" i="91"/>
  <c r="D361" i="91"/>
  <c r="C361" i="91"/>
  <c r="B361" i="91"/>
  <c r="K360" i="91"/>
  <c r="J360" i="91"/>
  <c r="I360" i="91"/>
  <c r="H360" i="91"/>
  <c r="H325" i="92" s="1"/>
  <c r="G360" i="91"/>
  <c r="F360" i="91"/>
  <c r="E360" i="91"/>
  <c r="D360" i="91"/>
  <c r="C360" i="91"/>
  <c r="B360" i="91"/>
  <c r="K359" i="91"/>
  <c r="J359" i="91"/>
  <c r="I359" i="91"/>
  <c r="H359" i="91"/>
  <c r="G359" i="91"/>
  <c r="F359" i="91"/>
  <c r="E359" i="91"/>
  <c r="D359" i="91"/>
  <c r="C359" i="91"/>
  <c r="B359" i="91"/>
  <c r="K358" i="91"/>
  <c r="J358" i="91"/>
  <c r="I358" i="91"/>
  <c r="H358" i="91"/>
  <c r="G358" i="91"/>
  <c r="F358" i="91"/>
  <c r="E358" i="91"/>
  <c r="D358" i="91"/>
  <c r="D323" i="92" s="1"/>
  <c r="C358" i="91"/>
  <c r="B358" i="91"/>
  <c r="K357" i="91"/>
  <c r="J357" i="91"/>
  <c r="J322" i="92" s="1"/>
  <c r="I357" i="91"/>
  <c r="H357" i="91"/>
  <c r="G357" i="91"/>
  <c r="F357" i="91"/>
  <c r="E357" i="91"/>
  <c r="D357" i="91"/>
  <c r="C357" i="91"/>
  <c r="B357" i="91"/>
  <c r="B322" i="92" s="1"/>
  <c r="K356" i="91"/>
  <c r="J356" i="91"/>
  <c r="I356" i="91"/>
  <c r="H356" i="91"/>
  <c r="G356" i="91"/>
  <c r="F356" i="91"/>
  <c r="E356" i="91"/>
  <c r="D356" i="91"/>
  <c r="C356" i="91"/>
  <c r="B356" i="91"/>
  <c r="K355" i="91"/>
  <c r="J355" i="91"/>
  <c r="I355" i="91"/>
  <c r="H355" i="91"/>
  <c r="G355" i="91"/>
  <c r="F355" i="91"/>
  <c r="F320" i="92" s="1"/>
  <c r="E355" i="91"/>
  <c r="D355" i="91"/>
  <c r="C355" i="91"/>
  <c r="B355" i="91"/>
  <c r="K354" i="91"/>
  <c r="J354" i="91"/>
  <c r="I354" i="91"/>
  <c r="H354" i="91"/>
  <c r="G354" i="91"/>
  <c r="F354" i="91"/>
  <c r="E354" i="91"/>
  <c r="D354" i="91"/>
  <c r="L354" i="91" s="1"/>
  <c r="C354" i="91"/>
  <c r="B354" i="91"/>
  <c r="K353" i="91"/>
  <c r="J353" i="91"/>
  <c r="I353" i="91"/>
  <c r="H353" i="91"/>
  <c r="G353" i="91"/>
  <c r="F353" i="91"/>
  <c r="E353" i="91"/>
  <c r="D353" i="91"/>
  <c r="C353" i="91"/>
  <c r="B353" i="91"/>
  <c r="K352" i="91"/>
  <c r="J352" i="91"/>
  <c r="I352" i="91"/>
  <c r="H352" i="91"/>
  <c r="H317" i="92" s="1"/>
  <c r="G352" i="91"/>
  <c r="F352" i="91"/>
  <c r="E352" i="91"/>
  <c r="D352" i="91"/>
  <c r="C352" i="91"/>
  <c r="B352" i="91"/>
  <c r="K351" i="91"/>
  <c r="J351" i="91"/>
  <c r="I351" i="91"/>
  <c r="H351" i="91"/>
  <c r="G351" i="91"/>
  <c r="F351" i="91"/>
  <c r="E351" i="91"/>
  <c r="D351" i="91"/>
  <c r="C351" i="91"/>
  <c r="B351" i="91"/>
  <c r="K350" i="91"/>
  <c r="J350" i="91"/>
  <c r="I350" i="91"/>
  <c r="H350" i="91"/>
  <c r="G350" i="91"/>
  <c r="F350" i="91"/>
  <c r="E350" i="91"/>
  <c r="D350" i="91"/>
  <c r="D315" i="92" s="1"/>
  <c r="C350" i="91"/>
  <c r="B350" i="91"/>
  <c r="K349" i="91"/>
  <c r="J349" i="91"/>
  <c r="J314" i="92" s="1"/>
  <c r="I349" i="91"/>
  <c r="H349" i="91"/>
  <c r="G349" i="91"/>
  <c r="F349" i="91"/>
  <c r="E349" i="91"/>
  <c r="D349" i="91"/>
  <c r="C349" i="91"/>
  <c r="B349" i="91"/>
  <c r="B314" i="92" s="1"/>
  <c r="K348" i="91"/>
  <c r="J348" i="91"/>
  <c r="I348" i="91"/>
  <c r="H348" i="91"/>
  <c r="G348" i="91"/>
  <c r="F348" i="91"/>
  <c r="E348" i="91"/>
  <c r="D348" i="91"/>
  <c r="C348" i="91"/>
  <c r="B348" i="91"/>
  <c r="K347" i="91"/>
  <c r="J347" i="91"/>
  <c r="I347" i="91"/>
  <c r="H347" i="91"/>
  <c r="G347" i="91"/>
  <c r="F347" i="91"/>
  <c r="F312" i="92" s="1"/>
  <c r="E347" i="91"/>
  <c r="D347" i="91"/>
  <c r="C347" i="91"/>
  <c r="B347" i="91"/>
  <c r="K346" i="91"/>
  <c r="J346" i="91"/>
  <c r="I346" i="91"/>
  <c r="H346" i="91"/>
  <c r="G346" i="91"/>
  <c r="F346" i="91"/>
  <c r="E346" i="91"/>
  <c r="D346" i="91"/>
  <c r="C346" i="91"/>
  <c r="B346" i="91"/>
  <c r="K345" i="91"/>
  <c r="J345" i="91"/>
  <c r="I345" i="91"/>
  <c r="H345" i="91"/>
  <c r="G345" i="91"/>
  <c r="F345" i="91"/>
  <c r="E345" i="91"/>
  <c r="D345" i="91"/>
  <c r="C345" i="91"/>
  <c r="B345" i="91"/>
  <c r="O345" i="80"/>
  <c r="P345" i="80"/>
  <c r="Q345" i="80"/>
  <c r="R345" i="80"/>
  <c r="S345" i="80"/>
  <c r="T345" i="80"/>
  <c r="U345" i="80"/>
  <c r="V345" i="80"/>
  <c r="W345" i="80"/>
  <c r="X345" i="80"/>
  <c r="O346" i="80"/>
  <c r="P346" i="80"/>
  <c r="Q346" i="80"/>
  <c r="R346" i="80"/>
  <c r="S346" i="80"/>
  <c r="T346" i="80"/>
  <c r="U346" i="80"/>
  <c r="V346" i="80"/>
  <c r="W346" i="80"/>
  <c r="X346" i="80"/>
  <c r="O347" i="80"/>
  <c r="P347" i="80"/>
  <c r="Q347" i="80"/>
  <c r="R347" i="80"/>
  <c r="S347" i="80"/>
  <c r="T347" i="80"/>
  <c r="U347" i="80"/>
  <c r="V347" i="80"/>
  <c r="W347" i="80"/>
  <c r="X347" i="80"/>
  <c r="O348" i="80"/>
  <c r="P348" i="80"/>
  <c r="Q348" i="80"/>
  <c r="R348" i="80"/>
  <c r="S348" i="80"/>
  <c r="T348" i="80"/>
  <c r="U348" i="80"/>
  <c r="V348" i="80"/>
  <c r="W348" i="80"/>
  <c r="X348" i="80"/>
  <c r="O349" i="80"/>
  <c r="P349" i="80"/>
  <c r="Q349" i="80"/>
  <c r="R349" i="80"/>
  <c r="S349" i="80"/>
  <c r="T349" i="80"/>
  <c r="U349" i="80"/>
  <c r="V349" i="80"/>
  <c r="W349" i="80"/>
  <c r="X349" i="80"/>
  <c r="O350" i="80"/>
  <c r="P350" i="80"/>
  <c r="Q350" i="80"/>
  <c r="R350" i="80"/>
  <c r="S350" i="80"/>
  <c r="T350" i="80"/>
  <c r="U350" i="80"/>
  <c r="V350" i="80"/>
  <c r="W350" i="80"/>
  <c r="X350" i="80"/>
  <c r="O351" i="80"/>
  <c r="P351" i="80"/>
  <c r="Q351" i="80"/>
  <c r="R351" i="80"/>
  <c r="S351" i="80"/>
  <c r="T351" i="80"/>
  <c r="U351" i="80"/>
  <c r="V351" i="80"/>
  <c r="W351" i="80"/>
  <c r="X351" i="80"/>
  <c r="O352" i="80"/>
  <c r="P352" i="80"/>
  <c r="Q352" i="80"/>
  <c r="R352" i="80"/>
  <c r="S352" i="80"/>
  <c r="T352" i="80"/>
  <c r="U352" i="80"/>
  <c r="V352" i="80"/>
  <c r="W352" i="80"/>
  <c r="X352" i="80"/>
  <c r="O353" i="80"/>
  <c r="P353" i="80"/>
  <c r="Q353" i="80"/>
  <c r="R353" i="80"/>
  <c r="S353" i="80"/>
  <c r="T353" i="80"/>
  <c r="U353" i="80"/>
  <c r="V353" i="80"/>
  <c r="W353" i="80"/>
  <c r="X353" i="80"/>
  <c r="O354" i="80"/>
  <c r="P354" i="80"/>
  <c r="Q354" i="80"/>
  <c r="R354" i="80"/>
  <c r="S354" i="80"/>
  <c r="T354" i="80"/>
  <c r="U354" i="80"/>
  <c r="V354" i="80"/>
  <c r="W354" i="80"/>
  <c r="X354" i="80"/>
  <c r="O355" i="80"/>
  <c r="P355" i="80"/>
  <c r="Q355" i="80"/>
  <c r="R355" i="80"/>
  <c r="S355" i="80"/>
  <c r="T355" i="80"/>
  <c r="U355" i="80"/>
  <c r="V355" i="80"/>
  <c r="W355" i="80"/>
  <c r="X355" i="80"/>
  <c r="O356" i="80"/>
  <c r="P356" i="80"/>
  <c r="Q356" i="80"/>
  <c r="R356" i="80"/>
  <c r="S356" i="80"/>
  <c r="T356" i="80"/>
  <c r="U356" i="80"/>
  <c r="V356" i="80"/>
  <c r="W356" i="80"/>
  <c r="X356" i="80"/>
  <c r="O357" i="80"/>
  <c r="P357" i="80"/>
  <c r="Q357" i="80"/>
  <c r="R357" i="80"/>
  <c r="S357" i="80"/>
  <c r="T357" i="80"/>
  <c r="U357" i="80"/>
  <c r="V357" i="80"/>
  <c r="W357" i="80"/>
  <c r="X357" i="80"/>
  <c r="O358" i="80"/>
  <c r="P358" i="80"/>
  <c r="Q358" i="80"/>
  <c r="R358" i="80"/>
  <c r="S358" i="80"/>
  <c r="T358" i="80"/>
  <c r="U358" i="80"/>
  <c r="V358" i="80"/>
  <c r="W358" i="80"/>
  <c r="X358" i="80"/>
  <c r="O359" i="80"/>
  <c r="P359" i="80"/>
  <c r="Q359" i="80"/>
  <c r="R359" i="80"/>
  <c r="S359" i="80"/>
  <c r="T359" i="80"/>
  <c r="U359" i="80"/>
  <c r="V359" i="80"/>
  <c r="W359" i="80"/>
  <c r="X359" i="80"/>
  <c r="O360" i="80"/>
  <c r="P360" i="80"/>
  <c r="Q360" i="80"/>
  <c r="R360" i="80"/>
  <c r="S360" i="80"/>
  <c r="T360" i="80"/>
  <c r="U360" i="80"/>
  <c r="V360" i="80"/>
  <c r="W360" i="80"/>
  <c r="X360" i="80"/>
  <c r="O361" i="80"/>
  <c r="P361" i="80"/>
  <c r="Q361" i="80"/>
  <c r="R361" i="80"/>
  <c r="S361" i="80"/>
  <c r="T361" i="80"/>
  <c r="U361" i="80"/>
  <c r="V361" i="80"/>
  <c r="W361" i="80"/>
  <c r="X361" i="80"/>
  <c r="O362" i="80"/>
  <c r="P362" i="80"/>
  <c r="Q362" i="80"/>
  <c r="R362" i="80"/>
  <c r="S362" i="80"/>
  <c r="T362" i="80"/>
  <c r="U362" i="80"/>
  <c r="V362" i="80"/>
  <c r="W362" i="80"/>
  <c r="X362" i="80"/>
  <c r="O363" i="80"/>
  <c r="P363" i="80"/>
  <c r="Q363" i="80"/>
  <c r="R363" i="80"/>
  <c r="S363" i="80"/>
  <c r="T363" i="80"/>
  <c r="U363" i="80"/>
  <c r="V363" i="80"/>
  <c r="W363" i="80"/>
  <c r="X363" i="80"/>
  <c r="O364" i="80"/>
  <c r="P364" i="80"/>
  <c r="Q364" i="80"/>
  <c r="R364" i="80"/>
  <c r="S364" i="80"/>
  <c r="T364" i="80"/>
  <c r="U364" i="80"/>
  <c r="V364" i="80"/>
  <c r="W364" i="80"/>
  <c r="X364" i="80"/>
  <c r="O365" i="80"/>
  <c r="P365" i="80"/>
  <c r="Q365" i="80"/>
  <c r="R365" i="80"/>
  <c r="S365" i="80"/>
  <c r="T365" i="80"/>
  <c r="U365" i="80"/>
  <c r="V365" i="80"/>
  <c r="W365" i="80"/>
  <c r="X365" i="80"/>
  <c r="O366" i="80"/>
  <c r="P366" i="80"/>
  <c r="Q366" i="80"/>
  <c r="R366" i="80"/>
  <c r="S366" i="80"/>
  <c r="T366" i="80"/>
  <c r="U366" i="80"/>
  <c r="V366" i="80"/>
  <c r="W366" i="80"/>
  <c r="X366" i="80"/>
  <c r="O367" i="80"/>
  <c r="P367" i="80"/>
  <c r="Q367" i="80"/>
  <c r="R367" i="80"/>
  <c r="S367" i="80"/>
  <c r="T367" i="80"/>
  <c r="U367" i="80"/>
  <c r="V367" i="80"/>
  <c r="W367" i="80"/>
  <c r="X367" i="80"/>
  <c r="O368" i="80"/>
  <c r="P368" i="80"/>
  <c r="Q368" i="80"/>
  <c r="R368" i="80"/>
  <c r="S368" i="80"/>
  <c r="T368" i="80"/>
  <c r="U368" i="80"/>
  <c r="V368" i="80"/>
  <c r="W368" i="80"/>
  <c r="X368" i="80"/>
  <c r="O369" i="80"/>
  <c r="P369" i="80"/>
  <c r="Q369" i="80"/>
  <c r="R369" i="80"/>
  <c r="S369" i="80"/>
  <c r="T369" i="80"/>
  <c r="U369" i="80"/>
  <c r="V369" i="80"/>
  <c r="W369" i="80"/>
  <c r="X369" i="80"/>
  <c r="O370" i="80"/>
  <c r="P370" i="80"/>
  <c r="Q370" i="80"/>
  <c r="R370" i="80"/>
  <c r="S370" i="80"/>
  <c r="T370" i="80"/>
  <c r="U370" i="80"/>
  <c r="V370" i="80"/>
  <c r="W370" i="80"/>
  <c r="X370" i="80"/>
  <c r="O371" i="80"/>
  <c r="P371" i="80"/>
  <c r="Q371" i="80"/>
  <c r="R371" i="80"/>
  <c r="S371" i="80"/>
  <c r="T371" i="80"/>
  <c r="U371" i="80"/>
  <c r="V371" i="80"/>
  <c r="W371" i="80"/>
  <c r="X371" i="80"/>
  <c r="O372" i="80"/>
  <c r="P372" i="80"/>
  <c r="Q372" i="80"/>
  <c r="R372" i="80"/>
  <c r="S372" i="80"/>
  <c r="T372" i="80"/>
  <c r="U372" i="80"/>
  <c r="V372" i="80"/>
  <c r="W372" i="80"/>
  <c r="X372" i="80"/>
  <c r="N372" i="80"/>
  <c r="N346" i="80"/>
  <c r="N347" i="80"/>
  <c r="N348" i="80"/>
  <c r="N349" i="80"/>
  <c r="N350" i="80"/>
  <c r="N351" i="80"/>
  <c r="N352" i="80"/>
  <c r="N353" i="80"/>
  <c r="N354" i="80"/>
  <c r="N355" i="80"/>
  <c r="N356" i="80"/>
  <c r="N357" i="80"/>
  <c r="N358" i="80"/>
  <c r="N359" i="80"/>
  <c r="N360" i="80"/>
  <c r="N361" i="80"/>
  <c r="N362" i="80"/>
  <c r="N363" i="80"/>
  <c r="N364" i="80"/>
  <c r="N365" i="80"/>
  <c r="N366" i="80"/>
  <c r="N367" i="80"/>
  <c r="N368" i="80"/>
  <c r="N369" i="80"/>
  <c r="N370" i="80"/>
  <c r="N371" i="80"/>
  <c r="N345" i="80"/>
  <c r="L14" i="85"/>
  <c r="L337" i="73"/>
  <c r="K337" i="73"/>
  <c r="J337" i="73"/>
  <c r="I337" i="73"/>
  <c r="H337" i="73"/>
  <c r="G337" i="73"/>
  <c r="F337" i="73"/>
  <c r="E337" i="73"/>
  <c r="D337" i="73"/>
  <c r="C337" i="73"/>
  <c r="B337" i="73"/>
  <c r="L336" i="73"/>
  <c r="K336" i="73"/>
  <c r="J336" i="73"/>
  <c r="I336" i="73"/>
  <c r="H336" i="73"/>
  <c r="G336" i="73"/>
  <c r="F336" i="73"/>
  <c r="E336" i="73"/>
  <c r="D336" i="73"/>
  <c r="C336" i="73"/>
  <c r="B336" i="73"/>
  <c r="L335" i="73"/>
  <c r="K335" i="73"/>
  <c r="J335" i="73"/>
  <c r="I335" i="73"/>
  <c r="H335" i="73"/>
  <c r="G335" i="73"/>
  <c r="F335" i="73"/>
  <c r="E335" i="73"/>
  <c r="D335" i="73"/>
  <c r="C335" i="73"/>
  <c r="B335" i="73"/>
  <c r="L334" i="73"/>
  <c r="K334" i="73"/>
  <c r="J334" i="73"/>
  <c r="I334" i="73"/>
  <c r="H334" i="73"/>
  <c r="G334" i="73"/>
  <c r="F334" i="73"/>
  <c r="E334" i="73"/>
  <c r="D334" i="73"/>
  <c r="C334" i="73"/>
  <c r="B334" i="73"/>
  <c r="L333" i="73"/>
  <c r="K333" i="73"/>
  <c r="J333" i="73"/>
  <c r="I333" i="73"/>
  <c r="H333" i="73"/>
  <c r="G333" i="73"/>
  <c r="F333" i="73"/>
  <c r="E333" i="73"/>
  <c r="D333" i="73"/>
  <c r="C333" i="73"/>
  <c r="B333" i="73"/>
  <c r="L332" i="73"/>
  <c r="K332" i="73"/>
  <c r="J332" i="73"/>
  <c r="I332" i="73"/>
  <c r="H332" i="73"/>
  <c r="G332" i="73"/>
  <c r="F332" i="73"/>
  <c r="E332" i="73"/>
  <c r="D332" i="73"/>
  <c r="C332" i="73"/>
  <c r="B332" i="73"/>
  <c r="L331" i="73"/>
  <c r="K331" i="73"/>
  <c r="J331" i="73"/>
  <c r="I331" i="73"/>
  <c r="H331" i="73"/>
  <c r="G331" i="73"/>
  <c r="F331" i="73"/>
  <c r="E331" i="73"/>
  <c r="D331" i="73"/>
  <c r="C331" i="73"/>
  <c r="B331" i="73"/>
  <c r="L330" i="73"/>
  <c r="K330" i="73"/>
  <c r="J330" i="73"/>
  <c r="I330" i="73"/>
  <c r="H330" i="73"/>
  <c r="G330" i="73"/>
  <c r="F330" i="73"/>
  <c r="E330" i="73"/>
  <c r="D330" i="73"/>
  <c r="C330" i="73"/>
  <c r="B330" i="73"/>
  <c r="L329" i="73"/>
  <c r="K329" i="73"/>
  <c r="J329" i="73"/>
  <c r="I329" i="73"/>
  <c r="H329" i="73"/>
  <c r="G329" i="73"/>
  <c r="F329" i="73"/>
  <c r="E329" i="73"/>
  <c r="D329" i="73"/>
  <c r="C329" i="73"/>
  <c r="B329" i="73"/>
  <c r="L328" i="73"/>
  <c r="K328" i="73"/>
  <c r="J328" i="73"/>
  <c r="I328" i="73"/>
  <c r="H328" i="73"/>
  <c r="G328" i="73"/>
  <c r="F328" i="73"/>
  <c r="E328" i="73"/>
  <c r="D328" i="73"/>
  <c r="C328" i="73"/>
  <c r="B328" i="73"/>
  <c r="L327" i="73"/>
  <c r="K327" i="73"/>
  <c r="J327" i="73"/>
  <c r="I327" i="73"/>
  <c r="H327" i="73"/>
  <c r="G327" i="73"/>
  <c r="F327" i="73"/>
  <c r="E327" i="73"/>
  <c r="D327" i="73"/>
  <c r="C327" i="73"/>
  <c r="B327" i="73"/>
  <c r="L326" i="73"/>
  <c r="K326" i="73"/>
  <c r="J326" i="73"/>
  <c r="I326" i="73"/>
  <c r="H326" i="73"/>
  <c r="G326" i="73"/>
  <c r="F326" i="73"/>
  <c r="E326" i="73"/>
  <c r="D326" i="73"/>
  <c r="C326" i="73"/>
  <c r="B326" i="73"/>
  <c r="L325" i="73"/>
  <c r="K325" i="73"/>
  <c r="J325" i="73"/>
  <c r="I325" i="73"/>
  <c r="H325" i="73"/>
  <c r="G325" i="73"/>
  <c r="F325" i="73"/>
  <c r="E325" i="73"/>
  <c r="D325" i="73"/>
  <c r="C325" i="73"/>
  <c r="B325" i="73"/>
  <c r="L324" i="73"/>
  <c r="K324" i="73"/>
  <c r="J324" i="73"/>
  <c r="I324" i="73"/>
  <c r="H324" i="73"/>
  <c r="G324" i="73"/>
  <c r="F324" i="73"/>
  <c r="E324" i="73"/>
  <c r="D324" i="73"/>
  <c r="C324" i="73"/>
  <c r="B324" i="73"/>
  <c r="L323" i="73"/>
  <c r="K323" i="73"/>
  <c r="J323" i="73"/>
  <c r="I323" i="73"/>
  <c r="H323" i="73"/>
  <c r="G323" i="73"/>
  <c r="F323" i="73"/>
  <c r="E323" i="73"/>
  <c r="D323" i="73"/>
  <c r="C323" i="73"/>
  <c r="B323" i="73"/>
  <c r="L322" i="73"/>
  <c r="K322" i="73"/>
  <c r="J322" i="73"/>
  <c r="I322" i="73"/>
  <c r="H322" i="73"/>
  <c r="G322" i="73"/>
  <c r="F322" i="73"/>
  <c r="E322" i="73"/>
  <c r="D322" i="73"/>
  <c r="C322" i="73"/>
  <c r="B322" i="73"/>
  <c r="L321" i="73"/>
  <c r="K321" i="73"/>
  <c r="J321" i="73"/>
  <c r="I321" i="73"/>
  <c r="H321" i="73"/>
  <c r="G321" i="73"/>
  <c r="F321" i="73"/>
  <c r="E321" i="73"/>
  <c r="D321" i="73"/>
  <c r="C321" i="73"/>
  <c r="B321" i="73"/>
  <c r="L320" i="73"/>
  <c r="K320" i="73"/>
  <c r="J320" i="73"/>
  <c r="I320" i="73"/>
  <c r="H320" i="73"/>
  <c r="G320" i="73"/>
  <c r="F320" i="73"/>
  <c r="E320" i="73"/>
  <c r="D320" i="73"/>
  <c r="C320" i="73"/>
  <c r="B320" i="73"/>
  <c r="L319" i="73"/>
  <c r="K319" i="73"/>
  <c r="J319" i="73"/>
  <c r="I319" i="73"/>
  <c r="H319" i="73"/>
  <c r="G319" i="73"/>
  <c r="F319" i="73"/>
  <c r="E319" i="73"/>
  <c r="D319" i="73"/>
  <c r="C319" i="73"/>
  <c r="B319" i="73"/>
  <c r="L318" i="73"/>
  <c r="K318" i="73"/>
  <c r="J318" i="73"/>
  <c r="I318" i="73"/>
  <c r="H318" i="73"/>
  <c r="G318" i="73"/>
  <c r="F318" i="73"/>
  <c r="E318" i="73"/>
  <c r="D318" i="73"/>
  <c r="C318" i="73"/>
  <c r="B318" i="73"/>
  <c r="L317" i="73"/>
  <c r="K317" i="73"/>
  <c r="J317" i="73"/>
  <c r="I317" i="73"/>
  <c r="H317" i="73"/>
  <c r="G317" i="73"/>
  <c r="F317" i="73"/>
  <c r="E317" i="73"/>
  <c r="D317" i="73"/>
  <c r="C317" i="73"/>
  <c r="B317" i="73"/>
  <c r="L316" i="73"/>
  <c r="K316" i="73"/>
  <c r="J316" i="73"/>
  <c r="I316" i="73"/>
  <c r="H316" i="73"/>
  <c r="G316" i="73"/>
  <c r="F316" i="73"/>
  <c r="E316" i="73"/>
  <c r="D316" i="73"/>
  <c r="C316" i="73"/>
  <c r="B316" i="73"/>
  <c r="L315" i="73"/>
  <c r="K315" i="73"/>
  <c r="J315" i="73"/>
  <c r="I315" i="73"/>
  <c r="H315" i="73"/>
  <c r="G315" i="73"/>
  <c r="F315" i="73"/>
  <c r="E315" i="73"/>
  <c r="D315" i="73"/>
  <c r="C315" i="73"/>
  <c r="B315" i="73"/>
  <c r="L314" i="73"/>
  <c r="K314" i="73"/>
  <c r="J314" i="73"/>
  <c r="I314" i="73"/>
  <c r="H314" i="73"/>
  <c r="G314" i="73"/>
  <c r="F314" i="73"/>
  <c r="E314" i="73"/>
  <c r="D314" i="73"/>
  <c r="C314" i="73"/>
  <c r="B314" i="73"/>
  <c r="L313" i="73"/>
  <c r="K313" i="73"/>
  <c r="J313" i="73"/>
  <c r="I313" i="73"/>
  <c r="H313" i="73"/>
  <c r="G313" i="73"/>
  <c r="F313" i="73"/>
  <c r="E313" i="73"/>
  <c r="D313" i="73"/>
  <c r="C313" i="73"/>
  <c r="B313" i="73"/>
  <c r="L312" i="73"/>
  <c r="K312" i="73"/>
  <c r="J312" i="73"/>
  <c r="I312" i="73"/>
  <c r="H312" i="73"/>
  <c r="G312" i="73"/>
  <c r="F312" i="73"/>
  <c r="E312" i="73"/>
  <c r="D312" i="73"/>
  <c r="C312" i="73"/>
  <c r="B312" i="73"/>
  <c r="L311" i="73"/>
  <c r="K311" i="73"/>
  <c r="J311" i="73"/>
  <c r="I311" i="73"/>
  <c r="H311" i="73"/>
  <c r="G311" i="73"/>
  <c r="F311" i="73"/>
  <c r="E311" i="73"/>
  <c r="D311" i="73"/>
  <c r="C311" i="73"/>
  <c r="B311" i="73"/>
  <c r="L310" i="73"/>
  <c r="K310" i="73"/>
  <c r="J310" i="73"/>
  <c r="I310" i="73"/>
  <c r="H310" i="73"/>
  <c r="G310" i="73"/>
  <c r="F310" i="73"/>
  <c r="E310" i="73"/>
  <c r="D310" i="73"/>
  <c r="C310" i="73"/>
  <c r="B310" i="73"/>
  <c r="L337" i="72"/>
  <c r="K337" i="72"/>
  <c r="J337" i="72"/>
  <c r="I337" i="72"/>
  <c r="H337" i="72"/>
  <c r="G337" i="72"/>
  <c r="F337" i="72"/>
  <c r="E337" i="72"/>
  <c r="D337" i="72"/>
  <c r="C337" i="72"/>
  <c r="B337" i="72"/>
  <c r="L336" i="72"/>
  <c r="K336" i="72"/>
  <c r="J336" i="72"/>
  <c r="I336" i="72"/>
  <c r="H336" i="72"/>
  <c r="G336" i="72"/>
  <c r="F336" i="72"/>
  <c r="E336" i="72"/>
  <c r="D336" i="72"/>
  <c r="C336" i="72"/>
  <c r="B336" i="72"/>
  <c r="L335" i="72"/>
  <c r="K335" i="72"/>
  <c r="J335" i="72"/>
  <c r="I335" i="72"/>
  <c r="H335" i="72"/>
  <c r="G335" i="72"/>
  <c r="F335" i="72"/>
  <c r="E335" i="72"/>
  <c r="D335" i="72"/>
  <c r="C335" i="72"/>
  <c r="B335" i="72"/>
  <c r="L334" i="72"/>
  <c r="K334" i="72"/>
  <c r="J334" i="72"/>
  <c r="I334" i="72"/>
  <c r="H334" i="72"/>
  <c r="G334" i="72"/>
  <c r="F334" i="72"/>
  <c r="E334" i="72"/>
  <c r="D334" i="72"/>
  <c r="C334" i="72"/>
  <c r="B334" i="72"/>
  <c r="L333" i="72"/>
  <c r="K333" i="72"/>
  <c r="J333" i="72"/>
  <c r="I333" i="72"/>
  <c r="H333" i="72"/>
  <c r="G333" i="72"/>
  <c r="F333" i="72"/>
  <c r="E333" i="72"/>
  <c r="D333" i="72"/>
  <c r="C333" i="72"/>
  <c r="B333" i="72"/>
  <c r="L332" i="72"/>
  <c r="K332" i="72"/>
  <c r="J332" i="72"/>
  <c r="I332" i="72"/>
  <c r="H332" i="72"/>
  <c r="G332" i="72"/>
  <c r="F332" i="72"/>
  <c r="E332" i="72"/>
  <c r="D332" i="72"/>
  <c r="C332" i="72"/>
  <c r="B332" i="72"/>
  <c r="L331" i="72"/>
  <c r="K331" i="72"/>
  <c r="J331" i="72"/>
  <c r="I331" i="72"/>
  <c r="H331" i="72"/>
  <c r="G331" i="72"/>
  <c r="F331" i="72"/>
  <c r="E331" i="72"/>
  <c r="D331" i="72"/>
  <c r="C331" i="72"/>
  <c r="B331" i="72"/>
  <c r="L330" i="72"/>
  <c r="K330" i="72"/>
  <c r="J330" i="72"/>
  <c r="I330" i="72"/>
  <c r="H330" i="72"/>
  <c r="G330" i="72"/>
  <c r="F330" i="72"/>
  <c r="E330" i="72"/>
  <c r="D330" i="72"/>
  <c r="C330" i="72"/>
  <c r="B330" i="72"/>
  <c r="L329" i="72"/>
  <c r="K329" i="72"/>
  <c r="J329" i="72"/>
  <c r="I329" i="72"/>
  <c r="H329" i="72"/>
  <c r="G329" i="72"/>
  <c r="F329" i="72"/>
  <c r="E329" i="72"/>
  <c r="D329" i="72"/>
  <c r="C329" i="72"/>
  <c r="B329" i="72"/>
  <c r="L328" i="72"/>
  <c r="K328" i="72"/>
  <c r="J328" i="72"/>
  <c r="I328" i="72"/>
  <c r="H328" i="72"/>
  <c r="G328" i="72"/>
  <c r="F328" i="72"/>
  <c r="E328" i="72"/>
  <c r="D328" i="72"/>
  <c r="C328" i="72"/>
  <c r="B328" i="72"/>
  <c r="L327" i="72"/>
  <c r="K327" i="72"/>
  <c r="J327" i="72"/>
  <c r="I327" i="72"/>
  <c r="H327" i="72"/>
  <c r="G327" i="72"/>
  <c r="F327" i="72"/>
  <c r="E327" i="72"/>
  <c r="D327" i="72"/>
  <c r="C327" i="72"/>
  <c r="B327" i="72"/>
  <c r="L326" i="72"/>
  <c r="K326" i="72"/>
  <c r="J326" i="72"/>
  <c r="I326" i="72"/>
  <c r="H326" i="72"/>
  <c r="G326" i="72"/>
  <c r="F326" i="72"/>
  <c r="E326" i="72"/>
  <c r="D326" i="72"/>
  <c r="C326" i="72"/>
  <c r="B326" i="72"/>
  <c r="L325" i="72"/>
  <c r="K325" i="72"/>
  <c r="J325" i="72"/>
  <c r="I325" i="72"/>
  <c r="H325" i="72"/>
  <c r="G325" i="72"/>
  <c r="F325" i="72"/>
  <c r="E325" i="72"/>
  <c r="D325" i="72"/>
  <c r="C325" i="72"/>
  <c r="B325" i="72"/>
  <c r="L324" i="72"/>
  <c r="K324" i="72"/>
  <c r="J324" i="72"/>
  <c r="I324" i="72"/>
  <c r="H324" i="72"/>
  <c r="G324" i="72"/>
  <c r="F324" i="72"/>
  <c r="E324" i="72"/>
  <c r="D324" i="72"/>
  <c r="C324" i="72"/>
  <c r="B324" i="72"/>
  <c r="L323" i="72"/>
  <c r="K323" i="72"/>
  <c r="J323" i="72"/>
  <c r="I323" i="72"/>
  <c r="H323" i="72"/>
  <c r="G323" i="72"/>
  <c r="F323" i="72"/>
  <c r="E323" i="72"/>
  <c r="D323" i="72"/>
  <c r="C323" i="72"/>
  <c r="B323" i="72"/>
  <c r="L322" i="72"/>
  <c r="K322" i="72"/>
  <c r="J322" i="72"/>
  <c r="I322" i="72"/>
  <c r="H322" i="72"/>
  <c r="G322" i="72"/>
  <c r="F322" i="72"/>
  <c r="E322" i="72"/>
  <c r="D322" i="72"/>
  <c r="C322" i="72"/>
  <c r="B322" i="72"/>
  <c r="L321" i="72"/>
  <c r="K321" i="72"/>
  <c r="J321" i="72"/>
  <c r="I321" i="72"/>
  <c r="H321" i="72"/>
  <c r="G321" i="72"/>
  <c r="F321" i="72"/>
  <c r="E321" i="72"/>
  <c r="D321" i="72"/>
  <c r="C321" i="72"/>
  <c r="B321" i="72"/>
  <c r="L320" i="72"/>
  <c r="K320" i="72"/>
  <c r="J320" i="72"/>
  <c r="I320" i="72"/>
  <c r="H320" i="72"/>
  <c r="G320" i="72"/>
  <c r="F320" i="72"/>
  <c r="E320" i="72"/>
  <c r="D320" i="72"/>
  <c r="C320" i="72"/>
  <c r="B320" i="72"/>
  <c r="L319" i="72"/>
  <c r="K319" i="72"/>
  <c r="J319" i="72"/>
  <c r="I319" i="72"/>
  <c r="H319" i="72"/>
  <c r="G319" i="72"/>
  <c r="F319" i="72"/>
  <c r="E319" i="72"/>
  <c r="D319" i="72"/>
  <c r="C319" i="72"/>
  <c r="B319" i="72"/>
  <c r="L318" i="72"/>
  <c r="K318" i="72"/>
  <c r="J318" i="72"/>
  <c r="I318" i="72"/>
  <c r="H318" i="72"/>
  <c r="G318" i="72"/>
  <c r="F318" i="72"/>
  <c r="E318" i="72"/>
  <c r="D318" i="72"/>
  <c r="C318" i="72"/>
  <c r="B318" i="72"/>
  <c r="L317" i="72"/>
  <c r="K317" i="72"/>
  <c r="J317" i="72"/>
  <c r="I317" i="72"/>
  <c r="H317" i="72"/>
  <c r="G317" i="72"/>
  <c r="F317" i="72"/>
  <c r="E317" i="72"/>
  <c r="D317" i="72"/>
  <c r="C317" i="72"/>
  <c r="B317" i="72"/>
  <c r="L316" i="72"/>
  <c r="K316" i="72"/>
  <c r="J316" i="72"/>
  <c r="I316" i="72"/>
  <c r="H316" i="72"/>
  <c r="G316" i="72"/>
  <c r="F316" i="72"/>
  <c r="E316" i="72"/>
  <c r="D316" i="72"/>
  <c r="C316" i="72"/>
  <c r="B316" i="72"/>
  <c r="L315" i="72"/>
  <c r="K315" i="72"/>
  <c r="J315" i="72"/>
  <c r="I315" i="72"/>
  <c r="H315" i="72"/>
  <c r="G315" i="72"/>
  <c r="F315" i="72"/>
  <c r="E315" i="72"/>
  <c r="D315" i="72"/>
  <c r="C315" i="72"/>
  <c r="B315" i="72"/>
  <c r="L314" i="72"/>
  <c r="K314" i="72"/>
  <c r="J314" i="72"/>
  <c r="I314" i="72"/>
  <c r="H314" i="72"/>
  <c r="G314" i="72"/>
  <c r="F314" i="72"/>
  <c r="E314" i="72"/>
  <c r="D314" i="72"/>
  <c r="C314" i="72"/>
  <c r="B314" i="72"/>
  <c r="L313" i="72"/>
  <c r="K313" i="72"/>
  <c r="J313" i="72"/>
  <c r="I313" i="72"/>
  <c r="H313" i="72"/>
  <c r="G313" i="72"/>
  <c r="F313" i="72"/>
  <c r="E313" i="72"/>
  <c r="D313" i="72"/>
  <c r="C313" i="72"/>
  <c r="B313" i="72"/>
  <c r="L312" i="72"/>
  <c r="K312" i="72"/>
  <c r="J312" i="72"/>
  <c r="I312" i="72"/>
  <c r="H312" i="72"/>
  <c r="G312" i="72"/>
  <c r="F312" i="72"/>
  <c r="E312" i="72"/>
  <c r="D312" i="72"/>
  <c r="C312" i="72"/>
  <c r="B312" i="72"/>
  <c r="L311" i="72"/>
  <c r="K311" i="72"/>
  <c r="J311" i="72"/>
  <c r="I311" i="72"/>
  <c r="H311" i="72"/>
  <c r="G311" i="72"/>
  <c r="F311" i="72"/>
  <c r="E311" i="72"/>
  <c r="D311" i="72"/>
  <c r="C311" i="72"/>
  <c r="B311" i="72"/>
  <c r="L310" i="72"/>
  <c r="K310" i="72"/>
  <c r="J310" i="72"/>
  <c r="I310" i="72"/>
  <c r="H310" i="72"/>
  <c r="G310" i="72"/>
  <c r="F310" i="72"/>
  <c r="E310" i="72"/>
  <c r="D310" i="72"/>
  <c r="C310" i="72"/>
  <c r="B310" i="72"/>
  <c r="L337" i="71"/>
  <c r="K337" i="71"/>
  <c r="J337" i="71"/>
  <c r="I337" i="71"/>
  <c r="H337" i="71"/>
  <c r="G337" i="71"/>
  <c r="F337" i="71"/>
  <c r="E337" i="71"/>
  <c r="D337" i="71"/>
  <c r="C337" i="71"/>
  <c r="B337" i="71"/>
  <c r="L336" i="71"/>
  <c r="K336" i="71"/>
  <c r="J336" i="71"/>
  <c r="I336" i="71"/>
  <c r="H336" i="71"/>
  <c r="G336" i="71"/>
  <c r="F336" i="71"/>
  <c r="E336" i="71"/>
  <c r="D336" i="71"/>
  <c r="C336" i="71"/>
  <c r="B336" i="71"/>
  <c r="L335" i="71"/>
  <c r="K335" i="71"/>
  <c r="J335" i="71"/>
  <c r="I335" i="71"/>
  <c r="H335" i="71"/>
  <c r="G335" i="71"/>
  <c r="F335" i="71"/>
  <c r="E335" i="71"/>
  <c r="D335" i="71"/>
  <c r="C335" i="71"/>
  <c r="B335" i="71"/>
  <c r="L334" i="71"/>
  <c r="K334" i="71"/>
  <c r="J334" i="71"/>
  <c r="I334" i="71"/>
  <c r="H334" i="71"/>
  <c r="G334" i="71"/>
  <c r="F334" i="71"/>
  <c r="E334" i="71"/>
  <c r="D334" i="71"/>
  <c r="C334" i="71"/>
  <c r="B334" i="71"/>
  <c r="L333" i="71"/>
  <c r="K333" i="71"/>
  <c r="J333" i="71"/>
  <c r="I333" i="71"/>
  <c r="H333" i="71"/>
  <c r="G333" i="71"/>
  <c r="F333" i="71"/>
  <c r="E333" i="71"/>
  <c r="D333" i="71"/>
  <c r="C333" i="71"/>
  <c r="B333" i="71"/>
  <c r="L332" i="71"/>
  <c r="K332" i="71"/>
  <c r="J332" i="71"/>
  <c r="I332" i="71"/>
  <c r="H332" i="71"/>
  <c r="G332" i="71"/>
  <c r="F332" i="71"/>
  <c r="E332" i="71"/>
  <c r="D332" i="71"/>
  <c r="C332" i="71"/>
  <c r="B332" i="71"/>
  <c r="L331" i="71"/>
  <c r="K331" i="71"/>
  <c r="J331" i="71"/>
  <c r="I331" i="71"/>
  <c r="H331" i="71"/>
  <c r="G331" i="71"/>
  <c r="F331" i="71"/>
  <c r="E331" i="71"/>
  <c r="D331" i="71"/>
  <c r="C331" i="71"/>
  <c r="B331" i="71"/>
  <c r="L330" i="71"/>
  <c r="K330" i="71"/>
  <c r="J330" i="71"/>
  <c r="I330" i="71"/>
  <c r="H330" i="71"/>
  <c r="G330" i="71"/>
  <c r="F330" i="71"/>
  <c r="E330" i="71"/>
  <c r="D330" i="71"/>
  <c r="C330" i="71"/>
  <c r="B330" i="71"/>
  <c r="L329" i="71"/>
  <c r="K329" i="71"/>
  <c r="J329" i="71"/>
  <c r="I329" i="71"/>
  <c r="H329" i="71"/>
  <c r="G329" i="71"/>
  <c r="F329" i="71"/>
  <c r="E329" i="71"/>
  <c r="D329" i="71"/>
  <c r="C329" i="71"/>
  <c r="B329" i="71"/>
  <c r="L328" i="71"/>
  <c r="K328" i="71"/>
  <c r="J328" i="71"/>
  <c r="I328" i="71"/>
  <c r="H328" i="71"/>
  <c r="G328" i="71"/>
  <c r="F328" i="71"/>
  <c r="E328" i="71"/>
  <c r="D328" i="71"/>
  <c r="C328" i="71"/>
  <c r="B328" i="71"/>
  <c r="L327" i="71"/>
  <c r="K327" i="71"/>
  <c r="J327" i="71"/>
  <c r="I327" i="71"/>
  <c r="H327" i="71"/>
  <c r="G327" i="71"/>
  <c r="F327" i="71"/>
  <c r="E327" i="71"/>
  <c r="D327" i="71"/>
  <c r="C327" i="71"/>
  <c r="B327" i="71"/>
  <c r="L326" i="71"/>
  <c r="K326" i="71"/>
  <c r="J326" i="71"/>
  <c r="I326" i="71"/>
  <c r="H326" i="71"/>
  <c r="G326" i="71"/>
  <c r="F326" i="71"/>
  <c r="E326" i="71"/>
  <c r="D326" i="71"/>
  <c r="C326" i="71"/>
  <c r="B326" i="71"/>
  <c r="L325" i="71"/>
  <c r="K325" i="71"/>
  <c r="J325" i="71"/>
  <c r="I325" i="71"/>
  <c r="H325" i="71"/>
  <c r="G325" i="71"/>
  <c r="F325" i="71"/>
  <c r="E325" i="71"/>
  <c r="D325" i="71"/>
  <c r="C325" i="71"/>
  <c r="B325" i="71"/>
  <c r="L324" i="71"/>
  <c r="K324" i="71"/>
  <c r="J324" i="71"/>
  <c r="I324" i="71"/>
  <c r="H324" i="71"/>
  <c r="G324" i="71"/>
  <c r="F324" i="71"/>
  <c r="E324" i="71"/>
  <c r="D324" i="71"/>
  <c r="C324" i="71"/>
  <c r="B324" i="71"/>
  <c r="L323" i="71"/>
  <c r="K323" i="71"/>
  <c r="J323" i="71"/>
  <c r="I323" i="71"/>
  <c r="H323" i="71"/>
  <c r="G323" i="71"/>
  <c r="F323" i="71"/>
  <c r="E323" i="71"/>
  <c r="D323" i="71"/>
  <c r="C323" i="71"/>
  <c r="B323" i="71"/>
  <c r="L322" i="71"/>
  <c r="K322" i="71"/>
  <c r="J322" i="71"/>
  <c r="I322" i="71"/>
  <c r="H322" i="71"/>
  <c r="G322" i="71"/>
  <c r="F322" i="71"/>
  <c r="E322" i="71"/>
  <c r="D322" i="71"/>
  <c r="C322" i="71"/>
  <c r="B322" i="71"/>
  <c r="L321" i="71"/>
  <c r="K321" i="71"/>
  <c r="J321" i="71"/>
  <c r="I321" i="71"/>
  <c r="H321" i="71"/>
  <c r="G321" i="71"/>
  <c r="F321" i="71"/>
  <c r="E321" i="71"/>
  <c r="D321" i="71"/>
  <c r="C321" i="71"/>
  <c r="B321" i="71"/>
  <c r="L320" i="71"/>
  <c r="K320" i="71"/>
  <c r="J320" i="71"/>
  <c r="I320" i="71"/>
  <c r="H320" i="71"/>
  <c r="G320" i="71"/>
  <c r="F320" i="71"/>
  <c r="E320" i="71"/>
  <c r="D320" i="71"/>
  <c r="C320" i="71"/>
  <c r="B320" i="71"/>
  <c r="L319" i="71"/>
  <c r="K319" i="71"/>
  <c r="J319" i="71"/>
  <c r="I319" i="71"/>
  <c r="H319" i="71"/>
  <c r="G319" i="71"/>
  <c r="F319" i="71"/>
  <c r="E319" i="71"/>
  <c r="D319" i="71"/>
  <c r="C319" i="71"/>
  <c r="B319" i="71"/>
  <c r="L318" i="71"/>
  <c r="K318" i="71"/>
  <c r="J318" i="71"/>
  <c r="I318" i="71"/>
  <c r="H318" i="71"/>
  <c r="G318" i="71"/>
  <c r="F318" i="71"/>
  <c r="E318" i="71"/>
  <c r="D318" i="71"/>
  <c r="C318" i="71"/>
  <c r="B318" i="71"/>
  <c r="L317" i="71"/>
  <c r="K317" i="71"/>
  <c r="J317" i="71"/>
  <c r="I317" i="71"/>
  <c r="H317" i="71"/>
  <c r="G317" i="71"/>
  <c r="F317" i="71"/>
  <c r="E317" i="71"/>
  <c r="D317" i="71"/>
  <c r="C317" i="71"/>
  <c r="B317" i="71"/>
  <c r="L316" i="71"/>
  <c r="K316" i="71"/>
  <c r="J316" i="71"/>
  <c r="I316" i="71"/>
  <c r="H316" i="71"/>
  <c r="G316" i="71"/>
  <c r="F316" i="71"/>
  <c r="E316" i="71"/>
  <c r="D316" i="71"/>
  <c r="C316" i="71"/>
  <c r="B316" i="71"/>
  <c r="L315" i="71"/>
  <c r="K315" i="71"/>
  <c r="J315" i="71"/>
  <c r="I315" i="71"/>
  <c r="H315" i="71"/>
  <c r="G315" i="71"/>
  <c r="F315" i="71"/>
  <c r="E315" i="71"/>
  <c r="D315" i="71"/>
  <c r="C315" i="71"/>
  <c r="B315" i="71"/>
  <c r="L314" i="71"/>
  <c r="K314" i="71"/>
  <c r="J314" i="71"/>
  <c r="I314" i="71"/>
  <c r="H314" i="71"/>
  <c r="G314" i="71"/>
  <c r="F314" i="71"/>
  <c r="E314" i="71"/>
  <c r="D314" i="71"/>
  <c r="C314" i="71"/>
  <c r="B314" i="71"/>
  <c r="L313" i="71"/>
  <c r="K313" i="71"/>
  <c r="J313" i="71"/>
  <c r="I313" i="71"/>
  <c r="H313" i="71"/>
  <c r="G313" i="71"/>
  <c r="F313" i="71"/>
  <c r="E313" i="71"/>
  <c r="D313" i="71"/>
  <c r="C313" i="71"/>
  <c r="B313" i="71"/>
  <c r="L312" i="71"/>
  <c r="K312" i="71"/>
  <c r="J312" i="71"/>
  <c r="I312" i="71"/>
  <c r="H312" i="71"/>
  <c r="G312" i="71"/>
  <c r="F312" i="71"/>
  <c r="E312" i="71"/>
  <c r="D312" i="71"/>
  <c r="C312" i="71"/>
  <c r="B312" i="71"/>
  <c r="L311" i="71"/>
  <c r="K311" i="71"/>
  <c r="J311" i="71"/>
  <c r="I311" i="71"/>
  <c r="H311" i="71"/>
  <c r="G311" i="71"/>
  <c r="F311" i="71"/>
  <c r="E311" i="71"/>
  <c r="D311" i="71"/>
  <c r="C311" i="71"/>
  <c r="B311" i="71"/>
  <c r="L310" i="71"/>
  <c r="K310" i="71"/>
  <c r="J310" i="71"/>
  <c r="I310" i="71"/>
  <c r="H310" i="71"/>
  <c r="G310" i="71"/>
  <c r="F310" i="71"/>
  <c r="E310" i="71"/>
  <c r="D310" i="71"/>
  <c r="C310" i="71"/>
  <c r="B310" i="71"/>
  <c r="K337" i="92"/>
  <c r="J337" i="92"/>
  <c r="I337" i="92"/>
  <c r="G337" i="92"/>
  <c r="F337" i="92"/>
  <c r="E337" i="92"/>
  <c r="D337" i="92"/>
  <c r="C337" i="92"/>
  <c r="B337" i="92"/>
  <c r="K336" i="92"/>
  <c r="J336" i="92"/>
  <c r="I336" i="92"/>
  <c r="H336" i="92"/>
  <c r="G336" i="92"/>
  <c r="E336" i="92"/>
  <c r="D336" i="92"/>
  <c r="C336" i="92"/>
  <c r="B336" i="92"/>
  <c r="K335" i="92"/>
  <c r="J335" i="92"/>
  <c r="I335" i="92"/>
  <c r="H335" i="92"/>
  <c r="G335" i="92"/>
  <c r="F335" i="92"/>
  <c r="E335" i="92"/>
  <c r="D335" i="92"/>
  <c r="C335" i="92"/>
  <c r="B335" i="92"/>
  <c r="K334" i="92"/>
  <c r="I334" i="92"/>
  <c r="H334" i="92"/>
  <c r="G334" i="92"/>
  <c r="F334" i="92"/>
  <c r="E334" i="92"/>
  <c r="D334" i="92"/>
  <c r="C334" i="92"/>
  <c r="K333" i="92"/>
  <c r="J333" i="92"/>
  <c r="I333" i="92"/>
  <c r="G333" i="92"/>
  <c r="F333" i="92"/>
  <c r="E333" i="92"/>
  <c r="D333" i="92"/>
  <c r="C333" i="92"/>
  <c r="B333" i="92"/>
  <c r="K332" i="92"/>
  <c r="J332" i="92"/>
  <c r="I332" i="92"/>
  <c r="H332" i="92"/>
  <c r="G332" i="92"/>
  <c r="E332" i="92"/>
  <c r="D332" i="92"/>
  <c r="C332" i="92"/>
  <c r="B332" i="92"/>
  <c r="K331" i="92"/>
  <c r="J331" i="92"/>
  <c r="I331" i="92"/>
  <c r="H331" i="92"/>
  <c r="G331" i="92"/>
  <c r="F331" i="92"/>
  <c r="E331" i="92"/>
  <c r="C331" i="92"/>
  <c r="B331" i="92"/>
  <c r="K330" i="92"/>
  <c r="I330" i="92"/>
  <c r="H330" i="92"/>
  <c r="G330" i="92"/>
  <c r="F330" i="92"/>
  <c r="E330" i="92"/>
  <c r="D330" i="92"/>
  <c r="C330" i="92"/>
  <c r="K329" i="92"/>
  <c r="J329" i="92"/>
  <c r="I329" i="92"/>
  <c r="G329" i="92"/>
  <c r="F329" i="92"/>
  <c r="E329" i="92"/>
  <c r="D329" i="92"/>
  <c r="C329" i="92"/>
  <c r="B329" i="92"/>
  <c r="K328" i="92"/>
  <c r="J328" i="92"/>
  <c r="I328" i="92"/>
  <c r="H328" i="92"/>
  <c r="G328" i="92"/>
  <c r="E328" i="92"/>
  <c r="D328" i="92"/>
  <c r="C328" i="92"/>
  <c r="B328" i="92"/>
  <c r="K327" i="92"/>
  <c r="J327" i="92"/>
  <c r="I327" i="92"/>
  <c r="H327" i="92"/>
  <c r="G327" i="92"/>
  <c r="F327" i="92"/>
  <c r="E327" i="92"/>
  <c r="D327" i="92"/>
  <c r="C327" i="92"/>
  <c r="B327" i="92"/>
  <c r="K326" i="92"/>
  <c r="I326" i="92"/>
  <c r="H326" i="92"/>
  <c r="G326" i="92"/>
  <c r="F326" i="92"/>
  <c r="E326" i="92"/>
  <c r="D326" i="92"/>
  <c r="C326" i="92"/>
  <c r="K325" i="92"/>
  <c r="J325" i="92"/>
  <c r="I325" i="92"/>
  <c r="G325" i="92"/>
  <c r="F325" i="92"/>
  <c r="E325" i="92"/>
  <c r="D325" i="92"/>
  <c r="C325" i="92"/>
  <c r="B325" i="92"/>
  <c r="K324" i="92"/>
  <c r="J324" i="92"/>
  <c r="I324" i="92"/>
  <c r="H324" i="92"/>
  <c r="G324" i="92"/>
  <c r="E324" i="92"/>
  <c r="D324" i="92"/>
  <c r="C324" i="92"/>
  <c r="B324" i="92"/>
  <c r="K323" i="92"/>
  <c r="J323" i="92"/>
  <c r="I323" i="92"/>
  <c r="H323" i="92"/>
  <c r="G323" i="92"/>
  <c r="F323" i="92"/>
  <c r="E323" i="92"/>
  <c r="C323" i="92"/>
  <c r="B323" i="92"/>
  <c r="K322" i="92"/>
  <c r="I322" i="92"/>
  <c r="H322" i="92"/>
  <c r="G322" i="92"/>
  <c r="F322" i="92"/>
  <c r="E322" i="92"/>
  <c r="D322" i="92"/>
  <c r="C322" i="92"/>
  <c r="K321" i="92"/>
  <c r="J321" i="92"/>
  <c r="I321" i="92"/>
  <c r="G321" i="92"/>
  <c r="F321" i="92"/>
  <c r="E321" i="92"/>
  <c r="D321" i="92"/>
  <c r="C321" i="92"/>
  <c r="B321" i="92"/>
  <c r="K320" i="92"/>
  <c r="J320" i="92"/>
  <c r="I320" i="92"/>
  <c r="H320" i="92"/>
  <c r="G320" i="92"/>
  <c r="E320" i="92"/>
  <c r="D320" i="92"/>
  <c r="C320" i="92"/>
  <c r="B320" i="92"/>
  <c r="K319" i="92"/>
  <c r="J319" i="92"/>
  <c r="I319" i="92"/>
  <c r="H319" i="92"/>
  <c r="G319" i="92"/>
  <c r="F319" i="92"/>
  <c r="E319" i="92"/>
  <c r="D319" i="92"/>
  <c r="C319" i="92"/>
  <c r="B319" i="92"/>
  <c r="K318" i="92"/>
  <c r="I318" i="92"/>
  <c r="H318" i="92"/>
  <c r="G318" i="92"/>
  <c r="F318" i="92"/>
  <c r="E318" i="92"/>
  <c r="D318" i="92"/>
  <c r="C318" i="92"/>
  <c r="K317" i="92"/>
  <c r="J317" i="92"/>
  <c r="I317" i="92"/>
  <c r="G317" i="92"/>
  <c r="F317" i="92"/>
  <c r="E317" i="92"/>
  <c r="D317" i="92"/>
  <c r="C317" i="92"/>
  <c r="B317" i="92"/>
  <c r="K316" i="92"/>
  <c r="J316" i="92"/>
  <c r="I316" i="92"/>
  <c r="H316" i="92"/>
  <c r="G316" i="92"/>
  <c r="E316" i="92"/>
  <c r="D316" i="92"/>
  <c r="C316" i="92"/>
  <c r="B316" i="92"/>
  <c r="K315" i="92"/>
  <c r="J315" i="92"/>
  <c r="I315" i="92"/>
  <c r="H315" i="92"/>
  <c r="G315" i="92"/>
  <c r="F315" i="92"/>
  <c r="E315" i="92"/>
  <c r="C315" i="92"/>
  <c r="B315" i="92"/>
  <c r="K314" i="92"/>
  <c r="I314" i="92"/>
  <c r="H314" i="92"/>
  <c r="G314" i="92"/>
  <c r="F314" i="92"/>
  <c r="E314" i="92"/>
  <c r="D314" i="92"/>
  <c r="C314" i="92"/>
  <c r="K313" i="92"/>
  <c r="J313" i="92"/>
  <c r="I313" i="92"/>
  <c r="G313" i="92"/>
  <c r="F313" i="92"/>
  <c r="E313" i="92"/>
  <c r="D313" i="92"/>
  <c r="C313" i="92"/>
  <c r="B313" i="92"/>
  <c r="K312" i="92"/>
  <c r="J312" i="92"/>
  <c r="I312" i="92"/>
  <c r="H312" i="92"/>
  <c r="G312" i="92"/>
  <c r="E312" i="92"/>
  <c r="D312" i="92"/>
  <c r="C312" i="92"/>
  <c r="B312" i="92"/>
  <c r="K311" i="92"/>
  <c r="J311" i="92"/>
  <c r="I311" i="92"/>
  <c r="H311" i="92"/>
  <c r="G311" i="92"/>
  <c r="F311" i="92"/>
  <c r="E311" i="92"/>
  <c r="D311" i="92"/>
  <c r="C311" i="92"/>
  <c r="B311" i="92"/>
  <c r="K310" i="92"/>
  <c r="I310" i="92"/>
  <c r="H310" i="92"/>
  <c r="G310" i="92"/>
  <c r="F310" i="92"/>
  <c r="E310" i="92"/>
  <c r="D310" i="92"/>
  <c r="C310" i="92"/>
  <c r="L337" i="81"/>
  <c r="K337" i="81"/>
  <c r="J337" i="81"/>
  <c r="I337" i="81"/>
  <c r="H337" i="81"/>
  <c r="G337" i="81"/>
  <c r="F337" i="81"/>
  <c r="E337" i="81"/>
  <c r="D337" i="81"/>
  <c r="C337" i="81"/>
  <c r="B337" i="81"/>
  <c r="L336" i="81"/>
  <c r="K336" i="81"/>
  <c r="J336" i="81"/>
  <c r="I336" i="81"/>
  <c r="H336" i="81"/>
  <c r="G336" i="81"/>
  <c r="F336" i="81"/>
  <c r="E336" i="81"/>
  <c r="D336" i="81"/>
  <c r="C336" i="81"/>
  <c r="B336" i="81"/>
  <c r="L335" i="81"/>
  <c r="K335" i="81"/>
  <c r="J335" i="81"/>
  <c r="I335" i="81"/>
  <c r="H335" i="81"/>
  <c r="G335" i="81"/>
  <c r="F335" i="81"/>
  <c r="E335" i="81"/>
  <c r="D335" i="81"/>
  <c r="C335" i="81"/>
  <c r="B335" i="81"/>
  <c r="L334" i="81"/>
  <c r="K334" i="81"/>
  <c r="J334" i="81"/>
  <c r="I334" i="81"/>
  <c r="H334" i="81"/>
  <c r="G334" i="81"/>
  <c r="F334" i="81"/>
  <c r="E334" i="81"/>
  <c r="D334" i="81"/>
  <c r="C334" i="81"/>
  <c r="B334" i="81"/>
  <c r="L333" i="81"/>
  <c r="K333" i="81"/>
  <c r="J333" i="81"/>
  <c r="I333" i="81"/>
  <c r="H333" i="81"/>
  <c r="G333" i="81"/>
  <c r="F333" i="81"/>
  <c r="E333" i="81"/>
  <c r="D333" i="81"/>
  <c r="C333" i="81"/>
  <c r="B333" i="81"/>
  <c r="L332" i="81"/>
  <c r="K332" i="81"/>
  <c r="J332" i="81"/>
  <c r="I332" i="81"/>
  <c r="H332" i="81"/>
  <c r="G332" i="81"/>
  <c r="F332" i="81"/>
  <c r="E332" i="81"/>
  <c r="D332" i="81"/>
  <c r="C332" i="81"/>
  <c r="B332" i="81"/>
  <c r="L331" i="81"/>
  <c r="K331" i="81"/>
  <c r="J331" i="81"/>
  <c r="I331" i="81"/>
  <c r="H331" i="81"/>
  <c r="G331" i="81"/>
  <c r="F331" i="81"/>
  <c r="E331" i="81"/>
  <c r="D331" i="81"/>
  <c r="C331" i="81"/>
  <c r="B331" i="81"/>
  <c r="L330" i="81"/>
  <c r="K330" i="81"/>
  <c r="J330" i="81"/>
  <c r="I330" i="81"/>
  <c r="H330" i="81"/>
  <c r="G330" i="81"/>
  <c r="F330" i="81"/>
  <c r="E330" i="81"/>
  <c r="D330" i="81"/>
  <c r="C330" i="81"/>
  <c r="B330" i="81"/>
  <c r="L329" i="81"/>
  <c r="K329" i="81"/>
  <c r="J329" i="81"/>
  <c r="I329" i="81"/>
  <c r="H329" i="81"/>
  <c r="G329" i="81"/>
  <c r="F329" i="81"/>
  <c r="E329" i="81"/>
  <c r="D329" i="81"/>
  <c r="C329" i="81"/>
  <c r="B329" i="81"/>
  <c r="L328" i="81"/>
  <c r="K328" i="81"/>
  <c r="J328" i="81"/>
  <c r="I328" i="81"/>
  <c r="H328" i="81"/>
  <c r="G328" i="81"/>
  <c r="F328" i="81"/>
  <c r="E328" i="81"/>
  <c r="D328" i="81"/>
  <c r="C328" i="81"/>
  <c r="B328" i="81"/>
  <c r="L327" i="81"/>
  <c r="K327" i="81"/>
  <c r="J327" i="81"/>
  <c r="I327" i="81"/>
  <c r="H327" i="81"/>
  <c r="G327" i="81"/>
  <c r="F327" i="81"/>
  <c r="E327" i="81"/>
  <c r="D327" i="81"/>
  <c r="C327" i="81"/>
  <c r="B327" i="81"/>
  <c r="L326" i="81"/>
  <c r="K326" i="81"/>
  <c r="J326" i="81"/>
  <c r="I326" i="81"/>
  <c r="H326" i="81"/>
  <c r="G326" i="81"/>
  <c r="F326" i="81"/>
  <c r="E326" i="81"/>
  <c r="D326" i="81"/>
  <c r="C326" i="81"/>
  <c r="B326" i="81"/>
  <c r="L325" i="81"/>
  <c r="K325" i="81"/>
  <c r="J325" i="81"/>
  <c r="I325" i="81"/>
  <c r="H325" i="81"/>
  <c r="G325" i="81"/>
  <c r="F325" i="81"/>
  <c r="E325" i="81"/>
  <c r="D325" i="81"/>
  <c r="C325" i="81"/>
  <c r="B325" i="81"/>
  <c r="L324" i="81"/>
  <c r="K324" i="81"/>
  <c r="J324" i="81"/>
  <c r="I324" i="81"/>
  <c r="H324" i="81"/>
  <c r="G324" i="81"/>
  <c r="F324" i="81"/>
  <c r="E324" i="81"/>
  <c r="D324" i="81"/>
  <c r="C324" i="81"/>
  <c r="B324" i="81"/>
  <c r="L323" i="81"/>
  <c r="K323" i="81"/>
  <c r="J323" i="81"/>
  <c r="I323" i="81"/>
  <c r="H323" i="81"/>
  <c r="G323" i="81"/>
  <c r="F323" i="81"/>
  <c r="E323" i="81"/>
  <c r="D323" i="81"/>
  <c r="C323" i="81"/>
  <c r="B323" i="81"/>
  <c r="L322" i="81"/>
  <c r="K322" i="81"/>
  <c r="J322" i="81"/>
  <c r="I322" i="81"/>
  <c r="H322" i="81"/>
  <c r="G322" i="81"/>
  <c r="F322" i="81"/>
  <c r="E322" i="81"/>
  <c r="D322" i="81"/>
  <c r="C322" i="81"/>
  <c r="B322" i="81"/>
  <c r="L321" i="81"/>
  <c r="K321" i="81"/>
  <c r="J321" i="81"/>
  <c r="I321" i="81"/>
  <c r="H321" i="81"/>
  <c r="G321" i="81"/>
  <c r="F321" i="81"/>
  <c r="E321" i="81"/>
  <c r="D321" i="81"/>
  <c r="C321" i="81"/>
  <c r="B321" i="81"/>
  <c r="L320" i="81"/>
  <c r="K320" i="81"/>
  <c r="J320" i="81"/>
  <c r="I320" i="81"/>
  <c r="H320" i="81"/>
  <c r="G320" i="81"/>
  <c r="F320" i="81"/>
  <c r="E320" i="81"/>
  <c r="D320" i="81"/>
  <c r="C320" i="81"/>
  <c r="B320" i="81"/>
  <c r="L319" i="81"/>
  <c r="K319" i="81"/>
  <c r="J319" i="81"/>
  <c r="I319" i="81"/>
  <c r="H319" i="81"/>
  <c r="G319" i="81"/>
  <c r="F319" i="81"/>
  <c r="E319" i="81"/>
  <c r="D319" i="81"/>
  <c r="C319" i="81"/>
  <c r="B319" i="81"/>
  <c r="L318" i="81"/>
  <c r="K318" i="81"/>
  <c r="J318" i="81"/>
  <c r="I318" i="81"/>
  <c r="H318" i="81"/>
  <c r="G318" i="81"/>
  <c r="F318" i="81"/>
  <c r="E318" i="81"/>
  <c r="D318" i="81"/>
  <c r="C318" i="81"/>
  <c r="B318" i="81"/>
  <c r="L317" i="81"/>
  <c r="K317" i="81"/>
  <c r="J317" i="81"/>
  <c r="I317" i="81"/>
  <c r="H317" i="81"/>
  <c r="G317" i="81"/>
  <c r="F317" i="81"/>
  <c r="E317" i="81"/>
  <c r="D317" i="81"/>
  <c r="C317" i="81"/>
  <c r="B317" i="81"/>
  <c r="L316" i="81"/>
  <c r="K316" i="81"/>
  <c r="J316" i="81"/>
  <c r="I316" i="81"/>
  <c r="H316" i="81"/>
  <c r="G316" i="81"/>
  <c r="F316" i="81"/>
  <c r="E316" i="81"/>
  <c r="D316" i="81"/>
  <c r="C316" i="81"/>
  <c r="B316" i="81"/>
  <c r="L315" i="81"/>
  <c r="K315" i="81"/>
  <c r="J315" i="81"/>
  <c r="I315" i="81"/>
  <c r="H315" i="81"/>
  <c r="G315" i="81"/>
  <c r="F315" i="81"/>
  <c r="E315" i="81"/>
  <c r="D315" i="81"/>
  <c r="C315" i="81"/>
  <c r="B315" i="81"/>
  <c r="L314" i="81"/>
  <c r="K314" i="81"/>
  <c r="J314" i="81"/>
  <c r="I314" i="81"/>
  <c r="H314" i="81"/>
  <c r="G314" i="81"/>
  <c r="F314" i="81"/>
  <c r="E314" i="81"/>
  <c r="D314" i="81"/>
  <c r="C314" i="81"/>
  <c r="B314" i="81"/>
  <c r="L313" i="81"/>
  <c r="K313" i="81"/>
  <c r="J313" i="81"/>
  <c r="I313" i="81"/>
  <c r="H313" i="81"/>
  <c r="G313" i="81"/>
  <c r="F313" i="81"/>
  <c r="E313" i="81"/>
  <c r="D313" i="81"/>
  <c r="C313" i="81"/>
  <c r="B313" i="81"/>
  <c r="L312" i="81"/>
  <c r="K312" i="81"/>
  <c r="J312" i="81"/>
  <c r="I312" i="81"/>
  <c r="H312" i="81"/>
  <c r="G312" i="81"/>
  <c r="F312" i="81"/>
  <c r="E312" i="81"/>
  <c r="D312" i="81"/>
  <c r="C312" i="81"/>
  <c r="B312" i="81"/>
  <c r="L311" i="81"/>
  <c r="K311" i="81"/>
  <c r="J311" i="81"/>
  <c r="I311" i="81"/>
  <c r="H311" i="81"/>
  <c r="G311" i="81"/>
  <c r="F311" i="81"/>
  <c r="E311" i="81"/>
  <c r="D311" i="81"/>
  <c r="C311" i="81"/>
  <c r="B311" i="81"/>
  <c r="L310" i="81"/>
  <c r="K310" i="81"/>
  <c r="J310" i="81"/>
  <c r="I310" i="81"/>
  <c r="H310" i="81"/>
  <c r="G310" i="81"/>
  <c r="F310" i="81"/>
  <c r="E310" i="81"/>
  <c r="D310" i="81"/>
  <c r="C310" i="81"/>
  <c r="B310" i="81"/>
  <c r="B14" i="88"/>
  <c r="C14" i="88"/>
  <c r="D14" i="88"/>
  <c r="E14" i="88"/>
  <c r="F14" i="88"/>
  <c r="G14" i="88"/>
  <c r="H14" i="88"/>
  <c r="I14" i="88"/>
  <c r="J14" i="88"/>
  <c r="K14" i="88"/>
  <c r="L14" i="88"/>
  <c r="K5" i="88"/>
  <c r="L5" i="88"/>
  <c r="K6" i="88"/>
  <c r="L6" i="88"/>
  <c r="K8" i="88"/>
  <c r="L8" i="88"/>
  <c r="K9" i="88"/>
  <c r="L9" i="88"/>
  <c r="K10" i="88"/>
  <c r="L10" i="88"/>
  <c r="K11" i="88"/>
  <c r="L11" i="88"/>
  <c r="K12" i="88"/>
  <c r="L12" i="88"/>
  <c r="W4" i="88"/>
  <c r="X4" i="88"/>
  <c r="W5" i="88"/>
  <c r="X5" i="88"/>
  <c r="W6" i="88"/>
  <c r="X6" i="88"/>
  <c r="W7" i="88"/>
  <c r="X7" i="88"/>
  <c r="W8" i="88"/>
  <c r="X8" i="88"/>
  <c r="W9" i="88"/>
  <c r="X9" i="88"/>
  <c r="W10" i="88"/>
  <c r="X10" i="88"/>
  <c r="W11" i="88"/>
  <c r="X11" i="88"/>
  <c r="W12" i="88"/>
  <c r="X12" i="88"/>
  <c r="W13" i="88"/>
  <c r="X13" i="88"/>
  <c r="W14" i="88"/>
  <c r="X14" i="88"/>
  <c r="W15" i="88"/>
  <c r="X15" i="88"/>
  <c r="W16" i="88"/>
  <c r="X16" i="88"/>
  <c r="W17" i="88"/>
  <c r="X17" i="88"/>
  <c r="W18" i="88"/>
  <c r="X18" i="88"/>
  <c r="W19" i="88"/>
  <c r="X19" i="88"/>
  <c r="W20" i="88"/>
  <c r="X20" i="88"/>
  <c r="W21" i="88"/>
  <c r="X21" i="88"/>
  <c r="W22" i="88"/>
  <c r="X22" i="88"/>
  <c r="W23" i="88"/>
  <c r="X23" i="88"/>
  <c r="W24" i="88"/>
  <c r="X24" i="88"/>
  <c r="W25" i="88"/>
  <c r="X25" i="88"/>
  <c r="W26" i="88"/>
  <c r="X26" i="88"/>
  <c r="W27" i="88"/>
  <c r="X27" i="88"/>
  <c r="W28" i="88"/>
  <c r="X28" i="88"/>
  <c r="W29" i="88"/>
  <c r="X29" i="88"/>
  <c r="W30" i="88"/>
  <c r="X30" i="88"/>
  <c r="W31" i="88"/>
  <c r="X31" i="88"/>
  <c r="J346" i="80"/>
  <c r="J347" i="80"/>
  <c r="J348" i="80"/>
  <c r="J349" i="80"/>
  <c r="J350" i="80"/>
  <c r="J351" i="80"/>
  <c r="J352" i="80"/>
  <c r="J353" i="80"/>
  <c r="J354" i="80"/>
  <c r="J355" i="80"/>
  <c r="J356" i="80"/>
  <c r="J357" i="80"/>
  <c r="J358" i="80"/>
  <c r="J359" i="80"/>
  <c r="J360" i="80"/>
  <c r="J361" i="80"/>
  <c r="J362" i="80"/>
  <c r="J363" i="80"/>
  <c r="J364" i="80"/>
  <c r="J365" i="80"/>
  <c r="J366" i="80"/>
  <c r="J367" i="80"/>
  <c r="J368" i="80"/>
  <c r="J369" i="80"/>
  <c r="J370" i="80"/>
  <c r="J371" i="80"/>
  <c r="J345" i="80"/>
  <c r="I346" i="80"/>
  <c r="I347" i="80"/>
  <c r="I348" i="80"/>
  <c r="I349" i="80"/>
  <c r="I350" i="80"/>
  <c r="I351" i="80"/>
  <c r="I352" i="80"/>
  <c r="I353" i="80"/>
  <c r="I354" i="80"/>
  <c r="I355" i="80"/>
  <c r="I356" i="80"/>
  <c r="I357" i="80"/>
  <c r="I358" i="80"/>
  <c r="I359" i="80"/>
  <c r="I360" i="80"/>
  <c r="I361" i="80"/>
  <c r="I362" i="80"/>
  <c r="I363" i="80"/>
  <c r="I364" i="80"/>
  <c r="I365" i="80"/>
  <c r="I366" i="80"/>
  <c r="I367" i="80"/>
  <c r="I368" i="80"/>
  <c r="I369" i="80"/>
  <c r="I370" i="80"/>
  <c r="I371" i="80"/>
  <c r="I345" i="80"/>
  <c r="G346" i="80"/>
  <c r="L346" i="80" s="1"/>
  <c r="G347" i="80"/>
  <c r="G348" i="80"/>
  <c r="G349" i="80"/>
  <c r="G350" i="80"/>
  <c r="G351" i="80"/>
  <c r="G352" i="80"/>
  <c r="G353" i="80"/>
  <c r="G354" i="80"/>
  <c r="G355" i="80"/>
  <c r="G356" i="80"/>
  <c r="G357" i="80"/>
  <c r="G358" i="80"/>
  <c r="G359" i="80"/>
  <c r="G360" i="80"/>
  <c r="G361" i="80"/>
  <c r="G362" i="80"/>
  <c r="G363" i="80"/>
  <c r="G364" i="80"/>
  <c r="G365" i="80"/>
  <c r="G366" i="80"/>
  <c r="G367" i="80"/>
  <c r="G368" i="80"/>
  <c r="G369" i="80"/>
  <c r="G370" i="80"/>
  <c r="G371" i="80"/>
  <c r="G345" i="80"/>
  <c r="F346" i="80"/>
  <c r="F347" i="80"/>
  <c r="F348" i="80"/>
  <c r="F349" i="80"/>
  <c r="F350" i="80"/>
  <c r="F351" i="80"/>
  <c r="F352" i="80"/>
  <c r="F353" i="80"/>
  <c r="F354" i="80"/>
  <c r="F355" i="80"/>
  <c r="F356" i="80"/>
  <c r="F357" i="80"/>
  <c r="F358" i="80"/>
  <c r="F359" i="80"/>
  <c r="F360" i="80"/>
  <c r="F361" i="80"/>
  <c r="F362" i="80"/>
  <c r="F363" i="80"/>
  <c r="F364" i="80"/>
  <c r="F365" i="80"/>
  <c r="F366" i="80"/>
  <c r="F367" i="80"/>
  <c r="F368" i="80"/>
  <c r="F369" i="80"/>
  <c r="F370" i="80"/>
  <c r="F371" i="80"/>
  <c r="F345" i="80"/>
  <c r="D346" i="80"/>
  <c r="D347" i="80"/>
  <c r="D348" i="80"/>
  <c r="L348" i="80" s="1"/>
  <c r="D349" i="80"/>
  <c r="D350" i="80"/>
  <c r="D351" i="80"/>
  <c r="D352" i="80"/>
  <c r="D353" i="80"/>
  <c r="D354" i="80"/>
  <c r="D355" i="80"/>
  <c r="D356" i="80"/>
  <c r="L356" i="80" s="1"/>
  <c r="D357" i="80"/>
  <c r="D358" i="80"/>
  <c r="D359" i="80"/>
  <c r="D360" i="80"/>
  <c r="D361" i="80"/>
  <c r="D362" i="80"/>
  <c r="D363" i="80"/>
  <c r="D364" i="80"/>
  <c r="D365" i="80"/>
  <c r="D366" i="80"/>
  <c r="D367" i="80"/>
  <c r="D368" i="80"/>
  <c r="D369" i="80"/>
  <c r="D370" i="80"/>
  <c r="D371" i="80"/>
  <c r="D345" i="80"/>
  <c r="C345" i="80"/>
  <c r="C346" i="80"/>
  <c r="C347" i="80"/>
  <c r="C348" i="80"/>
  <c r="C349" i="80"/>
  <c r="C350" i="80"/>
  <c r="C351" i="80"/>
  <c r="C352" i="80"/>
  <c r="C353" i="80"/>
  <c r="C354" i="80"/>
  <c r="C355" i="80"/>
  <c r="C356" i="80"/>
  <c r="C357" i="80"/>
  <c r="C358" i="80"/>
  <c r="C359" i="80"/>
  <c r="C360" i="80"/>
  <c r="C361" i="80"/>
  <c r="C362" i="80"/>
  <c r="C363" i="80"/>
  <c r="C364" i="80"/>
  <c r="C365" i="80"/>
  <c r="C366" i="80"/>
  <c r="C367" i="80"/>
  <c r="C368" i="80"/>
  <c r="C369" i="80"/>
  <c r="C370" i="80"/>
  <c r="C371" i="80"/>
  <c r="K372" i="80"/>
  <c r="E372" i="80"/>
  <c r="B372" i="80"/>
  <c r="L354" i="80"/>
  <c r="B14" i="74"/>
  <c r="C14" i="74"/>
  <c r="D14" i="74"/>
  <c r="E14" i="74"/>
  <c r="F14" i="74"/>
  <c r="G14" i="74"/>
  <c r="H14" i="74"/>
  <c r="I14" i="74"/>
  <c r="J14" i="74"/>
  <c r="K14" i="74"/>
  <c r="L14" i="74"/>
  <c r="K5" i="74"/>
  <c r="L5" i="74"/>
  <c r="K6" i="74"/>
  <c r="L6" i="74"/>
  <c r="K8" i="74"/>
  <c r="L8" i="74"/>
  <c r="K9" i="74"/>
  <c r="L9" i="74"/>
  <c r="K12" i="74"/>
  <c r="L12" i="74"/>
  <c r="U345" i="70"/>
  <c r="S346" i="70"/>
  <c r="Q347" i="70"/>
  <c r="O348" i="70"/>
  <c r="W348" i="70"/>
  <c r="U349" i="70"/>
  <c r="S350" i="70"/>
  <c r="Q351" i="70"/>
  <c r="O352" i="70"/>
  <c r="W352" i="70"/>
  <c r="U353" i="70"/>
  <c r="S354" i="70"/>
  <c r="Q355" i="70"/>
  <c r="O356" i="70"/>
  <c r="W356" i="70"/>
  <c r="U357" i="70"/>
  <c r="S358" i="70"/>
  <c r="Q359" i="70"/>
  <c r="O360" i="70"/>
  <c r="W360" i="70"/>
  <c r="U361" i="70"/>
  <c r="S362" i="70"/>
  <c r="Q363" i="70"/>
  <c r="O364" i="70"/>
  <c r="W364" i="70"/>
  <c r="U365" i="70"/>
  <c r="S366" i="70"/>
  <c r="Q367" i="70"/>
  <c r="O368" i="70"/>
  <c r="W368" i="70"/>
  <c r="U369" i="70"/>
  <c r="S370" i="70"/>
  <c r="Q371" i="70"/>
  <c r="O372" i="70"/>
  <c r="W372" i="70"/>
  <c r="N351" i="70"/>
  <c r="N359" i="70"/>
  <c r="N367" i="70"/>
  <c r="O4" i="74"/>
  <c r="P4" i="74"/>
  <c r="Q4" i="74"/>
  <c r="R4" i="74"/>
  <c r="S4" i="74"/>
  <c r="T4" i="74"/>
  <c r="U4" i="74"/>
  <c r="V4" i="74"/>
  <c r="W4" i="74"/>
  <c r="X4" i="74"/>
  <c r="O5" i="74"/>
  <c r="P5" i="74"/>
  <c r="Q5" i="74"/>
  <c r="R5" i="74"/>
  <c r="S5" i="74"/>
  <c r="T5" i="74"/>
  <c r="U5" i="74"/>
  <c r="V5" i="74"/>
  <c r="W5" i="74"/>
  <c r="X5" i="74"/>
  <c r="O6" i="74"/>
  <c r="P6" i="74"/>
  <c r="Q6" i="74"/>
  <c r="R6" i="74"/>
  <c r="S6" i="74"/>
  <c r="T6" i="74"/>
  <c r="U6" i="74"/>
  <c r="V6" i="74"/>
  <c r="W6" i="74"/>
  <c r="X6" i="74"/>
  <c r="O7" i="74"/>
  <c r="P7" i="74"/>
  <c r="Q7" i="74"/>
  <c r="R7" i="74"/>
  <c r="S7" i="74"/>
  <c r="T7" i="74"/>
  <c r="U7" i="74"/>
  <c r="V7" i="74"/>
  <c r="W7" i="74"/>
  <c r="X7" i="74"/>
  <c r="O8" i="74"/>
  <c r="P8" i="74"/>
  <c r="Q8" i="74"/>
  <c r="R8" i="74"/>
  <c r="S8" i="74"/>
  <c r="T8" i="74"/>
  <c r="U8" i="74"/>
  <c r="V8" i="74"/>
  <c r="W8" i="74"/>
  <c r="X8" i="74"/>
  <c r="O9" i="74"/>
  <c r="P9" i="74"/>
  <c r="Q9" i="74"/>
  <c r="R9" i="74"/>
  <c r="S9" i="74"/>
  <c r="T9" i="74"/>
  <c r="U9" i="74"/>
  <c r="V9" i="74"/>
  <c r="W9" i="74"/>
  <c r="X9" i="74"/>
  <c r="O10" i="74"/>
  <c r="P10" i="74"/>
  <c r="Q10" i="74"/>
  <c r="R10" i="74"/>
  <c r="S10" i="74"/>
  <c r="T10" i="74"/>
  <c r="U10" i="74"/>
  <c r="V10" i="74"/>
  <c r="W10" i="74"/>
  <c r="X10" i="74"/>
  <c r="O11" i="74"/>
  <c r="P11" i="74"/>
  <c r="Q11" i="74"/>
  <c r="R11" i="74"/>
  <c r="S11" i="74"/>
  <c r="T11" i="74"/>
  <c r="U11" i="74"/>
  <c r="V11" i="74"/>
  <c r="W11" i="74"/>
  <c r="X11" i="74"/>
  <c r="O12" i="74"/>
  <c r="P12" i="74"/>
  <c r="Q12" i="74"/>
  <c r="R12" i="74"/>
  <c r="S12" i="74"/>
  <c r="T12" i="74"/>
  <c r="U12" i="74"/>
  <c r="V12" i="74"/>
  <c r="W12" i="74"/>
  <c r="X12" i="74"/>
  <c r="O13" i="74"/>
  <c r="P13" i="74"/>
  <c r="Q13" i="74"/>
  <c r="R13" i="74"/>
  <c r="S13" i="74"/>
  <c r="T13" i="74"/>
  <c r="U13" i="74"/>
  <c r="V13" i="74"/>
  <c r="W13" i="74"/>
  <c r="X13" i="74"/>
  <c r="O14" i="74"/>
  <c r="P14" i="74"/>
  <c r="Q14" i="74"/>
  <c r="R14" i="74"/>
  <c r="S14" i="74"/>
  <c r="T14" i="74"/>
  <c r="U14" i="74"/>
  <c r="V14" i="74"/>
  <c r="W14" i="74"/>
  <c r="X14" i="74"/>
  <c r="O15" i="74"/>
  <c r="P15" i="74"/>
  <c r="Q15" i="74"/>
  <c r="R15" i="74"/>
  <c r="S15" i="74"/>
  <c r="T15" i="74"/>
  <c r="U15" i="74"/>
  <c r="V15" i="74"/>
  <c r="W15" i="74"/>
  <c r="X15" i="74"/>
  <c r="O16" i="74"/>
  <c r="P16" i="74"/>
  <c r="Q16" i="74"/>
  <c r="R16" i="74"/>
  <c r="S16" i="74"/>
  <c r="T16" i="74"/>
  <c r="U16" i="74"/>
  <c r="V16" i="74"/>
  <c r="W16" i="74"/>
  <c r="X16" i="74"/>
  <c r="O17" i="74"/>
  <c r="P17" i="74"/>
  <c r="Q17" i="74"/>
  <c r="R17" i="74"/>
  <c r="S17" i="74"/>
  <c r="T17" i="74"/>
  <c r="U17" i="74"/>
  <c r="V17" i="74"/>
  <c r="W17" i="74"/>
  <c r="X17" i="74"/>
  <c r="O18" i="74"/>
  <c r="P18" i="74"/>
  <c r="Q18" i="74"/>
  <c r="R18" i="74"/>
  <c r="S18" i="74"/>
  <c r="T18" i="74"/>
  <c r="U18" i="74"/>
  <c r="V18" i="74"/>
  <c r="W18" i="74"/>
  <c r="X18" i="74"/>
  <c r="O19" i="74"/>
  <c r="P19" i="74"/>
  <c r="Q19" i="74"/>
  <c r="R19" i="74"/>
  <c r="S19" i="74"/>
  <c r="T19" i="74"/>
  <c r="U19" i="74"/>
  <c r="V19" i="74"/>
  <c r="W19" i="74"/>
  <c r="X19" i="74"/>
  <c r="O20" i="74"/>
  <c r="P20" i="74"/>
  <c r="Q20" i="74"/>
  <c r="R20" i="74"/>
  <c r="S20" i="74"/>
  <c r="T20" i="74"/>
  <c r="U20" i="74"/>
  <c r="V20" i="74"/>
  <c r="W20" i="74"/>
  <c r="X20" i="74"/>
  <c r="O21" i="74"/>
  <c r="P21" i="74"/>
  <c r="Q21" i="74"/>
  <c r="R21" i="74"/>
  <c r="S21" i="74"/>
  <c r="T21" i="74"/>
  <c r="U21" i="74"/>
  <c r="V21" i="74"/>
  <c r="W21" i="74"/>
  <c r="X21" i="74"/>
  <c r="O22" i="74"/>
  <c r="P22" i="74"/>
  <c r="Q22" i="74"/>
  <c r="R22" i="74"/>
  <c r="S22" i="74"/>
  <c r="T22" i="74"/>
  <c r="U22" i="74"/>
  <c r="V22" i="74"/>
  <c r="W22" i="74"/>
  <c r="X22" i="74"/>
  <c r="O23" i="74"/>
  <c r="P23" i="74"/>
  <c r="Q23" i="74"/>
  <c r="R23" i="74"/>
  <c r="S23" i="74"/>
  <c r="T23" i="74"/>
  <c r="U23" i="74"/>
  <c r="V23" i="74"/>
  <c r="W23" i="74"/>
  <c r="X23" i="74"/>
  <c r="O24" i="74"/>
  <c r="P24" i="74"/>
  <c r="Q24" i="74"/>
  <c r="R24" i="74"/>
  <c r="S24" i="74"/>
  <c r="T24" i="74"/>
  <c r="U24" i="74"/>
  <c r="V24" i="74"/>
  <c r="W24" i="74"/>
  <c r="X24" i="74"/>
  <c r="O25" i="74"/>
  <c r="P25" i="74"/>
  <c r="Q25" i="74"/>
  <c r="R25" i="74"/>
  <c r="S25" i="74"/>
  <c r="T25" i="74"/>
  <c r="U25" i="74"/>
  <c r="V25" i="74"/>
  <c r="W25" i="74"/>
  <c r="X25" i="74"/>
  <c r="O26" i="74"/>
  <c r="P26" i="74"/>
  <c r="Q26" i="74"/>
  <c r="R26" i="74"/>
  <c r="S26" i="74"/>
  <c r="T26" i="74"/>
  <c r="U26" i="74"/>
  <c r="V26" i="74"/>
  <c r="W26" i="74"/>
  <c r="X26" i="74"/>
  <c r="O27" i="74"/>
  <c r="P27" i="74"/>
  <c r="Q27" i="74"/>
  <c r="R27" i="74"/>
  <c r="S27" i="74"/>
  <c r="T27" i="74"/>
  <c r="U27" i="74"/>
  <c r="V27" i="74"/>
  <c r="W27" i="74"/>
  <c r="X27" i="74"/>
  <c r="O28" i="74"/>
  <c r="P28" i="74"/>
  <c r="Q28" i="74"/>
  <c r="R28" i="74"/>
  <c r="S28" i="74"/>
  <c r="T28" i="74"/>
  <c r="U28" i="74"/>
  <c r="V28" i="74"/>
  <c r="W28" i="74"/>
  <c r="X28" i="74"/>
  <c r="O29" i="74"/>
  <c r="P29" i="74"/>
  <c r="Q29" i="74"/>
  <c r="R29" i="74"/>
  <c r="S29" i="74"/>
  <c r="T29" i="74"/>
  <c r="U29" i="74"/>
  <c r="V29" i="74"/>
  <c r="W29" i="74"/>
  <c r="X29" i="74"/>
  <c r="O30" i="74"/>
  <c r="P30" i="74"/>
  <c r="Q30" i="74"/>
  <c r="R30" i="74"/>
  <c r="S30" i="74"/>
  <c r="T30" i="74"/>
  <c r="U30" i="74"/>
  <c r="V30" i="74"/>
  <c r="W30" i="74"/>
  <c r="X30" i="74"/>
  <c r="O31" i="74"/>
  <c r="P31" i="74"/>
  <c r="Q31" i="74"/>
  <c r="R31" i="74"/>
  <c r="S31" i="74"/>
  <c r="T31" i="74"/>
  <c r="U31" i="74"/>
  <c r="V31" i="74"/>
  <c r="W31" i="74"/>
  <c r="X31" i="74"/>
  <c r="O345" i="70" s="1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4" i="74"/>
  <c r="C372" i="70"/>
  <c r="D372" i="70"/>
  <c r="E372" i="70"/>
  <c r="F372" i="70"/>
  <c r="G372" i="70"/>
  <c r="H372" i="70"/>
  <c r="I372" i="70"/>
  <c r="J372" i="70"/>
  <c r="K372" i="70"/>
  <c r="J346" i="70"/>
  <c r="J347" i="70"/>
  <c r="J348" i="70"/>
  <c r="J349" i="70"/>
  <c r="J350" i="70"/>
  <c r="J351" i="70"/>
  <c r="J352" i="70"/>
  <c r="J353" i="70"/>
  <c r="J354" i="70"/>
  <c r="J355" i="70"/>
  <c r="J356" i="70"/>
  <c r="J357" i="70"/>
  <c r="J358" i="70"/>
  <c r="J359" i="70"/>
  <c r="J360" i="70"/>
  <c r="J361" i="70"/>
  <c r="J362" i="70"/>
  <c r="J363" i="70"/>
  <c r="J364" i="70"/>
  <c r="J365" i="70"/>
  <c r="J366" i="70"/>
  <c r="J367" i="70"/>
  <c r="L367" i="70" s="1"/>
  <c r="J368" i="70"/>
  <c r="J369" i="70"/>
  <c r="J370" i="70"/>
  <c r="J371" i="70"/>
  <c r="J345" i="70"/>
  <c r="F346" i="70"/>
  <c r="F347" i="70"/>
  <c r="F348" i="70"/>
  <c r="F349" i="70"/>
  <c r="F350" i="70"/>
  <c r="F351" i="70"/>
  <c r="F352" i="70"/>
  <c r="F353" i="70"/>
  <c r="F354" i="70"/>
  <c r="F355" i="70"/>
  <c r="F356" i="70"/>
  <c r="F357" i="70"/>
  <c r="F358" i="70"/>
  <c r="F359" i="70"/>
  <c r="F360" i="70"/>
  <c r="F361" i="70"/>
  <c r="F362" i="70"/>
  <c r="F363" i="70"/>
  <c r="F364" i="70"/>
  <c r="F365" i="70"/>
  <c r="F366" i="70"/>
  <c r="F367" i="70"/>
  <c r="F368" i="70"/>
  <c r="F369" i="70"/>
  <c r="F370" i="70"/>
  <c r="F371" i="70"/>
  <c r="F345" i="70"/>
  <c r="D346" i="70"/>
  <c r="D347" i="70"/>
  <c r="D348" i="70"/>
  <c r="D349" i="70"/>
  <c r="D350" i="70"/>
  <c r="D351" i="70"/>
  <c r="D352" i="70"/>
  <c r="D353" i="70"/>
  <c r="D354" i="70"/>
  <c r="D355" i="70"/>
  <c r="D356" i="70"/>
  <c r="D357" i="70"/>
  <c r="D358" i="70"/>
  <c r="D359" i="70"/>
  <c r="D360" i="70"/>
  <c r="D361" i="70"/>
  <c r="D362" i="70"/>
  <c r="D363" i="70"/>
  <c r="D364" i="70"/>
  <c r="D365" i="70"/>
  <c r="L365" i="70" s="1"/>
  <c r="D366" i="70"/>
  <c r="D367" i="70"/>
  <c r="D368" i="70"/>
  <c r="D369" i="70"/>
  <c r="D370" i="70"/>
  <c r="D371" i="70"/>
  <c r="D345" i="70"/>
  <c r="C345" i="70"/>
  <c r="C346" i="70"/>
  <c r="C347" i="70"/>
  <c r="C348" i="70"/>
  <c r="C349" i="70"/>
  <c r="C350" i="70"/>
  <c r="C351" i="70"/>
  <c r="C352" i="70"/>
  <c r="C353" i="70"/>
  <c r="C354" i="70"/>
  <c r="C355" i="70"/>
  <c r="C356" i="70"/>
  <c r="C357" i="70"/>
  <c r="C358" i="70"/>
  <c r="C359" i="70"/>
  <c r="C360" i="70"/>
  <c r="C361" i="70"/>
  <c r="C362" i="70"/>
  <c r="C363" i="70"/>
  <c r="C364" i="70"/>
  <c r="C365" i="70"/>
  <c r="C366" i="70"/>
  <c r="C367" i="70"/>
  <c r="C368" i="70"/>
  <c r="C369" i="70"/>
  <c r="C370" i="70"/>
  <c r="C371" i="70"/>
  <c r="B372" i="70"/>
  <c r="L370" i="70"/>
  <c r="L366" i="70"/>
  <c r="L364" i="70"/>
  <c r="L362" i="70"/>
  <c r="L361" i="70"/>
  <c r="L359" i="70"/>
  <c r="L358" i="70"/>
  <c r="L357" i="70"/>
  <c r="L354" i="70"/>
  <c r="L353" i="70"/>
  <c r="L350" i="70"/>
  <c r="L349" i="70"/>
  <c r="L348" i="70"/>
  <c r="L346" i="70"/>
  <c r="B14" i="87"/>
  <c r="C14" i="87"/>
  <c r="D14" i="87"/>
  <c r="E14" i="87"/>
  <c r="F14" i="87"/>
  <c r="G14" i="87"/>
  <c r="H14" i="87"/>
  <c r="I14" i="87"/>
  <c r="J14" i="87"/>
  <c r="K14" i="87"/>
  <c r="L14" i="87"/>
  <c r="L5" i="87"/>
  <c r="L6" i="87"/>
  <c r="L8" i="87"/>
  <c r="L9" i="87"/>
  <c r="L10" i="87"/>
  <c r="L11" i="87"/>
  <c r="L12" i="87"/>
  <c r="R347" i="69"/>
  <c r="P356" i="69"/>
  <c r="V357" i="69"/>
  <c r="T358" i="69"/>
  <c r="P360" i="69"/>
  <c r="T362" i="69"/>
  <c r="P364" i="69"/>
  <c r="X364" i="69"/>
  <c r="T366" i="69"/>
  <c r="X368" i="69"/>
  <c r="T370" i="69"/>
  <c r="R371" i="69"/>
  <c r="X372" i="69"/>
  <c r="N368" i="69"/>
  <c r="X4" i="87"/>
  <c r="X5" i="87"/>
  <c r="X6" i="87"/>
  <c r="X7" i="87"/>
  <c r="X8" i="87"/>
  <c r="X9" i="87"/>
  <c r="X10" i="87"/>
  <c r="X11" i="87"/>
  <c r="X12" i="87"/>
  <c r="X13" i="87"/>
  <c r="X14" i="87"/>
  <c r="X15" i="87"/>
  <c r="X16" i="87"/>
  <c r="X17" i="87"/>
  <c r="X18" i="87"/>
  <c r="X19" i="87"/>
  <c r="X20" i="87"/>
  <c r="X21" i="87"/>
  <c r="X22" i="87"/>
  <c r="X23" i="87"/>
  <c r="X24" i="87"/>
  <c r="X25" i="87"/>
  <c r="X26" i="87"/>
  <c r="X27" i="87"/>
  <c r="X28" i="87"/>
  <c r="X29" i="87"/>
  <c r="X30" i="87"/>
  <c r="X31" i="87"/>
  <c r="T354" i="69" s="1"/>
  <c r="L12" i="85"/>
  <c r="L9" i="85"/>
  <c r="L8" i="85"/>
  <c r="L6" i="85"/>
  <c r="L5" i="85"/>
  <c r="X4" i="85"/>
  <c r="X5" i="85"/>
  <c r="X6" i="85"/>
  <c r="X7" i="85"/>
  <c r="X8" i="85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O4" i="85"/>
  <c r="P4" i="85"/>
  <c r="Q4" i="85"/>
  <c r="R4" i="85"/>
  <c r="S4" i="85"/>
  <c r="T4" i="85"/>
  <c r="U4" i="85"/>
  <c r="V4" i="85"/>
  <c r="W4" i="85"/>
  <c r="O5" i="85"/>
  <c r="P5" i="85"/>
  <c r="Q5" i="85"/>
  <c r="R5" i="85"/>
  <c r="S5" i="85"/>
  <c r="T5" i="85"/>
  <c r="U5" i="85"/>
  <c r="V5" i="85"/>
  <c r="W5" i="85"/>
  <c r="O6" i="85"/>
  <c r="P6" i="85"/>
  <c r="Q6" i="85"/>
  <c r="R6" i="85"/>
  <c r="S6" i="85"/>
  <c r="T6" i="85"/>
  <c r="U6" i="85"/>
  <c r="V6" i="85"/>
  <c r="W6" i="85"/>
  <c r="O7" i="85"/>
  <c r="P7" i="85"/>
  <c r="Q7" i="85"/>
  <c r="R7" i="85"/>
  <c r="S7" i="85"/>
  <c r="T7" i="85"/>
  <c r="U7" i="85"/>
  <c r="V7" i="85"/>
  <c r="W7" i="85"/>
  <c r="O8" i="85"/>
  <c r="P8" i="85"/>
  <c r="Q8" i="85"/>
  <c r="R8" i="85"/>
  <c r="S8" i="85"/>
  <c r="T8" i="85"/>
  <c r="U8" i="85"/>
  <c r="V8" i="85"/>
  <c r="W8" i="85"/>
  <c r="O9" i="85"/>
  <c r="P9" i="85"/>
  <c r="Q9" i="85"/>
  <c r="R9" i="85"/>
  <c r="S9" i="85"/>
  <c r="T9" i="85"/>
  <c r="U9" i="85"/>
  <c r="V9" i="85"/>
  <c r="W9" i="85"/>
  <c r="O10" i="85"/>
  <c r="P10" i="85"/>
  <c r="Q10" i="85"/>
  <c r="R10" i="85"/>
  <c r="S10" i="85"/>
  <c r="T10" i="85"/>
  <c r="U10" i="85"/>
  <c r="V10" i="85"/>
  <c r="W10" i="85"/>
  <c r="O11" i="85"/>
  <c r="P11" i="85"/>
  <c r="Q11" i="85"/>
  <c r="R11" i="85"/>
  <c r="S11" i="85"/>
  <c r="T11" i="85"/>
  <c r="U11" i="85"/>
  <c r="V11" i="85"/>
  <c r="W11" i="85"/>
  <c r="O12" i="85"/>
  <c r="P12" i="85"/>
  <c r="Q12" i="85"/>
  <c r="R12" i="85"/>
  <c r="S12" i="85"/>
  <c r="T12" i="85"/>
  <c r="U12" i="85"/>
  <c r="V12" i="85"/>
  <c r="W12" i="85"/>
  <c r="O13" i="85"/>
  <c r="P13" i="85"/>
  <c r="Q13" i="85"/>
  <c r="R13" i="85"/>
  <c r="S13" i="85"/>
  <c r="T13" i="85"/>
  <c r="U13" i="85"/>
  <c r="V13" i="85"/>
  <c r="W13" i="85"/>
  <c r="O14" i="85"/>
  <c r="P14" i="85"/>
  <c r="Q14" i="85"/>
  <c r="R14" i="85"/>
  <c r="S14" i="85"/>
  <c r="T14" i="85"/>
  <c r="U14" i="85"/>
  <c r="V14" i="85"/>
  <c r="W14" i="85"/>
  <c r="O15" i="85"/>
  <c r="P15" i="85"/>
  <c r="Q15" i="85"/>
  <c r="R15" i="85"/>
  <c r="S15" i="85"/>
  <c r="T15" i="85"/>
  <c r="U15" i="85"/>
  <c r="V15" i="85"/>
  <c r="W15" i="85"/>
  <c r="O16" i="85"/>
  <c r="P16" i="85"/>
  <c r="Q16" i="85"/>
  <c r="R16" i="85"/>
  <c r="S16" i="85"/>
  <c r="T16" i="85"/>
  <c r="U16" i="85"/>
  <c r="V16" i="85"/>
  <c r="W16" i="85"/>
  <c r="O17" i="85"/>
  <c r="P17" i="85"/>
  <c r="Q17" i="85"/>
  <c r="R17" i="85"/>
  <c r="S17" i="85"/>
  <c r="T17" i="85"/>
  <c r="U17" i="85"/>
  <c r="V17" i="85"/>
  <c r="W17" i="85"/>
  <c r="O18" i="85"/>
  <c r="P18" i="85"/>
  <c r="Q18" i="85"/>
  <c r="R18" i="85"/>
  <c r="S18" i="85"/>
  <c r="T18" i="85"/>
  <c r="U18" i="85"/>
  <c r="V18" i="85"/>
  <c r="W18" i="85"/>
  <c r="O19" i="85"/>
  <c r="P19" i="85"/>
  <c r="Q19" i="85"/>
  <c r="R19" i="85"/>
  <c r="S19" i="85"/>
  <c r="T19" i="85"/>
  <c r="U19" i="85"/>
  <c r="V19" i="85"/>
  <c r="W19" i="85"/>
  <c r="O20" i="85"/>
  <c r="P20" i="85"/>
  <c r="Q20" i="85"/>
  <c r="R20" i="85"/>
  <c r="S20" i="85"/>
  <c r="T20" i="85"/>
  <c r="U20" i="85"/>
  <c r="V20" i="85"/>
  <c r="W20" i="85"/>
  <c r="O21" i="85"/>
  <c r="P21" i="85"/>
  <c r="Q21" i="85"/>
  <c r="R21" i="85"/>
  <c r="S21" i="85"/>
  <c r="T21" i="85"/>
  <c r="U21" i="85"/>
  <c r="V21" i="85"/>
  <c r="W21" i="85"/>
  <c r="O22" i="85"/>
  <c r="P22" i="85"/>
  <c r="Q22" i="85"/>
  <c r="R22" i="85"/>
  <c r="S22" i="85"/>
  <c r="T22" i="85"/>
  <c r="U22" i="85"/>
  <c r="V22" i="85"/>
  <c r="W22" i="85"/>
  <c r="O23" i="85"/>
  <c r="P23" i="85"/>
  <c r="Q23" i="85"/>
  <c r="R23" i="85"/>
  <c r="S23" i="85"/>
  <c r="T23" i="85"/>
  <c r="U23" i="85"/>
  <c r="V23" i="85"/>
  <c r="W23" i="85"/>
  <c r="O24" i="85"/>
  <c r="P24" i="85"/>
  <c r="Q24" i="85"/>
  <c r="R24" i="85"/>
  <c r="S24" i="85"/>
  <c r="T24" i="85"/>
  <c r="U24" i="85"/>
  <c r="V24" i="85"/>
  <c r="W24" i="85"/>
  <c r="O25" i="85"/>
  <c r="P25" i="85"/>
  <c r="Q25" i="85"/>
  <c r="R25" i="85"/>
  <c r="S25" i="85"/>
  <c r="T25" i="85"/>
  <c r="U25" i="85"/>
  <c r="V25" i="85"/>
  <c r="W25" i="85"/>
  <c r="O26" i="85"/>
  <c r="P26" i="85"/>
  <c r="Q26" i="85"/>
  <c r="R26" i="85"/>
  <c r="S26" i="85"/>
  <c r="T26" i="85"/>
  <c r="U26" i="85"/>
  <c r="V26" i="85"/>
  <c r="W26" i="85"/>
  <c r="O27" i="85"/>
  <c r="P27" i="85"/>
  <c r="Q27" i="85"/>
  <c r="R27" i="85"/>
  <c r="S27" i="85"/>
  <c r="T27" i="85"/>
  <c r="U27" i="85"/>
  <c r="V27" i="85"/>
  <c r="W27" i="85"/>
  <c r="O28" i="85"/>
  <c r="P28" i="85"/>
  <c r="Q28" i="85"/>
  <c r="R28" i="85"/>
  <c r="S28" i="85"/>
  <c r="T28" i="85"/>
  <c r="U28" i="85"/>
  <c r="V28" i="85"/>
  <c r="W28" i="85"/>
  <c r="O29" i="85"/>
  <c r="P29" i="85"/>
  <c r="Q29" i="85"/>
  <c r="R29" i="85"/>
  <c r="S29" i="85"/>
  <c r="T29" i="85"/>
  <c r="U29" i="85"/>
  <c r="V29" i="85"/>
  <c r="W29" i="85"/>
  <c r="O30" i="85"/>
  <c r="P30" i="85"/>
  <c r="Q30" i="85"/>
  <c r="R30" i="85"/>
  <c r="S30" i="85"/>
  <c r="T30" i="85"/>
  <c r="U30" i="85"/>
  <c r="V30" i="85"/>
  <c r="W30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4" i="85"/>
  <c r="C372" i="69"/>
  <c r="D372" i="69"/>
  <c r="E372" i="69"/>
  <c r="F372" i="69"/>
  <c r="G372" i="69"/>
  <c r="H372" i="69"/>
  <c r="I372" i="69"/>
  <c r="J372" i="69"/>
  <c r="K372" i="69"/>
  <c r="B372" i="69"/>
  <c r="J346" i="69"/>
  <c r="J347" i="69"/>
  <c r="J348" i="69"/>
  <c r="J349" i="69"/>
  <c r="J350" i="69"/>
  <c r="J351" i="69"/>
  <c r="J352" i="69"/>
  <c r="J353" i="69"/>
  <c r="J354" i="69"/>
  <c r="J355" i="69"/>
  <c r="J356" i="69"/>
  <c r="J357" i="69"/>
  <c r="J358" i="69"/>
  <c r="J359" i="69"/>
  <c r="J360" i="69"/>
  <c r="J361" i="69"/>
  <c r="J362" i="69"/>
  <c r="J363" i="69"/>
  <c r="J364" i="69"/>
  <c r="L364" i="69" s="1"/>
  <c r="J365" i="69"/>
  <c r="J366" i="69"/>
  <c r="J367" i="69"/>
  <c r="J368" i="69"/>
  <c r="J369" i="69"/>
  <c r="J370" i="69"/>
  <c r="J371" i="69"/>
  <c r="J345" i="69"/>
  <c r="I346" i="69"/>
  <c r="I347" i="69"/>
  <c r="I348" i="69"/>
  <c r="I349" i="69"/>
  <c r="I350" i="69"/>
  <c r="I351" i="69"/>
  <c r="I352" i="69"/>
  <c r="I353" i="69"/>
  <c r="I354" i="69"/>
  <c r="I355" i="69"/>
  <c r="I356" i="69"/>
  <c r="I357" i="69"/>
  <c r="I358" i="69"/>
  <c r="I359" i="69"/>
  <c r="I360" i="69"/>
  <c r="I361" i="69"/>
  <c r="I362" i="69"/>
  <c r="I363" i="69"/>
  <c r="I364" i="69"/>
  <c r="I365" i="69"/>
  <c r="I366" i="69"/>
  <c r="I367" i="69"/>
  <c r="I368" i="69"/>
  <c r="I369" i="69"/>
  <c r="I370" i="69"/>
  <c r="I371" i="69"/>
  <c r="I345" i="69"/>
  <c r="G346" i="69"/>
  <c r="G347" i="69"/>
  <c r="G348" i="69"/>
  <c r="G349" i="69"/>
  <c r="G350" i="69"/>
  <c r="G351" i="69"/>
  <c r="G352" i="69"/>
  <c r="G353" i="69"/>
  <c r="G354" i="69"/>
  <c r="G355" i="69"/>
  <c r="G356" i="69"/>
  <c r="G357" i="69"/>
  <c r="G358" i="69"/>
  <c r="G359" i="69"/>
  <c r="G360" i="69"/>
  <c r="G361" i="69"/>
  <c r="G362" i="69"/>
  <c r="G363" i="69"/>
  <c r="G364" i="69"/>
  <c r="G365" i="69"/>
  <c r="G366" i="69"/>
  <c r="G367" i="69"/>
  <c r="G368" i="69"/>
  <c r="G369" i="69"/>
  <c r="G370" i="69"/>
  <c r="G371" i="69"/>
  <c r="G345" i="69"/>
  <c r="F346" i="69"/>
  <c r="F347" i="69"/>
  <c r="F348" i="69"/>
  <c r="F349" i="69"/>
  <c r="F350" i="69"/>
  <c r="F351" i="69"/>
  <c r="F352" i="69"/>
  <c r="F353" i="69"/>
  <c r="F354" i="69"/>
  <c r="F355" i="69"/>
  <c r="F356" i="69"/>
  <c r="F357" i="69"/>
  <c r="F358" i="69"/>
  <c r="F359" i="69"/>
  <c r="F360" i="69"/>
  <c r="F361" i="69"/>
  <c r="F362" i="69"/>
  <c r="F363" i="69"/>
  <c r="F364" i="69"/>
  <c r="F365" i="69"/>
  <c r="F366" i="69"/>
  <c r="F367" i="69"/>
  <c r="F368" i="69"/>
  <c r="F369" i="69"/>
  <c r="F370" i="69"/>
  <c r="F371" i="69"/>
  <c r="F345" i="69"/>
  <c r="D345" i="69"/>
  <c r="D346" i="69"/>
  <c r="D347" i="69"/>
  <c r="D348" i="69"/>
  <c r="D349" i="69"/>
  <c r="D350" i="69"/>
  <c r="D351" i="69"/>
  <c r="D352" i="69"/>
  <c r="D353" i="69"/>
  <c r="D354" i="69"/>
  <c r="D355" i="69"/>
  <c r="D356" i="69"/>
  <c r="D357" i="69"/>
  <c r="D358" i="69"/>
  <c r="D359" i="69"/>
  <c r="D360" i="69"/>
  <c r="D361" i="69"/>
  <c r="D362" i="69"/>
  <c r="D363" i="69"/>
  <c r="D364" i="69"/>
  <c r="D365" i="69"/>
  <c r="D366" i="69"/>
  <c r="D367" i="69"/>
  <c r="D368" i="69"/>
  <c r="D369" i="69"/>
  <c r="D370" i="69"/>
  <c r="D371" i="69"/>
  <c r="C346" i="69"/>
  <c r="C347" i="69"/>
  <c r="L347" i="69" s="1"/>
  <c r="C348" i="69"/>
  <c r="C349" i="69"/>
  <c r="C350" i="69"/>
  <c r="C351" i="69"/>
  <c r="C352" i="69"/>
  <c r="C353" i="69"/>
  <c r="C354" i="69"/>
  <c r="C355" i="69"/>
  <c r="C356" i="69"/>
  <c r="C357" i="69"/>
  <c r="C358" i="69"/>
  <c r="C359" i="69"/>
  <c r="C360" i="69"/>
  <c r="C361" i="69"/>
  <c r="C362" i="69"/>
  <c r="L362" i="69" s="1"/>
  <c r="C363" i="69"/>
  <c r="L363" i="69" s="1"/>
  <c r="C364" i="69"/>
  <c r="C365" i="69"/>
  <c r="C366" i="69"/>
  <c r="C367" i="69"/>
  <c r="C368" i="69"/>
  <c r="C369" i="69"/>
  <c r="C370" i="69"/>
  <c r="L370" i="69" s="1"/>
  <c r="C371" i="69"/>
  <c r="L371" i="69" s="1"/>
  <c r="C345" i="69"/>
  <c r="L355" i="69"/>
  <c r="L354" i="69"/>
  <c r="L346" i="69"/>
  <c r="I5" i="69"/>
  <c r="O345" i="68"/>
  <c r="P345" i="68"/>
  <c r="Q345" i="68"/>
  <c r="R345" i="68"/>
  <c r="S345" i="68"/>
  <c r="T345" i="68"/>
  <c r="U345" i="68"/>
  <c r="V345" i="68"/>
  <c r="W345" i="68"/>
  <c r="X345" i="68"/>
  <c r="O346" i="68"/>
  <c r="P346" i="68"/>
  <c r="Q346" i="68"/>
  <c r="R346" i="68"/>
  <c r="S346" i="68"/>
  <c r="T346" i="68"/>
  <c r="U346" i="68"/>
  <c r="V346" i="68"/>
  <c r="W346" i="68"/>
  <c r="X346" i="68"/>
  <c r="O347" i="68"/>
  <c r="P347" i="68"/>
  <c r="Q347" i="68"/>
  <c r="R347" i="68"/>
  <c r="S347" i="68"/>
  <c r="T347" i="68"/>
  <c r="U347" i="68"/>
  <c r="V347" i="68"/>
  <c r="W347" i="68"/>
  <c r="X347" i="68"/>
  <c r="O348" i="68"/>
  <c r="P348" i="68"/>
  <c r="Q348" i="68"/>
  <c r="R348" i="68"/>
  <c r="S348" i="68"/>
  <c r="T348" i="68"/>
  <c r="U348" i="68"/>
  <c r="V348" i="68"/>
  <c r="W348" i="68"/>
  <c r="X348" i="68"/>
  <c r="O349" i="68"/>
  <c r="P349" i="68"/>
  <c r="Q349" i="68"/>
  <c r="R349" i="68"/>
  <c r="S349" i="68"/>
  <c r="T349" i="68"/>
  <c r="U349" i="68"/>
  <c r="V349" i="68"/>
  <c r="W349" i="68"/>
  <c r="X349" i="68"/>
  <c r="O350" i="68"/>
  <c r="P350" i="68"/>
  <c r="Q350" i="68"/>
  <c r="R350" i="68"/>
  <c r="S350" i="68"/>
  <c r="T350" i="68"/>
  <c r="U350" i="68"/>
  <c r="V350" i="68"/>
  <c r="W350" i="68"/>
  <c r="X350" i="68"/>
  <c r="O351" i="68"/>
  <c r="P351" i="68"/>
  <c r="Q351" i="68"/>
  <c r="R351" i="68"/>
  <c r="S351" i="68"/>
  <c r="T351" i="68"/>
  <c r="U351" i="68"/>
  <c r="V351" i="68"/>
  <c r="W351" i="68"/>
  <c r="X351" i="68"/>
  <c r="O352" i="68"/>
  <c r="P352" i="68"/>
  <c r="Q352" i="68"/>
  <c r="R352" i="68"/>
  <c r="S352" i="68"/>
  <c r="T352" i="68"/>
  <c r="U352" i="68"/>
  <c r="V352" i="68"/>
  <c r="W352" i="68"/>
  <c r="X352" i="68"/>
  <c r="O353" i="68"/>
  <c r="P353" i="68"/>
  <c r="Q353" i="68"/>
  <c r="R353" i="68"/>
  <c r="S353" i="68"/>
  <c r="T353" i="68"/>
  <c r="U353" i="68"/>
  <c r="V353" i="68"/>
  <c r="W353" i="68"/>
  <c r="X353" i="68"/>
  <c r="O354" i="68"/>
  <c r="P354" i="68"/>
  <c r="Q354" i="68"/>
  <c r="R354" i="68"/>
  <c r="S354" i="68"/>
  <c r="T354" i="68"/>
  <c r="U354" i="68"/>
  <c r="V354" i="68"/>
  <c r="W354" i="68"/>
  <c r="X354" i="68"/>
  <c r="O355" i="68"/>
  <c r="P355" i="68"/>
  <c r="Q355" i="68"/>
  <c r="R355" i="68"/>
  <c r="S355" i="68"/>
  <c r="T355" i="68"/>
  <c r="U355" i="68"/>
  <c r="V355" i="68"/>
  <c r="W355" i="68"/>
  <c r="X355" i="68"/>
  <c r="O356" i="68"/>
  <c r="P356" i="68"/>
  <c r="Q356" i="68"/>
  <c r="R356" i="68"/>
  <c r="S356" i="68"/>
  <c r="T356" i="68"/>
  <c r="U356" i="68"/>
  <c r="V356" i="68"/>
  <c r="W356" i="68"/>
  <c r="X356" i="68"/>
  <c r="O357" i="68"/>
  <c r="P357" i="68"/>
  <c r="Q357" i="68"/>
  <c r="R357" i="68"/>
  <c r="S357" i="68"/>
  <c r="T357" i="68"/>
  <c r="U357" i="68"/>
  <c r="V357" i="68"/>
  <c r="W357" i="68"/>
  <c r="X357" i="68"/>
  <c r="O358" i="68"/>
  <c r="P358" i="68"/>
  <c r="Q358" i="68"/>
  <c r="R358" i="68"/>
  <c r="S358" i="68"/>
  <c r="T358" i="68"/>
  <c r="U358" i="68"/>
  <c r="V358" i="68"/>
  <c r="W358" i="68"/>
  <c r="X358" i="68"/>
  <c r="O359" i="68"/>
  <c r="P359" i="68"/>
  <c r="Q359" i="68"/>
  <c r="R359" i="68"/>
  <c r="S359" i="68"/>
  <c r="T359" i="68"/>
  <c r="U359" i="68"/>
  <c r="V359" i="68"/>
  <c r="W359" i="68"/>
  <c r="X359" i="68"/>
  <c r="O360" i="68"/>
  <c r="P360" i="68"/>
  <c r="Q360" i="68"/>
  <c r="R360" i="68"/>
  <c r="S360" i="68"/>
  <c r="T360" i="68"/>
  <c r="U360" i="68"/>
  <c r="V360" i="68"/>
  <c r="W360" i="68"/>
  <c r="X360" i="68"/>
  <c r="O361" i="68"/>
  <c r="P361" i="68"/>
  <c r="Q361" i="68"/>
  <c r="R361" i="68"/>
  <c r="S361" i="68"/>
  <c r="T361" i="68"/>
  <c r="U361" i="68"/>
  <c r="V361" i="68"/>
  <c r="W361" i="68"/>
  <c r="X361" i="68"/>
  <c r="O362" i="68"/>
  <c r="P362" i="68"/>
  <c r="Q362" i="68"/>
  <c r="R362" i="68"/>
  <c r="S362" i="68"/>
  <c r="T362" i="68"/>
  <c r="U362" i="68"/>
  <c r="V362" i="68"/>
  <c r="W362" i="68"/>
  <c r="X362" i="68"/>
  <c r="O363" i="68"/>
  <c r="P363" i="68"/>
  <c r="Q363" i="68"/>
  <c r="R363" i="68"/>
  <c r="S363" i="68"/>
  <c r="T363" i="68"/>
  <c r="U363" i="68"/>
  <c r="V363" i="68"/>
  <c r="W363" i="68"/>
  <c r="X363" i="68"/>
  <c r="O364" i="68"/>
  <c r="P364" i="68"/>
  <c r="Q364" i="68"/>
  <c r="R364" i="68"/>
  <c r="S364" i="68"/>
  <c r="T364" i="68"/>
  <c r="U364" i="68"/>
  <c r="V364" i="68"/>
  <c r="W364" i="68"/>
  <c r="X364" i="68"/>
  <c r="O365" i="68"/>
  <c r="P365" i="68"/>
  <c r="Q365" i="68"/>
  <c r="R365" i="68"/>
  <c r="S365" i="68"/>
  <c r="T365" i="68"/>
  <c r="U365" i="68"/>
  <c r="V365" i="68"/>
  <c r="W365" i="68"/>
  <c r="X365" i="68"/>
  <c r="O366" i="68"/>
  <c r="P366" i="68"/>
  <c r="Q366" i="68"/>
  <c r="R366" i="68"/>
  <c r="S366" i="68"/>
  <c r="T366" i="68"/>
  <c r="U366" i="68"/>
  <c r="V366" i="68"/>
  <c r="W366" i="68"/>
  <c r="X366" i="68"/>
  <c r="O367" i="68"/>
  <c r="P367" i="68"/>
  <c r="Q367" i="68"/>
  <c r="R367" i="68"/>
  <c r="S367" i="68"/>
  <c r="T367" i="68"/>
  <c r="U367" i="68"/>
  <c r="V367" i="68"/>
  <c r="W367" i="68"/>
  <c r="X367" i="68"/>
  <c r="O368" i="68"/>
  <c r="P368" i="68"/>
  <c r="Q368" i="68"/>
  <c r="R368" i="68"/>
  <c r="S368" i="68"/>
  <c r="T368" i="68"/>
  <c r="U368" i="68"/>
  <c r="V368" i="68"/>
  <c r="W368" i="68"/>
  <c r="X368" i="68"/>
  <c r="O369" i="68"/>
  <c r="P369" i="68"/>
  <c r="Q369" i="68"/>
  <c r="R369" i="68"/>
  <c r="S369" i="68"/>
  <c r="T369" i="68"/>
  <c r="U369" i="68"/>
  <c r="V369" i="68"/>
  <c r="W369" i="68"/>
  <c r="X369" i="68"/>
  <c r="O370" i="68"/>
  <c r="P370" i="68"/>
  <c r="Q370" i="68"/>
  <c r="R370" i="68"/>
  <c r="S370" i="68"/>
  <c r="T370" i="68"/>
  <c r="U370" i="68"/>
  <c r="V370" i="68"/>
  <c r="W370" i="68"/>
  <c r="X370" i="68"/>
  <c r="O371" i="68"/>
  <c r="P371" i="68"/>
  <c r="Q371" i="68"/>
  <c r="R371" i="68"/>
  <c r="S371" i="68"/>
  <c r="T371" i="68"/>
  <c r="U371" i="68"/>
  <c r="V371" i="68"/>
  <c r="W371" i="68"/>
  <c r="X371" i="68"/>
  <c r="O372" i="68"/>
  <c r="P372" i="68"/>
  <c r="Q372" i="68"/>
  <c r="R372" i="68"/>
  <c r="S372" i="68"/>
  <c r="T372" i="68"/>
  <c r="U372" i="68"/>
  <c r="V372" i="68"/>
  <c r="W372" i="68"/>
  <c r="X372" i="68"/>
  <c r="N346" i="68"/>
  <c r="N347" i="68"/>
  <c r="N348" i="68"/>
  <c r="N349" i="68"/>
  <c r="N350" i="68"/>
  <c r="N351" i="68"/>
  <c r="N352" i="68"/>
  <c r="N353" i="68"/>
  <c r="N354" i="68"/>
  <c r="N355" i="68"/>
  <c r="N356" i="68"/>
  <c r="N357" i="68"/>
  <c r="N358" i="68"/>
  <c r="N359" i="68"/>
  <c r="N360" i="68"/>
  <c r="N361" i="68"/>
  <c r="N362" i="68"/>
  <c r="N363" i="68"/>
  <c r="N364" i="68"/>
  <c r="N365" i="68"/>
  <c r="N366" i="68"/>
  <c r="N367" i="68"/>
  <c r="N368" i="68"/>
  <c r="N369" i="68"/>
  <c r="N370" i="68"/>
  <c r="N371" i="68"/>
  <c r="N372" i="68"/>
  <c r="N345" i="68"/>
  <c r="O311" i="68"/>
  <c r="P311" i="68"/>
  <c r="Q311" i="68"/>
  <c r="R311" i="68"/>
  <c r="S311" i="68"/>
  <c r="T311" i="68"/>
  <c r="U311" i="68"/>
  <c r="V311" i="68"/>
  <c r="W311" i="68"/>
  <c r="X311" i="68"/>
  <c r="O312" i="68"/>
  <c r="P312" i="68"/>
  <c r="Q312" i="68"/>
  <c r="R312" i="68"/>
  <c r="S312" i="68"/>
  <c r="T312" i="68"/>
  <c r="U312" i="68"/>
  <c r="V312" i="68"/>
  <c r="W312" i="68"/>
  <c r="X312" i="68"/>
  <c r="O313" i="68"/>
  <c r="P313" i="68"/>
  <c r="Q313" i="68"/>
  <c r="R313" i="68"/>
  <c r="S313" i="68"/>
  <c r="T313" i="68"/>
  <c r="U313" i="68"/>
  <c r="V313" i="68"/>
  <c r="W313" i="68"/>
  <c r="X313" i="68"/>
  <c r="O314" i="68"/>
  <c r="P314" i="68"/>
  <c r="Q314" i="68"/>
  <c r="R314" i="68"/>
  <c r="S314" i="68"/>
  <c r="T314" i="68"/>
  <c r="U314" i="68"/>
  <c r="V314" i="68"/>
  <c r="W314" i="68"/>
  <c r="X314" i="68"/>
  <c r="O315" i="68"/>
  <c r="P315" i="68"/>
  <c r="Q315" i="68"/>
  <c r="R315" i="68"/>
  <c r="S315" i="68"/>
  <c r="T315" i="68"/>
  <c r="U315" i="68"/>
  <c r="V315" i="68"/>
  <c r="W315" i="68"/>
  <c r="X315" i="68"/>
  <c r="O316" i="68"/>
  <c r="P316" i="68"/>
  <c r="Q316" i="68"/>
  <c r="R316" i="68"/>
  <c r="S316" i="68"/>
  <c r="T316" i="68"/>
  <c r="U316" i="68"/>
  <c r="V316" i="68"/>
  <c r="W316" i="68"/>
  <c r="X316" i="68"/>
  <c r="O317" i="68"/>
  <c r="P317" i="68"/>
  <c r="Q317" i="68"/>
  <c r="R317" i="68"/>
  <c r="S317" i="68"/>
  <c r="T317" i="68"/>
  <c r="U317" i="68"/>
  <c r="V317" i="68"/>
  <c r="W317" i="68"/>
  <c r="X317" i="68"/>
  <c r="O318" i="68"/>
  <c r="P318" i="68"/>
  <c r="Q318" i="68"/>
  <c r="R318" i="68"/>
  <c r="S318" i="68"/>
  <c r="T318" i="68"/>
  <c r="U318" i="68"/>
  <c r="V318" i="68"/>
  <c r="W318" i="68"/>
  <c r="X318" i="68"/>
  <c r="O319" i="68"/>
  <c r="P319" i="68"/>
  <c r="Q319" i="68"/>
  <c r="R319" i="68"/>
  <c r="S319" i="68"/>
  <c r="T319" i="68"/>
  <c r="U319" i="68"/>
  <c r="V319" i="68"/>
  <c r="W319" i="68"/>
  <c r="X319" i="68"/>
  <c r="O320" i="68"/>
  <c r="P320" i="68"/>
  <c r="Q320" i="68"/>
  <c r="R320" i="68"/>
  <c r="S320" i="68"/>
  <c r="T320" i="68"/>
  <c r="U320" i="68"/>
  <c r="V320" i="68"/>
  <c r="W320" i="68"/>
  <c r="X320" i="68"/>
  <c r="O321" i="68"/>
  <c r="P321" i="68"/>
  <c r="Q321" i="68"/>
  <c r="R321" i="68"/>
  <c r="S321" i="68"/>
  <c r="T321" i="68"/>
  <c r="U321" i="68"/>
  <c r="V321" i="68"/>
  <c r="W321" i="68"/>
  <c r="X321" i="68"/>
  <c r="O322" i="68"/>
  <c r="P322" i="68"/>
  <c r="Q322" i="68"/>
  <c r="R322" i="68"/>
  <c r="S322" i="68"/>
  <c r="T322" i="68"/>
  <c r="U322" i="68"/>
  <c r="V322" i="68"/>
  <c r="W322" i="68"/>
  <c r="X322" i="68"/>
  <c r="O323" i="68"/>
  <c r="P323" i="68"/>
  <c r="Q323" i="68"/>
  <c r="R323" i="68"/>
  <c r="S323" i="68"/>
  <c r="T323" i="68"/>
  <c r="U323" i="68"/>
  <c r="V323" i="68"/>
  <c r="W323" i="68"/>
  <c r="X323" i="68"/>
  <c r="O324" i="68"/>
  <c r="P324" i="68"/>
  <c r="Q324" i="68"/>
  <c r="R324" i="68"/>
  <c r="S324" i="68"/>
  <c r="T324" i="68"/>
  <c r="U324" i="68"/>
  <c r="V324" i="68"/>
  <c r="W324" i="68"/>
  <c r="X324" i="68"/>
  <c r="O325" i="68"/>
  <c r="P325" i="68"/>
  <c r="Q325" i="68"/>
  <c r="R325" i="68"/>
  <c r="S325" i="68"/>
  <c r="T325" i="68"/>
  <c r="U325" i="68"/>
  <c r="V325" i="68"/>
  <c r="W325" i="68"/>
  <c r="X325" i="68"/>
  <c r="O326" i="68"/>
  <c r="P326" i="68"/>
  <c r="Q326" i="68"/>
  <c r="R326" i="68"/>
  <c r="S326" i="68"/>
  <c r="T326" i="68"/>
  <c r="U326" i="68"/>
  <c r="V326" i="68"/>
  <c r="W326" i="68"/>
  <c r="X326" i="68"/>
  <c r="O327" i="68"/>
  <c r="P327" i="68"/>
  <c r="Q327" i="68"/>
  <c r="R327" i="68"/>
  <c r="S327" i="68"/>
  <c r="T327" i="68"/>
  <c r="U327" i="68"/>
  <c r="V327" i="68"/>
  <c r="W327" i="68"/>
  <c r="X327" i="68"/>
  <c r="O328" i="68"/>
  <c r="P328" i="68"/>
  <c r="Q328" i="68"/>
  <c r="R328" i="68"/>
  <c r="S328" i="68"/>
  <c r="T328" i="68"/>
  <c r="U328" i="68"/>
  <c r="V328" i="68"/>
  <c r="W328" i="68"/>
  <c r="X328" i="68"/>
  <c r="O329" i="68"/>
  <c r="P329" i="68"/>
  <c r="Q329" i="68"/>
  <c r="R329" i="68"/>
  <c r="S329" i="68"/>
  <c r="T329" i="68"/>
  <c r="U329" i="68"/>
  <c r="V329" i="68"/>
  <c r="W329" i="68"/>
  <c r="X329" i="68"/>
  <c r="O330" i="68"/>
  <c r="P330" i="68"/>
  <c r="Q330" i="68"/>
  <c r="R330" i="68"/>
  <c r="S330" i="68"/>
  <c r="T330" i="68"/>
  <c r="U330" i="68"/>
  <c r="V330" i="68"/>
  <c r="W330" i="68"/>
  <c r="X330" i="68"/>
  <c r="O331" i="68"/>
  <c r="P331" i="68"/>
  <c r="Q331" i="68"/>
  <c r="R331" i="68"/>
  <c r="S331" i="68"/>
  <c r="T331" i="68"/>
  <c r="U331" i="68"/>
  <c r="V331" i="68"/>
  <c r="W331" i="68"/>
  <c r="X331" i="68"/>
  <c r="O332" i="68"/>
  <c r="P332" i="68"/>
  <c r="Q332" i="68"/>
  <c r="R332" i="68"/>
  <c r="S332" i="68"/>
  <c r="T332" i="68"/>
  <c r="U332" i="68"/>
  <c r="V332" i="68"/>
  <c r="W332" i="68"/>
  <c r="X332" i="68"/>
  <c r="O333" i="68"/>
  <c r="P333" i="68"/>
  <c r="Q333" i="68"/>
  <c r="R333" i="68"/>
  <c r="S333" i="68"/>
  <c r="T333" i="68"/>
  <c r="U333" i="68"/>
  <c r="V333" i="68"/>
  <c r="W333" i="68"/>
  <c r="X333" i="68"/>
  <c r="O334" i="68"/>
  <c r="P334" i="68"/>
  <c r="Q334" i="68"/>
  <c r="R334" i="68"/>
  <c r="S334" i="68"/>
  <c r="T334" i="68"/>
  <c r="U334" i="68"/>
  <c r="V334" i="68"/>
  <c r="W334" i="68"/>
  <c r="X334" i="68"/>
  <c r="O335" i="68"/>
  <c r="P335" i="68"/>
  <c r="Q335" i="68"/>
  <c r="R335" i="68"/>
  <c r="S335" i="68"/>
  <c r="T335" i="68"/>
  <c r="U335" i="68"/>
  <c r="V335" i="68"/>
  <c r="W335" i="68"/>
  <c r="X335" i="68"/>
  <c r="O336" i="68"/>
  <c r="P336" i="68"/>
  <c r="Q336" i="68"/>
  <c r="R336" i="68"/>
  <c r="S336" i="68"/>
  <c r="T336" i="68"/>
  <c r="U336" i="68"/>
  <c r="V336" i="68"/>
  <c r="W336" i="68"/>
  <c r="X336" i="68"/>
  <c r="O337" i="68"/>
  <c r="P337" i="68"/>
  <c r="Q337" i="68"/>
  <c r="R337" i="68"/>
  <c r="S337" i="68"/>
  <c r="T337" i="68"/>
  <c r="U337" i="68"/>
  <c r="V337" i="68"/>
  <c r="W337" i="68"/>
  <c r="X337" i="68"/>
  <c r="O338" i="68"/>
  <c r="P338" i="68"/>
  <c r="Q338" i="68"/>
  <c r="R338" i="68"/>
  <c r="S338" i="68"/>
  <c r="T338" i="68"/>
  <c r="U338" i="68"/>
  <c r="V338" i="68"/>
  <c r="W338" i="68"/>
  <c r="X338" i="68"/>
  <c r="N312" i="68"/>
  <c r="N313" i="68"/>
  <c r="N314" i="68"/>
  <c r="N315" i="68"/>
  <c r="N316" i="68"/>
  <c r="N317" i="68"/>
  <c r="N318" i="68"/>
  <c r="N319" i="68"/>
  <c r="N320" i="68"/>
  <c r="N321" i="68"/>
  <c r="N322" i="68"/>
  <c r="N323" i="68"/>
  <c r="N324" i="68"/>
  <c r="N325" i="68"/>
  <c r="N326" i="68"/>
  <c r="N327" i="68"/>
  <c r="N328" i="68"/>
  <c r="N329" i="68"/>
  <c r="N330" i="68"/>
  <c r="N331" i="68"/>
  <c r="N332" i="68"/>
  <c r="N333" i="68"/>
  <c r="N334" i="68"/>
  <c r="N335" i="68"/>
  <c r="N336" i="68"/>
  <c r="N337" i="68"/>
  <c r="N338" i="68"/>
  <c r="N311" i="68"/>
  <c r="O277" i="68"/>
  <c r="P277" i="68"/>
  <c r="Q277" i="68"/>
  <c r="R277" i="68"/>
  <c r="S277" i="68"/>
  <c r="T277" i="68"/>
  <c r="U277" i="68"/>
  <c r="V277" i="68"/>
  <c r="W277" i="68"/>
  <c r="X277" i="68"/>
  <c r="O278" i="68"/>
  <c r="P278" i="68"/>
  <c r="Q278" i="68"/>
  <c r="R278" i="68"/>
  <c r="S278" i="68"/>
  <c r="T278" i="68"/>
  <c r="U278" i="68"/>
  <c r="V278" i="68"/>
  <c r="W278" i="68"/>
  <c r="X278" i="68"/>
  <c r="O279" i="68"/>
  <c r="P279" i="68"/>
  <c r="Q279" i="68"/>
  <c r="R279" i="68"/>
  <c r="S279" i="68"/>
  <c r="T279" i="68"/>
  <c r="U279" i="68"/>
  <c r="V279" i="68"/>
  <c r="W279" i="68"/>
  <c r="X279" i="68"/>
  <c r="O280" i="68"/>
  <c r="P280" i="68"/>
  <c r="Q280" i="68"/>
  <c r="R280" i="68"/>
  <c r="S280" i="68"/>
  <c r="T280" i="68"/>
  <c r="U280" i="68"/>
  <c r="V280" i="68"/>
  <c r="W280" i="68"/>
  <c r="X280" i="68"/>
  <c r="O281" i="68"/>
  <c r="P281" i="68"/>
  <c r="Q281" i="68"/>
  <c r="R281" i="68"/>
  <c r="S281" i="68"/>
  <c r="T281" i="68"/>
  <c r="U281" i="68"/>
  <c r="V281" i="68"/>
  <c r="W281" i="68"/>
  <c r="X281" i="68"/>
  <c r="O282" i="68"/>
  <c r="P282" i="68"/>
  <c r="Q282" i="68"/>
  <c r="R282" i="68"/>
  <c r="S282" i="68"/>
  <c r="T282" i="68"/>
  <c r="U282" i="68"/>
  <c r="V282" i="68"/>
  <c r="W282" i="68"/>
  <c r="X282" i="68"/>
  <c r="O283" i="68"/>
  <c r="P283" i="68"/>
  <c r="Q283" i="68"/>
  <c r="R283" i="68"/>
  <c r="S283" i="68"/>
  <c r="T283" i="68"/>
  <c r="U283" i="68"/>
  <c r="V283" i="68"/>
  <c r="W283" i="68"/>
  <c r="X283" i="68"/>
  <c r="O284" i="68"/>
  <c r="P284" i="68"/>
  <c r="Q284" i="68"/>
  <c r="R284" i="68"/>
  <c r="S284" i="68"/>
  <c r="T284" i="68"/>
  <c r="U284" i="68"/>
  <c r="V284" i="68"/>
  <c r="W284" i="68"/>
  <c r="X284" i="68"/>
  <c r="O285" i="68"/>
  <c r="P285" i="68"/>
  <c r="Q285" i="68"/>
  <c r="R285" i="68"/>
  <c r="S285" i="68"/>
  <c r="T285" i="68"/>
  <c r="U285" i="68"/>
  <c r="V285" i="68"/>
  <c r="W285" i="68"/>
  <c r="X285" i="68"/>
  <c r="O286" i="68"/>
  <c r="P286" i="68"/>
  <c r="Q286" i="68"/>
  <c r="R286" i="68"/>
  <c r="S286" i="68"/>
  <c r="T286" i="68"/>
  <c r="U286" i="68"/>
  <c r="V286" i="68"/>
  <c r="W286" i="68"/>
  <c r="X286" i="68"/>
  <c r="O287" i="68"/>
  <c r="P287" i="68"/>
  <c r="Q287" i="68"/>
  <c r="R287" i="68"/>
  <c r="S287" i="68"/>
  <c r="T287" i="68"/>
  <c r="U287" i="68"/>
  <c r="V287" i="68"/>
  <c r="W287" i="68"/>
  <c r="X287" i="68"/>
  <c r="O288" i="68"/>
  <c r="P288" i="68"/>
  <c r="Q288" i="68"/>
  <c r="R288" i="68"/>
  <c r="S288" i="68"/>
  <c r="T288" i="68"/>
  <c r="U288" i="68"/>
  <c r="V288" i="68"/>
  <c r="W288" i="68"/>
  <c r="X288" i="68"/>
  <c r="O289" i="68"/>
  <c r="P289" i="68"/>
  <c r="Q289" i="68"/>
  <c r="R289" i="68"/>
  <c r="S289" i="68"/>
  <c r="T289" i="68"/>
  <c r="U289" i="68"/>
  <c r="V289" i="68"/>
  <c r="W289" i="68"/>
  <c r="X289" i="68"/>
  <c r="O290" i="68"/>
  <c r="P290" i="68"/>
  <c r="Q290" i="68"/>
  <c r="R290" i="68"/>
  <c r="S290" i="68"/>
  <c r="T290" i="68"/>
  <c r="U290" i="68"/>
  <c r="V290" i="68"/>
  <c r="W290" i="68"/>
  <c r="X290" i="68"/>
  <c r="O291" i="68"/>
  <c r="P291" i="68"/>
  <c r="Q291" i="68"/>
  <c r="R291" i="68"/>
  <c r="S291" i="68"/>
  <c r="T291" i="68"/>
  <c r="U291" i="68"/>
  <c r="V291" i="68"/>
  <c r="W291" i="68"/>
  <c r="X291" i="68"/>
  <c r="O292" i="68"/>
  <c r="P292" i="68"/>
  <c r="Q292" i="68"/>
  <c r="R292" i="68"/>
  <c r="S292" i="68"/>
  <c r="T292" i="68"/>
  <c r="U292" i="68"/>
  <c r="V292" i="68"/>
  <c r="W292" i="68"/>
  <c r="X292" i="68"/>
  <c r="O293" i="68"/>
  <c r="P293" i="68"/>
  <c r="Q293" i="68"/>
  <c r="R293" i="68"/>
  <c r="S293" i="68"/>
  <c r="T293" i="68"/>
  <c r="U293" i="68"/>
  <c r="V293" i="68"/>
  <c r="W293" i="68"/>
  <c r="X293" i="68"/>
  <c r="O294" i="68"/>
  <c r="P294" i="68"/>
  <c r="Q294" i="68"/>
  <c r="R294" i="68"/>
  <c r="S294" i="68"/>
  <c r="T294" i="68"/>
  <c r="U294" i="68"/>
  <c r="V294" i="68"/>
  <c r="W294" i="68"/>
  <c r="X294" i="68"/>
  <c r="O295" i="68"/>
  <c r="P295" i="68"/>
  <c r="Q295" i="68"/>
  <c r="R295" i="68"/>
  <c r="S295" i="68"/>
  <c r="T295" i="68"/>
  <c r="U295" i="68"/>
  <c r="V295" i="68"/>
  <c r="W295" i="68"/>
  <c r="X295" i="68"/>
  <c r="O296" i="68"/>
  <c r="P296" i="68"/>
  <c r="Q296" i="68"/>
  <c r="R296" i="68"/>
  <c r="S296" i="68"/>
  <c r="T296" i="68"/>
  <c r="U296" i="68"/>
  <c r="V296" i="68"/>
  <c r="W296" i="68"/>
  <c r="X296" i="68"/>
  <c r="O297" i="68"/>
  <c r="P297" i="68"/>
  <c r="Q297" i="68"/>
  <c r="R297" i="68"/>
  <c r="S297" i="68"/>
  <c r="T297" i="68"/>
  <c r="U297" i="68"/>
  <c r="V297" i="68"/>
  <c r="W297" i="68"/>
  <c r="X297" i="68"/>
  <c r="O298" i="68"/>
  <c r="P298" i="68"/>
  <c r="Q298" i="68"/>
  <c r="R298" i="68"/>
  <c r="S298" i="68"/>
  <c r="T298" i="68"/>
  <c r="U298" i="68"/>
  <c r="V298" i="68"/>
  <c r="W298" i="68"/>
  <c r="X298" i="68"/>
  <c r="O299" i="68"/>
  <c r="P299" i="68"/>
  <c r="Q299" i="68"/>
  <c r="R299" i="68"/>
  <c r="S299" i="68"/>
  <c r="T299" i="68"/>
  <c r="U299" i="68"/>
  <c r="V299" i="68"/>
  <c r="W299" i="68"/>
  <c r="X299" i="68"/>
  <c r="O300" i="68"/>
  <c r="P300" i="68"/>
  <c r="Q300" i="68"/>
  <c r="R300" i="68"/>
  <c r="S300" i="68"/>
  <c r="T300" i="68"/>
  <c r="U300" i="68"/>
  <c r="V300" i="68"/>
  <c r="W300" i="68"/>
  <c r="X300" i="68"/>
  <c r="O301" i="68"/>
  <c r="P301" i="68"/>
  <c r="Q301" i="68"/>
  <c r="R301" i="68"/>
  <c r="S301" i="68"/>
  <c r="T301" i="68"/>
  <c r="U301" i="68"/>
  <c r="V301" i="68"/>
  <c r="W301" i="68"/>
  <c r="X301" i="68"/>
  <c r="O302" i="68"/>
  <c r="P302" i="68"/>
  <c r="Q302" i="68"/>
  <c r="R302" i="68"/>
  <c r="S302" i="68"/>
  <c r="T302" i="68"/>
  <c r="U302" i="68"/>
  <c r="V302" i="68"/>
  <c r="W302" i="68"/>
  <c r="X302" i="68"/>
  <c r="O303" i="68"/>
  <c r="P303" i="68"/>
  <c r="Q303" i="68"/>
  <c r="R303" i="68"/>
  <c r="S303" i="68"/>
  <c r="T303" i="68"/>
  <c r="U303" i="68"/>
  <c r="V303" i="68"/>
  <c r="W303" i="68"/>
  <c r="X303" i="68"/>
  <c r="O304" i="68"/>
  <c r="P304" i="68"/>
  <c r="Q304" i="68"/>
  <c r="R304" i="68"/>
  <c r="S304" i="68"/>
  <c r="T304" i="68"/>
  <c r="U304" i="68"/>
  <c r="V304" i="68"/>
  <c r="W304" i="68"/>
  <c r="X304" i="68"/>
  <c r="N278" i="68"/>
  <c r="N279" i="68"/>
  <c r="N280" i="68"/>
  <c r="N281" i="68"/>
  <c r="N282" i="68"/>
  <c r="N283" i="68"/>
  <c r="N284" i="68"/>
  <c r="N285" i="68"/>
  <c r="N286" i="68"/>
  <c r="N287" i="68"/>
  <c r="N288" i="68"/>
  <c r="N289" i="68"/>
  <c r="N290" i="68"/>
  <c r="N291" i="68"/>
  <c r="N292" i="68"/>
  <c r="N293" i="68"/>
  <c r="N294" i="68"/>
  <c r="N295" i="68"/>
  <c r="N296" i="68"/>
  <c r="N297" i="68"/>
  <c r="N298" i="68"/>
  <c r="N299" i="68"/>
  <c r="N300" i="68"/>
  <c r="N301" i="68"/>
  <c r="N302" i="68"/>
  <c r="N303" i="68"/>
  <c r="N304" i="68"/>
  <c r="N277" i="68"/>
  <c r="O243" i="68"/>
  <c r="P243" i="68"/>
  <c r="Q243" i="68"/>
  <c r="R243" i="68"/>
  <c r="S243" i="68"/>
  <c r="T243" i="68"/>
  <c r="U243" i="68"/>
  <c r="V243" i="68"/>
  <c r="W243" i="68"/>
  <c r="X243" i="68"/>
  <c r="O244" i="68"/>
  <c r="P244" i="68"/>
  <c r="Q244" i="68"/>
  <c r="R244" i="68"/>
  <c r="S244" i="68"/>
  <c r="T244" i="68"/>
  <c r="U244" i="68"/>
  <c r="V244" i="68"/>
  <c r="W244" i="68"/>
  <c r="X244" i="68"/>
  <c r="O245" i="68"/>
  <c r="P245" i="68"/>
  <c r="Q245" i="68"/>
  <c r="R245" i="68"/>
  <c r="S245" i="68"/>
  <c r="T245" i="68"/>
  <c r="U245" i="68"/>
  <c r="V245" i="68"/>
  <c r="W245" i="68"/>
  <c r="X245" i="68"/>
  <c r="O246" i="68"/>
  <c r="P246" i="68"/>
  <c r="Q246" i="68"/>
  <c r="R246" i="68"/>
  <c r="S246" i="68"/>
  <c r="T246" i="68"/>
  <c r="U246" i="68"/>
  <c r="V246" i="68"/>
  <c r="W246" i="68"/>
  <c r="X246" i="68"/>
  <c r="O247" i="68"/>
  <c r="P247" i="68"/>
  <c r="Q247" i="68"/>
  <c r="R247" i="68"/>
  <c r="S247" i="68"/>
  <c r="T247" i="68"/>
  <c r="U247" i="68"/>
  <c r="V247" i="68"/>
  <c r="W247" i="68"/>
  <c r="X247" i="68"/>
  <c r="O248" i="68"/>
  <c r="P248" i="68"/>
  <c r="Q248" i="68"/>
  <c r="R248" i="68"/>
  <c r="S248" i="68"/>
  <c r="T248" i="68"/>
  <c r="U248" i="68"/>
  <c r="V248" i="68"/>
  <c r="W248" i="68"/>
  <c r="X248" i="68"/>
  <c r="O249" i="68"/>
  <c r="P249" i="68"/>
  <c r="Q249" i="68"/>
  <c r="R249" i="68"/>
  <c r="S249" i="68"/>
  <c r="T249" i="68"/>
  <c r="U249" i="68"/>
  <c r="V249" i="68"/>
  <c r="W249" i="68"/>
  <c r="X249" i="68"/>
  <c r="O250" i="68"/>
  <c r="P250" i="68"/>
  <c r="Q250" i="68"/>
  <c r="R250" i="68"/>
  <c r="S250" i="68"/>
  <c r="T250" i="68"/>
  <c r="U250" i="68"/>
  <c r="V250" i="68"/>
  <c r="W250" i="68"/>
  <c r="X250" i="68"/>
  <c r="O251" i="68"/>
  <c r="P251" i="68"/>
  <c r="Q251" i="68"/>
  <c r="R251" i="68"/>
  <c r="S251" i="68"/>
  <c r="T251" i="68"/>
  <c r="U251" i="68"/>
  <c r="V251" i="68"/>
  <c r="W251" i="68"/>
  <c r="X251" i="68"/>
  <c r="O252" i="68"/>
  <c r="P252" i="68"/>
  <c r="Q252" i="68"/>
  <c r="R252" i="68"/>
  <c r="S252" i="68"/>
  <c r="T252" i="68"/>
  <c r="U252" i="68"/>
  <c r="V252" i="68"/>
  <c r="W252" i="68"/>
  <c r="X252" i="68"/>
  <c r="O253" i="68"/>
  <c r="P253" i="68"/>
  <c r="Q253" i="68"/>
  <c r="R253" i="68"/>
  <c r="S253" i="68"/>
  <c r="T253" i="68"/>
  <c r="U253" i="68"/>
  <c r="V253" i="68"/>
  <c r="W253" i="68"/>
  <c r="X253" i="68"/>
  <c r="O254" i="68"/>
  <c r="P254" i="68"/>
  <c r="Q254" i="68"/>
  <c r="R254" i="68"/>
  <c r="S254" i="68"/>
  <c r="T254" i="68"/>
  <c r="U254" i="68"/>
  <c r="V254" i="68"/>
  <c r="W254" i="68"/>
  <c r="X254" i="68"/>
  <c r="O255" i="68"/>
  <c r="P255" i="68"/>
  <c r="Q255" i="68"/>
  <c r="R255" i="68"/>
  <c r="S255" i="68"/>
  <c r="T255" i="68"/>
  <c r="U255" i="68"/>
  <c r="V255" i="68"/>
  <c r="W255" i="68"/>
  <c r="X255" i="68"/>
  <c r="O256" i="68"/>
  <c r="P256" i="68"/>
  <c r="Q256" i="68"/>
  <c r="R256" i="68"/>
  <c r="S256" i="68"/>
  <c r="T256" i="68"/>
  <c r="U256" i="68"/>
  <c r="V256" i="68"/>
  <c r="W256" i="68"/>
  <c r="X256" i="68"/>
  <c r="O257" i="68"/>
  <c r="P257" i="68"/>
  <c r="Q257" i="68"/>
  <c r="R257" i="68"/>
  <c r="S257" i="68"/>
  <c r="T257" i="68"/>
  <c r="U257" i="68"/>
  <c r="V257" i="68"/>
  <c r="W257" i="68"/>
  <c r="X257" i="68"/>
  <c r="O258" i="68"/>
  <c r="P258" i="68"/>
  <c r="Q258" i="68"/>
  <c r="R258" i="68"/>
  <c r="S258" i="68"/>
  <c r="T258" i="68"/>
  <c r="U258" i="68"/>
  <c r="V258" i="68"/>
  <c r="W258" i="68"/>
  <c r="X258" i="68"/>
  <c r="O259" i="68"/>
  <c r="P259" i="68"/>
  <c r="Q259" i="68"/>
  <c r="R259" i="68"/>
  <c r="S259" i="68"/>
  <c r="T259" i="68"/>
  <c r="U259" i="68"/>
  <c r="V259" i="68"/>
  <c r="W259" i="68"/>
  <c r="X259" i="68"/>
  <c r="O260" i="68"/>
  <c r="P260" i="68"/>
  <c r="Q260" i="68"/>
  <c r="R260" i="68"/>
  <c r="S260" i="68"/>
  <c r="T260" i="68"/>
  <c r="U260" i="68"/>
  <c r="V260" i="68"/>
  <c r="W260" i="68"/>
  <c r="X260" i="68"/>
  <c r="O261" i="68"/>
  <c r="P261" i="68"/>
  <c r="Q261" i="68"/>
  <c r="R261" i="68"/>
  <c r="S261" i="68"/>
  <c r="T261" i="68"/>
  <c r="U261" i="68"/>
  <c r="V261" i="68"/>
  <c r="W261" i="68"/>
  <c r="X261" i="68"/>
  <c r="O262" i="68"/>
  <c r="P262" i="68"/>
  <c r="Q262" i="68"/>
  <c r="R262" i="68"/>
  <c r="S262" i="68"/>
  <c r="T262" i="68"/>
  <c r="U262" i="68"/>
  <c r="V262" i="68"/>
  <c r="W262" i="68"/>
  <c r="X262" i="68"/>
  <c r="O263" i="68"/>
  <c r="P263" i="68"/>
  <c r="Q263" i="68"/>
  <c r="R263" i="68"/>
  <c r="S263" i="68"/>
  <c r="T263" i="68"/>
  <c r="U263" i="68"/>
  <c r="V263" i="68"/>
  <c r="W263" i="68"/>
  <c r="X263" i="68"/>
  <c r="O264" i="68"/>
  <c r="P264" i="68"/>
  <c r="Q264" i="68"/>
  <c r="R264" i="68"/>
  <c r="S264" i="68"/>
  <c r="T264" i="68"/>
  <c r="U264" i="68"/>
  <c r="V264" i="68"/>
  <c r="W264" i="68"/>
  <c r="X264" i="68"/>
  <c r="O265" i="68"/>
  <c r="P265" i="68"/>
  <c r="Q265" i="68"/>
  <c r="R265" i="68"/>
  <c r="S265" i="68"/>
  <c r="T265" i="68"/>
  <c r="U265" i="68"/>
  <c r="V265" i="68"/>
  <c r="W265" i="68"/>
  <c r="X265" i="68"/>
  <c r="O266" i="68"/>
  <c r="P266" i="68"/>
  <c r="Q266" i="68"/>
  <c r="R266" i="68"/>
  <c r="S266" i="68"/>
  <c r="T266" i="68"/>
  <c r="U266" i="68"/>
  <c r="V266" i="68"/>
  <c r="W266" i="68"/>
  <c r="X266" i="68"/>
  <c r="O267" i="68"/>
  <c r="P267" i="68"/>
  <c r="Q267" i="68"/>
  <c r="R267" i="68"/>
  <c r="S267" i="68"/>
  <c r="T267" i="68"/>
  <c r="U267" i="68"/>
  <c r="V267" i="68"/>
  <c r="W267" i="68"/>
  <c r="X267" i="68"/>
  <c r="O268" i="68"/>
  <c r="P268" i="68"/>
  <c r="Q268" i="68"/>
  <c r="R268" i="68"/>
  <c r="S268" i="68"/>
  <c r="T268" i="68"/>
  <c r="U268" i="68"/>
  <c r="V268" i="68"/>
  <c r="W268" i="68"/>
  <c r="X268" i="68"/>
  <c r="O269" i="68"/>
  <c r="P269" i="68"/>
  <c r="Q269" i="68"/>
  <c r="R269" i="68"/>
  <c r="S269" i="68"/>
  <c r="T269" i="68"/>
  <c r="U269" i="68"/>
  <c r="V269" i="68"/>
  <c r="W269" i="68"/>
  <c r="X269" i="68"/>
  <c r="O270" i="68"/>
  <c r="P270" i="68"/>
  <c r="Q270" i="68"/>
  <c r="R270" i="68"/>
  <c r="S270" i="68"/>
  <c r="T270" i="68"/>
  <c r="U270" i="68"/>
  <c r="V270" i="68"/>
  <c r="W270" i="68"/>
  <c r="X270" i="68"/>
  <c r="N244" i="68"/>
  <c r="N245" i="68"/>
  <c r="N246" i="68"/>
  <c r="N247" i="68"/>
  <c r="N248" i="68"/>
  <c r="N249" i="68"/>
  <c r="N250" i="68"/>
  <c r="N251" i="68"/>
  <c r="N252" i="68"/>
  <c r="N253" i="68"/>
  <c r="N254" i="68"/>
  <c r="N255" i="68"/>
  <c r="N256" i="68"/>
  <c r="N257" i="68"/>
  <c r="N258" i="68"/>
  <c r="N259" i="68"/>
  <c r="N260" i="68"/>
  <c r="N261" i="68"/>
  <c r="N262" i="68"/>
  <c r="N263" i="68"/>
  <c r="N264" i="68"/>
  <c r="N265" i="68"/>
  <c r="N266" i="68"/>
  <c r="N267" i="68"/>
  <c r="N268" i="68"/>
  <c r="N269" i="68"/>
  <c r="N270" i="68"/>
  <c r="N243" i="68"/>
  <c r="O209" i="68"/>
  <c r="P209" i="68"/>
  <c r="Q209" i="68"/>
  <c r="R209" i="68"/>
  <c r="S209" i="68"/>
  <c r="T209" i="68"/>
  <c r="U209" i="68"/>
  <c r="V209" i="68"/>
  <c r="W209" i="68"/>
  <c r="X209" i="68"/>
  <c r="O210" i="68"/>
  <c r="P210" i="68"/>
  <c r="Q210" i="68"/>
  <c r="R210" i="68"/>
  <c r="S210" i="68"/>
  <c r="T210" i="68"/>
  <c r="U210" i="68"/>
  <c r="V210" i="68"/>
  <c r="W210" i="68"/>
  <c r="X210" i="68"/>
  <c r="O211" i="68"/>
  <c r="P211" i="68"/>
  <c r="Q211" i="68"/>
  <c r="R211" i="68"/>
  <c r="S211" i="68"/>
  <c r="T211" i="68"/>
  <c r="U211" i="68"/>
  <c r="V211" i="68"/>
  <c r="W211" i="68"/>
  <c r="X211" i="68"/>
  <c r="O212" i="68"/>
  <c r="P212" i="68"/>
  <c r="Q212" i="68"/>
  <c r="R212" i="68"/>
  <c r="S212" i="68"/>
  <c r="T212" i="68"/>
  <c r="U212" i="68"/>
  <c r="V212" i="68"/>
  <c r="W212" i="68"/>
  <c r="X212" i="68"/>
  <c r="O213" i="68"/>
  <c r="P213" i="68"/>
  <c r="Q213" i="68"/>
  <c r="R213" i="68"/>
  <c r="S213" i="68"/>
  <c r="T213" i="68"/>
  <c r="U213" i="68"/>
  <c r="V213" i="68"/>
  <c r="W213" i="68"/>
  <c r="X213" i="68"/>
  <c r="O214" i="68"/>
  <c r="P214" i="68"/>
  <c r="Q214" i="68"/>
  <c r="R214" i="68"/>
  <c r="S214" i="68"/>
  <c r="T214" i="68"/>
  <c r="U214" i="68"/>
  <c r="V214" i="68"/>
  <c r="W214" i="68"/>
  <c r="X214" i="68"/>
  <c r="O215" i="68"/>
  <c r="P215" i="68"/>
  <c r="Q215" i="68"/>
  <c r="R215" i="68"/>
  <c r="S215" i="68"/>
  <c r="T215" i="68"/>
  <c r="U215" i="68"/>
  <c r="V215" i="68"/>
  <c r="W215" i="68"/>
  <c r="X215" i="68"/>
  <c r="O216" i="68"/>
  <c r="P216" i="68"/>
  <c r="Q216" i="68"/>
  <c r="R216" i="68"/>
  <c r="S216" i="68"/>
  <c r="T216" i="68"/>
  <c r="U216" i="68"/>
  <c r="V216" i="68"/>
  <c r="W216" i="68"/>
  <c r="X216" i="68"/>
  <c r="O217" i="68"/>
  <c r="P217" i="68"/>
  <c r="Q217" i="68"/>
  <c r="R217" i="68"/>
  <c r="S217" i="68"/>
  <c r="T217" i="68"/>
  <c r="U217" i="68"/>
  <c r="V217" i="68"/>
  <c r="W217" i="68"/>
  <c r="X217" i="68"/>
  <c r="O218" i="68"/>
  <c r="P218" i="68"/>
  <c r="Q218" i="68"/>
  <c r="R218" i="68"/>
  <c r="S218" i="68"/>
  <c r="T218" i="68"/>
  <c r="U218" i="68"/>
  <c r="V218" i="68"/>
  <c r="W218" i="68"/>
  <c r="X218" i="68"/>
  <c r="O219" i="68"/>
  <c r="P219" i="68"/>
  <c r="Q219" i="68"/>
  <c r="R219" i="68"/>
  <c r="S219" i="68"/>
  <c r="T219" i="68"/>
  <c r="U219" i="68"/>
  <c r="V219" i="68"/>
  <c r="W219" i="68"/>
  <c r="X219" i="68"/>
  <c r="O220" i="68"/>
  <c r="P220" i="68"/>
  <c r="Q220" i="68"/>
  <c r="R220" i="68"/>
  <c r="S220" i="68"/>
  <c r="T220" i="68"/>
  <c r="U220" i="68"/>
  <c r="V220" i="68"/>
  <c r="W220" i="68"/>
  <c r="X220" i="68"/>
  <c r="O221" i="68"/>
  <c r="P221" i="68"/>
  <c r="Q221" i="68"/>
  <c r="R221" i="68"/>
  <c r="S221" i="68"/>
  <c r="T221" i="68"/>
  <c r="U221" i="68"/>
  <c r="V221" i="68"/>
  <c r="W221" i="68"/>
  <c r="X221" i="68"/>
  <c r="O222" i="68"/>
  <c r="P222" i="68"/>
  <c r="Q222" i="68"/>
  <c r="R222" i="68"/>
  <c r="S222" i="68"/>
  <c r="T222" i="68"/>
  <c r="U222" i="68"/>
  <c r="V222" i="68"/>
  <c r="W222" i="68"/>
  <c r="X222" i="68"/>
  <c r="O223" i="68"/>
  <c r="P223" i="68"/>
  <c r="Q223" i="68"/>
  <c r="R223" i="68"/>
  <c r="S223" i="68"/>
  <c r="T223" i="68"/>
  <c r="U223" i="68"/>
  <c r="V223" i="68"/>
  <c r="W223" i="68"/>
  <c r="X223" i="68"/>
  <c r="O224" i="68"/>
  <c r="P224" i="68"/>
  <c r="Q224" i="68"/>
  <c r="R224" i="68"/>
  <c r="S224" i="68"/>
  <c r="T224" i="68"/>
  <c r="U224" i="68"/>
  <c r="V224" i="68"/>
  <c r="W224" i="68"/>
  <c r="X224" i="68"/>
  <c r="O225" i="68"/>
  <c r="P225" i="68"/>
  <c r="Q225" i="68"/>
  <c r="R225" i="68"/>
  <c r="S225" i="68"/>
  <c r="T225" i="68"/>
  <c r="U225" i="68"/>
  <c r="V225" i="68"/>
  <c r="W225" i="68"/>
  <c r="X225" i="68"/>
  <c r="O226" i="68"/>
  <c r="P226" i="68"/>
  <c r="Q226" i="68"/>
  <c r="R226" i="68"/>
  <c r="S226" i="68"/>
  <c r="T226" i="68"/>
  <c r="U226" i="68"/>
  <c r="V226" i="68"/>
  <c r="W226" i="68"/>
  <c r="X226" i="68"/>
  <c r="O227" i="68"/>
  <c r="P227" i="68"/>
  <c r="Q227" i="68"/>
  <c r="R227" i="68"/>
  <c r="S227" i="68"/>
  <c r="T227" i="68"/>
  <c r="U227" i="68"/>
  <c r="V227" i="68"/>
  <c r="W227" i="68"/>
  <c r="X227" i="68"/>
  <c r="O228" i="68"/>
  <c r="P228" i="68"/>
  <c r="Q228" i="68"/>
  <c r="R228" i="68"/>
  <c r="S228" i="68"/>
  <c r="T228" i="68"/>
  <c r="U228" i="68"/>
  <c r="V228" i="68"/>
  <c r="W228" i="68"/>
  <c r="X228" i="68"/>
  <c r="O229" i="68"/>
  <c r="P229" i="68"/>
  <c r="Q229" i="68"/>
  <c r="R229" i="68"/>
  <c r="S229" i="68"/>
  <c r="T229" i="68"/>
  <c r="U229" i="68"/>
  <c r="V229" i="68"/>
  <c r="W229" i="68"/>
  <c r="X229" i="68"/>
  <c r="O230" i="68"/>
  <c r="P230" i="68"/>
  <c r="Q230" i="68"/>
  <c r="R230" i="68"/>
  <c r="S230" i="68"/>
  <c r="T230" i="68"/>
  <c r="U230" i="68"/>
  <c r="V230" i="68"/>
  <c r="W230" i="68"/>
  <c r="X230" i="68"/>
  <c r="O231" i="68"/>
  <c r="P231" i="68"/>
  <c r="Q231" i="68"/>
  <c r="R231" i="68"/>
  <c r="S231" i="68"/>
  <c r="T231" i="68"/>
  <c r="U231" i="68"/>
  <c r="V231" i="68"/>
  <c r="W231" i="68"/>
  <c r="X231" i="68"/>
  <c r="O232" i="68"/>
  <c r="P232" i="68"/>
  <c r="Q232" i="68"/>
  <c r="R232" i="68"/>
  <c r="S232" i="68"/>
  <c r="T232" i="68"/>
  <c r="U232" i="68"/>
  <c r="V232" i="68"/>
  <c r="W232" i="68"/>
  <c r="X232" i="68"/>
  <c r="O233" i="68"/>
  <c r="P233" i="68"/>
  <c r="Q233" i="68"/>
  <c r="R233" i="68"/>
  <c r="S233" i="68"/>
  <c r="T233" i="68"/>
  <c r="U233" i="68"/>
  <c r="V233" i="68"/>
  <c r="W233" i="68"/>
  <c r="X233" i="68"/>
  <c r="O234" i="68"/>
  <c r="P234" i="68"/>
  <c r="Q234" i="68"/>
  <c r="R234" i="68"/>
  <c r="S234" i="68"/>
  <c r="T234" i="68"/>
  <c r="U234" i="68"/>
  <c r="V234" i="68"/>
  <c r="W234" i="68"/>
  <c r="X234" i="68"/>
  <c r="O235" i="68"/>
  <c r="P235" i="68"/>
  <c r="Q235" i="68"/>
  <c r="R235" i="68"/>
  <c r="S235" i="68"/>
  <c r="T235" i="68"/>
  <c r="U235" i="68"/>
  <c r="V235" i="68"/>
  <c r="W235" i="68"/>
  <c r="X235" i="68"/>
  <c r="O236" i="68"/>
  <c r="P236" i="68"/>
  <c r="Q236" i="68"/>
  <c r="R236" i="68"/>
  <c r="S236" i="68"/>
  <c r="T236" i="68"/>
  <c r="U236" i="68"/>
  <c r="V236" i="68"/>
  <c r="W236" i="68"/>
  <c r="X236" i="68"/>
  <c r="N210" i="68"/>
  <c r="N211" i="68"/>
  <c r="N212" i="68"/>
  <c r="N213" i="68"/>
  <c r="N214" i="68"/>
  <c r="N215" i="68"/>
  <c r="N216" i="68"/>
  <c r="N217" i="68"/>
  <c r="N218" i="68"/>
  <c r="N219" i="68"/>
  <c r="N220" i="68"/>
  <c r="N221" i="68"/>
  <c r="N222" i="68"/>
  <c r="N223" i="68"/>
  <c r="N224" i="68"/>
  <c r="N225" i="68"/>
  <c r="N226" i="68"/>
  <c r="N227" i="68"/>
  <c r="N228" i="68"/>
  <c r="N229" i="68"/>
  <c r="N230" i="68"/>
  <c r="N231" i="68"/>
  <c r="N232" i="68"/>
  <c r="N233" i="68"/>
  <c r="N234" i="68"/>
  <c r="N235" i="68"/>
  <c r="N236" i="68"/>
  <c r="N209" i="68"/>
  <c r="O175" i="68"/>
  <c r="P175" i="68"/>
  <c r="Q175" i="68"/>
  <c r="R175" i="68"/>
  <c r="S175" i="68"/>
  <c r="T175" i="68"/>
  <c r="U175" i="68"/>
  <c r="V175" i="68"/>
  <c r="W175" i="68"/>
  <c r="X175" i="68"/>
  <c r="O176" i="68"/>
  <c r="P176" i="68"/>
  <c r="Q176" i="68"/>
  <c r="R176" i="68"/>
  <c r="S176" i="68"/>
  <c r="T176" i="68"/>
  <c r="U176" i="68"/>
  <c r="V176" i="68"/>
  <c r="W176" i="68"/>
  <c r="X176" i="68"/>
  <c r="O177" i="68"/>
  <c r="P177" i="68"/>
  <c r="Q177" i="68"/>
  <c r="R177" i="68"/>
  <c r="S177" i="68"/>
  <c r="T177" i="68"/>
  <c r="U177" i="68"/>
  <c r="V177" i="68"/>
  <c r="W177" i="68"/>
  <c r="X177" i="68"/>
  <c r="O178" i="68"/>
  <c r="P178" i="68"/>
  <c r="Q178" i="68"/>
  <c r="R178" i="68"/>
  <c r="S178" i="68"/>
  <c r="T178" i="68"/>
  <c r="U178" i="68"/>
  <c r="V178" i="68"/>
  <c r="W178" i="68"/>
  <c r="X178" i="68"/>
  <c r="O179" i="68"/>
  <c r="P179" i="68"/>
  <c r="Q179" i="68"/>
  <c r="R179" i="68"/>
  <c r="S179" i="68"/>
  <c r="T179" i="68"/>
  <c r="U179" i="68"/>
  <c r="V179" i="68"/>
  <c r="W179" i="68"/>
  <c r="X179" i="68"/>
  <c r="O180" i="68"/>
  <c r="P180" i="68"/>
  <c r="Q180" i="68"/>
  <c r="R180" i="68"/>
  <c r="S180" i="68"/>
  <c r="T180" i="68"/>
  <c r="U180" i="68"/>
  <c r="V180" i="68"/>
  <c r="W180" i="68"/>
  <c r="X180" i="68"/>
  <c r="O181" i="68"/>
  <c r="P181" i="68"/>
  <c r="Q181" i="68"/>
  <c r="R181" i="68"/>
  <c r="S181" i="68"/>
  <c r="T181" i="68"/>
  <c r="U181" i="68"/>
  <c r="V181" i="68"/>
  <c r="W181" i="68"/>
  <c r="X181" i="68"/>
  <c r="O182" i="68"/>
  <c r="P182" i="68"/>
  <c r="Q182" i="68"/>
  <c r="R182" i="68"/>
  <c r="S182" i="68"/>
  <c r="T182" i="68"/>
  <c r="U182" i="68"/>
  <c r="V182" i="68"/>
  <c r="W182" i="68"/>
  <c r="X182" i="68"/>
  <c r="O183" i="68"/>
  <c r="P183" i="68"/>
  <c r="Q183" i="68"/>
  <c r="R183" i="68"/>
  <c r="S183" i="68"/>
  <c r="T183" i="68"/>
  <c r="U183" i="68"/>
  <c r="V183" i="68"/>
  <c r="W183" i="68"/>
  <c r="X183" i="68"/>
  <c r="O184" i="68"/>
  <c r="P184" i="68"/>
  <c r="Q184" i="68"/>
  <c r="R184" i="68"/>
  <c r="S184" i="68"/>
  <c r="T184" i="68"/>
  <c r="U184" i="68"/>
  <c r="V184" i="68"/>
  <c r="W184" i="68"/>
  <c r="X184" i="68"/>
  <c r="O185" i="68"/>
  <c r="P185" i="68"/>
  <c r="Q185" i="68"/>
  <c r="R185" i="68"/>
  <c r="S185" i="68"/>
  <c r="T185" i="68"/>
  <c r="U185" i="68"/>
  <c r="V185" i="68"/>
  <c r="W185" i="68"/>
  <c r="X185" i="68"/>
  <c r="O186" i="68"/>
  <c r="P186" i="68"/>
  <c r="Q186" i="68"/>
  <c r="R186" i="68"/>
  <c r="S186" i="68"/>
  <c r="T186" i="68"/>
  <c r="U186" i="68"/>
  <c r="V186" i="68"/>
  <c r="W186" i="68"/>
  <c r="X186" i="68"/>
  <c r="O187" i="68"/>
  <c r="P187" i="68"/>
  <c r="Q187" i="68"/>
  <c r="R187" i="68"/>
  <c r="S187" i="68"/>
  <c r="T187" i="68"/>
  <c r="U187" i="68"/>
  <c r="V187" i="68"/>
  <c r="W187" i="68"/>
  <c r="X187" i="68"/>
  <c r="O188" i="68"/>
  <c r="P188" i="68"/>
  <c r="Q188" i="68"/>
  <c r="R188" i="68"/>
  <c r="S188" i="68"/>
  <c r="T188" i="68"/>
  <c r="U188" i="68"/>
  <c r="V188" i="68"/>
  <c r="W188" i="68"/>
  <c r="X188" i="68"/>
  <c r="O189" i="68"/>
  <c r="P189" i="68"/>
  <c r="Q189" i="68"/>
  <c r="R189" i="68"/>
  <c r="S189" i="68"/>
  <c r="T189" i="68"/>
  <c r="U189" i="68"/>
  <c r="V189" i="68"/>
  <c r="W189" i="68"/>
  <c r="X189" i="68"/>
  <c r="O190" i="68"/>
  <c r="P190" i="68"/>
  <c r="Q190" i="68"/>
  <c r="R190" i="68"/>
  <c r="S190" i="68"/>
  <c r="T190" i="68"/>
  <c r="U190" i="68"/>
  <c r="V190" i="68"/>
  <c r="W190" i="68"/>
  <c r="X190" i="68"/>
  <c r="O191" i="68"/>
  <c r="P191" i="68"/>
  <c r="Q191" i="68"/>
  <c r="R191" i="68"/>
  <c r="S191" i="68"/>
  <c r="T191" i="68"/>
  <c r="U191" i="68"/>
  <c r="V191" i="68"/>
  <c r="W191" i="68"/>
  <c r="X191" i="68"/>
  <c r="O192" i="68"/>
  <c r="P192" i="68"/>
  <c r="Q192" i="68"/>
  <c r="R192" i="68"/>
  <c r="S192" i="68"/>
  <c r="T192" i="68"/>
  <c r="U192" i="68"/>
  <c r="V192" i="68"/>
  <c r="W192" i="68"/>
  <c r="X192" i="68"/>
  <c r="O193" i="68"/>
  <c r="P193" i="68"/>
  <c r="Q193" i="68"/>
  <c r="R193" i="68"/>
  <c r="S193" i="68"/>
  <c r="T193" i="68"/>
  <c r="U193" i="68"/>
  <c r="V193" i="68"/>
  <c r="W193" i="68"/>
  <c r="X193" i="68"/>
  <c r="O194" i="68"/>
  <c r="P194" i="68"/>
  <c r="Q194" i="68"/>
  <c r="R194" i="68"/>
  <c r="S194" i="68"/>
  <c r="T194" i="68"/>
  <c r="U194" i="68"/>
  <c r="V194" i="68"/>
  <c r="W194" i="68"/>
  <c r="X194" i="68"/>
  <c r="O195" i="68"/>
  <c r="P195" i="68"/>
  <c r="Q195" i="68"/>
  <c r="R195" i="68"/>
  <c r="S195" i="68"/>
  <c r="T195" i="68"/>
  <c r="U195" i="68"/>
  <c r="V195" i="68"/>
  <c r="W195" i="68"/>
  <c r="X195" i="68"/>
  <c r="O196" i="68"/>
  <c r="P196" i="68"/>
  <c r="Q196" i="68"/>
  <c r="R196" i="68"/>
  <c r="S196" i="68"/>
  <c r="T196" i="68"/>
  <c r="U196" i="68"/>
  <c r="V196" i="68"/>
  <c r="W196" i="68"/>
  <c r="X196" i="68"/>
  <c r="O197" i="68"/>
  <c r="P197" i="68"/>
  <c r="Q197" i="68"/>
  <c r="R197" i="68"/>
  <c r="S197" i="68"/>
  <c r="T197" i="68"/>
  <c r="U197" i="68"/>
  <c r="V197" i="68"/>
  <c r="W197" i="68"/>
  <c r="X197" i="68"/>
  <c r="O198" i="68"/>
  <c r="P198" i="68"/>
  <c r="Q198" i="68"/>
  <c r="R198" i="68"/>
  <c r="S198" i="68"/>
  <c r="T198" i="68"/>
  <c r="U198" i="68"/>
  <c r="V198" i="68"/>
  <c r="W198" i="68"/>
  <c r="X198" i="68"/>
  <c r="O199" i="68"/>
  <c r="P199" i="68"/>
  <c r="Q199" i="68"/>
  <c r="R199" i="68"/>
  <c r="S199" i="68"/>
  <c r="T199" i="68"/>
  <c r="U199" i="68"/>
  <c r="V199" i="68"/>
  <c r="W199" i="68"/>
  <c r="X199" i="68"/>
  <c r="O200" i="68"/>
  <c r="P200" i="68"/>
  <c r="Q200" i="68"/>
  <c r="R200" i="68"/>
  <c r="S200" i="68"/>
  <c r="T200" i="68"/>
  <c r="U200" i="68"/>
  <c r="V200" i="68"/>
  <c r="W200" i="68"/>
  <c r="X200" i="68"/>
  <c r="O201" i="68"/>
  <c r="P201" i="68"/>
  <c r="Q201" i="68"/>
  <c r="R201" i="68"/>
  <c r="S201" i="68"/>
  <c r="T201" i="68"/>
  <c r="U201" i="68"/>
  <c r="V201" i="68"/>
  <c r="W201" i="68"/>
  <c r="X201" i="68"/>
  <c r="O202" i="68"/>
  <c r="P202" i="68"/>
  <c r="Q202" i="68"/>
  <c r="R202" i="68"/>
  <c r="S202" i="68"/>
  <c r="T202" i="68"/>
  <c r="U202" i="68"/>
  <c r="V202" i="68"/>
  <c r="W202" i="68"/>
  <c r="X202" i="68"/>
  <c r="N176" i="68"/>
  <c r="N177" i="68"/>
  <c r="N178" i="68"/>
  <c r="N179" i="68"/>
  <c r="N180" i="68"/>
  <c r="N181" i="68"/>
  <c r="N182" i="68"/>
  <c r="N183" i="68"/>
  <c r="N184" i="68"/>
  <c r="N185" i="68"/>
  <c r="N186" i="68"/>
  <c r="N187" i="68"/>
  <c r="N188" i="68"/>
  <c r="N189" i="68"/>
  <c r="N190" i="68"/>
  <c r="N191" i="68"/>
  <c r="N192" i="68"/>
  <c r="N193" i="68"/>
  <c r="N194" i="68"/>
  <c r="N195" i="68"/>
  <c r="N196" i="68"/>
  <c r="N197" i="68"/>
  <c r="N198" i="68"/>
  <c r="N199" i="68"/>
  <c r="N200" i="68"/>
  <c r="N201" i="68"/>
  <c r="N202" i="68"/>
  <c r="N175" i="68"/>
  <c r="O141" i="68"/>
  <c r="P141" i="68"/>
  <c r="Q141" i="68"/>
  <c r="R141" i="68"/>
  <c r="S141" i="68"/>
  <c r="T141" i="68"/>
  <c r="U141" i="68"/>
  <c r="V141" i="68"/>
  <c r="W141" i="68"/>
  <c r="X141" i="68"/>
  <c r="O142" i="68"/>
  <c r="P142" i="68"/>
  <c r="Q142" i="68"/>
  <c r="R142" i="68"/>
  <c r="S142" i="68"/>
  <c r="T142" i="68"/>
  <c r="U142" i="68"/>
  <c r="V142" i="68"/>
  <c r="W142" i="68"/>
  <c r="X142" i="68"/>
  <c r="O143" i="68"/>
  <c r="P143" i="68"/>
  <c r="Q143" i="68"/>
  <c r="R143" i="68"/>
  <c r="S143" i="68"/>
  <c r="T143" i="68"/>
  <c r="U143" i="68"/>
  <c r="V143" i="68"/>
  <c r="W143" i="68"/>
  <c r="X143" i="68"/>
  <c r="O144" i="68"/>
  <c r="P144" i="68"/>
  <c r="Q144" i="68"/>
  <c r="R144" i="68"/>
  <c r="S144" i="68"/>
  <c r="T144" i="68"/>
  <c r="U144" i="68"/>
  <c r="V144" i="68"/>
  <c r="W144" i="68"/>
  <c r="X144" i="68"/>
  <c r="O145" i="68"/>
  <c r="P145" i="68"/>
  <c r="Q145" i="68"/>
  <c r="R145" i="68"/>
  <c r="S145" i="68"/>
  <c r="T145" i="68"/>
  <c r="U145" i="68"/>
  <c r="V145" i="68"/>
  <c r="W145" i="68"/>
  <c r="X145" i="68"/>
  <c r="O146" i="68"/>
  <c r="P146" i="68"/>
  <c r="Q146" i="68"/>
  <c r="R146" i="68"/>
  <c r="S146" i="68"/>
  <c r="T146" i="68"/>
  <c r="U146" i="68"/>
  <c r="V146" i="68"/>
  <c r="W146" i="68"/>
  <c r="X146" i="68"/>
  <c r="O147" i="68"/>
  <c r="P147" i="68"/>
  <c r="Q147" i="68"/>
  <c r="R147" i="68"/>
  <c r="S147" i="68"/>
  <c r="T147" i="68"/>
  <c r="U147" i="68"/>
  <c r="V147" i="68"/>
  <c r="W147" i="68"/>
  <c r="X147" i="68"/>
  <c r="O148" i="68"/>
  <c r="P148" i="68"/>
  <c r="Q148" i="68"/>
  <c r="R148" i="68"/>
  <c r="S148" i="68"/>
  <c r="T148" i="68"/>
  <c r="U148" i="68"/>
  <c r="V148" i="68"/>
  <c r="W148" i="68"/>
  <c r="X148" i="68"/>
  <c r="O149" i="68"/>
  <c r="P149" i="68"/>
  <c r="Q149" i="68"/>
  <c r="R149" i="68"/>
  <c r="S149" i="68"/>
  <c r="T149" i="68"/>
  <c r="U149" i="68"/>
  <c r="V149" i="68"/>
  <c r="W149" i="68"/>
  <c r="X149" i="68"/>
  <c r="O150" i="68"/>
  <c r="P150" i="68"/>
  <c r="Q150" i="68"/>
  <c r="R150" i="68"/>
  <c r="S150" i="68"/>
  <c r="T150" i="68"/>
  <c r="U150" i="68"/>
  <c r="V150" i="68"/>
  <c r="W150" i="68"/>
  <c r="X150" i="68"/>
  <c r="O151" i="68"/>
  <c r="P151" i="68"/>
  <c r="Q151" i="68"/>
  <c r="R151" i="68"/>
  <c r="S151" i="68"/>
  <c r="T151" i="68"/>
  <c r="U151" i="68"/>
  <c r="V151" i="68"/>
  <c r="W151" i="68"/>
  <c r="X151" i="68"/>
  <c r="O152" i="68"/>
  <c r="P152" i="68"/>
  <c r="Q152" i="68"/>
  <c r="R152" i="68"/>
  <c r="S152" i="68"/>
  <c r="T152" i="68"/>
  <c r="U152" i="68"/>
  <c r="V152" i="68"/>
  <c r="W152" i="68"/>
  <c r="X152" i="68"/>
  <c r="O153" i="68"/>
  <c r="P153" i="68"/>
  <c r="Q153" i="68"/>
  <c r="R153" i="68"/>
  <c r="S153" i="68"/>
  <c r="T153" i="68"/>
  <c r="U153" i="68"/>
  <c r="V153" i="68"/>
  <c r="W153" i="68"/>
  <c r="X153" i="68"/>
  <c r="O154" i="68"/>
  <c r="P154" i="68"/>
  <c r="Q154" i="68"/>
  <c r="R154" i="68"/>
  <c r="S154" i="68"/>
  <c r="T154" i="68"/>
  <c r="U154" i="68"/>
  <c r="V154" i="68"/>
  <c r="W154" i="68"/>
  <c r="X154" i="68"/>
  <c r="O155" i="68"/>
  <c r="P155" i="68"/>
  <c r="Q155" i="68"/>
  <c r="R155" i="68"/>
  <c r="S155" i="68"/>
  <c r="T155" i="68"/>
  <c r="U155" i="68"/>
  <c r="V155" i="68"/>
  <c r="W155" i="68"/>
  <c r="X155" i="68"/>
  <c r="O156" i="68"/>
  <c r="P156" i="68"/>
  <c r="Q156" i="68"/>
  <c r="R156" i="68"/>
  <c r="S156" i="68"/>
  <c r="T156" i="68"/>
  <c r="U156" i="68"/>
  <c r="V156" i="68"/>
  <c r="W156" i="68"/>
  <c r="X156" i="68"/>
  <c r="O157" i="68"/>
  <c r="P157" i="68"/>
  <c r="Q157" i="68"/>
  <c r="R157" i="68"/>
  <c r="S157" i="68"/>
  <c r="T157" i="68"/>
  <c r="U157" i="68"/>
  <c r="V157" i="68"/>
  <c r="W157" i="68"/>
  <c r="X157" i="68"/>
  <c r="O158" i="68"/>
  <c r="P158" i="68"/>
  <c r="Q158" i="68"/>
  <c r="R158" i="68"/>
  <c r="S158" i="68"/>
  <c r="T158" i="68"/>
  <c r="U158" i="68"/>
  <c r="V158" i="68"/>
  <c r="W158" i="68"/>
  <c r="X158" i="68"/>
  <c r="O159" i="68"/>
  <c r="P159" i="68"/>
  <c r="Q159" i="68"/>
  <c r="R159" i="68"/>
  <c r="S159" i="68"/>
  <c r="T159" i="68"/>
  <c r="U159" i="68"/>
  <c r="V159" i="68"/>
  <c r="W159" i="68"/>
  <c r="X159" i="68"/>
  <c r="O160" i="68"/>
  <c r="P160" i="68"/>
  <c r="Q160" i="68"/>
  <c r="R160" i="68"/>
  <c r="S160" i="68"/>
  <c r="T160" i="68"/>
  <c r="U160" i="68"/>
  <c r="V160" i="68"/>
  <c r="W160" i="68"/>
  <c r="X160" i="68"/>
  <c r="O161" i="68"/>
  <c r="P161" i="68"/>
  <c r="Q161" i="68"/>
  <c r="R161" i="68"/>
  <c r="S161" i="68"/>
  <c r="T161" i="68"/>
  <c r="U161" i="68"/>
  <c r="V161" i="68"/>
  <c r="W161" i="68"/>
  <c r="X161" i="68"/>
  <c r="O162" i="68"/>
  <c r="P162" i="68"/>
  <c r="Q162" i="68"/>
  <c r="R162" i="68"/>
  <c r="S162" i="68"/>
  <c r="T162" i="68"/>
  <c r="U162" i="68"/>
  <c r="V162" i="68"/>
  <c r="W162" i="68"/>
  <c r="X162" i="68"/>
  <c r="O163" i="68"/>
  <c r="P163" i="68"/>
  <c r="Q163" i="68"/>
  <c r="R163" i="68"/>
  <c r="S163" i="68"/>
  <c r="T163" i="68"/>
  <c r="U163" i="68"/>
  <c r="V163" i="68"/>
  <c r="W163" i="68"/>
  <c r="X163" i="68"/>
  <c r="O164" i="68"/>
  <c r="P164" i="68"/>
  <c r="Q164" i="68"/>
  <c r="R164" i="68"/>
  <c r="S164" i="68"/>
  <c r="T164" i="68"/>
  <c r="U164" i="68"/>
  <c r="V164" i="68"/>
  <c r="W164" i="68"/>
  <c r="X164" i="68"/>
  <c r="O165" i="68"/>
  <c r="P165" i="68"/>
  <c r="Q165" i="68"/>
  <c r="R165" i="68"/>
  <c r="S165" i="68"/>
  <c r="T165" i="68"/>
  <c r="U165" i="68"/>
  <c r="V165" i="68"/>
  <c r="W165" i="68"/>
  <c r="X165" i="68"/>
  <c r="O166" i="68"/>
  <c r="P166" i="68"/>
  <c r="Q166" i="68"/>
  <c r="R166" i="68"/>
  <c r="S166" i="68"/>
  <c r="T166" i="68"/>
  <c r="U166" i="68"/>
  <c r="V166" i="68"/>
  <c r="W166" i="68"/>
  <c r="X166" i="68"/>
  <c r="O167" i="68"/>
  <c r="P167" i="68"/>
  <c r="Q167" i="68"/>
  <c r="R167" i="68"/>
  <c r="S167" i="68"/>
  <c r="T167" i="68"/>
  <c r="U167" i="68"/>
  <c r="V167" i="68"/>
  <c r="W167" i="68"/>
  <c r="X167" i="68"/>
  <c r="O168" i="68"/>
  <c r="P168" i="68"/>
  <c r="Q168" i="68"/>
  <c r="R168" i="68"/>
  <c r="S168" i="68"/>
  <c r="T168" i="68"/>
  <c r="U168" i="68"/>
  <c r="V168" i="68"/>
  <c r="W168" i="68"/>
  <c r="X168" i="68"/>
  <c r="N142" i="68"/>
  <c r="N143" i="68"/>
  <c r="N144" i="68"/>
  <c r="N145" i="68"/>
  <c r="N146" i="68"/>
  <c r="N147" i="68"/>
  <c r="N148" i="68"/>
  <c r="N149" i="68"/>
  <c r="N150" i="68"/>
  <c r="N151" i="68"/>
  <c r="N152" i="68"/>
  <c r="N153" i="68"/>
  <c r="N154" i="68"/>
  <c r="N155" i="68"/>
  <c r="N156" i="68"/>
  <c r="N157" i="68"/>
  <c r="N158" i="68"/>
  <c r="N159" i="68"/>
  <c r="N160" i="68"/>
  <c r="N161" i="68"/>
  <c r="N162" i="68"/>
  <c r="N163" i="68"/>
  <c r="N164" i="68"/>
  <c r="N165" i="68"/>
  <c r="N166" i="68"/>
  <c r="N167" i="68"/>
  <c r="N168" i="68"/>
  <c r="N141" i="68"/>
  <c r="O107" i="68"/>
  <c r="P107" i="68"/>
  <c r="Q107" i="68"/>
  <c r="R107" i="68"/>
  <c r="S107" i="68"/>
  <c r="T107" i="68"/>
  <c r="U107" i="68"/>
  <c r="V107" i="68"/>
  <c r="W107" i="68"/>
  <c r="X107" i="68"/>
  <c r="O108" i="68"/>
  <c r="P108" i="68"/>
  <c r="Q108" i="68"/>
  <c r="R108" i="68"/>
  <c r="S108" i="68"/>
  <c r="T108" i="68"/>
  <c r="U108" i="68"/>
  <c r="V108" i="68"/>
  <c r="W108" i="68"/>
  <c r="X108" i="68"/>
  <c r="O109" i="68"/>
  <c r="P109" i="68"/>
  <c r="Q109" i="68"/>
  <c r="R109" i="68"/>
  <c r="S109" i="68"/>
  <c r="T109" i="68"/>
  <c r="U109" i="68"/>
  <c r="V109" i="68"/>
  <c r="W109" i="68"/>
  <c r="X109" i="68"/>
  <c r="O110" i="68"/>
  <c r="P110" i="68"/>
  <c r="Q110" i="68"/>
  <c r="R110" i="68"/>
  <c r="S110" i="68"/>
  <c r="T110" i="68"/>
  <c r="U110" i="68"/>
  <c r="V110" i="68"/>
  <c r="W110" i="68"/>
  <c r="X110" i="68"/>
  <c r="O111" i="68"/>
  <c r="P111" i="68"/>
  <c r="Q111" i="68"/>
  <c r="R111" i="68"/>
  <c r="S111" i="68"/>
  <c r="T111" i="68"/>
  <c r="U111" i="68"/>
  <c r="V111" i="68"/>
  <c r="W111" i="68"/>
  <c r="X111" i="68"/>
  <c r="O112" i="68"/>
  <c r="P112" i="68"/>
  <c r="Q112" i="68"/>
  <c r="R112" i="68"/>
  <c r="S112" i="68"/>
  <c r="T112" i="68"/>
  <c r="U112" i="68"/>
  <c r="V112" i="68"/>
  <c r="W112" i="68"/>
  <c r="X112" i="68"/>
  <c r="O113" i="68"/>
  <c r="P113" i="68"/>
  <c r="Q113" i="68"/>
  <c r="R113" i="68"/>
  <c r="S113" i="68"/>
  <c r="T113" i="68"/>
  <c r="U113" i="68"/>
  <c r="V113" i="68"/>
  <c r="W113" i="68"/>
  <c r="X113" i="68"/>
  <c r="O114" i="68"/>
  <c r="P114" i="68"/>
  <c r="Q114" i="68"/>
  <c r="R114" i="68"/>
  <c r="S114" i="68"/>
  <c r="T114" i="68"/>
  <c r="U114" i="68"/>
  <c r="V114" i="68"/>
  <c r="W114" i="68"/>
  <c r="X114" i="68"/>
  <c r="O115" i="68"/>
  <c r="P115" i="68"/>
  <c r="Q115" i="68"/>
  <c r="R115" i="68"/>
  <c r="S115" i="68"/>
  <c r="T115" i="68"/>
  <c r="U115" i="68"/>
  <c r="V115" i="68"/>
  <c r="W115" i="68"/>
  <c r="X115" i="68"/>
  <c r="O116" i="68"/>
  <c r="P116" i="68"/>
  <c r="Q116" i="68"/>
  <c r="R116" i="68"/>
  <c r="S116" i="68"/>
  <c r="T116" i="68"/>
  <c r="U116" i="68"/>
  <c r="V116" i="68"/>
  <c r="W116" i="68"/>
  <c r="X116" i="68"/>
  <c r="O117" i="68"/>
  <c r="P117" i="68"/>
  <c r="Q117" i="68"/>
  <c r="R117" i="68"/>
  <c r="S117" i="68"/>
  <c r="T117" i="68"/>
  <c r="U117" i="68"/>
  <c r="V117" i="68"/>
  <c r="W117" i="68"/>
  <c r="X117" i="68"/>
  <c r="O118" i="68"/>
  <c r="P118" i="68"/>
  <c r="Q118" i="68"/>
  <c r="R118" i="68"/>
  <c r="S118" i="68"/>
  <c r="T118" i="68"/>
  <c r="U118" i="68"/>
  <c r="V118" i="68"/>
  <c r="W118" i="68"/>
  <c r="X118" i="68"/>
  <c r="O119" i="68"/>
  <c r="P119" i="68"/>
  <c r="Q119" i="68"/>
  <c r="R119" i="68"/>
  <c r="S119" i="68"/>
  <c r="T119" i="68"/>
  <c r="U119" i="68"/>
  <c r="V119" i="68"/>
  <c r="W119" i="68"/>
  <c r="X119" i="68"/>
  <c r="O120" i="68"/>
  <c r="P120" i="68"/>
  <c r="Q120" i="68"/>
  <c r="R120" i="68"/>
  <c r="S120" i="68"/>
  <c r="T120" i="68"/>
  <c r="U120" i="68"/>
  <c r="V120" i="68"/>
  <c r="W120" i="68"/>
  <c r="X120" i="68"/>
  <c r="O121" i="68"/>
  <c r="P121" i="68"/>
  <c r="Q121" i="68"/>
  <c r="R121" i="68"/>
  <c r="S121" i="68"/>
  <c r="T121" i="68"/>
  <c r="U121" i="68"/>
  <c r="V121" i="68"/>
  <c r="W121" i="68"/>
  <c r="X121" i="68"/>
  <c r="O122" i="68"/>
  <c r="P122" i="68"/>
  <c r="Q122" i="68"/>
  <c r="R122" i="68"/>
  <c r="S122" i="68"/>
  <c r="T122" i="68"/>
  <c r="U122" i="68"/>
  <c r="V122" i="68"/>
  <c r="W122" i="68"/>
  <c r="X122" i="68"/>
  <c r="O123" i="68"/>
  <c r="P123" i="68"/>
  <c r="Q123" i="68"/>
  <c r="R123" i="68"/>
  <c r="S123" i="68"/>
  <c r="T123" i="68"/>
  <c r="U123" i="68"/>
  <c r="V123" i="68"/>
  <c r="W123" i="68"/>
  <c r="X123" i="68"/>
  <c r="O124" i="68"/>
  <c r="P124" i="68"/>
  <c r="Q124" i="68"/>
  <c r="R124" i="68"/>
  <c r="S124" i="68"/>
  <c r="T124" i="68"/>
  <c r="U124" i="68"/>
  <c r="V124" i="68"/>
  <c r="W124" i="68"/>
  <c r="X124" i="68"/>
  <c r="O125" i="68"/>
  <c r="P125" i="68"/>
  <c r="Q125" i="68"/>
  <c r="R125" i="68"/>
  <c r="S125" i="68"/>
  <c r="T125" i="68"/>
  <c r="U125" i="68"/>
  <c r="V125" i="68"/>
  <c r="W125" i="68"/>
  <c r="X125" i="68"/>
  <c r="O126" i="68"/>
  <c r="P126" i="68"/>
  <c r="Q126" i="68"/>
  <c r="R126" i="68"/>
  <c r="S126" i="68"/>
  <c r="T126" i="68"/>
  <c r="U126" i="68"/>
  <c r="V126" i="68"/>
  <c r="W126" i="68"/>
  <c r="X126" i="68"/>
  <c r="O127" i="68"/>
  <c r="P127" i="68"/>
  <c r="Q127" i="68"/>
  <c r="R127" i="68"/>
  <c r="S127" i="68"/>
  <c r="T127" i="68"/>
  <c r="U127" i="68"/>
  <c r="V127" i="68"/>
  <c r="W127" i="68"/>
  <c r="X127" i="68"/>
  <c r="O128" i="68"/>
  <c r="P128" i="68"/>
  <c r="Q128" i="68"/>
  <c r="R128" i="68"/>
  <c r="S128" i="68"/>
  <c r="T128" i="68"/>
  <c r="U128" i="68"/>
  <c r="V128" i="68"/>
  <c r="W128" i="68"/>
  <c r="X128" i="68"/>
  <c r="O129" i="68"/>
  <c r="P129" i="68"/>
  <c r="Q129" i="68"/>
  <c r="R129" i="68"/>
  <c r="S129" i="68"/>
  <c r="T129" i="68"/>
  <c r="U129" i="68"/>
  <c r="V129" i="68"/>
  <c r="W129" i="68"/>
  <c r="X129" i="68"/>
  <c r="O130" i="68"/>
  <c r="P130" i="68"/>
  <c r="Q130" i="68"/>
  <c r="R130" i="68"/>
  <c r="S130" i="68"/>
  <c r="T130" i="68"/>
  <c r="U130" i="68"/>
  <c r="V130" i="68"/>
  <c r="W130" i="68"/>
  <c r="X130" i="68"/>
  <c r="O131" i="68"/>
  <c r="P131" i="68"/>
  <c r="Q131" i="68"/>
  <c r="R131" i="68"/>
  <c r="S131" i="68"/>
  <c r="T131" i="68"/>
  <c r="U131" i="68"/>
  <c r="V131" i="68"/>
  <c r="W131" i="68"/>
  <c r="X131" i="68"/>
  <c r="O132" i="68"/>
  <c r="P132" i="68"/>
  <c r="Q132" i="68"/>
  <c r="R132" i="68"/>
  <c r="S132" i="68"/>
  <c r="T132" i="68"/>
  <c r="U132" i="68"/>
  <c r="V132" i="68"/>
  <c r="W132" i="68"/>
  <c r="X132" i="68"/>
  <c r="O133" i="68"/>
  <c r="P133" i="68"/>
  <c r="Q133" i="68"/>
  <c r="R133" i="68"/>
  <c r="S133" i="68"/>
  <c r="T133" i="68"/>
  <c r="U133" i="68"/>
  <c r="V133" i="68"/>
  <c r="W133" i="68"/>
  <c r="X133" i="68"/>
  <c r="O134" i="68"/>
  <c r="P134" i="68"/>
  <c r="Q134" i="68"/>
  <c r="R134" i="68"/>
  <c r="S134" i="68"/>
  <c r="T134" i="68"/>
  <c r="U134" i="68"/>
  <c r="V134" i="68"/>
  <c r="W134" i="68"/>
  <c r="X134" i="68"/>
  <c r="N134" i="68"/>
  <c r="N108" i="68"/>
  <c r="N109" i="68"/>
  <c r="N110" i="68"/>
  <c r="N111" i="68"/>
  <c r="N112" i="68"/>
  <c r="N113" i="68"/>
  <c r="N114" i="68"/>
  <c r="N115" i="68"/>
  <c r="N116" i="68"/>
  <c r="N117" i="68"/>
  <c r="N118" i="68"/>
  <c r="N119" i="68"/>
  <c r="N120" i="68"/>
  <c r="N121" i="68"/>
  <c r="N122" i="68"/>
  <c r="N123" i="68"/>
  <c r="N124" i="68"/>
  <c r="N125" i="68"/>
  <c r="N126" i="68"/>
  <c r="N127" i="68"/>
  <c r="N128" i="68"/>
  <c r="N129" i="68"/>
  <c r="N130" i="68"/>
  <c r="N131" i="68"/>
  <c r="N132" i="68"/>
  <c r="N133" i="68"/>
  <c r="N107" i="68"/>
  <c r="O73" i="68"/>
  <c r="P73" i="68"/>
  <c r="Q73" i="68"/>
  <c r="R73" i="68"/>
  <c r="S73" i="68"/>
  <c r="T73" i="68"/>
  <c r="U73" i="68"/>
  <c r="V73" i="68"/>
  <c r="W73" i="68"/>
  <c r="X73" i="68"/>
  <c r="O74" i="68"/>
  <c r="P74" i="68"/>
  <c r="Q74" i="68"/>
  <c r="R74" i="68"/>
  <c r="S74" i="68"/>
  <c r="T74" i="68"/>
  <c r="U74" i="68"/>
  <c r="V74" i="68"/>
  <c r="W74" i="68"/>
  <c r="X74" i="68"/>
  <c r="O75" i="68"/>
  <c r="P75" i="68"/>
  <c r="Q75" i="68"/>
  <c r="R75" i="68"/>
  <c r="S75" i="68"/>
  <c r="T75" i="68"/>
  <c r="U75" i="68"/>
  <c r="V75" i="68"/>
  <c r="W75" i="68"/>
  <c r="X75" i="68"/>
  <c r="O76" i="68"/>
  <c r="P76" i="68"/>
  <c r="Q76" i="68"/>
  <c r="R76" i="68"/>
  <c r="S76" i="68"/>
  <c r="T76" i="68"/>
  <c r="U76" i="68"/>
  <c r="V76" i="68"/>
  <c r="W76" i="68"/>
  <c r="X76" i="68"/>
  <c r="O77" i="68"/>
  <c r="P77" i="68"/>
  <c r="Q77" i="68"/>
  <c r="R77" i="68"/>
  <c r="S77" i="68"/>
  <c r="T77" i="68"/>
  <c r="U77" i="68"/>
  <c r="V77" i="68"/>
  <c r="W77" i="68"/>
  <c r="X77" i="68"/>
  <c r="O78" i="68"/>
  <c r="P78" i="68"/>
  <c r="Q78" i="68"/>
  <c r="R78" i="68"/>
  <c r="S78" i="68"/>
  <c r="T78" i="68"/>
  <c r="U78" i="68"/>
  <c r="V78" i="68"/>
  <c r="W78" i="68"/>
  <c r="X78" i="68"/>
  <c r="O79" i="68"/>
  <c r="P79" i="68"/>
  <c r="Q79" i="68"/>
  <c r="R79" i="68"/>
  <c r="S79" i="68"/>
  <c r="T79" i="68"/>
  <c r="U79" i="68"/>
  <c r="V79" i="68"/>
  <c r="W79" i="68"/>
  <c r="X79" i="68"/>
  <c r="O80" i="68"/>
  <c r="P80" i="68"/>
  <c r="Q80" i="68"/>
  <c r="R80" i="68"/>
  <c r="S80" i="68"/>
  <c r="T80" i="68"/>
  <c r="U80" i="68"/>
  <c r="V80" i="68"/>
  <c r="W80" i="68"/>
  <c r="X80" i="68"/>
  <c r="O81" i="68"/>
  <c r="P81" i="68"/>
  <c r="Q81" i="68"/>
  <c r="R81" i="68"/>
  <c r="S81" i="68"/>
  <c r="T81" i="68"/>
  <c r="U81" i="68"/>
  <c r="V81" i="68"/>
  <c r="W81" i="68"/>
  <c r="X81" i="68"/>
  <c r="O82" i="68"/>
  <c r="P82" i="68"/>
  <c r="Q82" i="68"/>
  <c r="R82" i="68"/>
  <c r="S82" i="68"/>
  <c r="T82" i="68"/>
  <c r="U82" i="68"/>
  <c r="V82" i="68"/>
  <c r="W82" i="68"/>
  <c r="X82" i="68"/>
  <c r="O83" i="68"/>
  <c r="P83" i="68"/>
  <c r="Q83" i="68"/>
  <c r="R83" i="68"/>
  <c r="S83" i="68"/>
  <c r="T83" i="68"/>
  <c r="U83" i="68"/>
  <c r="V83" i="68"/>
  <c r="W83" i="68"/>
  <c r="X83" i="68"/>
  <c r="O84" i="68"/>
  <c r="P84" i="68"/>
  <c r="Q84" i="68"/>
  <c r="R84" i="68"/>
  <c r="S84" i="68"/>
  <c r="T84" i="68"/>
  <c r="U84" i="68"/>
  <c r="V84" i="68"/>
  <c r="W84" i="68"/>
  <c r="X84" i="68"/>
  <c r="O85" i="68"/>
  <c r="P85" i="68"/>
  <c r="Q85" i="68"/>
  <c r="R85" i="68"/>
  <c r="S85" i="68"/>
  <c r="T85" i="68"/>
  <c r="U85" i="68"/>
  <c r="V85" i="68"/>
  <c r="W85" i="68"/>
  <c r="X85" i="68"/>
  <c r="O86" i="68"/>
  <c r="P86" i="68"/>
  <c r="Q86" i="68"/>
  <c r="R86" i="68"/>
  <c r="S86" i="68"/>
  <c r="T86" i="68"/>
  <c r="U86" i="68"/>
  <c r="V86" i="68"/>
  <c r="W86" i="68"/>
  <c r="X86" i="68"/>
  <c r="O87" i="68"/>
  <c r="P87" i="68"/>
  <c r="Q87" i="68"/>
  <c r="R87" i="68"/>
  <c r="S87" i="68"/>
  <c r="T87" i="68"/>
  <c r="U87" i="68"/>
  <c r="V87" i="68"/>
  <c r="W87" i="68"/>
  <c r="X87" i="68"/>
  <c r="O88" i="68"/>
  <c r="P88" i="68"/>
  <c r="Q88" i="68"/>
  <c r="R88" i="68"/>
  <c r="S88" i="68"/>
  <c r="T88" i="68"/>
  <c r="U88" i="68"/>
  <c r="V88" i="68"/>
  <c r="W88" i="68"/>
  <c r="X88" i="68"/>
  <c r="O89" i="68"/>
  <c r="P89" i="68"/>
  <c r="Q89" i="68"/>
  <c r="R89" i="68"/>
  <c r="S89" i="68"/>
  <c r="T89" i="68"/>
  <c r="U89" i="68"/>
  <c r="V89" i="68"/>
  <c r="W89" i="68"/>
  <c r="X89" i="68"/>
  <c r="O90" i="68"/>
  <c r="P90" i="68"/>
  <c r="Q90" i="68"/>
  <c r="R90" i="68"/>
  <c r="S90" i="68"/>
  <c r="T90" i="68"/>
  <c r="U90" i="68"/>
  <c r="V90" i="68"/>
  <c r="W90" i="68"/>
  <c r="X90" i="68"/>
  <c r="O91" i="68"/>
  <c r="P91" i="68"/>
  <c r="Q91" i="68"/>
  <c r="R91" i="68"/>
  <c r="S91" i="68"/>
  <c r="T91" i="68"/>
  <c r="U91" i="68"/>
  <c r="V91" i="68"/>
  <c r="W91" i="68"/>
  <c r="X91" i="68"/>
  <c r="O92" i="68"/>
  <c r="P92" i="68"/>
  <c r="Q92" i="68"/>
  <c r="R92" i="68"/>
  <c r="S92" i="68"/>
  <c r="T92" i="68"/>
  <c r="U92" i="68"/>
  <c r="V92" i="68"/>
  <c r="W92" i="68"/>
  <c r="X92" i="68"/>
  <c r="O93" i="68"/>
  <c r="P93" i="68"/>
  <c r="Q93" i="68"/>
  <c r="R93" i="68"/>
  <c r="S93" i="68"/>
  <c r="T93" i="68"/>
  <c r="U93" i="68"/>
  <c r="V93" i="68"/>
  <c r="W93" i="68"/>
  <c r="X93" i="68"/>
  <c r="O94" i="68"/>
  <c r="P94" i="68"/>
  <c r="Q94" i="68"/>
  <c r="R94" i="68"/>
  <c r="S94" i="68"/>
  <c r="T94" i="68"/>
  <c r="U94" i="68"/>
  <c r="V94" i="68"/>
  <c r="W94" i="68"/>
  <c r="X94" i="68"/>
  <c r="O95" i="68"/>
  <c r="P95" i="68"/>
  <c r="Q95" i="68"/>
  <c r="R95" i="68"/>
  <c r="S95" i="68"/>
  <c r="T95" i="68"/>
  <c r="U95" i="68"/>
  <c r="V95" i="68"/>
  <c r="W95" i="68"/>
  <c r="X95" i="68"/>
  <c r="O96" i="68"/>
  <c r="P96" i="68"/>
  <c r="Q96" i="68"/>
  <c r="R96" i="68"/>
  <c r="S96" i="68"/>
  <c r="T96" i="68"/>
  <c r="U96" i="68"/>
  <c r="V96" i="68"/>
  <c r="W96" i="68"/>
  <c r="X96" i="68"/>
  <c r="O97" i="68"/>
  <c r="P97" i="68"/>
  <c r="Q97" i="68"/>
  <c r="R97" i="68"/>
  <c r="S97" i="68"/>
  <c r="T97" i="68"/>
  <c r="U97" i="68"/>
  <c r="V97" i="68"/>
  <c r="W97" i="68"/>
  <c r="X97" i="68"/>
  <c r="O98" i="68"/>
  <c r="P98" i="68"/>
  <c r="Q98" i="68"/>
  <c r="R98" i="68"/>
  <c r="S98" i="68"/>
  <c r="T98" i="68"/>
  <c r="U98" i="68"/>
  <c r="V98" i="68"/>
  <c r="W98" i="68"/>
  <c r="X98" i="68"/>
  <c r="O99" i="68"/>
  <c r="P99" i="68"/>
  <c r="Q99" i="68"/>
  <c r="R99" i="68"/>
  <c r="S99" i="68"/>
  <c r="T99" i="68"/>
  <c r="U99" i="68"/>
  <c r="V99" i="68"/>
  <c r="W99" i="68"/>
  <c r="X99" i="68"/>
  <c r="O100" i="68"/>
  <c r="P100" i="68"/>
  <c r="Q100" i="68"/>
  <c r="R100" i="68"/>
  <c r="S100" i="68"/>
  <c r="T100" i="68"/>
  <c r="U100" i="68"/>
  <c r="V100" i="68"/>
  <c r="W100" i="68"/>
  <c r="X100" i="68"/>
  <c r="N100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73" i="68"/>
  <c r="O39" i="68"/>
  <c r="P39" i="68"/>
  <c r="Q39" i="68"/>
  <c r="R39" i="68"/>
  <c r="S39" i="68"/>
  <c r="T39" i="68"/>
  <c r="U39" i="68"/>
  <c r="V39" i="68"/>
  <c r="W39" i="68"/>
  <c r="X39" i="68"/>
  <c r="O40" i="68"/>
  <c r="P40" i="68"/>
  <c r="Q40" i="68"/>
  <c r="R40" i="68"/>
  <c r="S40" i="68"/>
  <c r="T40" i="68"/>
  <c r="U40" i="68"/>
  <c r="V40" i="68"/>
  <c r="W40" i="68"/>
  <c r="X40" i="68"/>
  <c r="O41" i="68"/>
  <c r="P41" i="68"/>
  <c r="Q41" i="68"/>
  <c r="R41" i="68"/>
  <c r="S41" i="68"/>
  <c r="T41" i="68"/>
  <c r="U41" i="68"/>
  <c r="V41" i="68"/>
  <c r="W41" i="68"/>
  <c r="X41" i="68"/>
  <c r="O42" i="68"/>
  <c r="P42" i="68"/>
  <c r="Q42" i="68"/>
  <c r="R42" i="68"/>
  <c r="S42" i="68"/>
  <c r="T42" i="68"/>
  <c r="U42" i="68"/>
  <c r="V42" i="68"/>
  <c r="W42" i="68"/>
  <c r="X42" i="68"/>
  <c r="O43" i="68"/>
  <c r="P43" i="68"/>
  <c r="Q43" i="68"/>
  <c r="R43" i="68"/>
  <c r="S43" i="68"/>
  <c r="T43" i="68"/>
  <c r="U43" i="68"/>
  <c r="V43" i="68"/>
  <c r="W43" i="68"/>
  <c r="X43" i="68"/>
  <c r="O44" i="68"/>
  <c r="P44" i="68"/>
  <c r="Q44" i="68"/>
  <c r="R44" i="68"/>
  <c r="S44" i="68"/>
  <c r="T44" i="68"/>
  <c r="U44" i="68"/>
  <c r="V44" i="68"/>
  <c r="W44" i="68"/>
  <c r="X44" i="68"/>
  <c r="O45" i="68"/>
  <c r="P45" i="68"/>
  <c r="Q45" i="68"/>
  <c r="R45" i="68"/>
  <c r="S45" i="68"/>
  <c r="T45" i="68"/>
  <c r="U45" i="68"/>
  <c r="V45" i="68"/>
  <c r="W45" i="68"/>
  <c r="X45" i="68"/>
  <c r="O46" i="68"/>
  <c r="P46" i="68"/>
  <c r="Q46" i="68"/>
  <c r="R46" i="68"/>
  <c r="S46" i="68"/>
  <c r="T46" i="68"/>
  <c r="U46" i="68"/>
  <c r="V46" i="68"/>
  <c r="W46" i="68"/>
  <c r="X46" i="68"/>
  <c r="O47" i="68"/>
  <c r="P47" i="68"/>
  <c r="Q47" i="68"/>
  <c r="R47" i="68"/>
  <c r="S47" i="68"/>
  <c r="T47" i="68"/>
  <c r="U47" i="68"/>
  <c r="V47" i="68"/>
  <c r="W47" i="68"/>
  <c r="X47" i="68"/>
  <c r="O48" i="68"/>
  <c r="P48" i="68"/>
  <c r="Q48" i="68"/>
  <c r="R48" i="68"/>
  <c r="S48" i="68"/>
  <c r="T48" i="68"/>
  <c r="U48" i="68"/>
  <c r="V48" i="68"/>
  <c r="W48" i="68"/>
  <c r="X48" i="68"/>
  <c r="O49" i="68"/>
  <c r="P49" i="68"/>
  <c r="Q49" i="68"/>
  <c r="R49" i="68"/>
  <c r="S49" i="68"/>
  <c r="T49" i="68"/>
  <c r="U49" i="68"/>
  <c r="V49" i="68"/>
  <c r="W49" i="68"/>
  <c r="X49" i="68"/>
  <c r="O50" i="68"/>
  <c r="P50" i="68"/>
  <c r="Q50" i="68"/>
  <c r="R50" i="68"/>
  <c r="S50" i="68"/>
  <c r="T50" i="68"/>
  <c r="U50" i="68"/>
  <c r="V50" i="68"/>
  <c r="W50" i="68"/>
  <c r="X50" i="68"/>
  <c r="O51" i="68"/>
  <c r="P51" i="68"/>
  <c r="Q51" i="68"/>
  <c r="R51" i="68"/>
  <c r="S51" i="68"/>
  <c r="T51" i="68"/>
  <c r="U51" i="68"/>
  <c r="V51" i="68"/>
  <c r="W51" i="68"/>
  <c r="X51" i="68"/>
  <c r="O52" i="68"/>
  <c r="P52" i="68"/>
  <c r="Q52" i="68"/>
  <c r="R52" i="68"/>
  <c r="S52" i="68"/>
  <c r="T52" i="68"/>
  <c r="U52" i="68"/>
  <c r="V52" i="68"/>
  <c r="W52" i="68"/>
  <c r="X52" i="68"/>
  <c r="O53" i="68"/>
  <c r="P53" i="68"/>
  <c r="Q53" i="68"/>
  <c r="R53" i="68"/>
  <c r="S53" i="68"/>
  <c r="T53" i="68"/>
  <c r="U53" i="68"/>
  <c r="V53" i="68"/>
  <c r="W53" i="68"/>
  <c r="X53" i="68"/>
  <c r="O54" i="68"/>
  <c r="P54" i="68"/>
  <c r="Q54" i="68"/>
  <c r="R54" i="68"/>
  <c r="S54" i="68"/>
  <c r="T54" i="68"/>
  <c r="U54" i="68"/>
  <c r="V54" i="68"/>
  <c r="W54" i="68"/>
  <c r="X54" i="68"/>
  <c r="O55" i="68"/>
  <c r="P55" i="68"/>
  <c r="Q55" i="68"/>
  <c r="R55" i="68"/>
  <c r="S55" i="68"/>
  <c r="T55" i="68"/>
  <c r="U55" i="68"/>
  <c r="V55" i="68"/>
  <c r="W55" i="68"/>
  <c r="X55" i="68"/>
  <c r="O56" i="68"/>
  <c r="P56" i="68"/>
  <c r="Q56" i="68"/>
  <c r="R56" i="68"/>
  <c r="S56" i="68"/>
  <c r="T56" i="68"/>
  <c r="U56" i="68"/>
  <c r="V56" i="68"/>
  <c r="W56" i="68"/>
  <c r="X56" i="68"/>
  <c r="O57" i="68"/>
  <c r="P57" i="68"/>
  <c r="Q57" i="68"/>
  <c r="R57" i="68"/>
  <c r="S57" i="68"/>
  <c r="T57" i="68"/>
  <c r="U57" i="68"/>
  <c r="V57" i="68"/>
  <c r="W57" i="68"/>
  <c r="X57" i="68"/>
  <c r="O58" i="68"/>
  <c r="P58" i="68"/>
  <c r="Q58" i="68"/>
  <c r="R58" i="68"/>
  <c r="S58" i="68"/>
  <c r="T58" i="68"/>
  <c r="U58" i="68"/>
  <c r="V58" i="68"/>
  <c r="W58" i="68"/>
  <c r="X58" i="68"/>
  <c r="O59" i="68"/>
  <c r="P59" i="68"/>
  <c r="Q59" i="68"/>
  <c r="R59" i="68"/>
  <c r="S59" i="68"/>
  <c r="T59" i="68"/>
  <c r="U59" i="68"/>
  <c r="V59" i="68"/>
  <c r="W59" i="68"/>
  <c r="X59" i="68"/>
  <c r="O60" i="68"/>
  <c r="P60" i="68"/>
  <c r="Q60" i="68"/>
  <c r="R60" i="68"/>
  <c r="S60" i="68"/>
  <c r="T60" i="68"/>
  <c r="U60" i="68"/>
  <c r="V60" i="68"/>
  <c r="W60" i="68"/>
  <c r="X60" i="68"/>
  <c r="O61" i="68"/>
  <c r="P61" i="68"/>
  <c r="Q61" i="68"/>
  <c r="R61" i="68"/>
  <c r="S61" i="68"/>
  <c r="T61" i="68"/>
  <c r="U61" i="68"/>
  <c r="V61" i="68"/>
  <c r="W61" i="68"/>
  <c r="X61" i="68"/>
  <c r="O62" i="68"/>
  <c r="P62" i="68"/>
  <c r="Q62" i="68"/>
  <c r="R62" i="68"/>
  <c r="S62" i="68"/>
  <c r="T62" i="68"/>
  <c r="U62" i="68"/>
  <c r="V62" i="68"/>
  <c r="W62" i="68"/>
  <c r="X62" i="68"/>
  <c r="O63" i="68"/>
  <c r="P63" i="68"/>
  <c r="Q63" i="68"/>
  <c r="R63" i="68"/>
  <c r="S63" i="68"/>
  <c r="T63" i="68"/>
  <c r="U63" i="68"/>
  <c r="V63" i="68"/>
  <c r="W63" i="68"/>
  <c r="X63" i="68"/>
  <c r="O64" i="68"/>
  <c r="P64" i="68"/>
  <c r="Q64" i="68"/>
  <c r="R64" i="68"/>
  <c r="S64" i="68"/>
  <c r="T64" i="68"/>
  <c r="U64" i="68"/>
  <c r="V64" i="68"/>
  <c r="W64" i="68"/>
  <c r="X64" i="68"/>
  <c r="O65" i="68"/>
  <c r="P65" i="68"/>
  <c r="Q65" i="68"/>
  <c r="R65" i="68"/>
  <c r="S65" i="68"/>
  <c r="T65" i="68"/>
  <c r="U65" i="68"/>
  <c r="V65" i="68"/>
  <c r="W65" i="68"/>
  <c r="X65" i="68"/>
  <c r="O66" i="68"/>
  <c r="P66" i="68"/>
  <c r="Q66" i="68"/>
  <c r="R66" i="68"/>
  <c r="S66" i="68"/>
  <c r="T66" i="68"/>
  <c r="U66" i="68"/>
  <c r="V66" i="68"/>
  <c r="W66" i="68"/>
  <c r="X66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39" i="68"/>
  <c r="O5" i="68"/>
  <c r="P5" i="68"/>
  <c r="Q5" i="68"/>
  <c r="R5" i="68"/>
  <c r="S5" i="68"/>
  <c r="T5" i="68"/>
  <c r="U5" i="68"/>
  <c r="V5" i="68"/>
  <c r="W5" i="68"/>
  <c r="X5" i="68"/>
  <c r="O6" i="68"/>
  <c r="P6" i="68"/>
  <c r="Q6" i="68"/>
  <c r="R6" i="68"/>
  <c r="S6" i="68"/>
  <c r="T6" i="68"/>
  <c r="U6" i="68"/>
  <c r="V6" i="68"/>
  <c r="W6" i="68"/>
  <c r="X6" i="68"/>
  <c r="O7" i="68"/>
  <c r="P7" i="68"/>
  <c r="Q7" i="68"/>
  <c r="R7" i="68"/>
  <c r="S7" i="68"/>
  <c r="T7" i="68"/>
  <c r="U7" i="68"/>
  <c r="V7" i="68"/>
  <c r="W7" i="68"/>
  <c r="X7" i="68"/>
  <c r="O8" i="68"/>
  <c r="P8" i="68"/>
  <c r="Q8" i="68"/>
  <c r="R8" i="68"/>
  <c r="S8" i="68"/>
  <c r="T8" i="68"/>
  <c r="U8" i="68"/>
  <c r="V8" i="68"/>
  <c r="W8" i="68"/>
  <c r="X8" i="68"/>
  <c r="O9" i="68"/>
  <c r="P9" i="68"/>
  <c r="Q9" i="68"/>
  <c r="R9" i="68"/>
  <c r="S9" i="68"/>
  <c r="T9" i="68"/>
  <c r="U9" i="68"/>
  <c r="V9" i="68"/>
  <c r="W9" i="68"/>
  <c r="X9" i="68"/>
  <c r="O10" i="68"/>
  <c r="P10" i="68"/>
  <c r="Q10" i="68"/>
  <c r="R10" i="68"/>
  <c r="S10" i="68"/>
  <c r="T10" i="68"/>
  <c r="U10" i="68"/>
  <c r="V10" i="68"/>
  <c r="W10" i="68"/>
  <c r="X10" i="68"/>
  <c r="O11" i="68"/>
  <c r="P11" i="68"/>
  <c r="Q11" i="68"/>
  <c r="R11" i="68"/>
  <c r="S11" i="68"/>
  <c r="T11" i="68"/>
  <c r="U11" i="68"/>
  <c r="V11" i="68"/>
  <c r="W11" i="68"/>
  <c r="X11" i="68"/>
  <c r="O12" i="68"/>
  <c r="P12" i="68"/>
  <c r="Q12" i="68"/>
  <c r="R12" i="68"/>
  <c r="S12" i="68"/>
  <c r="T12" i="68"/>
  <c r="U12" i="68"/>
  <c r="V12" i="68"/>
  <c r="W12" i="68"/>
  <c r="X12" i="68"/>
  <c r="O13" i="68"/>
  <c r="P13" i="68"/>
  <c r="Q13" i="68"/>
  <c r="R13" i="68"/>
  <c r="S13" i="68"/>
  <c r="T13" i="68"/>
  <c r="U13" i="68"/>
  <c r="V13" i="68"/>
  <c r="W13" i="68"/>
  <c r="X13" i="68"/>
  <c r="O14" i="68"/>
  <c r="P14" i="68"/>
  <c r="Q14" i="68"/>
  <c r="R14" i="68"/>
  <c r="S14" i="68"/>
  <c r="T14" i="68"/>
  <c r="U14" i="68"/>
  <c r="V14" i="68"/>
  <c r="W14" i="68"/>
  <c r="X14" i="68"/>
  <c r="O15" i="68"/>
  <c r="P15" i="68"/>
  <c r="Q15" i="68"/>
  <c r="R15" i="68"/>
  <c r="S15" i="68"/>
  <c r="T15" i="68"/>
  <c r="U15" i="68"/>
  <c r="V15" i="68"/>
  <c r="W15" i="68"/>
  <c r="X15" i="68"/>
  <c r="O16" i="68"/>
  <c r="P16" i="68"/>
  <c r="Q16" i="68"/>
  <c r="R16" i="68"/>
  <c r="S16" i="68"/>
  <c r="T16" i="68"/>
  <c r="U16" i="68"/>
  <c r="V16" i="68"/>
  <c r="W16" i="68"/>
  <c r="X16" i="68"/>
  <c r="O17" i="68"/>
  <c r="P17" i="68"/>
  <c r="Q17" i="68"/>
  <c r="R17" i="68"/>
  <c r="S17" i="68"/>
  <c r="T17" i="68"/>
  <c r="U17" i="68"/>
  <c r="V17" i="68"/>
  <c r="W17" i="68"/>
  <c r="X17" i="68"/>
  <c r="O18" i="68"/>
  <c r="P18" i="68"/>
  <c r="Q18" i="68"/>
  <c r="R18" i="68"/>
  <c r="S18" i="68"/>
  <c r="T18" i="68"/>
  <c r="U18" i="68"/>
  <c r="V18" i="68"/>
  <c r="W18" i="68"/>
  <c r="X18" i="68"/>
  <c r="O19" i="68"/>
  <c r="P19" i="68"/>
  <c r="Q19" i="68"/>
  <c r="R19" i="68"/>
  <c r="S19" i="68"/>
  <c r="T19" i="68"/>
  <c r="U19" i="68"/>
  <c r="V19" i="68"/>
  <c r="W19" i="68"/>
  <c r="X19" i="68"/>
  <c r="O20" i="68"/>
  <c r="P20" i="68"/>
  <c r="Q20" i="68"/>
  <c r="R20" i="68"/>
  <c r="S20" i="68"/>
  <c r="T20" i="68"/>
  <c r="U20" i="68"/>
  <c r="V20" i="68"/>
  <c r="W20" i="68"/>
  <c r="X20" i="68"/>
  <c r="O21" i="68"/>
  <c r="P21" i="68"/>
  <c r="Q21" i="68"/>
  <c r="R21" i="68"/>
  <c r="S21" i="68"/>
  <c r="T21" i="68"/>
  <c r="U21" i="68"/>
  <c r="V21" i="68"/>
  <c r="W21" i="68"/>
  <c r="X21" i="68"/>
  <c r="O22" i="68"/>
  <c r="P22" i="68"/>
  <c r="Q22" i="68"/>
  <c r="R22" i="68"/>
  <c r="S22" i="68"/>
  <c r="T22" i="68"/>
  <c r="U22" i="68"/>
  <c r="V22" i="68"/>
  <c r="W22" i="68"/>
  <c r="X22" i="68"/>
  <c r="O23" i="68"/>
  <c r="P23" i="68"/>
  <c r="Q23" i="68"/>
  <c r="R23" i="68"/>
  <c r="S23" i="68"/>
  <c r="T23" i="68"/>
  <c r="U23" i="68"/>
  <c r="V23" i="68"/>
  <c r="W23" i="68"/>
  <c r="X23" i="68"/>
  <c r="O24" i="68"/>
  <c r="P24" i="68"/>
  <c r="Q24" i="68"/>
  <c r="R24" i="68"/>
  <c r="S24" i="68"/>
  <c r="T24" i="68"/>
  <c r="U24" i="68"/>
  <c r="V24" i="68"/>
  <c r="W24" i="68"/>
  <c r="X24" i="68"/>
  <c r="O25" i="68"/>
  <c r="P25" i="68"/>
  <c r="Q25" i="68"/>
  <c r="R25" i="68"/>
  <c r="S25" i="68"/>
  <c r="T25" i="68"/>
  <c r="U25" i="68"/>
  <c r="V25" i="68"/>
  <c r="W25" i="68"/>
  <c r="X25" i="68"/>
  <c r="O26" i="68"/>
  <c r="P26" i="68"/>
  <c r="Q26" i="68"/>
  <c r="R26" i="68"/>
  <c r="S26" i="68"/>
  <c r="T26" i="68"/>
  <c r="U26" i="68"/>
  <c r="V26" i="68"/>
  <c r="W26" i="68"/>
  <c r="X26" i="68"/>
  <c r="O27" i="68"/>
  <c r="P27" i="68"/>
  <c r="Q27" i="68"/>
  <c r="R27" i="68"/>
  <c r="S27" i="68"/>
  <c r="T27" i="68"/>
  <c r="U27" i="68"/>
  <c r="V27" i="68"/>
  <c r="W27" i="68"/>
  <c r="X27" i="68"/>
  <c r="O28" i="68"/>
  <c r="P28" i="68"/>
  <c r="Q28" i="68"/>
  <c r="R28" i="68"/>
  <c r="S28" i="68"/>
  <c r="T28" i="68"/>
  <c r="U28" i="68"/>
  <c r="V28" i="68"/>
  <c r="W28" i="68"/>
  <c r="X28" i="68"/>
  <c r="O29" i="68"/>
  <c r="P29" i="68"/>
  <c r="Q29" i="68"/>
  <c r="R29" i="68"/>
  <c r="S29" i="68"/>
  <c r="T29" i="68"/>
  <c r="U29" i="68"/>
  <c r="V29" i="68"/>
  <c r="W29" i="68"/>
  <c r="X29" i="68"/>
  <c r="O30" i="68"/>
  <c r="P30" i="68"/>
  <c r="Q30" i="68"/>
  <c r="R30" i="68"/>
  <c r="S30" i="68"/>
  <c r="T30" i="68"/>
  <c r="U30" i="68"/>
  <c r="V30" i="68"/>
  <c r="W30" i="68"/>
  <c r="X30" i="68"/>
  <c r="O31" i="68"/>
  <c r="P31" i="68"/>
  <c r="Q31" i="68"/>
  <c r="R31" i="68"/>
  <c r="S31" i="68"/>
  <c r="T31" i="68"/>
  <c r="U31" i="68"/>
  <c r="V31" i="68"/>
  <c r="W31" i="68"/>
  <c r="X31" i="68"/>
  <c r="O32" i="68"/>
  <c r="P32" i="68"/>
  <c r="Q32" i="68"/>
  <c r="R32" i="68"/>
  <c r="S32" i="68"/>
  <c r="T32" i="68"/>
  <c r="U32" i="68"/>
  <c r="V32" i="68"/>
  <c r="W32" i="68"/>
  <c r="X32" i="68"/>
  <c r="N32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5" i="68"/>
  <c r="L134" i="68"/>
  <c r="L108" i="68"/>
  <c r="L109" i="68"/>
  <c r="L110" i="68"/>
  <c r="L111" i="68"/>
  <c r="L112" i="68"/>
  <c r="L113" i="68"/>
  <c r="L114" i="68"/>
  <c r="L115" i="68"/>
  <c r="L116" i="68"/>
  <c r="L117" i="68"/>
  <c r="L118" i="68"/>
  <c r="L119" i="68"/>
  <c r="L120" i="68"/>
  <c r="L121" i="68"/>
  <c r="L122" i="68"/>
  <c r="L123" i="68"/>
  <c r="L124" i="68"/>
  <c r="L125" i="68"/>
  <c r="L126" i="68"/>
  <c r="L127" i="68"/>
  <c r="L128" i="68"/>
  <c r="L129" i="68"/>
  <c r="L130" i="68"/>
  <c r="L131" i="68"/>
  <c r="L132" i="68"/>
  <c r="L133" i="68"/>
  <c r="L107" i="68"/>
  <c r="J134" i="68"/>
  <c r="G134" i="68"/>
  <c r="F134" i="68"/>
  <c r="D134" i="68"/>
  <c r="C134" i="68"/>
  <c r="L338" i="68"/>
  <c r="J346" i="68"/>
  <c r="J347" i="68"/>
  <c r="J348" i="68"/>
  <c r="J349" i="68"/>
  <c r="J350" i="68"/>
  <c r="J351" i="68"/>
  <c r="J352" i="68"/>
  <c r="J353" i="68"/>
  <c r="J354" i="68"/>
  <c r="J355" i="68"/>
  <c r="J356" i="68"/>
  <c r="J357" i="68"/>
  <c r="J358" i="68"/>
  <c r="J359" i="68"/>
  <c r="J360" i="68"/>
  <c r="J361" i="68"/>
  <c r="J362" i="68"/>
  <c r="J363" i="68"/>
  <c r="J364" i="68"/>
  <c r="J365" i="68"/>
  <c r="J366" i="68"/>
  <c r="J367" i="68"/>
  <c r="J368" i="68"/>
  <c r="J369" i="68"/>
  <c r="L369" i="68" s="1"/>
  <c r="J370" i="68"/>
  <c r="J371" i="68"/>
  <c r="J345" i="68"/>
  <c r="C346" i="68"/>
  <c r="C347" i="68"/>
  <c r="C348" i="68"/>
  <c r="C349" i="68"/>
  <c r="C350" i="68"/>
  <c r="C351" i="68"/>
  <c r="C352" i="68"/>
  <c r="C353" i="68"/>
  <c r="C354" i="68"/>
  <c r="C355" i="68"/>
  <c r="C356" i="68"/>
  <c r="C357" i="68"/>
  <c r="C358" i="68"/>
  <c r="C359" i="68"/>
  <c r="C360" i="68"/>
  <c r="C361" i="68"/>
  <c r="C362" i="68"/>
  <c r="C363" i="68"/>
  <c r="C364" i="68"/>
  <c r="C365" i="68"/>
  <c r="C366" i="68"/>
  <c r="C367" i="68"/>
  <c r="C368" i="68"/>
  <c r="L368" i="68" s="1"/>
  <c r="C369" i="68"/>
  <c r="C370" i="68"/>
  <c r="C371" i="68"/>
  <c r="C345" i="68"/>
  <c r="K372" i="68"/>
  <c r="I372" i="68"/>
  <c r="H372" i="68"/>
  <c r="G372" i="68"/>
  <c r="F372" i="68"/>
  <c r="E372" i="68"/>
  <c r="D372" i="68"/>
  <c r="B372" i="68"/>
  <c r="L365" i="68"/>
  <c r="L364" i="68"/>
  <c r="L357" i="68"/>
  <c r="L356" i="68"/>
  <c r="L349" i="68"/>
  <c r="L348" i="68"/>
  <c r="J372" i="68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K102" i="76"/>
  <c r="K103" i="76"/>
  <c r="K104" i="76"/>
  <c r="K105" i="76"/>
  <c r="K106" i="76"/>
  <c r="K107" i="76"/>
  <c r="K108" i="76"/>
  <c r="K109" i="76"/>
  <c r="K110" i="76"/>
  <c r="K111" i="76"/>
  <c r="K112" i="76"/>
  <c r="K113" i="76"/>
  <c r="K114" i="76"/>
  <c r="K115" i="76"/>
  <c r="K116" i="76"/>
  <c r="K117" i="76"/>
  <c r="K118" i="76"/>
  <c r="K119" i="76"/>
  <c r="K120" i="76"/>
  <c r="K121" i="76"/>
  <c r="K122" i="76"/>
  <c r="K123" i="76"/>
  <c r="K124" i="76"/>
  <c r="K125" i="76"/>
  <c r="K126" i="76"/>
  <c r="K127" i="76"/>
  <c r="K128" i="76"/>
  <c r="K129" i="76"/>
  <c r="K130" i="76"/>
  <c r="K131" i="76"/>
  <c r="K132" i="76"/>
  <c r="K133" i="76"/>
  <c r="K134" i="76"/>
  <c r="K135" i="76"/>
  <c r="K136" i="76"/>
  <c r="K137" i="76"/>
  <c r="K138" i="76"/>
  <c r="K139" i="76"/>
  <c r="K140" i="76"/>
  <c r="K141" i="76"/>
  <c r="K142" i="76"/>
  <c r="K143" i="76"/>
  <c r="K144" i="76"/>
  <c r="K145" i="76"/>
  <c r="K146" i="76"/>
  <c r="K147" i="76"/>
  <c r="K148" i="76"/>
  <c r="K149" i="76"/>
  <c r="K150" i="76"/>
  <c r="K151" i="76"/>
  <c r="K152" i="76"/>
  <c r="K153" i="76"/>
  <c r="K154" i="76"/>
  <c r="K155" i="76"/>
  <c r="K156" i="76"/>
  <c r="K157" i="76"/>
  <c r="K158" i="76"/>
  <c r="K159" i="76"/>
  <c r="K160" i="76"/>
  <c r="K161" i="76"/>
  <c r="K162" i="76"/>
  <c r="K163" i="76"/>
  <c r="K164" i="76"/>
  <c r="K165" i="76"/>
  <c r="K166" i="76"/>
  <c r="K167" i="76"/>
  <c r="K168" i="76"/>
  <c r="K169" i="76"/>
  <c r="K170" i="76"/>
  <c r="K171" i="76"/>
  <c r="K172" i="76"/>
  <c r="K173" i="76"/>
  <c r="K174" i="76"/>
  <c r="K175" i="76"/>
  <c r="K176" i="76"/>
  <c r="K177" i="76"/>
  <c r="K178" i="76"/>
  <c r="K179" i="76"/>
  <c r="K180" i="76"/>
  <c r="K181" i="76"/>
  <c r="K182" i="76"/>
  <c r="K183" i="76"/>
  <c r="K184" i="76"/>
  <c r="K185" i="76"/>
  <c r="K186" i="76"/>
  <c r="K187" i="76"/>
  <c r="K188" i="76"/>
  <c r="K189" i="76"/>
  <c r="K190" i="76"/>
  <c r="K191" i="76"/>
  <c r="K192" i="76"/>
  <c r="K193" i="76"/>
  <c r="K194" i="76"/>
  <c r="K195" i="76"/>
  <c r="K196" i="76"/>
  <c r="K197" i="76"/>
  <c r="K198" i="76"/>
  <c r="K199" i="76"/>
  <c r="K200" i="76"/>
  <c r="K201" i="76"/>
  <c r="K202" i="76"/>
  <c r="K203" i="76"/>
  <c r="K204" i="76"/>
  <c r="K205" i="76"/>
  <c r="K206" i="76"/>
  <c r="K207" i="76"/>
  <c r="K208" i="76"/>
  <c r="K209" i="76"/>
  <c r="K210" i="76"/>
  <c r="K211" i="76"/>
  <c r="K212" i="76"/>
  <c r="K213" i="76"/>
  <c r="K214" i="76"/>
  <c r="K215" i="76"/>
  <c r="K216" i="76"/>
  <c r="K217" i="76"/>
  <c r="K218" i="76"/>
  <c r="K219" i="76"/>
  <c r="K220" i="76"/>
  <c r="K221" i="76"/>
  <c r="K222" i="76"/>
  <c r="K223" i="76"/>
  <c r="K224" i="76"/>
  <c r="K225" i="76"/>
  <c r="K226" i="76"/>
  <c r="K227" i="76"/>
  <c r="K228" i="76"/>
  <c r="K229" i="76"/>
  <c r="K230" i="76"/>
  <c r="K231" i="76"/>
  <c r="K232" i="76"/>
  <c r="K233" i="76"/>
  <c r="K234" i="76"/>
  <c r="K235" i="76"/>
  <c r="K236" i="76"/>
  <c r="K237" i="76"/>
  <c r="K238" i="76"/>
  <c r="K239" i="76"/>
  <c r="K240" i="76"/>
  <c r="K241" i="76"/>
  <c r="K242" i="76"/>
  <c r="K243" i="76"/>
  <c r="K244" i="76"/>
  <c r="K245" i="76"/>
  <c r="K246" i="76"/>
  <c r="K247" i="76"/>
  <c r="K248" i="76"/>
  <c r="K249" i="76"/>
  <c r="K250" i="76"/>
  <c r="K251" i="76"/>
  <c r="K252" i="76"/>
  <c r="K253" i="76"/>
  <c r="K254" i="76"/>
  <c r="K255" i="76"/>
  <c r="K256" i="76"/>
  <c r="K257" i="76"/>
  <c r="K258" i="76"/>
  <c r="K259" i="76"/>
  <c r="K260" i="76"/>
  <c r="K261" i="76"/>
  <c r="K262" i="76"/>
  <c r="K263" i="76"/>
  <c r="K264" i="76"/>
  <c r="K265" i="76"/>
  <c r="K266" i="76"/>
  <c r="K267" i="76"/>
  <c r="K268" i="76"/>
  <c r="K269" i="76"/>
  <c r="K270" i="76"/>
  <c r="K271" i="76"/>
  <c r="K272" i="76"/>
  <c r="K273" i="76"/>
  <c r="K274" i="76"/>
  <c r="K275" i="76"/>
  <c r="K276" i="76"/>
  <c r="K277" i="76"/>
  <c r="K278" i="76"/>
  <c r="K279" i="76"/>
  <c r="K280" i="76"/>
  <c r="K281" i="76"/>
  <c r="K282" i="76"/>
  <c r="K283" i="76"/>
  <c r="K284" i="76"/>
  <c r="K285" i="76"/>
  <c r="K286" i="76"/>
  <c r="K287" i="76"/>
  <c r="K288" i="76"/>
  <c r="K289" i="76"/>
  <c r="K290" i="76"/>
  <c r="K291" i="76"/>
  <c r="K292" i="76"/>
  <c r="K293" i="76"/>
  <c r="K294" i="76"/>
  <c r="K295" i="76"/>
  <c r="K296" i="76"/>
  <c r="K297" i="76"/>
  <c r="K298" i="76"/>
  <c r="K299" i="76"/>
  <c r="K300" i="76"/>
  <c r="K301" i="76"/>
  <c r="K302" i="76"/>
  <c r="K303" i="76"/>
  <c r="K304" i="76"/>
  <c r="K305" i="76"/>
  <c r="K306" i="76"/>
  <c r="K307" i="76"/>
  <c r="K308" i="76"/>
  <c r="K309" i="76"/>
  <c r="K310" i="76"/>
  <c r="K311" i="76"/>
  <c r="K312" i="76"/>
  <c r="K313" i="76"/>
  <c r="K314" i="76"/>
  <c r="K315" i="76"/>
  <c r="K316" i="76"/>
  <c r="K317" i="76"/>
  <c r="K318" i="76"/>
  <c r="K319" i="76"/>
  <c r="K320" i="76"/>
  <c r="K321" i="76"/>
  <c r="K322" i="76"/>
  <c r="K323" i="76"/>
  <c r="K324" i="76"/>
  <c r="K325" i="76"/>
  <c r="K326" i="76"/>
  <c r="K327" i="76"/>
  <c r="K328" i="76"/>
  <c r="K329" i="76"/>
  <c r="K330" i="76"/>
  <c r="K331" i="76"/>
  <c r="K332" i="76"/>
  <c r="K333" i="76"/>
  <c r="K334" i="76"/>
  <c r="K335" i="76"/>
  <c r="K336" i="76"/>
  <c r="K337" i="76"/>
  <c r="K338" i="76"/>
  <c r="K339" i="76"/>
  <c r="K340" i="76"/>
  <c r="K341" i="76"/>
  <c r="K342" i="76"/>
  <c r="K343" i="76"/>
  <c r="K344" i="76"/>
  <c r="K345" i="76"/>
  <c r="K346" i="76"/>
  <c r="K347" i="76"/>
  <c r="K348" i="76"/>
  <c r="K349" i="76"/>
  <c r="K350" i="76"/>
  <c r="K351" i="76"/>
  <c r="K352" i="76"/>
  <c r="K353" i="76"/>
  <c r="K354" i="76"/>
  <c r="K355" i="76"/>
  <c r="K356" i="76"/>
  <c r="K357" i="76"/>
  <c r="K358" i="76"/>
  <c r="K359" i="76"/>
  <c r="K360" i="76"/>
  <c r="K361" i="76"/>
  <c r="K362" i="76"/>
  <c r="K363" i="76"/>
  <c r="K364" i="76"/>
  <c r="K365" i="76"/>
  <c r="K366" i="76"/>
  <c r="K367" i="76"/>
  <c r="K368" i="76"/>
  <c r="K369" i="76"/>
  <c r="K370" i="76"/>
  <c r="K371" i="76"/>
  <c r="K372" i="76"/>
  <c r="K373" i="76"/>
  <c r="K374" i="76"/>
  <c r="K375" i="76"/>
  <c r="K376" i="76"/>
  <c r="K377" i="76"/>
  <c r="K378" i="76"/>
  <c r="K379" i="76"/>
  <c r="K380" i="76"/>
  <c r="K381" i="76"/>
  <c r="K382" i="76"/>
  <c r="K383" i="76"/>
  <c r="K384" i="76"/>
  <c r="K385" i="76"/>
  <c r="K386" i="76"/>
  <c r="K387" i="76"/>
  <c r="K388" i="76"/>
  <c r="K389" i="76"/>
  <c r="K390" i="76"/>
  <c r="K391" i="76"/>
  <c r="K392" i="76"/>
  <c r="K393" i="76"/>
  <c r="K394" i="76"/>
  <c r="K395" i="76"/>
  <c r="K396" i="76"/>
  <c r="K397" i="76"/>
  <c r="K398" i="76"/>
  <c r="K399" i="76"/>
  <c r="K400" i="76"/>
  <c r="K401" i="76"/>
  <c r="K402" i="76"/>
  <c r="K403" i="76"/>
  <c r="K404" i="76"/>
  <c r="K405" i="76"/>
  <c r="K406" i="76"/>
  <c r="K407" i="76"/>
  <c r="K408" i="76"/>
  <c r="K409" i="76"/>
  <c r="K410" i="76"/>
  <c r="K411" i="76"/>
  <c r="K412" i="76"/>
  <c r="K413" i="76"/>
  <c r="K414" i="76"/>
  <c r="K415" i="76"/>
  <c r="K416" i="76"/>
  <c r="K417" i="76"/>
  <c r="K418" i="76"/>
  <c r="K419" i="76"/>
  <c r="K420" i="76"/>
  <c r="K421" i="76"/>
  <c r="K422" i="76"/>
  <c r="K423" i="76"/>
  <c r="K424" i="76"/>
  <c r="K425" i="76"/>
  <c r="K426" i="76"/>
  <c r="K427" i="76"/>
  <c r="K428" i="76"/>
  <c r="K429" i="76"/>
  <c r="K430" i="76"/>
  <c r="K431" i="76"/>
  <c r="K432" i="76"/>
  <c r="K433" i="76"/>
  <c r="K434" i="76"/>
  <c r="K435" i="76"/>
  <c r="K436" i="76"/>
  <c r="K437" i="76"/>
  <c r="K438" i="76"/>
  <c r="K439" i="76"/>
  <c r="K440" i="76"/>
  <c r="K441" i="76"/>
  <c r="K442" i="76"/>
  <c r="K443" i="76"/>
  <c r="K444" i="76"/>
  <c r="K445" i="76"/>
  <c r="K446" i="76"/>
  <c r="K447" i="76"/>
  <c r="K448" i="76"/>
  <c r="K449" i="76"/>
  <c r="K450" i="76"/>
  <c r="K451" i="76"/>
  <c r="K452" i="76"/>
  <c r="K453" i="76"/>
  <c r="K454" i="76"/>
  <c r="K455" i="76"/>
  <c r="K456" i="76"/>
  <c r="K457" i="76"/>
  <c r="K458" i="76"/>
  <c r="K459" i="76"/>
  <c r="K460" i="76"/>
  <c r="K461" i="76"/>
  <c r="K462" i="76"/>
  <c r="K463" i="76"/>
  <c r="K464" i="76"/>
  <c r="K465" i="76"/>
  <c r="K466" i="76"/>
  <c r="K467" i="76"/>
  <c r="K468" i="76"/>
  <c r="K469" i="76"/>
  <c r="K470" i="76"/>
  <c r="K471" i="76"/>
  <c r="K472" i="76"/>
  <c r="K473" i="76"/>
  <c r="K474" i="76"/>
  <c r="K475" i="76"/>
  <c r="K476" i="76"/>
  <c r="K477" i="76"/>
  <c r="K478" i="76"/>
  <c r="K479" i="76"/>
  <c r="K480" i="76"/>
  <c r="K481" i="76"/>
  <c r="K482" i="76"/>
  <c r="K483" i="76"/>
  <c r="K484" i="76"/>
  <c r="K485" i="76"/>
  <c r="K486" i="76"/>
  <c r="K487" i="76"/>
  <c r="K488" i="76"/>
  <c r="K489" i="76"/>
  <c r="K490" i="76"/>
  <c r="K491" i="76"/>
  <c r="K492" i="76"/>
  <c r="K493" i="76"/>
  <c r="K494" i="76"/>
  <c r="K495" i="76"/>
  <c r="K496" i="76"/>
  <c r="K497" i="76"/>
  <c r="K498" i="76"/>
  <c r="K499" i="76"/>
  <c r="K500" i="76"/>
  <c r="K501" i="76"/>
  <c r="K502" i="76"/>
  <c r="K503" i="76"/>
  <c r="K504" i="76"/>
  <c r="K505" i="76"/>
  <c r="K506" i="76"/>
  <c r="K507" i="76"/>
  <c r="K508" i="76"/>
  <c r="K509" i="76"/>
  <c r="K510" i="76"/>
  <c r="K511" i="76"/>
  <c r="K512" i="76"/>
  <c r="K513" i="76"/>
  <c r="K514" i="76"/>
  <c r="K515" i="76"/>
  <c r="K516" i="76"/>
  <c r="K517" i="76"/>
  <c r="K518" i="76"/>
  <c r="K519" i="76"/>
  <c r="K520" i="76"/>
  <c r="K521" i="76"/>
  <c r="K522" i="76"/>
  <c r="K523" i="76"/>
  <c r="K524" i="76"/>
  <c r="K525" i="76"/>
  <c r="K526" i="76"/>
  <c r="K527" i="76"/>
  <c r="K528" i="76"/>
  <c r="K529" i="76"/>
  <c r="K530" i="76"/>
  <c r="K531" i="76"/>
  <c r="K532" i="76"/>
  <c r="K533" i="76"/>
  <c r="K534" i="76"/>
  <c r="K535" i="76"/>
  <c r="K536" i="76"/>
  <c r="K537" i="76"/>
  <c r="K538" i="76"/>
  <c r="K539" i="76"/>
  <c r="K540" i="76"/>
  <c r="K541" i="76"/>
  <c r="K542" i="76"/>
  <c r="K543" i="76"/>
  <c r="K544" i="76"/>
  <c r="K545" i="76"/>
  <c r="K546" i="76"/>
  <c r="K547" i="76"/>
  <c r="K548" i="76"/>
  <c r="K549" i="76"/>
  <c r="K550" i="76"/>
  <c r="K551" i="76"/>
  <c r="K552" i="76"/>
  <c r="K553" i="76"/>
  <c r="K554" i="76"/>
  <c r="K555" i="76"/>
  <c r="K556" i="76"/>
  <c r="K557" i="76"/>
  <c r="K558" i="76"/>
  <c r="K559" i="76"/>
  <c r="K560" i="76"/>
  <c r="K561" i="76"/>
  <c r="K562" i="76"/>
  <c r="K563" i="76"/>
  <c r="K564" i="76"/>
  <c r="K565" i="76"/>
  <c r="K566" i="76"/>
  <c r="K567" i="76"/>
  <c r="K568" i="76"/>
  <c r="K569" i="76"/>
  <c r="K570" i="76"/>
  <c r="K571" i="76"/>
  <c r="K572" i="76"/>
  <c r="K573" i="76"/>
  <c r="K574" i="76"/>
  <c r="K575" i="76"/>
  <c r="K576" i="76"/>
  <c r="K577" i="76"/>
  <c r="K578" i="76"/>
  <c r="K579" i="76"/>
  <c r="K580" i="76"/>
  <c r="K581" i="76"/>
  <c r="K582" i="76"/>
  <c r="K583" i="76"/>
  <c r="K584" i="76"/>
  <c r="K585" i="76"/>
  <c r="K586" i="76"/>
  <c r="K587" i="76"/>
  <c r="K588" i="76"/>
  <c r="K589" i="76"/>
  <c r="K590" i="76"/>
  <c r="K591" i="76"/>
  <c r="K592" i="76"/>
  <c r="K593" i="76"/>
  <c r="K594" i="76"/>
  <c r="K595" i="76"/>
  <c r="K596" i="76"/>
  <c r="K597" i="76"/>
  <c r="K598" i="76"/>
  <c r="K599" i="76"/>
  <c r="K600" i="76"/>
  <c r="K601" i="76"/>
  <c r="K602" i="76"/>
  <c r="K603" i="76"/>
  <c r="K604" i="76"/>
  <c r="K605" i="76"/>
  <c r="K606" i="76"/>
  <c r="K607" i="76"/>
  <c r="K608" i="76"/>
  <c r="K609" i="76"/>
  <c r="K610" i="76"/>
  <c r="K611" i="76"/>
  <c r="K612" i="76"/>
  <c r="K613" i="76"/>
  <c r="K614" i="76"/>
  <c r="K615" i="76"/>
  <c r="K616" i="76"/>
  <c r="K617" i="76"/>
  <c r="K618" i="76"/>
  <c r="K619" i="76"/>
  <c r="K620" i="76"/>
  <c r="K621" i="76"/>
  <c r="K622" i="76"/>
  <c r="K623" i="76"/>
  <c r="K624" i="76"/>
  <c r="K625" i="76"/>
  <c r="K626" i="76"/>
  <c r="K627" i="76"/>
  <c r="K628" i="76"/>
  <c r="K629" i="76"/>
  <c r="K630" i="76"/>
  <c r="K631" i="76"/>
  <c r="K632" i="76"/>
  <c r="K633" i="76"/>
  <c r="K634" i="76"/>
  <c r="K635" i="76"/>
  <c r="K636" i="76"/>
  <c r="K637" i="76"/>
  <c r="K638" i="76"/>
  <c r="K639" i="76"/>
  <c r="K640" i="76"/>
  <c r="K641" i="76"/>
  <c r="K642" i="76"/>
  <c r="K643" i="76"/>
  <c r="K644" i="76"/>
  <c r="K645" i="76"/>
  <c r="K646" i="76"/>
  <c r="K647" i="76"/>
  <c r="K648" i="76"/>
  <c r="K649" i="76"/>
  <c r="K650" i="76"/>
  <c r="K651" i="76"/>
  <c r="K652" i="76"/>
  <c r="K653" i="76"/>
  <c r="K654" i="76"/>
  <c r="K655" i="76"/>
  <c r="K656" i="76"/>
  <c r="K657" i="76"/>
  <c r="K658" i="76"/>
  <c r="K659" i="76"/>
  <c r="K660" i="76"/>
  <c r="K661" i="76"/>
  <c r="K662" i="76"/>
  <c r="K663" i="76"/>
  <c r="K664" i="76"/>
  <c r="K665" i="76"/>
  <c r="K666" i="76"/>
  <c r="K667" i="76"/>
  <c r="K668" i="76"/>
  <c r="K669" i="76"/>
  <c r="K670" i="76"/>
  <c r="K671" i="76"/>
  <c r="K672" i="76"/>
  <c r="K673" i="76"/>
  <c r="K674" i="76"/>
  <c r="K675" i="76"/>
  <c r="K676" i="76"/>
  <c r="K677" i="76"/>
  <c r="K678" i="76"/>
  <c r="K679" i="76"/>
  <c r="K680" i="76"/>
  <c r="K681" i="76"/>
  <c r="K682" i="76"/>
  <c r="K683" i="76"/>
  <c r="K684" i="76"/>
  <c r="K685" i="76"/>
  <c r="K686" i="76"/>
  <c r="K687" i="76"/>
  <c r="K688" i="76"/>
  <c r="K689" i="76"/>
  <c r="K690" i="76"/>
  <c r="K691" i="76"/>
  <c r="K692" i="76"/>
  <c r="K693" i="76"/>
  <c r="K694" i="76"/>
  <c r="K695" i="76"/>
  <c r="K696" i="76"/>
  <c r="K697" i="76"/>
  <c r="K698" i="76"/>
  <c r="K699" i="76"/>
  <c r="K700" i="76"/>
  <c r="K701" i="76"/>
  <c r="K702" i="76"/>
  <c r="K703" i="76"/>
  <c r="K704" i="76"/>
  <c r="K705" i="76"/>
  <c r="K706" i="76"/>
  <c r="K707" i="76"/>
  <c r="K708" i="76"/>
  <c r="K709" i="76"/>
  <c r="K710" i="76"/>
  <c r="K711" i="76"/>
  <c r="K712" i="76"/>
  <c r="K713" i="76"/>
  <c r="K714" i="76"/>
  <c r="K715" i="76"/>
  <c r="K716" i="76"/>
  <c r="K717" i="76"/>
  <c r="K718" i="76"/>
  <c r="K719" i="76"/>
  <c r="K720" i="76"/>
  <c r="K721" i="76"/>
  <c r="K722" i="76"/>
  <c r="K723" i="76"/>
  <c r="K724" i="76"/>
  <c r="K725" i="76"/>
  <c r="K726" i="76"/>
  <c r="K727" i="76"/>
  <c r="K728" i="76"/>
  <c r="K729" i="76"/>
  <c r="K730" i="76"/>
  <c r="K731" i="76"/>
  <c r="K732" i="76"/>
  <c r="K733" i="76"/>
  <c r="K734" i="76"/>
  <c r="K735" i="76"/>
  <c r="K736" i="76"/>
  <c r="K737" i="76"/>
  <c r="K738" i="76"/>
  <c r="K739" i="76"/>
  <c r="K740" i="76"/>
  <c r="K741" i="76"/>
  <c r="K742" i="76"/>
  <c r="K743" i="76"/>
  <c r="K744" i="76"/>
  <c r="K745" i="76"/>
  <c r="K746" i="76"/>
  <c r="K747" i="76"/>
  <c r="K748" i="76"/>
  <c r="K749" i="76"/>
  <c r="K750" i="76"/>
  <c r="K751" i="76"/>
  <c r="K752" i="76"/>
  <c r="K753" i="76"/>
  <c r="K754" i="76"/>
  <c r="K755" i="76"/>
  <c r="K756" i="76"/>
  <c r="K757" i="76"/>
  <c r="K758" i="76"/>
  <c r="K759" i="76"/>
  <c r="K760" i="76"/>
  <c r="K761" i="76"/>
  <c r="K762" i="76"/>
  <c r="K763" i="76"/>
  <c r="K764" i="76"/>
  <c r="K765" i="76"/>
  <c r="K766" i="76"/>
  <c r="K767" i="76"/>
  <c r="K768" i="76"/>
  <c r="K769" i="76"/>
  <c r="K770" i="76"/>
  <c r="K771" i="76"/>
  <c r="K772" i="76"/>
  <c r="K773" i="76"/>
  <c r="K774" i="76"/>
  <c r="K775" i="76"/>
  <c r="K776" i="76"/>
  <c r="K777" i="76"/>
  <c r="K778" i="76"/>
  <c r="K779" i="76"/>
  <c r="K780" i="76"/>
  <c r="K781" i="76"/>
  <c r="K782" i="76"/>
  <c r="K783" i="76"/>
  <c r="K784" i="76"/>
  <c r="K785" i="76"/>
  <c r="K786" i="76"/>
  <c r="K787" i="76"/>
  <c r="K788" i="76"/>
  <c r="K789" i="76"/>
  <c r="K790" i="76"/>
  <c r="K791" i="76"/>
  <c r="K792" i="76"/>
  <c r="K793" i="76"/>
  <c r="K794" i="76"/>
  <c r="K795" i="76"/>
  <c r="K796" i="76"/>
  <c r="K797" i="76"/>
  <c r="K798" i="76"/>
  <c r="K799" i="76"/>
  <c r="K800" i="76"/>
  <c r="K801" i="76"/>
  <c r="K802" i="76"/>
  <c r="K803" i="76"/>
  <c r="K804" i="76"/>
  <c r="K805" i="76"/>
  <c r="K806" i="76"/>
  <c r="K807" i="76"/>
  <c r="K808" i="76"/>
  <c r="K809" i="76"/>
  <c r="K810" i="76"/>
  <c r="K811" i="76"/>
  <c r="K812" i="76"/>
  <c r="K813" i="76"/>
  <c r="K814" i="76"/>
  <c r="K815" i="76"/>
  <c r="K816" i="76"/>
  <c r="K817" i="76"/>
  <c r="K818" i="76"/>
  <c r="K819" i="76"/>
  <c r="K820" i="76"/>
  <c r="K821" i="76"/>
  <c r="K822" i="76"/>
  <c r="K823" i="76"/>
  <c r="K824" i="76"/>
  <c r="K825" i="76"/>
  <c r="K826" i="76"/>
  <c r="K827" i="76"/>
  <c r="K828" i="76"/>
  <c r="K829" i="76"/>
  <c r="K830" i="76"/>
  <c r="K831" i="76"/>
  <c r="K832" i="76"/>
  <c r="K833" i="76"/>
  <c r="K834" i="76"/>
  <c r="K835" i="76"/>
  <c r="K836" i="76"/>
  <c r="K837" i="76"/>
  <c r="K838" i="76"/>
  <c r="K839" i="76"/>
  <c r="K840" i="76"/>
  <c r="K841" i="76"/>
  <c r="K842" i="76"/>
  <c r="K843" i="76"/>
  <c r="K844" i="76"/>
  <c r="K845" i="76"/>
  <c r="K846" i="76"/>
  <c r="K847" i="76"/>
  <c r="K848" i="76"/>
  <c r="K849" i="76"/>
  <c r="K850" i="76"/>
  <c r="K851" i="76"/>
  <c r="K852" i="76"/>
  <c r="K853" i="76"/>
  <c r="K854" i="76"/>
  <c r="K855" i="76"/>
  <c r="K856" i="76"/>
  <c r="K857" i="76"/>
  <c r="K858" i="76"/>
  <c r="K859" i="76"/>
  <c r="K860" i="76"/>
  <c r="K861" i="76"/>
  <c r="K862" i="76"/>
  <c r="K863" i="76"/>
  <c r="K864" i="76"/>
  <c r="K865" i="76"/>
  <c r="K866" i="76"/>
  <c r="K867" i="76"/>
  <c r="K868" i="76"/>
  <c r="K869" i="76"/>
  <c r="K870" i="76"/>
  <c r="K871" i="76"/>
  <c r="K872" i="76"/>
  <c r="K873" i="76"/>
  <c r="K874" i="76"/>
  <c r="K875" i="76"/>
  <c r="K876" i="76"/>
  <c r="K877" i="76"/>
  <c r="K878" i="76"/>
  <c r="K879" i="76"/>
  <c r="K880" i="76"/>
  <c r="K881" i="76"/>
  <c r="K882" i="76"/>
  <c r="K883" i="76"/>
  <c r="K884" i="76"/>
  <c r="K885" i="76"/>
  <c r="K886" i="76"/>
  <c r="K887" i="76"/>
  <c r="K888" i="76"/>
  <c r="K889" i="76"/>
  <c r="K890" i="76"/>
  <c r="K891" i="76"/>
  <c r="K892" i="76"/>
  <c r="K893" i="76"/>
  <c r="K894" i="76"/>
  <c r="K895" i="76"/>
  <c r="K896" i="76"/>
  <c r="K897" i="76"/>
  <c r="K898" i="76"/>
  <c r="K899" i="76"/>
  <c r="K900" i="76"/>
  <c r="K901" i="76"/>
  <c r="K902" i="76"/>
  <c r="K903" i="76"/>
  <c r="K904" i="76"/>
  <c r="K905" i="76"/>
  <c r="K906" i="76"/>
  <c r="K907" i="76"/>
  <c r="K908" i="76"/>
  <c r="K909" i="76"/>
  <c r="K910" i="76"/>
  <c r="K911" i="76"/>
  <c r="K912" i="76"/>
  <c r="K913" i="76"/>
  <c r="K914" i="76"/>
  <c r="K915" i="76"/>
  <c r="K916" i="76"/>
  <c r="K917" i="76"/>
  <c r="K918" i="76"/>
  <c r="K919" i="76"/>
  <c r="K920" i="76"/>
  <c r="K921" i="76"/>
  <c r="K922" i="76"/>
  <c r="K923" i="76"/>
  <c r="K924" i="76"/>
  <c r="K925" i="76"/>
  <c r="K926" i="76"/>
  <c r="K927" i="76"/>
  <c r="K928" i="76"/>
  <c r="K929" i="76"/>
  <c r="K930" i="76"/>
  <c r="K931" i="76"/>
  <c r="K932" i="76"/>
  <c r="K933" i="76"/>
  <c r="K934" i="76"/>
  <c r="K935" i="76"/>
  <c r="K936" i="76"/>
  <c r="K937" i="76"/>
  <c r="K938" i="76"/>
  <c r="K939" i="76"/>
  <c r="K940" i="76"/>
  <c r="K941" i="76"/>
  <c r="K942" i="76"/>
  <c r="K943" i="76"/>
  <c r="K944" i="76"/>
  <c r="K945" i="76"/>
  <c r="K946" i="76"/>
  <c r="K947" i="76"/>
  <c r="K948" i="76"/>
  <c r="K949" i="76"/>
  <c r="K950" i="76"/>
  <c r="K951" i="76"/>
  <c r="K952" i="76"/>
  <c r="K953" i="76"/>
  <c r="K954" i="76"/>
  <c r="K955" i="76"/>
  <c r="K956" i="76"/>
  <c r="K957" i="76"/>
  <c r="K958" i="76"/>
  <c r="K959" i="76"/>
  <c r="K960" i="76"/>
  <c r="K961" i="76"/>
  <c r="K962" i="76"/>
  <c r="K963" i="76"/>
  <c r="K964" i="76"/>
  <c r="K965" i="76"/>
  <c r="K966" i="76"/>
  <c r="K967" i="76"/>
  <c r="K968" i="76"/>
  <c r="K969" i="76"/>
  <c r="K970" i="76"/>
  <c r="K971" i="76"/>
  <c r="K972" i="76"/>
  <c r="K973" i="76"/>
  <c r="K974" i="76"/>
  <c r="K975" i="76"/>
  <c r="K976" i="76"/>
  <c r="K977" i="76"/>
  <c r="K978" i="76"/>
  <c r="K979" i="76"/>
  <c r="K980" i="76"/>
  <c r="K981" i="76"/>
  <c r="K982" i="76"/>
  <c r="K983" i="76"/>
  <c r="K984" i="76"/>
  <c r="K985" i="76"/>
  <c r="K986" i="76"/>
  <c r="K987" i="76"/>
  <c r="K988" i="76"/>
  <c r="K989" i="76"/>
  <c r="K990" i="76"/>
  <c r="K991" i="76"/>
  <c r="K992" i="76"/>
  <c r="K993" i="76"/>
  <c r="K994" i="76"/>
  <c r="K995" i="76"/>
  <c r="K996" i="76"/>
  <c r="K997" i="76"/>
  <c r="K998" i="76"/>
  <c r="K999" i="76"/>
  <c r="K1000" i="76"/>
  <c r="K1001" i="76"/>
  <c r="K1002" i="76"/>
  <c r="K1003" i="76"/>
  <c r="K1004" i="76"/>
  <c r="K1005" i="76"/>
  <c r="K1006" i="76"/>
  <c r="K1007" i="76"/>
  <c r="K1008" i="76"/>
  <c r="K1009" i="76"/>
  <c r="K1010" i="76"/>
  <c r="K1011" i="76"/>
  <c r="K1012" i="76"/>
  <c r="K1013" i="76"/>
  <c r="K1014" i="76"/>
  <c r="K1015" i="76"/>
  <c r="K1016" i="76"/>
  <c r="K1017" i="76"/>
  <c r="K1018" i="76"/>
  <c r="K1019" i="76"/>
  <c r="K1020" i="76"/>
  <c r="K1021" i="76"/>
  <c r="K1022" i="76"/>
  <c r="K1023" i="76"/>
  <c r="K1024" i="76"/>
  <c r="K1025" i="76"/>
  <c r="K1026" i="76"/>
  <c r="K1027" i="76"/>
  <c r="K1028" i="76"/>
  <c r="K1029" i="76"/>
  <c r="K1030" i="76"/>
  <c r="K1031" i="76"/>
  <c r="K1032" i="76"/>
  <c r="K1033" i="76"/>
  <c r="K1034" i="76"/>
  <c r="K1035" i="76"/>
  <c r="K1036" i="76"/>
  <c r="K1037" i="76"/>
  <c r="K1038" i="76"/>
  <c r="K1039" i="76"/>
  <c r="K1040" i="76"/>
  <c r="K1041" i="76"/>
  <c r="K1042" i="76"/>
  <c r="K1043" i="76"/>
  <c r="K1044" i="76"/>
  <c r="K1045" i="76"/>
  <c r="K1046" i="76"/>
  <c r="K1047" i="76"/>
  <c r="K1048" i="76"/>
  <c r="K1049" i="76"/>
  <c r="K1050" i="76"/>
  <c r="K1051" i="76"/>
  <c r="K1052" i="76"/>
  <c r="K1053" i="76"/>
  <c r="K1054" i="76"/>
  <c r="K1055" i="76"/>
  <c r="K1056" i="76"/>
  <c r="K1057" i="76"/>
  <c r="K1058" i="76"/>
  <c r="K1059" i="76"/>
  <c r="K1060" i="76"/>
  <c r="K1061" i="76"/>
  <c r="K1062" i="76"/>
  <c r="K1063" i="76"/>
  <c r="K1064" i="76"/>
  <c r="K1065" i="76"/>
  <c r="K1066" i="76"/>
  <c r="K1067" i="76"/>
  <c r="K1068" i="76"/>
  <c r="K1069" i="76"/>
  <c r="K1070" i="76"/>
  <c r="K1071" i="76"/>
  <c r="K1072" i="76"/>
  <c r="K1073" i="76"/>
  <c r="K1074" i="76"/>
  <c r="K1075" i="76"/>
  <c r="K1076" i="76"/>
  <c r="K1077" i="76"/>
  <c r="K1078" i="76"/>
  <c r="K1079" i="76"/>
  <c r="K1080" i="76"/>
  <c r="K1081" i="76"/>
  <c r="K1082" i="76"/>
  <c r="K1083" i="76"/>
  <c r="K1084" i="76"/>
  <c r="K1085" i="76"/>
  <c r="K1086" i="76"/>
  <c r="K1087" i="76"/>
  <c r="K1088" i="76"/>
  <c r="K1089" i="76"/>
  <c r="K1090" i="76"/>
  <c r="K1091" i="76"/>
  <c r="K1092" i="76"/>
  <c r="K1093" i="76"/>
  <c r="K1094" i="76"/>
  <c r="K1095" i="76"/>
  <c r="K1096" i="76"/>
  <c r="K1097" i="76"/>
  <c r="K1098" i="76"/>
  <c r="K1099" i="76"/>
  <c r="K1100" i="76"/>
  <c r="K1101" i="76"/>
  <c r="K1102" i="76"/>
  <c r="K1103" i="76"/>
  <c r="K1104" i="76"/>
  <c r="K1105" i="76"/>
  <c r="K1106" i="76"/>
  <c r="K1107" i="76"/>
  <c r="K1108" i="76"/>
  <c r="K1109" i="76"/>
  <c r="K1110" i="76"/>
  <c r="K1111" i="76"/>
  <c r="K1112" i="76"/>
  <c r="K1113" i="76"/>
  <c r="K1114" i="76"/>
  <c r="K1115" i="76"/>
  <c r="K1116" i="76"/>
  <c r="K1117" i="76"/>
  <c r="K1118" i="76"/>
  <c r="K1119" i="76"/>
  <c r="K1120" i="76"/>
  <c r="K1121" i="76"/>
  <c r="K1122" i="76"/>
  <c r="K1123" i="76"/>
  <c r="K1124" i="76"/>
  <c r="K1125" i="76"/>
  <c r="K1126" i="76"/>
  <c r="K1127" i="76"/>
  <c r="K1128" i="76"/>
  <c r="K1129" i="76"/>
  <c r="K1130" i="76"/>
  <c r="K1131" i="76"/>
  <c r="K1132" i="76"/>
  <c r="K1133" i="76"/>
  <c r="K1134" i="76"/>
  <c r="K1135" i="76"/>
  <c r="K1136" i="76"/>
  <c r="K1137" i="76"/>
  <c r="K1138" i="76"/>
  <c r="K1139" i="76"/>
  <c r="K1140" i="76"/>
  <c r="K1141" i="76"/>
  <c r="K1142" i="76"/>
  <c r="K1143" i="76"/>
  <c r="K1144" i="76"/>
  <c r="K1145" i="76"/>
  <c r="K1146" i="76"/>
  <c r="K1147" i="76"/>
  <c r="K1148" i="76"/>
  <c r="K1149" i="76"/>
  <c r="K1150" i="76"/>
  <c r="K1151" i="76"/>
  <c r="K1152" i="76"/>
  <c r="K1153" i="76"/>
  <c r="K1154" i="76"/>
  <c r="K1155" i="76"/>
  <c r="K1156" i="76"/>
  <c r="K1157" i="76"/>
  <c r="K1158" i="76"/>
  <c r="K1159" i="76"/>
  <c r="K1160" i="76"/>
  <c r="K1161" i="76"/>
  <c r="K1162" i="76"/>
  <c r="K1163" i="76"/>
  <c r="K1164" i="76"/>
  <c r="K1165" i="76"/>
  <c r="K1166" i="76"/>
  <c r="K1167" i="76"/>
  <c r="K1168" i="76"/>
  <c r="K1169" i="76"/>
  <c r="K1170" i="76"/>
  <c r="K1171" i="76"/>
  <c r="K1172" i="76"/>
  <c r="K1173" i="76"/>
  <c r="K1174" i="76"/>
  <c r="K1175" i="76"/>
  <c r="K1176" i="76"/>
  <c r="K1177" i="76"/>
  <c r="K1178" i="76"/>
  <c r="K1179" i="76"/>
  <c r="K1180" i="76"/>
  <c r="K1181" i="76"/>
  <c r="K1182" i="76"/>
  <c r="K1183" i="76"/>
  <c r="K1184" i="76"/>
  <c r="K1185" i="76"/>
  <c r="K1186" i="76"/>
  <c r="K1187" i="76"/>
  <c r="K1188" i="76"/>
  <c r="K1189" i="76"/>
  <c r="K1190" i="76"/>
  <c r="K1191" i="76"/>
  <c r="K1192" i="76"/>
  <c r="K1193" i="76"/>
  <c r="K1194" i="76"/>
  <c r="K1195" i="76"/>
  <c r="K1196" i="76"/>
  <c r="K1197" i="76"/>
  <c r="K1198" i="76"/>
  <c r="K1199" i="76"/>
  <c r="K1200" i="76"/>
  <c r="K1201" i="76"/>
  <c r="K1202" i="76"/>
  <c r="K1203" i="76"/>
  <c r="K1204" i="76"/>
  <c r="K1205" i="76"/>
  <c r="K1206" i="76"/>
  <c r="K1207" i="76"/>
  <c r="K1208" i="76"/>
  <c r="K1209" i="76"/>
  <c r="K1210" i="76"/>
  <c r="K1211" i="76"/>
  <c r="K1212" i="76"/>
  <c r="K1213" i="76"/>
  <c r="K1214" i="76"/>
  <c r="K1215" i="76"/>
  <c r="K1216" i="76"/>
  <c r="K1217" i="76"/>
  <c r="K1218" i="76"/>
  <c r="K1219" i="76"/>
  <c r="K1220" i="76"/>
  <c r="K1221" i="76"/>
  <c r="K1222" i="76"/>
  <c r="K1223" i="76"/>
  <c r="K1224" i="76"/>
  <c r="K1225" i="76"/>
  <c r="K1226" i="76"/>
  <c r="K1227" i="76"/>
  <c r="K1228" i="76"/>
  <c r="K1229" i="76"/>
  <c r="K1230" i="76"/>
  <c r="K1231" i="76"/>
  <c r="K1232" i="76"/>
  <c r="K1233" i="76"/>
  <c r="K1234" i="76"/>
  <c r="K1235" i="76"/>
  <c r="K1236" i="76"/>
  <c r="K1237" i="76"/>
  <c r="K1238" i="76"/>
  <c r="K1239" i="76"/>
  <c r="K1240" i="76"/>
  <c r="K1241" i="76"/>
  <c r="K1242" i="76"/>
  <c r="K1243" i="76"/>
  <c r="K1244" i="76"/>
  <c r="K1245" i="76"/>
  <c r="K1246" i="76"/>
  <c r="K1247" i="76"/>
  <c r="K1248" i="76"/>
  <c r="K1249" i="76"/>
  <c r="K1250" i="76"/>
  <c r="K1251" i="76"/>
  <c r="K1252" i="76"/>
  <c r="K1253" i="76"/>
  <c r="K1254" i="76"/>
  <c r="K1255" i="76"/>
  <c r="K1256" i="76"/>
  <c r="K1257" i="76"/>
  <c r="K1258" i="76"/>
  <c r="K1259" i="76"/>
  <c r="K1260" i="76"/>
  <c r="K1261" i="76"/>
  <c r="K1262" i="76"/>
  <c r="K1263" i="76"/>
  <c r="K1264" i="76"/>
  <c r="K1265" i="76"/>
  <c r="K1266" i="76"/>
  <c r="K1267" i="76"/>
  <c r="K1268" i="76"/>
  <c r="K1269" i="76"/>
  <c r="K1270" i="76"/>
  <c r="K1271" i="76"/>
  <c r="K1272" i="76"/>
  <c r="K1273" i="76"/>
  <c r="K1274" i="76"/>
  <c r="K1275" i="76"/>
  <c r="K1276" i="76"/>
  <c r="K1277" i="76"/>
  <c r="K1278" i="76"/>
  <c r="K1279" i="76"/>
  <c r="K1280" i="76"/>
  <c r="K1281" i="76"/>
  <c r="K1282" i="76"/>
  <c r="K1283" i="76"/>
  <c r="K1284" i="76"/>
  <c r="K1285" i="76"/>
  <c r="K1286" i="76"/>
  <c r="K1287" i="76"/>
  <c r="K1288" i="76"/>
  <c r="K1289" i="76"/>
  <c r="K1290" i="76"/>
  <c r="K1291" i="76"/>
  <c r="K1292" i="76"/>
  <c r="K1293" i="76"/>
  <c r="K1294" i="76"/>
  <c r="K1295" i="76"/>
  <c r="K1296" i="76"/>
  <c r="K1297" i="76"/>
  <c r="K1298" i="76"/>
  <c r="K1299" i="76"/>
  <c r="K1300" i="76"/>
  <c r="K1301" i="76"/>
  <c r="K1302" i="76"/>
  <c r="K1303" i="76"/>
  <c r="K1304" i="76"/>
  <c r="K1305" i="76"/>
  <c r="K1306" i="76"/>
  <c r="K1307" i="76"/>
  <c r="K1308" i="76"/>
  <c r="K1309" i="76"/>
  <c r="K1310" i="76"/>
  <c r="K1311" i="76"/>
  <c r="K1312" i="76"/>
  <c r="K1313" i="76"/>
  <c r="K1314" i="76"/>
  <c r="K1315" i="76"/>
  <c r="K1316" i="76"/>
  <c r="K1317" i="76"/>
  <c r="K1318" i="76"/>
  <c r="K1319" i="76"/>
  <c r="K1320" i="76"/>
  <c r="K1321" i="76"/>
  <c r="K1322" i="76"/>
  <c r="K1323" i="76"/>
  <c r="K1324" i="76"/>
  <c r="K1325" i="76"/>
  <c r="K1326" i="76"/>
  <c r="K1327" i="76"/>
  <c r="K1328" i="76"/>
  <c r="K1329" i="76"/>
  <c r="K1330" i="76"/>
  <c r="K1331" i="76"/>
  <c r="K1332" i="76"/>
  <c r="K1333" i="76"/>
  <c r="K1334" i="76"/>
  <c r="K1335" i="76"/>
  <c r="K1336" i="76"/>
  <c r="K1337" i="76"/>
  <c r="K1338" i="76"/>
  <c r="K1339" i="76"/>
  <c r="K1340" i="76"/>
  <c r="K1341" i="76"/>
  <c r="K1342" i="76"/>
  <c r="K1343" i="76"/>
  <c r="K1344" i="76"/>
  <c r="K1345" i="76"/>
  <c r="K1346" i="76"/>
  <c r="K1347" i="76"/>
  <c r="K1348" i="76"/>
  <c r="K1349" i="76"/>
  <c r="K1350" i="76"/>
  <c r="K1351" i="76"/>
  <c r="K1352" i="76"/>
  <c r="K1353" i="76"/>
  <c r="K1354" i="76"/>
  <c r="K1355" i="76"/>
  <c r="K1356" i="76"/>
  <c r="K1357" i="76"/>
  <c r="K1358" i="76"/>
  <c r="K1359" i="76"/>
  <c r="K1360" i="76"/>
  <c r="K1361" i="76"/>
  <c r="K1362" i="76"/>
  <c r="K1363" i="76"/>
  <c r="K1364" i="76"/>
  <c r="K1365" i="76"/>
  <c r="K1366" i="76"/>
  <c r="K1367" i="76"/>
  <c r="K1368" i="76"/>
  <c r="K1369" i="76"/>
  <c r="K1370" i="76"/>
  <c r="K1371" i="76"/>
  <c r="K1372" i="76"/>
  <c r="K1373" i="76"/>
  <c r="K1374" i="76"/>
  <c r="K1375" i="76"/>
  <c r="K1376" i="76"/>
  <c r="K1377" i="76"/>
  <c r="K1378" i="76"/>
  <c r="K1379" i="76"/>
  <c r="K1380" i="76"/>
  <c r="K1381" i="76"/>
  <c r="K1382" i="76"/>
  <c r="K1383" i="76"/>
  <c r="K1384" i="76"/>
  <c r="K1385" i="76"/>
  <c r="K1386" i="76"/>
  <c r="K1387" i="76"/>
  <c r="K1388" i="76"/>
  <c r="K1389" i="76"/>
  <c r="K1390" i="76"/>
  <c r="K1391" i="76"/>
  <c r="K1392" i="76"/>
  <c r="K1393" i="76"/>
  <c r="K1394" i="76"/>
  <c r="K1395" i="76"/>
  <c r="K1396" i="76"/>
  <c r="K1397" i="76"/>
  <c r="K1398" i="76"/>
  <c r="K1399" i="76"/>
  <c r="K1400" i="76"/>
  <c r="K1401" i="76"/>
  <c r="K1402" i="76"/>
  <c r="K1403" i="76"/>
  <c r="K1404" i="76"/>
  <c r="K1405" i="76"/>
  <c r="K1406" i="76"/>
  <c r="K1407" i="76"/>
  <c r="K1408" i="76"/>
  <c r="K1409" i="76"/>
  <c r="K1410" i="76"/>
  <c r="K1411" i="76"/>
  <c r="K1412" i="76"/>
  <c r="K1413" i="76"/>
  <c r="K1414" i="76"/>
  <c r="K1415" i="76"/>
  <c r="K1416" i="76"/>
  <c r="K1417" i="76"/>
  <c r="K1418" i="76"/>
  <c r="K1419" i="76"/>
  <c r="K1420" i="76"/>
  <c r="K1421" i="76"/>
  <c r="K1422" i="76"/>
  <c r="K1423" i="76"/>
  <c r="K1424" i="76"/>
  <c r="K1425" i="76"/>
  <c r="K1426" i="76"/>
  <c r="K1427" i="76"/>
  <c r="K1428" i="76"/>
  <c r="K1429" i="76"/>
  <c r="K1430" i="76"/>
  <c r="K1431" i="76"/>
  <c r="K1432" i="76"/>
  <c r="K1433" i="76"/>
  <c r="K1434" i="76"/>
  <c r="K1435" i="76"/>
  <c r="K1436" i="76"/>
  <c r="K1437" i="76"/>
  <c r="K1438" i="76"/>
  <c r="K1439" i="76"/>
  <c r="K1440" i="76"/>
  <c r="K1441" i="76"/>
  <c r="K1442" i="76"/>
  <c r="K1443" i="76"/>
  <c r="K1444" i="76"/>
  <c r="K1445" i="76"/>
  <c r="K1446" i="76"/>
  <c r="K1447" i="76"/>
  <c r="K1448" i="76"/>
  <c r="K1449" i="76"/>
  <c r="K1450" i="76"/>
  <c r="K1451" i="76"/>
  <c r="K1452" i="76"/>
  <c r="K1453" i="76"/>
  <c r="K1454" i="76"/>
  <c r="K1455" i="76"/>
  <c r="K1456" i="76"/>
  <c r="K1457" i="76"/>
  <c r="K1458" i="76"/>
  <c r="K1459" i="76"/>
  <c r="K1460" i="76"/>
  <c r="K1461" i="76"/>
  <c r="K1462" i="76"/>
  <c r="K1463" i="76"/>
  <c r="K1464" i="76"/>
  <c r="K1465" i="76"/>
  <c r="K1466" i="76"/>
  <c r="K1467" i="76"/>
  <c r="K1468" i="76"/>
  <c r="K1469" i="76"/>
  <c r="K1470" i="76"/>
  <c r="K1471" i="76"/>
  <c r="K1472" i="76"/>
  <c r="K1473" i="76"/>
  <c r="K1474" i="76"/>
  <c r="K1475" i="76"/>
  <c r="K1476" i="76"/>
  <c r="K1477" i="76"/>
  <c r="K1478" i="76"/>
  <c r="K1479" i="76"/>
  <c r="K1480" i="76"/>
  <c r="K1481" i="76"/>
  <c r="K1482" i="76"/>
  <c r="K1483" i="76"/>
  <c r="K1484" i="76"/>
  <c r="K1485" i="76"/>
  <c r="K1486" i="76"/>
  <c r="K1487" i="76"/>
  <c r="K1488" i="76"/>
  <c r="K1489" i="76"/>
  <c r="K1490" i="76"/>
  <c r="K1491" i="76"/>
  <c r="K1492" i="76"/>
  <c r="K1493" i="76"/>
  <c r="K1494" i="76"/>
  <c r="K1495" i="76"/>
  <c r="K1496" i="76"/>
  <c r="K1497" i="76"/>
  <c r="K1498" i="76"/>
  <c r="K1499" i="76"/>
  <c r="K1500" i="76"/>
  <c r="K1501" i="76"/>
  <c r="K1502" i="76"/>
  <c r="K1503" i="76"/>
  <c r="K1504" i="76"/>
  <c r="K1505" i="76"/>
  <c r="K1506" i="76"/>
  <c r="K1507" i="76"/>
  <c r="K1508" i="76"/>
  <c r="K1509" i="76"/>
  <c r="K1510" i="76"/>
  <c r="K1511" i="76"/>
  <c r="K1512" i="76"/>
  <c r="K1513" i="76"/>
  <c r="K1514" i="76"/>
  <c r="K1515" i="76"/>
  <c r="K1516" i="76"/>
  <c r="K1517" i="76"/>
  <c r="K1518" i="76"/>
  <c r="K1519" i="76"/>
  <c r="K1520" i="76"/>
  <c r="K1521" i="76"/>
  <c r="K1522" i="76"/>
  <c r="K1523" i="76"/>
  <c r="K1524" i="76"/>
  <c r="K1525" i="76"/>
  <c r="K1526" i="76"/>
  <c r="K1527" i="76"/>
  <c r="K1528" i="76"/>
  <c r="K1529" i="76"/>
  <c r="K1530" i="76"/>
  <c r="K1531" i="76"/>
  <c r="K1532" i="76"/>
  <c r="K1533" i="76"/>
  <c r="K1534" i="76"/>
  <c r="K1535" i="76"/>
  <c r="K1536" i="76"/>
  <c r="K1537" i="76"/>
  <c r="K1538" i="76"/>
  <c r="K1539" i="76"/>
  <c r="K1540" i="76"/>
  <c r="K1541" i="76"/>
  <c r="K1542" i="76"/>
  <c r="K1543" i="76"/>
  <c r="K1544" i="76"/>
  <c r="K1545" i="76"/>
  <c r="K1546" i="76"/>
  <c r="K1547" i="76"/>
  <c r="K1548" i="76"/>
  <c r="K1549" i="76"/>
  <c r="K1550" i="76"/>
  <c r="K1551" i="76"/>
  <c r="K1552" i="76"/>
  <c r="K1553" i="76"/>
  <c r="K1554" i="76"/>
  <c r="K1555" i="76"/>
  <c r="K1556" i="76"/>
  <c r="K1557" i="76"/>
  <c r="K1558" i="76"/>
  <c r="K1559" i="76"/>
  <c r="K1560" i="76"/>
  <c r="K1561" i="76"/>
  <c r="K1562" i="76"/>
  <c r="K1563" i="76"/>
  <c r="K1564" i="76"/>
  <c r="K1565" i="76"/>
  <c r="K1566" i="76"/>
  <c r="K1567" i="76"/>
  <c r="K1568" i="76"/>
  <c r="K1569" i="76"/>
  <c r="K1570" i="76"/>
  <c r="K1571" i="76"/>
  <c r="K1572" i="76"/>
  <c r="K1573" i="76"/>
  <c r="K1574" i="76"/>
  <c r="K1575" i="76"/>
  <c r="K1576" i="76"/>
  <c r="K1577" i="76"/>
  <c r="K1578" i="76"/>
  <c r="K1579" i="76"/>
  <c r="K1580" i="76"/>
  <c r="K1581" i="76"/>
  <c r="K1582" i="76"/>
  <c r="K1583" i="76"/>
  <c r="K1584" i="76"/>
  <c r="K1585" i="76"/>
  <c r="K1586" i="76"/>
  <c r="K1587" i="76"/>
  <c r="K1588" i="76"/>
  <c r="K1589" i="76"/>
  <c r="K1590" i="76"/>
  <c r="K1591" i="76"/>
  <c r="K1592" i="76"/>
  <c r="K1593" i="76"/>
  <c r="K1594" i="76"/>
  <c r="K1595" i="76"/>
  <c r="K1596" i="76"/>
  <c r="K1597" i="76"/>
  <c r="K1598" i="76"/>
  <c r="K1599" i="76"/>
  <c r="K1600" i="76"/>
  <c r="K1601" i="76"/>
  <c r="K1602" i="76"/>
  <c r="K1603" i="76"/>
  <c r="K1604" i="76"/>
  <c r="K1605" i="76"/>
  <c r="K1606" i="76"/>
  <c r="K1607" i="76"/>
  <c r="K1608" i="76"/>
  <c r="K1609" i="76"/>
  <c r="K1610" i="76"/>
  <c r="K1611" i="76"/>
  <c r="K1612" i="76"/>
  <c r="K1613" i="76"/>
  <c r="K1614" i="76"/>
  <c r="K1615" i="76"/>
  <c r="K1616" i="76"/>
  <c r="K1617" i="76"/>
  <c r="K1618" i="76"/>
  <c r="K1619" i="76"/>
  <c r="K1620" i="76"/>
  <c r="K1621" i="76"/>
  <c r="K1622" i="76"/>
  <c r="K1623" i="76"/>
  <c r="K1624" i="76"/>
  <c r="K1625" i="76"/>
  <c r="K1626" i="76"/>
  <c r="K1627" i="76"/>
  <c r="K1628" i="76"/>
  <c r="K1629" i="76"/>
  <c r="K1630" i="76"/>
  <c r="K1631" i="76"/>
  <c r="K1632" i="76"/>
  <c r="K1633" i="76"/>
  <c r="K1634" i="76"/>
  <c r="K1635" i="76"/>
  <c r="K1636" i="76"/>
  <c r="K1637" i="76"/>
  <c r="K1638" i="76"/>
  <c r="K1639" i="76"/>
  <c r="K1640" i="76"/>
  <c r="K1641" i="76"/>
  <c r="K1642" i="76"/>
  <c r="K1643" i="76"/>
  <c r="K1644" i="76"/>
  <c r="K1645" i="76"/>
  <c r="K1646" i="76"/>
  <c r="K1647" i="76"/>
  <c r="K1648" i="76"/>
  <c r="K1649" i="76"/>
  <c r="K1650" i="76"/>
  <c r="K1651" i="76"/>
  <c r="K1652" i="76"/>
  <c r="K1653" i="76"/>
  <c r="K1654" i="76"/>
  <c r="K1655" i="76"/>
  <c r="K1656" i="76"/>
  <c r="K1657" i="76"/>
  <c r="K1658" i="76"/>
  <c r="K1659" i="76"/>
  <c r="K1660" i="76"/>
  <c r="K1661" i="76"/>
  <c r="K1662" i="76"/>
  <c r="K1663" i="76"/>
  <c r="K1664" i="76"/>
  <c r="K1665" i="76"/>
  <c r="K1666" i="76"/>
  <c r="K1667" i="76"/>
  <c r="K1668" i="76"/>
  <c r="K1669" i="76"/>
  <c r="K1670" i="76"/>
  <c r="K1671" i="76"/>
  <c r="K1672" i="76"/>
  <c r="K1673" i="76"/>
  <c r="K1674" i="76"/>
  <c r="K1675" i="76"/>
  <c r="K1676" i="76"/>
  <c r="K1677" i="76"/>
  <c r="K1678" i="76"/>
  <c r="K1679" i="76"/>
  <c r="K1680" i="76"/>
  <c r="K1681" i="76"/>
  <c r="K1682" i="76"/>
  <c r="K1683" i="76"/>
  <c r="K1684" i="76"/>
  <c r="K1685" i="76"/>
  <c r="K1686" i="76"/>
  <c r="K1687" i="76"/>
  <c r="K1688" i="76"/>
  <c r="K1689" i="76"/>
  <c r="K1690" i="76"/>
  <c r="K1691" i="76"/>
  <c r="K1692" i="76"/>
  <c r="K1693" i="76"/>
  <c r="K1694" i="76"/>
  <c r="K1695" i="76"/>
  <c r="K1696" i="76"/>
  <c r="K1697" i="76"/>
  <c r="K1698" i="76"/>
  <c r="K1699" i="76"/>
  <c r="K1700" i="76"/>
  <c r="K1701" i="76"/>
  <c r="K1702" i="76"/>
  <c r="K1703" i="76"/>
  <c r="K1704" i="76"/>
  <c r="K1705" i="76"/>
  <c r="K1706" i="76"/>
  <c r="K1707" i="76"/>
  <c r="K1708" i="76"/>
  <c r="K1709" i="76"/>
  <c r="K1710" i="76"/>
  <c r="K1711" i="76"/>
  <c r="K1712" i="76"/>
  <c r="K1713" i="76"/>
  <c r="K1714" i="76"/>
  <c r="K1715" i="76"/>
  <c r="K1716" i="76"/>
  <c r="K1717" i="76"/>
  <c r="K1718" i="76"/>
  <c r="K1719" i="76"/>
  <c r="K1720" i="76"/>
  <c r="K1721" i="76"/>
  <c r="K1722" i="76"/>
  <c r="K1723" i="76"/>
  <c r="K1724" i="76"/>
  <c r="K1725" i="76"/>
  <c r="K1726" i="76"/>
  <c r="K1727" i="76"/>
  <c r="K1728" i="76"/>
  <c r="K1729" i="76"/>
  <c r="K1730" i="76"/>
  <c r="K1731" i="76"/>
  <c r="K1732" i="76"/>
  <c r="K1733" i="76"/>
  <c r="K1734" i="76"/>
  <c r="K1735" i="76"/>
  <c r="K1736" i="76"/>
  <c r="K1737" i="76"/>
  <c r="K1738" i="76"/>
  <c r="K1739" i="76"/>
  <c r="K1740" i="76"/>
  <c r="K1741" i="76"/>
  <c r="K1742" i="76"/>
  <c r="K1743" i="76"/>
  <c r="K1744" i="76"/>
  <c r="K1745" i="76"/>
  <c r="K1746" i="76"/>
  <c r="K1747" i="76"/>
  <c r="K1748" i="76"/>
  <c r="K1749" i="76"/>
  <c r="K1750" i="76"/>
  <c r="K1751" i="76"/>
  <c r="K1752" i="76"/>
  <c r="K1753" i="76"/>
  <c r="K1754" i="76"/>
  <c r="K1755" i="76"/>
  <c r="K1756" i="76"/>
  <c r="K1757" i="76"/>
  <c r="K1758" i="76"/>
  <c r="K1759" i="76"/>
  <c r="K1760" i="76"/>
  <c r="K1761" i="76"/>
  <c r="K1762" i="76"/>
  <c r="K1763" i="76"/>
  <c r="K1764" i="76"/>
  <c r="K1765" i="76"/>
  <c r="K1766" i="76"/>
  <c r="K1767" i="76"/>
  <c r="K1768" i="76"/>
  <c r="K1769" i="76"/>
  <c r="K1770" i="76"/>
  <c r="K1771" i="76"/>
  <c r="K1772" i="76"/>
  <c r="K1773" i="76"/>
  <c r="K1774" i="76"/>
  <c r="K1775" i="76"/>
  <c r="K1776" i="76"/>
  <c r="K1777" i="76"/>
  <c r="K1778" i="76"/>
  <c r="K1779" i="76"/>
  <c r="K1780" i="76"/>
  <c r="K1781" i="76"/>
  <c r="K1782" i="76"/>
  <c r="K1783" i="76"/>
  <c r="K1784" i="76"/>
  <c r="K1785" i="76"/>
  <c r="K1786" i="76"/>
  <c r="K1787" i="76"/>
  <c r="K1788" i="76"/>
  <c r="K1789" i="76"/>
  <c r="K1790" i="76"/>
  <c r="K1791" i="76"/>
  <c r="K1792" i="76"/>
  <c r="K1793" i="76"/>
  <c r="K1794" i="76"/>
  <c r="K1795" i="76"/>
  <c r="K1796" i="76"/>
  <c r="K1797" i="76"/>
  <c r="K1798" i="76"/>
  <c r="K1799" i="76"/>
  <c r="K1800" i="76"/>
  <c r="K1801" i="76"/>
  <c r="K1802" i="76"/>
  <c r="K1803" i="76"/>
  <c r="K1804" i="76"/>
  <c r="K1805" i="76"/>
  <c r="K1806" i="76"/>
  <c r="K1807" i="76"/>
  <c r="K1808" i="76"/>
  <c r="K1809" i="76"/>
  <c r="K1810" i="76"/>
  <c r="K1811" i="76"/>
  <c r="K1812" i="76"/>
  <c r="K1813" i="76"/>
  <c r="K1814" i="76"/>
  <c r="K1815" i="76"/>
  <c r="K1816" i="76"/>
  <c r="K1817" i="76"/>
  <c r="K1818" i="76"/>
  <c r="K1819" i="76"/>
  <c r="K1820" i="76"/>
  <c r="K1821" i="76"/>
  <c r="K1822" i="76"/>
  <c r="K1823" i="76"/>
  <c r="K1824" i="76"/>
  <c r="K1825" i="76"/>
  <c r="K1826" i="76"/>
  <c r="K1827" i="76"/>
  <c r="K1828" i="76"/>
  <c r="K1829" i="76"/>
  <c r="K1830" i="76"/>
  <c r="K1831" i="76"/>
  <c r="K1832" i="76"/>
  <c r="K1833" i="76"/>
  <c r="K1834" i="76"/>
  <c r="K1835" i="76"/>
  <c r="K1836" i="76"/>
  <c r="K1837" i="76"/>
  <c r="K1838" i="76"/>
  <c r="K1839" i="76"/>
  <c r="K1840" i="76"/>
  <c r="K1841" i="76"/>
  <c r="K1842" i="76"/>
  <c r="K1843" i="76"/>
  <c r="K1844" i="76"/>
  <c r="K1845" i="76"/>
  <c r="K1846" i="76"/>
  <c r="K1847" i="76"/>
  <c r="K1848" i="76"/>
  <c r="K1849" i="76"/>
  <c r="K1850" i="76"/>
  <c r="K1851" i="76"/>
  <c r="K1852" i="76"/>
  <c r="K1853" i="76"/>
  <c r="K1854" i="76"/>
  <c r="K1855" i="76"/>
  <c r="K1856" i="76"/>
  <c r="K1857" i="76"/>
  <c r="K1858" i="76"/>
  <c r="K1859" i="76"/>
  <c r="K1860" i="76"/>
  <c r="K1861" i="76"/>
  <c r="K1862" i="76"/>
  <c r="K1863" i="76"/>
  <c r="K1864" i="76"/>
  <c r="K1865" i="76"/>
  <c r="K1866" i="76"/>
  <c r="K1867" i="76"/>
  <c r="K1868" i="76"/>
  <c r="K1869" i="76"/>
  <c r="K1870" i="76"/>
  <c r="K1871" i="76"/>
  <c r="K1872" i="76"/>
  <c r="K1873" i="76"/>
  <c r="K1874" i="76"/>
  <c r="K1875" i="76"/>
  <c r="K1876" i="76"/>
  <c r="K1877" i="76"/>
  <c r="K1878" i="76"/>
  <c r="K1879" i="76"/>
  <c r="K1880" i="76"/>
  <c r="K1881" i="76"/>
  <c r="K1882" i="76"/>
  <c r="K1883" i="76"/>
  <c r="K1884" i="76"/>
  <c r="K1885" i="76"/>
  <c r="K1886" i="76"/>
  <c r="K1887" i="76"/>
  <c r="K1888" i="76"/>
  <c r="K1889" i="76"/>
  <c r="K1890" i="76"/>
  <c r="K1891" i="76"/>
  <c r="K1892" i="76"/>
  <c r="K1893" i="76"/>
  <c r="K1894" i="76"/>
  <c r="K1895" i="76"/>
  <c r="K1896" i="76"/>
  <c r="K1897" i="76"/>
  <c r="K1898" i="76"/>
  <c r="K1899" i="76"/>
  <c r="K1900" i="76"/>
  <c r="K1901" i="76"/>
  <c r="K1902" i="76"/>
  <c r="K1903" i="76"/>
  <c r="K1904" i="76"/>
  <c r="K1905" i="76"/>
  <c r="K1906" i="76"/>
  <c r="K1907" i="76"/>
  <c r="K1908" i="76"/>
  <c r="K1909" i="76"/>
  <c r="K1910" i="76"/>
  <c r="K1911" i="76"/>
  <c r="K1912" i="76"/>
  <c r="K1913" i="76"/>
  <c r="K1914" i="76"/>
  <c r="K1915" i="76"/>
  <c r="K1916" i="76"/>
  <c r="K1917" i="76"/>
  <c r="K1918" i="76"/>
  <c r="K1919" i="76"/>
  <c r="K1920" i="76"/>
  <c r="K1921" i="76"/>
  <c r="K1922" i="76"/>
  <c r="K1923" i="76"/>
  <c r="K1924" i="76"/>
  <c r="K1925" i="76"/>
  <c r="K1926" i="76"/>
  <c r="K1927" i="76"/>
  <c r="K1928" i="76"/>
  <c r="K1929" i="76"/>
  <c r="K1930" i="76"/>
  <c r="K1931" i="76"/>
  <c r="K1932" i="76"/>
  <c r="K1933" i="76"/>
  <c r="K1934" i="76"/>
  <c r="K1935" i="76"/>
  <c r="K1936" i="76"/>
  <c r="K1937" i="76"/>
  <c r="K1938" i="76"/>
  <c r="K1939" i="76"/>
  <c r="K1940" i="76"/>
  <c r="K1941" i="76"/>
  <c r="K1942" i="76"/>
  <c r="K1943" i="76"/>
  <c r="K1944" i="76"/>
  <c r="K1945" i="76"/>
  <c r="K1946" i="76"/>
  <c r="K1947" i="76"/>
  <c r="K1948" i="76"/>
  <c r="K1949" i="76"/>
  <c r="K1950" i="76"/>
  <c r="K1951" i="76"/>
  <c r="K1952" i="76"/>
  <c r="K1953" i="76"/>
  <c r="K1954" i="76"/>
  <c r="K1955" i="76"/>
  <c r="K1956" i="76"/>
  <c r="K1957" i="76"/>
  <c r="K1958" i="76"/>
  <c r="K1959" i="76"/>
  <c r="K1960" i="76"/>
  <c r="K1961" i="76"/>
  <c r="K1962" i="76"/>
  <c r="K1963" i="76"/>
  <c r="K1964" i="76"/>
  <c r="K1965" i="76"/>
  <c r="K1966" i="76"/>
  <c r="K1967" i="76"/>
  <c r="K1968" i="76"/>
  <c r="K1969" i="76"/>
  <c r="K1970" i="76"/>
  <c r="K1971" i="76"/>
  <c r="K1972" i="76"/>
  <c r="K1973" i="76"/>
  <c r="K1974" i="76"/>
  <c r="K1975" i="76"/>
  <c r="K1976" i="76"/>
  <c r="K1977" i="76"/>
  <c r="K1978" i="76"/>
  <c r="K1979" i="76"/>
  <c r="K1980" i="76"/>
  <c r="K1981" i="76"/>
  <c r="K1982" i="76"/>
  <c r="K1983" i="76"/>
  <c r="K1984" i="76"/>
  <c r="K1985" i="76"/>
  <c r="K1986" i="76"/>
  <c r="K1987" i="76"/>
  <c r="K1988" i="76"/>
  <c r="K1989" i="76"/>
  <c r="K1990" i="76"/>
  <c r="K1991" i="76"/>
  <c r="K1992" i="76"/>
  <c r="K1993" i="76"/>
  <c r="K1994" i="76"/>
  <c r="K1995" i="76"/>
  <c r="K1996" i="76"/>
  <c r="K1997" i="76"/>
  <c r="K1998" i="76"/>
  <c r="K1999" i="76"/>
  <c r="K2000" i="76"/>
  <c r="K2001" i="76"/>
  <c r="K2002" i="76"/>
  <c r="K2003" i="76"/>
  <c r="K2004" i="76"/>
  <c r="K2005" i="76"/>
  <c r="K2006" i="76"/>
  <c r="K2007" i="76"/>
  <c r="K2008" i="76"/>
  <c r="K2009" i="76"/>
  <c r="K2010" i="76"/>
  <c r="K2011" i="76"/>
  <c r="K2012" i="76"/>
  <c r="K2013" i="76"/>
  <c r="K2014" i="76"/>
  <c r="K2015" i="76"/>
  <c r="K2016" i="76"/>
  <c r="K2017" i="76"/>
  <c r="K2018" i="76"/>
  <c r="K2019" i="76"/>
  <c r="K2020" i="76"/>
  <c r="K2021" i="76"/>
  <c r="K2022" i="76"/>
  <c r="K2023" i="76"/>
  <c r="K2024" i="76"/>
  <c r="K2025" i="76"/>
  <c r="K2026" i="76"/>
  <c r="K2027" i="76"/>
  <c r="K2028" i="76"/>
  <c r="K2029" i="76"/>
  <c r="K2030" i="76"/>
  <c r="K2031" i="76"/>
  <c r="K2032" i="76"/>
  <c r="K2033" i="76"/>
  <c r="K2034" i="76"/>
  <c r="K2035" i="76"/>
  <c r="K2036" i="76"/>
  <c r="K2037" i="76"/>
  <c r="K2038" i="76"/>
  <c r="K2039" i="76"/>
  <c r="K2040" i="76"/>
  <c r="K2041" i="76"/>
  <c r="K2042" i="76"/>
  <c r="K2043" i="76"/>
  <c r="K2044" i="76"/>
  <c r="K2045" i="76"/>
  <c r="K2046" i="76"/>
  <c r="K2047" i="76"/>
  <c r="K2048" i="76"/>
  <c r="K2049" i="76"/>
  <c r="K2050" i="76"/>
  <c r="K2051" i="76"/>
  <c r="K2052" i="76"/>
  <c r="K2053" i="76"/>
  <c r="K2054" i="76"/>
  <c r="K2055" i="76"/>
  <c r="K2056" i="76"/>
  <c r="K2057" i="76"/>
  <c r="K2058" i="76"/>
  <c r="K2059" i="76"/>
  <c r="K2060" i="76"/>
  <c r="K2061" i="76"/>
  <c r="K2062" i="76"/>
  <c r="K2063" i="76"/>
  <c r="K2064" i="76"/>
  <c r="K2065" i="76"/>
  <c r="K2066" i="76"/>
  <c r="K2067" i="76"/>
  <c r="K2068" i="76"/>
  <c r="K2069" i="76"/>
  <c r="K2070" i="76"/>
  <c r="K2071" i="76"/>
  <c r="K2072" i="76"/>
  <c r="K2073" i="76"/>
  <c r="K2074" i="76"/>
  <c r="K2075" i="76"/>
  <c r="K2076" i="76"/>
  <c r="K2077" i="76"/>
  <c r="K2078" i="76"/>
  <c r="K2079" i="76"/>
  <c r="K2080" i="76"/>
  <c r="K2081" i="76"/>
  <c r="K2082" i="76"/>
  <c r="K2083" i="76"/>
  <c r="K2084" i="76"/>
  <c r="K2085" i="76"/>
  <c r="K2086" i="76"/>
  <c r="K2087" i="76"/>
  <c r="K2088" i="76"/>
  <c r="K2089" i="76"/>
  <c r="K2090" i="76"/>
  <c r="K2091" i="76"/>
  <c r="K2092" i="76"/>
  <c r="K2093" i="76"/>
  <c r="K2094" i="76"/>
  <c r="K2095" i="76"/>
  <c r="K2096" i="76"/>
  <c r="K2097" i="76"/>
  <c r="K2098" i="76"/>
  <c r="K2099" i="76"/>
  <c r="K2100" i="76"/>
  <c r="K2101" i="76"/>
  <c r="K2102" i="76"/>
  <c r="K2103" i="76"/>
  <c r="K2104" i="76"/>
  <c r="K2105" i="76"/>
  <c r="K2106" i="76"/>
  <c r="K2107" i="76"/>
  <c r="K2108" i="76"/>
  <c r="K2109" i="76"/>
  <c r="K2110" i="76"/>
  <c r="K2111" i="76"/>
  <c r="K2112" i="76"/>
  <c r="K2113" i="76"/>
  <c r="K2114" i="76"/>
  <c r="K2115" i="76"/>
  <c r="K2116" i="76"/>
  <c r="K2117" i="76"/>
  <c r="K2118" i="76"/>
  <c r="K2119" i="76"/>
  <c r="K2120" i="76"/>
  <c r="K2121" i="76"/>
  <c r="K2122" i="76"/>
  <c r="K2123" i="76"/>
  <c r="K2124" i="76"/>
  <c r="K2125" i="76"/>
  <c r="K2126" i="76"/>
  <c r="K2127" i="76"/>
  <c r="K2128" i="76"/>
  <c r="K2129" i="76"/>
  <c r="K2130" i="76"/>
  <c r="K2131" i="76"/>
  <c r="K2132" i="76"/>
  <c r="K2133" i="76"/>
  <c r="K2134" i="76"/>
  <c r="K2135" i="76"/>
  <c r="K2136" i="76"/>
  <c r="K2137" i="76"/>
  <c r="K2138" i="76"/>
  <c r="K2139" i="76"/>
  <c r="K2140" i="76"/>
  <c r="K2141" i="76"/>
  <c r="K2142" i="76"/>
  <c r="K2143" i="76"/>
  <c r="K2144" i="76"/>
  <c r="K2145" i="76"/>
  <c r="K2146" i="76"/>
  <c r="K2147" i="76"/>
  <c r="K2148" i="76"/>
  <c r="K2149" i="76"/>
  <c r="K2150" i="76"/>
  <c r="K2151" i="76"/>
  <c r="K2152" i="76"/>
  <c r="K2153" i="76"/>
  <c r="K2154" i="76"/>
  <c r="K2155" i="76"/>
  <c r="K2156" i="76"/>
  <c r="K2157" i="76"/>
  <c r="K2158" i="76"/>
  <c r="K2159" i="76"/>
  <c r="K2160" i="76"/>
  <c r="K2161" i="76"/>
  <c r="K2162" i="76"/>
  <c r="K2163" i="76"/>
  <c r="K2164" i="76"/>
  <c r="K2165" i="76"/>
  <c r="K2166" i="76"/>
  <c r="K2167" i="76"/>
  <c r="K2168" i="76"/>
  <c r="K2169" i="76"/>
  <c r="K2170" i="76"/>
  <c r="K2171" i="76"/>
  <c r="K2172" i="76"/>
  <c r="K2173" i="76"/>
  <c r="K2174" i="76"/>
  <c r="K2175" i="76"/>
  <c r="K2176" i="76"/>
  <c r="K2177" i="76"/>
  <c r="K2178" i="76"/>
  <c r="K2179" i="76"/>
  <c r="K2180" i="76"/>
  <c r="K2181" i="76"/>
  <c r="K2182" i="76"/>
  <c r="K2183" i="76"/>
  <c r="K2184" i="76"/>
  <c r="K2185" i="76"/>
  <c r="K2186" i="76"/>
  <c r="K2187" i="76"/>
  <c r="K2188" i="76"/>
  <c r="K2189" i="76"/>
  <c r="K2190" i="76"/>
  <c r="K2191" i="76"/>
  <c r="K2192" i="76"/>
  <c r="K2193" i="76"/>
  <c r="K2194" i="76"/>
  <c r="K2195" i="76"/>
  <c r="K2196" i="76"/>
  <c r="K2197" i="76"/>
  <c r="K2198" i="76"/>
  <c r="K2199" i="76"/>
  <c r="K2200" i="76"/>
  <c r="K2201" i="76"/>
  <c r="K2202" i="76"/>
  <c r="K2203" i="76"/>
  <c r="K2204" i="76"/>
  <c r="K2205" i="76"/>
  <c r="K2206" i="76"/>
  <c r="K2207" i="76"/>
  <c r="K2208" i="76"/>
  <c r="K2209" i="76"/>
  <c r="K2210" i="76"/>
  <c r="K2211" i="76"/>
  <c r="K2212" i="76"/>
  <c r="K2213" i="76"/>
  <c r="K2214" i="76"/>
  <c r="K2215" i="76"/>
  <c r="K2216" i="76"/>
  <c r="K2217" i="76"/>
  <c r="K2218" i="76"/>
  <c r="K2219" i="76"/>
  <c r="K2220" i="76"/>
  <c r="K2221" i="76"/>
  <c r="K2222" i="76"/>
  <c r="K2223" i="76"/>
  <c r="K2224" i="76"/>
  <c r="K2225" i="76"/>
  <c r="K2226" i="76"/>
  <c r="K2227" i="76"/>
  <c r="K2228" i="76"/>
  <c r="K2229" i="76"/>
  <c r="K2230" i="76"/>
  <c r="K2231" i="76"/>
  <c r="K2232" i="76"/>
  <c r="K2233" i="76"/>
  <c r="K2234" i="76"/>
  <c r="K2235" i="76"/>
  <c r="K2236" i="76"/>
  <c r="K2237" i="76"/>
  <c r="K2238" i="76"/>
  <c r="K2239" i="76"/>
  <c r="K2240" i="76"/>
  <c r="K2241" i="76"/>
  <c r="K2242" i="76"/>
  <c r="K2243" i="76"/>
  <c r="K2244" i="76"/>
  <c r="K2245" i="76"/>
  <c r="K2246" i="76"/>
  <c r="K2247" i="76"/>
  <c r="K2248" i="76"/>
  <c r="K2249" i="76"/>
  <c r="K2250" i="76"/>
  <c r="K2251" i="76"/>
  <c r="K2252" i="76"/>
  <c r="K2253" i="76"/>
  <c r="K2254" i="76"/>
  <c r="K2255" i="76"/>
  <c r="K2256" i="76"/>
  <c r="K2257" i="76"/>
  <c r="K2258" i="76"/>
  <c r="K2259" i="76"/>
  <c r="K2260" i="76"/>
  <c r="K2261" i="76"/>
  <c r="K2262" i="76"/>
  <c r="K2263" i="76"/>
  <c r="K2264" i="76"/>
  <c r="K2265" i="76"/>
  <c r="K2266" i="76"/>
  <c r="K2267" i="76"/>
  <c r="K2268" i="76"/>
  <c r="K2269" i="76"/>
  <c r="K2270" i="76"/>
  <c r="K2271" i="76"/>
  <c r="K2272" i="76"/>
  <c r="K2273" i="76"/>
  <c r="K2274" i="76"/>
  <c r="K2275" i="76"/>
  <c r="K2276" i="76"/>
  <c r="K2277" i="76"/>
  <c r="K2278" i="76"/>
  <c r="K2279" i="76"/>
  <c r="K2280" i="76"/>
  <c r="K2281" i="76"/>
  <c r="K2282" i="76"/>
  <c r="K2283" i="76"/>
  <c r="K2284" i="76"/>
  <c r="K2285" i="76"/>
  <c r="K2286" i="76"/>
  <c r="K2287" i="76"/>
  <c r="K2288" i="76"/>
  <c r="K2289" i="76"/>
  <c r="K2290" i="76"/>
  <c r="K2291" i="76"/>
  <c r="K2292" i="76"/>
  <c r="K2293" i="76"/>
  <c r="K2294" i="76"/>
  <c r="K2295" i="76"/>
  <c r="K2296" i="76"/>
  <c r="K2297" i="76"/>
  <c r="K2298" i="76"/>
  <c r="K2299" i="76"/>
  <c r="K2300" i="76"/>
  <c r="K2301" i="76"/>
  <c r="K2302" i="76"/>
  <c r="K2303" i="76"/>
  <c r="K2304" i="76"/>
  <c r="K2305" i="76"/>
  <c r="K2306" i="76"/>
  <c r="K2307" i="76"/>
  <c r="K2308" i="76"/>
  <c r="K2309" i="76"/>
  <c r="K2310" i="76"/>
  <c r="K2311" i="76"/>
  <c r="K2312" i="76"/>
  <c r="K2313" i="76"/>
  <c r="K2314" i="76"/>
  <c r="K2315" i="76"/>
  <c r="K2316" i="76"/>
  <c r="K2317" i="76"/>
  <c r="K2318" i="76"/>
  <c r="K2319" i="76"/>
  <c r="K2320" i="76"/>
  <c r="K2321" i="76"/>
  <c r="K2322" i="76"/>
  <c r="K2323" i="76"/>
  <c r="K2324" i="76"/>
  <c r="K2325" i="76"/>
  <c r="K2326" i="76"/>
  <c r="K2327" i="76"/>
  <c r="K2328" i="76"/>
  <c r="K2329" i="76"/>
  <c r="K2330" i="76"/>
  <c r="K2331" i="76"/>
  <c r="K2332" i="76"/>
  <c r="K2333" i="76"/>
  <c r="K2334" i="76"/>
  <c r="K2335" i="76"/>
  <c r="K2336" i="76"/>
  <c r="K2337" i="76"/>
  <c r="K2338" i="76"/>
  <c r="K2339" i="76"/>
  <c r="K2340" i="76"/>
  <c r="K2341" i="76"/>
  <c r="K2342" i="76"/>
  <c r="K2343" i="76"/>
  <c r="K2344" i="76"/>
  <c r="K2345" i="76"/>
  <c r="K2346" i="76"/>
  <c r="K2347" i="76"/>
  <c r="K2348" i="76"/>
  <c r="K2349" i="76"/>
  <c r="K2350" i="76"/>
  <c r="K2351" i="76"/>
  <c r="K2352" i="76"/>
  <c r="K2353" i="76"/>
  <c r="K2354" i="76"/>
  <c r="K2355" i="76"/>
  <c r="K2356" i="76"/>
  <c r="K2357" i="76"/>
  <c r="K2358" i="76"/>
  <c r="K2359" i="76"/>
  <c r="K2360" i="76"/>
  <c r="K2361" i="76"/>
  <c r="K2362" i="76"/>
  <c r="K2363" i="76"/>
  <c r="K2364" i="76"/>
  <c r="K2365" i="76"/>
  <c r="K2366" i="76"/>
  <c r="K2367" i="76"/>
  <c r="K2368" i="76"/>
  <c r="K2369" i="76"/>
  <c r="K2370" i="76"/>
  <c r="K2371" i="76"/>
  <c r="K2372" i="76"/>
  <c r="K2373" i="76"/>
  <c r="K2374" i="76"/>
  <c r="K2375" i="76"/>
  <c r="K2376" i="76"/>
  <c r="K2377" i="76"/>
  <c r="K2378" i="76"/>
  <c r="K2379" i="76"/>
  <c r="K2380" i="76"/>
  <c r="K2381" i="76"/>
  <c r="K2382" i="76"/>
  <c r="K2383" i="76"/>
  <c r="K2384" i="76"/>
  <c r="K2385" i="76"/>
  <c r="K2386" i="76"/>
  <c r="K2387" i="76"/>
  <c r="K2388" i="76"/>
  <c r="K2389" i="76"/>
  <c r="K2390" i="76"/>
  <c r="K2391" i="76"/>
  <c r="K2392" i="76"/>
  <c r="K2393" i="76"/>
  <c r="K2394" i="76"/>
  <c r="K2395" i="76"/>
  <c r="K2396" i="76"/>
  <c r="K2397" i="76"/>
  <c r="K2398" i="76"/>
  <c r="K2399" i="76"/>
  <c r="K2400" i="76"/>
  <c r="K2401" i="76"/>
  <c r="K2402" i="76"/>
  <c r="K2403" i="76"/>
  <c r="K2404" i="76"/>
  <c r="K2405" i="76"/>
  <c r="K2406" i="76"/>
  <c r="K2407" i="76"/>
  <c r="K2408" i="76"/>
  <c r="K2409" i="76"/>
  <c r="K2410" i="76"/>
  <c r="K2411" i="76"/>
  <c r="K2412" i="76"/>
  <c r="K2413" i="76"/>
  <c r="K2414" i="76"/>
  <c r="K2415" i="76"/>
  <c r="K2416" i="76"/>
  <c r="K2417" i="76"/>
  <c r="K2418" i="76"/>
  <c r="K2419" i="76"/>
  <c r="K2420" i="76"/>
  <c r="K2421" i="76"/>
  <c r="K2422" i="76"/>
  <c r="K2423" i="76"/>
  <c r="K2424" i="76"/>
  <c r="K2425" i="76"/>
  <c r="K2426" i="76"/>
  <c r="K2427" i="76"/>
  <c r="K2428" i="76"/>
  <c r="K2429" i="76"/>
  <c r="K2430" i="76"/>
  <c r="K2431" i="76"/>
  <c r="K2432" i="76"/>
  <c r="K2433" i="76"/>
  <c r="K2434" i="76"/>
  <c r="K2435" i="76"/>
  <c r="K2436" i="76"/>
  <c r="K2437" i="76"/>
  <c r="K2438" i="76"/>
  <c r="K2439" i="76"/>
  <c r="K2440" i="76"/>
  <c r="K2441" i="76"/>
  <c r="K2442" i="76"/>
  <c r="K2443" i="76"/>
  <c r="K2444" i="76"/>
  <c r="K2445" i="76"/>
  <c r="K2446" i="76"/>
  <c r="K2447" i="76"/>
  <c r="K2448" i="76"/>
  <c r="K2449" i="76"/>
  <c r="K2450" i="76"/>
  <c r="K2451" i="76"/>
  <c r="K2452" i="76"/>
  <c r="K2453" i="76"/>
  <c r="K2454" i="76"/>
  <c r="K2455" i="76"/>
  <c r="K2456" i="76"/>
  <c r="K2457" i="76"/>
  <c r="K2458" i="76"/>
  <c r="K2459" i="76"/>
  <c r="K2460" i="76"/>
  <c r="K2461" i="76"/>
  <c r="K2462" i="76"/>
  <c r="K2463" i="76"/>
  <c r="K2464" i="76"/>
  <c r="K2465" i="76"/>
  <c r="K2466" i="76"/>
  <c r="K2467" i="76"/>
  <c r="K2468" i="76"/>
  <c r="K2469" i="76"/>
  <c r="K2470" i="76"/>
  <c r="K2471" i="76"/>
  <c r="K2472" i="76"/>
  <c r="K2473" i="76"/>
  <c r="K2474" i="76"/>
  <c r="K2475" i="76"/>
  <c r="K2476" i="76"/>
  <c r="K2477" i="76"/>
  <c r="K2478" i="76"/>
  <c r="K2479" i="76"/>
  <c r="K2480" i="76"/>
  <c r="K2481" i="76"/>
  <c r="K2482" i="76"/>
  <c r="K2483" i="76"/>
  <c r="K2484" i="76"/>
  <c r="K2485" i="76"/>
  <c r="K2486" i="76"/>
  <c r="K2487" i="76"/>
  <c r="K2488" i="76"/>
  <c r="K2489" i="76"/>
  <c r="K2490" i="76"/>
  <c r="K2491" i="76"/>
  <c r="K2492" i="76"/>
  <c r="K2493" i="76"/>
  <c r="K2494" i="76"/>
  <c r="K2495" i="76"/>
  <c r="K2496" i="76"/>
  <c r="K2497" i="76"/>
  <c r="K2498" i="76"/>
  <c r="K2499" i="76"/>
  <c r="K2500" i="76"/>
  <c r="K2501" i="76"/>
  <c r="K2502" i="76"/>
  <c r="K2503" i="76"/>
  <c r="K2504" i="76"/>
  <c r="K2505" i="76"/>
  <c r="K2506" i="76"/>
  <c r="K2507" i="76"/>
  <c r="K2508" i="76"/>
  <c r="K2509" i="76"/>
  <c r="K2510" i="76"/>
  <c r="K2511" i="76"/>
  <c r="K2512" i="76"/>
  <c r="K2513" i="76"/>
  <c r="K2514" i="76"/>
  <c r="K2515" i="76"/>
  <c r="K2516" i="76"/>
  <c r="K2517" i="76"/>
  <c r="K2518" i="76"/>
  <c r="K2519" i="76"/>
  <c r="K2520" i="76"/>
  <c r="K2521" i="76"/>
  <c r="K2522" i="76"/>
  <c r="K2523" i="76"/>
  <c r="K2524" i="76"/>
  <c r="K2525" i="76"/>
  <c r="K2526" i="76"/>
  <c r="K2527" i="76"/>
  <c r="K2528" i="76"/>
  <c r="K2529" i="76"/>
  <c r="K2530" i="76"/>
  <c r="K2531" i="76"/>
  <c r="K2532" i="76"/>
  <c r="K2533" i="76"/>
  <c r="K2534" i="76"/>
  <c r="K2535" i="76"/>
  <c r="K2536" i="76"/>
  <c r="K2537" i="76"/>
  <c r="K2538" i="76"/>
  <c r="K2539" i="76"/>
  <c r="K2540" i="76"/>
  <c r="K2541" i="76"/>
  <c r="K2542" i="76"/>
  <c r="K2543" i="76"/>
  <c r="K2544" i="76"/>
  <c r="K2545" i="76"/>
  <c r="K2546" i="76"/>
  <c r="K2547" i="76"/>
  <c r="K2548" i="76"/>
  <c r="K2549" i="76"/>
  <c r="K2550" i="76"/>
  <c r="K2551" i="76"/>
  <c r="K2552" i="76"/>
  <c r="K2553" i="76"/>
  <c r="K2554" i="76"/>
  <c r="K2555" i="76"/>
  <c r="K2556" i="76"/>
  <c r="K2557" i="76"/>
  <c r="K2558" i="76"/>
  <c r="K2559" i="76"/>
  <c r="K2560" i="76"/>
  <c r="K2561" i="76"/>
  <c r="K2562" i="76"/>
  <c r="K2563" i="76"/>
  <c r="K2564" i="76"/>
  <c r="K2565" i="76"/>
  <c r="K2566" i="76"/>
  <c r="K2567" i="76"/>
  <c r="K2568" i="76"/>
  <c r="K2569" i="76"/>
  <c r="K2570" i="76"/>
  <c r="K2571" i="76"/>
  <c r="K2572" i="76"/>
  <c r="K2573" i="76"/>
  <c r="K2574" i="76"/>
  <c r="K2575" i="76"/>
  <c r="K2576" i="76"/>
  <c r="K2577" i="76"/>
  <c r="K2578" i="76"/>
  <c r="K2579" i="76"/>
  <c r="K2580" i="76"/>
  <c r="K2581" i="76"/>
  <c r="K2582" i="76"/>
  <c r="K2583" i="76"/>
  <c r="K2584" i="76"/>
  <c r="K2585" i="76"/>
  <c r="K2586" i="76"/>
  <c r="K2587" i="76"/>
  <c r="K2588" i="76"/>
  <c r="K2589" i="76"/>
  <c r="K2590" i="76"/>
  <c r="K2591" i="76"/>
  <c r="K2592" i="76"/>
  <c r="K2593" i="76"/>
  <c r="K2594" i="76"/>
  <c r="K2595" i="76"/>
  <c r="K2596" i="76"/>
  <c r="K2597" i="76"/>
  <c r="K2598" i="76"/>
  <c r="K2599" i="76"/>
  <c r="K2600" i="76"/>
  <c r="K2601" i="76"/>
  <c r="K2602" i="76"/>
  <c r="K2603" i="76"/>
  <c r="K2604" i="76"/>
  <c r="K2605" i="76"/>
  <c r="K2606" i="76"/>
  <c r="K2607" i="76"/>
  <c r="K2608" i="76"/>
  <c r="K2609" i="76"/>
  <c r="K2610" i="76"/>
  <c r="K2611" i="76"/>
  <c r="K2612" i="76"/>
  <c r="K2613" i="76"/>
  <c r="K2614" i="76"/>
  <c r="K2615" i="76"/>
  <c r="K2616" i="76"/>
  <c r="K2617" i="76"/>
  <c r="K2618" i="76"/>
  <c r="K2619" i="76"/>
  <c r="K2620" i="76"/>
  <c r="K2621" i="76"/>
  <c r="K2622" i="76"/>
  <c r="K2623" i="76"/>
  <c r="K2624" i="76"/>
  <c r="K2625" i="76"/>
  <c r="K2626" i="76"/>
  <c r="K2627" i="76"/>
  <c r="K2628" i="76"/>
  <c r="K2629" i="76"/>
  <c r="K2630" i="76"/>
  <c r="K2631" i="76"/>
  <c r="K2632" i="76"/>
  <c r="K2633" i="76"/>
  <c r="K2634" i="76"/>
  <c r="K2635" i="76"/>
  <c r="K2636" i="76"/>
  <c r="K2637" i="76"/>
  <c r="K2638" i="76"/>
  <c r="K2639" i="76"/>
  <c r="K2640" i="76"/>
  <c r="K2641" i="76"/>
  <c r="K2642" i="76"/>
  <c r="K2643" i="76"/>
  <c r="K2644" i="76"/>
  <c r="K2645" i="76"/>
  <c r="K2646" i="76"/>
  <c r="K2647" i="76"/>
  <c r="K2648" i="76"/>
  <c r="K2649" i="76"/>
  <c r="K2650" i="76"/>
  <c r="K2651" i="76"/>
  <c r="K2652" i="76"/>
  <c r="K2653" i="76"/>
  <c r="K2654" i="76"/>
  <c r="K2655" i="76"/>
  <c r="K2656" i="76"/>
  <c r="K2657" i="76"/>
  <c r="K2658" i="76"/>
  <c r="K2659" i="76"/>
  <c r="K2660" i="76"/>
  <c r="K2661" i="76"/>
  <c r="K2662" i="76"/>
  <c r="K2663" i="76"/>
  <c r="K2664" i="76"/>
  <c r="K2665" i="76"/>
  <c r="K2666" i="76"/>
  <c r="K2667" i="76"/>
  <c r="K2668" i="76"/>
  <c r="K2669" i="76"/>
  <c r="K2670" i="76"/>
  <c r="K2671" i="76"/>
  <c r="K2672" i="76"/>
  <c r="K2673" i="76"/>
  <c r="K2674" i="76"/>
  <c r="K2675" i="76"/>
  <c r="K2676" i="76"/>
  <c r="K2677" i="76"/>
  <c r="K2678" i="76"/>
  <c r="K2679" i="76"/>
  <c r="K2680" i="76"/>
  <c r="K2681" i="76"/>
  <c r="K2682" i="76"/>
  <c r="K2683" i="76"/>
  <c r="K2684" i="76"/>
  <c r="K2685" i="76"/>
  <c r="K2686" i="76"/>
  <c r="K2687" i="76"/>
  <c r="K2688" i="76"/>
  <c r="K2689" i="76"/>
  <c r="K2690" i="76"/>
  <c r="K2691" i="76"/>
  <c r="K2692" i="76"/>
  <c r="K2693" i="76"/>
  <c r="K2694" i="76"/>
  <c r="K2695" i="76"/>
  <c r="K2696" i="76"/>
  <c r="K2697" i="76"/>
  <c r="K2698" i="76"/>
  <c r="K2699" i="76"/>
  <c r="K2700" i="76"/>
  <c r="K2701" i="76"/>
  <c r="K2702" i="76"/>
  <c r="K2703" i="76"/>
  <c r="K2704" i="76"/>
  <c r="K2705" i="76"/>
  <c r="K2706" i="76"/>
  <c r="K2707" i="76"/>
  <c r="K2708" i="76"/>
  <c r="K2709" i="76"/>
  <c r="K2710" i="76"/>
  <c r="K2711" i="76"/>
  <c r="K2712" i="76"/>
  <c r="K2713" i="76"/>
  <c r="K2714" i="76"/>
  <c r="K2715" i="76"/>
  <c r="K2716" i="76"/>
  <c r="K2717" i="76"/>
  <c r="K2718" i="76"/>
  <c r="K2719" i="76"/>
  <c r="K2720" i="76"/>
  <c r="K2721" i="76"/>
  <c r="K2722" i="76"/>
  <c r="K2723" i="76"/>
  <c r="K2724" i="76"/>
  <c r="K2725" i="76"/>
  <c r="K2726" i="76"/>
  <c r="K2727" i="76"/>
  <c r="K2728" i="76"/>
  <c r="K2729" i="76"/>
  <c r="K2730" i="76"/>
  <c r="K2731" i="76"/>
  <c r="K2732" i="76"/>
  <c r="K2733" i="76"/>
  <c r="K2734" i="76"/>
  <c r="K2735" i="76"/>
  <c r="K2736" i="76"/>
  <c r="K2737" i="76"/>
  <c r="K2738" i="76"/>
  <c r="K2739" i="76"/>
  <c r="K2740" i="76"/>
  <c r="K2741" i="76"/>
  <c r="K2742" i="76"/>
  <c r="K2743" i="76"/>
  <c r="K2744" i="76"/>
  <c r="K2745" i="76"/>
  <c r="K2746" i="76"/>
  <c r="K2747" i="76"/>
  <c r="K2748" i="76"/>
  <c r="K2749" i="76"/>
  <c r="K2750" i="76"/>
  <c r="K2751" i="76"/>
  <c r="K2752" i="76"/>
  <c r="K2753" i="76"/>
  <c r="K2754" i="76"/>
  <c r="K2755" i="76"/>
  <c r="K2756" i="76"/>
  <c r="K2757" i="76"/>
  <c r="K2758" i="76"/>
  <c r="K2759" i="76"/>
  <c r="K2760" i="76"/>
  <c r="K2761" i="76"/>
  <c r="K2762" i="76"/>
  <c r="K2763" i="76"/>
  <c r="K2764" i="76"/>
  <c r="K2765" i="76"/>
  <c r="K2766" i="76"/>
  <c r="K2767" i="76"/>
  <c r="K2768" i="76"/>
  <c r="K2769" i="76"/>
  <c r="K2770" i="76"/>
  <c r="K2771" i="76"/>
  <c r="K2772" i="76"/>
  <c r="K2773" i="76"/>
  <c r="K2774" i="76"/>
  <c r="K2775" i="76"/>
  <c r="K2776" i="76"/>
  <c r="K2777" i="76"/>
  <c r="K2778" i="76"/>
  <c r="K2779" i="76"/>
  <c r="K2780" i="76"/>
  <c r="K2781" i="76"/>
  <c r="K2782" i="76"/>
  <c r="K2783" i="76"/>
  <c r="K2784" i="76"/>
  <c r="K2785" i="76"/>
  <c r="K2786" i="76"/>
  <c r="K2787" i="76"/>
  <c r="K2788" i="76"/>
  <c r="K2789" i="76"/>
  <c r="K2790" i="76"/>
  <c r="K2791" i="76"/>
  <c r="K2792" i="76"/>
  <c r="K2793" i="76"/>
  <c r="K2794" i="76"/>
  <c r="K2795" i="76"/>
  <c r="K2796" i="76"/>
  <c r="K2797" i="76"/>
  <c r="K2798" i="76"/>
  <c r="K2799" i="76"/>
  <c r="K2800" i="76"/>
  <c r="K2801" i="76"/>
  <c r="K2802" i="76"/>
  <c r="K2803" i="76"/>
  <c r="K2804" i="76"/>
  <c r="K2805" i="76"/>
  <c r="K2806" i="76"/>
  <c r="K2807" i="76"/>
  <c r="K2808" i="76"/>
  <c r="K2809" i="76"/>
  <c r="K2810" i="76"/>
  <c r="K2811" i="76"/>
  <c r="K2812" i="76"/>
  <c r="K2813" i="76"/>
  <c r="K2814" i="76"/>
  <c r="K2815" i="76"/>
  <c r="K2816" i="76"/>
  <c r="K2817" i="76"/>
  <c r="K2818" i="76"/>
  <c r="K2819" i="76"/>
  <c r="K2820" i="76"/>
  <c r="K2821" i="76"/>
  <c r="K2822" i="76"/>
  <c r="K2823" i="76"/>
  <c r="K2824" i="76"/>
  <c r="K2825" i="76"/>
  <c r="K2826" i="76"/>
  <c r="K2827" i="76"/>
  <c r="K2828" i="76"/>
  <c r="K2829" i="76"/>
  <c r="K2830" i="76"/>
  <c r="K2831" i="76"/>
  <c r="K2832" i="76"/>
  <c r="K2833" i="76"/>
  <c r="K2834" i="76"/>
  <c r="K2835" i="76"/>
  <c r="K2836" i="76"/>
  <c r="K2837" i="76"/>
  <c r="K2838" i="76"/>
  <c r="K2839" i="76"/>
  <c r="K2840" i="76"/>
  <c r="K2841" i="76"/>
  <c r="K2842" i="76"/>
  <c r="K2843" i="76"/>
  <c r="K2844" i="76"/>
  <c r="K2845" i="76"/>
  <c r="K2846" i="76"/>
  <c r="K2847" i="76"/>
  <c r="K2848" i="76"/>
  <c r="K2849" i="76"/>
  <c r="K2850" i="76"/>
  <c r="K2851" i="76"/>
  <c r="K2852" i="76"/>
  <c r="K2853" i="76"/>
  <c r="K2854" i="76"/>
  <c r="K2855" i="76"/>
  <c r="K2856" i="76"/>
  <c r="K2857" i="76"/>
  <c r="K2858" i="76"/>
  <c r="K2859" i="76"/>
  <c r="K2860" i="76"/>
  <c r="K2861" i="76"/>
  <c r="K2862" i="76"/>
  <c r="K2863" i="76"/>
  <c r="K2864" i="76"/>
  <c r="K2865" i="76"/>
  <c r="K2866" i="76"/>
  <c r="K2867" i="76"/>
  <c r="K2868" i="76"/>
  <c r="K2869" i="76"/>
  <c r="K2870" i="76"/>
  <c r="K2871" i="76"/>
  <c r="K2872" i="76"/>
  <c r="K2873" i="76"/>
  <c r="K2874" i="76"/>
  <c r="K2875" i="76"/>
  <c r="K2876" i="76"/>
  <c r="K2877" i="76"/>
  <c r="K2878" i="76"/>
  <c r="K2879" i="76"/>
  <c r="K2880" i="76"/>
  <c r="K2881" i="76"/>
  <c r="K2882" i="76"/>
  <c r="K2883" i="76"/>
  <c r="K2884" i="76"/>
  <c r="K2885" i="76"/>
  <c r="K2886" i="76"/>
  <c r="K2887" i="76"/>
  <c r="K2888" i="76"/>
  <c r="K2889" i="76"/>
  <c r="K2890" i="76"/>
  <c r="K2891" i="76"/>
  <c r="K2892" i="76"/>
  <c r="K2893" i="76"/>
  <c r="K2894" i="76"/>
  <c r="K2895" i="76"/>
  <c r="K2896" i="76"/>
  <c r="K2897" i="76"/>
  <c r="K2898" i="76"/>
  <c r="K2899" i="76"/>
  <c r="K2900" i="76"/>
  <c r="K2901" i="76"/>
  <c r="K2902" i="76"/>
  <c r="K2903" i="76"/>
  <c r="K2904" i="76"/>
  <c r="K2905" i="76"/>
  <c r="K2906" i="76"/>
  <c r="K2907" i="76"/>
  <c r="K2908" i="76"/>
  <c r="K2909" i="76"/>
  <c r="K2910" i="76"/>
  <c r="K2911" i="76"/>
  <c r="K2912" i="76"/>
  <c r="K2913" i="76"/>
  <c r="K2914" i="76"/>
  <c r="K2915" i="76"/>
  <c r="K2916" i="76"/>
  <c r="K2917" i="76"/>
  <c r="K2918" i="76"/>
  <c r="K2919" i="76"/>
  <c r="K2920" i="76"/>
  <c r="K2921" i="76"/>
  <c r="K2922" i="76"/>
  <c r="K2923" i="76"/>
  <c r="K2924" i="76"/>
  <c r="K2925" i="76"/>
  <c r="K2926" i="76"/>
  <c r="K2927" i="76"/>
  <c r="K2928" i="76"/>
  <c r="K2929" i="76"/>
  <c r="K2930" i="76"/>
  <c r="K2931" i="76"/>
  <c r="K2932" i="76"/>
  <c r="K2933" i="76"/>
  <c r="K2934" i="76"/>
  <c r="K2935" i="76"/>
  <c r="K2936" i="76"/>
  <c r="K2937" i="76"/>
  <c r="K2938" i="76"/>
  <c r="K2939" i="76"/>
  <c r="K2940" i="76"/>
  <c r="K2941" i="76"/>
  <c r="K2942" i="76"/>
  <c r="K2943" i="76"/>
  <c r="K2944" i="76"/>
  <c r="K2945" i="76"/>
  <c r="K2946" i="76"/>
  <c r="K2947" i="76"/>
  <c r="K2948" i="76"/>
  <c r="K2949" i="76"/>
  <c r="K2950" i="76"/>
  <c r="K2951" i="76"/>
  <c r="K2952" i="76"/>
  <c r="K2953" i="76"/>
  <c r="K2954" i="76"/>
  <c r="K2955" i="76"/>
  <c r="K2956" i="76"/>
  <c r="K2957" i="76"/>
  <c r="K2958" i="76"/>
  <c r="K2959" i="76"/>
  <c r="K2960" i="76"/>
  <c r="K2961" i="76"/>
  <c r="K2962" i="76"/>
  <c r="K2963" i="76"/>
  <c r="K2964" i="76"/>
  <c r="K2965" i="76"/>
  <c r="K2966" i="76"/>
  <c r="K2967" i="76"/>
  <c r="K2968" i="76"/>
  <c r="K2969" i="76"/>
  <c r="K2970" i="76"/>
  <c r="K2971" i="76"/>
  <c r="K2972" i="76"/>
  <c r="K2973" i="76"/>
  <c r="K2974" i="76"/>
  <c r="K2975" i="76"/>
  <c r="K2976" i="76"/>
  <c r="K2977" i="76"/>
  <c r="K2978" i="76"/>
  <c r="K2979" i="76"/>
  <c r="K2980" i="76"/>
  <c r="K2981" i="76"/>
  <c r="K2982" i="76"/>
  <c r="K2983" i="76"/>
  <c r="K2984" i="76"/>
  <c r="K2985" i="76"/>
  <c r="K2986" i="76"/>
  <c r="K2987" i="76"/>
  <c r="K2988" i="76"/>
  <c r="K2989" i="76"/>
  <c r="K2990" i="76"/>
  <c r="K2991" i="76"/>
  <c r="K2992" i="76"/>
  <c r="K2993" i="76"/>
  <c r="K2994" i="76"/>
  <c r="K2995" i="76"/>
  <c r="K2996" i="76"/>
  <c r="K2997" i="76"/>
  <c r="K2998" i="76"/>
  <c r="K2999" i="76"/>
  <c r="K3000" i="76"/>
  <c r="K3001" i="76"/>
  <c r="K3002" i="76"/>
  <c r="K3003" i="76"/>
  <c r="K3004" i="76"/>
  <c r="K3005" i="76"/>
  <c r="K3006" i="76"/>
  <c r="K3007" i="76"/>
  <c r="K3008" i="76"/>
  <c r="K3009" i="76"/>
  <c r="K3010" i="76"/>
  <c r="K3011" i="76"/>
  <c r="K3012" i="76"/>
  <c r="K3013" i="76"/>
  <c r="K3014" i="76"/>
  <c r="K3015" i="76"/>
  <c r="K3016" i="76"/>
  <c r="K3017" i="76"/>
  <c r="K3018" i="76"/>
  <c r="K3019" i="76"/>
  <c r="K3020" i="76"/>
  <c r="K3021" i="76"/>
  <c r="K3022" i="76"/>
  <c r="K3023" i="76"/>
  <c r="K3024" i="76"/>
  <c r="K3025" i="76"/>
  <c r="K3026" i="76"/>
  <c r="K3027" i="76"/>
  <c r="K3028" i="76"/>
  <c r="K3029" i="76"/>
  <c r="K3030" i="76"/>
  <c r="K3031" i="76"/>
  <c r="K3032" i="76"/>
  <c r="K3033" i="76"/>
  <c r="K3034" i="76"/>
  <c r="K3035" i="76"/>
  <c r="K3036" i="76"/>
  <c r="K3037" i="76"/>
  <c r="K3038" i="76"/>
  <c r="K3039" i="76"/>
  <c r="K3040" i="76"/>
  <c r="K3041" i="76"/>
  <c r="K3042" i="76"/>
  <c r="K3043" i="76"/>
  <c r="K3044" i="76"/>
  <c r="K3045" i="76"/>
  <c r="K3046" i="76"/>
  <c r="K3047" i="76"/>
  <c r="K3048" i="76"/>
  <c r="K3049" i="76"/>
  <c r="K3050" i="76"/>
  <c r="K3051" i="76"/>
  <c r="K3052" i="76"/>
  <c r="K3053" i="76"/>
  <c r="K3054" i="76"/>
  <c r="K3055" i="76"/>
  <c r="K3056" i="76"/>
  <c r="K3057" i="76"/>
  <c r="K3058" i="76"/>
  <c r="K3059" i="76"/>
  <c r="K3060" i="76"/>
  <c r="K3061" i="76"/>
  <c r="K3062" i="76"/>
  <c r="K3063" i="76"/>
  <c r="K3064" i="76"/>
  <c r="K3065" i="76"/>
  <c r="K3066" i="76"/>
  <c r="K3067" i="76"/>
  <c r="K3068" i="76"/>
  <c r="K3069" i="76"/>
  <c r="K3070" i="76"/>
  <c r="K3071" i="76"/>
  <c r="K3072" i="76"/>
  <c r="K3073" i="76"/>
  <c r="K3074" i="76"/>
  <c r="K3075" i="76"/>
  <c r="K3076" i="76"/>
  <c r="K3077" i="76"/>
  <c r="K3078" i="76"/>
  <c r="K3079" i="76"/>
  <c r="K3080" i="76"/>
  <c r="K3081" i="76"/>
  <c r="K3082" i="76"/>
  <c r="K3083" i="76"/>
  <c r="K3084" i="76"/>
  <c r="K3085" i="76"/>
  <c r="K3086" i="76"/>
  <c r="K3087" i="76"/>
  <c r="K3088" i="76"/>
  <c r="K3089" i="76"/>
  <c r="K3090" i="76"/>
  <c r="K3091" i="76"/>
  <c r="K3092" i="76"/>
  <c r="K3093" i="76"/>
  <c r="K3094" i="76"/>
  <c r="K3095" i="76"/>
  <c r="K3096" i="76"/>
  <c r="K3097" i="76"/>
  <c r="K3098" i="76"/>
  <c r="K3099" i="76"/>
  <c r="K3100" i="76"/>
  <c r="K3101" i="76"/>
  <c r="K3102" i="76"/>
  <c r="K3103" i="76"/>
  <c r="K3104" i="76"/>
  <c r="K3105" i="76"/>
  <c r="K3106" i="76"/>
  <c r="K3107" i="76"/>
  <c r="K3108" i="76"/>
  <c r="K3109" i="76"/>
  <c r="K3110" i="76"/>
  <c r="K3111" i="76"/>
  <c r="K3112" i="76"/>
  <c r="K3113" i="76"/>
  <c r="K3114" i="76"/>
  <c r="K3115" i="76"/>
  <c r="K3116" i="76"/>
  <c r="K3117" i="76"/>
  <c r="K3118" i="76"/>
  <c r="K3119" i="76"/>
  <c r="K3120" i="76"/>
  <c r="K3121" i="76"/>
  <c r="K3122" i="76"/>
  <c r="K3123" i="76"/>
  <c r="K3124" i="76"/>
  <c r="K3125" i="76"/>
  <c r="K3126" i="76"/>
  <c r="K3127" i="76"/>
  <c r="K3128" i="76"/>
  <c r="K3129" i="76"/>
  <c r="K3130" i="76"/>
  <c r="K3131" i="76"/>
  <c r="K3132" i="76"/>
  <c r="K3133" i="76"/>
  <c r="K3134" i="76"/>
  <c r="K3135" i="76"/>
  <c r="K3136" i="76"/>
  <c r="K3137" i="76"/>
  <c r="K3138" i="76"/>
  <c r="K3139" i="76"/>
  <c r="K3140" i="76"/>
  <c r="K3141" i="76"/>
  <c r="K3142" i="76"/>
  <c r="K3143" i="76"/>
  <c r="K3144" i="76"/>
  <c r="K3145" i="76"/>
  <c r="K3146" i="76"/>
  <c r="K3147" i="76"/>
  <c r="K3148" i="76"/>
  <c r="K3149" i="76"/>
  <c r="K3150" i="76"/>
  <c r="K3151" i="76"/>
  <c r="K3152" i="76"/>
  <c r="K3153" i="76"/>
  <c r="K3154" i="76"/>
  <c r="K3155" i="76"/>
  <c r="K3156" i="76"/>
  <c r="K3157" i="76"/>
  <c r="K3158" i="76"/>
  <c r="K3159" i="76"/>
  <c r="K3160" i="76"/>
  <c r="K3161" i="76"/>
  <c r="K3162" i="76"/>
  <c r="K3163" i="76"/>
  <c r="K3164" i="76"/>
  <c r="K3165" i="76"/>
  <c r="K3166" i="76"/>
  <c r="K3167" i="76"/>
  <c r="K3168" i="76"/>
  <c r="K3169" i="76"/>
  <c r="K3170" i="76"/>
  <c r="K3171" i="76"/>
  <c r="K3172" i="76"/>
  <c r="K3173" i="76"/>
  <c r="K3174" i="76"/>
  <c r="K3175" i="76"/>
  <c r="K3176" i="76"/>
  <c r="K3177" i="76"/>
  <c r="K3178" i="76"/>
  <c r="K3179" i="76"/>
  <c r="K3180" i="76"/>
  <c r="K3181" i="76"/>
  <c r="K3182" i="76"/>
  <c r="K3183" i="76"/>
  <c r="K3184" i="76"/>
  <c r="K3185" i="76"/>
  <c r="K3186" i="76"/>
  <c r="K3187" i="76"/>
  <c r="K3188" i="76"/>
  <c r="K3189" i="76"/>
  <c r="K3190" i="76"/>
  <c r="K3191" i="76"/>
  <c r="K3192" i="76"/>
  <c r="K3193" i="76"/>
  <c r="K3194" i="76"/>
  <c r="K3195" i="76"/>
  <c r="K3196" i="76"/>
  <c r="K3197" i="76"/>
  <c r="K3198" i="76"/>
  <c r="K3199" i="76"/>
  <c r="K3200" i="76"/>
  <c r="K3201" i="76"/>
  <c r="K3202" i="76"/>
  <c r="K3203" i="76"/>
  <c r="K3204" i="76"/>
  <c r="K3205" i="76"/>
  <c r="K3206" i="76"/>
  <c r="K3207" i="76"/>
  <c r="K3208" i="76"/>
  <c r="K3209" i="76"/>
  <c r="K3210" i="76"/>
  <c r="K3211" i="76"/>
  <c r="K3212" i="76"/>
  <c r="K3213" i="76"/>
  <c r="K3214" i="76"/>
  <c r="K3215" i="76"/>
  <c r="K3216" i="76"/>
  <c r="K3217" i="76"/>
  <c r="K3218" i="76"/>
  <c r="K3219" i="76"/>
  <c r="K3220" i="76"/>
  <c r="K3221" i="76"/>
  <c r="K3222" i="76"/>
  <c r="K3223" i="76"/>
  <c r="K3224" i="76"/>
  <c r="K3225" i="76"/>
  <c r="K3226" i="76"/>
  <c r="K3227" i="76"/>
  <c r="K3228" i="76"/>
  <c r="K3229" i="76"/>
  <c r="K3230" i="76"/>
  <c r="K3231" i="76"/>
  <c r="K3232" i="76"/>
  <c r="K3233" i="76"/>
  <c r="K3234" i="76"/>
  <c r="K3235" i="76"/>
  <c r="K3236" i="76"/>
  <c r="K3237" i="76"/>
  <c r="K3238" i="76"/>
  <c r="K3239" i="76"/>
  <c r="K3240" i="76"/>
  <c r="K3241" i="76"/>
  <c r="K3242" i="76"/>
  <c r="K3243" i="76"/>
  <c r="K3244" i="76"/>
  <c r="K3245" i="76"/>
  <c r="K3246" i="76"/>
  <c r="K3247" i="76"/>
  <c r="K3248" i="76"/>
  <c r="K3249" i="76"/>
  <c r="K3250" i="76"/>
  <c r="K3251" i="76"/>
  <c r="K3252" i="76"/>
  <c r="K3253" i="76"/>
  <c r="K3254" i="76"/>
  <c r="K3255" i="76"/>
  <c r="K3256" i="76"/>
  <c r="K3257" i="76"/>
  <c r="K3258" i="76"/>
  <c r="K3259" i="76"/>
  <c r="K3260" i="76"/>
  <c r="K3261" i="76"/>
  <c r="K3262" i="76"/>
  <c r="K3263" i="76"/>
  <c r="K3264" i="76"/>
  <c r="K3265" i="76"/>
  <c r="K3266" i="76"/>
  <c r="K3267" i="76"/>
  <c r="K3268" i="76"/>
  <c r="K3269" i="76"/>
  <c r="K3270" i="76"/>
  <c r="K3271" i="76"/>
  <c r="K3272" i="76"/>
  <c r="K3273" i="76"/>
  <c r="K3274" i="76"/>
  <c r="K3275" i="76"/>
  <c r="K3276" i="76"/>
  <c r="K3277" i="76"/>
  <c r="K3278" i="76"/>
  <c r="K3279" i="76"/>
  <c r="K3280" i="76"/>
  <c r="K3281" i="76"/>
  <c r="K3282" i="76"/>
  <c r="K3283" i="76"/>
  <c r="K3284" i="76"/>
  <c r="K3285" i="76"/>
  <c r="K3286" i="76"/>
  <c r="K3287" i="76"/>
  <c r="K3288" i="76"/>
  <c r="K3289" i="76"/>
  <c r="K3290" i="76"/>
  <c r="K3291" i="76"/>
  <c r="K3292" i="76"/>
  <c r="K3293" i="76"/>
  <c r="K3294" i="76"/>
  <c r="K3295" i="76"/>
  <c r="K3296" i="76"/>
  <c r="K3297" i="76"/>
  <c r="K3298" i="76"/>
  <c r="K3299" i="76"/>
  <c r="K3300" i="76"/>
  <c r="K3301" i="76"/>
  <c r="K3302" i="76"/>
  <c r="K3303" i="76"/>
  <c r="K3304" i="76"/>
  <c r="K3305" i="76"/>
  <c r="K3306" i="76"/>
  <c r="K3307" i="76"/>
  <c r="K3308" i="76"/>
  <c r="K3309" i="76"/>
  <c r="K3310" i="76"/>
  <c r="K3311" i="76"/>
  <c r="K3312" i="76"/>
  <c r="K3313" i="76"/>
  <c r="K3314" i="76"/>
  <c r="K3315" i="76"/>
  <c r="K3316" i="76"/>
  <c r="K3317" i="76"/>
  <c r="K3318" i="76"/>
  <c r="K3319" i="76"/>
  <c r="K3320" i="76"/>
  <c r="K3321" i="76"/>
  <c r="K3322" i="76"/>
  <c r="K3323" i="76"/>
  <c r="K3324" i="76"/>
  <c r="K3325" i="76"/>
  <c r="K3326" i="76"/>
  <c r="K3327" i="76"/>
  <c r="K3328" i="76"/>
  <c r="K3329" i="76"/>
  <c r="K3330" i="76"/>
  <c r="K3331" i="76"/>
  <c r="K3332" i="76"/>
  <c r="K3333" i="76"/>
  <c r="K3334" i="76"/>
  <c r="K3335" i="76"/>
  <c r="K3336" i="76"/>
  <c r="K3337" i="76"/>
  <c r="K3338" i="76"/>
  <c r="K3339" i="76"/>
  <c r="K3340" i="76"/>
  <c r="K3341" i="76"/>
  <c r="K3342" i="76"/>
  <c r="K3343" i="76"/>
  <c r="K3344" i="76"/>
  <c r="K3345" i="76"/>
  <c r="K3346" i="76"/>
  <c r="K3347" i="76"/>
  <c r="K3348" i="76"/>
  <c r="K3349" i="76"/>
  <c r="K3350" i="76"/>
  <c r="K3351" i="76"/>
  <c r="K3352" i="76"/>
  <c r="K3353" i="76"/>
  <c r="K3354" i="76"/>
  <c r="K3355" i="76"/>
  <c r="K3356" i="76"/>
  <c r="K3357" i="76"/>
  <c r="K3358" i="76"/>
  <c r="K3359" i="76"/>
  <c r="K3360" i="76"/>
  <c r="K3361" i="76"/>
  <c r="K3362" i="76"/>
  <c r="K3363" i="76"/>
  <c r="K3364" i="76"/>
  <c r="K3365" i="76"/>
  <c r="K3366" i="76"/>
  <c r="K3367" i="76"/>
  <c r="K3368" i="76"/>
  <c r="K3369" i="76"/>
  <c r="K3370" i="76"/>
  <c r="K3371" i="76"/>
  <c r="K3372" i="76"/>
  <c r="K3373" i="76"/>
  <c r="K3374" i="76"/>
  <c r="K3375" i="76"/>
  <c r="K3376" i="76"/>
  <c r="K3377" i="76"/>
  <c r="K3378" i="76"/>
  <c r="K3379" i="76"/>
  <c r="K3380" i="76"/>
  <c r="K3381" i="76"/>
  <c r="K3382" i="76"/>
  <c r="K3383" i="76"/>
  <c r="K3384" i="76"/>
  <c r="K3385" i="76"/>
  <c r="K3386" i="76"/>
  <c r="K3387" i="76"/>
  <c r="K3388" i="76"/>
  <c r="K3389" i="76"/>
  <c r="K3390" i="76"/>
  <c r="K3391" i="76"/>
  <c r="K3392" i="76"/>
  <c r="K3393" i="76"/>
  <c r="K3394" i="76"/>
  <c r="K3395" i="76"/>
  <c r="K3396" i="76"/>
  <c r="K3397" i="76"/>
  <c r="K3398" i="76"/>
  <c r="K3399" i="76"/>
  <c r="K3400" i="76"/>
  <c r="K3401" i="76"/>
  <c r="K3402" i="76"/>
  <c r="K3403" i="76"/>
  <c r="K3404" i="76"/>
  <c r="K3405" i="76"/>
  <c r="K3406" i="76"/>
  <c r="K3407" i="76"/>
  <c r="K3408" i="76"/>
  <c r="K3409" i="76"/>
  <c r="K3410" i="76"/>
  <c r="K3411" i="76"/>
  <c r="K3412" i="76"/>
  <c r="K3413" i="76"/>
  <c r="K3414" i="76"/>
  <c r="K3415" i="76"/>
  <c r="K3416" i="76"/>
  <c r="K3417" i="76"/>
  <c r="K3418" i="76"/>
  <c r="K3419" i="76"/>
  <c r="K3420" i="76"/>
  <c r="K3421" i="76"/>
  <c r="K3422" i="76"/>
  <c r="K3423" i="76"/>
  <c r="K3424" i="76"/>
  <c r="K3425" i="76"/>
  <c r="K3426" i="76"/>
  <c r="K3427" i="76"/>
  <c r="K3428" i="76"/>
  <c r="K3429" i="76"/>
  <c r="K3430" i="76"/>
  <c r="K3431" i="76"/>
  <c r="K3432" i="76"/>
  <c r="K3433" i="76"/>
  <c r="K3434" i="76"/>
  <c r="K3435" i="76"/>
  <c r="K3436" i="76"/>
  <c r="K3437" i="76"/>
  <c r="K3438" i="76"/>
  <c r="K3439" i="76"/>
  <c r="K3440" i="76"/>
  <c r="K3441" i="76"/>
  <c r="K3442" i="76"/>
  <c r="K3443" i="76"/>
  <c r="K3444" i="76"/>
  <c r="K3445" i="76"/>
  <c r="K3446" i="76"/>
  <c r="K3447" i="76"/>
  <c r="K3448" i="76"/>
  <c r="K3449" i="76"/>
  <c r="K3450" i="76"/>
  <c r="K3451" i="76"/>
  <c r="K3452" i="76"/>
  <c r="K3453" i="76"/>
  <c r="K3454" i="76"/>
  <c r="K3455" i="76"/>
  <c r="K3456" i="76"/>
  <c r="K3457" i="76"/>
  <c r="K3458" i="76"/>
  <c r="K3459" i="76"/>
  <c r="K3460" i="76"/>
  <c r="K3461" i="76"/>
  <c r="K3462" i="76"/>
  <c r="K3463" i="76"/>
  <c r="K3464" i="76"/>
  <c r="K3465" i="76"/>
  <c r="K3466" i="76"/>
  <c r="K3467" i="76"/>
  <c r="K3468" i="76"/>
  <c r="K3469" i="76"/>
  <c r="K3470" i="76"/>
  <c r="K3471" i="76"/>
  <c r="K3472" i="76"/>
  <c r="K3473" i="76"/>
  <c r="K3474" i="76"/>
  <c r="K3475" i="76"/>
  <c r="K3476" i="76"/>
  <c r="K3477" i="76"/>
  <c r="K3478" i="76"/>
  <c r="K3479" i="76"/>
  <c r="K3480" i="76"/>
  <c r="K3481" i="76"/>
  <c r="K3482" i="76"/>
  <c r="K3483" i="76"/>
  <c r="K3484" i="76"/>
  <c r="K3485" i="76"/>
  <c r="K3486" i="76"/>
  <c r="K3487" i="76"/>
  <c r="K3488" i="76"/>
  <c r="K3489" i="76"/>
  <c r="K3490" i="76"/>
  <c r="K3491" i="76"/>
  <c r="K3492" i="76"/>
  <c r="K3493" i="76"/>
  <c r="K3494" i="76"/>
  <c r="K3495" i="76"/>
  <c r="K3496" i="76"/>
  <c r="K3497" i="76"/>
  <c r="K3498" i="76"/>
  <c r="K3499" i="76"/>
  <c r="K3500" i="76"/>
  <c r="K3501" i="76"/>
  <c r="K3502" i="76"/>
  <c r="K3503" i="76"/>
  <c r="K3504" i="76"/>
  <c r="K3505" i="76"/>
  <c r="K3506" i="76"/>
  <c r="K3507" i="76"/>
  <c r="K3508" i="76"/>
  <c r="K3509" i="76"/>
  <c r="K3510" i="76"/>
  <c r="K3511" i="76"/>
  <c r="K3512" i="76"/>
  <c r="K3513" i="76"/>
  <c r="K3514" i="76"/>
  <c r="K3515" i="76"/>
  <c r="K3516" i="76"/>
  <c r="K3517" i="76"/>
  <c r="K3518" i="76"/>
  <c r="K3519" i="76"/>
  <c r="K3520" i="76"/>
  <c r="K3521" i="76"/>
  <c r="K3522" i="76"/>
  <c r="K3523" i="76"/>
  <c r="K3524" i="76"/>
  <c r="K3525" i="76"/>
  <c r="K3526" i="76"/>
  <c r="K3527" i="76"/>
  <c r="K3528" i="76"/>
  <c r="K3529" i="76"/>
  <c r="K3530" i="76"/>
  <c r="K3531" i="76"/>
  <c r="K3532" i="76"/>
  <c r="K3533" i="76"/>
  <c r="K3534" i="76"/>
  <c r="K3535" i="76"/>
  <c r="K3536" i="76"/>
  <c r="K3537" i="76"/>
  <c r="K3538" i="76"/>
  <c r="K3539" i="76"/>
  <c r="K3540" i="76"/>
  <c r="K3541" i="76"/>
  <c r="K3542" i="76"/>
  <c r="K3543" i="76"/>
  <c r="K3544" i="76"/>
  <c r="K3545" i="76"/>
  <c r="K3546" i="76"/>
  <c r="K3547" i="76"/>
  <c r="K3548" i="76"/>
  <c r="K3549" i="76"/>
  <c r="K3550" i="76"/>
  <c r="K3551" i="76"/>
  <c r="K3552" i="76"/>
  <c r="K3553" i="76"/>
  <c r="K3554" i="76"/>
  <c r="K3555" i="76"/>
  <c r="K3556" i="76"/>
  <c r="K3557" i="76"/>
  <c r="K3558" i="76"/>
  <c r="K3559" i="76"/>
  <c r="K3560" i="76"/>
  <c r="K3561" i="76"/>
  <c r="K3562" i="76"/>
  <c r="K3563" i="76"/>
  <c r="K3564" i="76"/>
  <c r="K3565" i="76"/>
  <c r="K3566" i="76"/>
  <c r="K3567" i="76"/>
  <c r="K3568" i="76"/>
  <c r="K3569" i="76"/>
  <c r="K3570" i="76"/>
  <c r="K3571" i="76"/>
  <c r="K3572" i="76"/>
  <c r="K3573" i="76"/>
  <c r="K3574" i="76"/>
  <c r="K3575" i="76"/>
  <c r="K3576" i="76"/>
  <c r="K3577" i="76"/>
  <c r="K3578" i="76"/>
  <c r="K3579" i="76"/>
  <c r="K3580" i="76"/>
  <c r="K3581" i="76"/>
  <c r="K3582" i="76"/>
  <c r="K3583" i="76"/>
  <c r="K3584" i="76"/>
  <c r="K3585" i="76"/>
  <c r="K3586" i="76"/>
  <c r="K3587" i="76"/>
  <c r="K3588" i="76"/>
  <c r="K3589" i="76"/>
  <c r="K3590" i="76"/>
  <c r="K3591" i="76"/>
  <c r="K3592" i="76"/>
  <c r="K3593" i="76"/>
  <c r="K3594" i="76"/>
  <c r="K3595" i="76"/>
  <c r="K3596" i="76"/>
  <c r="K3597" i="76"/>
  <c r="K3598" i="76"/>
  <c r="K3599" i="76"/>
  <c r="K3600" i="76"/>
  <c r="K3601" i="76"/>
  <c r="K3602" i="76"/>
  <c r="K3603" i="76"/>
  <c r="K3604" i="76"/>
  <c r="K3605" i="76"/>
  <c r="K3606" i="76"/>
  <c r="K3607" i="76"/>
  <c r="K3608" i="76"/>
  <c r="K3609" i="76"/>
  <c r="K3610" i="76"/>
  <c r="K3611" i="76"/>
  <c r="K3612" i="76"/>
  <c r="K3613" i="76"/>
  <c r="K3614" i="76"/>
  <c r="K3615" i="76"/>
  <c r="K3616" i="76"/>
  <c r="K3617" i="76"/>
  <c r="K3618" i="76"/>
  <c r="K3619" i="76"/>
  <c r="K3620" i="76"/>
  <c r="K3621" i="76"/>
  <c r="K3622" i="76"/>
  <c r="K3623" i="76"/>
  <c r="K3624" i="76"/>
  <c r="K3625" i="76"/>
  <c r="K3626" i="76"/>
  <c r="K3627" i="76"/>
  <c r="K3628" i="76"/>
  <c r="K3629" i="76"/>
  <c r="K3630" i="76"/>
  <c r="K3631" i="76"/>
  <c r="K3632" i="76"/>
  <c r="K3633" i="76"/>
  <c r="K3634" i="76"/>
  <c r="K3635" i="76"/>
  <c r="K3636" i="76"/>
  <c r="K3637" i="76"/>
  <c r="K3638" i="76"/>
  <c r="K3639" i="76"/>
  <c r="K3640" i="76"/>
  <c r="K3641" i="76"/>
  <c r="K3642" i="76"/>
  <c r="K3643" i="76"/>
  <c r="K3644" i="76"/>
  <c r="K3645" i="76"/>
  <c r="K3646" i="76"/>
  <c r="K3647" i="76"/>
  <c r="K3648" i="76"/>
  <c r="K3649" i="76"/>
  <c r="K3650" i="76"/>
  <c r="K3651" i="76"/>
  <c r="K3652" i="76"/>
  <c r="K3653" i="76"/>
  <c r="K3654" i="76"/>
  <c r="K3655" i="76"/>
  <c r="K3656" i="76"/>
  <c r="K3657" i="76"/>
  <c r="K3658" i="76"/>
  <c r="K3659" i="76"/>
  <c r="K3660" i="76"/>
  <c r="K3661" i="76"/>
  <c r="K3662" i="76"/>
  <c r="K3663" i="76"/>
  <c r="K3664" i="76"/>
  <c r="K3665" i="76"/>
  <c r="K3666" i="76"/>
  <c r="K3667" i="76"/>
  <c r="K3668" i="76"/>
  <c r="K3669" i="76"/>
  <c r="K3670" i="76"/>
  <c r="K3671" i="76"/>
  <c r="K3672" i="76"/>
  <c r="K3673" i="76"/>
  <c r="K3674" i="76"/>
  <c r="K3675" i="76"/>
  <c r="K3676" i="76"/>
  <c r="K3677" i="76"/>
  <c r="K3678" i="76"/>
  <c r="K3679" i="76"/>
  <c r="K3680" i="76"/>
  <c r="K3681" i="76"/>
  <c r="K3682" i="76"/>
  <c r="K3683" i="76"/>
  <c r="K3684" i="76"/>
  <c r="K3685" i="76"/>
  <c r="K3686" i="76"/>
  <c r="K3687" i="76"/>
  <c r="K3688" i="76"/>
  <c r="K3689" i="76"/>
  <c r="K3690" i="76"/>
  <c r="K3691" i="76"/>
  <c r="K3692" i="76"/>
  <c r="K3693" i="76"/>
  <c r="K3694" i="76"/>
  <c r="K3695" i="76"/>
  <c r="K3696" i="76"/>
  <c r="K3697" i="76"/>
  <c r="K3698" i="76"/>
  <c r="K3699" i="76"/>
  <c r="K3700" i="76"/>
  <c r="K3701" i="76"/>
  <c r="K3702" i="76"/>
  <c r="K3703" i="76"/>
  <c r="K3704" i="76"/>
  <c r="K3705" i="76"/>
  <c r="K3706" i="76"/>
  <c r="K3707" i="76"/>
  <c r="K3708" i="76"/>
  <c r="K3709" i="76"/>
  <c r="K3710" i="76"/>
  <c r="K3711" i="76"/>
  <c r="K3712" i="76"/>
  <c r="K3713" i="76"/>
  <c r="K3714" i="76"/>
  <c r="K3715" i="76"/>
  <c r="K3716" i="76"/>
  <c r="K3717" i="76"/>
  <c r="K3718" i="76"/>
  <c r="K3719" i="76"/>
  <c r="K3720" i="76"/>
  <c r="K3721" i="76"/>
  <c r="K3722" i="76"/>
  <c r="K3723" i="76"/>
  <c r="K3724" i="76"/>
  <c r="K3725" i="76"/>
  <c r="K3726" i="76"/>
  <c r="K3727" i="76"/>
  <c r="K3728" i="76"/>
  <c r="K3729" i="76"/>
  <c r="K3730" i="76"/>
  <c r="K3731" i="76"/>
  <c r="K3732" i="76"/>
  <c r="K3733" i="76"/>
  <c r="K3734" i="76"/>
  <c r="K3735" i="76"/>
  <c r="K3736" i="76"/>
  <c r="K3737" i="76"/>
  <c r="K3738" i="76"/>
  <c r="K3739" i="76"/>
  <c r="K3740" i="76"/>
  <c r="K3741" i="76"/>
  <c r="K3742" i="76"/>
  <c r="K3743" i="76"/>
  <c r="K3744" i="76"/>
  <c r="K3745" i="76"/>
  <c r="K3746" i="76"/>
  <c r="K3747" i="76"/>
  <c r="K3748" i="76"/>
  <c r="K3749" i="76"/>
  <c r="K3750" i="76"/>
  <c r="K3751" i="76"/>
  <c r="K3752" i="76"/>
  <c r="K3753" i="76"/>
  <c r="K3754" i="76"/>
  <c r="K3755" i="76"/>
  <c r="K3756" i="76"/>
  <c r="K3757" i="76"/>
  <c r="K3758" i="76"/>
  <c r="K3759" i="76"/>
  <c r="K3760" i="76"/>
  <c r="K3761" i="76"/>
  <c r="K3762" i="76"/>
  <c r="K3763" i="76"/>
  <c r="K3764" i="76"/>
  <c r="K3765" i="76"/>
  <c r="K3766" i="76"/>
  <c r="K3767" i="76"/>
  <c r="K3768" i="76"/>
  <c r="K3769" i="76"/>
  <c r="K3770" i="76"/>
  <c r="K3771" i="76"/>
  <c r="K3772" i="76"/>
  <c r="K3773" i="76"/>
  <c r="K3774" i="76"/>
  <c r="K3775" i="76"/>
  <c r="K3776" i="76"/>
  <c r="K3777" i="76"/>
  <c r="K3778" i="76"/>
  <c r="K3779" i="76"/>
  <c r="K3780" i="76"/>
  <c r="K3781" i="76"/>
  <c r="K3782" i="76"/>
  <c r="K3783" i="76"/>
  <c r="K3784" i="76"/>
  <c r="K3785" i="76"/>
  <c r="K3786" i="76"/>
  <c r="K3787" i="76"/>
  <c r="K3788" i="76"/>
  <c r="K3789" i="76"/>
  <c r="K3790" i="76"/>
  <c r="K3791" i="76"/>
  <c r="K3792" i="76"/>
  <c r="K3793" i="76"/>
  <c r="K3794" i="76"/>
  <c r="K3795" i="76"/>
  <c r="K3796" i="76"/>
  <c r="K3797" i="76"/>
  <c r="K3798" i="76"/>
  <c r="K3799" i="76"/>
  <c r="K3800" i="76"/>
  <c r="K3801" i="76"/>
  <c r="K3802" i="76"/>
  <c r="K3803" i="76"/>
  <c r="K3804" i="76"/>
  <c r="K3805" i="76"/>
  <c r="K3806" i="76"/>
  <c r="K3807" i="76"/>
  <c r="K3808" i="76"/>
  <c r="K3809" i="76"/>
  <c r="K3810" i="76"/>
  <c r="K3811" i="76"/>
  <c r="K3812" i="76"/>
  <c r="K3813" i="76"/>
  <c r="K3814" i="76"/>
  <c r="K3815" i="76"/>
  <c r="K3816" i="76"/>
  <c r="K3817" i="76"/>
  <c r="K3818" i="76"/>
  <c r="K3819" i="76"/>
  <c r="K3820" i="76"/>
  <c r="K3821" i="76"/>
  <c r="K3822" i="76"/>
  <c r="K3823" i="76"/>
  <c r="K3824" i="76"/>
  <c r="K3825" i="76"/>
  <c r="K3826" i="76"/>
  <c r="K3827" i="76"/>
  <c r="K3828" i="76"/>
  <c r="K3829" i="76"/>
  <c r="K3830" i="76"/>
  <c r="K3831" i="76"/>
  <c r="K3832" i="76"/>
  <c r="K3833" i="76"/>
  <c r="K3834" i="76"/>
  <c r="K3835" i="76"/>
  <c r="K3836" i="76"/>
  <c r="K3837" i="76"/>
  <c r="K3838" i="76"/>
  <c r="K3839" i="76"/>
  <c r="K3840" i="76"/>
  <c r="K3841" i="76"/>
  <c r="K3842" i="76"/>
  <c r="K3843" i="76"/>
  <c r="K3844" i="76"/>
  <c r="K3845" i="76"/>
  <c r="K3846" i="76"/>
  <c r="K3847" i="76"/>
  <c r="K3848" i="76"/>
  <c r="K3849" i="76"/>
  <c r="K3850" i="76"/>
  <c r="K3851" i="76"/>
  <c r="K3852" i="76"/>
  <c r="K3853" i="76"/>
  <c r="K3854" i="76"/>
  <c r="K3855" i="76"/>
  <c r="K3856" i="76"/>
  <c r="K3857" i="76"/>
  <c r="K3858" i="76"/>
  <c r="K3859" i="76"/>
  <c r="K3860" i="76"/>
  <c r="K3861" i="76"/>
  <c r="K3862" i="76"/>
  <c r="K3863" i="76"/>
  <c r="K3864" i="76"/>
  <c r="K3865" i="76"/>
  <c r="K3866" i="76"/>
  <c r="K3867" i="76"/>
  <c r="K3868" i="76"/>
  <c r="K3869" i="76"/>
  <c r="K3870" i="76"/>
  <c r="K3871" i="76"/>
  <c r="K3872" i="76"/>
  <c r="K3873" i="76"/>
  <c r="K3874" i="76"/>
  <c r="K3875" i="76"/>
  <c r="K3876" i="76"/>
  <c r="K3877" i="76"/>
  <c r="K3878" i="76"/>
  <c r="K3879" i="76"/>
  <c r="K3880" i="76"/>
  <c r="K3881" i="76"/>
  <c r="K3882" i="76"/>
  <c r="K3883" i="76"/>
  <c r="K3884" i="76"/>
  <c r="K3885" i="76"/>
  <c r="K3886" i="76"/>
  <c r="K3887" i="76"/>
  <c r="K3888" i="76"/>
  <c r="K3889" i="76"/>
  <c r="K3890" i="76"/>
  <c r="K3891" i="76"/>
  <c r="K3892" i="76"/>
  <c r="K3893" i="76"/>
  <c r="K3894" i="76"/>
  <c r="K3895" i="76"/>
  <c r="K3896" i="76"/>
  <c r="K3897" i="76"/>
  <c r="K3898" i="76"/>
  <c r="K3899" i="76"/>
  <c r="K3900" i="76"/>
  <c r="K3901" i="76"/>
  <c r="K3902" i="76"/>
  <c r="K3903" i="76"/>
  <c r="K3904" i="76"/>
  <c r="K3905" i="76"/>
  <c r="K3906" i="76"/>
  <c r="K3907" i="76"/>
  <c r="K3908" i="76"/>
  <c r="K3909" i="76"/>
  <c r="K3910" i="76"/>
  <c r="K3911" i="76"/>
  <c r="K3912" i="76"/>
  <c r="K3913" i="76"/>
  <c r="K3914" i="76"/>
  <c r="K3915" i="76"/>
  <c r="K3916" i="76"/>
  <c r="K3917" i="76"/>
  <c r="K3918" i="76"/>
  <c r="K3919" i="76"/>
  <c r="K3920" i="76"/>
  <c r="K3921" i="76"/>
  <c r="K3922" i="76"/>
  <c r="K3923" i="76"/>
  <c r="K3924" i="76"/>
  <c r="K3925" i="76"/>
  <c r="K3926" i="76"/>
  <c r="K3927" i="76"/>
  <c r="K3928" i="76"/>
  <c r="K3929" i="76"/>
  <c r="K3930" i="76"/>
  <c r="K3931" i="76"/>
  <c r="K3932" i="76"/>
  <c r="K3933" i="76"/>
  <c r="K3934" i="76"/>
  <c r="K3935" i="76"/>
  <c r="K3936" i="76"/>
  <c r="K3937" i="76"/>
  <c r="K3938" i="76"/>
  <c r="K3939" i="76"/>
  <c r="K3940" i="76"/>
  <c r="K3941" i="76"/>
  <c r="K3942" i="76"/>
  <c r="K3943" i="76"/>
  <c r="K3944" i="76"/>
  <c r="K3945" i="76"/>
  <c r="K3946" i="76"/>
  <c r="K3947" i="76"/>
  <c r="K3948" i="76"/>
  <c r="K3949" i="76"/>
  <c r="K3950" i="76"/>
  <c r="K3951" i="76"/>
  <c r="K3952" i="76"/>
  <c r="K3953" i="76"/>
  <c r="K3954" i="76"/>
  <c r="K3955" i="76"/>
  <c r="K3956" i="76"/>
  <c r="K3957" i="76"/>
  <c r="K3958" i="76"/>
  <c r="K3959" i="76"/>
  <c r="K3960" i="76"/>
  <c r="K3961" i="76"/>
  <c r="K3962" i="76"/>
  <c r="K3963" i="76"/>
  <c r="K3964" i="76"/>
  <c r="K3965" i="76"/>
  <c r="K3966" i="76"/>
  <c r="K3967" i="76"/>
  <c r="K3968" i="76"/>
  <c r="K3969" i="76"/>
  <c r="K3970" i="76"/>
  <c r="K3971" i="76"/>
  <c r="K3972" i="76"/>
  <c r="K3973" i="76"/>
  <c r="K3974" i="76"/>
  <c r="K3975" i="76"/>
  <c r="K3976" i="76"/>
  <c r="K3977" i="76"/>
  <c r="K3978" i="76"/>
  <c r="K3979" i="76"/>
  <c r="K3980" i="76"/>
  <c r="K3981" i="76"/>
  <c r="K3982" i="76"/>
  <c r="K3983" i="76"/>
  <c r="K3984" i="76"/>
  <c r="K3985" i="76"/>
  <c r="K3986" i="76"/>
  <c r="K3987" i="76"/>
  <c r="K3988" i="76"/>
  <c r="K3989" i="76"/>
  <c r="K3990" i="76"/>
  <c r="K3991" i="76"/>
  <c r="K3992" i="76"/>
  <c r="K3993" i="76"/>
  <c r="K3994" i="76"/>
  <c r="K3995" i="76"/>
  <c r="K3996" i="76"/>
  <c r="K3997" i="76"/>
  <c r="K3998" i="76"/>
  <c r="K3999" i="76"/>
  <c r="K4000" i="76"/>
  <c r="K4001" i="76"/>
  <c r="K4002" i="76"/>
  <c r="K4003" i="76"/>
  <c r="K4004" i="76"/>
  <c r="K4005" i="76"/>
  <c r="K4006" i="76"/>
  <c r="K4007" i="76"/>
  <c r="K4008" i="76"/>
  <c r="K4009" i="76"/>
  <c r="K4010" i="76"/>
  <c r="K4011" i="76"/>
  <c r="K4012" i="76"/>
  <c r="K4013" i="76"/>
  <c r="K4014" i="76"/>
  <c r="K4015" i="76"/>
  <c r="K4016" i="76"/>
  <c r="K4017" i="76"/>
  <c r="K4018" i="76"/>
  <c r="K4019" i="76"/>
  <c r="K4020" i="76"/>
  <c r="K4021" i="76"/>
  <c r="K4022" i="76"/>
  <c r="K4023" i="76"/>
  <c r="K4024" i="76"/>
  <c r="K4025" i="76"/>
  <c r="K4026" i="76"/>
  <c r="K4027" i="76"/>
  <c r="K4028" i="76"/>
  <c r="K4029" i="76"/>
  <c r="K4030" i="76"/>
  <c r="K4031" i="76"/>
  <c r="K4032" i="76"/>
  <c r="K4033" i="76"/>
  <c r="K4034" i="76"/>
  <c r="K4035" i="76"/>
  <c r="K4036" i="76"/>
  <c r="K4037" i="76"/>
  <c r="K4038" i="76"/>
  <c r="K4039" i="76"/>
  <c r="K4040" i="76"/>
  <c r="K4041" i="76"/>
  <c r="K4042" i="76"/>
  <c r="K4043" i="76"/>
  <c r="K4044" i="76"/>
  <c r="K4045" i="76"/>
  <c r="K4046" i="76"/>
  <c r="K4047" i="76"/>
  <c r="K4048" i="76"/>
  <c r="K4049" i="76"/>
  <c r="K4050" i="76"/>
  <c r="K4051" i="76"/>
  <c r="K4052" i="76"/>
  <c r="K4053" i="76"/>
  <c r="K4054" i="76"/>
  <c r="K4055" i="76"/>
  <c r="K4056" i="76"/>
  <c r="K4057" i="76"/>
  <c r="K4058" i="76"/>
  <c r="K4059" i="76"/>
  <c r="K4060" i="76"/>
  <c r="K4061" i="76"/>
  <c r="K4062" i="76"/>
  <c r="K4063" i="76"/>
  <c r="K4064" i="76"/>
  <c r="K4065" i="76"/>
  <c r="K4066" i="76"/>
  <c r="K4067" i="76"/>
  <c r="K4068" i="76"/>
  <c r="K4069" i="76"/>
  <c r="K4070" i="76"/>
  <c r="K4071" i="76"/>
  <c r="K4072" i="76"/>
  <c r="K4073" i="76"/>
  <c r="K4074" i="76"/>
  <c r="K4075" i="76"/>
  <c r="K4076" i="76"/>
  <c r="K4077" i="76"/>
  <c r="K4078" i="76"/>
  <c r="K4079" i="76"/>
  <c r="K4080" i="76"/>
  <c r="K4081" i="76"/>
  <c r="K4082" i="76"/>
  <c r="K4083" i="76"/>
  <c r="K4084" i="76"/>
  <c r="K4085" i="76"/>
  <c r="K4086" i="76"/>
  <c r="K4087" i="76"/>
  <c r="K4088" i="76"/>
  <c r="K4089" i="76"/>
  <c r="K4090" i="76"/>
  <c r="K4091" i="76"/>
  <c r="K4092" i="76"/>
  <c r="K4093" i="76"/>
  <c r="K4094" i="76"/>
  <c r="K4095" i="76"/>
  <c r="K4096" i="76"/>
  <c r="K4097" i="76"/>
  <c r="K4098" i="76"/>
  <c r="K4099" i="76"/>
  <c r="K4100" i="76"/>
  <c r="K4101" i="76"/>
  <c r="K4102" i="76"/>
  <c r="K4103" i="76"/>
  <c r="K4104" i="76"/>
  <c r="K4105" i="76"/>
  <c r="K4106" i="76"/>
  <c r="K4107" i="76"/>
  <c r="K4108" i="76"/>
  <c r="K4109" i="76"/>
  <c r="K4110" i="76"/>
  <c r="K4111" i="76"/>
  <c r="K4112" i="76"/>
  <c r="K4113" i="76"/>
  <c r="K4114" i="76"/>
  <c r="K4115" i="76"/>
  <c r="K4116" i="76"/>
  <c r="K4117" i="76"/>
  <c r="K4118" i="76"/>
  <c r="K4119" i="76"/>
  <c r="K4120" i="76"/>
  <c r="K4121" i="76"/>
  <c r="K4122" i="76"/>
  <c r="K4123" i="76"/>
  <c r="K4124" i="76"/>
  <c r="K4125" i="76"/>
  <c r="K4126" i="76"/>
  <c r="K4127" i="76"/>
  <c r="K4128" i="76"/>
  <c r="K4129" i="76"/>
  <c r="K4130" i="76"/>
  <c r="K4131" i="76"/>
  <c r="K4132" i="76"/>
  <c r="K4133" i="76"/>
  <c r="K4134" i="76"/>
  <c r="K4135" i="76"/>
  <c r="K4136" i="76"/>
  <c r="K4137" i="76"/>
  <c r="K4138" i="76"/>
  <c r="K4139" i="76"/>
  <c r="K4140" i="76"/>
  <c r="K4141" i="76"/>
  <c r="K4142" i="76"/>
  <c r="K4143" i="76"/>
  <c r="K4144" i="76"/>
  <c r="K4145" i="76"/>
  <c r="K4146" i="76"/>
  <c r="K4147" i="76"/>
  <c r="K4148" i="76"/>
  <c r="K4149" i="76"/>
  <c r="K4150" i="76"/>
  <c r="K4151" i="76"/>
  <c r="K4152" i="76"/>
  <c r="K4153" i="76"/>
  <c r="K4154" i="76"/>
  <c r="K4155" i="76"/>
  <c r="K4156" i="76"/>
  <c r="K4157" i="76"/>
  <c r="K4158" i="76"/>
  <c r="K4159" i="76"/>
  <c r="K4160" i="76"/>
  <c r="K4161" i="76"/>
  <c r="K4162" i="76"/>
  <c r="K4163" i="76"/>
  <c r="K4164" i="76"/>
  <c r="K4165" i="76"/>
  <c r="K4166" i="76"/>
  <c r="K4167" i="76"/>
  <c r="K4168" i="76"/>
  <c r="K4169" i="76"/>
  <c r="K4170" i="76"/>
  <c r="K4171" i="76"/>
  <c r="K4172" i="76"/>
  <c r="K4173" i="76"/>
  <c r="K4174" i="76"/>
  <c r="K4175" i="76"/>
  <c r="K4176" i="76"/>
  <c r="K4177" i="76"/>
  <c r="K4178" i="76"/>
  <c r="K4179" i="76"/>
  <c r="K4180" i="76"/>
  <c r="K4181" i="76"/>
  <c r="K4182" i="76"/>
  <c r="K4183" i="76"/>
  <c r="K4184" i="76"/>
  <c r="K4185" i="76"/>
  <c r="K4186" i="76"/>
  <c r="K4187" i="76"/>
  <c r="K4188" i="76"/>
  <c r="K4189" i="76"/>
  <c r="K4190" i="76"/>
  <c r="K4191" i="76"/>
  <c r="K4192" i="76"/>
  <c r="K4193" i="76"/>
  <c r="K4194" i="76"/>
  <c r="K4195" i="76"/>
  <c r="K4196" i="76"/>
  <c r="K4197" i="76"/>
  <c r="K4198" i="76"/>
  <c r="K4199" i="76"/>
  <c r="K4200" i="76"/>
  <c r="K4201" i="76"/>
  <c r="K4202" i="76"/>
  <c r="K4203" i="76"/>
  <c r="K4204" i="76"/>
  <c r="K4205" i="76"/>
  <c r="K4206" i="76"/>
  <c r="K4207" i="76"/>
  <c r="K4208" i="76"/>
  <c r="K4209" i="76"/>
  <c r="K4210" i="76"/>
  <c r="K4211" i="76"/>
  <c r="K4212" i="76"/>
  <c r="K4213" i="76"/>
  <c r="K4214" i="76"/>
  <c r="K4215" i="76"/>
  <c r="K4216" i="76"/>
  <c r="K4217" i="76"/>
  <c r="K4218" i="76"/>
  <c r="K4219" i="76"/>
  <c r="K4220" i="76"/>
  <c r="K4221" i="76"/>
  <c r="K4222" i="76"/>
  <c r="K4223" i="76"/>
  <c r="K4224" i="76"/>
  <c r="K4225" i="76"/>
  <c r="K4226" i="76"/>
  <c r="K4227" i="76"/>
  <c r="K4228" i="76"/>
  <c r="K4229" i="76"/>
  <c r="K4230" i="76"/>
  <c r="K4231" i="76"/>
  <c r="K4232" i="76"/>
  <c r="K4233" i="76"/>
  <c r="K4234" i="76"/>
  <c r="K4235" i="76"/>
  <c r="K4236" i="76"/>
  <c r="K4237" i="76"/>
  <c r="K4238" i="76"/>
  <c r="K4239" i="76"/>
  <c r="K4240" i="76"/>
  <c r="K4241" i="76"/>
  <c r="K4242" i="76"/>
  <c r="K4243" i="76"/>
  <c r="K4244" i="76"/>
  <c r="K4245" i="76"/>
  <c r="K4246" i="76"/>
  <c r="K4247" i="76"/>
  <c r="K4248" i="76"/>
  <c r="K4249" i="76"/>
  <c r="K4250" i="76"/>
  <c r="K4251" i="76"/>
  <c r="K4252" i="76"/>
  <c r="K4253" i="76"/>
  <c r="K4254" i="76"/>
  <c r="K4255" i="76"/>
  <c r="K4256" i="76"/>
  <c r="K4257" i="76"/>
  <c r="K4258" i="76"/>
  <c r="K4259" i="76"/>
  <c r="K4260" i="76"/>
  <c r="K4261" i="76"/>
  <c r="K4262" i="76"/>
  <c r="K4263" i="76"/>
  <c r="K4264" i="76"/>
  <c r="K4265" i="76"/>
  <c r="K4266" i="76"/>
  <c r="K4267" i="76"/>
  <c r="K4268" i="76"/>
  <c r="K4269" i="76"/>
  <c r="K4270" i="76"/>
  <c r="K4271" i="76"/>
  <c r="K4272" i="76"/>
  <c r="K4273" i="76"/>
  <c r="K4274" i="76"/>
  <c r="K4275" i="76"/>
  <c r="K4276" i="76"/>
  <c r="K4277" i="76"/>
  <c r="K4278" i="76"/>
  <c r="K4279" i="76"/>
  <c r="K4280" i="76"/>
  <c r="K4281" i="76"/>
  <c r="K4282" i="76"/>
  <c r="K4283" i="76"/>
  <c r="K4284" i="76"/>
  <c r="K4285" i="76"/>
  <c r="K4286" i="76"/>
  <c r="K4287" i="76"/>
  <c r="K4288" i="76"/>
  <c r="K4289" i="76"/>
  <c r="K4290" i="76"/>
  <c r="K4291" i="76"/>
  <c r="K4292" i="76"/>
  <c r="K4293" i="76"/>
  <c r="K4294" i="76"/>
  <c r="K4295" i="76"/>
  <c r="K4296" i="76"/>
  <c r="K4297" i="76"/>
  <c r="K4298" i="76"/>
  <c r="K4299" i="76"/>
  <c r="K4300" i="76"/>
  <c r="K4301" i="76"/>
  <c r="K4302" i="76"/>
  <c r="K4303" i="76"/>
  <c r="K4304" i="76"/>
  <c r="K4305" i="76"/>
  <c r="K4306" i="76"/>
  <c r="K4307" i="76"/>
  <c r="K4308" i="76"/>
  <c r="K4309" i="76"/>
  <c r="K4310" i="76"/>
  <c r="K4311" i="76"/>
  <c r="K4312" i="76"/>
  <c r="K4313" i="76"/>
  <c r="K4314" i="76"/>
  <c r="K4315" i="76"/>
  <c r="K4316" i="76"/>
  <c r="K4317" i="76"/>
  <c r="K4318" i="76"/>
  <c r="K4319" i="76"/>
  <c r="K4320" i="76"/>
  <c r="K4321" i="76"/>
  <c r="K4322" i="76"/>
  <c r="K4323" i="76"/>
  <c r="K4324" i="76"/>
  <c r="K4325" i="76"/>
  <c r="K4326" i="76"/>
  <c r="K4327" i="76"/>
  <c r="K4328" i="76"/>
  <c r="K4329" i="76"/>
  <c r="K4330" i="76"/>
  <c r="K4331" i="76"/>
  <c r="K4332" i="76"/>
  <c r="K4333" i="76"/>
  <c r="K4334" i="76"/>
  <c r="K4335" i="76"/>
  <c r="K4336" i="76"/>
  <c r="K4337" i="76"/>
  <c r="K4338" i="76"/>
  <c r="K4339" i="76"/>
  <c r="K4340" i="76"/>
  <c r="K4341" i="76"/>
  <c r="K4342" i="76"/>
  <c r="K4343" i="76"/>
  <c r="K4344" i="76"/>
  <c r="K4345" i="76"/>
  <c r="K4346" i="76"/>
  <c r="K4347" i="76"/>
  <c r="K4348" i="76"/>
  <c r="K4349" i="76"/>
  <c r="K4350" i="76"/>
  <c r="K4351" i="76"/>
  <c r="K4352" i="76"/>
  <c r="K4353" i="76"/>
  <c r="K4354" i="76"/>
  <c r="K4355" i="76"/>
  <c r="K4356" i="76"/>
  <c r="K4357" i="76"/>
  <c r="K4358" i="76"/>
  <c r="K4359" i="76"/>
  <c r="K4360" i="76"/>
  <c r="K4361" i="76"/>
  <c r="K4362" i="76"/>
  <c r="K4363" i="76"/>
  <c r="K4364" i="76"/>
  <c r="K4365" i="76"/>
  <c r="K4366" i="76"/>
  <c r="K4367" i="76"/>
  <c r="K4368" i="76"/>
  <c r="K4369" i="76"/>
  <c r="K4370" i="76"/>
  <c r="K4371" i="76"/>
  <c r="K4372" i="76"/>
  <c r="K4373" i="76"/>
  <c r="K4374" i="76"/>
  <c r="K4375" i="76"/>
  <c r="K4376" i="76"/>
  <c r="K4377" i="76"/>
  <c r="K4378" i="76"/>
  <c r="K4379" i="76"/>
  <c r="K4380" i="76"/>
  <c r="K4381" i="76"/>
  <c r="K4382" i="76"/>
  <c r="K4383" i="76"/>
  <c r="K4384" i="76"/>
  <c r="K4385" i="76"/>
  <c r="K4386" i="76"/>
  <c r="K4387" i="76"/>
  <c r="K4388" i="76"/>
  <c r="K4389" i="76"/>
  <c r="K4390" i="76"/>
  <c r="K4391" i="76"/>
  <c r="K4392" i="76"/>
  <c r="K4393" i="76"/>
  <c r="K4394" i="76"/>
  <c r="K4395" i="76"/>
  <c r="K4396" i="76"/>
  <c r="K4397" i="76"/>
  <c r="K4398" i="76"/>
  <c r="K4399" i="76"/>
  <c r="K4400" i="76"/>
  <c r="K4401" i="76"/>
  <c r="K4402" i="76"/>
  <c r="K4403" i="76"/>
  <c r="K4404" i="76"/>
  <c r="K4405" i="76"/>
  <c r="K4406" i="76"/>
  <c r="K4407" i="76"/>
  <c r="K4408" i="76"/>
  <c r="K4409" i="76"/>
  <c r="K4410" i="76"/>
  <c r="K4411" i="76"/>
  <c r="K4412" i="76"/>
  <c r="K4413" i="76"/>
  <c r="K4414" i="76"/>
  <c r="K4415" i="76"/>
  <c r="K4416" i="76"/>
  <c r="K4417" i="76"/>
  <c r="K4418" i="76"/>
  <c r="K4419" i="76"/>
  <c r="K4420" i="76"/>
  <c r="K4421" i="76"/>
  <c r="K4422" i="76"/>
  <c r="K4423" i="76"/>
  <c r="K4424" i="76"/>
  <c r="K4425" i="76"/>
  <c r="K4426" i="76"/>
  <c r="K4427" i="76"/>
  <c r="K4428" i="76"/>
  <c r="K4429" i="76"/>
  <c r="K4430" i="76"/>
  <c r="K4431" i="76"/>
  <c r="K4432" i="76"/>
  <c r="K4433" i="76"/>
  <c r="K4434" i="76"/>
  <c r="K4435" i="76"/>
  <c r="K4436" i="76"/>
  <c r="K4437" i="76"/>
  <c r="K4438" i="76"/>
  <c r="K4439" i="76"/>
  <c r="K4440" i="76"/>
  <c r="K4441" i="76"/>
  <c r="K4442" i="76"/>
  <c r="K4443" i="76"/>
  <c r="K4444" i="76"/>
  <c r="K4445" i="76"/>
  <c r="K4446" i="76"/>
  <c r="K4447" i="76"/>
  <c r="K4448" i="76"/>
  <c r="K4449" i="76"/>
  <c r="K4450" i="76"/>
  <c r="K4451" i="76"/>
  <c r="K4452" i="76"/>
  <c r="K4453" i="76"/>
  <c r="K4454" i="76"/>
  <c r="K4455" i="76"/>
  <c r="K4456" i="76"/>
  <c r="K4457" i="76"/>
  <c r="K4458" i="76"/>
  <c r="K4459" i="76"/>
  <c r="K4460" i="76"/>
  <c r="K4461" i="76"/>
  <c r="K4462" i="76"/>
  <c r="K4463" i="76"/>
  <c r="K4464" i="76"/>
  <c r="K4465" i="76"/>
  <c r="K4466" i="76"/>
  <c r="K4467" i="76"/>
  <c r="K4468" i="76"/>
  <c r="K4469" i="76"/>
  <c r="K4470" i="76"/>
  <c r="K4471" i="76"/>
  <c r="K4472" i="76"/>
  <c r="K4473" i="76"/>
  <c r="K4474" i="76"/>
  <c r="K4475" i="76"/>
  <c r="K4476" i="76"/>
  <c r="K4477" i="76"/>
  <c r="K4478" i="76"/>
  <c r="K4479" i="76"/>
  <c r="K4480" i="76"/>
  <c r="K4481" i="76"/>
  <c r="K4482" i="76"/>
  <c r="K4483" i="76"/>
  <c r="K4484" i="76"/>
  <c r="K4485" i="76"/>
  <c r="K4486" i="76"/>
  <c r="K4487" i="76"/>
  <c r="K4488" i="76"/>
  <c r="K4489" i="76"/>
  <c r="K4490" i="76"/>
  <c r="K4491" i="76"/>
  <c r="K4492" i="76"/>
  <c r="K4493" i="76"/>
  <c r="K4494" i="76"/>
  <c r="K4495" i="76"/>
  <c r="K4496" i="76"/>
  <c r="K4497" i="76"/>
  <c r="K4498" i="76"/>
  <c r="K4499" i="76"/>
  <c r="K4500" i="76"/>
  <c r="K4501" i="76"/>
  <c r="K4502" i="76"/>
  <c r="K4503" i="76"/>
  <c r="K4504" i="76"/>
  <c r="K4505" i="76"/>
  <c r="K4506" i="76"/>
  <c r="K4507" i="76"/>
  <c r="K4508" i="76"/>
  <c r="K4509" i="76"/>
  <c r="K4510" i="76"/>
  <c r="K4511" i="76"/>
  <c r="K4512" i="76"/>
  <c r="K4513" i="76"/>
  <c r="K4514" i="76"/>
  <c r="K4515" i="76"/>
  <c r="K4516" i="76"/>
  <c r="K4517" i="76"/>
  <c r="K4518" i="76"/>
  <c r="K4519" i="76"/>
  <c r="K4520" i="76"/>
  <c r="K4521" i="76"/>
  <c r="K4522" i="76"/>
  <c r="K4523" i="76"/>
  <c r="K4524" i="76"/>
  <c r="K4525" i="76"/>
  <c r="K4526" i="76"/>
  <c r="K4527" i="76"/>
  <c r="K4528" i="76"/>
  <c r="K4529" i="76"/>
  <c r="K4530" i="76"/>
  <c r="K4531" i="76"/>
  <c r="K4532" i="76"/>
  <c r="K4533" i="76"/>
  <c r="K4534" i="76"/>
  <c r="K4535" i="76"/>
  <c r="K4536" i="76"/>
  <c r="K4537" i="76"/>
  <c r="K4538" i="76"/>
  <c r="K4539" i="76"/>
  <c r="K4540" i="76"/>
  <c r="K4541" i="76"/>
  <c r="K4542" i="76"/>
  <c r="K4543" i="76"/>
  <c r="K4544" i="76"/>
  <c r="K4545" i="76"/>
  <c r="K4546" i="76"/>
  <c r="K4547" i="76"/>
  <c r="K4548" i="76"/>
  <c r="K4549" i="76"/>
  <c r="K4550" i="76"/>
  <c r="K4551" i="76"/>
  <c r="K4552" i="76"/>
  <c r="K4553" i="76"/>
  <c r="K4554" i="76"/>
  <c r="K4555" i="76"/>
  <c r="K4556" i="76"/>
  <c r="K4557" i="76"/>
  <c r="K4558" i="76"/>
  <c r="K4559" i="76"/>
  <c r="K4560" i="76"/>
  <c r="K4561" i="76"/>
  <c r="K4562" i="76"/>
  <c r="K4563" i="76"/>
  <c r="K4564" i="76"/>
  <c r="K4565" i="76"/>
  <c r="K4566" i="76"/>
  <c r="K4567" i="76"/>
  <c r="K4568" i="76"/>
  <c r="K4569" i="76"/>
  <c r="K4570" i="76"/>
  <c r="K4571" i="76"/>
  <c r="K4572" i="76"/>
  <c r="K4573" i="76"/>
  <c r="K4574" i="76"/>
  <c r="K4575" i="76"/>
  <c r="K4576" i="76"/>
  <c r="K4577" i="76"/>
  <c r="K4578" i="76"/>
  <c r="K4579" i="76"/>
  <c r="K4580" i="76"/>
  <c r="K4581" i="76"/>
  <c r="K4582" i="76"/>
  <c r="K4583" i="76"/>
  <c r="K4584" i="76"/>
  <c r="K4585" i="76"/>
  <c r="K4586" i="76"/>
  <c r="K4587" i="76"/>
  <c r="K4588" i="76"/>
  <c r="K4589" i="76"/>
  <c r="K4590" i="76"/>
  <c r="K4591" i="76"/>
  <c r="K4592" i="76"/>
  <c r="K4593" i="76"/>
  <c r="K4594" i="76"/>
  <c r="K4595" i="76"/>
  <c r="K4596" i="76"/>
  <c r="K4597" i="76"/>
  <c r="K4598" i="76"/>
  <c r="K4599" i="76"/>
  <c r="K4600" i="76"/>
  <c r="K4601" i="76"/>
  <c r="K4602" i="76"/>
  <c r="K4603" i="76"/>
  <c r="K4604" i="76"/>
  <c r="K4605" i="76"/>
  <c r="K4606" i="76"/>
  <c r="K4607" i="76"/>
  <c r="K4608" i="76"/>
  <c r="K4609" i="76"/>
  <c r="K4610" i="76"/>
  <c r="K4611" i="76"/>
  <c r="K4612" i="76"/>
  <c r="K4613" i="76"/>
  <c r="K4614" i="76"/>
  <c r="K4615" i="76"/>
  <c r="K4616" i="76"/>
  <c r="K4617" i="76"/>
  <c r="K4618" i="76"/>
  <c r="K4619" i="76"/>
  <c r="K4620" i="76"/>
  <c r="K4621" i="76"/>
  <c r="K4622" i="76"/>
  <c r="K4623" i="76"/>
  <c r="K4624" i="76"/>
  <c r="K4625" i="76"/>
  <c r="K4626" i="76"/>
  <c r="K4627" i="76"/>
  <c r="K4628" i="76"/>
  <c r="K4629" i="76"/>
  <c r="K4630" i="76"/>
  <c r="K4631" i="76"/>
  <c r="K4632" i="76"/>
  <c r="K4633" i="76"/>
  <c r="K4634" i="76"/>
  <c r="K4635" i="76"/>
  <c r="K4636" i="76"/>
  <c r="K4637" i="76"/>
  <c r="K4638" i="76"/>
  <c r="K4639" i="76"/>
  <c r="K4640" i="76"/>
  <c r="K4641" i="76"/>
  <c r="K4642" i="76"/>
  <c r="K4643" i="76"/>
  <c r="K4644" i="76"/>
  <c r="K4645" i="76"/>
  <c r="K4646" i="76"/>
  <c r="K4647" i="76"/>
  <c r="K4648" i="76"/>
  <c r="K4649" i="76"/>
  <c r="K4650" i="76"/>
  <c r="K4651" i="76"/>
  <c r="K4652" i="76"/>
  <c r="K4653" i="76"/>
  <c r="K4654" i="76"/>
  <c r="K4655" i="76"/>
  <c r="K4656" i="76"/>
  <c r="K4657" i="76"/>
  <c r="K4658" i="76"/>
  <c r="K4659" i="76"/>
  <c r="K4660" i="76"/>
  <c r="K4661" i="76"/>
  <c r="K4662" i="76"/>
  <c r="K4663" i="76"/>
  <c r="K4664" i="76"/>
  <c r="K4665" i="76"/>
  <c r="K4666" i="76"/>
  <c r="K4667" i="76"/>
  <c r="K4668" i="76"/>
  <c r="K4669" i="76"/>
  <c r="K4670" i="76"/>
  <c r="K4671" i="76"/>
  <c r="K4672" i="76"/>
  <c r="K4673" i="76"/>
  <c r="K4674" i="76"/>
  <c r="K4675" i="76"/>
  <c r="K4676" i="76"/>
  <c r="K4677" i="76"/>
  <c r="K4678" i="76"/>
  <c r="K4679" i="76"/>
  <c r="K4680" i="76"/>
  <c r="K4681" i="76"/>
  <c r="K4682" i="76"/>
  <c r="K4683" i="76"/>
  <c r="K4684" i="76"/>
  <c r="K4685" i="76"/>
  <c r="K4686" i="76"/>
  <c r="K4687" i="76"/>
  <c r="K4688" i="76"/>
  <c r="K4689" i="76"/>
  <c r="K4690" i="76"/>
  <c r="K4691" i="76"/>
  <c r="K4692" i="76"/>
  <c r="K4693" i="76"/>
  <c r="K4694" i="76"/>
  <c r="K4695" i="76"/>
  <c r="K4696" i="76"/>
  <c r="K4697" i="76"/>
  <c r="K4698" i="76"/>
  <c r="K4699" i="76"/>
  <c r="K4700" i="76"/>
  <c r="K4701" i="76"/>
  <c r="K4702" i="76"/>
  <c r="K4703" i="76"/>
  <c r="K4704" i="76"/>
  <c r="K4705" i="76"/>
  <c r="K4706" i="76"/>
  <c r="K4707" i="76"/>
  <c r="K4708" i="76"/>
  <c r="K4709" i="76"/>
  <c r="K4710" i="76"/>
  <c r="K4711" i="76"/>
  <c r="K4712" i="76"/>
  <c r="K4713" i="76"/>
  <c r="K4714" i="76"/>
  <c r="K4715" i="76"/>
  <c r="K4716" i="76"/>
  <c r="K4717" i="76"/>
  <c r="K4718" i="76"/>
  <c r="K4719" i="76"/>
  <c r="K4720" i="76"/>
  <c r="K4721" i="76"/>
  <c r="K4722" i="76"/>
  <c r="K4723" i="76"/>
  <c r="K4724" i="76"/>
  <c r="K4725" i="76"/>
  <c r="K4726" i="76"/>
  <c r="K4727" i="76"/>
  <c r="K4728" i="76"/>
  <c r="K4729" i="76"/>
  <c r="K4730" i="76"/>
  <c r="K4731" i="76"/>
  <c r="K4732" i="76"/>
  <c r="K4733" i="76"/>
  <c r="K4734" i="76"/>
  <c r="K4735" i="76"/>
  <c r="K4736" i="76"/>
  <c r="K4737" i="76"/>
  <c r="K4738" i="76"/>
  <c r="K4739" i="76"/>
  <c r="K4740" i="76"/>
  <c r="K4741" i="76"/>
  <c r="K4742" i="76"/>
  <c r="K4743" i="76"/>
  <c r="K4744" i="76"/>
  <c r="K4745" i="76"/>
  <c r="K4746" i="76"/>
  <c r="K4747" i="76"/>
  <c r="K4748" i="76"/>
  <c r="K4749" i="76"/>
  <c r="K4750" i="76"/>
  <c r="K4751" i="76"/>
  <c r="K4752" i="76"/>
  <c r="K4753" i="76"/>
  <c r="K4754" i="76"/>
  <c r="K4755" i="76"/>
  <c r="K4756" i="76"/>
  <c r="K4757" i="76"/>
  <c r="K4758" i="76"/>
  <c r="K4759" i="76"/>
  <c r="K4760" i="76"/>
  <c r="K4761" i="76"/>
  <c r="K4762" i="76"/>
  <c r="K4763" i="76"/>
  <c r="K4764" i="76"/>
  <c r="K4765" i="76"/>
  <c r="K4766" i="76"/>
  <c r="K4767" i="76"/>
  <c r="K4768" i="76"/>
  <c r="K4769" i="76"/>
  <c r="K4770" i="76"/>
  <c r="K4771" i="76"/>
  <c r="K4772" i="76"/>
  <c r="K4773" i="76"/>
  <c r="K4774" i="76"/>
  <c r="K4775" i="76"/>
  <c r="K4776" i="76"/>
  <c r="K4777" i="76"/>
  <c r="K4778" i="76"/>
  <c r="K4779" i="76"/>
  <c r="K4780" i="76"/>
  <c r="K4781" i="76"/>
  <c r="K4782" i="76"/>
  <c r="K4783" i="76"/>
  <c r="K4784" i="76"/>
  <c r="K4785" i="76"/>
  <c r="K4786" i="76"/>
  <c r="K4787" i="76"/>
  <c r="K4788" i="76"/>
  <c r="K4789" i="76"/>
  <c r="K4790" i="76"/>
  <c r="K4791" i="76"/>
  <c r="K4792" i="76"/>
  <c r="K4793" i="76"/>
  <c r="K4794" i="76"/>
  <c r="K4795" i="76"/>
  <c r="K4796" i="76"/>
  <c r="K4797" i="76"/>
  <c r="K4798" i="76"/>
  <c r="K4799" i="76"/>
  <c r="K4800" i="76"/>
  <c r="K4801" i="76"/>
  <c r="K4802" i="76"/>
  <c r="K4803" i="76"/>
  <c r="K4804" i="76"/>
  <c r="K4805" i="76"/>
  <c r="K4806" i="76"/>
  <c r="K4807" i="76"/>
  <c r="K4808" i="76"/>
  <c r="K4809" i="76"/>
  <c r="K4810" i="76"/>
  <c r="K4811" i="76"/>
  <c r="K4812" i="76"/>
  <c r="K4813" i="76"/>
  <c r="K4814" i="76"/>
  <c r="K4815" i="76"/>
  <c r="K4816" i="76"/>
  <c r="K4817" i="76"/>
  <c r="K4818" i="76"/>
  <c r="K4819" i="76"/>
  <c r="K4820" i="76"/>
  <c r="K4821" i="76"/>
  <c r="K4822" i="76"/>
  <c r="K4823" i="76"/>
  <c r="K4824" i="76"/>
  <c r="K4825" i="76"/>
  <c r="K4826" i="76"/>
  <c r="K4827" i="76"/>
  <c r="K4828" i="76"/>
  <c r="K4829" i="76"/>
  <c r="K4830" i="76"/>
  <c r="K4831" i="76"/>
  <c r="K4832" i="76"/>
  <c r="K4833" i="76"/>
  <c r="K4834" i="76"/>
  <c r="K4835" i="76"/>
  <c r="K4836" i="76"/>
  <c r="K4837" i="76"/>
  <c r="K4838" i="76"/>
  <c r="K4839" i="76"/>
  <c r="K4840" i="76"/>
  <c r="K4841" i="76"/>
  <c r="K4842" i="76"/>
  <c r="K4843" i="76"/>
  <c r="K4844" i="76"/>
  <c r="K4845" i="76"/>
  <c r="K4846" i="76"/>
  <c r="K4847" i="76"/>
  <c r="K4848" i="76"/>
  <c r="K4849" i="76"/>
  <c r="K4850" i="76"/>
  <c r="K4851" i="76"/>
  <c r="K4852" i="76"/>
  <c r="K4853" i="76"/>
  <c r="K4854" i="76"/>
  <c r="K4855" i="76"/>
  <c r="K4856" i="76"/>
  <c r="K4857" i="76"/>
  <c r="K4858" i="76"/>
  <c r="K4859" i="76"/>
  <c r="K4860" i="76"/>
  <c r="K4861" i="76"/>
  <c r="K4862" i="76"/>
  <c r="K4863" i="76"/>
  <c r="K4864" i="76"/>
  <c r="K4865" i="76"/>
  <c r="K4866" i="76"/>
  <c r="K4867" i="76"/>
  <c r="K4868" i="76"/>
  <c r="K4869" i="76"/>
  <c r="K4870" i="76"/>
  <c r="K4871" i="76"/>
  <c r="K4872" i="76"/>
  <c r="K4873" i="76"/>
  <c r="K4874" i="76"/>
  <c r="K4875" i="76"/>
  <c r="K4876" i="76"/>
  <c r="K4877" i="76"/>
  <c r="K4878" i="76"/>
  <c r="K4879" i="76"/>
  <c r="K4880" i="76"/>
  <c r="K4881" i="76"/>
  <c r="K4882" i="76"/>
  <c r="K4883" i="76"/>
  <c r="K4884" i="76"/>
  <c r="K4885" i="76"/>
  <c r="K4886" i="76"/>
  <c r="K4887" i="76"/>
  <c r="K4888" i="76"/>
  <c r="K4889" i="76"/>
  <c r="K4890" i="76"/>
  <c r="K4891" i="76"/>
  <c r="K4892" i="76"/>
  <c r="K4893" i="76"/>
  <c r="K4894" i="76"/>
  <c r="K4895" i="76"/>
  <c r="K4896" i="76"/>
  <c r="K4897" i="76"/>
  <c r="K4898" i="76"/>
  <c r="K4899" i="76"/>
  <c r="K4900" i="76"/>
  <c r="K4901" i="76"/>
  <c r="K4902" i="76"/>
  <c r="K4903" i="76"/>
  <c r="K4904" i="76"/>
  <c r="K4905" i="76"/>
  <c r="K4906" i="76"/>
  <c r="K4907" i="76"/>
  <c r="K4908" i="76"/>
  <c r="K4909" i="76"/>
  <c r="K4910" i="76"/>
  <c r="K4911" i="76"/>
  <c r="K4912" i="76"/>
  <c r="K4913" i="76"/>
  <c r="K4914" i="76"/>
  <c r="K4915" i="76"/>
  <c r="K4916" i="76"/>
  <c r="K4917" i="76"/>
  <c r="K4918" i="76"/>
  <c r="K4919" i="76"/>
  <c r="K4920" i="76"/>
  <c r="K4921" i="76"/>
  <c r="K4922" i="76"/>
  <c r="K4923" i="76"/>
  <c r="K4924" i="76"/>
  <c r="K4925" i="76"/>
  <c r="K4926" i="76"/>
  <c r="K4927" i="76"/>
  <c r="K4928" i="76"/>
  <c r="K4929" i="76"/>
  <c r="K4930" i="76"/>
  <c r="K4931" i="76"/>
  <c r="K4932" i="76"/>
  <c r="K4933" i="76"/>
  <c r="K4934" i="76"/>
  <c r="K4935" i="76"/>
  <c r="K4936" i="76"/>
  <c r="K4937" i="76"/>
  <c r="K4938" i="76"/>
  <c r="K4939" i="76"/>
  <c r="K4940" i="76"/>
  <c r="K4941" i="76"/>
  <c r="K4942" i="76"/>
  <c r="K4943" i="76"/>
  <c r="K4944" i="76"/>
  <c r="K4945" i="76"/>
  <c r="K4946" i="76"/>
  <c r="K4947" i="76"/>
  <c r="K4948" i="76"/>
  <c r="K4949" i="76"/>
  <c r="K4950" i="76"/>
  <c r="K4951" i="76"/>
  <c r="K4952" i="76"/>
  <c r="K4953" i="76"/>
  <c r="K4954" i="76"/>
  <c r="K4955" i="76"/>
  <c r="K4956" i="76"/>
  <c r="K4957" i="76"/>
  <c r="K4958" i="76"/>
  <c r="K4959" i="76"/>
  <c r="K4960" i="76"/>
  <c r="K4961" i="76"/>
  <c r="K4962" i="76"/>
  <c r="K4963" i="76"/>
  <c r="K4964" i="76"/>
  <c r="K4965" i="76"/>
  <c r="K4966" i="76"/>
  <c r="K4967" i="76"/>
  <c r="K4968" i="76"/>
  <c r="K4969" i="76"/>
  <c r="K4970" i="76"/>
  <c r="K4971" i="76"/>
  <c r="K4972" i="76"/>
  <c r="K4973" i="76"/>
  <c r="K4974" i="76"/>
  <c r="K4975" i="76"/>
  <c r="K4976" i="76"/>
  <c r="K4977" i="76"/>
  <c r="K4978" i="76"/>
  <c r="K4979" i="76"/>
  <c r="K4980" i="76"/>
  <c r="K4981" i="76"/>
  <c r="K4982" i="76"/>
  <c r="K4983" i="76"/>
  <c r="K4984" i="76"/>
  <c r="K4985" i="76"/>
  <c r="K4986" i="76"/>
  <c r="K4987" i="76"/>
  <c r="K4988" i="76"/>
  <c r="K4989" i="76"/>
  <c r="K4990" i="76"/>
  <c r="K4991" i="76"/>
  <c r="K4992" i="76"/>
  <c r="K4993" i="76"/>
  <c r="K4994" i="76"/>
  <c r="K4995" i="76"/>
  <c r="K4996" i="76"/>
  <c r="K4997" i="76"/>
  <c r="K4998" i="76"/>
  <c r="K4999" i="76"/>
  <c r="K5000" i="76"/>
  <c r="K5001" i="76"/>
  <c r="K5002" i="76"/>
  <c r="K5003" i="76"/>
  <c r="K5004" i="76"/>
  <c r="K5005" i="76"/>
  <c r="K5006" i="76"/>
  <c r="K5007" i="76"/>
  <c r="K5008" i="76"/>
  <c r="K5009" i="76"/>
  <c r="K5010" i="76"/>
  <c r="K5011" i="76"/>
  <c r="K5012" i="76"/>
  <c r="K5013" i="76"/>
  <c r="K5014" i="76"/>
  <c r="K5015" i="76"/>
  <c r="K5016" i="76"/>
  <c r="K5017" i="76"/>
  <c r="K5018" i="76"/>
  <c r="K5019" i="76"/>
  <c r="K5020" i="76"/>
  <c r="K5021" i="76"/>
  <c r="K5022" i="76"/>
  <c r="K5023" i="76"/>
  <c r="K5024" i="76"/>
  <c r="K5025" i="76"/>
  <c r="K5026" i="76"/>
  <c r="K5027" i="76"/>
  <c r="K5028" i="76"/>
  <c r="K5029" i="76"/>
  <c r="K5030" i="76"/>
  <c r="K5031" i="76"/>
  <c r="K5032" i="76"/>
  <c r="K5033" i="76"/>
  <c r="K5034" i="76"/>
  <c r="K5035" i="76"/>
  <c r="K5036" i="76"/>
  <c r="K5037" i="76"/>
  <c r="K5038" i="76"/>
  <c r="K5039" i="76"/>
  <c r="K5040" i="76"/>
  <c r="K5041" i="76"/>
  <c r="K5042" i="76"/>
  <c r="K5043" i="76"/>
  <c r="K5044" i="76"/>
  <c r="K5045" i="76"/>
  <c r="K5046" i="76"/>
  <c r="K5047" i="76"/>
  <c r="K5048" i="76"/>
  <c r="K5049" i="76"/>
  <c r="K5050" i="76"/>
  <c r="K5051" i="76"/>
  <c r="K5052" i="76"/>
  <c r="K5053" i="76"/>
  <c r="K5054" i="76"/>
  <c r="K5055" i="76"/>
  <c r="K5056" i="76"/>
  <c r="K5057" i="76"/>
  <c r="K5058" i="76"/>
  <c r="K5059" i="76"/>
  <c r="K5060" i="76"/>
  <c r="K5061" i="76"/>
  <c r="K5062" i="76"/>
  <c r="K5063" i="76"/>
  <c r="K5064" i="76"/>
  <c r="K5065" i="76"/>
  <c r="K5066" i="76"/>
  <c r="K5067" i="76"/>
  <c r="K5068" i="76"/>
  <c r="K5069" i="76"/>
  <c r="K5070" i="76"/>
  <c r="K5071" i="76"/>
  <c r="K5072" i="76"/>
  <c r="K5073" i="76"/>
  <c r="K5074" i="76"/>
  <c r="K5075" i="76"/>
  <c r="K5076" i="76"/>
  <c r="K5077" i="76"/>
  <c r="K5078" i="76"/>
  <c r="K5079" i="76"/>
  <c r="K5080" i="76"/>
  <c r="K5081" i="76"/>
  <c r="K5082" i="76"/>
  <c r="K5083" i="76"/>
  <c r="K5084" i="76"/>
  <c r="K5085" i="76"/>
  <c r="K5086" i="76"/>
  <c r="K5087" i="76"/>
  <c r="K5088" i="76"/>
  <c r="K5089" i="76"/>
  <c r="K5090" i="76"/>
  <c r="K5091" i="76"/>
  <c r="K5092" i="76"/>
  <c r="K5093" i="76"/>
  <c r="K5094" i="76"/>
  <c r="K5095" i="76"/>
  <c r="K5096" i="76"/>
  <c r="K5097" i="76"/>
  <c r="K5098" i="76"/>
  <c r="K5099" i="76"/>
  <c r="K5100" i="76"/>
  <c r="K5101" i="76"/>
  <c r="K5102" i="76"/>
  <c r="K5103" i="76"/>
  <c r="K5104" i="76"/>
  <c r="K5105" i="76"/>
  <c r="K5106" i="76"/>
  <c r="K5107" i="76"/>
  <c r="K5108" i="76"/>
  <c r="K5109" i="76"/>
  <c r="K5110" i="76"/>
  <c r="K5111" i="76"/>
  <c r="K5112" i="76"/>
  <c r="K5113" i="76"/>
  <c r="K5114" i="76"/>
  <c r="K5115" i="76"/>
  <c r="K5116" i="76"/>
  <c r="K5117" i="76"/>
  <c r="K5118" i="76"/>
  <c r="K5119" i="76"/>
  <c r="K5120" i="76"/>
  <c r="K5121" i="76"/>
  <c r="K5122" i="76"/>
  <c r="K5123" i="76"/>
  <c r="K5124" i="76"/>
  <c r="K5125" i="76"/>
  <c r="K5126" i="76"/>
  <c r="K5127" i="76"/>
  <c r="K5128" i="76"/>
  <c r="K5129" i="76"/>
  <c r="K5130" i="76"/>
  <c r="K5131" i="76"/>
  <c r="K5132" i="76"/>
  <c r="K5133" i="76"/>
  <c r="K5134" i="76"/>
  <c r="K5135" i="76"/>
  <c r="K5136" i="76"/>
  <c r="K5137" i="76"/>
  <c r="K5138" i="76"/>
  <c r="K5139" i="76"/>
  <c r="K5140" i="76"/>
  <c r="K5141" i="76"/>
  <c r="K5142" i="76"/>
  <c r="K5143" i="76"/>
  <c r="K5144" i="76"/>
  <c r="K5145" i="76"/>
  <c r="K5146" i="76"/>
  <c r="K5147" i="76"/>
  <c r="K5148" i="76"/>
  <c r="K5149" i="76"/>
  <c r="K5150" i="76"/>
  <c r="K5151" i="76"/>
  <c r="K5152" i="76"/>
  <c r="K5153" i="76"/>
  <c r="K5154" i="76"/>
  <c r="K5155" i="76"/>
  <c r="K5156" i="76"/>
  <c r="K5157" i="76"/>
  <c r="K5158" i="76"/>
  <c r="K5159" i="76"/>
  <c r="K5160" i="76"/>
  <c r="K5161" i="76"/>
  <c r="K5162" i="76"/>
  <c r="K5163" i="76"/>
  <c r="K5164" i="76"/>
  <c r="K5165" i="76"/>
  <c r="K5166" i="76"/>
  <c r="K5167" i="76"/>
  <c r="K5168" i="76"/>
  <c r="K5169" i="76"/>
  <c r="K5170" i="76"/>
  <c r="K5171" i="76"/>
  <c r="K5172" i="76"/>
  <c r="K5173" i="76"/>
  <c r="K5174" i="76"/>
  <c r="K5175" i="76"/>
  <c r="K5176" i="76"/>
  <c r="K5177" i="76"/>
  <c r="K5178" i="76"/>
  <c r="K5179" i="76"/>
  <c r="K5180" i="76"/>
  <c r="K5181" i="76"/>
  <c r="K5182" i="76"/>
  <c r="K5183" i="76"/>
  <c r="K5184" i="76"/>
  <c r="K5185" i="76"/>
  <c r="K5186" i="76"/>
  <c r="K5187" i="76"/>
  <c r="K5188" i="76"/>
  <c r="K5189" i="76"/>
  <c r="K5190" i="76"/>
  <c r="K5191" i="76"/>
  <c r="K5192" i="76"/>
  <c r="K5193" i="76"/>
  <c r="K5194" i="76"/>
  <c r="K5195" i="76"/>
  <c r="K5196" i="76"/>
  <c r="K5197" i="76"/>
  <c r="K5198" i="76"/>
  <c r="K5199" i="76"/>
  <c r="K5200" i="76"/>
  <c r="K5201" i="76"/>
  <c r="K5202" i="76"/>
  <c r="K5203" i="76"/>
  <c r="K5204" i="76"/>
  <c r="K5205" i="76"/>
  <c r="K5206" i="76"/>
  <c r="K5207" i="76"/>
  <c r="K5208" i="76"/>
  <c r="K5209" i="76"/>
  <c r="K5210" i="76"/>
  <c r="K5211" i="76"/>
  <c r="K5212" i="76"/>
  <c r="K5213" i="76"/>
  <c r="K5214" i="76"/>
  <c r="K5215" i="76"/>
  <c r="K5216" i="76"/>
  <c r="K5217" i="76"/>
  <c r="K5218" i="76"/>
  <c r="K5219" i="76"/>
  <c r="K5220" i="76"/>
  <c r="K5221" i="76"/>
  <c r="K5222" i="76"/>
  <c r="K5223" i="76"/>
  <c r="K5224" i="76"/>
  <c r="K5225" i="76"/>
  <c r="K5226" i="76"/>
  <c r="K5227" i="76"/>
  <c r="K5228" i="76"/>
  <c r="K5229" i="76"/>
  <c r="K5230" i="76"/>
  <c r="K5231" i="76"/>
  <c r="K5232" i="76"/>
  <c r="K5233" i="76"/>
  <c r="K5234" i="76"/>
  <c r="K5235" i="76"/>
  <c r="K5236" i="76"/>
  <c r="K5237" i="76"/>
  <c r="K5238" i="76"/>
  <c r="K5239" i="76"/>
  <c r="K5240" i="76"/>
  <c r="K5241" i="76"/>
  <c r="K5242" i="76"/>
  <c r="K5243" i="76"/>
  <c r="K5244" i="76"/>
  <c r="K5245" i="76"/>
  <c r="K5246" i="76"/>
  <c r="K5247" i="76"/>
  <c r="K5248" i="76"/>
  <c r="K5249" i="76"/>
  <c r="K5250" i="76"/>
  <c r="K5251" i="76"/>
  <c r="K5252" i="76"/>
  <c r="K5253" i="76"/>
  <c r="K5254" i="76"/>
  <c r="K5255" i="76"/>
  <c r="K5256" i="76"/>
  <c r="K5257" i="76"/>
  <c r="K5258" i="76"/>
  <c r="K5259" i="76"/>
  <c r="K5260" i="76"/>
  <c r="K5261" i="76"/>
  <c r="K5262" i="76"/>
  <c r="K5263" i="76"/>
  <c r="K5264" i="76"/>
  <c r="K5265" i="76"/>
  <c r="K5266" i="76"/>
  <c r="K5267" i="76"/>
  <c r="K5268" i="76"/>
  <c r="K5269" i="76"/>
  <c r="K5270" i="76"/>
  <c r="K5271" i="76"/>
  <c r="K5272" i="76"/>
  <c r="K5273" i="76"/>
  <c r="K5274" i="76"/>
  <c r="K5275" i="76"/>
  <c r="K5276" i="76"/>
  <c r="K5277" i="76"/>
  <c r="K5278" i="76"/>
  <c r="K5279" i="76"/>
  <c r="K5280" i="76"/>
  <c r="K5281" i="76"/>
  <c r="K5282" i="76"/>
  <c r="K5283" i="76"/>
  <c r="K5284" i="76"/>
  <c r="K5285" i="76"/>
  <c r="K5286" i="76"/>
  <c r="K5287" i="76"/>
  <c r="K5288" i="76"/>
  <c r="K5289" i="76"/>
  <c r="K5290" i="76"/>
  <c r="K5291" i="76"/>
  <c r="K5292" i="76"/>
  <c r="K5293" i="76"/>
  <c r="K5294" i="76"/>
  <c r="K5295" i="76"/>
  <c r="K5296" i="76"/>
  <c r="K5297" i="76"/>
  <c r="K5298" i="76"/>
  <c r="K5299" i="76"/>
  <c r="K5300" i="76"/>
  <c r="K5301" i="76"/>
  <c r="K5302" i="76"/>
  <c r="K5303" i="76"/>
  <c r="K5304" i="76"/>
  <c r="K5305" i="76"/>
  <c r="K5306" i="76"/>
  <c r="K5307" i="76"/>
  <c r="K5308" i="76"/>
  <c r="K5309" i="76"/>
  <c r="K5310" i="76"/>
  <c r="K5311" i="76"/>
  <c r="K5312" i="76"/>
  <c r="K5313" i="76"/>
  <c r="K5314" i="76"/>
  <c r="K5315" i="76"/>
  <c r="K5316" i="76"/>
  <c r="K5317" i="76"/>
  <c r="K5318" i="76"/>
  <c r="K5319" i="76"/>
  <c r="K5320" i="76"/>
  <c r="K5321" i="76"/>
  <c r="K5322" i="76"/>
  <c r="K5323" i="76"/>
  <c r="K5324" i="76"/>
  <c r="K5325" i="76"/>
  <c r="K5326" i="76"/>
  <c r="K5327" i="76"/>
  <c r="K5328" i="76"/>
  <c r="K5329" i="76"/>
  <c r="K5330" i="76"/>
  <c r="K5331" i="76"/>
  <c r="K5332" i="76"/>
  <c r="K5333" i="76"/>
  <c r="K5334" i="76"/>
  <c r="K5335" i="76"/>
  <c r="K5336" i="76"/>
  <c r="K5337" i="76"/>
  <c r="K5338" i="76"/>
  <c r="K5339" i="76"/>
  <c r="K5340" i="76"/>
  <c r="K5341" i="76"/>
  <c r="K5342" i="76"/>
  <c r="K5343" i="76"/>
  <c r="K5344" i="76"/>
  <c r="K5345" i="76"/>
  <c r="K5346" i="76"/>
  <c r="K5347" i="76"/>
  <c r="K5348" i="76"/>
  <c r="K5349" i="76"/>
  <c r="K5350" i="76"/>
  <c r="K5351" i="76"/>
  <c r="K5352" i="76"/>
  <c r="K5353" i="76"/>
  <c r="K5354" i="76"/>
  <c r="K5355" i="76"/>
  <c r="K5356" i="76"/>
  <c r="K5357" i="76"/>
  <c r="K5358" i="76"/>
  <c r="K5359" i="76"/>
  <c r="K5360" i="76"/>
  <c r="K5361" i="76"/>
  <c r="K5362" i="76"/>
  <c r="K5363" i="76"/>
  <c r="K5364" i="76"/>
  <c r="K5365" i="76"/>
  <c r="K5366" i="76"/>
  <c r="K5367" i="76"/>
  <c r="K5368" i="76"/>
  <c r="K5369" i="76"/>
  <c r="K5370" i="76"/>
  <c r="K5371" i="76"/>
  <c r="K5372" i="76"/>
  <c r="K5373" i="76"/>
  <c r="K5374" i="76"/>
  <c r="K5375" i="76"/>
  <c r="K5376" i="76"/>
  <c r="K5377" i="76"/>
  <c r="K5378" i="76"/>
  <c r="K5379" i="76"/>
  <c r="K5380" i="76"/>
  <c r="K5381" i="76"/>
  <c r="K5382" i="76"/>
  <c r="K5383" i="76"/>
  <c r="K5384" i="76"/>
  <c r="K5385" i="76"/>
  <c r="K5386" i="76"/>
  <c r="K5387" i="76"/>
  <c r="K5388" i="76"/>
  <c r="K5389" i="76"/>
  <c r="K5390" i="76"/>
  <c r="K5391" i="76"/>
  <c r="K5392" i="76"/>
  <c r="K5393" i="76"/>
  <c r="K5394" i="76"/>
  <c r="K5395" i="76"/>
  <c r="K5396" i="76"/>
  <c r="K5397" i="76"/>
  <c r="K5398" i="76"/>
  <c r="K5399" i="76"/>
  <c r="K5400" i="76"/>
  <c r="K5401" i="76"/>
  <c r="K5402" i="76"/>
  <c r="K5403" i="76"/>
  <c r="K5404" i="76"/>
  <c r="K5405" i="76"/>
  <c r="K5406" i="76"/>
  <c r="K5407" i="76"/>
  <c r="K5408" i="76"/>
  <c r="K5409" i="76"/>
  <c r="K5410" i="76"/>
  <c r="K5411" i="76"/>
  <c r="K5412" i="76"/>
  <c r="K5413" i="76"/>
  <c r="K5414" i="76"/>
  <c r="K5415" i="76"/>
  <c r="K5416" i="76"/>
  <c r="K5417" i="76"/>
  <c r="K5418" i="76"/>
  <c r="K5419" i="76"/>
  <c r="K5420" i="76"/>
  <c r="K5421" i="76"/>
  <c r="K5422" i="76"/>
  <c r="K5423" i="76"/>
  <c r="K5424" i="76"/>
  <c r="K5425" i="76"/>
  <c r="K5426" i="76"/>
  <c r="K5427" i="76"/>
  <c r="K5428" i="76"/>
  <c r="K5429" i="76"/>
  <c r="K5430" i="76"/>
  <c r="K5431" i="76"/>
  <c r="K5432" i="76"/>
  <c r="K5433" i="76"/>
  <c r="K5434" i="76"/>
  <c r="K5435" i="76"/>
  <c r="K5436" i="76"/>
  <c r="K5437" i="76"/>
  <c r="K5438" i="76"/>
  <c r="K5439" i="76"/>
  <c r="K5440" i="76"/>
  <c r="K5441" i="76"/>
  <c r="K5442" i="76"/>
  <c r="K5443" i="76"/>
  <c r="K5444" i="76"/>
  <c r="K5445" i="76"/>
  <c r="K5446" i="76"/>
  <c r="K5447" i="76"/>
  <c r="K5448" i="76"/>
  <c r="K5449" i="76"/>
  <c r="K5450" i="76"/>
  <c r="K5451" i="76"/>
  <c r="K5452" i="76"/>
  <c r="K5453" i="76"/>
  <c r="K5454" i="76"/>
  <c r="K5455" i="76"/>
  <c r="K5456" i="76"/>
  <c r="K5457" i="76"/>
  <c r="K5458" i="76"/>
  <c r="K5459" i="76"/>
  <c r="K5460" i="76"/>
  <c r="K5461" i="76"/>
  <c r="K5462" i="76"/>
  <c r="K5463" i="76"/>
  <c r="K5464" i="76"/>
  <c r="K5465" i="76"/>
  <c r="K5466" i="76"/>
  <c r="K5467" i="76"/>
  <c r="K5468" i="76"/>
  <c r="K5469" i="76"/>
  <c r="K5470" i="76"/>
  <c r="K5471" i="76"/>
  <c r="K5472" i="76"/>
  <c r="K5473" i="76"/>
  <c r="K5474" i="76"/>
  <c r="K5475" i="76"/>
  <c r="K5476" i="76"/>
  <c r="K5477" i="76"/>
  <c r="K5478" i="76"/>
  <c r="K5479" i="76"/>
  <c r="K5480" i="76"/>
  <c r="K5481" i="76"/>
  <c r="K5482" i="76"/>
  <c r="K5483" i="76"/>
  <c r="K5484" i="76"/>
  <c r="K5485" i="76"/>
  <c r="K5486" i="76"/>
  <c r="K5487" i="76"/>
  <c r="K5488" i="76"/>
  <c r="K5489" i="76"/>
  <c r="K5490" i="76"/>
  <c r="K5491" i="76"/>
  <c r="K5492" i="76"/>
  <c r="K5493" i="76"/>
  <c r="K5494" i="76"/>
  <c r="K5495" i="76"/>
  <c r="K5496" i="76"/>
  <c r="K5497" i="76"/>
  <c r="K5498" i="76"/>
  <c r="K5499" i="76"/>
  <c r="K5500" i="76"/>
  <c r="K5501" i="76"/>
  <c r="K5502" i="76"/>
  <c r="K5503" i="76"/>
  <c r="K5504" i="76"/>
  <c r="K5505" i="76"/>
  <c r="K5506" i="76"/>
  <c r="K5507" i="76"/>
  <c r="K5508" i="76"/>
  <c r="K5509" i="76"/>
  <c r="K5510" i="76"/>
  <c r="K5511" i="76"/>
  <c r="K5512" i="76"/>
  <c r="K5513" i="76"/>
  <c r="K5514" i="76"/>
  <c r="K5515" i="76"/>
  <c r="K5516" i="76"/>
  <c r="K5517" i="76"/>
  <c r="K5518" i="76"/>
  <c r="K5519" i="76"/>
  <c r="K5520" i="76"/>
  <c r="K5521" i="76"/>
  <c r="K5522" i="76"/>
  <c r="K5523" i="76"/>
  <c r="K5524" i="76"/>
  <c r="K5525" i="76"/>
  <c r="K5526" i="76"/>
  <c r="K5527" i="76"/>
  <c r="K5528" i="76"/>
  <c r="K5529" i="76"/>
  <c r="K5530" i="76"/>
  <c r="K5531" i="76"/>
  <c r="K5532" i="76"/>
  <c r="K5533" i="76"/>
  <c r="K5534" i="76"/>
  <c r="K5535" i="76"/>
  <c r="K5536" i="76"/>
  <c r="K5537" i="76"/>
  <c r="K5538" i="76"/>
  <c r="K5539" i="76"/>
  <c r="K5540" i="76"/>
  <c r="K5541" i="76"/>
  <c r="K5542" i="76"/>
  <c r="K5543" i="76"/>
  <c r="K5544" i="76"/>
  <c r="K5545" i="76"/>
  <c r="K5546" i="76"/>
  <c r="K5547" i="76"/>
  <c r="K5548" i="76"/>
  <c r="K5549" i="76"/>
  <c r="K5550" i="76"/>
  <c r="K5551" i="76"/>
  <c r="K5552" i="76"/>
  <c r="K5553" i="76"/>
  <c r="K5554" i="76"/>
  <c r="K5555" i="76"/>
  <c r="K5556" i="76"/>
  <c r="K5557" i="76"/>
  <c r="K5558" i="76"/>
  <c r="K5559" i="76"/>
  <c r="K5560" i="76"/>
  <c r="K5561" i="76"/>
  <c r="K5562" i="76"/>
  <c r="K5563" i="76"/>
  <c r="K5564" i="76"/>
  <c r="K5565" i="76"/>
  <c r="K5566" i="76"/>
  <c r="K5567" i="76"/>
  <c r="K5568" i="76"/>
  <c r="K5569" i="76"/>
  <c r="K5570" i="76"/>
  <c r="K5571" i="76"/>
  <c r="K5572" i="76"/>
  <c r="K5573" i="76"/>
  <c r="K5574" i="76"/>
  <c r="K5575" i="76"/>
  <c r="K5576" i="76"/>
  <c r="K5577" i="76"/>
  <c r="K5578" i="76"/>
  <c r="K5579" i="76"/>
  <c r="K5580" i="76"/>
  <c r="K5581" i="76"/>
  <c r="K5582" i="76"/>
  <c r="K5583" i="76"/>
  <c r="K5584" i="76"/>
  <c r="K5585" i="76"/>
  <c r="K5586" i="76"/>
  <c r="K5587" i="76"/>
  <c r="K5588" i="76"/>
  <c r="K5589" i="76"/>
  <c r="K5590" i="76"/>
  <c r="K5591" i="76"/>
  <c r="K5592" i="76"/>
  <c r="K5593" i="76"/>
  <c r="K5594" i="76"/>
  <c r="K5595" i="76"/>
  <c r="K5596" i="76"/>
  <c r="K5597" i="76"/>
  <c r="K5598" i="76"/>
  <c r="K5599" i="76"/>
  <c r="K5600" i="76"/>
  <c r="K5601" i="76"/>
  <c r="K5602" i="76"/>
  <c r="K5603" i="76"/>
  <c r="K5604" i="76"/>
  <c r="K5605" i="76"/>
  <c r="K5606" i="76"/>
  <c r="K5607" i="76"/>
  <c r="K5608" i="76"/>
  <c r="K5609" i="76"/>
  <c r="K5610" i="76"/>
  <c r="K5611" i="76"/>
  <c r="K5612" i="76"/>
  <c r="K5613" i="76"/>
  <c r="K5614" i="76"/>
  <c r="K5615" i="76"/>
  <c r="K5616" i="76"/>
  <c r="K5617" i="76"/>
  <c r="K5618" i="76"/>
  <c r="K5619" i="76"/>
  <c r="K5620" i="76"/>
  <c r="K5621" i="76"/>
  <c r="K5622" i="76"/>
  <c r="K5623" i="76"/>
  <c r="K5624" i="76"/>
  <c r="K5625" i="76"/>
  <c r="K5626" i="76"/>
  <c r="K5627" i="76"/>
  <c r="K5628" i="76"/>
  <c r="K5629" i="76"/>
  <c r="K5630" i="76"/>
  <c r="K5631" i="76"/>
  <c r="K5632" i="76"/>
  <c r="K5633" i="76"/>
  <c r="K5634" i="76"/>
  <c r="K5635" i="76"/>
  <c r="K5636" i="76"/>
  <c r="K5637" i="76"/>
  <c r="K5638" i="76"/>
  <c r="K5639" i="76"/>
  <c r="K5640" i="76"/>
  <c r="K5641" i="76"/>
  <c r="K5642" i="76"/>
  <c r="K5643" i="76"/>
  <c r="K5644" i="76"/>
  <c r="K5645" i="76"/>
  <c r="K5646" i="76"/>
  <c r="K5647" i="76"/>
  <c r="K5648" i="76"/>
  <c r="K5649" i="76"/>
  <c r="K5650" i="76"/>
  <c r="K5651" i="76"/>
  <c r="K5652" i="76"/>
  <c r="K5653" i="76"/>
  <c r="K5654" i="76"/>
  <c r="K5655" i="76"/>
  <c r="K5656" i="76"/>
  <c r="K5657" i="76"/>
  <c r="K5658" i="76"/>
  <c r="K5659" i="76"/>
  <c r="K5660" i="76"/>
  <c r="K5661" i="76"/>
  <c r="K5662" i="76"/>
  <c r="K5663" i="76"/>
  <c r="K5664" i="76"/>
  <c r="K5665" i="76"/>
  <c r="K5666" i="76"/>
  <c r="K5667" i="76"/>
  <c r="K5668" i="76"/>
  <c r="K5669" i="76"/>
  <c r="K5670" i="76"/>
  <c r="K5671" i="76"/>
  <c r="K5672" i="76"/>
  <c r="K5673" i="76"/>
  <c r="K5674" i="76"/>
  <c r="K5675" i="76"/>
  <c r="K5676" i="76"/>
  <c r="K5677" i="76"/>
  <c r="K5678" i="76"/>
  <c r="K5679" i="76"/>
  <c r="K5680" i="76"/>
  <c r="K5681" i="76"/>
  <c r="K5682" i="76"/>
  <c r="K5683" i="76"/>
  <c r="K5684" i="76"/>
  <c r="K5685" i="76"/>
  <c r="K5686" i="76"/>
  <c r="K5687" i="76"/>
  <c r="K5688" i="76"/>
  <c r="K5689" i="76"/>
  <c r="K5690" i="76"/>
  <c r="K5691" i="76"/>
  <c r="K5692" i="76"/>
  <c r="K5693" i="76"/>
  <c r="K5694" i="76"/>
  <c r="K5695" i="76"/>
  <c r="K5696" i="76"/>
  <c r="K5697" i="76"/>
  <c r="K5698" i="76"/>
  <c r="K5699" i="76"/>
  <c r="K5700" i="76"/>
  <c r="K5701" i="76"/>
  <c r="K5702" i="76"/>
  <c r="K5703" i="76"/>
  <c r="K5704" i="76"/>
  <c r="K5705" i="76"/>
  <c r="K5706" i="76"/>
  <c r="K5707" i="76"/>
  <c r="K5708" i="76"/>
  <c r="K5709" i="76"/>
  <c r="K5710" i="76"/>
  <c r="K5711" i="76"/>
  <c r="K5712" i="76"/>
  <c r="K5713" i="76"/>
  <c r="K5714" i="76"/>
  <c r="K5715" i="76"/>
  <c r="K5716" i="76"/>
  <c r="K5717" i="76"/>
  <c r="K5718" i="76"/>
  <c r="K5719" i="76"/>
  <c r="K5720" i="76"/>
  <c r="K5721" i="76"/>
  <c r="K5722" i="76"/>
  <c r="K5723" i="76"/>
  <c r="K5724" i="76"/>
  <c r="K5725" i="76"/>
  <c r="K5726" i="76"/>
  <c r="K5727" i="76"/>
  <c r="K5728" i="76"/>
  <c r="K5729" i="76"/>
  <c r="K5730" i="76"/>
  <c r="K5731" i="76"/>
  <c r="K5732" i="76"/>
  <c r="K5733" i="76"/>
  <c r="K5734" i="76"/>
  <c r="K5735" i="76"/>
  <c r="K5736" i="76"/>
  <c r="K5737" i="76"/>
  <c r="K5738" i="76"/>
  <c r="K5739" i="76"/>
  <c r="K5740" i="76"/>
  <c r="K5741" i="76"/>
  <c r="K5742" i="76"/>
  <c r="K5743" i="76"/>
  <c r="K5744" i="76"/>
  <c r="K5745" i="76"/>
  <c r="K5746" i="76"/>
  <c r="K5747" i="76"/>
  <c r="K5748" i="76"/>
  <c r="K5749" i="76"/>
  <c r="K5750" i="76"/>
  <c r="K5751" i="76"/>
  <c r="K5752" i="76"/>
  <c r="K5753" i="76"/>
  <c r="K5754" i="76"/>
  <c r="K5755" i="76"/>
  <c r="K5756" i="76"/>
  <c r="K5757" i="76"/>
  <c r="K5758" i="76"/>
  <c r="K5759" i="76"/>
  <c r="K5760" i="76"/>
  <c r="K5761" i="76"/>
  <c r="K5762" i="76"/>
  <c r="K5763" i="76"/>
  <c r="K5764" i="76"/>
  <c r="K5765" i="76"/>
  <c r="K5766" i="76"/>
  <c r="K5767" i="76"/>
  <c r="K5768" i="76"/>
  <c r="K5769" i="76"/>
  <c r="K5770" i="76"/>
  <c r="K5771" i="76"/>
  <c r="K5772" i="76"/>
  <c r="K5773" i="76"/>
  <c r="K5774" i="76"/>
  <c r="K5775" i="76"/>
  <c r="K5776" i="76"/>
  <c r="K5777" i="76"/>
  <c r="K5778" i="76"/>
  <c r="K5779" i="76"/>
  <c r="K5780" i="76"/>
  <c r="K5781" i="76"/>
  <c r="K5782" i="76"/>
  <c r="K5783" i="76"/>
  <c r="K5784" i="76"/>
  <c r="K5785" i="76"/>
  <c r="K5786" i="76"/>
  <c r="K5787" i="76"/>
  <c r="K5788" i="76"/>
  <c r="K5789" i="76"/>
  <c r="K5790" i="76"/>
  <c r="K5791" i="76"/>
  <c r="K5792" i="76"/>
  <c r="K5793" i="76"/>
  <c r="K5794" i="76"/>
  <c r="K5795" i="76"/>
  <c r="K5796" i="76"/>
  <c r="K5797" i="76"/>
  <c r="K5798" i="76"/>
  <c r="K5799" i="76"/>
  <c r="K5800" i="76"/>
  <c r="K5801" i="76"/>
  <c r="K5802" i="76"/>
  <c r="K5803" i="76"/>
  <c r="K5804" i="76"/>
  <c r="K5805" i="76"/>
  <c r="K5806" i="76"/>
  <c r="K5807" i="76"/>
  <c r="K5808" i="76"/>
  <c r="K5809" i="76"/>
  <c r="K5810" i="76"/>
  <c r="K5811" i="76"/>
  <c r="K5812" i="76"/>
  <c r="K5813" i="76"/>
  <c r="K5814" i="76"/>
  <c r="K5815" i="76"/>
  <c r="K5816" i="76"/>
  <c r="K5817" i="76"/>
  <c r="K5818" i="76"/>
  <c r="K5819" i="76"/>
  <c r="K5820" i="76"/>
  <c r="K5821" i="76"/>
  <c r="K5822" i="76"/>
  <c r="K5823" i="76"/>
  <c r="K5824" i="76"/>
  <c r="K5825" i="76"/>
  <c r="K5826" i="76"/>
  <c r="K5827" i="76"/>
  <c r="K5828" i="76"/>
  <c r="K5829" i="76"/>
  <c r="K5830" i="76"/>
  <c r="K5831" i="76"/>
  <c r="K5832" i="76"/>
  <c r="K5833" i="76"/>
  <c r="K5834" i="76"/>
  <c r="K5835" i="76"/>
  <c r="K5836" i="76"/>
  <c r="K5837" i="76"/>
  <c r="K5838" i="76"/>
  <c r="K5839" i="76"/>
  <c r="K5840" i="76"/>
  <c r="K5841" i="76"/>
  <c r="K5842" i="76"/>
  <c r="K5843" i="76"/>
  <c r="K5844" i="76"/>
  <c r="K5845" i="76"/>
  <c r="K5846" i="76"/>
  <c r="K5847" i="76"/>
  <c r="K5848" i="76"/>
  <c r="K5849" i="76"/>
  <c r="K5850" i="76"/>
  <c r="K5851" i="76"/>
  <c r="K5852" i="76"/>
  <c r="K5853" i="76"/>
  <c r="K5854" i="76"/>
  <c r="K5855" i="76"/>
  <c r="K5856" i="76"/>
  <c r="K5857" i="76"/>
  <c r="K5858" i="76"/>
  <c r="K5859" i="76"/>
  <c r="K5860" i="76"/>
  <c r="K5861" i="76"/>
  <c r="K5862" i="76"/>
  <c r="K5863" i="76"/>
  <c r="K5864" i="76"/>
  <c r="K5865" i="76"/>
  <c r="K5866" i="76"/>
  <c r="K5867" i="76"/>
  <c r="K5868" i="76"/>
  <c r="K5869" i="76"/>
  <c r="K5870" i="76"/>
  <c r="K5871" i="76"/>
  <c r="K5872" i="76"/>
  <c r="K5873" i="76"/>
  <c r="K5874" i="76"/>
  <c r="K5875" i="76"/>
  <c r="K5876" i="76"/>
  <c r="K5877" i="76"/>
  <c r="K5878" i="76"/>
  <c r="K5879" i="76"/>
  <c r="K5880" i="76"/>
  <c r="K5881" i="76"/>
  <c r="K5882" i="76"/>
  <c r="K5883" i="76"/>
  <c r="K5884" i="76"/>
  <c r="K5885" i="76"/>
  <c r="K5886" i="76"/>
  <c r="K5887" i="76"/>
  <c r="K5888" i="76"/>
  <c r="K5889" i="76"/>
  <c r="K5890" i="76"/>
  <c r="K5891" i="76"/>
  <c r="K5892" i="76"/>
  <c r="K5893" i="76"/>
  <c r="K5894" i="76"/>
  <c r="K5895" i="76"/>
  <c r="K5896" i="76"/>
  <c r="K5897" i="76"/>
  <c r="K5898" i="76"/>
  <c r="K5899" i="76"/>
  <c r="K5900" i="76"/>
  <c r="K5901" i="76"/>
  <c r="K5902" i="76"/>
  <c r="K5903" i="76"/>
  <c r="K5904" i="76"/>
  <c r="K5905" i="76"/>
  <c r="K5906" i="76"/>
  <c r="K5907" i="76"/>
  <c r="K5908" i="76"/>
  <c r="K5909" i="76"/>
  <c r="K5910" i="76"/>
  <c r="K5911" i="76"/>
  <c r="K5912" i="76"/>
  <c r="K5913" i="76"/>
  <c r="K5914" i="76"/>
  <c r="K5915" i="76"/>
  <c r="K5916" i="76"/>
  <c r="K5917" i="76"/>
  <c r="K5918" i="76"/>
  <c r="K5919" i="76"/>
  <c r="K5920" i="76"/>
  <c r="K5921" i="76"/>
  <c r="K5922" i="76"/>
  <c r="K5923" i="76"/>
  <c r="K5924" i="76"/>
  <c r="K5925" i="76"/>
  <c r="K5926" i="76"/>
  <c r="K5927" i="76"/>
  <c r="K5928" i="76"/>
  <c r="K5929" i="76"/>
  <c r="K5930" i="76"/>
  <c r="K5931" i="76"/>
  <c r="K5932" i="76"/>
  <c r="K5933" i="76"/>
  <c r="K5934" i="76"/>
  <c r="K5935" i="76"/>
  <c r="K5936" i="76"/>
  <c r="K5937" i="76"/>
  <c r="K5938" i="76"/>
  <c r="K5939" i="76"/>
  <c r="K5940" i="76"/>
  <c r="K5941" i="76"/>
  <c r="K5942" i="76"/>
  <c r="K5943" i="76"/>
  <c r="K5944" i="76"/>
  <c r="K5945" i="76"/>
  <c r="K5946" i="76"/>
  <c r="K5947" i="76"/>
  <c r="K5948" i="76"/>
  <c r="K5949" i="76"/>
  <c r="K5950" i="76"/>
  <c r="K5951" i="76"/>
  <c r="K5952" i="76"/>
  <c r="K5953" i="76"/>
  <c r="K5954" i="76"/>
  <c r="K5955" i="76"/>
  <c r="K5956" i="76"/>
  <c r="K5957" i="76"/>
  <c r="K5958" i="76"/>
  <c r="K5959" i="76"/>
  <c r="K5960" i="76"/>
  <c r="K5961" i="76"/>
  <c r="K5962" i="76"/>
  <c r="K5963" i="76"/>
  <c r="K5964" i="76"/>
  <c r="K5965" i="76"/>
  <c r="K5966" i="76"/>
  <c r="K5967" i="76"/>
  <c r="K5968" i="76"/>
  <c r="K5969" i="76"/>
  <c r="K5970" i="76"/>
  <c r="K5971" i="76"/>
  <c r="K5972" i="76"/>
  <c r="K5973" i="76"/>
  <c r="K5974" i="76"/>
  <c r="K5975" i="76"/>
  <c r="K5976" i="76"/>
  <c r="K5977" i="76"/>
  <c r="K5978" i="76"/>
  <c r="K5979" i="76"/>
  <c r="K5980" i="76"/>
  <c r="K5981" i="76"/>
  <c r="K5982" i="76"/>
  <c r="K5983" i="76"/>
  <c r="K5984" i="76"/>
  <c r="K5985" i="76"/>
  <c r="K5986" i="76"/>
  <c r="K5987" i="76"/>
  <c r="K5988" i="76"/>
  <c r="K5989" i="76"/>
  <c r="K5990" i="76"/>
  <c r="K5991" i="76"/>
  <c r="K5992" i="76"/>
  <c r="K5993" i="76"/>
  <c r="K5994" i="76"/>
  <c r="K5995" i="76"/>
  <c r="K5996" i="76"/>
  <c r="K5997" i="76"/>
  <c r="K5998" i="76"/>
  <c r="K5999" i="76"/>
  <c r="K6000" i="76"/>
  <c r="K6001" i="76"/>
  <c r="K6002" i="76"/>
  <c r="K6003" i="76"/>
  <c r="K6004" i="76"/>
  <c r="K6005" i="76"/>
  <c r="K6006" i="76"/>
  <c r="K6007" i="76"/>
  <c r="K6008" i="76"/>
  <c r="K6009" i="76"/>
  <c r="K6010" i="76"/>
  <c r="K6011" i="76"/>
  <c r="K6012" i="76"/>
  <c r="K6013" i="76"/>
  <c r="K6014" i="76"/>
  <c r="K6015" i="76"/>
  <c r="K6016" i="76"/>
  <c r="K6017" i="76"/>
  <c r="K6018" i="76"/>
  <c r="K6019" i="76"/>
  <c r="K6020" i="76"/>
  <c r="K6021" i="76"/>
  <c r="K6022" i="76"/>
  <c r="K6023" i="76"/>
  <c r="K6024" i="76"/>
  <c r="K6025" i="76"/>
  <c r="K6026" i="76"/>
  <c r="K6027" i="76"/>
  <c r="K6028" i="76"/>
  <c r="K6029" i="76"/>
  <c r="K6030" i="76"/>
  <c r="K6031" i="76"/>
  <c r="K6032" i="76"/>
  <c r="K6033" i="76"/>
  <c r="K6034" i="76"/>
  <c r="K6035" i="76"/>
  <c r="K6036" i="76"/>
  <c r="K6037" i="76"/>
  <c r="K6038" i="76"/>
  <c r="K6039" i="76"/>
  <c r="K6040" i="76"/>
  <c r="K6041" i="76"/>
  <c r="K6042" i="76"/>
  <c r="K6043" i="76"/>
  <c r="K6044" i="76"/>
  <c r="K6045" i="76"/>
  <c r="K6046" i="76"/>
  <c r="K6047" i="76"/>
  <c r="K6048" i="76"/>
  <c r="K6049" i="76"/>
  <c r="K6050" i="76"/>
  <c r="K6051" i="76"/>
  <c r="K6052" i="76"/>
  <c r="K6053" i="76"/>
  <c r="K6054" i="76"/>
  <c r="K6055" i="76"/>
  <c r="K6056" i="76"/>
  <c r="K6057" i="76"/>
  <c r="K6058" i="76"/>
  <c r="K6059" i="76"/>
  <c r="K6060" i="76"/>
  <c r="K6061" i="76"/>
  <c r="K6062" i="76"/>
  <c r="K6063" i="76"/>
  <c r="K6064" i="76"/>
  <c r="K6065" i="76"/>
  <c r="K6066" i="76"/>
  <c r="K6067" i="76"/>
  <c r="K6068" i="76"/>
  <c r="K6069" i="76"/>
  <c r="K6070" i="76"/>
  <c r="K6071" i="76"/>
  <c r="K6072" i="76"/>
  <c r="K6073" i="76"/>
  <c r="K6074" i="76"/>
  <c r="K6075" i="76"/>
  <c r="K6076" i="76"/>
  <c r="K6077" i="76"/>
  <c r="K6078" i="76"/>
  <c r="K6079" i="76"/>
  <c r="K6080" i="76"/>
  <c r="K6081" i="76"/>
  <c r="K6082" i="76"/>
  <c r="K6083" i="76"/>
  <c r="K6084" i="76"/>
  <c r="K6085" i="76"/>
  <c r="K6086" i="76"/>
  <c r="K6087" i="76"/>
  <c r="K6088" i="76"/>
  <c r="K6089" i="76"/>
  <c r="K6090" i="76"/>
  <c r="K6091" i="76"/>
  <c r="K6092" i="76"/>
  <c r="K6093" i="76"/>
  <c r="K6094" i="76"/>
  <c r="K6095" i="76"/>
  <c r="K6096" i="76"/>
  <c r="K6097" i="76"/>
  <c r="K6098" i="76"/>
  <c r="K6099" i="76"/>
  <c r="K6100" i="76"/>
  <c r="K6101" i="76"/>
  <c r="K6102" i="76"/>
  <c r="K6103" i="76"/>
  <c r="K6104" i="76"/>
  <c r="K6105" i="76"/>
  <c r="K6106" i="76"/>
  <c r="K6107" i="76"/>
  <c r="K6108" i="76"/>
  <c r="K6109" i="76"/>
  <c r="K6110" i="76"/>
  <c r="K6111" i="76"/>
  <c r="K6112" i="76"/>
  <c r="K6113" i="76"/>
  <c r="K6114" i="76"/>
  <c r="K6115" i="76"/>
  <c r="K6116" i="76"/>
  <c r="K6117" i="76"/>
  <c r="K6118" i="76"/>
  <c r="K6119" i="76"/>
  <c r="K6120" i="76"/>
  <c r="K6121" i="76"/>
  <c r="K6122" i="76"/>
  <c r="K6123" i="76"/>
  <c r="K6124" i="76"/>
  <c r="K6125" i="76"/>
  <c r="K6126" i="76"/>
  <c r="K6127" i="76"/>
  <c r="K6128" i="76"/>
  <c r="K6129" i="76"/>
  <c r="K6130" i="76"/>
  <c r="K6131" i="76"/>
  <c r="K6132" i="76"/>
  <c r="K6133" i="76"/>
  <c r="K6134" i="76"/>
  <c r="K6135" i="76"/>
  <c r="K6136" i="76"/>
  <c r="K6137" i="76"/>
  <c r="K6138" i="76"/>
  <c r="K6139" i="76"/>
  <c r="K6140" i="76"/>
  <c r="K6141" i="76"/>
  <c r="K6142" i="76"/>
  <c r="K6143" i="76"/>
  <c r="K6144" i="76"/>
  <c r="K6145" i="76"/>
  <c r="K6146" i="76"/>
  <c r="K6147" i="76"/>
  <c r="K6148" i="76"/>
  <c r="K6149" i="76"/>
  <c r="K6150" i="76"/>
  <c r="K6151" i="76"/>
  <c r="K6152" i="76"/>
  <c r="K6153" i="76"/>
  <c r="K6154" i="76"/>
  <c r="K6155" i="76"/>
  <c r="K6156" i="76"/>
  <c r="K6157" i="76"/>
  <c r="K6158" i="76"/>
  <c r="K6159" i="76"/>
  <c r="K6160" i="76"/>
  <c r="K6161" i="76"/>
  <c r="K6162" i="76"/>
  <c r="K6163" i="76"/>
  <c r="K6164" i="76"/>
  <c r="K6165" i="76"/>
  <c r="K6166" i="76"/>
  <c r="K6167" i="76"/>
  <c r="K6168" i="76"/>
  <c r="K6169" i="76"/>
  <c r="K6170" i="76"/>
  <c r="K6171" i="76"/>
  <c r="K6172" i="76"/>
  <c r="K6173" i="76"/>
  <c r="K6174" i="76"/>
  <c r="K6175" i="76"/>
  <c r="K6176" i="76"/>
  <c r="K6177" i="76"/>
  <c r="K6178" i="76"/>
  <c r="K6179" i="76"/>
  <c r="K6180" i="76"/>
  <c r="K6181" i="76"/>
  <c r="K6182" i="76"/>
  <c r="K6183" i="76"/>
  <c r="K6184" i="76"/>
  <c r="K6185" i="76"/>
  <c r="K6186" i="76"/>
  <c r="K6187" i="76"/>
  <c r="K6188" i="76"/>
  <c r="K6189" i="76"/>
  <c r="K6190" i="76"/>
  <c r="K6191" i="76"/>
  <c r="K6192" i="76"/>
  <c r="K6193" i="76"/>
  <c r="K6194" i="76"/>
  <c r="K6195" i="76"/>
  <c r="K6196" i="76"/>
  <c r="K6197" i="76"/>
  <c r="K6198" i="76"/>
  <c r="K6199" i="76"/>
  <c r="K6200" i="76"/>
  <c r="K6201" i="76"/>
  <c r="K6202" i="76"/>
  <c r="K6203" i="76"/>
  <c r="K6204" i="76"/>
  <c r="K6205" i="76"/>
  <c r="K6206" i="76"/>
  <c r="K6207" i="76"/>
  <c r="K6208" i="76"/>
  <c r="K6209" i="76"/>
  <c r="K6210" i="76"/>
  <c r="K6211" i="76"/>
  <c r="K6212" i="76"/>
  <c r="K6213" i="76"/>
  <c r="K6214" i="76"/>
  <c r="K6215" i="76"/>
  <c r="K6216" i="76"/>
  <c r="K6217" i="76"/>
  <c r="K6218" i="76"/>
  <c r="K6219" i="76"/>
  <c r="K6220" i="76"/>
  <c r="K6221" i="76"/>
  <c r="K6222" i="76"/>
  <c r="K6223" i="76"/>
  <c r="K6224" i="76"/>
  <c r="K6225" i="76"/>
  <c r="K6226" i="76"/>
  <c r="K6227" i="76"/>
  <c r="K6228" i="76"/>
  <c r="K6229" i="76"/>
  <c r="K6230" i="76"/>
  <c r="K6231" i="76"/>
  <c r="K6232" i="76"/>
  <c r="K6233" i="76"/>
  <c r="K6234" i="76"/>
  <c r="K6235" i="76"/>
  <c r="K6236" i="76"/>
  <c r="K6237" i="76"/>
  <c r="K6238" i="76"/>
  <c r="K6239" i="76"/>
  <c r="K6240" i="76"/>
  <c r="K6241" i="76"/>
  <c r="K6242" i="76"/>
  <c r="K6243" i="76"/>
  <c r="K6244" i="76"/>
  <c r="K6245" i="76"/>
  <c r="K6246" i="76"/>
  <c r="K6247" i="76"/>
  <c r="K6248" i="76"/>
  <c r="K6249" i="76"/>
  <c r="K6250" i="76"/>
  <c r="K6251" i="76"/>
  <c r="K6252" i="76"/>
  <c r="K6253" i="76"/>
  <c r="K6254" i="76"/>
  <c r="K6255" i="76"/>
  <c r="K6256" i="76"/>
  <c r="K6257" i="76"/>
  <c r="K6258" i="76"/>
  <c r="K6259" i="76"/>
  <c r="K6260" i="76"/>
  <c r="K6261" i="76"/>
  <c r="K6262" i="76"/>
  <c r="K6263" i="76"/>
  <c r="K6264" i="76"/>
  <c r="K6265" i="76"/>
  <c r="K6266" i="76"/>
  <c r="K6267" i="76"/>
  <c r="K6268" i="76"/>
  <c r="K6269" i="76"/>
  <c r="K6270" i="76"/>
  <c r="K6271" i="76"/>
  <c r="K6272" i="76"/>
  <c r="K6273" i="76"/>
  <c r="K6274" i="76"/>
  <c r="K6275" i="76"/>
  <c r="K6276" i="76"/>
  <c r="K6277" i="76"/>
  <c r="K6278" i="76"/>
  <c r="K6279" i="76"/>
  <c r="K6280" i="76"/>
  <c r="K6281" i="76"/>
  <c r="K6282" i="76"/>
  <c r="K6283" i="76"/>
  <c r="K6284" i="76"/>
  <c r="K6285" i="76"/>
  <c r="K6286" i="76"/>
  <c r="K6287" i="76"/>
  <c r="K6288" i="76"/>
  <c r="K6289" i="76"/>
  <c r="K6290" i="76"/>
  <c r="K6291" i="76"/>
  <c r="K6292" i="76"/>
  <c r="K6293" i="76"/>
  <c r="K6294" i="76"/>
  <c r="K6295" i="76"/>
  <c r="K6296" i="76"/>
  <c r="K6297" i="76"/>
  <c r="K6298" i="76"/>
  <c r="K6299" i="76"/>
  <c r="K6300" i="76"/>
  <c r="K6301" i="76"/>
  <c r="K6302" i="76"/>
  <c r="K6303" i="76"/>
  <c r="K6304" i="76"/>
  <c r="K6305" i="76"/>
  <c r="K6306" i="76"/>
  <c r="K6307" i="76"/>
  <c r="K6308" i="76"/>
  <c r="K6309" i="76"/>
  <c r="K6310" i="76"/>
  <c r="K6311" i="76"/>
  <c r="K6312" i="76"/>
  <c r="K6313" i="76"/>
  <c r="K6314" i="76"/>
  <c r="K6315" i="76"/>
  <c r="K6316" i="76"/>
  <c r="K6317" i="76"/>
  <c r="K6318" i="76"/>
  <c r="K6319" i="76"/>
  <c r="K6320" i="76"/>
  <c r="K6321" i="76"/>
  <c r="K6322" i="76"/>
  <c r="K6323" i="76"/>
  <c r="K6324" i="76"/>
  <c r="K6325" i="76"/>
  <c r="K6326" i="76"/>
  <c r="K6327" i="76"/>
  <c r="K6328" i="76"/>
  <c r="K6329" i="76"/>
  <c r="K6330" i="76"/>
  <c r="K6331" i="76"/>
  <c r="K6332" i="76"/>
  <c r="K6333" i="76"/>
  <c r="K6334" i="76"/>
  <c r="K6335" i="76"/>
  <c r="K6336" i="76"/>
  <c r="K6337" i="76"/>
  <c r="K6338" i="76"/>
  <c r="K6339" i="76"/>
  <c r="K6340" i="76"/>
  <c r="K6341" i="76"/>
  <c r="K6342" i="76"/>
  <c r="K6343" i="76"/>
  <c r="K6344" i="76"/>
  <c r="K6345" i="76"/>
  <c r="K6346" i="76"/>
  <c r="K6347" i="76"/>
  <c r="K6348" i="76"/>
  <c r="K6349" i="76"/>
  <c r="K6350" i="76"/>
  <c r="K6351" i="76"/>
  <c r="K6352" i="76"/>
  <c r="K6353" i="76"/>
  <c r="K6354" i="76"/>
  <c r="K6355" i="76"/>
  <c r="K6356" i="76"/>
  <c r="K6357" i="76"/>
  <c r="K6358" i="76"/>
  <c r="K6359" i="76"/>
  <c r="K6360" i="76"/>
  <c r="K6361" i="76"/>
  <c r="K6362" i="76"/>
  <c r="K6363" i="76"/>
  <c r="K6364" i="76"/>
  <c r="K6365" i="76"/>
  <c r="K6366" i="76"/>
  <c r="K6367" i="76"/>
  <c r="K6368" i="76"/>
  <c r="K6369" i="76"/>
  <c r="K6370" i="76"/>
  <c r="K6371" i="76"/>
  <c r="K6372" i="76"/>
  <c r="K6373" i="76"/>
  <c r="K6374" i="76"/>
  <c r="K6375" i="76"/>
  <c r="K6376" i="76"/>
  <c r="K6377" i="76"/>
  <c r="K6378" i="76"/>
  <c r="K6379" i="76"/>
  <c r="K6380" i="76"/>
  <c r="K6381" i="76"/>
  <c r="K6382" i="76"/>
  <c r="K6383" i="76"/>
  <c r="K6384" i="76"/>
  <c r="K6385" i="76"/>
  <c r="K6386" i="76"/>
  <c r="K6387" i="76"/>
  <c r="K6388" i="76"/>
  <c r="K6389" i="76"/>
  <c r="K6390" i="76"/>
  <c r="K6391" i="76"/>
  <c r="K6392" i="76"/>
  <c r="K6393" i="76"/>
  <c r="K6394" i="76"/>
  <c r="K6395" i="76"/>
  <c r="K6396" i="76"/>
  <c r="K6397" i="76"/>
  <c r="K6398" i="76"/>
  <c r="K6399" i="76"/>
  <c r="K6400" i="76"/>
  <c r="K6401" i="76"/>
  <c r="K6402" i="76"/>
  <c r="K6403" i="76"/>
  <c r="K6404" i="76"/>
  <c r="K6405" i="76"/>
  <c r="K6406" i="76"/>
  <c r="K6407" i="76"/>
  <c r="K6408" i="76"/>
  <c r="K6409" i="76"/>
  <c r="K6410" i="76"/>
  <c r="K6411" i="76"/>
  <c r="K6412" i="76"/>
  <c r="K6413" i="76"/>
  <c r="K6414" i="76"/>
  <c r="K6415" i="76"/>
  <c r="K6416" i="76"/>
  <c r="K6417" i="76"/>
  <c r="K6418" i="76"/>
  <c r="K6419" i="76"/>
  <c r="K6420" i="76"/>
  <c r="K6421" i="76"/>
  <c r="K6422" i="76"/>
  <c r="K6423" i="76"/>
  <c r="K6424" i="76"/>
  <c r="K6425" i="76"/>
  <c r="K6426" i="76"/>
  <c r="K6427" i="76"/>
  <c r="K6428" i="76"/>
  <c r="K6429" i="76"/>
  <c r="K6430" i="76"/>
  <c r="K6431" i="76"/>
  <c r="K6432" i="76"/>
  <c r="K6433" i="76"/>
  <c r="K6434" i="76"/>
  <c r="K6435" i="76"/>
  <c r="K6436" i="76"/>
  <c r="K6437" i="76"/>
  <c r="K6438" i="76"/>
  <c r="K6439" i="76"/>
  <c r="K6440" i="76"/>
  <c r="K6441" i="76"/>
  <c r="K6442" i="76"/>
  <c r="K6443" i="76"/>
  <c r="K6444" i="76"/>
  <c r="K6445" i="76"/>
  <c r="K6446" i="76"/>
  <c r="K6447" i="76"/>
  <c r="K6448" i="76"/>
  <c r="K6449" i="76"/>
  <c r="K6450" i="76"/>
  <c r="K6451" i="76"/>
  <c r="K6452" i="76"/>
  <c r="K6453" i="76"/>
  <c r="K6454" i="76"/>
  <c r="K6455" i="76"/>
  <c r="K6456" i="76"/>
  <c r="K6457" i="76"/>
  <c r="K6458" i="76"/>
  <c r="K6459" i="76"/>
  <c r="K6460" i="76"/>
  <c r="K6461" i="76"/>
  <c r="K6462" i="76"/>
  <c r="K6463" i="76"/>
  <c r="K6464" i="76"/>
  <c r="K6465" i="76"/>
  <c r="K6466" i="76"/>
  <c r="K6467" i="76"/>
  <c r="K6468" i="76"/>
  <c r="K6469" i="76"/>
  <c r="K6470" i="76"/>
  <c r="K6471" i="76"/>
  <c r="K6472" i="76"/>
  <c r="K6473" i="76"/>
  <c r="K6474" i="76"/>
  <c r="K6475" i="76"/>
  <c r="K6476" i="76"/>
  <c r="K6477" i="76"/>
  <c r="K6478" i="76"/>
  <c r="K6479" i="76"/>
  <c r="K6480" i="76"/>
  <c r="K6481" i="76"/>
  <c r="K6482" i="76"/>
  <c r="K6483" i="76"/>
  <c r="K6484" i="76"/>
  <c r="K6485" i="76"/>
  <c r="K6486" i="76"/>
  <c r="K6487" i="76"/>
  <c r="K6488" i="76"/>
  <c r="K6489" i="76"/>
  <c r="K6490" i="76"/>
  <c r="K6491" i="76"/>
  <c r="K6492" i="76"/>
  <c r="K6493" i="76"/>
  <c r="K6494" i="76"/>
  <c r="K6495" i="76"/>
  <c r="K6496" i="76"/>
  <c r="K6497" i="76"/>
  <c r="K6498" i="76"/>
  <c r="K6499" i="76"/>
  <c r="K6500" i="76"/>
  <c r="K6501" i="76"/>
  <c r="K6502" i="76"/>
  <c r="K6503" i="76"/>
  <c r="K6504" i="76"/>
  <c r="K6505" i="76"/>
  <c r="K6506" i="76"/>
  <c r="K6507" i="76"/>
  <c r="K6508" i="76"/>
  <c r="K6509" i="76"/>
  <c r="K6510" i="76"/>
  <c r="K6511" i="76"/>
  <c r="K6512" i="76"/>
  <c r="K6513" i="76"/>
  <c r="K6514" i="76"/>
  <c r="K6515" i="76"/>
  <c r="K6516" i="76"/>
  <c r="K6517" i="76"/>
  <c r="K6518" i="76"/>
  <c r="K6519" i="76"/>
  <c r="K6520" i="76"/>
  <c r="K6521" i="76"/>
  <c r="K6522" i="76"/>
  <c r="K6523" i="76"/>
  <c r="K6524" i="76"/>
  <c r="K6525" i="76"/>
  <c r="K6526" i="76"/>
  <c r="K6527" i="76"/>
  <c r="K6528" i="76"/>
  <c r="K6529" i="76"/>
  <c r="K6530" i="76"/>
  <c r="K6531" i="76"/>
  <c r="K6532" i="76"/>
  <c r="K6533" i="76"/>
  <c r="K6534" i="76"/>
  <c r="K6535" i="76"/>
  <c r="K6536" i="76"/>
  <c r="K6537" i="76"/>
  <c r="K6538" i="76"/>
  <c r="K6539" i="76"/>
  <c r="K6540" i="76"/>
  <c r="K6541" i="76"/>
  <c r="K6542" i="76"/>
  <c r="K6543" i="76"/>
  <c r="K6544" i="76"/>
  <c r="K6545" i="76"/>
  <c r="K6546" i="76"/>
  <c r="K6547" i="76"/>
  <c r="K6548" i="76"/>
  <c r="K6549" i="76"/>
  <c r="K6550" i="76"/>
  <c r="K6551" i="76"/>
  <c r="K6552" i="76"/>
  <c r="K6553" i="76"/>
  <c r="K6554" i="76"/>
  <c r="K6555" i="76"/>
  <c r="K6556" i="76"/>
  <c r="K6557" i="76"/>
  <c r="K6558" i="76"/>
  <c r="K6559" i="76"/>
  <c r="K6560" i="76"/>
  <c r="K6561" i="76"/>
  <c r="K6562" i="76"/>
  <c r="K6563" i="76"/>
  <c r="K6564" i="76"/>
  <c r="K6565" i="76"/>
  <c r="K6566" i="76"/>
  <c r="K6567" i="76"/>
  <c r="K6568" i="76"/>
  <c r="K6569" i="76"/>
  <c r="K6570" i="76"/>
  <c r="K6571" i="76"/>
  <c r="K6572" i="76"/>
  <c r="K6573" i="76"/>
  <c r="K6574" i="76"/>
  <c r="K6575" i="76"/>
  <c r="K6576" i="76"/>
  <c r="K6577" i="76"/>
  <c r="K6578" i="76"/>
  <c r="K6579" i="76"/>
  <c r="K6580" i="76"/>
  <c r="K6581" i="76"/>
  <c r="K6582" i="76"/>
  <c r="K6583" i="76"/>
  <c r="K6584" i="76"/>
  <c r="K6585" i="76"/>
  <c r="K6586" i="76"/>
  <c r="K6587" i="76"/>
  <c r="K6588" i="76"/>
  <c r="K6589" i="76"/>
  <c r="K6590" i="76"/>
  <c r="K6591" i="76"/>
  <c r="K6592" i="76"/>
  <c r="K6593" i="76"/>
  <c r="K6594" i="76"/>
  <c r="K6595" i="76"/>
  <c r="K6596" i="76"/>
  <c r="K6597" i="76"/>
  <c r="K6598" i="76"/>
  <c r="K6599" i="76"/>
  <c r="K6600" i="76"/>
  <c r="K6601" i="76"/>
  <c r="K6602" i="76"/>
  <c r="K6603" i="76"/>
  <c r="K6604" i="76"/>
  <c r="K6605" i="76"/>
  <c r="K6606" i="76"/>
  <c r="K6607" i="76"/>
  <c r="K6608" i="76"/>
  <c r="K6609" i="76"/>
  <c r="K6610" i="76"/>
  <c r="K6611" i="76"/>
  <c r="K6612" i="76"/>
  <c r="K6613" i="76"/>
  <c r="K6614" i="76"/>
  <c r="K6615" i="76"/>
  <c r="K6616" i="76"/>
  <c r="K6617" i="76"/>
  <c r="K6618" i="76"/>
  <c r="K6619" i="76"/>
  <c r="K6620" i="76"/>
  <c r="K6621" i="76"/>
  <c r="K6622" i="76"/>
  <c r="K6623" i="76"/>
  <c r="K6624" i="76"/>
  <c r="K6625" i="76"/>
  <c r="K6626" i="76"/>
  <c r="K6627" i="76"/>
  <c r="K6628" i="76"/>
  <c r="K6629" i="76"/>
  <c r="K6630" i="76"/>
  <c r="K6631" i="76"/>
  <c r="K6632" i="76"/>
  <c r="K6633" i="76"/>
  <c r="K6634" i="76"/>
  <c r="K6635" i="76"/>
  <c r="K6636" i="76"/>
  <c r="K6637" i="76"/>
  <c r="K6638" i="76"/>
  <c r="K6639" i="76"/>
  <c r="K6640" i="76"/>
  <c r="K6641" i="76"/>
  <c r="K6642" i="76"/>
  <c r="K6643" i="76"/>
  <c r="K6644" i="76"/>
  <c r="K6645" i="76"/>
  <c r="K6646" i="76"/>
  <c r="K6647" i="76"/>
  <c r="K6648" i="76"/>
  <c r="K6649" i="76"/>
  <c r="K6650" i="76"/>
  <c r="K6651" i="76"/>
  <c r="K6652" i="76"/>
  <c r="K6653" i="76"/>
  <c r="K6654" i="76"/>
  <c r="K6655" i="76"/>
  <c r="K6656" i="76"/>
  <c r="K6657" i="76"/>
  <c r="K6658" i="76"/>
  <c r="K6659" i="76"/>
  <c r="K6660" i="76"/>
  <c r="K6661" i="76"/>
  <c r="K6662" i="76"/>
  <c r="K6663" i="76"/>
  <c r="K6664" i="76"/>
  <c r="K6665" i="76"/>
  <c r="K6666" i="76"/>
  <c r="K6667" i="76"/>
  <c r="K6668" i="76"/>
  <c r="K6669" i="76"/>
  <c r="K6670" i="76"/>
  <c r="K6671" i="76"/>
  <c r="K6672" i="76"/>
  <c r="K6673" i="76"/>
  <c r="K6674" i="76"/>
  <c r="K6675" i="76"/>
  <c r="K6676" i="76"/>
  <c r="K6677" i="76"/>
  <c r="K6678" i="76"/>
  <c r="K6679" i="76"/>
  <c r="K6680" i="76"/>
  <c r="K6681" i="76"/>
  <c r="K6682" i="76"/>
  <c r="K6683" i="76"/>
  <c r="K6684" i="76"/>
  <c r="K6685" i="76"/>
  <c r="K6686" i="76"/>
  <c r="K6687" i="76"/>
  <c r="K6688" i="76"/>
  <c r="K6689" i="76"/>
  <c r="K6690" i="76"/>
  <c r="K6691" i="76"/>
  <c r="K6692" i="76"/>
  <c r="K6693" i="76"/>
  <c r="K6694" i="76"/>
  <c r="K6695" i="76"/>
  <c r="K6696" i="76"/>
  <c r="K6697" i="76"/>
  <c r="K6698" i="76"/>
  <c r="K6699" i="76"/>
  <c r="K6700" i="76"/>
  <c r="K6701" i="76"/>
  <c r="K6702" i="76"/>
  <c r="K6703" i="76"/>
  <c r="K6704" i="76"/>
  <c r="K6705" i="76"/>
  <c r="K6706" i="76"/>
  <c r="K6707" i="76"/>
  <c r="K6708" i="76"/>
  <c r="K6709" i="76"/>
  <c r="K6710" i="76"/>
  <c r="K6711" i="76"/>
  <c r="K6712" i="76"/>
  <c r="K6713" i="76"/>
  <c r="K6714" i="76"/>
  <c r="K6715" i="76"/>
  <c r="K6716" i="76"/>
  <c r="K6717" i="76"/>
  <c r="K6718" i="76"/>
  <c r="K6719" i="76"/>
  <c r="K6720" i="76"/>
  <c r="K6721" i="76"/>
  <c r="K6722" i="76"/>
  <c r="K6723" i="76"/>
  <c r="K6724" i="76"/>
  <c r="K6725" i="76"/>
  <c r="K6726" i="76"/>
  <c r="K6727" i="76"/>
  <c r="K6728" i="76"/>
  <c r="K6729" i="76"/>
  <c r="K6730" i="76"/>
  <c r="K6731" i="76"/>
  <c r="K6732" i="76"/>
  <c r="K6733" i="76"/>
  <c r="K6734" i="76"/>
  <c r="K6735" i="76"/>
  <c r="K6736" i="76"/>
  <c r="K6737" i="76"/>
  <c r="K6738" i="76"/>
  <c r="K6739" i="76"/>
  <c r="K6740" i="76"/>
  <c r="K6741" i="76"/>
  <c r="K6742" i="76"/>
  <c r="K6743" i="76"/>
  <c r="K6744" i="76"/>
  <c r="K6745" i="76"/>
  <c r="K6746" i="76"/>
  <c r="K6747" i="76"/>
  <c r="K6748" i="76"/>
  <c r="K6749" i="76"/>
  <c r="K6750" i="76"/>
  <c r="K6751" i="76"/>
  <c r="K6752" i="76"/>
  <c r="K6753" i="76"/>
  <c r="K6754" i="76"/>
  <c r="K6755" i="76"/>
  <c r="K6756" i="76"/>
  <c r="K6757" i="76"/>
  <c r="K6758" i="76"/>
  <c r="K6759" i="76"/>
  <c r="K6760" i="76"/>
  <c r="K6761" i="76"/>
  <c r="K6762" i="76"/>
  <c r="K6763" i="76"/>
  <c r="K6764" i="76"/>
  <c r="K6765" i="76"/>
  <c r="K6766" i="76"/>
  <c r="K6767" i="76"/>
  <c r="K6768" i="76"/>
  <c r="K6769" i="76"/>
  <c r="K6770" i="76"/>
  <c r="K6771" i="76"/>
  <c r="K6772" i="76"/>
  <c r="K6773" i="76"/>
  <c r="K6774" i="76"/>
  <c r="K6775" i="76"/>
  <c r="K6776" i="76"/>
  <c r="K6777" i="76"/>
  <c r="K6778" i="76"/>
  <c r="K6779" i="76"/>
  <c r="K6780" i="76"/>
  <c r="K6781" i="76"/>
  <c r="K6782" i="76"/>
  <c r="K6783" i="76"/>
  <c r="K6784" i="76"/>
  <c r="K6785" i="76"/>
  <c r="K6786" i="76"/>
  <c r="K6787" i="76"/>
  <c r="K6788" i="76"/>
  <c r="K6789" i="76"/>
  <c r="K6790" i="76"/>
  <c r="K6791" i="76"/>
  <c r="K6792" i="76"/>
  <c r="K6793" i="76"/>
  <c r="K6794" i="76"/>
  <c r="K6795" i="76"/>
  <c r="K6796" i="76"/>
  <c r="K6797" i="76"/>
  <c r="K6798" i="76"/>
  <c r="K6799" i="76"/>
  <c r="K6800" i="76"/>
  <c r="K6801" i="76"/>
  <c r="K6802" i="76"/>
  <c r="K6803" i="76"/>
  <c r="K6804" i="76"/>
  <c r="K6805" i="76"/>
  <c r="K6806" i="76"/>
  <c r="K6807" i="76"/>
  <c r="K6808" i="76"/>
  <c r="K6809" i="76"/>
  <c r="K6810" i="76"/>
  <c r="K6811" i="76"/>
  <c r="K6812" i="76"/>
  <c r="K6813" i="76"/>
  <c r="K6814" i="76"/>
  <c r="K6815" i="76"/>
  <c r="K6816" i="76"/>
  <c r="K6817" i="76"/>
  <c r="K6818" i="76"/>
  <c r="K6819" i="76"/>
  <c r="K6820" i="76"/>
  <c r="K6821" i="76"/>
  <c r="K6822" i="76"/>
  <c r="K6823" i="76"/>
  <c r="K6824" i="76"/>
  <c r="K6825" i="76"/>
  <c r="K6826" i="76"/>
  <c r="K6827" i="76"/>
  <c r="K6828" i="76"/>
  <c r="K6829" i="76"/>
  <c r="K6830" i="76"/>
  <c r="K6831" i="76"/>
  <c r="K6832" i="76"/>
  <c r="K6833" i="76"/>
  <c r="K6834" i="76"/>
  <c r="K6835" i="76"/>
  <c r="K6836" i="76"/>
  <c r="K6837" i="76"/>
  <c r="K6838" i="76"/>
  <c r="K6839" i="76"/>
  <c r="K6840" i="76"/>
  <c r="K6841" i="76"/>
  <c r="K6842" i="76"/>
  <c r="K6843" i="76"/>
  <c r="K6844" i="76"/>
  <c r="K6845" i="76"/>
  <c r="K6846" i="76"/>
  <c r="K6847" i="76"/>
  <c r="K6848" i="76"/>
  <c r="K6849" i="76"/>
  <c r="K6850" i="76"/>
  <c r="K6851" i="76"/>
  <c r="K6852" i="76"/>
  <c r="K6853" i="76"/>
  <c r="K6854" i="76"/>
  <c r="K6855" i="76"/>
  <c r="K6856" i="76"/>
  <c r="K6857" i="76"/>
  <c r="K6858" i="76"/>
  <c r="K6859" i="76"/>
  <c r="K6860" i="76"/>
  <c r="K6861" i="76"/>
  <c r="K6862" i="76"/>
  <c r="K6863" i="76"/>
  <c r="K6864" i="76"/>
  <c r="K6865" i="76"/>
  <c r="K6866" i="76"/>
  <c r="K6867" i="76"/>
  <c r="K6868" i="76"/>
  <c r="K6869" i="76"/>
  <c r="K6870" i="76"/>
  <c r="K6871" i="76"/>
  <c r="K6872" i="76"/>
  <c r="K6873" i="76"/>
  <c r="K6874" i="76"/>
  <c r="K6875" i="76"/>
  <c r="K6876" i="76"/>
  <c r="K6877" i="76"/>
  <c r="K6878" i="76"/>
  <c r="K6879" i="76"/>
  <c r="K6880" i="76"/>
  <c r="K6881" i="76"/>
  <c r="K6882" i="76"/>
  <c r="K6883" i="76"/>
  <c r="K6884" i="76"/>
  <c r="K6885" i="76"/>
  <c r="K6886" i="76"/>
  <c r="K6887" i="76"/>
  <c r="K6888" i="76"/>
  <c r="K6889" i="76"/>
  <c r="K6890" i="76"/>
  <c r="K6891" i="76"/>
  <c r="K6892" i="76"/>
  <c r="K6893" i="76"/>
  <c r="K6894" i="76"/>
  <c r="K6895" i="76"/>
  <c r="K6896" i="76"/>
  <c r="K6897" i="76"/>
  <c r="K6898" i="76"/>
  <c r="K6899" i="76"/>
  <c r="K6900" i="76"/>
  <c r="K6901" i="76"/>
  <c r="K6902" i="76"/>
  <c r="K6903" i="76"/>
  <c r="K6904" i="76"/>
  <c r="K6905" i="76"/>
  <c r="K6906" i="76"/>
  <c r="K6907" i="76"/>
  <c r="K6908" i="76"/>
  <c r="K6909" i="76"/>
  <c r="K6910" i="76"/>
  <c r="K6911" i="76"/>
  <c r="K6912" i="76"/>
  <c r="K6913" i="76"/>
  <c r="K6914" i="76"/>
  <c r="K6915" i="76"/>
  <c r="K6916" i="76"/>
  <c r="K6917" i="76"/>
  <c r="K6918" i="76"/>
  <c r="K6919" i="76"/>
  <c r="K6920" i="76"/>
  <c r="K6921" i="76"/>
  <c r="K6922" i="76"/>
  <c r="K6923" i="76"/>
  <c r="K6924" i="76"/>
  <c r="K6925" i="76"/>
  <c r="K6926" i="76"/>
  <c r="K6927" i="76"/>
  <c r="K6928" i="76"/>
  <c r="K6929" i="76"/>
  <c r="K6930" i="76"/>
  <c r="K6931" i="76"/>
  <c r="K6932" i="76"/>
  <c r="K6933" i="76"/>
  <c r="K6934" i="76"/>
  <c r="K6935" i="76"/>
  <c r="K6936" i="76"/>
  <c r="K6937" i="76"/>
  <c r="K6938" i="76"/>
  <c r="K6939" i="76"/>
  <c r="K6940" i="76"/>
  <c r="K6941" i="76"/>
  <c r="K6942" i="76"/>
  <c r="K6943" i="76"/>
  <c r="K6944" i="76"/>
  <c r="K6945" i="76"/>
  <c r="K6946" i="76"/>
  <c r="K6947" i="76"/>
  <c r="K6948" i="76"/>
  <c r="K6949" i="76"/>
  <c r="K6950" i="76"/>
  <c r="K6951" i="76"/>
  <c r="K6952" i="76"/>
  <c r="K6953" i="76"/>
  <c r="K6954" i="76"/>
  <c r="K6955" i="76"/>
  <c r="K6956" i="76"/>
  <c r="K6957" i="76"/>
  <c r="K6958" i="76"/>
  <c r="K6959" i="76"/>
  <c r="K6960" i="76"/>
  <c r="K6961" i="76"/>
  <c r="K6962" i="76"/>
  <c r="K6963" i="76"/>
  <c r="K6964" i="76"/>
  <c r="K6965" i="76"/>
  <c r="K6966" i="76"/>
  <c r="K6967" i="76"/>
  <c r="K6968" i="76"/>
  <c r="K6969" i="76"/>
  <c r="K6970" i="76"/>
  <c r="K6971" i="76"/>
  <c r="K6972" i="76"/>
  <c r="K6973" i="76"/>
  <c r="K6974" i="76"/>
  <c r="K6975" i="76"/>
  <c r="K6976" i="76"/>
  <c r="K6977" i="76"/>
  <c r="K6978" i="76"/>
  <c r="K6979" i="76"/>
  <c r="K6980" i="76"/>
  <c r="K6981" i="76"/>
  <c r="K6982" i="76"/>
  <c r="K6983" i="76"/>
  <c r="K6984" i="76"/>
  <c r="K6985" i="76"/>
  <c r="K6986" i="76"/>
  <c r="K6987" i="76"/>
  <c r="K6988" i="76"/>
  <c r="K6989" i="76"/>
  <c r="K6990" i="76"/>
  <c r="K6991" i="76"/>
  <c r="K6992" i="76"/>
  <c r="K6993" i="76"/>
  <c r="K6994" i="76"/>
  <c r="K6995" i="76"/>
  <c r="K6996" i="76"/>
  <c r="K6997" i="76"/>
  <c r="K6998" i="76"/>
  <c r="K6999" i="76"/>
  <c r="K7000" i="76"/>
  <c r="K7001" i="76"/>
  <c r="K7002" i="76"/>
  <c r="K7003" i="76"/>
  <c r="K7004" i="76"/>
  <c r="K7005" i="76"/>
  <c r="K7006" i="76"/>
  <c r="K7007" i="76"/>
  <c r="K7008" i="76"/>
  <c r="K7009" i="76"/>
  <c r="K7010" i="76"/>
  <c r="K7011" i="76"/>
  <c r="K7012" i="76"/>
  <c r="K7013" i="76"/>
  <c r="K7014" i="76"/>
  <c r="K7015" i="76"/>
  <c r="K7016" i="76"/>
  <c r="K7017" i="76"/>
  <c r="K7018" i="76"/>
  <c r="K7019" i="76"/>
  <c r="K7020" i="76"/>
  <c r="K7021" i="76"/>
  <c r="K7022" i="76"/>
  <c r="K7023" i="76"/>
  <c r="K7024" i="76"/>
  <c r="K7025" i="76"/>
  <c r="K7026" i="76"/>
  <c r="K7027" i="76"/>
  <c r="K7028" i="76"/>
  <c r="K7029" i="76"/>
  <c r="K7030" i="76"/>
  <c r="K7031" i="76"/>
  <c r="K7032" i="76"/>
  <c r="K7033" i="76"/>
  <c r="K7034" i="76"/>
  <c r="K7035" i="76"/>
  <c r="K7036" i="76"/>
  <c r="K7037" i="76"/>
  <c r="K7038" i="76"/>
  <c r="K7039" i="76"/>
  <c r="K7040" i="76"/>
  <c r="K7041" i="76"/>
  <c r="K7042" i="76"/>
  <c r="K7043" i="76"/>
  <c r="K7044" i="76"/>
  <c r="K7045" i="76"/>
  <c r="K7046" i="76"/>
  <c r="K7047" i="76"/>
  <c r="K7048" i="76"/>
  <c r="K7049" i="76"/>
  <c r="K7050" i="76"/>
  <c r="K7051" i="76"/>
  <c r="K7052" i="76"/>
  <c r="K7053" i="76"/>
  <c r="K7054" i="76"/>
  <c r="K7055" i="76"/>
  <c r="K7056" i="76"/>
  <c r="K7057" i="76"/>
  <c r="K7058" i="76"/>
  <c r="K7059" i="76"/>
  <c r="K7060" i="76"/>
  <c r="K7061" i="76"/>
  <c r="K7062" i="76"/>
  <c r="K7063" i="76"/>
  <c r="K7064" i="76"/>
  <c r="K7065" i="76"/>
  <c r="K7066" i="76"/>
  <c r="K7067" i="76"/>
  <c r="K7068" i="76"/>
  <c r="K7069" i="76"/>
  <c r="K7070" i="76"/>
  <c r="K7071" i="76"/>
  <c r="K7072" i="76"/>
  <c r="K7073" i="76"/>
  <c r="K7074" i="76"/>
  <c r="K7075" i="76"/>
  <c r="K7076" i="76"/>
  <c r="K7077" i="76"/>
  <c r="K7078" i="76"/>
  <c r="K7079" i="76"/>
  <c r="K7080" i="76"/>
  <c r="K7081" i="76"/>
  <c r="K7082" i="76"/>
  <c r="K7083" i="76"/>
  <c r="K7084" i="76"/>
  <c r="K7085" i="76"/>
  <c r="K7086" i="76"/>
  <c r="K7087" i="76"/>
  <c r="K7088" i="76"/>
  <c r="K7089" i="76"/>
  <c r="K7090" i="76"/>
  <c r="K7091" i="76"/>
  <c r="K7092" i="76"/>
  <c r="K7093" i="76"/>
  <c r="K7094" i="76"/>
  <c r="K7095" i="76"/>
  <c r="K7096" i="76"/>
  <c r="K7097" i="76"/>
  <c r="K7098" i="76"/>
  <c r="K7099" i="76"/>
  <c r="K7100" i="76"/>
  <c r="K7101" i="76"/>
  <c r="K7102" i="76"/>
  <c r="K7103" i="76"/>
  <c r="K7104" i="76"/>
  <c r="K7105" i="76"/>
  <c r="K7106" i="76"/>
  <c r="K7107" i="76"/>
  <c r="K7108" i="76"/>
  <c r="K7109" i="76"/>
  <c r="K7110" i="76"/>
  <c r="K7111" i="76"/>
  <c r="K7112" i="76"/>
  <c r="K7113" i="76"/>
  <c r="K7114" i="76"/>
  <c r="K7115" i="76"/>
  <c r="K7116" i="76"/>
  <c r="K7117" i="76"/>
  <c r="K7118" i="76"/>
  <c r="K7119" i="76"/>
  <c r="K7120" i="76"/>
  <c r="K7121" i="76"/>
  <c r="K7122" i="76"/>
  <c r="K7123" i="76"/>
  <c r="K7124" i="76"/>
  <c r="K7125" i="76"/>
  <c r="K7126" i="76"/>
  <c r="K7127" i="76"/>
  <c r="K7128" i="76"/>
  <c r="K7129" i="76"/>
  <c r="K7130" i="76"/>
  <c r="K7131" i="76"/>
  <c r="K7132" i="76"/>
  <c r="K7133" i="76"/>
  <c r="K7134" i="76"/>
  <c r="K7135" i="76"/>
  <c r="K7136" i="76"/>
  <c r="K7137" i="76"/>
  <c r="K7138" i="76"/>
  <c r="K7139" i="76"/>
  <c r="K7140" i="76"/>
  <c r="K7141" i="76"/>
  <c r="K7142" i="76"/>
  <c r="K7143" i="76"/>
  <c r="K7144" i="76"/>
  <c r="K7145" i="76"/>
  <c r="K7146" i="76"/>
  <c r="K7147" i="76"/>
  <c r="K7148" i="76"/>
  <c r="K7149" i="76"/>
  <c r="K7150" i="76"/>
  <c r="K7151" i="76"/>
  <c r="K7152" i="76"/>
  <c r="K7153" i="76"/>
  <c r="K7154" i="76"/>
  <c r="K7155" i="76"/>
  <c r="K7156" i="76"/>
  <c r="K7157" i="76"/>
  <c r="K7158" i="76"/>
  <c r="K7159" i="76"/>
  <c r="K7160" i="76"/>
  <c r="K7161" i="76"/>
  <c r="K7162" i="76"/>
  <c r="K7163" i="76"/>
  <c r="K7164" i="76"/>
  <c r="K7165" i="76"/>
  <c r="K7166" i="76"/>
  <c r="K7167" i="76"/>
  <c r="K7168" i="76"/>
  <c r="K7169" i="76"/>
  <c r="K7170" i="76"/>
  <c r="K7171" i="76"/>
  <c r="K7172" i="76"/>
  <c r="K7173" i="76"/>
  <c r="K7174" i="76"/>
  <c r="K7175" i="76"/>
  <c r="K7176" i="76"/>
  <c r="K7177" i="76"/>
  <c r="K7178" i="76"/>
  <c r="K7179" i="76"/>
  <c r="K7180" i="76"/>
  <c r="K7181" i="76"/>
  <c r="K7182" i="76"/>
  <c r="K7183" i="76"/>
  <c r="K7184" i="76"/>
  <c r="K7185" i="76"/>
  <c r="K7186" i="76"/>
  <c r="K7187" i="76"/>
  <c r="K7188" i="76"/>
  <c r="K7189" i="76"/>
  <c r="K7190" i="76"/>
  <c r="K7191" i="76"/>
  <c r="K7192" i="76"/>
  <c r="K7193" i="76"/>
  <c r="K7194" i="76"/>
  <c r="K7195" i="76"/>
  <c r="K7196" i="76"/>
  <c r="K7197" i="76"/>
  <c r="K7198" i="76"/>
  <c r="K7199" i="76"/>
  <c r="K7200" i="76"/>
  <c r="K7201" i="76"/>
  <c r="K7202" i="76"/>
  <c r="K7203" i="76"/>
  <c r="K7204" i="76"/>
  <c r="K7205" i="76"/>
  <c r="K7206" i="76"/>
  <c r="K7207" i="76"/>
  <c r="K7208" i="76"/>
  <c r="K7209" i="76"/>
  <c r="K7210" i="76"/>
  <c r="K7211" i="76"/>
  <c r="K7212" i="76"/>
  <c r="K7213" i="76"/>
  <c r="K7214" i="76"/>
  <c r="K7215" i="76"/>
  <c r="K7216" i="76"/>
  <c r="K7217" i="76"/>
  <c r="K7218" i="76"/>
  <c r="K7219" i="76"/>
  <c r="K7220" i="76"/>
  <c r="K7221" i="76"/>
  <c r="K7222" i="76"/>
  <c r="K7223" i="76"/>
  <c r="K7224" i="76"/>
  <c r="K7225" i="76"/>
  <c r="K7226" i="76"/>
  <c r="K7227" i="76"/>
  <c r="K7228" i="76"/>
  <c r="K7229" i="76"/>
  <c r="K7230" i="76"/>
  <c r="K7231" i="76"/>
  <c r="K7232" i="76"/>
  <c r="K7233" i="76"/>
  <c r="K7234" i="76"/>
  <c r="K7235" i="76"/>
  <c r="K7236" i="76"/>
  <c r="K7237" i="76"/>
  <c r="K7238" i="76"/>
  <c r="K7239" i="76"/>
  <c r="K7240" i="76"/>
  <c r="K7241" i="76"/>
  <c r="K7242" i="76"/>
  <c r="K7243" i="76"/>
  <c r="K7244" i="76"/>
  <c r="K7245" i="76"/>
  <c r="K7246" i="76"/>
  <c r="K7247" i="76"/>
  <c r="K7248" i="76"/>
  <c r="K7249" i="76"/>
  <c r="K7250" i="76"/>
  <c r="K7251" i="76"/>
  <c r="K7252" i="76"/>
  <c r="K7253" i="76"/>
  <c r="K7254" i="76"/>
  <c r="K7255" i="76"/>
  <c r="K7256" i="76"/>
  <c r="K7257" i="76"/>
  <c r="K7258" i="76"/>
  <c r="K7259" i="76"/>
  <c r="K7260" i="76"/>
  <c r="K7261" i="76"/>
  <c r="K7262" i="76"/>
  <c r="K7263" i="76"/>
  <c r="K7264" i="76"/>
  <c r="K7265" i="76"/>
  <c r="K7266" i="76"/>
  <c r="K7267" i="76"/>
  <c r="K7268" i="76"/>
  <c r="K7269" i="76"/>
  <c r="K7270" i="76"/>
  <c r="K7271" i="76"/>
  <c r="K7272" i="76"/>
  <c r="K7273" i="76"/>
  <c r="K7274" i="76"/>
  <c r="K7275" i="76"/>
  <c r="K7276" i="76"/>
  <c r="K7277" i="76"/>
  <c r="K7278" i="76"/>
  <c r="K7279" i="76"/>
  <c r="K7280" i="76"/>
  <c r="K7281" i="76"/>
  <c r="K7282" i="76"/>
  <c r="K7283" i="76"/>
  <c r="K7284" i="76"/>
  <c r="K7285" i="76"/>
  <c r="K7286" i="76"/>
  <c r="K7287" i="76"/>
  <c r="K7288" i="76"/>
  <c r="K7289" i="76"/>
  <c r="K7290" i="76"/>
  <c r="K7291" i="76"/>
  <c r="K7292" i="76"/>
  <c r="K7293" i="76"/>
  <c r="K7294" i="76"/>
  <c r="K7295" i="76"/>
  <c r="K7296" i="76"/>
  <c r="K7297" i="76"/>
  <c r="K7298" i="76"/>
  <c r="K7299" i="76"/>
  <c r="K7300" i="76"/>
  <c r="K7301" i="76"/>
  <c r="K7302" i="76"/>
  <c r="K7303" i="76"/>
  <c r="K7304" i="76"/>
  <c r="K7305" i="76"/>
  <c r="K7306" i="76"/>
  <c r="K7307" i="76"/>
  <c r="K7308" i="76"/>
  <c r="K7309" i="76"/>
  <c r="K7310" i="76"/>
  <c r="K7311" i="76"/>
  <c r="K7312" i="76"/>
  <c r="K7313" i="76"/>
  <c r="K7314" i="76"/>
  <c r="K7315" i="76"/>
  <c r="K7316" i="76"/>
  <c r="K7317" i="76"/>
  <c r="K7318" i="76"/>
  <c r="K7319" i="76"/>
  <c r="K7320" i="76"/>
  <c r="K7321" i="76"/>
  <c r="K7322" i="76"/>
  <c r="K7323" i="76"/>
  <c r="K7324" i="76"/>
  <c r="K7325" i="76"/>
  <c r="K7326" i="76"/>
  <c r="K7327" i="76"/>
  <c r="K7328" i="76"/>
  <c r="K7329" i="76"/>
  <c r="K7330" i="76"/>
  <c r="K7331" i="76"/>
  <c r="K7332" i="76"/>
  <c r="K7333" i="76"/>
  <c r="K7334" i="76"/>
  <c r="K7335" i="76"/>
  <c r="K7336" i="76"/>
  <c r="K7337" i="76"/>
  <c r="K7338" i="76"/>
  <c r="K7339" i="76"/>
  <c r="K7340" i="76"/>
  <c r="K7341" i="76"/>
  <c r="K7342" i="76"/>
  <c r="K7343" i="76"/>
  <c r="K7344" i="76"/>
  <c r="K7345" i="76"/>
  <c r="K7346" i="76"/>
  <c r="K7347" i="76"/>
  <c r="K7348" i="76"/>
  <c r="K7349" i="76"/>
  <c r="K7350" i="76"/>
  <c r="K7351" i="76"/>
  <c r="K7352" i="76"/>
  <c r="K7353" i="76"/>
  <c r="K7354" i="76"/>
  <c r="K7355" i="76"/>
  <c r="K7356" i="76"/>
  <c r="K7357" i="76"/>
  <c r="K7358" i="76"/>
  <c r="K7359" i="76"/>
  <c r="K7360" i="76"/>
  <c r="K7361" i="76"/>
  <c r="K7362" i="76"/>
  <c r="K7363" i="76"/>
  <c r="K7364" i="76"/>
  <c r="K7365" i="76"/>
  <c r="K7366" i="76"/>
  <c r="K7367" i="76"/>
  <c r="K7368" i="76"/>
  <c r="K7369" i="76"/>
  <c r="K7370" i="76"/>
  <c r="K7371" i="76"/>
  <c r="K7372" i="76"/>
  <c r="K7373" i="76"/>
  <c r="K7374" i="76"/>
  <c r="K7375" i="76"/>
  <c r="K7376" i="76"/>
  <c r="K7377" i="76"/>
  <c r="K7378" i="76"/>
  <c r="K7379" i="76"/>
  <c r="K7380" i="76"/>
  <c r="K7381" i="76"/>
  <c r="K7382" i="76"/>
  <c r="K7383" i="76"/>
  <c r="K7384" i="76"/>
  <c r="K7385" i="76"/>
  <c r="K7386" i="76"/>
  <c r="K7387" i="76"/>
  <c r="K7388" i="76"/>
  <c r="K7389" i="76"/>
  <c r="K7390" i="76"/>
  <c r="K7391" i="76"/>
  <c r="K7392" i="76"/>
  <c r="K7393" i="76"/>
  <c r="K7394" i="76"/>
  <c r="K7395" i="76"/>
  <c r="K7396" i="76"/>
  <c r="K7397" i="76"/>
  <c r="K7398" i="76"/>
  <c r="K7399" i="76"/>
  <c r="K7400" i="76"/>
  <c r="K7401" i="76"/>
  <c r="K7402" i="76"/>
  <c r="K7403" i="76"/>
  <c r="K7404" i="76"/>
  <c r="K7405" i="76"/>
  <c r="K7406" i="76"/>
  <c r="K7407" i="76"/>
  <c r="K7408" i="76"/>
  <c r="K7409" i="76"/>
  <c r="K7410" i="76"/>
  <c r="K7411" i="76"/>
  <c r="K7412" i="76"/>
  <c r="K7413" i="76"/>
  <c r="K7414" i="76"/>
  <c r="K7415" i="76"/>
  <c r="K7416" i="76"/>
  <c r="K7417" i="76"/>
  <c r="K7418" i="76"/>
  <c r="K7419" i="76"/>
  <c r="K7420" i="76"/>
  <c r="K7421" i="76"/>
  <c r="K7422" i="76"/>
  <c r="K7423" i="76"/>
  <c r="K7424" i="76"/>
  <c r="K7425" i="76"/>
  <c r="K7426" i="76"/>
  <c r="K7427" i="76"/>
  <c r="K7428" i="76"/>
  <c r="K7429" i="76"/>
  <c r="K7430" i="76"/>
  <c r="K7431" i="76"/>
  <c r="K7432" i="76"/>
  <c r="K7433" i="76"/>
  <c r="K7434" i="76"/>
  <c r="K7435" i="76"/>
  <c r="K7436" i="76"/>
  <c r="K7437" i="76"/>
  <c r="K7438" i="76"/>
  <c r="K7439" i="76"/>
  <c r="K7440" i="76"/>
  <c r="K7441" i="76"/>
  <c r="K7442" i="76"/>
  <c r="K7443" i="76"/>
  <c r="K7444" i="76"/>
  <c r="K7445" i="76"/>
  <c r="K7446" i="76"/>
  <c r="K7447" i="76"/>
  <c r="K7448" i="76"/>
  <c r="K7449" i="76"/>
  <c r="K7450" i="76"/>
  <c r="K7451" i="76"/>
  <c r="K7452" i="76"/>
  <c r="K7453" i="76"/>
  <c r="K7454" i="76"/>
  <c r="K7455" i="76"/>
  <c r="K7456" i="76"/>
  <c r="K7457" i="76"/>
  <c r="K7458" i="76"/>
  <c r="K7459" i="76"/>
  <c r="K7460" i="76"/>
  <c r="K7461" i="76"/>
  <c r="K7462" i="76"/>
  <c r="K7463" i="76"/>
  <c r="K7464" i="76"/>
  <c r="K7465" i="76"/>
  <c r="K7466" i="76"/>
  <c r="K7467" i="76"/>
  <c r="K7468" i="76"/>
  <c r="K7469" i="76"/>
  <c r="K7470" i="76"/>
  <c r="K7471" i="76"/>
  <c r="K7472" i="76"/>
  <c r="K7473" i="76"/>
  <c r="K7474" i="76"/>
  <c r="K7475" i="76"/>
  <c r="K7476" i="76"/>
  <c r="K7477" i="76"/>
  <c r="K7478" i="76"/>
  <c r="K7479" i="76"/>
  <c r="K7480" i="76"/>
  <c r="K7481" i="76"/>
  <c r="K7482" i="76"/>
  <c r="K7483" i="76"/>
  <c r="K7484" i="76"/>
  <c r="K7485" i="76"/>
  <c r="K7486" i="76"/>
  <c r="K7487" i="76"/>
  <c r="K7488" i="76"/>
  <c r="K7489" i="76"/>
  <c r="K7490" i="76"/>
  <c r="K7491" i="76"/>
  <c r="K7492" i="76"/>
  <c r="K7493" i="76"/>
  <c r="K7494" i="76"/>
  <c r="K7495" i="76"/>
  <c r="K7496" i="76"/>
  <c r="K7497" i="76"/>
  <c r="K7498" i="76"/>
  <c r="K7499" i="76"/>
  <c r="K7500" i="76"/>
  <c r="K7501" i="76"/>
  <c r="K7502" i="76"/>
  <c r="K7503" i="76"/>
  <c r="K7504" i="76"/>
  <c r="K7505" i="76"/>
  <c r="K7506" i="76"/>
  <c r="K7507" i="76"/>
  <c r="K7508" i="76"/>
  <c r="K7509" i="76"/>
  <c r="K7510" i="76"/>
  <c r="K7511" i="76"/>
  <c r="K7512" i="76"/>
  <c r="K7513" i="76"/>
  <c r="K7514" i="76"/>
  <c r="K7515" i="76"/>
  <c r="K7516" i="76"/>
  <c r="K7517" i="76"/>
  <c r="K7518" i="76"/>
  <c r="K7519" i="76"/>
  <c r="K7520" i="76"/>
  <c r="K7521" i="76"/>
  <c r="K7522" i="76"/>
  <c r="K7523" i="76"/>
  <c r="K7524" i="76"/>
  <c r="K7525" i="76"/>
  <c r="K7526" i="76"/>
  <c r="K7527" i="76"/>
  <c r="K7528" i="76"/>
  <c r="K7529" i="76"/>
  <c r="K7530" i="76"/>
  <c r="K7531" i="76"/>
  <c r="K7532" i="76"/>
  <c r="K7533" i="76"/>
  <c r="K7534" i="76"/>
  <c r="K7535" i="76"/>
  <c r="K7536" i="76"/>
  <c r="K7537" i="76"/>
  <c r="K7538" i="76"/>
  <c r="K7539" i="76"/>
  <c r="K7540" i="76"/>
  <c r="K7541" i="76"/>
  <c r="K7542" i="76"/>
  <c r="K7543" i="76"/>
  <c r="K7544" i="76"/>
  <c r="K7545" i="76"/>
  <c r="K7546" i="76"/>
  <c r="K7547" i="76"/>
  <c r="K7548" i="76"/>
  <c r="K7549" i="76"/>
  <c r="K7550" i="76"/>
  <c r="K7551" i="76"/>
  <c r="K7552" i="76"/>
  <c r="K7553" i="76"/>
  <c r="K7554" i="76"/>
  <c r="K7555" i="76"/>
  <c r="K7556" i="76"/>
  <c r="K7557" i="76"/>
  <c r="K7558" i="76"/>
  <c r="K7559" i="76"/>
  <c r="K7560" i="76"/>
  <c r="K7561" i="76"/>
  <c r="K7562" i="76"/>
  <c r="K7563" i="76"/>
  <c r="K7564" i="76"/>
  <c r="K7565" i="76"/>
  <c r="K7566" i="76"/>
  <c r="K7567" i="76"/>
  <c r="K7568" i="76"/>
  <c r="K7569" i="76"/>
  <c r="K7570" i="76"/>
  <c r="K7571" i="76"/>
  <c r="K7572" i="76"/>
  <c r="K7573" i="76"/>
  <c r="K7574" i="76"/>
  <c r="K7575" i="76"/>
  <c r="K7576" i="76"/>
  <c r="K7577" i="76"/>
  <c r="K7578" i="76"/>
  <c r="K7579" i="76"/>
  <c r="K7580" i="76"/>
  <c r="K7581" i="76"/>
  <c r="K7582" i="76"/>
  <c r="K7583" i="76"/>
  <c r="K7584" i="76"/>
  <c r="K7585" i="76"/>
  <c r="K7586" i="76"/>
  <c r="K7587" i="76"/>
  <c r="K7588" i="76"/>
  <c r="K7589" i="76"/>
  <c r="K7590" i="76"/>
  <c r="K7591" i="76"/>
  <c r="K7592" i="76"/>
  <c r="K7593" i="76"/>
  <c r="K7594" i="76"/>
  <c r="K7595" i="76"/>
  <c r="K7596" i="76"/>
  <c r="K7597" i="76"/>
  <c r="K7598" i="76"/>
  <c r="K7599" i="76"/>
  <c r="K7600" i="76"/>
  <c r="K7601" i="76"/>
  <c r="K7602" i="76"/>
  <c r="K7603" i="76"/>
  <c r="K7604" i="76"/>
  <c r="K7605" i="76"/>
  <c r="K7606" i="76"/>
  <c r="K7607" i="76"/>
  <c r="K7608" i="76"/>
  <c r="K7609" i="76"/>
  <c r="K7610" i="76"/>
  <c r="K7611" i="76"/>
  <c r="K7612" i="76"/>
  <c r="K7613" i="76"/>
  <c r="K7614" i="76"/>
  <c r="K7615" i="76"/>
  <c r="K7616" i="76"/>
  <c r="K7617" i="76"/>
  <c r="K7618" i="76"/>
  <c r="K7619" i="76"/>
  <c r="K7620" i="76"/>
  <c r="K7621" i="76"/>
  <c r="K7622" i="76"/>
  <c r="K7623" i="76"/>
  <c r="K7624" i="76"/>
  <c r="K7625" i="76"/>
  <c r="K7626" i="76"/>
  <c r="K7627" i="76"/>
  <c r="K7628" i="76"/>
  <c r="K7629" i="76"/>
  <c r="K7630" i="76"/>
  <c r="K7631" i="76"/>
  <c r="K7632" i="76"/>
  <c r="K7633" i="76"/>
  <c r="K7634" i="76"/>
  <c r="K7635" i="76"/>
  <c r="K7636" i="76"/>
  <c r="K7637" i="76"/>
  <c r="K7638" i="76"/>
  <c r="K7639" i="76"/>
  <c r="K7640" i="76"/>
  <c r="K7641" i="76"/>
  <c r="K7642" i="76"/>
  <c r="K7643" i="76"/>
  <c r="K7644" i="76"/>
  <c r="K7645" i="76"/>
  <c r="K7646" i="76"/>
  <c r="K7647" i="76"/>
  <c r="K7648" i="76"/>
  <c r="K7649" i="76"/>
  <c r="K7650" i="76"/>
  <c r="K7651" i="76"/>
  <c r="K7652" i="76"/>
  <c r="K7653" i="76"/>
  <c r="K7654" i="76"/>
  <c r="K7655" i="76"/>
  <c r="K7656" i="76"/>
  <c r="K7657" i="76"/>
  <c r="K7658" i="76"/>
  <c r="K7659" i="76"/>
  <c r="K7660" i="76"/>
  <c r="K7661" i="76"/>
  <c r="K7662" i="76"/>
  <c r="K7663" i="76"/>
  <c r="K7664" i="76"/>
  <c r="K7665" i="76"/>
  <c r="K7666" i="76"/>
  <c r="K7667" i="76"/>
  <c r="K7668" i="76"/>
  <c r="K7669" i="76"/>
  <c r="K7670" i="76"/>
  <c r="K7671" i="76"/>
  <c r="K7672" i="76"/>
  <c r="K7673" i="76"/>
  <c r="K7674" i="76"/>
  <c r="K7675" i="76"/>
  <c r="K7676" i="76"/>
  <c r="K7677" i="76"/>
  <c r="K7678" i="76"/>
  <c r="K7679" i="76"/>
  <c r="K7680" i="76"/>
  <c r="K7681" i="76"/>
  <c r="K7682" i="76"/>
  <c r="K7683" i="76"/>
  <c r="K7684" i="76"/>
  <c r="K7685" i="76"/>
  <c r="K7686" i="76"/>
  <c r="K7687" i="76"/>
  <c r="K7688" i="76"/>
  <c r="K7689" i="76"/>
  <c r="K7690" i="76"/>
  <c r="K7691" i="76"/>
  <c r="K7692" i="76"/>
  <c r="K7693" i="76"/>
  <c r="K7694" i="76"/>
  <c r="K7695" i="76"/>
  <c r="K7696" i="76"/>
  <c r="K7697" i="76"/>
  <c r="K7698" i="76"/>
  <c r="K7699" i="76"/>
  <c r="K7700" i="76"/>
  <c r="K7701" i="76"/>
  <c r="K7702" i="76"/>
  <c r="K7703" i="76"/>
  <c r="K7704" i="76"/>
  <c r="K7705" i="76"/>
  <c r="K7706" i="76"/>
  <c r="K7707" i="76"/>
  <c r="K7708" i="76"/>
  <c r="K7709" i="76"/>
  <c r="K7710" i="76"/>
  <c r="K7711" i="76"/>
  <c r="K7712" i="76"/>
  <c r="K7713" i="76"/>
  <c r="K7714" i="76"/>
  <c r="K7715" i="76"/>
  <c r="K7716" i="76"/>
  <c r="K7717" i="76"/>
  <c r="K7718" i="76"/>
  <c r="K7719" i="76"/>
  <c r="K7720" i="76"/>
  <c r="K7721" i="76"/>
  <c r="K7722" i="76"/>
  <c r="K7723" i="76"/>
  <c r="K7724" i="76"/>
  <c r="K7725" i="76"/>
  <c r="K7726" i="76"/>
  <c r="K7727" i="76"/>
  <c r="K7728" i="76"/>
  <c r="K7729" i="76"/>
  <c r="K7730" i="76"/>
  <c r="K7731" i="76"/>
  <c r="K7732" i="76"/>
  <c r="K7733" i="76"/>
  <c r="K7734" i="76"/>
  <c r="K7735" i="76"/>
  <c r="K7736" i="76"/>
  <c r="K7737" i="76"/>
  <c r="K7738" i="76"/>
  <c r="K7739" i="76"/>
  <c r="K7740" i="76"/>
  <c r="K7741" i="76"/>
  <c r="K7742" i="76"/>
  <c r="K7743" i="76"/>
  <c r="K7744" i="76"/>
  <c r="K7745" i="76"/>
  <c r="K7746" i="76"/>
  <c r="K7747" i="76"/>
  <c r="K7748" i="76"/>
  <c r="K7749" i="76"/>
  <c r="K7750" i="76"/>
  <c r="K7751" i="76"/>
  <c r="K7752" i="76"/>
  <c r="K7753" i="76"/>
  <c r="K7754" i="76"/>
  <c r="K7755" i="76"/>
  <c r="K7756" i="76"/>
  <c r="K7757" i="76"/>
  <c r="K7758" i="76"/>
  <c r="K7759" i="76"/>
  <c r="K7760" i="76"/>
  <c r="K7761" i="76"/>
  <c r="K7762" i="76"/>
  <c r="K7763" i="76"/>
  <c r="K7764" i="76"/>
  <c r="K7765" i="76"/>
  <c r="K7766" i="76"/>
  <c r="K7767" i="76"/>
  <c r="K7768" i="76"/>
  <c r="K7769" i="76"/>
  <c r="K7770" i="76"/>
  <c r="K7771" i="76"/>
  <c r="K7772" i="76"/>
  <c r="K7773" i="76"/>
  <c r="K7774" i="76"/>
  <c r="K7775" i="76"/>
  <c r="K7776" i="76"/>
  <c r="K7777" i="76"/>
  <c r="K7778" i="76"/>
  <c r="K7779" i="76"/>
  <c r="K7780" i="76"/>
  <c r="K7781" i="76"/>
  <c r="K7782" i="76"/>
  <c r="K7783" i="76"/>
  <c r="K7784" i="76"/>
  <c r="K7785" i="76"/>
  <c r="K7786" i="76"/>
  <c r="K7787" i="76"/>
  <c r="K7788" i="76"/>
  <c r="K7789" i="76"/>
  <c r="K7790" i="76"/>
  <c r="K7791" i="76"/>
  <c r="K7792" i="76"/>
  <c r="K7793" i="76"/>
  <c r="K7794" i="76"/>
  <c r="K7795" i="76"/>
  <c r="K7796" i="76"/>
  <c r="K7797" i="76"/>
  <c r="K7798" i="76"/>
  <c r="K7799" i="76"/>
  <c r="K7800" i="76"/>
  <c r="K7801" i="76"/>
  <c r="K7802" i="76"/>
  <c r="K7803" i="76"/>
  <c r="K7804" i="76"/>
  <c r="K7805" i="76"/>
  <c r="K7806" i="76"/>
  <c r="K7807" i="76"/>
  <c r="K7808" i="76"/>
  <c r="K7809" i="76"/>
  <c r="K7810" i="76"/>
  <c r="K7811" i="76"/>
  <c r="K7812" i="76"/>
  <c r="K7813" i="76"/>
  <c r="K7814" i="76"/>
  <c r="K7815" i="76"/>
  <c r="K7816" i="76"/>
  <c r="K7817" i="76"/>
  <c r="K7818" i="76"/>
  <c r="K7819" i="76"/>
  <c r="K7820" i="76"/>
  <c r="K7821" i="76"/>
  <c r="K7822" i="76"/>
  <c r="K7823" i="76"/>
  <c r="K7824" i="76"/>
  <c r="K7825" i="76"/>
  <c r="K7826" i="76"/>
  <c r="K7827" i="76"/>
  <c r="K7828" i="76"/>
  <c r="K7829" i="76"/>
  <c r="K7830" i="76"/>
  <c r="K7831" i="76"/>
  <c r="K7832" i="76"/>
  <c r="K7833" i="76"/>
  <c r="K7834" i="76"/>
  <c r="K7835" i="76"/>
  <c r="K7836" i="76"/>
  <c r="K7837" i="76"/>
  <c r="K7838" i="76"/>
  <c r="K7839" i="76"/>
  <c r="K7840" i="76"/>
  <c r="K7841" i="76"/>
  <c r="K7842" i="76"/>
  <c r="K7843" i="76"/>
  <c r="K7844" i="76"/>
  <c r="K7845" i="76"/>
  <c r="K7846" i="76"/>
  <c r="K7847" i="76"/>
  <c r="K7848" i="76"/>
  <c r="K7849" i="76"/>
  <c r="K7850" i="76"/>
  <c r="K7851" i="76"/>
  <c r="K7852" i="76"/>
  <c r="K7853" i="76"/>
  <c r="K7854" i="76"/>
  <c r="K7855" i="76"/>
  <c r="K7856" i="76"/>
  <c r="K7857" i="76"/>
  <c r="K7858" i="76"/>
  <c r="K7859" i="76"/>
  <c r="K7860" i="76"/>
  <c r="K7861" i="76"/>
  <c r="K7862" i="76"/>
  <c r="K7863" i="76"/>
  <c r="K7864" i="76"/>
  <c r="K7865" i="76"/>
  <c r="K7866" i="76"/>
  <c r="K7867" i="76"/>
  <c r="K7868" i="76"/>
  <c r="K7869" i="76"/>
  <c r="K7870" i="76"/>
  <c r="K7871" i="76"/>
  <c r="K7872" i="76"/>
  <c r="K7873" i="76"/>
  <c r="K7874" i="76"/>
  <c r="K7875" i="76"/>
  <c r="K7876" i="76"/>
  <c r="K7877" i="76"/>
  <c r="K7878" i="76"/>
  <c r="K7879" i="76"/>
  <c r="K7880" i="76"/>
  <c r="K7881" i="76"/>
  <c r="K7882" i="76"/>
  <c r="K7883" i="76"/>
  <c r="K7884" i="76"/>
  <c r="K7885" i="76"/>
  <c r="K7886" i="76"/>
  <c r="K7887" i="76"/>
  <c r="K7888" i="76"/>
  <c r="K7889" i="76"/>
  <c r="K7890" i="76"/>
  <c r="K7891" i="76"/>
  <c r="K7892" i="76"/>
  <c r="K7893" i="76"/>
  <c r="K7894" i="76"/>
  <c r="K7895" i="76"/>
  <c r="K7896" i="76"/>
  <c r="K7897" i="76"/>
  <c r="K7898" i="76"/>
  <c r="K7899" i="76"/>
  <c r="K7900" i="76"/>
  <c r="K7901" i="76"/>
  <c r="K7902" i="76"/>
  <c r="K7903" i="76"/>
  <c r="K7904" i="76"/>
  <c r="K7905" i="76"/>
  <c r="K7906" i="76"/>
  <c r="K7907" i="76"/>
  <c r="K7908" i="76"/>
  <c r="K7909" i="76"/>
  <c r="K7910" i="76"/>
  <c r="K7911" i="76"/>
  <c r="K7912" i="76"/>
  <c r="K7913" i="76"/>
  <c r="K7914" i="76"/>
  <c r="K7915" i="76"/>
  <c r="K7916" i="76"/>
  <c r="K7917" i="76"/>
  <c r="K7918" i="76"/>
  <c r="K7919" i="76"/>
  <c r="K7920" i="76"/>
  <c r="K7921" i="76"/>
  <c r="K7922" i="76"/>
  <c r="K7923" i="76"/>
  <c r="K7924" i="76"/>
  <c r="K7925" i="76"/>
  <c r="K7926" i="76"/>
  <c r="K7927" i="76"/>
  <c r="K7928" i="76"/>
  <c r="K7929" i="76"/>
  <c r="K7930" i="76"/>
  <c r="K7931" i="76"/>
  <c r="K7932" i="76"/>
  <c r="K7933" i="76"/>
  <c r="K7934" i="76"/>
  <c r="K7935" i="76"/>
  <c r="K7936" i="76"/>
  <c r="K7937" i="76"/>
  <c r="K7938" i="76"/>
  <c r="K7939" i="76"/>
  <c r="K7940" i="76"/>
  <c r="K7941" i="76"/>
  <c r="K7942" i="76"/>
  <c r="K7943" i="76"/>
  <c r="K7944" i="76"/>
  <c r="K7945" i="76"/>
  <c r="K7946" i="76"/>
  <c r="K7947" i="76"/>
  <c r="K7948" i="76"/>
  <c r="K7949" i="76"/>
  <c r="K7950" i="76"/>
  <c r="K7951" i="76"/>
  <c r="K7952" i="76"/>
  <c r="K7953" i="76"/>
  <c r="K7954" i="76"/>
  <c r="K7955" i="76"/>
  <c r="K7956" i="76"/>
  <c r="K7957" i="76"/>
  <c r="K7958" i="76"/>
  <c r="K7959" i="76"/>
  <c r="K7960" i="76"/>
  <c r="K7961" i="76"/>
  <c r="K7962" i="76"/>
  <c r="K7963" i="76"/>
  <c r="K7964" i="76"/>
  <c r="K7965" i="76"/>
  <c r="K7966" i="76"/>
  <c r="K7967" i="76"/>
  <c r="K7968" i="76"/>
  <c r="K7969" i="76"/>
  <c r="K7970" i="76"/>
  <c r="K7971" i="76"/>
  <c r="K7972" i="76"/>
  <c r="K7973" i="76"/>
  <c r="K7974" i="76"/>
  <c r="K7975" i="76"/>
  <c r="K7976" i="76"/>
  <c r="K7977" i="76"/>
  <c r="K7978" i="76"/>
  <c r="K7979" i="76"/>
  <c r="K7980" i="76"/>
  <c r="K7981" i="76"/>
  <c r="K7982" i="76"/>
  <c r="K7983" i="76"/>
  <c r="K7984" i="76"/>
  <c r="K7985" i="76"/>
  <c r="K7986" i="76"/>
  <c r="K7987" i="76"/>
  <c r="K7988" i="76"/>
  <c r="K7989" i="76"/>
  <c r="K7990" i="76"/>
  <c r="K7991" i="76"/>
  <c r="K7992" i="76"/>
  <c r="K7993" i="76"/>
  <c r="K7994" i="76"/>
  <c r="K7995" i="76"/>
  <c r="K7996" i="76"/>
  <c r="K7997" i="76"/>
  <c r="K7998" i="76"/>
  <c r="K7999" i="76"/>
  <c r="K8000" i="76"/>
  <c r="K8001" i="76"/>
  <c r="K8002" i="76"/>
  <c r="K8003" i="76"/>
  <c r="K8004" i="76"/>
  <c r="K8005" i="76"/>
  <c r="K8006" i="76"/>
  <c r="K8007" i="76"/>
  <c r="K8008" i="76"/>
  <c r="K8009" i="76"/>
  <c r="K8010" i="76"/>
  <c r="K8011" i="76"/>
  <c r="K8012" i="76"/>
  <c r="K8013" i="76"/>
  <c r="K8014" i="76"/>
  <c r="K8015" i="76"/>
  <c r="K8016" i="76"/>
  <c r="K8017" i="76"/>
  <c r="K8018" i="76"/>
  <c r="K8019" i="76"/>
  <c r="K8020" i="76"/>
  <c r="K8021" i="76"/>
  <c r="K8022" i="76"/>
  <c r="K8023" i="76"/>
  <c r="K8024" i="76"/>
  <c r="K8025" i="76"/>
  <c r="K8026" i="76"/>
  <c r="K8027" i="76"/>
  <c r="K8028" i="76"/>
  <c r="K8029" i="76"/>
  <c r="K8030" i="76"/>
  <c r="K8031" i="76"/>
  <c r="K8032" i="76"/>
  <c r="K8033" i="76"/>
  <c r="K8034" i="76"/>
  <c r="K8035" i="76"/>
  <c r="K8036" i="76"/>
  <c r="K8037" i="76"/>
  <c r="K8038" i="76"/>
  <c r="K8039" i="76"/>
  <c r="K8040" i="76"/>
  <c r="K8041" i="76"/>
  <c r="K8042" i="76"/>
  <c r="K8043" i="76"/>
  <c r="K8044" i="76"/>
  <c r="K8045" i="76"/>
  <c r="K8046" i="76"/>
  <c r="K8047" i="76"/>
  <c r="K8048" i="76"/>
  <c r="K8049" i="76"/>
  <c r="K8050" i="76"/>
  <c r="K8051" i="76"/>
  <c r="K8052" i="76"/>
  <c r="K8053" i="76"/>
  <c r="K8054" i="76"/>
  <c r="K8055" i="76"/>
  <c r="K8056" i="76"/>
  <c r="K8057" i="76"/>
  <c r="K8058" i="76"/>
  <c r="K8059" i="76"/>
  <c r="K8060" i="76"/>
  <c r="K8061" i="76"/>
  <c r="K8062" i="76"/>
  <c r="K8063" i="76"/>
  <c r="K8064" i="76"/>
  <c r="K8065" i="76"/>
  <c r="K8066" i="76"/>
  <c r="K8067" i="76"/>
  <c r="K8068" i="76"/>
  <c r="K8069" i="76"/>
  <c r="K8070" i="76"/>
  <c r="K8071" i="76"/>
  <c r="K8072" i="76"/>
  <c r="K8073" i="76"/>
  <c r="K8074" i="76"/>
  <c r="K8075" i="76"/>
  <c r="K8076" i="76"/>
  <c r="K8077" i="76"/>
  <c r="K8078" i="76"/>
  <c r="K8079" i="76"/>
  <c r="K8080" i="76"/>
  <c r="K8081" i="76"/>
  <c r="K8082" i="76"/>
  <c r="K8083" i="76"/>
  <c r="K8084" i="76"/>
  <c r="K8085" i="76"/>
  <c r="K8086" i="76"/>
  <c r="K8087" i="76"/>
  <c r="K8088" i="76"/>
  <c r="K8089" i="76"/>
  <c r="K8090" i="76"/>
  <c r="K8091" i="76"/>
  <c r="K8092" i="76"/>
  <c r="K8093" i="76"/>
  <c r="K8094" i="76"/>
  <c r="K8095" i="76"/>
  <c r="K8096" i="76"/>
  <c r="K8097" i="76"/>
  <c r="K8098" i="76"/>
  <c r="K8099" i="76"/>
  <c r="K8100" i="76"/>
  <c r="K8101" i="76"/>
  <c r="K8102" i="76"/>
  <c r="K8103" i="76"/>
  <c r="K8104" i="76"/>
  <c r="K8105" i="76"/>
  <c r="K8106" i="76"/>
  <c r="K8107" i="76"/>
  <c r="K8108" i="76"/>
  <c r="K8109" i="76"/>
  <c r="K8110" i="76"/>
  <c r="K8111" i="76"/>
  <c r="K8112" i="76"/>
  <c r="K8113" i="76"/>
  <c r="K8114" i="76"/>
  <c r="K8115" i="76"/>
  <c r="K8116" i="76"/>
  <c r="K8117" i="76"/>
  <c r="K8118" i="76"/>
  <c r="K8119" i="76"/>
  <c r="K8120" i="76"/>
  <c r="K8121" i="76"/>
  <c r="K8122" i="76"/>
  <c r="K8123" i="76"/>
  <c r="K8124" i="76"/>
  <c r="K8125" i="76"/>
  <c r="K8126" i="76"/>
  <c r="K8127" i="76"/>
  <c r="K8128" i="76"/>
  <c r="K8129" i="76"/>
  <c r="K8130" i="76"/>
  <c r="K8131" i="76"/>
  <c r="K8132" i="76"/>
  <c r="K8133" i="76"/>
  <c r="K8134" i="76"/>
  <c r="K8135" i="76"/>
  <c r="K8136" i="76"/>
  <c r="K8137" i="76"/>
  <c r="K8138" i="76"/>
  <c r="K8139" i="76"/>
  <c r="K8140" i="76"/>
  <c r="K8141" i="76"/>
  <c r="K8142" i="76"/>
  <c r="K8143" i="76"/>
  <c r="K8144" i="76"/>
  <c r="K8145" i="76"/>
  <c r="K8146" i="76"/>
  <c r="K8147" i="76"/>
  <c r="K8148" i="76"/>
  <c r="K8149" i="76"/>
  <c r="K8150" i="76"/>
  <c r="K8151" i="76"/>
  <c r="K8152" i="76"/>
  <c r="K8153" i="76"/>
  <c r="K8154" i="76"/>
  <c r="K8155" i="76"/>
  <c r="K8156" i="76"/>
  <c r="K8157" i="76"/>
  <c r="K8158" i="76"/>
  <c r="K8159" i="76"/>
  <c r="K8160" i="76"/>
  <c r="K8161" i="76"/>
  <c r="K8162" i="76"/>
  <c r="K8163" i="76"/>
  <c r="K8164" i="76"/>
  <c r="K8165" i="76"/>
  <c r="K8166" i="76"/>
  <c r="K8167" i="76"/>
  <c r="K8168" i="76"/>
  <c r="K8169" i="76"/>
  <c r="K8170" i="76"/>
  <c r="K8171" i="76"/>
  <c r="K8172" i="76"/>
  <c r="K8173" i="76"/>
  <c r="K8174" i="76"/>
  <c r="K8175" i="76"/>
  <c r="K8176" i="76"/>
  <c r="K8177" i="76"/>
  <c r="K8178" i="76"/>
  <c r="K8179" i="76"/>
  <c r="K8180" i="76"/>
  <c r="K8181" i="76"/>
  <c r="K8182" i="76"/>
  <c r="K8183" i="76"/>
  <c r="K8184" i="76"/>
  <c r="K8185" i="76"/>
  <c r="K8186" i="76"/>
  <c r="K8187" i="76"/>
  <c r="K8188" i="76"/>
  <c r="K8189" i="76"/>
  <c r="K8190" i="76"/>
  <c r="K8191" i="76"/>
  <c r="K8192" i="76"/>
  <c r="K8193" i="76"/>
  <c r="K8194" i="76"/>
  <c r="K8195" i="76"/>
  <c r="K8196" i="76"/>
  <c r="K8197" i="76"/>
  <c r="K8198" i="76"/>
  <c r="K8199" i="76"/>
  <c r="K8200" i="76"/>
  <c r="K8201" i="76"/>
  <c r="K8202" i="76"/>
  <c r="K8203" i="76"/>
  <c r="K8204" i="76"/>
  <c r="K8205" i="76"/>
  <c r="K8206" i="76"/>
  <c r="K8207" i="76"/>
  <c r="K8208" i="76"/>
  <c r="K8209" i="76"/>
  <c r="K8210" i="76"/>
  <c r="K8211" i="76"/>
  <c r="K8212" i="76"/>
  <c r="K8213" i="76"/>
  <c r="K8214" i="76"/>
  <c r="K8215" i="76"/>
  <c r="K8216" i="76"/>
  <c r="K8217" i="76"/>
  <c r="K8218" i="76"/>
  <c r="K8219" i="76"/>
  <c r="K8220" i="76"/>
  <c r="K8221" i="76"/>
  <c r="K8222" i="76"/>
  <c r="K8223" i="76"/>
  <c r="K8224" i="76"/>
  <c r="K8225" i="76"/>
  <c r="K8226" i="76"/>
  <c r="K8227" i="76"/>
  <c r="K8228" i="76"/>
  <c r="K8229" i="76"/>
  <c r="K8230" i="76"/>
  <c r="K8231" i="76"/>
  <c r="K8232" i="76"/>
  <c r="K8233" i="76"/>
  <c r="K8234" i="76"/>
  <c r="K8235" i="76"/>
  <c r="K8236" i="76"/>
  <c r="K8237" i="76"/>
  <c r="K8238" i="76"/>
  <c r="K8239" i="76"/>
  <c r="K8240" i="76"/>
  <c r="K8241" i="76"/>
  <c r="K8242" i="76"/>
  <c r="K8243" i="76"/>
  <c r="K8244" i="76"/>
  <c r="K8245" i="76"/>
  <c r="K8246" i="76"/>
  <c r="K8247" i="76"/>
  <c r="K8248" i="76"/>
  <c r="K8249" i="76"/>
  <c r="K8250" i="76"/>
  <c r="K8251" i="76"/>
  <c r="K8252" i="76"/>
  <c r="K8253" i="76"/>
  <c r="K8254" i="76"/>
  <c r="K8255" i="76"/>
  <c r="K8256" i="76"/>
  <c r="K8257" i="76"/>
  <c r="K8258" i="76"/>
  <c r="K8259" i="76"/>
  <c r="K8260" i="76"/>
  <c r="K8261" i="76"/>
  <c r="K8262" i="76"/>
  <c r="K8263" i="76"/>
  <c r="K8264" i="76"/>
  <c r="K8265" i="76"/>
  <c r="K8266" i="76"/>
  <c r="K8267" i="76"/>
  <c r="K8268" i="76"/>
  <c r="K8269" i="76"/>
  <c r="K8270" i="76"/>
  <c r="K8271" i="76"/>
  <c r="K8272" i="76"/>
  <c r="K8273" i="76"/>
  <c r="K8274" i="76"/>
  <c r="K8275" i="76"/>
  <c r="K8276" i="76"/>
  <c r="K8277" i="76"/>
  <c r="K8278" i="76"/>
  <c r="K8279" i="76"/>
  <c r="K8280" i="76"/>
  <c r="K8281" i="76"/>
  <c r="K8282" i="76"/>
  <c r="K8283" i="76"/>
  <c r="K8284" i="76"/>
  <c r="K8285" i="76"/>
  <c r="K8286" i="76"/>
  <c r="K8287" i="76"/>
  <c r="K8288" i="76"/>
  <c r="K8289" i="76"/>
  <c r="K8290" i="76"/>
  <c r="K8291" i="76"/>
  <c r="K8292" i="76"/>
  <c r="K8293" i="76"/>
  <c r="K8294" i="76"/>
  <c r="K8295" i="76"/>
  <c r="K8296" i="76"/>
  <c r="K8297" i="76"/>
  <c r="K8298" i="76"/>
  <c r="K8299" i="76"/>
  <c r="K8300" i="76"/>
  <c r="K8301" i="76"/>
  <c r="K8302" i="76"/>
  <c r="K8303" i="76"/>
  <c r="K8304" i="76"/>
  <c r="K8305" i="76"/>
  <c r="K8306" i="76"/>
  <c r="K8307" i="76"/>
  <c r="K8308" i="76"/>
  <c r="K8309" i="76"/>
  <c r="K8310" i="76"/>
  <c r="K8311" i="76"/>
  <c r="K8312" i="76"/>
  <c r="K8313" i="76"/>
  <c r="K8314" i="76"/>
  <c r="K8315" i="76"/>
  <c r="K8316" i="76"/>
  <c r="K8317" i="76"/>
  <c r="K8318" i="76"/>
  <c r="K8319" i="76"/>
  <c r="K8320" i="76"/>
  <c r="K8321" i="76"/>
  <c r="K8322" i="76"/>
  <c r="K8323" i="76"/>
  <c r="K8324" i="76"/>
  <c r="K8325" i="76"/>
  <c r="K8326" i="76"/>
  <c r="K8327" i="76"/>
  <c r="K8328" i="76"/>
  <c r="K8329" i="76"/>
  <c r="K8330" i="76"/>
  <c r="K8331" i="76"/>
  <c r="K8332" i="76"/>
  <c r="K8333" i="76"/>
  <c r="K8334" i="76"/>
  <c r="K8335" i="76"/>
  <c r="K8336" i="76"/>
  <c r="K8337" i="76"/>
  <c r="K8338" i="76"/>
  <c r="K8339" i="76"/>
  <c r="K8340" i="76"/>
  <c r="K8341" i="76"/>
  <c r="K8342" i="76"/>
  <c r="K8343" i="76"/>
  <c r="K8344" i="76"/>
  <c r="K8345" i="76"/>
  <c r="K8346" i="76"/>
  <c r="K8347" i="76"/>
  <c r="K8348" i="76"/>
  <c r="K8349" i="76"/>
  <c r="K8350" i="76"/>
  <c r="K8351" i="76"/>
  <c r="K8352" i="76"/>
  <c r="K8353" i="76"/>
  <c r="K8354" i="76"/>
  <c r="K8355" i="76"/>
  <c r="K8356" i="76"/>
  <c r="K8357" i="76"/>
  <c r="K8358" i="76"/>
  <c r="K8359" i="76"/>
  <c r="K8360" i="76"/>
  <c r="K8361" i="76"/>
  <c r="K8362" i="76"/>
  <c r="K8363" i="76"/>
  <c r="K8364" i="76"/>
  <c r="K8365" i="76"/>
  <c r="K8366" i="76"/>
  <c r="K8367" i="76"/>
  <c r="K8368" i="76"/>
  <c r="K8369" i="76"/>
  <c r="K8370" i="76"/>
  <c r="K8371" i="76"/>
  <c r="K8372" i="76"/>
  <c r="K8373" i="76"/>
  <c r="K8374" i="76"/>
  <c r="K8375" i="76"/>
  <c r="K8376" i="76"/>
  <c r="K8377" i="76"/>
  <c r="K8378" i="76"/>
  <c r="K8379" i="76"/>
  <c r="K8380" i="76"/>
  <c r="K8381" i="76"/>
  <c r="K8382" i="76"/>
  <c r="K8383" i="76"/>
  <c r="K8384" i="76"/>
  <c r="K8385" i="76"/>
  <c r="K8386" i="76"/>
  <c r="K8387" i="76"/>
  <c r="K8388" i="76"/>
  <c r="K8389" i="76"/>
  <c r="K8390" i="76"/>
  <c r="K8391" i="76"/>
  <c r="K8392" i="76"/>
  <c r="K8393" i="76"/>
  <c r="K8394" i="76"/>
  <c r="K8395" i="76"/>
  <c r="K8396" i="76"/>
  <c r="K8397" i="76"/>
  <c r="K8398" i="76"/>
  <c r="K8399" i="76"/>
  <c r="K8400" i="76"/>
  <c r="K8401" i="76"/>
  <c r="K8402" i="76"/>
  <c r="K8403" i="76"/>
  <c r="K8404" i="76"/>
  <c r="K8405" i="76"/>
  <c r="K8406" i="76"/>
  <c r="K8407" i="76"/>
  <c r="K8408" i="76"/>
  <c r="K8409" i="76"/>
  <c r="K8410" i="76"/>
  <c r="K8411" i="76"/>
  <c r="K8412" i="76"/>
  <c r="K8413" i="76"/>
  <c r="K8414" i="76"/>
  <c r="K8415" i="76"/>
  <c r="K8416" i="76"/>
  <c r="K8417" i="76"/>
  <c r="K8418" i="76"/>
  <c r="K8419" i="76"/>
  <c r="K8420" i="76"/>
  <c r="K8421" i="76"/>
  <c r="K8422" i="76"/>
  <c r="K8423" i="76"/>
  <c r="K8424" i="76"/>
  <c r="K8425" i="76"/>
  <c r="K8426" i="76"/>
  <c r="K8427" i="76"/>
  <c r="K8428" i="76"/>
  <c r="K8429" i="76"/>
  <c r="K8430" i="76"/>
  <c r="K8431" i="76"/>
  <c r="K8432" i="76"/>
  <c r="K8433" i="76"/>
  <c r="K8434" i="76"/>
  <c r="K8435" i="76"/>
  <c r="K8436" i="76"/>
  <c r="K8437" i="76"/>
  <c r="K8438" i="76"/>
  <c r="K8439" i="76"/>
  <c r="K8440" i="76"/>
  <c r="K8441" i="76"/>
  <c r="K8442" i="76"/>
  <c r="K8443" i="76"/>
  <c r="K8444" i="76"/>
  <c r="K8445" i="76"/>
  <c r="K8446" i="76"/>
  <c r="K8447" i="76"/>
  <c r="K8448" i="76"/>
  <c r="K8449" i="76"/>
  <c r="K8450" i="76"/>
  <c r="K8451" i="76"/>
  <c r="K8452" i="76"/>
  <c r="K8453" i="76"/>
  <c r="K8454" i="76"/>
  <c r="K8455" i="76"/>
  <c r="K8456" i="76"/>
  <c r="K8457" i="76"/>
  <c r="K8458" i="76"/>
  <c r="K8459" i="76"/>
  <c r="K8460" i="76"/>
  <c r="K8461" i="76"/>
  <c r="K8462" i="76"/>
  <c r="K8463" i="76"/>
  <c r="K8464" i="76"/>
  <c r="K8465" i="76"/>
  <c r="K8466" i="76"/>
  <c r="K8467" i="76"/>
  <c r="K8468" i="76"/>
  <c r="K8469" i="76"/>
  <c r="K8470" i="76"/>
  <c r="K8471" i="76"/>
  <c r="K8472" i="76"/>
  <c r="K8473" i="76"/>
  <c r="K8474" i="76"/>
  <c r="K8475" i="76"/>
  <c r="K8476" i="76"/>
  <c r="K8477" i="76"/>
  <c r="K8478" i="76"/>
  <c r="K8479" i="76"/>
  <c r="K8480" i="76"/>
  <c r="K8481" i="76"/>
  <c r="K8482" i="76"/>
  <c r="K8483" i="76"/>
  <c r="K8484" i="76"/>
  <c r="K8485" i="76"/>
  <c r="K8486" i="76"/>
  <c r="K8487" i="76"/>
  <c r="K8488" i="76"/>
  <c r="K8489" i="76"/>
  <c r="K8490" i="76"/>
  <c r="K8491" i="76"/>
  <c r="K8492" i="76"/>
  <c r="K8493" i="76"/>
  <c r="K8494" i="76"/>
  <c r="K8495" i="76"/>
  <c r="K8496" i="76"/>
  <c r="K8497" i="76"/>
  <c r="K8498" i="76"/>
  <c r="K8499" i="76"/>
  <c r="K8500" i="76"/>
  <c r="K8501" i="76"/>
  <c r="K8502" i="76"/>
  <c r="K8503" i="76"/>
  <c r="K8504" i="76"/>
  <c r="K8505" i="76"/>
  <c r="K8506" i="76"/>
  <c r="K8507" i="76"/>
  <c r="K8508" i="76"/>
  <c r="K8509" i="76"/>
  <c r="K8510" i="76"/>
  <c r="K8511" i="76"/>
  <c r="K8512" i="76"/>
  <c r="K8513" i="76"/>
  <c r="K8514" i="76"/>
  <c r="K8515" i="76"/>
  <c r="K8516" i="76"/>
  <c r="K8517" i="76"/>
  <c r="K8518" i="76"/>
  <c r="K8519" i="76"/>
  <c r="K8520" i="76"/>
  <c r="K8521" i="76"/>
  <c r="K8522" i="76"/>
  <c r="K8523" i="76"/>
  <c r="K8524" i="76"/>
  <c r="K8525" i="76"/>
  <c r="K8526" i="76"/>
  <c r="K8527" i="76"/>
  <c r="K8528" i="76"/>
  <c r="K8529" i="76"/>
  <c r="K8530" i="76"/>
  <c r="K8531" i="76"/>
  <c r="K8532" i="76"/>
  <c r="K8533" i="76"/>
  <c r="K8534" i="76"/>
  <c r="K8535" i="76"/>
  <c r="K8536" i="76"/>
  <c r="K8537" i="76"/>
  <c r="K8538" i="76"/>
  <c r="K8539" i="76"/>
  <c r="K8540" i="76"/>
  <c r="K8541" i="76"/>
  <c r="K8542" i="76"/>
  <c r="K8543" i="76"/>
  <c r="K8544" i="76"/>
  <c r="K8545" i="76"/>
  <c r="K8546" i="76"/>
  <c r="K8547" i="76"/>
  <c r="K8548" i="76"/>
  <c r="K8549" i="76"/>
  <c r="K8550" i="76"/>
  <c r="K8551" i="76"/>
  <c r="K8552" i="76"/>
  <c r="K8553" i="76"/>
  <c r="K8554" i="76"/>
  <c r="K8555" i="76"/>
  <c r="K8556" i="76"/>
  <c r="K8557" i="76"/>
  <c r="K8558" i="76"/>
  <c r="K8559" i="76"/>
  <c r="K8560" i="76"/>
  <c r="K8561" i="76"/>
  <c r="K8562" i="76"/>
  <c r="K8563" i="76"/>
  <c r="K8564" i="76"/>
  <c r="K8565" i="76"/>
  <c r="K8566" i="76"/>
  <c r="K8567" i="76"/>
  <c r="K8568" i="76"/>
  <c r="K8569" i="76"/>
  <c r="K8570" i="76"/>
  <c r="K8571" i="76"/>
  <c r="K8572" i="76"/>
  <c r="K8573" i="76"/>
  <c r="K8574" i="76"/>
  <c r="K8575" i="76"/>
  <c r="K8576" i="76"/>
  <c r="K8577" i="76"/>
  <c r="K8578" i="76"/>
  <c r="K8579" i="76"/>
  <c r="K8580" i="76"/>
  <c r="K8581" i="76"/>
  <c r="K8582" i="76"/>
  <c r="K8583" i="76"/>
  <c r="K8584" i="76"/>
  <c r="K8585" i="76"/>
  <c r="K8586" i="76"/>
  <c r="K8587" i="76"/>
  <c r="K8588" i="76"/>
  <c r="K8589" i="76"/>
  <c r="K8590" i="76"/>
  <c r="K8591" i="76"/>
  <c r="K8592" i="76"/>
  <c r="K8593" i="76"/>
  <c r="K8594" i="76"/>
  <c r="K8595" i="76"/>
  <c r="K8596" i="76"/>
  <c r="K8597" i="76"/>
  <c r="K8598" i="76"/>
  <c r="K8599" i="76"/>
  <c r="K8600" i="76"/>
  <c r="K8601" i="76"/>
  <c r="K8602" i="76"/>
  <c r="K8603" i="76"/>
  <c r="K8604" i="76"/>
  <c r="K8605" i="76"/>
  <c r="K8606" i="76"/>
  <c r="K8607" i="76"/>
  <c r="K8608" i="76"/>
  <c r="K8609" i="76"/>
  <c r="K8610" i="76"/>
  <c r="K8611" i="76"/>
  <c r="K8612" i="76"/>
  <c r="K8613" i="76"/>
  <c r="K8614" i="76"/>
  <c r="K8615" i="76"/>
  <c r="K8616" i="76"/>
  <c r="K8617" i="76"/>
  <c r="K8618" i="76"/>
  <c r="K8619" i="76"/>
  <c r="K8620" i="76"/>
  <c r="K8621" i="76"/>
  <c r="K8622" i="76"/>
  <c r="K8623" i="76"/>
  <c r="K8624" i="76"/>
  <c r="K8625" i="76"/>
  <c r="K8626" i="76"/>
  <c r="K8627" i="76"/>
  <c r="K8628" i="76"/>
  <c r="K8629" i="76"/>
  <c r="K8630" i="76"/>
  <c r="K8631" i="76"/>
  <c r="K8632" i="76"/>
  <c r="K8633" i="76"/>
  <c r="K8634" i="76"/>
  <c r="K8635" i="76"/>
  <c r="K8636" i="76"/>
  <c r="K8637" i="76"/>
  <c r="K8638" i="76"/>
  <c r="K8639" i="76"/>
  <c r="K8640" i="76"/>
  <c r="K8641" i="76"/>
  <c r="K8642" i="76"/>
  <c r="K8643" i="76"/>
  <c r="K8644" i="76"/>
  <c r="K8645" i="76"/>
  <c r="K8646" i="76"/>
  <c r="K8647" i="76"/>
  <c r="K8648" i="76"/>
  <c r="K8649" i="76"/>
  <c r="K8650" i="76"/>
  <c r="K8651" i="76"/>
  <c r="K8652" i="76"/>
  <c r="K8653" i="76"/>
  <c r="K8654" i="76"/>
  <c r="K8655" i="76"/>
  <c r="K8656" i="76"/>
  <c r="K8657" i="76"/>
  <c r="K8658" i="76"/>
  <c r="K8659" i="76"/>
  <c r="K8660" i="76"/>
  <c r="K8661" i="76"/>
  <c r="K8662" i="76"/>
  <c r="K8663" i="76"/>
  <c r="K8664" i="76"/>
  <c r="K8665" i="76"/>
  <c r="K8666" i="76"/>
  <c r="K8667" i="76"/>
  <c r="K8668" i="76"/>
  <c r="K8669" i="76"/>
  <c r="K8670" i="76"/>
  <c r="K8671" i="76"/>
  <c r="K8672" i="76"/>
  <c r="K8673" i="76"/>
  <c r="K8674" i="76"/>
  <c r="K8675" i="76"/>
  <c r="K8676" i="76"/>
  <c r="K8677" i="76"/>
  <c r="K8678" i="76"/>
  <c r="K8679" i="76"/>
  <c r="K8680" i="76"/>
  <c r="K8681" i="76"/>
  <c r="K8682" i="76"/>
  <c r="K8683" i="76"/>
  <c r="K8684" i="76"/>
  <c r="K8685" i="76"/>
  <c r="K8686" i="76"/>
  <c r="K8687" i="76"/>
  <c r="K8688" i="76"/>
  <c r="K8689" i="76"/>
  <c r="K8690" i="76"/>
  <c r="K8691" i="76"/>
  <c r="K8692" i="76"/>
  <c r="K8693" i="76"/>
  <c r="K8694" i="76"/>
  <c r="K8695" i="76"/>
  <c r="K8696" i="76"/>
  <c r="K8697" i="76"/>
  <c r="K8698" i="76"/>
  <c r="K8699" i="76"/>
  <c r="K8700" i="76"/>
  <c r="K8701" i="76"/>
  <c r="K8702" i="76"/>
  <c r="K8703" i="76"/>
  <c r="K8704" i="76"/>
  <c r="K8705" i="76"/>
  <c r="K8706" i="76"/>
  <c r="K8707" i="76"/>
  <c r="K8708" i="76"/>
  <c r="K8709" i="76"/>
  <c r="K8710" i="76"/>
  <c r="K8711" i="76"/>
  <c r="K8712" i="76"/>
  <c r="K8713" i="76"/>
  <c r="K8714" i="76"/>
  <c r="K8715" i="76"/>
  <c r="K8716" i="76"/>
  <c r="K8717" i="76"/>
  <c r="K8718" i="76"/>
  <c r="K8719" i="76"/>
  <c r="K8720" i="76"/>
  <c r="K8721" i="76"/>
  <c r="K8722" i="76"/>
  <c r="K8723" i="76"/>
  <c r="K8724" i="76"/>
  <c r="K8725" i="76"/>
  <c r="K8726" i="76"/>
  <c r="K8727" i="76"/>
  <c r="K8728" i="76"/>
  <c r="K8729" i="76"/>
  <c r="K8730" i="76"/>
  <c r="K8731" i="76"/>
  <c r="K8732" i="76"/>
  <c r="K8733" i="76"/>
  <c r="K8734" i="76"/>
  <c r="K8735" i="76"/>
  <c r="K8736" i="76"/>
  <c r="K8737" i="76"/>
  <c r="K8738" i="76"/>
  <c r="K8739" i="76"/>
  <c r="K8740" i="76"/>
  <c r="K8741" i="76"/>
  <c r="K8742" i="76"/>
  <c r="K8743" i="76"/>
  <c r="K8744" i="76"/>
  <c r="K8745" i="76"/>
  <c r="K8746" i="76"/>
  <c r="K8747" i="76"/>
  <c r="K8748" i="76"/>
  <c r="K8749" i="76"/>
  <c r="K8750" i="76"/>
  <c r="K8751" i="76"/>
  <c r="K8752" i="76"/>
  <c r="K8753" i="76"/>
  <c r="K8754" i="76"/>
  <c r="K8755" i="76"/>
  <c r="K8756" i="76"/>
  <c r="K8757" i="76"/>
  <c r="K8758" i="76"/>
  <c r="K8759" i="76"/>
  <c r="K8760" i="76"/>
  <c r="K8761" i="76"/>
  <c r="K8762" i="76"/>
  <c r="K8763" i="76"/>
  <c r="K8764" i="76"/>
  <c r="K8765" i="76"/>
  <c r="K8766" i="76"/>
  <c r="K8767" i="76"/>
  <c r="K8768" i="76"/>
  <c r="K8769" i="76"/>
  <c r="K8770" i="76"/>
  <c r="K8771" i="76"/>
  <c r="K8772" i="76"/>
  <c r="K8773" i="76"/>
  <c r="K8774" i="76"/>
  <c r="K8775" i="76"/>
  <c r="K8776" i="76"/>
  <c r="K8777" i="76"/>
  <c r="K8778" i="76"/>
  <c r="K8779" i="76"/>
  <c r="K8780" i="76"/>
  <c r="K8781" i="76"/>
  <c r="K8782" i="76"/>
  <c r="K8783" i="76"/>
  <c r="K8784" i="76"/>
  <c r="K8785" i="76"/>
  <c r="K8786" i="76"/>
  <c r="K8787" i="76"/>
  <c r="K8788" i="76"/>
  <c r="K8789" i="76"/>
  <c r="K8790" i="76"/>
  <c r="K8791" i="76"/>
  <c r="K8792" i="76"/>
  <c r="K8793" i="76"/>
  <c r="K8794" i="76"/>
  <c r="K8795" i="76"/>
  <c r="K8796" i="76"/>
  <c r="K8797" i="76"/>
  <c r="K8798" i="76"/>
  <c r="K8799" i="76"/>
  <c r="K8800" i="76"/>
  <c r="K8801" i="76"/>
  <c r="K8802" i="76"/>
  <c r="K8803" i="76"/>
  <c r="K8804" i="76"/>
  <c r="K8805" i="76"/>
  <c r="K8806" i="76"/>
  <c r="K8807" i="76"/>
  <c r="K8808" i="76"/>
  <c r="K8809" i="76"/>
  <c r="K8810" i="76"/>
  <c r="K8811" i="76"/>
  <c r="K8812" i="76"/>
  <c r="K8813" i="76"/>
  <c r="K8814" i="76"/>
  <c r="K8815" i="76"/>
  <c r="K8816" i="76"/>
  <c r="K8817" i="76"/>
  <c r="K8818" i="76"/>
  <c r="K8819" i="76"/>
  <c r="K8820" i="76"/>
  <c r="K8821" i="76"/>
  <c r="K8822" i="76"/>
  <c r="K8823" i="76"/>
  <c r="K8824" i="76"/>
  <c r="K8825" i="76"/>
  <c r="K8826" i="76"/>
  <c r="K8827" i="76"/>
  <c r="K8828" i="76"/>
  <c r="K8829" i="76"/>
  <c r="K8830" i="76"/>
  <c r="K8831" i="76"/>
  <c r="K8832" i="76"/>
  <c r="K8833" i="76"/>
  <c r="K8834" i="76"/>
  <c r="K8835" i="76"/>
  <c r="K8836" i="76"/>
  <c r="K8837" i="76"/>
  <c r="K8838" i="76"/>
  <c r="K8839" i="76"/>
  <c r="K8840" i="76"/>
  <c r="K8841" i="76"/>
  <c r="K8842" i="76"/>
  <c r="K8843" i="76"/>
  <c r="K8844" i="76"/>
  <c r="K8845" i="76"/>
  <c r="K8846" i="76"/>
  <c r="K8847" i="76"/>
  <c r="K8848" i="76"/>
  <c r="K8849" i="76"/>
  <c r="K8850" i="76"/>
  <c r="K8851" i="76"/>
  <c r="K8852" i="76"/>
  <c r="K8853" i="76"/>
  <c r="K8854" i="76"/>
  <c r="K8855" i="76"/>
  <c r="K8856" i="76"/>
  <c r="K8857" i="76"/>
  <c r="K8858" i="76"/>
  <c r="K8859" i="76"/>
  <c r="K8860" i="76"/>
  <c r="K8861" i="76"/>
  <c r="K8862" i="76"/>
  <c r="K8863" i="76"/>
  <c r="K8864" i="76"/>
  <c r="K8865" i="76"/>
  <c r="K8866" i="76"/>
  <c r="K8867" i="76"/>
  <c r="K8868" i="76"/>
  <c r="K8869" i="76"/>
  <c r="K8870" i="76"/>
  <c r="K8871" i="76"/>
  <c r="K8872" i="76"/>
  <c r="K8873" i="76"/>
  <c r="K8874" i="76"/>
  <c r="K8875" i="76"/>
  <c r="K8876" i="76"/>
  <c r="K8877" i="76"/>
  <c r="K8878" i="76"/>
  <c r="K8879" i="76"/>
  <c r="K8880" i="76"/>
  <c r="K8881" i="76"/>
  <c r="K8882" i="76"/>
  <c r="K8883" i="76"/>
  <c r="K8884" i="76"/>
  <c r="K8885" i="76"/>
  <c r="K8886" i="76"/>
  <c r="K8887" i="76"/>
  <c r="K8888" i="76"/>
  <c r="K8889" i="76"/>
  <c r="K8890" i="76"/>
  <c r="K8891" i="76"/>
  <c r="K8892" i="76"/>
  <c r="K8893" i="76"/>
  <c r="K8894" i="76"/>
  <c r="K8895" i="76"/>
  <c r="K8896" i="76"/>
  <c r="K8897" i="76"/>
  <c r="K8898" i="76"/>
  <c r="K8899" i="76"/>
  <c r="K8900" i="76"/>
  <c r="K8901" i="76"/>
  <c r="K8902" i="76"/>
  <c r="K8903" i="76"/>
  <c r="K8904" i="76"/>
  <c r="K8905" i="76"/>
  <c r="K8906" i="76"/>
  <c r="K8907" i="76"/>
  <c r="K8908" i="76"/>
  <c r="K8909" i="76"/>
  <c r="K8910" i="76"/>
  <c r="K8911" i="76"/>
  <c r="K8912" i="76"/>
  <c r="K8913" i="76"/>
  <c r="K8914" i="76"/>
  <c r="K8915" i="76"/>
  <c r="K8916" i="76"/>
  <c r="K8917" i="76"/>
  <c r="K8918" i="76"/>
  <c r="K8919" i="76"/>
  <c r="K8920" i="76"/>
  <c r="K8921" i="76"/>
  <c r="K8922" i="76"/>
  <c r="K8923" i="76"/>
  <c r="K8924" i="76"/>
  <c r="K8925" i="76"/>
  <c r="K8926" i="76"/>
  <c r="K8927" i="76"/>
  <c r="K8928" i="76"/>
  <c r="K8929" i="76"/>
  <c r="K8930" i="76"/>
  <c r="K8931" i="76"/>
  <c r="K8932" i="76"/>
  <c r="K8933" i="76"/>
  <c r="K8934" i="76"/>
  <c r="K8935" i="76"/>
  <c r="K8936" i="76"/>
  <c r="K8937" i="76"/>
  <c r="K8938" i="76"/>
  <c r="K8939" i="76"/>
  <c r="K8940" i="76"/>
  <c r="K8941" i="76"/>
  <c r="K8942" i="76"/>
  <c r="K8943" i="76"/>
  <c r="K8944" i="76"/>
  <c r="K8945" i="76"/>
  <c r="K8946" i="76"/>
  <c r="K8947" i="76"/>
  <c r="K8948" i="76"/>
  <c r="K8949" i="76"/>
  <c r="K8950" i="76"/>
  <c r="K8951" i="76"/>
  <c r="K8952" i="76"/>
  <c r="K8953" i="76"/>
  <c r="K8954" i="76"/>
  <c r="K8955" i="76"/>
  <c r="K8956" i="76"/>
  <c r="K8957" i="76"/>
  <c r="K8958" i="76"/>
  <c r="K8959" i="76"/>
  <c r="K8960" i="76"/>
  <c r="K8961" i="76"/>
  <c r="K8962" i="76"/>
  <c r="K8963" i="76"/>
  <c r="K8964" i="76"/>
  <c r="K8965" i="76"/>
  <c r="K8966" i="76"/>
  <c r="K8967" i="76"/>
  <c r="K8968" i="76"/>
  <c r="K8969" i="76"/>
  <c r="K8970" i="76"/>
  <c r="K8971" i="76"/>
  <c r="K8972" i="76"/>
  <c r="K8973" i="76"/>
  <c r="K8974" i="76"/>
  <c r="K8975" i="76"/>
  <c r="K8976" i="76"/>
  <c r="K8977" i="76"/>
  <c r="K8978" i="76"/>
  <c r="K8979" i="76"/>
  <c r="K8980" i="76"/>
  <c r="K8981" i="76"/>
  <c r="K8982" i="76"/>
  <c r="K8983" i="76"/>
  <c r="K8984" i="76"/>
  <c r="K8985" i="76"/>
  <c r="K8986" i="76"/>
  <c r="K8987" i="76"/>
  <c r="K8988" i="76"/>
  <c r="K8989" i="76"/>
  <c r="K8990" i="76"/>
  <c r="K8991" i="76"/>
  <c r="K8992" i="76"/>
  <c r="K8993" i="76"/>
  <c r="K8994" i="76"/>
  <c r="K8995" i="76"/>
  <c r="K8996" i="76"/>
  <c r="K8997" i="76"/>
  <c r="K8998" i="76"/>
  <c r="K8999" i="76"/>
  <c r="K9000" i="76"/>
  <c r="K9001" i="76"/>
  <c r="K9002" i="76"/>
  <c r="K9003" i="76"/>
  <c r="K9004" i="76"/>
  <c r="K9005" i="76"/>
  <c r="K9006" i="76"/>
  <c r="K9007" i="76"/>
  <c r="K9008" i="76"/>
  <c r="K9009" i="76"/>
  <c r="K9010" i="76"/>
  <c r="K9011" i="76"/>
  <c r="K9012" i="76"/>
  <c r="K9013" i="76"/>
  <c r="K9014" i="76"/>
  <c r="K9015" i="76"/>
  <c r="K9016" i="76"/>
  <c r="K9017" i="76"/>
  <c r="K9018" i="76"/>
  <c r="K9019" i="76"/>
  <c r="K9020" i="76"/>
  <c r="K9021" i="76"/>
  <c r="K9022" i="76"/>
  <c r="K9023" i="76"/>
  <c r="K9024" i="76"/>
  <c r="K9025" i="76"/>
  <c r="K9026" i="76"/>
  <c r="K9027" i="76"/>
  <c r="K9028" i="76"/>
  <c r="K9029" i="76"/>
  <c r="K9030" i="76"/>
  <c r="K9031" i="76"/>
  <c r="K9032" i="76"/>
  <c r="K9033" i="76"/>
  <c r="K9034" i="76"/>
  <c r="K9035" i="76"/>
  <c r="K9036" i="76"/>
  <c r="K9037" i="76"/>
  <c r="K9038" i="76"/>
  <c r="K9039" i="76"/>
  <c r="K9040" i="76"/>
  <c r="K9041" i="76"/>
  <c r="K9042" i="76"/>
  <c r="K9043" i="76"/>
  <c r="K9044" i="76"/>
  <c r="K9045" i="76"/>
  <c r="K9046" i="76"/>
  <c r="K9047" i="76"/>
  <c r="K9048" i="76"/>
  <c r="K9049" i="76"/>
  <c r="K9050" i="76"/>
  <c r="K9051" i="76"/>
  <c r="K9052" i="76"/>
  <c r="K9053" i="76"/>
  <c r="K9054" i="76"/>
  <c r="K9055" i="76"/>
  <c r="K9056" i="76"/>
  <c r="K9057" i="76"/>
  <c r="K9058" i="76"/>
  <c r="K9059" i="76"/>
  <c r="K9060" i="76"/>
  <c r="K9061" i="76"/>
  <c r="K9062" i="76"/>
  <c r="K9063" i="76"/>
  <c r="K9064" i="76"/>
  <c r="K9065" i="76"/>
  <c r="K9066" i="76"/>
  <c r="K9067" i="76"/>
  <c r="K9068" i="76"/>
  <c r="K9069" i="76"/>
  <c r="K9070" i="76"/>
  <c r="K9071" i="76"/>
  <c r="K9072" i="76"/>
  <c r="K9073" i="76"/>
  <c r="K9074" i="76"/>
  <c r="K9075" i="76"/>
  <c r="K9076" i="76"/>
  <c r="K9077" i="76"/>
  <c r="K9078" i="76"/>
  <c r="K9079" i="76"/>
  <c r="K9080" i="76"/>
  <c r="K9081" i="76"/>
  <c r="K9082" i="76"/>
  <c r="K9083" i="76"/>
  <c r="K9084" i="76"/>
  <c r="K9085" i="76"/>
  <c r="K9086" i="76"/>
  <c r="K9087" i="76"/>
  <c r="K9088" i="76"/>
  <c r="K9089" i="76"/>
  <c r="K9090" i="76"/>
  <c r="K9091" i="76"/>
  <c r="K9092" i="76"/>
  <c r="K9093" i="76"/>
  <c r="K9094" i="76"/>
  <c r="K9095" i="76"/>
  <c r="K9096" i="76"/>
  <c r="K9097" i="76"/>
  <c r="K9098" i="76"/>
  <c r="K9099" i="76"/>
  <c r="K9100" i="76"/>
  <c r="K9101" i="76"/>
  <c r="K9102" i="76"/>
  <c r="K9103" i="76"/>
  <c r="K9104" i="76"/>
  <c r="K9105" i="76"/>
  <c r="K9106" i="76"/>
  <c r="K9107" i="76"/>
  <c r="K9108" i="76"/>
  <c r="K9109" i="76"/>
  <c r="K9110" i="76"/>
  <c r="K9111" i="76"/>
  <c r="K9112" i="76"/>
  <c r="K9113" i="76"/>
  <c r="K9114" i="76"/>
  <c r="K9115" i="76"/>
  <c r="K9116" i="76"/>
  <c r="K9117" i="76"/>
  <c r="K9118" i="76"/>
  <c r="K9119" i="76"/>
  <c r="K9120" i="76"/>
  <c r="K9121" i="76"/>
  <c r="K9122" i="76"/>
  <c r="K9123" i="76"/>
  <c r="K9124" i="76"/>
  <c r="K9125" i="76"/>
  <c r="K9126" i="76"/>
  <c r="K9127" i="76"/>
  <c r="K9128" i="76"/>
  <c r="K9129" i="76"/>
  <c r="K9130" i="76"/>
  <c r="K9131" i="76"/>
  <c r="K9132" i="76"/>
  <c r="K9133" i="76"/>
  <c r="K9134" i="76"/>
  <c r="K9135" i="76"/>
  <c r="K9136" i="76"/>
  <c r="K9137" i="76"/>
  <c r="K9138" i="76"/>
  <c r="K9139" i="76"/>
  <c r="K9140" i="76"/>
  <c r="K9141" i="76"/>
  <c r="K9142" i="76"/>
  <c r="K9143" i="76"/>
  <c r="K9144" i="76"/>
  <c r="K9145" i="76"/>
  <c r="K9146" i="76"/>
  <c r="K9147" i="76"/>
  <c r="K9148" i="76"/>
  <c r="K9149" i="76"/>
  <c r="K9150" i="76"/>
  <c r="K9151" i="76"/>
  <c r="K9152" i="76"/>
  <c r="K9153" i="76"/>
  <c r="K9154" i="76"/>
  <c r="K9155" i="76"/>
  <c r="K9156" i="76"/>
  <c r="K9157" i="76"/>
  <c r="K9158" i="76"/>
  <c r="K9159" i="76"/>
  <c r="K9160" i="76"/>
  <c r="K9161" i="76"/>
  <c r="K9162" i="76"/>
  <c r="K9163" i="76"/>
  <c r="K9164" i="76"/>
  <c r="K9165" i="76"/>
  <c r="K9166" i="76"/>
  <c r="K9167" i="76"/>
  <c r="K9168" i="76"/>
  <c r="K9169" i="76"/>
  <c r="K9170" i="76"/>
  <c r="K9171" i="76"/>
  <c r="K9172" i="76"/>
  <c r="K9173" i="76"/>
  <c r="K9174" i="76"/>
  <c r="K9175" i="76"/>
  <c r="K9176" i="76"/>
  <c r="K9177" i="76"/>
  <c r="K9178" i="76"/>
  <c r="K9179" i="76"/>
  <c r="K9180" i="76"/>
  <c r="K9181" i="76"/>
  <c r="K9182" i="76"/>
  <c r="K9183" i="76"/>
  <c r="K9184" i="76"/>
  <c r="K9185" i="76"/>
  <c r="K9186" i="76"/>
  <c r="K9187" i="76"/>
  <c r="K9188" i="76"/>
  <c r="K9189" i="76"/>
  <c r="K9190" i="76"/>
  <c r="K9191" i="76"/>
  <c r="K9192" i="76"/>
  <c r="K9193" i="76"/>
  <c r="K9194" i="76"/>
  <c r="K9195" i="76"/>
  <c r="K9196" i="76"/>
  <c r="K9197" i="76"/>
  <c r="K9198" i="76"/>
  <c r="K9199" i="76"/>
  <c r="K9200" i="76"/>
  <c r="K9201" i="76"/>
  <c r="K9202" i="76"/>
  <c r="K9203" i="76"/>
  <c r="K9204" i="76"/>
  <c r="K9205" i="76"/>
  <c r="K9206" i="76"/>
  <c r="K9207" i="76"/>
  <c r="K9208" i="76"/>
  <c r="K9209" i="76"/>
  <c r="K9210" i="76"/>
  <c r="K9211" i="76"/>
  <c r="K9212" i="76"/>
  <c r="K9213" i="76"/>
  <c r="K9214" i="76"/>
  <c r="K9215" i="76"/>
  <c r="K9216" i="76"/>
  <c r="K9217" i="76"/>
  <c r="K9218" i="76"/>
  <c r="K9219" i="76"/>
  <c r="K9220" i="76"/>
  <c r="K9221" i="76"/>
  <c r="K9222" i="76"/>
  <c r="K9223" i="76"/>
  <c r="K9224" i="76"/>
  <c r="K9225" i="76"/>
  <c r="K9226" i="76"/>
  <c r="K9227" i="76"/>
  <c r="K9228" i="76"/>
  <c r="K9229" i="76"/>
  <c r="K9230" i="76"/>
  <c r="K9231" i="76"/>
  <c r="K9232" i="76"/>
  <c r="K9233" i="76"/>
  <c r="K9234" i="76"/>
  <c r="K9235" i="76"/>
  <c r="K9236" i="76"/>
  <c r="K9237" i="76"/>
  <c r="K9238" i="76"/>
  <c r="K9239" i="76"/>
  <c r="K9240" i="76"/>
  <c r="K9241" i="76"/>
  <c r="K9242" i="76"/>
  <c r="K9243" i="76"/>
  <c r="K9244" i="76"/>
  <c r="K9245" i="76"/>
  <c r="K9246" i="76"/>
  <c r="K9247" i="76"/>
  <c r="K9248" i="76"/>
  <c r="K9249" i="76"/>
  <c r="K9250" i="76"/>
  <c r="K9251" i="76"/>
  <c r="K9252" i="76"/>
  <c r="K9253" i="76"/>
  <c r="K9254" i="76"/>
  <c r="K9255" i="76"/>
  <c r="K9256" i="76"/>
  <c r="K9257" i="76"/>
  <c r="K9258" i="76"/>
  <c r="K9259" i="76"/>
  <c r="K9260" i="76"/>
  <c r="K9261" i="76"/>
  <c r="K9262" i="76"/>
  <c r="K9263" i="76"/>
  <c r="K9264" i="76"/>
  <c r="K9265" i="76"/>
  <c r="K9266" i="76"/>
  <c r="K9267" i="76"/>
  <c r="K9268" i="76"/>
  <c r="K9269" i="76"/>
  <c r="K9270" i="76"/>
  <c r="K9271" i="76"/>
  <c r="K9272" i="76"/>
  <c r="K9273" i="76"/>
  <c r="K9274" i="76"/>
  <c r="K9275" i="76"/>
  <c r="K9276" i="76"/>
  <c r="K9277" i="76"/>
  <c r="K9278" i="76"/>
  <c r="K9279" i="76"/>
  <c r="K9280" i="76"/>
  <c r="K9281" i="76"/>
  <c r="K9282" i="76"/>
  <c r="K9283" i="76"/>
  <c r="K9284" i="76"/>
  <c r="K9285" i="76"/>
  <c r="K9286" i="76"/>
  <c r="K9287" i="76"/>
  <c r="K9288" i="76"/>
  <c r="K9289" i="76"/>
  <c r="K9290" i="76"/>
  <c r="K9291" i="76"/>
  <c r="K9292" i="76"/>
  <c r="K9293" i="76"/>
  <c r="K9294" i="76"/>
  <c r="K9295" i="76"/>
  <c r="K9296" i="76"/>
  <c r="K9297" i="76"/>
  <c r="K9298" i="76"/>
  <c r="K9299" i="76"/>
  <c r="K9300" i="76"/>
  <c r="K9301" i="76"/>
  <c r="K9302" i="76"/>
  <c r="K9303" i="76"/>
  <c r="K9304" i="76"/>
  <c r="K9305" i="76"/>
  <c r="K9306" i="76"/>
  <c r="K9307" i="76"/>
  <c r="K9308" i="76"/>
  <c r="K9309" i="76"/>
  <c r="K9310" i="76"/>
  <c r="K9311" i="76"/>
  <c r="K9312" i="76"/>
  <c r="K9313" i="76"/>
  <c r="K9314" i="76"/>
  <c r="K9315" i="76"/>
  <c r="K9316" i="76"/>
  <c r="K9317" i="76"/>
  <c r="K9318" i="76"/>
  <c r="K9319" i="76"/>
  <c r="K9320" i="76"/>
  <c r="K9321" i="76"/>
  <c r="K9322" i="76"/>
  <c r="K9323" i="76"/>
  <c r="K9324" i="76"/>
  <c r="K9325" i="76"/>
  <c r="K9326" i="76"/>
  <c r="K9327" i="76"/>
  <c r="K9328" i="76"/>
  <c r="K9329" i="76"/>
  <c r="K9330" i="76"/>
  <c r="K9331" i="76"/>
  <c r="K9332" i="76"/>
  <c r="K9333" i="76"/>
  <c r="K9334" i="76"/>
  <c r="K9335" i="76"/>
  <c r="K9336" i="76"/>
  <c r="K9337" i="76"/>
  <c r="K9338" i="76"/>
  <c r="K9339" i="76"/>
  <c r="K9340" i="76"/>
  <c r="K9341" i="76"/>
  <c r="K9342" i="76"/>
  <c r="K9343" i="76"/>
  <c r="K9344" i="76"/>
  <c r="K9345" i="76"/>
  <c r="K9346" i="76"/>
  <c r="K9347" i="76"/>
  <c r="K9348" i="76"/>
  <c r="K9349" i="76"/>
  <c r="K9350" i="76"/>
  <c r="K9351" i="76"/>
  <c r="K9352" i="76"/>
  <c r="K9353" i="76"/>
  <c r="K9354" i="76"/>
  <c r="K9355" i="76"/>
  <c r="K9356" i="76"/>
  <c r="K9357" i="76"/>
  <c r="K9358" i="76"/>
  <c r="K9359" i="76"/>
  <c r="K9360" i="76"/>
  <c r="K9361" i="76"/>
  <c r="K9362" i="76"/>
  <c r="K9363" i="76"/>
  <c r="K9364" i="76"/>
  <c r="K9365" i="76"/>
  <c r="K9366" i="76"/>
  <c r="K9367" i="76"/>
  <c r="K9368" i="76"/>
  <c r="K9369" i="76"/>
  <c r="K9370" i="76"/>
  <c r="K9371" i="76"/>
  <c r="K9372" i="76"/>
  <c r="K9373" i="76"/>
  <c r="K9374" i="76"/>
  <c r="K9375" i="76"/>
  <c r="K9376" i="76"/>
  <c r="K9377" i="76"/>
  <c r="K9378" i="76"/>
  <c r="K9379" i="76"/>
  <c r="K9380" i="76"/>
  <c r="K9381" i="76"/>
  <c r="K9382" i="76"/>
  <c r="K9383" i="76"/>
  <c r="K9384" i="76"/>
  <c r="K9385" i="76"/>
  <c r="K9386" i="76"/>
  <c r="K9387" i="76"/>
  <c r="K9388" i="76"/>
  <c r="K9389" i="76"/>
  <c r="K9390" i="76"/>
  <c r="K9391" i="76"/>
  <c r="K9392" i="76"/>
  <c r="K9393" i="76"/>
  <c r="K9394" i="76"/>
  <c r="K9395" i="76"/>
  <c r="K9396" i="76"/>
  <c r="K9397" i="76"/>
  <c r="K9398" i="76"/>
  <c r="K9399" i="76"/>
  <c r="K9400" i="76"/>
  <c r="K9401" i="76"/>
  <c r="K9402" i="76"/>
  <c r="K9403" i="76"/>
  <c r="K9404" i="76"/>
  <c r="K9405" i="76"/>
  <c r="K9406" i="76"/>
  <c r="K9407" i="76"/>
  <c r="K9408" i="76"/>
  <c r="K9409" i="76"/>
  <c r="K9410" i="76"/>
  <c r="K9411" i="76"/>
  <c r="K9412" i="76"/>
  <c r="K9413" i="76"/>
  <c r="K9414" i="76"/>
  <c r="K9415" i="76"/>
  <c r="K9416" i="76"/>
  <c r="K9417" i="76"/>
  <c r="K9418" i="76"/>
  <c r="K9419" i="76"/>
  <c r="K9420" i="76"/>
  <c r="K9421" i="76"/>
  <c r="K9422" i="76"/>
  <c r="K9423" i="76"/>
  <c r="K9424" i="76"/>
  <c r="K9425" i="76"/>
  <c r="K9426" i="76"/>
  <c r="K9427" i="76"/>
  <c r="K9428" i="76"/>
  <c r="K9429" i="76"/>
  <c r="K9430" i="76"/>
  <c r="K9431" i="76"/>
  <c r="K9432" i="76"/>
  <c r="K9433" i="76"/>
  <c r="K9434" i="76"/>
  <c r="K9435" i="76"/>
  <c r="K9436" i="76"/>
  <c r="K9437" i="76"/>
  <c r="K9438" i="76"/>
  <c r="K9439" i="76"/>
  <c r="K9440" i="76"/>
  <c r="K9441" i="76"/>
  <c r="K9442" i="76"/>
  <c r="K9443" i="76"/>
  <c r="K9444" i="76"/>
  <c r="K9445" i="76"/>
  <c r="K9446" i="76"/>
  <c r="K9447" i="76"/>
  <c r="K9448" i="76"/>
  <c r="K9449" i="76"/>
  <c r="K9450" i="76"/>
  <c r="K9451" i="76"/>
  <c r="K9452" i="76"/>
  <c r="K9453" i="76"/>
  <c r="K9454" i="76"/>
  <c r="K9455" i="76"/>
  <c r="K9456" i="76"/>
  <c r="K9457" i="76"/>
  <c r="K9458" i="76"/>
  <c r="K9459" i="76"/>
  <c r="K9460" i="76"/>
  <c r="K9461" i="76"/>
  <c r="K9462" i="76"/>
  <c r="K9463" i="76"/>
  <c r="K9464" i="76"/>
  <c r="K9465" i="76"/>
  <c r="K9466" i="76"/>
  <c r="K9467" i="76"/>
  <c r="K9468" i="76"/>
  <c r="K9469" i="76"/>
  <c r="K9470" i="76"/>
  <c r="K9471" i="76"/>
  <c r="K9472" i="76"/>
  <c r="K9473" i="76"/>
  <c r="K9474" i="76"/>
  <c r="K9475" i="76"/>
  <c r="K9476" i="76"/>
  <c r="K9477" i="76"/>
  <c r="K9478" i="76"/>
  <c r="K9479" i="76"/>
  <c r="K9480" i="76"/>
  <c r="K9481" i="76"/>
  <c r="K9482" i="76"/>
  <c r="K9483" i="76"/>
  <c r="K9484" i="76"/>
  <c r="K9485" i="76"/>
  <c r="K9486" i="76"/>
  <c r="K9487" i="76"/>
  <c r="K9488" i="76"/>
  <c r="K9489" i="76"/>
  <c r="K9490" i="76"/>
  <c r="K9491" i="76"/>
  <c r="K9492" i="76"/>
  <c r="K9493" i="76"/>
  <c r="K9494" i="76"/>
  <c r="K9495" i="76"/>
  <c r="K9496" i="76"/>
  <c r="K9497" i="76"/>
  <c r="K9498" i="76"/>
  <c r="K9499" i="76"/>
  <c r="K9500" i="76"/>
  <c r="K9501" i="76"/>
  <c r="K9502" i="76"/>
  <c r="K9503" i="76"/>
  <c r="K9504" i="76"/>
  <c r="K9505" i="76"/>
  <c r="K9506" i="76"/>
  <c r="K9507" i="76"/>
  <c r="K9508" i="76"/>
  <c r="K9509" i="76"/>
  <c r="K9510" i="76"/>
  <c r="K9511" i="76"/>
  <c r="K9512" i="76"/>
  <c r="K9513" i="76"/>
  <c r="K9514" i="76"/>
  <c r="K9515" i="76"/>
  <c r="K9516" i="76"/>
  <c r="K9517" i="76"/>
  <c r="K9518" i="76"/>
  <c r="K9519" i="76"/>
  <c r="K9520" i="76"/>
  <c r="K9521" i="76"/>
  <c r="K9522" i="76"/>
  <c r="K9523" i="76"/>
  <c r="K9524" i="76"/>
  <c r="K9525" i="76"/>
  <c r="K9526" i="76"/>
  <c r="K9527" i="76"/>
  <c r="K9528" i="76"/>
  <c r="K9529" i="76"/>
  <c r="K9530" i="76"/>
  <c r="K9531" i="76"/>
  <c r="K9532" i="76"/>
  <c r="K9533" i="76"/>
  <c r="K9534" i="76"/>
  <c r="K9535" i="76"/>
  <c r="K9536" i="76"/>
  <c r="K9537" i="76"/>
  <c r="K9538" i="76"/>
  <c r="K9539" i="76"/>
  <c r="K9540" i="76"/>
  <c r="K9541" i="76"/>
  <c r="K9542" i="76"/>
  <c r="K9543" i="76"/>
  <c r="K9544" i="76"/>
  <c r="K9545" i="76"/>
  <c r="K9546" i="76"/>
  <c r="K9547" i="76"/>
  <c r="K9548" i="76"/>
  <c r="K9549" i="76"/>
  <c r="K9550" i="76"/>
  <c r="K9551" i="76"/>
  <c r="K9552" i="76"/>
  <c r="K9553" i="76"/>
  <c r="K9554" i="76"/>
  <c r="K9555" i="76"/>
  <c r="K9556" i="76"/>
  <c r="K9557" i="76"/>
  <c r="K9558" i="76"/>
  <c r="K9559" i="76"/>
  <c r="K9560" i="76"/>
  <c r="K9561" i="76"/>
  <c r="K9562" i="76"/>
  <c r="K9563" i="76"/>
  <c r="K9564" i="76"/>
  <c r="K9565" i="76"/>
  <c r="K9566" i="76"/>
  <c r="K9567" i="76"/>
  <c r="K9568" i="76"/>
  <c r="K9569" i="76"/>
  <c r="K9570" i="76"/>
  <c r="K9571" i="76"/>
  <c r="K9572" i="76"/>
  <c r="K9573" i="76"/>
  <c r="K9574" i="76"/>
  <c r="K9575" i="76"/>
  <c r="K9576" i="76"/>
  <c r="K9577" i="76"/>
  <c r="K9578" i="76"/>
  <c r="K9579" i="76"/>
  <c r="K9580" i="76"/>
  <c r="K9581" i="76"/>
  <c r="K9582" i="76"/>
  <c r="K9583" i="76"/>
  <c r="K9584" i="76"/>
  <c r="K9585" i="76"/>
  <c r="K9586" i="76"/>
  <c r="K9587" i="76"/>
  <c r="K9588" i="76"/>
  <c r="K9589" i="76"/>
  <c r="K9590" i="76"/>
  <c r="K9591" i="76"/>
  <c r="K9592" i="76"/>
  <c r="K9593" i="76"/>
  <c r="K9594" i="76"/>
  <c r="K9595" i="76"/>
  <c r="K9596" i="76"/>
  <c r="K9597" i="76"/>
  <c r="K9598" i="76"/>
  <c r="K9599" i="76"/>
  <c r="K9600" i="76"/>
  <c r="K9601" i="76"/>
  <c r="K9602" i="76"/>
  <c r="K9603" i="76"/>
  <c r="K9604" i="76"/>
  <c r="K9605" i="76"/>
  <c r="K9606" i="76"/>
  <c r="K9607" i="76"/>
  <c r="K9608" i="76"/>
  <c r="K9609" i="76"/>
  <c r="K9610" i="76"/>
  <c r="K9611" i="76"/>
  <c r="K9612" i="76"/>
  <c r="K9613" i="76"/>
  <c r="K9614" i="76"/>
  <c r="K9615" i="76"/>
  <c r="K9616" i="76"/>
  <c r="K9617" i="76"/>
  <c r="K9618" i="76"/>
  <c r="K9619" i="76"/>
  <c r="K9620" i="76"/>
  <c r="K9621" i="76"/>
  <c r="K9622" i="76"/>
  <c r="K9623" i="76"/>
  <c r="K9624" i="76"/>
  <c r="K9625" i="76"/>
  <c r="K9626" i="76"/>
  <c r="K9627" i="76"/>
  <c r="K9628" i="76"/>
  <c r="K9629" i="76"/>
  <c r="K9630" i="76"/>
  <c r="K9631" i="76"/>
  <c r="K9632" i="76"/>
  <c r="K9633" i="76"/>
  <c r="K9634" i="76"/>
  <c r="K9635" i="76"/>
  <c r="K9636" i="76"/>
  <c r="K9637" i="76"/>
  <c r="K9638" i="76"/>
  <c r="K9639" i="76"/>
  <c r="K9640" i="76"/>
  <c r="K9641" i="76"/>
  <c r="K9642" i="76"/>
  <c r="K9643" i="76"/>
  <c r="K9644" i="76"/>
  <c r="K9645" i="76"/>
  <c r="K9646" i="76"/>
  <c r="K9647" i="76"/>
  <c r="K9648" i="76"/>
  <c r="K9649" i="76"/>
  <c r="K9650" i="76"/>
  <c r="K9651" i="76"/>
  <c r="K9652" i="76"/>
  <c r="K9653" i="76"/>
  <c r="K9654" i="76"/>
  <c r="K9655" i="76"/>
  <c r="K9656" i="76"/>
  <c r="K9657" i="76"/>
  <c r="K9658" i="76"/>
  <c r="K9659" i="76"/>
  <c r="K9660" i="76"/>
  <c r="K9661" i="76"/>
  <c r="K9662" i="76"/>
  <c r="K9663" i="76"/>
  <c r="K9664" i="76"/>
  <c r="K9665" i="76"/>
  <c r="K9666" i="76"/>
  <c r="K9667" i="76"/>
  <c r="K9668" i="76"/>
  <c r="K9669" i="76"/>
  <c r="K9670" i="76"/>
  <c r="K9671" i="76"/>
  <c r="K9672" i="76"/>
  <c r="K9673" i="76"/>
  <c r="K9674" i="76"/>
  <c r="K9675" i="76"/>
  <c r="K9676" i="76"/>
  <c r="K9677" i="76"/>
  <c r="K9678" i="76"/>
  <c r="K9679" i="76"/>
  <c r="K9680" i="76"/>
  <c r="K9681" i="76"/>
  <c r="K9682" i="76"/>
  <c r="K9683" i="76"/>
  <c r="K9684" i="76"/>
  <c r="K9685" i="76"/>
  <c r="K9686" i="76"/>
  <c r="K9687" i="76"/>
  <c r="K9688" i="76"/>
  <c r="K9689" i="76"/>
  <c r="K9690" i="76"/>
  <c r="K9691" i="76"/>
  <c r="K9692" i="76"/>
  <c r="K9693" i="76"/>
  <c r="K9694" i="76"/>
  <c r="K9695" i="76"/>
  <c r="K9696" i="76"/>
  <c r="K9697" i="76"/>
  <c r="K9698" i="76"/>
  <c r="K9699" i="76"/>
  <c r="K9700" i="76"/>
  <c r="K9701" i="76"/>
  <c r="K9702" i="76"/>
  <c r="K9703" i="76"/>
  <c r="K9704" i="76"/>
  <c r="K9705" i="76"/>
  <c r="K9706" i="76"/>
  <c r="K9707" i="76"/>
  <c r="K9708" i="76"/>
  <c r="K9709" i="76"/>
  <c r="K9710" i="76"/>
  <c r="K9711" i="76"/>
  <c r="K9712" i="76"/>
  <c r="K9713" i="76"/>
  <c r="K9714" i="76"/>
  <c r="K9715" i="76"/>
  <c r="K9716" i="76"/>
  <c r="K9717" i="76"/>
  <c r="K9718" i="76"/>
  <c r="K9719" i="76"/>
  <c r="K9720" i="76"/>
  <c r="K9721" i="76"/>
  <c r="K9722" i="76"/>
  <c r="K9723" i="76"/>
  <c r="K9724" i="76"/>
  <c r="K9725" i="76"/>
  <c r="K9726" i="76"/>
  <c r="K9727" i="76"/>
  <c r="K9728" i="76"/>
  <c r="K9729" i="76"/>
  <c r="K9730" i="76"/>
  <c r="K9731" i="76"/>
  <c r="K9732" i="76"/>
  <c r="K9733" i="76"/>
  <c r="K9734" i="76"/>
  <c r="K9735" i="76"/>
  <c r="K9736" i="76"/>
  <c r="K9737" i="76"/>
  <c r="K9738" i="76"/>
  <c r="K9739" i="76"/>
  <c r="K9740" i="76"/>
  <c r="K9741" i="76"/>
  <c r="K9742" i="76"/>
  <c r="K9743" i="76"/>
  <c r="K9744" i="76"/>
  <c r="K9745" i="76"/>
  <c r="K9746" i="76"/>
  <c r="K9747" i="76"/>
  <c r="K9748" i="76"/>
  <c r="K9749" i="76"/>
  <c r="K9750" i="76"/>
  <c r="K9751" i="76"/>
  <c r="K9752" i="76"/>
  <c r="K9753" i="76"/>
  <c r="K9754" i="76"/>
  <c r="K9755" i="76"/>
  <c r="K9756" i="76"/>
  <c r="K9757" i="76"/>
  <c r="K9758" i="76"/>
  <c r="K9759" i="76"/>
  <c r="K9760" i="76"/>
  <c r="K9761" i="76"/>
  <c r="K9762" i="76"/>
  <c r="K9763" i="76"/>
  <c r="K9764" i="76"/>
  <c r="K9765" i="76"/>
  <c r="K9766" i="76"/>
  <c r="K9767" i="76"/>
  <c r="K9768" i="76"/>
  <c r="K9769" i="76"/>
  <c r="K9770" i="76"/>
  <c r="K9771" i="76"/>
  <c r="K9772" i="76"/>
  <c r="K9773" i="76"/>
  <c r="K9774" i="76"/>
  <c r="K9775" i="76"/>
  <c r="K9776" i="76"/>
  <c r="K9777" i="76"/>
  <c r="K9778" i="76"/>
  <c r="K9779" i="76"/>
  <c r="K9780" i="76"/>
  <c r="K9781" i="76"/>
  <c r="K9782" i="76"/>
  <c r="K9783" i="76"/>
  <c r="K9784" i="76"/>
  <c r="K9785" i="76"/>
  <c r="K9786" i="76"/>
  <c r="K9787" i="76"/>
  <c r="K9788" i="76"/>
  <c r="K9789" i="76"/>
  <c r="K9790" i="76"/>
  <c r="K9791" i="76"/>
  <c r="K9792" i="76"/>
  <c r="K9793" i="76"/>
  <c r="K9794" i="76"/>
  <c r="K9795" i="76"/>
  <c r="K9796" i="76"/>
  <c r="K9797" i="76"/>
  <c r="K9798" i="76"/>
  <c r="K9799" i="76"/>
  <c r="K9800" i="76"/>
  <c r="K9801" i="76"/>
  <c r="K9802" i="76"/>
  <c r="K9803" i="76"/>
  <c r="K9804" i="76"/>
  <c r="K9805" i="76"/>
  <c r="K9806" i="76"/>
  <c r="K9807" i="76"/>
  <c r="K9808" i="76"/>
  <c r="K9809" i="76"/>
  <c r="K9810" i="76"/>
  <c r="K9811" i="76"/>
  <c r="K9812" i="76"/>
  <c r="K9813" i="76"/>
  <c r="K9814" i="76"/>
  <c r="K9815" i="76"/>
  <c r="K9816" i="76"/>
  <c r="K9817" i="76"/>
  <c r="K9818" i="76"/>
  <c r="K9819" i="76"/>
  <c r="K9820" i="76"/>
  <c r="K9821" i="76"/>
  <c r="K9822" i="76"/>
  <c r="K9823" i="76"/>
  <c r="K9824" i="76"/>
  <c r="K9825" i="76"/>
  <c r="K9826" i="76"/>
  <c r="K9827" i="76"/>
  <c r="K9828" i="76"/>
  <c r="K9829" i="76"/>
  <c r="K9830" i="76"/>
  <c r="K9831" i="76"/>
  <c r="K9832" i="76"/>
  <c r="K9833" i="76"/>
  <c r="K9834" i="76"/>
  <c r="K9835" i="76"/>
  <c r="K9836" i="76"/>
  <c r="K9837" i="76"/>
  <c r="K9838" i="76"/>
  <c r="K9839" i="76"/>
  <c r="K9840" i="76"/>
  <c r="K9841" i="76"/>
  <c r="K9842" i="76"/>
  <c r="K9843" i="76"/>
  <c r="K9844" i="76"/>
  <c r="K9845" i="76"/>
  <c r="K9846" i="76"/>
  <c r="K9847" i="76"/>
  <c r="K9848" i="76"/>
  <c r="K9849" i="76"/>
  <c r="K9850" i="76"/>
  <c r="K9851" i="76"/>
  <c r="K9852" i="76"/>
  <c r="K9853" i="76"/>
  <c r="K9854" i="76"/>
  <c r="K9855" i="76"/>
  <c r="K9856" i="76"/>
  <c r="K9857" i="76"/>
  <c r="K9858" i="76"/>
  <c r="K9859" i="76"/>
  <c r="K9860" i="76"/>
  <c r="K9861" i="76"/>
  <c r="K9862" i="76"/>
  <c r="K9863" i="76"/>
  <c r="K9864" i="76"/>
  <c r="K9865" i="76"/>
  <c r="K9866" i="76"/>
  <c r="K9867" i="76"/>
  <c r="K9868" i="76"/>
  <c r="K9869" i="76"/>
  <c r="K9870" i="76"/>
  <c r="K9871" i="76"/>
  <c r="K9872" i="76"/>
  <c r="K9873" i="76"/>
  <c r="K9874" i="76"/>
  <c r="K9875" i="76"/>
  <c r="K9876" i="76"/>
  <c r="K9877" i="76"/>
  <c r="K9878" i="76"/>
  <c r="K9879" i="76"/>
  <c r="K9880" i="76"/>
  <c r="K9881" i="76"/>
  <c r="K9882" i="76"/>
  <c r="K9883" i="76"/>
  <c r="K9884" i="76"/>
  <c r="K9885" i="76"/>
  <c r="K9886" i="76"/>
  <c r="K9887" i="76"/>
  <c r="K9888" i="76"/>
  <c r="K9889" i="76"/>
  <c r="K9890" i="76"/>
  <c r="K9891" i="76"/>
  <c r="K9892" i="76"/>
  <c r="K9893" i="76"/>
  <c r="K9894" i="76"/>
  <c r="K9895" i="76"/>
  <c r="K9896" i="76"/>
  <c r="K9897" i="76"/>
  <c r="K9898" i="76"/>
  <c r="K9899" i="76"/>
  <c r="K9900" i="76"/>
  <c r="K9901" i="76"/>
  <c r="K9902" i="76"/>
  <c r="K9903" i="76"/>
  <c r="K9904" i="76"/>
  <c r="K9905" i="76"/>
  <c r="K9906" i="76"/>
  <c r="K9907" i="76"/>
  <c r="K9908" i="76"/>
  <c r="K9909" i="76"/>
  <c r="K9910" i="76"/>
  <c r="K9911" i="76"/>
  <c r="K9912" i="76"/>
  <c r="K9913" i="76"/>
  <c r="K9914" i="76"/>
  <c r="K9915" i="76"/>
  <c r="K9916" i="76"/>
  <c r="K9917" i="76"/>
  <c r="K9918" i="76"/>
  <c r="K9919" i="76"/>
  <c r="K9920" i="76"/>
  <c r="K9921" i="76"/>
  <c r="K9922" i="76"/>
  <c r="K9923" i="76"/>
  <c r="K9924" i="76"/>
  <c r="K9925" i="76"/>
  <c r="K9926" i="76"/>
  <c r="K9927" i="76"/>
  <c r="K9928" i="76"/>
  <c r="K9929" i="76"/>
  <c r="K9930" i="76"/>
  <c r="K9931" i="76"/>
  <c r="K9932" i="76"/>
  <c r="K9933" i="76"/>
  <c r="K9934" i="76"/>
  <c r="K9935" i="76"/>
  <c r="K9936" i="76"/>
  <c r="K9937" i="76"/>
  <c r="K9938" i="76"/>
  <c r="K9939" i="76"/>
  <c r="K9940" i="76"/>
  <c r="K9941" i="76"/>
  <c r="K9942" i="76"/>
  <c r="K9943" i="76"/>
  <c r="K9944" i="76"/>
  <c r="K9945" i="76"/>
  <c r="K9946" i="76"/>
  <c r="K9947" i="76"/>
  <c r="K9948" i="76"/>
  <c r="K9949" i="76"/>
  <c r="K9950" i="76"/>
  <c r="K9951" i="76"/>
  <c r="K9952" i="76"/>
  <c r="K9953" i="76"/>
  <c r="K9954" i="76"/>
  <c r="K9955" i="76"/>
  <c r="K9956" i="76"/>
  <c r="K9957" i="76"/>
  <c r="K9958" i="76"/>
  <c r="K9959" i="76"/>
  <c r="K9960" i="76"/>
  <c r="K9961" i="76"/>
  <c r="K9962" i="76"/>
  <c r="K9963" i="76"/>
  <c r="K9964" i="76"/>
  <c r="K9965" i="76"/>
  <c r="K9966" i="76"/>
  <c r="K9967" i="76"/>
  <c r="K9968" i="76"/>
  <c r="K9969" i="76"/>
  <c r="K9970" i="76"/>
  <c r="K9971" i="76"/>
  <c r="K9972" i="76"/>
  <c r="K9973" i="76"/>
  <c r="K9974" i="76"/>
  <c r="K9975" i="76"/>
  <c r="K9976" i="76"/>
  <c r="K9977" i="76"/>
  <c r="K9978" i="76"/>
  <c r="K9979" i="76"/>
  <c r="K9980" i="76"/>
  <c r="K9981" i="76"/>
  <c r="K9982" i="76"/>
  <c r="K9983" i="76"/>
  <c r="K9984" i="76"/>
  <c r="K9985" i="76"/>
  <c r="K9986" i="76"/>
  <c r="K9987" i="76"/>
  <c r="K9988" i="76"/>
  <c r="K9989" i="76"/>
  <c r="K9990" i="76"/>
  <c r="K9991" i="76"/>
  <c r="K9992" i="76"/>
  <c r="K9993" i="76"/>
  <c r="K9994" i="76"/>
  <c r="K9995" i="76"/>
  <c r="K9996" i="76"/>
  <c r="K9997" i="76"/>
  <c r="K9998" i="76"/>
  <c r="K9999" i="76"/>
  <c r="K10000" i="76"/>
  <c r="K10001" i="76"/>
  <c r="K10002" i="76"/>
  <c r="K10003" i="76"/>
  <c r="K10004" i="76"/>
  <c r="K10005" i="76"/>
  <c r="K10006" i="76"/>
  <c r="K10007" i="76"/>
  <c r="K10008" i="76"/>
  <c r="K10009" i="76"/>
  <c r="K10010" i="76"/>
  <c r="K10011" i="76"/>
  <c r="K10012" i="76"/>
  <c r="K10013" i="76"/>
  <c r="K10014" i="76"/>
  <c r="K10015" i="76"/>
  <c r="K10016" i="76"/>
  <c r="K10017" i="76"/>
  <c r="K10018" i="76"/>
  <c r="K10019" i="76"/>
  <c r="K10020" i="76"/>
  <c r="K10021" i="76"/>
  <c r="K10022" i="76"/>
  <c r="K10023" i="76"/>
  <c r="K10024" i="76"/>
  <c r="K10025" i="76"/>
  <c r="K10026" i="76"/>
  <c r="K10027" i="76"/>
  <c r="K10028" i="76"/>
  <c r="K10029" i="76"/>
  <c r="K10030" i="76"/>
  <c r="K10031" i="76"/>
  <c r="K10032" i="76"/>
  <c r="K10033" i="76"/>
  <c r="K10034" i="76"/>
  <c r="K10035" i="76"/>
  <c r="K10036" i="76"/>
  <c r="K10037" i="76"/>
  <c r="K10038" i="76"/>
  <c r="K10039" i="76"/>
  <c r="K10040" i="76"/>
  <c r="K10041" i="76"/>
  <c r="K10042" i="76"/>
  <c r="K10043" i="76"/>
  <c r="K10044" i="76"/>
  <c r="K10045" i="76"/>
  <c r="K10046" i="76"/>
  <c r="K10047" i="76"/>
  <c r="K10048" i="76"/>
  <c r="K10049" i="76"/>
  <c r="K10050" i="76"/>
  <c r="K10051" i="76"/>
  <c r="K10052" i="76"/>
  <c r="K10053" i="76"/>
  <c r="K10054" i="76"/>
  <c r="K10055" i="76"/>
  <c r="K10056" i="76"/>
  <c r="K10057" i="76"/>
  <c r="K10058" i="76"/>
  <c r="K10059" i="76"/>
  <c r="K10060" i="76"/>
  <c r="K10061" i="76"/>
  <c r="K10062" i="76"/>
  <c r="K10063" i="76"/>
  <c r="K10064" i="76"/>
  <c r="K10065" i="76"/>
  <c r="K10066" i="76"/>
  <c r="K10067" i="76"/>
  <c r="K10068" i="76"/>
  <c r="K10069" i="76"/>
  <c r="K10070" i="76"/>
  <c r="K10071" i="76"/>
  <c r="K10072" i="76"/>
  <c r="K10073" i="76"/>
  <c r="K10074" i="76"/>
  <c r="K10075" i="76"/>
  <c r="K10076" i="76"/>
  <c r="K10077" i="76"/>
  <c r="K10078" i="76"/>
  <c r="K10079" i="76"/>
  <c r="K10080" i="76"/>
  <c r="K10081" i="76"/>
  <c r="K10082" i="76"/>
  <c r="K10083" i="76"/>
  <c r="K10084" i="76"/>
  <c r="K10085" i="76"/>
  <c r="K10086" i="76"/>
  <c r="K10087" i="76"/>
  <c r="K10088" i="76"/>
  <c r="K10089" i="76"/>
  <c r="K10090" i="76"/>
  <c r="K10091" i="76"/>
  <c r="K10092" i="76"/>
  <c r="K10093" i="76"/>
  <c r="K10094" i="76"/>
  <c r="K10095" i="76"/>
  <c r="K10096" i="76"/>
  <c r="K10097" i="76"/>
  <c r="K10098" i="76"/>
  <c r="K10099" i="76"/>
  <c r="K10100" i="76"/>
  <c r="K10101" i="76"/>
  <c r="K10102" i="76"/>
  <c r="K10103" i="76"/>
  <c r="K10104" i="76"/>
  <c r="K10105" i="76"/>
  <c r="K10106" i="76"/>
  <c r="K10107" i="76"/>
  <c r="K10108" i="76"/>
  <c r="K10109" i="76"/>
  <c r="K10110" i="76"/>
  <c r="K10111" i="76"/>
  <c r="K10112" i="76"/>
  <c r="K10113" i="76"/>
  <c r="K10114" i="76"/>
  <c r="K10115" i="76"/>
  <c r="K10116" i="76"/>
  <c r="K10117" i="76"/>
  <c r="K10118" i="76"/>
  <c r="K10119" i="76"/>
  <c r="K10120" i="76"/>
  <c r="K10121" i="76"/>
  <c r="K10122" i="76"/>
  <c r="K10123" i="76"/>
  <c r="K10124" i="76"/>
  <c r="K10125" i="76"/>
  <c r="K10126" i="76"/>
  <c r="K10127" i="76"/>
  <c r="K10128" i="76"/>
  <c r="K10129" i="76"/>
  <c r="K10130" i="76"/>
  <c r="K10131" i="76"/>
  <c r="K10132" i="76"/>
  <c r="K10133" i="76"/>
  <c r="K10134" i="76"/>
  <c r="K10135" i="76"/>
  <c r="K10136" i="76"/>
  <c r="K10137" i="76"/>
  <c r="K10138" i="76"/>
  <c r="K10139" i="76"/>
  <c r="K10140" i="76"/>
  <c r="K10141" i="76"/>
  <c r="K10142" i="76"/>
  <c r="K10143" i="76"/>
  <c r="K10144" i="76"/>
  <c r="K10145" i="76"/>
  <c r="K10146" i="76"/>
  <c r="K10147" i="76"/>
  <c r="K10148" i="76"/>
  <c r="K10149" i="76"/>
  <c r="K10150" i="76"/>
  <c r="K10151" i="76"/>
  <c r="K10152" i="76"/>
  <c r="K10153" i="76"/>
  <c r="K10154" i="76"/>
  <c r="K10155" i="76"/>
  <c r="K10156" i="76"/>
  <c r="K10157" i="76"/>
  <c r="K10158" i="76"/>
  <c r="K10159" i="76"/>
  <c r="K10160" i="76"/>
  <c r="K10161" i="76"/>
  <c r="K10162" i="76"/>
  <c r="K10163" i="76"/>
  <c r="K10164" i="76"/>
  <c r="K10165" i="76"/>
  <c r="K10166" i="76"/>
  <c r="K10167" i="76"/>
  <c r="K10168" i="76"/>
  <c r="K10169" i="76"/>
  <c r="K10170" i="76"/>
  <c r="K10171" i="76"/>
  <c r="K10172" i="76"/>
  <c r="K10173" i="76"/>
  <c r="K10174" i="76"/>
  <c r="K10175" i="76"/>
  <c r="K10176" i="76"/>
  <c r="K10177" i="76"/>
  <c r="K10178" i="76"/>
  <c r="K10179" i="76"/>
  <c r="K10180" i="76"/>
  <c r="K10181" i="76"/>
  <c r="K10182" i="76"/>
  <c r="K10183" i="76"/>
  <c r="K10184" i="76"/>
  <c r="K10185" i="76"/>
  <c r="K10186" i="76"/>
  <c r="K10187" i="76"/>
  <c r="K10188" i="76"/>
  <c r="K10189" i="76"/>
  <c r="K10190" i="76"/>
  <c r="K10191" i="76"/>
  <c r="K10192" i="76"/>
  <c r="K10193" i="76"/>
  <c r="K10194" i="76"/>
  <c r="K10195" i="76"/>
  <c r="K10196" i="76"/>
  <c r="K10197" i="76"/>
  <c r="K10198" i="76"/>
  <c r="K10199" i="76"/>
  <c r="K10200" i="76"/>
  <c r="K10201" i="76"/>
  <c r="K10202" i="76"/>
  <c r="K10203" i="76"/>
  <c r="K10204" i="76"/>
  <c r="K10205" i="76"/>
  <c r="K10206" i="76"/>
  <c r="K10207" i="76"/>
  <c r="K10208" i="76"/>
  <c r="K10209" i="76"/>
  <c r="K10210" i="76"/>
  <c r="K10211" i="76"/>
  <c r="K10212" i="76"/>
  <c r="K10213" i="76"/>
  <c r="K10214" i="76"/>
  <c r="K10215" i="76"/>
  <c r="K10216" i="76"/>
  <c r="K10217" i="76"/>
  <c r="K10218" i="76"/>
  <c r="K10219" i="76"/>
  <c r="K10220" i="76"/>
  <c r="K10221" i="76"/>
  <c r="K10222" i="76"/>
  <c r="K10223" i="76"/>
  <c r="K10224" i="76"/>
  <c r="K10225" i="76"/>
  <c r="K10226" i="76"/>
  <c r="K10227" i="76"/>
  <c r="K10228" i="76"/>
  <c r="K10229" i="76"/>
  <c r="K10230" i="76"/>
  <c r="K10231" i="76"/>
  <c r="K10232" i="76"/>
  <c r="K10233" i="76"/>
  <c r="K10234" i="76"/>
  <c r="K10235" i="76"/>
  <c r="K10236" i="76"/>
  <c r="K10237" i="76"/>
  <c r="K10238" i="76"/>
  <c r="K10239" i="76"/>
  <c r="K10240" i="76"/>
  <c r="K10241" i="76"/>
  <c r="K10242" i="76"/>
  <c r="K10243" i="76"/>
  <c r="K10244" i="76"/>
  <c r="K10245" i="76"/>
  <c r="K10246" i="76"/>
  <c r="K10247" i="76"/>
  <c r="K10248" i="76"/>
  <c r="K10249" i="76"/>
  <c r="K10250" i="76"/>
  <c r="K10251" i="76"/>
  <c r="K10252" i="76"/>
  <c r="K10253" i="76"/>
  <c r="K10254" i="76"/>
  <c r="K10255" i="76"/>
  <c r="K10256" i="76"/>
  <c r="K10257" i="76"/>
  <c r="K10258" i="76"/>
  <c r="K10259" i="76"/>
  <c r="K10260" i="76"/>
  <c r="K10261" i="76"/>
  <c r="K10262" i="76"/>
  <c r="K10263" i="76"/>
  <c r="K10264" i="76"/>
  <c r="K10265" i="76"/>
  <c r="K10266" i="76"/>
  <c r="K10267" i="76"/>
  <c r="K10268" i="76"/>
  <c r="K10269" i="76"/>
  <c r="K10270" i="76"/>
  <c r="K10271" i="76"/>
  <c r="K10272" i="76"/>
  <c r="K10273" i="76"/>
  <c r="K10274" i="76"/>
  <c r="K10275" i="76"/>
  <c r="K10276" i="76"/>
  <c r="K10277" i="76"/>
  <c r="K10278" i="76"/>
  <c r="K10279" i="76"/>
  <c r="K10280" i="76"/>
  <c r="K10281" i="76"/>
  <c r="K10282" i="76"/>
  <c r="K10283" i="76"/>
  <c r="K10284" i="76"/>
  <c r="K10285" i="76"/>
  <c r="K10286" i="76"/>
  <c r="K10287" i="76"/>
  <c r="K10288" i="76"/>
  <c r="K10289" i="76"/>
  <c r="K10290" i="76"/>
  <c r="K10291" i="76"/>
  <c r="K10292" i="76"/>
  <c r="K10293" i="76"/>
  <c r="K10294" i="76"/>
  <c r="K10295" i="76"/>
  <c r="K10296" i="76"/>
  <c r="K10297" i="76"/>
  <c r="K10298" i="76"/>
  <c r="K10299" i="76"/>
  <c r="K10300" i="76"/>
  <c r="K10301" i="76"/>
  <c r="K10302" i="76"/>
  <c r="K10303" i="76"/>
  <c r="K10304" i="76"/>
  <c r="K10305" i="76"/>
  <c r="K10306" i="76"/>
  <c r="K10307" i="76"/>
  <c r="K10308" i="76"/>
  <c r="K10309" i="76"/>
  <c r="K10310" i="76"/>
  <c r="K10311" i="76"/>
  <c r="K10312" i="76"/>
  <c r="K10313" i="76"/>
  <c r="K10314" i="76"/>
  <c r="K10315" i="76"/>
  <c r="K10316" i="76"/>
  <c r="K10317" i="76"/>
  <c r="K10318" i="76"/>
  <c r="K10319" i="76"/>
  <c r="K10320" i="76"/>
  <c r="K10321" i="76"/>
  <c r="K10322" i="76"/>
  <c r="K10323" i="76"/>
  <c r="K10324" i="76"/>
  <c r="K10325" i="76"/>
  <c r="K10326" i="76"/>
  <c r="K10327" i="76"/>
  <c r="K10328" i="76"/>
  <c r="K10329" i="76"/>
  <c r="K10330" i="76"/>
  <c r="K10331" i="76"/>
  <c r="K10332" i="76"/>
  <c r="K10333" i="76"/>
  <c r="K10334" i="76"/>
  <c r="K10335" i="76"/>
  <c r="K10336" i="76"/>
  <c r="K10337" i="76"/>
  <c r="K10338" i="76"/>
  <c r="K10339" i="76"/>
  <c r="K10340" i="76"/>
  <c r="K10341" i="76"/>
  <c r="K10342" i="76"/>
  <c r="K10343" i="76"/>
  <c r="K10344" i="76"/>
  <c r="K10345" i="76"/>
  <c r="K10346" i="76"/>
  <c r="K10347" i="76"/>
  <c r="K10348" i="76"/>
  <c r="K10349" i="76"/>
  <c r="K10350" i="76"/>
  <c r="K10351" i="76"/>
  <c r="K10352" i="76"/>
  <c r="K10353" i="76"/>
  <c r="K10354" i="76"/>
  <c r="K10355" i="76"/>
  <c r="K10356" i="76"/>
  <c r="K10357" i="76"/>
  <c r="K10358" i="76"/>
  <c r="K10359" i="76"/>
  <c r="K10360" i="76"/>
  <c r="K10361" i="76"/>
  <c r="K10362" i="76"/>
  <c r="K10363" i="76"/>
  <c r="K10364" i="76"/>
  <c r="K10365" i="76"/>
  <c r="K10366" i="76"/>
  <c r="K10367" i="76"/>
  <c r="K10368" i="76"/>
  <c r="K10369" i="76"/>
  <c r="K10370" i="76"/>
  <c r="K10371" i="76"/>
  <c r="K10372" i="76"/>
  <c r="K10373" i="76"/>
  <c r="K10374" i="76"/>
  <c r="K10375" i="76"/>
  <c r="K10376" i="76"/>
  <c r="K10377" i="76"/>
  <c r="K10378" i="76"/>
  <c r="K10379" i="76"/>
  <c r="K10380" i="76"/>
  <c r="K10381" i="76"/>
  <c r="K10382" i="76"/>
  <c r="K10383" i="76"/>
  <c r="K10384" i="76"/>
  <c r="K10385" i="76"/>
  <c r="K10386" i="76"/>
  <c r="K10387" i="76"/>
  <c r="K10388" i="76"/>
  <c r="K10389" i="76"/>
  <c r="K10390" i="76"/>
  <c r="K10391" i="76"/>
  <c r="K10392" i="76"/>
  <c r="K10393" i="76"/>
  <c r="K10394" i="76"/>
  <c r="K10395" i="76"/>
  <c r="K10396" i="76"/>
  <c r="K10397" i="76"/>
  <c r="K10398" i="76"/>
  <c r="K10399" i="76"/>
  <c r="K10400" i="76"/>
  <c r="K10401" i="76"/>
  <c r="K10402" i="76"/>
  <c r="K10403" i="76"/>
  <c r="K10404" i="76"/>
  <c r="K10405" i="76"/>
  <c r="K10406" i="76"/>
  <c r="K10407" i="76"/>
  <c r="K10408" i="76"/>
  <c r="K10409" i="76"/>
  <c r="K10410" i="76"/>
  <c r="K10411" i="76"/>
  <c r="K10412" i="76"/>
  <c r="K10413" i="76"/>
  <c r="K10414" i="76"/>
  <c r="K10415" i="76"/>
  <c r="K10416" i="76"/>
  <c r="K10417" i="76"/>
  <c r="K10418" i="76"/>
  <c r="K10419" i="76"/>
  <c r="K10420" i="76"/>
  <c r="K10421" i="76"/>
  <c r="K10422" i="76"/>
  <c r="K10423" i="76"/>
  <c r="K10424" i="76"/>
  <c r="K10425" i="76"/>
  <c r="K10426" i="76"/>
  <c r="K10427" i="76"/>
  <c r="K10428" i="76"/>
  <c r="K10429" i="76"/>
  <c r="K10430" i="76"/>
  <c r="K10431" i="76"/>
  <c r="K10432" i="76"/>
  <c r="K10433" i="76"/>
  <c r="K10434" i="76"/>
  <c r="K10435" i="76"/>
  <c r="K10436" i="76"/>
  <c r="K10437" i="76"/>
  <c r="K10438" i="76"/>
  <c r="K10439" i="76"/>
  <c r="K10440" i="76"/>
  <c r="K10441" i="76"/>
  <c r="K10442" i="76"/>
  <c r="K10443" i="76"/>
  <c r="K10444" i="76"/>
  <c r="K10445" i="76"/>
  <c r="K10446" i="76"/>
  <c r="K10447" i="76"/>
  <c r="K10448" i="76"/>
  <c r="K10449" i="76"/>
  <c r="K10450" i="76"/>
  <c r="K10451" i="76"/>
  <c r="K10452" i="76"/>
  <c r="K10453" i="76"/>
  <c r="K10454" i="76"/>
  <c r="K10455" i="76"/>
  <c r="K10456" i="76"/>
  <c r="K10457" i="76"/>
  <c r="K10458" i="76"/>
  <c r="K10459" i="76"/>
  <c r="K10460" i="76"/>
  <c r="K10461" i="76"/>
  <c r="K10462" i="76"/>
  <c r="K10463" i="76"/>
  <c r="K10464" i="76"/>
  <c r="K10465" i="76"/>
  <c r="K10466" i="76"/>
  <c r="K10467" i="76"/>
  <c r="K10468" i="76"/>
  <c r="K10469" i="76"/>
  <c r="K10470" i="76"/>
  <c r="K10471" i="76"/>
  <c r="K10472" i="76"/>
  <c r="K10473" i="76"/>
  <c r="K10474" i="76"/>
  <c r="K10475" i="76"/>
  <c r="K10476" i="76"/>
  <c r="K10477" i="76"/>
  <c r="K10478" i="76"/>
  <c r="K10479" i="76"/>
  <c r="K10480" i="76"/>
  <c r="K10481" i="76"/>
  <c r="K10482" i="76"/>
  <c r="K10483" i="76"/>
  <c r="K10484" i="76"/>
  <c r="K10485" i="76"/>
  <c r="K10486" i="76"/>
  <c r="K10487" i="76"/>
  <c r="K10488" i="76"/>
  <c r="K10489" i="76"/>
  <c r="K10490" i="76"/>
  <c r="K10491" i="76"/>
  <c r="K10492" i="76"/>
  <c r="K10493" i="76"/>
  <c r="K10494" i="76"/>
  <c r="K10495" i="76"/>
  <c r="K10496" i="76"/>
  <c r="K10497" i="76"/>
  <c r="K10498" i="76"/>
  <c r="K10499" i="76"/>
  <c r="K10500" i="76"/>
  <c r="K10501" i="76"/>
  <c r="K10502" i="76"/>
  <c r="K10503" i="76"/>
  <c r="K10504" i="76"/>
  <c r="K10505" i="76"/>
  <c r="K10506" i="76"/>
  <c r="K10507" i="76"/>
  <c r="K10508" i="76"/>
  <c r="K10509" i="76"/>
  <c r="K10510" i="76"/>
  <c r="K10511" i="76"/>
  <c r="K10512" i="76"/>
  <c r="K10513" i="76"/>
  <c r="K10514" i="76"/>
  <c r="K10515" i="76"/>
  <c r="K10516" i="76"/>
  <c r="K10517" i="76"/>
  <c r="K10518" i="76"/>
  <c r="K10519" i="76"/>
  <c r="K10520" i="76"/>
  <c r="K10521" i="76"/>
  <c r="K10522" i="76"/>
  <c r="K10523" i="76"/>
  <c r="K10524" i="76"/>
  <c r="K10525" i="76"/>
  <c r="K10526" i="76"/>
  <c r="K10527" i="76"/>
  <c r="K10528" i="76"/>
  <c r="K10529" i="76"/>
  <c r="K10530" i="76"/>
  <c r="K10531" i="76"/>
  <c r="K10532" i="76"/>
  <c r="K10533" i="76"/>
  <c r="K10534" i="76"/>
  <c r="K10535" i="76"/>
  <c r="K10536" i="76"/>
  <c r="K10537" i="76"/>
  <c r="K10538" i="76"/>
  <c r="K10539" i="76"/>
  <c r="K10540" i="76"/>
  <c r="K10541" i="76"/>
  <c r="K10542" i="76"/>
  <c r="K10543" i="76"/>
  <c r="K10544" i="76"/>
  <c r="K10545" i="76"/>
  <c r="K10546" i="76"/>
  <c r="K10547" i="76"/>
  <c r="K10548" i="76"/>
  <c r="K10549" i="76"/>
  <c r="K10550" i="76"/>
  <c r="K10551" i="76"/>
  <c r="K10552" i="76"/>
  <c r="K10553" i="76"/>
  <c r="K10554" i="76"/>
  <c r="K10555" i="76"/>
  <c r="K10556" i="76"/>
  <c r="K10557" i="76"/>
  <c r="K10558" i="76"/>
  <c r="K10559" i="76"/>
  <c r="K10560" i="76"/>
  <c r="K10561" i="76"/>
  <c r="K10562" i="76"/>
  <c r="K10563" i="76"/>
  <c r="K10564" i="76"/>
  <c r="K10565" i="76"/>
  <c r="K10566" i="76"/>
  <c r="K10567" i="76"/>
  <c r="K10568" i="76"/>
  <c r="K10569" i="76"/>
  <c r="K10570" i="76"/>
  <c r="K10571" i="76"/>
  <c r="K10572" i="76"/>
  <c r="K10573" i="76"/>
  <c r="K10574" i="76"/>
  <c r="K10575" i="76"/>
  <c r="K10576" i="76"/>
  <c r="K10577" i="76"/>
  <c r="K10578" i="76"/>
  <c r="K10579" i="76"/>
  <c r="K10580" i="76"/>
  <c r="K10581" i="76"/>
  <c r="K10582" i="76"/>
  <c r="K10583" i="76"/>
  <c r="K10584" i="76"/>
  <c r="K10585" i="76"/>
  <c r="K10586" i="76"/>
  <c r="K10587" i="76"/>
  <c r="K10588" i="76"/>
  <c r="K10589" i="76"/>
  <c r="K10590" i="76"/>
  <c r="K10591" i="76"/>
  <c r="K10592" i="76"/>
  <c r="K10593" i="76"/>
  <c r="K10594" i="76"/>
  <c r="K10595" i="76"/>
  <c r="K10596" i="76"/>
  <c r="K10597" i="76"/>
  <c r="K10598" i="76"/>
  <c r="K10599" i="76"/>
  <c r="K10600" i="76"/>
  <c r="K10601" i="76"/>
  <c r="K10602" i="76"/>
  <c r="K10603" i="76"/>
  <c r="K10604" i="76"/>
  <c r="K10605" i="76"/>
  <c r="K10606" i="76"/>
  <c r="K10607" i="76"/>
  <c r="K10608" i="76"/>
  <c r="K10609" i="76"/>
  <c r="K10610" i="76"/>
  <c r="K10611" i="76"/>
  <c r="K10612" i="76"/>
  <c r="K10613" i="76"/>
  <c r="K10614" i="76"/>
  <c r="K10615" i="76"/>
  <c r="K10616" i="76"/>
  <c r="K10617" i="76"/>
  <c r="K10618" i="76"/>
  <c r="K10619" i="76"/>
  <c r="K10620" i="76"/>
  <c r="K10621" i="76"/>
  <c r="K10622" i="76"/>
  <c r="K10623" i="76"/>
  <c r="K10624" i="76"/>
  <c r="K10625" i="76"/>
  <c r="K10626" i="76"/>
  <c r="K10627" i="76"/>
  <c r="K10628" i="76"/>
  <c r="K10629" i="76"/>
  <c r="K10630" i="76"/>
  <c r="K10631" i="76"/>
  <c r="K10632" i="76"/>
  <c r="K10633" i="76"/>
  <c r="K10634" i="76"/>
  <c r="K10635" i="76"/>
  <c r="K10636" i="76"/>
  <c r="K10637" i="76"/>
  <c r="K10638" i="76"/>
  <c r="K10639" i="76"/>
  <c r="K10640" i="76"/>
  <c r="K10641" i="76"/>
  <c r="K10642" i="76"/>
  <c r="K10643" i="76"/>
  <c r="K10644" i="76"/>
  <c r="K10645" i="76"/>
  <c r="K10646" i="76"/>
  <c r="K10647" i="76"/>
  <c r="K10648" i="76"/>
  <c r="K10649" i="76"/>
  <c r="K10650" i="76"/>
  <c r="K10651" i="76"/>
  <c r="K10652" i="76"/>
  <c r="K10653" i="76"/>
  <c r="K10654" i="76"/>
  <c r="K10655" i="76"/>
  <c r="K10656" i="76"/>
  <c r="K10657" i="76"/>
  <c r="K10658" i="76"/>
  <c r="K10659" i="76"/>
  <c r="K10660" i="76"/>
  <c r="K10661" i="76"/>
  <c r="K10662" i="76"/>
  <c r="K10663" i="76"/>
  <c r="K10664" i="76"/>
  <c r="K10665" i="76"/>
  <c r="K10666" i="76"/>
  <c r="K10667" i="76"/>
  <c r="K10668" i="76"/>
  <c r="K10669" i="76"/>
  <c r="K10670" i="76"/>
  <c r="K10671" i="76"/>
  <c r="K10672" i="76"/>
  <c r="K10673" i="76"/>
  <c r="K10674" i="76"/>
  <c r="K10675" i="76"/>
  <c r="K10676" i="76"/>
  <c r="K10677" i="76"/>
  <c r="K10678" i="76"/>
  <c r="K10679" i="76"/>
  <c r="K10680" i="76"/>
  <c r="K10681" i="76"/>
  <c r="K10682" i="76"/>
  <c r="K10683" i="76"/>
  <c r="K10684" i="76"/>
  <c r="K10685" i="76"/>
  <c r="K10686" i="76"/>
  <c r="K10687" i="76"/>
  <c r="K10688" i="76"/>
  <c r="K10689" i="76"/>
  <c r="K10690" i="76"/>
  <c r="K10691" i="76"/>
  <c r="K10692" i="76"/>
  <c r="K10693" i="76"/>
  <c r="K10694" i="76"/>
  <c r="K10695" i="76"/>
  <c r="K10696" i="76"/>
  <c r="K10697" i="76"/>
  <c r="K10698" i="76"/>
  <c r="K10699" i="76"/>
  <c r="K10700" i="76"/>
  <c r="K10701" i="76"/>
  <c r="K10702" i="76"/>
  <c r="K10703" i="76"/>
  <c r="K10704" i="76"/>
  <c r="K10705" i="76"/>
  <c r="K10706" i="76"/>
  <c r="K10707" i="76"/>
  <c r="K10708" i="76"/>
  <c r="K10709" i="76"/>
  <c r="K10710" i="76"/>
  <c r="K10711" i="76"/>
  <c r="K10712" i="76"/>
  <c r="K10713" i="76"/>
  <c r="K10714" i="76"/>
  <c r="K10715" i="76"/>
  <c r="K10716" i="76"/>
  <c r="K10717" i="76"/>
  <c r="K10718" i="76"/>
  <c r="K10719" i="76"/>
  <c r="K10720" i="76"/>
  <c r="K10721" i="76"/>
  <c r="K10722" i="76"/>
  <c r="K10723" i="76"/>
  <c r="K10724" i="76"/>
  <c r="K10725" i="76"/>
  <c r="K10726" i="76"/>
  <c r="K10727" i="76"/>
  <c r="K10728" i="76"/>
  <c r="K10729" i="76"/>
  <c r="K10730" i="76"/>
  <c r="K10731" i="76"/>
  <c r="K10732" i="76"/>
  <c r="K10733" i="76"/>
  <c r="K10734" i="76"/>
  <c r="K10735" i="76"/>
  <c r="K10736" i="76"/>
  <c r="K10737" i="76"/>
  <c r="K10738" i="76"/>
  <c r="K10739" i="76"/>
  <c r="K10740" i="76"/>
  <c r="K10741" i="76"/>
  <c r="K10742" i="76"/>
  <c r="K10743" i="76"/>
  <c r="K10744" i="76"/>
  <c r="K10745" i="76"/>
  <c r="K10746" i="76"/>
  <c r="K10747" i="76"/>
  <c r="K10748" i="76"/>
  <c r="K10749" i="76"/>
  <c r="K10750" i="76"/>
  <c r="K10751" i="76"/>
  <c r="K10752" i="76"/>
  <c r="K10753" i="76"/>
  <c r="K10754" i="76"/>
  <c r="K10755" i="76"/>
  <c r="K10756" i="76"/>
  <c r="K10757" i="76"/>
  <c r="K10758" i="76"/>
  <c r="K10759" i="76"/>
  <c r="K10760" i="76"/>
  <c r="K10761" i="76"/>
  <c r="K10762" i="76"/>
  <c r="K10763" i="76"/>
  <c r="K10764" i="76"/>
  <c r="K10765" i="76"/>
  <c r="K10766" i="76"/>
  <c r="K10767" i="76"/>
  <c r="K10768" i="76"/>
  <c r="K10769" i="76"/>
  <c r="K10770" i="76"/>
  <c r="K10771" i="76"/>
  <c r="K10772" i="76"/>
  <c r="K10773" i="76"/>
  <c r="K10774" i="76"/>
  <c r="K10775" i="76"/>
  <c r="K10776" i="76"/>
  <c r="K10777" i="76"/>
  <c r="K10778" i="76"/>
  <c r="K10779" i="76"/>
  <c r="K10780" i="76"/>
  <c r="K10781" i="76"/>
  <c r="K10782" i="76"/>
  <c r="K10783" i="76"/>
  <c r="K10784" i="76"/>
  <c r="K10785" i="76"/>
  <c r="K10786" i="76"/>
  <c r="K10787" i="76"/>
  <c r="K10788" i="76"/>
  <c r="K10789" i="76"/>
  <c r="K10790" i="76"/>
  <c r="K10791" i="76"/>
  <c r="K10792" i="76"/>
  <c r="K10793" i="76"/>
  <c r="K10794" i="76"/>
  <c r="K10795" i="76"/>
  <c r="K10796" i="76"/>
  <c r="K10797" i="76"/>
  <c r="K10798" i="76"/>
  <c r="K10799" i="76"/>
  <c r="K10800" i="76"/>
  <c r="K10801" i="76"/>
  <c r="K10802" i="76"/>
  <c r="K10803" i="76"/>
  <c r="K10804" i="76"/>
  <c r="K10805" i="76"/>
  <c r="K10806" i="76"/>
  <c r="K10807" i="76"/>
  <c r="K10808" i="76"/>
  <c r="K10809" i="76"/>
  <c r="K10810" i="76"/>
  <c r="K10811" i="76"/>
  <c r="K10812" i="76"/>
  <c r="K10813" i="76"/>
  <c r="K10814" i="76"/>
  <c r="K10815" i="76"/>
  <c r="K10816" i="76"/>
  <c r="K10817" i="76"/>
  <c r="K10818" i="76"/>
  <c r="K10819" i="76"/>
  <c r="K10820" i="76"/>
  <c r="K10821" i="76"/>
  <c r="K10822" i="76"/>
  <c r="K10823" i="76"/>
  <c r="K10824" i="76"/>
  <c r="K10825" i="76"/>
  <c r="K10826" i="76"/>
  <c r="K10827" i="76"/>
  <c r="K10828" i="76"/>
  <c r="K10829" i="76"/>
  <c r="K10830" i="76"/>
  <c r="K10831" i="76"/>
  <c r="K10832" i="76"/>
  <c r="K10833" i="76"/>
  <c r="K10834" i="76"/>
  <c r="K10835" i="76"/>
  <c r="K10836" i="76"/>
  <c r="K10837" i="76"/>
  <c r="K10838" i="76"/>
  <c r="K10839" i="76"/>
  <c r="K10840" i="76"/>
  <c r="K10841" i="76"/>
  <c r="K10842" i="76"/>
  <c r="K10843" i="76"/>
  <c r="K10844" i="76"/>
  <c r="K10845" i="76"/>
  <c r="K10846" i="76"/>
  <c r="K10847" i="76"/>
  <c r="K10848" i="76"/>
  <c r="K10849" i="76"/>
  <c r="K10850" i="76"/>
  <c r="K10851" i="76"/>
  <c r="K10852" i="76"/>
  <c r="K10853" i="76"/>
  <c r="K10854" i="76"/>
  <c r="K10855" i="76"/>
  <c r="K10856" i="76"/>
  <c r="K10857" i="76"/>
  <c r="K10858" i="76"/>
  <c r="K10859" i="76"/>
  <c r="K10860" i="76"/>
  <c r="K10861" i="76"/>
  <c r="K10862" i="76"/>
  <c r="K10863" i="76"/>
  <c r="K10864" i="76"/>
  <c r="K10865" i="76"/>
  <c r="K10866" i="76"/>
  <c r="K10867" i="76"/>
  <c r="K10868" i="76"/>
  <c r="K10869" i="76"/>
  <c r="K10870" i="76"/>
  <c r="K10871" i="76"/>
  <c r="K10872" i="76"/>
  <c r="K10873" i="76"/>
  <c r="K10874" i="76"/>
  <c r="K10875" i="76"/>
  <c r="K10876" i="76"/>
  <c r="K10877" i="76"/>
  <c r="K10878" i="76"/>
  <c r="K10879" i="76"/>
  <c r="K10880" i="76"/>
  <c r="K10881" i="76"/>
  <c r="K10882" i="76"/>
  <c r="K10883" i="76"/>
  <c r="K10884" i="76"/>
  <c r="K10885" i="76"/>
  <c r="K10886" i="76"/>
  <c r="K10887" i="76"/>
  <c r="K10888" i="76"/>
  <c r="K10889" i="76"/>
  <c r="K10890" i="76"/>
  <c r="K10891" i="76"/>
  <c r="K10892" i="76"/>
  <c r="K10893" i="76"/>
  <c r="K10894" i="76"/>
  <c r="K10895" i="76"/>
  <c r="K10896" i="76"/>
  <c r="K10897" i="76"/>
  <c r="K10898" i="76"/>
  <c r="K10899" i="76"/>
  <c r="K10900" i="76"/>
  <c r="K10901" i="76"/>
  <c r="K10902" i="76"/>
  <c r="K10903" i="76"/>
  <c r="K10904" i="76"/>
  <c r="K10905" i="76"/>
  <c r="K10906" i="76"/>
  <c r="K10907" i="76"/>
  <c r="K10908" i="76"/>
  <c r="K10909" i="76"/>
  <c r="K10910" i="76"/>
  <c r="K10911" i="76"/>
  <c r="K10912" i="76"/>
  <c r="K10913" i="76"/>
  <c r="K10914" i="76"/>
  <c r="K10915" i="76"/>
  <c r="K10916" i="76"/>
  <c r="K10917" i="76"/>
  <c r="K10918" i="76"/>
  <c r="K10919" i="76"/>
  <c r="K10920" i="76"/>
  <c r="K10921" i="76"/>
  <c r="K10922" i="76"/>
  <c r="K10923" i="76"/>
  <c r="K10924" i="76"/>
  <c r="K10925" i="76"/>
  <c r="K10926" i="76"/>
  <c r="K10927" i="76"/>
  <c r="K10928" i="76"/>
  <c r="K10929" i="76"/>
  <c r="K10930" i="76"/>
  <c r="K10931" i="76"/>
  <c r="K10932" i="76"/>
  <c r="K10933" i="76"/>
  <c r="K10934" i="76"/>
  <c r="K10935" i="76"/>
  <c r="K10936" i="76"/>
  <c r="K10937" i="76"/>
  <c r="K10938" i="76"/>
  <c r="K10939" i="76"/>
  <c r="K10940" i="76"/>
  <c r="K10941" i="76"/>
  <c r="K10942" i="76"/>
  <c r="K10943" i="76"/>
  <c r="K10944" i="76"/>
  <c r="K10945" i="76"/>
  <c r="K10946" i="76"/>
  <c r="K10947" i="76"/>
  <c r="K10948" i="76"/>
  <c r="K10949" i="76"/>
  <c r="K10950" i="76"/>
  <c r="K10951" i="76"/>
  <c r="K10952" i="76"/>
  <c r="K10953" i="76"/>
  <c r="K10954" i="76"/>
  <c r="K10955" i="76"/>
  <c r="K10956" i="76"/>
  <c r="K10957" i="76"/>
  <c r="K10958" i="76"/>
  <c r="K10959" i="76"/>
  <c r="K10960" i="76"/>
  <c r="K10961" i="76"/>
  <c r="K10962" i="76"/>
  <c r="K10963" i="76"/>
  <c r="K10964" i="76"/>
  <c r="K10965" i="76"/>
  <c r="K10966" i="76"/>
  <c r="K10967" i="76"/>
  <c r="K10968" i="76"/>
  <c r="K10969" i="76"/>
  <c r="K10970" i="76"/>
  <c r="K10971" i="76"/>
  <c r="K10972" i="76"/>
  <c r="K10973" i="76"/>
  <c r="K10974" i="76"/>
  <c r="K10975" i="76"/>
  <c r="K10976" i="76"/>
  <c r="K10977" i="76"/>
  <c r="K10978" i="76"/>
  <c r="K10979" i="76"/>
  <c r="K10980" i="76"/>
  <c r="K10981" i="76"/>
  <c r="K10982" i="76"/>
  <c r="K10983" i="76"/>
  <c r="K10984" i="76"/>
  <c r="K10985" i="76"/>
  <c r="K10986" i="76"/>
  <c r="K10987" i="76"/>
  <c r="K10988" i="76"/>
  <c r="K10989" i="76"/>
  <c r="K10990" i="76"/>
  <c r="K10991" i="76"/>
  <c r="K10992" i="76"/>
  <c r="K10993" i="76"/>
  <c r="K10994" i="76"/>
  <c r="K10995" i="76"/>
  <c r="K10996" i="76"/>
  <c r="K10997" i="76"/>
  <c r="K10998" i="76"/>
  <c r="K10999" i="76"/>
  <c r="K11000" i="76"/>
  <c r="K11001" i="76"/>
  <c r="K11002" i="76"/>
  <c r="K11003" i="76"/>
  <c r="K11004" i="76"/>
  <c r="K11005" i="76"/>
  <c r="K11006" i="76"/>
  <c r="K11007" i="76"/>
  <c r="K11008" i="76"/>
  <c r="K11009" i="76"/>
  <c r="K11010" i="76"/>
  <c r="K11011" i="76"/>
  <c r="K11012" i="76"/>
  <c r="K11013" i="76"/>
  <c r="K11014" i="76"/>
  <c r="K11015" i="76"/>
  <c r="K11016" i="76"/>
  <c r="K11017" i="76"/>
  <c r="K11018" i="76"/>
  <c r="K11019" i="76"/>
  <c r="K11020" i="76"/>
  <c r="K11021" i="76"/>
  <c r="K11022" i="76"/>
  <c r="K11023" i="76"/>
  <c r="K11024" i="76"/>
  <c r="K11025" i="76"/>
  <c r="K11026" i="76"/>
  <c r="K11027" i="76"/>
  <c r="K11028" i="76"/>
  <c r="K11029" i="76"/>
  <c r="K11030" i="76"/>
  <c r="K11031" i="76"/>
  <c r="K2" i="76"/>
  <c r="I3" i="76"/>
  <c r="I4" i="76"/>
  <c r="I5" i="76"/>
  <c r="I6" i="76"/>
  <c r="I7" i="76"/>
  <c r="I8" i="76"/>
  <c r="I9" i="76"/>
  <c r="I10" i="76"/>
  <c r="I11" i="76"/>
  <c r="I12" i="76"/>
  <c r="I13" i="76"/>
  <c r="I14" i="76"/>
  <c r="I15" i="76"/>
  <c r="I16" i="76"/>
  <c r="I17" i="76"/>
  <c r="I18" i="76"/>
  <c r="I19" i="76"/>
  <c r="I20" i="76"/>
  <c r="I21" i="76"/>
  <c r="I22" i="76"/>
  <c r="I23" i="76"/>
  <c r="I24" i="76"/>
  <c r="I25" i="76"/>
  <c r="I26" i="76"/>
  <c r="I27" i="76"/>
  <c r="I28" i="76"/>
  <c r="I29" i="76"/>
  <c r="I30" i="76"/>
  <c r="I31" i="76"/>
  <c r="I32" i="76"/>
  <c r="I33" i="76"/>
  <c r="I34" i="76"/>
  <c r="I35" i="76"/>
  <c r="I36" i="76"/>
  <c r="I37" i="76"/>
  <c r="I38" i="76"/>
  <c r="I39" i="76"/>
  <c r="I40" i="76"/>
  <c r="I41" i="76"/>
  <c r="I42" i="76"/>
  <c r="I43" i="76"/>
  <c r="I44" i="76"/>
  <c r="I45" i="76"/>
  <c r="I46" i="76"/>
  <c r="I47" i="76"/>
  <c r="I48" i="76"/>
  <c r="I49" i="76"/>
  <c r="I50" i="76"/>
  <c r="I51" i="76"/>
  <c r="I52" i="76"/>
  <c r="I53" i="76"/>
  <c r="I54" i="76"/>
  <c r="I55" i="76"/>
  <c r="I56" i="76"/>
  <c r="I57" i="76"/>
  <c r="I58" i="76"/>
  <c r="I59" i="76"/>
  <c r="I60" i="76"/>
  <c r="I61" i="76"/>
  <c r="I62" i="76"/>
  <c r="I63" i="76"/>
  <c r="I64" i="76"/>
  <c r="I65" i="76"/>
  <c r="I66" i="76"/>
  <c r="I67" i="76"/>
  <c r="I68" i="76"/>
  <c r="I69" i="76"/>
  <c r="I70" i="76"/>
  <c r="I71" i="76"/>
  <c r="I72" i="76"/>
  <c r="I73" i="76"/>
  <c r="I74" i="76"/>
  <c r="I75" i="76"/>
  <c r="I76" i="76"/>
  <c r="I77" i="76"/>
  <c r="I78" i="76"/>
  <c r="I79" i="76"/>
  <c r="I80" i="76"/>
  <c r="I81" i="76"/>
  <c r="I82" i="76"/>
  <c r="I83" i="76"/>
  <c r="I84" i="76"/>
  <c r="I85" i="76"/>
  <c r="I86" i="76"/>
  <c r="I87" i="76"/>
  <c r="I88" i="76"/>
  <c r="I89" i="76"/>
  <c r="I90" i="76"/>
  <c r="I91" i="76"/>
  <c r="I92" i="76"/>
  <c r="I93" i="76"/>
  <c r="I94" i="76"/>
  <c r="I95" i="76"/>
  <c r="I96" i="76"/>
  <c r="I97" i="76"/>
  <c r="I98" i="76"/>
  <c r="I99" i="76"/>
  <c r="I100" i="76"/>
  <c r="I101" i="76"/>
  <c r="I102" i="76"/>
  <c r="I103" i="76"/>
  <c r="I104" i="76"/>
  <c r="I105" i="76"/>
  <c r="I106" i="76"/>
  <c r="I107" i="76"/>
  <c r="I108" i="76"/>
  <c r="I109" i="76"/>
  <c r="I110" i="76"/>
  <c r="I111" i="76"/>
  <c r="I112" i="76"/>
  <c r="I113" i="76"/>
  <c r="I114" i="76"/>
  <c r="I115" i="76"/>
  <c r="I116" i="76"/>
  <c r="I117" i="76"/>
  <c r="I118" i="76"/>
  <c r="I119" i="76"/>
  <c r="I120" i="76"/>
  <c r="I121" i="76"/>
  <c r="I122" i="76"/>
  <c r="I123" i="76"/>
  <c r="I124" i="76"/>
  <c r="I125" i="76"/>
  <c r="I126" i="76"/>
  <c r="I127" i="76"/>
  <c r="I128" i="76"/>
  <c r="I129" i="76"/>
  <c r="I130" i="76"/>
  <c r="I131" i="76"/>
  <c r="I132" i="76"/>
  <c r="I133" i="76"/>
  <c r="I134" i="76"/>
  <c r="I135" i="76"/>
  <c r="I136" i="76"/>
  <c r="I137" i="76"/>
  <c r="I138" i="76"/>
  <c r="I139" i="76"/>
  <c r="I140" i="76"/>
  <c r="I141" i="76"/>
  <c r="I142" i="76"/>
  <c r="I143" i="76"/>
  <c r="I144" i="76"/>
  <c r="I145" i="76"/>
  <c r="I146" i="76"/>
  <c r="I147" i="76"/>
  <c r="I148" i="76"/>
  <c r="I149" i="76"/>
  <c r="I150" i="76"/>
  <c r="I151" i="76"/>
  <c r="I152" i="76"/>
  <c r="I153" i="76"/>
  <c r="I154" i="76"/>
  <c r="I155" i="76"/>
  <c r="I156" i="76"/>
  <c r="I157" i="76"/>
  <c r="I158" i="76"/>
  <c r="I159" i="76"/>
  <c r="I160" i="76"/>
  <c r="I161" i="76"/>
  <c r="I162" i="76"/>
  <c r="I163" i="76"/>
  <c r="I164" i="76"/>
  <c r="I165" i="76"/>
  <c r="I166" i="76"/>
  <c r="I167" i="76"/>
  <c r="I168" i="76"/>
  <c r="I169" i="76"/>
  <c r="I170" i="76"/>
  <c r="I171" i="76"/>
  <c r="I172" i="76"/>
  <c r="I173" i="76"/>
  <c r="I174" i="76"/>
  <c r="I175" i="76"/>
  <c r="I176" i="76"/>
  <c r="I177" i="76"/>
  <c r="I178" i="76"/>
  <c r="I179" i="76"/>
  <c r="I180" i="76"/>
  <c r="I181" i="76"/>
  <c r="I182" i="76"/>
  <c r="I183" i="76"/>
  <c r="I184" i="76"/>
  <c r="I185" i="76"/>
  <c r="I186" i="76"/>
  <c r="I187" i="76"/>
  <c r="I188" i="76"/>
  <c r="I189" i="76"/>
  <c r="I190" i="76"/>
  <c r="I191" i="76"/>
  <c r="I192" i="76"/>
  <c r="I193" i="76"/>
  <c r="I194" i="76"/>
  <c r="I195" i="76"/>
  <c r="I196" i="76"/>
  <c r="I197" i="76"/>
  <c r="I198" i="76"/>
  <c r="I199" i="76"/>
  <c r="I200" i="76"/>
  <c r="I201" i="76"/>
  <c r="I202" i="76"/>
  <c r="I203" i="76"/>
  <c r="I204" i="76"/>
  <c r="I205" i="76"/>
  <c r="I206" i="76"/>
  <c r="I207" i="76"/>
  <c r="I208" i="76"/>
  <c r="I209" i="76"/>
  <c r="I210" i="76"/>
  <c r="I211" i="76"/>
  <c r="I212" i="76"/>
  <c r="I213" i="76"/>
  <c r="I214" i="76"/>
  <c r="I215" i="76"/>
  <c r="I216" i="76"/>
  <c r="I217" i="76"/>
  <c r="I218" i="76"/>
  <c r="I219" i="76"/>
  <c r="I220" i="76"/>
  <c r="I221" i="76"/>
  <c r="I222" i="76"/>
  <c r="I223" i="76"/>
  <c r="I224" i="76"/>
  <c r="I225" i="76"/>
  <c r="I226" i="76"/>
  <c r="I227" i="76"/>
  <c r="I228" i="76"/>
  <c r="I229" i="76"/>
  <c r="I230" i="76"/>
  <c r="I231" i="76"/>
  <c r="I232" i="76"/>
  <c r="I233" i="76"/>
  <c r="I234" i="76"/>
  <c r="I235" i="76"/>
  <c r="I236" i="76"/>
  <c r="I237" i="76"/>
  <c r="I238" i="76"/>
  <c r="I239" i="76"/>
  <c r="I240" i="76"/>
  <c r="I241" i="76"/>
  <c r="I242" i="76"/>
  <c r="I243" i="76"/>
  <c r="I244" i="76"/>
  <c r="I245" i="76"/>
  <c r="I246" i="76"/>
  <c r="I247" i="76"/>
  <c r="I248" i="76"/>
  <c r="I249" i="76"/>
  <c r="I250" i="76"/>
  <c r="I251" i="76"/>
  <c r="I252" i="76"/>
  <c r="I253" i="76"/>
  <c r="I254" i="76"/>
  <c r="I255" i="76"/>
  <c r="I256" i="76"/>
  <c r="I257" i="76"/>
  <c r="I258" i="76"/>
  <c r="I259" i="76"/>
  <c r="I260" i="76"/>
  <c r="I261" i="76"/>
  <c r="I262" i="76"/>
  <c r="I263" i="76"/>
  <c r="I264" i="76"/>
  <c r="I265" i="76"/>
  <c r="I266" i="76"/>
  <c r="I267" i="76"/>
  <c r="I268" i="76"/>
  <c r="I269" i="76"/>
  <c r="I270" i="76"/>
  <c r="I271" i="76"/>
  <c r="I272" i="76"/>
  <c r="I273" i="76"/>
  <c r="I274" i="76"/>
  <c r="I275" i="76"/>
  <c r="I276" i="76"/>
  <c r="I277" i="76"/>
  <c r="I278" i="76"/>
  <c r="I279" i="76"/>
  <c r="I280" i="76"/>
  <c r="I281" i="76"/>
  <c r="I282" i="76"/>
  <c r="I283" i="76"/>
  <c r="I284" i="76"/>
  <c r="I285" i="76"/>
  <c r="I286" i="76"/>
  <c r="I287" i="76"/>
  <c r="I288" i="76"/>
  <c r="I289" i="76"/>
  <c r="I290" i="76"/>
  <c r="I291" i="76"/>
  <c r="I292" i="76"/>
  <c r="I293" i="76"/>
  <c r="I294" i="76"/>
  <c r="I295" i="76"/>
  <c r="I296" i="76"/>
  <c r="I297" i="76"/>
  <c r="I298" i="76"/>
  <c r="I299" i="76"/>
  <c r="I300" i="76"/>
  <c r="I301" i="76"/>
  <c r="I302" i="76"/>
  <c r="I303" i="76"/>
  <c r="I304" i="76"/>
  <c r="I305" i="76"/>
  <c r="I306" i="76"/>
  <c r="I307" i="76"/>
  <c r="I308" i="76"/>
  <c r="I309" i="76"/>
  <c r="I310" i="76"/>
  <c r="I311" i="76"/>
  <c r="I312" i="76"/>
  <c r="I313" i="76"/>
  <c r="I314" i="76"/>
  <c r="I315" i="76"/>
  <c r="I316" i="76"/>
  <c r="I317" i="76"/>
  <c r="I318" i="76"/>
  <c r="I319" i="76"/>
  <c r="I320" i="76"/>
  <c r="I321" i="76"/>
  <c r="I322" i="76"/>
  <c r="I323" i="76"/>
  <c r="I324" i="76"/>
  <c r="I325" i="76"/>
  <c r="I326" i="76"/>
  <c r="I327" i="76"/>
  <c r="I328" i="76"/>
  <c r="I329" i="76"/>
  <c r="I330" i="76"/>
  <c r="I331" i="76"/>
  <c r="I332" i="76"/>
  <c r="I333" i="76"/>
  <c r="I334" i="76"/>
  <c r="I335" i="76"/>
  <c r="I336" i="76"/>
  <c r="I337" i="76"/>
  <c r="I338" i="76"/>
  <c r="I339" i="76"/>
  <c r="I340" i="76"/>
  <c r="I341" i="76"/>
  <c r="I342" i="76"/>
  <c r="I343" i="76"/>
  <c r="I344" i="76"/>
  <c r="I345" i="76"/>
  <c r="I346" i="76"/>
  <c r="I347" i="76"/>
  <c r="I348" i="76"/>
  <c r="I349" i="76"/>
  <c r="I350" i="76"/>
  <c r="I351" i="76"/>
  <c r="I352" i="76"/>
  <c r="I353" i="76"/>
  <c r="I354" i="76"/>
  <c r="I355" i="76"/>
  <c r="I356" i="76"/>
  <c r="I357" i="76"/>
  <c r="I358" i="76"/>
  <c r="I359" i="76"/>
  <c r="I360" i="76"/>
  <c r="I361" i="76"/>
  <c r="I362" i="76"/>
  <c r="I363" i="76"/>
  <c r="I364" i="76"/>
  <c r="I365" i="76"/>
  <c r="I366" i="76"/>
  <c r="I367" i="76"/>
  <c r="I368" i="76"/>
  <c r="I369" i="76"/>
  <c r="I370" i="76"/>
  <c r="I371" i="76"/>
  <c r="I372" i="76"/>
  <c r="I373" i="76"/>
  <c r="I374" i="76"/>
  <c r="I375" i="76"/>
  <c r="I376" i="76"/>
  <c r="I377" i="76"/>
  <c r="I378" i="76"/>
  <c r="I379" i="76"/>
  <c r="I380" i="76"/>
  <c r="I381" i="76"/>
  <c r="I382" i="76"/>
  <c r="I383" i="76"/>
  <c r="I384" i="76"/>
  <c r="I385" i="76"/>
  <c r="I386" i="76"/>
  <c r="I387" i="76"/>
  <c r="I388" i="76"/>
  <c r="I389" i="76"/>
  <c r="I390" i="76"/>
  <c r="I391" i="76"/>
  <c r="I392" i="76"/>
  <c r="I393" i="76"/>
  <c r="I394" i="76"/>
  <c r="I395" i="76"/>
  <c r="I396" i="76"/>
  <c r="I397" i="76"/>
  <c r="I398" i="76"/>
  <c r="I399" i="76"/>
  <c r="I400" i="76"/>
  <c r="I401" i="76"/>
  <c r="I402" i="76"/>
  <c r="I403" i="76"/>
  <c r="I404" i="76"/>
  <c r="I405" i="76"/>
  <c r="I406" i="76"/>
  <c r="I407" i="76"/>
  <c r="I408" i="76"/>
  <c r="I409" i="76"/>
  <c r="I410" i="76"/>
  <c r="I411" i="76"/>
  <c r="I412" i="76"/>
  <c r="I413" i="76"/>
  <c r="I414" i="76"/>
  <c r="I415" i="76"/>
  <c r="I416" i="76"/>
  <c r="I417" i="76"/>
  <c r="I418" i="76"/>
  <c r="I419" i="76"/>
  <c r="I420" i="76"/>
  <c r="I421" i="76"/>
  <c r="I422" i="76"/>
  <c r="I423" i="76"/>
  <c r="I424" i="76"/>
  <c r="I425" i="76"/>
  <c r="I426" i="76"/>
  <c r="I427" i="76"/>
  <c r="I428" i="76"/>
  <c r="I429" i="76"/>
  <c r="I430" i="76"/>
  <c r="I431" i="76"/>
  <c r="I432" i="76"/>
  <c r="I433" i="76"/>
  <c r="I434" i="76"/>
  <c r="I435" i="76"/>
  <c r="I436" i="76"/>
  <c r="I437" i="76"/>
  <c r="I438" i="76"/>
  <c r="I439" i="76"/>
  <c r="I440" i="76"/>
  <c r="I441" i="76"/>
  <c r="I442" i="76"/>
  <c r="I443" i="76"/>
  <c r="I444" i="76"/>
  <c r="I445" i="76"/>
  <c r="I446" i="76"/>
  <c r="I447" i="76"/>
  <c r="I448" i="76"/>
  <c r="I449" i="76"/>
  <c r="I450" i="76"/>
  <c r="I451" i="76"/>
  <c r="I452" i="76"/>
  <c r="I453" i="76"/>
  <c r="I454" i="76"/>
  <c r="I455" i="76"/>
  <c r="I456" i="76"/>
  <c r="I457" i="76"/>
  <c r="I458" i="76"/>
  <c r="I459" i="76"/>
  <c r="I460" i="76"/>
  <c r="I461" i="76"/>
  <c r="I462" i="76"/>
  <c r="I463" i="76"/>
  <c r="I464" i="76"/>
  <c r="I465" i="76"/>
  <c r="I466" i="76"/>
  <c r="I467" i="76"/>
  <c r="I468" i="76"/>
  <c r="I469" i="76"/>
  <c r="I470" i="76"/>
  <c r="I471" i="76"/>
  <c r="I472" i="76"/>
  <c r="I473" i="76"/>
  <c r="I474" i="76"/>
  <c r="I475" i="76"/>
  <c r="I476" i="76"/>
  <c r="I477" i="76"/>
  <c r="I478" i="76"/>
  <c r="I479" i="76"/>
  <c r="I480" i="76"/>
  <c r="I481" i="76"/>
  <c r="I482" i="76"/>
  <c r="I483" i="76"/>
  <c r="I484" i="76"/>
  <c r="I485" i="76"/>
  <c r="I486" i="76"/>
  <c r="I487" i="76"/>
  <c r="I488" i="76"/>
  <c r="I489" i="76"/>
  <c r="I490" i="76"/>
  <c r="I491" i="76"/>
  <c r="I492" i="76"/>
  <c r="I493" i="76"/>
  <c r="I494" i="76"/>
  <c r="I495" i="76"/>
  <c r="I496" i="76"/>
  <c r="I497" i="76"/>
  <c r="I498" i="76"/>
  <c r="I499" i="76"/>
  <c r="I500" i="76"/>
  <c r="I501" i="76"/>
  <c r="I502" i="76"/>
  <c r="I503" i="76"/>
  <c r="I504" i="76"/>
  <c r="I505" i="76"/>
  <c r="I506" i="76"/>
  <c r="I507" i="76"/>
  <c r="I508" i="76"/>
  <c r="I509" i="76"/>
  <c r="I510" i="76"/>
  <c r="I511" i="76"/>
  <c r="I512" i="76"/>
  <c r="I513" i="76"/>
  <c r="I514" i="76"/>
  <c r="I515" i="76"/>
  <c r="I516" i="76"/>
  <c r="I517" i="76"/>
  <c r="I518" i="76"/>
  <c r="I519" i="76"/>
  <c r="I520" i="76"/>
  <c r="I521" i="76"/>
  <c r="I522" i="76"/>
  <c r="I523" i="76"/>
  <c r="I524" i="76"/>
  <c r="I525" i="76"/>
  <c r="I526" i="76"/>
  <c r="I527" i="76"/>
  <c r="I528" i="76"/>
  <c r="I529" i="76"/>
  <c r="I530" i="76"/>
  <c r="I531" i="76"/>
  <c r="I532" i="76"/>
  <c r="I533" i="76"/>
  <c r="I534" i="76"/>
  <c r="I535" i="76"/>
  <c r="I536" i="76"/>
  <c r="I537" i="76"/>
  <c r="I538" i="76"/>
  <c r="I539" i="76"/>
  <c r="I540" i="76"/>
  <c r="I541" i="76"/>
  <c r="I542" i="76"/>
  <c r="I543" i="76"/>
  <c r="I544" i="76"/>
  <c r="I545" i="76"/>
  <c r="I546" i="76"/>
  <c r="I547" i="76"/>
  <c r="I548" i="76"/>
  <c r="I549" i="76"/>
  <c r="I550" i="76"/>
  <c r="I551" i="76"/>
  <c r="I552" i="76"/>
  <c r="I553" i="76"/>
  <c r="I554" i="76"/>
  <c r="I555" i="76"/>
  <c r="I556" i="76"/>
  <c r="I557" i="76"/>
  <c r="I558" i="76"/>
  <c r="I559" i="76"/>
  <c r="I560" i="76"/>
  <c r="I561" i="76"/>
  <c r="I562" i="76"/>
  <c r="I563" i="76"/>
  <c r="I564" i="76"/>
  <c r="I565" i="76"/>
  <c r="I566" i="76"/>
  <c r="I567" i="76"/>
  <c r="I568" i="76"/>
  <c r="I569" i="76"/>
  <c r="I570" i="76"/>
  <c r="I571" i="76"/>
  <c r="I572" i="76"/>
  <c r="I573" i="76"/>
  <c r="I574" i="76"/>
  <c r="I575" i="76"/>
  <c r="I576" i="76"/>
  <c r="I577" i="76"/>
  <c r="I578" i="76"/>
  <c r="I579" i="76"/>
  <c r="I580" i="76"/>
  <c r="I581" i="76"/>
  <c r="I582" i="76"/>
  <c r="I583" i="76"/>
  <c r="I584" i="76"/>
  <c r="I585" i="76"/>
  <c r="I586" i="76"/>
  <c r="I587" i="76"/>
  <c r="I588" i="76"/>
  <c r="I589" i="76"/>
  <c r="I590" i="76"/>
  <c r="I591" i="76"/>
  <c r="I592" i="76"/>
  <c r="I593" i="76"/>
  <c r="I594" i="76"/>
  <c r="I595" i="76"/>
  <c r="I596" i="76"/>
  <c r="I597" i="76"/>
  <c r="I598" i="76"/>
  <c r="I599" i="76"/>
  <c r="I600" i="76"/>
  <c r="I601" i="76"/>
  <c r="I602" i="76"/>
  <c r="I603" i="76"/>
  <c r="I604" i="76"/>
  <c r="I605" i="76"/>
  <c r="I606" i="76"/>
  <c r="I607" i="76"/>
  <c r="I608" i="76"/>
  <c r="I609" i="76"/>
  <c r="I610" i="76"/>
  <c r="I611" i="76"/>
  <c r="I612" i="76"/>
  <c r="I613" i="76"/>
  <c r="I614" i="76"/>
  <c r="I615" i="76"/>
  <c r="I616" i="76"/>
  <c r="I617" i="76"/>
  <c r="I618" i="76"/>
  <c r="I619" i="76"/>
  <c r="I620" i="76"/>
  <c r="I621" i="76"/>
  <c r="I622" i="76"/>
  <c r="I623" i="76"/>
  <c r="I624" i="76"/>
  <c r="I625" i="76"/>
  <c r="I626" i="76"/>
  <c r="I627" i="76"/>
  <c r="I628" i="76"/>
  <c r="I629" i="76"/>
  <c r="I630" i="76"/>
  <c r="I631" i="76"/>
  <c r="I632" i="76"/>
  <c r="I633" i="76"/>
  <c r="I634" i="76"/>
  <c r="I635" i="76"/>
  <c r="I636" i="76"/>
  <c r="I637" i="76"/>
  <c r="I638" i="76"/>
  <c r="I639" i="76"/>
  <c r="I640" i="76"/>
  <c r="I641" i="76"/>
  <c r="I642" i="76"/>
  <c r="I643" i="76"/>
  <c r="I644" i="76"/>
  <c r="I645" i="76"/>
  <c r="I646" i="76"/>
  <c r="I647" i="76"/>
  <c r="I648" i="76"/>
  <c r="I649" i="76"/>
  <c r="I650" i="76"/>
  <c r="I651" i="76"/>
  <c r="I652" i="76"/>
  <c r="I653" i="76"/>
  <c r="I654" i="76"/>
  <c r="I655" i="76"/>
  <c r="I656" i="76"/>
  <c r="I657" i="76"/>
  <c r="I658" i="76"/>
  <c r="I659" i="76"/>
  <c r="I660" i="76"/>
  <c r="I661" i="76"/>
  <c r="I662" i="76"/>
  <c r="I663" i="76"/>
  <c r="I664" i="76"/>
  <c r="I665" i="76"/>
  <c r="I666" i="76"/>
  <c r="I667" i="76"/>
  <c r="I668" i="76"/>
  <c r="I669" i="76"/>
  <c r="I670" i="76"/>
  <c r="I671" i="76"/>
  <c r="I672" i="76"/>
  <c r="I673" i="76"/>
  <c r="I674" i="76"/>
  <c r="I675" i="76"/>
  <c r="I676" i="76"/>
  <c r="I677" i="76"/>
  <c r="I678" i="76"/>
  <c r="I679" i="76"/>
  <c r="I680" i="76"/>
  <c r="I681" i="76"/>
  <c r="I682" i="76"/>
  <c r="I683" i="76"/>
  <c r="I684" i="76"/>
  <c r="I685" i="76"/>
  <c r="I686" i="76"/>
  <c r="I687" i="76"/>
  <c r="I688" i="76"/>
  <c r="I689" i="76"/>
  <c r="I690" i="76"/>
  <c r="I691" i="76"/>
  <c r="I692" i="76"/>
  <c r="I693" i="76"/>
  <c r="I694" i="76"/>
  <c r="I695" i="76"/>
  <c r="I696" i="76"/>
  <c r="I697" i="76"/>
  <c r="I698" i="76"/>
  <c r="I699" i="76"/>
  <c r="I700" i="76"/>
  <c r="I701" i="76"/>
  <c r="I702" i="76"/>
  <c r="I703" i="76"/>
  <c r="I704" i="76"/>
  <c r="I705" i="76"/>
  <c r="I706" i="76"/>
  <c r="I707" i="76"/>
  <c r="I708" i="76"/>
  <c r="I709" i="76"/>
  <c r="I710" i="76"/>
  <c r="I711" i="76"/>
  <c r="I712" i="76"/>
  <c r="I713" i="76"/>
  <c r="I714" i="76"/>
  <c r="I715" i="76"/>
  <c r="I716" i="76"/>
  <c r="I717" i="76"/>
  <c r="I718" i="76"/>
  <c r="I719" i="76"/>
  <c r="I720" i="76"/>
  <c r="I721" i="76"/>
  <c r="I722" i="76"/>
  <c r="I723" i="76"/>
  <c r="I724" i="76"/>
  <c r="I725" i="76"/>
  <c r="I726" i="76"/>
  <c r="I727" i="76"/>
  <c r="I728" i="76"/>
  <c r="I729" i="76"/>
  <c r="I730" i="76"/>
  <c r="I731" i="76"/>
  <c r="I732" i="76"/>
  <c r="I733" i="76"/>
  <c r="I734" i="76"/>
  <c r="I735" i="76"/>
  <c r="I736" i="76"/>
  <c r="I737" i="76"/>
  <c r="I738" i="76"/>
  <c r="I739" i="76"/>
  <c r="I740" i="76"/>
  <c r="I741" i="76"/>
  <c r="I742" i="76"/>
  <c r="I743" i="76"/>
  <c r="I744" i="76"/>
  <c r="I745" i="76"/>
  <c r="I746" i="76"/>
  <c r="I747" i="76"/>
  <c r="I748" i="76"/>
  <c r="I749" i="76"/>
  <c r="I750" i="76"/>
  <c r="I751" i="76"/>
  <c r="I752" i="76"/>
  <c r="I753" i="76"/>
  <c r="I754" i="76"/>
  <c r="I755" i="76"/>
  <c r="I756" i="76"/>
  <c r="I757" i="76"/>
  <c r="I758" i="76"/>
  <c r="I759" i="76"/>
  <c r="I760" i="76"/>
  <c r="I761" i="76"/>
  <c r="I762" i="76"/>
  <c r="I763" i="76"/>
  <c r="I764" i="76"/>
  <c r="I765" i="76"/>
  <c r="I766" i="76"/>
  <c r="I767" i="76"/>
  <c r="I768" i="76"/>
  <c r="I769" i="76"/>
  <c r="I770" i="76"/>
  <c r="I771" i="76"/>
  <c r="I772" i="76"/>
  <c r="I773" i="76"/>
  <c r="I774" i="76"/>
  <c r="I775" i="76"/>
  <c r="I776" i="76"/>
  <c r="I777" i="76"/>
  <c r="I778" i="76"/>
  <c r="I779" i="76"/>
  <c r="I780" i="76"/>
  <c r="I781" i="76"/>
  <c r="I782" i="76"/>
  <c r="I783" i="76"/>
  <c r="I784" i="76"/>
  <c r="I785" i="76"/>
  <c r="I786" i="76"/>
  <c r="I787" i="76"/>
  <c r="I788" i="76"/>
  <c r="I789" i="76"/>
  <c r="I790" i="76"/>
  <c r="I791" i="76"/>
  <c r="I792" i="76"/>
  <c r="I793" i="76"/>
  <c r="I794" i="76"/>
  <c r="I795" i="76"/>
  <c r="I796" i="76"/>
  <c r="I797" i="76"/>
  <c r="I798" i="76"/>
  <c r="I799" i="76"/>
  <c r="I800" i="76"/>
  <c r="I801" i="76"/>
  <c r="I802" i="76"/>
  <c r="I803" i="76"/>
  <c r="I804" i="76"/>
  <c r="I805" i="76"/>
  <c r="I806" i="76"/>
  <c r="I807" i="76"/>
  <c r="I808" i="76"/>
  <c r="I809" i="76"/>
  <c r="I810" i="76"/>
  <c r="I811" i="76"/>
  <c r="I812" i="76"/>
  <c r="I813" i="76"/>
  <c r="I814" i="76"/>
  <c r="I815" i="76"/>
  <c r="I816" i="76"/>
  <c r="I817" i="76"/>
  <c r="I818" i="76"/>
  <c r="I819" i="76"/>
  <c r="I820" i="76"/>
  <c r="I821" i="76"/>
  <c r="I822" i="76"/>
  <c r="I823" i="76"/>
  <c r="I824" i="76"/>
  <c r="I825" i="76"/>
  <c r="I826" i="76"/>
  <c r="I827" i="76"/>
  <c r="I828" i="76"/>
  <c r="I829" i="76"/>
  <c r="I830" i="76"/>
  <c r="I831" i="76"/>
  <c r="I832" i="76"/>
  <c r="I833" i="76"/>
  <c r="I834" i="76"/>
  <c r="I835" i="76"/>
  <c r="I836" i="76"/>
  <c r="I837" i="76"/>
  <c r="I838" i="76"/>
  <c r="I839" i="76"/>
  <c r="I840" i="76"/>
  <c r="I841" i="76"/>
  <c r="I842" i="76"/>
  <c r="I843" i="76"/>
  <c r="I844" i="76"/>
  <c r="I845" i="76"/>
  <c r="I846" i="76"/>
  <c r="I847" i="76"/>
  <c r="I848" i="76"/>
  <c r="I849" i="76"/>
  <c r="I850" i="76"/>
  <c r="I851" i="76"/>
  <c r="I852" i="76"/>
  <c r="I853" i="76"/>
  <c r="I854" i="76"/>
  <c r="I855" i="76"/>
  <c r="I856" i="76"/>
  <c r="I857" i="76"/>
  <c r="I858" i="76"/>
  <c r="I859" i="76"/>
  <c r="I860" i="76"/>
  <c r="I861" i="76"/>
  <c r="I862" i="76"/>
  <c r="I863" i="76"/>
  <c r="I864" i="76"/>
  <c r="I865" i="76"/>
  <c r="I866" i="76"/>
  <c r="I867" i="76"/>
  <c r="I868" i="76"/>
  <c r="I869" i="76"/>
  <c r="I870" i="76"/>
  <c r="I871" i="76"/>
  <c r="I872" i="76"/>
  <c r="I873" i="76"/>
  <c r="I874" i="76"/>
  <c r="I875" i="76"/>
  <c r="I876" i="76"/>
  <c r="I877" i="76"/>
  <c r="I878" i="76"/>
  <c r="I879" i="76"/>
  <c r="I880" i="76"/>
  <c r="I881" i="76"/>
  <c r="I882" i="76"/>
  <c r="I883" i="76"/>
  <c r="I884" i="76"/>
  <c r="I885" i="76"/>
  <c r="I886" i="76"/>
  <c r="I887" i="76"/>
  <c r="I888" i="76"/>
  <c r="I889" i="76"/>
  <c r="I890" i="76"/>
  <c r="I891" i="76"/>
  <c r="I892" i="76"/>
  <c r="I893" i="76"/>
  <c r="I894" i="76"/>
  <c r="I895" i="76"/>
  <c r="I896" i="76"/>
  <c r="I897" i="76"/>
  <c r="I898" i="76"/>
  <c r="I899" i="76"/>
  <c r="I900" i="76"/>
  <c r="I901" i="76"/>
  <c r="I902" i="76"/>
  <c r="I903" i="76"/>
  <c r="I904" i="76"/>
  <c r="I905" i="76"/>
  <c r="I906" i="76"/>
  <c r="I907" i="76"/>
  <c r="I908" i="76"/>
  <c r="I909" i="76"/>
  <c r="I910" i="76"/>
  <c r="I911" i="76"/>
  <c r="I912" i="76"/>
  <c r="I913" i="76"/>
  <c r="I914" i="76"/>
  <c r="I915" i="76"/>
  <c r="I916" i="76"/>
  <c r="I917" i="76"/>
  <c r="I918" i="76"/>
  <c r="I919" i="76"/>
  <c r="I920" i="76"/>
  <c r="I921" i="76"/>
  <c r="I922" i="76"/>
  <c r="I923" i="76"/>
  <c r="I924" i="76"/>
  <c r="I925" i="76"/>
  <c r="I926" i="76"/>
  <c r="I927" i="76"/>
  <c r="I928" i="76"/>
  <c r="I929" i="76"/>
  <c r="I930" i="76"/>
  <c r="I931" i="76"/>
  <c r="I932" i="76"/>
  <c r="I933" i="76"/>
  <c r="I934" i="76"/>
  <c r="I935" i="76"/>
  <c r="I936" i="76"/>
  <c r="I937" i="76"/>
  <c r="I938" i="76"/>
  <c r="I939" i="76"/>
  <c r="I940" i="76"/>
  <c r="I941" i="76"/>
  <c r="I942" i="76"/>
  <c r="I943" i="76"/>
  <c r="I944" i="76"/>
  <c r="I945" i="76"/>
  <c r="I946" i="76"/>
  <c r="I947" i="76"/>
  <c r="I948" i="76"/>
  <c r="I949" i="76"/>
  <c r="I950" i="76"/>
  <c r="I951" i="76"/>
  <c r="I952" i="76"/>
  <c r="I953" i="76"/>
  <c r="I954" i="76"/>
  <c r="I955" i="76"/>
  <c r="I956" i="76"/>
  <c r="I957" i="76"/>
  <c r="I958" i="76"/>
  <c r="I959" i="76"/>
  <c r="I960" i="76"/>
  <c r="I961" i="76"/>
  <c r="I962" i="76"/>
  <c r="I963" i="76"/>
  <c r="I964" i="76"/>
  <c r="I965" i="76"/>
  <c r="I966" i="76"/>
  <c r="I967" i="76"/>
  <c r="I968" i="76"/>
  <c r="I969" i="76"/>
  <c r="I970" i="76"/>
  <c r="I971" i="76"/>
  <c r="I972" i="76"/>
  <c r="I973" i="76"/>
  <c r="I974" i="76"/>
  <c r="I975" i="76"/>
  <c r="I976" i="76"/>
  <c r="I977" i="76"/>
  <c r="I978" i="76"/>
  <c r="I979" i="76"/>
  <c r="I980" i="76"/>
  <c r="I981" i="76"/>
  <c r="I982" i="76"/>
  <c r="I983" i="76"/>
  <c r="I984" i="76"/>
  <c r="I985" i="76"/>
  <c r="I986" i="76"/>
  <c r="I987" i="76"/>
  <c r="I988" i="76"/>
  <c r="I989" i="76"/>
  <c r="I990" i="76"/>
  <c r="I991" i="76"/>
  <c r="I992" i="76"/>
  <c r="I993" i="76"/>
  <c r="I994" i="76"/>
  <c r="I995" i="76"/>
  <c r="I996" i="76"/>
  <c r="I997" i="76"/>
  <c r="I998" i="76"/>
  <c r="I999" i="76"/>
  <c r="I1000" i="76"/>
  <c r="I1001" i="76"/>
  <c r="I1002" i="76"/>
  <c r="I1003" i="76"/>
  <c r="I1004" i="76"/>
  <c r="I1005" i="76"/>
  <c r="I1006" i="76"/>
  <c r="I1007" i="76"/>
  <c r="I1008" i="76"/>
  <c r="I1009" i="76"/>
  <c r="I1010" i="76"/>
  <c r="I1011" i="76"/>
  <c r="I1012" i="76"/>
  <c r="I1013" i="76"/>
  <c r="I1014" i="76"/>
  <c r="I1015" i="76"/>
  <c r="I1016" i="76"/>
  <c r="I1017" i="76"/>
  <c r="I1018" i="76"/>
  <c r="I1019" i="76"/>
  <c r="I1020" i="76"/>
  <c r="I1021" i="76"/>
  <c r="I1022" i="76"/>
  <c r="I1023" i="76"/>
  <c r="I1024" i="76"/>
  <c r="I1025" i="76"/>
  <c r="I1026" i="76"/>
  <c r="I1027" i="76"/>
  <c r="I1028" i="76"/>
  <c r="I1029" i="76"/>
  <c r="I1030" i="76"/>
  <c r="I1031" i="76"/>
  <c r="I1032" i="76"/>
  <c r="I1033" i="76"/>
  <c r="I1034" i="76"/>
  <c r="I1035" i="76"/>
  <c r="I1036" i="76"/>
  <c r="I1037" i="76"/>
  <c r="I1038" i="76"/>
  <c r="I1039" i="76"/>
  <c r="I1040" i="76"/>
  <c r="I1041" i="76"/>
  <c r="I1042" i="76"/>
  <c r="I1043" i="76"/>
  <c r="I1044" i="76"/>
  <c r="I1045" i="76"/>
  <c r="I1046" i="76"/>
  <c r="I1047" i="76"/>
  <c r="I1048" i="76"/>
  <c r="I1049" i="76"/>
  <c r="I1050" i="76"/>
  <c r="I1051" i="76"/>
  <c r="I1052" i="76"/>
  <c r="I1053" i="76"/>
  <c r="I1054" i="76"/>
  <c r="I1055" i="76"/>
  <c r="I1056" i="76"/>
  <c r="I1057" i="76"/>
  <c r="I1058" i="76"/>
  <c r="I1059" i="76"/>
  <c r="I1060" i="76"/>
  <c r="I1061" i="76"/>
  <c r="I1062" i="76"/>
  <c r="I1063" i="76"/>
  <c r="I1064" i="76"/>
  <c r="I1065" i="76"/>
  <c r="I1066" i="76"/>
  <c r="I1067" i="76"/>
  <c r="I1068" i="76"/>
  <c r="I1069" i="76"/>
  <c r="I1070" i="76"/>
  <c r="I1071" i="76"/>
  <c r="I1072" i="76"/>
  <c r="I1073" i="76"/>
  <c r="I1074" i="76"/>
  <c r="I1075" i="76"/>
  <c r="I1076" i="76"/>
  <c r="I1077" i="76"/>
  <c r="I1078" i="76"/>
  <c r="I1079" i="76"/>
  <c r="I1080" i="76"/>
  <c r="I1081" i="76"/>
  <c r="I1082" i="76"/>
  <c r="I1083" i="76"/>
  <c r="I1084" i="76"/>
  <c r="I1085" i="76"/>
  <c r="I1086" i="76"/>
  <c r="I1087" i="76"/>
  <c r="I1088" i="76"/>
  <c r="I1089" i="76"/>
  <c r="I1090" i="76"/>
  <c r="I1091" i="76"/>
  <c r="I1092" i="76"/>
  <c r="I1093" i="76"/>
  <c r="I1094" i="76"/>
  <c r="I1095" i="76"/>
  <c r="I1096" i="76"/>
  <c r="I1097" i="76"/>
  <c r="I1098" i="76"/>
  <c r="I1099" i="76"/>
  <c r="I1100" i="76"/>
  <c r="I1101" i="76"/>
  <c r="I1102" i="76"/>
  <c r="I1103" i="76"/>
  <c r="I1104" i="76"/>
  <c r="I1105" i="76"/>
  <c r="I1106" i="76"/>
  <c r="I1107" i="76"/>
  <c r="I1108" i="76"/>
  <c r="I1109" i="76"/>
  <c r="I1110" i="76"/>
  <c r="I1111" i="76"/>
  <c r="I1112" i="76"/>
  <c r="I1113" i="76"/>
  <c r="I1114" i="76"/>
  <c r="I1115" i="76"/>
  <c r="I1116" i="76"/>
  <c r="I1117" i="76"/>
  <c r="I1118" i="76"/>
  <c r="I1119" i="76"/>
  <c r="I1120" i="76"/>
  <c r="I1121" i="76"/>
  <c r="I1122" i="76"/>
  <c r="I1123" i="76"/>
  <c r="I1124" i="76"/>
  <c r="I1125" i="76"/>
  <c r="I1126" i="76"/>
  <c r="I1127" i="76"/>
  <c r="I1128" i="76"/>
  <c r="I1129" i="76"/>
  <c r="I1130" i="76"/>
  <c r="I1131" i="76"/>
  <c r="I1132" i="76"/>
  <c r="I1133" i="76"/>
  <c r="I1134" i="76"/>
  <c r="I1135" i="76"/>
  <c r="I1136" i="76"/>
  <c r="I1137" i="76"/>
  <c r="I1138" i="76"/>
  <c r="I1139" i="76"/>
  <c r="I1140" i="76"/>
  <c r="I1141" i="76"/>
  <c r="I1142" i="76"/>
  <c r="I1143" i="76"/>
  <c r="I1144" i="76"/>
  <c r="I1145" i="76"/>
  <c r="I1146" i="76"/>
  <c r="I1147" i="76"/>
  <c r="I1148" i="76"/>
  <c r="I1149" i="76"/>
  <c r="I1150" i="76"/>
  <c r="I1151" i="76"/>
  <c r="I1152" i="76"/>
  <c r="I1153" i="76"/>
  <c r="I1154" i="76"/>
  <c r="I1155" i="76"/>
  <c r="I1156" i="76"/>
  <c r="I1157" i="76"/>
  <c r="I1158" i="76"/>
  <c r="I1159" i="76"/>
  <c r="I1160" i="76"/>
  <c r="I1161" i="76"/>
  <c r="I1162" i="76"/>
  <c r="I1163" i="76"/>
  <c r="I1164" i="76"/>
  <c r="I1165" i="76"/>
  <c r="I1166" i="76"/>
  <c r="I1167" i="76"/>
  <c r="I1168" i="76"/>
  <c r="I1169" i="76"/>
  <c r="I1170" i="76"/>
  <c r="I1171" i="76"/>
  <c r="I1172" i="76"/>
  <c r="I1173" i="76"/>
  <c r="I1174" i="76"/>
  <c r="I1175" i="76"/>
  <c r="I1176" i="76"/>
  <c r="I1177" i="76"/>
  <c r="I1178" i="76"/>
  <c r="I1179" i="76"/>
  <c r="I1180" i="76"/>
  <c r="I1181" i="76"/>
  <c r="I1182" i="76"/>
  <c r="I1183" i="76"/>
  <c r="I1184" i="76"/>
  <c r="I1185" i="76"/>
  <c r="I1186" i="76"/>
  <c r="I1187" i="76"/>
  <c r="I1188" i="76"/>
  <c r="I1189" i="76"/>
  <c r="I1190" i="76"/>
  <c r="I1191" i="76"/>
  <c r="I1192" i="76"/>
  <c r="I1193" i="76"/>
  <c r="I1194" i="76"/>
  <c r="I1195" i="76"/>
  <c r="I1196" i="76"/>
  <c r="I1197" i="76"/>
  <c r="I1198" i="76"/>
  <c r="I1199" i="76"/>
  <c r="I1200" i="76"/>
  <c r="I1201" i="76"/>
  <c r="I1202" i="76"/>
  <c r="I1203" i="76"/>
  <c r="I1204" i="76"/>
  <c r="I1205" i="76"/>
  <c r="I1206" i="76"/>
  <c r="I1207" i="76"/>
  <c r="I1208" i="76"/>
  <c r="I1209" i="76"/>
  <c r="I1210" i="76"/>
  <c r="I1211" i="76"/>
  <c r="I1212" i="76"/>
  <c r="I1213" i="76"/>
  <c r="I1214" i="76"/>
  <c r="I1215" i="76"/>
  <c r="I1216" i="76"/>
  <c r="I1217" i="76"/>
  <c r="I1218" i="76"/>
  <c r="I1219" i="76"/>
  <c r="I1220" i="76"/>
  <c r="I1221" i="76"/>
  <c r="I1222" i="76"/>
  <c r="I1223" i="76"/>
  <c r="I1224" i="76"/>
  <c r="I1225" i="76"/>
  <c r="I1226" i="76"/>
  <c r="I1227" i="76"/>
  <c r="I1228" i="76"/>
  <c r="I1229" i="76"/>
  <c r="I1230" i="76"/>
  <c r="I1231" i="76"/>
  <c r="I1232" i="76"/>
  <c r="I1233" i="76"/>
  <c r="I1234" i="76"/>
  <c r="I1235" i="76"/>
  <c r="I1236" i="76"/>
  <c r="I1237" i="76"/>
  <c r="I1238" i="76"/>
  <c r="I1239" i="76"/>
  <c r="I1240" i="76"/>
  <c r="I1241" i="76"/>
  <c r="I1242" i="76"/>
  <c r="I1243" i="76"/>
  <c r="I1244" i="76"/>
  <c r="I1245" i="76"/>
  <c r="I1246" i="76"/>
  <c r="I1247" i="76"/>
  <c r="I1248" i="76"/>
  <c r="I1249" i="76"/>
  <c r="I1250" i="76"/>
  <c r="I1251" i="76"/>
  <c r="I1252" i="76"/>
  <c r="I1253" i="76"/>
  <c r="I1254" i="76"/>
  <c r="I1255" i="76"/>
  <c r="I1256" i="76"/>
  <c r="I1257" i="76"/>
  <c r="I1258" i="76"/>
  <c r="I1259" i="76"/>
  <c r="I1260" i="76"/>
  <c r="I1261" i="76"/>
  <c r="I1262" i="76"/>
  <c r="I1263" i="76"/>
  <c r="I1264" i="76"/>
  <c r="I1265" i="76"/>
  <c r="I1266" i="76"/>
  <c r="I1267" i="76"/>
  <c r="I1268" i="76"/>
  <c r="I1269" i="76"/>
  <c r="I1270" i="76"/>
  <c r="I1271" i="76"/>
  <c r="I1272" i="76"/>
  <c r="I1273" i="76"/>
  <c r="I1274" i="76"/>
  <c r="I1275" i="76"/>
  <c r="I1276" i="76"/>
  <c r="I1277" i="76"/>
  <c r="I1278" i="76"/>
  <c r="I1279" i="76"/>
  <c r="I1280" i="76"/>
  <c r="I1281" i="76"/>
  <c r="I1282" i="76"/>
  <c r="I1283" i="76"/>
  <c r="I1284" i="76"/>
  <c r="I1285" i="76"/>
  <c r="I1286" i="76"/>
  <c r="I1287" i="76"/>
  <c r="I1288" i="76"/>
  <c r="I1289" i="76"/>
  <c r="I1290" i="76"/>
  <c r="I1291" i="76"/>
  <c r="I1292" i="76"/>
  <c r="I1293" i="76"/>
  <c r="I1294" i="76"/>
  <c r="I1295" i="76"/>
  <c r="I1296" i="76"/>
  <c r="I1297" i="76"/>
  <c r="I1298" i="76"/>
  <c r="I1299" i="76"/>
  <c r="I1300" i="76"/>
  <c r="I1301" i="76"/>
  <c r="I1302" i="76"/>
  <c r="I1303" i="76"/>
  <c r="I1304" i="76"/>
  <c r="I1305" i="76"/>
  <c r="I1306" i="76"/>
  <c r="I1307" i="76"/>
  <c r="I1308" i="76"/>
  <c r="I1309" i="76"/>
  <c r="I1310" i="76"/>
  <c r="I1311" i="76"/>
  <c r="I1312" i="76"/>
  <c r="I1313" i="76"/>
  <c r="I1314" i="76"/>
  <c r="I1315" i="76"/>
  <c r="I1316" i="76"/>
  <c r="I1317" i="76"/>
  <c r="I1318" i="76"/>
  <c r="I1319" i="76"/>
  <c r="I1320" i="76"/>
  <c r="I1321" i="76"/>
  <c r="I1322" i="76"/>
  <c r="I1323" i="76"/>
  <c r="I1324" i="76"/>
  <c r="I1325" i="76"/>
  <c r="I1326" i="76"/>
  <c r="I1327" i="76"/>
  <c r="I1328" i="76"/>
  <c r="I1329" i="76"/>
  <c r="I1330" i="76"/>
  <c r="I1331" i="76"/>
  <c r="I1332" i="76"/>
  <c r="I1333" i="76"/>
  <c r="I1334" i="76"/>
  <c r="I1335" i="76"/>
  <c r="I1336" i="76"/>
  <c r="I1337" i="76"/>
  <c r="I1338" i="76"/>
  <c r="I1339" i="76"/>
  <c r="I1340" i="76"/>
  <c r="I1341" i="76"/>
  <c r="I1342" i="76"/>
  <c r="I1343" i="76"/>
  <c r="I1344" i="76"/>
  <c r="I1345" i="76"/>
  <c r="I1346" i="76"/>
  <c r="I1347" i="76"/>
  <c r="I1348" i="76"/>
  <c r="I1349" i="76"/>
  <c r="I1350" i="76"/>
  <c r="I1351" i="76"/>
  <c r="I1352" i="76"/>
  <c r="I1353" i="76"/>
  <c r="I1354" i="76"/>
  <c r="I1355" i="76"/>
  <c r="I1356" i="76"/>
  <c r="I1357" i="76"/>
  <c r="I1358" i="76"/>
  <c r="I1359" i="76"/>
  <c r="I1360" i="76"/>
  <c r="I1361" i="76"/>
  <c r="I1362" i="76"/>
  <c r="I1363" i="76"/>
  <c r="I1364" i="76"/>
  <c r="I1365" i="76"/>
  <c r="I1366" i="76"/>
  <c r="I1367" i="76"/>
  <c r="I1368" i="76"/>
  <c r="I1369" i="76"/>
  <c r="I1370" i="76"/>
  <c r="I1371" i="76"/>
  <c r="I1372" i="76"/>
  <c r="I1373" i="76"/>
  <c r="I1374" i="76"/>
  <c r="I1375" i="76"/>
  <c r="I1376" i="76"/>
  <c r="I1377" i="76"/>
  <c r="I1378" i="76"/>
  <c r="I1379" i="76"/>
  <c r="I1380" i="76"/>
  <c r="I1381" i="76"/>
  <c r="I1382" i="76"/>
  <c r="I1383" i="76"/>
  <c r="I1384" i="76"/>
  <c r="I1385" i="76"/>
  <c r="I1386" i="76"/>
  <c r="I1387" i="76"/>
  <c r="I1388" i="76"/>
  <c r="I1389" i="76"/>
  <c r="I1390" i="76"/>
  <c r="I1391" i="76"/>
  <c r="I1392" i="76"/>
  <c r="I1393" i="76"/>
  <c r="I1394" i="76"/>
  <c r="I1395" i="76"/>
  <c r="I1396" i="76"/>
  <c r="I1397" i="76"/>
  <c r="I1398" i="76"/>
  <c r="I1399" i="76"/>
  <c r="I1400" i="76"/>
  <c r="I1401" i="76"/>
  <c r="I1402" i="76"/>
  <c r="I1403" i="76"/>
  <c r="I1404" i="76"/>
  <c r="I1405" i="76"/>
  <c r="I1406" i="76"/>
  <c r="I1407" i="76"/>
  <c r="I1408" i="76"/>
  <c r="I1409" i="76"/>
  <c r="I1410" i="76"/>
  <c r="I1411" i="76"/>
  <c r="I1412" i="76"/>
  <c r="I1413" i="76"/>
  <c r="I1414" i="76"/>
  <c r="I1415" i="76"/>
  <c r="I1416" i="76"/>
  <c r="I1417" i="76"/>
  <c r="I1418" i="76"/>
  <c r="I1419" i="76"/>
  <c r="I1420" i="76"/>
  <c r="I1421" i="76"/>
  <c r="I1422" i="76"/>
  <c r="I1423" i="76"/>
  <c r="I1424" i="76"/>
  <c r="I1425" i="76"/>
  <c r="I1426" i="76"/>
  <c r="I1427" i="76"/>
  <c r="I1428" i="76"/>
  <c r="I1429" i="76"/>
  <c r="I1430" i="76"/>
  <c r="I1431" i="76"/>
  <c r="I1432" i="76"/>
  <c r="I1433" i="76"/>
  <c r="I1434" i="76"/>
  <c r="I1435" i="76"/>
  <c r="I1436" i="76"/>
  <c r="I1437" i="76"/>
  <c r="I1438" i="76"/>
  <c r="I1439" i="76"/>
  <c r="I1440" i="76"/>
  <c r="I1441" i="76"/>
  <c r="I1442" i="76"/>
  <c r="I1443" i="76"/>
  <c r="I1444" i="76"/>
  <c r="I1445" i="76"/>
  <c r="I1446" i="76"/>
  <c r="I1447" i="76"/>
  <c r="I1448" i="76"/>
  <c r="I1449" i="76"/>
  <c r="I1450" i="76"/>
  <c r="I1451" i="76"/>
  <c r="I1452" i="76"/>
  <c r="I1453" i="76"/>
  <c r="I1454" i="76"/>
  <c r="I1455" i="76"/>
  <c r="I1456" i="76"/>
  <c r="I1457" i="76"/>
  <c r="I1458" i="76"/>
  <c r="I1459" i="76"/>
  <c r="I1460" i="76"/>
  <c r="I1461" i="76"/>
  <c r="I1462" i="76"/>
  <c r="I1463" i="76"/>
  <c r="I1464" i="76"/>
  <c r="I1465" i="76"/>
  <c r="I1466" i="76"/>
  <c r="I1467" i="76"/>
  <c r="I1468" i="76"/>
  <c r="I1469" i="76"/>
  <c r="I1470" i="76"/>
  <c r="I1471" i="76"/>
  <c r="I1472" i="76"/>
  <c r="I1473" i="76"/>
  <c r="I1474" i="76"/>
  <c r="I1475" i="76"/>
  <c r="I1476" i="76"/>
  <c r="I1477" i="76"/>
  <c r="I1478" i="76"/>
  <c r="I1479" i="76"/>
  <c r="I1480" i="76"/>
  <c r="I1481" i="76"/>
  <c r="I1482" i="76"/>
  <c r="I1483" i="76"/>
  <c r="I1484" i="76"/>
  <c r="I1485" i="76"/>
  <c r="I1486" i="76"/>
  <c r="I1487" i="76"/>
  <c r="I1488" i="76"/>
  <c r="I1489" i="76"/>
  <c r="I1490" i="76"/>
  <c r="I1491" i="76"/>
  <c r="I1492" i="76"/>
  <c r="I1493" i="76"/>
  <c r="I1494" i="76"/>
  <c r="I1495" i="76"/>
  <c r="I1496" i="76"/>
  <c r="I1497" i="76"/>
  <c r="I1498" i="76"/>
  <c r="I1499" i="76"/>
  <c r="I1500" i="76"/>
  <c r="I1501" i="76"/>
  <c r="I1502" i="76"/>
  <c r="I1503" i="76"/>
  <c r="I1504" i="76"/>
  <c r="I1505" i="76"/>
  <c r="I1506" i="76"/>
  <c r="I1507" i="76"/>
  <c r="I1508" i="76"/>
  <c r="I1509" i="76"/>
  <c r="I1510" i="76"/>
  <c r="I1511" i="76"/>
  <c r="I1512" i="76"/>
  <c r="I1513" i="76"/>
  <c r="I1514" i="76"/>
  <c r="I1515" i="76"/>
  <c r="I1516" i="76"/>
  <c r="I1517" i="76"/>
  <c r="I1518" i="76"/>
  <c r="I1519" i="76"/>
  <c r="I1520" i="76"/>
  <c r="I1521" i="76"/>
  <c r="I1522" i="76"/>
  <c r="I1523" i="76"/>
  <c r="I1524" i="76"/>
  <c r="I1525" i="76"/>
  <c r="I1526" i="76"/>
  <c r="I1527" i="76"/>
  <c r="I1528" i="76"/>
  <c r="I1529" i="76"/>
  <c r="I1530" i="76"/>
  <c r="I1531" i="76"/>
  <c r="I1532" i="76"/>
  <c r="I1533" i="76"/>
  <c r="I1534" i="76"/>
  <c r="I1535" i="76"/>
  <c r="I1536" i="76"/>
  <c r="I1537" i="76"/>
  <c r="I1538" i="76"/>
  <c r="I1539" i="76"/>
  <c r="I1540" i="76"/>
  <c r="I1541" i="76"/>
  <c r="I1542" i="76"/>
  <c r="I1543" i="76"/>
  <c r="I1544" i="76"/>
  <c r="I1545" i="76"/>
  <c r="I1546" i="76"/>
  <c r="I1547" i="76"/>
  <c r="I1548" i="76"/>
  <c r="I1549" i="76"/>
  <c r="I1550" i="76"/>
  <c r="I1551" i="76"/>
  <c r="I1552" i="76"/>
  <c r="I1553" i="76"/>
  <c r="I1554" i="76"/>
  <c r="I1555" i="76"/>
  <c r="I1556" i="76"/>
  <c r="I1557" i="76"/>
  <c r="I1558" i="76"/>
  <c r="I1559" i="76"/>
  <c r="I1560" i="76"/>
  <c r="I1561" i="76"/>
  <c r="I1562" i="76"/>
  <c r="I1563" i="76"/>
  <c r="I1564" i="76"/>
  <c r="I1565" i="76"/>
  <c r="I1566" i="76"/>
  <c r="I1567" i="76"/>
  <c r="I1568" i="76"/>
  <c r="I1569" i="76"/>
  <c r="I1570" i="76"/>
  <c r="I1571" i="76"/>
  <c r="I1572" i="76"/>
  <c r="I1573" i="76"/>
  <c r="I1574" i="76"/>
  <c r="I1575" i="76"/>
  <c r="I1576" i="76"/>
  <c r="I1577" i="76"/>
  <c r="I1578" i="76"/>
  <c r="I1579" i="76"/>
  <c r="I1580" i="76"/>
  <c r="I1581" i="76"/>
  <c r="I1582" i="76"/>
  <c r="I1583" i="76"/>
  <c r="I1584" i="76"/>
  <c r="I1585" i="76"/>
  <c r="I1586" i="76"/>
  <c r="I1587" i="76"/>
  <c r="I1588" i="76"/>
  <c r="I1589" i="76"/>
  <c r="I1590" i="76"/>
  <c r="I1591" i="76"/>
  <c r="I1592" i="76"/>
  <c r="I1593" i="76"/>
  <c r="I1594" i="76"/>
  <c r="I1595" i="76"/>
  <c r="I1596" i="76"/>
  <c r="I1597" i="76"/>
  <c r="I1598" i="76"/>
  <c r="I1599" i="76"/>
  <c r="I1600" i="76"/>
  <c r="I1601" i="76"/>
  <c r="I1602" i="76"/>
  <c r="I1603" i="76"/>
  <c r="I1604" i="76"/>
  <c r="I1605" i="76"/>
  <c r="I1606" i="76"/>
  <c r="I1607" i="76"/>
  <c r="I1608" i="76"/>
  <c r="I1609" i="76"/>
  <c r="I1610" i="76"/>
  <c r="I1611" i="76"/>
  <c r="I1612" i="76"/>
  <c r="I1613" i="76"/>
  <c r="I1614" i="76"/>
  <c r="I1615" i="76"/>
  <c r="I1616" i="76"/>
  <c r="I1617" i="76"/>
  <c r="I1618" i="76"/>
  <c r="I1619" i="76"/>
  <c r="I1620" i="76"/>
  <c r="I1621" i="76"/>
  <c r="I1622" i="76"/>
  <c r="I1623" i="76"/>
  <c r="I1624" i="76"/>
  <c r="I1625" i="76"/>
  <c r="I1626" i="76"/>
  <c r="I1627" i="76"/>
  <c r="I1628" i="76"/>
  <c r="I1629" i="76"/>
  <c r="I1630" i="76"/>
  <c r="I1631" i="76"/>
  <c r="I1632" i="76"/>
  <c r="I1633" i="76"/>
  <c r="I1634" i="76"/>
  <c r="I1635" i="76"/>
  <c r="I1636" i="76"/>
  <c r="I1637" i="76"/>
  <c r="I1638" i="76"/>
  <c r="I1639" i="76"/>
  <c r="I1640" i="76"/>
  <c r="I1641" i="76"/>
  <c r="I1642" i="76"/>
  <c r="I1643" i="76"/>
  <c r="I1644" i="76"/>
  <c r="I1645" i="76"/>
  <c r="I1646" i="76"/>
  <c r="I1647" i="76"/>
  <c r="I1648" i="76"/>
  <c r="I1649" i="76"/>
  <c r="I1650" i="76"/>
  <c r="I1651" i="76"/>
  <c r="I1652" i="76"/>
  <c r="I1653" i="76"/>
  <c r="I1654" i="76"/>
  <c r="I1655" i="76"/>
  <c r="I1656" i="76"/>
  <c r="I1657" i="76"/>
  <c r="I1658" i="76"/>
  <c r="I1659" i="76"/>
  <c r="I1660" i="76"/>
  <c r="I1661" i="76"/>
  <c r="I1662" i="76"/>
  <c r="I1663" i="76"/>
  <c r="I1664" i="76"/>
  <c r="I1665" i="76"/>
  <c r="I1666" i="76"/>
  <c r="I1667" i="76"/>
  <c r="I1668" i="76"/>
  <c r="I1669" i="76"/>
  <c r="I1670" i="76"/>
  <c r="I1671" i="76"/>
  <c r="I1672" i="76"/>
  <c r="I1673" i="76"/>
  <c r="I1674" i="76"/>
  <c r="I1675" i="76"/>
  <c r="I1676" i="76"/>
  <c r="I1677" i="76"/>
  <c r="I1678" i="76"/>
  <c r="I1679" i="76"/>
  <c r="I1680" i="76"/>
  <c r="I1681" i="76"/>
  <c r="I1682" i="76"/>
  <c r="I1683" i="76"/>
  <c r="I1684" i="76"/>
  <c r="I1685" i="76"/>
  <c r="I1686" i="76"/>
  <c r="I1687" i="76"/>
  <c r="I1688" i="76"/>
  <c r="I1689" i="76"/>
  <c r="I1690" i="76"/>
  <c r="I1691" i="76"/>
  <c r="I1692" i="76"/>
  <c r="I1693" i="76"/>
  <c r="I1694" i="76"/>
  <c r="I1695" i="76"/>
  <c r="I1696" i="76"/>
  <c r="I1697" i="76"/>
  <c r="I1698" i="76"/>
  <c r="I1699" i="76"/>
  <c r="I1700" i="76"/>
  <c r="I1701" i="76"/>
  <c r="I1702" i="76"/>
  <c r="I1703" i="76"/>
  <c r="I1704" i="76"/>
  <c r="I1705" i="76"/>
  <c r="I1706" i="76"/>
  <c r="I1707" i="76"/>
  <c r="I1708" i="76"/>
  <c r="I1709" i="76"/>
  <c r="I1710" i="76"/>
  <c r="I1711" i="76"/>
  <c r="I1712" i="76"/>
  <c r="I1713" i="76"/>
  <c r="I1714" i="76"/>
  <c r="I1715" i="76"/>
  <c r="I1716" i="76"/>
  <c r="I1717" i="76"/>
  <c r="I1718" i="76"/>
  <c r="I1719" i="76"/>
  <c r="I1720" i="76"/>
  <c r="I1721" i="76"/>
  <c r="I1722" i="76"/>
  <c r="I1723" i="76"/>
  <c r="I1724" i="76"/>
  <c r="I1725" i="76"/>
  <c r="I1726" i="76"/>
  <c r="I1727" i="76"/>
  <c r="I1728" i="76"/>
  <c r="I1729" i="76"/>
  <c r="I1730" i="76"/>
  <c r="I1731" i="76"/>
  <c r="I1732" i="76"/>
  <c r="I1733" i="76"/>
  <c r="I1734" i="76"/>
  <c r="I1735" i="76"/>
  <c r="I1736" i="76"/>
  <c r="I1737" i="76"/>
  <c r="I1738" i="76"/>
  <c r="I1739" i="76"/>
  <c r="I1740" i="76"/>
  <c r="I1741" i="76"/>
  <c r="I1742" i="76"/>
  <c r="I1743" i="76"/>
  <c r="I1744" i="76"/>
  <c r="I1745" i="76"/>
  <c r="I1746" i="76"/>
  <c r="I1747" i="76"/>
  <c r="I1748" i="76"/>
  <c r="I1749" i="76"/>
  <c r="I1750" i="76"/>
  <c r="I1751" i="76"/>
  <c r="I1752" i="76"/>
  <c r="I1753" i="76"/>
  <c r="I1754" i="76"/>
  <c r="I1755" i="76"/>
  <c r="I1756" i="76"/>
  <c r="I1757" i="76"/>
  <c r="I1758" i="76"/>
  <c r="I1759" i="76"/>
  <c r="I1760" i="76"/>
  <c r="I1761" i="76"/>
  <c r="I1762" i="76"/>
  <c r="I1763" i="76"/>
  <c r="I1764" i="76"/>
  <c r="I1765" i="76"/>
  <c r="I1766" i="76"/>
  <c r="I1767" i="76"/>
  <c r="I1768" i="76"/>
  <c r="I1769" i="76"/>
  <c r="I1770" i="76"/>
  <c r="I1771" i="76"/>
  <c r="I1772" i="76"/>
  <c r="I1773" i="76"/>
  <c r="I1774" i="76"/>
  <c r="I1775" i="76"/>
  <c r="I1776" i="76"/>
  <c r="I1777" i="76"/>
  <c r="I1778" i="76"/>
  <c r="I1779" i="76"/>
  <c r="I1780" i="76"/>
  <c r="I1781" i="76"/>
  <c r="I1782" i="76"/>
  <c r="I1783" i="76"/>
  <c r="I1784" i="76"/>
  <c r="I1785" i="76"/>
  <c r="I1786" i="76"/>
  <c r="I1787" i="76"/>
  <c r="I1788" i="76"/>
  <c r="I1789" i="76"/>
  <c r="I1790" i="76"/>
  <c r="I1791" i="76"/>
  <c r="I1792" i="76"/>
  <c r="I1793" i="76"/>
  <c r="I1794" i="76"/>
  <c r="I1795" i="76"/>
  <c r="I1796" i="76"/>
  <c r="I1797" i="76"/>
  <c r="I1798" i="76"/>
  <c r="I1799" i="76"/>
  <c r="I1800" i="76"/>
  <c r="I1801" i="76"/>
  <c r="I1802" i="76"/>
  <c r="I1803" i="76"/>
  <c r="I1804" i="76"/>
  <c r="I1805" i="76"/>
  <c r="I1806" i="76"/>
  <c r="I1807" i="76"/>
  <c r="I1808" i="76"/>
  <c r="I1809" i="76"/>
  <c r="I1810" i="76"/>
  <c r="I1811" i="76"/>
  <c r="I1812" i="76"/>
  <c r="I1813" i="76"/>
  <c r="I1814" i="76"/>
  <c r="I1815" i="76"/>
  <c r="I1816" i="76"/>
  <c r="I1817" i="76"/>
  <c r="I1818" i="76"/>
  <c r="I1819" i="76"/>
  <c r="I1820" i="76"/>
  <c r="I1821" i="76"/>
  <c r="I1822" i="76"/>
  <c r="I1823" i="76"/>
  <c r="I1824" i="76"/>
  <c r="I1825" i="76"/>
  <c r="I1826" i="76"/>
  <c r="I1827" i="76"/>
  <c r="I1828" i="76"/>
  <c r="I1829" i="76"/>
  <c r="I1830" i="76"/>
  <c r="I1831" i="76"/>
  <c r="I1832" i="76"/>
  <c r="I1833" i="76"/>
  <c r="I1834" i="76"/>
  <c r="I1835" i="76"/>
  <c r="I1836" i="76"/>
  <c r="I1837" i="76"/>
  <c r="I1838" i="76"/>
  <c r="I1839" i="76"/>
  <c r="I1840" i="76"/>
  <c r="I1841" i="76"/>
  <c r="I1842" i="76"/>
  <c r="I1843" i="76"/>
  <c r="I1844" i="76"/>
  <c r="I1845" i="76"/>
  <c r="I1846" i="76"/>
  <c r="I1847" i="76"/>
  <c r="I1848" i="76"/>
  <c r="I1849" i="76"/>
  <c r="I1850" i="76"/>
  <c r="I1851" i="76"/>
  <c r="I1852" i="76"/>
  <c r="I1853" i="76"/>
  <c r="I1854" i="76"/>
  <c r="I1855" i="76"/>
  <c r="I1856" i="76"/>
  <c r="I1857" i="76"/>
  <c r="I1858" i="76"/>
  <c r="I1859" i="76"/>
  <c r="I1860" i="76"/>
  <c r="I1861" i="76"/>
  <c r="I1862" i="76"/>
  <c r="I1863" i="76"/>
  <c r="I1864" i="76"/>
  <c r="I1865" i="76"/>
  <c r="I1866" i="76"/>
  <c r="I1867" i="76"/>
  <c r="I1868" i="76"/>
  <c r="I1869" i="76"/>
  <c r="I1870" i="76"/>
  <c r="I1871" i="76"/>
  <c r="I1872" i="76"/>
  <c r="I1873" i="76"/>
  <c r="I1874" i="76"/>
  <c r="I1875" i="76"/>
  <c r="I1876" i="76"/>
  <c r="I1877" i="76"/>
  <c r="I1878" i="76"/>
  <c r="I1879" i="76"/>
  <c r="I1880" i="76"/>
  <c r="I1881" i="76"/>
  <c r="I1882" i="76"/>
  <c r="I1883" i="76"/>
  <c r="I1884" i="76"/>
  <c r="I1885" i="76"/>
  <c r="I1886" i="76"/>
  <c r="I1887" i="76"/>
  <c r="I1888" i="76"/>
  <c r="I1889" i="76"/>
  <c r="I1890" i="76"/>
  <c r="I1891" i="76"/>
  <c r="I1892" i="76"/>
  <c r="I1893" i="76"/>
  <c r="I1894" i="76"/>
  <c r="I1895" i="76"/>
  <c r="I1896" i="76"/>
  <c r="I1897" i="76"/>
  <c r="I1898" i="76"/>
  <c r="I1899" i="76"/>
  <c r="I1900" i="76"/>
  <c r="I1901" i="76"/>
  <c r="I1902" i="76"/>
  <c r="I1903" i="76"/>
  <c r="I1904" i="76"/>
  <c r="I1905" i="76"/>
  <c r="I1906" i="76"/>
  <c r="I1907" i="76"/>
  <c r="I1908" i="76"/>
  <c r="I1909" i="76"/>
  <c r="I1910" i="76"/>
  <c r="I1911" i="76"/>
  <c r="I1912" i="76"/>
  <c r="I1913" i="76"/>
  <c r="I1914" i="76"/>
  <c r="I1915" i="76"/>
  <c r="I1916" i="76"/>
  <c r="I1917" i="76"/>
  <c r="I1918" i="76"/>
  <c r="I1919" i="76"/>
  <c r="I1920" i="76"/>
  <c r="I1921" i="76"/>
  <c r="I1922" i="76"/>
  <c r="I1923" i="76"/>
  <c r="I1924" i="76"/>
  <c r="I1925" i="76"/>
  <c r="I1926" i="76"/>
  <c r="I1927" i="76"/>
  <c r="I1928" i="76"/>
  <c r="I1929" i="76"/>
  <c r="I1930" i="76"/>
  <c r="I1931" i="76"/>
  <c r="I1932" i="76"/>
  <c r="I1933" i="76"/>
  <c r="I1934" i="76"/>
  <c r="I1935" i="76"/>
  <c r="I1936" i="76"/>
  <c r="I1937" i="76"/>
  <c r="I1938" i="76"/>
  <c r="I1939" i="76"/>
  <c r="I1940" i="76"/>
  <c r="I1941" i="76"/>
  <c r="I1942" i="76"/>
  <c r="I1943" i="76"/>
  <c r="I1944" i="76"/>
  <c r="I1945" i="76"/>
  <c r="I1946" i="76"/>
  <c r="I1947" i="76"/>
  <c r="I1948" i="76"/>
  <c r="I1949" i="76"/>
  <c r="I1950" i="76"/>
  <c r="I1951" i="76"/>
  <c r="I1952" i="76"/>
  <c r="I1953" i="76"/>
  <c r="I1954" i="76"/>
  <c r="I1955" i="76"/>
  <c r="I1956" i="76"/>
  <c r="I1957" i="76"/>
  <c r="I1958" i="76"/>
  <c r="I1959" i="76"/>
  <c r="I1960" i="76"/>
  <c r="I1961" i="76"/>
  <c r="I1962" i="76"/>
  <c r="I1963" i="76"/>
  <c r="I1964" i="76"/>
  <c r="I1965" i="76"/>
  <c r="I1966" i="76"/>
  <c r="I1967" i="76"/>
  <c r="I1968" i="76"/>
  <c r="I1969" i="76"/>
  <c r="I1970" i="76"/>
  <c r="I1971" i="76"/>
  <c r="I1972" i="76"/>
  <c r="I1973" i="76"/>
  <c r="I1974" i="76"/>
  <c r="I1975" i="76"/>
  <c r="I1976" i="76"/>
  <c r="I1977" i="76"/>
  <c r="I1978" i="76"/>
  <c r="I1979" i="76"/>
  <c r="I1980" i="76"/>
  <c r="I1981" i="76"/>
  <c r="I1982" i="76"/>
  <c r="I1983" i="76"/>
  <c r="I1984" i="76"/>
  <c r="I1985" i="76"/>
  <c r="I1986" i="76"/>
  <c r="I1987" i="76"/>
  <c r="I1988" i="76"/>
  <c r="I1989" i="76"/>
  <c r="I1990" i="76"/>
  <c r="I1991" i="76"/>
  <c r="I1992" i="76"/>
  <c r="I1993" i="76"/>
  <c r="I1994" i="76"/>
  <c r="I1995" i="76"/>
  <c r="I1996" i="76"/>
  <c r="I1997" i="76"/>
  <c r="I1998" i="76"/>
  <c r="I1999" i="76"/>
  <c r="I2000" i="76"/>
  <c r="I2001" i="76"/>
  <c r="I2002" i="76"/>
  <c r="I2003" i="76"/>
  <c r="I2004" i="76"/>
  <c r="I2005" i="76"/>
  <c r="I2006" i="76"/>
  <c r="I2007" i="76"/>
  <c r="I2008" i="76"/>
  <c r="I2009" i="76"/>
  <c r="I2010" i="76"/>
  <c r="I2011" i="76"/>
  <c r="I2012" i="76"/>
  <c r="I2013" i="76"/>
  <c r="I2014" i="76"/>
  <c r="I2015" i="76"/>
  <c r="I2016" i="76"/>
  <c r="I2017" i="76"/>
  <c r="I2018" i="76"/>
  <c r="I2019" i="76"/>
  <c r="I2020" i="76"/>
  <c r="I2021" i="76"/>
  <c r="I2022" i="76"/>
  <c r="I2023" i="76"/>
  <c r="I2024" i="76"/>
  <c r="I2025" i="76"/>
  <c r="I2026" i="76"/>
  <c r="I2027" i="76"/>
  <c r="I2028" i="76"/>
  <c r="I2029" i="76"/>
  <c r="I2030" i="76"/>
  <c r="I2031" i="76"/>
  <c r="I2032" i="76"/>
  <c r="I2033" i="76"/>
  <c r="I2034" i="76"/>
  <c r="I2035" i="76"/>
  <c r="I2036" i="76"/>
  <c r="I2037" i="76"/>
  <c r="I2038" i="76"/>
  <c r="I2039" i="76"/>
  <c r="I2040" i="76"/>
  <c r="I2041" i="76"/>
  <c r="I2042" i="76"/>
  <c r="I2043" i="76"/>
  <c r="I2044" i="76"/>
  <c r="I2045" i="76"/>
  <c r="I2046" i="76"/>
  <c r="I2047" i="76"/>
  <c r="I2048" i="76"/>
  <c r="I2049" i="76"/>
  <c r="I2050" i="76"/>
  <c r="I2051" i="76"/>
  <c r="I2052" i="76"/>
  <c r="I2053" i="76"/>
  <c r="I2054" i="76"/>
  <c r="I2055" i="76"/>
  <c r="I2056" i="76"/>
  <c r="I2057" i="76"/>
  <c r="I2058" i="76"/>
  <c r="I2059" i="76"/>
  <c r="I2060" i="76"/>
  <c r="I2061" i="76"/>
  <c r="I2062" i="76"/>
  <c r="I2063" i="76"/>
  <c r="I2064" i="76"/>
  <c r="I2065" i="76"/>
  <c r="I2066" i="76"/>
  <c r="I2067" i="76"/>
  <c r="I2068" i="76"/>
  <c r="I2069" i="76"/>
  <c r="I2070" i="76"/>
  <c r="I2071" i="76"/>
  <c r="I2072" i="76"/>
  <c r="I2073" i="76"/>
  <c r="I2074" i="76"/>
  <c r="I2075" i="76"/>
  <c r="I2076" i="76"/>
  <c r="I2077" i="76"/>
  <c r="I2078" i="76"/>
  <c r="I2079" i="76"/>
  <c r="I2080" i="76"/>
  <c r="I2081" i="76"/>
  <c r="I2082" i="76"/>
  <c r="I2083" i="76"/>
  <c r="I2084" i="76"/>
  <c r="I2085" i="76"/>
  <c r="I2086" i="76"/>
  <c r="I2087" i="76"/>
  <c r="I2088" i="76"/>
  <c r="I2089" i="76"/>
  <c r="I2090" i="76"/>
  <c r="I2091" i="76"/>
  <c r="I2092" i="76"/>
  <c r="I2093" i="76"/>
  <c r="I2094" i="76"/>
  <c r="I2095" i="76"/>
  <c r="I2096" i="76"/>
  <c r="I2097" i="76"/>
  <c r="I2098" i="76"/>
  <c r="I2099" i="76"/>
  <c r="I2100" i="76"/>
  <c r="I2101" i="76"/>
  <c r="I2102" i="76"/>
  <c r="I2103" i="76"/>
  <c r="I2104" i="76"/>
  <c r="I2105" i="76"/>
  <c r="I2106" i="76"/>
  <c r="I2107" i="76"/>
  <c r="I2108" i="76"/>
  <c r="I2109" i="76"/>
  <c r="I2110" i="76"/>
  <c r="I2111" i="76"/>
  <c r="I2112" i="76"/>
  <c r="I2113" i="76"/>
  <c r="I2114" i="76"/>
  <c r="I2115" i="76"/>
  <c r="I2116" i="76"/>
  <c r="I2117" i="76"/>
  <c r="I2118" i="76"/>
  <c r="I2119" i="76"/>
  <c r="I2120" i="76"/>
  <c r="I2121" i="76"/>
  <c r="I2122" i="76"/>
  <c r="I2123" i="76"/>
  <c r="I2124" i="76"/>
  <c r="I2125" i="76"/>
  <c r="I2126" i="76"/>
  <c r="I2127" i="76"/>
  <c r="I2128" i="76"/>
  <c r="I2129" i="76"/>
  <c r="I2130" i="76"/>
  <c r="I2131" i="76"/>
  <c r="I2132" i="76"/>
  <c r="I2133" i="76"/>
  <c r="I2134" i="76"/>
  <c r="I2135" i="76"/>
  <c r="I2136" i="76"/>
  <c r="I2137" i="76"/>
  <c r="I2138" i="76"/>
  <c r="I2139" i="76"/>
  <c r="I2140" i="76"/>
  <c r="I2141" i="76"/>
  <c r="I2142" i="76"/>
  <c r="I2143" i="76"/>
  <c r="I2144" i="76"/>
  <c r="I2145" i="76"/>
  <c r="I2146" i="76"/>
  <c r="I2147" i="76"/>
  <c r="I2148" i="76"/>
  <c r="I2149" i="76"/>
  <c r="I2150" i="76"/>
  <c r="I2151" i="76"/>
  <c r="I2152" i="76"/>
  <c r="I2153" i="76"/>
  <c r="I2154" i="76"/>
  <c r="I2155" i="76"/>
  <c r="I2156" i="76"/>
  <c r="I2157" i="76"/>
  <c r="I2158" i="76"/>
  <c r="I2159" i="76"/>
  <c r="I2160" i="76"/>
  <c r="I2161" i="76"/>
  <c r="I2162" i="76"/>
  <c r="I2163" i="76"/>
  <c r="I2164" i="76"/>
  <c r="I2165" i="76"/>
  <c r="I2166" i="76"/>
  <c r="I2167" i="76"/>
  <c r="I2168" i="76"/>
  <c r="I2169" i="76"/>
  <c r="I2170" i="76"/>
  <c r="I2171" i="76"/>
  <c r="I2172" i="76"/>
  <c r="I2173" i="76"/>
  <c r="I2174" i="76"/>
  <c r="I2175" i="76"/>
  <c r="I2176" i="76"/>
  <c r="I2177" i="76"/>
  <c r="I2178" i="76"/>
  <c r="I2179" i="76"/>
  <c r="I2180" i="76"/>
  <c r="I2181" i="76"/>
  <c r="I2182" i="76"/>
  <c r="I2183" i="76"/>
  <c r="I2184" i="76"/>
  <c r="I2185" i="76"/>
  <c r="I2186" i="76"/>
  <c r="I2187" i="76"/>
  <c r="I2188" i="76"/>
  <c r="I2189" i="76"/>
  <c r="I2190" i="76"/>
  <c r="I2191" i="76"/>
  <c r="I2192" i="76"/>
  <c r="I2193" i="76"/>
  <c r="I2194" i="76"/>
  <c r="I2195" i="76"/>
  <c r="I2196" i="76"/>
  <c r="I2197" i="76"/>
  <c r="I2198" i="76"/>
  <c r="I2199" i="76"/>
  <c r="I2200" i="76"/>
  <c r="I2201" i="76"/>
  <c r="I2202" i="76"/>
  <c r="I2203" i="76"/>
  <c r="I2204" i="76"/>
  <c r="I2205" i="76"/>
  <c r="I2206" i="76"/>
  <c r="I2207" i="76"/>
  <c r="I2208" i="76"/>
  <c r="I2209" i="76"/>
  <c r="I2210" i="76"/>
  <c r="I2211" i="76"/>
  <c r="I2212" i="76"/>
  <c r="I2213" i="76"/>
  <c r="I2214" i="76"/>
  <c r="I2215" i="76"/>
  <c r="I2216" i="76"/>
  <c r="I2217" i="76"/>
  <c r="I2218" i="76"/>
  <c r="I2219" i="76"/>
  <c r="I2220" i="76"/>
  <c r="I2221" i="76"/>
  <c r="I2222" i="76"/>
  <c r="I2223" i="76"/>
  <c r="I2224" i="76"/>
  <c r="I2225" i="76"/>
  <c r="I2226" i="76"/>
  <c r="I2227" i="76"/>
  <c r="I2228" i="76"/>
  <c r="I2229" i="76"/>
  <c r="I2230" i="76"/>
  <c r="I2231" i="76"/>
  <c r="I2232" i="76"/>
  <c r="I2233" i="76"/>
  <c r="I2234" i="76"/>
  <c r="I2235" i="76"/>
  <c r="I2236" i="76"/>
  <c r="I2237" i="76"/>
  <c r="I2238" i="76"/>
  <c r="I2239" i="76"/>
  <c r="I2240" i="76"/>
  <c r="I2241" i="76"/>
  <c r="I2242" i="76"/>
  <c r="I2243" i="76"/>
  <c r="I2244" i="76"/>
  <c r="I2245" i="76"/>
  <c r="I2246" i="76"/>
  <c r="I2247" i="76"/>
  <c r="I2248" i="76"/>
  <c r="I2249" i="76"/>
  <c r="I2250" i="76"/>
  <c r="I2251" i="76"/>
  <c r="I2252" i="76"/>
  <c r="I2253" i="76"/>
  <c r="I2254" i="76"/>
  <c r="I2255" i="76"/>
  <c r="I2256" i="76"/>
  <c r="I2257" i="76"/>
  <c r="I2258" i="76"/>
  <c r="I2259" i="76"/>
  <c r="I2260" i="76"/>
  <c r="I2261" i="76"/>
  <c r="I2262" i="76"/>
  <c r="I2263" i="76"/>
  <c r="I2264" i="76"/>
  <c r="I2265" i="76"/>
  <c r="I2266" i="76"/>
  <c r="I2267" i="76"/>
  <c r="I2268" i="76"/>
  <c r="I2269" i="76"/>
  <c r="I2270" i="76"/>
  <c r="I2271" i="76"/>
  <c r="I2272" i="76"/>
  <c r="I2273" i="76"/>
  <c r="I2274" i="76"/>
  <c r="I2275" i="76"/>
  <c r="I2276" i="76"/>
  <c r="I2277" i="76"/>
  <c r="I2278" i="76"/>
  <c r="I2279" i="76"/>
  <c r="I2280" i="76"/>
  <c r="I2281" i="76"/>
  <c r="I2282" i="76"/>
  <c r="I2283" i="76"/>
  <c r="I2284" i="76"/>
  <c r="I2285" i="76"/>
  <c r="I2286" i="76"/>
  <c r="I2287" i="76"/>
  <c r="I2288" i="76"/>
  <c r="I2289" i="76"/>
  <c r="I2290" i="76"/>
  <c r="I2291" i="76"/>
  <c r="I2292" i="76"/>
  <c r="I2293" i="76"/>
  <c r="I2294" i="76"/>
  <c r="I2295" i="76"/>
  <c r="I2296" i="76"/>
  <c r="I2297" i="76"/>
  <c r="I2298" i="76"/>
  <c r="I2299" i="76"/>
  <c r="I2300" i="76"/>
  <c r="I2301" i="76"/>
  <c r="I2302" i="76"/>
  <c r="I2303" i="76"/>
  <c r="I2304" i="76"/>
  <c r="I2305" i="76"/>
  <c r="I2306" i="76"/>
  <c r="I2307" i="76"/>
  <c r="I2308" i="76"/>
  <c r="I2309" i="76"/>
  <c r="I2310" i="76"/>
  <c r="I2311" i="76"/>
  <c r="I2312" i="76"/>
  <c r="I2313" i="76"/>
  <c r="I2314" i="76"/>
  <c r="I2315" i="76"/>
  <c r="I2316" i="76"/>
  <c r="I2317" i="76"/>
  <c r="I2318" i="76"/>
  <c r="I2319" i="76"/>
  <c r="I2320" i="76"/>
  <c r="I2321" i="76"/>
  <c r="I2322" i="76"/>
  <c r="I2323" i="76"/>
  <c r="I2324" i="76"/>
  <c r="I2325" i="76"/>
  <c r="I2326" i="76"/>
  <c r="I2327" i="76"/>
  <c r="I2328" i="76"/>
  <c r="I2329" i="76"/>
  <c r="I2330" i="76"/>
  <c r="I2331" i="76"/>
  <c r="I2332" i="76"/>
  <c r="I2333" i="76"/>
  <c r="I2334" i="76"/>
  <c r="I2335" i="76"/>
  <c r="I2336" i="76"/>
  <c r="I2337" i="76"/>
  <c r="I2338" i="76"/>
  <c r="I2339" i="76"/>
  <c r="I2340" i="76"/>
  <c r="I2341" i="76"/>
  <c r="I2342" i="76"/>
  <c r="I2343" i="76"/>
  <c r="I2344" i="76"/>
  <c r="I2345" i="76"/>
  <c r="I2346" i="76"/>
  <c r="I2347" i="76"/>
  <c r="I2348" i="76"/>
  <c r="I2349" i="76"/>
  <c r="I2350" i="76"/>
  <c r="I2351" i="76"/>
  <c r="I2352" i="76"/>
  <c r="I2353" i="76"/>
  <c r="I2354" i="76"/>
  <c r="I2355" i="76"/>
  <c r="I2356" i="76"/>
  <c r="I2357" i="76"/>
  <c r="I2358" i="76"/>
  <c r="I2359" i="76"/>
  <c r="I2360" i="76"/>
  <c r="I2361" i="76"/>
  <c r="I2362" i="76"/>
  <c r="I2363" i="76"/>
  <c r="I2364" i="76"/>
  <c r="I2365" i="76"/>
  <c r="I2366" i="76"/>
  <c r="I2367" i="76"/>
  <c r="I2368" i="76"/>
  <c r="I2369" i="76"/>
  <c r="I2370" i="76"/>
  <c r="I2371" i="76"/>
  <c r="I2372" i="76"/>
  <c r="I2373" i="76"/>
  <c r="I2374" i="76"/>
  <c r="I2375" i="76"/>
  <c r="I2376" i="76"/>
  <c r="I2377" i="76"/>
  <c r="I2378" i="76"/>
  <c r="I2379" i="76"/>
  <c r="I2380" i="76"/>
  <c r="I2381" i="76"/>
  <c r="I2382" i="76"/>
  <c r="I2383" i="76"/>
  <c r="I2384" i="76"/>
  <c r="I2385" i="76"/>
  <c r="I2386" i="76"/>
  <c r="I2387" i="76"/>
  <c r="I2388" i="76"/>
  <c r="I2389" i="76"/>
  <c r="I2390" i="76"/>
  <c r="I2391" i="76"/>
  <c r="I2392" i="76"/>
  <c r="I2393" i="76"/>
  <c r="I2394" i="76"/>
  <c r="I2395" i="76"/>
  <c r="I2396" i="76"/>
  <c r="I2397" i="76"/>
  <c r="I2398" i="76"/>
  <c r="I2399" i="76"/>
  <c r="I2400" i="76"/>
  <c r="I2401" i="76"/>
  <c r="I2402" i="76"/>
  <c r="I2403" i="76"/>
  <c r="I2404" i="76"/>
  <c r="I2405" i="76"/>
  <c r="I2406" i="76"/>
  <c r="I2407" i="76"/>
  <c r="I2408" i="76"/>
  <c r="I2409" i="76"/>
  <c r="I2410" i="76"/>
  <c r="I2411" i="76"/>
  <c r="I2412" i="76"/>
  <c r="I2413" i="76"/>
  <c r="I2414" i="76"/>
  <c r="I2415" i="76"/>
  <c r="I2416" i="76"/>
  <c r="I2417" i="76"/>
  <c r="I2418" i="76"/>
  <c r="I2419" i="76"/>
  <c r="I2420" i="76"/>
  <c r="I2421" i="76"/>
  <c r="I2422" i="76"/>
  <c r="I2423" i="76"/>
  <c r="I2424" i="76"/>
  <c r="I2425" i="76"/>
  <c r="I2426" i="76"/>
  <c r="I2427" i="76"/>
  <c r="I2428" i="76"/>
  <c r="I2429" i="76"/>
  <c r="I2430" i="76"/>
  <c r="I2431" i="76"/>
  <c r="I2432" i="76"/>
  <c r="I2433" i="76"/>
  <c r="I2434" i="76"/>
  <c r="I2435" i="76"/>
  <c r="I2436" i="76"/>
  <c r="I2437" i="76"/>
  <c r="I2438" i="76"/>
  <c r="I2439" i="76"/>
  <c r="I2440" i="76"/>
  <c r="I2441" i="76"/>
  <c r="I2442" i="76"/>
  <c r="I2443" i="76"/>
  <c r="I2444" i="76"/>
  <c r="I2445" i="76"/>
  <c r="I2446" i="76"/>
  <c r="I2447" i="76"/>
  <c r="I2448" i="76"/>
  <c r="I2449" i="76"/>
  <c r="I2450" i="76"/>
  <c r="I2451" i="76"/>
  <c r="I2452" i="76"/>
  <c r="I2453" i="76"/>
  <c r="I2454" i="76"/>
  <c r="I2455" i="76"/>
  <c r="I2456" i="76"/>
  <c r="I2457" i="76"/>
  <c r="I2458" i="76"/>
  <c r="I2459" i="76"/>
  <c r="I2460" i="76"/>
  <c r="I2461" i="76"/>
  <c r="I2462" i="76"/>
  <c r="I2463" i="76"/>
  <c r="I2464" i="76"/>
  <c r="I2465" i="76"/>
  <c r="I2466" i="76"/>
  <c r="I2467" i="76"/>
  <c r="I2468" i="76"/>
  <c r="I2469" i="76"/>
  <c r="I2470" i="76"/>
  <c r="I2471" i="76"/>
  <c r="I2472" i="76"/>
  <c r="I2473" i="76"/>
  <c r="I2474" i="76"/>
  <c r="I2475" i="76"/>
  <c r="I2476" i="76"/>
  <c r="I2477" i="76"/>
  <c r="I2478" i="76"/>
  <c r="I2479" i="76"/>
  <c r="I2480" i="76"/>
  <c r="I2481" i="76"/>
  <c r="I2482" i="76"/>
  <c r="I2483" i="76"/>
  <c r="I2484" i="76"/>
  <c r="I2485" i="76"/>
  <c r="I2486" i="76"/>
  <c r="I2487" i="76"/>
  <c r="I2488" i="76"/>
  <c r="I2489" i="76"/>
  <c r="I2490" i="76"/>
  <c r="I2491" i="76"/>
  <c r="I2492" i="76"/>
  <c r="I2493" i="76"/>
  <c r="I2494" i="76"/>
  <c r="I2495" i="76"/>
  <c r="I2496" i="76"/>
  <c r="I2497" i="76"/>
  <c r="I2498" i="76"/>
  <c r="I2499" i="76"/>
  <c r="I2500" i="76"/>
  <c r="I2501" i="76"/>
  <c r="I2502" i="76"/>
  <c r="I2503" i="76"/>
  <c r="I2504" i="76"/>
  <c r="I2505" i="76"/>
  <c r="I2506" i="76"/>
  <c r="I2507" i="76"/>
  <c r="I2508" i="76"/>
  <c r="I2509" i="76"/>
  <c r="I2510" i="76"/>
  <c r="I2511" i="76"/>
  <c r="I2512" i="76"/>
  <c r="I2513" i="76"/>
  <c r="I2514" i="76"/>
  <c r="I2515" i="76"/>
  <c r="I2516" i="76"/>
  <c r="I2517" i="76"/>
  <c r="I2518" i="76"/>
  <c r="I2519" i="76"/>
  <c r="I2520" i="76"/>
  <c r="I2521" i="76"/>
  <c r="I2522" i="76"/>
  <c r="I2523" i="76"/>
  <c r="I2524" i="76"/>
  <c r="I2525" i="76"/>
  <c r="I2526" i="76"/>
  <c r="I2527" i="76"/>
  <c r="I2528" i="76"/>
  <c r="I2529" i="76"/>
  <c r="I2530" i="76"/>
  <c r="I2531" i="76"/>
  <c r="I2532" i="76"/>
  <c r="I2533" i="76"/>
  <c r="I2534" i="76"/>
  <c r="I2535" i="76"/>
  <c r="I2536" i="76"/>
  <c r="I2537" i="76"/>
  <c r="I2538" i="76"/>
  <c r="I2539" i="76"/>
  <c r="I2540" i="76"/>
  <c r="I2541" i="76"/>
  <c r="I2542" i="76"/>
  <c r="I2543" i="76"/>
  <c r="I2544" i="76"/>
  <c r="I2545" i="76"/>
  <c r="I2546" i="76"/>
  <c r="I2547" i="76"/>
  <c r="I2548" i="76"/>
  <c r="I2549" i="76"/>
  <c r="I2550" i="76"/>
  <c r="I2551" i="76"/>
  <c r="I2552" i="76"/>
  <c r="I2553" i="76"/>
  <c r="I2554" i="76"/>
  <c r="I2555" i="76"/>
  <c r="I2556" i="76"/>
  <c r="I2557" i="76"/>
  <c r="I2558" i="76"/>
  <c r="I2559" i="76"/>
  <c r="I2560" i="76"/>
  <c r="I2561" i="76"/>
  <c r="I2562" i="76"/>
  <c r="I2563" i="76"/>
  <c r="I2564" i="76"/>
  <c r="I2565" i="76"/>
  <c r="I2566" i="76"/>
  <c r="I2567" i="76"/>
  <c r="I2568" i="76"/>
  <c r="I2569" i="76"/>
  <c r="I2570" i="76"/>
  <c r="I2571" i="76"/>
  <c r="I2572" i="76"/>
  <c r="I2573" i="76"/>
  <c r="I2574" i="76"/>
  <c r="I2575" i="76"/>
  <c r="I2576" i="76"/>
  <c r="I2577" i="76"/>
  <c r="I2578" i="76"/>
  <c r="I2579" i="76"/>
  <c r="I2580" i="76"/>
  <c r="I2581" i="76"/>
  <c r="I2582" i="76"/>
  <c r="I2583" i="76"/>
  <c r="I2584" i="76"/>
  <c r="I2585" i="76"/>
  <c r="I2586" i="76"/>
  <c r="I2587" i="76"/>
  <c r="I2588" i="76"/>
  <c r="I2589" i="76"/>
  <c r="I2590" i="76"/>
  <c r="I2591" i="76"/>
  <c r="I2592" i="76"/>
  <c r="I2593" i="76"/>
  <c r="I2594" i="76"/>
  <c r="I2595" i="76"/>
  <c r="I2596" i="76"/>
  <c r="I2597" i="76"/>
  <c r="I2598" i="76"/>
  <c r="I2599" i="76"/>
  <c r="I2600" i="76"/>
  <c r="I2601" i="76"/>
  <c r="I2602" i="76"/>
  <c r="I2603" i="76"/>
  <c r="I2604" i="76"/>
  <c r="I2605" i="76"/>
  <c r="I2606" i="76"/>
  <c r="I2607" i="76"/>
  <c r="I2608" i="76"/>
  <c r="I2609" i="76"/>
  <c r="I2610" i="76"/>
  <c r="I2611" i="76"/>
  <c r="I2612" i="76"/>
  <c r="I2613" i="76"/>
  <c r="I2614" i="76"/>
  <c r="I2615" i="76"/>
  <c r="I2616" i="76"/>
  <c r="I2617" i="76"/>
  <c r="I2618" i="76"/>
  <c r="I2619" i="76"/>
  <c r="I2620" i="76"/>
  <c r="I2621" i="76"/>
  <c r="I2622" i="76"/>
  <c r="I2623" i="76"/>
  <c r="I2624" i="76"/>
  <c r="I2625" i="76"/>
  <c r="I2626" i="76"/>
  <c r="I2627" i="76"/>
  <c r="I2628" i="76"/>
  <c r="I2629" i="76"/>
  <c r="I2630" i="76"/>
  <c r="I2631" i="76"/>
  <c r="I2632" i="76"/>
  <c r="I2633" i="76"/>
  <c r="I2634" i="76"/>
  <c r="I2635" i="76"/>
  <c r="I2636" i="76"/>
  <c r="I2637" i="76"/>
  <c r="I2638" i="76"/>
  <c r="I2639" i="76"/>
  <c r="I2640" i="76"/>
  <c r="I2641" i="76"/>
  <c r="I2642" i="76"/>
  <c r="I2643" i="76"/>
  <c r="I2644" i="76"/>
  <c r="I2645" i="76"/>
  <c r="I2646" i="76"/>
  <c r="I2647" i="76"/>
  <c r="I2648" i="76"/>
  <c r="I2649" i="76"/>
  <c r="I2650" i="76"/>
  <c r="I2651" i="76"/>
  <c r="I2652" i="76"/>
  <c r="I2653" i="76"/>
  <c r="I2654" i="76"/>
  <c r="I2655" i="76"/>
  <c r="I2656" i="76"/>
  <c r="I2657" i="76"/>
  <c r="I2658" i="76"/>
  <c r="I2659" i="76"/>
  <c r="I2660" i="76"/>
  <c r="I2661" i="76"/>
  <c r="I2662" i="76"/>
  <c r="I2663" i="76"/>
  <c r="I2664" i="76"/>
  <c r="I2665" i="76"/>
  <c r="I2666" i="76"/>
  <c r="I2667" i="76"/>
  <c r="I2668" i="76"/>
  <c r="I2669" i="76"/>
  <c r="I2670" i="76"/>
  <c r="I2671" i="76"/>
  <c r="I2672" i="76"/>
  <c r="I2673" i="76"/>
  <c r="I2674" i="76"/>
  <c r="I2675" i="76"/>
  <c r="I2676" i="76"/>
  <c r="I2677" i="76"/>
  <c r="I2678" i="76"/>
  <c r="I2679" i="76"/>
  <c r="I2680" i="76"/>
  <c r="I2681" i="76"/>
  <c r="I2682" i="76"/>
  <c r="I2683" i="76"/>
  <c r="I2684" i="76"/>
  <c r="I2685" i="76"/>
  <c r="I2686" i="76"/>
  <c r="I2687" i="76"/>
  <c r="I2688" i="76"/>
  <c r="I2689" i="76"/>
  <c r="I2690" i="76"/>
  <c r="I2691" i="76"/>
  <c r="I2692" i="76"/>
  <c r="I2693" i="76"/>
  <c r="I2694" i="76"/>
  <c r="I2695" i="76"/>
  <c r="I2696" i="76"/>
  <c r="I2697" i="76"/>
  <c r="I2698" i="76"/>
  <c r="I2699" i="76"/>
  <c r="I2700" i="76"/>
  <c r="I2701" i="76"/>
  <c r="I2702" i="76"/>
  <c r="I2703" i="76"/>
  <c r="I2704" i="76"/>
  <c r="I2705" i="76"/>
  <c r="I2706" i="76"/>
  <c r="I2707" i="76"/>
  <c r="I2708" i="76"/>
  <c r="I2709" i="76"/>
  <c r="I2710" i="76"/>
  <c r="I2711" i="76"/>
  <c r="I2712" i="76"/>
  <c r="I2713" i="76"/>
  <c r="I2714" i="76"/>
  <c r="I2715" i="76"/>
  <c r="I2716" i="76"/>
  <c r="I2717" i="76"/>
  <c r="I2718" i="76"/>
  <c r="I2719" i="76"/>
  <c r="I2720" i="76"/>
  <c r="I2721" i="76"/>
  <c r="I2722" i="76"/>
  <c r="I2723" i="76"/>
  <c r="I2724" i="76"/>
  <c r="I2725" i="76"/>
  <c r="I2726" i="76"/>
  <c r="I2727" i="76"/>
  <c r="I2728" i="76"/>
  <c r="I2729" i="76"/>
  <c r="I2730" i="76"/>
  <c r="I2731" i="76"/>
  <c r="I2732" i="76"/>
  <c r="I2733" i="76"/>
  <c r="I2734" i="76"/>
  <c r="I2735" i="76"/>
  <c r="I2736" i="76"/>
  <c r="I2737" i="76"/>
  <c r="I2738" i="76"/>
  <c r="I2739" i="76"/>
  <c r="I2740" i="76"/>
  <c r="I2741" i="76"/>
  <c r="I2742" i="76"/>
  <c r="I2743" i="76"/>
  <c r="I2744" i="76"/>
  <c r="I2745" i="76"/>
  <c r="I2746" i="76"/>
  <c r="I2747" i="76"/>
  <c r="I2748" i="76"/>
  <c r="I2749" i="76"/>
  <c r="I2750" i="76"/>
  <c r="I2751" i="76"/>
  <c r="I2752" i="76"/>
  <c r="I2753" i="76"/>
  <c r="I2754" i="76"/>
  <c r="I2755" i="76"/>
  <c r="I2756" i="76"/>
  <c r="I2757" i="76"/>
  <c r="I2758" i="76"/>
  <c r="I2759" i="76"/>
  <c r="I2760" i="76"/>
  <c r="I2761" i="76"/>
  <c r="I2762" i="76"/>
  <c r="I2763" i="76"/>
  <c r="I2764" i="76"/>
  <c r="I2765" i="76"/>
  <c r="I2766" i="76"/>
  <c r="I2767" i="76"/>
  <c r="I2768" i="76"/>
  <c r="I2769" i="76"/>
  <c r="I2770" i="76"/>
  <c r="I2771" i="76"/>
  <c r="I2772" i="76"/>
  <c r="I2773" i="76"/>
  <c r="I2774" i="76"/>
  <c r="I2775" i="76"/>
  <c r="I2776" i="76"/>
  <c r="I2777" i="76"/>
  <c r="I2778" i="76"/>
  <c r="I2779" i="76"/>
  <c r="I2780" i="76"/>
  <c r="I2781" i="76"/>
  <c r="I2782" i="76"/>
  <c r="I2783" i="76"/>
  <c r="I2784" i="76"/>
  <c r="I2785" i="76"/>
  <c r="I2786" i="76"/>
  <c r="I2787" i="76"/>
  <c r="I2788" i="76"/>
  <c r="I2789" i="76"/>
  <c r="I2790" i="76"/>
  <c r="I2791" i="76"/>
  <c r="I2792" i="76"/>
  <c r="I2793" i="76"/>
  <c r="I2794" i="76"/>
  <c r="I2795" i="76"/>
  <c r="I2796" i="76"/>
  <c r="I2797" i="76"/>
  <c r="I2798" i="76"/>
  <c r="I2799" i="76"/>
  <c r="I2800" i="76"/>
  <c r="I2801" i="76"/>
  <c r="I2802" i="76"/>
  <c r="I2803" i="76"/>
  <c r="I2804" i="76"/>
  <c r="I2805" i="76"/>
  <c r="I2806" i="76"/>
  <c r="I2807" i="76"/>
  <c r="I2808" i="76"/>
  <c r="I2809" i="76"/>
  <c r="I2810" i="76"/>
  <c r="I2811" i="76"/>
  <c r="I2812" i="76"/>
  <c r="I2813" i="76"/>
  <c r="I2814" i="76"/>
  <c r="I2815" i="76"/>
  <c r="I2816" i="76"/>
  <c r="I2817" i="76"/>
  <c r="I2818" i="76"/>
  <c r="I2819" i="76"/>
  <c r="I2820" i="76"/>
  <c r="I2821" i="76"/>
  <c r="I2822" i="76"/>
  <c r="I2823" i="76"/>
  <c r="I2824" i="76"/>
  <c r="I2825" i="76"/>
  <c r="I2826" i="76"/>
  <c r="I2827" i="76"/>
  <c r="I2828" i="76"/>
  <c r="I2829" i="76"/>
  <c r="I2830" i="76"/>
  <c r="I2831" i="76"/>
  <c r="I2832" i="76"/>
  <c r="I2833" i="76"/>
  <c r="I2834" i="76"/>
  <c r="I2835" i="76"/>
  <c r="I2836" i="76"/>
  <c r="I2837" i="76"/>
  <c r="I2838" i="76"/>
  <c r="I2839" i="76"/>
  <c r="I2840" i="76"/>
  <c r="I2841" i="76"/>
  <c r="I2842" i="76"/>
  <c r="I2843" i="76"/>
  <c r="I2844" i="76"/>
  <c r="I2845" i="76"/>
  <c r="I2846" i="76"/>
  <c r="I2847" i="76"/>
  <c r="I2848" i="76"/>
  <c r="I2849" i="76"/>
  <c r="I2850" i="76"/>
  <c r="I2851" i="76"/>
  <c r="I2852" i="76"/>
  <c r="I2853" i="76"/>
  <c r="I2854" i="76"/>
  <c r="I2855" i="76"/>
  <c r="I2856" i="76"/>
  <c r="I2857" i="76"/>
  <c r="I2858" i="76"/>
  <c r="I2859" i="76"/>
  <c r="I2860" i="76"/>
  <c r="I2861" i="76"/>
  <c r="I2862" i="76"/>
  <c r="I2863" i="76"/>
  <c r="I2864" i="76"/>
  <c r="I2865" i="76"/>
  <c r="I2866" i="76"/>
  <c r="I2867" i="76"/>
  <c r="I2868" i="76"/>
  <c r="I2869" i="76"/>
  <c r="I2870" i="76"/>
  <c r="I2871" i="76"/>
  <c r="I2872" i="76"/>
  <c r="I2873" i="76"/>
  <c r="I2874" i="76"/>
  <c r="I2875" i="76"/>
  <c r="I2876" i="76"/>
  <c r="I2877" i="76"/>
  <c r="I2878" i="76"/>
  <c r="I2879" i="76"/>
  <c r="I2880" i="76"/>
  <c r="I2881" i="76"/>
  <c r="I2882" i="76"/>
  <c r="I2883" i="76"/>
  <c r="I2884" i="76"/>
  <c r="I2885" i="76"/>
  <c r="I2886" i="76"/>
  <c r="I2887" i="76"/>
  <c r="I2888" i="76"/>
  <c r="I2889" i="76"/>
  <c r="I2890" i="76"/>
  <c r="I2891" i="76"/>
  <c r="I2892" i="76"/>
  <c r="I2893" i="76"/>
  <c r="I2894" i="76"/>
  <c r="I2895" i="76"/>
  <c r="I2896" i="76"/>
  <c r="I2897" i="76"/>
  <c r="I2898" i="76"/>
  <c r="I2899" i="76"/>
  <c r="I2900" i="76"/>
  <c r="I2901" i="76"/>
  <c r="I2902" i="76"/>
  <c r="I2903" i="76"/>
  <c r="I2904" i="76"/>
  <c r="I2905" i="76"/>
  <c r="I2906" i="76"/>
  <c r="I2907" i="76"/>
  <c r="I2908" i="76"/>
  <c r="I2909" i="76"/>
  <c r="I2910" i="76"/>
  <c r="I2911" i="76"/>
  <c r="I2912" i="76"/>
  <c r="I2913" i="76"/>
  <c r="I2914" i="76"/>
  <c r="I2915" i="76"/>
  <c r="I2916" i="76"/>
  <c r="I2917" i="76"/>
  <c r="I2918" i="76"/>
  <c r="I2919" i="76"/>
  <c r="I2920" i="76"/>
  <c r="I2921" i="76"/>
  <c r="I2922" i="76"/>
  <c r="I2923" i="76"/>
  <c r="I2924" i="76"/>
  <c r="I2925" i="76"/>
  <c r="I2926" i="76"/>
  <c r="I2927" i="76"/>
  <c r="I2928" i="76"/>
  <c r="I2929" i="76"/>
  <c r="I2930" i="76"/>
  <c r="I2931" i="76"/>
  <c r="I2932" i="76"/>
  <c r="I2933" i="76"/>
  <c r="I2934" i="76"/>
  <c r="I2935" i="76"/>
  <c r="I2936" i="76"/>
  <c r="I2937" i="76"/>
  <c r="I2938" i="76"/>
  <c r="I2939" i="76"/>
  <c r="I2940" i="76"/>
  <c r="I2941" i="76"/>
  <c r="I2942" i="76"/>
  <c r="I2943" i="76"/>
  <c r="I2944" i="76"/>
  <c r="I2945" i="76"/>
  <c r="I2946" i="76"/>
  <c r="I2947" i="76"/>
  <c r="I2948" i="76"/>
  <c r="I2949" i="76"/>
  <c r="I2950" i="76"/>
  <c r="I2951" i="76"/>
  <c r="I2952" i="76"/>
  <c r="I2953" i="76"/>
  <c r="I2954" i="76"/>
  <c r="I2955" i="76"/>
  <c r="I2956" i="76"/>
  <c r="I2957" i="76"/>
  <c r="I2958" i="76"/>
  <c r="I2959" i="76"/>
  <c r="I2960" i="76"/>
  <c r="I2961" i="76"/>
  <c r="I2962" i="76"/>
  <c r="I2963" i="76"/>
  <c r="I2964" i="76"/>
  <c r="I2965" i="76"/>
  <c r="I2966" i="76"/>
  <c r="I2967" i="76"/>
  <c r="I2968" i="76"/>
  <c r="I2969" i="76"/>
  <c r="I2970" i="76"/>
  <c r="I2971" i="76"/>
  <c r="I2972" i="76"/>
  <c r="I2973" i="76"/>
  <c r="I2974" i="76"/>
  <c r="I2975" i="76"/>
  <c r="I2976" i="76"/>
  <c r="I2977" i="76"/>
  <c r="I2978" i="76"/>
  <c r="I2979" i="76"/>
  <c r="I2980" i="76"/>
  <c r="I2981" i="76"/>
  <c r="I2982" i="76"/>
  <c r="I2983" i="76"/>
  <c r="I2984" i="76"/>
  <c r="I2985" i="76"/>
  <c r="I2986" i="76"/>
  <c r="I2987" i="76"/>
  <c r="I2988" i="76"/>
  <c r="I2989" i="76"/>
  <c r="I2990" i="76"/>
  <c r="I2991" i="76"/>
  <c r="I2992" i="76"/>
  <c r="I2993" i="76"/>
  <c r="I2994" i="76"/>
  <c r="I2995" i="76"/>
  <c r="I2996" i="76"/>
  <c r="I2997" i="76"/>
  <c r="I2998" i="76"/>
  <c r="I2999" i="76"/>
  <c r="I3000" i="76"/>
  <c r="I3001" i="76"/>
  <c r="I3002" i="76"/>
  <c r="I3003" i="76"/>
  <c r="I3004" i="76"/>
  <c r="I3005" i="76"/>
  <c r="I3006" i="76"/>
  <c r="I3007" i="76"/>
  <c r="I3008" i="76"/>
  <c r="I3009" i="76"/>
  <c r="I3010" i="76"/>
  <c r="I3011" i="76"/>
  <c r="I3012" i="76"/>
  <c r="I3013" i="76"/>
  <c r="I3014" i="76"/>
  <c r="I3015" i="76"/>
  <c r="I3016" i="76"/>
  <c r="I3017" i="76"/>
  <c r="I3018" i="76"/>
  <c r="I3019" i="76"/>
  <c r="I3020" i="76"/>
  <c r="I3021" i="76"/>
  <c r="I3022" i="76"/>
  <c r="I3023" i="76"/>
  <c r="I3024" i="76"/>
  <c r="I3025" i="76"/>
  <c r="I3026" i="76"/>
  <c r="I3027" i="76"/>
  <c r="I3028" i="76"/>
  <c r="I3029" i="76"/>
  <c r="I3030" i="76"/>
  <c r="I3031" i="76"/>
  <c r="I3032" i="76"/>
  <c r="I3033" i="76"/>
  <c r="I3034" i="76"/>
  <c r="I3035" i="76"/>
  <c r="I3036" i="76"/>
  <c r="I3037" i="76"/>
  <c r="I3038" i="76"/>
  <c r="I3039" i="76"/>
  <c r="I3040" i="76"/>
  <c r="I3041" i="76"/>
  <c r="I3042" i="76"/>
  <c r="I3043" i="76"/>
  <c r="I3044" i="76"/>
  <c r="I3045" i="76"/>
  <c r="I3046" i="76"/>
  <c r="I3047" i="76"/>
  <c r="I3048" i="76"/>
  <c r="I3049" i="76"/>
  <c r="I3050" i="76"/>
  <c r="I3051" i="76"/>
  <c r="I3052" i="76"/>
  <c r="I3053" i="76"/>
  <c r="I3054" i="76"/>
  <c r="I3055" i="76"/>
  <c r="I3056" i="76"/>
  <c r="I3057" i="76"/>
  <c r="I3058" i="76"/>
  <c r="I3059" i="76"/>
  <c r="I3060" i="76"/>
  <c r="I3061" i="76"/>
  <c r="I3062" i="76"/>
  <c r="I3063" i="76"/>
  <c r="I3064" i="76"/>
  <c r="I3065" i="76"/>
  <c r="I3066" i="76"/>
  <c r="I3067" i="76"/>
  <c r="I3068" i="76"/>
  <c r="I3069" i="76"/>
  <c r="I3070" i="76"/>
  <c r="I3071" i="76"/>
  <c r="I3072" i="76"/>
  <c r="I3073" i="76"/>
  <c r="I3074" i="76"/>
  <c r="I3075" i="76"/>
  <c r="I3076" i="76"/>
  <c r="I3077" i="76"/>
  <c r="I3078" i="76"/>
  <c r="I3079" i="76"/>
  <c r="I3080" i="76"/>
  <c r="I3081" i="76"/>
  <c r="I3082" i="76"/>
  <c r="I3083" i="76"/>
  <c r="I3084" i="76"/>
  <c r="I3085" i="76"/>
  <c r="I3086" i="76"/>
  <c r="I3087" i="76"/>
  <c r="I3088" i="76"/>
  <c r="I3089" i="76"/>
  <c r="I3090" i="76"/>
  <c r="I3091" i="76"/>
  <c r="I3092" i="76"/>
  <c r="I3093" i="76"/>
  <c r="I3094" i="76"/>
  <c r="I3095" i="76"/>
  <c r="I3096" i="76"/>
  <c r="I3097" i="76"/>
  <c r="I3098" i="76"/>
  <c r="I3099" i="76"/>
  <c r="I3100" i="76"/>
  <c r="I3101" i="76"/>
  <c r="I3102" i="76"/>
  <c r="I3103" i="76"/>
  <c r="I3104" i="76"/>
  <c r="I3105" i="76"/>
  <c r="I3106" i="76"/>
  <c r="I3107" i="76"/>
  <c r="I3108" i="76"/>
  <c r="I3109" i="76"/>
  <c r="I3110" i="76"/>
  <c r="I3111" i="76"/>
  <c r="I3112" i="76"/>
  <c r="I3113" i="76"/>
  <c r="I3114" i="76"/>
  <c r="I3115" i="76"/>
  <c r="I3116" i="76"/>
  <c r="I3117" i="76"/>
  <c r="I3118" i="76"/>
  <c r="I3119" i="76"/>
  <c r="I3120" i="76"/>
  <c r="I3121" i="76"/>
  <c r="I3122" i="76"/>
  <c r="I3123" i="76"/>
  <c r="I3124" i="76"/>
  <c r="I3125" i="76"/>
  <c r="I3126" i="76"/>
  <c r="I3127" i="76"/>
  <c r="I3128" i="76"/>
  <c r="I3129" i="76"/>
  <c r="I3130" i="76"/>
  <c r="I3131" i="76"/>
  <c r="I3132" i="76"/>
  <c r="I3133" i="76"/>
  <c r="I3134" i="76"/>
  <c r="I3135" i="76"/>
  <c r="I3136" i="76"/>
  <c r="I3137" i="76"/>
  <c r="I3138" i="76"/>
  <c r="I3139" i="76"/>
  <c r="I3140" i="76"/>
  <c r="I3141" i="76"/>
  <c r="I3142" i="76"/>
  <c r="I3143" i="76"/>
  <c r="I3144" i="76"/>
  <c r="I3145" i="76"/>
  <c r="I3146" i="76"/>
  <c r="I3147" i="76"/>
  <c r="I3148" i="76"/>
  <c r="I3149" i="76"/>
  <c r="I3150" i="76"/>
  <c r="I3151" i="76"/>
  <c r="I3152" i="76"/>
  <c r="I3153" i="76"/>
  <c r="I3154" i="76"/>
  <c r="I3155" i="76"/>
  <c r="I3156" i="76"/>
  <c r="I3157" i="76"/>
  <c r="I3158" i="76"/>
  <c r="I3159" i="76"/>
  <c r="I3160" i="76"/>
  <c r="I3161" i="76"/>
  <c r="I3162" i="76"/>
  <c r="I3163" i="76"/>
  <c r="I3164" i="76"/>
  <c r="I3165" i="76"/>
  <c r="I3166" i="76"/>
  <c r="I3167" i="76"/>
  <c r="I3168" i="76"/>
  <c r="I3169" i="76"/>
  <c r="I3170" i="76"/>
  <c r="I3171" i="76"/>
  <c r="I3172" i="76"/>
  <c r="I3173" i="76"/>
  <c r="I3174" i="76"/>
  <c r="I3175" i="76"/>
  <c r="I3176" i="76"/>
  <c r="I3177" i="76"/>
  <c r="I3178" i="76"/>
  <c r="I3179" i="76"/>
  <c r="I3180" i="76"/>
  <c r="I3181" i="76"/>
  <c r="I3182" i="76"/>
  <c r="I3183" i="76"/>
  <c r="I3184" i="76"/>
  <c r="I3185" i="76"/>
  <c r="I3186" i="76"/>
  <c r="I3187" i="76"/>
  <c r="I3188" i="76"/>
  <c r="I3189" i="76"/>
  <c r="I3190" i="76"/>
  <c r="I3191" i="76"/>
  <c r="I3192" i="76"/>
  <c r="I3193" i="76"/>
  <c r="I3194" i="76"/>
  <c r="I3195" i="76"/>
  <c r="I3196" i="76"/>
  <c r="I3197" i="76"/>
  <c r="I3198" i="76"/>
  <c r="I3199" i="76"/>
  <c r="I3200" i="76"/>
  <c r="I3201" i="76"/>
  <c r="I3202" i="76"/>
  <c r="I3203" i="76"/>
  <c r="I3204" i="76"/>
  <c r="I3205" i="76"/>
  <c r="I3206" i="76"/>
  <c r="I3207" i="76"/>
  <c r="I3208" i="76"/>
  <c r="I3209" i="76"/>
  <c r="I3210" i="76"/>
  <c r="I3211" i="76"/>
  <c r="I3212" i="76"/>
  <c r="I3213" i="76"/>
  <c r="I3214" i="76"/>
  <c r="I3215" i="76"/>
  <c r="I3216" i="76"/>
  <c r="I3217" i="76"/>
  <c r="I3218" i="76"/>
  <c r="I3219" i="76"/>
  <c r="I3220" i="76"/>
  <c r="I3221" i="76"/>
  <c r="I3222" i="76"/>
  <c r="I3223" i="76"/>
  <c r="I3224" i="76"/>
  <c r="I3225" i="76"/>
  <c r="I3226" i="76"/>
  <c r="I3227" i="76"/>
  <c r="I3228" i="76"/>
  <c r="I3229" i="76"/>
  <c r="I3230" i="76"/>
  <c r="I3231" i="76"/>
  <c r="I3232" i="76"/>
  <c r="I3233" i="76"/>
  <c r="I3234" i="76"/>
  <c r="I3235" i="76"/>
  <c r="I3236" i="76"/>
  <c r="I3237" i="76"/>
  <c r="I3238" i="76"/>
  <c r="I3239" i="76"/>
  <c r="I3240" i="76"/>
  <c r="I3241" i="76"/>
  <c r="I3242" i="76"/>
  <c r="I3243" i="76"/>
  <c r="I3244" i="76"/>
  <c r="I3245" i="76"/>
  <c r="I3246" i="76"/>
  <c r="I3247" i="76"/>
  <c r="I3248" i="76"/>
  <c r="I3249" i="76"/>
  <c r="I3250" i="76"/>
  <c r="I3251" i="76"/>
  <c r="I3252" i="76"/>
  <c r="I3253" i="76"/>
  <c r="I3254" i="76"/>
  <c r="I3255" i="76"/>
  <c r="I3256" i="76"/>
  <c r="I3257" i="76"/>
  <c r="I3258" i="76"/>
  <c r="I3259" i="76"/>
  <c r="I3260" i="76"/>
  <c r="I3261" i="76"/>
  <c r="I3262" i="76"/>
  <c r="I3263" i="76"/>
  <c r="I3264" i="76"/>
  <c r="I3265" i="76"/>
  <c r="I3266" i="76"/>
  <c r="I3267" i="76"/>
  <c r="I3268" i="76"/>
  <c r="I3269" i="76"/>
  <c r="I3270" i="76"/>
  <c r="I3271" i="76"/>
  <c r="I3272" i="76"/>
  <c r="I3273" i="76"/>
  <c r="I3274" i="76"/>
  <c r="I3275" i="76"/>
  <c r="I3276" i="76"/>
  <c r="I3277" i="76"/>
  <c r="I3278" i="76"/>
  <c r="I3279" i="76"/>
  <c r="I3280" i="76"/>
  <c r="I3281" i="76"/>
  <c r="I3282" i="76"/>
  <c r="I3283" i="76"/>
  <c r="I3284" i="76"/>
  <c r="I3285" i="76"/>
  <c r="I3286" i="76"/>
  <c r="I3287" i="76"/>
  <c r="I3288" i="76"/>
  <c r="I3289" i="76"/>
  <c r="I3290" i="76"/>
  <c r="I3291" i="76"/>
  <c r="I3292" i="76"/>
  <c r="I3293" i="76"/>
  <c r="I3294" i="76"/>
  <c r="I3295" i="76"/>
  <c r="I3296" i="76"/>
  <c r="I3297" i="76"/>
  <c r="I3298" i="76"/>
  <c r="I3299" i="76"/>
  <c r="I3300" i="76"/>
  <c r="I3301" i="76"/>
  <c r="I3302" i="76"/>
  <c r="I3303" i="76"/>
  <c r="I3304" i="76"/>
  <c r="I3305" i="76"/>
  <c r="I3306" i="76"/>
  <c r="I3307" i="76"/>
  <c r="I3308" i="76"/>
  <c r="I3309" i="76"/>
  <c r="I3310" i="76"/>
  <c r="I3311" i="76"/>
  <c r="I3312" i="76"/>
  <c r="I3313" i="76"/>
  <c r="I3314" i="76"/>
  <c r="I3315" i="76"/>
  <c r="I3316" i="76"/>
  <c r="I3317" i="76"/>
  <c r="I3318" i="76"/>
  <c r="I3319" i="76"/>
  <c r="I3320" i="76"/>
  <c r="I3321" i="76"/>
  <c r="I3322" i="76"/>
  <c r="I3323" i="76"/>
  <c r="I3324" i="76"/>
  <c r="I3325" i="76"/>
  <c r="I3326" i="76"/>
  <c r="I3327" i="76"/>
  <c r="I3328" i="76"/>
  <c r="I3329" i="76"/>
  <c r="I3330" i="76"/>
  <c r="I3331" i="76"/>
  <c r="I3332" i="76"/>
  <c r="I3333" i="76"/>
  <c r="I3334" i="76"/>
  <c r="I3335" i="76"/>
  <c r="I3336" i="76"/>
  <c r="I3337" i="76"/>
  <c r="I3338" i="76"/>
  <c r="I3339" i="76"/>
  <c r="I3340" i="76"/>
  <c r="I3341" i="76"/>
  <c r="I3342" i="76"/>
  <c r="I3343" i="76"/>
  <c r="I3344" i="76"/>
  <c r="I3345" i="76"/>
  <c r="I3346" i="76"/>
  <c r="I3347" i="76"/>
  <c r="I3348" i="76"/>
  <c r="I3349" i="76"/>
  <c r="I3350" i="76"/>
  <c r="I3351" i="76"/>
  <c r="I3352" i="76"/>
  <c r="I3353" i="76"/>
  <c r="I3354" i="76"/>
  <c r="I3355" i="76"/>
  <c r="I3356" i="76"/>
  <c r="I3357" i="76"/>
  <c r="I3358" i="76"/>
  <c r="I3359" i="76"/>
  <c r="I3360" i="76"/>
  <c r="I3361" i="76"/>
  <c r="I3362" i="76"/>
  <c r="I3363" i="76"/>
  <c r="I3364" i="76"/>
  <c r="I3365" i="76"/>
  <c r="I3366" i="76"/>
  <c r="I3367" i="76"/>
  <c r="I3368" i="76"/>
  <c r="I3369" i="76"/>
  <c r="I3370" i="76"/>
  <c r="I3371" i="76"/>
  <c r="I3372" i="76"/>
  <c r="I3373" i="76"/>
  <c r="I3374" i="76"/>
  <c r="I3375" i="76"/>
  <c r="I3376" i="76"/>
  <c r="I3377" i="76"/>
  <c r="I3378" i="76"/>
  <c r="I3379" i="76"/>
  <c r="I3380" i="76"/>
  <c r="I3381" i="76"/>
  <c r="I3382" i="76"/>
  <c r="I3383" i="76"/>
  <c r="I3384" i="76"/>
  <c r="I3385" i="76"/>
  <c r="I3386" i="76"/>
  <c r="I3387" i="76"/>
  <c r="I3388" i="76"/>
  <c r="I3389" i="76"/>
  <c r="I3390" i="76"/>
  <c r="I3391" i="76"/>
  <c r="I3392" i="76"/>
  <c r="I3393" i="76"/>
  <c r="I3394" i="76"/>
  <c r="I3395" i="76"/>
  <c r="I3396" i="76"/>
  <c r="I3397" i="76"/>
  <c r="I3398" i="76"/>
  <c r="I3399" i="76"/>
  <c r="I3400" i="76"/>
  <c r="I3401" i="76"/>
  <c r="I3402" i="76"/>
  <c r="I3403" i="76"/>
  <c r="I3404" i="76"/>
  <c r="I3405" i="76"/>
  <c r="I3406" i="76"/>
  <c r="I3407" i="76"/>
  <c r="I3408" i="76"/>
  <c r="I3409" i="76"/>
  <c r="I3410" i="76"/>
  <c r="I3411" i="76"/>
  <c r="I3412" i="76"/>
  <c r="I3413" i="76"/>
  <c r="I3414" i="76"/>
  <c r="I3415" i="76"/>
  <c r="I3416" i="76"/>
  <c r="I3417" i="76"/>
  <c r="I3418" i="76"/>
  <c r="I3419" i="76"/>
  <c r="I3420" i="76"/>
  <c r="I3421" i="76"/>
  <c r="I3422" i="76"/>
  <c r="I3423" i="76"/>
  <c r="I3424" i="76"/>
  <c r="I3425" i="76"/>
  <c r="I3426" i="76"/>
  <c r="I3427" i="76"/>
  <c r="I3428" i="76"/>
  <c r="I3429" i="76"/>
  <c r="I3430" i="76"/>
  <c r="I3431" i="76"/>
  <c r="I3432" i="76"/>
  <c r="I3433" i="76"/>
  <c r="I3434" i="76"/>
  <c r="I3435" i="76"/>
  <c r="I3436" i="76"/>
  <c r="I3437" i="76"/>
  <c r="I3438" i="76"/>
  <c r="I3439" i="76"/>
  <c r="I3440" i="76"/>
  <c r="I3441" i="76"/>
  <c r="I3442" i="76"/>
  <c r="I3443" i="76"/>
  <c r="I3444" i="76"/>
  <c r="I3445" i="76"/>
  <c r="I3446" i="76"/>
  <c r="I3447" i="76"/>
  <c r="I3448" i="76"/>
  <c r="I3449" i="76"/>
  <c r="I3450" i="76"/>
  <c r="I3451" i="76"/>
  <c r="I3452" i="76"/>
  <c r="I3453" i="76"/>
  <c r="I3454" i="76"/>
  <c r="I3455" i="76"/>
  <c r="I3456" i="76"/>
  <c r="I3457" i="76"/>
  <c r="I3458" i="76"/>
  <c r="I3459" i="76"/>
  <c r="I3460" i="76"/>
  <c r="I3461" i="76"/>
  <c r="I3462" i="76"/>
  <c r="I3463" i="76"/>
  <c r="I3464" i="76"/>
  <c r="I3465" i="76"/>
  <c r="I3466" i="76"/>
  <c r="I3467" i="76"/>
  <c r="I3468" i="76"/>
  <c r="I3469" i="76"/>
  <c r="I3470" i="76"/>
  <c r="I3471" i="76"/>
  <c r="I3472" i="76"/>
  <c r="I3473" i="76"/>
  <c r="I3474" i="76"/>
  <c r="I3475" i="76"/>
  <c r="I3476" i="76"/>
  <c r="I3477" i="76"/>
  <c r="I3478" i="76"/>
  <c r="I3479" i="76"/>
  <c r="I3480" i="76"/>
  <c r="I3481" i="76"/>
  <c r="I3482" i="76"/>
  <c r="I3483" i="76"/>
  <c r="I3484" i="76"/>
  <c r="I3485" i="76"/>
  <c r="I3486" i="76"/>
  <c r="I3487" i="76"/>
  <c r="I3488" i="76"/>
  <c r="I3489" i="76"/>
  <c r="I3490" i="76"/>
  <c r="I3491" i="76"/>
  <c r="I3492" i="76"/>
  <c r="I3493" i="76"/>
  <c r="I3494" i="76"/>
  <c r="I3495" i="76"/>
  <c r="I3496" i="76"/>
  <c r="I3497" i="76"/>
  <c r="I3498" i="76"/>
  <c r="I3499" i="76"/>
  <c r="I3500" i="76"/>
  <c r="I3501" i="76"/>
  <c r="I3502" i="76"/>
  <c r="I3503" i="76"/>
  <c r="I3504" i="76"/>
  <c r="I3505" i="76"/>
  <c r="I3506" i="76"/>
  <c r="I3507" i="76"/>
  <c r="I3508" i="76"/>
  <c r="I3509" i="76"/>
  <c r="I3510" i="76"/>
  <c r="I3511" i="76"/>
  <c r="I3512" i="76"/>
  <c r="I3513" i="76"/>
  <c r="I3514" i="76"/>
  <c r="I3515" i="76"/>
  <c r="I3516" i="76"/>
  <c r="I3517" i="76"/>
  <c r="I3518" i="76"/>
  <c r="I3519" i="76"/>
  <c r="I3520" i="76"/>
  <c r="I3521" i="76"/>
  <c r="I3522" i="76"/>
  <c r="I3523" i="76"/>
  <c r="I3524" i="76"/>
  <c r="I3525" i="76"/>
  <c r="I3526" i="76"/>
  <c r="I3527" i="76"/>
  <c r="I3528" i="76"/>
  <c r="I3529" i="76"/>
  <c r="I3530" i="76"/>
  <c r="I3531" i="76"/>
  <c r="I3532" i="76"/>
  <c r="I3533" i="76"/>
  <c r="I3534" i="76"/>
  <c r="I3535" i="76"/>
  <c r="I3536" i="76"/>
  <c r="I3537" i="76"/>
  <c r="I3538" i="76"/>
  <c r="I3539" i="76"/>
  <c r="I3540" i="76"/>
  <c r="I3541" i="76"/>
  <c r="I3542" i="76"/>
  <c r="I3543" i="76"/>
  <c r="I3544" i="76"/>
  <c r="I3545" i="76"/>
  <c r="I3546" i="76"/>
  <c r="I3547" i="76"/>
  <c r="I3548" i="76"/>
  <c r="I3549" i="76"/>
  <c r="I3550" i="76"/>
  <c r="I3551" i="76"/>
  <c r="I3552" i="76"/>
  <c r="I3553" i="76"/>
  <c r="I3554" i="76"/>
  <c r="I3555" i="76"/>
  <c r="I3556" i="76"/>
  <c r="I3557" i="76"/>
  <c r="I3558" i="76"/>
  <c r="I3559" i="76"/>
  <c r="I3560" i="76"/>
  <c r="I3561" i="76"/>
  <c r="I3562" i="76"/>
  <c r="I3563" i="76"/>
  <c r="I3564" i="76"/>
  <c r="I3565" i="76"/>
  <c r="I3566" i="76"/>
  <c r="I3567" i="76"/>
  <c r="I3568" i="76"/>
  <c r="I3569" i="76"/>
  <c r="I3570" i="76"/>
  <c r="I3571" i="76"/>
  <c r="I3572" i="76"/>
  <c r="I3573" i="76"/>
  <c r="I3574" i="76"/>
  <c r="I3575" i="76"/>
  <c r="I3576" i="76"/>
  <c r="I3577" i="76"/>
  <c r="I3578" i="76"/>
  <c r="I3579" i="76"/>
  <c r="I3580" i="76"/>
  <c r="I3581" i="76"/>
  <c r="I3582" i="76"/>
  <c r="I3583" i="76"/>
  <c r="I3584" i="76"/>
  <c r="I3585" i="76"/>
  <c r="I3586" i="76"/>
  <c r="I3587" i="76"/>
  <c r="I3588" i="76"/>
  <c r="I3589" i="76"/>
  <c r="I3590" i="76"/>
  <c r="I3591" i="76"/>
  <c r="I3592" i="76"/>
  <c r="I3593" i="76"/>
  <c r="I3594" i="76"/>
  <c r="I3595" i="76"/>
  <c r="I3596" i="76"/>
  <c r="I3597" i="76"/>
  <c r="I3598" i="76"/>
  <c r="I3599" i="76"/>
  <c r="I3600" i="76"/>
  <c r="I3601" i="76"/>
  <c r="I3602" i="76"/>
  <c r="I3603" i="76"/>
  <c r="I3604" i="76"/>
  <c r="I3605" i="76"/>
  <c r="I3606" i="76"/>
  <c r="I3607" i="76"/>
  <c r="I3608" i="76"/>
  <c r="I3609" i="76"/>
  <c r="I3610" i="76"/>
  <c r="I3611" i="76"/>
  <c r="I3612" i="76"/>
  <c r="I3613" i="76"/>
  <c r="I3614" i="76"/>
  <c r="I3615" i="76"/>
  <c r="I3616" i="76"/>
  <c r="I3617" i="76"/>
  <c r="I3618" i="76"/>
  <c r="I3619" i="76"/>
  <c r="I3620" i="76"/>
  <c r="I3621" i="76"/>
  <c r="I3622" i="76"/>
  <c r="I3623" i="76"/>
  <c r="I3624" i="76"/>
  <c r="I3625" i="76"/>
  <c r="I3626" i="76"/>
  <c r="I3627" i="76"/>
  <c r="I3628" i="76"/>
  <c r="I3629" i="76"/>
  <c r="I3630" i="76"/>
  <c r="I3631" i="76"/>
  <c r="I3632" i="76"/>
  <c r="I3633" i="76"/>
  <c r="I3634" i="76"/>
  <c r="I3635" i="76"/>
  <c r="I3636" i="76"/>
  <c r="I3637" i="76"/>
  <c r="I3638" i="76"/>
  <c r="I3639" i="76"/>
  <c r="I3640" i="76"/>
  <c r="I3641" i="76"/>
  <c r="I3642" i="76"/>
  <c r="I3643" i="76"/>
  <c r="I3644" i="76"/>
  <c r="I3645" i="76"/>
  <c r="I3646" i="76"/>
  <c r="I3647" i="76"/>
  <c r="I3648" i="76"/>
  <c r="I3649" i="76"/>
  <c r="I3650" i="76"/>
  <c r="I3651" i="76"/>
  <c r="I3652" i="76"/>
  <c r="I3653" i="76"/>
  <c r="I3654" i="76"/>
  <c r="I3655" i="76"/>
  <c r="I3656" i="76"/>
  <c r="I3657" i="76"/>
  <c r="I3658" i="76"/>
  <c r="I3659" i="76"/>
  <c r="I3660" i="76"/>
  <c r="I3661" i="76"/>
  <c r="I3662" i="76"/>
  <c r="I3663" i="76"/>
  <c r="I3664" i="76"/>
  <c r="I3665" i="76"/>
  <c r="I3666" i="76"/>
  <c r="I3667" i="76"/>
  <c r="I3668" i="76"/>
  <c r="I3669" i="76"/>
  <c r="I3670" i="76"/>
  <c r="I3671" i="76"/>
  <c r="I3672" i="76"/>
  <c r="I3673" i="76"/>
  <c r="I3674" i="76"/>
  <c r="I3675" i="76"/>
  <c r="I3676" i="76"/>
  <c r="I3677" i="76"/>
  <c r="I3678" i="76"/>
  <c r="I3679" i="76"/>
  <c r="I3680" i="76"/>
  <c r="I3681" i="76"/>
  <c r="I3682" i="76"/>
  <c r="I3683" i="76"/>
  <c r="I3684" i="76"/>
  <c r="I3685" i="76"/>
  <c r="I3686" i="76"/>
  <c r="I3687" i="76"/>
  <c r="I3688" i="76"/>
  <c r="I3689" i="76"/>
  <c r="I3690" i="76"/>
  <c r="I3691" i="76"/>
  <c r="I3692" i="76"/>
  <c r="I3693" i="76"/>
  <c r="I3694" i="76"/>
  <c r="I3695" i="76"/>
  <c r="I3696" i="76"/>
  <c r="I3697" i="76"/>
  <c r="I3698" i="76"/>
  <c r="I3699" i="76"/>
  <c r="I3700" i="76"/>
  <c r="I3701" i="76"/>
  <c r="I3702" i="76"/>
  <c r="I3703" i="76"/>
  <c r="I3704" i="76"/>
  <c r="I3705" i="76"/>
  <c r="I3706" i="76"/>
  <c r="I3707" i="76"/>
  <c r="I3708" i="76"/>
  <c r="I3709" i="76"/>
  <c r="I3710" i="76"/>
  <c r="I3711" i="76"/>
  <c r="I3712" i="76"/>
  <c r="I3713" i="76"/>
  <c r="I3714" i="76"/>
  <c r="I3715" i="76"/>
  <c r="I3716" i="76"/>
  <c r="I3717" i="76"/>
  <c r="I3718" i="76"/>
  <c r="I3719" i="76"/>
  <c r="I3720" i="76"/>
  <c r="I3721" i="76"/>
  <c r="I3722" i="76"/>
  <c r="I3723" i="76"/>
  <c r="I3724" i="76"/>
  <c r="I3725" i="76"/>
  <c r="I3726" i="76"/>
  <c r="I3727" i="76"/>
  <c r="I3728" i="76"/>
  <c r="I3729" i="76"/>
  <c r="I3730" i="76"/>
  <c r="I3731" i="76"/>
  <c r="I3732" i="76"/>
  <c r="I3733" i="76"/>
  <c r="I3734" i="76"/>
  <c r="I3735" i="76"/>
  <c r="I3736" i="76"/>
  <c r="I3737" i="76"/>
  <c r="I3738" i="76"/>
  <c r="I3739" i="76"/>
  <c r="I3740" i="76"/>
  <c r="I3741" i="76"/>
  <c r="I3742" i="76"/>
  <c r="I3743" i="76"/>
  <c r="I3744" i="76"/>
  <c r="I3745" i="76"/>
  <c r="I3746" i="76"/>
  <c r="I3747" i="76"/>
  <c r="I3748" i="76"/>
  <c r="I3749" i="76"/>
  <c r="I3750" i="76"/>
  <c r="I3751" i="76"/>
  <c r="I3752" i="76"/>
  <c r="I3753" i="76"/>
  <c r="I3754" i="76"/>
  <c r="I3755" i="76"/>
  <c r="I3756" i="76"/>
  <c r="I3757" i="76"/>
  <c r="I3758" i="76"/>
  <c r="I3759" i="76"/>
  <c r="I3760" i="76"/>
  <c r="I3761" i="76"/>
  <c r="I3762" i="76"/>
  <c r="I3763" i="76"/>
  <c r="I3764" i="76"/>
  <c r="I3765" i="76"/>
  <c r="I3766" i="76"/>
  <c r="I3767" i="76"/>
  <c r="I3768" i="76"/>
  <c r="I3769" i="76"/>
  <c r="I3770" i="76"/>
  <c r="I3771" i="76"/>
  <c r="I3772" i="76"/>
  <c r="I3773" i="76"/>
  <c r="I3774" i="76"/>
  <c r="I3775" i="76"/>
  <c r="I3776" i="76"/>
  <c r="I3777" i="76"/>
  <c r="I3778" i="76"/>
  <c r="I3779" i="76"/>
  <c r="I3780" i="76"/>
  <c r="I3781" i="76"/>
  <c r="I3782" i="76"/>
  <c r="I3783" i="76"/>
  <c r="I3784" i="76"/>
  <c r="I3785" i="76"/>
  <c r="I3786" i="76"/>
  <c r="I3787" i="76"/>
  <c r="I3788" i="76"/>
  <c r="I3789" i="76"/>
  <c r="I3790" i="76"/>
  <c r="I3791" i="76"/>
  <c r="I3792" i="76"/>
  <c r="I3793" i="76"/>
  <c r="I3794" i="76"/>
  <c r="I3795" i="76"/>
  <c r="I3796" i="76"/>
  <c r="I3797" i="76"/>
  <c r="I3798" i="76"/>
  <c r="I3799" i="76"/>
  <c r="I3800" i="76"/>
  <c r="I3801" i="76"/>
  <c r="I3802" i="76"/>
  <c r="I3803" i="76"/>
  <c r="I3804" i="76"/>
  <c r="I3805" i="76"/>
  <c r="I3806" i="76"/>
  <c r="I3807" i="76"/>
  <c r="I3808" i="76"/>
  <c r="I3809" i="76"/>
  <c r="I3810" i="76"/>
  <c r="I3811" i="76"/>
  <c r="I3812" i="76"/>
  <c r="I3813" i="76"/>
  <c r="I3814" i="76"/>
  <c r="I3815" i="76"/>
  <c r="I3816" i="76"/>
  <c r="I3817" i="76"/>
  <c r="I3818" i="76"/>
  <c r="I3819" i="76"/>
  <c r="I3820" i="76"/>
  <c r="I3821" i="76"/>
  <c r="I3822" i="76"/>
  <c r="I3823" i="76"/>
  <c r="I3824" i="76"/>
  <c r="I3825" i="76"/>
  <c r="I3826" i="76"/>
  <c r="I3827" i="76"/>
  <c r="I3828" i="76"/>
  <c r="I3829" i="76"/>
  <c r="I3830" i="76"/>
  <c r="I3831" i="76"/>
  <c r="I3832" i="76"/>
  <c r="I3833" i="76"/>
  <c r="I3834" i="76"/>
  <c r="I3835" i="76"/>
  <c r="I3836" i="76"/>
  <c r="I3837" i="76"/>
  <c r="I3838" i="76"/>
  <c r="I3839" i="76"/>
  <c r="I3840" i="76"/>
  <c r="I3841" i="76"/>
  <c r="I3842" i="76"/>
  <c r="I3843" i="76"/>
  <c r="I3844" i="76"/>
  <c r="I3845" i="76"/>
  <c r="I3846" i="76"/>
  <c r="I3847" i="76"/>
  <c r="I3848" i="76"/>
  <c r="I3849" i="76"/>
  <c r="I3850" i="76"/>
  <c r="I3851" i="76"/>
  <c r="I3852" i="76"/>
  <c r="I3853" i="76"/>
  <c r="I3854" i="76"/>
  <c r="I3855" i="76"/>
  <c r="I3856" i="76"/>
  <c r="I3857" i="76"/>
  <c r="I3858" i="76"/>
  <c r="I3859" i="76"/>
  <c r="I3860" i="76"/>
  <c r="I3861" i="76"/>
  <c r="I3862" i="76"/>
  <c r="I3863" i="76"/>
  <c r="I3864" i="76"/>
  <c r="I3865" i="76"/>
  <c r="I3866" i="76"/>
  <c r="I3867" i="76"/>
  <c r="I3868" i="76"/>
  <c r="I3869" i="76"/>
  <c r="I3870" i="76"/>
  <c r="I3871" i="76"/>
  <c r="I3872" i="76"/>
  <c r="I3873" i="76"/>
  <c r="I3874" i="76"/>
  <c r="I3875" i="76"/>
  <c r="I3876" i="76"/>
  <c r="I3877" i="76"/>
  <c r="I3878" i="76"/>
  <c r="I3879" i="76"/>
  <c r="I3880" i="76"/>
  <c r="I3881" i="76"/>
  <c r="I3882" i="76"/>
  <c r="I3883" i="76"/>
  <c r="I3884" i="76"/>
  <c r="I3885" i="76"/>
  <c r="I3886" i="76"/>
  <c r="I3887" i="76"/>
  <c r="I3888" i="76"/>
  <c r="I3889" i="76"/>
  <c r="I3890" i="76"/>
  <c r="I3891" i="76"/>
  <c r="I3892" i="76"/>
  <c r="I3893" i="76"/>
  <c r="I3894" i="76"/>
  <c r="I3895" i="76"/>
  <c r="I3896" i="76"/>
  <c r="I3897" i="76"/>
  <c r="I3898" i="76"/>
  <c r="I3899" i="76"/>
  <c r="I3900" i="76"/>
  <c r="I3901" i="76"/>
  <c r="I3902" i="76"/>
  <c r="I3903" i="76"/>
  <c r="I3904" i="76"/>
  <c r="I3905" i="76"/>
  <c r="I3906" i="76"/>
  <c r="I3907" i="76"/>
  <c r="I3908" i="76"/>
  <c r="I3909" i="76"/>
  <c r="I3910" i="76"/>
  <c r="I3911" i="76"/>
  <c r="I3912" i="76"/>
  <c r="I3913" i="76"/>
  <c r="I3914" i="76"/>
  <c r="I3915" i="76"/>
  <c r="I3916" i="76"/>
  <c r="I3917" i="76"/>
  <c r="I3918" i="76"/>
  <c r="I3919" i="76"/>
  <c r="I3920" i="76"/>
  <c r="I3921" i="76"/>
  <c r="I3922" i="76"/>
  <c r="I3923" i="76"/>
  <c r="I3924" i="76"/>
  <c r="I3925" i="76"/>
  <c r="I3926" i="76"/>
  <c r="I3927" i="76"/>
  <c r="I3928" i="76"/>
  <c r="I3929" i="76"/>
  <c r="I3930" i="76"/>
  <c r="I3931" i="76"/>
  <c r="I3932" i="76"/>
  <c r="I3933" i="76"/>
  <c r="I3934" i="76"/>
  <c r="I3935" i="76"/>
  <c r="I3936" i="76"/>
  <c r="I3937" i="76"/>
  <c r="I3938" i="76"/>
  <c r="I3939" i="76"/>
  <c r="I3940" i="76"/>
  <c r="I3941" i="76"/>
  <c r="I3942" i="76"/>
  <c r="I3943" i="76"/>
  <c r="I3944" i="76"/>
  <c r="I3945" i="76"/>
  <c r="I3946" i="76"/>
  <c r="I3947" i="76"/>
  <c r="I3948" i="76"/>
  <c r="I3949" i="76"/>
  <c r="I3950" i="76"/>
  <c r="I3951" i="76"/>
  <c r="I3952" i="76"/>
  <c r="I3953" i="76"/>
  <c r="I3954" i="76"/>
  <c r="I3955" i="76"/>
  <c r="I3956" i="76"/>
  <c r="I3957" i="76"/>
  <c r="I3958" i="76"/>
  <c r="I3959" i="76"/>
  <c r="I3960" i="76"/>
  <c r="I3961" i="76"/>
  <c r="I3962" i="76"/>
  <c r="I3963" i="76"/>
  <c r="I3964" i="76"/>
  <c r="I3965" i="76"/>
  <c r="I3966" i="76"/>
  <c r="I3967" i="76"/>
  <c r="I3968" i="76"/>
  <c r="I3969" i="76"/>
  <c r="I3970" i="76"/>
  <c r="I3971" i="76"/>
  <c r="I3972" i="76"/>
  <c r="I3973" i="76"/>
  <c r="I3974" i="76"/>
  <c r="I3975" i="76"/>
  <c r="I3976" i="76"/>
  <c r="I3977" i="76"/>
  <c r="I3978" i="76"/>
  <c r="I3979" i="76"/>
  <c r="I3980" i="76"/>
  <c r="I3981" i="76"/>
  <c r="I3982" i="76"/>
  <c r="I3983" i="76"/>
  <c r="I3984" i="76"/>
  <c r="I3985" i="76"/>
  <c r="I3986" i="76"/>
  <c r="I3987" i="76"/>
  <c r="I3988" i="76"/>
  <c r="I3989" i="76"/>
  <c r="I3990" i="76"/>
  <c r="I3991" i="76"/>
  <c r="I3992" i="76"/>
  <c r="I3993" i="76"/>
  <c r="I3994" i="76"/>
  <c r="I3995" i="76"/>
  <c r="I3996" i="76"/>
  <c r="I3997" i="76"/>
  <c r="I3998" i="76"/>
  <c r="I3999" i="76"/>
  <c r="I4000" i="76"/>
  <c r="I4001" i="76"/>
  <c r="I4002" i="76"/>
  <c r="I4003" i="76"/>
  <c r="I4004" i="76"/>
  <c r="I4005" i="76"/>
  <c r="I4006" i="76"/>
  <c r="I4007" i="76"/>
  <c r="I4008" i="76"/>
  <c r="I4009" i="76"/>
  <c r="I4010" i="76"/>
  <c r="I4011" i="76"/>
  <c r="I4012" i="76"/>
  <c r="I4013" i="76"/>
  <c r="I4014" i="76"/>
  <c r="I4015" i="76"/>
  <c r="I4016" i="76"/>
  <c r="I4017" i="76"/>
  <c r="I4018" i="76"/>
  <c r="I4019" i="76"/>
  <c r="I4020" i="76"/>
  <c r="I4021" i="76"/>
  <c r="I4022" i="76"/>
  <c r="I4023" i="76"/>
  <c r="I4024" i="76"/>
  <c r="I4025" i="76"/>
  <c r="I4026" i="76"/>
  <c r="I4027" i="76"/>
  <c r="I4028" i="76"/>
  <c r="I4029" i="76"/>
  <c r="I4030" i="76"/>
  <c r="I4031" i="76"/>
  <c r="I4032" i="76"/>
  <c r="I4033" i="76"/>
  <c r="I4034" i="76"/>
  <c r="I4035" i="76"/>
  <c r="I4036" i="76"/>
  <c r="I4037" i="76"/>
  <c r="I4038" i="76"/>
  <c r="I4039" i="76"/>
  <c r="I4040" i="76"/>
  <c r="I4041" i="76"/>
  <c r="I4042" i="76"/>
  <c r="I4043" i="76"/>
  <c r="I4044" i="76"/>
  <c r="I4045" i="76"/>
  <c r="I4046" i="76"/>
  <c r="I4047" i="76"/>
  <c r="I4048" i="76"/>
  <c r="I4049" i="76"/>
  <c r="I4050" i="76"/>
  <c r="I4051" i="76"/>
  <c r="I4052" i="76"/>
  <c r="I4053" i="76"/>
  <c r="I4054" i="76"/>
  <c r="I4055" i="76"/>
  <c r="I4056" i="76"/>
  <c r="I4057" i="76"/>
  <c r="I4058" i="76"/>
  <c r="I4059" i="76"/>
  <c r="I4060" i="76"/>
  <c r="I4061" i="76"/>
  <c r="I4062" i="76"/>
  <c r="I4063" i="76"/>
  <c r="I4064" i="76"/>
  <c r="I4065" i="76"/>
  <c r="I4066" i="76"/>
  <c r="I4067" i="76"/>
  <c r="I4068" i="76"/>
  <c r="I4069" i="76"/>
  <c r="I4070" i="76"/>
  <c r="I4071" i="76"/>
  <c r="I4072" i="76"/>
  <c r="I4073" i="76"/>
  <c r="I4074" i="76"/>
  <c r="I4075" i="76"/>
  <c r="I4076" i="76"/>
  <c r="I4077" i="76"/>
  <c r="I4078" i="76"/>
  <c r="I4079" i="76"/>
  <c r="I4080" i="76"/>
  <c r="I4081" i="76"/>
  <c r="I4082" i="76"/>
  <c r="I4083" i="76"/>
  <c r="I4084" i="76"/>
  <c r="I4085" i="76"/>
  <c r="I4086" i="76"/>
  <c r="I4087" i="76"/>
  <c r="I4088" i="76"/>
  <c r="I4089" i="76"/>
  <c r="I4090" i="76"/>
  <c r="I4091" i="76"/>
  <c r="I4092" i="76"/>
  <c r="I4093" i="76"/>
  <c r="I4094" i="76"/>
  <c r="I4095" i="76"/>
  <c r="I4096" i="76"/>
  <c r="I4097" i="76"/>
  <c r="I4098" i="76"/>
  <c r="I4099" i="76"/>
  <c r="I4100" i="76"/>
  <c r="I4101" i="76"/>
  <c r="I4102" i="76"/>
  <c r="I4103" i="76"/>
  <c r="I4104" i="76"/>
  <c r="I4105" i="76"/>
  <c r="I4106" i="76"/>
  <c r="I4107" i="76"/>
  <c r="I4108" i="76"/>
  <c r="I4109" i="76"/>
  <c r="I4110" i="76"/>
  <c r="I4111" i="76"/>
  <c r="I4112" i="76"/>
  <c r="I4113" i="76"/>
  <c r="I4114" i="76"/>
  <c r="I4115" i="76"/>
  <c r="I4116" i="76"/>
  <c r="I4117" i="76"/>
  <c r="I4118" i="76"/>
  <c r="I4119" i="76"/>
  <c r="I4120" i="76"/>
  <c r="I4121" i="76"/>
  <c r="I4122" i="76"/>
  <c r="I4123" i="76"/>
  <c r="I4124" i="76"/>
  <c r="I4125" i="76"/>
  <c r="I4126" i="76"/>
  <c r="I4127" i="76"/>
  <c r="I4128" i="76"/>
  <c r="I4129" i="76"/>
  <c r="I4130" i="76"/>
  <c r="I4131" i="76"/>
  <c r="I4132" i="76"/>
  <c r="I4133" i="76"/>
  <c r="I4134" i="76"/>
  <c r="I4135" i="76"/>
  <c r="I4136" i="76"/>
  <c r="I4137" i="76"/>
  <c r="I4138" i="76"/>
  <c r="I4139" i="76"/>
  <c r="I4140" i="76"/>
  <c r="I4141" i="76"/>
  <c r="I4142" i="76"/>
  <c r="I4143" i="76"/>
  <c r="I4144" i="76"/>
  <c r="I4145" i="76"/>
  <c r="I4146" i="76"/>
  <c r="I4147" i="76"/>
  <c r="I4148" i="76"/>
  <c r="I4149" i="76"/>
  <c r="I4150" i="76"/>
  <c r="I4151" i="76"/>
  <c r="I4152" i="76"/>
  <c r="I4153" i="76"/>
  <c r="I4154" i="76"/>
  <c r="I4155" i="76"/>
  <c r="I4156" i="76"/>
  <c r="I4157" i="76"/>
  <c r="I4158" i="76"/>
  <c r="I4159" i="76"/>
  <c r="I4160" i="76"/>
  <c r="I4161" i="76"/>
  <c r="I4162" i="76"/>
  <c r="I4163" i="76"/>
  <c r="I4164" i="76"/>
  <c r="I4165" i="76"/>
  <c r="I4166" i="76"/>
  <c r="I4167" i="76"/>
  <c r="I4168" i="76"/>
  <c r="I4169" i="76"/>
  <c r="I4170" i="76"/>
  <c r="I4171" i="76"/>
  <c r="I4172" i="76"/>
  <c r="I4173" i="76"/>
  <c r="I4174" i="76"/>
  <c r="I4175" i="76"/>
  <c r="I4176" i="76"/>
  <c r="I4177" i="76"/>
  <c r="I4178" i="76"/>
  <c r="I4179" i="76"/>
  <c r="I4180" i="76"/>
  <c r="I4181" i="76"/>
  <c r="I4182" i="76"/>
  <c r="I4183" i="76"/>
  <c r="I4184" i="76"/>
  <c r="I4185" i="76"/>
  <c r="I4186" i="76"/>
  <c r="I4187" i="76"/>
  <c r="I4188" i="76"/>
  <c r="I4189" i="76"/>
  <c r="I4190" i="76"/>
  <c r="I4191" i="76"/>
  <c r="I4192" i="76"/>
  <c r="I4193" i="76"/>
  <c r="I4194" i="76"/>
  <c r="I4195" i="76"/>
  <c r="I4196" i="76"/>
  <c r="I4197" i="76"/>
  <c r="I4198" i="76"/>
  <c r="I4199" i="76"/>
  <c r="I4200" i="76"/>
  <c r="I4201" i="76"/>
  <c r="I4202" i="76"/>
  <c r="I4203" i="76"/>
  <c r="I4204" i="76"/>
  <c r="I4205" i="76"/>
  <c r="I4206" i="76"/>
  <c r="I4207" i="76"/>
  <c r="I4208" i="76"/>
  <c r="I4209" i="76"/>
  <c r="I4210" i="76"/>
  <c r="I4211" i="76"/>
  <c r="I4212" i="76"/>
  <c r="I4213" i="76"/>
  <c r="I4214" i="76"/>
  <c r="I4215" i="76"/>
  <c r="I4216" i="76"/>
  <c r="I4217" i="76"/>
  <c r="I4218" i="76"/>
  <c r="I4219" i="76"/>
  <c r="I4220" i="76"/>
  <c r="I4221" i="76"/>
  <c r="I4222" i="76"/>
  <c r="I4223" i="76"/>
  <c r="I4224" i="76"/>
  <c r="I4225" i="76"/>
  <c r="I4226" i="76"/>
  <c r="I4227" i="76"/>
  <c r="I4228" i="76"/>
  <c r="I4229" i="76"/>
  <c r="I4230" i="76"/>
  <c r="I4231" i="76"/>
  <c r="I4232" i="76"/>
  <c r="I4233" i="76"/>
  <c r="I4234" i="76"/>
  <c r="I4235" i="76"/>
  <c r="I4236" i="76"/>
  <c r="I4237" i="76"/>
  <c r="I4238" i="76"/>
  <c r="I4239" i="76"/>
  <c r="I4240" i="76"/>
  <c r="I4241" i="76"/>
  <c r="I4242" i="76"/>
  <c r="I4243" i="76"/>
  <c r="I4244" i="76"/>
  <c r="I4245" i="76"/>
  <c r="I4246" i="76"/>
  <c r="I4247" i="76"/>
  <c r="I4248" i="76"/>
  <c r="I4249" i="76"/>
  <c r="I4250" i="76"/>
  <c r="I4251" i="76"/>
  <c r="I4252" i="76"/>
  <c r="I4253" i="76"/>
  <c r="I4254" i="76"/>
  <c r="I4255" i="76"/>
  <c r="I4256" i="76"/>
  <c r="I4257" i="76"/>
  <c r="I4258" i="76"/>
  <c r="I4259" i="76"/>
  <c r="I4260" i="76"/>
  <c r="I4261" i="76"/>
  <c r="I4262" i="76"/>
  <c r="I4263" i="76"/>
  <c r="I4264" i="76"/>
  <c r="I4265" i="76"/>
  <c r="I4266" i="76"/>
  <c r="I4267" i="76"/>
  <c r="I4268" i="76"/>
  <c r="I4269" i="76"/>
  <c r="I4270" i="76"/>
  <c r="I4271" i="76"/>
  <c r="I4272" i="76"/>
  <c r="I4273" i="76"/>
  <c r="I4274" i="76"/>
  <c r="I4275" i="76"/>
  <c r="I4276" i="76"/>
  <c r="I4277" i="76"/>
  <c r="I4278" i="76"/>
  <c r="I4279" i="76"/>
  <c r="I4280" i="76"/>
  <c r="I4281" i="76"/>
  <c r="I4282" i="76"/>
  <c r="I4283" i="76"/>
  <c r="I4284" i="76"/>
  <c r="I4285" i="76"/>
  <c r="I4286" i="76"/>
  <c r="I4287" i="76"/>
  <c r="I4288" i="76"/>
  <c r="I4289" i="76"/>
  <c r="I4290" i="76"/>
  <c r="I4291" i="76"/>
  <c r="I4292" i="76"/>
  <c r="I4293" i="76"/>
  <c r="I4294" i="76"/>
  <c r="I4295" i="76"/>
  <c r="I4296" i="76"/>
  <c r="I4297" i="76"/>
  <c r="I4298" i="76"/>
  <c r="I4299" i="76"/>
  <c r="I4300" i="76"/>
  <c r="I4301" i="76"/>
  <c r="I4302" i="76"/>
  <c r="I4303" i="76"/>
  <c r="I4304" i="76"/>
  <c r="I4305" i="76"/>
  <c r="I4306" i="76"/>
  <c r="I4307" i="76"/>
  <c r="I4308" i="76"/>
  <c r="I4309" i="76"/>
  <c r="I4310" i="76"/>
  <c r="I4311" i="76"/>
  <c r="I4312" i="76"/>
  <c r="I4313" i="76"/>
  <c r="I4314" i="76"/>
  <c r="I4315" i="76"/>
  <c r="I4316" i="76"/>
  <c r="I4317" i="76"/>
  <c r="I4318" i="76"/>
  <c r="I4319" i="76"/>
  <c r="I4320" i="76"/>
  <c r="I4321" i="76"/>
  <c r="I4322" i="76"/>
  <c r="I4323" i="76"/>
  <c r="I4324" i="76"/>
  <c r="I4325" i="76"/>
  <c r="I4326" i="76"/>
  <c r="I4327" i="76"/>
  <c r="I4328" i="76"/>
  <c r="I4329" i="76"/>
  <c r="I4330" i="76"/>
  <c r="I4331" i="76"/>
  <c r="I4332" i="76"/>
  <c r="I4333" i="76"/>
  <c r="I4334" i="76"/>
  <c r="I4335" i="76"/>
  <c r="I4336" i="76"/>
  <c r="I4337" i="76"/>
  <c r="I4338" i="76"/>
  <c r="I4339" i="76"/>
  <c r="I4340" i="76"/>
  <c r="I4341" i="76"/>
  <c r="I4342" i="76"/>
  <c r="I4343" i="76"/>
  <c r="I4344" i="76"/>
  <c r="I4345" i="76"/>
  <c r="I4346" i="76"/>
  <c r="I4347" i="76"/>
  <c r="I4348" i="76"/>
  <c r="I4349" i="76"/>
  <c r="I4350" i="76"/>
  <c r="I4351" i="76"/>
  <c r="I4352" i="76"/>
  <c r="I4353" i="76"/>
  <c r="I4354" i="76"/>
  <c r="I4355" i="76"/>
  <c r="I4356" i="76"/>
  <c r="I4357" i="76"/>
  <c r="I4358" i="76"/>
  <c r="I4359" i="76"/>
  <c r="I4360" i="76"/>
  <c r="I4361" i="76"/>
  <c r="I4362" i="76"/>
  <c r="I4363" i="76"/>
  <c r="I4364" i="76"/>
  <c r="I4365" i="76"/>
  <c r="I4366" i="76"/>
  <c r="I4367" i="76"/>
  <c r="I4368" i="76"/>
  <c r="I4369" i="76"/>
  <c r="I4370" i="76"/>
  <c r="I4371" i="76"/>
  <c r="I4372" i="76"/>
  <c r="I4373" i="76"/>
  <c r="I4374" i="76"/>
  <c r="I4375" i="76"/>
  <c r="I4376" i="76"/>
  <c r="I4377" i="76"/>
  <c r="I4378" i="76"/>
  <c r="I4379" i="76"/>
  <c r="I4380" i="76"/>
  <c r="I4381" i="76"/>
  <c r="I4382" i="76"/>
  <c r="I4383" i="76"/>
  <c r="I4384" i="76"/>
  <c r="I4385" i="76"/>
  <c r="I4386" i="76"/>
  <c r="I4387" i="76"/>
  <c r="I4388" i="76"/>
  <c r="I4389" i="76"/>
  <c r="I4390" i="76"/>
  <c r="I4391" i="76"/>
  <c r="I4392" i="76"/>
  <c r="I4393" i="76"/>
  <c r="I4394" i="76"/>
  <c r="I4395" i="76"/>
  <c r="I4396" i="76"/>
  <c r="I4397" i="76"/>
  <c r="I4398" i="76"/>
  <c r="I4399" i="76"/>
  <c r="I4400" i="76"/>
  <c r="I4401" i="76"/>
  <c r="I4402" i="76"/>
  <c r="I4403" i="76"/>
  <c r="I4404" i="76"/>
  <c r="I4405" i="76"/>
  <c r="I4406" i="76"/>
  <c r="I4407" i="76"/>
  <c r="I4408" i="76"/>
  <c r="I4409" i="76"/>
  <c r="I4410" i="76"/>
  <c r="I4411" i="76"/>
  <c r="I4412" i="76"/>
  <c r="I4413" i="76"/>
  <c r="I4414" i="76"/>
  <c r="I4415" i="76"/>
  <c r="I4416" i="76"/>
  <c r="I4417" i="76"/>
  <c r="I4418" i="76"/>
  <c r="I4419" i="76"/>
  <c r="I4420" i="76"/>
  <c r="I4421" i="76"/>
  <c r="I4422" i="76"/>
  <c r="I4423" i="76"/>
  <c r="I4424" i="76"/>
  <c r="I4425" i="76"/>
  <c r="I4426" i="76"/>
  <c r="I4427" i="76"/>
  <c r="I4428" i="76"/>
  <c r="I4429" i="76"/>
  <c r="I4430" i="76"/>
  <c r="I4431" i="76"/>
  <c r="I4432" i="76"/>
  <c r="I4433" i="76"/>
  <c r="I4434" i="76"/>
  <c r="I4435" i="76"/>
  <c r="I4436" i="76"/>
  <c r="I4437" i="76"/>
  <c r="I4438" i="76"/>
  <c r="I4439" i="76"/>
  <c r="I4440" i="76"/>
  <c r="I4441" i="76"/>
  <c r="I4442" i="76"/>
  <c r="I4443" i="76"/>
  <c r="I4444" i="76"/>
  <c r="I4445" i="76"/>
  <c r="I4446" i="76"/>
  <c r="I4447" i="76"/>
  <c r="I4448" i="76"/>
  <c r="I4449" i="76"/>
  <c r="I4450" i="76"/>
  <c r="I4451" i="76"/>
  <c r="I4452" i="76"/>
  <c r="I4453" i="76"/>
  <c r="I4454" i="76"/>
  <c r="I4455" i="76"/>
  <c r="I4456" i="76"/>
  <c r="I4457" i="76"/>
  <c r="I4458" i="76"/>
  <c r="I4459" i="76"/>
  <c r="I4460" i="76"/>
  <c r="I4461" i="76"/>
  <c r="I4462" i="76"/>
  <c r="I4463" i="76"/>
  <c r="I4464" i="76"/>
  <c r="I4465" i="76"/>
  <c r="I4466" i="76"/>
  <c r="I4467" i="76"/>
  <c r="I4468" i="76"/>
  <c r="I4469" i="76"/>
  <c r="I4470" i="76"/>
  <c r="I4471" i="76"/>
  <c r="I4472" i="76"/>
  <c r="I4473" i="76"/>
  <c r="I4474" i="76"/>
  <c r="I4475" i="76"/>
  <c r="I4476" i="76"/>
  <c r="I4477" i="76"/>
  <c r="I4478" i="76"/>
  <c r="I4479" i="76"/>
  <c r="I4480" i="76"/>
  <c r="I4481" i="76"/>
  <c r="I4482" i="76"/>
  <c r="I4483" i="76"/>
  <c r="I4484" i="76"/>
  <c r="I4485" i="76"/>
  <c r="I4486" i="76"/>
  <c r="I4487" i="76"/>
  <c r="I4488" i="76"/>
  <c r="I4489" i="76"/>
  <c r="I4490" i="76"/>
  <c r="I4491" i="76"/>
  <c r="I4492" i="76"/>
  <c r="I4493" i="76"/>
  <c r="I4494" i="76"/>
  <c r="I4495" i="76"/>
  <c r="I4496" i="76"/>
  <c r="I4497" i="76"/>
  <c r="I4498" i="76"/>
  <c r="I4499" i="76"/>
  <c r="I4500" i="76"/>
  <c r="I4501" i="76"/>
  <c r="I4502" i="76"/>
  <c r="I4503" i="76"/>
  <c r="I4504" i="76"/>
  <c r="I4505" i="76"/>
  <c r="I4506" i="76"/>
  <c r="I4507" i="76"/>
  <c r="I4508" i="76"/>
  <c r="I4509" i="76"/>
  <c r="I4510" i="76"/>
  <c r="I4511" i="76"/>
  <c r="I4512" i="76"/>
  <c r="I4513" i="76"/>
  <c r="I4514" i="76"/>
  <c r="I4515" i="76"/>
  <c r="I4516" i="76"/>
  <c r="I4517" i="76"/>
  <c r="I4518" i="76"/>
  <c r="I4519" i="76"/>
  <c r="I4520" i="76"/>
  <c r="I4521" i="76"/>
  <c r="I4522" i="76"/>
  <c r="I4523" i="76"/>
  <c r="I4524" i="76"/>
  <c r="I4525" i="76"/>
  <c r="I4526" i="76"/>
  <c r="I4527" i="76"/>
  <c r="I4528" i="76"/>
  <c r="I4529" i="76"/>
  <c r="I4530" i="76"/>
  <c r="I4531" i="76"/>
  <c r="I4532" i="76"/>
  <c r="I4533" i="76"/>
  <c r="I4534" i="76"/>
  <c r="I4535" i="76"/>
  <c r="I4536" i="76"/>
  <c r="I4537" i="76"/>
  <c r="I4538" i="76"/>
  <c r="I4539" i="76"/>
  <c r="I4540" i="76"/>
  <c r="I4541" i="76"/>
  <c r="I4542" i="76"/>
  <c r="I4543" i="76"/>
  <c r="I4544" i="76"/>
  <c r="I4545" i="76"/>
  <c r="I4546" i="76"/>
  <c r="I4547" i="76"/>
  <c r="I4548" i="76"/>
  <c r="I4549" i="76"/>
  <c r="I4550" i="76"/>
  <c r="I4551" i="76"/>
  <c r="I4552" i="76"/>
  <c r="I4553" i="76"/>
  <c r="I4554" i="76"/>
  <c r="I4555" i="76"/>
  <c r="I4556" i="76"/>
  <c r="I4557" i="76"/>
  <c r="I4558" i="76"/>
  <c r="I4559" i="76"/>
  <c r="I4560" i="76"/>
  <c r="I4561" i="76"/>
  <c r="I4562" i="76"/>
  <c r="I4563" i="76"/>
  <c r="I4564" i="76"/>
  <c r="I4565" i="76"/>
  <c r="I4566" i="76"/>
  <c r="I4567" i="76"/>
  <c r="I4568" i="76"/>
  <c r="I4569" i="76"/>
  <c r="I4570" i="76"/>
  <c r="I4571" i="76"/>
  <c r="I4572" i="76"/>
  <c r="I4573" i="76"/>
  <c r="I4574" i="76"/>
  <c r="I4575" i="76"/>
  <c r="I4576" i="76"/>
  <c r="I4577" i="76"/>
  <c r="I4578" i="76"/>
  <c r="I4579" i="76"/>
  <c r="I4580" i="76"/>
  <c r="I4581" i="76"/>
  <c r="I4582" i="76"/>
  <c r="I4583" i="76"/>
  <c r="I4584" i="76"/>
  <c r="I4585" i="76"/>
  <c r="I4586" i="76"/>
  <c r="I4587" i="76"/>
  <c r="I4588" i="76"/>
  <c r="I4589" i="76"/>
  <c r="I4590" i="76"/>
  <c r="I4591" i="76"/>
  <c r="I4592" i="76"/>
  <c r="I4593" i="76"/>
  <c r="I4594" i="76"/>
  <c r="I4595" i="76"/>
  <c r="I4596" i="76"/>
  <c r="I4597" i="76"/>
  <c r="I4598" i="76"/>
  <c r="I4599" i="76"/>
  <c r="I4600" i="76"/>
  <c r="I4601" i="76"/>
  <c r="I4602" i="76"/>
  <c r="I4603" i="76"/>
  <c r="I4604" i="76"/>
  <c r="I4605" i="76"/>
  <c r="I4606" i="76"/>
  <c r="I4607" i="76"/>
  <c r="I4608" i="76"/>
  <c r="I4609" i="76"/>
  <c r="I4610" i="76"/>
  <c r="I4611" i="76"/>
  <c r="I4612" i="76"/>
  <c r="I4613" i="76"/>
  <c r="I4614" i="76"/>
  <c r="I4615" i="76"/>
  <c r="I4616" i="76"/>
  <c r="I4617" i="76"/>
  <c r="I4618" i="76"/>
  <c r="I4619" i="76"/>
  <c r="I4620" i="76"/>
  <c r="I4621" i="76"/>
  <c r="I4622" i="76"/>
  <c r="I4623" i="76"/>
  <c r="I4624" i="76"/>
  <c r="I4625" i="76"/>
  <c r="I4626" i="76"/>
  <c r="I4627" i="76"/>
  <c r="I4628" i="76"/>
  <c r="I4629" i="76"/>
  <c r="I4630" i="76"/>
  <c r="I4631" i="76"/>
  <c r="I4632" i="76"/>
  <c r="I4633" i="76"/>
  <c r="I4634" i="76"/>
  <c r="I4635" i="76"/>
  <c r="I4636" i="76"/>
  <c r="I4637" i="76"/>
  <c r="I4638" i="76"/>
  <c r="I4639" i="76"/>
  <c r="I4640" i="76"/>
  <c r="I4641" i="76"/>
  <c r="I4642" i="76"/>
  <c r="I4643" i="76"/>
  <c r="I4644" i="76"/>
  <c r="I4645" i="76"/>
  <c r="I4646" i="76"/>
  <c r="I4647" i="76"/>
  <c r="I4648" i="76"/>
  <c r="I4649" i="76"/>
  <c r="I4650" i="76"/>
  <c r="I4651" i="76"/>
  <c r="I4652" i="76"/>
  <c r="I4653" i="76"/>
  <c r="I4654" i="76"/>
  <c r="I4655" i="76"/>
  <c r="I4656" i="76"/>
  <c r="I4657" i="76"/>
  <c r="I4658" i="76"/>
  <c r="I4659" i="76"/>
  <c r="I4660" i="76"/>
  <c r="I4661" i="76"/>
  <c r="I4662" i="76"/>
  <c r="I4663" i="76"/>
  <c r="I4664" i="76"/>
  <c r="I4665" i="76"/>
  <c r="I4666" i="76"/>
  <c r="I4667" i="76"/>
  <c r="I4668" i="76"/>
  <c r="I4669" i="76"/>
  <c r="I4670" i="76"/>
  <c r="I4671" i="76"/>
  <c r="I4672" i="76"/>
  <c r="I4673" i="76"/>
  <c r="I4674" i="76"/>
  <c r="I4675" i="76"/>
  <c r="I4676" i="76"/>
  <c r="I4677" i="76"/>
  <c r="I4678" i="76"/>
  <c r="I4679" i="76"/>
  <c r="I4680" i="76"/>
  <c r="I4681" i="76"/>
  <c r="I4682" i="76"/>
  <c r="I4683" i="76"/>
  <c r="I4684" i="76"/>
  <c r="I4685" i="76"/>
  <c r="I4686" i="76"/>
  <c r="I4687" i="76"/>
  <c r="I4688" i="76"/>
  <c r="I4689" i="76"/>
  <c r="I4690" i="76"/>
  <c r="I4691" i="76"/>
  <c r="I4692" i="76"/>
  <c r="I4693" i="76"/>
  <c r="I4694" i="76"/>
  <c r="I4695" i="76"/>
  <c r="I4696" i="76"/>
  <c r="I4697" i="76"/>
  <c r="I4698" i="76"/>
  <c r="I4699" i="76"/>
  <c r="I4700" i="76"/>
  <c r="I4701" i="76"/>
  <c r="I4702" i="76"/>
  <c r="I4703" i="76"/>
  <c r="I4704" i="76"/>
  <c r="I4705" i="76"/>
  <c r="I4706" i="76"/>
  <c r="I4707" i="76"/>
  <c r="I4708" i="76"/>
  <c r="I4709" i="76"/>
  <c r="I4710" i="76"/>
  <c r="I4711" i="76"/>
  <c r="I4712" i="76"/>
  <c r="I4713" i="76"/>
  <c r="I4714" i="76"/>
  <c r="I4715" i="76"/>
  <c r="I4716" i="76"/>
  <c r="I4717" i="76"/>
  <c r="I4718" i="76"/>
  <c r="I4719" i="76"/>
  <c r="I4720" i="76"/>
  <c r="I4721" i="76"/>
  <c r="I4722" i="76"/>
  <c r="I4723" i="76"/>
  <c r="I4724" i="76"/>
  <c r="I4725" i="76"/>
  <c r="I4726" i="76"/>
  <c r="I4727" i="76"/>
  <c r="I4728" i="76"/>
  <c r="I4729" i="76"/>
  <c r="I4730" i="76"/>
  <c r="I4731" i="76"/>
  <c r="I4732" i="76"/>
  <c r="I4733" i="76"/>
  <c r="I4734" i="76"/>
  <c r="I4735" i="76"/>
  <c r="I4736" i="76"/>
  <c r="I4737" i="76"/>
  <c r="I4738" i="76"/>
  <c r="I4739" i="76"/>
  <c r="I4740" i="76"/>
  <c r="I4741" i="76"/>
  <c r="I4742" i="76"/>
  <c r="I4743" i="76"/>
  <c r="I4744" i="76"/>
  <c r="I4745" i="76"/>
  <c r="I4746" i="76"/>
  <c r="I4747" i="76"/>
  <c r="I4748" i="76"/>
  <c r="I4749" i="76"/>
  <c r="I4750" i="76"/>
  <c r="I4751" i="76"/>
  <c r="I4752" i="76"/>
  <c r="I4753" i="76"/>
  <c r="I4754" i="76"/>
  <c r="I4755" i="76"/>
  <c r="I4756" i="76"/>
  <c r="I4757" i="76"/>
  <c r="I4758" i="76"/>
  <c r="I4759" i="76"/>
  <c r="I4760" i="76"/>
  <c r="I4761" i="76"/>
  <c r="I4762" i="76"/>
  <c r="I4763" i="76"/>
  <c r="I4764" i="76"/>
  <c r="I4765" i="76"/>
  <c r="I4766" i="76"/>
  <c r="I4767" i="76"/>
  <c r="I4768" i="76"/>
  <c r="I4769" i="76"/>
  <c r="I4770" i="76"/>
  <c r="I4771" i="76"/>
  <c r="I4772" i="76"/>
  <c r="I4773" i="76"/>
  <c r="I4774" i="76"/>
  <c r="I4775" i="76"/>
  <c r="I4776" i="76"/>
  <c r="I4777" i="76"/>
  <c r="I4778" i="76"/>
  <c r="I4779" i="76"/>
  <c r="I4780" i="76"/>
  <c r="I4781" i="76"/>
  <c r="I4782" i="76"/>
  <c r="I4783" i="76"/>
  <c r="I4784" i="76"/>
  <c r="I4785" i="76"/>
  <c r="I4786" i="76"/>
  <c r="I4787" i="76"/>
  <c r="I4788" i="76"/>
  <c r="I4789" i="76"/>
  <c r="I4790" i="76"/>
  <c r="I4791" i="76"/>
  <c r="I4792" i="76"/>
  <c r="I4793" i="76"/>
  <c r="I4794" i="76"/>
  <c r="I4795" i="76"/>
  <c r="I4796" i="76"/>
  <c r="I4797" i="76"/>
  <c r="I4798" i="76"/>
  <c r="I4799" i="76"/>
  <c r="I4800" i="76"/>
  <c r="I4801" i="76"/>
  <c r="I4802" i="76"/>
  <c r="I4803" i="76"/>
  <c r="I4804" i="76"/>
  <c r="I4805" i="76"/>
  <c r="I4806" i="76"/>
  <c r="I4807" i="76"/>
  <c r="I4808" i="76"/>
  <c r="I4809" i="76"/>
  <c r="I4810" i="76"/>
  <c r="I4811" i="76"/>
  <c r="I4812" i="76"/>
  <c r="I4813" i="76"/>
  <c r="I4814" i="76"/>
  <c r="I4815" i="76"/>
  <c r="I4816" i="76"/>
  <c r="I4817" i="76"/>
  <c r="I4818" i="76"/>
  <c r="I4819" i="76"/>
  <c r="I4820" i="76"/>
  <c r="I4821" i="76"/>
  <c r="I4822" i="76"/>
  <c r="I4823" i="76"/>
  <c r="I4824" i="76"/>
  <c r="I4825" i="76"/>
  <c r="I4826" i="76"/>
  <c r="I4827" i="76"/>
  <c r="I4828" i="76"/>
  <c r="I4829" i="76"/>
  <c r="I4830" i="76"/>
  <c r="I4831" i="76"/>
  <c r="I4832" i="76"/>
  <c r="I4833" i="76"/>
  <c r="I4834" i="76"/>
  <c r="I4835" i="76"/>
  <c r="I4836" i="76"/>
  <c r="I4837" i="76"/>
  <c r="I4838" i="76"/>
  <c r="I4839" i="76"/>
  <c r="I4840" i="76"/>
  <c r="I4841" i="76"/>
  <c r="I4842" i="76"/>
  <c r="I4843" i="76"/>
  <c r="I4844" i="76"/>
  <c r="I4845" i="76"/>
  <c r="I4846" i="76"/>
  <c r="I4847" i="76"/>
  <c r="I4848" i="76"/>
  <c r="I4849" i="76"/>
  <c r="I4850" i="76"/>
  <c r="I4851" i="76"/>
  <c r="I4852" i="76"/>
  <c r="I4853" i="76"/>
  <c r="I4854" i="76"/>
  <c r="I4855" i="76"/>
  <c r="I4856" i="76"/>
  <c r="I4857" i="76"/>
  <c r="I4858" i="76"/>
  <c r="I4859" i="76"/>
  <c r="I4860" i="76"/>
  <c r="I4861" i="76"/>
  <c r="I4862" i="76"/>
  <c r="I4863" i="76"/>
  <c r="I4864" i="76"/>
  <c r="I4865" i="76"/>
  <c r="I4866" i="76"/>
  <c r="I4867" i="76"/>
  <c r="I4868" i="76"/>
  <c r="I4869" i="76"/>
  <c r="I4870" i="76"/>
  <c r="I4871" i="76"/>
  <c r="I4872" i="76"/>
  <c r="I4873" i="76"/>
  <c r="I4874" i="76"/>
  <c r="I4875" i="76"/>
  <c r="I4876" i="76"/>
  <c r="I4877" i="76"/>
  <c r="I4878" i="76"/>
  <c r="I4879" i="76"/>
  <c r="I4880" i="76"/>
  <c r="I4881" i="76"/>
  <c r="I4882" i="76"/>
  <c r="I4883" i="76"/>
  <c r="I4884" i="76"/>
  <c r="I4885" i="76"/>
  <c r="I4886" i="76"/>
  <c r="I4887" i="76"/>
  <c r="I4888" i="76"/>
  <c r="I4889" i="76"/>
  <c r="I4890" i="76"/>
  <c r="I4891" i="76"/>
  <c r="I4892" i="76"/>
  <c r="I4893" i="76"/>
  <c r="I4894" i="76"/>
  <c r="I4895" i="76"/>
  <c r="I4896" i="76"/>
  <c r="I4897" i="76"/>
  <c r="I4898" i="76"/>
  <c r="I4899" i="76"/>
  <c r="I4900" i="76"/>
  <c r="I4901" i="76"/>
  <c r="I4902" i="76"/>
  <c r="I4903" i="76"/>
  <c r="I4904" i="76"/>
  <c r="I4905" i="76"/>
  <c r="I4906" i="76"/>
  <c r="I4907" i="76"/>
  <c r="I4908" i="76"/>
  <c r="I4909" i="76"/>
  <c r="I4910" i="76"/>
  <c r="I4911" i="76"/>
  <c r="I4912" i="76"/>
  <c r="I4913" i="76"/>
  <c r="I4914" i="76"/>
  <c r="I4915" i="76"/>
  <c r="I4916" i="76"/>
  <c r="I4917" i="76"/>
  <c r="I4918" i="76"/>
  <c r="I4919" i="76"/>
  <c r="I4920" i="76"/>
  <c r="I4921" i="76"/>
  <c r="I4922" i="76"/>
  <c r="I4923" i="76"/>
  <c r="I4924" i="76"/>
  <c r="I4925" i="76"/>
  <c r="I4926" i="76"/>
  <c r="I4927" i="76"/>
  <c r="I4928" i="76"/>
  <c r="I4929" i="76"/>
  <c r="I4930" i="76"/>
  <c r="I4931" i="76"/>
  <c r="I4932" i="76"/>
  <c r="I4933" i="76"/>
  <c r="I4934" i="76"/>
  <c r="I4935" i="76"/>
  <c r="I4936" i="76"/>
  <c r="I4937" i="76"/>
  <c r="I4938" i="76"/>
  <c r="I4939" i="76"/>
  <c r="I4940" i="76"/>
  <c r="I4941" i="76"/>
  <c r="I4942" i="76"/>
  <c r="I4943" i="76"/>
  <c r="I4944" i="76"/>
  <c r="I4945" i="76"/>
  <c r="I4946" i="76"/>
  <c r="I4947" i="76"/>
  <c r="I4948" i="76"/>
  <c r="I4949" i="76"/>
  <c r="I4950" i="76"/>
  <c r="I4951" i="76"/>
  <c r="I4952" i="76"/>
  <c r="I4953" i="76"/>
  <c r="I4954" i="76"/>
  <c r="I4955" i="76"/>
  <c r="I4956" i="76"/>
  <c r="I4957" i="76"/>
  <c r="I4958" i="76"/>
  <c r="I4959" i="76"/>
  <c r="I4960" i="76"/>
  <c r="I4961" i="76"/>
  <c r="I4962" i="76"/>
  <c r="I4963" i="76"/>
  <c r="I4964" i="76"/>
  <c r="I4965" i="76"/>
  <c r="I4966" i="76"/>
  <c r="I4967" i="76"/>
  <c r="I4968" i="76"/>
  <c r="I4969" i="76"/>
  <c r="I4970" i="76"/>
  <c r="I4971" i="76"/>
  <c r="I4972" i="76"/>
  <c r="I4973" i="76"/>
  <c r="I4974" i="76"/>
  <c r="I4975" i="76"/>
  <c r="I4976" i="76"/>
  <c r="I4977" i="76"/>
  <c r="I4978" i="76"/>
  <c r="I4979" i="76"/>
  <c r="I4980" i="76"/>
  <c r="I4981" i="76"/>
  <c r="I4982" i="76"/>
  <c r="I4983" i="76"/>
  <c r="I4984" i="76"/>
  <c r="I4985" i="76"/>
  <c r="I4986" i="76"/>
  <c r="I4987" i="76"/>
  <c r="I4988" i="76"/>
  <c r="I4989" i="76"/>
  <c r="I4990" i="76"/>
  <c r="I4991" i="76"/>
  <c r="I4992" i="76"/>
  <c r="I4993" i="76"/>
  <c r="I4994" i="76"/>
  <c r="I4995" i="76"/>
  <c r="I4996" i="76"/>
  <c r="I4997" i="76"/>
  <c r="I4998" i="76"/>
  <c r="I4999" i="76"/>
  <c r="I5000" i="76"/>
  <c r="I5001" i="76"/>
  <c r="I5002" i="76"/>
  <c r="I5003" i="76"/>
  <c r="I5004" i="76"/>
  <c r="I5005" i="76"/>
  <c r="I5006" i="76"/>
  <c r="I5007" i="76"/>
  <c r="I5008" i="76"/>
  <c r="I5009" i="76"/>
  <c r="I5010" i="76"/>
  <c r="I5011" i="76"/>
  <c r="I5012" i="76"/>
  <c r="I5013" i="76"/>
  <c r="I5014" i="76"/>
  <c r="I5015" i="76"/>
  <c r="I5016" i="76"/>
  <c r="I5017" i="76"/>
  <c r="I5018" i="76"/>
  <c r="I5019" i="76"/>
  <c r="I5020" i="76"/>
  <c r="I5021" i="76"/>
  <c r="I5022" i="76"/>
  <c r="I5023" i="76"/>
  <c r="I5024" i="76"/>
  <c r="I5025" i="76"/>
  <c r="I5026" i="76"/>
  <c r="I5027" i="76"/>
  <c r="I5028" i="76"/>
  <c r="I5029" i="76"/>
  <c r="I5030" i="76"/>
  <c r="I5031" i="76"/>
  <c r="I5032" i="76"/>
  <c r="I5033" i="76"/>
  <c r="I5034" i="76"/>
  <c r="I5035" i="76"/>
  <c r="I5036" i="76"/>
  <c r="I5037" i="76"/>
  <c r="I5038" i="76"/>
  <c r="I5039" i="76"/>
  <c r="I5040" i="76"/>
  <c r="I5041" i="76"/>
  <c r="I5042" i="76"/>
  <c r="I5043" i="76"/>
  <c r="I5044" i="76"/>
  <c r="I5045" i="76"/>
  <c r="I5046" i="76"/>
  <c r="I5047" i="76"/>
  <c r="I5048" i="76"/>
  <c r="I5049" i="76"/>
  <c r="I5050" i="76"/>
  <c r="I5051" i="76"/>
  <c r="I5052" i="76"/>
  <c r="I5053" i="76"/>
  <c r="I5054" i="76"/>
  <c r="I5055" i="76"/>
  <c r="I5056" i="76"/>
  <c r="I5057" i="76"/>
  <c r="I5058" i="76"/>
  <c r="I5059" i="76"/>
  <c r="I5060" i="76"/>
  <c r="I5061" i="76"/>
  <c r="I5062" i="76"/>
  <c r="I5063" i="76"/>
  <c r="I5064" i="76"/>
  <c r="I5065" i="76"/>
  <c r="I5066" i="76"/>
  <c r="I5067" i="76"/>
  <c r="I5068" i="76"/>
  <c r="I5069" i="76"/>
  <c r="I5070" i="76"/>
  <c r="I5071" i="76"/>
  <c r="I5072" i="76"/>
  <c r="I5073" i="76"/>
  <c r="I5074" i="76"/>
  <c r="I5075" i="76"/>
  <c r="I5076" i="76"/>
  <c r="I5077" i="76"/>
  <c r="I5078" i="76"/>
  <c r="I5079" i="76"/>
  <c r="I5080" i="76"/>
  <c r="I5081" i="76"/>
  <c r="I5082" i="76"/>
  <c r="I5083" i="76"/>
  <c r="I5084" i="76"/>
  <c r="I5085" i="76"/>
  <c r="I5086" i="76"/>
  <c r="I5087" i="76"/>
  <c r="I5088" i="76"/>
  <c r="I5089" i="76"/>
  <c r="I5090" i="76"/>
  <c r="I5091" i="76"/>
  <c r="I5092" i="76"/>
  <c r="I5093" i="76"/>
  <c r="I5094" i="76"/>
  <c r="I5095" i="76"/>
  <c r="I5096" i="76"/>
  <c r="I5097" i="76"/>
  <c r="I5098" i="76"/>
  <c r="I5099" i="76"/>
  <c r="I5100" i="76"/>
  <c r="I5101" i="76"/>
  <c r="I5102" i="76"/>
  <c r="I5103" i="76"/>
  <c r="I5104" i="76"/>
  <c r="I5105" i="76"/>
  <c r="I5106" i="76"/>
  <c r="I5107" i="76"/>
  <c r="I5108" i="76"/>
  <c r="I5109" i="76"/>
  <c r="I5110" i="76"/>
  <c r="I5111" i="76"/>
  <c r="I5112" i="76"/>
  <c r="I5113" i="76"/>
  <c r="I5114" i="76"/>
  <c r="I5115" i="76"/>
  <c r="I5116" i="76"/>
  <c r="I5117" i="76"/>
  <c r="I5118" i="76"/>
  <c r="I5119" i="76"/>
  <c r="I5120" i="76"/>
  <c r="I5121" i="76"/>
  <c r="I5122" i="76"/>
  <c r="I5123" i="76"/>
  <c r="I5124" i="76"/>
  <c r="I5125" i="76"/>
  <c r="I5126" i="76"/>
  <c r="I5127" i="76"/>
  <c r="I5128" i="76"/>
  <c r="I5129" i="76"/>
  <c r="I5130" i="76"/>
  <c r="I5131" i="76"/>
  <c r="I5132" i="76"/>
  <c r="I5133" i="76"/>
  <c r="I5134" i="76"/>
  <c r="I5135" i="76"/>
  <c r="I5136" i="76"/>
  <c r="I5137" i="76"/>
  <c r="I5138" i="76"/>
  <c r="I5139" i="76"/>
  <c r="I5140" i="76"/>
  <c r="I5141" i="76"/>
  <c r="I5142" i="76"/>
  <c r="I5143" i="76"/>
  <c r="I5144" i="76"/>
  <c r="I5145" i="76"/>
  <c r="I5146" i="76"/>
  <c r="I5147" i="76"/>
  <c r="I5148" i="76"/>
  <c r="I5149" i="76"/>
  <c r="I5150" i="76"/>
  <c r="I5151" i="76"/>
  <c r="I5152" i="76"/>
  <c r="I5153" i="76"/>
  <c r="I5154" i="76"/>
  <c r="I5155" i="76"/>
  <c r="I5156" i="76"/>
  <c r="I5157" i="76"/>
  <c r="I5158" i="76"/>
  <c r="I5159" i="76"/>
  <c r="I5160" i="76"/>
  <c r="I5161" i="76"/>
  <c r="I5162" i="76"/>
  <c r="I5163" i="76"/>
  <c r="I5164" i="76"/>
  <c r="I5165" i="76"/>
  <c r="I5166" i="76"/>
  <c r="I5167" i="76"/>
  <c r="I5168" i="76"/>
  <c r="I5169" i="76"/>
  <c r="I5170" i="76"/>
  <c r="I5171" i="76"/>
  <c r="I5172" i="76"/>
  <c r="I5173" i="76"/>
  <c r="I5174" i="76"/>
  <c r="I5175" i="76"/>
  <c r="I5176" i="76"/>
  <c r="I5177" i="76"/>
  <c r="I5178" i="76"/>
  <c r="I5179" i="76"/>
  <c r="I5180" i="76"/>
  <c r="I5181" i="76"/>
  <c r="I5182" i="76"/>
  <c r="I5183" i="76"/>
  <c r="I5184" i="76"/>
  <c r="I5185" i="76"/>
  <c r="I5186" i="76"/>
  <c r="I5187" i="76"/>
  <c r="I5188" i="76"/>
  <c r="I5189" i="76"/>
  <c r="I5190" i="76"/>
  <c r="I5191" i="76"/>
  <c r="I5192" i="76"/>
  <c r="I5193" i="76"/>
  <c r="I5194" i="76"/>
  <c r="I5195" i="76"/>
  <c r="I5196" i="76"/>
  <c r="I5197" i="76"/>
  <c r="I5198" i="76"/>
  <c r="I5199" i="76"/>
  <c r="I5200" i="76"/>
  <c r="I5201" i="76"/>
  <c r="I5202" i="76"/>
  <c r="I5203" i="76"/>
  <c r="I5204" i="76"/>
  <c r="I5205" i="76"/>
  <c r="I5206" i="76"/>
  <c r="I5207" i="76"/>
  <c r="I5208" i="76"/>
  <c r="I5209" i="76"/>
  <c r="I5210" i="76"/>
  <c r="I5211" i="76"/>
  <c r="I5212" i="76"/>
  <c r="I5213" i="76"/>
  <c r="I5214" i="76"/>
  <c r="I5215" i="76"/>
  <c r="I5216" i="76"/>
  <c r="I5217" i="76"/>
  <c r="I5218" i="76"/>
  <c r="I5219" i="76"/>
  <c r="I5220" i="76"/>
  <c r="I5221" i="76"/>
  <c r="I5222" i="76"/>
  <c r="I5223" i="76"/>
  <c r="I5224" i="76"/>
  <c r="I5225" i="76"/>
  <c r="I5226" i="76"/>
  <c r="I5227" i="76"/>
  <c r="I5228" i="76"/>
  <c r="I5229" i="76"/>
  <c r="I5230" i="76"/>
  <c r="I5231" i="76"/>
  <c r="I5232" i="76"/>
  <c r="I5233" i="76"/>
  <c r="I5234" i="76"/>
  <c r="I5235" i="76"/>
  <c r="I5236" i="76"/>
  <c r="I5237" i="76"/>
  <c r="I5238" i="76"/>
  <c r="I5239" i="76"/>
  <c r="I5240" i="76"/>
  <c r="I5241" i="76"/>
  <c r="I5242" i="76"/>
  <c r="I5243" i="76"/>
  <c r="I5244" i="76"/>
  <c r="I5245" i="76"/>
  <c r="I5246" i="76"/>
  <c r="I5247" i="76"/>
  <c r="I5248" i="76"/>
  <c r="I5249" i="76"/>
  <c r="I5250" i="76"/>
  <c r="I5251" i="76"/>
  <c r="I5252" i="76"/>
  <c r="I5253" i="76"/>
  <c r="I5254" i="76"/>
  <c r="I5255" i="76"/>
  <c r="I5256" i="76"/>
  <c r="I5257" i="76"/>
  <c r="I5258" i="76"/>
  <c r="I5259" i="76"/>
  <c r="I5260" i="76"/>
  <c r="I5261" i="76"/>
  <c r="I5262" i="76"/>
  <c r="I5263" i="76"/>
  <c r="I5264" i="76"/>
  <c r="I5265" i="76"/>
  <c r="I5266" i="76"/>
  <c r="I5267" i="76"/>
  <c r="I5268" i="76"/>
  <c r="I5269" i="76"/>
  <c r="I5270" i="76"/>
  <c r="I5271" i="76"/>
  <c r="I5272" i="76"/>
  <c r="I5273" i="76"/>
  <c r="I5274" i="76"/>
  <c r="I5275" i="76"/>
  <c r="I5276" i="76"/>
  <c r="I5277" i="76"/>
  <c r="I5278" i="76"/>
  <c r="I5279" i="76"/>
  <c r="I5280" i="76"/>
  <c r="I5281" i="76"/>
  <c r="I5282" i="76"/>
  <c r="I5283" i="76"/>
  <c r="I5284" i="76"/>
  <c r="I5285" i="76"/>
  <c r="I5286" i="76"/>
  <c r="I5287" i="76"/>
  <c r="I5288" i="76"/>
  <c r="I5289" i="76"/>
  <c r="I5290" i="76"/>
  <c r="I5291" i="76"/>
  <c r="I5292" i="76"/>
  <c r="I5293" i="76"/>
  <c r="I5294" i="76"/>
  <c r="I5295" i="76"/>
  <c r="I5296" i="76"/>
  <c r="I5297" i="76"/>
  <c r="I5298" i="76"/>
  <c r="I5299" i="76"/>
  <c r="I5300" i="76"/>
  <c r="I5301" i="76"/>
  <c r="I5302" i="76"/>
  <c r="I5303" i="76"/>
  <c r="I5304" i="76"/>
  <c r="I5305" i="76"/>
  <c r="I5306" i="76"/>
  <c r="I5307" i="76"/>
  <c r="I5308" i="76"/>
  <c r="I5309" i="76"/>
  <c r="I5310" i="76"/>
  <c r="I5311" i="76"/>
  <c r="I5312" i="76"/>
  <c r="I5313" i="76"/>
  <c r="I5314" i="76"/>
  <c r="I5315" i="76"/>
  <c r="I5316" i="76"/>
  <c r="I5317" i="76"/>
  <c r="I5318" i="76"/>
  <c r="I5319" i="76"/>
  <c r="I5320" i="76"/>
  <c r="I5321" i="76"/>
  <c r="I5322" i="76"/>
  <c r="I5323" i="76"/>
  <c r="I5324" i="76"/>
  <c r="I5325" i="76"/>
  <c r="I5326" i="76"/>
  <c r="I5327" i="76"/>
  <c r="I5328" i="76"/>
  <c r="I5329" i="76"/>
  <c r="I5330" i="76"/>
  <c r="I5331" i="76"/>
  <c r="I5332" i="76"/>
  <c r="I5333" i="76"/>
  <c r="I5334" i="76"/>
  <c r="I5335" i="76"/>
  <c r="I5336" i="76"/>
  <c r="I5337" i="76"/>
  <c r="I5338" i="76"/>
  <c r="I5339" i="76"/>
  <c r="I5340" i="76"/>
  <c r="I5341" i="76"/>
  <c r="I5342" i="76"/>
  <c r="I5343" i="76"/>
  <c r="I5344" i="76"/>
  <c r="I5345" i="76"/>
  <c r="I5346" i="76"/>
  <c r="I5347" i="76"/>
  <c r="I5348" i="76"/>
  <c r="I5349" i="76"/>
  <c r="I5350" i="76"/>
  <c r="I5351" i="76"/>
  <c r="I5352" i="76"/>
  <c r="I5353" i="76"/>
  <c r="I5354" i="76"/>
  <c r="I5355" i="76"/>
  <c r="I5356" i="76"/>
  <c r="I5357" i="76"/>
  <c r="I5358" i="76"/>
  <c r="I5359" i="76"/>
  <c r="I5360" i="76"/>
  <c r="I5361" i="76"/>
  <c r="I5362" i="76"/>
  <c r="I5363" i="76"/>
  <c r="I5364" i="76"/>
  <c r="I5365" i="76"/>
  <c r="I5366" i="76"/>
  <c r="I5367" i="76"/>
  <c r="I5368" i="76"/>
  <c r="I5369" i="76"/>
  <c r="I5370" i="76"/>
  <c r="I5371" i="76"/>
  <c r="I5372" i="76"/>
  <c r="I5373" i="76"/>
  <c r="I5374" i="76"/>
  <c r="I5375" i="76"/>
  <c r="I5376" i="76"/>
  <c r="I5377" i="76"/>
  <c r="I5378" i="76"/>
  <c r="I5379" i="76"/>
  <c r="I5380" i="76"/>
  <c r="I5381" i="76"/>
  <c r="I5382" i="76"/>
  <c r="I5383" i="76"/>
  <c r="I5384" i="76"/>
  <c r="I5385" i="76"/>
  <c r="I5386" i="76"/>
  <c r="I5387" i="76"/>
  <c r="I5388" i="76"/>
  <c r="I5389" i="76"/>
  <c r="I5390" i="76"/>
  <c r="I5391" i="76"/>
  <c r="I5392" i="76"/>
  <c r="I5393" i="76"/>
  <c r="I5394" i="76"/>
  <c r="I5395" i="76"/>
  <c r="I5396" i="76"/>
  <c r="I5397" i="76"/>
  <c r="I5398" i="76"/>
  <c r="I5399" i="76"/>
  <c r="I5400" i="76"/>
  <c r="I5401" i="76"/>
  <c r="I5402" i="76"/>
  <c r="I5403" i="76"/>
  <c r="I5404" i="76"/>
  <c r="I5405" i="76"/>
  <c r="I5406" i="76"/>
  <c r="I5407" i="76"/>
  <c r="I5408" i="76"/>
  <c r="I5409" i="76"/>
  <c r="I5410" i="76"/>
  <c r="I5411" i="76"/>
  <c r="I5412" i="76"/>
  <c r="I5413" i="76"/>
  <c r="I5414" i="76"/>
  <c r="I5415" i="76"/>
  <c r="I5416" i="76"/>
  <c r="I5417" i="76"/>
  <c r="I5418" i="76"/>
  <c r="I5419" i="76"/>
  <c r="I5420" i="76"/>
  <c r="I5421" i="76"/>
  <c r="I5422" i="76"/>
  <c r="I5423" i="76"/>
  <c r="I5424" i="76"/>
  <c r="I5425" i="76"/>
  <c r="I5426" i="76"/>
  <c r="I5427" i="76"/>
  <c r="I5428" i="76"/>
  <c r="I5429" i="76"/>
  <c r="I5430" i="76"/>
  <c r="I5431" i="76"/>
  <c r="I5432" i="76"/>
  <c r="I5433" i="76"/>
  <c r="I5434" i="76"/>
  <c r="I5435" i="76"/>
  <c r="I5436" i="76"/>
  <c r="I5437" i="76"/>
  <c r="I5438" i="76"/>
  <c r="I5439" i="76"/>
  <c r="I5440" i="76"/>
  <c r="I5441" i="76"/>
  <c r="I5442" i="76"/>
  <c r="I5443" i="76"/>
  <c r="I5444" i="76"/>
  <c r="I5445" i="76"/>
  <c r="I5446" i="76"/>
  <c r="I5447" i="76"/>
  <c r="I5448" i="76"/>
  <c r="I5449" i="76"/>
  <c r="I5450" i="76"/>
  <c r="I5451" i="76"/>
  <c r="I5452" i="76"/>
  <c r="I5453" i="76"/>
  <c r="I5454" i="76"/>
  <c r="I5455" i="76"/>
  <c r="I5456" i="76"/>
  <c r="I5457" i="76"/>
  <c r="I5458" i="76"/>
  <c r="I5459" i="76"/>
  <c r="I5460" i="76"/>
  <c r="I5461" i="76"/>
  <c r="I5462" i="76"/>
  <c r="I5463" i="76"/>
  <c r="I5464" i="76"/>
  <c r="I5465" i="76"/>
  <c r="I5466" i="76"/>
  <c r="I5467" i="76"/>
  <c r="I5468" i="76"/>
  <c r="I5469" i="76"/>
  <c r="I5470" i="76"/>
  <c r="I5471" i="76"/>
  <c r="I5472" i="76"/>
  <c r="I5473" i="76"/>
  <c r="I5474" i="76"/>
  <c r="I5475" i="76"/>
  <c r="I5476" i="76"/>
  <c r="I5477" i="76"/>
  <c r="I5478" i="76"/>
  <c r="I5479" i="76"/>
  <c r="I5480" i="76"/>
  <c r="I5481" i="76"/>
  <c r="I5482" i="76"/>
  <c r="I5483" i="76"/>
  <c r="I5484" i="76"/>
  <c r="I5485" i="76"/>
  <c r="I5486" i="76"/>
  <c r="I5487" i="76"/>
  <c r="I5488" i="76"/>
  <c r="I5489" i="76"/>
  <c r="I5490" i="76"/>
  <c r="I5491" i="76"/>
  <c r="I5492" i="76"/>
  <c r="I5493" i="76"/>
  <c r="I5494" i="76"/>
  <c r="I5495" i="76"/>
  <c r="I5496" i="76"/>
  <c r="I5497" i="76"/>
  <c r="I5498" i="76"/>
  <c r="I5499" i="76"/>
  <c r="I5500" i="76"/>
  <c r="I5501" i="76"/>
  <c r="I5502" i="76"/>
  <c r="I5503" i="76"/>
  <c r="I5504" i="76"/>
  <c r="I5505" i="76"/>
  <c r="I5506" i="76"/>
  <c r="I5507" i="76"/>
  <c r="I5508" i="76"/>
  <c r="I5509" i="76"/>
  <c r="I5510" i="76"/>
  <c r="I5511" i="76"/>
  <c r="I5512" i="76"/>
  <c r="I5513" i="76"/>
  <c r="I5514" i="76"/>
  <c r="I5515" i="76"/>
  <c r="I5516" i="76"/>
  <c r="I5517" i="76"/>
  <c r="I5518" i="76"/>
  <c r="I5519" i="76"/>
  <c r="I5520" i="76"/>
  <c r="I5521" i="76"/>
  <c r="I5522" i="76"/>
  <c r="I5523" i="76"/>
  <c r="I5524" i="76"/>
  <c r="I5525" i="76"/>
  <c r="I5526" i="76"/>
  <c r="I5527" i="76"/>
  <c r="I5528" i="76"/>
  <c r="I5529" i="76"/>
  <c r="I5530" i="76"/>
  <c r="I5531" i="76"/>
  <c r="I5532" i="76"/>
  <c r="I5533" i="76"/>
  <c r="I5534" i="76"/>
  <c r="I5535" i="76"/>
  <c r="I5536" i="76"/>
  <c r="I5537" i="76"/>
  <c r="I5538" i="76"/>
  <c r="I5539" i="76"/>
  <c r="I5540" i="76"/>
  <c r="I5541" i="76"/>
  <c r="I5542" i="76"/>
  <c r="I5543" i="76"/>
  <c r="I5544" i="76"/>
  <c r="I5545" i="76"/>
  <c r="I5546" i="76"/>
  <c r="I5547" i="76"/>
  <c r="I5548" i="76"/>
  <c r="I5549" i="76"/>
  <c r="I5550" i="76"/>
  <c r="I5551" i="76"/>
  <c r="I5552" i="76"/>
  <c r="I5553" i="76"/>
  <c r="I5554" i="76"/>
  <c r="I5555" i="76"/>
  <c r="I5556" i="76"/>
  <c r="I5557" i="76"/>
  <c r="I5558" i="76"/>
  <c r="I5559" i="76"/>
  <c r="I5560" i="76"/>
  <c r="I5561" i="76"/>
  <c r="I5562" i="76"/>
  <c r="I5563" i="76"/>
  <c r="I5564" i="76"/>
  <c r="I5565" i="76"/>
  <c r="I5566" i="76"/>
  <c r="I5567" i="76"/>
  <c r="I5568" i="76"/>
  <c r="I5569" i="76"/>
  <c r="I5570" i="76"/>
  <c r="I5571" i="76"/>
  <c r="I5572" i="76"/>
  <c r="I5573" i="76"/>
  <c r="I5574" i="76"/>
  <c r="I5575" i="76"/>
  <c r="I5576" i="76"/>
  <c r="I5577" i="76"/>
  <c r="I5578" i="76"/>
  <c r="I5579" i="76"/>
  <c r="I5580" i="76"/>
  <c r="I5581" i="76"/>
  <c r="I5582" i="76"/>
  <c r="I5583" i="76"/>
  <c r="I5584" i="76"/>
  <c r="I5585" i="76"/>
  <c r="I5586" i="76"/>
  <c r="I5587" i="76"/>
  <c r="I5588" i="76"/>
  <c r="I5589" i="76"/>
  <c r="I5590" i="76"/>
  <c r="I5591" i="76"/>
  <c r="I5592" i="76"/>
  <c r="I5593" i="76"/>
  <c r="I5594" i="76"/>
  <c r="I5595" i="76"/>
  <c r="I5596" i="76"/>
  <c r="I5597" i="76"/>
  <c r="I5598" i="76"/>
  <c r="I5599" i="76"/>
  <c r="I5600" i="76"/>
  <c r="I5601" i="76"/>
  <c r="I5602" i="76"/>
  <c r="I5603" i="76"/>
  <c r="I5604" i="76"/>
  <c r="I5605" i="76"/>
  <c r="I5606" i="76"/>
  <c r="I5607" i="76"/>
  <c r="I5608" i="76"/>
  <c r="I5609" i="76"/>
  <c r="I5610" i="76"/>
  <c r="I5611" i="76"/>
  <c r="I5612" i="76"/>
  <c r="I5613" i="76"/>
  <c r="I5614" i="76"/>
  <c r="I5615" i="76"/>
  <c r="I5616" i="76"/>
  <c r="I5617" i="76"/>
  <c r="I5618" i="76"/>
  <c r="I5619" i="76"/>
  <c r="I5620" i="76"/>
  <c r="I5621" i="76"/>
  <c r="I5622" i="76"/>
  <c r="I5623" i="76"/>
  <c r="I5624" i="76"/>
  <c r="I5625" i="76"/>
  <c r="I5626" i="76"/>
  <c r="I5627" i="76"/>
  <c r="I5628" i="76"/>
  <c r="I5629" i="76"/>
  <c r="I5630" i="76"/>
  <c r="I5631" i="76"/>
  <c r="I5632" i="76"/>
  <c r="I5633" i="76"/>
  <c r="I5634" i="76"/>
  <c r="I5635" i="76"/>
  <c r="I5636" i="76"/>
  <c r="I5637" i="76"/>
  <c r="I5638" i="76"/>
  <c r="I5639" i="76"/>
  <c r="I5640" i="76"/>
  <c r="I5641" i="76"/>
  <c r="I5642" i="76"/>
  <c r="I5643" i="76"/>
  <c r="I5644" i="76"/>
  <c r="I5645" i="76"/>
  <c r="I5646" i="76"/>
  <c r="I5647" i="76"/>
  <c r="I5648" i="76"/>
  <c r="I5649" i="76"/>
  <c r="I5650" i="76"/>
  <c r="I5651" i="76"/>
  <c r="I5652" i="76"/>
  <c r="I5653" i="76"/>
  <c r="I5654" i="76"/>
  <c r="I5655" i="76"/>
  <c r="I5656" i="76"/>
  <c r="I5657" i="76"/>
  <c r="I5658" i="76"/>
  <c r="I5659" i="76"/>
  <c r="I5660" i="76"/>
  <c r="I5661" i="76"/>
  <c r="I5662" i="76"/>
  <c r="I5663" i="76"/>
  <c r="I5664" i="76"/>
  <c r="I5665" i="76"/>
  <c r="I5666" i="76"/>
  <c r="I5667" i="76"/>
  <c r="I5668" i="76"/>
  <c r="I5669" i="76"/>
  <c r="I5670" i="76"/>
  <c r="I5671" i="76"/>
  <c r="I5672" i="76"/>
  <c r="I5673" i="76"/>
  <c r="I5674" i="76"/>
  <c r="I5675" i="76"/>
  <c r="I5676" i="76"/>
  <c r="I5677" i="76"/>
  <c r="I5678" i="76"/>
  <c r="I5679" i="76"/>
  <c r="I5680" i="76"/>
  <c r="I5681" i="76"/>
  <c r="I5682" i="76"/>
  <c r="I5683" i="76"/>
  <c r="I5684" i="76"/>
  <c r="I5685" i="76"/>
  <c r="I5686" i="76"/>
  <c r="I5687" i="76"/>
  <c r="I5688" i="76"/>
  <c r="I5689" i="76"/>
  <c r="I5690" i="76"/>
  <c r="I5691" i="76"/>
  <c r="I5692" i="76"/>
  <c r="I5693" i="76"/>
  <c r="I5694" i="76"/>
  <c r="I5695" i="76"/>
  <c r="I5696" i="76"/>
  <c r="I5697" i="76"/>
  <c r="I5698" i="76"/>
  <c r="I5699" i="76"/>
  <c r="I5700" i="76"/>
  <c r="I5701" i="76"/>
  <c r="I5702" i="76"/>
  <c r="I5703" i="76"/>
  <c r="I5704" i="76"/>
  <c r="I5705" i="76"/>
  <c r="I5706" i="76"/>
  <c r="I5707" i="76"/>
  <c r="I5708" i="76"/>
  <c r="I5709" i="76"/>
  <c r="I5710" i="76"/>
  <c r="I5711" i="76"/>
  <c r="I5712" i="76"/>
  <c r="I5713" i="76"/>
  <c r="I5714" i="76"/>
  <c r="I5715" i="76"/>
  <c r="I5716" i="76"/>
  <c r="I5717" i="76"/>
  <c r="I5718" i="76"/>
  <c r="I5719" i="76"/>
  <c r="I5720" i="76"/>
  <c r="I5721" i="76"/>
  <c r="I5722" i="76"/>
  <c r="I5723" i="76"/>
  <c r="I5724" i="76"/>
  <c r="I5725" i="76"/>
  <c r="I5726" i="76"/>
  <c r="I5727" i="76"/>
  <c r="I5728" i="76"/>
  <c r="I5729" i="76"/>
  <c r="I5730" i="76"/>
  <c r="I5731" i="76"/>
  <c r="I5732" i="76"/>
  <c r="I5733" i="76"/>
  <c r="I5734" i="76"/>
  <c r="I5735" i="76"/>
  <c r="I5736" i="76"/>
  <c r="I5737" i="76"/>
  <c r="I5738" i="76"/>
  <c r="I5739" i="76"/>
  <c r="I5740" i="76"/>
  <c r="I5741" i="76"/>
  <c r="I5742" i="76"/>
  <c r="I5743" i="76"/>
  <c r="I5744" i="76"/>
  <c r="I5745" i="76"/>
  <c r="I5746" i="76"/>
  <c r="I5747" i="76"/>
  <c r="I5748" i="76"/>
  <c r="I5749" i="76"/>
  <c r="I5750" i="76"/>
  <c r="I5751" i="76"/>
  <c r="I5752" i="76"/>
  <c r="I5753" i="76"/>
  <c r="I5754" i="76"/>
  <c r="I5755" i="76"/>
  <c r="I5756" i="76"/>
  <c r="I5757" i="76"/>
  <c r="I5758" i="76"/>
  <c r="I5759" i="76"/>
  <c r="I5760" i="76"/>
  <c r="I5761" i="76"/>
  <c r="I5762" i="76"/>
  <c r="I5763" i="76"/>
  <c r="I5764" i="76"/>
  <c r="I5765" i="76"/>
  <c r="I5766" i="76"/>
  <c r="I5767" i="76"/>
  <c r="I5768" i="76"/>
  <c r="I5769" i="76"/>
  <c r="I5770" i="76"/>
  <c r="I5771" i="76"/>
  <c r="I5772" i="76"/>
  <c r="I5773" i="76"/>
  <c r="I5774" i="76"/>
  <c r="I5775" i="76"/>
  <c r="I5776" i="76"/>
  <c r="I5777" i="76"/>
  <c r="I5778" i="76"/>
  <c r="I5779" i="76"/>
  <c r="I5780" i="76"/>
  <c r="I5781" i="76"/>
  <c r="I5782" i="76"/>
  <c r="I5783" i="76"/>
  <c r="I5784" i="76"/>
  <c r="I5785" i="76"/>
  <c r="I5786" i="76"/>
  <c r="I5787" i="76"/>
  <c r="I5788" i="76"/>
  <c r="I5789" i="76"/>
  <c r="I5790" i="76"/>
  <c r="I5791" i="76"/>
  <c r="I5792" i="76"/>
  <c r="I5793" i="76"/>
  <c r="I5794" i="76"/>
  <c r="I5795" i="76"/>
  <c r="I5796" i="76"/>
  <c r="I5797" i="76"/>
  <c r="I5798" i="76"/>
  <c r="I5799" i="76"/>
  <c r="I5800" i="76"/>
  <c r="I5801" i="76"/>
  <c r="I5802" i="76"/>
  <c r="I5803" i="76"/>
  <c r="I5804" i="76"/>
  <c r="I5805" i="76"/>
  <c r="I5806" i="76"/>
  <c r="I5807" i="76"/>
  <c r="I5808" i="76"/>
  <c r="I5809" i="76"/>
  <c r="I5810" i="76"/>
  <c r="I5811" i="76"/>
  <c r="I5812" i="76"/>
  <c r="I5813" i="76"/>
  <c r="I5814" i="76"/>
  <c r="I5815" i="76"/>
  <c r="I5816" i="76"/>
  <c r="I5817" i="76"/>
  <c r="I5818" i="76"/>
  <c r="I5819" i="76"/>
  <c r="I5820" i="76"/>
  <c r="I5821" i="76"/>
  <c r="I5822" i="76"/>
  <c r="I5823" i="76"/>
  <c r="I5824" i="76"/>
  <c r="I5825" i="76"/>
  <c r="I5826" i="76"/>
  <c r="I5827" i="76"/>
  <c r="I5828" i="76"/>
  <c r="I5829" i="76"/>
  <c r="I5830" i="76"/>
  <c r="I5831" i="76"/>
  <c r="I5832" i="76"/>
  <c r="I5833" i="76"/>
  <c r="I5834" i="76"/>
  <c r="I5835" i="76"/>
  <c r="I5836" i="76"/>
  <c r="I5837" i="76"/>
  <c r="I5838" i="76"/>
  <c r="I5839" i="76"/>
  <c r="I5840" i="76"/>
  <c r="I5841" i="76"/>
  <c r="I5842" i="76"/>
  <c r="I5843" i="76"/>
  <c r="I5844" i="76"/>
  <c r="I5845" i="76"/>
  <c r="I5846" i="76"/>
  <c r="I5847" i="76"/>
  <c r="I5848" i="76"/>
  <c r="I5849" i="76"/>
  <c r="I5850" i="76"/>
  <c r="I5851" i="76"/>
  <c r="I5852" i="76"/>
  <c r="I5853" i="76"/>
  <c r="I5854" i="76"/>
  <c r="I5855" i="76"/>
  <c r="I5856" i="76"/>
  <c r="I5857" i="76"/>
  <c r="I5858" i="76"/>
  <c r="I5859" i="76"/>
  <c r="I5860" i="76"/>
  <c r="I5861" i="76"/>
  <c r="I5862" i="76"/>
  <c r="I5863" i="76"/>
  <c r="I5864" i="76"/>
  <c r="I5865" i="76"/>
  <c r="I5866" i="76"/>
  <c r="I5867" i="76"/>
  <c r="I5868" i="76"/>
  <c r="I5869" i="76"/>
  <c r="I5870" i="76"/>
  <c r="I5871" i="76"/>
  <c r="I5872" i="76"/>
  <c r="I5873" i="76"/>
  <c r="I5874" i="76"/>
  <c r="I5875" i="76"/>
  <c r="I5876" i="76"/>
  <c r="I5877" i="76"/>
  <c r="I5878" i="76"/>
  <c r="I5879" i="76"/>
  <c r="I5880" i="76"/>
  <c r="I5881" i="76"/>
  <c r="I5882" i="76"/>
  <c r="I5883" i="76"/>
  <c r="I5884" i="76"/>
  <c r="I5885" i="76"/>
  <c r="I5886" i="76"/>
  <c r="I5887" i="76"/>
  <c r="I5888" i="76"/>
  <c r="I5889" i="76"/>
  <c r="I5890" i="76"/>
  <c r="I5891" i="76"/>
  <c r="I5892" i="76"/>
  <c r="I5893" i="76"/>
  <c r="I5894" i="76"/>
  <c r="I5895" i="76"/>
  <c r="I5896" i="76"/>
  <c r="I5897" i="76"/>
  <c r="I5898" i="76"/>
  <c r="I5899" i="76"/>
  <c r="I5900" i="76"/>
  <c r="I5901" i="76"/>
  <c r="I5902" i="76"/>
  <c r="I5903" i="76"/>
  <c r="I5904" i="76"/>
  <c r="I5905" i="76"/>
  <c r="I5906" i="76"/>
  <c r="I5907" i="76"/>
  <c r="I5908" i="76"/>
  <c r="I5909" i="76"/>
  <c r="I5910" i="76"/>
  <c r="I5911" i="76"/>
  <c r="I5912" i="76"/>
  <c r="I5913" i="76"/>
  <c r="I5914" i="76"/>
  <c r="I5915" i="76"/>
  <c r="I5916" i="76"/>
  <c r="I5917" i="76"/>
  <c r="I5918" i="76"/>
  <c r="I5919" i="76"/>
  <c r="I5920" i="76"/>
  <c r="I5921" i="76"/>
  <c r="I5922" i="76"/>
  <c r="I5923" i="76"/>
  <c r="I5924" i="76"/>
  <c r="I5925" i="76"/>
  <c r="I5926" i="76"/>
  <c r="I5927" i="76"/>
  <c r="I5928" i="76"/>
  <c r="I5929" i="76"/>
  <c r="I5930" i="76"/>
  <c r="I5931" i="76"/>
  <c r="I5932" i="76"/>
  <c r="I5933" i="76"/>
  <c r="I5934" i="76"/>
  <c r="I5935" i="76"/>
  <c r="I5936" i="76"/>
  <c r="I5937" i="76"/>
  <c r="I5938" i="76"/>
  <c r="I5939" i="76"/>
  <c r="I5940" i="76"/>
  <c r="I5941" i="76"/>
  <c r="I5942" i="76"/>
  <c r="I5943" i="76"/>
  <c r="I5944" i="76"/>
  <c r="I5945" i="76"/>
  <c r="I5946" i="76"/>
  <c r="I5947" i="76"/>
  <c r="I5948" i="76"/>
  <c r="I5949" i="76"/>
  <c r="I5950" i="76"/>
  <c r="I5951" i="76"/>
  <c r="I5952" i="76"/>
  <c r="I5953" i="76"/>
  <c r="I5954" i="76"/>
  <c r="I5955" i="76"/>
  <c r="I5956" i="76"/>
  <c r="I5957" i="76"/>
  <c r="I5958" i="76"/>
  <c r="I5959" i="76"/>
  <c r="I5960" i="76"/>
  <c r="I5961" i="76"/>
  <c r="I5962" i="76"/>
  <c r="I5963" i="76"/>
  <c r="I5964" i="76"/>
  <c r="I5965" i="76"/>
  <c r="I5966" i="76"/>
  <c r="I5967" i="76"/>
  <c r="I5968" i="76"/>
  <c r="I5969" i="76"/>
  <c r="I5970" i="76"/>
  <c r="I5971" i="76"/>
  <c r="I5972" i="76"/>
  <c r="I5973" i="76"/>
  <c r="I5974" i="76"/>
  <c r="I5975" i="76"/>
  <c r="I5976" i="76"/>
  <c r="I5977" i="76"/>
  <c r="I5978" i="76"/>
  <c r="I5979" i="76"/>
  <c r="I5980" i="76"/>
  <c r="I5981" i="76"/>
  <c r="I5982" i="76"/>
  <c r="I5983" i="76"/>
  <c r="I5984" i="76"/>
  <c r="I5985" i="76"/>
  <c r="I5986" i="76"/>
  <c r="I5987" i="76"/>
  <c r="I5988" i="76"/>
  <c r="I5989" i="76"/>
  <c r="I5990" i="76"/>
  <c r="I5991" i="76"/>
  <c r="I5992" i="76"/>
  <c r="I5993" i="76"/>
  <c r="I5994" i="76"/>
  <c r="I5995" i="76"/>
  <c r="I5996" i="76"/>
  <c r="I5997" i="76"/>
  <c r="I5998" i="76"/>
  <c r="I5999" i="76"/>
  <c r="I6000" i="76"/>
  <c r="I6001" i="76"/>
  <c r="I6002" i="76"/>
  <c r="I6003" i="76"/>
  <c r="I6004" i="76"/>
  <c r="I6005" i="76"/>
  <c r="I6006" i="76"/>
  <c r="I6007" i="76"/>
  <c r="I6008" i="76"/>
  <c r="I6009" i="76"/>
  <c r="I6010" i="76"/>
  <c r="I6011" i="76"/>
  <c r="I6012" i="76"/>
  <c r="I6013" i="76"/>
  <c r="I6014" i="76"/>
  <c r="I6015" i="76"/>
  <c r="I6016" i="76"/>
  <c r="I6017" i="76"/>
  <c r="I6018" i="76"/>
  <c r="I6019" i="76"/>
  <c r="I6020" i="76"/>
  <c r="I6021" i="76"/>
  <c r="I6022" i="76"/>
  <c r="I6023" i="76"/>
  <c r="I6024" i="76"/>
  <c r="I6025" i="76"/>
  <c r="I6026" i="76"/>
  <c r="I6027" i="76"/>
  <c r="I6028" i="76"/>
  <c r="I6029" i="76"/>
  <c r="I6030" i="76"/>
  <c r="I6031" i="76"/>
  <c r="I6032" i="76"/>
  <c r="I6033" i="76"/>
  <c r="I6034" i="76"/>
  <c r="I6035" i="76"/>
  <c r="I6036" i="76"/>
  <c r="I6037" i="76"/>
  <c r="I6038" i="76"/>
  <c r="I6039" i="76"/>
  <c r="I6040" i="76"/>
  <c r="I6041" i="76"/>
  <c r="I6042" i="76"/>
  <c r="I6043" i="76"/>
  <c r="I6044" i="76"/>
  <c r="I6045" i="76"/>
  <c r="I6046" i="76"/>
  <c r="I6047" i="76"/>
  <c r="I6048" i="76"/>
  <c r="I6049" i="76"/>
  <c r="I6050" i="76"/>
  <c r="I6051" i="76"/>
  <c r="I6052" i="76"/>
  <c r="I6053" i="76"/>
  <c r="I6054" i="76"/>
  <c r="I6055" i="76"/>
  <c r="I6056" i="76"/>
  <c r="I6057" i="76"/>
  <c r="I6058" i="76"/>
  <c r="I6059" i="76"/>
  <c r="I6060" i="76"/>
  <c r="I6061" i="76"/>
  <c r="I6062" i="76"/>
  <c r="I6063" i="76"/>
  <c r="I6064" i="76"/>
  <c r="I6065" i="76"/>
  <c r="I6066" i="76"/>
  <c r="I6067" i="76"/>
  <c r="I6068" i="76"/>
  <c r="I6069" i="76"/>
  <c r="I6070" i="76"/>
  <c r="I6071" i="76"/>
  <c r="I6072" i="76"/>
  <c r="I6073" i="76"/>
  <c r="I6074" i="76"/>
  <c r="I6075" i="76"/>
  <c r="I6076" i="76"/>
  <c r="I6077" i="76"/>
  <c r="I6078" i="76"/>
  <c r="I6079" i="76"/>
  <c r="I6080" i="76"/>
  <c r="I6081" i="76"/>
  <c r="I6082" i="76"/>
  <c r="I6083" i="76"/>
  <c r="I6084" i="76"/>
  <c r="I6085" i="76"/>
  <c r="I6086" i="76"/>
  <c r="I6087" i="76"/>
  <c r="I6088" i="76"/>
  <c r="I6089" i="76"/>
  <c r="I6090" i="76"/>
  <c r="I6091" i="76"/>
  <c r="I6092" i="76"/>
  <c r="I6093" i="76"/>
  <c r="I6094" i="76"/>
  <c r="I6095" i="76"/>
  <c r="I6096" i="76"/>
  <c r="I6097" i="76"/>
  <c r="I6098" i="76"/>
  <c r="I6099" i="76"/>
  <c r="I6100" i="76"/>
  <c r="I6101" i="76"/>
  <c r="I6102" i="76"/>
  <c r="I6103" i="76"/>
  <c r="I6104" i="76"/>
  <c r="I6105" i="76"/>
  <c r="I6106" i="76"/>
  <c r="I6107" i="76"/>
  <c r="I6108" i="76"/>
  <c r="I6109" i="76"/>
  <c r="I6110" i="76"/>
  <c r="I6111" i="76"/>
  <c r="I6112" i="76"/>
  <c r="I6113" i="76"/>
  <c r="I6114" i="76"/>
  <c r="I6115" i="76"/>
  <c r="I6116" i="76"/>
  <c r="I6117" i="76"/>
  <c r="I6118" i="76"/>
  <c r="I6119" i="76"/>
  <c r="I6120" i="76"/>
  <c r="I6121" i="76"/>
  <c r="I6122" i="76"/>
  <c r="I6123" i="76"/>
  <c r="I6124" i="76"/>
  <c r="I6125" i="76"/>
  <c r="I6126" i="76"/>
  <c r="I6127" i="76"/>
  <c r="I6128" i="76"/>
  <c r="I6129" i="76"/>
  <c r="I6130" i="76"/>
  <c r="I6131" i="76"/>
  <c r="I6132" i="76"/>
  <c r="I6133" i="76"/>
  <c r="I6134" i="76"/>
  <c r="I6135" i="76"/>
  <c r="I6136" i="76"/>
  <c r="I6137" i="76"/>
  <c r="I6138" i="76"/>
  <c r="I6139" i="76"/>
  <c r="I6140" i="76"/>
  <c r="I6141" i="76"/>
  <c r="I6142" i="76"/>
  <c r="I6143" i="76"/>
  <c r="I6144" i="76"/>
  <c r="I6145" i="76"/>
  <c r="I6146" i="76"/>
  <c r="I6147" i="76"/>
  <c r="I6148" i="76"/>
  <c r="I6149" i="76"/>
  <c r="I6150" i="76"/>
  <c r="I6151" i="76"/>
  <c r="I6152" i="76"/>
  <c r="I6153" i="76"/>
  <c r="I6154" i="76"/>
  <c r="I6155" i="76"/>
  <c r="I6156" i="76"/>
  <c r="I6157" i="76"/>
  <c r="I6158" i="76"/>
  <c r="I6159" i="76"/>
  <c r="I6160" i="76"/>
  <c r="I6161" i="76"/>
  <c r="I6162" i="76"/>
  <c r="I6163" i="76"/>
  <c r="I6164" i="76"/>
  <c r="I6165" i="76"/>
  <c r="I6166" i="76"/>
  <c r="I6167" i="76"/>
  <c r="I6168" i="76"/>
  <c r="I6169" i="76"/>
  <c r="I6170" i="76"/>
  <c r="I6171" i="76"/>
  <c r="I6172" i="76"/>
  <c r="I6173" i="76"/>
  <c r="I6174" i="76"/>
  <c r="I6175" i="76"/>
  <c r="I6176" i="76"/>
  <c r="I6177" i="76"/>
  <c r="I6178" i="76"/>
  <c r="I6179" i="76"/>
  <c r="I6180" i="76"/>
  <c r="I6181" i="76"/>
  <c r="I6182" i="76"/>
  <c r="I6183" i="76"/>
  <c r="I6184" i="76"/>
  <c r="I6185" i="76"/>
  <c r="I6186" i="76"/>
  <c r="I6187" i="76"/>
  <c r="I6188" i="76"/>
  <c r="I6189" i="76"/>
  <c r="I6190" i="76"/>
  <c r="I6191" i="76"/>
  <c r="I6192" i="76"/>
  <c r="I6193" i="76"/>
  <c r="I6194" i="76"/>
  <c r="I6195" i="76"/>
  <c r="I6196" i="76"/>
  <c r="I6197" i="76"/>
  <c r="I6198" i="76"/>
  <c r="I6199" i="76"/>
  <c r="I6200" i="76"/>
  <c r="I6201" i="76"/>
  <c r="I6202" i="76"/>
  <c r="I6203" i="76"/>
  <c r="I6204" i="76"/>
  <c r="I6205" i="76"/>
  <c r="I6206" i="76"/>
  <c r="I6207" i="76"/>
  <c r="I6208" i="76"/>
  <c r="I6209" i="76"/>
  <c r="I6210" i="76"/>
  <c r="I6211" i="76"/>
  <c r="I6212" i="76"/>
  <c r="I6213" i="76"/>
  <c r="I6214" i="76"/>
  <c r="I6215" i="76"/>
  <c r="I6216" i="76"/>
  <c r="I6217" i="76"/>
  <c r="I6218" i="76"/>
  <c r="I6219" i="76"/>
  <c r="I6220" i="76"/>
  <c r="I6221" i="76"/>
  <c r="I6222" i="76"/>
  <c r="I6223" i="76"/>
  <c r="I6224" i="76"/>
  <c r="I6225" i="76"/>
  <c r="I6226" i="76"/>
  <c r="I6227" i="76"/>
  <c r="I6228" i="76"/>
  <c r="I6229" i="76"/>
  <c r="I6230" i="76"/>
  <c r="I6231" i="76"/>
  <c r="I6232" i="76"/>
  <c r="I6233" i="76"/>
  <c r="I6234" i="76"/>
  <c r="I6235" i="76"/>
  <c r="I6236" i="76"/>
  <c r="I6237" i="76"/>
  <c r="I6238" i="76"/>
  <c r="I6239" i="76"/>
  <c r="I6240" i="76"/>
  <c r="I6241" i="76"/>
  <c r="I6242" i="76"/>
  <c r="I6243" i="76"/>
  <c r="I6244" i="76"/>
  <c r="I6245" i="76"/>
  <c r="I6246" i="76"/>
  <c r="I6247" i="76"/>
  <c r="I6248" i="76"/>
  <c r="I6249" i="76"/>
  <c r="I6250" i="76"/>
  <c r="I6251" i="76"/>
  <c r="I6252" i="76"/>
  <c r="I6253" i="76"/>
  <c r="I6254" i="76"/>
  <c r="I6255" i="76"/>
  <c r="I6256" i="76"/>
  <c r="I6257" i="76"/>
  <c r="I6258" i="76"/>
  <c r="I6259" i="76"/>
  <c r="I6260" i="76"/>
  <c r="I6261" i="76"/>
  <c r="I6262" i="76"/>
  <c r="I6263" i="76"/>
  <c r="I6264" i="76"/>
  <c r="I6265" i="76"/>
  <c r="I6266" i="76"/>
  <c r="I6267" i="76"/>
  <c r="I6268" i="76"/>
  <c r="I6269" i="76"/>
  <c r="I6270" i="76"/>
  <c r="I6271" i="76"/>
  <c r="I6272" i="76"/>
  <c r="I6273" i="76"/>
  <c r="I6274" i="76"/>
  <c r="I6275" i="76"/>
  <c r="I6276" i="76"/>
  <c r="I6277" i="76"/>
  <c r="I6278" i="76"/>
  <c r="I6279" i="76"/>
  <c r="I6280" i="76"/>
  <c r="I6281" i="76"/>
  <c r="I6282" i="76"/>
  <c r="I6283" i="76"/>
  <c r="I6284" i="76"/>
  <c r="I6285" i="76"/>
  <c r="I6286" i="76"/>
  <c r="I6287" i="76"/>
  <c r="I6288" i="76"/>
  <c r="I6289" i="76"/>
  <c r="I6290" i="76"/>
  <c r="I6291" i="76"/>
  <c r="I6292" i="76"/>
  <c r="I6293" i="76"/>
  <c r="I6294" i="76"/>
  <c r="I6295" i="76"/>
  <c r="I6296" i="76"/>
  <c r="I6297" i="76"/>
  <c r="I6298" i="76"/>
  <c r="I6299" i="76"/>
  <c r="I6300" i="76"/>
  <c r="I6301" i="76"/>
  <c r="I6302" i="76"/>
  <c r="I6303" i="76"/>
  <c r="I6304" i="76"/>
  <c r="I6305" i="76"/>
  <c r="I6306" i="76"/>
  <c r="I6307" i="76"/>
  <c r="I6308" i="76"/>
  <c r="I6309" i="76"/>
  <c r="I6310" i="76"/>
  <c r="I6311" i="76"/>
  <c r="I6312" i="76"/>
  <c r="I6313" i="76"/>
  <c r="I6314" i="76"/>
  <c r="I6315" i="76"/>
  <c r="I6316" i="76"/>
  <c r="I6317" i="76"/>
  <c r="I6318" i="76"/>
  <c r="I6319" i="76"/>
  <c r="I6320" i="76"/>
  <c r="I6321" i="76"/>
  <c r="I6322" i="76"/>
  <c r="I6323" i="76"/>
  <c r="I6324" i="76"/>
  <c r="I6325" i="76"/>
  <c r="I6326" i="76"/>
  <c r="I6327" i="76"/>
  <c r="I6328" i="76"/>
  <c r="I6329" i="76"/>
  <c r="I6330" i="76"/>
  <c r="I6331" i="76"/>
  <c r="I6332" i="76"/>
  <c r="I6333" i="76"/>
  <c r="I6334" i="76"/>
  <c r="I6335" i="76"/>
  <c r="I6336" i="76"/>
  <c r="I6337" i="76"/>
  <c r="I6338" i="76"/>
  <c r="I6339" i="76"/>
  <c r="I6340" i="76"/>
  <c r="I6341" i="76"/>
  <c r="I6342" i="76"/>
  <c r="I6343" i="76"/>
  <c r="I6344" i="76"/>
  <c r="I6345" i="76"/>
  <c r="I6346" i="76"/>
  <c r="I6347" i="76"/>
  <c r="I6348" i="76"/>
  <c r="I6349" i="76"/>
  <c r="I6350" i="76"/>
  <c r="I6351" i="76"/>
  <c r="I6352" i="76"/>
  <c r="I6353" i="76"/>
  <c r="I6354" i="76"/>
  <c r="I6355" i="76"/>
  <c r="I6356" i="76"/>
  <c r="I6357" i="76"/>
  <c r="I6358" i="76"/>
  <c r="I6359" i="76"/>
  <c r="I6360" i="76"/>
  <c r="I6361" i="76"/>
  <c r="I6362" i="76"/>
  <c r="I6363" i="76"/>
  <c r="I6364" i="76"/>
  <c r="I6365" i="76"/>
  <c r="I6366" i="76"/>
  <c r="I6367" i="76"/>
  <c r="I6368" i="76"/>
  <c r="I6369" i="76"/>
  <c r="I6370" i="76"/>
  <c r="I6371" i="76"/>
  <c r="I6372" i="76"/>
  <c r="I6373" i="76"/>
  <c r="I6374" i="76"/>
  <c r="I6375" i="76"/>
  <c r="I6376" i="76"/>
  <c r="I6377" i="76"/>
  <c r="I6378" i="76"/>
  <c r="I6379" i="76"/>
  <c r="I6380" i="76"/>
  <c r="I6381" i="76"/>
  <c r="I6382" i="76"/>
  <c r="I6383" i="76"/>
  <c r="I6384" i="76"/>
  <c r="I6385" i="76"/>
  <c r="I6386" i="76"/>
  <c r="I6387" i="76"/>
  <c r="I6388" i="76"/>
  <c r="I6389" i="76"/>
  <c r="I6390" i="76"/>
  <c r="I6391" i="76"/>
  <c r="I6392" i="76"/>
  <c r="I6393" i="76"/>
  <c r="I6394" i="76"/>
  <c r="I6395" i="76"/>
  <c r="I6396" i="76"/>
  <c r="I6397" i="76"/>
  <c r="I6398" i="76"/>
  <c r="I6399" i="76"/>
  <c r="I6400" i="76"/>
  <c r="I6401" i="76"/>
  <c r="I6402" i="76"/>
  <c r="I6403" i="76"/>
  <c r="I6404" i="76"/>
  <c r="I6405" i="76"/>
  <c r="I6406" i="76"/>
  <c r="I6407" i="76"/>
  <c r="I6408" i="76"/>
  <c r="I6409" i="76"/>
  <c r="I6410" i="76"/>
  <c r="I6411" i="76"/>
  <c r="I6412" i="76"/>
  <c r="I6413" i="76"/>
  <c r="I6414" i="76"/>
  <c r="I6415" i="76"/>
  <c r="I6416" i="76"/>
  <c r="I6417" i="76"/>
  <c r="I6418" i="76"/>
  <c r="I6419" i="76"/>
  <c r="I6420" i="76"/>
  <c r="I6421" i="76"/>
  <c r="I6422" i="76"/>
  <c r="I6423" i="76"/>
  <c r="I6424" i="76"/>
  <c r="I6425" i="76"/>
  <c r="I6426" i="76"/>
  <c r="I6427" i="76"/>
  <c r="I6428" i="76"/>
  <c r="I6429" i="76"/>
  <c r="I6430" i="76"/>
  <c r="I6431" i="76"/>
  <c r="I6432" i="76"/>
  <c r="I6433" i="76"/>
  <c r="I6434" i="76"/>
  <c r="I6435" i="76"/>
  <c r="I6436" i="76"/>
  <c r="I6437" i="76"/>
  <c r="I6438" i="76"/>
  <c r="I6439" i="76"/>
  <c r="I6440" i="76"/>
  <c r="I6441" i="76"/>
  <c r="I6442" i="76"/>
  <c r="I6443" i="76"/>
  <c r="I6444" i="76"/>
  <c r="I6445" i="76"/>
  <c r="I6446" i="76"/>
  <c r="I6447" i="76"/>
  <c r="I6448" i="76"/>
  <c r="I6449" i="76"/>
  <c r="I6450" i="76"/>
  <c r="I6451" i="76"/>
  <c r="I6452" i="76"/>
  <c r="I6453" i="76"/>
  <c r="I6454" i="76"/>
  <c r="I6455" i="76"/>
  <c r="I6456" i="76"/>
  <c r="I6457" i="76"/>
  <c r="I6458" i="76"/>
  <c r="I6459" i="76"/>
  <c r="I6460" i="76"/>
  <c r="I6461" i="76"/>
  <c r="I6462" i="76"/>
  <c r="I6463" i="76"/>
  <c r="I6464" i="76"/>
  <c r="I6465" i="76"/>
  <c r="I6466" i="76"/>
  <c r="I6467" i="76"/>
  <c r="I6468" i="76"/>
  <c r="I6469" i="76"/>
  <c r="I6470" i="76"/>
  <c r="I6471" i="76"/>
  <c r="I6472" i="76"/>
  <c r="I6473" i="76"/>
  <c r="I6474" i="76"/>
  <c r="I6475" i="76"/>
  <c r="I6476" i="76"/>
  <c r="I6477" i="76"/>
  <c r="I6478" i="76"/>
  <c r="I6479" i="76"/>
  <c r="I6480" i="76"/>
  <c r="I6481" i="76"/>
  <c r="I6482" i="76"/>
  <c r="I6483" i="76"/>
  <c r="I6484" i="76"/>
  <c r="I6485" i="76"/>
  <c r="I6486" i="76"/>
  <c r="I6487" i="76"/>
  <c r="I6488" i="76"/>
  <c r="I6489" i="76"/>
  <c r="I6490" i="76"/>
  <c r="I6491" i="76"/>
  <c r="I6492" i="76"/>
  <c r="I6493" i="76"/>
  <c r="I6494" i="76"/>
  <c r="I6495" i="76"/>
  <c r="I6496" i="76"/>
  <c r="I6497" i="76"/>
  <c r="I6498" i="76"/>
  <c r="I6499" i="76"/>
  <c r="I6500" i="76"/>
  <c r="I6501" i="76"/>
  <c r="I6502" i="76"/>
  <c r="I6503" i="76"/>
  <c r="I6504" i="76"/>
  <c r="I6505" i="76"/>
  <c r="I6506" i="76"/>
  <c r="I6507" i="76"/>
  <c r="I6508" i="76"/>
  <c r="I6509" i="76"/>
  <c r="I6510" i="76"/>
  <c r="I6511" i="76"/>
  <c r="I6512" i="76"/>
  <c r="I6513" i="76"/>
  <c r="I6514" i="76"/>
  <c r="I6515" i="76"/>
  <c r="I6516" i="76"/>
  <c r="I6517" i="76"/>
  <c r="I6518" i="76"/>
  <c r="I6519" i="76"/>
  <c r="I6520" i="76"/>
  <c r="I6521" i="76"/>
  <c r="I6522" i="76"/>
  <c r="I6523" i="76"/>
  <c r="I6524" i="76"/>
  <c r="I6525" i="76"/>
  <c r="I6526" i="76"/>
  <c r="I6527" i="76"/>
  <c r="I6528" i="76"/>
  <c r="I6529" i="76"/>
  <c r="I6530" i="76"/>
  <c r="I6531" i="76"/>
  <c r="I6532" i="76"/>
  <c r="I6533" i="76"/>
  <c r="I6534" i="76"/>
  <c r="I6535" i="76"/>
  <c r="I6536" i="76"/>
  <c r="I6537" i="76"/>
  <c r="I6538" i="76"/>
  <c r="I6539" i="76"/>
  <c r="I6540" i="76"/>
  <c r="I6541" i="76"/>
  <c r="I6542" i="76"/>
  <c r="I6543" i="76"/>
  <c r="I6544" i="76"/>
  <c r="I6545" i="76"/>
  <c r="I6546" i="76"/>
  <c r="I6547" i="76"/>
  <c r="I6548" i="76"/>
  <c r="I6549" i="76"/>
  <c r="I6550" i="76"/>
  <c r="I6551" i="76"/>
  <c r="I6552" i="76"/>
  <c r="I6553" i="76"/>
  <c r="I6554" i="76"/>
  <c r="I6555" i="76"/>
  <c r="I6556" i="76"/>
  <c r="I6557" i="76"/>
  <c r="I6558" i="76"/>
  <c r="I6559" i="76"/>
  <c r="I6560" i="76"/>
  <c r="I6561" i="76"/>
  <c r="I6562" i="76"/>
  <c r="I6563" i="76"/>
  <c r="I6564" i="76"/>
  <c r="I6565" i="76"/>
  <c r="I6566" i="76"/>
  <c r="I6567" i="76"/>
  <c r="I6568" i="76"/>
  <c r="I6569" i="76"/>
  <c r="I6570" i="76"/>
  <c r="I6571" i="76"/>
  <c r="I6572" i="76"/>
  <c r="I6573" i="76"/>
  <c r="I6574" i="76"/>
  <c r="I6575" i="76"/>
  <c r="I6576" i="76"/>
  <c r="I6577" i="76"/>
  <c r="I6578" i="76"/>
  <c r="I6579" i="76"/>
  <c r="I6580" i="76"/>
  <c r="I6581" i="76"/>
  <c r="I6582" i="76"/>
  <c r="I6583" i="76"/>
  <c r="I6584" i="76"/>
  <c r="I6585" i="76"/>
  <c r="I6586" i="76"/>
  <c r="I6587" i="76"/>
  <c r="I6588" i="76"/>
  <c r="I6589" i="76"/>
  <c r="I6590" i="76"/>
  <c r="I6591" i="76"/>
  <c r="I6592" i="76"/>
  <c r="I6593" i="76"/>
  <c r="I6594" i="76"/>
  <c r="I6595" i="76"/>
  <c r="I6596" i="76"/>
  <c r="I6597" i="76"/>
  <c r="I6598" i="76"/>
  <c r="I6599" i="76"/>
  <c r="I6600" i="76"/>
  <c r="I6601" i="76"/>
  <c r="I6602" i="76"/>
  <c r="I6603" i="76"/>
  <c r="I6604" i="76"/>
  <c r="I6605" i="76"/>
  <c r="I6606" i="76"/>
  <c r="I6607" i="76"/>
  <c r="I6608" i="76"/>
  <c r="I6609" i="76"/>
  <c r="I6610" i="76"/>
  <c r="I6611" i="76"/>
  <c r="I6612" i="76"/>
  <c r="I6613" i="76"/>
  <c r="I6614" i="76"/>
  <c r="I6615" i="76"/>
  <c r="I6616" i="76"/>
  <c r="I6617" i="76"/>
  <c r="I6618" i="76"/>
  <c r="I6619" i="76"/>
  <c r="I6620" i="76"/>
  <c r="I6621" i="76"/>
  <c r="I6622" i="76"/>
  <c r="I6623" i="76"/>
  <c r="I6624" i="76"/>
  <c r="I6625" i="76"/>
  <c r="I6626" i="76"/>
  <c r="I6627" i="76"/>
  <c r="I6628" i="76"/>
  <c r="I6629" i="76"/>
  <c r="I6630" i="76"/>
  <c r="I6631" i="76"/>
  <c r="I6632" i="76"/>
  <c r="I6633" i="76"/>
  <c r="I6634" i="76"/>
  <c r="I6635" i="76"/>
  <c r="I6636" i="76"/>
  <c r="I6637" i="76"/>
  <c r="I6638" i="76"/>
  <c r="I6639" i="76"/>
  <c r="I6640" i="76"/>
  <c r="I6641" i="76"/>
  <c r="I6642" i="76"/>
  <c r="I6643" i="76"/>
  <c r="I6644" i="76"/>
  <c r="I6645" i="76"/>
  <c r="I6646" i="76"/>
  <c r="I6647" i="76"/>
  <c r="I6648" i="76"/>
  <c r="I6649" i="76"/>
  <c r="I6650" i="76"/>
  <c r="I6651" i="76"/>
  <c r="I6652" i="76"/>
  <c r="I6653" i="76"/>
  <c r="I6654" i="76"/>
  <c r="I6655" i="76"/>
  <c r="I6656" i="76"/>
  <c r="I6657" i="76"/>
  <c r="I6658" i="76"/>
  <c r="I6659" i="76"/>
  <c r="I6660" i="76"/>
  <c r="I6661" i="76"/>
  <c r="I6662" i="76"/>
  <c r="I6663" i="76"/>
  <c r="I6664" i="76"/>
  <c r="I6665" i="76"/>
  <c r="I6666" i="76"/>
  <c r="I6667" i="76"/>
  <c r="I6668" i="76"/>
  <c r="I6669" i="76"/>
  <c r="I6670" i="76"/>
  <c r="I6671" i="76"/>
  <c r="I6672" i="76"/>
  <c r="I6673" i="76"/>
  <c r="I6674" i="76"/>
  <c r="I6675" i="76"/>
  <c r="I6676" i="76"/>
  <c r="I6677" i="76"/>
  <c r="I6678" i="76"/>
  <c r="I6679" i="76"/>
  <c r="I6680" i="76"/>
  <c r="I6681" i="76"/>
  <c r="I6682" i="76"/>
  <c r="I6683" i="76"/>
  <c r="I6684" i="76"/>
  <c r="I6685" i="76"/>
  <c r="I6686" i="76"/>
  <c r="I6687" i="76"/>
  <c r="I6688" i="76"/>
  <c r="I6689" i="76"/>
  <c r="I6690" i="76"/>
  <c r="I6691" i="76"/>
  <c r="I6692" i="76"/>
  <c r="I6693" i="76"/>
  <c r="I6694" i="76"/>
  <c r="I6695" i="76"/>
  <c r="I6696" i="76"/>
  <c r="I6697" i="76"/>
  <c r="I6698" i="76"/>
  <c r="I6699" i="76"/>
  <c r="I6700" i="76"/>
  <c r="I6701" i="76"/>
  <c r="I6702" i="76"/>
  <c r="I6703" i="76"/>
  <c r="I6704" i="76"/>
  <c r="I6705" i="76"/>
  <c r="I6706" i="76"/>
  <c r="I6707" i="76"/>
  <c r="I6708" i="76"/>
  <c r="I6709" i="76"/>
  <c r="I6710" i="76"/>
  <c r="I6711" i="76"/>
  <c r="I6712" i="76"/>
  <c r="I6713" i="76"/>
  <c r="I6714" i="76"/>
  <c r="I6715" i="76"/>
  <c r="I6716" i="76"/>
  <c r="I6717" i="76"/>
  <c r="I6718" i="76"/>
  <c r="I6719" i="76"/>
  <c r="I6720" i="76"/>
  <c r="I6721" i="76"/>
  <c r="I6722" i="76"/>
  <c r="I6723" i="76"/>
  <c r="I6724" i="76"/>
  <c r="I6725" i="76"/>
  <c r="I6726" i="76"/>
  <c r="I6727" i="76"/>
  <c r="I6728" i="76"/>
  <c r="I6729" i="76"/>
  <c r="I6730" i="76"/>
  <c r="I6731" i="76"/>
  <c r="I6732" i="76"/>
  <c r="I6733" i="76"/>
  <c r="I6734" i="76"/>
  <c r="I6735" i="76"/>
  <c r="I6736" i="76"/>
  <c r="I6737" i="76"/>
  <c r="I6738" i="76"/>
  <c r="I6739" i="76"/>
  <c r="I6740" i="76"/>
  <c r="I6741" i="76"/>
  <c r="I6742" i="76"/>
  <c r="I6743" i="76"/>
  <c r="I6744" i="76"/>
  <c r="I6745" i="76"/>
  <c r="I6746" i="76"/>
  <c r="I6747" i="76"/>
  <c r="I6748" i="76"/>
  <c r="I6749" i="76"/>
  <c r="I6750" i="76"/>
  <c r="I6751" i="76"/>
  <c r="I6752" i="76"/>
  <c r="I6753" i="76"/>
  <c r="I6754" i="76"/>
  <c r="I6755" i="76"/>
  <c r="I6756" i="76"/>
  <c r="I6757" i="76"/>
  <c r="I6758" i="76"/>
  <c r="I6759" i="76"/>
  <c r="I6760" i="76"/>
  <c r="I6761" i="76"/>
  <c r="I6762" i="76"/>
  <c r="I6763" i="76"/>
  <c r="I6764" i="76"/>
  <c r="I6765" i="76"/>
  <c r="I6766" i="76"/>
  <c r="I6767" i="76"/>
  <c r="I6768" i="76"/>
  <c r="I6769" i="76"/>
  <c r="I6770" i="76"/>
  <c r="I6771" i="76"/>
  <c r="I6772" i="76"/>
  <c r="I6773" i="76"/>
  <c r="I6774" i="76"/>
  <c r="I6775" i="76"/>
  <c r="I6776" i="76"/>
  <c r="I6777" i="76"/>
  <c r="I6778" i="76"/>
  <c r="I6779" i="76"/>
  <c r="I6780" i="76"/>
  <c r="I6781" i="76"/>
  <c r="I6782" i="76"/>
  <c r="I6783" i="76"/>
  <c r="I6784" i="76"/>
  <c r="I6785" i="76"/>
  <c r="I6786" i="76"/>
  <c r="I6787" i="76"/>
  <c r="I6788" i="76"/>
  <c r="I6789" i="76"/>
  <c r="I6790" i="76"/>
  <c r="I6791" i="76"/>
  <c r="I6792" i="76"/>
  <c r="I6793" i="76"/>
  <c r="I6794" i="76"/>
  <c r="I6795" i="76"/>
  <c r="I6796" i="76"/>
  <c r="I6797" i="76"/>
  <c r="I6798" i="76"/>
  <c r="I6799" i="76"/>
  <c r="I6800" i="76"/>
  <c r="I6801" i="76"/>
  <c r="I6802" i="76"/>
  <c r="I6803" i="76"/>
  <c r="I6804" i="76"/>
  <c r="I6805" i="76"/>
  <c r="I6806" i="76"/>
  <c r="I6807" i="76"/>
  <c r="I6808" i="76"/>
  <c r="I6809" i="76"/>
  <c r="I6810" i="76"/>
  <c r="I6811" i="76"/>
  <c r="I6812" i="76"/>
  <c r="I6813" i="76"/>
  <c r="I6814" i="76"/>
  <c r="I6815" i="76"/>
  <c r="I6816" i="76"/>
  <c r="I6817" i="76"/>
  <c r="I6818" i="76"/>
  <c r="I6819" i="76"/>
  <c r="I6820" i="76"/>
  <c r="I6821" i="76"/>
  <c r="I6822" i="76"/>
  <c r="I6823" i="76"/>
  <c r="I6824" i="76"/>
  <c r="I6825" i="76"/>
  <c r="I6826" i="76"/>
  <c r="I6827" i="76"/>
  <c r="I6828" i="76"/>
  <c r="I6829" i="76"/>
  <c r="I6830" i="76"/>
  <c r="I6831" i="76"/>
  <c r="I6832" i="76"/>
  <c r="I6833" i="76"/>
  <c r="I6834" i="76"/>
  <c r="I6835" i="76"/>
  <c r="I6836" i="76"/>
  <c r="I6837" i="76"/>
  <c r="I6838" i="76"/>
  <c r="I6839" i="76"/>
  <c r="I6840" i="76"/>
  <c r="I6841" i="76"/>
  <c r="I6842" i="76"/>
  <c r="I6843" i="76"/>
  <c r="I6844" i="76"/>
  <c r="I6845" i="76"/>
  <c r="I6846" i="76"/>
  <c r="I6847" i="76"/>
  <c r="I6848" i="76"/>
  <c r="I6849" i="76"/>
  <c r="I6850" i="76"/>
  <c r="I6851" i="76"/>
  <c r="I6852" i="76"/>
  <c r="I6853" i="76"/>
  <c r="I6854" i="76"/>
  <c r="I6855" i="76"/>
  <c r="I6856" i="76"/>
  <c r="I6857" i="76"/>
  <c r="I6858" i="76"/>
  <c r="I6859" i="76"/>
  <c r="I6860" i="76"/>
  <c r="I6861" i="76"/>
  <c r="I6862" i="76"/>
  <c r="I6863" i="76"/>
  <c r="I6864" i="76"/>
  <c r="I6865" i="76"/>
  <c r="I6866" i="76"/>
  <c r="I6867" i="76"/>
  <c r="I6868" i="76"/>
  <c r="I6869" i="76"/>
  <c r="I6870" i="76"/>
  <c r="I6871" i="76"/>
  <c r="I6872" i="76"/>
  <c r="I6873" i="76"/>
  <c r="I6874" i="76"/>
  <c r="I6875" i="76"/>
  <c r="I6876" i="76"/>
  <c r="I6877" i="76"/>
  <c r="I6878" i="76"/>
  <c r="I6879" i="76"/>
  <c r="I6880" i="76"/>
  <c r="I6881" i="76"/>
  <c r="I6882" i="76"/>
  <c r="I6883" i="76"/>
  <c r="I6884" i="76"/>
  <c r="I6885" i="76"/>
  <c r="I6886" i="76"/>
  <c r="I6887" i="76"/>
  <c r="I6888" i="76"/>
  <c r="I6889" i="76"/>
  <c r="I6890" i="76"/>
  <c r="I6891" i="76"/>
  <c r="I6892" i="76"/>
  <c r="I6893" i="76"/>
  <c r="I6894" i="76"/>
  <c r="I6895" i="76"/>
  <c r="I6896" i="76"/>
  <c r="I6897" i="76"/>
  <c r="I6898" i="76"/>
  <c r="I6899" i="76"/>
  <c r="I6900" i="76"/>
  <c r="I6901" i="76"/>
  <c r="I6902" i="76"/>
  <c r="I6903" i="76"/>
  <c r="I6904" i="76"/>
  <c r="I6905" i="76"/>
  <c r="I6906" i="76"/>
  <c r="I6907" i="76"/>
  <c r="I6908" i="76"/>
  <c r="I6909" i="76"/>
  <c r="I6910" i="76"/>
  <c r="I6911" i="76"/>
  <c r="I6912" i="76"/>
  <c r="I6913" i="76"/>
  <c r="I6914" i="76"/>
  <c r="I6915" i="76"/>
  <c r="I6916" i="76"/>
  <c r="I6917" i="76"/>
  <c r="I6918" i="76"/>
  <c r="I6919" i="76"/>
  <c r="I6920" i="76"/>
  <c r="I6921" i="76"/>
  <c r="I6922" i="76"/>
  <c r="I6923" i="76"/>
  <c r="I6924" i="76"/>
  <c r="I6925" i="76"/>
  <c r="I6926" i="76"/>
  <c r="I6927" i="76"/>
  <c r="I6928" i="76"/>
  <c r="I6929" i="76"/>
  <c r="I6930" i="76"/>
  <c r="I6931" i="76"/>
  <c r="I6932" i="76"/>
  <c r="I6933" i="76"/>
  <c r="I6934" i="76"/>
  <c r="I6935" i="76"/>
  <c r="I6936" i="76"/>
  <c r="I6937" i="76"/>
  <c r="I6938" i="76"/>
  <c r="I6939" i="76"/>
  <c r="I6940" i="76"/>
  <c r="I6941" i="76"/>
  <c r="I6942" i="76"/>
  <c r="I6943" i="76"/>
  <c r="I6944" i="76"/>
  <c r="I6945" i="76"/>
  <c r="I6946" i="76"/>
  <c r="I6947" i="76"/>
  <c r="I6948" i="76"/>
  <c r="I6949" i="76"/>
  <c r="I6950" i="76"/>
  <c r="I6951" i="76"/>
  <c r="I6952" i="76"/>
  <c r="I6953" i="76"/>
  <c r="I6954" i="76"/>
  <c r="I6955" i="76"/>
  <c r="I6956" i="76"/>
  <c r="I6957" i="76"/>
  <c r="I6958" i="76"/>
  <c r="I6959" i="76"/>
  <c r="I6960" i="76"/>
  <c r="I6961" i="76"/>
  <c r="I6962" i="76"/>
  <c r="I6963" i="76"/>
  <c r="I6964" i="76"/>
  <c r="I6965" i="76"/>
  <c r="I6966" i="76"/>
  <c r="I6967" i="76"/>
  <c r="I6968" i="76"/>
  <c r="I6969" i="76"/>
  <c r="I6970" i="76"/>
  <c r="I6971" i="76"/>
  <c r="I6972" i="76"/>
  <c r="I6973" i="76"/>
  <c r="I6974" i="76"/>
  <c r="I6975" i="76"/>
  <c r="I6976" i="76"/>
  <c r="I6977" i="76"/>
  <c r="I6978" i="76"/>
  <c r="I6979" i="76"/>
  <c r="I6980" i="76"/>
  <c r="I6981" i="76"/>
  <c r="I6982" i="76"/>
  <c r="I6983" i="76"/>
  <c r="I6984" i="76"/>
  <c r="I6985" i="76"/>
  <c r="I6986" i="76"/>
  <c r="I6987" i="76"/>
  <c r="I6988" i="76"/>
  <c r="I6989" i="76"/>
  <c r="I6990" i="76"/>
  <c r="I6991" i="76"/>
  <c r="I6992" i="76"/>
  <c r="I6993" i="76"/>
  <c r="I6994" i="76"/>
  <c r="I6995" i="76"/>
  <c r="I6996" i="76"/>
  <c r="I6997" i="76"/>
  <c r="I6998" i="76"/>
  <c r="I6999" i="76"/>
  <c r="I7000" i="76"/>
  <c r="I7001" i="76"/>
  <c r="I7002" i="76"/>
  <c r="I7003" i="76"/>
  <c r="I7004" i="76"/>
  <c r="I7005" i="76"/>
  <c r="I7006" i="76"/>
  <c r="I7007" i="76"/>
  <c r="I7008" i="76"/>
  <c r="I7009" i="76"/>
  <c r="I7010" i="76"/>
  <c r="I7011" i="76"/>
  <c r="I7012" i="76"/>
  <c r="I7013" i="76"/>
  <c r="I7014" i="76"/>
  <c r="I7015" i="76"/>
  <c r="I7016" i="76"/>
  <c r="I7017" i="76"/>
  <c r="I7018" i="76"/>
  <c r="I7019" i="76"/>
  <c r="I7020" i="76"/>
  <c r="I7021" i="76"/>
  <c r="I7022" i="76"/>
  <c r="I7023" i="76"/>
  <c r="I7024" i="76"/>
  <c r="I7025" i="76"/>
  <c r="I7026" i="76"/>
  <c r="I7027" i="76"/>
  <c r="I7028" i="76"/>
  <c r="I7029" i="76"/>
  <c r="I7030" i="76"/>
  <c r="I7031" i="76"/>
  <c r="I7032" i="76"/>
  <c r="I7033" i="76"/>
  <c r="I7034" i="76"/>
  <c r="I7035" i="76"/>
  <c r="I7036" i="76"/>
  <c r="I7037" i="76"/>
  <c r="I7038" i="76"/>
  <c r="I7039" i="76"/>
  <c r="I7040" i="76"/>
  <c r="I7041" i="76"/>
  <c r="I7042" i="76"/>
  <c r="I7043" i="76"/>
  <c r="I7044" i="76"/>
  <c r="I7045" i="76"/>
  <c r="I7046" i="76"/>
  <c r="I7047" i="76"/>
  <c r="I7048" i="76"/>
  <c r="I7049" i="76"/>
  <c r="I7050" i="76"/>
  <c r="I7051" i="76"/>
  <c r="I7052" i="76"/>
  <c r="I7053" i="76"/>
  <c r="I7054" i="76"/>
  <c r="I7055" i="76"/>
  <c r="I7056" i="76"/>
  <c r="I7057" i="76"/>
  <c r="I7058" i="76"/>
  <c r="I7059" i="76"/>
  <c r="I7060" i="76"/>
  <c r="I7061" i="76"/>
  <c r="I7062" i="76"/>
  <c r="I7063" i="76"/>
  <c r="I7064" i="76"/>
  <c r="I7065" i="76"/>
  <c r="I7066" i="76"/>
  <c r="I7067" i="76"/>
  <c r="I7068" i="76"/>
  <c r="I7069" i="76"/>
  <c r="I7070" i="76"/>
  <c r="I7071" i="76"/>
  <c r="I7072" i="76"/>
  <c r="I7073" i="76"/>
  <c r="I7074" i="76"/>
  <c r="I7075" i="76"/>
  <c r="I7076" i="76"/>
  <c r="I7077" i="76"/>
  <c r="I7078" i="76"/>
  <c r="I7079" i="76"/>
  <c r="I7080" i="76"/>
  <c r="I7081" i="76"/>
  <c r="I7082" i="76"/>
  <c r="I7083" i="76"/>
  <c r="I7084" i="76"/>
  <c r="I7085" i="76"/>
  <c r="I7086" i="76"/>
  <c r="I7087" i="76"/>
  <c r="I7088" i="76"/>
  <c r="I7089" i="76"/>
  <c r="I7090" i="76"/>
  <c r="I7091" i="76"/>
  <c r="I7092" i="76"/>
  <c r="I7093" i="76"/>
  <c r="I7094" i="76"/>
  <c r="I7095" i="76"/>
  <c r="I7096" i="76"/>
  <c r="I7097" i="76"/>
  <c r="I7098" i="76"/>
  <c r="I7099" i="76"/>
  <c r="I7100" i="76"/>
  <c r="I7101" i="76"/>
  <c r="I7102" i="76"/>
  <c r="I7103" i="76"/>
  <c r="I7104" i="76"/>
  <c r="I7105" i="76"/>
  <c r="I7106" i="76"/>
  <c r="I7107" i="76"/>
  <c r="I7108" i="76"/>
  <c r="I7109" i="76"/>
  <c r="I7110" i="76"/>
  <c r="I7111" i="76"/>
  <c r="I7112" i="76"/>
  <c r="I7113" i="76"/>
  <c r="I7114" i="76"/>
  <c r="I7115" i="76"/>
  <c r="I7116" i="76"/>
  <c r="I7117" i="76"/>
  <c r="I7118" i="76"/>
  <c r="I7119" i="76"/>
  <c r="I7120" i="76"/>
  <c r="I7121" i="76"/>
  <c r="I7122" i="76"/>
  <c r="I7123" i="76"/>
  <c r="I7124" i="76"/>
  <c r="I7125" i="76"/>
  <c r="I7126" i="76"/>
  <c r="I7127" i="76"/>
  <c r="I7128" i="76"/>
  <c r="I7129" i="76"/>
  <c r="I7130" i="76"/>
  <c r="I7131" i="76"/>
  <c r="I7132" i="76"/>
  <c r="I7133" i="76"/>
  <c r="I7134" i="76"/>
  <c r="I7135" i="76"/>
  <c r="I7136" i="76"/>
  <c r="I7137" i="76"/>
  <c r="I7138" i="76"/>
  <c r="I7139" i="76"/>
  <c r="I7140" i="76"/>
  <c r="I7141" i="76"/>
  <c r="I7142" i="76"/>
  <c r="I7143" i="76"/>
  <c r="I7144" i="76"/>
  <c r="I7145" i="76"/>
  <c r="I7146" i="76"/>
  <c r="I7147" i="76"/>
  <c r="I7148" i="76"/>
  <c r="I7149" i="76"/>
  <c r="I7150" i="76"/>
  <c r="I7151" i="76"/>
  <c r="I7152" i="76"/>
  <c r="I7153" i="76"/>
  <c r="I7154" i="76"/>
  <c r="I7155" i="76"/>
  <c r="I7156" i="76"/>
  <c r="I7157" i="76"/>
  <c r="I7158" i="76"/>
  <c r="I7159" i="76"/>
  <c r="I7160" i="76"/>
  <c r="I7161" i="76"/>
  <c r="I7162" i="76"/>
  <c r="I7163" i="76"/>
  <c r="I7164" i="76"/>
  <c r="I7165" i="76"/>
  <c r="I7166" i="76"/>
  <c r="I7167" i="76"/>
  <c r="I7168" i="76"/>
  <c r="I7169" i="76"/>
  <c r="I7170" i="76"/>
  <c r="I7171" i="76"/>
  <c r="I7172" i="76"/>
  <c r="I7173" i="76"/>
  <c r="I7174" i="76"/>
  <c r="I7175" i="76"/>
  <c r="I7176" i="76"/>
  <c r="I7177" i="76"/>
  <c r="I7178" i="76"/>
  <c r="I7179" i="76"/>
  <c r="I7180" i="76"/>
  <c r="I7181" i="76"/>
  <c r="I7182" i="76"/>
  <c r="I7183" i="76"/>
  <c r="I7184" i="76"/>
  <c r="I7185" i="76"/>
  <c r="I7186" i="76"/>
  <c r="I7187" i="76"/>
  <c r="I7188" i="76"/>
  <c r="I7189" i="76"/>
  <c r="I7190" i="76"/>
  <c r="I7191" i="76"/>
  <c r="I7192" i="76"/>
  <c r="I7193" i="76"/>
  <c r="I7194" i="76"/>
  <c r="I7195" i="76"/>
  <c r="I7196" i="76"/>
  <c r="I7197" i="76"/>
  <c r="I7198" i="76"/>
  <c r="I7199" i="76"/>
  <c r="I7200" i="76"/>
  <c r="I7201" i="76"/>
  <c r="I7202" i="76"/>
  <c r="I7203" i="76"/>
  <c r="I7204" i="76"/>
  <c r="I7205" i="76"/>
  <c r="I7206" i="76"/>
  <c r="I7207" i="76"/>
  <c r="I7208" i="76"/>
  <c r="I7209" i="76"/>
  <c r="I7210" i="76"/>
  <c r="I7211" i="76"/>
  <c r="I7212" i="76"/>
  <c r="I7213" i="76"/>
  <c r="I7214" i="76"/>
  <c r="I7215" i="76"/>
  <c r="I7216" i="76"/>
  <c r="I7217" i="76"/>
  <c r="I7218" i="76"/>
  <c r="I7219" i="76"/>
  <c r="I7220" i="76"/>
  <c r="I7221" i="76"/>
  <c r="I7222" i="76"/>
  <c r="I7223" i="76"/>
  <c r="I7224" i="76"/>
  <c r="I7225" i="76"/>
  <c r="I7226" i="76"/>
  <c r="I7227" i="76"/>
  <c r="I7228" i="76"/>
  <c r="I7229" i="76"/>
  <c r="I7230" i="76"/>
  <c r="I7231" i="76"/>
  <c r="I7232" i="76"/>
  <c r="I7233" i="76"/>
  <c r="I7234" i="76"/>
  <c r="I7235" i="76"/>
  <c r="I7236" i="76"/>
  <c r="I7237" i="76"/>
  <c r="I7238" i="76"/>
  <c r="I7239" i="76"/>
  <c r="I7240" i="76"/>
  <c r="I7241" i="76"/>
  <c r="I7242" i="76"/>
  <c r="I7243" i="76"/>
  <c r="I7244" i="76"/>
  <c r="I7245" i="76"/>
  <c r="I7246" i="76"/>
  <c r="I7247" i="76"/>
  <c r="I7248" i="76"/>
  <c r="I7249" i="76"/>
  <c r="I7250" i="76"/>
  <c r="I7251" i="76"/>
  <c r="I7252" i="76"/>
  <c r="I7253" i="76"/>
  <c r="I7254" i="76"/>
  <c r="I7255" i="76"/>
  <c r="I7256" i="76"/>
  <c r="I7257" i="76"/>
  <c r="I7258" i="76"/>
  <c r="I7259" i="76"/>
  <c r="I7260" i="76"/>
  <c r="I7261" i="76"/>
  <c r="I7262" i="76"/>
  <c r="I7263" i="76"/>
  <c r="I7264" i="76"/>
  <c r="I7265" i="76"/>
  <c r="I7266" i="76"/>
  <c r="I7267" i="76"/>
  <c r="I7268" i="76"/>
  <c r="I7269" i="76"/>
  <c r="I7270" i="76"/>
  <c r="I7271" i="76"/>
  <c r="I7272" i="76"/>
  <c r="I7273" i="76"/>
  <c r="I7274" i="76"/>
  <c r="I7275" i="76"/>
  <c r="I7276" i="76"/>
  <c r="I7277" i="76"/>
  <c r="I7278" i="76"/>
  <c r="I7279" i="76"/>
  <c r="I7280" i="76"/>
  <c r="I7281" i="76"/>
  <c r="I7282" i="76"/>
  <c r="I7283" i="76"/>
  <c r="I7284" i="76"/>
  <c r="I7285" i="76"/>
  <c r="I7286" i="76"/>
  <c r="I7287" i="76"/>
  <c r="I7288" i="76"/>
  <c r="I7289" i="76"/>
  <c r="I7290" i="76"/>
  <c r="I7291" i="76"/>
  <c r="I7292" i="76"/>
  <c r="I7293" i="76"/>
  <c r="I7294" i="76"/>
  <c r="I7295" i="76"/>
  <c r="I7296" i="76"/>
  <c r="I7297" i="76"/>
  <c r="I7298" i="76"/>
  <c r="I7299" i="76"/>
  <c r="I7300" i="76"/>
  <c r="I7301" i="76"/>
  <c r="I7302" i="76"/>
  <c r="I7303" i="76"/>
  <c r="I7304" i="76"/>
  <c r="I7305" i="76"/>
  <c r="I7306" i="76"/>
  <c r="I7307" i="76"/>
  <c r="I7308" i="76"/>
  <c r="I7309" i="76"/>
  <c r="I7310" i="76"/>
  <c r="I7311" i="76"/>
  <c r="I7312" i="76"/>
  <c r="I7313" i="76"/>
  <c r="I7314" i="76"/>
  <c r="I7315" i="76"/>
  <c r="I7316" i="76"/>
  <c r="I7317" i="76"/>
  <c r="I7318" i="76"/>
  <c r="I7319" i="76"/>
  <c r="I7320" i="76"/>
  <c r="I7321" i="76"/>
  <c r="I7322" i="76"/>
  <c r="I7323" i="76"/>
  <c r="I7324" i="76"/>
  <c r="I7325" i="76"/>
  <c r="I7326" i="76"/>
  <c r="I7327" i="76"/>
  <c r="I7328" i="76"/>
  <c r="I7329" i="76"/>
  <c r="I7330" i="76"/>
  <c r="I7331" i="76"/>
  <c r="I7332" i="76"/>
  <c r="I7333" i="76"/>
  <c r="I7334" i="76"/>
  <c r="I7335" i="76"/>
  <c r="I7336" i="76"/>
  <c r="I7337" i="76"/>
  <c r="I7338" i="76"/>
  <c r="I7339" i="76"/>
  <c r="I7340" i="76"/>
  <c r="I7341" i="76"/>
  <c r="I7342" i="76"/>
  <c r="I7343" i="76"/>
  <c r="I7344" i="76"/>
  <c r="I7345" i="76"/>
  <c r="I7346" i="76"/>
  <c r="I7347" i="76"/>
  <c r="I7348" i="76"/>
  <c r="I7349" i="76"/>
  <c r="I7350" i="76"/>
  <c r="I7351" i="76"/>
  <c r="I7352" i="76"/>
  <c r="I7353" i="76"/>
  <c r="I7354" i="76"/>
  <c r="I7355" i="76"/>
  <c r="I7356" i="76"/>
  <c r="I7357" i="76"/>
  <c r="I7358" i="76"/>
  <c r="I7359" i="76"/>
  <c r="I7360" i="76"/>
  <c r="I7361" i="76"/>
  <c r="I7362" i="76"/>
  <c r="I7363" i="76"/>
  <c r="I7364" i="76"/>
  <c r="I7365" i="76"/>
  <c r="I7366" i="76"/>
  <c r="I7367" i="76"/>
  <c r="I7368" i="76"/>
  <c r="I7369" i="76"/>
  <c r="I7370" i="76"/>
  <c r="I7371" i="76"/>
  <c r="I7372" i="76"/>
  <c r="I7373" i="76"/>
  <c r="I7374" i="76"/>
  <c r="I7375" i="76"/>
  <c r="I7376" i="76"/>
  <c r="I7377" i="76"/>
  <c r="I7378" i="76"/>
  <c r="I7379" i="76"/>
  <c r="I7380" i="76"/>
  <c r="I7381" i="76"/>
  <c r="I7382" i="76"/>
  <c r="I7383" i="76"/>
  <c r="I7384" i="76"/>
  <c r="I7385" i="76"/>
  <c r="I7386" i="76"/>
  <c r="I7387" i="76"/>
  <c r="I7388" i="76"/>
  <c r="I7389" i="76"/>
  <c r="I7390" i="76"/>
  <c r="I7391" i="76"/>
  <c r="I7392" i="76"/>
  <c r="I7393" i="76"/>
  <c r="I7394" i="76"/>
  <c r="I7395" i="76"/>
  <c r="I7396" i="76"/>
  <c r="I7397" i="76"/>
  <c r="I7398" i="76"/>
  <c r="I7399" i="76"/>
  <c r="I7400" i="76"/>
  <c r="I7401" i="76"/>
  <c r="I7402" i="76"/>
  <c r="I7403" i="76"/>
  <c r="I7404" i="76"/>
  <c r="I7405" i="76"/>
  <c r="I7406" i="76"/>
  <c r="I7407" i="76"/>
  <c r="I7408" i="76"/>
  <c r="I7409" i="76"/>
  <c r="I7410" i="76"/>
  <c r="I7411" i="76"/>
  <c r="I7412" i="76"/>
  <c r="I7413" i="76"/>
  <c r="I7414" i="76"/>
  <c r="I7415" i="76"/>
  <c r="I7416" i="76"/>
  <c r="I7417" i="76"/>
  <c r="I7418" i="76"/>
  <c r="I7419" i="76"/>
  <c r="I7420" i="76"/>
  <c r="I7421" i="76"/>
  <c r="I7422" i="76"/>
  <c r="I7423" i="76"/>
  <c r="I7424" i="76"/>
  <c r="I7425" i="76"/>
  <c r="I7426" i="76"/>
  <c r="I7427" i="76"/>
  <c r="I7428" i="76"/>
  <c r="I7429" i="76"/>
  <c r="I7430" i="76"/>
  <c r="I7431" i="76"/>
  <c r="I7432" i="76"/>
  <c r="I7433" i="76"/>
  <c r="I7434" i="76"/>
  <c r="I7435" i="76"/>
  <c r="I7436" i="76"/>
  <c r="I7437" i="76"/>
  <c r="I7438" i="76"/>
  <c r="I7439" i="76"/>
  <c r="I7440" i="76"/>
  <c r="I7441" i="76"/>
  <c r="I7442" i="76"/>
  <c r="I7443" i="76"/>
  <c r="I7444" i="76"/>
  <c r="I7445" i="76"/>
  <c r="I7446" i="76"/>
  <c r="I7447" i="76"/>
  <c r="I7448" i="76"/>
  <c r="I7449" i="76"/>
  <c r="I7450" i="76"/>
  <c r="I7451" i="76"/>
  <c r="I7452" i="76"/>
  <c r="I7453" i="76"/>
  <c r="I7454" i="76"/>
  <c r="I7455" i="76"/>
  <c r="I7456" i="76"/>
  <c r="I7457" i="76"/>
  <c r="I7458" i="76"/>
  <c r="I7459" i="76"/>
  <c r="I7460" i="76"/>
  <c r="I7461" i="76"/>
  <c r="I7462" i="76"/>
  <c r="I7463" i="76"/>
  <c r="I7464" i="76"/>
  <c r="I7465" i="76"/>
  <c r="I7466" i="76"/>
  <c r="I7467" i="76"/>
  <c r="I7468" i="76"/>
  <c r="I7469" i="76"/>
  <c r="I7470" i="76"/>
  <c r="I7471" i="76"/>
  <c r="I7472" i="76"/>
  <c r="I7473" i="76"/>
  <c r="I7474" i="76"/>
  <c r="I7475" i="76"/>
  <c r="I7476" i="76"/>
  <c r="I7477" i="76"/>
  <c r="I7478" i="76"/>
  <c r="I7479" i="76"/>
  <c r="I7480" i="76"/>
  <c r="I7481" i="76"/>
  <c r="I7482" i="76"/>
  <c r="I7483" i="76"/>
  <c r="I7484" i="76"/>
  <c r="I7485" i="76"/>
  <c r="I7486" i="76"/>
  <c r="I7487" i="76"/>
  <c r="I7488" i="76"/>
  <c r="I7489" i="76"/>
  <c r="I7490" i="76"/>
  <c r="I7491" i="76"/>
  <c r="I7492" i="76"/>
  <c r="I7493" i="76"/>
  <c r="I7494" i="76"/>
  <c r="I7495" i="76"/>
  <c r="I7496" i="76"/>
  <c r="I7497" i="76"/>
  <c r="I7498" i="76"/>
  <c r="I7499" i="76"/>
  <c r="I7500" i="76"/>
  <c r="I7501" i="76"/>
  <c r="I7502" i="76"/>
  <c r="I7503" i="76"/>
  <c r="I7504" i="76"/>
  <c r="I7505" i="76"/>
  <c r="I7506" i="76"/>
  <c r="I7507" i="76"/>
  <c r="I7508" i="76"/>
  <c r="I7509" i="76"/>
  <c r="I7510" i="76"/>
  <c r="I7511" i="76"/>
  <c r="I7512" i="76"/>
  <c r="I7513" i="76"/>
  <c r="I7514" i="76"/>
  <c r="I7515" i="76"/>
  <c r="I7516" i="76"/>
  <c r="I7517" i="76"/>
  <c r="I7518" i="76"/>
  <c r="I7519" i="76"/>
  <c r="I7520" i="76"/>
  <c r="I7521" i="76"/>
  <c r="I7522" i="76"/>
  <c r="I7523" i="76"/>
  <c r="I7524" i="76"/>
  <c r="I7525" i="76"/>
  <c r="I7526" i="76"/>
  <c r="I7527" i="76"/>
  <c r="I7528" i="76"/>
  <c r="I7529" i="76"/>
  <c r="I7530" i="76"/>
  <c r="I7531" i="76"/>
  <c r="I7532" i="76"/>
  <c r="I7533" i="76"/>
  <c r="I7534" i="76"/>
  <c r="I7535" i="76"/>
  <c r="I7536" i="76"/>
  <c r="I7537" i="76"/>
  <c r="I7538" i="76"/>
  <c r="I7539" i="76"/>
  <c r="I7540" i="76"/>
  <c r="I7541" i="76"/>
  <c r="I7542" i="76"/>
  <c r="I7543" i="76"/>
  <c r="I7544" i="76"/>
  <c r="I7545" i="76"/>
  <c r="I7546" i="76"/>
  <c r="I7547" i="76"/>
  <c r="I7548" i="76"/>
  <c r="I7549" i="76"/>
  <c r="I7550" i="76"/>
  <c r="I7551" i="76"/>
  <c r="I7552" i="76"/>
  <c r="I7553" i="76"/>
  <c r="I7554" i="76"/>
  <c r="I7555" i="76"/>
  <c r="I7556" i="76"/>
  <c r="I7557" i="76"/>
  <c r="I7558" i="76"/>
  <c r="I7559" i="76"/>
  <c r="I7560" i="76"/>
  <c r="I7561" i="76"/>
  <c r="I7562" i="76"/>
  <c r="I7563" i="76"/>
  <c r="I7564" i="76"/>
  <c r="I7565" i="76"/>
  <c r="I7566" i="76"/>
  <c r="I7567" i="76"/>
  <c r="I7568" i="76"/>
  <c r="I7569" i="76"/>
  <c r="I7570" i="76"/>
  <c r="I7571" i="76"/>
  <c r="I7572" i="76"/>
  <c r="I7573" i="76"/>
  <c r="I7574" i="76"/>
  <c r="I7575" i="76"/>
  <c r="I7576" i="76"/>
  <c r="I7577" i="76"/>
  <c r="I7578" i="76"/>
  <c r="I7579" i="76"/>
  <c r="I7580" i="76"/>
  <c r="I7581" i="76"/>
  <c r="I7582" i="76"/>
  <c r="I7583" i="76"/>
  <c r="I7584" i="76"/>
  <c r="I7585" i="76"/>
  <c r="I7586" i="76"/>
  <c r="I7587" i="76"/>
  <c r="I7588" i="76"/>
  <c r="I7589" i="76"/>
  <c r="I7590" i="76"/>
  <c r="I7591" i="76"/>
  <c r="I7592" i="76"/>
  <c r="I7593" i="76"/>
  <c r="I7594" i="76"/>
  <c r="I7595" i="76"/>
  <c r="I7596" i="76"/>
  <c r="I7597" i="76"/>
  <c r="I7598" i="76"/>
  <c r="I7599" i="76"/>
  <c r="I7600" i="76"/>
  <c r="I7601" i="76"/>
  <c r="I7602" i="76"/>
  <c r="I7603" i="76"/>
  <c r="I7604" i="76"/>
  <c r="I7605" i="76"/>
  <c r="I7606" i="76"/>
  <c r="I7607" i="76"/>
  <c r="I7608" i="76"/>
  <c r="I7609" i="76"/>
  <c r="I7610" i="76"/>
  <c r="I7611" i="76"/>
  <c r="I7612" i="76"/>
  <c r="I7613" i="76"/>
  <c r="I7614" i="76"/>
  <c r="I7615" i="76"/>
  <c r="I7616" i="76"/>
  <c r="I7617" i="76"/>
  <c r="I7618" i="76"/>
  <c r="I7619" i="76"/>
  <c r="I7620" i="76"/>
  <c r="I7621" i="76"/>
  <c r="I7622" i="76"/>
  <c r="I7623" i="76"/>
  <c r="I7624" i="76"/>
  <c r="I7625" i="76"/>
  <c r="I7626" i="76"/>
  <c r="I7627" i="76"/>
  <c r="I7628" i="76"/>
  <c r="I7629" i="76"/>
  <c r="I7630" i="76"/>
  <c r="I7631" i="76"/>
  <c r="I7632" i="76"/>
  <c r="I7633" i="76"/>
  <c r="I7634" i="76"/>
  <c r="I7635" i="76"/>
  <c r="I7636" i="76"/>
  <c r="I7637" i="76"/>
  <c r="I7638" i="76"/>
  <c r="I7639" i="76"/>
  <c r="I7640" i="76"/>
  <c r="I7641" i="76"/>
  <c r="I7642" i="76"/>
  <c r="I7643" i="76"/>
  <c r="I7644" i="76"/>
  <c r="I7645" i="76"/>
  <c r="I7646" i="76"/>
  <c r="I7647" i="76"/>
  <c r="I7648" i="76"/>
  <c r="I7649" i="76"/>
  <c r="I7650" i="76"/>
  <c r="I7651" i="76"/>
  <c r="I7652" i="76"/>
  <c r="I7653" i="76"/>
  <c r="I7654" i="76"/>
  <c r="I7655" i="76"/>
  <c r="I7656" i="76"/>
  <c r="I7657" i="76"/>
  <c r="I7658" i="76"/>
  <c r="I7659" i="76"/>
  <c r="I7660" i="76"/>
  <c r="I7661" i="76"/>
  <c r="I7662" i="76"/>
  <c r="I7663" i="76"/>
  <c r="I7664" i="76"/>
  <c r="I7665" i="76"/>
  <c r="I7666" i="76"/>
  <c r="I7667" i="76"/>
  <c r="I7668" i="76"/>
  <c r="I7669" i="76"/>
  <c r="I7670" i="76"/>
  <c r="I7671" i="76"/>
  <c r="I7672" i="76"/>
  <c r="I7673" i="76"/>
  <c r="I7674" i="76"/>
  <c r="I7675" i="76"/>
  <c r="I7676" i="76"/>
  <c r="I7677" i="76"/>
  <c r="I7678" i="76"/>
  <c r="I7679" i="76"/>
  <c r="I7680" i="76"/>
  <c r="I7681" i="76"/>
  <c r="I7682" i="76"/>
  <c r="I7683" i="76"/>
  <c r="I7684" i="76"/>
  <c r="I7685" i="76"/>
  <c r="I7686" i="76"/>
  <c r="I7687" i="76"/>
  <c r="I7688" i="76"/>
  <c r="I7689" i="76"/>
  <c r="I7690" i="76"/>
  <c r="I7691" i="76"/>
  <c r="I7692" i="76"/>
  <c r="I7693" i="76"/>
  <c r="I7694" i="76"/>
  <c r="I7695" i="76"/>
  <c r="I7696" i="76"/>
  <c r="I7697" i="76"/>
  <c r="I7698" i="76"/>
  <c r="I7699" i="76"/>
  <c r="I7700" i="76"/>
  <c r="I7701" i="76"/>
  <c r="I7702" i="76"/>
  <c r="I7703" i="76"/>
  <c r="I7704" i="76"/>
  <c r="I7705" i="76"/>
  <c r="I7706" i="76"/>
  <c r="I7707" i="76"/>
  <c r="I7708" i="76"/>
  <c r="I7709" i="76"/>
  <c r="I7710" i="76"/>
  <c r="I7711" i="76"/>
  <c r="I7712" i="76"/>
  <c r="I7713" i="76"/>
  <c r="I7714" i="76"/>
  <c r="I7715" i="76"/>
  <c r="I7716" i="76"/>
  <c r="I7717" i="76"/>
  <c r="I7718" i="76"/>
  <c r="I7719" i="76"/>
  <c r="I7720" i="76"/>
  <c r="I7721" i="76"/>
  <c r="I7722" i="76"/>
  <c r="I7723" i="76"/>
  <c r="I7724" i="76"/>
  <c r="I7725" i="76"/>
  <c r="I7726" i="76"/>
  <c r="I7727" i="76"/>
  <c r="I7728" i="76"/>
  <c r="I7729" i="76"/>
  <c r="I7730" i="76"/>
  <c r="I7731" i="76"/>
  <c r="I7732" i="76"/>
  <c r="I7733" i="76"/>
  <c r="I7734" i="76"/>
  <c r="I7735" i="76"/>
  <c r="I7736" i="76"/>
  <c r="I7737" i="76"/>
  <c r="I7738" i="76"/>
  <c r="I7739" i="76"/>
  <c r="I7740" i="76"/>
  <c r="I7741" i="76"/>
  <c r="I7742" i="76"/>
  <c r="I7743" i="76"/>
  <c r="I7744" i="76"/>
  <c r="I7745" i="76"/>
  <c r="I7746" i="76"/>
  <c r="I7747" i="76"/>
  <c r="I7748" i="76"/>
  <c r="I7749" i="76"/>
  <c r="I7750" i="76"/>
  <c r="I7751" i="76"/>
  <c r="I7752" i="76"/>
  <c r="I7753" i="76"/>
  <c r="I7754" i="76"/>
  <c r="I7755" i="76"/>
  <c r="I7756" i="76"/>
  <c r="I7757" i="76"/>
  <c r="I7758" i="76"/>
  <c r="I7759" i="76"/>
  <c r="I7760" i="76"/>
  <c r="I7761" i="76"/>
  <c r="I7762" i="76"/>
  <c r="I7763" i="76"/>
  <c r="I7764" i="76"/>
  <c r="I7765" i="76"/>
  <c r="I7766" i="76"/>
  <c r="I7767" i="76"/>
  <c r="I7768" i="76"/>
  <c r="I7769" i="76"/>
  <c r="I7770" i="76"/>
  <c r="I7771" i="76"/>
  <c r="I7772" i="76"/>
  <c r="I7773" i="76"/>
  <c r="I7774" i="76"/>
  <c r="I7775" i="76"/>
  <c r="I7776" i="76"/>
  <c r="I7777" i="76"/>
  <c r="I7778" i="76"/>
  <c r="I7779" i="76"/>
  <c r="I7780" i="76"/>
  <c r="I7781" i="76"/>
  <c r="I7782" i="76"/>
  <c r="I7783" i="76"/>
  <c r="I7784" i="76"/>
  <c r="I7785" i="76"/>
  <c r="I7786" i="76"/>
  <c r="I7787" i="76"/>
  <c r="I7788" i="76"/>
  <c r="I7789" i="76"/>
  <c r="I7790" i="76"/>
  <c r="I7791" i="76"/>
  <c r="I7792" i="76"/>
  <c r="I7793" i="76"/>
  <c r="I7794" i="76"/>
  <c r="I7795" i="76"/>
  <c r="I7796" i="76"/>
  <c r="I7797" i="76"/>
  <c r="I7798" i="76"/>
  <c r="I7799" i="76"/>
  <c r="I7800" i="76"/>
  <c r="I7801" i="76"/>
  <c r="I7802" i="76"/>
  <c r="I7803" i="76"/>
  <c r="I7804" i="76"/>
  <c r="I7805" i="76"/>
  <c r="I7806" i="76"/>
  <c r="I7807" i="76"/>
  <c r="I7808" i="76"/>
  <c r="I7809" i="76"/>
  <c r="I7810" i="76"/>
  <c r="I7811" i="76"/>
  <c r="I7812" i="76"/>
  <c r="I7813" i="76"/>
  <c r="I7814" i="76"/>
  <c r="I7815" i="76"/>
  <c r="I7816" i="76"/>
  <c r="I7817" i="76"/>
  <c r="I7818" i="76"/>
  <c r="I7819" i="76"/>
  <c r="I7820" i="76"/>
  <c r="I7821" i="76"/>
  <c r="I7822" i="76"/>
  <c r="I7823" i="76"/>
  <c r="I7824" i="76"/>
  <c r="I7825" i="76"/>
  <c r="I7826" i="76"/>
  <c r="I7827" i="76"/>
  <c r="I7828" i="76"/>
  <c r="I7829" i="76"/>
  <c r="I7830" i="76"/>
  <c r="I7831" i="76"/>
  <c r="I7832" i="76"/>
  <c r="I7833" i="76"/>
  <c r="I7834" i="76"/>
  <c r="I7835" i="76"/>
  <c r="I7836" i="76"/>
  <c r="I7837" i="76"/>
  <c r="I7838" i="76"/>
  <c r="I7839" i="76"/>
  <c r="I7840" i="76"/>
  <c r="I7841" i="76"/>
  <c r="I7842" i="76"/>
  <c r="I7843" i="76"/>
  <c r="I7844" i="76"/>
  <c r="I7845" i="76"/>
  <c r="I7846" i="76"/>
  <c r="I7847" i="76"/>
  <c r="I7848" i="76"/>
  <c r="I7849" i="76"/>
  <c r="I7850" i="76"/>
  <c r="I7851" i="76"/>
  <c r="I7852" i="76"/>
  <c r="I7853" i="76"/>
  <c r="I7854" i="76"/>
  <c r="I7855" i="76"/>
  <c r="I7856" i="76"/>
  <c r="I7857" i="76"/>
  <c r="I7858" i="76"/>
  <c r="I7859" i="76"/>
  <c r="I7860" i="76"/>
  <c r="I7861" i="76"/>
  <c r="I7862" i="76"/>
  <c r="I7863" i="76"/>
  <c r="I7864" i="76"/>
  <c r="I7865" i="76"/>
  <c r="I7866" i="76"/>
  <c r="I7867" i="76"/>
  <c r="I7868" i="76"/>
  <c r="I7869" i="76"/>
  <c r="I7870" i="76"/>
  <c r="I7871" i="76"/>
  <c r="I7872" i="76"/>
  <c r="I7873" i="76"/>
  <c r="I7874" i="76"/>
  <c r="I7875" i="76"/>
  <c r="I7876" i="76"/>
  <c r="I7877" i="76"/>
  <c r="I7878" i="76"/>
  <c r="I7879" i="76"/>
  <c r="I7880" i="76"/>
  <c r="I7881" i="76"/>
  <c r="I7882" i="76"/>
  <c r="I7883" i="76"/>
  <c r="I7884" i="76"/>
  <c r="I7885" i="76"/>
  <c r="I7886" i="76"/>
  <c r="I7887" i="76"/>
  <c r="I7888" i="76"/>
  <c r="I7889" i="76"/>
  <c r="I7890" i="76"/>
  <c r="I7891" i="76"/>
  <c r="I7892" i="76"/>
  <c r="I7893" i="76"/>
  <c r="I7894" i="76"/>
  <c r="I7895" i="76"/>
  <c r="I7896" i="76"/>
  <c r="I7897" i="76"/>
  <c r="I7898" i="76"/>
  <c r="I7899" i="76"/>
  <c r="I7900" i="76"/>
  <c r="I7901" i="76"/>
  <c r="I7902" i="76"/>
  <c r="I7903" i="76"/>
  <c r="I7904" i="76"/>
  <c r="I7905" i="76"/>
  <c r="I7906" i="76"/>
  <c r="I7907" i="76"/>
  <c r="I7908" i="76"/>
  <c r="I7909" i="76"/>
  <c r="I7910" i="76"/>
  <c r="I7911" i="76"/>
  <c r="I7912" i="76"/>
  <c r="I7913" i="76"/>
  <c r="I7914" i="76"/>
  <c r="I7915" i="76"/>
  <c r="I7916" i="76"/>
  <c r="I7917" i="76"/>
  <c r="I7918" i="76"/>
  <c r="I7919" i="76"/>
  <c r="I7920" i="76"/>
  <c r="I7921" i="76"/>
  <c r="I7922" i="76"/>
  <c r="I7923" i="76"/>
  <c r="I7924" i="76"/>
  <c r="I7925" i="76"/>
  <c r="I7926" i="76"/>
  <c r="I7927" i="76"/>
  <c r="I7928" i="76"/>
  <c r="I7929" i="76"/>
  <c r="I7930" i="76"/>
  <c r="I7931" i="76"/>
  <c r="I7932" i="76"/>
  <c r="I7933" i="76"/>
  <c r="I7934" i="76"/>
  <c r="I7935" i="76"/>
  <c r="I7936" i="76"/>
  <c r="I7937" i="76"/>
  <c r="I7938" i="76"/>
  <c r="I7939" i="76"/>
  <c r="I7940" i="76"/>
  <c r="I7941" i="76"/>
  <c r="I7942" i="76"/>
  <c r="I7943" i="76"/>
  <c r="I7944" i="76"/>
  <c r="I7945" i="76"/>
  <c r="I7946" i="76"/>
  <c r="I7947" i="76"/>
  <c r="I7948" i="76"/>
  <c r="I7949" i="76"/>
  <c r="I7950" i="76"/>
  <c r="I7951" i="76"/>
  <c r="I7952" i="76"/>
  <c r="I7953" i="76"/>
  <c r="I7954" i="76"/>
  <c r="I7955" i="76"/>
  <c r="I7956" i="76"/>
  <c r="I7957" i="76"/>
  <c r="I7958" i="76"/>
  <c r="I7959" i="76"/>
  <c r="I7960" i="76"/>
  <c r="I7961" i="76"/>
  <c r="I7962" i="76"/>
  <c r="I7963" i="76"/>
  <c r="I7964" i="76"/>
  <c r="I7965" i="76"/>
  <c r="I7966" i="76"/>
  <c r="I7967" i="76"/>
  <c r="I7968" i="76"/>
  <c r="I7969" i="76"/>
  <c r="I7970" i="76"/>
  <c r="I7971" i="76"/>
  <c r="I7972" i="76"/>
  <c r="I7973" i="76"/>
  <c r="I7974" i="76"/>
  <c r="I7975" i="76"/>
  <c r="I7976" i="76"/>
  <c r="I7977" i="76"/>
  <c r="I7978" i="76"/>
  <c r="I7979" i="76"/>
  <c r="I7980" i="76"/>
  <c r="I7981" i="76"/>
  <c r="I7982" i="76"/>
  <c r="I7983" i="76"/>
  <c r="I7984" i="76"/>
  <c r="I7985" i="76"/>
  <c r="I7986" i="76"/>
  <c r="I7987" i="76"/>
  <c r="I7988" i="76"/>
  <c r="I7989" i="76"/>
  <c r="I7990" i="76"/>
  <c r="I7991" i="76"/>
  <c r="I7992" i="76"/>
  <c r="I7993" i="76"/>
  <c r="I7994" i="76"/>
  <c r="I7995" i="76"/>
  <c r="I7996" i="76"/>
  <c r="I7997" i="76"/>
  <c r="I7998" i="76"/>
  <c r="I7999" i="76"/>
  <c r="I8000" i="76"/>
  <c r="I8001" i="76"/>
  <c r="I8002" i="76"/>
  <c r="I8003" i="76"/>
  <c r="I8004" i="76"/>
  <c r="I8005" i="76"/>
  <c r="I8006" i="76"/>
  <c r="I8007" i="76"/>
  <c r="I8008" i="76"/>
  <c r="I8009" i="76"/>
  <c r="I8010" i="76"/>
  <c r="I8011" i="76"/>
  <c r="I8012" i="76"/>
  <c r="I8013" i="76"/>
  <c r="I8014" i="76"/>
  <c r="I8015" i="76"/>
  <c r="I8016" i="76"/>
  <c r="I8017" i="76"/>
  <c r="I8018" i="76"/>
  <c r="I8019" i="76"/>
  <c r="I8020" i="76"/>
  <c r="I8021" i="76"/>
  <c r="I8022" i="76"/>
  <c r="I8023" i="76"/>
  <c r="I8024" i="76"/>
  <c r="I8025" i="76"/>
  <c r="I8026" i="76"/>
  <c r="I8027" i="76"/>
  <c r="I8028" i="76"/>
  <c r="I8029" i="76"/>
  <c r="I8030" i="76"/>
  <c r="I8031" i="76"/>
  <c r="I8032" i="76"/>
  <c r="I8033" i="76"/>
  <c r="I8034" i="76"/>
  <c r="I8035" i="76"/>
  <c r="I8036" i="76"/>
  <c r="I8037" i="76"/>
  <c r="I8038" i="76"/>
  <c r="I8039" i="76"/>
  <c r="I8040" i="76"/>
  <c r="I8041" i="76"/>
  <c r="I8042" i="76"/>
  <c r="I8043" i="76"/>
  <c r="I8044" i="76"/>
  <c r="I8045" i="76"/>
  <c r="I8046" i="76"/>
  <c r="I8047" i="76"/>
  <c r="I8048" i="76"/>
  <c r="I8049" i="76"/>
  <c r="I8050" i="76"/>
  <c r="I8051" i="76"/>
  <c r="I8052" i="76"/>
  <c r="I8053" i="76"/>
  <c r="I8054" i="76"/>
  <c r="I8055" i="76"/>
  <c r="I8056" i="76"/>
  <c r="I8057" i="76"/>
  <c r="I8058" i="76"/>
  <c r="I8059" i="76"/>
  <c r="I8060" i="76"/>
  <c r="I8061" i="76"/>
  <c r="I8062" i="76"/>
  <c r="I8063" i="76"/>
  <c r="I8064" i="76"/>
  <c r="I8065" i="76"/>
  <c r="I8066" i="76"/>
  <c r="I8067" i="76"/>
  <c r="I8068" i="76"/>
  <c r="I8069" i="76"/>
  <c r="I8070" i="76"/>
  <c r="I8071" i="76"/>
  <c r="I8072" i="76"/>
  <c r="I8073" i="76"/>
  <c r="I8074" i="76"/>
  <c r="I8075" i="76"/>
  <c r="I8076" i="76"/>
  <c r="I8077" i="76"/>
  <c r="I8078" i="76"/>
  <c r="I8079" i="76"/>
  <c r="I8080" i="76"/>
  <c r="I8081" i="76"/>
  <c r="I8082" i="76"/>
  <c r="I8083" i="76"/>
  <c r="I8084" i="76"/>
  <c r="I8085" i="76"/>
  <c r="I8086" i="76"/>
  <c r="I8087" i="76"/>
  <c r="I8088" i="76"/>
  <c r="I8089" i="76"/>
  <c r="I8090" i="76"/>
  <c r="I8091" i="76"/>
  <c r="I8092" i="76"/>
  <c r="I8093" i="76"/>
  <c r="I8094" i="76"/>
  <c r="I8095" i="76"/>
  <c r="I8096" i="76"/>
  <c r="I8097" i="76"/>
  <c r="I8098" i="76"/>
  <c r="I8099" i="76"/>
  <c r="I8100" i="76"/>
  <c r="I8101" i="76"/>
  <c r="I8102" i="76"/>
  <c r="I8103" i="76"/>
  <c r="I8104" i="76"/>
  <c r="I8105" i="76"/>
  <c r="I8106" i="76"/>
  <c r="I8107" i="76"/>
  <c r="I8108" i="76"/>
  <c r="I8109" i="76"/>
  <c r="I8110" i="76"/>
  <c r="I8111" i="76"/>
  <c r="I8112" i="76"/>
  <c r="I8113" i="76"/>
  <c r="I8114" i="76"/>
  <c r="I8115" i="76"/>
  <c r="I8116" i="76"/>
  <c r="I8117" i="76"/>
  <c r="I8118" i="76"/>
  <c r="I8119" i="76"/>
  <c r="I8120" i="76"/>
  <c r="I8121" i="76"/>
  <c r="I8122" i="76"/>
  <c r="I8123" i="76"/>
  <c r="I8124" i="76"/>
  <c r="I8125" i="76"/>
  <c r="I8126" i="76"/>
  <c r="I8127" i="76"/>
  <c r="I8128" i="76"/>
  <c r="I8129" i="76"/>
  <c r="I8130" i="76"/>
  <c r="I8131" i="76"/>
  <c r="I8132" i="76"/>
  <c r="I8133" i="76"/>
  <c r="I8134" i="76"/>
  <c r="I8135" i="76"/>
  <c r="I8136" i="76"/>
  <c r="I8137" i="76"/>
  <c r="I8138" i="76"/>
  <c r="I8139" i="76"/>
  <c r="I8140" i="76"/>
  <c r="I8141" i="76"/>
  <c r="I8142" i="76"/>
  <c r="I8143" i="76"/>
  <c r="I8144" i="76"/>
  <c r="I8145" i="76"/>
  <c r="I8146" i="76"/>
  <c r="I8147" i="76"/>
  <c r="I8148" i="76"/>
  <c r="I8149" i="76"/>
  <c r="I8150" i="76"/>
  <c r="I8151" i="76"/>
  <c r="I8152" i="76"/>
  <c r="I8153" i="76"/>
  <c r="I8154" i="76"/>
  <c r="I8155" i="76"/>
  <c r="I8156" i="76"/>
  <c r="I8157" i="76"/>
  <c r="I8158" i="76"/>
  <c r="I8159" i="76"/>
  <c r="I8160" i="76"/>
  <c r="I8161" i="76"/>
  <c r="I8162" i="76"/>
  <c r="I8163" i="76"/>
  <c r="I8164" i="76"/>
  <c r="I8165" i="76"/>
  <c r="I8166" i="76"/>
  <c r="I8167" i="76"/>
  <c r="I8168" i="76"/>
  <c r="I8169" i="76"/>
  <c r="I8170" i="76"/>
  <c r="I8171" i="76"/>
  <c r="I8172" i="76"/>
  <c r="I8173" i="76"/>
  <c r="I8174" i="76"/>
  <c r="I8175" i="76"/>
  <c r="I8176" i="76"/>
  <c r="I8177" i="76"/>
  <c r="I8178" i="76"/>
  <c r="I8179" i="76"/>
  <c r="I8180" i="76"/>
  <c r="I8181" i="76"/>
  <c r="I8182" i="76"/>
  <c r="I8183" i="76"/>
  <c r="I8184" i="76"/>
  <c r="I8185" i="76"/>
  <c r="I8186" i="76"/>
  <c r="I8187" i="76"/>
  <c r="I8188" i="76"/>
  <c r="I8189" i="76"/>
  <c r="I8190" i="76"/>
  <c r="I8191" i="76"/>
  <c r="I8192" i="76"/>
  <c r="I8193" i="76"/>
  <c r="I8194" i="76"/>
  <c r="I8195" i="76"/>
  <c r="I8196" i="76"/>
  <c r="I8197" i="76"/>
  <c r="I8198" i="76"/>
  <c r="I8199" i="76"/>
  <c r="I8200" i="76"/>
  <c r="I8201" i="76"/>
  <c r="I8202" i="76"/>
  <c r="I8203" i="76"/>
  <c r="I8204" i="76"/>
  <c r="I8205" i="76"/>
  <c r="I8206" i="76"/>
  <c r="I8207" i="76"/>
  <c r="I8208" i="76"/>
  <c r="I8209" i="76"/>
  <c r="I8210" i="76"/>
  <c r="I8211" i="76"/>
  <c r="I8212" i="76"/>
  <c r="I8213" i="76"/>
  <c r="I8214" i="76"/>
  <c r="I8215" i="76"/>
  <c r="I8216" i="76"/>
  <c r="I8217" i="76"/>
  <c r="I8218" i="76"/>
  <c r="I8219" i="76"/>
  <c r="I8220" i="76"/>
  <c r="I8221" i="76"/>
  <c r="I8222" i="76"/>
  <c r="I8223" i="76"/>
  <c r="I8224" i="76"/>
  <c r="I8225" i="76"/>
  <c r="I8226" i="76"/>
  <c r="I8227" i="76"/>
  <c r="I8228" i="76"/>
  <c r="I8229" i="76"/>
  <c r="I8230" i="76"/>
  <c r="I8231" i="76"/>
  <c r="I8232" i="76"/>
  <c r="I8233" i="76"/>
  <c r="I8234" i="76"/>
  <c r="I8235" i="76"/>
  <c r="I8236" i="76"/>
  <c r="I8237" i="76"/>
  <c r="I8238" i="76"/>
  <c r="I8239" i="76"/>
  <c r="I8240" i="76"/>
  <c r="I8241" i="76"/>
  <c r="I8242" i="76"/>
  <c r="I8243" i="76"/>
  <c r="I8244" i="76"/>
  <c r="I8245" i="76"/>
  <c r="I8246" i="76"/>
  <c r="I8247" i="76"/>
  <c r="I8248" i="76"/>
  <c r="I8249" i="76"/>
  <c r="I8250" i="76"/>
  <c r="I8251" i="76"/>
  <c r="I8252" i="76"/>
  <c r="I8253" i="76"/>
  <c r="I8254" i="76"/>
  <c r="I8255" i="76"/>
  <c r="I8256" i="76"/>
  <c r="I8257" i="76"/>
  <c r="I8258" i="76"/>
  <c r="I8259" i="76"/>
  <c r="I8260" i="76"/>
  <c r="I8261" i="76"/>
  <c r="I8262" i="76"/>
  <c r="I8263" i="76"/>
  <c r="I8264" i="76"/>
  <c r="I8265" i="76"/>
  <c r="I8266" i="76"/>
  <c r="I8267" i="76"/>
  <c r="I8268" i="76"/>
  <c r="I8269" i="76"/>
  <c r="I8270" i="76"/>
  <c r="I8271" i="76"/>
  <c r="I8272" i="76"/>
  <c r="I8273" i="76"/>
  <c r="I8274" i="76"/>
  <c r="I8275" i="76"/>
  <c r="I8276" i="76"/>
  <c r="I8277" i="76"/>
  <c r="I8278" i="76"/>
  <c r="I8279" i="76"/>
  <c r="I8280" i="76"/>
  <c r="I8281" i="76"/>
  <c r="I8282" i="76"/>
  <c r="I8283" i="76"/>
  <c r="I8284" i="76"/>
  <c r="I8285" i="76"/>
  <c r="I8286" i="76"/>
  <c r="I8287" i="76"/>
  <c r="I8288" i="76"/>
  <c r="I8289" i="76"/>
  <c r="I8290" i="76"/>
  <c r="I8291" i="76"/>
  <c r="I8292" i="76"/>
  <c r="I8293" i="76"/>
  <c r="I8294" i="76"/>
  <c r="I8295" i="76"/>
  <c r="I8296" i="76"/>
  <c r="I8297" i="76"/>
  <c r="I8298" i="76"/>
  <c r="I8299" i="76"/>
  <c r="I8300" i="76"/>
  <c r="I8301" i="76"/>
  <c r="I8302" i="76"/>
  <c r="I8303" i="76"/>
  <c r="I8304" i="76"/>
  <c r="I8305" i="76"/>
  <c r="I8306" i="76"/>
  <c r="I8307" i="76"/>
  <c r="I8308" i="76"/>
  <c r="I8309" i="76"/>
  <c r="I8310" i="76"/>
  <c r="I8311" i="76"/>
  <c r="I8312" i="76"/>
  <c r="I8313" i="76"/>
  <c r="I8314" i="76"/>
  <c r="I8315" i="76"/>
  <c r="I8316" i="76"/>
  <c r="I8317" i="76"/>
  <c r="I8318" i="76"/>
  <c r="I8319" i="76"/>
  <c r="I8320" i="76"/>
  <c r="I8321" i="76"/>
  <c r="I8322" i="76"/>
  <c r="I8323" i="76"/>
  <c r="I8324" i="76"/>
  <c r="I8325" i="76"/>
  <c r="I8326" i="76"/>
  <c r="I8327" i="76"/>
  <c r="I8328" i="76"/>
  <c r="I8329" i="76"/>
  <c r="I8330" i="76"/>
  <c r="I8331" i="76"/>
  <c r="I8332" i="76"/>
  <c r="I8333" i="76"/>
  <c r="I8334" i="76"/>
  <c r="I8335" i="76"/>
  <c r="I8336" i="76"/>
  <c r="I8337" i="76"/>
  <c r="I8338" i="76"/>
  <c r="I8339" i="76"/>
  <c r="I8340" i="76"/>
  <c r="I8341" i="76"/>
  <c r="I8342" i="76"/>
  <c r="I8343" i="76"/>
  <c r="I8344" i="76"/>
  <c r="I8345" i="76"/>
  <c r="I8346" i="76"/>
  <c r="I8347" i="76"/>
  <c r="I8348" i="76"/>
  <c r="I8349" i="76"/>
  <c r="I8350" i="76"/>
  <c r="I8351" i="76"/>
  <c r="I8352" i="76"/>
  <c r="I8353" i="76"/>
  <c r="I8354" i="76"/>
  <c r="I8355" i="76"/>
  <c r="I8356" i="76"/>
  <c r="I8357" i="76"/>
  <c r="I8358" i="76"/>
  <c r="I8359" i="76"/>
  <c r="I8360" i="76"/>
  <c r="I8361" i="76"/>
  <c r="I8362" i="76"/>
  <c r="I8363" i="76"/>
  <c r="I8364" i="76"/>
  <c r="I8365" i="76"/>
  <c r="I8366" i="76"/>
  <c r="I8367" i="76"/>
  <c r="I8368" i="76"/>
  <c r="I8369" i="76"/>
  <c r="I8370" i="76"/>
  <c r="I8371" i="76"/>
  <c r="I8372" i="76"/>
  <c r="I8373" i="76"/>
  <c r="I8374" i="76"/>
  <c r="I8375" i="76"/>
  <c r="I8376" i="76"/>
  <c r="I8377" i="76"/>
  <c r="I8378" i="76"/>
  <c r="I8379" i="76"/>
  <c r="I8380" i="76"/>
  <c r="I8381" i="76"/>
  <c r="I8382" i="76"/>
  <c r="I8383" i="76"/>
  <c r="I8384" i="76"/>
  <c r="I8385" i="76"/>
  <c r="I8386" i="76"/>
  <c r="I8387" i="76"/>
  <c r="I8388" i="76"/>
  <c r="I8389" i="76"/>
  <c r="I8390" i="76"/>
  <c r="I8391" i="76"/>
  <c r="I8392" i="76"/>
  <c r="I8393" i="76"/>
  <c r="I8394" i="76"/>
  <c r="I8395" i="76"/>
  <c r="I8396" i="76"/>
  <c r="I8397" i="76"/>
  <c r="I8398" i="76"/>
  <c r="I8399" i="76"/>
  <c r="I8400" i="76"/>
  <c r="I8401" i="76"/>
  <c r="I8402" i="76"/>
  <c r="I8403" i="76"/>
  <c r="I8404" i="76"/>
  <c r="I8405" i="76"/>
  <c r="I8406" i="76"/>
  <c r="I8407" i="76"/>
  <c r="I8408" i="76"/>
  <c r="I8409" i="76"/>
  <c r="I8410" i="76"/>
  <c r="I8411" i="76"/>
  <c r="I8412" i="76"/>
  <c r="I8413" i="76"/>
  <c r="I8414" i="76"/>
  <c r="I8415" i="76"/>
  <c r="I8416" i="76"/>
  <c r="I8417" i="76"/>
  <c r="I8418" i="76"/>
  <c r="I8419" i="76"/>
  <c r="I8420" i="76"/>
  <c r="I8421" i="76"/>
  <c r="I8422" i="76"/>
  <c r="I8423" i="76"/>
  <c r="I8424" i="76"/>
  <c r="I8425" i="76"/>
  <c r="I8426" i="76"/>
  <c r="I8427" i="76"/>
  <c r="I8428" i="76"/>
  <c r="I8429" i="76"/>
  <c r="I8430" i="76"/>
  <c r="I8431" i="76"/>
  <c r="I8432" i="76"/>
  <c r="I8433" i="76"/>
  <c r="I8434" i="76"/>
  <c r="I8435" i="76"/>
  <c r="I8436" i="76"/>
  <c r="I8437" i="76"/>
  <c r="I8438" i="76"/>
  <c r="I8439" i="76"/>
  <c r="I8440" i="76"/>
  <c r="I8441" i="76"/>
  <c r="I8442" i="76"/>
  <c r="I8443" i="76"/>
  <c r="I8444" i="76"/>
  <c r="I8445" i="76"/>
  <c r="I8446" i="76"/>
  <c r="I8447" i="76"/>
  <c r="I8448" i="76"/>
  <c r="I8449" i="76"/>
  <c r="I8450" i="76"/>
  <c r="I8451" i="76"/>
  <c r="I8452" i="76"/>
  <c r="I8453" i="76"/>
  <c r="I8454" i="76"/>
  <c r="I8455" i="76"/>
  <c r="I8456" i="76"/>
  <c r="I8457" i="76"/>
  <c r="I8458" i="76"/>
  <c r="I8459" i="76"/>
  <c r="I8460" i="76"/>
  <c r="I8461" i="76"/>
  <c r="I8462" i="76"/>
  <c r="I8463" i="76"/>
  <c r="I8464" i="76"/>
  <c r="I8465" i="76"/>
  <c r="I8466" i="76"/>
  <c r="I8467" i="76"/>
  <c r="I8468" i="76"/>
  <c r="I8469" i="76"/>
  <c r="I8470" i="76"/>
  <c r="I8471" i="76"/>
  <c r="I8472" i="76"/>
  <c r="I8473" i="76"/>
  <c r="I8474" i="76"/>
  <c r="I8475" i="76"/>
  <c r="I8476" i="76"/>
  <c r="I8477" i="76"/>
  <c r="I8478" i="76"/>
  <c r="I8479" i="76"/>
  <c r="I8480" i="76"/>
  <c r="I8481" i="76"/>
  <c r="I8482" i="76"/>
  <c r="I8483" i="76"/>
  <c r="I8484" i="76"/>
  <c r="I8485" i="76"/>
  <c r="I8486" i="76"/>
  <c r="I8487" i="76"/>
  <c r="I8488" i="76"/>
  <c r="I8489" i="76"/>
  <c r="I8490" i="76"/>
  <c r="I8491" i="76"/>
  <c r="I8492" i="76"/>
  <c r="I8493" i="76"/>
  <c r="I8494" i="76"/>
  <c r="I8495" i="76"/>
  <c r="I8496" i="76"/>
  <c r="I8497" i="76"/>
  <c r="I8498" i="76"/>
  <c r="I8499" i="76"/>
  <c r="I8500" i="76"/>
  <c r="I8501" i="76"/>
  <c r="I8502" i="76"/>
  <c r="I8503" i="76"/>
  <c r="I8504" i="76"/>
  <c r="I8505" i="76"/>
  <c r="I8506" i="76"/>
  <c r="I8507" i="76"/>
  <c r="I8508" i="76"/>
  <c r="I8509" i="76"/>
  <c r="I8510" i="76"/>
  <c r="I8511" i="76"/>
  <c r="I8512" i="76"/>
  <c r="I8513" i="76"/>
  <c r="I8514" i="76"/>
  <c r="I8515" i="76"/>
  <c r="I8516" i="76"/>
  <c r="I8517" i="76"/>
  <c r="I8518" i="76"/>
  <c r="I8519" i="76"/>
  <c r="I8520" i="76"/>
  <c r="I8521" i="76"/>
  <c r="I8522" i="76"/>
  <c r="I8523" i="76"/>
  <c r="I8524" i="76"/>
  <c r="I8525" i="76"/>
  <c r="I8526" i="76"/>
  <c r="I8527" i="76"/>
  <c r="I8528" i="76"/>
  <c r="I8529" i="76"/>
  <c r="I8530" i="76"/>
  <c r="I8531" i="76"/>
  <c r="I8532" i="76"/>
  <c r="I8533" i="76"/>
  <c r="I8534" i="76"/>
  <c r="I8535" i="76"/>
  <c r="I8536" i="76"/>
  <c r="I8537" i="76"/>
  <c r="I8538" i="76"/>
  <c r="I8539" i="76"/>
  <c r="I8540" i="76"/>
  <c r="I8541" i="76"/>
  <c r="I8542" i="76"/>
  <c r="I8543" i="76"/>
  <c r="I8544" i="76"/>
  <c r="I8545" i="76"/>
  <c r="I8546" i="76"/>
  <c r="I8547" i="76"/>
  <c r="I8548" i="76"/>
  <c r="I8549" i="76"/>
  <c r="I8550" i="76"/>
  <c r="I8551" i="76"/>
  <c r="I8552" i="76"/>
  <c r="I8553" i="76"/>
  <c r="I8554" i="76"/>
  <c r="I8555" i="76"/>
  <c r="I8556" i="76"/>
  <c r="I8557" i="76"/>
  <c r="I8558" i="76"/>
  <c r="I8559" i="76"/>
  <c r="I8560" i="76"/>
  <c r="I8561" i="76"/>
  <c r="I8562" i="76"/>
  <c r="I8563" i="76"/>
  <c r="I8564" i="76"/>
  <c r="I8565" i="76"/>
  <c r="I8566" i="76"/>
  <c r="I8567" i="76"/>
  <c r="I8568" i="76"/>
  <c r="I8569" i="76"/>
  <c r="I8570" i="76"/>
  <c r="I8571" i="76"/>
  <c r="I8572" i="76"/>
  <c r="I8573" i="76"/>
  <c r="I8574" i="76"/>
  <c r="I8575" i="76"/>
  <c r="I8576" i="76"/>
  <c r="I8577" i="76"/>
  <c r="I8578" i="76"/>
  <c r="I8579" i="76"/>
  <c r="I8580" i="76"/>
  <c r="I8581" i="76"/>
  <c r="I8582" i="76"/>
  <c r="I8583" i="76"/>
  <c r="I8584" i="76"/>
  <c r="I8585" i="76"/>
  <c r="I8586" i="76"/>
  <c r="I8587" i="76"/>
  <c r="I8588" i="76"/>
  <c r="I8589" i="76"/>
  <c r="I8590" i="76"/>
  <c r="I8591" i="76"/>
  <c r="I8592" i="76"/>
  <c r="I8593" i="76"/>
  <c r="I8594" i="76"/>
  <c r="I8595" i="76"/>
  <c r="I8596" i="76"/>
  <c r="I8597" i="76"/>
  <c r="I8598" i="76"/>
  <c r="I8599" i="76"/>
  <c r="I8600" i="76"/>
  <c r="I8601" i="76"/>
  <c r="I8602" i="76"/>
  <c r="I8603" i="76"/>
  <c r="I8604" i="76"/>
  <c r="I8605" i="76"/>
  <c r="I8606" i="76"/>
  <c r="I8607" i="76"/>
  <c r="I8608" i="76"/>
  <c r="I8609" i="76"/>
  <c r="I8610" i="76"/>
  <c r="I8611" i="76"/>
  <c r="I8612" i="76"/>
  <c r="I8613" i="76"/>
  <c r="I8614" i="76"/>
  <c r="I8615" i="76"/>
  <c r="I8616" i="76"/>
  <c r="I8617" i="76"/>
  <c r="I8618" i="76"/>
  <c r="I8619" i="76"/>
  <c r="I8620" i="76"/>
  <c r="I8621" i="76"/>
  <c r="I8622" i="76"/>
  <c r="I8623" i="76"/>
  <c r="I8624" i="76"/>
  <c r="I8625" i="76"/>
  <c r="I8626" i="76"/>
  <c r="I8627" i="76"/>
  <c r="I8628" i="76"/>
  <c r="I8629" i="76"/>
  <c r="I8630" i="76"/>
  <c r="I8631" i="76"/>
  <c r="I8632" i="76"/>
  <c r="I8633" i="76"/>
  <c r="I8634" i="76"/>
  <c r="I8635" i="76"/>
  <c r="I8636" i="76"/>
  <c r="I8637" i="76"/>
  <c r="I8638" i="76"/>
  <c r="I8639" i="76"/>
  <c r="I8640" i="76"/>
  <c r="I8641" i="76"/>
  <c r="I8642" i="76"/>
  <c r="I8643" i="76"/>
  <c r="I8644" i="76"/>
  <c r="I8645" i="76"/>
  <c r="I8646" i="76"/>
  <c r="I8647" i="76"/>
  <c r="I8648" i="76"/>
  <c r="I8649" i="76"/>
  <c r="I8650" i="76"/>
  <c r="I8651" i="76"/>
  <c r="I8652" i="76"/>
  <c r="I8653" i="76"/>
  <c r="I8654" i="76"/>
  <c r="I8655" i="76"/>
  <c r="I8656" i="76"/>
  <c r="I8657" i="76"/>
  <c r="I8658" i="76"/>
  <c r="I8659" i="76"/>
  <c r="I8660" i="76"/>
  <c r="I8661" i="76"/>
  <c r="I8662" i="76"/>
  <c r="I8663" i="76"/>
  <c r="I8664" i="76"/>
  <c r="I8665" i="76"/>
  <c r="I8666" i="76"/>
  <c r="I8667" i="76"/>
  <c r="I8668" i="76"/>
  <c r="I8669" i="76"/>
  <c r="I8670" i="76"/>
  <c r="I8671" i="76"/>
  <c r="I8672" i="76"/>
  <c r="I8673" i="76"/>
  <c r="I8674" i="76"/>
  <c r="I8675" i="76"/>
  <c r="I8676" i="76"/>
  <c r="I8677" i="76"/>
  <c r="I8678" i="76"/>
  <c r="I8679" i="76"/>
  <c r="I8680" i="76"/>
  <c r="I8681" i="76"/>
  <c r="I8682" i="76"/>
  <c r="I8683" i="76"/>
  <c r="I8684" i="76"/>
  <c r="I8685" i="76"/>
  <c r="I8686" i="76"/>
  <c r="I8687" i="76"/>
  <c r="I8688" i="76"/>
  <c r="I8689" i="76"/>
  <c r="I8690" i="76"/>
  <c r="I8691" i="76"/>
  <c r="I8692" i="76"/>
  <c r="I8693" i="76"/>
  <c r="I8694" i="76"/>
  <c r="I8695" i="76"/>
  <c r="I8696" i="76"/>
  <c r="I8697" i="76"/>
  <c r="I8698" i="76"/>
  <c r="I8699" i="76"/>
  <c r="I8700" i="76"/>
  <c r="I8701" i="76"/>
  <c r="I8702" i="76"/>
  <c r="I8703" i="76"/>
  <c r="I8704" i="76"/>
  <c r="I8705" i="76"/>
  <c r="I8706" i="76"/>
  <c r="I8707" i="76"/>
  <c r="I8708" i="76"/>
  <c r="I8709" i="76"/>
  <c r="I8710" i="76"/>
  <c r="I8711" i="76"/>
  <c r="I8712" i="76"/>
  <c r="I8713" i="76"/>
  <c r="I8714" i="76"/>
  <c r="I8715" i="76"/>
  <c r="I8716" i="76"/>
  <c r="I8717" i="76"/>
  <c r="I8718" i="76"/>
  <c r="I8719" i="76"/>
  <c r="I8720" i="76"/>
  <c r="I8721" i="76"/>
  <c r="I8722" i="76"/>
  <c r="I8723" i="76"/>
  <c r="I8724" i="76"/>
  <c r="I8725" i="76"/>
  <c r="I8726" i="76"/>
  <c r="I8727" i="76"/>
  <c r="I8728" i="76"/>
  <c r="I8729" i="76"/>
  <c r="I8730" i="76"/>
  <c r="I8731" i="76"/>
  <c r="I8732" i="76"/>
  <c r="I8733" i="76"/>
  <c r="I8734" i="76"/>
  <c r="I8735" i="76"/>
  <c r="I8736" i="76"/>
  <c r="I8737" i="76"/>
  <c r="I8738" i="76"/>
  <c r="I8739" i="76"/>
  <c r="I8740" i="76"/>
  <c r="I8741" i="76"/>
  <c r="I8742" i="76"/>
  <c r="I8743" i="76"/>
  <c r="I8744" i="76"/>
  <c r="I8745" i="76"/>
  <c r="I8746" i="76"/>
  <c r="I8747" i="76"/>
  <c r="I8748" i="76"/>
  <c r="I8749" i="76"/>
  <c r="I8750" i="76"/>
  <c r="I8751" i="76"/>
  <c r="I8752" i="76"/>
  <c r="I8753" i="76"/>
  <c r="I8754" i="76"/>
  <c r="I8755" i="76"/>
  <c r="I8756" i="76"/>
  <c r="I8757" i="76"/>
  <c r="I8758" i="76"/>
  <c r="I8759" i="76"/>
  <c r="I8760" i="76"/>
  <c r="I8761" i="76"/>
  <c r="I8762" i="76"/>
  <c r="I8763" i="76"/>
  <c r="I8764" i="76"/>
  <c r="I8765" i="76"/>
  <c r="I8766" i="76"/>
  <c r="I8767" i="76"/>
  <c r="I8768" i="76"/>
  <c r="I8769" i="76"/>
  <c r="I8770" i="76"/>
  <c r="I8771" i="76"/>
  <c r="I8772" i="76"/>
  <c r="I8773" i="76"/>
  <c r="I8774" i="76"/>
  <c r="I8775" i="76"/>
  <c r="I8776" i="76"/>
  <c r="I8777" i="76"/>
  <c r="I8778" i="76"/>
  <c r="I8779" i="76"/>
  <c r="I8780" i="76"/>
  <c r="I8781" i="76"/>
  <c r="I8782" i="76"/>
  <c r="I8783" i="76"/>
  <c r="I8784" i="76"/>
  <c r="I8785" i="76"/>
  <c r="I8786" i="76"/>
  <c r="I8787" i="76"/>
  <c r="I8788" i="76"/>
  <c r="I8789" i="76"/>
  <c r="I8790" i="76"/>
  <c r="I8791" i="76"/>
  <c r="I8792" i="76"/>
  <c r="I8793" i="76"/>
  <c r="I8794" i="76"/>
  <c r="I8795" i="76"/>
  <c r="I8796" i="76"/>
  <c r="I8797" i="76"/>
  <c r="I8798" i="76"/>
  <c r="I8799" i="76"/>
  <c r="I8800" i="76"/>
  <c r="I8801" i="76"/>
  <c r="I8802" i="76"/>
  <c r="I8803" i="76"/>
  <c r="I8804" i="76"/>
  <c r="I8805" i="76"/>
  <c r="I8806" i="76"/>
  <c r="I8807" i="76"/>
  <c r="I8808" i="76"/>
  <c r="I8809" i="76"/>
  <c r="I8810" i="76"/>
  <c r="I8811" i="76"/>
  <c r="I8812" i="76"/>
  <c r="I8813" i="76"/>
  <c r="I8814" i="76"/>
  <c r="I8815" i="76"/>
  <c r="I8816" i="76"/>
  <c r="I8817" i="76"/>
  <c r="I8818" i="76"/>
  <c r="I8819" i="76"/>
  <c r="I8820" i="76"/>
  <c r="I8821" i="76"/>
  <c r="I8822" i="76"/>
  <c r="I8823" i="76"/>
  <c r="I8824" i="76"/>
  <c r="I8825" i="76"/>
  <c r="I8826" i="76"/>
  <c r="I8827" i="76"/>
  <c r="I8828" i="76"/>
  <c r="I8829" i="76"/>
  <c r="I8830" i="76"/>
  <c r="I8831" i="76"/>
  <c r="I8832" i="76"/>
  <c r="I8833" i="76"/>
  <c r="I8834" i="76"/>
  <c r="I8835" i="76"/>
  <c r="I8836" i="76"/>
  <c r="I8837" i="76"/>
  <c r="I8838" i="76"/>
  <c r="I8839" i="76"/>
  <c r="I8840" i="76"/>
  <c r="I8841" i="76"/>
  <c r="I8842" i="76"/>
  <c r="I8843" i="76"/>
  <c r="I8844" i="76"/>
  <c r="I8845" i="76"/>
  <c r="I8846" i="76"/>
  <c r="I8847" i="76"/>
  <c r="I8848" i="76"/>
  <c r="I8849" i="76"/>
  <c r="I8850" i="76"/>
  <c r="I8851" i="76"/>
  <c r="I8852" i="76"/>
  <c r="I8853" i="76"/>
  <c r="I8854" i="76"/>
  <c r="I8855" i="76"/>
  <c r="I8856" i="76"/>
  <c r="I8857" i="76"/>
  <c r="I8858" i="76"/>
  <c r="I8859" i="76"/>
  <c r="I8860" i="76"/>
  <c r="I8861" i="76"/>
  <c r="I8862" i="76"/>
  <c r="I8863" i="76"/>
  <c r="I8864" i="76"/>
  <c r="I8865" i="76"/>
  <c r="I8866" i="76"/>
  <c r="I8867" i="76"/>
  <c r="I8868" i="76"/>
  <c r="I8869" i="76"/>
  <c r="I8870" i="76"/>
  <c r="I8871" i="76"/>
  <c r="I8872" i="76"/>
  <c r="I8873" i="76"/>
  <c r="I8874" i="76"/>
  <c r="I8875" i="76"/>
  <c r="I8876" i="76"/>
  <c r="I8877" i="76"/>
  <c r="I8878" i="76"/>
  <c r="I8879" i="76"/>
  <c r="I8880" i="76"/>
  <c r="I8881" i="76"/>
  <c r="I8882" i="76"/>
  <c r="I8883" i="76"/>
  <c r="I8884" i="76"/>
  <c r="I8885" i="76"/>
  <c r="I8886" i="76"/>
  <c r="I8887" i="76"/>
  <c r="I8888" i="76"/>
  <c r="I8889" i="76"/>
  <c r="I8890" i="76"/>
  <c r="I8891" i="76"/>
  <c r="I8892" i="76"/>
  <c r="I8893" i="76"/>
  <c r="I8894" i="76"/>
  <c r="I8895" i="76"/>
  <c r="I8896" i="76"/>
  <c r="I8897" i="76"/>
  <c r="I8898" i="76"/>
  <c r="I8899" i="76"/>
  <c r="I8900" i="76"/>
  <c r="I8901" i="76"/>
  <c r="I8902" i="76"/>
  <c r="I8903" i="76"/>
  <c r="I8904" i="76"/>
  <c r="I8905" i="76"/>
  <c r="I8906" i="76"/>
  <c r="I8907" i="76"/>
  <c r="I8908" i="76"/>
  <c r="I8909" i="76"/>
  <c r="I8910" i="76"/>
  <c r="I8911" i="76"/>
  <c r="I8912" i="76"/>
  <c r="I8913" i="76"/>
  <c r="I8914" i="76"/>
  <c r="I8915" i="76"/>
  <c r="I8916" i="76"/>
  <c r="I8917" i="76"/>
  <c r="I8918" i="76"/>
  <c r="I8919" i="76"/>
  <c r="I8920" i="76"/>
  <c r="I8921" i="76"/>
  <c r="I8922" i="76"/>
  <c r="I8923" i="76"/>
  <c r="I8924" i="76"/>
  <c r="I8925" i="76"/>
  <c r="I8926" i="76"/>
  <c r="I8927" i="76"/>
  <c r="I8928" i="76"/>
  <c r="I8929" i="76"/>
  <c r="I8930" i="76"/>
  <c r="I8931" i="76"/>
  <c r="I8932" i="76"/>
  <c r="I8933" i="76"/>
  <c r="I8934" i="76"/>
  <c r="I8935" i="76"/>
  <c r="I8936" i="76"/>
  <c r="I8937" i="76"/>
  <c r="I8938" i="76"/>
  <c r="I8939" i="76"/>
  <c r="I8940" i="76"/>
  <c r="I8941" i="76"/>
  <c r="I8942" i="76"/>
  <c r="I8943" i="76"/>
  <c r="I8944" i="76"/>
  <c r="I8945" i="76"/>
  <c r="I8946" i="76"/>
  <c r="I8947" i="76"/>
  <c r="I8948" i="76"/>
  <c r="I8949" i="76"/>
  <c r="I8950" i="76"/>
  <c r="I8951" i="76"/>
  <c r="I8952" i="76"/>
  <c r="I8953" i="76"/>
  <c r="I8954" i="76"/>
  <c r="I8955" i="76"/>
  <c r="I8956" i="76"/>
  <c r="I8957" i="76"/>
  <c r="I8958" i="76"/>
  <c r="I8959" i="76"/>
  <c r="I8960" i="76"/>
  <c r="I8961" i="76"/>
  <c r="I8962" i="76"/>
  <c r="I8963" i="76"/>
  <c r="I8964" i="76"/>
  <c r="I8965" i="76"/>
  <c r="I8966" i="76"/>
  <c r="I8967" i="76"/>
  <c r="I8968" i="76"/>
  <c r="I8969" i="76"/>
  <c r="I8970" i="76"/>
  <c r="I8971" i="76"/>
  <c r="I8972" i="76"/>
  <c r="I8973" i="76"/>
  <c r="I8974" i="76"/>
  <c r="I8975" i="76"/>
  <c r="I8976" i="76"/>
  <c r="I8977" i="76"/>
  <c r="I8978" i="76"/>
  <c r="I8979" i="76"/>
  <c r="I8980" i="76"/>
  <c r="I8981" i="76"/>
  <c r="I8982" i="76"/>
  <c r="I8983" i="76"/>
  <c r="I8984" i="76"/>
  <c r="I8985" i="76"/>
  <c r="I8986" i="76"/>
  <c r="I8987" i="76"/>
  <c r="I8988" i="76"/>
  <c r="I8989" i="76"/>
  <c r="I8990" i="76"/>
  <c r="I8991" i="76"/>
  <c r="I8992" i="76"/>
  <c r="I8993" i="76"/>
  <c r="I8994" i="76"/>
  <c r="I8995" i="76"/>
  <c r="I8996" i="76"/>
  <c r="I8997" i="76"/>
  <c r="I8998" i="76"/>
  <c r="I8999" i="76"/>
  <c r="I9000" i="76"/>
  <c r="I9001" i="76"/>
  <c r="I9002" i="76"/>
  <c r="I9003" i="76"/>
  <c r="I9004" i="76"/>
  <c r="I9005" i="76"/>
  <c r="I9006" i="76"/>
  <c r="I9007" i="76"/>
  <c r="I9008" i="76"/>
  <c r="I9009" i="76"/>
  <c r="I9010" i="76"/>
  <c r="I9011" i="76"/>
  <c r="I9012" i="76"/>
  <c r="I9013" i="76"/>
  <c r="I9014" i="76"/>
  <c r="I9015" i="76"/>
  <c r="I9016" i="76"/>
  <c r="I9017" i="76"/>
  <c r="I9018" i="76"/>
  <c r="I9019" i="76"/>
  <c r="I9020" i="76"/>
  <c r="I9021" i="76"/>
  <c r="I9022" i="76"/>
  <c r="I9023" i="76"/>
  <c r="I9024" i="76"/>
  <c r="I9025" i="76"/>
  <c r="I9026" i="76"/>
  <c r="I9027" i="76"/>
  <c r="I9028" i="76"/>
  <c r="I9029" i="76"/>
  <c r="I9030" i="76"/>
  <c r="I9031" i="76"/>
  <c r="I9032" i="76"/>
  <c r="I9033" i="76"/>
  <c r="I9034" i="76"/>
  <c r="I9035" i="76"/>
  <c r="I9036" i="76"/>
  <c r="I9037" i="76"/>
  <c r="I9038" i="76"/>
  <c r="I9039" i="76"/>
  <c r="I9040" i="76"/>
  <c r="I9041" i="76"/>
  <c r="I9042" i="76"/>
  <c r="I9043" i="76"/>
  <c r="I9044" i="76"/>
  <c r="I9045" i="76"/>
  <c r="I9046" i="76"/>
  <c r="I9047" i="76"/>
  <c r="I9048" i="76"/>
  <c r="I9049" i="76"/>
  <c r="I9050" i="76"/>
  <c r="I9051" i="76"/>
  <c r="I9052" i="76"/>
  <c r="I9053" i="76"/>
  <c r="I9054" i="76"/>
  <c r="I9055" i="76"/>
  <c r="I9056" i="76"/>
  <c r="I9057" i="76"/>
  <c r="I9058" i="76"/>
  <c r="I9059" i="76"/>
  <c r="I9060" i="76"/>
  <c r="I9061" i="76"/>
  <c r="I9062" i="76"/>
  <c r="I9063" i="76"/>
  <c r="I9064" i="76"/>
  <c r="I9065" i="76"/>
  <c r="I9066" i="76"/>
  <c r="I9067" i="76"/>
  <c r="I9068" i="76"/>
  <c r="I9069" i="76"/>
  <c r="I9070" i="76"/>
  <c r="I9071" i="76"/>
  <c r="I9072" i="76"/>
  <c r="I9073" i="76"/>
  <c r="I9074" i="76"/>
  <c r="I9075" i="76"/>
  <c r="I9076" i="76"/>
  <c r="I9077" i="76"/>
  <c r="I9078" i="76"/>
  <c r="I9079" i="76"/>
  <c r="I9080" i="76"/>
  <c r="I9081" i="76"/>
  <c r="I9082" i="76"/>
  <c r="I9083" i="76"/>
  <c r="I9084" i="76"/>
  <c r="I9085" i="76"/>
  <c r="I9086" i="76"/>
  <c r="I9087" i="76"/>
  <c r="I9088" i="76"/>
  <c r="I9089" i="76"/>
  <c r="I9090" i="76"/>
  <c r="I9091" i="76"/>
  <c r="I9092" i="76"/>
  <c r="I9093" i="76"/>
  <c r="I9094" i="76"/>
  <c r="I9095" i="76"/>
  <c r="I9096" i="76"/>
  <c r="I9097" i="76"/>
  <c r="I9098" i="76"/>
  <c r="I9099" i="76"/>
  <c r="I9100" i="76"/>
  <c r="I9101" i="76"/>
  <c r="I9102" i="76"/>
  <c r="I9103" i="76"/>
  <c r="I9104" i="76"/>
  <c r="I9105" i="76"/>
  <c r="I9106" i="76"/>
  <c r="I9107" i="76"/>
  <c r="I9108" i="76"/>
  <c r="I9109" i="76"/>
  <c r="I9110" i="76"/>
  <c r="I9111" i="76"/>
  <c r="I9112" i="76"/>
  <c r="I9113" i="76"/>
  <c r="I9114" i="76"/>
  <c r="I9115" i="76"/>
  <c r="I9116" i="76"/>
  <c r="I9117" i="76"/>
  <c r="I9118" i="76"/>
  <c r="I9119" i="76"/>
  <c r="I9120" i="76"/>
  <c r="I9121" i="76"/>
  <c r="I9122" i="76"/>
  <c r="I9123" i="76"/>
  <c r="I9124" i="76"/>
  <c r="I9125" i="76"/>
  <c r="I9126" i="76"/>
  <c r="I9127" i="76"/>
  <c r="I9128" i="76"/>
  <c r="I9129" i="76"/>
  <c r="I9130" i="76"/>
  <c r="I9131" i="76"/>
  <c r="I9132" i="76"/>
  <c r="I9133" i="76"/>
  <c r="I9134" i="76"/>
  <c r="I9135" i="76"/>
  <c r="I9136" i="76"/>
  <c r="I9137" i="76"/>
  <c r="I9138" i="76"/>
  <c r="I9139" i="76"/>
  <c r="I9140" i="76"/>
  <c r="I9141" i="76"/>
  <c r="I9142" i="76"/>
  <c r="I9143" i="76"/>
  <c r="I9144" i="76"/>
  <c r="I9145" i="76"/>
  <c r="I9146" i="76"/>
  <c r="I9147" i="76"/>
  <c r="I9148" i="76"/>
  <c r="I9149" i="76"/>
  <c r="I9150" i="76"/>
  <c r="I9151" i="76"/>
  <c r="I9152" i="76"/>
  <c r="I9153" i="76"/>
  <c r="I9154" i="76"/>
  <c r="I9155" i="76"/>
  <c r="I9156" i="76"/>
  <c r="I9157" i="76"/>
  <c r="I9158" i="76"/>
  <c r="I9159" i="76"/>
  <c r="I9160" i="76"/>
  <c r="I9161" i="76"/>
  <c r="I9162" i="76"/>
  <c r="I9163" i="76"/>
  <c r="I9164" i="76"/>
  <c r="I9165" i="76"/>
  <c r="I9166" i="76"/>
  <c r="I9167" i="76"/>
  <c r="I9168" i="76"/>
  <c r="I9169" i="76"/>
  <c r="I9170" i="76"/>
  <c r="I9171" i="76"/>
  <c r="I9172" i="76"/>
  <c r="I9173" i="76"/>
  <c r="I9174" i="76"/>
  <c r="I9175" i="76"/>
  <c r="I9176" i="76"/>
  <c r="I9177" i="76"/>
  <c r="I9178" i="76"/>
  <c r="I9179" i="76"/>
  <c r="I9180" i="76"/>
  <c r="I9181" i="76"/>
  <c r="I9182" i="76"/>
  <c r="I9183" i="76"/>
  <c r="I9184" i="76"/>
  <c r="I9185" i="76"/>
  <c r="I9186" i="76"/>
  <c r="I9187" i="76"/>
  <c r="I9188" i="76"/>
  <c r="I9189" i="76"/>
  <c r="I9190" i="76"/>
  <c r="I9191" i="76"/>
  <c r="I9192" i="76"/>
  <c r="I9193" i="76"/>
  <c r="I9194" i="76"/>
  <c r="I9195" i="76"/>
  <c r="I9196" i="76"/>
  <c r="I9197" i="76"/>
  <c r="I9198" i="76"/>
  <c r="I9199" i="76"/>
  <c r="I9200" i="76"/>
  <c r="I9201" i="76"/>
  <c r="I9202" i="76"/>
  <c r="I9203" i="76"/>
  <c r="I9204" i="76"/>
  <c r="I9205" i="76"/>
  <c r="I9206" i="76"/>
  <c r="I9207" i="76"/>
  <c r="I9208" i="76"/>
  <c r="I9209" i="76"/>
  <c r="I9210" i="76"/>
  <c r="I9211" i="76"/>
  <c r="I9212" i="76"/>
  <c r="I9213" i="76"/>
  <c r="I9214" i="76"/>
  <c r="I9215" i="76"/>
  <c r="I9216" i="76"/>
  <c r="I9217" i="76"/>
  <c r="I9218" i="76"/>
  <c r="I9219" i="76"/>
  <c r="I9220" i="76"/>
  <c r="I9221" i="76"/>
  <c r="I9222" i="76"/>
  <c r="I9223" i="76"/>
  <c r="I9224" i="76"/>
  <c r="I9225" i="76"/>
  <c r="I9226" i="76"/>
  <c r="I9227" i="76"/>
  <c r="I9228" i="76"/>
  <c r="I9229" i="76"/>
  <c r="I9230" i="76"/>
  <c r="I9231" i="76"/>
  <c r="I9232" i="76"/>
  <c r="I9233" i="76"/>
  <c r="I9234" i="76"/>
  <c r="I9235" i="76"/>
  <c r="I9236" i="76"/>
  <c r="I9237" i="76"/>
  <c r="I9238" i="76"/>
  <c r="I9239" i="76"/>
  <c r="I9240" i="76"/>
  <c r="I9241" i="76"/>
  <c r="I9242" i="76"/>
  <c r="I9243" i="76"/>
  <c r="I9244" i="76"/>
  <c r="I9245" i="76"/>
  <c r="I9246" i="76"/>
  <c r="I9247" i="76"/>
  <c r="I9248" i="76"/>
  <c r="I9249" i="76"/>
  <c r="I9250" i="76"/>
  <c r="I9251" i="76"/>
  <c r="I9252" i="76"/>
  <c r="I9253" i="76"/>
  <c r="I9254" i="76"/>
  <c r="I9255" i="76"/>
  <c r="I9256" i="76"/>
  <c r="I9257" i="76"/>
  <c r="I9258" i="76"/>
  <c r="I9259" i="76"/>
  <c r="I9260" i="76"/>
  <c r="I9261" i="76"/>
  <c r="I9262" i="76"/>
  <c r="I9263" i="76"/>
  <c r="I9264" i="76"/>
  <c r="I9265" i="76"/>
  <c r="I9266" i="76"/>
  <c r="I9267" i="76"/>
  <c r="I9268" i="76"/>
  <c r="I9269" i="76"/>
  <c r="I9270" i="76"/>
  <c r="I9271" i="76"/>
  <c r="I9272" i="76"/>
  <c r="I9273" i="76"/>
  <c r="I9274" i="76"/>
  <c r="I9275" i="76"/>
  <c r="I9276" i="76"/>
  <c r="I9277" i="76"/>
  <c r="I9278" i="76"/>
  <c r="I9279" i="76"/>
  <c r="I9280" i="76"/>
  <c r="I9281" i="76"/>
  <c r="I9282" i="76"/>
  <c r="I9283" i="76"/>
  <c r="I9284" i="76"/>
  <c r="I9285" i="76"/>
  <c r="I9286" i="76"/>
  <c r="I9287" i="76"/>
  <c r="I9288" i="76"/>
  <c r="I9289" i="76"/>
  <c r="I9290" i="76"/>
  <c r="I9291" i="76"/>
  <c r="I9292" i="76"/>
  <c r="I9293" i="76"/>
  <c r="I9294" i="76"/>
  <c r="I9295" i="76"/>
  <c r="I9296" i="76"/>
  <c r="I9297" i="76"/>
  <c r="I9298" i="76"/>
  <c r="I9299" i="76"/>
  <c r="I9300" i="76"/>
  <c r="I9301" i="76"/>
  <c r="I9302" i="76"/>
  <c r="I9303" i="76"/>
  <c r="I9304" i="76"/>
  <c r="I9305" i="76"/>
  <c r="I9306" i="76"/>
  <c r="I9307" i="76"/>
  <c r="I9308" i="76"/>
  <c r="I9309" i="76"/>
  <c r="I9310" i="76"/>
  <c r="I9311" i="76"/>
  <c r="I9312" i="76"/>
  <c r="I9313" i="76"/>
  <c r="I9314" i="76"/>
  <c r="I9315" i="76"/>
  <c r="I9316" i="76"/>
  <c r="I9317" i="76"/>
  <c r="I9318" i="76"/>
  <c r="I9319" i="76"/>
  <c r="I9320" i="76"/>
  <c r="I9321" i="76"/>
  <c r="I9322" i="76"/>
  <c r="I9323" i="76"/>
  <c r="I9324" i="76"/>
  <c r="I9325" i="76"/>
  <c r="I9326" i="76"/>
  <c r="I9327" i="76"/>
  <c r="I9328" i="76"/>
  <c r="I9329" i="76"/>
  <c r="I9330" i="76"/>
  <c r="I9331" i="76"/>
  <c r="I9332" i="76"/>
  <c r="I9333" i="76"/>
  <c r="I9334" i="76"/>
  <c r="I9335" i="76"/>
  <c r="I9336" i="76"/>
  <c r="I9337" i="76"/>
  <c r="I9338" i="76"/>
  <c r="I9339" i="76"/>
  <c r="I9340" i="76"/>
  <c r="I9341" i="76"/>
  <c r="I9342" i="76"/>
  <c r="I9343" i="76"/>
  <c r="I9344" i="76"/>
  <c r="I9345" i="76"/>
  <c r="I9346" i="76"/>
  <c r="I9347" i="76"/>
  <c r="I9348" i="76"/>
  <c r="I9349" i="76"/>
  <c r="I9350" i="76"/>
  <c r="I9351" i="76"/>
  <c r="I9352" i="76"/>
  <c r="I9353" i="76"/>
  <c r="I9354" i="76"/>
  <c r="I9355" i="76"/>
  <c r="I9356" i="76"/>
  <c r="I9357" i="76"/>
  <c r="I9358" i="76"/>
  <c r="I9359" i="76"/>
  <c r="I9360" i="76"/>
  <c r="I9361" i="76"/>
  <c r="I9362" i="76"/>
  <c r="I9363" i="76"/>
  <c r="I9364" i="76"/>
  <c r="I9365" i="76"/>
  <c r="I9366" i="76"/>
  <c r="I9367" i="76"/>
  <c r="I9368" i="76"/>
  <c r="I9369" i="76"/>
  <c r="I9370" i="76"/>
  <c r="I9371" i="76"/>
  <c r="I9372" i="76"/>
  <c r="I9373" i="76"/>
  <c r="I9374" i="76"/>
  <c r="I9375" i="76"/>
  <c r="I9376" i="76"/>
  <c r="I9377" i="76"/>
  <c r="I9378" i="76"/>
  <c r="I9379" i="76"/>
  <c r="I9380" i="76"/>
  <c r="I9381" i="76"/>
  <c r="I9382" i="76"/>
  <c r="I9383" i="76"/>
  <c r="I9384" i="76"/>
  <c r="I9385" i="76"/>
  <c r="I9386" i="76"/>
  <c r="I9387" i="76"/>
  <c r="I9388" i="76"/>
  <c r="I9389" i="76"/>
  <c r="I9390" i="76"/>
  <c r="I9391" i="76"/>
  <c r="I9392" i="76"/>
  <c r="I9393" i="76"/>
  <c r="I9394" i="76"/>
  <c r="I9395" i="76"/>
  <c r="I9396" i="76"/>
  <c r="I9397" i="76"/>
  <c r="I9398" i="76"/>
  <c r="I9399" i="76"/>
  <c r="I9400" i="76"/>
  <c r="I9401" i="76"/>
  <c r="I9402" i="76"/>
  <c r="I9403" i="76"/>
  <c r="I9404" i="76"/>
  <c r="I9405" i="76"/>
  <c r="I9406" i="76"/>
  <c r="I9407" i="76"/>
  <c r="I9408" i="76"/>
  <c r="I9409" i="76"/>
  <c r="I9410" i="76"/>
  <c r="I9411" i="76"/>
  <c r="I9412" i="76"/>
  <c r="I9413" i="76"/>
  <c r="I9414" i="76"/>
  <c r="I9415" i="76"/>
  <c r="I9416" i="76"/>
  <c r="I9417" i="76"/>
  <c r="I9418" i="76"/>
  <c r="I9419" i="76"/>
  <c r="I9420" i="76"/>
  <c r="I9421" i="76"/>
  <c r="I9422" i="76"/>
  <c r="I9423" i="76"/>
  <c r="I9424" i="76"/>
  <c r="I9425" i="76"/>
  <c r="I9426" i="76"/>
  <c r="I9427" i="76"/>
  <c r="I9428" i="76"/>
  <c r="I9429" i="76"/>
  <c r="I9430" i="76"/>
  <c r="I9431" i="76"/>
  <c r="I9432" i="76"/>
  <c r="I9433" i="76"/>
  <c r="I9434" i="76"/>
  <c r="I9435" i="76"/>
  <c r="I9436" i="76"/>
  <c r="I9437" i="76"/>
  <c r="I9438" i="76"/>
  <c r="I9439" i="76"/>
  <c r="I9440" i="76"/>
  <c r="I9441" i="76"/>
  <c r="I9442" i="76"/>
  <c r="I9443" i="76"/>
  <c r="I9444" i="76"/>
  <c r="I9445" i="76"/>
  <c r="I9446" i="76"/>
  <c r="I9447" i="76"/>
  <c r="I9448" i="76"/>
  <c r="I9449" i="76"/>
  <c r="I9450" i="76"/>
  <c r="I9451" i="76"/>
  <c r="I9452" i="76"/>
  <c r="I9453" i="76"/>
  <c r="I9454" i="76"/>
  <c r="I9455" i="76"/>
  <c r="I9456" i="76"/>
  <c r="I9457" i="76"/>
  <c r="I9458" i="76"/>
  <c r="I9459" i="76"/>
  <c r="I9460" i="76"/>
  <c r="I9461" i="76"/>
  <c r="I9462" i="76"/>
  <c r="I9463" i="76"/>
  <c r="I9464" i="76"/>
  <c r="I9465" i="76"/>
  <c r="I9466" i="76"/>
  <c r="I9467" i="76"/>
  <c r="I9468" i="76"/>
  <c r="I9469" i="76"/>
  <c r="I9470" i="76"/>
  <c r="I9471" i="76"/>
  <c r="I9472" i="76"/>
  <c r="I9473" i="76"/>
  <c r="I9474" i="76"/>
  <c r="I9475" i="76"/>
  <c r="I9476" i="76"/>
  <c r="I9477" i="76"/>
  <c r="I9478" i="76"/>
  <c r="I9479" i="76"/>
  <c r="I9480" i="76"/>
  <c r="I9481" i="76"/>
  <c r="I9482" i="76"/>
  <c r="I9483" i="76"/>
  <c r="I9484" i="76"/>
  <c r="I9485" i="76"/>
  <c r="I9486" i="76"/>
  <c r="I9487" i="76"/>
  <c r="I9488" i="76"/>
  <c r="I9489" i="76"/>
  <c r="I9490" i="76"/>
  <c r="I9491" i="76"/>
  <c r="I9492" i="76"/>
  <c r="I9493" i="76"/>
  <c r="I9494" i="76"/>
  <c r="I9495" i="76"/>
  <c r="I9496" i="76"/>
  <c r="I9497" i="76"/>
  <c r="I9498" i="76"/>
  <c r="I9499" i="76"/>
  <c r="I9500" i="76"/>
  <c r="I9501" i="76"/>
  <c r="I9502" i="76"/>
  <c r="I9503" i="76"/>
  <c r="I9504" i="76"/>
  <c r="I9505" i="76"/>
  <c r="I9506" i="76"/>
  <c r="I9507" i="76"/>
  <c r="I9508" i="76"/>
  <c r="I9509" i="76"/>
  <c r="I9510" i="76"/>
  <c r="I9511" i="76"/>
  <c r="I9512" i="76"/>
  <c r="I9513" i="76"/>
  <c r="I9514" i="76"/>
  <c r="I9515" i="76"/>
  <c r="I9516" i="76"/>
  <c r="I9517" i="76"/>
  <c r="I9518" i="76"/>
  <c r="I9519" i="76"/>
  <c r="I9520" i="76"/>
  <c r="I9521" i="76"/>
  <c r="I9522" i="76"/>
  <c r="I9523" i="76"/>
  <c r="I9524" i="76"/>
  <c r="I9525" i="76"/>
  <c r="I9526" i="76"/>
  <c r="I9527" i="76"/>
  <c r="I9528" i="76"/>
  <c r="I9529" i="76"/>
  <c r="I9530" i="76"/>
  <c r="I9531" i="76"/>
  <c r="I9532" i="76"/>
  <c r="I9533" i="76"/>
  <c r="I9534" i="76"/>
  <c r="I9535" i="76"/>
  <c r="I9536" i="76"/>
  <c r="I9537" i="76"/>
  <c r="I9538" i="76"/>
  <c r="I9539" i="76"/>
  <c r="I9540" i="76"/>
  <c r="I9541" i="76"/>
  <c r="I9542" i="76"/>
  <c r="I9543" i="76"/>
  <c r="I9544" i="76"/>
  <c r="I9545" i="76"/>
  <c r="I9546" i="76"/>
  <c r="I9547" i="76"/>
  <c r="I9548" i="76"/>
  <c r="I9549" i="76"/>
  <c r="I9550" i="76"/>
  <c r="I9551" i="76"/>
  <c r="I9552" i="76"/>
  <c r="I9553" i="76"/>
  <c r="I9554" i="76"/>
  <c r="I9555" i="76"/>
  <c r="I9556" i="76"/>
  <c r="I9557" i="76"/>
  <c r="I9558" i="76"/>
  <c r="I9559" i="76"/>
  <c r="I9560" i="76"/>
  <c r="I9561" i="76"/>
  <c r="I9562" i="76"/>
  <c r="I9563" i="76"/>
  <c r="I9564" i="76"/>
  <c r="I9565" i="76"/>
  <c r="I9566" i="76"/>
  <c r="I9567" i="76"/>
  <c r="I9568" i="76"/>
  <c r="I9569" i="76"/>
  <c r="I9570" i="76"/>
  <c r="I9571" i="76"/>
  <c r="I9572" i="76"/>
  <c r="I9573" i="76"/>
  <c r="I9574" i="76"/>
  <c r="I9575" i="76"/>
  <c r="I9576" i="76"/>
  <c r="I9577" i="76"/>
  <c r="I9578" i="76"/>
  <c r="I9579" i="76"/>
  <c r="I9580" i="76"/>
  <c r="I9581" i="76"/>
  <c r="I9582" i="76"/>
  <c r="I9583" i="76"/>
  <c r="I9584" i="76"/>
  <c r="I9585" i="76"/>
  <c r="I9586" i="76"/>
  <c r="I9587" i="76"/>
  <c r="I9588" i="76"/>
  <c r="I9589" i="76"/>
  <c r="I9590" i="76"/>
  <c r="I9591" i="76"/>
  <c r="I9592" i="76"/>
  <c r="I9593" i="76"/>
  <c r="I9594" i="76"/>
  <c r="I9595" i="76"/>
  <c r="I9596" i="76"/>
  <c r="I9597" i="76"/>
  <c r="I9598" i="76"/>
  <c r="I9599" i="76"/>
  <c r="I9600" i="76"/>
  <c r="I9601" i="76"/>
  <c r="I9602" i="76"/>
  <c r="I9603" i="76"/>
  <c r="I9604" i="76"/>
  <c r="I9605" i="76"/>
  <c r="I9606" i="76"/>
  <c r="I9607" i="76"/>
  <c r="I9608" i="76"/>
  <c r="I9609" i="76"/>
  <c r="I9610" i="76"/>
  <c r="I9611" i="76"/>
  <c r="I9612" i="76"/>
  <c r="I9613" i="76"/>
  <c r="I9614" i="76"/>
  <c r="I9615" i="76"/>
  <c r="I9616" i="76"/>
  <c r="I9617" i="76"/>
  <c r="I9618" i="76"/>
  <c r="I9619" i="76"/>
  <c r="I9620" i="76"/>
  <c r="I9621" i="76"/>
  <c r="I9622" i="76"/>
  <c r="I9623" i="76"/>
  <c r="I9624" i="76"/>
  <c r="I9625" i="76"/>
  <c r="I9626" i="76"/>
  <c r="I9627" i="76"/>
  <c r="I9628" i="76"/>
  <c r="I9629" i="76"/>
  <c r="I9630" i="76"/>
  <c r="I9631" i="76"/>
  <c r="I9632" i="76"/>
  <c r="I9633" i="76"/>
  <c r="I9634" i="76"/>
  <c r="I9635" i="76"/>
  <c r="I9636" i="76"/>
  <c r="I9637" i="76"/>
  <c r="I9638" i="76"/>
  <c r="I9639" i="76"/>
  <c r="I9640" i="76"/>
  <c r="I9641" i="76"/>
  <c r="I9642" i="76"/>
  <c r="I9643" i="76"/>
  <c r="I9644" i="76"/>
  <c r="I9645" i="76"/>
  <c r="I9646" i="76"/>
  <c r="I9647" i="76"/>
  <c r="I9648" i="76"/>
  <c r="I9649" i="76"/>
  <c r="I9650" i="76"/>
  <c r="I9651" i="76"/>
  <c r="I9652" i="76"/>
  <c r="I9653" i="76"/>
  <c r="I9654" i="76"/>
  <c r="I9655" i="76"/>
  <c r="I9656" i="76"/>
  <c r="I9657" i="76"/>
  <c r="I9658" i="76"/>
  <c r="I9659" i="76"/>
  <c r="I9660" i="76"/>
  <c r="I9661" i="76"/>
  <c r="I9662" i="76"/>
  <c r="I9663" i="76"/>
  <c r="I9664" i="76"/>
  <c r="I9665" i="76"/>
  <c r="I9666" i="76"/>
  <c r="I9667" i="76"/>
  <c r="I9668" i="76"/>
  <c r="I9669" i="76"/>
  <c r="I9670" i="76"/>
  <c r="I9671" i="76"/>
  <c r="I9672" i="76"/>
  <c r="I9673" i="76"/>
  <c r="I9674" i="76"/>
  <c r="I9675" i="76"/>
  <c r="I9676" i="76"/>
  <c r="I9677" i="76"/>
  <c r="I9678" i="76"/>
  <c r="I9679" i="76"/>
  <c r="I9680" i="76"/>
  <c r="I9681" i="76"/>
  <c r="I9682" i="76"/>
  <c r="I9683" i="76"/>
  <c r="I9684" i="76"/>
  <c r="I9685" i="76"/>
  <c r="I9686" i="76"/>
  <c r="I9687" i="76"/>
  <c r="I9688" i="76"/>
  <c r="I9689" i="76"/>
  <c r="I9690" i="76"/>
  <c r="I9691" i="76"/>
  <c r="I9692" i="76"/>
  <c r="I9693" i="76"/>
  <c r="I9694" i="76"/>
  <c r="I9695" i="76"/>
  <c r="I9696" i="76"/>
  <c r="I9697" i="76"/>
  <c r="I9698" i="76"/>
  <c r="I9699" i="76"/>
  <c r="I9700" i="76"/>
  <c r="I9701" i="76"/>
  <c r="I9702" i="76"/>
  <c r="I9703" i="76"/>
  <c r="I9704" i="76"/>
  <c r="I9705" i="76"/>
  <c r="I9706" i="76"/>
  <c r="I9707" i="76"/>
  <c r="I9708" i="76"/>
  <c r="I9709" i="76"/>
  <c r="I9710" i="76"/>
  <c r="I9711" i="76"/>
  <c r="I9712" i="76"/>
  <c r="I9713" i="76"/>
  <c r="I9714" i="76"/>
  <c r="I9715" i="76"/>
  <c r="I9716" i="76"/>
  <c r="I9717" i="76"/>
  <c r="I9718" i="76"/>
  <c r="I9719" i="76"/>
  <c r="I9720" i="76"/>
  <c r="I9721" i="76"/>
  <c r="I9722" i="76"/>
  <c r="I9723" i="76"/>
  <c r="I9724" i="76"/>
  <c r="I9725" i="76"/>
  <c r="I9726" i="76"/>
  <c r="I9727" i="76"/>
  <c r="I9728" i="76"/>
  <c r="I9729" i="76"/>
  <c r="I9730" i="76"/>
  <c r="I9731" i="76"/>
  <c r="I9732" i="76"/>
  <c r="I9733" i="76"/>
  <c r="I9734" i="76"/>
  <c r="I9735" i="76"/>
  <c r="I9736" i="76"/>
  <c r="I9737" i="76"/>
  <c r="I9738" i="76"/>
  <c r="I9739" i="76"/>
  <c r="I9740" i="76"/>
  <c r="I9741" i="76"/>
  <c r="I9742" i="76"/>
  <c r="I9743" i="76"/>
  <c r="I9744" i="76"/>
  <c r="I9745" i="76"/>
  <c r="I9746" i="76"/>
  <c r="I9747" i="76"/>
  <c r="I9748" i="76"/>
  <c r="I9749" i="76"/>
  <c r="I9750" i="76"/>
  <c r="I9751" i="76"/>
  <c r="I9752" i="76"/>
  <c r="I9753" i="76"/>
  <c r="I9754" i="76"/>
  <c r="I9755" i="76"/>
  <c r="I9756" i="76"/>
  <c r="I9757" i="76"/>
  <c r="I9758" i="76"/>
  <c r="I9759" i="76"/>
  <c r="I9760" i="76"/>
  <c r="I9761" i="76"/>
  <c r="I9762" i="76"/>
  <c r="I9763" i="76"/>
  <c r="I9764" i="76"/>
  <c r="I9765" i="76"/>
  <c r="I9766" i="76"/>
  <c r="I9767" i="76"/>
  <c r="I9768" i="76"/>
  <c r="I9769" i="76"/>
  <c r="I9770" i="76"/>
  <c r="I9771" i="76"/>
  <c r="I9772" i="76"/>
  <c r="I9773" i="76"/>
  <c r="I9774" i="76"/>
  <c r="I9775" i="76"/>
  <c r="I9776" i="76"/>
  <c r="I9777" i="76"/>
  <c r="I9778" i="76"/>
  <c r="I9779" i="76"/>
  <c r="I9780" i="76"/>
  <c r="I9781" i="76"/>
  <c r="I9782" i="76"/>
  <c r="I9783" i="76"/>
  <c r="I9784" i="76"/>
  <c r="I9785" i="76"/>
  <c r="I9786" i="76"/>
  <c r="I9787" i="76"/>
  <c r="I9788" i="76"/>
  <c r="I9789" i="76"/>
  <c r="I9790" i="76"/>
  <c r="I9791" i="76"/>
  <c r="I9792" i="76"/>
  <c r="I9793" i="76"/>
  <c r="I9794" i="76"/>
  <c r="I9795" i="76"/>
  <c r="I9796" i="76"/>
  <c r="I9797" i="76"/>
  <c r="I9798" i="76"/>
  <c r="I9799" i="76"/>
  <c r="I9800" i="76"/>
  <c r="I9801" i="76"/>
  <c r="I9802" i="76"/>
  <c r="I9803" i="76"/>
  <c r="I9804" i="76"/>
  <c r="I9805" i="76"/>
  <c r="I9806" i="76"/>
  <c r="I9807" i="76"/>
  <c r="I9808" i="76"/>
  <c r="I9809" i="76"/>
  <c r="I9810" i="76"/>
  <c r="I9811" i="76"/>
  <c r="I9812" i="76"/>
  <c r="I9813" i="76"/>
  <c r="I9814" i="76"/>
  <c r="I9815" i="76"/>
  <c r="I9816" i="76"/>
  <c r="I9817" i="76"/>
  <c r="I9818" i="76"/>
  <c r="I9819" i="76"/>
  <c r="I9820" i="76"/>
  <c r="I9821" i="76"/>
  <c r="I9822" i="76"/>
  <c r="I9823" i="76"/>
  <c r="I9824" i="76"/>
  <c r="I9825" i="76"/>
  <c r="I9826" i="76"/>
  <c r="I9827" i="76"/>
  <c r="I9828" i="76"/>
  <c r="I9829" i="76"/>
  <c r="I9830" i="76"/>
  <c r="I9831" i="76"/>
  <c r="I9832" i="76"/>
  <c r="I9833" i="76"/>
  <c r="I9834" i="76"/>
  <c r="I9835" i="76"/>
  <c r="I9836" i="76"/>
  <c r="I9837" i="76"/>
  <c r="I9838" i="76"/>
  <c r="I9839" i="76"/>
  <c r="I9840" i="76"/>
  <c r="I9841" i="76"/>
  <c r="I9842" i="76"/>
  <c r="I9843" i="76"/>
  <c r="I9844" i="76"/>
  <c r="I9845" i="76"/>
  <c r="I9846" i="76"/>
  <c r="I9847" i="76"/>
  <c r="I9848" i="76"/>
  <c r="I9849" i="76"/>
  <c r="I9850" i="76"/>
  <c r="I9851" i="76"/>
  <c r="I9852" i="76"/>
  <c r="I9853" i="76"/>
  <c r="I9854" i="76"/>
  <c r="I9855" i="76"/>
  <c r="I9856" i="76"/>
  <c r="I9857" i="76"/>
  <c r="I9858" i="76"/>
  <c r="I9859" i="76"/>
  <c r="I9860" i="76"/>
  <c r="I9861" i="76"/>
  <c r="I9862" i="76"/>
  <c r="I9863" i="76"/>
  <c r="I9864" i="76"/>
  <c r="I9865" i="76"/>
  <c r="I9866" i="76"/>
  <c r="I9867" i="76"/>
  <c r="I9868" i="76"/>
  <c r="I9869" i="76"/>
  <c r="I9870" i="76"/>
  <c r="I9871" i="76"/>
  <c r="I9872" i="76"/>
  <c r="I9873" i="76"/>
  <c r="I9874" i="76"/>
  <c r="I9875" i="76"/>
  <c r="I9876" i="76"/>
  <c r="I9877" i="76"/>
  <c r="I9878" i="76"/>
  <c r="I9879" i="76"/>
  <c r="I9880" i="76"/>
  <c r="I9881" i="76"/>
  <c r="I9882" i="76"/>
  <c r="I9883" i="76"/>
  <c r="I9884" i="76"/>
  <c r="I9885" i="76"/>
  <c r="I9886" i="76"/>
  <c r="I9887" i="76"/>
  <c r="I9888" i="76"/>
  <c r="I9889" i="76"/>
  <c r="I9890" i="76"/>
  <c r="I9891" i="76"/>
  <c r="I9892" i="76"/>
  <c r="I9893" i="76"/>
  <c r="I9894" i="76"/>
  <c r="I9895" i="76"/>
  <c r="I9896" i="76"/>
  <c r="I9897" i="76"/>
  <c r="I9898" i="76"/>
  <c r="I9899" i="76"/>
  <c r="I9900" i="76"/>
  <c r="I9901" i="76"/>
  <c r="I9902" i="76"/>
  <c r="I9903" i="76"/>
  <c r="I9904" i="76"/>
  <c r="I9905" i="76"/>
  <c r="I9906" i="76"/>
  <c r="I9907" i="76"/>
  <c r="I9908" i="76"/>
  <c r="I9909" i="76"/>
  <c r="I9910" i="76"/>
  <c r="I9911" i="76"/>
  <c r="I9912" i="76"/>
  <c r="I9913" i="76"/>
  <c r="I9914" i="76"/>
  <c r="I9915" i="76"/>
  <c r="I9916" i="76"/>
  <c r="I9917" i="76"/>
  <c r="I9918" i="76"/>
  <c r="I9919" i="76"/>
  <c r="I9920" i="76"/>
  <c r="I9921" i="76"/>
  <c r="I9922" i="76"/>
  <c r="I9923" i="76"/>
  <c r="I9924" i="76"/>
  <c r="I9925" i="76"/>
  <c r="I9926" i="76"/>
  <c r="I9927" i="76"/>
  <c r="I9928" i="76"/>
  <c r="I9929" i="76"/>
  <c r="I9930" i="76"/>
  <c r="I9931" i="76"/>
  <c r="I9932" i="76"/>
  <c r="I9933" i="76"/>
  <c r="I9934" i="76"/>
  <c r="I9935" i="76"/>
  <c r="I9936" i="76"/>
  <c r="I9937" i="76"/>
  <c r="I9938" i="76"/>
  <c r="I9939" i="76"/>
  <c r="I9940" i="76"/>
  <c r="I9941" i="76"/>
  <c r="I9942" i="76"/>
  <c r="I9943" i="76"/>
  <c r="I9944" i="76"/>
  <c r="I9945" i="76"/>
  <c r="I9946" i="76"/>
  <c r="I9947" i="76"/>
  <c r="I9948" i="76"/>
  <c r="I9949" i="76"/>
  <c r="I9950" i="76"/>
  <c r="I9951" i="76"/>
  <c r="I9952" i="76"/>
  <c r="I9953" i="76"/>
  <c r="I9954" i="76"/>
  <c r="I9955" i="76"/>
  <c r="I9956" i="76"/>
  <c r="I9957" i="76"/>
  <c r="I9958" i="76"/>
  <c r="I9959" i="76"/>
  <c r="I9960" i="76"/>
  <c r="I9961" i="76"/>
  <c r="I9962" i="76"/>
  <c r="I9963" i="76"/>
  <c r="I9964" i="76"/>
  <c r="I9965" i="76"/>
  <c r="I9966" i="76"/>
  <c r="I9967" i="76"/>
  <c r="I9968" i="76"/>
  <c r="I9969" i="76"/>
  <c r="I9970" i="76"/>
  <c r="I9971" i="76"/>
  <c r="I9972" i="76"/>
  <c r="I9973" i="76"/>
  <c r="I9974" i="76"/>
  <c r="I9975" i="76"/>
  <c r="I9976" i="76"/>
  <c r="I9977" i="76"/>
  <c r="I9978" i="76"/>
  <c r="I9979" i="76"/>
  <c r="I9980" i="76"/>
  <c r="I9981" i="76"/>
  <c r="I9982" i="76"/>
  <c r="I9983" i="76"/>
  <c r="I9984" i="76"/>
  <c r="I9985" i="76"/>
  <c r="I9986" i="76"/>
  <c r="I9987" i="76"/>
  <c r="I9988" i="76"/>
  <c r="I9989" i="76"/>
  <c r="I9990" i="76"/>
  <c r="I9991" i="76"/>
  <c r="I9992" i="76"/>
  <c r="I9993" i="76"/>
  <c r="I9994" i="76"/>
  <c r="I9995" i="76"/>
  <c r="I9996" i="76"/>
  <c r="I9997" i="76"/>
  <c r="I9998" i="76"/>
  <c r="I9999" i="76"/>
  <c r="I10000" i="76"/>
  <c r="I10001" i="76"/>
  <c r="I10002" i="76"/>
  <c r="I10003" i="76"/>
  <c r="I10004" i="76"/>
  <c r="I10005" i="76"/>
  <c r="I10006" i="76"/>
  <c r="I10007" i="76"/>
  <c r="I10008" i="76"/>
  <c r="I10009" i="76"/>
  <c r="I10010" i="76"/>
  <c r="I10011" i="76"/>
  <c r="I10012" i="76"/>
  <c r="I10013" i="76"/>
  <c r="I10014" i="76"/>
  <c r="I10015" i="76"/>
  <c r="I10016" i="76"/>
  <c r="I10017" i="76"/>
  <c r="I10018" i="76"/>
  <c r="I10019" i="76"/>
  <c r="I10020" i="76"/>
  <c r="I10021" i="76"/>
  <c r="I10022" i="76"/>
  <c r="I10023" i="76"/>
  <c r="I10024" i="76"/>
  <c r="I10025" i="76"/>
  <c r="I10026" i="76"/>
  <c r="I10027" i="76"/>
  <c r="I10028" i="76"/>
  <c r="I10029" i="76"/>
  <c r="I10030" i="76"/>
  <c r="I10031" i="76"/>
  <c r="I10032" i="76"/>
  <c r="I10033" i="76"/>
  <c r="I10034" i="76"/>
  <c r="I10035" i="76"/>
  <c r="I10036" i="76"/>
  <c r="I10037" i="76"/>
  <c r="I10038" i="76"/>
  <c r="I10039" i="76"/>
  <c r="I10040" i="76"/>
  <c r="I10041" i="76"/>
  <c r="I10042" i="76"/>
  <c r="I10043" i="76"/>
  <c r="I10044" i="76"/>
  <c r="I10045" i="76"/>
  <c r="I10046" i="76"/>
  <c r="I10047" i="76"/>
  <c r="I10048" i="76"/>
  <c r="I10049" i="76"/>
  <c r="I10050" i="76"/>
  <c r="I10051" i="76"/>
  <c r="I10052" i="76"/>
  <c r="I10053" i="76"/>
  <c r="I10054" i="76"/>
  <c r="I10055" i="76"/>
  <c r="I10056" i="76"/>
  <c r="I10057" i="76"/>
  <c r="I10058" i="76"/>
  <c r="I10059" i="76"/>
  <c r="I10060" i="76"/>
  <c r="I10061" i="76"/>
  <c r="I10062" i="76"/>
  <c r="I10063" i="76"/>
  <c r="I10064" i="76"/>
  <c r="I10065" i="76"/>
  <c r="I10066" i="76"/>
  <c r="I10067" i="76"/>
  <c r="I10068" i="76"/>
  <c r="I10069" i="76"/>
  <c r="I10070" i="76"/>
  <c r="I10071" i="76"/>
  <c r="I10072" i="76"/>
  <c r="I10073" i="76"/>
  <c r="I10074" i="76"/>
  <c r="I10075" i="76"/>
  <c r="I10076" i="76"/>
  <c r="I10077" i="76"/>
  <c r="I10078" i="76"/>
  <c r="I10079" i="76"/>
  <c r="I10080" i="76"/>
  <c r="I10081" i="76"/>
  <c r="I10082" i="76"/>
  <c r="I10083" i="76"/>
  <c r="I10084" i="76"/>
  <c r="I10085" i="76"/>
  <c r="I10086" i="76"/>
  <c r="I10087" i="76"/>
  <c r="I10088" i="76"/>
  <c r="I10089" i="76"/>
  <c r="I10090" i="76"/>
  <c r="I10091" i="76"/>
  <c r="I10092" i="76"/>
  <c r="I10093" i="76"/>
  <c r="I10094" i="76"/>
  <c r="I10095" i="76"/>
  <c r="I10096" i="76"/>
  <c r="I10097" i="76"/>
  <c r="I10098" i="76"/>
  <c r="I10099" i="76"/>
  <c r="I10100" i="76"/>
  <c r="I10101" i="76"/>
  <c r="I10102" i="76"/>
  <c r="I10103" i="76"/>
  <c r="I10104" i="76"/>
  <c r="I10105" i="76"/>
  <c r="I10106" i="76"/>
  <c r="I10107" i="76"/>
  <c r="I10108" i="76"/>
  <c r="I10109" i="76"/>
  <c r="I10110" i="76"/>
  <c r="I10111" i="76"/>
  <c r="I10112" i="76"/>
  <c r="I10113" i="76"/>
  <c r="I10114" i="76"/>
  <c r="I10115" i="76"/>
  <c r="I10116" i="76"/>
  <c r="I10117" i="76"/>
  <c r="I10118" i="76"/>
  <c r="I10119" i="76"/>
  <c r="I10120" i="76"/>
  <c r="I10121" i="76"/>
  <c r="I10122" i="76"/>
  <c r="I10123" i="76"/>
  <c r="I10124" i="76"/>
  <c r="I10125" i="76"/>
  <c r="I10126" i="76"/>
  <c r="I10127" i="76"/>
  <c r="I10128" i="76"/>
  <c r="I10129" i="76"/>
  <c r="I10130" i="76"/>
  <c r="I10131" i="76"/>
  <c r="I10132" i="76"/>
  <c r="I10133" i="76"/>
  <c r="I10134" i="76"/>
  <c r="I10135" i="76"/>
  <c r="I10136" i="76"/>
  <c r="I10137" i="76"/>
  <c r="I10138" i="76"/>
  <c r="I10139" i="76"/>
  <c r="I10140" i="76"/>
  <c r="I10141" i="76"/>
  <c r="I10142" i="76"/>
  <c r="I10143" i="76"/>
  <c r="I10144" i="76"/>
  <c r="I10145" i="76"/>
  <c r="I10146" i="76"/>
  <c r="I10147" i="76"/>
  <c r="I10148" i="76"/>
  <c r="I10149" i="76"/>
  <c r="I10150" i="76"/>
  <c r="I10151" i="76"/>
  <c r="I10152" i="76"/>
  <c r="I10153" i="76"/>
  <c r="I10154" i="76"/>
  <c r="I10155" i="76"/>
  <c r="I10156" i="76"/>
  <c r="I10157" i="76"/>
  <c r="I10158" i="76"/>
  <c r="I10159" i="76"/>
  <c r="I10160" i="76"/>
  <c r="I10161" i="76"/>
  <c r="I10162" i="76"/>
  <c r="I10163" i="76"/>
  <c r="I10164" i="76"/>
  <c r="I10165" i="76"/>
  <c r="I10166" i="76"/>
  <c r="I10167" i="76"/>
  <c r="I10168" i="76"/>
  <c r="I10169" i="76"/>
  <c r="I10170" i="76"/>
  <c r="I10171" i="76"/>
  <c r="I10172" i="76"/>
  <c r="I10173" i="76"/>
  <c r="I10174" i="76"/>
  <c r="I10175" i="76"/>
  <c r="I10176" i="76"/>
  <c r="I10177" i="76"/>
  <c r="I10178" i="76"/>
  <c r="I10179" i="76"/>
  <c r="I10180" i="76"/>
  <c r="I10181" i="76"/>
  <c r="I10182" i="76"/>
  <c r="I10183" i="76"/>
  <c r="I10184" i="76"/>
  <c r="I10185" i="76"/>
  <c r="I10186" i="76"/>
  <c r="I10187" i="76"/>
  <c r="I10188" i="76"/>
  <c r="I10189" i="76"/>
  <c r="I10190" i="76"/>
  <c r="I10191" i="76"/>
  <c r="I10192" i="76"/>
  <c r="I10193" i="76"/>
  <c r="I10194" i="76"/>
  <c r="I10195" i="76"/>
  <c r="I10196" i="76"/>
  <c r="I10197" i="76"/>
  <c r="I10198" i="76"/>
  <c r="I10199" i="76"/>
  <c r="I10200" i="76"/>
  <c r="I10201" i="76"/>
  <c r="I10202" i="76"/>
  <c r="I10203" i="76"/>
  <c r="I10204" i="76"/>
  <c r="I10205" i="76"/>
  <c r="I10206" i="76"/>
  <c r="I10207" i="76"/>
  <c r="I10208" i="76"/>
  <c r="I10209" i="76"/>
  <c r="I10210" i="76"/>
  <c r="I10211" i="76"/>
  <c r="I10212" i="76"/>
  <c r="I10213" i="76"/>
  <c r="I10214" i="76"/>
  <c r="I10215" i="76"/>
  <c r="I10216" i="76"/>
  <c r="I10217" i="76"/>
  <c r="I10218" i="76"/>
  <c r="I10219" i="76"/>
  <c r="I10220" i="76"/>
  <c r="I10221" i="76"/>
  <c r="I10222" i="76"/>
  <c r="I10223" i="76"/>
  <c r="I10224" i="76"/>
  <c r="I10225" i="76"/>
  <c r="I10226" i="76"/>
  <c r="I10227" i="76"/>
  <c r="I10228" i="76"/>
  <c r="I10229" i="76"/>
  <c r="I10230" i="76"/>
  <c r="I10231" i="76"/>
  <c r="I10232" i="76"/>
  <c r="I10233" i="76"/>
  <c r="I10234" i="76"/>
  <c r="I10235" i="76"/>
  <c r="I10236" i="76"/>
  <c r="I10237" i="76"/>
  <c r="I10238" i="76"/>
  <c r="I10239" i="76"/>
  <c r="I10240" i="76"/>
  <c r="I10241" i="76"/>
  <c r="I10242" i="76"/>
  <c r="I10243" i="76"/>
  <c r="I10244" i="76"/>
  <c r="I10245" i="76"/>
  <c r="I10246" i="76"/>
  <c r="I10247" i="76"/>
  <c r="I10248" i="76"/>
  <c r="I10249" i="76"/>
  <c r="I10250" i="76"/>
  <c r="I10251" i="76"/>
  <c r="I10252" i="76"/>
  <c r="I10253" i="76"/>
  <c r="I10254" i="76"/>
  <c r="I10255" i="76"/>
  <c r="I10256" i="76"/>
  <c r="I10257" i="76"/>
  <c r="I10258" i="76"/>
  <c r="I10259" i="76"/>
  <c r="I10260" i="76"/>
  <c r="I10261" i="76"/>
  <c r="I10262" i="76"/>
  <c r="I10263" i="76"/>
  <c r="I10264" i="76"/>
  <c r="I10265" i="76"/>
  <c r="I10266" i="76"/>
  <c r="I10267" i="76"/>
  <c r="I10268" i="76"/>
  <c r="I10269" i="76"/>
  <c r="I10270" i="76"/>
  <c r="I10271" i="76"/>
  <c r="I10272" i="76"/>
  <c r="I10273" i="76"/>
  <c r="I10274" i="76"/>
  <c r="I10275" i="76"/>
  <c r="I10276" i="76"/>
  <c r="I10277" i="76"/>
  <c r="I10278" i="76"/>
  <c r="I10279" i="76"/>
  <c r="I10280" i="76"/>
  <c r="I10281" i="76"/>
  <c r="I10282" i="76"/>
  <c r="I10283" i="76"/>
  <c r="I10284" i="76"/>
  <c r="I10285" i="76"/>
  <c r="I10286" i="76"/>
  <c r="I10287" i="76"/>
  <c r="I10288" i="76"/>
  <c r="I10289" i="76"/>
  <c r="I10290" i="76"/>
  <c r="I10291" i="76"/>
  <c r="I10292" i="76"/>
  <c r="I10293" i="76"/>
  <c r="I10294" i="76"/>
  <c r="I10295" i="76"/>
  <c r="I10296" i="76"/>
  <c r="I10297" i="76"/>
  <c r="I10298" i="76"/>
  <c r="I10299" i="76"/>
  <c r="I10300" i="76"/>
  <c r="I10301" i="76"/>
  <c r="I10302" i="76"/>
  <c r="I10303" i="76"/>
  <c r="I10304" i="76"/>
  <c r="I10305" i="76"/>
  <c r="I10306" i="76"/>
  <c r="I10307" i="76"/>
  <c r="I10308" i="76"/>
  <c r="I10309" i="76"/>
  <c r="I10310" i="76"/>
  <c r="I10311" i="76"/>
  <c r="I10312" i="76"/>
  <c r="I10313" i="76"/>
  <c r="I10314" i="76"/>
  <c r="I10315" i="76"/>
  <c r="I10316" i="76"/>
  <c r="I10317" i="76"/>
  <c r="I10318" i="76"/>
  <c r="I10319" i="76"/>
  <c r="I10320" i="76"/>
  <c r="I10321" i="76"/>
  <c r="I10322" i="76"/>
  <c r="I10323" i="76"/>
  <c r="I10324" i="76"/>
  <c r="I10325" i="76"/>
  <c r="I10326" i="76"/>
  <c r="I10327" i="76"/>
  <c r="I10328" i="76"/>
  <c r="I10329" i="76"/>
  <c r="I10330" i="76"/>
  <c r="I10331" i="76"/>
  <c r="I10332" i="76"/>
  <c r="I10333" i="76"/>
  <c r="I10334" i="76"/>
  <c r="I10335" i="76"/>
  <c r="I10336" i="76"/>
  <c r="I10337" i="76"/>
  <c r="I10338" i="76"/>
  <c r="I10339" i="76"/>
  <c r="I10340" i="76"/>
  <c r="I10341" i="76"/>
  <c r="I10342" i="76"/>
  <c r="I10343" i="76"/>
  <c r="I10344" i="76"/>
  <c r="I10345" i="76"/>
  <c r="I10346" i="76"/>
  <c r="I10347" i="76"/>
  <c r="I10348" i="76"/>
  <c r="I10349" i="76"/>
  <c r="I10350" i="76"/>
  <c r="I10351" i="76"/>
  <c r="I10352" i="76"/>
  <c r="I10353" i="76"/>
  <c r="I10354" i="76"/>
  <c r="I10355" i="76"/>
  <c r="I10356" i="76"/>
  <c r="I10357" i="76"/>
  <c r="I10358" i="76"/>
  <c r="I10359" i="76"/>
  <c r="I10360" i="76"/>
  <c r="I10361" i="76"/>
  <c r="I10362" i="76"/>
  <c r="I10363" i="76"/>
  <c r="I10364" i="76"/>
  <c r="I10365" i="76"/>
  <c r="I10366" i="76"/>
  <c r="I10367" i="76"/>
  <c r="I10368" i="76"/>
  <c r="I10369" i="76"/>
  <c r="I10370" i="76"/>
  <c r="I10371" i="76"/>
  <c r="I10372" i="76"/>
  <c r="I10373" i="76"/>
  <c r="I10374" i="76"/>
  <c r="I10375" i="76"/>
  <c r="I10376" i="76"/>
  <c r="I10377" i="76"/>
  <c r="I10378" i="76"/>
  <c r="I10379" i="76"/>
  <c r="I10380" i="76"/>
  <c r="I10381" i="76"/>
  <c r="I10382" i="76"/>
  <c r="I10383" i="76"/>
  <c r="I10384" i="76"/>
  <c r="I10385" i="76"/>
  <c r="I10386" i="76"/>
  <c r="I10387" i="76"/>
  <c r="I10388" i="76"/>
  <c r="I10389" i="76"/>
  <c r="I10390" i="76"/>
  <c r="I10391" i="76"/>
  <c r="I10392" i="76"/>
  <c r="I10393" i="76"/>
  <c r="I10394" i="76"/>
  <c r="I10395" i="76"/>
  <c r="I10396" i="76"/>
  <c r="I10397" i="76"/>
  <c r="I10398" i="76"/>
  <c r="I10399" i="76"/>
  <c r="I10400" i="76"/>
  <c r="I10401" i="76"/>
  <c r="I10402" i="76"/>
  <c r="I10403" i="76"/>
  <c r="I10404" i="76"/>
  <c r="I10405" i="76"/>
  <c r="I10406" i="76"/>
  <c r="I10407" i="76"/>
  <c r="I10408" i="76"/>
  <c r="I10409" i="76"/>
  <c r="I10410" i="76"/>
  <c r="I10411" i="76"/>
  <c r="I10412" i="76"/>
  <c r="I10413" i="76"/>
  <c r="I10414" i="76"/>
  <c r="I10415" i="76"/>
  <c r="I10416" i="76"/>
  <c r="I10417" i="76"/>
  <c r="I10418" i="76"/>
  <c r="I10419" i="76"/>
  <c r="I10420" i="76"/>
  <c r="I10421" i="76"/>
  <c r="I10422" i="76"/>
  <c r="I10423" i="76"/>
  <c r="I10424" i="76"/>
  <c r="I10425" i="76"/>
  <c r="I10426" i="76"/>
  <c r="I10427" i="76"/>
  <c r="I10428" i="76"/>
  <c r="I10429" i="76"/>
  <c r="I10430" i="76"/>
  <c r="I10431" i="76"/>
  <c r="I10432" i="76"/>
  <c r="I10433" i="76"/>
  <c r="I10434" i="76"/>
  <c r="I10435" i="76"/>
  <c r="I10436" i="76"/>
  <c r="I10437" i="76"/>
  <c r="I10438" i="76"/>
  <c r="I10439" i="76"/>
  <c r="I10440" i="76"/>
  <c r="I10441" i="76"/>
  <c r="I10442" i="76"/>
  <c r="I10443" i="76"/>
  <c r="I10444" i="76"/>
  <c r="I10445" i="76"/>
  <c r="I10446" i="76"/>
  <c r="I10447" i="76"/>
  <c r="I10448" i="76"/>
  <c r="I10449" i="76"/>
  <c r="I10450" i="76"/>
  <c r="I10451" i="76"/>
  <c r="I10452" i="76"/>
  <c r="I10453" i="76"/>
  <c r="I10454" i="76"/>
  <c r="I10455" i="76"/>
  <c r="I10456" i="76"/>
  <c r="I10457" i="76"/>
  <c r="I10458" i="76"/>
  <c r="I10459" i="76"/>
  <c r="I10460" i="76"/>
  <c r="I10461" i="76"/>
  <c r="I10462" i="76"/>
  <c r="I10463" i="76"/>
  <c r="I10464" i="76"/>
  <c r="I10465" i="76"/>
  <c r="I10466" i="76"/>
  <c r="I10467" i="76"/>
  <c r="I10468" i="76"/>
  <c r="I10469" i="76"/>
  <c r="I10470" i="76"/>
  <c r="I10471" i="76"/>
  <c r="I10472" i="76"/>
  <c r="I10473" i="76"/>
  <c r="I10474" i="76"/>
  <c r="I10475" i="76"/>
  <c r="I10476" i="76"/>
  <c r="I10477" i="76"/>
  <c r="I10478" i="76"/>
  <c r="I10479" i="76"/>
  <c r="I10480" i="76"/>
  <c r="I10481" i="76"/>
  <c r="I10482" i="76"/>
  <c r="I10483" i="76"/>
  <c r="I10484" i="76"/>
  <c r="I10485" i="76"/>
  <c r="I10486" i="76"/>
  <c r="I10487" i="76"/>
  <c r="I10488" i="76"/>
  <c r="I10489" i="76"/>
  <c r="I10490" i="76"/>
  <c r="I10491" i="76"/>
  <c r="I10492" i="76"/>
  <c r="I10493" i="76"/>
  <c r="I10494" i="76"/>
  <c r="I10495" i="76"/>
  <c r="I10496" i="76"/>
  <c r="I10497" i="76"/>
  <c r="I10498" i="76"/>
  <c r="I10499" i="76"/>
  <c r="I10500" i="76"/>
  <c r="I10501" i="76"/>
  <c r="I10502" i="76"/>
  <c r="I10503" i="76"/>
  <c r="I10504" i="76"/>
  <c r="I10505" i="76"/>
  <c r="I10506" i="76"/>
  <c r="I10507" i="76"/>
  <c r="I10508" i="76"/>
  <c r="I10509" i="76"/>
  <c r="I10510" i="76"/>
  <c r="I10511" i="76"/>
  <c r="I10512" i="76"/>
  <c r="I10513" i="76"/>
  <c r="I10514" i="76"/>
  <c r="I10515" i="76"/>
  <c r="I10516" i="76"/>
  <c r="I10517" i="76"/>
  <c r="I10518" i="76"/>
  <c r="I10519" i="76"/>
  <c r="I10520" i="76"/>
  <c r="I10521" i="76"/>
  <c r="I10522" i="76"/>
  <c r="I10523" i="76"/>
  <c r="I10524" i="76"/>
  <c r="I10525" i="76"/>
  <c r="I10526" i="76"/>
  <c r="I10527" i="76"/>
  <c r="I10528" i="76"/>
  <c r="I10529" i="76"/>
  <c r="I10530" i="76"/>
  <c r="I10531" i="76"/>
  <c r="I10532" i="76"/>
  <c r="I10533" i="76"/>
  <c r="I10534" i="76"/>
  <c r="I10535" i="76"/>
  <c r="I10536" i="76"/>
  <c r="I10537" i="76"/>
  <c r="I10538" i="76"/>
  <c r="I10539" i="76"/>
  <c r="I10540" i="76"/>
  <c r="I10541" i="76"/>
  <c r="I10542" i="76"/>
  <c r="I10543" i="76"/>
  <c r="I10544" i="76"/>
  <c r="I10545" i="76"/>
  <c r="I10546" i="76"/>
  <c r="I10547" i="76"/>
  <c r="I10548" i="76"/>
  <c r="I10549" i="76"/>
  <c r="I10550" i="76"/>
  <c r="I10551" i="76"/>
  <c r="I10552" i="76"/>
  <c r="I10553" i="76"/>
  <c r="I10554" i="76"/>
  <c r="I10555" i="76"/>
  <c r="I10556" i="76"/>
  <c r="I10557" i="76"/>
  <c r="I10558" i="76"/>
  <c r="I10559" i="76"/>
  <c r="I10560" i="76"/>
  <c r="I10561" i="76"/>
  <c r="I10562" i="76"/>
  <c r="I10563" i="76"/>
  <c r="I10564" i="76"/>
  <c r="I10565" i="76"/>
  <c r="I10566" i="76"/>
  <c r="I10567" i="76"/>
  <c r="I10568" i="76"/>
  <c r="I10569" i="76"/>
  <c r="I10570" i="76"/>
  <c r="I10571" i="76"/>
  <c r="I10572" i="76"/>
  <c r="I10573" i="76"/>
  <c r="I10574" i="76"/>
  <c r="I10575" i="76"/>
  <c r="I10576" i="76"/>
  <c r="I10577" i="76"/>
  <c r="I10578" i="76"/>
  <c r="I10579" i="76"/>
  <c r="I10580" i="76"/>
  <c r="I10581" i="76"/>
  <c r="I10582" i="76"/>
  <c r="I10583" i="76"/>
  <c r="I10584" i="76"/>
  <c r="I10585" i="76"/>
  <c r="I10586" i="76"/>
  <c r="I10587" i="76"/>
  <c r="I10588" i="76"/>
  <c r="I10589" i="76"/>
  <c r="I10590" i="76"/>
  <c r="I10591" i="76"/>
  <c r="I10592" i="76"/>
  <c r="I10593" i="76"/>
  <c r="I10594" i="76"/>
  <c r="I10595" i="76"/>
  <c r="I10596" i="76"/>
  <c r="I10597" i="76"/>
  <c r="I10598" i="76"/>
  <c r="I10599" i="76"/>
  <c r="I10600" i="76"/>
  <c r="I10601" i="76"/>
  <c r="I10602" i="76"/>
  <c r="I10603" i="76"/>
  <c r="I10604" i="76"/>
  <c r="I10605" i="76"/>
  <c r="I10606" i="76"/>
  <c r="I10607" i="76"/>
  <c r="I10608" i="76"/>
  <c r="I10609" i="76"/>
  <c r="I10610" i="76"/>
  <c r="I10611" i="76"/>
  <c r="I10612" i="76"/>
  <c r="I10613" i="76"/>
  <c r="I10614" i="76"/>
  <c r="I10615" i="76"/>
  <c r="I10616" i="76"/>
  <c r="I10617" i="76"/>
  <c r="I10618" i="76"/>
  <c r="I10619" i="76"/>
  <c r="I10620" i="76"/>
  <c r="I10621" i="76"/>
  <c r="I10622" i="76"/>
  <c r="I10623" i="76"/>
  <c r="I10624" i="76"/>
  <c r="I10625" i="76"/>
  <c r="I10626" i="76"/>
  <c r="I10627" i="76"/>
  <c r="I10628" i="76"/>
  <c r="I10629" i="76"/>
  <c r="I10630" i="76"/>
  <c r="I10631" i="76"/>
  <c r="I10632" i="76"/>
  <c r="I10633" i="76"/>
  <c r="I10634" i="76"/>
  <c r="I10635" i="76"/>
  <c r="I10636" i="76"/>
  <c r="I10637" i="76"/>
  <c r="I10638" i="76"/>
  <c r="I10639" i="76"/>
  <c r="I10640" i="76"/>
  <c r="I10641" i="76"/>
  <c r="I10642" i="76"/>
  <c r="I10643" i="76"/>
  <c r="I10644" i="76"/>
  <c r="I10645" i="76"/>
  <c r="I10646" i="76"/>
  <c r="I10647" i="76"/>
  <c r="I10648" i="76"/>
  <c r="I10649" i="76"/>
  <c r="I10650" i="76"/>
  <c r="I10651" i="76"/>
  <c r="I10652" i="76"/>
  <c r="I10653" i="76"/>
  <c r="I10654" i="76"/>
  <c r="I10655" i="76"/>
  <c r="I10656" i="76"/>
  <c r="I10657" i="76"/>
  <c r="I10658" i="76"/>
  <c r="I10659" i="76"/>
  <c r="I10660" i="76"/>
  <c r="I10661" i="76"/>
  <c r="I10662" i="76"/>
  <c r="I10663" i="76"/>
  <c r="I10664" i="76"/>
  <c r="I10665" i="76"/>
  <c r="I10666" i="76"/>
  <c r="I10667" i="76"/>
  <c r="I10668" i="76"/>
  <c r="I10669" i="76"/>
  <c r="I10670" i="76"/>
  <c r="I10671" i="76"/>
  <c r="I10672" i="76"/>
  <c r="I10673" i="76"/>
  <c r="I10674" i="76"/>
  <c r="I10675" i="76"/>
  <c r="I10676" i="76"/>
  <c r="I10677" i="76"/>
  <c r="I10678" i="76"/>
  <c r="I10679" i="76"/>
  <c r="I10680" i="76"/>
  <c r="I10681" i="76"/>
  <c r="I10682" i="76"/>
  <c r="I10683" i="76"/>
  <c r="I10684" i="76"/>
  <c r="I10685" i="76"/>
  <c r="I10686" i="76"/>
  <c r="I10687" i="76"/>
  <c r="I10688" i="76"/>
  <c r="I10689" i="76"/>
  <c r="I10690" i="76"/>
  <c r="I10691" i="76"/>
  <c r="I10692" i="76"/>
  <c r="I10693" i="76"/>
  <c r="I10694" i="76"/>
  <c r="I10695" i="76"/>
  <c r="I10696" i="76"/>
  <c r="I10697" i="76"/>
  <c r="I10698" i="76"/>
  <c r="I10699" i="76"/>
  <c r="I10700" i="76"/>
  <c r="I10701" i="76"/>
  <c r="I10702" i="76"/>
  <c r="I10703" i="76"/>
  <c r="I10704" i="76"/>
  <c r="I10705" i="76"/>
  <c r="I10706" i="76"/>
  <c r="I10707" i="76"/>
  <c r="I10708" i="76"/>
  <c r="I10709" i="76"/>
  <c r="I10710" i="76"/>
  <c r="I10711" i="76"/>
  <c r="I10712" i="76"/>
  <c r="I10713" i="76"/>
  <c r="I10714" i="76"/>
  <c r="I10715" i="76"/>
  <c r="I10716" i="76"/>
  <c r="I10717" i="76"/>
  <c r="I10718" i="76"/>
  <c r="I10719" i="76"/>
  <c r="I10720" i="76"/>
  <c r="I10721" i="76"/>
  <c r="I10722" i="76"/>
  <c r="I10723" i="76"/>
  <c r="I10724" i="76"/>
  <c r="I10725" i="76"/>
  <c r="I10726" i="76"/>
  <c r="I10727" i="76"/>
  <c r="I10728" i="76"/>
  <c r="I10729" i="76"/>
  <c r="I10730" i="76"/>
  <c r="I10731" i="76"/>
  <c r="I10732" i="76"/>
  <c r="I10733" i="76"/>
  <c r="I10734" i="76"/>
  <c r="I10735" i="76"/>
  <c r="I10736" i="76"/>
  <c r="I10737" i="76"/>
  <c r="I10738" i="76"/>
  <c r="I10739" i="76"/>
  <c r="I10740" i="76"/>
  <c r="I10741" i="76"/>
  <c r="I10742" i="76"/>
  <c r="I10743" i="76"/>
  <c r="I10744" i="76"/>
  <c r="I10745" i="76"/>
  <c r="I10746" i="76"/>
  <c r="I10747" i="76"/>
  <c r="I10748" i="76"/>
  <c r="I10749" i="76"/>
  <c r="I10750" i="76"/>
  <c r="I10751" i="76"/>
  <c r="I10752" i="76"/>
  <c r="I10753" i="76"/>
  <c r="I10754" i="76"/>
  <c r="I10755" i="76"/>
  <c r="I10756" i="76"/>
  <c r="I10757" i="76"/>
  <c r="I10758" i="76"/>
  <c r="I10759" i="76"/>
  <c r="I10760" i="76"/>
  <c r="I10761" i="76"/>
  <c r="I10762" i="76"/>
  <c r="I10763" i="76"/>
  <c r="I10764" i="76"/>
  <c r="I10765" i="76"/>
  <c r="I10766" i="76"/>
  <c r="I10767" i="76"/>
  <c r="I10768" i="76"/>
  <c r="I10769" i="76"/>
  <c r="I10770" i="76"/>
  <c r="I10771" i="76"/>
  <c r="I10772" i="76"/>
  <c r="I10773" i="76"/>
  <c r="I10774" i="76"/>
  <c r="I10775" i="76"/>
  <c r="I10776" i="76"/>
  <c r="I10777" i="76"/>
  <c r="I10778" i="76"/>
  <c r="I10779" i="76"/>
  <c r="I10780" i="76"/>
  <c r="I10781" i="76"/>
  <c r="I10782" i="76"/>
  <c r="I10783" i="76"/>
  <c r="I10784" i="76"/>
  <c r="I10785" i="76"/>
  <c r="I10786" i="76"/>
  <c r="I10787" i="76"/>
  <c r="I10788" i="76"/>
  <c r="I10789" i="76"/>
  <c r="I10790" i="76"/>
  <c r="I10791" i="76"/>
  <c r="I10792" i="76"/>
  <c r="I10793" i="76"/>
  <c r="I10794" i="76"/>
  <c r="I10795" i="76"/>
  <c r="I10796" i="76"/>
  <c r="I10797" i="76"/>
  <c r="I10798" i="76"/>
  <c r="I10799" i="76"/>
  <c r="I10800" i="76"/>
  <c r="I10801" i="76"/>
  <c r="I10802" i="76"/>
  <c r="I10803" i="76"/>
  <c r="I10804" i="76"/>
  <c r="I10805" i="76"/>
  <c r="I10806" i="76"/>
  <c r="I10807" i="76"/>
  <c r="I10808" i="76"/>
  <c r="I10809" i="76"/>
  <c r="I10810" i="76"/>
  <c r="I10811" i="76"/>
  <c r="I10812" i="76"/>
  <c r="I10813" i="76"/>
  <c r="I10814" i="76"/>
  <c r="I10815" i="76"/>
  <c r="I10816" i="76"/>
  <c r="I10817" i="76"/>
  <c r="I10818" i="76"/>
  <c r="I10819" i="76"/>
  <c r="I10820" i="76"/>
  <c r="I10821" i="76"/>
  <c r="I10822" i="76"/>
  <c r="I10823" i="76"/>
  <c r="I10824" i="76"/>
  <c r="I10825" i="76"/>
  <c r="I10826" i="76"/>
  <c r="I10827" i="76"/>
  <c r="I10828" i="76"/>
  <c r="I10829" i="76"/>
  <c r="I10830" i="76"/>
  <c r="I10831" i="76"/>
  <c r="I10832" i="76"/>
  <c r="I10833" i="76"/>
  <c r="I10834" i="76"/>
  <c r="I10835" i="76"/>
  <c r="I10836" i="76"/>
  <c r="I10837" i="76"/>
  <c r="I10838" i="76"/>
  <c r="I10839" i="76"/>
  <c r="I10840" i="76"/>
  <c r="I10841" i="76"/>
  <c r="I10842" i="76"/>
  <c r="I10843" i="76"/>
  <c r="I10844" i="76"/>
  <c r="I10845" i="76"/>
  <c r="I10846" i="76"/>
  <c r="I10847" i="76"/>
  <c r="I10848" i="76"/>
  <c r="I10849" i="76"/>
  <c r="I10850" i="76"/>
  <c r="I10851" i="76"/>
  <c r="I10852" i="76"/>
  <c r="I10853" i="76"/>
  <c r="I10854" i="76"/>
  <c r="I10855" i="76"/>
  <c r="I10856" i="76"/>
  <c r="I10857" i="76"/>
  <c r="I10858" i="76"/>
  <c r="I10859" i="76"/>
  <c r="I10860" i="76"/>
  <c r="I10861" i="76"/>
  <c r="I10862" i="76"/>
  <c r="I10863" i="76"/>
  <c r="I10864" i="76"/>
  <c r="I10865" i="76"/>
  <c r="I10866" i="76"/>
  <c r="I10867" i="76"/>
  <c r="I10868" i="76"/>
  <c r="I10869" i="76"/>
  <c r="I10870" i="76"/>
  <c r="I10871" i="76"/>
  <c r="I10872" i="76"/>
  <c r="I10873" i="76"/>
  <c r="I10874" i="76"/>
  <c r="I10875" i="76"/>
  <c r="I10876" i="76"/>
  <c r="I10877" i="76"/>
  <c r="I10878" i="76"/>
  <c r="I10879" i="76"/>
  <c r="I10880" i="76"/>
  <c r="I10881" i="76"/>
  <c r="I10882" i="76"/>
  <c r="I10883" i="76"/>
  <c r="I10884" i="76"/>
  <c r="I10885" i="76"/>
  <c r="I10886" i="76"/>
  <c r="I10887" i="76"/>
  <c r="I10888" i="76"/>
  <c r="I10889" i="76"/>
  <c r="I10890" i="76"/>
  <c r="I10891" i="76"/>
  <c r="I10892" i="76"/>
  <c r="I10893" i="76"/>
  <c r="I10894" i="76"/>
  <c r="I10895" i="76"/>
  <c r="I10896" i="76"/>
  <c r="I10897" i="76"/>
  <c r="I10898" i="76"/>
  <c r="I10899" i="76"/>
  <c r="I10900" i="76"/>
  <c r="I10901" i="76"/>
  <c r="I10902" i="76"/>
  <c r="I10903" i="76"/>
  <c r="I10904" i="76"/>
  <c r="I10905" i="76"/>
  <c r="I10906" i="76"/>
  <c r="I10907" i="76"/>
  <c r="I10908" i="76"/>
  <c r="I10909" i="76"/>
  <c r="I10910" i="76"/>
  <c r="I10911" i="76"/>
  <c r="I10912" i="76"/>
  <c r="I10913" i="76"/>
  <c r="I10914" i="76"/>
  <c r="I10915" i="76"/>
  <c r="I10916" i="76"/>
  <c r="I10917" i="76"/>
  <c r="I10918" i="76"/>
  <c r="I10919" i="76"/>
  <c r="I10920" i="76"/>
  <c r="I10921" i="76"/>
  <c r="I10922" i="76"/>
  <c r="I10923" i="76"/>
  <c r="I10924" i="76"/>
  <c r="I10925" i="76"/>
  <c r="I10926" i="76"/>
  <c r="I10927" i="76"/>
  <c r="I10928" i="76"/>
  <c r="I10929" i="76"/>
  <c r="I10930" i="76"/>
  <c r="I10931" i="76"/>
  <c r="I10932" i="76"/>
  <c r="I10933" i="76"/>
  <c r="I10934" i="76"/>
  <c r="I10935" i="76"/>
  <c r="I10936" i="76"/>
  <c r="I10937" i="76"/>
  <c r="I10938" i="76"/>
  <c r="I10939" i="76"/>
  <c r="I10940" i="76"/>
  <c r="I10941" i="76"/>
  <c r="I10942" i="76"/>
  <c r="I10943" i="76"/>
  <c r="I10944" i="76"/>
  <c r="I10945" i="76"/>
  <c r="I10946" i="76"/>
  <c r="I10947" i="76"/>
  <c r="I10948" i="76"/>
  <c r="I10949" i="76"/>
  <c r="I10950" i="76"/>
  <c r="I10951" i="76"/>
  <c r="I10952" i="76"/>
  <c r="I10953" i="76"/>
  <c r="I10954" i="76"/>
  <c r="I10955" i="76"/>
  <c r="I10956" i="76"/>
  <c r="I10957" i="76"/>
  <c r="I10958" i="76"/>
  <c r="I10959" i="76"/>
  <c r="I10960" i="76"/>
  <c r="I10961" i="76"/>
  <c r="I10962" i="76"/>
  <c r="I10963" i="76"/>
  <c r="I10964" i="76"/>
  <c r="I10965" i="76"/>
  <c r="I10966" i="76"/>
  <c r="I10967" i="76"/>
  <c r="I10968" i="76"/>
  <c r="I10969" i="76"/>
  <c r="I10970" i="76"/>
  <c r="I10971" i="76"/>
  <c r="I10972" i="76"/>
  <c r="I10973" i="76"/>
  <c r="I10974" i="76"/>
  <c r="I10975" i="76"/>
  <c r="I10976" i="76"/>
  <c r="I10977" i="76"/>
  <c r="I10978" i="76"/>
  <c r="I10979" i="76"/>
  <c r="I10980" i="76"/>
  <c r="I10981" i="76"/>
  <c r="I10982" i="76"/>
  <c r="I10983" i="76"/>
  <c r="I10984" i="76"/>
  <c r="I10985" i="76"/>
  <c r="I10986" i="76"/>
  <c r="I10987" i="76"/>
  <c r="I10988" i="76"/>
  <c r="I10989" i="76"/>
  <c r="I10990" i="76"/>
  <c r="I10991" i="76"/>
  <c r="I10992" i="76"/>
  <c r="I10993" i="76"/>
  <c r="I10994" i="76"/>
  <c r="I10995" i="76"/>
  <c r="I10996" i="76"/>
  <c r="I10997" i="76"/>
  <c r="I10998" i="76"/>
  <c r="I10999" i="76"/>
  <c r="I11000" i="76"/>
  <c r="I11001" i="76"/>
  <c r="I11002" i="76"/>
  <c r="I11003" i="76"/>
  <c r="I11004" i="76"/>
  <c r="I11005" i="76"/>
  <c r="I11006" i="76"/>
  <c r="I11007" i="76"/>
  <c r="I11008" i="76"/>
  <c r="I11009" i="76"/>
  <c r="I11010" i="76"/>
  <c r="I11011" i="76"/>
  <c r="I11012" i="76"/>
  <c r="I11013" i="76"/>
  <c r="I11014" i="76"/>
  <c r="I11015" i="76"/>
  <c r="I11016" i="76"/>
  <c r="I11017" i="76"/>
  <c r="I11018" i="76"/>
  <c r="I11019" i="76"/>
  <c r="I11020" i="76"/>
  <c r="I11021" i="76"/>
  <c r="I11022" i="76"/>
  <c r="I11023" i="76"/>
  <c r="I11024" i="76"/>
  <c r="I11025" i="76"/>
  <c r="I11026" i="76"/>
  <c r="I11027" i="76"/>
  <c r="I11028" i="76"/>
  <c r="I11029" i="76"/>
  <c r="I11030" i="76"/>
  <c r="I11031" i="76"/>
  <c r="I2" i="76"/>
  <c r="E3" i="76"/>
  <c r="E4" i="76"/>
  <c r="E5" i="76"/>
  <c r="E6" i="76"/>
  <c r="E7" i="76"/>
  <c r="E8" i="76"/>
  <c r="E9" i="76"/>
  <c r="E10" i="76"/>
  <c r="E11" i="76"/>
  <c r="E12" i="76"/>
  <c r="E13" i="76"/>
  <c r="E14" i="76"/>
  <c r="E15" i="76"/>
  <c r="E16" i="76"/>
  <c r="E17" i="76"/>
  <c r="E18" i="76"/>
  <c r="E19" i="76"/>
  <c r="E20" i="76"/>
  <c r="E21" i="76"/>
  <c r="E22" i="76"/>
  <c r="E23" i="76"/>
  <c r="E24" i="76"/>
  <c r="E25" i="76"/>
  <c r="E26" i="76"/>
  <c r="E27" i="76"/>
  <c r="E28" i="76"/>
  <c r="E29" i="76"/>
  <c r="E30" i="76"/>
  <c r="E31" i="76"/>
  <c r="E32" i="76"/>
  <c r="E33" i="76"/>
  <c r="E34" i="76"/>
  <c r="E35" i="76"/>
  <c r="E36" i="76"/>
  <c r="E37" i="76"/>
  <c r="E38" i="76"/>
  <c r="E39" i="76"/>
  <c r="E40" i="76"/>
  <c r="E41" i="76"/>
  <c r="E42" i="76"/>
  <c r="E43" i="76"/>
  <c r="E44" i="76"/>
  <c r="E45" i="76"/>
  <c r="E46" i="76"/>
  <c r="E47" i="76"/>
  <c r="E48" i="76"/>
  <c r="E49" i="76"/>
  <c r="E50" i="76"/>
  <c r="E51" i="76"/>
  <c r="E52" i="76"/>
  <c r="E53" i="76"/>
  <c r="E54" i="76"/>
  <c r="E55" i="76"/>
  <c r="E56" i="76"/>
  <c r="E57" i="76"/>
  <c r="E58" i="76"/>
  <c r="E59" i="76"/>
  <c r="E60" i="76"/>
  <c r="E61" i="76"/>
  <c r="E62" i="76"/>
  <c r="E63" i="76"/>
  <c r="E64" i="76"/>
  <c r="E65" i="76"/>
  <c r="E66" i="76"/>
  <c r="E67" i="76"/>
  <c r="E68" i="76"/>
  <c r="E69" i="76"/>
  <c r="E70" i="76"/>
  <c r="E71" i="76"/>
  <c r="E72" i="76"/>
  <c r="E73" i="76"/>
  <c r="E74" i="76"/>
  <c r="E75" i="76"/>
  <c r="E76" i="76"/>
  <c r="E77" i="76"/>
  <c r="E78" i="76"/>
  <c r="E79" i="76"/>
  <c r="E80" i="76"/>
  <c r="E81" i="76"/>
  <c r="E82" i="76"/>
  <c r="E83" i="76"/>
  <c r="E84" i="76"/>
  <c r="E85" i="76"/>
  <c r="E86" i="76"/>
  <c r="E87" i="76"/>
  <c r="E88" i="76"/>
  <c r="E89" i="76"/>
  <c r="E90" i="76"/>
  <c r="E91" i="76"/>
  <c r="E92" i="76"/>
  <c r="E93" i="76"/>
  <c r="E94" i="76"/>
  <c r="E95" i="76"/>
  <c r="E96" i="76"/>
  <c r="E97" i="76"/>
  <c r="E98" i="76"/>
  <c r="E99" i="76"/>
  <c r="E100" i="76"/>
  <c r="E101" i="76"/>
  <c r="E102" i="76"/>
  <c r="E103" i="76"/>
  <c r="E104" i="76"/>
  <c r="E105" i="76"/>
  <c r="E106" i="76"/>
  <c r="E107" i="76"/>
  <c r="E108" i="76"/>
  <c r="E109" i="76"/>
  <c r="E110" i="76"/>
  <c r="E111" i="76"/>
  <c r="E112" i="76"/>
  <c r="E113" i="76"/>
  <c r="E114" i="76"/>
  <c r="E115" i="76"/>
  <c r="E116" i="76"/>
  <c r="E117" i="76"/>
  <c r="E118" i="76"/>
  <c r="E119" i="76"/>
  <c r="E120" i="76"/>
  <c r="E121" i="76"/>
  <c r="E122" i="76"/>
  <c r="E123" i="76"/>
  <c r="E124" i="76"/>
  <c r="E125" i="76"/>
  <c r="E126" i="76"/>
  <c r="E127" i="76"/>
  <c r="E128" i="76"/>
  <c r="E129" i="76"/>
  <c r="E130" i="76"/>
  <c r="E131" i="76"/>
  <c r="E132" i="76"/>
  <c r="E133" i="76"/>
  <c r="E134" i="76"/>
  <c r="E135" i="76"/>
  <c r="E136" i="76"/>
  <c r="E137" i="76"/>
  <c r="E138" i="76"/>
  <c r="E139" i="76"/>
  <c r="E140" i="76"/>
  <c r="E141" i="76"/>
  <c r="E142" i="76"/>
  <c r="E143" i="76"/>
  <c r="E144" i="76"/>
  <c r="E145" i="76"/>
  <c r="E146" i="76"/>
  <c r="E147" i="76"/>
  <c r="E148" i="76"/>
  <c r="E149" i="76"/>
  <c r="E150" i="76"/>
  <c r="E151" i="76"/>
  <c r="E152" i="76"/>
  <c r="E153" i="76"/>
  <c r="E154" i="76"/>
  <c r="E155" i="76"/>
  <c r="E156" i="76"/>
  <c r="E157" i="76"/>
  <c r="E158" i="76"/>
  <c r="E159" i="76"/>
  <c r="E160" i="76"/>
  <c r="E161" i="76"/>
  <c r="E162" i="76"/>
  <c r="E163" i="76"/>
  <c r="E164" i="76"/>
  <c r="E165" i="76"/>
  <c r="E166" i="76"/>
  <c r="E167" i="76"/>
  <c r="E168" i="76"/>
  <c r="E169" i="76"/>
  <c r="E170" i="76"/>
  <c r="E171" i="76"/>
  <c r="E172" i="76"/>
  <c r="E173" i="76"/>
  <c r="E174" i="76"/>
  <c r="E175" i="76"/>
  <c r="E176" i="76"/>
  <c r="E177" i="76"/>
  <c r="E178" i="76"/>
  <c r="E179" i="76"/>
  <c r="E180" i="76"/>
  <c r="E181" i="76"/>
  <c r="E182" i="76"/>
  <c r="E183" i="76"/>
  <c r="E184" i="76"/>
  <c r="E185" i="76"/>
  <c r="E186" i="76"/>
  <c r="E187" i="76"/>
  <c r="E188" i="76"/>
  <c r="E189" i="76"/>
  <c r="E190" i="76"/>
  <c r="E191" i="76"/>
  <c r="E192" i="76"/>
  <c r="E193" i="76"/>
  <c r="E194" i="76"/>
  <c r="E195" i="76"/>
  <c r="E196" i="76"/>
  <c r="E197" i="76"/>
  <c r="E198" i="76"/>
  <c r="E199" i="76"/>
  <c r="E200" i="76"/>
  <c r="E201" i="76"/>
  <c r="E202" i="76"/>
  <c r="E203" i="76"/>
  <c r="E204" i="76"/>
  <c r="E205" i="76"/>
  <c r="E206" i="76"/>
  <c r="E207" i="76"/>
  <c r="E208" i="76"/>
  <c r="E209" i="76"/>
  <c r="E210" i="76"/>
  <c r="E211" i="76"/>
  <c r="E212" i="76"/>
  <c r="E213" i="76"/>
  <c r="E214" i="76"/>
  <c r="E215" i="76"/>
  <c r="E216" i="76"/>
  <c r="E217" i="76"/>
  <c r="E218" i="76"/>
  <c r="E219" i="76"/>
  <c r="E220" i="76"/>
  <c r="E221" i="76"/>
  <c r="E222" i="76"/>
  <c r="E223" i="76"/>
  <c r="E224" i="76"/>
  <c r="E225" i="76"/>
  <c r="E226" i="76"/>
  <c r="E227" i="76"/>
  <c r="E228" i="76"/>
  <c r="E229" i="76"/>
  <c r="E230" i="76"/>
  <c r="E231" i="76"/>
  <c r="E232" i="76"/>
  <c r="E233" i="76"/>
  <c r="E234" i="76"/>
  <c r="E235" i="76"/>
  <c r="E236" i="76"/>
  <c r="E237" i="76"/>
  <c r="E238" i="76"/>
  <c r="E239" i="76"/>
  <c r="E240" i="76"/>
  <c r="E241" i="76"/>
  <c r="E242" i="76"/>
  <c r="E243" i="76"/>
  <c r="E244" i="76"/>
  <c r="E245" i="76"/>
  <c r="E246" i="76"/>
  <c r="E247" i="76"/>
  <c r="E248" i="76"/>
  <c r="E249" i="76"/>
  <c r="E250" i="76"/>
  <c r="E251" i="76"/>
  <c r="E252" i="76"/>
  <c r="E253" i="76"/>
  <c r="E254" i="76"/>
  <c r="E255" i="76"/>
  <c r="E256" i="76"/>
  <c r="E257" i="76"/>
  <c r="E258" i="76"/>
  <c r="E259" i="76"/>
  <c r="E260" i="76"/>
  <c r="E261" i="76"/>
  <c r="E262" i="76"/>
  <c r="E263" i="76"/>
  <c r="E264" i="76"/>
  <c r="E265" i="76"/>
  <c r="E266" i="76"/>
  <c r="E267" i="76"/>
  <c r="E268" i="76"/>
  <c r="E269" i="76"/>
  <c r="E270" i="76"/>
  <c r="E271" i="76"/>
  <c r="E272" i="76"/>
  <c r="E273" i="76"/>
  <c r="E274" i="76"/>
  <c r="E275" i="76"/>
  <c r="E276" i="76"/>
  <c r="E277" i="76"/>
  <c r="E278" i="76"/>
  <c r="E279" i="76"/>
  <c r="E280" i="76"/>
  <c r="E281" i="76"/>
  <c r="E282" i="76"/>
  <c r="E283" i="76"/>
  <c r="E284" i="76"/>
  <c r="E285" i="76"/>
  <c r="E286" i="76"/>
  <c r="E287" i="76"/>
  <c r="E288" i="76"/>
  <c r="E289" i="76"/>
  <c r="E290" i="76"/>
  <c r="E291" i="76"/>
  <c r="E292" i="76"/>
  <c r="E293" i="76"/>
  <c r="E294" i="76"/>
  <c r="E295" i="76"/>
  <c r="E296" i="76"/>
  <c r="E297" i="76"/>
  <c r="E298" i="76"/>
  <c r="E299" i="76"/>
  <c r="E300" i="76"/>
  <c r="E301" i="76"/>
  <c r="E302" i="76"/>
  <c r="E303" i="76"/>
  <c r="E304" i="76"/>
  <c r="E305" i="76"/>
  <c r="E306" i="76"/>
  <c r="E307" i="76"/>
  <c r="E308" i="76"/>
  <c r="E309" i="76"/>
  <c r="E310" i="76"/>
  <c r="E311" i="76"/>
  <c r="E312" i="76"/>
  <c r="E313" i="76"/>
  <c r="E314" i="76"/>
  <c r="E315" i="76"/>
  <c r="E316" i="76"/>
  <c r="E317" i="76"/>
  <c r="E318" i="76"/>
  <c r="E319" i="76"/>
  <c r="E320" i="76"/>
  <c r="E321" i="76"/>
  <c r="E322" i="76"/>
  <c r="E323" i="76"/>
  <c r="E324" i="76"/>
  <c r="E325" i="76"/>
  <c r="E326" i="76"/>
  <c r="E327" i="76"/>
  <c r="E328" i="76"/>
  <c r="E329" i="76"/>
  <c r="E330" i="76"/>
  <c r="E331" i="76"/>
  <c r="E332" i="76"/>
  <c r="E333" i="76"/>
  <c r="E334" i="76"/>
  <c r="E335" i="76"/>
  <c r="E336" i="76"/>
  <c r="E337" i="76"/>
  <c r="E338" i="76"/>
  <c r="E339" i="76"/>
  <c r="E340" i="76"/>
  <c r="E341" i="76"/>
  <c r="E342" i="76"/>
  <c r="E343" i="76"/>
  <c r="E344" i="76"/>
  <c r="E345" i="76"/>
  <c r="E346" i="76"/>
  <c r="E347" i="76"/>
  <c r="E348" i="76"/>
  <c r="E349" i="76"/>
  <c r="E350" i="76"/>
  <c r="E351" i="76"/>
  <c r="E352" i="76"/>
  <c r="E353" i="76"/>
  <c r="E354" i="76"/>
  <c r="E355" i="76"/>
  <c r="E356" i="76"/>
  <c r="E357" i="76"/>
  <c r="E358" i="76"/>
  <c r="E359" i="76"/>
  <c r="E360" i="76"/>
  <c r="E361" i="76"/>
  <c r="E362" i="76"/>
  <c r="E363" i="76"/>
  <c r="E364" i="76"/>
  <c r="E365" i="76"/>
  <c r="E366" i="76"/>
  <c r="E367" i="76"/>
  <c r="E368" i="76"/>
  <c r="E369" i="76"/>
  <c r="E370" i="76"/>
  <c r="E371" i="76"/>
  <c r="E372" i="76"/>
  <c r="E373" i="76"/>
  <c r="E374" i="76"/>
  <c r="E375" i="76"/>
  <c r="E376" i="76"/>
  <c r="E377" i="76"/>
  <c r="E378" i="76"/>
  <c r="E379" i="76"/>
  <c r="E380" i="76"/>
  <c r="E381" i="76"/>
  <c r="E382" i="76"/>
  <c r="E383" i="76"/>
  <c r="E384" i="76"/>
  <c r="E385" i="76"/>
  <c r="E386" i="76"/>
  <c r="E387" i="76"/>
  <c r="E388" i="76"/>
  <c r="E389" i="76"/>
  <c r="E390" i="76"/>
  <c r="E391" i="76"/>
  <c r="E392" i="76"/>
  <c r="E393" i="76"/>
  <c r="E394" i="76"/>
  <c r="E395" i="76"/>
  <c r="E396" i="76"/>
  <c r="E397" i="76"/>
  <c r="E398" i="76"/>
  <c r="E399" i="76"/>
  <c r="E400" i="76"/>
  <c r="E401" i="76"/>
  <c r="E402" i="76"/>
  <c r="E403" i="76"/>
  <c r="E404" i="76"/>
  <c r="E405" i="76"/>
  <c r="E406" i="76"/>
  <c r="E407" i="76"/>
  <c r="E408" i="76"/>
  <c r="E409" i="76"/>
  <c r="E410" i="76"/>
  <c r="E411" i="76"/>
  <c r="E412" i="76"/>
  <c r="E413" i="76"/>
  <c r="E414" i="76"/>
  <c r="E415" i="76"/>
  <c r="E416" i="76"/>
  <c r="E417" i="76"/>
  <c r="E418" i="76"/>
  <c r="E419" i="76"/>
  <c r="E420" i="76"/>
  <c r="E421" i="76"/>
  <c r="E422" i="76"/>
  <c r="E423" i="76"/>
  <c r="E424" i="76"/>
  <c r="E425" i="76"/>
  <c r="E426" i="76"/>
  <c r="E427" i="76"/>
  <c r="E428" i="76"/>
  <c r="E429" i="76"/>
  <c r="E430" i="76"/>
  <c r="E431" i="76"/>
  <c r="E432" i="76"/>
  <c r="E433" i="76"/>
  <c r="E434" i="76"/>
  <c r="E435" i="76"/>
  <c r="E436" i="76"/>
  <c r="E437" i="76"/>
  <c r="E438" i="76"/>
  <c r="E439" i="76"/>
  <c r="E440" i="76"/>
  <c r="E441" i="76"/>
  <c r="E442" i="76"/>
  <c r="E443" i="76"/>
  <c r="E444" i="76"/>
  <c r="E445" i="76"/>
  <c r="E446" i="76"/>
  <c r="E447" i="76"/>
  <c r="E448" i="76"/>
  <c r="E449" i="76"/>
  <c r="E450" i="76"/>
  <c r="E451" i="76"/>
  <c r="E452" i="76"/>
  <c r="E453" i="76"/>
  <c r="E454" i="76"/>
  <c r="E455" i="76"/>
  <c r="E456" i="76"/>
  <c r="E457" i="76"/>
  <c r="E458" i="76"/>
  <c r="E459" i="76"/>
  <c r="E460" i="76"/>
  <c r="E461" i="76"/>
  <c r="E462" i="76"/>
  <c r="E463" i="76"/>
  <c r="E464" i="76"/>
  <c r="E465" i="76"/>
  <c r="E466" i="76"/>
  <c r="E467" i="76"/>
  <c r="E468" i="76"/>
  <c r="E469" i="76"/>
  <c r="E470" i="76"/>
  <c r="E471" i="76"/>
  <c r="E472" i="76"/>
  <c r="E473" i="76"/>
  <c r="E474" i="76"/>
  <c r="E475" i="76"/>
  <c r="E476" i="76"/>
  <c r="E477" i="76"/>
  <c r="E478" i="76"/>
  <c r="E479" i="76"/>
  <c r="E480" i="76"/>
  <c r="E481" i="76"/>
  <c r="E482" i="76"/>
  <c r="E483" i="76"/>
  <c r="E484" i="76"/>
  <c r="E485" i="76"/>
  <c r="E486" i="76"/>
  <c r="E487" i="76"/>
  <c r="E488" i="76"/>
  <c r="E489" i="76"/>
  <c r="E490" i="76"/>
  <c r="E491" i="76"/>
  <c r="E492" i="76"/>
  <c r="E493" i="76"/>
  <c r="E494" i="76"/>
  <c r="E495" i="76"/>
  <c r="E496" i="76"/>
  <c r="E497" i="76"/>
  <c r="E498" i="76"/>
  <c r="E499" i="76"/>
  <c r="E500" i="76"/>
  <c r="E501" i="76"/>
  <c r="E502" i="76"/>
  <c r="E503" i="76"/>
  <c r="E504" i="76"/>
  <c r="E505" i="76"/>
  <c r="E506" i="76"/>
  <c r="E507" i="76"/>
  <c r="E508" i="76"/>
  <c r="E509" i="76"/>
  <c r="E510" i="76"/>
  <c r="E511" i="76"/>
  <c r="E512" i="76"/>
  <c r="E513" i="76"/>
  <c r="E514" i="76"/>
  <c r="E515" i="76"/>
  <c r="E516" i="76"/>
  <c r="E517" i="76"/>
  <c r="E518" i="76"/>
  <c r="E519" i="76"/>
  <c r="E520" i="76"/>
  <c r="E521" i="76"/>
  <c r="E522" i="76"/>
  <c r="E523" i="76"/>
  <c r="E524" i="76"/>
  <c r="E525" i="76"/>
  <c r="E526" i="76"/>
  <c r="E527" i="76"/>
  <c r="E528" i="76"/>
  <c r="E529" i="76"/>
  <c r="E530" i="76"/>
  <c r="E531" i="76"/>
  <c r="E532" i="76"/>
  <c r="E533" i="76"/>
  <c r="E534" i="76"/>
  <c r="E535" i="76"/>
  <c r="E536" i="76"/>
  <c r="E537" i="76"/>
  <c r="E538" i="76"/>
  <c r="E539" i="76"/>
  <c r="E540" i="76"/>
  <c r="E541" i="76"/>
  <c r="E542" i="76"/>
  <c r="E543" i="76"/>
  <c r="E544" i="76"/>
  <c r="E545" i="76"/>
  <c r="E546" i="76"/>
  <c r="E547" i="76"/>
  <c r="E548" i="76"/>
  <c r="E549" i="76"/>
  <c r="E550" i="76"/>
  <c r="E551" i="76"/>
  <c r="E552" i="76"/>
  <c r="E553" i="76"/>
  <c r="E554" i="76"/>
  <c r="E555" i="76"/>
  <c r="E556" i="76"/>
  <c r="E557" i="76"/>
  <c r="E558" i="76"/>
  <c r="E559" i="76"/>
  <c r="E560" i="76"/>
  <c r="E561" i="76"/>
  <c r="E562" i="76"/>
  <c r="E563" i="76"/>
  <c r="E564" i="76"/>
  <c r="E565" i="76"/>
  <c r="E566" i="76"/>
  <c r="E567" i="76"/>
  <c r="E568" i="76"/>
  <c r="E569" i="76"/>
  <c r="E570" i="76"/>
  <c r="E571" i="76"/>
  <c r="E572" i="76"/>
  <c r="E573" i="76"/>
  <c r="E574" i="76"/>
  <c r="E575" i="76"/>
  <c r="E576" i="76"/>
  <c r="E577" i="76"/>
  <c r="E578" i="76"/>
  <c r="E579" i="76"/>
  <c r="E580" i="76"/>
  <c r="E581" i="76"/>
  <c r="E582" i="76"/>
  <c r="E583" i="76"/>
  <c r="E584" i="76"/>
  <c r="E585" i="76"/>
  <c r="E586" i="76"/>
  <c r="E587" i="76"/>
  <c r="E588" i="76"/>
  <c r="E589" i="76"/>
  <c r="E590" i="76"/>
  <c r="E591" i="76"/>
  <c r="E592" i="76"/>
  <c r="E593" i="76"/>
  <c r="E594" i="76"/>
  <c r="E595" i="76"/>
  <c r="E596" i="76"/>
  <c r="E597" i="76"/>
  <c r="E598" i="76"/>
  <c r="E599" i="76"/>
  <c r="E600" i="76"/>
  <c r="E601" i="76"/>
  <c r="E602" i="76"/>
  <c r="E603" i="76"/>
  <c r="E604" i="76"/>
  <c r="E605" i="76"/>
  <c r="E606" i="76"/>
  <c r="E607" i="76"/>
  <c r="E608" i="76"/>
  <c r="E609" i="76"/>
  <c r="E610" i="76"/>
  <c r="E611" i="76"/>
  <c r="E612" i="76"/>
  <c r="E613" i="76"/>
  <c r="E614" i="76"/>
  <c r="E615" i="76"/>
  <c r="E616" i="76"/>
  <c r="E617" i="76"/>
  <c r="E618" i="76"/>
  <c r="E619" i="76"/>
  <c r="E620" i="76"/>
  <c r="E621" i="76"/>
  <c r="E622" i="76"/>
  <c r="E623" i="76"/>
  <c r="E624" i="76"/>
  <c r="E625" i="76"/>
  <c r="E626" i="76"/>
  <c r="E627" i="76"/>
  <c r="E628" i="76"/>
  <c r="E629" i="76"/>
  <c r="E630" i="76"/>
  <c r="E631" i="76"/>
  <c r="E632" i="76"/>
  <c r="E633" i="76"/>
  <c r="E634" i="76"/>
  <c r="E635" i="76"/>
  <c r="E636" i="76"/>
  <c r="E637" i="76"/>
  <c r="E638" i="76"/>
  <c r="E639" i="76"/>
  <c r="E640" i="76"/>
  <c r="E641" i="76"/>
  <c r="E642" i="76"/>
  <c r="E643" i="76"/>
  <c r="E644" i="76"/>
  <c r="E645" i="76"/>
  <c r="E646" i="76"/>
  <c r="E647" i="76"/>
  <c r="E648" i="76"/>
  <c r="E649" i="76"/>
  <c r="E650" i="76"/>
  <c r="E651" i="76"/>
  <c r="E652" i="76"/>
  <c r="E653" i="76"/>
  <c r="E654" i="76"/>
  <c r="E655" i="76"/>
  <c r="E656" i="76"/>
  <c r="E657" i="76"/>
  <c r="E658" i="76"/>
  <c r="E659" i="76"/>
  <c r="E660" i="76"/>
  <c r="E661" i="76"/>
  <c r="E662" i="76"/>
  <c r="E663" i="76"/>
  <c r="E664" i="76"/>
  <c r="E665" i="76"/>
  <c r="E666" i="76"/>
  <c r="E667" i="76"/>
  <c r="E668" i="76"/>
  <c r="E669" i="76"/>
  <c r="E670" i="76"/>
  <c r="E671" i="76"/>
  <c r="E672" i="76"/>
  <c r="E673" i="76"/>
  <c r="E674" i="76"/>
  <c r="E675" i="76"/>
  <c r="E676" i="76"/>
  <c r="E677" i="76"/>
  <c r="E678" i="76"/>
  <c r="E679" i="76"/>
  <c r="E680" i="76"/>
  <c r="E681" i="76"/>
  <c r="E682" i="76"/>
  <c r="E683" i="76"/>
  <c r="E684" i="76"/>
  <c r="E685" i="76"/>
  <c r="E686" i="76"/>
  <c r="E687" i="76"/>
  <c r="E688" i="76"/>
  <c r="E689" i="76"/>
  <c r="E690" i="76"/>
  <c r="E691" i="76"/>
  <c r="E692" i="76"/>
  <c r="E693" i="76"/>
  <c r="E694" i="76"/>
  <c r="E695" i="76"/>
  <c r="E696" i="76"/>
  <c r="E697" i="76"/>
  <c r="E698" i="76"/>
  <c r="E699" i="76"/>
  <c r="E700" i="76"/>
  <c r="E701" i="76"/>
  <c r="E702" i="76"/>
  <c r="E703" i="76"/>
  <c r="E704" i="76"/>
  <c r="E705" i="76"/>
  <c r="E706" i="76"/>
  <c r="E707" i="76"/>
  <c r="E708" i="76"/>
  <c r="E709" i="76"/>
  <c r="E710" i="76"/>
  <c r="E711" i="76"/>
  <c r="E712" i="76"/>
  <c r="E713" i="76"/>
  <c r="E714" i="76"/>
  <c r="E715" i="76"/>
  <c r="E716" i="76"/>
  <c r="E717" i="76"/>
  <c r="E718" i="76"/>
  <c r="E719" i="76"/>
  <c r="E720" i="76"/>
  <c r="E721" i="76"/>
  <c r="E722" i="76"/>
  <c r="E723" i="76"/>
  <c r="E724" i="76"/>
  <c r="E725" i="76"/>
  <c r="E726" i="76"/>
  <c r="E727" i="76"/>
  <c r="E728" i="76"/>
  <c r="E729" i="76"/>
  <c r="E730" i="76"/>
  <c r="E731" i="76"/>
  <c r="E732" i="76"/>
  <c r="E733" i="76"/>
  <c r="E734" i="76"/>
  <c r="E735" i="76"/>
  <c r="E736" i="76"/>
  <c r="E737" i="76"/>
  <c r="E738" i="76"/>
  <c r="E739" i="76"/>
  <c r="E740" i="76"/>
  <c r="E741" i="76"/>
  <c r="E742" i="76"/>
  <c r="E743" i="76"/>
  <c r="E744" i="76"/>
  <c r="E745" i="76"/>
  <c r="E746" i="76"/>
  <c r="E747" i="76"/>
  <c r="E748" i="76"/>
  <c r="E749" i="76"/>
  <c r="E750" i="76"/>
  <c r="E751" i="76"/>
  <c r="E752" i="76"/>
  <c r="E753" i="76"/>
  <c r="E754" i="76"/>
  <c r="E755" i="76"/>
  <c r="E756" i="76"/>
  <c r="E757" i="76"/>
  <c r="E758" i="76"/>
  <c r="E759" i="76"/>
  <c r="E760" i="76"/>
  <c r="E761" i="76"/>
  <c r="E762" i="76"/>
  <c r="E763" i="76"/>
  <c r="E764" i="76"/>
  <c r="E765" i="76"/>
  <c r="E766" i="76"/>
  <c r="E767" i="76"/>
  <c r="E768" i="76"/>
  <c r="E769" i="76"/>
  <c r="E770" i="76"/>
  <c r="E771" i="76"/>
  <c r="E772" i="76"/>
  <c r="E773" i="76"/>
  <c r="E774" i="76"/>
  <c r="E775" i="76"/>
  <c r="E776" i="76"/>
  <c r="E777" i="76"/>
  <c r="E778" i="76"/>
  <c r="E779" i="76"/>
  <c r="E780" i="76"/>
  <c r="E781" i="76"/>
  <c r="E782" i="76"/>
  <c r="E783" i="76"/>
  <c r="E784" i="76"/>
  <c r="E785" i="76"/>
  <c r="E786" i="76"/>
  <c r="E787" i="76"/>
  <c r="E788" i="76"/>
  <c r="E789" i="76"/>
  <c r="E790" i="76"/>
  <c r="E791" i="76"/>
  <c r="E792" i="76"/>
  <c r="E793" i="76"/>
  <c r="E794" i="76"/>
  <c r="E795" i="76"/>
  <c r="E796" i="76"/>
  <c r="E797" i="76"/>
  <c r="E798" i="76"/>
  <c r="E799" i="76"/>
  <c r="E800" i="76"/>
  <c r="E801" i="76"/>
  <c r="E802" i="76"/>
  <c r="E803" i="76"/>
  <c r="E804" i="76"/>
  <c r="E805" i="76"/>
  <c r="E806" i="76"/>
  <c r="E807" i="76"/>
  <c r="E808" i="76"/>
  <c r="E809" i="76"/>
  <c r="E810" i="76"/>
  <c r="E811" i="76"/>
  <c r="E812" i="76"/>
  <c r="E813" i="76"/>
  <c r="E814" i="76"/>
  <c r="E815" i="76"/>
  <c r="E816" i="76"/>
  <c r="E817" i="76"/>
  <c r="E818" i="76"/>
  <c r="E819" i="76"/>
  <c r="E820" i="76"/>
  <c r="E821" i="76"/>
  <c r="E822" i="76"/>
  <c r="E823" i="76"/>
  <c r="E824" i="76"/>
  <c r="E825" i="76"/>
  <c r="E826" i="76"/>
  <c r="E827" i="76"/>
  <c r="E828" i="76"/>
  <c r="E829" i="76"/>
  <c r="E830" i="76"/>
  <c r="E831" i="76"/>
  <c r="E832" i="76"/>
  <c r="E833" i="76"/>
  <c r="E834" i="76"/>
  <c r="E835" i="76"/>
  <c r="E836" i="76"/>
  <c r="E837" i="76"/>
  <c r="E838" i="76"/>
  <c r="E839" i="76"/>
  <c r="E840" i="76"/>
  <c r="E841" i="76"/>
  <c r="E842" i="76"/>
  <c r="E843" i="76"/>
  <c r="E844" i="76"/>
  <c r="E845" i="76"/>
  <c r="E846" i="76"/>
  <c r="E847" i="76"/>
  <c r="E848" i="76"/>
  <c r="E849" i="76"/>
  <c r="E850" i="76"/>
  <c r="E851" i="76"/>
  <c r="E852" i="76"/>
  <c r="E853" i="76"/>
  <c r="E854" i="76"/>
  <c r="E855" i="76"/>
  <c r="E856" i="76"/>
  <c r="E857" i="76"/>
  <c r="E858" i="76"/>
  <c r="E859" i="76"/>
  <c r="E860" i="76"/>
  <c r="E861" i="76"/>
  <c r="E862" i="76"/>
  <c r="E863" i="76"/>
  <c r="E864" i="76"/>
  <c r="E865" i="76"/>
  <c r="E866" i="76"/>
  <c r="E867" i="76"/>
  <c r="E868" i="76"/>
  <c r="E869" i="76"/>
  <c r="E870" i="76"/>
  <c r="E871" i="76"/>
  <c r="E872" i="76"/>
  <c r="E873" i="76"/>
  <c r="E874" i="76"/>
  <c r="E875" i="76"/>
  <c r="E876" i="76"/>
  <c r="E877" i="76"/>
  <c r="E878" i="76"/>
  <c r="E879" i="76"/>
  <c r="E880" i="76"/>
  <c r="E881" i="76"/>
  <c r="E882" i="76"/>
  <c r="E883" i="76"/>
  <c r="E884" i="76"/>
  <c r="E885" i="76"/>
  <c r="E886" i="76"/>
  <c r="E887" i="76"/>
  <c r="E888" i="76"/>
  <c r="E889" i="76"/>
  <c r="E890" i="76"/>
  <c r="E891" i="76"/>
  <c r="E892" i="76"/>
  <c r="E893" i="76"/>
  <c r="E894" i="76"/>
  <c r="E895" i="76"/>
  <c r="E896" i="76"/>
  <c r="E897" i="76"/>
  <c r="E898" i="76"/>
  <c r="E899" i="76"/>
  <c r="E900" i="76"/>
  <c r="E901" i="76"/>
  <c r="E902" i="76"/>
  <c r="E903" i="76"/>
  <c r="E904" i="76"/>
  <c r="E905" i="76"/>
  <c r="E906" i="76"/>
  <c r="E907" i="76"/>
  <c r="E908" i="76"/>
  <c r="E909" i="76"/>
  <c r="E910" i="76"/>
  <c r="E911" i="76"/>
  <c r="E912" i="76"/>
  <c r="E913" i="76"/>
  <c r="E914" i="76"/>
  <c r="E915" i="76"/>
  <c r="E916" i="76"/>
  <c r="E917" i="76"/>
  <c r="E918" i="76"/>
  <c r="E919" i="76"/>
  <c r="E920" i="76"/>
  <c r="E921" i="76"/>
  <c r="E922" i="76"/>
  <c r="E923" i="76"/>
  <c r="E924" i="76"/>
  <c r="E925" i="76"/>
  <c r="E926" i="76"/>
  <c r="E927" i="76"/>
  <c r="E928" i="76"/>
  <c r="E929" i="76"/>
  <c r="E930" i="76"/>
  <c r="E931" i="76"/>
  <c r="E932" i="76"/>
  <c r="E933" i="76"/>
  <c r="E934" i="76"/>
  <c r="E935" i="76"/>
  <c r="E936" i="76"/>
  <c r="E937" i="76"/>
  <c r="E938" i="76"/>
  <c r="E939" i="76"/>
  <c r="E940" i="76"/>
  <c r="E941" i="76"/>
  <c r="E942" i="76"/>
  <c r="E943" i="76"/>
  <c r="E944" i="76"/>
  <c r="E945" i="76"/>
  <c r="E946" i="76"/>
  <c r="E947" i="76"/>
  <c r="E948" i="76"/>
  <c r="E949" i="76"/>
  <c r="E950" i="76"/>
  <c r="E951" i="76"/>
  <c r="E952" i="76"/>
  <c r="E953" i="76"/>
  <c r="E954" i="76"/>
  <c r="E955" i="76"/>
  <c r="E956" i="76"/>
  <c r="E957" i="76"/>
  <c r="E958" i="76"/>
  <c r="E959" i="76"/>
  <c r="E960" i="76"/>
  <c r="E961" i="76"/>
  <c r="E962" i="76"/>
  <c r="E963" i="76"/>
  <c r="E964" i="76"/>
  <c r="E965" i="76"/>
  <c r="E966" i="76"/>
  <c r="E967" i="76"/>
  <c r="E968" i="76"/>
  <c r="E969" i="76"/>
  <c r="E970" i="76"/>
  <c r="E971" i="76"/>
  <c r="E972" i="76"/>
  <c r="E973" i="76"/>
  <c r="E974" i="76"/>
  <c r="E975" i="76"/>
  <c r="E976" i="76"/>
  <c r="E977" i="76"/>
  <c r="E978" i="76"/>
  <c r="E979" i="76"/>
  <c r="E980" i="76"/>
  <c r="E981" i="76"/>
  <c r="E982" i="76"/>
  <c r="E983" i="76"/>
  <c r="E984" i="76"/>
  <c r="E985" i="76"/>
  <c r="E986" i="76"/>
  <c r="E987" i="76"/>
  <c r="E988" i="76"/>
  <c r="E989" i="76"/>
  <c r="E990" i="76"/>
  <c r="E991" i="76"/>
  <c r="E992" i="76"/>
  <c r="E993" i="76"/>
  <c r="E994" i="76"/>
  <c r="E995" i="76"/>
  <c r="E996" i="76"/>
  <c r="E997" i="76"/>
  <c r="E998" i="76"/>
  <c r="E999" i="76"/>
  <c r="E1000" i="76"/>
  <c r="E1001" i="76"/>
  <c r="E1002" i="76"/>
  <c r="E1003" i="76"/>
  <c r="E1004" i="76"/>
  <c r="E1005" i="76"/>
  <c r="E1006" i="76"/>
  <c r="E1007" i="76"/>
  <c r="E1008" i="76"/>
  <c r="E1009" i="76"/>
  <c r="E1010" i="76"/>
  <c r="E1011" i="76"/>
  <c r="E1012" i="76"/>
  <c r="E1013" i="76"/>
  <c r="E1014" i="76"/>
  <c r="E1015" i="76"/>
  <c r="E1016" i="76"/>
  <c r="E1017" i="76"/>
  <c r="E1018" i="76"/>
  <c r="E1019" i="76"/>
  <c r="E1020" i="76"/>
  <c r="E1021" i="76"/>
  <c r="E1022" i="76"/>
  <c r="E1023" i="76"/>
  <c r="E1024" i="76"/>
  <c r="E1025" i="76"/>
  <c r="E1026" i="76"/>
  <c r="E1027" i="76"/>
  <c r="E1028" i="76"/>
  <c r="E1029" i="76"/>
  <c r="E1030" i="76"/>
  <c r="E1031" i="76"/>
  <c r="E1032" i="76"/>
  <c r="E1033" i="76"/>
  <c r="E1034" i="76"/>
  <c r="E1035" i="76"/>
  <c r="E1036" i="76"/>
  <c r="E1037" i="76"/>
  <c r="E1038" i="76"/>
  <c r="E1039" i="76"/>
  <c r="E1040" i="76"/>
  <c r="E1041" i="76"/>
  <c r="E1042" i="76"/>
  <c r="E1043" i="76"/>
  <c r="E1044" i="76"/>
  <c r="E1045" i="76"/>
  <c r="E1046" i="76"/>
  <c r="E1047" i="76"/>
  <c r="E1048" i="76"/>
  <c r="E1049" i="76"/>
  <c r="E1050" i="76"/>
  <c r="E1051" i="76"/>
  <c r="E1052" i="76"/>
  <c r="E1053" i="76"/>
  <c r="E1054" i="76"/>
  <c r="E1055" i="76"/>
  <c r="E1056" i="76"/>
  <c r="E1057" i="76"/>
  <c r="E1058" i="76"/>
  <c r="E1059" i="76"/>
  <c r="E1060" i="76"/>
  <c r="E1061" i="76"/>
  <c r="E1062" i="76"/>
  <c r="E1063" i="76"/>
  <c r="E1064" i="76"/>
  <c r="E1065" i="76"/>
  <c r="E1066" i="76"/>
  <c r="E1067" i="76"/>
  <c r="E1068" i="76"/>
  <c r="E1069" i="76"/>
  <c r="E1070" i="76"/>
  <c r="E1071" i="76"/>
  <c r="E1072" i="76"/>
  <c r="E1073" i="76"/>
  <c r="E1074" i="76"/>
  <c r="E1075" i="76"/>
  <c r="E1076" i="76"/>
  <c r="E1077" i="76"/>
  <c r="E1078" i="76"/>
  <c r="E1079" i="76"/>
  <c r="E1080" i="76"/>
  <c r="E1081" i="76"/>
  <c r="E1082" i="76"/>
  <c r="E1083" i="76"/>
  <c r="E1084" i="76"/>
  <c r="E1085" i="76"/>
  <c r="E1086" i="76"/>
  <c r="E1087" i="76"/>
  <c r="E1088" i="76"/>
  <c r="E1089" i="76"/>
  <c r="E1090" i="76"/>
  <c r="E1091" i="76"/>
  <c r="E1092" i="76"/>
  <c r="E1093" i="76"/>
  <c r="E1094" i="76"/>
  <c r="E1095" i="76"/>
  <c r="E1096" i="76"/>
  <c r="E1097" i="76"/>
  <c r="E1098" i="76"/>
  <c r="E1099" i="76"/>
  <c r="E1100" i="76"/>
  <c r="E1101" i="76"/>
  <c r="E1102" i="76"/>
  <c r="E1103" i="76"/>
  <c r="E1104" i="76"/>
  <c r="E1105" i="76"/>
  <c r="E1106" i="76"/>
  <c r="E1107" i="76"/>
  <c r="E1108" i="76"/>
  <c r="E1109" i="76"/>
  <c r="E1110" i="76"/>
  <c r="E1111" i="76"/>
  <c r="E1112" i="76"/>
  <c r="E1113" i="76"/>
  <c r="E1114" i="76"/>
  <c r="E1115" i="76"/>
  <c r="E1116" i="76"/>
  <c r="E1117" i="76"/>
  <c r="E1118" i="76"/>
  <c r="E1119" i="76"/>
  <c r="E1120" i="76"/>
  <c r="E1121" i="76"/>
  <c r="E1122" i="76"/>
  <c r="E1123" i="76"/>
  <c r="E1124" i="76"/>
  <c r="E1125" i="76"/>
  <c r="E1126" i="76"/>
  <c r="E1127" i="76"/>
  <c r="E1128" i="76"/>
  <c r="E1129" i="76"/>
  <c r="E1130" i="76"/>
  <c r="E1131" i="76"/>
  <c r="E1132" i="76"/>
  <c r="E1133" i="76"/>
  <c r="E1134" i="76"/>
  <c r="E1135" i="76"/>
  <c r="E1136" i="76"/>
  <c r="E1137" i="76"/>
  <c r="E1138" i="76"/>
  <c r="E1139" i="76"/>
  <c r="E1140" i="76"/>
  <c r="E1141" i="76"/>
  <c r="E1142" i="76"/>
  <c r="E1143" i="76"/>
  <c r="E1144" i="76"/>
  <c r="E1145" i="76"/>
  <c r="E1146" i="76"/>
  <c r="E1147" i="76"/>
  <c r="E1148" i="76"/>
  <c r="E1149" i="76"/>
  <c r="E1150" i="76"/>
  <c r="E1151" i="76"/>
  <c r="E1152" i="76"/>
  <c r="E1153" i="76"/>
  <c r="E1154" i="76"/>
  <c r="E1155" i="76"/>
  <c r="E1156" i="76"/>
  <c r="E1157" i="76"/>
  <c r="E1158" i="76"/>
  <c r="E1159" i="76"/>
  <c r="E1160" i="76"/>
  <c r="E1161" i="76"/>
  <c r="E1162" i="76"/>
  <c r="E1163" i="76"/>
  <c r="E1164" i="76"/>
  <c r="E1165" i="76"/>
  <c r="E1166" i="76"/>
  <c r="E1167" i="76"/>
  <c r="E1168" i="76"/>
  <c r="E1169" i="76"/>
  <c r="E1170" i="76"/>
  <c r="E1171" i="76"/>
  <c r="E1172" i="76"/>
  <c r="E1173" i="76"/>
  <c r="E1174" i="76"/>
  <c r="E1175" i="76"/>
  <c r="E1176" i="76"/>
  <c r="E1177" i="76"/>
  <c r="E1178" i="76"/>
  <c r="E1179" i="76"/>
  <c r="E1180" i="76"/>
  <c r="E1181" i="76"/>
  <c r="E1182" i="76"/>
  <c r="E1183" i="76"/>
  <c r="E1184" i="76"/>
  <c r="E1185" i="76"/>
  <c r="E1186" i="76"/>
  <c r="E1187" i="76"/>
  <c r="E1188" i="76"/>
  <c r="E1189" i="76"/>
  <c r="E1190" i="76"/>
  <c r="E1191" i="76"/>
  <c r="E1192" i="76"/>
  <c r="E1193" i="76"/>
  <c r="E1194" i="76"/>
  <c r="E1195" i="76"/>
  <c r="E1196" i="76"/>
  <c r="E1197" i="76"/>
  <c r="E1198" i="76"/>
  <c r="E1199" i="76"/>
  <c r="E1200" i="76"/>
  <c r="E1201" i="76"/>
  <c r="E1202" i="76"/>
  <c r="E1203" i="76"/>
  <c r="E1204" i="76"/>
  <c r="E1205" i="76"/>
  <c r="E1206" i="76"/>
  <c r="E1207" i="76"/>
  <c r="E1208" i="76"/>
  <c r="E1209" i="76"/>
  <c r="E1210" i="76"/>
  <c r="E1211" i="76"/>
  <c r="E1212" i="76"/>
  <c r="E1213" i="76"/>
  <c r="E1214" i="76"/>
  <c r="E1215" i="76"/>
  <c r="E1216" i="76"/>
  <c r="E1217" i="76"/>
  <c r="E1218" i="76"/>
  <c r="E1219" i="76"/>
  <c r="E1220" i="76"/>
  <c r="E1221" i="76"/>
  <c r="E1222" i="76"/>
  <c r="E1223" i="76"/>
  <c r="E1224" i="76"/>
  <c r="E1225" i="76"/>
  <c r="E1226" i="76"/>
  <c r="E1227" i="76"/>
  <c r="E1228" i="76"/>
  <c r="E1229" i="76"/>
  <c r="E1230" i="76"/>
  <c r="E1231" i="76"/>
  <c r="E1232" i="76"/>
  <c r="E1233" i="76"/>
  <c r="E1234" i="76"/>
  <c r="E1235" i="76"/>
  <c r="E1236" i="76"/>
  <c r="E1237" i="76"/>
  <c r="E1238" i="76"/>
  <c r="E1239" i="76"/>
  <c r="E1240" i="76"/>
  <c r="E1241" i="76"/>
  <c r="E1242" i="76"/>
  <c r="E1243" i="76"/>
  <c r="E1244" i="76"/>
  <c r="E1245" i="76"/>
  <c r="E1246" i="76"/>
  <c r="E1247" i="76"/>
  <c r="E1248" i="76"/>
  <c r="E1249" i="76"/>
  <c r="E1250" i="76"/>
  <c r="E1251" i="76"/>
  <c r="E1252" i="76"/>
  <c r="E1253" i="76"/>
  <c r="E1254" i="76"/>
  <c r="E1255" i="76"/>
  <c r="E1256" i="76"/>
  <c r="E1257" i="76"/>
  <c r="E1258" i="76"/>
  <c r="E1259" i="76"/>
  <c r="E1260" i="76"/>
  <c r="E1261" i="76"/>
  <c r="E1262" i="76"/>
  <c r="E1263" i="76"/>
  <c r="E1264" i="76"/>
  <c r="E1265" i="76"/>
  <c r="E1266" i="76"/>
  <c r="E1267" i="76"/>
  <c r="E1268" i="76"/>
  <c r="E1269" i="76"/>
  <c r="E1270" i="76"/>
  <c r="E1271" i="76"/>
  <c r="E1272" i="76"/>
  <c r="E1273" i="76"/>
  <c r="E1274" i="76"/>
  <c r="E1275" i="76"/>
  <c r="E1276" i="76"/>
  <c r="E1277" i="76"/>
  <c r="E1278" i="76"/>
  <c r="E1279" i="76"/>
  <c r="E1280" i="76"/>
  <c r="E1281" i="76"/>
  <c r="E1282" i="76"/>
  <c r="E1283" i="76"/>
  <c r="E1284" i="76"/>
  <c r="E1285" i="76"/>
  <c r="E1286" i="76"/>
  <c r="E1287" i="76"/>
  <c r="E1288" i="76"/>
  <c r="E1289" i="76"/>
  <c r="E1290" i="76"/>
  <c r="E1291" i="76"/>
  <c r="E1292" i="76"/>
  <c r="E1293" i="76"/>
  <c r="E1294" i="76"/>
  <c r="E1295" i="76"/>
  <c r="E1296" i="76"/>
  <c r="E1297" i="76"/>
  <c r="E1298" i="76"/>
  <c r="E1299" i="76"/>
  <c r="E1300" i="76"/>
  <c r="E1301" i="76"/>
  <c r="E1302" i="76"/>
  <c r="E1303" i="76"/>
  <c r="E1304" i="76"/>
  <c r="E1305" i="76"/>
  <c r="E1306" i="76"/>
  <c r="E1307" i="76"/>
  <c r="E1308" i="76"/>
  <c r="E1309" i="76"/>
  <c r="E1310" i="76"/>
  <c r="E1311" i="76"/>
  <c r="E1312" i="76"/>
  <c r="E1313" i="76"/>
  <c r="E1314" i="76"/>
  <c r="E1315" i="76"/>
  <c r="E1316" i="76"/>
  <c r="E1317" i="76"/>
  <c r="E1318" i="76"/>
  <c r="E1319" i="76"/>
  <c r="E1320" i="76"/>
  <c r="E1321" i="76"/>
  <c r="E1322" i="76"/>
  <c r="E1323" i="76"/>
  <c r="E1324" i="76"/>
  <c r="E1325" i="76"/>
  <c r="E1326" i="76"/>
  <c r="E1327" i="76"/>
  <c r="E1328" i="76"/>
  <c r="E1329" i="76"/>
  <c r="E1330" i="76"/>
  <c r="E1331" i="76"/>
  <c r="E1332" i="76"/>
  <c r="E1333" i="76"/>
  <c r="E1334" i="76"/>
  <c r="E1335" i="76"/>
  <c r="E1336" i="76"/>
  <c r="E1337" i="76"/>
  <c r="E1338" i="76"/>
  <c r="E1339" i="76"/>
  <c r="E1340" i="76"/>
  <c r="E1341" i="76"/>
  <c r="E1342" i="76"/>
  <c r="E1343" i="76"/>
  <c r="E1344" i="76"/>
  <c r="E1345" i="76"/>
  <c r="E1346" i="76"/>
  <c r="E1347" i="76"/>
  <c r="E1348" i="76"/>
  <c r="E1349" i="76"/>
  <c r="E1350" i="76"/>
  <c r="E1351" i="76"/>
  <c r="E1352" i="76"/>
  <c r="E1353" i="76"/>
  <c r="E1354" i="76"/>
  <c r="E1355" i="76"/>
  <c r="E1356" i="76"/>
  <c r="E1357" i="76"/>
  <c r="E1358" i="76"/>
  <c r="E1359" i="76"/>
  <c r="E1360" i="76"/>
  <c r="E1361" i="76"/>
  <c r="E1362" i="76"/>
  <c r="E1363" i="76"/>
  <c r="E1364" i="76"/>
  <c r="E1365" i="76"/>
  <c r="E1366" i="76"/>
  <c r="E1367" i="76"/>
  <c r="E1368" i="76"/>
  <c r="E1369" i="76"/>
  <c r="E1370" i="76"/>
  <c r="E1371" i="76"/>
  <c r="E1372" i="76"/>
  <c r="E1373" i="76"/>
  <c r="E1374" i="76"/>
  <c r="E1375" i="76"/>
  <c r="E1376" i="76"/>
  <c r="E1377" i="76"/>
  <c r="E1378" i="76"/>
  <c r="E1379" i="76"/>
  <c r="E1380" i="76"/>
  <c r="E1381" i="76"/>
  <c r="E1382" i="76"/>
  <c r="E1383" i="76"/>
  <c r="E1384" i="76"/>
  <c r="E1385" i="76"/>
  <c r="E1386" i="76"/>
  <c r="E1387" i="76"/>
  <c r="E1388" i="76"/>
  <c r="E1389" i="76"/>
  <c r="E1390" i="76"/>
  <c r="E1391" i="76"/>
  <c r="E1392" i="76"/>
  <c r="E1393" i="76"/>
  <c r="E1394" i="76"/>
  <c r="E1395" i="76"/>
  <c r="E1396" i="76"/>
  <c r="E1397" i="76"/>
  <c r="E1398" i="76"/>
  <c r="E1399" i="76"/>
  <c r="E1400" i="76"/>
  <c r="E1401" i="76"/>
  <c r="E1402" i="76"/>
  <c r="E1403" i="76"/>
  <c r="E1404" i="76"/>
  <c r="E1405" i="76"/>
  <c r="E1406" i="76"/>
  <c r="E1407" i="76"/>
  <c r="E1408" i="76"/>
  <c r="E1409" i="76"/>
  <c r="E1410" i="76"/>
  <c r="E1411" i="76"/>
  <c r="E1412" i="76"/>
  <c r="E1413" i="76"/>
  <c r="E1414" i="76"/>
  <c r="E1415" i="76"/>
  <c r="E1416" i="76"/>
  <c r="E1417" i="76"/>
  <c r="E1418" i="76"/>
  <c r="E1419" i="76"/>
  <c r="E1420" i="76"/>
  <c r="E1421" i="76"/>
  <c r="E1422" i="76"/>
  <c r="E1423" i="76"/>
  <c r="E1424" i="76"/>
  <c r="E1425" i="76"/>
  <c r="E1426" i="76"/>
  <c r="E1427" i="76"/>
  <c r="E1428" i="76"/>
  <c r="E1429" i="76"/>
  <c r="E1430" i="76"/>
  <c r="E1431" i="76"/>
  <c r="E1432" i="76"/>
  <c r="E1433" i="76"/>
  <c r="E1434" i="76"/>
  <c r="E1435" i="76"/>
  <c r="E1436" i="76"/>
  <c r="E1437" i="76"/>
  <c r="E1438" i="76"/>
  <c r="E1439" i="76"/>
  <c r="E1440" i="76"/>
  <c r="E1441" i="76"/>
  <c r="E1442" i="76"/>
  <c r="E1443" i="76"/>
  <c r="E1444" i="76"/>
  <c r="E1445" i="76"/>
  <c r="E1446" i="76"/>
  <c r="E1447" i="76"/>
  <c r="E1448" i="76"/>
  <c r="E1449" i="76"/>
  <c r="E1450" i="76"/>
  <c r="E1451" i="76"/>
  <c r="E1452" i="76"/>
  <c r="E1453" i="76"/>
  <c r="E1454" i="76"/>
  <c r="E1455" i="76"/>
  <c r="E1456" i="76"/>
  <c r="E1457" i="76"/>
  <c r="E1458" i="76"/>
  <c r="E1459" i="76"/>
  <c r="E1460" i="76"/>
  <c r="E1461" i="76"/>
  <c r="E1462" i="76"/>
  <c r="E1463" i="76"/>
  <c r="E1464" i="76"/>
  <c r="E1465" i="76"/>
  <c r="E1466" i="76"/>
  <c r="E1467" i="76"/>
  <c r="E1468" i="76"/>
  <c r="E1469" i="76"/>
  <c r="E1470" i="76"/>
  <c r="E1471" i="76"/>
  <c r="E1472" i="76"/>
  <c r="E1473" i="76"/>
  <c r="E1474" i="76"/>
  <c r="E1475" i="76"/>
  <c r="E1476" i="76"/>
  <c r="E1477" i="76"/>
  <c r="E1478" i="76"/>
  <c r="E1479" i="76"/>
  <c r="E1480" i="76"/>
  <c r="E1481" i="76"/>
  <c r="E1482" i="76"/>
  <c r="E1483" i="76"/>
  <c r="E1484" i="76"/>
  <c r="E1485" i="76"/>
  <c r="E1486" i="76"/>
  <c r="E1487" i="76"/>
  <c r="E1488" i="76"/>
  <c r="E1489" i="76"/>
  <c r="E1490" i="76"/>
  <c r="E1491" i="76"/>
  <c r="E1492" i="76"/>
  <c r="E1493" i="76"/>
  <c r="E1494" i="76"/>
  <c r="E1495" i="76"/>
  <c r="E1496" i="76"/>
  <c r="E1497" i="76"/>
  <c r="E1498" i="76"/>
  <c r="E1499" i="76"/>
  <c r="E1500" i="76"/>
  <c r="E1501" i="76"/>
  <c r="E1502" i="76"/>
  <c r="E1503" i="76"/>
  <c r="E1504" i="76"/>
  <c r="E1505" i="76"/>
  <c r="E1506" i="76"/>
  <c r="E1507" i="76"/>
  <c r="E1508" i="76"/>
  <c r="E1509" i="76"/>
  <c r="E1510" i="76"/>
  <c r="E1511" i="76"/>
  <c r="E1512" i="76"/>
  <c r="E1513" i="76"/>
  <c r="E1514" i="76"/>
  <c r="E1515" i="76"/>
  <c r="E1516" i="76"/>
  <c r="E1517" i="76"/>
  <c r="E1518" i="76"/>
  <c r="E1519" i="76"/>
  <c r="E1520" i="76"/>
  <c r="E1521" i="76"/>
  <c r="E1522" i="76"/>
  <c r="E1523" i="76"/>
  <c r="E1524" i="76"/>
  <c r="E1525" i="76"/>
  <c r="E1526" i="76"/>
  <c r="E1527" i="76"/>
  <c r="E1528" i="76"/>
  <c r="E1529" i="76"/>
  <c r="E1530" i="76"/>
  <c r="E1531" i="76"/>
  <c r="E1532" i="76"/>
  <c r="E1533" i="76"/>
  <c r="E1534" i="76"/>
  <c r="E1535" i="76"/>
  <c r="E1536" i="76"/>
  <c r="E1537" i="76"/>
  <c r="E1538" i="76"/>
  <c r="E1539" i="76"/>
  <c r="E1540" i="76"/>
  <c r="E1541" i="76"/>
  <c r="E1542" i="76"/>
  <c r="E1543" i="76"/>
  <c r="E1544" i="76"/>
  <c r="E1545" i="76"/>
  <c r="E1546" i="76"/>
  <c r="E1547" i="76"/>
  <c r="E1548" i="76"/>
  <c r="E1549" i="76"/>
  <c r="E1550" i="76"/>
  <c r="E1551" i="76"/>
  <c r="E1552" i="76"/>
  <c r="E1553" i="76"/>
  <c r="E1554" i="76"/>
  <c r="E1555" i="76"/>
  <c r="E1556" i="76"/>
  <c r="E1557" i="76"/>
  <c r="E1558" i="76"/>
  <c r="E1559" i="76"/>
  <c r="E1560" i="76"/>
  <c r="E1561" i="76"/>
  <c r="E1562" i="76"/>
  <c r="E1563" i="76"/>
  <c r="E1564" i="76"/>
  <c r="E1565" i="76"/>
  <c r="E1566" i="76"/>
  <c r="E1567" i="76"/>
  <c r="E1568" i="76"/>
  <c r="E1569" i="76"/>
  <c r="E1570" i="76"/>
  <c r="E1571" i="76"/>
  <c r="E1572" i="76"/>
  <c r="E1573" i="76"/>
  <c r="E1574" i="76"/>
  <c r="E1575" i="76"/>
  <c r="E1576" i="76"/>
  <c r="E1577" i="76"/>
  <c r="E1578" i="76"/>
  <c r="E1579" i="76"/>
  <c r="E1580" i="76"/>
  <c r="E1581" i="76"/>
  <c r="E1582" i="76"/>
  <c r="E1583" i="76"/>
  <c r="E1584" i="76"/>
  <c r="E1585" i="76"/>
  <c r="E1586" i="76"/>
  <c r="E1587" i="76"/>
  <c r="E1588" i="76"/>
  <c r="E1589" i="76"/>
  <c r="E1590" i="76"/>
  <c r="E1591" i="76"/>
  <c r="E1592" i="76"/>
  <c r="E1593" i="76"/>
  <c r="E1594" i="76"/>
  <c r="E1595" i="76"/>
  <c r="E1596" i="76"/>
  <c r="E1597" i="76"/>
  <c r="E1598" i="76"/>
  <c r="E1599" i="76"/>
  <c r="E1600" i="76"/>
  <c r="E1601" i="76"/>
  <c r="E1602" i="76"/>
  <c r="E1603" i="76"/>
  <c r="E1604" i="76"/>
  <c r="E1605" i="76"/>
  <c r="E1606" i="76"/>
  <c r="E1607" i="76"/>
  <c r="E1608" i="76"/>
  <c r="E1609" i="76"/>
  <c r="E1610" i="76"/>
  <c r="E1611" i="76"/>
  <c r="E1612" i="76"/>
  <c r="E1613" i="76"/>
  <c r="E1614" i="76"/>
  <c r="E1615" i="76"/>
  <c r="E1616" i="76"/>
  <c r="E1617" i="76"/>
  <c r="E1618" i="76"/>
  <c r="E1619" i="76"/>
  <c r="E1620" i="76"/>
  <c r="E1621" i="76"/>
  <c r="E1622" i="76"/>
  <c r="E1623" i="76"/>
  <c r="E1624" i="76"/>
  <c r="E1625" i="76"/>
  <c r="E1626" i="76"/>
  <c r="E1627" i="76"/>
  <c r="E1628" i="76"/>
  <c r="E1629" i="76"/>
  <c r="E1630" i="76"/>
  <c r="E1631" i="76"/>
  <c r="E1632" i="76"/>
  <c r="E1633" i="76"/>
  <c r="E1634" i="76"/>
  <c r="E1635" i="76"/>
  <c r="E1636" i="76"/>
  <c r="E1637" i="76"/>
  <c r="E1638" i="76"/>
  <c r="E1639" i="76"/>
  <c r="E1640" i="76"/>
  <c r="E1641" i="76"/>
  <c r="E1642" i="76"/>
  <c r="E1643" i="76"/>
  <c r="E1644" i="76"/>
  <c r="E1645" i="76"/>
  <c r="E1646" i="76"/>
  <c r="E1647" i="76"/>
  <c r="E1648" i="76"/>
  <c r="E1649" i="76"/>
  <c r="E1650" i="76"/>
  <c r="E1651" i="76"/>
  <c r="E1652" i="76"/>
  <c r="E1653" i="76"/>
  <c r="E1654" i="76"/>
  <c r="E1655" i="76"/>
  <c r="E1656" i="76"/>
  <c r="E1657" i="76"/>
  <c r="E1658" i="76"/>
  <c r="E1659" i="76"/>
  <c r="E1660" i="76"/>
  <c r="E1661" i="76"/>
  <c r="E1662" i="76"/>
  <c r="E1663" i="76"/>
  <c r="E1664" i="76"/>
  <c r="E1665" i="76"/>
  <c r="E1666" i="76"/>
  <c r="E1667" i="76"/>
  <c r="E1668" i="76"/>
  <c r="E1669" i="76"/>
  <c r="E1670" i="76"/>
  <c r="E1671" i="76"/>
  <c r="E1672" i="76"/>
  <c r="E1673" i="76"/>
  <c r="E1674" i="76"/>
  <c r="E1675" i="76"/>
  <c r="E1676" i="76"/>
  <c r="E1677" i="76"/>
  <c r="E1678" i="76"/>
  <c r="E1679" i="76"/>
  <c r="E1680" i="76"/>
  <c r="E1681" i="76"/>
  <c r="E1682" i="76"/>
  <c r="E1683" i="76"/>
  <c r="E1684" i="76"/>
  <c r="E1685" i="76"/>
  <c r="E1686" i="76"/>
  <c r="E1687" i="76"/>
  <c r="E1688" i="76"/>
  <c r="E1689" i="76"/>
  <c r="E1690" i="76"/>
  <c r="E1691" i="76"/>
  <c r="E1692" i="76"/>
  <c r="E1693" i="76"/>
  <c r="E1694" i="76"/>
  <c r="E1695" i="76"/>
  <c r="E1696" i="76"/>
  <c r="E1697" i="76"/>
  <c r="E1698" i="76"/>
  <c r="E1699" i="76"/>
  <c r="E1700" i="76"/>
  <c r="E1701" i="76"/>
  <c r="E1702" i="76"/>
  <c r="E1703" i="76"/>
  <c r="E1704" i="76"/>
  <c r="E1705" i="76"/>
  <c r="E1706" i="76"/>
  <c r="E1707" i="76"/>
  <c r="E1708" i="76"/>
  <c r="E1709" i="76"/>
  <c r="E1710" i="76"/>
  <c r="E1711" i="76"/>
  <c r="E1712" i="76"/>
  <c r="E1713" i="76"/>
  <c r="E1714" i="76"/>
  <c r="E1715" i="76"/>
  <c r="E1716" i="76"/>
  <c r="E1717" i="76"/>
  <c r="E1718" i="76"/>
  <c r="E1719" i="76"/>
  <c r="E1720" i="76"/>
  <c r="E1721" i="76"/>
  <c r="E1722" i="76"/>
  <c r="E1723" i="76"/>
  <c r="E1724" i="76"/>
  <c r="E1725" i="76"/>
  <c r="E1726" i="76"/>
  <c r="E1727" i="76"/>
  <c r="E1728" i="76"/>
  <c r="E1729" i="76"/>
  <c r="E1730" i="76"/>
  <c r="E1731" i="76"/>
  <c r="E1732" i="76"/>
  <c r="E1733" i="76"/>
  <c r="E1734" i="76"/>
  <c r="E1735" i="76"/>
  <c r="E1736" i="76"/>
  <c r="E1737" i="76"/>
  <c r="E1738" i="76"/>
  <c r="E1739" i="76"/>
  <c r="E1740" i="76"/>
  <c r="E1741" i="76"/>
  <c r="E1742" i="76"/>
  <c r="E1743" i="76"/>
  <c r="E1744" i="76"/>
  <c r="E1745" i="76"/>
  <c r="E1746" i="76"/>
  <c r="E1747" i="76"/>
  <c r="E1748" i="76"/>
  <c r="E1749" i="76"/>
  <c r="E1750" i="76"/>
  <c r="E1751" i="76"/>
  <c r="E1752" i="76"/>
  <c r="E1753" i="76"/>
  <c r="E1754" i="76"/>
  <c r="E1755" i="76"/>
  <c r="E1756" i="76"/>
  <c r="E1757" i="76"/>
  <c r="E1758" i="76"/>
  <c r="E1759" i="76"/>
  <c r="E1760" i="76"/>
  <c r="E1761" i="76"/>
  <c r="E1762" i="76"/>
  <c r="E1763" i="76"/>
  <c r="E1764" i="76"/>
  <c r="E1765" i="76"/>
  <c r="E1766" i="76"/>
  <c r="E1767" i="76"/>
  <c r="E1768" i="76"/>
  <c r="E1769" i="76"/>
  <c r="E1770" i="76"/>
  <c r="E1771" i="76"/>
  <c r="E1772" i="76"/>
  <c r="E1773" i="76"/>
  <c r="E1774" i="76"/>
  <c r="E1775" i="76"/>
  <c r="E1776" i="76"/>
  <c r="E1777" i="76"/>
  <c r="E1778" i="76"/>
  <c r="E1779" i="76"/>
  <c r="E1780" i="76"/>
  <c r="E1781" i="76"/>
  <c r="E1782" i="76"/>
  <c r="E1783" i="76"/>
  <c r="E1784" i="76"/>
  <c r="E1785" i="76"/>
  <c r="E1786" i="76"/>
  <c r="E1787" i="76"/>
  <c r="E1788" i="76"/>
  <c r="E1789" i="76"/>
  <c r="E1790" i="76"/>
  <c r="E1791" i="76"/>
  <c r="E1792" i="76"/>
  <c r="E1793" i="76"/>
  <c r="E1794" i="76"/>
  <c r="E1795" i="76"/>
  <c r="E1796" i="76"/>
  <c r="E1797" i="76"/>
  <c r="E1798" i="76"/>
  <c r="E1799" i="76"/>
  <c r="E1800" i="76"/>
  <c r="E1801" i="76"/>
  <c r="E1802" i="76"/>
  <c r="E1803" i="76"/>
  <c r="E1804" i="76"/>
  <c r="E1805" i="76"/>
  <c r="E1806" i="76"/>
  <c r="E1807" i="76"/>
  <c r="E1808" i="76"/>
  <c r="E1809" i="76"/>
  <c r="E1810" i="76"/>
  <c r="E1811" i="76"/>
  <c r="E1812" i="76"/>
  <c r="E1813" i="76"/>
  <c r="E1814" i="76"/>
  <c r="E1815" i="76"/>
  <c r="E1816" i="76"/>
  <c r="E1817" i="76"/>
  <c r="E1818" i="76"/>
  <c r="E1819" i="76"/>
  <c r="E1820" i="76"/>
  <c r="E1821" i="76"/>
  <c r="E1822" i="76"/>
  <c r="E1823" i="76"/>
  <c r="E1824" i="76"/>
  <c r="E1825" i="76"/>
  <c r="E1826" i="76"/>
  <c r="E1827" i="76"/>
  <c r="E1828" i="76"/>
  <c r="E1829" i="76"/>
  <c r="E1830" i="76"/>
  <c r="E1831" i="76"/>
  <c r="E1832" i="76"/>
  <c r="E1833" i="76"/>
  <c r="E1834" i="76"/>
  <c r="E1835" i="76"/>
  <c r="E1836" i="76"/>
  <c r="E1837" i="76"/>
  <c r="E1838" i="76"/>
  <c r="E1839" i="76"/>
  <c r="E1840" i="76"/>
  <c r="E1841" i="76"/>
  <c r="E1842" i="76"/>
  <c r="E1843" i="76"/>
  <c r="E1844" i="76"/>
  <c r="E1845" i="76"/>
  <c r="E1846" i="76"/>
  <c r="E1847" i="76"/>
  <c r="E1848" i="76"/>
  <c r="E1849" i="76"/>
  <c r="E1850" i="76"/>
  <c r="E1851" i="76"/>
  <c r="E1852" i="76"/>
  <c r="E1853" i="76"/>
  <c r="E1854" i="76"/>
  <c r="E1855" i="76"/>
  <c r="E1856" i="76"/>
  <c r="E1857" i="76"/>
  <c r="E1858" i="76"/>
  <c r="E1859" i="76"/>
  <c r="E1860" i="76"/>
  <c r="E1861" i="76"/>
  <c r="E1862" i="76"/>
  <c r="E1863" i="76"/>
  <c r="E1864" i="76"/>
  <c r="E1865" i="76"/>
  <c r="E1866" i="76"/>
  <c r="E1867" i="76"/>
  <c r="E1868" i="76"/>
  <c r="E1869" i="76"/>
  <c r="E1870" i="76"/>
  <c r="E1871" i="76"/>
  <c r="E1872" i="76"/>
  <c r="E1873" i="76"/>
  <c r="E1874" i="76"/>
  <c r="E1875" i="76"/>
  <c r="E1876" i="76"/>
  <c r="E1877" i="76"/>
  <c r="E1878" i="76"/>
  <c r="E1879" i="76"/>
  <c r="E1880" i="76"/>
  <c r="E1881" i="76"/>
  <c r="E1882" i="76"/>
  <c r="E1883" i="76"/>
  <c r="E1884" i="76"/>
  <c r="E1885" i="76"/>
  <c r="E1886" i="76"/>
  <c r="E1887" i="76"/>
  <c r="E1888" i="76"/>
  <c r="E1889" i="76"/>
  <c r="E1890" i="76"/>
  <c r="E1891" i="76"/>
  <c r="E1892" i="76"/>
  <c r="E1893" i="76"/>
  <c r="E1894" i="76"/>
  <c r="E1895" i="76"/>
  <c r="E1896" i="76"/>
  <c r="E1897" i="76"/>
  <c r="E1898" i="76"/>
  <c r="E1899" i="76"/>
  <c r="E1900" i="76"/>
  <c r="E1901" i="76"/>
  <c r="E1902" i="76"/>
  <c r="E1903" i="76"/>
  <c r="E1904" i="76"/>
  <c r="E1905" i="76"/>
  <c r="E1906" i="76"/>
  <c r="E1907" i="76"/>
  <c r="E1908" i="76"/>
  <c r="E1909" i="76"/>
  <c r="E1910" i="76"/>
  <c r="E1911" i="76"/>
  <c r="E1912" i="76"/>
  <c r="E1913" i="76"/>
  <c r="E1914" i="76"/>
  <c r="E1915" i="76"/>
  <c r="E1916" i="76"/>
  <c r="E1917" i="76"/>
  <c r="E1918" i="76"/>
  <c r="E1919" i="76"/>
  <c r="E1920" i="76"/>
  <c r="E1921" i="76"/>
  <c r="E1922" i="76"/>
  <c r="E1923" i="76"/>
  <c r="E1924" i="76"/>
  <c r="E1925" i="76"/>
  <c r="E1926" i="76"/>
  <c r="E1927" i="76"/>
  <c r="E1928" i="76"/>
  <c r="E1929" i="76"/>
  <c r="E1930" i="76"/>
  <c r="E1931" i="76"/>
  <c r="E1932" i="76"/>
  <c r="E1933" i="76"/>
  <c r="E1934" i="76"/>
  <c r="E1935" i="76"/>
  <c r="E1936" i="76"/>
  <c r="E1937" i="76"/>
  <c r="E1938" i="76"/>
  <c r="E1939" i="76"/>
  <c r="E1940" i="76"/>
  <c r="E1941" i="76"/>
  <c r="E1942" i="76"/>
  <c r="E1943" i="76"/>
  <c r="E1944" i="76"/>
  <c r="E1945" i="76"/>
  <c r="E1946" i="76"/>
  <c r="E1947" i="76"/>
  <c r="E1948" i="76"/>
  <c r="E1949" i="76"/>
  <c r="E1950" i="76"/>
  <c r="E1951" i="76"/>
  <c r="E1952" i="76"/>
  <c r="E1953" i="76"/>
  <c r="E1954" i="76"/>
  <c r="E1955" i="76"/>
  <c r="E1956" i="76"/>
  <c r="E1957" i="76"/>
  <c r="E1958" i="76"/>
  <c r="E1959" i="76"/>
  <c r="E1960" i="76"/>
  <c r="E1961" i="76"/>
  <c r="E1962" i="76"/>
  <c r="E1963" i="76"/>
  <c r="E1964" i="76"/>
  <c r="E1965" i="76"/>
  <c r="E1966" i="76"/>
  <c r="E1967" i="76"/>
  <c r="E1968" i="76"/>
  <c r="E1969" i="76"/>
  <c r="E1970" i="76"/>
  <c r="E1971" i="76"/>
  <c r="E1972" i="76"/>
  <c r="E1973" i="76"/>
  <c r="E1974" i="76"/>
  <c r="E1975" i="76"/>
  <c r="E1976" i="76"/>
  <c r="E1977" i="76"/>
  <c r="E1978" i="76"/>
  <c r="E1979" i="76"/>
  <c r="E1980" i="76"/>
  <c r="E1981" i="76"/>
  <c r="E1982" i="76"/>
  <c r="E1983" i="76"/>
  <c r="E1984" i="76"/>
  <c r="E1985" i="76"/>
  <c r="E1986" i="76"/>
  <c r="E1987" i="76"/>
  <c r="E1988" i="76"/>
  <c r="E1989" i="76"/>
  <c r="E1990" i="76"/>
  <c r="E1991" i="76"/>
  <c r="E1992" i="76"/>
  <c r="E1993" i="76"/>
  <c r="E1994" i="76"/>
  <c r="E1995" i="76"/>
  <c r="E1996" i="76"/>
  <c r="E1997" i="76"/>
  <c r="E1998" i="76"/>
  <c r="E1999" i="76"/>
  <c r="E2000" i="76"/>
  <c r="E2001" i="76"/>
  <c r="E2002" i="76"/>
  <c r="E2003" i="76"/>
  <c r="E2004" i="76"/>
  <c r="E2005" i="76"/>
  <c r="E2006" i="76"/>
  <c r="E2007" i="76"/>
  <c r="E2008" i="76"/>
  <c r="E2009" i="76"/>
  <c r="E2010" i="76"/>
  <c r="E2011" i="76"/>
  <c r="E2012" i="76"/>
  <c r="E2013" i="76"/>
  <c r="E2014" i="76"/>
  <c r="E2015" i="76"/>
  <c r="E2016" i="76"/>
  <c r="E2017" i="76"/>
  <c r="E2018" i="76"/>
  <c r="E2019" i="76"/>
  <c r="E2020" i="76"/>
  <c r="E2021" i="76"/>
  <c r="E2022" i="76"/>
  <c r="E2023" i="76"/>
  <c r="E2024" i="76"/>
  <c r="E2025" i="76"/>
  <c r="E2026" i="76"/>
  <c r="E2027" i="76"/>
  <c r="E2028" i="76"/>
  <c r="E2029" i="76"/>
  <c r="E2030" i="76"/>
  <c r="E2031" i="76"/>
  <c r="E2032" i="76"/>
  <c r="E2033" i="76"/>
  <c r="E2034" i="76"/>
  <c r="E2035" i="76"/>
  <c r="E2036" i="76"/>
  <c r="E2037" i="76"/>
  <c r="E2038" i="76"/>
  <c r="E2039" i="76"/>
  <c r="E2040" i="76"/>
  <c r="E2041" i="76"/>
  <c r="E2042" i="76"/>
  <c r="E2043" i="76"/>
  <c r="E2044" i="76"/>
  <c r="E2045" i="76"/>
  <c r="E2046" i="76"/>
  <c r="E2047" i="76"/>
  <c r="E2048" i="76"/>
  <c r="E2049" i="76"/>
  <c r="E2050" i="76"/>
  <c r="E2051" i="76"/>
  <c r="E2052" i="76"/>
  <c r="E2053" i="76"/>
  <c r="E2054" i="76"/>
  <c r="E2055" i="76"/>
  <c r="E2056" i="76"/>
  <c r="E2057" i="76"/>
  <c r="E2058" i="76"/>
  <c r="E2059" i="76"/>
  <c r="E2060" i="76"/>
  <c r="E2061" i="76"/>
  <c r="E2062" i="76"/>
  <c r="E2063" i="76"/>
  <c r="E2064" i="76"/>
  <c r="E2065" i="76"/>
  <c r="E2066" i="76"/>
  <c r="E2067" i="76"/>
  <c r="E2068" i="76"/>
  <c r="E2069" i="76"/>
  <c r="E2070" i="76"/>
  <c r="E2071" i="76"/>
  <c r="E2072" i="76"/>
  <c r="E2073" i="76"/>
  <c r="E2074" i="76"/>
  <c r="E2075" i="76"/>
  <c r="E2076" i="76"/>
  <c r="E2077" i="76"/>
  <c r="E2078" i="76"/>
  <c r="E2079" i="76"/>
  <c r="E2080" i="76"/>
  <c r="E2081" i="76"/>
  <c r="E2082" i="76"/>
  <c r="E2083" i="76"/>
  <c r="E2084" i="76"/>
  <c r="E2085" i="76"/>
  <c r="E2086" i="76"/>
  <c r="E2087" i="76"/>
  <c r="E2088" i="76"/>
  <c r="E2089" i="76"/>
  <c r="E2090" i="76"/>
  <c r="E2091" i="76"/>
  <c r="E2092" i="76"/>
  <c r="E2093" i="76"/>
  <c r="E2094" i="76"/>
  <c r="E2095" i="76"/>
  <c r="E2096" i="76"/>
  <c r="E2097" i="76"/>
  <c r="E2098" i="76"/>
  <c r="E2099" i="76"/>
  <c r="E2100" i="76"/>
  <c r="E2101" i="76"/>
  <c r="E2102" i="76"/>
  <c r="E2103" i="76"/>
  <c r="E2104" i="76"/>
  <c r="E2105" i="76"/>
  <c r="E2106" i="76"/>
  <c r="E2107" i="76"/>
  <c r="E2108" i="76"/>
  <c r="E2109" i="76"/>
  <c r="E2110" i="76"/>
  <c r="E2111" i="76"/>
  <c r="E2112" i="76"/>
  <c r="E2113" i="76"/>
  <c r="E2114" i="76"/>
  <c r="E2115" i="76"/>
  <c r="E2116" i="76"/>
  <c r="E2117" i="76"/>
  <c r="E2118" i="76"/>
  <c r="E2119" i="76"/>
  <c r="E2120" i="76"/>
  <c r="E2121" i="76"/>
  <c r="E2122" i="76"/>
  <c r="E2123" i="76"/>
  <c r="E2124" i="76"/>
  <c r="E2125" i="76"/>
  <c r="E2126" i="76"/>
  <c r="E2127" i="76"/>
  <c r="E2128" i="76"/>
  <c r="E2129" i="76"/>
  <c r="E2130" i="76"/>
  <c r="E2131" i="76"/>
  <c r="E2132" i="76"/>
  <c r="E2133" i="76"/>
  <c r="E2134" i="76"/>
  <c r="E2135" i="76"/>
  <c r="E2136" i="76"/>
  <c r="E2137" i="76"/>
  <c r="E2138" i="76"/>
  <c r="E2139" i="76"/>
  <c r="E2140" i="76"/>
  <c r="E2141" i="76"/>
  <c r="E2142" i="76"/>
  <c r="E2143" i="76"/>
  <c r="E2144" i="76"/>
  <c r="E2145" i="76"/>
  <c r="E2146" i="76"/>
  <c r="E2147" i="76"/>
  <c r="E2148" i="76"/>
  <c r="E2149" i="76"/>
  <c r="E2150" i="76"/>
  <c r="E2151" i="76"/>
  <c r="E2152" i="76"/>
  <c r="E2153" i="76"/>
  <c r="E2154" i="76"/>
  <c r="E2155" i="76"/>
  <c r="E2156" i="76"/>
  <c r="E2157" i="76"/>
  <c r="E2158" i="76"/>
  <c r="E2159" i="76"/>
  <c r="E2160" i="76"/>
  <c r="E2161" i="76"/>
  <c r="E2162" i="76"/>
  <c r="E2163" i="76"/>
  <c r="E2164" i="76"/>
  <c r="E2165" i="76"/>
  <c r="E2166" i="76"/>
  <c r="E2167" i="76"/>
  <c r="E2168" i="76"/>
  <c r="E2169" i="76"/>
  <c r="E2170" i="76"/>
  <c r="E2171" i="76"/>
  <c r="E2172" i="76"/>
  <c r="E2173" i="76"/>
  <c r="E2174" i="76"/>
  <c r="E2175" i="76"/>
  <c r="E2176" i="76"/>
  <c r="E2177" i="76"/>
  <c r="E2178" i="76"/>
  <c r="E2179" i="76"/>
  <c r="E2180" i="76"/>
  <c r="E2181" i="76"/>
  <c r="E2182" i="76"/>
  <c r="E2183" i="76"/>
  <c r="E2184" i="76"/>
  <c r="E2185" i="76"/>
  <c r="E2186" i="76"/>
  <c r="E2187" i="76"/>
  <c r="E2188" i="76"/>
  <c r="E2189" i="76"/>
  <c r="E2190" i="76"/>
  <c r="E2191" i="76"/>
  <c r="E2192" i="76"/>
  <c r="E2193" i="76"/>
  <c r="E2194" i="76"/>
  <c r="E2195" i="76"/>
  <c r="E2196" i="76"/>
  <c r="E2197" i="76"/>
  <c r="E2198" i="76"/>
  <c r="E2199" i="76"/>
  <c r="E2200" i="76"/>
  <c r="E2201" i="76"/>
  <c r="E2202" i="76"/>
  <c r="E2203" i="76"/>
  <c r="E2204" i="76"/>
  <c r="E2205" i="76"/>
  <c r="E2206" i="76"/>
  <c r="E2207" i="76"/>
  <c r="E2208" i="76"/>
  <c r="E2209" i="76"/>
  <c r="E2210" i="76"/>
  <c r="E2211" i="76"/>
  <c r="E2212" i="76"/>
  <c r="E2213" i="76"/>
  <c r="E2214" i="76"/>
  <c r="E2215" i="76"/>
  <c r="E2216" i="76"/>
  <c r="E2217" i="76"/>
  <c r="E2218" i="76"/>
  <c r="E2219" i="76"/>
  <c r="E2220" i="76"/>
  <c r="E2221" i="76"/>
  <c r="E2222" i="76"/>
  <c r="E2223" i="76"/>
  <c r="E2224" i="76"/>
  <c r="E2225" i="76"/>
  <c r="E2226" i="76"/>
  <c r="E2227" i="76"/>
  <c r="E2228" i="76"/>
  <c r="E2229" i="76"/>
  <c r="E2230" i="76"/>
  <c r="E2231" i="76"/>
  <c r="E2232" i="76"/>
  <c r="E2233" i="76"/>
  <c r="E2234" i="76"/>
  <c r="E2235" i="76"/>
  <c r="E2236" i="76"/>
  <c r="E2237" i="76"/>
  <c r="E2238" i="76"/>
  <c r="E2239" i="76"/>
  <c r="E2240" i="76"/>
  <c r="E2241" i="76"/>
  <c r="E2242" i="76"/>
  <c r="E2243" i="76"/>
  <c r="E2244" i="76"/>
  <c r="E2245" i="76"/>
  <c r="E2246" i="76"/>
  <c r="E2247" i="76"/>
  <c r="E2248" i="76"/>
  <c r="E2249" i="76"/>
  <c r="E2250" i="76"/>
  <c r="E2251" i="76"/>
  <c r="E2252" i="76"/>
  <c r="E2253" i="76"/>
  <c r="E2254" i="76"/>
  <c r="E2255" i="76"/>
  <c r="E2256" i="76"/>
  <c r="E2257" i="76"/>
  <c r="E2258" i="76"/>
  <c r="E2259" i="76"/>
  <c r="E2260" i="76"/>
  <c r="E2261" i="76"/>
  <c r="E2262" i="76"/>
  <c r="E2263" i="76"/>
  <c r="E2264" i="76"/>
  <c r="E2265" i="76"/>
  <c r="E2266" i="76"/>
  <c r="E2267" i="76"/>
  <c r="E2268" i="76"/>
  <c r="E2269" i="76"/>
  <c r="E2270" i="76"/>
  <c r="E2271" i="76"/>
  <c r="E2272" i="76"/>
  <c r="E2273" i="76"/>
  <c r="E2274" i="76"/>
  <c r="E2275" i="76"/>
  <c r="E2276" i="76"/>
  <c r="E2277" i="76"/>
  <c r="E2278" i="76"/>
  <c r="E2279" i="76"/>
  <c r="E2280" i="76"/>
  <c r="E2281" i="76"/>
  <c r="E2282" i="76"/>
  <c r="E2283" i="76"/>
  <c r="E2284" i="76"/>
  <c r="E2285" i="76"/>
  <c r="E2286" i="76"/>
  <c r="E2287" i="76"/>
  <c r="E2288" i="76"/>
  <c r="E2289" i="76"/>
  <c r="E2290" i="76"/>
  <c r="E2291" i="76"/>
  <c r="E2292" i="76"/>
  <c r="E2293" i="76"/>
  <c r="E2294" i="76"/>
  <c r="E2295" i="76"/>
  <c r="E2296" i="76"/>
  <c r="E2297" i="76"/>
  <c r="E2298" i="76"/>
  <c r="E2299" i="76"/>
  <c r="E2300" i="76"/>
  <c r="E2301" i="76"/>
  <c r="E2302" i="76"/>
  <c r="E2303" i="76"/>
  <c r="E2304" i="76"/>
  <c r="E2305" i="76"/>
  <c r="E2306" i="76"/>
  <c r="E2307" i="76"/>
  <c r="E2308" i="76"/>
  <c r="E2309" i="76"/>
  <c r="E2310" i="76"/>
  <c r="E2311" i="76"/>
  <c r="E2312" i="76"/>
  <c r="E2313" i="76"/>
  <c r="E2314" i="76"/>
  <c r="E2315" i="76"/>
  <c r="E2316" i="76"/>
  <c r="E2317" i="76"/>
  <c r="E2318" i="76"/>
  <c r="E2319" i="76"/>
  <c r="E2320" i="76"/>
  <c r="E2321" i="76"/>
  <c r="E2322" i="76"/>
  <c r="E2323" i="76"/>
  <c r="E2324" i="76"/>
  <c r="E2325" i="76"/>
  <c r="E2326" i="76"/>
  <c r="E2327" i="76"/>
  <c r="E2328" i="76"/>
  <c r="E2329" i="76"/>
  <c r="E2330" i="76"/>
  <c r="E2331" i="76"/>
  <c r="E2332" i="76"/>
  <c r="E2333" i="76"/>
  <c r="E2334" i="76"/>
  <c r="E2335" i="76"/>
  <c r="E2336" i="76"/>
  <c r="E2337" i="76"/>
  <c r="E2338" i="76"/>
  <c r="E2339" i="76"/>
  <c r="E2340" i="76"/>
  <c r="E2341" i="76"/>
  <c r="E2342" i="76"/>
  <c r="E2343" i="76"/>
  <c r="E2344" i="76"/>
  <c r="E2345" i="76"/>
  <c r="E2346" i="76"/>
  <c r="E2347" i="76"/>
  <c r="E2348" i="76"/>
  <c r="E2349" i="76"/>
  <c r="E2350" i="76"/>
  <c r="E2351" i="76"/>
  <c r="E2352" i="76"/>
  <c r="E2353" i="76"/>
  <c r="E2354" i="76"/>
  <c r="E2355" i="76"/>
  <c r="E2356" i="76"/>
  <c r="E2357" i="76"/>
  <c r="E2358" i="76"/>
  <c r="E2359" i="76"/>
  <c r="E2360" i="76"/>
  <c r="E2361" i="76"/>
  <c r="E2362" i="76"/>
  <c r="E2363" i="76"/>
  <c r="E2364" i="76"/>
  <c r="E2365" i="76"/>
  <c r="E2366" i="76"/>
  <c r="E2367" i="76"/>
  <c r="E2368" i="76"/>
  <c r="E2369" i="76"/>
  <c r="E2370" i="76"/>
  <c r="E2371" i="76"/>
  <c r="E2372" i="76"/>
  <c r="E2373" i="76"/>
  <c r="E2374" i="76"/>
  <c r="E2375" i="76"/>
  <c r="E2376" i="76"/>
  <c r="E2377" i="76"/>
  <c r="E2378" i="76"/>
  <c r="E2379" i="76"/>
  <c r="E2380" i="76"/>
  <c r="E2381" i="76"/>
  <c r="E2382" i="76"/>
  <c r="E2383" i="76"/>
  <c r="E2384" i="76"/>
  <c r="E2385" i="76"/>
  <c r="E2386" i="76"/>
  <c r="E2387" i="76"/>
  <c r="E2388" i="76"/>
  <c r="E2389" i="76"/>
  <c r="E2390" i="76"/>
  <c r="E2391" i="76"/>
  <c r="E2392" i="76"/>
  <c r="E2393" i="76"/>
  <c r="E2394" i="76"/>
  <c r="E2395" i="76"/>
  <c r="E2396" i="76"/>
  <c r="E2397" i="76"/>
  <c r="E2398" i="76"/>
  <c r="E2399" i="76"/>
  <c r="E2400" i="76"/>
  <c r="E2401" i="76"/>
  <c r="E2402" i="76"/>
  <c r="E2403" i="76"/>
  <c r="E2404" i="76"/>
  <c r="E2405" i="76"/>
  <c r="E2406" i="76"/>
  <c r="E2407" i="76"/>
  <c r="E2408" i="76"/>
  <c r="E2409" i="76"/>
  <c r="E2410" i="76"/>
  <c r="E2411" i="76"/>
  <c r="E2412" i="76"/>
  <c r="E2413" i="76"/>
  <c r="E2414" i="76"/>
  <c r="E2415" i="76"/>
  <c r="E2416" i="76"/>
  <c r="E2417" i="76"/>
  <c r="E2418" i="76"/>
  <c r="E2419" i="76"/>
  <c r="E2420" i="76"/>
  <c r="E2421" i="76"/>
  <c r="E2422" i="76"/>
  <c r="E2423" i="76"/>
  <c r="E2424" i="76"/>
  <c r="E2425" i="76"/>
  <c r="E2426" i="76"/>
  <c r="E2427" i="76"/>
  <c r="E2428" i="76"/>
  <c r="E2429" i="76"/>
  <c r="E2430" i="76"/>
  <c r="E2431" i="76"/>
  <c r="E2432" i="76"/>
  <c r="E2433" i="76"/>
  <c r="E2434" i="76"/>
  <c r="E2435" i="76"/>
  <c r="E2436" i="76"/>
  <c r="E2437" i="76"/>
  <c r="E2438" i="76"/>
  <c r="E2439" i="76"/>
  <c r="E2440" i="76"/>
  <c r="E2441" i="76"/>
  <c r="E2442" i="76"/>
  <c r="E2443" i="76"/>
  <c r="E2444" i="76"/>
  <c r="E2445" i="76"/>
  <c r="E2446" i="76"/>
  <c r="E2447" i="76"/>
  <c r="E2448" i="76"/>
  <c r="E2449" i="76"/>
  <c r="E2450" i="76"/>
  <c r="E2451" i="76"/>
  <c r="E2452" i="76"/>
  <c r="E2453" i="76"/>
  <c r="E2454" i="76"/>
  <c r="E2455" i="76"/>
  <c r="E2456" i="76"/>
  <c r="E2457" i="76"/>
  <c r="E2458" i="76"/>
  <c r="E2459" i="76"/>
  <c r="E2460" i="76"/>
  <c r="E2461" i="76"/>
  <c r="E2462" i="76"/>
  <c r="E2463" i="76"/>
  <c r="E2464" i="76"/>
  <c r="E2465" i="76"/>
  <c r="E2466" i="76"/>
  <c r="E2467" i="76"/>
  <c r="E2468" i="76"/>
  <c r="E2469" i="76"/>
  <c r="E2470" i="76"/>
  <c r="E2471" i="76"/>
  <c r="E2472" i="76"/>
  <c r="E2473" i="76"/>
  <c r="E2474" i="76"/>
  <c r="E2475" i="76"/>
  <c r="E2476" i="76"/>
  <c r="E2477" i="76"/>
  <c r="E2478" i="76"/>
  <c r="E2479" i="76"/>
  <c r="E2480" i="76"/>
  <c r="E2481" i="76"/>
  <c r="E2482" i="76"/>
  <c r="E2483" i="76"/>
  <c r="E2484" i="76"/>
  <c r="E2485" i="76"/>
  <c r="E2486" i="76"/>
  <c r="E2487" i="76"/>
  <c r="E2488" i="76"/>
  <c r="E2489" i="76"/>
  <c r="E2490" i="76"/>
  <c r="E2491" i="76"/>
  <c r="E2492" i="76"/>
  <c r="E2493" i="76"/>
  <c r="E2494" i="76"/>
  <c r="E2495" i="76"/>
  <c r="E2496" i="76"/>
  <c r="E2497" i="76"/>
  <c r="E2498" i="76"/>
  <c r="E2499" i="76"/>
  <c r="E2500" i="76"/>
  <c r="E2501" i="76"/>
  <c r="E2502" i="76"/>
  <c r="E2503" i="76"/>
  <c r="E2504" i="76"/>
  <c r="E2505" i="76"/>
  <c r="E2506" i="76"/>
  <c r="E2507" i="76"/>
  <c r="E2508" i="76"/>
  <c r="E2509" i="76"/>
  <c r="E2510" i="76"/>
  <c r="E2511" i="76"/>
  <c r="E2512" i="76"/>
  <c r="E2513" i="76"/>
  <c r="E2514" i="76"/>
  <c r="E2515" i="76"/>
  <c r="E2516" i="76"/>
  <c r="E2517" i="76"/>
  <c r="E2518" i="76"/>
  <c r="E2519" i="76"/>
  <c r="E2520" i="76"/>
  <c r="E2521" i="76"/>
  <c r="E2522" i="76"/>
  <c r="E2523" i="76"/>
  <c r="E2524" i="76"/>
  <c r="E2525" i="76"/>
  <c r="E2526" i="76"/>
  <c r="E2527" i="76"/>
  <c r="E2528" i="76"/>
  <c r="E2529" i="76"/>
  <c r="E2530" i="76"/>
  <c r="E2531" i="76"/>
  <c r="E2532" i="76"/>
  <c r="E2533" i="76"/>
  <c r="E2534" i="76"/>
  <c r="E2535" i="76"/>
  <c r="E2536" i="76"/>
  <c r="E2537" i="76"/>
  <c r="E2538" i="76"/>
  <c r="E2539" i="76"/>
  <c r="E2540" i="76"/>
  <c r="E2541" i="76"/>
  <c r="E2542" i="76"/>
  <c r="E2543" i="76"/>
  <c r="E2544" i="76"/>
  <c r="E2545" i="76"/>
  <c r="E2546" i="76"/>
  <c r="E2547" i="76"/>
  <c r="E2548" i="76"/>
  <c r="E2549" i="76"/>
  <c r="E2550" i="76"/>
  <c r="E2551" i="76"/>
  <c r="E2552" i="76"/>
  <c r="E2553" i="76"/>
  <c r="E2554" i="76"/>
  <c r="E2555" i="76"/>
  <c r="E2556" i="76"/>
  <c r="E2557" i="76"/>
  <c r="E2558" i="76"/>
  <c r="E2559" i="76"/>
  <c r="E2560" i="76"/>
  <c r="E2561" i="76"/>
  <c r="E2562" i="76"/>
  <c r="E2563" i="76"/>
  <c r="E2564" i="76"/>
  <c r="E2565" i="76"/>
  <c r="E2566" i="76"/>
  <c r="E2567" i="76"/>
  <c r="E2568" i="76"/>
  <c r="E2569" i="76"/>
  <c r="E2570" i="76"/>
  <c r="E2571" i="76"/>
  <c r="E2572" i="76"/>
  <c r="E2573" i="76"/>
  <c r="E2574" i="76"/>
  <c r="E2575" i="76"/>
  <c r="E2576" i="76"/>
  <c r="E2577" i="76"/>
  <c r="E2578" i="76"/>
  <c r="E2579" i="76"/>
  <c r="E2580" i="76"/>
  <c r="E2581" i="76"/>
  <c r="E2582" i="76"/>
  <c r="E2583" i="76"/>
  <c r="E2584" i="76"/>
  <c r="E2585" i="76"/>
  <c r="E2586" i="76"/>
  <c r="E2587" i="76"/>
  <c r="E2588" i="76"/>
  <c r="E2589" i="76"/>
  <c r="E2590" i="76"/>
  <c r="E2591" i="76"/>
  <c r="E2592" i="76"/>
  <c r="E2593" i="76"/>
  <c r="E2594" i="76"/>
  <c r="E2595" i="76"/>
  <c r="E2596" i="76"/>
  <c r="E2597" i="76"/>
  <c r="E2598" i="76"/>
  <c r="E2599" i="76"/>
  <c r="E2600" i="76"/>
  <c r="E2601" i="76"/>
  <c r="E2602" i="76"/>
  <c r="E2603" i="76"/>
  <c r="E2604" i="76"/>
  <c r="E2605" i="76"/>
  <c r="E2606" i="76"/>
  <c r="E2607" i="76"/>
  <c r="E2608" i="76"/>
  <c r="E2609" i="76"/>
  <c r="E2610" i="76"/>
  <c r="E2611" i="76"/>
  <c r="E2612" i="76"/>
  <c r="E2613" i="76"/>
  <c r="E2614" i="76"/>
  <c r="E2615" i="76"/>
  <c r="E2616" i="76"/>
  <c r="E2617" i="76"/>
  <c r="E2618" i="76"/>
  <c r="E2619" i="76"/>
  <c r="E2620" i="76"/>
  <c r="E2621" i="76"/>
  <c r="E2622" i="76"/>
  <c r="E2623" i="76"/>
  <c r="E2624" i="76"/>
  <c r="E2625" i="76"/>
  <c r="E2626" i="76"/>
  <c r="E2627" i="76"/>
  <c r="E2628" i="76"/>
  <c r="E2629" i="76"/>
  <c r="E2630" i="76"/>
  <c r="E2631" i="76"/>
  <c r="E2632" i="76"/>
  <c r="E2633" i="76"/>
  <c r="E2634" i="76"/>
  <c r="E2635" i="76"/>
  <c r="E2636" i="76"/>
  <c r="E2637" i="76"/>
  <c r="E2638" i="76"/>
  <c r="E2639" i="76"/>
  <c r="E2640" i="76"/>
  <c r="E2641" i="76"/>
  <c r="E2642" i="76"/>
  <c r="E2643" i="76"/>
  <c r="E2644" i="76"/>
  <c r="E2645" i="76"/>
  <c r="E2646" i="76"/>
  <c r="E2647" i="76"/>
  <c r="E2648" i="76"/>
  <c r="E2649" i="76"/>
  <c r="E2650" i="76"/>
  <c r="E2651" i="76"/>
  <c r="E2652" i="76"/>
  <c r="E2653" i="76"/>
  <c r="E2654" i="76"/>
  <c r="E2655" i="76"/>
  <c r="E2656" i="76"/>
  <c r="E2657" i="76"/>
  <c r="E2658" i="76"/>
  <c r="E2659" i="76"/>
  <c r="E2660" i="76"/>
  <c r="E2661" i="76"/>
  <c r="E2662" i="76"/>
  <c r="E2663" i="76"/>
  <c r="E2664" i="76"/>
  <c r="E2665" i="76"/>
  <c r="E2666" i="76"/>
  <c r="E2667" i="76"/>
  <c r="E2668" i="76"/>
  <c r="E2669" i="76"/>
  <c r="E2670" i="76"/>
  <c r="E2671" i="76"/>
  <c r="E2672" i="76"/>
  <c r="E2673" i="76"/>
  <c r="E2674" i="76"/>
  <c r="E2675" i="76"/>
  <c r="E2676" i="76"/>
  <c r="E2677" i="76"/>
  <c r="E2678" i="76"/>
  <c r="E2679" i="76"/>
  <c r="E2680" i="76"/>
  <c r="E2681" i="76"/>
  <c r="E2682" i="76"/>
  <c r="E2683" i="76"/>
  <c r="E2684" i="76"/>
  <c r="E2685" i="76"/>
  <c r="E2686" i="76"/>
  <c r="E2687" i="76"/>
  <c r="E2688" i="76"/>
  <c r="E2689" i="76"/>
  <c r="E2690" i="76"/>
  <c r="E2691" i="76"/>
  <c r="E2692" i="76"/>
  <c r="E2693" i="76"/>
  <c r="E2694" i="76"/>
  <c r="E2695" i="76"/>
  <c r="E2696" i="76"/>
  <c r="E2697" i="76"/>
  <c r="E2698" i="76"/>
  <c r="E2699" i="76"/>
  <c r="E2700" i="76"/>
  <c r="E2701" i="76"/>
  <c r="E2702" i="76"/>
  <c r="E2703" i="76"/>
  <c r="E2704" i="76"/>
  <c r="E2705" i="76"/>
  <c r="E2706" i="76"/>
  <c r="E2707" i="76"/>
  <c r="E2708" i="76"/>
  <c r="E2709" i="76"/>
  <c r="E2710" i="76"/>
  <c r="E2711" i="76"/>
  <c r="E2712" i="76"/>
  <c r="E2713" i="76"/>
  <c r="E2714" i="76"/>
  <c r="E2715" i="76"/>
  <c r="E2716" i="76"/>
  <c r="E2717" i="76"/>
  <c r="E2718" i="76"/>
  <c r="E2719" i="76"/>
  <c r="E2720" i="76"/>
  <c r="E2721" i="76"/>
  <c r="E2722" i="76"/>
  <c r="E2723" i="76"/>
  <c r="E2724" i="76"/>
  <c r="E2725" i="76"/>
  <c r="E2726" i="76"/>
  <c r="E2727" i="76"/>
  <c r="E2728" i="76"/>
  <c r="E2729" i="76"/>
  <c r="E2730" i="76"/>
  <c r="E2731" i="76"/>
  <c r="E2732" i="76"/>
  <c r="E2733" i="76"/>
  <c r="E2734" i="76"/>
  <c r="E2735" i="76"/>
  <c r="E2736" i="76"/>
  <c r="E2737" i="76"/>
  <c r="E2738" i="76"/>
  <c r="E2739" i="76"/>
  <c r="E2740" i="76"/>
  <c r="E2741" i="76"/>
  <c r="E2742" i="76"/>
  <c r="E2743" i="76"/>
  <c r="E2744" i="76"/>
  <c r="E2745" i="76"/>
  <c r="E2746" i="76"/>
  <c r="E2747" i="76"/>
  <c r="E2748" i="76"/>
  <c r="E2749" i="76"/>
  <c r="E2750" i="76"/>
  <c r="E2751" i="76"/>
  <c r="E2752" i="76"/>
  <c r="E2753" i="76"/>
  <c r="E2754" i="76"/>
  <c r="E2755" i="76"/>
  <c r="E2756" i="76"/>
  <c r="E2757" i="76"/>
  <c r="E2758" i="76"/>
  <c r="E2759" i="76"/>
  <c r="E2760" i="76"/>
  <c r="E2761" i="76"/>
  <c r="E2762" i="76"/>
  <c r="E2763" i="76"/>
  <c r="E2764" i="76"/>
  <c r="E2765" i="76"/>
  <c r="E2766" i="76"/>
  <c r="E2767" i="76"/>
  <c r="E2768" i="76"/>
  <c r="E2769" i="76"/>
  <c r="E2770" i="76"/>
  <c r="E2771" i="76"/>
  <c r="E2772" i="76"/>
  <c r="E2773" i="76"/>
  <c r="E2774" i="76"/>
  <c r="E2775" i="76"/>
  <c r="E2776" i="76"/>
  <c r="E2777" i="76"/>
  <c r="E2778" i="76"/>
  <c r="E2779" i="76"/>
  <c r="E2780" i="76"/>
  <c r="E2781" i="76"/>
  <c r="E2782" i="76"/>
  <c r="E2783" i="76"/>
  <c r="E2784" i="76"/>
  <c r="E2785" i="76"/>
  <c r="E2786" i="76"/>
  <c r="E2787" i="76"/>
  <c r="E2788" i="76"/>
  <c r="E2789" i="76"/>
  <c r="E2790" i="76"/>
  <c r="E2791" i="76"/>
  <c r="E2792" i="76"/>
  <c r="E2793" i="76"/>
  <c r="E2794" i="76"/>
  <c r="E2795" i="76"/>
  <c r="E2796" i="76"/>
  <c r="E2797" i="76"/>
  <c r="E2798" i="76"/>
  <c r="E2799" i="76"/>
  <c r="E2800" i="76"/>
  <c r="E2801" i="76"/>
  <c r="E2802" i="76"/>
  <c r="E2803" i="76"/>
  <c r="E2804" i="76"/>
  <c r="E2805" i="76"/>
  <c r="E2806" i="76"/>
  <c r="E2807" i="76"/>
  <c r="E2808" i="76"/>
  <c r="E2809" i="76"/>
  <c r="E2810" i="76"/>
  <c r="E2811" i="76"/>
  <c r="E2812" i="76"/>
  <c r="E2813" i="76"/>
  <c r="E2814" i="76"/>
  <c r="E2815" i="76"/>
  <c r="E2816" i="76"/>
  <c r="E2817" i="76"/>
  <c r="E2818" i="76"/>
  <c r="E2819" i="76"/>
  <c r="E2820" i="76"/>
  <c r="E2821" i="76"/>
  <c r="E2822" i="76"/>
  <c r="E2823" i="76"/>
  <c r="E2824" i="76"/>
  <c r="E2825" i="76"/>
  <c r="E2826" i="76"/>
  <c r="E2827" i="76"/>
  <c r="E2828" i="76"/>
  <c r="E2829" i="76"/>
  <c r="E2830" i="76"/>
  <c r="E2831" i="76"/>
  <c r="E2832" i="76"/>
  <c r="E2833" i="76"/>
  <c r="E2834" i="76"/>
  <c r="E2835" i="76"/>
  <c r="E2836" i="76"/>
  <c r="E2837" i="76"/>
  <c r="E2838" i="76"/>
  <c r="E2839" i="76"/>
  <c r="E2840" i="76"/>
  <c r="E2841" i="76"/>
  <c r="E2842" i="76"/>
  <c r="E2843" i="76"/>
  <c r="E2844" i="76"/>
  <c r="E2845" i="76"/>
  <c r="E2846" i="76"/>
  <c r="E2847" i="76"/>
  <c r="E2848" i="76"/>
  <c r="E2849" i="76"/>
  <c r="E2850" i="76"/>
  <c r="E2851" i="76"/>
  <c r="E2852" i="76"/>
  <c r="E2853" i="76"/>
  <c r="E2854" i="76"/>
  <c r="E2855" i="76"/>
  <c r="E2856" i="76"/>
  <c r="E2857" i="76"/>
  <c r="E2858" i="76"/>
  <c r="E2859" i="76"/>
  <c r="E2860" i="76"/>
  <c r="E2861" i="76"/>
  <c r="E2862" i="76"/>
  <c r="E2863" i="76"/>
  <c r="E2864" i="76"/>
  <c r="E2865" i="76"/>
  <c r="E2866" i="76"/>
  <c r="E2867" i="76"/>
  <c r="E2868" i="76"/>
  <c r="E2869" i="76"/>
  <c r="E2870" i="76"/>
  <c r="E2871" i="76"/>
  <c r="E2872" i="76"/>
  <c r="E2873" i="76"/>
  <c r="E2874" i="76"/>
  <c r="E2875" i="76"/>
  <c r="E2876" i="76"/>
  <c r="E2877" i="76"/>
  <c r="E2878" i="76"/>
  <c r="E2879" i="76"/>
  <c r="E2880" i="76"/>
  <c r="E2881" i="76"/>
  <c r="E2882" i="76"/>
  <c r="E2883" i="76"/>
  <c r="E2884" i="76"/>
  <c r="E2885" i="76"/>
  <c r="E2886" i="76"/>
  <c r="E2887" i="76"/>
  <c r="E2888" i="76"/>
  <c r="E2889" i="76"/>
  <c r="E2890" i="76"/>
  <c r="E2891" i="76"/>
  <c r="E2892" i="76"/>
  <c r="E2893" i="76"/>
  <c r="E2894" i="76"/>
  <c r="E2895" i="76"/>
  <c r="E2896" i="76"/>
  <c r="E2897" i="76"/>
  <c r="E2898" i="76"/>
  <c r="E2899" i="76"/>
  <c r="E2900" i="76"/>
  <c r="E2901" i="76"/>
  <c r="E2902" i="76"/>
  <c r="E2903" i="76"/>
  <c r="E2904" i="76"/>
  <c r="E2905" i="76"/>
  <c r="E2906" i="76"/>
  <c r="E2907" i="76"/>
  <c r="E2908" i="76"/>
  <c r="E2909" i="76"/>
  <c r="E2910" i="76"/>
  <c r="E2911" i="76"/>
  <c r="E2912" i="76"/>
  <c r="E2913" i="76"/>
  <c r="E2914" i="76"/>
  <c r="E2915" i="76"/>
  <c r="E2916" i="76"/>
  <c r="E2917" i="76"/>
  <c r="E2918" i="76"/>
  <c r="E2919" i="76"/>
  <c r="E2920" i="76"/>
  <c r="E2921" i="76"/>
  <c r="E2922" i="76"/>
  <c r="E2923" i="76"/>
  <c r="E2924" i="76"/>
  <c r="E2925" i="76"/>
  <c r="E2926" i="76"/>
  <c r="E2927" i="76"/>
  <c r="E2928" i="76"/>
  <c r="E2929" i="76"/>
  <c r="E2930" i="76"/>
  <c r="E2931" i="76"/>
  <c r="E2932" i="76"/>
  <c r="E2933" i="76"/>
  <c r="E2934" i="76"/>
  <c r="E2935" i="76"/>
  <c r="E2936" i="76"/>
  <c r="E2937" i="76"/>
  <c r="E2938" i="76"/>
  <c r="E2939" i="76"/>
  <c r="E2940" i="76"/>
  <c r="E2941" i="76"/>
  <c r="E2942" i="76"/>
  <c r="E2943" i="76"/>
  <c r="E2944" i="76"/>
  <c r="E2945" i="76"/>
  <c r="E2946" i="76"/>
  <c r="E2947" i="76"/>
  <c r="E2948" i="76"/>
  <c r="E2949" i="76"/>
  <c r="E2950" i="76"/>
  <c r="E2951" i="76"/>
  <c r="E2952" i="76"/>
  <c r="E2953" i="76"/>
  <c r="E2954" i="76"/>
  <c r="E2955" i="76"/>
  <c r="E2956" i="76"/>
  <c r="E2957" i="76"/>
  <c r="E2958" i="76"/>
  <c r="E2959" i="76"/>
  <c r="E2960" i="76"/>
  <c r="E2961" i="76"/>
  <c r="E2962" i="76"/>
  <c r="E2963" i="76"/>
  <c r="E2964" i="76"/>
  <c r="E2965" i="76"/>
  <c r="E2966" i="76"/>
  <c r="E2967" i="76"/>
  <c r="E2968" i="76"/>
  <c r="E2969" i="76"/>
  <c r="E2970" i="76"/>
  <c r="E2971" i="76"/>
  <c r="E2972" i="76"/>
  <c r="E2973" i="76"/>
  <c r="E2974" i="76"/>
  <c r="E2975" i="76"/>
  <c r="E2976" i="76"/>
  <c r="E2977" i="76"/>
  <c r="E2978" i="76"/>
  <c r="E2979" i="76"/>
  <c r="E2980" i="76"/>
  <c r="E2981" i="76"/>
  <c r="E2982" i="76"/>
  <c r="E2983" i="76"/>
  <c r="E2984" i="76"/>
  <c r="E2985" i="76"/>
  <c r="E2986" i="76"/>
  <c r="E2987" i="76"/>
  <c r="E2988" i="76"/>
  <c r="E2989" i="76"/>
  <c r="E2990" i="76"/>
  <c r="E2991" i="76"/>
  <c r="E2992" i="76"/>
  <c r="E2993" i="76"/>
  <c r="E2994" i="76"/>
  <c r="E2995" i="76"/>
  <c r="E2996" i="76"/>
  <c r="E2997" i="76"/>
  <c r="E2998" i="76"/>
  <c r="E2999" i="76"/>
  <c r="E3000" i="76"/>
  <c r="E3001" i="76"/>
  <c r="E3002" i="76"/>
  <c r="E3003" i="76"/>
  <c r="E3004" i="76"/>
  <c r="E3005" i="76"/>
  <c r="E3006" i="76"/>
  <c r="E3007" i="76"/>
  <c r="E3008" i="76"/>
  <c r="E3009" i="76"/>
  <c r="E3010" i="76"/>
  <c r="E3011" i="76"/>
  <c r="E3012" i="76"/>
  <c r="E3013" i="76"/>
  <c r="E3014" i="76"/>
  <c r="E3015" i="76"/>
  <c r="E3016" i="76"/>
  <c r="E3017" i="76"/>
  <c r="E3018" i="76"/>
  <c r="E3019" i="76"/>
  <c r="E3020" i="76"/>
  <c r="E3021" i="76"/>
  <c r="E3022" i="76"/>
  <c r="E3023" i="76"/>
  <c r="E3024" i="76"/>
  <c r="E3025" i="76"/>
  <c r="E3026" i="76"/>
  <c r="E3027" i="76"/>
  <c r="E3028" i="76"/>
  <c r="E3029" i="76"/>
  <c r="E3030" i="76"/>
  <c r="E3031" i="76"/>
  <c r="E3032" i="76"/>
  <c r="E3033" i="76"/>
  <c r="E3034" i="76"/>
  <c r="E3035" i="76"/>
  <c r="E3036" i="76"/>
  <c r="E3037" i="76"/>
  <c r="E3038" i="76"/>
  <c r="E3039" i="76"/>
  <c r="E3040" i="76"/>
  <c r="E3041" i="76"/>
  <c r="E3042" i="76"/>
  <c r="E3043" i="76"/>
  <c r="E3044" i="76"/>
  <c r="E3045" i="76"/>
  <c r="E3046" i="76"/>
  <c r="E3047" i="76"/>
  <c r="E3048" i="76"/>
  <c r="E3049" i="76"/>
  <c r="E3050" i="76"/>
  <c r="E3051" i="76"/>
  <c r="E3052" i="76"/>
  <c r="E3053" i="76"/>
  <c r="E3054" i="76"/>
  <c r="E3055" i="76"/>
  <c r="E3056" i="76"/>
  <c r="E3057" i="76"/>
  <c r="E3058" i="76"/>
  <c r="E3059" i="76"/>
  <c r="E3060" i="76"/>
  <c r="E3061" i="76"/>
  <c r="E3062" i="76"/>
  <c r="E3063" i="76"/>
  <c r="E3064" i="76"/>
  <c r="E3065" i="76"/>
  <c r="E3066" i="76"/>
  <c r="E3067" i="76"/>
  <c r="E3068" i="76"/>
  <c r="E3069" i="76"/>
  <c r="E3070" i="76"/>
  <c r="E3071" i="76"/>
  <c r="E3072" i="76"/>
  <c r="E3073" i="76"/>
  <c r="E3074" i="76"/>
  <c r="E3075" i="76"/>
  <c r="E3076" i="76"/>
  <c r="E3077" i="76"/>
  <c r="E3078" i="76"/>
  <c r="E3079" i="76"/>
  <c r="E3080" i="76"/>
  <c r="E3081" i="76"/>
  <c r="E3082" i="76"/>
  <c r="E3083" i="76"/>
  <c r="E3084" i="76"/>
  <c r="E3085" i="76"/>
  <c r="E3086" i="76"/>
  <c r="E3087" i="76"/>
  <c r="E3088" i="76"/>
  <c r="E3089" i="76"/>
  <c r="E3090" i="76"/>
  <c r="E3091" i="76"/>
  <c r="E3092" i="76"/>
  <c r="E3093" i="76"/>
  <c r="E3094" i="76"/>
  <c r="E3095" i="76"/>
  <c r="E3096" i="76"/>
  <c r="E3097" i="76"/>
  <c r="E3098" i="76"/>
  <c r="E3099" i="76"/>
  <c r="E3100" i="76"/>
  <c r="E3101" i="76"/>
  <c r="E3102" i="76"/>
  <c r="E3103" i="76"/>
  <c r="E3104" i="76"/>
  <c r="E3105" i="76"/>
  <c r="E3106" i="76"/>
  <c r="E3107" i="76"/>
  <c r="E3108" i="76"/>
  <c r="E3109" i="76"/>
  <c r="E3110" i="76"/>
  <c r="E3111" i="76"/>
  <c r="E3112" i="76"/>
  <c r="E3113" i="76"/>
  <c r="E3114" i="76"/>
  <c r="E3115" i="76"/>
  <c r="E3116" i="76"/>
  <c r="E3117" i="76"/>
  <c r="E3118" i="76"/>
  <c r="E3119" i="76"/>
  <c r="E3120" i="76"/>
  <c r="E3121" i="76"/>
  <c r="E3122" i="76"/>
  <c r="E3123" i="76"/>
  <c r="E3124" i="76"/>
  <c r="E3125" i="76"/>
  <c r="E3126" i="76"/>
  <c r="E3127" i="76"/>
  <c r="E3128" i="76"/>
  <c r="E3129" i="76"/>
  <c r="E3130" i="76"/>
  <c r="E3131" i="76"/>
  <c r="E3132" i="76"/>
  <c r="E3133" i="76"/>
  <c r="E3134" i="76"/>
  <c r="E3135" i="76"/>
  <c r="E3136" i="76"/>
  <c r="E3137" i="76"/>
  <c r="E3138" i="76"/>
  <c r="E3139" i="76"/>
  <c r="E3140" i="76"/>
  <c r="E3141" i="76"/>
  <c r="E3142" i="76"/>
  <c r="E3143" i="76"/>
  <c r="E3144" i="76"/>
  <c r="E3145" i="76"/>
  <c r="E3146" i="76"/>
  <c r="E3147" i="76"/>
  <c r="E3148" i="76"/>
  <c r="E3149" i="76"/>
  <c r="E3150" i="76"/>
  <c r="E3151" i="76"/>
  <c r="E3152" i="76"/>
  <c r="E3153" i="76"/>
  <c r="E3154" i="76"/>
  <c r="E3155" i="76"/>
  <c r="E3156" i="76"/>
  <c r="E3157" i="76"/>
  <c r="E3158" i="76"/>
  <c r="E3159" i="76"/>
  <c r="E3160" i="76"/>
  <c r="E3161" i="76"/>
  <c r="E3162" i="76"/>
  <c r="E3163" i="76"/>
  <c r="E3164" i="76"/>
  <c r="E3165" i="76"/>
  <c r="E3166" i="76"/>
  <c r="E3167" i="76"/>
  <c r="E3168" i="76"/>
  <c r="E3169" i="76"/>
  <c r="E3170" i="76"/>
  <c r="E3171" i="76"/>
  <c r="E3172" i="76"/>
  <c r="E3173" i="76"/>
  <c r="E3174" i="76"/>
  <c r="E3175" i="76"/>
  <c r="E3176" i="76"/>
  <c r="E3177" i="76"/>
  <c r="E3178" i="76"/>
  <c r="E3179" i="76"/>
  <c r="E3180" i="76"/>
  <c r="E3181" i="76"/>
  <c r="E3182" i="76"/>
  <c r="E3183" i="76"/>
  <c r="E3184" i="76"/>
  <c r="E3185" i="76"/>
  <c r="E3186" i="76"/>
  <c r="E3187" i="76"/>
  <c r="E3188" i="76"/>
  <c r="E3189" i="76"/>
  <c r="E3190" i="76"/>
  <c r="E3191" i="76"/>
  <c r="E3192" i="76"/>
  <c r="E3193" i="76"/>
  <c r="E3194" i="76"/>
  <c r="E3195" i="76"/>
  <c r="E3196" i="76"/>
  <c r="E3197" i="76"/>
  <c r="E3198" i="76"/>
  <c r="E3199" i="76"/>
  <c r="E3200" i="76"/>
  <c r="E3201" i="76"/>
  <c r="E3202" i="76"/>
  <c r="E3203" i="76"/>
  <c r="E3204" i="76"/>
  <c r="E3205" i="76"/>
  <c r="E3206" i="76"/>
  <c r="E3207" i="76"/>
  <c r="E3208" i="76"/>
  <c r="E3209" i="76"/>
  <c r="E3210" i="76"/>
  <c r="E3211" i="76"/>
  <c r="E3212" i="76"/>
  <c r="E3213" i="76"/>
  <c r="E3214" i="76"/>
  <c r="E3215" i="76"/>
  <c r="E3216" i="76"/>
  <c r="E3217" i="76"/>
  <c r="E3218" i="76"/>
  <c r="E3219" i="76"/>
  <c r="E3220" i="76"/>
  <c r="E3221" i="76"/>
  <c r="E3222" i="76"/>
  <c r="E3223" i="76"/>
  <c r="E3224" i="76"/>
  <c r="E3225" i="76"/>
  <c r="E3226" i="76"/>
  <c r="E3227" i="76"/>
  <c r="E3228" i="76"/>
  <c r="E3229" i="76"/>
  <c r="E3230" i="76"/>
  <c r="E3231" i="76"/>
  <c r="E3232" i="76"/>
  <c r="E3233" i="76"/>
  <c r="E3234" i="76"/>
  <c r="E3235" i="76"/>
  <c r="E3236" i="76"/>
  <c r="E3237" i="76"/>
  <c r="E3238" i="76"/>
  <c r="E3239" i="76"/>
  <c r="E3240" i="76"/>
  <c r="E3241" i="76"/>
  <c r="E3242" i="76"/>
  <c r="E3243" i="76"/>
  <c r="E3244" i="76"/>
  <c r="E3245" i="76"/>
  <c r="E3246" i="76"/>
  <c r="E3247" i="76"/>
  <c r="E3248" i="76"/>
  <c r="E3249" i="76"/>
  <c r="E3250" i="76"/>
  <c r="E3251" i="76"/>
  <c r="E3252" i="76"/>
  <c r="E3253" i="76"/>
  <c r="E3254" i="76"/>
  <c r="E3255" i="76"/>
  <c r="E3256" i="76"/>
  <c r="E3257" i="76"/>
  <c r="E3258" i="76"/>
  <c r="E3259" i="76"/>
  <c r="E3260" i="76"/>
  <c r="E3261" i="76"/>
  <c r="E3262" i="76"/>
  <c r="E3263" i="76"/>
  <c r="E3264" i="76"/>
  <c r="E3265" i="76"/>
  <c r="E3266" i="76"/>
  <c r="E3267" i="76"/>
  <c r="E3268" i="76"/>
  <c r="E3269" i="76"/>
  <c r="E3270" i="76"/>
  <c r="E3271" i="76"/>
  <c r="E3272" i="76"/>
  <c r="E3273" i="76"/>
  <c r="E3274" i="76"/>
  <c r="E3275" i="76"/>
  <c r="E3276" i="76"/>
  <c r="E3277" i="76"/>
  <c r="E3278" i="76"/>
  <c r="E3279" i="76"/>
  <c r="E3280" i="76"/>
  <c r="E3281" i="76"/>
  <c r="E3282" i="76"/>
  <c r="E3283" i="76"/>
  <c r="E3284" i="76"/>
  <c r="E3285" i="76"/>
  <c r="E3286" i="76"/>
  <c r="E3287" i="76"/>
  <c r="E3288" i="76"/>
  <c r="E3289" i="76"/>
  <c r="E3290" i="76"/>
  <c r="E3291" i="76"/>
  <c r="E3292" i="76"/>
  <c r="E3293" i="76"/>
  <c r="E3294" i="76"/>
  <c r="E3295" i="76"/>
  <c r="E3296" i="76"/>
  <c r="E3297" i="76"/>
  <c r="E3298" i="76"/>
  <c r="E3299" i="76"/>
  <c r="E3300" i="76"/>
  <c r="E3301" i="76"/>
  <c r="E3302" i="76"/>
  <c r="E3303" i="76"/>
  <c r="E3304" i="76"/>
  <c r="E3305" i="76"/>
  <c r="E3306" i="76"/>
  <c r="E3307" i="76"/>
  <c r="E3308" i="76"/>
  <c r="E3309" i="76"/>
  <c r="E3310" i="76"/>
  <c r="E3311" i="76"/>
  <c r="E3312" i="76"/>
  <c r="E3313" i="76"/>
  <c r="E3314" i="76"/>
  <c r="E3315" i="76"/>
  <c r="E3316" i="76"/>
  <c r="E3317" i="76"/>
  <c r="E3318" i="76"/>
  <c r="E3319" i="76"/>
  <c r="E3320" i="76"/>
  <c r="E3321" i="76"/>
  <c r="E3322" i="76"/>
  <c r="E3323" i="76"/>
  <c r="E3324" i="76"/>
  <c r="E3325" i="76"/>
  <c r="E3326" i="76"/>
  <c r="E3327" i="76"/>
  <c r="E3328" i="76"/>
  <c r="E3329" i="76"/>
  <c r="E3330" i="76"/>
  <c r="E3331" i="76"/>
  <c r="E3332" i="76"/>
  <c r="E3333" i="76"/>
  <c r="E3334" i="76"/>
  <c r="E3335" i="76"/>
  <c r="E3336" i="76"/>
  <c r="E3337" i="76"/>
  <c r="E3338" i="76"/>
  <c r="E3339" i="76"/>
  <c r="E3340" i="76"/>
  <c r="E3341" i="76"/>
  <c r="E3342" i="76"/>
  <c r="E3343" i="76"/>
  <c r="E3344" i="76"/>
  <c r="E3345" i="76"/>
  <c r="E3346" i="76"/>
  <c r="E3347" i="76"/>
  <c r="E3348" i="76"/>
  <c r="E3349" i="76"/>
  <c r="E3350" i="76"/>
  <c r="E3351" i="76"/>
  <c r="E3352" i="76"/>
  <c r="E3353" i="76"/>
  <c r="E3354" i="76"/>
  <c r="E3355" i="76"/>
  <c r="E3356" i="76"/>
  <c r="E3357" i="76"/>
  <c r="E3358" i="76"/>
  <c r="E3359" i="76"/>
  <c r="E3360" i="76"/>
  <c r="E3361" i="76"/>
  <c r="E3362" i="76"/>
  <c r="E3363" i="76"/>
  <c r="E3364" i="76"/>
  <c r="E3365" i="76"/>
  <c r="E3366" i="76"/>
  <c r="E3367" i="76"/>
  <c r="E3368" i="76"/>
  <c r="E3369" i="76"/>
  <c r="E3370" i="76"/>
  <c r="E3371" i="76"/>
  <c r="E3372" i="76"/>
  <c r="E3373" i="76"/>
  <c r="E3374" i="76"/>
  <c r="E3375" i="76"/>
  <c r="E3376" i="76"/>
  <c r="E3377" i="76"/>
  <c r="E3378" i="76"/>
  <c r="E3379" i="76"/>
  <c r="E3380" i="76"/>
  <c r="E3381" i="76"/>
  <c r="E3382" i="76"/>
  <c r="E3383" i="76"/>
  <c r="E3384" i="76"/>
  <c r="E3385" i="76"/>
  <c r="E3386" i="76"/>
  <c r="E3387" i="76"/>
  <c r="E3388" i="76"/>
  <c r="E3389" i="76"/>
  <c r="E3390" i="76"/>
  <c r="E3391" i="76"/>
  <c r="E3392" i="76"/>
  <c r="E3393" i="76"/>
  <c r="E3394" i="76"/>
  <c r="E3395" i="76"/>
  <c r="E3396" i="76"/>
  <c r="E3397" i="76"/>
  <c r="E3398" i="76"/>
  <c r="E3399" i="76"/>
  <c r="E3400" i="76"/>
  <c r="E3401" i="76"/>
  <c r="E3402" i="76"/>
  <c r="E3403" i="76"/>
  <c r="E3404" i="76"/>
  <c r="E3405" i="76"/>
  <c r="E3406" i="76"/>
  <c r="E3407" i="76"/>
  <c r="E3408" i="76"/>
  <c r="E3409" i="76"/>
  <c r="E3410" i="76"/>
  <c r="E3411" i="76"/>
  <c r="E3412" i="76"/>
  <c r="E3413" i="76"/>
  <c r="E3414" i="76"/>
  <c r="E3415" i="76"/>
  <c r="E3416" i="76"/>
  <c r="E3417" i="76"/>
  <c r="E3418" i="76"/>
  <c r="E3419" i="76"/>
  <c r="E3420" i="76"/>
  <c r="E3421" i="76"/>
  <c r="E3422" i="76"/>
  <c r="E3423" i="76"/>
  <c r="E3424" i="76"/>
  <c r="E3425" i="76"/>
  <c r="E3426" i="76"/>
  <c r="E3427" i="76"/>
  <c r="E3428" i="76"/>
  <c r="E3429" i="76"/>
  <c r="E3430" i="76"/>
  <c r="E3431" i="76"/>
  <c r="E3432" i="76"/>
  <c r="E3433" i="76"/>
  <c r="E3434" i="76"/>
  <c r="E3435" i="76"/>
  <c r="E3436" i="76"/>
  <c r="E3437" i="76"/>
  <c r="E3438" i="76"/>
  <c r="E3439" i="76"/>
  <c r="E3440" i="76"/>
  <c r="E3441" i="76"/>
  <c r="E3442" i="76"/>
  <c r="E3443" i="76"/>
  <c r="E3444" i="76"/>
  <c r="E3445" i="76"/>
  <c r="E3446" i="76"/>
  <c r="E3447" i="76"/>
  <c r="E3448" i="76"/>
  <c r="E3449" i="76"/>
  <c r="E3450" i="76"/>
  <c r="E3451" i="76"/>
  <c r="E3452" i="76"/>
  <c r="E3453" i="76"/>
  <c r="E3454" i="76"/>
  <c r="E3455" i="76"/>
  <c r="E3456" i="76"/>
  <c r="E3457" i="76"/>
  <c r="E3458" i="76"/>
  <c r="E3459" i="76"/>
  <c r="E3460" i="76"/>
  <c r="E3461" i="76"/>
  <c r="E3462" i="76"/>
  <c r="E3463" i="76"/>
  <c r="E3464" i="76"/>
  <c r="E3465" i="76"/>
  <c r="E3466" i="76"/>
  <c r="E3467" i="76"/>
  <c r="E3468" i="76"/>
  <c r="E3469" i="76"/>
  <c r="E3470" i="76"/>
  <c r="E3471" i="76"/>
  <c r="E3472" i="76"/>
  <c r="E3473" i="76"/>
  <c r="E3474" i="76"/>
  <c r="E3475" i="76"/>
  <c r="E3476" i="76"/>
  <c r="E3477" i="76"/>
  <c r="E3478" i="76"/>
  <c r="E3479" i="76"/>
  <c r="E3480" i="76"/>
  <c r="E3481" i="76"/>
  <c r="E3482" i="76"/>
  <c r="E3483" i="76"/>
  <c r="E3484" i="76"/>
  <c r="E3485" i="76"/>
  <c r="E3486" i="76"/>
  <c r="E3487" i="76"/>
  <c r="E3488" i="76"/>
  <c r="E3489" i="76"/>
  <c r="E3490" i="76"/>
  <c r="E3491" i="76"/>
  <c r="E3492" i="76"/>
  <c r="E3493" i="76"/>
  <c r="E3494" i="76"/>
  <c r="E3495" i="76"/>
  <c r="E3496" i="76"/>
  <c r="E3497" i="76"/>
  <c r="E3498" i="76"/>
  <c r="E3499" i="76"/>
  <c r="E3500" i="76"/>
  <c r="E3501" i="76"/>
  <c r="E3502" i="76"/>
  <c r="E3503" i="76"/>
  <c r="E3504" i="76"/>
  <c r="E3505" i="76"/>
  <c r="E3506" i="76"/>
  <c r="E3507" i="76"/>
  <c r="E3508" i="76"/>
  <c r="E3509" i="76"/>
  <c r="E3510" i="76"/>
  <c r="E3511" i="76"/>
  <c r="E3512" i="76"/>
  <c r="E3513" i="76"/>
  <c r="E3514" i="76"/>
  <c r="E3515" i="76"/>
  <c r="E3516" i="76"/>
  <c r="E3517" i="76"/>
  <c r="E3518" i="76"/>
  <c r="E3519" i="76"/>
  <c r="E3520" i="76"/>
  <c r="E3521" i="76"/>
  <c r="E3522" i="76"/>
  <c r="E3523" i="76"/>
  <c r="E3524" i="76"/>
  <c r="E3525" i="76"/>
  <c r="E3526" i="76"/>
  <c r="E3527" i="76"/>
  <c r="E3528" i="76"/>
  <c r="E3529" i="76"/>
  <c r="E3530" i="76"/>
  <c r="E3531" i="76"/>
  <c r="E3532" i="76"/>
  <c r="E3533" i="76"/>
  <c r="E3534" i="76"/>
  <c r="E3535" i="76"/>
  <c r="E3536" i="76"/>
  <c r="E3537" i="76"/>
  <c r="E3538" i="76"/>
  <c r="E3539" i="76"/>
  <c r="E3540" i="76"/>
  <c r="E3541" i="76"/>
  <c r="E3542" i="76"/>
  <c r="E3543" i="76"/>
  <c r="E3544" i="76"/>
  <c r="E3545" i="76"/>
  <c r="E3546" i="76"/>
  <c r="E3547" i="76"/>
  <c r="E3548" i="76"/>
  <c r="E3549" i="76"/>
  <c r="E3550" i="76"/>
  <c r="E3551" i="76"/>
  <c r="E3552" i="76"/>
  <c r="E3553" i="76"/>
  <c r="E3554" i="76"/>
  <c r="E3555" i="76"/>
  <c r="E3556" i="76"/>
  <c r="E3557" i="76"/>
  <c r="E3558" i="76"/>
  <c r="E3559" i="76"/>
  <c r="E3560" i="76"/>
  <c r="E3561" i="76"/>
  <c r="E3562" i="76"/>
  <c r="E3563" i="76"/>
  <c r="E3564" i="76"/>
  <c r="E3565" i="76"/>
  <c r="E3566" i="76"/>
  <c r="E3567" i="76"/>
  <c r="E3568" i="76"/>
  <c r="E3569" i="76"/>
  <c r="E3570" i="76"/>
  <c r="E3571" i="76"/>
  <c r="E3572" i="76"/>
  <c r="E3573" i="76"/>
  <c r="E3574" i="76"/>
  <c r="E3575" i="76"/>
  <c r="E3576" i="76"/>
  <c r="E3577" i="76"/>
  <c r="E3578" i="76"/>
  <c r="E3579" i="76"/>
  <c r="E3580" i="76"/>
  <c r="E3581" i="76"/>
  <c r="E3582" i="76"/>
  <c r="E3583" i="76"/>
  <c r="E3584" i="76"/>
  <c r="E3585" i="76"/>
  <c r="E3586" i="76"/>
  <c r="E3587" i="76"/>
  <c r="E3588" i="76"/>
  <c r="E3589" i="76"/>
  <c r="E3590" i="76"/>
  <c r="E3591" i="76"/>
  <c r="E3592" i="76"/>
  <c r="E3593" i="76"/>
  <c r="E3594" i="76"/>
  <c r="E3595" i="76"/>
  <c r="E3596" i="76"/>
  <c r="E3597" i="76"/>
  <c r="E3598" i="76"/>
  <c r="E3599" i="76"/>
  <c r="E3600" i="76"/>
  <c r="E3601" i="76"/>
  <c r="E3602" i="76"/>
  <c r="E3603" i="76"/>
  <c r="E3604" i="76"/>
  <c r="E3605" i="76"/>
  <c r="E3606" i="76"/>
  <c r="E3607" i="76"/>
  <c r="E3608" i="76"/>
  <c r="E3609" i="76"/>
  <c r="E3610" i="76"/>
  <c r="E3611" i="76"/>
  <c r="E3612" i="76"/>
  <c r="E3613" i="76"/>
  <c r="E3614" i="76"/>
  <c r="E3615" i="76"/>
  <c r="E3616" i="76"/>
  <c r="E3617" i="76"/>
  <c r="E3618" i="76"/>
  <c r="E3619" i="76"/>
  <c r="E3620" i="76"/>
  <c r="E3621" i="76"/>
  <c r="E3622" i="76"/>
  <c r="E3623" i="76"/>
  <c r="E3624" i="76"/>
  <c r="E3625" i="76"/>
  <c r="E3626" i="76"/>
  <c r="E3627" i="76"/>
  <c r="E3628" i="76"/>
  <c r="E3629" i="76"/>
  <c r="E3630" i="76"/>
  <c r="E3631" i="76"/>
  <c r="E3632" i="76"/>
  <c r="E3633" i="76"/>
  <c r="E3634" i="76"/>
  <c r="E3635" i="76"/>
  <c r="E3636" i="76"/>
  <c r="E3637" i="76"/>
  <c r="E3638" i="76"/>
  <c r="E3639" i="76"/>
  <c r="E3640" i="76"/>
  <c r="E3641" i="76"/>
  <c r="E3642" i="76"/>
  <c r="E3643" i="76"/>
  <c r="E3644" i="76"/>
  <c r="E3645" i="76"/>
  <c r="E3646" i="76"/>
  <c r="E3647" i="76"/>
  <c r="E3648" i="76"/>
  <c r="E3649" i="76"/>
  <c r="E3650" i="76"/>
  <c r="E3651" i="76"/>
  <c r="E3652" i="76"/>
  <c r="E3653" i="76"/>
  <c r="E3654" i="76"/>
  <c r="E3655" i="76"/>
  <c r="E3656" i="76"/>
  <c r="E3657" i="76"/>
  <c r="E3658" i="76"/>
  <c r="E3659" i="76"/>
  <c r="E3660" i="76"/>
  <c r="E3661" i="76"/>
  <c r="E3662" i="76"/>
  <c r="E3663" i="76"/>
  <c r="E3664" i="76"/>
  <c r="E3665" i="76"/>
  <c r="E3666" i="76"/>
  <c r="E3667" i="76"/>
  <c r="E3668" i="76"/>
  <c r="E3669" i="76"/>
  <c r="E3670" i="76"/>
  <c r="E3671" i="76"/>
  <c r="E3672" i="76"/>
  <c r="E3673" i="76"/>
  <c r="E3674" i="76"/>
  <c r="E3675" i="76"/>
  <c r="E3676" i="76"/>
  <c r="E3677" i="76"/>
  <c r="E3678" i="76"/>
  <c r="E3679" i="76"/>
  <c r="E3680" i="76"/>
  <c r="E3681" i="76"/>
  <c r="E3682" i="76"/>
  <c r="E3683" i="76"/>
  <c r="E3684" i="76"/>
  <c r="E3685" i="76"/>
  <c r="E3686" i="76"/>
  <c r="E3687" i="76"/>
  <c r="E3688" i="76"/>
  <c r="E3689" i="76"/>
  <c r="E3690" i="76"/>
  <c r="E3691" i="76"/>
  <c r="E3692" i="76"/>
  <c r="E3693" i="76"/>
  <c r="E3694" i="76"/>
  <c r="E3695" i="76"/>
  <c r="E3696" i="76"/>
  <c r="E3697" i="76"/>
  <c r="E3698" i="76"/>
  <c r="E3699" i="76"/>
  <c r="E3700" i="76"/>
  <c r="E3701" i="76"/>
  <c r="E3702" i="76"/>
  <c r="E3703" i="76"/>
  <c r="E3704" i="76"/>
  <c r="E3705" i="76"/>
  <c r="E3706" i="76"/>
  <c r="E3707" i="76"/>
  <c r="E3708" i="76"/>
  <c r="E3709" i="76"/>
  <c r="E3710" i="76"/>
  <c r="E3711" i="76"/>
  <c r="E3712" i="76"/>
  <c r="E3713" i="76"/>
  <c r="E3714" i="76"/>
  <c r="E3715" i="76"/>
  <c r="E3716" i="76"/>
  <c r="E3717" i="76"/>
  <c r="E3718" i="76"/>
  <c r="E3719" i="76"/>
  <c r="E3720" i="76"/>
  <c r="E3721" i="76"/>
  <c r="E3722" i="76"/>
  <c r="E3723" i="76"/>
  <c r="E3724" i="76"/>
  <c r="E3725" i="76"/>
  <c r="E3726" i="76"/>
  <c r="E3727" i="76"/>
  <c r="E3728" i="76"/>
  <c r="E3729" i="76"/>
  <c r="E3730" i="76"/>
  <c r="E3731" i="76"/>
  <c r="E3732" i="76"/>
  <c r="E3733" i="76"/>
  <c r="E3734" i="76"/>
  <c r="E3735" i="76"/>
  <c r="E3736" i="76"/>
  <c r="E3737" i="76"/>
  <c r="E3738" i="76"/>
  <c r="E3739" i="76"/>
  <c r="E3740" i="76"/>
  <c r="E3741" i="76"/>
  <c r="E3742" i="76"/>
  <c r="E3743" i="76"/>
  <c r="E3744" i="76"/>
  <c r="E3745" i="76"/>
  <c r="E3746" i="76"/>
  <c r="E3747" i="76"/>
  <c r="E3748" i="76"/>
  <c r="E3749" i="76"/>
  <c r="E3750" i="76"/>
  <c r="E3751" i="76"/>
  <c r="E3752" i="76"/>
  <c r="E3753" i="76"/>
  <c r="E3754" i="76"/>
  <c r="E3755" i="76"/>
  <c r="E3756" i="76"/>
  <c r="E3757" i="76"/>
  <c r="E3758" i="76"/>
  <c r="E3759" i="76"/>
  <c r="E3760" i="76"/>
  <c r="E3761" i="76"/>
  <c r="E3762" i="76"/>
  <c r="E3763" i="76"/>
  <c r="E3764" i="76"/>
  <c r="E3765" i="76"/>
  <c r="E3766" i="76"/>
  <c r="E3767" i="76"/>
  <c r="E3768" i="76"/>
  <c r="E3769" i="76"/>
  <c r="E3770" i="76"/>
  <c r="E3771" i="76"/>
  <c r="E3772" i="76"/>
  <c r="E3773" i="76"/>
  <c r="E3774" i="76"/>
  <c r="E3775" i="76"/>
  <c r="E3776" i="76"/>
  <c r="E3777" i="76"/>
  <c r="E3778" i="76"/>
  <c r="E3779" i="76"/>
  <c r="E3780" i="76"/>
  <c r="E3781" i="76"/>
  <c r="E3782" i="76"/>
  <c r="E3783" i="76"/>
  <c r="E3784" i="76"/>
  <c r="E3785" i="76"/>
  <c r="E3786" i="76"/>
  <c r="E3787" i="76"/>
  <c r="E3788" i="76"/>
  <c r="E3789" i="76"/>
  <c r="E3790" i="76"/>
  <c r="E3791" i="76"/>
  <c r="E3792" i="76"/>
  <c r="E3793" i="76"/>
  <c r="E3794" i="76"/>
  <c r="E3795" i="76"/>
  <c r="E3796" i="76"/>
  <c r="E3797" i="76"/>
  <c r="E3798" i="76"/>
  <c r="E3799" i="76"/>
  <c r="E3800" i="76"/>
  <c r="E3801" i="76"/>
  <c r="E3802" i="76"/>
  <c r="E3803" i="76"/>
  <c r="E3804" i="76"/>
  <c r="E3805" i="76"/>
  <c r="E3806" i="76"/>
  <c r="E3807" i="76"/>
  <c r="E3808" i="76"/>
  <c r="E3809" i="76"/>
  <c r="E3810" i="76"/>
  <c r="E3811" i="76"/>
  <c r="E3812" i="76"/>
  <c r="E3813" i="76"/>
  <c r="E3814" i="76"/>
  <c r="E3815" i="76"/>
  <c r="E3816" i="76"/>
  <c r="E3817" i="76"/>
  <c r="E3818" i="76"/>
  <c r="E3819" i="76"/>
  <c r="E3820" i="76"/>
  <c r="E3821" i="76"/>
  <c r="E3822" i="76"/>
  <c r="E3823" i="76"/>
  <c r="E3824" i="76"/>
  <c r="E3825" i="76"/>
  <c r="E3826" i="76"/>
  <c r="E3827" i="76"/>
  <c r="E3828" i="76"/>
  <c r="E3829" i="76"/>
  <c r="E3830" i="76"/>
  <c r="E3831" i="76"/>
  <c r="E3832" i="76"/>
  <c r="E3833" i="76"/>
  <c r="E3834" i="76"/>
  <c r="E3835" i="76"/>
  <c r="E3836" i="76"/>
  <c r="E3837" i="76"/>
  <c r="E3838" i="76"/>
  <c r="E3839" i="76"/>
  <c r="E3840" i="76"/>
  <c r="E3841" i="76"/>
  <c r="E3842" i="76"/>
  <c r="E3843" i="76"/>
  <c r="E3844" i="76"/>
  <c r="E3845" i="76"/>
  <c r="E3846" i="76"/>
  <c r="E3847" i="76"/>
  <c r="E3848" i="76"/>
  <c r="E3849" i="76"/>
  <c r="E3850" i="76"/>
  <c r="E3851" i="76"/>
  <c r="E3852" i="76"/>
  <c r="E3853" i="76"/>
  <c r="E3854" i="76"/>
  <c r="E3855" i="76"/>
  <c r="E3856" i="76"/>
  <c r="E3857" i="76"/>
  <c r="E3858" i="76"/>
  <c r="E3859" i="76"/>
  <c r="E3860" i="76"/>
  <c r="E3861" i="76"/>
  <c r="E3862" i="76"/>
  <c r="E3863" i="76"/>
  <c r="E3864" i="76"/>
  <c r="E3865" i="76"/>
  <c r="E3866" i="76"/>
  <c r="E3867" i="76"/>
  <c r="E3868" i="76"/>
  <c r="E3869" i="76"/>
  <c r="E3870" i="76"/>
  <c r="E3871" i="76"/>
  <c r="E3872" i="76"/>
  <c r="E3873" i="76"/>
  <c r="E3874" i="76"/>
  <c r="E3875" i="76"/>
  <c r="E3876" i="76"/>
  <c r="E3877" i="76"/>
  <c r="E3878" i="76"/>
  <c r="E3879" i="76"/>
  <c r="E3880" i="76"/>
  <c r="E3881" i="76"/>
  <c r="E3882" i="76"/>
  <c r="E3883" i="76"/>
  <c r="E3884" i="76"/>
  <c r="E3885" i="76"/>
  <c r="E3886" i="76"/>
  <c r="E3887" i="76"/>
  <c r="E3888" i="76"/>
  <c r="E3889" i="76"/>
  <c r="E3890" i="76"/>
  <c r="E3891" i="76"/>
  <c r="E3892" i="76"/>
  <c r="E3893" i="76"/>
  <c r="E3894" i="76"/>
  <c r="E3895" i="76"/>
  <c r="E3896" i="76"/>
  <c r="E3897" i="76"/>
  <c r="E3898" i="76"/>
  <c r="E3899" i="76"/>
  <c r="E3900" i="76"/>
  <c r="E3901" i="76"/>
  <c r="E3902" i="76"/>
  <c r="E3903" i="76"/>
  <c r="E3904" i="76"/>
  <c r="E3905" i="76"/>
  <c r="E3906" i="76"/>
  <c r="E3907" i="76"/>
  <c r="E3908" i="76"/>
  <c r="E3909" i="76"/>
  <c r="E3910" i="76"/>
  <c r="E3911" i="76"/>
  <c r="E3912" i="76"/>
  <c r="E3913" i="76"/>
  <c r="E3914" i="76"/>
  <c r="E3915" i="76"/>
  <c r="E3916" i="76"/>
  <c r="E3917" i="76"/>
  <c r="E3918" i="76"/>
  <c r="E3919" i="76"/>
  <c r="E3920" i="76"/>
  <c r="E3921" i="76"/>
  <c r="E3922" i="76"/>
  <c r="E3923" i="76"/>
  <c r="E3924" i="76"/>
  <c r="E3925" i="76"/>
  <c r="E3926" i="76"/>
  <c r="E3927" i="76"/>
  <c r="E3928" i="76"/>
  <c r="E3929" i="76"/>
  <c r="E3930" i="76"/>
  <c r="E3931" i="76"/>
  <c r="E3932" i="76"/>
  <c r="E3933" i="76"/>
  <c r="E3934" i="76"/>
  <c r="E3935" i="76"/>
  <c r="E3936" i="76"/>
  <c r="E3937" i="76"/>
  <c r="E3938" i="76"/>
  <c r="E3939" i="76"/>
  <c r="E3940" i="76"/>
  <c r="E3941" i="76"/>
  <c r="E3942" i="76"/>
  <c r="E3943" i="76"/>
  <c r="E3944" i="76"/>
  <c r="E3945" i="76"/>
  <c r="E3946" i="76"/>
  <c r="E3947" i="76"/>
  <c r="E3948" i="76"/>
  <c r="E3949" i="76"/>
  <c r="E3950" i="76"/>
  <c r="E3951" i="76"/>
  <c r="E3952" i="76"/>
  <c r="E3953" i="76"/>
  <c r="E3954" i="76"/>
  <c r="E3955" i="76"/>
  <c r="E3956" i="76"/>
  <c r="E3957" i="76"/>
  <c r="E3958" i="76"/>
  <c r="E3959" i="76"/>
  <c r="E3960" i="76"/>
  <c r="E3961" i="76"/>
  <c r="E3962" i="76"/>
  <c r="E3963" i="76"/>
  <c r="E3964" i="76"/>
  <c r="E3965" i="76"/>
  <c r="E3966" i="76"/>
  <c r="E3967" i="76"/>
  <c r="E3968" i="76"/>
  <c r="E3969" i="76"/>
  <c r="E3970" i="76"/>
  <c r="E3971" i="76"/>
  <c r="E3972" i="76"/>
  <c r="E3973" i="76"/>
  <c r="E3974" i="76"/>
  <c r="E3975" i="76"/>
  <c r="E3976" i="76"/>
  <c r="E3977" i="76"/>
  <c r="E3978" i="76"/>
  <c r="E3979" i="76"/>
  <c r="E3980" i="76"/>
  <c r="E3981" i="76"/>
  <c r="E3982" i="76"/>
  <c r="E3983" i="76"/>
  <c r="E3984" i="76"/>
  <c r="E3985" i="76"/>
  <c r="E3986" i="76"/>
  <c r="E3987" i="76"/>
  <c r="E3988" i="76"/>
  <c r="E3989" i="76"/>
  <c r="E3990" i="76"/>
  <c r="E3991" i="76"/>
  <c r="E3992" i="76"/>
  <c r="E3993" i="76"/>
  <c r="E3994" i="76"/>
  <c r="E3995" i="76"/>
  <c r="E3996" i="76"/>
  <c r="E3997" i="76"/>
  <c r="E3998" i="76"/>
  <c r="E3999" i="76"/>
  <c r="E4000" i="76"/>
  <c r="E4001" i="76"/>
  <c r="E4002" i="76"/>
  <c r="E4003" i="76"/>
  <c r="E4004" i="76"/>
  <c r="E4005" i="76"/>
  <c r="E4006" i="76"/>
  <c r="E4007" i="76"/>
  <c r="E4008" i="76"/>
  <c r="E4009" i="76"/>
  <c r="E4010" i="76"/>
  <c r="E4011" i="76"/>
  <c r="E4012" i="76"/>
  <c r="E4013" i="76"/>
  <c r="E4014" i="76"/>
  <c r="E4015" i="76"/>
  <c r="E4016" i="76"/>
  <c r="E4017" i="76"/>
  <c r="E4018" i="76"/>
  <c r="E4019" i="76"/>
  <c r="E4020" i="76"/>
  <c r="E4021" i="76"/>
  <c r="E4022" i="76"/>
  <c r="E4023" i="76"/>
  <c r="E4024" i="76"/>
  <c r="E4025" i="76"/>
  <c r="E4026" i="76"/>
  <c r="E4027" i="76"/>
  <c r="E4028" i="76"/>
  <c r="E4029" i="76"/>
  <c r="E4030" i="76"/>
  <c r="E4031" i="76"/>
  <c r="E4032" i="76"/>
  <c r="E4033" i="76"/>
  <c r="E4034" i="76"/>
  <c r="E4035" i="76"/>
  <c r="E4036" i="76"/>
  <c r="E4037" i="76"/>
  <c r="E4038" i="76"/>
  <c r="E4039" i="76"/>
  <c r="E4040" i="76"/>
  <c r="E4041" i="76"/>
  <c r="E4042" i="76"/>
  <c r="E4043" i="76"/>
  <c r="E4044" i="76"/>
  <c r="E4045" i="76"/>
  <c r="E4046" i="76"/>
  <c r="E4047" i="76"/>
  <c r="E4048" i="76"/>
  <c r="E4049" i="76"/>
  <c r="E4050" i="76"/>
  <c r="E4051" i="76"/>
  <c r="E4052" i="76"/>
  <c r="E4053" i="76"/>
  <c r="E4054" i="76"/>
  <c r="E4055" i="76"/>
  <c r="E4056" i="76"/>
  <c r="E4057" i="76"/>
  <c r="E4058" i="76"/>
  <c r="E4059" i="76"/>
  <c r="E4060" i="76"/>
  <c r="E4061" i="76"/>
  <c r="E4062" i="76"/>
  <c r="E4063" i="76"/>
  <c r="E4064" i="76"/>
  <c r="E4065" i="76"/>
  <c r="E4066" i="76"/>
  <c r="E4067" i="76"/>
  <c r="E4068" i="76"/>
  <c r="E4069" i="76"/>
  <c r="E4070" i="76"/>
  <c r="E4071" i="76"/>
  <c r="E4072" i="76"/>
  <c r="E4073" i="76"/>
  <c r="E4074" i="76"/>
  <c r="E4075" i="76"/>
  <c r="E4076" i="76"/>
  <c r="E4077" i="76"/>
  <c r="E4078" i="76"/>
  <c r="E4079" i="76"/>
  <c r="E4080" i="76"/>
  <c r="E4081" i="76"/>
  <c r="E4082" i="76"/>
  <c r="E4083" i="76"/>
  <c r="E4084" i="76"/>
  <c r="E4085" i="76"/>
  <c r="E4086" i="76"/>
  <c r="E4087" i="76"/>
  <c r="E4088" i="76"/>
  <c r="E4089" i="76"/>
  <c r="E4090" i="76"/>
  <c r="E4091" i="76"/>
  <c r="E4092" i="76"/>
  <c r="E4093" i="76"/>
  <c r="E4094" i="76"/>
  <c r="E4095" i="76"/>
  <c r="E4096" i="76"/>
  <c r="E4097" i="76"/>
  <c r="E4098" i="76"/>
  <c r="E4099" i="76"/>
  <c r="E4100" i="76"/>
  <c r="E4101" i="76"/>
  <c r="E4102" i="76"/>
  <c r="E4103" i="76"/>
  <c r="E4104" i="76"/>
  <c r="E4105" i="76"/>
  <c r="E4106" i="76"/>
  <c r="E4107" i="76"/>
  <c r="E4108" i="76"/>
  <c r="E4109" i="76"/>
  <c r="E4110" i="76"/>
  <c r="E4111" i="76"/>
  <c r="E4112" i="76"/>
  <c r="E4113" i="76"/>
  <c r="E4114" i="76"/>
  <c r="E4115" i="76"/>
  <c r="E4116" i="76"/>
  <c r="E4117" i="76"/>
  <c r="E4118" i="76"/>
  <c r="E4119" i="76"/>
  <c r="E4120" i="76"/>
  <c r="E4121" i="76"/>
  <c r="E4122" i="76"/>
  <c r="E4123" i="76"/>
  <c r="E4124" i="76"/>
  <c r="E4125" i="76"/>
  <c r="E4126" i="76"/>
  <c r="E4127" i="76"/>
  <c r="E4128" i="76"/>
  <c r="E4129" i="76"/>
  <c r="E4130" i="76"/>
  <c r="E4131" i="76"/>
  <c r="E4132" i="76"/>
  <c r="E4133" i="76"/>
  <c r="E4134" i="76"/>
  <c r="E4135" i="76"/>
  <c r="E4136" i="76"/>
  <c r="E4137" i="76"/>
  <c r="E4138" i="76"/>
  <c r="E4139" i="76"/>
  <c r="E4140" i="76"/>
  <c r="E4141" i="76"/>
  <c r="E4142" i="76"/>
  <c r="E4143" i="76"/>
  <c r="E4144" i="76"/>
  <c r="E4145" i="76"/>
  <c r="E4146" i="76"/>
  <c r="E4147" i="76"/>
  <c r="E4148" i="76"/>
  <c r="E4149" i="76"/>
  <c r="E4150" i="76"/>
  <c r="E4151" i="76"/>
  <c r="E4152" i="76"/>
  <c r="E4153" i="76"/>
  <c r="E4154" i="76"/>
  <c r="E4155" i="76"/>
  <c r="E4156" i="76"/>
  <c r="E4157" i="76"/>
  <c r="E4158" i="76"/>
  <c r="E4159" i="76"/>
  <c r="E4160" i="76"/>
  <c r="E4161" i="76"/>
  <c r="E4162" i="76"/>
  <c r="E4163" i="76"/>
  <c r="E4164" i="76"/>
  <c r="E4165" i="76"/>
  <c r="E4166" i="76"/>
  <c r="E4167" i="76"/>
  <c r="E4168" i="76"/>
  <c r="E4169" i="76"/>
  <c r="E4170" i="76"/>
  <c r="E4171" i="76"/>
  <c r="E4172" i="76"/>
  <c r="E4173" i="76"/>
  <c r="E4174" i="76"/>
  <c r="E4175" i="76"/>
  <c r="E4176" i="76"/>
  <c r="E4177" i="76"/>
  <c r="E4178" i="76"/>
  <c r="E4179" i="76"/>
  <c r="E4180" i="76"/>
  <c r="E4181" i="76"/>
  <c r="E4182" i="76"/>
  <c r="E4183" i="76"/>
  <c r="E4184" i="76"/>
  <c r="E4185" i="76"/>
  <c r="E4186" i="76"/>
  <c r="E4187" i="76"/>
  <c r="E4188" i="76"/>
  <c r="E4189" i="76"/>
  <c r="E4190" i="76"/>
  <c r="E4191" i="76"/>
  <c r="E4192" i="76"/>
  <c r="E4193" i="76"/>
  <c r="E4194" i="76"/>
  <c r="E4195" i="76"/>
  <c r="E4196" i="76"/>
  <c r="E4197" i="76"/>
  <c r="E4198" i="76"/>
  <c r="E4199" i="76"/>
  <c r="E4200" i="76"/>
  <c r="E4201" i="76"/>
  <c r="E4202" i="76"/>
  <c r="E4203" i="76"/>
  <c r="E4204" i="76"/>
  <c r="E4205" i="76"/>
  <c r="E4206" i="76"/>
  <c r="E4207" i="76"/>
  <c r="E4208" i="76"/>
  <c r="E4209" i="76"/>
  <c r="E4210" i="76"/>
  <c r="E4211" i="76"/>
  <c r="E4212" i="76"/>
  <c r="E4213" i="76"/>
  <c r="E4214" i="76"/>
  <c r="E4215" i="76"/>
  <c r="E4216" i="76"/>
  <c r="E4217" i="76"/>
  <c r="E4218" i="76"/>
  <c r="E4219" i="76"/>
  <c r="E4220" i="76"/>
  <c r="E4221" i="76"/>
  <c r="E4222" i="76"/>
  <c r="E4223" i="76"/>
  <c r="E4224" i="76"/>
  <c r="E4225" i="76"/>
  <c r="E4226" i="76"/>
  <c r="E4227" i="76"/>
  <c r="E4228" i="76"/>
  <c r="E4229" i="76"/>
  <c r="E4230" i="76"/>
  <c r="E4231" i="76"/>
  <c r="E4232" i="76"/>
  <c r="E4233" i="76"/>
  <c r="E4234" i="76"/>
  <c r="E4235" i="76"/>
  <c r="E4236" i="76"/>
  <c r="E4237" i="76"/>
  <c r="E4238" i="76"/>
  <c r="E4239" i="76"/>
  <c r="E4240" i="76"/>
  <c r="E4241" i="76"/>
  <c r="E4242" i="76"/>
  <c r="E4243" i="76"/>
  <c r="E4244" i="76"/>
  <c r="E4245" i="76"/>
  <c r="E4246" i="76"/>
  <c r="E4247" i="76"/>
  <c r="E4248" i="76"/>
  <c r="E4249" i="76"/>
  <c r="E4250" i="76"/>
  <c r="E4251" i="76"/>
  <c r="E4252" i="76"/>
  <c r="E4253" i="76"/>
  <c r="E4254" i="76"/>
  <c r="E4255" i="76"/>
  <c r="E4256" i="76"/>
  <c r="E4257" i="76"/>
  <c r="E4258" i="76"/>
  <c r="E4259" i="76"/>
  <c r="E4260" i="76"/>
  <c r="E4261" i="76"/>
  <c r="E4262" i="76"/>
  <c r="E4263" i="76"/>
  <c r="E4264" i="76"/>
  <c r="E4265" i="76"/>
  <c r="E4266" i="76"/>
  <c r="E4267" i="76"/>
  <c r="E4268" i="76"/>
  <c r="E4269" i="76"/>
  <c r="E4270" i="76"/>
  <c r="E4271" i="76"/>
  <c r="E4272" i="76"/>
  <c r="E4273" i="76"/>
  <c r="E4274" i="76"/>
  <c r="E4275" i="76"/>
  <c r="E4276" i="76"/>
  <c r="E4277" i="76"/>
  <c r="E4278" i="76"/>
  <c r="E4279" i="76"/>
  <c r="E4280" i="76"/>
  <c r="E4281" i="76"/>
  <c r="E4282" i="76"/>
  <c r="E4283" i="76"/>
  <c r="E4284" i="76"/>
  <c r="E4285" i="76"/>
  <c r="E4286" i="76"/>
  <c r="E4287" i="76"/>
  <c r="E4288" i="76"/>
  <c r="E4289" i="76"/>
  <c r="E4290" i="76"/>
  <c r="E4291" i="76"/>
  <c r="E4292" i="76"/>
  <c r="E4293" i="76"/>
  <c r="E4294" i="76"/>
  <c r="E4295" i="76"/>
  <c r="E4296" i="76"/>
  <c r="E4297" i="76"/>
  <c r="E4298" i="76"/>
  <c r="E4299" i="76"/>
  <c r="E4300" i="76"/>
  <c r="E4301" i="76"/>
  <c r="E4302" i="76"/>
  <c r="E4303" i="76"/>
  <c r="E4304" i="76"/>
  <c r="E4305" i="76"/>
  <c r="E4306" i="76"/>
  <c r="E4307" i="76"/>
  <c r="E4308" i="76"/>
  <c r="E4309" i="76"/>
  <c r="E4310" i="76"/>
  <c r="E4311" i="76"/>
  <c r="E4312" i="76"/>
  <c r="E4313" i="76"/>
  <c r="E4314" i="76"/>
  <c r="E4315" i="76"/>
  <c r="E4316" i="76"/>
  <c r="E4317" i="76"/>
  <c r="E4318" i="76"/>
  <c r="E4319" i="76"/>
  <c r="E4320" i="76"/>
  <c r="E4321" i="76"/>
  <c r="E4322" i="76"/>
  <c r="E4323" i="76"/>
  <c r="E4324" i="76"/>
  <c r="E4325" i="76"/>
  <c r="E4326" i="76"/>
  <c r="E4327" i="76"/>
  <c r="E4328" i="76"/>
  <c r="E4329" i="76"/>
  <c r="E4330" i="76"/>
  <c r="E4331" i="76"/>
  <c r="E4332" i="76"/>
  <c r="E4333" i="76"/>
  <c r="E4334" i="76"/>
  <c r="E4335" i="76"/>
  <c r="E4336" i="76"/>
  <c r="E4337" i="76"/>
  <c r="E4338" i="76"/>
  <c r="E4339" i="76"/>
  <c r="E4340" i="76"/>
  <c r="E4341" i="76"/>
  <c r="E4342" i="76"/>
  <c r="E4343" i="76"/>
  <c r="E4344" i="76"/>
  <c r="E4345" i="76"/>
  <c r="E4346" i="76"/>
  <c r="E4347" i="76"/>
  <c r="E4348" i="76"/>
  <c r="E4349" i="76"/>
  <c r="E4350" i="76"/>
  <c r="E4351" i="76"/>
  <c r="E4352" i="76"/>
  <c r="E4353" i="76"/>
  <c r="E4354" i="76"/>
  <c r="E4355" i="76"/>
  <c r="E4356" i="76"/>
  <c r="E4357" i="76"/>
  <c r="E4358" i="76"/>
  <c r="E4359" i="76"/>
  <c r="E4360" i="76"/>
  <c r="E4361" i="76"/>
  <c r="E4362" i="76"/>
  <c r="E4363" i="76"/>
  <c r="E4364" i="76"/>
  <c r="E4365" i="76"/>
  <c r="E4366" i="76"/>
  <c r="E4367" i="76"/>
  <c r="E4368" i="76"/>
  <c r="E4369" i="76"/>
  <c r="E4370" i="76"/>
  <c r="E4371" i="76"/>
  <c r="E4372" i="76"/>
  <c r="E4373" i="76"/>
  <c r="E4374" i="76"/>
  <c r="E4375" i="76"/>
  <c r="E4376" i="76"/>
  <c r="E4377" i="76"/>
  <c r="E4378" i="76"/>
  <c r="E4379" i="76"/>
  <c r="E4380" i="76"/>
  <c r="E4381" i="76"/>
  <c r="E4382" i="76"/>
  <c r="E4383" i="76"/>
  <c r="E4384" i="76"/>
  <c r="E4385" i="76"/>
  <c r="E4386" i="76"/>
  <c r="E4387" i="76"/>
  <c r="E4388" i="76"/>
  <c r="E4389" i="76"/>
  <c r="E4390" i="76"/>
  <c r="E4391" i="76"/>
  <c r="E4392" i="76"/>
  <c r="E4393" i="76"/>
  <c r="E4394" i="76"/>
  <c r="E4395" i="76"/>
  <c r="E4396" i="76"/>
  <c r="E4397" i="76"/>
  <c r="E4398" i="76"/>
  <c r="E4399" i="76"/>
  <c r="E4400" i="76"/>
  <c r="E4401" i="76"/>
  <c r="E4402" i="76"/>
  <c r="E4403" i="76"/>
  <c r="E4404" i="76"/>
  <c r="E4405" i="76"/>
  <c r="E4406" i="76"/>
  <c r="E4407" i="76"/>
  <c r="E4408" i="76"/>
  <c r="E4409" i="76"/>
  <c r="E4410" i="76"/>
  <c r="E4411" i="76"/>
  <c r="E4412" i="76"/>
  <c r="E4413" i="76"/>
  <c r="E4414" i="76"/>
  <c r="E4415" i="76"/>
  <c r="E4416" i="76"/>
  <c r="E4417" i="76"/>
  <c r="E4418" i="76"/>
  <c r="E4419" i="76"/>
  <c r="E4420" i="76"/>
  <c r="E4421" i="76"/>
  <c r="E4422" i="76"/>
  <c r="E4423" i="76"/>
  <c r="E4424" i="76"/>
  <c r="E4425" i="76"/>
  <c r="E4426" i="76"/>
  <c r="E4427" i="76"/>
  <c r="E4428" i="76"/>
  <c r="E4429" i="76"/>
  <c r="E4430" i="76"/>
  <c r="E4431" i="76"/>
  <c r="E4432" i="76"/>
  <c r="E4433" i="76"/>
  <c r="E4434" i="76"/>
  <c r="E4435" i="76"/>
  <c r="E4436" i="76"/>
  <c r="E4437" i="76"/>
  <c r="E4438" i="76"/>
  <c r="E4439" i="76"/>
  <c r="E4440" i="76"/>
  <c r="E4441" i="76"/>
  <c r="E4442" i="76"/>
  <c r="E4443" i="76"/>
  <c r="E4444" i="76"/>
  <c r="E4445" i="76"/>
  <c r="E4446" i="76"/>
  <c r="E4447" i="76"/>
  <c r="E4448" i="76"/>
  <c r="E4449" i="76"/>
  <c r="E4450" i="76"/>
  <c r="E4451" i="76"/>
  <c r="E4452" i="76"/>
  <c r="E4453" i="76"/>
  <c r="E4454" i="76"/>
  <c r="E4455" i="76"/>
  <c r="E4456" i="76"/>
  <c r="E4457" i="76"/>
  <c r="E4458" i="76"/>
  <c r="E4459" i="76"/>
  <c r="E4460" i="76"/>
  <c r="E4461" i="76"/>
  <c r="E4462" i="76"/>
  <c r="E4463" i="76"/>
  <c r="E4464" i="76"/>
  <c r="E4465" i="76"/>
  <c r="E4466" i="76"/>
  <c r="E4467" i="76"/>
  <c r="E4468" i="76"/>
  <c r="E4469" i="76"/>
  <c r="E4470" i="76"/>
  <c r="E4471" i="76"/>
  <c r="E4472" i="76"/>
  <c r="E4473" i="76"/>
  <c r="E4474" i="76"/>
  <c r="E4475" i="76"/>
  <c r="E4476" i="76"/>
  <c r="E4477" i="76"/>
  <c r="E4478" i="76"/>
  <c r="E4479" i="76"/>
  <c r="E4480" i="76"/>
  <c r="E4481" i="76"/>
  <c r="E4482" i="76"/>
  <c r="E4483" i="76"/>
  <c r="E4484" i="76"/>
  <c r="E4485" i="76"/>
  <c r="E4486" i="76"/>
  <c r="E4487" i="76"/>
  <c r="E4488" i="76"/>
  <c r="E4489" i="76"/>
  <c r="E4490" i="76"/>
  <c r="E4491" i="76"/>
  <c r="E4492" i="76"/>
  <c r="E4493" i="76"/>
  <c r="E4494" i="76"/>
  <c r="E4495" i="76"/>
  <c r="E4496" i="76"/>
  <c r="E4497" i="76"/>
  <c r="E4498" i="76"/>
  <c r="E4499" i="76"/>
  <c r="E4500" i="76"/>
  <c r="E4501" i="76"/>
  <c r="E4502" i="76"/>
  <c r="E4503" i="76"/>
  <c r="E4504" i="76"/>
  <c r="E4505" i="76"/>
  <c r="E4506" i="76"/>
  <c r="E4507" i="76"/>
  <c r="E4508" i="76"/>
  <c r="E4509" i="76"/>
  <c r="E4510" i="76"/>
  <c r="E4511" i="76"/>
  <c r="E4512" i="76"/>
  <c r="E4513" i="76"/>
  <c r="E4514" i="76"/>
  <c r="E4515" i="76"/>
  <c r="E4516" i="76"/>
  <c r="E4517" i="76"/>
  <c r="E4518" i="76"/>
  <c r="E4519" i="76"/>
  <c r="E4520" i="76"/>
  <c r="E4521" i="76"/>
  <c r="E4522" i="76"/>
  <c r="E4523" i="76"/>
  <c r="E4524" i="76"/>
  <c r="E4525" i="76"/>
  <c r="E4526" i="76"/>
  <c r="E4527" i="76"/>
  <c r="E4528" i="76"/>
  <c r="E4529" i="76"/>
  <c r="E4530" i="76"/>
  <c r="E4531" i="76"/>
  <c r="E4532" i="76"/>
  <c r="E4533" i="76"/>
  <c r="E4534" i="76"/>
  <c r="E4535" i="76"/>
  <c r="E4536" i="76"/>
  <c r="E4537" i="76"/>
  <c r="E4538" i="76"/>
  <c r="E4539" i="76"/>
  <c r="E4540" i="76"/>
  <c r="E4541" i="76"/>
  <c r="E4542" i="76"/>
  <c r="E4543" i="76"/>
  <c r="E4544" i="76"/>
  <c r="E4545" i="76"/>
  <c r="E4546" i="76"/>
  <c r="E4547" i="76"/>
  <c r="E4548" i="76"/>
  <c r="E4549" i="76"/>
  <c r="E4550" i="76"/>
  <c r="E4551" i="76"/>
  <c r="E4552" i="76"/>
  <c r="E4553" i="76"/>
  <c r="E4554" i="76"/>
  <c r="E4555" i="76"/>
  <c r="E4556" i="76"/>
  <c r="E4557" i="76"/>
  <c r="E4558" i="76"/>
  <c r="E4559" i="76"/>
  <c r="E4560" i="76"/>
  <c r="E4561" i="76"/>
  <c r="E4562" i="76"/>
  <c r="E4563" i="76"/>
  <c r="E4564" i="76"/>
  <c r="E4565" i="76"/>
  <c r="E4566" i="76"/>
  <c r="E4567" i="76"/>
  <c r="E4568" i="76"/>
  <c r="E4569" i="76"/>
  <c r="E4570" i="76"/>
  <c r="E4571" i="76"/>
  <c r="E4572" i="76"/>
  <c r="E4573" i="76"/>
  <c r="E4574" i="76"/>
  <c r="E4575" i="76"/>
  <c r="E4576" i="76"/>
  <c r="E4577" i="76"/>
  <c r="E4578" i="76"/>
  <c r="E4579" i="76"/>
  <c r="E4580" i="76"/>
  <c r="E4581" i="76"/>
  <c r="E4582" i="76"/>
  <c r="E4583" i="76"/>
  <c r="E4584" i="76"/>
  <c r="E4585" i="76"/>
  <c r="E4586" i="76"/>
  <c r="E4587" i="76"/>
  <c r="E4588" i="76"/>
  <c r="E4589" i="76"/>
  <c r="E4590" i="76"/>
  <c r="E4591" i="76"/>
  <c r="E4592" i="76"/>
  <c r="E4593" i="76"/>
  <c r="E4594" i="76"/>
  <c r="E4595" i="76"/>
  <c r="E4596" i="76"/>
  <c r="E4597" i="76"/>
  <c r="E4598" i="76"/>
  <c r="E4599" i="76"/>
  <c r="E4600" i="76"/>
  <c r="E4601" i="76"/>
  <c r="E4602" i="76"/>
  <c r="E4603" i="76"/>
  <c r="E4604" i="76"/>
  <c r="E4605" i="76"/>
  <c r="E4606" i="76"/>
  <c r="E4607" i="76"/>
  <c r="E4608" i="76"/>
  <c r="E4609" i="76"/>
  <c r="E4610" i="76"/>
  <c r="E4611" i="76"/>
  <c r="E4612" i="76"/>
  <c r="E4613" i="76"/>
  <c r="E4614" i="76"/>
  <c r="E4615" i="76"/>
  <c r="E4616" i="76"/>
  <c r="E4617" i="76"/>
  <c r="E4618" i="76"/>
  <c r="E4619" i="76"/>
  <c r="E4620" i="76"/>
  <c r="E4621" i="76"/>
  <c r="E4622" i="76"/>
  <c r="E4623" i="76"/>
  <c r="E4624" i="76"/>
  <c r="E4625" i="76"/>
  <c r="E4626" i="76"/>
  <c r="E4627" i="76"/>
  <c r="E4628" i="76"/>
  <c r="E4629" i="76"/>
  <c r="E4630" i="76"/>
  <c r="E4631" i="76"/>
  <c r="E4632" i="76"/>
  <c r="E4633" i="76"/>
  <c r="E4634" i="76"/>
  <c r="E4635" i="76"/>
  <c r="E4636" i="76"/>
  <c r="E4637" i="76"/>
  <c r="E4638" i="76"/>
  <c r="E4639" i="76"/>
  <c r="E4640" i="76"/>
  <c r="E4641" i="76"/>
  <c r="E4642" i="76"/>
  <c r="E4643" i="76"/>
  <c r="E4644" i="76"/>
  <c r="E4645" i="76"/>
  <c r="E4646" i="76"/>
  <c r="E4647" i="76"/>
  <c r="E4648" i="76"/>
  <c r="E4649" i="76"/>
  <c r="E4650" i="76"/>
  <c r="E4651" i="76"/>
  <c r="E4652" i="76"/>
  <c r="E4653" i="76"/>
  <c r="E4654" i="76"/>
  <c r="E4655" i="76"/>
  <c r="E4656" i="76"/>
  <c r="E4657" i="76"/>
  <c r="E4658" i="76"/>
  <c r="E4659" i="76"/>
  <c r="E4660" i="76"/>
  <c r="E4661" i="76"/>
  <c r="E4662" i="76"/>
  <c r="E4663" i="76"/>
  <c r="E4664" i="76"/>
  <c r="E4665" i="76"/>
  <c r="E4666" i="76"/>
  <c r="E4667" i="76"/>
  <c r="E4668" i="76"/>
  <c r="E4669" i="76"/>
  <c r="E4670" i="76"/>
  <c r="E4671" i="76"/>
  <c r="E4672" i="76"/>
  <c r="E4673" i="76"/>
  <c r="E4674" i="76"/>
  <c r="E4675" i="76"/>
  <c r="E4676" i="76"/>
  <c r="E4677" i="76"/>
  <c r="E4678" i="76"/>
  <c r="E4679" i="76"/>
  <c r="E4680" i="76"/>
  <c r="E4681" i="76"/>
  <c r="E4682" i="76"/>
  <c r="E4683" i="76"/>
  <c r="E4684" i="76"/>
  <c r="E4685" i="76"/>
  <c r="E4686" i="76"/>
  <c r="E4687" i="76"/>
  <c r="E4688" i="76"/>
  <c r="E4689" i="76"/>
  <c r="E4690" i="76"/>
  <c r="E4691" i="76"/>
  <c r="E4692" i="76"/>
  <c r="E4693" i="76"/>
  <c r="E4694" i="76"/>
  <c r="E4695" i="76"/>
  <c r="E4696" i="76"/>
  <c r="E4697" i="76"/>
  <c r="E4698" i="76"/>
  <c r="E4699" i="76"/>
  <c r="E4700" i="76"/>
  <c r="E4701" i="76"/>
  <c r="E4702" i="76"/>
  <c r="E4703" i="76"/>
  <c r="E4704" i="76"/>
  <c r="E4705" i="76"/>
  <c r="E4706" i="76"/>
  <c r="E4707" i="76"/>
  <c r="E4708" i="76"/>
  <c r="E4709" i="76"/>
  <c r="E4710" i="76"/>
  <c r="E4711" i="76"/>
  <c r="E4712" i="76"/>
  <c r="E4713" i="76"/>
  <c r="E4714" i="76"/>
  <c r="E4715" i="76"/>
  <c r="E4716" i="76"/>
  <c r="E4717" i="76"/>
  <c r="E4718" i="76"/>
  <c r="E4719" i="76"/>
  <c r="E4720" i="76"/>
  <c r="E4721" i="76"/>
  <c r="E4722" i="76"/>
  <c r="E4723" i="76"/>
  <c r="E4724" i="76"/>
  <c r="E4725" i="76"/>
  <c r="E4726" i="76"/>
  <c r="E4727" i="76"/>
  <c r="E4728" i="76"/>
  <c r="E4729" i="76"/>
  <c r="E4730" i="76"/>
  <c r="E4731" i="76"/>
  <c r="E4732" i="76"/>
  <c r="E4733" i="76"/>
  <c r="E4734" i="76"/>
  <c r="E4735" i="76"/>
  <c r="E4736" i="76"/>
  <c r="E4737" i="76"/>
  <c r="E4738" i="76"/>
  <c r="E4739" i="76"/>
  <c r="E4740" i="76"/>
  <c r="E4741" i="76"/>
  <c r="E4742" i="76"/>
  <c r="E4743" i="76"/>
  <c r="E4744" i="76"/>
  <c r="E4745" i="76"/>
  <c r="E4746" i="76"/>
  <c r="E4747" i="76"/>
  <c r="E4748" i="76"/>
  <c r="E4749" i="76"/>
  <c r="E4750" i="76"/>
  <c r="E4751" i="76"/>
  <c r="E4752" i="76"/>
  <c r="E4753" i="76"/>
  <c r="E4754" i="76"/>
  <c r="E4755" i="76"/>
  <c r="E4756" i="76"/>
  <c r="E4757" i="76"/>
  <c r="E4758" i="76"/>
  <c r="E4759" i="76"/>
  <c r="E4760" i="76"/>
  <c r="E4761" i="76"/>
  <c r="E4762" i="76"/>
  <c r="E4763" i="76"/>
  <c r="E4764" i="76"/>
  <c r="E4765" i="76"/>
  <c r="E4766" i="76"/>
  <c r="E4767" i="76"/>
  <c r="E4768" i="76"/>
  <c r="E4769" i="76"/>
  <c r="E4770" i="76"/>
  <c r="E4771" i="76"/>
  <c r="E4772" i="76"/>
  <c r="E4773" i="76"/>
  <c r="E4774" i="76"/>
  <c r="E4775" i="76"/>
  <c r="E4776" i="76"/>
  <c r="E4777" i="76"/>
  <c r="E4778" i="76"/>
  <c r="E4779" i="76"/>
  <c r="E4780" i="76"/>
  <c r="E4781" i="76"/>
  <c r="E4782" i="76"/>
  <c r="E4783" i="76"/>
  <c r="E4784" i="76"/>
  <c r="E4785" i="76"/>
  <c r="E4786" i="76"/>
  <c r="E4787" i="76"/>
  <c r="E4788" i="76"/>
  <c r="E4789" i="76"/>
  <c r="E4790" i="76"/>
  <c r="E4791" i="76"/>
  <c r="E4792" i="76"/>
  <c r="E4793" i="76"/>
  <c r="E4794" i="76"/>
  <c r="E4795" i="76"/>
  <c r="E4796" i="76"/>
  <c r="E4797" i="76"/>
  <c r="E4798" i="76"/>
  <c r="E4799" i="76"/>
  <c r="E4800" i="76"/>
  <c r="E4801" i="76"/>
  <c r="E4802" i="76"/>
  <c r="E4803" i="76"/>
  <c r="E4804" i="76"/>
  <c r="E4805" i="76"/>
  <c r="E4806" i="76"/>
  <c r="E4807" i="76"/>
  <c r="E4808" i="76"/>
  <c r="E4809" i="76"/>
  <c r="E4810" i="76"/>
  <c r="E4811" i="76"/>
  <c r="E4812" i="76"/>
  <c r="E4813" i="76"/>
  <c r="E4814" i="76"/>
  <c r="E4815" i="76"/>
  <c r="E4816" i="76"/>
  <c r="E4817" i="76"/>
  <c r="E4818" i="76"/>
  <c r="E4819" i="76"/>
  <c r="E4820" i="76"/>
  <c r="E4821" i="76"/>
  <c r="E4822" i="76"/>
  <c r="E4823" i="76"/>
  <c r="E4824" i="76"/>
  <c r="E4825" i="76"/>
  <c r="E4826" i="76"/>
  <c r="E4827" i="76"/>
  <c r="E4828" i="76"/>
  <c r="E4829" i="76"/>
  <c r="E4830" i="76"/>
  <c r="E4831" i="76"/>
  <c r="E4832" i="76"/>
  <c r="E4833" i="76"/>
  <c r="E4834" i="76"/>
  <c r="E4835" i="76"/>
  <c r="E4836" i="76"/>
  <c r="E4837" i="76"/>
  <c r="E4838" i="76"/>
  <c r="E4839" i="76"/>
  <c r="E4840" i="76"/>
  <c r="E4841" i="76"/>
  <c r="E4842" i="76"/>
  <c r="E4843" i="76"/>
  <c r="E4844" i="76"/>
  <c r="E4845" i="76"/>
  <c r="E4846" i="76"/>
  <c r="E4847" i="76"/>
  <c r="E4848" i="76"/>
  <c r="E4849" i="76"/>
  <c r="E4850" i="76"/>
  <c r="E4851" i="76"/>
  <c r="E4852" i="76"/>
  <c r="E4853" i="76"/>
  <c r="E4854" i="76"/>
  <c r="E4855" i="76"/>
  <c r="E4856" i="76"/>
  <c r="E4857" i="76"/>
  <c r="E4858" i="76"/>
  <c r="E4859" i="76"/>
  <c r="E4860" i="76"/>
  <c r="E4861" i="76"/>
  <c r="E4862" i="76"/>
  <c r="E4863" i="76"/>
  <c r="E4864" i="76"/>
  <c r="E4865" i="76"/>
  <c r="E4866" i="76"/>
  <c r="E4867" i="76"/>
  <c r="E4868" i="76"/>
  <c r="E4869" i="76"/>
  <c r="E4870" i="76"/>
  <c r="E4871" i="76"/>
  <c r="E4872" i="76"/>
  <c r="E4873" i="76"/>
  <c r="E4874" i="76"/>
  <c r="E4875" i="76"/>
  <c r="E4876" i="76"/>
  <c r="E4877" i="76"/>
  <c r="E4878" i="76"/>
  <c r="E4879" i="76"/>
  <c r="E4880" i="76"/>
  <c r="E4881" i="76"/>
  <c r="E4882" i="76"/>
  <c r="E4883" i="76"/>
  <c r="E4884" i="76"/>
  <c r="E4885" i="76"/>
  <c r="E4886" i="76"/>
  <c r="E4887" i="76"/>
  <c r="E4888" i="76"/>
  <c r="E4889" i="76"/>
  <c r="E4890" i="76"/>
  <c r="E4891" i="76"/>
  <c r="E4892" i="76"/>
  <c r="E4893" i="76"/>
  <c r="E4894" i="76"/>
  <c r="E4895" i="76"/>
  <c r="E4896" i="76"/>
  <c r="E4897" i="76"/>
  <c r="E4898" i="76"/>
  <c r="E4899" i="76"/>
  <c r="E4900" i="76"/>
  <c r="E4901" i="76"/>
  <c r="E4902" i="76"/>
  <c r="E4903" i="76"/>
  <c r="E4904" i="76"/>
  <c r="E4905" i="76"/>
  <c r="E4906" i="76"/>
  <c r="E4907" i="76"/>
  <c r="E4908" i="76"/>
  <c r="E4909" i="76"/>
  <c r="E4910" i="76"/>
  <c r="E4911" i="76"/>
  <c r="E4912" i="76"/>
  <c r="E4913" i="76"/>
  <c r="E4914" i="76"/>
  <c r="E4915" i="76"/>
  <c r="E4916" i="76"/>
  <c r="E4917" i="76"/>
  <c r="E4918" i="76"/>
  <c r="E4919" i="76"/>
  <c r="E4920" i="76"/>
  <c r="E4921" i="76"/>
  <c r="E4922" i="76"/>
  <c r="E4923" i="76"/>
  <c r="E4924" i="76"/>
  <c r="E4925" i="76"/>
  <c r="E4926" i="76"/>
  <c r="E4927" i="76"/>
  <c r="E4928" i="76"/>
  <c r="E4929" i="76"/>
  <c r="E4930" i="76"/>
  <c r="E4931" i="76"/>
  <c r="E4932" i="76"/>
  <c r="E4933" i="76"/>
  <c r="E4934" i="76"/>
  <c r="E4935" i="76"/>
  <c r="E4936" i="76"/>
  <c r="E4937" i="76"/>
  <c r="E4938" i="76"/>
  <c r="E4939" i="76"/>
  <c r="E4940" i="76"/>
  <c r="E4941" i="76"/>
  <c r="E4942" i="76"/>
  <c r="E4943" i="76"/>
  <c r="E4944" i="76"/>
  <c r="E4945" i="76"/>
  <c r="E4946" i="76"/>
  <c r="E4947" i="76"/>
  <c r="E4948" i="76"/>
  <c r="E4949" i="76"/>
  <c r="E4950" i="76"/>
  <c r="E4951" i="76"/>
  <c r="E4952" i="76"/>
  <c r="E4953" i="76"/>
  <c r="E4954" i="76"/>
  <c r="E4955" i="76"/>
  <c r="E4956" i="76"/>
  <c r="E4957" i="76"/>
  <c r="E4958" i="76"/>
  <c r="E4959" i="76"/>
  <c r="E4960" i="76"/>
  <c r="E4961" i="76"/>
  <c r="E4962" i="76"/>
  <c r="E4963" i="76"/>
  <c r="E4964" i="76"/>
  <c r="E4965" i="76"/>
  <c r="E4966" i="76"/>
  <c r="E4967" i="76"/>
  <c r="E4968" i="76"/>
  <c r="E4969" i="76"/>
  <c r="E4970" i="76"/>
  <c r="E4971" i="76"/>
  <c r="E4972" i="76"/>
  <c r="E4973" i="76"/>
  <c r="E4974" i="76"/>
  <c r="E4975" i="76"/>
  <c r="E4976" i="76"/>
  <c r="E4977" i="76"/>
  <c r="E4978" i="76"/>
  <c r="E4979" i="76"/>
  <c r="E4980" i="76"/>
  <c r="E4981" i="76"/>
  <c r="E4982" i="76"/>
  <c r="E4983" i="76"/>
  <c r="E4984" i="76"/>
  <c r="E4985" i="76"/>
  <c r="E4986" i="76"/>
  <c r="E4987" i="76"/>
  <c r="E4988" i="76"/>
  <c r="E4989" i="76"/>
  <c r="E4990" i="76"/>
  <c r="E4991" i="76"/>
  <c r="E4992" i="76"/>
  <c r="E4993" i="76"/>
  <c r="E4994" i="76"/>
  <c r="E4995" i="76"/>
  <c r="E4996" i="76"/>
  <c r="E4997" i="76"/>
  <c r="E4998" i="76"/>
  <c r="E4999" i="76"/>
  <c r="E5000" i="76"/>
  <c r="E5001" i="76"/>
  <c r="E5002" i="76"/>
  <c r="E5003" i="76"/>
  <c r="E5004" i="76"/>
  <c r="E5005" i="76"/>
  <c r="E5006" i="76"/>
  <c r="E5007" i="76"/>
  <c r="E5008" i="76"/>
  <c r="E5009" i="76"/>
  <c r="E5010" i="76"/>
  <c r="E5011" i="76"/>
  <c r="E5012" i="76"/>
  <c r="E5013" i="76"/>
  <c r="E5014" i="76"/>
  <c r="E5015" i="76"/>
  <c r="E5016" i="76"/>
  <c r="E5017" i="76"/>
  <c r="E5018" i="76"/>
  <c r="E5019" i="76"/>
  <c r="E5020" i="76"/>
  <c r="E5021" i="76"/>
  <c r="E5022" i="76"/>
  <c r="E5023" i="76"/>
  <c r="E5024" i="76"/>
  <c r="E5025" i="76"/>
  <c r="E5026" i="76"/>
  <c r="E5027" i="76"/>
  <c r="E5028" i="76"/>
  <c r="E5029" i="76"/>
  <c r="E5030" i="76"/>
  <c r="E5031" i="76"/>
  <c r="E5032" i="76"/>
  <c r="E5033" i="76"/>
  <c r="E5034" i="76"/>
  <c r="E5035" i="76"/>
  <c r="E5036" i="76"/>
  <c r="E5037" i="76"/>
  <c r="E5038" i="76"/>
  <c r="E5039" i="76"/>
  <c r="E5040" i="76"/>
  <c r="E5041" i="76"/>
  <c r="E5042" i="76"/>
  <c r="E5043" i="76"/>
  <c r="E5044" i="76"/>
  <c r="E5045" i="76"/>
  <c r="E5046" i="76"/>
  <c r="E5047" i="76"/>
  <c r="E5048" i="76"/>
  <c r="E5049" i="76"/>
  <c r="E5050" i="76"/>
  <c r="E5051" i="76"/>
  <c r="E5052" i="76"/>
  <c r="E5053" i="76"/>
  <c r="E5054" i="76"/>
  <c r="E5055" i="76"/>
  <c r="E5056" i="76"/>
  <c r="E5057" i="76"/>
  <c r="E5058" i="76"/>
  <c r="E5059" i="76"/>
  <c r="E5060" i="76"/>
  <c r="E5061" i="76"/>
  <c r="E5062" i="76"/>
  <c r="E5063" i="76"/>
  <c r="E5064" i="76"/>
  <c r="E5065" i="76"/>
  <c r="E5066" i="76"/>
  <c r="E5067" i="76"/>
  <c r="E5068" i="76"/>
  <c r="E5069" i="76"/>
  <c r="E5070" i="76"/>
  <c r="E5071" i="76"/>
  <c r="E5072" i="76"/>
  <c r="E5073" i="76"/>
  <c r="E5074" i="76"/>
  <c r="E5075" i="76"/>
  <c r="E5076" i="76"/>
  <c r="E5077" i="76"/>
  <c r="E5078" i="76"/>
  <c r="E5079" i="76"/>
  <c r="E5080" i="76"/>
  <c r="E5081" i="76"/>
  <c r="E5082" i="76"/>
  <c r="E5083" i="76"/>
  <c r="E5084" i="76"/>
  <c r="E5085" i="76"/>
  <c r="E5086" i="76"/>
  <c r="E5087" i="76"/>
  <c r="E5088" i="76"/>
  <c r="E5089" i="76"/>
  <c r="E5090" i="76"/>
  <c r="E5091" i="76"/>
  <c r="E5092" i="76"/>
  <c r="E5093" i="76"/>
  <c r="E5094" i="76"/>
  <c r="E5095" i="76"/>
  <c r="E5096" i="76"/>
  <c r="E5097" i="76"/>
  <c r="E5098" i="76"/>
  <c r="E5099" i="76"/>
  <c r="E5100" i="76"/>
  <c r="E5101" i="76"/>
  <c r="E5102" i="76"/>
  <c r="E5103" i="76"/>
  <c r="E5104" i="76"/>
  <c r="E5105" i="76"/>
  <c r="E5106" i="76"/>
  <c r="E5107" i="76"/>
  <c r="E5108" i="76"/>
  <c r="E5109" i="76"/>
  <c r="E5110" i="76"/>
  <c r="E5111" i="76"/>
  <c r="E5112" i="76"/>
  <c r="E5113" i="76"/>
  <c r="E5114" i="76"/>
  <c r="E5115" i="76"/>
  <c r="E5116" i="76"/>
  <c r="E5117" i="76"/>
  <c r="E5118" i="76"/>
  <c r="E5119" i="76"/>
  <c r="E5120" i="76"/>
  <c r="E5121" i="76"/>
  <c r="E5122" i="76"/>
  <c r="E5123" i="76"/>
  <c r="E5124" i="76"/>
  <c r="E5125" i="76"/>
  <c r="E5126" i="76"/>
  <c r="E5127" i="76"/>
  <c r="E5128" i="76"/>
  <c r="E5129" i="76"/>
  <c r="E5130" i="76"/>
  <c r="E5131" i="76"/>
  <c r="E5132" i="76"/>
  <c r="E5133" i="76"/>
  <c r="E5134" i="76"/>
  <c r="E5135" i="76"/>
  <c r="E5136" i="76"/>
  <c r="E5137" i="76"/>
  <c r="E5138" i="76"/>
  <c r="E5139" i="76"/>
  <c r="E5140" i="76"/>
  <c r="E5141" i="76"/>
  <c r="E5142" i="76"/>
  <c r="E5143" i="76"/>
  <c r="E5144" i="76"/>
  <c r="E5145" i="76"/>
  <c r="E5146" i="76"/>
  <c r="E5147" i="76"/>
  <c r="E5148" i="76"/>
  <c r="E5149" i="76"/>
  <c r="E5150" i="76"/>
  <c r="E5151" i="76"/>
  <c r="E5152" i="76"/>
  <c r="E5153" i="76"/>
  <c r="E5154" i="76"/>
  <c r="E5155" i="76"/>
  <c r="E5156" i="76"/>
  <c r="E5157" i="76"/>
  <c r="E5158" i="76"/>
  <c r="E5159" i="76"/>
  <c r="E5160" i="76"/>
  <c r="E5161" i="76"/>
  <c r="E5162" i="76"/>
  <c r="E5163" i="76"/>
  <c r="E5164" i="76"/>
  <c r="E5165" i="76"/>
  <c r="E5166" i="76"/>
  <c r="E5167" i="76"/>
  <c r="E5168" i="76"/>
  <c r="E5169" i="76"/>
  <c r="E5170" i="76"/>
  <c r="E5171" i="76"/>
  <c r="E5172" i="76"/>
  <c r="E5173" i="76"/>
  <c r="E5174" i="76"/>
  <c r="E5175" i="76"/>
  <c r="E5176" i="76"/>
  <c r="E5177" i="76"/>
  <c r="E5178" i="76"/>
  <c r="E5179" i="76"/>
  <c r="E5180" i="76"/>
  <c r="E5181" i="76"/>
  <c r="E5182" i="76"/>
  <c r="E5183" i="76"/>
  <c r="E5184" i="76"/>
  <c r="E5185" i="76"/>
  <c r="E5186" i="76"/>
  <c r="E5187" i="76"/>
  <c r="E5188" i="76"/>
  <c r="E5189" i="76"/>
  <c r="E5190" i="76"/>
  <c r="E5191" i="76"/>
  <c r="E5192" i="76"/>
  <c r="E5193" i="76"/>
  <c r="E5194" i="76"/>
  <c r="E5195" i="76"/>
  <c r="E5196" i="76"/>
  <c r="E5197" i="76"/>
  <c r="E5198" i="76"/>
  <c r="E5199" i="76"/>
  <c r="E5200" i="76"/>
  <c r="E5201" i="76"/>
  <c r="E5202" i="76"/>
  <c r="E5203" i="76"/>
  <c r="E5204" i="76"/>
  <c r="E5205" i="76"/>
  <c r="E5206" i="76"/>
  <c r="E5207" i="76"/>
  <c r="E5208" i="76"/>
  <c r="E5209" i="76"/>
  <c r="E5210" i="76"/>
  <c r="E5211" i="76"/>
  <c r="E5212" i="76"/>
  <c r="E5213" i="76"/>
  <c r="E5214" i="76"/>
  <c r="E5215" i="76"/>
  <c r="E5216" i="76"/>
  <c r="E5217" i="76"/>
  <c r="E5218" i="76"/>
  <c r="E5219" i="76"/>
  <c r="E5220" i="76"/>
  <c r="E5221" i="76"/>
  <c r="E5222" i="76"/>
  <c r="E5223" i="76"/>
  <c r="E5224" i="76"/>
  <c r="E5225" i="76"/>
  <c r="E5226" i="76"/>
  <c r="E5227" i="76"/>
  <c r="E5228" i="76"/>
  <c r="E5229" i="76"/>
  <c r="E5230" i="76"/>
  <c r="E5231" i="76"/>
  <c r="E5232" i="76"/>
  <c r="E5233" i="76"/>
  <c r="E5234" i="76"/>
  <c r="E5235" i="76"/>
  <c r="E5236" i="76"/>
  <c r="E5237" i="76"/>
  <c r="E5238" i="76"/>
  <c r="E5239" i="76"/>
  <c r="E5240" i="76"/>
  <c r="E5241" i="76"/>
  <c r="E5242" i="76"/>
  <c r="E5243" i="76"/>
  <c r="E5244" i="76"/>
  <c r="E5245" i="76"/>
  <c r="E5246" i="76"/>
  <c r="E5247" i="76"/>
  <c r="E5248" i="76"/>
  <c r="E5249" i="76"/>
  <c r="E5250" i="76"/>
  <c r="E5251" i="76"/>
  <c r="E5252" i="76"/>
  <c r="E5253" i="76"/>
  <c r="E5254" i="76"/>
  <c r="E5255" i="76"/>
  <c r="E5256" i="76"/>
  <c r="E5257" i="76"/>
  <c r="E5258" i="76"/>
  <c r="E5259" i="76"/>
  <c r="E5260" i="76"/>
  <c r="E5261" i="76"/>
  <c r="E5262" i="76"/>
  <c r="E5263" i="76"/>
  <c r="E5264" i="76"/>
  <c r="E5265" i="76"/>
  <c r="E5266" i="76"/>
  <c r="E5267" i="76"/>
  <c r="E5268" i="76"/>
  <c r="E5269" i="76"/>
  <c r="E5270" i="76"/>
  <c r="E5271" i="76"/>
  <c r="E5272" i="76"/>
  <c r="E5273" i="76"/>
  <c r="E5274" i="76"/>
  <c r="E5275" i="76"/>
  <c r="E5276" i="76"/>
  <c r="E5277" i="76"/>
  <c r="E5278" i="76"/>
  <c r="E5279" i="76"/>
  <c r="E5280" i="76"/>
  <c r="E5281" i="76"/>
  <c r="E5282" i="76"/>
  <c r="E5283" i="76"/>
  <c r="E5284" i="76"/>
  <c r="E5285" i="76"/>
  <c r="E5286" i="76"/>
  <c r="E5287" i="76"/>
  <c r="E5288" i="76"/>
  <c r="E5289" i="76"/>
  <c r="E5290" i="76"/>
  <c r="E5291" i="76"/>
  <c r="E5292" i="76"/>
  <c r="E5293" i="76"/>
  <c r="E5294" i="76"/>
  <c r="E5295" i="76"/>
  <c r="E5296" i="76"/>
  <c r="E5297" i="76"/>
  <c r="E5298" i="76"/>
  <c r="E5299" i="76"/>
  <c r="E5300" i="76"/>
  <c r="E5301" i="76"/>
  <c r="E5302" i="76"/>
  <c r="E5303" i="76"/>
  <c r="E5304" i="76"/>
  <c r="E5305" i="76"/>
  <c r="E5306" i="76"/>
  <c r="E5307" i="76"/>
  <c r="E5308" i="76"/>
  <c r="E5309" i="76"/>
  <c r="E5310" i="76"/>
  <c r="E5311" i="76"/>
  <c r="E5312" i="76"/>
  <c r="E5313" i="76"/>
  <c r="E5314" i="76"/>
  <c r="E5315" i="76"/>
  <c r="E5316" i="76"/>
  <c r="E5317" i="76"/>
  <c r="E5318" i="76"/>
  <c r="E5319" i="76"/>
  <c r="E5320" i="76"/>
  <c r="E5321" i="76"/>
  <c r="E5322" i="76"/>
  <c r="E5323" i="76"/>
  <c r="E5324" i="76"/>
  <c r="E5325" i="76"/>
  <c r="E5326" i="76"/>
  <c r="E5327" i="76"/>
  <c r="E5328" i="76"/>
  <c r="E5329" i="76"/>
  <c r="E5330" i="76"/>
  <c r="E5331" i="76"/>
  <c r="E5332" i="76"/>
  <c r="E5333" i="76"/>
  <c r="E5334" i="76"/>
  <c r="E5335" i="76"/>
  <c r="E5336" i="76"/>
  <c r="E5337" i="76"/>
  <c r="E5338" i="76"/>
  <c r="E5339" i="76"/>
  <c r="E5340" i="76"/>
  <c r="E5341" i="76"/>
  <c r="E5342" i="76"/>
  <c r="E5343" i="76"/>
  <c r="E5344" i="76"/>
  <c r="E5345" i="76"/>
  <c r="E5346" i="76"/>
  <c r="E5347" i="76"/>
  <c r="E5348" i="76"/>
  <c r="E5349" i="76"/>
  <c r="E5350" i="76"/>
  <c r="E5351" i="76"/>
  <c r="E5352" i="76"/>
  <c r="E5353" i="76"/>
  <c r="E5354" i="76"/>
  <c r="E5355" i="76"/>
  <c r="E5356" i="76"/>
  <c r="E5357" i="76"/>
  <c r="E5358" i="76"/>
  <c r="E5359" i="76"/>
  <c r="E5360" i="76"/>
  <c r="E5361" i="76"/>
  <c r="E5362" i="76"/>
  <c r="E5363" i="76"/>
  <c r="E5364" i="76"/>
  <c r="E5365" i="76"/>
  <c r="E5366" i="76"/>
  <c r="E5367" i="76"/>
  <c r="E5368" i="76"/>
  <c r="E5369" i="76"/>
  <c r="E5370" i="76"/>
  <c r="E5371" i="76"/>
  <c r="E5372" i="76"/>
  <c r="E5373" i="76"/>
  <c r="E5374" i="76"/>
  <c r="E5375" i="76"/>
  <c r="E5376" i="76"/>
  <c r="E5377" i="76"/>
  <c r="E5378" i="76"/>
  <c r="E5379" i="76"/>
  <c r="E5380" i="76"/>
  <c r="E5381" i="76"/>
  <c r="E5382" i="76"/>
  <c r="E5383" i="76"/>
  <c r="E5384" i="76"/>
  <c r="E5385" i="76"/>
  <c r="E5386" i="76"/>
  <c r="E5387" i="76"/>
  <c r="E5388" i="76"/>
  <c r="E5389" i="76"/>
  <c r="E5390" i="76"/>
  <c r="E5391" i="76"/>
  <c r="E5392" i="76"/>
  <c r="E5393" i="76"/>
  <c r="E5394" i="76"/>
  <c r="E5395" i="76"/>
  <c r="E5396" i="76"/>
  <c r="E5397" i="76"/>
  <c r="E5398" i="76"/>
  <c r="E5399" i="76"/>
  <c r="E5400" i="76"/>
  <c r="E5401" i="76"/>
  <c r="E5402" i="76"/>
  <c r="E5403" i="76"/>
  <c r="E5404" i="76"/>
  <c r="E5405" i="76"/>
  <c r="E5406" i="76"/>
  <c r="E5407" i="76"/>
  <c r="E5408" i="76"/>
  <c r="E5409" i="76"/>
  <c r="E5410" i="76"/>
  <c r="E5411" i="76"/>
  <c r="E5412" i="76"/>
  <c r="E5413" i="76"/>
  <c r="E5414" i="76"/>
  <c r="E5415" i="76"/>
  <c r="E5416" i="76"/>
  <c r="E5417" i="76"/>
  <c r="E5418" i="76"/>
  <c r="E5419" i="76"/>
  <c r="E5420" i="76"/>
  <c r="E5421" i="76"/>
  <c r="E5422" i="76"/>
  <c r="E5423" i="76"/>
  <c r="E5424" i="76"/>
  <c r="E5425" i="76"/>
  <c r="E5426" i="76"/>
  <c r="E5427" i="76"/>
  <c r="E5428" i="76"/>
  <c r="E5429" i="76"/>
  <c r="E5430" i="76"/>
  <c r="E5431" i="76"/>
  <c r="E5432" i="76"/>
  <c r="E5433" i="76"/>
  <c r="E5434" i="76"/>
  <c r="E5435" i="76"/>
  <c r="E5436" i="76"/>
  <c r="E5437" i="76"/>
  <c r="E5438" i="76"/>
  <c r="E5439" i="76"/>
  <c r="E5440" i="76"/>
  <c r="E5441" i="76"/>
  <c r="E5442" i="76"/>
  <c r="E5443" i="76"/>
  <c r="E5444" i="76"/>
  <c r="E5445" i="76"/>
  <c r="E5446" i="76"/>
  <c r="E5447" i="76"/>
  <c r="E5448" i="76"/>
  <c r="E5449" i="76"/>
  <c r="E5450" i="76"/>
  <c r="E5451" i="76"/>
  <c r="E5452" i="76"/>
  <c r="E5453" i="76"/>
  <c r="E5454" i="76"/>
  <c r="E5455" i="76"/>
  <c r="E5456" i="76"/>
  <c r="E5457" i="76"/>
  <c r="E5458" i="76"/>
  <c r="E5459" i="76"/>
  <c r="E5460" i="76"/>
  <c r="E5461" i="76"/>
  <c r="E5462" i="76"/>
  <c r="E5463" i="76"/>
  <c r="E5464" i="76"/>
  <c r="E5465" i="76"/>
  <c r="E5466" i="76"/>
  <c r="E5467" i="76"/>
  <c r="E5468" i="76"/>
  <c r="E5469" i="76"/>
  <c r="E5470" i="76"/>
  <c r="E5471" i="76"/>
  <c r="E5472" i="76"/>
  <c r="E5473" i="76"/>
  <c r="E5474" i="76"/>
  <c r="E5475" i="76"/>
  <c r="E5476" i="76"/>
  <c r="E5477" i="76"/>
  <c r="E5478" i="76"/>
  <c r="E5479" i="76"/>
  <c r="E5480" i="76"/>
  <c r="E5481" i="76"/>
  <c r="E5482" i="76"/>
  <c r="E5483" i="76"/>
  <c r="E5484" i="76"/>
  <c r="E5485" i="76"/>
  <c r="E5486" i="76"/>
  <c r="E5487" i="76"/>
  <c r="E5488" i="76"/>
  <c r="E5489" i="76"/>
  <c r="E5490" i="76"/>
  <c r="E5491" i="76"/>
  <c r="E5492" i="76"/>
  <c r="E5493" i="76"/>
  <c r="E5494" i="76"/>
  <c r="E5495" i="76"/>
  <c r="E5496" i="76"/>
  <c r="E5497" i="76"/>
  <c r="E5498" i="76"/>
  <c r="E5499" i="76"/>
  <c r="E5500" i="76"/>
  <c r="E5501" i="76"/>
  <c r="E5502" i="76"/>
  <c r="E5503" i="76"/>
  <c r="E5504" i="76"/>
  <c r="E5505" i="76"/>
  <c r="E5506" i="76"/>
  <c r="E5507" i="76"/>
  <c r="E5508" i="76"/>
  <c r="E5509" i="76"/>
  <c r="E5510" i="76"/>
  <c r="E5511" i="76"/>
  <c r="E5512" i="76"/>
  <c r="E5513" i="76"/>
  <c r="E5514" i="76"/>
  <c r="E5515" i="76"/>
  <c r="E5516" i="76"/>
  <c r="E5517" i="76"/>
  <c r="E5518" i="76"/>
  <c r="E5519" i="76"/>
  <c r="E5520" i="76"/>
  <c r="E5521" i="76"/>
  <c r="E5522" i="76"/>
  <c r="E5523" i="76"/>
  <c r="E5524" i="76"/>
  <c r="E5525" i="76"/>
  <c r="E5526" i="76"/>
  <c r="E5527" i="76"/>
  <c r="E5528" i="76"/>
  <c r="E5529" i="76"/>
  <c r="E5530" i="76"/>
  <c r="E5531" i="76"/>
  <c r="E5532" i="76"/>
  <c r="E5533" i="76"/>
  <c r="E5534" i="76"/>
  <c r="E5535" i="76"/>
  <c r="E5536" i="76"/>
  <c r="E5537" i="76"/>
  <c r="E5538" i="76"/>
  <c r="E5539" i="76"/>
  <c r="E5540" i="76"/>
  <c r="E5541" i="76"/>
  <c r="E5542" i="76"/>
  <c r="E5543" i="76"/>
  <c r="E5544" i="76"/>
  <c r="E5545" i="76"/>
  <c r="E5546" i="76"/>
  <c r="E5547" i="76"/>
  <c r="E5548" i="76"/>
  <c r="E5549" i="76"/>
  <c r="E5550" i="76"/>
  <c r="E5551" i="76"/>
  <c r="E5552" i="76"/>
  <c r="E5553" i="76"/>
  <c r="E5554" i="76"/>
  <c r="E5555" i="76"/>
  <c r="E5556" i="76"/>
  <c r="E5557" i="76"/>
  <c r="E5558" i="76"/>
  <c r="E5559" i="76"/>
  <c r="E5560" i="76"/>
  <c r="E5561" i="76"/>
  <c r="E5562" i="76"/>
  <c r="E5563" i="76"/>
  <c r="E5564" i="76"/>
  <c r="E5565" i="76"/>
  <c r="E5566" i="76"/>
  <c r="E5567" i="76"/>
  <c r="E5568" i="76"/>
  <c r="E5569" i="76"/>
  <c r="E5570" i="76"/>
  <c r="E5571" i="76"/>
  <c r="E5572" i="76"/>
  <c r="E5573" i="76"/>
  <c r="E5574" i="76"/>
  <c r="E5575" i="76"/>
  <c r="E5576" i="76"/>
  <c r="E5577" i="76"/>
  <c r="E5578" i="76"/>
  <c r="E5579" i="76"/>
  <c r="E5580" i="76"/>
  <c r="E5581" i="76"/>
  <c r="E5582" i="76"/>
  <c r="E5583" i="76"/>
  <c r="E5584" i="76"/>
  <c r="E5585" i="76"/>
  <c r="E5586" i="76"/>
  <c r="E5587" i="76"/>
  <c r="E5588" i="76"/>
  <c r="E5589" i="76"/>
  <c r="E5590" i="76"/>
  <c r="E5591" i="76"/>
  <c r="E5592" i="76"/>
  <c r="E5593" i="76"/>
  <c r="E5594" i="76"/>
  <c r="E5595" i="76"/>
  <c r="E5596" i="76"/>
  <c r="E5597" i="76"/>
  <c r="E5598" i="76"/>
  <c r="E5599" i="76"/>
  <c r="E5600" i="76"/>
  <c r="E5601" i="76"/>
  <c r="E5602" i="76"/>
  <c r="E5603" i="76"/>
  <c r="E5604" i="76"/>
  <c r="E5605" i="76"/>
  <c r="E5606" i="76"/>
  <c r="E5607" i="76"/>
  <c r="E5608" i="76"/>
  <c r="E5609" i="76"/>
  <c r="E5610" i="76"/>
  <c r="E5611" i="76"/>
  <c r="E5612" i="76"/>
  <c r="E5613" i="76"/>
  <c r="E5614" i="76"/>
  <c r="E5615" i="76"/>
  <c r="E5616" i="76"/>
  <c r="E5617" i="76"/>
  <c r="E5618" i="76"/>
  <c r="E5619" i="76"/>
  <c r="E5620" i="76"/>
  <c r="E5621" i="76"/>
  <c r="E5622" i="76"/>
  <c r="E5623" i="76"/>
  <c r="E5624" i="76"/>
  <c r="E5625" i="76"/>
  <c r="E5626" i="76"/>
  <c r="E5627" i="76"/>
  <c r="E5628" i="76"/>
  <c r="E5629" i="76"/>
  <c r="E5630" i="76"/>
  <c r="E5631" i="76"/>
  <c r="E5632" i="76"/>
  <c r="E5633" i="76"/>
  <c r="E5634" i="76"/>
  <c r="E5635" i="76"/>
  <c r="E5636" i="76"/>
  <c r="E5637" i="76"/>
  <c r="E5638" i="76"/>
  <c r="E5639" i="76"/>
  <c r="E5640" i="76"/>
  <c r="E5641" i="76"/>
  <c r="E5642" i="76"/>
  <c r="E5643" i="76"/>
  <c r="E5644" i="76"/>
  <c r="E5645" i="76"/>
  <c r="E5646" i="76"/>
  <c r="E5647" i="76"/>
  <c r="E5648" i="76"/>
  <c r="E5649" i="76"/>
  <c r="E5650" i="76"/>
  <c r="E5651" i="76"/>
  <c r="E5652" i="76"/>
  <c r="E5653" i="76"/>
  <c r="E5654" i="76"/>
  <c r="E5655" i="76"/>
  <c r="E5656" i="76"/>
  <c r="E5657" i="76"/>
  <c r="E5658" i="76"/>
  <c r="E5659" i="76"/>
  <c r="E5660" i="76"/>
  <c r="E5661" i="76"/>
  <c r="E5662" i="76"/>
  <c r="E5663" i="76"/>
  <c r="E5664" i="76"/>
  <c r="E5665" i="76"/>
  <c r="E5666" i="76"/>
  <c r="E5667" i="76"/>
  <c r="E5668" i="76"/>
  <c r="E5669" i="76"/>
  <c r="E5670" i="76"/>
  <c r="E5671" i="76"/>
  <c r="E5672" i="76"/>
  <c r="E5673" i="76"/>
  <c r="E5674" i="76"/>
  <c r="E5675" i="76"/>
  <c r="E5676" i="76"/>
  <c r="E5677" i="76"/>
  <c r="E5678" i="76"/>
  <c r="E5679" i="76"/>
  <c r="E5680" i="76"/>
  <c r="E5681" i="76"/>
  <c r="E5682" i="76"/>
  <c r="E5683" i="76"/>
  <c r="E5684" i="76"/>
  <c r="E5685" i="76"/>
  <c r="E5686" i="76"/>
  <c r="E5687" i="76"/>
  <c r="E5688" i="76"/>
  <c r="E5689" i="76"/>
  <c r="E5690" i="76"/>
  <c r="E5691" i="76"/>
  <c r="E5692" i="76"/>
  <c r="E5693" i="76"/>
  <c r="E5694" i="76"/>
  <c r="E5695" i="76"/>
  <c r="E5696" i="76"/>
  <c r="E5697" i="76"/>
  <c r="E5698" i="76"/>
  <c r="E5699" i="76"/>
  <c r="E5700" i="76"/>
  <c r="E5701" i="76"/>
  <c r="E5702" i="76"/>
  <c r="E5703" i="76"/>
  <c r="E5704" i="76"/>
  <c r="E5705" i="76"/>
  <c r="E5706" i="76"/>
  <c r="E5707" i="76"/>
  <c r="E5708" i="76"/>
  <c r="E5709" i="76"/>
  <c r="E5710" i="76"/>
  <c r="E5711" i="76"/>
  <c r="E5712" i="76"/>
  <c r="E5713" i="76"/>
  <c r="E5714" i="76"/>
  <c r="E5715" i="76"/>
  <c r="E5716" i="76"/>
  <c r="E5717" i="76"/>
  <c r="E5718" i="76"/>
  <c r="E5719" i="76"/>
  <c r="E5720" i="76"/>
  <c r="E5721" i="76"/>
  <c r="E5722" i="76"/>
  <c r="E5723" i="76"/>
  <c r="E5724" i="76"/>
  <c r="E5725" i="76"/>
  <c r="E5726" i="76"/>
  <c r="E5727" i="76"/>
  <c r="E5728" i="76"/>
  <c r="E5729" i="76"/>
  <c r="E5730" i="76"/>
  <c r="E5731" i="76"/>
  <c r="E5732" i="76"/>
  <c r="E5733" i="76"/>
  <c r="E5734" i="76"/>
  <c r="E5735" i="76"/>
  <c r="E5736" i="76"/>
  <c r="E5737" i="76"/>
  <c r="E5738" i="76"/>
  <c r="E5739" i="76"/>
  <c r="E5740" i="76"/>
  <c r="E5741" i="76"/>
  <c r="E5742" i="76"/>
  <c r="E5743" i="76"/>
  <c r="E5744" i="76"/>
  <c r="E5745" i="76"/>
  <c r="E5746" i="76"/>
  <c r="E5747" i="76"/>
  <c r="E5748" i="76"/>
  <c r="E5749" i="76"/>
  <c r="E5750" i="76"/>
  <c r="E5751" i="76"/>
  <c r="E5752" i="76"/>
  <c r="E5753" i="76"/>
  <c r="E5754" i="76"/>
  <c r="E5755" i="76"/>
  <c r="E5756" i="76"/>
  <c r="E5757" i="76"/>
  <c r="E5758" i="76"/>
  <c r="E5759" i="76"/>
  <c r="E5760" i="76"/>
  <c r="E5761" i="76"/>
  <c r="E5762" i="76"/>
  <c r="E5763" i="76"/>
  <c r="E5764" i="76"/>
  <c r="E5765" i="76"/>
  <c r="E5766" i="76"/>
  <c r="E5767" i="76"/>
  <c r="E5768" i="76"/>
  <c r="E5769" i="76"/>
  <c r="E5770" i="76"/>
  <c r="E5771" i="76"/>
  <c r="E5772" i="76"/>
  <c r="E5773" i="76"/>
  <c r="E5774" i="76"/>
  <c r="E5775" i="76"/>
  <c r="E5776" i="76"/>
  <c r="E5777" i="76"/>
  <c r="E5778" i="76"/>
  <c r="E5779" i="76"/>
  <c r="E5780" i="76"/>
  <c r="E5781" i="76"/>
  <c r="E5782" i="76"/>
  <c r="E5783" i="76"/>
  <c r="E5784" i="76"/>
  <c r="E5785" i="76"/>
  <c r="E5786" i="76"/>
  <c r="E5787" i="76"/>
  <c r="E5788" i="76"/>
  <c r="E5789" i="76"/>
  <c r="E5790" i="76"/>
  <c r="E5791" i="76"/>
  <c r="E5792" i="76"/>
  <c r="E5793" i="76"/>
  <c r="E5794" i="76"/>
  <c r="E5795" i="76"/>
  <c r="E5796" i="76"/>
  <c r="E5797" i="76"/>
  <c r="E5798" i="76"/>
  <c r="E5799" i="76"/>
  <c r="E5800" i="76"/>
  <c r="E5801" i="76"/>
  <c r="E5802" i="76"/>
  <c r="E5803" i="76"/>
  <c r="E5804" i="76"/>
  <c r="E5805" i="76"/>
  <c r="E5806" i="76"/>
  <c r="E5807" i="76"/>
  <c r="E5808" i="76"/>
  <c r="E5809" i="76"/>
  <c r="E5810" i="76"/>
  <c r="E5811" i="76"/>
  <c r="E5812" i="76"/>
  <c r="E5813" i="76"/>
  <c r="E5814" i="76"/>
  <c r="E5815" i="76"/>
  <c r="E5816" i="76"/>
  <c r="E5817" i="76"/>
  <c r="E5818" i="76"/>
  <c r="E5819" i="76"/>
  <c r="E5820" i="76"/>
  <c r="E5821" i="76"/>
  <c r="E5822" i="76"/>
  <c r="E5823" i="76"/>
  <c r="E5824" i="76"/>
  <c r="E5825" i="76"/>
  <c r="E5826" i="76"/>
  <c r="E5827" i="76"/>
  <c r="E5828" i="76"/>
  <c r="E5829" i="76"/>
  <c r="E5830" i="76"/>
  <c r="E5831" i="76"/>
  <c r="E5832" i="76"/>
  <c r="E5833" i="76"/>
  <c r="E5834" i="76"/>
  <c r="E5835" i="76"/>
  <c r="E5836" i="76"/>
  <c r="E5837" i="76"/>
  <c r="E5838" i="76"/>
  <c r="E5839" i="76"/>
  <c r="E5840" i="76"/>
  <c r="E5841" i="76"/>
  <c r="E5842" i="76"/>
  <c r="E5843" i="76"/>
  <c r="E5844" i="76"/>
  <c r="E5845" i="76"/>
  <c r="E5846" i="76"/>
  <c r="E5847" i="76"/>
  <c r="E5848" i="76"/>
  <c r="E5849" i="76"/>
  <c r="E5850" i="76"/>
  <c r="E5851" i="76"/>
  <c r="E5852" i="76"/>
  <c r="E5853" i="76"/>
  <c r="E5854" i="76"/>
  <c r="E5855" i="76"/>
  <c r="E5856" i="76"/>
  <c r="E5857" i="76"/>
  <c r="E5858" i="76"/>
  <c r="E5859" i="76"/>
  <c r="E5860" i="76"/>
  <c r="E5861" i="76"/>
  <c r="E5862" i="76"/>
  <c r="E5863" i="76"/>
  <c r="E5864" i="76"/>
  <c r="E5865" i="76"/>
  <c r="E5866" i="76"/>
  <c r="E5867" i="76"/>
  <c r="E5868" i="76"/>
  <c r="E5869" i="76"/>
  <c r="E5870" i="76"/>
  <c r="E5871" i="76"/>
  <c r="E5872" i="76"/>
  <c r="E5873" i="76"/>
  <c r="E5874" i="76"/>
  <c r="E5875" i="76"/>
  <c r="E5876" i="76"/>
  <c r="E5877" i="76"/>
  <c r="E5878" i="76"/>
  <c r="E5879" i="76"/>
  <c r="E5880" i="76"/>
  <c r="E5881" i="76"/>
  <c r="E5882" i="76"/>
  <c r="E5883" i="76"/>
  <c r="E5884" i="76"/>
  <c r="E5885" i="76"/>
  <c r="E5886" i="76"/>
  <c r="E5887" i="76"/>
  <c r="E5888" i="76"/>
  <c r="E5889" i="76"/>
  <c r="E5890" i="76"/>
  <c r="E5891" i="76"/>
  <c r="E5892" i="76"/>
  <c r="E5893" i="76"/>
  <c r="E5894" i="76"/>
  <c r="E5895" i="76"/>
  <c r="E5896" i="76"/>
  <c r="E5897" i="76"/>
  <c r="E5898" i="76"/>
  <c r="E5899" i="76"/>
  <c r="E5900" i="76"/>
  <c r="E5901" i="76"/>
  <c r="E5902" i="76"/>
  <c r="E5903" i="76"/>
  <c r="E5904" i="76"/>
  <c r="E5905" i="76"/>
  <c r="E5906" i="76"/>
  <c r="E5907" i="76"/>
  <c r="E5908" i="76"/>
  <c r="E5909" i="76"/>
  <c r="E5910" i="76"/>
  <c r="E5911" i="76"/>
  <c r="E5912" i="76"/>
  <c r="E5913" i="76"/>
  <c r="E5914" i="76"/>
  <c r="E5915" i="76"/>
  <c r="E5916" i="76"/>
  <c r="E5917" i="76"/>
  <c r="E5918" i="76"/>
  <c r="E5919" i="76"/>
  <c r="E5920" i="76"/>
  <c r="E5921" i="76"/>
  <c r="E5922" i="76"/>
  <c r="E5923" i="76"/>
  <c r="E5924" i="76"/>
  <c r="E5925" i="76"/>
  <c r="E5926" i="76"/>
  <c r="E5927" i="76"/>
  <c r="E5928" i="76"/>
  <c r="E5929" i="76"/>
  <c r="E5930" i="76"/>
  <c r="E5931" i="76"/>
  <c r="E5932" i="76"/>
  <c r="E5933" i="76"/>
  <c r="E5934" i="76"/>
  <c r="E5935" i="76"/>
  <c r="E5936" i="76"/>
  <c r="E5937" i="76"/>
  <c r="E5938" i="76"/>
  <c r="E5939" i="76"/>
  <c r="E5940" i="76"/>
  <c r="E5941" i="76"/>
  <c r="E5942" i="76"/>
  <c r="E5943" i="76"/>
  <c r="E5944" i="76"/>
  <c r="E5945" i="76"/>
  <c r="E5946" i="76"/>
  <c r="E5947" i="76"/>
  <c r="E5948" i="76"/>
  <c r="E5949" i="76"/>
  <c r="E5950" i="76"/>
  <c r="E5951" i="76"/>
  <c r="E5952" i="76"/>
  <c r="E5953" i="76"/>
  <c r="E5954" i="76"/>
  <c r="E5955" i="76"/>
  <c r="E5956" i="76"/>
  <c r="E5957" i="76"/>
  <c r="E5958" i="76"/>
  <c r="E5959" i="76"/>
  <c r="E5960" i="76"/>
  <c r="E5961" i="76"/>
  <c r="E5962" i="76"/>
  <c r="E5963" i="76"/>
  <c r="E5964" i="76"/>
  <c r="E5965" i="76"/>
  <c r="E5966" i="76"/>
  <c r="E5967" i="76"/>
  <c r="E5968" i="76"/>
  <c r="E5969" i="76"/>
  <c r="E5970" i="76"/>
  <c r="E5971" i="76"/>
  <c r="E5972" i="76"/>
  <c r="E5973" i="76"/>
  <c r="E5974" i="76"/>
  <c r="E5975" i="76"/>
  <c r="E5976" i="76"/>
  <c r="E5977" i="76"/>
  <c r="E5978" i="76"/>
  <c r="E5979" i="76"/>
  <c r="E5980" i="76"/>
  <c r="E5981" i="76"/>
  <c r="E5982" i="76"/>
  <c r="E5983" i="76"/>
  <c r="E5984" i="76"/>
  <c r="E5985" i="76"/>
  <c r="E5986" i="76"/>
  <c r="E5987" i="76"/>
  <c r="E5988" i="76"/>
  <c r="E5989" i="76"/>
  <c r="E5990" i="76"/>
  <c r="E5991" i="76"/>
  <c r="E5992" i="76"/>
  <c r="E5993" i="76"/>
  <c r="E5994" i="76"/>
  <c r="E5995" i="76"/>
  <c r="E5996" i="76"/>
  <c r="E5997" i="76"/>
  <c r="E5998" i="76"/>
  <c r="E5999" i="76"/>
  <c r="E6000" i="76"/>
  <c r="E6001" i="76"/>
  <c r="E6002" i="76"/>
  <c r="E6003" i="76"/>
  <c r="E6004" i="76"/>
  <c r="E6005" i="76"/>
  <c r="E6006" i="76"/>
  <c r="E6007" i="76"/>
  <c r="E6008" i="76"/>
  <c r="E6009" i="76"/>
  <c r="E6010" i="76"/>
  <c r="E6011" i="76"/>
  <c r="E6012" i="76"/>
  <c r="E6013" i="76"/>
  <c r="E6014" i="76"/>
  <c r="E6015" i="76"/>
  <c r="E6016" i="76"/>
  <c r="E6017" i="76"/>
  <c r="E6018" i="76"/>
  <c r="E6019" i="76"/>
  <c r="E6020" i="76"/>
  <c r="E6021" i="76"/>
  <c r="E6022" i="76"/>
  <c r="E6023" i="76"/>
  <c r="E6024" i="76"/>
  <c r="E6025" i="76"/>
  <c r="E6026" i="76"/>
  <c r="E6027" i="76"/>
  <c r="E6028" i="76"/>
  <c r="E6029" i="76"/>
  <c r="E6030" i="76"/>
  <c r="E6031" i="76"/>
  <c r="E6032" i="76"/>
  <c r="E6033" i="76"/>
  <c r="E6034" i="76"/>
  <c r="E6035" i="76"/>
  <c r="E6036" i="76"/>
  <c r="E6037" i="76"/>
  <c r="E6038" i="76"/>
  <c r="E6039" i="76"/>
  <c r="E6040" i="76"/>
  <c r="E6041" i="76"/>
  <c r="E6042" i="76"/>
  <c r="E6043" i="76"/>
  <c r="E6044" i="76"/>
  <c r="E6045" i="76"/>
  <c r="E6046" i="76"/>
  <c r="E6047" i="76"/>
  <c r="E6048" i="76"/>
  <c r="E6049" i="76"/>
  <c r="E6050" i="76"/>
  <c r="E6051" i="76"/>
  <c r="E6052" i="76"/>
  <c r="E6053" i="76"/>
  <c r="E6054" i="76"/>
  <c r="E6055" i="76"/>
  <c r="E6056" i="76"/>
  <c r="E6057" i="76"/>
  <c r="E6058" i="76"/>
  <c r="E6059" i="76"/>
  <c r="E6060" i="76"/>
  <c r="E6061" i="76"/>
  <c r="E6062" i="76"/>
  <c r="E6063" i="76"/>
  <c r="E6064" i="76"/>
  <c r="E6065" i="76"/>
  <c r="E6066" i="76"/>
  <c r="E6067" i="76"/>
  <c r="E6068" i="76"/>
  <c r="E6069" i="76"/>
  <c r="E6070" i="76"/>
  <c r="E6071" i="76"/>
  <c r="E6072" i="76"/>
  <c r="E6073" i="76"/>
  <c r="E6074" i="76"/>
  <c r="E6075" i="76"/>
  <c r="E6076" i="76"/>
  <c r="E6077" i="76"/>
  <c r="E6078" i="76"/>
  <c r="E6079" i="76"/>
  <c r="E6080" i="76"/>
  <c r="E6081" i="76"/>
  <c r="E6082" i="76"/>
  <c r="E6083" i="76"/>
  <c r="E6084" i="76"/>
  <c r="E6085" i="76"/>
  <c r="E6086" i="76"/>
  <c r="E6087" i="76"/>
  <c r="E6088" i="76"/>
  <c r="E6089" i="76"/>
  <c r="E6090" i="76"/>
  <c r="E6091" i="76"/>
  <c r="E6092" i="76"/>
  <c r="E6093" i="76"/>
  <c r="E6094" i="76"/>
  <c r="E6095" i="76"/>
  <c r="E6096" i="76"/>
  <c r="E6097" i="76"/>
  <c r="E6098" i="76"/>
  <c r="E6099" i="76"/>
  <c r="E6100" i="76"/>
  <c r="E6101" i="76"/>
  <c r="E6102" i="76"/>
  <c r="E6103" i="76"/>
  <c r="E6104" i="76"/>
  <c r="E6105" i="76"/>
  <c r="E6106" i="76"/>
  <c r="E6107" i="76"/>
  <c r="E6108" i="76"/>
  <c r="E6109" i="76"/>
  <c r="E6110" i="76"/>
  <c r="E6111" i="76"/>
  <c r="E6112" i="76"/>
  <c r="E6113" i="76"/>
  <c r="E6114" i="76"/>
  <c r="E6115" i="76"/>
  <c r="E6116" i="76"/>
  <c r="E6117" i="76"/>
  <c r="E6118" i="76"/>
  <c r="E6119" i="76"/>
  <c r="E6120" i="76"/>
  <c r="E6121" i="76"/>
  <c r="E6122" i="76"/>
  <c r="E6123" i="76"/>
  <c r="E6124" i="76"/>
  <c r="E6125" i="76"/>
  <c r="E6126" i="76"/>
  <c r="E6127" i="76"/>
  <c r="E6128" i="76"/>
  <c r="E6129" i="76"/>
  <c r="E6130" i="76"/>
  <c r="E6131" i="76"/>
  <c r="E6132" i="76"/>
  <c r="E6133" i="76"/>
  <c r="E6134" i="76"/>
  <c r="E6135" i="76"/>
  <c r="E6136" i="76"/>
  <c r="E6137" i="76"/>
  <c r="E6138" i="76"/>
  <c r="E6139" i="76"/>
  <c r="E6140" i="76"/>
  <c r="E6141" i="76"/>
  <c r="E6142" i="76"/>
  <c r="E6143" i="76"/>
  <c r="E6144" i="76"/>
  <c r="E6145" i="76"/>
  <c r="E6146" i="76"/>
  <c r="E6147" i="76"/>
  <c r="E6148" i="76"/>
  <c r="E6149" i="76"/>
  <c r="E6150" i="76"/>
  <c r="E6151" i="76"/>
  <c r="E6152" i="76"/>
  <c r="E6153" i="76"/>
  <c r="E6154" i="76"/>
  <c r="E6155" i="76"/>
  <c r="E6156" i="76"/>
  <c r="E6157" i="76"/>
  <c r="E6158" i="76"/>
  <c r="E6159" i="76"/>
  <c r="E6160" i="76"/>
  <c r="E6161" i="76"/>
  <c r="E6162" i="76"/>
  <c r="E6163" i="76"/>
  <c r="E6164" i="76"/>
  <c r="E6165" i="76"/>
  <c r="E6166" i="76"/>
  <c r="E6167" i="76"/>
  <c r="E6168" i="76"/>
  <c r="E6169" i="76"/>
  <c r="E6170" i="76"/>
  <c r="E6171" i="76"/>
  <c r="E6172" i="76"/>
  <c r="E6173" i="76"/>
  <c r="E6174" i="76"/>
  <c r="E6175" i="76"/>
  <c r="E6176" i="76"/>
  <c r="E6177" i="76"/>
  <c r="E6178" i="76"/>
  <c r="E6179" i="76"/>
  <c r="E6180" i="76"/>
  <c r="E6181" i="76"/>
  <c r="E6182" i="76"/>
  <c r="E6183" i="76"/>
  <c r="E6184" i="76"/>
  <c r="E6185" i="76"/>
  <c r="E6186" i="76"/>
  <c r="E6187" i="76"/>
  <c r="E6188" i="76"/>
  <c r="E6189" i="76"/>
  <c r="E6190" i="76"/>
  <c r="E6191" i="76"/>
  <c r="E6192" i="76"/>
  <c r="E6193" i="76"/>
  <c r="E6194" i="76"/>
  <c r="E6195" i="76"/>
  <c r="E6196" i="76"/>
  <c r="E6197" i="76"/>
  <c r="E6198" i="76"/>
  <c r="E6199" i="76"/>
  <c r="E6200" i="76"/>
  <c r="E6201" i="76"/>
  <c r="E6202" i="76"/>
  <c r="E6203" i="76"/>
  <c r="E6204" i="76"/>
  <c r="E6205" i="76"/>
  <c r="E6206" i="76"/>
  <c r="E6207" i="76"/>
  <c r="E6208" i="76"/>
  <c r="E6209" i="76"/>
  <c r="E6210" i="76"/>
  <c r="E6211" i="76"/>
  <c r="E6212" i="76"/>
  <c r="E6213" i="76"/>
  <c r="E6214" i="76"/>
  <c r="E6215" i="76"/>
  <c r="E6216" i="76"/>
  <c r="E6217" i="76"/>
  <c r="E6218" i="76"/>
  <c r="E6219" i="76"/>
  <c r="E6220" i="76"/>
  <c r="E6221" i="76"/>
  <c r="E6222" i="76"/>
  <c r="E6223" i="76"/>
  <c r="E6224" i="76"/>
  <c r="E6225" i="76"/>
  <c r="E6226" i="76"/>
  <c r="E6227" i="76"/>
  <c r="E6228" i="76"/>
  <c r="E6229" i="76"/>
  <c r="E6230" i="76"/>
  <c r="E6231" i="76"/>
  <c r="E6232" i="76"/>
  <c r="E6233" i="76"/>
  <c r="E6234" i="76"/>
  <c r="E6235" i="76"/>
  <c r="E6236" i="76"/>
  <c r="E6237" i="76"/>
  <c r="E6238" i="76"/>
  <c r="E6239" i="76"/>
  <c r="E6240" i="76"/>
  <c r="E6241" i="76"/>
  <c r="E6242" i="76"/>
  <c r="E6243" i="76"/>
  <c r="E6244" i="76"/>
  <c r="E6245" i="76"/>
  <c r="E6246" i="76"/>
  <c r="E6247" i="76"/>
  <c r="E6248" i="76"/>
  <c r="E6249" i="76"/>
  <c r="E6250" i="76"/>
  <c r="E6251" i="76"/>
  <c r="E6252" i="76"/>
  <c r="E6253" i="76"/>
  <c r="E6254" i="76"/>
  <c r="E6255" i="76"/>
  <c r="E6256" i="76"/>
  <c r="E6257" i="76"/>
  <c r="E6258" i="76"/>
  <c r="E6259" i="76"/>
  <c r="E6260" i="76"/>
  <c r="E6261" i="76"/>
  <c r="E6262" i="76"/>
  <c r="E6263" i="76"/>
  <c r="E6264" i="76"/>
  <c r="E6265" i="76"/>
  <c r="E6266" i="76"/>
  <c r="E6267" i="76"/>
  <c r="E6268" i="76"/>
  <c r="E6269" i="76"/>
  <c r="E6270" i="76"/>
  <c r="E6271" i="76"/>
  <c r="E6272" i="76"/>
  <c r="E6273" i="76"/>
  <c r="E6274" i="76"/>
  <c r="E6275" i="76"/>
  <c r="E6276" i="76"/>
  <c r="E6277" i="76"/>
  <c r="E6278" i="76"/>
  <c r="E6279" i="76"/>
  <c r="E6280" i="76"/>
  <c r="E6281" i="76"/>
  <c r="E6282" i="76"/>
  <c r="E6283" i="76"/>
  <c r="E6284" i="76"/>
  <c r="E6285" i="76"/>
  <c r="E6286" i="76"/>
  <c r="E6287" i="76"/>
  <c r="E6288" i="76"/>
  <c r="E6289" i="76"/>
  <c r="E6290" i="76"/>
  <c r="E6291" i="76"/>
  <c r="E6292" i="76"/>
  <c r="E6293" i="76"/>
  <c r="E6294" i="76"/>
  <c r="E6295" i="76"/>
  <c r="E6296" i="76"/>
  <c r="E6297" i="76"/>
  <c r="E6298" i="76"/>
  <c r="E6299" i="76"/>
  <c r="E6300" i="76"/>
  <c r="E6301" i="76"/>
  <c r="E6302" i="76"/>
  <c r="E6303" i="76"/>
  <c r="E6304" i="76"/>
  <c r="E6305" i="76"/>
  <c r="E6306" i="76"/>
  <c r="E6307" i="76"/>
  <c r="E6308" i="76"/>
  <c r="E6309" i="76"/>
  <c r="E6310" i="76"/>
  <c r="E6311" i="76"/>
  <c r="E6312" i="76"/>
  <c r="E6313" i="76"/>
  <c r="E6314" i="76"/>
  <c r="E6315" i="76"/>
  <c r="E6316" i="76"/>
  <c r="E6317" i="76"/>
  <c r="E6318" i="76"/>
  <c r="E6319" i="76"/>
  <c r="E6320" i="76"/>
  <c r="E6321" i="76"/>
  <c r="E6322" i="76"/>
  <c r="E6323" i="76"/>
  <c r="E6324" i="76"/>
  <c r="E6325" i="76"/>
  <c r="E6326" i="76"/>
  <c r="E6327" i="76"/>
  <c r="E6328" i="76"/>
  <c r="E6329" i="76"/>
  <c r="E6330" i="76"/>
  <c r="E6331" i="76"/>
  <c r="E6332" i="76"/>
  <c r="E6333" i="76"/>
  <c r="E6334" i="76"/>
  <c r="E6335" i="76"/>
  <c r="E6336" i="76"/>
  <c r="E6337" i="76"/>
  <c r="E6338" i="76"/>
  <c r="E6339" i="76"/>
  <c r="E6340" i="76"/>
  <c r="E6341" i="76"/>
  <c r="E6342" i="76"/>
  <c r="E6343" i="76"/>
  <c r="E6344" i="76"/>
  <c r="E6345" i="76"/>
  <c r="E6346" i="76"/>
  <c r="E6347" i="76"/>
  <c r="E6348" i="76"/>
  <c r="E6349" i="76"/>
  <c r="E6350" i="76"/>
  <c r="E6351" i="76"/>
  <c r="E6352" i="76"/>
  <c r="E6353" i="76"/>
  <c r="E6354" i="76"/>
  <c r="E6355" i="76"/>
  <c r="E6356" i="76"/>
  <c r="E6357" i="76"/>
  <c r="E6358" i="76"/>
  <c r="E6359" i="76"/>
  <c r="E6360" i="76"/>
  <c r="E6361" i="76"/>
  <c r="E6362" i="76"/>
  <c r="E6363" i="76"/>
  <c r="E6364" i="76"/>
  <c r="E6365" i="76"/>
  <c r="E6366" i="76"/>
  <c r="E6367" i="76"/>
  <c r="E6368" i="76"/>
  <c r="E6369" i="76"/>
  <c r="E6370" i="76"/>
  <c r="E6371" i="76"/>
  <c r="E6372" i="76"/>
  <c r="E6373" i="76"/>
  <c r="E6374" i="76"/>
  <c r="E6375" i="76"/>
  <c r="E6376" i="76"/>
  <c r="E6377" i="76"/>
  <c r="E6378" i="76"/>
  <c r="E6379" i="76"/>
  <c r="E6380" i="76"/>
  <c r="E6381" i="76"/>
  <c r="E6382" i="76"/>
  <c r="E6383" i="76"/>
  <c r="E6384" i="76"/>
  <c r="E6385" i="76"/>
  <c r="E6386" i="76"/>
  <c r="E6387" i="76"/>
  <c r="E6388" i="76"/>
  <c r="E6389" i="76"/>
  <c r="E6390" i="76"/>
  <c r="E6391" i="76"/>
  <c r="E6392" i="76"/>
  <c r="E6393" i="76"/>
  <c r="E6394" i="76"/>
  <c r="E6395" i="76"/>
  <c r="E6396" i="76"/>
  <c r="E6397" i="76"/>
  <c r="E6398" i="76"/>
  <c r="E6399" i="76"/>
  <c r="E6400" i="76"/>
  <c r="E6401" i="76"/>
  <c r="E6402" i="76"/>
  <c r="E6403" i="76"/>
  <c r="E6404" i="76"/>
  <c r="E6405" i="76"/>
  <c r="E6406" i="76"/>
  <c r="E6407" i="76"/>
  <c r="E6408" i="76"/>
  <c r="E6409" i="76"/>
  <c r="E6410" i="76"/>
  <c r="E6411" i="76"/>
  <c r="E6412" i="76"/>
  <c r="E6413" i="76"/>
  <c r="E6414" i="76"/>
  <c r="E6415" i="76"/>
  <c r="E6416" i="76"/>
  <c r="E6417" i="76"/>
  <c r="E6418" i="76"/>
  <c r="E6419" i="76"/>
  <c r="E6420" i="76"/>
  <c r="E6421" i="76"/>
  <c r="E6422" i="76"/>
  <c r="E6423" i="76"/>
  <c r="E6424" i="76"/>
  <c r="E6425" i="76"/>
  <c r="E6426" i="76"/>
  <c r="E6427" i="76"/>
  <c r="E6428" i="76"/>
  <c r="E6429" i="76"/>
  <c r="E6430" i="76"/>
  <c r="E6431" i="76"/>
  <c r="E6432" i="76"/>
  <c r="E6433" i="76"/>
  <c r="E6434" i="76"/>
  <c r="E6435" i="76"/>
  <c r="E6436" i="76"/>
  <c r="E6437" i="76"/>
  <c r="E6438" i="76"/>
  <c r="E6439" i="76"/>
  <c r="E6440" i="76"/>
  <c r="E6441" i="76"/>
  <c r="E6442" i="76"/>
  <c r="E6443" i="76"/>
  <c r="E6444" i="76"/>
  <c r="E6445" i="76"/>
  <c r="E6446" i="76"/>
  <c r="E6447" i="76"/>
  <c r="E6448" i="76"/>
  <c r="E6449" i="76"/>
  <c r="E6450" i="76"/>
  <c r="E6451" i="76"/>
  <c r="E6452" i="76"/>
  <c r="E6453" i="76"/>
  <c r="E6454" i="76"/>
  <c r="E6455" i="76"/>
  <c r="E6456" i="76"/>
  <c r="E6457" i="76"/>
  <c r="E6458" i="76"/>
  <c r="E6459" i="76"/>
  <c r="E6460" i="76"/>
  <c r="E6461" i="76"/>
  <c r="E6462" i="76"/>
  <c r="E6463" i="76"/>
  <c r="E6464" i="76"/>
  <c r="E6465" i="76"/>
  <c r="E6466" i="76"/>
  <c r="E6467" i="76"/>
  <c r="E6468" i="76"/>
  <c r="E6469" i="76"/>
  <c r="E6470" i="76"/>
  <c r="E6471" i="76"/>
  <c r="E6472" i="76"/>
  <c r="E6473" i="76"/>
  <c r="E6474" i="76"/>
  <c r="E6475" i="76"/>
  <c r="E6476" i="76"/>
  <c r="E6477" i="76"/>
  <c r="E6478" i="76"/>
  <c r="E6479" i="76"/>
  <c r="E6480" i="76"/>
  <c r="E6481" i="76"/>
  <c r="E6482" i="76"/>
  <c r="E6483" i="76"/>
  <c r="E6484" i="76"/>
  <c r="E6485" i="76"/>
  <c r="E6486" i="76"/>
  <c r="E6487" i="76"/>
  <c r="E6488" i="76"/>
  <c r="E6489" i="76"/>
  <c r="E6490" i="76"/>
  <c r="E6491" i="76"/>
  <c r="E6492" i="76"/>
  <c r="E6493" i="76"/>
  <c r="E6494" i="76"/>
  <c r="E6495" i="76"/>
  <c r="E6496" i="76"/>
  <c r="E6497" i="76"/>
  <c r="E6498" i="76"/>
  <c r="E6499" i="76"/>
  <c r="E6500" i="76"/>
  <c r="E6501" i="76"/>
  <c r="E6502" i="76"/>
  <c r="E6503" i="76"/>
  <c r="E6504" i="76"/>
  <c r="E6505" i="76"/>
  <c r="E6506" i="76"/>
  <c r="E6507" i="76"/>
  <c r="E6508" i="76"/>
  <c r="E6509" i="76"/>
  <c r="E6510" i="76"/>
  <c r="E6511" i="76"/>
  <c r="E6512" i="76"/>
  <c r="E6513" i="76"/>
  <c r="E6514" i="76"/>
  <c r="E6515" i="76"/>
  <c r="E6516" i="76"/>
  <c r="E6517" i="76"/>
  <c r="E6518" i="76"/>
  <c r="E6519" i="76"/>
  <c r="E6520" i="76"/>
  <c r="E6521" i="76"/>
  <c r="E6522" i="76"/>
  <c r="E6523" i="76"/>
  <c r="E6524" i="76"/>
  <c r="E6525" i="76"/>
  <c r="E6526" i="76"/>
  <c r="E6527" i="76"/>
  <c r="E6528" i="76"/>
  <c r="E6529" i="76"/>
  <c r="E6530" i="76"/>
  <c r="E6531" i="76"/>
  <c r="E6532" i="76"/>
  <c r="E6533" i="76"/>
  <c r="E6534" i="76"/>
  <c r="E6535" i="76"/>
  <c r="E6536" i="76"/>
  <c r="E6537" i="76"/>
  <c r="E6538" i="76"/>
  <c r="E6539" i="76"/>
  <c r="E6540" i="76"/>
  <c r="E6541" i="76"/>
  <c r="E6542" i="76"/>
  <c r="E6543" i="76"/>
  <c r="E6544" i="76"/>
  <c r="E6545" i="76"/>
  <c r="E6546" i="76"/>
  <c r="E6547" i="76"/>
  <c r="E6548" i="76"/>
  <c r="E6549" i="76"/>
  <c r="E6550" i="76"/>
  <c r="E6551" i="76"/>
  <c r="E6552" i="76"/>
  <c r="E6553" i="76"/>
  <c r="E6554" i="76"/>
  <c r="E6555" i="76"/>
  <c r="E6556" i="76"/>
  <c r="E6557" i="76"/>
  <c r="E6558" i="76"/>
  <c r="E6559" i="76"/>
  <c r="E6560" i="76"/>
  <c r="E6561" i="76"/>
  <c r="E6562" i="76"/>
  <c r="E6563" i="76"/>
  <c r="E6564" i="76"/>
  <c r="E6565" i="76"/>
  <c r="E6566" i="76"/>
  <c r="E6567" i="76"/>
  <c r="E6568" i="76"/>
  <c r="E6569" i="76"/>
  <c r="E6570" i="76"/>
  <c r="E6571" i="76"/>
  <c r="E6572" i="76"/>
  <c r="E6573" i="76"/>
  <c r="E6574" i="76"/>
  <c r="E6575" i="76"/>
  <c r="E6576" i="76"/>
  <c r="E6577" i="76"/>
  <c r="E6578" i="76"/>
  <c r="E6579" i="76"/>
  <c r="E6580" i="76"/>
  <c r="E6581" i="76"/>
  <c r="E6582" i="76"/>
  <c r="E6583" i="76"/>
  <c r="E6584" i="76"/>
  <c r="E6585" i="76"/>
  <c r="E6586" i="76"/>
  <c r="E6587" i="76"/>
  <c r="E6588" i="76"/>
  <c r="E6589" i="76"/>
  <c r="E6590" i="76"/>
  <c r="E6591" i="76"/>
  <c r="E6592" i="76"/>
  <c r="E6593" i="76"/>
  <c r="E6594" i="76"/>
  <c r="E6595" i="76"/>
  <c r="E6596" i="76"/>
  <c r="E6597" i="76"/>
  <c r="E6598" i="76"/>
  <c r="E6599" i="76"/>
  <c r="E6600" i="76"/>
  <c r="E6601" i="76"/>
  <c r="E6602" i="76"/>
  <c r="E6603" i="76"/>
  <c r="E6604" i="76"/>
  <c r="E6605" i="76"/>
  <c r="E6606" i="76"/>
  <c r="E6607" i="76"/>
  <c r="E6608" i="76"/>
  <c r="E6609" i="76"/>
  <c r="E6610" i="76"/>
  <c r="E6611" i="76"/>
  <c r="E6612" i="76"/>
  <c r="E6613" i="76"/>
  <c r="E6614" i="76"/>
  <c r="E6615" i="76"/>
  <c r="E6616" i="76"/>
  <c r="E6617" i="76"/>
  <c r="E6618" i="76"/>
  <c r="E6619" i="76"/>
  <c r="E6620" i="76"/>
  <c r="E6621" i="76"/>
  <c r="E6622" i="76"/>
  <c r="E6623" i="76"/>
  <c r="E6624" i="76"/>
  <c r="E6625" i="76"/>
  <c r="E6626" i="76"/>
  <c r="E6627" i="76"/>
  <c r="E6628" i="76"/>
  <c r="E6629" i="76"/>
  <c r="E6630" i="76"/>
  <c r="E6631" i="76"/>
  <c r="E6632" i="76"/>
  <c r="E6633" i="76"/>
  <c r="E6634" i="76"/>
  <c r="E6635" i="76"/>
  <c r="E6636" i="76"/>
  <c r="E6637" i="76"/>
  <c r="E6638" i="76"/>
  <c r="E6639" i="76"/>
  <c r="E6640" i="76"/>
  <c r="E6641" i="76"/>
  <c r="E6642" i="76"/>
  <c r="E6643" i="76"/>
  <c r="E6644" i="76"/>
  <c r="E6645" i="76"/>
  <c r="E6646" i="76"/>
  <c r="E6647" i="76"/>
  <c r="E6648" i="76"/>
  <c r="E6649" i="76"/>
  <c r="E6650" i="76"/>
  <c r="E6651" i="76"/>
  <c r="E6652" i="76"/>
  <c r="E6653" i="76"/>
  <c r="E6654" i="76"/>
  <c r="E6655" i="76"/>
  <c r="E6656" i="76"/>
  <c r="E6657" i="76"/>
  <c r="E6658" i="76"/>
  <c r="E6659" i="76"/>
  <c r="E6660" i="76"/>
  <c r="E6661" i="76"/>
  <c r="E6662" i="76"/>
  <c r="E6663" i="76"/>
  <c r="E6664" i="76"/>
  <c r="E6665" i="76"/>
  <c r="E6666" i="76"/>
  <c r="E6667" i="76"/>
  <c r="E6668" i="76"/>
  <c r="E6669" i="76"/>
  <c r="E6670" i="76"/>
  <c r="E6671" i="76"/>
  <c r="E6672" i="76"/>
  <c r="E6673" i="76"/>
  <c r="E6674" i="76"/>
  <c r="E6675" i="76"/>
  <c r="E6676" i="76"/>
  <c r="E6677" i="76"/>
  <c r="E6678" i="76"/>
  <c r="E6679" i="76"/>
  <c r="E6680" i="76"/>
  <c r="E6681" i="76"/>
  <c r="E6682" i="76"/>
  <c r="E6683" i="76"/>
  <c r="E6684" i="76"/>
  <c r="E6685" i="76"/>
  <c r="E6686" i="76"/>
  <c r="E6687" i="76"/>
  <c r="E6688" i="76"/>
  <c r="E6689" i="76"/>
  <c r="E6690" i="76"/>
  <c r="E6691" i="76"/>
  <c r="E6692" i="76"/>
  <c r="E6693" i="76"/>
  <c r="E6694" i="76"/>
  <c r="E6695" i="76"/>
  <c r="E6696" i="76"/>
  <c r="E6697" i="76"/>
  <c r="E6698" i="76"/>
  <c r="E6699" i="76"/>
  <c r="E6700" i="76"/>
  <c r="E6701" i="76"/>
  <c r="E6702" i="76"/>
  <c r="E6703" i="76"/>
  <c r="E6704" i="76"/>
  <c r="E6705" i="76"/>
  <c r="E6706" i="76"/>
  <c r="E6707" i="76"/>
  <c r="E6708" i="76"/>
  <c r="E6709" i="76"/>
  <c r="E6710" i="76"/>
  <c r="E6711" i="76"/>
  <c r="E6712" i="76"/>
  <c r="E6713" i="76"/>
  <c r="E6714" i="76"/>
  <c r="E6715" i="76"/>
  <c r="E6716" i="76"/>
  <c r="E6717" i="76"/>
  <c r="E6718" i="76"/>
  <c r="E6719" i="76"/>
  <c r="E6720" i="76"/>
  <c r="E6721" i="76"/>
  <c r="E6722" i="76"/>
  <c r="E6723" i="76"/>
  <c r="E6724" i="76"/>
  <c r="E6725" i="76"/>
  <c r="E6726" i="76"/>
  <c r="E6727" i="76"/>
  <c r="E6728" i="76"/>
  <c r="E6729" i="76"/>
  <c r="E6730" i="76"/>
  <c r="E6731" i="76"/>
  <c r="E6732" i="76"/>
  <c r="E6733" i="76"/>
  <c r="E6734" i="76"/>
  <c r="E6735" i="76"/>
  <c r="E6736" i="76"/>
  <c r="E6737" i="76"/>
  <c r="E6738" i="76"/>
  <c r="E6739" i="76"/>
  <c r="E6740" i="76"/>
  <c r="E6741" i="76"/>
  <c r="E6742" i="76"/>
  <c r="E6743" i="76"/>
  <c r="E6744" i="76"/>
  <c r="E6745" i="76"/>
  <c r="E6746" i="76"/>
  <c r="E6747" i="76"/>
  <c r="E6748" i="76"/>
  <c r="E6749" i="76"/>
  <c r="E6750" i="76"/>
  <c r="E6751" i="76"/>
  <c r="E6752" i="76"/>
  <c r="E6753" i="76"/>
  <c r="E6754" i="76"/>
  <c r="E6755" i="76"/>
  <c r="E6756" i="76"/>
  <c r="E6757" i="76"/>
  <c r="E6758" i="76"/>
  <c r="E6759" i="76"/>
  <c r="E6760" i="76"/>
  <c r="E6761" i="76"/>
  <c r="E6762" i="76"/>
  <c r="E6763" i="76"/>
  <c r="E6764" i="76"/>
  <c r="E6765" i="76"/>
  <c r="E6766" i="76"/>
  <c r="E6767" i="76"/>
  <c r="E6768" i="76"/>
  <c r="E6769" i="76"/>
  <c r="E6770" i="76"/>
  <c r="E6771" i="76"/>
  <c r="E6772" i="76"/>
  <c r="E6773" i="76"/>
  <c r="E6774" i="76"/>
  <c r="E6775" i="76"/>
  <c r="E6776" i="76"/>
  <c r="E6777" i="76"/>
  <c r="E6778" i="76"/>
  <c r="E6779" i="76"/>
  <c r="E6780" i="76"/>
  <c r="E6781" i="76"/>
  <c r="E6782" i="76"/>
  <c r="E6783" i="76"/>
  <c r="E6784" i="76"/>
  <c r="E6785" i="76"/>
  <c r="E6786" i="76"/>
  <c r="E6787" i="76"/>
  <c r="E6788" i="76"/>
  <c r="E6789" i="76"/>
  <c r="E6790" i="76"/>
  <c r="E6791" i="76"/>
  <c r="E6792" i="76"/>
  <c r="E6793" i="76"/>
  <c r="E6794" i="76"/>
  <c r="E6795" i="76"/>
  <c r="E6796" i="76"/>
  <c r="E6797" i="76"/>
  <c r="E6798" i="76"/>
  <c r="E6799" i="76"/>
  <c r="E6800" i="76"/>
  <c r="E6801" i="76"/>
  <c r="E6802" i="76"/>
  <c r="E6803" i="76"/>
  <c r="E6804" i="76"/>
  <c r="E6805" i="76"/>
  <c r="E6806" i="76"/>
  <c r="E6807" i="76"/>
  <c r="E6808" i="76"/>
  <c r="E6809" i="76"/>
  <c r="E6810" i="76"/>
  <c r="E6811" i="76"/>
  <c r="E6812" i="76"/>
  <c r="E6813" i="76"/>
  <c r="E6814" i="76"/>
  <c r="E6815" i="76"/>
  <c r="E6816" i="76"/>
  <c r="E6817" i="76"/>
  <c r="E6818" i="76"/>
  <c r="E6819" i="76"/>
  <c r="E6820" i="76"/>
  <c r="E6821" i="76"/>
  <c r="E6822" i="76"/>
  <c r="E6823" i="76"/>
  <c r="E6824" i="76"/>
  <c r="E6825" i="76"/>
  <c r="E6826" i="76"/>
  <c r="E6827" i="76"/>
  <c r="E6828" i="76"/>
  <c r="E6829" i="76"/>
  <c r="E6830" i="76"/>
  <c r="E6831" i="76"/>
  <c r="E6832" i="76"/>
  <c r="E6833" i="76"/>
  <c r="E6834" i="76"/>
  <c r="E6835" i="76"/>
  <c r="E6836" i="76"/>
  <c r="E6837" i="76"/>
  <c r="E6838" i="76"/>
  <c r="E6839" i="76"/>
  <c r="E6840" i="76"/>
  <c r="E6841" i="76"/>
  <c r="E6842" i="76"/>
  <c r="E6843" i="76"/>
  <c r="E6844" i="76"/>
  <c r="E6845" i="76"/>
  <c r="E6846" i="76"/>
  <c r="E6847" i="76"/>
  <c r="E6848" i="76"/>
  <c r="E6849" i="76"/>
  <c r="E6850" i="76"/>
  <c r="E6851" i="76"/>
  <c r="E6852" i="76"/>
  <c r="E6853" i="76"/>
  <c r="E6854" i="76"/>
  <c r="E6855" i="76"/>
  <c r="E6856" i="76"/>
  <c r="E6857" i="76"/>
  <c r="E6858" i="76"/>
  <c r="E6859" i="76"/>
  <c r="E6860" i="76"/>
  <c r="E6861" i="76"/>
  <c r="E6862" i="76"/>
  <c r="E6863" i="76"/>
  <c r="E6864" i="76"/>
  <c r="E6865" i="76"/>
  <c r="E6866" i="76"/>
  <c r="E6867" i="76"/>
  <c r="E6868" i="76"/>
  <c r="E6869" i="76"/>
  <c r="E6870" i="76"/>
  <c r="E6871" i="76"/>
  <c r="E6872" i="76"/>
  <c r="E6873" i="76"/>
  <c r="E6874" i="76"/>
  <c r="E6875" i="76"/>
  <c r="E6876" i="76"/>
  <c r="E6877" i="76"/>
  <c r="E6878" i="76"/>
  <c r="E6879" i="76"/>
  <c r="E6880" i="76"/>
  <c r="E6881" i="76"/>
  <c r="E6882" i="76"/>
  <c r="E6883" i="76"/>
  <c r="E6884" i="76"/>
  <c r="E6885" i="76"/>
  <c r="E6886" i="76"/>
  <c r="E6887" i="76"/>
  <c r="E6888" i="76"/>
  <c r="E6889" i="76"/>
  <c r="E6890" i="76"/>
  <c r="E6891" i="76"/>
  <c r="E6892" i="76"/>
  <c r="E6893" i="76"/>
  <c r="E6894" i="76"/>
  <c r="E6895" i="76"/>
  <c r="E6896" i="76"/>
  <c r="E6897" i="76"/>
  <c r="E6898" i="76"/>
  <c r="E6899" i="76"/>
  <c r="E6900" i="76"/>
  <c r="E6901" i="76"/>
  <c r="E6902" i="76"/>
  <c r="E6903" i="76"/>
  <c r="E6904" i="76"/>
  <c r="E6905" i="76"/>
  <c r="E6906" i="76"/>
  <c r="E6907" i="76"/>
  <c r="E6908" i="76"/>
  <c r="E6909" i="76"/>
  <c r="E6910" i="76"/>
  <c r="E6911" i="76"/>
  <c r="E6912" i="76"/>
  <c r="E6913" i="76"/>
  <c r="E6914" i="76"/>
  <c r="E6915" i="76"/>
  <c r="E6916" i="76"/>
  <c r="E6917" i="76"/>
  <c r="E6918" i="76"/>
  <c r="E6919" i="76"/>
  <c r="E6920" i="76"/>
  <c r="E6921" i="76"/>
  <c r="E6922" i="76"/>
  <c r="E6923" i="76"/>
  <c r="E6924" i="76"/>
  <c r="E6925" i="76"/>
  <c r="E6926" i="76"/>
  <c r="E6927" i="76"/>
  <c r="E6928" i="76"/>
  <c r="E6929" i="76"/>
  <c r="E6930" i="76"/>
  <c r="E6931" i="76"/>
  <c r="E6932" i="76"/>
  <c r="E6933" i="76"/>
  <c r="E6934" i="76"/>
  <c r="E6935" i="76"/>
  <c r="E6936" i="76"/>
  <c r="E6937" i="76"/>
  <c r="E6938" i="76"/>
  <c r="E6939" i="76"/>
  <c r="E6940" i="76"/>
  <c r="E6941" i="76"/>
  <c r="E6942" i="76"/>
  <c r="E6943" i="76"/>
  <c r="E6944" i="76"/>
  <c r="E6945" i="76"/>
  <c r="E6946" i="76"/>
  <c r="E6947" i="76"/>
  <c r="E6948" i="76"/>
  <c r="E6949" i="76"/>
  <c r="E6950" i="76"/>
  <c r="E6951" i="76"/>
  <c r="E6952" i="76"/>
  <c r="E6953" i="76"/>
  <c r="E6954" i="76"/>
  <c r="E6955" i="76"/>
  <c r="E6956" i="76"/>
  <c r="E6957" i="76"/>
  <c r="E6958" i="76"/>
  <c r="E6959" i="76"/>
  <c r="E6960" i="76"/>
  <c r="E6961" i="76"/>
  <c r="E6962" i="76"/>
  <c r="E6963" i="76"/>
  <c r="E6964" i="76"/>
  <c r="E6965" i="76"/>
  <c r="E6966" i="76"/>
  <c r="E6967" i="76"/>
  <c r="E6968" i="76"/>
  <c r="E6969" i="76"/>
  <c r="E6970" i="76"/>
  <c r="E6971" i="76"/>
  <c r="E6972" i="76"/>
  <c r="E6973" i="76"/>
  <c r="E6974" i="76"/>
  <c r="E6975" i="76"/>
  <c r="E6976" i="76"/>
  <c r="E6977" i="76"/>
  <c r="E6978" i="76"/>
  <c r="E6979" i="76"/>
  <c r="E6980" i="76"/>
  <c r="E6981" i="76"/>
  <c r="E6982" i="76"/>
  <c r="E6983" i="76"/>
  <c r="E6984" i="76"/>
  <c r="E6985" i="76"/>
  <c r="E6986" i="76"/>
  <c r="E6987" i="76"/>
  <c r="E6988" i="76"/>
  <c r="E6989" i="76"/>
  <c r="E6990" i="76"/>
  <c r="E6991" i="76"/>
  <c r="E6992" i="76"/>
  <c r="E6993" i="76"/>
  <c r="E6994" i="76"/>
  <c r="E6995" i="76"/>
  <c r="E6996" i="76"/>
  <c r="E6997" i="76"/>
  <c r="E6998" i="76"/>
  <c r="E6999" i="76"/>
  <c r="E7000" i="76"/>
  <c r="E7001" i="76"/>
  <c r="E7002" i="76"/>
  <c r="E7003" i="76"/>
  <c r="E7004" i="76"/>
  <c r="E7005" i="76"/>
  <c r="E7006" i="76"/>
  <c r="E7007" i="76"/>
  <c r="E7008" i="76"/>
  <c r="E7009" i="76"/>
  <c r="E7010" i="76"/>
  <c r="E7011" i="76"/>
  <c r="E7012" i="76"/>
  <c r="E7013" i="76"/>
  <c r="E7014" i="76"/>
  <c r="E7015" i="76"/>
  <c r="E7016" i="76"/>
  <c r="E7017" i="76"/>
  <c r="E7018" i="76"/>
  <c r="E7019" i="76"/>
  <c r="E7020" i="76"/>
  <c r="E7021" i="76"/>
  <c r="E7022" i="76"/>
  <c r="E7023" i="76"/>
  <c r="E7024" i="76"/>
  <c r="E7025" i="76"/>
  <c r="E7026" i="76"/>
  <c r="E7027" i="76"/>
  <c r="E7028" i="76"/>
  <c r="E7029" i="76"/>
  <c r="E7030" i="76"/>
  <c r="E7031" i="76"/>
  <c r="E7032" i="76"/>
  <c r="E7033" i="76"/>
  <c r="E7034" i="76"/>
  <c r="E7035" i="76"/>
  <c r="E7036" i="76"/>
  <c r="E7037" i="76"/>
  <c r="E7038" i="76"/>
  <c r="E7039" i="76"/>
  <c r="E7040" i="76"/>
  <c r="E7041" i="76"/>
  <c r="E7042" i="76"/>
  <c r="E7043" i="76"/>
  <c r="E7044" i="76"/>
  <c r="E7045" i="76"/>
  <c r="E7046" i="76"/>
  <c r="E7047" i="76"/>
  <c r="E7048" i="76"/>
  <c r="E7049" i="76"/>
  <c r="E7050" i="76"/>
  <c r="E7051" i="76"/>
  <c r="E7052" i="76"/>
  <c r="E7053" i="76"/>
  <c r="E7054" i="76"/>
  <c r="E7055" i="76"/>
  <c r="E7056" i="76"/>
  <c r="E7057" i="76"/>
  <c r="E7058" i="76"/>
  <c r="E7059" i="76"/>
  <c r="E7060" i="76"/>
  <c r="E7061" i="76"/>
  <c r="E7062" i="76"/>
  <c r="E7063" i="76"/>
  <c r="E7064" i="76"/>
  <c r="E7065" i="76"/>
  <c r="E7066" i="76"/>
  <c r="E7067" i="76"/>
  <c r="E7068" i="76"/>
  <c r="E7069" i="76"/>
  <c r="E7070" i="76"/>
  <c r="E7071" i="76"/>
  <c r="E7072" i="76"/>
  <c r="E7073" i="76"/>
  <c r="E7074" i="76"/>
  <c r="E7075" i="76"/>
  <c r="E7076" i="76"/>
  <c r="E7077" i="76"/>
  <c r="E7078" i="76"/>
  <c r="E7079" i="76"/>
  <c r="E7080" i="76"/>
  <c r="E7081" i="76"/>
  <c r="E7082" i="76"/>
  <c r="E7083" i="76"/>
  <c r="E7084" i="76"/>
  <c r="E7085" i="76"/>
  <c r="E7086" i="76"/>
  <c r="E7087" i="76"/>
  <c r="E7088" i="76"/>
  <c r="E7089" i="76"/>
  <c r="E7090" i="76"/>
  <c r="E7091" i="76"/>
  <c r="E7092" i="76"/>
  <c r="E7093" i="76"/>
  <c r="E7094" i="76"/>
  <c r="E7095" i="76"/>
  <c r="E7096" i="76"/>
  <c r="E7097" i="76"/>
  <c r="E7098" i="76"/>
  <c r="E7099" i="76"/>
  <c r="E7100" i="76"/>
  <c r="E7101" i="76"/>
  <c r="E7102" i="76"/>
  <c r="E7103" i="76"/>
  <c r="E7104" i="76"/>
  <c r="E7105" i="76"/>
  <c r="E7106" i="76"/>
  <c r="E7107" i="76"/>
  <c r="E7108" i="76"/>
  <c r="E7109" i="76"/>
  <c r="E7110" i="76"/>
  <c r="E7111" i="76"/>
  <c r="E7112" i="76"/>
  <c r="E7113" i="76"/>
  <c r="E7114" i="76"/>
  <c r="E7115" i="76"/>
  <c r="E7116" i="76"/>
  <c r="E7117" i="76"/>
  <c r="E7118" i="76"/>
  <c r="E7119" i="76"/>
  <c r="E7120" i="76"/>
  <c r="E7121" i="76"/>
  <c r="E7122" i="76"/>
  <c r="E7123" i="76"/>
  <c r="E7124" i="76"/>
  <c r="E7125" i="76"/>
  <c r="E7126" i="76"/>
  <c r="E7127" i="76"/>
  <c r="E7128" i="76"/>
  <c r="E7129" i="76"/>
  <c r="E7130" i="76"/>
  <c r="E7131" i="76"/>
  <c r="E7132" i="76"/>
  <c r="E7133" i="76"/>
  <c r="E7134" i="76"/>
  <c r="E7135" i="76"/>
  <c r="E7136" i="76"/>
  <c r="E7137" i="76"/>
  <c r="E7138" i="76"/>
  <c r="E7139" i="76"/>
  <c r="E7140" i="76"/>
  <c r="E7141" i="76"/>
  <c r="E7142" i="76"/>
  <c r="E7143" i="76"/>
  <c r="E7144" i="76"/>
  <c r="E7145" i="76"/>
  <c r="E7146" i="76"/>
  <c r="E7147" i="76"/>
  <c r="E7148" i="76"/>
  <c r="E7149" i="76"/>
  <c r="E7150" i="76"/>
  <c r="E7151" i="76"/>
  <c r="E7152" i="76"/>
  <c r="E7153" i="76"/>
  <c r="E7154" i="76"/>
  <c r="E7155" i="76"/>
  <c r="E7156" i="76"/>
  <c r="E7157" i="76"/>
  <c r="E7158" i="76"/>
  <c r="E7159" i="76"/>
  <c r="E7160" i="76"/>
  <c r="E7161" i="76"/>
  <c r="E7162" i="76"/>
  <c r="E7163" i="76"/>
  <c r="E7164" i="76"/>
  <c r="E7165" i="76"/>
  <c r="E7166" i="76"/>
  <c r="E7167" i="76"/>
  <c r="E7168" i="76"/>
  <c r="E7169" i="76"/>
  <c r="E7170" i="76"/>
  <c r="E7171" i="76"/>
  <c r="E7172" i="76"/>
  <c r="E7173" i="76"/>
  <c r="E7174" i="76"/>
  <c r="E7175" i="76"/>
  <c r="E7176" i="76"/>
  <c r="E7177" i="76"/>
  <c r="E7178" i="76"/>
  <c r="E7179" i="76"/>
  <c r="E7180" i="76"/>
  <c r="E7181" i="76"/>
  <c r="E7182" i="76"/>
  <c r="E7183" i="76"/>
  <c r="E7184" i="76"/>
  <c r="E7185" i="76"/>
  <c r="E7186" i="76"/>
  <c r="E7187" i="76"/>
  <c r="E7188" i="76"/>
  <c r="E7189" i="76"/>
  <c r="E7190" i="76"/>
  <c r="E7191" i="76"/>
  <c r="E7192" i="76"/>
  <c r="E7193" i="76"/>
  <c r="E7194" i="76"/>
  <c r="E7195" i="76"/>
  <c r="E7196" i="76"/>
  <c r="E7197" i="76"/>
  <c r="E7198" i="76"/>
  <c r="E7199" i="76"/>
  <c r="E7200" i="76"/>
  <c r="E7201" i="76"/>
  <c r="E7202" i="76"/>
  <c r="E7203" i="76"/>
  <c r="E7204" i="76"/>
  <c r="E7205" i="76"/>
  <c r="E7206" i="76"/>
  <c r="E7207" i="76"/>
  <c r="E7208" i="76"/>
  <c r="E7209" i="76"/>
  <c r="E7210" i="76"/>
  <c r="E7211" i="76"/>
  <c r="E7212" i="76"/>
  <c r="E7213" i="76"/>
  <c r="E7214" i="76"/>
  <c r="E7215" i="76"/>
  <c r="E7216" i="76"/>
  <c r="E7217" i="76"/>
  <c r="E7218" i="76"/>
  <c r="E7219" i="76"/>
  <c r="E7220" i="76"/>
  <c r="E7221" i="76"/>
  <c r="E7222" i="76"/>
  <c r="E7223" i="76"/>
  <c r="E7224" i="76"/>
  <c r="E7225" i="76"/>
  <c r="E7226" i="76"/>
  <c r="E7227" i="76"/>
  <c r="E7228" i="76"/>
  <c r="E7229" i="76"/>
  <c r="E7230" i="76"/>
  <c r="E7231" i="76"/>
  <c r="E7232" i="76"/>
  <c r="E7233" i="76"/>
  <c r="E7234" i="76"/>
  <c r="E7235" i="76"/>
  <c r="E7236" i="76"/>
  <c r="E7237" i="76"/>
  <c r="E7238" i="76"/>
  <c r="E7239" i="76"/>
  <c r="E7240" i="76"/>
  <c r="E7241" i="76"/>
  <c r="E7242" i="76"/>
  <c r="E7243" i="76"/>
  <c r="E7244" i="76"/>
  <c r="E7245" i="76"/>
  <c r="E7246" i="76"/>
  <c r="E7247" i="76"/>
  <c r="E7248" i="76"/>
  <c r="E7249" i="76"/>
  <c r="E7250" i="76"/>
  <c r="E7251" i="76"/>
  <c r="E7252" i="76"/>
  <c r="E7253" i="76"/>
  <c r="E7254" i="76"/>
  <c r="E7255" i="76"/>
  <c r="E7256" i="76"/>
  <c r="E7257" i="76"/>
  <c r="E7258" i="76"/>
  <c r="E7259" i="76"/>
  <c r="E7260" i="76"/>
  <c r="E7261" i="76"/>
  <c r="E7262" i="76"/>
  <c r="E7263" i="76"/>
  <c r="E7264" i="76"/>
  <c r="E7265" i="76"/>
  <c r="E7266" i="76"/>
  <c r="E7267" i="76"/>
  <c r="E7268" i="76"/>
  <c r="E7269" i="76"/>
  <c r="E7270" i="76"/>
  <c r="E7271" i="76"/>
  <c r="E7272" i="76"/>
  <c r="E7273" i="76"/>
  <c r="E7274" i="76"/>
  <c r="E7275" i="76"/>
  <c r="E7276" i="76"/>
  <c r="E7277" i="76"/>
  <c r="E7278" i="76"/>
  <c r="E7279" i="76"/>
  <c r="E7280" i="76"/>
  <c r="E7281" i="76"/>
  <c r="E7282" i="76"/>
  <c r="E7283" i="76"/>
  <c r="E7284" i="76"/>
  <c r="E7285" i="76"/>
  <c r="E7286" i="76"/>
  <c r="E7287" i="76"/>
  <c r="E7288" i="76"/>
  <c r="E7289" i="76"/>
  <c r="E7290" i="76"/>
  <c r="E7291" i="76"/>
  <c r="E7292" i="76"/>
  <c r="E7293" i="76"/>
  <c r="E7294" i="76"/>
  <c r="E7295" i="76"/>
  <c r="E7296" i="76"/>
  <c r="E7297" i="76"/>
  <c r="E7298" i="76"/>
  <c r="E7299" i="76"/>
  <c r="E7300" i="76"/>
  <c r="E7301" i="76"/>
  <c r="E7302" i="76"/>
  <c r="E7303" i="76"/>
  <c r="E7304" i="76"/>
  <c r="E7305" i="76"/>
  <c r="E7306" i="76"/>
  <c r="E7307" i="76"/>
  <c r="E7308" i="76"/>
  <c r="E7309" i="76"/>
  <c r="E7310" i="76"/>
  <c r="E7311" i="76"/>
  <c r="E7312" i="76"/>
  <c r="E7313" i="76"/>
  <c r="E7314" i="76"/>
  <c r="E7315" i="76"/>
  <c r="E7316" i="76"/>
  <c r="E7317" i="76"/>
  <c r="E7318" i="76"/>
  <c r="E7319" i="76"/>
  <c r="E7320" i="76"/>
  <c r="E7321" i="76"/>
  <c r="E7322" i="76"/>
  <c r="E7323" i="76"/>
  <c r="E7324" i="76"/>
  <c r="E7325" i="76"/>
  <c r="E7326" i="76"/>
  <c r="E7327" i="76"/>
  <c r="E7328" i="76"/>
  <c r="E7329" i="76"/>
  <c r="E7330" i="76"/>
  <c r="E7331" i="76"/>
  <c r="E7332" i="76"/>
  <c r="E7333" i="76"/>
  <c r="E7334" i="76"/>
  <c r="E7335" i="76"/>
  <c r="E7336" i="76"/>
  <c r="E7337" i="76"/>
  <c r="E7338" i="76"/>
  <c r="E7339" i="76"/>
  <c r="E7340" i="76"/>
  <c r="E7341" i="76"/>
  <c r="E7342" i="76"/>
  <c r="E7343" i="76"/>
  <c r="E7344" i="76"/>
  <c r="E7345" i="76"/>
  <c r="E7346" i="76"/>
  <c r="E7347" i="76"/>
  <c r="E7348" i="76"/>
  <c r="E7349" i="76"/>
  <c r="E7350" i="76"/>
  <c r="E7351" i="76"/>
  <c r="E7352" i="76"/>
  <c r="E7353" i="76"/>
  <c r="E7354" i="76"/>
  <c r="E7355" i="76"/>
  <c r="E7356" i="76"/>
  <c r="E7357" i="76"/>
  <c r="E7358" i="76"/>
  <c r="E7359" i="76"/>
  <c r="E7360" i="76"/>
  <c r="E7361" i="76"/>
  <c r="E7362" i="76"/>
  <c r="E7363" i="76"/>
  <c r="E7364" i="76"/>
  <c r="E7365" i="76"/>
  <c r="E7366" i="76"/>
  <c r="E7367" i="76"/>
  <c r="E7368" i="76"/>
  <c r="E7369" i="76"/>
  <c r="E7370" i="76"/>
  <c r="E7371" i="76"/>
  <c r="E7372" i="76"/>
  <c r="E7373" i="76"/>
  <c r="E7374" i="76"/>
  <c r="E7375" i="76"/>
  <c r="E7376" i="76"/>
  <c r="E7377" i="76"/>
  <c r="E7378" i="76"/>
  <c r="E7379" i="76"/>
  <c r="E7380" i="76"/>
  <c r="E7381" i="76"/>
  <c r="E7382" i="76"/>
  <c r="E7383" i="76"/>
  <c r="E7384" i="76"/>
  <c r="E7385" i="76"/>
  <c r="E7386" i="76"/>
  <c r="E7387" i="76"/>
  <c r="E7388" i="76"/>
  <c r="E7389" i="76"/>
  <c r="E7390" i="76"/>
  <c r="E7391" i="76"/>
  <c r="E7392" i="76"/>
  <c r="E7393" i="76"/>
  <c r="E7394" i="76"/>
  <c r="E7395" i="76"/>
  <c r="E7396" i="76"/>
  <c r="E7397" i="76"/>
  <c r="E7398" i="76"/>
  <c r="E7399" i="76"/>
  <c r="E7400" i="76"/>
  <c r="E7401" i="76"/>
  <c r="E7402" i="76"/>
  <c r="E7403" i="76"/>
  <c r="E7404" i="76"/>
  <c r="E7405" i="76"/>
  <c r="E7406" i="76"/>
  <c r="E7407" i="76"/>
  <c r="E7408" i="76"/>
  <c r="E7409" i="76"/>
  <c r="E7410" i="76"/>
  <c r="E7411" i="76"/>
  <c r="E7412" i="76"/>
  <c r="E7413" i="76"/>
  <c r="E7414" i="76"/>
  <c r="E7415" i="76"/>
  <c r="E7416" i="76"/>
  <c r="E7417" i="76"/>
  <c r="E7418" i="76"/>
  <c r="E7419" i="76"/>
  <c r="E7420" i="76"/>
  <c r="E7421" i="76"/>
  <c r="E7422" i="76"/>
  <c r="E7423" i="76"/>
  <c r="E7424" i="76"/>
  <c r="E7425" i="76"/>
  <c r="E7426" i="76"/>
  <c r="E7427" i="76"/>
  <c r="E7428" i="76"/>
  <c r="E7429" i="76"/>
  <c r="E7430" i="76"/>
  <c r="E7431" i="76"/>
  <c r="E7432" i="76"/>
  <c r="E7433" i="76"/>
  <c r="E7434" i="76"/>
  <c r="E7435" i="76"/>
  <c r="E7436" i="76"/>
  <c r="E7437" i="76"/>
  <c r="E7438" i="76"/>
  <c r="E7439" i="76"/>
  <c r="E7440" i="76"/>
  <c r="E7441" i="76"/>
  <c r="E7442" i="76"/>
  <c r="E7443" i="76"/>
  <c r="E7444" i="76"/>
  <c r="E7445" i="76"/>
  <c r="E7446" i="76"/>
  <c r="E7447" i="76"/>
  <c r="E7448" i="76"/>
  <c r="E7449" i="76"/>
  <c r="E7450" i="76"/>
  <c r="E7451" i="76"/>
  <c r="E7452" i="76"/>
  <c r="E7453" i="76"/>
  <c r="E7454" i="76"/>
  <c r="E7455" i="76"/>
  <c r="E7456" i="76"/>
  <c r="E7457" i="76"/>
  <c r="E7458" i="76"/>
  <c r="E7459" i="76"/>
  <c r="E7460" i="76"/>
  <c r="E7461" i="76"/>
  <c r="E7462" i="76"/>
  <c r="E7463" i="76"/>
  <c r="E7464" i="76"/>
  <c r="E7465" i="76"/>
  <c r="E7466" i="76"/>
  <c r="E7467" i="76"/>
  <c r="E7468" i="76"/>
  <c r="E7469" i="76"/>
  <c r="E7470" i="76"/>
  <c r="E7471" i="76"/>
  <c r="E7472" i="76"/>
  <c r="E7473" i="76"/>
  <c r="E7474" i="76"/>
  <c r="E7475" i="76"/>
  <c r="E7476" i="76"/>
  <c r="E7477" i="76"/>
  <c r="E7478" i="76"/>
  <c r="E7479" i="76"/>
  <c r="E7480" i="76"/>
  <c r="E7481" i="76"/>
  <c r="E7482" i="76"/>
  <c r="E7483" i="76"/>
  <c r="E7484" i="76"/>
  <c r="E7485" i="76"/>
  <c r="E7486" i="76"/>
  <c r="E7487" i="76"/>
  <c r="E7488" i="76"/>
  <c r="E7489" i="76"/>
  <c r="E7490" i="76"/>
  <c r="E7491" i="76"/>
  <c r="E7492" i="76"/>
  <c r="E7493" i="76"/>
  <c r="E7494" i="76"/>
  <c r="E7495" i="76"/>
  <c r="E7496" i="76"/>
  <c r="E7497" i="76"/>
  <c r="E7498" i="76"/>
  <c r="E7499" i="76"/>
  <c r="E7500" i="76"/>
  <c r="E7501" i="76"/>
  <c r="E7502" i="76"/>
  <c r="E7503" i="76"/>
  <c r="E7504" i="76"/>
  <c r="E7505" i="76"/>
  <c r="E7506" i="76"/>
  <c r="E7507" i="76"/>
  <c r="E7508" i="76"/>
  <c r="E7509" i="76"/>
  <c r="E7510" i="76"/>
  <c r="E7511" i="76"/>
  <c r="E7512" i="76"/>
  <c r="E7513" i="76"/>
  <c r="E7514" i="76"/>
  <c r="E7515" i="76"/>
  <c r="E7516" i="76"/>
  <c r="E7517" i="76"/>
  <c r="E7518" i="76"/>
  <c r="E7519" i="76"/>
  <c r="E7520" i="76"/>
  <c r="E7521" i="76"/>
  <c r="E7522" i="76"/>
  <c r="E7523" i="76"/>
  <c r="E7524" i="76"/>
  <c r="E7525" i="76"/>
  <c r="E7526" i="76"/>
  <c r="E7527" i="76"/>
  <c r="E7528" i="76"/>
  <c r="E7529" i="76"/>
  <c r="E7530" i="76"/>
  <c r="E7531" i="76"/>
  <c r="E7532" i="76"/>
  <c r="E7533" i="76"/>
  <c r="E7534" i="76"/>
  <c r="E7535" i="76"/>
  <c r="E7536" i="76"/>
  <c r="E7537" i="76"/>
  <c r="E7538" i="76"/>
  <c r="E7539" i="76"/>
  <c r="E7540" i="76"/>
  <c r="E7541" i="76"/>
  <c r="E7542" i="76"/>
  <c r="E7543" i="76"/>
  <c r="E7544" i="76"/>
  <c r="E7545" i="76"/>
  <c r="E7546" i="76"/>
  <c r="E7547" i="76"/>
  <c r="E7548" i="76"/>
  <c r="E7549" i="76"/>
  <c r="E7550" i="76"/>
  <c r="E7551" i="76"/>
  <c r="E7552" i="76"/>
  <c r="E7553" i="76"/>
  <c r="E7554" i="76"/>
  <c r="E7555" i="76"/>
  <c r="E7556" i="76"/>
  <c r="E7557" i="76"/>
  <c r="E7558" i="76"/>
  <c r="E7559" i="76"/>
  <c r="E7560" i="76"/>
  <c r="E7561" i="76"/>
  <c r="E7562" i="76"/>
  <c r="E7563" i="76"/>
  <c r="E7564" i="76"/>
  <c r="E7565" i="76"/>
  <c r="E7566" i="76"/>
  <c r="E7567" i="76"/>
  <c r="E7568" i="76"/>
  <c r="E7569" i="76"/>
  <c r="E7570" i="76"/>
  <c r="E7571" i="76"/>
  <c r="E7572" i="76"/>
  <c r="E7573" i="76"/>
  <c r="E7574" i="76"/>
  <c r="E7575" i="76"/>
  <c r="E7576" i="76"/>
  <c r="E7577" i="76"/>
  <c r="E7578" i="76"/>
  <c r="E7579" i="76"/>
  <c r="E7580" i="76"/>
  <c r="E7581" i="76"/>
  <c r="E7582" i="76"/>
  <c r="E7583" i="76"/>
  <c r="E7584" i="76"/>
  <c r="E7585" i="76"/>
  <c r="E7586" i="76"/>
  <c r="E7587" i="76"/>
  <c r="E7588" i="76"/>
  <c r="E7589" i="76"/>
  <c r="E7590" i="76"/>
  <c r="E7591" i="76"/>
  <c r="E7592" i="76"/>
  <c r="E7593" i="76"/>
  <c r="E7594" i="76"/>
  <c r="E7595" i="76"/>
  <c r="E7596" i="76"/>
  <c r="E7597" i="76"/>
  <c r="E7598" i="76"/>
  <c r="E7599" i="76"/>
  <c r="E7600" i="76"/>
  <c r="E7601" i="76"/>
  <c r="E7602" i="76"/>
  <c r="E7603" i="76"/>
  <c r="E7604" i="76"/>
  <c r="E7605" i="76"/>
  <c r="E7606" i="76"/>
  <c r="E7607" i="76"/>
  <c r="E7608" i="76"/>
  <c r="E7609" i="76"/>
  <c r="E7610" i="76"/>
  <c r="E7611" i="76"/>
  <c r="E7612" i="76"/>
  <c r="E7613" i="76"/>
  <c r="E7614" i="76"/>
  <c r="E7615" i="76"/>
  <c r="E7616" i="76"/>
  <c r="E7617" i="76"/>
  <c r="E7618" i="76"/>
  <c r="E7619" i="76"/>
  <c r="E7620" i="76"/>
  <c r="E7621" i="76"/>
  <c r="E7622" i="76"/>
  <c r="E7623" i="76"/>
  <c r="E7624" i="76"/>
  <c r="E7625" i="76"/>
  <c r="E7626" i="76"/>
  <c r="E7627" i="76"/>
  <c r="E7628" i="76"/>
  <c r="E7629" i="76"/>
  <c r="E7630" i="76"/>
  <c r="E7631" i="76"/>
  <c r="E7632" i="76"/>
  <c r="E7633" i="76"/>
  <c r="E7634" i="76"/>
  <c r="E7635" i="76"/>
  <c r="E7636" i="76"/>
  <c r="E7637" i="76"/>
  <c r="E7638" i="76"/>
  <c r="E7639" i="76"/>
  <c r="E7640" i="76"/>
  <c r="E7641" i="76"/>
  <c r="E7642" i="76"/>
  <c r="E7643" i="76"/>
  <c r="E7644" i="76"/>
  <c r="E7645" i="76"/>
  <c r="E7646" i="76"/>
  <c r="E7647" i="76"/>
  <c r="E7648" i="76"/>
  <c r="E7649" i="76"/>
  <c r="E7650" i="76"/>
  <c r="E7651" i="76"/>
  <c r="E7652" i="76"/>
  <c r="E7653" i="76"/>
  <c r="E7654" i="76"/>
  <c r="E7655" i="76"/>
  <c r="E7656" i="76"/>
  <c r="E7657" i="76"/>
  <c r="E7658" i="76"/>
  <c r="E7659" i="76"/>
  <c r="E7660" i="76"/>
  <c r="E7661" i="76"/>
  <c r="E7662" i="76"/>
  <c r="E7663" i="76"/>
  <c r="E7664" i="76"/>
  <c r="E7665" i="76"/>
  <c r="E7666" i="76"/>
  <c r="E7667" i="76"/>
  <c r="E7668" i="76"/>
  <c r="E7669" i="76"/>
  <c r="E7670" i="76"/>
  <c r="E7671" i="76"/>
  <c r="E7672" i="76"/>
  <c r="E7673" i="76"/>
  <c r="E7674" i="76"/>
  <c r="E7675" i="76"/>
  <c r="E7676" i="76"/>
  <c r="E7677" i="76"/>
  <c r="E7678" i="76"/>
  <c r="E7679" i="76"/>
  <c r="E7680" i="76"/>
  <c r="E7681" i="76"/>
  <c r="E7682" i="76"/>
  <c r="E7683" i="76"/>
  <c r="E7684" i="76"/>
  <c r="E7685" i="76"/>
  <c r="E7686" i="76"/>
  <c r="E7687" i="76"/>
  <c r="E7688" i="76"/>
  <c r="E7689" i="76"/>
  <c r="E7690" i="76"/>
  <c r="E7691" i="76"/>
  <c r="E7692" i="76"/>
  <c r="E7693" i="76"/>
  <c r="E7694" i="76"/>
  <c r="E7695" i="76"/>
  <c r="E7696" i="76"/>
  <c r="E7697" i="76"/>
  <c r="E7698" i="76"/>
  <c r="E7699" i="76"/>
  <c r="E7700" i="76"/>
  <c r="E7701" i="76"/>
  <c r="E7702" i="76"/>
  <c r="E7703" i="76"/>
  <c r="E7704" i="76"/>
  <c r="E7705" i="76"/>
  <c r="E7706" i="76"/>
  <c r="E7707" i="76"/>
  <c r="E7708" i="76"/>
  <c r="E7709" i="76"/>
  <c r="E7710" i="76"/>
  <c r="E7711" i="76"/>
  <c r="E7712" i="76"/>
  <c r="E7713" i="76"/>
  <c r="E7714" i="76"/>
  <c r="E7715" i="76"/>
  <c r="E7716" i="76"/>
  <c r="E7717" i="76"/>
  <c r="E7718" i="76"/>
  <c r="E7719" i="76"/>
  <c r="E7720" i="76"/>
  <c r="E7721" i="76"/>
  <c r="E7722" i="76"/>
  <c r="E7723" i="76"/>
  <c r="E7724" i="76"/>
  <c r="E7725" i="76"/>
  <c r="E7726" i="76"/>
  <c r="E7727" i="76"/>
  <c r="E7728" i="76"/>
  <c r="E7729" i="76"/>
  <c r="E7730" i="76"/>
  <c r="E7731" i="76"/>
  <c r="E7732" i="76"/>
  <c r="E7733" i="76"/>
  <c r="E7734" i="76"/>
  <c r="E7735" i="76"/>
  <c r="E7736" i="76"/>
  <c r="E7737" i="76"/>
  <c r="E7738" i="76"/>
  <c r="E7739" i="76"/>
  <c r="E7740" i="76"/>
  <c r="E7741" i="76"/>
  <c r="E7742" i="76"/>
  <c r="E7743" i="76"/>
  <c r="E7744" i="76"/>
  <c r="E7745" i="76"/>
  <c r="E7746" i="76"/>
  <c r="E7747" i="76"/>
  <c r="E7748" i="76"/>
  <c r="E7749" i="76"/>
  <c r="E7750" i="76"/>
  <c r="E7751" i="76"/>
  <c r="E7752" i="76"/>
  <c r="E7753" i="76"/>
  <c r="E7754" i="76"/>
  <c r="E7755" i="76"/>
  <c r="E7756" i="76"/>
  <c r="E7757" i="76"/>
  <c r="E7758" i="76"/>
  <c r="E7759" i="76"/>
  <c r="E7760" i="76"/>
  <c r="E7761" i="76"/>
  <c r="E7762" i="76"/>
  <c r="E7763" i="76"/>
  <c r="E7764" i="76"/>
  <c r="E7765" i="76"/>
  <c r="E7766" i="76"/>
  <c r="E7767" i="76"/>
  <c r="E7768" i="76"/>
  <c r="E7769" i="76"/>
  <c r="E7770" i="76"/>
  <c r="E7771" i="76"/>
  <c r="E7772" i="76"/>
  <c r="E7773" i="76"/>
  <c r="E7774" i="76"/>
  <c r="E7775" i="76"/>
  <c r="E7776" i="76"/>
  <c r="E7777" i="76"/>
  <c r="E7778" i="76"/>
  <c r="E7779" i="76"/>
  <c r="E7780" i="76"/>
  <c r="E7781" i="76"/>
  <c r="E7782" i="76"/>
  <c r="E7783" i="76"/>
  <c r="E7784" i="76"/>
  <c r="E7785" i="76"/>
  <c r="E7786" i="76"/>
  <c r="E7787" i="76"/>
  <c r="E7788" i="76"/>
  <c r="E7789" i="76"/>
  <c r="E7790" i="76"/>
  <c r="E7791" i="76"/>
  <c r="E7792" i="76"/>
  <c r="E7793" i="76"/>
  <c r="E7794" i="76"/>
  <c r="E7795" i="76"/>
  <c r="E7796" i="76"/>
  <c r="E7797" i="76"/>
  <c r="E7798" i="76"/>
  <c r="E7799" i="76"/>
  <c r="E7800" i="76"/>
  <c r="E7801" i="76"/>
  <c r="E7802" i="76"/>
  <c r="E7803" i="76"/>
  <c r="E7804" i="76"/>
  <c r="E7805" i="76"/>
  <c r="E7806" i="76"/>
  <c r="E7807" i="76"/>
  <c r="E7808" i="76"/>
  <c r="E7809" i="76"/>
  <c r="E7810" i="76"/>
  <c r="E7811" i="76"/>
  <c r="E7812" i="76"/>
  <c r="E7813" i="76"/>
  <c r="E7814" i="76"/>
  <c r="E7815" i="76"/>
  <c r="E7816" i="76"/>
  <c r="E7817" i="76"/>
  <c r="E7818" i="76"/>
  <c r="E7819" i="76"/>
  <c r="E7820" i="76"/>
  <c r="E7821" i="76"/>
  <c r="E7822" i="76"/>
  <c r="E7823" i="76"/>
  <c r="E7824" i="76"/>
  <c r="E7825" i="76"/>
  <c r="E7826" i="76"/>
  <c r="E7827" i="76"/>
  <c r="E7828" i="76"/>
  <c r="E7829" i="76"/>
  <c r="E7830" i="76"/>
  <c r="E7831" i="76"/>
  <c r="E7832" i="76"/>
  <c r="E7833" i="76"/>
  <c r="E7834" i="76"/>
  <c r="E7835" i="76"/>
  <c r="E7836" i="76"/>
  <c r="E7837" i="76"/>
  <c r="E7838" i="76"/>
  <c r="E7839" i="76"/>
  <c r="E7840" i="76"/>
  <c r="E7841" i="76"/>
  <c r="E7842" i="76"/>
  <c r="E7843" i="76"/>
  <c r="E7844" i="76"/>
  <c r="E7845" i="76"/>
  <c r="E7846" i="76"/>
  <c r="E7847" i="76"/>
  <c r="E7848" i="76"/>
  <c r="E7849" i="76"/>
  <c r="E7850" i="76"/>
  <c r="E7851" i="76"/>
  <c r="E7852" i="76"/>
  <c r="E7853" i="76"/>
  <c r="E7854" i="76"/>
  <c r="E7855" i="76"/>
  <c r="E7856" i="76"/>
  <c r="E7857" i="76"/>
  <c r="E7858" i="76"/>
  <c r="E7859" i="76"/>
  <c r="E7860" i="76"/>
  <c r="E7861" i="76"/>
  <c r="E7862" i="76"/>
  <c r="E7863" i="76"/>
  <c r="E7864" i="76"/>
  <c r="E7865" i="76"/>
  <c r="E7866" i="76"/>
  <c r="E7867" i="76"/>
  <c r="E7868" i="76"/>
  <c r="E7869" i="76"/>
  <c r="E7870" i="76"/>
  <c r="E7871" i="76"/>
  <c r="E7872" i="76"/>
  <c r="E7873" i="76"/>
  <c r="E7874" i="76"/>
  <c r="E7875" i="76"/>
  <c r="E7876" i="76"/>
  <c r="E7877" i="76"/>
  <c r="E7878" i="76"/>
  <c r="E7879" i="76"/>
  <c r="E7880" i="76"/>
  <c r="E7881" i="76"/>
  <c r="E7882" i="76"/>
  <c r="E7883" i="76"/>
  <c r="E7884" i="76"/>
  <c r="E7885" i="76"/>
  <c r="E7886" i="76"/>
  <c r="E7887" i="76"/>
  <c r="E7888" i="76"/>
  <c r="E7889" i="76"/>
  <c r="E7890" i="76"/>
  <c r="E7891" i="76"/>
  <c r="E7892" i="76"/>
  <c r="E7893" i="76"/>
  <c r="E7894" i="76"/>
  <c r="E7895" i="76"/>
  <c r="E7896" i="76"/>
  <c r="E7897" i="76"/>
  <c r="E7898" i="76"/>
  <c r="E7899" i="76"/>
  <c r="E7900" i="76"/>
  <c r="E7901" i="76"/>
  <c r="E7902" i="76"/>
  <c r="E7903" i="76"/>
  <c r="E7904" i="76"/>
  <c r="E7905" i="76"/>
  <c r="E7906" i="76"/>
  <c r="E7907" i="76"/>
  <c r="E7908" i="76"/>
  <c r="E7909" i="76"/>
  <c r="E7910" i="76"/>
  <c r="E7911" i="76"/>
  <c r="E7912" i="76"/>
  <c r="E7913" i="76"/>
  <c r="E7914" i="76"/>
  <c r="E7915" i="76"/>
  <c r="E7916" i="76"/>
  <c r="E7917" i="76"/>
  <c r="E7918" i="76"/>
  <c r="E7919" i="76"/>
  <c r="E7920" i="76"/>
  <c r="E7921" i="76"/>
  <c r="E7922" i="76"/>
  <c r="E7923" i="76"/>
  <c r="E7924" i="76"/>
  <c r="E7925" i="76"/>
  <c r="E7926" i="76"/>
  <c r="E7927" i="76"/>
  <c r="E7928" i="76"/>
  <c r="E7929" i="76"/>
  <c r="E7930" i="76"/>
  <c r="E7931" i="76"/>
  <c r="E7932" i="76"/>
  <c r="E7933" i="76"/>
  <c r="E7934" i="76"/>
  <c r="E7935" i="76"/>
  <c r="E7936" i="76"/>
  <c r="E7937" i="76"/>
  <c r="E7938" i="76"/>
  <c r="E7939" i="76"/>
  <c r="E7940" i="76"/>
  <c r="E7941" i="76"/>
  <c r="E7942" i="76"/>
  <c r="E7943" i="76"/>
  <c r="E7944" i="76"/>
  <c r="E7945" i="76"/>
  <c r="E7946" i="76"/>
  <c r="E7947" i="76"/>
  <c r="E7948" i="76"/>
  <c r="E7949" i="76"/>
  <c r="E7950" i="76"/>
  <c r="E7951" i="76"/>
  <c r="E7952" i="76"/>
  <c r="E7953" i="76"/>
  <c r="E7954" i="76"/>
  <c r="E7955" i="76"/>
  <c r="E7956" i="76"/>
  <c r="E7957" i="76"/>
  <c r="E7958" i="76"/>
  <c r="E7959" i="76"/>
  <c r="E7960" i="76"/>
  <c r="E7961" i="76"/>
  <c r="E7962" i="76"/>
  <c r="E7963" i="76"/>
  <c r="E7964" i="76"/>
  <c r="E7965" i="76"/>
  <c r="E7966" i="76"/>
  <c r="E7967" i="76"/>
  <c r="E7968" i="76"/>
  <c r="E7969" i="76"/>
  <c r="E7970" i="76"/>
  <c r="E7971" i="76"/>
  <c r="E7972" i="76"/>
  <c r="E7973" i="76"/>
  <c r="E7974" i="76"/>
  <c r="E7975" i="76"/>
  <c r="E7976" i="76"/>
  <c r="E7977" i="76"/>
  <c r="E7978" i="76"/>
  <c r="E7979" i="76"/>
  <c r="E7980" i="76"/>
  <c r="E7981" i="76"/>
  <c r="E7982" i="76"/>
  <c r="E7983" i="76"/>
  <c r="E7984" i="76"/>
  <c r="E7985" i="76"/>
  <c r="E7986" i="76"/>
  <c r="E7987" i="76"/>
  <c r="E7988" i="76"/>
  <c r="E7989" i="76"/>
  <c r="E7990" i="76"/>
  <c r="E7991" i="76"/>
  <c r="E7992" i="76"/>
  <c r="E7993" i="76"/>
  <c r="E7994" i="76"/>
  <c r="E7995" i="76"/>
  <c r="E7996" i="76"/>
  <c r="E7997" i="76"/>
  <c r="E7998" i="76"/>
  <c r="E7999" i="76"/>
  <c r="E8000" i="76"/>
  <c r="E8001" i="76"/>
  <c r="E8002" i="76"/>
  <c r="E8003" i="76"/>
  <c r="E8004" i="76"/>
  <c r="E8005" i="76"/>
  <c r="E8006" i="76"/>
  <c r="E8007" i="76"/>
  <c r="E8008" i="76"/>
  <c r="E8009" i="76"/>
  <c r="E8010" i="76"/>
  <c r="E8011" i="76"/>
  <c r="E8012" i="76"/>
  <c r="E8013" i="76"/>
  <c r="E8014" i="76"/>
  <c r="E8015" i="76"/>
  <c r="E8016" i="76"/>
  <c r="E8017" i="76"/>
  <c r="E8018" i="76"/>
  <c r="E8019" i="76"/>
  <c r="E8020" i="76"/>
  <c r="E8021" i="76"/>
  <c r="E8022" i="76"/>
  <c r="E8023" i="76"/>
  <c r="E8024" i="76"/>
  <c r="E8025" i="76"/>
  <c r="E8026" i="76"/>
  <c r="E8027" i="76"/>
  <c r="E8028" i="76"/>
  <c r="E8029" i="76"/>
  <c r="E8030" i="76"/>
  <c r="E8031" i="76"/>
  <c r="E8032" i="76"/>
  <c r="E8033" i="76"/>
  <c r="E8034" i="76"/>
  <c r="E8035" i="76"/>
  <c r="E8036" i="76"/>
  <c r="E8037" i="76"/>
  <c r="E8038" i="76"/>
  <c r="E8039" i="76"/>
  <c r="E8040" i="76"/>
  <c r="E8041" i="76"/>
  <c r="E8042" i="76"/>
  <c r="E8043" i="76"/>
  <c r="E8044" i="76"/>
  <c r="E8045" i="76"/>
  <c r="E8046" i="76"/>
  <c r="E8047" i="76"/>
  <c r="E8048" i="76"/>
  <c r="E8049" i="76"/>
  <c r="E8050" i="76"/>
  <c r="E8051" i="76"/>
  <c r="E8052" i="76"/>
  <c r="E8053" i="76"/>
  <c r="E8054" i="76"/>
  <c r="E8055" i="76"/>
  <c r="E8056" i="76"/>
  <c r="E8057" i="76"/>
  <c r="E8058" i="76"/>
  <c r="E8059" i="76"/>
  <c r="E8060" i="76"/>
  <c r="E8061" i="76"/>
  <c r="E8062" i="76"/>
  <c r="E8063" i="76"/>
  <c r="E8064" i="76"/>
  <c r="E8065" i="76"/>
  <c r="E8066" i="76"/>
  <c r="E8067" i="76"/>
  <c r="E8068" i="76"/>
  <c r="E8069" i="76"/>
  <c r="E8070" i="76"/>
  <c r="E8071" i="76"/>
  <c r="E8072" i="76"/>
  <c r="E8073" i="76"/>
  <c r="E8074" i="76"/>
  <c r="E8075" i="76"/>
  <c r="E8076" i="76"/>
  <c r="E8077" i="76"/>
  <c r="E8078" i="76"/>
  <c r="E8079" i="76"/>
  <c r="E8080" i="76"/>
  <c r="E8081" i="76"/>
  <c r="E8082" i="76"/>
  <c r="E8083" i="76"/>
  <c r="E8084" i="76"/>
  <c r="E8085" i="76"/>
  <c r="E8086" i="76"/>
  <c r="E8087" i="76"/>
  <c r="E8088" i="76"/>
  <c r="E8089" i="76"/>
  <c r="E8090" i="76"/>
  <c r="E8091" i="76"/>
  <c r="E8092" i="76"/>
  <c r="E8093" i="76"/>
  <c r="E8094" i="76"/>
  <c r="E8095" i="76"/>
  <c r="E8096" i="76"/>
  <c r="E8097" i="76"/>
  <c r="E8098" i="76"/>
  <c r="E8099" i="76"/>
  <c r="E8100" i="76"/>
  <c r="E8101" i="76"/>
  <c r="E8102" i="76"/>
  <c r="E8103" i="76"/>
  <c r="E8104" i="76"/>
  <c r="E8105" i="76"/>
  <c r="E8106" i="76"/>
  <c r="E8107" i="76"/>
  <c r="E8108" i="76"/>
  <c r="E8109" i="76"/>
  <c r="E8110" i="76"/>
  <c r="E8111" i="76"/>
  <c r="E8112" i="76"/>
  <c r="E8113" i="76"/>
  <c r="E8114" i="76"/>
  <c r="E8115" i="76"/>
  <c r="E8116" i="76"/>
  <c r="E8117" i="76"/>
  <c r="E8118" i="76"/>
  <c r="E8119" i="76"/>
  <c r="E8120" i="76"/>
  <c r="E8121" i="76"/>
  <c r="E8122" i="76"/>
  <c r="E8123" i="76"/>
  <c r="E8124" i="76"/>
  <c r="E8125" i="76"/>
  <c r="E8126" i="76"/>
  <c r="E8127" i="76"/>
  <c r="E8128" i="76"/>
  <c r="E8129" i="76"/>
  <c r="E8130" i="76"/>
  <c r="E8131" i="76"/>
  <c r="E8132" i="76"/>
  <c r="E8133" i="76"/>
  <c r="E8134" i="76"/>
  <c r="E8135" i="76"/>
  <c r="E8136" i="76"/>
  <c r="E8137" i="76"/>
  <c r="E8138" i="76"/>
  <c r="E8139" i="76"/>
  <c r="E8140" i="76"/>
  <c r="E8141" i="76"/>
  <c r="E8142" i="76"/>
  <c r="E8143" i="76"/>
  <c r="E8144" i="76"/>
  <c r="E8145" i="76"/>
  <c r="E8146" i="76"/>
  <c r="E8147" i="76"/>
  <c r="E8148" i="76"/>
  <c r="E8149" i="76"/>
  <c r="E8150" i="76"/>
  <c r="E8151" i="76"/>
  <c r="E8152" i="76"/>
  <c r="E8153" i="76"/>
  <c r="E8154" i="76"/>
  <c r="E8155" i="76"/>
  <c r="E8156" i="76"/>
  <c r="E8157" i="76"/>
  <c r="E8158" i="76"/>
  <c r="E8159" i="76"/>
  <c r="E8160" i="76"/>
  <c r="E8161" i="76"/>
  <c r="E8162" i="76"/>
  <c r="E8163" i="76"/>
  <c r="E8164" i="76"/>
  <c r="E8165" i="76"/>
  <c r="E8166" i="76"/>
  <c r="E8167" i="76"/>
  <c r="E8168" i="76"/>
  <c r="E8169" i="76"/>
  <c r="E8170" i="76"/>
  <c r="E8171" i="76"/>
  <c r="E8172" i="76"/>
  <c r="E8173" i="76"/>
  <c r="E8174" i="76"/>
  <c r="E8175" i="76"/>
  <c r="E8176" i="76"/>
  <c r="E8177" i="76"/>
  <c r="E8178" i="76"/>
  <c r="E8179" i="76"/>
  <c r="E8180" i="76"/>
  <c r="E8181" i="76"/>
  <c r="E8182" i="76"/>
  <c r="E8183" i="76"/>
  <c r="E8184" i="76"/>
  <c r="E8185" i="76"/>
  <c r="E8186" i="76"/>
  <c r="E8187" i="76"/>
  <c r="E8188" i="76"/>
  <c r="E8189" i="76"/>
  <c r="E8190" i="76"/>
  <c r="E8191" i="76"/>
  <c r="E8192" i="76"/>
  <c r="E8193" i="76"/>
  <c r="E8194" i="76"/>
  <c r="E8195" i="76"/>
  <c r="E8196" i="76"/>
  <c r="E8197" i="76"/>
  <c r="E8198" i="76"/>
  <c r="E8199" i="76"/>
  <c r="E8200" i="76"/>
  <c r="E8201" i="76"/>
  <c r="E8202" i="76"/>
  <c r="E8203" i="76"/>
  <c r="E8204" i="76"/>
  <c r="E8205" i="76"/>
  <c r="E8206" i="76"/>
  <c r="E8207" i="76"/>
  <c r="E8208" i="76"/>
  <c r="E8209" i="76"/>
  <c r="E8210" i="76"/>
  <c r="E8211" i="76"/>
  <c r="E8212" i="76"/>
  <c r="E8213" i="76"/>
  <c r="E8214" i="76"/>
  <c r="E8215" i="76"/>
  <c r="E8216" i="76"/>
  <c r="E8217" i="76"/>
  <c r="E8218" i="76"/>
  <c r="E8219" i="76"/>
  <c r="E8220" i="76"/>
  <c r="E8221" i="76"/>
  <c r="E8222" i="76"/>
  <c r="E8223" i="76"/>
  <c r="E8224" i="76"/>
  <c r="E8225" i="76"/>
  <c r="E8226" i="76"/>
  <c r="E8227" i="76"/>
  <c r="E8228" i="76"/>
  <c r="E8229" i="76"/>
  <c r="E8230" i="76"/>
  <c r="E8231" i="76"/>
  <c r="E8232" i="76"/>
  <c r="E8233" i="76"/>
  <c r="E8234" i="76"/>
  <c r="E8235" i="76"/>
  <c r="E8236" i="76"/>
  <c r="E8237" i="76"/>
  <c r="E8238" i="76"/>
  <c r="E8239" i="76"/>
  <c r="E8240" i="76"/>
  <c r="E8241" i="76"/>
  <c r="E8242" i="76"/>
  <c r="E8243" i="76"/>
  <c r="E8244" i="76"/>
  <c r="E8245" i="76"/>
  <c r="E8246" i="76"/>
  <c r="E8247" i="76"/>
  <c r="E8248" i="76"/>
  <c r="E8249" i="76"/>
  <c r="E8250" i="76"/>
  <c r="E8251" i="76"/>
  <c r="E8252" i="76"/>
  <c r="E8253" i="76"/>
  <c r="E8254" i="76"/>
  <c r="E8255" i="76"/>
  <c r="E8256" i="76"/>
  <c r="E8257" i="76"/>
  <c r="E8258" i="76"/>
  <c r="E8259" i="76"/>
  <c r="E8260" i="76"/>
  <c r="E8261" i="76"/>
  <c r="E8262" i="76"/>
  <c r="E8263" i="76"/>
  <c r="E8264" i="76"/>
  <c r="E8265" i="76"/>
  <c r="E8266" i="76"/>
  <c r="E8267" i="76"/>
  <c r="E8268" i="76"/>
  <c r="E8269" i="76"/>
  <c r="E8270" i="76"/>
  <c r="E8271" i="76"/>
  <c r="E8272" i="76"/>
  <c r="E8273" i="76"/>
  <c r="E8274" i="76"/>
  <c r="E8275" i="76"/>
  <c r="E8276" i="76"/>
  <c r="E8277" i="76"/>
  <c r="E8278" i="76"/>
  <c r="E8279" i="76"/>
  <c r="E8280" i="76"/>
  <c r="E8281" i="76"/>
  <c r="E8282" i="76"/>
  <c r="E8283" i="76"/>
  <c r="E8284" i="76"/>
  <c r="E8285" i="76"/>
  <c r="E8286" i="76"/>
  <c r="E8287" i="76"/>
  <c r="E8288" i="76"/>
  <c r="E8289" i="76"/>
  <c r="E8290" i="76"/>
  <c r="E8291" i="76"/>
  <c r="E8292" i="76"/>
  <c r="E8293" i="76"/>
  <c r="E8294" i="76"/>
  <c r="E8295" i="76"/>
  <c r="E8296" i="76"/>
  <c r="E8297" i="76"/>
  <c r="E8298" i="76"/>
  <c r="E8299" i="76"/>
  <c r="E8300" i="76"/>
  <c r="E8301" i="76"/>
  <c r="E8302" i="76"/>
  <c r="E8303" i="76"/>
  <c r="E8304" i="76"/>
  <c r="E8305" i="76"/>
  <c r="E8306" i="76"/>
  <c r="E8307" i="76"/>
  <c r="E8308" i="76"/>
  <c r="E8309" i="76"/>
  <c r="E8310" i="76"/>
  <c r="E8311" i="76"/>
  <c r="E8312" i="76"/>
  <c r="E8313" i="76"/>
  <c r="E8314" i="76"/>
  <c r="E8315" i="76"/>
  <c r="E8316" i="76"/>
  <c r="E8317" i="76"/>
  <c r="E8318" i="76"/>
  <c r="E8319" i="76"/>
  <c r="E8320" i="76"/>
  <c r="E8321" i="76"/>
  <c r="E8322" i="76"/>
  <c r="E8323" i="76"/>
  <c r="E8324" i="76"/>
  <c r="E8325" i="76"/>
  <c r="E8326" i="76"/>
  <c r="E8327" i="76"/>
  <c r="E8328" i="76"/>
  <c r="E8329" i="76"/>
  <c r="E8330" i="76"/>
  <c r="E8331" i="76"/>
  <c r="E8332" i="76"/>
  <c r="E8333" i="76"/>
  <c r="E8334" i="76"/>
  <c r="E8335" i="76"/>
  <c r="E8336" i="76"/>
  <c r="E8337" i="76"/>
  <c r="E8338" i="76"/>
  <c r="E8339" i="76"/>
  <c r="E8340" i="76"/>
  <c r="E8341" i="76"/>
  <c r="E8342" i="76"/>
  <c r="E8343" i="76"/>
  <c r="E8344" i="76"/>
  <c r="E8345" i="76"/>
  <c r="E8346" i="76"/>
  <c r="E8347" i="76"/>
  <c r="E8348" i="76"/>
  <c r="E8349" i="76"/>
  <c r="E8350" i="76"/>
  <c r="E8351" i="76"/>
  <c r="E8352" i="76"/>
  <c r="E8353" i="76"/>
  <c r="E8354" i="76"/>
  <c r="E8355" i="76"/>
  <c r="E8356" i="76"/>
  <c r="E8357" i="76"/>
  <c r="E8358" i="76"/>
  <c r="E8359" i="76"/>
  <c r="E8360" i="76"/>
  <c r="E8361" i="76"/>
  <c r="E8362" i="76"/>
  <c r="E8363" i="76"/>
  <c r="E8364" i="76"/>
  <c r="E8365" i="76"/>
  <c r="E8366" i="76"/>
  <c r="E8367" i="76"/>
  <c r="E8368" i="76"/>
  <c r="E8369" i="76"/>
  <c r="E8370" i="76"/>
  <c r="E8371" i="76"/>
  <c r="E8372" i="76"/>
  <c r="E8373" i="76"/>
  <c r="E8374" i="76"/>
  <c r="E8375" i="76"/>
  <c r="E8376" i="76"/>
  <c r="E8377" i="76"/>
  <c r="E8378" i="76"/>
  <c r="E8379" i="76"/>
  <c r="E8380" i="76"/>
  <c r="E8381" i="76"/>
  <c r="E8382" i="76"/>
  <c r="E8383" i="76"/>
  <c r="E8384" i="76"/>
  <c r="E8385" i="76"/>
  <c r="E8386" i="76"/>
  <c r="E8387" i="76"/>
  <c r="E8388" i="76"/>
  <c r="E8389" i="76"/>
  <c r="E8390" i="76"/>
  <c r="E8391" i="76"/>
  <c r="E8392" i="76"/>
  <c r="E8393" i="76"/>
  <c r="E8394" i="76"/>
  <c r="E8395" i="76"/>
  <c r="E8396" i="76"/>
  <c r="E8397" i="76"/>
  <c r="E8398" i="76"/>
  <c r="E8399" i="76"/>
  <c r="E8400" i="76"/>
  <c r="E8401" i="76"/>
  <c r="E8402" i="76"/>
  <c r="E8403" i="76"/>
  <c r="E8404" i="76"/>
  <c r="E8405" i="76"/>
  <c r="E8406" i="76"/>
  <c r="E8407" i="76"/>
  <c r="E8408" i="76"/>
  <c r="E8409" i="76"/>
  <c r="E8410" i="76"/>
  <c r="E8411" i="76"/>
  <c r="E8412" i="76"/>
  <c r="E8413" i="76"/>
  <c r="E8414" i="76"/>
  <c r="E8415" i="76"/>
  <c r="E8416" i="76"/>
  <c r="E8417" i="76"/>
  <c r="E8418" i="76"/>
  <c r="E8419" i="76"/>
  <c r="E8420" i="76"/>
  <c r="E8421" i="76"/>
  <c r="E8422" i="76"/>
  <c r="E8423" i="76"/>
  <c r="E8424" i="76"/>
  <c r="E8425" i="76"/>
  <c r="E8426" i="76"/>
  <c r="E8427" i="76"/>
  <c r="E8428" i="76"/>
  <c r="E8429" i="76"/>
  <c r="E8430" i="76"/>
  <c r="E8431" i="76"/>
  <c r="E8432" i="76"/>
  <c r="E8433" i="76"/>
  <c r="E8434" i="76"/>
  <c r="E8435" i="76"/>
  <c r="E8436" i="76"/>
  <c r="E8437" i="76"/>
  <c r="E8438" i="76"/>
  <c r="E8439" i="76"/>
  <c r="E8440" i="76"/>
  <c r="E8441" i="76"/>
  <c r="E8442" i="76"/>
  <c r="E8443" i="76"/>
  <c r="E8444" i="76"/>
  <c r="E8445" i="76"/>
  <c r="E8446" i="76"/>
  <c r="E8447" i="76"/>
  <c r="E8448" i="76"/>
  <c r="E8449" i="76"/>
  <c r="E8450" i="76"/>
  <c r="E8451" i="76"/>
  <c r="E8452" i="76"/>
  <c r="E8453" i="76"/>
  <c r="E8454" i="76"/>
  <c r="E8455" i="76"/>
  <c r="E8456" i="76"/>
  <c r="E8457" i="76"/>
  <c r="E8458" i="76"/>
  <c r="E8459" i="76"/>
  <c r="E8460" i="76"/>
  <c r="E8461" i="76"/>
  <c r="E8462" i="76"/>
  <c r="E8463" i="76"/>
  <c r="E8464" i="76"/>
  <c r="E8465" i="76"/>
  <c r="E8466" i="76"/>
  <c r="E8467" i="76"/>
  <c r="E8468" i="76"/>
  <c r="E8469" i="76"/>
  <c r="E8470" i="76"/>
  <c r="E8471" i="76"/>
  <c r="E8472" i="76"/>
  <c r="E8473" i="76"/>
  <c r="E8474" i="76"/>
  <c r="E8475" i="76"/>
  <c r="E8476" i="76"/>
  <c r="E8477" i="76"/>
  <c r="E8478" i="76"/>
  <c r="E8479" i="76"/>
  <c r="E8480" i="76"/>
  <c r="E8481" i="76"/>
  <c r="E8482" i="76"/>
  <c r="E8483" i="76"/>
  <c r="E8484" i="76"/>
  <c r="E8485" i="76"/>
  <c r="E8486" i="76"/>
  <c r="E8487" i="76"/>
  <c r="E8488" i="76"/>
  <c r="E8489" i="76"/>
  <c r="E8490" i="76"/>
  <c r="E8491" i="76"/>
  <c r="E8492" i="76"/>
  <c r="E8493" i="76"/>
  <c r="E8494" i="76"/>
  <c r="E8495" i="76"/>
  <c r="E8496" i="76"/>
  <c r="E8497" i="76"/>
  <c r="E8498" i="76"/>
  <c r="E8499" i="76"/>
  <c r="E8500" i="76"/>
  <c r="E8501" i="76"/>
  <c r="E8502" i="76"/>
  <c r="E8503" i="76"/>
  <c r="E8504" i="76"/>
  <c r="E8505" i="76"/>
  <c r="E8506" i="76"/>
  <c r="E8507" i="76"/>
  <c r="E8508" i="76"/>
  <c r="E8509" i="76"/>
  <c r="E8510" i="76"/>
  <c r="E8511" i="76"/>
  <c r="E8512" i="76"/>
  <c r="E8513" i="76"/>
  <c r="E8514" i="76"/>
  <c r="E8515" i="76"/>
  <c r="E8516" i="76"/>
  <c r="E8517" i="76"/>
  <c r="E8518" i="76"/>
  <c r="E8519" i="76"/>
  <c r="E8520" i="76"/>
  <c r="E8521" i="76"/>
  <c r="E8522" i="76"/>
  <c r="E8523" i="76"/>
  <c r="E8524" i="76"/>
  <c r="E8525" i="76"/>
  <c r="E8526" i="76"/>
  <c r="E8527" i="76"/>
  <c r="E8528" i="76"/>
  <c r="E8529" i="76"/>
  <c r="E8530" i="76"/>
  <c r="E8531" i="76"/>
  <c r="E8532" i="76"/>
  <c r="E8533" i="76"/>
  <c r="E8534" i="76"/>
  <c r="E8535" i="76"/>
  <c r="E8536" i="76"/>
  <c r="E8537" i="76"/>
  <c r="E8538" i="76"/>
  <c r="E8539" i="76"/>
  <c r="E8540" i="76"/>
  <c r="E8541" i="76"/>
  <c r="E8542" i="76"/>
  <c r="E8543" i="76"/>
  <c r="E8544" i="76"/>
  <c r="E8545" i="76"/>
  <c r="E8546" i="76"/>
  <c r="E8547" i="76"/>
  <c r="E8548" i="76"/>
  <c r="E8549" i="76"/>
  <c r="E8550" i="76"/>
  <c r="E8551" i="76"/>
  <c r="E8552" i="76"/>
  <c r="E8553" i="76"/>
  <c r="E8554" i="76"/>
  <c r="E8555" i="76"/>
  <c r="E8556" i="76"/>
  <c r="E8557" i="76"/>
  <c r="E8558" i="76"/>
  <c r="E8559" i="76"/>
  <c r="E8560" i="76"/>
  <c r="E8561" i="76"/>
  <c r="E8562" i="76"/>
  <c r="E8563" i="76"/>
  <c r="E8564" i="76"/>
  <c r="E8565" i="76"/>
  <c r="E8566" i="76"/>
  <c r="E8567" i="76"/>
  <c r="E8568" i="76"/>
  <c r="E8569" i="76"/>
  <c r="E8570" i="76"/>
  <c r="E8571" i="76"/>
  <c r="E8572" i="76"/>
  <c r="E8573" i="76"/>
  <c r="E8574" i="76"/>
  <c r="E8575" i="76"/>
  <c r="E8576" i="76"/>
  <c r="E8577" i="76"/>
  <c r="E8578" i="76"/>
  <c r="E8579" i="76"/>
  <c r="E8580" i="76"/>
  <c r="E8581" i="76"/>
  <c r="E8582" i="76"/>
  <c r="E8583" i="76"/>
  <c r="E8584" i="76"/>
  <c r="E8585" i="76"/>
  <c r="E8586" i="76"/>
  <c r="E8587" i="76"/>
  <c r="E8588" i="76"/>
  <c r="E8589" i="76"/>
  <c r="E8590" i="76"/>
  <c r="E8591" i="76"/>
  <c r="E8592" i="76"/>
  <c r="E8593" i="76"/>
  <c r="E8594" i="76"/>
  <c r="E8595" i="76"/>
  <c r="E8596" i="76"/>
  <c r="E8597" i="76"/>
  <c r="E8598" i="76"/>
  <c r="E8599" i="76"/>
  <c r="E8600" i="76"/>
  <c r="E8601" i="76"/>
  <c r="E8602" i="76"/>
  <c r="E8603" i="76"/>
  <c r="E8604" i="76"/>
  <c r="E8605" i="76"/>
  <c r="E8606" i="76"/>
  <c r="E8607" i="76"/>
  <c r="E8608" i="76"/>
  <c r="E8609" i="76"/>
  <c r="E8610" i="76"/>
  <c r="E8611" i="76"/>
  <c r="E8612" i="76"/>
  <c r="E8613" i="76"/>
  <c r="E8614" i="76"/>
  <c r="E8615" i="76"/>
  <c r="E8616" i="76"/>
  <c r="E8617" i="76"/>
  <c r="E8618" i="76"/>
  <c r="E8619" i="76"/>
  <c r="E8620" i="76"/>
  <c r="E8621" i="76"/>
  <c r="E8622" i="76"/>
  <c r="E8623" i="76"/>
  <c r="E8624" i="76"/>
  <c r="E8625" i="76"/>
  <c r="E8626" i="76"/>
  <c r="E8627" i="76"/>
  <c r="E8628" i="76"/>
  <c r="E8629" i="76"/>
  <c r="E8630" i="76"/>
  <c r="E8631" i="76"/>
  <c r="E8632" i="76"/>
  <c r="E8633" i="76"/>
  <c r="E8634" i="76"/>
  <c r="E8635" i="76"/>
  <c r="E8636" i="76"/>
  <c r="E8637" i="76"/>
  <c r="E8638" i="76"/>
  <c r="E8639" i="76"/>
  <c r="E8640" i="76"/>
  <c r="E8641" i="76"/>
  <c r="E8642" i="76"/>
  <c r="E8643" i="76"/>
  <c r="E8644" i="76"/>
  <c r="E8645" i="76"/>
  <c r="E8646" i="76"/>
  <c r="E8647" i="76"/>
  <c r="E8648" i="76"/>
  <c r="E8649" i="76"/>
  <c r="E8650" i="76"/>
  <c r="E8651" i="76"/>
  <c r="E8652" i="76"/>
  <c r="E8653" i="76"/>
  <c r="E8654" i="76"/>
  <c r="E8655" i="76"/>
  <c r="E8656" i="76"/>
  <c r="E8657" i="76"/>
  <c r="E8658" i="76"/>
  <c r="E8659" i="76"/>
  <c r="E8660" i="76"/>
  <c r="E8661" i="76"/>
  <c r="E8662" i="76"/>
  <c r="E8663" i="76"/>
  <c r="E8664" i="76"/>
  <c r="E8665" i="76"/>
  <c r="E8666" i="76"/>
  <c r="E8667" i="76"/>
  <c r="E8668" i="76"/>
  <c r="E8669" i="76"/>
  <c r="E8670" i="76"/>
  <c r="E8671" i="76"/>
  <c r="E8672" i="76"/>
  <c r="E8673" i="76"/>
  <c r="E8674" i="76"/>
  <c r="E8675" i="76"/>
  <c r="E8676" i="76"/>
  <c r="E8677" i="76"/>
  <c r="E8678" i="76"/>
  <c r="E8679" i="76"/>
  <c r="E8680" i="76"/>
  <c r="E8681" i="76"/>
  <c r="E8682" i="76"/>
  <c r="E8683" i="76"/>
  <c r="E8684" i="76"/>
  <c r="E8685" i="76"/>
  <c r="E8686" i="76"/>
  <c r="E8687" i="76"/>
  <c r="E8688" i="76"/>
  <c r="E8689" i="76"/>
  <c r="E8690" i="76"/>
  <c r="E8691" i="76"/>
  <c r="E8692" i="76"/>
  <c r="E8693" i="76"/>
  <c r="E8694" i="76"/>
  <c r="E8695" i="76"/>
  <c r="E8696" i="76"/>
  <c r="E8697" i="76"/>
  <c r="E8698" i="76"/>
  <c r="E8699" i="76"/>
  <c r="E8700" i="76"/>
  <c r="E8701" i="76"/>
  <c r="E8702" i="76"/>
  <c r="E8703" i="76"/>
  <c r="E8704" i="76"/>
  <c r="E8705" i="76"/>
  <c r="E8706" i="76"/>
  <c r="E8707" i="76"/>
  <c r="E8708" i="76"/>
  <c r="E8709" i="76"/>
  <c r="E8710" i="76"/>
  <c r="E8711" i="76"/>
  <c r="E8712" i="76"/>
  <c r="E8713" i="76"/>
  <c r="E8714" i="76"/>
  <c r="E8715" i="76"/>
  <c r="E8716" i="76"/>
  <c r="E8717" i="76"/>
  <c r="E8718" i="76"/>
  <c r="E8719" i="76"/>
  <c r="E8720" i="76"/>
  <c r="E8721" i="76"/>
  <c r="E8722" i="76"/>
  <c r="E8723" i="76"/>
  <c r="E8724" i="76"/>
  <c r="E8725" i="76"/>
  <c r="E8726" i="76"/>
  <c r="E8727" i="76"/>
  <c r="E8728" i="76"/>
  <c r="E8729" i="76"/>
  <c r="E8730" i="76"/>
  <c r="E8731" i="76"/>
  <c r="E8732" i="76"/>
  <c r="E8733" i="76"/>
  <c r="E8734" i="76"/>
  <c r="E8735" i="76"/>
  <c r="E8736" i="76"/>
  <c r="E8737" i="76"/>
  <c r="E8738" i="76"/>
  <c r="E8739" i="76"/>
  <c r="E8740" i="76"/>
  <c r="E8741" i="76"/>
  <c r="E8742" i="76"/>
  <c r="E8743" i="76"/>
  <c r="E8744" i="76"/>
  <c r="E8745" i="76"/>
  <c r="E8746" i="76"/>
  <c r="E8747" i="76"/>
  <c r="E8748" i="76"/>
  <c r="E8749" i="76"/>
  <c r="E8750" i="76"/>
  <c r="E8751" i="76"/>
  <c r="E8752" i="76"/>
  <c r="E8753" i="76"/>
  <c r="E8754" i="76"/>
  <c r="E8755" i="76"/>
  <c r="E8756" i="76"/>
  <c r="E8757" i="76"/>
  <c r="E8758" i="76"/>
  <c r="E8759" i="76"/>
  <c r="E8760" i="76"/>
  <c r="E8761" i="76"/>
  <c r="E8762" i="76"/>
  <c r="E8763" i="76"/>
  <c r="E8764" i="76"/>
  <c r="E8765" i="76"/>
  <c r="E8766" i="76"/>
  <c r="E8767" i="76"/>
  <c r="E8768" i="76"/>
  <c r="E8769" i="76"/>
  <c r="E8770" i="76"/>
  <c r="E8771" i="76"/>
  <c r="E8772" i="76"/>
  <c r="E8773" i="76"/>
  <c r="E8774" i="76"/>
  <c r="E8775" i="76"/>
  <c r="E8776" i="76"/>
  <c r="E8777" i="76"/>
  <c r="E8778" i="76"/>
  <c r="E8779" i="76"/>
  <c r="E8780" i="76"/>
  <c r="E8781" i="76"/>
  <c r="E8782" i="76"/>
  <c r="E8783" i="76"/>
  <c r="E8784" i="76"/>
  <c r="E8785" i="76"/>
  <c r="E8786" i="76"/>
  <c r="E8787" i="76"/>
  <c r="E8788" i="76"/>
  <c r="E8789" i="76"/>
  <c r="E8790" i="76"/>
  <c r="E8791" i="76"/>
  <c r="E8792" i="76"/>
  <c r="E8793" i="76"/>
  <c r="E8794" i="76"/>
  <c r="E8795" i="76"/>
  <c r="E8796" i="76"/>
  <c r="E8797" i="76"/>
  <c r="E8798" i="76"/>
  <c r="E8799" i="76"/>
  <c r="E8800" i="76"/>
  <c r="E8801" i="76"/>
  <c r="E8802" i="76"/>
  <c r="E8803" i="76"/>
  <c r="E8804" i="76"/>
  <c r="E8805" i="76"/>
  <c r="E8806" i="76"/>
  <c r="E8807" i="76"/>
  <c r="E8808" i="76"/>
  <c r="E8809" i="76"/>
  <c r="E8810" i="76"/>
  <c r="E8811" i="76"/>
  <c r="E8812" i="76"/>
  <c r="E8813" i="76"/>
  <c r="E8814" i="76"/>
  <c r="E8815" i="76"/>
  <c r="E8816" i="76"/>
  <c r="E8817" i="76"/>
  <c r="E8818" i="76"/>
  <c r="E8819" i="76"/>
  <c r="E8820" i="76"/>
  <c r="E8821" i="76"/>
  <c r="E8822" i="76"/>
  <c r="E8823" i="76"/>
  <c r="E8824" i="76"/>
  <c r="E8825" i="76"/>
  <c r="E8826" i="76"/>
  <c r="E8827" i="76"/>
  <c r="E8828" i="76"/>
  <c r="E8829" i="76"/>
  <c r="E8830" i="76"/>
  <c r="E8831" i="76"/>
  <c r="E8832" i="76"/>
  <c r="E8833" i="76"/>
  <c r="E8834" i="76"/>
  <c r="E8835" i="76"/>
  <c r="E8836" i="76"/>
  <c r="E8837" i="76"/>
  <c r="E8838" i="76"/>
  <c r="E8839" i="76"/>
  <c r="E8840" i="76"/>
  <c r="E8841" i="76"/>
  <c r="E8842" i="76"/>
  <c r="E8843" i="76"/>
  <c r="E8844" i="76"/>
  <c r="E8845" i="76"/>
  <c r="E8846" i="76"/>
  <c r="E8847" i="76"/>
  <c r="E8848" i="76"/>
  <c r="E8849" i="76"/>
  <c r="E8850" i="76"/>
  <c r="E8851" i="76"/>
  <c r="E8852" i="76"/>
  <c r="E8853" i="76"/>
  <c r="E8854" i="76"/>
  <c r="E8855" i="76"/>
  <c r="E8856" i="76"/>
  <c r="E8857" i="76"/>
  <c r="E8858" i="76"/>
  <c r="E8859" i="76"/>
  <c r="E8860" i="76"/>
  <c r="E8861" i="76"/>
  <c r="E8862" i="76"/>
  <c r="E8863" i="76"/>
  <c r="E8864" i="76"/>
  <c r="E8865" i="76"/>
  <c r="E8866" i="76"/>
  <c r="E8867" i="76"/>
  <c r="E8868" i="76"/>
  <c r="E8869" i="76"/>
  <c r="E8870" i="76"/>
  <c r="E8871" i="76"/>
  <c r="E8872" i="76"/>
  <c r="E8873" i="76"/>
  <c r="E8874" i="76"/>
  <c r="E8875" i="76"/>
  <c r="E8876" i="76"/>
  <c r="E8877" i="76"/>
  <c r="E8878" i="76"/>
  <c r="E8879" i="76"/>
  <c r="E8880" i="76"/>
  <c r="E8881" i="76"/>
  <c r="E8882" i="76"/>
  <c r="E8883" i="76"/>
  <c r="E8884" i="76"/>
  <c r="E8885" i="76"/>
  <c r="E8886" i="76"/>
  <c r="E8887" i="76"/>
  <c r="E8888" i="76"/>
  <c r="E8889" i="76"/>
  <c r="E8890" i="76"/>
  <c r="E8891" i="76"/>
  <c r="E8892" i="76"/>
  <c r="E8893" i="76"/>
  <c r="E8894" i="76"/>
  <c r="E8895" i="76"/>
  <c r="E8896" i="76"/>
  <c r="E8897" i="76"/>
  <c r="E8898" i="76"/>
  <c r="E8899" i="76"/>
  <c r="E8900" i="76"/>
  <c r="E8901" i="76"/>
  <c r="E8902" i="76"/>
  <c r="E8903" i="76"/>
  <c r="E8904" i="76"/>
  <c r="E8905" i="76"/>
  <c r="E8906" i="76"/>
  <c r="E8907" i="76"/>
  <c r="E8908" i="76"/>
  <c r="E8909" i="76"/>
  <c r="E8910" i="76"/>
  <c r="E8911" i="76"/>
  <c r="E8912" i="76"/>
  <c r="E8913" i="76"/>
  <c r="E8914" i="76"/>
  <c r="E8915" i="76"/>
  <c r="E8916" i="76"/>
  <c r="E8917" i="76"/>
  <c r="E8918" i="76"/>
  <c r="E8919" i="76"/>
  <c r="E8920" i="76"/>
  <c r="E8921" i="76"/>
  <c r="E8922" i="76"/>
  <c r="E8923" i="76"/>
  <c r="E8924" i="76"/>
  <c r="E8925" i="76"/>
  <c r="E8926" i="76"/>
  <c r="E8927" i="76"/>
  <c r="E8928" i="76"/>
  <c r="E8929" i="76"/>
  <c r="E8930" i="76"/>
  <c r="E8931" i="76"/>
  <c r="E8932" i="76"/>
  <c r="E8933" i="76"/>
  <c r="E8934" i="76"/>
  <c r="E8935" i="76"/>
  <c r="E8936" i="76"/>
  <c r="E8937" i="76"/>
  <c r="E8938" i="76"/>
  <c r="E8939" i="76"/>
  <c r="E8940" i="76"/>
  <c r="E8941" i="76"/>
  <c r="E8942" i="76"/>
  <c r="E8943" i="76"/>
  <c r="E8944" i="76"/>
  <c r="E8945" i="76"/>
  <c r="E8946" i="76"/>
  <c r="E8947" i="76"/>
  <c r="E8948" i="76"/>
  <c r="E8949" i="76"/>
  <c r="E8950" i="76"/>
  <c r="E8951" i="76"/>
  <c r="E8952" i="76"/>
  <c r="E8953" i="76"/>
  <c r="E8954" i="76"/>
  <c r="E8955" i="76"/>
  <c r="E8956" i="76"/>
  <c r="E8957" i="76"/>
  <c r="E8958" i="76"/>
  <c r="E8959" i="76"/>
  <c r="E8960" i="76"/>
  <c r="E8961" i="76"/>
  <c r="E8962" i="76"/>
  <c r="E8963" i="76"/>
  <c r="E8964" i="76"/>
  <c r="E8965" i="76"/>
  <c r="E8966" i="76"/>
  <c r="E8967" i="76"/>
  <c r="E8968" i="76"/>
  <c r="E8969" i="76"/>
  <c r="E8970" i="76"/>
  <c r="E8971" i="76"/>
  <c r="E8972" i="76"/>
  <c r="E8973" i="76"/>
  <c r="E8974" i="76"/>
  <c r="E8975" i="76"/>
  <c r="E8976" i="76"/>
  <c r="E8977" i="76"/>
  <c r="E8978" i="76"/>
  <c r="E8979" i="76"/>
  <c r="E8980" i="76"/>
  <c r="E8981" i="76"/>
  <c r="E8982" i="76"/>
  <c r="E8983" i="76"/>
  <c r="E8984" i="76"/>
  <c r="E8985" i="76"/>
  <c r="E8986" i="76"/>
  <c r="E8987" i="76"/>
  <c r="E8988" i="76"/>
  <c r="E8989" i="76"/>
  <c r="E8990" i="76"/>
  <c r="E8991" i="76"/>
  <c r="E8992" i="76"/>
  <c r="E8993" i="76"/>
  <c r="E8994" i="76"/>
  <c r="E8995" i="76"/>
  <c r="E8996" i="76"/>
  <c r="E8997" i="76"/>
  <c r="E8998" i="76"/>
  <c r="E8999" i="76"/>
  <c r="E9000" i="76"/>
  <c r="E9001" i="76"/>
  <c r="E9002" i="76"/>
  <c r="E9003" i="76"/>
  <c r="E9004" i="76"/>
  <c r="E9005" i="76"/>
  <c r="E9006" i="76"/>
  <c r="E9007" i="76"/>
  <c r="E9008" i="76"/>
  <c r="E9009" i="76"/>
  <c r="E9010" i="76"/>
  <c r="E9011" i="76"/>
  <c r="E9012" i="76"/>
  <c r="E9013" i="76"/>
  <c r="E9014" i="76"/>
  <c r="E9015" i="76"/>
  <c r="E9016" i="76"/>
  <c r="E9017" i="76"/>
  <c r="E9018" i="76"/>
  <c r="E9019" i="76"/>
  <c r="E9020" i="76"/>
  <c r="E9021" i="76"/>
  <c r="E9022" i="76"/>
  <c r="E9023" i="76"/>
  <c r="E9024" i="76"/>
  <c r="E9025" i="76"/>
  <c r="E9026" i="76"/>
  <c r="E9027" i="76"/>
  <c r="E9028" i="76"/>
  <c r="E9029" i="76"/>
  <c r="E9030" i="76"/>
  <c r="E9031" i="76"/>
  <c r="E9032" i="76"/>
  <c r="E9033" i="76"/>
  <c r="E9034" i="76"/>
  <c r="E9035" i="76"/>
  <c r="E9036" i="76"/>
  <c r="E9037" i="76"/>
  <c r="E9038" i="76"/>
  <c r="E9039" i="76"/>
  <c r="E9040" i="76"/>
  <c r="E9041" i="76"/>
  <c r="E9042" i="76"/>
  <c r="E9043" i="76"/>
  <c r="E9044" i="76"/>
  <c r="E9045" i="76"/>
  <c r="E9046" i="76"/>
  <c r="E9047" i="76"/>
  <c r="E9048" i="76"/>
  <c r="E9049" i="76"/>
  <c r="E9050" i="76"/>
  <c r="E9051" i="76"/>
  <c r="E9052" i="76"/>
  <c r="E9053" i="76"/>
  <c r="E9054" i="76"/>
  <c r="E9055" i="76"/>
  <c r="E9056" i="76"/>
  <c r="E9057" i="76"/>
  <c r="E9058" i="76"/>
  <c r="E9059" i="76"/>
  <c r="E9060" i="76"/>
  <c r="E9061" i="76"/>
  <c r="E9062" i="76"/>
  <c r="E9063" i="76"/>
  <c r="E9064" i="76"/>
  <c r="E9065" i="76"/>
  <c r="E9066" i="76"/>
  <c r="E9067" i="76"/>
  <c r="E9068" i="76"/>
  <c r="E9069" i="76"/>
  <c r="E9070" i="76"/>
  <c r="E9071" i="76"/>
  <c r="E9072" i="76"/>
  <c r="E9073" i="76"/>
  <c r="E9074" i="76"/>
  <c r="E9075" i="76"/>
  <c r="E9076" i="76"/>
  <c r="E9077" i="76"/>
  <c r="E9078" i="76"/>
  <c r="E9079" i="76"/>
  <c r="E9080" i="76"/>
  <c r="E9081" i="76"/>
  <c r="E9082" i="76"/>
  <c r="E9083" i="76"/>
  <c r="E9084" i="76"/>
  <c r="E9085" i="76"/>
  <c r="E9086" i="76"/>
  <c r="E9087" i="76"/>
  <c r="E9088" i="76"/>
  <c r="E9089" i="76"/>
  <c r="E9090" i="76"/>
  <c r="E9091" i="76"/>
  <c r="E9092" i="76"/>
  <c r="E9093" i="76"/>
  <c r="E9094" i="76"/>
  <c r="E9095" i="76"/>
  <c r="E9096" i="76"/>
  <c r="E9097" i="76"/>
  <c r="E9098" i="76"/>
  <c r="E9099" i="76"/>
  <c r="E9100" i="76"/>
  <c r="E9101" i="76"/>
  <c r="E9102" i="76"/>
  <c r="E9103" i="76"/>
  <c r="E9104" i="76"/>
  <c r="E9105" i="76"/>
  <c r="E9106" i="76"/>
  <c r="E9107" i="76"/>
  <c r="E9108" i="76"/>
  <c r="E9109" i="76"/>
  <c r="E9110" i="76"/>
  <c r="E9111" i="76"/>
  <c r="E9112" i="76"/>
  <c r="E9113" i="76"/>
  <c r="E9114" i="76"/>
  <c r="E9115" i="76"/>
  <c r="E9116" i="76"/>
  <c r="E9117" i="76"/>
  <c r="E9118" i="76"/>
  <c r="E9119" i="76"/>
  <c r="E9120" i="76"/>
  <c r="E9121" i="76"/>
  <c r="E9122" i="76"/>
  <c r="E9123" i="76"/>
  <c r="E9124" i="76"/>
  <c r="E9125" i="76"/>
  <c r="E9126" i="76"/>
  <c r="E9127" i="76"/>
  <c r="E9128" i="76"/>
  <c r="E9129" i="76"/>
  <c r="E9130" i="76"/>
  <c r="E9131" i="76"/>
  <c r="E9132" i="76"/>
  <c r="E9133" i="76"/>
  <c r="E9134" i="76"/>
  <c r="E9135" i="76"/>
  <c r="E9136" i="76"/>
  <c r="E9137" i="76"/>
  <c r="E9138" i="76"/>
  <c r="E9139" i="76"/>
  <c r="E9140" i="76"/>
  <c r="E9141" i="76"/>
  <c r="E9142" i="76"/>
  <c r="E9143" i="76"/>
  <c r="E9144" i="76"/>
  <c r="E9145" i="76"/>
  <c r="E9146" i="76"/>
  <c r="E9147" i="76"/>
  <c r="E9148" i="76"/>
  <c r="E9149" i="76"/>
  <c r="E9150" i="76"/>
  <c r="E9151" i="76"/>
  <c r="E9152" i="76"/>
  <c r="E9153" i="76"/>
  <c r="E9154" i="76"/>
  <c r="E9155" i="76"/>
  <c r="E9156" i="76"/>
  <c r="E9157" i="76"/>
  <c r="E9158" i="76"/>
  <c r="E9159" i="76"/>
  <c r="E9160" i="76"/>
  <c r="E9161" i="76"/>
  <c r="E9162" i="76"/>
  <c r="E9163" i="76"/>
  <c r="E9164" i="76"/>
  <c r="E9165" i="76"/>
  <c r="E9166" i="76"/>
  <c r="E9167" i="76"/>
  <c r="E9168" i="76"/>
  <c r="E9169" i="76"/>
  <c r="E9170" i="76"/>
  <c r="E9171" i="76"/>
  <c r="E9172" i="76"/>
  <c r="E9173" i="76"/>
  <c r="E9174" i="76"/>
  <c r="E9175" i="76"/>
  <c r="E9176" i="76"/>
  <c r="E9177" i="76"/>
  <c r="E9178" i="76"/>
  <c r="E9179" i="76"/>
  <c r="E9180" i="76"/>
  <c r="E9181" i="76"/>
  <c r="E9182" i="76"/>
  <c r="E9183" i="76"/>
  <c r="E9184" i="76"/>
  <c r="E9185" i="76"/>
  <c r="E9186" i="76"/>
  <c r="E9187" i="76"/>
  <c r="E9188" i="76"/>
  <c r="E9189" i="76"/>
  <c r="E9190" i="76"/>
  <c r="E9191" i="76"/>
  <c r="E9192" i="76"/>
  <c r="E9193" i="76"/>
  <c r="E9194" i="76"/>
  <c r="E9195" i="76"/>
  <c r="E9196" i="76"/>
  <c r="E9197" i="76"/>
  <c r="E9198" i="76"/>
  <c r="E9199" i="76"/>
  <c r="E9200" i="76"/>
  <c r="E9201" i="76"/>
  <c r="E9202" i="76"/>
  <c r="E9203" i="76"/>
  <c r="E9204" i="76"/>
  <c r="E9205" i="76"/>
  <c r="E9206" i="76"/>
  <c r="E9207" i="76"/>
  <c r="E9208" i="76"/>
  <c r="E9209" i="76"/>
  <c r="E9210" i="76"/>
  <c r="E9211" i="76"/>
  <c r="E9212" i="76"/>
  <c r="E9213" i="76"/>
  <c r="E9214" i="76"/>
  <c r="E9215" i="76"/>
  <c r="E9216" i="76"/>
  <c r="E9217" i="76"/>
  <c r="E9218" i="76"/>
  <c r="E9219" i="76"/>
  <c r="E9220" i="76"/>
  <c r="E9221" i="76"/>
  <c r="E9222" i="76"/>
  <c r="E9223" i="76"/>
  <c r="E9224" i="76"/>
  <c r="E9225" i="76"/>
  <c r="E9226" i="76"/>
  <c r="E9227" i="76"/>
  <c r="E9228" i="76"/>
  <c r="E9229" i="76"/>
  <c r="E9230" i="76"/>
  <c r="E9231" i="76"/>
  <c r="E9232" i="76"/>
  <c r="E9233" i="76"/>
  <c r="E9234" i="76"/>
  <c r="E9235" i="76"/>
  <c r="E9236" i="76"/>
  <c r="E9237" i="76"/>
  <c r="E9238" i="76"/>
  <c r="E9239" i="76"/>
  <c r="E9240" i="76"/>
  <c r="E9241" i="76"/>
  <c r="E9242" i="76"/>
  <c r="E9243" i="76"/>
  <c r="E9244" i="76"/>
  <c r="E9245" i="76"/>
  <c r="E9246" i="76"/>
  <c r="E9247" i="76"/>
  <c r="E9248" i="76"/>
  <c r="E9249" i="76"/>
  <c r="E9250" i="76"/>
  <c r="E9251" i="76"/>
  <c r="E9252" i="76"/>
  <c r="E9253" i="76"/>
  <c r="E9254" i="76"/>
  <c r="E9255" i="76"/>
  <c r="E9256" i="76"/>
  <c r="E9257" i="76"/>
  <c r="E9258" i="76"/>
  <c r="E9259" i="76"/>
  <c r="E9260" i="76"/>
  <c r="E9261" i="76"/>
  <c r="E9262" i="76"/>
  <c r="E9263" i="76"/>
  <c r="E9264" i="76"/>
  <c r="E9265" i="76"/>
  <c r="E9266" i="76"/>
  <c r="E9267" i="76"/>
  <c r="E9268" i="76"/>
  <c r="E9269" i="76"/>
  <c r="E9270" i="76"/>
  <c r="E9271" i="76"/>
  <c r="E9272" i="76"/>
  <c r="E9273" i="76"/>
  <c r="E9274" i="76"/>
  <c r="E9275" i="76"/>
  <c r="E9276" i="76"/>
  <c r="E9277" i="76"/>
  <c r="E9278" i="76"/>
  <c r="E9279" i="76"/>
  <c r="E9280" i="76"/>
  <c r="E9281" i="76"/>
  <c r="E9282" i="76"/>
  <c r="E9283" i="76"/>
  <c r="E9284" i="76"/>
  <c r="E9285" i="76"/>
  <c r="E9286" i="76"/>
  <c r="E9287" i="76"/>
  <c r="E9288" i="76"/>
  <c r="E9289" i="76"/>
  <c r="E9290" i="76"/>
  <c r="E9291" i="76"/>
  <c r="E9292" i="76"/>
  <c r="E9293" i="76"/>
  <c r="E9294" i="76"/>
  <c r="E9295" i="76"/>
  <c r="E9296" i="76"/>
  <c r="E9297" i="76"/>
  <c r="E9298" i="76"/>
  <c r="E9299" i="76"/>
  <c r="E9300" i="76"/>
  <c r="E9301" i="76"/>
  <c r="E9302" i="76"/>
  <c r="E9303" i="76"/>
  <c r="E9304" i="76"/>
  <c r="E9305" i="76"/>
  <c r="E9306" i="76"/>
  <c r="E9307" i="76"/>
  <c r="E9308" i="76"/>
  <c r="E9309" i="76"/>
  <c r="E9310" i="76"/>
  <c r="E9311" i="76"/>
  <c r="E9312" i="76"/>
  <c r="E9313" i="76"/>
  <c r="E9314" i="76"/>
  <c r="E9315" i="76"/>
  <c r="E9316" i="76"/>
  <c r="E9317" i="76"/>
  <c r="E9318" i="76"/>
  <c r="E9319" i="76"/>
  <c r="E9320" i="76"/>
  <c r="E9321" i="76"/>
  <c r="E9322" i="76"/>
  <c r="E9323" i="76"/>
  <c r="E9324" i="76"/>
  <c r="E9325" i="76"/>
  <c r="E9326" i="76"/>
  <c r="E9327" i="76"/>
  <c r="E9328" i="76"/>
  <c r="E9329" i="76"/>
  <c r="E9330" i="76"/>
  <c r="E9331" i="76"/>
  <c r="E9332" i="76"/>
  <c r="E9333" i="76"/>
  <c r="E9334" i="76"/>
  <c r="E9335" i="76"/>
  <c r="E9336" i="76"/>
  <c r="E9337" i="76"/>
  <c r="E9338" i="76"/>
  <c r="E9339" i="76"/>
  <c r="E9340" i="76"/>
  <c r="E9341" i="76"/>
  <c r="E9342" i="76"/>
  <c r="E9343" i="76"/>
  <c r="E9344" i="76"/>
  <c r="E9345" i="76"/>
  <c r="E9346" i="76"/>
  <c r="E9347" i="76"/>
  <c r="E9348" i="76"/>
  <c r="E9349" i="76"/>
  <c r="E9350" i="76"/>
  <c r="E9351" i="76"/>
  <c r="E9352" i="76"/>
  <c r="E9353" i="76"/>
  <c r="E9354" i="76"/>
  <c r="E9355" i="76"/>
  <c r="E9356" i="76"/>
  <c r="E9357" i="76"/>
  <c r="E9358" i="76"/>
  <c r="E9359" i="76"/>
  <c r="E9360" i="76"/>
  <c r="E9361" i="76"/>
  <c r="E9362" i="76"/>
  <c r="E9363" i="76"/>
  <c r="E9364" i="76"/>
  <c r="E9365" i="76"/>
  <c r="E9366" i="76"/>
  <c r="E9367" i="76"/>
  <c r="E9368" i="76"/>
  <c r="E9369" i="76"/>
  <c r="E9370" i="76"/>
  <c r="E9371" i="76"/>
  <c r="E9372" i="76"/>
  <c r="E9373" i="76"/>
  <c r="E9374" i="76"/>
  <c r="E9375" i="76"/>
  <c r="E9376" i="76"/>
  <c r="E9377" i="76"/>
  <c r="E9378" i="76"/>
  <c r="E9379" i="76"/>
  <c r="E9380" i="76"/>
  <c r="E9381" i="76"/>
  <c r="E9382" i="76"/>
  <c r="E9383" i="76"/>
  <c r="E9384" i="76"/>
  <c r="E9385" i="76"/>
  <c r="E9386" i="76"/>
  <c r="E9387" i="76"/>
  <c r="E9388" i="76"/>
  <c r="E9389" i="76"/>
  <c r="E9390" i="76"/>
  <c r="E9391" i="76"/>
  <c r="E9392" i="76"/>
  <c r="E9393" i="76"/>
  <c r="E9394" i="76"/>
  <c r="E9395" i="76"/>
  <c r="E9396" i="76"/>
  <c r="E9397" i="76"/>
  <c r="E9398" i="76"/>
  <c r="E9399" i="76"/>
  <c r="E9400" i="76"/>
  <c r="E9401" i="76"/>
  <c r="E9402" i="76"/>
  <c r="E9403" i="76"/>
  <c r="E9404" i="76"/>
  <c r="E9405" i="76"/>
  <c r="E9406" i="76"/>
  <c r="E9407" i="76"/>
  <c r="E9408" i="76"/>
  <c r="E9409" i="76"/>
  <c r="E9410" i="76"/>
  <c r="E9411" i="76"/>
  <c r="E9412" i="76"/>
  <c r="E9413" i="76"/>
  <c r="E9414" i="76"/>
  <c r="E9415" i="76"/>
  <c r="E9416" i="76"/>
  <c r="E9417" i="76"/>
  <c r="E9418" i="76"/>
  <c r="E9419" i="76"/>
  <c r="E9420" i="76"/>
  <c r="E9421" i="76"/>
  <c r="E9422" i="76"/>
  <c r="E9423" i="76"/>
  <c r="E9424" i="76"/>
  <c r="E9425" i="76"/>
  <c r="E9426" i="76"/>
  <c r="E9427" i="76"/>
  <c r="E9428" i="76"/>
  <c r="E9429" i="76"/>
  <c r="E9430" i="76"/>
  <c r="E9431" i="76"/>
  <c r="E9432" i="76"/>
  <c r="E9433" i="76"/>
  <c r="E9434" i="76"/>
  <c r="E9435" i="76"/>
  <c r="E9436" i="76"/>
  <c r="E9437" i="76"/>
  <c r="E9438" i="76"/>
  <c r="E9439" i="76"/>
  <c r="E9440" i="76"/>
  <c r="E9441" i="76"/>
  <c r="E9442" i="76"/>
  <c r="E9443" i="76"/>
  <c r="E9444" i="76"/>
  <c r="E9445" i="76"/>
  <c r="E9446" i="76"/>
  <c r="E9447" i="76"/>
  <c r="E9448" i="76"/>
  <c r="E9449" i="76"/>
  <c r="E9450" i="76"/>
  <c r="E9451" i="76"/>
  <c r="E9452" i="76"/>
  <c r="E9453" i="76"/>
  <c r="E9454" i="76"/>
  <c r="E9455" i="76"/>
  <c r="E9456" i="76"/>
  <c r="E9457" i="76"/>
  <c r="E9458" i="76"/>
  <c r="E9459" i="76"/>
  <c r="E9460" i="76"/>
  <c r="E9461" i="76"/>
  <c r="E9462" i="76"/>
  <c r="E9463" i="76"/>
  <c r="E9464" i="76"/>
  <c r="E9465" i="76"/>
  <c r="E9466" i="76"/>
  <c r="E9467" i="76"/>
  <c r="E9468" i="76"/>
  <c r="E9469" i="76"/>
  <c r="E9470" i="76"/>
  <c r="E9471" i="76"/>
  <c r="E9472" i="76"/>
  <c r="E9473" i="76"/>
  <c r="E9474" i="76"/>
  <c r="E9475" i="76"/>
  <c r="E9476" i="76"/>
  <c r="E9477" i="76"/>
  <c r="E9478" i="76"/>
  <c r="E9479" i="76"/>
  <c r="E9480" i="76"/>
  <c r="E9481" i="76"/>
  <c r="E9482" i="76"/>
  <c r="E9483" i="76"/>
  <c r="E9484" i="76"/>
  <c r="E9485" i="76"/>
  <c r="E9486" i="76"/>
  <c r="E9487" i="76"/>
  <c r="E9488" i="76"/>
  <c r="E9489" i="76"/>
  <c r="E9490" i="76"/>
  <c r="E9491" i="76"/>
  <c r="E9492" i="76"/>
  <c r="E9493" i="76"/>
  <c r="E9494" i="76"/>
  <c r="E9495" i="76"/>
  <c r="E9496" i="76"/>
  <c r="E9497" i="76"/>
  <c r="E9498" i="76"/>
  <c r="E9499" i="76"/>
  <c r="E9500" i="76"/>
  <c r="E9501" i="76"/>
  <c r="E9502" i="76"/>
  <c r="E9503" i="76"/>
  <c r="E9504" i="76"/>
  <c r="E9505" i="76"/>
  <c r="E9506" i="76"/>
  <c r="E9507" i="76"/>
  <c r="E9508" i="76"/>
  <c r="E9509" i="76"/>
  <c r="E9510" i="76"/>
  <c r="E9511" i="76"/>
  <c r="E9512" i="76"/>
  <c r="E9513" i="76"/>
  <c r="E9514" i="76"/>
  <c r="E9515" i="76"/>
  <c r="E9516" i="76"/>
  <c r="E9517" i="76"/>
  <c r="E9518" i="76"/>
  <c r="E9519" i="76"/>
  <c r="E9520" i="76"/>
  <c r="E9521" i="76"/>
  <c r="E9522" i="76"/>
  <c r="E9523" i="76"/>
  <c r="E9524" i="76"/>
  <c r="E9525" i="76"/>
  <c r="E9526" i="76"/>
  <c r="E9527" i="76"/>
  <c r="E9528" i="76"/>
  <c r="E9529" i="76"/>
  <c r="E9530" i="76"/>
  <c r="E9531" i="76"/>
  <c r="E9532" i="76"/>
  <c r="E9533" i="76"/>
  <c r="E9534" i="76"/>
  <c r="E9535" i="76"/>
  <c r="E9536" i="76"/>
  <c r="E9537" i="76"/>
  <c r="E9538" i="76"/>
  <c r="E9539" i="76"/>
  <c r="E9540" i="76"/>
  <c r="E9541" i="76"/>
  <c r="E9542" i="76"/>
  <c r="E9543" i="76"/>
  <c r="E9544" i="76"/>
  <c r="E9545" i="76"/>
  <c r="E9546" i="76"/>
  <c r="E9547" i="76"/>
  <c r="E9548" i="76"/>
  <c r="E9549" i="76"/>
  <c r="E9550" i="76"/>
  <c r="E9551" i="76"/>
  <c r="E9552" i="76"/>
  <c r="E9553" i="76"/>
  <c r="E9554" i="76"/>
  <c r="E9555" i="76"/>
  <c r="E9556" i="76"/>
  <c r="E9557" i="76"/>
  <c r="E9558" i="76"/>
  <c r="E9559" i="76"/>
  <c r="E9560" i="76"/>
  <c r="E9561" i="76"/>
  <c r="E9562" i="76"/>
  <c r="E9563" i="76"/>
  <c r="E9564" i="76"/>
  <c r="E9565" i="76"/>
  <c r="E9566" i="76"/>
  <c r="E9567" i="76"/>
  <c r="E9568" i="76"/>
  <c r="E9569" i="76"/>
  <c r="E9570" i="76"/>
  <c r="E9571" i="76"/>
  <c r="E9572" i="76"/>
  <c r="E9573" i="76"/>
  <c r="E9574" i="76"/>
  <c r="E9575" i="76"/>
  <c r="E9576" i="76"/>
  <c r="E9577" i="76"/>
  <c r="E9578" i="76"/>
  <c r="E9579" i="76"/>
  <c r="E9580" i="76"/>
  <c r="E9581" i="76"/>
  <c r="E9582" i="76"/>
  <c r="E9583" i="76"/>
  <c r="E9584" i="76"/>
  <c r="E9585" i="76"/>
  <c r="E9586" i="76"/>
  <c r="E9587" i="76"/>
  <c r="E9588" i="76"/>
  <c r="E9589" i="76"/>
  <c r="E9590" i="76"/>
  <c r="E9591" i="76"/>
  <c r="E9592" i="76"/>
  <c r="E9593" i="76"/>
  <c r="E9594" i="76"/>
  <c r="E9595" i="76"/>
  <c r="E9596" i="76"/>
  <c r="E9597" i="76"/>
  <c r="E9598" i="76"/>
  <c r="E9599" i="76"/>
  <c r="E9600" i="76"/>
  <c r="E9601" i="76"/>
  <c r="E9602" i="76"/>
  <c r="E9603" i="76"/>
  <c r="E9604" i="76"/>
  <c r="E9605" i="76"/>
  <c r="E9606" i="76"/>
  <c r="E9607" i="76"/>
  <c r="E9608" i="76"/>
  <c r="E9609" i="76"/>
  <c r="E9610" i="76"/>
  <c r="E9611" i="76"/>
  <c r="E9612" i="76"/>
  <c r="E9613" i="76"/>
  <c r="E9614" i="76"/>
  <c r="E9615" i="76"/>
  <c r="E9616" i="76"/>
  <c r="E9617" i="76"/>
  <c r="E9618" i="76"/>
  <c r="E9619" i="76"/>
  <c r="E9620" i="76"/>
  <c r="E9621" i="76"/>
  <c r="E9622" i="76"/>
  <c r="E9623" i="76"/>
  <c r="E9624" i="76"/>
  <c r="E9625" i="76"/>
  <c r="E9626" i="76"/>
  <c r="E9627" i="76"/>
  <c r="E9628" i="76"/>
  <c r="E9629" i="76"/>
  <c r="E9630" i="76"/>
  <c r="E9631" i="76"/>
  <c r="E9632" i="76"/>
  <c r="E9633" i="76"/>
  <c r="E9634" i="76"/>
  <c r="E9635" i="76"/>
  <c r="E9636" i="76"/>
  <c r="E9637" i="76"/>
  <c r="E9638" i="76"/>
  <c r="E9639" i="76"/>
  <c r="E9640" i="76"/>
  <c r="E9641" i="76"/>
  <c r="E9642" i="76"/>
  <c r="E9643" i="76"/>
  <c r="E9644" i="76"/>
  <c r="E9645" i="76"/>
  <c r="E9646" i="76"/>
  <c r="E9647" i="76"/>
  <c r="E9648" i="76"/>
  <c r="E9649" i="76"/>
  <c r="E9650" i="76"/>
  <c r="E9651" i="76"/>
  <c r="E9652" i="76"/>
  <c r="E9653" i="76"/>
  <c r="E9654" i="76"/>
  <c r="E9655" i="76"/>
  <c r="E9656" i="76"/>
  <c r="E9657" i="76"/>
  <c r="E9658" i="76"/>
  <c r="E9659" i="76"/>
  <c r="E9660" i="76"/>
  <c r="E9661" i="76"/>
  <c r="E9662" i="76"/>
  <c r="E9663" i="76"/>
  <c r="E9664" i="76"/>
  <c r="E9665" i="76"/>
  <c r="E9666" i="76"/>
  <c r="E9667" i="76"/>
  <c r="E9668" i="76"/>
  <c r="E9669" i="76"/>
  <c r="E9670" i="76"/>
  <c r="E9671" i="76"/>
  <c r="E9672" i="76"/>
  <c r="E9673" i="76"/>
  <c r="E9674" i="76"/>
  <c r="E9675" i="76"/>
  <c r="E9676" i="76"/>
  <c r="E9677" i="76"/>
  <c r="E9678" i="76"/>
  <c r="E9679" i="76"/>
  <c r="E9680" i="76"/>
  <c r="E9681" i="76"/>
  <c r="E9682" i="76"/>
  <c r="E9683" i="76"/>
  <c r="E9684" i="76"/>
  <c r="E9685" i="76"/>
  <c r="E9686" i="76"/>
  <c r="E9687" i="76"/>
  <c r="E9688" i="76"/>
  <c r="E9689" i="76"/>
  <c r="E9690" i="76"/>
  <c r="E9691" i="76"/>
  <c r="E9692" i="76"/>
  <c r="E9693" i="76"/>
  <c r="E9694" i="76"/>
  <c r="E9695" i="76"/>
  <c r="E9696" i="76"/>
  <c r="E9697" i="76"/>
  <c r="E9698" i="76"/>
  <c r="E9699" i="76"/>
  <c r="E9700" i="76"/>
  <c r="E9701" i="76"/>
  <c r="E9702" i="76"/>
  <c r="E9703" i="76"/>
  <c r="E9704" i="76"/>
  <c r="E9705" i="76"/>
  <c r="E9706" i="76"/>
  <c r="E9707" i="76"/>
  <c r="E9708" i="76"/>
  <c r="E9709" i="76"/>
  <c r="E9710" i="76"/>
  <c r="E9711" i="76"/>
  <c r="E9712" i="76"/>
  <c r="E9713" i="76"/>
  <c r="E9714" i="76"/>
  <c r="E9715" i="76"/>
  <c r="E9716" i="76"/>
  <c r="E9717" i="76"/>
  <c r="E9718" i="76"/>
  <c r="E9719" i="76"/>
  <c r="E9720" i="76"/>
  <c r="E9721" i="76"/>
  <c r="E9722" i="76"/>
  <c r="E9723" i="76"/>
  <c r="E9724" i="76"/>
  <c r="E9725" i="76"/>
  <c r="E9726" i="76"/>
  <c r="E9727" i="76"/>
  <c r="E9728" i="76"/>
  <c r="E9729" i="76"/>
  <c r="E9730" i="76"/>
  <c r="E9731" i="76"/>
  <c r="E9732" i="76"/>
  <c r="E9733" i="76"/>
  <c r="E9734" i="76"/>
  <c r="E9735" i="76"/>
  <c r="E9736" i="76"/>
  <c r="E9737" i="76"/>
  <c r="E9738" i="76"/>
  <c r="E9739" i="76"/>
  <c r="E9740" i="76"/>
  <c r="E9741" i="76"/>
  <c r="E9742" i="76"/>
  <c r="E9743" i="76"/>
  <c r="E9744" i="76"/>
  <c r="E9745" i="76"/>
  <c r="E9746" i="76"/>
  <c r="E9747" i="76"/>
  <c r="E9748" i="76"/>
  <c r="E9749" i="76"/>
  <c r="E9750" i="76"/>
  <c r="E9751" i="76"/>
  <c r="E9752" i="76"/>
  <c r="E9753" i="76"/>
  <c r="E9754" i="76"/>
  <c r="E9755" i="76"/>
  <c r="E9756" i="76"/>
  <c r="E9757" i="76"/>
  <c r="E9758" i="76"/>
  <c r="E9759" i="76"/>
  <c r="E9760" i="76"/>
  <c r="E9761" i="76"/>
  <c r="E9762" i="76"/>
  <c r="E9763" i="76"/>
  <c r="E9764" i="76"/>
  <c r="E9765" i="76"/>
  <c r="E9766" i="76"/>
  <c r="E9767" i="76"/>
  <c r="E9768" i="76"/>
  <c r="E9769" i="76"/>
  <c r="E9770" i="76"/>
  <c r="E9771" i="76"/>
  <c r="E9772" i="76"/>
  <c r="E9773" i="76"/>
  <c r="E9774" i="76"/>
  <c r="E9775" i="76"/>
  <c r="E9776" i="76"/>
  <c r="E9777" i="76"/>
  <c r="E9778" i="76"/>
  <c r="E9779" i="76"/>
  <c r="E9780" i="76"/>
  <c r="E9781" i="76"/>
  <c r="E9782" i="76"/>
  <c r="E9783" i="76"/>
  <c r="E9784" i="76"/>
  <c r="E9785" i="76"/>
  <c r="E9786" i="76"/>
  <c r="E9787" i="76"/>
  <c r="E9788" i="76"/>
  <c r="E9789" i="76"/>
  <c r="E9790" i="76"/>
  <c r="E9791" i="76"/>
  <c r="E9792" i="76"/>
  <c r="E9793" i="76"/>
  <c r="E9794" i="76"/>
  <c r="E9795" i="76"/>
  <c r="E9796" i="76"/>
  <c r="E9797" i="76"/>
  <c r="E9798" i="76"/>
  <c r="E9799" i="76"/>
  <c r="E9800" i="76"/>
  <c r="E9801" i="76"/>
  <c r="E9802" i="76"/>
  <c r="E9803" i="76"/>
  <c r="E9804" i="76"/>
  <c r="E9805" i="76"/>
  <c r="E9806" i="76"/>
  <c r="E9807" i="76"/>
  <c r="E9808" i="76"/>
  <c r="E9809" i="76"/>
  <c r="E9810" i="76"/>
  <c r="E9811" i="76"/>
  <c r="E9812" i="76"/>
  <c r="E9813" i="76"/>
  <c r="E9814" i="76"/>
  <c r="E9815" i="76"/>
  <c r="E9816" i="76"/>
  <c r="E9817" i="76"/>
  <c r="E9818" i="76"/>
  <c r="E9819" i="76"/>
  <c r="E9820" i="76"/>
  <c r="E9821" i="76"/>
  <c r="E9822" i="76"/>
  <c r="E9823" i="76"/>
  <c r="E9824" i="76"/>
  <c r="E9825" i="76"/>
  <c r="E9826" i="76"/>
  <c r="E9827" i="76"/>
  <c r="E9828" i="76"/>
  <c r="E9829" i="76"/>
  <c r="E9830" i="76"/>
  <c r="E9831" i="76"/>
  <c r="E9832" i="76"/>
  <c r="E9833" i="76"/>
  <c r="E9834" i="76"/>
  <c r="E9835" i="76"/>
  <c r="E9836" i="76"/>
  <c r="E9837" i="76"/>
  <c r="E9838" i="76"/>
  <c r="E9839" i="76"/>
  <c r="E9840" i="76"/>
  <c r="E9841" i="76"/>
  <c r="E9842" i="76"/>
  <c r="E9843" i="76"/>
  <c r="E9844" i="76"/>
  <c r="E9845" i="76"/>
  <c r="E9846" i="76"/>
  <c r="E9847" i="76"/>
  <c r="E9848" i="76"/>
  <c r="E9849" i="76"/>
  <c r="E9850" i="76"/>
  <c r="E9851" i="76"/>
  <c r="E9852" i="76"/>
  <c r="E9853" i="76"/>
  <c r="E9854" i="76"/>
  <c r="E9855" i="76"/>
  <c r="E9856" i="76"/>
  <c r="E9857" i="76"/>
  <c r="E9858" i="76"/>
  <c r="E9859" i="76"/>
  <c r="E9860" i="76"/>
  <c r="E9861" i="76"/>
  <c r="E9862" i="76"/>
  <c r="E9863" i="76"/>
  <c r="E9864" i="76"/>
  <c r="E9865" i="76"/>
  <c r="E9866" i="76"/>
  <c r="E9867" i="76"/>
  <c r="E9868" i="76"/>
  <c r="E9869" i="76"/>
  <c r="E9870" i="76"/>
  <c r="E9871" i="76"/>
  <c r="E9872" i="76"/>
  <c r="E9873" i="76"/>
  <c r="E9874" i="76"/>
  <c r="E9875" i="76"/>
  <c r="E9876" i="76"/>
  <c r="E9877" i="76"/>
  <c r="E9878" i="76"/>
  <c r="E9879" i="76"/>
  <c r="E9880" i="76"/>
  <c r="E9881" i="76"/>
  <c r="E9882" i="76"/>
  <c r="E9883" i="76"/>
  <c r="E9884" i="76"/>
  <c r="E9885" i="76"/>
  <c r="E9886" i="76"/>
  <c r="E9887" i="76"/>
  <c r="E9888" i="76"/>
  <c r="E9889" i="76"/>
  <c r="E9890" i="76"/>
  <c r="E9891" i="76"/>
  <c r="E9892" i="76"/>
  <c r="E9893" i="76"/>
  <c r="E9894" i="76"/>
  <c r="E9895" i="76"/>
  <c r="E9896" i="76"/>
  <c r="E9897" i="76"/>
  <c r="E9898" i="76"/>
  <c r="E9899" i="76"/>
  <c r="E9900" i="76"/>
  <c r="E9901" i="76"/>
  <c r="E9902" i="76"/>
  <c r="E9903" i="76"/>
  <c r="E9904" i="76"/>
  <c r="E9905" i="76"/>
  <c r="E9906" i="76"/>
  <c r="E9907" i="76"/>
  <c r="E9908" i="76"/>
  <c r="E9909" i="76"/>
  <c r="E9910" i="76"/>
  <c r="E9911" i="76"/>
  <c r="E9912" i="76"/>
  <c r="E9913" i="76"/>
  <c r="E9914" i="76"/>
  <c r="E9915" i="76"/>
  <c r="E9916" i="76"/>
  <c r="E9917" i="76"/>
  <c r="E9918" i="76"/>
  <c r="E9919" i="76"/>
  <c r="E9920" i="76"/>
  <c r="E9921" i="76"/>
  <c r="E9922" i="76"/>
  <c r="E9923" i="76"/>
  <c r="E9924" i="76"/>
  <c r="E9925" i="76"/>
  <c r="E9926" i="76"/>
  <c r="E9927" i="76"/>
  <c r="E9928" i="76"/>
  <c r="E9929" i="76"/>
  <c r="E9930" i="76"/>
  <c r="E9931" i="76"/>
  <c r="E9932" i="76"/>
  <c r="E9933" i="76"/>
  <c r="E9934" i="76"/>
  <c r="E9935" i="76"/>
  <c r="E9936" i="76"/>
  <c r="E9937" i="76"/>
  <c r="E9938" i="76"/>
  <c r="E9939" i="76"/>
  <c r="E9940" i="76"/>
  <c r="E9941" i="76"/>
  <c r="E9942" i="76"/>
  <c r="E9943" i="76"/>
  <c r="E9944" i="76"/>
  <c r="E9945" i="76"/>
  <c r="E9946" i="76"/>
  <c r="E9947" i="76"/>
  <c r="E9948" i="76"/>
  <c r="E9949" i="76"/>
  <c r="E9950" i="76"/>
  <c r="E9951" i="76"/>
  <c r="E9952" i="76"/>
  <c r="E9953" i="76"/>
  <c r="E9954" i="76"/>
  <c r="E9955" i="76"/>
  <c r="E9956" i="76"/>
  <c r="E9957" i="76"/>
  <c r="E9958" i="76"/>
  <c r="E9959" i="76"/>
  <c r="E9960" i="76"/>
  <c r="E9961" i="76"/>
  <c r="E9962" i="76"/>
  <c r="E9963" i="76"/>
  <c r="E9964" i="76"/>
  <c r="E9965" i="76"/>
  <c r="E9966" i="76"/>
  <c r="E9967" i="76"/>
  <c r="E9968" i="76"/>
  <c r="E9969" i="76"/>
  <c r="E9970" i="76"/>
  <c r="E9971" i="76"/>
  <c r="E9972" i="76"/>
  <c r="E9973" i="76"/>
  <c r="E9974" i="76"/>
  <c r="E9975" i="76"/>
  <c r="E9976" i="76"/>
  <c r="E9977" i="76"/>
  <c r="E9978" i="76"/>
  <c r="E9979" i="76"/>
  <c r="E9980" i="76"/>
  <c r="E9981" i="76"/>
  <c r="E9982" i="76"/>
  <c r="E9983" i="76"/>
  <c r="E9984" i="76"/>
  <c r="E9985" i="76"/>
  <c r="E9986" i="76"/>
  <c r="E9987" i="76"/>
  <c r="E9988" i="76"/>
  <c r="E9989" i="76"/>
  <c r="E9990" i="76"/>
  <c r="E9991" i="76"/>
  <c r="E9992" i="76"/>
  <c r="E9993" i="76"/>
  <c r="E9994" i="76"/>
  <c r="E9995" i="76"/>
  <c r="E9996" i="76"/>
  <c r="E9997" i="76"/>
  <c r="E9998" i="76"/>
  <c r="E9999" i="76"/>
  <c r="E10000" i="76"/>
  <c r="E10001" i="76"/>
  <c r="E10002" i="76"/>
  <c r="E10003" i="76"/>
  <c r="E10004" i="76"/>
  <c r="E10005" i="76"/>
  <c r="E10006" i="76"/>
  <c r="E10007" i="76"/>
  <c r="E10008" i="76"/>
  <c r="E10009" i="76"/>
  <c r="E10010" i="76"/>
  <c r="E10011" i="76"/>
  <c r="E10012" i="76"/>
  <c r="E10013" i="76"/>
  <c r="E10014" i="76"/>
  <c r="E10015" i="76"/>
  <c r="E10016" i="76"/>
  <c r="E10017" i="76"/>
  <c r="E10018" i="76"/>
  <c r="E10019" i="76"/>
  <c r="E10020" i="76"/>
  <c r="E10021" i="76"/>
  <c r="E10022" i="76"/>
  <c r="E10023" i="76"/>
  <c r="E10024" i="76"/>
  <c r="E10025" i="76"/>
  <c r="E10026" i="76"/>
  <c r="E10027" i="76"/>
  <c r="E10028" i="76"/>
  <c r="E10029" i="76"/>
  <c r="E10030" i="76"/>
  <c r="E10031" i="76"/>
  <c r="E10032" i="76"/>
  <c r="E10033" i="76"/>
  <c r="E10034" i="76"/>
  <c r="E10035" i="76"/>
  <c r="E10036" i="76"/>
  <c r="E10037" i="76"/>
  <c r="E10038" i="76"/>
  <c r="E10039" i="76"/>
  <c r="E10040" i="76"/>
  <c r="E10041" i="76"/>
  <c r="E10042" i="76"/>
  <c r="E10043" i="76"/>
  <c r="E10044" i="76"/>
  <c r="E10045" i="76"/>
  <c r="E10046" i="76"/>
  <c r="E10047" i="76"/>
  <c r="E10048" i="76"/>
  <c r="E10049" i="76"/>
  <c r="E10050" i="76"/>
  <c r="E10051" i="76"/>
  <c r="E10052" i="76"/>
  <c r="E10053" i="76"/>
  <c r="E10054" i="76"/>
  <c r="E10055" i="76"/>
  <c r="E10056" i="76"/>
  <c r="E10057" i="76"/>
  <c r="E10058" i="76"/>
  <c r="E10059" i="76"/>
  <c r="E10060" i="76"/>
  <c r="E10061" i="76"/>
  <c r="E10062" i="76"/>
  <c r="E10063" i="76"/>
  <c r="E10064" i="76"/>
  <c r="E10065" i="76"/>
  <c r="E10066" i="76"/>
  <c r="E10067" i="76"/>
  <c r="E10068" i="76"/>
  <c r="E10069" i="76"/>
  <c r="E10070" i="76"/>
  <c r="E10071" i="76"/>
  <c r="E10072" i="76"/>
  <c r="E10073" i="76"/>
  <c r="E10074" i="76"/>
  <c r="E10075" i="76"/>
  <c r="E10076" i="76"/>
  <c r="E10077" i="76"/>
  <c r="E10078" i="76"/>
  <c r="E10079" i="76"/>
  <c r="E10080" i="76"/>
  <c r="E10081" i="76"/>
  <c r="E10082" i="76"/>
  <c r="E10083" i="76"/>
  <c r="E10084" i="76"/>
  <c r="E10085" i="76"/>
  <c r="E10086" i="76"/>
  <c r="E10087" i="76"/>
  <c r="E10088" i="76"/>
  <c r="E10089" i="76"/>
  <c r="E10090" i="76"/>
  <c r="E10091" i="76"/>
  <c r="E10092" i="76"/>
  <c r="E10093" i="76"/>
  <c r="E10094" i="76"/>
  <c r="E10095" i="76"/>
  <c r="E10096" i="76"/>
  <c r="E10097" i="76"/>
  <c r="E10098" i="76"/>
  <c r="E10099" i="76"/>
  <c r="E10100" i="76"/>
  <c r="E10101" i="76"/>
  <c r="E10102" i="76"/>
  <c r="E10103" i="76"/>
  <c r="E10104" i="76"/>
  <c r="E10105" i="76"/>
  <c r="E10106" i="76"/>
  <c r="E10107" i="76"/>
  <c r="E10108" i="76"/>
  <c r="E10109" i="76"/>
  <c r="E10110" i="76"/>
  <c r="E10111" i="76"/>
  <c r="E10112" i="76"/>
  <c r="E10113" i="76"/>
  <c r="E10114" i="76"/>
  <c r="E10115" i="76"/>
  <c r="E10116" i="76"/>
  <c r="E10117" i="76"/>
  <c r="E10118" i="76"/>
  <c r="E10119" i="76"/>
  <c r="E10120" i="76"/>
  <c r="E10121" i="76"/>
  <c r="E10122" i="76"/>
  <c r="E10123" i="76"/>
  <c r="E10124" i="76"/>
  <c r="E10125" i="76"/>
  <c r="E10126" i="76"/>
  <c r="E10127" i="76"/>
  <c r="E10128" i="76"/>
  <c r="E10129" i="76"/>
  <c r="E10130" i="76"/>
  <c r="E10131" i="76"/>
  <c r="E10132" i="76"/>
  <c r="E10133" i="76"/>
  <c r="E10134" i="76"/>
  <c r="E10135" i="76"/>
  <c r="E10136" i="76"/>
  <c r="E10137" i="76"/>
  <c r="E10138" i="76"/>
  <c r="E10139" i="76"/>
  <c r="E10140" i="76"/>
  <c r="E10141" i="76"/>
  <c r="E10142" i="76"/>
  <c r="E10143" i="76"/>
  <c r="E10144" i="76"/>
  <c r="E10145" i="76"/>
  <c r="E10146" i="76"/>
  <c r="E10147" i="76"/>
  <c r="E10148" i="76"/>
  <c r="E10149" i="76"/>
  <c r="E10150" i="76"/>
  <c r="E10151" i="76"/>
  <c r="E10152" i="76"/>
  <c r="E10153" i="76"/>
  <c r="E10154" i="76"/>
  <c r="E10155" i="76"/>
  <c r="E10156" i="76"/>
  <c r="E10157" i="76"/>
  <c r="E10158" i="76"/>
  <c r="E10159" i="76"/>
  <c r="E10160" i="76"/>
  <c r="E10161" i="76"/>
  <c r="E10162" i="76"/>
  <c r="E10163" i="76"/>
  <c r="E10164" i="76"/>
  <c r="E10165" i="76"/>
  <c r="E10166" i="76"/>
  <c r="E10167" i="76"/>
  <c r="E10168" i="76"/>
  <c r="E10169" i="76"/>
  <c r="E10170" i="76"/>
  <c r="E10171" i="76"/>
  <c r="E10172" i="76"/>
  <c r="E10173" i="76"/>
  <c r="E10174" i="76"/>
  <c r="E10175" i="76"/>
  <c r="E10176" i="76"/>
  <c r="E10177" i="76"/>
  <c r="E10178" i="76"/>
  <c r="E10179" i="76"/>
  <c r="E10180" i="76"/>
  <c r="E10181" i="76"/>
  <c r="E10182" i="76"/>
  <c r="E10183" i="76"/>
  <c r="E10184" i="76"/>
  <c r="E10185" i="76"/>
  <c r="E10186" i="76"/>
  <c r="E10187" i="76"/>
  <c r="E10188" i="76"/>
  <c r="E10189" i="76"/>
  <c r="E10190" i="76"/>
  <c r="E10191" i="76"/>
  <c r="E10192" i="76"/>
  <c r="E10193" i="76"/>
  <c r="E10194" i="76"/>
  <c r="E10195" i="76"/>
  <c r="E10196" i="76"/>
  <c r="E10197" i="76"/>
  <c r="E10198" i="76"/>
  <c r="E10199" i="76"/>
  <c r="E10200" i="76"/>
  <c r="E10201" i="76"/>
  <c r="E10202" i="76"/>
  <c r="E10203" i="76"/>
  <c r="E10204" i="76"/>
  <c r="E10205" i="76"/>
  <c r="E10206" i="76"/>
  <c r="E10207" i="76"/>
  <c r="E10208" i="76"/>
  <c r="E10209" i="76"/>
  <c r="E10210" i="76"/>
  <c r="E10211" i="76"/>
  <c r="E10212" i="76"/>
  <c r="E10213" i="76"/>
  <c r="E10214" i="76"/>
  <c r="E10215" i="76"/>
  <c r="E10216" i="76"/>
  <c r="E10217" i="76"/>
  <c r="E10218" i="76"/>
  <c r="E10219" i="76"/>
  <c r="E10220" i="76"/>
  <c r="E10221" i="76"/>
  <c r="E10222" i="76"/>
  <c r="E10223" i="76"/>
  <c r="E10224" i="76"/>
  <c r="E10225" i="76"/>
  <c r="E10226" i="76"/>
  <c r="E10227" i="76"/>
  <c r="E10228" i="76"/>
  <c r="E10229" i="76"/>
  <c r="E10230" i="76"/>
  <c r="E10231" i="76"/>
  <c r="E10232" i="76"/>
  <c r="E10233" i="76"/>
  <c r="E10234" i="76"/>
  <c r="E10235" i="76"/>
  <c r="E10236" i="76"/>
  <c r="E10237" i="76"/>
  <c r="E10238" i="76"/>
  <c r="E10239" i="76"/>
  <c r="E10240" i="76"/>
  <c r="E10241" i="76"/>
  <c r="E10242" i="76"/>
  <c r="E10243" i="76"/>
  <c r="E10244" i="76"/>
  <c r="E10245" i="76"/>
  <c r="E10246" i="76"/>
  <c r="E10247" i="76"/>
  <c r="E10248" i="76"/>
  <c r="E10249" i="76"/>
  <c r="E10250" i="76"/>
  <c r="E10251" i="76"/>
  <c r="E10252" i="76"/>
  <c r="E10253" i="76"/>
  <c r="E10254" i="76"/>
  <c r="E10255" i="76"/>
  <c r="E10256" i="76"/>
  <c r="E10257" i="76"/>
  <c r="E10258" i="76"/>
  <c r="E10259" i="76"/>
  <c r="E10260" i="76"/>
  <c r="E10261" i="76"/>
  <c r="E10262" i="76"/>
  <c r="E10263" i="76"/>
  <c r="E10264" i="76"/>
  <c r="E10265" i="76"/>
  <c r="E10266" i="76"/>
  <c r="E10267" i="76"/>
  <c r="E10268" i="76"/>
  <c r="E10269" i="76"/>
  <c r="E10270" i="76"/>
  <c r="E10271" i="76"/>
  <c r="E10272" i="76"/>
  <c r="E10273" i="76"/>
  <c r="E10274" i="76"/>
  <c r="E10275" i="76"/>
  <c r="E10276" i="76"/>
  <c r="E10277" i="76"/>
  <c r="E10278" i="76"/>
  <c r="E10279" i="76"/>
  <c r="E10280" i="76"/>
  <c r="E10281" i="76"/>
  <c r="E10282" i="76"/>
  <c r="E10283" i="76"/>
  <c r="E10284" i="76"/>
  <c r="E10285" i="76"/>
  <c r="E10286" i="76"/>
  <c r="E10287" i="76"/>
  <c r="E10288" i="76"/>
  <c r="E10289" i="76"/>
  <c r="E10290" i="76"/>
  <c r="E10291" i="76"/>
  <c r="E10292" i="76"/>
  <c r="E10293" i="76"/>
  <c r="E10294" i="76"/>
  <c r="E10295" i="76"/>
  <c r="E10296" i="76"/>
  <c r="E10297" i="76"/>
  <c r="E10298" i="76"/>
  <c r="E10299" i="76"/>
  <c r="E10300" i="76"/>
  <c r="E10301" i="76"/>
  <c r="E10302" i="76"/>
  <c r="E10303" i="76"/>
  <c r="E10304" i="76"/>
  <c r="E10305" i="76"/>
  <c r="E10306" i="76"/>
  <c r="E10307" i="76"/>
  <c r="E10308" i="76"/>
  <c r="E10309" i="76"/>
  <c r="E10310" i="76"/>
  <c r="E10311" i="76"/>
  <c r="E10312" i="76"/>
  <c r="E10313" i="76"/>
  <c r="E10314" i="76"/>
  <c r="E10315" i="76"/>
  <c r="E10316" i="76"/>
  <c r="E10317" i="76"/>
  <c r="E10318" i="76"/>
  <c r="E10319" i="76"/>
  <c r="E10320" i="76"/>
  <c r="E10321" i="76"/>
  <c r="E10322" i="76"/>
  <c r="E10323" i="76"/>
  <c r="E10324" i="76"/>
  <c r="E10325" i="76"/>
  <c r="E10326" i="76"/>
  <c r="E10327" i="76"/>
  <c r="E10328" i="76"/>
  <c r="E10329" i="76"/>
  <c r="E10330" i="76"/>
  <c r="E10331" i="76"/>
  <c r="E10332" i="76"/>
  <c r="E10333" i="76"/>
  <c r="E10334" i="76"/>
  <c r="E10335" i="76"/>
  <c r="E10336" i="76"/>
  <c r="E10337" i="76"/>
  <c r="E10338" i="76"/>
  <c r="E10339" i="76"/>
  <c r="E10340" i="76"/>
  <c r="E10341" i="76"/>
  <c r="E10342" i="76"/>
  <c r="E10343" i="76"/>
  <c r="E10344" i="76"/>
  <c r="E10345" i="76"/>
  <c r="E10346" i="76"/>
  <c r="E10347" i="76"/>
  <c r="E10348" i="76"/>
  <c r="E10349" i="76"/>
  <c r="E10350" i="76"/>
  <c r="E10351" i="76"/>
  <c r="E10352" i="76"/>
  <c r="E10353" i="76"/>
  <c r="E10354" i="76"/>
  <c r="E10355" i="76"/>
  <c r="E10356" i="76"/>
  <c r="E10357" i="76"/>
  <c r="E10358" i="76"/>
  <c r="E10359" i="76"/>
  <c r="E10360" i="76"/>
  <c r="E10361" i="76"/>
  <c r="E10362" i="76"/>
  <c r="E10363" i="76"/>
  <c r="E10364" i="76"/>
  <c r="E10365" i="76"/>
  <c r="E10366" i="76"/>
  <c r="E10367" i="76"/>
  <c r="E10368" i="76"/>
  <c r="E10369" i="76"/>
  <c r="E10370" i="76"/>
  <c r="E10371" i="76"/>
  <c r="E10372" i="76"/>
  <c r="E10373" i="76"/>
  <c r="E10374" i="76"/>
  <c r="E10375" i="76"/>
  <c r="E10376" i="76"/>
  <c r="E10377" i="76"/>
  <c r="E10378" i="76"/>
  <c r="E10379" i="76"/>
  <c r="E10380" i="76"/>
  <c r="E10381" i="76"/>
  <c r="E10382" i="76"/>
  <c r="E10383" i="76"/>
  <c r="E10384" i="76"/>
  <c r="E10385" i="76"/>
  <c r="E10386" i="76"/>
  <c r="E10387" i="76"/>
  <c r="E10388" i="76"/>
  <c r="E10389" i="76"/>
  <c r="E10390" i="76"/>
  <c r="E10391" i="76"/>
  <c r="E10392" i="76"/>
  <c r="E10393" i="76"/>
  <c r="E10394" i="76"/>
  <c r="E10395" i="76"/>
  <c r="E10396" i="76"/>
  <c r="E10397" i="76"/>
  <c r="E10398" i="76"/>
  <c r="E10399" i="76"/>
  <c r="E10400" i="76"/>
  <c r="E10401" i="76"/>
  <c r="E10402" i="76"/>
  <c r="E10403" i="76"/>
  <c r="E10404" i="76"/>
  <c r="E10405" i="76"/>
  <c r="E10406" i="76"/>
  <c r="E10407" i="76"/>
  <c r="E10408" i="76"/>
  <c r="E10409" i="76"/>
  <c r="E10410" i="76"/>
  <c r="E10411" i="76"/>
  <c r="E10412" i="76"/>
  <c r="E10413" i="76"/>
  <c r="E10414" i="76"/>
  <c r="E10415" i="76"/>
  <c r="E10416" i="76"/>
  <c r="E10417" i="76"/>
  <c r="E10418" i="76"/>
  <c r="E10419" i="76"/>
  <c r="E10420" i="76"/>
  <c r="E10421" i="76"/>
  <c r="E10422" i="76"/>
  <c r="E10423" i="76"/>
  <c r="E10424" i="76"/>
  <c r="E10425" i="76"/>
  <c r="E10426" i="76"/>
  <c r="E10427" i="76"/>
  <c r="E10428" i="76"/>
  <c r="E10429" i="76"/>
  <c r="E10430" i="76"/>
  <c r="E10431" i="76"/>
  <c r="E10432" i="76"/>
  <c r="E10433" i="76"/>
  <c r="E10434" i="76"/>
  <c r="E10435" i="76"/>
  <c r="E10436" i="76"/>
  <c r="E10437" i="76"/>
  <c r="E10438" i="76"/>
  <c r="E10439" i="76"/>
  <c r="E10440" i="76"/>
  <c r="E10441" i="76"/>
  <c r="E10442" i="76"/>
  <c r="E10443" i="76"/>
  <c r="E10444" i="76"/>
  <c r="E10445" i="76"/>
  <c r="E10446" i="76"/>
  <c r="E10447" i="76"/>
  <c r="E10448" i="76"/>
  <c r="E10449" i="76"/>
  <c r="E10450" i="76"/>
  <c r="E10451" i="76"/>
  <c r="E10452" i="76"/>
  <c r="E10453" i="76"/>
  <c r="E10454" i="76"/>
  <c r="E10455" i="76"/>
  <c r="E10456" i="76"/>
  <c r="E10457" i="76"/>
  <c r="E10458" i="76"/>
  <c r="E10459" i="76"/>
  <c r="E10460" i="76"/>
  <c r="E10461" i="76"/>
  <c r="E10462" i="76"/>
  <c r="E10463" i="76"/>
  <c r="E10464" i="76"/>
  <c r="E10465" i="76"/>
  <c r="E10466" i="76"/>
  <c r="E10467" i="76"/>
  <c r="E10468" i="76"/>
  <c r="E10469" i="76"/>
  <c r="E10470" i="76"/>
  <c r="E10471" i="76"/>
  <c r="E10472" i="76"/>
  <c r="E10473" i="76"/>
  <c r="E10474" i="76"/>
  <c r="E10475" i="76"/>
  <c r="E10476" i="76"/>
  <c r="E10477" i="76"/>
  <c r="E10478" i="76"/>
  <c r="E10479" i="76"/>
  <c r="E10480" i="76"/>
  <c r="E10481" i="76"/>
  <c r="E10482" i="76"/>
  <c r="E10483" i="76"/>
  <c r="E10484" i="76"/>
  <c r="E10485" i="76"/>
  <c r="E10486" i="76"/>
  <c r="E10487" i="76"/>
  <c r="E10488" i="76"/>
  <c r="E10489" i="76"/>
  <c r="E10490" i="76"/>
  <c r="E10491" i="76"/>
  <c r="E10492" i="76"/>
  <c r="E10493" i="76"/>
  <c r="E10494" i="76"/>
  <c r="E10495" i="76"/>
  <c r="E10496" i="76"/>
  <c r="E10497" i="76"/>
  <c r="E10498" i="76"/>
  <c r="E10499" i="76"/>
  <c r="E10500" i="76"/>
  <c r="E10501" i="76"/>
  <c r="E10502" i="76"/>
  <c r="E10503" i="76"/>
  <c r="E10504" i="76"/>
  <c r="E10505" i="76"/>
  <c r="E10506" i="76"/>
  <c r="E10507" i="76"/>
  <c r="E10508" i="76"/>
  <c r="E10509" i="76"/>
  <c r="E10510" i="76"/>
  <c r="E10511" i="76"/>
  <c r="E10512" i="76"/>
  <c r="E10513" i="76"/>
  <c r="E10514" i="76"/>
  <c r="E10515" i="76"/>
  <c r="E10516" i="76"/>
  <c r="E10517" i="76"/>
  <c r="E10518" i="76"/>
  <c r="E10519" i="76"/>
  <c r="E10520" i="76"/>
  <c r="E10521" i="76"/>
  <c r="E10522" i="76"/>
  <c r="E10523" i="76"/>
  <c r="E10524" i="76"/>
  <c r="E10525" i="76"/>
  <c r="E10526" i="76"/>
  <c r="E10527" i="76"/>
  <c r="E10528" i="76"/>
  <c r="E10529" i="76"/>
  <c r="E10530" i="76"/>
  <c r="E10531" i="76"/>
  <c r="E10532" i="76"/>
  <c r="E10533" i="76"/>
  <c r="E10534" i="76"/>
  <c r="E10535" i="76"/>
  <c r="E10536" i="76"/>
  <c r="E10537" i="76"/>
  <c r="E10538" i="76"/>
  <c r="E10539" i="76"/>
  <c r="E10540" i="76"/>
  <c r="E10541" i="76"/>
  <c r="E10542" i="76"/>
  <c r="E10543" i="76"/>
  <c r="E10544" i="76"/>
  <c r="E10545" i="76"/>
  <c r="E10546" i="76"/>
  <c r="E10547" i="76"/>
  <c r="E10548" i="76"/>
  <c r="E10549" i="76"/>
  <c r="E10550" i="76"/>
  <c r="E10551" i="76"/>
  <c r="E10552" i="76"/>
  <c r="E10553" i="76"/>
  <c r="E10554" i="76"/>
  <c r="E10555" i="76"/>
  <c r="E10556" i="76"/>
  <c r="E10557" i="76"/>
  <c r="E10558" i="76"/>
  <c r="E10559" i="76"/>
  <c r="E10560" i="76"/>
  <c r="E10561" i="76"/>
  <c r="E10562" i="76"/>
  <c r="E10563" i="76"/>
  <c r="E10564" i="76"/>
  <c r="E10565" i="76"/>
  <c r="E10566" i="76"/>
  <c r="E10567" i="76"/>
  <c r="E10568" i="76"/>
  <c r="E10569" i="76"/>
  <c r="E10570" i="76"/>
  <c r="E10571" i="76"/>
  <c r="E10572" i="76"/>
  <c r="E10573" i="76"/>
  <c r="E10574" i="76"/>
  <c r="E10575" i="76"/>
  <c r="E10576" i="76"/>
  <c r="E10577" i="76"/>
  <c r="E10578" i="76"/>
  <c r="E10579" i="76"/>
  <c r="E10580" i="76"/>
  <c r="E10581" i="76"/>
  <c r="E10582" i="76"/>
  <c r="E10583" i="76"/>
  <c r="E10584" i="76"/>
  <c r="E10585" i="76"/>
  <c r="E10586" i="76"/>
  <c r="E10587" i="76"/>
  <c r="E10588" i="76"/>
  <c r="E10589" i="76"/>
  <c r="E10590" i="76"/>
  <c r="E10591" i="76"/>
  <c r="E10592" i="76"/>
  <c r="E10593" i="76"/>
  <c r="E10594" i="76"/>
  <c r="E10595" i="76"/>
  <c r="E10596" i="76"/>
  <c r="E10597" i="76"/>
  <c r="E10598" i="76"/>
  <c r="E10599" i="76"/>
  <c r="E10600" i="76"/>
  <c r="E10601" i="76"/>
  <c r="E10602" i="76"/>
  <c r="E10603" i="76"/>
  <c r="E10604" i="76"/>
  <c r="E10605" i="76"/>
  <c r="E10606" i="76"/>
  <c r="E10607" i="76"/>
  <c r="E10608" i="76"/>
  <c r="E10609" i="76"/>
  <c r="E10610" i="76"/>
  <c r="E10611" i="76"/>
  <c r="E10612" i="76"/>
  <c r="E10613" i="76"/>
  <c r="E10614" i="76"/>
  <c r="E10615" i="76"/>
  <c r="E10616" i="76"/>
  <c r="E10617" i="76"/>
  <c r="E10618" i="76"/>
  <c r="E10619" i="76"/>
  <c r="E10620" i="76"/>
  <c r="E10621" i="76"/>
  <c r="E10622" i="76"/>
  <c r="E10623" i="76"/>
  <c r="E10624" i="76"/>
  <c r="E10625" i="76"/>
  <c r="E10626" i="76"/>
  <c r="E10627" i="76"/>
  <c r="E10628" i="76"/>
  <c r="E10629" i="76"/>
  <c r="E10630" i="76"/>
  <c r="E10631" i="76"/>
  <c r="E10632" i="76"/>
  <c r="E10633" i="76"/>
  <c r="E10634" i="76"/>
  <c r="E10635" i="76"/>
  <c r="E10636" i="76"/>
  <c r="E10637" i="76"/>
  <c r="E10638" i="76"/>
  <c r="E10639" i="76"/>
  <c r="E10640" i="76"/>
  <c r="E10641" i="76"/>
  <c r="E10642" i="76"/>
  <c r="E10643" i="76"/>
  <c r="E10644" i="76"/>
  <c r="E10645" i="76"/>
  <c r="E10646" i="76"/>
  <c r="E10647" i="76"/>
  <c r="E10648" i="76"/>
  <c r="E10649" i="76"/>
  <c r="E10650" i="76"/>
  <c r="E10651" i="76"/>
  <c r="E10652" i="76"/>
  <c r="E10653" i="76"/>
  <c r="E10654" i="76"/>
  <c r="E10655" i="76"/>
  <c r="E10656" i="76"/>
  <c r="E10657" i="76"/>
  <c r="E10658" i="76"/>
  <c r="E10659" i="76"/>
  <c r="E10660" i="76"/>
  <c r="E10661" i="76"/>
  <c r="E10662" i="76"/>
  <c r="E10663" i="76"/>
  <c r="E10664" i="76"/>
  <c r="E10665" i="76"/>
  <c r="E10666" i="76"/>
  <c r="E10667" i="76"/>
  <c r="E10668" i="76"/>
  <c r="E10669" i="76"/>
  <c r="E10670" i="76"/>
  <c r="E10671" i="76"/>
  <c r="E10672" i="76"/>
  <c r="E10673" i="76"/>
  <c r="E10674" i="76"/>
  <c r="E10675" i="76"/>
  <c r="E10676" i="76"/>
  <c r="E10677" i="76"/>
  <c r="E10678" i="76"/>
  <c r="E10679" i="76"/>
  <c r="E10680" i="76"/>
  <c r="E10681" i="76"/>
  <c r="E10682" i="76"/>
  <c r="E10683" i="76"/>
  <c r="E10684" i="76"/>
  <c r="E10685" i="76"/>
  <c r="E10686" i="76"/>
  <c r="E10687" i="76"/>
  <c r="E10688" i="76"/>
  <c r="E10689" i="76"/>
  <c r="E10690" i="76"/>
  <c r="E10691" i="76"/>
  <c r="E10692" i="76"/>
  <c r="E10693" i="76"/>
  <c r="E10694" i="76"/>
  <c r="E10695" i="76"/>
  <c r="E10696" i="76"/>
  <c r="E10697" i="76"/>
  <c r="E10698" i="76"/>
  <c r="E10699" i="76"/>
  <c r="E10700" i="76"/>
  <c r="E10701" i="76"/>
  <c r="E10702" i="76"/>
  <c r="E10703" i="76"/>
  <c r="E10704" i="76"/>
  <c r="E10705" i="76"/>
  <c r="E10706" i="76"/>
  <c r="E10707" i="76"/>
  <c r="E10708" i="76"/>
  <c r="E10709" i="76"/>
  <c r="E10710" i="76"/>
  <c r="E10711" i="76"/>
  <c r="E10712" i="76"/>
  <c r="E10713" i="76"/>
  <c r="E10714" i="76"/>
  <c r="E10715" i="76"/>
  <c r="E10716" i="76"/>
  <c r="E10717" i="76"/>
  <c r="E10718" i="76"/>
  <c r="E10719" i="76"/>
  <c r="E10720" i="76"/>
  <c r="E10721" i="76"/>
  <c r="E10722" i="76"/>
  <c r="E10723" i="76"/>
  <c r="E10724" i="76"/>
  <c r="E10725" i="76"/>
  <c r="E10726" i="76"/>
  <c r="E10727" i="76"/>
  <c r="E10728" i="76"/>
  <c r="E10729" i="76"/>
  <c r="E10730" i="76"/>
  <c r="E10731" i="76"/>
  <c r="E10732" i="76"/>
  <c r="E10733" i="76"/>
  <c r="E10734" i="76"/>
  <c r="E10735" i="76"/>
  <c r="E10736" i="76"/>
  <c r="E10737" i="76"/>
  <c r="E10738" i="76"/>
  <c r="E10739" i="76"/>
  <c r="E10740" i="76"/>
  <c r="E10741" i="76"/>
  <c r="E10742" i="76"/>
  <c r="E10743" i="76"/>
  <c r="E10744" i="76"/>
  <c r="E10745" i="76"/>
  <c r="E10746" i="76"/>
  <c r="E10747" i="76"/>
  <c r="E10748" i="76"/>
  <c r="E10749" i="76"/>
  <c r="E10750" i="76"/>
  <c r="E10751" i="76"/>
  <c r="E10752" i="76"/>
  <c r="E10753" i="76"/>
  <c r="E10754" i="76"/>
  <c r="E10755" i="76"/>
  <c r="E10756" i="76"/>
  <c r="E10757" i="76"/>
  <c r="E10758" i="76"/>
  <c r="E10759" i="76"/>
  <c r="E10760" i="76"/>
  <c r="E10761" i="76"/>
  <c r="E10762" i="76"/>
  <c r="E10763" i="76"/>
  <c r="E10764" i="76"/>
  <c r="E10765" i="76"/>
  <c r="E10766" i="76"/>
  <c r="E10767" i="76"/>
  <c r="E10768" i="76"/>
  <c r="E10769" i="76"/>
  <c r="E10770" i="76"/>
  <c r="E10771" i="76"/>
  <c r="E10772" i="76"/>
  <c r="E10773" i="76"/>
  <c r="E10774" i="76"/>
  <c r="E10775" i="76"/>
  <c r="E10776" i="76"/>
  <c r="E10777" i="76"/>
  <c r="E10778" i="76"/>
  <c r="E10779" i="76"/>
  <c r="E10780" i="76"/>
  <c r="E10781" i="76"/>
  <c r="E10782" i="76"/>
  <c r="E10783" i="76"/>
  <c r="E10784" i="76"/>
  <c r="E10785" i="76"/>
  <c r="E10786" i="76"/>
  <c r="E10787" i="76"/>
  <c r="E10788" i="76"/>
  <c r="E10789" i="76"/>
  <c r="E10790" i="76"/>
  <c r="E10791" i="76"/>
  <c r="E10792" i="76"/>
  <c r="E10793" i="76"/>
  <c r="E10794" i="76"/>
  <c r="E10795" i="76"/>
  <c r="E10796" i="76"/>
  <c r="E10797" i="76"/>
  <c r="E10798" i="76"/>
  <c r="E10799" i="76"/>
  <c r="E10800" i="76"/>
  <c r="E10801" i="76"/>
  <c r="E10802" i="76"/>
  <c r="E10803" i="76"/>
  <c r="E10804" i="76"/>
  <c r="E10805" i="76"/>
  <c r="E10806" i="76"/>
  <c r="E10807" i="76"/>
  <c r="E10808" i="76"/>
  <c r="E10809" i="76"/>
  <c r="E10810" i="76"/>
  <c r="E10811" i="76"/>
  <c r="E10812" i="76"/>
  <c r="E10813" i="76"/>
  <c r="E10814" i="76"/>
  <c r="E10815" i="76"/>
  <c r="E10816" i="76"/>
  <c r="E10817" i="76"/>
  <c r="E10818" i="76"/>
  <c r="E10819" i="76"/>
  <c r="E10820" i="76"/>
  <c r="E10821" i="76"/>
  <c r="E10822" i="76"/>
  <c r="E10823" i="76"/>
  <c r="E10824" i="76"/>
  <c r="E10825" i="76"/>
  <c r="E10826" i="76"/>
  <c r="E10827" i="76"/>
  <c r="E10828" i="76"/>
  <c r="E10829" i="76"/>
  <c r="E10830" i="76"/>
  <c r="E10831" i="76"/>
  <c r="E10832" i="76"/>
  <c r="E10833" i="76"/>
  <c r="E10834" i="76"/>
  <c r="E10835" i="76"/>
  <c r="E10836" i="76"/>
  <c r="E10837" i="76"/>
  <c r="E10838" i="76"/>
  <c r="E10839" i="76"/>
  <c r="E10840" i="76"/>
  <c r="E10841" i="76"/>
  <c r="E10842" i="76"/>
  <c r="E10843" i="76"/>
  <c r="E10844" i="76"/>
  <c r="E10845" i="76"/>
  <c r="E10846" i="76"/>
  <c r="E10847" i="76"/>
  <c r="E10848" i="76"/>
  <c r="E10849" i="76"/>
  <c r="E10850" i="76"/>
  <c r="E10851" i="76"/>
  <c r="E10852" i="76"/>
  <c r="E10853" i="76"/>
  <c r="E10854" i="76"/>
  <c r="E10855" i="76"/>
  <c r="E10856" i="76"/>
  <c r="E10857" i="76"/>
  <c r="E10858" i="76"/>
  <c r="E10859" i="76"/>
  <c r="E10860" i="76"/>
  <c r="E10861" i="76"/>
  <c r="E10862" i="76"/>
  <c r="E10863" i="76"/>
  <c r="E10864" i="76"/>
  <c r="E10865" i="76"/>
  <c r="E10866" i="76"/>
  <c r="E10867" i="76"/>
  <c r="E10868" i="76"/>
  <c r="E10869" i="76"/>
  <c r="E10870" i="76"/>
  <c r="E10871" i="76"/>
  <c r="E10872" i="76"/>
  <c r="E10873" i="76"/>
  <c r="E10874" i="76"/>
  <c r="E10875" i="76"/>
  <c r="E10876" i="76"/>
  <c r="E10877" i="76"/>
  <c r="E10878" i="76"/>
  <c r="E10879" i="76"/>
  <c r="E10880" i="76"/>
  <c r="E10881" i="76"/>
  <c r="E10882" i="76"/>
  <c r="E10883" i="76"/>
  <c r="E10884" i="76"/>
  <c r="E10885" i="76"/>
  <c r="E10886" i="76"/>
  <c r="E10887" i="76"/>
  <c r="E10888" i="76"/>
  <c r="E10889" i="76"/>
  <c r="E10890" i="76"/>
  <c r="E10891" i="76"/>
  <c r="E10892" i="76"/>
  <c r="E10893" i="76"/>
  <c r="E10894" i="76"/>
  <c r="E10895" i="76"/>
  <c r="E10896" i="76"/>
  <c r="E10897" i="76"/>
  <c r="E10898" i="76"/>
  <c r="E10899" i="76"/>
  <c r="E10900" i="76"/>
  <c r="E10901" i="76"/>
  <c r="E10902" i="76"/>
  <c r="E10903" i="76"/>
  <c r="E10904" i="76"/>
  <c r="E10905" i="76"/>
  <c r="E10906" i="76"/>
  <c r="E10907" i="76"/>
  <c r="E10908" i="76"/>
  <c r="E10909" i="76"/>
  <c r="E10910" i="76"/>
  <c r="E10911" i="76"/>
  <c r="E10912" i="76"/>
  <c r="E10913" i="76"/>
  <c r="E10914" i="76"/>
  <c r="E10915" i="76"/>
  <c r="E10916" i="76"/>
  <c r="E10917" i="76"/>
  <c r="E10918" i="76"/>
  <c r="E10919" i="76"/>
  <c r="E10920" i="76"/>
  <c r="E10921" i="76"/>
  <c r="E10922" i="76"/>
  <c r="E10923" i="76"/>
  <c r="E10924" i="76"/>
  <c r="E10925" i="76"/>
  <c r="E10926" i="76"/>
  <c r="E10927" i="76"/>
  <c r="E10928" i="76"/>
  <c r="E10929" i="76"/>
  <c r="E10930" i="76"/>
  <c r="E10931" i="76"/>
  <c r="E10932" i="76"/>
  <c r="E10933" i="76"/>
  <c r="E10934" i="76"/>
  <c r="E10935" i="76"/>
  <c r="E10936" i="76"/>
  <c r="E10937" i="76"/>
  <c r="E10938" i="76"/>
  <c r="E10939" i="76"/>
  <c r="E10940" i="76"/>
  <c r="E10941" i="76"/>
  <c r="E10942" i="76"/>
  <c r="E10943" i="76"/>
  <c r="E10944" i="76"/>
  <c r="E10945" i="76"/>
  <c r="E10946" i="76"/>
  <c r="E10947" i="76"/>
  <c r="E10948" i="76"/>
  <c r="E10949" i="76"/>
  <c r="E10950" i="76"/>
  <c r="E10951" i="76"/>
  <c r="E10952" i="76"/>
  <c r="E10953" i="76"/>
  <c r="E10954" i="76"/>
  <c r="E10955" i="76"/>
  <c r="E10956" i="76"/>
  <c r="E10957" i="76"/>
  <c r="E10958" i="76"/>
  <c r="E10959" i="76"/>
  <c r="E10960" i="76"/>
  <c r="E10961" i="76"/>
  <c r="E10962" i="76"/>
  <c r="E10963" i="76"/>
  <c r="E10964" i="76"/>
  <c r="E10965" i="76"/>
  <c r="E10966" i="76"/>
  <c r="E10967" i="76"/>
  <c r="E10968" i="76"/>
  <c r="E10969" i="76"/>
  <c r="E10970" i="76"/>
  <c r="E10971" i="76"/>
  <c r="E10972" i="76"/>
  <c r="E10973" i="76"/>
  <c r="E10974" i="76"/>
  <c r="E10975" i="76"/>
  <c r="E10976" i="76"/>
  <c r="E10977" i="76"/>
  <c r="E10978" i="76"/>
  <c r="E10979" i="76"/>
  <c r="E10980" i="76"/>
  <c r="E10981" i="76"/>
  <c r="E10982" i="76"/>
  <c r="E10983" i="76"/>
  <c r="E10984" i="76"/>
  <c r="E10985" i="76"/>
  <c r="E10986" i="76"/>
  <c r="E10987" i="76"/>
  <c r="E10988" i="76"/>
  <c r="E10989" i="76"/>
  <c r="E10990" i="76"/>
  <c r="E10991" i="76"/>
  <c r="E10992" i="76"/>
  <c r="E10993" i="76"/>
  <c r="E10994" i="76"/>
  <c r="E10995" i="76"/>
  <c r="E10996" i="76"/>
  <c r="E10997" i="76"/>
  <c r="E10998" i="76"/>
  <c r="E10999" i="76"/>
  <c r="E11000" i="76"/>
  <c r="E11001" i="76"/>
  <c r="E11002" i="76"/>
  <c r="E11003" i="76"/>
  <c r="E11004" i="76"/>
  <c r="E11005" i="76"/>
  <c r="E11006" i="76"/>
  <c r="E11007" i="76"/>
  <c r="E11008" i="76"/>
  <c r="E11009" i="76"/>
  <c r="E11010" i="76"/>
  <c r="E11011" i="76"/>
  <c r="E11012" i="76"/>
  <c r="E11013" i="76"/>
  <c r="E11014" i="76"/>
  <c r="E11015" i="76"/>
  <c r="E11016" i="76"/>
  <c r="E11017" i="76"/>
  <c r="E11018" i="76"/>
  <c r="E11019" i="76"/>
  <c r="E11020" i="76"/>
  <c r="E11021" i="76"/>
  <c r="E11022" i="76"/>
  <c r="E11023" i="76"/>
  <c r="E11024" i="76"/>
  <c r="E11025" i="76"/>
  <c r="E11026" i="76"/>
  <c r="E11027" i="76"/>
  <c r="E11028" i="76"/>
  <c r="E11029" i="76"/>
  <c r="E11030" i="76"/>
  <c r="E11031" i="76"/>
  <c r="E2" i="76"/>
  <c r="L335" i="92" l="1"/>
  <c r="L319" i="92"/>
  <c r="L346" i="91"/>
  <c r="L362" i="91"/>
  <c r="F316" i="92"/>
  <c r="F324" i="92"/>
  <c r="F332" i="92"/>
  <c r="H313" i="92"/>
  <c r="H321" i="92"/>
  <c r="H329" i="92"/>
  <c r="H337" i="92"/>
  <c r="L345" i="91"/>
  <c r="L349" i="91"/>
  <c r="L353" i="91"/>
  <c r="L357" i="91"/>
  <c r="L361" i="91"/>
  <c r="L365" i="91"/>
  <c r="L369" i="91"/>
  <c r="L358" i="91"/>
  <c r="B310" i="92"/>
  <c r="J310" i="92"/>
  <c r="B318" i="92"/>
  <c r="J318" i="92"/>
  <c r="B326" i="92"/>
  <c r="J326" i="92"/>
  <c r="B334" i="92"/>
  <c r="J334" i="92"/>
  <c r="L350" i="91"/>
  <c r="L348" i="91"/>
  <c r="L352" i="91"/>
  <c r="L356" i="91"/>
  <c r="L360" i="91"/>
  <c r="L364" i="91"/>
  <c r="L368" i="91"/>
  <c r="L372" i="91"/>
  <c r="L347" i="91"/>
  <c r="L351" i="91"/>
  <c r="L355" i="91"/>
  <c r="L359" i="91"/>
  <c r="L363" i="91"/>
  <c r="L367" i="91"/>
  <c r="L371" i="91"/>
  <c r="U31" i="85"/>
  <c r="N31" i="85"/>
  <c r="V31" i="85"/>
  <c r="T31" i="85"/>
  <c r="X31" i="85"/>
  <c r="S31" i="85"/>
  <c r="P31" i="85"/>
  <c r="R31" i="85"/>
  <c r="W31" i="85"/>
  <c r="O31" i="85"/>
  <c r="Q31" i="85"/>
  <c r="L370" i="80"/>
  <c r="F372" i="80"/>
  <c r="D372" i="80"/>
  <c r="G372" i="80"/>
  <c r="L362" i="80"/>
  <c r="L367" i="80"/>
  <c r="L351" i="80"/>
  <c r="J372" i="80"/>
  <c r="L345" i="80"/>
  <c r="I372" i="80"/>
  <c r="L368" i="80"/>
  <c r="L360" i="80"/>
  <c r="L352" i="80"/>
  <c r="L364" i="80"/>
  <c r="L359" i="80"/>
  <c r="L361" i="80"/>
  <c r="L353" i="80"/>
  <c r="C372" i="80"/>
  <c r="L369" i="80"/>
  <c r="H372" i="80"/>
  <c r="L371" i="80"/>
  <c r="L355" i="80"/>
  <c r="L363" i="80"/>
  <c r="L349" i="80"/>
  <c r="L357" i="80"/>
  <c r="L365" i="80"/>
  <c r="L347" i="80"/>
  <c r="L350" i="80"/>
  <c r="L358" i="80"/>
  <c r="L366" i="80"/>
  <c r="N368" i="70"/>
  <c r="N360" i="70"/>
  <c r="N352" i="70"/>
  <c r="X372" i="70"/>
  <c r="P372" i="70"/>
  <c r="R371" i="70"/>
  <c r="T370" i="70"/>
  <c r="V369" i="70"/>
  <c r="X368" i="70"/>
  <c r="P368" i="70"/>
  <c r="R367" i="70"/>
  <c r="T366" i="70"/>
  <c r="V365" i="70"/>
  <c r="X364" i="70"/>
  <c r="P364" i="70"/>
  <c r="R363" i="70"/>
  <c r="T362" i="70"/>
  <c r="V361" i="70"/>
  <c r="X360" i="70"/>
  <c r="P360" i="70"/>
  <c r="R359" i="70"/>
  <c r="T358" i="70"/>
  <c r="V357" i="70"/>
  <c r="X356" i="70"/>
  <c r="P356" i="70"/>
  <c r="R355" i="70"/>
  <c r="T354" i="70"/>
  <c r="V353" i="70"/>
  <c r="X352" i="70"/>
  <c r="P352" i="70"/>
  <c r="R351" i="70"/>
  <c r="T350" i="70"/>
  <c r="V349" i="70"/>
  <c r="X348" i="70"/>
  <c r="P348" i="70"/>
  <c r="R347" i="70"/>
  <c r="T346" i="70"/>
  <c r="V345" i="70"/>
  <c r="N366" i="70"/>
  <c r="N358" i="70"/>
  <c r="N350" i="70"/>
  <c r="V372" i="70"/>
  <c r="X371" i="70"/>
  <c r="P371" i="70"/>
  <c r="R370" i="70"/>
  <c r="T369" i="70"/>
  <c r="V368" i="70"/>
  <c r="X367" i="70"/>
  <c r="P367" i="70"/>
  <c r="R366" i="70"/>
  <c r="T365" i="70"/>
  <c r="V364" i="70"/>
  <c r="X363" i="70"/>
  <c r="P363" i="70"/>
  <c r="R362" i="70"/>
  <c r="T361" i="70"/>
  <c r="V360" i="70"/>
  <c r="X359" i="70"/>
  <c r="P359" i="70"/>
  <c r="R358" i="70"/>
  <c r="T357" i="70"/>
  <c r="V356" i="70"/>
  <c r="X355" i="70"/>
  <c r="P355" i="70"/>
  <c r="R354" i="70"/>
  <c r="T353" i="70"/>
  <c r="V352" i="70"/>
  <c r="X351" i="70"/>
  <c r="P351" i="70"/>
  <c r="R350" i="70"/>
  <c r="T349" i="70"/>
  <c r="V348" i="70"/>
  <c r="X347" i="70"/>
  <c r="P347" i="70"/>
  <c r="R346" i="70"/>
  <c r="T345" i="70"/>
  <c r="N365" i="70"/>
  <c r="N357" i="70"/>
  <c r="N349" i="70"/>
  <c r="U372" i="70"/>
  <c r="W371" i="70"/>
  <c r="O371" i="70"/>
  <c r="Q370" i="70"/>
  <c r="S369" i="70"/>
  <c r="U368" i="70"/>
  <c r="W367" i="70"/>
  <c r="O367" i="70"/>
  <c r="Q366" i="70"/>
  <c r="S365" i="70"/>
  <c r="U364" i="70"/>
  <c r="W363" i="70"/>
  <c r="O363" i="70"/>
  <c r="Q362" i="70"/>
  <c r="S361" i="70"/>
  <c r="U360" i="70"/>
  <c r="W359" i="70"/>
  <c r="O359" i="70"/>
  <c r="Q358" i="70"/>
  <c r="S357" i="70"/>
  <c r="U356" i="70"/>
  <c r="W355" i="70"/>
  <c r="O355" i="70"/>
  <c r="Q354" i="70"/>
  <c r="S353" i="70"/>
  <c r="U352" i="70"/>
  <c r="W351" i="70"/>
  <c r="O351" i="70"/>
  <c r="Q350" i="70"/>
  <c r="S349" i="70"/>
  <c r="U348" i="70"/>
  <c r="W347" i="70"/>
  <c r="O347" i="70"/>
  <c r="Q346" i="70"/>
  <c r="S345" i="70"/>
  <c r="N345" i="70"/>
  <c r="N364" i="70"/>
  <c r="N356" i="70"/>
  <c r="N348" i="70"/>
  <c r="T372" i="70"/>
  <c r="V371" i="70"/>
  <c r="X370" i="70"/>
  <c r="P370" i="70"/>
  <c r="R369" i="70"/>
  <c r="T368" i="70"/>
  <c r="V367" i="70"/>
  <c r="X366" i="70"/>
  <c r="P366" i="70"/>
  <c r="R365" i="70"/>
  <c r="T364" i="70"/>
  <c r="V363" i="70"/>
  <c r="X362" i="70"/>
  <c r="P362" i="70"/>
  <c r="R361" i="70"/>
  <c r="T360" i="70"/>
  <c r="V359" i="70"/>
  <c r="X358" i="70"/>
  <c r="P358" i="70"/>
  <c r="R357" i="70"/>
  <c r="T356" i="70"/>
  <c r="V355" i="70"/>
  <c r="X354" i="70"/>
  <c r="P354" i="70"/>
  <c r="R353" i="70"/>
  <c r="T352" i="70"/>
  <c r="V351" i="70"/>
  <c r="X350" i="70"/>
  <c r="P350" i="70"/>
  <c r="R349" i="70"/>
  <c r="T348" i="70"/>
  <c r="V347" i="70"/>
  <c r="X346" i="70"/>
  <c r="P346" i="70"/>
  <c r="R345" i="70"/>
  <c r="N371" i="70"/>
  <c r="N363" i="70"/>
  <c r="N355" i="70"/>
  <c r="N347" i="70"/>
  <c r="S372" i="70"/>
  <c r="U371" i="70"/>
  <c r="W370" i="70"/>
  <c r="O370" i="70"/>
  <c r="Q369" i="70"/>
  <c r="S368" i="70"/>
  <c r="U367" i="70"/>
  <c r="W366" i="70"/>
  <c r="O366" i="70"/>
  <c r="Q365" i="70"/>
  <c r="S364" i="70"/>
  <c r="U363" i="70"/>
  <c r="W362" i="70"/>
  <c r="O362" i="70"/>
  <c r="Q361" i="70"/>
  <c r="S360" i="70"/>
  <c r="U359" i="70"/>
  <c r="W358" i="70"/>
  <c r="O358" i="70"/>
  <c r="Q357" i="70"/>
  <c r="S356" i="70"/>
  <c r="U355" i="70"/>
  <c r="W354" i="70"/>
  <c r="O354" i="70"/>
  <c r="Q353" i="70"/>
  <c r="S352" i="70"/>
  <c r="U351" i="70"/>
  <c r="W350" i="70"/>
  <c r="O350" i="70"/>
  <c r="Q349" i="70"/>
  <c r="S348" i="70"/>
  <c r="U347" i="70"/>
  <c r="W346" i="70"/>
  <c r="O346" i="70"/>
  <c r="Q345" i="70"/>
  <c r="N370" i="70"/>
  <c r="N362" i="70"/>
  <c r="N354" i="70"/>
  <c r="N346" i="70"/>
  <c r="R372" i="70"/>
  <c r="T371" i="70"/>
  <c r="V370" i="70"/>
  <c r="X369" i="70"/>
  <c r="P369" i="70"/>
  <c r="R368" i="70"/>
  <c r="T367" i="70"/>
  <c r="V366" i="70"/>
  <c r="X365" i="70"/>
  <c r="P365" i="70"/>
  <c r="R364" i="70"/>
  <c r="T363" i="70"/>
  <c r="V362" i="70"/>
  <c r="X361" i="70"/>
  <c r="P361" i="70"/>
  <c r="R360" i="70"/>
  <c r="T359" i="70"/>
  <c r="V358" i="70"/>
  <c r="X357" i="70"/>
  <c r="P357" i="70"/>
  <c r="R356" i="70"/>
  <c r="T355" i="70"/>
  <c r="V354" i="70"/>
  <c r="X353" i="70"/>
  <c r="P353" i="70"/>
  <c r="R352" i="70"/>
  <c r="T351" i="70"/>
  <c r="V350" i="70"/>
  <c r="X349" i="70"/>
  <c r="P349" i="70"/>
  <c r="R348" i="70"/>
  <c r="T347" i="70"/>
  <c r="V346" i="70"/>
  <c r="X345" i="70"/>
  <c r="P345" i="70"/>
  <c r="N369" i="70"/>
  <c r="N361" i="70"/>
  <c r="N353" i="70"/>
  <c r="N372" i="70"/>
  <c r="Q372" i="70"/>
  <c r="S371" i="70"/>
  <c r="U370" i="70"/>
  <c r="W369" i="70"/>
  <c r="O369" i="70"/>
  <c r="Q368" i="70"/>
  <c r="S367" i="70"/>
  <c r="U366" i="70"/>
  <c r="W365" i="70"/>
  <c r="O365" i="70"/>
  <c r="Q364" i="70"/>
  <c r="S363" i="70"/>
  <c r="U362" i="70"/>
  <c r="W361" i="70"/>
  <c r="O361" i="70"/>
  <c r="Q360" i="70"/>
  <c r="S359" i="70"/>
  <c r="U358" i="70"/>
  <c r="W357" i="70"/>
  <c r="O357" i="70"/>
  <c r="Q356" i="70"/>
  <c r="S355" i="70"/>
  <c r="U354" i="70"/>
  <c r="W353" i="70"/>
  <c r="O353" i="70"/>
  <c r="Q352" i="70"/>
  <c r="S351" i="70"/>
  <c r="U350" i="70"/>
  <c r="W349" i="70"/>
  <c r="O349" i="70"/>
  <c r="Q348" i="70"/>
  <c r="S347" i="70"/>
  <c r="U346" i="70"/>
  <c r="W345" i="70"/>
  <c r="L371" i="70"/>
  <c r="L363" i="70"/>
  <c r="L355" i="70"/>
  <c r="L351" i="70"/>
  <c r="L345" i="70"/>
  <c r="L356" i="70"/>
  <c r="L347" i="70"/>
  <c r="L368" i="70"/>
  <c r="L360" i="70"/>
  <c r="L352" i="70"/>
  <c r="L369" i="70"/>
  <c r="V369" i="69"/>
  <c r="R363" i="69"/>
  <c r="X356" i="69"/>
  <c r="N360" i="69"/>
  <c r="P368" i="69"/>
  <c r="V361" i="69"/>
  <c r="R355" i="69"/>
  <c r="N352" i="69"/>
  <c r="R367" i="69"/>
  <c r="X360" i="69"/>
  <c r="O345" i="69"/>
  <c r="W345" i="69"/>
  <c r="U346" i="69"/>
  <c r="S347" i="69"/>
  <c r="Q348" i="69"/>
  <c r="O349" i="69"/>
  <c r="W349" i="69"/>
  <c r="U350" i="69"/>
  <c r="S351" i="69"/>
  <c r="Q352" i="69"/>
  <c r="O353" i="69"/>
  <c r="W353" i="69"/>
  <c r="U354" i="69"/>
  <c r="S355" i="69"/>
  <c r="Q356" i="69"/>
  <c r="O357" i="69"/>
  <c r="W357" i="69"/>
  <c r="U358" i="69"/>
  <c r="S359" i="69"/>
  <c r="Q360" i="69"/>
  <c r="O361" i="69"/>
  <c r="W361" i="69"/>
  <c r="U362" i="69"/>
  <c r="S363" i="69"/>
  <c r="Q364" i="69"/>
  <c r="O365" i="69"/>
  <c r="W365" i="69"/>
  <c r="U366" i="69"/>
  <c r="S367" i="69"/>
  <c r="Q368" i="69"/>
  <c r="O369" i="69"/>
  <c r="W369" i="69"/>
  <c r="U370" i="69"/>
  <c r="S371" i="69"/>
  <c r="Q372" i="69"/>
  <c r="N372" i="69"/>
  <c r="N353" i="69"/>
  <c r="N361" i="69"/>
  <c r="N369" i="69"/>
  <c r="P345" i="69"/>
  <c r="X345" i="69"/>
  <c r="V346" i="69"/>
  <c r="T347" i="69"/>
  <c r="R348" i="69"/>
  <c r="P349" i="69"/>
  <c r="X349" i="69"/>
  <c r="V350" i="69"/>
  <c r="T351" i="69"/>
  <c r="R352" i="69"/>
  <c r="P353" i="69"/>
  <c r="X353" i="69"/>
  <c r="V354" i="69"/>
  <c r="T355" i="69"/>
  <c r="R356" i="69"/>
  <c r="P357" i="69"/>
  <c r="X357" i="69"/>
  <c r="V358" i="69"/>
  <c r="T359" i="69"/>
  <c r="R360" i="69"/>
  <c r="P361" i="69"/>
  <c r="X361" i="69"/>
  <c r="V362" i="69"/>
  <c r="T363" i="69"/>
  <c r="R364" i="69"/>
  <c r="P365" i="69"/>
  <c r="X365" i="69"/>
  <c r="V366" i="69"/>
  <c r="T367" i="69"/>
  <c r="R368" i="69"/>
  <c r="P369" i="69"/>
  <c r="X369" i="69"/>
  <c r="V370" i="69"/>
  <c r="T371" i="69"/>
  <c r="R372" i="69"/>
  <c r="N346" i="69"/>
  <c r="N354" i="69"/>
  <c r="N362" i="69"/>
  <c r="N370" i="69"/>
  <c r="Q345" i="69"/>
  <c r="O346" i="69"/>
  <c r="W346" i="69"/>
  <c r="U347" i="69"/>
  <c r="S348" i="69"/>
  <c r="Q349" i="69"/>
  <c r="O350" i="69"/>
  <c r="W350" i="69"/>
  <c r="U351" i="69"/>
  <c r="S352" i="69"/>
  <c r="Q353" i="69"/>
  <c r="O354" i="69"/>
  <c r="W354" i="69"/>
  <c r="U355" i="69"/>
  <c r="S356" i="69"/>
  <c r="Q357" i="69"/>
  <c r="O358" i="69"/>
  <c r="W358" i="69"/>
  <c r="U359" i="69"/>
  <c r="S360" i="69"/>
  <c r="Q361" i="69"/>
  <c r="O362" i="69"/>
  <c r="W362" i="69"/>
  <c r="U363" i="69"/>
  <c r="S364" i="69"/>
  <c r="Q365" i="69"/>
  <c r="O366" i="69"/>
  <c r="W366" i="69"/>
  <c r="U367" i="69"/>
  <c r="S368" i="69"/>
  <c r="Q369" i="69"/>
  <c r="O370" i="69"/>
  <c r="W370" i="69"/>
  <c r="U371" i="69"/>
  <c r="S372" i="69"/>
  <c r="N347" i="69"/>
  <c r="N355" i="69"/>
  <c r="N363" i="69"/>
  <c r="N371" i="69"/>
  <c r="R345" i="69"/>
  <c r="P346" i="69"/>
  <c r="X346" i="69"/>
  <c r="V347" i="69"/>
  <c r="T348" i="69"/>
  <c r="R349" i="69"/>
  <c r="P350" i="69"/>
  <c r="X350" i="69"/>
  <c r="V351" i="69"/>
  <c r="T352" i="69"/>
  <c r="R353" i="69"/>
  <c r="P354" i="69"/>
  <c r="X354" i="69"/>
  <c r="V355" i="69"/>
  <c r="T356" i="69"/>
  <c r="R357" i="69"/>
  <c r="P358" i="69"/>
  <c r="X358" i="69"/>
  <c r="V359" i="69"/>
  <c r="T360" i="69"/>
  <c r="R361" i="69"/>
  <c r="P362" i="69"/>
  <c r="X362" i="69"/>
  <c r="V363" i="69"/>
  <c r="T364" i="69"/>
  <c r="R365" i="69"/>
  <c r="P366" i="69"/>
  <c r="X366" i="69"/>
  <c r="V367" i="69"/>
  <c r="T368" i="69"/>
  <c r="R369" i="69"/>
  <c r="P370" i="69"/>
  <c r="X370" i="69"/>
  <c r="V371" i="69"/>
  <c r="T372" i="69"/>
  <c r="N348" i="69"/>
  <c r="N356" i="69"/>
  <c r="N364" i="69"/>
  <c r="N345" i="69"/>
  <c r="S345" i="69"/>
  <c r="Q346" i="69"/>
  <c r="O347" i="69"/>
  <c r="W347" i="69"/>
  <c r="U348" i="69"/>
  <c r="S349" i="69"/>
  <c r="Q350" i="69"/>
  <c r="O351" i="69"/>
  <c r="W351" i="69"/>
  <c r="U352" i="69"/>
  <c r="S353" i="69"/>
  <c r="Q354" i="69"/>
  <c r="O355" i="69"/>
  <c r="W355" i="69"/>
  <c r="U356" i="69"/>
  <c r="S357" i="69"/>
  <c r="Q358" i="69"/>
  <c r="O359" i="69"/>
  <c r="W359" i="69"/>
  <c r="U360" i="69"/>
  <c r="S361" i="69"/>
  <c r="Q362" i="69"/>
  <c r="O363" i="69"/>
  <c r="W363" i="69"/>
  <c r="U364" i="69"/>
  <c r="S365" i="69"/>
  <c r="Q366" i="69"/>
  <c r="O367" i="69"/>
  <c r="W367" i="69"/>
  <c r="U368" i="69"/>
  <c r="S369" i="69"/>
  <c r="Q370" i="69"/>
  <c r="O371" i="69"/>
  <c r="W371" i="69"/>
  <c r="U372" i="69"/>
  <c r="N349" i="69"/>
  <c r="N357" i="69"/>
  <c r="N365" i="69"/>
  <c r="T345" i="69"/>
  <c r="R346" i="69"/>
  <c r="P347" i="69"/>
  <c r="X347" i="69"/>
  <c r="V348" i="69"/>
  <c r="T349" i="69"/>
  <c r="R350" i="69"/>
  <c r="P351" i="69"/>
  <c r="X351" i="69"/>
  <c r="V352" i="69"/>
  <c r="T353" i="69"/>
  <c r="R354" i="69"/>
  <c r="P355" i="69"/>
  <c r="X355" i="69"/>
  <c r="V356" i="69"/>
  <c r="T357" i="69"/>
  <c r="R358" i="69"/>
  <c r="P359" i="69"/>
  <c r="X359" i="69"/>
  <c r="V360" i="69"/>
  <c r="T361" i="69"/>
  <c r="R362" i="69"/>
  <c r="P363" i="69"/>
  <c r="X363" i="69"/>
  <c r="V364" i="69"/>
  <c r="T365" i="69"/>
  <c r="R366" i="69"/>
  <c r="P367" i="69"/>
  <c r="X367" i="69"/>
  <c r="V368" i="69"/>
  <c r="T369" i="69"/>
  <c r="R370" i="69"/>
  <c r="P371" i="69"/>
  <c r="X371" i="69"/>
  <c r="V372" i="69"/>
  <c r="N350" i="69"/>
  <c r="N358" i="69"/>
  <c r="N366" i="69"/>
  <c r="U345" i="69"/>
  <c r="S346" i="69"/>
  <c r="Q347" i="69"/>
  <c r="O348" i="69"/>
  <c r="W348" i="69"/>
  <c r="U349" i="69"/>
  <c r="S350" i="69"/>
  <c r="Q351" i="69"/>
  <c r="O352" i="69"/>
  <c r="W352" i="69"/>
  <c r="U353" i="69"/>
  <c r="S354" i="69"/>
  <c r="Q355" i="69"/>
  <c r="O356" i="69"/>
  <c r="W356" i="69"/>
  <c r="U357" i="69"/>
  <c r="S358" i="69"/>
  <c r="Q359" i="69"/>
  <c r="O360" i="69"/>
  <c r="W360" i="69"/>
  <c r="U361" i="69"/>
  <c r="S362" i="69"/>
  <c r="Q363" i="69"/>
  <c r="O364" i="69"/>
  <c r="W364" i="69"/>
  <c r="U365" i="69"/>
  <c r="S366" i="69"/>
  <c r="Q367" i="69"/>
  <c r="O368" i="69"/>
  <c r="W368" i="69"/>
  <c r="U369" i="69"/>
  <c r="S370" i="69"/>
  <c r="Q371" i="69"/>
  <c r="O372" i="69"/>
  <c r="W372" i="69"/>
  <c r="N351" i="69"/>
  <c r="N359" i="69"/>
  <c r="N367" i="69"/>
  <c r="V345" i="69"/>
  <c r="P348" i="69"/>
  <c r="X348" i="69"/>
  <c r="V349" i="69"/>
  <c r="T350" i="69"/>
  <c r="R351" i="69"/>
  <c r="P352" i="69"/>
  <c r="X352" i="69"/>
  <c r="V353" i="69"/>
  <c r="P372" i="69"/>
  <c r="V365" i="69"/>
  <c r="R359" i="69"/>
  <c r="T346" i="69"/>
  <c r="L356" i="69"/>
  <c r="L348" i="69"/>
  <c r="L361" i="69"/>
  <c r="L353" i="69"/>
  <c r="L360" i="69"/>
  <c r="L352" i="69"/>
  <c r="L359" i="69"/>
  <c r="L351" i="69"/>
  <c r="L350" i="69"/>
  <c r="L366" i="69"/>
  <c r="L358" i="69"/>
  <c r="L367" i="69"/>
  <c r="L368" i="69"/>
  <c r="L372" i="69"/>
  <c r="L345" i="69"/>
  <c r="L369" i="69"/>
  <c r="L349" i="69"/>
  <c r="L357" i="69"/>
  <c r="L365" i="69"/>
  <c r="L351" i="68"/>
  <c r="L371" i="68"/>
  <c r="L363" i="68"/>
  <c r="L355" i="68"/>
  <c r="L347" i="68"/>
  <c r="L367" i="68"/>
  <c r="L353" i="68"/>
  <c r="L361" i="68"/>
  <c r="L359" i="68"/>
  <c r="L360" i="68"/>
  <c r="L352" i="68"/>
  <c r="C372" i="68"/>
  <c r="L345" i="68"/>
  <c r="L346" i="68"/>
  <c r="L350" i="68"/>
  <c r="L354" i="68"/>
  <c r="L358" i="68"/>
  <c r="L362" i="68"/>
  <c r="L366" i="68"/>
  <c r="L370" i="68"/>
  <c r="L336" i="80"/>
  <c r="L328" i="80"/>
  <c r="L320" i="80"/>
  <c r="L312" i="80"/>
  <c r="L229" i="80"/>
  <c r="L162" i="80"/>
  <c r="L154" i="80"/>
  <c r="L133" i="80"/>
  <c r="L116" i="80"/>
  <c r="L108" i="80"/>
  <c r="L78" i="80"/>
  <c r="L48" i="80"/>
  <c r="L40" i="80"/>
  <c r="C6" i="80"/>
  <c r="L6" i="80" s="1"/>
  <c r="D6" i="80"/>
  <c r="F6" i="80"/>
  <c r="I6" i="80"/>
  <c r="C7" i="80"/>
  <c r="L7" i="80" s="1"/>
  <c r="D7" i="80"/>
  <c r="F7" i="80"/>
  <c r="I7" i="80"/>
  <c r="C8" i="80"/>
  <c r="L8" i="80" s="1"/>
  <c r="D8" i="80"/>
  <c r="F8" i="80"/>
  <c r="I8" i="80"/>
  <c r="C9" i="80"/>
  <c r="D9" i="80"/>
  <c r="L9" i="80" s="1"/>
  <c r="F9" i="80"/>
  <c r="I9" i="80"/>
  <c r="C10" i="80"/>
  <c r="D10" i="80"/>
  <c r="F10" i="80"/>
  <c r="I10" i="80"/>
  <c r="C11" i="80"/>
  <c r="D11" i="80"/>
  <c r="F11" i="80"/>
  <c r="I11" i="80"/>
  <c r="L11" i="80"/>
  <c r="C12" i="80"/>
  <c r="D12" i="80"/>
  <c r="F12" i="80"/>
  <c r="L12" i="80" s="1"/>
  <c r="I12" i="80"/>
  <c r="C13" i="80"/>
  <c r="L13" i="80" s="1"/>
  <c r="D13" i="80"/>
  <c r="F13" i="80"/>
  <c r="I13" i="80"/>
  <c r="C14" i="80"/>
  <c r="L14" i="80" s="1"/>
  <c r="D14" i="80"/>
  <c r="F14" i="80"/>
  <c r="I14" i="80"/>
  <c r="C15" i="80"/>
  <c r="L15" i="80" s="1"/>
  <c r="D15" i="80"/>
  <c r="F15" i="80"/>
  <c r="I15" i="80"/>
  <c r="C16" i="80"/>
  <c r="L16" i="80" s="1"/>
  <c r="D16" i="80"/>
  <c r="F16" i="80"/>
  <c r="I16" i="80"/>
  <c r="C17" i="80"/>
  <c r="D17" i="80"/>
  <c r="L17" i="80" s="1"/>
  <c r="F17" i="80"/>
  <c r="I17" i="80"/>
  <c r="C18" i="80"/>
  <c r="D18" i="80"/>
  <c r="L18" i="80" s="1"/>
  <c r="F18" i="80"/>
  <c r="I18" i="80"/>
  <c r="C19" i="80"/>
  <c r="D19" i="80"/>
  <c r="F19" i="80"/>
  <c r="I19" i="80"/>
  <c r="L19" i="80"/>
  <c r="C20" i="80"/>
  <c r="D20" i="80"/>
  <c r="F20" i="80"/>
  <c r="L20" i="80" s="1"/>
  <c r="I20" i="80"/>
  <c r="C21" i="80"/>
  <c r="L21" i="80" s="1"/>
  <c r="D21" i="80"/>
  <c r="F21" i="80"/>
  <c r="I21" i="80"/>
  <c r="C22" i="80"/>
  <c r="D22" i="80"/>
  <c r="F22" i="80"/>
  <c r="I22" i="80"/>
  <c r="L22" i="80" s="1"/>
  <c r="C23" i="80"/>
  <c r="L23" i="80" s="1"/>
  <c r="D23" i="80"/>
  <c r="F23" i="80"/>
  <c r="I23" i="80"/>
  <c r="C24" i="80"/>
  <c r="L24" i="80" s="1"/>
  <c r="D24" i="80"/>
  <c r="F24" i="80"/>
  <c r="I24" i="80"/>
  <c r="C25" i="80"/>
  <c r="D25" i="80"/>
  <c r="L25" i="80" s="1"/>
  <c r="F25" i="80"/>
  <c r="I25" i="80"/>
  <c r="C26" i="80"/>
  <c r="L26" i="80" s="1"/>
  <c r="D26" i="80"/>
  <c r="F26" i="80"/>
  <c r="I26" i="80"/>
  <c r="C27" i="80"/>
  <c r="D27" i="80"/>
  <c r="F27" i="80"/>
  <c r="I27" i="80"/>
  <c r="L27" i="80"/>
  <c r="C28" i="80"/>
  <c r="D28" i="80"/>
  <c r="F28" i="80"/>
  <c r="I28" i="80"/>
  <c r="L28" i="80" s="1"/>
  <c r="C29" i="80"/>
  <c r="L29" i="80" s="1"/>
  <c r="D29" i="80"/>
  <c r="F29" i="80"/>
  <c r="I29" i="80"/>
  <c r="C30" i="80"/>
  <c r="D30" i="80"/>
  <c r="F30" i="80"/>
  <c r="I30" i="80"/>
  <c r="L30" i="80" s="1"/>
  <c r="C31" i="80"/>
  <c r="L31" i="80" s="1"/>
  <c r="D31" i="80"/>
  <c r="F31" i="80"/>
  <c r="I31" i="80"/>
  <c r="C5" i="80"/>
  <c r="L5" i="80" s="1"/>
  <c r="D5" i="80"/>
  <c r="F5" i="80"/>
  <c r="I5" i="80"/>
  <c r="I4" i="81" s="1"/>
  <c r="L336" i="70"/>
  <c r="L328" i="70"/>
  <c r="L320" i="70"/>
  <c r="L312" i="70"/>
  <c r="L268" i="70"/>
  <c r="L260" i="70"/>
  <c r="L252" i="70"/>
  <c r="L244" i="70"/>
  <c r="L229" i="70"/>
  <c r="L221" i="70"/>
  <c r="L213" i="70"/>
  <c r="L331" i="69"/>
  <c r="L158" i="69"/>
  <c r="L150" i="69"/>
  <c r="L142" i="69"/>
  <c r="L112" i="69"/>
  <c r="L51" i="69"/>
  <c r="L4" i="71"/>
  <c r="L5" i="71"/>
  <c r="L6" i="71"/>
  <c r="L7" i="71"/>
  <c r="L9" i="71"/>
  <c r="L10" i="71"/>
  <c r="L14" i="71"/>
  <c r="L15" i="71"/>
  <c r="L21" i="71"/>
  <c r="L27" i="71"/>
  <c r="L28" i="71"/>
  <c r="L30" i="71"/>
  <c r="L332" i="68"/>
  <c r="L324" i="68"/>
  <c r="L316" i="68"/>
  <c r="L302" i="68"/>
  <c r="L294" i="68"/>
  <c r="L286" i="68"/>
  <c r="L278" i="68"/>
  <c r="L264" i="68"/>
  <c r="L256" i="68"/>
  <c r="L248" i="68"/>
  <c r="L233" i="68"/>
  <c r="L225" i="68"/>
  <c r="L209" i="68"/>
  <c r="L65" i="68"/>
  <c r="L64" i="68"/>
  <c r="L63" i="68"/>
  <c r="L62" i="68"/>
  <c r="L56" i="68"/>
  <c r="L55" i="68"/>
  <c r="L50" i="68"/>
  <c r="L49" i="68"/>
  <c r="L48" i="68"/>
  <c r="L45" i="68"/>
  <c r="L44" i="68"/>
  <c r="L42" i="68"/>
  <c r="L41" i="68"/>
  <c r="L40" i="68"/>
  <c r="L39" i="68"/>
  <c r="L6" i="68"/>
  <c r="L7" i="68"/>
  <c r="L8" i="68"/>
  <c r="L10" i="68"/>
  <c r="L11" i="68"/>
  <c r="L12" i="68"/>
  <c r="L13" i="68"/>
  <c r="L15" i="68"/>
  <c r="L16" i="68"/>
  <c r="L19" i="68"/>
  <c r="L22" i="68"/>
  <c r="L28" i="68"/>
  <c r="L29" i="68"/>
  <c r="L30" i="68"/>
  <c r="L31" i="68"/>
  <c r="L5" i="68"/>
  <c r="C43" i="80"/>
  <c r="L43" i="80" s="1"/>
  <c r="C43" i="70"/>
  <c r="L43" i="70" s="1"/>
  <c r="C43" i="69"/>
  <c r="C43" i="91" s="1"/>
  <c r="K302" i="81"/>
  <c r="E302" i="81"/>
  <c r="B302" i="81"/>
  <c r="K301" i="81"/>
  <c r="E301" i="81"/>
  <c r="B301" i="81"/>
  <c r="K300" i="81"/>
  <c r="E300" i="81"/>
  <c r="B300" i="81"/>
  <c r="K299" i="81"/>
  <c r="E299" i="81"/>
  <c r="B299" i="81"/>
  <c r="K298" i="81"/>
  <c r="E298" i="81"/>
  <c r="B298" i="81"/>
  <c r="K297" i="81"/>
  <c r="E297" i="81"/>
  <c r="B297" i="81"/>
  <c r="K296" i="81"/>
  <c r="E296" i="81"/>
  <c r="B296" i="81"/>
  <c r="K295" i="81"/>
  <c r="E295" i="81"/>
  <c r="B295" i="81"/>
  <c r="K294" i="81"/>
  <c r="E294" i="81"/>
  <c r="B294" i="81"/>
  <c r="K293" i="81"/>
  <c r="E293" i="81"/>
  <c r="B293" i="81"/>
  <c r="K292" i="81"/>
  <c r="E292" i="81"/>
  <c r="B292" i="81"/>
  <c r="K291" i="81"/>
  <c r="E291" i="81"/>
  <c r="B291" i="81"/>
  <c r="K290" i="81"/>
  <c r="E290" i="81"/>
  <c r="B290" i="81"/>
  <c r="K289" i="81"/>
  <c r="E289" i="81"/>
  <c r="B289" i="81"/>
  <c r="K288" i="81"/>
  <c r="E288" i="81"/>
  <c r="B288" i="81"/>
  <c r="K287" i="81"/>
  <c r="E287" i="81"/>
  <c r="B287" i="81"/>
  <c r="K286" i="81"/>
  <c r="E286" i="81"/>
  <c r="B286" i="81"/>
  <c r="K285" i="81"/>
  <c r="E285" i="81"/>
  <c r="B285" i="81"/>
  <c r="K284" i="81"/>
  <c r="E284" i="81"/>
  <c r="B284" i="81"/>
  <c r="K283" i="81"/>
  <c r="E283" i="81"/>
  <c r="B283" i="81"/>
  <c r="K282" i="81"/>
  <c r="E282" i="81"/>
  <c r="B282" i="81"/>
  <c r="K281" i="81"/>
  <c r="E281" i="81"/>
  <c r="B281" i="81"/>
  <c r="K280" i="81"/>
  <c r="E280" i="81"/>
  <c r="B280" i="81"/>
  <c r="K279" i="81"/>
  <c r="E279" i="81"/>
  <c r="B279" i="81"/>
  <c r="K278" i="81"/>
  <c r="E278" i="81"/>
  <c r="B278" i="81"/>
  <c r="K277" i="81"/>
  <c r="E277" i="81"/>
  <c r="B277" i="81"/>
  <c r="K276" i="81"/>
  <c r="E276" i="81"/>
  <c r="C276" i="81"/>
  <c r="K302" i="73"/>
  <c r="I302" i="73"/>
  <c r="H302" i="73"/>
  <c r="G302" i="73"/>
  <c r="E302" i="73"/>
  <c r="B302" i="73"/>
  <c r="K301" i="73"/>
  <c r="I301" i="73"/>
  <c r="H301" i="73"/>
  <c r="G301" i="73"/>
  <c r="E301" i="73"/>
  <c r="B301" i="73"/>
  <c r="K300" i="73"/>
  <c r="I300" i="73"/>
  <c r="H300" i="73"/>
  <c r="G300" i="73"/>
  <c r="E300" i="73"/>
  <c r="B300" i="73"/>
  <c r="K299" i="73"/>
  <c r="I299" i="73"/>
  <c r="H299" i="73"/>
  <c r="G299" i="73"/>
  <c r="E299" i="73"/>
  <c r="B299" i="73"/>
  <c r="K298" i="73"/>
  <c r="I298" i="73"/>
  <c r="H298" i="73"/>
  <c r="G298" i="73"/>
  <c r="E298" i="73"/>
  <c r="B298" i="73"/>
  <c r="K297" i="73"/>
  <c r="I297" i="73"/>
  <c r="H297" i="73"/>
  <c r="G297" i="73"/>
  <c r="E297" i="73"/>
  <c r="B297" i="73"/>
  <c r="K296" i="73"/>
  <c r="I296" i="73"/>
  <c r="H296" i="73"/>
  <c r="G296" i="73"/>
  <c r="E296" i="73"/>
  <c r="B296" i="73"/>
  <c r="K295" i="73"/>
  <c r="I295" i="73"/>
  <c r="H295" i="73"/>
  <c r="G295" i="73"/>
  <c r="E295" i="73"/>
  <c r="B295" i="73"/>
  <c r="K294" i="73"/>
  <c r="I294" i="73"/>
  <c r="H294" i="73"/>
  <c r="G294" i="73"/>
  <c r="E294" i="73"/>
  <c r="B294" i="73"/>
  <c r="K293" i="73"/>
  <c r="I293" i="73"/>
  <c r="H293" i="73"/>
  <c r="G293" i="73"/>
  <c r="E293" i="73"/>
  <c r="B293" i="73"/>
  <c r="K292" i="73"/>
  <c r="I292" i="73"/>
  <c r="H292" i="73"/>
  <c r="G292" i="73"/>
  <c r="E292" i="73"/>
  <c r="B292" i="73"/>
  <c r="K291" i="73"/>
  <c r="I291" i="73"/>
  <c r="H291" i="73"/>
  <c r="G291" i="73"/>
  <c r="E291" i="73"/>
  <c r="B291" i="73"/>
  <c r="K290" i="73"/>
  <c r="I290" i="73"/>
  <c r="H290" i="73"/>
  <c r="G290" i="73"/>
  <c r="E290" i="73"/>
  <c r="B290" i="73"/>
  <c r="K289" i="73"/>
  <c r="I289" i="73"/>
  <c r="H289" i="73"/>
  <c r="G289" i="73"/>
  <c r="E289" i="73"/>
  <c r="B289" i="73"/>
  <c r="K288" i="73"/>
  <c r="I288" i="73"/>
  <c r="H288" i="73"/>
  <c r="G288" i="73"/>
  <c r="E288" i="73"/>
  <c r="B288" i="73"/>
  <c r="K287" i="73"/>
  <c r="I287" i="73"/>
  <c r="H287" i="73"/>
  <c r="G287" i="73"/>
  <c r="E287" i="73"/>
  <c r="B287" i="73"/>
  <c r="K286" i="73"/>
  <c r="I286" i="73"/>
  <c r="H286" i="73"/>
  <c r="G286" i="73"/>
  <c r="E286" i="73"/>
  <c r="B286" i="73"/>
  <c r="K285" i="73"/>
  <c r="I285" i="73"/>
  <c r="H285" i="73"/>
  <c r="G285" i="73"/>
  <c r="E285" i="73"/>
  <c r="B285" i="73"/>
  <c r="K284" i="73"/>
  <c r="I284" i="73"/>
  <c r="H284" i="73"/>
  <c r="G284" i="73"/>
  <c r="E284" i="73"/>
  <c r="B284" i="73"/>
  <c r="K283" i="73"/>
  <c r="I283" i="73"/>
  <c r="H283" i="73"/>
  <c r="G283" i="73"/>
  <c r="E283" i="73"/>
  <c r="B283" i="73"/>
  <c r="K282" i="73"/>
  <c r="I282" i="73"/>
  <c r="H282" i="73"/>
  <c r="G282" i="73"/>
  <c r="E282" i="73"/>
  <c r="B282" i="73"/>
  <c r="K281" i="73"/>
  <c r="I281" i="73"/>
  <c r="H281" i="73"/>
  <c r="G281" i="73"/>
  <c r="E281" i="73"/>
  <c r="B281" i="73"/>
  <c r="K280" i="73"/>
  <c r="I280" i="73"/>
  <c r="H280" i="73"/>
  <c r="G280" i="73"/>
  <c r="E280" i="73"/>
  <c r="B280" i="73"/>
  <c r="K279" i="73"/>
  <c r="I279" i="73"/>
  <c r="H279" i="73"/>
  <c r="G279" i="73"/>
  <c r="E279" i="73"/>
  <c r="B279" i="73"/>
  <c r="K278" i="73"/>
  <c r="I278" i="73"/>
  <c r="H278" i="73"/>
  <c r="G278" i="73"/>
  <c r="E278" i="73"/>
  <c r="B278" i="73"/>
  <c r="K277" i="73"/>
  <c r="I277" i="73"/>
  <c r="H277" i="73"/>
  <c r="G277" i="73"/>
  <c r="E277" i="73"/>
  <c r="B277" i="73"/>
  <c r="K276" i="73"/>
  <c r="I276" i="73"/>
  <c r="H276" i="73"/>
  <c r="G276" i="73"/>
  <c r="E276" i="73"/>
  <c r="C276" i="73"/>
  <c r="K302" i="72"/>
  <c r="E302" i="72"/>
  <c r="B302" i="72"/>
  <c r="K301" i="72"/>
  <c r="E301" i="72"/>
  <c r="B301" i="72"/>
  <c r="K300" i="72"/>
  <c r="E300" i="72"/>
  <c r="B300" i="72"/>
  <c r="K299" i="72"/>
  <c r="E299" i="72"/>
  <c r="B299" i="72"/>
  <c r="K298" i="72"/>
  <c r="E298" i="72"/>
  <c r="B298" i="72"/>
  <c r="K297" i="72"/>
  <c r="E297" i="72"/>
  <c r="B297" i="72"/>
  <c r="K296" i="72"/>
  <c r="E296" i="72"/>
  <c r="B296" i="72"/>
  <c r="K295" i="72"/>
  <c r="E295" i="72"/>
  <c r="B295" i="72"/>
  <c r="K294" i="72"/>
  <c r="E294" i="72"/>
  <c r="B294" i="72"/>
  <c r="K293" i="72"/>
  <c r="E293" i="72"/>
  <c r="B293" i="72"/>
  <c r="K292" i="72"/>
  <c r="E292" i="72"/>
  <c r="B292" i="72"/>
  <c r="K291" i="72"/>
  <c r="E291" i="72"/>
  <c r="B291" i="72"/>
  <c r="K290" i="72"/>
  <c r="E290" i="72"/>
  <c r="B290" i="72"/>
  <c r="K289" i="72"/>
  <c r="E289" i="72"/>
  <c r="B289" i="72"/>
  <c r="K288" i="72"/>
  <c r="E288" i="72"/>
  <c r="B288" i="72"/>
  <c r="K287" i="72"/>
  <c r="E287" i="72"/>
  <c r="B287" i="72"/>
  <c r="K286" i="72"/>
  <c r="E286" i="72"/>
  <c r="B286" i="72"/>
  <c r="K285" i="72"/>
  <c r="E285" i="72"/>
  <c r="B285" i="72"/>
  <c r="K284" i="72"/>
  <c r="E284" i="72"/>
  <c r="B284" i="72"/>
  <c r="K283" i="72"/>
  <c r="E283" i="72"/>
  <c r="B283" i="72"/>
  <c r="K282" i="72"/>
  <c r="E282" i="72"/>
  <c r="B282" i="72"/>
  <c r="K281" i="72"/>
  <c r="E281" i="72"/>
  <c r="B281" i="72"/>
  <c r="K280" i="72"/>
  <c r="E280" i="72"/>
  <c r="B280" i="72"/>
  <c r="K279" i="72"/>
  <c r="E279" i="72"/>
  <c r="B279" i="72"/>
  <c r="K278" i="72"/>
  <c r="E278" i="72"/>
  <c r="B278" i="72"/>
  <c r="K277" i="72"/>
  <c r="E277" i="72"/>
  <c r="B277" i="72"/>
  <c r="K276" i="72"/>
  <c r="E276" i="72"/>
  <c r="B276" i="72"/>
  <c r="E311" i="91"/>
  <c r="K311" i="91"/>
  <c r="E312" i="91"/>
  <c r="K312" i="91"/>
  <c r="E313" i="91"/>
  <c r="K313" i="91"/>
  <c r="E314" i="91"/>
  <c r="K314" i="91"/>
  <c r="E315" i="91"/>
  <c r="K315" i="91"/>
  <c r="E316" i="91"/>
  <c r="K316" i="91"/>
  <c r="E317" i="91"/>
  <c r="K317" i="91"/>
  <c r="E318" i="91"/>
  <c r="K318" i="91"/>
  <c r="E319" i="91"/>
  <c r="K319" i="91"/>
  <c r="E320" i="91"/>
  <c r="K320" i="91"/>
  <c r="E321" i="91"/>
  <c r="K321" i="91"/>
  <c r="E322" i="91"/>
  <c r="K322" i="91"/>
  <c r="E323" i="91"/>
  <c r="K323" i="91"/>
  <c r="E324" i="91"/>
  <c r="K324" i="91"/>
  <c r="E325" i="91"/>
  <c r="K325" i="91"/>
  <c r="E326" i="91"/>
  <c r="K326" i="91"/>
  <c r="E327" i="91"/>
  <c r="K327" i="91"/>
  <c r="E328" i="91"/>
  <c r="K328" i="91"/>
  <c r="E329" i="91"/>
  <c r="K329" i="91"/>
  <c r="E330" i="91"/>
  <c r="K330" i="91"/>
  <c r="E331" i="91"/>
  <c r="K331" i="91"/>
  <c r="E332" i="91"/>
  <c r="K332" i="91"/>
  <c r="E333" i="91"/>
  <c r="K333" i="91"/>
  <c r="E334" i="91"/>
  <c r="K334" i="91"/>
  <c r="E335" i="91"/>
  <c r="K335" i="91"/>
  <c r="E336" i="91"/>
  <c r="K336" i="91"/>
  <c r="E337" i="91"/>
  <c r="K337" i="91"/>
  <c r="B312" i="91"/>
  <c r="B313" i="91"/>
  <c r="B314" i="91"/>
  <c r="B315" i="91"/>
  <c r="B316" i="91"/>
  <c r="B317" i="91"/>
  <c r="B318" i="91"/>
  <c r="B283" i="92"/>
  <c r="B319" i="91"/>
  <c r="B320" i="91"/>
  <c r="B321" i="91"/>
  <c r="B322" i="91"/>
  <c r="B323" i="91"/>
  <c r="B324" i="91"/>
  <c r="B325" i="91"/>
  <c r="B326" i="91"/>
  <c r="B327" i="91"/>
  <c r="B328" i="91"/>
  <c r="B329" i="91"/>
  <c r="B330" i="91"/>
  <c r="B331" i="91"/>
  <c r="B332" i="91"/>
  <c r="B333" i="91"/>
  <c r="B334" i="91"/>
  <c r="B335" i="91"/>
  <c r="B336" i="91"/>
  <c r="B337" i="91"/>
  <c r="B311" i="91"/>
  <c r="C8" i="87"/>
  <c r="D8" i="87"/>
  <c r="E8" i="87"/>
  <c r="F8" i="87"/>
  <c r="G8" i="87"/>
  <c r="H8" i="87"/>
  <c r="I8" i="87"/>
  <c r="J8" i="87"/>
  <c r="K8" i="87"/>
  <c r="C9" i="87"/>
  <c r="D9" i="87"/>
  <c r="E9" i="87"/>
  <c r="F9" i="87"/>
  <c r="G9" i="87"/>
  <c r="H9" i="87"/>
  <c r="I9" i="87"/>
  <c r="J9" i="87"/>
  <c r="K9" i="87"/>
  <c r="C10" i="87"/>
  <c r="D10" i="87"/>
  <c r="E10" i="87"/>
  <c r="F10" i="87"/>
  <c r="G10" i="87"/>
  <c r="H10" i="87"/>
  <c r="I10" i="87"/>
  <c r="J10" i="87"/>
  <c r="K10" i="87"/>
  <c r="C11" i="87"/>
  <c r="D11" i="87"/>
  <c r="E11" i="87"/>
  <c r="F11" i="87"/>
  <c r="G11" i="87"/>
  <c r="H11" i="87"/>
  <c r="I11" i="87"/>
  <c r="J11" i="87"/>
  <c r="K11" i="87"/>
  <c r="C12" i="87"/>
  <c r="D12" i="87"/>
  <c r="E12" i="87"/>
  <c r="F12" i="87"/>
  <c r="G12" i="87"/>
  <c r="H12" i="87"/>
  <c r="I12" i="87"/>
  <c r="J12" i="87"/>
  <c r="K12" i="87"/>
  <c r="C5" i="87"/>
  <c r="D5" i="87"/>
  <c r="E5" i="87"/>
  <c r="F5" i="87"/>
  <c r="G5" i="87"/>
  <c r="H5" i="87"/>
  <c r="I5" i="87"/>
  <c r="J5" i="87"/>
  <c r="K5" i="87"/>
  <c r="C6" i="87"/>
  <c r="D6" i="87"/>
  <c r="E6" i="87"/>
  <c r="F6" i="87"/>
  <c r="G6" i="87"/>
  <c r="H6" i="87"/>
  <c r="I6" i="87"/>
  <c r="J6" i="87"/>
  <c r="K6" i="87"/>
  <c r="B12" i="87"/>
  <c r="B11" i="87"/>
  <c r="B10" i="87"/>
  <c r="B9" i="87"/>
  <c r="B8" i="87"/>
  <c r="B6" i="87"/>
  <c r="V31" i="87"/>
  <c r="Q281" i="69" s="1"/>
  <c r="W31" i="87"/>
  <c r="W4" i="87"/>
  <c r="W5" i="87"/>
  <c r="W6" i="87"/>
  <c r="W7" i="87"/>
  <c r="W8" i="87"/>
  <c r="W9" i="87"/>
  <c r="W10" i="87"/>
  <c r="W11" i="87"/>
  <c r="W12" i="87"/>
  <c r="W13" i="87"/>
  <c r="W14" i="87"/>
  <c r="W15" i="87"/>
  <c r="W16" i="87"/>
  <c r="W17" i="87"/>
  <c r="W18" i="87"/>
  <c r="W19" i="87"/>
  <c r="W20" i="87"/>
  <c r="W21" i="87"/>
  <c r="W22" i="87"/>
  <c r="W23" i="87"/>
  <c r="W24" i="87"/>
  <c r="W25" i="87"/>
  <c r="W26" i="87"/>
  <c r="W27" i="87"/>
  <c r="W28" i="87"/>
  <c r="W29" i="87"/>
  <c r="W30" i="87"/>
  <c r="K302" i="71"/>
  <c r="I302" i="71"/>
  <c r="H302" i="71"/>
  <c r="G302" i="71"/>
  <c r="F302" i="71"/>
  <c r="E302" i="71"/>
  <c r="D302" i="71"/>
  <c r="B302" i="71"/>
  <c r="K301" i="71"/>
  <c r="I301" i="71"/>
  <c r="H301" i="71"/>
  <c r="G301" i="71"/>
  <c r="F301" i="71"/>
  <c r="E301" i="71"/>
  <c r="D301" i="71"/>
  <c r="B301" i="71"/>
  <c r="K300" i="71"/>
  <c r="I300" i="71"/>
  <c r="H300" i="71"/>
  <c r="G300" i="71"/>
  <c r="F300" i="71"/>
  <c r="E300" i="71"/>
  <c r="D300" i="71"/>
  <c r="B300" i="71"/>
  <c r="K299" i="71"/>
  <c r="I299" i="71"/>
  <c r="H299" i="71"/>
  <c r="G299" i="71"/>
  <c r="F299" i="71"/>
  <c r="E299" i="71"/>
  <c r="D299" i="71"/>
  <c r="B299" i="71"/>
  <c r="K298" i="71"/>
  <c r="I298" i="71"/>
  <c r="H298" i="71"/>
  <c r="G298" i="71"/>
  <c r="F298" i="71"/>
  <c r="E298" i="71"/>
  <c r="D298" i="71"/>
  <c r="B298" i="71"/>
  <c r="K297" i="71"/>
  <c r="I297" i="71"/>
  <c r="H297" i="71"/>
  <c r="G297" i="71"/>
  <c r="F297" i="71"/>
  <c r="E297" i="71"/>
  <c r="D297" i="71"/>
  <c r="B297" i="71"/>
  <c r="K296" i="71"/>
  <c r="I296" i="71"/>
  <c r="H296" i="71"/>
  <c r="G296" i="71"/>
  <c r="F296" i="71"/>
  <c r="E296" i="71"/>
  <c r="D296" i="71"/>
  <c r="B296" i="71"/>
  <c r="K295" i="71"/>
  <c r="I295" i="71"/>
  <c r="H295" i="71"/>
  <c r="G295" i="71"/>
  <c r="F295" i="71"/>
  <c r="E295" i="71"/>
  <c r="D295" i="71"/>
  <c r="B295" i="71"/>
  <c r="K294" i="71"/>
  <c r="I294" i="71"/>
  <c r="H294" i="71"/>
  <c r="G294" i="71"/>
  <c r="F294" i="71"/>
  <c r="E294" i="71"/>
  <c r="D294" i="71"/>
  <c r="B294" i="71"/>
  <c r="K293" i="71"/>
  <c r="I293" i="71"/>
  <c r="H293" i="71"/>
  <c r="G293" i="71"/>
  <c r="F293" i="71"/>
  <c r="E293" i="71"/>
  <c r="D293" i="71"/>
  <c r="B293" i="71"/>
  <c r="K292" i="71"/>
  <c r="I292" i="71"/>
  <c r="H292" i="71"/>
  <c r="G292" i="71"/>
  <c r="F292" i="71"/>
  <c r="E292" i="71"/>
  <c r="D292" i="71"/>
  <c r="B292" i="71"/>
  <c r="K291" i="71"/>
  <c r="I291" i="71"/>
  <c r="H291" i="71"/>
  <c r="G291" i="71"/>
  <c r="F291" i="71"/>
  <c r="E291" i="71"/>
  <c r="D291" i="71"/>
  <c r="B291" i="71"/>
  <c r="K290" i="71"/>
  <c r="I290" i="71"/>
  <c r="H290" i="71"/>
  <c r="G290" i="71"/>
  <c r="F290" i="71"/>
  <c r="E290" i="71"/>
  <c r="D290" i="71"/>
  <c r="B290" i="71"/>
  <c r="K289" i="71"/>
  <c r="I289" i="71"/>
  <c r="H289" i="71"/>
  <c r="G289" i="71"/>
  <c r="F289" i="71"/>
  <c r="E289" i="71"/>
  <c r="D289" i="71"/>
  <c r="B289" i="71"/>
  <c r="K288" i="71"/>
  <c r="I288" i="71"/>
  <c r="H288" i="71"/>
  <c r="G288" i="71"/>
  <c r="F288" i="71"/>
  <c r="E288" i="71"/>
  <c r="D288" i="71"/>
  <c r="B288" i="71"/>
  <c r="K287" i="71"/>
  <c r="I287" i="71"/>
  <c r="H287" i="71"/>
  <c r="G287" i="71"/>
  <c r="F287" i="71"/>
  <c r="E287" i="71"/>
  <c r="D287" i="71"/>
  <c r="B287" i="71"/>
  <c r="K286" i="71"/>
  <c r="I286" i="71"/>
  <c r="H286" i="71"/>
  <c r="G286" i="71"/>
  <c r="F286" i="71"/>
  <c r="E286" i="71"/>
  <c r="D286" i="71"/>
  <c r="B286" i="71"/>
  <c r="K285" i="71"/>
  <c r="I285" i="71"/>
  <c r="H285" i="71"/>
  <c r="G285" i="71"/>
  <c r="F285" i="71"/>
  <c r="E285" i="71"/>
  <c r="D285" i="71"/>
  <c r="B285" i="71"/>
  <c r="K284" i="71"/>
  <c r="I284" i="71"/>
  <c r="H284" i="71"/>
  <c r="G284" i="71"/>
  <c r="F284" i="71"/>
  <c r="E284" i="71"/>
  <c r="D284" i="71"/>
  <c r="B284" i="71"/>
  <c r="K283" i="71"/>
  <c r="I283" i="71"/>
  <c r="H283" i="71"/>
  <c r="G283" i="71"/>
  <c r="F283" i="71"/>
  <c r="E283" i="71"/>
  <c r="D283" i="71"/>
  <c r="B283" i="71"/>
  <c r="K282" i="71"/>
  <c r="I282" i="71"/>
  <c r="H282" i="71"/>
  <c r="G282" i="71"/>
  <c r="F282" i="71"/>
  <c r="E282" i="71"/>
  <c r="D282" i="71"/>
  <c r="B282" i="71"/>
  <c r="K281" i="71"/>
  <c r="I281" i="71"/>
  <c r="H281" i="71"/>
  <c r="G281" i="71"/>
  <c r="F281" i="71"/>
  <c r="E281" i="71"/>
  <c r="D281" i="71"/>
  <c r="B281" i="71"/>
  <c r="K280" i="71"/>
  <c r="I280" i="71"/>
  <c r="H280" i="71"/>
  <c r="G280" i="71"/>
  <c r="F280" i="71"/>
  <c r="E280" i="71"/>
  <c r="D280" i="71"/>
  <c r="B280" i="71"/>
  <c r="K279" i="71"/>
  <c r="I279" i="71"/>
  <c r="H279" i="71"/>
  <c r="G279" i="71"/>
  <c r="F279" i="71"/>
  <c r="E279" i="71"/>
  <c r="D279" i="71"/>
  <c r="B279" i="71"/>
  <c r="K278" i="71"/>
  <c r="I278" i="71"/>
  <c r="H278" i="71"/>
  <c r="G278" i="71"/>
  <c r="F278" i="71"/>
  <c r="E278" i="71"/>
  <c r="D278" i="71"/>
  <c r="B278" i="71"/>
  <c r="K277" i="71"/>
  <c r="I277" i="71"/>
  <c r="H277" i="71"/>
  <c r="G277" i="71"/>
  <c r="F277" i="71"/>
  <c r="E277" i="71"/>
  <c r="D277" i="71"/>
  <c r="B277" i="71"/>
  <c r="K276" i="71"/>
  <c r="I276" i="71"/>
  <c r="H276" i="71"/>
  <c r="G276" i="71"/>
  <c r="F276" i="71"/>
  <c r="E276" i="71"/>
  <c r="D276" i="71"/>
  <c r="K5" i="85"/>
  <c r="K14" i="85" s="1"/>
  <c r="K6" i="85"/>
  <c r="K8" i="85"/>
  <c r="K9" i="85"/>
  <c r="K12" i="85"/>
  <c r="E338" i="80"/>
  <c r="K338" i="80"/>
  <c r="B338" i="80"/>
  <c r="J312" i="80"/>
  <c r="J313" i="80"/>
  <c r="J314" i="80"/>
  <c r="J315" i="80"/>
  <c r="J316" i="80"/>
  <c r="J317" i="80"/>
  <c r="J318" i="80"/>
  <c r="J319" i="80"/>
  <c r="J320" i="80"/>
  <c r="J321" i="80"/>
  <c r="J322" i="80"/>
  <c r="J323" i="80"/>
  <c r="J324" i="80"/>
  <c r="J325" i="80"/>
  <c r="J326" i="80"/>
  <c r="J327" i="80"/>
  <c r="J328" i="80"/>
  <c r="J329" i="80"/>
  <c r="J330" i="80"/>
  <c r="J331" i="80"/>
  <c r="J332" i="80"/>
  <c r="J333" i="80"/>
  <c r="J334" i="80"/>
  <c r="J335" i="80"/>
  <c r="J336" i="80"/>
  <c r="J337" i="80"/>
  <c r="I312" i="80"/>
  <c r="I313" i="80"/>
  <c r="I314" i="80"/>
  <c r="I315" i="80"/>
  <c r="I316" i="80"/>
  <c r="I317" i="80"/>
  <c r="I318" i="80"/>
  <c r="I319" i="80"/>
  <c r="I320" i="80"/>
  <c r="I321" i="80"/>
  <c r="I322" i="80"/>
  <c r="I323" i="80"/>
  <c r="I324" i="80"/>
  <c r="I325" i="80"/>
  <c r="I326" i="80"/>
  <c r="I327" i="80"/>
  <c r="I328" i="80"/>
  <c r="I329" i="80"/>
  <c r="I330" i="80"/>
  <c r="I331" i="80"/>
  <c r="I332" i="80"/>
  <c r="I333" i="80"/>
  <c r="I334" i="80"/>
  <c r="I335" i="80"/>
  <c r="I336" i="80"/>
  <c r="I337" i="80"/>
  <c r="H312" i="80"/>
  <c r="H313" i="80"/>
  <c r="H314" i="80"/>
  <c r="H315" i="80"/>
  <c r="H316" i="80"/>
  <c r="H317" i="80"/>
  <c r="H318" i="80"/>
  <c r="H319" i="80"/>
  <c r="H320" i="80"/>
  <c r="H321" i="80"/>
  <c r="H322" i="80"/>
  <c r="H323" i="80"/>
  <c r="H324" i="80"/>
  <c r="H325" i="80"/>
  <c r="H326" i="80"/>
  <c r="H327" i="80"/>
  <c r="H328" i="80"/>
  <c r="H329" i="80"/>
  <c r="H330" i="80"/>
  <c r="H331" i="80"/>
  <c r="H332" i="80"/>
  <c r="H333" i="80"/>
  <c r="H334" i="80"/>
  <c r="H335" i="80"/>
  <c r="H336" i="80"/>
  <c r="H337" i="80"/>
  <c r="G312" i="80"/>
  <c r="G313" i="80"/>
  <c r="G314" i="80"/>
  <c r="G315" i="80"/>
  <c r="G316" i="80"/>
  <c r="G317" i="80"/>
  <c r="G318" i="80"/>
  <c r="G319" i="80"/>
  <c r="G320" i="80"/>
  <c r="G321" i="80"/>
  <c r="G322" i="80"/>
  <c r="G323" i="80"/>
  <c r="G324" i="80"/>
  <c r="G325" i="80"/>
  <c r="G326" i="80"/>
  <c r="G327" i="80"/>
  <c r="G328" i="80"/>
  <c r="G329" i="80"/>
  <c r="G330" i="80"/>
  <c r="G331" i="80"/>
  <c r="G332" i="80"/>
  <c r="G333" i="80"/>
  <c r="G334" i="80"/>
  <c r="G335" i="80"/>
  <c r="G336" i="80"/>
  <c r="G337" i="80"/>
  <c r="F312" i="80"/>
  <c r="F313" i="80"/>
  <c r="F314" i="80"/>
  <c r="F315" i="80"/>
  <c r="F316" i="80"/>
  <c r="F317" i="80"/>
  <c r="F318" i="80"/>
  <c r="F319" i="80"/>
  <c r="F320" i="80"/>
  <c r="F321" i="80"/>
  <c r="F322" i="80"/>
  <c r="F323" i="80"/>
  <c r="F324" i="80"/>
  <c r="F325" i="80"/>
  <c r="F326" i="80"/>
  <c r="F327" i="80"/>
  <c r="F328" i="80"/>
  <c r="F329" i="80"/>
  <c r="F330" i="80"/>
  <c r="F331" i="80"/>
  <c r="F332" i="80"/>
  <c r="F333" i="80"/>
  <c r="F334" i="80"/>
  <c r="F335" i="80"/>
  <c r="F336" i="80"/>
  <c r="F337" i="80"/>
  <c r="D312" i="80"/>
  <c r="D313" i="80"/>
  <c r="D314" i="80"/>
  <c r="D315" i="80"/>
  <c r="D316" i="80"/>
  <c r="D317" i="80"/>
  <c r="D318" i="80"/>
  <c r="D319" i="80"/>
  <c r="D320" i="80"/>
  <c r="D321" i="80"/>
  <c r="D322" i="80"/>
  <c r="D323" i="80"/>
  <c r="D324" i="80"/>
  <c r="D325" i="80"/>
  <c r="D326" i="80"/>
  <c r="D327" i="80"/>
  <c r="D328" i="80"/>
  <c r="D329" i="80"/>
  <c r="D330" i="80"/>
  <c r="D331" i="80"/>
  <c r="D332" i="80"/>
  <c r="D333" i="80"/>
  <c r="D334" i="80"/>
  <c r="D335" i="80"/>
  <c r="D336" i="80"/>
  <c r="D337" i="80"/>
  <c r="J311" i="80"/>
  <c r="I311" i="80"/>
  <c r="H311" i="80"/>
  <c r="G311" i="80"/>
  <c r="F311" i="80"/>
  <c r="D311" i="80"/>
  <c r="C311" i="80"/>
  <c r="L311" i="80" s="1"/>
  <c r="C312" i="80"/>
  <c r="C313" i="80"/>
  <c r="L313" i="80" s="1"/>
  <c r="C314" i="80"/>
  <c r="L314" i="80" s="1"/>
  <c r="C315" i="80"/>
  <c r="L315" i="80" s="1"/>
  <c r="C316" i="80"/>
  <c r="L316" i="80" s="1"/>
  <c r="C317" i="80"/>
  <c r="L317" i="80" s="1"/>
  <c r="C318" i="80"/>
  <c r="L318" i="80" s="1"/>
  <c r="C319" i="80"/>
  <c r="L319" i="80" s="1"/>
  <c r="C320" i="80"/>
  <c r="C321" i="80"/>
  <c r="L321" i="80" s="1"/>
  <c r="C322" i="80"/>
  <c r="L322" i="80" s="1"/>
  <c r="C323" i="80"/>
  <c r="L323" i="80" s="1"/>
  <c r="C324" i="80"/>
  <c r="L324" i="80" s="1"/>
  <c r="C325" i="80"/>
  <c r="L325" i="80" s="1"/>
  <c r="C326" i="80"/>
  <c r="L326" i="80" s="1"/>
  <c r="C327" i="80"/>
  <c r="L327" i="80" s="1"/>
  <c r="C328" i="80"/>
  <c r="C329" i="80"/>
  <c r="L329" i="80" s="1"/>
  <c r="C330" i="80"/>
  <c r="L330" i="80" s="1"/>
  <c r="C331" i="80"/>
  <c r="L331" i="80" s="1"/>
  <c r="C332" i="80"/>
  <c r="L332" i="80" s="1"/>
  <c r="C333" i="80"/>
  <c r="L333" i="80" s="1"/>
  <c r="C334" i="80"/>
  <c r="L334" i="80" s="1"/>
  <c r="C335" i="80"/>
  <c r="L335" i="80" s="1"/>
  <c r="C336" i="80"/>
  <c r="C337" i="80"/>
  <c r="L337" i="80" s="1"/>
  <c r="C302" i="80"/>
  <c r="L302" i="80" s="1"/>
  <c r="E338" i="70"/>
  <c r="G338" i="70"/>
  <c r="H338" i="70"/>
  <c r="I338" i="70"/>
  <c r="K338" i="70"/>
  <c r="B338" i="70"/>
  <c r="J312" i="70"/>
  <c r="J313" i="70"/>
  <c r="J314" i="70"/>
  <c r="J315" i="70"/>
  <c r="J316" i="70"/>
  <c r="J317" i="70"/>
  <c r="J282" i="73" s="1"/>
  <c r="J318" i="70"/>
  <c r="J319" i="70"/>
  <c r="J320" i="70"/>
  <c r="J321" i="70"/>
  <c r="J322" i="70"/>
  <c r="J323" i="70"/>
  <c r="J324" i="70"/>
  <c r="J325" i="70"/>
  <c r="J290" i="73" s="1"/>
  <c r="J326" i="70"/>
  <c r="J327" i="70"/>
  <c r="J328" i="70"/>
  <c r="J329" i="70"/>
  <c r="J330" i="70"/>
  <c r="J331" i="70"/>
  <c r="J332" i="70"/>
  <c r="J333" i="70"/>
  <c r="J298" i="73" s="1"/>
  <c r="J334" i="70"/>
  <c r="J335" i="70"/>
  <c r="J336" i="70"/>
  <c r="J337" i="70"/>
  <c r="J311" i="70"/>
  <c r="F312" i="70"/>
  <c r="F313" i="70"/>
  <c r="F314" i="70"/>
  <c r="F279" i="73" s="1"/>
  <c r="F315" i="70"/>
  <c r="F316" i="70"/>
  <c r="F317" i="70"/>
  <c r="F318" i="70"/>
  <c r="F319" i="70"/>
  <c r="F320" i="70"/>
  <c r="F321" i="70"/>
  <c r="F322" i="70"/>
  <c r="F287" i="73" s="1"/>
  <c r="F323" i="70"/>
  <c r="F324" i="70"/>
  <c r="F325" i="70"/>
  <c r="F326" i="70"/>
  <c r="F327" i="70"/>
  <c r="F328" i="70"/>
  <c r="F329" i="70"/>
  <c r="F330" i="70"/>
  <c r="F295" i="73" s="1"/>
  <c r="F331" i="70"/>
  <c r="F332" i="70"/>
  <c r="F333" i="70"/>
  <c r="F334" i="70"/>
  <c r="F335" i="70"/>
  <c r="F336" i="70"/>
  <c r="F337" i="70"/>
  <c r="F311" i="70"/>
  <c r="F276" i="73" s="1"/>
  <c r="D312" i="70"/>
  <c r="D313" i="70"/>
  <c r="D314" i="70"/>
  <c r="D315" i="70"/>
  <c r="D316" i="70"/>
  <c r="D317" i="70"/>
  <c r="D318" i="70"/>
  <c r="D319" i="70"/>
  <c r="D338" i="70" s="1"/>
  <c r="D320" i="70"/>
  <c r="D321" i="70"/>
  <c r="D322" i="70"/>
  <c r="D323" i="70"/>
  <c r="D324" i="70"/>
  <c r="D325" i="70"/>
  <c r="D326" i="70"/>
  <c r="D327" i="70"/>
  <c r="D292" i="73" s="1"/>
  <c r="D328" i="70"/>
  <c r="D329" i="70"/>
  <c r="D330" i="70"/>
  <c r="D331" i="70"/>
  <c r="D332" i="70"/>
  <c r="D333" i="70"/>
  <c r="D334" i="70"/>
  <c r="D335" i="70"/>
  <c r="D300" i="73" s="1"/>
  <c r="D336" i="70"/>
  <c r="D337" i="70"/>
  <c r="D311" i="70"/>
  <c r="C311" i="70"/>
  <c r="L311" i="70" s="1"/>
  <c r="C312" i="70"/>
  <c r="C313" i="70"/>
  <c r="L313" i="70" s="1"/>
  <c r="C314" i="70"/>
  <c r="L314" i="70" s="1"/>
  <c r="C315" i="70"/>
  <c r="C280" i="73" s="1"/>
  <c r="C316" i="70"/>
  <c r="L316" i="70" s="1"/>
  <c r="C317" i="70"/>
  <c r="L317" i="70" s="1"/>
  <c r="C318" i="70"/>
  <c r="L318" i="70" s="1"/>
  <c r="C319" i="70"/>
  <c r="L319" i="70" s="1"/>
  <c r="C320" i="70"/>
  <c r="C321" i="70"/>
  <c r="L321" i="70" s="1"/>
  <c r="C322" i="70"/>
  <c r="L322" i="70" s="1"/>
  <c r="C323" i="70"/>
  <c r="C288" i="73" s="1"/>
  <c r="C324" i="70"/>
  <c r="L324" i="70" s="1"/>
  <c r="C325" i="70"/>
  <c r="L325" i="70" s="1"/>
  <c r="C326" i="70"/>
  <c r="L326" i="70" s="1"/>
  <c r="C327" i="70"/>
  <c r="L327" i="70" s="1"/>
  <c r="C328" i="70"/>
  <c r="C329" i="70"/>
  <c r="L329" i="70" s="1"/>
  <c r="C330" i="70"/>
  <c r="L330" i="70" s="1"/>
  <c r="C331" i="70"/>
  <c r="L331" i="70" s="1"/>
  <c r="C332" i="70"/>
  <c r="L332" i="70" s="1"/>
  <c r="C333" i="70"/>
  <c r="L333" i="70" s="1"/>
  <c r="C334" i="70"/>
  <c r="L334" i="70" s="1"/>
  <c r="C335" i="70"/>
  <c r="L335" i="70" s="1"/>
  <c r="C336" i="70"/>
  <c r="C337" i="70"/>
  <c r="L337" i="70" s="1"/>
  <c r="C302" i="70"/>
  <c r="L302" i="70" s="1"/>
  <c r="E338" i="69"/>
  <c r="K338" i="69"/>
  <c r="B338" i="69"/>
  <c r="J312" i="69"/>
  <c r="J313" i="69"/>
  <c r="J314" i="69"/>
  <c r="J315" i="69"/>
  <c r="J316" i="69"/>
  <c r="J317" i="69"/>
  <c r="J318" i="69"/>
  <c r="J319" i="69"/>
  <c r="J320" i="69"/>
  <c r="J321" i="69"/>
  <c r="J322" i="69"/>
  <c r="J323" i="69"/>
  <c r="J324" i="69"/>
  <c r="J325" i="69"/>
  <c r="J326" i="69"/>
  <c r="J327" i="69"/>
  <c r="J328" i="69"/>
  <c r="J329" i="69"/>
  <c r="J330" i="69"/>
  <c r="J331" i="69"/>
  <c r="J332" i="69"/>
  <c r="J333" i="69"/>
  <c r="J334" i="69"/>
  <c r="J335" i="69"/>
  <c r="J336" i="69"/>
  <c r="J337" i="69"/>
  <c r="J311" i="69"/>
  <c r="I312" i="69"/>
  <c r="I312" i="91" s="1"/>
  <c r="I313" i="69"/>
  <c r="I314" i="69"/>
  <c r="I315" i="69"/>
  <c r="I316" i="69"/>
  <c r="I317" i="69"/>
  <c r="I318" i="69"/>
  <c r="I319" i="69"/>
  <c r="I320" i="69"/>
  <c r="I320" i="91"/>
  <c r="I321" i="69"/>
  <c r="I322" i="69"/>
  <c r="I323" i="69"/>
  <c r="I324" i="69"/>
  <c r="I325" i="69"/>
  <c r="I326" i="69"/>
  <c r="I327" i="69"/>
  <c r="I328" i="69"/>
  <c r="I329" i="69"/>
  <c r="I330" i="69"/>
  <c r="I331" i="69"/>
  <c r="I332" i="69"/>
  <c r="I333" i="69"/>
  <c r="I334" i="69"/>
  <c r="I335" i="69"/>
  <c r="I336" i="69"/>
  <c r="I337" i="69"/>
  <c r="I311" i="69"/>
  <c r="H312" i="69"/>
  <c r="H313" i="69"/>
  <c r="H314" i="69"/>
  <c r="H315" i="69"/>
  <c r="H316" i="69"/>
  <c r="H338" i="69" s="1"/>
  <c r="H317" i="69"/>
  <c r="H318" i="69"/>
  <c r="H319" i="69"/>
  <c r="H320" i="69"/>
  <c r="H321" i="69"/>
  <c r="H322" i="69"/>
  <c r="H323" i="69"/>
  <c r="H324" i="69"/>
  <c r="H325" i="69"/>
  <c r="H326" i="69"/>
  <c r="H327" i="69"/>
  <c r="H328" i="69"/>
  <c r="H329" i="69"/>
  <c r="H330" i="69"/>
  <c r="H331" i="69"/>
  <c r="H332" i="69"/>
  <c r="H333" i="69"/>
  <c r="H334" i="69"/>
  <c r="H335" i="69"/>
  <c r="H336" i="69"/>
  <c r="H337" i="69"/>
  <c r="H337" i="91" s="1"/>
  <c r="L337" i="91" s="1"/>
  <c r="H311" i="69"/>
  <c r="G312" i="69"/>
  <c r="G313" i="69"/>
  <c r="G314" i="69"/>
  <c r="G315" i="69"/>
  <c r="G316" i="69"/>
  <c r="G317" i="69"/>
  <c r="G282" i="72" s="1"/>
  <c r="G318" i="69"/>
  <c r="G319" i="69"/>
  <c r="G320" i="69"/>
  <c r="G321" i="69"/>
  <c r="G322" i="69"/>
  <c r="G323" i="69"/>
  <c r="G324" i="69"/>
  <c r="G325" i="69"/>
  <c r="G326" i="69"/>
  <c r="G327" i="69"/>
  <c r="G328" i="69"/>
  <c r="G329" i="69"/>
  <c r="G330" i="69"/>
  <c r="G331" i="69"/>
  <c r="G332" i="69"/>
  <c r="G333" i="69"/>
  <c r="G334" i="69"/>
  <c r="G335" i="69"/>
  <c r="G336" i="69"/>
  <c r="G337" i="69"/>
  <c r="G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3" i="91" s="1"/>
  <c r="F288" i="92" s="1"/>
  <c r="F324" i="69"/>
  <c r="F325" i="69"/>
  <c r="F326" i="69"/>
  <c r="F327" i="69"/>
  <c r="F328" i="69"/>
  <c r="F329" i="69"/>
  <c r="F294" i="72" s="1"/>
  <c r="F330" i="69"/>
  <c r="F331" i="69"/>
  <c r="F332" i="69"/>
  <c r="F333" i="69"/>
  <c r="F334" i="69"/>
  <c r="F335" i="69"/>
  <c r="F336" i="69"/>
  <c r="F301" i="72" s="1"/>
  <c r="F337" i="69"/>
  <c r="F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D335" i="69"/>
  <c r="D335" i="91" s="1"/>
  <c r="D300" i="92" s="1"/>
  <c r="D336" i="69"/>
  <c r="D337" i="69"/>
  <c r="D311" i="69"/>
  <c r="C311" i="69"/>
  <c r="L311" i="69" s="1"/>
  <c r="C312" i="69"/>
  <c r="L312" i="69" s="1"/>
  <c r="C313" i="69"/>
  <c r="L313" i="69" s="1"/>
  <c r="C314" i="69"/>
  <c r="L314" i="69" s="1"/>
  <c r="C315" i="69"/>
  <c r="C316" i="69"/>
  <c r="L316" i="69" s="1"/>
  <c r="C317" i="69"/>
  <c r="L317" i="69" s="1"/>
  <c r="C318" i="69"/>
  <c r="L318" i="69" s="1"/>
  <c r="C319" i="69"/>
  <c r="C319" i="91" s="1"/>
  <c r="L319" i="91" s="1"/>
  <c r="C320" i="69"/>
  <c r="L320" i="69" s="1"/>
  <c r="C321" i="69"/>
  <c r="L321" i="69" s="1"/>
  <c r="C322" i="69"/>
  <c r="L322" i="69" s="1"/>
  <c r="C323" i="69"/>
  <c r="C324" i="69"/>
  <c r="C325" i="69"/>
  <c r="L325" i="69" s="1"/>
  <c r="C326" i="69"/>
  <c r="C327" i="69"/>
  <c r="L327" i="69" s="1"/>
  <c r="C328" i="69"/>
  <c r="L328" i="69" s="1"/>
  <c r="C329" i="69"/>
  <c r="L329" i="69" s="1"/>
  <c r="C330" i="69"/>
  <c r="L330" i="69" s="1"/>
  <c r="C331" i="69"/>
  <c r="C332" i="69"/>
  <c r="L332" i="69" s="1"/>
  <c r="C333" i="69"/>
  <c r="C334" i="69"/>
  <c r="L334" i="69" s="1"/>
  <c r="C335" i="69"/>
  <c r="L335" i="69" s="1"/>
  <c r="C336" i="69"/>
  <c r="L336" i="69" s="1"/>
  <c r="C337" i="69"/>
  <c r="L337" i="69" s="1"/>
  <c r="C303" i="69"/>
  <c r="L303" i="69" s="1"/>
  <c r="D338" i="68"/>
  <c r="E338" i="68"/>
  <c r="F338" i="68"/>
  <c r="G338" i="68"/>
  <c r="H338" i="68"/>
  <c r="I338" i="68"/>
  <c r="K338" i="68"/>
  <c r="B338" i="68"/>
  <c r="J312" i="68"/>
  <c r="J313" i="68"/>
  <c r="J314" i="68"/>
  <c r="J315" i="68"/>
  <c r="J316" i="68"/>
  <c r="J317" i="68"/>
  <c r="J318" i="68"/>
  <c r="J319" i="68"/>
  <c r="J320" i="68"/>
  <c r="J321" i="68"/>
  <c r="J322" i="68"/>
  <c r="J323" i="68"/>
  <c r="J324" i="68"/>
  <c r="J325" i="68"/>
  <c r="J326" i="68"/>
  <c r="J327" i="68"/>
  <c r="J328" i="68"/>
  <c r="J329" i="68"/>
  <c r="J330" i="68"/>
  <c r="J331" i="68"/>
  <c r="J332" i="68"/>
  <c r="J333" i="68"/>
  <c r="J334" i="68"/>
  <c r="J335" i="68"/>
  <c r="J336" i="68"/>
  <c r="J337" i="68"/>
  <c r="J311" i="68"/>
  <c r="C311" i="68"/>
  <c r="L311" i="68" s="1"/>
  <c r="C312" i="68"/>
  <c r="L312" i="68" s="1"/>
  <c r="C313" i="68"/>
  <c r="L313" i="68" s="1"/>
  <c r="C314" i="68"/>
  <c r="L314" i="68" s="1"/>
  <c r="C315" i="68"/>
  <c r="L315" i="68" s="1"/>
  <c r="C316" i="68"/>
  <c r="C317" i="68"/>
  <c r="L317" i="68" s="1"/>
  <c r="C318" i="68"/>
  <c r="L318" i="68" s="1"/>
  <c r="C319" i="68"/>
  <c r="L319" i="68" s="1"/>
  <c r="C320" i="68"/>
  <c r="L320" i="68" s="1"/>
  <c r="C321" i="68"/>
  <c r="L321" i="68" s="1"/>
  <c r="C322" i="68"/>
  <c r="L322" i="68" s="1"/>
  <c r="C323" i="68"/>
  <c r="L323" i="68" s="1"/>
  <c r="C324" i="68"/>
  <c r="C325" i="68"/>
  <c r="L325" i="68" s="1"/>
  <c r="C326" i="68"/>
  <c r="L326" i="68" s="1"/>
  <c r="C327" i="68"/>
  <c r="L327" i="68" s="1"/>
  <c r="C328" i="68"/>
  <c r="L328" i="68" s="1"/>
  <c r="C329" i="68"/>
  <c r="L329" i="68" s="1"/>
  <c r="C330" i="68"/>
  <c r="L330" i="68" s="1"/>
  <c r="C331" i="68"/>
  <c r="L331" i="68" s="1"/>
  <c r="C332" i="68"/>
  <c r="C333" i="68"/>
  <c r="L333" i="68" s="1"/>
  <c r="C334" i="68"/>
  <c r="L334" i="68" s="1"/>
  <c r="C335" i="68"/>
  <c r="L335" i="68" s="1"/>
  <c r="C336" i="68"/>
  <c r="L336" i="68" s="1"/>
  <c r="C337" i="68"/>
  <c r="L337" i="68" s="1"/>
  <c r="C296" i="68"/>
  <c r="L296" i="68" s="1"/>
  <c r="K304" i="80"/>
  <c r="K270" i="80"/>
  <c r="K269" i="81"/>
  <c r="J277" i="80"/>
  <c r="J278" i="80"/>
  <c r="J279" i="80"/>
  <c r="J280" i="80"/>
  <c r="J281" i="80"/>
  <c r="J282" i="80"/>
  <c r="J283" i="80"/>
  <c r="J284" i="80"/>
  <c r="J285" i="80"/>
  <c r="J286" i="80"/>
  <c r="J287" i="80"/>
  <c r="J288" i="80"/>
  <c r="J289" i="80"/>
  <c r="J290" i="80"/>
  <c r="J291" i="80"/>
  <c r="J292" i="80"/>
  <c r="J293" i="80"/>
  <c r="J294" i="80"/>
  <c r="J295" i="80"/>
  <c r="J296" i="80"/>
  <c r="J297" i="80"/>
  <c r="J298" i="80"/>
  <c r="J299" i="80"/>
  <c r="J300" i="80"/>
  <c r="J301" i="80"/>
  <c r="J302" i="80"/>
  <c r="J303" i="80"/>
  <c r="J243" i="80"/>
  <c r="J244" i="80"/>
  <c r="J245" i="80"/>
  <c r="J246" i="80"/>
  <c r="J247" i="80"/>
  <c r="J248" i="80"/>
  <c r="J249" i="80"/>
  <c r="J250" i="80"/>
  <c r="J251" i="80"/>
  <c r="J252" i="80"/>
  <c r="J253" i="80"/>
  <c r="J254" i="80"/>
  <c r="J255" i="80"/>
  <c r="J256" i="80"/>
  <c r="J257" i="80"/>
  <c r="J258" i="80"/>
  <c r="J259" i="80"/>
  <c r="J260" i="80"/>
  <c r="J261" i="80"/>
  <c r="J262" i="80"/>
  <c r="J263" i="80"/>
  <c r="J264" i="80"/>
  <c r="J265" i="80"/>
  <c r="J266" i="80"/>
  <c r="J267" i="80"/>
  <c r="J268" i="80"/>
  <c r="J269" i="80"/>
  <c r="I277" i="80"/>
  <c r="I278" i="80"/>
  <c r="I279" i="80"/>
  <c r="I280" i="80"/>
  <c r="I281" i="80"/>
  <c r="I282" i="80"/>
  <c r="I247" i="81" s="1"/>
  <c r="I248" i="80"/>
  <c r="I283" i="80"/>
  <c r="I284" i="80"/>
  <c r="I285" i="80"/>
  <c r="I286" i="80"/>
  <c r="I287" i="80"/>
  <c r="I288" i="80"/>
  <c r="I289" i="80"/>
  <c r="I290" i="80"/>
  <c r="I256" i="80"/>
  <c r="I255" i="81" s="1"/>
  <c r="I291" i="80"/>
  <c r="I292" i="80"/>
  <c r="I293" i="80"/>
  <c r="I294" i="80"/>
  <c r="I295" i="80"/>
  <c r="I296" i="80"/>
  <c r="I297" i="80"/>
  <c r="I298" i="80"/>
  <c r="I264" i="80"/>
  <c r="I299" i="80"/>
  <c r="I300" i="80"/>
  <c r="I301" i="80"/>
  <c r="I302" i="80"/>
  <c r="I303" i="80"/>
  <c r="I243" i="80"/>
  <c r="I244" i="80"/>
  <c r="I245" i="80"/>
  <c r="I246" i="80"/>
  <c r="I247" i="80"/>
  <c r="I249" i="80"/>
  <c r="I250" i="80"/>
  <c r="I251" i="80"/>
  <c r="I252" i="80"/>
  <c r="I253" i="80"/>
  <c r="I254" i="80"/>
  <c r="I255" i="80"/>
  <c r="I257" i="80"/>
  <c r="I258" i="80"/>
  <c r="I259" i="80"/>
  <c r="I260" i="80"/>
  <c r="I261" i="80"/>
  <c r="I262" i="80"/>
  <c r="I263" i="80"/>
  <c r="I265" i="80"/>
  <c r="I266" i="80"/>
  <c r="I267" i="80"/>
  <c r="I268" i="80"/>
  <c r="I269" i="80"/>
  <c r="H277" i="80"/>
  <c r="H278" i="80"/>
  <c r="H279" i="80"/>
  <c r="H280" i="80"/>
  <c r="H281" i="80"/>
  <c r="H282" i="80"/>
  <c r="H283" i="80"/>
  <c r="H284" i="80"/>
  <c r="H250" i="80"/>
  <c r="H249" i="81"/>
  <c r="H285" i="80"/>
  <c r="H286" i="80"/>
  <c r="H287" i="80"/>
  <c r="H288" i="80"/>
  <c r="H289" i="80"/>
  <c r="H290" i="80"/>
  <c r="H291" i="80"/>
  <c r="H292" i="80"/>
  <c r="H257" i="81" s="1"/>
  <c r="H258" i="80"/>
  <c r="H293" i="80"/>
  <c r="H294" i="80"/>
  <c r="H295" i="80"/>
  <c r="H296" i="80"/>
  <c r="H297" i="80"/>
  <c r="H298" i="80"/>
  <c r="H299" i="80"/>
  <c r="H300" i="80"/>
  <c r="H266" i="80"/>
  <c r="H265" i="81" s="1"/>
  <c r="H301" i="80"/>
  <c r="H302" i="80"/>
  <c r="H303" i="80"/>
  <c r="H243" i="80"/>
  <c r="H244" i="80"/>
  <c r="H245" i="80"/>
  <c r="H210" i="81" s="1"/>
  <c r="H246" i="80"/>
  <c r="H247" i="80"/>
  <c r="H246" i="81" s="1"/>
  <c r="H248" i="80"/>
  <c r="H249" i="80"/>
  <c r="H251" i="80"/>
  <c r="H252" i="80"/>
  <c r="H253" i="80"/>
  <c r="H254" i="80"/>
  <c r="H255" i="80"/>
  <c r="H254" i="81" s="1"/>
  <c r="H256" i="80"/>
  <c r="H257" i="80"/>
  <c r="H259" i="80"/>
  <c r="H260" i="80"/>
  <c r="H261" i="80"/>
  <c r="H262" i="80"/>
  <c r="H263" i="80"/>
  <c r="H262" i="81" s="1"/>
  <c r="H264" i="80"/>
  <c r="H265" i="80"/>
  <c r="H267" i="80"/>
  <c r="H268" i="80"/>
  <c r="H269" i="80"/>
  <c r="G277" i="80"/>
  <c r="G278" i="80"/>
  <c r="G243" i="81" s="1"/>
  <c r="G244" i="80"/>
  <c r="G279" i="80"/>
  <c r="G280" i="80"/>
  <c r="G281" i="80"/>
  <c r="G282" i="80"/>
  <c r="G283" i="80"/>
  <c r="G284" i="80"/>
  <c r="G249" i="81" s="1"/>
  <c r="G250" i="80"/>
  <c r="G285" i="80"/>
  <c r="G286" i="80"/>
  <c r="G252" i="80"/>
  <c r="L252" i="80" s="1"/>
  <c r="G287" i="80"/>
  <c r="G288" i="80"/>
  <c r="G289" i="80"/>
  <c r="G290" i="80"/>
  <c r="G291" i="80"/>
  <c r="G292" i="80"/>
  <c r="G258" i="80"/>
  <c r="G293" i="80"/>
  <c r="G294" i="80"/>
  <c r="G260" i="80"/>
  <c r="G259" i="81" s="1"/>
  <c r="G295" i="80"/>
  <c r="G296" i="80"/>
  <c r="G297" i="80"/>
  <c r="G298" i="80"/>
  <c r="G299" i="80"/>
  <c r="G300" i="80"/>
  <c r="G266" i="80"/>
  <c r="G301" i="80"/>
  <c r="G302" i="80"/>
  <c r="G268" i="80"/>
  <c r="G303" i="80"/>
  <c r="G243" i="80"/>
  <c r="G245" i="80"/>
  <c r="G246" i="80"/>
  <c r="G247" i="80"/>
  <c r="G248" i="80"/>
  <c r="G249" i="80"/>
  <c r="G251" i="80"/>
  <c r="G253" i="80"/>
  <c r="G254" i="80"/>
  <c r="G255" i="80"/>
  <c r="G256" i="80"/>
  <c r="G257" i="80"/>
  <c r="G259" i="80"/>
  <c r="G261" i="80"/>
  <c r="G260" i="81" s="1"/>
  <c r="G262" i="80"/>
  <c r="G263" i="80"/>
  <c r="G264" i="80"/>
  <c r="G265" i="80"/>
  <c r="G267" i="80"/>
  <c r="G269" i="80"/>
  <c r="F277" i="80"/>
  <c r="F278" i="80"/>
  <c r="F279" i="80"/>
  <c r="F280" i="80"/>
  <c r="F245" i="81" s="1"/>
  <c r="F246" i="80"/>
  <c r="F281" i="80"/>
  <c r="F282" i="80"/>
  <c r="F283" i="80"/>
  <c r="F284" i="80"/>
  <c r="F285" i="80"/>
  <c r="F286" i="80"/>
  <c r="F251" i="81" s="1"/>
  <c r="F252" i="80"/>
  <c r="F287" i="80"/>
  <c r="F288" i="80"/>
  <c r="F254" i="80"/>
  <c r="F253" i="81"/>
  <c r="F289" i="80"/>
  <c r="F290" i="80"/>
  <c r="F291" i="80"/>
  <c r="F292" i="80"/>
  <c r="F293" i="80"/>
  <c r="F294" i="80"/>
  <c r="F260" i="80"/>
  <c r="F259" i="81"/>
  <c r="F295" i="80"/>
  <c r="F296" i="80"/>
  <c r="F262" i="80"/>
  <c r="F297" i="80"/>
  <c r="F298" i="80"/>
  <c r="F299" i="80"/>
  <c r="F300" i="80"/>
  <c r="F301" i="80"/>
  <c r="F302" i="80"/>
  <c r="F268" i="80"/>
  <c r="F303" i="80"/>
  <c r="F243" i="80"/>
  <c r="F244" i="80"/>
  <c r="F245" i="80"/>
  <c r="F244" i="81" s="1"/>
  <c r="F247" i="80"/>
  <c r="F248" i="80"/>
  <c r="F249" i="80"/>
  <c r="F250" i="80"/>
  <c r="F251" i="80"/>
  <c r="F253" i="80"/>
  <c r="F255" i="80"/>
  <c r="F256" i="80"/>
  <c r="F257" i="80"/>
  <c r="F258" i="80"/>
  <c r="F259" i="80"/>
  <c r="F261" i="80"/>
  <c r="F263" i="80"/>
  <c r="F264" i="80"/>
  <c r="F265" i="80"/>
  <c r="F266" i="80"/>
  <c r="F265" i="81" s="1"/>
  <c r="F267" i="80"/>
  <c r="F269" i="80"/>
  <c r="E304" i="80"/>
  <c r="E270" i="80"/>
  <c r="E269" i="81"/>
  <c r="D277" i="80"/>
  <c r="D278" i="80"/>
  <c r="D279" i="80"/>
  <c r="D245" i="80"/>
  <c r="D280" i="80"/>
  <c r="D281" i="80"/>
  <c r="D282" i="80"/>
  <c r="D283" i="80"/>
  <c r="D284" i="80"/>
  <c r="D285" i="80"/>
  <c r="D286" i="80"/>
  <c r="D287" i="80"/>
  <c r="D253" i="80"/>
  <c r="D252" i="81" s="1"/>
  <c r="D288" i="80"/>
  <c r="D289" i="80"/>
  <c r="D290" i="80"/>
  <c r="D291" i="80"/>
  <c r="D292" i="80"/>
  <c r="D293" i="80"/>
  <c r="D294" i="80"/>
  <c r="D295" i="80"/>
  <c r="D261" i="80"/>
  <c r="D296" i="80"/>
  <c r="D297" i="80"/>
  <c r="D298" i="80"/>
  <c r="D299" i="80"/>
  <c r="D300" i="80"/>
  <c r="D301" i="80"/>
  <c r="D302" i="80"/>
  <c r="D267" i="81" s="1"/>
  <c r="D303" i="80"/>
  <c r="D268" i="81" s="1"/>
  <c r="D269" i="80"/>
  <c r="D243" i="80"/>
  <c r="D244" i="80"/>
  <c r="D246" i="80"/>
  <c r="D247" i="80"/>
  <c r="D248" i="80"/>
  <c r="D249" i="80"/>
  <c r="D250" i="80"/>
  <c r="D251" i="80"/>
  <c r="D252" i="80"/>
  <c r="D254" i="80"/>
  <c r="D255" i="80"/>
  <c r="D256" i="80"/>
  <c r="D255" i="81" s="1"/>
  <c r="D257" i="80"/>
  <c r="D258" i="80"/>
  <c r="D259" i="80"/>
  <c r="D260" i="80"/>
  <c r="D262" i="80"/>
  <c r="D263" i="80"/>
  <c r="D264" i="80"/>
  <c r="D263" i="81" s="1"/>
  <c r="D265" i="80"/>
  <c r="D266" i="80"/>
  <c r="D267" i="80"/>
  <c r="D266" i="81" s="1"/>
  <c r="D268" i="80"/>
  <c r="C277" i="80"/>
  <c r="L277" i="80" s="1"/>
  <c r="C278" i="80"/>
  <c r="L278" i="80" s="1"/>
  <c r="C279" i="80"/>
  <c r="L279" i="80" s="1"/>
  <c r="C280" i="80"/>
  <c r="L280" i="80" s="1"/>
  <c r="C281" i="80"/>
  <c r="L281" i="80" s="1"/>
  <c r="C247" i="80"/>
  <c r="L247" i="80" s="1"/>
  <c r="C246" i="81"/>
  <c r="C282" i="80"/>
  <c r="L282" i="80" s="1"/>
  <c r="C283" i="80"/>
  <c r="L283" i="80" s="1"/>
  <c r="C284" i="80"/>
  <c r="L284" i="80" s="1"/>
  <c r="C285" i="80"/>
  <c r="L285" i="80" s="1"/>
  <c r="C286" i="80"/>
  <c r="L286" i="80" s="1"/>
  <c r="C287" i="80"/>
  <c r="L287" i="80" s="1"/>
  <c r="C288" i="80"/>
  <c r="L288" i="80" s="1"/>
  <c r="C289" i="80"/>
  <c r="L289" i="80" s="1"/>
  <c r="C255" i="80"/>
  <c r="C290" i="80"/>
  <c r="L290" i="80" s="1"/>
  <c r="C291" i="80"/>
  <c r="L291" i="80" s="1"/>
  <c r="C292" i="80"/>
  <c r="L292" i="80" s="1"/>
  <c r="C293" i="80"/>
  <c r="L293" i="80" s="1"/>
  <c r="C294" i="80"/>
  <c r="L294" i="80" s="1"/>
  <c r="C295" i="80"/>
  <c r="L295" i="80" s="1"/>
  <c r="C296" i="80"/>
  <c r="L296" i="80" s="1"/>
  <c r="C297" i="80"/>
  <c r="L297" i="80" s="1"/>
  <c r="C263" i="80"/>
  <c r="C298" i="80"/>
  <c r="L298" i="80" s="1"/>
  <c r="C299" i="80"/>
  <c r="L299" i="80" s="1"/>
  <c r="C300" i="80"/>
  <c r="L300" i="80" s="1"/>
  <c r="C301" i="80"/>
  <c r="L301" i="80" s="1"/>
  <c r="C303" i="80"/>
  <c r="L303" i="80" s="1"/>
  <c r="C243" i="80"/>
  <c r="L243" i="80" s="1"/>
  <c r="C244" i="80"/>
  <c r="L244" i="80" s="1"/>
  <c r="C245" i="80"/>
  <c r="L245" i="80" s="1"/>
  <c r="C246" i="80"/>
  <c r="L246" i="80" s="1"/>
  <c r="C248" i="80"/>
  <c r="L248" i="80" s="1"/>
  <c r="C249" i="80"/>
  <c r="L249" i="80" s="1"/>
  <c r="C250" i="80"/>
  <c r="L250" i="80" s="1"/>
  <c r="C251" i="80"/>
  <c r="L251" i="80" s="1"/>
  <c r="C252" i="80"/>
  <c r="C253" i="80"/>
  <c r="L253" i="80" s="1"/>
  <c r="C254" i="80"/>
  <c r="L254" i="80" s="1"/>
  <c r="C256" i="80"/>
  <c r="L256" i="80" s="1"/>
  <c r="C257" i="80"/>
  <c r="L257" i="80" s="1"/>
  <c r="C258" i="80"/>
  <c r="L258" i="80" s="1"/>
  <c r="C259" i="80"/>
  <c r="C224" i="81" s="1"/>
  <c r="C260" i="80"/>
  <c r="C259" i="81" s="1"/>
  <c r="C261" i="80"/>
  <c r="L261" i="80" s="1"/>
  <c r="C262" i="80"/>
  <c r="L262" i="80" s="1"/>
  <c r="C264" i="80"/>
  <c r="L264" i="80" s="1"/>
  <c r="C265" i="80"/>
  <c r="L265" i="80" s="1"/>
  <c r="C266" i="80"/>
  <c r="L266" i="80" s="1"/>
  <c r="C265" i="81"/>
  <c r="C267" i="80"/>
  <c r="L267" i="80" s="1"/>
  <c r="C268" i="80"/>
  <c r="L268" i="80" s="1"/>
  <c r="C269" i="80"/>
  <c r="L269" i="80" s="1"/>
  <c r="B304" i="80"/>
  <c r="B270" i="80"/>
  <c r="B269" i="81"/>
  <c r="K268" i="81"/>
  <c r="G268" i="81"/>
  <c r="F268" i="81"/>
  <c r="E268" i="81"/>
  <c r="B268" i="81"/>
  <c r="K267" i="81"/>
  <c r="J267" i="81"/>
  <c r="I267" i="81"/>
  <c r="E267" i="81"/>
  <c r="B267" i="81"/>
  <c r="K266" i="81"/>
  <c r="H266" i="81"/>
  <c r="E266" i="81"/>
  <c r="B266" i="81"/>
  <c r="K265" i="81"/>
  <c r="I265" i="81"/>
  <c r="E265" i="81"/>
  <c r="B265" i="81"/>
  <c r="K264" i="81"/>
  <c r="J264" i="81"/>
  <c r="H264" i="81"/>
  <c r="F264" i="81"/>
  <c r="E264" i="81"/>
  <c r="D264" i="81"/>
  <c r="B264" i="81"/>
  <c r="K263" i="81"/>
  <c r="J263" i="81"/>
  <c r="G263" i="81"/>
  <c r="E263" i="81"/>
  <c r="C263" i="81"/>
  <c r="B263" i="81"/>
  <c r="K262" i="81"/>
  <c r="J262" i="81"/>
  <c r="I262" i="81"/>
  <c r="F262" i="81"/>
  <c r="E262" i="81"/>
  <c r="B262" i="81"/>
  <c r="K261" i="81"/>
  <c r="H261" i="81"/>
  <c r="G261" i="81"/>
  <c r="E261" i="81"/>
  <c r="B261" i="81"/>
  <c r="K260" i="81"/>
  <c r="F260" i="81"/>
  <c r="E260" i="81"/>
  <c r="B260" i="81"/>
  <c r="K259" i="81"/>
  <c r="J259" i="81"/>
  <c r="I259" i="81"/>
  <c r="E259" i="81"/>
  <c r="D259" i="81"/>
  <c r="B259" i="81"/>
  <c r="K258" i="81"/>
  <c r="H258" i="81"/>
  <c r="E258" i="81"/>
  <c r="B258" i="81"/>
  <c r="K257" i="81"/>
  <c r="I257" i="81"/>
  <c r="E257" i="81"/>
  <c r="C257" i="81"/>
  <c r="B257" i="81"/>
  <c r="K256" i="81"/>
  <c r="J256" i="81"/>
  <c r="H256" i="81"/>
  <c r="F256" i="81"/>
  <c r="E256" i="81"/>
  <c r="D256" i="81"/>
  <c r="B256" i="81"/>
  <c r="K255" i="81"/>
  <c r="J255" i="81"/>
  <c r="G255" i="81"/>
  <c r="E255" i="81"/>
  <c r="C255" i="81"/>
  <c r="B255" i="81"/>
  <c r="K254" i="81"/>
  <c r="J254" i="81"/>
  <c r="I254" i="81"/>
  <c r="F254" i="81"/>
  <c r="E254" i="81"/>
  <c r="B254" i="81"/>
  <c r="K253" i="81"/>
  <c r="H253" i="81"/>
  <c r="G253" i="81"/>
  <c r="E253" i="81"/>
  <c r="B253" i="81"/>
  <c r="K252" i="81"/>
  <c r="G252" i="81"/>
  <c r="F252" i="81"/>
  <c r="E252" i="81"/>
  <c r="B252" i="81"/>
  <c r="K251" i="81"/>
  <c r="J251" i="81"/>
  <c r="I251" i="81"/>
  <c r="E251" i="81"/>
  <c r="D251" i="81"/>
  <c r="C251" i="81"/>
  <c r="B251" i="81"/>
  <c r="K250" i="81"/>
  <c r="H250" i="81"/>
  <c r="E250" i="81"/>
  <c r="D250" i="81"/>
  <c r="B250" i="81"/>
  <c r="K249" i="81"/>
  <c r="I249" i="81"/>
  <c r="F249" i="81"/>
  <c r="E249" i="81"/>
  <c r="B249" i="81"/>
  <c r="K248" i="81"/>
  <c r="J248" i="81"/>
  <c r="H248" i="81"/>
  <c r="F248" i="81"/>
  <c r="E248" i="81"/>
  <c r="D248" i="81"/>
  <c r="B248" i="81"/>
  <c r="K247" i="81"/>
  <c r="J247" i="81"/>
  <c r="G247" i="81"/>
  <c r="E247" i="81"/>
  <c r="D247" i="81"/>
  <c r="C247" i="81"/>
  <c r="B247" i="81"/>
  <c r="K246" i="81"/>
  <c r="J246" i="81"/>
  <c r="I246" i="81"/>
  <c r="F246" i="81"/>
  <c r="E246" i="81"/>
  <c r="B246" i="81"/>
  <c r="K245" i="81"/>
  <c r="H245" i="81"/>
  <c r="G245" i="81"/>
  <c r="E245" i="81"/>
  <c r="B245" i="81"/>
  <c r="K244" i="81"/>
  <c r="G244" i="81"/>
  <c r="E244" i="81"/>
  <c r="B244" i="81"/>
  <c r="K243" i="81"/>
  <c r="J243" i="81"/>
  <c r="I243" i="81"/>
  <c r="E243" i="81"/>
  <c r="D243" i="81"/>
  <c r="C243" i="81"/>
  <c r="B243" i="81"/>
  <c r="K242" i="81"/>
  <c r="H242" i="81"/>
  <c r="E242" i="81"/>
  <c r="D242" i="81"/>
  <c r="C242" i="81"/>
  <c r="K236" i="80"/>
  <c r="K235" i="81"/>
  <c r="J209" i="80"/>
  <c r="J210" i="80"/>
  <c r="J209" i="81"/>
  <c r="J211" i="80"/>
  <c r="J212" i="80"/>
  <c r="J213" i="80"/>
  <c r="J214" i="80"/>
  <c r="J215" i="80"/>
  <c r="J216" i="80"/>
  <c r="J217" i="80"/>
  <c r="J218" i="80"/>
  <c r="J217" i="81" s="1"/>
  <c r="J219" i="80"/>
  <c r="J220" i="80"/>
  <c r="J221" i="80"/>
  <c r="J222" i="80"/>
  <c r="J223" i="80"/>
  <c r="J224" i="80"/>
  <c r="J225" i="80"/>
  <c r="J190" i="81" s="1"/>
  <c r="J226" i="80"/>
  <c r="J225" i="81"/>
  <c r="J227" i="80"/>
  <c r="J228" i="80"/>
  <c r="J229" i="80"/>
  <c r="J230" i="80"/>
  <c r="J231" i="80"/>
  <c r="J232" i="80"/>
  <c r="J197" i="81" s="1"/>
  <c r="J233" i="80"/>
  <c r="J234" i="80"/>
  <c r="J233" i="81" s="1"/>
  <c r="J235" i="80"/>
  <c r="I209" i="80"/>
  <c r="I210" i="80"/>
  <c r="I211" i="80"/>
  <c r="I212" i="80"/>
  <c r="I177" i="81" s="1"/>
  <c r="I213" i="80"/>
  <c r="I212" i="81"/>
  <c r="I214" i="80"/>
  <c r="I215" i="80"/>
  <c r="I216" i="80"/>
  <c r="I215" i="81" s="1"/>
  <c r="I217" i="80"/>
  <c r="I218" i="80"/>
  <c r="I217" i="81" s="1"/>
  <c r="I219" i="80"/>
  <c r="I220" i="80"/>
  <c r="I221" i="80"/>
  <c r="I222" i="80"/>
  <c r="I223" i="80"/>
  <c r="I224" i="80"/>
  <c r="I223" i="81"/>
  <c r="I225" i="80"/>
  <c r="I190" i="81" s="1"/>
  <c r="I226" i="80"/>
  <c r="I227" i="80"/>
  <c r="I228" i="80"/>
  <c r="I229" i="80"/>
  <c r="I230" i="80"/>
  <c r="I231" i="80"/>
  <c r="I232" i="80"/>
  <c r="I231" i="81"/>
  <c r="I233" i="80"/>
  <c r="I234" i="80"/>
  <c r="I233" i="81" s="1"/>
  <c r="I235" i="80"/>
  <c r="H209" i="80"/>
  <c r="H210" i="80"/>
  <c r="H211" i="80"/>
  <c r="H212" i="80"/>
  <c r="H213" i="80"/>
  <c r="H214" i="80"/>
  <c r="H215" i="80"/>
  <c r="H214" i="81" s="1"/>
  <c r="H216" i="80"/>
  <c r="H217" i="80"/>
  <c r="H218" i="80"/>
  <c r="H219" i="80"/>
  <c r="H220" i="80"/>
  <c r="H219" i="81"/>
  <c r="H221" i="80"/>
  <c r="H222" i="80"/>
  <c r="H221" i="81" s="1"/>
  <c r="H223" i="80"/>
  <c r="H224" i="80"/>
  <c r="H225" i="80"/>
  <c r="H226" i="80"/>
  <c r="H227" i="80"/>
  <c r="H228" i="80"/>
  <c r="H229" i="80"/>
  <c r="H230" i="80"/>
  <c r="H229" i="81" s="1"/>
  <c r="H231" i="80"/>
  <c r="H232" i="80"/>
  <c r="H233" i="80"/>
  <c r="H234" i="80"/>
  <c r="H235" i="80"/>
  <c r="G209" i="80"/>
  <c r="G210" i="80"/>
  <c r="G211" i="80"/>
  <c r="G210" i="81" s="1"/>
  <c r="G212" i="80"/>
  <c r="G213" i="80"/>
  <c r="G214" i="80"/>
  <c r="G215" i="80"/>
  <c r="G216" i="80"/>
  <c r="G217" i="80"/>
  <c r="G218" i="80"/>
  <c r="G219" i="80"/>
  <c r="G218" i="81" s="1"/>
  <c r="G220" i="80"/>
  <c r="G221" i="80"/>
  <c r="G222" i="80"/>
  <c r="G223" i="80"/>
  <c r="G224" i="80"/>
  <c r="G225" i="80"/>
  <c r="G226" i="80"/>
  <c r="G227" i="80"/>
  <c r="G228" i="80"/>
  <c r="G229" i="80"/>
  <c r="G230" i="80"/>
  <c r="G231" i="80"/>
  <c r="G232" i="80"/>
  <c r="G233" i="80"/>
  <c r="G234" i="80"/>
  <c r="G235" i="80"/>
  <c r="G200" i="81" s="1"/>
  <c r="F209" i="80"/>
  <c r="F210" i="80"/>
  <c r="F211" i="80"/>
  <c r="F212" i="80"/>
  <c r="F213" i="80"/>
  <c r="F214" i="80"/>
  <c r="F215" i="80"/>
  <c r="F216" i="80"/>
  <c r="F217" i="80"/>
  <c r="F218" i="80"/>
  <c r="F219" i="80"/>
  <c r="F220" i="80"/>
  <c r="F221" i="80"/>
  <c r="F222" i="80"/>
  <c r="F223" i="80"/>
  <c r="F224" i="80"/>
  <c r="F225" i="80"/>
  <c r="F226" i="80"/>
  <c r="F227" i="80"/>
  <c r="F228" i="80"/>
  <c r="F229" i="80"/>
  <c r="F230" i="80"/>
  <c r="F231" i="80"/>
  <c r="F232" i="80"/>
  <c r="F233" i="80"/>
  <c r="F234" i="80"/>
  <c r="F233" i="81" s="1"/>
  <c r="F235" i="80"/>
  <c r="E236" i="80"/>
  <c r="E235" i="81"/>
  <c r="D209" i="80"/>
  <c r="D210" i="80"/>
  <c r="D209" i="81" s="1"/>
  <c r="D211" i="80"/>
  <c r="D210" i="81" s="1"/>
  <c r="D212" i="80"/>
  <c r="D213" i="80"/>
  <c r="D214" i="80"/>
  <c r="D213" i="81" s="1"/>
  <c r="D215" i="80"/>
  <c r="D216" i="80"/>
  <c r="D217" i="80"/>
  <c r="D218" i="80"/>
  <c r="D217" i="81" s="1"/>
  <c r="D219" i="80"/>
  <c r="D220" i="80"/>
  <c r="D221" i="80"/>
  <c r="D186" i="81" s="1"/>
  <c r="D222" i="80"/>
  <c r="D221" i="81"/>
  <c r="D223" i="80"/>
  <c r="D224" i="80"/>
  <c r="D225" i="80"/>
  <c r="D226" i="80"/>
  <c r="D225" i="81"/>
  <c r="D227" i="80"/>
  <c r="D226" i="81" s="1"/>
  <c r="D228" i="80"/>
  <c r="D229" i="80"/>
  <c r="D230" i="80"/>
  <c r="D229" i="81"/>
  <c r="D231" i="80"/>
  <c r="D232" i="80"/>
  <c r="D233" i="80"/>
  <c r="D234" i="80"/>
  <c r="D233" i="81" s="1"/>
  <c r="D235" i="80"/>
  <c r="D234" i="81" s="1"/>
  <c r="C209" i="80"/>
  <c r="L209" i="80" s="1"/>
  <c r="C210" i="80"/>
  <c r="L210" i="80" s="1"/>
  <c r="C211" i="80"/>
  <c r="L211" i="80" s="1"/>
  <c r="C212" i="80"/>
  <c r="L212" i="80" s="1"/>
  <c r="C213" i="80"/>
  <c r="C212" i="81" s="1"/>
  <c r="C214" i="80"/>
  <c r="L214" i="80" s="1"/>
  <c r="C215" i="80"/>
  <c r="L215" i="80" s="1"/>
  <c r="C216" i="80"/>
  <c r="L216" i="80" s="1"/>
  <c r="C217" i="80"/>
  <c r="L217" i="80" s="1"/>
  <c r="C218" i="80"/>
  <c r="L218" i="80" s="1"/>
  <c r="C219" i="80"/>
  <c r="L219" i="80" s="1"/>
  <c r="C220" i="80"/>
  <c r="L220" i="80" s="1"/>
  <c r="C221" i="80"/>
  <c r="C220" i="81"/>
  <c r="C222" i="80"/>
  <c r="L222" i="80" s="1"/>
  <c r="C223" i="80"/>
  <c r="L223" i="80" s="1"/>
  <c r="C224" i="80"/>
  <c r="L224" i="80" s="1"/>
  <c r="C225" i="80"/>
  <c r="L225" i="80" s="1"/>
  <c r="C226" i="80"/>
  <c r="L226" i="80" s="1"/>
  <c r="C227" i="80"/>
  <c r="L227" i="80" s="1"/>
  <c r="C228" i="80"/>
  <c r="L228" i="80" s="1"/>
  <c r="C229" i="80"/>
  <c r="C228" i="81" s="1"/>
  <c r="C230" i="80"/>
  <c r="L230" i="80" s="1"/>
  <c r="C231" i="80"/>
  <c r="L231" i="80" s="1"/>
  <c r="C232" i="80"/>
  <c r="L232" i="80" s="1"/>
  <c r="C233" i="80"/>
  <c r="L233" i="80" s="1"/>
  <c r="C232" i="81"/>
  <c r="C234" i="80"/>
  <c r="L234" i="80" s="1"/>
  <c r="C235" i="80"/>
  <c r="L235" i="80" s="1"/>
  <c r="B236" i="80"/>
  <c r="B235" i="81"/>
  <c r="K234" i="81"/>
  <c r="F234" i="81"/>
  <c r="E234" i="81"/>
  <c r="B234" i="81"/>
  <c r="K233" i="81"/>
  <c r="E233" i="81"/>
  <c r="B233" i="81"/>
  <c r="K232" i="81"/>
  <c r="H232" i="81"/>
  <c r="E232" i="81"/>
  <c r="B232" i="81"/>
  <c r="K231" i="81"/>
  <c r="H231" i="81"/>
  <c r="G231" i="81"/>
  <c r="E231" i="81"/>
  <c r="B231" i="81"/>
  <c r="K230" i="81"/>
  <c r="J230" i="81"/>
  <c r="H230" i="81"/>
  <c r="E230" i="81"/>
  <c r="D230" i="81"/>
  <c r="B230" i="81"/>
  <c r="K229" i="81"/>
  <c r="J229" i="81"/>
  <c r="I229" i="81"/>
  <c r="G229" i="81"/>
  <c r="E229" i="81"/>
  <c r="C229" i="81"/>
  <c r="B229" i="81"/>
  <c r="K228" i="81"/>
  <c r="J228" i="81"/>
  <c r="F228" i="81"/>
  <c r="E228" i="81"/>
  <c r="B228" i="81"/>
  <c r="K227" i="81"/>
  <c r="I227" i="81"/>
  <c r="G227" i="81"/>
  <c r="E227" i="81"/>
  <c r="B227" i="81"/>
  <c r="K226" i="81"/>
  <c r="F226" i="81"/>
  <c r="E226" i="81"/>
  <c r="B226" i="81"/>
  <c r="K225" i="81"/>
  <c r="I225" i="81"/>
  <c r="F225" i="81"/>
  <c r="E225" i="81"/>
  <c r="C225" i="81"/>
  <c r="B225" i="81"/>
  <c r="K224" i="81"/>
  <c r="H224" i="81"/>
  <c r="E224" i="81"/>
  <c r="B224" i="81"/>
  <c r="K223" i="81"/>
  <c r="H223" i="81"/>
  <c r="G223" i="81"/>
  <c r="E223" i="81"/>
  <c r="B223" i="81"/>
  <c r="K222" i="81"/>
  <c r="J222" i="81"/>
  <c r="H222" i="81"/>
  <c r="E222" i="81"/>
  <c r="D222" i="81"/>
  <c r="B222" i="81"/>
  <c r="K221" i="81"/>
  <c r="J221" i="81"/>
  <c r="I221" i="81"/>
  <c r="G221" i="81"/>
  <c r="E221" i="81"/>
  <c r="C221" i="81"/>
  <c r="B221" i="81"/>
  <c r="K220" i="81"/>
  <c r="J220" i="81"/>
  <c r="F220" i="81"/>
  <c r="E220" i="81"/>
  <c r="B220" i="81"/>
  <c r="K219" i="81"/>
  <c r="I219" i="81"/>
  <c r="G219" i="81"/>
  <c r="E219" i="81"/>
  <c r="B219" i="81"/>
  <c r="K218" i="81"/>
  <c r="F218" i="81"/>
  <c r="E218" i="81"/>
  <c r="B218" i="81"/>
  <c r="K217" i="81"/>
  <c r="F217" i="81"/>
  <c r="E217" i="81"/>
  <c r="C217" i="81"/>
  <c r="B217" i="81"/>
  <c r="K216" i="81"/>
  <c r="H216" i="81"/>
  <c r="E216" i="81"/>
  <c r="C216" i="81"/>
  <c r="B216" i="81"/>
  <c r="K215" i="81"/>
  <c r="H215" i="81"/>
  <c r="G215" i="81"/>
  <c r="E215" i="81"/>
  <c r="B215" i="81"/>
  <c r="K214" i="81"/>
  <c r="J214" i="81"/>
  <c r="E214" i="81"/>
  <c r="D214" i="81"/>
  <c r="B214" i="81"/>
  <c r="K213" i="81"/>
  <c r="J213" i="81"/>
  <c r="I213" i="81"/>
  <c r="H213" i="81"/>
  <c r="G213" i="81"/>
  <c r="E213" i="81"/>
  <c r="C213" i="81"/>
  <c r="B213" i="81"/>
  <c r="K212" i="81"/>
  <c r="J212" i="81"/>
  <c r="F212" i="81"/>
  <c r="E212" i="81"/>
  <c r="B212" i="81"/>
  <c r="K211" i="81"/>
  <c r="I211" i="81"/>
  <c r="G211" i="81"/>
  <c r="F211" i="81"/>
  <c r="E211" i="81"/>
  <c r="B211" i="81"/>
  <c r="K210" i="81"/>
  <c r="E210" i="81"/>
  <c r="B210" i="81"/>
  <c r="K209" i="81"/>
  <c r="I209" i="81"/>
  <c r="F209" i="81"/>
  <c r="E209" i="81"/>
  <c r="C209" i="81"/>
  <c r="B209" i="81"/>
  <c r="K208" i="81"/>
  <c r="H208" i="81"/>
  <c r="E208" i="81"/>
  <c r="C208" i="81"/>
  <c r="B208" i="81"/>
  <c r="K202" i="80"/>
  <c r="K201" i="81"/>
  <c r="J175" i="80"/>
  <c r="J176" i="80"/>
  <c r="J175" i="81" s="1"/>
  <c r="J177" i="80"/>
  <c r="J178" i="80"/>
  <c r="J179" i="80"/>
  <c r="J180" i="80"/>
  <c r="J181" i="80"/>
  <c r="J182" i="80"/>
  <c r="J183" i="80"/>
  <c r="J184" i="80"/>
  <c r="J185" i="80"/>
  <c r="J186" i="80"/>
  <c r="J187" i="80"/>
  <c r="J188" i="80"/>
  <c r="J189" i="80"/>
  <c r="J190" i="80"/>
  <c r="J191" i="80"/>
  <c r="J192" i="80"/>
  <c r="J193" i="80"/>
  <c r="J194" i="80"/>
  <c r="J195" i="80"/>
  <c r="J196" i="80"/>
  <c r="J197" i="80"/>
  <c r="J198" i="80"/>
  <c r="J199" i="80"/>
  <c r="J200" i="80"/>
  <c r="J201" i="80"/>
  <c r="I175" i="80"/>
  <c r="I176" i="80"/>
  <c r="I177" i="80"/>
  <c r="I178" i="80"/>
  <c r="I179" i="80"/>
  <c r="I180" i="80"/>
  <c r="I181" i="80"/>
  <c r="I147" i="80"/>
  <c r="I146" i="81" s="1"/>
  <c r="I182" i="80"/>
  <c r="I183" i="80"/>
  <c r="I184" i="80"/>
  <c r="I185" i="80"/>
  <c r="I186" i="80"/>
  <c r="I187" i="80"/>
  <c r="I188" i="80"/>
  <c r="I189" i="80"/>
  <c r="I155" i="80"/>
  <c r="I190" i="80"/>
  <c r="I191" i="80"/>
  <c r="I192" i="80"/>
  <c r="I193" i="80"/>
  <c r="I194" i="80"/>
  <c r="I193" i="81" s="1"/>
  <c r="I195" i="80"/>
  <c r="I196" i="80"/>
  <c r="I197" i="80"/>
  <c r="I162" i="81" s="1"/>
  <c r="I163" i="80"/>
  <c r="I198" i="80"/>
  <c r="I199" i="80"/>
  <c r="I200" i="80"/>
  <c r="I201" i="80"/>
  <c r="H175" i="80"/>
  <c r="H176" i="80"/>
  <c r="H177" i="80"/>
  <c r="H178" i="80"/>
  <c r="H179" i="80"/>
  <c r="H180" i="80"/>
  <c r="H181" i="80"/>
  <c r="H182" i="80"/>
  <c r="H183" i="80"/>
  <c r="H184" i="80"/>
  <c r="H185" i="80"/>
  <c r="H186" i="80"/>
  <c r="H187" i="80"/>
  <c r="H188" i="80"/>
  <c r="H189" i="80"/>
  <c r="H190" i="80"/>
  <c r="H191" i="80"/>
  <c r="H192" i="80"/>
  <c r="H193" i="80"/>
  <c r="H194" i="80"/>
  <c r="H195" i="80"/>
  <c r="H196" i="80"/>
  <c r="H197" i="80"/>
  <c r="H198" i="80"/>
  <c r="H199" i="80"/>
  <c r="H200" i="80"/>
  <c r="H201" i="80"/>
  <c r="G175" i="80"/>
  <c r="G141" i="80"/>
  <c r="G140" i="81"/>
  <c r="G176" i="80"/>
  <c r="G177" i="80"/>
  <c r="G178" i="80"/>
  <c r="G179" i="80"/>
  <c r="G180" i="80"/>
  <c r="G181" i="80"/>
  <c r="G182" i="80"/>
  <c r="G183" i="80"/>
  <c r="G149" i="80"/>
  <c r="G148" i="81"/>
  <c r="G184" i="80"/>
  <c r="G185" i="80"/>
  <c r="G186" i="80"/>
  <c r="G187" i="80"/>
  <c r="G188" i="80"/>
  <c r="G189" i="80"/>
  <c r="G190" i="80"/>
  <c r="G191" i="80"/>
  <c r="G157" i="80"/>
  <c r="G192" i="80"/>
  <c r="G193" i="80"/>
  <c r="G194" i="80"/>
  <c r="G195" i="80"/>
  <c r="G196" i="80"/>
  <c r="G197" i="80"/>
  <c r="G198" i="80"/>
  <c r="G199" i="80"/>
  <c r="G164" i="81" s="1"/>
  <c r="G165" i="80"/>
  <c r="G130" i="81" s="1"/>
  <c r="G200" i="80"/>
  <c r="G201" i="80"/>
  <c r="F175" i="80"/>
  <c r="F176" i="80"/>
  <c r="F177" i="80"/>
  <c r="F178" i="80"/>
  <c r="F179" i="80"/>
  <c r="F180" i="80"/>
  <c r="F146" i="80"/>
  <c r="F145" i="81"/>
  <c r="F181" i="80"/>
  <c r="F182" i="80"/>
  <c r="F183" i="80"/>
  <c r="F184" i="80"/>
  <c r="F185" i="80"/>
  <c r="F186" i="80"/>
  <c r="F187" i="80"/>
  <c r="F188" i="80"/>
  <c r="F153" i="81" s="1"/>
  <c r="F154" i="80"/>
  <c r="F189" i="80"/>
  <c r="F190" i="80"/>
  <c r="F191" i="80"/>
  <c r="F192" i="80"/>
  <c r="F193" i="80"/>
  <c r="F192" i="81"/>
  <c r="F194" i="80"/>
  <c r="F195" i="80"/>
  <c r="F196" i="80"/>
  <c r="S31" i="88"/>
  <c r="P184" i="80" s="1"/>
  <c r="F197" i="80"/>
  <c r="F198" i="80"/>
  <c r="F199" i="80"/>
  <c r="F200" i="80"/>
  <c r="F201" i="80"/>
  <c r="E202" i="80"/>
  <c r="E201" i="81"/>
  <c r="D175" i="80"/>
  <c r="D176" i="80"/>
  <c r="D177" i="80"/>
  <c r="D178" i="80"/>
  <c r="D179" i="80"/>
  <c r="D180" i="80"/>
  <c r="D181" i="80"/>
  <c r="D182" i="80"/>
  <c r="D183" i="80"/>
  <c r="D184" i="80"/>
  <c r="D185" i="80"/>
  <c r="D186" i="80"/>
  <c r="D187" i="80"/>
  <c r="D188" i="80"/>
  <c r="D189" i="80"/>
  <c r="D190" i="80"/>
  <c r="D191" i="80"/>
  <c r="D192" i="80"/>
  <c r="P192" i="80" s="1"/>
  <c r="D193" i="80"/>
  <c r="D194" i="80"/>
  <c r="D195" i="80"/>
  <c r="D196" i="80"/>
  <c r="D195" i="81" s="1"/>
  <c r="D197" i="80"/>
  <c r="D196" i="81"/>
  <c r="D198" i="80"/>
  <c r="D199" i="80"/>
  <c r="D200" i="80"/>
  <c r="D201" i="80"/>
  <c r="C175" i="80"/>
  <c r="L175" i="80" s="1"/>
  <c r="C176" i="80"/>
  <c r="L176" i="80" s="1"/>
  <c r="C177" i="80"/>
  <c r="L177" i="80" s="1"/>
  <c r="C178" i="80"/>
  <c r="L178" i="80" s="1"/>
  <c r="C179" i="80"/>
  <c r="L179" i="80" s="1"/>
  <c r="C180" i="80"/>
  <c r="L180" i="80" s="1"/>
  <c r="C181" i="80"/>
  <c r="L181" i="80" s="1"/>
  <c r="C147" i="80"/>
  <c r="L147" i="80" s="1"/>
  <c r="C146" i="81"/>
  <c r="C182" i="80"/>
  <c r="L182" i="80" s="1"/>
  <c r="C183" i="80"/>
  <c r="L183" i="80" s="1"/>
  <c r="C184" i="80"/>
  <c r="L184" i="80" s="1"/>
  <c r="C185" i="80"/>
  <c r="L185" i="80" s="1"/>
  <c r="C184" i="81"/>
  <c r="C186" i="80"/>
  <c r="L186" i="80" s="1"/>
  <c r="C187" i="80"/>
  <c r="L187" i="80" s="1"/>
  <c r="C188" i="80"/>
  <c r="L188" i="80" s="1"/>
  <c r="C189" i="80"/>
  <c r="L189" i="80" s="1"/>
  <c r="C190" i="80"/>
  <c r="L190" i="80" s="1"/>
  <c r="C191" i="80"/>
  <c r="L191" i="80" s="1"/>
  <c r="C192" i="80"/>
  <c r="L192" i="80" s="1"/>
  <c r="C193" i="80"/>
  <c r="L193" i="80" s="1"/>
  <c r="C194" i="80"/>
  <c r="L194" i="80" s="1"/>
  <c r="C195" i="80"/>
  <c r="L195" i="80" s="1"/>
  <c r="C196" i="80"/>
  <c r="L196" i="80" s="1"/>
  <c r="C195" i="81"/>
  <c r="C197" i="80"/>
  <c r="L197" i="80" s="1"/>
  <c r="C163" i="80"/>
  <c r="C198" i="80"/>
  <c r="L198" i="80" s="1"/>
  <c r="C199" i="80"/>
  <c r="L199" i="80" s="1"/>
  <c r="C198" i="81"/>
  <c r="C200" i="80"/>
  <c r="L200" i="80" s="1"/>
  <c r="C201" i="80"/>
  <c r="B202" i="80"/>
  <c r="B201" i="81"/>
  <c r="K200" i="81"/>
  <c r="I200" i="81"/>
  <c r="E200" i="81"/>
  <c r="B200" i="81"/>
  <c r="K199" i="81"/>
  <c r="I199" i="81"/>
  <c r="F199" i="81"/>
  <c r="E199" i="81"/>
  <c r="B199" i="81"/>
  <c r="K198" i="81"/>
  <c r="J198" i="81"/>
  <c r="I198" i="81"/>
  <c r="E198" i="81"/>
  <c r="B198" i="81"/>
  <c r="K197" i="81"/>
  <c r="H197" i="81"/>
  <c r="G197" i="81"/>
  <c r="E197" i="81"/>
  <c r="B197" i="81"/>
  <c r="K196" i="81"/>
  <c r="H196" i="81"/>
  <c r="G196" i="81"/>
  <c r="E196" i="81"/>
  <c r="B196" i="81"/>
  <c r="K195" i="81"/>
  <c r="J195" i="81"/>
  <c r="I195" i="81"/>
  <c r="E195" i="81"/>
  <c r="B195" i="81"/>
  <c r="K194" i="81"/>
  <c r="F194" i="81"/>
  <c r="E194" i="81"/>
  <c r="D194" i="81"/>
  <c r="B194" i="81"/>
  <c r="K193" i="81"/>
  <c r="G193" i="81"/>
  <c r="E193" i="81"/>
  <c r="D193" i="81"/>
  <c r="B193" i="81"/>
  <c r="K192" i="81"/>
  <c r="I192" i="81"/>
  <c r="E192" i="81"/>
  <c r="B192" i="81"/>
  <c r="K191" i="81"/>
  <c r="I191" i="81"/>
  <c r="F191" i="81"/>
  <c r="E191" i="81"/>
  <c r="C191" i="81"/>
  <c r="B191" i="81"/>
  <c r="K190" i="81"/>
  <c r="E190" i="81"/>
  <c r="C190" i="81"/>
  <c r="B190" i="81"/>
  <c r="K189" i="81"/>
  <c r="H189" i="81"/>
  <c r="G189" i="81"/>
  <c r="E189" i="81"/>
  <c r="B189" i="81"/>
  <c r="K188" i="81"/>
  <c r="H188" i="81"/>
  <c r="E188" i="81"/>
  <c r="B188" i="81"/>
  <c r="K187" i="81"/>
  <c r="J187" i="81"/>
  <c r="I187" i="81"/>
  <c r="H187" i="81"/>
  <c r="E187" i="81"/>
  <c r="D187" i="81"/>
  <c r="C187" i="81"/>
  <c r="B187" i="81"/>
  <c r="K186" i="81"/>
  <c r="F186" i="81"/>
  <c r="E186" i="81"/>
  <c r="B186" i="81"/>
  <c r="K185" i="81"/>
  <c r="I185" i="81"/>
  <c r="G185" i="81"/>
  <c r="E185" i="81"/>
  <c r="D185" i="81"/>
  <c r="B185" i="81"/>
  <c r="K184" i="81"/>
  <c r="I184" i="81"/>
  <c r="G184" i="81"/>
  <c r="F184" i="81"/>
  <c r="E184" i="81"/>
  <c r="B184" i="81"/>
  <c r="K183" i="81"/>
  <c r="H183" i="81"/>
  <c r="F183" i="81"/>
  <c r="E183" i="81"/>
  <c r="C183" i="81"/>
  <c r="B183" i="81"/>
  <c r="K182" i="81"/>
  <c r="J182" i="81"/>
  <c r="I182" i="81"/>
  <c r="E182" i="81"/>
  <c r="C182" i="81"/>
  <c r="B182" i="81"/>
  <c r="K181" i="81"/>
  <c r="H181" i="81"/>
  <c r="G181" i="81"/>
  <c r="E181" i="81"/>
  <c r="B181" i="81"/>
  <c r="K180" i="81"/>
  <c r="H180" i="81"/>
  <c r="E180" i="81"/>
  <c r="B180" i="81"/>
  <c r="K179" i="81"/>
  <c r="J179" i="81"/>
  <c r="I179" i="81"/>
  <c r="H179" i="81"/>
  <c r="E179" i="81"/>
  <c r="C179" i="81"/>
  <c r="B179" i="81"/>
  <c r="K178" i="81"/>
  <c r="I178" i="81"/>
  <c r="F178" i="81"/>
  <c r="E178" i="81"/>
  <c r="D178" i="81"/>
  <c r="B178" i="81"/>
  <c r="K177" i="81"/>
  <c r="G177" i="81"/>
  <c r="F177" i="81"/>
  <c r="E177" i="81"/>
  <c r="D177" i="81"/>
  <c r="B177" i="81"/>
  <c r="K176" i="81"/>
  <c r="I176" i="81"/>
  <c r="G176" i="81"/>
  <c r="E176" i="81"/>
  <c r="D176" i="81"/>
  <c r="C176" i="81"/>
  <c r="B176" i="81"/>
  <c r="K175" i="81"/>
  <c r="I175" i="81"/>
  <c r="F175" i="81"/>
  <c r="E175" i="81"/>
  <c r="C175" i="81"/>
  <c r="B175" i="81"/>
  <c r="K174" i="81"/>
  <c r="J174" i="81"/>
  <c r="I174" i="81"/>
  <c r="E174" i="81"/>
  <c r="C174" i="81"/>
  <c r="B174" i="81"/>
  <c r="K168" i="80"/>
  <c r="K167" i="81"/>
  <c r="J141" i="80"/>
  <c r="J140" i="81" s="1"/>
  <c r="J142" i="80"/>
  <c r="J143" i="80"/>
  <c r="J142" i="81" s="1"/>
  <c r="J144" i="80"/>
  <c r="J145" i="80"/>
  <c r="J146" i="80"/>
  <c r="J147" i="80"/>
  <c r="J148" i="80"/>
  <c r="J149" i="80"/>
  <c r="J148" i="81" s="1"/>
  <c r="J150" i="80"/>
  <c r="J115" i="81" s="1"/>
  <c r="J151" i="80"/>
  <c r="J150" i="81" s="1"/>
  <c r="J152" i="80"/>
  <c r="J153" i="80"/>
  <c r="J154" i="80"/>
  <c r="J155" i="80"/>
  <c r="J156" i="80"/>
  <c r="J157" i="80"/>
  <c r="J158" i="80"/>
  <c r="J123" i="81" s="1"/>
  <c r="J159" i="80"/>
  <c r="J158" i="81" s="1"/>
  <c r="J160" i="80"/>
  <c r="J161" i="80"/>
  <c r="J162" i="80"/>
  <c r="J163" i="80"/>
  <c r="J164" i="80"/>
  <c r="J165" i="80"/>
  <c r="J166" i="80"/>
  <c r="J167" i="80"/>
  <c r="J166" i="81" s="1"/>
  <c r="I141" i="80"/>
  <c r="I140" i="81"/>
  <c r="I142" i="80"/>
  <c r="I143" i="80"/>
  <c r="I144" i="80"/>
  <c r="I145" i="80"/>
  <c r="I146" i="80"/>
  <c r="I148" i="80"/>
  <c r="I149" i="80"/>
  <c r="I150" i="80"/>
  <c r="I151" i="80"/>
  <c r="I152" i="80"/>
  <c r="I153" i="80"/>
  <c r="I154" i="80"/>
  <c r="I156" i="80"/>
  <c r="I157" i="80"/>
  <c r="I158" i="80"/>
  <c r="I159" i="80"/>
  <c r="I160" i="80"/>
  <c r="I161" i="80"/>
  <c r="I162" i="80"/>
  <c r="I164" i="80"/>
  <c r="I165" i="80"/>
  <c r="I166" i="80"/>
  <c r="I165" i="81" s="1"/>
  <c r="I167" i="80"/>
  <c r="I166" i="81" s="1"/>
  <c r="H141" i="80"/>
  <c r="H142" i="80"/>
  <c r="H143" i="80"/>
  <c r="H144" i="80"/>
  <c r="H145" i="80"/>
  <c r="H146" i="80"/>
  <c r="H147" i="80"/>
  <c r="H148" i="80"/>
  <c r="H147" i="81" s="1"/>
  <c r="H149" i="80"/>
  <c r="H150" i="80"/>
  <c r="H151" i="80"/>
  <c r="H152" i="80"/>
  <c r="H153" i="80"/>
  <c r="H152" i="81" s="1"/>
  <c r="H154" i="80"/>
  <c r="H155" i="80"/>
  <c r="H156" i="80"/>
  <c r="H155" i="81"/>
  <c r="H157" i="80"/>
  <c r="H158" i="80"/>
  <c r="H159" i="80"/>
  <c r="H160" i="80"/>
  <c r="H161" i="80"/>
  <c r="H162" i="80"/>
  <c r="H163" i="80"/>
  <c r="H164" i="80"/>
  <c r="H163" i="81" s="1"/>
  <c r="H165" i="80"/>
  <c r="H166" i="80"/>
  <c r="H167" i="80"/>
  <c r="H132" i="81" s="1"/>
  <c r="G142" i="80"/>
  <c r="G143" i="80"/>
  <c r="G144" i="80"/>
  <c r="G145" i="80"/>
  <c r="G146" i="80"/>
  <c r="G147" i="80"/>
  <c r="G148" i="80"/>
  <c r="G147" i="81"/>
  <c r="G150" i="80"/>
  <c r="G151" i="80"/>
  <c r="G152" i="80"/>
  <c r="G153" i="80"/>
  <c r="G152" i="81" s="1"/>
  <c r="G154" i="80"/>
  <c r="G155" i="80"/>
  <c r="L155" i="80" s="1"/>
  <c r="G156" i="80"/>
  <c r="G155" i="81" s="1"/>
  <c r="G158" i="80"/>
  <c r="G159" i="80"/>
  <c r="G160" i="80"/>
  <c r="G161" i="80"/>
  <c r="G162" i="80"/>
  <c r="G163" i="80"/>
  <c r="L163" i="80" s="1"/>
  <c r="G164" i="80"/>
  <c r="G163" i="81" s="1"/>
  <c r="G166" i="80"/>
  <c r="G165" i="81" s="1"/>
  <c r="G167" i="80"/>
  <c r="F141" i="80"/>
  <c r="F142" i="80"/>
  <c r="F143" i="80"/>
  <c r="F144" i="80"/>
  <c r="F143" i="81" s="1"/>
  <c r="F145" i="80"/>
  <c r="F147" i="80"/>
  <c r="F148" i="80"/>
  <c r="F149" i="80"/>
  <c r="F150" i="80"/>
  <c r="F149" i="81"/>
  <c r="F151" i="80"/>
  <c r="F152" i="80"/>
  <c r="F151" i="81"/>
  <c r="F153" i="80"/>
  <c r="F155" i="80"/>
  <c r="F156" i="80"/>
  <c r="F157" i="80"/>
  <c r="F158" i="80"/>
  <c r="F159" i="80"/>
  <c r="F158" i="81" s="1"/>
  <c r="F160" i="80"/>
  <c r="F161" i="80"/>
  <c r="F162" i="80"/>
  <c r="F163" i="80"/>
  <c r="F164" i="80"/>
  <c r="F165" i="80"/>
  <c r="F166" i="80"/>
  <c r="F167" i="80"/>
  <c r="F132" i="81" s="1"/>
  <c r="E168" i="80"/>
  <c r="E167" i="81"/>
  <c r="D141" i="80"/>
  <c r="D142" i="80"/>
  <c r="D143" i="80"/>
  <c r="D144" i="80"/>
  <c r="D145" i="80"/>
  <c r="D144" i="81" s="1"/>
  <c r="D146" i="80"/>
  <c r="L146" i="80" s="1"/>
  <c r="D147" i="80"/>
  <c r="D148" i="80"/>
  <c r="D147" i="81" s="1"/>
  <c r="D149" i="80"/>
  <c r="D150" i="80"/>
  <c r="D151" i="80"/>
  <c r="D152" i="80"/>
  <c r="D151" i="81" s="1"/>
  <c r="D153" i="80"/>
  <c r="D152" i="81" s="1"/>
  <c r="D154" i="80"/>
  <c r="D155" i="80"/>
  <c r="D156" i="80"/>
  <c r="D157" i="80"/>
  <c r="D158" i="80"/>
  <c r="D159" i="80"/>
  <c r="D158" i="81"/>
  <c r="D160" i="80"/>
  <c r="D125" i="81" s="1"/>
  <c r="D161" i="80"/>
  <c r="D162" i="80"/>
  <c r="D163" i="80"/>
  <c r="D164" i="80"/>
  <c r="D165" i="80"/>
  <c r="D166" i="80"/>
  <c r="D167" i="80"/>
  <c r="C141" i="80"/>
  <c r="C106" i="81" s="1"/>
  <c r="C142" i="80"/>
  <c r="L142" i="80" s="1"/>
  <c r="C143" i="80"/>
  <c r="L143" i="80" s="1"/>
  <c r="C144" i="80"/>
  <c r="L144" i="80" s="1"/>
  <c r="C145" i="80"/>
  <c r="L145" i="80" s="1"/>
  <c r="C146" i="80"/>
  <c r="C148" i="80"/>
  <c r="L148" i="80" s="1"/>
  <c r="C147" i="81"/>
  <c r="C149" i="80"/>
  <c r="C114" i="81" s="1"/>
  <c r="C150" i="80"/>
  <c r="L150" i="80" s="1"/>
  <c r="C151" i="80"/>
  <c r="L151" i="80" s="1"/>
  <c r="C152" i="80"/>
  <c r="L152" i="80" s="1"/>
  <c r="C153" i="80"/>
  <c r="L153" i="80" s="1"/>
  <c r="C154" i="80"/>
  <c r="C155" i="80"/>
  <c r="C156" i="80"/>
  <c r="L156" i="80" s="1"/>
  <c r="C157" i="80"/>
  <c r="L157" i="80" s="1"/>
  <c r="C158" i="80"/>
  <c r="L158" i="80" s="1"/>
  <c r="C159" i="80"/>
  <c r="L159" i="80" s="1"/>
  <c r="C160" i="80"/>
  <c r="L160" i="80" s="1"/>
  <c r="C161" i="80"/>
  <c r="L161" i="80" s="1"/>
  <c r="C162" i="80"/>
  <c r="C164" i="80"/>
  <c r="L164" i="80" s="1"/>
  <c r="C165" i="80"/>
  <c r="L165" i="80" s="1"/>
  <c r="C166" i="80"/>
  <c r="C165" i="81" s="1"/>
  <c r="C167" i="80"/>
  <c r="L167" i="80" s="1"/>
  <c r="B168" i="80"/>
  <c r="B167" i="81"/>
  <c r="K166" i="81"/>
  <c r="G166" i="81"/>
  <c r="E166" i="81"/>
  <c r="B166" i="81"/>
  <c r="K165" i="81"/>
  <c r="H165" i="81"/>
  <c r="E165" i="81"/>
  <c r="B165" i="81"/>
  <c r="K164" i="81"/>
  <c r="E164" i="81"/>
  <c r="B164" i="81"/>
  <c r="K163" i="81"/>
  <c r="F163" i="81"/>
  <c r="E163" i="81"/>
  <c r="B163" i="81"/>
  <c r="K162" i="81"/>
  <c r="H162" i="81"/>
  <c r="E162" i="81"/>
  <c r="D162" i="81"/>
  <c r="B162" i="81"/>
  <c r="K161" i="81"/>
  <c r="H161" i="81"/>
  <c r="E161" i="81"/>
  <c r="B161" i="81"/>
  <c r="K160" i="81"/>
  <c r="H160" i="81"/>
  <c r="F160" i="81"/>
  <c r="E160" i="81"/>
  <c r="D160" i="81"/>
  <c r="B160" i="81"/>
  <c r="K159" i="81"/>
  <c r="I159" i="81"/>
  <c r="G159" i="81"/>
  <c r="E159" i="81"/>
  <c r="B159" i="81"/>
  <c r="K158" i="81"/>
  <c r="G158" i="81"/>
  <c r="E158" i="81"/>
  <c r="B158" i="81"/>
  <c r="K157" i="81"/>
  <c r="I157" i="81"/>
  <c r="G157" i="81"/>
  <c r="E157" i="81"/>
  <c r="C157" i="81"/>
  <c r="B157" i="81"/>
  <c r="K156" i="81"/>
  <c r="E156" i="81"/>
  <c r="B156" i="81"/>
  <c r="K155" i="81"/>
  <c r="F155" i="81"/>
  <c r="E155" i="81"/>
  <c r="B155" i="81"/>
  <c r="K154" i="81"/>
  <c r="H154" i="81"/>
  <c r="E154" i="81"/>
  <c r="B154" i="81"/>
  <c r="K153" i="81"/>
  <c r="I153" i="81"/>
  <c r="H153" i="81"/>
  <c r="E153" i="81"/>
  <c r="B153" i="81"/>
  <c r="K152" i="81"/>
  <c r="E152" i="81"/>
  <c r="B152" i="81"/>
  <c r="K151" i="81"/>
  <c r="I151" i="81"/>
  <c r="G151" i="81"/>
  <c r="E151" i="81"/>
  <c r="B151" i="81"/>
  <c r="K150" i="81"/>
  <c r="G150" i="81"/>
  <c r="E150" i="81"/>
  <c r="B150" i="81"/>
  <c r="K149" i="81"/>
  <c r="I149" i="81"/>
  <c r="E149" i="81"/>
  <c r="C149" i="81"/>
  <c r="B149" i="81"/>
  <c r="K148" i="81"/>
  <c r="E148" i="81"/>
  <c r="B148" i="81"/>
  <c r="K147" i="81"/>
  <c r="F147" i="81"/>
  <c r="E147" i="81"/>
  <c r="B147" i="81"/>
  <c r="K146" i="81"/>
  <c r="H146" i="81"/>
  <c r="E146" i="81"/>
  <c r="B146" i="81"/>
  <c r="K145" i="81"/>
  <c r="E145" i="81"/>
  <c r="B145" i="81"/>
  <c r="K144" i="81"/>
  <c r="I144" i="81"/>
  <c r="H144" i="81"/>
  <c r="E144" i="81"/>
  <c r="B144" i="81"/>
  <c r="K143" i="81"/>
  <c r="G143" i="81"/>
  <c r="E143" i="81"/>
  <c r="D143" i="81"/>
  <c r="C143" i="81"/>
  <c r="B143" i="81"/>
  <c r="K142" i="81"/>
  <c r="G142" i="81"/>
  <c r="E142" i="81"/>
  <c r="B142" i="81"/>
  <c r="K141" i="81"/>
  <c r="I141" i="81"/>
  <c r="E141" i="81"/>
  <c r="C141" i="81"/>
  <c r="B141" i="81"/>
  <c r="K140" i="81"/>
  <c r="E140" i="81"/>
  <c r="B140" i="81"/>
  <c r="K134" i="80"/>
  <c r="K133" i="81"/>
  <c r="J107" i="80"/>
  <c r="J108" i="80"/>
  <c r="J107" i="81" s="1"/>
  <c r="J109" i="80"/>
  <c r="J110" i="80"/>
  <c r="J111" i="80"/>
  <c r="J76" i="81" s="1"/>
  <c r="J112" i="80"/>
  <c r="J111" i="81" s="1"/>
  <c r="J113" i="80"/>
  <c r="J114" i="80"/>
  <c r="J115" i="80"/>
  <c r="J116" i="80"/>
  <c r="J117" i="80"/>
  <c r="J118" i="80"/>
  <c r="J119" i="80"/>
  <c r="J120" i="80"/>
  <c r="J121" i="80"/>
  <c r="J122" i="80"/>
  <c r="J123" i="80"/>
  <c r="J124" i="80"/>
  <c r="J125" i="80"/>
  <c r="J126" i="80"/>
  <c r="J127" i="80"/>
  <c r="J128" i="80"/>
  <c r="J129" i="80"/>
  <c r="J130" i="80"/>
  <c r="J131" i="80"/>
  <c r="J96" i="81" s="1"/>
  <c r="J132" i="80"/>
  <c r="J97" i="81" s="1"/>
  <c r="J133" i="80"/>
  <c r="I107" i="80"/>
  <c r="I108" i="80"/>
  <c r="I109" i="80"/>
  <c r="I110" i="80"/>
  <c r="I111" i="80"/>
  <c r="I112" i="80"/>
  <c r="I77" i="81" s="1"/>
  <c r="I113" i="80"/>
  <c r="I112" i="81"/>
  <c r="I114" i="80"/>
  <c r="I115" i="80"/>
  <c r="I116" i="80"/>
  <c r="I115" i="81" s="1"/>
  <c r="I117" i="80"/>
  <c r="I118" i="80"/>
  <c r="I83" i="81" s="1"/>
  <c r="I119" i="80"/>
  <c r="I120" i="80"/>
  <c r="I121" i="80"/>
  <c r="I120" i="81" s="1"/>
  <c r="I122" i="80"/>
  <c r="I121" i="81" s="1"/>
  <c r="I123" i="80"/>
  <c r="I124" i="80"/>
  <c r="I89" i="81" s="1"/>
  <c r="I125" i="80"/>
  <c r="I126" i="80"/>
  <c r="I127" i="80"/>
  <c r="I128" i="80"/>
  <c r="I129" i="80"/>
  <c r="I128" i="81"/>
  <c r="I130" i="80"/>
  <c r="I131" i="80"/>
  <c r="I132" i="80"/>
  <c r="I133" i="80"/>
  <c r="H107" i="80"/>
  <c r="H108" i="80"/>
  <c r="H109" i="80"/>
  <c r="H110" i="80"/>
  <c r="H134" i="80" s="1"/>
  <c r="H111" i="80"/>
  <c r="H112" i="80"/>
  <c r="H113" i="80"/>
  <c r="H114" i="80"/>
  <c r="H115" i="80"/>
  <c r="H116" i="80"/>
  <c r="H117" i="80"/>
  <c r="H82" i="81" s="1"/>
  <c r="H118" i="80"/>
  <c r="H119" i="80"/>
  <c r="H120" i="80"/>
  <c r="H121" i="80"/>
  <c r="H122" i="80"/>
  <c r="H87" i="81" s="1"/>
  <c r="H123" i="80"/>
  <c r="H88" i="81" s="1"/>
  <c r="H124" i="80"/>
  <c r="H123" i="81" s="1"/>
  <c r="H125" i="80"/>
  <c r="H126" i="80"/>
  <c r="H91" i="81" s="1"/>
  <c r="H127" i="80"/>
  <c r="H128" i="80"/>
  <c r="H129" i="80"/>
  <c r="H130" i="80"/>
  <c r="H131" i="80"/>
  <c r="H130" i="81" s="1"/>
  <c r="H132" i="80"/>
  <c r="H133" i="80"/>
  <c r="G107" i="80"/>
  <c r="G106" i="81"/>
  <c r="G108" i="80"/>
  <c r="G109" i="80"/>
  <c r="G110" i="80"/>
  <c r="G109" i="81" s="1"/>
  <c r="G111" i="80"/>
  <c r="G112" i="80"/>
  <c r="G113" i="80"/>
  <c r="G114" i="80"/>
  <c r="G115" i="80"/>
  <c r="G114" i="81" s="1"/>
  <c r="G116" i="80"/>
  <c r="G117" i="80"/>
  <c r="G116" i="81" s="1"/>
  <c r="G118" i="80"/>
  <c r="G117" i="81" s="1"/>
  <c r="G119" i="80"/>
  <c r="G120" i="80"/>
  <c r="G121" i="80"/>
  <c r="G122" i="80"/>
  <c r="G123" i="80"/>
  <c r="G122" i="81" s="1"/>
  <c r="G124" i="80"/>
  <c r="G125" i="80"/>
  <c r="G124" i="81" s="1"/>
  <c r="G126" i="80"/>
  <c r="G127" i="80"/>
  <c r="G128" i="80"/>
  <c r="G129" i="80"/>
  <c r="G130" i="80"/>
  <c r="G131" i="80"/>
  <c r="G132" i="80"/>
  <c r="G97" i="81" s="1"/>
  <c r="G133" i="80"/>
  <c r="F107" i="80"/>
  <c r="F108" i="80"/>
  <c r="F109" i="80"/>
  <c r="F110" i="80"/>
  <c r="F111" i="80"/>
  <c r="F112" i="80"/>
  <c r="F111" i="81"/>
  <c r="F113" i="80"/>
  <c r="F114" i="80"/>
  <c r="F115" i="80"/>
  <c r="F116" i="80"/>
  <c r="F117" i="80"/>
  <c r="F118" i="80"/>
  <c r="F83" i="81" s="1"/>
  <c r="F119" i="80"/>
  <c r="F120" i="80"/>
  <c r="F119" i="81"/>
  <c r="F121" i="80"/>
  <c r="F122" i="80"/>
  <c r="F123" i="80"/>
  <c r="F124" i="80"/>
  <c r="F125" i="80"/>
  <c r="F126" i="80"/>
  <c r="F127" i="80"/>
  <c r="F128" i="80"/>
  <c r="F127" i="81"/>
  <c r="F129" i="80"/>
  <c r="F130" i="80"/>
  <c r="F131" i="80"/>
  <c r="F130" i="81" s="1"/>
  <c r="F132" i="80"/>
  <c r="F133" i="80"/>
  <c r="E134" i="80"/>
  <c r="E133" i="81"/>
  <c r="D107" i="80"/>
  <c r="D108" i="80"/>
  <c r="D109" i="80"/>
  <c r="L109" i="80" s="1"/>
  <c r="D110" i="80"/>
  <c r="D111" i="80"/>
  <c r="D112" i="80"/>
  <c r="D113" i="80"/>
  <c r="D114" i="80"/>
  <c r="D115" i="80"/>
  <c r="D116" i="80"/>
  <c r="D117" i="80"/>
  <c r="D118" i="80"/>
  <c r="D119" i="80"/>
  <c r="D120" i="80"/>
  <c r="D121" i="80"/>
  <c r="D122" i="80"/>
  <c r="D123" i="80"/>
  <c r="D124" i="80"/>
  <c r="D125" i="80"/>
  <c r="D90" i="81" s="1"/>
  <c r="D126" i="80"/>
  <c r="D127" i="80"/>
  <c r="D126" i="81" s="1"/>
  <c r="D128" i="80"/>
  <c r="D129" i="80"/>
  <c r="D130" i="80"/>
  <c r="D95" i="81" s="1"/>
  <c r="D131" i="80"/>
  <c r="D130" i="81" s="1"/>
  <c r="D132" i="80"/>
  <c r="D133" i="80"/>
  <c r="C107" i="80"/>
  <c r="B106" i="81" s="1"/>
  <c r="C108" i="80"/>
  <c r="C109" i="80"/>
  <c r="C110" i="80"/>
  <c r="L110" i="80" s="1"/>
  <c r="C111" i="80"/>
  <c r="C134" i="80" s="1"/>
  <c r="C112" i="80"/>
  <c r="L112" i="80" s="1"/>
  <c r="C113" i="80"/>
  <c r="L113" i="80" s="1"/>
  <c r="C114" i="80"/>
  <c r="L114" i="80" s="1"/>
  <c r="C115" i="80"/>
  <c r="L115" i="80" s="1"/>
  <c r="C116" i="80"/>
  <c r="C82" i="80"/>
  <c r="C81" i="81" s="1"/>
  <c r="C117" i="80"/>
  <c r="C118" i="80"/>
  <c r="L118" i="80" s="1"/>
  <c r="C117" i="81"/>
  <c r="C119" i="80"/>
  <c r="L119" i="80" s="1"/>
  <c r="C120" i="80"/>
  <c r="L120" i="80" s="1"/>
  <c r="C121" i="80"/>
  <c r="L121" i="80" s="1"/>
  <c r="C122" i="80"/>
  <c r="L122" i="80" s="1"/>
  <c r="C123" i="80"/>
  <c r="L123" i="80" s="1"/>
  <c r="C124" i="80"/>
  <c r="C123" i="81" s="1"/>
  <c r="C125" i="80"/>
  <c r="C126" i="80"/>
  <c r="L126" i="80" s="1"/>
  <c r="C125" i="81"/>
  <c r="C127" i="80"/>
  <c r="L127" i="80" s="1"/>
  <c r="C128" i="80"/>
  <c r="L128" i="80" s="1"/>
  <c r="C129" i="80"/>
  <c r="C128" i="81" s="1"/>
  <c r="C130" i="80"/>
  <c r="L130" i="80" s="1"/>
  <c r="C131" i="80"/>
  <c r="C132" i="80"/>
  <c r="C131" i="81"/>
  <c r="C133" i="80"/>
  <c r="B134" i="80"/>
  <c r="B133" i="81"/>
  <c r="K132" i="81"/>
  <c r="G132" i="81"/>
  <c r="E132" i="81"/>
  <c r="B132" i="81"/>
  <c r="K131" i="81"/>
  <c r="E131" i="81"/>
  <c r="B131" i="81"/>
  <c r="K130" i="81"/>
  <c r="E130" i="81"/>
  <c r="B130" i="81"/>
  <c r="K129" i="81"/>
  <c r="F129" i="81"/>
  <c r="E129" i="81"/>
  <c r="B129" i="81"/>
  <c r="K128" i="81"/>
  <c r="H128" i="81"/>
  <c r="E128" i="81"/>
  <c r="D128" i="81"/>
  <c r="B128" i="81"/>
  <c r="K127" i="81"/>
  <c r="G127" i="81"/>
  <c r="E127" i="81"/>
  <c r="B127" i="81"/>
  <c r="K126" i="81"/>
  <c r="J126" i="81"/>
  <c r="E126" i="81"/>
  <c r="C126" i="81"/>
  <c r="B126" i="81"/>
  <c r="K125" i="81"/>
  <c r="G125" i="81"/>
  <c r="E125" i="81"/>
  <c r="B125" i="81"/>
  <c r="K124" i="81"/>
  <c r="E124" i="81"/>
  <c r="B124" i="81"/>
  <c r="K123" i="81"/>
  <c r="E123" i="81"/>
  <c r="B123" i="81"/>
  <c r="K122" i="81"/>
  <c r="F122" i="81"/>
  <c r="E122" i="81"/>
  <c r="B122" i="81"/>
  <c r="K121" i="81"/>
  <c r="F121" i="81"/>
  <c r="E121" i="81"/>
  <c r="B121" i="81"/>
  <c r="K120" i="81"/>
  <c r="H120" i="81"/>
  <c r="E120" i="81"/>
  <c r="D120" i="81"/>
  <c r="B120" i="81"/>
  <c r="K119" i="81"/>
  <c r="G119" i="81"/>
  <c r="E119" i="81"/>
  <c r="B119" i="81"/>
  <c r="K118" i="81"/>
  <c r="J118" i="81"/>
  <c r="E118" i="81"/>
  <c r="B118" i="81"/>
  <c r="K117" i="81"/>
  <c r="E117" i="81"/>
  <c r="B117" i="81"/>
  <c r="K116" i="81"/>
  <c r="E116" i="81"/>
  <c r="B116" i="81"/>
  <c r="K115" i="81"/>
  <c r="E115" i="81"/>
  <c r="B115" i="81"/>
  <c r="K114" i="81"/>
  <c r="J114" i="81"/>
  <c r="F114" i="81"/>
  <c r="E114" i="81"/>
  <c r="B114" i="81"/>
  <c r="K113" i="81"/>
  <c r="F113" i="81"/>
  <c r="E113" i="81"/>
  <c r="D113" i="81"/>
  <c r="C113" i="81"/>
  <c r="B113" i="81"/>
  <c r="K112" i="81"/>
  <c r="H112" i="81"/>
  <c r="E112" i="81"/>
  <c r="D112" i="81"/>
  <c r="B112" i="81"/>
  <c r="K111" i="81"/>
  <c r="G111" i="81"/>
  <c r="E111" i="81"/>
  <c r="B111" i="81"/>
  <c r="K110" i="81"/>
  <c r="E110" i="81"/>
  <c r="B110" i="81"/>
  <c r="K109" i="81"/>
  <c r="E109" i="81"/>
  <c r="C109" i="81"/>
  <c r="B109" i="81"/>
  <c r="K108" i="81"/>
  <c r="G108" i="81"/>
  <c r="F108" i="81"/>
  <c r="E108" i="81"/>
  <c r="B108" i="81"/>
  <c r="K107" i="81"/>
  <c r="I107" i="81"/>
  <c r="E107" i="81"/>
  <c r="B107" i="81"/>
  <c r="K106" i="81"/>
  <c r="J106" i="81"/>
  <c r="F106" i="81"/>
  <c r="E106" i="81"/>
  <c r="K100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3" i="81" s="1"/>
  <c r="J85" i="80"/>
  <c r="J84" i="81"/>
  <c r="J86" i="80"/>
  <c r="J87" i="80"/>
  <c r="J88" i="80"/>
  <c r="J89" i="80"/>
  <c r="J90" i="80"/>
  <c r="J91" i="80"/>
  <c r="J56" i="81" s="1"/>
  <c r="J92" i="80"/>
  <c r="J93" i="80"/>
  <c r="J94" i="80"/>
  <c r="J95" i="80"/>
  <c r="J96" i="80"/>
  <c r="J97" i="80"/>
  <c r="J98" i="80"/>
  <c r="J99" i="80"/>
  <c r="J64" i="81" s="1"/>
  <c r="I73" i="80"/>
  <c r="I74" i="80"/>
  <c r="I75" i="80"/>
  <c r="I76" i="80"/>
  <c r="I77" i="80"/>
  <c r="I78" i="80"/>
  <c r="I79" i="80"/>
  <c r="I80" i="80"/>
  <c r="I81" i="80"/>
  <c r="I82" i="80"/>
  <c r="I81" i="81"/>
  <c r="I83" i="80"/>
  <c r="I84" i="80"/>
  <c r="I85" i="80"/>
  <c r="I84" i="81"/>
  <c r="I86" i="80"/>
  <c r="I87" i="80"/>
  <c r="I88" i="80"/>
  <c r="I89" i="80"/>
  <c r="I90" i="80"/>
  <c r="I91" i="80"/>
  <c r="I92" i="80"/>
  <c r="I93" i="80"/>
  <c r="I92" i="81" s="1"/>
  <c r="I94" i="80"/>
  <c r="I95" i="80"/>
  <c r="I96" i="80"/>
  <c r="I97" i="80"/>
  <c r="I98" i="80"/>
  <c r="I99" i="80"/>
  <c r="H100" i="80"/>
  <c r="G73" i="80"/>
  <c r="G74" i="80"/>
  <c r="G75" i="80"/>
  <c r="G76" i="80"/>
  <c r="G77" i="80"/>
  <c r="G78" i="80"/>
  <c r="G77" i="81"/>
  <c r="G79" i="80"/>
  <c r="G80" i="80"/>
  <c r="G81" i="80"/>
  <c r="G82" i="80"/>
  <c r="G83" i="80"/>
  <c r="G84" i="80"/>
  <c r="G85" i="80"/>
  <c r="G86" i="80"/>
  <c r="G85" i="81"/>
  <c r="G87" i="80"/>
  <c r="G88" i="80"/>
  <c r="G89" i="80"/>
  <c r="G90" i="80"/>
  <c r="G91" i="80"/>
  <c r="G92" i="80"/>
  <c r="G93" i="80"/>
  <c r="G94" i="80"/>
  <c r="L94" i="80" s="1"/>
  <c r="G95" i="80"/>
  <c r="G94" i="81" s="1"/>
  <c r="G96" i="80"/>
  <c r="G97" i="80"/>
  <c r="G98" i="80"/>
  <c r="G99" i="80"/>
  <c r="F73" i="80"/>
  <c r="F72" i="81" s="1"/>
  <c r="F74" i="80"/>
  <c r="F75" i="80"/>
  <c r="F76" i="80"/>
  <c r="F77" i="80"/>
  <c r="F78" i="80"/>
  <c r="F79" i="80"/>
  <c r="F80" i="80"/>
  <c r="F81" i="80"/>
  <c r="F80" i="81" s="1"/>
  <c r="F82" i="80"/>
  <c r="F83" i="80"/>
  <c r="F84" i="80"/>
  <c r="F85" i="80"/>
  <c r="F86" i="80"/>
  <c r="F87" i="80"/>
  <c r="F88" i="80"/>
  <c r="F89" i="80"/>
  <c r="F88" i="81" s="1"/>
  <c r="F90" i="80"/>
  <c r="F91" i="80"/>
  <c r="F92" i="80"/>
  <c r="F93" i="80"/>
  <c r="F94" i="80"/>
  <c r="F95" i="80"/>
  <c r="F96" i="80"/>
  <c r="F97" i="80"/>
  <c r="F96" i="81" s="1"/>
  <c r="F98" i="80"/>
  <c r="F99" i="80"/>
  <c r="E100" i="80"/>
  <c r="E99" i="81"/>
  <c r="D73" i="80"/>
  <c r="D74" i="80"/>
  <c r="D75" i="80"/>
  <c r="D74" i="81" s="1"/>
  <c r="D76" i="80"/>
  <c r="D77" i="80"/>
  <c r="D78" i="80"/>
  <c r="D79" i="80"/>
  <c r="D80" i="80"/>
  <c r="D79" i="81" s="1"/>
  <c r="D81" i="80"/>
  <c r="D82" i="80"/>
  <c r="D83" i="80"/>
  <c r="D82" i="81"/>
  <c r="D84" i="80"/>
  <c r="D85" i="80"/>
  <c r="D86" i="80"/>
  <c r="L86" i="80" s="1"/>
  <c r="D87" i="80"/>
  <c r="D86" i="81"/>
  <c r="D88" i="80"/>
  <c r="D89" i="80"/>
  <c r="D90" i="80"/>
  <c r="D91" i="80"/>
  <c r="D92" i="80"/>
  <c r="D91" i="81" s="1"/>
  <c r="D93" i="80"/>
  <c r="D94" i="80"/>
  <c r="D95" i="80"/>
  <c r="D96" i="80"/>
  <c r="D97" i="80"/>
  <c r="D98" i="80"/>
  <c r="D99" i="80"/>
  <c r="D98" i="81" s="1"/>
  <c r="C73" i="80"/>
  <c r="L73" i="80" s="1"/>
  <c r="C74" i="80"/>
  <c r="L74" i="80" s="1"/>
  <c r="C75" i="80"/>
  <c r="L75" i="80" s="1"/>
  <c r="C76" i="80"/>
  <c r="L76" i="80" s="1"/>
  <c r="C77" i="80"/>
  <c r="L77" i="80" s="1"/>
  <c r="C76" i="81"/>
  <c r="C78" i="80"/>
  <c r="C79" i="80"/>
  <c r="L79" i="80" s="1"/>
  <c r="C80" i="80"/>
  <c r="L80" i="80" s="1"/>
  <c r="C81" i="80"/>
  <c r="L81" i="80" s="1"/>
  <c r="C83" i="80"/>
  <c r="L83" i="80" s="1"/>
  <c r="C84" i="80"/>
  <c r="L84" i="80" s="1"/>
  <c r="C83" i="81"/>
  <c r="C85" i="80"/>
  <c r="L85" i="80" s="1"/>
  <c r="C86" i="80"/>
  <c r="C87" i="80"/>
  <c r="L87" i="80" s="1"/>
  <c r="C88" i="80"/>
  <c r="L88" i="80" s="1"/>
  <c r="C89" i="80"/>
  <c r="L89" i="80" s="1"/>
  <c r="C90" i="80"/>
  <c r="L90" i="80" s="1"/>
  <c r="C91" i="80"/>
  <c r="L91" i="80" s="1"/>
  <c r="C92" i="80"/>
  <c r="L92" i="80" s="1"/>
  <c r="C93" i="80"/>
  <c r="L93" i="80" s="1"/>
  <c r="C92" i="81"/>
  <c r="C94" i="80"/>
  <c r="C95" i="80"/>
  <c r="L95" i="80" s="1"/>
  <c r="C96" i="80"/>
  <c r="L96" i="80" s="1"/>
  <c r="C97" i="80"/>
  <c r="L97" i="80" s="1"/>
  <c r="C98" i="80"/>
  <c r="L98" i="80" s="1"/>
  <c r="C99" i="80"/>
  <c r="L99" i="80" s="1"/>
  <c r="B100" i="80"/>
  <c r="B99" i="81"/>
  <c r="K98" i="81"/>
  <c r="H98" i="81"/>
  <c r="G98" i="81"/>
  <c r="E98" i="81"/>
  <c r="B98" i="81"/>
  <c r="K97" i="81"/>
  <c r="H97" i="81"/>
  <c r="E97" i="81"/>
  <c r="B97" i="81"/>
  <c r="K96" i="81"/>
  <c r="E96" i="81"/>
  <c r="B96" i="81"/>
  <c r="K95" i="81"/>
  <c r="G95" i="81"/>
  <c r="F95" i="81"/>
  <c r="E95" i="81"/>
  <c r="B95" i="81"/>
  <c r="K94" i="81"/>
  <c r="J94" i="81"/>
  <c r="H94" i="81"/>
  <c r="E94" i="81"/>
  <c r="D94" i="81"/>
  <c r="B94" i="81"/>
  <c r="K93" i="81"/>
  <c r="H93" i="81"/>
  <c r="E93" i="81"/>
  <c r="B93" i="81"/>
  <c r="K92" i="81"/>
  <c r="E92" i="81"/>
  <c r="B92" i="81"/>
  <c r="K91" i="81"/>
  <c r="J91" i="81"/>
  <c r="I91" i="81"/>
  <c r="G91" i="81"/>
  <c r="F91" i="81"/>
  <c r="E91" i="81"/>
  <c r="B91" i="81"/>
  <c r="K90" i="81"/>
  <c r="H90" i="81"/>
  <c r="E90" i="81"/>
  <c r="B90" i="81"/>
  <c r="K89" i="81"/>
  <c r="H89" i="81"/>
  <c r="E89" i="81"/>
  <c r="B89" i="81"/>
  <c r="K88" i="81"/>
  <c r="E88" i="81"/>
  <c r="B88" i="81"/>
  <c r="K87" i="81"/>
  <c r="I87" i="81"/>
  <c r="G87" i="81"/>
  <c r="E87" i="81"/>
  <c r="D87" i="81"/>
  <c r="B87" i="81"/>
  <c r="K86" i="81"/>
  <c r="J86" i="81"/>
  <c r="H86" i="81"/>
  <c r="G86" i="81"/>
  <c r="E86" i="81"/>
  <c r="B86" i="81"/>
  <c r="K85" i="81"/>
  <c r="H85" i="81"/>
  <c r="E85" i="81"/>
  <c r="B85" i="81"/>
  <c r="K84" i="81"/>
  <c r="E84" i="81"/>
  <c r="B84" i="81"/>
  <c r="K83" i="81"/>
  <c r="E83" i="81"/>
  <c r="B83" i="81"/>
  <c r="K82" i="81"/>
  <c r="E82" i="81"/>
  <c r="B82" i="81"/>
  <c r="K81" i="81"/>
  <c r="H81" i="81"/>
  <c r="E81" i="81"/>
  <c r="B81" i="81"/>
  <c r="K80" i="81"/>
  <c r="H80" i="81"/>
  <c r="E80" i="81"/>
  <c r="B80" i="81"/>
  <c r="K79" i="81"/>
  <c r="G79" i="81"/>
  <c r="E79" i="81"/>
  <c r="B79" i="81"/>
  <c r="K78" i="81"/>
  <c r="J78" i="81"/>
  <c r="H78" i="81"/>
  <c r="G78" i="81"/>
  <c r="E78" i="81"/>
  <c r="D78" i="81"/>
  <c r="B78" i="81"/>
  <c r="K77" i="81"/>
  <c r="H77" i="81"/>
  <c r="E77" i="81"/>
  <c r="B77" i="81"/>
  <c r="K76" i="81"/>
  <c r="E76" i="81"/>
  <c r="B76" i="81"/>
  <c r="K75" i="81"/>
  <c r="I75" i="81"/>
  <c r="F75" i="81"/>
  <c r="E75" i="81"/>
  <c r="B75" i="81"/>
  <c r="K74" i="81"/>
  <c r="H74" i="81"/>
  <c r="E74" i="81"/>
  <c r="B74" i="81"/>
  <c r="K73" i="81"/>
  <c r="H73" i="81"/>
  <c r="E73" i="81"/>
  <c r="B73" i="81"/>
  <c r="K72" i="81"/>
  <c r="H72" i="81"/>
  <c r="E72" i="81"/>
  <c r="C72" i="81"/>
  <c r="K66" i="80"/>
  <c r="K65" i="81"/>
  <c r="J39" i="80"/>
  <c r="J40" i="80"/>
  <c r="J41" i="80"/>
  <c r="J42" i="80"/>
  <c r="J43" i="80"/>
  <c r="J44" i="80"/>
  <c r="J45" i="80"/>
  <c r="J46" i="80"/>
  <c r="J11" i="81"/>
  <c r="J47" i="80"/>
  <c r="J48" i="80"/>
  <c r="J49" i="80"/>
  <c r="J48" i="81" s="1"/>
  <c r="J50" i="80"/>
  <c r="J51" i="80"/>
  <c r="J52" i="80"/>
  <c r="J53" i="80"/>
  <c r="J54" i="80"/>
  <c r="J19" i="81" s="1"/>
  <c r="J55" i="80"/>
  <c r="J56" i="80"/>
  <c r="J21" i="81" s="1"/>
  <c r="J57" i="80"/>
  <c r="J58" i="80"/>
  <c r="J59" i="80"/>
  <c r="J60" i="80"/>
  <c r="J61" i="80"/>
  <c r="J62" i="80"/>
  <c r="J27" i="81" s="1"/>
  <c r="J63" i="80"/>
  <c r="J64" i="80"/>
  <c r="J65" i="80"/>
  <c r="I39" i="80"/>
  <c r="I40" i="80"/>
  <c r="I41" i="80"/>
  <c r="I42" i="80"/>
  <c r="I41" i="81" s="1"/>
  <c r="I43" i="80"/>
  <c r="I42" i="81" s="1"/>
  <c r="I44" i="80"/>
  <c r="I45" i="80"/>
  <c r="I46" i="80"/>
  <c r="I47" i="80"/>
  <c r="I48" i="80"/>
  <c r="I49" i="80"/>
  <c r="I50" i="80"/>
  <c r="I49" i="81"/>
  <c r="I51" i="80"/>
  <c r="I52" i="80"/>
  <c r="I53" i="80"/>
  <c r="I54" i="80"/>
  <c r="I55" i="80"/>
  <c r="I56" i="80"/>
  <c r="I57" i="80"/>
  <c r="I58" i="80"/>
  <c r="I59" i="80"/>
  <c r="I60" i="80"/>
  <c r="I61" i="80"/>
  <c r="I62" i="80"/>
  <c r="I63" i="80"/>
  <c r="I64" i="80"/>
  <c r="I65" i="80"/>
  <c r="I64" i="81" s="1"/>
  <c r="H66" i="80"/>
  <c r="H65" i="81"/>
  <c r="G39" i="80"/>
  <c r="G40" i="80"/>
  <c r="G5" i="81"/>
  <c r="G41" i="80"/>
  <c r="G42" i="80"/>
  <c r="G43" i="80"/>
  <c r="G66" i="80" s="1"/>
  <c r="G44" i="80"/>
  <c r="G45" i="80"/>
  <c r="G46" i="80"/>
  <c r="G47" i="80"/>
  <c r="G48" i="80"/>
  <c r="G13" i="81"/>
  <c r="G49" i="80"/>
  <c r="G50" i="80"/>
  <c r="G15" i="81" s="1"/>
  <c r="G51" i="80"/>
  <c r="G52" i="80"/>
  <c r="G53" i="80"/>
  <c r="G54" i="80"/>
  <c r="G55" i="80"/>
  <c r="G56" i="80"/>
  <c r="G21" i="81"/>
  <c r="G57" i="80"/>
  <c r="G58" i="80"/>
  <c r="G59" i="80"/>
  <c r="G60" i="80"/>
  <c r="G61" i="80"/>
  <c r="G62" i="80"/>
  <c r="G63" i="80"/>
  <c r="G64" i="80"/>
  <c r="G63" i="81" s="1"/>
  <c r="G65" i="80"/>
  <c r="F39" i="80"/>
  <c r="F40" i="80"/>
  <c r="F41" i="80"/>
  <c r="F42" i="80"/>
  <c r="F43" i="80"/>
  <c r="F44" i="80"/>
  <c r="F9" i="81" s="1"/>
  <c r="F45" i="80"/>
  <c r="F46" i="80"/>
  <c r="F47" i="80"/>
  <c r="F48" i="80"/>
  <c r="F49" i="80"/>
  <c r="F50" i="80"/>
  <c r="F51" i="80"/>
  <c r="F52" i="80"/>
  <c r="F51" i="81" s="1"/>
  <c r="F53" i="80"/>
  <c r="F54" i="80"/>
  <c r="F55" i="80"/>
  <c r="F56" i="80"/>
  <c r="F57" i="80"/>
  <c r="F58" i="80"/>
  <c r="F59" i="80"/>
  <c r="F60" i="80"/>
  <c r="F59" i="81" s="1"/>
  <c r="F61" i="80"/>
  <c r="F62" i="80"/>
  <c r="F63" i="80"/>
  <c r="F64" i="80"/>
  <c r="F65" i="80"/>
  <c r="E66" i="80"/>
  <c r="E65" i="81"/>
  <c r="D39" i="80"/>
  <c r="D40" i="80"/>
  <c r="D41" i="80"/>
  <c r="D42" i="80"/>
  <c r="D41" i="81" s="1"/>
  <c r="D43" i="80"/>
  <c r="D42" i="81" s="1"/>
  <c r="D44" i="80"/>
  <c r="D45" i="80"/>
  <c r="D44" i="81"/>
  <c r="D46" i="80"/>
  <c r="D47" i="80"/>
  <c r="D12" i="81" s="1"/>
  <c r="D48" i="80"/>
  <c r="D49" i="80"/>
  <c r="D50" i="80"/>
  <c r="D15" i="81" s="1"/>
  <c r="D51" i="80"/>
  <c r="D52" i="80"/>
  <c r="D53" i="80"/>
  <c r="D52" i="81" s="1"/>
  <c r="D54" i="80"/>
  <c r="D53" i="81" s="1"/>
  <c r="D55" i="80"/>
  <c r="D54" i="81" s="1"/>
  <c r="D56" i="80"/>
  <c r="D57" i="80"/>
  <c r="D58" i="80"/>
  <c r="D59" i="80"/>
  <c r="D58" i="81"/>
  <c r="D60" i="80"/>
  <c r="D61" i="80"/>
  <c r="D62" i="80"/>
  <c r="D61" i="81" s="1"/>
  <c r="D63" i="80"/>
  <c r="D28" i="81" s="1"/>
  <c r="D64" i="80"/>
  <c r="D65" i="80"/>
  <c r="C39" i="80"/>
  <c r="B4" i="81" s="1"/>
  <c r="C40" i="80"/>
  <c r="C39" i="81" s="1"/>
  <c r="C41" i="80"/>
  <c r="L41" i="80" s="1"/>
  <c r="C42" i="80"/>
  <c r="L42" i="80" s="1"/>
  <c r="C44" i="80"/>
  <c r="L44" i="80" s="1"/>
  <c r="C45" i="80"/>
  <c r="L45" i="80" s="1"/>
  <c r="C46" i="80"/>
  <c r="L46" i="80" s="1"/>
  <c r="C47" i="80"/>
  <c r="L47" i="80" s="1"/>
  <c r="C48" i="80"/>
  <c r="C47" i="81" s="1"/>
  <c r="C49" i="80"/>
  <c r="L49" i="80" s="1"/>
  <c r="C50" i="80"/>
  <c r="L50" i="80" s="1"/>
  <c r="C51" i="80"/>
  <c r="L51" i="80" s="1"/>
  <c r="C52" i="80"/>
  <c r="L52" i="80" s="1"/>
  <c r="C53" i="80"/>
  <c r="C18" i="81" s="1"/>
  <c r="C54" i="80"/>
  <c r="L54" i="80" s="1"/>
  <c r="C55" i="80"/>
  <c r="L55" i="80" s="1"/>
  <c r="C56" i="80"/>
  <c r="C55" i="81"/>
  <c r="C57" i="80"/>
  <c r="L57" i="80" s="1"/>
  <c r="C58" i="80"/>
  <c r="L58" i="80" s="1"/>
  <c r="C59" i="80"/>
  <c r="C24" i="81" s="1"/>
  <c r="C60" i="80"/>
  <c r="L60" i="80" s="1"/>
  <c r="C61" i="80"/>
  <c r="L61" i="80" s="1"/>
  <c r="C62" i="80"/>
  <c r="L62" i="80" s="1"/>
  <c r="C63" i="80"/>
  <c r="L63" i="80" s="1"/>
  <c r="C64" i="80"/>
  <c r="C63" i="81"/>
  <c r="C65" i="80"/>
  <c r="L65" i="80" s="1"/>
  <c r="B66" i="80"/>
  <c r="B65" i="81"/>
  <c r="K64" i="81"/>
  <c r="H64" i="81"/>
  <c r="E64" i="81"/>
  <c r="B64" i="81"/>
  <c r="K63" i="81"/>
  <c r="H63" i="81"/>
  <c r="F63" i="81"/>
  <c r="E63" i="81"/>
  <c r="B63" i="81"/>
  <c r="K62" i="81"/>
  <c r="H62" i="81"/>
  <c r="E62" i="81"/>
  <c r="B62" i="81"/>
  <c r="K61" i="81"/>
  <c r="I61" i="81"/>
  <c r="H61" i="81"/>
  <c r="E61" i="81"/>
  <c r="B61" i="81"/>
  <c r="K60" i="81"/>
  <c r="H60" i="81"/>
  <c r="E60" i="81"/>
  <c r="B60" i="81"/>
  <c r="K59" i="81"/>
  <c r="H59" i="81"/>
  <c r="E59" i="81"/>
  <c r="B59" i="81"/>
  <c r="K58" i="81"/>
  <c r="H58" i="81"/>
  <c r="G58" i="81"/>
  <c r="E58" i="81"/>
  <c r="B58" i="81"/>
  <c r="K57" i="81"/>
  <c r="J57" i="81"/>
  <c r="H57" i="81"/>
  <c r="G57" i="81"/>
  <c r="E57" i="81"/>
  <c r="D57" i="81"/>
  <c r="B57" i="81"/>
  <c r="K56" i="81"/>
  <c r="I56" i="81"/>
  <c r="H56" i="81"/>
  <c r="E56" i="81"/>
  <c r="B56" i="81"/>
  <c r="K55" i="81"/>
  <c r="H55" i="81"/>
  <c r="F55" i="81"/>
  <c r="E55" i="81"/>
  <c r="B55" i="81"/>
  <c r="K54" i="81"/>
  <c r="H54" i="81"/>
  <c r="E54" i="81"/>
  <c r="B54" i="81"/>
  <c r="K53" i="81"/>
  <c r="I53" i="81"/>
  <c r="H53" i="81"/>
  <c r="E53" i="81"/>
  <c r="B53" i="81"/>
  <c r="K52" i="81"/>
  <c r="H52" i="81"/>
  <c r="E52" i="81"/>
  <c r="B52" i="81"/>
  <c r="K51" i="81"/>
  <c r="H51" i="81"/>
  <c r="E51" i="81"/>
  <c r="B51" i="81"/>
  <c r="K50" i="81"/>
  <c r="H50" i="81"/>
  <c r="G50" i="81"/>
  <c r="E50" i="81"/>
  <c r="D50" i="81"/>
  <c r="B50" i="81"/>
  <c r="K49" i="81"/>
  <c r="H49" i="81"/>
  <c r="E49" i="81"/>
  <c r="C49" i="81"/>
  <c r="B49" i="81"/>
  <c r="K48" i="81"/>
  <c r="I48" i="81"/>
  <c r="H48" i="81"/>
  <c r="E48" i="81"/>
  <c r="B48" i="81"/>
  <c r="K47" i="81"/>
  <c r="H47" i="81"/>
  <c r="F47" i="81"/>
  <c r="E47" i="81"/>
  <c r="B47" i="81"/>
  <c r="K46" i="81"/>
  <c r="H46" i="81"/>
  <c r="E46" i="81"/>
  <c r="B46" i="81"/>
  <c r="K45" i="81"/>
  <c r="I45" i="81"/>
  <c r="H45" i="81"/>
  <c r="E45" i="81"/>
  <c r="B45" i="81"/>
  <c r="K44" i="81"/>
  <c r="H44" i="81"/>
  <c r="E44" i="81"/>
  <c r="B44" i="81"/>
  <c r="K43" i="81"/>
  <c r="H43" i="81"/>
  <c r="E43" i="81"/>
  <c r="B43" i="81"/>
  <c r="K42" i="81"/>
  <c r="H42" i="81"/>
  <c r="G42" i="81"/>
  <c r="E42" i="81"/>
  <c r="B42" i="81"/>
  <c r="K41" i="81"/>
  <c r="H41" i="81"/>
  <c r="G41" i="81"/>
  <c r="E41" i="81"/>
  <c r="C41" i="81"/>
  <c r="B41" i="81"/>
  <c r="K40" i="81"/>
  <c r="J40" i="81"/>
  <c r="I40" i="81"/>
  <c r="H40" i="81"/>
  <c r="E40" i="81"/>
  <c r="B40" i="81"/>
  <c r="K39" i="81"/>
  <c r="H39" i="81"/>
  <c r="F39" i="81"/>
  <c r="E39" i="81"/>
  <c r="B39" i="81"/>
  <c r="K38" i="81"/>
  <c r="H38" i="81"/>
  <c r="E38" i="81"/>
  <c r="C38" i="81"/>
  <c r="K32" i="80"/>
  <c r="K31" i="81"/>
  <c r="J32" i="80"/>
  <c r="I6" i="81"/>
  <c r="I9" i="81"/>
  <c r="I14" i="81"/>
  <c r="I17" i="81"/>
  <c r="I22" i="81"/>
  <c r="I25" i="81"/>
  <c r="I27" i="81"/>
  <c r="I28" i="81"/>
  <c r="H32" i="80"/>
  <c r="H31" i="81"/>
  <c r="G32" i="80"/>
  <c r="F5" i="81"/>
  <c r="F11" i="81"/>
  <c r="F13" i="81"/>
  <c r="F14" i="81"/>
  <c r="F19" i="81"/>
  <c r="F21" i="81"/>
  <c r="F22" i="81"/>
  <c r="F27" i="81"/>
  <c r="F29" i="81"/>
  <c r="F30" i="81"/>
  <c r="E32" i="80"/>
  <c r="E31" i="81"/>
  <c r="D7" i="81"/>
  <c r="D10" i="81"/>
  <c r="D16" i="81"/>
  <c r="D18" i="81"/>
  <c r="D23" i="81"/>
  <c r="D24" i="81"/>
  <c r="D30" i="81"/>
  <c r="C6" i="81"/>
  <c r="C7" i="81"/>
  <c r="C11" i="81"/>
  <c r="C15" i="81"/>
  <c r="C19" i="81"/>
  <c r="C21" i="81"/>
  <c r="C22" i="81"/>
  <c r="C23" i="81"/>
  <c r="C27" i="81"/>
  <c r="C28" i="81"/>
  <c r="C29" i="81"/>
  <c r="B32" i="80"/>
  <c r="B31" i="81"/>
  <c r="K30" i="81"/>
  <c r="J30" i="81"/>
  <c r="H30" i="81"/>
  <c r="G30" i="81"/>
  <c r="E30" i="81"/>
  <c r="B30" i="81"/>
  <c r="K29" i="81"/>
  <c r="I29" i="81"/>
  <c r="H29" i="81"/>
  <c r="E29" i="81"/>
  <c r="B29" i="81"/>
  <c r="K28" i="81"/>
  <c r="J28" i="81"/>
  <c r="H28" i="81"/>
  <c r="G28" i="81"/>
  <c r="E28" i="81"/>
  <c r="B28" i="81"/>
  <c r="K27" i="81"/>
  <c r="H27" i="81"/>
  <c r="E27" i="81"/>
  <c r="B27" i="81"/>
  <c r="K26" i="81"/>
  <c r="H26" i="81"/>
  <c r="E26" i="81"/>
  <c r="B26" i="81"/>
  <c r="K25" i="81"/>
  <c r="J25" i="81"/>
  <c r="H25" i="81"/>
  <c r="E25" i="81"/>
  <c r="B25" i="81"/>
  <c r="K24" i="81"/>
  <c r="J24" i="81"/>
  <c r="H24" i="81"/>
  <c r="G24" i="81"/>
  <c r="E24" i="81"/>
  <c r="B24" i="81"/>
  <c r="K23" i="81"/>
  <c r="J23" i="81"/>
  <c r="H23" i="81"/>
  <c r="G23" i="81"/>
  <c r="E23" i="81"/>
  <c r="B23" i="81"/>
  <c r="K22" i="81"/>
  <c r="J22" i="81"/>
  <c r="H22" i="81"/>
  <c r="G22" i="81"/>
  <c r="E22" i="81"/>
  <c r="B22" i="81"/>
  <c r="K21" i="81"/>
  <c r="I21" i="81"/>
  <c r="H21" i="81"/>
  <c r="E21" i="81"/>
  <c r="B21" i="81"/>
  <c r="K20" i="81"/>
  <c r="J20" i="81"/>
  <c r="I20" i="81"/>
  <c r="H20" i="81"/>
  <c r="G20" i="81"/>
  <c r="E20" i="81"/>
  <c r="B20" i="81"/>
  <c r="K19" i="81"/>
  <c r="I19" i="81"/>
  <c r="H19" i="81"/>
  <c r="E19" i="81"/>
  <c r="B19" i="81"/>
  <c r="K18" i="81"/>
  <c r="H18" i="81"/>
  <c r="E18" i="81"/>
  <c r="B18" i="81"/>
  <c r="K17" i="81"/>
  <c r="J17" i="81"/>
  <c r="H17" i="81"/>
  <c r="E17" i="81"/>
  <c r="B17" i="81"/>
  <c r="K16" i="81"/>
  <c r="J16" i="81"/>
  <c r="H16" i="81"/>
  <c r="G16" i="81"/>
  <c r="E16" i="81"/>
  <c r="B16" i="81"/>
  <c r="K15" i="81"/>
  <c r="J15" i="81"/>
  <c r="H15" i="81"/>
  <c r="E15" i="81"/>
  <c r="B15" i="81"/>
  <c r="K14" i="81"/>
  <c r="H14" i="81"/>
  <c r="G14" i="81"/>
  <c r="E14" i="81"/>
  <c r="B14" i="81"/>
  <c r="K13" i="81"/>
  <c r="I13" i="81"/>
  <c r="H13" i="81"/>
  <c r="E13" i="81"/>
  <c r="B13" i="81"/>
  <c r="K12" i="81"/>
  <c r="J12" i="81"/>
  <c r="I12" i="81"/>
  <c r="H12" i="81"/>
  <c r="G12" i="81"/>
  <c r="E12" i="81"/>
  <c r="B12" i="81"/>
  <c r="K11" i="81"/>
  <c r="I11" i="81"/>
  <c r="H11" i="81"/>
  <c r="E11" i="81"/>
  <c r="B11" i="81"/>
  <c r="K10" i="81"/>
  <c r="H10" i="81"/>
  <c r="E10" i="81"/>
  <c r="B10" i="81"/>
  <c r="K9" i="81"/>
  <c r="J9" i="81"/>
  <c r="H9" i="81"/>
  <c r="E9" i="81"/>
  <c r="B9" i="81"/>
  <c r="K8" i="81"/>
  <c r="J8" i="81"/>
  <c r="H8" i="81"/>
  <c r="E8" i="81"/>
  <c r="D8" i="81"/>
  <c r="B8" i="81"/>
  <c r="K7" i="81"/>
  <c r="H7" i="81"/>
  <c r="G7" i="81"/>
  <c r="E7" i="81"/>
  <c r="B7" i="81"/>
  <c r="K6" i="81"/>
  <c r="J6" i="81"/>
  <c r="H6" i="81"/>
  <c r="G6" i="81"/>
  <c r="E6" i="81"/>
  <c r="B6" i="81"/>
  <c r="K5" i="81"/>
  <c r="I5" i="81"/>
  <c r="H5" i="81"/>
  <c r="E5" i="81"/>
  <c r="B5" i="81"/>
  <c r="K4" i="81"/>
  <c r="J4" i="81"/>
  <c r="H4" i="81"/>
  <c r="G4" i="81"/>
  <c r="E4" i="81"/>
  <c r="C4" i="81"/>
  <c r="C277" i="68"/>
  <c r="L277" i="68" s="1"/>
  <c r="C277" i="69"/>
  <c r="L277" i="69" s="1"/>
  <c r="C243" i="68"/>
  <c r="L243" i="68" s="1"/>
  <c r="C243" i="69"/>
  <c r="D277" i="69"/>
  <c r="D277" i="91" s="1"/>
  <c r="D243" i="69"/>
  <c r="E277" i="91"/>
  <c r="E243" i="91"/>
  <c r="E242" i="92"/>
  <c r="F277" i="69"/>
  <c r="F277" i="91" s="1"/>
  <c r="F243" i="69"/>
  <c r="G277" i="69"/>
  <c r="G277" i="91" s="1"/>
  <c r="G243" i="69"/>
  <c r="G243" i="91" s="1"/>
  <c r="H277" i="69"/>
  <c r="H277" i="91" s="1"/>
  <c r="H243" i="69"/>
  <c r="I277" i="69"/>
  <c r="I277" i="91" s="1"/>
  <c r="I243" i="69"/>
  <c r="I243" i="91" s="1"/>
  <c r="J277" i="68"/>
  <c r="J277" i="69"/>
  <c r="J243" i="68"/>
  <c r="J243" i="69"/>
  <c r="K277" i="91"/>
  <c r="K243" i="91"/>
  <c r="K242" i="92"/>
  <c r="B277" i="91"/>
  <c r="B243" i="91"/>
  <c r="C278" i="68"/>
  <c r="C278" i="69"/>
  <c r="L278" i="69" s="1"/>
  <c r="C244" i="68"/>
  <c r="L244" i="68" s="1"/>
  <c r="C244" i="69"/>
  <c r="L244" i="69" s="1"/>
  <c r="D278" i="69"/>
  <c r="D278" i="91" s="1"/>
  <c r="D244" i="69"/>
  <c r="D244" i="91" s="1"/>
  <c r="E278" i="91"/>
  <c r="E243" i="92"/>
  <c r="E244" i="91"/>
  <c r="F278" i="69"/>
  <c r="F244" i="69"/>
  <c r="F244" i="91" s="1"/>
  <c r="G278" i="69"/>
  <c r="G278" i="91" s="1"/>
  <c r="G244" i="69"/>
  <c r="G244" i="91"/>
  <c r="H278" i="69"/>
  <c r="H278" i="91" s="1"/>
  <c r="H244" i="69"/>
  <c r="H244" i="91" s="1"/>
  <c r="I278" i="69"/>
  <c r="I278" i="91"/>
  <c r="I244" i="69"/>
  <c r="I244" i="91"/>
  <c r="J278" i="68"/>
  <c r="J278" i="69"/>
  <c r="J244" i="68"/>
  <c r="J244" i="69"/>
  <c r="K278" i="91"/>
  <c r="K244" i="91"/>
  <c r="K243" i="92"/>
  <c r="B278" i="91"/>
  <c r="B244" i="91"/>
  <c r="C279" i="68"/>
  <c r="C278" i="71" s="1"/>
  <c r="C279" i="69"/>
  <c r="L279" i="69" s="1"/>
  <c r="C245" i="68"/>
  <c r="L245" i="68" s="1"/>
  <c r="C245" i="69"/>
  <c r="D279" i="69"/>
  <c r="D279" i="91" s="1"/>
  <c r="D245" i="69"/>
  <c r="D270" i="69" s="1"/>
  <c r="E279" i="91"/>
  <c r="E244" i="92"/>
  <c r="E245" i="91"/>
  <c r="F279" i="69"/>
  <c r="F279" i="91" s="1"/>
  <c r="F245" i="69"/>
  <c r="F245" i="91"/>
  <c r="G279" i="69"/>
  <c r="G279" i="91" s="1"/>
  <c r="G245" i="69"/>
  <c r="G245" i="91" s="1"/>
  <c r="H279" i="69"/>
  <c r="H245" i="69"/>
  <c r="H245" i="91"/>
  <c r="I279" i="69"/>
  <c r="I279" i="91" s="1"/>
  <c r="I245" i="69"/>
  <c r="I245" i="91" s="1"/>
  <c r="J279" i="68"/>
  <c r="J279" i="69"/>
  <c r="J245" i="68"/>
  <c r="J245" i="69"/>
  <c r="K279" i="91"/>
  <c r="K244" i="92"/>
  <c r="K245" i="91"/>
  <c r="B279" i="91"/>
  <c r="B245" i="91"/>
  <c r="C280" i="68"/>
  <c r="L280" i="68" s="1"/>
  <c r="C280" i="69"/>
  <c r="L280" i="69" s="1"/>
  <c r="C246" i="68"/>
  <c r="L246" i="68" s="1"/>
  <c r="C246" i="69"/>
  <c r="L246" i="69" s="1"/>
  <c r="D280" i="69"/>
  <c r="D280" i="91" s="1"/>
  <c r="D246" i="69"/>
  <c r="D246" i="91" s="1"/>
  <c r="E280" i="91"/>
  <c r="E245" i="92"/>
  <c r="E246" i="91"/>
  <c r="F280" i="69"/>
  <c r="F280" i="91" s="1"/>
  <c r="F279" i="92" s="1"/>
  <c r="F246" i="69"/>
  <c r="F246" i="91" s="1"/>
  <c r="G280" i="69"/>
  <c r="G280" i="91"/>
  <c r="G246" i="69"/>
  <c r="G246" i="91"/>
  <c r="G245" i="92" s="1"/>
  <c r="H280" i="69"/>
  <c r="H280" i="91" s="1"/>
  <c r="H246" i="69"/>
  <c r="I280" i="69"/>
  <c r="I280" i="91" s="1"/>
  <c r="I279" i="92" s="1"/>
  <c r="I246" i="69"/>
  <c r="I246" i="91"/>
  <c r="J280" i="68"/>
  <c r="J304" i="68" s="1"/>
  <c r="J280" i="69"/>
  <c r="J246" i="68"/>
  <c r="J246" i="69"/>
  <c r="K280" i="91"/>
  <c r="K245" i="92"/>
  <c r="K246" i="91"/>
  <c r="B280" i="91"/>
  <c r="B246" i="91"/>
  <c r="C281" i="68"/>
  <c r="L281" i="68" s="1"/>
  <c r="C281" i="69"/>
  <c r="L281" i="69" s="1"/>
  <c r="C247" i="68"/>
  <c r="L247" i="68" s="1"/>
  <c r="C247" i="69"/>
  <c r="C247" i="91" s="1"/>
  <c r="D281" i="69"/>
  <c r="D281" i="91" s="1"/>
  <c r="D247" i="69"/>
  <c r="D247" i="91" s="1"/>
  <c r="E281" i="91"/>
  <c r="E247" i="91"/>
  <c r="E246" i="92"/>
  <c r="F281" i="69"/>
  <c r="F281" i="91"/>
  <c r="F247" i="69"/>
  <c r="G281" i="69"/>
  <c r="G281" i="91" s="1"/>
  <c r="G247" i="69"/>
  <c r="G247" i="91" s="1"/>
  <c r="G212" i="92" s="1"/>
  <c r="H281" i="69"/>
  <c r="H281" i="91" s="1"/>
  <c r="H247" i="69"/>
  <c r="I281" i="69"/>
  <c r="I281" i="91" s="1"/>
  <c r="I247" i="69"/>
  <c r="I247" i="91" s="1"/>
  <c r="I212" i="92" s="1"/>
  <c r="J281" i="68"/>
  <c r="J281" i="69"/>
  <c r="J247" i="68"/>
  <c r="J247" i="69"/>
  <c r="K281" i="91"/>
  <c r="K247" i="91"/>
  <c r="K246" i="92"/>
  <c r="B281" i="91"/>
  <c r="B247" i="91"/>
  <c r="C282" i="68"/>
  <c r="L282" i="68" s="1"/>
  <c r="C282" i="69"/>
  <c r="L282" i="69" s="1"/>
  <c r="C248" i="68"/>
  <c r="C248" i="69"/>
  <c r="D282" i="69"/>
  <c r="D248" i="69"/>
  <c r="D248" i="91" s="1"/>
  <c r="D213" i="92" s="1"/>
  <c r="E282" i="91"/>
  <c r="E247" i="92"/>
  <c r="E248" i="91"/>
  <c r="F282" i="69"/>
  <c r="F282" i="91" s="1"/>
  <c r="F281" i="92" s="1"/>
  <c r="F248" i="69"/>
  <c r="F248" i="91" s="1"/>
  <c r="G282" i="69"/>
  <c r="G282" i="91" s="1"/>
  <c r="G248" i="69"/>
  <c r="H282" i="69"/>
  <c r="H282" i="91"/>
  <c r="H248" i="69"/>
  <c r="H248" i="91" s="1"/>
  <c r="I282" i="69"/>
  <c r="I282" i="91" s="1"/>
  <c r="I248" i="69"/>
  <c r="J282" i="68"/>
  <c r="J282" i="69"/>
  <c r="J248" i="68"/>
  <c r="J248" i="69"/>
  <c r="K282" i="91"/>
  <c r="K248" i="91"/>
  <c r="K247" i="92"/>
  <c r="B282" i="91"/>
  <c r="B248" i="91"/>
  <c r="C283" i="68"/>
  <c r="L283" i="68" s="1"/>
  <c r="C283" i="69"/>
  <c r="L283" i="69" s="1"/>
  <c r="C249" i="68"/>
  <c r="L249" i="68" s="1"/>
  <c r="C249" i="69"/>
  <c r="D283" i="69"/>
  <c r="D283" i="91" s="1"/>
  <c r="D249" i="69"/>
  <c r="D249" i="91"/>
  <c r="E283" i="91"/>
  <c r="E248" i="92"/>
  <c r="E249" i="91"/>
  <c r="F283" i="69"/>
  <c r="F283" i="91" s="1"/>
  <c r="F249" i="69"/>
  <c r="F249" i="91" s="1"/>
  <c r="G283" i="69"/>
  <c r="G283" i="91" s="1"/>
  <c r="G249" i="69"/>
  <c r="G249" i="91" s="1"/>
  <c r="H283" i="69"/>
  <c r="H283" i="91" s="1"/>
  <c r="H249" i="69"/>
  <c r="H249" i="91"/>
  <c r="I283" i="69"/>
  <c r="I283" i="91"/>
  <c r="I249" i="69"/>
  <c r="I249" i="91"/>
  <c r="J283" i="68"/>
  <c r="J248" i="71" s="1"/>
  <c r="J283" i="69"/>
  <c r="J249" i="68"/>
  <c r="J249" i="69"/>
  <c r="K283" i="91"/>
  <c r="K248" i="92"/>
  <c r="K249" i="91"/>
  <c r="B283" i="91"/>
  <c r="B249" i="91"/>
  <c r="C284" i="68"/>
  <c r="L284" i="68" s="1"/>
  <c r="C284" i="69"/>
  <c r="L284" i="69" s="1"/>
  <c r="C250" i="68"/>
  <c r="L250" i="68" s="1"/>
  <c r="C250" i="69"/>
  <c r="L250" i="69" s="1"/>
  <c r="D284" i="69"/>
  <c r="D284" i="91" s="1"/>
  <c r="D250" i="69"/>
  <c r="D250" i="91"/>
  <c r="E284" i="91"/>
  <c r="E249" i="92"/>
  <c r="E250" i="91"/>
  <c r="F284" i="69"/>
  <c r="F284" i="91"/>
  <c r="F250" i="69"/>
  <c r="F250" i="91"/>
  <c r="G284" i="69"/>
  <c r="G284" i="91" s="1"/>
  <c r="G250" i="69"/>
  <c r="H284" i="69"/>
  <c r="H284" i="91"/>
  <c r="H250" i="69"/>
  <c r="H250" i="91"/>
  <c r="I284" i="69"/>
  <c r="I284" i="91"/>
  <c r="I250" i="69"/>
  <c r="I250" i="91"/>
  <c r="J284" i="68"/>
  <c r="J284" i="69"/>
  <c r="J250" i="68"/>
  <c r="J250" i="69"/>
  <c r="K284" i="91"/>
  <c r="K250" i="91"/>
  <c r="K249" i="92"/>
  <c r="B284" i="91"/>
  <c r="B250" i="91"/>
  <c r="C285" i="68"/>
  <c r="C250" i="71" s="1"/>
  <c r="C285" i="69"/>
  <c r="L285" i="69" s="1"/>
  <c r="C251" i="68"/>
  <c r="L251" i="68" s="1"/>
  <c r="C251" i="69"/>
  <c r="L251" i="69" s="1"/>
  <c r="D285" i="69"/>
  <c r="D285" i="91" s="1"/>
  <c r="D251" i="69"/>
  <c r="D251" i="91" s="1"/>
  <c r="E285" i="91"/>
  <c r="E251" i="91"/>
  <c r="E250" i="92"/>
  <c r="F285" i="69"/>
  <c r="F285" i="91"/>
  <c r="F251" i="69"/>
  <c r="F251" i="91" s="1"/>
  <c r="F250" i="92" s="1"/>
  <c r="G285" i="69"/>
  <c r="G285" i="91" s="1"/>
  <c r="G251" i="69"/>
  <c r="G251" i="91"/>
  <c r="H285" i="69"/>
  <c r="H285" i="91" s="1"/>
  <c r="H251" i="69"/>
  <c r="H251" i="91"/>
  <c r="I285" i="69"/>
  <c r="I285" i="91" s="1"/>
  <c r="I251" i="69"/>
  <c r="I251" i="91"/>
  <c r="J285" i="68"/>
  <c r="J285" i="69"/>
  <c r="J251" i="68"/>
  <c r="J251" i="69"/>
  <c r="K285" i="91"/>
  <c r="K251" i="91"/>
  <c r="K250" i="92"/>
  <c r="B285" i="91"/>
  <c r="B251" i="91"/>
  <c r="C286" i="68"/>
  <c r="C286" i="69"/>
  <c r="L286" i="69" s="1"/>
  <c r="C252" i="68"/>
  <c r="L252" i="68" s="1"/>
  <c r="C252" i="69"/>
  <c r="D286" i="69"/>
  <c r="D286" i="91" s="1"/>
  <c r="D252" i="69"/>
  <c r="D252" i="91" s="1"/>
  <c r="E286" i="91"/>
  <c r="E251" i="92"/>
  <c r="E252" i="91"/>
  <c r="F286" i="69"/>
  <c r="F286" i="91" s="1"/>
  <c r="F252" i="69"/>
  <c r="F252" i="91"/>
  <c r="G286" i="69"/>
  <c r="G286" i="91" s="1"/>
  <c r="G252" i="69"/>
  <c r="G252" i="91"/>
  <c r="H286" i="69"/>
  <c r="H286" i="91" s="1"/>
  <c r="H252" i="69"/>
  <c r="H252" i="91"/>
  <c r="I286" i="69"/>
  <c r="I286" i="91" s="1"/>
  <c r="I252" i="69"/>
  <c r="I252" i="91"/>
  <c r="J286" i="68"/>
  <c r="J286" i="69"/>
  <c r="J252" i="68"/>
  <c r="J252" i="69"/>
  <c r="K286" i="91"/>
  <c r="K252" i="91"/>
  <c r="K251" i="92"/>
  <c r="B286" i="91"/>
  <c r="B252" i="91"/>
  <c r="C287" i="68"/>
  <c r="L287" i="68" s="1"/>
  <c r="C287" i="69"/>
  <c r="L287" i="69" s="1"/>
  <c r="C253" i="68"/>
  <c r="L253" i="68" s="1"/>
  <c r="C253" i="69"/>
  <c r="D287" i="69"/>
  <c r="D287" i="91"/>
  <c r="D253" i="69"/>
  <c r="E287" i="91"/>
  <c r="E253" i="91"/>
  <c r="F287" i="69"/>
  <c r="F287" i="91"/>
  <c r="F253" i="69"/>
  <c r="F253" i="91"/>
  <c r="G287" i="69"/>
  <c r="G287" i="91" s="1"/>
  <c r="G253" i="69"/>
  <c r="G253" i="91"/>
  <c r="H287" i="69"/>
  <c r="H287" i="91"/>
  <c r="H253" i="69"/>
  <c r="H253" i="91"/>
  <c r="I287" i="69"/>
  <c r="I287" i="91" s="1"/>
  <c r="I253" i="69"/>
  <c r="I253" i="91"/>
  <c r="J287" i="68"/>
  <c r="J287" i="69"/>
  <c r="J253" i="68"/>
  <c r="J253" i="69"/>
  <c r="K287" i="91"/>
  <c r="K252" i="92"/>
  <c r="K253" i="91"/>
  <c r="B287" i="91"/>
  <c r="B253" i="91"/>
  <c r="C288" i="68"/>
  <c r="L288" i="68" s="1"/>
  <c r="C288" i="69"/>
  <c r="L288" i="69" s="1"/>
  <c r="C254" i="68"/>
  <c r="L254" i="68" s="1"/>
  <c r="C254" i="69"/>
  <c r="D288" i="69"/>
  <c r="D288" i="91" s="1"/>
  <c r="D254" i="69"/>
  <c r="D254" i="91" s="1"/>
  <c r="E288" i="91"/>
  <c r="E253" i="92"/>
  <c r="E254" i="91"/>
  <c r="F288" i="69"/>
  <c r="F288" i="91"/>
  <c r="F254" i="69"/>
  <c r="F254" i="91" s="1"/>
  <c r="F253" i="92" s="1"/>
  <c r="G288" i="69"/>
  <c r="G288" i="91" s="1"/>
  <c r="G254" i="69"/>
  <c r="G254" i="91"/>
  <c r="H288" i="69"/>
  <c r="H288" i="91" s="1"/>
  <c r="H254" i="69"/>
  <c r="H254" i="91" s="1"/>
  <c r="I288" i="69"/>
  <c r="I288" i="91" s="1"/>
  <c r="I254" i="69"/>
  <c r="J288" i="68"/>
  <c r="J288" i="69"/>
  <c r="J254" i="68"/>
  <c r="J254" i="69"/>
  <c r="K288" i="91"/>
  <c r="K254" i="91"/>
  <c r="K253" i="92"/>
  <c r="B288" i="91"/>
  <c r="B254" i="91"/>
  <c r="C289" i="68"/>
  <c r="L289" i="68" s="1"/>
  <c r="C289" i="69"/>
  <c r="L289" i="69" s="1"/>
  <c r="C255" i="68"/>
  <c r="L255" i="68" s="1"/>
  <c r="C255" i="69"/>
  <c r="D289" i="69"/>
  <c r="D289" i="91" s="1"/>
  <c r="D255" i="69"/>
  <c r="D255" i="91"/>
  <c r="E289" i="91"/>
  <c r="E255" i="91"/>
  <c r="E254" i="92"/>
  <c r="F289" i="69"/>
  <c r="F289" i="91"/>
  <c r="F255" i="69"/>
  <c r="G289" i="69"/>
  <c r="G289" i="91"/>
  <c r="G255" i="69"/>
  <c r="G255" i="91"/>
  <c r="H289" i="69"/>
  <c r="H289" i="91"/>
  <c r="H255" i="69"/>
  <c r="I289" i="69"/>
  <c r="I289" i="91" s="1"/>
  <c r="I255" i="69"/>
  <c r="I255" i="91" s="1"/>
  <c r="J289" i="68"/>
  <c r="J289" i="69"/>
  <c r="J255" i="68"/>
  <c r="J255" i="69"/>
  <c r="K289" i="91"/>
  <c r="K255" i="91"/>
  <c r="K254" i="92"/>
  <c r="B289" i="91"/>
  <c r="B255" i="91"/>
  <c r="C290" i="68"/>
  <c r="C289" i="71" s="1"/>
  <c r="C290" i="69"/>
  <c r="L290" i="69" s="1"/>
  <c r="C256" i="68"/>
  <c r="C256" i="69"/>
  <c r="D290" i="69"/>
  <c r="D290" i="91" s="1"/>
  <c r="D256" i="69"/>
  <c r="D256" i="91" s="1"/>
  <c r="D221" i="92" s="1"/>
  <c r="E290" i="91"/>
  <c r="E255" i="92"/>
  <c r="E256" i="91"/>
  <c r="F290" i="69"/>
  <c r="F290" i="91"/>
  <c r="F256" i="69"/>
  <c r="F256" i="91" s="1"/>
  <c r="G290" i="69"/>
  <c r="G290" i="91" s="1"/>
  <c r="G256" i="69"/>
  <c r="H290" i="69"/>
  <c r="H290" i="91" s="1"/>
  <c r="H256" i="69"/>
  <c r="H256" i="91" s="1"/>
  <c r="I290" i="69"/>
  <c r="I290" i="91" s="1"/>
  <c r="I289" i="92" s="1"/>
  <c r="I256" i="69"/>
  <c r="J290" i="68"/>
  <c r="J290" i="69"/>
  <c r="J256" i="68"/>
  <c r="J256" i="91" s="1"/>
  <c r="J256" i="69"/>
  <c r="K290" i="91"/>
  <c r="K256" i="91"/>
  <c r="K255" i="92"/>
  <c r="B290" i="91"/>
  <c r="B256" i="91"/>
  <c r="C291" i="68"/>
  <c r="L291" i="68" s="1"/>
  <c r="C291" i="69"/>
  <c r="L291" i="69" s="1"/>
  <c r="C257" i="68"/>
  <c r="C257" i="91" s="1"/>
  <c r="C257" i="69"/>
  <c r="D291" i="69"/>
  <c r="D291" i="91" s="1"/>
  <c r="D257" i="69"/>
  <c r="D257" i="91" s="1"/>
  <c r="E291" i="91"/>
  <c r="E290" i="92"/>
  <c r="E257" i="91"/>
  <c r="F291" i="69"/>
  <c r="F291" i="91"/>
  <c r="F257" i="69"/>
  <c r="G291" i="69"/>
  <c r="G291" i="91" s="1"/>
  <c r="G257" i="69"/>
  <c r="G257" i="91" s="1"/>
  <c r="H291" i="69"/>
  <c r="H291" i="91" s="1"/>
  <c r="H257" i="69"/>
  <c r="I291" i="69"/>
  <c r="I291" i="91"/>
  <c r="I257" i="69"/>
  <c r="I257" i="91" s="1"/>
  <c r="J291" i="68"/>
  <c r="J291" i="69"/>
  <c r="J257" i="68"/>
  <c r="J257" i="69"/>
  <c r="K291" i="91"/>
  <c r="K256" i="92"/>
  <c r="K257" i="91"/>
  <c r="B291" i="91"/>
  <c r="B257" i="91"/>
  <c r="C292" i="68"/>
  <c r="L292" i="68" s="1"/>
  <c r="C292" i="69"/>
  <c r="L292" i="69" s="1"/>
  <c r="C258" i="68"/>
  <c r="L258" i="68" s="1"/>
  <c r="C258" i="69"/>
  <c r="L258" i="69" s="1"/>
  <c r="D292" i="69"/>
  <c r="D292" i="91" s="1"/>
  <c r="D258" i="69"/>
  <c r="D258" i="91" s="1"/>
  <c r="E292" i="91"/>
  <c r="E257" i="92"/>
  <c r="E258" i="91"/>
  <c r="F292" i="69"/>
  <c r="F292" i="91" s="1"/>
  <c r="F258" i="69"/>
  <c r="F258" i="91" s="1"/>
  <c r="G292" i="69"/>
  <c r="G292" i="91" s="1"/>
  <c r="G258" i="69"/>
  <c r="H292" i="69"/>
  <c r="H292" i="91"/>
  <c r="H258" i="69"/>
  <c r="H258" i="91" s="1"/>
  <c r="I292" i="69"/>
  <c r="I292" i="91"/>
  <c r="I258" i="69"/>
  <c r="J292" i="68"/>
  <c r="J292" i="69"/>
  <c r="J258" i="68"/>
  <c r="J258" i="69"/>
  <c r="K292" i="91"/>
  <c r="K258" i="91"/>
  <c r="K257" i="92"/>
  <c r="B292" i="91"/>
  <c r="B258" i="91"/>
  <c r="C293" i="68"/>
  <c r="L293" i="68" s="1"/>
  <c r="C293" i="69"/>
  <c r="L293" i="69" s="1"/>
  <c r="C259" i="68"/>
  <c r="L259" i="68" s="1"/>
  <c r="C259" i="69"/>
  <c r="D293" i="69"/>
  <c r="D293" i="91"/>
  <c r="D259" i="69"/>
  <c r="D259" i="91" s="1"/>
  <c r="E293" i="91"/>
  <c r="E259" i="91"/>
  <c r="E258" i="92"/>
  <c r="F293" i="69"/>
  <c r="F293" i="91" s="1"/>
  <c r="F259" i="69"/>
  <c r="G293" i="69"/>
  <c r="G293" i="91" s="1"/>
  <c r="G259" i="69"/>
  <c r="G259" i="91" s="1"/>
  <c r="H293" i="69"/>
  <c r="H293" i="91"/>
  <c r="H259" i="69"/>
  <c r="I293" i="69"/>
  <c r="I293" i="91" s="1"/>
  <c r="I259" i="69"/>
  <c r="I259" i="91" s="1"/>
  <c r="J293" i="68"/>
  <c r="J293" i="91" s="1"/>
  <c r="J293" i="69"/>
  <c r="J259" i="68"/>
  <c r="J259" i="69"/>
  <c r="K293" i="91"/>
  <c r="K259" i="91"/>
  <c r="K258" i="92"/>
  <c r="B293" i="91"/>
  <c r="B259" i="91"/>
  <c r="C294" i="68"/>
  <c r="C294" i="69"/>
  <c r="L294" i="69" s="1"/>
  <c r="C260" i="68"/>
  <c r="L260" i="68" s="1"/>
  <c r="C260" i="69"/>
  <c r="C260" i="91" s="1"/>
  <c r="D294" i="69"/>
  <c r="D294" i="91" s="1"/>
  <c r="D260" i="69"/>
  <c r="D260" i="91"/>
  <c r="E294" i="91"/>
  <c r="E259" i="92"/>
  <c r="E260" i="91"/>
  <c r="F294" i="69"/>
  <c r="F294" i="91" s="1"/>
  <c r="F260" i="69"/>
  <c r="F260" i="91" s="1"/>
  <c r="G294" i="69"/>
  <c r="G294" i="91" s="1"/>
  <c r="G260" i="69"/>
  <c r="G260" i="91" s="1"/>
  <c r="H294" i="69"/>
  <c r="H294" i="91" s="1"/>
  <c r="H260" i="69"/>
  <c r="H260" i="91" s="1"/>
  <c r="I294" i="69"/>
  <c r="I294" i="91" s="1"/>
  <c r="I260" i="69"/>
  <c r="I260" i="91" s="1"/>
  <c r="I225" i="92" s="1"/>
  <c r="J294" i="68"/>
  <c r="J294" i="69"/>
  <c r="J260" i="68"/>
  <c r="J260" i="69"/>
  <c r="K294" i="91"/>
  <c r="K260" i="91"/>
  <c r="K259" i="92"/>
  <c r="B294" i="91"/>
  <c r="B260" i="91"/>
  <c r="C295" i="68"/>
  <c r="L295" i="68" s="1"/>
  <c r="C295" i="69"/>
  <c r="C295" i="91" s="1"/>
  <c r="C261" i="68"/>
  <c r="L261" i="68" s="1"/>
  <c r="C261" i="69"/>
  <c r="D295" i="69"/>
  <c r="D295" i="91"/>
  <c r="D261" i="69"/>
  <c r="D261" i="91"/>
  <c r="E295" i="91"/>
  <c r="E260" i="92"/>
  <c r="E261" i="91"/>
  <c r="F295" i="69"/>
  <c r="F295" i="91" s="1"/>
  <c r="F261" i="69"/>
  <c r="F261" i="91"/>
  <c r="G295" i="69"/>
  <c r="G295" i="91"/>
  <c r="G261" i="69"/>
  <c r="G261" i="91"/>
  <c r="H295" i="69"/>
  <c r="H295" i="91" s="1"/>
  <c r="H261" i="69"/>
  <c r="H261" i="91" s="1"/>
  <c r="I295" i="69"/>
  <c r="I295" i="91" s="1"/>
  <c r="I261" i="69"/>
  <c r="I261" i="91"/>
  <c r="J295" i="68"/>
  <c r="J295" i="69"/>
  <c r="J261" i="68"/>
  <c r="J261" i="69"/>
  <c r="K295" i="91"/>
  <c r="K260" i="92"/>
  <c r="K261" i="91"/>
  <c r="B295" i="91"/>
  <c r="B261" i="91"/>
  <c r="C296" i="69"/>
  <c r="L296" i="69" s="1"/>
  <c r="C262" i="68"/>
  <c r="L262" i="68" s="1"/>
  <c r="C262" i="69"/>
  <c r="L262" i="69" s="1"/>
  <c r="D296" i="69"/>
  <c r="D296" i="91" s="1"/>
  <c r="D262" i="69"/>
  <c r="D262" i="91"/>
  <c r="E296" i="91"/>
  <c r="E261" i="92"/>
  <c r="E262" i="91"/>
  <c r="F296" i="69"/>
  <c r="F296" i="91" s="1"/>
  <c r="F262" i="69"/>
  <c r="F262" i="91"/>
  <c r="G296" i="69"/>
  <c r="G262" i="69"/>
  <c r="G262" i="91" s="1"/>
  <c r="H296" i="69"/>
  <c r="H296" i="91" s="1"/>
  <c r="H262" i="69"/>
  <c r="H262" i="91"/>
  <c r="I296" i="69"/>
  <c r="I296" i="91" s="1"/>
  <c r="I262" i="69"/>
  <c r="I262" i="91" s="1"/>
  <c r="I227" i="92" s="1"/>
  <c r="J296" i="68"/>
  <c r="J296" i="69"/>
  <c r="J262" i="68"/>
  <c r="J262" i="69"/>
  <c r="K296" i="91"/>
  <c r="K262" i="91"/>
  <c r="K261" i="92"/>
  <c r="B296" i="91"/>
  <c r="B262" i="91"/>
  <c r="C297" i="68"/>
  <c r="L297" i="68" s="1"/>
  <c r="C297" i="69"/>
  <c r="L297" i="69" s="1"/>
  <c r="C263" i="68"/>
  <c r="L263" i="68" s="1"/>
  <c r="C263" i="69"/>
  <c r="D297" i="69"/>
  <c r="D297" i="91"/>
  <c r="D263" i="69"/>
  <c r="D263" i="91"/>
  <c r="E297" i="91"/>
  <c r="E263" i="91"/>
  <c r="E262" i="92"/>
  <c r="F297" i="69"/>
  <c r="F297" i="91" s="1"/>
  <c r="F263" i="69"/>
  <c r="F263" i="91"/>
  <c r="G297" i="69"/>
  <c r="G297" i="91" s="1"/>
  <c r="G263" i="69"/>
  <c r="G263" i="91"/>
  <c r="H297" i="69"/>
  <c r="H297" i="91" s="1"/>
  <c r="H263" i="69"/>
  <c r="H263" i="91" s="1"/>
  <c r="I297" i="69"/>
  <c r="I297" i="91" s="1"/>
  <c r="I263" i="69"/>
  <c r="I263" i="91"/>
  <c r="J297" i="68"/>
  <c r="J297" i="69"/>
  <c r="J263" i="68"/>
  <c r="J263" i="69"/>
  <c r="K297" i="91"/>
  <c r="K262" i="92"/>
  <c r="K263" i="91"/>
  <c r="B297" i="91"/>
  <c r="B263" i="91"/>
  <c r="C298" i="68"/>
  <c r="L298" i="68" s="1"/>
  <c r="C298" i="69"/>
  <c r="L298" i="69" s="1"/>
  <c r="C264" i="68"/>
  <c r="C264" i="69"/>
  <c r="D298" i="69"/>
  <c r="D298" i="91" s="1"/>
  <c r="D264" i="69"/>
  <c r="D264" i="91"/>
  <c r="E298" i="91"/>
  <c r="E263" i="92"/>
  <c r="E264" i="91"/>
  <c r="F298" i="69"/>
  <c r="F298" i="91" s="1"/>
  <c r="F264" i="69"/>
  <c r="F264" i="91"/>
  <c r="G298" i="69"/>
  <c r="G298" i="91" s="1"/>
  <c r="G264" i="69"/>
  <c r="G264" i="91" s="1"/>
  <c r="H298" i="69"/>
  <c r="H298" i="91" s="1"/>
  <c r="H264" i="69"/>
  <c r="H264" i="91"/>
  <c r="I298" i="69"/>
  <c r="I298" i="91"/>
  <c r="I264" i="69"/>
  <c r="J298" i="68"/>
  <c r="J298" i="69"/>
  <c r="J264" i="68"/>
  <c r="J264" i="69"/>
  <c r="K298" i="91"/>
  <c r="K264" i="91"/>
  <c r="K263" i="92"/>
  <c r="B298" i="91"/>
  <c r="B264" i="91"/>
  <c r="C299" i="68"/>
  <c r="C299" i="91" s="1"/>
  <c r="C299" i="69"/>
  <c r="L299" i="69" s="1"/>
  <c r="C265" i="68"/>
  <c r="L265" i="68" s="1"/>
  <c r="C265" i="69"/>
  <c r="D299" i="69"/>
  <c r="D299" i="91"/>
  <c r="D265" i="69"/>
  <c r="D265" i="91" s="1"/>
  <c r="E299" i="91"/>
  <c r="E265" i="91"/>
  <c r="E264" i="92"/>
  <c r="F299" i="69"/>
  <c r="F299" i="91" s="1"/>
  <c r="F265" i="69"/>
  <c r="F265" i="91"/>
  <c r="G299" i="69"/>
  <c r="G299" i="91" s="1"/>
  <c r="G298" i="92" s="1"/>
  <c r="G265" i="69"/>
  <c r="G265" i="91"/>
  <c r="H299" i="69"/>
  <c r="H299" i="91" s="1"/>
  <c r="H265" i="69"/>
  <c r="H265" i="91" s="1"/>
  <c r="I299" i="69"/>
  <c r="I265" i="69"/>
  <c r="I265" i="91"/>
  <c r="J299" i="68"/>
  <c r="J299" i="69"/>
  <c r="J265" i="68"/>
  <c r="J265" i="69"/>
  <c r="K299" i="91"/>
  <c r="K264" i="92"/>
  <c r="K265" i="91"/>
  <c r="B299" i="91"/>
  <c r="B265" i="91"/>
  <c r="C300" i="68"/>
  <c r="L300" i="68" s="1"/>
  <c r="C300" i="69"/>
  <c r="L300" i="69" s="1"/>
  <c r="C266" i="68"/>
  <c r="L266" i="68" s="1"/>
  <c r="C266" i="69"/>
  <c r="D300" i="69"/>
  <c r="D300" i="91" s="1"/>
  <c r="D266" i="69"/>
  <c r="E300" i="91"/>
  <c r="E265" i="92"/>
  <c r="E266" i="91"/>
  <c r="F300" i="69"/>
  <c r="F300" i="91"/>
  <c r="F266" i="69"/>
  <c r="F266" i="91"/>
  <c r="G300" i="69"/>
  <c r="G300" i="91"/>
  <c r="G266" i="69"/>
  <c r="G266" i="91" s="1"/>
  <c r="H300" i="69"/>
  <c r="H300" i="91" s="1"/>
  <c r="H266" i="69"/>
  <c r="H266" i="91"/>
  <c r="I300" i="69"/>
  <c r="I300" i="91" s="1"/>
  <c r="I266" i="69"/>
  <c r="I266" i="91" s="1"/>
  <c r="I231" i="92" s="1"/>
  <c r="J300" i="68"/>
  <c r="J300" i="69"/>
  <c r="J266" i="68"/>
  <c r="J266" i="69"/>
  <c r="K300" i="91"/>
  <c r="K266" i="91"/>
  <c r="K265" i="92"/>
  <c r="B300" i="91"/>
  <c r="B266" i="91"/>
  <c r="C301" i="68"/>
  <c r="L301" i="68" s="1"/>
  <c r="C301" i="69"/>
  <c r="L301" i="69" s="1"/>
  <c r="C267" i="68"/>
  <c r="L267" i="68" s="1"/>
  <c r="C267" i="69"/>
  <c r="D301" i="69"/>
  <c r="D301" i="91"/>
  <c r="D267" i="69"/>
  <c r="D267" i="91"/>
  <c r="E301" i="91"/>
  <c r="E267" i="91"/>
  <c r="E266" i="92"/>
  <c r="F301" i="69"/>
  <c r="F301" i="91" s="1"/>
  <c r="F267" i="69"/>
  <c r="F267" i="91" s="1"/>
  <c r="G301" i="69"/>
  <c r="G301" i="91" s="1"/>
  <c r="G267" i="69"/>
  <c r="H301" i="69"/>
  <c r="H301" i="91"/>
  <c r="H267" i="69"/>
  <c r="H267" i="91" s="1"/>
  <c r="I301" i="69"/>
  <c r="I301" i="91"/>
  <c r="I267" i="69"/>
  <c r="I266" i="72" s="1"/>
  <c r="J301" i="68"/>
  <c r="J301" i="91" s="1"/>
  <c r="J301" i="69"/>
  <c r="J267" i="68"/>
  <c r="J267" i="69"/>
  <c r="K301" i="91"/>
  <c r="K266" i="92"/>
  <c r="K267" i="91"/>
  <c r="B301" i="91"/>
  <c r="B267" i="91"/>
  <c r="C302" i="68"/>
  <c r="C302" i="69"/>
  <c r="L302" i="69" s="1"/>
  <c r="C268" i="68"/>
  <c r="L268" i="68" s="1"/>
  <c r="C268" i="69"/>
  <c r="L268" i="69" s="1"/>
  <c r="D302" i="69"/>
  <c r="D302" i="91" s="1"/>
  <c r="D268" i="69"/>
  <c r="D268" i="91" s="1"/>
  <c r="E302" i="91"/>
  <c r="E267" i="92"/>
  <c r="E268" i="91"/>
  <c r="F302" i="69"/>
  <c r="F302" i="91" s="1"/>
  <c r="F268" i="69"/>
  <c r="F268" i="91" s="1"/>
  <c r="G302" i="69"/>
  <c r="G302" i="91" s="1"/>
  <c r="G301" i="92" s="1"/>
  <c r="G268" i="69"/>
  <c r="G268" i="91" s="1"/>
  <c r="H302" i="69"/>
  <c r="H302" i="91" s="1"/>
  <c r="H268" i="69"/>
  <c r="H268" i="91" s="1"/>
  <c r="I302" i="69"/>
  <c r="I302" i="91"/>
  <c r="I268" i="69"/>
  <c r="I268" i="91" s="1"/>
  <c r="I267" i="92" s="1"/>
  <c r="J302" i="68"/>
  <c r="J302" i="69"/>
  <c r="J268" i="68"/>
  <c r="J268" i="69"/>
  <c r="K302" i="91"/>
  <c r="K268" i="91"/>
  <c r="K267" i="92"/>
  <c r="B302" i="91"/>
  <c r="B268" i="91"/>
  <c r="C303" i="68"/>
  <c r="C303" i="91" s="1"/>
  <c r="C269" i="68"/>
  <c r="L269" i="68" s="1"/>
  <c r="C269" i="69"/>
  <c r="D303" i="69"/>
  <c r="D303" i="91" s="1"/>
  <c r="D269" i="69"/>
  <c r="D269" i="91" s="1"/>
  <c r="E303" i="91"/>
  <c r="E268" i="92"/>
  <c r="E269" i="91"/>
  <c r="F303" i="69"/>
  <c r="F303" i="91" s="1"/>
  <c r="F269" i="69"/>
  <c r="F269" i="91"/>
  <c r="G303" i="69"/>
  <c r="G303" i="91"/>
  <c r="G269" i="69"/>
  <c r="H303" i="69"/>
  <c r="H303" i="91" s="1"/>
  <c r="H269" i="69"/>
  <c r="H269" i="91" s="1"/>
  <c r="I303" i="69"/>
  <c r="I303" i="91" s="1"/>
  <c r="I302" i="92" s="1"/>
  <c r="I269" i="69"/>
  <c r="J303" i="68"/>
  <c r="J303" i="69"/>
  <c r="J269" i="68"/>
  <c r="J269" i="69"/>
  <c r="K303" i="91"/>
  <c r="K269" i="91"/>
  <c r="K268" i="92"/>
  <c r="B303" i="91"/>
  <c r="B269" i="91"/>
  <c r="D304" i="68"/>
  <c r="D270" i="68"/>
  <c r="E304" i="68"/>
  <c r="E304" i="69"/>
  <c r="E304" i="91"/>
  <c r="E270" i="68"/>
  <c r="E270" i="91"/>
  <c r="E269" i="92"/>
  <c r="E270" i="69"/>
  <c r="F304" i="68"/>
  <c r="F270" i="68"/>
  <c r="G304" i="68"/>
  <c r="G270" i="68"/>
  <c r="H304" i="68"/>
  <c r="H270" i="68"/>
  <c r="I304" i="68"/>
  <c r="I270" i="68"/>
  <c r="K304" i="68"/>
  <c r="K304" i="91"/>
  <c r="K304" i="69"/>
  <c r="K270" i="68"/>
  <c r="K270" i="69"/>
  <c r="K270" i="91"/>
  <c r="K235" i="92"/>
  <c r="B304" i="68"/>
  <c r="B304" i="91"/>
  <c r="B304" i="69"/>
  <c r="B270" i="68"/>
  <c r="B270" i="69"/>
  <c r="B270" i="91"/>
  <c r="B244" i="92"/>
  <c r="B245" i="92"/>
  <c r="B246" i="92"/>
  <c r="B248" i="92"/>
  <c r="B249" i="92"/>
  <c r="B250" i="92"/>
  <c r="B252" i="92"/>
  <c r="B253" i="92"/>
  <c r="B254" i="92"/>
  <c r="B257" i="92"/>
  <c r="B258" i="92"/>
  <c r="B260" i="92"/>
  <c r="B261" i="92"/>
  <c r="B262" i="92"/>
  <c r="B263" i="92"/>
  <c r="B264" i="92"/>
  <c r="B265" i="92"/>
  <c r="B267" i="92"/>
  <c r="B268" i="92"/>
  <c r="B242" i="92"/>
  <c r="C209" i="68"/>
  <c r="C209" i="91" s="1"/>
  <c r="C209" i="69"/>
  <c r="D209" i="68"/>
  <c r="D209" i="69"/>
  <c r="E209" i="91"/>
  <c r="E208" i="92"/>
  <c r="F209" i="69"/>
  <c r="F209" i="91" s="1"/>
  <c r="G209" i="68"/>
  <c r="G209" i="69"/>
  <c r="G209" i="91" s="1"/>
  <c r="H209" i="69"/>
  <c r="H209" i="91" s="1"/>
  <c r="I209" i="69"/>
  <c r="I209" i="91" s="1"/>
  <c r="J209" i="68"/>
  <c r="J209" i="69"/>
  <c r="K209" i="91"/>
  <c r="K208" i="92"/>
  <c r="B209" i="91"/>
  <c r="C210" i="68"/>
  <c r="C210" i="69"/>
  <c r="L210" i="69" s="1"/>
  <c r="D210" i="68"/>
  <c r="D210" i="69"/>
  <c r="E210" i="91"/>
  <c r="E209" i="92"/>
  <c r="F210" i="69"/>
  <c r="F210" i="91"/>
  <c r="G210" i="68"/>
  <c r="G210" i="69"/>
  <c r="H210" i="69"/>
  <c r="H210" i="91" s="1"/>
  <c r="I210" i="69"/>
  <c r="I210" i="91" s="1"/>
  <c r="J210" i="68"/>
  <c r="J210" i="69"/>
  <c r="J210" i="91" s="1"/>
  <c r="K210" i="91"/>
  <c r="K209" i="92"/>
  <c r="B210" i="91"/>
  <c r="C211" i="68"/>
  <c r="L211" i="68" s="1"/>
  <c r="C211" i="69"/>
  <c r="L211" i="69" s="1"/>
  <c r="D211" i="68"/>
  <c r="D211" i="69"/>
  <c r="E211" i="91"/>
  <c r="E210" i="92"/>
  <c r="F211" i="69"/>
  <c r="F211" i="91" s="1"/>
  <c r="G211" i="68"/>
  <c r="G211" i="69"/>
  <c r="H211" i="69"/>
  <c r="H211" i="91" s="1"/>
  <c r="I211" i="69"/>
  <c r="I211" i="91" s="1"/>
  <c r="J211" i="68"/>
  <c r="J211" i="69"/>
  <c r="K211" i="91"/>
  <c r="K210" i="92"/>
  <c r="B211" i="91"/>
  <c r="C212" i="68"/>
  <c r="L212" i="68" s="1"/>
  <c r="C212" i="69"/>
  <c r="D212" i="68"/>
  <c r="D212" i="69"/>
  <c r="E212" i="91"/>
  <c r="E211" i="92"/>
  <c r="F212" i="69"/>
  <c r="F212" i="91"/>
  <c r="G212" i="68"/>
  <c r="G212" i="69"/>
  <c r="H212" i="69"/>
  <c r="H212" i="91" s="1"/>
  <c r="H211" i="92" s="1"/>
  <c r="I212" i="69"/>
  <c r="I212" i="91" s="1"/>
  <c r="J212" i="68"/>
  <c r="J212" i="69"/>
  <c r="K212" i="91"/>
  <c r="K211" i="92"/>
  <c r="B212" i="91"/>
  <c r="C213" i="68"/>
  <c r="L213" i="68" s="1"/>
  <c r="C213" i="69"/>
  <c r="L213" i="69" s="1"/>
  <c r="D213" i="68"/>
  <c r="D213" i="69"/>
  <c r="E213" i="91"/>
  <c r="E212" i="92"/>
  <c r="F213" i="69"/>
  <c r="G213" i="68"/>
  <c r="G213" i="69"/>
  <c r="H213" i="69"/>
  <c r="H213" i="91"/>
  <c r="I213" i="69"/>
  <c r="I213" i="91"/>
  <c r="J213" i="68"/>
  <c r="J213" i="69"/>
  <c r="K213" i="91"/>
  <c r="K212" i="92"/>
  <c r="B213" i="91"/>
  <c r="C214" i="68"/>
  <c r="C214" i="69"/>
  <c r="L214" i="69" s="1"/>
  <c r="D214" i="68"/>
  <c r="D214" i="69"/>
  <c r="E214" i="91"/>
  <c r="E213" i="92"/>
  <c r="F214" i="69"/>
  <c r="F214" i="91"/>
  <c r="G214" i="68"/>
  <c r="G214" i="69"/>
  <c r="H214" i="69"/>
  <c r="H214" i="91" s="1"/>
  <c r="I214" i="69"/>
  <c r="I214" i="91" s="1"/>
  <c r="J214" i="68"/>
  <c r="J214" i="69"/>
  <c r="J214" i="91" s="1"/>
  <c r="K214" i="91"/>
  <c r="K213" i="92"/>
  <c r="B214" i="91"/>
  <c r="C215" i="68"/>
  <c r="L215" i="68" s="1"/>
  <c r="C215" i="69"/>
  <c r="L215" i="69" s="1"/>
  <c r="D215" i="68"/>
  <c r="D215" i="69"/>
  <c r="E215" i="91"/>
  <c r="E214" i="92"/>
  <c r="F215" i="69"/>
  <c r="F215" i="91" s="1"/>
  <c r="G215" i="68"/>
  <c r="G215" i="69"/>
  <c r="H215" i="69"/>
  <c r="H215" i="91"/>
  <c r="I215" i="69"/>
  <c r="I215" i="91"/>
  <c r="J215" i="68"/>
  <c r="J215" i="69"/>
  <c r="K215" i="91"/>
  <c r="K214" i="92"/>
  <c r="B215" i="91"/>
  <c r="C216" i="68"/>
  <c r="C216" i="69"/>
  <c r="L216" i="69" s="1"/>
  <c r="D216" i="68"/>
  <c r="D216" i="69"/>
  <c r="E216" i="91"/>
  <c r="E215" i="92"/>
  <c r="F216" i="69"/>
  <c r="G216" i="68"/>
  <c r="G216" i="69"/>
  <c r="H216" i="69"/>
  <c r="I216" i="69"/>
  <c r="J216" i="68"/>
  <c r="J216" i="69"/>
  <c r="K216" i="91"/>
  <c r="K215" i="92"/>
  <c r="B216" i="91"/>
  <c r="C217" i="68"/>
  <c r="C217" i="69"/>
  <c r="D217" i="68"/>
  <c r="D217" i="69"/>
  <c r="E217" i="91"/>
  <c r="E216" i="92"/>
  <c r="F217" i="69"/>
  <c r="F217" i="91" s="1"/>
  <c r="G217" i="68"/>
  <c r="G217" i="69"/>
  <c r="H217" i="69"/>
  <c r="H217" i="91" s="1"/>
  <c r="I217" i="69"/>
  <c r="I217" i="91" s="1"/>
  <c r="I216" i="92" s="1"/>
  <c r="J217" i="68"/>
  <c r="J217" i="69"/>
  <c r="K217" i="91"/>
  <c r="K216" i="92"/>
  <c r="B217" i="91"/>
  <c r="C218" i="68"/>
  <c r="L218" i="68" s="1"/>
  <c r="C218" i="69"/>
  <c r="D218" i="68"/>
  <c r="D218" i="69"/>
  <c r="E218" i="91"/>
  <c r="E217" i="92"/>
  <c r="F218" i="69"/>
  <c r="F218" i="91" s="1"/>
  <c r="G218" i="68"/>
  <c r="G218" i="69"/>
  <c r="G218" i="91" s="1"/>
  <c r="H218" i="69"/>
  <c r="H218" i="91" s="1"/>
  <c r="I218" i="69"/>
  <c r="I218" i="91" s="1"/>
  <c r="I217" i="92" s="1"/>
  <c r="J218" i="68"/>
  <c r="J218" i="69"/>
  <c r="J218" i="91" s="1"/>
  <c r="K218" i="91"/>
  <c r="K217" i="92"/>
  <c r="B218" i="91"/>
  <c r="C219" i="68"/>
  <c r="C219" i="69"/>
  <c r="L219" i="69" s="1"/>
  <c r="D219" i="68"/>
  <c r="D219" i="69"/>
  <c r="D219" i="91" s="1"/>
  <c r="E219" i="91"/>
  <c r="E218" i="92"/>
  <c r="F219" i="69"/>
  <c r="F219" i="91"/>
  <c r="G219" i="68"/>
  <c r="G219" i="69"/>
  <c r="H219" i="69"/>
  <c r="H219" i="91" s="1"/>
  <c r="H218" i="92" s="1"/>
  <c r="I219" i="69"/>
  <c r="I219" i="91" s="1"/>
  <c r="I218" i="92" s="1"/>
  <c r="J219" i="68"/>
  <c r="J219" i="69"/>
  <c r="K219" i="91"/>
  <c r="K218" i="92"/>
  <c r="B219" i="91"/>
  <c r="C220" i="68"/>
  <c r="L220" i="68" s="1"/>
  <c r="C220" i="69"/>
  <c r="D220" i="68"/>
  <c r="D220" i="69"/>
  <c r="E220" i="91"/>
  <c r="E219" i="92"/>
  <c r="F220" i="69"/>
  <c r="F220" i="91" s="1"/>
  <c r="G220" i="68"/>
  <c r="G220" i="69"/>
  <c r="H220" i="69"/>
  <c r="H220" i="91"/>
  <c r="H219" i="92" s="1"/>
  <c r="I220" i="69"/>
  <c r="L220" i="69" s="1"/>
  <c r="J220" i="68"/>
  <c r="J220" i="69"/>
  <c r="K220" i="91"/>
  <c r="K219" i="92"/>
  <c r="B220" i="91"/>
  <c r="C221" i="68"/>
  <c r="L221" i="68" s="1"/>
  <c r="C221" i="69"/>
  <c r="L221" i="69" s="1"/>
  <c r="D221" i="68"/>
  <c r="D221" i="69"/>
  <c r="E221" i="91"/>
  <c r="E220" i="92"/>
  <c r="F221" i="69"/>
  <c r="F221" i="91"/>
  <c r="G221" i="68"/>
  <c r="G221" i="69"/>
  <c r="H221" i="69"/>
  <c r="H221" i="91" s="1"/>
  <c r="I221" i="69"/>
  <c r="I221" i="91" s="1"/>
  <c r="J221" i="68"/>
  <c r="J221" i="69"/>
  <c r="K221" i="91"/>
  <c r="K220" i="92"/>
  <c r="B221" i="91"/>
  <c r="C222" i="68"/>
  <c r="L222" i="68" s="1"/>
  <c r="C222" i="69"/>
  <c r="L222" i="69" s="1"/>
  <c r="D222" i="68"/>
  <c r="D222" i="69"/>
  <c r="E222" i="91"/>
  <c r="E221" i="92"/>
  <c r="F222" i="69"/>
  <c r="F222" i="91" s="1"/>
  <c r="G222" i="68"/>
  <c r="G222" i="69"/>
  <c r="H222" i="69"/>
  <c r="H222" i="91"/>
  <c r="I222" i="69"/>
  <c r="I222" i="91" s="1"/>
  <c r="J222" i="68"/>
  <c r="J222" i="69"/>
  <c r="K222" i="91"/>
  <c r="K221" i="92"/>
  <c r="B222" i="91"/>
  <c r="C223" i="68"/>
  <c r="L223" i="68" s="1"/>
  <c r="C223" i="69"/>
  <c r="L223" i="69" s="1"/>
  <c r="D223" i="68"/>
  <c r="D223" i="69"/>
  <c r="D236" i="69" s="1"/>
  <c r="E223" i="91"/>
  <c r="E222" i="92"/>
  <c r="F223" i="69"/>
  <c r="F223" i="91" s="1"/>
  <c r="G223" i="68"/>
  <c r="G223" i="69"/>
  <c r="H223" i="69"/>
  <c r="H223" i="91"/>
  <c r="I223" i="69"/>
  <c r="I223" i="91"/>
  <c r="J223" i="68"/>
  <c r="J223" i="69"/>
  <c r="J223" i="91" s="1"/>
  <c r="K223" i="91"/>
  <c r="K222" i="92"/>
  <c r="B223" i="91"/>
  <c r="C224" i="68"/>
  <c r="L224" i="68" s="1"/>
  <c r="C224" i="69"/>
  <c r="L224" i="69" s="1"/>
  <c r="D224" i="68"/>
  <c r="D224" i="69"/>
  <c r="D224" i="91" s="1"/>
  <c r="E224" i="91"/>
  <c r="E223" i="92"/>
  <c r="F224" i="69"/>
  <c r="F224" i="91"/>
  <c r="G224" i="68"/>
  <c r="G224" i="69"/>
  <c r="H224" i="69"/>
  <c r="H224" i="91" s="1"/>
  <c r="I224" i="69"/>
  <c r="I224" i="91" s="1"/>
  <c r="J224" i="68"/>
  <c r="J224" i="69"/>
  <c r="K224" i="91"/>
  <c r="K223" i="92"/>
  <c r="B224" i="91"/>
  <c r="B223" i="92"/>
  <c r="C225" i="68"/>
  <c r="C225" i="69"/>
  <c r="D225" i="68"/>
  <c r="D225" i="69"/>
  <c r="E225" i="91"/>
  <c r="E224" i="92"/>
  <c r="F225" i="69"/>
  <c r="F225" i="91" s="1"/>
  <c r="G225" i="68"/>
  <c r="G225" i="69"/>
  <c r="H225" i="69"/>
  <c r="H225" i="91"/>
  <c r="I225" i="69"/>
  <c r="I225" i="91" s="1"/>
  <c r="I224" i="92" s="1"/>
  <c r="J225" i="68"/>
  <c r="J225" i="69"/>
  <c r="J225" i="91" s="1"/>
  <c r="J190" i="92" s="1"/>
  <c r="K225" i="91"/>
  <c r="K224" i="92"/>
  <c r="B225" i="91"/>
  <c r="C226" i="68"/>
  <c r="L226" i="68" s="1"/>
  <c r="C226" i="69"/>
  <c r="L226" i="69" s="1"/>
  <c r="D226" i="68"/>
  <c r="D226" i="69"/>
  <c r="E226" i="91"/>
  <c r="E225" i="92"/>
  <c r="F226" i="69"/>
  <c r="F226" i="91"/>
  <c r="G226" i="68"/>
  <c r="G226" i="69"/>
  <c r="H226" i="69"/>
  <c r="H226" i="91" s="1"/>
  <c r="H225" i="92" s="1"/>
  <c r="I226" i="69"/>
  <c r="I226" i="91"/>
  <c r="J226" i="68"/>
  <c r="J226" i="69"/>
  <c r="K226" i="91"/>
  <c r="K225" i="92"/>
  <c r="B226" i="91"/>
  <c r="C227" i="68"/>
  <c r="C227" i="91" s="1"/>
  <c r="C227" i="69"/>
  <c r="L227" i="69" s="1"/>
  <c r="D227" i="68"/>
  <c r="D227" i="69"/>
  <c r="E227" i="91"/>
  <c r="E226" i="92"/>
  <c r="F227" i="69"/>
  <c r="F227" i="91"/>
  <c r="F192" i="92" s="1"/>
  <c r="G227" i="68"/>
  <c r="G227" i="69"/>
  <c r="H227" i="69"/>
  <c r="H227" i="91" s="1"/>
  <c r="I227" i="69"/>
  <c r="I227" i="91" s="1"/>
  <c r="J227" i="68"/>
  <c r="J227" i="69"/>
  <c r="K227" i="91"/>
  <c r="K226" i="92"/>
  <c r="B227" i="91"/>
  <c r="C228" i="68"/>
  <c r="C228" i="69"/>
  <c r="D228" i="68"/>
  <c r="D228" i="69"/>
  <c r="D228" i="91" s="1"/>
  <c r="E228" i="91"/>
  <c r="E227" i="92"/>
  <c r="F228" i="69"/>
  <c r="F228" i="91" s="1"/>
  <c r="F227" i="92" s="1"/>
  <c r="G228" i="68"/>
  <c r="G228" i="69"/>
  <c r="H228" i="69"/>
  <c r="H228" i="91" s="1"/>
  <c r="H227" i="92" s="1"/>
  <c r="I228" i="69"/>
  <c r="I228" i="91"/>
  <c r="J228" i="68"/>
  <c r="J228" i="69"/>
  <c r="K228" i="91"/>
  <c r="K227" i="92"/>
  <c r="B228" i="91"/>
  <c r="B227" i="92"/>
  <c r="C229" i="68"/>
  <c r="C229" i="69"/>
  <c r="L229" i="69" s="1"/>
  <c r="D229" i="68"/>
  <c r="D229" i="69"/>
  <c r="E229" i="91"/>
  <c r="E228" i="92"/>
  <c r="F229" i="69"/>
  <c r="F229" i="91"/>
  <c r="G229" i="68"/>
  <c r="G229" i="69"/>
  <c r="H229" i="69"/>
  <c r="I229" i="69"/>
  <c r="I229" i="91" s="1"/>
  <c r="J229" i="68"/>
  <c r="J229" i="69"/>
  <c r="K229" i="91"/>
  <c r="K228" i="92"/>
  <c r="B229" i="91"/>
  <c r="B228" i="92"/>
  <c r="C230" i="68"/>
  <c r="L230" i="68" s="1"/>
  <c r="C230" i="69"/>
  <c r="L230" i="69" s="1"/>
  <c r="D230" i="68"/>
  <c r="D230" i="69"/>
  <c r="E230" i="91"/>
  <c r="E229" i="92"/>
  <c r="F230" i="69"/>
  <c r="F230" i="91" s="1"/>
  <c r="G230" i="68"/>
  <c r="G230" i="69"/>
  <c r="H230" i="69"/>
  <c r="H230" i="91"/>
  <c r="I230" i="69"/>
  <c r="I230" i="91"/>
  <c r="J230" i="68"/>
  <c r="J230" i="69"/>
  <c r="K230" i="91"/>
  <c r="K229" i="92"/>
  <c r="B230" i="91"/>
  <c r="C231" i="68"/>
  <c r="C231" i="69"/>
  <c r="L231" i="69" s="1"/>
  <c r="D231" i="68"/>
  <c r="D231" i="69"/>
  <c r="E231" i="91"/>
  <c r="E230" i="92"/>
  <c r="F231" i="69"/>
  <c r="F231" i="91" s="1"/>
  <c r="G231" i="68"/>
  <c r="G231" i="69"/>
  <c r="H231" i="69"/>
  <c r="H231" i="91" s="1"/>
  <c r="H230" i="92" s="1"/>
  <c r="I231" i="69"/>
  <c r="I231" i="91" s="1"/>
  <c r="J231" i="68"/>
  <c r="J231" i="69"/>
  <c r="K231" i="91"/>
  <c r="K230" i="92"/>
  <c r="B231" i="91"/>
  <c r="C232" i="68"/>
  <c r="L232" i="68" s="1"/>
  <c r="C232" i="69"/>
  <c r="L232" i="69" s="1"/>
  <c r="D232" i="68"/>
  <c r="D232" i="69"/>
  <c r="E232" i="91"/>
  <c r="E231" i="92"/>
  <c r="F232" i="69"/>
  <c r="F232" i="91" s="1"/>
  <c r="G232" i="68"/>
  <c r="G232" i="69"/>
  <c r="H232" i="69"/>
  <c r="H232" i="91"/>
  <c r="I232" i="69"/>
  <c r="I232" i="91"/>
  <c r="J232" i="68"/>
  <c r="J232" i="69"/>
  <c r="K232" i="91"/>
  <c r="K231" i="92"/>
  <c r="B232" i="91"/>
  <c r="B231" i="92"/>
  <c r="C233" i="68"/>
  <c r="C233" i="69"/>
  <c r="C232" i="72" s="1"/>
  <c r="D233" i="68"/>
  <c r="D233" i="69"/>
  <c r="E233" i="91"/>
  <c r="E232" i="92"/>
  <c r="F233" i="69"/>
  <c r="F233" i="91"/>
  <c r="G233" i="68"/>
  <c r="G233" i="69"/>
  <c r="H233" i="69"/>
  <c r="H233" i="91" s="1"/>
  <c r="I233" i="69"/>
  <c r="I233" i="91" s="1"/>
  <c r="J233" i="68"/>
  <c r="J233" i="69"/>
  <c r="K233" i="91"/>
  <c r="K232" i="92"/>
  <c r="B233" i="91"/>
  <c r="B232" i="92"/>
  <c r="C234" i="68"/>
  <c r="L234" i="68" s="1"/>
  <c r="C234" i="69"/>
  <c r="L234" i="69" s="1"/>
  <c r="D234" i="68"/>
  <c r="D234" i="69"/>
  <c r="D234" i="91" s="1"/>
  <c r="E234" i="91"/>
  <c r="E233" i="92"/>
  <c r="F234" i="69"/>
  <c r="F234" i="91"/>
  <c r="F199" i="92" s="1"/>
  <c r="G234" i="68"/>
  <c r="G234" i="69"/>
  <c r="H234" i="69"/>
  <c r="H234" i="91" s="1"/>
  <c r="I234" i="69"/>
  <c r="I234" i="91" s="1"/>
  <c r="J234" i="68"/>
  <c r="J234" i="69"/>
  <c r="K234" i="91"/>
  <c r="K233" i="92"/>
  <c r="B234" i="91"/>
  <c r="B233" i="92"/>
  <c r="C235" i="68"/>
  <c r="L235" i="68" s="1"/>
  <c r="C235" i="69"/>
  <c r="L235" i="69" s="1"/>
  <c r="D235" i="68"/>
  <c r="D235" i="69"/>
  <c r="D235" i="91" s="1"/>
  <c r="E235" i="91"/>
  <c r="E234" i="92"/>
  <c r="F235" i="69"/>
  <c r="F235" i="91" s="1"/>
  <c r="F234" i="92" s="1"/>
  <c r="G235" i="68"/>
  <c r="G235" i="69"/>
  <c r="G200" i="72" s="1"/>
  <c r="H235" i="69"/>
  <c r="H235" i="91" s="1"/>
  <c r="I235" i="69"/>
  <c r="I235" i="91"/>
  <c r="J235" i="68"/>
  <c r="J235" i="69"/>
  <c r="K235" i="91"/>
  <c r="K234" i="92"/>
  <c r="B235" i="91"/>
  <c r="B234" i="92"/>
  <c r="E236" i="68"/>
  <c r="E236" i="69"/>
  <c r="E236" i="91"/>
  <c r="E235" i="92"/>
  <c r="F236" i="68"/>
  <c r="H236" i="68"/>
  <c r="I236" i="68"/>
  <c r="K236" i="68"/>
  <c r="K236" i="69"/>
  <c r="K236" i="91"/>
  <c r="B236" i="68"/>
  <c r="B236" i="69"/>
  <c r="B236" i="91"/>
  <c r="B209" i="92"/>
  <c r="B210" i="92"/>
  <c r="B211" i="92"/>
  <c r="B212" i="92"/>
  <c r="B214" i="92"/>
  <c r="B215" i="92"/>
  <c r="B216" i="92"/>
  <c r="B217" i="92"/>
  <c r="B218" i="92"/>
  <c r="B219" i="92"/>
  <c r="B220" i="92"/>
  <c r="B221" i="92"/>
  <c r="B222" i="92"/>
  <c r="B224" i="92"/>
  <c r="B226" i="92"/>
  <c r="B229" i="92"/>
  <c r="B230" i="92"/>
  <c r="B208" i="92"/>
  <c r="C175" i="68"/>
  <c r="L175" i="68" s="1"/>
  <c r="C175" i="69"/>
  <c r="L175" i="69" s="1"/>
  <c r="D175" i="68"/>
  <c r="D175" i="69"/>
  <c r="E175" i="91"/>
  <c r="E174" i="92"/>
  <c r="F175" i="68"/>
  <c r="F175" i="69"/>
  <c r="F175" i="91" s="1"/>
  <c r="G175" i="68"/>
  <c r="G175" i="69"/>
  <c r="H175" i="69"/>
  <c r="H175" i="91" s="1"/>
  <c r="I175" i="69"/>
  <c r="I175" i="91" s="1"/>
  <c r="J175" i="68"/>
  <c r="J175" i="69"/>
  <c r="K175" i="91"/>
  <c r="K174" i="92"/>
  <c r="B175" i="91"/>
  <c r="C176" i="68"/>
  <c r="L176" i="68" s="1"/>
  <c r="C176" i="69"/>
  <c r="L176" i="69" s="1"/>
  <c r="D176" i="68"/>
  <c r="D176" i="69"/>
  <c r="E176" i="91"/>
  <c r="F176" i="68"/>
  <c r="F176" i="69"/>
  <c r="G176" i="68"/>
  <c r="G176" i="69"/>
  <c r="H176" i="69"/>
  <c r="H176" i="91" s="1"/>
  <c r="I176" i="69"/>
  <c r="I176" i="91" s="1"/>
  <c r="J176" i="68"/>
  <c r="J176" i="69"/>
  <c r="K176" i="91"/>
  <c r="K175" i="92"/>
  <c r="B176" i="91"/>
  <c r="C177" i="68"/>
  <c r="L177" i="68" s="1"/>
  <c r="C177" i="69"/>
  <c r="L177" i="69" s="1"/>
  <c r="D177" i="68"/>
  <c r="D177" i="69"/>
  <c r="E177" i="91"/>
  <c r="E176" i="92"/>
  <c r="F177" i="68"/>
  <c r="F177" i="69"/>
  <c r="G177" i="68"/>
  <c r="G177" i="69"/>
  <c r="H177" i="69"/>
  <c r="H177" i="91" s="1"/>
  <c r="I177" i="69"/>
  <c r="I177" i="91" s="1"/>
  <c r="J177" i="68"/>
  <c r="J177" i="69"/>
  <c r="K177" i="91"/>
  <c r="K176" i="92"/>
  <c r="B177" i="91"/>
  <c r="C178" i="68"/>
  <c r="L178" i="68" s="1"/>
  <c r="C178" i="69"/>
  <c r="L178" i="69" s="1"/>
  <c r="D178" i="68"/>
  <c r="D178" i="69"/>
  <c r="E178" i="91"/>
  <c r="E177" i="92"/>
  <c r="F178" i="68"/>
  <c r="F178" i="69"/>
  <c r="G178" i="68"/>
  <c r="G178" i="69"/>
  <c r="H178" i="69"/>
  <c r="H178" i="91" s="1"/>
  <c r="I178" i="69"/>
  <c r="I178" i="91" s="1"/>
  <c r="J178" i="68"/>
  <c r="J178" i="69"/>
  <c r="K178" i="91"/>
  <c r="K177" i="92"/>
  <c r="B178" i="91"/>
  <c r="C179" i="68"/>
  <c r="L179" i="68" s="1"/>
  <c r="C179" i="69"/>
  <c r="L179" i="69" s="1"/>
  <c r="D179" i="68"/>
  <c r="D179" i="69"/>
  <c r="E179" i="91"/>
  <c r="E178" i="92"/>
  <c r="F179" i="68"/>
  <c r="F179" i="69"/>
  <c r="G179" i="68"/>
  <c r="G179" i="69"/>
  <c r="H179" i="69"/>
  <c r="H179" i="91" s="1"/>
  <c r="I179" i="69"/>
  <c r="I179" i="91" s="1"/>
  <c r="J179" i="68"/>
  <c r="J179" i="69"/>
  <c r="K179" i="91"/>
  <c r="K178" i="92"/>
  <c r="B179" i="91"/>
  <c r="C180" i="68"/>
  <c r="C180" i="69"/>
  <c r="L180" i="69" s="1"/>
  <c r="D180" i="68"/>
  <c r="D180" i="69"/>
  <c r="E180" i="91"/>
  <c r="E179" i="92"/>
  <c r="F180" i="68"/>
  <c r="F180" i="69"/>
  <c r="G180" i="68"/>
  <c r="G180" i="69"/>
  <c r="H180" i="69"/>
  <c r="H180" i="91" s="1"/>
  <c r="I180" i="69"/>
  <c r="I180" i="91" s="1"/>
  <c r="J180" i="68"/>
  <c r="J180" i="69"/>
  <c r="K180" i="91"/>
  <c r="K179" i="92"/>
  <c r="B180" i="91"/>
  <c r="C181" i="68"/>
  <c r="L181" i="68" s="1"/>
  <c r="C181" i="69"/>
  <c r="L181" i="69" s="1"/>
  <c r="D181" i="68"/>
  <c r="D181" i="69"/>
  <c r="E181" i="91"/>
  <c r="E180" i="92"/>
  <c r="F181" i="68"/>
  <c r="F181" i="69"/>
  <c r="G181" i="68"/>
  <c r="G181" i="69"/>
  <c r="H181" i="69"/>
  <c r="H181" i="91"/>
  <c r="I181" i="69"/>
  <c r="I181" i="91" s="1"/>
  <c r="J181" i="68"/>
  <c r="J181" i="69"/>
  <c r="J181" i="91" s="1"/>
  <c r="K181" i="91"/>
  <c r="K180" i="92"/>
  <c r="B181" i="91"/>
  <c r="C182" i="68"/>
  <c r="L182" i="68" s="1"/>
  <c r="C182" i="69"/>
  <c r="C182" i="91" s="1"/>
  <c r="O182" i="91" s="1"/>
  <c r="D182" i="68"/>
  <c r="D182" i="69"/>
  <c r="E182" i="91"/>
  <c r="E181" i="92"/>
  <c r="F182" i="68"/>
  <c r="F182" i="69"/>
  <c r="G182" i="68"/>
  <c r="G182" i="69"/>
  <c r="H182" i="69"/>
  <c r="H182" i="91" s="1"/>
  <c r="I182" i="69"/>
  <c r="I182" i="91" s="1"/>
  <c r="J182" i="68"/>
  <c r="J182" i="69"/>
  <c r="K182" i="91"/>
  <c r="K181" i="92"/>
  <c r="B182" i="91"/>
  <c r="C183" i="68"/>
  <c r="L183" i="68" s="1"/>
  <c r="C183" i="69"/>
  <c r="L183" i="69" s="1"/>
  <c r="D183" i="68"/>
  <c r="D183" i="69"/>
  <c r="E183" i="91"/>
  <c r="E182" i="92"/>
  <c r="F183" i="68"/>
  <c r="F183" i="69"/>
  <c r="G183" i="68"/>
  <c r="G183" i="69"/>
  <c r="H183" i="69"/>
  <c r="H183" i="91" s="1"/>
  <c r="I183" i="69"/>
  <c r="I183" i="91" s="1"/>
  <c r="J183" i="68"/>
  <c r="J183" i="69"/>
  <c r="K183" i="91"/>
  <c r="K182" i="92"/>
  <c r="B183" i="91"/>
  <c r="C184" i="68"/>
  <c r="L184" i="68" s="1"/>
  <c r="C184" i="69"/>
  <c r="L184" i="69" s="1"/>
  <c r="D184" i="68"/>
  <c r="D184" i="69"/>
  <c r="E184" i="91"/>
  <c r="E183" i="92"/>
  <c r="F184" i="68"/>
  <c r="F184" i="69"/>
  <c r="G184" i="68"/>
  <c r="G184" i="69"/>
  <c r="H184" i="69"/>
  <c r="H184" i="91"/>
  <c r="I184" i="69"/>
  <c r="I184" i="91" s="1"/>
  <c r="J184" i="68"/>
  <c r="J184" i="69"/>
  <c r="K184" i="91"/>
  <c r="K183" i="92"/>
  <c r="B184" i="91"/>
  <c r="C185" i="68"/>
  <c r="L185" i="68" s="1"/>
  <c r="C185" i="69"/>
  <c r="L185" i="69" s="1"/>
  <c r="D185" i="68"/>
  <c r="D185" i="69"/>
  <c r="E185" i="91"/>
  <c r="E184" i="92"/>
  <c r="F185" i="68"/>
  <c r="F185" i="69"/>
  <c r="F185" i="91" s="1"/>
  <c r="G185" i="68"/>
  <c r="G185" i="69"/>
  <c r="H185" i="69"/>
  <c r="H185" i="91" s="1"/>
  <c r="I185" i="69"/>
  <c r="I185" i="91"/>
  <c r="J185" i="68"/>
  <c r="J185" i="69"/>
  <c r="K185" i="91"/>
  <c r="K184" i="92"/>
  <c r="B185" i="91"/>
  <c r="C186" i="68"/>
  <c r="L186" i="68" s="1"/>
  <c r="C186" i="69"/>
  <c r="L186" i="69" s="1"/>
  <c r="D186" i="68"/>
  <c r="D186" i="69"/>
  <c r="E186" i="91"/>
  <c r="E185" i="92"/>
  <c r="F186" i="68"/>
  <c r="F186" i="69"/>
  <c r="G186" i="68"/>
  <c r="G186" i="69"/>
  <c r="H186" i="69"/>
  <c r="H186" i="91" s="1"/>
  <c r="I186" i="69"/>
  <c r="I186" i="91" s="1"/>
  <c r="J186" i="68"/>
  <c r="J186" i="69"/>
  <c r="K186" i="91"/>
  <c r="K185" i="92"/>
  <c r="B186" i="91"/>
  <c r="C187" i="68"/>
  <c r="L187" i="68" s="1"/>
  <c r="C187" i="69"/>
  <c r="L187" i="69" s="1"/>
  <c r="D187" i="68"/>
  <c r="D187" i="69"/>
  <c r="E187" i="91"/>
  <c r="E186" i="92"/>
  <c r="F187" i="68"/>
  <c r="F187" i="69"/>
  <c r="G187" i="68"/>
  <c r="G187" i="69"/>
  <c r="H187" i="69"/>
  <c r="H187" i="91"/>
  <c r="I187" i="69"/>
  <c r="I187" i="91"/>
  <c r="J187" i="68"/>
  <c r="J187" i="69"/>
  <c r="K187" i="91"/>
  <c r="K186" i="92"/>
  <c r="B187" i="91"/>
  <c r="C188" i="68"/>
  <c r="L188" i="68" s="1"/>
  <c r="C188" i="69"/>
  <c r="L188" i="69" s="1"/>
  <c r="D188" i="68"/>
  <c r="D188" i="69"/>
  <c r="E188" i="91"/>
  <c r="E187" i="92"/>
  <c r="F188" i="68"/>
  <c r="F188" i="69"/>
  <c r="G188" i="68"/>
  <c r="G188" i="69"/>
  <c r="H188" i="69"/>
  <c r="H188" i="91" s="1"/>
  <c r="I188" i="69"/>
  <c r="I188" i="91" s="1"/>
  <c r="J188" i="68"/>
  <c r="J188" i="69"/>
  <c r="K188" i="91"/>
  <c r="K187" i="92"/>
  <c r="B188" i="91"/>
  <c r="C189" i="68"/>
  <c r="C189" i="69"/>
  <c r="L189" i="69" s="1"/>
  <c r="D189" i="68"/>
  <c r="D189" i="69"/>
  <c r="E189" i="91"/>
  <c r="E188" i="92"/>
  <c r="F189" i="68"/>
  <c r="F189" i="69"/>
  <c r="G189" i="68"/>
  <c r="G189" i="69"/>
  <c r="H189" i="69"/>
  <c r="H189" i="91" s="1"/>
  <c r="I189" i="69"/>
  <c r="I189" i="91"/>
  <c r="I188" i="92" s="1"/>
  <c r="J189" i="68"/>
  <c r="J189" i="69"/>
  <c r="J189" i="91"/>
  <c r="K189" i="91"/>
  <c r="K188" i="92"/>
  <c r="B189" i="91"/>
  <c r="C190" i="68"/>
  <c r="L190" i="68" s="1"/>
  <c r="C190" i="69"/>
  <c r="L190" i="69" s="1"/>
  <c r="D190" i="68"/>
  <c r="D190" i="69"/>
  <c r="E190" i="91"/>
  <c r="E189" i="92"/>
  <c r="F190" i="68"/>
  <c r="F190" i="69"/>
  <c r="G190" i="68"/>
  <c r="G190" i="69"/>
  <c r="H190" i="69"/>
  <c r="H190" i="91"/>
  <c r="I190" i="69"/>
  <c r="J190" i="68"/>
  <c r="J190" i="69"/>
  <c r="K190" i="91"/>
  <c r="K189" i="92"/>
  <c r="B190" i="91"/>
  <c r="C191" i="68"/>
  <c r="L191" i="68" s="1"/>
  <c r="C191" i="69"/>
  <c r="L191" i="69" s="1"/>
  <c r="D191" i="68"/>
  <c r="D191" i="69"/>
  <c r="E191" i="91"/>
  <c r="E190" i="92"/>
  <c r="F191" i="68"/>
  <c r="F191" i="69"/>
  <c r="G191" i="68"/>
  <c r="G191" i="69"/>
  <c r="H191" i="69"/>
  <c r="H191" i="91" s="1"/>
  <c r="I191" i="69"/>
  <c r="I191" i="91" s="1"/>
  <c r="J191" i="68"/>
  <c r="J191" i="69"/>
  <c r="K191" i="91"/>
  <c r="K190" i="92"/>
  <c r="B191" i="91"/>
  <c r="C192" i="68"/>
  <c r="L192" i="68" s="1"/>
  <c r="C192" i="69"/>
  <c r="L192" i="69" s="1"/>
  <c r="D192" i="68"/>
  <c r="D192" i="69"/>
  <c r="E192" i="91"/>
  <c r="E191" i="92"/>
  <c r="F192" i="68"/>
  <c r="F192" i="69"/>
  <c r="G192" i="68"/>
  <c r="G192" i="69"/>
  <c r="H192" i="69"/>
  <c r="H192" i="91"/>
  <c r="I192" i="69"/>
  <c r="I192" i="91" s="1"/>
  <c r="J192" i="68"/>
  <c r="J192" i="69"/>
  <c r="K192" i="91"/>
  <c r="K191" i="92"/>
  <c r="B192" i="91"/>
  <c r="C193" i="68"/>
  <c r="L193" i="68" s="1"/>
  <c r="C193" i="69"/>
  <c r="L193" i="69" s="1"/>
  <c r="D193" i="68"/>
  <c r="D193" i="69"/>
  <c r="E193" i="91"/>
  <c r="E192" i="92"/>
  <c r="F193" i="68"/>
  <c r="F193" i="69"/>
  <c r="G193" i="68"/>
  <c r="G193" i="69"/>
  <c r="H193" i="69"/>
  <c r="H193" i="91"/>
  <c r="I193" i="69"/>
  <c r="I193" i="91" s="1"/>
  <c r="J193" i="68"/>
  <c r="J193" i="69"/>
  <c r="K193" i="91"/>
  <c r="K192" i="92"/>
  <c r="B193" i="91"/>
  <c r="C194" i="68"/>
  <c r="L194" i="68" s="1"/>
  <c r="C194" i="69"/>
  <c r="L194" i="69" s="1"/>
  <c r="D194" i="68"/>
  <c r="D194" i="69"/>
  <c r="E194" i="91"/>
  <c r="E193" i="92"/>
  <c r="F194" i="68"/>
  <c r="F194" i="69"/>
  <c r="G194" i="68"/>
  <c r="G194" i="69"/>
  <c r="H194" i="69"/>
  <c r="H194" i="91"/>
  <c r="I194" i="69"/>
  <c r="I194" i="91" s="1"/>
  <c r="J194" i="68"/>
  <c r="J194" i="69"/>
  <c r="K194" i="91"/>
  <c r="K193" i="92"/>
  <c r="B194" i="91"/>
  <c r="C195" i="68"/>
  <c r="L195" i="68" s="1"/>
  <c r="C195" i="69"/>
  <c r="L195" i="69" s="1"/>
  <c r="D195" i="68"/>
  <c r="D195" i="69"/>
  <c r="E195" i="91"/>
  <c r="E194" i="92"/>
  <c r="F195" i="68"/>
  <c r="F195" i="69"/>
  <c r="G195" i="68"/>
  <c r="G195" i="69"/>
  <c r="H195" i="69"/>
  <c r="H195" i="91"/>
  <c r="I195" i="69"/>
  <c r="I195" i="91" s="1"/>
  <c r="J195" i="68"/>
  <c r="J195" i="69"/>
  <c r="K195" i="91"/>
  <c r="K194" i="92"/>
  <c r="B195" i="91"/>
  <c r="C196" i="68"/>
  <c r="L196" i="68" s="1"/>
  <c r="C196" i="69"/>
  <c r="L196" i="69" s="1"/>
  <c r="D196" i="68"/>
  <c r="D196" i="69"/>
  <c r="E196" i="91"/>
  <c r="E195" i="92"/>
  <c r="F196" i="68"/>
  <c r="F196" i="69"/>
  <c r="G196" i="68"/>
  <c r="G196" i="69"/>
  <c r="H196" i="69"/>
  <c r="H196" i="91"/>
  <c r="I196" i="69"/>
  <c r="I196" i="91"/>
  <c r="J196" i="68"/>
  <c r="J196" i="69"/>
  <c r="K196" i="91"/>
  <c r="K195" i="92"/>
  <c r="B196" i="91"/>
  <c r="C197" i="68"/>
  <c r="L197" i="68" s="1"/>
  <c r="C197" i="69"/>
  <c r="L197" i="69" s="1"/>
  <c r="D197" i="68"/>
  <c r="D197" i="91" s="1"/>
  <c r="D197" i="69"/>
  <c r="E197" i="91"/>
  <c r="E196" i="92"/>
  <c r="F197" i="68"/>
  <c r="F197" i="69"/>
  <c r="G197" i="68"/>
  <c r="G197" i="69"/>
  <c r="H197" i="69"/>
  <c r="H197" i="91" s="1"/>
  <c r="I197" i="69"/>
  <c r="I197" i="91" s="1"/>
  <c r="J197" i="68"/>
  <c r="J197" i="69"/>
  <c r="K197" i="91"/>
  <c r="K196" i="92"/>
  <c r="B197" i="91"/>
  <c r="C198" i="68"/>
  <c r="L198" i="68" s="1"/>
  <c r="C198" i="69"/>
  <c r="L198" i="69" s="1"/>
  <c r="D198" i="68"/>
  <c r="D198" i="69"/>
  <c r="E198" i="91"/>
  <c r="E197" i="92"/>
  <c r="F198" i="68"/>
  <c r="F198" i="69"/>
  <c r="G198" i="68"/>
  <c r="G198" i="69"/>
  <c r="H198" i="69"/>
  <c r="H198" i="91" s="1"/>
  <c r="I198" i="69"/>
  <c r="I198" i="91" s="1"/>
  <c r="J198" i="68"/>
  <c r="J198" i="69"/>
  <c r="K198" i="91"/>
  <c r="K197" i="92"/>
  <c r="B198" i="91"/>
  <c r="C199" i="68"/>
  <c r="L199" i="68" s="1"/>
  <c r="C199" i="69"/>
  <c r="L199" i="69" s="1"/>
  <c r="D199" i="68"/>
  <c r="D199" i="69"/>
  <c r="E199" i="91"/>
  <c r="E198" i="92"/>
  <c r="F199" i="68"/>
  <c r="F199" i="69"/>
  <c r="G199" i="68"/>
  <c r="G199" i="69"/>
  <c r="G199" i="91" s="1"/>
  <c r="S199" i="91" s="1"/>
  <c r="H199" i="69"/>
  <c r="H199" i="91" s="1"/>
  <c r="I199" i="69"/>
  <c r="I199" i="91" s="1"/>
  <c r="J199" i="68"/>
  <c r="J199" i="69"/>
  <c r="K199" i="91"/>
  <c r="K198" i="92"/>
  <c r="B199" i="91"/>
  <c r="C200" i="68"/>
  <c r="L200" i="68" s="1"/>
  <c r="C200" i="69"/>
  <c r="L200" i="69" s="1"/>
  <c r="D200" i="68"/>
  <c r="D200" i="69"/>
  <c r="E200" i="91"/>
  <c r="E199" i="92"/>
  <c r="F200" i="68"/>
  <c r="F200" i="69"/>
  <c r="G200" i="68"/>
  <c r="G200" i="69"/>
  <c r="H200" i="69"/>
  <c r="H200" i="91"/>
  <c r="I200" i="69"/>
  <c r="I200" i="91" s="1"/>
  <c r="J200" i="68"/>
  <c r="J200" i="69"/>
  <c r="K200" i="91"/>
  <c r="K199" i="92"/>
  <c r="B200" i="91"/>
  <c r="C201" i="68"/>
  <c r="L201" i="68" s="1"/>
  <c r="C201" i="69"/>
  <c r="L201" i="69" s="1"/>
  <c r="D201" i="68"/>
  <c r="D201" i="69"/>
  <c r="E201" i="91"/>
  <c r="E200" i="92"/>
  <c r="F201" i="68"/>
  <c r="F201" i="69"/>
  <c r="F201" i="91" s="1"/>
  <c r="G201" i="68"/>
  <c r="G201" i="69"/>
  <c r="H201" i="69"/>
  <c r="H201" i="91"/>
  <c r="I201" i="69"/>
  <c r="I201" i="91"/>
  <c r="J201" i="68"/>
  <c r="J201" i="69"/>
  <c r="K201" i="91"/>
  <c r="K200" i="92"/>
  <c r="B201" i="91"/>
  <c r="E202" i="68"/>
  <c r="E202" i="69"/>
  <c r="E202" i="91"/>
  <c r="H202" i="68"/>
  <c r="I202" i="68"/>
  <c r="K202" i="68"/>
  <c r="K202" i="69"/>
  <c r="K202" i="91"/>
  <c r="B202" i="68"/>
  <c r="B202" i="69"/>
  <c r="B202" i="91"/>
  <c r="B175" i="92"/>
  <c r="B176" i="92"/>
  <c r="B178" i="92"/>
  <c r="B179" i="92"/>
  <c r="B180" i="92"/>
  <c r="B181" i="92"/>
  <c r="B182" i="92"/>
  <c r="B183" i="92"/>
  <c r="B184" i="92"/>
  <c r="B186" i="92"/>
  <c r="B187" i="92"/>
  <c r="B188" i="92"/>
  <c r="B189" i="92"/>
  <c r="B190" i="92"/>
  <c r="B191" i="92"/>
  <c r="B192" i="92"/>
  <c r="B194" i="92"/>
  <c r="B195" i="92"/>
  <c r="B196" i="92"/>
  <c r="B198" i="92"/>
  <c r="B199" i="92"/>
  <c r="B200" i="92"/>
  <c r="B174" i="92"/>
  <c r="C141" i="68"/>
  <c r="L141" i="68" s="1"/>
  <c r="C141" i="69"/>
  <c r="D141" i="68"/>
  <c r="D141" i="69"/>
  <c r="D168" i="69" s="1"/>
  <c r="E141" i="91"/>
  <c r="E140" i="92"/>
  <c r="F141" i="68"/>
  <c r="F141" i="69"/>
  <c r="G141" i="68"/>
  <c r="G141" i="69"/>
  <c r="H141" i="69"/>
  <c r="H141" i="91"/>
  <c r="I141" i="69"/>
  <c r="I141" i="91" s="1"/>
  <c r="J141" i="68"/>
  <c r="J141" i="69"/>
  <c r="K141" i="91"/>
  <c r="K140" i="92"/>
  <c r="B141" i="91"/>
  <c r="C142" i="68"/>
  <c r="L142" i="68" s="1"/>
  <c r="C142" i="69"/>
  <c r="D142" i="68"/>
  <c r="D142" i="69"/>
  <c r="E142" i="91"/>
  <c r="F142" i="68"/>
  <c r="F142" i="69"/>
  <c r="G142" i="68"/>
  <c r="G142" i="69"/>
  <c r="H142" i="69"/>
  <c r="H142" i="91" s="1"/>
  <c r="I142" i="69"/>
  <c r="I142" i="91" s="1"/>
  <c r="J142" i="68"/>
  <c r="J142" i="69"/>
  <c r="K142" i="91"/>
  <c r="B142" i="91"/>
  <c r="C143" i="68"/>
  <c r="L143" i="68" s="1"/>
  <c r="C143" i="69"/>
  <c r="D143" i="68"/>
  <c r="D143" i="69"/>
  <c r="E143" i="91"/>
  <c r="E142" i="92"/>
  <c r="F143" i="68"/>
  <c r="F143" i="69"/>
  <c r="G143" i="68"/>
  <c r="G143" i="69"/>
  <c r="H143" i="69"/>
  <c r="H143" i="91" s="1"/>
  <c r="I143" i="69"/>
  <c r="J143" i="68"/>
  <c r="J143" i="69"/>
  <c r="K143" i="91"/>
  <c r="K142" i="92"/>
  <c r="B143" i="91"/>
  <c r="C144" i="68"/>
  <c r="L144" i="68" s="1"/>
  <c r="C144" i="69"/>
  <c r="L144" i="69" s="1"/>
  <c r="D144" i="68"/>
  <c r="D144" i="69"/>
  <c r="E144" i="91"/>
  <c r="E143" i="92"/>
  <c r="F144" i="68"/>
  <c r="F144" i="69"/>
  <c r="G144" i="68"/>
  <c r="G144" i="69"/>
  <c r="H144" i="69"/>
  <c r="H144" i="91"/>
  <c r="I144" i="69"/>
  <c r="J144" i="68"/>
  <c r="J144" i="69"/>
  <c r="K144" i="91"/>
  <c r="B144" i="91"/>
  <c r="C145" i="68"/>
  <c r="L145" i="68" s="1"/>
  <c r="C145" i="69"/>
  <c r="D145" i="68"/>
  <c r="D145" i="69"/>
  <c r="E145" i="91"/>
  <c r="E144" i="92"/>
  <c r="F145" i="68"/>
  <c r="F145" i="69"/>
  <c r="G145" i="68"/>
  <c r="G145" i="69"/>
  <c r="H145" i="69"/>
  <c r="I145" i="69"/>
  <c r="I145" i="91"/>
  <c r="J145" i="68"/>
  <c r="J145" i="69"/>
  <c r="K145" i="91"/>
  <c r="K144" i="92"/>
  <c r="B145" i="91"/>
  <c r="C146" i="68"/>
  <c r="L146" i="68" s="1"/>
  <c r="C146" i="69"/>
  <c r="L146" i="69" s="1"/>
  <c r="D146" i="68"/>
  <c r="D146" i="69"/>
  <c r="E146" i="91"/>
  <c r="E145" i="92"/>
  <c r="F146" i="68"/>
  <c r="F146" i="69"/>
  <c r="G146" i="68"/>
  <c r="G146" i="69"/>
  <c r="H146" i="69"/>
  <c r="I146" i="69"/>
  <c r="I146" i="91"/>
  <c r="J146" i="68"/>
  <c r="J146" i="69"/>
  <c r="K146" i="91"/>
  <c r="B146" i="91"/>
  <c r="C147" i="68"/>
  <c r="L147" i="68" s="1"/>
  <c r="C147" i="69"/>
  <c r="L147" i="69" s="1"/>
  <c r="D147" i="68"/>
  <c r="D147" i="69"/>
  <c r="E147" i="91"/>
  <c r="E146" i="92"/>
  <c r="F147" i="68"/>
  <c r="F147" i="69"/>
  <c r="F147" i="91" s="1"/>
  <c r="G147" i="68"/>
  <c r="G147" i="69"/>
  <c r="H147" i="69"/>
  <c r="H147" i="91" s="1"/>
  <c r="I147" i="69"/>
  <c r="I147" i="91"/>
  <c r="J147" i="68"/>
  <c r="J147" i="69"/>
  <c r="K147" i="91"/>
  <c r="K146" i="92"/>
  <c r="B147" i="91"/>
  <c r="C148" i="68"/>
  <c r="L148" i="68" s="1"/>
  <c r="C148" i="69"/>
  <c r="D148" i="68"/>
  <c r="D148" i="69"/>
  <c r="E148" i="91"/>
  <c r="F148" i="68"/>
  <c r="F148" i="69"/>
  <c r="G148" i="68"/>
  <c r="G148" i="69"/>
  <c r="H148" i="69"/>
  <c r="I148" i="69"/>
  <c r="I148" i="91" s="1"/>
  <c r="J148" i="68"/>
  <c r="J148" i="69"/>
  <c r="K148" i="91"/>
  <c r="K147" i="92"/>
  <c r="B148" i="91"/>
  <c r="C149" i="68"/>
  <c r="L149" i="68" s="1"/>
  <c r="C149" i="69"/>
  <c r="L149" i="69" s="1"/>
  <c r="D149" i="68"/>
  <c r="D149" i="69"/>
  <c r="E149" i="91"/>
  <c r="E148" i="92"/>
  <c r="F149" i="68"/>
  <c r="F149" i="69"/>
  <c r="G149" i="68"/>
  <c r="G149" i="69"/>
  <c r="H149" i="69"/>
  <c r="H149" i="91" s="1"/>
  <c r="I149" i="69"/>
  <c r="I149" i="91" s="1"/>
  <c r="J149" i="68"/>
  <c r="J149" i="69"/>
  <c r="K149" i="91"/>
  <c r="K148" i="92"/>
  <c r="B149" i="91"/>
  <c r="C150" i="68"/>
  <c r="L150" i="68" s="1"/>
  <c r="C150" i="69"/>
  <c r="D150" i="68"/>
  <c r="D150" i="69"/>
  <c r="E150" i="91"/>
  <c r="F150" i="68"/>
  <c r="F150" i="69"/>
  <c r="G150" i="68"/>
  <c r="G150" i="69"/>
  <c r="H150" i="69"/>
  <c r="H150" i="91"/>
  <c r="I150" i="69"/>
  <c r="I150" i="91"/>
  <c r="J150" i="68"/>
  <c r="J150" i="69"/>
  <c r="K150" i="91"/>
  <c r="K149" i="92"/>
  <c r="B150" i="91"/>
  <c r="C151" i="68"/>
  <c r="L151" i="68" s="1"/>
  <c r="C151" i="69"/>
  <c r="D151" i="68"/>
  <c r="D151" i="69"/>
  <c r="E151" i="91"/>
  <c r="E150" i="92"/>
  <c r="F151" i="68"/>
  <c r="F151" i="69"/>
  <c r="G151" i="68"/>
  <c r="G151" i="69"/>
  <c r="H151" i="69"/>
  <c r="H151" i="91"/>
  <c r="I151" i="69"/>
  <c r="I151" i="91" s="1"/>
  <c r="J151" i="68"/>
  <c r="J151" i="69"/>
  <c r="K151" i="91"/>
  <c r="K150" i="92"/>
  <c r="B151" i="91"/>
  <c r="C152" i="68"/>
  <c r="L152" i="68" s="1"/>
  <c r="C152" i="69"/>
  <c r="D152" i="68"/>
  <c r="D152" i="69"/>
  <c r="E152" i="91"/>
  <c r="E151" i="92"/>
  <c r="F152" i="68"/>
  <c r="F152" i="69"/>
  <c r="G152" i="68"/>
  <c r="G152" i="69"/>
  <c r="H152" i="69"/>
  <c r="H152" i="91"/>
  <c r="I152" i="69"/>
  <c r="J152" i="68"/>
  <c r="J152" i="69"/>
  <c r="K152" i="91"/>
  <c r="B152" i="91"/>
  <c r="C153" i="68"/>
  <c r="L153" i="68" s="1"/>
  <c r="C153" i="69"/>
  <c r="L153" i="69" s="1"/>
  <c r="D153" i="68"/>
  <c r="D153" i="69"/>
  <c r="E153" i="91"/>
  <c r="E152" i="92"/>
  <c r="F153" i="68"/>
  <c r="F153" i="69"/>
  <c r="G153" i="68"/>
  <c r="G153" i="69"/>
  <c r="H153" i="69"/>
  <c r="I153" i="69"/>
  <c r="I153" i="91"/>
  <c r="J153" i="68"/>
  <c r="J153" i="69"/>
  <c r="K153" i="91"/>
  <c r="K152" i="92"/>
  <c r="B153" i="91"/>
  <c r="C154" i="68"/>
  <c r="L154" i="68" s="1"/>
  <c r="C154" i="69"/>
  <c r="L154" i="69" s="1"/>
  <c r="D154" i="68"/>
  <c r="D154" i="69"/>
  <c r="E154" i="91"/>
  <c r="E153" i="92"/>
  <c r="F154" i="68"/>
  <c r="F154" i="69"/>
  <c r="G154" i="68"/>
  <c r="G154" i="69"/>
  <c r="H154" i="69"/>
  <c r="H154" i="91" s="1"/>
  <c r="I154" i="69"/>
  <c r="I154" i="91"/>
  <c r="J154" i="68"/>
  <c r="J154" i="91" s="1"/>
  <c r="J154" i="69"/>
  <c r="K154" i="91"/>
  <c r="B154" i="91"/>
  <c r="C155" i="68"/>
  <c r="L155" i="68" s="1"/>
  <c r="C155" i="69"/>
  <c r="D155" i="68"/>
  <c r="D155" i="69"/>
  <c r="E155" i="91"/>
  <c r="E154" i="92"/>
  <c r="F155" i="68"/>
  <c r="F155" i="69"/>
  <c r="G155" i="68"/>
  <c r="G155" i="69"/>
  <c r="H155" i="69"/>
  <c r="H155" i="91"/>
  <c r="I155" i="69"/>
  <c r="J155" i="68"/>
  <c r="J155" i="69"/>
  <c r="K155" i="91"/>
  <c r="K154" i="92"/>
  <c r="B155" i="91"/>
  <c r="C156" i="68"/>
  <c r="L156" i="68" s="1"/>
  <c r="C156" i="69"/>
  <c r="D156" i="68"/>
  <c r="D156" i="69"/>
  <c r="E156" i="91"/>
  <c r="F156" i="68"/>
  <c r="F156" i="69"/>
  <c r="G156" i="68"/>
  <c r="G156" i="69"/>
  <c r="H156" i="69"/>
  <c r="I156" i="69"/>
  <c r="I156" i="91"/>
  <c r="J156" i="68"/>
  <c r="J156" i="69"/>
  <c r="K156" i="91"/>
  <c r="K155" i="92"/>
  <c r="B156" i="91"/>
  <c r="C157" i="68"/>
  <c r="L157" i="68" s="1"/>
  <c r="C157" i="69"/>
  <c r="D157" i="68"/>
  <c r="D157" i="91" s="1"/>
  <c r="D157" i="69"/>
  <c r="E157" i="91"/>
  <c r="E156" i="92"/>
  <c r="F157" i="68"/>
  <c r="F157" i="69"/>
  <c r="G157" i="68"/>
  <c r="G157" i="69"/>
  <c r="H157" i="69"/>
  <c r="H157" i="91" s="1"/>
  <c r="I157" i="69"/>
  <c r="I157" i="91" s="1"/>
  <c r="J157" i="68"/>
  <c r="J157" i="69"/>
  <c r="K157" i="91"/>
  <c r="K156" i="92"/>
  <c r="B157" i="91"/>
  <c r="C158" i="68"/>
  <c r="L158" i="68" s="1"/>
  <c r="C158" i="69"/>
  <c r="D158" i="68"/>
  <c r="D158" i="69"/>
  <c r="E158" i="91"/>
  <c r="F158" i="68"/>
  <c r="F158" i="69"/>
  <c r="G158" i="68"/>
  <c r="G158" i="69"/>
  <c r="H158" i="69"/>
  <c r="H158" i="91" s="1"/>
  <c r="I158" i="69"/>
  <c r="I158" i="91"/>
  <c r="J158" i="68"/>
  <c r="J158" i="69"/>
  <c r="K158" i="91"/>
  <c r="K157" i="92"/>
  <c r="B158" i="91"/>
  <c r="C159" i="68"/>
  <c r="L159" i="68" s="1"/>
  <c r="C159" i="69"/>
  <c r="L159" i="69" s="1"/>
  <c r="D159" i="68"/>
  <c r="D159" i="69"/>
  <c r="E159" i="91"/>
  <c r="E158" i="92"/>
  <c r="F159" i="68"/>
  <c r="F159" i="69"/>
  <c r="G159" i="68"/>
  <c r="G159" i="69"/>
  <c r="H159" i="69"/>
  <c r="I159" i="69"/>
  <c r="I159" i="91"/>
  <c r="J159" i="68"/>
  <c r="J159" i="69"/>
  <c r="K159" i="91"/>
  <c r="K158" i="92"/>
  <c r="B159" i="91"/>
  <c r="C160" i="68"/>
  <c r="L160" i="68" s="1"/>
  <c r="C160" i="69"/>
  <c r="L160" i="69" s="1"/>
  <c r="D160" i="68"/>
  <c r="D160" i="69"/>
  <c r="E160" i="91"/>
  <c r="E159" i="92"/>
  <c r="F160" i="68"/>
  <c r="F160" i="69"/>
  <c r="G160" i="68"/>
  <c r="G160" i="69"/>
  <c r="H160" i="69"/>
  <c r="H160" i="91" s="1"/>
  <c r="I160" i="69"/>
  <c r="I160" i="91"/>
  <c r="J160" i="68"/>
  <c r="J160" i="91" s="1"/>
  <c r="J160" i="69"/>
  <c r="K160" i="91"/>
  <c r="B160" i="91"/>
  <c r="C161" i="68"/>
  <c r="L161" i="68" s="1"/>
  <c r="C161" i="69"/>
  <c r="D161" i="68"/>
  <c r="D161" i="69"/>
  <c r="E161" i="91"/>
  <c r="E160" i="92"/>
  <c r="F161" i="68"/>
  <c r="F161" i="69"/>
  <c r="G161" i="68"/>
  <c r="G161" i="69"/>
  <c r="H161" i="69"/>
  <c r="H161" i="91"/>
  <c r="I161" i="69"/>
  <c r="J161" i="68"/>
  <c r="J161" i="69"/>
  <c r="K161" i="91"/>
  <c r="K160" i="92"/>
  <c r="B161" i="91"/>
  <c r="C162" i="68"/>
  <c r="L162" i="68" s="1"/>
  <c r="C162" i="69"/>
  <c r="D162" i="68"/>
  <c r="D162" i="69"/>
  <c r="E162" i="91"/>
  <c r="E161" i="92"/>
  <c r="F162" i="68"/>
  <c r="F162" i="69"/>
  <c r="G162" i="68"/>
  <c r="G162" i="69"/>
  <c r="H162" i="69"/>
  <c r="H162" i="91"/>
  <c r="I162" i="69"/>
  <c r="I162" i="91" s="1"/>
  <c r="J162" i="68"/>
  <c r="J162" i="91" s="1"/>
  <c r="J162" i="69"/>
  <c r="K162" i="91"/>
  <c r="B162" i="91"/>
  <c r="C163" i="68"/>
  <c r="L163" i="68" s="1"/>
  <c r="C163" i="69"/>
  <c r="D163" i="68"/>
  <c r="D163" i="69"/>
  <c r="E163" i="91"/>
  <c r="E162" i="92"/>
  <c r="F163" i="68"/>
  <c r="F163" i="69"/>
  <c r="G163" i="68"/>
  <c r="G163" i="69"/>
  <c r="H163" i="69"/>
  <c r="H163" i="91"/>
  <c r="I163" i="69"/>
  <c r="I163" i="91"/>
  <c r="J163" i="68"/>
  <c r="J163" i="69"/>
  <c r="K163" i="91"/>
  <c r="K162" i="92"/>
  <c r="B163" i="91"/>
  <c r="C164" i="68"/>
  <c r="L164" i="68" s="1"/>
  <c r="C164" i="69"/>
  <c r="D164" i="68"/>
  <c r="D164" i="69"/>
  <c r="E164" i="91"/>
  <c r="F164" i="68"/>
  <c r="F164" i="69"/>
  <c r="G164" i="68"/>
  <c r="G164" i="69"/>
  <c r="H164" i="69"/>
  <c r="H164" i="91"/>
  <c r="I164" i="69"/>
  <c r="J164" i="68"/>
  <c r="J164" i="69"/>
  <c r="K164" i="91"/>
  <c r="K163" i="92"/>
  <c r="B164" i="91"/>
  <c r="C165" i="68"/>
  <c r="L165" i="68" s="1"/>
  <c r="C165" i="69"/>
  <c r="D165" i="68"/>
  <c r="D165" i="69"/>
  <c r="E165" i="91"/>
  <c r="E164" i="92"/>
  <c r="F165" i="68"/>
  <c r="F165" i="69"/>
  <c r="G165" i="68"/>
  <c r="G165" i="69"/>
  <c r="H165" i="69"/>
  <c r="H165" i="91"/>
  <c r="I165" i="69"/>
  <c r="I165" i="91" s="1"/>
  <c r="J165" i="68"/>
  <c r="J165" i="69"/>
  <c r="K165" i="91"/>
  <c r="K164" i="92"/>
  <c r="B165" i="91"/>
  <c r="C166" i="68"/>
  <c r="L166" i="68" s="1"/>
  <c r="C166" i="69"/>
  <c r="D166" i="68"/>
  <c r="D166" i="69"/>
  <c r="E166" i="91"/>
  <c r="F166" i="68"/>
  <c r="F166" i="69"/>
  <c r="L166" i="69" s="1"/>
  <c r="G166" i="68"/>
  <c r="G166" i="69"/>
  <c r="H166" i="69"/>
  <c r="H166" i="91" s="1"/>
  <c r="I166" i="69"/>
  <c r="I166" i="91" s="1"/>
  <c r="J166" i="68"/>
  <c r="J166" i="69"/>
  <c r="K166" i="91"/>
  <c r="K165" i="92"/>
  <c r="B166" i="91"/>
  <c r="C167" i="68"/>
  <c r="L167" i="68" s="1"/>
  <c r="C167" i="69"/>
  <c r="L167" i="69" s="1"/>
  <c r="D167" i="68"/>
  <c r="D167" i="69"/>
  <c r="E167" i="91"/>
  <c r="E166" i="92"/>
  <c r="F167" i="68"/>
  <c r="F167" i="69"/>
  <c r="F167" i="91" s="1"/>
  <c r="G167" i="68"/>
  <c r="G167" i="91" s="1"/>
  <c r="G167" i="69"/>
  <c r="H167" i="69"/>
  <c r="H167" i="91"/>
  <c r="H166" i="92" s="1"/>
  <c r="I167" i="69"/>
  <c r="I167" i="91"/>
  <c r="J167" i="68"/>
  <c r="J167" i="69"/>
  <c r="K167" i="91"/>
  <c r="K166" i="92"/>
  <c r="B167" i="91"/>
  <c r="E168" i="68"/>
  <c r="E168" i="69"/>
  <c r="E168" i="91"/>
  <c r="H168" i="68"/>
  <c r="I168" i="68"/>
  <c r="K168" i="68"/>
  <c r="K168" i="69"/>
  <c r="K168" i="91"/>
  <c r="B168" i="68"/>
  <c r="B168" i="91"/>
  <c r="B168" i="69"/>
  <c r="B141" i="92"/>
  <c r="B142" i="92"/>
  <c r="B144" i="92"/>
  <c r="B145" i="92"/>
  <c r="B146" i="92"/>
  <c r="B147" i="92"/>
  <c r="B148" i="92"/>
  <c r="B150" i="92"/>
  <c r="B152" i="92"/>
  <c r="B153" i="92"/>
  <c r="B154" i="92"/>
  <c r="B155" i="92"/>
  <c r="B156" i="92"/>
  <c r="B158" i="92"/>
  <c r="B160" i="92"/>
  <c r="B161" i="92"/>
  <c r="B162" i="92"/>
  <c r="B163" i="92"/>
  <c r="B164" i="92"/>
  <c r="B166" i="92"/>
  <c r="B140" i="92"/>
  <c r="C107" i="68"/>
  <c r="C107" i="69"/>
  <c r="L107" i="69" s="1"/>
  <c r="D107" i="68"/>
  <c r="D107" i="69"/>
  <c r="E107" i="91"/>
  <c r="E106" i="92"/>
  <c r="F107" i="68"/>
  <c r="F107" i="69"/>
  <c r="G107" i="68"/>
  <c r="G107" i="69"/>
  <c r="H107" i="69"/>
  <c r="H107" i="91"/>
  <c r="I107" i="69"/>
  <c r="I107" i="91"/>
  <c r="J107" i="68"/>
  <c r="J107" i="69"/>
  <c r="K107" i="91"/>
  <c r="K106" i="92"/>
  <c r="B107" i="91"/>
  <c r="C108" i="68"/>
  <c r="C108" i="69"/>
  <c r="C134" i="69" s="1"/>
  <c r="D108" i="68"/>
  <c r="D108" i="69"/>
  <c r="E108" i="91"/>
  <c r="F108" i="68"/>
  <c r="F108" i="69"/>
  <c r="G108" i="68"/>
  <c r="G108" i="69"/>
  <c r="H108" i="69"/>
  <c r="H134" i="69" s="1"/>
  <c r="I108" i="69"/>
  <c r="I108" i="91"/>
  <c r="J108" i="68"/>
  <c r="J108" i="69"/>
  <c r="K108" i="91"/>
  <c r="B108" i="91"/>
  <c r="C109" i="68"/>
  <c r="C109" i="69"/>
  <c r="L109" i="69" s="1"/>
  <c r="D109" i="68"/>
  <c r="D109" i="69"/>
  <c r="E109" i="91"/>
  <c r="E108" i="92"/>
  <c r="F109" i="68"/>
  <c r="F109" i="69"/>
  <c r="G109" i="68"/>
  <c r="G109" i="69"/>
  <c r="H109" i="69"/>
  <c r="H109" i="91"/>
  <c r="H74" i="92" s="1"/>
  <c r="I109" i="69"/>
  <c r="J109" i="68"/>
  <c r="J109" i="69"/>
  <c r="J74" i="72" s="1"/>
  <c r="K109" i="91"/>
  <c r="K108" i="92"/>
  <c r="B109" i="91"/>
  <c r="C110" i="68"/>
  <c r="C110" i="69"/>
  <c r="L110" i="69" s="1"/>
  <c r="D110" i="68"/>
  <c r="D110" i="69"/>
  <c r="E110" i="91"/>
  <c r="E109" i="92"/>
  <c r="F110" i="68"/>
  <c r="F110" i="69"/>
  <c r="G110" i="68"/>
  <c r="G110" i="69"/>
  <c r="H110" i="69"/>
  <c r="H110" i="91" s="1"/>
  <c r="I110" i="69"/>
  <c r="I110" i="91"/>
  <c r="J110" i="68"/>
  <c r="J110" i="69"/>
  <c r="K110" i="91"/>
  <c r="B110" i="91"/>
  <c r="C111" i="68"/>
  <c r="C111" i="69"/>
  <c r="C111" i="91" s="1"/>
  <c r="D111" i="68"/>
  <c r="D111" i="69"/>
  <c r="E111" i="91"/>
  <c r="E110" i="92"/>
  <c r="F111" i="68"/>
  <c r="F111" i="69"/>
  <c r="G111" i="68"/>
  <c r="G111" i="69"/>
  <c r="G134" i="69" s="1"/>
  <c r="H111" i="69"/>
  <c r="H111" i="91"/>
  <c r="H76" i="92" s="1"/>
  <c r="I111" i="69"/>
  <c r="I111" i="91" s="1"/>
  <c r="I110" i="92" s="1"/>
  <c r="J111" i="68"/>
  <c r="J111" i="69"/>
  <c r="K111" i="91"/>
  <c r="K110" i="92"/>
  <c r="B111" i="91"/>
  <c r="C112" i="68"/>
  <c r="C112" i="69"/>
  <c r="D112" i="68"/>
  <c r="D112" i="69"/>
  <c r="E112" i="91"/>
  <c r="E111" i="92"/>
  <c r="F112" i="68"/>
  <c r="F112" i="69"/>
  <c r="G112" i="68"/>
  <c r="G112" i="69"/>
  <c r="H112" i="69"/>
  <c r="I112" i="69"/>
  <c r="I112" i="91" s="1"/>
  <c r="I111" i="92" s="1"/>
  <c r="J112" i="68"/>
  <c r="J112" i="69"/>
  <c r="K112" i="91"/>
  <c r="K77" i="92"/>
  <c r="B112" i="91"/>
  <c r="C113" i="68"/>
  <c r="C113" i="69"/>
  <c r="L113" i="69" s="1"/>
  <c r="D113" i="68"/>
  <c r="D113" i="69"/>
  <c r="D112" i="72" s="1"/>
  <c r="E113" i="91"/>
  <c r="E112" i="92"/>
  <c r="F113" i="68"/>
  <c r="F113" i="69"/>
  <c r="G113" i="68"/>
  <c r="G113" i="69"/>
  <c r="H113" i="69"/>
  <c r="H113" i="91"/>
  <c r="I113" i="69"/>
  <c r="I113" i="91" s="1"/>
  <c r="J113" i="68"/>
  <c r="J113" i="69"/>
  <c r="K113" i="91"/>
  <c r="K112" i="92"/>
  <c r="B113" i="91"/>
  <c r="C114" i="68"/>
  <c r="C114" i="69"/>
  <c r="L114" i="69" s="1"/>
  <c r="D114" i="68"/>
  <c r="D114" i="69"/>
  <c r="E114" i="91"/>
  <c r="E79" i="92"/>
  <c r="F114" i="68"/>
  <c r="F114" i="69"/>
  <c r="G114" i="68"/>
  <c r="G114" i="69"/>
  <c r="H114" i="69"/>
  <c r="H114" i="91"/>
  <c r="H79" i="92" s="1"/>
  <c r="I114" i="69"/>
  <c r="I114" i="91" s="1"/>
  <c r="J114" i="68"/>
  <c r="J114" i="69"/>
  <c r="K114" i="91"/>
  <c r="K113" i="92"/>
  <c r="B114" i="91"/>
  <c r="C115" i="68"/>
  <c r="C115" i="69"/>
  <c r="L115" i="69" s="1"/>
  <c r="D115" i="68"/>
  <c r="D115" i="69"/>
  <c r="E115" i="91"/>
  <c r="E114" i="92"/>
  <c r="F115" i="68"/>
  <c r="F115" i="69"/>
  <c r="G115" i="68"/>
  <c r="G115" i="69"/>
  <c r="H115" i="69"/>
  <c r="H115" i="91"/>
  <c r="H80" i="92" s="1"/>
  <c r="I115" i="69"/>
  <c r="I115" i="91" s="1"/>
  <c r="J115" i="68"/>
  <c r="J115" i="69"/>
  <c r="K115" i="91"/>
  <c r="K114" i="92"/>
  <c r="B115" i="91"/>
  <c r="C116" i="68"/>
  <c r="C116" i="69"/>
  <c r="L116" i="69" s="1"/>
  <c r="D116" i="68"/>
  <c r="D116" i="69"/>
  <c r="E116" i="91"/>
  <c r="F116" i="68"/>
  <c r="F116" i="69"/>
  <c r="G116" i="68"/>
  <c r="G116" i="69"/>
  <c r="H116" i="69"/>
  <c r="H116" i="91" s="1"/>
  <c r="I116" i="69"/>
  <c r="I116" i="91"/>
  <c r="J116" i="68"/>
  <c r="J116" i="69"/>
  <c r="J116" i="91" s="1"/>
  <c r="K116" i="91"/>
  <c r="K115" i="92"/>
  <c r="B116" i="91"/>
  <c r="C117" i="68"/>
  <c r="C117" i="69"/>
  <c r="L117" i="69" s="1"/>
  <c r="D117" i="68"/>
  <c r="D117" i="69"/>
  <c r="E117" i="91"/>
  <c r="E116" i="92"/>
  <c r="F117" i="68"/>
  <c r="F117" i="69"/>
  <c r="G117" i="68"/>
  <c r="G117" i="69"/>
  <c r="H117" i="69"/>
  <c r="H117" i="91" s="1"/>
  <c r="I117" i="69"/>
  <c r="I134" i="69" s="1"/>
  <c r="J117" i="68"/>
  <c r="J117" i="69"/>
  <c r="K117" i="91"/>
  <c r="K116" i="92"/>
  <c r="B117" i="91"/>
  <c r="C118" i="68"/>
  <c r="C118" i="69"/>
  <c r="L118" i="69" s="1"/>
  <c r="D118" i="68"/>
  <c r="D118" i="69"/>
  <c r="D118" i="91" s="1"/>
  <c r="E118" i="91"/>
  <c r="E117" i="92"/>
  <c r="F118" i="68"/>
  <c r="F118" i="91" s="1"/>
  <c r="F118" i="69"/>
  <c r="G118" i="68"/>
  <c r="G118" i="69"/>
  <c r="H118" i="69"/>
  <c r="H118" i="91" s="1"/>
  <c r="I118" i="69"/>
  <c r="I118" i="91"/>
  <c r="J118" i="68"/>
  <c r="J118" i="69"/>
  <c r="K118" i="91"/>
  <c r="B118" i="91"/>
  <c r="C119" i="68"/>
  <c r="C119" i="69"/>
  <c r="L119" i="69" s="1"/>
  <c r="D119" i="68"/>
  <c r="D119" i="69"/>
  <c r="E119" i="91"/>
  <c r="E118" i="92"/>
  <c r="F119" i="68"/>
  <c r="F119" i="69"/>
  <c r="G119" i="68"/>
  <c r="G119" i="69"/>
  <c r="H119" i="69"/>
  <c r="H119" i="91"/>
  <c r="H84" i="92" s="1"/>
  <c r="I119" i="69"/>
  <c r="I118" i="72" s="1"/>
  <c r="J119" i="68"/>
  <c r="J119" i="69"/>
  <c r="K119" i="91"/>
  <c r="K118" i="92"/>
  <c r="B119" i="91"/>
  <c r="C120" i="68"/>
  <c r="C120" i="69"/>
  <c r="L120" i="69" s="1"/>
  <c r="D120" i="68"/>
  <c r="D120" i="69"/>
  <c r="D120" i="91" s="1"/>
  <c r="D85" i="92" s="1"/>
  <c r="E120" i="91"/>
  <c r="E119" i="92"/>
  <c r="F120" i="68"/>
  <c r="F120" i="69"/>
  <c r="G120" i="68"/>
  <c r="G120" i="69"/>
  <c r="H120" i="69"/>
  <c r="H120" i="91" s="1"/>
  <c r="I120" i="69"/>
  <c r="I120" i="91" s="1"/>
  <c r="J120" i="68"/>
  <c r="J120" i="69"/>
  <c r="K120" i="91"/>
  <c r="K85" i="92"/>
  <c r="B120" i="91"/>
  <c r="C121" i="68"/>
  <c r="C121" i="69"/>
  <c r="L121" i="69" s="1"/>
  <c r="D121" i="68"/>
  <c r="D121" i="69"/>
  <c r="E121" i="91"/>
  <c r="E120" i="92"/>
  <c r="F121" i="68"/>
  <c r="F121" i="69"/>
  <c r="G121" i="68"/>
  <c r="G121" i="69"/>
  <c r="H121" i="69"/>
  <c r="H121" i="91"/>
  <c r="H86" i="92" s="1"/>
  <c r="I121" i="69"/>
  <c r="I86" i="72" s="1"/>
  <c r="J121" i="68"/>
  <c r="J121" i="69"/>
  <c r="K121" i="91"/>
  <c r="K120" i="92"/>
  <c r="B121" i="91"/>
  <c r="C122" i="68"/>
  <c r="C122" i="69"/>
  <c r="C121" i="72" s="1"/>
  <c r="D122" i="68"/>
  <c r="D122" i="69"/>
  <c r="D122" i="91" s="1"/>
  <c r="E122" i="91"/>
  <c r="F122" i="68"/>
  <c r="F122" i="69"/>
  <c r="G122" i="68"/>
  <c r="G122" i="69"/>
  <c r="G87" i="72" s="1"/>
  <c r="H122" i="69"/>
  <c r="H122" i="91"/>
  <c r="H87" i="92" s="1"/>
  <c r="I122" i="69"/>
  <c r="I122" i="91" s="1"/>
  <c r="I121" i="92" s="1"/>
  <c r="J122" i="68"/>
  <c r="J122" i="69"/>
  <c r="K122" i="91"/>
  <c r="K121" i="92"/>
  <c r="B122" i="91"/>
  <c r="C123" i="68"/>
  <c r="C123" i="69"/>
  <c r="L123" i="69" s="1"/>
  <c r="D123" i="68"/>
  <c r="D123" i="69"/>
  <c r="E123" i="91"/>
  <c r="E122" i="92"/>
  <c r="F123" i="68"/>
  <c r="F123" i="69"/>
  <c r="G123" i="68"/>
  <c r="G123" i="69"/>
  <c r="H123" i="69"/>
  <c r="H123" i="91"/>
  <c r="I123" i="69"/>
  <c r="I123" i="91"/>
  <c r="J123" i="68"/>
  <c r="J123" i="69"/>
  <c r="K123" i="91"/>
  <c r="K122" i="92"/>
  <c r="B123" i="91"/>
  <c r="C124" i="68"/>
  <c r="C124" i="69"/>
  <c r="L124" i="69" s="1"/>
  <c r="D124" i="68"/>
  <c r="D124" i="69"/>
  <c r="E124" i="91"/>
  <c r="F124" i="68"/>
  <c r="F124" i="69"/>
  <c r="G124" i="68"/>
  <c r="G124" i="69"/>
  <c r="H124" i="69"/>
  <c r="I124" i="69"/>
  <c r="I124" i="91" s="1"/>
  <c r="J124" i="68"/>
  <c r="J124" i="69"/>
  <c r="K124" i="91"/>
  <c r="K123" i="92"/>
  <c r="B124" i="91"/>
  <c r="C125" i="68"/>
  <c r="C125" i="69"/>
  <c r="L125" i="69" s="1"/>
  <c r="D125" i="68"/>
  <c r="D125" i="69"/>
  <c r="E125" i="91"/>
  <c r="E124" i="92"/>
  <c r="F125" i="68"/>
  <c r="F125" i="69"/>
  <c r="G125" i="68"/>
  <c r="G125" i="69"/>
  <c r="H125" i="69"/>
  <c r="H125" i="91" s="1"/>
  <c r="I125" i="69"/>
  <c r="I125" i="91"/>
  <c r="I124" i="92" s="1"/>
  <c r="J125" i="68"/>
  <c r="J125" i="69"/>
  <c r="K125" i="91"/>
  <c r="K124" i="92"/>
  <c r="B125" i="91"/>
  <c r="C126" i="68"/>
  <c r="C126" i="69"/>
  <c r="L126" i="69" s="1"/>
  <c r="D126" i="68"/>
  <c r="D126" i="69"/>
  <c r="E126" i="91"/>
  <c r="E125" i="92"/>
  <c r="F126" i="68"/>
  <c r="F126" i="69"/>
  <c r="G126" i="68"/>
  <c r="G126" i="69"/>
  <c r="H126" i="69"/>
  <c r="H125" i="72" s="1"/>
  <c r="I126" i="69"/>
  <c r="I126" i="91" s="1"/>
  <c r="J126" i="68"/>
  <c r="J126" i="69"/>
  <c r="K126" i="91"/>
  <c r="B126" i="91"/>
  <c r="C127" i="68"/>
  <c r="C127" i="69"/>
  <c r="L127" i="69" s="1"/>
  <c r="D127" i="68"/>
  <c r="D127" i="69"/>
  <c r="E127" i="91"/>
  <c r="E126" i="92"/>
  <c r="F127" i="68"/>
  <c r="F127" i="69"/>
  <c r="G127" i="68"/>
  <c r="G127" i="69"/>
  <c r="H127" i="69"/>
  <c r="H127" i="91" s="1"/>
  <c r="I127" i="69"/>
  <c r="I127" i="91" s="1"/>
  <c r="J127" i="68"/>
  <c r="J127" i="69"/>
  <c r="J92" i="72" s="1"/>
  <c r="K127" i="91"/>
  <c r="K126" i="92"/>
  <c r="B127" i="91"/>
  <c r="C128" i="68"/>
  <c r="C128" i="69"/>
  <c r="D128" i="68"/>
  <c r="D128" i="69"/>
  <c r="E128" i="91"/>
  <c r="E127" i="92"/>
  <c r="F128" i="68"/>
  <c r="F128" i="69"/>
  <c r="G128" i="68"/>
  <c r="G128" i="69"/>
  <c r="H128" i="69"/>
  <c r="H128" i="91"/>
  <c r="I128" i="69"/>
  <c r="I93" i="72" s="1"/>
  <c r="J128" i="68"/>
  <c r="J128" i="69"/>
  <c r="K128" i="91"/>
  <c r="B128" i="91"/>
  <c r="C129" i="68"/>
  <c r="C129" i="69"/>
  <c r="L129" i="69" s="1"/>
  <c r="D129" i="68"/>
  <c r="D129" i="69"/>
  <c r="E129" i="91"/>
  <c r="E128" i="92"/>
  <c r="F129" i="68"/>
  <c r="F129" i="69"/>
  <c r="G129" i="68"/>
  <c r="G129" i="69"/>
  <c r="H129" i="69"/>
  <c r="H128" i="72" s="1"/>
  <c r="I129" i="69"/>
  <c r="I129" i="91" s="1"/>
  <c r="J129" i="68"/>
  <c r="J129" i="69"/>
  <c r="K129" i="91"/>
  <c r="K128" i="92"/>
  <c r="B129" i="91"/>
  <c r="C130" i="68"/>
  <c r="C130" i="69"/>
  <c r="L130" i="69" s="1"/>
  <c r="D130" i="68"/>
  <c r="D130" i="69"/>
  <c r="E130" i="91"/>
  <c r="F130" i="68"/>
  <c r="F130" i="69"/>
  <c r="F130" i="91" s="1"/>
  <c r="G130" i="68"/>
  <c r="G130" i="69"/>
  <c r="H130" i="69"/>
  <c r="H130" i="91" s="1"/>
  <c r="I130" i="69"/>
  <c r="I130" i="91" s="1"/>
  <c r="J130" i="68"/>
  <c r="J130" i="69"/>
  <c r="K130" i="91"/>
  <c r="K129" i="92"/>
  <c r="B130" i="91"/>
  <c r="B129" i="92"/>
  <c r="C131" i="68"/>
  <c r="C131" i="69"/>
  <c r="L131" i="69" s="1"/>
  <c r="D131" i="68"/>
  <c r="D131" i="69"/>
  <c r="E131" i="91"/>
  <c r="E130" i="92"/>
  <c r="F131" i="68"/>
  <c r="F131" i="69"/>
  <c r="G131" i="68"/>
  <c r="G131" i="69"/>
  <c r="H131" i="69"/>
  <c r="H131" i="91"/>
  <c r="H96" i="92" s="1"/>
  <c r="I131" i="69"/>
  <c r="I131" i="91"/>
  <c r="J131" i="68"/>
  <c r="J131" i="69"/>
  <c r="K131" i="91"/>
  <c r="K130" i="92"/>
  <c r="B131" i="91"/>
  <c r="C132" i="68"/>
  <c r="C132" i="69"/>
  <c r="L132" i="69" s="1"/>
  <c r="D132" i="68"/>
  <c r="D132" i="69"/>
  <c r="E132" i="91"/>
  <c r="F132" i="68"/>
  <c r="F132" i="69"/>
  <c r="G132" i="68"/>
  <c r="G132" i="69"/>
  <c r="H132" i="69"/>
  <c r="H132" i="91" s="1"/>
  <c r="I132" i="69"/>
  <c r="I132" i="91"/>
  <c r="J132" i="68"/>
  <c r="J132" i="69"/>
  <c r="K132" i="91"/>
  <c r="K131" i="92"/>
  <c r="B132" i="91"/>
  <c r="C133" i="68"/>
  <c r="C133" i="69"/>
  <c r="L133" i="69" s="1"/>
  <c r="D133" i="68"/>
  <c r="D133" i="69"/>
  <c r="E133" i="91"/>
  <c r="E132" i="92"/>
  <c r="F133" i="68"/>
  <c r="F133" i="69"/>
  <c r="G133" i="68"/>
  <c r="G133" i="69"/>
  <c r="H133" i="69"/>
  <c r="H133" i="91" s="1"/>
  <c r="I133" i="69"/>
  <c r="I133" i="91"/>
  <c r="I98" i="92" s="1"/>
  <c r="J133" i="68"/>
  <c r="J133" i="69"/>
  <c r="K133" i="91"/>
  <c r="K132" i="92"/>
  <c r="B133" i="91"/>
  <c r="E134" i="68"/>
  <c r="E134" i="69"/>
  <c r="E134" i="91"/>
  <c r="E133" i="92"/>
  <c r="H134" i="68"/>
  <c r="I134" i="68"/>
  <c r="K134" i="68"/>
  <c r="K134" i="69"/>
  <c r="K134" i="91"/>
  <c r="K133" i="92"/>
  <c r="B134" i="68"/>
  <c r="B134" i="69"/>
  <c r="B134" i="91"/>
  <c r="B108" i="92"/>
  <c r="B110" i="92"/>
  <c r="B111" i="92"/>
  <c r="B112" i="92"/>
  <c r="B113" i="92"/>
  <c r="B114" i="92"/>
  <c r="B116" i="92"/>
  <c r="B118" i="92"/>
  <c r="B119" i="92"/>
  <c r="B120" i="92"/>
  <c r="B121" i="92"/>
  <c r="B122" i="92"/>
  <c r="B124" i="92"/>
  <c r="B126" i="92"/>
  <c r="B127" i="92"/>
  <c r="B128" i="92"/>
  <c r="B130" i="92"/>
  <c r="B132" i="92"/>
  <c r="B106" i="92"/>
  <c r="C73" i="68"/>
  <c r="L73" i="68" s="1"/>
  <c r="C73" i="69"/>
  <c r="L73" i="69" s="1"/>
  <c r="D73" i="68"/>
  <c r="D73" i="69"/>
  <c r="E73" i="91"/>
  <c r="E72" i="92"/>
  <c r="F73" i="69"/>
  <c r="F73" i="91" s="1"/>
  <c r="G73" i="69"/>
  <c r="G73" i="91"/>
  <c r="H73" i="91"/>
  <c r="I73" i="69"/>
  <c r="I73" i="91" s="1"/>
  <c r="J73" i="68"/>
  <c r="J73" i="69"/>
  <c r="K73" i="91"/>
  <c r="K72" i="92"/>
  <c r="B73" i="91"/>
  <c r="C74" i="68"/>
  <c r="L74" i="68" s="1"/>
  <c r="C74" i="69"/>
  <c r="L74" i="69" s="1"/>
  <c r="D74" i="68"/>
  <c r="D74" i="69"/>
  <c r="E74" i="91"/>
  <c r="F74" i="69"/>
  <c r="F74" i="91" s="1"/>
  <c r="G74" i="69"/>
  <c r="G74" i="91" s="1"/>
  <c r="H74" i="91"/>
  <c r="I74" i="69"/>
  <c r="I74" i="91"/>
  <c r="J74" i="68"/>
  <c r="J74" i="69"/>
  <c r="K74" i="91"/>
  <c r="K73" i="92"/>
  <c r="B74" i="91"/>
  <c r="C75" i="68"/>
  <c r="L75" i="68" s="1"/>
  <c r="C75" i="69"/>
  <c r="L75" i="69" s="1"/>
  <c r="D75" i="68"/>
  <c r="D75" i="69"/>
  <c r="E75" i="91"/>
  <c r="E74" i="92"/>
  <c r="F75" i="69"/>
  <c r="F75" i="91" s="1"/>
  <c r="G75" i="69"/>
  <c r="G75" i="91" s="1"/>
  <c r="H75" i="91"/>
  <c r="I75" i="69"/>
  <c r="I75" i="91"/>
  <c r="J75" i="68"/>
  <c r="J75" i="69"/>
  <c r="K75" i="91"/>
  <c r="K74" i="92"/>
  <c r="B75" i="91"/>
  <c r="C76" i="68"/>
  <c r="L76" i="68" s="1"/>
  <c r="C76" i="69"/>
  <c r="L76" i="69" s="1"/>
  <c r="D76" i="68"/>
  <c r="D76" i="69"/>
  <c r="E76" i="91"/>
  <c r="E75" i="92"/>
  <c r="F76" i="69"/>
  <c r="F76" i="91" s="1"/>
  <c r="G76" i="69"/>
  <c r="H76" i="91"/>
  <c r="I76" i="69"/>
  <c r="I76" i="91"/>
  <c r="J76" i="68"/>
  <c r="J76" i="69"/>
  <c r="K76" i="91"/>
  <c r="K75" i="92"/>
  <c r="B76" i="91"/>
  <c r="C77" i="68"/>
  <c r="L77" i="68" s="1"/>
  <c r="C77" i="69"/>
  <c r="L77" i="69" s="1"/>
  <c r="D77" i="68"/>
  <c r="D77" i="69"/>
  <c r="E77" i="91"/>
  <c r="E76" i="92"/>
  <c r="F77" i="69"/>
  <c r="F77" i="91" s="1"/>
  <c r="G77" i="69"/>
  <c r="G77" i="91"/>
  <c r="H77" i="91"/>
  <c r="I77" i="69"/>
  <c r="I77" i="91" s="1"/>
  <c r="J77" i="68"/>
  <c r="J77" i="69"/>
  <c r="K77" i="91"/>
  <c r="K76" i="92"/>
  <c r="B77" i="91"/>
  <c r="C78" i="68"/>
  <c r="L78" i="68" s="1"/>
  <c r="C78" i="69"/>
  <c r="L78" i="69" s="1"/>
  <c r="D78" i="68"/>
  <c r="D78" i="69"/>
  <c r="E78" i="91"/>
  <c r="E77" i="92"/>
  <c r="F78" i="69"/>
  <c r="F78" i="91"/>
  <c r="G78" i="69"/>
  <c r="G78" i="91" s="1"/>
  <c r="H78" i="91"/>
  <c r="I78" i="69"/>
  <c r="I78" i="91" s="1"/>
  <c r="J78" i="68"/>
  <c r="J78" i="69"/>
  <c r="K78" i="91"/>
  <c r="B78" i="91"/>
  <c r="C79" i="68"/>
  <c r="L79" i="68" s="1"/>
  <c r="C79" i="69"/>
  <c r="L79" i="69" s="1"/>
  <c r="D79" i="68"/>
  <c r="D79" i="69"/>
  <c r="E79" i="91"/>
  <c r="E78" i="92"/>
  <c r="F79" i="69"/>
  <c r="F79" i="91" s="1"/>
  <c r="G79" i="69"/>
  <c r="G79" i="91"/>
  <c r="H79" i="91"/>
  <c r="I79" i="69"/>
  <c r="I79" i="91" s="1"/>
  <c r="J79" i="68"/>
  <c r="J79" i="69"/>
  <c r="K79" i="91"/>
  <c r="K78" i="92"/>
  <c r="B79" i="91"/>
  <c r="C80" i="68"/>
  <c r="L80" i="68" s="1"/>
  <c r="C80" i="69"/>
  <c r="L80" i="69" s="1"/>
  <c r="D80" i="68"/>
  <c r="D80" i="69"/>
  <c r="E80" i="91"/>
  <c r="F80" i="69"/>
  <c r="F80" i="91"/>
  <c r="G80" i="69"/>
  <c r="G80" i="91" s="1"/>
  <c r="H80" i="91"/>
  <c r="I80" i="69"/>
  <c r="I80" i="91"/>
  <c r="J80" i="68"/>
  <c r="J80" i="69"/>
  <c r="K80" i="91"/>
  <c r="K79" i="92"/>
  <c r="B80" i="91"/>
  <c r="C81" i="68"/>
  <c r="L81" i="68" s="1"/>
  <c r="C81" i="69"/>
  <c r="L81" i="69" s="1"/>
  <c r="D81" i="68"/>
  <c r="D81" i="69"/>
  <c r="E81" i="91"/>
  <c r="E80" i="92"/>
  <c r="F81" i="69"/>
  <c r="F81" i="91" s="1"/>
  <c r="G81" i="69"/>
  <c r="G81" i="91"/>
  <c r="H81" i="91"/>
  <c r="I81" i="69"/>
  <c r="I81" i="91" s="1"/>
  <c r="J81" i="68"/>
  <c r="J81" i="69"/>
  <c r="K81" i="91"/>
  <c r="K80" i="92"/>
  <c r="B81" i="91"/>
  <c r="C82" i="68"/>
  <c r="L82" i="68" s="1"/>
  <c r="C82" i="69"/>
  <c r="L82" i="69" s="1"/>
  <c r="D82" i="68"/>
  <c r="D82" i="69"/>
  <c r="E82" i="91"/>
  <c r="E81" i="92"/>
  <c r="F82" i="69"/>
  <c r="F82" i="91"/>
  <c r="G82" i="69"/>
  <c r="G82" i="91" s="1"/>
  <c r="H82" i="91"/>
  <c r="I82" i="69"/>
  <c r="I82" i="91" s="1"/>
  <c r="J82" i="68"/>
  <c r="J82" i="69"/>
  <c r="K82" i="91"/>
  <c r="K81" i="92"/>
  <c r="B82" i="91"/>
  <c r="C83" i="68"/>
  <c r="L83" i="68" s="1"/>
  <c r="C83" i="69"/>
  <c r="L83" i="69" s="1"/>
  <c r="D83" i="68"/>
  <c r="D83" i="69"/>
  <c r="E83" i="91"/>
  <c r="E82" i="92"/>
  <c r="F83" i="69"/>
  <c r="F83" i="91" s="1"/>
  <c r="G83" i="69"/>
  <c r="G83" i="91"/>
  <c r="H83" i="91"/>
  <c r="I83" i="69"/>
  <c r="I83" i="91"/>
  <c r="J83" i="68"/>
  <c r="J83" i="69"/>
  <c r="K83" i="91"/>
  <c r="K82" i="92"/>
  <c r="B83" i="91"/>
  <c r="C84" i="68"/>
  <c r="L84" i="68" s="1"/>
  <c r="C84" i="69"/>
  <c r="L84" i="69" s="1"/>
  <c r="D84" i="68"/>
  <c r="D84" i="69"/>
  <c r="E84" i="91"/>
  <c r="E83" i="92"/>
  <c r="F84" i="69"/>
  <c r="F84" i="91" s="1"/>
  <c r="G84" i="69"/>
  <c r="G84" i="91"/>
  <c r="H84" i="91"/>
  <c r="I84" i="69"/>
  <c r="I84" i="91" s="1"/>
  <c r="J84" i="68"/>
  <c r="J84" i="69"/>
  <c r="K84" i="91"/>
  <c r="K83" i="92"/>
  <c r="B84" i="91"/>
  <c r="C85" i="68"/>
  <c r="L85" i="68" s="1"/>
  <c r="C85" i="69"/>
  <c r="L85" i="69" s="1"/>
  <c r="D85" i="68"/>
  <c r="D85" i="69"/>
  <c r="E85" i="91"/>
  <c r="E84" i="92"/>
  <c r="F85" i="69"/>
  <c r="F85" i="91"/>
  <c r="G85" i="69"/>
  <c r="G85" i="91"/>
  <c r="H85" i="91"/>
  <c r="I85" i="69"/>
  <c r="I85" i="91"/>
  <c r="J85" i="68"/>
  <c r="J85" i="69"/>
  <c r="J85" i="91" s="1"/>
  <c r="K85" i="91"/>
  <c r="B85" i="91"/>
  <c r="C86" i="68"/>
  <c r="C86" i="69"/>
  <c r="L86" i="69" s="1"/>
  <c r="D86" i="68"/>
  <c r="D86" i="69"/>
  <c r="E86" i="91"/>
  <c r="E85" i="92"/>
  <c r="F86" i="69"/>
  <c r="F86" i="91" s="1"/>
  <c r="G86" i="69"/>
  <c r="G86" i="91"/>
  <c r="H86" i="91"/>
  <c r="I86" i="69"/>
  <c r="I86" i="91"/>
  <c r="J86" i="68"/>
  <c r="J86" i="69"/>
  <c r="K86" i="91"/>
  <c r="B86" i="91"/>
  <c r="C87" i="68"/>
  <c r="L87" i="68" s="1"/>
  <c r="C87" i="69"/>
  <c r="L87" i="69" s="1"/>
  <c r="D87" i="68"/>
  <c r="D87" i="69"/>
  <c r="E87" i="91"/>
  <c r="E86" i="92"/>
  <c r="F87" i="69"/>
  <c r="F87" i="91"/>
  <c r="G87" i="69"/>
  <c r="G87" i="91" s="1"/>
  <c r="H87" i="91"/>
  <c r="I87" i="69"/>
  <c r="I87" i="91" s="1"/>
  <c r="J87" i="68"/>
  <c r="J87" i="69"/>
  <c r="K87" i="91"/>
  <c r="K86" i="92"/>
  <c r="B87" i="91"/>
  <c r="C88" i="68"/>
  <c r="L88" i="68" s="1"/>
  <c r="C88" i="69"/>
  <c r="L88" i="69" s="1"/>
  <c r="D88" i="68"/>
  <c r="D88" i="69"/>
  <c r="E88" i="91"/>
  <c r="E87" i="92"/>
  <c r="F88" i="69"/>
  <c r="F88" i="91" s="1"/>
  <c r="G88" i="69"/>
  <c r="G88" i="91"/>
  <c r="H88" i="91"/>
  <c r="I88" i="69"/>
  <c r="I88" i="91" s="1"/>
  <c r="J88" i="68"/>
  <c r="J88" i="69"/>
  <c r="K88" i="91"/>
  <c r="K87" i="92"/>
  <c r="B88" i="91"/>
  <c r="C89" i="68"/>
  <c r="L89" i="68" s="1"/>
  <c r="C89" i="69"/>
  <c r="L89" i="69" s="1"/>
  <c r="D89" i="68"/>
  <c r="D89" i="69"/>
  <c r="E89" i="91"/>
  <c r="E88" i="92"/>
  <c r="F89" i="69"/>
  <c r="F89" i="91"/>
  <c r="G89" i="69"/>
  <c r="G89" i="91"/>
  <c r="H89" i="91"/>
  <c r="H88" i="92"/>
  <c r="I89" i="69"/>
  <c r="I89" i="91" s="1"/>
  <c r="J89" i="68"/>
  <c r="J89" i="69"/>
  <c r="K89" i="91"/>
  <c r="B89" i="91"/>
  <c r="C90" i="68"/>
  <c r="L90" i="68" s="1"/>
  <c r="C90" i="69"/>
  <c r="L90" i="69" s="1"/>
  <c r="D90" i="68"/>
  <c r="D90" i="69"/>
  <c r="E90" i="91"/>
  <c r="E89" i="92"/>
  <c r="F90" i="69"/>
  <c r="F90" i="91"/>
  <c r="G90" i="69"/>
  <c r="G90" i="91"/>
  <c r="H90" i="91"/>
  <c r="I90" i="69"/>
  <c r="I90" i="91" s="1"/>
  <c r="J90" i="68"/>
  <c r="J90" i="69"/>
  <c r="K90" i="91"/>
  <c r="K89" i="92"/>
  <c r="B90" i="91"/>
  <c r="C91" i="68"/>
  <c r="L91" i="68" s="1"/>
  <c r="C91" i="69"/>
  <c r="L91" i="69" s="1"/>
  <c r="D91" i="68"/>
  <c r="D91" i="69"/>
  <c r="E91" i="91"/>
  <c r="E90" i="92"/>
  <c r="F91" i="69"/>
  <c r="F91" i="91"/>
  <c r="G91" i="69"/>
  <c r="G91" i="91"/>
  <c r="H91" i="91"/>
  <c r="I91" i="69"/>
  <c r="I91" i="91" s="1"/>
  <c r="J91" i="68"/>
  <c r="J91" i="69"/>
  <c r="K91" i="91"/>
  <c r="K90" i="92"/>
  <c r="B91" i="91"/>
  <c r="C92" i="68"/>
  <c r="L92" i="68" s="1"/>
  <c r="C92" i="69"/>
  <c r="L92" i="69" s="1"/>
  <c r="D92" i="68"/>
  <c r="D92" i="69"/>
  <c r="E92" i="91"/>
  <c r="E91" i="92"/>
  <c r="F92" i="69"/>
  <c r="F92" i="91" s="1"/>
  <c r="G92" i="69"/>
  <c r="G92" i="91"/>
  <c r="H92" i="91"/>
  <c r="I92" i="69"/>
  <c r="I92" i="91"/>
  <c r="J92" i="68"/>
  <c r="J92" i="69"/>
  <c r="K92" i="91"/>
  <c r="K91" i="92"/>
  <c r="B92" i="91"/>
  <c r="C93" i="68"/>
  <c r="L93" i="68" s="1"/>
  <c r="C93" i="69"/>
  <c r="L93" i="69" s="1"/>
  <c r="D93" i="68"/>
  <c r="D93" i="69"/>
  <c r="E93" i="91"/>
  <c r="E92" i="92"/>
  <c r="F93" i="69"/>
  <c r="F93" i="91"/>
  <c r="G93" i="69"/>
  <c r="G93" i="91"/>
  <c r="H93" i="91"/>
  <c r="I93" i="69"/>
  <c r="I93" i="91"/>
  <c r="J93" i="68"/>
  <c r="J93" i="69"/>
  <c r="K93" i="91"/>
  <c r="K92" i="92"/>
  <c r="B93" i="91"/>
  <c r="C94" i="68"/>
  <c r="L94" i="68" s="1"/>
  <c r="C94" i="69"/>
  <c r="L94" i="69" s="1"/>
  <c r="D94" i="68"/>
  <c r="D94" i="69"/>
  <c r="E94" i="91"/>
  <c r="E93" i="92"/>
  <c r="F94" i="69"/>
  <c r="F94" i="91"/>
  <c r="G94" i="69"/>
  <c r="G94" i="91" s="1"/>
  <c r="H94" i="91"/>
  <c r="H93" i="92"/>
  <c r="I94" i="69"/>
  <c r="I94" i="91"/>
  <c r="J94" i="68"/>
  <c r="J94" i="69"/>
  <c r="K94" i="91"/>
  <c r="K93" i="92"/>
  <c r="B94" i="91"/>
  <c r="C95" i="68"/>
  <c r="L95" i="68" s="1"/>
  <c r="C95" i="69"/>
  <c r="L95" i="69" s="1"/>
  <c r="D95" i="68"/>
  <c r="D95" i="69"/>
  <c r="E95" i="91"/>
  <c r="E94" i="92"/>
  <c r="F95" i="69"/>
  <c r="F95" i="91" s="1"/>
  <c r="G95" i="69"/>
  <c r="G95" i="91"/>
  <c r="H95" i="91"/>
  <c r="I95" i="69"/>
  <c r="I95" i="91"/>
  <c r="J95" i="68"/>
  <c r="J95" i="69"/>
  <c r="J95" i="91" s="1"/>
  <c r="K95" i="91"/>
  <c r="K94" i="92"/>
  <c r="B95" i="91"/>
  <c r="C96" i="68"/>
  <c r="L96" i="68" s="1"/>
  <c r="C96" i="69"/>
  <c r="L96" i="69" s="1"/>
  <c r="D96" i="68"/>
  <c r="D96" i="69"/>
  <c r="E96" i="91"/>
  <c r="E95" i="92"/>
  <c r="F96" i="69"/>
  <c r="F96" i="91" s="1"/>
  <c r="G96" i="69"/>
  <c r="G96" i="91" s="1"/>
  <c r="H96" i="91"/>
  <c r="I96" i="69"/>
  <c r="I96" i="91"/>
  <c r="J96" i="68"/>
  <c r="J96" i="69"/>
  <c r="K96" i="91"/>
  <c r="K95" i="92"/>
  <c r="B96" i="91"/>
  <c r="C97" i="68"/>
  <c r="L97" i="68" s="1"/>
  <c r="C97" i="69"/>
  <c r="L97" i="69" s="1"/>
  <c r="D97" i="68"/>
  <c r="D97" i="69"/>
  <c r="E97" i="91"/>
  <c r="E96" i="92"/>
  <c r="F97" i="69"/>
  <c r="F97" i="91" s="1"/>
  <c r="G97" i="69"/>
  <c r="G97" i="91"/>
  <c r="H97" i="91"/>
  <c r="I97" i="69"/>
  <c r="I97" i="91" s="1"/>
  <c r="J97" i="68"/>
  <c r="J97" i="69"/>
  <c r="K97" i="91"/>
  <c r="K96" i="92"/>
  <c r="B97" i="91"/>
  <c r="C98" i="68"/>
  <c r="L98" i="68" s="1"/>
  <c r="C98" i="69"/>
  <c r="L98" i="69" s="1"/>
  <c r="D98" i="68"/>
  <c r="D98" i="69"/>
  <c r="E98" i="91"/>
  <c r="E97" i="92"/>
  <c r="F98" i="69"/>
  <c r="F98" i="91"/>
  <c r="G98" i="69"/>
  <c r="G98" i="91"/>
  <c r="H98" i="91"/>
  <c r="I98" i="69"/>
  <c r="I98" i="91" s="1"/>
  <c r="J98" i="68"/>
  <c r="J98" i="69"/>
  <c r="K98" i="91"/>
  <c r="K97" i="92"/>
  <c r="B98" i="91"/>
  <c r="C99" i="68"/>
  <c r="L99" i="68" s="1"/>
  <c r="C99" i="69"/>
  <c r="L99" i="69" s="1"/>
  <c r="D99" i="68"/>
  <c r="D99" i="69"/>
  <c r="E99" i="91"/>
  <c r="E98" i="92"/>
  <c r="F99" i="69"/>
  <c r="F99" i="91" s="1"/>
  <c r="G99" i="69"/>
  <c r="G99" i="91"/>
  <c r="H99" i="91"/>
  <c r="I99" i="69"/>
  <c r="J99" i="68"/>
  <c r="J99" i="69"/>
  <c r="K99" i="91"/>
  <c r="K98" i="92"/>
  <c r="B99" i="91"/>
  <c r="B98" i="92"/>
  <c r="E100" i="68"/>
  <c r="E100" i="91"/>
  <c r="E99" i="92"/>
  <c r="E100" i="69"/>
  <c r="F100" i="68"/>
  <c r="G100" i="68"/>
  <c r="H100" i="68"/>
  <c r="H100" i="91"/>
  <c r="H100" i="69"/>
  <c r="I100" i="68"/>
  <c r="K100" i="68"/>
  <c r="K100" i="91"/>
  <c r="K99" i="92"/>
  <c r="K100" i="69"/>
  <c r="B100" i="68"/>
  <c r="B100" i="91"/>
  <c r="B65" i="92"/>
  <c r="B100" i="69"/>
  <c r="B73" i="92"/>
  <c r="B74" i="92"/>
  <c r="B75" i="92"/>
  <c r="B76" i="92"/>
  <c r="B78" i="92"/>
  <c r="B79" i="92"/>
  <c r="B80" i="92"/>
  <c r="B81" i="92"/>
  <c r="B82" i="92"/>
  <c r="B83" i="92"/>
  <c r="B84" i="92"/>
  <c r="B86" i="92"/>
  <c r="B87" i="92"/>
  <c r="B88" i="92"/>
  <c r="B90" i="92"/>
  <c r="B91" i="92"/>
  <c r="B92" i="92"/>
  <c r="B95" i="92"/>
  <c r="B96" i="92"/>
  <c r="B72" i="92"/>
  <c r="C39" i="69"/>
  <c r="C39" i="91" s="1"/>
  <c r="L39" i="91" s="1"/>
  <c r="D39" i="69"/>
  <c r="D39" i="91" s="1"/>
  <c r="E39" i="91"/>
  <c r="E38" i="92"/>
  <c r="F39" i="69"/>
  <c r="F39" i="91" s="1"/>
  <c r="G39" i="69"/>
  <c r="G39" i="91"/>
  <c r="G38" i="92" s="1"/>
  <c r="H39" i="91"/>
  <c r="H38" i="92"/>
  <c r="I39" i="69"/>
  <c r="I39" i="91" s="1"/>
  <c r="J39" i="69"/>
  <c r="J39" i="91" s="1"/>
  <c r="K39" i="91"/>
  <c r="K38" i="92"/>
  <c r="B39" i="91"/>
  <c r="C40" i="69"/>
  <c r="L40" i="69" s="1"/>
  <c r="C40" i="91"/>
  <c r="D40" i="69"/>
  <c r="D40" i="91"/>
  <c r="E40" i="91"/>
  <c r="E39" i="92"/>
  <c r="F40" i="69"/>
  <c r="F40" i="91" s="1"/>
  <c r="G40" i="69"/>
  <c r="G40" i="91"/>
  <c r="H40" i="91"/>
  <c r="H39" i="92"/>
  <c r="I40" i="69"/>
  <c r="I40" i="91"/>
  <c r="J40" i="69"/>
  <c r="J40" i="91" s="1"/>
  <c r="K40" i="91"/>
  <c r="K39" i="92"/>
  <c r="B40" i="91"/>
  <c r="C41" i="69"/>
  <c r="L41" i="69" s="1"/>
  <c r="C41" i="91"/>
  <c r="D41" i="69"/>
  <c r="D41" i="91" s="1"/>
  <c r="E41" i="91"/>
  <c r="E40" i="92"/>
  <c r="F41" i="69"/>
  <c r="F41" i="91"/>
  <c r="G41" i="69"/>
  <c r="G41" i="91"/>
  <c r="H41" i="91"/>
  <c r="H40" i="92"/>
  <c r="I41" i="69"/>
  <c r="I41" i="91" s="1"/>
  <c r="J41" i="69"/>
  <c r="J41" i="91"/>
  <c r="K41" i="91"/>
  <c r="K40" i="92"/>
  <c r="B41" i="91"/>
  <c r="C42" i="69"/>
  <c r="L42" i="69" s="1"/>
  <c r="C42" i="91"/>
  <c r="D42" i="69"/>
  <c r="D42" i="91" s="1"/>
  <c r="E42" i="91"/>
  <c r="E41" i="92"/>
  <c r="F42" i="69"/>
  <c r="F42" i="91" s="1"/>
  <c r="G42" i="69"/>
  <c r="G42" i="91"/>
  <c r="G7" i="92" s="1"/>
  <c r="H42" i="91"/>
  <c r="H41" i="92"/>
  <c r="I42" i="69"/>
  <c r="I42" i="91" s="1"/>
  <c r="J42" i="69"/>
  <c r="J42" i="91"/>
  <c r="J7" i="92"/>
  <c r="K42" i="91"/>
  <c r="K41" i="92"/>
  <c r="B42" i="91"/>
  <c r="D43" i="69"/>
  <c r="D43" i="91" s="1"/>
  <c r="E43" i="91"/>
  <c r="E42" i="92"/>
  <c r="F43" i="69"/>
  <c r="F43" i="91" s="1"/>
  <c r="G43" i="69"/>
  <c r="G43" i="91" s="1"/>
  <c r="H43" i="91"/>
  <c r="I43" i="69"/>
  <c r="I43" i="91"/>
  <c r="J43" i="68"/>
  <c r="L43" i="68" s="1"/>
  <c r="J43" i="69"/>
  <c r="K43" i="91"/>
  <c r="K42" i="92"/>
  <c r="B43" i="91"/>
  <c r="C44" i="69"/>
  <c r="C44" i="91" s="1"/>
  <c r="D44" i="69"/>
  <c r="D44" i="91"/>
  <c r="E44" i="91"/>
  <c r="E43" i="92"/>
  <c r="F44" i="69"/>
  <c r="F44" i="91"/>
  <c r="G44" i="69"/>
  <c r="G44" i="91" s="1"/>
  <c r="H44" i="91"/>
  <c r="H43" i="92"/>
  <c r="I44" i="69"/>
  <c r="I44" i="91" s="1"/>
  <c r="J44" i="69"/>
  <c r="J44" i="91"/>
  <c r="K44" i="91"/>
  <c r="K43" i="92"/>
  <c r="B44" i="91"/>
  <c r="C45" i="69"/>
  <c r="C45" i="91" s="1"/>
  <c r="D45" i="69"/>
  <c r="D45" i="91"/>
  <c r="E45" i="91"/>
  <c r="E44" i="92"/>
  <c r="F45" i="69"/>
  <c r="F45" i="91"/>
  <c r="G45" i="69"/>
  <c r="G45" i="91" s="1"/>
  <c r="H45" i="91"/>
  <c r="H44" i="92"/>
  <c r="I45" i="69"/>
  <c r="I45" i="91" s="1"/>
  <c r="J45" i="69"/>
  <c r="J45" i="91"/>
  <c r="J10" i="92" s="1"/>
  <c r="K45" i="91"/>
  <c r="K44" i="92"/>
  <c r="B45" i="91"/>
  <c r="C46" i="69"/>
  <c r="L46" i="69" s="1"/>
  <c r="D46" i="69"/>
  <c r="D46" i="91"/>
  <c r="E46" i="91"/>
  <c r="E45" i="92"/>
  <c r="F46" i="69"/>
  <c r="F46" i="91"/>
  <c r="G46" i="69"/>
  <c r="G46" i="91" s="1"/>
  <c r="H46" i="91"/>
  <c r="H45" i="92"/>
  <c r="I46" i="69"/>
  <c r="I46" i="91" s="1"/>
  <c r="J46" i="68"/>
  <c r="L46" i="68" s="1"/>
  <c r="J46" i="69"/>
  <c r="K46" i="91"/>
  <c r="K45" i="92"/>
  <c r="B46" i="91"/>
  <c r="C47" i="69"/>
  <c r="C47" i="91" s="1"/>
  <c r="D47" i="69"/>
  <c r="D47" i="91" s="1"/>
  <c r="E47" i="91"/>
  <c r="E46" i="92"/>
  <c r="F47" i="69"/>
  <c r="F47" i="91" s="1"/>
  <c r="G47" i="69"/>
  <c r="G47" i="91" s="1"/>
  <c r="H47" i="91"/>
  <c r="H46" i="92"/>
  <c r="I47" i="69"/>
  <c r="J47" i="68"/>
  <c r="L47" i="68" s="1"/>
  <c r="J47" i="69"/>
  <c r="K47" i="91"/>
  <c r="K46" i="92"/>
  <c r="B47" i="91"/>
  <c r="C48" i="69"/>
  <c r="L48" i="69" s="1"/>
  <c r="C48" i="91"/>
  <c r="D48" i="69"/>
  <c r="D48" i="91" s="1"/>
  <c r="E48" i="91"/>
  <c r="E47" i="92"/>
  <c r="F48" i="69"/>
  <c r="F48" i="91" s="1"/>
  <c r="F47" i="92" s="1"/>
  <c r="G48" i="69"/>
  <c r="G48" i="91"/>
  <c r="H48" i="91"/>
  <c r="H47" i="92"/>
  <c r="I48" i="69"/>
  <c r="I48" i="91"/>
  <c r="J48" i="68"/>
  <c r="J48" i="69"/>
  <c r="K48" i="91"/>
  <c r="K47" i="92"/>
  <c r="B48" i="91"/>
  <c r="C49" i="69"/>
  <c r="L49" i="69" s="1"/>
  <c r="C49" i="91"/>
  <c r="D49" i="69"/>
  <c r="D49" i="91" s="1"/>
  <c r="E49" i="91"/>
  <c r="E48" i="92"/>
  <c r="F49" i="69"/>
  <c r="F49" i="91" s="1"/>
  <c r="G49" i="69"/>
  <c r="G49" i="91"/>
  <c r="H49" i="91"/>
  <c r="H48" i="92"/>
  <c r="I49" i="69"/>
  <c r="I49" i="91"/>
  <c r="J49" i="69"/>
  <c r="J49" i="91" s="1"/>
  <c r="K49" i="91"/>
  <c r="K48" i="92"/>
  <c r="B49" i="91"/>
  <c r="C50" i="69"/>
  <c r="L50" i="69" s="1"/>
  <c r="D50" i="69"/>
  <c r="D50" i="91"/>
  <c r="E50" i="91"/>
  <c r="E49" i="92"/>
  <c r="F50" i="69"/>
  <c r="F50" i="91"/>
  <c r="G50" i="69"/>
  <c r="G50" i="91" s="1"/>
  <c r="H50" i="91"/>
  <c r="H49" i="92"/>
  <c r="I50" i="69"/>
  <c r="I50" i="91"/>
  <c r="J50" i="69"/>
  <c r="J50" i="91" s="1"/>
  <c r="K50" i="91"/>
  <c r="K49" i="92"/>
  <c r="B50" i="91"/>
  <c r="C51" i="69"/>
  <c r="C51" i="91" s="1"/>
  <c r="D51" i="69"/>
  <c r="D51" i="91"/>
  <c r="E51" i="91"/>
  <c r="E50" i="92"/>
  <c r="F51" i="69"/>
  <c r="F51" i="91"/>
  <c r="G51" i="69"/>
  <c r="G51" i="91" s="1"/>
  <c r="H51" i="91"/>
  <c r="H50" i="92"/>
  <c r="I51" i="69"/>
  <c r="I51" i="91"/>
  <c r="J51" i="68"/>
  <c r="L51" i="68" s="1"/>
  <c r="J51" i="69"/>
  <c r="K51" i="91"/>
  <c r="B51" i="91"/>
  <c r="C52" i="69"/>
  <c r="C52" i="91" s="1"/>
  <c r="D52" i="69"/>
  <c r="D52" i="91"/>
  <c r="E52" i="91"/>
  <c r="E51" i="92"/>
  <c r="F52" i="69"/>
  <c r="F52" i="91"/>
  <c r="G52" i="69"/>
  <c r="G52" i="91" s="1"/>
  <c r="H52" i="91"/>
  <c r="H51" i="92"/>
  <c r="I52" i="69"/>
  <c r="I52" i="91" s="1"/>
  <c r="I51" i="92" s="1"/>
  <c r="J52" i="68"/>
  <c r="L52" i="68" s="1"/>
  <c r="J52" i="69"/>
  <c r="K52" i="91"/>
  <c r="K51" i="92"/>
  <c r="B52" i="91"/>
  <c r="C53" i="69"/>
  <c r="L53" i="69" s="1"/>
  <c r="C53" i="91"/>
  <c r="D53" i="69"/>
  <c r="D53" i="91" s="1"/>
  <c r="E53" i="91"/>
  <c r="E52" i="92"/>
  <c r="F53" i="69"/>
  <c r="F53" i="91" s="1"/>
  <c r="F52" i="92" s="1"/>
  <c r="G53" i="69"/>
  <c r="G53" i="91"/>
  <c r="G18" i="92" s="1"/>
  <c r="H53" i="91"/>
  <c r="H52" i="92"/>
  <c r="I53" i="69"/>
  <c r="I53" i="91" s="1"/>
  <c r="J53" i="68"/>
  <c r="L53" i="68" s="1"/>
  <c r="J53" i="69"/>
  <c r="K53" i="91"/>
  <c r="K52" i="92"/>
  <c r="B53" i="91"/>
  <c r="C54" i="69"/>
  <c r="L54" i="69" s="1"/>
  <c r="C54" i="91"/>
  <c r="C19" i="92" s="1"/>
  <c r="D54" i="69"/>
  <c r="D54" i="91" s="1"/>
  <c r="E54" i="91"/>
  <c r="E53" i="92"/>
  <c r="F54" i="69"/>
  <c r="F54" i="91" s="1"/>
  <c r="G54" i="69"/>
  <c r="G54" i="91"/>
  <c r="G19" i="92" s="1"/>
  <c r="H54" i="91"/>
  <c r="H53" i="92"/>
  <c r="I54" i="69"/>
  <c r="I54" i="91" s="1"/>
  <c r="J54" i="68"/>
  <c r="L54" i="68" s="1"/>
  <c r="J54" i="69"/>
  <c r="K54" i="91"/>
  <c r="K53" i="92"/>
  <c r="B54" i="91"/>
  <c r="C55" i="69"/>
  <c r="L55" i="69" s="1"/>
  <c r="C55" i="91"/>
  <c r="D55" i="69"/>
  <c r="D55" i="91" s="1"/>
  <c r="E55" i="91"/>
  <c r="E54" i="92"/>
  <c r="F55" i="69"/>
  <c r="F55" i="91" s="1"/>
  <c r="G55" i="69"/>
  <c r="G55" i="91"/>
  <c r="H55" i="91"/>
  <c r="H54" i="92"/>
  <c r="I55" i="69"/>
  <c r="I55" i="91"/>
  <c r="I20" i="92" s="1"/>
  <c r="J55" i="68"/>
  <c r="J55" i="69"/>
  <c r="K55" i="91"/>
  <c r="B55" i="91"/>
  <c r="C56" i="69"/>
  <c r="L56" i="69" s="1"/>
  <c r="D56" i="69"/>
  <c r="D56" i="91"/>
  <c r="D21" i="92" s="1"/>
  <c r="E56" i="91"/>
  <c r="E55" i="92"/>
  <c r="F56" i="69"/>
  <c r="F56" i="91"/>
  <c r="G56" i="69"/>
  <c r="G56" i="91" s="1"/>
  <c r="H56" i="91"/>
  <c r="H55" i="92"/>
  <c r="I56" i="69"/>
  <c r="I56" i="91"/>
  <c r="J56" i="69"/>
  <c r="J56" i="91" s="1"/>
  <c r="K56" i="91"/>
  <c r="B56" i="91"/>
  <c r="C57" i="68"/>
  <c r="L57" i="68" s="1"/>
  <c r="C57" i="69"/>
  <c r="L57" i="69" s="1"/>
  <c r="D57" i="68"/>
  <c r="D57" i="69"/>
  <c r="E57" i="91"/>
  <c r="E56" i="92"/>
  <c r="F57" i="69"/>
  <c r="F57" i="91"/>
  <c r="F56" i="92"/>
  <c r="G57" i="69"/>
  <c r="G57" i="91" s="1"/>
  <c r="H57" i="91"/>
  <c r="H56" i="92"/>
  <c r="I57" i="69"/>
  <c r="I57" i="91"/>
  <c r="J57" i="68"/>
  <c r="J57" i="91" s="1"/>
  <c r="J57" i="69"/>
  <c r="K57" i="91"/>
  <c r="K56" i="92"/>
  <c r="B57" i="91"/>
  <c r="C58" i="68"/>
  <c r="C58" i="69"/>
  <c r="L58" i="69" s="1"/>
  <c r="D58" i="68"/>
  <c r="D58" i="69"/>
  <c r="D57" i="72" s="1"/>
  <c r="E58" i="91"/>
  <c r="E57" i="92"/>
  <c r="F58" i="69"/>
  <c r="F58" i="91"/>
  <c r="G58" i="69"/>
  <c r="H58" i="91"/>
  <c r="H57" i="92"/>
  <c r="I58" i="69"/>
  <c r="I58" i="91" s="1"/>
  <c r="I57" i="92" s="1"/>
  <c r="J58" i="68"/>
  <c r="J58" i="69"/>
  <c r="K58" i="91"/>
  <c r="K57" i="92"/>
  <c r="B58" i="91"/>
  <c r="C59" i="68"/>
  <c r="L59" i="68" s="1"/>
  <c r="C59" i="69"/>
  <c r="D59" i="69"/>
  <c r="D59" i="91" s="1"/>
  <c r="E59" i="91"/>
  <c r="E58" i="92"/>
  <c r="F59" i="69"/>
  <c r="F59" i="91" s="1"/>
  <c r="G59" i="69"/>
  <c r="G59" i="91"/>
  <c r="G24" i="92" s="1"/>
  <c r="H59" i="91"/>
  <c r="H58" i="92"/>
  <c r="I59" i="69"/>
  <c r="I59" i="91" s="1"/>
  <c r="J59" i="68"/>
  <c r="J59" i="69"/>
  <c r="K59" i="91"/>
  <c r="K58" i="92"/>
  <c r="B59" i="91"/>
  <c r="C60" i="69"/>
  <c r="L60" i="69" s="1"/>
  <c r="C60" i="91"/>
  <c r="D60" i="69"/>
  <c r="D60" i="91" s="1"/>
  <c r="E60" i="91"/>
  <c r="E59" i="92"/>
  <c r="F60" i="69"/>
  <c r="F60" i="91" s="1"/>
  <c r="G60" i="69"/>
  <c r="G60" i="91"/>
  <c r="H60" i="91"/>
  <c r="H59" i="92"/>
  <c r="I60" i="69"/>
  <c r="I60" i="91"/>
  <c r="I59" i="92" s="1"/>
  <c r="J60" i="68"/>
  <c r="L60" i="68" s="1"/>
  <c r="J60" i="69"/>
  <c r="K60" i="91"/>
  <c r="K59" i="92"/>
  <c r="B60" i="91"/>
  <c r="C61" i="69"/>
  <c r="L61" i="69" s="1"/>
  <c r="C61" i="91"/>
  <c r="D61" i="69"/>
  <c r="D61" i="91" s="1"/>
  <c r="E61" i="91"/>
  <c r="E60" i="92"/>
  <c r="F61" i="69"/>
  <c r="F61" i="91" s="1"/>
  <c r="G61" i="69"/>
  <c r="G61" i="91"/>
  <c r="G26" i="92" s="1"/>
  <c r="H61" i="91"/>
  <c r="H60" i="92"/>
  <c r="I61" i="69"/>
  <c r="I61" i="91" s="1"/>
  <c r="I60" i="92" s="1"/>
  <c r="J61" i="68"/>
  <c r="L61" i="68" s="1"/>
  <c r="J61" i="69"/>
  <c r="K61" i="91"/>
  <c r="K60" i="92"/>
  <c r="B61" i="91"/>
  <c r="C62" i="69"/>
  <c r="L62" i="69" s="1"/>
  <c r="C62" i="91"/>
  <c r="D62" i="69"/>
  <c r="D62" i="91" s="1"/>
  <c r="E62" i="91"/>
  <c r="E61" i="92"/>
  <c r="F62" i="69"/>
  <c r="F62" i="91" s="1"/>
  <c r="G62" i="69"/>
  <c r="G62" i="91"/>
  <c r="H62" i="91"/>
  <c r="H61" i="92"/>
  <c r="I62" i="69"/>
  <c r="I62" i="91"/>
  <c r="I61" i="92" s="1"/>
  <c r="J62" i="69"/>
  <c r="J62" i="91" s="1"/>
  <c r="K62" i="91"/>
  <c r="K61" i="92"/>
  <c r="B62" i="91"/>
  <c r="C63" i="69"/>
  <c r="L63" i="69" s="1"/>
  <c r="C63" i="91"/>
  <c r="D63" i="69"/>
  <c r="D63" i="91" s="1"/>
  <c r="E63" i="91"/>
  <c r="E62" i="92"/>
  <c r="F63" i="69"/>
  <c r="F63" i="91" s="1"/>
  <c r="G63" i="69"/>
  <c r="G63" i="91"/>
  <c r="G62" i="92" s="1"/>
  <c r="H63" i="91"/>
  <c r="H62" i="92"/>
  <c r="I63" i="69"/>
  <c r="I63" i="91" s="1"/>
  <c r="J63" i="69"/>
  <c r="J63" i="91"/>
  <c r="K63" i="91"/>
  <c r="K62" i="92"/>
  <c r="B63" i="91"/>
  <c r="B62" i="92"/>
  <c r="C64" i="69"/>
  <c r="L64" i="69" s="1"/>
  <c r="D64" i="69"/>
  <c r="D64" i="91"/>
  <c r="E64" i="91"/>
  <c r="E63" i="92"/>
  <c r="F64" i="69"/>
  <c r="F64" i="91"/>
  <c r="G64" i="69"/>
  <c r="G64" i="91" s="1"/>
  <c r="H64" i="91"/>
  <c r="H63" i="92"/>
  <c r="I64" i="69"/>
  <c r="I64" i="91" s="1"/>
  <c r="J64" i="68"/>
  <c r="J64" i="69"/>
  <c r="K64" i="91"/>
  <c r="K63" i="92"/>
  <c r="B64" i="91"/>
  <c r="C65" i="69"/>
  <c r="L65" i="69" s="1"/>
  <c r="C65" i="91"/>
  <c r="C30" i="92" s="1"/>
  <c r="D65" i="69"/>
  <c r="D65" i="91" s="1"/>
  <c r="E65" i="91"/>
  <c r="E64" i="92"/>
  <c r="F65" i="69"/>
  <c r="F65" i="91" s="1"/>
  <c r="G65" i="69"/>
  <c r="G65" i="91"/>
  <c r="G64" i="92" s="1"/>
  <c r="H65" i="91"/>
  <c r="H64" i="92"/>
  <c r="I65" i="69"/>
  <c r="I65" i="91"/>
  <c r="J65" i="69"/>
  <c r="J65" i="91" s="1"/>
  <c r="K65" i="91"/>
  <c r="K64" i="92"/>
  <c r="B65" i="91"/>
  <c r="E66" i="68"/>
  <c r="E66" i="69"/>
  <c r="E66" i="91"/>
  <c r="F66" i="68"/>
  <c r="G66" i="68"/>
  <c r="H66" i="68"/>
  <c r="H66" i="69"/>
  <c r="H66" i="91"/>
  <c r="I66" i="68"/>
  <c r="K66" i="68"/>
  <c r="K66" i="69"/>
  <c r="K66" i="91"/>
  <c r="K65" i="92"/>
  <c r="B66" i="68"/>
  <c r="B66" i="69"/>
  <c r="B66" i="91"/>
  <c r="B39" i="92"/>
  <c r="B40" i="92"/>
  <c r="B41" i="92"/>
  <c r="B42" i="92"/>
  <c r="B44" i="92"/>
  <c r="B45" i="92"/>
  <c r="B46" i="92"/>
  <c r="B47" i="92"/>
  <c r="B49" i="92"/>
  <c r="B50" i="92"/>
  <c r="B51" i="92"/>
  <c r="B52" i="92"/>
  <c r="B53" i="92"/>
  <c r="B54" i="92"/>
  <c r="B56" i="92"/>
  <c r="B57" i="92"/>
  <c r="B58" i="92"/>
  <c r="B59" i="92"/>
  <c r="B60" i="92"/>
  <c r="B61" i="92"/>
  <c r="B63" i="92"/>
  <c r="B64" i="92"/>
  <c r="B38" i="92"/>
  <c r="D5" i="69"/>
  <c r="D5" i="91"/>
  <c r="E5" i="91"/>
  <c r="E4" i="92"/>
  <c r="F5" i="69"/>
  <c r="F5" i="91" s="1"/>
  <c r="G5" i="91"/>
  <c r="G4" i="92"/>
  <c r="H5" i="91"/>
  <c r="H4" i="92"/>
  <c r="I5" i="91"/>
  <c r="J5" i="91"/>
  <c r="K5" i="91"/>
  <c r="K4" i="92"/>
  <c r="B5" i="91"/>
  <c r="C5" i="69"/>
  <c r="C5" i="91" s="1"/>
  <c r="D6" i="69"/>
  <c r="D6" i="91" s="1"/>
  <c r="E6" i="91"/>
  <c r="E5" i="92"/>
  <c r="F6" i="69"/>
  <c r="F6" i="91"/>
  <c r="G6" i="91"/>
  <c r="H6" i="91"/>
  <c r="H5" i="92"/>
  <c r="I6" i="69"/>
  <c r="I6" i="91"/>
  <c r="J6" i="91"/>
  <c r="K6" i="91"/>
  <c r="K5" i="92"/>
  <c r="B6" i="91"/>
  <c r="C6" i="69"/>
  <c r="C6" i="91" s="1"/>
  <c r="D7" i="69"/>
  <c r="D7" i="91"/>
  <c r="E7" i="91"/>
  <c r="E6" i="92"/>
  <c r="F7" i="69"/>
  <c r="F7" i="91" s="1"/>
  <c r="G7" i="91"/>
  <c r="H7" i="91"/>
  <c r="H6" i="92"/>
  <c r="I7" i="69"/>
  <c r="I7" i="91"/>
  <c r="J7" i="91"/>
  <c r="K7" i="91"/>
  <c r="K6" i="92"/>
  <c r="B7" i="91"/>
  <c r="C7" i="69"/>
  <c r="C7" i="91" s="1"/>
  <c r="D8" i="69"/>
  <c r="D8" i="91"/>
  <c r="E8" i="91"/>
  <c r="E7" i="92"/>
  <c r="F8" i="69"/>
  <c r="F8" i="91" s="1"/>
  <c r="G8" i="91"/>
  <c r="H8" i="91"/>
  <c r="H7" i="92"/>
  <c r="I8" i="69"/>
  <c r="I8" i="91"/>
  <c r="J8" i="91"/>
  <c r="K8" i="91"/>
  <c r="K7" i="92"/>
  <c r="B8" i="91"/>
  <c r="C8" i="69"/>
  <c r="L8" i="69" s="1"/>
  <c r="C8" i="91"/>
  <c r="D9" i="69"/>
  <c r="D9" i="91"/>
  <c r="E9" i="91"/>
  <c r="E8" i="92"/>
  <c r="F9" i="69"/>
  <c r="F9" i="91" s="1"/>
  <c r="G9" i="91"/>
  <c r="H9" i="91"/>
  <c r="I9" i="69"/>
  <c r="I9" i="91" s="1"/>
  <c r="J9" i="68"/>
  <c r="L9" i="68" s="1"/>
  <c r="K9" i="91"/>
  <c r="K8" i="92"/>
  <c r="B9" i="91"/>
  <c r="C9" i="69"/>
  <c r="L9" i="69" s="1"/>
  <c r="C9" i="91"/>
  <c r="D10" i="69"/>
  <c r="D10" i="91" s="1"/>
  <c r="E10" i="91"/>
  <c r="E9" i="92"/>
  <c r="F10" i="69"/>
  <c r="F10" i="91"/>
  <c r="G10" i="91"/>
  <c r="H10" i="91"/>
  <c r="H9" i="92"/>
  <c r="I10" i="69"/>
  <c r="I10" i="91" s="1"/>
  <c r="J10" i="91"/>
  <c r="K10" i="91"/>
  <c r="K9" i="92"/>
  <c r="B10" i="91"/>
  <c r="C10" i="69"/>
  <c r="L10" i="69" s="1"/>
  <c r="C10" i="91"/>
  <c r="D11" i="69"/>
  <c r="D11" i="91" s="1"/>
  <c r="E11" i="91"/>
  <c r="E10" i="92"/>
  <c r="F11" i="69"/>
  <c r="F11" i="91" s="1"/>
  <c r="G11" i="91"/>
  <c r="H11" i="91"/>
  <c r="H10" i="92"/>
  <c r="I11" i="69"/>
  <c r="J11" i="91"/>
  <c r="K11" i="91"/>
  <c r="K10" i="92"/>
  <c r="B11" i="91"/>
  <c r="C11" i="69"/>
  <c r="L11" i="69" s="1"/>
  <c r="C11" i="91"/>
  <c r="D12" i="69"/>
  <c r="D12" i="91" s="1"/>
  <c r="E12" i="91"/>
  <c r="E11" i="92"/>
  <c r="F12" i="69"/>
  <c r="F12" i="91" s="1"/>
  <c r="G12" i="91"/>
  <c r="H12" i="91"/>
  <c r="H11" i="92"/>
  <c r="I12" i="69"/>
  <c r="I12" i="91"/>
  <c r="J12" i="91"/>
  <c r="K12" i="91"/>
  <c r="K11" i="92"/>
  <c r="B12" i="91"/>
  <c r="C12" i="69"/>
  <c r="L12" i="69" s="1"/>
  <c r="C12" i="91"/>
  <c r="D13" i="69"/>
  <c r="D13" i="91" s="1"/>
  <c r="E13" i="91"/>
  <c r="E12" i="92"/>
  <c r="F13" i="69"/>
  <c r="F13" i="91" s="1"/>
  <c r="G13" i="91"/>
  <c r="H13" i="91"/>
  <c r="H12" i="92"/>
  <c r="I13" i="69"/>
  <c r="I13" i="91" s="1"/>
  <c r="J13" i="91"/>
  <c r="K13" i="91"/>
  <c r="K12" i="92"/>
  <c r="B13" i="91"/>
  <c r="C13" i="69"/>
  <c r="L13" i="69" s="1"/>
  <c r="D14" i="69"/>
  <c r="D14" i="91" s="1"/>
  <c r="E14" i="91"/>
  <c r="E13" i="92"/>
  <c r="F14" i="69"/>
  <c r="F14" i="91" s="1"/>
  <c r="G14" i="91"/>
  <c r="H14" i="91"/>
  <c r="H13" i="92"/>
  <c r="I14" i="69"/>
  <c r="I14" i="91" s="1"/>
  <c r="J14" i="91"/>
  <c r="K14" i="91"/>
  <c r="K13" i="92"/>
  <c r="B14" i="91"/>
  <c r="C14" i="68"/>
  <c r="L14" i="68" s="1"/>
  <c r="C14" i="69"/>
  <c r="L14" i="69" s="1"/>
  <c r="D15" i="69"/>
  <c r="D15" i="91"/>
  <c r="E15" i="91"/>
  <c r="E14" i="92"/>
  <c r="F15" i="69"/>
  <c r="F15" i="91"/>
  <c r="G15" i="91"/>
  <c r="H15" i="91"/>
  <c r="H14" i="92"/>
  <c r="I15" i="69"/>
  <c r="I15" i="91" s="1"/>
  <c r="J15" i="91"/>
  <c r="K15" i="91"/>
  <c r="K14" i="92"/>
  <c r="B15" i="91"/>
  <c r="C15" i="69"/>
  <c r="L15" i="69" s="1"/>
  <c r="C15" i="91"/>
  <c r="D16" i="69"/>
  <c r="D16" i="91" s="1"/>
  <c r="E16" i="91"/>
  <c r="E15" i="92"/>
  <c r="F16" i="69"/>
  <c r="F16" i="91" s="1"/>
  <c r="G16" i="91"/>
  <c r="H16" i="91"/>
  <c r="H15" i="92"/>
  <c r="I16" i="69"/>
  <c r="I16" i="91"/>
  <c r="I15" i="92"/>
  <c r="J16" i="91"/>
  <c r="K16" i="91"/>
  <c r="K15" i="92"/>
  <c r="B16" i="91"/>
  <c r="C16" i="69"/>
  <c r="L16" i="69" s="1"/>
  <c r="C16" i="91"/>
  <c r="D17" i="69"/>
  <c r="D17" i="91"/>
  <c r="E17" i="91"/>
  <c r="E16" i="92"/>
  <c r="F17" i="69"/>
  <c r="F17" i="91" s="1"/>
  <c r="G17" i="91"/>
  <c r="H17" i="91"/>
  <c r="H16" i="92"/>
  <c r="I17" i="69"/>
  <c r="I17" i="91" s="1"/>
  <c r="J17" i="68"/>
  <c r="L17" i="68" s="1"/>
  <c r="K17" i="91"/>
  <c r="K16" i="92"/>
  <c r="B17" i="91"/>
  <c r="C17" i="69"/>
  <c r="L17" i="69" s="1"/>
  <c r="D18" i="69"/>
  <c r="E18" i="91"/>
  <c r="E17" i="92"/>
  <c r="F18" i="69"/>
  <c r="F18" i="91" s="1"/>
  <c r="G18" i="91"/>
  <c r="H18" i="91"/>
  <c r="H17" i="92"/>
  <c r="I18" i="69"/>
  <c r="I18" i="91" s="1"/>
  <c r="J18" i="68"/>
  <c r="J18" i="91" s="1"/>
  <c r="K18" i="91"/>
  <c r="K17" i="92"/>
  <c r="B18" i="91"/>
  <c r="C18" i="69"/>
  <c r="L18" i="69" s="1"/>
  <c r="D19" i="69"/>
  <c r="D19" i="91" s="1"/>
  <c r="E19" i="91"/>
  <c r="E18" i="92"/>
  <c r="F19" i="69"/>
  <c r="F19" i="91" s="1"/>
  <c r="G19" i="91"/>
  <c r="H19" i="91"/>
  <c r="H18" i="92"/>
  <c r="I19" i="69"/>
  <c r="I19" i="91"/>
  <c r="J19" i="91"/>
  <c r="K19" i="91"/>
  <c r="K18" i="92"/>
  <c r="B19" i="91"/>
  <c r="C19" i="69"/>
  <c r="L19" i="69" s="1"/>
  <c r="D20" i="69"/>
  <c r="D20" i="91"/>
  <c r="E20" i="91"/>
  <c r="E19" i="92"/>
  <c r="F20" i="69"/>
  <c r="F20" i="91" s="1"/>
  <c r="G20" i="91"/>
  <c r="H20" i="91"/>
  <c r="H19" i="92"/>
  <c r="I20" i="69"/>
  <c r="I20" i="91"/>
  <c r="J20" i="68"/>
  <c r="L20" i="68" s="1"/>
  <c r="K20" i="91"/>
  <c r="K19" i="92"/>
  <c r="B20" i="91"/>
  <c r="C20" i="69"/>
  <c r="L20" i="69" s="1"/>
  <c r="C20" i="91"/>
  <c r="D21" i="69"/>
  <c r="D21" i="91" s="1"/>
  <c r="E21" i="91"/>
  <c r="E20" i="92"/>
  <c r="F21" i="69"/>
  <c r="F21" i="91"/>
  <c r="G21" i="91"/>
  <c r="H21" i="91"/>
  <c r="H20" i="92"/>
  <c r="I21" i="69"/>
  <c r="I21" i="91"/>
  <c r="J21" i="68"/>
  <c r="L21" i="68" s="1"/>
  <c r="J21" i="91"/>
  <c r="K21" i="91"/>
  <c r="K20" i="92"/>
  <c r="B21" i="91"/>
  <c r="B20" i="92"/>
  <c r="C21" i="69"/>
  <c r="L21" i="69" s="1"/>
  <c r="C21" i="91"/>
  <c r="D22" i="69"/>
  <c r="D22" i="91"/>
  <c r="E22" i="91"/>
  <c r="E21" i="92"/>
  <c r="F22" i="69"/>
  <c r="G22" i="91"/>
  <c r="H22" i="91"/>
  <c r="H21" i="92"/>
  <c r="I22" i="69"/>
  <c r="I22" i="91" s="1"/>
  <c r="J22" i="91"/>
  <c r="K22" i="91"/>
  <c r="B22" i="91"/>
  <c r="C22" i="69"/>
  <c r="L22" i="69" s="1"/>
  <c r="C22" i="91"/>
  <c r="D23" i="68"/>
  <c r="D32" i="68"/>
  <c r="D23" i="69"/>
  <c r="E23" i="91"/>
  <c r="E22" i="92"/>
  <c r="F23" i="69"/>
  <c r="F23" i="91"/>
  <c r="G23" i="91"/>
  <c r="H23" i="91"/>
  <c r="H22" i="92"/>
  <c r="I23" i="69"/>
  <c r="I23" i="91"/>
  <c r="J23" i="68"/>
  <c r="J23" i="91" s="1"/>
  <c r="K23" i="91"/>
  <c r="K22" i="92"/>
  <c r="B23" i="91"/>
  <c r="C23" i="68"/>
  <c r="L23" i="68" s="1"/>
  <c r="C23" i="69"/>
  <c r="L23" i="69" s="1"/>
  <c r="D24" i="69"/>
  <c r="D24" i="91"/>
  <c r="E24" i="91"/>
  <c r="E23" i="92"/>
  <c r="F24" i="69"/>
  <c r="F24" i="91" s="1"/>
  <c r="G24" i="91"/>
  <c r="H24" i="91"/>
  <c r="H23" i="92"/>
  <c r="I24" i="69"/>
  <c r="I24" i="91" s="1"/>
  <c r="J24" i="68"/>
  <c r="J24" i="91" s="1"/>
  <c r="K24" i="91"/>
  <c r="K23" i="92"/>
  <c r="B24" i="91"/>
  <c r="C24" i="69"/>
  <c r="L24" i="69" s="1"/>
  <c r="C24" i="91"/>
  <c r="D25" i="69"/>
  <c r="D25" i="91" s="1"/>
  <c r="E25" i="91"/>
  <c r="E24" i="92"/>
  <c r="F25" i="69"/>
  <c r="F25" i="91" s="1"/>
  <c r="G25" i="91"/>
  <c r="H25" i="91"/>
  <c r="H24" i="92"/>
  <c r="I25" i="69"/>
  <c r="I25" i="91"/>
  <c r="J25" i="68"/>
  <c r="L25" i="68" s="1"/>
  <c r="K25" i="91"/>
  <c r="K24" i="92"/>
  <c r="B25" i="91"/>
  <c r="C25" i="69"/>
  <c r="L25" i="69" s="1"/>
  <c r="D26" i="69"/>
  <c r="D26" i="91" s="1"/>
  <c r="E26" i="91"/>
  <c r="E25" i="92"/>
  <c r="F26" i="69"/>
  <c r="F26" i="91"/>
  <c r="G26" i="91"/>
  <c r="H26" i="91"/>
  <c r="H25" i="92"/>
  <c r="I26" i="69"/>
  <c r="I26" i="91" s="1"/>
  <c r="J26" i="68"/>
  <c r="L26" i="68" s="1"/>
  <c r="J26" i="91"/>
  <c r="K26" i="91"/>
  <c r="K25" i="92"/>
  <c r="B26" i="91"/>
  <c r="C26" i="69"/>
  <c r="L26" i="69" s="1"/>
  <c r="D27" i="69"/>
  <c r="D27" i="91"/>
  <c r="E27" i="91"/>
  <c r="E26" i="92"/>
  <c r="F27" i="69"/>
  <c r="F27" i="91"/>
  <c r="G27" i="91"/>
  <c r="H27" i="91"/>
  <c r="H26" i="92"/>
  <c r="I27" i="69"/>
  <c r="I27" i="91" s="1"/>
  <c r="J27" i="68"/>
  <c r="L27" i="68" s="1"/>
  <c r="J27" i="91"/>
  <c r="K27" i="91"/>
  <c r="K26" i="92"/>
  <c r="B27" i="91"/>
  <c r="C27" i="69"/>
  <c r="L27" i="69" s="1"/>
  <c r="C27" i="91"/>
  <c r="D28" i="69"/>
  <c r="D28" i="91"/>
  <c r="E28" i="91"/>
  <c r="E27" i="92"/>
  <c r="F28" i="69"/>
  <c r="F28" i="91"/>
  <c r="G28" i="91"/>
  <c r="H28" i="91"/>
  <c r="H27" i="92"/>
  <c r="I28" i="69"/>
  <c r="I28" i="91" s="1"/>
  <c r="J28" i="91"/>
  <c r="K28" i="91"/>
  <c r="K27" i="92"/>
  <c r="B28" i="91"/>
  <c r="C28" i="69"/>
  <c r="L28" i="69" s="1"/>
  <c r="D29" i="69"/>
  <c r="D29" i="91" s="1"/>
  <c r="E29" i="91"/>
  <c r="E28" i="92"/>
  <c r="F29" i="69"/>
  <c r="F29" i="91"/>
  <c r="G29" i="91"/>
  <c r="H29" i="91"/>
  <c r="H28" i="92"/>
  <c r="I29" i="69"/>
  <c r="I29" i="91" s="1"/>
  <c r="J29" i="91"/>
  <c r="K29" i="91"/>
  <c r="K28" i="92"/>
  <c r="B29" i="91"/>
  <c r="C29" i="69"/>
  <c r="L29" i="69" s="1"/>
  <c r="C29" i="91"/>
  <c r="D30" i="69"/>
  <c r="D30" i="91" s="1"/>
  <c r="E30" i="91"/>
  <c r="E29" i="92"/>
  <c r="F30" i="69"/>
  <c r="F30" i="91"/>
  <c r="G30" i="91"/>
  <c r="H30" i="91"/>
  <c r="H29" i="92"/>
  <c r="I30" i="69"/>
  <c r="I30" i="91" s="1"/>
  <c r="J30" i="91"/>
  <c r="K30" i="91"/>
  <c r="K29" i="92"/>
  <c r="B30" i="91"/>
  <c r="C30" i="69"/>
  <c r="C30" i="91" s="1"/>
  <c r="D31" i="69"/>
  <c r="D31" i="91" s="1"/>
  <c r="E31" i="91"/>
  <c r="E30" i="92"/>
  <c r="F31" i="69"/>
  <c r="F31" i="91" s="1"/>
  <c r="G31" i="91"/>
  <c r="H31" i="91"/>
  <c r="H30" i="92"/>
  <c r="I31" i="69"/>
  <c r="I31" i="91"/>
  <c r="J31" i="91"/>
  <c r="K31" i="91"/>
  <c r="K30" i="92"/>
  <c r="B31" i="91"/>
  <c r="C31" i="69"/>
  <c r="L31" i="69" s="1"/>
  <c r="C31" i="91"/>
  <c r="E32" i="68"/>
  <c r="E32" i="69"/>
  <c r="E32" i="91"/>
  <c r="F32" i="68"/>
  <c r="G32" i="68"/>
  <c r="G32" i="69"/>
  <c r="G32" i="91"/>
  <c r="H32" i="68"/>
  <c r="H32" i="91"/>
  <c r="H32" i="69"/>
  <c r="I32" i="68"/>
  <c r="J32" i="69"/>
  <c r="K32" i="68"/>
  <c r="K32" i="91"/>
  <c r="K31" i="92"/>
  <c r="K32" i="69"/>
  <c r="B32" i="68"/>
  <c r="B32" i="91"/>
  <c r="B32" i="69"/>
  <c r="B5" i="92"/>
  <c r="B6" i="92"/>
  <c r="B7" i="92"/>
  <c r="B8" i="92"/>
  <c r="B9" i="92"/>
  <c r="B10" i="92"/>
  <c r="B11" i="92"/>
  <c r="B12" i="92"/>
  <c r="B13" i="92"/>
  <c r="B16" i="92"/>
  <c r="B17" i="92"/>
  <c r="B18" i="92"/>
  <c r="B19" i="92"/>
  <c r="B21" i="92"/>
  <c r="B23" i="92"/>
  <c r="B24" i="92"/>
  <c r="B25" i="92"/>
  <c r="B26" i="92"/>
  <c r="B27" i="92"/>
  <c r="B28" i="92"/>
  <c r="B29" i="92"/>
  <c r="B30" i="92"/>
  <c r="B31" i="92"/>
  <c r="B4" i="92"/>
  <c r="C62" i="90"/>
  <c r="D61" i="90"/>
  <c r="E60" i="90"/>
  <c r="F59" i="90"/>
  <c r="H57" i="90"/>
  <c r="I56" i="90"/>
  <c r="J55" i="90"/>
  <c r="B55" i="90"/>
  <c r="C54" i="90"/>
  <c r="D53" i="90"/>
  <c r="E52" i="90"/>
  <c r="F51" i="90"/>
  <c r="H49" i="90"/>
  <c r="I48" i="90"/>
  <c r="J47" i="90"/>
  <c r="B47" i="90"/>
  <c r="C46" i="90"/>
  <c r="D45" i="90"/>
  <c r="E44" i="90"/>
  <c r="F43" i="90"/>
  <c r="H41" i="90"/>
  <c r="I40" i="90"/>
  <c r="J39" i="90"/>
  <c r="B39" i="90"/>
  <c r="C38" i="90"/>
  <c r="D37" i="90"/>
  <c r="E36" i="90"/>
  <c r="F35" i="90"/>
  <c r="J62" i="90"/>
  <c r="I62" i="90"/>
  <c r="H62" i="90"/>
  <c r="G50" i="90"/>
  <c r="F62" i="90"/>
  <c r="E62" i="90"/>
  <c r="D62" i="90"/>
  <c r="B62" i="90"/>
  <c r="J61" i="90"/>
  <c r="I61" i="90"/>
  <c r="H61" i="90"/>
  <c r="G61" i="90"/>
  <c r="F61" i="90"/>
  <c r="E61" i="90"/>
  <c r="C61" i="90"/>
  <c r="B61" i="90"/>
  <c r="J60" i="90"/>
  <c r="I60" i="90"/>
  <c r="H60" i="90"/>
  <c r="G60" i="90"/>
  <c r="F60" i="90"/>
  <c r="D60" i="90"/>
  <c r="C60" i="90"/>
  <c r="B60" i="90"/>
  <c r="J59" i="90"/>
  <c r="I59" i="90"/>
  <c r="H59" i="90"/>
  <c r="G59" i="90"/>
  <c r="E59" i="90"/>
  <c r="D59" i="90"/>
  <c r="C59" i="90"/>
  <c r="B59" i="90"/>
  <c r="J58" i="90"/>
  <c r="I58" i="90"/>
  <c r="H58" i="90"/>
  <c r="F58" i="90"/>
  <c r="E58" i="90"/>
  <c r="D58" i="90"/>
  <c r="C58" i="90"/>
  <c r="B58" i="90"/>
  <c r="J57" i="90"/>
  <c r="I57" i="90"/>
  <c r="G57" i="90"/>
  <c r="F57" i="90"/>
  <c r="E57" i="90"/>
  <c r="D57" i="90"/>
  <c r="C57" i="90"/>
  <c r="B57" i="90"/>
  <c r="J56" i="90"/>
  <c r="H56" i="90"/>
  <c r="G56" i="90"/>
  <c r="F56" i="90"/>
  <c r="E56" i="90"/>
  <c r="D56" i="90"/>
  <c r="C56" i="90"/>
  <c r="B56" i="90"/>
  <c r="I55" i="90"/>
  <c r="H55" i="90"/>
  <c r="G55" i="90"/>
  <c r="F55" i="90"/>
  <c r="E55" i="90"/>
  <c r="D55" i="90"/>
  <c r="C55" i="90"/>
  <c r="J54" i="90"/>
  <c r="I54" i="90"/>
  <c r="H54" i="90"/>
  <c r="G54" i="90"/>
  <c r="F54" i="90"/>
  <c r="E54" i="90"/>
  <c r="D54" i="90"/>
  <c r="B54" i="90"/>
  <c r="J53" i="90"/>
  <c r="I53" i="90"/>
  <c r="H53" i="90"/>
  <c r="G53" i="90"/>
  <c r="F53" i="90"/>
  <c r="E53" i="90"/>
  <c r="C53" i="90"/>
  <c r="B53" i="90"/>
  <c r="J52" i="90"/>
  <c r="I52" i="90"/>
  <c r="H52" i="90"/>
  <c r="G52" i="90"/>
  <c r="F52" i="90"/>
  <c r="D52" i="90"/>
  <c r="C52" i="90"/>
  <c r="B52" i="90"/>
  <c r="J51" i="90"/>
  <c r="I51" i="90"/>
  <c r="H51" i="90"/>
  <c r="G51" i="90"/>
  <c r="E51" i="90"/>
  <c r="D51" i="90"/>
  <c r="C51" i="90"/>
  <c r="B51" i="90"/>
  <c r="J50" i="90"/>
  <c r="I50" i="90"/>
  <c r="H50" i="90"/>
  <c r="F50" i="90"/>
  <c r="E50" i="90"/>
  <c r="D50" i="90"/>
  <c r="C50" i="90"/>
  <c r="B50" i="90"/>
  <c r="J49" i="90"/>
  <c r="I49" i="90"/>
  <c r="G49" i="90"/>
  <c r="F49" i="90"/>
  <c r="E49" i="90"/>
  <c r="D49" i="90"/>
  <c r="C49" i="90"/>
  <c r="B49" i="90"/>
  <c r="J48" i="90"/>
  <c r="H48" i="90"/>
  <c r="G48" i="90"/>
  <c r="F48" i="90"/>
  <c r="E48" i="90"/>
  <c r="D48" i="90"/>
  <c r="C48" i="90"/>
  <c r="B48" i="90"/>
  <c r="I47" i="90"/>
  <c r="H47" i="90"/>
  <c r="G47" i="90"/>
  <c r="F47" i="90"/>
  <c r="E47" i="90"/>
  <c r="D47" i="90"/>
  <c r="C47" i="90"/>
  <c r="J46" i="90"/>
  <c r="I46" i="90"/>
  <c r="H46" i="90"/>
  <c r="G46" i="90"/>
  <c r="F46" i="90"/>
  <c r="E46" i="90"/>
  <c r="D46" i="90"/>
  <c r="B46" i="90"/>
  <c r="J45" i="90"/>
  <c r="I45" i="90"/>
  <c r="H45" i="90"/>
  <c r="G45" i="90"/>
  <c r="F45" i="90"/>
  <c r="E45" i="90"/>
  <c r="C45" i="90"/>
  <c r="B45" i="90"/>
  <c r="J44" i="90"/>
  <c r="I44" i="90"/>
  <c r="H44" i="90"/>
  <c r="G44" i="90"/>
  <c r="F44" i="90"/>
  <c r="D44" i="90"/>
  <c r="C44" i="90"/>
  <c r="B44" i="90"/>
  <c r="J43" i="90"/>
  <c r="I43" i="90"/>
  <c r="H43" i="90"/>
  <c r="G43" i="90"/>
  <c r="E43" i="90"/>
  <c r="D43" i="90"/>
  <c r="C43" i="90"/>
  <c r="B43" i="90"/>
  <c r="J42" i="90"/>
  <c r="I42" i="90"/>
  <c r="H42" i="90"/>
  <c r="F42" i="90"/>
  <c r="E42" i="90"/>
  <c r="D42" i="90"/>
  <c r="C42" i="90"/>
  <c r="B42" i="90"/>
  <c r="J41" i="90"/>
  <c r="I41" i="90"/>
  <c r="G41" i="90"/>
  <c r="F41" i="90"/>
  <c r="E41" i="90"/>
  <c r="D41" i="90"/>
  <c r="C41" i="90"/>
  <c r="B41" i="90"/>
  <c r="J40" i="90"/>
  <c r="H40" i="90"/>
  <c r="G40" i="90"/>
  <c r="F40" i="90"/>
  <c r="E40" i="90"/>
  <c r="D40" i="90"/>
  <c r="C40" i="90"/>
  <c r="B40" i="90"/>
  <c r="I39" i="90"/>
  <c r="H39" i="90"/>
  <c r="G39" i="90"/>
  <c r="F39" i="90"/>
  <c r="E39" i="90"/>
  <c r="D39" i="90"/>
  <c r="C39" i="90"/>
  <c r="J38" i="90"/>
  <c r="I38" i="90"/>
  <c r="H38" i="90"/>
  <c r="G38" i="90"/>
  <c r="F38" i="90"/>
  <c r="E38" i="90"/>
  <c r="D38" i="90"/>
  <c r="B38" i="90"/>
  <c r="J37" i="90"/>
  <c r="I37" i="90"/>
  <c r="H37" i="90"/>
  <c r="G37" i="90"/>
  <c r="F37" i="90"/>
  <c r="E37" i="90"/>
  <c r="C37" i="90"/>
  <c r="B37" i="90"/>
  <c r="J36" i="90"/>
  <c r="I36" i="90"/>
  <c r="H36" i="90"/>
  <c r="G36" i="90"/>
  <c r="F36" i="90"/>
  <c r="D36" i="90"/>
  <c r="C36" i="90"/>
  <c r="B36" i="90"/>
  <c r="J35" i="90"/>
  <c r="I35" i="90"/>
  <c r="H35" i="90"/>
  <c r="G35" i="90"/>
  <c r="E35" i="90"/>
  <c r="D35" i="90"/>
  <c r="C35" i="90"/>
  <c r="B35" i="90"/>
  <c r="G42" i="90"/>
  <c r="G62" i="90"/>
  <c r="G58" i="90"/>
  <c r="U49" i="70"/>
  <c r="I66" i="70"/>
  <c r="U141" i="70"/>
  <c r="W222" i="70"/>
  <c r="W301" i="70"/>
  <c r="J12" i="74"/>
  <c r="R31" i="87"/>
  <c r="N153" i="69" s="1"/>
  <c r="O31" i="88"/>
  <c r="W46" i="80" s="1"/>
  <c r="P31" i="88"/>
  <c r="Q94" i="80" s="1"/>
  <c r="Q31" i="88"/>
  <c r="Q117" i="80" s="1"/>
  <c r="R31" i="88"/>
  <c r="T31" i="88"/>
  <c r="U31" i="88"/>
  <c r="V31" i="88"/>
  <c r="Q302" i="80" s="1"/>
  <c r="N31" i="88"/>
  <c r="S30" i="80"/>
  <c r="N5" i="88"/>
  <c r="O5" i="88"/>
  <c r="P5" i="88"/>
  <c r="Q5" i="88"/>
  <c r="R5" i="88"/>
  <c r="S5" i="88"/>
  <c r="T5" i="88"/>
  <c r="U5" i="88"/>
  <c r="V5" i="88"/>
  <c r="N6" i="88"/>
  <c r="O6" i="88"/>
  <c r="P6" i="88"/>
  <c r="Q6" i="88"/>
  <c r="R6" i="88"/>
  <c r="S6" i="88"/>
  <c r="T6" i="88"/>
  <c r="U6" i="88"/>
  <c r="V6" i="88"/>
  <c r="N7" i="88"/>
  <c r="O7" i="88"/>
  <c r="P7" i="88"/>
  <c r="Q7" i="88"/>
  <c r="R7" i="88"/>
  <c r="S7" i="88"/>
  <c r="T7" i="88"/>
  <c r="U7" i="88"/>
  <c r="V7" i="88"/>
  <c r="N8" i="88"/>
  <c r="O8" i="88"/>
  <c r="P8" i="88"/>
  <c r="Q8" i="88"/>
  <c r="R8" i="88"/>
  <c r="S8" i="88"/>
  <c r="T8" i="88"/>
  <c r="U8" i="88"/>
  <c r="V8" i="88"/>
  <c r="N9" i="88"/>
  <c r="O9" i="88"/>
  <c r="P9" i="88"/>
  <c r="Q9" i="88"/>
  <c r="R9" i="88"/>
  <c r="S9" i="88"/>
  <c r="T9" i="88"/>
  <c r="U9" i="88"/>
  <c r="V9" i="88"/>
  <c r="N10" i="88"/>
  <c r="O10" i="88"/>
  <c r="P10" i="88"/>
  <c r="Q10" i="88"/>
  <c r="R10" i="88"/>
  <c r="S10" i="88"/>
  <c r="T10" i="88"/>
  <c r="U10" i="88"/>
  <c r="V10" i="88"/>
  <c r="N11" i="88"/>
  <c r="O11" i="88"/>
  <c r="P11" i="88"/>
  <c r="Q11" i="88"/>
  <c r="R11" i="88"/>
  <c r="S11" i="88"/>
  <c r="T11" i="88"/>
  <c r="U11" i="88"/>
  <c r="V11" i="88"/>
  <c r="N12" i="88"/>
  <c r="O12" i="88"/>
  <c r="P12" i="88"/>
  <c r="Q12" i="88"/>
  <c r="R12" i="88"/>
  <c r="S12" i="88"/>
  <c r="T12" i="88"/>
  <c r="U12" i="88"/>
  <c r="V12" i="88"/>
  <c r="N13" i="88"/>
  <c r="O13" i="88"/>
  <c r="P13" i="88"/>
  <c r="Q13" i="88"/>
  <c r="R13" i="88"/>
  <c r="S13" i="88"/>
  <c r="T13" i="88"/>
  <c r="U13" i="88"/>
  <c r="V13" i="88"/>
  <c r="N14" i="88"/>
  <c r="O14" i="88"/>
  <c r="P14" i="88"/>
  <c r="Q14" i="88"/>
  <c r="R14" i="88"/>
  <c r="S14" i="88"/>
  <c r="T14" i="88"/>
  <c r="U14" i="88"/>
  <c r="V14" i="88"/>
  <c r="N15" i="88"/>
  <c r="O15" i="88"/>
  <c r="P15" i="88"/>
  <c r="Q15" i="88"/>
  <c r="R15" i="88"/>
  <c r="S15" i="88"/>
  <c r="T15" i="88"/>
  <c r="U15" i="88"/>
  <c r="V15" i="88"/>
  <c r="N16" i="88"/>
  <c r="O16" i="88"/>
  <c r="P16" i="88"/>
  <c r="Q16" i="88"/>
  <c r="R16" i="88"/>
  <c r="S16" i="88"/>
  <c r="T16" i="88"/>
  <c r="U16" i="88"/>
  <c r="V16" i="88"/>
  <c r="N17" i="88"/>
  <c r="O17" i="88"/>
  <c r="P17" i="88"/>
  <c r="Q17" i="88"/>
  <c r="R17" i="88"/>
  <c r="S17" i="88"/>
  <c r="T17" i="88"/>
  <c r="U17" i="88"/>
  <c r="V17" i="88"/>
  <c r="N18" i="88"/>
  <c r="O18" i="88"/>
  <c r="P18" i="88"/>
  <c r="Q18" i="88"/>
  <c r="R18" i="88"/>
  <c r="S18" i="88"/>
  <c r="T18" i="88"/>
  <c r="U18" i="88"/>
  <c r="V18" i="88"/>
  <c r="N19" i="88"/>
  <c r="O19" i="88"/>
  <c r="P19" i="88"/>
  <c r="Q19" i="88"/>
  <c r="R19" i="88"/>
  <c r="S19" i="88"/>
  <c r="T19" i="88"/>
  <c r="U19" i="88"/>
  <c r="V19" i="88"/>
  <c r="N20" i="88"/>
  <c r="O20" i="88"/>
  <c r="P20" i="88"/>
  <c r="Q20" i="88"/>
  <c r="R20" i="88"/>
  <c r="S20" i="88"/>
  <c r="T20" i="88"/>
  <c r="U20" i="88"/>
  <c r="V20" i="88"/>
  <c r="N21" i="88"/>
  <c r="O21" i="88"/>
  <c r="P21" i="88"/>
  <c r="Q21" i="88"/>
  <c r="R21" i="88"/>
  <c r="S21" i="88"/>
  <c r="T21" i="88"/>
  <c r="U21" i="88"/>
  <c r="V21" i="88"/>
  <c r="N22" i="88"/>
  <c r="O22" i="88"/>
  <c r="P22" i="88"/>
  <c r="Q22" i="88"/>
  <c r="R22" i="88"/>
  <c r="S22" i="88"/>
  <c r="T22" i="88"/>
  <c r="U22" i="88"/>
  <c r="V22" i="88"/>
  <c r="N23" i="88"/>
  <c r="O23" i="88"/>
  <c r="P23" i="88"/>
  <c r="Q23" i="88"/>
  <c r="R23" i="88"/>
  <c r="S23" i="88"/>
  <c r="T23" i="88"/>
  <c r="U23" i="88"/>
  <c r="V23" i="88"/>
  <c r="N24" i="88"/>
  <c r="O24" i="88"/>
  <c r="P24" i="88"/>
  <c r="Q24" i="88"/>
  <c r="R24" i="88"/>
  <c r="S24" i="88"/>
  <c r="T24" i="88"/>
  <c r="U24" i="88"/>
  <c r="V24" i="88"/>
  <c r="N25" i="88"/>
  <c r="O25" i="88"/>
  <c r="P25" i="88"/>
  <c r="Q25" i="88"/>
  <c r="R25" i="88"/>
  <c r="S25" i="88"/>
  <c r="T25" i="88"/>
  <c r="U25" i="88"/>
  <c r="V25" i="88"/>
  <c r="N26" i="88"/>
  <c r="O26" i="88"/>
  <c r="P26" i="88"/>
  <c r="Q26" i="88"/>
  <c r="R26" i="88"/>
  <c r="S26" i="88"/>
  <c r="T26" i="88"/>
  <c r="U26" i="88"/>
  <c r="V26" i="88"/>
  <c r="N27" i="88"/>
  <c r="O27" i="88"/>
  <c r="P27" i="88"/>
  <c r="Q27" i="88"/>
  <c r="R27" i="88"/>
  <c r="S27" i="88"/>
  <c r="T27" i="88"/>
  <c r="U27" i="88"/>
  <c r="V27" i="88"/>
  <c r="N28" i="88"/>
  <c r="O28" i="88"/>
  <c r="P28" i="88"/>
  <c r="Q28" i="88"/>
  <c r="R28" i="88"/>
  <c r="S28" i="88"/>
  <c r="T28" i="88"/>
  <c r="U28" i="88"/>
  <c r="V28" i="88"/>
  <c r="N29" i="88"/>
  <c r="O29" i="88"/>
  <c r="P29" i="88"/>
  <c r="Q29" i="88"/>
  <c r="R29" i="88"/>
  <c r="S29" i="88"/>
  <c r="T29" i="88"/>
  <c r="U29" i="88"/>
  <c r="V29" i="88"/>
  <c r="N30" i="88"/>
  <c r="O30" i="88"/>
  <c r="P30" i="88"/>
  <c r="Q30" i="88"/>
  <c r="R30" i="88"/>
  <c r="S30" i="88"/>
  <c r="T30" i="88"/>
  <c r="U30" i="88"/>
  <c r="V30" i="88"/>
  <c r="O4" i="88"/>
  <c r="P4" i="88"/>
  <c r="Q4" i="88"/>
  <c r="R4" i="88"/>
  <c r="S4" i="88"/>
  <c r="T4" i="88"/>
  <c r="U4" i="88"/>
  <c r="V4" i="88"/>
  <c r="N4" i="88"/>
  <c r="C8" i="88"/>
  <c r="D8" i="88"/>
  <c r="E8" i="88"/>
  <c r="F8" i="88"/>
  <c r="G8" i="88"/>
  <c r="H8" i="88"/>
  <c r="I8" i="88"/>
  <c r="J8" i="88"/>
  <c r="C9" i="88"/>
  <c r="D9" i="88"/>
  <c r="E9" i="88"/>
  <c r="F9" i="88"/>
  <c r="G9" i="88"/>
  <c r="H9" i="88"/>
  <c r="I9" i="88"/>
  <c r="J9" i="88"/>
  <c r="C10" i="88"/>
  <c r="D10" i="88"/>
  <c r="E10" i="88"/>
  <c r="F10" i="88"/>
  <c r="G10" i="88"/>
  <c r="H10" i="88"/>
  <c r="I10" i="88"/>
  <c r="J10" i="88"/>
  <c r="C11" i="88"/>
  <c r="D11" i="88"/>
  <c r="E11" i="88"/>
  <c r="F11" i="88"/>
  <c r="G11" i="88"/>
  <c r="H11" i="88"/>
  <c r="I11" i="88"/>
  <c r="J11" i="88"/>
  <c r="C12" i="88"/>
  <c r="D12" i="88"/>
  <c r="E12" i="88"/>
  <c r="F12" i="88"/>
  <c r="G12" i="88"/>
  <c r="H12" i="88"/>
  <c r="I12" i="88"/>
  <c r="J12" i="88"/>
  <c r="C5" i="88"/>
  <c r="D5" i="88"/>
  <c r="E5" i="88"/>
  <c r="F5" i="88"/>
  <c r="G5" i="88"/>
  <c r="H5" i="88"/>
  <c r="I5" i="88"/>
  <c r="J5" i="88"/>
  <c r="C6" i="88"/>
  <c r="D6" i="88"/>
  <c r="E6" i="88"/>
  <c r="F6" i="88"/>
  <c r="G6" i="88"/>
  <c r="H6" i="88"/>
  <c r="I6" i="88"/>
  <c r="J6" i="88"/>
  <c r="B12" i="88"/>
  <c r="B11" i="88"/>
  <c r="B10" i="88"/>
  <c r="B9" i="88"/>
  <c r="B8" i="88"/>
  <c r="B6" i="88"/>
  <c r="B5" i="88"/>
  <c r="C12" i="74"/>
  <c r="D12" i="74"/>
  <c r="E12" i="74"/>
  <c r="F12" i="74"/>
  <c r="G12" i="74"/>
  <c r="H12" i="74"/>
  <c r="I12" i="74"/>
  <c r="C8" i="74"/>
  <c r="D8" i="74"/>
  <c r="E8" i="74"/>
  <c r="F8" i="74"/>
  <c r="G8" i="74"/>
  <c r="H8" i="74"/>
  <c r="I8" i="74"/>
  <c r="J8" i="74"/>
  <c r="C9" i="74"/>
  <c r="D9" i="74"/>
  <c r="E9" i="74"/>
  <c r="F9" i="74"/>
  <c r="G9" i="74"/>
  <c r="H9" i="74"/>
  <c r="I9" i="74"/>
  <c r="J9" i="74"/>
  <c r="C5" i="74"/>
  <c r="D5" i="74"/>
  <c r="E5" i="74"/>
  <c r="F5" i="74"/>
  <c r="G5" i="74"/>
  <c r="H5" i="74"/>
  <c r="I5" i="74"/>
  <c r="J5" i="74"/>
  <c r="C6" i="74"/>
  <c r="D6" i="74"/>
  <c r="E6" i="74"/>
  <c r="F6" i="74"/>
  <c r="G6" i="74"/>
  <c r="H6" i="74"/>
  <c r="I6" i="74"/>
  <c r="J6" i="74"/>
  <c r="B12" i="74"/>
  <c r="B9" i="74"/>
  <c r="B8" i="74"/>
  <c r="B6" i="74"/>
  <c r="B5" i="74"/>
  <c r="N5" i="87"/>
  <c r="O5" i="87"/>
  <c r="P5" i="87"/>
  <c r="Q5" i="87"/>
  <c r="R5" i="87"/>
  <c r="S5" i="87"/>
  <c r="T5" i="87"/>
  <c r="U5" i="87"/>
  <c r="V5" i="87"/>
  <c r="N6" i="87"/>
  <c r="O6" i="87"/>
  <c r="P6" i="87"/>
  <c r="Q6" i="87"/>
  <c r="R6" i="87"/>
  <c r="S6" i="87"/>
  <c r="T6" i="87"/>
  <c r="U6" i="87"/>
  <c r="V6" i="87"/>
  <c r="N7" i="87"/>
  <c r="O7" i="87"/>
  <c r="P7" i="87"/>
  <c r="Q7" i="87"/>
  <c r="R7" i="87"/>
  <c r="S7" i="87"/>
  <c r="T7" i="87"/>
  <c r="U7" i="87"/>
  <c r="V7" i="87"/>
  <c r="N8" i="87"/>
  <c r="O8" i="87"/>
  <c r="P8" i="87"/>
  <c r="Q8" i="87"/>
  <c r="R8" i="87"/>
  <c r="S8" i="87"/>
  <c r="T8" i="87"/>
  <c r="U8" i="87"/>
  <c r="V8" i="87"/>
  <c r="N9" i="87"/>
  <c r="O9" i="87"/>
  <c r="P9" i="87"/>
  <c r="Q9" i="87"/>
  <c r="R9" i="87"/>
  <c r="S9" i="87"/>
  <c r="T9" i="87"/>
  <c r="U9" i="87"/>
  <c r="V9" i="87"/>
  <c r="N10" i="87"/>
  <c r="O10" i="87"/>
  <c r="P10" i="87"/>
  <c r="Q10" i="87"/>
  <c r="R10" i="87"/>
  <c r="S10" i="87"/>
  <c r="T10" i="87"/>
  <c r="U10" i="87"/>
  <c r="V10" i="87"/>
  <c r="N11" i="87"/>
  <c r="O11" i="87"/>
  <c r="P11" i="87"/>
  <c r="Q11" i="87"/>
  <c r="R11" i="87"/>
  <c r="S11" i="87"/>
  <c r="T11" i="87"/>
  <c r="U11" i="87"/>
  <c r="V11" i="87"/>
  <c r="N12" i="87"/>
  <c r="O12" i="87"/>
  <c r="P12" i="87"/>
  <c r="Q12" i="87"/>
  <c r="R12" i="87"/>
  <c r="S12" i="87"/>
  <c r="T12" i="87"/>
  <c r="U12" i="87"/>
  <c r="V12" i="87"/>
  <c r="N13" i="87"/>
  <c r="O13" i="87"/>
  <c r="P13" i="87"/>
  <c r="Q13" i="87"/>
  <c r="R13" i="87"/>
  <c r="S13" i="87"/>
  <c r="T13" i="87"/>
  <c r="U13" i="87"/>
  <c r="V13" i="87"/>
  <c r="N14" i="87"/>
  <c r="O14" i="87"/>
  <c r="P14" i="87"/>
  <c r="Q14" i="87"/>
  <c r="R14" i="87"/>
  <c r="S14" i="87"/>
  <c r="T14" i="87"/>
  <c r="U14" i="87"/>
  <c r="V14" i="87"/>
  <c r="N15" i="87"/>
  <c r="O15" i="87"/>
  <c r="P15" i="87"/>
  <c r="Q15" i="87"/>
  <c r="R15" i="87"/>
  <c r="S15" i="87"/>
  <c r="T15" i="87"/>
  <c r="U15" i="87"/>
  <c r="V15" i="87"/>
  <c r="N16" i="87"/>
  <c r="O16" i="87"/>
  <c r="P16" i="87"/>
  <c r="Q16" i="87"/>
  <c r="R16" i="87"/>
  <c r="S16" i="87"/>
  <c r="T16" i="87"/>
  <c r="U16" i="87"/>
  <c r="V16" i="87"/>
  <c r="N17" i="87"/>
  <c r="O17" i="87"/>
  <c r="P17" i="87"/>
  <c r="Q17" i="87"/>
  <c r="R17" i="87"/>
  <c r="S17" i="87"/>
  <c r="T17" i="87"/>
  <c r="U17" i="87"/>
  <c r="V17" i="87"/>
  <c r="N18" i="87"/>
  <c r="O18" i="87"/>
  <c r="P18" i="87"/>
  <c r="Q18" i="87"/>
  <c r="R18" i="87"/>
  <c r="S18" i="87"/>
  <c r="T18" i="87"/>
  <c r="U18" i="87"/>
  <c r="V18" i="87"/>
  <c r="N19" i="87"/>
  <c r="O19" i="87"/>
  <c r="P19" i="87"/>
  <c r="Q19" i="87"/>
  <c r="R19" i="87"/>
  <c r="S19" i="87"/>
  <c r="T19" i="87"/>
  <c r="U19" i="87"/>
  <c r="V19" i="87"/>
  <c r="N20" i="87"/>
  <c r="O20" i="87"/>
  <c r="P20" i="87"/>
  <c r="Q20" i="87"/>
  <c r="R20" i="87"/>
  <c r="S20" i="87"/>
  <c r="T20" i="87"/>
  <c r="U20" i="87"/>
  <c r="V20" i="87"/>
  <c r="N21" i="87"/>
  <c r="O21" i="87"/>
  <c r="P21" i="87"/>
  <c r="Q21" i="87"/>
  <c r="R21" i="87"/>
  <c r="S21" i="87"/>
  <c r="T21" i="87"/>
  <c r="U21" i="87"/>
  <c r="V21" i="87"/>
  <c r="N22" i="87"/>
  <c r="O22" i="87"/>
  <c r="P22" i="87"/>
  <c r="Q22" i="87"/>
  <c r="R22" i="87"/>
  <c r="S22" i="87"/>
  <c r="T22" i="87"/>
  <c r="U22" i="87"/>
  <c r="V22" i="87"/>
  <c r="N23" i="87"/>
  <c r="O23" i="87"/>
  <c r="P23" i="87"/>
  <c r="Q23" i="87"/>
  <c r="R23" i="87"/>
  <c r="S23" i="87"/>
  <c r="T23" i="87"/>
  <c r="U23" i="87"/>
  <c r="V23" i="87"/>
  <c r="N24" i="87"/>
  <c r="O24" i="87"/>
  <c r="P24" i="87"/>
  <c r="Q24" i="87"/>
  <c r="R24" i="87"/>
  <c r="S24" i="87"/>
  <c r="T24" i="87"/>
  <c r="U24" i="87"/>
  <c r="V24" i="87"/>
  <c r="N25" i="87"/>
  <c r="O25" i="87"/>
  <c r="P25" i="87"/>
  <c r="Q25" i="87"/>
  <c r="R25" i="87"/>
  <c r="S25" i="87"/>
  <c r="T25" i="87"/>
  <c r="U25" i="87"/>
  <c r="V25" i="87"/>
  <c r="N26" i="87"/>
  <c r="O26" i="87"/>
  <c r="P26" i="87"/>
  <c r="Q26" i="87"/>
  <c r="R26" i="87"/>
  <c r="S26" i="87"/>
  <c r="T26" i="87"/>
  <c r="U26" i="87"/>
  <c r="V26" i="87"/>
  <c r="N27" i="87"/>
  <c r="O27" i="87"/>
  <c r="P27" i="87"/>
  <c r="Q27" i="87"/>
  <c r="R27" i="87"/>
  <c r="S27" i="87"/>
  <c r="T27" i="87"/>
  <c r="U27" i="87"/>
  <c r="V27" i="87"/>
  <c r="N28" i="87"/>
  <c r="O28" i="87"/>
  <c r="P28" i="87"/>
  <c r="Q28" i="87"/>
  <c r="R28" i="87"/>
  <c r="S28" i="87"/>
  <c r="T28" i="87"/>
  <c r="U28" i="87"/>
  <c r="V28" i="87"/>
  <c r="N29" i="87"/>
  <c r="O29" i="87"/>
  <c r="P29" i="87"/>
  <c r="Q29" i="87"/>
  <c r="R29" i="87"/>
  <c r="S29" i="87"/>
  <c r="T29" i="87"/>
  <c r="U29" i="87"/>
  <c r="V29" i="87"/>
  <c r="N30" i="87"/>
  <c r="O30" i="87"/>
  <c r="P30" i="87"/>
  <c r="Q30" i="87"/>
  <c r="R30" i="87"/>
  <c r="S30" i="87"/>
  <c r="T30" i="87"/>
  <c r="U30" i="87"/>
  <c r="V30" i="87"/>
  <c r="N31" i="87"/>
  <c r="Q17" i="69" s="1"/>
  <c r="O31" i="87"/>
  <c r="N57" i="69"/>
  <c r="P31" i="87"/>
  <c r="T86" i="69" s="1"/>
  <c r="Q31" i="87"/>
  <c r="Q117" i="69"/>
  <c r="S31" i="87"/>
  <c r="T31" i="87"/>
  <c r="U31" i="87"/>
  <c r="N261" i="69" s="1"/>
  <c r="O4" i="87"/>
  <c r="P4" i="87"/>
  <c r="Q4" i="87"/>
  <c r="R4" i="87"/>
  <c r="S4" i="87"/>
  <c r="T4" i="87"/>
  <c r="U4" i="87"/>
  <c r="V4" i="87"/>
  <c r="N4" i="87"/>
  <c r="B5" i="87"/>
  <c r="C12" i="85"/>
  <c r="D12" i="85"/>
  <c r="E12" i="85"/>
  <c r="F12" i="85"/>
  <c r="G12" i="85"/>
  <c r="H12" i="85"/>
  <c r="I12" i="85"/>
  <c r="J12" i="85"/>
  <c r="B12" i="85"/>
  <c r="B9" i="85"/>
  <c r="C9" i="85"/>
  <c r="D9" i="85"/>
  <c r="E9" i="85"/>
  <c r="F9" i="85"/>
  <c r="G9" i="85"/>
  <c r="H9" i="85"/>
  <c r="I9" i="85"/>
  <c r="J9" i="85"/>
  <c r="C8" i="85"/>
  <c r="D8" i="85"/>
  <c r="E8" i="85"/>
  <c r="F8" i="85"/>
  <c r="G8" i="85"/>
  <c r="H8" i="85"/>
  <c r="I8" i="85"/>
  <c r="J8" i="85"/>
  <c r="B8" i="85"/>
  <c r="B6" i="85"/>
  <c r="C6" i="85"/>
  <c r="D6" i="85"/>
  <c r="E6" i="85"/>
  <c r="F6" i="85"/>
  <c r="G6" i="85"/>
  <c r="H6" i="85"/>
  <c r="I6" i="85"/>
  <c r="J6" i="85"/>
  <c r="C5" i="85"/>
  <c r="C14" i="85" s="1"/>
  <c r="D5" i="85"/>
  <c r="D14" i="85" s="1"/>
  <c r="E5" i="85"/>
  <c r="E14" i="85" s="1"/>
  <c r="F5" i="85"/>
  <c r="G5" i="85"/>
  <c r="G14" i="85" s="1"/>
  <c r="H5" i="85"/>
  <c r="H14" i="85" s="1"/>
  <c r="I5" i="85"/>
  <c r="I14" i="85" s="1"/>
  <c r="J5" i="85"/>
  <c r="B5" i="85"/>
  <c r="B14" i="85" s="1"/>
  <c r="H32" i="70"/>
  <c r="U149" i="70"/>
  <c r="T149" i="70"/>
  <c r="T142" i="70"/>
  <c r="N146" i="70"/>
  <c r="N120" i="70"/>
  <c r="W165" i="70"/>
  <c r="T60" i="69"/>
  <c r="U132" i="70"/>
  <c r="U165" i="70"/>
  <c r="W59" i="69"/>
  <c r="T132" i="70"/>
  <c r="T165" i="70"/>
  <c r="Q123" i="69"/>
  <c r="U31" i="70"/>
  <c r="H66" i="70"/>
  <c r="B66" i="70"/>
  <c r="N25" i="70"/>
  <c r="T109" i="70"/>
  <c r="T158" i="70"/>
  <c r="N99" i="70"/>
  <c r="N130" i="69"/>
  <c r="W19" i="70"/>
  <c r="W156" i="70"/>
  <c r="W198" i="70"/>
  <c r="Q132" i="69"/>
  <c r="S8" i="70"/>
  <c r="N160" i="70"/>
  <c r="U156" i="70"/>
  <c r="T191" i="70"/>
  <c r="W49" i="69"/>
  <c r="U21" i="70"/>
  <c r="Q66" i="69"/>
  <c r="Q130" i="69"/>
  <c r="B100" i="70"/>
  <c r="N107" i="70"/>
  <c r="N159" i="70"/>
  <c r="W149" i="70"/>
  <c r="T189" i="70"/>
  <c r="U219" i="70"/>
  <c r="U198" i="70"/>
  <c r="N129" i="69"/>
  <c r="W147" i="70"/>
  <c r="Q49" i="69"/>
  <c r="N124" i="69"/>
  <c r="W110" i="69"/>
  <c r="S9" i="70"/>
  <c r="G66" i="70"/>
  <c r="N79" i="70"/>
  <c r="Q129" i="70"/>
  <c r="U107" i="70"/>
  <c r="N144" i="70"/>
  <c r="Q162" i="70"/>
  <c r="W154" i="70"/>
  <c r="Q146" i="70"/>
  <c r="Q196" i="70"/>
  <c r="T212" i="70"/>
  <c r="W111" i="69"/>
  <c r="N145" i="70"/>
  <c r="N201" i="70"/>
  <c r="T177" i="70"/>
  <c r="Q39" i="69"/>
  <c r="N115" i="69"/>
  <c r="W108" i="69"/>
  <c r="W232" i="69"/>
  <c r="Q26" i="70"/>
  <c r="T84" i="70"/>
  <c r="T107" i="70"/>
  <c r="N143" i="70"/>
  <c r="T160" i="70"/>
  <c r="Q153" i="70"/>
  <c r="T144" i="70"/>
  <c r="Q155" i="70"/>
  <c r="N61" i="69"/>
  <c r="W133" i="69"/>
  <c r="W5" i="70"/>
  <c r="U74" i="70"/>
  <c r="W114" i="70"/>
  <c r="N162" i="70"/>
  <c r="U167" i="70"/>
  <c r="Q160" i="70"/>
  <c r="U151" i="70"/>
  <c r="Q144" i="70"/>
  <c r="U184" i="70"/>
  <c r="B202" i="70"/>
  <c r="W163" i="70"/>
  <c r="Q133" i="69"/>
  <c r="B32" i="70"/>
  <c r="Q12" i="70"/>
  <c r="E134" i="70"/>
  <c r="T125" i="70"/>
  <c r="N161" i="70"/>
  <c r="T167" i="70"/>
  <c r="U158" i="70"/>
  <c r="T151" i="70"/>
  <c r="U142" i="70"/>
  <c r="N179" i="70"/>
  <c r="T184" i="70"/>
  <c r="N217" i="70"/>
  <c r="B270" i="70"/>
  <c r="T39" i="69"/>
  <c r="Q42" i="69"/>
  <c r="W44" i="69"/>
  <c r="T47" i="69"/>
  <c r="Q50" i="69"/>
  <c r="W52" i="69"/>
  <c r="T55" i="69"/>
  <c r="Q58" i="69"/>
  <c r="W60" i="69"/>
  <c r="T40" i="69"/>
  <c r="Q43" i="69"/>
  <c r="W45" i="69"/>
  <c r="T48" i="69"/>
  <c r="Q51" i="69"/>
  <c r="W53" i="69"/>
  <c r="T56" i="69"/>
  <c r="Q59" i="69"/>
  <c r="W61" i="69"/>
  <c r="T64" i="69"/>
  <c r="N42" i="69"/>
  <c r="N50" i="69"/>
  <c r="N58" i="69"/>
  <c r="N66" i="69"/>
  <c r="T41" i="69"/>
  <c r="Q44" i="69"/>
  <c r="W46" i="69"/>
  <c r="T49" i="69"/>
  <c r="Q52" i="69"/>
  <c r="W54" i="69"/>
  <c r="T57" i="69"/>
  <c r="Q60" i="69"/>
  <c r="W62" i="69"/>
  <c r="T65" i="69"/>
  <c r="N43" i="69"/>
  <c r="N51" i="69"/>
  <c r="N59" i="69"/>
  <c r="N39" i="69"/>
  <c r="W39" i="69"/>
  <c r="T42" i="69"/>
  <c r="Q45" i="69"/>
  <c r="W47" i="69"/>
  <c r="T50" i="69"/>
  <c r="Q53" i="69"/>
  <c r="W55" i="69"/>
  <c r="T58" i="69"/>
  <c r="Q61" i="69"/>
  <c r="W63" i="69"/>
  <c r="T66" i="69"/>
  <c r="N44" i="69"/>
  <c r="N52" i="69"/>
  <c r="N60" i="69"/>
  <c r="Q41" i="69"/>
  <c r="T46" i="69"/>
  <c r="W51" i="69"/>
  <c r="Q57" i="69"/>
  <c r="T62" i="69"/>
  <c r="W66" i="69"/>
  <c r="N53" i="69"/>
  <c r="N64" i="69"/>
  <c r="T43" i="69"/>
  <c r="W48" i="69"/>
  <c r="Q54" i="69"/>
  <c r="T59" i="69"/>
  <c r="Q64" i="69"/>
  <c r="N40" i="69"/>
  <c r="N54" i="69"/>
  <c r="N65" i="69"/>
  <c r="W41" i="69"/>
  <c r="Q47" i="69"/>
  <c r="T52" i="69"/>
  <c r="W57" i="69"/>
  <c r="W65" i="69"/>
  <c r="N41" i="69"/>
  <c r="N55" i="69"/>
  <c r="Q40" i="69"/>
  <c r="T45" i="69"/>
  <c r="W50" i="69"/>
  <c r="Q56" i="69"/>
  <c r="T61" i="69"/>
  <c r="Q63" i="69"/>
  <c r="N45" i="69"/>
  <c r="N56" i="69"/>
  <c r="W42" i="69"/>
  <c r="T53" i="69"/>
  <c r="N63" i="69"/>
  <c r="Q48" i="69"/>
  <c r="W43" i="69"/>
  <c r="T54" i="69"/>
  <c r="W64" i="69"/>
  <c r="N46" i="69"/>
  <c r="Q65" i="69"/>
  <c r="W40" i="69"/>
  <c r="T51" i="69"/>
  <c r="Q62" i="69"/>
  <c r="N47" i="69"/>
  <c r="W58" i="69"/>
  <c r="T44" i="69"/>
  <c r="Q55" i="69"/>
  <c r="N48" i="69"/>
  <c r="N49" i="69"/>
  <c r="Q215" i="80"/>
  <c r="W218" i="80"/>
  <c r="W211" i="80"/>
  <c r="W219" i="80"/>
  <c r="W212" i="80"/>
  <c r="W220" i="80"/>
  <c r="W221" i="80"/>
  <c r="W229" i="80"/>
  <c r="N210" i="80"/>
  <c r="N218" i="80"/>
  <c r="N226" i="80"/>
  <c r="W214" i="80"/>
  <c r="Q220" i="80"/>
  <c r="W222" i="80"/>
  <c r="Q228" i="80"/>
  <c r="W230" i="80"/>
  <c r="Q236" i="80"/>
  <c r="N211" i="80"/>
  <c r="N219" i="80"/>
  <c r="N227" i="80"/>
  <c r="N235" i="80"/>
  <c r="Q213" i="80"/>
  <c r="W223" i="80"/>
  <c r="Q229" i="80"/>
  <c r="W231" i="80"/>
  <c r="N212" i="80"/>
  <c r="N220" i="80"/>
  <c r="N228" i="80"/>
  <c r="N236" i="80"/>
  <c r="W216" i="80"/>
  <c r="Q222" i="80"/>
  <c r="W224" i="80"/>
  <c r="Q230" i="80"/>
  <c r="W232" i="80"/>
  <c r="N213" i="80"/>
  <c r="N221" i="80"/>
  <c r="N229" i="80"/>
  <c r="N209" i="80"/>
  <c r="Q219" i="80"/>
  <c r="W225" i="80"/>
  <c r="Q231" i="80"/>
  <c r="N222" i="80"/>
  <c r="Q212" i="80"/>
  <c r="Q224" i="80"/>
  <c r="W234" i="80"/>
  <c r="N223" i="80"/>
  <c r="W215" i="80"/>
  <c r="W227" i="80"/>
  <c r="Q233" i="80"/>
  <c r="N224" i="80"/>
  <c r="Q226" i="80"/>
  <c r="W236" i="80"/>
  <c r="N225" i="80"/>
  <c r="W213" i="80"/>
  <c r="N230" i="80"/>
  <c r="Q232" i="80"/>
  <c r="N231" i="80"/>
  <c r="Q221" i="80"/>
  <c r="Q225" i="80"/>
  <c r="W235" i="80"/>
  <c r="N232" i="80"/>
  <c r="Q214" i="80"/>
  <c r="W228" i="80"/>
  <c r="N233" i="80"/>
  <c r="Q223" i="80"/>
  <c r="N214" i="80"/>
  <c r="N215" i="80"/>
  <c r="N216" i="80"/>
  <c r="N217" i="80"/>
  <c r="W233" i="80"/>
  <c r="Q234" i="80"/>
  <c r="W226" i="80"/>
  <c r="W25" i="69"/>
  <c r="W56" i="69"/>
  <c r="N248" i="69"/>
  <c r="Q87" i="69"/>
  <c r="N291" i="69"/>
  <c r="W300" i="69"/>
  <c r="T14" i="69"/>
  <c r="V5" i="69"/>
  <c r="S9" i="69"/>
  <c r="Q27" i="69"/>
  <c r="N10" i="69"/>
  <c r="Q13" i="69"/>
  <c r="W17" i="69"/>
  <c r="T28" i="69"/>
  <c r="N20" i="69"/>
  <c r="Q12" i="69"/>
  <c r="W16" i="69"/>
  <c r="T27" i="69"/>
  <c r="N21" i="69"/>
  <c r="S13" i="69"/>
  <c r="S19" i="69"/>
  <c r="Q31" i="69"/>
  <c r="N22" i="69"/>
  <c r="W8" i="69"/>
  <c r="W14" i="69"/>
  <c r="V27" i="69"/>
  <c r="N23" i="69"/>
  <c r="V23" i="69"/>
  <c r="W30" i="69"/>
  <c r="N7" i="69"/>
  <c r="Q10" i="69"/>
  <c r="S24" i="69"/>
  <c r="V26" i="69"/>
  <c r="S5" i="69"/>
  <c r="T17" i="69"/>
  <c r="V19" i="69"/>
  <c r="W24" i="69"/>
  <c r="T5" i="69"/>
  <c r="T10" i="69"/>
  <c r="W31" i="69"/>
  <c r="Q20" i="69"/>
  <c r="T29" i="69"/>
  <c r="Q177" i="80"/>
  <c r="W179" i="80"/>
  <c r="Q185" i="80"/>
  <c r="W187" i="80"/>
  <c r="Q193" i="80"/>
  <c r="Q178" i="80"/>
  <c r="W180" i="80"/>
  <c r="Q186" i="80"/>
  <c r="W188" i="80"/>
  <c r="Q194" i="80"/>
  <c r="Q179" i="80"/>
  <c r="W181" i="80"/>
  <c r="Q187" i="80"/>
  <c r="W189" i="80"/>
  <c r="Q180" i="80"/>
  <c r="W182" i="80"/>
  <c r="Q188" i="80"/>
  <c r="W190" i="80"/>
  <c r="W183" i="80"/>
  <c r="Q189" i="80"/>
  <c r="Q197" i="80"/>
  <c r="W199" i="80"/>
  <c r="N180" i="80"/>
  <c r="N188" i="80"/>
  <c r="N196" i="80"/>
  <c r="W176" i="80"/>
  <c r="Q182" i="80"/>
  <c r="W192" i="80"/>
  <c r="Q198" i="80"/>
  <c r="W200" i="80"/>
  <c r="N181" i="80"/>
  <c r="N189" i="80"/>
  <c r="N197" i="80"/>
  <c r="Q175" i="80"/>
  <c r="W185" i="80"/>
  <c r="Q191" i="80"/>
  <c r="Q199" i="80"/>
  <c r="W201" i="80"/>
  <c r="N182" i="80"/>
  <c r="N190" i="80"/>
  <c r="N198" i="80"/>
  <c r="W178" i="80"/>
  <c r="Q184" i="80"/>
  <c r="W194" i="80"/>
  <c r="Q200" i="80"/>
  <c r="W202" i="80"/>
  <c r="N183" i="80"/>
  <c r="N191" i="80"/>
  <c r="N199" i="80"/>
  <c r="Q181" i="80"/>
  <c r="W191" i="80"/>
  <c r="N184" i="80"/>
  <c r="N200" i="80"/>
  <c r="W184" i="80"/>
  <c r="W196" i="80"/>
  <c r="Q202" i="80"/>
  <c r="N185" i="80"/>
  <c r="N201" i="80"/>
  <c r="W177" i="80"/>
  <c r="Q195" i="80"/>
  <c r="N186" i="80"/>
  <c r="N202" i="80"/>
  <c r="Q192" i="80"/>
  <c r="W198" i="80"/>
  <c r="N187" i="80"/>
  <c r="N175" i="80"/>
  <c r="Q201" i="80"/>
  <c r="N192" i="80"/>
  <c r="N193" i="80"/>
  <c r="W193" i="80"/>
  <c r="W197" i="80"/>
  <c r="N194" i="80"/>
  <c r="W186" i="80"/>
  <c r="N195" i="80"/>
  <c r="W195" i="80"/>
  <c r="N176" i="80"/>
  <c r="N177" i="80"/>
  <c r="Q183" i="80"/>
  <c r="N178" i="80"/>
  <c r="Q196" i="80"/>
  <c r="N179" i="80"/>
  <c r="Q190" i="80"/>
  <c r="W175" i="80"/>
  <c r="Q176" i="80"/>
  <c r="V32" i="69"/>
  <c r="V25" i="69"/>
  <c r="V18" i="69"/>
  <c r="V13" i="69"/>
  <c r="T63" i="69"/>
  <c r="Q46" i="69"/>
  <c r="W243" i="80"/>
  <c r="Q249" i="80"/>
  <c r="W251" i="80"/>
  <c r="Q257" i="80"/>
  <c r="W259" i="80"/>
  <c r="Q265" i="80"/>
  <c r="W267" i="80"/>
  <c r="N248" i="80"/>
  <c r="N256" i="80"/>
  <c r="N264" i="80"/>
  <c r="W244" i="80"/>
  <c r="Q250" i="80"/>
  <c r="W252" i="80"/>
  <c r="Q258" i="80"/>
  <c r="W260" i="80"/>
  <c r="Q266" i="80"/>
  <c r="W268" i="80"/>
  <c r="N249" i="80"/>
  <c r="N257" i="80"/>
  <c r="N265" i="80"/>
  <c r="Q243" i="80"/>
  <c r="W245" i="80"/>
  <c r="Q251" i="80"/>
  <c r="W253" i="80"/>
  <c r="Q259" i="80"/>
  <c r="W261" i="80"/>
  <c r="Q267" i="80"/>
  <c r="W269" i="80"/>
  <c r="N250" i="80"/>
  <c r="N258" i="80"/>
  <c r="N266" i="80"/>
  <c r="Q244" i="80"/>
  <c r="W246" i="80"/>
  <c r="Q252" i="80"/>
  <c r="W254" i="80"/>
  <c r="Q260" i="80"/>
  <c r="W262" i="80"/>
  <c r="Q268" i="80"/>
  <c r="W270" i="80"/>
  <c r="N251" i="80"/>
  <c r="N259" i="80"/>
  <c r="N267" i="80"/>
  <c r="W247" i="80"/>
  <c r="Q253" i="80"/>
  <c r="W263" i="80"/>
  <c r="Q269" i="80"/>
  <c r="N244" i="80"/>
  <c r="N260" i="80"/>
  <c r="Q246" i="80"/>
  <c r="W256" i="80"/>
  <c r="Q262" i="80"/>
  <c r="N245" i="80"/>
  <c r="N261" i="80"/>
  <c r="W249" i="80"/>
  <c r="Q255" i="80"/>
  <c r="W265" i="80"/>
  <c r="N246" i="80"/>
  <c r="N262" i="80"/>
  <c r="Q248" i="80"/>
  <c r="W258" i="80"/>
  <c r="Q264" i="80"/>
  <c r="N247" i="80"/>
  <c r="N263" i="80"/>
  <c r="Q245" i="80"/>
  <c r="W255" i="80"/>
  <c r="N268" i="80"/>
  <c r="W248" i="80"/>
  <c r="Q270" i="80"/>
  <c r="N269" i="80"/>
  <c r="Q263" i="80"/>
  <c r="N270" i="80"/>
  <c r="Q256" i="80"/>
  <c r="W266" i="80"/>
  <c r="N243" i="80"/>
  <c r="N252" i="80"/>
  <c r="W264" i="80"/>
  <c r="N253" i="80"/>
  <c r="W257" i="80"/>
  <c r="N254" i="80"/>
  <c r="W250" i="80"/>
  <c r="N255" i="80"/>
  <c r="Q261" i="80"/>
  <c r="Q247" i="80"/>
  <c r="Q254" i="80"/>
  <c r="N249" i="69"/>
  <c r="Q252" i="69"/>
  <c r="N244" i="69"/>
  <c r="Q256" i="69"/>
  <c r="Q264" i="69"/>
  <c r="W141" i="80"/>
  <c r="Q147" i="80"/>
  <c r="W149" i="80"/>
  <c r="Q155" i="80"/>
  <c r="W157" i="80"/>
  <c r="Q163" i="80"/>
  <c r="W165" i="80"/>
  <c r="W142" i="80"/>
  <c r="Q148" i="80"/>
  <c r="W150" i="80"/>
  <c r="Q156" i="80"/>
  <c r="W158" i="80"/>
  <c r="Q164" i="80"/>
  <c r="W166" i="80"/>
  <c r="Q141" i="80"/>
  <c r="W143" i="80"/>
  <c r="Q149" i="80"/>
  <c r="W151" i="80"/>
  <c r="Q157" i="80"/>
  <c r="W159" i="80"/>
  <c r="Q165" i="80"/>
  <c r="W167" i="80"/>
  <c r="Q142" i="80"/>
  <c r="W144" i="80"/>
  <c r="Q150" i="80"/>
  <c r="W152" i="80"/>
  <c r="Q158" i="80"/>
  <c r="W160" i="80"/>
  <c r="Q166" i="80"/>
  <c r="W145" i="80"/>
  <c r="Q151" i="80"/>
  <c r="W161" i="80"/>
  <c r="Q167" i="80"/>
  <c r="N145" i="80"/>
  <c r="N153" i="80"/>
  <c r="N161" i="80"/>
  <c r="N141" i="80"/>
  <c r="Q144" i="80"/>
  <c r="W154" i="80"/>
  <c r="Q160" i="80"/>
  <c r="N146" i="80"/>
  <c r="N154" i="80"/>
  <c r="N162" i="80"/>
  <c r="W147" i="80"/>
  <c r="Q153" i="80"/>
  <c r="W163" i="80"/>
  <c r="N147" i="80"/>
  <c r="N155" i="80"/>
  <c r="N163" i="80"/>
  <c r="Q146" i="80"/>
  <c r="W156" i="80"/>
  <c r="Q162" i="80"/>
  <c r="N148" i="80"/>
  <c r="N156" i="80"/>
  <c r="N164" i="80"/>
  <c r="Q143" i="80"/>
  <c r="W153" i="80"/>
  <c r="N149" i="80"/>
  <c r="N165" i="80"/>
  <c r="W146" i="80"/>
  <c r="N150" i="80"/>
  <c r="N166" i="80"/>
  <c r="Q161" i="80"/>
  <c r="Q168" i="80"/>
  <c r="N151" i="80"/>
  <c r="N167" i="80"/>
  <c r="Q154" i="80"/>
  <c r="W164" i="80"/>
  <c r="N152" i="80"/>
  <c r="N168" i="80"/>
  <c r="Q159" i="80"/>
  <c r="N157" i="80"/>
  <c r="Q152" i="80"/>
  <c r="N158" i="80"/>
  <c r="Q145" i="80"/>
  <c r="N159" i="80"/>
  <c r="N160" i="80"/>
  <c r="W168" i="80"/>
  <c r="N142" i="80"/>
  <c r="W155" i="80"/>
  <c r="N143" i="80"/>
  <c r="N144" i="80"/>
  <c r="W162" i="80"/>
  <c r="W148" i="80"/>
  <c r="S30" i="69"/>
  <c r="T23" i="69"/>
  <c r="T18" i="69"/>
  <c r="T11" i="69"/>
  <c r="N62" i="69"/>
  <c r="W210" i="69"/>
  <c r="Q216" i="69"/>
  <c r="W218" i="69"/>
  <c r="Q224" i="69"/>
  <c r="W226" i="69"/>
  <c r="Q232" i="69"/>
  <c r="W234" i="69"/>
  <c r="N215" i="69"/>
  <c r="N223" i="69"/>
  <c r="N231" i="69"/>
  <c r="Q209" i="69"/>
  <c r="W211" i="69"/>
  <c r="Q217" i="69"/>
  <c r="W219" i="69"/>
  <c r="Q225" i="69"/>
  <c r="W227" i="69"/>
  <c r="Q233" i="69"/>
  <c r="W235" i="69"/>
  <c r="N216" i="69"/>
  <c r="N224" i="69"/>
  <c r="N232" i="69"/>
  <c r="Q210" i="69"/>
  <c r="W212" i="69"/>
  <c r="Q218" i="69"/>
  <c r="W220" i="69"/>
  <c r="Q226" i="69"/>
  <c r="W228" i="69"/>
  <c r="Q234" i="69"/>
  <c r="W236" i="69"/>
  <c r="N217" i="69"/>
  <c r="N225" i="69"/>
  <c r="N233" i="69"/>
  <c r="Q211" i="69"/>
  <c r="W213" i="69"/>
  <c r="Q219" i="69"/>
  <c r="W221" i="69"/>
  <c r="Q227" i="69"/>
  <c r="W229" i="69"/>
  <c r="Q235" i="69"/>
  <c r="N210" i="69"/>
  <c r="N218" i="69"/>
  <c r="N226" i="69"/>
  <c r="N234" i="69"/>
  <c r="Q212" i="69"/>
  <c r="W222" i="69"/>
  <c r="Q228" i="69"/>
  <c r="N211" i="69"/>
  <c r="N227" i="69"/>
  <c r="W215" i="69"/>
  <c r="Q221" i="69"/>
  <c r="W231" i="69"/>
  <c r="N212" i="69"/>
  <c r="N228" i="69"/>
  <c r="Q214" i="69"/>
  <c r="W224" i="69"/>
  <c r="Q230" i="69"/>
  <c r="N213" i="69"/>
  <c r="N229" i="69"/>
  <c r="W217" i="69"/>
  <c r="Q223" i="69"/>
  <c r="W233" i="69"/>
  <c r="N214" i="69"/>
  <c r="N230" i="69"/>
  <c r="Q215" i="69"/>
  <c r="W225" i="69"/>
  <c r="Q220" i="69"/>
  <c r="W230" i="69"/>
  <c r="N219" i="69"/>
  <c r="Q213" i="69"/>
  <c r="W223" i="69"/>
  <c r="N220" i="69"/>
  <c r="W216" i="69"/>
  <c r="N221" i="69"/>
  <c r="Q123" i="80"/>
  <c r="N114" i="69"/>
  <c r="W117" i="69"/>
  <c r="Q107" i="69"/>
  <c r="N178" i="69"/>
  <c r="N236" i="69"/>
  <c r="T30" i="80"/>
  <c r="W200" i="69"/>
  <c r="W186" i="69"/>
  <c r="W180" i="69"/>
  <c r="T83" i="80"/>
  <c r="Q86" i="80"/>
  <c r="N73" i="80"/>
  <c r="W73" i="80"/>
  <c r="T100" i="80"/>
  <c r="N78" i="80"/>
  <c r="T93" i="80"/>
  <c r="Q96" i="80"/>
  <c r="W83" i="80"/>
  <c r="T86" i="80"/>
  <c r="Q82" i="80"/>
  <c r="T87" i="80"/>
  <c r="N82" i="80"/>
  <c r="N98" i="80"/>
  <c r="Q77" i="80"/>
  <c r="T82" i="80"/>
  <c r="W93" i="80"/>
  <c r="N74" i="80"/>
  <c r="N89" i="80"/>
  <c r="T88" i="80"/>
  <c r="Q99" i="80"/>
  <c r="W84" i="80"/>
  <c r="N113" i="69"/>
  <c r="W124" i="69"/>
  <c r="Q114" i="69"/>
  <c r="N235" i="69"/>
  <c r="N162" i="69"/>
  <c r="V5" i="80"/>
  <c r="T7" i="80"/>
  <c r="S8" i="80"/>
  <c r="Q10" i="80"/>
  <c r="W12" i="80"/>
  <c r="V13" i="80"/>
  <c r="T15" i="80"/>
  <c r="S16" i="80"/>
  <c r="Q18" i="80"/>
  <c r="W5" i="80"/>
  <c r="V6" i="80"/>
  <c r="T8" i="80"/>
  <c r="S9" i="80"/>
  <c r="Q11" i="80"/>
  <c r="W13" i="80"/>
  <c r="V14" i="80"/>
  <c r="T16" i="80"/>
  <c r="S17" i="80"/>
  <c r="Q19" i="80"/>
  <c r="W6" i="80"/>
  <c r="V7" i="80"/>
  <c r="T9" i="80"/>
  <c r="S10" i="80"/>
  <c r="Q12" i="80"/>
  <c r="W14" i="80"/>
  <c r="V15" i="80"/>
  <c r="T17" i="80"/>
  <c r="S18" i="80"/>
  <c r="Q20" i="80"/>
  <c r="Q5" i="80"/>
  <c r="W7" i="80"/>
  <c r="V8" i="80"/>
  <c r="T10" i="80"/>
  <c r="S11" i="80"/>
  <c r="Q13" i="80"/>
  <c r="W15" i="80"/>
  <c r="V16" i="80"/>
  <c r="T18" i="80"/>
  <c r="S19" i="80"/>
  <c r="W8" i="80"/>
  <c r="S12" i="80"/>
  <c r="Q14" i="80"/>
  <c r="V17" i="80"/>
  <c r="T19" i="80"/>
  <c r="W20" i="80"/>
  <c r="V21" i="80"/>
  <c r="T23" i="80"/>
  <c r="S24" i="80"/>
  <c r="Q26" i="80"/>
  <c r="W28" i="80"/>
  <c r="V29" i="80"/>
  <c r="T31" i="80"/>
  <c r="S32" i="80"/>
  <c r="N9" i="80"/>
  <c r="N17" i="80"/>
  <c r="N25" i="80"/>
  <c r="N5" i="80"/>
  <c r="S5" i="80"/>
  <c r="Q7" i="80"/>
  <c r="V10" i="80"/>
  <c r="T12" i="80"/>
  <c r="W17" i="80"/>
  <c r="W21" i="80"/>
  <c r="V22" i="80"/>
  <c r="T24" i="80"/>
  <c r="S25" i="80"/>
  <c r="Q27" i="80"/>
  <c r="W29" i="80"/>
  <c r="V30" i="80"/>
  <c r="T32" i="80"/>
  <c r="N10" i="80"/>
  <c r="N18" i="80"/>
  <c r="N26" i="80"/>
  <c r="T5" i="80"/>
  <c r="W10" i="80"/>
  <c r="S14" i="80"/>
  <c r="Q16" i="80"/>
  <c r="V19" i="80"/>
  <c r="W22" i="80"/>
  <c r="V23" i="80"/>
  <c r="T25" i="80"/>
  <c r="S26" i="80"/>
  <c r="Q28" i="80"/>
  <c r="W30" i="80"/>
  <c r="V31" i="80"/>
  <c r="N11" i="80"/>
  <c r="N19" i="80"/>
  <c r="N27" i="80"/>
  <c r="S7" i="80"/>
  <c r="Q9" i="80"/>
  <c r="V12" i="80"/>
  <c r="T14" i="80"/>
  <c r="W19" i="80"/>
  <c r="Q21" i="80"/>
  <c r="W23" i="80"/>
  <c r="V24" i="80"/>
  <c r="T26" i="80"/>
  <c r="S27" i="80"/>
  <c r="Q29" i="80"/>
  <c r="W31" i="80"/>
  <c r="V32" i="80"/>
  <c r="N12" i="80"/>
  <c r="N20" i="80"/>
  <c r="N28" i="80"/>
  <c r="Q6" i="80"/>
  <c r="V9" i="80"/>
  <c r="W16" i="80"/>
  <c r="S20" i="80"/>
  <c r="Q22" i="80"/>
  <c r="V25" i="80"/>
  <c r="T27" i="80"/>
  <c r="W32" i="80"/>
  <c r="N21" i="80"/>
  <c r="W9" i="80"/>
  <c r="S13" i="80"/>
  <c r="T20" i="80"/>
  <c r="W25" i="80"/>
  <c r="S29" i="80"/>
  <c r="Q31" i="80"/>
  <c r="N6" i="80"/>
  <c r="N22" i="80"/>
  <c r="S6" i="80"/>
  <c r="T13" i="80"/>
  <c r="S22" i="80"/>
  <c r="Q24" i="80"/>
  <c r="V27" i="80"/>
  <c r="T29" i="80"/>
  <c r="N7" i="80"/>
  <c r="N23" i="80"/>
  <c r="T6" i="80"/>
  <c r="Q17" i="80"/>
  <c r="V20" i="80"/>
  <c r="T22" i="80"/>
  <c r="W27" i="80"/>
  <c r="S31" i="80"/>
  <c r="N8" i="80"/>
  <c r="N24" i="80"/>
  <c r="W24" i="80"/>
  <c r="S28" i="80"/>
  <c r="N29" i="80"/>
  <c r="Q15" i="80"/>
  <c r="S21" i="80"/>
  <c r="T28" i="80"/>
  <c r="N30" i="80"/>
  <c r="Q8" i="80"/>
  <c r="T21" i="80"/>
  <c r="Q32" i="80"/>
  <c r="N31" i="80"/>
  <c r="S15" i="80"/>
  <c r="Q25" i="80"/>
  <c r="V28" i="80"/>
  <c r="N32" i="80"/>
  <c r="N13" i="80"/>
  <c r="V18" i="80"/>
  <c r="V26" i="80"/>
  <c r="N14" i="80"/>
  <c r="W18" i="80"/>
  <c r="W26" i="80"/>
  <c r="N15" i="80"/>
  <c r="N16" i="80"/>
  <c r="Q23" i="80"/>
  <c r="S23" i="80"/>
  <c r="T11" i="80"/>
  <c r="V11" i="80"/>
  <c r="W11" i="80"/>
  <c r="T41" i="80"/>
  <c r="W62" i="80"/>
  <c r="Q45" i="80"/>
  <c r="T66" i="80"/>
  <c r="T51" i="80"/>
  <c r="N61" i="80"/>
  <c r="W57" i="80"/>
  <c r="T45" i="80"/>
  <c r="T54" i="80"/>
  <c r="Q58" i="80"/>
  <c r="W61" i="80"/>
  <c r="Q57" i="80"/>
  <c r="T64" i="80"/>
  <c r="Q41" i="80"/>
  <c r="N108" i="69"/>
  <c r="W127" i="69"/>
  <c r="W157" i="69"/>
  <c r="N222" i="69"/>
  <c r="Q231" i="69"/>
  <c r="W209" i="69"/>
  <c r="Q110" i="69"/>
  <c r="W112" i="69"/>
  <c r="Q118" i="69"/>
  <c r="W120" i="69"/>
  <c r="Q126" i="69"/>
  <c r="W128" i="69"/>
  <c r="Q134" i="69"/>
  <c r="N109" i="69"/>
  <c r="N117" i="69"/>
  <c r="N125" i="69"/>
  <c r="N133" i="69"/>
  <c r="Q111" i="69"/>
  <c r="W113" i="69"/>
  <c r="Q119" i="69"/>
  <c r="W121" i="69"/>
  <c r="Q127" i="69"/>
  <c r="W129" i="69"/>
  <c r="N110" i="69"/>
  <c r="N118" i="69"/>
  <c r="N126" i="69"/>
  <c r="N134" i="69"/>
  <c r="Q112" i="69"/>
  <c r="W114" i="69"/>
  <c r="Q120" i="69"/>
  <c r="W122" i="69"/>
  <c r="Q128" i="69"/>
  <c r="W130" i="69"/>
  <c r="N111" i="69"/>
  <c r="N119" i="69"/>
  <c r="N127" i="69"/>
  <c r="N107" i="69"/>
  <c r="W107" i="69"/>
  <c r="Q113" i="69"/>
  <c r="W115" i="69"/>
  <c r="Q121" i="69"/>
  <c r="W123" i="69"/>
  <c r="Q129" i="69"/>
  <c r="W131" i="69"/>
  <c r="N112" i="69"/>
  <c r="N120" i="69"/>
  <c r="N128" i="69"/>
  <c r="Q109" i="69"/>
  <c r="W119" i="69"/>
  <c r="Q125" i="69"/>
  <c r="N116" i="69"/>
  <c r="N132" i="69"/>
  <c r="W116" i="69"/>
  <c r="Q122" i="69"/>
  <c r="W132" i="69"/>
  <c r="N121" i="69"/>
  <c r="W109" i="69"/>
  <c r="Q115" i="69"/>
  <c r="W125" i="69"/>
  <c r="Q131" i="69"/>
  <c r="N122" i="69"/>
  <c r="Q108" i="69"/>
  <c r="W118" i="69"/>
  <c r="Q124" i="69"/>
  <c r="W134" i="69"/>
  <c r="N123" i="69"/>
  <c r="W287" i="80"/>
  <c r="W290" i="80"/>
  <c r="N131" i="69"/>
  <c r="W126" i="69"/>
  <c r="Q116" i="69"/>
  <c r="Q222" i="69"/>
  <c r="Q30" i="80"/>
  <c r="W108" i="70"/>
  <c r="U110" i="70"/>
  <c r="T111" i="70"/>
  <c r="Q114" i="70"/>
  <c r="W116" i="70"/>
  <c r="U118" i="70"/>
  <c r="T119" i="70"/>
  <c r="Q122" i="70"/>
  <c r="W124" i="70"/>
  <c r="U126" i="70"/>
  <c r="T127" i="70"/>
  <c r="Q130" i="70"/>
  <c r="W132" i="70"/>
  <c r="I134" i="70"/>
  <c r="U134" i="70"/>
  <c r="N113" i="70"/>
  <c r="N121" i="70"/>
  <c r="N129" i="70"/>
  <c r="Q107" i="70"/>
  <c r="W109" i="70"/>
  <c r="U111" i="70"/>
  <c r="T112" i="70"/>
  <c r="Q115" i="70"/>
  <c r="W117" i="70"/>
  <c r="U119" i="70"/>
  <c r="T120" i="70"/>
  <c r="Q123" i="70"/>
  <c r="W125" i="70"/>
  <c r="U127" i="70"/>
  <c r="T128" i="70"/>
  <c r="Q131" i="70"/>
  <c r="W133" i="70"/>
  <c r="N114" i="70"/>
  <c r="N122" i="70"/>
  <c r="N130" i="70"/>
  <c r="Q108" i="70"/>
  <c r="W110" i="70"/>
  <c r="U112" i="70"/>
  <c r="T113" i="70"/>
  <c r="Q116" i="70"/>
  <c r="W118" i="70"/>
  <c r="U120" i="70"/>
  <c r="T121" i="70"/>
  <c r="Q124" i="70"/>
  <c r="W126" i="70"/>
  <c r="U128" i="70"/>
  <c r="T129" i="70"/>
  <c r="Q132" i="70"/>
  <c r="K134" i="70"/>
  <c r="W134" i="70"/>
  <c r="N115" i="70"/>
  <c r="N123" i="70"/>
  <c r="N131" i="70"/>
  <c r="Q109" i="70"/>
  <c r="W111" i="70"/>
  <c r="U113" i="70"/>
  <c r="T114" i="70"/>
  <c r="Q117" i="70"/>
  <c r="W119" i="70"/>
  <c r="U121" i="70"/>
  <c r="T122" i="70"/>
  <c r="Q125" i="70"/>
  <c r="W127" i="70"/>
  <c r="U129" i="70"/>
  <c r="T130" i="70"/>
  <c r="Q133" i="70"/>
  <c r="N108" i="70"/>
  <c r="N116" i="70"/>
  <c r="N124" i="70"/>
  <c r="N132" i="70"/>
  <c r="Q110" i="70"/>
  <c r="T115" i="70"/>
  <c r="W120" i="70"/>
  <c r="U122" i="70"/>
  <c r="Q126" i="70"/>
  <c r="T131" i="70"/>
  <c r="N109" i="70"/>
  <c r="N125" i="70"/>
  <c r="T108" i="70"/>
  <c r="W113" i="70"/>
  <c r="U115" i="70"/>
  <c r="Q119" i="70"/>
  <c r="T124" i="70"/>
  <c r="W129" i="70"/>
  <c r="U131" i="70"/>
  <c r="N110" i="70"/>
  <c r="N126" i="70"/>
  <c r="U108" i="70"/>
  <c r="Q112" i="70"/>
  <c r="T117" i="70"/>
  <c r="W122" i="70"/>
  <c r="U124" i="70"/>
  <c r="Q128" i="70"/>
  <c r="T133" i="70"/>
  <c r="N111" i="70"/>
  <c r="N127" i="70"/>
  <c r="T110" i="70"/>
  <c r="W115" i="70"/>
  <c r="U117" i="70"/>
  <c r="Q121" i="70"/>
  <c r="T126" i="70"/>
  <c r="W131" i="70"/>
  <c r="U133" i="70"/>
  <c r="N112" i="70"/>
  <c r="N128" i="70"/>
  <c r="N19" i="70"/>
  <c r="I32" i="70"/>
  <c r="U32" i="70"/>
  <c r="W30" i="70"/>
  <c r="T25" i="70"/>
  <c r="Q20" i="70"/>
  <c r="S18" i="70"/>
  <c r="U16" i="70"/>
  <c r="W14" i="70"/>
  <c r="N91" i="70"/>
  <c r="G100" i="70"/>
  <c r="S100" i="70"/>
  <c r="W90" i="70"/>
  <c r="U88" i="70"/>
  <c r="Q86" i="70"/>
  <c r="T81" i="70"/>
  <c r="H134" i="70"/>
  <c r="T134" i="70"/>
  <c r="W123" i="70"/>
  <c r="Q113" i="70"/>
  <c r="U109" i="70"/>
  <c r="T278" i="70"/>
  <c r="W74" i="70"/>
  <c r="U76" i="70"/>
  <c r="Q73" i="70"/>
  <c r="W75" i="70"/>
  <c r="U77" i="70"/>
  <c r="T78" i="70"/>
  <c r="S79" i="70"/>
  <c r="Q81" i="70"/>
  <c r="W83" i="70"/>
  <c r="U85" i="70"/>
  <c r="T86" i="70"/>
  <c r="S87" i="70"/>
  <c r="Q89" i="70"/>
  <c r="W91" i="70"/>
  <c r="U93" i="70"/>
  <c r="T94" i="70"/>
  <c r="S95" i="70"/>
  <c r="Q97" i="70"/>
  <c r="W99" i="70"/>
  <c r="N80" i="70"/>
  <c r="N88" i="70"/>
  <c r="N96" i="70"/>
  <c r="Q74" i="70"/>
  <c r="S73" i="70"/>
  <c r="Q75" i="70"/>
  <c r="W77" i="70"/>
  <c r="U79" i="70"/>
  <c r="T80" i="70"/>
  <c r="S81" i="70"/>
  <c r="Q83" i="70"/>
  <c r="W85" i="70"/>
  <c r="U87" i="70"/>
  <c r="T88" i="70"/>
  <c r="S89" i="70"/>
  <c r="Q91" i="70"/>
  <c r="W93" i="70"/>
  <c r="U95" i="70"/>
  <c r="T96" i="70"/>
  <c r="S97" i="70"/>
  <c r="Q99" i="70"/>
  <c r="N74" i="70"/>
  <c r="N82" i="70"/>
  <c r="N90" i="70"/>
  <c r="N98" i="70"/>
  <c r="T73" i="70"/>
  <c r="W76" i="70"/>
  <c r="Q79" i="70"/>
  <c r="S80" i="70"/>
  <c r="U81" i="70"/>
  <c r="Q85" i="70"/>
  <c r="T87" i="70"/>
  <c r="W89" i="70"/>
  <c r="S93" i="70"/>
  <c r="U94" i="70"/>
  <c r="W95" i="70"/>
  <c r="Q98" i="70"/>
  <c r="S99" i="70"/>
  <c r="H100" i="70"/>
  <c r="T100" i="70"/>
  <c r="N81" i="70"/>
  <c r="N92" i="70"/>
  <c r="U73" i="70"/>
  <c r="S75" i="70"/>
  <c r="Q78" i="70"/>
  <c r="U80" i="70"/>
  <c r="W82" i="70"/>
  <c r="Q84" i="70"/>
  <c r="S86" i="70"/>
  <c r="W88" i="70"/>
  <c r="S92" i="70"/>
  <c r="T93" i="70"/>
  <c r="W94" i="70"/>
  <c r="S98" i="70"/>
  <c r="T99" i="70"/>
  <c r="I100" i="70"/>
  <c r="U100" i="70"/>
  <c r="N83" i="70"/>
  <c r="N93" i="70"/>
  <c r="T75" i="70"/>
  <c r="Q77" i="70"/>
  <c r="T79" i="70"/>
  <c r="W81" i="70"/>
  <c r="S85" i="70"/>
  <c r="U86" i="70"/>
  <c r="W87" i="70"/>
  <c r="Q90" i="70"/>
  <c r="S91" i="70"/>
  <c r="T92" i="70"/>
  <c r="T98" i="70"/>
  <c r="U99" i="70"/>
  <c r="K100" i="70"/>
  <c r="W100" i="70"/>
  <c r="N84" i="70"/>
  <c r="N94" i="70"/>
  <c r="W73" i="70"/>
  <c r="U75" i="70"/>
  <c r="S78" i="70"/>
  <c r="W80" i="70"/>
  <c r="S84" i="70"/>
  <c r="T85" i="70"/>
  <c r="W86" i="70"/>
  <c r="S90" i="70"/>
  <c r="T91" i="70"/>
  <c r="U92" i="70"/>
  <c r="Q96" i="70"/>
  <c r="T97" i="70"/>
  <c r="U98" i="70"/>
  <c r="N75" i="70"/>
  <c r="N85" i="70"/>
  <c r="N95" i="70"/>
  <c r="N89" i="70"/>
  <c r="W97" i="70"/>
  <c r="T95" i="70"/>
  <c r="Q93" i="70"/>
  <c r="S88" i="70"/>
  <c r="U83" i="70"/>
  <c r="S76" i="70"/>
  <c r="S292" i="70"/>
  <c r="N5" i="70"/>
  <c r="Q5" i="70"/>
  <c r="W7" i="70"/>
  <c r="U9" i="70"/>
  <c r="T10" i="70"/>
  <c r="S11" i="70"/>
  <c r="Q13" i="70"/>
  <c r="W15" i="70"/>
  <c r="U17" i="70"/>
  <c r="T18" i="70"/>
  <c r="S19" i="70"/>
  <c r="Q21" i="70"/>
  <c r="W23" i="70"/>
  <c r="U25" i="70"/>
  <c r="T26" i="70"/>
  <c r="S27" i="70"/>
  <c r="Q29" i="70"/>
  <c r="W31" i="70"/>
  <c r="N12" i="70"/>
  <c r="N20" i="70"/>
  <c r="N28" i="70"/>
  <c r="Q6" i="70"/>
  <c r="W8" i="70"/>
  <c r="U10" i="70"/>
  <c r="T11" i="70"/>
  <c r="S12" i="70"/>
  <c r="Q14" i="70"/>
  <c r="W16" i="70"/>
  <c r="U18" i="70"/>
  <c r="T19" i="70"/>
  <c r="S20" i="70"/>
  <c r="Q22" i="70"/>
  <c r="W24" i="70"/>
  <c r="U26" i="70"/>
  <c r="T27" i="70"/>
  <c r="S28" i="70"/>
  <c r="Q30" i="70"/>
  <c r="K32" i="70"/>
  <c r="W32" i="70"/>
  <c r="N13" i="70"/>
  <c r="N21" i="70"/>
  <c r="N29" i="70"/>
  <c r="S5" i="70"/>
  <c r="Q7" i="70"/>
  <c r="W9" i="70"/>
  <c r="U11" i="70"/>
  <c r="T12" i="70"/>
  <c r="S13" i="70"/>
  <c r="Q15" i="70"/>
  <c r="W17" i="70"/>
  <c r="U19" i="70"/>
  <c r="T20" i="70"/>
  <c r="S21" i="70"/>
  <c r="Q23" i="70"/>
  <c r="W25" i="70"/>
  <c r="U27" i="70"/>
  <c r="T28" i="70"/>
  <c r="S29" i="70"/>
  <c r="Q31" i="70"/>
  <c r="N6" i="70"/>
  <c r="N14" i="70"/>
  <c r="N22" i="70"/>
  <c r="N30" i="70"/>
  <c r="T5" i="70"/>
  <c r="S6" i="70"/>
  <c r="Q8" i="70"/>
  <c r="W10" i="70"/>
  <c r="U12" i="70"/>
  <c r="T13" i="70"/>
  <c r="S14" i="70"/>
  <c r="Q16" i="70"/>
  <c r="W18" i="70"/>
  <c r="U20" i="70"/>
  <c r="T21" i="70"/>
  <c r="S22" i="70"/>
  <c r="Q24" i="70"/>
  <c r="W26" i="70"/>
  <c r="U28" i="70"/>
  <c r="T29" i="70"/>
  <c r="S30" i="70"/>
  <c r="E32" i="70"/>
  <c r="Q32" i="70"/>
  <c r="N7" i="70"/>
  <c r="N15" i="70"/>
  <c r="N23" i="70"/>
  <c r="N31" i="70"/>
  <c r="U43" i="70"/>
  <c r="K66" i="70"/>
  <c r="W51" i="70"/>
  <c r="E66" i="70"/>
  <c r="N17" i="70"/>
  <c r="G32" i="70"/>
  <c r="S32" i="70"/>
  <c r="U30" i="70"/>
  <c r="W28" i="70"/>
  <c r="T23" i="70"/>
  <c r="Q18" i="70"/>
  <c r="S16" i="70"/>
  <c r="U14" i="70"/>
  <c r="W12" i="70"/>
  <c r="T7" i="70"/>
  <c r="N87" i="70"/>
  <c r="E100" i="70"/>
  <c r="Q100" i="70"/>
  <c r="U90" i="70"/>
  <c r="Q88" i="70"/>
  <c r="T83" i="70"/>
  <c r="W78" i="70"/>
  <c r="B134" i="70"/>
  <c r="N134" i="70"/>
  <c r="Q127" i="70"/>
  <c r="U123" i="70"/>
  <c r="T116" i="70"/>
  <c r="T279" i="70"/>
  <c r="S280" i="70"/>
  <c r="Q282" i="70"/>
  <c r="W284" i="70"/>
  <c r="U286" i="70"/>
  <c r="T287" i="70"/>
  <c r="W277" i="70"/>
  <c r="U279" i="70"/>
  <c r="T280" i="70"/>
  <c r="S281" i="70"/>
  <c r="Q283" i="70"/>
  <c r="W285" i="70"/>
  <c r="S289" i="70"/>
  <c r="Q291" i="70"/>
  <c r="W278" i="70"/>
  <c r="U280" i="70"/>
  <c r="T281" i="70"/>
  <c r="S282" i="70"/>
  <c r="U288" i="70"/>
  <c r="T289" i="70"/>
  <c r="S290" i="70"/>
  <c r="Q292" i="70"/>
  <c r="W294" i="70"/>
  <c r="U296" i="70"/>
  <c r="Q300" i="70"/>
  <c r="W302" i="70"/>
  <c r="I304" i="70"/>
  <c r="U304" i="70"/>
  <c r="N283" i="70"/>
  <c r="N291" i="70"/>
  <c r="W279" i="70"/>
  <c r="U281" i="70"/>
  <c r="T282" i="70"/>
  <c r="S283" i="70"/>
  <c r="Q285" i="70"/>
  <c r="W287" i="70"/>
  <c r="U289" i="70"/>
  <c r="T290" i="70"/>
  <c r="S291" i="70"/>
  <c r="Q293" i="70"/>
  <c r="W295" i="70"/>
  <c r="U297" i="70"/>
  <c r="T298" i="70"/>
  <c r="S299" i="70"/>
  <c r="Q301" i="70"/>
  <c r="W303" i="70"/>
  <c r="N284" i="70"/>
  <c r="N292" i="70"/>
  <c r="N300" i="70"/>
  <c r="W280" i="70"/>
  <c r="U282" i="70"/>
  <c r="S284" i="70"/>
  <c r="Q286" i="70"/>
  <c r="T291" i="70"/>
  <c r="U292" i="70"/>
  <c r="Q296" i="70"/>
  <c r="U298" i="70"/>
  <c r="W300" i="70"/>
  <c r="Q302" i="70"/>
  <c r="G304" i="70"/>
  <c r="S304" i="70"/>
  <c r="N285" i="70"/>
  <c r="N295" i="70"/>
  <c r="N277" i="70"/>
  <c r="S277" i="70"/>
  <c r="Q279" i="70"/>
  <c r="T284" i="70"/>
  <c r="W289" i="70"/>
  <c r="U291" i="70"/>
  <c r="W293" i="70"/>
  <c r="Q295" i="70"/>
  <c r="S297" i="70"/>
  <c r="W299" i="70"/>
  <c r="S303" i="70"/>
  <c r="H304" i="70"/>
  <c r="T304" i="70"/>
  <c r="N286" i="70"/>
  <c r="N296" i="70"/>
  <c r="T277" i="70"/>
  <c r="W282" i="70"/>
  <c r="U284" i="70"/>
  <c r="S286" i="70"/>
  <c r="Q288" i="70"/>
  <c r="W292" i="70"/>
  <c r="Q294" i="70"/>
  <c r="S296" i="70"/>
  <c r="W298" i="70"/>
  <c r="S302" i="70"/>
  <c r="T303" i="70"/>
  <c r="K304" i="70"/>
  <c r="W304" i="70"/>
  <c r="N287" i="70"/>
  <c r="N297" i="70"/>
  <c r="U277" i="70"/>
  <c r="S279" i="70"/>
  <c r="Q281" i="70"/>
  <c r="T286" i="70"/>
  <c r="W291" i="70"/>
  <c r="S295" i="70"/>
  <c r="T296" i="70"/>
  <c r="W297" i="70"/>
  <c r="S301" i="70"/>
  <c r="T302" i="70"/>
  <c r="U303" i="70"/>
  <c r="N278" i="70"/>
  <c r="N288" i="70"/>
  <c r="N298" i="70"/>
  <c r="T283" i="70"/>
  <c r="U290" i="70"/>
  <c r="T295" i="70"/>
  <c r="S300" i="70"/>
  <c r="U302" i="70"/>
  <c r="N279" i="70"/>
  <c r="N301" i="70"/>
  <c r="U283" i="70"/>
  <c r="Q287" i="70"/>
  <c r="S293" i="70"/>
  <c r="U295" i="70"/>
  <c r="T300" i="70"/>
  <c r="N280" i="70"/>
  <c r="N302" i="70"/>
  <c r="Q280" i="70"/>
  <c r="W290" i="70"/>
  <c r="T293" i="70"/>
  <c r="Q298" i="70"/>
  <c r="U300" i="70"/>
  <c r="N281" i="70"/>
  <c r="N303" i="70"/>
  <c r="W283" i="70"/>
  <c r="S287" i="70"/>
  <c r="U293" i="70"/>
  <c r="Q303" i="70"/>
  <c r="N282" i="70"/>
  <c r="B304" i="70"/>
  <c r="N304" i="70"/>
  <c r="W288" i="70"/>
  <c r="S294" i="70"/>
  <c r="W281" i="70"/>
  <c r="T294" i="70"/>
  <c r="Q299" i="70"/>
  <c r="U294" i="70"/>
  <c r="T299" i="70"/>
  <c r="E304" i="70"/>
  <c r="Q304" i="70"/>
  <c r="Q289" i="70"/>
  <c r="U299" i="70"/>
  <c r="N86" i="70"/>
  <c r="U97" i="70"/>
  <c r="Q95" i="70"/>
  <c r="W92" i="70"/>
  <c r="T90" i="70"/>
  <c r="S83" i="70"/>
  <c r="U78" i="70"/>
  <c r="Q76" i="70"/>
  <c r="T301" i="70"/>
  <c r="Q278" i="70"/>
  <c r="W244" i="70"/>
  <c r="S256" i="70"/>
  <c r="I270" i="70"/>
  <c r="Q251" i="70"/>
  <c r="T264" i="70"/>
  <c r="S252" i="70"/>
  <c r="U266" i="70"/>
  <c r="E270" i="70"/>
  <c r="S251" i="70"/>
  <c r="W267" i="70"/>
  <c r="S250" i="70"/>
  <c r="W266" i="70"/>
  <c r="G270" i="70"/>
  <c r="U245" i="70"/>
  <c r="S263" i="70"/>
  <c r="H270" i="70"/>
  <c r="T249" i="70"/>
  <c r="K270" i="70"/>
  <c r="Q247" i="70"/>
  <c r="Q252" i="70"/>
  <c r="Q245" i="70"/>
  <c r="N264" i="70"/>
  <c r="N154" i="70"/>
  <c r="H168" i="70"/>
  <c r="T168" i="70"/>
  <c r="Q163" i="70"/>
  <c r="U159" i="70"/>
  <c r="W157" i="70"/>
  <c r="T152" i="70"/>
  <c r="Q147" i="70"/>
  <c r="U143" i="70"/>
  <c r="W141" i="70"/>
  <c r="N194" i="70"/>
  <c r="H202" i="70"/>
  <c r="T202" i="70"/>
  <c r="Q200" i="70"/>
  <c r="W197" i="70"/>
  <c r="U183" i="70"/>
  <c r="Q181" i="70"/>
  <c r="W178" i="70"/>
  <c r="T176" i="70"/>
  <c r="N230" i="70"/>
  <c r="K236" i="70"/>
  <c r="W236" i="70"/>
  <c r="T234" i="70"/>
  <c r="T228" i="70"/>
  <c r="U267" i="70"/>
  <c r="W210" i="70"/>
  <c r="U212" i="70"/>
  <c r="T213" i="70"/>
  <c r="Q216" i="70"/>
  <c r="W218" i="70"/>
  <c r="U220" i="70"/>
  <c r="T221" i="70"/>
  <c r="Q224" i="70"/>
  <c r="W226" i="70"/>
  <c r="U228" i="70"/>
  <c r="T229" i="70"/>
  <c r="Q209" i="70"/>
  <c r="W211" i="70"/>
  <c r="U213" i="70"/>
  <c r="T214" i="70"/>
  <c r="Q217" i="70"/>
  <c r="W219" i="70"/>
  <c r="U221" i="70"/>
  <c r="T222" i="70"/>
  <c r="Q225" i="70"/>
  <c r="W227" i="70"/>
  <c r="U229" i="70"/>
  <c r="T230" i="70"/>
  <c r="Q233" i="70"/>
  <c r="W235" i="70"/>
  <c r="N216" i="70"/>
  <c r="N224" i="70"/>
  <c r="N232" i="70"/>
  <c r="Q210" i="70"/>
  <c r="W212" i="70"/>
  <c r="U214" i="70"/>
  <c r="T215" i="70"/>
  <c r="Q218" i="70"/>
  <c r="W220" i="70"/>
  <c r="U222" i="70"/>
  <c r="T223" i="70"/>
  <c r="Q226" i="70"/>
  <c r="W228" i="70"/>
  <c r="U230" i="70"/>
  <c r="T231" i="70"/>
  <c r="Q211" i="70"/>
  <c r="W213" i="70"/>
  <c r="U215" i="70"/>
  <c r="T216" i="70"/>
  <c r="Q219" i="70"/>
  <c r="W221" i="70"/>
  <c r="U223" i="70"/>
  <c r="T224" i="70"/>
  <c r="Q227" i="70"/>
  <c r="W229" i="70"/>
  <c r="U231" i="70"/>
  <c r="T232" i="70"/>
  <c r="Q235" i="70"/>
  <c r="N210" i="70"/>
  <c r="N218" i="70"/>
  <c r="N226" i="70"/>
  <c r="N234" i="70"/>
  <c r="T209" i="70"/>
  <c r="W214" i="70"/>
  <c r="U216" i="70"/>
  <c r="Q220" i="70"/>
  <c r="T225" i="70"/>
  <c r="W230" i="70"/>
  <c r="Q232" i="70"/>
  <c r="T233" i="70"/>
  <c r="U234" i="70"/>
  <c r="N211" i="70"/>
  <c r="N221" i="70"/>
  <c r="N231" i="70"/>
  <c r="U209" i="70"/>
  <c r="Q213" i="70"/>
  <c r="T218" i="70"/>
  <c r="W223" i="70"/>
  <c r="U225" i="70"/>
  <c r="Q229" i="70"/>
  <c r="U233" i="70"/>
  <c r="N212" i="70"/>
  <c r="N222" i="70"/>
  <c r="N233" i="70"/>
  <c r="T211" i="70"/>
  <c r="W216" i="70"/>
  <c r="U218" i="70"/>
  <c r="Q222" i="70"/>
  <c r="T227" i="70"/>
  <c r="U232" i="70"/>
  <c r="W234" i="70"/>
  <c r="E236" i="70"/>
  <c r="Q236" i="70"/>
  <c r="N213" i="70"/>
  <c r="N223" i="70"/>
  <c r="N235" i="70"/>
  <c r="W209" i="70"/>
  <c r="U211" i="70"/>
  <c r="Q215" i="70"/>
  <c r="T220" i="70"/>
  <c r="W225" i="70"/>
  <c r="U227" i="70"/>
  <c r="Q231" i="70"/>
  <c r="W233" i="70"/>
  <c r="N214" i="70"/>
  <c r="N225" i="70"/>
  <c r="B236" i="70"/>
  <c r="N236" i="70"/>
  <c r="N141" i="70"/>
  <c r="N153" i="70"/>
  <c r="U166" i="70"/>
  <c r="W164" i="70"/>
  <c r="T159" i="70"/>
  <c r="Q154" i="70"/>
  <c r="U150" i="70"/>
  <c r="W148" i="70"/>
  <c r="T143" i="70"/>
  <c r="N193" i="70"/>
  <c r="W192" i="70"/>
  <c r="U190" i="70"/>
  <c r="Q188" i="70"/>
  <c r="T183" i="70"/>
  <c r="N229" i="70"/>
  <c r="I236" i="70"/>
  <c r="U236" i="70"/>
  <c r="W224" i="70"/>
  <c r="Q214" i="70"/>
  <c r="U210" i="70"/>
  <c r="Q175" i="70"/>
  <c r="W177" i="70"/>
  <c r="U179" i="70"/>
  <c r="T180" i="70"/>
  <c r="Q183" i="70"/>
  <c r="W185" i="70"/>
  <c r="U187" i="70"/>
  <c r="T188" i="70"/>
  <c r="Q191" i="70"/>
  <c r="W193" i="70"/>
  <c r="U195" i="70"/>
  <c r="T196" i="70"/>
  <c r="Q199" i="70"/>
  <c r="W201" i="70"/>
  <c r="N182" i="70"/>
  <c r="N190" i="70"/>
  <c r="N198" i="70"/>
  <c r="Q177" i="70"/>
  <c r="W179" i="70"/>
  <c r="U181" i="70"/>
  <c r="T182" i="70"/>
  <c r="Q185" i="70"/>
  <c r="W187" i="70"/>
  <c r="U189" i="70"/>
  <c r="T190" i="70"/>
  <c r="Q193" i="70"/>
  <c r="W195" i="70"/>
  <c r="U197" i="70"/>
  <c r="T198" i="70"/>
  <c r="Q201" i="70"/>
  <c r="N176" i="70"/>
  <c r="N184" i="70"/>
  <c r="N192" i="70"/>
  <c r="N200" i="70"/>
  <c r="T175" i="70"/>
  <c r="U176" i="70"/>
  <c r="Q180" i="70"/>
  <c r="U182" i="70"/>
  <c r="W184" i="70"/>
  <c r="Q186" i="70"/>
  <c r="W190" i="70"/>
  <c r="T195" i="70"/>
  <c r="W196" i="70"/>
  <c r="T201" i="70"/>
  <c r="I202" i="70"/>
  <c r="U202" i="70"/>
  <c r="N185" i="70"/>
  <c r="N195" i="70"/>
  <c r="U175" i="70"/>
  <c r="Q179" i="70"/>
  <c r="T181" i="70"/>
  <c r="W183" i="70"/>
  <c r="U188" i="70"/>
  <c r="W189" i="70"/>
  <c r="Q192" i="70"/>
  <c r="T194" i="70"/>
  <c r="T200" i="70"/>
  <c r="U201" i="70"/>
  <c r="K202" i="70"/>
  <c r="W202" i="70"/>
  <c r="N186" i="70"/>
  <c r="N196" i="70"/>
  <c r="W176" i="70"/>
  <c r="Q178" i="70"/>
  <c r="W182" i="70"/>
  <c r="T187" i="70"/>
  <c r="W188" i="70"/>
  <c r="T193" i="70"/>
  <c r="U194" i="70"/>
  <c r="Q198" i="70"/>
  <c r="T199" i="70"/>
  <c r="U200" i="70"/>
  <c r="N177" i="70"/>
  <c r="N187" i="70"/>
  <c r="N197" i="70"/>
  <c r="W175" i="70"/>
  <c r="U180" i="70"/>
  <c r="W181" i="70"/>
  <c r="Q184" i="70"/>
  <c r="T186" i="70"/>
  <c r="T192" i="70"/>
  <c r="U193" i="70"/>
  <c r="W194" i="70"/>
  <c r="Q197" i="70"/>
  <c r="U199" i="70"/>
  <c r="N178" i="70"/>
  <c r="N188" i="70"/>
  <c r="N199" i="70"/>
  <c r="B168" i="70"/>
  <c r="N168" i="70"/>
  <c r="N152" i="70"/>
  <c r="T166" i="70"/>
  <c r="Q161" i="70"/>
  <c r="U157" i="70"/>
  <c r="W155" i="70"/>
  <c r="T150" i="70"/>
  <c r="Q145" i="70"/>
  <c r="N191" i="70"/>
  <c r="W199" i="70"/>
  <c r="T197" i="70"/>
  <c r="Q195" i="70"/>
  <c r="U185" i="70"/>
  <c r="T178" i="70"/>
  <c r="Q176" i="70"/>
  <c r="N228" i="70"/>
  <c r="H236" i="70"/>
  <c r="T236" i="70"/>
  <c r="Q234" i="70"/>
  <c r="W231" i="70"/>
  <c r="Q221" i="70"/>
  <c r="U217" i="70"/>
  <c r="T210" i="70"/>
  <c r="Q253" i="70"/>
  <c r="W142" i="70"/>
  <c r="U144" i="70"/>
  <c r="T145" i="70"/>
  <c r="Q148" i="70"/>
  <c r="W150" i="70"/>
  <c r="U152" i="70"/>
  <c r="T153" i="70"/>
  <c r="Q156" i="70"/>
  <c r="W158" i="70"/>
  <c r="U160" i="70"/>
  <c r="T161" i="70"/>
  <c r="Q164" i="70"/>
  <c r="W166" i="70"/>
  <c r="I168" i="70"/>
  <c r="U168" i="70"/>
  <c r="N147" i="70"/>
  <c r="N155" i="70"/>
  <c r="N163" i="70"/>
  <c r="Q141" i="70"/>
  <c r="W143" i="70"/>
  <c r="U145" i="70"/>
  <c r="T146" i="70"/>
  <c r="Q149" i="70"/>
  <c r="W151" i="70"/>
  <c r="U153" i="70"/>
  <c r="T154" i="70"/>
  <c r="Q157" i="70"/>
  <c r="W159" i="70"/>
  <c r="U161" i="70"/>
  <c r="T162" i="70"/>
  <c r="Q165" i="70"/>
  <c r="W167" i="70"/>
  <c r="N148" i="70"/>
  <c r="N156" i="70"/>
  <c r="N164" i="70"/>
  <c r="Q142" i="70"/>
  <c r="W144" i="70"/>
  <c r="U146" i="70"/>
  <c r="T147" i="70"/>
  <c r="Q150" i="70"/>
  <c r="W152" i="70"/>
  <c r="U154" i="70"/>
  <c r="T155" i="70"/>
  <c r="Q158" i="70"/>
  <c r="W160" i="70"/>
  <c r="U162" i="70"/>
  <c r="T163" i="70"/>
  <c r="Q166" i="70"/>
  <c r="K168" i="70"/>
  <c r="W168" i="70"/>
  <c r="N149" i="70"/>
  <c r="N157" i="70"/>
  <c r="N165" i="70"/>
  <c r="Q143" i="70"/>
  <c r="W145" i="70"/>
  <c r="U147" i="70"/>
  <c r="T148" i="70"/>
  <c r="Q151" i="70"/>
  <c r="W153" i="70"/>
  <c r="U155" i="70"/>
  <c r="T156" i="70"/>
  <c r="Q159" i="70"/>
  <c r="W161" i="70"/>
  <c r="U163" i="70"/>
  <c r="T164" i="70"/>
  <c r="Q167" i="70"/>
  <c r="N142" i="70"/>
  <c r="N150" i="70"/>
  <c r="N158" i="70"/>
  <c r="N166" i="70"/>
  <c r="N167" i="70"/>
  <c r="N151" i="70"/>
  <c r="E168" i="70"/>
  <c r="Q168" i="70"/>
  <c r="U164" i="70"/>
  <c r="W162" i="70"/>
  <c r="T157" i="70"/>
  <c r="Q152" i="70"/>
  <c r="U148" i="70"/>
  <c r="W146" i="70"/>
  <c r="T141" i="70"/>
  <c r="N189" i="70"/>
  <c r="E202" i="70"/>
  <c r="Q202" i="70"/>
  <c r="U192" i="70"/>
  <c r="Q190" i="70"/>
  <c r="T185" i="70"/>
  <c r="W180" i="70"/>
  <c r="N227" i="70"/>
  <c r="Q228" i="70"/>
  <c r="U224" i="70"/>
  <c r="T217" i="70"/>
  <c r="T279" i="80"/>
  <c r="U288" i="80"/>
  <c r="V297" i="80"/>
  <c r="O244" i="80"/>
  <c r="P244" i="80"/>
  <c r="R244" i="80"/>
  <c r="S244" i="80"/>
  <c r="T244" i="80"/>
  <c r="U244" i="80"/>
  <c r="V244" i="80"/>
  <c r="O245" i="80"/>
  <c r="P245" i="80"/>
  <c r="R245" i="80"/>
  <c r="S245" i="80"/>
  <c r="T245" i="80"/>
  <c r="U245" i="80"/>
  <c r="V245" i="80"/>
  <c r="O246" i="80"/>
  <c r="P246" i="80"/>
  <c r="R246" i="80"/>
  <c r="S246" i="80"/>
  <c r="T246" i="80"/>
  <c r="U246" i="80"/>
  <c r="V246" i="80"/>
  <c r="O247" i="80"/>
  <c r="P247" i="80"/>
  <c r="R247" i="80"/>
  <c r="S247" i="80"/>
  <c r="T247" i="80"/>
  <c r="U247" i="80"/>
  <c r="V247" i="80"/>
  <c r="O248" i="80"/>
  <c r="P248" i="80"/>
  <c r="R248" i="80"/>
  <c r="S248" i="80"/>
  <c r="T248" i="80"/>
  <c r="U248" i="80"/>
  <c r="V248" i="80"/>
  <c r="O249" i="80"/>
  <c r="P249" i="80"/>
  <c r="R249" i="80"/>
  <c r="S249" i="80"/>
  <c r="T249" i="80"/>
  <c r="U249" i="80"/>
  <c r="V249" i="80"/>
  <c r="O250" i="80"/>
  <c r="P250" i="80"/>
  <c r="R250" i="80"/>
  <c r="S250" i="80"/>
  <c r="T250" i="80"/>
  <c r="U250" i="80"/>
  <c r="V250" i="80"/>
  <c r="O251" i="80"/>
  <c r="P251" i="80"/>
  <c r="R251" i="80"/>
  <c r="S251" i="80"/>
  <c r="T251" i="80"/>
  <c r="U251" i="80"/>
  <c r="V251" i="80"/>
  <c r="O252" i="80"/>
  <c r="P252" i="80"/>
  <c r="R252" i="80"/>
  <c r="S252" i="80"/>
  <c r="T252" i="80"/>
  <c r="U252" i="80"/>
  <c r="V252" i="80"/>
  <c r="O253" i="80"/>
  <c r="P253" i="80"/>
  <c r="R253" i="80"/>
  <c r="S253" i="80"/>
  <c r="T253" i="80"/>
  <c r="U253" i="80"/>
  <c r="V253" i="80"/>
  <c r="O254" i="80"/>
  <c r="P254" i="80"/>
  <c r="R254" i="80"/>
  <c r="S254" i="80"/>
  <c r="T254" i="80"/>
  <c r="U254" i="80"/>
  <c r="V254" i="80"/>
  <c r="O255" i="80"/>
  <c r="P255" i="80"/>
  <c r="R255" i="80"/>
  <c r="S255" i="80"/>
  <c r="T255" i="80"/>
  <c r="U255" i="80"/>
  <c r="V255" i="80"/>
  <c r="O256" i="80"/>
  <c r="P256" i="80"/>
  <c r="R256" i="80"/>
  <c r="S256" i="80"/>
  <c r="T256" i="80"/>
  <c r="U256" i="80"/>
  <c r="V256" i="80"/>
  <c r="O257" i="80"/>
  <c r="P257" i="80"/>
  <c r="R257" i="80"/>
  <c r="S257" i="80"/>
  <c r="T257" i="80"/>
  <c r="U257" i="80"/>
  <c r="V257" i="80"/>
  <c r="O258" i="80"/>
  <c r="P258" i="80"/>
  <c r="R258" i="80"/>
  <c r="S258" i="80"/>
  <c r="T258" i="80"/>
  <c r="U258" i="80"/>
  <c r="V258" i="80"/>
  <c r="O259" i="80"/>
  <c r="P259" i="80"/>
  <c r="R259" i="80"/>
  <c r="S259" i="80"/>
  <c r="T259" i="80"/>
  <c r="U259" i="80"/>
  <c r="V259" i="80"/>
  <c r="O260" i="80"/>
  <c r="P260" i="80"/>
  <c r="R260" i="80"/>
  <c r="S260" i="80"/>
  <c r="T260" i="80"/>
  <c r="U260" i="80"/>
  <c r="V260" i="80"/>
  <c r="O261" i="80"/>
  <c r="P261" i="80"/>
  <c r="R261" i="80"/>
  <c r="S261" i="80"/>
  <c r="T261" i="80"/>
  <c r="U261" i="80"/>
  <c r="V261" i="80"/>
  <c r="O262" i="80"/>
  <c r="P262" i="80"/>
  <c r="R262" i="80"/>
  <c r="S262" i="80"/>
  <c r="T262" i="80"/>
  <c r="U262" i="80"/>
  <c r="V262" i="80"/>
  <c r="O263" i="80"/>
  <c r="P263" i="80"/>
  <c r="R263" i="80"/>
  <c r="S263" i="80"/>
  <c r="T263" i="80"/>
  <c r="U263" i="80"/>
  <c r="V263" i="80"/>
  <c r="O264" i="80"/>
  <c r="P264" i="80"/>
  <c r="R264" i="80"/>
  <c r="S264" i="80"/>
  <c r="T264" i="80"/>
  <c r="U264" i="80"/>
  <c r="V264" i="80"/>
  <c r="O265" i="80"/>
  <c r="P265" i="80"/>
  <c r="R265" i="80"/>
  <c r="S265" i="80"/>
  <c r="T265" i="80"/>
  <c r="U265" i="80"/>
  <c r="V265" i="80"/>
  <c r="O266" i="80"/>
  <c r="P266" i="80"/>
  <c r="R266" i="80"/>
  <c r="S266" i="80"/>
  <c r="T266" i="80"/>
  <c r="U266" i="80"/>
  <c r="V266" i="80"/>
  <c r="O267" i="80"/>
  <c r="P267" i="80"/>
  <c r="R267" i="80"/>
  <c r="S267" i="80"/>
  <c r="T267" i="80"/>
  <c r="U267" i="80"/>
  <c r="V267" i="80"/>
  <c r="O268" i="80"/>
  <c r="P268" i="80"/>
  <c r="R268" i="80"/>
  <c r="S268" i="80"/>
  <c r="T268" i="80"/>
  <c r="U268" i="80"/>
  <c r="V268" i="80"/>
  <c r="O269" i="80"/>
  <c r="P269" i="80"/>
  <c r="R269" i="80"/>
  <c r="S269" i="80"/>
  <c r="T269" i="80"/>
  <c r="U269" i="80"/>
  <c r="V269" i="80"/>
  <c r="V243" i="80"/>
  <c r="U243" i="80"/>
  <c r="T243" i="80"/>
  <c r="S243" i="80"/>
  <c r="R243" i="80"/>
  <c r="P243" i="80"/>
  <c r="O243" i="80"/>
  <c r="O210" i="80"/>
  <c r="P210" i="80"/>
  <c r="R210" i="80"/>
  <c r="S210" i="80"/>
  <c r="T210" i="80"/>
  <c r="U210" i="80"/>
  <c r="V210" i="80"/>
  <c r="O211" i="80"/>
  <c r="P211" i="80"/>
  <c r="R211" i="80"/>
  <c r="S211" i="80"/>
  <c r="T211" i="80"/>
  <c r="U211" i="80"/>
  <c r="V211" i="80"/>
  <c r="O212" i="80"/>
  <c r="P212" i="80"/>
  <c r="R212" i="80"/>
  <c r="S212" i="80"/>
  <c r="T212" i="80"/>
  <c r="U212" i="80"/>
  <c r="V212" i="80"/>
  <c r="O213" i="80"/>
  <c r="P213" i="80"/>
  <c r="R213" i="80"/>
  <c r="S213" i="80"/>
  <c r="T213" i="80"/>
  <c r="U213" i="80"/>
  <c r="V213" i="80"/>
  <c r="O214" i="80"/>
  <c r="P214" i="80"/>
  <c r="R214" i="80"/>
  <c r="S214" i="80"/>
  <c r="T214" i="80"/>
  <c r="U214" i="80"/>
  <c r="V214" i="80"/>
  <c r="O215" i="80"/>
  <c r="P215" i="80"/>
  <c r="R215" i="80"/>
  <c r="S215" i="80"/>
  <c r="T215" i="80"/>
  <c r="U215" i="80"/>
  <c r="V215" i="80"/>
  <c r="O216" i="80"/>
  <c r="P216" i="80"/>
  <c r="R216" i="80"/>
  <c r="S216" i="80"/>
  <c r="T216" i="80"/>
  <c r="U216" i="80"/>
  <c r="V216" i="80"/>
  <c r="O217" i="80"/>
  <c r="P217" i="80"/>
  <c r="R217" i="80"/>
  <c r="S217" i="80"/>
  <c r="T217" i="80"/>
  <c r="U217" i="80"/>
  <c r="V217" i="80"/>
  <c r="O218" i="80"/>
  <c r="P218" i="80"/>
  <c r="R218" i="80"/>
  <c r="S218" i="80"/>
  <c r="T218" i="80"/>
  <c r="U218" i="80"/>
  <c r="V218" i="80"/>
  <c r="O219" i="80"/>
  <c r="P219" i="80"/>
  <c r="R219" i="80"/>
  <c r="S219" i="80"/>
  <c r="T219" i="80"/>
  <c r="U219" i="80"/>
  <c r="V219" i="80"/>
  <c r="O220" i="80"/>
  <c r="P220" i="80"/>
  <c r="R220" i="80"/>
  <c r="S220" i="80"/>
  <c r="T220" i="80"/>
  <c r="U220" i="80"/>
  <c r="V220" i="80"/>
  <c r="O221" i="80"/>
  <c r="P221" i="80"/>
  <c r="R221" i="80"/>
  <c r="S221" i="80"/>
  <c r="T221" i="80"/>
  <c r="U221" i="80"/>
  <c r="V221" i="80"/>
  <c r="O222" i="80"/>
  <c r="P222" i="80"/>
  <c r="R222" i="80"/>
  <c r="S222" i="80"/>
  <c r="T222" i="80"/>
  <c r="U222" i="80"/>
  <c r="V222" i="80"/>
  <c r="O223" i="80"/>
  <c r="P223" i="80"/>
  <c r="R223" i="80"/>
  <c r="S223" i="80"/>
  <c r="T223" i="80"/>
  <c r="U223" i="80"/>
  <c r="V223" i="80"/>
  <c r="O224" i="80"/>
  <c r="P224" i="80"/>
  <c r="R224" i="80"/>
  <c r="S224" i="80"/>
  <c r="T224" i="80"/>
  <c r="U224" i="80"/>
  <c r="V224" i="80"/>
  <c r="O225" i="80"/>
  <c r="P225" i="80"/>
  <c r="R225" i="80"/>
  <c r="S225" i="80"/>
  <c r="T225" i="80"/>
  <c r="U225" i="80"/>
  <c r="V225" i="80"/>
  <c r="O226" i="80"/>
  <c r="P226" i="80"/>
  <c r="R226" i="80"/>
  <c r="S226" i="80"/>
  <c r="T226" i="80"/>
  <c r="U226" i="80"/>
  <c r="V226" i="80"/>
  <c r="O227" i="80"/>
  <c r="P227" i="80"/>
  <c r="R227" i="80"/>
  <c r="S227" i="80"/>
  <c r="T227" i="80"/>
  <c r="U227" i="80"/>
  <c r="V227" i="80"/>
  <c r="O228" i="80"/>
  <c r="P228" i="80"/>
  <c r="R228" i="80"/>
  <c r="S228" i="80"/>
  <c r="T228" i="80"/>
  <c r="U228" i="80"/>
  <c r="V228" i="80"/>
  <c r="O229" i="80"/>
  <c r="P229" i="80"/>
  <c r="R229" i="80"/>
  <c r="S229" i="80"/>
  <c r="T229" i="80"/>
  <c r="U229" i="80"/>
  <c r="V229" i="80"/>
  <c r="O230" i="80"/>
  <c r="P230" i="80"/>
  <c r="R230" i="80"/>
  <c r="S230" i="80"/>
  <c r="T230" i="80"/>
  <c r="U230" i="80"/>
  <c r="V230" i="80"/>
  <c r="O231" i="80"/>
  <c r="P231" i="80"/>
  <c r="R231" i="80"/>
  <c r="S231" i="80"/>
  <c r="T231" i="80"/>
  <c r="U231" i="80"/>
  <c r="V231" i="80"/>
  <c r="O232" i="80"/>
  <c r="P232" i="80"/>
  <c r="R232" i="80"/>
  <c r="S232" i="80"/>
  <c r="T232" i="80"/>
  <c r="U232" i="80"/>
  <c r="V232" i="80"/>
  <c r="O233" i="80"/>
  <c r="P233" i="80"/>
  <c r="R233" i="80"/>
  <c r="S233" i="80"/>
  <c r="T233" i="80"/>
  <c r="U233" i="80"/>
  <c r="V233" i="80"/>
  <c r="O234" i="80"/>
  <c r="P234" i="80"/>
  <c r="R234" i="80"/>
  <c r="S234" i="80"/>
  <c r="T234" i="80"/>
  <c r="U234" i="80"/>
  <c r="V234" i="80"/>
  <c r="O235" i="80"/>
  <c r="P235" i="80"/>
  <c r="R235" i="80"/>
  <c r="S235" i="80"/>
  <c r="T235" i="80"/>
  <c r="U235" i="80"/>
  <c r="V235" i="80"/>
  <c r="V209" i="80"/>
  <c r="U209" i="80"/>
  <c r="T209" i="80"/>
  <c r="S209" i="80"/>
  <c r="R209" i="80"/>
  <c r="P209" i="80"/>
  <c r="O209" i="80"/>
  <c r="O176" i="80"/>
  <c r="R176" i="80"/>
  <c r="S176" i="80"/>
  <c r="T176" i="80"/>
  <c r="U176" i="80"/>
  <c r="V176" i="80"/>
  <c r="O177" i="80"/>
  <c r="P177" i="80"/>
  <c r="R177" i="80"/>
  <c r="S177" i="80"/>
  <c r="T177" i="80"/>
  <c r="U177" i="80"/>
  <c r="V177" i="80"/>
  <c r="O178" i="80"/>
  <c r="P178" i="80"/>
  <c r="R178" i="80"/>
  <c r="S178" i="80"/>
  <c r="T178" i="80"/>
  <c r="U178" i="80"/>
  <c r="V178" i="80"/>
  <c r="O179" i="80"/>
  <c r="P179" i="80"/>
  <c r="R179" i="80"/>
  <c r="S179" i="80"/>
  <c r="T179" i="80"/>
  <c r="U179" i="80"/>
  <c r="V179" i="80"/>
  <c r="O180" i="80"/>
  <c r="P180" i="80"/>
  <c r="S180" i="80"/>
  <c r="T180" i="80"/>
  <c r="U180" i="80"/>
  <c r="V180" i="80"/>
  <c r="O181" i="80"/>
  <c r="P181" i="80"/>
  <c r="R181" i="80"/>
  <c r="S181" i="80"/>
  <c r="T181" i="80"/>
  <c r="U181" i="80"/>
  <c r="V181" i="80"/>
  <c r="O182" i="80"/>
  <c r="P182" i="80"/>
  <c r="R182" i="80"/>
  <c r="S182" i="80"/>
  <c r="T182" i="80"/>
  <c r="U182" i="80"/>
  <c r="V182" i="80"/>
  <c r="O183" i="80"/>
  <c r="P183" i="80"/>
  <c r="R183" i="80"/>
  <c r="S183" i="80"/>
  <c r="T183" i="80"/>
  <c r="U183" i="80"/>
  <c r="V183" i="80"/>
  <c r="O184" i="80"/>
  <c r="R184" i="80"/>
  <c r="S184" i="80"/>
  <c r="T184" i="80"/>
  <c r="U184" i="80"/>
  <c r="V184" i="80"/>
  <c r="O185" i="80"/>
  <c r="P185" i="80"/>
  <c r="R185" i="80"/>
  <c r="S185" i="80"/>
  <c r="T185" i="80"/>
  <c r="U185" i="80"/>
  <c r="V185" i="80"/>
  <c r="O186" i="80"/>
  <c r="P186" i="80"/>
  <c r="R186" i="80"/>
  <c r="S186" i="80"/>
  <c r="T186" i="80"/>
  <c r="U186" i="80"/>
  <c r="V186" i="80"/>
  <c r="O187" i="80"/>
  <c r="P187" i="80"/>
  <c r="R187" i="80"/>
  <c r="S187" i="80"/>
  <c r="T187" i="80"/>
  <c r="U187" i="80"/>
  <c r="V187" i="80"/>
  <c r="O188" i="80"/>
  <c r="P188" i="80"/>
  <c r="S188" i="80"/>
  <c r="T188" i="80"/>
  <c r="U188" i="80"/>
  <c r="V188" i="80"/>
  <c r="O189" i="80"/>
  <c r="P189" i="80"/>
  <c r="R189" i="80"/>
  <c r="S189" i="80"/>
  <c r="T189" i="80"/>
  <c r="U189" i="80"/>
  <c r="V189" i="80"/>
  <c r="O190" i="80"/>
  <c r="P190" i="80"/>
  <c r="R190" i="80"/>
  <c r="S190" i="80"/>
  <c r="T190" i="80"/>
  <c r="U190" i="80"/>
  <c r="V190" i="80"/>
  <c r="O191" i="80"/>
  <c r="P191" i="80"/>
  <c r="R191" i="80"/>
  <c r="S191" i="80"/>
  <c r="T191" i="80"/>
  <c r="U191" i="80"/>
  <c r="V191" i="80"/>
  <c r="O192" i="80"/>
  <c r="R192" i="80"/>
  <c r="S192" i="80"/>
  <c r="T192" i="80"/>
  <c r="U192" i="80"/>
  <c r="V192" i="80"/>
  <c r="O193" i="80"/>
  <c r="P193" i="80"/>
  <c r="R193" i="80"/>
  <c r="S193" i="80"/>
  <c r="T193" i="80"/>
  <c r="U193" i="80"/>
  <c r="V193" i="80"/>
  <c r="O194" i="80"/>
  <c r="P194" i="80"/>
  <c r="R194" i="80"/>
  <c r="S194" i="80"/>
  <c r="T194" i="80"/>
  <c r="U194" i="80"/>
  <c r="V194" i="80"/>
  <c r="O195" i="80"/>
  <c r="P195" i="80"/>
  <c r="R195" i="80"/>
  <c r="S195" i="80"/>
  <c r="T195" i="80"/>
  <c r="U195" i="80"/>
  <c r="V195" i="80"/>
  <c r="O196" i="80"/>
  <c r="P196" i="80"/>
  <c r="S196" i="80"/>
  <c r="T196" i="80"/>
  <c r="U196" i="80"/>
  <c r="V196" i="80"/>
  <c r="O197" i="80"/>
  <c r="P197" i="80"/>
  <c r="R197" i="80"/>
  <c r="S197" i="80"/>
  <c r="T197" i="80"/>
  <c r="U197" i="80"/>
  <c r="V197" i="80"/>
  <c r="O198" i="80"/>
  <c r="P198" i="80"/>
  <c r="R198" i="80"/>
  <c r="S198" i="80"/>
  <c r="T198" i="80"/>
  <c r="U198" i="80"/>
  <c r="V198" i="80"/>
  <c r="O199" i="80"/>
  <c r="P199" i="80"/>
  <c r="R199" i="80"/>
  <c r="S199" i="80"/>
  <c r="T199" i="80"/>
  <c r="U199" i="80"/>
  <c r="V199" i="80"/>
  <c r="O200" i="80"/>
  <c r="R200" i="80"/>
  <c r="S200" i="80"/>
  <c r="T200" i="80"/>
  <c r="U200" i="80"/>
  <c r="V200" i="80"/>
  <c r="O201" i="80"/>
  <c r="P201" i="80"/>
  <c r="R201" i="80"/>
  <c r="S201" i="80"/>
  <c r="T201" i="80"/>
  <c r="U201" i="80"/>
  <c r="V201" i="80"/>
  <c r="V175" i="80"/>
  <c r="U175" i="80"/>
  <c r="T175" i="80"/>
  <c r="S175" i="80"/>
  <c r="R175" i="80"/>
  <c r="P175" i="80"/>
  <c r="O175" i="80"/>
  <c r="O142" i="80"/>
  <c r="P142" i="80"/>
  <c r="R142" i="80"/>
  <c r="S142" i="80"/>
  <c r="T142" i="80"/>
  <c r="U142" i="80"/>
  <c r="V142" i="80"/>
  <c r="P143" i="80"/>
  <c r="R143" i="80"/>
  <c r="S143" i="80"/>
  <c r="T143" i="80"/>
  <c r="V143" i="80"/>
  <c r="O144" i="80"/>
  <c r="P144" i="80"/>
  <c r="R144" i="80"/>
  <c r="S144" i="80"/>
  <c r="T144" i="80"/>
  <c r="U144" i="80"/>
  <c r="V144" i="80"/>
  <c r="O145" i="80"/>
  <c r="P145" i="80"/>
  <c r="R145" i="80"/>
  <c r="S145" i="80"/>
  <c r="T145" i="80"/>
  <c r="U145" i="80"/>
  <c r="V145" i="80"/>
  <c r="O146" i="80"/>
  <c r="R146" i="80"/>
  <c r="S146" i="80"/>
  <c r="T146" i="80"/>
  <c r="U146" i="80"/>
  <c r="V146" i="80"/>
  <c r="O147" i="80"/>
  <c r="P147" i="80"/>
  <c r="R147" i="80"/>
  <c r="S147" i="80"/>
  <c r="T147" i="80"/>
  <c r="U147" i="80"/>
  <c r="V147" i="80"/>
  <c r="O148" i="80"/>
  <c r="P148" i="80"/>
  <c r="R148" i="80"/>
  <c r="S148" i="80"/>
  <c r="T148" i="80"/>
  <c r="U148" i="80"/>
  <c r="V148" i="80"/>
  <c r="O149" i="80"/>
  <c r="P149" i="80"/>
  <c r="R149" i="80"/>
  <c r="S149" i="80"/>
  <c r="T149" i="80"/>
  <c r="U149" i="80"/>
  <c r="V149" i="80"/>
  <c r="O150" i="80"/>
  <c r="P150" i="80"/>
  <c r="R150" i="80"/>
  <c r="S150" i="80"/>
  <c r="T150" i="80"/>
  <c r="U150" i="80"/>
  <c r="V150" i="80"/>
  <c r="O151" i="80"/>
  <c r="P151" i="80"/>
  <c r="R151" i="80"/>
  <c r="S151" i="80"/>
  <c r="T151" i="80"/>
  <c r="V151" i="80"/>
  <c r="O152" i="80"/>
  <c r="P152" i="80"/>
  <c r="R152" i="80"/>
  <c r="S152" i="80"/>
  <c r="T152" i="80"/>
  <c r="U152" i="80"/>
  <c r="V152" i="80"/>
  <c r="O153" i="80"/>
  <c r="P153" i="80"/>
  <c r="R153" i="80"/>
  <c r="S153" i="80"/>
  <c r="T153" i="80"/>
  <c r="U153" i="80"/>
  <c r="V153" i="80"/>
  <c r="O154" i="80"/>
  <c r="R154" i="80"/>
  <c r="S154" i="80"/>
  <c r="T154" i="80"/>
  <c r="U154" i="80"/>
  <c r="V154" i="80"/>
  <c r="O155" i="80"/>
  <c r="P155" i="80"/>
  <c r="R155" i="80"/>
  <c r="S155" i="80"/>
  <c r="T155" i="80"/>
  <c r="U155" i="80"/>
  <c r="V155" i="80"/>
  <c r="O156" i="80"/>
  <c r="P156" i="80"/>
  <c r="R156" i="80"/>
  <c r="S156" i="80"/>
  <c r="T156" i="80"/>
  <c r="U156" i="80"/>
  <c r="V156" i="80"/>
  <c r="O157" i="80"/>
  <c r="P157" i="80"/>
  <c r="R157" i="80"/>
  <c r="S157" i="80"/>
  <c r="T157" i="80"/>
  <c r="U157" i="80"/>
  <c r="V157" i="80"/>
  <c r="O158" i="80"/>
  <c r="P158" i="80"/>
  <c r="R158" i="80"/>
  <c r="S158" i="80"/>
  <c r="T158" i="80"/>
  <c r="U158" i="80"/>
  <c r="V158" i="80"/>
  <c r="O159" i="80"/>
  <c r="P159" i="80"/>
  <c r="R159" i="80"/>
  <c r="S159" i="80"/>
  <c r="T159" i="80"/>
  <c r="V159" i="80"/>
  <c r="O160" i="80"/>
  <c r="P160" i="80"/>
  <c r="R160" i="80"/>
  <c r="S160" i="80"/>
  <c r="T160" i="80"/>
  <c r="U160" i="80"/>
  <c r="V160" i="80"/>
  <c r="O161" i="80"/>
  <c r="P161" i="80"/>
  <c r="R161" i="80"/>
  <c r="S161" i="80"/>
  <c r="T161" i="80"/>
  <c r="U161" i="80"/>
  <c r="V161" i="80"/>
  <c r="O162" i="80"/>
  <c r="P162" i="80"/>
  <c r="R162" i="80"/>
  <c r="S162" i="80"/>
  <c r="T162" i="80"/>
  <c r="U162" i="80"/>
  <c r="V162" i="80"/>
  <c r="O163" i="80"/>
  <c r="P163" i="80"/>
  <c r="R163" i="80"/>
  <c r="S163" i="80"/>
  <c r="T163" i="80"/>
  <c r="U163" i="80"/>
  <c r="V163" i="80"/>
  <c r="O164" i="80"/>
  <c r="P164" i="80"/>
  <c r="R164" i="80"/>
  <c r="S164" i="80"/>
  <c r="T164" i="80"/>
  <c r="U164" i="80"/>
  <c r="V164" i="80"/>
  <c r="O165" i="80"/>
  <c r="P165" i="80"/>
  <c r="R165" i="80"/>
  <c r="S165" i="80"/>
  <c r="T165" i="80"/>
  <c r="U165" i="80"/>
  <c r="V165" i="80"/>
  <c r="O166" i="80"/>
  <c r="P166" i="80"/>
  <c r="R166" i="80"/>
  <c r="S166" i="80"/>
  <c r="T166" i="80"/>
  <c r="U166" i="80"/>
  <c r="V166" i="80"/>
  <c r="O167" i="80"/>
  <c r="P167" i="80"/>
  <c r="R167" i="80"/>
  <c r="S167" i="80"/>
  <c r="T167" i="80"/>
  <c r="U167" i="80"/>
  <c r="V167" i="80"/>
  <c r="V141" i="80"/>
  <c r="U141" i="80"/>
  <c r="T141" i="80"/>
  <c r="S141" i="80"/>
  <c r="R141" i="80"/>
  <c r="P141" i="80"/>
  <c r="O141" i="80"/>
  <c r="S108" i="80"/>
  <c r="T109" i="80"/>
  <c r="O111" i="80"/>
  <c r="S112" i="80"/>
  <c r="U113" i="80"/>
  <c r="V114" i="80"/>
  <c r="O116" i="80"/>
  <c r="R117" i="80"/>
  <c r="O119" i="80"/>
  <c r="R120" i="80"/>
  <c r="S121" i="80"/>
  <c r="T122" i="80"/>
  <c r="U123" i="80"/>
  <c r="O125" i="80"/>
  <c r="S126" i="80"/>
  <c r="T127" i="80"/>
  <c r="U128" i="80"/>
  <c r="O130" i="80"/>
  <c r="S131" i="80"/>
  <c r="O133" i="80"/>
  <c r="U107" i="80"/>
  <c r="P74" i="80"/>
  <c r="R74" i="80"/>
  <c r="S75" i="80"/>
  <c r="U75" i="80"/>
  <c r="V76" i="80"/>
  <c r="O77" i="80"/>
  <c r="P78" i="80"/>
  <c r="R78" i="80"/>
  <c r="S79" i="80"/>
  <c r="U79" i="80"/>
  <c r="V80" i="80"/>
  <c r="O81" i="80"/>
  <c r="P82" i="80"/>
  <c r="R82" i="80"/>
  <c r="S83" i="80"/>
  <c r="U83" i="80"/>
  <c r="V84" i="80"/>
  <c r="O85" i="80"/>
  <c r="P86" i="80"/>
  <c r="R86" i="80"/>
  <c r="S87" i="80"/>
  <c r="U87" i="80"/>
  <c r="V88" i="80"/>
  <c r="O89" i="80"/>
  <c r="P90" i="80"/>
  <c r="R90" i="80"/>
  <c r="S91" i="80"/>
  <c r="U91" i="80"/>
  <c r="V92" i="80"/>
  <c r="O93" i="80"/>
  <c r="P94" i="80"/>
  <c r="R94" i="80"/>
  <c r="S95" i="80"/>
  <c r="U95" i="80"/>
  <c r="V96" i="80"/>
  <c r="O97" i="80"/>
  <c r="P98" i="80"/>
  <c r="R98" i="80"/>
  <c r="S99" i="80"/>
  <c r="U99" i="80"/>
  <c r="O73" i="80"/>
  <c r="U40" i="80"/>
  <c r="O42" i="80"/>
  <c r="S43" i="80"/>
  <c r="R45" i="80"/>
  <c r="V46" i="80"/>
  <c r="P48" i="80"/>
  <c r="S49" i="80"/>
  <c r="P51" i="80"/>
  <c r="U52" i="80"/>
  <c r="P54" i="80"/>
  <c r="U55" i="80"/>
  <c r="O57" i="80"/>
  <c r="R58" i="80"/>
  <c r="O60" i="80"/>
  <c r="U61" i="80"/>
  <c r="O63" i="80"/>
  <c r="U64" i="80"/>
  <c r="U39" i="80"/>
  <c r="O6" i="80"/>
  <c r="P6" i="80"/>
  <c r="R6" i="80"/>
  <c r="U6" i="80"/>
  <c r="O7" i="80"/>
  <c r="P7" i="80"/>
  <c r="R7" i="80"/>
  <c r="U7" i="80"/>
  <c r="O8" i="80"/>
  <c r="P8" i="80"/>
  <c r="R8" i="80"/>
  <c r="U8" i="80"/>
  <c r="O9" i="80"/>
  <c r="P9" i="80"/>
  <c r="R9" i="80"/>
  <c r="U9" i="80"/>
  <c r="O10" i="80"/>
  <c r="P10" i="80"/>
  <c r="R10" i="80"/>
  <c r="U10" i="80"/>
  <c r="O11" i="80"/>
  <c r="P11" i="80"/>
  <c r="R11" i="80"/>
  <c r="U11" i="80"/>
  <c r="O12" i="80"/>
  <c r="P12" i="80"/>
  <c r="R12" i="80"/>
  <c r="U12" i="80"/>
  <c r="O13" i="80"/>
  <c r="P13" i="80"/>
  <c r="R13" i="80"/>
  <c r="U13" i="80"/>
  <c r="O14" i="80"/>
  <c r="P14" i="80"/>
  <c r="R14" i="80"/>
  <c r="U14" i="80"/>
  <c r="O15" i="80"/>
  <c r="P15" i="80"/>
  <c r="R15" i="80"/>
  <c r="U15" i="80"/>
  <c r="O16" i="80"/>
  <c r="P16" i="80"/>
  <c r="R16" i="80"/>
  <c r="U16" i="80"/>
  <c r="O17" i="80"/>
  <c r="P17" i="80"/>
  <c r="R17" i="80"/>
  <c r="U17" i="80"/>
  <c r="O18" i="80"/>
  <c r="P18" i="80"/>
  <c r="R18" i="80"/>
  <c r="U18" i="80"/>
  <c r="O19" i="80"/>
  <c r="P19" i="80"/>
  <c r="R19" i="80"/>
  <c r="U19" i="80"/>
  <c r="O20" i="80"/>
  <c r="P20" i="80"/>
  <c r="R20" i="80"/>
  <c r="U20" i="80"/>
  <c r="O21" i="80"/>
  <c r="P21" i="80"/>
  <c r="R21" i="80"/>
  <c r="U21" i="80"/>
  <c r="O22" i="80"/>
  <c r="P22" i="80"/>
  <c r="R22" i="80"/>
  <c r="U22" i="80"/>
  <c r="O23" i="80"/>
  <c r="P23" i="80"/>
  <c r="R23" i="80"/>
  <c r="U23" i="80"/>
  <c r="O24" i="80"/>
  <c r="P24" i="80"/>
  <c r="R24" i="80"/>
  <c r="U24" i="80"/>
  <c r="O25" i="80"/>
  <c r="P25" i="80"/>
  <c r="R25" i="80"/>
  <c r="U25" i="80"/>
  <c r="O26" i="80"/>
  <c r="P26" i="80"/>
  <c r="R26" i="80"/>
  <c r="U26" i="80"/>
  <c r="O27" i="80"/>
  <c r="P27" i="80"/>
  <c r="R27" i="80"/>
  <c r="U27" i="80"/>
  <c r="O28" i="80"/>
  <c r="P28" i="80"/>
  <c r="R28" i="80"/>
  <c r="U28" i="80"/>
  <c r="O29" i="80"/>
  <c r="P29" i="80"/>
  <c r="R29" i="80"/>
  <c r="U29" i="80"/>
  <c r="O30" i="80"/>
  <c r="P30" i="80"/>
  <c r="R30" i="80"/>
  <c r="U30" i="80"/>
  <c r="O31" i="80"/>
  <c r="P31" i="80"/>
  <c r="R31" i="80"/>
  <c r="U31" i="80"/>
  <c r="U5" i="80"/>
  <c r="R5" i="80"/>
  <c r="P5" i="80"/>
  <c r="O5" i="80"/>
  <c r="C278" i="70"/>
  <c r="L278" i="70" s="1"/>
  <c r="D278" i="70"/>
  <c r="P278" i="70"/>
  <c r="F278" i="70"/>
  <c r="R278" i="70" s="1"/>
  <c r="J278" i="70"/>
  <c r="V278" i="70" s="1"/>
  <c r="C279" i="70"/>
  <c r="L279" i="70" s="1"/>
  <c r="D279" i="70"/>
  <c r="D244" i="73" s="1"/>
  <c r="P279" i="70"/>
  <c r="F279" i="70"/>
  <c r="R279" i="70" s="1"/>
  <c r="J279" i="70"/>
  <c r="V279" i="70" s="1"/>
  <c r="C280" i="70"/>
  <c r="L280" i="70" s="1"/>
  <c r="D280" i="70"/>
  <c r="D245" i="73" s="1"/>
  <c r="P280" i="70"/>
  <c r="F280" i="70"/>
  <c r="R280" i="70" s="1"/>
  <c r="J280" i="70"/>
  <c r="V280" i="70" s="1"/>
  <c r="C281" i="70"/>
  <c r="O281" i="70" s="1"/>
  <c r="D281" i="70"/>
  <c r="D246" i="73" s="1"/>
  <c r="P281" i="70"/>
  <c r="F281" i="70"/>
  <c r="R281" i="70" s="1"/>
  <c r="J281" i="70"/>
  <c r="V281" i="70" s="1"/>
  <c r="C282" i="70"/>
  <c r="O282" i="70" s="1"/>
  <c r="D282" i="70"/>
  <c r="P282" i="70"/>
  <c r="F282" i="70"/>
  <c r="R282" i="70" s="1"/>
  <c r="J282" i="70"/>
  <c r="V282" i="70" s="1"/>
  <c r="C283" i="70"/>
  <c r="L283" i="70" s="1"/>
  <c r="D283" i="70"/>
  <c r="D248" i="73" s="1"/>
  <c r="P283" i="70"/>
  <c r="F283" i="70"/>
  <c r="R283" i="70" s="1"/>
  <c r="J283" i="70"/>
  <c r="V283" i="70" s="1"/>
  <c r="C284" i="70"/>
  <c r="L284" i="70" s="1"/>
  <c r="D284" i="70"/>
  <c r="D249" i="73" s="1"/>
  <c r="P284" i="70"/>
  <c r="F284" i="70"/>
  <c r="R284" i="70" s="1"/>
  <c r="J284" i="70"/>
  <c r="V284" i="70" s="1"/>
  <c r="C285" i="70"/>
  <c r="L285" i="70" s="1"/>
  <c r="D285" i="70"/>
  <c r="D250" i="73" s="1"/>
  <c r="P285" i="70"/>
  <c r="F285" i="70"/>
  <c r="R285" i="70" s="1"/>
  <c r="J285" i="70"/>
  <c r="V285" i="70" s="1"/>
  <c r="C286" i="70"/>
  <c r="L286" i="70" s="1"/>
  <c r="D286" i="70"/>
  <c r="P286" i="70"/>
  <c r="F286" i="70"/>
  <c r="R286" i="70" s="1"/>
  <c r="J286" i="70"/>
  <c r="V286" i="70" s="1"/>
  <c r="C287" i="70"/>
  <c r="L287" i="70" s="1"/>
  <c r="D287" i="70"/>
  <c r="D252" i="73" s="1"/>
  <c r="P287" i="70"/>
  <c r="F287" i="70"/>
  <c r="R287" i="70" s="1"/>
  <c r="J287" i="70"/>
  <c r="V287" i="70" s="1"/>
  <c r="C288" i="70"/>
  <c r="L288" i="70" s="1"/>
  <c r="D288" i="70"/>
  <c r="D253" i="73" s="1"/>
  <c r="P288" i="70"/>
  <c r="F288" i="70"/>
  <c r="R288" i="70" s="1"/>
  <c r="J288" i="70"/>
  <c r="V288" i="70" s="1"/>
  <c r="C289" i="70"/>
  <c r="O289" i="70" s="1"/>
  <c r="D289" i="70"/>
  <c r="D254" i="73" s="1"/>
  <c r="P289" i="70"/>
  <c r="F289" i="70"/>
  <c r="R289" i="70" s="1"/>
  <c r="J289" i="70"/>
  <c r="V289" i="70" s="1"/>
  <c r="C290" i="70"/>
  <c r="O290" i="70" s="1"/>
  <c r="D290" i="70"/>
  <c r="P290" i="70"/>
  <c r="F290" i="70"/>
  <c r="R290" i="70" s="1"/>
  <c r="J290" i="70"/>
  <c r="V290" i="70" s="1"/>
  <c r="C291" i="70"/>
  <c r="L291" i="70" s="1"/>
  <c r="D291" i="70"/>
  <c r="D256" i="73" s="1"/>
  <c r="P291" i="70"/>
  <c r="F291" i="70"/>
  <c r="R291" i="70" s="1"/>
  <c r="J291" i="70"/>
  <c r="V291" i="70" s="1"/>
  <c r="C292" i="70"/>
  <c r="L292" i="70" s="1"/>
  <c r="D292" i="70"/>
  <c r="D257" i="73" s="1"/>
  <c r="P292" i="70"/>
  <c r="F292" i="70"/>
  <c r="R292" i="70" s="1"/>
  <c r="J292" i="70"/>
  <c r="V292" i="70" s="1"/>
  <c r="C293" i="70"/>
  <c r="L293" i="70" s="1"/>
  <c r="D293" i="70"/>
  <c r="D258" i="73" s="1"/>
  <c r="P293" i="70"/>
  <c r="F293" i="70"/>
  <c r="R293" i="70" s="1"/>
  <c r="J293" i="70"/>
  <c r="V293" i="70" s="1"/>
  <c r="C294" i="70"/>
  <c r="L294" i="70" s="1"/>
  <c r="D294" i="70"/>
  <c r="P294" i="70"/>
  <c r="F294" i="70"/>
  <c r="R294" i="70" s="1"/>
  <c r="J294" i="70"/>
  <c r="V294" i="70" s="1"/>
  <c r="C295" i="70"/>
  <c r="L295" i="70" s="1"/>
  <c r="D295" i="70"/>
  <c r="D260" i="73" s="1"/>
  <c r="P295" i="70"/>
  <c r="F295" i="70"/>
  <c r="R295" i="70" s="1"/>
  <c r="J295" i="70"/>
  <c r="V295" i="70" s="1"/>
  <c r="C296" i="70"/>
  <c r="L296" i="70" s="1"/>
  <c r="D296" i="70"/>
  <c r="D261" i="73" s="1"/>
  <c r="P296" i="70"/>
  <c r="F296" i="70"/>
  <c r="R296" i="70" s="1"/>
  <c r="J296" i="70"/>
  <c r="V296" i="70" s="1"/>
  <c r="C297" i="70"/>
  <c r="O297" i="70" s="1"/>
  <c r="D297" i="70"/>
  <c r="P297" i="70"/>
  <c r="F297" i="70"/>
  <c r="R297" i="70" s="1"/>
  <c r="J297" i="70"/>
  <c r="V297" i="70" s="1"/>
  <c r="C298" i="70"/>
  <c r="O298" i="70" s="1"/>
  <c r="D298" i="70"/>
  <c r="P298" i="70"/>
  <c r="F298" i="70"/>
  <c r="R298" i="70" s="1"/>
  <c r="J298" i="70"/>
  <c r="V298" i="70" s="1"/>
  <c r="C299" i="70"/>
  <c r="L299" i="70" s="1"/>
  <c r="D299" i="70"/>
  <c r="P299" i="70"/>
  <c r="F299" i="70"/>
  <c r="R299" i="70" s="1"/>
  <c r="J299" i="70"/>
  <c r="V299" i="70" s="1"/>
  <c r="C300" i="70"/>
  <c r="L300" i="70" s="1"/>
  <c r="D300" i="70"/>
  <c r="D265" i="73" s="1"/>
  <c r="P300" i="70"/>
  <c r="F300" i="70"/>
  <c r="R300" i="70" s="1"/>
  <c r="J300" i="70"/>
  <c r="V300" i="70" s="1"/>
  <c r="C301" i="70"/>
  <c r="L301" i="70" s="1"/>
  <c r="D301" i="70"/>
  <c r="P301" i="70"/>
  <c r="F301" i="70"/>
  <c r="R301" i="70" s="1"/>
  <c r="J301" i="70"/>
  <c r="V301" i="70" s="1"/>
  <c r="O302" i="70"/>
  <c r="D302" i="70"/>
  <c r="P302" i="70"/>
  <c r="F302" i="70"/>
  <c r="R302" i="70" s="1"/>
  <c r="J302" i="70"/>
  <c r="V302" i="70"/>
  <c r="C303" i="70"/>
  <c r="L303" i="70" s="1"/>
  <c r="O303" i="70"/>
  <c r="D303" i="70"/>
  <c r="P303" i="70"/>
  <c r="F303" i="70"/>
  <c r="R303" i="70" s="1"/>
  <c r="J303" i="70"/>
  <c r="V303" i="70"/>
  <c r="J277" i="70"/>
  <c r="V277" i="70"/>
  <c r="F277" i="70"/>
  <c r="R277" i="70"/>
  <c r="D277" i="70"/>
  <c r="P277" i="70" s="1"/>
  <c r="C277" i="70"/>
  <c r="L277" i="70" s="1"/>
  <c r="O277" i="70"/>
  <c r="C244" i="70"/>
  <c r="O244" i="70" s="1"/>
  <c r="D244" i="70"/>
  <c r="P244" i="70"/>
  <c r="F244" i="70"/>
  <c r="R244" i="70" s="1"/>
  <c r="J244" i="70"/>
  <c r="V244" i="70" s="1"/>
  <c r="C245" i="70"/>
  <c r="O245" i="70" s="1"/>
  <c r="D245" i="70"/>
  <c r="P245" i="70"/>
  <c r="F245" i="70"/>
  <c r="R245" i="70" s="1"/>
  <c r="J245" i="70"/>
  <c r="V245" i="70" s="1"/>
  <c r="C246" i="70"/>
  <c r="L246" i="70" s="1"/>
  <c r="D246" i="70"/>
  <c r="P246" i="70"/>
  <c r="F246" i="70"/>
  <c r="R246" i="70" s="1"/>
  <c r="J246" i="70"/>
  <c r="V246" i="70" s="1"/>
  <c r="C247" i="70"/>
  <c r="L247" i="70" s="1"/>
  <c r="D247" i="70"/>
  <c r="P247" i="70"/>
  <c r="F247" i="70"/>
  <c r="R247" i="70" s="1"/>
  <c r="J247" i="70"/>
  <c r="V247" i="70" s="1"/>
  <c r="C248" i="70"/>
  <c r="L248" i="70" s="1"/>
  <c r="D248" i="70"/>
  <c r="P248" i="70"/>
  <c r="F248" i="70"/>
  <c r="R248" i="70" s="1"/>
  <c r="J248" i="70"/>
  <c r="V248" i="70" s="1"/>
  <c r="C249" i="70"/>
  <c r="L249" i="70" s="1"/>
  <c r="D249" i="70"/>
  <c r="P249" i="70"/>
  <c r="F249" i="70"/>
  <c r="R249" i="70" s="1"/>
  <c r="J249" i="70"/>
  <c r="V249" i="70" s="1"/>
  <c r="C250" i="70"/>
  <c r="L250" i="70" s="1"/>
  <c r="D250" i="70"/>
  <c r="P250" i="70"/>
  <c r="F250" i="70"/>
  <c r="R250" i="70" s="1"/>
  <c r="J250" i="70"/>
  <c r="V250" i="70" s="1"/>
  <c r="C251" i="70"/>
  <c r="O251" i="70" s="1"/>
  <c r="D251" i="70"/>
  <c r="P251" i="70"/>
  <c r="F251" i="70"/>
  <c r="R251" i="70" s="1"/>
  <c r="J251" i="70"/>
  <c r="V251" i="70" s="1"/>
  <c r="C252" i="70"/>
  <c r="O252" i="70" s="1"/>
  <c r="D252" i="70"/>
  <c r="P252" i="70"/>
  <c r="F252" i="70"/>
  <c r="R252" i="70" s="1"/>
  <c r="J252" i="70"/>
  <c r="V252" i="70" s="1"/>
  <c r="C253" i="70"/>
  <c r="O253" i="70" s="1"/>
  <c r="D253" i="70"/>
  <c r="P253" i="70"/>
  <c r="F253" i="70"/>
  <c r="R253" i="70" s="1"/>
  <c r="J253" i="70"/>
  <c r="V253" i="70" s="1"/>
  <c r="C254" i="70"/>
  <c r="L254" i="70" s="1"/>
  <c r="D254" i="70"/>
  <c r="P254" i="70"/>
  <c r="F254" i="70"/>
  <c r="R254" i="70" s="1"/>
  <c r="J254" i="70"/>
  <c r="V254" i="70" s="1"/>
  <c r="C255" i="70"/>
  <c r="L255" i="70" s="1"/>
  <c r="D255" i="70"/>
  <c r="P255" i="70"/>
  <c r="F255" i="70"/>
  <c r="R255" i="70" s="1"/>
  <c r="J255" i="70"/>
  <c r="V255" i="70" s="1"/>
  <c r="C256" i="70"/>
  <c r="L256" i="70" s="1"/>
  <c r="D256" i="70"/>
  <c r="P256" i="70"/>
  <c r="F256" i="70"/>
  <c r="R256" i="70" s="1"/>
  <c r="J256" i="70"/>
  <c r="V256" i="70" s="1"/>
  <c r="C257" i="70"/>
  <c r="L257" i="70" s="1"/>
  <c r="D257" i="70"/>
  <c r="P257" i="70"/>
  <c r="F257" i="70"/>
  <c r="R257" i="70" s="1"/>
  <c r="J257" i="70"/>
  <c r="V257" i="70" s="1"/>
  <c r="C258" i="70"/>
  <c r="L258" i="70" s="1"/>
  <c r="D258" i="70"/>
  <c r="P258" i="70"/>
  <c r="F258" i="70"/>
  <c r="R258" i="70" s="1"/>
  <c r="J258" i="70"/>
  <c r="V258" i="70" s="1"/>
  <c r="C259" i="70"/>
  <c r="O259" i="70" s="1"/>
  <c r="D259" i="70"/>
  <c r="P259" i="70"/>
  <c r="F259" i="70"/>
  <c r="R259" i="70" s="1"/>
  <c r="J259" i="70"/>
  <c r="V259" i="70" s="1"/>
  <c r="C260" i="70"/>
  <c r="O260" i="70" s="1"/>
  <c r="D260" i="70"/>
  <c r="P260" i="70"/>
  <c r="F260" i="70"/>
  <c r="R260" i="70" s="1"/>
  <c r="J260" i="70"/>
  <c r="V260" i="70" s="1"/>
  <c r="C261" i="70"/>
  <c r="O261" i="70" s="1"/>
  <c r="D261" i="70"/>
  <c r="P261" i="70"/>
  <c r="F261" i="70"/>
  <c r="R261" i="70" s="1"/>
  <c r="J261" i="70"/>
  <c r="V261" i="70" s="1"/>
  <c r="C262" i="70"/>
  <c r="L262" i="70" s="1"/>
  <c r="D262" i="70"/>
  <c r="P262" i="70"/>
  <c r="F262" i="70"/>
  <c r="R262" i="70" s="1"/>
  <c r="J262" i="70"/>
  <c r="V262" i="70" s="1"/>
  <c r="C263" i="70"/>
  <c r="L263" i="70" s="1"/>
  <c r="D263" i="70"/>
  <c r="P263" i="70"/>
  <c r="F263" i="70"/>
  <c r="R263" i="70" s="1"/>
  <c r="J263" i="70"/>
  <c r="V263" i="70" s="1"/>
  <c r="C264" i="70"/>
  <c r="L264" i="70" s="1"/>
  <c r="D264" i="70"/>
  <c r="P264" i="70"/>
  <c r="F264" i="70"/>
  <c r="R264" i="70" s="1"/>
  <c r="J264" i="70"/>
  <c r="V264" i="70" s="1"/>
  <c r="C265" i="70"/>
  <c r="L265" i="70" s="1"/>
  <c r="D265" i="70"/>
  <c r="P265" i="70"/>
  <c r="F265" i="70"/>
  <c r="R265" i="70" s="1"/>
  <c r="J265" i="70"/>
  <c r="V265" i="70" s="1"/>
  <c r="C266" i="70"/>
  <c r="L266" i="70" s="1"/>
  <c r="D266" i="70"/>
  <c r="P266" i="70"/>
  <c r="F266" i="70"/>
  <c r="R266" i="70" s="1"/>
  <c r="J266" i="70"/>
  <c r="C267" i="70"/>
  <c r="O267" i="70" s="1"/>
  <c r="D267" i="70"/>
  <c r="D266" i="73" s="1"/>
  <c r="P267" i="70"/>
  <c r="F267" i="70"/>
  <c r="R267" i="70" s="1"/>
  <c r="J267" i="70"/>
  <c r="V267" i="70" s="1"/>
  <c r="C268" i="70"/>
  <c r="O268" i="70" s="1"/>
  <c r="D268" i="70"/>
  <c r="D267" i="73" s="1"/>
  <c r="P268" i="70"/>
  <c r="F268" i="70"/>
  <c r="R268" i="70" s="1"/>
  <c r="J268" i="70"/>
  <c r="V268" i="70" s="1"/>
  <c r="C269" i="70"/>
  <c r="O269" i="70" s="1"/>
  <c r="D269" i="70"/>
  <c r="D268" i="73" s="1"/>
  <c r="P269" i="70"/>
  <c r="F269" i="70"/>
  <c r="R269" i="70" s="1"/>
  <c r="J269" i="70"/>
  <c r="V269" i="70" s="1"/>
  <c r="J243" i="70"/>
  <c r="V243" i="70" s="1"/>
  <c r="F243" i="70"/>
  <c r="F242" i="73" s="1"/>
  <c r="R243" i="70"/>
  <c r="D243" i="70"/>
  <c r="P243" i="70" s="1"/>
  <c r="C243" i="70"/>
  <c r="C270" i="70" s="1"/>
  <c r="C210" i="70"/>
  <c r="L210" i="70" s="1"/>
  <c r="D210" i="70"/>
  <c r="P210" i="70"/>
  <c r="F210" i="70"/>
  <c r="R210" i="70" s="1"/>
  <c r="G210" i="70"/>
  <c r="S210" i="70" s="1"/>
  <c r="J210" i="70"/>
  <c r="V210" i="70" s="1"/>
  <c r="C211" i="70"/>
  <c r="L211" i="70" s="1"/>
  <c r="O211" i="70"/>
  <c r="D211" i="70"/>
  <c r="P211" i="70" s="1"/>
  <c r="F211" i="70"/>
  <c r="R211" i="70" s="1"/>
  <c r="G211" i="70"/>
  <c r="G210" i="73" s="1"/>
  <c r="J211" i="70"/>
  <c r="V211" i="70"/>
  <c r="C212" i="70"/>
  <c r="L212" i="70" s="1"/>
  <c r="D212" i="70"/>
  <c r="P212" i="70" s="1"/>
  <c r="F212" i="70"/>
  <c r="R212" i="70" s="1"/>
  <c r="G212" i="70"/>
  <c r="S212" i="70"/>
  <c r="J212" i="70"/>
  <c r="V212" i="70" s="1"/>
  <c r="C213" i="70"/>
  <c r="O213" i="70" s="1"/>
  <c r="D213" i="70"/>
  <c r="P213" i="70" s="1"/>
  <c r="F213" i="70"/>
  <c r="R213" i="70"/>
  <c r="G213" i="70"/>
  <c r="S213" i="70" s="1"/>
  <c r="J213" i="70"/>
  <c r="V213" i="70" s="1"/>
  <c r="C214" i="70"/>
  <c r="O214" i="70" s="1"/>
  <c r="D214" i="70"/>
  <c r="P214" i="70"/>
  <c r="F214" i="70"/>
  <c r="R214" i="70" s="1"/>
  <c r="G214" i="70"/>
  <c r="S214" i="70" s="1"/>
  <c r="J214" i="70"/>
  <c r="V214" i="70" s="1"/>
  <c r="C215" i="70"/>
  <c r="L215" i="70" s="1"/>
  <c r="O215" i="70"/>
  <c r="D215" i="70"/>
  <c r="P215" i="70" s="1"/>
  <c r="F215" i="70"/>
  <c r="R215" i="70" s="1"/>
  <c r="G215" i="70"/>
  <c r="G214" i="73" s="1"/>
  <c r="J215" i="70"/>
  <c r="V215" i="70"/>
  <c r="C216" i="70"/>
  <c r="O216" i="70" s="1"/>
  <c r="D216" i="70"/>
  <c r="P216" i="70" s="1"/>
  <c r="F216" i="70"/>
  <c r="R216" i="70" s="1"/>
  <c r="G216" i="70"/>
  <c r="S216" i="70"/>
  <c r="J216" i="70"/>
  <c r="V216" i="70" s="1"/>
  <c r="C217" i="70"/>
  <c r="L217" i="70" s="1"/>
  <c r="D217" i="70"/>
  <c r="P217" i="70" s="1"/>
  <c r="F217" i="70"/>
  <c r="R217" i="70"/>
  <c r="G217" i="70"/>
  <c r="S217" i="70" s="1"/>
  <c r="J217" i="70"/>
  <c r="V217" i="70" s="1"/>
  <c r="C218" i="70"/>
  <c r="L218" i="70" s="1"/>
  <c r="D218" i="70"/>
  <c r="P218" i="70"/>
  <c r="F218" i="70"/>
  <c r="R218" i="70" s="1"/>
  <c r="G218" i="70"/>
  <c r="S218" i="70" s="1"/>
  <c r="J218" i="70"/>
  <c r="V218" i="70" s="1"/>
  <c r="C219" i="70"/>
  <c r="L219" i="70" s="1"/>
  <c r="O219" i="70"/>
  <c r="D219" i="70"/>
  <c r="P219" i="70" s="1"/>
  <c r="F219" i="70"/>
  <c r="R219" i="70" s="1"/>
  <c r="G219" i="70"/>
  <c r="G218" i="73" s="1"/>
  <c r="J219" i="70"/>
  <c r="V219" i="70"/>
  <c r="C220" i="70"/>
  <c r="L220" i="70" s="1"/>
  <c r="D220" i="70"/>
  <c r="P220" i="70" s="1"/>
  <c r="F220" i="70"/>
  <c r="R220" i="70" s="1"/>
  <c r="G220" i="70"/>
  <c r="S220" i="70"/>
  <c r="J220" i="70"/>
  <c r="V220" i="70" s="1"/>
  <c r="C221" i="70"/>
  <c r="O221" i="70" s="1"/>
  <c r="D221" i="70"/>
  <c r="P221" i="70" s="1"/>
  <c r="F221" i="70"/>
  <c r="R221" i="70"/>
  <c r="G221" i="70"/>
  <c r="S221" i="70" s="1"/>
  <c r="J221" i="70"/>
  <c r="V221" i="70" s="1"/>
  <c r="C222" i="70"/>
  <c r="O222" i="70" s="1"/>
  <c r="D222" i="70"/>
  <c r="P222" i="70"/>
  <c r="F222" i="70"/>
  <c r="R222" i="70" s="1"/>
  <c r="G222" i="70"/>
  <c r="S222" i="70" s="1"/>
  <c r="J222" i="70"/>
  <c r="V222" i="70" s="1"/>
  <c r="C223" i="70"/>
  <c r="L223" i="70" s="1"/>
  <c r="O223" i="70"/>
  <c r="D223" i="70"/>
  <c r="P223" i="70" s="1"/>
  <c r="F223" i="70"/>
  <c r="R223" i="70" s="1"/>
  <c r="G223" i="70"/>
  <c r="G222" i="73" s="1"/>
  <c r="J223" i="70"/>
  <c r="V223" i="70"/>
  <c r="C224" i="70"/>
  <c r="O224" i="70" s="1"/>
  <c r="D224" i="70"/>
  <c r="P224" i="70" s="1"/>
  <c r="F224" i="70"/>
  <c r="R224" i="70" s="1"/>
  <c r="G224" i="70"/>
  <c r="S224" i="70"/>
  <c r="J224" i="70"/>
  <c r="V224" i="70" s="1"/>
  <c r="C225" i="70"/>
  <c r="C224" i="73" s="1"/>
  <c r="D225" i="70"/>
  <c r="P225" i="70" s="1"/>
  <c r="F225" i="70"/>
  <c r="R225" i="70"/>
  <c r="G225" i="70"/>
  <c r="S225" i="70" s="1"/>
  <c r="J225" i="70"/>
  <c r="V225" i="70" s="1"/>
  <c r="C226" i="70"/>
  <c r="L226" i="70" s="1"/>
  <c r="D226" i="70"/>
  <c r="P226" i="70"/>
  <c r="F226" i="70"/>
  <c r="R226" i="70" s="1"/>
  <c r="G226" i="70"/>
  <c r="S226" i="70" s="1"/>
  <c r="J226" i="70"/>
  <c r="V226" i="70" s="1"/>
  <c r="C227" i="70"/>
  <c r="L227" i="70" s="1"/>
  <c r="O227" i="70"/>
  <c r="D227" i="70"/>
  <c r="P227" i="70" s="1"/>
  <c r="F227" i="70"/>
  <c r="R227" i="70" s="1"/>
  <c r="G227" i="70"/>
  <c r="G226" i="73" s="1"/>
  <c r="J227" i="70"/>
  <c r="V227" i="70"/>
  <c r="C228" i="70"/>
  <c r="L228" i="70" s="1"/>
  <c r="D228" i="70"/>
  <c r="P228" i="70" s="1"/>
  <c r="F228" i="70"/>
  <c r="R228" i="70" s="1"/>
  <c r="G228" i="70"/>
  <c r="S228" i="70"/>
  <c r="J228" i="70"/>
  <c r="V228" i="70" s="1"/>
  <c r="C229" i="70"/>
  <c r="D229" i="70"/>
  <c r="P229" i="70" s="1"/>
  <c r="F229" i="70"/>
  <c r="R229" i="70"/>
  <c r="G229" i="70"/>
  <c r="S229" i="70" s="1"/>
  <c r="J229" i="70"/>
  <c r="J194" i="73" s="1"/>
  <c r="C230" i="70"/>
  <c r="O230" i="70" s="1"/>
  <c r="D230" i="70"/>
  <c r="P230" i="70"/>
  <c r="F230" i="70"/>
  <c r="R230" i="70" s="1"/>
  <c r="G230" i="70"/>
  <c r="S230" i="70" s="1"/>
  <c r="J230" i="70"/>
  <c r="V230" i="70" s="1"/>
  <c r="C231" i="70"/>
  <c r="L231" i="70" s="1"/>
  <c r="O231" i="70"/>
  <c r="D231" i="70"/>
  <c r="P231" i="70" s="1"/>
  <c r="F231" i="70"/>
  <c r="R231" i="70" s="1"/>
  <c r="G231" i="70"/>
  <c r="G230" i="73" s="1"/>
  <c r="J231" i="70"/>
  <c r="V231" i="70"/>
  <c r="C232" i="70"/>
  <c r="O232" i="70" s="1"/>
  <c r="D232" i="70"/>
  <c r="P232" i="70" s="1"/>
  <c r="F232" i="70"/>
  <c r="R232" i="70" s="1"/>
  <c r="G232" i="70"/>
  <c r="G197" i="73" s="1"/>
  <c r="S232" i="70"/>
  <c r="J232" i="70"/>
  <c r="V232" i="70" s="1"/>
  <c r="C233" i="70"/>
  <c r="C232" i="73" s="1"/>
  <c r="D233" i="70"/>
  <c r="P233" i="70" s="1"/>
  <c r="F233" i="70"/>
  <c r="R233" i="70"/>
  <c r="G233" i="70"/>
  <c r="S233" i="70" s="1"/>
  <c r="J233" i="70"/>
  <c r="V233" i="70" s="1"/>
  <c r="C234" i="70"/>
  <c r="L234" i="70" s="1"/>
  <c r="D234" i="70"/>
  <c r="P234" i="70"/>
  <c r="F234" i="70"/>
  <c r="R234" i="70" s="1"/>
  <c r="G234" i="70"/>
  <c r="S234" i="70" s="1"/>
  <c r="J234" i="70"/>
  <c r="V234" i="70" s="1"/>
  <c r="C235" i="70"/>
  <c r="L235" i="70" s="1"/>
  <c r="O235" i="70"/>
  <c r="D235" i="70"/>
  <c r="P235" i="70" s="1"/>
  <c r="F235" i="70"/>
  <c r="R235" i="70" s="1"/>
  <c r="G235" i="70"/>
  <c r="G234" i="73" s="1"/>
  <c r="J235" i="70"/>
  <c r="V235" i="70"/>
  <c r="J209" i="70"/>
  <c r="V209" i="70" s="1"/>
  <c r="G209" i="70"/>
  <c r="S209" i="70" s="1"/>
  <c r="F209" i="70"/>
  <c r="R209" i="70" s="1"/>
  <c r="D209" i="70"/>
  <c r="P209" i="70"/>
  <c r="C209" i="70"/>
  <c r="O209" i="70" s="1"/>
  <c r="C176" i="70"/>
  <c r="L176" i="70" s="1"/>
  <c r="D176" i="70"/>
  <c r="P176" i="70" s="1"/>
  <c r="F176" i="70"/>
  <c r="R176" i="70" s="1"/>
  <c r="G176" i="70"/>
  <c r="S176" i="70" s="1"/>
  <c r="J176" i="70"/>
  <c r="J175" i="73" s="1"/>
  <c r="C177" i="70"/>
  <c r="O177" i="70" s="1"/>
  <c r="D177" i="70"/>
  <c r="P177" i="70" s="1"/>
  <c r="F177" i="70"/>
  <c r="R177" i="70" s="1"/>
  <c r="G177" i="70"/>
  <c r="G176" i="73" s="1"/>
  <c r="J177" i="70"/>
  <c r="V177" i="70" s="1"/>
  <c r="C178" i="70"/>
  <c r="O178" i="70" s="1"/>
  <c r="D178" i="70"/>
  <c r="P178" i="70" s="1"/>
  <c r="F178" i="70"/>
  <c r="F177" i="73" s="1"/>
  <c r="G178" i="70"/>
  <c r="S178" i="70" s="1"/>
  <c r="J178" i="70"/>
  <c r="V178" i="70" s="1"/>
  <c r="C179" i="70"/>
  <c r="L179" i="70" s="1"/>
  <c r="D179" i="70"/>
  <c r="D178" i="73" s="1"/>
  <c r="F179" i="70"/>
  <c r="R179" i="70" s="1"/>
  <c r="G179" i="70"/>
  <c r="S179" i="70" s="1"/>
  <c r="J179" i="70"/>
  <c r="V179" i="70" s="1"/>
  <c r="C180" i="70"/>
  <c r="L180" i="70" s="1"/>
  <c r="D180" i="70"/>
  <c r="P180" i="70" s="1"/>
  <c r="F180" i="70"/>
  <c r="R180" i="70" s="1"/>
  <c r="G180" i="70"/>
  <c r="S180" i="70" s="1"/>
  <c r="J180" i="70"/>
  <c r="J179" i="73" s="1"/>
  <c r="C181" i="70"/>
  <c r="L181" i="70" s="1"/>
  <c r="D181" i="70"/>
  <c r="P181" i="70" s="1"/>
  <c r="F181" i="70"/>
  <c r="R181" i="70" s="1"/>
  <c r="G181" i="70"/>
  <c r="G180" i="73" s="1"/>
  <c r="J181" i="70"/>
  <c r="V181" i="70" s="1"/>
  <c r="C182" i="70"/>
  <c r="L182" i="70" s="1"/>
  <c r="D182" i="70"/>
  <c r="P182" i="70" s="1"/>
  <c r="F182" i="70"/>
  <c r="F181" i="73" s="1"/>
  <c r="G182" i="70"/>
  <c r="S182" i="70" s="1"/>
  <c r="J182" i="70"/>
  <c r="V182" i="70" s="1"/>
  <c r="C183" i="70"/>
  <c r="O183" i="70" s="1"/>
  <c r="D183" i="70"/>
  <c r="D182" i="73" s="1"/>
  <c r="F183" i="70"/>
  <c r="R183" i="70" s="1"/>
  <c r="G183" i="70"/>
  <c r="S183" i="70" s="1"/>
  <c r="J183" i="70"/>
  <c r="V183" i="70" s="1"/>
  <c r="C184" i="70"/>
  <c r="L184" i="70" s="1"/>
  <c r="D184" i="70"/>
  <c r="P184" i="70" s="1"/>
  <c r="F184" i="70"/>
  <c r="R184" i="70" s="1"/>
  <c r="G184" i="70"/>
  <c r="S184" i="70" s="1"/>
  <c r="J184" i="70"/>
  <c r="J183" i="73" s="1"/>
  <c r="C185" i="70"/>
  <c r="O185" i="70" s="1"/>
  <c r="D185" i="70"/>
  <c r="P185" i="70" s="1"/>
  <c r="F185" i="70"/>
  <c r="R185" i="70" s="1"/>
  <c r="G185" i="70"/>
  <c r="G184" i="73" s="1"/>
  <c r="J185" i="70"/>
  <c r="V185" i="70" s="1"/>
  <c r="C186" i="70"/>
  <c r="O186" i="70" s="1"/>
  <c r="D186" i="70"/>
  <c r="P186" i="70" s="1"/>
  <c r="F186" i="70"/>
  <c r="F185" i="73" s="1"/>
  <c r="G186" i="70"/>
  <c r="S186" i="70" s="1"/>
  <c r="J186" i="70"/>
  <c r="V186" i="70" s="1"/>
  <c r="C187" i="70"/>
  <c r="L187" i="70" s="1"/>
  <c r="D187" i="70"/>
  <c r="D186" i="73" s="1"/>
  <c r="F187" i="70"/>
  <c r="R187" i="70" s="1"/>
  <c r="G187" i="70"/>
  <c r="S187" i="70" s="1"/>
  <c r="J187" i="70"/>
  <c r="V187" i="70" s="1"/>
  <c r="C188" i="70"/>
  <c r="L188" i="70" s="1"/>
  <c r="D188" i="70"/>
  <c r="P188" i="70" s="1"/>
  <c r="F188" i="70"/>
  <c r="R188" i="70" s="1"/>
  <c r="G188" i="70"/>
  <c r="S188" i="70" s="1"/>
  <c r="J188" i="70"/>
  <c r="J187" i="73" s="1"/>
  <c r="C189" i="70"/>
  <c r="L189" i="70" s="1"/>
  <c r="D189" i="70"/>
  <c r="P189" i="70" s="1"/>
  <c r="F189" i="70"/>
  <c r="R189" i="70" s="1"/>
  <c r="G189" i="70"/>
  <c r="G188" i="73" s="1"/>
  <c r="J189" i="70"/>
  <c r="V189" i="70" s="1"/>
  <c r="C190" i="70"/>
  <c r="L190" i="70" s="1"/>
  <c r="D190" i="70"/>
  <c r="P190" i="70" s="1"/>
  <c r="F190" i="70"/>
  <c r="F189" i="73" s="1"/>
  <c r="G190" i="70"/>
  <c r="S190" i="70" s="1"/>
  <c r="J190" i="70"/>
  <c r="V190" i="70" s="1"/>
  <c r="C191" i="70"/>
  <c r="O191" i="70" s="1"/>
  <c r="D191" i="70"/>
  <c r="D190" i="73" s="1"/>
  <c r="F191" i="70"/>
  <c r="R191" i="70" s="1"/>
  <c r="G191" i="70"/>
  <c r="S191" i="70" s="1"/>
  <c r="J191" i="70"/>
  <c r="V191" i="70" s="1"/>
  <c r="C192" i="70"/>
  <c r="L192" i="70" s="1"/>
  <c r="D192" i="70"/>
  <c r="P192" i="70" s="1"/>
  <c r="F192" i="70"/>
  <c r="R192" i="70" s="1"/>
  <c r="G192" i="70"/>
  <c r="J192" i="70"/>
  <c r="J191" i="73" s="1"/>
  <c r="C193" i="70"/>
  <c r="O193" i="70" s="1"/>
  <c r="D193" i="70"/>
  <c r="P193" i="70" s="1"/>
  <c r="F193" i="70"/>
  <c r="R193" i="70" s="1"/>
  <c r="G193" i="70"/>
  <c r="J193" i="70"/>
  <c r="V193" i="70" s="1"/>
  <c r="C194" i="70"/>
  <c r="O194" i="70" s="1"/>
  <c r="D194" i="70"/>
  <c r="P194" i="70" s="1"/>
  <c r="F194" i="70"/>
  <c r="G194" i="70"/>
  <c r="S194" i="70" s="1"/>
  <c r="J194" i="70"/>
  <c r="V194" i="70" s="1"/>
  <c r="C195" i="70"/>
  <c r="D195" i="70"/>
  <c r="F195" i="70"/>
  <c r="R195" i="70" s="1"/>
  <c r="G195" i="70"/>
  <c r="S195" i="70" s="1"/>
  <c r="J195" i="70"/>
  <c r="V195" i="70" s="1"/>
  <c r="C196" i="70"/>
  <c r="L196" i="70" s="1"/>
  <c r="D196" i="70"/>
  <c r="P196" i="70" s="1"/>
  <c r="F196" i="70"/>
  <c r="R196" i="70" s="1"/>
  <c r="G196" i="70"/>
  <c r="J196" i="70"/>
  <c r="C197" i="70"/>
  <c r="L197" i="70" s="1"/>
  <c r="D197" i="70"/>
  <c r="P197" i="70" s="1"/>
  <c r="F197" i="70"/>
  <c r="R197" i="70" s="1"/>
  <c r="G197" i="70"/>
  <c r="J197" i="70"/>
  <c r="V197" i="70" s="1"/>
  <c r="C198" i="70"/>
  <c r="L198" i="70" s="1"/>
  <c r="D198" i="70"/>
  <c r="D163" i="73" s="1"/>
  <c r="F198" i="70"/>
  <c r="G198" i="70"/>
  <c r="S198" i="70" s="1"/>
  <c r="J198" i="70"/>
  <c r="V198" i="70" s="1"/>
  <c r="C199" i="70"/>
  <c r="D199" i="70"/>
  <c r="F199" i="70"/>
  <c r="R199" i="70" s="1"/>
  <c r="G199" i="70"/>
  <c r="S199" i="70" s="1"/>
  <c r="J199" i="70"/>
  <c r="V199" i="70" s="1"/>
  <c r="C200" i="70"/>
  <c r="L200" i="70" s="1"/>
  <c r="D200" i="70"/>
  <c r="P200" i="70" s="1"/>
  <c r="F200" i="70"/>
  <c r="R200" i="70" s="1"/>
  <c r="G200" i="70"/>
  <c r="J200" i="70"/>
  <c r="C201" i="70"/>
  <c r="O201" i="70" s="1"/>
  <c r="D201" i="70"/>
  <c r="D166" i="73" s="1"/>
  <c r="F201" i="70"/>
  <c r="R201" i="70" s="1"/>
  <c r="G201" i="70"/>
  <c r="J201" i="70"/>
  <c r="V201" i="70" s="1"/>
  <c r="J175" i="70"/>
  <c r="V175" i="70" s="1"/>
  <c r="G175" i="70"/>
  <c r="S175" i="70" s="1"/>
  <c r="F175" i="70"/>
  <c r="F202" i="70" s="1"/>
  <c r="D175" i="70"/>
  <c r="P175" i="70" s="1"/>
  <c r="C175" i="70"/>
  <c r="C142" i="70"/>
  <c r="O142" i="70" s="1"/>
  <c r="D142" i="70"/>
  <c r="P142" i="70" s="1"/>
  <c r="F142" i="70"/>
  <c r="R142" i="70" s="1"/>
  <c r="G142" i="70"/>
  <c r="S142" i="70" s="1"/>
  <c r="J142" i="70"/>
  <c r="V142" i="70" s="1"/>
  <c r="C143" i="70"/>
  <c r="L143" i="70" s="1"/>
  <c r="D143" i="70"/>
  <c r="P143" i="70" s="1"/>
  <c r="F143" i="70"/>
  <c r="R143" i="70" s="1"/>
  <c r="G143" i="70"/>
  <c r="S143" i="70" s="1"/>
  <c r="J143" i="70"/>
  <c r="V143" i="70" s="1"/>
  <c r="C144" i="70"/>
  <c r="L144" i="70" s="1"/>
  <c r="D144" i="70"/>
  <c r="P144" i="70" s="1"/>
  <c r="F144" i="70"/>
  <c r="R144" i="70" s="1"/>
  <c r="G144" i="70"/>
  <c r="S144" i="70" s="1"/>
  <c r="J144" i="70"/>
  <c r="V144" i="70" s="1"/>
  <c r="C145" i="70"/>
  <c r="O145" i="70" s="1"/>
  <c r="D145" i="70"/>
  <c r="P145" i="70" s="1"/>
  <c r="F145" i="70"/>
  <c r="R145" i="70" s="1"/>
  <c r="G145" i="70"/>
  <c r="S145" i="70" s="1"/>
  <c r="J145" i="70"/>
  <c r="V145" i="70" s="1"/>
  <c r="C146" i="70"/>
  <c r="O146" i="70" s="1"/>
  <c r="D146" i="70"/>
  <c r="P146" i="70" s="1"/>
  <c r="F146" i="70"/>
  <c r="R146" i="70" s="1"/>
  <c r="G146" i="70"/>
  <c r="S146" i="70" s="1"/>
  <c r="J146" i="70"/>
  <c r="V146" i="70" s="1"/>
  <c r="C147" i="70"/>
  <c r="O147" i="70" s="1"/>
  <c r="D147" i="70"/>
  <c r="P147" i="70" s="1"/>
  <c r="F147" i="70"/>
  <c r="R147" i="70" s="1"/>
  <c r="G147" i="70"/>
  <c r="S147" i="70" s="1"/>
  <c r="J147" i="70"/>
  <c r="V147" i="70" s="1"/>
  <c r="C148" i="70"/>
  <c r="L148" i="70" s="1"/>
  <c r="D148" i="70"/>
  <c r="P148" i="70" s="1"/>
  <c r="F148" i="70"/>
  <c r="R148" i="70" s="1"/>
  <c r="G148" i="70"/>
  <c r="S148" i="70" s="1"/>
  <c r="J148" i="70"/>
  <c r="V148" i="70" s="1"/>
  <c r="C149" i="70"/>
  <c r="L149" i="70" s="1"/>
  <c r="D149" i="70"/>
  <c r="P149" i="70" s="1"/>
  <c r="F149" i="70"/>
  <c r="R149" i="70" s="1"/>
  <c r="G149" i="70"/>
  <c r="S149" i="70" s="1"/>
  <c r="J149" i="70"/>
  <c r="V149" i="70" s="1"/>
  <c r="C150" i="70"/>
  <c r="O150" i="70" s="1"/>
  <c r="D150" i="70"/>
  <c r="P150" i="70" s="1"/>
  <c r="F150" i="70"/>
  <c r="R150" i="70" s="1"/>
  <c r="G150" i="70"/>
  <c r="S150" i="70" s="1"/>
  <c r="J150" i="70"/>
  <c r="V150" i="70" s="1"/>
  <c r="C151" i="70"/>
  <c r="L151" i="70" s="1"/>
  <c r="D151" i="70"/>
  <c r="P151" i="70" s="1"/>
  <c r="F151" i="70"/>
  <c r="R151" i="70" s="1"/>
  <c r="G151" i="70"/>
  <c r="S151" i="70" s="1"/>
  <c r="J151" i="70"/>
  <c r="V151" i="70" s="1"/>
  <c r="C152" i="70"/>
  <c r="L152" i="70" s="1"/>
  <c r="D152" i="70"/>
  <c r="P152" i="70" s="1"/>
  <c r="F152" i="70"/>
  <c r="R152" i="70" s="1"/>
  <c r="G152" i="70"/>
  <c r="S152" i="70" s="1"/>
  <c r="J152" i="70"/>
  <c r="V152" i="70" s="1"/>
  <c r="C153" i="70"/>
  <c r="O153" i="70" s="1"/>
  <c r="D153" i="70"/>
  <c r="P153" i="70" s="1"/>
  <c r="F153" i="70"/>
  <c r="R153" i="70" s="1"/>
  <c r="G153" i="70"/>
  <c r="S153" i="70" s="1"/>
  <c r="J153" i="70"/>
  <c r="V153" i="70" s="1"/>
  <c r="C154" i="70"/>
  <c r="O154" i="70" s="1"/>
  <c r="D154" i="70"/>
  <c r="P154" i="70" s="1"/>
  <c r="F154" i="70"/>
  <c r="R154" i="70" s="1"/>
  <c r="G154" i="70"/>
  <c r="S154" i="70" s="1"/>
  <c r="J154" i="70"/>
  <c r="V154" i="70" s="1"/>
  <c r="C155" i="70"/>
  <c r="O155" i="70" s="1"/>
  <c r="D155" i="70"/>
  <c r="P155" i="70" s="1"/>
  <c r="F155" i="70"/>
  <c r="R155" i="70" s="1"/>
  <c r="G155" i="70"/>
  <c r="S155" i="70" s="1"/>
  <c r="J155" i="70"/>
  <c r="V155" i="70" s="1"/>
  <c r="C156" i="70"/>
  <c r="L156" i="70" s="1"/>
  <c r="D156" i="70"/>
  <c r="P156" i="70" s="1"/>
  <c r="F156" i="70"/>
  <c r="R156" i="70" s="1"/>
  <c r="G156" i="70"/>
  <c r="S156" i="70" s="1"/>
  <c r="J156" i="70"/>
  <c r="V156" i="70" s="1"/>
  <c r="C157" i="70"/>
  <c r="L157" i="70" s="1"/>
  <c r="D157" i="70"/>
  <c r="P157" i="70" s="1"/>
  <c r="F157" i="70"/>
  <c r="R157" i="70" s="1"/>
  <c r="G157" i="70"/>
  <c r="S157" i="70" s="1"/>
  <c r="J157" i="70"/>
  <c r="V157" i="70" s="1"/>
  <c r="C158" i="70"/>
  <c r="O158" i="70" s="1"/>
  <c r="D158" i="70"/>
  <c r="P158" i="70" s="1"/>
  <c r="F158" i="70"/>
  <c r="R158" i="70" s="1"/>
  <c r="G158" i="70"/>
  <c r="S158" i="70" s="1"/>
  <c r="J158" i="70"/>
  <c r="V158" i="70" s="1"/>
  <c r="C159" i="70"/>
  <c r="L159" i="70" s="1"/>
  <c r="D159" i="70"/>
  <c r="P159" i="70" s="1"/>
  <c r="F159" i="70"/>
  <c r="R159" i="70" s="1"/>
  <c r="G159" i="70"/>
  <c r="S159" i="70" s="1"/>
  <c r="J159" i="70"/>
  <c r="V159" i="70" s="1"/>
  <c r="C160" i="70"/>
  <c r="L160" i="70" s="1"/>
  <c r="D160" i="70"/>
  <c r="P160" i="70" s="1"/>
  <c r="F160" i="70"/>
  <c r="R160" i="70" s="1"/>
  <c r="G160" i="70"/>
  <c r="S160" i="70" s="1"/>
  <c r="J160" i="70"/>
  <c r="V160" i="70" s="1"/>
  <c r="C161" i="70"/>
  <c r="O161" i="70" s="1"/>
  <c r="D161" i="70"/>
  <c r="P161" i="70" s="1"/>
  <c r="F161" i="70"/>
  <c r="R161" i="70" s="1"/>
  <c r="G161" i="70"/>
  <c r="S161" i="70" s="1"/>
  <c r="J161" i="70"/>
  <c r="V161" i="70" s="1"/>
  <c r="C162" i="70"/>
  <c r="O162" i="70" s="1"/>
  <c r="D162" i="70"/>
  <c r="P162" i="70" s="1"/>
  <c r="F162" i="70"/>
  <c r="R162" i="70" s="1"/>
  <c r="G162" i="70"/>
  <c r="S162" i="70" s="1"/>
  <c r="J162" i="70"/>
  <c r="V162" i="70" s="1"/>
  <c r="C163" i="70"/>
  <c r="O163" i="70" s="1"/>
  <c r="D163" i="70"/>
  <c r="P163" i="70" s="1"/>
  <c r="F163" i="70"/>
  <c r="R163" i="70" s="1"/>
  <c r="G163" i="70"/>
  <c r="S163" i="70" s="1"/>
  <c r="J163" i="70"/>
  <c r="V163" i="70" s="1"/>
  <c r="C164" i="70"/>
  <c r="L164" i="70" s="1"/>
  <c r="D164" i="70"/>
  <c r="P164" i="70" s="1"/>
  <c r="F164" i="70"/>
  <c r="R164" i="70" s="1"/>
  <c r="G164" i="70"/>
  <c r="S164" i="70" s="1"/>
  <c r="J164" i="70"/>
  <c r="V164" i="70" s="1"/>
  <c r="C165" i="70"/>
  <c r="L165" i="70" s="1"/>
  <c r="D165" i="70"/>
  <c r="P165" i="70" s="1"/>
  <c r="F165" i="70"/>
  <c r="R165" i="70" s="1"/>
  <c r="G165" i="70"/>
  <c r="S165" i="70" s="1"/>
  <c r="J165" i="70"/>
  <c r="V165" i="70" s="1"/>
  <c r="C166" i="70"/>
  <c r="O166" i="70" s="1"/>
  <c r="D166" i="70"/>
  <c r="P166" i="70" s="1"/>
  <c r="F166" i="70"/>
  <c r="R166" i="70" s="1"/>
  <c r="G166" i="70"/>
  <c r="S166" i="70" s="1"/>
  <c r="J166" i="70"/>
  <c r="V166" i="70" s="1"/>
  <c r="C167" i="70"/>
  <c r="L167" i="70" s="1"/>
  <c r="D167" i="70"/>
  <c r="P167" i="70" s="1"/>
  <c r="F167" i="70"/>
  <c r="R167" i="70" s="1"/>
  <c r="G167" i="70"/>
  <c r="S167" i="70" s="1"/>
  <c r="J167" i="70"/>
  <c r="V167" i="70" s="1"/>
  <c r="J141" i="70"/>
  <c r="V141" i="70" s="1"/>
  <c r="G141" i="70"/>
  <c r="S141" i="70" s="1"/>
  <c r="F141" i="70"/>
  <c r="R141" i="70" s="1"/>
  <c r="D141" i="70"/>
  <c r="P141" i="70" s="1"/>
  <c r="C141" i="70"/>
  <c r="L141" i="70" s="1"/>
  <c r="C108" i="70"/>
  <c r="O108" i="70" s="1"/>
  <c r="D108" i="70"/>
  <c r="P108" i="70" s="1"/>
  <c r="F108" i="70"/>
  <c r="R108" i="70" s="1"/>
  <c r="G108" i="70"/>
  <c r="S108" i="70" s="1"/>
  <c r="J108" i="70"/>
  <c r="V108" i="70" s="1"/>
  <c r="C109" i="70"/>
  <c r="O109" i="70" s="1"/>
  <c r="D109" i="70"/>
  <c r="P109" i="70" s="1"/>
  <c r="F109" i="70"/>
  <c r="R109" i="70" s="1"/>
  <c r="G109" i="70"/>
  <c r="S109" i="70" s="1"/>
  <c r="J109" i="70"/>
  <c r="V109" i="70" s="1"/>
  <c r="C110" i="70"/>
  <c r="L110" i="70" s="1"/>
  <c r="D110" i="70"/>
  <c r="P110" i="70" s="1"/>
  <c r="F110" i="70"/>
  <c r="R110" i="70" s="1"/>
  <c r="G110" i="70"/>
  <c r="S110" i="70" s="1"/>
  <c r="J110" i="70"/>
  <c r="V110" i="70" s="1"/>
  <c r="C111" i="70"/>
  <c r="O111" i="70" s="1"/>
  <c r="D111" i="70"/>
  <c r="P111" i="70" s="1"/>
  <c r="F111" i="70"/>
  <c r="R111" i="70" s="1"/>
  <c r="G111" i="70"/>
  <c r="S111" i="70" s="1"/>
  <c r="J111" i="70"/>
  <c r="V111" i="70" s="1"/>
  <c r="C112" i="70"/>
  <c r="L112" i="70" s="1"/>
  <c r="D112" i="70"/>
  <c r="P112" i="70" s="1"/>
  <c r="F112" i="70"/>
  <c r="R112" i="70" s="1"/>
  <c r="G112" i="70"/>
  <c r="S112" i="70" s="1"/>
  <c r="J112" i="70"/>
  <c r="V112" i="70" s="1"/>
  <c r="C113" i="70"/>
  <c r="L113" i="70" s="1"/>
  <c r="D113" i="70"/>
  <c r="P113" i="70" s="1"/>
  <c r="F113" i="70"/>
  <c r="R113" i="70" s="1"/>
  <c r="G113" i="70"/>
  <c r="S113" i="70" s="1"/>
  <c r="J113" i="70"/>
  <c r="C114" i="70"/>
  <c r="L114" i="70" s="1"/>
  <c r="D114" i="70"/>
  <c r="P114" i="70" s="1"/>
  <c r="F114" i="70"/>
  <c r="R114" i="70" s="1"/>
  <c r="G114" i="70"/>
  <c r="S114" i="70" s="1"/>
  <c r="J114" i="70"/>
  <c r="V114" i="70" s="1"/>
  <c r="C115" i="70"/>
  <c r="O115" i="70" s="1"/>
  <c r="D115" i="70"/>
  <c r="P115" i="70" s="1"/>
  <c r="F115" i="70"/>
  <c r="G115" i="70"/>
  <c r="S115" i="70" s="1"/>
  <c r="J115" i="70"/>
  <c r="V115" i="70" s="1"/>
  <c r="C116" i="70"/>
  <c r="O116" i="70" s="1"/>
  <c r="D116" i="70"/>
  <c r="F116" i="70"/>
  <c r="R116" i="70" s="1"/>
  <c r="G116" i="70"/>
  <c r="S116" i="70" s="1"/>
  <c r="J116" i="70"/>
  <c r="V116" i="70" s="1"/>
  <c r="C117" i="70"/>
  <c r="O117" i="70" s="1"/>
  <c r="D117" i="70"/>
  <c r="P117" i="70" s="1"/>
  <c r="F117" i="70"/>
  <c r="R117" i="70" s="1"/>
  <c r="G117" i="70"/>
  <c r="S117" i="70" s="1"/>
  <c r="J117" i="70"/>
  <c r="C118" i="70"/>
  <c r="L118" i="70" s="1"/>
  <c r="D118" i="70"/>
  <c r="P118" i="70" s="1"/>
  <c r="F118" i="70"/>
  <c r="R118" i="70" s="1"/>
  <c r="G118" i="70"/>
  <c r="G83" i="73" s="1"/>
  <c r="J118" i="70"/>
  <c r="V118" i="70" s="1"/>
  <c r="C119" i="70"/>
  <c r="O119" i="70" s="1"/>
  <c r="D119" i="70"/>
  <c r="P119" i="70" s="1"/>
  <c r="F119" i="70"/>
  <c r="G119" i="70"/>
  <c r="S119" i="70" s="1"/>
  <c r="J119" i="70"/>
  <c r="V119" i="70" s="1"/>
  <c r="C120" i="70"/>
  <c r="L120" i="70" s="1"/>
  <c r="D120" i="70"/>
  <c r="F120" i="70"/>
  <c r="R120" i="70" s="1"/>
  <c r="G120" i="70"/>
  <c r="S120" i="70" s="1"/>
  <c r="J120" i="70"/>
  <c r="V120" i="70" s="1"/>
  <c r="C121" i="70"/>
  <c r="C86" i="73" s="1"/>
  <c r="D121" i="70"/>
  <c r="P121" i="70" s="1"/>
  <c r="F121" i="70"/>
  <c r="R121" i="70" s="1"/>
  <c r="G121" i="70"/>
  <c r="S121" i="70" s="1"/>
  <c r="J121" i="70"/>
  <c r="C122" i="70"/>
  <c r="L122" i="70" s="1"/>
  <c r="D122" i="70"/>
  <c r="P122" i="70" s="1"/>
  <c r="F122" i="70"/>
  <c r="R122" i="70" s="1"/>
  <c r="G122" i="70"/>
  <c r="S122" i="70" s="1"/>
  <c r="J122" i="70"/>
  <c r="V122" i="70" s="1"/>
  <c r="C123" i="70"/>
  <c r="O123" i="70" s="1"/>
  <c r="D123" i="70"/>
  <c r="P123" i="70" s="1"/>
  <c r="F123" i="70"/>
  <c r="G123" i="70"/>
  <c r="S123" i="70" s="1"/>
  <c r="J123" i="70"/>
  <c r="V123" i="70" s="1"/>
  <c r="C124" i="70"/>
  <c r="O124" i="70" s="1"/>
  <c r="D124" i="70"/>
  <c r="F124" i="70"/>
  <c r="R124" i="70" s="1"/>
  <c r="G124" i="70"/>
  <c r="S124" i="70" s="1"/>
  <c r="J124" i="70"/>
  <c r="V124" i="70" s="1"/>
  <c r="C125" i="70"/>
  <c r="O125" i="70" s="1"/>
  <c r="D125" i="70"/>
  <c r="P125" i="70" s="1"/>
  <c r="F125" i="70"/>
  <c r="R125" i="70" s="1"/>
  <c r="G125" i="70"/>
  <c r="S125" i="70" s="1"/>
  <c r="J125" i="70"/>
  <c r="C126" i="70"/>
  <c r="L126" i="70" s="1"/>
  <c r="D126" i="70"/>
  <c r="P126" i="70" s="1"/>
  <c r="F126" i="70"/>
  <c r="R126" i="70" s="1"/>
  <c r="G126" i="70"/>
  <c r="G91" i="73" s="1"/>
  <c r="J126" i="70"/>
  <c r="V126" i="70" s="1"/>
  <c r="C127" i="70"/>
  <c r="O127" i="70" s="1"/>
  <c r="D127" i="70"/>
  <c r="P127" i="70" s="1"/>
  <c r="F127" i="70"/>
  <c r="G127" i="70"/>
  <c r="S127" i="70" s="1"/>
  <c r="J127" i="70"/>
  <c r="V127" i="70" s="1"/>
  <c r="C128" i="70"/>
  <c r="L128" i="70" s="1"/>
  <c r="D128" i="70"/>
  <c r="F128" i="70"/>
  <c r="R128" i="70" s="1"/>
  <c r="G128" i="70"/>
  <c r="S128" i="70" s="1"/>
  <c r="J128" i="70"/>
  <c r="V128" i="70" s="1"/>
  <c r="C129" i="70"/>
  <c r="C94" i="73" s="1"/>
  <c r="D129" i="70"/>
  <c r="P129" i="70" s="1"/>
  <c r="F129" i="70"/>
  <c r="R129" i="70" s="1"/>
  <c r="G129" i="70"/>
  <c r="S129" i="70" s="1"/>
  <c r="J129" i="70"/>
  <c r="C130" i="70"/>
  <c r="L130" i="70" s="1"/>
  <c r="D130" i="70"/>
  <c r="P130" i="70" s="1"/>
  <c r="F130" i="70"/>
  <c r="R130" i="70" s="1"/>
  <c r="G130" i="70"/>
  <c r="S130" i="70" s="1"/>
  <c r="J130" i="70"/>
  <c r="V130" i="70" s="1"/>
  <c r="C131" i="70"/>
  <c r="O131" i="70" s="1"/>
  <c r="D131" i="70"/>
  <c r="P131" i="70" s="1"/>
  <c r="F131" i="70"/>
  <c r="G131" i="70"/>
  <c r="S131" i="70" s="1"/>
  <c r="J131" i="70"/>
  <c r="V131" i="70" s="1"/>
  <c r="C132" i="70"/>
  <c r="O132" i="70" s="1"/>
  <c r="D132" i="70"/>
  <c r="F132" i="70"/>
  <c r="R132" i="70" s="1"/>
  <c r="G132" i="70"/>
  <c r="S132" i="70" s="1"/>
  <c r="J132" i="70"/>
  <c r="V132" i="70" s="1"/>
  <c r="C133" i="70"/>
  <c r="O133" i="70" s="1"/>
  <c r="D133" i="70"/>
  <c r="P133" i="70" s="1"/>
  <c r="F133" i="70"/>
  <c r="R133" i="70" s="1"/>
  <c r="G133" i="70"/>
  <c r="S133" i="70" s="1"/>
  <c r="J133" i="70"/>
  <c r="J107" i="70"/>
  <c r="J106" i="73" s="1"/>
  <c r="G107" i="70"/>
  <c r="S107" i="70" s="1"/>
  <c r="F107" i="70"/>
  <c r="D107" i="70"/>
  <c r="C107" i="70"/>
  <c r="B106" i="73" s="1"/>
  <c r="C74" i="70"/>
  <c r="L74" i="70" s="1"/>
  <c r="D74" i="70"/>
  <c r="P74" i="70"/>
  <c r="F74" i="70"/>
  <c r="R74" i="70" s="1"/>
  <c r="J74" i="70"/>
  <c r="V74" i="70" s="1"/>
  <c r="C75" i="70"/>
  <c r="L75" i="70" s="1"/>
  <c r="D75" i="70"/>
  <c r="P75" i="70"/>
  <c r="F75" i="70"/>
  <c r="R75" i="70" s="1"/>
  <c r="J75" i="70"/>
  <c r="V75" i="70" s="1"/>
  <c r="C76" i="70"/>
  <c r="L76" i="70" s="1"/>
  <c r="D76" i="70"/>
  <c r="P76" i="70"/>
  <c r="F76" i="70"/>
  <c r="R76" i="70" s="1"/>
  <c r="J76" i="70"/>
  <c r="V76" i="70" s="1"/>
  <c r="C77" i="70"/>
  <c r="O77" i="70" s="1"/>
  <c r="D77" i="70"/>
  <c r="P77" i="70"/>
  <c r="F77" i="70"/>
  <c r="R77" i="70" s="1"/>
  <c r="J77" i="70"/>
  <c r="V77" i="70" s="1"/>
  <c r="C78" i="70"/>
  <c r="D78" i="70"/>
  <c r="P78" i="70"/>
  <c r="F78" i="70"/>
  <c r="F43" i="73" s="1"/>
  <c r="J78" i="70"/>
  <c r="V78" i="70"/>
  <c r="C79" i="70"/>
  <c r="L79" i="70" s="1"/>
  <c r="O79" i="70"/>
  <c r="D79" i="70"/>
  <c r="P79" i="70"/>
  <c r="F79" i="70"/>
  <c r="F78" i="73" s="1"/>
  <c r="J79" i="70"/>
  <c r="V79" i="70"/>
  <c r="C80" i="70"/>
  <c r="L80" i="70" s="1"/>
  <c r="O80" i="70"/>
  <c r="D80" i="70"/>
  <c r="P80" i="70"/>
  <c r="F80" i="70"/>
  <c r="R80" i="70" s="1"/>
  <c r="J80" i="70"/>
  <c r="V80" i="70"/>
  <c r="C81" i="70"/>
  <c r="L81" i="70" s="1"/>
  <c r="O81" i="70"/>
  <c r="D81" i="70"/>
  <c r="P81" i="70"/>
  <c r="F81" i="70"/>
  <c r="F80" i="73" s="1"/>
  <c r="J81" i="70"/>
  <c r="V81" i="70"/>
  <c r="C82" i="70"/>
  <c r="L82" i="70" s="1"/>
  <c r="O82" i="70"/>
  <c r="D82" i="70"/>
  <c r="P82" i="70"/>
  <c r="F82" i="70"/>
  <c r="J82" i="70"/>
  <c r="V82" i="70"/>
  <c r="C83" i="70"/>
  <c r="L83" i="70" s="1"/>
  <c r="O83" i="70"/>
  <c r="D83" i="70"/>
  <c r="P83" i="70"/>
  <c r="F83" i="70"/>
  <c r="F82" i="73" s="1"/>
  <c r="J83" i="70"/>
  <c r="V83" i="70"/>
  <c r="C84" i="70"/>
  <c r="L84" i="70" s="1"/>
  <c r="O84" i="70"/>
  <c r="D84" i="70"/>
  <c r="P84" i="70" s="1"/>
  <c r="F84" i="70"/>
  <c r="F49" i="73" s="1"/>
  <c r="J84" i="70"/>
  <c r="V84" i="70"/>
  <c r="C85" i="70"/>
  <c r="O85" i="70" s="1"/>
  <c r="D85" i="70"/>
  <c r="P85" i="70" s="1"/>
  <c r="F85" i="70"/>
  <c r="F50" i="73" s="1"/>
  <c r="J85" i="70"/>
  <c r="V85" i="70"/>
  <c r="C86" i="70"/>
  <c r="O86" i="70" s="1"/>
  <c r="D86" i="70"/>
  <c r="P86" i="70" s="1"/>
  <c r="F86" i="70"/>
  <c r="F85" i="73" s="1"/>
  <c r="J86" i="70"/>
  <c r="V86" i="70" s="1"/>
  <c r="C87" i="70"/>
  <c r="O87" i="70" s="1"/>
  <c r="D87" i="70"/>
  <c r="P87" i="70" s="1"/>
  <c r="F87" i="70"/>
  <c r="F86" i="73" s="1"/>
  <c r="J87" i="70"/>
  <c r="V87" i="70" s="1"/>
  <c r="C88" i="70"/>
  <c r="O88" i="70" s="1"/>
  <c r="D88" i="70"/>
  <c r="P88" i="70" s="1"/>
  <c r="F88" i="70"/>
  <c r="F53" i="73" s="1"/>
  <c r="J88" i="70"/>
  <c r="V88" i="70" s="1"/>
  <c r="C89" i="70"/>
  <c r="L89" i="70" s="1"/>
  <c r="D89" i="70"/>
  <c r="P89" i="70" s="1"/>
  <c r="F89" i="70"/>
  <c r="F54" i="73" s="1"/>
  <c r="J89" i="70"/>
  <c r="V89" i="70" s="1"/>
  <c r="C90" i="70"/>
  <c r="L90" i="70" s="1"/>
  <c r="D90" i="70"/>
  <c r="P90" i="70" s="1"/>
  <c r="F90" i="70"/>
  <c r="F55" i="73" s="1"/>
  <c r="J90" i="70"/>
  <c r="V90" i="70" s="1"/>
  <c r="C91" i="70"/>
  <c r="L91" i="70" s="1"/>
  <c r="D91" i="70"/>
  <c r="P91" i="70" s="1"/>
  <c r="F91" i="70"/>
  <c r="F90" i="73" s="1"/>
  <c r="J91" i="70"/>
  <c r="V91" i="70" s="1"/>
  <c r="C92" i="70"/>
  <c r="L92" i="70" s="1"/>
  <c r="D92" i="70"/>
  <c r="P92" i="70" s="1"/>
  <c r="F92" i="70"/>
  <c r="R92" i="70" s="1"/>
  <c r="J92" i="70"/>
  <c r="V92" i="70" s="1"/>
  <c r="C93" i="70"/>
  <c r="O93" i="70" s="1"/>
  <c r="D93" i="70"/>
  <c r="P93" i="70" s="1"/>
  <c r="F93" i="70"/>
  <c r="F92" i="73" s="1"/>
  <c r="J93" i="70"/>
  <c r="V93" i="70" s="1"/>
  <c r="C94" i="70"/>
  <c r="O94" i="70" s="1"/>
  <c r="D94" i="70"/>
  <c r="P94" i="70" s="1"/>
  <c r="F94" i="70"/>
  <c r="F93" i="73" s="1"/>
  <c r="J94" i="70"/>
  <c r="V94" i="70" s="1"/>
  <c r="C95" i="70"/>
  <c r="O95" i="70" s="1"/>
  <c r="D95" i="70"/>
  <c r="P95" i="70" s="1"/>
  <c r="F95" i="70"/>
  <c r="F94" i="73" s="1"/>
  <c r="J95" i="70"/>
  <c r="V95" i="70" s="1"/>
  <c r="C96" i="70"/>
  <c r="O96" i="70" s="1"/>
  <c r="D96" i="70"/>
  <c r="P96" i="70" s="1"/>
  <c r="F96" i="70"/>
  <c r="F61" i="73" s="1"/>
  <c r="J96" i="70"/>
  <c r="V96" i="70" s="1"/>
  <c r="C97" i="70"/>
  <c r="L97" i="70" s="1"/>
  <c r="D97" i="70"/>
  <c r="P97" i="70" s="1"/>
  <c r="F97" i="70"/>
  <c r="F62" i="73" s="1"/>
  <c r="J97" i="70"/>
  <c r="V97" i="70" s="1"/>
  <c r="C98" i="70"/>
  <c r="L98" i="70" s="1"/>
  <c r="D98" i="70"/>
  <c r="P98" i="70" s="1"/>
  <c r="F98" i="70"/>
  <c r="F63" i="73" s="1"/>
  <c r="J98" i="70"/>
  <c r="V98" i="70" s="1"/>
  <c r="C99" i="70"/>
  <c r="L99" i="70" s="1"/>
  <c r="D99" i="70"/>
  <c r="P99" i="70" s="1"/>
  <c r="F99" i="70"/>
  <c r="F98" i="73" s="1"/>
  <c r="J99" i="70"/>
  <c r="V99" i="70" s="1"/>
  <c r="J73" i="70"/>
  <c r="V73" i="70" s="1"/>
  <c r="F73" i="70"/>
  <c r="R73" i="70" s="1"/>
  <c r="D73" i="70"/>
  <c r="P73" i="70" s="1"/>
  <c r="C73" i="70"/>
  <c r="O73" i="70" s="1"/>
  <c r="D40" i="70"/>
  <c r="D5" i="73" s="1"/>
  <c r="F40" i="70"/>
  <c r="R40" i="70" s="1"/>
  <c r="J40" i="70"/>
  <c r="V40" i="70" s="1"/>
  <c r="D41" i="70"/>
  <c r="P41" i="70" s="1"/>
  <c r="F41" i="70"/>
  <c r="F66" i="70" s="1"/>
  <c r="J41" i="70"/>
  <c r="V41" i="70" s="1"/>
  <c r="D42" i="70"/>
  <c r="P42" i="70" s="1"/>
  <c r="F42" i="70"/>
  <c r="R42" i="70" s="1"/>
  <c r="J42" i="70"/>
  <c r="J7" i="73" s="1"/>
  <c r="D43" i="70"/>
  <c r="P43" i="70" s="1"/>
  <c r="F43" i="70"/>
  <c r="R43" i="70" s="1"/>
  <c r="J43" i="70"/>
  <c r="V43" i="70" s="1"/>
  <c r="D44" i="70"/>
  <c r="D43" i="73" s="1"/>
  <c r="F44" i="70"/>
  <c r="R44" i="70" s="1"/>
  <c r="J44" i="70"/>
  <c r="V44" i="70" s="1"/>
  <c r="D45" i="70"/>
  <c r="P45" i="70" s="1"/>
  <c r="F45" i="70"/>
  <c r="J45" i="70"/>
  <c r="V45" i="70" s="1"/>
  <c r="D46" i="70"/>
  <c r="P46" i="70" s="1"/>
  <c r="F46" i="70"/>
  <c r="R46" i="70" s="1"/>
  <c r="J46" i="70"/>
  <c r="J45" i="73" s="1"/>
  <c r="D47" i="70"/>
  <c r="P47" i="70" s="1"/>
  <c r="F47" i="70"/>
  <c r="R47" i="70" s="1"/>
  <c r="J47" i="70"/>
  <c r="V47" i="70" s="1"/>
  <c r="D48" i="70"/>
  <c r="D13" i="73" s="1"/>
  <c r="F48" i="70"/>
  <c r="R48" i="70" s="1"/>
  <c r="J48" i="70"/>
  <c r="V48" i="70" s="1"/>
  <c r="D49" i="70"/>
  <c r="P49" i="70" s="1"/>
  <c r="F49" i="70"/>
  <c r="F48" i="73" s="1"/>
  <c r="J49" i="70"/>
  <c r="V49" i="70" s="1"/>
  <c r="D50" i="70"/>
  <c r="P50" i="70" s="1"/>
  <c r="F50" i="70"/>
  <c r="R50" i="70" s="1"/>
  <c r="J50" i="70"/>
  <c r="J15" i="73" s="1"/>
  <c r="D51" i="70"/>
  <c r="P51" i="70" s="1"/>
  <c r="F51" i="70"/>
  <c r="R51" i="70" s="1"/>
  <c r="J51" i="70"/>
  <c r="V51" i="70" s="1"/>
  <c r="D52" i="70"/>
  <c r="D51" i="73" s="1"/>
  <c r="F52" i="70"/>
  <c r="R52" i="70" s="1"/>
  <c r="J52" i="70"/>
  <c r="V52" i="70" s="1"/>
  <c r="D53" i="70"/>
  <c r="P53" i="70" s="1"/>
  <c r="F53" i="70"/>
  <c r="J53" i="70"/>
  <c r="V53" i="70" s="1"/>
  <c r="D54" i="70"/>
  <c r="P54" i="70" s="1"/>
  <c r="F54" i="70"/>
  <c r="R54" i="70" s="1"/>
  <c r="J54" i="70"/>
  <c r="J53" i="73" s="1"/>
  <c r="D55" i="70"/>
  <c r="P55" i="70" s="1"/>
  <c r="F55" i="70"/>
  <c r="R55" i="70" s="1"/>
  <c r="J55" i="70"/>
  <c r="V55" i="70" s="1"/>
  <c r="D56" i="70"/>
  <c r="D21" i="73" s="1"/>
  <c r="F56" i="70"/>
  <c r="R56" i="70" s="1"/>
  <c r="J56" i="70"/>
  <c r="V56" i="70" s="1"/>
  <c r="D57" i="70"/>
  <c r="P57" i="70" s="1"/>
  <c r="F57" i="70"/>
  <c r="F56" i="73" s="1"/>
  <c r="J57" i="70"/>
  <c r="V57" i="70" s="1"/>
  <c r="D58" i="70"/>
  <c r="P58" i="70" s="1"/>
  <c r="F58" i="70"/>
  <c r="R58" i="70" s="1"/>
  <c r="J58" i="70"/>
  <c r="J23" i="73" s="1"/>
  <c r="D59" i="70"/>
  <c r="P59" i="70" s="1"/>
  <c r="F59" i="70"/>
  <c r="R59" i="70" s="1"/>
  <c r="J59" i="70"/>
  <c r="V59" i="70" s="1"/>
  <c r="D60" i="70"/>
  <c r="D59" i="73" s="1"/>
  <c r="F60" i="70"/>
  <c r="R60" i="70" s="1"/>
  <c r="J60" i="70"/>
  <c r="V60" i="70" s="1"/>
  <c r="D61" i="70"/>
  <c r="P61" i="70" s="1"/>
  <c r="F61" i="70"/>
  <c r="J61" i="70"/>
  <c r="V61" i="70" s="1"/>
  <c r="D62" i="70"/>
  <c r="P62" i="70" s="1"/>
  <c r="F62" i="70"/>
  <c r="R62" i="70" s="1"/>
  <c r="J62" i="70"/>
  <c r="J61" i="73" s="1"/>
  <c r="D63" i="70"/>
  <c r="P63" i="70" s="1"/>
  <c r="F63" i="70"/>
  <c r="R63" i="70" s="1"/>
  <c r="J63" i="70"/>
  <c r="V63" i="70" s="1"/>
  <c r="D64" i="70"/>
  <c r="D29" i="73" s="1"/>
  <c r="F64" i="70"/>
  <c r="R64" i="70" s="1"/>
  <c r="J64" i="70"/>
  <c r="V64" i="70" s="1"/>
  <c r="D65" i="70"/>
  <c r="P65" i="70" s="1"/>
  <c r="F65" i="70"/>
  <c r="F64" i="73" s="1"/>
  <c r="J65" i="70"/>
  <c r="V65" i="70" s="1"/>
  <c r="J39" i="70"/>
  <c r="V39" i="70" s="1"/>
  <c r="F39" i="70"/>
  <c r="R39" i="70" s="1"/>
  <c r="D39" i="70"/>
  <c r="D4" i="73" s="1"/>
  <c r="C39" i="70"/>
  <c r="O39" i="70" s="1"/>
  <c r="C40" i="70"/>
  <c r="O40" i="70" s="1"/>
  <c r="C41" i="70"/>
  <c r="L41" i="70" s="1"/>
  <c r="C42" i="70"/>
  <c r="C41" i="73" s="1"/>
  <c r="O43" i="70"/>
  <c r="C44" i="70"/>
  <c r="L44" i="70" s="1"/>
  <c r="O44" i="70"/>
  <c r="C45" i="70"/>
  <c r="L45" i="70" s="1"/>
  <c r="O45" i="70"/>
  <c r="C46" i="70"/>
  <c r="L46" i="70" s="1"/>
  <c r="O46" i="70"/>
  <c r="C47" i="70"/>
  <c r="L47" i="70" s="1"/>
  <c r="O47" i="70"/>
  <c r="C48" i="70"/>
  <c r="O48" i="70"/>
  <c r="C49" i="70"/>
  <c r="L49" i="70" s="1"/>
  <c r="O49" i="70"/>
  <c r="C50" i="70"/>
  <c r="L50" i="70" s="1"/>
  <c r="O50" i="70"/>
  <c r="C51" i="70"/>
  <c r="L51" i="70" s="1"/>
  <c r="O51" i="70"/>
  <c r="C52" i="70"/>
  <c r="L52" i="70" s="1"/>
  <c r="O52" i="70"/>
  <c r="C53" i="70"/>
  <c r="L53" i="70" s="1"/>
  <c r="O53" i="70"/>
  <c r="C54" i="70"/>
  <c r="L54" i="70" s="1"/>
  <c r="O54" i="70"/>
  <c r="C55" i="70"/>
  <c r="L55" i="70" s="1"/>
  <c r="O55" i="70"/>
  <c r="C56" i="70"/>
  <c r="O56" i="70"/>
  <c r="C57" i="70"/>
  <c r="L57" i="70" s="1"/>
  <c r="O57" i="70"/>
  <c r="C58" i="70"/>
  <c r="L58" i="70" s="1"/>
  <c r="O58" i="70"/>
  <c r="C59" i="70"/>
  <c r="L59" i="70" s="1"/>
  <c r="O59" i="70"/>
  <c r="C60" i="70"/>
  <c r="L60" i="70" s="1"/>
  <c r="O60" i="70"/>
  <c r="C61" i="70"/>
  <c r="L61" i="70" s="1"/>
  <c r="O61" i="70"/>
  <c r="C62" i="70"/>
  <c r="L62" i="70" s="1"/>
  <c r="O62" i="70"/>
  <c r="C63" i="70"/>
  <c r="L63" i="70" s="1"/>
  <c r="O63" i="70"/>
  <c r="C64" i="70"/>
  <c r="O64" i="70"/>
  <c r="C65" i="70"/>
  <c r="L65" i="70" s="1"/>
  <c r="O65" i="70"/>
  <c r="C6" i="70"/>
  <c r="C32" i="70" s="1"/>
  <c r="D6" i="70"/>
  <c r="P6" i="70" s="1"/>
  <c r="F6" i="70"/>
  <c r="R6" i="70" s="1"/>
  <c r="J6" i="70"/>
  <c r="V6" i="70" s="1"/>
  <c r="C7" i="70"/>
  <c r="D7" i="70"/>
  <c r="P7" i="70" s="1"/>
  <c r="F7" i="70"/>
  <c r="R7" i="70" s="1"/>
  <c r="J7" i="70"/>
  <c r="V7" i="70" s="1"/>
  <c r="C8" i="70"/>
  <c r="O8" i="70" s="1"/>
  <c r="D8" i="70"/>
  <c r="P8" i="70" s="1"/>
  <c r="F8" i="70"/>
  <c r="R8" i="70" s="1"/>
  <c r="J8" i="70"/>
  <c r="V8" i="70" s="1"/>
  <c r="C9" i="70"/>
  <c r="O9" i="70" s="1"/>
  <c r="D9" i="70"/>
  <c r="P9" i="70" s="1"/>
  <c r="F9" i="70"/>
  <c r="R9" i="70" s="1"/>
  <c r="J9" i="70"/>
  <c r="V9" i="70" s="1"/>
  <c r="C10" i="70"/>
  <c r="O10" i="70" s="1"/>
  <c r="D10" i="70"/>
  <c r="P10" i="70" s="1"/>
  <c r="F10" i="70"/>
  <c r="R10" i="70" s="1"/>
  <c r="J10" i="70"/>
  <c r="V10" i="70" s="1"/>
  <c r="C11" i="70"/>
  <c r="C10" i="73" s="1"/>
  <c r="D11" i="70"/>
  <c r="P11" i="70" s="1"/>
  <c r="F11" i="70"/>
  <c r="R11" i="70" s="1"/>
  <c r="J11" i="70"/>
  <c r="V11" i="70" s="1"/>
  <c r="C12" i="70"/>
  <c r="O12" i="70" s="1"/>
  <c r="D12" i="70"/>
  <c r="P12" i="70" s="1"/>
  <c r="F12" i="70"/>
  <c r="R12" i="70" s="1"/>
  <c r="J12" i="70"/>
  <c r="V12" i="70" s="1"/>
  <c r="C13" i="70"/>
  <c r="L13" i="70" s="1"/>
  <c r="D13" i="70"/>
  <c r="P13" i="70" s="1"/>
  <c r="F13" i="70"/>
  <c r="R13" i="70" s="1"/>
  <c r="J13" i="70"/>
  <c r="V13" i="70" s="1"/>
  <c r="C14" i="70"/>
  <c r="L14" i="70" s="1"/>
  <c r="D14" i="70"/>
  <c r="P14" i="70" s="1"/>
  <c r="F14" i="70"/>
  <c r="R14" i="70" s="1"/>
  <c r="J14" i="70"/>
  <c r="V14" i="70" s="1"/>
  <c r="C15" i="70"/>
  <c r="C14" i="73" s="1"/>
  <c r="D15" i="70"/>
  <c r="P15" i="70" s="1"/>
  <c r="F15" i="70"/>
  <c r="R15" i="70" s="1"/>
  <c r="J15" i="70"/>
  <c r="V15" i="70" s="1"/>
  <c r="C16" i="70"/>
  <c r="O16" i="70" s="1"/>
  <c r="D16" i="70"/>
  <c r="P16" i="70" s="1"/>
  <c r="F16" i="70"/>
  <c r="R16" i="70" s="1"/>
  <c r="J16" i="70"/>
  <c r="V16" i="70" s="1"/>
  <c r="C17" i="70"/>
  <c r="O17" i="70" s="1"/>
  <c r="D17" i="70"/>
  <c r="P17" i="70" s="1"/>
  <c r="F17" i="70"/>
  <c r="R17" i="70" s="1"/>
  <c r="J17" i="70"/>
  <c r="V17" i="70" s="1"/>
  <c r="C18" i="70"/>
  <c r="O18" i="70" s="1"/>
  <c r="D18" i="70"/>
  <c r="P18" i="70" s="1"/>
  <c r="F18" i="70"/>
  <c r="R18" i="70" s="1"/>
  <c r="J18" i="70"/>
  <c r="V18" i="70" s="1"/>
  <c r="C19" i="70"/>
  <c r="C18" i="73" s="1"/>
  <c r="D19" i="70"/>
  <c r="P19" i="70" s="1"/>
  <c r="F19" i="70"/>
  <c r="R19" i="70" s="1"/>
  <c r="J19" i="70"/>
  <c r="V19" i="70" s="1"/>
  <c r="C20" i="70"/>
  <c r="O20" i="70" s="1"/>
  <c r="D20" i="70"/>
  <c r="P20" i="70" s="1"/>
  <c r="F20" i="70"/>
  <c r="R20" i="70" s="1"/>
  <c r="J20" i="70"/>
  <c r="V20" i="70" s="1"/>
  <c r="C21" i="70"/>
  <c r="L21" i="70" s="1"/>
  <c r="D21" i="70"/>
  <c r="P21" i="70" s="1"/>
  <c r="F21" i="70"/>
  <c r="R21" i="70" s="1"/>
  <c r="J21" i="70"/>
  <c r="V21" i="70" s="1"/>
  <c r="C22" i="70"/>
  <c r="L22" i="70" s="1"/>
  <c r="D22" i="70"/>
  <c r="P22" i="70" s="1"/>
  <c r="F22" i="70"/>
  <c r="R22" i="70" s="1"/>
  <c r="J22" i="70"/>
  <c r="V22" i="70" s="1"/>
  <c r="C23" i="70"/>
  <c r="C22" i="73" s="1"/>
  <c r="D23" i="70"/>
  <c r="P23" i="70" s="1"/>
  <c r="F23" i="70"/>
  <c r="R23" i="70" s="1"/>
  <c r="J23" i="70"/>
  <c r="V23" i="70" s="1"/>
  <c r="C24" i="70"/>
  <c r="O24" i="70" s="1"/>
  <c r="D24" i="70"/>
  <c r="P24" i="70" s="1"/>
  <c r="F24" i="70"/>
  <c r="R24" i="70" s="1"/>
  <c r="J24" i="70"/>
  <c r="V24" i="70" s="1"/>
  <c r="C25" i="70"/>
  <c r="O25" i="70" s="1"/>
  <c r="D25" i="70"/>
  <c r="P25" i="70" s="1"/>
  <c r="F25" i="70"/>
  <c r="R25" i="70" s="1"/>
  <c r="J25" i="70"/>
  <c r="V25" i="70" s="1"/>
  <c r="C26" i="70"/>
  <c r="O26" i="70" s="1"/>
  <c r="D26" i="70"/>
  <c r="P26" i="70" s="1"/>
  <c r="F26" i="70"/>
  <c r="R26" i="70" s="1"/>
  <c r="J26" i="70"/>
  <c r="V26" i="70" s="1"/>
  <c r="C27" i="70"/>
  <c r="C26" i="73" s="1"/>
  <c r="D27" i="70"/>
  <c r="P27" i="70" s="1"/>
  <c r="F27" i="70"/>
  <c r="R27" i="70" s="1"/>
  <c r="J27" i="70"/>
  <c r="V27" i="70" s="1"/>
  <c r="C28" i="70"/>
  <c r="O28" i="70" s="1"/>
  <c r="D28" i="70"/>
  <c r="P28" i="70" s="1"/>
  <c r="F28" i="70"/>
  <c r="R28" i="70" s="1"/>
  <c r="J28" i="70"/>
  <c r="V28" i="70" s="1"/>
  <c r="C29" i="70"/>
  <c r="L29" i="70" s="1"/>
  <c r="D29" i="70"/>
  <c r="P29" i="70" s="1"/>
  <c r="F29" i="70"/>
  <c r="R29" i="70" s="1"/>
  <c r="J29" i="70"/>
  <c r="V29" i="70" s="1"/>
  <c r="C30" i="70"/>
  <c r="L30" i="70" s="1"/>
  <c r="D30" i="70"/>
  <c r="P30" i="70" s="1"/>
  <c r="F30" i="70"/>
  <c r="R30" i="70" s="1"/>
  <c r="J30" i="70"/>
  <c r="V30" i="70" s="1"/>
  <c r="C31" i="70"/>
  <c r="C30" i="73" s="1"/>
  <c r="D31" i="70"/>
  <c r="P31" i="70" s="1"/>
  <c r="F31" i="70"/>
  <c r="R31" i="70" s="1"/>
  <c r="J31" i="70"/>
  <c r="V31" i="70" s="1"/>
  <c r="J5" i="70"/>
  <c r="V5" i="70" s="1"/>
  <c r="F5" i="70"/>
  <c r="R5" i="70" s="1"/>
  <c r="D5" i="70"/>
  <c r="P5" i="70" s="1"/>
  <c r="C5" i="70"/>
  <c r="O5" i="70" s="1"/>
  <c r="V281" i="69"/>
  <c r="R287" i="69"/>
  <c r="T292" i="69"/>
  <c r="V297" i="69"/>
  <c r="R303" i="69"/>
  <c r="O298" i="69"/>
  <c r="S244" i="69"/>
  <c r="T246" i="69"/>
  <c r="R248" i="69"/>
  <c r="V249" i="69"/>
  <c r="U251" i="69"/>
  <c r="S253" i="69"/>
  <c r="P255" i="69"/>
  <c r="T256" i="69"/>
  <c r="T258" i="69"/>
  <c r="S260" i="69"/>
  <c r="U261" i="69"/>
  <c r="R263" i="69"/>
  <c r="U264" i="69"/>
  <c r="P267" i="69"/>
  <c r="U268" i="69"/>
  <c r="U243" i="69"/>
  <c r="O247" i="69"/>
  <c r="O257" i="69"/>
  <c r="O267" i="69"/>
  <c r="P210" i="69"/>
  <c r="R210" i="69"/>
  <c r="S210" i="69"/>
  <c r="T210" i="69"/>
  <c r="V210" i="69"/>
  <c r="P211" i="69"/>
  <c r="R211" i="69"/>
  <c r="S211" i="69"/>
  <c r="T211" i="69"/>
  <c r="U211" i="69"/>
  <c r="P212" i="69"/>
  <c r="R212" i="69"/>
  <c r="T212" i="69"/>
  <c r="V212" i="69"/>
  <c r="P213" i="69"/>
  <c r="S213" i="69"/>
  <c r="T213" i="69"/>
  <c r="U213" i="69"/>
  <c r="V213" i="69"/>
  <c r="P214" i="69"/>
  <c r="R214" i="69"/>
  <c r="S214" i="69"/>
  <c r="T214" i="69"/>
  <c r="V214" i="69"/>
  <c r="P215" i="69"/>
  <c r="R215" i="69"/>
  <c r="S215" i="69"/>
  <c r="T215" i="69"/>
  <c r="U215" i="69"/>
  <c r="V215" i="69"/>
  <c r="P216" i="69"/>
  <c r="R216" i="69"/>
  <c r="S216" i="69"/>
  <c r="T216" i="69"/>
  <c r="V216" i="69"/>
  <c r="P217" i="69"/>
  <c r="R217" i="69"/>
  <c r="T217" i="69"/>
  <c r="V217" i="69"/>
  <c r="P218" i="69"/>
  <c r="S218" i="69"/>
  <c r="T218" i="69"/>
  <c r="U218" i="69"/>
  <c r="V218" i="69"/>
  <c r="P219" i="69"/>
  <c r="R219" i="69"/>
  <c r="T219" i="69"/>
  <c r="U219" i="69"/>
  <c r="V219" i="69"/>
  <c r="P220" i="69"/>
  <c r="R220" i="69"/>
  <c r="S220" i="69"/>
  <c r="T220" i="69"/>
  <c r="V220" i="69"/>
  <c r="P221" i="69"/>
  <c r="R221" i="69"/>
  <c r="S221" i="69"/>
  <c r="U221" i="69"/>
  <c r="V221" i="69"/>
  <c r="S222" i="69"/>
  <c r="T222" i="69"/>
  <c r="U222" i="69"/>
  <c r="V222" i="69"/>
  <c r="R223" i="69"/>
  <c r="S223" i="69"/>
  <c r="T223" i="69"/>
  <c r="U223" i="69"/>
  <c r="V223" i="69"/>
  <c r="P224" i="69"/>
  <c r="R224" i="69"/>
  <c r="T224" i="69"/>
  <c r="U224" i="69"/>
  <c r="P225" i="69"/>
  <c r="S225" i="69"/>
  <c r="T225" i="69"/>
  <c r="U225" i="69"/>
  <c r="V225" i="69"/>
  <c r="P226" i="69"/>
  <c r="R226" i="69"/>
  <c r="S226" i="69"/>
  <c r="U226" i="69"/>
  <c r="P227" i="69"/>
  <c r="R227" i="69"/>
  <c r="S227" i="69"/>
  <c r="T227" i="69"/>
  <c r="U227" i="69"/>
  <c r="R228" i="69"/>
  <c r="S228" i="69"/>
  <c r="U228" i="69"/>
  <c r="P229" i="69"/>
  <c r="R229" i="69"/>
  <c r="S229" i="69"/>
  <c r="V229" i="69"/>
  <c r="P230" i="69"/>
  <c r="R230" i="69"/>
  <c r="S230" i="69"/>
  <c r="T230" i="69"/>
  <c r="U230" i="69"/>
  <c r="V230" i="69"/>
  <c r="P231" i="69"/>
  <c r="R231" i="69"/>
  <c r="S231" i="69"/>
  <c r="U231" i="69"/>
  <c r="V231" i="69"/>
  <c r="P232" i="69"/>
  <c r="R232" i="69"/>
  <c r="S232" i="69"/>
  <c r="T232" i="69"/>
  <c r="U232" i="69"/>
  <c r="V232" i="69"/>
  <c r="P233" i="69"/>
  <c r="R233" i="69"/>
  <c r="T233" i="69"/>
  <c r="V233" i="69"/>
  <c r="P234" i="69"/>
  <c r="R234" i="69"/>
  <c r="S234" i="69"/>
  <c r="T234" i="69"/>
  <c r="U234" i="69"/>
  <c r="V234" i="69"/>
  <c r="P235" i="69"/>
  <c r="R235" i="69"/>
  <c r="T235" i="69"/>
  <c r="U235" i="69"/>
  <c r="V235" i="69"/>
  <c r="U209" i="69"/>
  <c r="T209" i="69"/>
  <c r="S209" i="69"/>
  <c r="R209" i="69"/>
  <c r="P209" i="69"/>
  <c r="O209" i="69"/>
  <c r="O210" i="69"/>
  <c r="O211" i="69"/>
  <c r="O214" i="69"/>
  <c r="O215" i="69"/>
  <c r="O216" i="69"/>
  <c r="O217" i="69"/>
  <c r="O219" i="69"/>
  <c r="O220" i="69"/>
  <c r="O221" i="69"/>
  <c r="O222" i="69"/>
  <c r="O223" i="69"/>
  <c r="O224" i="69"/>
  <c r="O225" i="69"/>
  <c r="O226" i="69"/>
  <c r="O227" i="69"/>
  <c r="O229" i="69"/>
  <c r="O230" i="69"/>
  <c r="O231" i="69"/>
  <c r="O232" i="69"/>
  <c r="O233" i="69"/>
  <c r="O234" i="69"/>
  <c r="O235" i="69"/>
  <c r="P176" i="69"/>
  <c r="R176" i="69"/>
  <c r="S176" i="69"/>
  <c r="T176" i="69"/>
  <c r="U176" i="69"/>
  <c r="V176" i="69"/>
  <c r="P177" i="69"/>
  <c r="R177" i="69"/>
  <c r="S177" i="69"/>
  <c r="T177" i="69"/>
  <c r="U177" i="69"/>
  <c r="V177" i="69"/>
  <c r="P178" i="69"/>
  <c r="R178" i="69"/>
  <c r="S178" i="69"/>
  <c r="T178" i="69"/>
  <c r="U178" i="69"/>
  <c r="V178" i="69"/>
  <c r="P179" i="69"/>
  <c r="R179" i="69"/>
  <c r="S179" i="69"/>
  <c r="T179" i="69"/>
  <c r="U179" i="69"/>
  <c r="V179" i="69"/>
  <c r="P180" i="69"/>
  <c r="R180" i="69"/>
  <c r="S180" i="69"/>
  <c r="T180" i="69"/>
  <c r="U180" i="69"/>
  <c r="V180" i="69"/>
  <c r="P181" i="69"/>
  <c r="R181" i="69"/>
  <c r="S181" i="69"/>
  <c r="T181" i="69"/>
  <c r="U181" i="69"/>
  <c r="V181" i="69"/>
  <c r="P182" i="69"/>
  <c r="R182" i="69"/>
  <c r="S182" i="69"/>
  <c r="T182" i="69"/>
  <c r="U182" i="69"/>
  <c r="V182" i="69"/>
  <c r="P183" i="69"/>
  <c r="R183" i="69"/>
  <c r="S183" i="69"/>
  <c r="T183" i="69"/>
  <c r="U183" i="69"/>
  <c r="V183" i="69"/>
  <c r="P184" i="69"/>
  <c r="R184" i="69"/>
  <c r="S184" i="69"/>
  <c r="T184" i="69"/>
  <c r="U184" i="69"/>
  <c r="V184" i="69"/>
  <c r="P185" i="69"/>
  <c r="R185" i="69"/>
  <c r="S185" i="69"/>
  <c r="T185" i="69"/>
  <c r="U185" i="69"/>
  <c r="V185" i="69"/>
  <c r="P186" i="69"/>
  <c r="R186" i="69"/>
  <c r="S186" i="69"/>
  <c r="T186" i="69"/>
  <c r="U186" i="69"/>
  <c r="V186" i="69"/>
  <c r="P187" i="69"/>
  <c r="R187" i="69"/>
  <c r="S187" i="69"/>
  <c r="T187" i="69"/>
  <c r="U187" i="69"/>
  <c r="V187" i="69"/>
  <c r="P188" i="69"/>
  <c r="R188" i="69"/>
  <c r="S188" i="69"/>
  <c r="T188" i="69"/>
  <c r="U188" i="69"/>
  <c r="V188" i="69"/>
  <c r="P189" i="69"/>
  <c r="R189" i="69"/>
  <c r="S189" i="69"/>
  <c r="T189" i="69"/>
  <c r="U189" i="69"/>
  <c r="V189" i="69"/>
  <c r="P190" i="69"/>
  <c r="R190" i="69"/>
  <c r="S190" i="69"/>
  <c r="T190" i="69"/>
  <c r="U190" i="69"/>
  <c r="V190" i="69"/>
  <c r="P191" i="69"/>
  <c r="R191" i="69"/>
  <c r="S191" i="69"/>
  <c r="T191" i="69"/>
  <c r="U191" i="69"/>
  <c r="V191" i="69"/>
  <c r="P192" i="69"/>
  <c r="R192" i="69"/>
  <c r="S192" i="69"/>
  <c r="T192" i="69"/>
  <c r="U192" i="69"/>
  <c r="V192" i="69"/>
  <c r="P193" i="69"/>
  <c r="R193" i="69"/>
  <c r="S193" i="69"/>
  <c r="T193" i="69"/>
  <c r="U193" i="69"/>
  <c r="V193" i="69"/>
  <c r="P194" i="69"/>
  <c r="R194" i="69"/>
  <c r="S194" i="69"/>
  <c r="T194" i="69"/>
  <c r="U194" i="69"/>
  <c r="V194" i="69"/>
  <c r="P195" i="69"/>
  <c r="R195" i="69"/>
  <c r="S195" i="69"/>
  <c r="T195" i="69"/>
  <c r="U195" i="69"/>
  <c r="V195" i="69"/>
  <c r="P196" i="69"/>
  <c r="R196" i="69"/>
  <c r="S196" i="69"/>
  <c r="T196" i="69"/>
  <c r="U196" i="69"/>
  <c r="V196" i="69"/>
  <c r="P197" i="69"/>
  <c r="R197" i="69"/>
  <c r="S197" i="69"/>
  <c r="T197" i="69"/>
  <c r="U197" i="69"/>
  <c r="V197" i="69"/>
  <c r="P198" i="69"/>
  <c r="R198" i="69"/>
  <c r="S198" i="69"/>
  <c r="T198" i="69"/>
  <c r="U198" i="69"/>
  <c r="V198" i="69"/>
  <c r="P199" i="69"/>
  <c r="R199" i="69"/>
  <c r="S199" i="69"/>
  <c r="T199" i="69"/>
  <c r="U199" i="69"/>
  <c r="V199" i="69"/>
  <c r="P200" i="69"/>
  <c r="R200" i="69"/>
  <c r="S200" i="69"/>
  <c r="T200" i="69"/>
  <c r="U200" i="69"/>
  <c r="V200" i="69"/>
  <c r="P201" i="69"/>
  <c r="R201" i="69"/>
  <c r="S201" i="69"/>
  <c r="T201" i="69"/>
  <c r="U201" i="69"/>
  <c r="V201" i="69"/>
  <c r="V175" i="69"/>
  <c r="U175" i="69"/>
  <c r="T175" i="69"/>
  <c r="S175" i="69"/>
  <c r="R175" i="69"/>
  <c r="P175" i="69"/>
  <c r="O175" i="69"/>
  <c r="O176" i="69"/>
  <c r="O177" i="69"/>
  <c r="O178" i="69"/>
  <c r="O179" i="69"/>
  <c r="O180" i="69"/>
  <c r="O181" i="69"/>
  <c r="O182" i="69"/>
  <c r="O183" i="69"/>
  <c r="O184" i="69"/>
  <c r="O185" i="69"/>
  <c r="O186" i="69"/>
  <c r="O187" i="69"/>
  <c r="O188" i="69"/>
  <c r="O189" i="69"/>
  <c r="O190" i="69"/>
  <c r="O191" i="69"/>
  <c r="O192" i="69"/>
  <c r="O193" i="69"/>
  <c r="O194" i="69"/>
  <c r="O195" i="69"/>
  <c r="O196" i="69"/>
  <c r="O197" i="69"/>
  <c r="O198" i="69"/>
  <c r="O199" i="69"/>
  <c r="O200" i="69"/>
  <c r="O201" i="69"/>
  <c r="P146" i="69"/>
  <c r="R152" i="69"/>
  <c r="U158" i="69"/>
  <c r="P165" i="69"/>
  <c r="O153" i="69"/>
  <c r="U108" i="69"/>
  <c r="V108" i="69"/>
  <c r="U109" i="69"/>
  <c r="V109" i="69"/>
  <c r="U110" i="69"/>
  <c r="V110" i="69"/>
  <c r="U111" i="69"/>
  <c r="V111" i="69"/>
  <c r="U112" i="69"/>
  <c r="V112" i="69"/>
  <c r="U113" i="69"/>
  <c r="V113" i="69"/>
  <c r="U114" i="69"/>
  <c r="V114" i="69"/>
  <c r="U115" i="69"/>
  <c r="V115" i="69"/>
  <c r="U116" i="69"/>
  <c r="V117" i="69"/>
  <c r="U118" i="69"/>
  <c r="V119" i="69"/>
  <c r="U120" i="69"/>
  <c r="V120" i="69"/>
  <c r="V121" i="69"/>
  <c r="U122" i="69"/>
  <c r="V122" i="69"/>
  <c r="U123" i="69"/>
  <c r="V123" i="69"/>
  <c r="U124" i="69"/>
  <c r="V124" i="69"/>
  <c r="U125" i="69"/>
  <c r="V125" i="69"/>
  <c r="U126" i="69"/>
  <c r="V126" i="69"/>
  <c r="U127" i="69"/>
  <c r="V128" i="69"/>
  <c r="U129" i="69"/>
  <c r="V129" i="69"/>
  <c r="U130" i="69"/>
  <c r="U131" i="69"/>
  <c r="V131" i="69"/>
  <c r="U132" i="69"/>
  <c r="V132" i="69"/>
  <c r="U133" i="69"/>
  <c r="V133" i="69"/>
  <c r="V107" i="69"/>
  <c r="U107" i="69"/>
  <c r="S108" i="69"/>
  <c r="S109" i="69"/>
  <c r="T109" i="69"/>
  <c r="S110" i="69"/>
  <c r="T110" i="69"/>
  <c r="T111" i="69"/>
  <c r="S112" i="69"/>
  <c r="T112" i="69"/>
  <c r="S113" i="69"/>
  <c r="T113" i="69"/>
  <c r="S114" i="69"/>
  <c r="T114" i="69"/>
  <c r="S115" i="69"/>
  <c r="T115" i="69"/>
  <c r="S116" i="69"/>
  <c r="T116" i="69"/>
  <c r="S117" i="69"/>
  <c r="T117" i="69"/>
  <c r="S118" i="69"/>
  <c r="T118" i="69"/>
  <c r="S119" i="69"/>
  <c r="T119" i="69"/>
  <c r="S120" i="69"/>
  <c r="T120" i="69"/>
  <c r="S121" i="69"/>
  <c r="T121" i="69"/>
  <c r="T122" i="69"/>
  <c r="S123" i="69"/>
  <c r="T123" i="69"/>
  <c r="S124" i="69"/>
  <c r="S125" i="69"/>
  <c r="T125" i="69"/>
  <c r="S126" i="69"/>
  <c r="T126" i="69"/>
  <c r="S127" i="69"/>
  <c r="T127" i="69"/>
  <c r="S128" i="69"/>
  <c r="T128" i="69"/>
  <c r="S129" i="69"/>
  <c r="S130" i="69"/>
  <c r="T130" i="69"/>
  <c r="S131" i="69"/>
  <c r="T131" i="69"/>
  <c r="S132" i="69"/>
  <c r="T132" i="69"/>
  <c r="S133" i="69"/>
  <c r="T133" i="69"/>
  <c r="T107" i="69"/>
  <c r="S107" i="69"/>
  <c r="R108" i="69"/>
  <c r="R110" i="69"/>
  <c r="R111" i="69"/>
  <c r="R112" i="69"/>
  <c r="R113" i="69"/>
  <c r="R115" i="69"/>
  <c r="R116" i="69"/>
  <c r="R117" i="69"/>
  <c r="R118" i="69"/>
  <c r="R119" i="69"/>
  <c r="R120" i="69"/>
  <c r="R121" i="69"/>
  <c r="R122" i="69"/>
  <c r="R123" i="69"/>
  <c r="R124" i="69"/>
  <c r="R126" i="69"/>
  <c r="R127" i="69"/>
  <c r="R128" i="69"/>
  <c r="R129" i="69"/>
  <c r="R131" i="69"/>
  <c r="R132" i="69"/>
  <c r="R133" i="69"/>
  <c r="R107" i="69"/>
  <c r="P108" i="69"/>
  <c r="P109" i="69"/>
  <c r="P110" i="69"/>
  <c r="P111" i="69"/>
  <c r="P112" i="69"/>
  <c r="P114" i="69"/>
  <c r="P116" i="69"/>
  <c r="P117" i="69"/>
  <c r="P118" i="69"/>
  <c r="P119" i="69"/>
  <c r="P120" i="69"/>
  <c r="P121" i="69"/>
  <c r="P122" i="69"/>
  <c r="P123" i="69"/>
  <c r="P124" i="69"/>
  <c r="P125" i="69"/>
  <c r="P126" i="69"/>
  <c r="P127" i="69"/>
  <c r="P128" i="69"/>
  <c r="P129" i="69"/>
  <c r="P130" i="69"/>
  <c r="P132" i="69"/>
  <c r="P133" i="69"/>
  <c r="P107" i="69"/>
  <c r="O107" i="69"/>
  <c r="O108" i="69"/>
  <c r="O109" i="69"/>
  <c r="O110" i="69"/>
  <c r="O112" i="69"/>
  <c r="O113" i="69"/>
  <c r="O114" i="69"/>
  <c r="O115" i="69"/>
  <c r="O116" i="69"/>
  <c r="O117" i="69"/>
  <c r="O119" i="69"/>
  <c r="O121" i="69"/>
  <c r="O123" i="69"/>
  <c r="O124" i="69"/>
  <c r="O125" i="69"/>
  <c r="O126" i="69"/>
  <c r="O127" i="69"/>
  <c r="O128" i="69"/>
  <c r="O129" i="69"/>
  <c r="O130" i="69"/>
  <c r="O131" i="69"/>
  <c r="O132" i="69"/>
  <c r="O133" i="69"/>
  <c r="V75" i="69"/>
  <c r="V90" i="69"/>
  <c r="V95" i="69"/>
  <c r="U73" i="69"/>
  <c r="S81" i="69"/>
  <c r="S89" i="69"/>
  <c r="S97" i="69"/>
  <c r="R78" i="69"/>
  <c r="R86" i="69"/>
  <c r="R94" i="69"/>
  <c r="P75" i="69"/>
  <c r="P83" i="69"/>
  <c r="P91" i="69"/>
  <c r="P99" i="69"/>
  <c r="O79" i="69"/>
  <c r="O87" i="69"/>
  <c r="O95" i="69"/>
  <c r="V40" i="69"/>
  <c r="V41" i="69"/>
  <c r="V42" i="69"/>
  <c r="V43" i="69"/>
  <c r="V44" i="69"/>
  <c r="V45" i="69"/>
  <c r="V46" i="69"/>
  <c r="V47" i="69"/>
  <c r="V48" i="69"/>
  <c r="V49" i="69"/>
  <c r="V51" i="69"/>
  <c r="V52" i="69"/>
  <c r="V53" i="69"/>
  <c r="V54" i="69"/>
  <c r="V55" i="69"/>
  <c r="V56" i="69"/>
  <c r="V57" i="69"/>
  <c r="V58" i="69"/>
  <c r="V59" i="69"/>
  <c r="V60" i="69"/>
  <c r="V61" i="69"/>
  <c r="V62" i="69"/>
  <c r="V63" i="69"/>
  <c r="V64" i="69"/>
  <c r="V65" i="69"/>
  <c r="V39" i="69"/>
  <c r="U40" i="69"/>
  <c r="U42" i="69"/>
  <c r="U43" i="69"/>
  <c r="U44" i="69"/>
  <c r="U45" i="69"/>
  <c r="U46" i="69"/>
  <c r="U47" i="69"/>
  <c r="U48" i="69"/>
  <c r="U49" i="69"/>
  <c r="U50" i="69"/>
  <c r="U51" i="69"/>
  <c r="U52" i="69"/>
  <c r="U54" i="69"/>
  <c r="U55" i="69"/>
  <c r="U56" i="69"/>
  <c r="U57" i="69"/>
  <c r="U59" i="69"/>
  <c r="U60" i="69"/>
  <c r="U61" i="69"/>
  <c r="U62" i="69"/>
  <c r="U63" i="69"/>
  <c r="U64" i="69"/>
  <c r="U65" i="69"/>
  <c r="U39" i="69"/>
  <c r="S40" i="69"/>
  <c r="S41" i="69"/>
  <c r="S42" i="69"/>
  <c r="S43" i="69"/>
  <c r="S44" i="69"/>
  <c r="S45" i="69"/>
  <c r="S46" i="69"/>
  <c r="S48" i="69"/>
  <c r="S49" i="69"/>
  <c r="S50" i="69"/>
  <c r="S51" i="69"/>
  <c r="S53" i="69"/>
  <c r="S54" i="69"/>
  <c r="S55" i="69"/>
  <c r="S56" i="69"/>
  <c r="S57" i="69"/>
  <c r="S58" i="69"/>
  <c r="S59" i="69"/>
  <c r="S60" i="69"/>
  <c r="S61" i="69"/>
  <c r="S62" i="69"/>
  <c r="S63" i="69"/>
  <c r="S64" i="69"/>
  <c r="S65" i="69"/>
  <c r="S39" i="69"/>
  <c r="R40" i="69"/>
  <c r="R41" i="69"/>
  <c r="R42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39" i="69"/>
  <c r="P40" i="69"/>
  <c r="P41" i="69"/>
  <c r="P42" i="69"/>
  <c r="P43" i="69"/>
  <c r="P44" i="69"/>
  <c r="P45" i="69"/>
  <c r="P46" i="69"/>
  <c r="P47" i="69"/>
  <c r="P48" i="69"/>
  <c r="P50" i="69"/>
  <c r="P51" i="69"/>
  <c r="P52" i="69"/>
  <c r="P53" i="69"/>
  <c r="P54" i="69"/>
  <c r="P55" i="69"/>
  <c r="P56" i="69"/>
  <c r="P57" i="69"/>
  <c r="P59" i="69"/>
  <c r="P60" i="69"/>
  <c r="P62" i="69"/>
  <c r="P63" i="69"/>
  <c r="P64" i="69"/>
  <c r="P65" i="69"/>
  <c r="P39" i="69"/>
  <c r="O39" i="69"/>
  <c r="O65" i="69"/>
  <c r="O40" i="69"/>
  <c r="O41" i="69"/>
  <c r="O42" i="69"/>
  <c r="O43" i="69"/>
  <c r="O44" i="69"/>
  <c r="O45" i="69"/>
  <c r="O46" i="69"/>
  <c r="O48" i="69"/>
  <c r="O49" i="69"/>
  <c r="O50" i="69"/>
  <c r="O51" i="69"/>
  <c r="O53" i="69"/>
  <c r="O54" i="69"/>
  <c r="O55" i="69"/>
  <c r="O56" i="69"/>
  <c r="O57" i="69"/>
  <c r="O58" i="69"/>
  <c r="O60" i="69"/>
  <c r="O61" i="69"/>
  <c r="O62" i="69"/>
  <c r="O63" i="69"/>
  <c r="O64" i="69"/>
  <c r="U6" i="69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5" i="69"/>
  <c r="R6" i="69"/>
  <c r="R7" i="69"/>
  <c r="R8" i="69"/>
  <c r="R9" i="69"/>
  <c r="R10" i="69"/>
  <c r="R11" i="69"/>
  <c r="R12" i="69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5" i="69"/>
  <c r="P6" i="69"/>
  <c r="P7" i="69"/>
  <c r="P8" i="69"/>
  <c r="P9" i="69"/>
  <c r="P10" i="69"/>
  <c r="P11" i="69"/>
  <c r="P12" i="69"/>
  <c r="P13" i="69"/>
  <c r="P14" i="69"/>
  <c r="P15" i="69"/>
  <c r="P16" i="69"/>
  <c r="P17" i="69"/>
  <c r="P18" i="69"/>
  <c r="P19" i="69"/>
  <c r="P20" i="69"/>
  <c r="P21" i="69"/>
  <c r="P22" i="69"/>
  <c r="P23" i="69"/>
  <c r="P24" i="69"/>
  <c r="P25" i="69"/>
  <c r="P26" i="69"/>
  <c r="P27" i="69"/>
  <c r="P28" i="69"/>
  <c r="P29" i="69"/>
  <c r="P30" i="69"/>
  <c r="P31" i="69"/>
  <c r="P5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E16" i="75"/>
  <c r="E36" i="75"/>
  <c r="E37" i="75"/>
  <c r="E38" i="75"/>
  <c r="E39" i="75"/>
  <c r="E40" i="75"/>
  <c r="E41" i="75"/>
  <c r="E42" i="75"/>
  <c r="E43" i="75"/>
  <c r="E44" i="75"/>
  <c r="E45" i="75"/>
  <c r="E46" i="75"/>
  <c r="E47" i="75"/>
  <c r="E48" i="75"/>
  <c r="E49" i="75"/>
  <c r="E50" i="75"/>
  <c r="E51" i="75"/>
  <c r="E52" i="75"/>
  <c r="E53" i="75"/>
  <c r="E54" i="75"/>
  <c r="E55" i="75"/>
  <c r="E56" i="75"/>
  <c r="E57" i="75"/>
  <c r="E58" i="75"/>
  <c r="E59" i="75"/>
  <c r="E60" i="75"/>
  <c r="E61" i="75"/>
  <c r="E62" i="75"/>
  <c r="E63" i="75"/>
  <c r="E64" i="75"/>
  <c r="E65" i="75"/>
  <c r="E66" i="75"/>
  <c r="E67" i="75"/>
  <c r="E68" i="75"/>
  <c r="E69" i="75"/>
  <c r="E70" i="75"/>
  <c r="E71" i="75"/>
  <c r="E72" i="75"/>
  <c r="E73" i="75"/>
  <c r="E74" i="75"/>
  <c r="E75" i="75"/>
  <c r="E76" i="75"/>
  <c r="E77" i="75"/>
  <c r="E78" i="75"/>
  <c r="E79" i="75"/>
  <c r="E80" i="75"/>
  <c r="E81" i="75"/>
  <c r="E82" i="75"/>
  <c r="E83" i="75"/>
  <c r="E84" i="75"/>
  <c r="E85" i="75"/>
  <c r="E86" i="75"/>
  <c r="E87" i="75"/>
  <c r="E88" i="75"/>
  <c r="E89" i="75"/>
  <c r="E90" i="75"/>
  <c r="E91" i="75"/>
  <c r="E92" i="75"/>
  <c r="E93" i="75"/>
  <c r="E94" i="75"/>
  <c r="E95" i="75"/>
  <c r="E96" i="75"/>
  <c r="E97" i="75"/>
  <c r="E98" i="75"/>
  <c r="E99" i="75"/>
  <c r="E100" i="75"/>
  <c r="E101" i="75"/>
  <c r="E102" i="75"/>
  <c r="E103" i="75"/>
  <c r="E104" i="75"/>
  <c r="E105" i="75"/>
  <c r="E106" i="75"/>
  <c r="E107" i="75"/>
  <c r="E108" i="75"/>
  <c r="E109" i="75"/>
  <c r="E110" i="75"/>
  <c r="E111" i="75"/>
  <c r="E112" i="75"/>
  <c r="E113" i="75"/>
  <c r="E114" i="75"/>
  <c r="E115" i="75"/>
  <c r="E116" i="75"/>
  <c r="E117" i="75"/>
  <c r="E118" i="75"/>
  <c r="E119" i="75"/>
  <c r="E120" i="75"/>
  <c r="E121" i="75"/>
  <c r="E122" i="75"/>
  <c r="E123" i="75"/>
  <c r="E124" i="75"/>
  <c r="E125" i="75"/>
  <c r="E126" i="75"/>
  <c r="E127" i="75"/>
  <c r="E128" i="75"/>
  <c r="E129" i="75"/>
  <c r="E130" i="75"/>
  <c r="E131" i="75"/>
  <c r="E132" i="75"/>
  <c r="E133" i="75"/>
  <c r="E134" i="75"/>
  <c r="E135" i="75"/>
  <c r="E136" i="75"/>
  <c r="E137" i="75"/>
  <c r="E138" i="75"/>
  <c r="E139" i="75"/>
  <c r="E140" i="75"/>
  <c r="E141" i="75"/>
  <c r="E142" i="75"/>
  <c r="E143" i="75"/>
  <c r="E144" i="75"/>
  <c r="E145" i="75"/>
  <c r="E146" i="75"/>
  <c r="E147" i="75"/>
  <c r="E148" i="75"/>
  <c r="E149" i="75"/>
  <c r="E150" i="75"/>
  <c r="E151" i="75"/>
  <c r="E152" i="75"/>
  <c r="E153" i="75"/>
  <c r="E154" i="75"/>
  <c r="E155" i="75"/>
  <c r="E156" i="75"/>
  <c r="E157" i="75"/>
  <c r="E158" i="75"/>
  <c r="E159" i="75"/>
  <c r="E160" i="75"/>
  <c r="E161" i="75"/>
  <c r="E17" i="75"/>
  <c r="E18" i="75"/>
  <c r="E19" i="75"/>
  <c r="E20" i="75"/>
  <c r="E21" i="75"/>
  <c r="E22" i="75"/>
  <c r="E23" i="75"/>
  <c r="E24" i="75"/>
  <c r="E25" i="75"/>
  <c r="E26" i="75"/>
  <c r="E27" i="75"/>
  <c r="E28" i="75"/>
  <c r="E29" i="75"/>
  <c r="E30" i="75"/>
  <c r="E31" i="75"/>
  <c r="E32" i="75"/>
  <c r="E33" i="75"/>
  <c r="E34" i="75"/>
  <c r="E35" i="75"/>
  <c r="K268" i="73"/>
  <c r="I268" i="73"/>
  <c r="H268" i="73"/>
  <c r="G268" i="73"/>
  <c r="E268" i="73"/>
  <c r="C268" i="73"/>
  <c r="B268" i="73"/>
  <c r="K267" i="73"/>
  <c r="I267" i="73"/>
  <c r="H267" i="73"/>
  <c r="G267" i="73"/>
  <c r="E267" i="73"/>
  <c r="C267" i="73"/>
  <c r="B267" i="73"/>
  <c r="K266" i="73"/>
  <c r="J266" i="73"/>
  <c r="I266" i="73"/>
  <c r="H266" i="73"/>
  <c r="G266" i="73"/>
  <c r="E266" i="73"/>
  <c r="C266" i="73"/>
  <c r="B266" i="73"/>
  <c r="K265" i="73"/>
  <c r="I265" i="73"/>
  <c r="H265" i="73"/>
  <c r="G265" i="73"/>
  <c r="E265" i="73"/>
  <c r="C265" i="73"/>
  <c r="B265" i="73"/>
  <c r="K264" i="73"/>
  <c r="I264" i="73"/>
  <c r="H264" i="73"/>
  <c r="G264" i="73"/>
  <c r="F264" i="73"/>
  <c r="E264" i="73"/>
  <c r="C264" i="73"/>
  <c r="B264" i="73"/>
  <c r="K263" i="73"/>
  <c r="I263" i="73"/>
  <c r="H263" i="73"/>
  <c r="G263" i="73"/>
  <c r="E263" i="73"/>
  <c r="C263" i="73"/>
  <c r="B263" i="73"/>
  <c r="K262" i="73"/>
  <c r="J262" i="73"/>
  <c r="I262" i="73"/>
  <c r="H262" i="73"/>
  <c r="G262" i="73"/>
  <c r="E262" i="73"/>
  <c r="C262" i="73"/>
  <c r="B262" i="73"/>
  <c r="K261" i="73"/>
  <c r="J261" i="73"/>
  <c r="I261" i="73"/>
  <c r="H261" i="73"/>
  <c r="G261" i="73"/>
  <c r="F261" i="73"/>
  <c r="E261" i="73"/>
  <c r="C261" i="73"/>
  <c r="B261" i="73"/>
  <c r="K260" i="73"/>
  <c r="J260" i="73"/>
  <c r="I260" i="73"/>
  <c r="H260" i="73"/>
  <c r="G260" i="73"/>
  <c r="F260" i="73"/>
  <c r="E260" i="73"/>
  <c r="C260" i="73"/>
  <c r="B260" i="73"/>
  <c r="K259" i="73"/>
  <c r="J259" i="73"/>
  <c r="I259" i="73"/>
  <c r="H259" i="73"/>
  <c r="G259" i="73"/>
  <c r="F259" i="73"/>
  <c r="E259" i="73"/>
  <c r="D259" i="73"/>
  <c r="C259" i="73"/>
  <c r="B259" i="73"/>
  <c r="K258" i="73"/>
  <c r="J258" i="73"/>
  <c r="I258" i="73"/>
  <c r="H258" i="73"/>
  <c r="G258" i="73"/>
  <c r="F258" i="73"/>
  <c r="E258" i="73"/>
  <c r="C258" i="73"/>
  <c r="B258" i="73"/>
  <c r="K257" i="73"/>
  <c r="J257" i="73"/>
  <c r="I257" i="73"/>
  <c r="H257" i="73"/>
  <c r="G257" i="73"/>
  <c r="F257" i="73"/>
  <c r="E257" i="73"/>
  <c r="C257" i="73"/>
  <c r="B257" i="73"/>
  <c r="K256" i="73"/>
  <c r="J256" i="73"/>
  <c r="I256" i="73"/>
  <c r="H256" i="73"/>
  <c r="G256" i="73"/>
  <c r="F256" i="73"/>
  <c r="E256" i="73"/>
  <c r="C256" i="73"/>
  <c r="B256" i="73"/>
  <c r="K255" i="73"/>
  <c r="J255" i="73"/>
  <c r="I255" i="73"/>
  <c r="H255" i="73"/>
  <c r="G255" i="73"/>
  <c r="F255" i="73"/>
  <c r="E255" i="73"/>
  <c r="D255" i="73"/>
  <c r="C255" i="73"/>
  <c r="B255" i="73"/>
  <c r="K254" i="73"/>
  <c r="J254" i="73"/>
  <c r="I254" i="73"/>
  <c r="H254" i="73"/>
  <c r="G254" i="73"/>
  <c r="F254" i="73"/>
  <c r="E254" i="73"/>
  <c r="C254" i="73"/>
  <c r="B254" i="73"/>
  <c r="K253" i="73"/>
  <c r="J253" i="73"/>
  <c r="I253" i="73"/>
  <c r="H253" i="73"/>
  <c r="G253" i="73"/>
  <c r="F253" i="73"/>
  <c r="E253" i="73"/>
  <c r="C253" i="73"/>
  <c r="B253" i="73"/>
  <c r="K252" i="73"/>
  <c r="J252" i="73"/>
  <c r="I252" i="73"/>
  <c r="H252" i="73"/>
  <c r="G252" i="73"/>
  <c r="F252" i="73"/>
  <c r="E252" i="73"/>
  <c r="C252" i="73"/>
  <c r="B252" i="73"/>
  <c r="K251" i="73"/>
  <c r="J251" i="73"/>
  <c r="I251" i="73"/>
  <c r="H251" i="73"/>
  <c r="G251" i="73"/>
  <c r="F251" i="73"/>
  <c r="E251" i="73"/>
  <c r="D251" i="73"/>
  <c r="C251" i="73"/>
  <c r="B251" i="73"/>
  <c r="K250" i="73"/>
  <c r="J250" i="73"/>
  <c r="I250" i="73"/>
  <c r="H250" i="73"/>
  <c r="G250" i="73"/>
  <c r="F250" i="73"/>
  <c r="E250" i="73"/>
  <c r="C250" i="73"/>
  <c r="B250" i="73"/>
  <c r="K249" i="73"/>
  <c r="J249" i="73"/>
  <c r="I249" i="73"/>
  <c r="H249" i="73"/>
  <c r="G249" i="73"/>
  <c r="F249" i="73"/>
  <c r="E249" i="73"/>
  <c r="C249" i="73"/>
  <c r="B249" i="73"/>
  <c r="K248" i="73"/>
  <c r="J248" i="73"/>
  <c r="I248" i="73"/>
  <c r="H248" i="73"/>
  <c r="G248" i="73"/>
  <c r="F248" i="73"/>
  <c r="E248" i="73"/>
  <c r="C248" i="73"/>
  <c r="B248" i="73"/>
  <c r="K247" i="73"/>
  <c r="J247" i="73"/>
  <c r="I247" i="73"/>
  <c r="H247" i="73"/>
  <c r="G247" i="73"/>
  <c r="F247" i="73"/>
  <c r="E247" i="73"/>
  <c r="D247" i="73"/>
  <c r="C247" i="73"/>
  <c r="B247" i="73"/>
  <c r="K246" i="73"/>
  <c r="J246" i="73"/>
  <c r="I246" i="73"/>
  <c r="H246" i="73"/>
  <c r="G246" i="73"/>
  <c r="F246" i="73"/>
  <c r="E246" i="73"/>
  <c r="C246" i="73"/>
  <c r="B246" i="73"/>
  <c r="K245" i="73"/>
  <c r="J245" i="73"/>
  <c r="I245" i="73"/>
  <c r="H245" i="73"/>
  <c r="G245" i="73"/>
  <c r="F245" i="73"/>
  <c r="E245" i="73"/>
  <c r="C245" i="73"/>
  <c r="B245" i="73"/>
  <c r="K244" i="73"/>
  <c r="J244" i="73"/>
  <c r="I244" i="73"/>
  <c r="H244" i="73"/>
  <c r="G244" i="73"/>
  <c r="F244" i="73"/>
  <c r="E244" i="73"/>
  <c r="C244" i="73"/>
  <c r="B244" i="73"/>
  <c r="K243" i="73"/>
  <c r="J243" i="73"/>
  <c r="I243" i="73"/>
  <c r="H243" i="73"/>
  <c r="G243" i="73"/>
  <c r="F243" i="73"/>
  <c r="E243" i="73"/>
  <c r="D243" i="73"/>
  <c r="C243" i="73"/>
  <c r="B243" i="73"/>
  <c r="K242" i="73"/>
  <c r="J242" i="73"/>
  <c r="I242" i="73"/>
  <c r="H242" i="73"/>
  <c r="G242" i="73"/>
  <c r="E242" i="73"/>
  <c r="C242" i="73"/>
  <c r="B242" i="73"/>
  <c r="K234" i="73"/>
  <c r="J234" i="73"/>
  <c r="I234" i="73"/>
  <c r="H234" i="73"/>
  <c r="F234" i="73"/>
  <c r="E234" i="73"/>
  <c r="D234" i="73"/>
  <c r="B234" i="73"/>
  <c r="K233" i="73"/>
  <c r="J233" i="73"/>
  <c r="I233" i="73"/>
  <c r="H233" i="73"/>
  <c r="F233" i="73"/>
  <c r="E233" i="73"/>
  <c r="D233" i="73"/>
  <c r="C233" i="73"/>
  <c r="B233" i="73"/>
  <c r="K232" i="73"/>
  <c r="J232" i="73"/>
  <c r="I232" i="73"/>
  <c r="H232" i="73"/>
  <c r="F232" i="73"/>
  <c r="E232" i="73"/>
  <c r="D232" i="73"/>
  <c r="B232" i="73"/>
  <c r="K231" i="73"/>
  <c r="J231" i="73"/>
  <c r="I231" i="73"/>
  <c r="H231" i="73"/>
  <c r="G231" i="73"/>
  <c r="F231" i="73"/>
  <c r="E231" i="73"/>
  <c r="D231" i="73"/>
  <c r="B231" i="73"/>
  <c r="K230" i="73"/>
  <c r="J230" i="73"/>
  <c r="I230" i="73"/>
  <c r="H230" i="73"/>
  <c r="F230" i="73"/>
  <c r="E230" i="73"/>
  <c r="D230" i="73"/>
  <c r="B230" i="73"/>
  <c r="K229" i="73"/>
  <c r="J229" i="73"/>
  <c r="I229" i="73"/>
  <c r="H229" i="73"/>
  <c r="F229" i="73"/>
  <c r="E229" i="73"/>
  <c r="D229" i="73"/>
  <c r="C229" i="73"/>
  <c r="B229" i="73"/>
  <c r="K228" i="73"/>
  <c r="J228" i="73"/>
  <c r="I228" i="73"/>
  <c r="H228" i="73"/>
  <c r="F228" i="73"/>
  <c r="E228" i="73"/>
  <c r="D228" i="73"/>
  <c r="B228" i="73"/>
  <c r="K227" i="73"/>
  <c r="J227" i="73"/>
  <c r="I227" i="73"/>
  <c r="H227" i="73"/>
  <c r="G227" i="73"/>
  <c r="F227" i="73"/>
  <c r="E227" i="73"/>
  <c r="D227" i="73"/>
  <c r="B227" i="73"/>
  <c r="K226" i="73"/>
  <c r="J226" i="73"/>
  <c r="I226" i="73"/>
  <c r="H226" i="73"/>
  <c r="F226" i="73"/>
  <c r="E226" i="73"/>
  <c r="D226" i="73"/>
  <c r="B226" i="73"/>
  <c r="K225" i="73"/>
  <c r="J225" i="73"/>
  <c r="I225" i="73"/>
  <c r="H225" i="73"/>
  <c r="F225" i="73"/>
  <c r="E225" i="73"/>
  <c r="D225" i="73"/>
  <c r="C225" i="73"/>
  <c r="B225" i="73"/>
  <c r="K224" i="73"/>
  <c r="J224" i="73"/>
  <c r="I224" i="73"/>
  <c r="H224" i="73"/>
  <c r="F224" i="73"/>
  <c r="E224" i="73"/>
  <c r="D224" i="73"/>
  <c r="B224" i="73"/>
  <c r="K223" i="73"/>
  <c r="J223" i="73"/>
  <c r="I223" i="73"/>
  <c r="H223" i="73"/>
  <c r="G223" i="73"/>
  <c r="F223" i="73"/>
  <c r="E223" i="73"/>
  <c r="D223" i="73"/>
  <c r="B223" i="73"/>
  <c r="K222" i="73"/>
  <c r="J222" i="73"/>
  <c r="I222" i="73"/>
  <c r="H222" i="73"/>
  <c r="F222" i="73"/>
  <c r="E222" i="73"/>
  <c r="D222" i="73"/>
  <c r="C222" i="73"/>
  <c r="B222" i="73"/>
  <c r="K221" i="73"/>
  <c r="J221" i="73"/>
  <c r="I221" i="73"/>
  <c r="H221" i="73"/>
  <c r="G221" i="73"/>
  <c r="F221" i="73"/>
  <c r="E221" i="73"/>
  <c r="D221" i="73"/>
  <c r="C221" i="73"/>
  <c r="B221" i="73"/>
  <c r="K220" i="73"/>
  <c r="J220" i="73"/>
  <c r="I220" i="73"/>
  <c r="H220" i="73"/>
  <c r="G220" i="73"/>
  <c r="F220" i="73"/>
  <c r="E220" i="73"/>
  <c r="D220" i="73"/>
  <c r="C220" i="73"/>
  <c r="B220" i="73"/>
  <c r="K219" i="73"/>
  <c r="J219" i="73"/>
  <c r="I219" i="73"/>
  <c r="H219" i="73"/>
  <c r="G219" i="73"/>
  <c r="F219" i="73"/>
  <c r="E219" i="73"/>
  <c r="D219" i="73"/>
  <c r="C219" i="73"/>
  <c r="B219" i="73"/>
  <c r="K218" i="73"/>
  <c r="J218" i="73"/>
  <c r="I218" i="73"/>
  <c r="H218" i="73"/>
  <c r="F218" i="73"/>
  <c r="E218" i="73"/>
  <c r="D218" i="73"/>
  <c r="C218" i="73"/>
  <c r="B218" i="73"/>
  <c r="K217" i="73"/>
  <c r="J217" i="73"/>
  <c r="I217" i="73"/>
  <c r="H217" i="73"/>
  <c r="G217" i="73"/>
  <c r="F217" i="73"/>
  <c r="E217" i="73"/>
  <c r="D217" i="73"/>
  <c r="C217" i="73"/>
  <c r="B217" i="73"/>
  <c r="K216" i="73"/>
  <c r="J216" i="73"/>
  <c r="I216" i="73"/>
  <c r="H216" i="73"/>
  <c r="G216" i="73"/>
  <c r="F216" i="73"/>
  <c r="E216" i="73"/>
  <c r="D216" i="73"/>
  <c r="C216" i="73"/>
  <c r="B216" i="73"/>
  <c r="K215" i="73"/>
  <c r="J215" i="73"/>
  <c r="I215" i="73"/>
  <c r="H215" i="73"/>
  <c r="G215" i="73"/>
  <c r="F215" i="73"/>
  <c r="E215" i="73"/>
  <c r="D215" i="73"/>
  <c r="C215" i="73"/>
  <c r="B215" i="73"/>
  <c r="K214" i="73"/>
  <c r="J214" i="73"/>
  <c r="I214" i="73"/>
  <c r="H214" i="73"/>
  <c r="F214" i="73"/>
  <c r="E214" i="73"/>
  <c r="D214" i="73"/>
  <c r="C214" i="73"/>
  <c r="B214" i="73"/>
  <c r="K213" i="73"/>
  <c r="J213" i="73"/>
  <c r="I213" i="73"/>
  <c r="H213" i="73"/>
  <c r="G213" i="73"/>
  <c r="F213" i="73"/>
  <c r="E213" i="73"/>
  <c r="D213" i="73"/>
  <c r="C213" i="73"/>
  <c r="B213" i="73"/>
  <c r="K212" i="73"/>
  <c r="J212" i="73"/>
  <c r="I212" i="73"/>
  <c r="H212" i="73"/>
  <c r="G212" i="73"/>
  <c r="F212" i="73"/>
  <c r="E212" i="73"/>
  <c r="D212" i="73"/>
  <c r="C212" i="73"/>
  <c r="B212" i="73"/>
  <c r="K211" i="73"/>
  <c r="J211" i="73"/>
  <c r="I211" i="73"/>
  <c r="H211" i="73"/>
  <c r="G211" i="73"/>
  <c r="F211" i="73"/>
  <c r="E211" i="73"/>
  <c r="D211" i="73"/>
  <c r="C211" i="73"/>
  <c r="B211" i="73"/>
  <c r="K210" i="73"/>
  <c r="J210" i="73"/>
  <c r="I210" i="73"/>
  <c r="H210" i="73"/>
  <c r="F210" i="73"/>
  <c r="E210" i="73"/>
  <c r="D210" i="73"/>
  <c r="C210" i="73"/>
  <c r="B210" i="73"/>
  <c r="K209" i="73"/>
  <c r="J209" i="73"/>
  <c r="I209" i="73"/>
  <c r="H209" i="73"/>
  <c r="G209" i="73"/>
  <c r="F209" i="73"/>
  <c r="E209" i="73"/>
  <c r="D209" i="73"/>
  <c r="C209" i="73"/>
  <c r="B209" i="73"/>
  <c r="K208" i="73"/>
  <c r="J208" i="73"/>
  <c r="I208" i="73"/>
  <c r="H208" i="73"/>
  <c r="F208" i="73"/>
  <c r="E208" i="73"/>
  <c r="D208" i="73"/>
  <c r="C208" i="73"/>
  <c r="B208" i="73"/>
  <c r="K200" i="73"/>
  <c r="J200" i="73"/>
  <c r="I200" i="73"/>
  <c r="H200" i="73"/>
  <c r="F200" i="73"/>
  <c r="E200" i="73"/>
  <c r="B200" i="73"/>
  <c r="K199" i="73"/>
  <c r="I199" i="73"/>
  <c r="H199" i="73"/>
  <c r="F199" i="73"/>
  <c r="E199" i="73"/>
  <c r="D199" i="73"/>
  <c r="B199" i="73"/>
  <c r="K198" i="73"/>
  <c r="I198" i="73"/>
  <c r="H198" i="73"/>
  <c r="F198" i="73"/>
  <c r="E198" i="73"/>
  <c r="B198" i="73"/>
  <c r="K197" i="73"/>
  <c r="J197" i="73"/>
  <c r="I197" i="73"/>
  <c r="H197" i="73"/>
  <c r="E197" i="73"/>
  <c r="D197" i="73"/>
  <c r="B197" i="73"/>
  <c r="K196" i="73"/>
  <c r="J196" i="73"/>
  <c r="I196" i="73"/>
  <c r="H196" i="73"/>
  <c r="E196" i="73"/>
  <c r="D196" i="73"/>
  <c r="B196" i="73"/>
  <c r="K195" i="73"/>
  <c r="I195" i="73"/>
  <c r="H195" i="73"/>
  <c r="F195" i="73"/>
  <c r="E195" i="73"/>
  <c r="D195" i="73"/>
  <c r="B195" i="73"/>
  <c r="K194" i="73"/>
  <c r="I194" i="73"/>
  <c r="H194" i="73"/>
  <c r="F194" i="73"/>
  <c r="E194" i="73"/>
  <c r="B194" i="73"/>
  <c r="K193" i="73"/>
  <c r="J193" i="73"/>
  <c r="I193" i="73"/>
  <c r="H193" i="73"/>
  <c r="G193" i="73"/>
  <c r="E193" i="73"/>
  <c r="D193" i="73"/>
  <c r="B193" i="73"/>
  <c r="K192" i="73"/>
  <c r="J192" i="73"/>
  <c r="I192" i="73"/>
  <c r="H192" i="73"/>
  <c r="F192" i="73"/>
  <c r="E192" i="73"/>
  <c r="D192" i="73"/>
  <c r="B192" i="73"/>
  <c r="K191" i="73"/>
  <c r="I191" i="73"/>
  <c r="H191" i="73"/>
  <c r="F191" i="73"/>
  <c r="E191" i="73"/>
  <c r="D191" i="73"/>
  <c r="B191" i="73"/>
  <c r="K190" i="73"/>
  <c r="J190" i="73"/>
  <c r="I190" i="73"/>
  <c r="H190" i="73"/>
  <c r="G190" i="73"/>
  <c r="F190" i="73"/>
  <c r="E190" i="73"/>
  <c r="C190" i="73"/>
  <c r="B190" i="73"/>
  <c r="K189" i="73"/>
  <c r="J189" i="73"/>
  <c r="I189" i="73"/>
  <c r="H189" i="73"/>
  <c r="G189" i="73"/>
  <c r="E189" i="73"/>
  <c r="D189" i="73"/>
  <c r="C189" i="73"/>
  <c r="B189" i="73"/>
  <c r="K188" i="73"/>
  <c r="J188" i="73"/>
  <c r="I188" i="73"/>
  <c r="H188" i="73"/>
  <c r="F188" i="73"/>
  <c r="E188" i="73"/>
  <c r="D188" i="73"/>
  <c r="B188" i="73"/>
  <c r="K187" i="73"/>
  <c r="I187" i="73"/>
  <c r="H187" i="73"/>
  <c r="G187" i="73"/>
  <c r="F187" i="73"/>
  <c r="E187" i="73"/>
  <c r="D187" i="73"/>
  <c r="B187" i="73"/>
  <c r="K186" i="73"/>
  <c r="J186" i="73"/>
  <c r="I186" i="73"/>
  <c r="H186" i="73"/>
  <c r="G186" i="73"/>
  <c r="F186" i="73"/>
  <c r="E186" i="73"/>
  <c r="C186" i="73"/>
  <c r="B186" i="73"/>
  <c r="K185" i="73"/>
  <c r="J185" i="73"/>
  <c r="I185" i="73"/>
  <c r="H185" i="73"/>
  <c r="G185" i="73"/>
  <c r="E185" i="73"/>
  <c r="D185" i="73"/>
  <c r="C185" i="73"/>
  <c r="B185" i="73"/>
  <c r="K184" i="73"/>
  <c r="J184" i="73"/>
  <c r="I184" i="73"/>
  <c r="H184" i="73"/>
  <c r="F184" i="73"/>
  <c r="E184" i="73"/>
  <c r="D184" i="73"/>
  <c r="C184" i="73"/>
  <c r="B184" i="73"/>
  <c r="K183" i="73"/>
  <c r="I183" i="73"/>
  <c r="H183" i="73"/>
  <c r="G183" i="73"/>
  <c r="F183" i="73"/>
  <c r="E183" i="73"/>
  <c r="D183" i="73"/>
  <c r="B183" i="73"/>
  <c r="K182" i="73"/>
  <c r="J182" i="73"/>
  <c r="I182" i="73"/>
  <c r="H182" i="73"/>
  <c r="G182" i="73"/>
  <c r="F182" i="73"/>
  <c r="E182" i="73"/>
  <c r="C182" i="73"/>
  <c r="B182" i="73"/>
  <c r="K181" i="73"/>
  <c r="J181" i="73"/>
  <c r="I181" i="73"/>
  <c r="H181" i="73"/>
  <c r="G181" i="73"/>
  <c r="E181" i="73"/>
  <c r="D181" i="73"/>
  <c r="C181" i="73"/>
  <c r="B181" i="73"/>
  <c r="K180" i="73"/>
  <c r="J180" i="73"/>
  <c r="I180" i="73"/>
  <c r="H180" i="73"/>
  <c r="F180" i="73"/>
  <c r="E180" i="73"/>
  <c r="D180" i="73"/>
  <c r="C180" i="73"/>
  <c r="B180" i="73"/>
  <c r="K179" i="73"/>
  <c r="I179" i="73"/>
  <c r="H179" i="73"/>
  <c r="G179" i="73"/>
  <c r="F179" i="73"/>
  <c r="E179" i="73"/>
  <c r="D179" i="73"/>
  <c r="B179" i="73"/>
  <c r="K178" i="73"/>
  <c r="J178" i="73"/>
  <c r="I178" i="73"/>
  <c r="H178" i="73"/>
  <c r="G178" i="73"/>
  <c r="F178" i="73"/>
  <c r="E178" i="73"/>
  <c r="C178" i="73"/>
  <c r="B178" i="73"/>
  <c r="K177" i="73"/>
  <c r="J177" i="73"/>
  <c r="I177" i="73"/>
  <c r="H177" i="73"/>
  <c r="G177" i="73"/>
  <c r="E177" i="73"/>
  <c r="D177" i="73"/>
  <c r="C177" i="73"/>
  <c r="B177" i="73"/>
  <c r="K176" i="73"/>
  <c r="J176" i="73"/>
  <c r="I176" i="73"/>
  <c r="H176" i="73"/>
  <c r="F176" i="73"/>
  <c r="E176" i="73"/>
  <c r="D176" i="73"/>
  <c r="C176" i="73"/>
  <c r="B176" i="73"/>
  <c r="K175" i="73"/>
  <c r="I175" i="73"/>
  <c r="H175" i="73"/>
  <c r="G175" i="73"/>
  <c r="F175" i="73"/>
  <c r="E175" i="73"/>
  <c r="D175" i="73"/>
  <c r="B175" i="73"/>
  <c r="K174" i="73"/>
  <c r="J174" i="73"/>
  <c r="I174" i="73"/>
  <c r="H174" i="73"/>
  <c r="E174" i="73"/>
  <c r="D174" i="73"/>
  <c r="C174" i="73"/>
  <c r="B174" i="73"/>
  <c r="K166" i="73"/>
  <c r="I166" i="73"/>
  <c r="H166" i="73"/>
  <c r="F166" i="73"/>
  <c r="E166" i="73"/>
  <c r="B166" i="73"/>
  <c r="K165" i="73"/>
  <c r="I165" i="73"/>
  <c r="H165" i="73"/>
  <c r="G165" i="73"/>
  <c r="F165" i="73"/>
  <c r="E165" i="73"/>
  <c r="B165" i="73"/>
  <c r="K164" i="73"/>
  <c r="I164" i="73"/>
  <c r="H164" i="73"/>
  <c r="G164" i="73"/>
  <c r="E164" i="73"/>
  <c r="B164" i="73"/>
  <c r="K163" i="73"/>
  <c r="J163" i="73"/>
  <c r="I163" i="73"/>
  <c r="H163" i="73"/>
  <c r="E163" i="73"/>
  <c r="C163" i="73"/>
  <c r="B163" i="73"/>
  <c r="K162" i="73"/>
  <c r="J162" i="73"/>
  <c r="I162" i="73"/>
  <c r="H162" i="73"/>
  <c r="F162" i="73"/>
  <c r="E162" i="73"/>
  <c r="D162" i="73"/>
  <c r="B162" i="73"/>
  <c r="K161" i="73"/>
  <c r="I161" i="73"/>
  <c r="H161" i="73"/>
  <c r="G161" i="73"/>
  <c r="F161" i="73"/>
  <c r="E161" i="73"/>
  <c r="B161" i="73"/>
  <c r="K160" i="73"/>
  <c r="J160" i="73"/>
  <c r="I160" i="73"/>
  <c r="H160" i="73"/>
  <c r="G160" i="73"/>
  <c r="F160" i="73"/>
  <c r="E160" i="73"/>
  <c r="C160" i="73"/>
  <c r="B160" i="73"/>
  <c r="K159" i="73"/>
  <c r="J159" i="73"/>
  <c r="I159" i="73"/>
  <c r="H159" i="73"/>
  <c r="G159" i="73"/>
  <c r="E159" i="73"/>
  <c r="D159" i="73"/>
  <c r="C159" i="73"/>
  <c r="B159" i="73"/>
  <c r="K158" i="73"/>
  <c r="J158" i="73"/>
  <c r="I158" i="73"/>
  <c r="H158" i="73"/>
  <c r="F158" i="73"/>
  <c r="E158" i="73"/>
  <c r="D158" i="73"/>
  <c r="C158" i="73"/>
  <c r="B158" i="73"/>
  <c r="K157" i="73"/>
  <c r="I157" i="73"/>
  <c r="H157" i="73"/>
  <c r="G157" i="73"/>
  <c r="F157" i="73"/>
  <c r="E157" i="73"/>
  <c r="D157" i="73"/>
  <c r="B157" i="73"/>
  <c r="K156" i="73"/>
  <c r="J156" i="73"/>
  <c r="I156" i="73"/>
  <c r="H156" i="73"/>
  <c r="G156" i="73"/>
  <c r="F156" i="73"/>
  <c r="E156" i="73"/>
  <c r="C156" i="73"/>
  <c r="B156" i="73"/>
  <c r="K155" i="73"/>
  <c r="J155" i="73"/>
  <c r="I155" i="73"/>
  <c r="H155" i="73"/>
  <c r="G155" i="73"/>
  <c r="E155" i="73"/>
  <c r="D155" i="73"/>
  <c r="C155" i="73"/>
  <c r="B155" i="73"/>
  <c r="K154" i="73"/>
  <c r="I154" i="73"/>
  <c r="H154" i="73"/>
  <c r="F154" i="73"/>
  <c r="E154" i="73"/>
  <c r="D154" i="73"/>
  <c r="B154" i="73"/>
  <c r="K153" i="73"/>
  <c r="I153" i="73"/>
  <c r="H153" i="73"/>
  <c r="G153" i="73"/>
  <c r="F153" i="73"/>
  <c r="E153" i="73"/>
  <c r="B153" i="73"/>
  <c r="K152" i="73"/>
  <c r="J152" i="73"/>
  <c r="I152" i="73"/>
  <c r="H152" i="73"/>
  <c r="G152" i="73"/>
  <c r="F152" i="73"/>
  <c r="E152" i="73"/>
  <c r="C152" i="73"/>
  <c r="B152" i="73"/>
  <c r="K151" i="73"/>
  <c r="J151" i="73"/>
  <c r="I151" i="73"/>
  <c r="H151" i="73"/>
  <c r="G151" i="73"/>
  <c r="E151" i="73"/>
  <c r="D151" i="73"/>
  <c r="C151" i="73"/>
  <c r="B151" i="73"/>
  <c r="K150" i="73"/>
  <c r="J150" i="73"/>
  <c r="I150" i="73"/>
  <c r="H150" i="73"/>
  <c r="F150" i="73"/>
  <c r="E150" i="73"/>
  <c r="D150" i="73"/>
  <c r="C150" i="73"/>
  <c r="B150" i="73"/>
  <c r="K149" i="73"/>
  <c r="I149" i="73"/>
  <c r="H149" i="73"/>
  <c r="G149" i="73"/>
  <c r="F149" i="73"/>
  <c r="E149" i="73"/>
  <c r="D149" i="73"/>
  <c r="B149" i="73"/>
  <c r="K148" i="73"/>
  <c r="J148" i="73"/>
  <c r="I148" i="73"/>
  <c r="H148" i="73"/>
  <c r="G148" i="73"/>
  <c r="F148" i="73"/>
  <c r="E148" i="73"/>
  <c r="C148" i="73"/>
  <c r="B148" i="73"/>
  <c r="K147" i="73"/>
  <c r="J147" i="73"/>
  <c r="I147" i="73"/>
  <c r="H147" i="73"/>
  <c r="G147" i="73"/>
  <c r="E147" i="73"/>
  <c r="D147" i="73"/>
  <c r="C147" i="73"/>
  <c r="B147" i="73"/>
  <c r="K146" i="73"/>
  <c r="J146" i="73"/>
  <c r="I146" i="73"/>
  <c r="H146" i="73"/>
  <c r="F146" i="73"/>
  <c r="E146" i="73"/>
  <c r="D146" i="73"/>
  <c r="C146" i="73"/>
  <c r="B146" i="73"/>
  <c r="K145" i="73"/>
  <c r="I145" i="73"/>
  <c r="H145" i="73"/>
  <c r="G145" i="73"/>
  <c r="F145" i="73"/>
  <c r="E145" i="73"/>
  <c r="D145" i="73"/>
  <c r="B145" i="73"/>
  <c r="K144" i="73"/>
  <c r="J144" i="73"/>
  <c r="I144" i="73"/>
  <c r="H144" i="73"/>
  <c r="G144" i="73"/>
  <c r="F144" i="73"/>
  <c r="E144" i="73"/>
  <c r="C144" i="73"/>
  <c r="B144" i="73"/>
  <c r="K143" i="73"/>
  <c r="J143" i="73"/>
  <c r="I143" i="73"/>
  <c r="H143" i="73"/>
  <c r="G143" i="73"/>
  <c r="E143" i="73"/>
  <c r="D143" i="73"/>
  <c r="C143" i="73"/>
  <c r="B143" i="73"/>
  <c r="K142" i="73"/>
  <c r="J142" i="73"/>
  <c r="I142" i="73"/>
  <c r="H142" i="73"/>
  <c r="F142" i="73"/>
  <c r="E142" i="73"/>
  <c r="D142" i="73"/>
  <c r="C142" i="73"/>
  <c r="B142" i="73"/>
  <c r="K141" i="73"/>
  <c r="I141" i="73"/>
  <c r="H141" i="73"/>
  <c r="G141" i="73"/>
  <c r="F141" i="73"/>
  <c r="E141" i="73"/>
  <c r="D141" i="73"/>
  <c r="B141" i="73"/>
  <c r="K140" i="73"/>
  <c r="J140" i="73"/>
  <c r="I140" i="73"/>
  <c r="H140" i="73"/>
  <c r="G140" i="73"/>
  <c r="E140" i="73"/>
  <c r="C140" i="73"/>
  <c r="B140" i="73"/>
  <c r="K132" i="73"/>
  <c r="I132" i="73"/>
  <c r="H132" i="73"/>
  <c r="G132" i="73"/>
  <c r="E132" i="73"/>
  <c r="C132" i="73"/>
  <c r="B132" i="73"/>
  <c r="K131" i="73"/>
  <c r="I131" i="73"/>
  <c r="H131" i="73"/>
  <c r="G131" i="73"/>
  <c r="E131" i="73"/>
  <c r="B131" i="73"/>
  <c r="K130" i="73"/>
  <c r="I130" i="73"/>
  <c r="H130" i="73"/>
  <c r="G130" i="73"/>
  <c r="E130" i="73"/>
  <c r="C130" i="73"/>
  <c r="B130" i="73"/>
  <c r="K129" i="73"/>
  <c r="I129" i="73"/>
  <c r="H129" i="73"/>
  <c r="G129" i="73"/>
  <c r="E129" i="73"/>
  <c r="C129" i="73"/>
  <c r="B129" i="73"/>
  <c r="K128" i="73"/>
  <c r="I128" i="73"/>
  <c r="H128" i="73"/>
  <c r="E128" i="73"/>
  <c r="C128" i="73"/>
  <c r="B128" i="73"/>
  <c r="K127" i="73"/>
  <c r="I127" i="73"/>
  <c r="H127" i="73"/>
  <c r="G127" i="73"/>
  <c r="E127" i="73"/>
  <c r="B127" i="73"/>
  <c r="K126" i="73"/>
  <c r="I126" i="73"/>
  <c r="H126" i="73"/>
  <c r="G126" i="73"/>
  <c r="E126" i="73"/>
  <c r="C126" i="73"/>
  <c r="B126" i="73"/>
  <c r="K125" i="73"/>
  <c r="I125" i="73"/>
  <c r="H125" i="73"/>
  <c r="G125" i="73"/>
  <c r="E125" i="73"/>
  <c r="C125" i="73"/>
  <c r="B125" i="73"/>
  <c r="K124" i="73"/>
  <c r="I124" i="73"/>
  <c r="H124" i="73"/>
  <c r="G124" i="73"/>
  <c r="E124" i="73"/>
  <c r="C124" i="73"/>
  <c r="B124" i="73"/>
  <c r="K123" i="73"/>
  <c r="I123" i="73"/>
  <c r="H123" i="73"/>
  <c r="G123" i="73"/>
  <c r="E123" i="73"/>
  <c r="B123" i="73"/>
  <c r="K122" i="73"/>
  <c r="I122" i="73"/>
  <c r="H122" i="73"/>
  <c r="G122" i="73"/>
  <c r="E122" i="73"/>
  <c r="C122" i="73"/>
  <c r="B122" i="73"/>
  <c r="K121" i="73"/>
  <c r="I121" i="73"/>
  <c r="H121" i="73"/>
  <c r="G121" i="73"/>
  <c r="E121" i="73"/>
  <c r="C121" i="73"/>
  <c r="B121" i="73"/>
  <c r="K120" i="73"/>
  <c r="I120" i="73"/>
  <c r="H120" i="73"/>
  <c r="E120" i="73"/>
  <c r="D120" i="73"/>
  <c r="C120" i="73"/>
  <c r="B120" i="73"/>
  <c r="K119" i="73"/>
  <c r="I119" i="73"/>
  <c r="H119" i="73"/>
  <c r="G119" i="73"/>
  <c r="F119" i="73"/>
  <c r="E119" i="73"/>
  <c r="B119" i="73"/>
  <c r="K118" i="73"/>
  <c r="I118" i="73"/>
  <c r="H118" i="73"/>
  <c r="G118" i="73"/>
  <c r="E118" i="73"/>
  <c r="C118" i="73"/>
  <c r="B118" i="73"/>
  <c r="K117" i="73"/>
  <c r="J117" i="73"/>
  <c r="I117" i="73"/>
  <c r="H117" i="73"/>
  <c r="G117" i="73"/>
  <c r="E117" i="73"/>
  <c r="D117" i="73"/>
  <c r="C117" i="73"/>
  <c r="B117" i="73"/>
  <c r="K116" i="73"/>
  <c r="I116" i="73"/>
  <c r="H116" i="73"/>
  <c r="F116" i="73"/>
  <c r="E116" i="73"/>
  <c r="D116" i="73"/>
  <c r="C116" i="73"/>
  <c r="B116" i="73"/>
  <c r="K115" i="73"/>
  <c r="I115" i="73"/>
  <c r="H115" i="73"/>
  <c r="G115" i="73"/>
  <c r="F115" i="73"/>
  <c r="E115" i="73"/>
  <c r="B115" i="73"/>
  <c r="K114" i="73"/>
  <c r="J114" i="73"/>
  <c r="I114" i="73"/>
  <c r="H114" i="73"/>
  <c r="G114" i="73"/>
  <c r="E114" i="73"/>
  <c r="C114" i="73"/>
  <c r="B114" i="73"/>
  <c r="K113" i="73"/>
  <c r="J113" i="73"/>
  <c r="I113" i="73"/>
  <c r="H113" i="73"/>
  <c r="G113" i="73"/>
  <c r="E113" i="73"/>
  <c r="D113" i="73"/>
  <c r="C113" i="73"/>
  <c r="B113" i="73"/>
  <c r="K112" i="73"/>
  <c r="I112" i="73"/>
  <c r="H112" i="73"/>
  <c r="F112" i="73"/>
  <c r="E112" i="73"/>
  <c r="D112" i="73"/>
  <c r="C112" i="73"/>
  <c r="B112" i="73"/>
  <c r="K111" i="73"/>
  <c r="I111" i="73"/>
  <c r="H111" i="73"/>
  <c r="G111" i="73"/>
  <c r="F111" i="73"/>
  <c r="E111" i="73"/>
  <c r="D111" i="73"/>
  <c r="C111" i="73"/>
  <c r="B111" i="73"/>
  <c r="K110" i="73"/>
  <c r="J110" i="73"/>
  <c r="I110" i="73"/>
  <c r="H110" i="73"/>
  <c r="G110" i="73"/>
  <c r="F110" i="73"/>
  <c r="E110" i="73"/>
  <c r="C110" i="73"/>
  <c r="B110" i="73"/>
  <c r="K109" i="73"/>
  <c r="J109" i="73"/>
  <c r="I109" i="73"/>
  <c r="H109" i="73"/>
  <c r="G109" i="73"/>
  <c r="E109" i="73"/>
  <c r="D109" i="73"/>
  <c r="C109" i="73"/>
  <c r="B109" i="73"/>
  <c r="K108" i="73"/>
  <c r="J108" i="73"/>
  <c r="I108" i="73"/>
  <c r="H108" i="73"/>
  <c r="F108" i="73"/>
  <c r="E108" i="73"/>
  <c r="D108" i="73"/>
  <c r="C108" i="73"/>
  <c r="B108" i="73"/>
  <c r="K107" i="73"/>
  <c r="I107" i="73"/>
  <c r="H107" i="73"/>
  <c r="G107" i="73"/>
  <c r="F107" i="73"/>
  <c r="E107" i="73"/>
  <c r="D107" i="73"/>
  <c r="C107" i="73"/>
  <c r="B107" i="73"/>
  <c r="K106" i="73"/>
  <c r="I106" i="73"/>
  <c r="H106" i="73"/>
  <c r="G106" i="73"/>
  <c r="E106" i="73"/>
  <c r="C106" i="73"/>
  <c r="K98" i="73"/>
  <c r="I98" i="73"/>
  <c r="H98" i="73"/>
  <c r="G98" i="73"/>
  <c r="E98" i="73"/>
  <c r="D98" i="73"/>
  <c r="B98" i="73"/>
  <c r="K97" i="73"/>
  <c r="J97" i="73"/>
  <c r="I97" i="73"/>
  <c r="H97" i="73"/>
  <c r="E97" i="73"/>
  <c r="C97" i="73"/>
  <c r="B97" i="73"/>
  <c r="K96" i="73"/>
  <c r="I96" i="73"/>
  <c r="H96" i="73"/>
  <c r="G96" i="73"/>
  <c r="E96" i="73"/>
  <c r="D96" i="73"/>
  <c r="B96" i="73"/>
  <c r="K95" i="73"/>
  <c r="J95" i="73"/>
  <c r="I95" i="73"/>
  <c r="H95" i="73"/>
  <c r="E95" i="73"/>
  <c r="C95" i="73"/>
  <c r="B95" i="73"/>
  <c r="K94" i="73"/>
  <c r="I94" i="73"/>
  <c r="H94" i="73"/>
  <c r="G94" i="73"/>
  <c r="E94" i="73"/>
  <c r="D94" i="73"/>
  <c r="B94" i="73"/>
  <c r="K93" i="73"/>
  <c r="J93" i="73"/>
  <c r="I93" i="73"/>
  <c r="H93" i="73"/>
  <c r="E93" i="73"/>
  <c r="C93" i="73"/>
  <c r="B93" i="73"/>
  <c r="K92" i="73"/>
  <c r="I92" i="73"/>
  <c r="H92" i="73"/>
  <c r="G92" i="73"/>
  <c r="E92" i="73"/>
  <c r="D92" i="73"/>
  <c r="B92" i="73"/>
  <c r="K91" i="73"/>
  <c r="J91" i="73"/>
  <c r="I91" i="73"/>
  <c r="H91" i="73"/>
  <c r="E91" i="73"/>
  <c r="C91" i="73"/>
  <c r="B91" i="73"/>
  <c r="K90" i="73"/>
  <c r="I90" i="73"/>
  <c r="H90" i="73"/>
  <c r="G90" i="73"/>
  <c r="E90" i="73"/>
  <c r="D90" i="73"/>
  <c r="B90" i="73"/>
  <c r="K89" i="73"/>
  <c r="J89" i="73"/>
  <c r="I89" i="73"/>
  <c r="H89" i="73"/>
  <c r="G89" i="73"/>
  <c r="E89" i="73"/>
  <c r="C89" i="73"/>
  <c r="B89" i="73"/>
  <c r="K88" i="73"/>
  <c r="J88" i="73"/>
  <c r="I88" i="73"/>
  <c r="H88" i="73"/>
  <c r="G88" i="73"/>
  <c r="E88" i="73"/>
  <c r="D88" i="73"/>
  <c r="C88" i="73"/>
  <c r="B88" i="73"/>
  <c r="K87" i="73"/>
  <c r="J87" i="73"/>
  <c r="I87" i="73"/>
  <c r="H87" i="73"/>
  <c r="E87" i="73"/>
  <c r="D87" i="73"/>
  <c r="C87" i="73"/>
  <c r="B87" i="73"/>
  <c r="K86" i="73"/>
  <c r="I86" i="73"/>
  <c r="H86" i="73"/>
  <c r="G86" i="73"/>
  <c r="E86" i="73"/>
  <c r="D86" i="73"/>
  <c r="B86" i="73"/>
  <c r="K85" i="73"/>
  <c r="J85" i="73"/>
  <c r="I85" i="73"/>
  <c r="H85" i="73"/>
  <c r="G85" i="73"/>
  <c r="E85" i="73"/>
  <c r="C85" i="73"/>
  <c r="B85" i="73"/>
  <c r="K84" i="73"/>
  <c r="J84" i="73"/>
  <c r="I84" i="73"/>
  <c r="H84" i="73"/>
  <c r="G84" i="73"/>
  <c r="E84" i="73"/>
  <c r="D84" i="73"/>
  <c r="C84" i="73"/>
  <c r="B84" i="73"/>
  <c r="K83" i="73"/>
  <c r="J83" i="73"/>
  <c r="I83" i="73"/>
  <c r="H83" i="73"/>
  <c r="E83" i="73"/>
  <c r="D83" i="73"/>
  <c r="C83" i="73"/>
  <c r="B83" i="73"/>
  <c r="K82" i="73"/>
  <c r="J82" i="73"/>
  <c r="I82" i="73"/>
  <c r="H82" i="73"/>
  <c r="G82" i="73"/>
  <c r="E82" i="73"/>
  <c r="D82" i="73"/>
  <c r="B82" i="73"/>
  <c r="K81" i="73"/>
  <c r="J81" i="73"/>
  <c r="I81" i="73"/>
  <c r="H81" i="73"/>
  <c r="G81" i="73"/>
  <c r="E81" i="73"/>
  <c r="C81" i="73"/>
  <c r="B81" i="73"/>
  <c r="K80" i="73"/>
  <c r="J80" i="73"/>
  <c r="I80" i="73"/>
  <c r="H80" i="73"/>
  <c r="G80" i="73"/>
  <c r="E80" i="73"/>
  <c r="D80" i="73"/>
  <c r="C80" i="73"/>
  <c r="B80" i="73"/>
  <c r="K79" i="73"/>
  <c r="J79" i="73"/>
  <c r="I79" i="73"/>
  <c r="H79" i="73"/>
  <c r="G79" i="73"/>
  <c r="E79" i="73"/>
  <c r="D79" i="73"/>
  <c r="C79" i="73"/>
  <c r="B79" i="73"/>
  <c r="K78" i="73"/>
  <c r="J78" i="73"/>
  <c r="I78" i="73"/>
  <c r="H78" i="73"/>
  <c r="G78" i="73"/>
  <c r="E78" i="73"/>
  <c r="D78" i="73"/>
  <c r="C78" i="73"/>
  <c r="B78" i="73"/>
  <c r="K77" i="73"/>
  <c r="J77" i="73"/>
  <c r="I77" i="73"/>
  <c r="H77" i="73"/>
  <c r="G77" i="73"/>
  <c r="E77" i="73"/>
  <c r="D77" i="73"/>
  <c r="C77" i="73"/>
  <c r="B77" i="73"/>
  <c r="K76" i="73"/>
  <c r="J76" i="73"/>
  <c r="I76" i="73"/>
  <c r="H76" i="73"/>
  <c r="G76" i="73"/>
  <c r="F76" i="73"/>
  <c r="E76" i="73"/>
  <c r="D76" i="73"/>
  <c r="C76" i="73"/>
  <c r="B76" i="73"/>
  <c r="K75" i="73"/>
  <c r="J75" i="73"/>
  <c r="I75" i="73"/>
  <c r="H75" i="73"/>
  <c r="G75" i="73"/>
  <c r="F75" i="73"/>
  <c r="E75" i="73"/>
  <c r="D75" i="73"/>
  <c r="C75" i="73"/>
  <c r="B75" i="73"/>
  <c r="K74" i="73"/>
  <c r="J74" i="73"/>
  <c r="I74" i="73"/>
  <c r="H74" i="73"/>
  <c r="G74" i="73"/>
  <c r="F74" i="73"/>
  <c r="E74" i="73"/>
  <c r="D74" i="73"/>
  <c r="C74" i="73"/>
  <c r="B74" i="73"/>
  <c r="K73" i="73"/>
  <c r="J73" i="73"/>
  <c r="I73" i="73"/>
  <c r="H73" i="73"/>
  <c r="G73" i="73"/>
  <c r="F73" i="73"/>
  <c r="E73" i="73"/>
  <c r="D73" i="73"/>
  <c r="C73" i="73"/>
  <c r="B73" i="73"/>
  <c r="K72" i="73"/>
  <c r="I72" i="73"/>
  <c r="H72" i="73"/>
  <c r="G72" i="73"/>
  <c r="E72" i="73"/>
  <c r="C72" i="73"/>
  <c r="B72" i="73"/>
  <c r="K64" i="73"/>
  <c r="J64" i="73"/>
  <c r="I64" i="73"/>
  <c r="H64" i="73"/>
  <c r="G64" i="73"/>
  <c r="E64" i="73"/>
  <c r="D64" i="73"/>
  <c r="C64" i="73"/>
  <c r="B64" i="73"/>
  <c r="K63" i="73"/>
  <c r="J63" i="73"/>
  <c r="I63" i="73"/>
  <c r="H63" i="73"/>
  <c r="G63" i="73"/>
  <c r="E63" i="73"/>
  <c r="C63" i="73"/>
  <c r="B63" i="73"/>
  <c r="K62" i="73"/>
  <c r="J62" i="73"/>
  <c r="I62" i="73"/>
  <c r="H62" i="73"/>
  <c r="G62" i="73"/>
  <c r="E62" i="73"/>
  <c r="D62" i="73"/>
  <c r="C62" i="73"/>
  <c r="B62" i="73"/>
  <c r="K61" i="73"/>
  <c r="I61" i="73"/>
  <c r="H61" i="73"/>
  <c r="G61" i="73"/>
  <c r="E61" i="73"/>
  <c r="D61" i="73"/>
  <c r="C61" i="73"/>
  <c r="B61" i="73"/>
  <c r="K60" i="73"/>
  <c r="J60" i="73"/>
  <c r="I60" i="73"/>
  <c r="H60" i="73"/>
  <c r="G60" i="73"/>
  <c r="E60" i="73"/>
  <c r="D60" i="73"/>
  <c r="C60" i="73"/>
  <c r="B60" i="73"/>
  <c r="K59" i="73"/>
  <c r="J59" i="73"/>
  <c r="I59" i="73"/>
  <c r="H59" i="73"/>
  <c r="G59" i="73"/>
  <c r="E59" i="73"/>
  <c r="C59" i="73"/>
  <c r="B59" i="73"/>
  <c r="K58" i="73"/>
  <c r="J58" i="73"/>
  <c r="I58" i="73"/>
  <c r="H58" i="73"/>
  <c r="G58" i="73"/>
  <c r="F58" i="73"/>
  <c r="E58" i="73"/>
  <c r="D58" i="73"/>
  <c r="C58" i="73"/>
  <c r="B58" i="73"/>
  <c r="K57" i="73"/>
  <c r="I57" i="73"/>
  <c r="H57" i="73"/>
  <c r="G57" i="73"/>
  <c r="E57" i="73"/>
  <c r="D57" i="73"/>
  <c r="C57" i="73"/>
  <c r="B57" i="73"/>
  <c r="K56" i="73"/>
  <c r="J56" i="73"/>
  <c r="I56" i="73"/>
  <c r="H56" i="73"/>
  <c r="G56" i="73"/>
  <c r="E56" i="73"/>
  <c r="D56" i="73"/>
  <c r="C56" i="73"/>
  <c r="B56" i="73"/>
  <c r="K55" i="73"/>
  <c r="J55" i="73"/>
  <c r="I55" i="73"/>
  <c r="H55" i="73"/>
  <c r="G55" i="73"/>
  <c r="E55" i="73"/>
  <c r="C55" i="73"/>
  <c r="B55" i="73"/>
  <c r="K54" i="73"/>
  <c r="J54" i="73"/>
  <c r="I54" i="73"/>
  <c r="H54" i="73"/>
  <c r="G54" i="73"/>
  <c r="E54" i="73"/>
  <c r="D54" i="73"/>
  <c r="C54" i="73"/>
  <c r="B54" i="73"/>
  <c r="K53" i="73"/>
  <c r="I53" i="73"/>
  <c r="H53" i="73"/>
  <c r="G53" i="73"/>
  <c r="E53" i="73"/>
  <c r="D53" i="73"/>
  <c r="C53" i="73"/>
  <c r="B53" i="73"/>
  <c r="K52" i="73"/>
  <c r="J52" i="73"/>
  <c r="I52" i="73"/>
  <c r="H52" i="73"/>
  <c r="G52" i="73"/>
  <c r="E52" i="73"/>
  <c r="D52" i="73"/>
  <c r="C52" i="73"/>
  <c r="B52" i="73"/>
  <c r="K51" i="73"/>
  <c r="J51" i="73"/>
  <c r="I51" i="73"/>
  <c r="H51" i="73"/>
  <c r="G51" i="73"/>
  <c r="E51" i="73"/>
  <c r="C51" i="73"/>
  <c r="B51" i="73"/>
  <c r="K50" i="73"/>
  <c r="J50" i="73"/>
  <c r="I50" i="73"/>
  <c r="H50" i="73"/>
  <c r="G50" i="73"/>
  <c r="E50" i="73"/>
  <c r="D50" i="73"/>
  <c r="C50" i="73"/>
  <c r="B50" i="73"/>
  <c r="K49" i="73"/>
  <c r="I49" i="73"/>
  <c r="H49" i="73"/>
  <c r="G49" i="73"/>
  <c r="E49" i="73"/>
  <c r="D49" i="73"/>
  <c r="C49" i="73"/>
  <c r="B49" i="73"/>
  <c r="K48" i="73"/>
  <c r="J48" i="73"/>
  <c r="I48" i="73"/>
  <c r="H48" i="73"/>
  <c r="G48" i="73"/>
  <c r="E48" i="73"/>
  <c r="D48" i="73"/>
  <c r="C48" i="73"/>
  <c r="B48" i="73"/>
  <c r="K47" i="73"/>
  <c r="J47" i="73"/>
  <c r="I47" i="73"/>
  <c r="H47" i="73"/>
  <c r="G47" i="73"/>
  <c r="E47" i="73"/>
  <c r="C47" i="73"/>
  <c r="B47" i="73"/>
  <c r="K46" i="73"/>
  <c r="J46" i="73"/>
  <c r="I46" i="73"/>
  <c r="H46" i="73"/>
  <c r="G46" i="73"/>
  <c r="E46" i="73"/>
  <c r="D46" i="73"/>
  <c r="C46" i="73"/>
  <c r="B46" i="73"/>
  <c r="K45" i="73"/>
  <c r="I45" i="73"/>
  <c r="H45" i="73"/>
  <c r="G45" i="73"/>
  <c r="F45" i="73"/>
  <c r="E45" i="73"/>
  <c r="D45" i="73"/>
  <c r="C45" i="73"/>
  <c r="B45" i="73"/>
  <c r="K44" i="73"/>
  <c r="J44" i="73"/>
  <c r="I44" i="73"/>
  <c r="H44" i="73"/>
  <c r="G44" i="73"/>
  <c r="E44" i="73"/>
  <c r="D44" i="73"/>
  <c r="C44" i="73"/>
  <c r="B44" i="73"/>
  <c r="K43" i="73"/>
  <c r="J43" i="73"/>
  <c r="I43" i="73"/>
  <c r="H43" i="73"/>
  <c r="G43" i="73"/>
  <c r="E43" i="73"/>
  <c r="B43" i="73"/>
  <c r="K42" i="73"/>
  <c r="J42" i="73"/>
  <c r="I42" i="73"/>
  <c r="H42" i="73"/>
  <c r="G42" i="73"/>
  <c r="F42" i="73"/>
  <c r="E42" i="73"/>
  <c r="D42" i="73"/>
  <c r="C42" i="73"/>
  <c r="B42" i="73"/>
  <c r="K41" i="73"/>
  <c r="I41" i="73"/>
  <c r="H41" i="73"/>
  <c r="G41" i="73"/>
  <c r="F41" i="73"/>
  <c r="E41" i="73"/>
  <c r="D41" i="73"/>
  <c r="B41" i="73"/>
  <c r="K40" i="73"/>
  <c r="J40" i="73"/>
  <c r="I40" i="73"/>
  <c r="H40" i="73"/>
  <c r="G40" i="73"/>
  <c r="E40" i="73"/>
  <c r="D40" i="73"/>
  <c r="C40" i="73"/>
  <c r="B40" i="73"/>
  <c r="K39" i="73"/>
  <c r="J39" i="73"/>
  <c r="I39" i="73"/>
  <c r="H39" i="73"/>
  <c r="G39" i="73"/>
  <c r="F39" i="73"/>
  <c r="E39" i="73"/>
  <c r="C39" i="73"/>
  <c r="B39" i="73"/>
  <c r="K38" i="73"/>
  <c r="J38" i="73"/>
  <c r="I38" i="73"/>
  <c r="H38" i="73"/>
  <c r="G38" i="73"/>
  <c r="F38" i="73"/>
  <c r="E38" i="73"/>
  <c r="C38" i="73"/>
  <c r="B38" i="73"/>
  <c r="K30" i="73"/>
  <c r="J30" i="73"/>
  <c r="I30" i="73"/>
  <c r="H30" i="73"/>
  <c r="G30" i="73"/>
  <c r="E30" i="73"/>
  <c r="D30" i="73"/>
  <c r="B30" i="73"/>
  <c r="K29" i="73"/>
  <c r="J29" i="73"/>
  <c r="I29" i="73"/>
  <c r="H29" i="73"/>
  <c r="G29" i="73"/>
  <c r="F29" i="73"/>
  <c r="E29" i="73"/>
  <c r="B29" i="73"/>
  <c r="K28" i="73"/>
  <c r="J28" i="73"/>
  <c r="I28" i="73"/>
  <c r="H28" i="73"/>
  <c r="G28" i="73"/>
  <c r="F28" i="73"/>
  <c r="E28" i="73"/>
  <c r="D28" i="73"/>
  <c r="B28" i="73"/>
  <c r="K27" i="73"/>
  <c r="I27" i="73"/>
  <c r="H27" i="73"/>
  <c r="G27" i="73"/>
  <c r="F27" i="73"/>
  <c r="E27" i="73"/>
  <c r="D27" i="73"/>
  <c r="B27" i="73"/>
  <c r="K26" i="73"/>
  <c r="J26" i="73"/>
  <c r="I26" i="73"/>
  <c r="H26" i="73"/>
  <c r="G26" i="73"/>
  <c r="E26" i="73"/>
  <c r="D26" i="73"/>
  <c r="B26" i="73"/>
  <c r="K25" i="73"/>
  <c r="J25" i="73"/>
  <c r="I25" i="73"/>
  <c r="H25" i="73"/>
  <c r="G25" i="73"/>
  <c r="F25" i="73"/>
  <c r="E25" i="73"/>
  <c r="B25" i="73"/>
  <c r="K24" i="73"/>
  <c r="J24" i="73"/>
  <c r="I24" i="73"/>
  <c r="H24" i="73"/>
  <c r="G24" i="73"/>
  <c r="F24" i="73"/>
  <c r="E24" i="73"/>
  <c r="D24" i="73"/>
  <c r="B24" i="73"/>
  <c r="K23" i="73"/>
  <c r="I23" i="73"/>
  <c r="H23" i="73"/>
  <c r="G23" i="73"/>
  <c r="F23" i="73"/>
  <c r="E23" i="73"/>
  <c r="D23" i="73"/>
  <c r="B23" i="73"/>
  <c r="K22" i="73"/>
  <c r="J22" i="73"/>
  <c r="I22" i="73"/>
  <c r="H22" i="73"/>
  <c r="G22" i="73"/>
  <c r="E22" i="73"/>
  <c r="D22" i="73"/>
  <c r="B22" i="73"/>
  <c r="K21" i="73"/>
  <c r="J21" i="73"/>
  <c r="I21" i="73"/>
  <c r="H21" i="73"/>
  <c r="G21" i="73"/>
  <c r="F21" i="73"/>
  <c r="E21" i="73"/>
  <c r="B21" i="73"/>
  <c r="K20" i="73"/>
  <c r="J20" i="73"/>
  <c r="I20" i="73"/>
  <c r="H20" i="73"/>
  <c r="G20" i="73"/>
  <c r="F20" i="73"/>
  <c r="E20" i="73"/>
  <c r="D20" i="73"/>
  <c r="B20" i="73"/>
  <c r="K19" i="73"/>
  <c r="I19" i="73"/>
  <c r="H19" i="73"/>
  <c r="G19" i="73"/>
  <c r="F19" i="73"/>
  <c r="E19" i="73"/>
  <c r="D19" i="73"/>
  <c r="B19" i="73"/>
  <c r="K18" i="73"/>
  <c r="J18" i="73"/>
  <c r="I18" i="73"/>
  <c r="H18" i="73"/>
  <c r="G18" i="73"/>
  <c r="E18" i="73"/>
  <c r="D18" i="73"/>
  <c r="B18" i="73"/>
  <c r="K17" i="73"/>
  <c r="J17" i="73"/>
  <c r="I17" i="73"/>
  <c r="H17" i="73"/>
  <c r="G17" i="73"/>
  <c r="F17" i="73"/>
  <c r="E17" i="73"/>
  <c r="B17" i="73"/>
  <c r="K16" i="73"/>
  <c r="J16" i="73"/>
  <c r="I16" i="73"/>
  <c r="H16" i="73"/>
  <c r="G16" i="73"/>
  <c r="F16" i="73"/>
  <c r="E16" i="73"/>
  <c r="D16" i="73"/>
  <c r="B16" i="73"/>
  <c r="K15" i="73"/>
  <c r="I15" i="73"/>
  <c r="H15" i="73"/>
  <c r="G15" i="73"/>
  <c r="F15" i="73"/>
  <c r="E15" i="73"/>
  <c r="D15" i="73"/>
  <c r="B15" i="73"/>
  <c r="K14" i="73"/>
  <c r="J14" i="73"/>
  <c r="I14" i="73"/>
  <c r="H14" i="73"/>
  <c r="G14" i="73"/>
  <c r="E14" i="73"/>
  <c r="D14" i="73"/>
  <c r="B14" i="73"/>
  <c r="K13" i="73"/>
  <c r="J13" i="73"/>
  <c r="I13" i="73"/>
  <c r="H13" i="73"/>
  <c r="G13" i="73"/>
  <c r="F13" i="73"/>
  <c r="E13" i="73"/>
  <c r="B13" i="73"/>
  <c r="K12" i="73"/>
  <c r="J12" i="73"/>
  <c r="I12" i="73"/>
  <c r="H12" i="73"/>
  <c r="G12" i="73"/>
  <c r="F12" i="73"/>
  <c r="E12" i="73"/>
  <c r="D12" i="73"/>
  <c r="B12" i="73"/>
  <c r="K11" i="73"/>
  <c r="I11" i="73"/>
  <c r="H11" i="73"/>
  <c r="G11" i="73"/>
  <c r="F11" i="73"/>
  <c r="E11" i="73"/>
  <c r="D11" i="73"/>
  <c r="B11" i="73"/>
  <c r="K10" i="73"/>
  <c r="J10" i="73"/>
  <c r="I10" i="73"/>
  <c r="H10" i="73"/>
  <c r="G10" i="73"/>
  <c r="E10" i="73"/>
  <c r="D10" i="73"/>
  <c r="B10" i="73"/>
  <c r="K9" i="73"/>
  <c r="J9" i="73"/>
  <c r="I9" i="73"/>
  <c r="H9" i="73"/>
  <c r="G9" i="73"/>
  <c r="F9" i="73"/>
  <c r="E9" i="73"/>
  <c r="B9" i="73"/>
  <c r="K8" i="73"/>
  <c r="J8" i="73"/>
  <c r="I8" i="73"/>
  <c r="H8" i="73"/>
  <c r="G8" i="73"/>
  <c r="F8" i="73"/>
  <c r="E8" i="73"/>
  <c r="D8" i="73"/>
  <c r="B8" i="73"/>
  <c r="K7" i="73"/>
  <c r="I7" i="73"/>
  <c r="H7" i="73"/>
  <c r="G7" i="73"/>
  <c r="F7" i="73"/>
  <c r="E7" i="73"/>
  <c r="D7" i="73"/>
  <c r="B7" i="73"/>
  <c r="K6" i="73"/>
  <c r="J6" i="73"/>
  <c r="I6" i="73"/>
  <c r="H6" i="73"/>
  <c r="G6" i="73"/>
  <c r="E6" i="73"/>
  <c r="D6" i="73"/>
  <c r="B6" i="73"/>
  <c r="K5" i="73"/>
  <c r="J5" i="73"/>
  <c r="I5" i="73"/>
  <c r="H5" i="73"/>
  <c r="G5" i="73"/>
  <c r="F5" i="73"/>
  <c r="E5" i="73"/>
  <c r="B5" i="73"/>
  <c r="K4" i="73"/>
  <c r="I4" i="73"/>
  <c r="H4" i="73"/>
  <c r="G4" i="73"/>
  <c r="F4" i="73"/>
  <c r="E4" i="73"/>
  <c r="C4" i="73"/>
  <c r="B4" i="73"/>
  <c r="H268" i="72"/>
  <c r="E268" i="72"/>
  <c r="H267" i="72"/>
  <c r="F267" i="72"/>
  <c r="E267" i="72"/>
  <c r="D267" i="72"/>
  <c r="B267" i="72"/>
  <c r="H266" i="72"/>
  <c r="E266" i="72"/>
  <c r="J265" i="72"/>
  <c r="G265" i="72"/>
  <c r="E265" i="72"/>
  <c r="C265" i="72"/>
  <c r="B265" i="72"/>
  <c r="H264" i="72"/>
  <c r="E264" i="72"/>
  <c r="F263" i="72"/>
  <c r="E263" i="72"/>
  <c r="B263" i="72"/>
  <c r="H262" i="72"/>
  <c r="E262" i="72"/>
  <c r="H261" i="72"/>
  <c r="E261" i="72"/>
  <c r="H260" i="72"/>
  <c r="E260" i="72"/>
  <c r="J259" i="72"/>
  <c r="H259" i="72"/>
  <c r="G259" i="72"/>
  <c r="F259" i="72"/>
  <c r="E259" i="72"/>
  <c r="D259" i="72"/>
  <c r="C259" i="72"/>
  <c r="B259" i="72"/>
  <c r="E258" i="72"/>
  <c r="H257" i="72"/>
  <c r="E257" i="72"/>
  <c r="E256" i="72"/>
  <c r="D256" i="72"/>
  <c r="B256" i="72"/>
  <c r="H255" i="72"/>
  <c r="E255" i="72"/>
  <c r="H254" i="72"/>
  <c r="E254" i="72"/>
  <c r="J253" i="72"/>
  <c r="H253" i="72"/>
  <c r="F253" i="72"/>
  <c r="E253" i="72"/>
  <c r="D253" i="72"/>
  <c r="C253" i="72"/>
  <c r="B253" i="72"/>
  <c r="H252" i="72"/>
  <c r="G252" i="72"/>
  <c r="F252" i="72"/>
  <c r="E252" i="72"/>
  <c r="D252" i="72"/>
  <c r="C252" i="72"/>
  <c r="B252" i="72"/>
  <c r="H251" i="72"/>
  <c r="E251" i="72"/>
  <c r="H250" i="72"/>
  <c r="E250" i="72"/>
  <c r="H249" i="72"/>
  <c r="F249" i="72"/>
  <c r="E249" i="72"/>
  <c r="B249" i="72"/>
  <c r="H248" i="72"/>
  <c r="E248" i="72"/>
  <c r="H247" i="72"/>
  <c r="E247" i="72"/>
  <c r="C247" i="72"/>
  <c r="H246" i="72"/>
  <c r="E246" i="72"/>
  <c r="C246" i="72"/>
  <c r="K245" i="72"/>
  <c r="J245" i="72"/>
  <c r="H245" i="72"/>
  <c r="G245" i="72"/>
  <c r="F245" i="72"/>
  <c r="E245" i="72"/>
  <c r="D245" i="72"/>
  <c r="C245" i="72"/>
  <c r="B245" i="72"/>
  <c r="G244" i="72"/>
  <c r="F244" i="72"/>
  <c r="E244" i="72"/>
  <c r="C244" i="72"/>
  <c r="B244" i="72"/>
  <c r="H243" i="72"/>
  <c r="E243" i="72"/>
  <c r="J242" i="72"/>
  <c r="H242" i="72"/>
  <c r="G242" i="72"/>
  <c r="F242" i="72"/>
  <c r="E242" i="72"/>
  <c r="D242" i="72"/>
  <c r="B242" i="72"/>
  <c r="H234" i="72"/>
  <c r="E234" i="72"/>
  <c r="C234" i="72"/>
  <c r="J233" i="72"/>
  <c r="H233" i="72"/>
  <c r="G233" i="72"/>
  <c r="F233" i="72"/>
  <c r="E233" i="72"/>
  <c r="D233" i="72"/>
  <c r="C233" i="72"/>
  <c r="B233" i="72"/>
  <c r="H232" i="72"/>
  <c r="E232" i="72"/>
  <c r="E231" i="72"/>
  <c r="C231" i="72"/>
  <c r="H230" i="72"/>
  <c r="E230" i="72"/>
  <c r="C230" i="72"/>
  <c r="G229" i="72"/>
  <c r="F229" i="72"/>
  <c r="E229" i="72"/>
  <c r="D229" i="72"/>
  <c r="C229" i="72"/>
  <c r="B229" i="72"/>
  <c r="E228" i="72"/>
  <c r="E227" i="72"/>
  <c r="C227" i="72"/>
  <c r="H226" i="72"/>
  <c r="E226" i="72"/>
  <c r="C226" i="72"/>
  <c r="E225" i="72"/>
  <c r="C225" i="72"/>
  <c r="E224" i="72"/>
  <c r="C224" i="72"/>
  <c r="H223" i="72"/>
  <c r="E223" i="72"/>
  <c r="C223" i="72"/>
  <c r="J222" i="72"/>
  <c r="G222" i="72"/>
  <c r="E222" i="72"/>
  <c r="C222" i="72"/>
  <c r="B222" i="72"/>
  <c r="H221" i="72"/>
  <c r="E221" i="72"/>
  <c r="C221" i="72"/>
  <c r="E220" i="72"/>
  <c r="C220" i="72"/>
  <c r="J219" i="72"/>
  <c r="H219" i="72"/>
  <c r="G219" i="72"/>
  <c r="F219" i="72"/>
  <c r="E219" i="72"/>
  <c r="D219" i="72"/>
  <c r="B219" i="72"/>
  <c r="H218" i="72"/>
  <c r="G218" i="72"/>
  <c r="F218" i="72"/>
  <c r="E218" i="72"/>
  <c r="C218" i="72"/>
  <c r="B218" i="72"/>
  <c r="H217" i="72"/>
  <c r="E217" i="72"/>
  <c r="H216" i="72"/>
  <c r="E216" i="72"/>
  <c r="C216" i="72"/>
  <c r="H215" i="72"/>
  <c r="E215" i="72"/>
  <c r="C215" i="72"/>
  <c r="H214" i="72"/>
  <c r="E214" i="72"/>
  <c r="C214" i="72"/>
  <c r="H213" i="72"/>
  <c r="E213" i="72"/>
  <c r="C213" i="72"/>
  <c r="E212" i="72"/>
  <c r="K211" i="72"/>
  <c r="J211" i="72"/>
  <c r="H211" i="72"/>
  <c r="G211" i="72"/>
  <c r="F211" i="72"/>
  <c r="E211" i="72"/>
  <c r="D211" i="72"/>
  <c r="C211" i="72"/>
  <c r="B211" i="72"/>
  <c r="H210" i="72"/>
  <c r="G210" i="72"/>
  <c r="F210" i="72"/>
  <c r="E210" i="72"/>
  <c r="C210" i="72"/>
  <c r="B210" i="72"/>
  <c r="H209" i="72"/>
  <c r="E209" i="72"/>
  <c r="C209" i="72"/>
  <c r="G208" i="72"/>
  <c r="F208" i="72"/>
  <c r="E208" i="72"/>
  <c r="D208" i="72"/>
  <c r="B208" i="72"/>
  <c r="K200" i="72"/>
  <c r="K199" i="72"/>
  <c r="J199" i="72"/>
  <c r="I199" i="72"/>
  <c r="K198" i="72"/>
  <c r="J198" i="72"/>
  <c r="I198" i="72"/>
  <c r="H198" i="72"/>
  <c r="F198" i="72"/>
  <c r="E198" i="72"/>
  <c r="D198" i="72"/>
  <c r="B198" i="72"/>
  <c r="K197" i="72"/>
  <c r="H197" i="72"/>
  <c r="E197" i="72"/>
  <c r="C197" i="72"/>
  <c r="K196" i="72"/>
  <c r="J195" i="72"/>
  <c r="I195" i="72"/>
  <c r="H195" i="72"/>
  <c r="G195" i="72"/>
  <c r="F195" i="72"/>
  <c r="E195" i="72"/>
  <c r="D195" i="72"/>
  <c r="C195" i="72"/>
  <c r="B195" i="72"/>
  <c r="I192" i="72"/>
  <c r="J188" i="72"/>
  <c r="I188" i="72"/>
  <c r="H188" i="72"/>
  <c r="G188" i="72"/>
  <c r="F188" i="72"/>
  <c r="E188" i="72"/>
  <c r="C188" i="72"/>
  <c r="B188" i="72"/>
  <c r="H187" i="72"/>
  <c r="E187" i="72"/>
  <c r="C187" i="72"/>
  <c r="J185" i="72"/>
  <c r="I185" i="72"/>
  <c r="H185" i="72"/>
  <c r="G185" i="72"/>
  <c r="F185" i="72"/>
  <c r="E185" i="72"/>
  <c r="D185" i="72"/>
  <c r="C185" i="72"/>
  <c r="B185" i="72"/>
  <c r="J184" i="72"/>
  <c r="I184" i="72"/>
  <c r="H184" i="72"/>
  <c r="G184" i="72"/>
  <c r="F184" i="72"/>
  <c r="E184" i="72"/>
  <c r="D184" i="72"/>
  <c r="C184" i="72"/>
  <c r="B184" i="72"/>
  <c r="H182" i="72"/>
  <c r="E182" i="72"/>
  <c r="C182" i="72"/>
  <c r="H181" i="72"/>
  <c r="E181" i="72"/>
  <c r="C181" i="72"/>
  <c r="H180" i="72"/>
  <c r="E180" i="72"/>
  <c r="C180" i="72"/>
  <c r="K179" i="72"/>
  <c r="J179" i="72"/>
  <c r="H179" i="72"/>
  <c r="G179" i="72"/>
  <c r="F179" i="72"/>
  <c r="E179" i="72"/>
  <c r="D179" i="72"/>
  <c r="C179" i="72"/>
  <c r="B179" i="72"/>
  <c r="K178" i="72"/>
  <c r="J178" i="72"/>
  <c r="I178" i="72"/>
  <c r="K177" i="72"/>
  <c r="J177" i="72"/>
  <c r="H177" i="72"/>
  <c r="G177" i="72"/>
  <c r="F177" i="72"/>
  <c r="E177" i="72"/>
  <c r="D177" i="72"/>
  <c r="C177" i="72"/>
  <c r="B177" i="72"/>
  <c r="K176" i="72"/>
  <c r="I176" i="72"/>
  <c r="H176" i="72"/>
  <c r="G176" i="72"/>
  <c r="F176" i="72"/>
  <c r="E176" i="72"/>
  <c r="D176" i="72"/>
  <c r="C176" i="72"/>
  <c r="B176" i="72"/>
  <c r="K175" i="72"/>
  <c r="J175" i="72"/>
  <c r="H175" i="72"/>
  <c r="G175" i="72"/>
  <c r="F175" i="72"/>
  <c r="E175" i="72"/>
  <c r="D175" i="72"/>
  <c r="C175" i="72"/>
  <c r="B175" i="72"/>
  <c r="K174" i="72"/>
  <c r="I174" i="72"/>
  <c r="K166" i="72"/>
  <c r="J166" i="72"/>
  <c r="I166" i="72"/>
  <c r="K165" i="72"/>
  <c r="I165" i="72"/>
  <c r="K164" i="72"/>
  <c r="J164" i="72"/>
  <c r="I164" i="72"/>
  <c r="H164" i="72"/>
  <c r="F164" i="72"/>
  <c r="E164" i="72"/>
  <c r="D164" i="72"/>
  <c r="B164" i="72"/>
  <c r="K163" i="72"/>
  <c r="H163" i="72"/>
  <c r="F163" i="72"/>
  <c r="E163" i="72"/>
  <c r="K162" i="72"/>
  <c r="I162" i="72"/>
  <c r="K161" i="72"/>
  <c r="I161" i="72"/>
  <c r="H161" i="72"/>
  <c r="F161" i="72"/>
  <c r="E161" i="72"/>
  <c r="D161" i="72"/>
  <c r="K160" i="72"/>
  <c r="K159" i="72"/>
  <c r="I159" i="72"/>
  <c r="K158" i="72"/>
  <c r="J158" i="72"/>
  <c r="I158" i="72"/>
  <c r="K157" i="72"/>
  <c r="I157" i="72"/>
  <c r="K156" i="72"/>
  <c r="I156" i="72"/>
  <c r="K155" i="72"/>
  <c r="I155" i="72"/>
  <c r="K154" i="72"/>
  <c r="H154" i="72"/>
  <c r="F154" i="72"/>
  <c r="E154" i="72"/>
  <c r="D154" i="72"/>
  <c r="K153" i="72"/>
  <c r="I153" i="72"/>
  <c r="H153" i="72"/>
  <c r="E153" i="72"/>
  <c r="D153" i="72"/>
  <c r="K152" i="72"/>
  <c r="I152" i="72"/>
  <c r="K151" i="72"/>
  <c r="J151" i="72"/>
  <c r="I151" i="72"/>
  <c r="H151" i="72"/>
  <c r="G151" i="72"/>
  <c r="F151" i="72"/>
  <c r="E151" i="72"/>
  <c r="D151" i="72"/>
  <c r="C151" i="72"/>
  <c r="B151" i="72"/>
  <c r="K150" i="72"/>
  <c r="I150" i="72"/>
  <c r="H150" i="72"/>
  <c r="G150" i="72"/>
  <c r="F150" i="72"/>
  <c r="E150" i="72"/>
  <c r="D150" i="72"/>
  <c r="C150" i="72"/>
  <c r="B150" i="72"/>
  <c r="K149" i="72"/>
  <c r="I149" i="72"/>
  <c r="K148" i="72"/>
  <c r="J148" i="72"/>
  <c r="I148" i="72"/>
  <c r="H148" i="72"/>
  <c r="G148" i="72"/>
  <c r="E148" i="72"/>
  <c r="D148" i="72"/>
  <c r="C148" i="72"/>
  <c r="B148" i="72"/>
  <c r="K147" i="72"/>
  <c r="J147" i="72"/>
  <c r="I147" i="72"/>
  <c r="G147" i="72"/>
  <c r="F147" i="72"/>
  <c r="E147" i="72"/>
  <c r="D147" i="72"/>
  <c r="B147" i="72"/>
  <c r="K146" i="72"/>
  <c r="J146" i="72"/>
  <c r="I146" i="72"/>
  <c r="H146" i="72"/>
  <c r="G146" i="72"/>
  <c r="F146" i="72"/>
  <c r="E146" i="72"/>
  <c r="D146" i="72"/>
  <c r="C146" i="72"/>
  <c r="B146" i="72"/>
  <c r="K145" i="72"/>
  <c r="J145" i="72"/>
  <c r="I145" i="72"/>
  <c r="H145" i="72"/>
  <c r="G145" i="72"/>
  <c r="E145" i="72"/>
  <c r="D145" i="72"/>
  <c r="C145" i="72"/>
  <c r="B145" i="72"/>
  <c r="K144" i="72"/>
  <c r="J144" i="72"/>
  <c r="I144" i="72"/>
  <c r="K143" i="72"/>
  <c r="J143" i="72"/>
  <c r="H143" i="72"/>
  <c r="G143" i="72"/>
  <c r="F143" i="72"/>
  <c r="E143" i="72"/>
  <c r="D143" i="72"/>
  <c r="C143" i="72"/>
  <c r="B143" i="72"/>
  <c r="K142" i="72"/>
  <c r="I142" i="72"/>
  <c r="H142" i="72"/>
  <c r="G142" i="72"/>
  <c r="F142" i="72"/>
  <c r="E142" i="72"/>
  <c r="D142" i="72"/>
  <c r="C142" i="72"/>
  <c r="B142" i="72"/>
  <c r="K141" i="72"/>
  <c r="I141" i="72"/>
  <c r="H141" i="72"/>
  <c r="F141" i="72"/>
  <c r="E141" i="72"/>
  <c r="D141" i="72"/>
  <c r="K140" i="72"/>
  <c r="J140" i="72"/>
  <c r="I140" i="72"/>
  <c r="K132" i="72"/>
  <c r="H132" i="72"/>
  <c r="E132" i="72"/>
  <c r="K131" i="72"/>
  <c r="H131" i="72"/>
  <c r="E131" i="72"/>
  <c r="K130" i="72"/>
  <c r="H130" i="72"/>
  <c r="E130" i="72"/>
  <c r="K129" i="72"/>
  <c r="H129" i="72"/>
  <c r="E129" i="72"/>
  <c r="K128" i="72"/>
  <c r="E128" i="72"/>
  <c r="K127" i="72"/>
  <c r="H127" i="72"/>
  <c r="E127" i="72"/>
  <c r="K126" i="72"/>
  <c r="H126" i="72"/>
  <c r="E126" i="72"/>
  <c r="K125" i="72"/>
  <c r="E125" i="72"/>
  <c r="K124" i="72"/>
  <c r="E124" i="72"/>
  <c r="K123" i="72"/>
  <c r="E123" i="72"/>
  <c r="K122" i="72"/>
  <c r="H122" i="72"/>
  <c r="E122" i="72"/>
  <c r="K121" i="72"/>
  <c r="E121" i="72"/>
  <c r="K120" i="72"/>
  <c r="H120" i="72"/>
  <c r="E120" i="72"/>
  <c r="K119" i="72"/>
  <c r="H119" i="72"/>
  <c r="E119" i="72"/>
  <c r="K118" i="72"/>
  <c r="E118" i="72"/>
  <c r="K117" i="72"/>
  <c r="H117" i="72"/>
  <c r="E117" i="72"/>
  <c r="K116" i="72"/>
  <c r="H116" i="72"/>
  <c r="E116" i="72"/>
  <c r="K115" i="72"/>
  <c r="H115" i="72"/>
  <c r="E115" i="72"/>
  <c r="K114" i="72"/>
  <c r="H114" i="72"/>
  <c r="E114" i="72"/>
  <c r="K113" i="72"/>
  <c r="E113" i="72"/>
  <c r="K112" i="72"/>
  <c r="I112" i="72"/>
  <c r="H112" i="72"/>
  <c r="E112" i="72"/>
  <c r="K111" i="72"/>
  <c r="H111" i="72"/>
  <c r="E111" i="72"/>
  <c r="K110" i="72"/>
  <c r="E110" i="72"/>
  <c r="K109" i="72"/>
  <c r="H109" i="72"/>
  <c r="F109" i="72"/>
  <c r="E109" i="72"/>
  <c r="K108" i="72"/>
  <c r="I108" i="72"/>
  <c r="H108" i="72"/>
  <c r="G108" i="72"/>
  <c r="E108" i="72"/>
  <c r="D108" i="72"/>
  <c r="C108" i="72"/>
  <c r="B108" i="72"/>
  <c r="K107" i="72"/>
  <c r="E107" i="72"/>
  <c r="K106" i="72"/>
  <c r="H106" i="72"/>
  <c r="E106" i="72"/>
  <c r="K98" i="72"/>
  <c r="H98" i="72"/>
  <c r="E98" i="72"/>
  <c r="K97" i="72"/>
  <c r="H97" i="72"/>
  <c r="E97" i="72"/>
  <c r="K96" i="72"/>
  <c r="H96" i="72"/>
  <c r="E96" i="72"/>
  <c r="K95" i="72"/>
  <c r="H95" i="72"/>
  <c r="E95" i="72"/>
  <c r="K94" i="72"/>
  <c r="E94" i="72"/>
  <c r="K93" i="72"/>
  <c r="H93" i="72"/>
  <c r="E93" i="72"/>
  <c r="K92" i="72"/>
  <c r="H92" i="72"/>
  <c r="E92" i="72"/>
  <c r="K91" i="72"/>
  <c r="H91" i="72"/>
  <c r="E91" i="72"/>
  <c r="K90" i="72"/>
  <c r="H90" i="72"/>
  <c r="E90" i="72"/>
  <c r="K89" i="72"/>
  <c r="E89" i="72"/>
  <c r="K88" i="72"/>
  <c r="H88" i="72"/>
  <c r="E88" i="72"/>
  <c r="K87" i="72"/>
  <c r="H87" i="72"/>
  <c r="E87" i="72"/>
  <c r="K86" i="72"/>
  <c r="H86" i="72"/>
  <c r="E86" i="72"/>
  <c r="K85" i="72"/>
  <c r="H85" i="72"/>
  <c r="E85" i="72"/>
  <c r="K84" i="72"/>
  <c r="H84" i="72"/>
  <c r="E84" i="72"/>
  <c r="K83" i="72"/>
  <c r="H83" i="72"/>
  <c r="E83" i="72"/>
  <c r="K82" i="72"/>
  <c r="H82" i="72"/>
  <c r="E82" i="72"/>
  <c r="K81" i="72"/>
  <c r="H81" i="72"/>
  <c r="E81" i="72"/>
  <c r="K80" i="72"/>
  <c r="H80" i="72"/>
  <c r="E80" i="72"/>
  <c r="K79" i="72"/>
  <c r="H79" i="72"/>
  <c r="E79" i="72"/>
  <c r="K78" i="72"/>
  <c r="H78" i="72"/>
  <c r="E78" i="72"/>
  <c r="K77" i="72"/>
  <c r="H77" i="72"/>
  <c r="E77" i="72"/>
  <c r="K76" i="72"/>
  <c r="H76" i="72"/>
  <c r="E76" i="72"/>
  <c r="K75" i="72"/>
  <c r="H75" i="72"/>
  <c r="E75" i="72"/>
  <c r="K74" i="72"/>
  <c r="H74" i="72"/>
  <c r="E74" i="72"/>
  <c r="K73" i="72"/>
  <c r="E73" i="72"/>
  <c r="K72" i="72"/>
  <c r="H72" i="72"/>
  <c r="E72" i="72"/>
  <c r="K64" i="72"/>
  <c r="H64" i="72"/>
  <c r="E64" i="72"/>
  <c r="K63" i="72"/>
  <c r="H63" i="72"/>
  <c r="E63" i="72"/>
  <c r="K62" i="72"/>
  <c r="H62" i="72"/>
  <c r="E62" i="72"/>
  <c r="K61" i="72"/>
  <c r="H61" i="72"/>
  <c r="E61" i="72"/>
  <c r="K60" i="72"/>
  <c r="H60" i="72"/>
  <c r="E60" i="72"/>
  <c r="K59" i="72"/>
  <c r="H59" i="72"/>
  <c r="E59" i="72"/>
  <c r="K58" i="72"/>
  <c r="H58" i="72"/>
  <c r="E58" i="72"/>
  <c r="K57" i="72"/>
  <c r="H57" i="72"/>
  <c r="E57" i="72"/>
  <c r="K56" i="72"/>
  <c r="H56" i="72"/>
  <c r="E56" i="72"/>
  <c r="K55" i="72"/>
  <c r="H55" i="72"/>
  <c r="E55" i="72"/>
  <c r="K54" i="72"/>
  <c r="H54" i="72"/>
  <c r="E54" i="72"/>
  <c r="K53" i="72"/>
  <c r="H53" i="72"/>
  <c r="E53" i="72"/>
  <c r="K52" i="72"/>
  <c r="H52" i="72"/>
  <c r="E52" i="72"/>
  <c r="K51" i="72"/>
  <c r="H51" i="72"/>
  <c r="E51" i="72"/>
  <c r="K50" i="72"/>
  <c r="H50" i="72"/>
  <c r="E50" i="72"/>
  <c r="K49" i="72"/>
  <c r="H49" i="72"/>
  <c r="E49" i="72"/>
  <c r="K48" i="72"/>
  <c r="H48" i="72"/>
  <c r="E48" i="72"/>
  <c r="K47" i="72"/>
  <c r="H47" i="72"/>
  <c r="E47" i="72"/>
  <c r="K46" i="72"/>
  <c r="H46" i="72"/>
  <c r="E46" i="72"/>
  <c r="K45" i="72"/>
  <c r="H45" i="72"/>
  <c r="E45" i="72"/>
  <c r="K44" i="72"/>
  <c r="H44" i="72"/>
  <c r="E44" i="72"/>
  <c r="K43" i="72"/>
  <c r="H43" i="72"/>
  <c r="E43" i="72"/>
  <c r="K42" i="72"/>
  <c r="H42" i="72"/>
  <c r="E42" i="72"/>
  <c r="K41" i="72"/>
  <c r="H41" i="72"/>
  <c r="E41" i="72"/>
  <c r="K40" i="72"/>
  <c r="H40" i="72"/>
  <c r="E40" i="72"/>
  <c r="K39" i="72"/>
  <c r="H39" i="72"/>
  <c r="E39" i="72"/>
  <c r="K38" i="72"/>
  <c r="H38" i="72"/>
  <c r="E38" i="72"/>
  <c r="K30" i="72"/>
  <c r="H30" i="72"/>
  <c r="E30" i="72"/>
  <c r="K29" i="72"/>
  <c r="H29" i="72"/>
  <c r="E29" i="72"/>
  <c r="K28" i="72"/>
  <c r="H28" i="72"/>
  <c r="E28" i="72"/>
  <c r="K27" i="72"/>
  <c r="H27" i="72"/>
  <c r="E27" i="72"/>
  <c r="K26" i="72"/>
  <c r="H26" i="72"/>
  <c r="E26" i="72"/>
  <c r="K25" i="72"/>
  <c r="H25" i="72"/>
  <c r="E25" i="72"/>
  <c r="K24" i="72"/>
  <c r="H24" i="72"/>
  <c r="E24" i="72"/>
  <c r="K23" i="72"/>
  <c r="H23" i="72"/>
  <c r="E23" i="72"/>
  <c r="K22" i="72"/>
  <c r="H22" i="72"/>
  <c r="E22" i="72"/>
  <c r="K21" i="72"/>
  <c r="H21" i="72"/>
  <c r="E21" i="72"/>
  <c r="K20" i="72"/>
  <c r="H20" i="72"/>
  <c r="E20" i="72"/>
  <c r="K19" i="72"/>
  <c r="H19" i="72"/>
  <c r="E19" i="72"/>
  <c r="K18" i="72"/>
  <c r="H18" i="72"/>
  <c r="E18" i="72"/>
  <c r="K17" i="72"/>
  <c r="H17" i="72"/>
  <c r="E17" i="72"/>
  <c r="K16" i="72"/>
  <c r="H16" i="72"/>
  <c r="E16" i="72"/>
  <c r="K15" i="72"/>
  <c r="H15" i="72"/>
  <c r="E15" i="72"/>
  <c r="K14" i="72"/>
  <c r="H14" i="72"/>
  <c r="E14" i="72"/>
  <c r="K13" i="72"/>
  <c r="H13" i="72"/>
  <c r="E13" i="72"/>
  <c r="K12" i="72"/>
  <c r="H12" i="72"/>
  <c r="E12" i="72"/>
  <c r="K11" i="72"/>
  <c r="H11" i="72"/>
  <c r="E11" i="72"/>
  <c r="K10" i="72"/>
  <c r="H10" i="72"/>
  <c r="E10" i="72"/>
  <c r="K9" i="72"/>
  <c r="H9" i="72"/>
  <c r="E9" i="72"/>
  <c r="K8" i="72"/>
  <c r="H8" i="72"/>
  <c r="E8" i="72"/>
  <c r="K7" i="72"/>
  <c r="H7" i="72"/>
  <c r="E7" i="72"/>
  <c r="K6" i="72"/>
  <c r="H6" i="72"/>
  <c r="E6" i="72"/>
  <c r="K5" i="72"/>
  <c r="H5" i="72"/>
  <c r="E5" i="72"/>
  <c r="K4" i="72"/>
  <c r="H4" i="72"/>
  <c r="E4" i="72"/>
  <c r="K268" i="71"/>
  <c r="J268" i="71"/>
  <c r="I268" i="71"/>
  <c r="H268" i="71"/>
  <c r="G268" i="71"/>
  <c r="F268" i="71"/>
  <c r="E268" i="71"/>
  <c r="D268" i="71"/>
  <c r="C268" i="71"/>
  <c r="B268" i="71"/>
  <c r="K267" i="71"/>
  <c r="J267" i="71"/>
  <c r="I267" i="71"/>
  <c r="H267" i="71"/>
  <c r="G267" i="71"/>
  <c r="F267" i="71"/>
  <c r="E267" i="71"/>
  <c r="D267" i="71"/>
  <c r="C267" i="71"/>
  <c r="B267" i="71"/>
  <c r="K266" i="71"/>
  <c r="J266" i="71"/>
  <c r="I266" i="71"/>
  <c r="H266" i="71"/>
  <c r="G266" i="71"/>
  <c r="F266" i="71"/>
  <c r="E266" i="71"/>
  <c r="D266" i="71"/>
  <c r="C266" i="71"/>
  <c r="B266" i="71"/>
  <c r="K265" i="71"/>
  <c r="I265" i="71"/>
  <c r="H265" i="71"/>
  <c r="G265" i="71"/>
  <c r="F265" i="71"/>
  <c r="E265" i="71"/>
  <c r="D265" i="71"/>
  <c r="C265" i="71"/>
  <c r="B265" i="71"/>
  <c r="K264" i="71"/>
  <c r="J264" i="71"/>
  <c r="I264" i="71"/>
  <c r="H264" i="71"/>
  <c r="G264" i="71"/>
  <c r="F264" i="71"/>
  <c r="E264" i="71"/>
  <c r="D264" i="71"/>
  <c r="B264" i="71"/>
  <c r="K263" i="71"/>
  <c r="J263" i="71"/>
  <c r="I263" i="71"/>
  <c r="H263" i="71"/>
  <c r="G263" i="71"/>
  <c r="F263" i="71"/>
  <c r="E263" i="71"/>
  <c r="D263" i="71"/>
  <c r="C263" i="71"/>
  <c r="B263" i="71"/>
  <c r="K262" i="71"/>
  <c r="J262" i="71"/>
  <c r="I262" i="71"/>
  <c r="H262" i="71"/>
  <c r="G262" i="71"/>
  <c r="F262" i="71"/>
  <c r="E262" i="71"/>
  <c r="D262" i="71"/>
  <c r="C262" i="71"/>
  <c r="B262" i="71"/>
  <c r="K261" i="71"/>
  <c r="J261" i="71"/>
  <c r="I261" i="71"/>
  <c r="H261" i="71"/>
  <c r="G261" i="71"/>
  <c r="F261" i="71"/>
  <c r="E261" i="71"/>
  <c r="D261" i="71"/>
  <c r="C261" i="71"/>
  <c r="B261" i="71"/>
  <c r="K260" i="71"/>
  <c r="J260" i="71"/>
  <c r="I260" i="71"/>
  <c r="H260" i="71"/>
  <c r="G260" i="71"/>
  <c r="F260" i="71"/>
  <c r="E260" i="71"/>
  <c r="D260" i="71"/>
  <c r="C260" i="71"/>
  <c r="B260" i="71"/>
  <c r="K259" i="71"/>
  <c r="J259" i="71"/>
  <c r="I259" i="71"/>
  <c r="H259" i="71"/>
  <c r="G259" i="71"/>
  <c r="F259" i="71"/>
  <c r="E259" i="71"/>
  <c r="D259" i="71"/>
  <c r="C259" i="71"/>
  <c r="B259" i="71"/>
  <c r="K258" i="71"/>
  <c r="J258" i="71"/>
  <c r="I258" i="71"/>
  <c r="H258" i="71"/>
  <c r="G258" i="71"/>
  <c r="F258" i="71"/>
  <c r="E258" i="71"/>
  <c r="D258" i="71"/>
  <c r="C258" i="71"/>
  <c r="B258" i="71"/>
  <c r="K257" i="71"/>
  <c r="J257" i="71"/>
  <c r="I257" i="71"/>
  <c r="H257" i="71"/>
  <c r="G257" i="71"/>
  <c r="F257" i="71"/>
  <c r="E257" i="71"/>
  <c r="D257" i="71"/>
  <c r="B257" i="71"/>
  <c r="K256" i="71"/>
  <c r="J256" i="71"/>
  <c r="I256" i="71"/>
  <c r="H256" i="71"/>
  <c r="G256" i="71"/>
  <c r="F256" i="71"/>
  <c r="E256" i="71"/>
  <c r="D256" i="71"/>
  <c r="C256" i="71"/>
  <c r="B256" i="71"/>
  <c r="K255" i="71"/>
  <c r="J255" i="71"/>
  <c r="I255" i="71"/>
  <c r="H255" i="71"/>
  <c r="G255" i="71"/>
  <c r="F255" i="71"/>
  <c r="E255" i="71"/>
  <c r="D255" i="71"/>
  <c r="C255" i="71"/>
  <c r="B255" i="71"/>
  <c r="K254" i="71"/>
  <c r="J254" i="71"/>
  <c r="I254" i="71"/>
  <c r="H254" i="71"/>
  <c r="G254" i="71"/>
  <c r="F254" i="71"/>
  <c r="E254" i="71"/>
  <c r="D254" i="71"/>
  <c r="C254" i="71"/>
  <c r="B254" i="71"/>
  <c r="K253" i="71"/>
  <c r="J253" i="71"/>
  <c r="I253" i="71"/>
  <c r="H253" i="71"/>
  <c r="G253" i="71"/>
  <c r="F253" i="71"/>
  <c r="E253" i="71"/>
  <c r="D253" i="71"/>
  <c r="C253" i="71"/>
  <c r="B253" i="71"/>
  <c r="K252" i="71"/>
  <c r="J252" i="71"/>
  <c r="I252" i="71"/>
  <c r="H252" i="71"/>
  <c r="G252" i="71"/>
  <c r="F252" i="71"/>
  <c r="E252" i="71"/>
  <c r="D252" i="71"/>
  <c r="C252" i="71"/>
  <c r="B252" i="71"/>
  <c r="K251" i="71"/>
  <c r="J251" i="71"/>
  <c r="I251" i="71"/>
  <c r="H251" i="71"/>
  <c r="G251" i="71"/>
  <c r="F251" i="71"/>
  <c r="E251" i="71"/>
  <c r="D251" i="71"/>
  <c r="C251" i="71"/>
  <c r="B251" i="71"/>
  <c r="K250" i="71"/>
  <c r="J250" i="71"/>
  <c r="I250" i="71"/>
  <c r="H250" i="71"/>
  <c r="G250" i="71"/>
  <c r="F250" i="71"/>
  <c r="E250" i="71"/>
  <c r="D250" i="71"/>
  <c r="B250" i="71"/>
  <c r="K249" i="71"/>
  <c r="J249" i="71"/>
  <c r="I249" i="71"/>
  <c r="H249" i="71"/>
  <c r="G249" i="71"/>
  <c r="F249" i="71"/>
  <c r="E249" i="71"/>
  <c r="D249" i="71"/>
  <c r="C249" i="71"/>
  <c r="B249" i="71"/>
  <c r="K248" i="71"/>
  <c r="I248" i="71"/>
  <c r="H248" i="71"/>
  <c r="G248" i="71"/>
  <c r="F248" i="71"/>
  <c r="E248" i="71"/>
  <c r="D248" i="71"/>
  <c r="C248" i="71"/>
  <c r="B248" i="71"/>
  <c r="K247" i="71"/>
  <c r="J247" i="71"/>
  <c r="I247" i="71"/>
  <c r="H247" i="71"/>
  <c r="G247" i="71"/>
  <c r="F247" i="71"/>
  <c r="E247" i="71"/>
  <c r="D247" i="71"/>
  <c r="C247" i="71"/>
  <c r="B247" i="71"/>
  <c r="K246" i="71"/>
  <c r="J246" i="71"/>
  <c r="I246" i="71"/>
  <c r="H246" i="71"/>
  <c r="G246" i="71"/>
  <c r="F246" i="71"/>
  <c r="E246" i="71"/>
  <c r="D246" i="71"/>
  <c r="C246" i="71"/>
  <c r="B246" i="71"/>
  <c r="K245" i="71"/>
  <c r="I245" i="71"/>
  <c r="H245" i="71"/>
  <c r="G245" i="71"/>
  <c r="F245" i="71"/>
  <c r="E245" i="71"/>
  <c r="D245" i="71"/>
  <c r="C245" i="71"/>
  <c r="B245" i="71"/>
  <c r="K244" i="71"/>
  <c r="J244" i="71"/>
  <c r="I244" i="71"/>
  <c r="H244" i="71"/>
  <c r="G244" i="71"/>
  <c r="F244" i="71"/>
  <c r="E244" i="71"/>
  <c r="D244" i="71"/>
  <c r="B244" i="71"/>
  <c r="K243" i="71"/>
  <c r="J243" i="71"/>
  <c r="I243" i="71"/>
  <c r="H243" i="71"/>
  <c r="G243" i="71"/>
  <c r="F243" i="71"/>
  <c r="E243" i="71"/>
  <c r="D243" i="71"/>
  <c r="C243" i="71"/>
  <c r="B243" i="71"/>
  <c r="K242" i="71"/>
  <c r="J242" i="71"/>
  <c r="I242" i="71"/>
  <c r="H242" i="71"/>
  <c r="G242" i="71"/>
  <c r="F242" i="71"/>
  <c r="E242" i="71"/>
  <c r="D242" i="71"/>
  <c r="C242" i="71"/>
  <c r="K234" i="71"/>
  <c r="J234" i="71"/>
  <c r="I234" i="71"/>
  <c r="H234" i="71"/>
  <c r="G234" i="71"/>
  <c r="F234" i="71"/>
  <c r="E234" i="71"/>
  <c r="D234" i="71"/>
  <c r="C234" i="71"/>
  <c r="B234" i="71"/>
  <c r="K233" i="71"/>
  <c r="J233" i="71"/>
  <c r="I233" i="71"/>
  <c r="H233" i="71"/>
  <c r="G233" i="71"/>
  <c r="F233" i="71"/>
  <c r="E233" i="71"/>
  <c r="D233" i="71"/>
  <c r="C233" i="71"/>
  <c r="B233" i="71"/>
  <c r="K232" i="71"/>
  <c r="J232" i="71"/>
  <c r="I232" i="71"/>
  <c r="H232" i="71"/>
  <c r="G232" i="71"/>
  <c r="F232" i="71"/>
  <c r="E232" i="71"/>
  <c r="D232" i="71"/>
  <c r="C232" i="71"/>
  <c r="B232" i="71"/>
  <c r="K231" i="71"/>
  <c r="J231" i="71"/>
  <c r="I231" i="71"/>
  <c r="H231" i="71"/>
  <c r="G231" i="71"/>
  <c r="F231" i="71"/>
  <c r="E231" i="71"/>
  <c r="D231" i="71"/>
  <c r="C231" i="71"/>
  <c r="B231" i="71"/>
  <c r="K230" i="71"/>
  <c r="I230" i="71"/>
  <c r="H230" i="71"/>
  <c r="F230" i="71"/>
  <c r="E230" i="71"/>
  <c r="D230" i="71"/>
  <c r="B230" i="71"/>
  <c r="K229" i="71"/>
  <c r="J229" i="71"/>
  <c r="I229" i="71"/>
  <c r="H229" i="71"/>
  <c r="G229" i="71"/>
  <c r="F229" i="71"/>
  <c r="E229" i="71"/>
  <c r="D229" i="71"/>
  <c r="C229" i="71"/>
  <c r="B229" i="71"/>
  <c r="K228" i="71"/>
  <c r="J228" i="71"/>
  <c r="I228" i="71"/>
  <c r="H228" i="71"/>
  <c r="F228" i="71"/>
  <c r="E228" i="71"/>
  <c r="D228" i="71"/>
  <c r="C228" i="71"/>
  <c r="B228" i="71"/>
  <c r="K227" i="71"/>
  <c r="I227" i="71"/>
  <c r="H227" i="71"/>
  <c r="G227" i="71"/>
  <c r="F227" i="71"/>
  <c r="E227" i="71"/>
  <c r="D227" i="71"/>
  <c r="C227" i="71"/>
  <c r="B227" i="71"/>
  <c r="K226" i="71"/>
  <c r="J226" i="71"/>
  <c r="I226" i="71"/>
  <c r="H226" i="71"/>
  <c r="G226" i="71"/>
  <c r="F226" i="71"/>
  <c r="E226" i="71"/>
  <c r="D226" i="71"/>
  <c r="C226" i="71"/>
  <c r="B226" i="71"/>
  <c r="K225" i="71"/>
  <c r="J225" i="71"/>
  <c r="I225" i="71"/>
  <c r="H225" i="71"/>
  <c r="G225" i="71"/>
  <c r="F225" i="71"/>
  <c r="E225" i="71"/>
  <c r="C225" i="71"/>
  <c r="B225" i="71"/>
  <c r="K224" i="71"/>
  <c r="J224" i="71"/>
  <c r="I224" i="71"/>
  <c r="H224" i="71"/>
  <c r="G224" i="71"/>
  <c r="F224" i="71"/>
  <c r="E224" i="71"/>
  <c r="D224" i="71"/>
  <c r="C224" i="71"/>
  <c r="B224" i="71"/>
  <c r="K223" i="71"/>
  <c r="J223" i="71"/>
  <c r="I223" i="71"/>
  <c r="H223" i="71"/>
  <c r="G223" i="71"/>
  <c r="F223" i="71"/>
  <c r="E223" i="71"/>
  <c r="D223" i="71"/>
  <c r="C223" i="71"/>
  <c r="B223" i="71"/>
  <c r="K222" i="71"/>
  <c r="J222" i="71"/>
  <c r="I222" i="71"/>
  <c r="H222" i="71"/>
  <c r="G222" i="71"/>
  <c r="F222" i="71"/>
  <c r="E222" i="71"/>
  <c r="D222" i="71"/>
  <c r="C222" i="71"/>
  <c r="B222" i="71"/>
  <c r="K221" i="71"/>
  <c r="J221" i="71"/>
  <c r="I221" i="71"/>
  <c r="H221" i="71"/>
  <c r="G221" i="71"/>
  <c r="F221" i="71"/>
  <c r="E221" i="71"/>
  <c r="D221" i="71"/>
  <c r="C221" i="71"/>
  <c r="B221" i="71"/>
  <c r="K220" i="71"/>
  <c r="J220" i="71"/>
  <c r="I220" i="71"/>
  <c r="H220" i="71"/>
  <c r="G220" i="71"/>
  <c r="F220" i="71"/>
  <c r="E220" i="71"/>
  <c r="D220" i="71"/>
  <c r="C220" i="71"/>
  <c r="B220" i="71"/>
  <c r="K219" i="71"/>
  <c r="J219" i="71"/>
  <c r="I219" i="71"/>
  <c r="H219" i="71"/>
  <c r="G219" i="71"/>
  <c r="F219" i="71"/>
  <c r="E219" i="71"/>
  <c r="D219" i="71"/>
  <c r="C219" i="71"/>
  <c r="B219" i="71"/>
  <c r="K218" i="71"/>
  <c r="I218" i="71"/>
  <c r="H218" i="71"/>
  <c r="G218" i="71"/>
  <c r="F218" i="71"/>
  <c r="E218" i="71"/>
  <c r="D218" i="71"/>
  <c r="B218" i="71"/>
  <c r="K217" i="71"/>
  <c r="J217" i="71"/>
  <c r="I217" i="71"/>
  <c r="H217" i="71"/>
  <c r="G217" i="71"/>
  <c r="F217" i="71"/>
  <c r="E217" i="71"/>
  <c r="D217" i="71"/>
  <c r="C217" i="71"/>
  <c r="B217" i="71"/>
  <c r="K216" i="71"/>
  <c r="J216" i="71"/>
  <c r="I216" i="71"/>
  <c r="H216" i="71"/>
  <c r="G216" i="71"/>
  <c r="F216" i="71"/>
  <c r="E216" i="71"/>
  <c r="D216" i="71"/>
  <c r="B216" i="71"/>
  <c r="K215" i="71"/>
  <c r="J215" i="71"/>
  <c r="I215" i="71"/>
  <c r="H215" i="71"/>
  <c r="G215" i="71"/>
  <c r="F215" i="71"/>
  <c r="E215" i="71"/>
  <c r="D215" i="71"/>
  <c r="C215" i="71"/>
  <c r="B215" i="71"/>
  <c r="K214" i="71"/>
  <c r="J214" i="71"/>
  <c r="I214" i="71"/>
  <c r="H214" i="71"/>
  <c r="G214" i="71"/>
  <c r="F214" i="71"/>
  <c r="E214" i="71"/>
  <c r="D214" i="71"/>
  <c r="C214" i="71"/>
  <c r="B214" i="71"/>
  <c r="K213" i="71"/>
  <c r="J213" i="71"/>
  <c r="I213" i="71"/>
  <c r="H213" i="71"/>
  <c r="G213" i="71"/>
  <c r="F213" i="71"/>
  <c r="E213" i="71"/>
  <c r="D213" i="71"/>
  <c r="B213" i="71"/>
  <c r="K212" i="71"/>
  <c r="J212" i="71"/>
  <c r="I212" i="71"/>
  <c r="H212" i="71"/>
  <c r="G212" i="71"/>
  <c r="F212" i="71"/>
  <c r="E212" i="71"/>
  <c r="D212" i="71"/>
  <c r="C212" i="71"/>
  <c r="B212" i="71"/>
  <c r="K211" i="71"/>
  <c r="J211" i="71"/>
  <c r="I211" i="71"/>
  <c r="H211" i="71"/>
  <c r="G211" i="71"/>
  <c r="F211" i="71"/>
  <c r="E211" i="71"/>
  <c r="D211" i="71"/>
  <c r="C211" i="71"/>
  <c r="B211" i="71"/>
  <c r="K210" i="71"/>
  <c r="J210" i="71"/>
  <c r="I210" i="71"/>
  <c r="H210" i="71"/>
  <c r="G210" i="71"/>
  <c r="F210" i="71"/>
  <c r="E210" i="71"/>
  <c r="D210" i="71"/>
  <c r="C210" i="71"/>
  <c r="B210" i="71"/>
  <c r="K209" i="71"/>
  <c r="J209" i="71"/>
  <c r="I209" i="71"/>
  <c r="H209" i="71"/>
  <c r="G209" i="71"/>
  <c r="F209" i="71"/>
  <c r="E209" i="71"/>
  <c r="D209" i="71"/>
  <c r="B209" i="71"/>
  <c r="K208" i="71"/>
  <c r="J208" i="71"/>
  <c r="I208" i="71"/>
  <c r="H208" i="71"/>
  <c r="G208" i="71"/>
  <c r="F208" i="71"/>
  <c r="E208" i="71"/>
  <c r="D208" i="71"/>
  <c r="C208" i="71"/>
  <c r="B208" i="71"/>
  <c r="K200" i="71"/>
  <c r="J200" i="71"/>
  <c r="I200" i="71"/>
  <c r="H200" i="71"/>
  <c r="G200" i="71"/>
  <c r="F200" i="71"/>
  <c r="E200" i="71"/>
  <c r="D200" i="71"/>
  <c r="C200" i="71"/>
  <c r="B200" i="71"/>
  <c r="K199" i="71"/>
  <c r="J199" i="71"/>
  <c r="I199" i="71"/>
  <c r="H199" i="71"/>
  <c r="G199" i="71"/>
  <c r="F199" i="71"/>
  <c r="E199" i="71"/>
  <c r="D199" i="71"/>
  <c r="C199" i="71"/>
  <c r="B199" i="71"/>
  <c r="K198" i="71"/>
  <c r="J198" i="71"/>
  <c r="I198" i="71"/>
  <c r="H198" i="71"/>
  <c r="G198" i="71"/>
  <c r="F198" i="71"/>
  <c r="E198" i="71"/>
  <c r="D198" i="71"/>
  <c r="C198" i="71"/>
  <c r="B198" i="71"/>
  <c r="K197" i="71"/>
  <c r="J197" i="71"/>
  <c r="I197" i="71"/>
  <c r="H197" i="71"/>
  <c r="G197" i="71"/>
  <c r="F197" i="71"/>
  <c r="E197" i="71"/>
  <c r="D197" i="71"/>
  <c r="C197" i="71"/>
  <c r="B197" i="71"/>
  <c r="K196" i="71"/>
  <c r="I196" i="71"/>
  <c r="H196" i="71"/>
  <c r="F196" i="71"/>
  <c r="E196" i="71"/>
  <c r="D196" i="71"/>
  <c r="C196" i="71"/>
  <c r="B196" i="71"/>
  <c r="K195" i="71"/>
  <c r="J195" i="71"/>
  <c r="I195" i="71"/>
  <c r="H195" i="71"/>
  <c r="G195" i="71"/>
  <c r="F195" i="71"/>
  <c r="E195" i="71"/>
  <c r="D195" i="71"/>
  <c r="C195" i="71"/>
  <c r="B195" i="71"/>
  <c r="K194" i="71"/>
  <c r="J194" i="71"/>
  <c r="I194" i="71"/>
  <c r="H194" i="71"/>
  <c r="G194" i="71"/>
  <c r="F194" i="71"/>
  <c r="E194" i="71"/>
  <c r="D194" i="71"/>
  <c r="C194" i="71"/>
  <c r="B194" i="71"/>
  <c r="K193" i="71"/>
  <c r="I193" i="71"/>
  <c r="H193" i="71"/>
  <c r="G193" i="71"/>
  <c r="F193" i="71"/>
  <c r="E193" i="71"/>
  <c r="D193" i="71"/>
  <c r="C193" i="71"/>
  <c r="B193" i="71"/>
  <c r="K192" i="71"/>
  <c r="J192" i="71"/>
  <c r="I192" i="71"/>
  <c r="H192" i="71"/>
  <c r="G192" i="71"/>
  <c r="F192" i="71"/>
  <c r="E192" i="71"/>
  <c r="D192" i="71"/>
  <c r="C192" i="71"/>
  <c r="B192" i="71"/>
  <c r="K191" i="71"/>
  <c r="J191" i="71"/>
  <c r="I191" i="71"/>
  <c r="H191" i="71"/>
  <c r="G191" i="71"/>
  <c r="F191" i="71"/>
  <c r="E191" i="71"/>
  <c r="C191" i="71"/>
  <c r="B191" i="71"/>
  <c r="K190" i="71"/>
  <c r="J190" i="71"/>
  <c r="I190" i="71"/>
  <c r="H190" i="71"/>
  <c r="G190" i="71"/>
  <c r="F190" i="71"/>
  <c r="E190" i="71"/>
  <c r="D190" i="71"/>
  <c r="C190" i="71"/>
  <c r="B190" i="71"/>
  <c r="K189" i="71"/>
  <c r="J189" i="71"/>
  <c r="I189" i="71"/>
  <c r="H189" i="71"/>
  <c r="G189" i="71"/>
  <c r="F189" i="71"/>
  <c r="E189" i="71"/>
  <c r="D189" i="71"/>
  <c r="C189" i="71"/>
  <c r="B189" i="71"/>
  <c r="K188" i="71"/>
  <c r="J188" i="71"/>
  <c r="I188" i="71"/>
  <c r="H188" i="71"/>
  <c r="G188" i="71"/>
  <c r="F188" i="71"/>
  <c r="E188" i="71"/>
  <c r="D188" i="71"/>
  <c r="C188" i="71"/>
  <c r="B188" i="71"/>
  <c r="K187" i="71"/>
  <c r="J187" i="71"/>
  <c r="I187" i="71"/>
  <c r="H187" i="71"/>
  <c r="G187" i="71"/>
  <c r="F187" i="71"/>
  <c r="E187" i="71"/>
  <c r="D187" i="71"/>
  <c r="C187" i="71"/>
  <c r="B187" i="71"/>
  <c r="K186" i="71"/>
  <c r="J186" i="71"/>
  <c r="I186" i="71"/>
  <c r="H186" i="71"/>
  <c r="G186" i="71"/>
  <c r="F186" i="71"/>
  <c r="E186" i="71"/>
  <c r="D186" i="71"/>
  <c r="C186" i="71"/>
  <c r="B186" i="71"/>
  <c r="K185" i="71"/>
  <c r="J185" i="71"/>
  <c r="I185" i="71"/>
  <c r="H185" i="71"/>
  <c r="G185" i="71"/>
  <c r="F185" i="71"/>
  <c r="E185" i="71"/>
  <c r="D185" i="71"/>
  <c r="C185" i="71"/>
  <c r="B185" i="71"/>
  <c r="K184" i="71"/>
  <c r="I184" i="71"/>
  <c r="H184" i="71"/>
  <c r="G184" i="71"/>
  <c r="F184" i="71"/>
  <c r="E184" i="71"/>
  <c r="D184" i="71"/>
  <c r="C184" i="71"/>
  <c r="B184" i="71"/>
  <c r="K183" i="71"/>
  <c r="J183" i="71"/>
  <c r="I183" i="71"/>
  <c r="H183" i="71"/>
  <c r="G183" i="71"/>
  <c r="F183" i="71"/>
  <c r="E183" i="71"/>
  <c r="D183" i="71"/>
  <c r="C183" i="71"/>
  <c r="B183" i="71"/>
  <c r="K182" i="71"/>
  <c r="J182" i="71"/>
  <c r="I182" i="71"/>
  <c r="H182" i="71"/>
  <c r="G182" i="71"/>
  <c r="F182" i="71"/>
  <c r="E182" i="71"/>
  <c r="D182" i="71"/>
  <c r="B182" i="71"/>
  <c r="K181" i="71"/>
  <c r="J181" i="71"/>
  <c r="I181" i="71"/>
  <c r="H181" i="71"/>
  <c r="G181" i="71"/>
  <c r="F181" i="71"/>
  <c r="E181" i="71"/>
  <c r="D181" i="71"/>
  <c r="B181" i="71"/>
  <c r="K180" i="71"/>
  <c r="J180" i="71"/>
  <c r="I180" i="71"/>
  <c r="H180" i="71"/>
  <c r="G180" i="71"/>
  <c r="F180" i="71"/>
  <c r="E180" i="71"/>
  <c r="D180" i="71"/>
  <c r="C180" i="71"/>
  <c r="B180" i="71"/>
  <c r="K179" i="71"/>
  <c r="J179" i="71"/>
  <c r="I179" i="71"/>
  <c r="H179" i="71"/>
  <c r="G179" i="71"/>
  <c r="F179" i="71"/>
  <c r="E179" i="71"/>
  <c r="D179" i="71"/>
  <c r="B179" i="71"/>
  <c r="K178" i="71"/>
  <c r="J178" i="71"/>
  <c r="I178" i="71"/>
  <c r="H178" i="71"/>
  <c r="G178" i="71"/>
  <c r="F178" i="71"/>
  <c r="E178" i="71"/>
  <c r="D178" i="71"/>
  <c r="C178" i="71"/>
  <c r="B178" i="71"/>
  <c r="K177" i="71"/>
  <c r="J177" i="71"/>
  <c r="I177" i="71"/>
  <c r="H177" i="71"/>
  <c r="G177" i="71"/>
  <c r="F177" i="71"/>
  <c r="E177" i="71"/>
  <c r="D177" i="71"/>
  <c r="C177" i="71"/>
  <c r="B177" i="71"/>
  <c r="K176" i="71"/>
  <c r="J176" i="71"/>
  <c r="I176" i="71"/>
  <c r="H176" i="71"/>
  <c r="G176" i="71"/>
  <c r="F176" i="71"/>
  <c r="E176" i="71"/>
  <c r="D176" i="71"/>
  <c r="C176" i="71"/>
  <c r="B176" i="71"/>
  <c r="K175" i="71"/>
  <c r="J175" i="71"/>
  <c r="I175" i="71"/>
  <c r="H175" i="71"/>
  <c r="G175" i="71"/>
  <c r="F175" i="71"/>
  <c r="E175" i="71"/>
  <c r="D175" i="71"/>
  <c r="B175" i="71"/>
  <c r="K174" i="71"/>
  <c r="J174" i="71"/>
  <c r="I174" i="71"/>
  <c r="H174" i="71"/>
  <c r="G174" i="71"/>
  <c r="F174" i="71"/>
  <c r="E174" i="71"/>
  <c r="D174" i="71"/>
  <c r="C174" i="71"/>
  <c r="B174" i="71"/>
  <c r="K166" i="71"/>
  <c r="J166" i="71"/>
  <c r="I166" i="71"/>
  <c r="H166" i="71"/>
  <c r="G166" i="71"/>
  <c r="F166" i="71"/>
  <c r="E166" i="71"/>
  <c r="D166" i="71"/>
  <c r="C166" i="71"/>
  <c r="B166" i="71"/>
  <c r="K165" i="71"/>
  <c r="J165" i="71"/>
  <c r="I165" i="71"/>
  <c r="H165" i="71"/>
  <c r="G165" i="71"/>
  <c r="F165" i="71"/>
  <c r="E165" i="71"/>
  <c r="D165" i="71"/>
  <c r="C165" i="71"/>
  <c r="B165" i="71"/>
  <c r="K164" i="71"/>
  <c r="J164" i="71"/>
  <c r="I164" i="71"/>
  <c r="H164" i="71"/>
  <c r="G164" i="71"/>
  <c r="F164" i="71"/>
  <c r="E164" i="71"/>
  <c r="D164" i="71"/>
  <c r="C164" i="71"/>
  <c r="B164" i="71"/>
  <c r="K163" i="71"/>
  <c r="J163" i="71"/>
  <c r="I163" i="71"/>
  <c r="H163" i="71"/>
  <c r="G163" i="71"/>
  <c r="F163" i="71"/>
  <c r="E163" i="71"/>
  <c r="D163" i="71"/>
  <c r="C163" i="71"/>
  <c r="B163" i="71"/>
  <c r="K162" i="71"/>
  <c r="J162" i="71"/>
  <c r="I162" i="71"/>
  <c r="H162" i="71"/>
  <c r="G162" i="71"/>
  <c r="F162" i="71"/>
  <c r="E162" i="71"/>
  <c r="D162" i="71"/>
  <c r="C162" i="71"/>
  <c r="B162" i="71"/>
  <c r="K161" i="71"/>
  <c r="J161" i="71"/>
  <c r="I161" i="71"/>
  <c r="H161" i="71"/>
  <c r="G161" i="71"/>
  <c r="F161" i="71"/>
  <c r="E161" i="71"/>
  <c r="D161" i="71"/>
  <c r="C161" i="71"/>
  <c r="B161" i="71"/>
  <c r="K160" i="71"/>
  <c r="J160" i="71"/>
  <c r="I160" i="71"/>
  <c r="H160" i="71"/>
  <c r="G160" i="71"/>
  <c r="F160" i="71"/>
  <c r="E160" i="71"/>
  <c r="D160" i="71"/>
  <c r="C160" i="71"/>
  <c r="B160" i="71"/>
  <c r="K159" i="71"/>
  <c r="J159" i="71"/>
  <c r="I159" i="71"/>
  <c r="H159" i="71"/>
  <c r="G159" i="71"/>
  <c r="F159" i="71"/>
  <c r="E159" i="71"/>
  <c r="D159" i="71"/>
  <c r="C159" i="71"/>
  <c r="B159" i="71"/>
  <c r="K158" i="71"/>
  <c r="J158" i="71"/>
  <c r="I158" i="71"/>
  <c r="H158" i="71"/>
  <c r="G158" i="71"/>
  <c r="F158" i="71"/>
  <c r="E158" i="71"/>
  <c r="D158" i="71"/>
  <c r="C158" i="71"/>
  <c r="B158" i="71"/>
  <c r="K157" i="71"/>
  <c r="J157" i="71"/>
  <c r="I157" i="71"/>
  <c r="H157" i="71"/>
  <c r="G157" i="71"/>
  <c r="F157" i="71"/>
  <c r="E157" i="71"/>
  <c r="D157" i="71"/>
  <c r="C157" i="71"/>
  <c r="B157" i="71"/>
  <c r="K156" i="71"/>
  <c r="J156" i="71"/>
  <c r="I156" i="71"/>
  <c r="H156" i="71"/>
  <c r="G156" i="71"/>
  <c r="F156" i="71"/>
  <c r="E156" i="71"/>
  <c r="D156" i="71"/>
  <c r="C156" i="71"/>
  <c r="B156" i="71"/>
  <c r="K155" i="71"/>
  <c r="J155" i="71"/>
  <c r="I155" i="71"/>
  <c r="H155" i="71"/>
  <c r="G155" i="71"/>
  <c r="F155" i="71"/>
  <c r="E155" i="71"/>
  <c r="D155" i="71"/>
  <c r="C155" i="71"/>
  <c r="B155" i="71"/>
  <c r="K154" i="71"/>
  <c r="J154" i="71"/>
  <c r="I154" i="71"/>
  <c r="H154" i="71"/>
  <c r="G154" i="71"/>
  <c r="F154" i="71"/>
  <c r="E154" i="71"/>
  <c r="D154" i="71"/>
  <c r="C154" i="71"/>
  <c r="B154" i="71"/>
  <c r="K153" i="71"/>
  <c r="J153" i="71"/>
  <c r="I153" i="71"/>
  <c r="H153" i="71"/>
  <c r="G153" i="71"/>
  <c r="F153" i="71"/>
  <c r="E153" i="71"/>
  <c r="D153" i="71"/>
  <c r="C153" i="71"/>
  <c r="B153" i="71"/>
  <c r="K152" i="71"/>
  <c r="J152" i="71"/>
  <c r="I152" i="71"/>
  <c r="H152" i="71"/>
  <c r="G152" i="71"/>
  <c r="F152" i="71"/>
  <c r="E152" i="71"/>
  <c r="D152" i="71"/>
  <c r="C152" i="71"/>
  <c r="B152" i="71"/>
  <c r="K151" i="71"/>
  <c r="J151" i="71"/>
  <c r="I151" i="71"/>
  <c r="H151" i="71"/>
  <c r="G151" i="71"/>
  <c r="F151" i="71"/>
  <c r="E151" i="71"/>
  <c r="D151" i="71"/>
  <c r="C151" i="71"/>
  <c r="B151" i="71"/>
  <c r="K150" i="71"/>
  <c r="J150" i="71"/>
  <c r="I150" i="71"/>
  <c r="H150" i="71"/>
  <c r="G150" i="71"/>
  <c r="F150" i="71"/>
  <c r="E150" i="71"/>
  <c r="D150" i="71"/>
  <c r="C150" i="71"/>
  <c r="B150" i="71"/>
  <c r="K149" i="71"/>
  <c r="J149" i="71"/>
  <c r="I149" i="71"/>
  <c r="H149" i="71"/>
  <c r="G149" i="71"/>
  <c r="F149" i="71"/>
  <c r="E149" i="71"/>
  <c r="D149" i="71"/>
  <c r="C149" i="71"/>
  <c r="B149" i="71"/>
  <c r="K148" i="71"/>
  <c r="J148" i="71"/>
  <c r="I148" i="71"/>
  <c r="H148" i="71"/>
  <c r="G148" i="71"/>
  <c r="F148" i="71"/>
  <c r="E148" i="71"/>
  <c r="D148" i="71"/>
  <c r="C148" i="71"/>
  <c r="B148" i="71"/>
  <c r="K147" i="71"/>
  <c r="J147" i="71"/>
  <c r="I147" i="71"/>
  <c r="H147" i="71"/>
  <c r="G147" i="71"/>
  <c r="F147" i="71"/>
  <c r="E147" i="71"/>
  <c r="D147" i="71"/>
  <c r="C147" i="71"/>
  <c r="B147" i="71"/>
  <c r="K146" i="71"/>
  <c r="J146" i="71"/>
  <c r="I146" i="71"/>
  <c r="H146" i="71"/>
  <c r="G146" i="71"/>
  <c r="F146" i="71"/>
  <c r="E146" i="71"/>
  <c r="D146" i="71"/>
  <c r="C146" i="71"/>
  <c r="B146" i="71"/>
  <c r="K145" i="71"/>
  <c r="J145" i="71"/>
  <c r="I145" i="71"/>
  <c r="H145" i="71"/>
  <c r="G145" i="71"/>
  <c r="F145" i="71"/>
  <c r="E145" i="71"/>
  <c r="D145" i="71"/>
  <c r="C145" i="71"/>
  <c r="B145" i="71"/>
  <c r="K144" i="71"/>
  <c r="J144" i="71"/>
  <c r="I144" i="71"/>
  <c r="H144" i="71"/>
  <c r="G144" i="71"/>
  <c r="F144" i="71"/>
  <c r="E144" i="71"/>
  <c r="D144" i="71"/>
  <c r="C144" i="71"/>
  <c r="B144" i="71"/>
  <c r="K143" i="71"/>
  <c r="J143" i="71"/>
  <c r="I143" i="71"/>
  <c r="H143" i="71"/>
  <c r="G143" i="71"/>
  <c r="F143" i="71"/>
  <c r="E143" i="71"/>
  <c r="D143" i="71"/>
  <c r="C143" i="71"/>
  <c r="B143" i="71"/>
  <c r="K142" i="71"/>
  <c r="J142" i="71"/>
  <c r="I142" i="71"/>
  <c r="H142" i="71"/>
  <c r="G142" i="71"/>
  <c r="F142" i="71"/>
  <c r="E142" i="71"/>
  <c r="D142" i="71"/>
  <c r="C142" i="71"/>
  <c r="B142" i="71"/>
  <c r="K141" i="71"/>
  <c r="J141" i="71"/>
  <c r="I141" i="71"/>
  <c r="H141" i="71"/>
  <c r="G141" i="71"/>
  <c r="F141" i="71"/>
  <c r="E141" i="71"/>
  <c r="D141" i="71"/>
  <c r="C141" i="71"/>
  <c r="B141" i="71"/>
  <c r="K140" i="71"/>
  <c r="J140" i="71"/>
  <c r="I140" i="71"/>
  <c r="H140" i="71"/>
  <c r="G140" i="71"/>
  <c r="F140" i="71"/>
  <c r="E140" i="71"/>
  <c r="D140" i="71"/>
  <c r="C140" i="71"/>
  <c r="B140" i="71"/>
  <c r="K132" i="71"/>
  <c r="I132" i="71"/>
  <c r="H132" i="71"/>
  <c r="G132" i="71"/>
  <c r="E132" i="71"/>
  <c r="D132" i="71"/>
  <c r="C132" i="71"/>
  <c r="B132" i="71"/>
  <c r="K131" i="71"/>
  <c r="J131" i="71"/>
  <c r="I131" i="71"/>
  <c r="H131" i="71"/>
  <c r="G131" i="71"/>
  <c r="F131" i="71"/>
  <c r="E131" i="71"/>
  <c r="D131" i="71"/>
  <c r="C131" i="71"/>
  <c r="B131" i="71"/>
  <c r="K130" i="71"/>
  <c r="J130" i="71"/>
  <c r="I130" i="71"/>
  <c r="H130" i="71"/>
  <c r="G130" i="71"/>
  <c r="E130" i="71"/>
  <c r="D130" i="71"/>
  <c r="C130" i="71"/>
  <c r="B130" i="71"/>
  <c r="K129" i="71"/>
  <c r="J129" i="71"/>
  <c r="I129" i="71"/>
  <c r="H129" i="71"/>
  <c r="G129" i="71"/>
  <c r="F129" i="71"/>
  <c r="E129" i="71"/>
  <c r="D129" i="71"/>
  <c r="C129" i="71"/>
  <c r="B129" i="71"/>
  <c r="K128" i="71"/>
  <c r="J128" i="71"/>
  <c r="I128" i="71"/>
  <c r="H128" i="71"/>
  <c r="G128" i="71"/>
  <c r="F128" i="71"/>
  <c r="E128" i="71"/>
  <c r="D128" i="71"/>
  <c r="C128" i="71"/>
  <c r="B128" i="71"/>
  <c r="K127" i="71"/>
  <c r="J127" i="71"/>
  <c r="I127" i="71"/>
  <c r="H127" i="71"/>
  <c r="G127" i="71"/>
  <c r="F127" i="71"/>
  <c r="E127" i="71"/>
  <c r="D127" i="71"/>
  <c r="C127" i="71"/>
  <c r="B127" i="71"/>
  <c r="K126" i="71"/>
  <c r="J126" i="71"/>
  <c r="I126" i="71"/>
  <c r="H126" i="71"/>
  <c r="G126" i="71"/>
  <c r="F126" i="71"/>
  <c r="E126" i="71"/>
  <c r="D126" i="71"/>
  <c r="C126" i="71"/>
  <c r="B126" i="71"/>
  <c r="K125" i="71"/>
  <c r="J125" i="71"/>
  <c r="I125" i="71"/>
  <c r="H125" i="71"/>
  <c r="G125" i="71"/>
  <c r="F125" i="71"/>
  <c r="E125" i="71"/>
  <c r="D125" i="71"/>
  <c r="C125" i="71"/>
  <c r="B125" i="71"/>
  <c r="K124" i="71"/>
  <c r="J124" i="71"/>
  <c r="I124" i="71"/>
  <c r="H124" i="71"/>
  <c r="G124" i="71"/>
  <c r="F124" i="71"/>
  <c r="E124" i="71"/>
  <c r="C124" i="71"/>
  <c r="B124" i="71"/>
  <c r="K123" i="71"/>
  <c r="J123" i="71"/>
  <c r="I123" i="71"/>
  <c r="H123" i="71"/>
  <c r="G123" i="71"/>
  <c r="F123" i="71"/>
  <c r="E123" i="71"/>
  <c r="D123" i="71"/>
  <c r="C123" i="71"/>
  <c r="B123" i="71"/>
  <c r="K122" i="71"/>
  <c r="J122" i="71"/>
  <c r="I122" i="71"/>
  <c r="H122" i="71"/>
  <c r="F122" i="71"/>
  <c r="E122" i="71"/>
  <c r="D122" i="71"/>
  <c r="B122" i="71"/>
  <c r="K121" i="71"/>
  <c r="J121" i="71"/>
  <c r="I121" i="71"/>
  <c r="H121" i="71"/>
  <c r="G121" i="71"/>
  <c r="F121" i="71"/>
  <c r="E121" i="71"/>
  <c r="D121" i="71"/>
  <c r="C121" i="71"/>
  <c r="B121" i="71"/>
  <c r="K120" i="71"/>
  <c r="J120" i="71"/>
  <c r="I120" i="71"/>
  <c r="H120" i="71"/>
  <c r="F120" i="71"/>
  <c r="E120" i="71"/>
  <c r="D120" i="71"/>
  <c r="B120" i="71"/>
  <c r="K119" i="71"/>
  <c r="J119" i="71"/>
  <c r="I119" i="71"/>
  <c r="H119" i="71"/>
  <c r="G119" i="71"/>
  <c r="F119" i="71"/>
  <c r="E119" i="71"/>
  <c r="D119" i="71"/>
  <c r="C119" i="71"/>
  <c r="B119" i="71"/>
  <c r="K118" i="71"/>
  <c r="J118" i="71"/>
  <c r="I118" i="71"/>
  <c r="H118" i="71"/>
  <c r="F118" i="71"/>
  <c r="E118" i="71"/>
  <c r="D118" i="71"/>
  <c r="B118" i="71"/>
  <c r="K117" i="71"/>
  <c r="J117" i="71"/>
  <c r="I117" i="71"/>
  <c r="H117" i="71"/>
  <c r="G117" i="71"/>
  <c r="F117" i="71"/>
  <c r="E117" i="71"/>
  <c r="D117" i="71"/>
  <c r="C117" i="71"/>
  <c r="B117" i="71"/>
  <c r="K116" i="71"/>
  <c r="J116" i="71"/>
  <c r="I116" i="71"/>
  <c r="H116" i="71"/>
  <c r="F116" i="71"/>
  <c r="E116" i="71"/>
  <c r="D116" i="71"/>
  <c r="B116" i="71"/>
  <c r="K115" i="71"/>
  <c r="J115" i="71"/>
  <c r="I115" i="71"/>
  <c r="H115" i="71"/>
  <c r="G115" i="71"/>
  <c r="F115" i="71"/>
  <c r="E115" i="71"/>
  <c r="D115" i="71"/>
  <c r="C115" i="71"/>
  <c r="B115" i="71"/>
  <c r="K114" i="71"/>
  <c r="I114" i="71"/>
  <c r="H114" i="71"/>
  <c r="G114" i="71"/>
  <c r="F114" i="71"/>
  <c r="E114" i="71"/>
  <c r="D114" i="71"/>
  <c r="B114" i="71"/>
  <c r="K113" i="71"/>
  <c r="J113" i="71"/>
  <c r="I113" i="71"/>
  <c r="H113" i="71"/>
  <c r="G113" i="71"/>
  <c r="F113" i="71"/>
  <c r="E113" i="71"/>
  <c r="D113" i="71"/>
  <c r="C113" i="71"/>
  <c r="B113" i="71"/>
  <c r="K112" i="71"/>
  <c r="J112" i="71"/>
  <c r="I112" i="71"/>
  <c r="H112" i="71"/>
  <c r="F112" i="71"/>
  <c r="E112" i="71"/>
  <c r="D112" i="71"/>
  <c r="B112" i="71"/>
  <c r="K111" i="71"/>
  <c r="J111" i="71"/>
  <c r="I111" i="71"/>
  <c r="H111" i="71"/>
  <c r="G111" i="71"/>
  <c r="F111" i="71"/>
  <c r="E111" i="71"/>
  <c r="C111" i="71"/>
  <c r="B111" i="71"/>
  <c r="K110" i="71"/>
  <c r="J110" i="71"/>
  <c r="I110" i="71"/>
  <c r="H110" i="71"/>
  <c r="G110" i="71"/>
  <c r="E110" i="71"/>
  <c r="D110" i="71"/>
  <c r="C110" i="71"/>
  <c r="B110" i="71"/>
  <c r="K109" i="71"/>
  <c r="J109" i="71"/>
  <c r="I109" i="71"/>
  <c r="H109" i="71"/>
  <c r="G109" i="71"/>
  <c r="F109" i="71"/>
  <c r="E109" i="71"/>
  <c r="D109" i="71"/>
  <c r="C109" i="71"/>
  <c r="B109" i="71"/>
  <c r="K108" i="71"/>
  <c r="J108" i="71"/>
  <c r="I108" i="71"/>
  <c r="H108" i="71"/>
  <c r="G108" i="71"/>
  <c r="F108" i="71"/>
  <c r="E108" i="71"/>
  <c r="D108" i="71"/>
  <c r="C108" i="71"/>
  <c r="B108" i="71"/>
  <c r="K107" i="71"/>
  <c r="J107" i="71"/>
  <c r="I107" i="71"/>
  <c r="H107" i="71"/>
  <c r="G107" i="71"/>
  <c r="F107" i="71"/>
  <c r="E107" i="71"/>
  <c r="D107" i="71"/>
  <c r="C107" i="71"/>
  <c r="B107" i="71"/>
  <c r="K106" i="71"/>
  <c r="J106" i="71"/>
  <c r="I106" i="71"/>
  <c r="H106" i="71"/>
  <c r="G106" i="71"/>
  <c r="F106" i="71"/>
  <c r="E106" i="71"/>
  <c r="D106" i="71"/>
  <c r="C106" i="71"/>
  <c r="B106" i="71"/>
  <c r="K98" i="71"/>
  <c r="I98" i="71"/>
  <c r="H98" i="71"/>
  <c r="G98" i="71"/>
  <c r="F98" i="71"/>
  <c r="E98" i="71"/>
  <c r="D98" i="71"/>
  <c r="C98" i="71"/>
  <c r="B98" i="71"/>
  <c r="K97" i="71"/>
  <c r="J97" i="71"/>
  <c r="I97" i="71"/>
  <c r="H97" i="71"/>
  <c r="G97" i="71"/>
  <c r="F97" i="71"/>
  <c r="E97" i="71"/>
  <c r="D97" i="71"/>
  <c r="C97" i="71"/>
  <c r="B97" i="71"/>
  <c r="K96" i="71"/>
  <c r="J96" i="71"/>
  <c r="I96" i="71"/>
  <c r="H96" i="71"/>
  <c r="G96" i="71"/>
  <c r="E96" i="71"/>
  <c r="D96" i="71"/>
  <c r="C96" i="71"/>
  <c r="B96" i="71"/>
  <c r="K95" i="71"/>
  <c r="J95" i="71"/>
  <c r="I95" i="71"/>
  <c r="H95" i="71"/>
  <c r="G95" i="71"/>
  <c r="F95" i="71"/>
  <c r="E95" i="71"/>
  <c r="D95" i="71"/>
  <c r="C95" i="71"/>
  <c r="B95" i="71"/>
  <c r="K94" i="71"/>
  <c r="J94" i="71"/>
  <c r="I94" i="71"/>
  <c r="H94" i="71"/>
  <c r="G94" i="71"/>
  <c r="F94" i="71"/>
  <c r="E94" i="71"/>
  <c r="D94" i="71"/>
  <c r="C94" i="71"/>
  <c r="B94" i="71"/>
  <c r="K93" i="71"/>
  <c r="J93" i="71"/>
  <c r="I93" i="71"/>
  <c r="H93" i="71"/>
  <c r="G93" i="71"/>
  <c r="F93" i="71"/>
  <c r="E93" i="71"/>
  <c r="D93" i="71"/>
  <c r="C93" i="71"/>
  <c r="B93" i="71"/>
  <c r="K92" i="71"/>
  <c r="J92" i="71"/>
  <c r="I92" i="71"/>
  <c r="H92" i="71"/>
  <c r="G92" i="71"/>
  <c r="F92" i="71"/>
  <c r="E92" i="71"/>
  <c r="D92" i="71"/>
  <c r="C92" i="71"/>
  <c r="B92" i="71"/>
  <c r="K91" i="71"/>
  <c r="J91" i="71"/>
  <c r="I91" i="71"/>
  <c r="H91" i="71"/>
  <c r="G91" i="71"/>
  <c r="F91" i="71"/>
  <c r="E91" i="71"/>
  <c r="D91" i="71"/>
  <c r="C91" i="71"/>
  <c r="B91" i="71"/>
  <c r="K90" i="71"/>
  <c r="J90" i="71"/>
  <c r="I90" i="71"/>
  <c r="H90" i="71"/>
  <c r="G90" i="71"/>
  <c r="F90" i="71"/>
  <c r="E90" i="71"/>
  <c r="C90" i="71"/>
  <c r="B90" i="71"/>
  <c r="K89" i="71"/>
  <c r="J89" i="71"/>
  <c r="I89" i="71"/>
  <c r="H89" i="71"/>
  <c r="G89" i="71"/>
  <c r="F89" i="71"/>
  <c r="E89" i="71"/>
  <c r="D89" i="71"/>
  <c r="C89" i="71"/>
  <c r="B89" i="71"/>
  <c r="K88" i="71"/>
  <c r="J88" i="71"/>
  <c r="I88" i="71"/>
  <c r="H88" i="71"/>
  <c r="F88" i="71"/>
  <c r="E88" i="71"/>
  <c r="D88" i="71"/>
  <c r="B88" i="71"/>
  <c r="K87" i="71"/>
  <c r="J87" i="71"/>
  <c r="I87" i="71"/>
  <c r="H87" i="71"/>
  <c r="G87" i="71"/>
  <c r="F87" i="71"/>
  <c r="E87" i="71"/>
  <c r="D87" i="71"/>
  <c r="C87" i="71"/>
  <c r="B87" i="71"/>
  <c r="K86" i="71"/>
  <c r="J86" i="71"/>
  <c r="I86" i="71"/>
  <c r="H86" i="71"/>
  <c r="F86" i="71"/>
  <c r="E86" i="71"/>
  <c r="D86" i="71"/>
  <c r="B86" i="71"/>
  <c r="K85" i="71"/>
  <c r="J85" i="71"/>
  <c r="I85" i="71"/>
  <c r="H85" i="71"/>
  <c r="G85" i="71"/>
  <c r="F85" i="71"/>
  <c r="E85" i="71"/>
  <c r="D85" i="71"/>
  <c r="C85" i="71"/>
  <c r="B85" i="71"/>
  <c r="K84" i="71"/>
  <c r="J84" i="71"/>
  <c r="I84" i="71"/>
  <c r="H84" i="71"/>
  <c r="F84" i="71"/>
  <c r="E84" i="71"/>
  <c r="D84" i="71"/>
  <c r="B84" i="71"/>
  <c r="K83" i="71"/>
  <c r="J83" i="71"/>
  <c r="I83" i="71"/>
  <c r="H83" i="71"/>
  <c r="G83" i="71"/>
  <c r="F83" i="71"/>
  <c r="E83" i="71"/>
  <c r="D83" i="71"/>
  <c r="C83" i="71"/>
  <c r="B83" i="71"/>
  <c r="K82" i="71"/>
  <c r="J82" i="71"/>
  <c r="I82" i="71"/>
  <c r="H82" i="71"/>
  <c r="F82" i="71"/>
  <c r="E82" i="71"/>
  <c r="D82" i="71"/>
  <c r="B82" i="71"/>
  <c r="K81" i="71"/>
  <c r="J81" i="71"/>
  <c r="I81" i="71"/>
  <c r="H81" i="71"/>
  <c r="G81" i="71"/>
  <c r="F81" i="71"/>
  <c r="E81" i="71"/>
  <c r="D81" i="71"/>
  <c r="C81" i="71"/>
  <c r="B81" i="71"/>
  <c r="K80" i="71"/>
  <c r="J80" i="71"/>
  <c r="I80" i="71"/>
  <c r="H80" i="71"/>
  <c r="G80" i="71"/>
  <c r="F80" i="71"/>
  <c r="E80" i="71"/>
  <c r="D80" i="71"/>
  <c r="B80" i="71"/>
  <c r="K79" i="71"/>
  <c r="J79" i="71"/>
  <c r="I79" i="71"/>
  <c r="H79" i="71"/>
  <c r="G79" i="71"/>
  <c r="F79" i="71"/>
  <c r="E79" i="71"/>
  <c r="D79" i="71"/>
  <c r="C79" i="71"/>
  <c r="B79" i="71"/>
  <c r="K78" i="71"/>
  <c r="J78" i="71"/>
  <c r="I78" i="71"/>
  <c r="H78" i="71"/>
  <c r="F78" i="71"/>
  <c r="E78" i="71"/>
  <c r="D78" i="71"/>
  <c r="B78" i="71"/>
  <c r="K77" i="71"/>
  <c r="J77" i="71"/>
  <c r="I77" i="71"/>
  <c r="H77" i="71"/>
  <c r="G77" i="71"/>
  <c r="F77" i="71"/>
  <c r="E77" i="71"/>
  <c r="C77" i="71"/>
  <c r="B77" i="71"/>
  <c r="K76" i="71"/>
  <c r="J76" i="71"/>
  <c r="I76" i="71"/>
  <c r="H76" i="71"/>
  <c r="G76" i="71"/>
  <c r="E76" i="71"/>
  <c r="D76" i="71"/>
  <c r="C76" i="71"/>
  <c r="B76" i="71"/>
  <c r="K75" i="71"/>
  <c r="J75" i="71"/>
  <c r="I75" i="71"/>
  <c r="H75" i="71"/>
  <c r="G75" i="71"/>
  <c r="F75" i="71"/>
  <c r="E75" i="71"/>
  <c r="D75" i="71"/>
  <c r="C75" i="71"/>
  <c r="B75" i="71"/>
  <c r="K74" i="71"/>
  <c r="J74" i="71"/>
  <c r="I74" i="71"/>
  <c r="H74" i="71"/>
  <c r="G74" i="71"/>
  <c r="F74" i="71"/>
  <c r="E74" i="71"/>
  <c r="D74" i="71"/>
  <c r="C74" i="71"/>
  <c r="B74" i="71"/>
  <c r="K73" i="71"/>
  <c r="I73" i="71"/>
  <c r="H73" i="71"/>
  <c r="G73" i="71"/>
  <c r="F73" i="71"/>
  <c r="E73" i="71"/>
  <c r="D73" i="71"/>
  <c r="C73" i="71"/>
  <c r="B73" i="71"/>
  <c r="K72" i="71"/>
  <c r="J72" i="71"/>
  <c r="I72" i="71"/>
  <c r="H72" i="71"/>
  <c r="G72" i="71"/>
  <c r="F72" i="71"/>
  <c r="E72" i="71"/>
  <c r="C72" i="71"/>
  <c r="B72" i="71"/>
  <c r="K64" i="71"/>
  <c r="J64" i="71"/>
  <c r="I64" i="71"/>
  <c r="H64" i="71"/>
  <c r="G64" i="71"/>
  <c r="F64" i="71"/>
  <c r="E64" i="71"/>
  <c r="D64" i="71"/>
  <c r="C64" i="71"/>
  <c r="B64" i="71"/>
  <c r="K63" i="71"/>
  <c r="J63" i="71"/>
  <c r="I63" i="71"/>
  <c r="H63" i="71"/>
  <c r="G63" i="71"/>
  <c r="F63" i="71"/>
  <c r="E63" i="71"/>
  <c r="D63" i="71"/>
  <c r="C63" i="71"/>
  <c r="B63" i="71"/>
  <c r="K62" i="71"/>
  <c r="J62" i="71"/>
  <c r="I62" i="71"/>
  <c r="H62" i="71"/>
  <c r="G62" i="71"/>
  <c r="F62" i="71"/>
  <c r="E62" i="71"/>
  <c r="D62" i="71"/>
  <c r="C62" i="71"/>
  <c r="B62" i="71"/>
  <c r="K61" i="71"/>
  <c r="J61" i="71"/>
  <c r="I61" i="71"/>
  <c r="H61" i="71"/>
  <c r="G61" i="71"/>
  <c r="F61" i="71"/>
  <c r="E61" i="71"/>
  <c r="D61" i="71"/>
  <c r="C61" i="71"/>
  <c r="B61" i="71"/>
  <c r="K60" i="71"/>
  <c r="J60" i="71"/>
  <c r="I60" i="71"/>
  <c r="H60" i="71"/>
  <c r="G60" i="71"/>
  <c r="F60" i="71"/>
  <c r="E60" i="71"/>
  <c r="D60" i="71"/>
  <c r="C60" i="71"/>
  <c r="B60" i="71"/>
  <c r="K59" i="71"/>
  <c r="J59" i="71"/>
  <c r="I59" i="71"/>
  <c r="H59" i="71"/>
  <c r="G59" i="71"/>
  <c r="F59" i="71"/>
  <c r="E59" i="71"/>
  <c r="D59" i="71"/>
  <c r="C59" i="71"/>
  <c r="B59" i="71"/>
  <c r="K58" i="71"/>
  <c r="J58" i="71"/>
  <c r="I58" i="71"/>
  <c r="H58" i="71"/>
  <c r="G58" i="71"/>
  <c r="F58" i="71"/>
  <c r="E58" i="71"/>
  <c r="D58" i="71"/>
  <c r="C58" i="71"/>
  <c r="B58" i="71"/>
  <c r="K57" i="71"/>
  <c r="J57" i="71"/>
  <c r="I57" i="71"/>
  <c r="H57" i="71"/>
  <c r="G57" i="71"/>
  <c r="F57" i="71"/>
  <c r="E57" i="71"/>
  <c r="D57" i="71"/>
  <c r="B57" i="71"/>
  <c r="K56" i="71"/>
  <c r="J56" i="71"/>
  <c r="I56" i="71"/>
  <c r="H56" i="71"/>
  <c r="G56" i="71"/>
  <c r="F56" i="71"/>
  <c r="E56" i="71"/>
  <c r="D56" i="71"/>
  <c r="C56" i="71"/>
  <c r="B56" i="71"/>
  <c r="K55" i="71"/>
  <c r="J55" i="71"/>
  <c r="I55" i="71"/>
  <c r="H55" i="71"/>
  <c r="G55" i="71"/>
  <c r="F55" i="71"/>
  <c r="E55" i="71"/>
  <c r="D55" i="71"/>
  <c r="C55" i="71"/>
  <c r="B55" i="71"/>
  <c r="K54" i="71"/>
  <c r="J54" i="71"/>
  <c r="I54" i="71"/>
  <c r="H54" i="71"/>
  <c r="G54" i="71"/>
  <c r="F54" i="71"/>
  <c r="E54" i="71"/>
  <c r="D54" i="71"/>
  <c r="C54" i="71"/>
  <c r="B54" i="71"/>
  <c r="K53" i="71"/>
  <c r="I53" i="71"/>
  <c r="H53" i="71"/>
  <c r="G53" i="71"/>
  <c r="F53" i="71"/>
  <c r="E53" i="71"/>
  <c r="D53" i="71"/>
  <c r="C53" i="71"/>
  <c r="B53" i="71"/>
  <c r="K52" i="71"/>
  <c r="J52" i="71"/>
  <c r="I52" i="71"/>
  <c r="H52" i="71"/>
  <c r="G52" i="71"/>
  <c r="F52" i="71"/>
  <c r="E52" i="71"/>
  <c r="D52" i="71"/>
  <c r="C52" i="71"/>
  <c r="B52" i="71"/>
  <c r="K51" i="71"/>
  <c r="I51" i="71"/>
  <c r="H51" i="71"/>
  <c r="G51" i="71"/>
  <c r="F51" i="71"/>
  <c r="E51" i="71"/>
  <c r="D51" i="71"/>
  <c r="C51" i="71"/>
  <c r="B51" i="71"/>
  <c r="K50" i="71"/>
  <c r="J50" i="71"/>
  <c r="I50" i="71"/>
  <c r="H50" i="71"/>
  <c r="G50" i="71"/>
  <c r="F50" i="71"/>
  <c r="E50" i="71"/>
  <c r="D50" i="71"/>
  <c r="C50" i="71"/>
  <c r="B50" i="71"/>
  <c r="K49" i="71"/>
  <c r="J49" i="71"/>
  <c r="I49" i="71"/>
  <c r="H49" i="71"/>
  <c r="G49" i="71"/>
  <c r="F49" i="71"/>
  <c r="E49" i="71"/>
  <c r="D49" i="71"/>
  <c r="C49" i="71"/>
  <c r="B49" i="71"/>
  <c r="K48" i="71"/>
  <c r="J48" i="71"/>
  <c r="I48" i="71"/>
  <c r="H48" i="71"/>
  <c r="G48" i="71"/>
  <c r="F48" i="71"/>
  <c r="E48" i="71"/>
  <c r="D48" i="71"/>
  <c r="C48" i="71"/>
  <c r="B48" i="71"/>
  <c r="K47" i="71"/>
  <c r="J47" i="71"/>
  <c r="I47" i="71"/>
  <c r="H47" i="71"/>
  <c r="G47" i="71"/>
  <c r="F47" i="71"/>
  <c r="E47" i="71"/>
  <c r="D47" i="71"/>
  <c r="C47" i="71"/>
  <c r="B47" i="71"/>
  <c r="K46" i="71"/>
  <c r="I46" i="71"/>
  <c r="H46" i="71"/>
  <c r="G46" i="71"/>
  <c r="F46" i="71"/>
  <c r="E46" i="71"/>
  <c r="D46" i="71"/>
  <c r="C46" i="71"/>
  <c r="B46" i="71"/>
  <c r="K45" i="71"/>
  <c r="J45" i="71"/>
  <c r="I45" i="71"/>
  <c r="H45" i="71"/>
  <c r="G45" i="71"/>
  <c r="F45" i="71"/>
  <c r="E45" i="71"/>
  <c r="D45" i="71"/>
  <c r="C45" i="71"/>
  <c r="B45" i="71"/>
  <c r="K44" i="71"/>
  <c r="J44" i="71"/>
  <c r="I44" i="71"/>
  <c r="H44" i="71"/>
  <c r="G44" i="71"/>
  <c r="F44" i="71"/>
  <c r="E44" i="71"/>
  <c r="D44" i="71"/>
  <c r="C44" i="71"/>
  <c r="B44" i="71"/>
  <c r="K43" i="71"/>
  <c r="J43" i="71"/>
  <c r="I43" i="71"/>
  <c r="H43" i="71"/>
  <c r="G43" i="71"/>
  <c r="F43" i="71"/>
  <c r="E43" i="71"/>
  <c r="D43" i="71"/>
  <c r="B43" i="71"/>
  <c r="K42" i="71"/>
  <c r="J42" i="71"/>
  <c r="I42" i="71"/>
  <c r="H42" i="71"/>
  <c r="G42" i="71"/>
  <c r="F42" i="71"/>
  <c r="E42" i="71"/>
  <c r="D42" i="71"/>
  <c r="C42" i="71"/>
  <c r="B42" i="71"/>
  <c r="K41" i="71"/>
  <c r="J41" i="71"/>
  <c r="I41" i="71"/>
  <c r="H41" i="71"/>
  <c r="G41" i="71"/>
  <c r="F41" i="71"/>
  <c r="E41" i="71"/>
  <c r="D41" i="71"/>
  <c r="C41" i="71"/>
  <c r="B41" i="71"/>
  <c r="K40" i="71"/>
  <c r="J40" i="71"/>
  <c r="I40" i="71"/>
  <c r="H40" i="71"/>
  <c r="G40" i="71"/>
  <c r="F40" i="71"/>
  <c r="E40" i="71"/>
  <c r="D40" i="71"/>
  <c r="C40" i="71"/>
  <c r="B40" i="71"/>
  <c r="K39" i="71"/>
  <c r="J39" i="71"/>
  <c r="I39" i="71"/>
  <c r="H39" i="71"/>
  <c r="G39" i="71"/>
  <c r="F39" i="71"/>
  <c r="E39" i="71"/>
  <c r="D39" i="71"/>
  <c r="C39" i="71"/>
  <c r="B39" i="71"/>
  <c r="K38" i="71"/>
  <c r="J38" i="71"/>
  <c r="I38" i="71"/>
  <c r="H38" i="71"/>
  <c r="G38" i="71"/>
  <c r="F38" i="71"/>
  <c r="E38" i="71"/>
  <c r="D38" i="71"/>
  <c r="C38" i="71"/>
  <c r="B38" i="71"/>
  <c r="K30" i="71"/>
  <c r="J30" i="71"/>
  <c r="I30" i="71"/>
  <c r="H30" i="71"/>
  <c r="G30" i="71"/>
  <c r="F30" i="71"/>
  <c r="E30" i="71"/>
  <c r="D30" i="71"/>
  <c r="C30" i="71"/>
  <c r="B30" i="71"/>
  <c r="K29" i="71"/>
  <c r="J29" i="71"/>
  <c r="I29" i="71"/>
  <c r="H29" i="71"/>
  <c r="G29" i="71"/>
  <c r="F29" i="71"/>
  <c r="E29" i="71"/>
  <c r="D29" i="71"/>
  <c r="C29" i="71"/>
  <c r="B29" i="71"/>
  <c r="K28" i="71"/>
  <c r="J28" i="71"/>
  <c r="I28" i="71"/>
  <c r="H28" i="71"/>
  <c r="G28" i="71"/>
  <c r="F28" i="71"/>
  <c r="E28" i="71"/>
  <c r="D28" i="71"/>
  <c r="C28" i="71"/>
  <c r="B28" i="71"/>
  <c r="K27" i="71"/>
  <c r="J27" i="71"/>
  <c r="I27" i="71"/>
  <c r="H27" i="71"/>
  <c r="G27" i="71"/>
  <c r="F27" i="71"/>
  <c r="E27" i="71"/>
  <c r="D27" i="71"/>
  <c r="C27" i="71"/>
  <c r="B27" i="71"/>
  <c r="K26" i="71"/>
  <c r="J26" i="71"/>
  <c r="I26" i="71"/>
  <c r="H26" i="71"/>
  <c r="G26" i="71"/>
  <c r="F26" i="71"/>
  <c r="E26" i="71"/>
  <c r="D26" i="71"/>
  <c r="C26" i="71"/>
  <c r="B26" i="71"/>
  <c r="K25" i="71"/>
  <c r="J25" i="71"/>
  <c r="I25" i="71"/>
  <c r="H25" i="71"/>
  <c r="G25" i="71"/>
  <c r="F25" i="71"/>
  <c r="E25" i="71"/>
  <c r="D25" i="71"/>
  <c r="C25" i="71"/>
  <c r="B25" i="71"/>
  <c r="K24" i="71"/>
  <c r="J24" i="71"/>
  <c r="I24" i="71"/>
  <c r="H24" i="71"/>
  <c r="G24" i="71"/>
  <c r="F24" i="71"/>
  <c r="E24" i="71"/>
  <c r="D24" i="71"/>
  <c r="C24" i="71"/>
  <c r="B24" i="71"/>
  <c r="K23" i="71"/>
  <c r="J23" i="71"/>
  <c r="I23" i="71"/>
  <c r="H23" i="71"/>
  <c r="G23" i="71"/>
  <c r="F23" i="71"/>
  <c r="E23" i="71"/>
  <c r="D23" i="71"/>
  <c r="B23" i="71"/>
  <c r="K22" i="71"/>
  <c r="J22" i="71"/>
  <c r="I22" i="71"/>
  <c r="H22" i="71"/>
  <c r="G22" i="71"/>
  <c r="F22" i="71"/>
  <c r="E22" i="71"/>
  <c r="D22" i="71"/>
  <c r="C22" i="71"/>
  <c r="B22" i="71"/>
  <c r="K21" i="71"/>
  <c r="J21" i="71"/>
  <c r="I21" i="71"/>
  <c r="H21" i="71"/>
  <c r="G21" i="71"/>
  <c r="F21" i="71"/>
  <c r="E21" i="71"/>
  <c r="D21" i="71"/>
  <c r="C21" i="71"/>
  <c r="B21" i="71"/>
  <c r="K20" i="71"/>
  <c r="J20" i="71"/>
  <c r="I20" i="71"/>
  <c r="H20" i="71"/>
  <c r="G20" i="71"/>
  <c r="F20" i="71"/>
  <c r="E20" i="71"/>
  <c r="D20" i="71"/>
  <c r="C20" i="71"/>
  <c r="B20" i="71"/>
  <c r="K19" i="71"/>
  <c r="I19" i="71"/>
  <c r="H19" i="71"/>
  <c r="G19" i="71"/>
  <c r="F19" i="71"/>
  <c r="E19" i="71"/>
  <c r="D19" i="71"/>
  <c r="C19" i="71"/>
  <c r="B19" i="71"/>
  <c r="K18" i="71"/>
  <c r="J18" i="71"/>
  <c r="I18" i="71"/>
  <c r="H18" i="71"/>
  <c r="G18" i="71"/>
  <c r="F18" i="71"/>
  <c r="E18" i="71"/>
  <c r="D18" i="71"/>
  <c r="C18" i="71"/>
  <c r="B18" i="71"/>
  <c r="K17" i="71"/>
  <c r="J17" i="71"/>
  <c r="I17" i="71"/>
  <c r="H17" i="71"/>
  <c r="G17" i="71"/>
  <c r="F17" i="71"/>
  <c r="E17" i="71"/>
  <c r="D17" i="71"/>
  <c r="C17" i="71"/>
  <c r="B17" i="71"/>
  <c r="K16" i="71"/>
  <c r="J16" i="71"/>
  <c r="I16" i="71"/>
  <c r="H16" i="71"/>
  <c r="G16" i="71"/>
  <c r="F16" i="71"/>
  <c r="E16" i="71"/>
  <c r="D16" i="71"/>
  <c r="C16" i="71"/>
  <c r="B16" i="71"/>
  <c r="K15" i="71"/>
  <c r="J15" i="71"/>
  <c r="I15" i="71"/>
  <c r="H15" i="71"/>
  <c r="G15" i="71"/>
  <c r="F15" i="71"/>
  <c r="E15" i="71"/>
  <c r="D15" i="71"/>
  <c r="C15" i="71"/>
  <c r="B15" i="71"/>
  <c r="K14" i="71"/>
  <c r="J14" i="71"/>
  <c r="I14" i="71"/>
  <c r="H14" i="71"/>
  <c r="G14" i="71"/>
  <c r="F14" i="71"/>
  <c r="E14" i="71"/>
  <c r="D14" i="71"/>
  <c r="C14" i="71"/>
  <c r="B14" i="71"/>
  <c r="K13" i="71"/>
  <c r="J13" i="71"/>
  <c r="I13" i="71"/>
  <c r="H13" i="71"/>
  <c r="G13" i="71"/>
  <c r="F13" i="71"/>
  <c r="E13" i="71"/>
  <c r="D13" i="71"/>
  <c r="C13" i="71"/>
  <c r="B13" i="71"/>
  <c r="K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J111" i="72"/>
  <c r="J93" i="72"/>
  <c r="I116" i="72"/>
  <c r="I90" i="72"/>
  <c r="I128" i="72"/>
  <c r="I132" i="72"/>
  <c r="G113" i="72"/>
  <c r="G91" i="72"/>
  <c r="G95" i="72"/>
  <c r="F113" i="72"/>
  <c r="F117" i="72"/>
  <c r="F87" i="72"/>
  <c r="J236" i="70"/>
  <c r="V236" i="70"/>
  <c r="G236" i="70"/>
  <c r="S236" i="70"/>
  <c r="F236" i="70"/>
  <c r="R236" i="70"/>
  <c r="D236" i="70"/>
  <c r="P236" i="70" s="1"/>
  <c r="C236" i="70"/>
  <c r="L236" i="70" s="1"/>
  <c r="J134" i="70"/>
  <c r="V134" i="70"/>
  <c r="G134" i="70"/>
  <c r="S134" i="70"/>
  <c r="F134" i="70"/>
  <c r="R134" i="70"/>
  <c r="D134" i="70"/>
  <c r="C134" i="70"/>
  <c r="L134" i="70" s="1"/>
  <c r="J100" i="70"/>
  <c r="V100" i="70" s="1"/>
  <c r="C100" i="70"/>
  <c r="F32" i="70"/>
  <c r="R32" i="70"/>
  <c r="D32" i="70"/>
  <c r="P32" i="70"/>
  <c r="C268" i="72"/>
  <c r="J267" i="72"/>
  <c r="G267" i="72"/>
  <c r="C267" i="72"/>
  <c r="C266" i="72"/>
  <c r="C264" i="72"/>
  <c r="J263" i="72"/>
  <c r="G263" i="72"/>
  <c r="C263" i="72"/>
  <c r="C261" i="72"/>
  <c r="C258" i="72"/>
  <c r="C257" i="72"/>
  <c r="J256" i="72"/>
  <c r="G256" i="72"/>
  <c r="C256" i="72"/>
  <c r="C255" i="72"/>
  <c r="C254" i="72"/>
  <c r="C250" i="72"/>
  <c r="J249" i="72"/>
  <c r="G249" i="72"/>
  <c r="C249" i="72"/>
  <c r="C248" i="72"/>
  <c r="C243" i="72"/>
  <c r="J232" i="72"/>
  <c r="G226" i="72"/>
  <c r="J209" i="72"/>
  <c r="G209" i="72"/>
  <c r="G166" i="72"/>
  <c r="F166" i="72"/>
  <c r="D166" i="72"/>
  <c r="B166" i="72"/>
  <c r="D162" i="72"/>
  <c r="F160" i="72"/>
  <c r="D160" i="72"/>
  <c r="D159" i="72"/>
  <c r="F157" i="72"/>
  <c r="D157" i="72"/>
  <c r="D156" i="72"/>
  <c r="F155" i="72"/>
  <c r="D155" i="72"/>
  <c r="F152" i="72"/>
  <c r="D152" i="72"/>
  <c r="F149" i="72"/>
  <c r="C140" i="72"/>
  <c r="K195" i="72"/>
  <c r="K194" i="72"/>
  <c r="K193" i="72"/>
  <c r="J200" i="72"/>
  <c r="I200" i="72"/>
  <c r="F200" i="72"/>
  <c r="D200" i="72"/>
  <c r="B200" i="72"/>
  <c r="K192" i="72"/>
  <c r="I197" i="72"/>
  <c r="K191" i="72"/>
  <c r="J196" i="72"/>
  <c r="G196" i="72"/>
  <c r="F196" i="72"/>
  <c r="D196" i="72"/>
  <c r="B196" i="72"/>
  <c r="K190" i="72"/>
  <c r="J194" i="72"/>
  <c r="G194" i="72"/>
  <c r="F194" i="72"/>
  <c r="D194" i="72"/>
  <c r="B194" i="72"/>
  <c r="K189" i="72"/>
  <c r="J193" i="72"/>
  <c r="I193" i="72"/>
  <c r="F193" i="72"/>
  <c r="B193" i="72"/>
  <c r="K188" i="72"/>
  <c r="I191" i="72"/>
  <c r="K187" i="72"/>
  <c r="J190" i="72"/>
  <c r="I190" i="72"/>
  <c r="G190" i="72"/>
  <c r="B190" i="72"/>
  <c r="K186" i="72"/>
  <c r="J189" i="72"/>
  <c r="I189" i="72"/>
  <c r="G189" i="72"/>
  <c r="F189" i="72"/>
  <c r="D189" i="72"/>
  <c r="B189" i="72"/>
  <c r="K185" i="72"/>
  <c r="J187" i="72"/>
  <c r="I187" i="72"/>
  <c r="G187" i="72"/>
  <c r="D187" i="72"/>
  <c r="B187" i="72"/>
  <c r="K184" i="72"/>
  <c r="J186" i="72"/>
  <c r="I186" i="72"/>
  <c r="G186" i="72"/>
  <c r="F186" i="72"/>
  <c r="D186" i="72"/>
  <c r="B186" i="72"/>
  <c r="K183" i="72"/>
  <c r="J183" i="72"/>
  <c r="I183" i="72"/>
  <c r="F183" i="72"/>
  <c r="D183" i="72"/>
  <c r="B183" i="72"/>
  <c r="K182" i="72"/>
  <c r="J182" i="72"/>
  <c r="G182" i="72"/>
  <c r="F182" i="72"/>
  <c r="D182" i="72"/>
  <c r="B182" i="72"/>
  <c r="K181" i="72"/>
  <c r="I181" i="72"/>
  <c r="K180" i="72"/>
  <c r="J180" i="72"/>
  <c r="G180" i="72"/>
  <c r="F180" i="72"/>
  <c r="D180" i="72"/>
  <c r="B180" i="72"/>
  <c r="G126" i="72"/>
  <c r="G125" i="72"/>
  <c r="J157" i="72"/>
  <c r="G123" i="72"/>
  <c r="G122" i="72"/>
  <c r="J153" i="72"/>
  <c r="C153" i="72"/>
  <c r="B153" i="72"/>
  <c r="G118" i="72"/>
  <c r="J149" i="72"/>
  <c r="G115" i="72"/>
  <c r="J141" i="72"/>
  <c r="C141" i="72"/>
  <c r="J41" i="72"/>
  <c r="I41" i="72"/>
  <c r="G41" i="72"/>
  <c r="F41" i="72"/>
  <c r="D41" i="72"/>
  <c r="C41" i="72"/>
  <c r="B41" i="72"/>
  <c r="J18" i="72"/>
  <c r="G18" i="72"/>
  <c r="F18" i="72"/>
  <c r="D18" i="72"/>
  <c r="C18" i="72"/>
  <c r="B18" i="72"/>
  <c r="I233" i="72"/>
  <c r="I229" i="72"/>
  <c r="I228" i="72"/>
  <c r="I227" i="72"/>
  <c r="I226" i="72"/>
  <c r="I224" i="72"/>
  <c r="I222" i="72"/>
  <c r="I221" i="72"/>
  <c r="I220" i="72"/>
  <c r="I217" i="72"/>
  <c r="I215" i="72"/>
  <c r="I214" i="72"/>
  <c r="C95" i="72"/>
  <c r="B95" i="72"/>
  <c r="C94" i="72"/>
  <c r="B94" i="72"/>
  <c r="C93" i="72"/>
  <c r="B93" i="72"/>
  <c r="C92" i="72"/>
  <c r="B92" i="72"/>
  <c r="C91" i="72"/>
  <c r="B91" i="72"/>
  <c r="C89" i="72"/>
  <c r="B89" i="72"/>
  <c r="C88" i="72"/>
  <c r="B88" i="72"/>
  <c r="B87" i="72"/>
  <c r="C86" i="72"/>
  <c r="B86" i="72"/>
  <c r="C85" i="72"/>
  <c r="B85" i="72"/>
  <c r="C84" i="72"/>
  <c r="B84" i="72"/>
  <c r="C81" i="72"/>
  <c r="B81" i="72"/>
  <c r="B73" i="72"/>
  <c r="H31" i="72"/>
  <c r="K31" i="72"/>
  <c r="J7" i="72"/>
  <c r="I7" i="72"/>
  <c r="G7" i="72"/>
  <c r="F7" i="72"/>
  <c r="D7" i="72"/>
  <c r="C7" i="72"/>
  <c r="B7" i="72"/>
  <c r="B201" i="72"/>
  <c r="K133" i="72"/>
  <c r="E133" i="72"/>
  <c r="E31" i="71"/>
  <c r="F31" i="71"/>
  <c r="G31" i="71"/>
  <c r="H31" i="71"/>
  <c r="I31" i="71"/>
  <c r="K31" i="71"/>
  <c r="K201" i="71"/>
  <c r="H201" i="71"/>
  <c r="H201" i="73"/>
  <c r="I99" i="73"/>
  <c r="H269" i="73"/>
  <c r="H167" i="73"/>
  <c r="I167" i="73"/>
  <c r="B167" i="73"/>
  <c r="H65" i="73"/>
  <c r="G65" i="73"/>
  <c r="E269" i="72"/>
  <c r="E235" i="72"/>
  <c r="K167" i="72"/>
  <c r="G251" i="72"/>
  <c r="G260" i="72"/>
  <c r="G262" i="72"/>
  <c r="G264" i="72"/>
  <c r="K201" i="72"/>
  <c r="G159" i="72"/>
  <c r="G214" i="72"/>
  <c r="J220" i="72"/>
  <c r="G227" i="72"/>
  <c r="K99" i="72"/>
  <c r="E99" i="72"/>
  <c r="E65" i="72"/>
  <c r="H65" i="72"/>
  <c r="K65" i="72"/>
  <c r="E31" i="72"/>
  <c r="K269" i="71"/>
  <c r="I269" i="71"/>
  <c r="B269" i="71"/>
  <c r="I235" i="71"/>
  <c r="I201" i="71"/>
  <c r="B235" i="71"/>
  <c r="B201" i="71"/>
  <c r="B167" i="71"/>
  <c r="B133" i="71"/>
  <c r="B99" i="71"/>
  <c r="H235" i="71"/>
  <c r="H269" i="71"/>
  <c r="F235" i="71"/>
  <c r="G269" i="71"/>
  <c r="E235" i="71"/>
  <c r="F269" i="71"/>
  <c r="E269" i="71"/>
  <c r="K235" i="71"/>
  <c r="D269" i="71"/>
  <c r="B65" i="71"/>
  <c r="K65" i="71"/>
  <c r="E65" i="71"/>
  <c r="F65" i="71"/>
  <c r="G65" i="71"/>
  <c r="H65" i="71"/>
  <c r="I65" i="71"/>
  <c r="B31" i="71"/>
  <c r="E201" i="71"/>
  <c r="K133" i="71"/>
  <c r="I167" i="71"/>
  <c r="I133" i="71"/>
  <c r="K167" i="71"/>
  <c r="H133" i="71"/>
  <c r="E167" i="71"/>
  <c r="E133" i="71"/>
  <c r="H167" i="71"/>
  <c r="I99" i="71"/>
  <c r="K99" i="71"/>
  <c r="E99" i="71"/>
  <c r="H99" i="71"/>
  <c r="D107" i="72"/>
  <c r="D73" i="72"/>
  <c r="C77" i="72"/>
  <c r="C111" i="72"/>
  <c r="B114" i="72"/>
  <c r="B80" i="72"/>
  <c r="D116" i="72"/>
  <c r="D82" i="72"/>
  <c r="D124" i="72"/>
  <c r="D90" i="72"/>
  <c r="B130" i="72"/>
  <c r="B96" i="72"/>
  <c r="D132" i="72"/>
  <c r="D98" i="72"/>
  <c r="K246" i="72"/>
  <c r="K212" i="72"/>
  <c r="K250" i="72"/>
  <c r="K216" i="72"/>
  <c r="K220" i="72"/>
  <c r="K254" i="72"/>
  <c r="K258" i="72"/>
  <c r="K224" i="72"/>
  <c r="K262" i="72"/>
  <c r="K228" i="72"/>
  <c r="K232" i="72"/>
  <c r="K266" i="72"/>
  <c r="F4" i="72"/>
  <c r="G5" i="72"/>
  <c r="I6" i="72"/>
  <c r="J8" i="72"/>
  <c r="B10" i="72"/>
  <c r="C11" i="72"/>
  <c r="D12" i="72"/>
  <c r="F13" i="72"/>
  <c r="G14" i="72"/>
  <c r="I15" i="72"/>
  <c r="J16" i="72"/>
  <c r="C19" i="72"/>
  <c r="D20" i="72"/>
  <c r="F21" i="72"/>
  <c r="G22" i="72"/>
  <c r="J24" i="72"/>
  <c r="B26" i="72"/>
  <c r="C27" i="72"/>
  <c r="D28" i="72"/>
  <c r="F29" i="72"/>
  <c r="G30" i="72"/>
  <c r="G38" i="72"/>
  <c r="I39" i="72"/>
  <c r="J40" i="72"/>
  <c r="B42" i="72"/>
  <c r="D44" i="72"/>
  <c r="F45" i="72"/>
  <c r="G46" i="72"/>
  <c r="I47" i="72"/>
  <c r="J48" i="72"/>
  <c r="B50" i="72"/>
  <c r="D52" i="72"/>
  <c r="F53" i="72"/>
  <c r="C59" i="72"/>
  <c r="F61" i="72"/>
  <c r="G243" i="72"/>
  <c r="J73" i="72"/>
  <c r="B109" i="72"/>
  <c r="B75" i="72"/>
  <c r="D111" i="72"/>
  <c r="D77" i="72"/>
  <c r="C114" i="72"/>
  <c r="C80" i="72"/>
  <c r="B117" i="72"/>
  <c r="B83" i="72"/>
  <c r="D119" i="72"/>
  <c r="D85" i="72"/>
  <c r="D93" i="72"/>
  <c r="D127" i="72"/>
  <c r="C96" i="72"/>
  <c r="I242" i="72"/>
  <c r="I208" i="72"/>
  <c r="I225" i="72"/>
  <c r="I259" i="72"/>
  <c r="G4" i="72"/>
  <c r="I5" i="72"/>
  <c r="J6" i="72"/>
  <c r="B9" i="72"/>
  <c r="C10" i="72"/>
  <c r="D11" i="72"/>
  <c r="F12" i="72"/>
  <c r="G13" i="72"/>
  <c r="I14" i="72"/>
  <c r="J15" i="72"/>
  <c r="B17" i="72"/>
  <c r="D19" i="72"/>
  <c r="F20" i="72"/>
  <c r="G21" i="72"/>
  <c r="I22" i="72"/>
  <c r="J23" i="72"/>
  <c r="B25" i="72"/>
  <c r="C26" i="72"/>
  <c r="D27" i="72"/>
  <c r="F28" i="72"/>
  <c r="G29" i="72"/>
  <c r="I30" i="72"/>
  <c r="I38" i="72"/>
  <c r="J39" i="72"/>
  <c r="C42" i="72"/>
  <c r="D43" i="72"/>
  <c r="F44" i="72"/>
  <c r="G45" i="72"/>
  <c r="I46" i="72"/>
  <c r="J47" i="72"/>
  <c r="B49" i="72"/>
  <c r="C50" i="72"/>
  <c r="D51" i="72"/>
  <c r="F52" i="72"/>
  <c r="G53" i="72"/>
  <c r="I54" i="72"/>
  <c r="J55" i="72"/>
  <c r="G61" i="72"/>
  <c r="J63" i="72"/>
  <c r="B115" i="72"/>
  <c r="B123" i="72"/>
  <c r="J89" i="72"/>
  <c r="J85" i="72"/>
  <c r="B269" i="72"/>
  <c r="B235" i="72"/>
  <c r="C109" i="72"/>
  <c r="C75" i="72"/>
  <c r="B112" i="72"/>
  <c r="B78" i="72"/>
  <c r="D80" i="72"/>
  <c r="D122" i="72"/>
  <c r="D88" i="72"/>
  <c r="K242" i="72"/>
  <c r="K208" i="72"/>
  <c r="K247" i="72"/>
  <c r="K213" i="72"/>
  <c r="K251" i="72"/>
  <c r="K217" i="72"/>
  <c r="K255" i="72"/>
  <c r="K221" i="72"/>
  <c r="K259" i="72"/>
  <c r="K225" i="72"/>
  <c r="K263" i="72"/>
  <c r="K229" i="72"/>
  <c r="K267" i="72"/>
  <c r="K233" i="72"/>
  <c r="I4" i="72"/>
  <c r="J5" i="72"/>
  <c r="B8" i="72"/>
  <c r="C9" i="72"/>
  <c r="D10" i="72"/>
  <c r="F11" i="72"/>
  <c r="I13" i="72"/>
  <c r="J14" i="72"/>
  <c r="B16" i="72"/>
  <c r="F19" i="72"/>
  <c r="G20" i="72"/>
  <c r="I21" i="72"/>
  <c r="J22" i="72"/>
  <c r="B24" i="72"/>
  <c r="C25" i="72"/>
  <c r="D26" i="72"/>
  <c r="F27" i="72"/>
  <c r="G28" i="72"/>
  <c r="J30" i="72"/>
  <c r="J38" i="72"/>
  <c r="B74" i="72"/>
  <c r="B40" i="72"/>
  <c r="D42" i="72"/>
  <c r="F43" i="72"/>
  <c r="G44" i="72"/>
  <c r="I45" i="72"/>
  <c r="J46" i="72"/>
  <c r="B48" i="72"/>
  <c r="C49" i="72"/>
  <c r="D50" i="72"/>
  <c r="F51" i="72"/>
  <c r="G52" i="72"/>
  <c r="I53" i="72"/>
  <c r="J54" i="72"/>
  <c r="B56" i="72"/>
  <c r="C57" i="72"/>
  <c r="D58" i="72"/>
  <c r="F59" i="72"/>
  <c r="G60" i="72"/>
  <c r="I61" i="72"/>
  <c r="J62" i="72"/>
  <c r="B64" i="72"/>
  <c r="C115" i="72"/>
  <c r="I78" i="72"/>
  <c r="B106" i="72"/>
  <c r="B72" i="72"/>
  <c r="D109" i="72"/>
  <c r="D75" i="72"/>
  <c r="C112" i="72"/>
  <c r="C78" i="72"/>
  <c r="D117" i="72"/>
  <c r="D83" i="72"/>
  <c r="D125" i="72"/>
  <c r="D91" i="72"/>
  <c r="B131" i="72"/>
  <c r="B97" i="72"/>
  <c r="I252" i="72"/>
  <c r="I218" i="72"/>
  <c r="J4" i="72"/>
  <c r="B6" i="72"/>
  <c r="C8" i="72"/>
  <c r="D9" i="72"/>
  <c r="F10" i="72"/>
  <c r="G11" i="72"/>
  <c r="I12" i="72"/>
  <c r="J13" i="72"/>
  <c r="B15" i="72"/>
  <c r="C16" i="72"/>
  <c r="D17" i="72"/>
  <c r="G19" i="72"/>
  <c r="I20" i="72"/>
  <c r="J21" i="72"/>
  <c r="B23" i="72"/>
  <c r="D25" i="72"/>
  <c r="F26" i="72"/>
  <c r="G27" i="72"/>
  <c r="I28" i="72"/>
  <c r="J29" i="72"/>
  <c r="B39" i="72"/>
  <c r="C74" i="72"/>
  <c r="C40" i="72"/>
  <c r="F42" i="72"/>
  <c r="G43" i="72"/>
  <c r="I44" i="72"/>
  <c r="J45" i="72"/>
  <c r="B47" i="72"/>
  <c r="C48" i="72"/>
  <c r="D49" i="72"/>
  <c r="B55" i="72"/>
  <c r="I60" i="72"/>
  <c r="B63" i="72"/>
  <c r="G83" i="72"/>
  <c r="G75" i="72"/>
  <c r="C106" i="72"/>
  <c r="C72" i="72"/>
  <c r="B110" i="72"/>
  <c r="B76" i="72"/>
  <c r="D120" i="72"/>
  <c r="D86" i="72"/>
  <c r="D94" i="72"/>
  <c r="D128" i="72"/>
  <c r="C131" i="72"/>
  <c r="C97" i="72"/>
  <c r="K243" i="72"/>
  <c r="K209" i="72"/>
  <c r="K248" i="72"/>
  <c r="K214" i="72"/>
  <c r="K252" i="72"/>
  <c r="K218" i="72"/>
  <c r="K256" i="72"/>
  <c r="K222" i="72"/>
  <c r="K260" i="72"/>
  <c r="K226" i="72"/>
  <c r="K264" i="72"/>
  <c r="K230" i="72"/>
  <c r="K268" i="72"/>
  <c r="K234" i="72"/>
  <c r="B5" i="72"/>
  <c r="C6" i="72"/>
  <c r="D8" i="72"/>
  <c r="F9" i="72"/>
  <c r="G10" i="72"/>
  <c r="I11" i="72"/>
  <c r="J12" i="72"/>
  <c r="B14" i="72"/>
  <c r="C15" i="72"/>
  <c r="D16" i="72"/>
  <c r="F17" i="72"/>
  <c r="I19" i="72"/>
  <c r="J20" i="72"/>
  <c r="B22" i="72"/>
  <c r="C23" i="72"/>
  <c r="D24" i="72"/>
  <c r="F25" i="72"/>
  <c r="G26" i="72"/>
  <c r="I27" i="72"/>
  <c r="J28" i="72"/>
  <c r="B30" i="72"/>
  <c r="B38" i="72"/>
  <c r="C39" i="72"/>
  <c r="D74" i="72"/>
  <c r="D40" i="72"/>
  <c r="G42" i="72"/>
  <c r="I43" i="72"/>
  <c r="J44" i="72"/>
  <c r="B46" i="72"/>
  <c r="C47" i="72"/>
  <c r="F49" i="72"/>
  <c r="G50" i="72"/>
  <c r="C55" i="72"/>
  <c r="F57" i="72"/>
  <c r="C63" i="72"/>
  <c r="D72" i="72"/>
  <c r="B113" i="72"/>
  <c r="B79" i="72"/>
  <c r="D81" i="72"/>
  <c r="D123" i="72"/>
  <c r="D89" i="72"/>
  <c r="D131" i="72"/>
  <c r="D97" i="72"/>
  <c r="I244" i="72"/>
  <c r="I210" i="72"/>
  <c r="I265" i="72"/>
  <c r="I231" i="72"/>
  <c r="B4" i="72"/>
  <c r="B31" i="72"/>
  <c r="C5" i="72"/>
  <c r="D6" i="72"/>
  <c r="F8" i="72"/>
  <c r="G9" i="72"/>
  <c r="I10" i="72"/>
  <c r="J11" i="72"/>
  <c r="B13" i="72"/>
  <c r="C14" i="72"/>
  <c r="D15" i="72"/>
  <c r="F16" i="72"/>
  <c r="G17" i="72"/>
  <c r="J19" i="72"/>
  <c r="B21" i="72"/>
  <c r="C22" i="72"/>
  <c r="F24" i="72"/>
  <c r="G25" i="72"/>
  <c r="I26" i="72"/>
  <c r="J27" i="72"/>
  <c r="B29" i="72"/>
  <c r="C30" i="72"/>
  <c r="C38" i="72"/>
  <c r="D39" i="72"/>
  <c r="F40" i="72"/>
  <c r="I42" i="72"/>
  <c r="J43" i="72"/>
  <c r="B45" i="72"/>
  <c r="D47" i="72"/>
  <c r="F48" i="72"/>
  <c r="G49" i="72"/>
  <c r="I50" i="72"/>
  <c r="J51" i="72"/>
  <c r="B53" i="72"/>
  <c r="G57" i="72"/>
  <c r="J59" i="72"/>
  <c r="B141" i="72"/>
  <c r="B107" i="72"/>
  <c r="B118" i="72"/>
  <c r="B154" i="72"/>
  <c r="B120" i="72"/>
  <c r="B122" i="72"/>
  <c r="B125" i="72"/>
  <c r="B161" i="72"/>
  <c r="B127" i="72"/>
  <c r="B163" i="72"/>
  <c r="B129" i="72"/>
  <c r="I180" i="72"/>
  <c r="J181" i="72"/>
  <c r="B231" i="72"/>
  <c r="B197" i="72"/>
  <c r="D110" i="72"/>
  <c r="D76" i="72"/>
  <c r="C79" i="72"/>
  <c r="B116" i="72"/>
  <c r="B82" i="72"/>
  <c r="D118" i="72"/>
  <c r="D84" i="72"/>
  <c r="B124" i="72"/>
  <c r="B90" i="72"/>
  <c r="D92" i="72"/>
  <c r="D126" i="72"/>
  <c r="B132" i="72"/>
  <c r="B98" i="72"/>
  <c r="K244" i="72"/>
  <c r="K210" i="72"/>
  <c r="K249" i="72"/>
  <c r="K215" i="72"/>
  <c r="K253" i="72"/>
  <c r="K219" i="72"/>
  <c r="K257" i="72"/>
  <c r="K223" i="72"/>
  <c r="K261" i="72"/>
  <c r="K227" i="72"/>
  <c r="K265" i="72"/>
  <c r="K231" i="72"/>
  <c r="C4" i="72"/>
  <c r="D5" i="72"/>
  <c r="F6" i="72"/>
  <c r="G8" i="72"/>
  <c r="I9" i="72"/>
  <c r="J10" i="72"/>
  <c r="B12" i="72"/>
  <c r="C13" i="72"/>
  <c r="F15" i="72"/>
  <c r="G16" i="72"/>
  <c r="I17" i="72"/>
  <c r="B20" i="72"/>
  <c r="C21" i="72"/>
  <c r="D22" i="72"/>
  <c r="F23" i="72"/>
  <c r="G24" i="72"/>
  <c r="I25" i="72"/>
  <c r="J26" i="72"/>
  <c r="B28" i="72"/>
  <c r="C29" i="72"/>
  <c r="D30" i="72"/>
  <c r="D38" i="72"/>
  <c r="F39" i="72"/>
  <c r="G74" i="72"/>
  <c r="G40" i="72"/>
  <c r="J42" i="72"/>
  <c r="B44" i="72"/>
  <c r="C45" i="72"/>
  <c r="D46" i="72"/>
  <c r="F47" i="72"/>
  <c r="G48" i="72"/>
  <c r="I49" i="72"/>
  <c r="J50" i="72"/>
  <c r="D54" i="72"/>
  <c r="D62" i="72"/>
  <c r="G174" i="72"/>
  <c r="G140" i="72"/>
  <c r="H178" i="72"/>
  <c r="B152" i="72"/>
  <c r="C189" i="72"/>
  <c r="E191" i="72"/>
  <c r="E157" i="72"/>
  <c r="F192" i="72"/>
  <c r="F158" i="72"/>
  <c r="H194" i="72"/>
  <c r="H160" i="72"/>
  <c r="B199" i="72"/>
  <c r="B165" i="72"/>
  <c r="C200" i="72"/>
  <c r="C166" i="72"/>
  <c r="F243" i="72"/>
  <c r="F209" i="72"/>
  <c r="B247" i="72"/>
  <c r="B213" i="72"/>
  <c r="D251" i="72"/>
  <c r="D217" i="72"/>
  <c r="F257" i="72"/>
  <c r="F223" i="72"/>
  <c r="B260" i="72"/>
  <c r="B226" i="72"/>
  <c r="D264" i="72"/>
  <c r="D230" i="72"/>
  <c r="F75" i="72"/>
  <c r="B77" i="72"/>
  <c r="B111" i="72"/>
  <c r="D113" i="72"/>
  <c r="D79" i="72"/>
  <c r="C116" i="72"/>
  <c r="C82" i="72"/>
  <c r="D121" i="72"/>
  <c r="D87" i="72"/>
  <c r="C124" i="72"/>
  <c r="C90" i="72"/>
  <c r="D95" i="72"/>
  <c r="C132" i="72"/>
  <c r="C98" i="72"/>
  <c r="I246" i="72"/>
  <c r="I212" i="72"/>
  <c r="D4" i="72"/>
  <c r="F5" i="72"/>
  <c r="G6" i="72"/>
  <c r="I8" i="72"/>
  <c r="J9" i="72"/>
  <c r="B11" i="72"/>
  <c r="D13" i="72"/>
  <c r="F14" i="72"/>
  <c r="G15" i="72"/>
  <c r="I16" i="72"/>
  <c r="J17" i="72"/>
  <c r="B19" i="72"/>
  <c r="C20" i="72"/>
  <c r="D21" i="72"/>
  <c r="F22" i="72"/>
  <c r="G23" i="72"/>
  <c r="I24" i="72"/>
  <c r="J25" i="72"/>
  <c r="B27" i="72"/>
  <c r="C28" i="72"/>
  <c r="D29" i="72"/>
  <c r="F30" i="72"/>
  <c r="F38" i="72"/>
  <c r="G39" i="72"/>
  <c r="I40" i="72"/>
  <c r="I74" i="72"/>
  <c r="B43" i="72"/>
  <c r="C44" i="72"/>
  <c r="D45" i="72"/>
  <c r="F46" i="72"/>
  <c r="G47" i="72"/>
  <c r="I48" i="72"/>
  <c r="B51" i="72"/>
  <c r="C52" i="72"/>
  <c r="D53" i="72"/>
  <c r="I56" i="72"/>
  <c r="B59" i="72"/>
  <c r="I64" i="72"/>
  <c r="B57" i="72"/>
  <c r="D59" i="72"/>
  <c r="F60" i="72"/>
  <c r="I62" i="72"/>
  <c r="J155" i="72"/>
  <c r="J121" i="72"/>
  <c r="J160" i="72"/>
  <c r="J162" i="72"/>
  <c r="J128" i="72"/>
  <c r="G225" i="72"/>
  <c r="G191" i="72"/>
  <c r="F174" i="72"/>
  <c r="F140" i="72"/>
  <c r="G178" i="72"/>
  <c r="G144" i="72"/>
  <c r="H183" i="72"/>
  <c r="H149" i="72"/>
  <c r="B155" i="72"/>
  <c r="C190" i="72"/>
  <c r="C156" i="72"/>
  <c r="E192" i="72"/>
  <c r="E158" i="72"/>
  <c r="G160" i="72"/>
  <c r="H196" i="72"/>
  <c r="H162" i="72"/>
  <c r="D243" i="72"/>
  <c r="D209" i="72"/>
  <c r="J246" i="72"/>
  <c r="J212" i="72"/>
  <c r="F248" i="72"/>
  <c r="F214" i="72"/>
  <c r="B251" i="72"/>
  <c r="B217" i="72"/>
  <c r="G220" i="72"/>
  <c r="D257" i="72"/>
  <c r="D223" i="72"/>
  <c r="J224" i="72"/>
  <c r="F261" i="72"/>
  <c r="F227" i="72"/>
  <c r="B264" i="72"/>
  <c r="B230" i="72"/>
  <c r="F130" i="72"/>
  <c r="F96" i="72"/>
  <c r="F126" i="72"/>
  <c r="F92" i="72"/>
  <c r="F88" i="72"/>
  <c r="F118" i="72"/>
  <c r="F84" i="72"/>
  <c r="F80" i="72"/>
  <c r="F110" i="72"/>
  <c r="F76" i="72"/>
  <c r="I97" i="72"/>
  <c r="I131" i="72"/>
  <c r="I123" i="72"/>
  <c r="I89" i="72"/>
  <c r="I119" i="72"/>
  <c r="I85" i="72"/>
  <c r="I115" i="72"/>
  <c r="I81" i="72"/>
  <c r="I111" i="72"/>
  <c r="I77" i="72"/>
  <c r="G117" i="72"/>
  <c r="C119" i="72"/>
  <c r="C174" i="72"/>
  <c r="G98" i="72"/>
  <c r="G132" i="72"/>
  <c r="G94" i="72"/>
  <c r="G124" i="72"/>
  <c r="G90" i="72"/>
  <c r="G86" i="72"/>
  <c r="G116" i="72"/>
  <c r="G82" i="72"/>
  <c r="G112" i="72"/>
  <c r="G78" i="72"/>
  <c r="I106" i="72"/>
  <c r="I72" i="72"/>
  <c r="J91" i="72"/>
  <c r="J87" i="72"/>
  <c r="J113" i="72"/>
  <c r="J79" i="72"/>
  <c r="J109" i="72"/>
  <c r="J75" i="72"/>
  <c r="J97" i="72"/>
  <c r="C107" i="72"/>
  <c r="F50" i="72"/>
  <c r="J53" i="72"/>
  <c r="C56" i="72"/>
  <c r="F58" i="72"/>
  <c r="G59" i="72"/>
  <c r="J61" i="72"/>
  <c r="C64" i="72"/>
  <c r="C118" i="72"/>
  <c r="C154" i="72"/>
  <c r="C120" i="72"/>
  <c r="C122" i="72"/>
  <c r="C125" i="72"/>
  <c r="C163" i="72"/>
  <c r="C129" i="72"/>
  <c r="J225" i="72"/>
  <c r="J191" i="72"/>
  <c r="D197" i="72"/>
  <c r="H174" i="72"/>
  <c r="H140" i="72"/>
  <c r="B149" i="72"/>
  <c r="C186" i="72"/>
  <c r="C152" i="72"/>
  <c r="E190" i="72"/>
  <c r="E156" i="72"/>
  <c r="G158" i="72"/>
  <c r="G192" i="72"/>
  <c r="H193" i="72"/>
  <c r="H159" i="72"/>
  <c r="B162" i="72"/>
  <c r="C199" i="72"/>
  <c r="C165" i="72"/>
  <c r="D247" i="72"/>
  <c r="D213" i="72"/>
  <c r="J214" i="72"/>
  <c r="F251" i="72"/>
  <c r="F217" i="72"/>
  <c r="B255" i="72"/>
  <c r="B221" i="72"/>
  <c r="D260" i="72"/>
  <c r="D226" i="72"/>
  <c r="J227" i="72"/>
  <c r="F264" i="72"/>
  <c r="F230" i="72"/>
  <c r="B268" i="72"/>
  <c r="B234" i="72"/>
  <c r="I243" i="72"/>
  <c r="I249" i="72"/>
  <c r="I251" i="72"/>
  <c r="I260" i="72"/>
  <c r="I262" i="72"/>
  <c r="I264" i="72"/>
  <c r="I267" i="72"/>
  <c r="G73" i="72"/>
  <c r="I130" i="72"/>
  <c r="I96" i="72"/>
  <c r="I92" i="72"/>
  <c r="I122" i="72"/>
  <c r="I88" i="72"/>
  <c r="I114" i="72"/>
  <c r="I80" i="72"/>
  <c r="I110" i="72"/>
  <c r="I76" i="72"/>
  <c r="J77" i="72"/>
  <c r="G79" i="72"/>
  <c r="F91" i="72"/>
  <c r="I94" i="72"/>
  <c r="G109" i="72"/>
  <c r="F121" i="72"/>
  <c r="I124" i="72"/>
  <c r="C144" i="72"/>
  <c r="I51" i="72"/>
  <c r="J52" i="72"/>
  <c r="B54" i="72"/>
  <c r="D56" i="72"/>
  <c r="G58" i="72"/>
  <c r="I59" i="72"/>
  <c r="J60" i="72"/>
  <c r="B62" i="72"/>
  <c r="D64" i="72"/>
  <c r="G141" i="72"/>
  <c r="G107" i="72"/>
  <c r="G154" i="72"/>
  <c r="G120" i="72"/>
  <c r="G163" i="72"/>
  <c r="G129" i="72"/>
  <c r="F231" i="72"/>
  <c r="F197" i="72"/>
  <c r="B178" i="72"/>
  <c r="B144" i="72"/>
  <c r="C149" i="72"/>
  <c r="E189" i="72"/>
  <c r="E155" i="72"/>
  <c r="G157" i="72"/>
  <c r="H192" i="72"/>
  <c r="H158" i="72"/>
  <c r="B160" i="72"/>
  <c r="C196" i="72"/>
  <c r="C162" i="72"/>
  <c r="D199" i="72"/>
  <c r="D165" i="72"/>
  <c r="E200" i="72"/>
  <c r="E166" i="72"/>
  <c r="F247" i="72"/>
  <c r="F213" i="72"/>
  <c r="B250" i="72"/>
  <c r="B216" i="72"/>
  <c r="D255" i="72"/>
  <c r="D221" i="72"/>
  <c r="J223" i="72"/>
  <c r="F260" i="72"/>
  <c r="F226" i="72"/>
  <c r="B262" i="72"/>
  <c r="B228" i="72"/>
  <c r="G230" i="72"/>
  <c r="D268" i="72"/>
  <c r="D234" i="72"/>
  <c r="J243" i="72"/>
  <c r="J251" i="72"/>
  <c r="J255" i="72"/>
  <c r="J257" i="72"/>
  <c r="J260" i="72"/>
  <c r="J262" i="72"/>
  <c r="J264" i="72"/>
  <c r="G131" i="72"/>
  <c r="G97" i="72"/>
  <c r="G93" i="72"/>
  <c r="G89" i="72"/>
  <c r="G85" i="72"/>
  <c r="G81" i="72"/>
  <c r="G111" i="72"/>
  <c r="G77" i="72"/>
  <c r="J132" i="72"/>
  <c r="J98" i="72"/>
  <c r="J94" i="72"/>
  <c r="J124" i="72"/>
  <c r="J90" i="72"/>
  <c r="J86" i="72"/>
  <c r="J82" i="72"/>
  <c r="J112" i="72"/>
  <c r="J78" i="72"/>
  <c r="J119" i="72"/>
  <c r="C54" i="72"/>
  <c r="D55" i="72"/>
  <c r="F56" i="72"/>
  <c r="I58" i="72"/>
  <c r="B61" i="72"/>
  <c r="C62" i="72"/>
  <c r="D63" i="72"/>
  <c r="F64" i="72"/>
  <c r="J152" i="72"/>
  <c r="J118" i="72"/>
  <c r="J154" i="72"/>
  <c r="J120" i="72"/>
  <c r="J159" i="72"/>
  <c r="J125" i="72"/>
  <c r="J161" i="72"/>
  <c r="J127" i="72"/>
  <c r="J163" i="72"/>
  <c r="B215" i="72"/>
  <c r="B181" i="72"/>
  <c r="G231" i="72"/>
  <c r="G197" i="72"/>
  <c r="B174" i="72"/>
  <c r="B140" i="72"/>
  <c r="E186" i="72"/>
  <c r="E152" i="72"/>
  <c r="G156" i="72"/>
  <c r="H157" i="72"/>
  <c r="B159" i="72"/>
  <c r="C194" i="72"/>
  <c r="C160" i="72"/>
  <c r="E199" i="72"/>
  <c r="E165" i="72"/>
  <c r="B246" i="72"/>
  <c r="B212" i="72"/>
  <c r="D250" i="72"/>
  <c r="D216" i="72"/>
  <c r="J217" i="72"/>
  <c r="F255" i="72"/>
  <c r="B258" i="72"/>
  <c r="B224" i="72"/>
  <c r="D262" i="72"/>
  <c r="D228" i="72"/>
  <c r="J230" i="72"/>
  <c r="F268" i="72"/>
  <c r="F234" i="72"/>
  <c r="F132" i="72"/>
  <c r="F98" i="72"/>
  <c r="F94" i="72"/>
  <c r="F120" i="72"/>
  <c r="F86" i="72"/>
  <c r="F116" i="72"/>
  <c r="F82" i="72"/>
  <c r="F112" i="72"/>
  <c r="F78" i="72"/>
  <c r="G106" i="72"/>
  <c r="G72" i="72"/>
  <c r="I129" i="72"/>
  <c r="I95" i="72"/>
  <c r="I125" i="72"/>
  <c r="I91" i="72"/>
  <c r="I121" i="72"/>
  <c r="I87" i="72"/>
  <c r="I83" i="72"/>
  <c r="I113" i="72"/>
  <c r="I79" i="72"/>
  <c r="I75" i="72"/>
  <c r="F83" i="72"/>
  <c r="J107" i="72"/>
  <c r="B52" i="72"/>
  <c r="C53" i="72"/>
  <c r="F55" i="72"/>
  <c r="G56" i="72"/>
  <c r="I57" i="72"/>
  <c r="J58" i="72"/>
  <c r="B60" i="72"/>
  <c r="C61" i="72"/>
  <c r="F63" i="72"/>
  <c r="G64" i="72"/>
  <c r="B121" i="72"/>
  <c r="B126" i="72"/>
  <c r="B128" i="72"/>
  <c r="D215" i="72"/>
  <c r="D181" i="72"/>
  <c r="B225" i="72"/>
  <c r="B191" i="72"/>
  <c r="E201" i="72"/>
  <c r="E167" i="72"/>
  <c r="D178" i="72"/>
  <c r="D144" i="72"/>
  <c r="E183" i="72"/>
  <c r="E149" i="72"/>
  <c r="G155" i="72"/>
  <c r="H190" i="72"/>
  <c r="H156" i="72"/>
  <c r="B192" i="72"/>
  <c r="B158" i="72"/>
  <c r="C193" i="72"/>
  <c r="C159" i="72"/>
  <c r="E196" i="72"/>
  <c r="E162" i="72"/>
  <c r="F199" i="72"/>
  <c r="D246" i="72"/>
  <c r="D212" i="72"/>
  <c r="J247" i="72"/>
  <c r="J213" i="72"/>
  <c r="F250" i="72"/>
  <c r="F216" i="72"/>
  <c r="B254" i="72"/>
  <c r="B220" i="72"/>
  <c r="D258" i="72"/>
  <c r="D224" i="72"/>
  <c r="F262" i="72"/>
  <c r="F228" i="72"/>
  <c r="B266" i="72"/>
  <c r="B232" i="72"/>
  <c r="G248" i="72"/>
  <c r="G250" i="72"/>
  <c r="G254" i="72"/>
  <c r="G258" i="72"/>
  <c r="G261" i="72"/>
  <c r="G266" i="72"/>
  <c r="F107" i="72"/>
  <c r="F73" i="72"/>
  <c r="G96" i="72"/>
  <c r="G92" i="72"/>
  <c r="G88" i="72"/>
  <c r="G84" i="72"/>
  <c r="G114" i="72"/>
  <c r="G80" i="72"/>
  <c r="G76" i="72"/>
  <c r="I98" i="72"/>
  <c r="F54" i="72"/>
  <c r="G55" i="72"/>
  <c r="J57" i="72"/>
  <c r="C60" i="72"/>
  <c r="D61" i="72"/>
  <c r="F62" i="72"/>
  <c r="G63" i="72"/>
  <c r="C126" i="72"/>
  <c r="C128" i="72"/>
  <c r="F215" i="72"/>
  <c r="F181" i="72"/>
  <c r="D225" i="72"/>
  <c r="D191" i="72"/>
  <c r="J197" i="72"/>
  <c r="D174" i="72"/>
  <c r="E178" i="72"/>
  <c r="E144" i="72"/>
  <c r="G152" i="72"/>
  <c r="H189" i="72"/>
  <c r="B157" i="72"/>
  <c r="C192" i="72"/>
  <c r="C158" i="72"/>
  <c r="E194" i="72"/>
  <c r="E160" i="72"/>
  <c r="G199" i="72"/>
  <c r="G165" i="72"/>
  <c r="H200" i="72"/>
  <c r="H166" i="72"/>
  <c r="B248" i="72"/>
  <c r="B214" i="72"/>
  <c r="G216" i="72"/>
  <c r="D254" i="72"/>
  <c r="D220" i="72"/>
  <c r="J221" i="72"/>
  <c r="B261" i="72"/>
  <c r="B227" i="72"/>
  <c r="G228" i="72"/>
  <c r="D266" i="72"/>
  <c r="D232" i="72"/>
  <c r="J234" i="72"/>
  <c r="I248" i="72"/>
  <c r="I250" i="72"/>
  <c r="I254" i="72"/>
  <c r="I256" i="72"/>
  <c r="I258" i="72"/>
  <c r="I261" i="72"/>
  <c r="I263" i="72"/>
  <c r="F97" i="72"/>
  <c r="F93" i="72"/>
  <c r="F127" i="72"/>
  <c r="F123" i="72"/>
  <c r="F89" i="72"/>
  <c r="F119" i="72"/>
  <c r="F85" i="72"/>
  <c r="F115" i="72"/>
  <c r="F81" i="72"/>
  <c r="F77" i="72"/>
  <c r="J106" i="72"/>
  <c r="J72" i="72"/>
  <c r="J123" i="72"/>
  <c r="G54" i="72"/>
  <c r="I55" i="72"/>
  <c r="J56" i="72"/>
  <c r="B58" i="72"/>
  <c r="G62" i="72"/>
  <c r="I63" i="72"/>
  <c r="J64" i="72"/>
  <c r="G153" i="72"/>
  <c r="G119" i="72"/>
  <c r="G128" i="72"/>
  <c r="G215" i="72"/>
  <c r="G181" i="72"/>
  <c r="D190" i="72"/>
  <c r="F225" i="72"/>
  <c r="F191" i="72"/>
  <c r="G193" i="72"/>
  <c r="E174" i="72"/>
  <c r="E140" i="72"/>
  <c r="F178" i="72"/>
  <c r="F144" i="72"/>
  <c r="G149" i="72"/>
  <c r="B156" i="72"/>
  <c r="C191" i="72"/>
  <c r="C157" i="72"/>
  <c r="D192" i="72"/>
  <c r="D158" i="72"/>
  <c r="E159" i="72"/>
  <c r="E193" i="72"/>
  <c r="G162" i="72"/>
  <c r="H199" i="72"/>
  <c r="H165" i="72"/>
  <c r="B243" i="72"/>
  <c r="B209" i="72"/>
  <c r="G246" i="72"/>
  <c r="G212" i="72"/>
  <c r="D248" i="72"/>
  <c r="D214" i="72"/>
  <c r="J216" i="72"/>
  <c r="B257" i="72"/>
  <c r="B223" i="72"/>
  <c r="G224" i="72"/>
  <c r="D261" i="72"/>
  <c r="J228" i="72"/>
  <c r="F266" i="72"/>
  <c r="F232" i="72"/>
  <c r="J248" i="72"/>
  <c r="J250" i="72"/>
  <c r="J254" i="72"/>
  <c r="J258" i="72"/>
  <c r="J261" i="72"/>
  <c r="J266" i="72"/>
  <c r="J268" i="72"/>
  <c r="F106" i="72"/>
  <c r="F72" i="72"/>
  <c r="I107" i="72"/>
  <c r="I73" i="72"/>
  <c r="J130" i="72"/>
  <c r="J96" i="72"/>
  <c r="J88" i="72"/>
  <c r="J84" i="72"/>
  <c r="J114" i="72"/>
  <c r="J80" i="72"/>
  <c r="J110" i="72"/>
  <c r="J76" i="72"/>
  <c r="B119" i="72"/>
  <c r="G269" i="73"/>
  <c r="I269" i="73"/>
  <c r="B269" i="73"/>
  <c r="H235" i="73"/>
  <c r="K269" i="73"/>
  <c r="E269" i="73"/>
  <c r="I235" i="73"/>
  <c r="B235" i="73"/>
  <c r="K235" i="73"/>
  <c r="E235" i="73"/>
  <c r="G235" i="73"/>
  <c r="I201" i="73"/>
  <c r="B201" i="73"/>
  <c r="K167" i="73"/>
  <c r="K201" i="73"/>
  <c r="E201" i="73"/>
  <c r="E167" i="73"/>
  <c r="H133" i="73"/>
  <c r="I133" i="73"/>
  <c r="H99" i="73"/>
  <c r="B133" i="73"/>
  <c r="K99" i="73"/>
  <c r="K133" i="73"/>
  <c r="E133" i="73"/>
  <c r="B99" i="73"/>
  <c r="E99" i="73"/>
  <c r="I65" i="73"/>
  <c r="G99" i="73"/>
  <c r="B65" i="73"/>
  <c r="G31" i="73"/>
  <c r="K65" i="73"/>
  <c r="E65" i="73"/>
  <c r="H31" i="73"/>
  <c r="I31" i="73"/>
  <c r="B31" i="73"/>
  <c r="K31" i="73"/>
  <c r="E31" i="73"/>
  <c r="B133" i="72"/>
  <c r="K269" i="72"/>
  <c r="K235" i="72"/>
  <c r="B167" i="72"/>
  <c r="B65" i="72"/>
  <c r="B99" i="72"/>
  <c r="W184" i="69"/>
  <c r="W177" i="69"/>
  <c r="Q192" i="69"/>
  <c r="Q186" i="69"/>
  <c r="W175" i="69"/>
  <c r="Q183" i="69"/>
  <c r="Q200" i="69"/>
  <c r="Q202" i="69"/>
  <c r="Q189" i="69"/>
  <c r="Q191" i="69"/>
  <c r="Q177" i="69"/>
  <c r="N185" i="69"/>
  <c r="W199" i="69"/>
  <c r="W176" i="69"/>
  <c r="W193" i="69"/>
  <c r="W179" i="69"/>
  <c r="N201" i="69"/>
  <c r="Q194" i="69"/>
  <c r="Q182" i="69"/>
  <c r="Q199" i="69"/>
  <c r="W187" i="69"/>
  <c r="W182" i="69"/>
  <c r="N193" i="69"/>
  <c r="Q190" i="69"/>
  <c r="W178" i="69"/>
  <c r="Q193" i="69"/>
  <c r="Q188" i="69"/>
  <c r="W197" i="69"/>
  <c r="W188" i="69"/>
  <c r="Q196" i="69"/>
  <c r="W192" i="69"/>
  <c r="Q184" i="69"/>
  <c r="Q201" i="69"/>
  <c r="W198" i="69"/>
  <c r="W125" i="80"/>
  <c r="W119" i="80"/>
  <c r="W115" i="80"/>
  <c r="N125" i="80"/>
  <c r="N128" i="80"/>
  <c r="Q246" i="70"/>
  <c r="U246" i="70"/>
  <c r="Q258" i="70"/>
  <c r="U270" i="70"/>
  <c r="W253" i="70"/>
  <c r="S265" i="70"/>
  <c r="T253" i="70"/>
  <c r="T252" i="70"/>
  <c r="Q269" i="70"/>
  <c r="T251" i="70"/>
  <c r="Q268" i="70"/>
  <c r="Q249" i="70"/>
  <c r="W265" i="70"/>
  <c r="Q254" i="70"/>
  <c r="U249" i="70"/>
  <c r="S254" i="70"/>
  <c r="S247" i="70"/>
  <c r="S253" i="70"/>
  <c r="U243" i="70"/>
  <c r="T247" i="70"/>
  <c r="W260" i="70"/>
  <c r="N249" i="70"/>
  <c r="U255" i="70"/>
  <c r="Q267" i="70"/>
  <c r="W254" i="70"/>
  <c r="N247" i="70"/>
  <c r="U253" i="70"/>
  <c r="N248" i="70"/>
  <c r="U252" i="70"/>
  <c r="T250" i="70"/>
  <c r="S269" i="70"/>
  <c r="U256" i="70"/>
  <c r="W251" i="70"/>
  <c r="W256" i="70"/>
  <c r="W249" i="70"/>
  <c r="W243" i="70"/>
  <c r="N253" i="70"/>
  <c r="S248" i="70"/>
  <c r="U262" i="70"/>
  <c r="Q243" i="70"/>
  <c r="T256" i="70"/>
  <c r="W269" i="70"/>
  <c r="S258" i="70"/>
  <c r="N257" i="70"/>
  <c r="Q257" i="70"/>
  <c r="N258" i="70"/>
  <c r="Q256" i="70"/>
  <c r="N251" i="70"/>
  <c r="U251" i="70"/>
  <c r="W258" i="70"/>
  <c r="S261" i="70"/>
  <c r="T261" i="70"/>
  <c r="T254" i="70"/>
  <c r="N255" i="70"/>
  <c r="S262" i="70"/>
  <c r="W255" i="70"/>
  <c r="Q250" i="70"/>
  <c r="T263" i="70"/>
  <c r="W245" i="70"/>
  <c r="S257" i="70"/>
  <c r="N250" i="70"/>
  <c r="T259" i="70"/>
  <c r="N265" i="70"/>
  <c r="T258" i="70"/>
  <c r="N266" i="70"/>
  <c r="T257" i="70"/>
  <c r="N259" i="70"/>
  <c r="Q255" i="70"/>
  <c r="N252" i="70"/>
  <c r="S268" i="70"/>
  <c r="W263" i="70"/>
  <c r="S266" i="70"/>
  <c r="S259" i="70"/>
  <c r="T267" i="70"/>
  <c r="N254" i="70"/>
  <c r="Q248" i="70"/>
  <c r="W252" i="70"/>
  <c r="S264" i="70"/>
  <c r="U247" i="70"/>
  <c r="Q259" i="70"/>
  <c r="Q244" i="70"/>
  <c r="U260" i="70"/>
  <c r="S245" i="70"/>
  <c r="U259" i="70"/>
  <c r="S244" i="70"/>
  <c r="U258" i="70"/>
  <c r="N267" i="70"/>
  <c r="U257" i="70"/>
  <c r="N260" i="70"/>
  <c r="T268" i="70"/>
  <c r="U268" i="70"/>
  <c r="U261" i="70"/>
  <c r="W262" i="70"/>
  <c r="S267" i="70"/>
  <c r="T243" i="70"/>
  <c r="U254" i="70"/>
  <c r="Q266" i="70"/>
  <c r="T248" i="70"/>
  <c r="W261" i="70"/>
  <c r="S246" i="70"/>
  <c r="Q264" i="70"/>
  <c r="T246" i="70"/>
  <c r="Q263" i="70"/>
  <c r="T245" i="70"/>
  <c r="Q262" i="70"/>
  <c r="S243" i="70"/>
  <c r="W259" i="70"/>
  <c r="N268" i="70"/>
  <c r="W270" i="70"/>
  <c r="N244" i="70"/>
  <c r="N245" i="70"/>
  <c r="T266" i="70"/>
  <c r="U248" i="70"/>
  <c r="T262" i="70"/>
  <c r="T255" i="70"/>
  <c r="W268" i="70"/>
  <c r="S249" i="70"/>
  <c r="U263" i="70"/>
  <c r="W248" i="70"/>
  <c r="T265" i="70"/>
  <c r="W247" i="70"/>
  <c r="U265" i="70"/>
  <c r="W246" i="70"/>
  <c r="U264" i="70"/>
  <c r="T244" i="70"/>
  <c r="Q261" i="70"/>
  <c r="U244" i="70"/>
  <c r="N261" i="70"/>
  <c r="N262" i="70"/>
  <c r="N263" i="70"/>
  <c r="N246" i="70"/>
  <c r="N256" i="70"/>
  <c r="W257" i="70"/>
  <c r="Q48" i="70"/>
  <c r="Q62" i="70"/>
  <c r="T44" i="70"/>
  <c r="T46" i="70"/>
  <c r="U51" i="70"/>
  <c r="Q63" i="70"/>
  <c r="Q46" i="70"/>
  <c r="W58" i="70"/>
  <c r="N63" i="70"/>
  <c r="U53" i="70"/>
  <c r="Q65" i="70"/>
  <c r="U46" i="70"/>
  <c r="W60" i="70"/>
  <c r="N65" i="70"/>
  <c r="U56" i="70"/>
  <c r="S60" i="70"/>
  <c r="S45" i="70"/>
  <c r="S47" i="70"/>
  <c r="T52" i="70"/>
  <c r="W65" i="70"/>
  <c r="T47" i="70"/>
  <c r="U60" i="70"/>
  <c r="T40" i="70"/>
  <c r="T54" i="70"/>
  <c r="N40" i="70"/>
  <c r="W48" i="70"/>
  <c r="U62" i="70"/>
  <c r="W54" i="70"/>
  <c r="S43" i="70"/>
  <c r="T50" i="70"/>
  <c r="S51" i="70"/>
  <c r="U58" i="70"/>
  <c r="Q47" i="70"/>
  <c r="Q49" i="70"/>
  <c r="S53" i="70"/>
  <c r="N46" i="70"/>
  <c r="U48" i="70"/>
  <c r="T61" i="70"/>
  <c r="U41" i="70"/>
  <c r="S55" i="70"/>
  <c r="N48" i="70"/>
  <c r="Q50" i="70"/>
  <c r="T63" i="70"/>
  <c r="W46" i="70"/>
  <c r="W56" i="70"/>
  <c r="W49" i="70"/>
  <c r="Q40" i="70"/>
  <c r="Q55" i="70"/>
  <c r="N54" i="70"/>
  <c r="W50" i="70"/>
  <c r="S62" i="70"/>
  <c r="W42" i="70"/>
  <c r="Q57" i="70"/>
  <c r="N56" i="70"/>
  <c r="W52" i="70"/>
  <c r="S64" i="70"/>
  <c r="N59" i="70"/>
  <c r="S44" i="70"/>
  <c r="T43" i="70"/>
  <c r="N53" i="70"/>
  <c r="N50" i="70"/>
  <c r="T51" i="70"/>
  <c r="S39" i="70"/>
  <c r="S41" i="70"/>
  <c r="W57" i="70"/>
  <c r="N62" i="70"/>
  <c r="U52" i="70"/>
  <c r="Q64" i="70"/>
  <c r="Q45" i="70"/>
  <c r="W59" i="70"/>
  <c r="N64" i="70"/>
  <c r="U54" i="70"/>
  <c r="N43" i="70"/>
  <c r="Q42" i="70"/>
  <c r="U64" i="70"/>
  <c r="Q51" i="70"/>
  <c r="T49" i="70"/>
  <c r="Q39" i="70"/>
  <c r="Q41" i="70"/>
  <c r="T42" i="70"/>
  <c r="U59" i="70"/>
  <c r="S40" i="70"/>
  <c r="T53" i="70"/>
  <c r="S46" i="70"/>
  <c r="U61" i="70"/>
  <c r="T39" i="70"/>
  <c r="T55" i="70"/>
  <c r="N41" i="70"/>
  <c r="T65" i="70"/>
  <c r="T64" i="70"/>
  <c r="S66" i="70"/>
  <c r="N61" i="70"/>
  <c r="W44" i="70"/>
  <c r="W41" i="70"/>
  <c r="W43" i="70"/>
  <c r="T48" i="70"/>
  <c r="T60" i="70"/>
  <c r="T41" i="70"/>
  <c r="S54" i="70"/>
  <c r="N47" i="70"/>
  <c r="U47" i="70"/>
  <c r="T62" i="70"/>
  <c r="U40" i="70"/>
  <c r="S56" i="70"/>
  <c r="N49" i="70"/>
  <c r="Q60" i="70"/>
  <c r="C89" i="81"/>
  <c r="J268" i="91"/>
  <c r="C107" i="81"/>
  <c r="C73" i="81"/>
  <c r="O143" i="80"/>
  <c r="C142" i="81"/>
  <c r="D161" i="81"/>
  <c r="D127" i="81"/>
  <c r="D153" i="81"/>
  <c r="P154" i="80"/>
  <c r="D145" i="81"/>
  <c r="D111" i="81"/>
  <c r="P146" i="80"/>
  <c r="I158" i="81"/>
  <c r="U159" i="80"/>
  <c r="I150" i="81"/>
  <c r="U151" i="80"/>
  <c r="I142" i="81"/>
  <c r="U143" i="80"/>
  <c r="N187" i="69"/>
  <c r="C115" i="81"/>
  <c r="D96" i="91"/>
  <c r="J88" i="91"/>
  <c r="G124" i="91"/>
  <c r="C154" i="91"/>
  <c r="D146" i="91"/>
  <c r="J200" i="91"/>
  <c r="G194" i="91"/>
  <c r="C194" i="91"/>
  <c r="C192" i="91"/>
  <c r="D190" i="91"/>
  <c r="D231" i="91"/>
  <c r="D230" i="91"/>
  <c r="D225" i="91"/>
  <c r="C253" i="91"/>
  <c r="W66" i="70"/>
  <c r="G116" i="91"/>
  <c r="G112" i="91"/>
  <c r="G110" i="91"/>
  <c r="C110" i="91"/>
  <c r="C109" i="91"/>
  <c r="F196" i="91"/>
  <c r="F195" i="91"/>
  <c r="F194" i="92" s="1"/>
  <c r="D197" i="81"/>
  <c r="D189" i="81"/>
  <c r="D181" i="81"/>
  <c r="G188" i="81"/>
  <c r="G180" i="81"/>
  <c r="H199" i="81"/>
  <c r="H191" i="81"/>
  <c r="H175" i="81"/>
  <c r="J189" i="81"/>
  <c r="J181" i="81"/>
  <c r="H263" i="81"/>
  <c r="H255" i="81"/>
  <c r="H247" i="81"/>
  <c r="Q66" i="70"/>
  <c r="C96" i="91"/>
  <c r="J84" i="91"/>
  <c r="J126" i="91"/>
  <c r="F126" i="91"/>
  <c r="F123" i="91"/>
  <c r="F88" i="92" s="1"/>
  <c r="C146" i="91"/>
  <c r="C145" i="91"/>
  <c r="G142" i="91"/>
  <c r="G175" i="91"/>
  <c r="I214" i="92"/>
  <c r="C302" i="91"/>
  <c r="J281" i="91"/>
  <c r="C97" i="81"/>
  <c r="R188" i="80"/>
  <c r="R180" i="80"/>
  <c r="T270" i="70"/>
  <c r="J94" i="91"/>
  <c r="C79" i="91"/>
  <c r="D132" i="91"/>
  <c r="D124" i="91"/>
  <c r="J121" i="91"/>
  <c r="F150" i="91"/>
  <c r="C201" i="91"/>
  <c r="J194" i="91"/>
  <c r="C186" i="91"/>
  <c r="J285" i="91"/>
  <c r="S270" i="70"/>
  <c r="C20" i="92"/>
  <c r="H127" i="92"/>
  <c r="J117" i="91"/>
  <c r="F188" i="91"/>
  <c r="G183" i="91"/>
  <c r="D181" i="91"/>
  <c r="J233" i="91"/>
  <c r="C300" i="91"/>
  <c r="J299" i="91"/>
  <c r="C118" i="81"/>
  <c r="H131" i="81"/>
  <c r="I110" i="81"/>
  <c r="Q270" i="70"/>
  <c r="J146" i="91"/>
  <c r="F199" i="91"/>
  <c r="C197" i="91"/>
  <c r="C219" i="91"/>
  <c r="I43" i="81"/>
  <c r="I93" i="81"/>
  <c r="I59" i="81"/>
  <c r="I85" i="81"/>
  <c r="I51" i="81"/>
  <c r="J88" i="81"/>
  <c r="J54" i="81"/>
  <c r="J46" i="81"/>
  <c r="J80" i="81"/>
  <c r="J72" i="81"/>
  <c r="J38" i="81"/>
  <c r="D231" i="81"/>
  <c r="D223" i="81"/>
  <c r="D215" i="81"/>
  <c r="F193" i="81"/>
  <c r="F227" i="81"/>
  <c r="F185" i="81"/>
  <c r="F219" i="81"/>
  <c r="I194" i="81"/>
  <c r="I228" i="81"/>
  <c r="I186" i="81"/>
  <c r="I220" i="81"/>
  <c r="C260" i="81"/>
  <c r="N177" i="69"/>
  <c r="W190" i="69"/>
  <c r="N188" i="69"/>
  <c r="N186" i="69"/>
  <c r="N192" i="69"/>
  <c r="N199" i="69"/>
  <c r="N198" i="69"/>
  <c r="N197" i="69"/>
  <c r="D163" i="81"/>
  <c r="D129" i="81"/>
  <c r="D155" i="81"/>
  <c r="D121" i="81"/>
  <c r="F125" i="81"/>
  <c r="F159" i="81"/>
  <c r="H157" i="81"/>
  <c r="H149" i="81"/>
  <c r="H115" i="81"/>
  <c r="H141" i="81"/>
  <c r="H107" i="81"/>
  <c r="I126" i="81"/>
  <c r="I160" i="81"/>
  <c r="I118" i="81"/>
  <c r="I152" i="81"/>
  <c r="J129" i="81"/>
  <c r="J163" i="81"/>
  <c r="J155" i="81"/>
  <c r="J121" i="81"/>
  <c r="J147" i="81"/>
  <c r="J113" i="81"/>
  <c r="Q277" i="70"/>
  <c r="S298" i="70"/>
  <c r="W286" i="70"/>
  <c r="T288" i="70"/>
  <c r="Q290" i="70"/>
  <c r="U278" i="70"/>
  <c r="T292" i="70"/>
  <c r="Q180" i="69"/>
  <c r="Q197" i="69"/>
  <c r="Q195" i="69"/>
  <c r="N184" i="69"/>
  <c r="N191" i="69"/>
  <c r="N190" i="69"/>
  <c r="N189" i="69"/>
  <c r="N121" i="80"/>
  <c r="N294" i="70"/>
  <c r="J81" i="81"/>
  <c r="F117" i="81"/>
  <c r="N299" i="70"/>
  <c r="T297" i="70"/>
  <c r="Q284" i="70"/>
  <c r="U287" i="70"/>
  <c r="S288" i="70"/>
  <c r="S278" i="70"/>
  <c r="N194" i="69"/>
  <c r="Q181" i="69"/>
  <c r="Q179" i="69"/>
  <c r="N176" i="69"/>
  <c r="W202" i="69"/>
  <c r="W201" i="69"/>
  <c r="N181" i="69"/>
  <c r="N113" i="80"/>
  <c r="T15" i="70"/>
  <c r="S7" i="70"/>
  <c r="T9" i="70"/>
  <c r="W27" i="70"/>
  <c r="U23" i="70"/>
  <c r="Q10" i="70"/>
  <c r="Q28" i="70"/>
  <c r="U6" i="70"/>
  <c r="W22" i="70"/>
  <c r="N11" i="70"/>
  <c r="T8" i="70"/>
  <c r="W11" i="70"/>
  <c r="W20" i="70"/>
  <c r="W21" i="70"/>
  <c r="N18" i="70"/>
  <c r="T17" i="70"/>
  <c r="T30" i="70"/>
  <c r="U5" i="70"/>
  <c r="S10" i="70"/>
  <c r="Q11" i="70"/>
  <c r="T31" i="70"/>
  <c r="W13" i="70"/>
  <c r="S25" i="70"/>
  <c r="N10" i="70"/>
  <c r="N26" i="70"/>
  <c r="N8" i="70"/>
  <c r="S26" i="70"/>
  <c r="Q9" i="70"/>
  <c r="U22" i="70"/>
  <c r="W29" i="70"/>
  <c r="T32" i="70"/>
  <c r="N9" i="70"/>
  <c r="S15" i="70"/>
  <c r="T24" i="70"/>
  <c r="S23" i="70"/>
  <c r="T6" i="70"/>
  <c r="S17" i="70"/>
  <c r="Q25" i="70"/>
  <c r="N24" i="70"/>
  <c r="W6" i="70"/>
  <c r="U24" i="70"/>
  <c r="U15" i="70"/>
  <c r="Q19" i="70"/>
  <c r="N16" i="70"/>
  <c r="U13" i="70"/>
  <c r="T22" i="70"/>
  <c r="S24" i="70"/>
  <c r="Q27" i="70"/>
  <c r="U29" i="70"/>
  <c r="T16" i="70"/>
  <c r="N27" i="70"/>
  <c r="U7" i="70"/>
  <c r="T14" i="70"/>
  <c r="S31" i="70"/>
  <c r="U8" i="70"/>
  <c r="Q17" i="70"/>
  <c r="F109" i="81"/>
  <c r="U301" i="70"/>
  <c r="T285" i="70"/>
  <c r="S285" i="70"/>
  <c r="N290" i="70"/>
  <c r="W296" i="70"/>
  <c r="N293" i="70"/>
  <c r="Q297" i="70"/>
  <c r="U285" i="70"/>
  <c r="N289" i="70"/>
  <c r="W133" i="80"/>
  <c r="N112" i="80"/>
  <c r="N117" i="80"/>
  <c r="C60" i="81"/>
  <c r="C44" i="81"/>
  <c r="G230" i="81"/>
  <c r="I30" i="92"/>
  <c r="J96" i="91"/>
  <c r="F132" i="91"/>
  <c r="G127" i="91"/>
  <c r="C127" i="91"/>
  <c r="C126" i="91"/>
  <c r="J120" i="91"/>
  <c r="C167" i="91"/>
  <c r="J159" i="91"/>
  <c r="J158" i="91"/>
  <c r="C150" i="91"/>
  <c r="D149" i="91"/>
  <c r="J145" i="91"/>
  <c r="G184" i="91"/>
  <c r="J178" i="91"/>
  <c r="F176" i="91"/>
  <c r="F175" i="92" s="1"/>
  <c r="C232" i="91"/>
  <c r="C224" i="91"/>
  <c r="J265" i="91"/>
  <c r="J291" i="91"/>
  <c r="D72" i="81"/>
  <c r="F93" i="81"/>
  <c r="F85" i="81"/>
  <c r="G96" i="81"/>
  <c r="D86" i="91"/>
  <c r="C164" i="91"/>
  <c r="D158" i="91"/>
  <c r="J141" i="91"/>
  <c r="J195" i="91"/>
  <c r="J186" i="91"/>
  <c r="D179" i="91"/>
  <c r="J177" i="91"/>
  <c r="C265" i="91"/>
  <c r="D227" i="91"/>
  <c r="D226" i="92"/>
  <c r="C222" i="91"/>
  <c r="G220" i="91"/>
  <c r="C249" i="91"/>
  <c r="C252" i="81"/>
  <c r="I261" i="81"/>
  <c r="I253" i="81"/>
  <c r="I245" i="81"/>
  <c r="C23" i="91"/>
  <c r="F63" i="92"/>
  <c r="J98" i="91"/>
  <c r="D93" i="91"/>
  <c r="C125" i="91"/>
  <c r="C124" i="92" s="1"/>
  <c r="J112" i="91"/>
  <c r="F108" i="91"/>
  <c r="G164" i="91"/>
  <c r="F152" i="91"/>
  <c r="J201" i="91"/>
  <c r="I195" i="92"/>
  <c r="J193" i="91"/>
  <c r="D177" i="91"/>
  <c r="J212" i="91"/>
  <c r="J295" i="91"/>
  <c r="J294" i="92" s="1"/>
  <c r="J254" i="91"/>
  <c r="F43" i="92"/>
  <c r="D98" i="91"/>
  <c r="D89" i="91"/>
  <c r="J82" i="91"/>
  <c r="J81" i="91"/>
  <c r="J80" i="91"/>
  <c r="J76" i="91"/>
  <c r="C75" i="91"/>
  <c r="D131" i="91"/>
  <c r="D130" i="91"/>
  <c r="J128" i="91"/>
  <c r="C159" i="91"/>
  <c r="J153" i="91"/>
  <c r="C143" i="91"/>
  <c r="D200" i="91"/>
  <c r="D192" i="91"/>
  <c r="J190" i="91"/>
  <c r="G187" i="91"/>
  <c r="D186" i="91"/>
  <c r="C215" i="91"/>
  <c r="D212" i="91"/>
  <c r="J258" i="91"/>
  <c r="J200" i="81"/>
  <c r="N32" i="70"/>
  <c r="C14" i="92"/>
  <c r="F9" i="92"/>
  <c r="D129" i="91"/>
  <c r="D108" i="91"/>
  <c r="F162" i="91"/>
  <c r="G158" i="91"/>
  <c r="J150" i="91"/>
  <c r="F144" i="91"/>
  <c r="G196" i="91"/>
  <c r="J182" i="91"/>
  <c r="F180" i="91"/>
  <c r="F179" i="92" s="1"/>
  <c r="J229" i="91"/>
  <c r="J194" i="92" s="1"/>
  <c r="C264" i="91"/>
  <c r="C278" i="91"/>
  <c r="F60" i="81"/>
  <c r="F52" i="81"/>
  <c r="G198" i="81"/>
  <c r="G182" i="81"/>
  <c r="F50" i="92"/>
  <c r="C89" i="91"/>
  <c r="D82" i="91"/>
  <c r="J73" i="91"/>
  <c r="J125" i="91"/>
  <c r="J124" i="91"/>
  <c r="C117" i="91"/>
  <c r="G154" i="91"/>
  <c r="C193" i="91"/>
  <c r="G192" i="91"/>
  <c r="C225" i="91"/>
  <c r="J222" i="91"/>
  <c r="D222" i="91"/>
  <c r="D221" i="91"/>
  <c r="C211" i="91"/>
  <c r="J287" i="91"/>
  <c r="C282" i="91"/>
  <c r="F61" i="81"/>
  <c r="I94" i="81"/>
  <c r="I86" i="81"/>
  <c r="I78" i="81"/>
  <c r="J89" i="81"/>
  <c r="J73" i="81"/>
  <c r="C78" i="81"/>
  <c r="F94" i="81"/>
  <c r="F86" i="81"/>
  <c r="F78" i="81"/>
  <c r="I79" i="81"/>
  <c r="F126" i="81"/>
  <c r="H124" i="81"/>
  <c r="H116" i="81"/>
  <c r="H108" i="81"/>
  <c r="I127" i="81"/>
  <c r="I119" i="81"/>
  <c r="J236" i="80"/>
  <c r="V236" i="80" s="1"/>
  <c r="N17" i="69"/>
  <c r="N19" i="69"/>
  <c r="S10" i="69"/>
  <c r="T12" i="69"/>
  <c r="S28" i="69"/>
  <c r="Q30" i="69"/>
  <c r="S12" i="69"/>
  <c r="S32" i="69"/>
  <c r="W15" i="69"/>
  <c r="Q32" i="69"/>
  <c r="S14" i="69"/>
  <c r="V29" i="69"/>
  <c r="T15" i="69"/>
  <c r="W29" i="69"/>
  <c r="V6" i="69"/>
  <c r="S29" i="69"/>
  <c r="N15" i="69"/>
  <c r="S22" i="69"/>
  <c r="W7" i="69"/>
  <c r="W18" i="69"/>
  <c r="T25" i="69"/>
  <c r="V7" i="69"/>
  <c r="W28" i="69"/>
  <c r="W9" i="69"/>
  <c r="S26" i="69"/>
  <c r="W10" i="69"/>
  <c r="S27" i="69"/>
  <c r="V10" i="69"/>
  <c r="V22" i="69"/>
  <c r="N8" i="69"/>
  <c r="W6" i="69"/>
  <c r="V24" i="69"/>
  <c r="V31" i="69"/>
  <c r="N14" i="69"/>
  <c r="V17" i="69"/>
  <c r="Q14" i="69"/>
  <c r="Q24" i="69"/>
  <c r="S6" i="69"/>
  <c r="T26" i="69"/>
  <c r="V8" i="69"/>
  <c r="W22" i="69"/>
  <c r="V9" i="69"/>
  <c r="Q26" i="69"/>
  <c r="S8" i="69"/>
  <c r="W21" i="69"/>
  <c r="T30" i="69"/>
  <c r="Q15" i="69"/>
  <c r="W26" i="69"/>
  <c r="T31" i="69"/>
  <c r="Q8" i="69"/>
  <c r="V11" i="69"/>
  <c r="T19" i="69"/>
  <c r="Q5" i="69"/>
  <c r="V21" i="69"/>
  <c r="T7" i="69"/>
  <c r="T21" i="69"/>
  <c r="Q6" i="69"/>
  <c r="W23" i="69"/>
  <c r="N26" i="69"/>
  <c r="Q19" i="69"/>
  <c r="W27" i="69"/>
  <c r="W12" i="69"/>
  <c r="Q22" i="69"/>
  <c r="Q29" i="69"/>
  <c r="N29" i="69"/>
  <c r="T9" i="69"/>
  <c r="S18" i="69"/>
  <c r="N5" i="69"/>
  <c r="T20" i="69"/>
  <c r="N31" i="69"/>
  <c r="S20" i="69"/>
  <c r="N30" i="69"/>
  <c r="S21" i="69"/>
  <c r="N18" i="69"/>
  <c r="T16" i="69"/>
  <c r="I166" i="92"/>
  <c r="W20" i="69"/>
  <c r="S15" i="69"/>
  <c r="V28" i="69"/>
  <c r="W5" i="69"/>
  <c r="S17" i="69"/>
  <c r="V30" i="69"/>
  <c r="S16" i="69"/>
  <c r="Q23" i="69"/>
  <c r="T6" i="69"/>
  <c r="W19" i="69"/>
  <c r="S31" i="69"/>
  <c r="S7" i="69"/>
  <c r="V20" i="69"/>
  <c r="N6" i="69"/>
  <c r="Q9" i="69"/>
  <c r="T22" i="69"/>
  <c r="N16" i="69"/>
  <c r="Q11" i="69"/>
  <c r="T24" i="69"/>
  <c r="Q21" i="69"/>
  <c r="Q28" i="69"/>
  <c r="N28" i="69"/>
  <c r="N27" i="69"/>
  <c r="W11" i="69"/>
  <c r="S23" i="69"/>
  <c r="N24" i="69"/>
  <c r="W13" i="69"/>
  <c r="S25" i="69"/>
  <c r="Q7" i="69"/>
  <c r="Q16" i="69"/>
  <c r="S11" i="69"/>
  <c r="N25" i="69"/>
  <c r="W32" i="69"/>
  <c r="V12" i="69"/>
  <c r="Q25" i="69"/>
  <c r="N32" i="69"/>
  <c r="V14" i="69"/>
  <c r="T76" i="70"/>
  <c r="Q87" i="70"/>
  <c r="Q82" i="70"/>
  <c r="N73" i="70"/>
  <c r="S94" i="70"/>
  <c r="S77" i="70"/>
  <c r="W96" i="70"/>
  <c r="N97" i="70"/>
  <c r="U89" i="70"/>
  <c r="U84" i="70"/>
  <c r="U96" i="70"/>
  <c r="S74" i="70"/>
  <c r="T77" i="70"/>
  <c r="W84" i="70"/>
  <c r="Q80" i="70"/>
  <c r="N76" i="70"/>
  <c r="S96" i="70"/>
  <c r="S82" i="70"/>
  <c r="N100" i="70"/>
  <c r="N77" i="70"/>
  <c r="U91" i="70"/>
  <c r="W98" i="70"/>
  <c r="W79" i="70"/>
  <c r="T89" i="70"/>
  <c r="N78" i="70"/>
  <c r="Q92" i="70"/>
  <c r="T82" i="70"/>
  <c r="Q94" i="70"/>
  <c r="U82" i="70"/>
  <c r="T74" i="70"/>
  <c r="N13" i="69"/>
  <c r="T13" i="69"/>
  <c r="N12" i="69"/>
  <c r="Q18" i="69"/>
  <c r="N11" i="69"/>
  <c r="V15" i="69"/>
  <c r="N9" i="69"/>
  <c r="V16" i="69"/>
  <c r="T32" i="69"/>
  <c r="T8" i="69"/>
  <c r="C338" i="68"/>
  <c r="J100" i="69"/>
  <c r="J92" i="91"/>
  <c r="D90" i="91"/>
  <c r="D76" i="91"/>
  <c r="C73" i="91"/>
  <c r="G132" i="91"/>
  <c r="G97" i="92" s="1"/>
  <c r="G131" i="91"/>
  <c r="D128" i="91"/>
  <c r="F116" i="91"/>
  <c r="F115" i="92"/>
  <c r="F115" i="91"/>
  <c r="G114" i="91"/>
  <c r="D167" i="91"/>
  <c r="F164" i="91"/>
  <c r="G161" i="91"/>
  <c r="G160" i="91"/>
  <c r="C160" i="91"/>
  <c r="F155" i="91"/>
  <c r="F200" i="91"/>
  <c r="D199" i="91"/>
  <c r="J197" i="91"/>
  <c r="G195" i="91"/>
  <c r="D194" i="91"/>
  <c r="D191" i="91"/>
  <c r="J187" i="91"/>
  <c r="J152" i="92" s="1"/>
  <c r="F186" i="91"/>
  <c r="G185" i="91"/>
  <c r="C184" i="91"/>
  <c r="G260" i="92"/>
  <c r="I113" i="81"/>
  <c r="F29" i="92"/>
  <c r="I39" i="92"/>
  <c r="C61" i="92"/>
  <c r="D100" i="68"/>
  <c r="C74" i="92"/>
  <c r="C128" i="91"/>
  <c r="G125" i="91"/>
  <c r="G90" i="92" s="1"/>
  <c r="J119" i="91"/>
  <c r="J118" i="92" s="1"/>
  <c r="J164" i="91"/>
  <c r="J163" i="91"/>
  <c r="G159" i="91"/>
  <c r="D156" i="91"/>
  <c r="D155" i="92" s="1"/>
  <c r="F142" i="91"/>
  <c r="D198" i="91"/>
  <c r="F192" i="91"/>
  <c r="I161" i="81"/>
  <c r="C90" i="91"/>
  <c r="J79" i="91"/>
  <c r="D202" i="69"/>
  <c r="P202" i="69"/>
  <c r="H216" i="91"/>
  <c r="H215" i="92" s="1"/>
  <c r="D164" i="81"/>
  <c r="D122" i="81"/>
  <c r="D156" i="81"/>
  <c r="D148" i="81"/>
  <c r="D114" i="81"/>
  <c r="D140" i="81"/>
  <c r="D106" i="81"/>
  <c r="F144" i="81"/>
  <c r="F110" i="81"/>
  <c r="I145" i="81"/>
  <c r="J130" i="81"/>
  <c r="J164" i="81"/>
  <c r="J156" i="81"/>
  <c r="J122" i="81"/>
  <c r="G264" i="81"/>
  <c r="G20" i="92"/>
  <c r="G96" i="92"/>
  <c r="C93" i="91"/>
  <c r="C92" i="92" s="1"/>
  <c r="D79" i="91"/>
  <c r="D44" i="92" s="1"/>
  <c r="J131" i="91"/>
  <c r="J96" i="92" s="1"/>
  <c r="G130" i="91"/>
  <c r="G129" i="91"/>
  <c r="D121" i="91"/>
  <c r="G117" i="91"/>
  <c r="J110" i="91"/>
  <c r="F107" i="91"/>
  <c r="D164" i="91"/>
  <c r="J149" i="91"/>
  <c r="G148" i="91"/>
  <c r="D144" i="91"/>
  <c r="D143" i="91"/>
  <c r="J142" i="91"/>
  <c r="F141" i="91"/>
  <c r="D201" i="91"/>
  <c r="C198" i="91"/>
  <c r="D193" i="91"/>
  <c r="D192" i="92" s="1"/>
  <c r="G188" i="91"/>
  <c r="G153" i="92" s="1"/>
  <c r="J185" i="91"/>
  <c r="D182" i="91"/>
  <c r="F181" i="91"/>
  <c r="G180" i="91"/>
  <c r="G179" i="91"/>
  <c r="F152" i="81"/>
  <c r="J9" i="92"/>
  <c r="F55" i="92"/>
  <c r="D95" i="91"/>
  <c r="J74" i="91"/>
  <c r="F124" i="91"/>
  <c r="F89" i="92" s="1"/>
  <c r="D114" i="91"/>
  <c r="D79" i="92" s="1"/>
  <c r="D111" i="91"/>
  <c r="G156" i="91"/>
  <c r="C144" i="91"/>
  <c r="C190" i="91"/>
  <c r="C189" i="92"/>
  <c r="F202" i="69"/>
  <c r="R202" i="69" s="1"/>
  <c r="J246" i="91"/>
  <c r="J211" i="92" s="1"/>
  <c r="J270" i="68"/>
  <c r="C95" i="81"/>
  <c r="C61" i="81"/>
  <c r="C53" i="81"/>
  <c r="C87" i="81"/>
  <c r="C79" i="81"/>
  <c r="C45" i="81"/>
  <c r="F87" i="81"/>
  <c r="F53" i="81"/>
  <c r="F45" i="81"/>
  <c r="F79" i="81"/>
  <c r="G56" i="81"/>
  <c r="G90" i="81"/>
  <c r="G48" i="81"/>
  <c r="G82" i="81"/>
  <c r="G74" i="81"/>
  <c r="G40" i="81"/>
  <c r="J141" i="81"/>
  <c r="G202" i="69"/>
  <c r="S202" i="69" s="1"/>
  <c r="G61" i="81"/>
  <c r="G27" i="81"/>
  <c r="G53" i="81"/>
  <c r="G19" i="81"/>
  <c r="G45" i="81"/>
  <c r="G11" i="81"/>
  <c r="C188" i="81"/>
  <c r="C154" i="81"/>
  <c r="F195" i="81"/>
  <c r="F161" i="81"/>
  <c r="J199" i="81"/>
  <c r="J165" i="81"/>
  <c r="J157" i="81"/>
  <c r="J191" i="81"/>
  <c r="J149" i="81"/>
  <c r="J183" i="81"/>
  <c r="J226" i="81"/>
  <c r="J192" i="81"/>
  <c r="J218" i="81"/>
  <c r="J184" i="81"/>
  <c r="J176" i="81"/>
  <c r="J210" i="81"/>
  <c r="C244" i="81"/>
  <c r="C210" i="81"/>
  <c r="F266" i="81"/>
  <c r="F232" i="81"/>
  <c r="F258" i="81"/>
  <c r="F224" i="81"/>
  <c r="F250" i="81"/>
  <c r="F216" i="81"/>
  <c r="F242" i="81"/>
  <c r="F208" i="81"/>
  <c r="G256" i="81"/>
  <c r="G222" i="81"/>
  <c r="G214" i="81"/>
  <c r="G248" i="81"/>
  <c r="J266" i="81"/>
  <c r="J232" i="81"/>
  <c r="J258" i="81"/>
  <c r="J224" i="81"/>
  <c r="J250" i="81"/>
  <c r="J216" i="81"/>
  <c r="J242" i="81"/>
  <c r="J208" i="81"/>
  <c r="J58" i="91"/>
  <c r="J51" i="91"/>
  <c r="C95" i="91"/>
  <c r="C60" i="92" s="1"/>
  <c r="J90" i="91"/>
  <c r="J89" i="92" s="1"/>
  <c r="J89" i="91"/>
  <c r="J86" i="91"/>
  <c r="D85" i="91"/>
  <c r="C80" i="91"/>
  <c r="J75" i="91"/>
  <c r="D75" i="91"/>
  <c r="C133" i="91"/>
  <c r="D126" i="91"/>
  <c r="F122" i="91"/>
  <c r="F121" i="91"/>
  <c r="F117" i="91"/>
  <c r="C112" i="91"/>
  <c r="F165" i="91"/>
  <c r="D160" i="91"/>
  <c r="F153" i="91"/>
  <c r="C151" i="91"/>
  <c r="J147" i="91"/>
  <c r="C200" i="91"/>
  <c r="J198" i="91"/>
  <c r="F198" i="91"/>
  <c r="J188" i="91"/>
  <c r="J187" i="92" s="1"/>
  <c r="F187" i="91"/>
  <c r="F186" i="92"/>
  <c r="G186" i="91"/>
  <c r="D185" i="91"/>
  <c r="D184" i="91"/>
  <c r="F179" i="91"/>
  <c r="C120" i="81"/>
  <c r="C86" i="81"/>
  <c r="D131" i="81"/>
  <c r="D97" i="81"/>
  <c r="D123" i="81"/>
  <c r="D89" i="81"/>
  <c r="D115" i="81"/>
  <c r="D81" i="81"/>
  <c r="J132" i="81"/>
  <c r="J98" i="81"/>
  <c r="J234" i="81"/>
  <c r="C196" i="81"/>
  <c r="C180" i="81"/>
  <c r="F187" i="81"/>
  <c r="F179" i="81"/>
  <c r="G190" i="81"/>
  <c r="G174" i="81"/>
  <c r="H193" i="81"/>
  <c r="H227" i="81"/>
  <c r="H185" i="81"/>
  <c r="H211" i="81"/>
  <c r="H177" i="81"/>
  <c r="J232" i="91"/>
  <c r="C230" i="91"/>
  <c r="C229" i="92" s="1"/>
  <c r="J221" i="91"/>
  <c r="J213" i="91"/>
  <c r="C268" i="91"/>
  <c r="C267" i="92" s="1"/>
  <c r="C259" i="91"/>
  <c r="C291" i="91"/>
  <c r="J255" i="91"/>
  <c r="C288" i="91"/>
  <c r="C17" i="81"/>
  <c r="C9" i="81"/>
  <c r="C111" i="81"/>
  <c r="C270" i="80"/>
  <c r="O270" i="80" s="1"/>
  <c r="J231" i="81"/>
  <c r="J223" i="81"/>
  <c r="J215" i="81"/>
  <c r="J268" i="81"/>
  <c r="J260" i="81"/>
  <c r="J252" i="81"/>
  <c r="C334" i="91"/>
  <c r="C326" i="91"/>
  <c r="C318" i="91"/>
  <c r="D176" i="91"/>
  <c r="J235" i="91"/>
  <c r="C234" i="91"/>
  <c r="D233" i="91"/>
  <c r="D232" i="91"/>
  <c r="D229" i="91"/>
  <c r="G216" i="91"/>
  <c r="I248" i="92"/>
  <c r="G129" i="81"/>
  <c r="G121" i="81"/>
  <c r="H122" i="81"/>
  <c r="H114" i="81"/>
  <c r="I125" i="81"/>
  <c r="I109" i="81"/>
  <c r="C177" i="91"/>
  <c r="G176" i="91"/>
  <c r="C233" i="91"/>
  <c r="J292" i="91"/>
  <c r="J257" i="92"/>
  <c r="J289" i="91"/>
  <c r="C255" i="91"/>
  <c r="H249" i="92"/>
  <c r="C283" i="91"/>
  <c r="C26" i="81"/>
  <c r="C108" i="81"/>
  <c r="C159" i="81"/>
  <c r="C151" i="81"/>
  <c r="F150" i="81"/>
  <c r="D265" i="81"/>
  <c r="D257" i="81"/>
  <c r="D249" i="81"/>
  <c r="C234" i="81"/>
  <c r="C226" i="81"/>
  <c r="C218" i="81"/>
  <c r="C222" i="81"/>
  <c r="C214" i="81"/>
  <c r="C266" i="81"/>
  <c r="C258" i="81"/>
  <c r="C250" i="81"/>
  <c r="B242" i="81"/>
  <c r="F177" i="91"/>
  <c r="D175" i="91"/>
  <c r="G233" i="91"/>
  <c r="D220" i="91"/>
  <c r="J217" i="91"/>
  <c r="G213" i="91"/>
  <c r="C212" i="91"/>
  <c r="C269" i="91"/>
  <c r="D262" i="92"/>
  <c r="C289" i="91"/>
  <c r="C248" i="91"/>
  <c r="J247" i="91"/>
  <c r="C244" i="91"/>
  <c r="F24" i="81"/>
  <c r="F16" i="81"/>
  <c r="F8" i="81"/>
  <c r="G64" i="81"/>
  <c r="D59" i="81"/>
  <c r="D51" i="81"/>
  <c r="I55" i="81"/>
  <c r="I39" i="81"/>
  <c r="J42" i="81"/>
  <c r="D92" i="81"/>
  <c r="D84" i="81"/>
  <c r="G92" i="81"/>
  <c r="G84" i="81"/>
  <c r="I82" i="81"/>
  <c r="I74" i="81"/>
  <c r="H127" i="81"/>
  <c r="H119" i="81"/>
  <c r="I130" i="81"/>
  <c r="I122" i="81"/>
  <c r="I114" i="81"/>
  <c r="C20" i="81"/>
  <c r="C12" i="81"/>
  <c r="D64" i="81"/>
  <c r="C129" i="81"/>
  <c r="D108" i="81"/>
  <c r="G123" i="81"/>
  <c r="C175" i="91"/>
  <c r="C235" i="91"/>
  <c r="C234" i="92" s="1"/>
  <c r="G228" i="91"/>
  <c r="G227" i="92" s="1"/>
  <c r="J226" i="91"/>
  <c r="J225" i="92" s="1"/>
  <c r="G225" i="91"/>
  <c r="C220" i="91"/>
  <c r="D218" i="91"/>
  <c r="D183" i="92" s="1"/>
  <c r="G211" i="91"/>
  <c r="J302" i="91"/>
  <c r="C298" i="91"/>
  <c r="J297" i="91"/>
  <c r="C294" i="91"/>
  <c r="C254" i="91"/>
  <c r="J253" i="91"/>
  <c r="J252" i="92" s="1"/>
  <c r="C287" i="91"/>
  <c r="C284" i="91"/>
  <c r="H143" i="81"/>
  <c r="D192" i="81"/>
  <c r="J193" i="81"/>
  <c r="J185" i="81"/>
  <c r="J177" i="81"/>
  <c r="P134" i="70"/>
  <c r="F270" i="70"/>
  <c r="J99" i="73"/>
  <c r="J270" i="70"/>
  <c r="J304" i="70"/>
  <c r="C304" i="70"/>
  <c r="G48" i="92"/>
  <c r="G14" i="92"/>
  <c r="O78" i="70"/>
  <c r="C43" i="73"/>
  <c r="T96" i="80"/>
  <c r="W92" i="80"/>
  <c r="W80" i="80"/>
  <c r="Q187" i="69"/>
  <c r="W191" i="69"/>
  <c r="N202" i="69"/>
  <c r="W196" i="69"/>
  <c r="W195" i="69"/>
  <c r="N183" i="69"/>
  <c r="Q176" i="69"/>
  <c r="W185" i="69"/>
  <c r="Q198" i="69"/>
  <c r="I22" i="92"/>
  <c r="U269" i="70"/>
  <c r="S255" i="70"/>
  <c r="T260" i="70"/>
  <c r="T269" i="70"/>
  <c r="N243" i="70"/>
  <c r="Q260" i="70"/>
  <c r="U250" i="70"/>
  <c r="Q265" i="70"/>
  <c r="N269" i="70"/>
  <c r="W264" i="70"/>
  <c r="W250" i="70"/>
  <c r="J28" i="92"/>
  <c r="N91" i="80"/>
  <c r="T90" i="80"/>
  <c r="N87" i="80"/>
  <c r="W82" i="80"/>
  <c r="N195" i="69"/>
  <c r="N180" i="69"/>
  <c r="N175" i="69"/>
  <c r="W189" i="69"/>
  <c r="N200" i="69"/>
  <c r="Q185" i="69"/>
  <c r="W194" i="69"/>
  <c r="N182" i="69"/>
  <c r="Q175" i="69"/>
  <c r="W53" i="70"/>
  <c r="S42" i="70"/>
  <c r="U63" i="70"/>
  <c r="S59" i="70"/>
  <c r="W39" i="70"/>
  <c r="N66" i="70"/>
  <c r="T66" i="70"/>
  <c r="W63" i="70"/>
  <c r="T57" i="70"/>
  <c r="T59" i="70"/>
  <c r="T45" i="70"/>
  <c r="U39" i="70"/>
  <c r="U66" i="70"/>
  <c r="U57" i="70"/>
  <c r="U65" i="70"/>
  <c r="N51" i="70"/>
  <c r="Q54" i="70"/>
  <c r="N42" i="70"/>
  <c r="S57" i="70"/>
  <c r="Q61" i="70"/>
  <c r="J93" i="92"/>
  <c r="S260" i="70"/>
  <c r="U178" i="70"/>
  <c r="N183" i="70"/>
  <c r="N175" i="70"/>
  <c r="T179" i="70"/>
  <c r="W200" i="70"/>
  <c r="U177" i="70"/>
  <c r="W186" i="70"/>
  <c r="Q187" i="70"/>
  <c r="U191" i="70"/>
  <c r="Q182" i="70"/>
  <c r="Q189" i="70"/>
  <c r="N181" i="70"/>
  <c r="U196" i="70"/>
  <c r="Q194" i="70"/>
  <c r="N180" i="70"/>
  <c r="U186" i="70"/>
  <c r="W191" i="70"/>
  <c r="J40" i="92"/>
  <c r="J6" i="92"/>
  <c r="W183" i="69"/>
  <c r="N196" i="69"/>
  <c r="Q209" i="80"/>
  <c r="Q211" i="80"/>
  <c r="N234" i="80"/>
  <c r="W209" i="80"/>
  <c r="Q217" i="80"/>
  <c r="Q227" i="80"/>
  <c r="W217" i="80"/>
  <c r="Q210" i="80"/>
  <c r="Q235" i="80"/>
  <c r="W210" i="80"/>
  <c r="Q216" i="80"/>
  <c r="Q218" i="80"/>
  <c r="Q120" i="70"/>
  <c r="N119" i="70"/>
  <c r="T118" i="70"/>
  <c r="N133" i="70"/>
  <c r="Q111" i="70"/>
  <c r="Q118" i="70"/>
  <c r="Q134" i="70"/>
  <c r="U114" i="70"/>
  <c r="W112" i="70"/>
  <c r="U130" i="70"/>
  <c r="T123" i="70"/>
  <c r="W121" i="70"/>
  <c r="N118" i="70"/>
  <c r="W107" i="70"/>
  <c r="W128" i="70"/>
  <c r="N117" i="70"/>
  <c r="W130" i="70"/>
  <c r="U116" i="70"/>
  <c r="U125" i="70"/>
  <c r="J85" i="92"/>
  <c r="N270" i="70"/>
  <c r="I50" i="92"/>
  <c r="J44" i="92"/>
  <c r="J99" i="91"/>
  <c r="D99" i="91"/>
  <c r="J97" i="91"/>
  <c r="D97" i="91"/>
  <c r="D94" i="91"/>
  <c r="J91" i="91"/>
  <c r="D91" i="91"/>
  <c r="D81" i="91"/>
  <c r="F110" i="91"/>
  <c r="D166" i="91"/>
  <c r="F22" i="92"/>
  <c r="G6" i="92"/>
  <c r="I100" i="69"/>
  <c r="U100" i="69" s="1"/>
  <c r="D97" i="92"/>
  <c r="D78" i="91"/>
  <c r="J46" i="91"/>
  <c r="J11" i="92"/>
  <c r="J43" i="91"/>
  <c r="C99" i="91"/>
  <c r="C98" i="92" s="1"/>
  <c r="C97" i="91"/>
  <c r="C94" i="91"/>
  <c r="D92" i="91"/>
  <c r="C91" i="91"/>
  <c r="J87" i="91"/>
  <c r="D116" i="91"/>
  <c r="D81" i="92" s="1"/>
  <c r="I202" i="69"/>
  <c r="G13" i="92"/>
  <c r="F198" i="92"/>
  <c r="F164" i="92"/>
  <c r="N202" i="70"/>
  <c r="C59" i="91"/>
  <c r="J55" i="91"/>
  <c r="J54" i="92" s="1"/>
  <c r="J53" i="91"/>
  <c r="J18" i="92"/>
  <c r="J47" i="91"/>
  <c r="C98" i="91"/>
  <c r="C92" i="91"/>
  <c r="D88" i="91"/>
  <c r="C87" i="91"/>
  <c r="C52" i="92" s="1"/>
  <c r="F45" i="92"/>
  <c r="D77" i="91"/>
  <c r="G120" i="91"/>
  <c r="G119" i="92"/>
  <c r="F158" i="91"/>
  <c r="F152" i="92"/>
  <c r="D166" i="92"/>
  <c r="I200" i="92"/>
  <c r="G25" i="92"/>
  <c r="I5" i="92"/>
  <c r="F66" i="69"/>
  <c r="C54" i="92"/>
  <c r="F97" i="92"/>
  <c r="C88" i="91"/>
  <c r="C43" i="72"/>
  <c r="J32" i="68"/>
  <c r="D23" i="91"/>
  <c r="J64" i="91"/>
  <c r="J63" i="92" s="1"/>
  <c r="J93" i="91"/>
  <c r="C53" i="92"/>
  <c r="J78" i="91"/>
  <c r="J43" i="92"/>
  <c r="C78" i="91"/>
  <c r="C43" i="71"/>
  <c r="D74" i="91"/>
  <c r="D39" i="92" s="1"/>
  <c r="G128" i="91"/>
  <c r="H161" i="92"/>
  <c r="H195" i="92"/>
  <c r="G27" i="92"/>
  <c r="C159" i="92"/>
  <c r="D73" i="91"/>
  <c r="J132" i="91"/>
  <c r="J97" i="92" s="1"/>
  <c r="C130" i="91"/>
  <c r="F128" i="91"/>
  <c r="D123" i="91"/>
  <c r="D88" i="92" s="1"/>
  <c r="J113" i="91"/>
  <c r="F113" i="91"/>
  <c r="J111" i="91"/>
  <c r="J110" i="92"/>
  <c r="D110" i="91"/>
  <c r="D75" i="92" s="1"/>
  <c r="G108" i="91"/>
  <c r="D165" i="91"/>
  <c r="D164" i="92" s="1"/>
  <c r="G163" i="91"/>
  <c r="D162" i="91"/>
  <c r="J161" i="91"/>
  <c r="J160" i="92" s="1"/>
  <c r="F159" i="91"/>
  <c r="D153" i="91"/>
  <c r="G151" i="91"/>
  <c r="G145" i="91"/>
  <c r="D142" i="91"/>
  <c r="C141" i="91"/>
  <c r="D196" i="91"/>
  <c r="C195" i="91"/>
  <c r="F190" i="91"/>
  <c r="F189" i="91"/>
  <c r="F184" i="91"/>
  <c r="D183" i="91"/>
  <c r="F178" i="91"/>
  <c r="F177" i="92" s="1"/>
  <c r="D142" i="92"/>
  <c r="J202" i="69"/>
  <c r="V202" i="69" s="1"/>
  <c r="H221" i="92"/>
  <c r="D11" i="81"/>
  <c r="D45" i="81"/>
  <c r="F23" i="81"/>
  <c r="F57" i="81"/>
  <c r="F15" i="81"/>
  <c r="F49" i="81"/>
  <c r="F41" i="81"/>
  <c r="F7" i="81"/>
  <c r="G60" i="81"/>
  <c r="G26" i="81"/>
  <c r="G52" i="81"/>
  <c r="G18" i="81"/>
  <c r="G44" i="81"/>
  <c r="G10" i="81"/>
  <c r="J60" i="81"/>
  <c r="J26" i="81"/>
  <c r="J18" i="81"/>
  <c r="J52" i="81"/>
  <c r="J44" i="81"/>
  <c r="J10" i="81"/>
  <c r="C77" i="91"/>
  <c r="C74" i="91"/>
  <c r="C39" i="92" s="1"/>
  <c r="G133" i="91"/>
  <c r="G118" i="91"/>
  <c r="J167" i="91"/>
  <c r="J166" i="92" s="1"/>
  <c r="J165" i="91"/>
  <c r="D161" i="91"/>
  <c r="C158" i="91"/>
  <c r="J156" i="91"/>
  <c r="F156" i="91"/>
  <c r="D155" i="91"/>
  <c r="G153" i="91"/>
  <c r="D147" i="91"/>
  <c r="J144" i="91"/>
  <c r="C142" i="91"/>
  <c r="J199" i="91"/>
  <c r="G197" i="91"/>
  <c r="C196" i="91"/>
  <c r="J191" i="91"/>
  <c r="C202" i="69"/>
  <c r="L202" i="69" s="1"/>
  <c r="I190" i="91"/>
  <c r="D187" i="91"/>
  <c r="C185" i="91"/>
  <c r="G181" i="91"/>
  <c r="G212" i="91"/>
  <c r="G211" i="92"/>
  <c r="D32" i="80"/>
  <c r="P32" i="80" s="1"/>
  <c r="D228" i="81"/>
  <c r="D262" i="81"/>
  <c r="D254" i="81"/>
  <c r="D220" i="81"/>
  <c r="D212" i="81"/>
  <c r="D246" i="81"/>
  <c r="F263" i="81"/>
  <c r="F229" i="81"/>
  <c r="F221" i="81"/>
  <c r="F255" i="81"/>
  <c r="F213" i="81"/>
  <c r="F247" i="81"/>
  <c r="C131" i="91"/>
  <c r="J129" i="91"/>
  <c r="F129" i="91"/>
  <c r="C129" i="91"/>
  <c r="C94" i="92" s="1"/>
  <c r="G126" i="91"/>
  <c r="G91" i="92" s="1"/>
  <c r="J123" i="91"/>
  <c r="D119" i="91"/>
  <c r="D84" i="92" s="1"/>
  <c r="C114" i="91"/>
  <c r="C79" i="92"/>
  <c r="G109" i="91"/>
  <c r="C157" i="91"/>
  <c r="G155" i="91"/>
  <c r="C155" i="91"/>
  <c r="D154" i="91"/>
  <c r="C153" i="91"/>
  <c r="F151" i="91"/>
  <c r="G150" i="91"/>
  <c r="G147" i="91"/>
  <c r="G146" i="92" s="1"/>
  <c r="C147" i="91"/>
  <c r="G146" i="91"/>
  <c r="G143" i="91"/>
  <c r="G200" i="91"/>
  <c r="F197" i="91"/>
  <c r="J192" i="91"/>
  <c r="D188" i="91"/>
  <c r="C187" i="91"/>
  <c r="F183" i="91"/>
  <c r="J179" i="91"/>
  <c r="D178" i="91"/>
  <c r="J230" i="91"/>
  <c r="J220" i="91"/>
  <c r="J185" i="92" s="1"/>
  <c r="F252" i="92"/>
  <c r="G250" i="91"/>
  <c r="H279" i="91"/>
  <c r="H304" i="69"/>
  <c r="F120" i="92"/>
  <c r="F149" i="92"/>
  <c r="G215" i="92"/>
  <c r="C64" i="81"/>
  <c r="C98" i="81"/>
  <c r="C90" i="81"/>
  <c r="C56" i="81"/>
  <c r="C48" i="81"/>
  <c r="C74" i="81"/>
  <c r="C40" i="81"/>
  <c r="D77" i="81"/>
  <c r="F64" i="81"/>
  <c r="F98" i="81"/>
  <c r="D127" i="91"/>
  <c r="F120" i="91"/>
  <c r="D117" i="91"/>
  <c r="C116" i="91"/>
  <c r="J114" i="91"/>
  <c r="J79" i="92" s="1"/>
  <c r="C166" i="91"/>
  <c r="D163" i="91"/>
  <c r="C161" i="91"/>
  <c r="G152" i="91"/>
  <c r="C152" i="91"/>
  <c r="C149" i="91"/>
  <c r="D148" i="91"/>
  <c r="F143" i="91"/>
  <c r="D195" i="91"/>
  <c r="F194" i="91"/>
  <c r="F193" i="91"/>
  <c r="G190" i="91"/>
  <c r="G189" i="91"/>
  <c r="C188" i="91"/>
  <c r="J184" i="91"/>
  <c r="C178" i="91"/>
  <c r="J234" i="91"/>
  <c r="J233" i="92" s="1"/>
  <c r="C252" i="92"/>
  <c r="J200" i="92"/>
  <c r="G232" i="91"/>
  <c r="G226" i="91"/>
  <c r="G214" i="91"/>
  <c r="G179" i="92" s="1"/>
  <c r="D211" i="91"/>
  <c r="J303" i="91"/>
  <c r="C267" i="91"/>
  <c r="J259" i="91"/>
  <c r="C258" i="91"/>
  <c r="C223" i="92" s="1"/>
  <c r="J257" i="91"/>
  <c r="J256" i="92" s="1"/>
  <c r="H252" i="92"/>
  <c r="C286" i="91"/>
  <c r="J251" i="91"/>
  <c r="J250" i="92" s="1"/>
  <c r="C280" i="91"/>
  <c r="G118" i="81"/>
  <c r="C163" i="81"/>
  <c r="C231" i="81"/>
  <c r="C197" i="81"/>
  <c r="C189" i="81"/>
  <c r="C223" i="81"/>
  <c r="C215" i="81"/>
  <c r="C181" i="81"/>
  <c r="D184" i="81"/>
  <c r="D218" i="81"/>
  <c r="F230" i="81"/>
  <c r="F196" i="81"/>
  <c r="F222" i="81"/>
  <c r="F188" i="81"/>
  <c r="F180" i="81"/>
  <c r="F214" i="81"/>
  <c r="G233" i="81"/>
  <c r="G199" i="81"/>
  <c r="G225" i="81"/>
  <c r="G191" i="81"/>
  <c r="G183" i="81"/>
  <c r="G217" i="81"/>
  <c r="G209" i="81"/>
  <c r="G175" i="81"/>
  <c r="H194" i="81"/>
  <c r="H228" i="81"/>
  <c r="H220" i="81"/>
  <c r="H186" i="81"/>
  <c r="H212" i="81"/>
  <c r="H178" i="81"/>
  <c r="F48" i="81"/>
  <c r="F82" i="81"/>
  <c r="F74" i="81"/>
  <c r="F40" i="81"/>
  <c r="I97" i="81"/>
  <c r="I63" i="81"/>
  <c r="J92" i="81"/>
  <c r="J58" i="81"/>
  <c r="D76" i="81"/>
  <c r="D110" i="81"/>
  <c r="H129" i="81"/>
  <c r="H95" i="81"/>
  <c r="H113" i="81"/>
  <c r="H79" i="81"/>
  <c r="I98" i="81"/>
  <c r="I132" i="81"/>
  <c r="I124" i="81"/>
  <c r="I90" i="81"/>
  <c r="F331" i="91"/>
  <c r="F315" i="91"/>
  <c r="H329" i="91"/>
  <c r="H313" i="91"/>
  <c r="H278" i="92" s="1"/>
  <c r="C183" i="91"/>
  <c r="C179" i="91"/>
  <c r="C144" i="92" s="1"/>
  <c r="F232" i="92"/>
  <c r="G227" i="91"/>
  <c r="G219" i="91"/>
  <c r="D215" i="91"/>
  <c r="J267" i="91"/>
  <c r="J232" i="92"/>
  <c r="J298" i="91"/>
  <c r="J263" i="91"/>
  <c r="J228" i="92" s="1"/>
  <c r="C292" i="91"/>
  <c r="C257" i="92" s="1"/>
  <c r="J288" i="91"/>
  <c r="I108" i="81"/>
  <c r="F115" i="81"/>
  <c r="I116" i="81"/>
  <c r="H106" i="81"/>
  <c r="H168" i="80"/>
  <c r="T168" i="80" s="1"/>
  <c r="D270" i="80"/>
  <c r="P270" i="80"/>
  <c r="J270" i="80"/>
  <c r="G62" i="81"/>
  <c r="I73" i="81"/>
  <c r="F77" i="81"/>
  <c r="C158" i="81"/>
  <c r="C124" i="81"/>
  <c r="F165" i="81"/>
  <c r="F157" i="81"/>
  <c r="F123" i="81"/>
  <c r="F107" i="81"/>
  <c r="G126" i="81"/>
  <c r="G160" i="81"/>
  <c r="G110" i="81"/>
  <c r="G144" i="81"/>
  <c r="D188" i="81"/>
  <c r="D154" i="81"/>
  <c r="D180" i="81"/>
  <c r="D146" i="81"/>
  <c r="F200" i="81"/>
  <c r="F166" i="81"/>
  <c r="F176" i="81"/>
  <c r="F142" i="81"/>
  <c r="G195" i="81"/>
  <c r="G161" i="81"/>
  <c r="G187" i="81"/>
  <c r="G153" i="81"/>
  <c r="G179" i="81"/>
  <c r="G145" i="81"/>
  <c r="H164" i="81"/>
  <c r="H198" i="81"/>
  <c r="H190" i="81"/>
  <c r="H156" i="81"/>
  <c r="H182" i="81"/>
  <c r="H148" i="81"/>
  <c r="H174" i="81"/>
  <c r="H140" i="81"/>
  <c r="I143" i="81"/>
  <c r="J196" i="81"/>
  <c r="J162" i="81"/>
  <c r="J188" i="81"/>
  <c r="J154" i="81"/>
  <c r="J146" i="81"/>
  <c r="J180" i="81"/>
  <c r="G229" i="91"/>
  <c r="G223" i="91"/>
  <c r="J277" i="91"/>
  <c r="D27" i="81"/>
  <c r="D19" i="81"/>
  <c r="D73" i="81"/>
  <c r="D107" i="81"/>
  <c r="I129" i="81"/>
  <c r="J124" i="81"/>
  <c r="J90" i="81"/>
  <c r="J108" i="81"/>
  <c r="J74" i="81"/>
  <c r="G182" i="91"/>
  <c r="G181" i="92" s="1"/>
  <c r="G230" i="91"/>
  <c r="F228" i="92"/>
  <c r="J216" i="91"/>
  <c r="G215" i="91"/>
  <c r="D214" i="91"/>
  <c r="J296" i="91"/>
  <c r="J261" i="91"/>
  <c r="J294" i="91"/>
  <c r="J290" i="91"/>
  <c r="J286" i="91"/>
  <c r="C250" i="91"/>
  <c r="J249" i="91"/>
  <c r="H247" i="92"/>
  <c r="B242" i="71"/>
  <c r="F18" i="81"/>
  <c r="I32" i="80"/>
  <c r="U32" i="80" s="1"/>
  <c r="I47" i="81"/>
  <c r="J50" i="81"/>
  <c r="F56" i="81"/>
  <c r="D118" i="81"/>
  <c r="D119" i="81"/>
  <c r="H121" i="81"/>
  <c r="C150" i="81"/>
  <c r="H111" i="81"/>
  <c r="H145" i="81"/>
  <c r="J125" i="81"/>
  <c r="J159" i="81"/>
  <c r="J117" i="81"/>
  <c r="J151" i="81"/>
  <c r="J143" i="81"/>
  <c r="J109" i="81"/>
  <c r="C236" i="80"/>
  <c r="L236" i="80" s="1"/>
  <c r="J304" i="80"/>
  <c r="J244" i="81"/>
  <c r="D56" i="81"/>
  <c r="D22" i="81"/>
  <c r="D48" i="81"/>
  <c r="D14" i="81"/>
  <c r="D6" i="81"/>
  <c r="D40" i="81"/>
  <c r="F10" i="81"/>
  <c r="F44" i="81"/>
  <c r="I26" i="81"/>
  <c r="I60" i="81"/>
  <c r="I18" i="81"/>
  <c r="I52" i="81"/>
  <c r="I44" i="81"/>
  <c r="I10" i="81"/>
  <c r="C93" i="81"/>
  <c r="C59" i="81"/>
  <c r="C85" i="81"/>
  <c r="C51" i="81"/>
  <c r="C77" i="81"/>
  <c r="C43" i="81"/>
  <c r="D88" i="81"/>
  <c r="D46" i="81"/>
  <c r="D80" i="81"/>
  <c r="G88" i="81"/>
  <c r="G54" i="81"/>
  <c r="G46" i="81"/>
  <c r="G80" i="81"/>
  <c r="G100" i="80"/>
  <c r="G72" i="81"/>
  <c r="G38" i="81"/>
  <c r="J95" i="81"/>
  <c r="J61" i="81"/>
  <c r="J87" i="81"/>
  <c r="J53" i="81"/>
  <c r="J79" i="81"/>
  <c r="J45" i="81"/>
  <c r="C121" i="81"/>
  <c r="C155" i="81"/>
  <c r="D166" i="81"/>
  <c r="D132" i="81"/>
  <c r="D150" i="81"/>
  <c r="D116" i="81"/>
  <c r="F128" i="81"/>
  <c r="F162" i="81"/>
  <c r="F154" i="81"/>
  <c r="F120" i="81"/>
  <c r="F112" i="81"/>
  <c r="F146" i="81"/>
  <c r="G149" i="81"/>
  <c r="G115" i="81"/>
  <c r="G107" i="81"/>
  <c r="G141" i="81"/>
  <c r="F304" i="80"/>
  <c r="F243" i="81"/>
  <c r="H234" i="81"/>
  <c r="H268" i="81"/>
  <c r="H260" i="81"/>
  <c r="H226" i="81"/>
  <c r="H218" i="81"/>
  <c r="H252" i="81"/>
  <c r="I266" i="81"/>
  <c r="I232" i="81"/>
  <c r="I258" i="81"/>
  <c r="I224" i="81"/>
  <c r="I250" i="81"/>
  <c r="I216" i="81"/>
  <c r="I208" i="81"/>
  <c r="I242" i="81"/>
  <c r="C281" i="91"/>
  <c r="J243" i="91"/>
  <c r="C25" i="81"/>
  <c r="F26" i="81"/>
  <c r="F58" i="81"/>
  <c r="C230" i="81"/>
  <c r="J327" i="91"/>
  <c r="J319" i="91"/>
  <c r="J246" i="92"/>
  <c r="I15" i="81"/>
  <c r="I7" i="81"/>
  <c r="D62" i="81"/>
  <c r="C264" i="81"/>
  <c r="C256" i="81"/>
  <c r="C248" i="81"/>
  <c r="F270" i="80"/>
  <c r="R270" i="80" s="1"/>
  <c r="G262" i="81"/>
  <c r="G254" i="81"/>
  <c r="G246" i="81"/>
  <c r="J265" i="81"/>
  <c r="J257" i="81"/>
  <c r="J249" i="81"/>
  <c r="C302" i="72"/>
  <c r="J244" i="91"/>
  <c r="F89" i="81"/>
  <c r="F81" i="81"/>
  <c r="F73" i="81"/>
  <c r="D200" i="81"/>
  <c r="C193" i="81"/>
  <c r="C185" i="81"/>
  <c r="C177" i="81"/>
  <c r="I264" i="81"/>
  <c r="I256" i="81"/>
  <c r="I248" i="81"/>
  <c r="J248" i="91"/>
  <c r="J278" i="91"/>
  <c r="C132" i="81"/>
  <c r="J338" i="68"/>
  <c r="C267" i="81"/>
  <c r="J128" i="81"/>
  <c r="J120" i="81"/>
  <c r="F197" i="81"/>
  <c r="F189" i="81"/>
  <c r="F181" i="81"/>
  <c r="C268" i="81"/>
  <c r="Q236" i="69"/>
  <c r="W214" i="69"/>
  <c r="N209" i="69"/>
  <c r="Q229" i="69"/>
  <c r="O175" i="70"/>
  <c r="Q178" i="69"/>
  <c r="W181" i="69"/>
  <c r="N179" i="69"/>
  <c r="C99" i="73"/>
  <c r="D270" i="70"/>
  <c r="F235" i="73"/>
  <c r="N266" i="69"/>
  <c r="Q259" i="69"/>
  <c r="Q248" i="69"/>
  <c r="W266" i="69"/>
  <c r="Q253" i="69"/>
  <c r="T58" i="70"/>
  <c r="W45" i="70"/>
  <c r="Q52" i="70"/>
  <c r="S52" i="70"/>
  <c r="Q59" i="70"/>
  <c r="U50" i="70"/>
  <c r="U55" i="70"/>
  <c r="N60" i="70"/>
  <c r="S49" i="70"/>
  <c r="S50" i="70"/>
  <c r="W55" i="70"/>
  <c r="W47" i="70"/>
  <c r="W61" i="70"/>
  <c r="W62" i="70"/>
  <c r="N44" i="70"/>
  <c r="Q53" i="70"/>
  <c r="W64" i="70"/>
  <c r="T56" i="70"/>
  <c r="N52" i="70"/>
  <c r="N39" i="70"/>
  <c r="N58" i="70"/>
  <c r="S65" i="70"/>
  <c r="W40" i="70"/>
  <c r="Q43" i="70"/>
  <c r="U44" i="70"/>
  <c r="C26" i="92"/>
  <c r="C28" i="92"/>
  <c r="E65" i="92"/>
  <c r="E31" i="92"/>
  <c r="B22" i="92"/>
  <c r="C7" i="92"/>
  <c r="B15" i="92"/>
  <c r="C13" i="91"/>
  <c r="C32" i="69"/>
  <c r="O32" i="69"/>
  <c r="G58" i="91"/>
  <c r="G66" i="69"/>
  <c r="H42" i="92"/>
  <c r="H8" i="92"/>
  <c r="J144" i="92"/>
  <c r="D32" i="69"/>
  <c r="D32" i="91"/>
  <c r="B48" i="92"/>
  <c r="B14" i="92"/>
  <c r="J48" i="91"/>
  <c r="J47" i="92" s="1"/>
  <c r="J66" i="69"/>
  <c r="I47" i="91"/>
  <c r="I66" i="69"/>
  <c r="U66" i="69" s="1"/>
  <c r="I11" i="91"/>
  <c r="I32" i="69"/>
  <c r="D63" i="92"/>
  <c r="F32" i="69"/>
  <c r="F32" i="91" s="1"/>
  <c r="F22" i="91"/>
  <c r="C14" i="91"/>
  <c r="C32" i="68"/>
  <c r="L32" i="68" s="1"/>
  <c r="H65" i="92"/>
  <c r="H31" i="92"/>
  <c r="B89" i="92"/>
  <c r="B55" i="92"/>
  <c r="G89" i="92"/>
  <c r="B77" i="92"/>
  <c r="B43" i="92"/>
  <c r="G157" i="92"/>
  <c r="G123" i="92"/>
  <c r="J83" i="91"/>
  <c r="J100" i="68"/>
  <c r="D93" i="92"/>
  <c r="K84" i="92"/>
  <c r="K50" i="92"/>
  <c r="K55" i="92"/>
  <c r="K21" i="92"/>
  <c r="C40" i="92"/>
  <c r="G5" i="92"/>
  <c r="D95" i="92"/>
  <c r="D18" i="91"/>
  <c r="D57" i="91"/>
  <c r="D66" i="68"/>
  <c r="B97" i="92"/>
  <c r="G54" i="92"/>
  <c r="G83" i="92"/>
  <c r="I48" i="92"/>
  <c r="B99" i="92"/>
  <c r="J199" i="92"/>
  <c r="C199" i="92"/>
  <c r="C165" i="92"/>
  <c r="C197" i="92"/>
  <c r="C163" i="92"/>
  <c r="K88" i="92"/>
  <c r="K54" i="92"/>
  <c r="D87" i="91"/>
  <c r="D100" i="69"/>
  <c r="J75" i="92"/>
  <c r="J41" i="92"/>
  <c r="C132" i="92"/>
  <c r="J162" i="92"/>
  <c r="E149" i="92"/>
  <c r="E115" i="92"/>
  <c r="J59" i="91"/>
  <c r="B93" i="92"/>
  <c r="G92" i="92"/>
  <c r="D51" i="92"/>
  <c r="C83" i="91"/>
  <c r="C100" i="68"/>
  <c r="L100" i="68" s="1"/>
  <c r="J45" i="92"/>
  <c r="D92" i="92"/>
  <c r="J155" i="92"/>
  <c r="L93" i="91"/>
  <c r="J90" i="92"/>
  <c r="C95" i="92"/>
  <c r="F112" i="91"/>
  <c r="E107" i="92"/>
  <c r="E73" i="92"/>
  <c r="G129" i="92"/>
  <c r="E155" i="92"/>
  <c r="E121" i="92"/>
  <c r="I143" i="91"/>
  <c r="J60" i="91"/>
  <c r="D89" i="92"/>
  <c r="D55" i="92"/>
  <c r="B133" i="92"/>
  <c r="J91" i="92"/>
  <c r="J57" i="92"/>
  <c r="B85" i="92"/>
  <c r="G85" i="92"/>
  <c r="C85" i="91"/>
  <c r="C100" i="69"/>
  <c r="L100" i="69" s="1"/>
  <c r="G76" i="91"/>
  <c r="G100" i="69"/>
  <c r="G100" i="91" s="1"/>
  <c r="C129" i="92"/>
  <c r="D152" i="91"/>
  <c r="D168" i="68"/>
  <c r="G149" i="92"/>
  <c r="G115" i="92"/>
  <c r="F148" i="91"/>
  <c r="F168" i="68"/>
  <c r="J61" i="91"/>
  <c r="D43" i="92"/>
  <c r="C96" i="92"/>
  <c r="D94" i="92"/>
  <c r="G94" i="92"/>
  <c r="J86" i="92"/>
  <c r="G151" i="92"/>
  <c r="G117" i="92"/>
  <c r="D148" i="92"/>
  <c r="C57" i="91"/>
  <c r="C22" i="92" s="1"/>
  <c r="B94" i="92"/>
  <c r="H72" i="92"/>
  <c r="B107" i="92"/>
  <c r="D73" i="92"/>
  <c r="G107" i="91"/>
  <c r="J168" i="68"/>
  <c r="E165" i="92"/>
  <c r="E131" i="92"/>
  <c r="C163" i="91"/>
  <c r="D120" i="92"/>
  <c r="D118" i="92"/>
  <c r="F151" i="92"/>
  <c r="C151" i="92"/>
  <c r="B149" i="92"/>
  <c r="B115" i="92"/>
  <c r="G149" i="91"/>
  <c r="E147" i="92"/>
  <c r="E113" i="92"/>
  <c r="G107" i="92"/>
  <c r="B167" i="92"/>
  <c r="H146" i="92"/>
  <c r="D243" i="91"/>
  <c r="F100" i="69"/>
  <c r="F100" i="91" s="1"/>
  <c r="I99" i="91"/>
  <c r="J122" i="91"/>
  <c r="J121" i="92" s="1"/>
  <c r="H112" i="91"/>
  <c r="I75" i="92"/>
  <c r="I109" i="91"/>
  <c r="J107" i="91"/>
  <c r="B165" i="92"/>
  <c r="B131" i="92"/>
  <c r="D161" i="92"/>
  <c r="D127" i="92"/>
  <c r="J157" i="92"/>
  <c r="D147" i="92"/>
  <c r="J168" i="69"/>
  <c r="G144" i="92"/>
  <c r="C166" i="92"/>
  <c r="J197" i="92"/>
  <c r="F163" i="92"/>
  <c r="C148" i="92"/>
  <c r="D143" i="92"/>
  <c r="G195" i="92"/>
  <c r="G228" i="92"/>
  <c r="G226" i="92"/>
  <c r="F191" i="92"/>
  <c r="G115" i="91"/>
  <c r="C107" i="91"/>
  <c r="K161" i="92"/>
  <c r="K127" i="92"/>
  <c r="F161" i="91"/>
  <c r="B159" i="92"/>
  <c r="B125" i="92"/>
  <c r="D159" i="92"/>
  <c r="D125" i="92"/>
  <c r="G124" i="92"/>
  <c r="D159" i="91"/>
  <c r="C157" i="92"/>
  <c r="G155" i="92"/>
  <c r="J155" i="91"/>
  <c r="G152" i="92"/>
  <c r="D109" i="92"/>
  <c r="C108" i="92"/>
  <c r="C142" i="92"/>
  <c r="F141" i="92"/>
  <c r="F107" i="92"/>
  <c r="K201" i="92"/>
  <c r="K167" i="92"/>
  <c r="E201" i="92"/>
  <c r="E167" i="92"/>
  <c r="J149" i="92"/>
  <c r="D134" i="69"/>
  <c r="K159" i="92"/>
  <c r="K125" i="92"/>
  <c r="G147" i="92"/>
  <c r="G113" i="92"/>
  <c r="L147" i="91"/>
  <c r="H146" i="91"/>
  <c r="B143" i="92"/>
  <c r="B109" i="92"/>
  <c r="F155" i="92"/>
  <c r="F154" i="92"/>
  <c r="F218" i="92"/>
  <c r="H214" i="92"/>
  <c r="H180" i="92"/>
  <c r="D83" i="91"/>
  <c r="C81" i="91"/>
  <c r="D133" i="91"/>
  <c r="F127" i="91"/>
  <c r="F119" i="91"/>
  <c r="J77" i="92"/>
  <c r="G108" i="92"/>
  <c r="D109" i="91"/>
  <c r="I73" i="92"/>
  <c r="E163" i="92"/>
  <c r="E129" i="92"/>
  <c r="H160" i="92"/>
  <c r="G159" i="92"/>
  <c r="C158" i="92"/>
  <c r="D153" i="92"/>
  <c r="G150" i="92"/>
  <c r="D151" i="91"/>
  <c r="I115" i="92"/>
  <c r="C149" i="92"/>
  <c r="C115" i="92"/>
  <c r="G145" i="92"/>
  <c r="G111" i="92"/>
  <c r="C111" i="92"/>
  <c r="F145" i="91"/>
  <c r="K143" i="92"/>
  <c r="K109" i="92"/>
  <c r="G144" i="91"/>
  <c r="G168" i="68"/>
  <c r="J198" i="92"/>
  <c r="J164" i="92"/>
  <c r="C195" i="92"/>
  <c r="I131" i="92"/>
  <c r="D128" i="92"/>
  <c r="D160" i="92"/>
  <c r="D126" i="92"/>
  <c r="J158" i="92"/>
  <c r="J124" i="92"/>
  <c r="E157" i="92"/>
  <c r="E123" i="92"/>
  <c r="K153" i="92"/>
  <c r="K119" i="92"/>
  <c r="C153" i="92"/>
  <c r="B151" i="92"/>
  <c r="B117" i="92"/>
  <c r="C168" i="68"/>
  <c r="L168" i="68" s="1"/>
  <c r="K145" i="92"/>
  <c r="K111" i="92"/>
  <c r="J143" i="92"/>
  <c r="J109" i="92"/>
  <c r="F143" i="92"/>
  <c r="F109" i="92"/>
  <c r="F161" i="92"/>
  <c r="D152" i="92"/>
  <c r="C82" i="91"/>
  <c r="D80" i="91"/>
  <c r="B157" i="92"/>
  <c r="B123" i="92"/>
  <c r="L158" i="91"/>
  <c r="G157" i="91"/>
  <c r="F121" i="92"/>
  <c r="H120" i="92"/>
  <c r="I152" i="92"/>
  <c r="K151" i="92"/>
  <c r="K117" i="92"/>
  <c r="C150" i="92"/>
  <c r="J111" i="92"/>
  <c r="D145" i="91"/>
  <c r="K141" i="92"/>
  <c r="K107" i="92"/>
  <c r="B235" i="92"/>
  <c r="B201" i="92"/>
  <c r="D187" i="92"/>
  <c r="G185" i="92"/>
  <c r="D180" i="91"/>
  <c r="D202" i="68"/>
  <c r="G235" i="91"/>
  <c r="G234" i="91"/>
  <c r="F226" i="92"/>
  <c r="G217" i="91"/>
  <c r="G216" i="92" s="1"/>
  <c r="F50" i="81"/>
  <c r="F42" i="81"/>
  <c r="F76" i="81"/>
  <c r="I196" i="81"/>
  <c r="I230" i="81"/>
  <c r="I188" i="81"/>
  <c r="I222" i="81"/>
  <c r="I180" i="81"/>
  <c r="I214" i="81"/>
  <c r="H202" i="69"/>
  <c r="B197" i="92"/>
  <c r="G193" i="91"/>
  <c r="G158" i="92" s="1"/>
  <c r="C191" i="91"/>
  <c r="B177" i="92"/>
  <c r="E175" i="92"/>
  <c r="E141" i="92"/>
  <c r="G221" i="91"/>
  <c r="G220" i="92" s="1"/>
  <c r="D220" i="92"/>
  <c r="H246" i="91"/>
  <c r="F92" i="81"/>
  <c r="L190" i="91"/>
  <c r="L187" i="91"/>
  <c r="J175" i="91"/>
  <c r="D197" i="92"/>
  <c r="D195" i="92"/>
  <c r="D228" i="92"/>
  <c r="D194" i="92"/>
  <c r="G222" i="91"/>
  <c r="J181" i="92"/>
  <c r="F216" i="91"/>
  <c r="G180" i="92"/>
  <c r="B256" i="92"/>
  <c r="B185" i="92"/>
  <c r="F182" i="91"/>
  <c r="F202" i="68"/>
  <c r="G178" i="91"/>
  <c r="G202" i="68"/>
  <c r="G141" i="92"/>
  <c r="C140" i="92"/>
  <c r="G188" i="92"/>
  <c r="G210" i="91"/>
  <c r="G209" i="92"/>
  <c r="B247" i="92"/>
  <c r="B213" i="92"/>
  <c r="D282" i="91"/>
  <c r="D304" i="69"/>
  <c r="D304" i="91" s="1"/>
  <c r="G201" i="91"/>
  <c r="C187" i="92"/>
  <c r="J183" i="91"/>
  <c r="G177" i="91"/>
  <c r="G224" i="91"/>
  <c r="D185" i="92"/>
  <c r="D217" i="91"/>
  <c r="I216" i="91"/>
  <c r="B259" i="92"/>
  <c r="B225" i="92"/>
  <c r="B193" i="92"/>
  <c r="J176" i="91"/>
  <c r="J202" i="68"/>
  <c r="C176" i="91"/>
  <c r="C202" i="68"/>
  <c r="L202" i="68" s="1"/>
  <c r="G191" i="92"/>
  <c r="F189" i="92"/>
  <c r="F223" i="92"/>
  <c r="D186" i="92"/>
  <c r="G218" i="92"/>
  <c r="G184" i="92"/>
  <c r="J215" i="91"/>
  <c r="C293" i="91"/>
  <c r="B255" i="92"/>
  <c r="G254" i="92"/>
  <c r="D29" i="81"/>
  <c r="D63" i="81"/>
  <c r="D21" i="81"/>
  <c r="D55" i="81"/>
  <c r="D13" i="81"/>
  <c r="D47" i="81"/>
  <c r="D66" i="80"/>
  <c r="D5" i="81"/>
  <c r="D39" i="81"/>
  <c r="J29" i="81"/>
  <c r="J63" i="81"/>
  <c r="J13" i="81"/>
  <c r="J47" i="81"/>
  <c r="J5" i="81"/>
  <c r="J39" i="81"/>
  <c r="J93" i="81"/>
  <c r="J59" i="81"/>
  <c r="J85" i="81"/>
  <c r="J51" i="81"/>
  <c r="J77" i="81"/>
  <c r="J43" i="81"/>
  <c r="J160" i="81"/>
  <c r="J194" i="81"/>
  <c r="J152" i="81"/>
  <c r="J186" i="81"/>
  <c r="J202" i="80"/>
  <c r="J144" i="81"/>
  <c r="J178" i="81"/>
  <c r="D198" i="81"/>
  <c r="D232" i="81"/>
  <c r="D190" i="81"/>
  <c r="D224" i="81"/>
  <c r="D182" i="81"/>
  <c r="D216" i="81"/>
  <c r="D236" i="80"/>
  <c r="D174" i="81"/>
  <c r="D208" i="81"/>
  <c r="D209" i="91"/>
  <c r="J269" i="91"/>
  <c r="J268" i="92" s="1"/>
  <c r="J267" i="92"/>
  <c r="I299" i="91"/>
  <c r="I304" i="69"/>
  <c r="D260" i="92"/>
  <c r="E252" i="92"/>
  <c r="J252" i="91"/>
  <c r="C214" i="92"/>
  <c r="C246" i="91"/>
  <c r="C245" i="92" s="1"/>
  <c r="C270" i="68"/>
  <c r="L270" i="68" s="1"/>
  <c r="B243" i="92"/>
  <c r="J243" i="92"/>
  <c r="F243" i="91"/>
  <c r="F32" i="80"/>
  <c r="R32" i="80" s="1"/>
  <c r="F6" i="81"/>
  <c r="H126" i="81"/>
  <c r="H92" i="81"/>
  <c r="H118" i="81"/>
  <c r="H84" i="81"/>
  <c r="H110" i="81"/>
  <c r="H76" i="81"/>
  <c r="K269" i="92"/>
  <c r="C16" i="81"/>
  <c r="C50" i="81"/>
  <c r="C8" i="81"/>
  <c r="C42" i="81"/>
  <c r="I58" i="81"/>
  <c r="I24" i="81"/>
  <c r="I50" i="81"/>
  <c r="I16" i="81"/>
  <c r="C96" i="81"/>
  <c r="C62" i="81"/>
  <c r="C88" i="81"/>
  <c r="C54" i="81"/>
  <c r="C80" i="81"/>
  <c r="C46" i="81"/>
  <c r="C100" i="80"/>
  <c r="L100" i="80" s="1"/>
  <c r="B72" i="81"/>
  <c r="I62" i="81"/>
  <c r="I96" i="81"/>
  <c r="I54" i="81"/>
  <c r="I88" i="81"/>
  <c r="I46" i="81"/>
  <c r="I80" i="81"/>
  <c r="I38" i="81"/>
  <c r="I100" i="80"/>
  <c r="I72" i="81"/>
  <c r="I264" i="91"/>
  <c r="I263" i="92"/>
  <c r="C263" i="92"/>
  <c r="B251" i="92"/>
  <c r="G59" i="81"/>
  <c r="G25" i="81"/>
  <c r="G51" i="81"/>
  <c r="G17" i="81"/>
  <c r="G43" i="81"/>
  <c r="G9" i="81"/>
  <c r="F100" i="80"/>
  <c r="D216" i="91"/>
  <c r="D213" i="91"/>
  <c r="D210" i="91"/>
  <c r="D266" i="92"/>
  <c r="F265" i="92"/>
  <c r="C266" i="91"/>
  <c r="J304" i="69"/>
  <c r="G296" i="91"/>
  <c r="G304" i="69"/>
  <c r="G304" i="91" s="1"/>
  <c r="J260" i="91"/>
  <c r="C248" i="92"/>
  <c r="F209" i="92"/>
  <c r="C243" i="92"/>
  <c r="C10" i="81"/>
  <c r="C32" i="80"/>
  <c r="L32" i="80" s="1"/>
  <c r="C299" i="92"/>
  <c r="C283" i="92"/>
  <c r="C254" i="92"/>
  <c r="F278" i="91"/>
  <c r="F304" i="69"/>
  <c r="C304" i="69"/>
  <c r="L304" i="69" s="1"/>
  <c r="F28" i="81"/>
  <c r="F62" i="81"/>
  <c r="F20" i="81"/>
  <c r="F54" i="81"/>
  <c r="F12" i="81"/>
  <c r="F46" i="81"/>
  <c r="F4" i="81"/>
  <c r="F38" i="81"/>
  <c r="D93" i="81"/>
  <c r="D100" i="80"/>
  <c r="G55" i="81"/>
  <c r="G89" i="81"/>
  <c r="G47" i="81"/>
  <c r="G81" i="81"/>
  <c r="G39" i="81"/>
  <c r="G73" i="81"/>
  <c r="J100" i="80"/>
  <c r="B269" i="92"/>
  <c r="D85" i="81"/>
  <c r="B276" i="71"/>
  <c r="G113" i="81"/>
  <c r="F141" i="81"/>
  <c r="F168" i="80"/>
  <c r="I163" i="81"/>
  <c r="I197" i="81"/>
  <c r="I155" i="81"/>
  <c r="I189" i="81"/>
  <c r="I147" i="81"/>
  <c r="I181" i="81"/>
  <c r="I202" i="80"/>
  <c r="D235" i="81"/>
  <c r="D227" i="81"/>
  <c r="D261" i="81"/>
  <c r="D219" i="81"/>
  <c r="D253" i="81"/>
  <c r="D211" i="81"/>
  <c r="D245" i="81"/>
  <c r="H233" i="81"/>
  <c r="H267" i="81"/>
  <c r="H225" i="81"/>
  <c r="H259" i="81"/>
  <c r="H217" i="81"/>
  <c r="H251" i="81"/>
  <c r="H209" i="81"/>
  <c r="H270" i="80"/>
  <c r="H243" i="81"/>
  <c r="J286" i="71"/>
  <c r="J278" i="71"/>
  <c r="C295" i="81"/>
  <c r="C287" i="81"/>
  <c r="C279" i="81"/>
  <c r="I276" i="81"/>
  <c r="I338" i="80"/>
  <c r="D296" i="81"/>
  <c r="D288" i="81"/>
  <c r="D280" i="81"/>
  <c r="F298" i="81"/>
  <c r="F290" i="81"/>
  <c r="F282" i="81"/>
  <c r="G300" i="81"/>
  <c r="G292" i="81"/>
  <c r="G284" i="81"/>
  <c r="H302" i="81"/>
  <c r="B266" i="92"/>
  <c r="I156" i="81"/>
  <c r="J127" i="81"/>
  <c r="J161" i="81"/>
  <c r="J119" i="81"/>
  <c r="J153" i="81"/>
  <c r="J145" i="81"/>
  <c r="J168" i="80"/>
  <c r="D165" i="81"/>
  <c r="D199" i="81"/>
  <c r="D157" i="81"/>
  <c r="D191" i="81"/>
  <c r="D149" i="81"/>
  <c r="D183" i="81"/>
  <c r="D202" i="80"/>
  <c r="D141" i="81"/>
  <c r="D175" i="81"/>
  <c r="G202" i="80"/>
  <c r="F236" i="80"/>
  <c r="F235" i="81" s="1"/>
  <c r="H236" i="80"/>
  <c r="I304" i="80"/>
  <c r="E297" i="92"/>
  <c r="H166" i="81"/>
  <c r="H200" i="81"/>
  <c r="H158" i="81"/>
  <c r="H192" i="81"/>
  <c r="H150" i="81"/>
  <c r="H184" i="81"/>
  <c r="H202" i="80"/>
  <c r="H142" i="81"/>
  <c r="H176" i="81"/>
  <c r="C227" i="81"/>
  <c r="C261" i="81"/>
  <c r="C219" i="81"/>
  <c r="C253" i="81"/>
  <c r="C211" i="81"/>
  <c r="C245" i="81"/>
  <c r="J284" i="92"/>
  <c r="C296" i="72"/>
  <c r="C288" i="72"/>
  <c r="C280" i="72"/>
  <c r="D300" i="72"/>
  <c r="D292" i="72"/>
  <c r="D327" i="91"/>
  <c r="D284" i="72"/>
  <c r="D319" i="91"/>
  <c r="F276" i="72"/>
  <c r="F311" i="91"/>
  <c r="F295" i="72"/>
  <c r="F330" i="91"/>
  <c r="F287" i="72"/>
  <c r="F322" i="91"/>
  <c r="F287" i="92" s="1"/>
  <c r="F279" i="72"/>
  <c r="F314" i="91"/>
  <c r="G298" i="72"/>
  <c r="G333" i="91"/>
  <c r="G290" i="72"/>
  <c r="G325" i="91"/>
  <c r="G317" i="91"/>
  <c r="H301" i="72"/>
  <c r="H336" i="91"/>
  <c r="H293" i="72"/>
  <c r="H328" i="91"/>
  <c r="H285" i="72"/>
  <c r="H320" i="91"/>
  <c r="H277" i="72"/>
  <c r="H312" i="91"/>
  <c r="I296" i="72"/>
  <c r="I331" i="91"/>
  <c r="I288" i="72"/>
  <c r="I323" i="91"/>
  <c r="I280" i="72"/>
  <c r="I315" i="91"/>
  <c r="J299" i="72"/>
  <c r="J291" i="72"/>
  <c r="J283" i="72"/>
  <c r="K303" i="72"/>
  <c r="J112" i="81"/>
  <c r="J134" i="80"/>
  <c r="D168" i="80"/>
  <c r="D142" i="81"/>
  <c r="I168" i="80"/>
  <c r="C160" i="81"/>
  <c r="C194" i="81"/>
  <c r="C152" i="81"/>
  <c r="C186" i="81"/>
  <c r="C144" i="81"/>
  <c r="C202" i="80"/>
  <c r="L202" i="80" s="1"/>
  <c r="C178" i="81"/>
  <c r="G194" i="81"/>
  <c r="G228" i="81"/>
  <c r="G186" i="81"/>
  <c r="G220" i="81"/>
  <c r="G178" i="81"/>
  <c r="G212" i="81"/>
  <c r="G236" i="80"/>
  <c r="G232" i="81"/>
  <c r="G266" i="81"/>
  <c r="G224" i="81"/>
  <c r="G258" i="81"/>
  <c r="G216" i="81"/>
  <c r="G250" i="81"/>
  <c r="G270" i="80"/>
  <c r="G208" i="81"/>
  <c r="G242" i="81"/>
  <c r="J227" i="81"/>
  <c r="J261" i="81"/>
  <c r="J219" i="81"/>
  <c r="J253" i="81"/>
  <c r="J211" i="81"/>
  <c r="J245" i="81"/>
  <c r="C330" i="91"/>
  <c r="C295" i="71"/>
  <c r="C322" i="91"/>
  <c r="C287" i="71"/>
  <c r="C314" i="91"/>
  <c r="C279" i="71"/>
  <c r="J334" i="91"/>
  <c r="J291" i="71"/>
  <c r="J326" i="91"/>
  <c r="J291" i="92" s="1"/>
  <c r="J283" i="71"/>
  <c r="J318" i="91"/>
  <c r="K338" i="91"/>
  <c r="K303" i="71"/>
  <c r="K288" i="92"/>
  <c r="I164" i="81"/>
  <c r="I236" i="80"/>
  <c r="H304" i="80"/>
  <c r="F338" i="70"/>
  <c r="I303" i="73"/>
  <c r="D338" i="80"/>
  <c r="F280" i="92"/>
  <c r="K99" i="81"/>
  <c r="C112" i="81"/>
  <c r="I148" i="81"/>
  <c r="C127" i="81"/>
  <c r="C161" i="81"/>
  <c r="C119" i="81"/>
  <c r="C153" i="81"/>
  <c r="C145" i="81"/>
  <c r="C168" i="80"/>
  <c r="L168" i="80" s="1"/>
  <c r="H125" i="81"/>
  <c r="H159" i="81"/>
  <c r="H117" i="81"/>
  <c r="H151" i="81"/>
  <c r="F231" i="81"/>
  <c r="F223" i="81"/>
  <c r="F215" i="81"/>
  <c r="F269" i="81"/>
  <c r="I234" i="81"/>
  <c r="I268" i="81"/>
  <c r="I226" i="81"/>
  <c r="I260" i="81"/>
  <c r="I218" i="81"/>
  <c r="I252" i="81"/>
  <c r="I270" i="80"/>
  <c r="I210" i="81"/>
  <c r="I244" i="81"/>
  <c r="H303" i="71"/>
  <c r="K291" i="92"/>
  <c r="E256" i="92"/>
  <c r="C277" i="91"/>
  <c r="I106" i="81"/>
  <c r="G128" i="81"/>
  <c r="G162" i="81"/>
  <c r="G120" i="81"/>
  <c r="G154" i="81"/>
  <c r="G168" i="80"/>
  <c r="G112" i="81"/>
  <c r="G146" i="81"/>
  <c r="F164" i="81"/>
  <c r="F198" i="81"/>
  <c r="F156" i="81"/>
  <c r="F190" i="81"/>
  <c r="F148" i="81"/>
  <c r="F182" i="81"/>
  <c r="F202" i="80"/>
  <c r="F140" i="81"/>
  <c r="F174" i="81"/>
  <c r="F257" i="81"/>
  <c r="C304" i="80"/>
  <c r="L304" i="80" s="1"/>
  <c r="D304" i="80"/>
  <c r="G304" i="80"/>
  <c r="J338" i="69"/>
  <c r="J338" i="91" s="1"/>
  <c r="C337" i="91"/>
  <c r="C302" i="71"/>
  <c r="C329" i="91"/>
  <c r="C294" i="71"/>
  <c r="C321" i="91"/>
  <c r="C286" i="71"/>
  <c r="J333" i="91"/>
  <c r="J325" i="91"/>
  <c r="J317" i="91"/>
  <c r="C295" i="72"/>
  <c r="C287" i="72"/>
  <c r="C279" i="72"/>
  <c r="D299" i="72"/>
  <c r="D334" i="91"/>
  <c r="D291" i="72"/>
  <c r="D326" i="91"/>
  <c r="D283" i="72"/>
  <c r="D318" i="91"/>
  <c r="L318" i="91" s="1"/>
  <c r="F302" i="72"/>
  <c r="F337" i="91"/>
  <c r="F329" i="91"/>
  <c r="F286" i="72"/>
  <c r="F321" i="91"/>
  <c r="F278" i="72"/>
  <c r="F313" i="91"/>
  <c r="G297" i="72"/>
  <c r="G332" i="91"/>
  <c r="G289" i="72"/>
  <c r="G324" i="91"/>
  <c r="G281" i="72"/>
  <c r="G316" i="91"/>
  <c r="H300" i="72"/>
  <c r="H335" i="91"/>
  <c r="H300" i="92" s="1"/>
  <c r="H292" i="72"/>
  <c r="H327" i="91"/>
  <c r="H284" i="72"/>
  <c r="H319" i="91"/>
  <c r="I276" i="72"/>
  <c r="I311" i="91"/>
  <c r="I295" i="72"/>
  <c r="I330" i="91"/>
  <c r="I287" i="72"/>
  <c r="I322" i="91"/>
  <c r="I279" i="72"/>
  <c r="I314" i="91"/>
  <c r="J298" i="72"/>
  <c r="J290" i="72"/>
  <c r="J282" i="72"/>
  <c r="C295" i="73"/>
  <c r="C287" i="73"/>
  <c r="C279" i="73"/>
  <c r="D299" i="73"/>
  <c r="D291" i="73"/>
  <c r="D283" i="73"/>
  <c r="F294" i="73"/>
  <c r="F286" i="73"/>
  <c r="F278" i="73"/>
  <c r="J297" i="73"/>
  <c r="J289" i="73"/>
  <c r="J281" i="73"/>
  <c r="H303" i="73"/>
  <c r="C302" i="81"/>
  <c r="C294" i="81"/>
  <c r="C286" i="81"/>
  <c r="C278" i="81"/>
  <c r="J276" i="81"/>
  <c r="J338" i="80"/>
  <c r="D295" i="81"/>
  <c r="D287" i="81"/>
  <c r="D279" i="81"/>
  <c r="F297" i="81"/>
  <c r="F289" i="81"/>
  <c r="F281" i="81"/>
  <c r="G299" i="81"/>
  <c r="G291" i="81"/>
  <c r="K299" i="92"/>
  <c r="C301" i="71"/>
  <c r="C336" i="91"/>
  <c r="C293" i="71"/>
  <c r="C328" i="91"/>
  <c r="C293" i="92" s="1"/>
  <c r="C285" i="71"/>
  <c r="C320" i="91"/>
  <c r="C277" i="71"/>
  <c r="C312" i="91"/>
  <c r="J297" i="71"/>
  <c r="J332" i="91"/>
  <c r="J289" i="71"/>
  <c r="J324" i="91"/>
  <c r="L324" i="91" s="1"/>
  <c r="J281" i="71"/>
  <c r="J316" i="91"/>
  <c r="I303" i="71"/>
  <c r="C294" i="72"/>
  <c r="C286" i="72"/>
  <c r="D298" i="72"/>
  <c r="D290" i="72"/>
  <c r="D282" i="72"/>
  <c r="F293" i="72"/>
  <c r="F328" i="91"/>
  <c r="F285" i="72"/>
  <c r="F320" i="91"/>
  <c r="F277" i="72"/>
  <c r="F312" i="91"/>
  <c r="G331" i="91"/>
  <c r="G296" i="72"/>
  <c r="G288" i="72"/>
  <c r="G323" i="91"/>
  <c r="G280" i="72"/>
  <c r="G315" i="91"/>
  <c r="H299" i="72"/>
  <c r="H334" i="91"/>
  <c r="H291" i="72"/>
  <c r="H326" i="91"/>
  <c r="H283" i="72"/>
  <c r="H318" i="91"/>
  <c r="I302" i="72"/>
  <c r="I337" i="91"/>
  <c r="I294" i="72"/>
  <c r="I329" i="91"/>
  <c r="I286" i="72"/>
  <c r="I321" i="91"/>
  <c r="I278" i="72"/>
  <c r="I313" i="91"/>
  <c r="J297" i="72"/>
  <c r="J289" i="72"/>
  <c r="J281" i="72"/>
  <c r="I338" i="69"/>
  <c r="I338" i="91" s="1"/>
  <c r="C302" i="73"/>
  <c r="C294" i="73"/>
  <c r="C286" i="73"/>
  <c r="C278" i="73"/>
  <c r="D298" i="73"/>
  <c r="D290" i="73"/>
  <c r="D282" i="73"/>
  <c r="F293" i="73"/>
  <c r="F285" i="73"/>
  <c r="F277" i="73"/>
  <c r="J296" i="73"/>
  <c r="J288" i="73"/>
  <c r="J280" i="73"/>
  <c r="G303" i="73"/>
  <c r="C301" i="81"/>
  <c r="C293" i="81"/>
  <c r="C285" i="81"/>
  <c r="C277" i="81"/>
  <c r="D302" i="81"/>
  <c r="D294" i="81"/>
  <c r="D286" i="81"/>
  <c r="D278" i="81"/>
  <c r="F296" i="81"/>
  <c r="F288" i="81"/>
  <c r="F280" i="81"/>
  <c r="G298" i="81"/>
  <c r="G290" i="81"/>
  <c r="C335" i="91"/>
  <c r="C300" i="71"/>
  <c r="C327" i="91"/>
  <c r="C292" i="71"/>
  <c r="C311" i="91"/>
  <c r="C276" i="71"/>
  <c r="J331" i="91"/>
  <c r="J296" i="71"/>
  <c r="J323" i="91"/>
  <c r="J288" i="71"/>
  <c r="J315" i="91"/>
  <c r="J280" i="71"/>
  <c r="C301" i="72"/>
  <c r="C293" i="72"/>
  <c r="C285" i="72"/>
  <c r="C277" i="72"/>
  <c r="D297" i="72"/>
  <c r="D332" i="91"/>
  <c r="D289" i="72"/>
  <c r="D324" i="91"/>
  <c r="D281" i="72"/>
  <c r="D316" i="91"/>
  <c r="F300" i="72"/>
  <c r="F335" i="91"/>
  <c r="F292" i="72"/>
  <c r="F327" i="91"/>
  <c r="F284" i="72"/>
  <c r="F319" i="91"/>
  <c r="G276" i="72"/>
  <c r="G311" i="91"/>
  <c r="G295" i="72"/>
  <c r="G287" i="72"/>
  <c r="G279" i="72"/>
  <c r="H298" i="72"/>
  <c r="H333" i="91"/>
  <c r="H290" i="72"/>
  <c r="H325" i="91"/>
  <c r="H282" i="72"/>
  <c r="H317" i="91"/>
  <c r="I301" i="72"/>
  <c r="I293" i="72"/>
  <c r="I285" i="72"/>
  <c r="I277" i="72"/>
  <c r="J296" i="72"/>
  <c r="J288" i="72"/>
  <c r="J280" i="72"/>
  <c r="C301" i="73"/>
  <c r="C293" i="73"/>
  <c r="C285" i="73"/>
  <c r="C277" i="73"/>
  <c r="D297" i="73"/>
  <c r="D289" i="73"/>
  <c r="D281" i="73"/>
  <c r="F300" i="73"/>
  <c r="F292" i="73"/>
  <c r="F284" i="73"/>
  <c r="J276" i="73"/>
  <c r="J295" i="73"/>
  <c r="J287" i="73"/>
  <c r="J279" i="73"/>
  <c r="C300" i="81"/>
  <c r="C292" i="81"/>
  <c r="C284" i="81"/>
  <c r="B276" i="81"/>
  <c r="C338" i="80"/>
  <c r="L338" i="80" s="1"/>
  <c r="X338" i="80" s="1"/>
  <c r="D301" i="81"/>
  <c r="D293" i="81"/>
  <c r="D285" i="81"/>
  <c r="D277" i="81"/>
  <c r="F295" i="81"/>
  <c r="F287" i="81"/>
  <c r="F279" i="81"/>
  <c r="G297" i="81"/>
  <c r="G289" i="81"/>
  <c r="B296" i="92"/>
  <c r="B288" i="92"/>
  <c r="B280" i="92"/>
  <c r="I328" i="91"/>
  <c r="E282" i="92"/>
  <c r="G314" i="91"/>
  <c r="G279" i="92" s="1"/>
  <c r="C299" i="71"/>
  <c r="C291" i="71"/>
  <c r="C283" i="71"/>
  <c r="J276" i="71"/>
  <c r="J330" i="91"/>
  <c r="J295" i="71"/>
  <c r="J322" i="91"/>
  <c r="J287" i="71"/>
  <c r="J314" i="91"/>
  <c r="G303" i="71"/>
  <c r="C300" i="72"/>
  <c r="C292" i="72"/>
  <c r="C276" i="72"/>
  <c r="D296" i="72"/>
  <c r="D331" i="91"/>
  <c r="D296" i="92" s="1"/>
  <c r="D288" i="72"/>
  <c r="D323" i="91"/>
  <c r="D315" i="91"/>
  <c r="F299" i="72"/>
  <c r="F334" i="91"/>
  <c r="F291" i="72"/>
  <c r="F326" i="91"/>
  <c r="F283" i="72"/>
  <c r="F318" i="91"/>
  <c r="G302" i="72"/>
  <c r="G337" i="91"/>
  <c r="G294" i="72"/>
  <c r="G329" i="91"/>
  <c r="G286" i="72"/>
  <c r="G321" i="91"/>
  <c r="G278" i="72"/>
  <c r="G313" i="91"/>
  <c r="H297" i="72"/>
  <c r="H332" i="91"/>
  <c r="H289" i="72"/>
  <c r="H324" i="91"/>
  <c r="H281" i="72"/>
  <c r="H316" i="91"/>
  <c r="H281" i="92" s="1"/>
  <c r="I300" i="72"/>
  <c r="I335" i="91"/>
  <c r="I292" i="72"/>
  <c r="I327" i="91"/>
  <c r="I284" i="72"/>
  <c r="I319" i="91"/>
  <c r="J276" i="72"/>
  <c r="J295" i="72"/>
  <c r="J287" i="72"/>
  <c r="J279" i="72"/>
  <c r="G338" i="69"/>
  <c r="G338" i="91"/>
  <c r="C300" i="73"/>
  <c r="C292" i="73"/>
  <c r="C284" i="73"/>
  <c r="B276" i="73"/>
  <c r="D296" i="73"/>
  <c r="D288" i="73"/>
  <c r="D280" i="73"/>
  <c r="F299" i="73"/>
  <c r="F291" i="73"/>
  <c r="F283" i="73"/>
  <c r="J302" i="73"/>
  <c r="J294" i="73"/>
  <c r="J286" i="73"/>
  <c r="J278" i="73"/>
  <c r="E303" i="73"/>
  <c r="C299" i="81"/>
  <c r="C291" i="81"/>
  <c r="C283" i="81"/>
  <c r="D276" i="81"/>
  <c r="D300" i="81"/>
  <c r="D292" i="81"/>
  <c r="D284" i="81"/>
  <c r="F302" i="81"/>
  <c r="F294" i="81"/>
  <c r="F286" i="81"/>
  <c r="F278" i="81"/>
  <c r="G296" i="81"/>
  <c r="G288" i="81"/>
  <c r="J290" i="71"/>
  <c r="B276" i="92"/>
  <c r="I336" i="91"/>
  <c r="G322" i="91"/>
  <c r="D317" i="91"/>
  <c r="J311" i="91"/>
  <c r="C325" i="91"/>
  <c r="C290" i="71"/>
  <c r="C317" i="91"/>
  <c r="C282" i="71"/>
  <c r="J337" i="91"/>
  <c r="J329" i="91"/>
  <c r="J321" i="91"/>
  <c r="J313" i="91"/>
  <c r="F303" i="71"/>
  <c r="C299" i="72"/>
  <c r="C283" i="72"/>
  <c r="D276" i="72"/>
  <c r="D311" i="91"/>
  <c r="D295" i="72"/>
  <c r="D330" i="91"/>
  <c r="D287" i="72"/>
  <c r="D322" i="91"/>
  <c r="D279" i="72"/>
  <c r="D314" i="91"/>
  <c r="L314" i="91" s="1"/>
  <c r="F298" i="72"/>
  <c r="F333" i="91"/>
  <c r="F290" i="72"/>
  <c r="F325" i="91"/>
  <c r="F290" i="92" s="1"/>
  <c r="F282" i="72"/>
  <c r="F317" i="91"/>
  <c r="G301" i="72"/>
  <c r="G336" i="91"/>
  <c r="G293" i="72"/>
  <c r="G328" i="91"/>
  <c r="G285" i="72"/>
  <c r="G320" i="91"/>
  <c r="L320" i="91" s="1"/>
  <c r="G277" i="72"/>
  <c r="G312" i="91"/>
  <c r="H296" i="72"/>
  <c r="H331" i="91"/>
  <c r="H288" i="72"/>
  <c r="H323" i="91"/>
  <c r="H280" i="72"/>
  <c r="H315" i="91"/>
  <c r="L315" i="91" s="1"/>
  <c r="I299" i="72"/>
  <c r="I334" i="91"/>
  <c r="I291" i="72"/>
  <c r="I326" i="91"/>
  <c r="I283" i="72"/>
  <c r="I318" i="91"/>
  <c r="J302" i="72"/>
  <c r="J294" i="72"/>
  <c r="J286" i="72"/>
  <c r="J278" i="72"/>
  <c r="E303" i="72"/>
  <c r="C299" i="73"/>
  <c r="C291" i="73"/>
  <c r="C283" i="73"/>
  <c r="D295" i="73"/>
  <c r="D287" i="73"/>
  <c r="D279" i="73"/>
  <c r="F298" i="73"/>
  <c r="F290" i="73"/>
  <c r="F282" i="73"/>
  <c r="J301" i="73"/>
  <c r="J293" i="73"/>
  <c r="J285" i="73"/>
  <c r="J277" i="73"/>
  <c r="C298" i="81"/>
  <c r="C290" i="81"/>
  <c r="C282" i="81"/>
  <c r="F276" i="81"/>
  <c r="F338" i="80"/>
  <c r="D299" i="81"/>
  <c r="D291" i="81"/>
  <c r="D283" i="81"/>
  <c r="F301" i="81"/>
  <c r="F293" i="81"/>
  <c r="F285" i="81"/>
  <c r="F277" i="81"/>
  <c r="G295" i="81"/>
  <c r="G287" i="81"/>
  <c r="G279" i="81"/>
  <c r="H297" i="81"/>
  <c r="H289" i="81"/>
  <c r="H281" i="81"/>
  <c r="I299" i="81"/>
  <c r="I291" i="81"/>
  <c r="I283" i="81"/>
  <c r="J301" i="81"/>
  <c r="J293" i="81"/>
  <c r="J285" i="81"/>
  <c r="J277" i="81"/>
  <c r="J294" i="71"/>
  <c r="E298" i="92"/>
  <c r="G330" i="91"/>
  <c r="D325" i="91"/>
  <c r="C297" i="71"/>
  <c r="C332" i="91"/>
  <c r="C324" i="91"/>
  <c r="C281" i="71"/>
  <c r="C316" i="91"/>
  <c r="L316" i="91" s="1"/>
  <c r="J336" i="91"/>
  <c r="J301" i="71"/>
  <c r="J328" i="91"/>
  <c r="J293" i="71"/>
  <c r="J320" i="91"/>
  <c r="J285" i="71"/>
  <c r="J312" i="91"/>
  <c r="J277" i="71"/>
  <c r="E303" i="71"/>
  <c r="E338" i="91"/>
  <c r="C290" i="72"/>
  <c r="C282" i="72"/>
  <c r="D302" i="72"/>
  <c r="D337" i="91"/>
  <c r="D294" i="72"/>
  <c r="D329" i="91"/>
  <c r="D286" i="72"/>
  <c r="D321" i="91"/>
  <c r="D278" i="72"/>
  <c r="D313" i="91"/>
  <c r="F297" i="72"/>
  <c r="F332" i="91"/>
  <c r="F289" i="72"/>
  <c r="F324" i="91"/>
  <c r="F281" i="72"/>
  <c r="F316" i="91"/>
  <c r="G300" i="72"/>
  <c r="G335" i="91"/>
  <c r="G292" i="72"/>
  <c r="G327" i="91"/>
  <c r="G284" i="72"/>
  <c r="G319" i="91"/>
  <c r="H276" i="72"/>
  <c r="H311" i="91"/>
  <c r="H295" i="72"/>
  <c r="H330" i="91"/>
  <c r="H287" i="72"/>
  <c r="H322" i="91"/>
  <c r="H279" i="72"/>
  <c r="H314" i="91"/>
  <c r="I298" i="72"/>
  <c r="I333" i="91"/>
  <c r="I290" i="72"/>
  <c r="I325" i="91"/>
  <c r="I282" i="72"/>
  <c r="I317" i="91"/>
  <c r="J301" i="72"/>
  <c r="J293" i="72"/>
  <c r="J285" i="72"/>
  <c r="J277" i="72"/>
  <c r="D338" i="69"/>
  <c r="D338" i="91" s="1"/>
  <c r="C298" i="73"/>
  <c r="C290" i="73"/>
  <c r="C282" i="73"/>
  <c r="D302" i="73"/>
  <c r="D294" i="73"/>
  <c r="D286" i="73"/>
  <c r="D278" i="73"/>
  <c r="F297" i="73"/>
  <c r="F289" i="73"/>
  <c r="F281" i="73"/>
  <c r="J300" i="73"/>
  <c r="J292" i="73"/>
  <c r="J284" i="73"/>
  <c r="B303" i="73"/>
  <c r="C297" i="81"/>
  <c r="C289" i="81"/>
  <c r="C281" i="81"/>
  <c r="G276" i="81"/>
  <c r="G338" i="80"/>
  <c r="G303" i="81" s="1"/>
  <c r="D298" i="81"/>
  <c r="D290" i="81"/>
  <c r="D282" i="81"/>
  <c r="F300" i="81"/>
  <c r="F292" i="81"/>
  <c r="F284" i="81"/>
  <c r="G302" i="81"/>
  <c r="G294" i="81"/>
  <c r="J298" i="71"/>
  <c r="D333" i="91"/>
  <c r="E281" i="92"/>
  <c r="C296" i="71"/>
  <c r="C331" i="91"/>
  <c r="C288" i="71"/>
  <c r="C323" i="91"/>
  <c r="C280" i="71"/>
  <c r="C315" i="91"/>
  <c r="J300" i="71"/>
  <c r="J292" i="71"/>
  <c r="J284" i="71"/>
  <c r="B303" i="71"/>
  <c r="B338" i="91"/>
  <c r="D303" i="71"/>
  <c r="C297" i="72"/>
  <c r="C289" i="72"/>
  <c r="C281" i="72"/>
  <c r="D301" i="72"/>
  <c r="D336" i="91"/>
  <c r="D293" i="72"/>
  <c r="D328" i="91"/>
  <c r="D285" i="72"/>
  <c r="D320" i="91"/>
  <c r="D277" i="72"/>
  <c r="D312" i="91"/>
  <c r="F296" i="72"/>
  <c r="F288" i="72"/>
  <c r="F280" i="72"/>
  <c r="G299" i="72"/>
  <c r="G334" i="91"/>
  <c r="G291" i="72"/>
  <c r="G326" i="91"/>
  <c r="G283" i="72"/>
  <c r="G318" i="91"/>
  <c r="H302" i="72"/>
  <c r="H294" i="72"/>
  <c r="H286" i="72"/>
  <c r="H278" i="72"/>
  <c r="I297" i="72"/>
  <c r="I332" i="91"/>
  <c r="L332" i="91"/>
  <c r="I289" i="72"/>
  <c r="I324" i="91"/>
  <c r="I281" i="72"/>
  <c r="I316" i="91"/>
  <c r="J300" i="72"/>
  <c r="J292" i="72"/>
  <c r="J284" i="72"/>
  <c r="B303" i="72"/>
  <c r="C338" i="69"/>
  <c r="C297" i="73"/>
  <c r="C289" i="73"/>
  <c r="C281" i="73"/>
  <c r="D301" i="73"/>
  <c r="D293" i="73"/>
  <c r="D285" i="73"/>
  <c r="D277" i="73"/>
  <c r="F296" i="73"/>
  <c r="F288" i="73"/>
  <c r="F280" i="73"/>
  <c r="J299" i="73"/>
  <c r="J291" i="73"/>
  <c r="J283" i="73"/>
  <c r="K303" i="73"/>
  <c r="J338" i="70"/>
  <c r="C296" i="81"/>
  <c r="C288" i="81"/>
  <c r="C280" i="81"/>
  <c r="H276" i="81"/>
  <c r="H338" i="80"/>
  <c r="D297" i="81"/>
  <c r="D289" i="81"/>
  <c r="D281" i="81"/>
  <c r="F299" i="81"/>
  <c r="F291" i="81"/>
  <c r="F283" i="81"/>
  <c r="G301" i="81"/>
  <c r="G293" i="81"/>
  <c r="J302" i="71"/>
  <c r="J335" i="91"/>
  <c r="E289" i="92"/>
  <c r="H321" i="91"/>
  <c r="K283" i="92"/>
  <c r="G286" i="81"/>
  <c r="G278" i="81"/>
  <c r="H296" i="81"/>
  <c r="H288" i="81"/>
  <c r="H280" i="81"/>
  <c r="I298" i="81"/>
  <c r="I290" i="81"/>
  <c r="I282" i="81"/>
  <c r="J300" i="81"/>
  <c r="J292" i="81"/>
  <c r="J284" i="81"/>
  <c r="B303" i="81"/>
  <c r="B295" i="92"/>
  <c r="B287" i="92"/>
  <c r="B279" i="92"/>
  <c r="K298" i="92"/>
  <c r="E296" i="92"/>
  <c r="K290" i="92"/>
  <c r="E288" i="92"/>
  <c r="K282" i="92"/>
  <c r="E280" i="92"/>
  <c r="B291" i="92"/>
  <c r="K296" i="92"/>
  <c r="G285" i="81"/>
  <c r="G277" i="81"/>
  <c r="H295" i="81"/>
  <c r="H287" i="81"/>
  <c r="H279" i="81"/>
  <c r="I297" i="81"/>
  <c r="I289" i="81"/>
  <c r="I281" i="81"/>
  <c r="J299" i="81"/>
  <c r="J291" i="81"/>
  <c r="J283" i="81"/>
  <c r="K303" i="81"/>
  <c r="B302" i="92"/>
  <c r="B294" i="92"/>
  <c r="B286" i="92"/>
  <c r="B278" i="92"/>
  <c r="K297" i="92"/>
  <c r="E295" i="92"/>
  <c r="K289" i="92"/>
  <c r="E287" i="92"/>
  <c r="K281" i="92"/>
  <c r="E279" i="92"/>
  <c r="L329" i="91"/>
  <c r="H294" i="81"/>
  <c r="H286" i="81"/>
  <c r="H278" i="81"/>
  <c r="I296" i="81"/>
  <c r="I288" i="81"/>
  <c r="I280" i="81"/>
  <c r="J298" i="81"/>
  <c r="J290" i="81"/>
  <c r="J282" i="81"/>
  <c r="B301" i="92"/>
  <c r="B293" i="92"/>
  <c r="B285" i="92"/>
  <c r="B277" i="92"/>
  <c r="E302" i="92"/>
  <c r="E294" i="92"/>
  <c r="E286" i="92"/>
  <c r="E278" i="92"/>
  <c r="K280" i="92"/>
  <c r="G283" i="81"/>
  <c r="H301" i="81"/>
  <c r="H293" i="81"/>
  <c r="H285" i="81"/>
  <c r="H277" i="81"/>
  <c r="I295" i="81"/>
  <c r="I287" i="81"/>
  <c r="I279" i="81"/>
  <c r="J297" i="81"/>
  <c r="J289" i="81"/>
  <c r="J281" i="81"/>
  <c r="B300" i="92"/>
  <c r="B292" i="92"/>
  <c r="B284" i="92"/>
  <c r="E301" i="92"/>
  <c r="K295" i="92"/>
  <c r="E293" i="92"/>
  <c r="K287" i="92"/>
  <c r="E285" i="92"/>
  <c r="K279" i="92"/>
  <c r="E277" i="92"/>
  <c r="L327" i="91"/>
  <c r="B299" i="92"/>
  <c r="G282" i="81"/>
  <c r="H300" i="81"/>
  <c r="H292" i="81"/>
  <c r="H284" i="81"/>
  <c r="I302" i="81"/>
  <c r="I294" i="81"/>
  <c r="I286" i="81"/>
  <c r="I278" i="81"/>
  <c r="J296" i="81"/>
  <c r="J288" i="81"/>
  <c r="J280" i="81"/>
  <c r="K302" i="92"/>
  <c r="E300" i="92"/>
  <c r="K294" i="92"/>
  <c r="E292" i="92"/>
  <c r="K286" i="92"/>
  <c r="E284" i="92"/>
  <c r="K278" i="92"/>
  <c r="E276" i="92"/>
  <c r="G281" i="81"/>
  <c r="H299" i="81"/>
  <c r="H291" i="81"/>
  <c r="H283" i="81"/>
  <c r="I301" i="81"/>
  <c r="I293" i="81"/>
  <c r="I285" i="81"/>
  <c r="I277" i="81"/>
  <c r="J295" i="81"/>
  <c r="J287" i="81"/>
  <c r="J279" i="81"/>
  <c r="B298" i="92"/>
  <c r="B290" i="92"/>
  <c r="B282" i="92"/>
  <c r="K301" i="92"/>
  <c r="E299" i="92"/>
  <c r="K293" i="92"/>
  <c r="E291" i="92"/>
  <c r="K285" i="92"/>
  <c r="E283" i="92"/>
  <c r="K277" i="92"/>
  <c r="G280" i="81"/>
  <c r="H298" i="81"/>
  <c r="H290" i="81"/>
  <c r="H282" i="81"/>
  <c r="I300" i="81"/>
  <c r="I292" i="81"/>
  <c r="I284" i="81"/>
  <c r="J302" i="81"/>
  <c r="J294" i="81"/>
  <c r="J286" i="81"/>
  <c r="J278" i="81"/>
  <c r="E303" i="81"/>
  <c r="B297" i="92"/>
  <c r="B289" i="92"/>
  <c r="B281" i="92"/>
  <c r="K300" i="92"/>
  <c r="K292" i="92"/>
  <c r="K284" i="92"/>
  <c r="K276" i="92"/>
  <c r="F81" i="92"/>
  <c r="C152" i="92"/>
  <c r="J254" i="92"/>
  <c r="C235" i="81"/>
  <c r="I100" i="91"/>
  <c r="J177" i="92"/>
  <c r="G178" i="92"/>
  <c r="C185" i="92"/>
  <c r="F158" i="92"/>
  <c r="F66" i="91"/>
  <c r="R66" i="69"/>
  <c r="O304" i="70"/>
  <c r="J52" i="92"/>
  <c r="D91" i="92"/>
  <c r="J62" i="92"/>
  <c r="L321" i="91"/>
  <c r="V304" i="70"/>
  <c r="J269" i="73"/>
  <c r="J235" i="81"/>
  <c r="V270" i="80"/>
  <c r="H304" i="91"/>
  <c r="G154" i="92"/>
  <c r="C58" i="92"/>
  <c r="I155" i="92"/>
  <c r="V270" i="70"/>
  <c r="J235" i="73"/>
  <c r="J242" i="92"/>
  <c r="O202" i="69"/>
  <c r="C59" i="92"/>
  <c r="J32" i="91"/>
  <c r="I202" i="91"/>
  <c r="U202" i="69"/>
  <c r="C77" i="92"/>
  <c r="J269" i="81"/>
  <c r="D176" i="92"/>
  <c r="F116" i="92"/>
  <c r="J12" i="92"/>
  <c r="J20" i="92"/>
  <c r="R270" i="70"/>
  <c r="I282" i="92"/>
  <c r="H201" i="81"/>
  <c r="T236" i="80"/>
  <c r="H286" i="92"/>
  <c r="G299" i="92"/>
  <c r="J277" i="92"/>
  <c r="G302" i="92"/>
  <c r="F284" i="92"/>
  <c r="C301" i="92"/>
  <c r="C269" i="81"/>
  <c r="U168" i="80"/>
  <c r="F201" i="81"/>
  <c r="R236" i="80"/>
  <c r="D178" i="92"/>
  <c r="I229" i="92"/>
  <c r="I304" i="91"/>
  <c r="D174" i="92"/>
  <c r="G202" i="91"/>
  <c r="G167" i="71"/>
  <c r="F144" i="92"/>
  <c r="C56" i="92"/>
  <c r="C48" i="92"/>
  <c r="D31" i="71"/>
  <c r="D65" i="71"/>
  <c r="J276" i="92"/>
  <c r="D298" i="92"/>
  <c r="I290" i="92"/>
  <c r="J301" i="92"/>
  <c r="C297" i="92"/>
  <c r="G303" i="72"/>
  <c r="H283" i="92"/>
  <c r="G288" i="92"/>
  <c r="H269" i="81"/>
  <c r="D292" i="92"/>
  <c r="G167" i="81"/>
  <c r="S202" i="80"/>
  <c r="D215" i="92"/>
  <c r="D181" i="92"/>
  <c r="G177" i="92"/>
  <c r="G143" i="92"/>
  <c r="G199" i="92"/>
  <c r="G233" i="92"/>
  <c r="D45" i="92"/>
  <c r="I64" i="92"/>
  <c r="D86" i="92"/>
  <c r="D56" i="92"/>
  <c r="D22" i="92"/>
  <c r="D100" i="91"/>
  <c r="I32" i="91"/>
  <c r="U32" i="69"/>
  <c r="I65" i="72"/>
  <c r="G66" i="91"/>
  <c r="G31" i="72"/>
  <c r="S66" i="69"/>
  <c r="D269" i="81"/>
  <c r="O100" i="80"/>
  <c r="J120" i="92"/>
  <c r="J154" i="92"/>
  <c r="J59" i="92"/>
  <c r="J25" i="92"/>
  <c r="J58" i="92"/>
  <c r="F303" i="81"/>
  <c r="I300" i="92"/>
  <c r="F283" i="92"/>
  <c r="C303" i="81"/>
  <c r="C292" i="92"/>
  <c r="C285" i="92"/>
  <c r="J303" i="81"/>
  <c r="F286" i="92"/>
  <c r="D303" i="81"/>
  <c r="I201" i="81"/>
  <c r="U236" i="80"/>
  <c r="G201" i="81"/>
  <c r="S236" i="80"/>
  <c r="C167" i="81"/>
  <c r="C201" i="81"/>
  <c r="O202" i="80"/>
  <c r="P168" i="80"/>
  <c r="F243" i="92"/>
  <c r="F304" i="91"/>
  <c r="C202" i="91"/>
  <c r="C167" i="71"/>
  <c r="G189" i="92"/>
  <c r="P304" i="69"/>
  <c r="C156" i="92"/>
  <c r="G200" i="92"/>
  <c r="D116" i="92"/>
  <c r="D150" i="92"/>
  <c r="F65" i="72"/>
  <c r="G72" i="92"/>
  <c r="I108" i="92"/>
  <c r="D17" i="92"/>
  <c r="G57" i="92"/>
  <c r="G23" i="92"/>
  <c r="H303" i="81"/>
  <c r="I74" i="92"/>
  <c r="B303" i="92"/>
  <c r="I298" i="92"/>
  <c r="D286" i="92"/>
  <c r="J302" i="92"/>
  <c r="J295" i="92"/>
  <c r="J280" i="92"/>
  <c r="H291" i="92"/>
  <c r="J290" i="92"/>
  <c r="C286" i="92"/>
  <c r="C279" i="92"/>
  <c r="G235" i="81"/>
  <c r="S270" i="80"/>
  <c r="J99" i="81"/>
  <c r="J133" i="81"/>
  <c r="V168" i="80"/>
  <c r="R168" i="80"/>
  <c r="D31" i="81"/>
  <c r="C141" i="92"/>
  <c r="G176" i="92"/>
  <c r="G142" i="92"/>
  <c r="D247" i="92"/>
  <c r="G175" i="92"/>
  <c r="F202" i="91"/>
  <c r="F201" i="71"/>
  <c r="F167" i="71"/>
  <c r="C81" i="92"/>
  <c r="C47" i="92"/>
  <c r="H77" i="92"/>
  <c r="C162" i="92"/>
  <c r="C128" i="92"/>
  <c r="J26" i="92"/>
  <c r="D151" i="92"/>
  <c r="C32" i="91"/>
  <c r="C288" i="92"/>
  <c r="J286" i="92"/>
  <c r="C100" i="91"/>
  <c r="C280" i="92"/>
  <c r="E303" i="92"/>
  <c r="C276" i="92"/>
  <c r="J297" i="92"/>
  <c r="J303" i="72"/>
  <c r="F167" i="81"/>
  <c r="R202" i="80"/>
  <c r="H167" i="81"/>
  <c r="T202" i="80"/>
  <c r="D167" i="81"/>
  <c r="P202" i="80"/>
  <c r="I167" i="81"/>
  <c r="U202" i="80"/>
  <c r="J259" i="92"/>
  <c r="G261" i="92"/>
  <c r="D201" i="81"/>
  <c r="P236" i="80"/>
  <c r="J202" i="91"/>
  <c r="J167" i="71"/>
  <c r="I215" i="92"/>
  <c r="J148" i="92"/>
  <c r="F147" i="92"/>
  <c r="J140" i="92"/>
  <c r="D208" i="92"/>
  <c r="D144" i="92"/>
  <c r="P270" i="70"/>
  <c r="I291" i="92"/>
  <c r="K303" i="92"/>
  <c r="D175" i="92"/>
  <c r="C258" i="92"/>
  <c r="C303" i="72"/>
  <c r="L311" i="91"/>
  <c r="F289" i="92"/>
  <c r="D294" i="92"/>
  <c r="I283" i="92"/>
  <c r="H288" i="92"/>
  <c r="I301" i="92"/>
  <c r="I303" i="72"/>
  <c r="F277" i="92"/>
  <c r="J298" i="92"/>
  <c r="S168" i="80"/>
  <c r="O168" i="80"/>
  <c r="C338" i="91"/>
  <c r="H235" i="81"/>
  <c r="T270" i="80"/>
  <c r="L334" i="91"/>
  <c r="J167" i="81"/>
  <c r="J201" i="81"/>
  <c r="V202" i="80"/>
  <c r="D216" i="92"/>
  <c r="D182" i="92"/>
  <c r="D202" i="91"/>
  <c r="D167" i="71"/>
  <c r="G109" i="92"/>
  <c r="D74" i="92"/>
  <c r="D108" i="92"/>
  <c r="F92" i="92"/>
  <c r="H111" i="92"/>
  <c r="F126" i="92"/>
  <c r="F160" i="92"/>
  <c r="C106" i="92"/>
  <c r="C72" i="92"/>
  <c r="G65" i="72"/>
  <c r="J100" i="91"/>
  <c r="F21" i="92"/>
  <c r="V66" i="69"/>
  <c r="J31" i="72"/>
  <c r="J65" i="72"/>
  <c r="P32" i="69"/>
  <c r="C277" i="92"/>
  <c r="I303" i="81"/>
  <c r="I297" i="92"/>
  <c r="J293" i="92"/>
  <c r="G295" i="92"/>
  <c r="C282" i="92"/>
  <c r="G294" i="92"/>
  <c r="F299" i="92"/>
  <c r="D281" i="92"/>
  <c r="H292" i="92"/>
  <c r="G269" i="81"/>
  <c r="I235" i="81"/>
  <c r="U270" i="80"/>
  <c r="C287" i="92"/>
  <c r="I269" i="81"/>
  <c r="G187" i="92"/>
  <c r="H202" i="91"/>
  <c r="T202" i="69"/>
  <c r="G182" i="92"/>
  <c r="D179" i="92"/>
  <c r="D145" i="92"/>
  <c r="D98" i="92"/>
  <c r="D132" i="92"/>
  <c r="D158" i="92"/>
  <c r="G80" i="92"/>
  <c r="J106" i="92"/>
  <c r="J72" i="92"/>
  <c r="G75" i="92"/>
  <c r="G41" i="92"/>
  <c r="J82" i="92"/>
  <c r="R32" i="69"/>
  <c r="F31" i="72"/>
  <c r="J13" i="92"/>
  <c r="L202" i="91"/>
  <c r="S202" i="91" s="1"/>
  <c r="G31" i="92"/>
  <c r="T202" i="91"/>
  <c r="V202" i="91"/>
  <c r="P202" i="91"/>
  <c r="R176" i="91"/>
  <c r="P177" i="91"/>
  <c r="V178" i="91"/>
  <c r="R180" i="91"/>
  <c r="P181" i="91"/>
  <c r="V182" i="91"/>
  <c r="R184" i="91"/>
  <c r="P185" i="91"/>
  <c r="V186" i="91"/>
  <c r="T187" i="91"/>
  <c r="R188" i="91"/>
  <c r="V190" i="91"/>
  <c r="R192" i="91"/>
  <c r="P193" i="91"/>
  <c r="V194" i="91"/>
  <c r="T195" i="91"/>
  <c r="R196" i="91"/>
  <c r="V198" i="91"/>
  <c r="R200" i="91"/>
  <c r="P201" i="91"/>
  <c r="N181" i="91"/>
  <c r="N189" i="91"/>
  <c r="N197" i="91"/>
  <c r="R177" i="91"/>
  <c r="P178" i="91"/>
  <c r="V179" i="91"/>
  <c r="R181" i="91"/>
  <c r="P182" i="91"/>
  <c r="T184" i="91"/>
  <c r="P186" i="91"/>
  <c r="V187" i="91"/>
  <c r="R189" i="91"/>
  <c r="P190" i="91"/>
  <c r="V191" i="91"/>
  <c r="T192" i="91"/>
  <c r="R193" i="91"/>
  <c r="P194" i="91"/>
  <c r="V195" i="91"/>
  <c r="T196" i="91"/>
  <c r="R197" i="91"/>
  <c r="P198" i="91"/>
  <c r="V199" i="91"/>
  <c r="T200" i="91"/>
  <c r="X202" i="91"/>
  <c r="N183" i="91"/>
  <c r="N191" i="91"/>
  <c r="N199" i="91"/>
  <c r="O175" i="91"/>
  <c r="W175" i="91"/>
  <c r="Q178" i="91"/>
  <c r="O179" i="91"/>
  <c r="W179" i="91"/>
  <c r="S181" i="91"/>
  <c r="Q182" i="91"/>
  <c r="O183" i="91"/>
  <c r="W183" i="91"/>
  <c r="S185" i="91"/>
  <c r="Q186" i="91"/>
  <c r="O187" i="91"/>
  <c r="W187" i="91"/>
  <c r="S189" i="91"/>
  <c r="Q190" i="91"/>
  <c r="W191" i="91"/>
  <c r="Q194" i="91"/>
  <c r="O195" i="91"/>
  <c r="W195" i="91"/>
  <c r="U196" i="91"/>
  <c r="S197" i="91"/>
  <c r="Q198" i="91"/>
  <c r="W199" i="91"/>
  <c r="Q202" i="91"/>
  <c r="N176" i="91"/>
  <c r="N184" i="91"/>
  <c r="N192" i="91"/>
  <c r="N200" i="91"/>
  <c r="P175" i="91"/>
  <c r="R178" i="91"/>
  <c r="P179" i="91"/>
  <c r="P176" i="91"/>
  <c r="V177" i="91"/>
  <c r="R179" i="91"/>
  <c r="R183" i="91"/>
  <c r="P184" i="91"/>
  <c r="V185" i="91"/>
  <c r="R187" i="91"/>
  <c r="P188" i="91"/>
  <c r="V189" i="91"/>
  <c r="T190" i="91"/>
  <c r="P192" i="91"/>
  <c r="V193" i="91"/>
  <c r="T194" i="91"/>
  <c r="R195" i="91"/>
  <c r="P196" i="91"/>
  <c r="V197" i="91"/>
  <c r="R199" i="91"/>
  <c r="P200" i="91"/>
  <c r="V201" i="91"/>
  <c r="N179" i="91"/>
  <c r="N187" i="91"/>
  <c r="N195" i="91"/>
  <c r="N175" i="91"/>
  <c r="W176" i="91"/>
  <c r="W178" i="91"/>
  <c r="Q184" i="91"/>
  <c r="W185" i="91"/>
  <c r="S187" i="91"/>
  <c r="U190" i="91"/>
  <c r="Q192" i="91"/>
  <c r="W193" i="91"/>
  <c r="S195" i="91"/>
  <c r="O197" i="91"/>
  <c r="Q200" i="91"/>
  <c r="W201" i="91"/>
  <c r="N180" i="91"/>
  <c r="N196" i="91"/>
  <c r="O177" i="91"/>
  <c r="Q179" i="91"/>
  <c r="Q181" i="91"/>
  <c r="W182" i="91"/>
  <c r="S184" i="91"/>
  <c r="O186" i="91"/>
  <c r="U187" i="91"/>
  <c r="Q189" i="91"/>
  <c r="W190" i="91"/>
  <c r="S192" i="91"/>
  <c r="O194" i="91"/>
  <c r="Q197" i="91"/>
  <c r="W198" i="91"/>
  <c r="S200" i="91"/>
  <c r="N182" i="91"/>
  <c r="N198" i="91"/>
  <c r="Q175" i="91"/>
  <c r="Q177" i="91"/>
  <c r="S179" i="91"/>
  <c r="T181" i="91"/>
  <c r="P183" i="91"/>
  <c r="V184" i="91"/>
  <c r="R186" i="91"/>
  <c r="P191" i="91"/>
  <c r="V192" i="91"/>
  <c r="R194" i="91"/>
  <c r="P199" i="91"/>
  <c r="V200" i="91"/>
  <c r="N185" i="91"/>
  <c r="N201" i="91"/>
  <c r="W177" i="91"/>
  <c r="W181" i="91"/>
  <c r="S183" i="91"/>
  <c r="O185" i="91"/>
  <c r="Q188" i="91"/>
  <c r="W189" i="91"/>
  <c r="O193" i="91"/>
  <c r="Q196" i="91"/>
  <c r="W197" i="91"/>
  <c r="O201" i="91"/>
  <c r="U202" i="91"/>
  <c r="N188" i="91"/>
  <c r="O178" i="91"/>
  <c r="Q180" i="91"/>
  <c r="Q185" i="91"/>
  <c r="W186" i="91"/>
  <c r="S188" i="91"/>
  <c r="O190" i="91"/>
  <c r="Q193" i="91"/>
  <c r="W194" i="91"/>
  <c r="S196" i="91"/>
  <c r="O198" i="91"/>
  <c r="Q201" i="91"/>
  <c r="W202" i="91"/>
  <c r="N190" i="91"/>
  <c r="Q176" i="91"/>
  <c r="U185" i="91"/>
  <c r="R190" i="91"/>
  <c r="S194" i="91"/>
  <c r="N177" i="91"/>
  <c r="S176" i="91"/>
  <c r="S186" i="91"/>
  <c r="S190" i="91"/>
  <c r="P195" i="91"/>
  <c r="Q199" i="91"/>
  <c r="N178" i="91"/>
  <c r="S182" i="91"/>
  <c r="P187" i="91"/>
  <c r="Q191" i="91"/>
  <c r="Q195" i="91"/>
  <c r="N186" i="91"/>
  <c r="Q183" i="91"/>
  <c r="Q187" i="91"/>
  <c r="O196" i="91"/>
  <c r="O200" i="91"/>
  <c r="N193" i="91"/>
  <c r="O188" i="91"/>
  <c r="O192" i="91"/>
  <c r="W200" i="91"/>
  <c r="N194" i="91"/>
  <c r="O184" i="91"/>
  <c r="V188" i="91"/>
  <c r="W192" i="91"/>
  <c r="W196" i="91"/>
  <c r="T201" i="91"/>
  <c r="N202" i="91"/>
  <c r="S180" i="91"/>
  <c r="W184" i="91"/>
  <c r="W188" i="91"/>
  <c r="T193" i="91"/>
  <c r="U201" i="91"/>
  <c r="S175" i="91"/>
  <c r="W180" i="91"/>
  <c r="U189" i="91"/>
  <c r="R198" i="91"/>
  <c r="S177" i="91"/>
  <c r="V183" i="91"/>
  <c r="X187" i="91"/>
  <c r="S201" i="91"/>
  <c r="O176" i="91"/>
  <c r="V175" i="91"/>
  <c r="O191" i="91"/>
  <c r="S193" i="91"/>
  <c r="R182" i="91"/>
  <c r="X190" i="91"/>
  <c r="P180" i="91"/>
  <c r="S178" i="91"/>
  <c r="O202" i="91"/>
  <c r="R202" i="91"/>
  <c r="L336" i="92" l="1"/>
  <c r="L337" i="92"/>
  <c r="L318" i="92"/>
  <c r="L332" i="92"/>
  <c r="L329" i="92"/>
  <c r="L310" i="92"/>
  <c r="L327" i="92"/>
  <c r="L314" i="92"/>
  <c r="L328" i="92"/>
  <c r="L325" i="92"/>
  <c r="L323" i="92"/>
  <c r="L311" i="92"/>
  <c r="L324" i="92"/>
  <c r="L321" i="92"/>
  <c r="L334" i="92"/>
  <c r="L333" i="92"/>
  <c r="L320" i="92"/>
  <c r="L317" i="92"/>
  <c r="L330" i="92"/>
  <c r="L316" i="92"/>
  <c r="L313" i="92"/>
  <c r="L326" i="92"/>
  <c r="L312" i="92"/>
  <c r="L315" i="92"/>
  <c r="L322" i="92"/>
  <c r="J14" i="85"/>
  <c r="F14" i="85"/>
  <c r="N122" i="80"/>
  <c r="Q124" i="80"/>
  <c r="V129" i="80"/>
  <c r="V124" i="80"/>
  <c r="P120" i="80"/>
  <c r="U114" i="80"/>
  <c r="S109" i="80"/>
  <c r="V134" i="80"/>
  <c r="Q89" i="80"/>
  <c r="Q85" i="80"/>
  <c r="N77" i="80"/>
  <c r="Q100" i="80"/>
  <c r="Q109" i="80"/>
  <c r="W114" i="80"/>
  <c r="Q114" i="80"/>
  <c r="W127" i="80"/>
  <c r="N108" i="80"/>
  <c r="Q132" i="80"/>
  <c r="Q107" i="80"/>
  <c r="N132" i="80"/>
  <c r="Q131" i="80"/>
  <c r="N127" i="80"/>
  <c r="P73" i="80"/>
  <c r="R99" i="80"/>
  <c r="O98" i="80"/>
  <c r="U96" i="80"/>
  <c r="R95" i="80"/>
  <c r="O94" i="80"/>
  <c r="U92" i="80"/>
  <c r="R91" i="80"/>
  <c r="O90" i="80"/>
  <c r="U88" i="80"/>
  <c r="R87" i="80"/>
  <c r="O86" i="80"/>
  <c r="U84" i="80"/>
  <c r="R83" i="80"/>
  <c r="O82" i="80"/>
  <c r="U80" i="80"/>
  <c r="R79" i="80"/>
  <c r="O78" i="80"/>
  <c r="U76" i="80"/>
  <c r="R75" i="80"/>
  <c r="O74" i="80"/>
  <c r="V133" i="80"/>
  <c r="T132" i="80"/>
  <c r="O131" i="80"/>
  <c r="U129" i="80"/>
  <c r="S128" i="80"/>
  <c r="R127" i="80"/>
  <c r="P126" i="80"/>
  <c r="U124" i="80"/>
  <c r="S123" i="80"/>
  <c r="R122" i="80"/>
  <c r="P121" i="80"/>
  <c r="O120" i="80"/>
  <c r="R118" i="80"/>
  <c r="V116" i="80"/>
  <c r="U115" i="80"/>
  <c r="T114" i="80"/>
  <c r="S113" i="80"/>
  <c r="P112" i="80"/>
  <c r="U110" i="80"/>
  <c r="R109" i="80"/>
  <c r="P108" i="80"/>
  <c r="Q92" i="80"/>
  <c r="Q74" i="80"/>
  <c r="W100" i="80"/>
  <c r="N99" i="80"/>
  <c r="Q91" i="80"/>
  <c r="N96" i="80"/>
  <c r="Q81" i="80"/>
  <c r="Q88" i="80"/>
  <c r="Q95" i="80"/>
  <c r="N93" i="80"/>
  <c r="Q78" i="80"/>
  <c r="Q128" i="80"/>
  <c r="N129" i="80"/>
  <c r="Q110" i="80"/>
  <c r="V107" i="80"/>
  <c r="S127" i="80"/>
  <c r="S122" i="80"/>
  <c r="P117" i="80"/>
  <c r="R112" i="80"/>
  <c r="U100" i="80"/>
  <c r="W76" i="80"/>
  <c r="T84" i="80"/>
  <c r="N84" i="80"/>
  <c r="W113" i="80"/>
  <c r="Q111" i="80"/>
  <c r="Q121" i="80"/>
  <c r="W129" i="80"/>
  <c r="N110" i="80"/>
  <c r="Q119" i="80"/>
  <c r="W123" i="80"/>
  <c r="Q126" i="80"/>
  <c r="Q122" i="80"/>
  <c r="N111" i="80"/>
  <c r="R73" i="80"/>
  <c r="P99" i="80"/>
  <c r="V97" i="80"/>
  <c r="S96" i="80"/>
  <c r="P95" i="80"/>
  <c r="V93" i="80"/>
  <c r="S92" i="80"/>
  <c r="P91" i="80"/>
  <c r="V89" i="80"/>
  <c r="S88" i="80"/>
  <c r="P87" i="80"/>
  <c r="V85" i="80"/>
  <c r="S84" i="80"/>
  <c r="P83" i="80"/>
  <c r="V81" i="80"/>
  <c r="S80" i="80"/>
  <c r="P79" i="80"/>
  <c r="V77" i="80"/>
  <c r="S76" i="80"/>
  <c r="P75" i="80"/>
  <c r="O107" i="80"/>
  <c r="U133" i="80"/>
  <c r="P132" i="80"/>
  <c r="V130" i="80"/>
  <c r="T129" i="80"/>
  <c r="R128" i="80"/>
  <c r="P127" i="80"/>
  <c r="O126" i="80"/>
  <c r="S124" i="80"/>
  <c r="R123" i="80"/>
  <c r="P122" i="80"/>
  <c r="O121" i="80"/>
  <c r="V119" i="80"/>
  <c r="O118" i="80"/>
  <c r="U116" i="80"/>
  <c r="T115" i="80"/>
  <c r="S114" i="80"/>
  <c r="R113" i="80"/>
  <c r="O112" i="80"/>
  <c r="S110" i="80"/>
  <c r="P109" i="80"/>
  <c r="O108" i="80"/>
  <c r="W77" i="80"/>
  <c r="N76" i="80"/>
  <c r="Q90" i="80"/>
  <c r="N83" i="80"/>
  <c r="W85" i="80"/>
  <c r="N88" i="80"/>
  <c r="T78" i="80"/>
  <c r="T85" i="80"/>
  <c r="T92" i="80"/>
  <c r="N85" i="80"/>
  <c r="T75" i="80"/>
  <c r="W110" i="80"/>
  <c r="W121" i="80"/>
  <c r="U132" i="80"/>
  <c r="T128" i="80"/>
  <c r="T123" i="80"/>
  <c r="V118" i="80"/>
  <c r="T113" i="80"/>
  <c r="R108" i="80"/>
  <c r="R100" i="80"/>
  <c r="P100" i="80"/>
  <c r="V100" i="80"/>
  <c r="T80" i="80"/>
  <c r="N86" i="80"/>
  <c r="Q76" i="80"/>
  <c r="Q133" i="80"/>
  <c r="Q134" i="80"/>
  <c r="W130" i="80"/>
  <c r="N133" i="80"/>
  <c r="Q127" i="80"/>
  <c r="Q125" i="80"/>
  <c r="W134" i="80"/>
  <c r="W112" i="80"/>
  <c r="N130" i="80"/>
  <c r="W107" i="80"/>
  <c r="S73" i="80"/>
  <c r="O99" i="80"/>
  <c r="U97" i="80"/>
  <c r="R96" i="80"/>
  <c r="O95" i="80"/>
  <c r="U93" i="80"/>
  <c r="R92" i="80"/>
  <c r="O91" i="80"/>
  <c r="U89" i="80"/>
  <c r="R88" i="80"/>
  <c r="O87" i="80"/>
  <c r="U85" i="80"/>
  <c r="R84" i="80"/>
  <c r="O83" i="80"/>
  <c r="U81" i="80"/>
  <c r="R80" i="80"/>
  <c r="O79" i="80"/>
  <c r="U77" i="80"/>
  <c r="R76" i="80"/>
  <c r="O75" i="80"/>
  <c r="P107" i="80"/>
  <c r="T133" i="80"/>
  <c r="O132" i="80"/>
  <c r="T130" i="80"/>
  <c r="S129" i="80"/>
  <c r="P128" i="80"/>
  <c r="O127" i="80"/>
  <c r="V125" i="80"/>
  <c r="R124" i="80"/>
  <c r="P123" i="80"/>
  <c r="O122" i="80"/>
  <c r="V120" i="80"/>
  <c r="U119" i="80"/>
  <c r="V117" i="80"/>
  <c r="T116" i="80"/>
  <c r="S115" i="80"/>
  <c r="R114" i="80"/>
  <c r="P113" i="80"/>
  <c r="U111" i="80"/>
  <c r="R110" i="80"/>
  <c r="O109" i="80"/>
  <c r="W95" i="80"/>
  <c r="W79" i="80"/>
  <c r="T79" i="80"/>
  <c r="W94" i="80"/>
  <c r="Q75" i="80"/>
  <c r="N80" i="80"/>
  <c r="Q73" i="80"/>
  <c r="Q80" i="80"/>
  <c r="W89" i="80"/>
  <c r="T99" i="80"/>
  <c r="N107" i="80"/>
  <c r="N114" i="80"/>
  <c r="Q112" i="80"/>
  <c r="W116" i="80"/>
  <c r="R131" i="80"/>
  <c r="R126" i="80"/>
  <c r="R121" i="80"/>
  <c r="V115" i="80"/>
  <c r="V110" i="80"/>
  <c r="W108" i="80"/>
  <c r="Q84" i="80"/>
  <c r="W90" i="80"/>
  <c r="T95" i="80"/>
  <c r="Q108" i="80"/>
  <c r="N126" i="80"/>
  <c r="N116" i="80"/>
  <c r="N118" i="80"/>
  <c r="Q116" i="80"/>
  <c r="W109" i="80"/>
  <c r="N109" i="80"/>
  <c r="W124" i="80"/>
  <c r="W128" i="80"/>
  <c r="U73" i="80"/>
  <c r="V98" i="80"/>
  <c r="S97" i="80"/>
  <c r="P96" i="80"/>
  <c r="V94" i="80"/>
  <c r="S93" i="80"/>
  <c r="P92" i="80"/>
  <c r="V90" i="80"/>
  <c r="S89" i="80"/>
  <c r="P88" i="80"/>
  <c r="V86" i="80"/>
  <c r="S85" i="80"/>
  <c r="P84" i="80"/>
  <c r="V82" i="80"/>
  <c r="S81" i="80"/>
  <c r="P80" i="80"/>
  <c r="V78" i="80"/>
  <c r="S77" i="80"/>
  <c r="P76" i="80"/>
  <c r="V74" i="80"/>
  <c r="R107" i="80"/>
  <c r="S133" i="80"/>
  <c r="V131" i="80"/>
  <c r="S130" i="80"/>
  <c r="R129" i="80"/>
  <c r="O128" i="80"/>
  <c r="V126" i="80"/>
  <c r="U125" i="80"/>
  <c r="P124" i="80"/>
  <c r="O123" i="80"/>
  <c r="V121" i="80"/>
  <c r="U120" i="80"/>
  <c r="T119" i="80"/>
  <c r="U117" i="80"/>
  <c r="S116" i="80"/>
  <c r="R115" i="80"/>
  <c r="P114" i="80"/>
  <c r="O113" i="80"/>
  <c r="T111" i="80"/>
  <c r="O110" i="80"/>
  <c r="V108" i="80"/>
  <c r="T74" i="80"/>
  <c r="N75" i="80"/>
  <c r="N100" i="80"/>
  <c r="T89" i="80"/>
  <c r="N97" i="80"/>
  <c r="W99" i="80"/>
  <c r="N95" i="80"/>
  <c r="T77" i="80"/>
  <c r="Q87" i="80"/>
  <c r="W96" i="80"/>
  <c r="Q118" i="80"/>
  <c r="S100" i="80"/>
  <c r="T76" i="80"/>
  <c r="W87" i="80"/>
  <c r="W75" i="80"/>
  <c r="N92" i="80"/>
  <c r="W122" i="80"/>
  <c r="W117" i="80"/>
  <c r="W120" i="80"/>
  <c r="N119" i="80"/>
  <c r="W111" i="80"/>
  <c r="Q129" i="80"/>
  <c r="W118" i="80"/>
  <c r="Q113" i="80"/>
  <c r="N131" i="80"/>
  <c r="V73" i="80"/>
  <c r="U98" i="80"/>
  <c r="R97" i="80"/>
  <c r="O96" i="80"/>
  <c r="U94" i="80"/>
  <c r="R93" i="80"/>
  <c r="O92" i="80"/>
  <c r="U90" i="80"/>
  <c r="R89" i="80"/>
  <c r="O88" i="80"/>
  <c r="U86" i="80"/>
  <c r="R85" i="80"/>
  <c r="O84" i="80"/>
  <c r="U82" i="80"/>
  <c r="R81" i="80"/>
  <c r="O80" i="80"/>
  <c r="U78" i="80"/>
  <c r="R77" i="80"/>
  <c r="O76" i="80"/>
  <c r="U74" i="80"/>
  <c r="S107" i="80"/>
  <c r="R133" i="80"/>
  <c r="U131" i="80"/>
  <c r="R130" i="80"/>
  <c r="P129" i="80"/>
  <c r="V127" i="80"/>
  <c r="U126" i="80"/>
  <c r="T125" i="80"/>
  <c r="O124" i="80"/>
  <c r="V122" i="80"/>
  <c r="U121" i="80"/>
  <c r="T120" i="80"/>
  <c r="S119" i="80"/>
  <c r="T117" i="80"/>
  <c r="R116" i="80"/>
  <c r="P115" i="80"/>
  <c r="O114" i="80"/>
  <c r="V112" i="80"/>
  <c r="R111" i="80"/>
  <c r="V109" i="80"/>
  <c r="U108" i="80"/>
  <c r="T81" i="80"/>
  <c r="T97" i="80"/>
  <c r="T98" i="80"/>
  <c r="W78" i="80"/>
  <c r="N81" i="80"/>
  <c r="T94" i="80"/>
  <c r="N79" i="80"/>
  <c r="W74" i="80"/>
  <c r="W81" i="80"/>
  <c r="T91" i="80"/>
  <c r="W126" i="80"/>
  <c r="W97" i="80"/>
  <c r="Q83" i="80"/>
  <c r="Q97" i="80"/>
  <c r="Q120" i="80"/>
  <c r="Q130" i="80"/>
  <c r="N123" i="80"/>
  <c r="W131" i="80"/>
  <c r="N120" i="80"/>
  <c r="Q115" i="80"/>
  <c r="N134" i="80"/>
  <c r="W132" i="80"/>
  <c r="N115" i="80"/>
  <c r="N124" i="80"/>
  <c r="V99" i="80"/>
  <c r="S98" i="80"/>
  <c r="P97" i="80"/>
  <c r="V95" i="80"/>
  <c r="S94" i="80"/>
  <c r="P93" i="80"/>
  <c r="V91" i="80"/>
  <c r="S90" i="80"/>
  <c r="P89" i="80"/>
  <c r="V87" i="80"/>
  <c r="S86" i="80"/>
  <c r="P85" i="80"/>
  <c r="V83" i="80"/>
  <c r="S82" i="80"/>
  <c r="P81" i="80"/>
  <c r="V79" i="80"/>
  <c r="S78" i="80"/>
  <c r="P77" i="80"/>
  <c r="V75" i="80"/>
  <c r="S74" i="80"/>
  <c r="T107" i="80"/>
  <c r="P133" i="80"/>
  <c r="T131" i="80"/>
  <c r="P130" i="80"/>
  <c r="V128" i="80"/>
  <c r="U127" i="80"/>
  <c r="T126" i="80"/>
  <c r="R125" i="80"/>
  <c r="V123" i="80"/>
  <c r="U122" i="80"/>
  <c r="T121" i="80"/>
  <c r="S120" i="80"/>
  <c r="P119" i="80"/>
  <c r="S117" i="80"/>
  <c r="P116" i="80"/>
  <c r="O115" i="80"/>
  <c r="V113" i="80"/>
  <c r="T112" i="80"/>
  <c r="P111" i="80"/>
  <c r="U109" i="80"/>
  <c r="T108" i="80"/>
  <c r="N90" i="80"/>
  <c r="W86" i="80"/>
  <c r="Q93" i="80"/>
  <c r="T73" i="80"/>
  <c r="Q98" i="80"/>
  <c r="W91" i="80"/>
  <c r="W98" i="80"/>
  <c r="N94" i="80"/>
  <c r="Q79" i="80"/>
  <c r="W88" i="80"/>
  <c r="O299" i="80"/>
  <c r="V289" i="80"/>
  <c r="U280" i="80"/>
  <c r="Q300" i="80"/>
  <c r="R119" i="80"/>
  <c r="U130" i="80"/>
  <c r="U296" i="80"/>
  <c r="T287" i="80"/>
  <c r="S278" i="80"/>
  <c r="Q303" i="80"/>
  <c r="Q278" i="80"/>
  <c r="P277" i="80"/>
  <c r="T295" i="80"/>
  <c r="S286" i="80"/>
  <c r="W292" i="80"/>
  <c r="S304" i="80"/>
  <c r="T304" i="80"/>
  <c r="O304" i="80"/>
  <c r="V304" i="80"/>
  <c r="T303" i="80"/>
  <c r="S294" i="80"/>
  <c r="R285" i="80"/>
  <c r="W282" i="80"/>
  <c r="P304" i="80"/>
  <c r="R304" i="80"/>
  <c r="S302" i="80"/>
  <c r="R293" i="80"/>
  <c r="P284" i="80"/>
  <c r="Q297" i="80"/>
  <c r="R301" i="80"/>
  <c r="P292" i="80"/>
  <c r="O283" i="80"/>
  <c r="N285" i="80"/>
  <c r="U304" i="80"/>
  <c r="P300" i="80"/>
  <c r="O291" i="80"/>
  <c r="V281" i="80"/>
  <c r="N300" i="80"/>
  <c r="P176" i="80"/>
  <c r="L372" i="80"/>
  <c r="L372" i="70"/>
  <c r="S304" i="69"/>
  <c r="R304" i="69"/>
  <c r="P100" i="69"/>
  <c r="U304" i="69"/>
  <c r="O94" i="69"/>
  <c r="O86" i="69"/>
  <c r="O78" i="69"/>
  <c r="P98" i="69"/>
  <c r="P90" i="69"/>
  <c r="P82" i="69"/>
  <c r="P74" i="69"/>
  <c r="R93" i="69"/>
  <c r="R85" i="69"/>
  <c r="R77" i="69"/>
  <c r="S96" i="69"/>
  <c r="S88" i="69"/>
  <c r="S80" i="69"/>
  <c r="V73" i="69"/>
  <c r="U95" i="69"/>
  <c r="V89" i="69"/>
  <c r="O149" i="69"/>
  <c r="R164" i="69"/>
  <c r="P158" i="69"/>
  <c r="S151" i="69"/>
  <c r="R145" i="69"/>
  <c r="O294" i="69"/>
  <c r="T302" i="69"/>
  <c r="R297" i="69"/>
  <c r="V291" i="69"/>
  <c r="T286" i="69"/>
  <c r="R281" i="69"/>
  <c r="Q299" i="69"/>
  <c r="W278" i="69"/>
  <c r="N85" i="69"/>
  <c r="W168" i="69"/>
  <c r="W155" i="69"/>
  <c r="N156" i="69"/>
  <c r="N155" i="69"/>
  <c r="W158" i="69"/>
  <c r="W144" i="69"/>
  <c r="W153" i="69"/>
  <c r="N151" i="69"/>
  <c r="N160" i="69"/>
  <c r="N161" i="69"/>
  <c r="W141" i="69"/>
  <c r="N163" i="69"/>
  <c r="N165" i="69"/>
  <c r="P143" i="69"/>
  <c r="T144" i="69"/>
  <c r="S146" i="69"/>
  <c r="U147" i="69"/>
  <c r="S149" i="69"/>
  <c r="V150" i="69"/>
  <c r="S152" i="69"/>
  <c r="P154" i="69"/>
  <c r="T155" i="69"/>
  <c r="S157" i="69"/>
  <c r="V158" i="69"/>
  <c r="T160" i="69"/>
  <c r="P162" i="69"/>
  <c r="U163" i="69"/>
  <c r="R165" i="69"/>
  <c r="U166" i="69"/>
  <c r="U141" i="69"/>
  <c r="O145" i="69"/>
  <c r="O154" i="69"/>
  <c r="O164" i="69"/>
  <c r="Q141" i="69"/>
  <c r="Q150" i="69"/>
  <c r="Q159" i="69"/>
  <c r="N159" i="69"/>
  <c r="N168" i="69"/>
  <c r="N141" i="69"/>
  <c r="Q163" i="69"/>
  <c r="Q161" i="69"/>
  <c r="R143" i="69"/>
  <c r="V144" i="69"/>
  <c r="T146" i="69"/>
  <c r="V147" i="69"/>
  <c r="T149" i="69"/>
  <c r="P151" i="69"/>
  <c r="T152" i="69"/>
  <c r="S154" i="69"/>
  <c r="V155" i="69"/>
  <c r="T157" i="69"/>
  <c r="P159" i="69"/>
  <c r="U160" i="69"/>
  <c r="R162" i="69"/>
  <c r="V163" i="69"/>
  <c r="S165" i="69"/>
  <c r="P167" i="69"/>
  <c r="T141" i="69"/>
  <c r="O146" i="69"/>
  <c r="O155" i="69"/>
  <c r="O166" i="69"/>
  <c r="W166" i="69"/>
  <c r="W143" i="69"/>
  <c r="W152" i="69"/>
  <c r="W161" i="69"/>
  <c r="N167" i="69"/>
  <c r="Q146" i="69"/>
  <c r="W149" i="69"/>
  <c r="Q167" i="69"/>
  <c r="W167" i="69"/>
  <c r="P142" i="69"/>
  <c r="S143" i="69"/>
  <c r="P145" i="69"/>
  <c r="U146" i="69"/>
  <c r="P148" i="69"/>
  <c r="U149" i="69"/>
  <c r="R151" i="69"/>
  <c r="V152" i="69"/>
  <c r="T154" i="69"/>
  <c r="P156" i="69"/>
  <c r="U157" i="69"/>
  <c r="R159" i="69"/>
  <c r="V160" i="69"/>
  <c r="T162" i="69"/>
  <c r="P164" i="69"/>
  <c r="T165" i="69"/>
  <c r="R167" i="69"/>
  <c r="S141" i="69"/>
  <c r="O147" i="69"/>
  <c r="O157" i="69"/>
  <c r="O167" i="69"/>
  <c r="Q152" i="69"/>
  <c r="Q147" i="69"/>
  <c r="Q149" i="69"/>
  <c r="Q158" i="69"/>
  <c r="Q144" i="69"/>
  <c r="W147" i="69"/>
  <c r="W156" i="69"/>
  <c r="Q155" i="69"/>
  <c r="N142" i="69"/>
  <c r="N148" i="69"/>
  <c r="W162" i="69"/>
  <c r="Q165" i="69"/>
  <c r="W142" i="69"/>
  <c r="W151" i="69"/>
  <c r="W160" i="69"/>
  <c r="W154" i="69"/>
  <c r="Q153" i="69"/>
  <c r="Q162" i="69"/>
  <c r="W165" i="69"/>
  <c r="N158" i="69"/>
  <c r="N164" i="69"/>
  <c r="N157" i="69"/>
  <c r="S142" i="69"/>
  <c r="U143" i="69"/>
  <c r="S145" i="69"/>
  <c r="P147" i="69"/>
  <c r="S148" i="69"/>
  <c r="R150" i="69"/>
  <c r="T151" i="69"/>
  <c r="R153" i="69"/>
  <c r="V154" i="69"/>
  <c r="S156" i="69"/>
  <c r="R158" i="69"/>
  <c r="U159" i="69"/>
  <c r="R161" i="69"/>
  <c r="V162" i="69"/>
  <c r="S164" i="69"/>
  <c r="V165" i="69"/>
  <c r="T167" i="69"/>
  <c r="O141" i="69"/>
  <c r="O150" i="69"/>
  <c r="O159" i="69"/>
  <c r="Q145" i="69"/>
  <c r="Q148" i="69"/>
  <c r="Q157" i="69"/>
  <c r="Q143" i="69"/>
  <c r="Q160" i="69"/>
  <c r="W163" i="69"/>
  <c r="W164" i="69"/>
  <c r="N146" i="69"/>
  <c r="W146" i="69"/>
  <c r="Q154" i="69"/>
  <c r="W148" i="69"/>
  <c r="T142" i="69"/>
  <c r="P144" i="69"/>
  <c r="U145" i="69"/>
  <c r="R147" i="69"/>
  <c r="U148" i="69"/>
  <c r="S150" i="69"/>
  <c r="U151" i="69"/>
  <c r="S153" i="69"/>
  <c r="P155" i="69"/>
  <c r="U156" i="69"/>
  <c r="S158" i="69"/>
  <c r="V159" i="69"/>
  <c r="S161" i="69"/>
  <c r="P163" i="69"/>
  <c r="T164" i="69"/>
  <c r="P166" i="69"/>
  <c r="U167" i="69"/>
  <c r="O142" i="69"/>
  <c r="O151" i="69"/>
  <c r="O160" i="69"/>
  <c r="W150" i="69"/>
  <c r="W159" i="69"/>
  <c r="W145" i="69"/>
  <c r="Q168" i="69"/>
  <c r="N144" i="69"/>
  <c r="N145" i="69"/>
  <c r="N154" i="69"/>
  <c r="Q164" i="69"/>
  <c r="Q166" i="69"/>
  <c r="N166" i="69"/>
  <c r="U142" i="69"/>
  <c r="R144" i="69"/>
  <c r="V145" i="69"/>
  <c r="S147" i="69"/>
  <c r="V148" i="69"/>
  <c r="T150" i="69"/>
  <c r="P152" i="69"/>
  <c r="U153" i="69"/>
  <c r="R155" i="69"/>
  <c r="V156" i="69"/>
  <c r="T158" i="69"/>
  <c r="P160" i="69"/>
  <c r="T161" i="69"/>
  <c r="S163" i="69"/>
  <c r="V164" i="69"/>
  <c r="S166" i="69"/>
  <c r="V167" i="69"/>
  <c r="O143" i="69"/>
  <c r="O152" i="69"/>
  <c r="O161" i="69"/>
  <c r="R100" i="69"/>
  <c r="V168" i="69"/>
  <c r="O93" i="69"/>
  <c r="O85" i="69"/>
  <c r="O77" i="69"/>
  <c r="P97" i="69"/>
  <c r="P89" i="69"/>
  <c r="P81" i="69"/>
  <c r="R73" i="69"/>
  <c r="R92" i="69"/>
  <c r="R84" i="69"/>
  <c r="R76" i="69"/>
  <c r="S95" i="69"/>
  <c r="S87" i="69"/>
  <c r="S79" i="69"/>
  <c r="V99" i="69"/>
  <c r="V94" i="69"/>
  <c r="V87" i="69"/>
  <c r="O144" i="69"/>
  <c r="T163" i="69"/>
  <c r="P157" i="69"/>
  <c r="U150" i="69"/>
  <c r="S144" i="69"/>
  <c r="O290" i="69"/>
  <c r="V301" i="69"/>
  <c r="T296" i="69"/>
  <c r="R291" i="69"/>
  <c r="V285" i="69"/>
  <c r="T280" i="69"/>
  <c r="N152" i="69"/>
  <c r="N281" i="69"/>
  <c r="Q88" i="69"/>
  <c r="T83" i="69"/>
  <c r="Q75" i="69"/>
  <c r="Q76" i="69"/>
  <c r="T97" i="69"/>
  <c r="W79" i="69"/>
  <c r="N76" i="69"/>
  <c r="Q86" i="69"/>
  <c r="N93" i="69"/>
  <c r="W89" i="69"/>
  <c r="W77" i="69"/>
  <c r="Q80" i="69"/>
  <c r="W83" i="69"/>
  <c r="T87" i="69"/>
  <c r="T95" i="69"/>
  <c r="W98" i="69"/>
  <c r="U74" i="69"/>
  <c r="U78" i="69"/>
  <c r="U82" i="69"/>
  <c r="U86" i="69"/>
  <c r="U90" i="69"/>
  <c r="W75" i="69"/>
  <c r="W78" i="69"/>
  <c r="Q100" i="69"/>
  <c r="T82" i="69"/>
  <c r="N84" i="69"/>
  <c r="W88" i="69"/>
  <c r="N73" i="69"/>
  <c r="T92" i="69"/>
  <c r="Q83" i="69"/>
  <c r="T85" i="69"/>
  <c r="Q89" i="69"/>
  <c r="W92" i="69"/>
  <c r="T80" i="69"/>
  <c r="N87" i="69"/>
  <c r="V74" i="69"/>
  <c r="V78" i="69"/>
  <c r="V82" i="69"/>
  <c r="V86" i="69"/>
  <c r="T81" i="69"/>
  <c r="N75" i="69"/>
  <c r="Q85" i="69"/>
  <c r="N92" i="69"/>
  <c r="T91" i="69"/>
  <c r="W73" i="69"/>
  <c r="Q95" i="69"/>
  <c r="T88" i="69"/>
  <c r="W90" i="69"/>
  <c r="T94" i="69"/>
  <c r="Q98" i="69"/>
  <c r="Q91" i="69"/>
  <c r="Q74" i="69"/>
  <c r="U75" i="69"/>
  <c r="U79" i="69"/>
  <c r="U83" i="69"/>
  <c r="U87" i="69"/>
  <c r="Q84" i="69"/>
  <c r="N83" i="69"/>
  <c r="W87" i="69"/>
  <c r="N100" i="69"/>
  <c r="Q94" i="69"/>
  <c r="T76" i="69"/>
  <c r="W97" i="69"/>
  <c r="W93" i="69"/>
  <c r="Q96" i="69"/>
  <c r="W99" i="69"/>
  <c r="N81" i="69"/>
  <c r="N82" i="69"/>
  <c r="Q81" i="69"/>
  <c r="N98" i="69"/>
  <c r="W86" i="69"/>
  <c r="N91" i="69"/>
  <c r="T90" i="69"/>
  <c r="T75" i="69"/>
  <c r="W96" i="69"/>
  <c r="Q79" i="69"/>
  <c r="T100" i="69"/>
  <c r="Q99" i="69"/>
  <c r="N79" i="69"/>
  <c r="N80" i="69"/>
  <c r="N97" i="69"/>
  <c r="W84" i="69"/>
  <c r="W91" i="69"/>
  <c r="U76" i="69"/>
  <c r="U80" i="69"/>
  <c r="U84" i="69"/>
  <c r="U88" i="69"/>
  <c r="T93" i="69"/>
  <c r="T89" i="69"/>
  <c r="N99" i="69"/>
  <c r="Q93" i="69"/>
  <c r="Q78" i="69"/>
  <c r="T99" i="69"/>
  <c r="W81" i="69"/>
  <c r="N78" i="69"/>
  <c r="N74" i="69"/>
  <c r="N95" i="69"/>
  <c r="N96" i="69"/>
  <c r="T79" i="69"/>
  <c r="N89" i="69"/>
  <c r="N88" i="69"/>
  <c r="V76" i="69"/>
  <c r="V80" i="69"/>
  <c r="V84" i="69"/>
  <c r="V88" i="69"/>
  <c r="V92" i="69"/>
  <c r="V96" i="69"/>
  <c r="Q97" i="69"/>
  <c r="T96" i="69"/>
  <c r="Q92" i="69"/>
  <c r="T74" i="69"/>
  <c r="W95" i="69"/>
  <c r="W80" i="69"/>
  <c r="N77" i="69"/>
  <c r="T84" i="69"/>
  <c r="N86" i="69"/>
  <c r="N90" i="69"/>
  <c r="Q73" i="69"/>
  <c r="W76" i="69"/>
  <c r="Q90" i="69"/>
  <c r="T77" i="69"/>
  <c r="W85" i="69"/>
  <c r="W82" i="69"/>
  <c r="U77" i="69"/>
  <c r="U81" i="69"/>
  <c r="U85" i="69"/>
  <c r="U89" i="69"/>
  <c r="U93" i="69"/>
  <c r="U97" i="69"/>
  <c r="Q284" i="69"/>
  <c r="N299" i="69"/>
  <c r="W303" i="69"/>
  <c r="Q294" i="69"/>
  <c r="W281" i="69"/>
  <c r="N294" i="69"/>
  <c r="Q289" i="69"/>
  <c r="N297" i="69"/>
  <c r="N290" i="69"/>
  <c r="N277" i="69"/>
  <c r="U278" i="69"/>
  <c r="P280" i="69"/>
  <c r="S281" i="69"/>
  <c r="U282" i="69"/>
  <c r="P284" i="69"/>
  <c r="S285" i="69"/>
  <c r="U286" i="69"/>
  <c r="P288" i="69"/>
  <c r="S289" i="69"/>
  <c r="U290" i="69"/>
  <c r="P292" i="69"/>
  <c r="S293" i="69"/>
  <c r="U294" i="69"/>
  <c r="P296" i="69"/>
  <c r="S297" i="69"/>
  <c r="U298" i="69"/>
  <c r="P300" i="69"/>
  <c r="S301" i="69"/>
  <c r="U302" i="69"/>
  <c r="V277" i="69"/>
  <c r="O279" i="69"/>
  <c r="O287" i="69"/>
  <c r="O295" i="69"/>
  <c r="O303" i="69"/>
  <c r="W286" i="69"/>
  <c r="Q277" i="69"/>
  <c r="N284" i="69"/>
  <c r="W296" i="69"/>
  <c r="Q287" i="69"/>
  <c r="N302" i="69"/>
  <c r="W299" i="69"/>
  <c r="W285" i="69"/>
  <c r="W282" i="69"/>
  <c r="W284" i="69"/>
  <c r="V278" i="69"/>
  <c r="R280" i="69"/>
  <c r="T281" i="69"/>
  <c r="V282" i="69"/>
  <c r="R284" i="69"/>
  <c r="T285" i="69"/>
  <c r="V286" i="69"/>
  <c r="R288" i="69"/>
  <c r="T289" i="69"/>
  <c r="V290" i="69"/>
  <c r="R292" i="69"/>
  <c r="T293" i="69"/>
  <c r="V294" i="69"/>
  <c r="R296" i="69"/>
  <c r="T297" i="69"/>
  <c r="V298" i="69"/>
  <c r="R300" i="69"/>
  <c r="T301" i="69"/>
  <c r="V302" i="69"/>
  <c r="U277" i="69"/>
  <c r="O280" i="69"/>
  <c r="O288" i="69"/>
  <c r="O296" i="69"/>
  <c r="Q292" i="69"/>
  <c r="W279" i="69"/>
  <c r="N292" i="69"/>
  <c r="Q302" i="69"/>
  <c r="W289" i="69"/>
  <c r="Q280" i="69"/>
  <c r="N280" i="69"/>
  <c r="Q291" i="69"/>
  <c r="Q304" i="69"/>
  <c r="Q283" i="69"/>
  <c r="P279" i="69"/>
  <c r="S280" i="69"/>
  <c r="U281" i="69"/>
  <c r="P283" i="69"/>
  <c r="S284" i="69"/>
  <c r="U285" i="69"/>
  <c r="P287" i="69"/>
  <c r="S288" i="69"/>
  <c r="U289" i="69"/>
  <c r="P291" i="69"/>
  <c r="S292" i="69"/>
  <c r="U293" i="69"/>
  <c r="P295" i="69"/>
  <c r="S296" i="69"/>
  <c r="U297" i="69"/>
  <c r="P299" i="69"/>
  <c r="S300" i="69"/>
  <c r="U301" i="69"/>
  <c r="P303" i="69"/>
  <c r="T277" i="69"/>
  <c r="O281" i="69"/>
  <c r="O289" i="69"/>
  <c r="O297" i="69"/>
  <c r="Q288" i="69"/>
  <c r="W294" i="69"/>
  <c r="Q285" i="69"/>
  <c r="N300" i="69"/>
  <c r="W304" i="69"/>
  <c r="Q295" i="69"/>
  <c r="W290" i="69"/>
  <c r="N296" i="69"/>
  <c r="W301" i="69"/>
  <c r="N303" i="69"/>
  <c r="W298" i="69"/>
  <c r="Q300" i="69"/>
  <c r="W287" i="69"/>
  <c r="Q278" i="69"/>
  <c r="N285" i="69"/>
  <c r="W297" i="69"/>
  <c r="Q296" i="69"/>
  <c r="Q282" i="69"/>
  <c r="N282" i="69"/>
  <c r="Q297" i="69"/>
  <c r="N287" i="69"/>
  <c r="W293" i="69"/>
  <c r="P278" i="69"/>
  <c r="S279" i="69"/>
  <c r="U280" i="69"/>
  <c r="P282" i="69"/>
  <c r="S283" i="69"/>
  <c r="U284" i="69"/>
  <c r="P286" i="69"/>
  <c r="S287" i="69"/>
  <c r="U288" i="69"/>
  <c r="P290" i="69"/>
  <c r="S291" i="69"/>
  <c r="U292" i="69"/>
  <c r="P294" i="69"/>
  <c r="S295" i="69"/>
  <c r="U296" i="69"/>
  <c r="P298" i="69"/>
  <c r="S299" i="69"/>
  <c r="U300" i="69"/>
  <c r="P302" i="69"/>
  <c r="S303" i="69"/>
  <c r="R277" i="69"/>
  <c r="O283" i="69"/>
  <c r="O291" i="69"/>
  <c r="O299" i="69"/>
  <c r="W302" i="69"/>
  <c r="Q293" i="69"/>
  <c r="W280" i="69"/>
  <c r="N293" i="69"/>
  <c r="Q303" i="69"/>
  <c r="N279" i="69"/>
  <c r="W292" i="69"/>
  <c r="N298" i="69"/>
  <c r="N304" i="69"/>
  <c r="N289" i="69"/>
  <c r="R278" i="69"/>
  <c r="T279" i="69"/>
  <c r="V280" i="69"/>
  <c r="R282" i="69"/>
  <c r="T283" i="69"/>
  <c r="V284" i="69"/>
  <c r="R286" i="69"/>
  <c r="T287" i="69"/>
  <c r="V288" i="69"/>
  <c r="R290" i="69"/>
  <c r="T291" i="69"/>
  <c r="V292" i="69"/>
  <c r="R294" i="69"/>
  <c r="T295" i="69"/>
  <c r="V296" i="69"/>
  <c r="R298" i="69"/>
  <c r="T299" i="69"/>
  <c r="V300" i="69"/>
  <c r="R302" i="69"/>
  <c r="T303" i="69"/>
  <c r="P277" i="69"/>
  <c r="O284" i="69"/>
  <c r="O292" i="69"/>
  <c r="O300" i="69"/>
  <c r="N283" i="69"/>
  <c r="W295" i="69"/>
  <c r="Q286" i="69"/>
  <c r="N301" i="69"/>
  <c r="N278" i="69"/>
  <c r="N295" i="69"/>
  <c r="Q298" i="69"/>
  <c r="W277" i="69"/>
  <c r="Q290" i="69"/>
  <c r="W291" i="69"/>
  <c r="S278" i="69"/>
  <c r="U279" i="69"/>
  <c r="P281" i="69"/>
  <c r="S282" i="69"/>
  <c r="U283" i="69"/>
  <c r="P285" i="69"/>
  <c r="S286" i="69"/>
  <c r="U287" i="69"/>
  <c r="P289" i="69"/>
  <c r="S290" i="69"/>
  <c r="U291" i="69"/>
  <c r="P293" i="69"/>
  <c r="S294" i="69"/>
  <c r="U295" i="69"/>
  <c r="P297" i="69"/>
  <c r="S298" i="69"/>
  <c r="U299" i="69"/>
  <c r="P301" i="69"/>
  <c r="S302" i="69"/>
  <c r="U303" i="69"/>
  <c r="O277" i="69"/>
  <c r="O285" i="69"/>
  <c r="O293" i="69"/>
  <c r="O301" i="69"/>
  <c r="S100" i="69"/>
  <c r="O100" i="69"/>
  <c r="O92" i="69"/>
  <c r="O84" i="69"/>
  <c r="O76" i="69"/>
  <c r="P96" i="69"/>
  <c r="P88" i="69"/>
  <c r="P80" i="69"/>
  <c r="R99" i="69"/>
  <c r="R91" i="69"/>
  <c r="R83" i="69"/>
  <c r="R75" i="69"/>
  <c r="S94" i="69"/>
  <c r="S86" i="69"/>
  <c r="S78" i="69"/>
  <c r="U99" i="69"/>
  <c r="U94" i="69"/>
  <c r="V85" i="69"/>
  <c r="R141" i="69"/>
  <c r="U162" i="69"/>
  <c r="R156" i="69"/>
  <c r="V149" i="69"/>
  <c r="T143" i="69"/>
  <c r="O286" i="69"/>
  <c r="R301" i="69"/>
  <c r="V295" i="69"/>
  <c r="T290" i="69"/>
  <c r="R285" i="69"/>
  <c r="V279" i="69"/>
  <c r="N143" i="69"/>
  <c r="W283" i="69"/>
  <c r="W100" i="69"/>
  <c r="T98" i="69"/>
  <c r="Q151" i="69"/>
  <c r="N286" i="69"/>
  <c r="Q82" i="69"/>
  <c r="Q77" i="69"/>
  <c r="O99" i="69"/>
  <c r="O83" i="69"/>
  <c r="P87" i="69"/>
  <c r="R90" i="69"/>
  <c r="S93" i="69"/>
  <c r="S77" i="69"/>
  <c r="V83" i="69"/>
  <c r="V141" i="69"/>
  <c r="P149" i="69"/>
  <c r="R295" i="69"/>
  <c r="R279" i="69"/>
  <c r="V304" i="69"/>
  <c r="O304" i="69"/>
  <c r="O98" i="69"/>
  <c r="O90" i="69"/>
  <c r="O82" i="69"/>
  <c r="O74" i="69"/>
  <c r="P94" i="69"/>
  <c r="P86" i="69"/>
  <c r="P78" i="69"/>
  <c r="R97" i="69"/>
  <c r="R89" i="69"/>
  <c r="R81" i="69"/>
  <c r="S73" i="69"/>
  <c r="S92" i="69"/>
  <c r="S84" i="69"/>
  <c r="S76" i="69"/>
  <c r="U98" i="69"/>
  <c r="U92" i="69"/>
  <c r="V81" i="69"/>
  <c r="S167" i="69"/>
  <c r="P161" i="69"/>
  <c r="U154" i="69"/>
  <c r="R148" i="69"/>
  <c r="R142" i="69"/>
  <c r="O278" i="69"/>
  <c r="V299" i="69"/>
  <c r="T294" i="69"/>
  <c r="R289" i="69"/>
  <c r="V283" i="69"/>
  <c r="T278" i="69"/>
  <c r="Q142" i="69"/>
  <c r="Q279" i="69"/>
  <c r="T78" i="69"/>
  <c r="W94" i="69"/>
  <c r="O91" i="69"/>
  <c r="P95" i="69"/>
  <c r="R98" i="69"/>
  <c r="R82" i="69"/>
  <c r="S85" i="69"/>
  <c r="V93" i="69"/>
  <c r="S155" i="69"/>
  <c r="O282" i="69"/>
  <c r="V289" i="69"/>
  <c r="T284" i="69"/>
  <c r="O97" i="69"/>
  <c r="O89" i="69"/>
  <c r="O81" i="69"/>
  <c r="O73" i="69"/>
  <c r="P93" i="69"/>
  <c r="P85" i="69"/>
  <c r="P77" i="69"/>
  <c r="R96" i="69"/>
  <c r="R88" i="69"/>
  <c r="R80" i="69"/>
  <c r="S99" i="69"/>
  <c r="S91" i="69"/>
  <c r="S83" i="69"/>
  <c r="S75" i="69"/>
  <c r="V97" i="69"/>
  <c r="V91" i="69"/>
  <c r="V79" i="69"/>
  <c r="O163" i="69"/>
  <c r="T166" i="69"/>
  <c r="S160" i="69"/>
  <c r="V153" i="69"/>
  <c r="T147" i="69"/>
  <c r="S277" i="69"/>
  <c r="R299" i="69"/>
  <c r="V293" i="69"/>
  <c r="T288" i="69"/>
  <c r="R283" i="69"/>
  <c r="N149" i="69"/>
  <c r="Q156" i="69"/>
  <c r="W288" i="69"/>
  <c r="W74" i="69"/>
  <c r="T73" i="69"/>
  <c r="O75" i="69"/>
  <c r="P79" i="69"/>
  <c r="R74" i="69"/>
  <c r="V98" i="69"/>
  <c r="V161" i="69"/>
  <c r="V142" i="69"/>
  <c r="T300" i="69"/>
  <c r="T304" i="69"/>
  <c r="V100" i="69"/>
  <c r="O96" i="69"/>
  <c r="O88" i="69"/>
  <c r="O80" i="69"/>
  <c r="P73" i="69"/>
  <c r="P92" i="69"/>
  <c r="P84" i="69"/>
  <c r="P76" i="69"/>
  <c r="R95" i="69"/>
  <c r="R87" i="69"/>
  <c r="R79" i="69"/>
  <c r="S98" i="69"/>
  <c r="S90" i="69"/>
  <c r="S82" i="69"/>
  <c r="S74" i="69"/>
  <c r="U96" i="69"/>
  <c r="U91" i="69"/>
  <c r="V77" i="69"/>
  <c r="O158" i="69"/>
  <c r="U165" i="69"/>
  <c r="S159" i="69"/>
  <c r="P153" i="69"/>
  <c r="V146" i="69"/>
  <c r="O302" i="69"/>
  <c r="V303" i="69"/>
  <c r="T298" i="69"/>
  <c r="R293" i="69"/>
  <c r="V287" i="69"/>
  <c r="T282" i="69"/>
  <c r="N147" i="69"/>
  <c r="N288" i="69"/>
  <c r="Q301" i="69"/>
  <c r="N94" i="69"/>
  <c r="O311" i="69"/>
  <c r="W311" i="69"/>
  <c r="U312" i="69"/>
  <c r="S313" i="69"/>
  <c r="Q314" i="69"/>
  <c r="O315" i="69"/>
  <c r="W315" i="69"/>
  <c r="U316" i="69"/>
  <c r="S317" i="69"/>
  <c r="Q318" i="69"/>
  <c r="O319" i="69"/>
  <c r="W319" i="69"/>
  <c r="U320" i="69"/>
  <c r="S321" i="69"/>
  <c r="Q322" i="69"/>
  <c r="O323" i="69"/>
  <c r="W323" i="69"/>
  <c r="U324" i="69"/>
  <c r="S325" i="69"/>
  <c r="Q326" i="69"/>
  <c r="O327" i="69"/>
  <c r="W327" i="69"/>
  <c r="U328" i="69"/>
  <c r="S329" i="69"/>
  <c r="Q330" i="69"/>
  <c r="O331" i="69"/>
  <c r="W331" i="69"/>
  <c r="U332" i="69"/>
  <c r="S333" i="69"/>
  <c r="Q334" i="69"/>
  <c r="O335" i="69"/>
  <c r="W335" i="69"/>
  <c r="U336" i="69"/>
  <c r="S337" i="69"/>
  <c r="Q338" i="69"/>
  <c r="N338" i="69"/>
  <c r="N319" i="69"/>
  <c r="N327" i="69"/>
  <c r="N335" i="69"/>
  <c r="P311" i="69"/>
  <c r="X311" i="69"/>
  <c r="V312" i="69"/>
  <c r="T313" i="69"/>
  <c r="R314" i="69"/>
  <c r="P315" i="69"/>
  <c r="X315" i="69"/>
  <c r="V316" i="69"/>
  <c r="T317" i="69"/>
  <c r="R318" i="69"/>
  <c r="P319" i="69"/>
  <c r="X319" i="69"/>
  <c r="V320" i="69"/>
  <c r="T321" i="69"/>
  <c r="R322" i="69"/>
  <c r="P323" i="69"/>
  <c r="X323" i="69"/>
  <c r="V324" i="69"/>
  <c r="T325" i="69"/>
  <c r="R326" i="69"/>
  <c r="P327" i="69"/>
  <c r="X327" i="69"/>
  <c r="V328" i="69"/>
  <c r="T329" i="69"/>
  <c r="R330" i="69"/>
  <c r="P331" i="69"/>
  <c r="X331" i="69"/>
  <c r="V332" i="69"/>
  <c r="T333" i="69"/>
  <c r="R334" i="69"/>
  <c r="P335" i="69"/>
  <c r="X335" i="69"/>
  <c r="V336" i="69"/>
  <c r="T337" i="69"/>
  <c r="R338" i="69"/>
  <c r="N312" i="69"/>
  <c r="N320" i="69"/>
  <c r="N328" i="69"/>
  <c r="N336" i="69"/>
  <c r="Q311" i="69"/>
  <c r="O312" i="69"/>
  <c r="W312" i="69"/>
  <c r="U313" i="69"/>
  <c r="S314" i="69"/>
  <c r="Q315" i="69"/>
  <c r="O316" i="69"/>
  <c r="W316" i="69"/>
  <c r="U317" i="69"/>
  <c r="S318" i="69"/>
  <c r="Q319" i="69"/>
  <c r="O320" i="69"/>
  <c r="W320" i="69"/>
  <c r="U321" i="69"/>
  <c r="S322" i="69"/>
  <c r="Q323" i="69"/>
  <c r="O324" i="69"/>
  <c r="W324" i="69"/>
  <c r="U325" i="69"/>
  <c r="S326" i="69"/>
  <c r="Q327" i="69"/>
  <c r="O328" i="69"/>
  <c r="W328" i="69"/>
  <c r="U329" i="69"/>
  <c r="S330" i="69"/>
  <c r="Q331" i="69"/>
  <c r="O332" i="69"/>
  <c r="W332" i="69"/>
  <c r="U333" i="69"/>
  <c r="S334" i="69"/>
  <c r="Q335" i="69"/>
  <c r="O336" i="69"/>
  <c r="W336" i="69"/>
  <c r="U337" i="69"/>
  <c r="S338" i="69"/>
  <c r="N313" i="69"/>
  <c r="N321" i="69"/>
  <c r="N329" i="69"/>
  <c r="N337" i="69"/>
  <c r="R311" i="69"/>
  <c r="P312" i="69"/>
  <c r="X312" i="69"/>
  <c r="V313" i="69"/>
  <c r="T314" i="69"/>
  <c r="R315" i="69"/>
  <c r="P316" i="69"/>
  <c r="X316" i="69"/>
  <c r="V317" i="69"/>
  <c r="T318" i="69"/>
  <c r="R319" i="69"/>
  <c r="P320" i="69"/>
  <c r="X320" i="69"/>
  <c r="V321" i="69"/>
  <c r="T322" i="69"/>
  <c r="R323" i="69"/>
  <c r="P324" i="69"/>
  <c r="X324" i="69"/>
  <c r="V325" i="69"/>
  <c r="T326" i="69"/>
  <c r="R327" i="69"/>
  <c r="P328" i="69"/>
  <c r="X328" i="69"/>
  <c r="V329" i="69"/>
  <c r="T330" i="69"/>
  <c r="R331" i="69"/>
  <c r="P332" i="69"/>
  <c r="X332" i="69"/>
  <c r="V333" i="69"/>
  <c r="T334" i="69"/>
  <c r="R335" i="69"/>
  <c r="P336" i="69"/>
  <c r="X336" i="69"/>
  <c r="V337" i="69"/>
  <c r="T338" i="69"/>
  <c r="N314" i="69"/>
  <c r="N322" i="69"/>
  <c r="N330" i="69"/>
  <c r="N311" i="69"/>
  <c r="S311" i="69"/>
  <c r="Q312" i="69"/>
  <c r="O313" i="69"/>
  <c r="W313" i="69"/>
  <c r="U314" i="69"/>
  <c r="S315" i="69"/>
  <c r="Q316" i="69"/>
  <c r="O317" i="69"/>
  <c r="W317" i="69"/>
  <c r="U318" i="69"/>
  <c r="S319" i="69"/>
  <c r="Q320" i="69"/>
  <c r="O321" i="69"/>
  <c r="W321" i="69"/>
  <c r="U322" i="69"/>
  <c r="S323" i="69"/>
  <c r="Q324" i="69"/>
  <c r="O325" i="69"/>
  <c r="W325" i="69"/>
  <c r="U326" i="69"/>
  <c r="S327" i="69"/>
  <c r="Q328" i="69"/>
  <c r="O329" i="69"/>
  <c r="W329" i="69"/>
  <c r="U330" i="69"/>
  <c r="S331" i="69"/>
  <c r="Q332" i="69"/>
  <c r="O333" i="69"/>
  <c r="W333" i="69"/>
  <c r="U334" i="69"/>
  <c r="S335" i="69"/>
  <c r="Q336" i="69"/>
  <c r="O337" i="69"/>
  <c r="W337" i="69"/>
  <c r="U338" i="69"/>
  <c r="N315" i="69"/>
  <c r="N323" i="69"/>
  <c r="N331" i="69"/>
  <c r="T311" i="69"/>
  <c r="R312" i="69"/>
  <c r="P313" i="69"/>
  <c r="X313" i="69"/>
  <c r="V314" i="69"/>
  <c r="T315" i="69"/>
  <c r="R316" i="69"/>
  <c r="P317" i="69"/>
  <c r="X317" i="69"/>
  <c r="V318" i="69"/>
  <c r="T319" i="69"/>
  <c r="R320" i="69"/>
  <c r="P321" i="69"/>
  <c r="X321" i="69"/>
  <c r="V322" i="69"/>
  <c r="T323" i="69"/>
  <c r="R324" i="69"/>
  <c r="P325" i="69"/>
  <c r="X325" i="69"/>
  <c r="V326" i="69"/>
  <c r="T327" i="69"/>
  <c r="R328" i="69"/>
  <c r="P329" i="69"/>
  <c r="X329" i="69"/>
  <c r="V330" i="69"/>
  <c r="T331" i="69"/>
  <c r="R332" i="69"/>
  <c r="P333" i="69"/>
  <c r="X333" i="69"/>
  <c r="V334" i="69"/>
  <c r="T335" i="69"/>
  <c r="R336" i="69"/>
  <c r="P337" i="69"/>
  <c r="X337" i="69"/>
  <c r="V338" i="69"/>
  <c r="N316" i="69"/>
  <c r="N324" i="69"/>
  <c r="N332" i="69"/>
  <c r="U311" i="69"/>
  <c r="S312" i="69"/>
  <c r="Q313" i="69"/>
  <c r="O314" i="69"/>
  <c r="W314" i="69"/>
  <c r="U315" i="69"/>
  <c r="S316" i="69"/>
  <c r="Q317" i="69"/>
  <c r="O318" i="69"/>
  <c r="W318" i="69"/>
  <c r="U319" i="69"/>
  <c r="S320" i="69"/>
  <c r="Q321" i="69"/>
  <c r="O322" i="69"/>
  <c r="W322" i="69"/>
  <c r="U323" i="69"/>
  <c r="S324" i="69"/>
  <c r="Q325" i="69"/>
  <c r="O326" i="69"/>
  <c r="W326" i="69"/>
  <c r="U327" i="69"/>
  <c r="S328" i="69"/>
  <c r="Q329" i="69"/>
  <c r="O330" i="69"/>
  <c r="W330" i="69"/>
  <c r="U331" i="69"/>
  <c r="S332" i="69"/>
  <c r="Q333" i="69"/>
  <c r="O334" i="69"/>
  <c r="W334" i="69"/>
  <c r="U335" i="69"/>
  <c r="S336" i="69"/>
  <c r="Q337" i="69"/>
  <c r="O338" i="69"/>
  <c r="W338" i="69"/>
  <c r="N317" i="69"/>
  <c r="N325" i="69"/>
  <c r="N333" i="69"/>
  <c r="R317" i="69"/>
  <c r="V323" i="69"/>
  <c r="P330" i="69"/>
  <c r="T336" i="69"/>
  <c r="V311" i="69"/>
  <c r="P318" i="69"/>
  <c r="T324" i="69"/>
  <c r="X330" i="69"/>
  <c r="R337" i="69"/>
  <c r="T312" i="69"/>
  <c r="X318" i="69"/>
  <c r="R325" i="69"/>
  <c r="V331" i="69"/>
  <c r="P338" i="69"/>
  <c r="R313" i="69"/>
  <c r="V319" i="69"/>
  <c r="P326" i="69"/>
  <c r="T332" i="69"/>
  <c r="X338" i="69"/>
  <c r="P314" i="69"/>
  <c r="T320" i="69"/>
  <c r="X326" i="69"/>
  <c r="R333" i="69"/>
  <c r="N318" i="69"/>
  <c r="X314" i="69"/>
  <c r="R321" i="69"/>
  <c r="V327" i="69"/>
  <c r="P334" i="69"/>
  <c r="N326" i="69"/>
  <c r="V315" i="69"/>
  <c r="P322" i="69"/>
  <c r="T328" i="69"/>
  <c r="X334" i="69"/>
  <c r="N334" i="69"/>
  <c r="T316" i="69"/>
  <c r="X322" i="69"/>
  <c r="R329" i="69"/>
  <c r="V335" i="69"/>
  <c r="W262" i="69"/>
  <c r="N269" i="69"/>
  <c r="N246" i="69"/>
  <c r="W268" i="69"/>
  <c r="Q251" i="69"/>
  <c r="O266" i="69"/>
  <c r="O256" i="69"/>
  <c r="O246" i="69"/>
  <c r="V243" i="69"/>
  <c r="T268" i="69"/>
  <c r="U266" i="69"/>
  <c r="T264" i="69"/>
  <c r="P263" i="69"/>
  <c r="T261" i="69"/>
  <c r="R260" i="69"/>
  <c r="R258" i="69"/>
  <c r="S256" i="69"/>
  <c r="V254" i="69"/>
  <c r="R253" i="69"/>
  <c r="T251" i="69"/>
  <c r="U249" i="69"/>
  <c r="P248" i="69"/>
  <c r="R246" i="69"/>
  <c r="R244" i="69"/>
  <c r="W249" i="69"/>
  <c r="N270" i="69"/>
  <c r="W263" i="69"/>
  <c r="Q244" i="69"/>
  <c r="Q266" i="69"/>
  <c r="N250" i="69"/>
  <c r="N252" i="69"/>
  <c r="Q265" i="69"/>
  <c r="N245" i="69"/>
  <c r="W260" i="69"/>
  <c r="O265" i="69"/>
  <c r="O255" i="69"/>
  <c r="O245" i="69"/>
  <c r="V269" i="69"/>
  <c r="S268" i="69"/>
  <c r="S266" i="69"/>
  <c r="S264" i="69"/>
  <c r="V262" i="69"/>
  <c r="S261" i="69"/>
  <c r="P260" i="69"/>
  <c r="P258" i="69"/>
  <c r="R256" i="69"/>
  <c r="T254" i="69"/>
  <c r="V252" i="69"/>
  <c r="S251" i="69"/>
  <c r="T249" i="69"/>
  <c r="V247" i="69"/>
  <c r="P246" i="69"/>
  <c r="P244" i="69"/>
  <c r="W256" i="69"/>
  <c r="Q263" i="69"/>
  <c r="W255" i="69"/>
  <c r="N258" i="69"/>
  <c r="Q258" i="69"/>
  <c r="N263" i="69"/>
  <c r="Q243" i="69"/>
  <c r="Q245" i="69"/>
  <c r="W250" i="69"/>
  <c r="Q249" i="69"/>
  <c r="O264" i="69"/>
  <c r="O253" i="69"/>
  <c r="O244" i="69"/>
  <c r="U269" i="69"/>
  <c r="R268" i="69"/>
  <c r="V265" i="69"/>
  <c r="R264" i="69"/>
  <c r="U262" i="69"/>
  <c r="R261" i="69"/>
  <c r="V259" i="69"/>
  <c r="V257" i="69"/>
  <c r="P256" i="69"/>
  <c r="R254" i="69"/>
  <c r="U252" i="69"/>
  <c r="R251" i="69"/>
  <c r="S249" i="69"/>
  <c r="U247" i="69"/>
  <c r="V245" i="69"/>
  <c r="N264" i="69"/>
  <c r="Q247" i="69"/>
  <c r="W247" i="69"/>
  <c r="W269" i="69"/>
  <c r="Q250" i="69"/>
  <c r="Q246" i="69"/>
  <c r="W252" i="69"/>
  <c r="W254" i="69"/>
  <c r="Q270" i="69"/>
  <c r="N254" i="69"/>
  <c r="O262" i="69"/>
  <c r="O252" i="69"/>
  <c r="O243" i="69"/>
  <c r="T269" i="69"/>
  <c r="P268" i="69"/>
  <c r="U265" i="69"/>
  <c r="V263" i="69"/>
  <c r="T262" i="69"/>
  <c r="P261" i="69"/>
  <c r="U259" i="69"/>
  <c r="U257" i="69"/>
  <c r="V255" i="69"/>
  <c r="P254" i="69"/>
  <c r="T252" i="69"/>
  <c r="P251" i="69"/>
  <c r="R249" i="69"/>
  <c r="S247" i="69"/>
  <c r="U245" i="69"/>
  <c r="Q255" i="69"/>
  <c r="N256" i="69"/>
  <c r="N253" i="69"/>
  <c r="N267" i="69"/>
  <c r="W261" i="69"/>
  <c r="N243" i="69"/>
  <c r="W265" i="69"/>
  <c r="Q267" i="69"/>
  <c r="Q269" i="69"/>
  <c r="Q254" i="69"/>
  <c r="O260" i="69"/>
  <c r="O251" i="69"/>
  <c r="P243" i="69"/>
  <c r="R269" i="69"/>
  <c r="V267" i="69"/>
  <c r="T265" i="69"/>
  <c r="U263" i="69"/>
  <c r="S262" i="69"/>
  <c r="V260" i="69"/>
  <c r="S259" i="69"/>
  <c r="S257" i="69"/>
  <c r="U255" i="69"/>
  <c r="V253" i="69"/>
  <c r="S252" i="69"/>
  <c r="U250" i="69"/>
  <c r="P249" i="69"/>
  <c r="R247" i="69"/>
  <c r="S245" i="69"/>
  <c r="Q262" i="69"/>
  <c r="W259" i="69"/>
  <c r="W264" i="69"/>
  <c r="N251" i="69"/>
  <c r="W253" i="69"/>
  <c r="W257" i="69"/>
  <c r="N247" i="69"/>
  <c r="N257" i="69"/>
  <c r="N259" i="69"/>
  <c r="Q261" i="69"/>
  <c r="O269" i="69"/>
  <c r="O259" i="69"/>
  <c r="O250" i="69"/>
  <c r="R243" i="69"/>
  <c r="P269" i="69"/>
  <c r="T267" i="69"/>
  <c r="R265" i="69"/>
  <c r="T263" i="69"/>
  <c r="R262" i="69"/>
  <c r="U260" i="69"/>
  <c r="P259" i="69"/>
  <c r="P257" i="69"/>
  <c r="S255" i="69"/>
  <c r="U253" i="69"/>
  <c r="R252" i="69"/>
  <c r="T250" i="69"/>
  <c r="V248" i="69"/>
  <c r="P247" i="69"/>
  <c r="V244" i="69"/>
  <c r="W267" i="69"/>
  <c r="W243" i="69"/>
  <c r="W248" i="69"/>
  <c r="Q268" i="69"/>
  <c r="W245" i="69"/>
  <c r="N268" i="69"/>
  <c r="W251" i="69"/>
  <c r="W244" i="69"/>
  <c r="W246" i="69"/>
  <c r="W270" i="69"/>
  <c r="O268" i="69"/>
  <c r="O258" i="69"/>
  <c r="O248" i="69"/>
  <c r="S243" i="69"/>
  <c r="V268" i="69"/>
  <c r="R267" i="69"/>
  <c r="P265" i="69"/>
  <c r="S263" i="69"/>
  <c r="V261" i="69"/>
  <c r="T260" i="69"/>
  <c r="V258" i="69"/>
  <c r="V256" i="69"/>
  <c r="R255" i="69"/>
  <c r="T253" i="69"/>
  <c r="P252" i="69"/>
  <c r="S250" i="69"/>
  <c r="T248" i="69"/>
  <c r="V246" i="69"/>
  <c r="T244" i="69"/>
  <c r="W258" i="69"/>
  <c r="N255" i="69"/>
  <c r="N260" i="69"/>
  <c r="Q260" i="69"/>
  <c r="N265" i="69"/>
  <c r="L32" i="91"/>
  <c r="L32" i="69"/>
  <c r="L372" i="68"/>
  <c r="X335" i="80"/>
  <c r="X327" i="80"/>
  <c r="X319" i="80"/>
  <c r="X311" i="80"/>
  <c r="X334" i="80"/>
  <c r="X326" i="80"/>
  <c r="X318" i="80"/>
  <c r="X333" i="80"/>
  <c r="X325" i="80"/>
  <c r="X317" i="80"/>
  <c r="X332" i="80"/>
  <c r="X324" i="80"/>
  <c r="X316" i="80"/>
  <c r="X331" i="80"/>
  <c r="X323" i="80"/>
  <c r="X315" i="80"/>
  <c r="X312" i="80"/>
  <c r="X330" i="80"/>
  <c r="X322" i="80"/>
  <c r="X314" i="80"/>
  <c r="X320" i="80"/>
  <c r="X337" i="80"/>
  <c r="X329" i="80"/>
  <c r="X321" i="80"/>
  <c r="X313" i="80"/>
  <c r="X328" i="80"/>
  <c r="X336" i="80"/>
  <c r="S39" i="80"/>
  <c r="V64" i="80"/>
  <c r="P63" i="80"/>
  <c r="V61" i="80"/>
  <c r="P60" i="80"/>
  <c r="S58" i="80"/>
  <c r="P57" i="80"/>
  <c r="V55" i="80"/>
  <c r="R54" i="80"/>
  <c r="V52" i="80"/>
  <c r="R51" i="80"/>
  <c r="U49" i="80"/>
  <c r="R48" i="80"/>
  <c r="O47" i="80"/>
  <c r="S45" i="80"/>
  <c r="V43" i="80"/>
  <c r="P42" i="80"/>
  <c r="V40" i="80"/>
  <c r="O277" i="80"/>
  <c r="U303" i="80"/>
  <c r="T302" i="80"/>
  <c r="S301" i="80"/>
  <c r="R300" i="80"/>
  <c r="P299" i="80"/>
  <c r="O298" i="80"/>
  <c r="V296" i="80"/>
  <c r="U295" i="80"/>
  <c r="T294" i="80"/>
  <c r="S293" i="80"/>
  <c r="R292" i="80"/>
  <c r="P291" i="80"/>
  <c r="O290" i="80"/>
  <c r="V288" i="80"/>
  <c r="U287" i="80"/>
  <c r="T286" i="80"/>
  <c r="S285" i="80"/>
  <c r="R284" i="80"/>
  <c r="P283" i="80"/>
  <c r="O282" i="80"/>
  <c r="V280" i="80"/>
  <c r="U279" i="80"/>
  <c r="T278" i="80"/>
  <c r="N278" i="80"/>
  <c r="W281" i="80"/>
  <c r="Q282" i="80"/>
  <c r="N288" i="80"/>
  <c r="W291" i="80"/>
  <c r="N293" i="80"/>
  <c r="W301" i="80"/>
  <c r="W294" i="80"/>
  <c r="Q285" i="80"/>
  <c r="N282" i="80"/>
  <c r="W304" i="80"/>
  <c r="N64" i="80"/>
  <c r="N50" i="80"/>
  <c r="N48" i="80"/>
  <c r="N42" i="80"/>
  <c r="T63" i="80"/>
  <c r="W59" i="80"/>
  <c r="W50" i="80"/>
  <c r="T60" i="80"/>
  <c r="Q39" i="80"/>
  <c r="Q54" i="80"/>
  <c r="N44" i="80"/>
  <c r="W47" i="80"/>
  <c r="T65" i="80"/>
  <c r="Q44" i="80"/>
  <c r="Q48" i="80"/>
  <c r="O117" i="80"/>
  <c r="V39" i="80"/>
  <c r="R64" i="80"/>
  <c r="V62" i="80"/>
  <c r="S61" i="80"/>
  <c r="V59" i="80"/>
  <c r="P58" i="80"/>
  <c r="V56" i="80"/>
  <c r="S55" i="80"/>
  <c r="O54" i="80"/>
  <c r="S52" i="80"/>
  <c r="O51" i="80"/>
  <c r="R49" i="80"/>
  <c r="O48" i="80"/>
  <c r="U46" i="80"/>
  <c r="P45" i="80"/>
  <c r="R43" i="80"/>
  <c r="V41" i="80"/>
  <c r="S40" i="80"/>
  <c r="R277" i="80"/>
  <c r="S303" i="80"/>
  <c r="R302" i="80"/>
  <c r="P301" i="80"/>
  <c r="O300" i="80"/>
  <c r="V298" i="80"/>
  <c r="U297" i="80"/>
  <c r="T296" i="80"/>
  <c r="S295" i="80"/>
  <c r="R294" i="80"/>
  <c r="P293" i="80"/>
  <c r="O292" i="80"/>
  <c r="V290" i="80"/>
  <c r="U289" i="80"/>
  <c r="T288" i="80"/>
  <c r="S287" i="80"/>
  <c r="R286" i="80"/>
  <c r="P285" i="80"/>
  <c r="O284" i="80"/>
  <c r="V282" i="80"/>
  <c r="U281" i="80"/>
  <c r="T280" i="80"/>
  <c r="S279" i="80"/>
  <c r="R278" i="80"/>
  <c r="W297" i="80"/>
  <c r="N296" i="80"/>
  <c r="N277" i="80"/>
  <c r="Q288" i="80"/>
  <c r="N302" i="80"/>
  <c r="W277" i="80"/>
  <c r="N292" i="80"/>
  <c r="W302" i="80"/>
  <c r="Q293" i="80"/>
  <c r="W280" i="80"/>
  <c r="N63" i="80"/>
  <c r="W53" i="80"/>
  <c r="T46" i="80"/>
  <c r="T56" i="80"/>
  <c r="W52" i="80"/>
  <c r="Q49" i="80"/>
  <c r="Q40" i="80"/>
  <c r="Q55" i="80"/>
  <c r="N53" i="80"/>
  <c r="W48" i="80"/>
  <c r="W63" i="80"/>
  <c r="T42" i="80"/>
  <c r="Q60" i="80"/>
  <c r="P61" i="80"/>
  <c r="P39" i="80"/>
  <c r="T118" i="80"/>
  <c r="V65" i="80"/>
  <c r="P64" i="80"/>
  <c r="U62" i="80"/>
  <c r="R61" i="80"/>
  <c r="U59" i="80"/>
  <c r="O58" i="80"/>
  <c r="U56" i="80"/>
  <c r="R55" i="80"/>
  <c r="V53" i="80"/>
  <c r="P52" i="80"/>
  <c r="V50" i="80"/>
  <c r="P49" i="80"/>
  <c r="V47" i="80"/>
  <c r="S46" i="80"/>
  <c r="O45" i="80"/>
  <c r="P43" i="80"/>
  <c r="U41" i="80"/>
  <c r="R40" i="80"/>
  <c r="S277" i="80"/>
  <c r="R303" i="80"/>
  <c r="P302" i="80"/>
  <c r="O301" i="80"/>
  <c r="V299" i="80"/>
  <c r="U298" i="80"/>
  <c r="T297" i="80"/>
  <c r="S296" i="80"/>
  <c r="R295" i="80"/>
  <c r="P294" i="80"/>
  <c r="O293" i="80"/>
  <c r="V291" i="80"/>
  <c r="U290" i="80"/>
  <c r="T289" i="80"/>
  <c r="S288" i="80"/>
  <c r="R287" i="80"/>
  <c r="P286" i="80"/>
  <c r="O285" i="80"/>
  <c r="V283" i="80"/>
  <c r="U282" i="80"/>
  <c r="T281" i="80"/>
  <c r="S280" i="80"/>
  <c r="R279" i="80"/>
  <c r="P278" i="80"/>
  <c r="W283" i="80"/>
  <c r="Q296" i="80"/>
  <c r="N289" i="80"/>
  <c r="W298" i="80"/>
  <c r="N286" i="80"/>
  <c r="Q283" i="80"/>
  <c r="N284" i="80"/>
  <c r="N299" i="80"/>
  <c r="W295" i="80"/>
  <c r="Q286" i="80"/>
  <c r="Q59" i="80"/>
  <c r="Q43" i="80"/>
  <c r="N47" i="80"/>
  <c r="Q51" i="80"/>
  <c r="T47" i="80"/>
  <c r="W43" i="80"/>
  <c r="N62" i="80"/>
  <c r="T52" i="80"/>
  <c r="N45" i="80"/>
  <c r="Q46" i="80"/>
  <c r="Q61" i="80"/>
  <c r="W39" i="80"/>
  <c r="T57" i="80"/>
  <c r="P118" i="80"/>
  <c r="P110" i="80"/>
  <c r="R196" i="80"/>
  <c r="S65" i="80"/>
  <c r="O64" i="80"/>
  <c r="S62" i="80"/>
  <c r="O61" i="80"/>
  <c r="S59" i="80"/>
  <c r="V57" i="80"/>
  <c r="S56" i="80"/>
  <c r="O55" i="80"/>
  <c r="U53" i="80"/>
  <c r="O52" i="80"/>
  <c r="U50" i="80"/>
  <c r="O49" i="80"/>
  <c r="U47" i="80"/>
  <c r="R46" i="80"/>
  <c r="V44" i="80"/>
  <c r="O43" i="80"/>
  <c r="S41" i="80"/>
  <c r="P40" i="80"/>
  <c r="T277" i="80"/>
  <c r="P303" i="80"/>
  <c r="O302" i="80"/>
  <c r="V300" i="80"/>
  <c r="U299" i="80"/>
  <c r="T298" i="80"/>
  <c r="S297" i="80"/>
  <c r="R296" i="80"/>
  <c r="P295" i="80"/>
  <c r="O294" i="80"/>
  <c r="V292" i="80"/>
  <c r="U291" i="80"/>
  <c r="T290" i="80"/>
  <c r="S289" i="80"/>
  <c r="R288" i="80"/>
  <c r="P287" i="80"/>
  <c r="O286" i="80"/>
  <c r="V284" i="80"/>
  <c r="U283" i="80"/>
  <c r="T282" i="80"/>
  <c r="S281" i="80"/>
  <c r="R280" i="80"/>
  <c r="P279" i="80"/>
  <c r="O278" i="80"/>
  <c r="Q298" i="80"/>
  <c r="N295" i="80"/>
  <c r="Q279" i="80"/>
  <c r="Q304" i="80"/>
  <c r="W284" i="80"/>
  <c r="W285" i="80"/>
  <c r="W278" i="80"/>
  <c r="N291" i="80"/>
  <c r="Q301" i="80"/>
  <c r="W288" i="80"/>
  <c r="T62" i="80"/>
  <c r="Q66" i="80"/>
  <c r="N49" i="80"/>
  <c r="Q64" i="80"/>
  <c r="W45" i="80"/>
  <c r="Q42" i="80"/>
  <c r="N55" i="80"/>
  <c r="N54" i="80"/>
  <c r="W49" i="80"/>
  <c r="W64" i="80"/>
  <c r="T43" i="80"/>
  <c r="T58" i="80"/>
  <c r="N39" i="80"/>
  <c r="W54" i="80"/>
  <c r="R65" i="80"/>
  <c r="U63" i="80"/>
  <c r="R62" i="80"/>
  <c r="V60" i="80"/>
  <c r="R59" i="80"/>
  <c r="U57" i="80"/>
  <c r="R56" i="80"/>
  <c r="V54" i="80"/>
  <c r="S53" i="80"/>
  <c r="V51" i="80"/>
  <c r="R50" i="80"/>
  <c r="V48" i="80"/>
  <c r="S47" i="80"/>
  <c r="P46" i="80"/>
  <c r="U44" i="80"/>
  <c r="U42" i="80"/>
  <c r="R41" i="80"/>
  <c r="O40" i="80"/>
  <c r="U277" i="80"/>
  <c r="O303" i="80"/>
  <c r="V301" i="80"/>
  <c r="U300" i="80"/>
  <c r="T299" i="80"/>
  <c r="S298" i="80"/>
  <c r="R297" i="80"/>
  <c r="P296" i="80"/>
  <c r="O295" i="80"/>
  <c r="V293" i="80"/>
  <c r="U292" i="80"/>
  <c r="T291" i="80"/>
  <c r="S290" i="80"/>
  <c r="R289" i="80"/>
  <c r="P288" i="80"/>
  <c r="O287" i="80"/>
  <c r="V285" i="80"/>
  <c r="U284" i="80"/>
  <c r="T283" i="80"/>
  <c r="S282" i="80"/>
  <c r="R281" i="80"/>
  <c r="P280" i="80"/>
  <c r="O279" i="80"/>
  <c r="N281" i="80"/>
  <c r="Q287" i="80"/>
  <c r="Q289" i="80"/>
  <c r="W289" i="80"/>
  <c r="N303" i="80"/>
  <c r="Q290" i="80"/>
  <c r="Q291" i="80"/>
  <c r="Q284" i="80"/>
  <c r="N283" i="80"/>
  <c r="W303" i="80"/>
  <c r="Q294" i="80"/>
  <c r="N66" i="80"/>
  <c r="W44" i="80"/>
  <c r="W60" i="80"/>
  <c r="T53" i="80"/>
  <c r="T40" i="80"/>
  <c r="N56" i="80"/>
  <c r="W66" i="80"/>
  <c r="N46" i="80"/>
  <c r="Q47" i="80"/>
  <c r="Q62" i="80"/>
  <c r="W40" i="80"/>
  <c r="W55" i="80"/>
  <c r="N59" i="80"/>
  <c r="Q52" i="80"/>
  <c r="P44" i="80"/>
  <c r="S111" i="80"/>
  <c r="P65" i="80"/>
  <c r="S63" i="80"/>
  <c r="P62" i="80"/>
  <c r="U60" i="80"/>
  <c r="P59" i="80"/>
  <c r="S57" i="80"/>
  <c r="P56" i="80"/>
  <c r="U54" i="80"/>
  <c r="R53" i="80"/>
  <c r="U51" i="80"/>
  <c r="P50" i="80"/>
  <c r="U48" i="80"/>
  <c r="R47" i="80"/>
  <c r="V45" i="80"/>
  <c r="S44" i="80"/>
  <c r="S42" i="80"/>
  <c r="P41" i="80"/>
  <c r="V277" i="80"/>
  <c r="V302" i="80"/>
  <c r="U301" i="80"/>
  <c r="T300" i="80"/>
  <c r="S299" i="80"/>
  <c r="R298" i="80"/>
  <c r="P297" i="80"/>
  <c r="O296" i="80"/>
  <c r="V294" i="80"/>
  <c r="U293" i="80"/>
  <c r="T292" i="80"/>
  <c r="S291" i="80"/>
  <c r="R290" i="80"/>
  <c r="P289" i="80"/>
  <c r="O288" i="80"/>
  <c r="V286" i="80"/>
  <c r="U285" i="80"/>
  <c r="T284" i="80"/>
  <c r="S283" i="80"/>
  <c r="R282" i="80"/>
  <c r="P281" i="80"/>
  <c r="O280" i="80"/>
  <c r="V278" i="80"/>
  <c r="N280" i="80"/>
  <c r="Q280" i="80"/>
  <c r="W299" i="80"/>
  <c r="Q295" i="80"/>
  <c r="N287" i="80"/>
  <c r="W300" i="80"/>
  <c r="W293" i="80"/>
  <c r="W286" i="80"/>
  <c r="Q277" i="80"/>
  <c r="N298" i="80"/>
  <c r="W296" i="80"/>
  <c r="N65" i="80"/>
  <c r="W51" i="80"/>
  <c r="Q50" i="80"/>
  <c r="W42" i="80"/>
  <c r="N57" i="80"/>
  <c r="N40" i="80"/>
  <c r="T61" i="80"/>
  <c r="W65" i="80"/>
  <c r="T44" i="80"/>
  <c r="T59" i="80"/>
  <c r="N60" i="80"/>
  <c r="Q53" i="80"/>
  <c r="N51" i="80"/>
  <c r="T49" i="80"/>
  <c r="T48" i="80"/>
  <c r="V63" i="80"/>
  <c r="R39" i="80"/>
  <c r="O65" i="80"/>
  <c r="R63" i="80"/>
  <c r="O62" i="80"/>
  <c r="S60" i="80"/>
  <c r="V58" i="80"/>
  <c r="R57" i="80"/>
  <c r="O56" i="80"/>
  <c r="S54" i="80"/>
  <c r="P53" i="80"/>
  <c r="S51" i="80"/>
  <c r="O50" i="80"/>
  <c r="S48" i="80"/>
  <c r="P47" i="80"/>
  <c r="U45" i="80"/>
  <c r="O44" i="80"/>
  <c r="R42" i="80"/>
  <c r="O41" i="80"/>
  <c r="V303" i="80"/>
  <c r="U302" i="80"/>
  <c r="T301" i="80"/>
  <c r="S300" i="80"/>
  <c r="R299" i="80"/>
  <c r="P298" i="80"/>
  <c r="O297" i="80"/>
  <c r="V295" i="80"/>
  <c r="U294" i="80"/>
  <c r="T293" i="80"/>
  <c r="S292" i="80"/>
  <c r="R291" i="80"/>
  <c r="P290" i="80"/>
  <c r="O289" i="80"/>
  <c r="V287" i="80"/>
  <c r="U286" i="80"/>
  <c r="T285" i="80"/>
  <c r="S284" i="80"/>
  <c r="R283" i="80"/>
  <c r="P282" i="80"/>
  <c r="O281" i="80"/>
  <c r="V279" i="80"/>
  <c r="U278" i="80"/>
  <c r="N279" i="80"/>
  <c r="N297" i="80"/>
  <c r="N294" i="80"/>
  <c r="N304" i="80"/>
  <c r="Q281" i="80"/>
  <c r="N301" i="80"/>
  <c r="Q299" i="80"/>
  <c r="Q292" i="80"/>
  <c r="W279" i="80"/>
  <c r="N290" i="80"/>
  <c r="T55" i="80"/>
  <c r="W58" i="80"/>
  <c r="T39" i="80"/>
  <c r="N58" i="80"/>
  <c r="N41" i="80"/>
  <c r="Q65" i="80"/>
  <c r="Q56" i="80"/>
  <c r="Q63" i="80"/>
  <c r="W41" i="80"/>
  <c r="W56" i="80"/>
  <c r="N52" i="80"/>
  <c r="T50" i="80"/>
  <c r="N43" i="80"/>
  <c r="U58" i="80"/>
  <c r="P200" i="80"/>
  <c r="X298" i="80"/>
  <c r="L297" i="81"/>
  <c r="X291" i="80"/>
  <c r="L290" i="81"/>
  <c r="X284" i="80"/>
  <c r="L283" i="81"/>
  <c r="L277" i="81"/>
  <c r="X278" i="80"/>
  <c r="L303" i="81"/>
  <c r="X304" i="80"/>
  <c r="X290" i="80"/>
  <c r="L289" i="81"/>
  <c r="X283" i="80"/>
  <c r="L282" i="81"/>
  <c r="L276" i="81"/>
  <c r="X277" i="80"/>
  <c r="L301" i="81"/>
  <c r="X302" i="80"/>
  <c r="L296" i="81"/>
  <c r="X297" i="80"/>
  <c r="X282" i="80"/>
  <c r="L281" i="81"/>
  <c r="L295" i="81"/>
  <c r="X296" i="80"/>
  <c r="L288" i="81"/>
  <c r="X289" i="80"/>
  <c r="L302" i="81"/>
  <c r="X303" i="80"/>
  <c r="L294" i="81"/>
  <c r="X295" i="80"/>
  <c r="L287" i="81"/>
  <c r="X288" i="80"/>
  <c r="L300" i="81"/>
  <c r="X301" i="80"/>
  <c r="L293" i="81"/>
  <c r="X294" i="80"/>
  <c r="L286" i="81"/>
  <c r="X287" i="80"/>
  <c r="L280" i="81"/>
  <c r="X281" i="80"/>
  <c r="X300" i="80"/>
  <c r="L299" i="81"/>
  <c r="L292" i="81"/>
  <c r="X293" i="80"/>
  <c r="L285" i="81"/>
  <c r="X286" i="80"/>
  <c r="L279" i="81"/>
  <c r="X280" i="80"/>
  <c r="X299" i="80"/>
  <c r="L298" i="81"/>
  <c r="X292" i="80"/>
  <c r="L291" i="81"/>
  <c r="L284" i="81"/>
  <c r="X285" i="80"/>
  <c r="L278" i="81"/>
  <c r="X279" i="80"/>
  <c r="D260" i="81"/>
  <c r="G267" i="81"/>
  <c r="I263" i="81"/>
  <c r="D244" i="81"/>
  <c r="G265" i="81"/>
  <c r="G257" i="81"/>
  <c r="C262" i="81"/>
  <c r="F261" i="81"/>
  <c r="C254" i="81"/>
  <c r="D258" i="81"/>
  <c r="F267" i="81"/>
  <c r="L268" i="81"/>
  <c r="X261" i="80"/>
  <c r="L260" i="81"/>
  <c r="L242" i="81"/>
  <c r="X243" i="80"/>
  <c r="X268" i="80"/>
  <c r="L267" i="81"/>
  <c r="L250" i="81"/>
  <c r="X251" i="80"/>
  <c r="X247" i="80"/>
  <c r="L246" i="81"/>
  <c r="L266" i="81"/>
  <c r="X267" i="80"/>
  <c r="X250" i="80"/>
  <c r="L249" i="81"/>
  <c r="X258" i="80"/>
  <c r="L257" i="81"/>
  <c r="X249" i="80"/>
  <c r="L248" i="81"/>
  <c r="L265" i="81"/>
  <c r="X257" i="80"/>
  <c r="L256" i="81"/>
  <c r="X248" i="80"/>
  <c r="L247" i="81"/>
  <c r="X252" i="80"/>
  <c r="L251" i="81"/>
  <c r="L264" i="81"/>
  <c r="X256" i="80"/>
  <c r="L255" i="81"/>
  <c r="X246" i="80"/>
  <c r="L245" i="81"/>
  <c r="X264" i="80"/>
  <c r="L263" i="81"/>
  <c r="L253" i="81"/>
  <c r="X245" i="80"/>
  <c r="L244" i="81"/>
  <c r="X262" i="80"/>
  <c r="L261" i="81"/>
  <c r="X253" i="80"/>
  <c r="L252" i="81"/>
  <c r="L243" i="81"/>
  <c r="G251" i="81"/>
  <c r="H244" i="81"/>
  <c r="L259" i="80"/>
  <c r="L260" i="80"/>
  <c r="F210" i="81"/>
  <c r="C249" i="81"/>
  <c r="L270" i="80"/>
  <c r="G226" i="81"/>
  <c r="L255" i="80"/>
  <c r="L263" i="80"/>
  <c r="L228" i="81"/>
  <c r="X232" i="80"/>
  <c r="L231" i="81"/>
  <c r="X224" i="80"/>
  <c r="L223" i="81"/>
  <c r="L216" i="81"/>
  <c r="X217" i="80"/>
  <c r="L208" i="81"/>
  <c r="X209" i="80"/>
  <c r="L235" i="81"/>
  <c r="X236" i="80"/>
  <c r="X231" i="80"/>
  <c r="L230" i="81"/>
  <c r="X223" i="80"/>
  <c r="L222" i="81"/>
  <c r="X216" i="80"/>
  <c r="L215" i="81"/>
  <c r="X230" i="80"/>
  <c r="L229" i="81"/>
  <c r="X222" i="80"/>
  <c r="L221" i="81"/>
  <c r="X215" i="80"/>
  <c r="L214" i="81"/>
  <c r="X214" i="80"/>
  <c r="L213" i="81"/>
  <c r="L234" i="81"/>
  <c r="X235" i="80"/>
  <c r="L227" i="81"/>
  <c r="X228" i="80"/>
  <c r="L233" i="81"/>
  <c r="X234" i="80"/>
  <c r="L226" i="81"/>
  <c r="X227" i="80"/>
  <c r="L219" i="81"/>
  <c r="X220" i="80"/>
  <c r="L211" i="81"/>
  <c r="X212" i="80"/>
  <c r="L225" i="81"/>
  <c r="X226" i="80"/>
  <c r="L218" i="81"/>
  <c r="X219" i="80"/>
  <c r="L210" i="81"/>
  <c r="X211" i="80"/>
  <c r="L232" i="81"/>
  <c r="X233" i="80"/>
  <c r="L224" i="81"/>
  <c r="X225" i="80"/>
  <c r="L217" i="81"/>
  <c r="X218" i="80"/>
  <c r="L209" i="81"/>
  <c r="X210" i="80"/>
  <c r="L213" i="80"/>
  <c r="L178" i="81" s="1"/>
  <c r="L221" i="80"/>
  <c r="X229" i="80"/>
  <c r="D179" i="81"/>
  <c r="G234" i="81"/>
  <c r="O236" i="80"/>
  <c r="I183" i="81"/>
  <c r="C233" i="81"/>
  <c r="H195" i="81"/>
  <c r="C200" i="81"/>
  <c r="G192" i="81"/>
  <c r="X198" i="80"/>
  <c r="L197" i="81"/>
  <c r="X192" i="80"/>
  <c r="L191" i="81"/>
  <c r="X185" i="80"/>
  <c r="L184" i="81"/>
  <c r="X179" i="80"/>
  <c r="L190" i="81"/>
  <c r="X191" i="80"/>
  <c r="X184" i="80"/>
  <c r="L183" i="81"/>
  <c r="X178" i="80"/>
  <c r="L177" i="81"/>
  <c r="X197" i="80"/>
  <c r="L196" i="81"/>
  <c r="X190" i="80"/>
  <c r="L189" i="81"/>
  <c r="L182" i="81"/>
  <c r="X183" i="80"/>
  <c r="X177" i="80"/>
  <c r="L176" i="81"/>
  <c r="X189" i="80"/>
  <c r="L188" i="81"/>
  <c r="X182" i="80"/>
  <c r="L181" i="81"/>
  <c r="X176" i="80"/>
  <c r="L175" i="81"/>
  <c r="X196" i="80"/>
  <c r="L195" i="81"/>
  <c r="X188" i="80"/>
  <c r="L187" i="81"/>
  <c r="L174" i="81"/>
  <c r="X175" i="80"/>
  <c r="X202" i="80"/>
  <c r="L201" i="81"/>
  <c r="X200" i="80"/>
  <c r="L199" i="81"/>
  <c r="X195" i="80"/>
  <c r="L194" i="81"/>
  <c r="X187" i="80"/>
  <c r="L186" i="81"/>
  <c r="X194" i="80"/>
  <c r="L193" i="81"/>
  <c r="X186" i="80"/>
  <c r="L185" i="81"/>
  <c r="X181" i="80"/>
  <c r="L180" i="81"/>
  <c r="L198" i="81"/>
  <c r="X199" i="80"/>
  <c r="X193" i="80"/>
  <c r="L192" i="81"/>
  <c r="X180" i="80"/>
  <c r="L179" i="81"/>
  <c r="C199" i="81"/>
  <c r="C192" i="81"/>
  <c r="G156" i="81"/>
  <c r="I154" i="81"/>
  <c r="C162" i="81"/>
  <c r="L201" i="80"/>
  <c r="L158" i="81"/>
  <c r="X159" i="80"/>
  <c r="L150" i="81"/>
  <c r="X151" i="80"/>
  <c r="L142" i="81"/>
  <c r="X143" i="80"/>
  <c r="L166" i="81"/>
  <c r="X167" i="80"/>
  <c r="L157" i="81"/>
  <c r="X158" i="80"/>
  <c r="L149" i="81"/>
  <c r="X150" i="80"/>
  <c r="L141" i="81"/>
  <c r="X142" i="80"/>
  <c r="X146" i="80"/>
  <c r="L145" i="81"/>
  <c r="L156" i="81"/>
  <c r="X157" i="80"/>
  <c r="L164" i="81"/>
  <c r="X165" i="80"/>
  <c r="X156" i="80"/>
  <c r="L155" i="81"/>
  <c r="X164" i="80"/>
  <c r="L163" i="81"/>
  <c r="X148" i="80"/>
  <c r="L147" i="81"/>
  <c r="L160" i="81"/>
  <c r="X161" i="80"/>
  <c r="L152" i="81"/>
  <c r="X153" i="80"/>
  <c r="L144" i="81"/>
  <c r="X145" i="80"/>
  <c r="X155" i="80"/>
  <c r="L154" i="81"/>
  <c r="X154" i="80"/>
  <c r="L167" i="81"/>
  <c r="X168" i="80"/>
  <c r="L159" i="81"/>
  <c r="X160" i="80"/>
  <c r="L151" i="81"/>
  <c r="X152" i="80"/>
  <c r="L143" i="81"/>
  <c r="X144" i="80"/>
  <c r="X163" i="80"/>
  <c r="L162" i="81"/>
  <c r="X147" i="80"/>
  <c r="L146" i="81"/>
  <c r="X162" i="80"/>
  <c r="F131" i="81"/>
  <c r="F124" i="81"/>
  <c r="C148" i="81"/>
  <c r="C164" i="81"/>
  <c r="C156" i="81"/>
  <c r="C130" i="81"/>
  <c r="F116" i="81"/>
  <c r="L161" i="81"/>
  <c r="L153" i="81"/>
  <c r="C122" i="81"/>
  <c r="C140" i="81"/>
  <c r="J116" i="81"/>
  <c r="C166" i="81"/>
  <c r="L141" i="80"/>
  <c r="L149" i="80"/>
  <c r="L114" i="81" s="1"/>
  <c r="D159" i="81"/>
  <c r="L166" i="80"/>
  <c r="I131" i="81"/>
  <c r="L125" i="81"/>
  <c r="L118" i="81"/>
  <c r="L113" i="81"/>
  <c r="L112" i="81"/>
  <c r="L108" i="81"/>
  <c r="L117" i="81"/>
  <c r="L111" i="81"/>
  <c r="H99" i="81"/>
  <c r="H133" i="81"/>
  <c r="T134" i="80"/>
  <c r="L129" i="81"/>
  <c r="C133" i="81"/>
  <c r="C99" i="81"/>
  <c r="O134" i="80"/>
  <c r="L122" i="81"/>
  <c r="L109" i="81"/>
  <c r="L127" i="81"/>
  <c r="L121" i="81"/>
  <c r="L126" i="81"/>
  <c r="L120" i="81"/>
  <c r="L119" i="81"/>
  <c r="I95" i="81"/>
  <c r="V132" i="80"/>
  <c r="G75" i="81"/>
  <c r="D83" i="81"/>
  <c r="I76" i="81"/>
  <c r="J110" i="81"/>
  <c r="I117" i="81"/>
  <c r="D117" i="81"/>
  <c r="H83" i="81"/>
  <c r="I123" i="81"/>
  <c r="J131" i="81"/>
  <c r="L107" i="80"/>
  <c r="L72" i="81" s="1"/>
  <c r="L131" i="80"/>
  <c r="L124" i="80"/>
  <c r="L132" i="80"/>
  <c r="L97" i="81" s="1"/>
  <c r="F134" i="80"/>
  <c r="J82" i="81"/>
  <c r="T124" i="80"/>
  <c r="D109" i="81"/>
  <c r="L117" i="80"/>
  <c r="L125" i="80"/>
  <c r="G134" i="80"/>
  <c r="D134" i="80"/>
  <c r="L134" i="80" s="1"/>
  <c r="G76" i="81"/>
  <c r="D96" i="81"/>
  <c r="C110" i="81"/>
  <c r="S132" i="80"/>
  <c r="O129" i="80"/>
  <c r="U118" i="80"/>
  <c r="V111" i="80"/>
  <c r="I134" i="80"/>
  <c r="G131" i="81"/>
  <c r="F118" i="81"/>
  <c r="H109" i="81"/>
  <c r="R132" i="80"/>
  <c r="P131" i="80"/>
  <c r="S125" i="80"/>
  <c r="T110" i="80"/>
  <c r="H96" i="81"/>
  <c r="L111" i="80"/>
  <c r="I111" i="81"/>
  <c r="H75" i="81"/>
  <c r="S118" i="80"/>
  <c r="U112" i="80"/>
  <c r="D75" i="81"/>
  <c r="G83" i="81"/>
  <c r="J75" i="81"/>
  <c r="L132" i="81"/>
  <c r="F84" i="81"/>
  <c r="C82" i="81"/>
  <c r="C116" i="81"/>
  <c r="C94" i="81"/>
  <c r="P125" i="80"/>
  <c r="L129" i="80"/>
  <c r="L115" i="81"/>
  <c r="L107" i="81"/>
  <c r="D124" i="81"/>
  <c r="F97" i="81"/>
  <c r="F90" i="81"/>
  <c r="L92" i="81"/>
  <c r="X93" i="80"/>
  <c r="L84" i="81"/>
  <c r="X85" i="80"/>
  <c r="L98" i="81"/>
  <c r="X99" i="80"/>
  <c r="L91" i="81"/>
  <c r="X92" i="80"/>
  <c r="L76" i="81"/>
  <c r="X77" i="80"/>
  <c r="X98" i="80"/>
  <c r="L90" i="81"/>
  <c r="X91" i="80"/>
  <c r="L83" i="81"/>
  <c r="X84" i="80"/>
  <c r="L75" i="81"/>
  <c r="X76" i="80"/>
  <c r="X100" i="80"/>
  <c r="L96" i="81"/>
  <c r="X97" i="80"/>
  <c r="L89" i="81"/>
  <c r="X90" i="80"/>
  <c r="L82" i="81"/>
  <c r="X83" i="80"/>
  <c r="L74" i="81"/>
  <c r="X75" i="80"/>
  <c r="X96" i="80"/>
  <c r="L95" i="81"/>
  <c r="L88" i="81"/>
  <c r="X89" i="80"/>
  <c r="L80" i="81"/>
  <c r="X81" i="80"/>
  <c r="L73" i="81"/>
  <c r="X74" i="80"/>
  <c r="X95" i="80"/>
  <c r="L94" i="81"/>
  <c r="X88" i="80"/>
  <c r="L87" i="81"/>
  <c r="X80" i="80"/>
  <c r="L79" i="81"/>
  <c r="X73" i="80"/>
  <c r="X86" i="80"/>
  <c r="L85" i="81"/>
  <c r="X87" i="80"/>
  <c r="L86" i="81"/>
  <c r="X79" i="80"/>
  <c r="L78" i="81"/>
  <c r="X94" i="80"/>
  <c r="L93" i="81"/>
  <c r="X78" i="80"/>
  <c r="C84" i="81"/>
  <c r="G93" i="81"/>
  <c r="L77" i="81"/>
  <c r="J41" i="81"/>
  <c r="C75" i="81"/>
  <c r="J49" i="81"/>
  <c r="L82" i="80"/>
  <c r="D65" i="81"/>
  <c r="C91" i="81"/>
  <c r="L51" i="81"/>
  <c r="L43" i="81"/>
  <c r="L64" i="81"/>
  <c r="L57" i="81"/>
  <c r="L50" i="81"/>
  <c r="L41" i="81"/>
  <c r="L56" i="81"/>
  <c r="L49" i="81"/>
  <c r="L40" i="81"/>
  <c r="L48" i="81"/>
  <c r="L62" i="81"/>
  <c r="L61" i="81"/>
  <c r="L54" i="81"/>
  <c r="L46" i="81"/>
  <c r="L60" i="81"/>
  <c r="L53" i="81"/>
  <c r="L45" i="81"/>
  <c r="L59" i="81"/>
  <c r="L44" i="81"/>
  <c r="G65" i="81"/>
  <c r="S66" i="80"/>
  <c r="G31" i="81"/>
  <c r="L42" i="81"/>
  <c r="L64" i="80"/>
  <c r="P66" i="80"/>
  <c r="J66" i="80"/>
  <c r="I23" i="81"/>
  <c r="F43" i="81"/>
  <c r="O53" i="80"/>
  <c r="U43" i="80"/>
  <c r="G8" i="81"/>
  <c r="F25" i="81"/>
  <c r="C13" i="81"/>
  <c r="B38" i="81"/>
  <c r="D60" i="81"/>
  <c r="D20" i="81"/>
  <c r="D49" i="81"/>
  <c r="D4" i="81"/>
  <c r="G29" i="81"/>
  <c r="G49" i="81"/>
  <c r="I57" i="81"/>
  <c r="L39" i="80"/>
  <c r="D43" i="81"/>
  <c r="O46" i="80"/>
  <c r="C57" i="81"/>
  <c r="L56" i="80"/>
  <c r="L21" i="81" s="1"/>
  <c r="F66" i="80"/>
  <c r="J55" i="81"/>
  <c r="S64" i="80"/>
  <c r="P55" i="80"/>
  <c r="V49" i="80"/>
  <c r="J7" i="81"/>
  <c r="J14" i="81"/>
  <c r="F17" i="81"/>
  <c r="I66" i="80"/>
  <c r="I8" i="81"/>
  <c r="C52" i="81"/>
  <c r="U65" i="80"/>
  <c r="R60" i="80"/>
  <c r="O59" i="80"/>
  <c r="R52" i="80"/>
  <c r="R44" i="80"/>
  <c r="C5" i="81"/>
  <c r="D25" i="81"/>
  <c r="L59" i="80"/>
  <c r="C66" i="80"/>
  <c r="D38" i="81"/>
  <c r="O39" i="80"/>
  <c r="V42" i="80"/>
  <c r="D26" i="81"/>
  <c r="I30" i="81"/>
  <c r="C58" i="81"/>
  <c r="J62" i="81"/>
  <c r="D9" i="81"/>
  <c r="L53" i="80"/>
  <c r="L47" i="81"/>
  <c r="L39" i="81"/>
  <c r="S50" i="80"/>
  <c r="L30" i="81"/>
  <c r="X31" i="80"/>
  <c r="L28" i="81"/>
  <c r="X29" i="80"/>
  <c r="X25" i="80"/>
  <c r="X32" i="80"/>
  <c r="X30" i="80"/>
  <c r="X28" i="80"/>
  <c r="L27" i="81"/>
  <c r="L22" i="81"/>
  <c r="X23" i="80"/>
  <c r="L20" i="81"/>
  <c r="X21" i="80"/>
  <c r="L16" i="81"/>
  <c r="X17" i="80"/>
  <c r="X22" i="80"/>
  <c r="L14" i="81"/>
  <c r="X15" i="80"/>
  <c r="L12" i="81"/>
  <c r="X13" i="80"/>
  <c r="L8" i="81"/>
  <c r="X9" i="80"/>
  <c r="X20" i="80"/>
  <c r="L19" i="81"/>
  <c r="L6" i="81"/>
  <c r="X7" i="80"/>
  <c r="L4" i="81"/>
  <c r="X5" i="80"/>
  <c r="X12" i="80"/>
  <c r="L11" i="81"/>
  <c r="X27" i="80"/>
  <c r="X26" i="80"/>
  <c r="L25" i="81"/>
  <c r="L23" i="81"/>
  <c r="X24" i="80"/>
  <c r="X18" i="80"/>
  <c r="L17" i="81"/>
  <c r="X19" i="80"/>
  <c r="L15" i="81"/>
  <c r="X16" i="80"/>
  <c r="L13" i="81"/>
  <c r="X14" i="80"/>
  <c r="X11" i="80"/>
  <c r="L7" i="81"/>
  <c r="X8" i="80"/>
  <c r="L5" i="81"/>
  <c r="X6" i="80"/>
  <c r="I31" i="81"/>
  <c r="D17" i="81"/>
  <c r="L26" i="81"/>
  <c r="L18" i="81"/>
  <c r="L10" i="81"/>
  <c r="C30" i="81"/>
  <c r="C14" i="81"/>
  <c r="O32" i="80"/>
  <c r="L10" i="80"/>
  <c r="J303" i="73"/>
  <c r="C338" i="70"/>
  <c r="C296" i="73"/>
  <c r="D284" i="73"/>
  <c r="L315" i="70"/>
  <c r="L323" i="70"/>
  <c r="S58" i="70"/>
  <c r="S63" i="70"/>
  <c r="U45" i="70"/>
  <c r="Q223" i="70"/>
  <c r="W217" i="70"/>
  <c r="N55" i="70"/>
  <c r="W215" i="70"/>
  <c r="T226" i="70"/>
  <c r="Q230" i="70"/>
  <c r="N45" i="70"/>
  <c r="N219" i="70"/>
  <c r="U235" i="70"/>
  <c r="N209" i="70"/>
  <c r="N215" i="70"/>
  <c r="N57" i="70"/>
  <c r="Q56" i="70"/>
  <c r="Q212" i="70"/>
  <c r="S48" i="70"/>
  <c r="W232" i="70"/>
  <c r="U42" i="70"/>
  <c r="T219" i="70"/>
  <c r="U226" i="70"/>
  <c r="Q58" i="70"/>
  <c r="S61" i="70"/>
  <c r="N220" i="70"/>
  <c r="Q44" i="70"/>
  <c r="T235" i="70"/>
  <c r="L302" i="73"/>
  <c r="X303" i="70"/>
  <c r="X300" i="70"/>
  <c r="L299" i="73"/>
  <c r="L291" i="73"/>
  <c r="L283" i="73"/>
  <c r="L304" i="70"/>
  <c r="X292" i="70" s="1"/>
  <c r="L294" i="73"/>
  <c r="X295" i="70"/>
  <c r="L286" i="73"/>
  <c r="L278" i="73"/>
  <c r="L301" i="73"/>
  <c r="X302" i="70"/>
  <c r="L300" i="73"/>
  <c r="X301" i="70"/>
  <c r="L292" i="73"/>
  <c r="L284" i="73"/>
  <c r="L276" i="73"/>
  <c r="X277" i="70"/>
  <c r="L295" i="73"/>
  <c r="X296" i="70"/>
  <c r="L287" i="73"/>
  <c r="L279" i="73"/>
  <c r="X299" i="70"/>
  <c r="L298" i="73"/>
  <c r="X291" i="70"/>
  <c r="L290" i="73"/>
  <c r="X283" i="70"/>
  <c r="L282" i="73"/>
  <c r="L293" i="73"/>
  <c r="L285" i="73"/>
  <c r="X286" i="70"/>
  <c r="L277" i="73"/>
  <c r="X278" i="70"/>
  <c r="L281" i="70"/>
  <c r="L289" i="70"/>
  <c r="L297" i="70"/>
  <c r="D304" i="70"/>
  <c r="L282" i="70"/>
  <c r="L290" i="70"/>
  <c r="L298" i="70"/>
  <c r="L263" i="73" s="1"/>
  <c r="F301" i="73"/>
  <c r="F302" i="73"/>
  <c r="J265" i="73"/>
  <c r="D264" i="73"/>
  <c r="O301" i="70"/>
  <c r="O300" i="70"/>
  <c r="O299" i="70"/>
  <c r="O296" i="70"/>
  <c r="O295" i="70"/>
  <c r="O294" i="70"/>
  <c r="O293" i="70"/>
  <c r="O292" i="70"/>
  <c r="O291" i="70"/>
  <c r="O288" i="70"/>
  <c r="O287" i="70"/>
  <c r="O286" i="70"/>
  <c r="O285" i="70"/>
  <c r="O284" i="70"/>
  <c r="O283" i="70"/>
  <c r="O280" i="70"/>
  <c r="O279" i="70"/>
  <c r="O278" i="70"/>
  <c r="D276" i="73"/>
  <c r="D262" i="73"/>
  <c r="F268" i="73"/>
  <c r="C303" i="73"/>
  <c r="F304" i="70"/>
  <c r="D263" i="73"/>
  <c r="X256" i="70"/>
  <c r="L255" i="73"/>
  <c r="X248" i="70"/>
  <c r="X244" i="70"/>
  <c r="L261" i="73"/>
  <c r="X254" i="70"/>
  <c r="L253" i="73"/>
  <c r="X246" i="70"/>
  <c r="L245" i="73"/>
  <c r="X260" i="70"/>
  <c r="L264" i="73"/>
  <c r="X257" i="70"/>
  <c r="L256" i="73"/>
  <c r="L248" i="73"/>
  <c r="X263" i="70"/>
  <c r="L262" i="73"/>
  <c r="L254" i="73"/>
  <c r="X247" i="70"/>
  <c r="L246" i="73"/>
  <c r="O270" i="70"/>
  <c r="L270" i="70"/>
  <c r="X252" i="70" s="1"/>
  <c r="C269" i="73"/>
  <c r="C235" i="73"/>
  <c r="L265" i="73"/>
  <c r="X258" i="70"/>
  <c r="L257" i="73"/>
  <c r="X250" i="70"/>
  <c r="L249" i="73"/>
  <c r="L243" i="70"/>
  <c r="L251" i="70"/>
  <c r="L259" i="70"/>
  <c r="L267" i="70"/>
  <c r="L245" i="70"/>
  <c r="L253" i="70"/>
  <c r="L261" i="70"/>
  <c r="L269" i="70"/>
  <c r="D242" i="73"/>
  <c r="J263" i="73"/>
  <c r="F265" i="73"/>
  <c r="J267" i="73"/>
  <c r="O266" i="70"/>
  <c r="O265" i="70"/>
  <c r="O264" i="70"/>
  <c r="O263" i="70"/>
  <c r="O262" i="70"/>
  <c r="O258" i="70"/>
  <c r="O257" i="70"/>
  <c r="O256" i="70"/>
  <c r="O255" i="70"/>
  <c r="O254" i="70"/>
  <c r="O250" i="70"/>
  <c r="O249" i="70"/>
  <c r="O248" i="70"/>
  <c r="O247" i="70"/>
  <c r="O246" i="70"/>
  <c r="F262" i="73"/>
  <c r="J264" i="73"/>
  <c r="F266" i="73"/>
  <c r="J268" i="73"/>
  <c r="C228" i="73"/>
  <c r="O243" i="70"/>
  <c r="V266" i="70"/>
  <c r="L220" i="73"/>
  <c r="L267" i="73"/>
  <c r="L259" i="73"/>
  <c r="L251" i="73"/>
  <c r="L243" i="73"/>
  <c r="F263" i="73"/>
  <c r="F267" i="73"/>
  <c r="X231" i="70"/>
  <c r="L230" i="73"/>
  <c r="L235" i="73"/>
  <c r="X236" i="70"/>
  <c r="X227" i="70"/>
  <c r="L217" i="73"/>
  <c r="X218" i="70"/>
  <c r="L234" i="73"/>
  <c r="X235" i="70"/>
  <c r="L227" i="73"/>
  <c r="X228" i="70"/>
  <c r="X223" i="70"/>
  <c r="L222" i="73"/>
  <c r="L218" i="73"/>
  <c r="X219" i="70"/>
  <c r="L209" i="73"/>
  <c r="X210" i="70"/>
  <c r="L219" i="73"/>
  <c r="X220" i="70"/>
  <c r="X215" i="70"/>
  <c r="L214" i="73"/>
  <c r="X213" i="70"/>
  <c r="L225" i="73"/>
  <c r="X226" i="70"/>
  <c r="L233" i="73"/>
  <c r="X234" i="70"/>
  <c r="L210" i="73"/>
  <c r="X211" i="70"/>
  <c r="L216" i="73"/>
  <c r="X217" i="70"/>
  <c r="L211" i="73"/>
  <c r="X212" i="70"/>
  <c r="X229" i="70"/>
  <c r="D235" i="73"/>
  <c r="J199" i="73"/>
  <c r="D198" i="73"/>
  <c r="G196" i="73"/>
  <c r="F193" i="73"/>
  <c r="L214" i="70"/>
  <c r="L222" i="70"/>
  <c r="L187" i="73" s="1"/>
  <c r="L230" i="70"/>
  <c r="X221" i="70"/>
  <c r="F174" i="73"/>
  <c r="F196" i="73"/>
  <c r="G208" i="73"/>
  <c r="G224" i="73"/>
  <c r="C226" i="73"/>
  <c r="G228" i="73"/>
  <c r="C230" i="73"/>
  <c r="G232" i="73"/>
  <c r="C234" i="73"/>
  <c r="G199" i="73"/>
  <c r="C198" i="73"/>
  <c r="G191" i="73"/>
  <c r="S235" i="70"/>
  <c r="O234" i="70"/>
  <c r="S231" i="70"/>
  <c r="S227" i="70"/>
  <c r="O226" i="70"/>
  <c r="S223" i="70"/>
  <c r="S219" i="70"/>
  <c r="O218" i="70"/>
  <c r="S215" i="70"/>
  <c r="S211" i="70"/>
  <c r="O210" i="70"/>
  <c r="L216" i="70"/>
  <c r="L224" i="70"/>
  <c r="L232" i="70"/>
  <c r="L228" i="73"/>
  <c r="L212" i="73"/>
  <c r="O236" i="70"/>
  <c r="J198" i="73"/>
  <c r="C223" i="73"/>
  <c r="G225" i="73"/>
  <c r="C227" i="73"/>
  <c r="G229" i="73"/>
  <c r="C231" i="73"/>
  <c r="G233" i="73"/>
  <c r="O233" i="70"/>
  <c r="V229" i="70"/>
  <c r="O229" i="70"/>
  <c r="O225" i="70"/>
  <c r="O217" i="70"/>
  <c r="L209" i="70"/>
  <c r="L225" i="70"/>
  <c r="L233" i="70"/>
  <c r="G200" i="73"/>
  <c r="F197" i="73"/>
  <c r="J195" i="73"/>
  <c r="D194" i="73"/>
  <c r="G192" i="73"/>
  <c r="D200" i="73"/>
  <c r="G195" i="73"/>
  <c r="C194" i="73"/>
  <c r="O228" i="70"/>
  <c r="O220" i="70"/>
  <c r="O212" i="70"/>
  <c r="L196" i="73"/>
  <c r="L188" i="73"/>
  <c r="L180" i="73"/>
  <c r="L199" i="73"/>
  <c r="L191" i="73"/>
  <c r="L183" i="73"/>
  <c r="L175" i="73"/>
  <c r="R202" i="70"/>
  <c r="F201" i="73"/>
  <c r="L195" i="73"/>
  <c r="L186" i="73"/>
  <c r="L178" i="73"/>
  <c r="L197" i="73"/>
  <c r="L181" i="73"/>
  <c r="C202" i="70"/>
  <c r="G202" i="70"/>
  <c r="C175" i="73"/>
  <c r="C179" i="73"/>
  <c r="C183" i="73"/>
  <c r="C187" i="73"/>
  <c r="C191" i="73"/>
  <c r="C195" i="73"/>
  <c r="C199" i="73"/>
  <c r="R175" i="70"/>
  <c r="S201" i="70"/>
  <c r="V200" i="70"/>
  <c r="O200" i="70"/>
  <c r="P199" i="70"/>
  <c r="R198" i="70"/>
  <c r="S197" i="70"/>
  <c r="V196" i="70"/>
  <c r="O196" i="70"/>
  <c r="P195" i="70"/>
  <c r="R194" i="70"/>
  <c r="S193" i="70"/>
  <c r="V192" i="70"/>
  <c r="O192" i="70"/>
  <c r="P191" i="70"/>
  <c r="R190" i="70"/>
  <c r="S189" i="70"/>
  <c r="V188" i="70"/>
  <c r="O188" i="70"/>
  <c r="P187" i="70"/>
  <c r="R186" i="70"/>
  <c r="S185" i="70"/>
  <c r="V184" i="70"/>
  <c r="O184" i="70"/>
  <c r="P183" i="70"/>
  <c r="R182" i="70"/>
  <c r="S181" i="70"/>
  <c r="V180" i="70"/>
  <c r="O180" i="70"/>
  <c r="P179" i="70"/>
  <c r="R178" i="70"/>
  <c r="S177" i="70"/>
  <c r="V176" i="70"/>
  <c r="O176" i="70"/>
  <c r="L175" i="70"/>
  <c r="L183" i="70"/>
  <c r="L191" i="70"/>
  <c r="L199" i="70"/>
  <c r="J202" i="70"/>
  <c r="D140" i="73"/>
  <c r="J154" i="73"/>
  <c r="D161" i="73"/>
  <c r="C162" i="73"/>
  <c r="J164" i="73"/>
  <c r="G174" i="73"/>
  <c r="C188" i="73"/>
  <c r="C192" i="73"/>
  <c r="G194" i="73"/>
  <c r="C196" i="73"/>
  <c r="G198" i="73"/>
  <c r="C200" i="73"/>
  <c r="S200" i="70"/>
  <c r="O199" i="70"/>
  <c r="P198" i="70"/>
  <c r="S196" i="70"/>
  <c r="O195" i="70"/>
  <c r="S192" i="70"/>
  <c r="O187" i="70"/>
  <c r="O179" i="70"/>
  <c r="L177" i="70"/>
  <c r="L185" i="70"/>
  <c r="L193" i="70"/>
  <c r="L201" i="70"/>
  <c r="J166" i="73"/>
  <c r="L178" i="70"/>
  <c r="L143" i="73" s="1"/>
  <c r="L186" i="70"/>
  <c r="L151" i="73" s="1"/>
  <c r="L194" i="70"/>
  <c r="D202" i="70"/>
  <c r="F140" i="73"/>
  <c r="D153" i="73"/>
  <c r="C154" i="73"/>
  <c r="C164" i="73"/>
  <c r="C193" i="73"/>
  <c r="C197" i="73"/>
  <c r="P201" i="70"/>
  <c r="O198" i="70"/>
  <c r="O190" i="70"/>
  <c r="O182" i="70"/>
  <c r="L195" i="70"/>
  <c r="D165" i="73"/>
  <c r="C166" i="73"/>
  <c r="G163" i="73"/>
  <c r="F164" i="73"/>
  <c r="O197" i="70"/>
  <c r="O189" i="70"/>
  <c r="O181" i="70"/>
  <c r="L156" i="73"/>
  <c r="L148" i="73"/>
  <c r="L159" i="73"/>
  <c r="L140" i="73"/>
  <c r="L163" i="73"/>
  <c r="L155" i="73"/>
  <c r="L147" i="73"/>
  <c r="L166" i="73"/>
  <c r="L142" i="73"/>
  <c r="F168" i="70"/>
  <c r="C119" i="73"/>
  <c r="J132" i="73"/>
  <c r="D131" i="73"/>
  <c r="F126" i="73"/>
  <c r="J124" i="73"/>
  <c r="D123" i="73"/>
  <c r="F118" i="73"/>
  <c r="J116" i="73"/>
  <c r="D115" i="73"/>
  <c r="O165" i="70"/>
  <c r="O157" i="70"/>
  <c r="O149" i="70"/>
  <c r="L146" i="70"/>
  <c r="L154" i="70"/>
  <c r="L119" i="73" s="1"/>
  <c r="L162" i="70"/>
  <c r="L147" i="70"/>
  <c r="L155" i="70"/>
  <c r="L163" i="70"/>
  <c r="G168" i="70"/>
  <c r="G116" i="73"/>
  <c r="F117" i="73"/>
  <c r="C127" i="73"/>
  <c r="O141" i="70"/>
  <c r="O164" i="70"/>
  <c r="O160" i="70"/>
  <c r="O156" i="70"/>
  <c r="O152" i="70"/>
  <c r="O148" i="70"/>
  <c r="O144" i="70"/>
  <c r="L161" i="70"/>
  <c r="J115" i="73"/>
  <c r="G120" i="73"/>
  <c r="G128" i="73"/>
  <c r="L153" i="70"/>
  <c r="C168" i="70"/>
  <c r="J168" i="70"/>
  <c r="G142" i="73"/>
  <c r="G146" i="73"/>
  <c r="G150" i="73"/>
  <c r="G154" i="73"/>
  <c r="G158" i="73"/>
  <c r="G162" i="73"/>
  <c r="G166" i="73"/>
  <c r="D106" i="73"/>
  <c r="F130" i="73"/>
  <c r="J128" i="73"/>
  <c r="D127" i="73"/>
  <c r="F122" i="73"/>
  <c r="J120" i="73"/>
  <c r="D119" i="73"/>
  <c r="F114" i="73"/>
  <c r="J112" i="73"/>
  <c r="O167" i="70"/>
  <c r="O159" i="70"/>
  <c r="O151" i="70"/>
  <c r="O143" i="70"/>
  <c r="L142" i="70"/>
  <c r="L150" i="70"/>
  <c r="L158" i="70"/>
  <c r="L166" i="70"/>
  <c r="L145" i="70"/>
  <c r="G108" i="73"/>
  <c r="G112" i="73"/>
  <c r="F113" i="73"/>
  <c r="D114" i="73"/>
  <c r="C115" i="73"/>
  <c r="J141" i="73"/>
  <c r="F143" i="73"/>
  <c r="D144" i="73"/>
  <c r="J145" i="73"/>
  <c r="F147" i="73"/>
  <c r="D148" i="73"/>
  <c r="J149" i="73"/>
  <c r="F151" i="73"/>
  <c r="D152" i="73"/>
  <c r="J153" i="73"/>
  <c r="F155" i="73"/>
  <c r="D156" i="73"/>
  <c r="J157" i="73"/>
  <c r="F159" i="73"/>
  <c r="D160" i="73"/>
  <c r="J161" i="73"/>
  <c r="F163" i="73"/>
  <c r="D164" i="73"/>
  <c r="J165" i="73"/>
  <c r="F106" i="73"/>
  <c r="D168" i="70"/>
  <c r="J107" i="73"/>
  <c r="F109" i="73"/>
  <c r="D110" i="73"/>
  <c r="J111" i="73"/>
  <c r="C123" i="73"/>
  <c r="C131" i="73"/>
  <c r="C141" i="73"/>
  <c r="C145" i="73"/>
  <c r="C149" i="73"/>
  <c r="C153" i="73"/>
  <c r="C157" i="73"/>
  <c r="C161" i="73"/>
  <c r="C165" i="73"/>
  <c r="X126" i="70"/>
  <c r="L125" i="73"/>
  <c r="X118" i="70"/>
  <c r="L117" i="73"/>
  <c r="X110" i="70"/>
  <c r="L109" i="73"/>
  <c r="X113" i="70"/>
  <c r="L112" i="73"/>
  <c r="X134" i="70"/>
  <c r="X130" i="70"/>
  <c r="L129" i="73"/>
  <c r="X122" i="70"/>
  <c r="L121" i="73"/>
  <c r="X114" i="70"/>
  <c r="L113" i="73"/>
  <c r="X128" i="70"/>
  <c r="L127" i="73"/>
  <c r="X120" i="70"/>
  <c r="X112" i="70"/>
  <c r="L111" i="73"/>
  <c r="L107" i="70"/>
  <c r="L115" i="70"/>
  <c r="L123" i="70"/>
  <c r="L131" i="70"/>
  <c r="O134" i="70"/>
  <c r="J90" i="73"/>
  <c r="G93" i="73"/>
  <c r="D95" i="73"/>
  <c r="C96" i="73"/>
  <c r="J98" i="73"/>
  <c r="J121" i="73"/>
  <c r="F123" i="73"/>
  <c r="D124" i="73"/>
  <c r="J125" i="73"/>
  <c r="F127" i="73"/>
  <c r="D128" i="73"/>
  <c r="J129" i="73"/>
  <c r="F131" i="73"/>
  <c r="D132" i="73"/>
  <c r="O107" i="70"/>
  <c r="V107" i="70"/>
  <c r="O130" i="70"/>
  <c r="O126" i="70"/>
  <c r="O122" i="70"/>
  <c r="O118" i="70"/>
  <c r="O114" i="70"/>
  <c r="O110" i="70"/>
  <c r="L108" i="70"/>
  <c r="L116" i="70"/>
  <c r="L124" i="70"/>
  <c r="L132" i="70"/>
  <c r="L109" i="70"/>
  <c r="L117" i="70"/>
  <c r="L125" i="70"/>
  <c r="L133" i="70"/>
  <c r="J72" i="73"/>
  <c r="D81" i="73"/>
  <c r="C82" i="73"/>
  <c r="G87" i="73"/>
  <c r="D89" i="73"/>
  <c r="C90" i="73"/>
  <c r="J92" i="73"/>
  <c r="G95" i="73"/>
  <c r="D97" i="73"/>
  <c r="C98" i="73"/>
  <c r="J118" i="73"/>
  <c r="F120" i="73"/>
  <c r="D121" i="73"/>
  <c r="J122" i="73"/>
  <c r="F124" i="73"/>
  <c r="D125" i="73"/>
  <c r="J126" i="73"/>
  <c r="F128" i="73"/>
  <c r="D129" i="73"/>
  <c r="J130" i="73"/>
  <c r="F132" i="73"/>
  <c r="P107" i="70"/>
  <c r="V133" i="70"/>
  <c r="P132" i="70"/>
  <c r="R131" i="70"/>
  <c r="V129" i="70"/>
  <c r="O129" i="70"/>
  <c r="P128" i="70"/>
  <c r="R127" i="70"/>
  <c r="S126" i="70"/>
  <c r="V125" i="70"/>
  <c r="P124" i="70"/>
  <c r="R123" i="70"/>
  <c r="V121" i="70"/>
  <c r="O121" i="70"/>
  <c r="P120" i="70"/>
  <c r="R119" i="70"/>
  <c r="S118" i="70"/>
  <c r="V117" i="70"/>
  <c r="P116" i="70"/>
  <c r="R115" i="70"/>
  <c r="V113" i="70"/>
  <c r="O113" i="70"/>
  <c r="L111" i="70"/>
  <c r="L119" i="70"/>
  <c r="L127" i="70"/>
  <c r="J86" i="73"/>
  <c r="D91" i="73"/>
  <c r="C92" i="73"/>
  <c r="J94" i="73"/>
  <c r="G97" i="73"/>
  <c r="D118" i="73"/>
  <c r="J119" i="73"/>
  <c r="F121" i="73"/>
  <c r="D122" i="73"/>
  <c r="J123" i="73"/>
  <c r="F125" i="73"/>
  <c r="D126" i="73"/>
  <c r="J127" i="73"/>
  <c r="F129" i="73"/>
  <c r="D130" i="73"/>
  <c r="J131" i="73"/>
  <c r="F81" i="73"/>
  <c r="R107" i="70"/>
  <c r="O128" i="70"/>
  <c r="O120" i="70"/>
  <c r="O112" i="70"/>
  <c r="L121" i="70"/>
  <c r="L129" i="70"/>
  <c r="F72" i="73"/>
  <c r="D85" i="73"/>
  <c r="D93" i="73"/>
  <c r="J96" i="73"/>
  <c r="L97" i="73"/>
  <c r="L91" i="73"/>
  <c r="L89" i="73"/>
  <c r="L80" i="73"/>
  <c r="X81" i="70"/>
  <c r="L73" i="73"/>
  <c r="L83" i="73"/>
  <c r="L74" i="73"/>
  <c r="X75" i="70"/>
  <c r="L98" i="73"/>
  <c r="L96" i="73"/>
  <c r="L90" i="73"/>
  <c r="L88" i="73"/>
  <c r="X89" i="70"/>
  <c r="L81" i="73"/>
  <c r="L78" i="73"/>
  <c r="L75" i="73"/>
  <c r="L100" i="70"/>
  <c r="X92" i="70" s="1"/>
  <c r="X80" i="70"/>
  <c r="L79" i="73"/>
  <c r="D100" i="70"/>
  <c r="F51" i="73"/>
  <c r="F57" i="73"/>
  <c r="D72" i="73"/>
  <c r="F79" i="73"/>
  <c r="F83" i="73"/>
  <c r="F87" i="73"/>
  <c r="F91" i="73"/>
  <c r="F95" i="73"/>
  <c r="R99" i="70"/>
  <c r="R98" i="70"/>
  <c r="R97" i="70"/>
  <c r="R96" i="70"/>
  <c r="R95" i="70"/>
  <c r="R94" i="70"/>
  <c r="R93" i="70"/>
  <c r="R91" i="70"/>
  <c r="R90" i="70"/>
  <c r="R89" i="70"/>
  <c r="R88" i="70"/>
  <c r="R87" i="70"/>
  <c r="R86" i="70"/>
  <c r="R85" i="70"/>
  <c r="R84" i="70"/>
  <c r="R83" i="70"/>
  <c r="R82" i="70"/>
  <c r="R81" i="70"/>
  <c r="R79" i="70"/>
  <c r="R78" i="70"/>
  <c r="L77" i="70"/>
  <c r="L85" i="70"/>
  <c r="L93" i="70"/>
  <c r="L78" i="70"/>
  <c r="L86" i="70"/>
  <c r="L94" i="70"/>
  <c r="F100" i="70"/>
  <c r="F46" i="73"/>
  <c r="F59" i="73"/>
  <c r="F84" i="73"/>
  <c r="F88" i="73"/>
  <c r="F96" i="73"/>
  <c r="L87" i="70"/>
  <c r="L95" i="70"/>
  <c r="F47" i="73"/>
  <c r="O76" i="70"/>
  <c r="O75" i="70"/>
  <c r="O74" i="70"/>
  <c r="L88" i="70"/>
  <c r="L53" i="73" s="1"/>
  <c r="L96" i="70"/>
  <c r="F77" i="73"/>
  <c r="F89" i="73"/>
  <c r="F97" i="73"/>
  <c r="O99" i="70"/>
  <c r="O98" i="70"/>
  <c r="O97" i="70"/>
  <c r="O92" i="70"/>
  <c r="O91" i="70"/>
  <c r="O90" i="70"/>
  <c r="O89" i="70"/>
  <c r="L73" i="70"/>
  <c r="O100" i="70"/>
  <c r="F60" i="73"/>
  <c r="F52" i="73"/>
  <c r="F44" i="73"/>
  <c r="L62" i="73"/>
  <c r="L58" i="73"/>
  <c r="L54" i="73"/>
  <c r="L46" i="73"/>
  <c r="R66" i="70"/>
  <c r="F31" i="73"/>
  <c r="L40" i="73"/>
  <c r="L61" i="73"/>
  <c r="L57" i="73"/>
  <c r="L49" i="73"/>
  <c r="L45" i="73"/>
  <c r="L64" i="73"/>
  <c r="L60" i="73"/>
  <c r="L56" i="73"/>
  <c r="L52" i="73"/>
  <c r="L48" i="73"/>
  <c r="L44" i="73"/>
  <c r="L59" i="73"/>
  <c r="L51" i="73"/>
  <c r="L43" i="73"/>
  <c r="J66" i="70"/>
  <c r="F40" i="73"/>
  <c r="O42" i="70"/>
  <c r="P39" i="70"/>
  <c r="R65" i="70"/>
  <c r="P64" i="70"/>
  <c r="V62" i="70"/>
  <c r="R61" i="70"/>
  <c r="P60" i="70"/>
  <c r="V58" i="70"/>
  <c r="R57" i="70"/>
  <c r="P56" i="70"/>
  <c r="V54" i="70"/>
  <c r="R53" i="70"/>
  <c r="P52" i="70"/>
  <c r="V50" i="70"/>
  <c r="R49" i="70"/>
  <c r="P48" i="70"/>
  <c r="V46" i="70"/>
  <c r="R45" i="70"/>
  <c r="P44" i="70"/>
  <c r="V42" i="70"/>
  <c r="R41" i="70"/>
  <c r="P40" i="70"/>
  <c r="L39" i="70"/>
  <c r="C66" i="70"/>
  <c r="C31" i="73" s="1"/>
  <c r="F6" i="73"/>
  <c r="F14" i="73"/>
  <c r="F22" i="73"/>
  <c r="F30" i="73"/>
  <c r="D38" i="73"/>
  <c r="O41" i="70"/>
  <c r="L48" i="70"/>
  <c r="L64" i="70"/>
  <c r="D9" i="73"/>
  <c r="J11" i="73"/>
  <c r="D17" i="73"/>
  <c r="J19" i="73"/>
  <c r="D25" i="73"/>
  <c r="J27" i="73"/>
  <c r="D47" i="73"/>
  <c r="D55" i="73"/>
  <c r="D63" i="73"/>
  <c r="L42" i="70"/>
  <c r="D66" i="70"/>
  <c r="D39" i="73"/>
  <c r="J49" i="73"/>
  <c r="J57" i="73"/>
  <c r="F10" i="73"/>
  <c r="F18" i="73"/>
  <c r="F26" i="73"/>
  <c r="J41" i="73"/>
  <c r="C6" i="73"/>
  <c r="L40" i="70"/>
  <c r="L56" i="70"/>
  <c r="L21" i="73"/>
  <c r="L13" i="73"/>
  <c r="O32" i="70"/>
  <c r="L28" i="73"/>
  <c r="L20" i="73"/>
  <c r="L12" i="73"/>
  <c r="L28" i="70"/>
  <c r="L20" i="70"/>
  <c r="L12" i="70"/>
  <c r="C7" i="73"/>
  <c r="C11" i="73"/>
  <c r="C15" i="73"/>
  <c r="C19" i="73"/>
  <c r="C23" i="73"/>
  <c r="C27" i="73"/>
  <c r="L27" i="70"/>
  <c r="L19" i="70"/>
  <c r="L11" i="70"/>
  <c r="J4" i="73"/>
  <c r="L26" i="70"/>
  <c r="L18" i="70"/>
  <c r="L10" i="70"/>
  <c r="C8" i="73"/>
  <c r="C12" i="73"/>
  <c r="C16" i="73"/>
  <c r="C20" i="73"/>
  <c r="C24" i="73"/>
  <c r="C28" i="73"/>
  <c r="L25" i="70"/>
  <c r="L17" i="70"/>
  <c r="L9" i="70"/>
  <c r="L5" i="70"/>
  <c r="L24" i="70"/>
  <c r="L16" i="70"/>
  <c r="L8" i="70"/>
  <c r="J32" i="70"/>
  <c r="L32" i="70" s="1"/>
  <c r="C5" i="73"/>
  <c r="C9" i="73"/>
  <c r="C13" i="73"/>
  <c r="C17" i="73"/>
  <c r="C21" i="73"/>
  <c r="C25" i="73"/>
  <c r="C29" i="73"/>
  <c r="O31" i="70"/>
  <c r="O30" i="70"/>
  <c r="O29" i="70"/>
  <c r="O27" i="70"/>
  <c r="O23" i="70"/>
  <c r="O22" i="70"/>
  <c r="O21" i="70"/>
  <c r="O19" i="70"/>
  <c r="O15" i="70"/>
  <c r="O14" i="70"/>
  <c r="O13" i="70"/>
  <c r="O11" i="70"/>
  <c r="O7" i="70"/>
  <c r="O6" i="70"/>
  <c r="L31" i="70"/>
  <c r="L23" i="70"/>
  <c r="L15" i="70"/>
  <c r="L7" i="70"/>
  <c r="L6" i="70"/>
  <c r="H338" i="91"/>
  <c r="H303" i="92" s="1"/>
  <c r="H303" i="72"/>
  <c r="I277" i="92"/>
  <c r="L312" i="91"/>
  <c r="L323" i="91"/>
  <c r="F291" i="92"/>
  <c r="L315" i="69"/>
  <c r="L323" i="69"/>
  <c r="L331" i="91"/>
  <c r="D303" i="72"/>
  <c r="C298" i="72"/>
  <c r="C333" i="91"/>
  <c r="L333" i="91" s="1"/>
  <c r="L322" i="91"/>
  <c r="L317" i="91"/>
  <c r="D303" i="92"/>
  <c r="H296" i="92"/>
  <c r="G292" i="92"/>
  <c r="G290" i="92"/>
  <c r="I281" i="92"/>
  <c r="G278" i="92"/>
  <c r="D278" i="92"/>
  <c r="G276" i="92"/>
  <c r="L324" i="69"/>
  <c r="J288" i="92"/>
  <c r="C278" i="72"/>
  <c r="H302" i="92"/>
  <c r="H289" i="92"/>
  <c r="I287" i="92"/>
  <c r="G282" i="92"/>
  <c r="H279" i="92"/>
  <c r="L333" i="69"/>
  <c r="C284" i="72"/>
  <c r="D299" i="92"/>
  <c r="F292" i="92"/>
  <c r="I288" i="92"/>
  <c r="D284" i="92"/>
  <c r="L326" i="69"/>
  <c r="I303" i="92"/>
  <c r="C313" i="91"/>
  <c r="L313" i="91" s="1"/>
  <c r="G300" i="92"/>
  <c r="H297" i="92"/>
  <c r="G289" i="92"/>
  <c r="H287" i="92"/>
  <c r="D283" i="92"/>
  <c r="F282" i="92"/>
  <c r="I280" i="92"/>
  <c r="I278" i="92"/>
  <c r="F278" i="92"/>
  <c r="L319" i="69"/>
  <c r="C291" i="72"/>
  <c r="D280" i="72"/>
  <c r="F336" i="91"/>
  <c r="L336" i="91" s="1"/>
  <c r="F338" i="69"/>
  <c r="D302" i="92"/>
  <c r="H298" i="92"/>
  <c r="G293" i="92"/>
  <c r="D291" i="92"/>
  <c r="D285" i="92"/>
  <c r="D279" i="92"/>
  <c r="I276" i="92"/>
  <c r="G303" i="92"/>
  <c r="G297" i="92"/>
  <c r="G291" i="92"/>
  <c r="G281" i="92"/>
  <c r="H280" i="92"/>
  <c r="H299" i="92"/>
  <c r="F293" i="92"/>
  <c r="H290" i="92"/>
  <c r="G287" i="92"/>
  <c r="G277" i="92"/>
  <c r="H276" i="92"/>
  <c r="P115" i="69"/>
  <c r="U244" i="69"/>
  <c r="V118" i="69"/>
  <c r="V224" i="69"/>
  <c r="S212" i="69"/>
  <c r="O212" i="69"/>
  <c r="U216" i="69"/>
  <c r="P262" i="69"/>
  <c r="N150" i="69"/>
  <c r="V228" i="69"/>
  <c r="S219" i="69"/>
  <c r="O218" i="69"/>
  <c r="R213" i="69"/>
  <c r="P250" i="69"/>
  <c r="O249" i="69"/>
  <c r="R245" i="69"/>
  <c r="Q257" i="69"/>
  <c r="P131" i="69"/>
  <c r="V130" i="69"/>
  <c r="T124" i="69"/>
  <c r="T229" i="69"/>
  <c r="V227" i="69"/>
  <c r="S217" i="69"/>
  <c r="R266" i="69"/>
  <c r="R250" i="69"/>
  <c r="S246" i="69"/>
  <c r="V226" i="69"/>
  <c r="S224" i="69"/>
  <c r="S248" i="69"/>
  <c r="N262" i="69"/>
  <c r="R125" i="69"/>
  <c r="R114" i="69"/>
  <c r="R109" i="69"/>
  <c r="S233" i="69"/>
  <c r="P222" i="69"/>
  <c r="V211" i="69"/>
  <c r="T266" i="69"/>
  <c r="P264" i="69"/>
  <c r="S254" i="69"/>
  <c r="T245" i="69"/>
  <c r="O59" i="69"/>
  <c r="O228" i="69"/>
  <c r="V209" i="69"/>
  <c r="S265" i="69"/>
  <c r="V251" i="69"/>
  <c r="U246" i="69"/>
  <c r="F268" i="92"/>
  <c r="F302" i="92"/>
  <c r="X301" i="69"/>
  <c r="L300" i="72"/>
  <c r="H295" i="92"/>
  <c r="H261" i="92"/>
  <c r="X294" i="69"/>
  <c r="L293" i="72"/>
  <c r="X292" i="69"/>
  <c r="L291" i="72"/>
  <c r="F251" i="92"/>
  <c r="F285" i="92"/>
  <c r="X286" i="69"/>
  <c r="L285" i="72"/>
  <c r="H250" i="92"/>
  <c r="H284" i="92"/>
  <c r="H248" i="92"/>
  <c r="H282" i="92"/>
  <c r="X282" i="69"/>
  <c r="L281" i="72"/>
  <c r="G280" i="92"/>
  <c r="G246" i="92"/>
  <c r="D280" i="92"/>
  <c r="L281" i="91"/>
  <c r="L280" i="92" s="1"/>
  <c r="X280" i="69"/>
  <c r="L279" i="72"/>
  <c r="L277" i="91"/>
  <c r="L276" i="92" s="1"/>
  <c r="D242" i="92"/>
  <c r="D276" i="92"/>
  <c r="F297" i="92"/>
  <c r="F263" i="92"/>
  <c r="L296" i="72"/>
  <c r="X297" i="69"/>
  <c r="I259" i="92"/>
  <c r="I293" i="92"/>
  <c r="L291" i="91"/>
  <c r="D290" i="92"/>
  <c r="X278" i="69"/>
  <c r="L277" i="72"/>
  <c r="X302" i="69"/>
  <c r="L301" i="72"/>
  <c r="X298" i="69"/>
  <c r="L297" i="72"/>
  <c r="I260" i="92"/>
  <c r="I294" i="92"/>
  <c r="X288" i="69"/>
  <c r="L287" i="72"/>
  <c r="X287" i="69"/>
  <c r="L286" i="72"/>
  <c r="H251" i="92"/>
  <c r="H285" i="92"/>
  <c r="G249" i="92"/>
  <c r="G283" i="92"/>
  <c r="D248" i="92"/>
  <c r="D282" i="92"/>
  <c r="X303" i="69"/>
  <c r="L302" i="72"/>
  <c r="X304" i="69"/>
  <c r="F264" i="92"/>
  <c r="F298" i="92"/>
  <c r="D295" i="92"/>
  <c r="D261" i="92"/>
  <c r="F294" i="92"/>
  <c r="F260" i="92"/>
  <c r="H293" i="92"/>
  <c r="H259" i="92"/>
  <c r="D254" i="92"/>
  <c r="D288" i="92"/>
  <c r="L289" i="91"/>
  <c r="G250" i="92"/>
  <c r="G284" i="92"/>
  <c r="L280" i="72"/>
  <c r="X281" i="69"/>
  <c r="F276" i="92"/>
  <c r="F242" i="92"/>
  <c r="L276" i="72"/>
  <c r="X277" i="69"/>
  <c r="I265" i="92"/>
  <c r="I299" i="92"/>
  <c r="X299" i="69"/>
  <c r="L298" i="72"/>
  <c r="G262" i="92"/>
  <c r="G296" i="92"/>
  <c r="H294" i="92"/>
  <c r="H260" i="92"/>
  <c r="I258" i="92"/>
  <c r="I292" i="92"/>
  <c r="X293" i="69"/>
  <c r="L292" i="72"/>
  <c r="X291" i="69"/>
  <c r="L290" i="72"/>
  <c r="D289" i="92"/>
  <c r="D255" i="92"/>
  <c r="X279" i="69"/>
  <c r="L278" i="72"/>
  <c r="H277" i="92"/>
  <c r="H243" i="92"/>
  <c r="I261" i="92"/>
  <c r="I295" i="92"/>
  <c r="F261" i="92"/>
  <c r="F295" i="92"/>
  <c r="L295" i="91"/>
  <c r="D259" i="92"/>
  <c r="L294" i="91"/>
  <c r="D293" i="92"/>
  <c r="G285" i="92"/>
  <c r="G251" i="92"/>
  <c r="I250" i="92"/>
  <c r="I284" i="92"/>
  <c r="X283" i="69"/>
  <c r="L282" i="72"/>
  <c r="H267" i="92"/>
  <c r="H301" i="92"/>
  <c r="F300" i="92"/>
  <c r="F266" i="92"/>
  <c r="X300" i="69"/>
  <c r="L299" i="72"/>
  <c r="X296" i="69"/>
  <c r="L295" i="72"/>
  <c r="L288" i="72"/>
  <c r="X289" i="69"/>
  <c r="G252" i="92"/>
  <c r="L287" i="91"/>
  <c r="L286" i="92" s="1"/>
  <c r="G286" i="92"/>
  <c r="X285" i="69"/>
  <c r="L284" i="72"/>
  <c r="L278" i="91"/>
  <c r="D277" i="92"/>
  <c r="L302" i="91"/>
  <c r="D301" i="92"/>
  <c r="D297" i="92"/>
  <c r="L298" i="91"/>
  <c r="I296" i="92"/>
  <c r="I262" i="92"/>
  <c r="F296" i="92"/>
  <c r="F262" i="92"/>
  <c r="X290" i="69"/>
  <c r="L289" i="72"/>
  <c r="D287" i="92"/>
  <c r="L288" i="91"/>
  <c r="I286" i="92"/>
  <c r="I252" i="92"/>
  <c r="I251" i="92"/>
  <c r="I285" i="92"/>
  <c r="X284" i="69"/>
  <c r="L283" i="72"/>
  <c r="H245" i="92"/>
  <c r="H268" i="92"/>
  <c r="C301" i="91"/>
  <c r="H264" i="92"/>
  <c r="G259" i="92"/>
  <c r="I256" i="92"/>
  <c r="F255" i="92"/>
  <c r="D250" i="92"/>
  <c r="I249" i="92"/>
  <c r="L297" i="92"/>
  <c r="C297" i="91"/>
  <c r="G242" i="92"/>
  <c r="G267" i="92"/>
  <c r="H263" i="72"/>
  <c r="F257" i="92"/>
  <c r="H255" i="92"/>
  <c r="H253" i="92"/>
  <c r="D249" i="92"/>
  <c r="I245" i="92"/>
  <c r="J279" i="91"/>
  <c r="G243" i="92"/>
  <c r="L295" i="69"/>
  <c r="L293" i="91"/>
  <c r="D267" i="92"/>
  <c r="J300" i="91"/>
  <c r="G264" i="92"/>
  <c r="C296" i="91"/>
  <c r="L296" i="91" s="1"/>
  <c r="J252" i="72"/>
  <c r="F249" i="92"/>
  <c r="G248" i="92"/>
  <c r="D245" i="92"/>
  <c r="I244" i="92"/>
  <c r="I243" i="92"/>
  <c r="D243" i="92"/>
  <c r="I242" i="92"/>
  <c r="H257" i="92"/>
  <c r="J282" i="91"/>
  <c r="F244" i="92"/>
  <c r="C266" i="92"/>
  <c r="D268" i="92"/>
  <c r="F267" i="92"/>
  <c r="I264" i="92"/>
  <c r="H262" i="92"/>
  <c r="C259" i="92"/>
  <c r="H266" i="92"/>
  <c r="D264" i="92"/>
  <c r="I254" i="92"/>
  <c r="H244" i="92"/>
  <c r="L301" i="92"/>
  <c r="L284" i="91"/>
  <c r="D256" i="92"/>
  <c r="J284" i="91"/>
  <c r="P270" i="69"/>
  <c r="D269" i="72"/>
  <c r="D270" i="91"/>
  <c r="C253" i="92"/>
  <c r="F224" i="72"/>
  <c r="F259" i="91"/>
  <c r="F258" i="72"/>
  <c r="J234" i="92"/>
  <c r="C265" i="92"/>
  <c r="C231" i="92"/>
  <c r="L268" i="91"/>
  <c r="L244" i="91"/>
  <c r="R259" i="69"/>
  <c r="L261" i="69"/>
  <c r="C260" i="72"/>
  <c r="O261" i="69"/>
  <c r="L259" i="69"/>
  <c r="L253" i="69"/>
  <c r="V250" i="69"/>
  <c r="J215" i="72"/>
  <c r="J250" i="91"/>
  <c r="F212" i="72"/>
  <c r="F247" i="91"/>
  <c r="F246" i="72"/>
  <c r="F270" i="69"/>
  <c r="F225" i="92"/>
  <c r="F259" i="92"/>
  <c r="L250" i="72"/>
  <c r="F215" i="92"/>
  <c r="I234" i="72"/>
  <c r="I269" i="91"/>
  <c r="I268" i="72"/>
  <c r="D231" i="72"/>
  <c r="D265" i="72"/>
  <c r="D266" i="91"/>
  <c r="P266" i="69"/>
  <c r="G229" i="92"/>
  <c r="G263" i="92"/>
  <c r="T259" i="69"/>
  <c r="H224" i="72"/>
  <c r="H258" i="72"/>
  <c r="H259" i="91"/>
  <c r="G221" i="72"/>
  <c r="G255" i="72"/>
  <c r="G256" i="91"/>
  <c r="G253" i="92"/>
  <c r="G219" i="92"/>
  <c r="D217" i="92"/>
  <c r="D251" i="92"/>
  <c r="I247" i="72"/>
  <c r="I270" i="69"/>
  <c r="I248" i="91"/>
  <c r="U248" i="69"/>
  <c r="C246" i="92"/>
  <c r="F245" i="92"/>
  <c r="F211" i="92"/>
  <c r="C243" i="91"/>
  <c r="L243" i="69"/>
  <c r="C242" i="72"/>
  <c r="C208" i="72"/>
  <c r="C270" i="69"/>
  <c r="G234" i="72"/>
  <c r="S269" i="69"/>
  <c r="G269" i="91"/>
  <c r="G268" i="72"/>
  <c r="H222" i="72"/>
  <c r="T257" i="69"/>
  <c r="H257" i="91"/>
  <c r="H256" i="72"/>
  <c r="L246" i="91"/>
  <c r="C219" i="92"/>
  <c r="J215" i="92"/>
  <c r="C233" i="92"/>
  <c r="G213" i="72"/>
  <c r="I210" i="92"/>
  <c r="I209" i="92"/>
  <c r="L267" i="72"/>
  <c r="L267" i="69"/>
  <c r="G222" i="92"/>
  <c r="G256" i="92"/>
  <c r="L249" i="72"/>
  <c r="F248" i="92"/>
  <c r="L249" i="91"/>
  <c r="F247" i="92"/>
  <c r="F213" i="92"/>
  <c r="T247" i="69"/>
  <c r="H212" i="72"/>
  <c r="H247" i="91"/>
  <c r="L247" i="91" s="1"/>
  <c r="L245" i="72"/>
  <c r="L245" i="69"/>
  <c r="L243" i="72"/>
  <c r="T243" i="69"/>
  <c r="H270" i="69"/>
  <c r="H243" i="91"/>
  <c r="H208" i="92" s="1"/>
  <c r="H208" i="72"/>
  <c r="L265" i="91"/>
  <c r="H231" i="92"/>
  <c r="H265" i="92"/>
  <c r="C263" i="91"/>
  <c r="O263" i="69"/>
  <c r="C228" i="72"/>
  <c r="C262" i="72"/>
  <c r="L263" i="69"/>
  <c r="G223" i="72"/>
  <c r="S258" i="69"/>
  <c r="G257" i="72"/>
  <c r="G258" i="91"/>
  <c r="I255" i="72"/>
  <c r="I256" i="91"/>
  <c r="U256" i="69"/>
  <c r="I253" i="72"/>
  <c r="I219" i="72"/>
  <c r="U254" i="69"/>
  <c r="I254" i="91"/>
  <c r="L254" i="91" s="1"/>
  <c r="D219" i="92"/>
  <c r="D253" i="92"/>
  <c r="J245" i="91"/>
  <c r="J244" i="72"/>
  <c r="J270" i="69"/>
  <c r="G265" i="92"/>
  <c r="G231" i="92"/>
  <c r="G270" i="69"/>
  <c r="G247" i="72"/>
  <c r="G248" i="91"/>
  <c r="L243" i="92"/>
  <c r="L269" i="69"/>
  <c r="V266" i="69"/>
  <c r="J231" i="72"/>
  <c r="J266" i="91"/>
  <c r="L266" i="69"/>
  <c r="D229" i="92"/>
  <c r="L264" i="91"/>
  <c r="D263" i="92"/>
  <c r="G224" i="92"/>
  <c r="G258" i="92"/>
  <c r="D257" i="92"/>
  <c r="F254" i="72"/>
  <c r="F220" i="72"/>
  <c r="F255" i="91"/>
  <c r="L252" i="69"/>
  <c r="C251" i="72"/>
  <c r="C252" i="91"/>
  <c r="L248" i="69"/>
  <c r="L260" i="91"/>
  <c r="L266" i="91"/>
  <c r="I246" i="92"/>
  <c r="G232" i="72"/>
  <c r="G267" i="91"/>
  <c r="S267" i="69"/>
  <c r="H229" i="92"/>
  <c r="H263" i="92"/>
  <c r="L261" i="72"/>
  <c r="D258" i="92"/>
  <c r="L259" i="91"/>
  <c r="U258" i="69"/>
  <c r="I223" i="72"/>
  <c r="I257" i="72"/>
  <c r="I258" i="91"/>
  <c r="F256" i="72"/>
  <c r="R257" i="69"/>
  <c r="F222" i="72"/>
  <c r="L257" i="69"/>
  <c r="F257" i="91"/>
  <c r="T255" i="69"/>
  <c r="H220" i="72"/>
  <c r="H255" i="91"/>
  <c r="P253" i="69"/>
  <c r="D218" i="72"/>
  <c r="D253" i="91"/>
  <c r="G244" i="92"/>
  <c r="G210" i="92"/>
  <c r="L256" i="69"/>
  <c r="U267" i="69"/>
  <c r="I267" i="91"/>
  <c r="L257" i="72"/>
  <c r="D244" i="72"/>
  <c r="P245" i="69"/>
  <c r="D210" i="72"/>
  <c r="D245" i="91"/>
  <c r="V264" i="69"/>
  <c r="J229" i="72"/>
  <c r="J264" i="91"/>
  <c r="L255" i="69"/>
  <c r="L220" i="72" s="1"/>
  <c r="L254" i="69"/>
  <c r="O254" i="69"/>
  <c r="C219" i="72"/>
  <c r="D212" i="92"/>
  <c r="D246" i="92"/>
  <c r="L264" i="69"/>
  <c r="G214" i="92"/>
  <c r="C251" i="92"/>
  <c r="D249" i="72"/>
  <c r="H265" i="72"/>
  <c r="I230" i="92"/>
  <c r="I211" i="92"/>
  <c r="C256" i="91"/>
  <c r="L247" i="69"/>
  <c r="I233" i="92"/>
  <c r="J222" i="92"/>
  <c r="J213" i="92"/>
  <c r="H210" i="92"/>
  <c r="H209" i="92"/>
  <c r="I208" i="92"/>
  <c r="L249" i="69"/>
  <c r="L214" i="72" s="1"/>
  <c r="L265" i="69"/>
  <c r="J220" i="92"/>
  <c r="J218" i="72"/>
  <c r="H244" i="72"/>
  <c r="I228" i="92"/>
  <c r="H216" i="92"/>
  <c r="C262" i="92"/>
  <c r="I245" i="72"/>
  <c r="D263" i="72"/>
  <c r="I222" i="92"/>
  <c r="I213" i="92"/>
  <c r="J262" i="91"/>
  <c r="J251" i="92"/>
  <c r="C247" i="92"/>
  <c r="H231" i="72"/>
  <c r="G253" i="72"/>
  <c r="H232" i="92"/>
  <c r="H213" i="92"/>
  <c r="L260" i="69"/>
  <c r="D209" i="92"/>
  <c r="J214" i="92"/>
  <c r="G225" i="92"/>
  <c r="J262" i="92"/>
  <c r="J216" i="92"/>
  <c r="D230" i="92"/>
  <c r="H229" i="72"/>
  <c r="F265" i="72"/>
  <c r="I226" i="92"/>
  <c r="F224" i="92"/>
  <c r="H222" i="92"/>
  <c r="I221" i="92"/>
  <c r="F216" i="92"/>
  <c r="F208" i="92"/>
  <c r="J253" i="92"/>
  <c r="I220" i="92"/>
  <c r="J209" i="92"/>
  <c r="L226" i="72"/>
  <c r="H220" i="92"/>
  <c r="H186" i="92"/>
  <c r="L219" i="72"/>
  <c r="J217" i="92"/>
  <c r="J183" i="92"/>
  <c r="F180" i="92"/>
  <c r="F214" i="92"/>
  <c r="L231" i="72"/>
  <c r="L230" i="72"/>
  <c r="D218" i="92"/>
  <c r="D184" i="92"/>
  <c r="L212" i="72"/>
  <c r="H234" i="92"/>
  <c r="H200" i="92"/>
  <c r="L234" i="72"/>
  <c r="D233" i="92"/>
  <c r="D199" i="92"/>
  <c r="L234" i="91"/>
  <c r="L233" i="92" s="1"/>
  <c r="L225" i="72"/>
  <c r="F222" i="92"/>
  <c r="F188" i="92"/>
  <c r="L210" i="72"/>
  <c r="H233" i="92"/>
  <c r="H199" i="92"/>
  <c r="L229" i="72"/>
  <c r="D223" i="92"/>
  <c r="D189" i="92"/>
  <c r="F187" i="92"/>
  <c r="F221" i="92"/>
  <c r="L218" i="72"/>
  <c r="H217" i="92"/>
  <c r="H183" i="92"/>
  <c r="L215" i="72"/>
  <c r="L209" i="72"/>
  <c r="L233" i="72"/>
  <c r="F197" i="92"/>
  <c r="F231" i="92"/>
  <c r="L232" i="91"/>
  <c r="F196" i="92"/>
  <c r="F230" i="92"/>
  <c r="H189" i="92"/>
  <c r="H223" i="92"/>
  <c r="G183" i="92"/>
  <c r="G217" i="92"/>
  <c r="G174" i="92"/>
  <c r="G208" i="92"/>
  <c r="L228" i="72"/>
  <c r="D193" i="92"/>
  <c r="D227" i="92"/>
  <c r="L223" i="72"/>
  <c r="D201" i="72"/>
  <c r="P236" i="69"/>
  <c r="D235" i="72"/>
  <c r="F219" i="92"/>
  <c r="F185" i="92"/>
  <c r="F176" i="92"/>
  <c r="F210" i="92"/>
  <c r="L215" i="91"/>
  <c r="L214" i="92" s="1"/>
  <c r="L230" i="91"/>
  <c r="F195" i="92"/>
  <c r="F229" i="92"/>
  <c r="F217" i="92"/>
  <c r="F183" i="92"/>
  <c r="H226" i="92"/>
  <c r="H192" i="92"/>
  <c r="L222" i="72"/>
  <c r="L213" i="72"/>
  <c r="L217" i="69"/>
  <c r="L225" i="69"/>
  <c r="J182" i="92"/>
  <c r="C200" i="92"/>
  <c r="G213" i="92"/>
  <c r="J186" i="92"/>
  <c r="J236" i="69"/>
  <c r="C236" i="69"/>
  <c r="J176" i="72"/>
  <c r="J210" i="72"/>
  <c r="I211" i="72"/>
  <c r="T231" i="69"/>
  <c r="R222" i="69"/>
  <c r="R218" i="69"/>
  <c r="J227" i="91"/>
  <c r="C221" i="91"/>
  <c r="L218" i="69"/>
  <c r="L209" i="69"/>
  <c r="L233" i="69"/>
  <c r="D180" i="92"/>
  <c r="F236" i="69"/>
  <c r="G236" i="69"/>
  <c r="C213" i="91"/>
  <c r="C218" i="91"/>
  <c r="I230" i="72"/>
  <c r="G183" i="72"/>
  <c r="I177" i="72"/>
  <c r="D188" i="72"/>
  <c r="J192" i="72"/>
  <c r="C198" i="72"/>
  <c r="H227" i="72"/>
  <c r="S235" i="69"/>
  <c r="U220" i="69"/>
  <c r="U212" i="69"/>
  <c r="H191" i="92"/>
  <c r="I186" i="92"/>
  <c r="H229" i="91"/>
  <c r="H228" i="92" s="1"/>
  <c r="C228" i="91"/>
  <c r="C193" i="92" s="1"/>
  <c r="I220" i="91"/>
  <c r="I219" i="92" s="1"/>
  <c r="F213" i="91"/>
  <c r="D214" i="92"/>
  <c r="I236" i="69"/>
  <c r="F233" i="92"/>
  <c r="J191" i="92"/>
  <c r="I232" i="72"/>
  <c r="C178" i="72"/>
  <c r="C217" i="72"/>
  <c r="T228" i="69"/>
  <c r="L212" i="69"/>
  <c r="L228" i="69"/>
  <c r="J224" i="92"/>
  <c r="J189" i="92"/>
  <c r="J211" i="91"/>
  <c r="J210" i="92" s="1"/>
  <c r="J209" i="91"/>
  <c r="J174" i="92" s="1"/>
  <c r="G217" i="72"/>
  <c r="I182" i="72"/>
  <c r="F190" i="72"/>
  <c r="D193" i="72"/>
  <c r="I196" i="72"/>
  <c r="C212" i="72"/>
  <c r="H225" i="72"/>
  <c r="O213" i="69"/>
  <c r="U233" i="69"/>
  <c r="U229" i="69"/>
  <c r="P223" i="69"/>
  <c r="U217" i="69"/>
  <c r="J188" i="92"/>
  <c r="C229" i="91"/>
  <c r="J224" i="91"/>
  <c r="J223" i="92" s="1"/>
  <c r="F193" i="92"/>
  <c r="I189" i="92"/>
  <c r="D223" i="91"/>
  <c r="I213" i="72"/>
  <c r="I194" i="72"/>
  <c r="J174" i="72"/>
  <c r="H228" i="72"/>
  <c r="T221" i="69"/>
  <c r="D227" i="72"/>
  <c r="H186" i="72"/>
  <c r="H191" i="72"/>
  <c r="C183" i="72"/>
  <c r="I175" i="72"/>
  <c r="G198" i="72"/>
  <c r="J208" i="72"/>
  <c r="D222" i="72"/>
  <c r="P228" i="69"/>
  <c r="U214" i="69"/>
  <c r="U210" i="69"/>
  <c r="H193" i="92"/>
  <c r="I184" i="92"/>
  <c r="J219" i="92"/>
  <c r="L222" i="91"/>
  <c r="F182" i="92"/>
  <c r="H236" i="69"/>
  <c r="F221" i="72"/>
  <c r="I209" i="72"/>
  <c r="I216" i="72"/>
  <c r="F187" i="72"/>
  <c r="J226" i="72"/>
  <c r="I179" i="72"/>
  <c r="T226" i="69"/>
  <c r="R225" i="69"/>
  <c r="X198" i="69"/>
  <c r="L197" i="72"/>
  <c r="H196" i="92"/>
  <c r="H162" i="92"/>
  <c r="T197" i="91"/>
  <c r="X194" i="69"/>
  <c r="H184" i="92"/>
  <c r="T185" i="91"/>
  <c r="I183" i="92"/>
  <c r="I149" i="92"/>
  <c r="L184" i="91"/>
  <c r="U184" i="91"/>
  <c r="X180" i="69"/>
  <c r="L179" i="72"/>
  <c r="H178" i="92"/>
  <c r="L179" i="91"/>
  <c r="X179" i="91" s="1"/>
  <c r="T179" i="91"/>
  <c r="U178" i="91"/>
  <c r="I177" i="92"/>
  <c r="X197" i="69"/>
  <c r="L196" i="72"/>
  <c r="I191" i="92"/>
  <c r="I157" i="92"/>
  <c r="L192" i="91"/>
  <c r="X192" i="91" s="1"/>
  <c r="U192" i="91"/>
  <c r="T189" i="91"/>
  <c r="H154" i="92"/>
  <c r="H188" i="92"/>
  <c r="I153" i="92"/>
  <c r="I187" i="92"/>
  <c r="U188" i="91"/>
  <c r="X185" i="69"/>
  <c r="L184" i="72"/>
  <c r="X179" i="69"/>
  <c r="L178" i="72"/>
  <c r="H177" i="92"/>
  <c r="H143" i="92"/>
  <c r="T178" i="91"/>
  <c r="I142" i="92"/>
  <c r="I176" i="92"/>
  <c r="U177" i="91"/>
  <c r="L158" i="72"/>
  <c r="X193" i="69"/>
  <c r="L192" i="72"/>
  <c r="X189" i="69"/>
  <c r="L188" i="72"/>
  <c r="T188" i="91"/>
  <c r="L188" i="91"/>
  <c r="X188" i="91" s="1"/>
  <c r="H187" i="92"/>
  <c r="I182" i="92"/>
  <c r="U183" i="91"/>
  <c r="J180" i="92"/>
  <c r="V181" i="91"/>
  <c r="L177" i="72"/>
  <c r="X178" i="69"/>
  <c r="H176" i="92"/>
  <c r="L177" i="91"/>
  <c r="X177" i="91" s="1"/>
  <c r="T177" i="91"/>
  <c r="I175" i="92"/>
  <c r="U176" i="91"/>
  <c r="U175" i="91"/>
  <c r="I174" i="92"/>
  <c r="I140" i="92"/>
  <c r="U200" i="91"/>
  <c r="I199" i="92"/>
  <c r="L200" i="91"/>
  <c r="I194" i="92"/>
  <c r="L195" i="91"/>
  <c r="X195" i="91" s="1"/>
  <c r="U195" i="91"/>
  <c r="U191" i="91"/>
  <c r="I190" i="92"/>
  <c r="X188" i="69"/>
  <c r="L187" i="72"/>
  <c r="F150" i="92"/>
  <c r="F184" i="92"/>
  <c r="L185" i="91"/>
  <c r="X185" i="91" s="1"/>
  <c r="R185" i="91"/>
  <c r="X184" i="69"/>
  <c r="L183" i="72"/>
  <c r="H148" i="92"/>
  <c r="T183" i="91"/>
  <c r="H182" i="92"/>
  <c r="L183" i="91"/>
  <c r="X183" i="91" s="1"/>
  <c r="U182" i="91"/>
  <c r="I181" i="92"/>
  <c r="X177" i="69"/>
  <c r="L176" i="72"/>
  <c r="H175" i="92"/>
  <c r="T176" i="91"/>
  <c r="X176" i="69"/>
  <c r="L175" i="72"/>
  <c r="T175" i="91"/>
  <c r="H174" i="92"/>
  <c r="X201" i="69"/>
  <c r="L200" i="72"/>
  <c r="X196" i="69"/>
  <c r="L195" i="72"/>
  <c r="X192" i="69"/>
  <c r="L191" i="72"/>
  <c r="T191" i="91"/>
  <c r="H190" i="92"/>
  <c r="X183" i="69"/>
  <c r="L182" i="72"/>
  <c r="T182" i="91"/>
  <c r="H181" i="92"/>
  <c r="I180" i="92"/>
  <c r="U181" i="91"/>
  <c r="X175" i="69"/>
  <c r="L174" i="72"/>
  <c r="I198" i="92"/>
  <c r="U199" i="91"/>
  <c r="L194" i="91"/>
  <c r="X194" i="91" s="1"/>
  <c r="U194" i="91"/>
  <c r="I159" i="92"/>
  <c r="I193" i="92"/>
  <c r="X191" i="69"/>
  <c r="L190" i="72"/>
  <c r="I185" i="92"/>
  <c r="U186" i="91"/>
  <c r="X202" i="69"/>
  <c r="F200" i="92"/>
  <c r="R201" i="91"/>
  <c r="L201" i="91"/>
  <c r="X201" i="91" s="1"/>
  <c r="X200" i="69"/>
  <c r="L199" i="72"/>
  <c r="H198" i="92"/>
  <c r="T199" i="91"/>
  <c r="H164" i="92"/>
  <c r="U198" i="91"/>
  <c r="I197" i="92"/>
  <c r="X195" i="69"/>
  <c r="L194" i="72"/>
  <c r="X187" i="69"/>
  <c r="L186" i="72"/>
  <c r="H185" i="92"/>
  <c r="T186" i="91"/>
  <c r="H151" i="92"/>
  <c r="L186" i="91"/>
  <c r="U180" i="91"/>
  <c r="I179" i="92"/>
  <c r="I145" i="92"/>
  <c r="R175" i="91"/>
  <c r="F174" i="92"/>
  <c r="X199" i="69"/>
  <c r="L198" i="72"/>
  <c r="H197" i="92"/>
  <c r="H163" i="92"/>
  <c r="T198" i="91"/>
  <c r="I162" i="92"/>
  <c r="U197" i="91"/>
  <c r="I196" i="92"/>
  <c r="I158" i="92"/>
  <c r="I192" i="92"/>
  <c r="U193" i="91"/>
  <c r="X190" i="69"/>
  <c r="L189" i="72"/>
  <c r="L185" i="72"/>
  <c r="X186" i="69"/>
  <c r="X181" i="69"/>
  <c r="L180" i="72"/>
  <c r="H145" i="92"/>
  <c r="T180" i="91"/>
  <c r="H179" i="92"/>
  <c r="I144" i="92"/>
  <c r="U179" i="91"/>
  <c r="I178" i="92"/>
  <c r="L175" i="91"/>
  <c r="L157" i="92"/>
  <c r="I165" i="92"/>
  <c r="C199" i="91"/>
  <c r="J180" i="91"/>
  <c r="I148" i="92"/>
  <c r="L143" i="72"/>
  <c r="H141" i="92"/>
  <c r="F191" i="91"/>
  <c r="C181" i="91"/>
  <c r="H153" i="92"/>
  <c r="I146" i="92"/>
  <c r="L182" i="69"/>
  <c r="V176" i="91"/>
  <c r="L178" i="91"/>
  <c r="J163" i="92"/>
  <c r="L159" i="72"/>
  <c r="I156" i="92"/>
  <c r="G198" i="91"/>
  <c r="J196" i="91"/>
  <c r="D189" i="91"/>
  <c r="L182" i="91"/>
  <c r="C176" i="92"/>
  <c r="H150" i="92"/>
  <c r="G191" i="91"/>
  <c r="C189" i="91"/>
  <c r="C180" i="91"/>
  <c r="P168" i="69"/>
  <c r="D168" i="91"/>
  <c r="D167" i="72"/>
  <c r="L165" i="72"/>
  <c r="H140" i="92"/>
  <c r="H106" i="92"/>
  <c r="L149" i="72"/>
  <c r="G148" i="92"/>
  <c r="G114" i="92"/>
  <c r="I164" i="92"/>
  <c r="I130" i="92"/>
  <c r="G161" i="72"/>
  <c r="G127" i="72"/>
  <c r="G168" i="69"/>
  <c r="S162" i="69"/>
  <c r="G162" i="91"/>
  <c r="C162" i="91"/>
  <c r="O162" i="69"/>
  <c r="L162" i="69"/>
  <c r="C161" i="72"/>
  <c r="C127" i="72"/>
  <c r="T156" i="69"/>
  <c r="H121" i="72"/>
  <c r="H155" i="72"/>
  <c r="H156" i="91"/>
  <c r="L156" i="69"/>
  <c r="C155" i="72"/>
  <c r="O156" i="69"/>
  <c r="C156" i="91"/>
  <c r="L151" i="69"/>
  <c r="P150" i="69"/>
  <c r="D149" i="72"/>
  <c r="D150" i="91"/>
  <c r="D115" i="72"/>
  <c r="F146" i="91"/>
  <c r="F111" i="72"/>
  <c r="R146" i="69"/>
  <c r="F168" i="69"/>
  <c r="F145" i="72"/>
  <c r="L145" i="69"/>
  <c r="I107" i="92"/>
  <c r="I141" i="92"/>
  <c r="L141" i="72"/>
  <c r="L166" i="72"/>
  <c r="J167" i="72"/>
  <c r="C146" i="92"/>
  <c r="J112" i="92"/>
  <c r="J146" i="92"/>
  <c r="G160" i="92"/>
  <c r="G126" i="92"/>
  <c r="U164" i="69"/>
  <c r="I163" i="72"/>
  <c r="I164" i="91"/>
  <c r="D163" i="72"/>
  <c r="D129" i="72"/>
  <c r="L161" i="69"/>
  <c r="H159" i="92"/>
  <c r="L155" i="69"/>
  <c r="I147" i="92"/>
  <c r="L143" i="69"/>
  <c r="L157" i="72"/>
  <c r="C126" i="92"/>
  <c r="F166" i="92"/>
  <c r="G165" i="91"/>
  <c r="G164" i="72"/>
  <c r="G130" i="72"/>
  <c r="C164" i="72"/>
  <c r="C130" i="72"/>
  <c r="O165" i="69"/>
  <c r="C165" i="91"/>
  <c r="L165" i="69"/>
  <c r="V157" i="69"/>
  <c r="J156" i="72"/>
  <c r="J122" i="72"/>
  <c r="J157" i="91"/>
  <c r="L153" i="72"/>
  <c r="U152" i="69"/>
  <c r="I117" i="72"/>
  <c r="I152" i="91"/>
  <c r="J151" i="91"/>
  <c r="J116" i="72"/>
  <c r="V151" i="69"/>
  <c r="J150" i="72"/>
  <c r="L148" i="72"/>
  <c r="T148" i="69"/>
  <c r="H113" i="72"/>
  <c r="H148" i="91"/>
  <c r="H147" i="72"/>
  <c r="L148" i="69"/>
  <c r="C148" i="91"/>
  <c r="C113" i="72"/>
  <c r="C168" i="69"/>
  <c r="O148" i="69"/>
  <c r="C147" i="72"/>
  <c r="L141" i="69"/>
  <c r="D140" i="72"/>
  <c r="P141" i="69"/>
  <c r="D106" i="72"/>
  <c r="D141" i="91"/>
  <c r="G128" i="92"/>
  <c r="G162" i="92"/>
  <c r="D131" i="92"/>
  <c r="D165" i="92"/>
  <c r="F131" i="72"/>
  <c r="F166" i="91"/>
  <c r="R166" i="69"/>
  <c r="F165" i="72"/>
  <c r="L164" i="69"/>
  <c r="H124" i="72"/>
  <c r="T159" i="69"/>
  <c r="H159" i="91"/>
  <c r="H118" i="72"/>
  <c r="H152" i="72"/>
  <c r="H153" i="91"/>
  <c r="T153" i="69"/>
  <c r="H165" i="92"/>
  <c r="J168" i="91"/>
  <c r="L142" i="91"/>
  <c r="D107" i="92"/>
  <c r="D141" i="92"/>
  <c r="J123" i="92"/>
  <c r="I161" i="92"/>
  <c r="F159" i="72"/>
  <c r="F160" i="91"/>
  <c r="F125" i="72"/>
  <c r="R160" i="69"/>
  <c r="R154" i="69"/>
  <c r="F153" i="72"/>
  <c r="F154" i="91"/>
  <c r="L152" i="72"/>
  <c r="L151" i="91"/>
  <c r="I150" i="92"/>
  <c r="F149" i="91"/>
  <c r="F114" i="72"/>
  <c r="R149" i="69"/>
  <c r="F148" i="72"/>
  <c r="L146" i="72"/>
  <c r="F157" i="91"/>
  <c r="R157" i="69"/>
  <c r="F156" i="72"/>
  <c r="F122" i="72"/>
  <c r="H149" i="92"/>
  <c r="H142" i="92"/>
  <c r="H108" i="92"/>
  <c r="C160" i="92"/>
  <c r="F142" i="92"/>
  <c r="F123" i="92"/>
  <c r="F157" i="92"/>
  <c r="L164" i="91"/>
  <c r="D129" i="92"/>
  <c r="D163" i="92"/>
  <c r="D123" i="92"/>
  <c r="D157" i="92"/>
  <c r="J131" i="72"/>
  <c r="J166" i="91"/>
  <c r="V166" i="69"/>
  <c r="J165" i="72"/>
  <c r="H157" i="92"/>
  <c r="H122" i="92"/>
  <c r="H156" i="92"/>
  <c r="L152" i="69"/>
  <c r="L145" i="72"/>
  <c r="I109" i="72"/>
  <c r="I168" i="69"/>
  <c r="U144" i="69"/>
  <c r="I144" i="91"/>
  <c r="I143" i="72"/>
  <c r="J142" i="72"/>
  <c r="J143" i="91"/>
  <c r="V143" i="69"/>
  <c r="R163" i="69"/>
  <c r="F162" i="72"/>
  <c r="F128" i="72"/>
  <c r="F163" i="91"/>
  <c r="D146" i="92"/>
  <c r="C109" i="92"/>
  <c r="C143" i="92"/>
  <c r="F140" i="92"/>
  <c r="F106" i="92"/>
  <c r="L163" i="69"/>
  <c r="U161" i="69"/>
  <c r="I160" i="72"/>
  <c r="I126" i="72"/>
  <c r="I161" i="91"/>
  <c r="L161" i="91" s="1"/>
  <c r="L157" i="69"/>
  <c r="U155" i="69"/>
  <c r="I155" i="91"/>
  <c r="L155" i="91" s="1"/>
  <c r="I154" i="72"/>
  <c r="F146" i="92"/>
  <c r="F112" i="92"/>
  <c r="H168" i="69"/>
  <c r="H133" i="72" s="1"/>
  <c r="H110" i="72"/>
  <c r="H145" i="91"/>
  <c r="T145" i="69"/>
  <c r="H144" i="72"/>
  <c r="I114" i="92"/>
  <c r="G166" i="91"/>
  <c r="C127" i="92"/>
  <c r="I123" i="92"/>
  <c r="I122" i="92"/>
  <c r="I112" i="92"/>
  <c r="I106" i="92"/>
  <c r="G141" i="91"/>
  <c r="D133" i="72"/>
  <c r="D117" i="92"/>
  <c r="H112" i="92"/>
  <c r="J148" i="91"/>
  <c r="D130" i="92"/>
  <c r="I128" i="92"/>
  <c r="J152" i="91"/>
  <c r="H95" i="92"/>
  <c r="H129" i="92"/>
  <c r="L129" i="72"/>
  <c r="L116" i="72"/>
  <c r="L106" i="72"/>
  <c r="H98" i="92"/>
  <c r="H132" i="92"/>
  <c r="L128" i="72"/>
  <c r="I126" i="92"/>
  <c r="I92" i="92"/>
  <c r="I91" i="92"/>
  <c r="I125" i="92"/>
  <c r="H115" i="92"/>
  <c r="H81" i="92"/>
  <c r="L116" i="91"/>
  <c r="L115" i="72"/>
  <c r="L132" i="72"/>
  <c r="H126" i="92"/>
  <c r="H92" i="92"/>
  <c r="I119" i="92"/>
  <c r="I85" i="92"/>
  <c r="I113" i="92"/>
  <c r="I79" i="92"/>
  <c r="G133" i="72"/>
  <c r="S134" i="69"/>
  <c r="G99" i="72"/>
  <c r="C110" i="92"/>
  <c r="C76" i="92"/>
  <c r="H109" i="92"/>
  <c r="L110" i="91"/>
  <c r="H75" i="92"/>
  <c r="H131" i="92"/>
  <c r="H97" i="92"/>
  <c r="L131" i="72"/>
  <c r="F129" i="92"/>
  <c r="L126" i="72"/>
  <c r="L125" i="72"/>
  <c r="L120" i="72"/>
  <c r="H119" i="92"/>
  <c r="H85" i="92"/>
  <c r="L114" i="72"/>
  <c r="L109" i="72"/>
  <c r="H124" i="92"/>
  <c r="H90" i="92"/>
  <c r="L119" i="72"/>
  <c r="L124" i="72"/>
  <c r="L123" i="72"/>
  <c r="J115" i="92"/>
  <c r="J81" i="92"/>
  <c r="L113" i="72"/>
  <c r="L108" i="72"/>
  <c r="H99" i="72"/>
  <c r="H134" i="91"/>
  <c r="T134" i="69"/>
  <c r="C133" i="72"/>
  <c r="C99" i="72"/>
  <c r="O134" i="69"/>
  <c r="L118" i="72"/>
  <c r="H117" i="92"/>
  <c r="H83" i="92"/>
  <c r="I133" i="72"/>
  <c r="I134" i="91"/>
  <c r="I99" i="72"/>
  <c r="U134" i="69"/>
  <c r="L130" i="72"/>
  <c r="I129" i="92"/>
  <c r="I95" i="92"/>
  <c r="L117" i="72"/>
  <c r="H82" i="92"/>
  <c r="H116" i="92"/>
  <c r="L112" i="72"/>
  <c r="H114" i="92"/>
  <c r="F114" i="91"/>
  <c r="C118" i="91"/>
  <c r="C117" i="92" s="1"/>
  <c r="G111" i="91"/>
  <c r="F95" i="72"/>
  <c r="J117" i="72"/>
  <c r="C123" i="72"/>
  <c r="D114" i="72"/>
  <c r="J81" i="72"/>
  <c r="I120" i="72"/>
  <c r="P113" i="69"/>
  <c r="S111" i="69"/>
  <c r="H129" i="91"/>
  <c r="I128" i="91"/>
  <c r="H126" i="91"/>
  <c r="F125" i="91"/>
  <c r="F124" i="92" s="1"/>
  <c r="H124" i="91"/>
  <c r="I121" i="91"/>
  <c r="I120" i="92" s="1"/>
  <c r="I119" i="91"/>
  <c r="I118" i="92" s="1"/>
  <c r="I117" i="91"/>
  <c r="H78" i="92"/>
  <c r="H108" i="91"/>
  <c r="L111" i="69"/>
  <c r="D99" i="72"/>
  <c r="C93" i="92"/>
  <c r="D113" i="92"/>
  <c r="J134" i="69"/>
  <c r="F109" i="91"/>
  <c r="C124" i="91"/>
  <c r="C120" i="91"/>
  <c r="C119" i="92" s="1"/>
  <c r="G110" i="72"/>
  <c r="J129" i="72"/>
  <c r="D96" i="72"/>
  <c r="F79" i="72"/>
  <c r="G121" i="72"/>
  <c r="H94" i="72"/>
  <c r="F108" i="72"/>
  <c r="R130" i="69"/>
  <c r="S122" i="69"/>
  <c r="U121" i="69"/>
  <c r="U117" i="69"/>
  <c r="D115" i="91"/>
  <c r="P134" i="69"/>
  <c r="H130" i="92"/>
  <c r="F134" i="69"/>
  <c r="I132" i="92"/>
  <c r="J109" i="91"/>
  <c r="J95" i="72"/>
  <c r="J115" i="72"/>
  <c r="C76" i="72"/>
  <c r="D130" i="72"/>
  <c r="C73" i="72"/>
  <c r="H73" i="72"/>
  <c r="H89" i="72"/>
  <c r="O122" i="69"/>
  <c r="T129" i="69"/>
  <c r="V116" i="69"/>
  <c r="L122" i="69"/>
  <c r="C108" i="91"/>
  <c r="F122" i="92"/>
  <c r="F90" i="72"/>
  <c r="I127" i="72"/>
  <c r="I82" i="72"/>
  <c r="F74" i="72"/>
  <c r="C110" i="72"/>
  <c r="H107" i="72"/>
  <c r="U128" i="69"/>
  <c r="F90" i="92"/>
  <c r="L128" i="69"/>
  <c r="G125" i="92"/>
  <c r="J130" i="92"/>
  <c r="C90" i="92"/>
  <c r="D96" i="92"/>
  <c r="G122" i="91"/>
  <c r="F124" i="72"/>
  <c r="C87" i="72"/>
  <c r="F129" i="72"/>
  <c r="H123" i="72"/>
  <c r="O120" i="69"/>
  <c r="T108" i="69"/>
  <c r="V127" i="69"/>
  <c r="L108" i="69"/>
  <c r="J87" i="92"/>
  <c r="L114" i="91"/>
  <c r="C122" i="91"/>
  <c r="J127" i="91"/>
  <c r="J126" i="92" s="1"/>
  <c r="J118" i="91"/>
  <c r="J83" i="92" s="1"/>
  <c r="I84" i="72"/>
  <c r="J126" i="72"/>
  <c r="D78" i="72"/>
  <c r="C83" i="72"/>
  <c r="J108" i="72"/>
  <c r="O111" i="69"/>
  <c r="U119" i="69"/>
  <c r="L111" i="72"/>
  <c r="J130" i="91"/>
  <c r="L130" i="91" s="1"/>
  <c r="L129" i="92" s="1"/>
  <c r="D113" i="91"/>
  <c r="J83" i="72"/>
  <c r="C117" i="72"/>
  <c r="O118" i="69"/>
  <c r="I94" i="92"/>
  <c r="I84" i="92"/>
  <c r="X96" i="69"/>
  <c r="L95" i="72"/>
  <c r="X90" i="69"/>
  <c r="L89" i="72"/>
  <c r="I87" i="92"/>
  <c r="I86" i="92"/>
  <c r="L97" i="91"/>
  <c r="X97" i="91" s="1"/>
  <c r="X95" i="69"/>
  <c r="L94" i="72"/>
  <c r="F91" i="92"/>
  <c r="F57" i="92"/>
  <c r="L92" i="91"/>
  <c r="X89" i="69"/>
  <c r="L88" i="72"/>
  <c r="X88" i="69"/>
  <c r="L87" i="72"/>
  <c r="X87" i="69"/>
  <c r="L86" i="72"/>
  <c r="X86" i="69"/>
  <c r="L85" i="72"/>
  <c r="I49" i="92"/>
  <c r="U84" i="91"/>
  <c r="I83" i="92"/>
  <c r="I72" i="92"/>
  <c r="I97" i="92"/>
  <c r="L98" i="91"/>
  <c r="X98" i="91" s="1"/>
  <c r="G61" i="92"/>
  <c r="S96" i="91"/>
  <c r="G95" i="92"/>
  <c r="L87" i="91"/>
  <c r="G52" i="92"/>
  <c r="L84" i="72"/>
  <c r="X85" i="69"/>
  <c r="X84" i="69"/>
  <c r="L83" i="72"/>
  <c r="U78" i="91"/>
  <c r="I77" i="92"/>
  <c r="I76" i="92"/>
  <c r="I42" i="92"/>
  <c r="X74" i="69"/>
  <c r="L73" i="72"/>
  <c r="L72" i="72"/>
  <c r="X73" i="69"/>
  <c r="F65" i="92"/>
  <c r="L100" i="91"/>
  <c r="U98" i="91" s="1"/>
  <c r="R100" i="91"/>
  <c r="X99" i="69"/>
  <c r="L98" i="72"/>
  <c r="F95" i="92"/>
  <c r="L96" i="91"/>
  <c r="R96" i="91"/>
  <c r="X94" i="69"/>
  <c r="L93" i="72"/>
  <c r="U82" i="91"/>
  <c r="I81" i="92"/>
  <c r="U81" i="91"/>
  <c r="I80" i="92"/>
  <c r="I46" i="92"/>
  <c r="I78" i="92"/>
  <c r="U79" i="91"/>
  <c r="X78" i="69"/>
  <c r="L77" i="72"/>
  <c r="L76" i="72"/>
  <c r="X77" i="69"/>
  <c r="X76" i="69"/>
  <c r="L75" i="72"/>
  <c r="X75" i="69"/>
  <c r="L74" i="72"/>
  <c r="I96" i="92"/>
  <c r="U97" i="91"/>
  <c r="R95" i="91"/>
  <c r="L95" i="91"/>
  <c r="X95" i="91" s="1"/>
  <c r="L94" i="91"/>
  <c r="X94" i="91" s="1"/>
  <c r="G59" i="92"/>
  <c r="G93" i="92"/>
  <c r="S94" i="91"/>
  <c r="L88" i="91"/>
  <c r="X88" i="91" s="1"/>
  <c r="R88" i="91"/>
  <c r="R86" i="91"/>
  <c r="F51" i="92"/>
  <c r="F85" i="92"/>
  <c r="X83" i="69"/>
  <c r="L82" i="72"/>
  <c r="X82" i="69"/>
  <c r="L81" i="72"/>
  <c r="X81" i="69"/>
  <c r="L80" i="72"/>
  <c r="X80" i="69"/>
  <c r="L79" i="72"/>
  <c r="X79" i="69"/>
  <c r="L78" i="72"/>
  <c r="G77" i="92"/>
  <c r="S78" i="91"/>
  <c r="L78" i="91"/>
  <c r="X78" i="91" s="1"/>
  <c r="G65" i="92"/>
  <c r="S100" i="91"/>
  <c r="X98" i="69"/>
  <c r="L97" i="72"/>
  <c r="V95" i="91"/>
  <c r="L92" i="72"/>
  <c r="X93" i="69"/>
  <c r="U91" i="91"/>
  <c r="L91" i="91"/>
  <c r="X91" i="91" s="1"/>
  <c r="I56" i="92"/>
  <c r="I90" i="92"/>
  <c r="J84" i="92"/>
  <c r="V85" i="91"/>
  <c r="R84" i="91"/>
  <c r="F83" i="92"/>
  <c r="G47" i="92"/>
  <c r="S82" i="91"/>
  <c r="G81" i="92"/>
  <c r="L82" i="91"/>
  <c r="G74" i="92"/>
  <c r="S75" i="91"/>
  <c r="G39" i="92"/>
  <c r="S74" i="91"/>
  <c r="L73" i="91"/>
  <c r="X73" i="91" s="1"/>
  <c r="R73" i="91"/>
  <c r="F72" i="92"/>
  <c r="L99" i="91"/>
  <c r="X99" i="91" s="1"/>
  <c r="R99" i="91"/>
  <c r="X97" i="69"/>
  <c r="L96" i="72"/>
  <c r="X92" i="69"/>
  <c r="L91" i="72"/>
  <c r="I55" i="92"/>
  <c r="L90" i="91"/>
  <c r="X90" i="91" s="1"/>
  <c r="U90" i="91"/>
  <c r="I89" i="92"/>
  <c r="I88" i="92"/>
  <c r="L89" i="91"/>
  <c r="X89" i="91" s="1"/>
  <c r="U89" i="91"/>
  <c r="L80" i="91"/>
  <c r="X80" i="91" s="1"/>
  <c r="S80" i="91"/>
  <c r="R77" i="91"/>
  <c r="R76" i="91"/>
  <c r="F40" i="92"/>
  <c r="L75" i="91"/>
  <c r="X75" i="91" s="1"/>
  <c r="R75" i="91"/>
  <c r="L74" i="91"/>
  <c r="X74" i="91" s="1"/>
  <c r="F73" i="92"/>
  <c r="R74" i="91"/>
  <c r="X100" i="69"/>
  <c r="X91" i="69"/>
  <c r="L90" i="72"/>
  <c r="F82" i="92"/>
  <c r="R83" i="91"/>
  <c r="L83" i="91"/>
  <c r="X83" i="91" s="1"/>
  <c r="F80" i="92"/>
  <c r="L81" i="91"/>
  <c r="X81" i="91" s="1"/>
  <c r="R81" i="91"/>
  <c r="R79" i="91"/>
  <c r="F44" i="92"/>
  <c r="L79" i="91"/>
  <c r="X79" i="91" s="1"/>
  <c r="F78" i="92"/>
  <c r="F87" i="92"/>
  <c r="D58" i="92"/>
  <c r="F53" i="92"/>
  <c r="F46" i="92"/>
  <c r="D84" i="91"/>
  <c r="I38" i="92"/>
  <c r="D38" i="92"/>
  <c r="I45" i="92"/>
  <c r="I44" i="92"/>
  <c r="I43" i="92"/>
  <c r="L38" i="92"/>
  <c r="C42" i="92"/>
  <c r="G73" i="92"/>
  <c r="F64" i="92"/>
  <c r="I53" i="92"/>
  <c r="D50" i="92"/>
  <c r="I47" i="92"/>
  <c r="D46" i="92"/>
  <c r="G40" i="92"/>
  <c r="J77" i="91"/>
  <c r="L77" i="91"/>
  <c r="L85" i="91"/>
  <c r="F94" i="92"/>
  <c r="F58" i="92"/>
  <c r="C50" i="92"/>
  <c r="F41" i="92"/>
  <c r="C86" i="91"/>
  <c r="F75" i="92"/>
  <c r="G79" i="92"/>
  <c r="I63" i="92"/>
  <c r="F42" i="92"/>
  <c r="F38" i="92"/>
  <c r="J50" i="92"/>
  <c r="I62" i="92"/>
  <c r="D62" i="92"/>
  <c r="F49" i="92"/>
  <c r="L50" i="72"/>
  <c r="L64" i="72"/>
  <c r="L63" i="72"/>
  <c r="L63" i="91"/>
  <c r="L60" i="91"/>
  <c r="L59" i="92" s="1"/>
  <c r="D59" i="92"/>
  <c r="I58" i="92"/>
  <c r="I24" i="92"/>
  <c r="F20" i="92"/>
  <c r="F54" i="92"/>
  <c r="F14" i="92"/>
  <c r="F48" i="92"/>
  <c r="I41" i="92"/>
  <c r="I7" i="92"/>
  <c r="L42" i="91"/>
  <c r="D41" i="92"/>
  <c r="I6" i="92"/>
  <c r="I40" i="92"/>
  <c r="J4" i="92"/>
  <c r="J38" i="92"/>
  <c r="G63" i="92"/>
  <c r="G29" i="92"/>
  <c r="L62" i="72"/>
  <c r="L61" i="72"/>
  <c r="L60" i="72"/>
  <c r="J55" i="92"/>
  <c r="J21" i="92"/>
  <c r="J15" i="92"/>
  <c r="J49" i="92"/>
  <c r="J48" i="92"/>
  <c r="J14" i="92"/>
  <c r="D42" i="92"/>
  <c r="D8" i="92"/>
  <c r="L41" i="91"/>
  <c r="L40" i="92" s="1"/>
  <c r="D6" i="92"/>
  <c r="L59" i="72"/>
  <c r="L57" i="72"/>
  <c r="L41" i="72"/>
  <c r="D54" i="92"/>
  <c r="L55" i="91"/>
  <c r="L54" i="92" s="1"/>
  <c r="D53" i="92"/>
  <c r="D19" i="92"/>
  <c r="I18" i="92"/>
  <c r="I52" i="92"/>
  <c r="D52" i="92"/>
  <c r="L53" i="91"/>
  <c r="L52" i="92" s="1"/>
  <c r="D48" i="92"/>
  <c r="D14" i="92"/>
  <c r="L49" i="91"/>
  <c r="L48" i="92" s="1"/>
  <c r="L40" i="72"/>
  <c r="J64" i="92"/>
  <c r="J30" i="92"/>
  <c r="F28" i="92"/>
  <c r="F62" i="92"/>
  <c r="F61" i="92"/>
  <c r="F27" i="92"/>
  <c r="F26" i="92"/>
  <c r="F60" i="92"/>
  <c r="L48" i="91"/>
  <c r="D47" i="92"/>
  <c r="C46" i="92"/>
  <c r="C12" i="92"/>
  <c r="L45" i="72"/>
  <c r="L45" i="91"/>
  <c r="L44" i="92" s="1"/>
  <c r="C44" i="92"/>
  <c r="C10" i="92"/>
  <c r="L44" i="91"/>
  <c r="L43" i="92" s="1"/>
  <c r="C9" i="92"/>
  <c r="L39" i="72"/>
  <c r="J61" i="92"/>
  <c r="J27" i="92"/>
  <c r="F25" i="92"/>
  <c r="F59" i="92"/>
  <c r="G56" i="92"/>
  <c r="G22" i="92"/>
  <c r="L56" i="72"/>
  <c r="L55" i="72"/>
  <c r="L54" i="72"/>
  <c r="L53" i="72"/>
  <c r="L52" i="72"/>
  <c r="L49" i="72"/>
  <c r="L48" i="72"/>
  <c r="G45" i="92"/>
  <c r="G11" i="92"/>
  <c r="G44" i="92"/>
  <c r="G10" i="92"/>
  <c r="G9" i="92"/>
  <c r="G43" i="92"/>
  <c r="G8" i="92"/>
  <c r="G42" i="92"/>
  <c r="L65" i="91"/>
  <c r="L64" i="92" s="1"/>
  <c r="G55" i="92"/>
  <c r="G21" i="92"/>
  <c r="G17" i="92"/>
  <c r="G51" i="92"/>
  <c r="G50" i="92"/>
  <c r="G16" i="92"/>
  <c r="G15" i="92"/>
  <c r="G49" i="92"/>
  <c r="L47" i="72"/>
  <c r="L40" i="91"/>
  <c r="L39" i="92" s="1"/>
  <c r="F39" i="92"/>
  <c r="F5" i="92"/>
  <c r="L59" i="91"/>
  <c r="L58" i="92" s="1"/>
  <c r="L62" i="91"/>
  <c r="L61" i="92" s="1"/>
  <c r="D61" i="92"/>
  <c r="D27" i="92"/>
  <c r="D26" i="92"/>
  <c r="D60" i="92"/>
  <c r="G12" i="92"/>
  <c r="G46" i="92"/>
  <c r="J39" i="92"/>
  <c r="J5" i="92"/>
  <c r="I19" i="92"/>
  <c r="L43" i="69"/>
  <c r="L59" i="69"/>
  <c r="I66" i="91"/>
  <c r="G28" i="92"/>
  <c r="G53" i="92"/>
  <c r="D64" i="92"/>
  <c r="G51" i="72"/>
  <c r="S52" i="69"/>
  <c r="V50" i="69"/>
  <c r="D16" i="92"/>
  <c r="L44" i="69"/>
  <c r="L52" i="69"/>
  <c r="D40" i="92"/>
  <c r="C38" i="92"/>
  <c r="D60" i="72"/>
  <c r="I18" i="72"/>
  <c r="P61" i="69"/>
  <c r="C56" i="91"/>
  <c r="C46" i="91"/>
  <c r="L45" i="69"/>
  <c r="C64" i="92"/>
  <c r="C62" i="92"/>
  <c r="I10" i="92"/>
  <c r="L47" i="91"/>
  <c r="I54" i="92"/>
  <c r="C12" i="72"/>
  <c r="D14" i="72"/>
  <c r="I52" i="72"/>
  <c r="C24" i="72"/>
  <c r="G12" i="72"/>
  <c r="O47" i="69"/>
  <c r="U53" i="69"/>
  <c r="C8" i="92"/>
  <c r="C64" i="91"/>
  <c r="C63" i="92" s="1"/>
  <c r="L43" i="91"/>
  <c r="D58" i="91"/>
  <c r="D23" i="92" s="1"/>
  <c r="D23" i="72"/>
  <c r="D48" i="72"/>
  <c r="C51" i="72"/>
  <c r="I11" i="92"/>
  <c r="L39" i="69"/>
  <c r="L47" i="69"/>
  <c r="G60" i="92"/>
  <c r="G30" i="92"/>
  <c r="C43" i="92"/>
  <c r="D66" i="69"/>
  <c r="I29" i="72"/>
  <c r="P58" i="69"/>
  <c r="D4" i="92"/>
  <c r="I31" i="72"/>
  <c r="C66" i="69"/>
  <c r="D57" i="92"/>
  <c r="C46" i="72"/>
  <c r="O52" i="69"/>
  <c r="P49" i="69"/>
  <c r="S47" i="69"/>
  <c r="U58" i="69"/>
  <c r="C50" i="91"/>
  <c r="L61" i="91"/>
  <c r="G58" i="92"/>
  <c r="C58" i="72"/>
  <c r="J49" i="72"/>
  <c r="C17" i="72"/>
  <c r="I23" i="72"/>
  <c r="R43" i="69"/>
  <c r="U41" i="69"/>
  <c r="D7" i="92"/>
  <c r="L27" i="91"/>
  <c r="X27" i="91" s="1"/>
  <c r="I26" i="92"/>
  <c r="U27" i="91"/>
  <c r="I25" i="92"/>
  <c r="U26" i="91"/>
  <c r="X21" i="69"/>
  <c r="L20" i="72"/>
  <c r="X18" i="69"/>
  <c r="L17" i="72"/>
  <c r="P14" i="91"/>
  <c r="D13" i="92"/>
  <c r="L6" i="91"/>
  <c r="O6" i="91"/>
  <c r="C5" i="92"/>
  <c r="F30" i="92"/>
  <c r="R31" i="91"/>
  <c r="I28" i="92"/>
  <c r="U29" i="91"/>
  <c r="D28" i="92"/>
  <c r="L29" i="91"/>
  <c r="P29" i="91"/>
  <c r="D25" i="92"/>
  <c r="P26" i="91"/>
  <c r="X24" i="69"/>
  <c r="L23" i="72"/>
  <c r="D20" i="92"/>
  <c r="L21" i="91"/>
  <c r="P21" i="91"/>
  <c r="R18" i="91"/>
  <c r="F17" i="92"/>
  <c r="L15" i="91"/>
  <c r="I14" i="92"/>
  <c r="U15" i="91"/>
  <c r="I13" i="92"/>
  <c r="U14" i="91"/>
  <c r="X13" i="69"/>
  <c r="F11" i="92"/>
  <c r="R12" i="91"/>
  <c r="U10" i="91"/>
  <c r="I9" i="92"/>
  <c r="I8" i="92"/>
  <c r="U9" i="91"/>
  <c r="O7" i="91"/>
  <c r="L7" i="91"/>
  <c r="C6" i="92"/>
  <c r="Q9" i="91"/>
  <c r="Q17" i="91"/>
  <c r="U23" i="91"/>
  <c r="P22" i="91"/>
  <c r="Q6" i="91"/>
  <c r="U12" i="91"/>
  <c r="S25" i="91"/>
  <c r="W31" i="91"/>
  <c r="V8" i="91"/>
  <c r="V16" i="91"/>
  <c r="P27" i="91"/>
  <c r="N27" i="91"/>
  <c r="Q11" i="91"/>
  <c r="O24" i="91"/>
  <c r="S30" i="91"/>
  <c r="T26" i="91"/>
  <c r="N21" i="91"/>
  <c r="W9" i="91"/>
  <c r="S23" i="91"/>
  <c r="W29" i="91"/>
  <c r="P5" i="91"/>
  <c r="V22" i="91"/>
  <c r="V30" i="91"/>
  <c r="R22" i="91"/>
  <c r="O10" i="91"/>
  <c r="S24" i="91"/>
  <c r="W30" i="91"/>
  <c r="T24" i="91"/>
  <c r="V31" i="91"/>
  <c r="S13" i="91"/>
  <c r="W19" i="91"/>
  <c r="Q26" i="91"/>
  <c r="N10" i="91"/>
  <c r="T9" i="91"/>
  <c r="T17" i="91"/>
  <c r="V28" i="91"/>
  <c r="O12" i="91"/>
  <c r="S18" i="91"/>
  <c r="W24" i="91"/>
  <c r="Q31" i="91"/>
  <c r="P8" i="91"/>
  <c r="T18" i="91"/>
  <c r="R27" i="91"/>
  <c r="N29" i="91"/>
  <c r="W17" i="91"/>
  <c r="Q24" i="91"/>
  <c r="V6" i="91"/>
  <c r="V14" i="91"/>
  <c r="T23" i="91"/>
  <c r="T31" i="91"/>
  <c r="P32" i="91"/>
  <c r="W10" i="91"/>
  <c r="W18" i="91"/>
  <c r="Q25" i="91"/>
  <c r="U31" i="91"/>
  <c r="V7" i="91"/>
  <c r="V15" i="91"/>
  <c r="T32" i="91"/>
  <c r="W7" i="91"/>
  <c r="Q14" i="91"/>
  <c r="U20" i="91"/>
  <c r="O27" i="91"/>
  <c r="N18" i="91"/>
  <c r="R10" i="91"/>
  <c r="T29" i="91"/>
  <c r="S6" i="91"/>
  <c r="W12" i="91"/>
  <c r="Q19" i="91"/>
  <c r="U25" i="91"/>
  <c r="W32" i="91"/>
  <c r="T10" i="91"/>
  <c r="P28" i="91"/>
  <c r="S11" i="91"/>
  <c r="S31" i="91"/>
  <c r="T7" i="91"/>
  <c r="T15" i="91"/>
  <c r="N7" i="91"/>
  <c r="U11" i="91"/>
  <c r="O13" i="91"/>
  <c r="Q5" i="91"/>
  <c r="S12" i="91"/>
  <c r="U19" i="91"/>
  <c r="S32" i="91"/>
  <c r="T8" i="91"/>
  <c r="T16" i="91"/>
  <c r="N9" i="91"/>
  <c r="U8" i="91"/>
  <c r="O15" i="91"/>
  <c r="S21" i="91"/>
  <c r="W27" i="91"/>
  <c r="N26" i="91"/>
  <c r="R30" i="91"/>
  <c r="Q7" i="91"/>
  <c r="O20" i="91"/>
  <c r="S26" i="91"/>
  <c r="N12" i="91"/>
  <c r="P20" i="91"/>
  <c r="V29" i="91"/>
  <c r="W5" i="91"/>
  <c r="Q12" i="91"/>
  <c r="S19" i="91"/>
  <c r="W25" i="91"/>
  <c r="Q32" i="91"/>
  <c r="N15" i="91"/>
  <c r="Q13" i="91"/>
  <c r="S20" i="91"/>
  <c r="W26" i="91"/>
  <c r="N8" i="91"/>
  <c r="V27" i="91"/>
  <c r="N17" i="91"/>
  <c r="S9" i="91"/>
  <c r="W15" i="91"/>
  <c r="Q22" i="91"/>
  <c r="T5" i="91"/>
  <c r="V12" i="91"/>
  <c r="T21" i="91"/>
  <c r="O8" i="91"/>
  <c r="S14" i="91"/>
  <c r="W20" i="91"/>
  <c r="Q27" i="91"/>
  <c r="N20" i="91"/>
  <c r="V21" i="91"/>
  <c r="T30" i="91"/>
  <c r="U6" i="91"/>
  <c r="W13" i="91"/>
  <c r="Q20" i="91"/>
  <c r="N6" i="91"/>
  <c r="P9" i="91"/>
  <c r="P17" i="91"/>
  <c r="V26" i="91"/>
  <c r="N23" i="91"/>
  <c r="W6" i="91"/>
  <c r="W14" i="91"/>
  <c r="Q21" i="91"/>
  <c r="N16" i="91"/>
  <c r="V19" i="91"/>
  <c r="T28" i="91"/>
  <c r="N25" i="91"/>
  <c r="Q10" i="91"/>
  <c r="U16" i="91"/>
  <c r="O23" i="91"/>
  <c r="S29" i="91"/>
  <c r="R6" i="91"/>
  <c r="T13" i="91"/>
  <c r="P23" i="91"/>
  <c r="V32" i="91"/>
  <c r="W8" i="91"/>
  <c r="Q15" i="91"/>
  <c r="U21" i="91"/>
  <c r="N28" i="91"/>
  <c r="V13" i="91"/>
  <c r="T22" i="91"/>
  <c r="S7" i="91"/>
  <c r="O21" i="91"/>
  <c r="S27" i="91"/>
  <c r="N14" i="91"/>
  <c r="V10" i="91"/>
  <c r="T19" i="91"/>
  <c r="T27" i="91"/>
  <c r="N31" i="91"/>
  <c r="U32" i="91"/>
  <c r="U7" i="91"/>
  <c r="O22" i="91"/>
  <c r="S28" i="91"/>
  <c r="N24" i="91"/>
  <c r="V11" i="91"/>
  <c r="T20" i="91"/>
  <c r="R29" i="91"/>
  <c r="N5" i="91"/>
  <c r="O11" i="91"/>
  <c r="S17" i="91"/>
  <c r="W23" i="91"/>
  <c r="Q30" i="91"/>
  <c r="P7" i="91"/>
  <c r="T25" i="91"/>
  <c r="N11" i="91"/>
  <c r="O16" i="91"/>
  <c r="S22" i="91"/>
  <c r="W28" i="91"/>
  <c r="V5" i="91"/>
  <c r="T14" i="91"/>
  <c r="R23" i="91"/>
  <c r="X32" i="91"/>
  <c r="Q8" i="91"/>
  <c r="S15" i="91"/>
  <c r="W21" i="91"/>
  <c r="Q28" i="91"/>
  <c r="N22" i="91"/>
  <c r="T11" i="91"/>
  <c r="R28" i="91"/>
  <c r="P18" i="91"/>
  <c r="O32" i="91"/>
  <c r="S8" i="91"/>
  <c r="S16" i="91"/>
  <c r="W22" i="91"/>
  <c r="Q29" i="91"/>
  <c r="N32" i="91"/>
  <c r="T12" i="91"/>
  <c r="R21" i="91"/>
  <c r="S5" i="91"/>
  <c r="W11" i="91"/>
  <c r="Q18" i="91"/>
  <c r="O31" i="91"/>
  <c r="P15" i="91"/>
  <c r="R26" i="91"/>
  <c r="N19" i="91"/>
  <c r="S10" i="91"/>
  <c r="W16" i="91"/>
  <c r="Q23" i="91"/>
  <c r="T6" i="91"/>
  <c r="R15" i="91"/>
  <c r="P24" i="91"/>
  <c r="N13" i="91"/>
  <c r="O9" i="91"/>
  <c r="Q16" i="91"/>
  <c r="O29" i="91"/>
  <c r="N30" i="91"/>
  <c r="I29" i="92"/>
  <c r="U30" i="91"/>
  <c r="D29" i="92"/>
  <c r="P30" i="91"/>
  <c r="X28" i="69"/>
  <c r="L27" i="72"/>
  <c r="X27" i="69"/>
  <c r="L26" i="72"/>
  <c r="X26" i="69"/>
  <c r="L25" i="72"/>
  <c r="L24" i="72"/>
  <c r="X25" i="69"/>
  <c r="R24" i="91"/>
  <c r="F23" i="92"/>
  <c r="X22" i="69"/>
  <c r="L21" i="72"/>
  <c r="X19" i="69"/>
  <c r="L18" i="72"/>
  <c r="U17" i="91"/>
  <c r="I16" i="92"/>
  <c r="D15" i="92"/>
  <c r="P16" i="91"/>
  <c r="L16" i="91"/>
  <c r="R13" i="91"/>
  <c r="F12" i="92"/>
  <c r="D10" i="92"/>
  <c r="P11" i="91"/>
  <c r="L11" i="91"/>
  <c r="L10" i="91"/>
  <c r="D9" i="92"/>
  <c r="P10" i="91"/>
  <c r="X8" i="69"/>
  <c r="L7" i="72"/>
  <c r="R5" i="91"/>
  <c r="F4" i="92"/>
  <c r="X20" i="69"/>
  <c r="L19" i="72"/>
  <c r="X14" i="69"/>
  <c r="L13" i="72"/>
  <c r="R7" i="91"/>
  <c r="F6" i="92"/>
  <c r="R32" i="91"/>
  <c r="F31" i="92"/>
  <c r="X32" i="69"/>
  <c r="D30" i="92"/>
  <c r="P31" i="91"/>
  <c r="L31" i="91"/>
  <c r="X29" i="69"/>
  <c r="L28" i="72"/>
  <c r="R25" i="91"/>
  <c r="F24" i="92"/>
  <c r="F18" i="92"/>
  <c r="R19" i="91"/>
  <c r="X16" i="69"/>
  <c r="L15" i="72"/>
  <c r="X15" i="69"/>
  <c r="L14" i="72"/>
  <c r="L12" i="91"/>
  <c r="P12" i="91"/>
  <c r="D11" i="92"/>
  <c r="X10" i="69"/>
  <c r="L9" i="72"/>
  <c r="L8" i="72"/>
  <c r="X9" i="69"/>
  <c r="F8" i="92"/>
  <c r="R9" i="91"/>
  <c r="R8" i="91"/>
  <c r="F7" i="92"/>
  <c r="L8" i="91"/>
  <c r="O30" i="91"/>
  <c r="C29" i="92"/>
  <c r="L30" i="91"/>
  <c r="X30" i="91" s="1"/>
  <c r="F19" i="92"/>
  <c r="R20" i="91"/>
  <c r="I17" i="92"/>
  <c r="U18" i="91"/>
  <c r="L16" i="72"/>
  <c r="X17" i="69"/>
  <c r="F13" i="92"/>
  <c r="R14" i="91"/>
  <c r="P13" i="91"/>
  <c r="D12" i="92"/>
  <c r="L13" i="91"/>
  <c r="X13" i="91" s="1"/>
  <c r="U5" i="91"/>
  <c r="I4" i="92"/>
  <c r="I23" i="92"/>
  <c r="U24" i="91"/>
  <c r="I21" i="92"/>
  <c r="L22" i="91"/>
  <c r="U22" i="91"/>
  <c r="F16" i="92"/>
  <c r="R17" i="91"/>
  <c r="I12" i="92"/>
  <c r="U13" i="91"/>
  <c r="X11" i="69"/>
  <c r="L10" i="72"/>
  <c r="P6" i="91"/>
  <c r="D5" i="92"/>
  <c r="X31" i="69"/>
  <c r="L30" i="72"/>
  <c r="I27" i="92"/>
  <c r="U28" i="91"/>
  <c r="P25" i="91"/>
  <c r="D24" i="92"/>
  <c r="X23" i="69"/>
  <c r="L22" i="72"/>
  <c r="P19" i="91"/>
  <c r="D18" i="92"/>
  <c r="F15" i="92"/>
  <c r="R16" i="91"/>
  <c r="X12" i="69"/>
  <c r="L11" i="72"/>
  <c r="F10" i="92"/>
  <c r="R11" i="91"/>
  <c r="C4" i="92"/>
  <c r="L5" i="91"/>
  <c r="O5" i="91"/>
  <c r="C28" i="91"/>
  <c r="C25" i="91"/>
  <c r="C17" i="91"/>
  <c r="L5" i="69"/>
  <c r="L7" i="69"/>
  <c r="L30" i="69"/>
  <c r="L6" i="69"/>
  <c r="L14" i="91"/>
  <c r="C26" i="91"/>
  <c r="C19" i="91"/>
  <c r="C18" i="91"/>
  <c r="L288" i="92"/>
  <c r="L287" i="92"/>
  <c r="C300" i="92"/>
  <c r="L328" i="91"/>
  <c r="L335" i="91"/>
  <c r="J289" i="92"/>
  <c r="L330" i="91"/>
  <c r="L326" i="91"/>
  <c r="C290" i="92"/>
  <c r="J287" i="92"/>
  <c r="L325" i="91"/>
  <c r="L296" i="71"/>
  <c r="L294" i="71"/>
  <c r="L282" i="71"/>
  <c r="L292" i="71"/>
  <c r="L290" i="71"/>
  <c r="L288" i="71"/>
  <c r="J281" i="92"/>
  <c r="L292" i="92"/>
  <c r="L258" i="92"/>
  <c r="L301" i="91"/>
  <c r="J300" i="92"/>
  <c r="J266" i="92"/>
  <c r="L299" i="71"/>
  <c r="L286" i="71"/>
  <c r="L280" i="71"/>
  <c r="L283" i="92"/>
  <c r="L297" i="71"/>
  <c r="L283" i="71"/>
  <c r="J304" i="91"/>
  <c r="J269" i="71"/>
  <c r="J303" i="71"/>
  <c r="C302" i="92"/>
  <c r="C268" i="92"/>
  <c r="L303" i="91"/>
  <c r="L281" i="71"/>
  <c r="L291" i="71"/>
  <c r="L300" i="71"/>
  <c r="C298" i="92"/>
  <c r="L299" i="91"/>
  <c r="L294" i="92"/>
  <c r="J258" i="92"/>
  <c r="J292" i="92"/>
  <c r="L279" i="71"/>
  <c r="L295" i="71"/>
  <c r="J265" i="92"/>
  <c r="J299" i="92"/>
  <c r="L300" i="91"/>
  <c r="L287" i="71"/>
  <c r="J283" i="92"/>
  <c r="J249" i="92"/>
  <c r="J244" i="92"/>
  <c r="J278" i="92"/>
  <c r="L276" i="71"/>
  <c r="C294" i="92"/>
  <c r="J260" i="92"/>
  <c r="J282" i="71"/>
  <c r="J247" i="92"/>
  <c r="J283" i="91"/>
  <c r="L285" i="68"/>
  <c r="C291" i="92"/>
  <c r="L292" i="91"/>
  <c r="J264" i="92"/>
  <c r="C279" i="91"/>
  <c r="L279" i="68"/>
  <c r="L303" i="68"/>
  <c r="L301" i="71"/>
  <c r="L293" i="71"/>
  <c r="L285" i="71"/>
  <c r="L277" i="71"/>
  <c r="C298" i="71"/>
  <c r="C244" i="71"/>
  <c r="C264" i="71"/>
  <c r="C296" i="92"/>
  <c r="J279" i="71"/>
  <c r="C304" i="68"/>
  <c r="J280" i="91"/>
  <c r="J245" i="71"/>
  <c r="J265" i="71"/>
  <c r="C281" i="92"/>
  <c r="J296" i="92"/>
  <c r="J299" i="71"/>
  <c r="C285" i="91"/>
  <c r="C290" i="91"/>
  <c r="C257" i="71"/>
  <c r="L290" i="68"/>
  <c r="L277" i="92"/>
  <c r="J285" i="92"/>
  <c r="L286" i="91"/>
  <c r="L282" i="91"/>
  <c r="L297" i="91"/>
  <c r="L299" i="68"/>
  <c r="C284" i="71"/>
  <c r="C249" i="92"/>
  <c r="C264" i="92"/>
  <c r="L267" i="71"/>
  <c r="L262" i="71"/>
  <c r="L260" i="71"/>
  <c r="L253" i="71"/>
  <c r="L251" i="71"/>
  <c r="L265" i="71"/>
  <c r="J261" i="92"/>
  <c r="L245" i="71"/>
  <c r="L243" i="71"/>
  <c r="L268" i="71"/>
  <c r="L258" i="71"/>
  <c r="L257" i="91"/>
  <c r="C256" i="92"/>
  <c r="L254" i="71"/>
  <c r="L248" i="71"/>
  <c r="L261" i="71"/>
  <c r="J255" i="92"/>
  <c r="J221" i="92"/>
  <c r="L252" i="71"/>
  <c r="L242" i="71"/>
  <c r="L266" i="71"/>
  <c r="L259" i="71"/>
  <c r="L249" i="71"/>
  <c r="L246" i="71"/>
  <c r="L257" i="71"/>
  <c r="C255" i="92"/>
  <c r="C221" i="92"/>
  <c r="L256" i="91"/>
  <c r="L250" i="71"/>
  <c r="L244" i="71"/>
  <c r="C232" i="92"/>
  <c r="C261" i="91"/>
  <c r="C226" i="92" s="1"/>
  <c r="L208" i="71"/>
  <c r="L257" i="68"/>
  <c r="C262" i="91"/>
  <c r="C227" i="92" s="1"/>
  <c r="C251" i="91"/>
  <c r="L267" i="91"/>
  <c r="C245" i="91"/>
  <c r="L250" i="91"/>
  <c r="L263" i="71"/>
  <c r="L255" i="71"/>
  <c r="L247" i="71"/>
  <c r="L233" i="91"/>
  <c r="D232" i="92"/>
  <c r="D198" i="92"/>
  <c r="L234" i="71"/>
  <c r="L225" i="71"/>
  <c r="L221" i="91"/>
  <c r="G186" i="92"/>
  <c r="L222" i="71"/>
  <c r="L220" i="71"/>
  <c r="L229" i="92"/>
  <c r="G232" i="92"/>
  <c r="G198" i="92"/>
  <c r="J227" i="71"/>
  <c r="J228" i="91"/>
  <c r="L228" i="91" s="1"/>
  <c r="J193" i="71"/>
  <c r="L228" i="68"/>
  <c r="L211" i="71"/>
  <c r="C210" i="91"/>
  <c r="C175" i="71"/>
  <c r="C236" i="68"/>
  <c r="C209" i="71"/>
  <c r="L210" i="68"/>
  <c r="G234" i="92"/>
  <c r="G194" i="92"/>
  <c r="L229" i="91"/>
  <c r="D211" i="92"/>
  <c r="D177" i="92"/>
  <c r="D224" i="92"/>
  <c r="D190" i="92"/>
  <c r="J196" i="71"/>
  <c r="J230" i="71"/>
  <c r="J231" i="91"/>
  <c r="G196" i="71"/>
  <c r="G231" i="91"/>
  <c r="G230" i="71"/>
  <c r="L231" i="68"/>
  <c r="C230" i="71"/>
  <c r="C231" i="91"/>
  <c r="G228" i="71"/>
  <c r="G236" i="68"/>
  <c r="L223" i="71"/>
  <c r="J184" i="71"/>
  <c r="J236" i="68"/>
  <c r="J218" i="71"/>
  <c r="J219" i="91"/>
  <c r="C218" i="71"/>
  <c r="L219" i="68"/>
  <c r="C217" i="91"/>
  <c r="C182" i="71"/>
  <c r="C216" i="71"/>
  <c r="L217" i="68"/>
  <c r="L216" i="68"/>
  <c r="C216" i="91"/>
  <c r="C181" i="71"/>
  <c r="C214" i="91"/>
  <c r="C179" i="92" s="1"/>
  <c r="C179" i="71"/>
  <c r="L214" i="68"/>
  <c r="C213" i="71"/>
  <c r="D222" i="92"/>
  <c r="C224" i="92"/>
  <c r="C190" i="92"/>
  <c r="L225" i="91"/>
  <c r="C218" i="92"/>
  <c r="C184" i="92"/>
  <c r="D234" i="92"/>
  <c r="L235" i="91"/>
  <c r="D200" i="92"/>
  <c r="L229" i="68"/>
  <c r="L221" i="71"/>
  <c r="J229" i="92"/>
  <c r="L227" i="91"/>
  <c r="C192" i="92"/>
  <c r="L233" i="71"/>
  <c r="L231" i="71"/>
  <c r="L229" i="71"/>
  <c r="D191" i="71"/>
  <c r="D226" i="91"/>
  <c r="D225" i="71"/>
  <c r="D236" i="68"/>
  <c r="L219" i="71"/>
  <c r="L214" i="71"/>
  <c r="L210" i="71"/>
  <c r="C208" i="92"/>
  <c r="L209" i="91"/>
  <c r="C174" i="92"/>
  <c r="J226" i="92"/>
  <c r="J192" i="92"/>
  <c r="L217" i="71"/>
  <c r="L212" i="71"/>
  <c r="L187" i="92"/>
  <c r="J196" i="92"/>
  <c r="C226" i="91"/>
  <c r="J212" i="92"/>
  <c r="L211" i="91"/>
  <c r="L176" i="92" s="1"/>
  <c r="C175" i="92"/>
  <c r="L227" i="68"/>
  <c r="G192" i="92"/>
  <c r="C211" i="92"/>
  <c r="L212" i="91"/>
  <c r="L224" i="91"/>
  <c r="L232" i="71"/>
  <c r="L224" i="71"/>
  <c r="C223" i="91"/>
  <c r="G223" i="92"/>
  <c r="G193" i="92"/>
  <c r="J178" i="92"/>
  <c r="C177" i="92"/>
  <c r="L200" i="71"/>
  <c r="L198" i="71"/>
  <c r="L178" i="71"/>
  <c r="L195" i="71"/>
  <c r="L193" i="71"/>
  <c r="L191" i="71"/>
  <c r="L187" i="71"/>
  <c r="L185" i="71"/>
  <c r="L180" i="71"/>
  <c r="X178" i="91"/>
  <c r="L177" i="92"/>
  <c r="L175" i="71"/>
  <c r="L199" i="71"/>
  <c r="G197" i="92"/>
  <c r="L198" i="91"/>
  <c r="S198" i="91"/>
  <c r="G163" i="92"/>
  <c r="L197" i="71"/>
  <c r="L196" i="91"/>
  <c r="V196" i="91"/>
  <c r="J195" i="92"/>
  <c r="D188" i="92"/>
  <c r="D154" i="92"/>
  <c r="P189" i="91"/>
  <c r="L183" i="71"/>
  <c r="L181" i="71"/>
  <c r="L177" i="71"/>
  <c r="D162" i="92"/>
  <c r="L197" i="91"/>
  <c r="D196" i="92"/>
  <c r="P197" i="91"/>
  <c r="X182" i="91"/>
  <c r="L194" i="71"/>
  <c r="L192" i="71"/>
  <c r="G156" i="92"/>
  <c r="G190" i="92"/>
  <c r="S191" i="91"/>
  <c r="L190" i="71"/>
  <c r="L189" i="91"/>
  <c r="O189" i="91"/>
  <c r="C154" i="92"/>
  <c r="C188" i="92"/>
  <c r="L186" i="71"/>
  <c r="L180" i="91"/>
  <c r="C145" i="92"/>
  <c r="O180" i="91"/>
  <c r="L174" i="92"/>
  <c r="X175" i="91"/>
  <c r="L196" i="71"/>
  <c r="J145" i="92"/>
  <c r="J179" i="92"/>
  <c r="V180" i="91"/>
  <c r="L174" i="71"/>
  <c r="F156" i="92"/>
  <c r="F190" i="92"/>
  <c r="R191" i="91"/>
  <c r="L191" i="91"/>
  <c r="L189" i="71"/>
  <c r="L184" i="71"/>
  <c r="L182" i="71"/>
  <c r="L176" i="71"/>
  <c r="L193" i="91"/>
  <c r="L180" i="68"/>
  <c r="J141" i="92"/>
  <c r="L189" i="68"/>
  <c r="F181" i="92"/>
  <c r="J175" i="92"/>
  <c r="L176" i="91"/>
  <c r="L165" i="71"/>
  <c r="J151" i="92"/>
  <c r="L152" i="91"/>
  <c r="J117" i="92"/>
  <c r="L146" i="71"/>
  <c r="L142" i="71"/>
  <c r="G165" i="92"/>
  <c r="L166" i="91"/>
  <c r="G131" i="92"/>
  <c r="L162" i="71"/>
  <c r="L159" i="71"/>
  <c r="L156" i="71"/>
  <c r="L153" i="71"/>
  <c r="L148" i="71"/>
  <c r="L141" i="71"/>
  <c r="L167" i="71"/>
  <c r="J125" i="92"/>
  <c r="J159" i="92"/>
  <c r="L160" i="91"/>
  <c r="L154" i="91"/>
  <c r="J153" i="92"/>
  <c r="J119" i="92"/>
  <c r="L150" i="71"/>
  <c r="L164" i="71"/>
  <c r="L161" i="71"/>
  <c r="L155" i="71"/>
  <c r="L147" i="71"/>
  <c r="L158" i="71"/>
  <c r="L152" i="71"/>
  <c r="L144" i="71"/>
  <c r="L167" i="91"/>
  <c r="G166" i="92"/>
  <c r="L163" i="71"/>
  <c r="L162" i="91"/>
  <c r="J161" i="92"/>
  <c r="J127" i="92"/>
  <c r="L149" i="71"/>
  <c r="G106" i="92"/>
  <c r="G140" i="92"/>
  <c r="L141" i="91"/>
  <c r="L140" i="71"/>
  <c r="L166" i="71"/>
  <c r="L160" i="71"/>
  <c r="L157" i="71"/>
  <c r="L154" i="71"/>
  <c r="L151" i="71"/>
  <c r="L148" i="91"/>
  <c r="J147" i="92"/>
  <c r="J113" i="92"/>
  <c r="L143" i="71"/>
  <c r="D122" i="92"/>
  <c r="L157" i="91"/>
  <c r="D156" i="92"/>
  <c r="L117" i="71"/>
  <c r="L125" i="71"/>
  <c r="L109" i="71"/>
  <c r="L132" i="71"/>
  <c r="L108" i="71"/>
  <c r="G132" i="92"/>
  <c r="G98" i="92"/>
  <c r="F93" i="92"/>
  <c r="F127" i="92"/>
  <c r="L128" i="91"/>
  <c r="J88" i="92"/>
  <c r="L123" i="71"/>
  <c r="L121" i="71"/>
  <c r="D114" i="92"/>
  <c r="D80" i="92"/>
  <c r="L128" i="71"/>
  <c r="L118" i="91"/>
  <c r="F117" i="92"/>
  <c r="L130" i="71"/>
  <c r="L80" i="71"/>
  <c r="C80" i="71"/>
  <c r="C115" i="91"/>
  <c r="C80" i="92" s="1"/>
  <c r="C114" i="71"/>
  <c r="G113" i="91"/>
  <c r="G78" i="71"/>
  <c r="G112" i="71"/>
  <c r="C78" i="71"/>
  <c r="C113" i="91"/>
  <c r="C112" i="71"/>
  <c r="D112" i="91"/>
  <c r="D77" i="71"/>
  <c r="D111" i="71"/>
  <c r="F76" i="71"/>
  <c r="F111" i="91"/>
  <c r="L111" i="91" s="1"/>
  <c r="L76" i="92" s="1"/>
  <c r="F110" i="71"/>
  <c r="J108" i="91"/>
  <c r="J73" i="71"/>
  <c r="D72" i="71"/>
  <c r="D107" i="91"/>
  <c r="D76" i="92"/>
  <c r="D110" i="92"/>
  <c r="G82" i="71"/>
  <c r="G116" i="71"/>
  <c r="C82" i="71"/>
  <c r="C116" i="71"/>
  <c r="J114" i="71"/>
  <c r="J115" i="91"/>
  <c r="C125" i="92"/>
  <c r="C91" i="92"/>
  <c r="L126" i="91"/>
  <c r="F131" i="91"/>
  <c r="F96" i="71"/>
  <c r="F130" i="71"/>
  <c r="D90" i="71"/>
  <c r="D124" i="71"/>
  <c r="D125" i="91"/>
  <c r="G88" i="71"/>
  <c r="G122" i="71"/>
  <c r="G123" i="91"/>
  <c r="C123" i="91"/>
  <c r="C88" i="71"/>
  <c r="C122" i="71"/>
  <c r="D121" i="92"/>
  <c r="D87" i="92"/>
  <c r="L122" i="91"/>
  <c r="G121" i="91"/>
  <c r="G86" i="71"/>
  <c r="G120" i="71"/>
  <c r="C86" i="71"/>
  <c r="C120" i="71"/>
  <c r="C121" i="91"/>
  <c r="L120" i="91"/>
  <c r="D119" i="92"/>
  <c r="G119" i="91"/>
  <c r="G84" i="71"/>
  <c r="G118" i="71"/>
  <c r="C119" i="91"/>
  <c r="C84" i="71"/>
  <c r="C118" i="71"/>
  <c r="G116" i="92"/>
  <c r="G82" i="92"/>
  <c r="F77" i="92"/>
  <c r="F111" i="92"/>
  <c r="J128" i="92"/>
  <c r="L129" i="91"/>
  <c r="J94" i="92"/>
  <c r="J78" i="92"/>
  <c r="F86" i="92"/>
  <c r="G87" i="92"/>
  <c r="G121" i="92"/>
  <c r="L129" i="71"/>
  <c r="L77" i="71"/>
  <c r="F118" i="92"/>
  <c r="F84" i="92"/>
  <c r="D82" i="92"/>
  <c r="L131" i="91"/>
  <c r="C116" i="92"/>
  <c r="L117" i="91"/>
  <c r="C82" i="92"/>
  <c r="J98" i="71"/>
  <c r="J132" i="71"/>
  <c r="J133" i="91"/>
  <c r="F132" i="71"/>
  <c r="F133" i="91"/>
  <c r="L131" i="71"/>
  <c r="L115" i="71"/>
  <c r="L113" i="71"/>
  <c r="L119" i="71"/>
  <c r="L79" i="92"/>
  <c r="L113" i="92"/>
  <c r="F108" i="92"/>
  <c r="L109" i="91"/>
  <c r="F74" i="92"/>
  <c r="L126" i="71"/>
  <c r="L127" i="71"/>
  <c r="C132" i="91"/>
  <c r="L98" i="71"/>
  <c r="L64" i="71"/>
  <c r="L90" i="71"/>
  <c r="V77" i="91"/>
  <c r="J76" i="92"/>
  <c r="L93" i="71"/>
  <c r="L86" i="71"/>
  <c r="L74" i="71"/>
  <c r="L40" i="71"/>
  <c r="L61" i="71"/>
  <c r="L95" i="71"/>
  <c r="L86" i="91"/>
  <c r="O86" i="91"/>
  <c r="C51" i="92"/>
  <c r="C85" i="92"/>
  <c r="L48" i="71"/>
  <c r="L44" i="71"/>
  <c r="L78" i="71"/>
  <c r="L73" i="71"/>
  <c r="L39" i="71"/>
  <c r="X77" i="91"/>
  <c r="L97" i="71"/>
  <c r="L92" i="71"/>
  <c r="L89" i="71"/>
  <c r="L55" i="71"/>
  <c r="L43" i="71"/>
  <c r="L81" i="71"/>
  <c r="L38" i="71"/>
  <c r="L91" i="71"/>
  <c r="L88" i="71"/>
  <c r="L84" i="71"/>
  <c r="D49" i="92"/>
  <c r="D83" i="92"/>
  <c r="P84" i="91"/>
  <c r="L96" i="71"/>
  <c r="L62" i="71"/>
  <c r="L94" i="71"/>
  <c r="L76" i="71"/>
  <c r="X85" i="91"/>
  <c r="L87" i="71"/>
  <c r="L49" i="71"/>
  <c r="L83" i="71"/>
  <c r="L79" i="71"/>
  <c r="L75" i="71"/>
  <c r="L41" i="71"/>
  <c r="L62" i="92"/>
  <c r="L86" i="68"/>
  <c r="C84" i="91"/>
  <c r="C76" i="91"/>
  <c r="L47" i="92"/>
  <c r="L54" i="71"/>
  <c r="L26" i="92"/>
  <c r="L60" i="92"/>
  <c r="L45" i="71"/>
  <c r="L11" i="71"/>
  <c r="L18" i="71"/>
  <c r="L52" i="71"/>
  <c r="L12" i="92"/>
  <c r="L46" i="92"/>
  <c r="L59" i="71"/>
  <c r="J56" i="92"/>
  <c r="L56" i="71"/>
  <c r="L42" i="71"/>
  <c r="L58" i="71"/>
  <c r="L60" i="71"/>
  <c r="L53" i="71"/>
  <c r="L51" i="71"/>
  <c r="L46" i="71"/>
  <c r="L12" i="71"/>
  <c r="L42" i="92"/>
  <c r="L50" i="71"/>
  <c r="L57" i="91"/>
  <c r="J60" i="92"/>
  <c r="J46" i="92"/>
  <c r="J66" i="68"/>
  <c r="L64" i="91"/>
  <c r="C58" i="91"/>
  <c r="J53" i="71"/>
  <c r="L29" i="71"/>
  <c r="C57" i="71"/>
  <c r="J52" i="91"/>
  <c r="J17" i="92" s="1"/>
  <c r="J46" i="71"/>
  <c r="L58" i="68"/>
  <c r="J54" i="91"/>
  <c r="J19" i="71"/>
  <c r="J42" i="92"/>
  <c r="C66" i="68"/>
  <c r="C23" i="71"/>
  <c r="J51" i="71"/>
  <c r="J29" i="92"/>
  <c r="L51" i="91"/>
  <c r="J12" i="71"/>
  <c r="L63" i="71"/>
  <c r="L47" i="71"/>
  <c r="L26" i="71"/>
  <c r="J23" i="92"/>
  <c r="V24" i="91"/>
  <c r="L24" i="91"/>
  <c r="L19" i="71"/>
  <c r="J22" i="92"/>
  <c r="V23" i="91"/>
  <c r="L23" i="91"/>
  <c r="L13" i="71"/>
  <c r="L13" i="92"/>
  <c r="X14" i="91"/>
  <c r="L25" i="71"/>
  <c r="L22" i="71"/>
  <c r="L20" i="71"/>
  <c r="L18" i="91"/>
  <c r="V18" i="91"/>
  <c r="L24" i="71"/>
  <c r="L16" i="71"/>
  <c r="L8" i="71"/>
  <c r="O14" i="91"/>
  <c r="C13" i="92"/>
  <c r="J20" i="91"/>
  <c r="J17" i="91"/>
  <c r="J9" i="91"/>
  <c r="L18" i="68"/>
  <c r="J25" i="91"/>
  <c r="L24" i="68"/>
  <c r="U338" i="80" l="1"/>
  <c r="O338" i="80"/>
  <c r="W327" i="80"/>
  <c r="Q318" i="80"/>
  <c r="N333" i="80"/>
  <c r="W337" i="80"/>
  <c r="Q328" i="80"/>
  <c r="Q321" i="80"/>
  <c r="N336" i="80"/>
  <c r="N321" i="80"/>
  <c r="W333" i="80"/>
  <c r="N315" i="80"/>
  <c r="S325" i="80"/>
  <c r="O316" i="80"/>
  <c r="U328" i="80"/>
  <c r="O313" i="80"/>
  <c r="P318" i="80"/>
  <c r="U317" i="80"/>
  <c r="T325" i="80"/>
  <c r="R317" i="80"/>
  <c r="U326" i="80"/>
  <c r="S317" i="80"/>
  <c r="P323" i="80"/>
  <c r="P312" i="80"/>
  <c r="S321" i="80"/>
  <c r="Q338" i="80"/>
  <c r="S332" i="80"/>
  <c r="V327" i="80"/>
  <c r="S315" i="80"/>
  <c r="S335" i="80"/>
  <c r="O333" i="80"/>
  <c r="S313" i="80"/>
  <c r="R319" i="80"/>
  <c r="R330" i="80"/>
  <c r="R334" i="80"/>
  <c r="U335" i="80"/>
  <c r="Q333" i="80"/>
  <c r="W320" i="80"/>
  <c r="Q311" i="80"/>
  <c r="N318" i="80"/>
  <c r="W330" i="80"/>
  <c r="W323" i="80"/>
  <c r="Q314" i="80"/>
  <c r="N329" i="80"/>
  <c r="N314" i="80"/>
  <c r="W318" i="80"/>
  <c r="O319" i="80"/>
  <c r="R326" i="80"/>
  <c r="U327" i="80"/>
  <c r="P314" i="80"/>
  <c r="T332" i="80"/>
  <c r="N338" i="80"/>
  <c r="V313" i="80"/>
  <c r="O328" i="80"/>
  <c r="S311" i="80"/>
  <c r="U337" i="80"/>
  <c r="T337" i="80"/>
  <c r="R311" i="80"/>
  <c r="T315" i="80"/>
  <c r="R316" i="80"/>
  <c r="P335" i="80"/>
  <c r="T322" i="80"/>
  <c r="S327" i="80"/>
  <c r="O329" i="80"/>
  <c r="P334" i="80"/>
  <c r="U333" i="80"/>
  <c r="V319" i="80"/>
  <c r="S324" i="80"/>
  <c r="T314" i="80"/>
  <c r="U312" i="80"/>
  <c r="W335" i="80"/>
  <c r="Q326" i="80"/>
  <c r="W313" i="80"/>
  <c r="N326" i="80"/>
  <c r="Q336" i="80"/>
  <c r="Q329" i="80"/>
  <c r="W316" i="80"/>
  <c r="N337" i="80"/>
  <c r="N322" i="80"/>
  <c r="N323" i="80"/>
  <c r="R322" i="80"/>
  <c r="U332" i="80"/>
  <c r="V329" i="80"/>
  <c r="S334" i="80"/>
  <c r="V320" i="80"/>
  <c r="S312" i="80"/>
  <c r="V330" i="80"/>
  <c r="O311" i="80"/>
  <c r="R318" i="80"/>
  <c r="V331" i="80"/>
  <c r="O337" i="80"/>
  <c r="T324" i="80"/>
  <c r="V318" i="80"/>
  <c r="S320" i="80"/>
  <c r="R329" i="80"/>
  <c r="U316" i="80"/>
  <c r="O321" i="80"/>
  <c r="P330" i="80"/>
  <c r="T316" i="80"/>
  <c r="W338" i="80"/>
  <c r="T333" i="80"/>
  <c r="P327" i="80"/>
  <c r="U331" i="80"/>
  <c r="P326" i="80"/>
  <c r="N316" i="80"/>
  <c r="W328" i="80"/>
  <c r="Q319" i="80"/>
  <c r="N334" i="80"/>
  <c r="N319" i="80"/>
  <c r="W331" i="80"/>
  <c r="Q322" i="80"/>
  <c r="Q315" i="80"/>
  <c r="N330" i="80"/>
  <c r="W326" i="80"/>
  <c r="P319" i="80"/>
  <c r="T329" i="80"/>
  <c r="P313" i="80"/>
  <c r="P337" i="80"/>
  <c r="P317" i="80"/>
  <c r="V326" i="80"/>
  <c r="U325" i="80"/>
  <c r="R314" i="80"/>
  <c r="V335" i="80"/>
  <c r="T326" i="80"/>
  <c r="V311" i="80"/>
  <c r="V312" i="80"/>
  <c r="S318" i="80"/>
  <c r="U322" i="80"/>
  <c r="S323" i="80"/>
  <c r="T313" i="80"/>
  <c r="O325" i="80"/>
  <c r="R324" i="80"/>
  <c r="V336" i="80"/>
  <c r="T336" i="80"/>
  <c r="U311" i="80"/>
  <c r="R321" i="80"/>
  <c r="V325" i="80"/>
  <c r="V328" i="80"/>
  <c r="W311" i="80"/>
  <c r="N324" i="80"/>
  <c r="Q334" i="80"/>
  <c r="W321" i="80"/>
  <c r="Q312" i="80"/>
  <c r="N327" i="80"/>
  <c r="Q337" i="80"/>
  <c r="W324" i="80"/>
  <c r="W317" i="80"/>
  <c r="W334" i="80"/>
  <c r="N331" i="80"/>
  <c r="R313" i="80"/>
  <c r="U323" i="80"/>
  <c r="O326" i="80"/>
  <c r="R331" i="80"/>
  <c r="S337" i="80"/>
  <c r="T320" i="80"/>
  <c r="T328" i="80"/>
  <c r="P311" i="80"/>
  <c r="T330" i="80"/>
  <c r="U320" i="80"/>
  <c r="R332" i="80"/>
  <c r="R335" i="80"/>
  <c r="T312" i="80"/>
  <c r="V322" i="80"/>
  <c r="R336" i="80"/>
  <c r="V333" i="80"/>
  <c r="O331" i="80"/>
  <c r="P321" i="80"/>
  <c r="P333" i="80"/>
  <c r="U330" i="80"/>
  <c r="R333" i="80"/>
  <c r="R328" i="80"/>
  <c r="U321" i="80"/>
  <c r="P325" i="80"/>
  <c r="T338" i="80"/>
  <c r="Q317" i="80"/>
  <c r="N332" i="80"/>
  <c r="W336" i="80"/>
  <c r="Q327" i="80"/>
  <c r="W314" i="80"/>
  <c r="N335" i="80"/>
  <c r="N312" i="80"/>
  <c r="Q330" i="80"/>
  <c r="Q323" i="80"/>
  <c r="Q316" i="80"/>
  <c r="O330" i="80"/>
  <c r="R320" i="80"/>
  <c r="V317" i="80"/>
  <c r="S328" i="80"/>
  <c r="P320" i="80"/>
  <c r="O323" i="80"/>
  <c r="U314" i="80"/>
  <c r="T327" i="80"/>
  <c r="R337" i="80"/>
  <c r="U324" i="80"/>
  <c r="U319" i="80"/>
  <c r="S326" i="80"/>
  <c r="S329" i="80"/>
  <c r="V332" i="80"/>
  <c r="O314" i="80"/>
  <c r="S330" i="80"/>
  <c r="U329" i="80"/>
  <c r="T331" i="80"/>
  <c r="R315" i="80"/>
  <c r="R327" i="80"/>
  <c r="V324" i="80"/>
  <c r="O312" i="80"/>
  <c r="S322" i="80"/>
  <c r="V315" i="80"/>
  <c r="V338" i="80"/>
  <c r="W319" i="80"/>
  <c r="N311" i="80"/>
  <c r="N317" i="80"/>
  <c r="W329" i="80"/>
  <c r="Q320" i="80"/>
  <c r="Q313" i="80"/>
  <c r="N320" i="80"/>
  <c r="W332" i="80"/>
  <c r="W325" i="80"/>
  <c r="Q324" i="80"/>
  <c r="R325" i="80"/>
  <c r="S314" i="80"/>
  <c r="U313" i="80"/>
  <c r="P331" i="80"/>
  <c r="O318" i="80"/>
  <c r="P332" i="80"/>
  <c r="T319" i="80"/>
  <c r="V321" i="80"/>
  <c r="S331" i="80"/>
  <c r="T321" i="80"/>
  <c r="T335" i="80"/>
  <c r="P329" i="80"/>
  <c r="O315" i="80"/>
  <c r="T317" i="80"/>
  <c r="O320" i="80"/>
  <c r="U318" i="80"/>
  <c r="V323" i="80"/>
  <c r="V334" i="80"/>
  <c r="P336" i="80"/>
  <c r="P316" i="80"/>
  <c r="P322" i="80"/>
  <c r="S333" i="80"/>
  <c r="O324" i="80"/>
  <c r="S316" i="80"/>
  <c r="R338" i="80"/>
  <c r="Q325" i="80"/>
  <c r="W312" i="80"/>
  <c r="N325" i="80"/>
  <c r="Q335" i="80"/>
  <c r="W322" i="80"/>
  <c r="W315" i="80"/>
  <c r="N328" i="80"/>
  <c r="N313" i="80"/>
  <c r="Q331" i="80"/>
  <c r="Q332" i="80"/>
  <c r="O336" i="80"/>
  <c r="U334" i="80"/>
  <c r="T334" i="80"/>
  <c r="S319" i="80"/>
  <c r="O317" i="80"/>
  <c r="T323" i="80"/>
  <c r="V314" i="80"/>
  <c r="O322" i="80"/>
  <c r="R312" i="80"/>
  <c r="U315" i="80"/>
  <c r="V316" i="80"/>
  <c r="R323" i="80"/>
  <c r="P324" i="80"/>
  <c r="V337" i="80"/>
  <c r="O335" i="80"/>
  <c r="O332" i="80"/>
  <c r="T318" i="80"/>
  <c r="P315" i="80"/>
  <c r="O334" i="80"/>
  <c r="S336" i="80"/>
  <c r="P328" i="80"/>
  <c r="O327" i="80"/>
  <c r="T311" i="80"/>
  <c r="U336" i="80"/>
  <c r="P338" i="80"/>
  <c r="S338" i="80"/>
  <c r="X263" i="80"/>
  <c r="L262" i="81"/>
  <c r="X255" i="80"/>
  <c r="L254" i="81"/>
  <c r="X270" i="80"/>
  <c r="L269" i="81"/>
  <c r="X244" i="80"/>
  <c r="X254" i="80"/>
  <c r="X265" i="80"/>
  <c r="X266" i="80"/>
  <c r="X260" i="80"/>
  <c r="L259" i="81"/>
  <c r="L258" i="81"/>
  <c r="X259" i="80"/>
  <c r="X269" i="80"/>
  <c r="L220" i="81"/>
  <c r="X221" i="80"/>
  <c r="L212" i="81"/>
  <c r="X213" i="80"/>
  <c r="X201" i="80"/>
  <c r="L200" i="81"/>
  <c r="L148" i="81"/>
  <c r="X149" i="80"/>
  <c r="L140" i="81"/>
  <c r="X141" i="80"/>
  <c r="L165" i="81"/>
  <c r="X166" i="80"/>
  <c r="X134" i="80"/>
  <c r="L133" i="81"/>
  <c r="X126" i="80"/>
  <c r="X109" i="80"/>
  <c r="X122" i="80"/>
  <c r="X133" i="80"/>
  <c r="X115" i="80"/>
  <c r="X119" i="80"/>
  <c r="X108" i="80"/>
  <c r="X116" i="80"/>
  <c r="X127" i="80"/>
  <c r="X118" i="80"/>
  <c r="X130" i="80"/>
  <c r="X123" i="80"/>
  <c r="X114" i="80"/>
  <c r="X110" i="80"/>
  <c r="X121" i="80"/>
  <c r="X112" i="80"/>
  <c r="X113" i="80"/>
  <c r="X128" i="80"/>
  <c r="X120" i="80"/>
  <c r="L99" i="81"/>
  <c r="X129" i="80"/>
  <c r="L128" i="81"/>
  <c r="G133" i="81"/>
  <c r="G99" i="81"/>
  <c r="S134" i="80"/>
  <c r="X124" i="80"/>
  <c r="L123" i="81"/>
  <c r="X125" i="80"/>
  <c r="L124" i="81"/>
  <c r="L130" i="81"/>
  <c r="X131" i="80"/>
  <c r="X117" i="80"/>
  <c r="L116" i="81"/>
  <c r="L106" i="81"/>
  <c r="X107" i="80"/>
  <c r="X111" i="80"/>
  <c r="L110" i="81"/>
  <c r="F99" i="81"/>
  <c r="R134" i="80"/>
  <c r="F133" i="81"/>
  <c r="I133" i="81"/>
  <c r="I99" i="81"/>
  <c r="U134" i="80"/>
  <c r="D133" i="81"/>
  <c r="P134" i="80"/>
  <c r="D99" i="81"/>
  <c r="X132" i="80"/>
  <c r="L131" i="81"/>
  <c r="L81" i="81"/>
  <c r="X82" i="80"/>
  <c r="O66" i="80"/>
  <c r="C65" i="81"/>
  <c r="L66" i="80"/>
  <c r="X64" i="80" s="1"/>
  <c r="C31" i="81"/>
  <c r="L38" i="81"/>
  <c r="J65" i="81"/>
  <c r="J31" i="81"/>
  <c r="V66" i="80"/>
  <c r="X59" i="80"/>
  <c r="L58" i="81"/>
  <c r="L63" i="81"/>
  <c r="L29" i="81"/>
  <c r="I65" i="81"/>
  <c r="U66" i="80"/>
  <c r="F31" i="81"/>
  <c r="R66" i="80"/>
  <c r="F65" i="81"/>
  <c r="L55" i="81"/>
  <c r="L24" i="81"/>
  <c r="L52" i="81"/>
  <c r="X10" i="80"/>
  <c r="L9" i="81"/>
  <c r="O338" i="70"/>
  <c r="L338" i="70"/>
  <c r="X323" i="70" s="1"/>
  <c r="D269" i="73"/>
  <c r="D303" i="73"/>
  <c r="P304" i="70"/>
  <c r="X294" i="70"/>
  <c r="X280" i="70"/>
  <c r="X285" i="70"/>
  <c r="X279" i="70"/>
  <c r="X284" i="70"/>
  <c r="L296" i="73"/>
  <c r="X297" i="70"/>
  <c r="R304" i="70"/>
  <c r="F303" i="73"/>
  <c r="F269" i="73"/>
  <c r="L288" i="73"/>
  <c r="X289" i="70"/>
  <c r="X288" i="70"/>
  <c r="X293" i="70"/>
  <c r="X287" i="70"/>
  <c r="L280" i="73"/>
  <c r="X281" i="70"/>
  <c r="X282" i="70"/>
  <c r="L281" i="73"/>
  <c r="L247" i="73"/>
  <c r="X298" i="70"/>
  <c r="L297" i="73"/>
  <c r="X290" i="70"/>
  <c r="L289" i="73"/>
  <c r="L303" i="73"/>
  <c r="X304" i="70"/>
  <c r="L250" i="73"/>
  <c r="X251" i="70"/>
  <c r="X265" i="70"/>
  <c r="L242" i="73"/>
  <c r="X243" i="70"/>
  <c r="X269" i="70"/>
  <c r="L268" i="73"/>
  <c r="X270" i="70"/>
  <c r="L269" i="73"/>
  <c r="X268" i="70"/>
  <c r="X261" i="70"/>
  <c r="L260" i="73"/>
  <c r="L226" i="73"/>
  <c r="X253" i="70"/>
  <c r="L252" i="73"/>
  <c r="X249" i="70"/>
  <c r="X245" i="70"/>
  <c r="L244" i="73"/>
  <c r="L266" i="73"/>
  <c r="X267" i="70"/>
  <c r="L258" i="73"/>
  <c r="X259" i="70"/>
  <c r="X266" i="70"/>
  <c r="X255" i="70"/>
  <c r="X262" i="70"/>
  <c r="X264" i="70"/>
  <c r="L232" i="73"/>
  <c r="X233" i="70"/>
  <c r="X214" i="70"/>
  <c r="L213" i="73"/>
  <c r="L179" i="73"/>
  <c r="L224" i="73"/>
  <c r="X225" i="70"/>
  <c r="L208" i="73"/>
  <c r="X209" i="70"/>
  <c r="X232" i="70"/>
  <c r="L231" i="73"/>
  <c r="X224" i="70"/>
  <c r="L223" i="73"/>
  <c r="L215" i="73"/>
  <c r="X216" i="70"/>
  <c r="L189" i="73"/>
  <c r="X230" i="70"/>
  <c r="L229" i="73"/>
  <c r="X222" i="70"/>
  <c r="L221" i="73"/>
  <c r="L198" i="73"/>
  <c r="X199" i="70"/>
  <c r="L164" i="73"/>
  <c r="L194" i="73"/>
  <c r="X201" i="70"/>
  <c r="L200" i="73"/>
  <c r="J201" i="73"/>
  <c r="V202" i="70"/>
  <c r="X185" i="70"/>
  <c r="L184" i="73"/>
  <c r="L190" i="73"/>
  <c r="X191" i="70"/>
  <c r="X193" i="70"/>
  <c r="L192" i="73"/>
  <c r="P202" i="70"/>
  <c r="D201" i="73"/>
  <c r="X177" i="70"/>
  <c r="L176" i="73"/>
  <c r="L182" i="73"/>
  <c r="X183" i="70"/>
  <c r="L150" i="73"/>
  <c r="L193" i="73"/>
  <c r="L174" i="73"/>
  <c r="X175" i="70"/>
  <c r="L158" i="73"/>
  <c r="L185" i="73"/>
  <c r="X178" i="70"/>
  <c r="L177" i="73"/>
  <c r="S202" i="70"/>
  <c r="G201" i="73"/>
  <c r="C201" i="73"/>
  <c r="O202" i="70"/>
  <c r="L202" i="70"/>
  <c r="X194" i="70" s="1"/>
  <c r="L152" i="73"/>
  <c r="L157" i="73"/>
  <c r="L168" i="70"/>
  <c r="C167" i="73"/>
  <c r="O168" i="70"/>
  <c r="C133" i="73"/>
  <c r="G133" i="73"/>
  <c r="G167" i="73"/>
  <c r="S168" i="70"/>
  <c r="L141" i="73"/>
  <c r="X142" i="70"/>
  <c r="X155" i="70"/>
  <c r="L154" i="73"/>
  <c r="L149" i="73"/>
  <c r="X150" i="70"/>
  <c r="X147" i="70"/>
  <c r="L146" i="73"/>
  <c r="F167" i="73"/>
  <c r="R168" i="70"/>
  <c r="F133" i="73"/>
  <c r="P168" i="70"/>
  <c r="D167" i="73"/>
  <c r="D133" i="73"/>
  <c r="X162" i="70"/>
  <c r="L161" i="73"/>
  <c r="X163" i="70"/>
  <c r="L162" i="73"/>
  <c r="X161" i="70"/>
  <c r="L160" i="73"/>
  <c r="X154" i="70"/>
  <c r="L153" i="73"/>
  <c r="X145" i="70"/>
  <c r="L144" i="73"/>
  <c r="X146" i="70"/>
  <c r="L145" i="73"/>
  <c r="L165" i="73"/>
  <c r="X166" i="70"/>
  <c r="J167" i="73"/>
  <c r="J133" i="73"/>
  <c r="V168" i="70"/>
  <c r="X125" i="70"/>
  <c r="L124" i="73"/>
  <c r="L114" i="73"/>
  <c r="X115" i="70"/>
  <c r="X127" i="70"/>
  <c r="L126" i="73"/>
  <c r="X117" i="70"/>
  <c r="L116" i="73"/>
  <c r="L106" i="73"/>
  <c r="X107" i="70"/>
  <c r="X129" i="70"/>
  <c r="L128" i="73"/>
  <c r="X119" i="70"/>
  <c r="L118" i="73"/>
  <c r="X109" i="70"/>
  <c r="L108" i="73"/>
  <c r="X121" i="70"/>
  <c r="L120" i="73"/>
  <c r="X111" i="70"/>
  <c r="L110" i="73"/>
  <c r="X132" i="70"/>
  <c r="L131" i="73"/>
  <c r="X124" i="70"/>
  <c r="L123" i="73"/>
  <c r="X116" i="70"/>
  <c r="L115" i="73"/>
  <c r="X108" i="70"/>
  <c r="L107" i="73"/>
  <c r="L130" i="73"/>
  <c r="X131" i="70"/>
  <c r="L82" i="73"/>
  <c r="X133" i="70"/>
  <c r="L132" i="73"/>
  <c r="L122" i="73"/>
  <c r="X123" i="70"/>
  <c r="L76" i="73"/>
  <c r="X77" i="70"/>
  <c r="X76" i="70"/>
  <c r="X91" i="70"/>
  <c r="X84" i="70"/>
  <c r="X90" i="70"/>
  <c r="L84" i="73"/>
  <c r="X85" i="70"/>
  <c r="L50" i="73"/>
  <c r="L72" i="73"/>
  <c r="X73" i="70"/>
  <c r="F99" i="73"/>
  <c r="R100" i="70"/>
  <c r="X95" i="70"/>
  <c r="L94" i="73"/>
  <c r="X94" i="70"/>
  <c r="L93" i="73"/>
  <c r="X97" i="70"/>
  <c r="X83" i="70"/>
  <c r="L99" i="73"/>
  <c r="X100" i="70"/>
  <c r="L42" i="73"/>
  <c r="X87" i="70"/>
  <c r="L86" i="73"/>
  <c r="X86" i="70"/>
  <c r="L85" i="73"/>
  <c r="X79" i="70"/>
  <c r="X96" i="70"/>
  <c r="L95" i="73"/>
  <c r="X78" i="70"/>
  <c r="L77" i="73"/>
  <c r="P100" i="70"/>
  <c r="D99" i="73"/>
  <c r="X82" i="70"/>
  <c r="X99" i="70"/>
  <c r="X74" i="70"/>
  <c r="X98" i="70"/>
  <c r="F65" i="73"/>
  <c r="X88" i="70"/>
  <c r="L87" i="73"/>
  <c r="L92" i="73"/>
  <c r="X93" i="70"/>
  <c r="X64" i="70"/>
  <c r="L63" i="73"/>
  <c r="C65" i="73"/>
  <c r="L66" i="70"/>
  <c r="O66" i="70"/>
  <c r="X48" i="70"/>
  <c r="L47" i="73"/>
  <c r="L38" i="73"/>
  <c r="X39" i="70"/>
  <c r="V66" i="70"/>
  <c r="J65" i="73"/>
  <c r="L29" i="73"/>
  <c r="X56" i="70"/>
  <c r="L55" i="73"/>
  <c r="X40" i="70"/>
  <c r="L39" i="73"/>
  <c r="D31" i="73"/>
  <c r="P66" i="70"/>
  <c r="D65" i="73"/>
  <c r="X42" i="70"/>
  <c r="L41" i="73"/>
  <c r="L31" i="73"/>
  <c r="X32" i="70"/>
  <c r="X30" i="70"/>
  <c r="X29" i="70"/>
  <c r="X22" i="70"/>
  <c r="X21" i="70"/>
  <c r="X14" i="70"/>
  <c r="X13" i="70"/>
  <c r="L6" i="73"/>
  <c r="X7" i="70"/>
  <c r="L24" i="73"/>
  <c r="X25" i="70"/>
  <c r="L8" i="73"/>
  <c r="X9" i="70"/>
  <c r="X28" i="70"/>
  <c r="L27" i="73"/>
  <c r="L5" i="73"/>
  <c r="X6" i="70"/>
  <c r="L16" i="73"/>
  <c r="X17" i="70"/>
  <c r="X10" i="70"/>
  <c r="L9" i="73"/>
  <c r="L14" i="73"/>
  <c r="X15" i="70"/>
  <c r="J31" i="73"/>
  <c r="V32" i="70"/>
  <c r="X26" i="70"/>
  <c r="L25" i="73"/>
  <c r="L22" i="73"/>
  <c r="X23" i="70"/>
  <c r="L7" i="73"/>
  <c r="X8" i="70"/>
  <c r="L30" i="73"/>
  <c r="X31" i="70"/>
  <c r="L15" i="73"/>
  <c r="X16" i="70"/>
  <c r="X11" i="70"/>
  <c r="L10" i="73"/>
  <c r="L23" i="73"/>
  <c r="X24" i="70"/>
  <c r="X19" i="70"/>
  <c r="L18" i="73"/>
  <c r="X12" i="70"/>
  <c r="L11" i="73"/>
  <c r="X18" i="70"/>
  <c r="L17" i="73"/>
  <c r="L4" i="73"/>
  <c r="X5" i="70"/>
  <c r="X27" i="70"/>
  <c r="L26" i="73"/>
  <c r="X20" i="70"/>
  <c r="L19" i="73"/>
  <c r="F338" i="91"/>
  <c r="F303" i="72"/>
  <c r="F301" i="92"/>
  <c r="L338" i="69"/>
  <c r="C295" i="92"/>
  <c r="X295" i="69"/>
  <c r="L294" i="72"/>
  <c r="L246" i="92"/>
  <c r="L253" i="92"/>
  <c r="J263" i="92"/>
  <c r="L259" i="92"/>
  <c r="L265" i="72"/>
  <c r="I255" i="92"/>
  <c r="L244" i="72"/>
  <c r="L252" i="72"/>
  <c r="L264" i="72"/>
  <c r="L246" i="72"/>
  <c r="L263" i="72"/>
  <c r="I266" i="92"/>
  <c r="H254" i="92"/>
  <c r="I257" i="92"/>
  <c r="J231" i="92"/>
  <c r="G247" i="92"/>
  <c r="L248" i="91"/>
  <c r="I234" i="92"/>
  <c r="I268" i="92"/>
  <c r="R270" i="69"/>
  <c r="F270" i="91"/>
  <c r="F269" i="72"/>
  <c r="L258" i="72"/>
  <c r="X259" i="69"/>
  <c r="L231" i="92"/>
  <c r="L248" i="72"/>
  <c r="L247" i="72"/>
  <c r="L258" i="91"/>
  <c r="G257" i="92"/>
  <c r="L263" i="91"/>
  <c r="L270" i="69"/>
  <c r="X245" i="69" s="1"/>
  <c r="O270" i="69"/>
  <c r="C270" i="91"/>
  <c r="C269" i="72"/>
  <c r="D244" i="92"/>
  <c r="D210" i="92"/>
  <c r="L255" i="72"/>
  <c r="X256" i="69"/>
  <c r="L252" i="91"/>
  <c r="G270" i="91"/>
  <c r="S270" i="69"/>
  <c r="G269" i="72"/>
  <c r="I253" i="92"/>
  <c r="H242" i="92"/>
  <c r="H246" i="92"/>
  <c r="H212" i="92"/>
  <c r="H256" i="92"/>
  <c r="G221" i="92"/>
  <c r="G255" i="92"/>
  <c r="F246" i="92"/>
  <c r="L221" i="72"/>
  <c r="L259" i="72"/>
  <c r="I223" i="92"/>
  <c r="F256" i="92"/>
  <c r="G266" i="92"/>
  <c r="L268" i="72"/>
  <c r="X269" i="69"/>
  <c r="H270" i="91"/>
  <c r="T270" i="69"/>
  <c r="H269" i="72"/>
  <c r="I247" i="92"/>
  <c r="L260" i="72"/>
  <c r="X261" i="69"/>
  <c r="L256" i="72"/>
  <c r="L251" i="72"/>
  <c r="X252" i="69"/>
  <c r="L242" i="72"/>
  <c r="X243" i="69"/>
  <c r="I270" i="91"/>
  <c r="I269" i="72"/>
  <c r="U270" i="69"/>
  <c r="D265" i="92"/>
  <c r="D231" i="92"/>
  <c r="D269" i="92"/>
  <c r="I232" i="92"/>
  <c r="L253" i="72"/>
  <c r="X254" i="69"/>
  <c r="L253" i="91"/>
  <c r="D252" i="92"/>
  <c r="L255" i="91"/>
  <c r="F254" i="92"/>
  <c r="F220" i="92"/>
  <c r="L263" i="92"/>
  <c r="J270" i="91"/>
  <c r="V270" i="69"/>
  <c r="J269" i="72"/>
  <c r="L262" i="72"/>
  <c r="L266" i="72"/>
  <c r="X267" i="69"/>
  <c r="L243" i="91"/>
  <c r="C242" i="92"/>
  <c r="H258" i="92"/>
  <c r="H224" i="92"/>
  <c r="L254" i="72"/>
  <c r="X255" i="69"/>
  <c r="G268" i="92"/>
  <c r="L269" i="91"/>
  <c r="L267" i="92"/>
  <c r="F258" i="92"/>
  <c r="J176" i="92"/>
  <c r="H194" i="92"/>
  <c r="L232" i="72"/>
  <c r="L227" i="72"/>
  <c r="U236" i="69"/>
  <c r="I235" i="72"/>
  <c r="I236" i="91"/>
  <c r="I201" i="72"/>
  <c r="L208" i="72"/>
  <c r="L224" i="72"/>
  <c r="H201" i="72"/>
  <c r="H236" i="91"/>
  <c r="T236" i="69"/>
  <c r="H235" i="72"/>
  <c r="L211" i="72"/>
  <c r="L217" i="72"/>
  <c r="L216" i="72"/>
  <c r="F212" i="92"/>
  <c r="F178" i="92"/>
  <c r="L218" i="91"/>
  <c r="L217" i="92" s="1"/>
  <c r="C183" i="92"/>
  <c r="C217" i="92"/>
  <c r="C220" i="92"/>
  <c r="C186" i="92"/>
  <c r="C201" i="72"/>
  <c r="O236" i="69"/>
  <c r="C235" i="72"/>
  <c r="L236" i="69"/>
  <c r="X209" i="69" s="1"/>
  <c r="L220" i="91"/>
  <c r="L219" i="92" s="1"/>
  <c r="L193" i="72"/>
  <c r="J208" i="92"/>
  <c r="L213" i="91"/>
  <c r="C212" i="92"/>
  <c r="C178" i="92"/>
  <c r="J235" i="72"/>
  <c r="V236" i="69"/>
  <c r="J201" i="72"/>
  <c r="S236" i="69"/>
  <c r="G201" i="72"/>
  <c r="G235" i="72"/>
  <c r="C194" i="92"/>
  <c r="C228" i="92"/>
  <c r="F235" i="72"/>
  <c r="F236" i="91"/>
  <c r="R236" i="69"/>
  <c r="F201" i="72"/>
  <c r="X182" i="69"/>
  <c r="L181" i="72"/>
  <c r="C198" i="92"/>
  <c r="L199" i="91"/>
  <c r="X199" i="91" s="1"/>
  <c r="O199" i="91"/>
  <c r="X186" i="91"/>
  <c r="L185" i="92"/>
  <c r="X184" i="91"/>
  <c r="L183" i="92"/>
  <c r="X200" i="91"/>
  <c r="L199" i="92"/>
  <c r="O181" i="91"/>
  <c r="L181" i="91"/>
  <c r="C180" i="92"/>
  <c r="L160" i="92"/>
  <c r="F159" i="92"/>
  <c r="F125" i="92"/>
  <c r="F131" i="92"/>
  <c r="F165" i="92"/>
  <c r="D140" i="92"/>
  <c r="C168" i="91"/>
  <c r="L168" i="69"/>
  <c r="C167" i="72"/>
  <c r="O168" i="69"/>
  <c r="C130" i="92"/>
  <c r="L165" i="91"/>
  <c r="C164" i="92"/>
  <c r="L150" i="91"/>
  <c r="D149" i="92"/>
  <c r="D115" i="92"/>
  <c r="H155" i="92"/>
  <c r="H121" i="92"/>
  <c r="C161" i="92"/>
  <c r="J142" i="92"/>
  <c r="J131" i="92"/>
  <c r="J165" i="92"/>
  <c r="X155" i="69"/>
  <c r="L154" i="72"/>
  <c r="L144" i="72"/>
  <c r="X145" i="69"/>
  <c r="G161" i="92"/>
  <c r="G127" i="92"/>
  <c r="X163" i="69"/>
  <c r="L162" i="72"/>
  <c r="L151" i="72"/>
  <c r="F153" i="92"/>
  <c r="F119" i="92"/>
  <c r="J167" i="92"/>
  <c r="H158" i="92"/>
  <c r="L159" i="91"/>
  <c r="C113" i="92"/>
  <c r="C147" i="92"/>
  <c r="L115" i="92"/>
  <c r="I154" i="92"/>
  <c r="L143" i="91"/>
  <c r="L147" i="72"/>
  <c r="J122" i="92"/>
  <c r="J156" i="92"/>
  <c r="F167" i="72"/>
  <c r="R168" i="69"/>
  <c r="F168" i="91"/>
  <c r="X151" i="69"/>
  <c r="L150" i="72"/>
  <c r="S168" i="69"/>
  <c r="G168" i="91"/>
  <c r="G167" i="72"/>
  <c r="L145" i="91"/>
  <c r="H144" i="92"/>
  <c r="H110" i="92"/>
  <c r="F162" i="92"/>
  <c r="F128" i="92"/>
  <c r="L163" i="91"/>
  <c r="I143" i="92"/>
  <c r="I109" i="92"/>
  <c r="L149" i="91"/>
  <c r="L148" i="92" s="1"/>
  <c r="F148" i="92"/>
  <c r="F114" i="92"/>
  <c r="L160" i="72"/>
  <c r="X161" i="69"/>
  <c r="L156" i="91"/>
  <c r="C155" i="92"/>
  <c r="X157" i="69"/>
  <c r="L156" i="72"/>
  <c r="X164" i="69"/>
  <c r="L163" i="72"/>
  <c r="L140" i="72"/>
  <c r="X141" i="69"/>
  <c r="H113" i="92"/>
  <c r="H147" i="92"/>
  <c r="J150" i="92"/>
  <c r="J116" i="92"/>
  <c r="D167" i="92"/>
  <c r="H168" i="91"/>
  <c r="T168" i="69"/>
  <c r="H167" i="72"/>
  <c r="I160" i="92"/>
  <c r="I168" i="91"/>
  <c r="U168" i="69"/>
  <c r="I167" i="72"/>
  <c r="L150" i="92"/>
  <c r="I151" i="92"/>
  <c r="I117" i="92"/>
  <c r="G164" i="92"/>
  <c r="G130" i="92"/>
  <c r="X143" i="69"/>
  <c r="L142" i="72"/>
  <c r="L146" i="91"/>
  <c r="F145" i="92"/>
  <c r="X162" i="69"/>
  <c r="L161" i="72"/>
  <c r="L122" i="72"/>
  <c r="L144" i="91"/>
  <c r="H152" i="92"/>
  <c r="H118" i="92"/>
  <c r="L153" i="91"/>
  <c r="X165" i="69"/>
  <c r="L164" i="72"/>
  <c r="I163" i="92"/>
  <c r="X156" i="69"/>
  <c r="L155" i="72"/>
  <c r="C121" i="92"/>
  <c r="C87" i="92"/>
  <c r="L127" i="72"/>
  <c r="H107" i="92"/>
  <c r="H73" i="92"/>
  <c r="I127" i="92"/>
  <c r="I93" i="92"/>
  <c r="F99" i="72"/>
  <c r="F133" i="72"/>
  <c r="R134" i="69"/>
  <c r="C123" i="92"/>
  <c r="C89" i="92"/>
  <c r="L124" i="91"/>
  <c r="H94" i="92"/>
  <c r="H128" i="92"/>
  <c r="L127" i="91"/>
  <c r="I116" i="92"/>
  <c r="I82" i="92"/>
  <c r="G76" i="92"/>
  <c r="G110" i="92"/>
  <c r="D78" i="92"/>
  <c r="D112" i="92"/>
  <c r="L107" i="72"/>
  <c r="C107" i="92"/>
  <c r="C73" i="92"/>
  <c r="J133" i="72"/>
  <c r="J99" i="72"/>
  <c r="V134" i="69"/>
  <c r="I99" i="92"/>
  <c r="I133" i="92"/>
  <c r="J92" i="92"/>
  <c r="L121" i="72"/>
  <c r="F113" i="92"/>
  <c r="F79" i="92"/>
  <c r="L134" i="69"/>
  <c r="X108" i="69" s="1"/>
  <c r="J129" i="92"/>
  <c r="J95" i="92"/>
  <c r="H89" i="92"/>
  <c r="H123" i="92"/>
  <c r="J74" i="92"/>
  <c r="J108" i="92"/>
  <c r="L110" i="72"/>
  <c r="X111" i="69"/>
  <c r="H125" i="92"/>
  <c r="H91" i="92"/>
  <c r="H133" i="92"/>
  <c r="H99" i="92"/>
  <c r="X92" i="91"/>
  <c r="U87" i="91"/>
  <c r="P100" i="91"/>
  <c r="T76" i="91"/>
  <c r="R85" i="91"/>
  <c r="R93" i="91"/>
  <c r="N77" i="91"/>
  <c r="N97" i="91"/>
  <c r="U80" i="91"/>
  <c r="Q90" i="91"/>
  <c r="Q83" i="91"/>
  <c r="W91" i="91"/>
  <c r="Q94" i="91"/>
  <c r="O73" i="91"/>
  <c r="Q87" i="91"/>
  <c r="S98" i="91"/>
  <c r="T77" i="91"/>
  <c r="W74" i="91"/>
  <c r="W99" i="91"/>
  <c r="V80" i="91"/>
  <c r="W94" i="91"/>
  <c r="P75" i="91"/>
  <c r="U86" i="91"/>
  <c r="O99" i="91"/>
  <c r="Q95" i="91"/>
  <c r="O74" i="91"/>
  <c r="W86" i="91"/>
  <c r="Q98" i="91"/>
  <c r="P86" i="91"/>
  <c r="P94" i="91"/>
  <c r="N85" i="91"/>
  <c r="V81" i="91"/>
  <c r="V89" i="91"/>
  <c r="P96" i="91"/>
  <c r="P73" i="91"/>
  <c r="Q91" i="91"/>
  <c r="V74" i="91"/>
  <c r="W92" i="91"/>
  <c r="S81" i="91"/>
  <c r="U95" i="91"/>
  <c r="V88" i="91"/>
  <c r="T99" i="91"/>
  <c r="W78" i="91"/>
  <c r="P93" i="91"/>
  <c r="Q76" i="91"/>
  <c r="O89" i="91"/>
  <c r="W100" i="91"/>
  <c r="T83" i="91"/>
  <c r="U76" i="91"/>
  <c r="S89" i="91"/>
  <c r="N75" i="91"/>
  <c r="Q85" i="91"/>
  <c r="V96" i="91"/>
  <c r="T75" i="91"/>
  <c r="Q99" i="91"/>
  <c r="P83" i="91"/>
  <c r="V100" i="91"/>
  <c r="P78" i="91"/>
  <c r="V87" i="91"/>
  <c r="N93" i="91"/>
  <c r="T82" i="91"/>
  <c r="T90" i="91"/>
  <c r="V97" i="91"/>
  <c r="Q74" i="91"/>
  <c r="V82" i="91"/>
  <c r="W75" i="91"/>
  <c r="S85" i="91"/>
  <c r="O95" i="91"/>
  <c r="W82" i="91"/>
  <c r="O97" i="91"/>
  <c r="Q77" i="91"/>
  <c r="O90" i="91"/>
  <c r="U100" i="91"/>
  <c r="R80" i="91"/>
  <c r="U94" i="91"/>
  <c r="S90" i="91"/>
  <c r="N83" i="91"/>
  <c r="W97" i="91"/>
  <c r="O78" i="91"/>
  <c r="W90" i="91"/>
  <c r="N86" i="91"/>
  <c r="V86" i="91"/>
  <c r="O98" i="91"/>
  <c r="O77" i="91"/>
  <c r="W89" i="91"/>
  <c r="N78" i="91"/>
  <c r="X93" i="91"/>
  <c r="O81" i="91"/>
  <c r="O100" i="91"/>
  <c r="V79" i="91"/>
  <c r="T88" i="91"/>
  <c r="T96" i="91"/>
  <c r="V73" i="91"/>
  <c r="R91" i="91"/>
  <c r="T98" i="91"/>
  <c r="Q75" i="91"/>
  <c r="W83" i="91"/>
  <c r="S93" i="91"/>
  <c r="W76" i="91"/>
  <c r="S86" i="91"/>
  <c r="O96" i="91"/>
  <c r="Q84" i="91"/>
  <c r="R98" i="91"/>
  <c r="V78" i="91"/>
  <c r="T91" i="91"/>
  <c r="N80" i="91"/>
  <c r="W81" i="91"/>
  <c r="S97" i="91"/>
  <c r="P79" i="91"/>
  <c r="Q93" i="91"/>
  <c r="N94" i="91"/>
  <c r="W87" i="91"/>
  <c r="W98" i="91"/>
  <c r="S79" i="91"/>
  <c r="Q92" i="91"/>
  <c r="N96" i="91"/>
  <c r="Q88" i="91"/>
  <c r="P99" i="91"/>
  <c r="R78" i="91"/>
  <c r="P91" i="91"/>
  <c r="N88" i="91"/>
  <c r="S76" i="91"/>
  <c r="P80" i="91"/>
  <c r="P87" i="91"/>
  <c r="T80" i="91"/>
  <c r="R89" i="91"/>
  <c r="T74" i="91"/>
  <c r="P92" i="91"/>
  <c r="W84" i="91"/>
  <c r="O79" i="91"/>
  <c r="T87" i="91"/>
  <c r="P97" i="91"/>
  <c r="U85" i="91"/>
  <c r="S99" i="91"/>
  <c r="Q80" i="91"/>
  <c r="O93" i="91"/>
  <c r="N91" i="91"/>
  <c r="V94" i="91"/>
  <c r="T73" i="91"/>
  <c r="Q89" i="91"/>
  <c r="N74" i="91"/>
  <c r="W80" i="91"/>
  <c r="U93" i="91"/>
  <c r="T89" i="91"/>
  <c r="Q100" i="91"/>
  <c r="W79" i="91"/>
  <c r="U92" i="91"/>
  <c r="N99" i="91"/>
  <c r="O83" i="91"/>
  <c r="U99" i="91"/>
  <c r="P90" i="91"/>
  <c r="P98" i="91"/>
  <c r="T86" i="91"/>
  <c r="X100" i="91"/>
  <c r="S77" i="91"/>
  <c r="O87" i="91"/>
  <c r="T95" i="91"/>
  <c r="O80" i="91"/>
  <c r="S88" i="91"/>
  <c r="N79" i="91"/>
  <c r="T81" i="91"/>
  <c r="R94" i="91"/>
  <c r="N73" i="91"/>
  <c r="N82" i="91"/>
  <c r="S83" i="91"/>
  <c r="Q96" i="91"/>
  <c r="O75" i="91"/>
  <c r="N84" i="91"/>
  <c r="R82" i="91"/>
  <c r="P95" i="91"/>
  <c r="V76" i="91"/>
  <c r="O91" i="91"/>
  <c r="N76" i="91"/>
  <c r="Q81" i="91"/>
  <c r="O94" i="91"/>
  <c r="O85" i="91"/>
  <c r="O82" i="91"/>
  <c r="P74" i="91"/>
  <c r="P82" i="91"/>
  <c r="V91" i="91"/>
  <c r="V99" i="91"/>
  <c r="P76" i="91"/>
  <c r="R87" i="91"/>
  <c r="V93" i="91"/>
  <c r="N81" i="91"/>
  <c r="O88" i="91"/>
  <c r="U96" i="91"/>
  <c r="P81" i="91"/>
  <c r="U75" i="91"/>
  <c r="S91" i="91"/>
  <c r="N90" i="91"/>
  <c r="S84" i="91"/>
  <c r="W95" i="91"/>
  <c r="Q73" i="91"/>
  <c r="W88" i="91"/>
  <c r="N92" i="91"/>
  <c r="V84" i="91"/>
  <c r="T97" i="91"/>
  <c r="W77" i="91"/>
  <c r="O92" i="91"/>
  <c r="N95" i="91"/>
  <c r="U83" i="91"/>
  <c r="Q78" i="91"/>
  <c r="S92" i="91"/>
  <c r="N87" i="91"/>
  <c r="S95" i="91"/>
  <c r="V75" i="91"/>
  <c r="T84" i="91"/>
  <c r="T92" i="91"/>
  <c r="T100" i="91"/>
  <c r="T78" i="91"/>
  <c r="P88" i="91"/>
  <c r="T94" i="91"/>
  <c r="N89" i="91"/>
  <c r="T79" i="91"/>
  <c r="P89" i="91"/>
  <c r="Q82" i="91"/>
  <c r="V90" i="91"/>
  <c r="P77" i="91"/>
  <c r="V92" i="91"/>
  <c r="N100" i="91"/>
  <c r="W85" i="91"/>
  <c r="Q97" i="91"/>
  <c r="U74" i="91"/>
  <c r="R90" i="91"/>
  <c r="S73" i="91"/>
  <c r="Q86" i="91"/>
  <c r="V98" i="91"/>
  <c r="Q79" i="91"/>
  <c r="T93" i="91"/>
  <c r="W73" i="91"/>
  <c r="P85" i="91"/>
  <c r="W93" i="91"/>
  <c r="N98" i="91"/>
  <c r="T85" i="91"/>
  <c r="W96" i="91"/>
  <c r="V83" i="91"/>
  <c r="U77" i="91"/>
  <c r="S87" i="91"/>
  <c r="U73" i="91"/>
  <c r="R92" i="91"/>
  <c r="U88" i="91"/>
  <c r="X87" i="91"/>
  <c r="X96" i="91"/>
  <c r="L95" i="92"/>
  <c r="L81" i="92"/>
  <c r="X82" i="91"/>
  <c r="R97" i="91"/>
  <c r="L66" i="69"/>
  <c r="O66" i="69"/>
  <c r="C31" i="72"/>
  <c r="C65" i="72"/>
  <c r="C11" i="92"/>
  <c r="L46" i="91"/>
  <c r="L45" i="92" s="1"/>
  <c r="C45" i="92"/>
  <c r="X44" i="69"/>
  <c r="L43" i="72"/>
  <c r="I31" i="92"/>
  <c r="I65" i="92"/>
  <c r="L50" i="91"/>
  <c r="C15" i="92"/>
  <c r="X47" i="69"/>
  <c r="L46" i="72"/>
  <c r="C21" i="92"/>
  <c r="C55" i="92"/>
  <c r="L56" i="91"/>
  <c r="L55" i="92" s="1"/>
  <c r="L38" i="72"/>
  <c r="X39" i="69"/>
  <c r="L58" i="72"/>
  <c r="X59" i="69"/>
  <c r="L12" i="72"/>
  <c r="L42" i="72"/>
  <c r="X43" i="69"/>
  <c r="D66" i="91"/>
  <c r="P66" i="69"/>
  <c r="D65" i="72"/>
  <c r="D31" i="72"/>
  <c r="X45" i="69"/>
  <c r="L44" i="72"/>
  <c r="X52" i="69"/>
  <c r="L51" i="72"/>
  <c r="C17" i="92"/>
  <c r="O18" i="91"/>
  <c r="O17" i="91"/>
  <c r="C16" i="92"/>
  <c r="O19" i="91"/>
  <c r="C18" i="92"/>
  <c r="L19" i="91"/>
  <c r="C24" i="92"/>
  <c r="O25" i="91"/>
  <c r="L30" i="92"/>
  <c r="X31" i="91"/>
  <c r="L14" i="92"/>
  <c r="X15" i="91"/>
  <c r="L26" i="91"/>
  <c r="O26" i="91"/>
  <c r="C25" i="92"/>
  <c r="C27" i="92"/>
  <c r="O28" i="91"/>
  <c r="L28" i="91"/>
  <c r="X16" i="91"/>
  <c r="L15" i="92"/>
  <c r="L7" i="92"/>
  <c r="X8" i="91"/>
  <c r="L6" i="92"/>
  <c r="X7" i="91"/>
  <c r="X6" i="69"/>
  <c r="L5" i="72"/>
  <c r="L4" i="92"/>
  <c r="X5" i="91"/>
  <c r="X10" i="91"/>
  <c r="L9" i="92"/>
  <c r="X29" i="91"/>
  <c r="L28" i="92"/>
  <c r="L5" i="92"/>
  <c r="X6" i="91"/>
  <c r="X30" i="69"/>
  <c r="L29" i="72"/>
  <c r="X11" i="91"/>
  <c r="L10" i="92"/>
  <c r="X21" i="91"/>
  <c r="L20" i="92"/>
  <c r="X7" i="69"/>
  <c r="L6" i="72"/>
  <c r="X12" i="91"/>
  <c r="L4" i="72"/>
  <c r="X5" i="69"/>
  <c r="X22" i="91"/>
  <c r="L21" i="92"/>
  <c r="L295" i="92"/>
  <c r="L290" i="92"/>
  <c r="L293" i="92"/>
  <c r="L298" i="71"/>
  <c r="L262" i="92"/>
  <c r="L296" i="92"/>
  <c r="C289" i="92"/>
  <c r="L290" i="91"/>
  <c r="L302" i="71"/>
  <c r="L284" i="71"/>
  <c r="L247" i="92"/>
  <c r="L281" i="92"/>
  <c r="L285" i="91"/>
  <c r="C284" i="92"/>
  <c r="L278" i="71"/>
  <c r="J282" i="92"/>
  <c r="L283" i="91"/>
  <c r="J248" i="92"/>
  <c r="L264" i="92"/>
  <c r="L298" i="92"/>
  <c r="L251" i="92"/>
  <c r="L285" i="92"/>
  <c r="J279" i="92"/>
  <c r="J245" i="92"/>
  <c r="L280" i="91"/>
  <c r="L279" i="91"/>
  <c r="C278" i="92"/>
  <c r="L302" i="92"/>
  <c r="L268" i="92"/>
  <c r="J303" i="92"/>
  <c r="J269" i="92"/>
  <c r="C304" i="91"/>
  <c r="C269" i="71"/>
  <c r="L304" i="68"/>
  <c r="C303" i="71"/>
  <c r="L300" i="92"/>
  <c r="L291" i="92"/>
  <c r="L257" i="92"/>
  <c r="L299" i="92"/>
  <c r="L264" i="71"/>
  <c r="L265" i="92"/>
  <c r="L289" i="71"/>
  <c r="L245" i="91"/>
  <c r="C244" i="92"/>
  <c r="C210" i="92"/>
  <c r="L266" i="92"/>
  <c r="L251" i="91"/>
  <c r="C250" i="92"/>
  <c r="C261" i="92"/>
  <c r="L262" i="91"/>
  <c r="L256" i="71"/>
  <c r="C260" i="92"/>
  <c r="L261" i="91"/>
  <c r="L249" i="92"/>
  <c r="L255" i="92"/>
  <c r="L221" i="92"/>
  <c r="L256" i="92"/>
  <c r="C225" i="92"/>
  <c r="L226" i="91"/>
  <c r="C191" i="92"/>
  <c r="D225" i="92"/>
  <c r="D191" i="92"/>
  <c r="J235" i="71"/>
  <c r="J201" i="71"/>
  <c r="J236" i="91"/>
  <c r="J230" i="92"/>
  <c r="C236" i="91"/>
  <c r="L236" i="68"/>
  <c r="C201" i="71"/>
  <c r="C235" i="71"/>
  <c r="J193" i="92"/>
  <c r="J227" i="92"/>
  <c r="L200" i="92"/>
  <c r="L234" i="92"/>
  <c r="L214" i="91"/>
  <c r="C213" i="92"/>
  <c r="L194" i="92"/>
  <c r="L228" i="92"/>
  <c r="L193" i="92"/>
  <c r="L227" i="92"/>
  <c r="C216" i="92"/>
  <c r="C182" i="92"/>
  <c r="L217" i="91"/>
  <c r="L230" i="71"/>
  <c r="L210" i="91"/>
  <c r="C209" i="92"/>
  <c r="C230" i="92"/>
  <c r="C196" i="92"/>
  <c r="L231" i="91"/>
  <c r="L223" i="91"/>
  <c r="L188" i="92" s="1"/>
  <c r="C222" i="92"/>
  <c r="L226" i="71"/>
  <c r="L218" i="71"/>
  <c r="L226" i="92"/>
  <c r="C181" i="92"/>
  <c r="C215" i="92"/>
  <c r="L216" i="91"/>
  <c r="L211" i="92"/>
  <c r="L213" i="71"/>
  <c r="L210" i="92"/>
  <c r="L208" i="92"/>
  <c r="D236" i="91"/>
  <c r="D201" i="71"/>
  <c r="D235" i="71"/>
  <c r="L224" i="92"/>
  <c r="L215" i="71"/>
  <c r="G235" i="71"/>
  <c r="G236" i="91"/>
  <c r="G201" i="71"/>
  <c r="G230" i="92"/>
  <c r="G196" i="92"/>
  <c r="L189" i="92"/>
  <c r="L223" i="92"/>
  <c r="L228" i="71"/>
  <c r="L216" i="71"/>
  <c r="J218" i="92"/>
  <c r="J184" i="92"/>
  <c r="L219" i="91"/>
  <c r="L209" i="71"/>
  <c r="L227" i="71"/>
  <c r="L220" i="92"/>
  <c r="L186" i="92"/>
  <c r="L232" i="92"/>
  <c r="L198" i="92"/>
  <c r="L188" i="71"/>
  <c r="L196" i="92"/>
  <c r="X197" i="91"/>
  <c r="L162" i="92"/>
  <c r="L179" i="71"/>
  <c r="L154" i="92"/>
  <c r="X189" i="91"/>
  <c r="L197" i="92"/>
  <c r="L163" i="92"/>
  <c r="X198" i="91"/>
  <c r="L145" i="71"/>
  <c r="L158" i="92"/>
  <c r="X193" i="91"/>
  <c r="L192" i="92"/>
  <c r="X191" i="91"/>
  <c r="L190" i="92"/>
  <c r="L145" i="92"/>
  <c r="X180" i="91"/>
  <c r="L179" i="92"/>
  <c r="L141" i="92"/>
  <c r="X176" i="91"/>
  <c r="L175" i="92"/>
  <c r="L195" i="92"/>
  <c r="X196" i="91"/>
  <c r="L166" i="92"/>
  <c r="L165" i="92"/>
  <c r="L151" i="92"/>
  <c r="L140" i="92"/>
  <c r="L161" i="92"/>
  <c r="L153" i="92"/>
  <c r="L147" i="92"/>
  <c r="L159" i="92"/>
  <c r="L156" i="92"/>
  <c r="L106" i="71"/>
  <c r="J98" i="92"/>
  <c r="J132" i="92"/>
  <c r="L118" i="71"/>
  <c r="L125" i="91"/>
  <c r="D124" i="92"/>
  <c r="D90" i="92"/>
  <c r="L112" i="71"/>
  <c r="L110" i="71"/>
  <c r="F98" i="92"/>
  <c r="F132" i="92"/>
  <c r="L133" i="91"/>
  <c r="L119" i="92"/>
  <c r="G86" i="92"/>
  <c r="G120" i="92"/>
  <c r="L125" i="92"/>
  <c r="L91" i="92"/>
  <c r="J80" i="92"/>
  <c r="J114" i="92"/>
  <c r="G134" i="91"/>
  <c r="G99" i="71"/>
  <c r="G133" i="71"/>
  <c r="L116" i="92"/>
  <c r="L82" i="92"/>
  <c r="L116" i="71"/>
  <c r="L124" i="71"/>
  <c r="L120" i="71"/>
  <c r="C88" i="92"/>
  <c r="L123" i="91"/>
  <c r="C122" i="92"/>
  <c r="D134" i="91"/>
  <c r="D99" i="71"/>
  <c r="D133" i="71"/>
  <c r="F76" i="92"/>
  <c r="F110" i="92"/>
  <c r="G78" i="92"/>
  <c r="G112" i="92"/>
  <c r="L127" i="92"/>
  <c r="L93" i="92"/>
  <c r="L111" i="71"/>
  <c r="L130" i="92"/>
  <c r="L82" i="71"/>
  <c r="L96" i="92"/>
  <c r="C84" i="92"/>
  <c r="L119" i="91"/>
  <c r="C118" i="92"/>
  <c r="L121" i="92"/>
  <c r="L87" i="92"/>
  <c r="L122" i="71"/>
  <c r="L110" i="92"/>
  <c r="C134" i="91"/>
  <c r="C99" i="71"/>
  <c r="C133" i="71"/>
  <c r="L74" i="92"/>
  <c r="L108" i="92"/>
  <c r="G122" i="92"/>
  <c r="G88" i="92"/>
  <c r="J133" i="71"/>
  <c r="J99" i="71"/>
  <c r="J134" i="91"/>
  <c r="C78" i="92"/>
  <c r="C112" i="92"/>
  <c r="L113" i="91"/>
  <c r="C114" i="92"/>
  <c r="L115" i="91"/>
  <c r="L117" i="92"/>
  <c r="C86" i="92"/>
  <c r="C120" i="92"/>
  <c r="L121" i="91"/>
  <c r="L72" i="71"/>
  <c r="L132" i="91"/>
  <c r="C131" i="92"/>
  <c r="C97" i="92"/>
  <c r="J73" i="92"/>
  <c r="L108" i="91"/>
  <c r="J107" i="92"/>
  <c r="L114" i="71"/>
  <c r="L94" i="92"/>
  <c r="L128" i="92"/>
  <c r="G84" i="92"/>
  <c r="G118" i="92"/>
  <c r="F130" i="92"/>
  <c r="F96" i="92"/>
  <c r="D106" i="92"/>
  <c r="L107" i="91"/>
  <c r="D72" i="92"/>
  <c r="F134" i="91"/>
  <c r="F99" i="71"/>
  <c r="F133" i="71"/>
  <c r="L112" i="91"/>
  <c r="D111" i="92"/>
  <c r="D77" i="92"/>
  <c r="L107" i="71"/>
  <c r="L85" i="71"/>
  <c r="L76" i="91"/>
  <c r="C41" i="92"/>
  <c r="C75" i="92"/>
  <c r="O76" i="91"/>
  <c r="C83" i="92"/>
  <c r="C49" i="92"/>
  <c r="L84" i="91"/>
  <c r="O84" i="91"/>
  <c r="X86" i="91"/>
  <c r="L85" i="92"/>
  <c r="J53" i="92"/>
  <c r="L54" i="91"/>
  <c r="L50" i="92"/>
  <c r="J66" i="91"/>
  <c r="J31" i="71"/>
  <c r="J65" i="71"/>
  <c r="L57" i="71"/>
  <c r="L56" i="92"/>
  <c r="J51" i="92"/>
  <c r="L52" i="91"/>
  <c r="C31" i="71"/>
  <c r="C66" i="91"/>
  <c r="L66" i="68"/>
  <c r="C65" i="71"/>
  <c r="C23" i="92"/>
  <c r="C57" i="92"/>
  <c r="L58" i="91"/>
  <c r="L63" i="92"/>
  <c r="L29" i="92"/>
  <c r="J19" i="92"/>
  <c r="L20" i="91"/>
  <c r="V20" i="91"/>
  <c r="L23" i="71"/>
  <c r="X18" i="91"/>
  <c r="L17" i="92"/>
  <c r="L17" i="71"/>
  <c r="X24" i="91"/>
  <c r="L23" i="92"/>
  <c r="L9" i="91"/>
  <c r="J8" i="92"/>
  <c r="V9" i="91"/>
  <c r="X23" i="91"/>
  <c r="L22" i="92"/>
  <c r="L25" i="91"/>
  <c r="J24" i="92"/>
  <c r="V25" i="91"/>
  <c r="J16" i="92"/>
  <c r="L17" i="91"/>
  <c r="V17" i="91"/>
  <c r="X53" i="80" l="1"/>
  <c r="X39" i="80"/>
  <c r="X56" i="80"/>
  <c r="X66" i="80"/>
  <c r="L65" i="81"/>
  <c r="X52" i="80"/>
  <c r="X51" i="80"/>
  <c r="X41" i="80"/>
  <c r="X62" i="80"/>
  <c r="X54" i="80"/>
  <c r="X44" i="80"/>
  <c r="X42" i="80"/>
  <c r="X40" i="80"/>
  <c r="L31" i="81"/>
  <c r="X49" i="80"/>
  <c r="X55" i="80"/>
  <c r="X46" i="80"/>
  <c r="X43" i="80"/>
  <c r="X65" i="80"/>
  <c r="X57" i="80"/>
  <c r="X60" i="80"/>
  <c r="X48" i="80"/>
  <c r="X47" i="80"/>
  <c r="X58" i="80"/>
  <c r="X50" i="80"/>
  <c r="X45" i="80"/>
  <c r="X63" i="80"/>
  <c r="X61" i="80"/>
  <c r="X315" i="70"/>
  <c r="X338" i="70"/>
  <c r="X335" i="70"/>
  <c r="X325" i="70"/>
  <c r="X331" i="70"/>
  <c r="X329" i="70"/>
  <c r="X327" i="70"/>
  <c r="X317" i="70"/>
  <c r="X321" i="70"/>
  <c r="X319" i="70"/>
  <c r="X320" i="70"/>
  <c r="X313" i="70"/>
  <c r="X311" i="70"/>
  <c r="X330" i="70"/>
  <c r="X336" i="70"/>
  <c r="X334" i="70"/>
  <c r="X332" i="70"/>
  <c r="X322" i="70"/>
  <c r="X326" i="70"/>
  <c r="X324" i="70"/>
  <c r="X314" i="70"/>
  <c r="X318" i="70"/>
  <c r="X316" i="70"/>
  <c r="X328" i="70"/>
  <c r="X333" i="70"/>
  <c r="X312" i="70"/>
  <c r="X337" i="70"/>
  <c r="U313" i="70"/>
  <c r="W313" i="70"/>
  <c r="W315" i="70"/>
  <c r="S319" i="70"/>
  <c r="U333" i="70"/>
  <c r="U312" i="70"/>
  <c r="T327" i="70"/>
  <c r="N321" i="70"/>
  <c r="Q323" i="70"/>
  <c r="T336" i="70"/>
  <c r="T321" i="70"/>
  <c r="W334" i="70"/>
  <c r="W319" i="70"/>
  <c r="S331" i="70"/>
  <c r="Q318" i="70"/>
  <c r="T331" i="70"/>
  <c r="Q315" i="70"/>
  <c r="W329" i="70"/>
  <c r="N334" i="70"/>
  <c r="U332" i="70"/>
  <c r="Q328" i="70"/>
  <c r="R325" i="70"/>
  <c r="O323" i="70"/>
  <c r="V331" i="70"/>
  <c r="V326" i="70"/>
  <c r="R317" i="70"/>
  <c r="O315" i="70"/>
  <c r="R328" i="70"/>
  <c r="O332" i="70"/>
  <c r="R311" i="70"/>
  <c r="R332" i="70"/>
  <c r="R329" i="70"/>
  <c r="P311" i="70"/>
  <c r="P316" i="70"/>
  <c r="R312" i="70"/>
  <c r="T314" i="70"/>
  <c r="U315" i="70"/>
  <c r="T311" i="70"/>
  <c r="Q321" i="70"/>
  <c r="T334" i="70"/>
  <c r="Q316" i="70"/>
  <c r="S328" i="70"/>
  <c r="N329" i="70"/>
  <c r="W325" i="70"/>
  <c r="S337" i="70"/>
  <c r="S322" i="70"/>
  <c r="U336" i="70"/>
  <c r="U321" i="70"/>
  <c r="Q333" i="70"/>
  <c r="W320" i="70"/>
  <c r="S332" i="70"/>
  <c r="S317" i="70"/>
  <c r="U331" i="70"/>
  <c r="Q336" i="70"/>
  <c r="N319" i="70"/>
  <c r="P327" i="70"/>
  <c r="V320" i="70"/>
  <c r="R322" i="70"/>
  <c r="R327" i="70"/>
  <c r="V334" i="70"/>
  <c r="O317" i="70"/>
  <c r="R314" i="70"/>
  <c r="V323" i="70"/>
  <c r="P328" i="70"/>
  <c r="O328" i="70"/>
  <c r="V327" i="70"/>
  <c r="V324" i="70"/>
  <c r="O324" i="70"/>
  <c r="R333" i="70"/>
  <c r="O312" i="70"/>
  <c r="S315" i="70"/>
  <c r="T316" i="70"/>
  <c r="S312" i="70"/>
  <c r="W323" i="70"/>
  <c r="S335" i="70"/>
  <c r="U318" i="70"/>
  <c r="Q330" i="70"/>
  <c r="N337" i="70"/>
  <c r="U327" i="70"/>
  <c r="N314" i="70"/>
  <c r="Q324" i="70"/>
  <c r="T337" i="70"/>
  <c r="T322" i="70"/>
  <c r="W335" i="70"/>
  <c r="U322" i="70"/>
  <c r="Q334" i="70"/>
  <c r="Q319" i="70"/>
  <c r="T332" i="70"/>
  <c r="W322" i="70"/>
  <c r="S326" i="70"/>
  <c r="R313" i="70"/>
  <c r="O325" i="70"/>
  <c r="V317" i="70"/>
  <c r="V322" i="70"/>
  <c r="P319" i="70"/>
  <c r="P313" i="70"/>
  <c r="U338" i="70"/>
  <c r="R319" i="70"/>
  <c r="R323" i="70"/>
  <c r="P324" i="70"/>
  <c r="O331" i="70"/>
  <c r="O329" i="70"/>
  <c r="P320" i="70"/>
  <c r="V328" i="70"/>
  <c r="R326" i="70"/>
  <c r="W312" i="70"/>
  <c r="Q312" i="70"/>
  <c r="Q314" i="70"/>
  <c r="U325" i="70"/>
  <c r="Q337" i="70"/>
  <c r="T319" i="70"/>
  <c r="W332" i="70"/>
  <c r="S313" i="70"/>
  <c r="T328" i="70"/>
  <c r="N322" i="70"/>
  <c r="W326" i="70"/>
  <c r="N315" i="70"/>
  <c r="S323" i="70"/>
  <c r="U337" i="70"/>
  <c r="T323" i="70"/>
  <c r="W336" i="70"/>
  <c r="W321" i="70"/>
  <c r="S333" i="70"/>
  <c r="W330" i="70"/>
  <c r="T333" i="70"/>
  <c r="O327" i="70"/>
  <c r="P321" i="70"/>
  <c r="O322" i="70"/>
  <c r="P323" i="70"/>
  <c r="O336" i="70"/>
  <c r="V335" i="70"/>
  <c r="O314" i="70"/>
  <c r="V314" i="70"/>
  <c r="V318" i="70"/>
  <c r="V311" i="70"/>
  <c r="O330" i="70"/>
  <c r="P325" i="70"/>
  <c r="R315" i="70"/>
  <c r="O333" i="70"/>
  <c r="U314" i="70"/>
  <c r="W314" i="70"/>
  <c r="W316" i="70"/>
  <c r="T326" i="70"/>
  <c r="N312" i="70"/>
  <c r="S320" i="70"/>
  <c r="U334" i="70"/>
  <c r="W317" i="70"/>
  <c r="S329" i="70"/>
  <c r="N330" i="70"/>
  <c r="U328" i="70"/>
  <c r="N323" i="70"/>
  <c r="Q325" i="70"/>
  <c r="N316" i="70"/>
  <c r="S324" i="70"/>
  <c r="N317" i="70"/>
  <c r="U323" i="70"/>
  <c r="Q335" i="70"/>
  <c r="T317" i="70"/>
  <c r="N327" i="70"/>
  <c r="V313" i="70"/>
  <c r="N338" i="70"/>
  <c r="P318" i="70"/>
  <c r="R318" i="70"/>
  <c r="P332" i="70"/>
  <c r="R330" i="70"/>
  <c r="R337" i="70"/>
  <c r="P315" i="70"/>
  <c r="V325" i="70"/>
  <c r="O311" i="70"/>
  <c r="S338" i="70"/>
  <c r="R320" i="70"/>
  <c r="W338" i="70"/>
  <c r="P329" i="70"/>
  <c r="T315" i="70"/>
  <c r="U316" i="70"/>
  <c r="T312" i="70"/>
  <c r="S327" i="70"/>
  <c r="N320" i="70"/>
  <c r="Q322" i="70"/>
  <c r="T335" i="70"/>
  <c r="U319" i="70"/>
  <c r="Q331" i="70"/>
  <c r="T313" i="70"/>
  <c r="T329" i="70"/>
  <c r="N331" i="70"/>
  <c r="W327" i="70"/>
  <c r="N324" i="70"/>
  <c r="Q326" i="70"/>
  <c r="N325" i="70"/>
  <c r="T324" i="70"/>
  <c r="W337" i="70"/>
  <c r="U324" i="70"/>
  <c r="Q320" i="70"/>
  <c r="R335" i="70"/>
  <c r="R321" i="70"/>
  <c r="T338" i="70"/>
  <c r="V312" i="70"/>
  <c r="O319" i="70"/>
  <c r="P326" i="70"/>
  <c r="V332" i="70"/>
  <c r="V337" i="70"/>
  <c r="V330" i="70"/>
  <c r="O318" i="70"/>
  <c r="P331" i="70"/>
  <c r="V315" i="70"/>
  <c r="P335" i="70"/>
  <c r="R324" i="70"/>
  <c r="S316" i="70"/>
  <c r="S311" i="70"/>
  <c r="U317" i="70"/>
  <c r="Q329" i="70"/>
  <c r="N328" i="70"/>
  <c r="W324" i="70"/>
  <c r="S336" i="70"/>
  <c r="T320" i="70"/>
  <c r="W333" i="70"/>
  <c r="W318" i="70"/>
  <c r="S330" i="70"/>
  <c r="N311" i="70"/>
  <c r="U329" i="70"/>
  <c r="N332" i="70"/>
  <c r="W328" i="70"/>
  <c r="N333" i="70"/>
  <c r="S325" i="70"/>
  <c r="N318" i="70"/>
  <c r="S318" i="70"/>
  <c r="S334" i="70"/>
  <c r="O334" i="70"/>
  <c r="O321" i="70"/>
  <c r="O313" i="70"/>
  <c r="P336" i="70"/>
  <c r="O326" i="70"/>
  <c r="P317" i="70"/>
  <c r="O337" i="70"/>
  <c r="Q338" i="70"/>
  <c r="O335" i="70"/>
  <c r="V336" i="70"/>
  <c r="V333" i="70"/>
  <c r="R334" i="70"/>
  <c r="V316" i="70"/>
  <c r="V319" i="70"/>
  <c r="W311" i="70"/>
  <c r="Q311" i="70"/>
  <c r="Q313" i="70"/>
  <c r="T318" i="70"/>
  <c r="W331" i="70"/>
  <c r="N336" i="70"/>
  <c r="U326" i="70"/>
  <c r="N313" i="70"/>
  <c r="S321" i="70"/>
  <c r="U335" i="70"/>
  <c r="U320" i="70"/>
  <c r="Q332" i="70"/>
  <c r="Q317" i="70"/>
  <c r="T330" i="70"/>
  <c r="S314" i="70"/>
  <c r="U330" i="70"/>
  <c r="U311" i="70"/>
  <c r="Q327" i="70"/>
  <c r="N326" i="70"/>
  <c r="T325" i="70"/>
  <c r="N335" i="70"/>
  <c r="P330" i="70"/>
  <c r="R316" i="70"/>
  <c r="R336" i="70"/>
  <c r="R331" i="70"/>
  <c r="P322" i="70"/>
  <c r="V321" i="70"/>
  <c r="P333" i="70"/>
  <c r="P314" i="70"/>
  <c r="O316" i="70"/>
  <c r="P337" i="70"/>
  <c r="P334" i="70"/>
  <c r="V329" i="70"/>
  <c r="O320" i="70"/>
  <c r="P312" i="70"/>
  <c r="P338" i="70"/>
  <c r="V338" i="70"/>
  <c r="R338" i="70"/>
  <c r="X202" i="70"/>
  <c r="L201" i="73"/>
  <c r="X197" i="70"/>
  <c r="X200" i="70"/>
  <c r="X179" i="70"/>
  <c r="X192" i="70"/>
  <c r="X196" i="70"/>
  <c r="X198" i="70"/>
  <c r="X189" i="70"/>
  <c r="X187" i="70"/>
  <c r="X181" i="70"/>
  <c r="X184" i="70"/>
  <c r="X180" i="70"/>
  <c r="X190" i="70"/>
  <c r="X188" i="70"/>
  <c r="X176" i="70"/>
  <c r="X182" i="70"/>
  <c r="X186" i="70"/>
  <c r="X195" i="70"/>
  <c r="L167" i="73"/>
  <c r="X168" i="70"/>
  <c r="X156" i="70"/>
  <c r="X165" i="70"/>
  <c r="X152" i="70"/>
  <c r="X151" i="70"/>
  <c r="X148" i="70"/>
  <c r="L133" i="73"/>
  <c r="X157" i="70"/>
  <c r="X144" i="70"/>
  <c r="X143" i="70"/>
  <c r="X149" i="70"/>
  <c r="X141" i="70"/>
  <c r="X167" i="70"/>
  <c r="X160" i="70"/>
  <c r="X164" i="70"/>
  <c r="X159" i="70"/>
  <c r="X158" i="70"/>
  <c r="X153" i="70"/>
  <c r="X66" i="70"/>
  <c r="L65" i="73"/>
  <c r="X63" i="70"/>
  <c r="X47" i="70"/>
  <c r="X62" i="70"/>
  <c r="X46" i="70"/>
  <c r="X52" i="70"/>
  <c r="X59" i="70"/>
  <c r="X53" i="70"/>
  <c r="X58" i="70"/>
  <c r="X65" i="70"/>
  <c r="X49" i="70"/>
  <c r="X44" i="70"/>
  <c r="X55" i="70"/>
  <c r="X41" i="70"/>
  <c r="X54" i="70"/>
  <c r="X51" i="70"/>
  <c r="X61" i="70"/>
  <c r="X45" i="70"/>
  <c r="X43" i="70"/>
  <c r="X50" i="70"/>
  <c r="X57" i="70"/>
  <c r="X60" i="70"/>
  <c r="L303" i="72"/>
  <c r="F303" i="92"/>
  <c r="L338" i="91"/>
  <c r="R338" i="91"/>
  <c r="L270" i="91"/>
  <c r="X243" i="91" s="1"/>
  <c r="X248" i="69"/>
  <c r="F269" i="92"/>
  <c r="X264" i="69"/>
  <c r="L242" i="92"/>
  <c r="L252" i="92"/>
  <c r="X270" i="69"/>
  <c r="L269" i="72"/>
  <c r="X268" i="69"/>
  <c r="X262" i="69"/>
  <c r="X258" i="69"/>
  <c r="X244" i="69"/>
  <c r="X251" i="69"/>
  <c r="X250" i="69"/>
  <c r="X246" i="69"/>
  <c r="X249" i="69"/>
  <c r="X247" i="69"/>
  <c r="X263" i="69"/>
  <c r="X257" i="69"/>
  <c r="H269" i="92"/>
  <c r="X260" i="69"/>
  <c r="X265" i="69"/>
  <c r="I269" i="92"/>
  <c r="X255" i="91"/>
  <c r="L254" i="92"/>
  <c r="X253" i="69"/>
  <c r="X266" i="69"/>
  <c r="G269" i="92"/>
  <c r="H201" i="92"/>
  <c r="H235" i="92"/>
  <c r="L178" i="92"/>
  <c r="L212" i="92"/>
  <c r="X217" i="69"/>
  <c r="X228" i="69"/>
  <c r="X218" i="69"/>
  <c r="X225" i="69"/>
  <c r="F201" i="92"/>
  <c r="F235" i="92"/>
  <c r="X236" i="69"/>
  <c r="L235" i="72"/>
  <c r="X227" i="69"/>
  <c r="X235" i="69"/>
  <c r="X223" i="69"/>
  <c r="X216" i="69"/>
  <c r="X211" i="69"/>
  <c r="X210" i="69"/>
  <c r="X229" i="69"/>
  <c r="X232" i="69"/>
  <c r="X214" i="69"/>
  <c r="X213" i="69"/>
  <c r="X219" i="69"/>
  <c r="X234" i="69"/>
  <c r="X221" i="69"/>
  <c r="X220" i="69"/>
  <c r="X231" i="69"/>
  <c r="X222" i="69"/>
  <c r="X224" i="69"/>
  <c r="X215" i="69"/>
  <c r="X226" i="69"/>
  <c r="X230" i="69"/>
  <c r="L201" i="72"/>
  <c r="X212" i="69"/>
  <c r="X233" i="69"/>
  <c r="I201" i="92"/>
  <c r="I235" i="92"/>
  <c r="X181" i="91"/>
  <c r="L180" i="92"/>
  <c r="L146" i="92"/>
  <c r="G167" i="92"/>
  <c r="S168" i="91"/>
  <c r="L143" i="92"/>
  <c r="L167" i="72"/>
  <c r="X160" i="69"/>
  <c r="X168" i="69"/>
  <c r="X150" i="69"/>
  <c r="X142" i="69"/>
  <c r="X158" i="69"/>
  <c r="X159" i="69"/>
  <c r="X144" i="69"/>
  <c r="X166" i="69"/>
  <c r="X154" i="69"/>
  <c r="X167" i="69"/>
  <c r="X149" i="69"/>
  <c r="X146" i="69"/>
  <c r="X153" i="69"/>
  <c r="X147" i="69"/>
  <c r="H167" i="92"/>
  <c r="T168" i="91"/>
  <c r="X148" i="69"/>
  <c r="X152" i="69"/>
  <c r="L149" i="92"/>
  <c r="X150" i="91"/>
  <c r="C167" i="92"/>
  <c r="L168" i="91"/>
  <c r="O168" i="91" s="1"/>
  <c r="L155" i="92"/>
  <c r="X156" i="91"/>
  <c r="F167" i="92"/>
  <c r="L142" i="92"/>
  <c r="X143" i="91"/>
  <c r="X159" i="91"/>
  <c r="L144" i="92"/>
  <c r="X145" i="91"/>
  <c r="L152" i="92"/>
  <c r="X153" i="91"/>
  <c r="I167" i="92"/>
  <c r="U168" i="91"/>
  <c r="L109" i="92"/>
  <c r="L164" i="92"/>
  <c r="X163" i="91"/>
  <c r="X134" i="69"/>
  <c r="L133" i="72"/>
  <c r="X133" i="69"/>
  <c r="X126" i="69"/>
  <c r="X119" i="69"/>
  <c r="X107" i="69"/>
  <c r="X132" i="69"/>
  <c r="X121" i="69"/>
  <c r="X112" i="69"/>
  <c r="X130" i="69"/>
  <c r="L99" i="72"/>
  <c r="X120" i="69"/>
  <c r="X114" i="69"/>
  <c r="X118" i="69"/>
  <c r="X123" i="69"/>
  <c r="X129" i="69"/>
  <c r="X116" i="69"/>
  <c r="X115" i="69"/>
  <c r="X127" i="69"/>
  <c r="X125" i="69"/>
  <c r="X109" i="69"/>
  <c r="X117" i="69"/>
  <c r="X110" i="69"/>
  <c r="X124" i="69"/>
  <c r="X131" i="69"/>
  <c r="X113" i="69"/>
  <c r="L123" i="92"/>
  <c r="L89" i="92"/>
  <c r="X128" i="69"/>
  <c r="X122" i="69"/>
  <c r="L126" i="92"/>
  <c r="L92" i="92"/>
  <c r="L11" i="92"/>
  <c r="D31" i="92"/>
  <c r="D65" i="92"/>
  <c r="X66" i="69"/>
  <c r="L65" i="72"/>
  <c r="X65" i="69"/>
  <c r="X41" i="69"/>
  <c r="X62" i="69"/>
  <c r="X58" i="69"/>
  <c r="X55" i="69"/>
  <c r="X49" i="69"/>
  <c r="X64" i="69"/>
  <c r="X61" i="69"/>
  <c r="X42" i="69"/>
  <c r="X54" i="69"/>
  <c r="L31" i="72"/>
  <c r="X48" i="69"/>
  <c r="X40" i="69"/>
  <c r="X57" i="69"/>
  <c r="X53" i="69"/>
  <c r="X46" i="69"/>
  <c r="X51" i="69"/>
  <c r="X63" i="69"/>
  <c r="X60" i="69"/>
  <c r="X56" i="69"/>
  <c r="X50" i="69"/>
  <c r="L27" i="92"/>
  <c r="X28" i="91"/>
  <c r="L18" i="92"/>
  <c r="X19" i="91"/>
  <c r="L25" i="92"/>
  <c r="X26" i="91"/>
  <c r="L284" i="92"/>
  <c r="L303" i="71"/>
  <c r="L269" i="71"/>
  <c r="L289" i="92"/>
  <c r="L282" i="92"/>
  <c r="L248" i="92"/>
  <c r="C269" i="92"/>
  <c r="L304" i="91"/>
  <c r="O304" i="91" s="1"/>
  <c r="C303" i="92"/>
  <c r="L278" i="92"/>
  <c r="L245" i="92"/>
  <c r="L279" i="92"/>
  <c r="L250" i="92"/>
  <c r="L261" i="92"/>
  <c r="L260" i="92"/>
  <c r="X245" i="91"/>
  <c r="L244" i="92"/>
  <c r="L209" i="92"/>
  <c r="L235" i="71"/>
  <c r="L201" i="71"/>
  <c r="L222" i="92"/>
  <c r="G201" i="92"/>
  <c r="G235" i="92"/>
  <c r="L230" i="92"/>
  <c r="C235" i="92"/>
  <c r="C201" i="92"/>
  <c r="L236" i="91"/>
  <c r="S236" i="91" s="1"/>
  <c r="L218" i="92"/>
  <c r="L184" i="92"/>
  <c r="D201" i="92"/>
  <c r="D235" i="92"/>
  <c r="L182" i="92"/>
  <c r="L216" i="92"/>
  <c r="L215" i="92"/>
  <c r="L181" i="92"/>
  <c r="J201" i="92"/>
  <c r="J235" i="92"/>
  <c r="X226" i="91"/>
  <c r="L191" i="92"/>
  <c r="L225" i="92"/>
  <c r="L213" i="92"/>
  <c r="L86" i="92"/>
  <c r="L120" i="92"/>
  <c r="L112" i="92"/>
  <c r="L78" i="92"/>
  <c r="D99" i="92"/>
  <c r="D133" i="92"/>
  <c r="L90" i="92"/>
  <c r="L124" i="92"/>
  <c r="L72" i="92"/>
  <c r="L106" i="92"/>
  <c r="C133" i="92"/>
  <c r="C99" i="92"/>
  <c r="L134" i="91"/>
  <c r="O134" i="91" s="1"/>
  <c r="G99" i="92"/>
  <c r="G133" i="92"/>
  <c r="L133" i="71"/>
  <c r="L99" i="71"/>
  <c r="L118" i="92"/>
  <c r="L84" i="92"/>
  <c r="L88" i="92"/>
  <c r="L122" i="92"/>
  <c r="J133" i="92"/>
  <c r="J99" i="92"/>
  <c r="L77" i="92"/>
  <c r="L111" i="92"/>
  <c r="L97" i="92"/>
  <c r="L131" i="92"/>
  <c r="F133" i="92"/>
  <c r="F99" i="92"/>
  <c r="L114" i="92"/>
  <c r="L80" i="92"/>
  <c r="X115" i="91"/>
  <c r="L132" i="92"/>
  <c r="L98" i="92"/>
  <c r="L107" i="92"/>
  <c r="L73" i="92"/>
  <c r="X84" i="91"/>
  <c r="L83" i="92"/>
  <c r="L49" i="92"/>
  <c r="X76" i="91"/>
  <c r="L75" i="92"/>
  <c r="L41" i="92"/>
  <c r="L66" i="91"/>
  <c r="X58" i="91" s="1"/>
  <c r="C65" i="92"/>
  <c r="C31" i="92"/>
  <c r="L53" i="92"/>
  <c r="L57" i="92"/>
  <c r="L51" i="92"/>
  <c r="J65" i="92"/>
  <c r="J31" i="92"/>
  <c r="L65" i="71"/>
  <c r="L31" i="71"/>
  <c r="X25" i="91"/>
  <c r="L24" i="92"/>
  <c r="X17" i="91"/>
  <c r="L16" i="92"/>
  <c r="L8" i="92"/>
  <c r="X9" i="91"/>
  <c r="X20" i="91"/>
  <c r="L19" i="92"/>
  <c r="W331" i="91" l="1"/>
  <c r="W335" i="91"/>
  <c r="S319" i="91"/>
  <c r="R313" i="91"/>
  <c r="P331" i="91"/>
  <c r="Q315" i="91"/>
  <c r="R326" i="91"/>
  <c r="P323" i="91"/>
  <c r="P320" i="91"/>
  <c r="W325" i="91"/>
  <c r="Q336" i="91"/>
  <c r="O323" i="91"/>
  <c r="R337" i="91"/>
  <c r="P337" i="91"/>
  <c r="N332" i="91"/>
  <c r="U324" i="91"/>
  <c r="T322" i="91"/>
  <c r="V326" i="91"/>
  <c r="W324" i="91"/>
  <c r="X318" i="91"/>
  <c r="U333" i="91"/>
  <c r="R334" i="91"/>
  <c r="P335" i="91"/>
  <c r="Q328" i="91"/>
  <c r="T327" i="91"/>
  <c r="O312" i="91"/>
  <c r="V321" i="91"/>
  <c r="R331" i="91"/>
  <c r="Q335" i="91"/>
  <c r="V334" i="91"/>
  <c r="P326" i="91"/>
  <c r="Q330" i="91"/>
  <c r="V327" i="91"/>
  <c r="V315" i="91"/>
  <c r="T314" i="91"/>
  <c r="X322" i="91"/>
  <c r="X332" i="91"/>
  <c r="Q317" i="91"/>
  <c r="P312" i="91"/>
  <c r="T320" i="91"/>
  <c r="X331" i="91"/>
  <c r="N334" i="91"/>
  <c r="W321" i="91"/>
  <c r="O316" i="91"/>
  <c r="P318" i="91"/>
  <c r="U314" i="91"/>
  <c r="Q311" i="91"/>
  <c r="W338" i="91"/>
  <c r="T333" i="91"/>
  <c r="S328" i="91"/>
  <c r="R324" i="91"/>
  <c r="N330" i="91"/>
  <c r="R314" i="91"/>
  <c r="S333" i="91"/>
  <c r="O315" i="91"/>
  <c r="W328" i="91"/>
  <c r="P333" i="91"/>
  <c r="V318" i="91"/>
  <c r="P334" i="91"/>
  <c r="R329" i="91"/>
  <c r="Q318" i="91"/>
  <c r="U318" i="91"/>
  <c r="S320" i="91"/>
  <c r="T335" i="91"/>
  <c r="N336" i="91"/>
  <c r="O338" i="91"/>
  <c r="P336" i="91"/>
  <c r="S326" i="91"/>
  <c r="N326" i="91"/>
  <c r="N325" i="91"/>
  <c r="U335" i="91"/>
  <c r="V322" i="91"/>
  <c r="X319" i="91"/>
  <c r="O326" i="91"/>
  <c r="N338" i="91"/>
  <c r="O336" i="91"/>
  <c r="T315" i="91"/>
  <c r="Q316" i="91"/>
  <c r="U320" i="91"/>
  <c r="S312" i="91"/>
  <c r="S313" i="91"/>
  <c r="U325" i="91"/>
  <c r="U312" i="91"/>
  <c r="V331" i="91"/>
  <c r="T328" i="91"/>
  <c r="V338" i="91"/>
  <c r="N319" i="91"/>
  <c r="T329" i="91"/>
  <c r="S327" i="91"/>
  <c r="V311" i="91"/>
  <c r="S318" i="91"/>
  <c r="N323" i="91"/>
  <c r="P311" i="91"/>
  <c r="U317" i="91"/>
  <c r="P332" i="91"/>
  <c r="N335" i="91"/>
  <c r="R323" i="91"/>
  <c r="O320" i="91"/>
  <c r="O332" i="91"/>
  <c r="V323" i="91"/>
  <c r="W332" i="91"/>
  <c r="O321" i="91"/>
  <c r="P328" i="91"/>
  <c r="T326" i="91"/>
  <c r="Q332" i="91"/>
  <c r="W311" i="91"/>
  <c r="R322" i="91"/>
  <c r="R317" i="91"/>
  <c r="O335" i="91"/>
  <c r="V317" i="91"/>
  <c r="Q333" i="91"/>
  <c r="O337" i="91"/>
  <c r="P325" i="91"/>
  <c r="R332" i="91"/>
  <c r="W315" i="91"/>
  <c r="W336" i="91"/>
  <c r="U328" i="91"/>
  <c r="X315" i="91"/>
  <c r="P330" i="91"/>
  <c r="Q329" i="91"/>
  <c r="S334" i="91"/>
  <c r="V330" i="91"/>
  <c r="P319" i="91"/>
  <c r="W333" i="91"/>
  <c r="W316" i="91"/>
  <c r="U331" i="91"/>
  <c r="S311" i="91"/>
  <c r="S330" i="91"/>
  <c r="W322" i="91"/>
  <c r="R321" i="91"/>
  <c r="P338" i="91"/>
  <c r="X337" i="91"/>
  <c r="Q331" i="91"/>
  <c r="N312" i="91"/>
  <c r="T331" i="91"/>
  <c r="O317" i="91"/>
  <c r="T323" i="91"/>
  <c r="W329" i="91"/>
  <c r="T312" i="91"/>
  <c r="O328" i="91"/>
  <c r="V324" i="91"/>
  <c r="Q326" i="91"/>
  <c r="U321" i="91"/>
  <c r="U315" i="91"/>
  <c r="V337" i="91"/>
  <c r="O325" i="91"/>
  <c r="X317" i="91"/>
  <c r="X336" i="91"/>
  <c r="O333" i="91"/>
  <c r="U332" i="91"/>
  <c r="N328" i="91"/>
  <c r="R319" i="91"/>
  <c r="O327" i="91"/>
  <c r="P321" i="91"/>
  <c r="W330" i="91"/>
  <c r="S315" i="91"/>
  <c r="O331" i="91"/>
  <c r="T319" i="91"/>
  <c r="S329" i="91"/>
  <c r="W314" i="91"/>
  <c r="U329" i="91"/>
  <c r="U313" i="91"/>
  <c r="T316" i="91"/>
  <c r="W312" i="91"/>
  <c r="N316" i="91"/>
  <c r="R311" i="91"/>
  <c r="P327" i="91"/>
  <c r="N327" i="91"/>
  <c r="O318" i="91"/>
  <c r="P316" i="91"/>
  <c r="U319" i="91"/>
  <c r="S317" i="91"/>
  <c r="W334" i="91"/>
  <c r="Q324" i="91"/>
  <c r="T311" i="91"/>
  <c r="R335" i="91"/>
  <c r="S332" i="91"/>
  <c r="N313" i="91"/>
  <c r="T324" i="91"/>
  <c r="S323" i="91"/>
  <c r="P324" i="91"/>
  <c r="Q334" i="91"/>
  <c r="O330" i="91"/>
  <c r="R333" i="91"/>
  <c r="X311" i="91"/>
  <c r="V335" i="91"/>
  <c r="V313" i="91"/>
  <c r="N311" i="91"/>
  <c r="Q312" i="91"/>
  <c r="S331" i="91"/>
  <c r="R316" i="91"/>
  <c r="V336" i="91"/>
  <c r="N320" i="91"/>
  <c r="R328" i="91"/>
  <c r="U327" i="91"/>
  <c r="T338" i="91"/>
  <c r="X338" i="91"/>
  <c r="W313" i="91"/>
  <c r="Q338" i="91"/>
  <c r="U322" i="91"/>
  <c r="U311" i="91"/>
  <c r="Q327" i="91"/>
  <c r="Q319" i="91"/>
  <c r="V329" i="91"/>
  <c r="P317" i="91"/>
  <c r="Q320" i="91"/>
  <c r="W323" i="91"/>
  <c r="O314" i="91"/>
  <c r="U323" i="91"/>
  <c r="R330" i="91"/>
  <c r="N314" i="91"/>
  <c r="Q323" i="91"/>
  <c r="S335" i="91"/>
  <c r="R318" i="91"/>
  <c r="W320" i="91"/>
  <c r="N324" i="91"/>
  <c r="S325" i="91"/>
  <c r="V314" i="91"/>
  <c r="V332" i="91"/>
  <c r="W317" i="91"/>
  <c r="U330" i="91"/>
  <c r="T325" i="91"/>
  <c r="S322" i="91"/>
  <c r="X323" i="91"/>
  <c r="V328" i="91"/>
  <c r="X316" i="91"/>
  <c r="W327" i="91"/>
  <c r="R315" i="91"/>
  <c r="R325" i="91"/>
  <c r="U326" i="91"/>
  <c r="V312" i="91"/>
  <c r="W337" i="91"/>
  <c r="T332" i="91"/>
  <c r="S338" i="91"/>
  <c r="O322" i="91"/>
  <c r="Q321" i="91"/>
  <c r="N322" i="91"/>
  <c r="P314" i="91"/>
  <c r="X314" i="91"/>
  <c r="U337" i="91"/>
  <c r="N318" i="91"/>
  <c r="T336" i="91"/>
  <c r="O311" i="91"/>
  <c r="V316" i="91"/>
  <c r="W326" i="91"/>
  <c r="N315" i="91"/>
  <c r="U334" i="91"/>
  <c r="P322" i="91"/>
  <c r="X321" i="91"/>
  <c r="N321" i="91"/>
  <c r="X334" i="91"/>
  <c r="O313" i="91"/>
  <c r="T318" i="91"/>
  <c r="N337" i="91"/>
  <c r="V319" i="91"/>
  <c r="V325" i="91"/>
  <c r="X329" i="91"/>
  <c r="X312" i="91"/>
  <c r="W319" i="91"/>
  <c r="O324" i="91"/>
  <c r="S316" i="91"/>
  <c r="S337" i="91"/>
  <c r="X324" i="91"/>
  <c r="X320" i="91"/>
  <c r="Q314" i="91"/>
  <c r="Q337" i="91"/>
  <c r="O319" i="91"/>
  <c r="U316" i="91"/>
  <c r="T317" i="91"/>
  <c r="Q313" i="91"/>
  <c r="V333" i="91"/>
  <c r="R336" i="91"/>
  <c r="U336" i="91"/>
  <c r="O334" i="91"/>
  <c r="N333" i="91"/>
  <c r="P313" i="91"/>
  <c r="P315" i="91"/>
  <c r="R320" i="91"/>
  <c r="N317" i="91"/>
  <c r="S314" i="91"/>
  <c r="V320" i="91"/>
  <c r="P329" i="91"/>
  <c r="N329" i="91"/>
  <c r="Q322" i="91"/>
  <c r="S321" i="91"/>
  <c r="T321" i="91"/>
  <c r="T334" i="91"/>
  <c r="W318" i="91"/>
  <c r="S336" i="91"/>
  <c r="U338" i="91"/>
  <c r="R312" i="91"/>
  <c r="N331" i="91"/>
  <c r="T337" i="91"/>
  <c r="R327" i="91"/>
  <c r="T330" i="91"/>
  <c r="T313" i="91"/>
  <c r="Q325" i="91"/>
  <c r="S324" i="91"/>
  <c r="X327" i="91"/>
  <c r="O329" i="91"/>
  <c r="X333" i="91"/>
  <c r="X313" i="91"/>
  <c r="X335" i="91"/>
  <c r="X326" i="91"/>
  <c r="X330" i="91"/>
  <c r="X325" i="91"/>
  <c r="X328" i="91"/>
  <c r="X258" i="91"/>
  <c r="X269" i="91"/>
  <c r="V270" i="91"/>
  <c r="X251" i="91"/>
  <c r="S270" i="91"/>
  <c r="X246" i="91"/>
  <c r="V243" i="91"/>
  <c r="V251" i="91"/>
  <c r="V259" i="91"/>
  <c r="V267" i="91"/>
  <c r="T254" i="91"/>
  <c r="T262" i="91"/>
  <c r="N247" i="91"/>
  <c r="W247" i="91"/>
  <c r="P269" i="91"/>
  <c r="O248" i="91"/>
  <c r="Q266" i="91"/>
  <c r="P247" i="91"/>
  <c r="U255" i="91"/>
  <c r="Q246" i="91"/>
  <c r="V254" i="91"/>
  <c r="R264" i="91"/>
  <c r="Q244" i="91"/>
  <c r="W253" i="91"/>
  <c r="S264" i="91"/>
  <c r="Q258" i="91"/>
  <c r="W267" i="91"/>
  <c r="S260" i="91"/>
  <c r="V268" i="91"/>
  <c r="O269" i="91"/>
  <c r="N256" i="91"/>
  <c r="N258" i="91"/>
  <c r="P251" i="91"/>
  <c r="U246" i="91"/>
  <c r="P244" i="91"/>
  <c r="O268" i="91"/>
  <c r="R266" i="91"/>
  <c r="W265" i="91"/>
  <c r="T244" i="91"/>
  <c r="T252" i="91"/>
  <c r="T260" i="91"/>
  <c r="T268" i="91"/>
  <c r="R263" i="91"/>
  <c r="N255" i="91"/>
  <c r="W248" i="91"/>
  <c r="Q270" i="91"/>
  <c r="P249" i="91"/>
  <c r="U257" i="91"/>
  <c r="Q267" i="91"/>
  <c r="Q248" i="91"/>
  <c r="W257" i="91"/>
  <c r="S268" i="91"/>
  <c r="Q247" i="91"/>
  <c r="W255" i="91"/>
  <c r="Q245" i="91"/>
  <c r="W254" i="91"/>
  <c r="T265" i="91"/>
  <c r="U249" i="91"/>
  <c r="Q259" i="91"/>
  <c r="W268" i="91"/>
  <c r="N248" i="91"/>
  <c r="N253" i="91"/>
  <c r="T245" i="91"/>
  <c r="W245" i="91"/>
  <c r="P255" i="91"/>
  <c r="U263" i="91"/>
  <c r="V252" i="91"/>
  <c r="P250" i="91"/>
  <c r="N270" i="91"/>
  <c r="S263" i="91"/>
  <c r="Q269" i="91"/>
  <c r="R245" i="91"/>
  <c r="R253" i="91"/>
  <c r="R261" i="91"/>
  <c r="R269" i="91"/>
  <c r="P248" i="91"/>
  <c r="P256" i="91"/>
  <c r="P264" i="91"/>
  <c r="N263" i="91"/>
  <c r="U260" i="91"/>
  <c r="N246" i="91"/>
  <c r="Q250" i="91"/>
  <c r="V258" i="91"/>
  <c r="R268" i="91"/>
  <c r="Q249" i="91"/>
  <c r="W258" i="91"/>
  <c r="T269" i="91"/>
  <c r="R248" i="91"/>
  <c r="W256" i="91"/>
  <c r="R246" i="91"/>
  <c r="O258" i="91"/>
  <c r="U266" i="91"/>
  <c r="N244" i="91"/>
  <c r="Q268" i="91"/>
  <c r="S244" i="91"/>
  <c r="V244" i="91"/>
  <c r="W249" i="91"/>
  <c r="O250" i="91"/>
  <c r="S255" i="91"/>
  <c r="W246" i="91"/>
  <c r="U264" i="91"/>
  <c r="T246" i="91"/>
  <c r="V253" i="91"/>
  <c r="O247" i="91"/>
  <c r="P257" i="91"/>
  <c r="W269" i="91"/>
  <c r="P254" i="91"/>
  <c r="P262" i="91"/>
  <c r="X270" i="91"/>
  <c r="V249" i="91"/>
  <c r="V257" i="91"/>
  <c r="V265" i="91"/>
  <c r="N243" i="91"/>
  <c r="U261" i="91"/>
  <c r="N257" i="91"/>
  <c r="Q251" i="91"/>
  <c r="W259" i="91"/>
  <c r="N250" i="91"/>
  <c r="O259" i="91"/>
  <c r="T267" i="91"/>
  <c r="S247" i="91"/>
  <c r="P259" i="91"/>
  <c r="Q243" i="91"/>
  <c r="W251" i="91"/>
  <c r="S261" i="91"/>
  <c r="N254" i="91"/>
  <c r="N245" i="91"/>
  <c r="V248" i="91"/>
  <c r="O249" i="91"/>
  <c r="R254" i="91"/>
  <c r="W270" i="91"/>
  <c r="W250" i="91"/>
  <c r="O266" i="91"/>
  <c r="U253" i="91"/>
  <c r="V247" i="91"/>
  <c r="V255" i="91"/>
  <c r="N251" i="91"/>
  <c r="T250" i="91"/>
  <c r="T258" i="91"/>
  <c r="T266" i="91"/>
  <c r="Q254" i="91"/>
  <c r="W263" i="91"/>
  <c r="N268" i="91"/>
  <c r="R252" i="91"/>
  <c r="W260" i="91"/>
  <c r="S251" i="91"/>
  <c r="P263" i="91"/>
  <c r="N261" i="91"/>
  <c r="S250" i="91"/>
  <c r="O260" i="91"/>
  <c r="U268" i="91"/>
  <c r="Q260" i="91"/>
  <c r="R244" i="91"/>
  <c r="W252" i="91"/>
  <c r="S262" i="91"/>
  <c r="N265" i="91"/>
  <c r="O253" i="91"/>
  <c r="Q253" i="91"/>
  <c r="R258" i="91"/>
  <c r="S259" i="91"/>
  <c r="V261" i="91"/>
  <c r="Q263" i="91"/>
  <c r="N264" i="91"/>
  <c r="T248" i="91"/>
  <c r="T256" i="91"/>
  <c r="T264" i="91"/>
  <c r="N259" i="91"/>
  <c r="R251" i="91"/>
  <c r="R267" i="91"/>
  <c r="Q255" i="91"/>
  <c r="W264" i="91"/>
  <c r="W243" i="91"/>
  <c r="S253" i="91"/>
  <c r="N249" i="91"/>
  <c r="S252" i="91"/>
  <c r="Q264" i="91"/>
  <c r="T251" i="91"/>
  <c r="P261" i="91"/>
  <c r="T249" i="91"/>
  <c r="Q261" i="91"/>
  <c r="S245" i="91"/>
  <c r="T263" i="91"/>
  <c r="S243" i="91"/>
  <c r="Q252" i="91"/>
  <c r="Q257" i="91"/>
  <c r="U262" i="91"/>
  <c r="W262" i="91"/>
  <c r="N266" i="91"/>
  <c r="P243" i="91"/>
  <c r="P258" i="91"/>
  <c r="V246" i="91"/>
  <c r="U251" i="91"/>
  <c r="O265" i="91"/>
  <c r="R249" i="91"/>
  <c r="R265" i="91"/>
  <c r="N267" i="91"/>
  <c r="P252" i="91"/>
  <c r="P260" i="91"/>
  <c r="R256" i="91"/>
  <c r="O267" i="91"/>
  <c r="W244" i="91"/>
  <c r="S254" i="91"/>
  <c r="O264" i="91"/>
  <c r="N260" i="91"/>
  <c r="T253" i="91"/>
  <c r="Q265" i="91"/>
  <c r="O244" i="91"/>
  <c r="U252" i="91"/>
  <c r="Q262" i="91"/>
  <c r="N252" i="91"/>
  <c r="U250" i="91"/>
  <c r="R262" i="91"/>
  <c r="S246" i="91"/>
  <c r="O255" i="91"/>
  <c r="U265" i="91"/>
  <c r="T261" i="91"/>
  <c r="W261" i="91"/>
  <c r="W266" i="91"/>
  <c r="P267" i="91"/>
  <c r="U259" i="91"/>
  <c r="O246" i="91"/>
  <c r="S257" i="91"/>
  <c r="P265" i="91"/>
  <c r="N262" i="91"/>
  <c r="Q256" i="91"/>
  <c r="N269" i="91"/>
  <c r="R250" i="91"/>
  <c r="R260" i="91"/>
  <c r="P246" i="91"/>
  <c r="S266" i="91"/>
  <c r="U247" i="91"/>
  <c r="V260" i="91"/>
  <c r="U245" i="91"/>
  <c r="U244" i="91"/>
  <c r="V262" i="91"/>
  <c r="R243" i="91"/>
  <c r="P268" i="91"/>
  <c r="O256" i="91"/>
  <c r="O257" i="91"/>
  <c r="U243" i="91"/>
  <c r="O254" i="91"/>
  <c r="S265" i="91"/>
  <c r="V263" i="91"/>
  <c r="S249" i="91"/>
  <c r="V269" i="91"/>
  <c r="V256" i="91"/>
  <c r="R247" i="91"/>
  <c r="V250" i="91"/>
  <c r="P253" i="91"/>
  <c r="O243" i="91"/>
  <c r="O262" i="91"/>
  <c r="X250" i="91"/>
  <c r="X247" i="91"/>
  <c r="U267" i="91"/>
  <c r="T247" i="91"/>
  <c r="P270" i="91"/>
  <c r="V245" i="91"/>
  <c r="S248" i="91"/>
  <c r="S258" i="91"/>
  <c r="P245" i="91"/>
  <c r="T259" i="91"/>
  <c r="S269" i="91"/>
  <c r="X267" i="91"/>
  <c r="X254" i="91"/>
  <c r="T255" i="91"/>
  <c r="T257" i="91"/>
  <c r="X268" i="91"/>
  <c r="X256" i="91"/>
  <c r="V264" i="91"/>
  <c r="U256" i="91"/>
  <c r="O263" i="91"/>
  <c r="U254" i="91"/>
  <c r="X259" i="91"/>
  <c r="R255" i="91"/>
  <c r="X244" i="91"/>
  <c r="O251" i="91"/>
  <c r="O261" i="91"/>
  <c r="X257" i="91"/>
  <c r="U258" i="91"/>
  <c r="U269" i="91"/>
  <c r="T243" i="91"/>
  <c r="S256" i="91"/>
  <c r="R257" i="91"/>
  <c r="X264" i="91"/>
  <c r="R259" i="91"/>
  <c r="X260" i="91"/>
  <c r="X249" i="91"/>
  <c r="V266" i="91"/>
  <c r="O252" i="91"/>
  <c r="S267" i="91"/>
  <c r="U248" i="91"/>
  <c r="X265" i="91"/>
  <c r="P266" i="91"/>
  <c r="X266" i="91"/>
  <c r="O245" i="91"/>
  <c r="U270" i="91"/>
  <c r="X261" i="91"/>
  <c r="X263" i="91"/>
  <c r="R270" i="91"/>
  <c r="X248" i="91"/>
  <c r="X252" i="91"/>
  <c r="X262" i="91"/>
  <c r="T270" i="91"/>
  <c r="X253" i="91"/>
  <c r="O270" i="91"/>
  <c r="X214" i="91"/>
  <c r="V236" i="91"/>
  <c r="P236" i="91"/>
  <c r="O236" i="91"/>
  <c r="X219" i="91"/>
  <c r="X231" i="91"/>
  <c r="X217" i="91"/>
  <c r="X165" i="91"/>
  <c r="X149" i="91"/>
  <c r="V146" i="91"/>
  <c r="R156" i="91"/>
  <c r="N153" i="91"/>
  <c r="Q146" i="91"/>
  <c r="S153" i="91"/>
  <c r="U160" i="91"/>
  <c r="W167" i="91"/>
  <c r="P156" i="91"/>
  <c r="W141" i="91"/>
  <c r="U154" i="91"/>
  <c r="W166" i="91"/>
  <c r="O150" i="91"/>
  <c r="W162" i="91"/>
  <c r="T152" i="91"/>
  <c r="P162" i="91"/>
  <c r="N161" i="91"/>
  <c r="Q154" i="91"/>
  <c r="N146" i="91"/>
  <c r="P148" i="91"/>
  <c r="V165" i="91"/>
  <c r="S143" i="91"/>
  <c r="Q156" i="91"/>
  <c r="Q168" i="91"/>
  <c r="S164" i="91"/>
  <c r="P149" i="91"/>
  <c r="T144" i="91"/>
  <c r="R153" i="91"/>
  <c r="V163" i="91"/>
  <c r="N141" i="91"/>
  <c r="W147" i="91"/>
  <c r="Q162" i="91"/>
  <c r="N154" i="91"/>
  <c r="V149" i="91"/>
  <c r="O145" i="91"/>
  <c r="W157" i="91"/>
  <c r="N147" i="91"/>
  <c r="Q153" i="91"/>
  <c r="W165" i="91"/>
  <c r="V150" i="91"/>
  <c r="P146" i="91"/>
  <c r="P154" i="91"/>
  <c r="T164" i="91"/>
  <c r="Q142" i="91"/>
  <c r="W155" i="91"/>
  <c r="W163" i="91"/>
  <c r="V141" i="91"/>
  <c r="R159" i="91"/>
  <c r="U146" i="91"/>
  <c r="S159" i="91"/>
  <c r="N159" i="91"/>
  <c r="W154" i="91"/>
  <c r="P167" i="91"/>
  <c r="T151" i="91"/>
  <c r="P161" i="91"/>
  <c r="R165" i="91"/>
  <c r="O143" i="91"/>
  <c r="Q150" i="91"/>
  <c r="U156" i="91"/>
  <c r="R151" i="91"/>
  <c r="P160" i="91"/>
  <c r="X168" i="91"/>
  <c r="Q148" i="91"/>
  <c r="O142" i="91"/>
  <c r="S156" i="91"/>
  <c r="N148" i="91"/>
  <c r="V142" i="91"/>
  <c r="R152" i="91"/>
  <c r="T163" i="91"/>
  <c r="W143" i="91"/>
  <c r="O151" i="91"/>
  <c r="Q158" i="91"/>
  <c r="V153" i="91"/>
  <c r="V161" i="91"/>
  <c r="N149" i="91"/>
  <c r="W149" i="91"/>
  <c r="Q145" i="91"/>
  <c r="O158" i="91"/>
  <c r="N160" i="91"/>
  <c r="R144" i="91"/>
  <c r="T155" i="91"/>
  <c r="V159" i="91"/>
  <c r="N145" i="91"/>
  <c r="S145" i="91"/>
  <c r="W159" i="91"/>
  <c r="O167" i="91"/>
  <c r="V145" i="91"/>
  <c r="R155" i="91"/>
  <c r="N165" i="91"/>
  <c r="O153" i="91"/>
  <c r="S148" i="91"/>
  <c r="Q161" i="91"/>
  <c r="P158" i="91"/>
  <c r="T162" i="91"/>
  <c r="R150" i="91"/>
  <c r="O149" i="91"/>
  <c r="W161" i="91"/>
  <c r="Q141" i="91"/>
  <c r="N142" i="91"/>
  <c r="W164" i="91"/>
  <c r="Q143" i="91"/>
  <c r="O160" i="91"/>
  <c r="U166" i="91"/>
  <c r="W160" i="91"/>
  <c r="S154" i="91"/>
  <c r="R164" i="91"/>
  <c r="S152" i="91"/>
  <c r="U153" i="91"/>
  <c r="X158" i="91"/>
  <c r="V167" i="91"/>
  <c r="N157" i="91"/>
  <c r="U150" i="91"/>
  <c r="S163" i="91"/>
  <c r="W142" i="91"/>
  <c r="Q157" i="91"/>
  <c r="N155" i="91"/>
  <c r="N151" i="91"/>
  <c r="O152" i="91"/>
  <c r="V156" i="91"/>
  <c r="Q163" i="91"/>
  <c r="N143" i="91"/>
  <c r="O164" i="91"/>
  <c r="R158" i="91"/>
  <c r="R145" i="91"/>
  <c r="P151" i="91"/>
  <c r="R142" i="91"/>
  <c r="P165" i="91"/>
  <c r="L167" i="92"/>
  <c r="S151" i="91"/>
  <c r="P155" i="91"/>
  <c r="Q152" i="91"/>
  <c r="O146" i="91"/>
  <c r="W158" i="91"/>
  <c r="N166" i="91"/>
  <c r="P143" i="91"/>
  <c r="P163" i="91"/>
  <c r="O166" i="91"/>
  <c r="N167" i="91"/>
  <c r="T161" i="91"/>
  <c r="O163" i="91"/>
  <c r="S149" i="91"/>
  <c r="U158" i="91"/>
  <c r="W152" i="91"/>
  <c r="S144" i="91"/>
  <c r="W151" i="91"/>
  <c r="Q164" i="91"/>
  <c r="O141" i="91"/>
  <c r="W153" i="91"/>
  <c r="U147" i="91"/>
  <c r="S160" i="91"/>
  <c r="S142" i="91"/>
  <c r="Q147" i="91"/>
  <c r="Q159" i="91"/>
  <c r="N162" i="91"/>
  <c r="N163" i="91"/>
  <c r="N144" i="91"/>
  <c r="V164" i="91"/>
  <c r="T146" i="91"/>
  <c r="P159" i="91"/>
  <c r="P144" i="91"/>
  <c r="S158" i="91"/>
  <c r="O159" i="91"/>
  <c r="W146" i="91"/>
  <c r="U142" i="91"/>
  <c r="S155" i="91"/>
  <c r="T167" i="91"/>
  <c r="Q149" i="91"/>
  <c r="S146" i="91"/>
  <c r="Q151" i="91"/>
  <c r="V144" i="91"/>
  <c r="W144" i="91"/>
  <c r="U145" i="91"/>
  <c r="N168" i="91"/>
  <c r="Q167" i="91"/>
  <c r="R161" i="91"/>
  <c r="P145" i="91"/>
  <c r="S157" i="91"/>
  <c r="P153" i="91"/>
  <c r="Q166" i="91"/>
  <c r="U159" i="91"/>
  <c r="Q144" i="91"/>
  <c r="O157" i="91"/>
  <c r="W168" i="91"/>
  <c r="W150" i="91"/>
  <c r="U163" i="91"/>
  <c r="Q155" i="91"/>
  <c r="R162" i="91"/>
  <c r="T165" i="91"/>
  <c r="W148" i="91"/>
  <c r="T149" i="91"/>
  <c r="U141" i="91"/>
  <c r="N150" i="91"/>
  <c r="X147" i="91"/>
  <c r="U143" i="91"/>
  <c r="N152" i="91"/>
  <c r="N158" i="91"/>
  <c r="T154" i="91"/>
  <c r="S147" i="91"/>
  <c r="Q160" i="91"/>
  <c r="N164" i="91"/>
  <c r="O154" i="91"/>
  <c r="U167" i="91"/>
  <c r="N156" i="91"/>
  <c r="O144" i="91"/>
  <c r="W156" i="91"/>
  <c r="T157" i="91"/>
  <c r="U157" i="91"/>
  <c r="S150" i="91"/>
  <c r="P152" i="91"/>
  <c r="R148" i="91"/>
  <c r="V155" i="91"/>
  <c r="W145" i="91"/>
  <c r="Q165" i="91"/>
  <c r="T143" i="91"/>
  <c r="T141" i="91"/>
  <c r="U151" i="91"/>
  <c r="V154" i="91"/>
  <c r="U165" i="91"/>
  <c r="V147" i="91"/>
  <c r="T158" i="91"/>
  <c r="V160" i="91"/>
  <c r="S167" i="91"/>
  <c r="V162" i="91"/>
  <c r="T147" i="91"/>
  <c r="V158" i="91"/>
  <c r="S161" i="91"/>
  <c r="T166" i="91"/>
  <c r="R143" i="91"/>
  <c r="U149" i="91"/>
  <c r="T160" i="91"/>
  <c r="T142" i="91"/>
  <c r="R141" i="91"/>
  <c r="P157" i="91"/>
  <c r="P166" i="91"/>
  <c r="U162" i="91"/>
  <c r="P147" i="91"/>
  <c r="O155" i="91"/>
  <c r="O147" i="91"/>
  <c r="O161" i="91"/>
  <c r="P142" i="91"/>
  <c r="T150" i="91"/>
  <c r="R147" i="91"/>
  <c r="V152" i="91"/>
  <c r="U148" i="91"/>
  <c r="R167" i="91"/>
  <c r="P164" i="91"/>
  <c r="S166" i="91"/>
  <c r="S141" i="91"/>
  <c r="V148" i="91"/>
  <c r="S162" i="91"/>
  <c r="V168" i="91"/>
  <c r="V157" i="91"/>
  <c r="R149" i="91"/>
  <c r="V151" i="91"/>
  <c r="U161" i="91"/>
  <c r="X166" i="91"/>
  <c r="X154" i="91"/>
  <c r="X161" i="91"/>
  <c r="R166" i="91"/>
  <c r="V166" i="91"/>
  <c r="R163" i="91"/>
  <c r="U152" i="91"/>
  <c r="R146" i="91"/>
  <c r="X152" i="91"/>
  <c r="X155" i="91"/>
  <c r="T156" i="91"/>
  <c r="U155" i="91"/>
  <c r="T153" i="91"/>
  <c r="X148" i="91"/>
  <c r="P141" i="91"/>
  <c r="O165" i="91"/>
  <c r="P168" i="91"/>
  <c r="R160" i="91"/>
  <c r="O162" i="91"/>
  <c r="T159" i="91"/>
  <c r="U144" i="91"/>
  <c r="R157" i="91"/>
  <c r="S165" i="91"/>
  <c r="X141" i="91"/>
  <c r="X160" i="91"/>
  <c r="V143" i="91"/>
  <c r="T145" i="91"/>
  <c r="O156" i="91"/>
  <c r="T148" i="91"/>
  <c r="X157" i="91"/>
  <c r="X142" i="91"/>
  <c r="O148" i="91"/>
  <c r="X151" i="91"/>
  <c r="X164" i="91"/>
  <c r="U164" i="91"/>
  <c r="X167" i="91"/>
  <c r="X162" i="91"/>
  <c r="P150" i="91"/>
  <c r="R154" i="91"/>
  <c r="X144" i="91"/>
  <c r="R168" i="91"/>
  <c r="X146" i="91"/>
  <c r="X52" i="91"/>
  <c r="X54" i="91"/>
  <c r="V66" i="91"/>
  <c r="X283" i="91"/>
  <c r="X279" i="91"/>
  <c r="X290" i="91"/>
  <c r="X296" i="91"/>
  <c r="X278" i="91"/>
  <c r="L269" i="92"/>
  <c r="R284" i="91"/>
  <c r="R292" i="91"/>
  <c r="O278" i="91"/>
  <c r="T288" i="91"/>
  <c r="T296" i="91"/>
  <c r="T304" i="91"/>
  <c r="R282" i="91"/>
  <c r="R290" i="91"/>
  <c r="R298" i="91"/>
  <c r="P284" i="91"/>
  <c r="T290" i="91"/>
  <c r="T298" i="91"/>
  <c r="N293" i="91"/>
  <c r="O289" i="91"/>
  <c r="W300" i="91"/>
  <c r="S284" i="91"/>
  <c r="Q297" i="91"/>
  <c r="U284" i="91"/>
  <c r="S297" i="91"/>
  <c r="N303" i="91"/>
  <c r="Q291" i="91"/>
  <c r="R302" i="91"/>
  <c r="S283" i="91"/>
  <c r="Q299" i="91"/>
  <c r="W279" i="91"/>
  <c r="Q293" i="91"/>
  <c r="N286" i="91"/>
  <c r="U288" i="91"/>
  <c r="U300" i="91"/>
  <c r="W301" i="91"/>
  <c r="N278" i="91"/>
  <c r="N291" i="91"/>
  <c r="X294" i="91"/>
  <c r="O277" i="91"/>
  <c r="S296" i="91"/>
  <c r="V298" i="91"/>
  <c r="P286" i="91"/>
  <c r="P302" i="91"/>
  <c r="V288" i="91"/>
  <c r="T282" i="91"/>
  <c r="P296" i="91"/>
  <c r="W285" i="91"/>
  <c r="W280" i="91"/>
  <c r="O281" i="91"/>
  <c r="N282" i="91"/>
  <c r="P277" i="91"/>
  <c r="P285" i="91"/>
  <c r="P293" i="91"/>
  <c r="W278" i="91"/>
  <c r="T280" i="91"/>
  <c r="R289" i="91"/>
  <c r="R297" i="91"/>
  <c r="N281" i="91"/>
  <c r="P283" i="91"/>
  <c r="P291" i="91"/>
  <c r="V277" i="91"/>
  <c r="R291" i="91"/>
  <c r="R299" i="91"/>
  <c r="N301" i="91"/>
  <c r="U290" i="91"/>
  <c r="O286" i="91"/>
  <c r="W298" i="91"/>
  <c r="Q286" i="91"/>
  <c r="Q279" i="91"/>
  <c r="W292" i="91"/>
  <c r="S303" i="91"/>
  <c r="U286" i="91"/>
  <c r="R300" i="91"/>
  <c r="W281" i="91"/>
  <c r="W294" i="91"/>
  <c r="N296" i="91"/>
  <c r="Q290" i="91"/>
  <c r="U301" i="91"/>
  <c r="Q280" i="91"/>
  <c r="U285" i="91"/>
  <c r="Q278" i="91"/>
  <c r="X277" i="91"/>
  <c r="U304" i="91"/>
  <c r="V278" i="91"/>
  <c r="V294" i="91"/>
  <c r="U279" i="91"/>
  <c r="R281" i="91"/>
  <c r="P290" i="91"/>
  <c r="P298" i="91"/>
  <c r="N289" i="91"/>
  <c r="V292" i="91"/>
  <c r="T278" i="91"/>
  <c r="V285" i="91"/>
  <c r="P292" i="91"/>
  <c r="P300" i="91"/>
  <c r="S278" i="91"/>
  <c r="Q292" i="91"/>
  <c r="N279" i="91"/>
  <c r="U287" i="91"/>
  <c r="O301" i="91"/>
  <c r="W287" i="91"/>
  <c r="O300" i="91"/>
  <c r="S281" i="91"/>
  <c r="S294" i="91"/>
  <c r="N283" i="91"/>
  <c r="Q288" i="91"/>
  <c r="S301" i="91"/>
  <c r="U283" i="91"/>
  <c r="O298" i="91"/>
  <c r="W277" i="91"/>
  <c r="W291" i="91"/>
  <c r="V302" i="91"/>
  <c r="U293" i="91"/>
  <c r="S298" i="91"/>
  <c r="X298" i="91"/>
  <c r="P304" i="91"/>
  <c r="T279" i="91"/>
  <c r="T287" i="91"/>
  <c r="T295" i="91"/>
  <c r="S280" i="91"/>
  <c r="V291" i="91"/>
  <c r="V299" i="91"/>
  <c r="N297" i="91"/>
  <c r="T285" i="91"/>
  <c r="T293" i="91"/>
  <c r="R279" i="91"/>
  <c r="T286" i="91"/>
  <c r="U280" i="91"/>
  <c r="W293" i="91"/>
  <c r="N290" i="91"/>
  <c r="Q289" i="91"/>
  <c r="O302" i="91"/>
  <c r="S289" i="91"/>
  <c r="P301" i="91"/>
  <c r="Q283" i="91"/>
  <c r="O296" i="91"/>
  <c r="N294" i="91"/>
  <c r="W289" i="91"/>
  <c r="S302" i="91"/>
  <c r="Q285" i="91"/>
  <c r="S299" i="91"/>
  <c r="O280" i="91"/>
  <c r="S293" i="91"/>
  <c r="W303" i="91"/>
  <c r="S282" i="91"/>
  <c r="N280" i="91"/>
  <c r="W302" i="91"/>
  <c r="S304" i="91"/>
  <c r="R280" i="91"/>
  <c r="R288" i="91"/>
  <c r="R296" i="91"/>
  <c r="Q281" i="91"/>
  <c r="T284" i="91"/>
  <c r="T292" i="91"/>
  <c r="T300" i="91"/>
  <c r="N277" i="91"/>
  <c r="R286" i="91"/>
  <c r="R294" i="91"/>
  <c r="P280" i="91"/>
  <c r="R287" i="91"/>
  <c r="T294" i="91"/>
  <c r="T302" i="91"/>
  <c r="U282" i="91"/>
  <c r="S295" i="91"/>
  <c r="N300" i="91"/>
  <c r="W290" i="91"/>
  <c r="P303" i="91"/>
  <c r="O291" i="91"/>
  <c r="Q302" i="91"/>
  <c r="W284" i="91"/>
  <c r="U297" i="91"/>
  <c r="N304" i="91"/>
  <c r="S291" i="91"/>
  <c r="T303" i="91"/>
  <c r="W286" i="91"/>
  <c r="S300" i="91"/>
  <c r="Q282" i="91"/>
  <c r="W304" i="91"/>
  <c r="Q295" i="91"/>
  <c r="Q287" i="91"/>
  <c r="N299" i="91"/>
  <c r="V290" i="91"/>
  <c r="R277" i="91"/>
  <c r="P294" i="91"/>
  <c r="P279" i="91"/>
  <c r="V296" i="91"/>
  <c r="X288" i="91"/>
  <c r="X304" i="91"/>
  <c r="U298" i="91"/>
  <c r="O294" i="91"/>
  <c r="Q294" i="91"/>
  <c r="O288" i="91"/>
  <c r="P281" i="91"/>
  <c r="P289" i="91"/>
  <c r="P297" i="91"/>
  <c r="R285" i="91"/>
  <c r="R293" i="91"/>
  <c r="R301" i="91"/>
  <c r="T277" i="91"/>
  <c r="P287" i="91"/>
  <c r="P295" i="91"/>
  <c r="V281" i="91"/>
  <c r="P288" i="91"/>
  <c r="R295" i="91"/>
  <c r="R303" i="91"/>
  <c r="Q284" i="91"/>
  <c r="U278" i="91"/>
  <c r="S292" i="91"/>
  <c r="U292" i="91"/>
  <c r="Q303" i="91"/>
  <c r="S286" i="91"/>
  <c r="P299" i="91"/>
  <c r="S277" i="91"/>
  <c r="U294" i="91"/>
  <c r="N284" i="91"/>
  <c r="S288" i="91"/>
  <c r="T301" i="91"/>
  <c r="W283" i="91"/>
  <c r="U296" i="91"/>
  <c r="N287" i="91"/>
  <c r="Q304" i="91"/>
  <c r="N288" i="91"/>
  <c r="N302" i="91"/>
  <c r="X281" i="91"/>
  <c r="P282" i="91"/>
  <c r="X302" i="91"/>
  <c r="R304" i="91"/>
  <c r="T283" i="91"/>
  <c r="T291" i="91"/>
  <c r="Q277" i="91"/>
  <c r="P278" i="91"/>
  <c r="V287" i="91"/>
  <c r="V303" i="91"/>
  <c r="T281" i="91"/>
  <c r="T289" i="91"/>
  <c r="T297" i="91"/>
  <c r="R283" i="91"/>
  <c r="V289" i="91"/>
  <c r="N285" i="91"/>
  <c r="S287" i="91"/>
  <c r="W299" i="91"/>
  <c r="W282" i="91"/>
  <c r="U295" i="91"/>
  <c r="O283" i="91"/>
  <c r="W295" i="91"/>
  <c r="N292" i="91"/>
  <c r="U289" i="91"/>
  <c r="Q301" i="91"/>
  <c r="U281" i="91"/>
  <c r="W297" i="91"/>
  <c r="U277" i="91"/>
  <c r="U291" i="91"/>
  <c r="U303" i="91"/>
  <c r="O287" i="91"/>
  <c r="T299" i="91"/>
  <c r="S290" i="91"/>
  <c r="W296" i="91"/>
  <c r="X289" i="91"/>
  <c r="R278" i="91"/>
  <c r="U299" i="91"/>
  <c r="X287" i="91"/>
  <c r="L303" i="92"/>
  <c r="Q298" i="91"/>
  <c r="Q300" i="91"/>
  <c r="N298" i="91"/>
  <c r="S279" i="91"/>
  <c r="O284" i="91"/>
  <c r="Q296" i="91"/>
  <c r="W288" i="91"/>
  <c r="N295" i="91"/>
  <c r="O293" i="91"/>
  <c r="U302" i="91"/>
  <c r="X291" i="91"/>
  <c r="S285" i="91"/>
  <c r="V293" i="91"/>
  <c r="V279" i="91"/>
  <c r="O282" i="91"/>
  <c r="V286" i="91"/>
  <c r="X293" i="91"/>
  <c r="O303" i="91"/>
  <c r="V300" i="91"/>
  <c r="O295" i="91"/>
  <c r="O299" i="91"/>
  <c r="V282" i="91"/>
  <c r="V297" i="91"/>
  <c r="V301" i="91"/>
  <c r="X284" i="91"/>
  <c r="V284" i="91"/>
  <c r="V295" i="91"/>
  <c r="X295" i="91"/>
  <c r="O297" i="91"/>
  <c r="O292" i="91"/>
  <c r="X301" i="91"/>
  <c r="O285" i="91"/>
  <c r="X299" i="91"/>
  <c r="V280" i="91"/>
  <c r="V304" i="91"/>
  <c r="X297" i="91"/>
  <c r="X286" i="91"/>
  <c r="X292" i="91"/>
  <c r="O279" i="91"/>
  <c r="X300" i="91"/>
  <c r="X282" i="91"/>
  <c r="X303" i="91"/>
  <c r="O290" i="91"/>
  <c r="V283" i="91"/>
  <c r="X285" i="91"/>
  <c r="X280" i="91"/>
  <c r="U236" i="91"/>
  <c r="L235" i="92"/>
  <c r="R209" i="91"/>
  <c r="T215" i="91"/>
  <c r="R232" i="91"/>
  <c r="V211" i="91"/>
  <c r="T220" i="91"/>
  <c r="T228" i="91"/>
  <c r="T236" i="91"/>
  <c r="W211" i="91"/>
  <c r="W219" i="91"/>
  <c r="P211" i="91"/>
  <c r="P219" i="91"/>
  <c r="R226" i="91"/>
  <c r="R234" i="91"/>
  <c r="T222" i="91"/>
  <c r="T230" i="91"/>
  <c r="N217" i="91"/>
  <c r="U226" i="91"/>
  <c r="Q231" i="91"/>
  <c r="U218" i="91"/>
  <c r="U235" i="91"/>
  <c r="Q223" i="91"/>
  <c r="S223" i="91"/>
  <c r="W210" i="91"/>
  <c r="O228" i="91"/>
  <c r="S215" i="91"/>
  <c r="U219" i="91"/>
  <c r="N232" i="91"/>
  <c r="X234" i="91"/>
  <c r="S234" i="91"/>
  <c r="S218" i="91"/>
  <c r="V215" i="91"/>
  <c r="R220" i="91"/>
  <c r="P214" i="91"/>
  <c r="N229" i="91"/>
  <c r="V209" i="91"/>
  <c r="V218" i="91"/>
  <c r="T212" i="91"/>
  <c r="R221" i="91"/>
  <c r="R229" i="91"/>
  <c r="N213" i="91"/>
  <c r="U212" i="91"/>
  <c r="U220" i="91"/>
  <c r="W227" i="91"/>
  <c r="Q234" i="91"/>
  <c r="V212" i="91"/>
  <c r="V220" i="91"/>
  <c r="P227" i="91"/>
  <c r="T214" i="91"/>
  <c r="R223" i="91"/>
  <c r="R231" i="91"/>
  <c r="N225" i="91"/>
  <c r="W228" i="91"/>
  <c r="Q233" i="91"/>
  <c r="W220" i="91"/>
  <c r="N218" i="91"/>
  <c r="Q225" i="91"/>
  <c r="U225" i="91"/>
  <c r="O213" i="91"/>
  <c r="O230" i="91"/>
  <c r="O224" i="91"/>
  <c r="U231" i="91"/>
  <c r="Q213" i="91"/>
  <c r="P217" i="91"/>
  <c r="X218" i="91"/>
  <c r="S222" i="91"/>
  <c r="U209" i="91"/>
  <c r="T235" i="91"/>
  <c r="T210" i="91"/>
  <c r="T219" i="91"/>
  <c r="V226" i="91"/>
  <c r="V234" i="91"/>
  <c r="R213" i="91"/>
  <c r="P222" i="91"/>
  <c r="P230" i="91"/>
  <c r="N221" i="91"/>
  <c r="S213" i="91"/>
  <c r="Q222" i="91"/>
  <c r="U228" i="91"/>
  <c r="O235" i="91"/>
  <c r="T213" i="91"/>
  <c r="T221" i="91"/>
  <c r="N215" i="91"/>
  <c r="R215" i="91"/>
  <c r="P224" i="91"/>
  <c r="P232" i="91"/>
  <c r="N233" i="91"/>
  <c r="W230" i="91"/>
  <c r="Q216" i="91"/>
  <c r="N216" i="91"/>
  <c r="W222" i="91"/>
  <c r="R210" i="91"/>
  <c r="U210" i="91"/>
  <c r="U227" i="91"/>
  <c r="Q215" i="91"/>
  <c r="Q232" i="91"/>
  <c r="S230" i="91"/>
  <c r="N210" i="91"/>
  <c r="W232" i="91"/>
  <c r="W221" i="91"/>
  <c r="P213" i="91"/>
  <c r="S210" i="91"/>
  <c r="T227" i="91"/>
  <c r="V223" i="91"/>
  <c r="Q214" i="91"/>
  <c r="V210" i="91"/>
  <c r="P221" i="91"/>
  <c r="R228" i="91"/>
  <c r="N211" i="91"/>
  <c r="T216" i="91"/>
  <c r="T224" i="91"/>
  <c r="T232" i="91"/>
  <c r="N209" i="91"/>
  <c r="O215" i="91"/>
  <c r="W223" i="91"/>
  <c r="Q230" i="91"/>
  <c r="N214" i="91"/>
  <c r="P215" i="91"/>
  <c r="R230" i="91"/>
  <c r="N231" i="91"/>
  <c r="T218" i="91"/>
  <c r="T226" i="91"/>
  <c r="T234" i="91"/>
  <c r="U211" i="91"/>
  <c r="Q235" i="91"/>
  <c r="U222" i="91"/>
  <c r="W209" i="91"/>
  <c r="Q227" i="91"/>
  <c r="U214" i="91"/>
  <c r="W214" i="91"/>
  <c r="O232" i="91"/>
  <c r="S219" i="91"/>
  <c r="U213" i="91"/>
  <c r="Q224" i="91"/>
  <c r="S211" i="91"/>
  <c r="U234" i="91"/>
  <c r="R216" i="91"/>
  <c r="X232" i="91"/>
  <c r="P216" i="91"/>
  <c r="R236" i="91"/>
  <c r="T211" i="91"/>
  <c r="V222" i="91"/>
  <c r="P229" i="91"/>
  <c r="N219" i="91"/>
  <c r="R217" i="91"/>
  <c r="R225" i="91"/>
  <c r="R233" i="91"/>
  <c r="W215" i="91"/>
  <c r="U224" i="91"/>
  <c r="N222" i="91"/>
  <c r="P231" i="91"/>
  <c r="S209" i="91"/>
  <c r="R219" i="91"/>
  <c r="R227" i="91"/>
  <c r="R235" i="91"/>
  <c r="W213" i="91"/>
  <c r="N212" i="91"/>
  <c r="W224" i="91"/>
  <c r="Q212" i="91"/>
  <c r="Q229" i="91"/>
  <c r="W216" i="91"/>
  <c r="O234" i="91"/>
  <c r="U221" i="91"/>
  <c r="O222" i="91"/>
  <c r="U230" i="91"/>
  <c r="S232" i="91"/>
  <c r="O220" i="91"/>
  <c r="P210" i="91"/>
  <c r="R212" i="91"/>
  <c r="T223" i="91"/>
  <c r="N227" i="91"/>
  <c r="P218" i="91"/>
  <c r="P234" i="91"/>
  <c r="Q218" i="91"/>
  <c r="S225" i="91"/>
  <c r="W231" i="91"/>
  <c r="N230" i="91"/>
  <c r="T217" i="91"/>
  <c r="V232" i="91"/>
  <c r="R211" i="91"/>
  <c r="P220" i="91"/>
  <c r="P228" i="91"/>
  <c r="O218" i="91"/>
  <c r="N234" i="91"/>
  <c r="W226" i="91"/>
  <c r="S214" i="91"/>
  <c r="W218" i="91"/>
  <c r="Q219" i="91"/>
  <c r="Q236" i="91"/>
  <c r="U223" i="91"/>
  <c r="U229" i="91"/>
  <c r="W236" i="91"/>
  <c r="N220" i="91"/>
  <c r="Q228" i="91"/>
  <c r="X220" i="91"/>
  <c r="R224" i="91"/>
  <c r="Q226" i="91"/>
  <c r="T225" i="91"/>
  <c r="V229" i="91"/>
  <c r="O229" i="91"/>
  <c r="Q221" i="91"/>
  <c r="U217" i="91"/>
  <c r="S217" i="91"/>
  <c r="T231" i="91"/>
  <c r="S229" i="91"/>
  <c r="T229" i="91"/>
  <c r="V233" i="91"/>
  <c r="N236" i="91"/>
  <c r="W229" i="91"/>
  <c r="W217" i="91"/>
  <c r="X222" i="91"/>
  <c r="N235" i="91"/>
  <c r="U232" i="91"/>
  <c r="T233" i="91"/>
  <c r="X236" i="91"/>
  <c r="S216" i="91"/>
  <c r="N224" i="91"/>
  <c r="Q211" i="91"/>
  <c r="W235" i="91"/>
  <c r="N223" i="91"/>
  <c r="Q209" i="91"/>
  <c r="O225" i="91"/>
  <c r="Q217" i="91"/>
  <c r="N228" i="91"/>
  <c r="P209" i="91"/>
  <c r="Q210" i="91"/>
  <c r="Q220" i="91"/>
  <c r="W225" i="91"/>
  <c r="V227" i="91"/>
  <c r="P212" i="91"/>
  <c r="U233" i="91"/>
  <c r="W233" i="91"/>
  <c r="V235" i="91"/>
  <c r="R214" i="91"/>
  <c r="V217" i="91"/>
  <c r="O233" i="91"/>
  <c r="S212" i="91"/>
  <c r="N226" i="91"/>
  <c r="S228" i="91"/>
  <c r="L201" i="92"/>
  <c r="O211" i="91"/>
  <c r="R218" i="91"/>
  <c r="V221" i="91"/>
  <c r="T209" i="91"/>
  <c r="O221" i="91"/>
  <c r="W234" i="91"/>
  <c r="U216" i="91"/>
  <c r="V214" i="91"/>
  <c r="O219" i="91"/>
  <c r="R222" i="91"/>
  <c r="V225" i="91"/>
  <c r="S220" i="91"/>
  <c r="W212" i="91"/>
  <c r="U215" i="91"/>
  <c r="V230" i="91"/>
  <c r="P233" i="91"/>
  <c r="S221" i="91"/>
  <c r="V224" i="91"/>
  <c r="P225" i="91"/>
  <c r="O227" i="91"/>
  <c r="V216" i="91"/>
  <c r="S233" i="91"/>
  <c r="O209" i="91"/>
  <c r="S235" i="91"/>
  <c r="X215" i="91"/>
  <c r="X213" i="91"/>
  <c r="S226" i="91"/>
  <c r="S224" i="91"/>
  <c r="X230" i="91"/>
  <c r="V213" i="91"/>
  <c r="P223" i="91"/>
  <c r="P235" i="91"/>
  <c r="S227" i="91"/>
  <c r="O212" i="91"/>
  <c r="O226" i="91"/>
  <c r="X228" i="91"/>
  <c r="X211" i="91"/>
  <c r="X225" i="91"/>
  <c r="O231" i="91"/>
  <c r="X224" i="91"/>
  <c r="V219" i="91"/>
  <c r="O214" i="91"/>
  <c r="O210" i="91"/>
  <c r="S231" i="91"/>
  <c r="X221" i="91"/>
  <c r="V228" i="91"/>
  <c r="X209" i="91"/>
  <c r="V231" i="91"/>
  <c r="X212" i="91"/>
  <c r="O217" i="91"/>
  <c r="X229" i="91"/>
  <c r="X233" i="91"/>
  <c r="X235" i="91"/>
  <c r="P226" i="91"/>
  <c r="O223" i="91"/>
  <c r="X227" i="91"/>
  <c r="O216" i="91"/>
  <c r="X216" i="91"/>
  <c r="X223" i="91"/>
  <c r="X210" i="91"/>
  <c r="X133" i="91"/>
  <c r="R134" i="91"/>
  <c r="X112" i="91"/>
  <c r="S134" i="91"/>
  <c r="X107" i="91"/>
  <c r="X113" i="91"/>
  <c r="X132" i="91"/>
  <c r="X125" i="91"/>
  <c r="X119" i="91"/>
  <c r="X108" i="91"/>
  <c r="V134" i="91"/>
  <c r="P114" i="91"/>
  <c r="P130" i="91"/>
  <c r="R107" i="91"/>
  <c r="P116" i="91"/>
  <c r="V125" i="91"/>
  <c r="N111" i="91"/>
  <c r="T115" i="91"/>
  <c r="U133" i="91"/>
  <c r="S112" i="91"/>
  <c r="O122" i="91"/>
  <c r="T107" i="91"/>
  <c r="Q118" i="91"/>
  <c r="V126" i="91"/>
  <c r="N132" i="91"/>
  <c r="Q116" i="91"/>
  <c r="V124" i="91"/>
  <c r="Q120" i="91"/>
  <c r="W134" i="91"/>
  <c r="U120" i="91"/>
  <c r="N122" i="91"/>
  <c r="O125" i="91"/>
  <c r="R108" i="91"/>
  <c r="S125" i="91"/>
  <c r="U110" i="91"/>
  <c r="W129" i="91"/>
  <c r="Q115" i="91"/>
  <c r="U134" i="91"/>
  <c r="V131" i="91"/>
  <c r="P108" i="91"/>
  <c r="V117" i="91"/>
  <c r="T126" i="91"/>
  <c r="N119" i="91"/>
  <c r="U116" i="91"/>
  <c r="Q126" i="91"/>
  <c r="N116" i="91"/>
  <c r="T113" i="91"/>
  <c r="P123" i="91"/>
  <c r="U108" i="91"/>
  <c r="Q119" i="91"/>
  <c r="W127" i="91"/>
  <c r="U107" i="91"/>
  <c r="Q117" i="91"/>
  <c r="W125" i="91"/>
  <c r="R122" i="91"/>
  <c r="N120" i="91"/>
  <c r="W124" i="91"/>
  <c r="O110" i="91"/>
  <c r="P127" i="91"/>
  <c r="S110" i="91"/>
  <c r="T127" i="91"/>
  <c r="V112" i="91"/>
  <c r="Q131" i="91"/>
  <c r="L99" i="92"/>
  <c r="T116" i="91"/>
  <c r="T124" i="91"/>
  <c r="T132" i="91"/>
  <c r="V109" i="91"/>
  <c r="T118" i="91"/>
  <c r="P128" i="91"/>
  <c r="N127" i="91"/>
  <c r="U117" i="91"/>
  <c r="Q127" i="91"/>
  <c r="N126" i="91"/>
  <c r="U114" i="91"/>
  <c r="Q124" i="91"/>
  <c r="V110" i="91"/>
  <c r="R120" i="91"/>
  <c r="W128" i="91"/>
  <c r="W126" i="91"/>
  <c r="S124" i="91"/>
  <c r="N134" i="91"/>
  <c r="O127" i="91"/>
  <c r="Q112" i="91"/>
  <c r="Q129" i="91"/>
  <c r="U112" i="91"/>
  <c r="U129" i="91"/>
  <c r="W114" i="91"/>
  <c r="V132" i="91"/>
  <c r="T119" i="91"/>
  <c r="N114" i="91"/>
  <c r="S109" i="91"/>
  <c r="L133" i="92"/>
  <c r="P118" i="91"/>
  <c r="P126" i="91"/>
  <c r="X134" i="91"/>
  <c r="V121" i="91"/>
  <c r="T130" i="91"/>
  <c r="Q110" i="91"/>
  <c r="W119" i="91"/>
  <c r="S129" i="91"/>
  <c r="Q108" i="91"/>
  <c r="V116" i="91"/>
  <c r="R126" i="91"/>
  <c r="W112" i="91"/>
  <c r="W110" i="91"/>
  <c r="S120" i="91"/>
  <c r="T109" i="91"/>
  <c r="V128" i="91"/>
  <c r="O112" i="91"/>
  <c r="V130" i="91"/>
  <c r="S116" i="91"/>
  <c r="R132" i="91"/>
  <c r="W116" i="91"/>
  <c r="S132" i="91"/>
  <c r="P119" i="91"/>
  <c r="N128" i="91"/>
  <c r="W123" i="91"/>
  <c r="P110" i="91"/>
  <c r="V119" i="91"/>
  <c r="V127" i="91"/>
  <c r="N115" i="91"/>
  <c r="T122" i="91"/>
  <c r="Q111" i="91"/>
  <c r="W120" i="91"/>
  <c r="S130" i="91"/>
  <c r="Q109" i="91"/>
  <c r="W117" i="91"/>
  <c r="S127" i="91"/>
  <c r="T123" i="91"/>
  <c r="Q134" i="91"/>
  <c r="T121" i="91"/>
  <c r="U111" i="91"/>
  <c r="U130" i="91"/>
  <c r="Q114" i="91"/>
  <c r="Q132" i="91"/>
  <c r="U118" i="91"/>
  <c r="W133" i="91"/>
  <c r="N112" i="91"/>
  <c r="Q121" i="91"/>
  <c r="W108" i="91"/>
  <c r="R113" i="91"/>
  <c r="R129" i="91"/>
  <c r="N131" i="91"/>
  <c r="R115" i="91"/>
  <c r="P124" i="91"/>
  <c r="S114" i="91"/>
  <c r="O124" i="91"/>
  <c r="U132" i="91"/>
  <c r="S111" i="91"/>
  <c r="T129" i="91"/>
  <c r="U125" i="91"/>
  <c r="N121" i="91"/>
  <c r="U123" i="91"/>
  <c r="O118" i="91"/>
  <c r="S118" i="91"/>
  <c r="N108" i="91"/>
  <c r="W122" i="91"/>
  <c r="N124" i="91"/>
  <c r="Q123" i="91"/>
  <c r="S108" i="91"/>
  <c r="U127" i="91"/>
  <c r="P113" i="91"/>
  <c r="O130" i="91"/>
  <c r="T117" i="91"/>
  <c r="N117" i="91"/>
  <c r="N123" i="91"/>
  <c r="W118" i="91"/>
  <c r="N110" i="91"/>
  <c r="N109" i="91"/>
  <c r="O111" i="91"/>
  <c r="O109" i="91"/>
  <c r="O133" i="91"/>
  <c r="Q122" i="91"/>
  <c r="N133" i="91"/>
  <c r="X114" i="91"/>
  <c r="R127" i="91"/>
  <c r="R112" i="91"/>
  <c r="T108" i="91"/>
  <c r="T110" i="91"/>
  <c r="V118" i="91"/>
  <c r="Q125" i="91"/>
  <c r="W109" i="91"/>
  <c r="W107" i="91"/>
  <c r="V114" i="91"/>
  <c r="P111" i="91"/>
  <c r="N130" i="91"/>
  <c r="R124" i="91"/>
  <c r="V122" i="91"/>
  <c r="X110" i="91"/>
  <c r="V111" i="91"/>
  <c r="T114" i="91"/>
  <c r="S128" i="91"/>
  <c r="O114" i="91"/>
  <c r="R116" i="91"/>
  <c r="P121" i="91"/>
  <c r="U121" i="91"/>
  <c r="Q113" i="91"/>
  <c r="Q107" i="91"/>
  <c r="S126" i="91"/>
  <c r="O108" i="91"/>
  <c r="X130" i="91"/>
  <c r="S115" i="91"/>
  <c r="P132" i="91"/>
  <c r="U124" i="91"/>
  <c r="T125" i="91"/>
  <c r="Q130" i="91"/>
  <c r="Q133" i="91"/>
  <c r="P109" i="91"/>
  <c r="O107" i="91"/>
  <c r="R117" i="91"/>
  <c r="P120" i="91"/>
  <c r="W111" i="91"/>
  <c r="P129" i="91"/>
  <c r="P131" i="91"/>
  <c r="U119" i="91"/>
  <c r="T111" i="91"/>
  <c r="U128" i="91"/>
  <c r="X116" i="91"/>
  <c r="T120" i="91"/>
  <c r="R123" i="91"/>
  <c r="T131" i="91"/>
  <c r="O116" i="91"/>
  <c r="U122" i="91"/>
  <c r="T133" i="91"/>
  <c r="N125" i="91"/>
  <c r="O128" i="91"/>
  <c r="W121" i="91"/>
  <c r="U113" i="91"/>
  <c r="R130" i="91"/>
  <c r="P133" i="91"/>
  <c r="S107" i="91"/>
  <c r="R125" i="91"/>
  <c r="V129" i="91"/>
  <c r="O129" i="91"/>
  <c r="R114" i="91"/>
  <c r="O117" i="91"/>
  <c r="S131" i="91"/>
  <c r="Q128" i="91"/>
  <c r="W115" i="91"/>
  <c r="W131" i="91"/>
  <c r="T112" i="91"/>
  <c r="V107" i="91"/>
  <c r="R119" i="91"/>
  <c r="T134" i="91"/>
  <c r="W113" i="91"/>
  <c r="N107" i="91"/>
  <c r="U115" i="91"/>
  <c r="O131" i="91"/>
  <c r="U126" i="91"/>
  <c r="W130" i="91"/>
  <c r="N113" i="91"/>
  <c r="N129" i="91"/>
  <c r="U131" i="91"/>
  <c r="O120" i="91"/>
  <c r="N118" i="91"/>
  <c r="U109" i="91"/>
  <c r="T128" i="91"/>
  <c r="R110" i="91"/>
  <c r="V120" i="91"/>
  <c r="W132" i="91"/>
  <c r="X127" i="91"/>
  <c r="P117" i="91"/>
  <c r="V113" i="91"/>
  <c r="S133" i="91"/>
  <c r="R128" i="91"/>
  <c r="P122" i="91"/>
  <c r="R118" i="91"/>
  <c r="S117" i="91"/>
  <c r="O126" i="91"/>
  <c r="R121" i="91"/>
  <c r="R109" i="91"/>
  <c r="S122" i="91"/>
  <c r="V123" i="91"/>
  <c r="P115" i="91"/>
  <c r="X124" i="91"/>
  <c r="P125" i="91"/>
  <c r="S119" i="91"/>
  <c r="R133" i="91"/>
  <c r="X126" i="91"/>
  <c r="O115" i="91"/>
  <c r="V115" i="91"/>
  <c r="X111" i="91"/>
  <c r="O132" i="91"/>
  <c r="R131" i="91"/>
  <c r="X128" i="91"/>
  <c r="O119" i="91"/>
  <c r="X109" i="91"/>
  <c r="V133" i="91"/>
  <c r="X120" i="91"/>
  <c r="X117" i="91"/>
  <c r="X118" i="91"/>
  <c r="R111" i="91"/>
  <c r="O123" i="91"/>
  <c r="O113" i="91"/>
  <c r="X129" i="91"/>
  <c r="X122" i="91"/>
  <c r="P107" i="91"/>
  <c r="P112" i="91"/>
  <c r="S121" i="91"/>
  <c r="X131" i="91"/>
  <c r="S123" i="91"/>
  <c r="V108" i="91"/>
  <c r="S113" i="91"/>
  <c r="O121" i="91"/>
  <c r="X121" i="91"/>
  <c r="X123" i="91"/>
  <c r="P134" i="91"/>
  <c r="O42" i="91"/>
  <c r="Q49" i="91"/>
  <c r="U55" i="91"/>
  <c r="O62" i="91"/>
  <c r="N62" i="91"/>
  <c r="P46" i="91"/>
  <c r="R53" i="91"/>
  <c r="R61" i="91"/>
  <c r="N63" i="91"/>
  <c r="U44" i="91"/>
  <c r="W51" i="91"/>
  <c r="Q58" i="91"/>
  <c r="U64" i="91"/>
  <c r="X39" i="91"/>
  <c r="P47" i="91"/>
  <c r="P55" i="91"/>
  <c r="P63" i="91"/>
  <c r="Q39" i="91"/>
  <c r="U45" i="91"/>
  <c r="O52" i="91"/>
  <c r="Q59" i="91"/>
  <c r="U65" i="91"/>
  <c r="T42" i="91"/>
  <c r="T50" i="91"/>
  <c r="T58" i="91"/>
  <c r="N43" i="91"/>
  <c r="U42" i="91"/>
  <c r="O49" i="91"/>
  <c r="S55" i="91"/>
  <c r="U62" i="91"/>
  <c r="T39" i="91"/>
  <c r="T47" i="91"/>
  <c r="T55" i="91"/>
  <c r="R64" i="91"/>
  <c r="X62" i="91"/>
  <c r="W46" i="91"/>
  <c r="N46" i="91"/>
  <c r="N47" i="91"/>
  <c r="Q50" i="91"/>
  <c r="O63" i="91"/>
  <c r="T53" i="91"/>
  <c r="N57" i="91"/>
  <c r="S50" i="91"/>
  <c r="O64" i="91"/>
  <c r="P48" i="91"/>
  <c r="V65" i="91"/>
  <c r="S47" i="91"/>
  <c r="N52" i="91"/>
  <c r="V62" i="91"/>
  <c r="X41" i="91"/>
  <c r="U47" i="91"/>
  <c r="W54" i="91"/>
  <c r="R45" i="91"/>
  <c r="N55" i="91"/>
  <c r="O51" i="91"/>
  <c r="R46" i="91"/>
  <c r="R54" i="91"/>
  <c r="Q51" i="91"/>
  <c r="W64" i="91"/>
  <c r="T66" i="91"/>
  <c r="W61" i="91"/>
  <c r="X42" i="91"/>
  <c r="U66" i="91"/>
  <c r="W42" i="91"/>
  <c r="O50" i="91"/>
  <c r="S56" i="91"/>
  <c r="W62" i="91"/>
  <c r="V39" i="91"/>
  <c r="P54" i="91"/>
  <c r="P62" i="91"/>
  <c r="O39" i="91"/>
  <c r="S45" i="91"/>
  <c r="U52" i="91"/>
  <c r="O59" i="91"/>
  <c r="S65" i="91"/>
  <c r="V40" i="91"/>
  <c r="T49" i="91"/>
  <c r="X55" i="91"/>
  <c r="O40" i="91"/>
  <c r="S46" i="91"/>
  <c r="W52" i="91"/>
  <c r="O60" i="91"/>
  <c r="N42" i="91"/>
  <c r="R43" i="91"/>
  <c r="R51" i="91"/>
  <c r="R59" i="91"/>
  <c r="N51" i="91"/>
  <c r="S43" i="91"/>
  <c r="W49" i="91"/>
  <c r="Q56" i="91"/>
  <c r="S63" i="91"/>
  <c r="R40" i="91"/>
  <c r="R48" i="91"/>
  <c r="R56" i="91"/>
  <c r="P65" i="91"/>
  <c r="V48" i="91"/>
  <c r="S40" i="91"/>
  <c r="O44" i="91"/>
  <c r="P45" i="91"/>
  <c r="S48" i="91"/>
  <c r="T52" i="91"/>
  <c r="S57" i="91"/>
  <c r="N65" i="91"/>
  <c r="V41" i="91"/>
  <c r="Q48" i="91"/>
  <c r="V46" i="91"/>
  <c r="X40" i="91"/>
  <c r="U43" i="91"/>
  <c r="W50" i="91"/>
  <c r="Q57" i="91"/>
  <c r="U63" i="91"/>
  <c r="T40" i="91"/>
  <c r="T48" i="91"/>
  <c r="V63" i="91"/>
  <c r="W39" i="91"/>
  <c r="Q46" i="91"/>
  <c r="S53" i="91"/>
  <c r="W59" i="91"/>
  <c r="Q66" i="91"/>
  <c r="T41" i="91"/>
  <c r="R50" i="91"/>
  <c r="V56" i="91"/>
  <c r="T65" i="91"/>
  <c r="W40" i="91"/>
  <c r="Q47" i="91"/>
  <c r="U53" i="91"/>
  <c r="W60" i="91"/>
  <c r="N50" i="91"/>
  <c r="P44" i="91"/>
  <c r="P52" i="91"/>
  <c r="P60" i="91"/>
  <c r="N59" i="91"/>
  <c r="Q44" i="91"/>
  <c r="U50" i="91"/>
  <c r="W57" i="91"/>
  <c r="Q64" i="91"/>
  <c r="P41" i="91"/>
  <c r="P49" i="91"/>
  <c r="X65" i="91"/>
  <c r="O47" i="91"/>
  <c r="X44" i="91"/>
  <c r="N64" i="91"/>
  <c r="W53" i="91"/>
  <c r="X60" i="91"/>
  <c r="Q61" i="91"/>
  <c r="T60" i="91"/>
  <c r="W63" i="91"/>
  <c r="W44" i="91"/>
  <c r="U54" i="91"/>
  <c r="T63" i="91"/>
  <c r="O57" i="91"/>
  <c r="S44" i="91"/>
  <c r="U51" i="91"/>
  <c r="S64" i="91"/>
  <c r="R41" i="91"/>
  <c r="R49" i="91"/>
  <c r="V55" i="91"/>
  <c r="T64" i="91"/>
  <c r="U40" i="91"/>
  <c r="W47" i="91"/>
  <c r="Q54" i="91"/>
  <c r="U60" i="91"/>
  <c r="N40" i="91"/>
  <c r="R42" i="91"/>
  <c r="P51" i="91"/>
  <c r="T57" i="91"/>
  <c r="R66" i="91"/>
  <c r="U41" i="91"/>
  <c r="O48" i="91"/>
  <c r="S54" i="91"/>
  <c r="U61" i="91"/>
  <c r="N58" i="91"/>
  <c r="V45" i="91"/>
  <c r="V53" i="91"/>
  <c r="T62" i="91"/>
  <c r="N39" i="91"/>
  <c r="O45" i="91"/>
  <c r="S51" i="91"/>
  <c r="U58" i="91"/>
  <c r="O65" i="91"/>
  <c r="V42" i="91"/>
  <c r="V50" i="91"/>
  <c r="T59" i="91"/>
  <c r="N45" i="91"/>
  <c r="X56" i="91"/>
  <c r="X46" i="91"/>
  <c r="V59" i="91"/>
  <c r="L65" i="92"/>
  <c r="S66" i="91"/>
  <c r="O54" i="91"/>
  <c r="S60" i="91"/>
  <c r="T44" i="91"/>
  <c r="P58" i="91"/>
  <c r="O43" i="91"/>
  <c r="U56" i="91"/>
  <c r="T45" i="91"/>
  <c r="T61" i="91"/>
  <c r="W56" i="91"/>
  <c r="P40" i="91"/>
  <c r="P56" i="91"/>
  <c r="O41" i="91"/>
  <c r="O61" i="91"/>
  <c r="P53" i="91"/>
  <c r="X48" i="91"/>
  <c r="X53" i="91"/>
  <c r="Q41" i="91"/>
  <c r="N54" i="91"/>
  <c r="W43" i="91"/>
  <c r="P39" i="91"/>
  <c r="R62" i="91"/>
  <c r="U57" i="91"/>
  <c r="V49" i="91"/>
  <c r="W41" i="91"/>
  <c r="N60" i="91"/>
  <c r="S58" i="91"/>
  <c r="L31" i="92"/>
  <c r="Q45" i="91"/>
  <c r="S52" i="91"/>
  <c r="W58" i="91"/>
  <c r="Q65" i="91"/>
  <c r="P42" i="91"/>
  <c r="P50" i="91"/>
  <c r="T56" i="91"/>
  <c r="R65" i="91"/>
  <c r="S41" i="91"/>
  <c r="U48" i="91"/>
  <c r="O55" i="91"/>
  <c r="S61" i="91"/>
  <c r="N48" i="91"/>
  <c r="P43" i="91"/>
  <c r="R58" i="91"/>
  <c r="N41" i="91"/>
  <c r="S42" i="91"/>
  <c r="W48" i="91"/>
  <c r="Q55" i="91"/>
  <c r="S62" i="91"/>
  <c r="N66" i="91"/>
  <c r="T46" i="91"/>
  <c r="T54" i="91"/>
  <c r="R63" i="91"/>
  <c r="S39" i="91"/>
  <c r="W45" i="91"/>
  <c r="Q52" i="91"/>
  <c r="S59" i="91"/>
  <c r="W65" i="91"/>
  <c r="T43" i="91"/>
  <c r="T51" i="91"/>
  <c r="R60" i="91"/>
  <c r="N53" i="91"/>
  <c r="V60" i="91"/>
  <c r="X63" i="91"/>
  <c r="X49" i="91"/>
  <c r="P66" i="91"/>
  <c r="U39" i="91"/>
  <c r="O46" i="91"/>
  <c r="Q53" i="91"/>
  <c r="U59" i="91"/>
  <c r="W66" i="91"/>
  <c r="X50" i="91"/>
  <c r="R57" i="91"/>
  <c r="X66" i="91"/>
  <c r="Q42" i="91"/>
  <c r="S49" i="91"/>
  <c r="W55" i="91"/>
  <c r="Q62" i="91"/>
  <c r="N56" i="91"/>
  <c r="V44" i="91"/>
  <c r="P59" i="91"/>
  <c r="N49" i="91"/>
  <c r="Q43" i="91"/>
  <c r="U49" i="91"/>
  <c r="O56" i="91"/>
  <c r="Q63" i="91"/>
  <c r="R39" i="91"/>
  <c r="R47" i="91"/>
  <c r="R55" i="91"/>
  <c r="P64" i="91"/>
  <c r="Q40" i="91"/>
  <c r="U46" i="91"/>
  <c r="O53" i="91"/>
  <c r="Q60" i="91"/>
  <c r="N44" i="91"/>
  <c r="R44" i="91"/>
  <c r="R52" i="91"/>
  <c r="P61" i="91"/>
  <c r="N61" i="91"/>
  <c r="X45" i="91"/>
  <c r="P57" i="91"/>
  <c r="X59" i="91"/>
  <c r="V58" i="91"/>
  <c r="V64" i="91"/>
  <c r="V51" i="91"/>
  <c r="X47" i="91"/>
  <c r="X43" i="91"/>
  <c r="V61" i="91"/>
  <c r="V47" i="91"/>
  <c r="X61" i="91"/>
  <c r="V57" i="91"/>
  <c r="V43" i="91"/>
  <c r="X51" i="91"/>
  <c r="X57" i="91"/>
  <c r="V52" i="91"/>
  <c r="V54" i="91"/>
  <c r="O58" i="91"/>
  <c r="X64" i="91"/>
  <c r="O66" i="91"/>
</calcChain>
</file>

<file path=xl/sharedStrings.xml><?xml version="1.0" encoding="utf-8"?>
<sst xmlns="http://schemas.openxmlformats.org/spreadsheetml/2006/main" count="75605" uniqueCount="419">
  <si>
    <t>Alagoas</t>
  </si>
  <si>
    <t>Amazonas</t>
  </si>
  <si>
    <t>Bahia</t>
  </si>
  <si>
    <t>Ceará</t>
  </si>
  <si>
    <t>Goiás</t>
  </si>
  <si>
    <t>Maranhão</t>
  </si>
  <si>
    <t>Pará</t>
  </si>
  <si>
    <t>Paraíba</t>
  </si>
  <si>
    <t>Pernambuco</t>
  </si>
  <si>
    <t>Piauí</t>
  </si>
  <si>
    <t>Paraná</t>
  </si>
  <si>
    <t>Rondônia</t>
  </si>
  <si>
    <t>Sergipe</t>
  </si>
  <si>
    <t>Tocantins</t>
  </si>
  <si>
    <t>Acre</t>
  </si>
  <si>
    <t>Audiovisual</t>
  </si>
  <si>
    <t>Amapá</t>
  </si>
  <si>
    <t>Roraima</t>
  </si>
  <si>
    <t xml:space="preserve">Cultura Indígena </t>
  </si>
  <si>
    <t xml:space="preserve">Artesanato/Folclore </t>
  </si>
  <si>
    <t xml:space="preserve">Arquitetônico </t>
  </si>
  <si>
    <t xml:space="preserve">Acervos Museológicos </t>
  </si>
  <si>
    <t xml:space="preserve">Restauração de Acervos </t>
  </si>
  <si>
    <t xml:space="preserve">Acervo </t>
  </si>
  <si>
    <t xml:space="preserve">Museu </t>
  </si>
  <si>
    <t xml:space="preserve">História </t>
  </si>
  <si>
    <t xml:space="preserve">Restauração de Patrimônio Material </t>
  </si>
  <si>
    <t xml:space="preserve">Cultura Afro Brasileira </t>
  </si>
  <si>
    <t xml:space="preserve">Preservação de Patrimônio imaterial </t>
  </si>
  <si>
    <t xml:space="preserve">Preservação de Acervos </t>
  </si>
  <si>
    <t xml:space="preserve">Manutenção de equipamentos culturais em geral </t>
  </si>
  <si>
    <t xml:space="preserve">Restauração de Acervos Museológicos </t>
  </si>
  <si>
    <t xml:space="preserve">Preservação de Patrimônio Material </t>
  </si>
  <si>
    <t xml:space="preserve">Arqueológico </t>
  </si>
  <si>
    <t xml:space="preserve">Preservação de Patrimônio Museológico </t>
  </si>
  <si>
    <t xml:space="preserve">Construção de equipamentos culturais em geral </t>
  </si>
  <si>
    <t xml:space="preserve">Ações de capacitação </t>
  </si>
  <si>
    <t xml:space="preserve">Manu centro comunitário c/sl teatro (&lt;100 mil hab) </t>
  </si>
  <si>
    <t xml:space="preserve">Preservação de Acervos Museológicos </t>
  </si>
  <si>
    <t xml:space="preserve">Aquisição de equipamentos p/ manutenção de acervos </t>
  </si>
  <si>
    <t xml:space="preserve">Construção de salas de teatro munic(&lt; 100 mil hab) </t>
  </si>
  <si>
    <t xml:space="preserve">Manutenção de salas de Teatro (&lt;100 mil hab) </t>
  </si>
  <si>
    <t xml:space="preserve">Treinamento de pessoal p/ manutenção de acervos </t>
  </si>
  <si>
    <t xml:space="preserve">Restauração de Patrimônio Museológico </t>
  </si>
  <si>
    <t xml:space="preserve">Música Instrumental </t>
  </si>
  <si>
    <t xml:space="preserve">Cultura Popular </t>
  </si>
  <si>
    <t xml:space="preserve">Teatro </t>
  </si>
  <si>
    <t xml:space="preserve">Música Popular </t>
  </si>
  <si>
    <t xml:space="preserve">Áreas Integradas </t>
  </si>
  <si>
    <t xml:space="preserve">Música Erudita </t>
  </si>
  <si>
    <t xml:space="preserve">Ópera Rock </t>
  </si>
  <si>
    <t xml:space="preserve">Orquestra </t>
  </si>
  <si>
    <t xml:space="preserve">Doações de Acervos Musicais </t>
  </si>
  <si>
    <t xml:space="preserve">Livros de valor Humanístico </t>
  </si>
  <si>
    <t xml:space="preserve">Livros de valor Artístico </t>
  </si>
  <si>
    <t xml:space="preserve">Periódicos e outras publicações </t>
  </si>
  <si>
    <t xml:space="preserve">Evento Literário </t>
  </si>
  <si>
    <t xml:space="preserve">Livros de valor Literário </t>
  </si>
  <si>
    <t xml:space="preserve">Ações de formação e capacitação </t>
  </si>
  <si>
    <t xml:space="preserve">Eventos e ações de incentivo à leitura </t>
  </si>
  <si>
    <t xml:space="preserve">Acervo Bibliográfico </t>
  </si>
  <si>
    <t xml:space="preserve">Aquisiç equip p/manuten de acervos bibliográficos </t>
  </si>
  <si>
    <t xml:space="preserve">Obras de Referência </t>
  </si>
  <si>
    <t xml:space="preserve">Treina pessoal p manuten de acervos bibliográficos </t>
  </si>
  <si>
    <t xml:space="preserve">Periódicos </t>
  </si>
  <si>
    <t xml:space="preserve">Edição de Livros </t>
  </si>
  <si>
    <t xml:space="preserve">Biblioteca </t>
  </si>
  <si>
    <t xml:space="preserve">Filosofia </t>
  </si>
  <si>
    <t xml:space="preserve">Arquivo </t>
  </si>
  <si>
    <t xml:space="preserve">Artes Plásticas </t>
  </si>
  <si>
    <t xml:space="preserve">Circo </t>
  </si>
  <si>
    <t xml:space="preserve">Carnaval </t>
  </si>
  <si>
    <t xml:space="preserve">Produção Cinematográfica </t>
  </si>
  <si>
    <t xml:space="preserve">Difusão </t>
  </si>
  <si>
    <t xml:space="preserve">Difusão de Acervo Audiovisual </t>
  </si>
  <si>
    <t xml:space="preserve">Produção Cinematográfica de curta metragem </t>
  </si>
  <si>
    <t xml:space="preserve">Produção Cinematográfica de média metragem </t>
  </si>
  <si>
    <t xml:space="preserve">Formação Audiovisual </t>
  </si>
  <si>
    <t xml:space="preserve">Projetos Audiovisuais Transmidiáticos </t>
  </si>
  <si>
    <t xml:space="preserve">Produção de obras seriadas </t>
  </si>
  <si>
    <t xml:space="preserve">Jogos eletrônicos </t>
  </si>
  <si>
    <t xml:space="preserve">Restauração de Acervo Audiovisual </t>
  </si>
  <si>
    <t xml:space="preserve">Rádios e TVs Educativas não comerciais </t>
  </si>
  <si>
    <t xml:space="preserve">Manutenção de salas de cinema (&lt; 100 mil hab) </t>
  </si>
  <si>
    <t xml:space="preserve">Preservação de Acervo Audiovisual </t>
  </si>
  <si>
    <t xml:space="preserve">Produção Radiofônica </t>
  </si>
  <si>
    <t xml:space="preserve">Distribuição Cinematográfica </t>
  </si>
  <si>
    <t xml:space="preserve">Produção Videofonográfica de média metragem </t>
  </si>
  <si>
    <t xml:space="preserve">Produção Videofonográfica de curta metragem </t>
  </si>
  <si>
    <t xml:space="preserve">Exibição Cinematográfica </t>
  </si>
  <si>
    <t xml:space="preserve">Produção Televisiva </t>
  </si>
  <si>
    <t xml:space="preserve">Formação /Pesquisa/Informação </t>
  </si>
  <si>
    <t xml:space="preserve">Formação/Pesquisa e informação </t>
  </si>
  <si>
    <t xml:space="preserve">Infra-estrutura Técnica Audiovisual </t>
  </si>
  <si>
    <t xml:space="preserve">Preservação/Restauração da Memória Cinematográfica </t>
  </si>
  <si>
    <t xml:space="preserve">Multimídia </t>
  </si>
  <si>
    <t xml:space="preserve">Rádio/Tvs Educativa </t>
  </si>
  <si>
    <t xml:space="preserve">Videofonográfica </t>
  </si>
  <si>
    <t xml:space="preserve">Construção de salas de cinema (&lt; 100 mil hab) </t>
  </si>
  <si>
    <t xml:space="preserve">Pesquisa Audiovisual </t>
  </si>
  <si>
    <t xml:space="preserve">Doações de Acervos Audiovisuais </t>
  </si>
  <si>
    <t xml:space="preserve">Intercâmbio cultural </t>
  </si>
  <si>
    <t xml:space="preserve">Exposição de Artes </t>
  </si>
  <si>
    <t xml:space="preserve">Design </t>
  </si>
  <si>
    <t xml:space="preserve">Projeto de fomento à cadeia produtiva arte visual </t>
  </si>
  <si>
    <t xml:space="preserve">Formação técnica e artística de profissionais </t>
  </si>
  <si>
    <t xml:space="preserve">Moda </t>
  </si>
  <si>
    <t xml:space="preserve">Fotografia </t>
  </si>
  <si>
    <t xml:space="preserve">Filatelia </t>
  </si>
  <si>
    <t xml:space="preserve">Gráficas </t>
  </si>
  <si>
    <t xml:space="preserve">Plásticas </t>
  </si>
  <si>
    <t xml:space="preserve">Artes Gráficas </t>
  </si>
  <si>
    <t xml:space="preserve">Gravura </t>
  </si>
  <si>
    <t xml:space="preserve">Exposição Itinerante </t>
  </si>
  <si>
    <t xml:space="preserve">Cartazes </t>
  </si>
  <si>
    <t xml:space="preserve">Equipamentos culturais multifuncionais </t>
  </si>
  <si>
    <t xml:space="preserve">Restauração/Bolsas </t>
  </si>
  <si>
    <t xml:space="preserve">Carnaval fora de época </t>
  </si>
  <si>
    <t xml:space="preserve">Dança </t>
  </si>
  <si>
    <t xml:space="preserve">Ações de capacitação e treinamento de pessoal </t>
  </si>
  <si>
    <t xml:space="preserve">Ópera </t>
  </si>
  <si>
    <t xml:space="preserve">Mímica </t>
  </si>
  <si>
    <t xml:space="preserve">Projeto educativo de Visual Arts </t>
  </si>
  <si>
    <t xml:space="preserve">Doações de Acervos de Visual Arts </t>
  </si>
  <si>
    <t xml:space="preserve">Integrated Arts </t>
  </si>
  <si>
    <t>Rótulos de Linha</t>
  </si>
  <si>
    <t>Total Geral</t>
  </si>
  <si>
    <t>Rótulos de Coluna</t>
  </si>
  <si>
    <t>SCC</t>
  </si>
  <si>
    <t>Patrimônio</t>
  </si>
  <si>
    <t>Música</t>
  </si>
  <si>
    <t>Entretenimento</t>
  </si>
  <si>
    <t>11 - Rondônia</t>
  </si>
  <si>
    <t>AC</t>
  </si>
  <si>
    <t>12 - Acre</t>
  </si>
  <si>
    <t xml:space="preserve"> Acre</t>
  </si>
  <si>
    <t>AL</t>
  </si>
  <si>
    <t>27 - Alagoas</t>
  </si>
  <si>
    <t xml:space="preserve"> Alagoas</t>
  </si>
  <si>
    <t>13 - Amazonas</t>
  </si>
  <si>
    <t>AP</t>
  </si>
  <si>
    <t>16 - Amapá</t>
  </si>
  <si>
    <t xml:space="preserve"> Amapá</t>
  </si>
  <si>
    <t>14 - Roraima</t>
  </si>
  <si>
    <t>AM</t>
  </si>
  <si>
    <t xml:space="preserve"> Amazonas</t>
  </si>
  <si>
    <t>15 - Pará</t>
  </si>
  <si>
    <t>BA</t>
  </si>
  <si>
    <t>29 - Bahia</t>
  </si>
  <si>
    <t xml:space="preserve"> Bahia</t>
  </si>
  <si>
    <t>CE</t>
  </si>
  <si>
    <t>23 - Ceará</t>
  </si>
  <si>
    <t xml:space="preserve"> Ceará</t>
  </si>
  <si>
    <t>17 - Tocantins</t>
  </si>
  <si>
    <t>DF</t>
  </si>
  <si>
    <t>53 - Distrito Federal</t>
  </si>
  <si>
    <t xml:space="preserve"> Distrito Federal</t>
  </si>
  <si>
    <t>21 - Maranhão</t>
  </si>
  <si>
    <t>ES</t>
  </si>
  <si>
    <t>32 - Espírito Santo</t>
  </si>
  <si>
    <t xml:space="preserve"> Espírito Santo</t>
  </si>
  <si>
    <t>22 - Piauí</t>
  </si>
  <si>
    <t>GO</t>
  </si>
  <si>
    <t>52 - Goiás</t>
  </si>
  <si>
    <t xml:space="preserve"> Goiás</t>
  </si>
  <si>
    <t>MA</t>
  </si>
  <si>
    <t xml:space="preserve"> Maranhão</t>
  </si>
  <si>
    <t>24 - Rio Grande do Norte</t>
  </si>
  <si>
    <t>MT</t>
  </si>
  <si>
    <t>51 - Mato Grosso</t>
  </si>
  <si>
    <t xml:space="preserve"> Mato Grosso</t>
  </si>
  <si>
    <t>25 - Paraíba</t>
  </si>
  <si>
    <t>MS</t>
  </si>
  <si>
    <t>50 - Mato Grosso do Sul</t>
  </si>
  <si>
    <t xml:space="preserve"> Mato Grosso do Sul</t>
  </si>
  <si>
    <t>26 - Pernambuco</t>
  </si>
  <si>
    <t>MG</t>
  </si>
  <si>
    <t>31 - Minas Gerais</t>
  </si>
  <si>
    <t xml:space="preserve"> Minas Gerais</t>
  </si>
  <si>
    <t>PA</t>
  </si>
  <si>
    <t xml:space="preserve"> Pará</t>
  </si>
  <si>
    <t>28 - Sergipe</t>
  </si>
  <si>
    <t>PB</t>
  </si>
  <si>
    <t xml:space="preserve"> Paraíba</t>
  </si>
  <si>
    <t>PR</t>
  </si>
  <si>
    <t>41 - Paraná</t>
  </si>
  <si>
    <t xml:space="preserve"> Paraná</t>
  </si>
  <si>
    <t>PE</t>
  </si>
  <si>
    <t xml:space="preserve"> Pernambuco</t>
  </si>
  <si>
    <t>PI</t>
  </si>
  <si>
    <t xml:space="preserve"> Piauí</t>
  </si>
  <si>
    <t>33 - Rio de Janeiro</t>
  </si>
  <si>
    <t>RJ</t>
  </si>
  <si>
    <t xml:space="preserve"> Rio de Janeiro</t>
  </si>
  <si>
    <t>35 - São Paulo</t>
  </si>
  <si>
    <t>RN</t>
  </si>
  <si>
    <t xml:space="preserve"> Rio Grande do Norte</t>
  </si>
  <si>
    <t>RS</t>
  </si>
  <si>
    <t>43 - Rio Grande do Sul</t>
  </si>
  <si>
    <t xml:space="preserve"> Rio Grande do Sul</t>
  </si>
  <si>
    <t>42 - Santa Catarina</t>
  </si>
  <si>
    <t>RO</t>
  </si>
  <si>
    <t xml:space="preserve"> Rondônia</t>
  </si>
  <si>
    <t>RR</t>
  </si>
  <si>
    <t xml:space="preserve"> Roraima</t>
  </si>
  <si>
    <t>SC</t>
  </si>
  <si>
    <t xml:space="preserve"> Santa Catarina</t>
  </si>
  <si>
    <t>SP</t>
  </si>
  <si>
    <t xml:space="preserve"> São Paulo</t>
  </si>
  <si>
    <t>SE</t>
  </si>
  <si>
    <t xml:space="preserve"> Sergipe</t>
  </si>
  <si>
    <t>TO</t>
  </si>
  <si>
    <t xml:space="preserve"> Tocantins</t>
  </si>
  <si>
    <t>RiodeJaneiro</t>
  </si>
  <si>
    <t>SãoPaulo</t>
  </si>
  <si>
    <t>RioGrandedoSul</t>
  </si>
  <si>
    <t>MinasGerais</t>
  </si>
  <si>
    <t>DistritoFederal</t>
  </si>
  <si>
    <t>EspíritoSanto</t>
  </si>
  <si>
    <t>SantaCatarina</t>
  </si>
  <si>
    <t>MatoGrossodoSul</t>
  </si>
  <si>
    <t>MatoGrosso</t>
  </si>
  <si>
    <t>RioGrandedoNorte</t>
  </si>
  <si>
    <t>Total</t>
  </si>
  <si>
    <t>Arquitetura e Design</t>
  </si>
  <si>
    <t>Artes Cênicas e Espetáculo</t>
  </si>
  <si>
    <t>Editorial</t>
  </si>
  <si>
    <t>Educação e Criação em Artes</t>
  </si>
  <si>
    <t>Artes Cênicas e Espetáculos</t>
  </si>
  <si>
    <t>Cultura Digital</t>
  </si>
  <si>
    <t>Publicidade</t>
  </si>
  <si>
    <t>VALORES ABSOLUTOS</t>
  </si>
  <si>
    <t>VALORES RELATIVOS</t>
  </si>
  <si>
    <t>Formato 2</t>
  </si>
  <si>
    <t>Livro e Análises</t>
  </si>
  <si>
    <t>Formato 3</t>
  </si>
  <si>
    <t>Indireta</t>
  </si>
  <si>
    <t xml:space="preserve">ATIVIDADES DE SONORIZACAO E DE ILUMINACAO                        </t>
  </si>
  <si>
    <t>R9001906</t>
  </si>
  <si>
    <t xml:space="preserve">NORTE               </t>
  </si>
  <si>
    <t xml:space="preserve">ARTE CENICA ESPETAC ATIVI COMPLEMENTARES NAO ESPECI ANTERIOR     </t>
  </si>
  <si>
    <t>R9001999</t>
  </si>
  <si>
    <t xml:space="preserve">SUDESTE             </t>
  </si>
  <si>
    <t xml:space="preserve">PRODUCAO DE ESPETACULOS CIRCENSES, DE MARIONETES E SIMILARES     </t>
  </si>
  <si>
    <t>R9001904</t>
  </si>
  <si>
    <t xml:space="preserve">PRODUCAO MUSICAL                                                 </t>
  </si>
  <si>
    <t>R9001902</t>
  </si>
  <si>
    <t xml:space="preserve">ENSINO DE ARTE E CULTURA NAO ESPECIFICADO ANTERIORMENTE          </t>
  </si>
  <si>
    <t>P8592999</t>
  </si>
  <si>
    <t xml:space="preserve">ATIVIDADES DE TELEVISAO ABERTA                                   </t>
  </si>
  <si>
    <t>J6021700</t>
  </si>
  <si>
    <t xml:space="preserve">ATIVIDADES DE RADIO                                              </t>
  </si>
  <si>
    <t>J6010100</t>
  </si>
  <si>
    <t xml:space="preserve">ATIVIDADES DE GRAVACAO DE SOM E DE EDICAO DE MUSICA              </t>
  </si>
  <si>
    <t>J5920100</t>
  </si>
  <si>
    <t xml:space="preserve">ATIVIDADES DE EXIBICAO CINEMATOGRAFICA                           </t>
  </si>
  <si>
    <t>J5914600</t>
  </si>
  <si>
    <t xml:space="preserve">DISTRIBUICAO CINEMATOGRAFICA DE VIDEO E DE PROGRAMA DE TELEVISAO </t>
  </si>
  <si>
    <t>J5913800</t>
  </si>
  <si>
    <t xml:space="preserve">ATIV POS-PROD CINEMATOG VIDEO PROG TELEVISAO NAO ESPECI ANTERIOR </t>
  </si>
  <si>
    <t>J5912099</t>
  </si>
  <si>
    <t xml:space="preserve">SERVICOS DE MIXAGEM SONORA EM PRODUCAO AUDIOVISUAL               </t>
  </si>
  <si>
    <t>J5912002</t>
  </si>
  <si>
    <t xml:space="preserve">ATIV PD CINEMATOGRAFICA VIDEO PROG TELEVISAO NAO ESPECI ANTERIOR </t>
  </si>
  <si>
    <t>J5911199</t>
  </si>
  <si>
    <t>Direta</t>
  </si>
  <si>
    <t xml:space="preserve">ATIV PROD CINEMATOGRAFICA DE VIDEOS E DE PROGRAMAS DE TELEVISAO  </t>
  </si>
  <si>
    <t>J5911100</t>
  </si>
  <si>
    <t xml:space="preserve">EDICAO INTEGRADA IMPRESSAO CADASTRO LISTA OUTRO PRODUTO GRAFICO  </t>
  </si>
  <si>
    <t>J5829800</t>
  </si>
  <si>
    <t xml:space="preserve">EDICAO INTEGRADA A IMPRESSAO DE JORNAIS DIARIOS                  </t>
  </si>
  <si>
    <t>J5822101</t>
  </si>
  <si>
    <t xml:space="preserve">EDICAO INTEGRADA A IMPRESSAO DE LIVROS                           </t>
  </si>
  <si>
    <t>J5821200</t>
  </si>
  <si>
    <t xml:space="preserve">EDICAO DE REVISTAS                                               </t>
  </si>
  <si>
    <t>J5813100</t>
  </si>
  <si>
    <t xml:space="preserve">EDICAO DE JORNAIS DIARIOS                                        </t>
  </si>
  <si>
    <t>J5812301</t>
  </si>
  <si>
    <t xml:space="preserve">EDICAO DE LIVROS                                                 </t>
  </si>
  <si>
    <t>J5811500</t>
  </si>
  <si>
    <t xml:space="preserve">COMERCIO VAREJISTA DE DISCOS, CDS, DVDS E FITAS                  </t>
  </si>
  <si>
    <t>G4762800</t>
  </si>
  <si>
    <t xml:space="preserve">COMERCIO VAREJISTA DE JORNAIS E REVISTAS                         </t>
  </si>
  <si>
    <t>G4761002</t>
  </si>
  <si>
    <t xml:space="preserve">COMERCIO VAREJISTA DE LIVROS                                     </t>
  </si>
  <si>
    <t>G4761001</t>
  </si>
  <si>
    <t xml:space="preserve">COM VAREJISTA ESPECIALIZADO DE INSTRUMENTOS MUSICAIS E ACESSORIO </t>
  </si>
  <si>
    <t>G4756300</t>
  </si>
  <si>
    <t xml:space="preserve">COMERCIO ATACADISTA DE LIVROS, JORNAIS E OUTRAS PUBLICACOES      </t>
  </si>
  <si>
    <t>G4647802</t>
  </si>
  <si>
    <t xml:space="preserve">IMPRESSAO DE LIVROS, REVISTAS E OUTRAS PUBLICACOES PERIODICAS    </t>
  </si>
  <si>
    <t>C1811302</t>
  </si>
  <si>
    <t xml:space="preserve">NORDESTE            </t>
  </si>
  <si>
    <t xml:space="preserve">SUL                 </t>
  </si>
  <si>
    <t xml:space="preserve">ENSINO DE MUSICA                                                 </t>
  </si>
  <si>
    <t>P8592903</t>
  </si>
  <si>
    <t xml:space="preserve">PRODUCAO DE FILMES PARA PUBLICIDADE                              </t>
  </si>
  <si>
    <t>J5911102</t>
  </si>
  <si>
    <t xml:space="preserve">COMERCIO ATACADISTA DE FILMES, CDS, DVDS, FITAS E DISCOS         </t>
  </si>
  <si>
    <t>G4649407</t>
  </si>
  <si>
    <t xml:space="preserve">ATIVI MUSEUS E EXPLORACAO LUGAR PRED HISTORICO ATRACAO SIMILAR   </t>
  </si>
  <si>
    <t>R9102301</t>
  </si>
  <si>
    <t xml:space="preserve">ENSINO DE DANCA                                                  </t>
  </si>
  <si>
    <t>P8592901</t>
  </si>
  <si>
    <t xml:space="preserve">DESENVOLVIMENTO LICENCIAMENTO PROG DE COMPUTADOR CUSTOMIZAVEIS   </t>
  </si>
  <si>
    <t>J6202300</t>
  </si>
  <si>
    <t xml:space="preserve">EDICAO DE CADASTROS, LISTAS E OUTROS PRODUTOS GRAFICOS           </t>
  </si>
  <si>
    <t>J5819100</t>
  </si>
  <si>
    <t xml:space="preserve">IMPRESSAO DE JORNAIS                                             </t>
  </si>
  <si>
    <t>C1811301</t>
  </si>
  <si>
    <t xml:space="preserve">ATIVIDADES DE ORGANIZACOES ASSOCIATIVAS LIGADAS A CULTURA E ARTE </t>
  </si>
  <si>
    <t>S9493600</t>
  </si>
  <si>
    <t xml:space="preserve">ATIVIDADES DE BIBLIOTECAS E ARQUIVOS                             </t>
  </si>
  <si>
    <t>R9101500</t>
  </si>
  <si>
    <t xml:space="preserve">EDICAO INTEGRADA A IMPRESSAO DE REVISTAS                         </t>
  </si>
  <si>
    <t>J5823900</t>
  </si>
  <si>
    <t xml:space="preserve">CENTRO OESTE        </t>
  </si>
  <si>
    <t xml:space="preserve">RESTAURACAO E CONSERVACAO DE LUGARES E PREDIOS HISTORICOS        </t>
  </si>
  <si>
    <t>R9102302</t>
  </si>
  <si>
    <t xml:space="preserve">FABRICACAO DE INSTRUMENTOS MUSICAIS, PECAS E ACESSORIOS          </t>
  </si>
  <si>
    <t>C3220500</t>
  </si>
  <si>
    <t xml:space="preserve">PRODUCAO DE ESPETACULOS DE DANCA                                 </t>
  </si>
  <si>
    <t>R9001903</t>
  </si>
  <si>
    <t xml:space="preserve">FABRICACAO DE JOGOS ELETRONICOS                                  </t>
  </si>
  <si>
    <t>C3240001</t>
  </si>
  <si>
    <t xml:space="preserve">ATIVIDADES DE ASSOCIACOES DE DEFESA DE DIREITOS SOCIAIS          </t>
  </si>
  <si>
    <t>S9430800</t>
  </si>
  <si>
    <t xml:space="preserve">ESTUDIOS CINEMATOGRAFICOS                                        </t>
  </si>
  <si>
    <t>J5911101</t>
  </si>
  <si>
    <t xml:space="preserve">ATIVI ARTISTA PLASTICO, JORNALISTAS INDEPENDENTES E ESCRITORES   </t>
  </si>
  <si>
    <t>R9002701</t>
  </si>
  <si>
    <t xml:space="preserve">PRODUCAO DE ESPETACULOS DE RODEIOS, VAQUEJADAS E SIMILARES       </t>
  </si>
  <si>
    <t>R9001905</t>
  </si>
  <si>
    <t xml:space="preserve">ATIVIDADES DE ORGANIZACOES RELIGIOSAS OU FILOSOFICAS             </t>
  </si>
  <si>
    <t>S9491000</t>
  </si>
  <si>
    <t xml:space="preserve">SUPORTE TECNICO MANUTENCAO E OUTRO SERVICO TECNOLOGIA DA INFORMA </t>
  </si>
  <si>
    <t>J6209100</t>
  </si>
  <si>
    <t xml:space="preserve">RESTAURACAO DE OBRAS DE ARTE                                     </t>
  </si>
  <si>
    <t>R9002702</t>
  </si>
  <si>
    <t xml:space="preserve">PRODUCAO TEATRAL                                                 </t>
  </si>
  <si>
    <t>R9001901</t>
  </si>
  <si>
    <t xml:space="preserve">SERVICOS COMBINADOS DE ESCRITORIO E APOIO ADMINISTRATIVO         </t>
  </si>
  <si>
    <t>N8211300</t>
  </si>
  <si>
    <t xml:space="preserve">GESTAO ESPACO P/ARTE CENICA ESPETACULO OUTRA ATIVIDADE ARTISTICA </t>
  </si>
  <si>
    <t>R9003500</t>
  </si>
  <si>
    <t xml:space="preserve">PROGRAMADORAS                                                    </t>
  </si>
  <si>
    <t>J6022501</t>
  </si>
  <si>
    <t xml:space="preserve">ATV MUSEUS EXPLOR REST ART CONSERV LUGAR PRED HIST ATRCAO SIMIL  </t>
  </si>
  <si>
    <t>R9102300</t>
  </si>
  <si>
    <t xml:space="preserve">ATIVIDADES DE ORGANIZACOES ASSOCIATIVAS PATRONAIS E EMPRESARIAIS </t>
  </si>
  <si>
    <t>S9411100</t>
  </si>
  <si>
    <t xml:space="preserve">ATIV RELACIONADA A TELEVISAO POR ASSINATURA EXCETO PROGRAMADORAS </t>
  </si>
  <si>
    <t>J6022502</t>
  </si>
  <si>
    <t xml:space="preserve">ENSINO DE ARTES CENICAS, EXCETO DANCA                            </t>
  </si>
  <si>
    <t>P8592902</t>
  </si>
  <si>
    <t xml:space="preserve">ARTES CENICAS, ESPETACULOS E ATIVIDADES COMPLEMENTARES           </t>
  </si>
  <si>
    <t>R9001900</t>
  </si>
  <si>
    <t xml:space="preserve">ATIVIDADES ASSOCIATIVAS NAO ESPECIFICADAS ANTERIORMENTE          </t>
  </si>
  <si>
    <t>S9499500</t>
  </si>
  <si>
    <t xml:space="preserve">ENSINO DE ARTE E CULTURA                                         </t>
  </si>
  <si>
    <t>P8592900</t>
  </si>
  <si>
    <t xml:space="preserve">COMERCIO VAREJISTA DE LIVROS, JORNAIS, REVISTAS E PAPELARIA      </t>
  </si>
  <si>
    <t>G4761000</t>
  </si>
  <si>
    <t xml:space="preserve">ATIVIDADE DE  POS-PRODUCAO CINEMATOGRAFICA VIDEO PROG TELEVISAO  </t>
  </si>
  <si>
    <t>J5912000</t>
  </si>
  <si>
    <t xml:space="preserve">EDUCACAO SUPERIOR - GRADUACAO E POS-GRADUACAO                    </t>
  </si>
  <si>
    <t>P8532500</t>
  </si>
  <si>
    <t xml:space="preserve">CRIACAO ARTISTICA                                                </t>
  </si>
  <si>
    <t>R9002700</t>
  </si>
  <si>
    <t xml:space="preserve">ADMINISTRACAO PUBLICA EM GERAL                                   </t>
  </si>
  <si>
    <t>O8411600</t>
  </si>
  <si>
    <t xml:space="preserve">ATIVIDADES DE TELEVISAO                                          </t>
  </si>
  <si>
    <t>J6020000</t>
  </si>
  <si>
    <t xml:space="preserve">ATIVIDADES LIGADAS AO PATRIMONIO CULTURAL E AMBIENTAL            </t>
  </si>
  <si>
    <t>R9100000</t>
  </si>
  <si>
    <t xml:space="preserve">EDICAO DE LIVRO, JORNAL E REVISTA                                </t>
  </si>
  <si>
    <t>J5810000</t>
  </si>
  <si>
    <t xml:space="preserve">ATIVIDADES ESPORTIVAS E DE RECREACAO E LAZER                     </t>
  </si>
  <si>
    <t>R9300000</t>
  </si>
  <si>
    <t xml:space="preserve">ATIVI ATENCAO A SAUDE HUMANA NAO ESPECIFICADAS ANTERIORMENTE     </t>
  </si>
  <si>
    <t>Q8690900</t>
  </si>
  <si>
    <t xml:space="preserve">ATIVIDADES ARTISTICAS, CRIATIVAS E DE ESPETACULOS                </t>
  </si>
  <si>
    <t>R9000000</t>
  </si>
  <si>
    <t>ATIV CINEMATOGRAFICAS, PRODUCAO DE VIDEOS E DE PROGRAMAS DE TELEV</t>
  </si>
  <si>
    <t>J5910000</t>
  </si>
  <si>
    <t xml:space="preserve">EDICAO E EDICAO INTEGRADA A IMPRESSAO                            </t>
  </si>
  <si>
    <t>J5800000</t>
  </si>
  <si>
    <t xml:space="preserve">OUTRAS ATIVIDADES ASSOCIATIVAS PROFISSIONAIS                     </t>
  </si>
  <si>
    <t>S9412099</t>
  </si>
  <si>
    <t>Liberações</t>
  </si>
  <si>
    <t>Ano</t>
  </si>
  <si>
    <t>Modalidade Operacional</t>
  </si>
  <si>
    <t>FUNDO CULTURAL OU OUTROS?</t>
  </si>
  <si>
    <t>Setor de Atividade - nome</t>
  </si>
  <si>
    <t>Setor Atividade - código</t>
  </si>
  <si>
    <t>Região</t>
  </si>
  <si>
    <t>UF</t>
  </si>
  <si>
    <t>PROCV_SCC_SEGMENTO</t>
  </si>
  <si>
    <t>CNAES ATLAS</t>
  </si>
  <si>
    <t>Soma de Liberações</t>
  </si>
  <si>
    <t>(Vários itens)</t>
  </si>
  <si>
    <t>IPCA</t>
  </si>
  <si>
    <t>Fator de multiplicação</t>
  </si>
  <si>
    <t>Total - Financiamento público</t>
  </si>
  <si>
    <t>Cultura</t>
  </si>
  <si>
    <t>Reajuste para 2017</t>
  </si>
  <si>
    <t>Liberacoes NOMINAL</t>
  </si>
  <si>
    <t>J6203100</t>
  </si>
  <si>
    <t>J5812300</t>
  </si>
  <si>
    <t>J5812302</t>
  </si>
  <si>
    <t>J5822100</t>
  </si>
  <si>
    <t xml:space="preserve">DESENVOLVIMENTO LICENCIAMENTO PROG COMPUTADOR NAO-CUSTOMIZAVEIS  </t>
  </si>
  <si>
    <t xml:space="preserve">EDICAO DE JORNAIS                                                </t>
  </si>
  <si>
    <t xml:space="preserve">EDICAO DE JORNAIS NAO DIARIOS                                    </t>
  </si>
  <si>
    <t xml:space="preserve">EDICAO INTEGRADA A IMPRESSAO DE JORNAIS                          </t>
  </si>
  <si>
    <t>Fundo Cultural</t>
  </si>
  <si>
    <t>Outros</t>
  </si>
  <si>
    <t>NA</t>
  </si>
  <si>
    <t>(Tudo)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</si>
</sst>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6" formatCode="_-* #,##0.000_-;\-* #,##0.000_-;_-* &quot;-&quot;??_-;_-@_-"/>
    <numFmt numFmtId="167" formatCode="###,###,###,##0"/>
    <numFmt numFmtId="168" formatCode="0000"/>
  </numFmts>
  <fonts count="22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.1"/>
      <color rgb="FF000000"/>
      <name val="Calibri"/>
      <family val="2"/>
    </font>
    <font>
      <sz val="11"/>
      <color indexed="8"/>
      <name val="Calibri"/>
    </font>
    <font>
      <sz val="11"/>
      <color rgb="FF006100"/>
      <name val="Calibri"/>
      <family val="2"/>
      <scheme val="minor"/>
    </font>
    <font>
      <sz val="10"/>
      <color rgb="FF000000"/>
      <name val="Arial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Calibri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sz val="10"/>
      <color rgb="FFFFFFFF"/>
      <name val="Arial"/>
      <family val="2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1F497D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 applyFill="0" applyProtection="0"/>
    <xf numFmtId="0" fontId="4" fillId="0" borderId="0"/>
    <xf numFmtId="0" fontId="5" fillId="0" borderId="0"/>
    <xf numFmtId="43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1" fillId="4" borderId="0" applyNumberFormat="0" applyBorder="0" applyAlignment="0" applyProtection="0"/>
    <xf numFmtId="43" fontId="3" fillId="0" borderId="0" applyFont="0" applyFill="0" applyBorder="0" applyAlignment="0" applyProtection="0"/>
    <xf numFmtId="0" fontId="12" fillId="0" borderId="0"/>
    <xf numFmtId="0" fontId="4" fillId="0" borderId="0"/>
    <xf numFmtId="0" fontId="1" fillId="0" borderId="0"/>
    <xf numFmtId="9" fontId="1" fillId="0" borderId="0" applyFont="0" applyFill="0" applyBorder="0" applyAlignment="0" applyProtection="0"/>
  </cellStyleXfs>
  <cellXfs count="75">
    <xf numFmtId="0" fontId="0" fillId="0" borderId="0" xfId="0" applyFill="1" applyProtection="1"/>
    <xf numFmtId="0" fontId="0" fillId="0" borderId="0" xfId="0"/>
    <xf numFmtId="0" fontId="0" fillId="0" borderId="1" xfId="0" applyFill="1" applyBorder="1" applyProtection="1"/>
    <xf numFmtId="49" fontId="0" fillId="0" borderId="4" xfId="0" applyNumberFormat="1" applyBorder="1"/>
    <xf numFmtId="0" fontId="7" fillId="0" borderId="5" xfId="0" applyFont="1" applyBorder="1"/>
    <xf numFmtId="0" fontId="8" fillId="0" borderId="5" xfId="0" applyFont="1" applyBorder="1" applyAlignment="1">
      <alignment vertical="center"/>
    </xf>
    <xf numFmtId="0" fontId="0" fillId="0" borderId="5" xfId="0" applyBorder="1"/>
    <xf numFmtId="0" fontId="7" fillId="0" borderId="6" xfId="0" applyFont="1" applyBorder="1"/>
    <xf numFmtId="49" fontId="0" fillId="0" borderId="3" xfId="0" applyNumberFormat="1" applyBorder="1"/>
    <xf numFmtId="0" fontId="7" fillId="0" borderId="0" xfId="0" applyFont="1" applyBorder="1"/>
    <xf numFmtId="0" fontId="8" fillId="0" borderId="0" xfId="0" applyFont="1" applyBorder="1" applyAlignment="1">
      <alignment vertical="center"/>
    </xf>
    <xf numFmtId="0" fontId="0" fillId="0" borderId="0" xfId="0" applyBorder="1"/>
    <xf numFmtId="0" fontId="7" fillId="0" borderId="2" xfId="0" applyFont="1" applyBorder="1"/>
    <xf numFmtId="49" fontId="0" fillId="0" borderId="7" xfId="0" applyNumberFormat="1" applyBorder="1"/>
    <xf numFmtId="0" fontId="7" fillId="0" borderId="8" xfId="0" applyFont="1" applyBorder="1"/>
    <xf numFmtId="0" fontId="8" fillId="0" borderId="8" xfId="0" applyFont="1" applyBorder="1" applyAlignment="1">
      <alignment vertical="center"/>
    </xf>
    <xf numFmtId="0" fontId="0" fillId="0" borderId="8" xfId="0" applyBorder="1"/>
    <xf numFmtId="0" fontId="7" fillId="0" borderId="9" xfId="0" applyFont="1" applyBorder="1"/>
    <xf numFmtId="0" fontId="0" fillId="0" borderId="0" xfId="0" pivotButton="1" applyFill="1" applyProtection="1"/>
    <xf numFmtId="0" fontId="0" fillId="0" borderId="0" xfId="0" applyFill="1" applyAlignment="1" applyProtection="1">
      <alignment horizontal="left"/>
    </xf>
    <xf numFmtId="0" fontId="0" fillId="0" borderId="0" xfId="0" applyNumberFormat="1" applyFill="1" applyProtection="1"/>
    <xf numFmtId="0" fontId="0" fillId="3" borderId="1" xfId="0" applyFill="1" applyBorder="1" applyProtection="1"/>
    <xf numFmtId="0" fontId="7" fillId="0" borderId="1" xfId="0" applyFont="1" applyBorder="1"/>
    <xf numFmtId="0" fontId="0" fillId="0" borderId="1" xfId="0" applyBorder="1"/>
    <xf numFmtId="0" fontId="11" fillId="4" borderId="0" xfId="5"/>
    <xf numFmtId="0" fontId="7" fillId="0" borderId="0" xfId="0" applyFont="1"/>
    <xf numFmtId="0" fontId="7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43" fontId="0" fillId="0" borderId="1" xfId="6" applyFont="1" applyBorder="1"/>
    <xf numFmtId="164" fontId="7" fillId="0" borderId="0" xfId="0" applyNumberFormat="1" applyFont="1"/>
    <xf numFmtId="0" fontId="7" fillId="0" borderId="0" xfId="4" applyNumberFormat="1" applyFont="1"/>
    <xf numFmtId="43" fontId="0" fillId="0" borderId="0" xfId="6" applyFont="1" applyBorder="1"/>
    <xf numFmtId="43" fontId="0" fillId="0" borderId="0" xfId="3" applyFont="1"/>
    <xf numFmtId="164" fontId="0" fillId="0" borderId="0" xfId="3" applyNumberFormat="1" applyFont="1"/>
    <xf numFmtId="164" fontId="0" fillId="0" borderId="1" xfId="3" applyNumberFormat="1" applyFont="1" applyBorder="1"/>
    <xf numFmtId="0" fontId="9" fillId="0" borderId="1" xfId="0" applyFont="1" applyFill="1" applyBorder="1"/>
    <xf numFmtId="43" fontId="0" fillId="0" borderId="1" xfId="3" applyFont="1" applyBorder="1"/>
    <xf numFmtId="43" fontId="0" fillId="0" borderId="1" xfId="0" applyNumberFormat="1" applyBorder="1"/>
    <xf numFmtId="0" fontId="0" fillId="5" borderId="0" xfId="0" applyFill="1"/>
    <xf numFmtId="166" fontId="0" fillId="0" borderId="0" xfId="3" applyNumberFormat="1" applyFont="1"/>
    <xf numFmtId="0" fontId="13" fillId="0" borderId="0" xfId="7" applyFont="1" applyFill="1"/>
    <xf numFmtId="0" fontId="13" fillId="0" borderId="0" xfId="7" applyNumberFormat="1" applyFont="1" applyFill="1"/>
    <xf numFmtId="0" fontId="14" fillId="0" borderId="0" xfId="7" applyFont="1" applyFill="1" applyAlignment="1">
      <alignment horizontal="left"/>
    </xf>
    <xf numFmtId="167" fontId="14" fillId="0" borderId="10" xfId="7" applyNumberFormat="1" applyFont="1" applyFill="1" applyBorder="1" applyAlignment="1">
      <alignment horizontal="right"/>
    </xf>
    <xf numFmtId="0" fontId="14" fillId="0" borderId="10" xfId="7" applyNumberFormat="1" applyFont="1" applyFill="1" applyBorder="1" applyAlignment="1">
      <alignment horizontal="left"/>
    </xf>
    <xf numFmtId="49" fontId="15" fillId="0" borderId="11" xfId="7" applyNumberFormat="1" applyFont="1" applyFill="1" applyBorder="1" applyAlignment="1">
      <alignment horizontal="left"/>
    </xf>
    <xf numFmtId="0" fontId="15" fillId="0" borderId="11" xfId="7" applyNumberFormat="1" applyFont="1" applyFill="1" applyBorder="1" applyAlignment="1">
      <alignment horizontal="left"/>
    </xf>
    <xf numFmtId="0" fontId="17" fillId="0" borderId="1" xfId="0" applyFont="1" applyBorder="1"/>
    <xf numFmtId="0" fontId="8" fillId="0" borderId="1" xfId="0" applyFont="1" applyBorder="1"/>
    <xf numFmtId="0" fontId="0" fillId="0" borderId="0" xfId="0" applyFill="1" applyAlignment="1" applyProtection="1">
      <alignment horizontal="left" indent="1"/>
    </xf>
    <xf numFmtId="0" fontId="16" fillId="0" borderId="12" xfId="0" applyFont="1" applyBorder="1" applyAlignment="1">
      <alignment horizontal="left"/>
    </xf>
    <xf numFmtId="0" fontId="17" fillId="2" borderId="1" xfId="0" applyFont="1" applyFill="1" applyBorder="1"/>
    <xf numFmtId="0" fontId="0" fillId="2" borderId="0" xfId="0" applyFill="1" applyProtection="1"/>
    <xf numFmtId="0" fontId="17" fillId="0" borderId="0" xfId="0" applyFont="1" applyFill="1" applyBorder="1" applyProtection="1"/>
    <xf numFmtId="0" fontId="0" fillId="0" borderId="0" xfId="0" applyFill="1" applyBorder="1" applyProtection="1"/>
    <xf numFmtId="168" fontId="0" fillId="0" borderId="0" xfId="0" applyNumberFormat="1" applyFill="1" applyAlignment="1" applyProtection="1">
      <alignment horizontal="left"/>
    </xf>
    <xf numFmtId="43" fontId="2" fillId="0" borderId="0" xfId="3" applyFont="1"/>
    <xf numFmtId="168" fontId="0" fillId="0" borderId="0" xfId="0" applyNumberFormat="1" applyFill="1" applyProtection="1"/>
    <xf numFmtId="0" fontId="18" fillId="0" borderId="0" xfId="8" applyFont="1"/>
    <xf numFmtId="0" fontId="4" fillId="0" borderId="0" xfId="8"/>
    <xf numFmtId="0" fontId="7" fillId="0" borderId="0" xfId="9" applyFont="1"/>
    <xf numFmtId="43" fontId="1" fillId="0" borderId="0" xfId="9" applyNumberFormat="1"/>
    <xf numFmtId="0" fontId="1" fillId="0" borderId="0" xfId="9"/>
    <xf numFmtId="0" fontId="19" fillId="0" borderId="0" xfId="9" applyFont="1"/>
    <xf numFmtId="9" fontId="0" fillId="0" borderId="0" xfId="10" applyFont="1"/>
    <xf numFmtId="0" fontId="0" fillId="0" borderId="0" xfId="6" applyNumberFormat="1" applyFont="1"/>
    <xf numFmtId="164" fontId="0" fillId="0" borderId="0" xfId="0" applyNumberFormat="1"/>
    <xf numFmtId="0" fontId="7" fillId="0" borderId="13" xfId="0" applyFont="1" applyFill="1" applyBorder="1" applyProtection="1"/>
    <xf numFmtId="43" fontId="0" fillId="0" borderId="0" xfId="0" applyNumberFormat="1"/>
    <xf numFmtId="0" fontId="17" fillId="2" borderId="1" xfId="0" applyFont="1" applyFill="1" applyBorder="1" applyAlignment="1">
      <alignment horizontal="center"/>
    </xf>
    <xf numFmtId="3" fontId="0" fillId="0" borderId="0" xfId="0" applyNumberFormat="1"/>
    <xf numFmtId="0" fontId="20" fillId="6" borderId="0" xfId="0" applyFont="1" applyFill="1" applyBorder="1"/>
    <xf numFmtId="0" fontId="21" fillId="0" borderId="0" xfId="0" applyFont="1" applyFill="1" applyBorder="1"/>
    <xf numFmtId="0" fontId="7" fillId="0" borderId="0" xfId="0" applyFont="1" applyFill="1" applyBorder="1"/>
  </cellXfs>
  <cellStyles count="11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3" xfId="2" xr:uid="{00000000-0005-0000-0000-000004000000}"/>
    <cellStyle name="Normal 4" xfId="7" xr:uid="{00000000-0005-0000-0000-000005000000}"/>
    <cellStyle name="Normal 5" xfId="9" xr:uid="{00000000-0005-0000-0000-000006000000}"/>
    <cellStyle name="Porcentagem" xfId="4" builtinId="5"/>
    <cellStyle name="Porcentagem 2" xfId="10" xr:uid="{00000000-0005-0000-0000-000008000000}"/>
    <cellStyle name="Vírgula" xfId="3" builtinId="3"/>
    <cellStyle name="Vírgula 2" xfId="6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15.453646180555" createdVersion="5" refreshedVersion="6" minRefreshableVersion="3" recordCount="10393" xr:uid="{00000000-000A-0000-FFFF-FFFF01000000}">
  <cacheSource type="worksheet">
    <worksheetSource ref="A1:K10394" sheet="base_BNDES"/>
  </cacheSource>
  <cacheFields count="11">
    <cacheField name="UF" numFmtId="0">
      <sharedItems/>
    </cacheField>
    <cacheField name="Região" numFmtId="49">
      <sharedItems/>
    </cacheField>
    <cacheField name="Setor Atividade - código" numFmtId="49">
      <sharedItems count="73">
        <s v="R9300000"/>
        <s v="R9102300"/>
        <s v="C1811302"/>
        <s v="G4761000"/>
        <s v="J5800000"/>
        <s v="J5829800"/>
        <s v="J5910000"/>
        <s v="J5920100"/>
        <s v="R9001900"/>
        <s v="R9001905"/>
        <s v="R9100000"/>
        <s v="J5810000"/>
        <s v="J5813100"/>
        <s v="J5811500"/>
        <s v="J5821200"/>
        <s v="J5911100"/>
        <s v="J6010100"/>
        <s v="J5812301"/>
        <s v="J5822101"/>
        <s v="J5823900"/>
        <s v="R9001906"/>
        <s v="R9003500"/>
        <s v="R9000000"/>
        <s v="R9101500"/>
        <s v="S9412099"/>
        <s v="G4761001"/>
        <s v="G4647802"/>
        <s v="J5911101"/>
        <s v="J5914600"/>
        <s v="Q8690900"/>
        <s v="R9001999"/>
        <s v="J5911199"/>
        <s v="J6021700"/>
        <s v="G4761002"/>
        <s v="J5912099"/>
        <s v="J5913800"/>
        <s v="R9001902"/>
        <s v="G4762800"/>
        <s v="C1811301"/>
        <s v="C3220500"/>
        <s v="G4756300"/>
        <s v="J6022501"/>
        <s v="J5911102"/>
        <s v="J5819100"/>
        <s v="S9493600"/>
        <s v="O8411600"/>
        <s v="R9002701"/>
        <s v="J5912002"/>
        <s v="R9102302"/>
        <s v="R9102301"/>
        <s v="G4649407"/>
        <s v="S9430800"/>
        <s v="S9499500"/>
        <s v="P8592903"/>
        <s v="J6022502"/>
        <s v="P8592999"/>
        <s v="R9001903"/>
        <s v="S9491000"/>
        <s v="R9001904"/>
        <s v="P8592901"/>
        <s v="P8592902"/>
        <s v="R9001901"/>
        <s v="J6020000"/>
        <s v="R9002702"/>
        <s v="C3240001"/>
        <s v="R9002700"/>
        <s v="P8532500"/>
        <s v="J5912000"/>
        <s v="P8592900"/>
        <s v="S9411100"/>
        <s v="J6209100"/>
        <s v="N8211300"/>
        <s v="J6202300"/>
      </sharedItems>
    </cacheField>
    <cacheField name="Setor de Atividade - nome" numFmtId="49">
      <sharedItems count="73">
        <s v="ATIVIDADES ESPORTIVAS E DE RECREACAO E LAZER                     "/>
        <s v="ATV MUSEUS EXPLOR REST ART CONSERV LUGAR PRED HIST ATRCAO SIMIL  "/>
        <s v="IMPRESSAO DE LIVROS, REVISTAS E OUTRAS PUBLICACOES PERIODICAS    "/>
        <s v="COMERCIO VAREJISTA DE LIVROS, JORNAIS, REVISTAS E PAPELARIA      "/>
        <s v="EDICAO E EDICAO INTEGRADA A IMPRESSAO                            "/>
        <s v="EDICAO INTEGRADA IMPRESSAO CADASTRO LISTA OUTRO PRODUTO GRAFICO  "/>
        <s v="ATIV CINEMATOGRAFICAS, PRODUCAO DE VIDEOS E DE PROGRAMAS DE TELEV"/>
        <s v="ATIVIDADES DE GRAVACAO DE SOM E DE EDICAO DE MUSICA              "/>
        <s v="ARTES CENICAS, ESPETACULOS E ATIVIDADES COMPLEMENTARES           "/>
        <s v="PRODUCAO DE ESPETACULOS DE RODEIOS, VAQUEJADAS E SIMILARES       "/>
        <s v="ATIVIDADES LIGADAS AO PATRIMONIO CULTURAL E AMBIENTAL            "/>
        <s v="EDICAO DE LIVRO, JORNAL E REVISTA                                "/>
        <s v="EDICAO DE REVISTAS                                               "/>
        <s v="EDICAO DE LIVROS                                                 "/>
        <s v="EDICAO INTEGRADA A IMPRESSAO DE LIVROS                           "/>
        <s v="ATIV PROD CINEMATOGRAFICA DE VIDEOS E DE PROGRAMAS DE TELEVISAO  "/>
        <s v="ATIVIDADES DE RADIO                                              "/>
        <s v="EDICAO DE JORNAIS DIARIOS                                        "/>
        <s v="EDICAO INTEGRADA A IMPRESSAO DE JORNAIS DIARIOS                  "/>
        <s v="EDICAO INTEGRADA A IMPRESSAO DE REVISTAS                         "/>
        <s v="ATIVIDADES DE SONORIZACAO E DE ILUMINACAO                        "/>
        <s v="GESTAO ESPACO P/ARTE CENICA ESPETACULO OUTRA ATIVIDADE ARTISTICA "/>
        <s v="ATIVIDADES ARTISTICAS, CRIATIVAS E DE ESPETACULOS                "/>
        <s v="ATIVIDADES DE BIBLIOTECAS E ARQUIVOS                             "/>
        <s v="OUTRAS ATIVIDADES ASSOCIATIVAS PROFISSIONAIS                     "/>
        <s v="COMERCIO VAREJISTA DE LIVROS                                     "/>
        <s v="COMERCIO ATACADISTA DE LIVROS, JORNAIS E OUTRAS PUBLICACOES      "/>
        <s v="ESTUDIOS CINEMATOGRAFICOS                                        "/>
        <s v="ATIVIDADES DE EXIBICAO CINEMATOGRAFICA                           "/>
        <s v="ATIVI ATENCAO A SAUDE HUMANA NAO ESPECIFICADAS ANTERIORMENTE     "/>
        <s v="ARTE CENICA ESPETAC ATIVI COMPLEMENTARES NAO ESPECI ANTERIOR     "/>
        <s v="ATIV PD CINEMATOGRAFICA VIDEO PROG TELEVISAO NAO ESPECI ANTERIOR "/>
        <s v="ATIVIDADES DE TELEVISAO ABERTA                                   "/>
        <s v="COMERCIO VAREJISTA DE JORNAIS E REVISTAS                         "/>
        <s v="ATIV POS-PROD CINEMATOG VIDEO PROG TELEVISAO NAO ESPECI ANTERIOR "/>
        <s v="DISTRIBUICAO CINEMATOGRAFICA DE VIDEO E DE PROGRAMA DE TELEVISAO "/>
        <s v="PRODUCAO MUSICAL                                                 "/>
        <s v="COMERCIO VAREJISTA DE DISCOS, CDS, DVDS E FITAS                  "/>
        <s v="IMPRESSAO DE JORNAIS                                             "/>
        <s v="FABRICACAO DE INSTRUMENTOS MUSICAIS, PECAS E ACESSORIOS          "/>
        <s v="COM VAREJISTA ESPECIALIZADO DE INSTRUMENTOS MUSICAIS E ACESSORIO "/>
        <s v="PROGRAMADORAS                                                    "/>
        <s v="PRODUCAO DE FILMES PARA PUBLICIDADE                              "/>
        <s v="EDICAO DE CADASTROS, LISTAS E OUTROS PRODUTOS GRAFICOS           "/>
        <s v="ATIVIDADES DE ORGANIZACOES ASSOCIATIVAS LIGADAS A CULTURA E ARTE "/>
        <s v="ADMINISTRACAO PUBLICA EM GERAL                                   "/>
        <s v="ATIVI ARTISTA PLASTICO, JORNALISTAS INDEPENDENTES E ESCRITORES   "/>
        <s v="SERVICOS DE MIXAGEM SONORA EM PRODUCAO AUDIOVISUAL               "/>
        <s v="RESTAURACAO E CONSERVACAO DE LUGARES E PREDIOS HISTORICOS        "/>
        <s v="ATIVI MUSEUS E EXPLORACAO LUGAR PRED HISTORICO ATRACAO SIMILAR   "/>
        <s v="COMERCIO ATACADISTA DE FILMES, CDS, DVDS, FITAS E DISCOS         "/>
        <s v="ATIVIDADES DE ASSOCIACOES DE DEFESA DE DIREITOS SOCIAIS          "/>
        <s v="ATIVIDADES ASSOCIATIVAS NAO ESPECIFICADAS ANTERIORMENTE          "/>
        <s v="ENSINO DE MUSICA                                                 "/>
        <s v="ATIV RELACIONADA A TELEVISAO POR ASSINATURA EXCETO PROGRAMADORAS "/>
        <s v="ENSINO DE ARTE E CULTURA NAO ESPECIFICADO ANTERIORMENTE          "/>
        <s v="PRODUCAO DE ESPETACULOS DE DANCA                                 "/>
        <s v="ATIVIDADES DE ORGANIZACOES RELIGIOSAS OU FILOSOFICAS             "/>
        <s v="PRODUCAO DE ESPETACULOS CIRCENSES, DE MARIONETES E SIMILARES     "/>
        <s v="ENSINO DE DANCA                                                  "/>
        <s v="ENSINO DE ARTES CENICAS, EXCETO DANCA                            "/>
        <s v="PRODUCAO TEATRAL                                                 "/>
        <s v="ATIVIDADES DE TELEVISAO                                          "/>
        <s v="RESTAURACAO DE OBRAS DE ARTE                                     "/>
        <s v="FABRICACAO DE JOGOS ELETRONICOS                                  "/>
        <s v="CRIACAO ARTISTICA                                                "/>
        <s v="EDUCACAO SUPERIOR - GRADUACAO E POS-GRADUACAO                    "/>
        <s v="ATIVIDADE DE  POS-PRODUCAO CINEMATOGRAFICA VIDEO PROG TELEVISAO  "/>
        <s v="ENSINO DE ARTE E CULTURA                                         "/>
        <s v="ATIVIDADES DE ORGANIZACOES ASSOCIATIVAS PATRONAIS E EMPRESARIAIS "/>
        <s v="SUPORTE TECNICO MANUTENCAO E OUTRO SERVICO TECNOLOGIA DA INFORMA "/>
        <s v="SERVICOS COMBINADOS DE ESCRITORIO E APOIO ADMINISTRATIVO         "/>
        <s v="DESENVOLVIMENTO LICENCIAMENTO PROG DE COMPUTADOR CUSTOMIZAVEIS   "/>
      </sharedItems>
    </cacheField>
    <cacheField name="SCC" numFmtId="0">
      <sharedItems/>
    </cacheField>
    <cacheField name="FUNDO CULTURAL OU OUTROS?" numFmtId="0">
      <sharedItems/>
    </cacheField>
    <cacheField name="Modalidade Operacional" numFmtId="49">
      <sharedItems/>
    </cacheField>
    <cacheField name="Ano" numFmtId="168">
      <sharedItems containsSemiMixedTypes="0" containsString="0" containsNumber="1" containsInteger="1" minValue="2007" maxValue="2017"/>
    </cacheField>
    <cacheField name="IPCA" numFmtId="0">
      <sharedItems containsSemiMixedTypes="0" containsString="0" containsNumber="1" minValue="1" maxValue="1.7998330660926485"/>
    </cacheField>
    <cacheField name="Liberacoes NOMINAL" numFmtId="164">
      <sharedItems containsSemiMixedTypes="0" containsString="0" containsNumber="1" minValue="80" maxValue="131442964.83"/>
    </cacheField>
    <cacheField name="Liberações" numFmtId="167">
      <sharedItems containsSemiMixedTypes="0" containsString="0" containsNumber="1" minValue="109.18006029213372" maxValue="159176444.229136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9.640232060185" createdVersion="6" refreshedVersion="6" minRefreshableVersion="3" recordCount="11030" xr:uid="{4CFF6506-3077-43F6-BFFC-B2FA0F0B6B70}">
  <cacheSource type="worksheet">
    <worksheetSource ref="A1:K11031" sheet="base_BNDES"/>
  </cacheSource>
  <cacheFields count="11">
    <cacheField name="UF" numFmtId="0">
      <sharedItems count="27">
        <s v="12 - Acre"/>
        <s v="27 - Alagoas"/>
        <s v="13 - Amazonas"/>
        <s v="16 - Amapá"/>
        <s v="29 - Bahia"/>
        <s v="23 - Ceará"/>
        <s v="53 - Distrito Federal"/>
        <s v="32 - Espírito Santo"/>
        <s v="52 - Goiás"/>
        <s v="21 - Maranhão"/>
        <s v="31 - Minas Gerais"/>
        <s v="50 - Mato Grosso do Sul"/>
        <s v="51 - Mato Grosso"/>
        <s v="15 - Pará"/>
        <s v="25 - Paraíba"/>
        <s v="26 - Pernambuco"/>
        <s v="22 - Piauí"/>
        <s v="41 - Paraná"/>
        <s v="33 - Rio de Janeiro"/>
        <s v="24 - Rio Grande do Norte"/>
        <s v="11 - Rondônia"/>
        <s v="43 - Rio Grande do Sul"/>
        <s v="42 - Santa Catarina"/>
        <s v="28 - Sergipe"/>
        <s v="35 - São Paulo"/>
        <s v="17 - Tocantins"/>
        <s v="14 - Roraima"/>
      </sharedItems>
    </cacheField>
    <cacheField name="Região" numFmtId="0">
      <sharedItems/>
    </cacheField>
    <cacheField name="Setor Atividade - código" numFmtId="0">
      <sharedItems/>
    </cacheField>
    <cacheField name="Setor de Atividade - nome" numFmtId="0">
      <sharedItems/>
    </cacheField>
    <cacheField name="SCC" numFmtId="0">
      <sharedItems count="8">
        <s v="NA"/>
        <s v="Patrimônio"/>
        <s v="Editorial"/>
        <s v="Música"/>
        <s v="Artes Cênicas e Espetáculos"/>
        <s v="Audiovisual"/>
        <s v="Educação e Criação em Artes"/>
        <s v="Entretenimento"/>
      </sharedItems>
    </cacheField>
    <cacheField name="FUNDO CULTURAL OU OUTROS?" numFmtId="0">
      <sharedItems count="2">
        <s v="Fundo Cultural"/>
        <s v="Outros"/>
      </sharedItems>
    </cacheField>
    <cacheField name="Modalidade Operacional" numFmtId="0">
      <sharedItems count="2">
        <s v="Direta"/>
        <s v="Indireta"/>
      </sharedItems>
    </cacheField>
    <cacheField name="Ano" numFmtId="0">
      <sharedItems containsSemiMixedTypes="0" containsString="0" containsNumber="1" containsInteger="1" minValue="2007" maxValue="2018" count="12"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IPCA" numFmtId="0">
      <sharedItems containsMixedTypes="1" containsNumber="1" minValue="1" maxValue="1.7998330660926485"/>
    </cacheField>
    <cacheField name="Liberacoes NOMINAL" numFmtId="0">
      <sharedItems containsSemiMixedTypes="0" containsString="0" containsNumber="1" containsInteger="1" minValue="55" maxValue="131442965"/>
    </cacheField>
    <cacheField name="Liberações" numFmtId="167">
      <sharedItems containsMixedTypes="1" containsNumber="1" minValue="55" maxValue="159176444.435005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3">
  <r>
    <s v="12 - Acre"/>
    <s v="NORTE               "/>
    <x v="0"/>
    <x v="0"/>
    <e v="#N/A"/>
    <s v="FUNDO CULTURAL"/>
    <s v="Direta"/>
    <n v="2007"/>
    <n v="1.7998330660926485"/>
    <n v="138324"/>
    <n v="248960.1090341995"/>
  </r>
  <r>
    <s v="27 - Alagoas"/>
    <s v="NORDESTE            "/>
    <x v="1"/>
    <x v="1"/>
    <s v="Patrimônio"/>
    <s v="FUNDO CULTURAL"/>
    <s v="Direta"/>
    <n v="2007"/>
    <n v="1.7998330660926485"/>
    <n v="1530560.3"/>
    <n v="2754753.0375886839"/>
  </r>
  <r>
    <s v="13 - Amazonas"/>
    <s v="NORTE               "/>
    <x v="2"/>
    <x v="2"/>
    <e v="#N/A"/>
    <s v="OUTROS"/>
    <s v="Indireta"/>
    <n v="2007"/>
    <n v="1.7998330660926485"/>
    <n v="5862.65"/>
    <n v="10551.791324928065"/>
  </r>
  <r>
    <s v="13 - Amazonas"/>
    <s v="NORTE               "/>
    <x v="3"/>
    <x v="3"/>
    <s v="Editorial"/>
    <s v="OUTROS"/>
    <s v="Indireta"/>
    <n v="2007"/>
    <n v="1.7998330660926485"/>
    <n v="13269"/>
    <n v="23881.984953983352"/>
  </r>
  <r>
    <s v="13 - Amazonas"/>
    <s v="NORTE               "/>
    <x v="3"/>
    <x v="3"/>
    <s v="Editorial"/>
    <s v="OUTROS"/>
    <s v="Direta"/>
    <n v="2007"/>
    <n v="1.7998330660926485"/>
    <n v="890339.92"/>
    <n v="1602463.2280782834"/>
  </r>
  <r>
    <s v="13 - Amazonas"/>
    <s v="NORTE               "/>
    <x v="4"/>
    <x v="4"/>
    <e v="#N/A"/>
    <s v="OUTROS"/>
    <s v="Indireta"/>
    <n v="2007"/>
    <n v="1.7998330660926485"/>
    <n v="711000"/>
    <n v="1279681.3099918731"/>
  </r>
  <r>
    <s v="13 - Amazonas"/>
    <s v="NORTE               "/>
    <x v="5"/>
    <x v="5"/>
    <e v="#N/A"/>
    <s v="OUTROS"/>
    <s v="Indireta"/>
    <n v="2007"/>
    <n v="1.7998330660926485"/>
    <n v="500000"/>
    <n v="899916.53304632427"/>
  </r>
  <r>
    <s v="13 - Amazonas"/>
    <s v="NORTE               "/>
    <x v="5"/>
    <x v="5"/>
    <e v="#N/A"/>
    <s v="OUTROS"/>
    <s v="Indireta"/>
    <n v="2007"/>
    <n v="1.7998330660926485"/>
    <n v="140000"/>
    <n v="251976.6292529708"/>
  </r>
  <r>
    <s v="16 - Amapá"/>
    <s v="NORTE               "/>
    <x v="3"/>
    <x v="3"/>
    <s v="Editorial"/>
    <s v="OUTROS"/>
    <s v="Indireta"/>
    <n v="2007"/>
    <n v="1.7998330660926485"/>
    <n v="4405.1400000000003"/>
    <n v="7928.5166327673705"/>
  </r>
  <r>
    <s v="16 - Amapá"/>
    <s v="NORTE               "/>
    <x v="5"/>
    <x v="5"/>
    <e v="#N/A"/>
    <s v="OUTROS"/>
    <s v="Indireta"/>
    <n v="2007"/>
    <n v="1.7998330660926485"/>
    <n v="12240.18"/>
    <n v="22030.280698925915"/>
  </r>
  <r>
    <s v="29 - Bahia"/>
    <s v="NORDESTE            "/>
    <x v="3"/>
    <x v="3"/>
    <s v="Editorial"/>
    <s v="OUTROS"/>
    <s v="Indireta"/>
    <n v="2007"/>
    <n v="1.7998330660926485"/>
    <n v="46714.5"/>
    <n v="84078.30176598503"/>
  </r>
  <r>
    <s v="29 - Bahia"/>
    <s v="NORDESTE            "/>
    <x v="3"/>
    <x v="3"/>
    <s v="Editorial"/>
    <s v="OUTROS"/>
    <s v="Direta"/>
    <n v="2007"/>
    <n v="1.7998330660926485"/>
    <n v="9631142.6300000008"/>
    <n v="17334448.969728515"/>
  </r>
  <r>
    <s v="29 - Bahia"/>
    <s v="NORDESTE            "/>
    <x v="3"/>
    <x v="3"/>
    <s v="Editorial"/>
    <s v="OUTROS"/>
    <s v="Indireta"/>
    <n v="2007"/>
    <n v="1.7998330660926485"/>
    <n v="3902.08"/>
    <n v="7023.0926105388016"/>
  </r>
  <r>
    <s v="29 - Bahia"/>
    <s v="NORDESTE            "/>
    <x v="6"/>
    <x v="6"/>
    <e v="#N/A"/>
    <s v="OUTROS"/>
    <s v="Indireta"/>
    <n v="2007"/>
    <n v="1.7998330660926485"/>
    <n v="4900.08"/>
    <n v="8819.3260104992642"/>
  </r>
  <r>
    <s v="29 - Bahia"/>
    <s v="NORDESTE            "/>
    <x v="7"/>
    <x v="7"/>
    <s v="Música"/>
    <s v="OUTROS"/>
    <s v="Indireta"/>
    <n v="2007"/>
    <n v="1.7998330660926485"/>
    <n v="14590.24"/>
    <n v="26259.996394227604"/>
  </r>
  <r>
    <s v="29 - Bahia"/>
    <s v="NORDESTE            "/>
    <x v="8"/>
    <x v="8"/>
    <s v="Artes Cênicas e Espetáculos"/>
    <s v="OUTROS"/>
    <s v="Indireta"/>
    <n v="2007"/>
    <n v="1.7998330660926485"/>
    <n v="44817.5"/>
    <n v="80664.018439607273"/>
  </r>
  <r>
    <s v="29 - Bahia"/>
    <s v="NORDESTE            "/>
    <x v="9"/>
    <x v="9"/>
    <s v="Artes Cênicas e Espetáculos"/>
    <s v="OUTROS"/>
    <s v="Indireta"/>
    <n v="2007"/>
    <n v="1.7998330660926485"/>
    <n v="8848.2900000000009"/>
    <n v="15925.444920376922"/>
  </r>
  <r>
    <s v="29 - Bahia"/>
    <s v="NORDESTE            "/>
    <x v="10"/>
    <x v="10"/>
    <e v="#N/A"/>
    <s v="FUNDO CULTURAL"/>
    <s v="Direta"/>
    <n v="2007"/>
    <n v="1.7998330660926485"/>
    <n v="204450"/>
    <n v="367975.87036264199"/>
  </r>
  <r>
    <s v="29 - Bahia"/>
    <s v="NORDESTE            "/>
    <x v="1"/>
    <x v="1"/>
    <s v="Patrimônio"/>
    <s v="FUNDO CULTURAL"/>
    <s v="Direta"/>
    <n v="2007"/>
    <n v="1.7998330660926485"/>
    <n v="69450.86"/>
    <n v="124999.95429657128"/>
  </r>
  <r>
    <s v="23 - Ceará"/>
    <s v="NORDESTE            "/>
    <x v="3"/>
    <x v="3"/>
    <s v="Editorial"/>
    <s v="OUTROS"/>
    <s v="Indireta"/>
    <n v="2007"/>
    <n v="1.7998330660926485"/>
    <n v="17746.259999999998"/>
    <n v="31940.305547477321"/>
  </r>
  <r>
    <s v="23 - Ceará"/>
    <s v="NORDESTE            "/>
    <x v="5"/>
    <x v="5"/>
    <e v="#N/A"/>
    <s v="OUTROS"/>
    <s v="Indireta"/>
    <n v="2007"/>
    <n v="1.7998330660926485"/>
    <n v="29064.11"/>
    <n v="52310.546214554008"/>
  </r>
  <r>
    <s v="23 - Ceará"/>
    <s v="NORDESTE            "/>
    <x v="5"/>
    <x v="5"/>
    <e v="#N/A"/>
    <s v="OUTROS"/>
    <s v="Indireta"/>
    <n v="2007"/>
    <n v="1.7998330660926485"/>
    <n v="103617.76"/>
    <n v="186494.67068245218"/>
  </r>
  <r>
    <s v="23 - Ceará"/>
    <s v="NORDESTE            "/>
    <x v="5"/>
    <x v="5"/>
    <e v="#N/A"/>
    <s v="OUTROS"/>
    <s v="Indireta"/>
    <n v="2007"/>
    <n v="1.7998330660926485"/>
    <n v="4924.1099999999997"/>
    <n v="8862.5759990774714"/>
  </r>
  <r>
    <s v="23 - Ceará"/>
    <s v="NORDESTE            "/>
    <x v="7"/>
    <x v="7"/>
    <s v="Música"/>
    <s v="OUTROS"/>
    <s v="Indireta"/>
    <n v="2007"/>
    <n v="1.7998330660926485"/>
    <n v="434600"/>
    <n v="782207.45052386506"/>
  </r>
  <r>
    <s v="23 - Ceará"/>
    <s v="NORDESTE            "/>
    <x v="8"/>
    <x v="8"/>
    <s v="Artes Cênicas e Espetáculos"/>
    <s v="FUNDO CULTURAL"/>
    <s v="Direta"/>
    <n v="2007"/>
    <n v="1.7998330660926485"/>
    <n v="100000"/>
    <n v="179983.30660926484"/>
  </r>
  <r>
    <s v="23 - Ceará"/>
    <s v="NORDESTE            "/>
    <x v="10"/>
    <x v="10"/>
    <e v="#N/A"/>
    <s v="FUNDO CULTURAL"/>
    <s v="Direta"/>
    <n v="2007"/>
    <n v="1.7998330660926485"/>
    <n v="97521.86"/>
    <n v="175523.06829485801"/>
  </r>
  <r>
    <s v="53 - Distrito Federal"/>
    <s v="CENTRO OESTE        "/>
    <x v="3"/>
    <x v="3"/>
    <s v="Editorial"/>
    <s v="OUTROS"/>
    <s v="Indireta"/>
    <n v="2007"/>
    <n v="1.7998330660926485"/>
    <n v="22805.94"/>
    <n v="41046.884915324976"/>
  </r>
  <r>
    <s v="53 - Distrito Federal"/>
    <s v="CENTRO OESTE        "/>
    <x v="11"/>
    <x v="11"/>
    <s v="Editorial"/>
    <s v="OUTROS"/>
    <s v="Indireta"/>
    <n v="2007"/>
    <n v="1.7998330660926485"/>
    <n v="8068.57"/>
    <n v="14522.079082083161"/>
  </r>
  <r>
    <s v="53 - Distrito Federal"/>
    <s v="CENTRO OESTE        "/>
    <x v="12"/>
    <x v="12"/>
    <s v="Editorial"/>
    <s v="OUTROS"/>
    <s v="Indireta"/>
    <n v="2007"/>
    <n v="1.7998330660926485"/>
    <n v="2675.13"/>
    <n v="4814.7874300964268"/>
  </r>
  <r>
    <s v="53 - Distrito Federal"/>
    <s v="CENTRO OESTE        "/>
    <x v="5"/>
    <x v="5"/>
    <e v="#N/A"/>
    <s v="OUTROS"/>
    <s v="Indireta"/>
    <n v="2007"/>
    <n v="1.7998330660926485"/>
    <n v="217653"/>
    <n v="391739.06633426325"/>
  </r>
  <r>
    <s v="53 - Distrito Federal"/>
    <s v="CENTRO OESTE        "/>
    <x v="7"/>
    <x v="7"/>
    <s v="Música"/>
    <s v="OUTROS"/>
    <s v="Indireta"/>
    <n v="2007"/>
    <n v="1.7998330660926485"/>
    <n v="10290.43"/>
    <n v="18521.056178311774"/>
  </r>
  <r>
    <s v="53 - Distrito Federal"/>
    <s v="CENTRO OESTE        "/>
    <x v="8"/>
    <x v="8"/>
    <s v="Artes Cênicas e Espetáculos"/>
    <s v="OUTROS"/>
    <s v="Indireta"/>
    <n v="2007"/>
    <n v="1.7998330660926485"/>
    <n v="19339.259999999998"/>
    <n v="34807.439621762911"/>
  </r>
  <r>
    <s v="32 - Espírito Santo"/>
    <s v="SUDESTE             "/>
    <x v="3"/>
    <x v="3"/>
    <s v="Editorial"/>
    <s v="OUTROS"/>
    <s v="Indireta"/>
    <n v="2007"/>
    <n v="1.7998330660926485"/>
    <n v="7634.07"/>
    <n v="13740.051614865904"/>
  </r>
  <r>
    <s v="32 - Espírito Santo"/>
    <s v="SUDESTE             "/>
    <x v="3"/>
    <x v="3"/>
    <s v="Editorial"/>
    <s v="OUTROS"/>
    <s v="Indireta"/>
    <n v="2007"/>
    <n v="1.7998330660926485"/>
    <n v="14922.14"/>
    <n v="26857.360988863751"/>
  </r>
  <r>
    <s v="32 - Espírito Santo"/>
    <s v="SUDESTE             "/>
    <x v="3"/>
    <x v="3"/>
    <s v="Editorial"/>
    <s v="OUTROS"/>
    <s v="Indireta"/>
    <n v="2007"/>
    <n v="1.7998330660926485"/>
    <n v="25500"/>
    <n v="45895.743185362538"/>
  </r>
  <r>
    <s v="32 - Espírito Santo"/>
    <s v="SUDESTE             "/>
    <x v="13"/>
    <x v="13"/>
    <s v="Editorial"/>
    <s v="OUTROS"/>
    <s v="Indireta"/>
    <n v="2007"/>
    <n v="1.7998330660926485"/>
    <n v="54798.400000000001"/>
    <n v="98627.972288971388"/>
  </r>
  <r>
    <s v="32 - Espírito Santo"/>
    <s v="SUDESTE             "/>
    <x v="14"/>
    <x v="14"/>
    <s v="Editorial"/>
    <s v="OUTROS"/>
    <s v="Indireta"/>
    <n v="2007"/>
    <n v="1.7998330660926485"/>
    <n v="8087.79"/>
    <n v="14556.671873613461"/>
  </r>
  <r>
    <s v="32 - Espírito Santo"/>
    <s v="SUDESTE             "/>
    <x v="5"/>
    <x v="5"/>
    <e v="#N/A"/>
    <s v="OUTROS"/>
    <s v="Indireta"/>
    <n v="2007"/>
    <n v="1.7998330660926485"/>
    <n v="58084.2"/>
    <n v="104541.8637775386"/>
  </r>
  <r>
    <s v="32 - Espírito Santo"/>
    <s v="SUDESTE             "/>
    <x v="5"/>
    <x v="5"/>
    <e v="#N/A"/>
    <s v="OUTROS"/>
    <s v="Indireta"/>
    <n v="2007"/>
    <n v="1.7998330660926485"/>
    <n v="542670"/>
    <n v="976715.40997649753"/>
  </r>
  <r>
    <s v="32 - Espírito Santo"/>
    <s v="SUDESTE             "/>
    <x v="15"/>
    <x v="15"/>
    <s v="Audiovisual"/>
    <s v="OUTROS"/>
    <s v="Indireta"/>
    <n v="2007"/>
    <n v="1.7998330660926485"/>
    <n v="10000"/>
    <n v="17998.330660926484"/>
  </r>
  <r>
    <s v="32 - Espírito Santo"/>
    <s v="SUDESTE             "/>
    <x v="7"/>
    <x v="7"/>
    <s v="Música"/>
    <s v="OUTROS"/>
    <s v="Indireta"/>
    <n v="2007"/>
    <n v="1.7998330660926485"/>
    <n v="166340.35999999999"/>
    <n v="299384.8801537549"/>
  </r>
  <r>
    <s v="32 - Espírito Santo"/>
    <s v="SUDESTE             "/>
    <x v="7"/>
    <x v="7"/>
    <s v="Música"/>
    <s v="OUTROS"/>
    <s v="Indireta"/>
    <n v="2007"/>
    <n v="1.7998330660926485"/>
    <n v="10000"/>
    <n v="17998.330660926484"/>
  </r>
  <r>
    <s v="32 - Espírito Santo"/>
    <s v="SUDESTE             "/>
    <x v="16"/>
    <x v="16"/>
    <s v="Audiovisual"/>
    <s v="OUTROS"/>
    <s v="Indireta"/>
    <n v="2007"/>
    <n v="1.7998330660926485"/>
    <n v="9308.58"/>
    <n v="16753.890082368707"/>
  </r>
  <r>
    <s v="32 - Espírito Santo"/>
    <s v="SUDESTE             "/>
    <x v="9"/>
    <x v="9"/>
    <s v="Artes Cênicas e Espetáculos"/>
    <s v="OUTROS"/>
    <s v="Indireta"/>
    <n v="2007"/>
    <n v="1.7998330660926485"/>
    <n v="10000"/>
    <n v="17998.330660926484"/>
  </r>
  <r>
    <s v="52 - Goiás"/>
    <s v="CENTRO OESTE        "/>
    <x v="3"/>
    <x v="3"/>
    <s v="Editorial"/>
    <s v="OUTROS"/>
    <s v="Indireta"/>
    <n v="2007"/>
    <n v="1.7998330660926485"/>
    <n v="22952.91"/>
    <n v="41311.406381048611"/>
  </r>
  <r>
    <s v="52 - Goiás"/>
    <s v="CENTRO OESTE        "/>
    <x v="3"/>
    <x v="3"/>
    <s v="Editorial"/>
    <s v="OUTROS"/>
    <s v="Indireta"/>
    <n v="2007"/>
    <n v="1.7998330660926485"/>
    <n v="9000"/>
    <n v="16198.497594833836"/>
  </r>
  <r>
    <s v="52 - Goiás"/>
    <s v="CENTRO OESTE        "/>
    <x v="3"/>
    <x v="3"/>
    <s v="Editorial"/>
    <s v="OUTROS"/>
    <s v="Indireta"/>
    <n v="2007"/>
    <n v="1.7998330660926485"/>
    <n v="2832.55"/>
    <n v="5098.1171513607314"/>
  </r>
  <r>
    <s v="52 - Goiás"/>
    <s v="CENTRO OESTE        "/>
    <x v="17"/>
    <x v="17"/>
    <s v="Editorial"/>
    <s v="OUTROS"/>
    <s v="Indireta"/>
    <n v="2007"/>
    <n v="1.7998330660926485"/>
    <n v="21796.73"/>
    <n v="39230.475386693615"/>
  </r>
  <r>
    <s v="52 - Goiás"/>
    <s v="CENTRO OESTE        "/>
    <x v="17"/>
    <x v="17"/>
    <s v="Editorial"/>
    <s v="OUTROS"/>
    <s v="Indireta"/>
    <n v="2007"/>
    <n v="1.7998330660926485"/>
    <n v="675000"/>
    <n v="1214887.3196125377"/>
  </r>
  <r>
    <s v="52 - Goiás"/>
    <s v="CENTRO OESTE        "/>
    <x v="5"/>
    <x v="5"/>
    <e v="#N/A"/>
    <s v="OUTROS"/>
    <s v="Indireta"/>
    <n v="2007"/>
    <n v="1.7998330660926485"/>
    <n v="18322.5"/>
    <n v="32977.441353482551"/>
  </r>
  <r>
    <s v="52 - Goiás"/>
    <s v="CENTRO OESTE        "/>
    <x v="8"/>
    <x v="8"/>
    <s v="Artes Cênicas e Espetáculos"/>
    <s v="OUTROS"/>
    <s v="Indireta"/>
    <n v="2007"/>
    <n v="1.7998330660926485"/>
    <n v="194078.2"/>
    <n v="349308.36176774226"/>
  </r>
  <r>
    <s v="52 - Goiás"/>
    <s v="CENTRO OESTE        "/>
    <x v="9"/>
    <x v="9"/>
    <s v="Artes Cênicas e Espetáculos"/>
    <s v="OUTROS"/>
    <s v="Indireta"/>
    <n v="2007"/>
    <n v="1.7998330660926485"/>
    <n v="8027.05"/>
    <n v="14447.350013178995"/>
  </r>
  <r>
    <s v="21 - Maranhão"/>
    <s v="NORDESTE            "/>
    <x v="3"/>
    <x v="3"/>
    <s v="Editorial"/>
    <s v="OUTROS"/>
    <s v="Indireta"/>
    <n v="2007"/>
    <n v="1.7998330660926485"/>
    <n v="2289.46"/>
    <n v="4120.6458114964753"/>
  </r>
  <r>
    <s v="21 - Maranhão"/>
    <s v="NORDESTE            "/>
    <x v="5"/>
    <x v="5"/>
    <e v="#N/A"/>
    <s v="OUTROS"/>
    <s v="Indireta"/>
    <n v="2007"/>
    <n v="1.7998330660926485"/>
    <n v="51028"/>
    <n v="91841.881696575671"/>
  </r>
  <r>
    <s v="31 - Minas Gerais"/>
    <s v="SUDESTE             "/>
    <x v="3"/>
    <x v="3"/>
    <s v="Editorial"/>
    <s v="OUTROS"/>
    <s v="Indireta"/>
    <n v="2007"/>
    <n v="1.7998330660926485"/>
    <n v="46073.62"/>
    <n v="82924.824750587577"/>
  </r>
  <r>
    <s v="31 - Minas Gerais"/>
    <s v="SUDESTE             "/>
    <x v="3"/>
    <x v="3"/>
    <s v="Editorial"/>
    <s v="OUTROS"/>
    <s v="Indireta"/>
    <n v="2007"/>
    <n v="1.7998330660926485"/>
    <n v="10000"/>
    <n v="17998.330660926484"/>
  </r>
  <r>
    <s v="31 - Minas Gerais"/>
    <s v="SUDESTE             "/>
    <x v="3"/>
    <x v="3"/>
    <s v="Editorial"/>
    <s v="OUTROS"/>
    <s v="Indireta"/>
    <n v="2007"/>
    <n v="1.7998330660926485"/>
    <n v="128284"/>
    <n v="230889.78505062932"/>
  </r>
  <r>
    <s v="31 - Minas Gerais"/>
    <s v="SUDESTE             "/>
    <x v="3"/>
    <x v="3"/>
    <s v="Editorial"/>
    <s v="OUTROS"/>
    <s v="Indireta"/>
    <n v="2007"/>
    <n v="1.7998330660926485"/>
    <n v="652.46"/>
    <n v="1174.3190823028094"/>
  </r>
  <r>
    <s v="31 - Minas Gerais"/>
    <s v="SUDESTE             "/>
    <x v="3"/>
    <x v="3"/>
    <s v="Editorial"/>
    <s v="OUTROS"/>
    <s v="Indireta"/>
    <n v="2007"/>
    <n v="1.7998330660926485"/>
    <n v="45000"/>
    <n v="80992.487974169184"/>
  </r>
  <r>
    <s v="31 - Minas Gerais"/>
    <s v="SUDESTE             "/>
    <x v="3"/>
    <x v="3"/>
    <s v="Editorial"/>
    <s v="OUTROS"/>
    <s v="Indireta"/>
    <n v="2007"/>
    <n v="1.7998330660926485"/>
    <n v="148500"/>
    <n v="267275.2103147583"/>
  </r>
  <r>
    <s v="31 - Minas Gerais"/>
    <s v="SUDESTE             "/>
    <x v="3"/>
    <x v="3"/>
    <s v="Editorial"/>
    <s v="OUTROS"/>
    <s v="Indireta"/>
    <n v="2007"/>
    <n v="1.7998330660926485"/>
    <n v="20700"/>
    <n v="37256.544468117827"/>
  </r>
  <r>
    <s v="31 - Minas Gerais"/>
    <s v="SUDESTE             "/>
    <x v="11"/>
    <x v="11"/>
    <s v="Editorial"/>
    <s v="OUTROS"/>
    <s v="Indireta"/>
    <n v="2007"/>
    <n v="1.7998330660926485"/>
    <n v="4154.03"/>
    <n v="7476.5605515408442"/>
  </r>
  <r>
    <s v="31 - Minas Gerais"/>
    <s v="SUDESTE             "/>
    <x v="11"/>
    <x v="11"/>
    <s v="Editorial"/>
    <s v="OUTROS"/>
    <s v="Indireta"/>
    <n v="2007"/>
    <n v="1.7998330660926485"/>
    <n v="5800"/>
    <n v="10439.031783337361"/>
  </r>
  <r>
    <s v="31 - Minas Gerais"/>
    <s v="SUDESTE             "/>
    <x v="11"/>
    <x v="11"/>
    <s v="Editorial"/>
    <s v="OUTROS"/>
    <s v="Indireta"/>
    <n v="2007"/>
    <n v="1.7998330660926485"/>
    <n v="43500"/>
    <n v="78292.738375030211"/>
  </r>
  <r>
    <s v="31 - Minas Gerais"/>
    <s v="SUDESTE             "/>
    <x v="11"/>
    <x v="11"/>
    <s v="Editorial"/>
    <s v="OUTROS"/>
    <s v="Indireta"/>
    <n v="2007"/>
    <n v="1.7998330660926485"/>
    <n v="250000"/>
    <n v="449958.26652316214"/>
  </r>
  <r>
    <s v="31 - Minas Gerais"/>
    <s v="SUDESTE             "/>
    <x v="13"/>
    <x v="13"/>
    <s v="Editorial"/>
    <s v="OUTROS"/>
    <s v="Indireta"/>
    <n v="2007"/>
    <n v="1.7998330660926485"/>
    <n v="33961.760000000002"/>
    <n v="61125.49863070267"/>
  </r>
  <r>
    <s v="31 - Minas Gerais"/>
    <s v="SUDESTE             "/>
    <x v="17"/>
    <x v="17"/>
    <s v="Editorial"/>
    <s v="OUTROS"/>
    <s v="Indireta"/>
    <n v="2007"/>
    <n v="1.7998330660926485"/>
    <n v="3083.16"/>
    <n v="5549.1733160542099"/>
  </r>
  <r>
    <s v="31 - Minas Gerais"/>
    <s v="SUDESTE             "/>
    <x v="17"/>
    <x v="17"/>
    <s v="Editorial"/>
    <s v="OUTROS"/>
    <s v="Indireta"/>
    <n v="2007"/>
    <n v="1.7998330660926485"/>
    <n v="5000000"/>
    <n v="8999165.3304632418"/>
  </r>
  <r>
    <s v="31 - Minas Gerais"/>
    <s v="SUDESTE             "/>
    <x v="14"/>
    <x v="14"/>
    <s v="Editorial"/>
    <s v="OUTROS"/>
    <s v="Indireta"/>
    <n v="2007"/>
    <n v="1.7998330660926485"/>
    <n v="34170"/>
    <n v="61500.295868385801"/>
  </r>
  <r>
    <s v="31 - Minas Gerais"/>
    <s v="SUDESTE             "/>
    <x v="18"/>
    <x v="18"/>
    <s v="Editorial"/>
    <s v="OUTROS"/>
    <s v="Indireta"/>
    <n v="2007"/>
    <n v="1.7998330660926485"/>
    <n v="4061.88"/>
    <n v="7310.7059345004072"/>
  </r>
  <r>
    <s v="31 - Minas Gerais"/>
    <s v="SUDESTE             "/>
    <x v="19"/>
    <x v="19"/>
    <s v="Editorial"/>
    <s v="OUTROS"/>
    <s v="Indireta"/>
    <n v="2007"/>
    <n v="1.7998330660926485"/>
    <n v="10000"/>
    <n v="17998.330660926484"/>
  </r>
  <r>
    <s v="31 - Minas Gerais"/>
    <s v="SUDESTE             "/>
    <x v="5"/>
    <x v="5"/>
    <e v="#N/A"/>
    <s v="OUTROS"/>
    <s v="Indireta"/>
    <n v="2007"/>
    <n v="1.7998330660926485"/>
    <n v="439000"/>
    <n v="790126.71601467265"/>
  </r>
  <r>
    <s v="31 - Minas Gerais"/>
    <s v="SUDESTE             "/>
    <x v="5"/>
    <x v="5"/>
    <e v="#N/A"/>
    <s v="OUTROS"/>
    <s v="Indireta"/>
    <n v="2007"/>
    <n v="1.7998330660926485"/>
    <n v="35000"/>
    <n v="62994.1573132427"/>
  </r>
  <r>
    <s v="31 - Minas Gerais"/>
    <s v="SUDESTE             "/>
    <x v="5"/>
    <x v="5"/>
    <e v="#N/A"/>
    <s v="OUTROS"/>
    <s v="Indireta"/>
    <n v="2007"/>
    <n v="1.7998330660926485"/>
    <n v="29028.81"/>
    <n v="52247.012107320938"/>
  </r>
  <r>
    <s v="31 - Minas Gerais"/>
    <s v="SUDESTE             "/>
    <x v="15"/>
    <x v="15"/>
    <s v="Audiovisual"/>
    <s v="OUTROS"/>
    <s v="Indireta"/>
    <n v="2007"/>
    <n v="1.7998330660926485"/>
    <n v="10000"/>
    <n v="17998.330660926484"/>
  </r>
  <r>
    <s v="31 - Minas Gerais"/>
    <s v="SUDESTE             "/>
    <x v="7"/>
    <x v="7"/>
    <s v="Música"/>
    <s v="OUTROS"/>
    <s v="Indireta"/>
    <n v="2007"/>
    <n v="1.7998330660926485"/>
    <n v="2900"/>
    <n v="5219.5158916686805"/>
  </r>
  <r>
    <s v="31 - Minas Gerais"/>
    <s v="SUDESTE             "/>
    <x v="16"/>
    <x v="16"/>
    <s v="Audiovisual"/>
    <s v="OUTROS"/>
    <s v="Indireta"/>
    <n v="2007"/>
    <n v="1.7998330660926485"/>
    <n v="11815.34"/>
    <n v="21265.639619127112"/>
  </r>
  <r>
    <s v="31 - Minas Gerais"/>
    <s v="SUDESTE             "/>
    <x v="9"/>
    <x v="9"/>
    <s v="Artes Cênicas e Espetáculos"/>
    <s v="OUTROS"/>
    <s v="Indireta"/>
    <n v="2007"/>
    <n v="1.7998330660926485"/>
    <n v="16042.62"/>
    <n v="28874.037942759245"/>
  </r>
  <r>
    <s v="31 - Minas Gerais"/>
    <s v="SUDESTE             "/>
    <x v="10"/>
    <x v="10"/>
    <e v="#N/A"/>
    <s v="FUNDO CULTURAL"/>
    <s v="Direta"/>
    <n v="2007"/>
    <n v="1.7998330660926485"/>
    <n v="353697.91"/>
    <n v="636597.19382586156"/>
  </r>
  <r>
    <s v="31 - Minas Gerais"/>
    <s v="SUDESTE             "/>
    <x v="1"/>
    <x v="1"/>
    <s v="Patrimônio"/>
    <s v="FUNDO CULTURAL"/>
    <s v="Direta"/>
    <n v="2007"/>
    <n v="1.7998330660926485"/>
    <n v="988609"/>
    <n v="1779331.1676367871"/>
  </r>
  <r>
    <s v="50 - Mato Grosso do Sul"/>
    <s v="CENTRO OESTE        "/>
    <x v="3"/>
    <x v="3"/>
    <s v="Editorial"/>
    <s v="OUTROS"/>
    <s v="Indireta"/>
    <n v="2007"/>
    <n v="1.7998330660926485"/>
    <n v="16067.65"/>
    <n v="28919.087764403543"/>
  </r>
  <r>
    <s v="50 - Mato Grosso do Sul"/>
    <s v="CENTRO OESTE        "/>
    <x v="3"/>
    <x v="3"/>
    <s v="Editorial"/>
    <s v="OUTROS"/>
    <s v="Indireta"/>
    <n v="2007"/>
    <n v="1.7998330660926485"/>
    <n v="4369.67"/>
    <n v="7864.6765539130638"/>
  </r>
  <r>
    <s v="50 - Mato Grosso do Sul"/>
    <s v="CENTRO OESTE        "/>
    <x v="5"/>
    <x v="5"/>
    <e v="#N/A"/>
    <s v="OUTROS"/>
    <s v="Indireta"/>
    <n v="2007"/>
    <n v="1.7998330660926485"/>
    <n v="10000"/>
    <n v="17998.330660926484"/>
  </r>
  <r>
    <s v="50 - Mato Grosso do Sul"/>
    <s v="CENTRO OESTE        "/>
    <x v="7"/>
    <x v="7"/>
    <s v="Música"/>
    <s v="OUTROS"/>
    <s v="Indireta"/>
    <n v="2007"/>
    <n v="1.7998330660926485"/>
    <n v="34810.339999999997"/>
    <n v="62652.800973927559"/>
  </r>
  <r>
    <s v="50 - Mato Grosso do Sul"/>
    <s v="CENTRO OESTE        "/>
    <x v="9"/>
    <x v="9"/>
    <s v="Artes Cênicas e Espetáculos"/>
    <s v="OUTROS"/>
    <s v="Indireta"/>
    <n v="2007"/>
    <n v="1.7998330660926485"/>
    <n v="10000"/>
    <n v="17998.330660926484"/>
  </r>
  <r>
    <s v="50 - Mato Grosso do Sul"/>
    <s v="CENTRO OESTE        "/>
    <x v="20"/>
    <x v="20"/>
    <s v="Artes Cênicas e Espetáculos"/>
    <s v="OUTROS"/>
    <s v="Indireta"/>
    <n v="2007"/>
    <n v="1.7998330660926485"/>
    <n v="7500"/>
    <n v="13498.747995694863"/>
  </r>
  <r>
    <s v="50 - Mato Grosso do Sul"/>
    <s v="CENTRO OESTE        "/>
    <x v="21"/>
    <x v="21"/>
    <s v="Artes Cênicas e Espetáculos"/>
    <s v="OUTROS"/>
    <s v="Indireta"/>
    <n v="2007"/>
    <n v="1.7998330660926485"/>
    <n v="10051.49"/>
    <n v="18091.004065499594"/>
  </r>
  <r>
    <s v="51 - Mato Grosso"/>
    <s v="CENTRO OESTE        "/>
    <x v="3"/>
    <x v="3"/>
    <s v="Editorial"/>
    <s v="OUTROS"/>
    <s v="Indireta"/>
    <n v="2007"/>
    <n v="1.7998330660926485"/>
    <n v="53861.599999999999"/>
    <n v="96941.888672655798"/>
  </r>
  <r>
    <s v="51 - Mato Grosso"/>
    <s v="CENTRO OESTE        "/>
    <x v="3"/>
    <x v="3"/>
    <s v="Editorial"/>
    <s v="OUTROS"/>
    <s v="Indireta"/>
    <n v="2007"/>
    <n v="1.7998330660926485"/>
    <n v="2900.22"/>
    <n v="5219.9118549432205"/>
  </r>
  <r>
    <s v="51 - Mato Grosso"/>
    <s v="CENTRO OESTE        "/>
    <x v="3"/>
    <x v="3"/>
    <s v="Editorial"/>
    <s v="OUTROS"/>
    <s v="Indireta"/>
    <n v="2007"/>
    <n v="1.7998330660926485"/>
    <n v="10000"/>
    <n v="17998.330660926484"/>
  </r>
  <r>
    <s v="51 - Mato Grosso"/>
    <s v="CENTRO OESTE        "/>
    <x v="11"/>
    <x v="11"/>
    <s v="Editorial"/>
    <s v="OUTROS"/>
    <s v="Indireta"/>
    <n v="2007"/>
    <n v="1.7998330660926485"/>
    <n v="4964.05"/>
    <n v="8934.4613317372114"/>
  </r>
  <r>
    <s v="51 - Mato Grosso"/>
    <s v="CENTRO OESTE        "/>
    <x v="11"/>
    <x v="11"/>
    <s v="Editorial"/>
    <s v="OUTROS"/>
    <s v="Indireta"/>
    <n v="2007"/>
    <n v="1.7998330660926485"/>
    <n v="1241.01"/>
    <n v="2233.6108333516377"/>
  </r>
  <r>
    <s v="51 - Mato Grosso"/>
    <s v="CENTRO OESTE        "/>
    <x v="5"/>
    <x v="5"/>
    <e v="#N/A"/>
    <s v="OUTROS"/>
    <s v="Indireta"/>
    <n v="2007"/>
    <n v="1.7998330660926485"/>
    <n v="40409.69"/>
    <n v="72730.696252553447"/>
  </r>
  <r>
    <s v="51 - Mato Grosso"/>
    <s v="CENTRO OESTE        "/>
    <x v="5"/>
    <x v="5"/>
    <e v="#N/A"/>
    <s v="OUTROS"/>
    <s v="Indireta"/>
    <n v="2007"/>
    <n v="1.7998330660926485"/>
    <n v="20000"/>
    <n v="35996.661321852967"/>
  </r>
  <r>
    <s v="51 - Mato Grosso"/>
    <s v="CENTRO OESTE        "/>
    <x v="7"/>
    <x v="7"/>
    <s v="Música"/>
    <s v="OUTROS"/>
    <s v="Indireta"/>
    <n v="2007"/>
    <n v="1.7998330660926485"/>
    <n v="7406.19"/>
    <n v="13329.905655764711"/>
  </r>
  <r>
    <s v="51 - Mato Grosso"/>
    <s v="CENTRO OESTE        "/>
    <x v="8"/>
    <x v="8"/>
    <s v="Artes Cênicas e Espetáculos"/>
    <s v="OUTROS"/>
    <s v="Indireta"/>
    <n v="2007"/>
    <n v="1.7998330660926485"/>
    <n v="18529.78"/>
    <n v="33350.510751422233"/>
  </r>
  <r>
    <s v="15 - Pará"/>
    <s v="NORTE               "/>
    <x v="3"/>
    <x v="3"/>
    <s v="Editorial"/>
    <s v="OUTROS"/>
    <s v="Indireta"/>
    <n v="2007"/>
    <n v="1.7998330660926485"/>
    <n v="22596.58"/>
    <n v="40670.071864607824"/>
  </r>
  <r>
    <s v="15 - Pará"/>
    <s v="NORTE               "/>
    <x v="4"/>
    <x v="4"/>
    <e v="#N/A"/>
    <s v="OUTROS"/>
    <s v="Indireta"/>
    <n v="2007"/>
    <n v="1.7998330660926485"/>
    <n v="30000"/>
    <n v="53994.991982779451"/>
  </r>
  <r>
    <s v="15 - Pará"/>
    <s v="NORTE               "/>
    <x v="5"/>
    <x v="5"/>
    <e v="#N/A"/>
    <s v="OUTROS"/>
    <s v="Indireta"/>
    <n v="2007"/>
    <n v="1.7998330660926485"/>
    <n v="40000"/>
    <n v="71993.322643705935"/>
  </r>
  <r>
    <s v="15 - Pará"/>
    <s v="NORTE               "/>
    <x v="7"/>
    <x v="7"/>
    <s v="Música"/>
    <s v="OUTROS"/>
    <s v="Indireta"/>
    <n v="2007"/>
    <n v="1.7998330660926485"/>
    <n v="7185.53"/>
    <n v="12932.754491400709"/>
  </r>
  <r>
    <s v="15 - Pará"/>
    <s v="NORTE               "/>
    <x v="16"/>
    <x v="16"/>
    <s v="Audiovisual"/>
    <s v="OUTROS"/>
    <s v="Indireta"/>
    <n v="2007"/>
    <n v="1.7998330660926485"/>
    <n v="23085.73"/>
    <n v="41550.460208887038"/>
  </r>
  <r>
    <s v="15 - Pará"/>
    <s v="NORTE               "/>
    <x v="22"/>
    <x v="22"/>
    <e v="#N/A"/>
    <s v="OUTROS"/>
    <s v="Indireta"/>
    <n v="2007"/>
    <n v="1.7998330660926485"/>
    <n v="107000"/>
    <n v="192582.13807191339"/>
  </r>
  <r>
    <s v="15 - Pará"/>
    <s v="NORTE               "/>
    <x v="1"/>
    <x v="1"/>
    <s v="Patrimônio"/>
    <s v="FUNDO CULTURAL"/>
    <s v="Direta"/>
    <n v="2007"/>
    <n v="1.7998330660926485"/>
    <n v="245516.4"/>
    <n v="441888.5349880291"/>
  </r>
  <r>
    <s v="25 - Paraíba"/>
    <s v="NORDESTE            "/>
    <x v="3"/>
    <x v="3"/>
    <s v="Editorial"/>
    <s v="OUTROS"/>
    <s v="Indireta"/>
    <n v="2007"/>
    <n v="1.7998330660926485"/>
    <n v="124985"/>
    <n v="224952.13576558966"/>
  </r>
  <r>
    <s v="25 - Paraíba"/>
    <s v="NORDESTE            "/>
    <x v="5"/>
    <x v="5"/>
    <e v="#N/A"/>
    <s v="OUTROS"/>
    <s v="Indireta"/>
    <n v="2007"/>
    <n v="1.7998330660926485"/>
    <n v="100000"/>
    <n v="179983.30660926484"/>
  </r>
  <r>
    <s v="25 - Paraíba"/>
    <s v="NORDESTE            "/>
    <x v="5"/>
    <x v="5"/>
    <e v="#N/A"/>
    <s v="OUTROS"/>
    <s v="Indireta"/>
    <n v="2007"/>
    <n v="1.7998330660926485"/>
    <n v="1096000"/>
    <n v="1972617.0404375428"/>
  </r>
  <r>
    <s v="25 - Paraíba"/>
    <s v="NORDESTE            "/>
    <x v="16"/>
    <x v="16"/>
    <s v="Audiovisual"/>
    <s v="OUTROS"/>
    <s v="Indireta"/>
    <n v="2007"/>
    <n v="1.7998330660926485"/>
    <n v="48742.57"/>
    <n v="87728.489212335538"/>
  </r>
  <r>
    <s v="25 - Paraíba"/>
    <s v="NORDESTE            "/>
    <x v="8"/>
    <x v="8"/>
    <s v="Artes Cênicas e Espetáculos"/>
    <s v="OUTROS"/>
    <s v="Indireta"/>
    <n v="2007"/>
    <n v="1.7998330660926485"/>
    <n v="35269.870000000003"/>
    <n v="63479.878262789127"/>
  </r>
  <r>
    <s v="25 - Paraíba"/>
    <s v="NORDESTE            "/>
    <x v="20"/>
    <x v="20"/>
    <s v="Artes Cênicas e Espetáculos"/>
    <s v="OUTROS"/>
    <s v="Indireta"/>
    <n v="2007"/>
    <n v="1.7998330660926485"/>
    <n v="26200.28"/>
    <n v="47156.13028488589"/>
  </r>
  <r>
    <s v="26 - Pernambuco"/>
    <s v="NORDESTE            "/>
    <x v="3"/>
    <x v="3"/>
    <s v="Editorial"/>
    <s v="OUTROS"/>
    <s v="Indireta"/>
    <n v="2007"/>
    <n v="1.7998330660926485"/>
    <n v="18783.080000000002"/>
    <n v="33806.408467063506"/>
  </r>
  <r>
    <s v="26 - Pernambuco"/>
    <s v="NORDESTE            "/>
    <x v="5"/>
    <x v="5"/>
    <e v="#N/A"/>
    <s v="OUTROS"/>
    <s v="Indireta"/>
    <n v="2007"/>
    <n v="1.7998330660926485"/>
    <n v="31141.09"/>
    <n v="56048.763496167114"/>
  </r>
  <r>
    <s v="26 - Pernambuco"/>
    <s v="NORDESTE            "/>
    <x v="5"/>
    <x v="5"/>
    <e v="#N/A"/>
    <s v="OUTROS"/>
    <s v="Indireta"/>
    <n v="2007"/>
    <n v="1.7998330660926485"/>
    <n v="50000"/>
    <n v="89991.653304632418"/>
  </r>
  <r>
    <s v="26 - Pernambuco"/>
    <s v="NORDESTE            "/>
    <x v="5"/>
    <x v="5"/>
    <e v="#N/A"/>
    <s v="OUTROS"/>
    <s v="Indireta"/>
    <n v="2007"/>
    <n v="1.7998330660926485"/>
    <n v="10350"/>
    <n v="18628.272234058913"/>
  </r>
  <r>
    <s v="26 - Pernambuco"/>
    <s v="NORDESTE            "/>
    <x v="20"/>
    <x v="20"/>
    <s v="Artes Cênicas e Espetáculos"/>
    <s v="OUTROS"/>
    <s v="Indireta"/>
    <n v="2007"/>
    <n v="1.7998330660926485"/>
    <n v="19067.849999999999"/>
    <n v="34318.946929294703"/>
  </r>
  <r>
    <s v="26 - Pernambuco"/>
    <s v="NORDESTE            "/>
    <x v="23"/>
    <x v="23"/>
    <s v="Patrimônio"/>
    <s v="FUNDO CULTURAL"/>
    <s v="Direta"/>
    <n v="2007"/>
    <n v="1.7998330660926485"/>
    <n v="5673"/>
    <n v="10210.452983943595"/>
  </r>
  <r>
    <s v="26 - Pernambuco"/>
    <s v="NORDESTE            "/>
    <x v="1"/>
    <x v="1"/>
    <s v="Patrimônio"/>
    <s v="FUNDO CULTURAL"/>
    <s v="Direta"/>
    <n v="2007"/>
    <n v="1.7998330660926485"/>
    <n v="2772720.96"/>
    <n v="4990434.8668561513"/>
  </r>
  <r>
    <s v="26 - Pernambuco"/>
    <s v="NORDESTE            "/>
    <x v="24"/>
    <x v="24"/>
    <e v="#N/A"/>
    <s v="FUNDO CULTURAL"/>
    <s v="Direta"/>
    <n v="2007"/>
    <n v="1.7998330660926485"/>
    <n v="162190"/>
    <n v="291914.92498956667"/>
  </r>
  <r>
    <s v="22 - Piauí"/>
    <s v="NORDESTE            "/>
    <x v="3"/>
    <x v="3"/>
    <s v="Editorial"/>
    <s v="OUTROS"/>
    <s v="Indireta"/>
    <n v="2007"/>
    <n v="1.7998330660926485"/>
    <n v="10624.9"/>
    <n v="19123.046343927781"/>
  </r>
  <r>
    <s v="22 - Piauí"/>
    <s v="NORDESTE            "/>
    <x v="16"/>
    <x v="16"/>
    <s v="Audiovisual"/>
    <s v="OUTROS"/>
    <s v="Indireta"/>
    <n v="2007"/>
    <n v="1.7998330660926485"/>
    <n v="70667.06"/>
    <n v="127188.91127155315"/>
  </r>
  <r>
    <s v="41 - Paraná"/>
    <s v="SUL                 "/>
    <x v="3"/>
    <x v="3"/>
    <s v="Editorial"/>
    <s v="OUTROS"/>
    <s v="Indireta"/>
    <n v="2007"/>
    <n v="1.7998330660926485"/>
    <n v="31936.240000000002"/>
    <n v="57479.900758670687"/>
  </r>
  <r>
    <s v="41 - Paraná"/>
    <s v="SUL                 "/>
    <x v="3"/>
    <x v="3"/>
    <s v="Editorial"/>
    <s v="OUTROS"/>
    <s v="Direta"/>
    <n v="2007"/>
    <n v="1.7998330660926485"/>
    <n v="1914826.91"/>
    <n v="3446368.7884620116"/>
  </r>
  <r>
    <s v="41 - Paraná"/>
    <s v="SUL                 "/>
    <x v="3"/>
    <x v="3"/>
    <s v="Editorial"/>
    <s v="OUTROS"/>
    <s v="Indireta"/>
    <n v="2007"/>
    <n v="1.7998330660926485"/>
    <n v="42900"/>
    <n v="77212.838535374627"/>
  </r>
  <r>
    <s v="41 - Paraná"/>
    <s v="SUL                 "/>
    <x v="3"/>
    <x v="3"/>
    <s v="Editorial"/>
    <s v="OUTROS"/>
    <s v="Indireta"/>
    <n v="2007"/>
    <n v="1.7998330660926485"/>
    <n v="66500"/>
    <n v="119688.89889516112"/>
  </r>
  <r>
    <s v="41 - Paraná"/>
    <s v="SUL                 "/>
    <x v="25"/>
    <x v="25"/>
    <s v="Editorial"/>
    <s v="OUTROS"/>
    <s v="Indireta"/>
    <n v="2007"/>
    <n v="1.7998330660926485"/>
    <n v="17373.759999999998"/>
    <n v="31269.867730357808"/>
  </r>
  <r>
    <s v="41 - Paraná"/>
    <s v="SUL                 "/>
    <x v="11"/>
    <x v="11"/>
    <s v="Editorial"/>
    <s v="OUTROS"/>
    <s v="Indireta"/>
    <n v="2007"/>
    <n v="1.7998330660926485"/>
    <n v="1973.12"/>
    <n v="3551.2866193687264"/>
  </r>
  <r>
    <s v="41 - Paraná"/>
    <s v="SUL                 "/>
    <x v="17"/>
    <x v="17"/>
    <s v="Editorial"/>
    <s v="OUTROS"/>
    <s v="Indireta"/>
    <n v="2007"/>
    <n v="1.7998330660926485"/>
    <n v="4098.93"/>
    <n v="7377.3897495991405"/>
  </r>
  <r>
    <s v="41 - Paraná"/>
    <s v="SUL                 "/>
    <x v="12"/>
    <x v="12"/>
    <s v="Editorial"/>
    <s v="OUTROS"/>
    <s v="Indireta"/>
    <n v="2007"/>
    <n v="1.7998330660926485"/>
    <n v="45926.7"/>
    <n v="82660.393276517236"/>
  </r>
  <r>
    <s v="41 - Paraná"/>
    <s v="SUL                 "/>
    <x v="12"/>
    <x v="12"/>
    <s v="Editorial"/>
    <s v="OUTROS"/>
    <s v="Indireta"/>
    <n v="2007"/>
    <n v="1.7998330660926485"/>
    <n v="39972.120000000003"/>
    <n v="71943.143297823277"/>
  </r>
  <r>
    <s v="41 - Paraná"/>
    <s v="SUL                 "/>
    <x v="18"/>
    <x v="18"/>
    <s v="Editorial"/>
    <s v="OUTROS"/>
    <s v="Indireta"/>
    <n v="2007"/>
    <n v="1.7998330660926485"/>
    <n v="11000"/>
    <n v="19798.163727019135"/>
  </r>
  <r>
    <s v="41 - Paraná"/>
    <s v="SUL                 "/>
    <x v="19"/>
    <x v="19"/>
    <s v="Editorial"/>
    <s v="OUTROS"/>
    <s v="Indireta"/>
    <n v="2007"/>
    <n v="1.7998330660926485"/>
    <n v="8413.0300000000007"/>
    <n v="15142.049580029436"/>
  </r>
  <r>
    <s v="41 - Paraná"/>
    <s v="SUL                 "/>
    <x v="5"/>
    <x v="5"/>
    <e v="#N/A"/>
    <s v="OUTROS"/>
    <s v="Indireta"/>
    <n v="2007"/>
    <n v="1.7998330660926485"/>
    <n v="234000"/>
    <n v="421160.93746567977"/>
  </r>
  <r>
    <s v="41 - Paraná"/>
    <s v="SUL                 "/>
    <x v="5"/>
    <x v="5"/>
    <e v="#N/A"/>
    <s v="OUTROS"/>
    <s v="Indireta"/>
    <n v="2007"/>
    <n v="1.7998330660926485"/>
    <n v="26732.1"/>
    <n v="48113.317506095285"/>
  </r>
  <r>
    <s v="41 - Paraná"/>
    <s v="SUL                 "/>
    <x v="5"/>
    <x v="5"/>
    <e v="#N/A"/>
    <s v="OUTROS"/>
    <s v="Indireta"/>
    <n v="2007"/>
    <n v="1.7998330660926485"/>
    <n v="34941.39"/>
    <n v="62888.669097239006"/>
  </r>
  <r>
    <s v="41 - Paraná"/>
    <s v="SUL                 "/>
    <x v="5"/>
    <x v="5"/>
    <e v="#N/A"/>
    <s v="OUTROS"/>
    <s v="Indireta"/>
    <n v="2007"/>
    <n v="1.7998330660926485"/>
    <n v="770000"/>
    <n v="1385871.4608913392"/>
  </r>
  <r>
    <s v="41 - Paraná"/>
    <s v="SUL                 "/>
    <x v="5"/>
    <x v="5"/>
    <e v="#N/A"/>
    <s v="OUTROS"/>
    <s v="Indireta"/>
    <n v="2007"/>
    <n v="1.7998330660926485"/>
    <n v="2500000"/>
    <n v="4499582.6652316209"/>
  </r>
  <r>
    <s v="41 - Paraná"/>
    <s v="SUL                 "/>
    <x v="5"/>
    <x v="5"/>
    <e v="#N/A"/>
    <s v="OUTROS"/>
    <s v="Indireta"/>
    <n v="2007"/>
    <n v="1.7998330660926485"/>
    <n v="65900"/>
    <n v="118608.99905550554"/>
  </r>
  <r>
    <s v="41 - Paraná"/>
    <s v="SUL                 "/>
    <x v="16"/>
    <x v="16"/>
    <s v="Audiovisual"/>
    <s v="OUTROS"/>
    <s v="Indireta"/>
    <n v="2007"/>
    <n v="1.7998330660926485"/>
    <n v="6110.61"/>
    <n v="10998.077931996399"/>
  </r>
  <r>
    <s v="41 - Paraná"/>
    <s v="SUL                 "/>
    <x v="16"/>
    <x v="16"/>
    <s v="Audiovisual"/>
    <s v="OUTROS"/>
    <s v="Indireta"/>
    <n v="2007"/>
    <n v="1.7998330660926485"/>
    <n v="2000"/>
    <n v="3599.6661321852971"/>
  </r>
  <r>
    <s v="41 - Paraná"/>
    <s v="SUL                 "/>
    <x v="8"/>
    <x v="8"/>
    <s v="Artes Cênicas e Espetáculos"/>
    <s v="OUTROS"/>
    <s v="Indireta"/>
    <n v="2007"/>
    <n v="1.7998330660926485"/>
    <n v="17631.990000000002"/>
    <n v="31734.638623014918"/>
  </r>
  <r>
    <s v="41 - Paraná"/>
    <s v="SUL                 "/>
    <x v="9"/>
    <x v="9"/>
    <s v="Artes Cênicas e Espetáculos"/>
    <s v="OUTROS"/>
    <s v="Indireta"/>
    <n v="2007"/>
    <n v="1.7998330660926485"/>
    <n v="10000"/>
    <n v="17998.330660926484"/>
  </r>
  <r>
    <s v="41 - Paraná"/>
    <s v="SUL                 "/>
    <x v="21"/>
    <x v="21"/>
    <s v="Artes Cênicas e Espetáculos"/>
    <s v="OUTROS"/>
    <s v="Indireta"/>
    <n v="2007"/>
    <n v="1.7998330660926485"/>
    <n v="165600"/>
    <n v="298052.35574494262"/>
  </r>
  <r>
    <s v="41 - Paraná"/>
    <s v="SUL                 "/>
    <x v="1"/>
    <x v="1"/>
    <s v="Patrimônio"/>
    <s v="FUNDO CULTURAL"/>
    <s v="Direta"/>
    <n v="2007"/>
    <n v="1.7998330660926485"/>
    <n v="382393.7"/>
    <n v="688244.82552551245"/>
  </r>
  <r>
    <s v="33 - Rio de Janeiro"/>
    <s v="SUDESTE             "/>
    <x v="26"/>
    <x v="26"/>
    <s v="Editorial"/>
    <s v="OUTROS"/>
    <s v="Indireta"/>
    <n v="2007"/>
    <n v="1.7998330660926485"/>
    <n v="1682.11"/>
    <n v="3027.5171988051047"/>
  </r>
  <r>
    <s v="33 - Rio de Janeiro"/>
    <s v="SUDESTE             "/>
    <x v="3"/>
    <x v="3"/>
    <s v="Editorial"/>
    <s v="OUTROS"/>
    <s v="Indireta"/>
    <n v="2007"/>
    <n v="1.7998330660926485"/>
    <n v="67578.69"/>
    <n v="121630.3608252246"/>
  </r>
  <r>
    <s v="33 - Rio de Janeiro"/>
    <s v="SUDESTE             "/>
    <x v="3"/>
    <x v="3"/>
    <s v="Editorial"/>
    <s v="OUTROS"/>
    <s v="Indireta"/>
    <n v="2007"/>
    <n v="1.7998330660926485"/>
    <n v="423418.9"/>
    <n v="762083.33702857653"/>
  </r>
  <r>
    <s v="33 - Rio de Janeiro"/>
    <s v="SUDESTE             "/>
    <x v="3"/>
    <x v="3"/>
    <s v="Editorial"/>
    <s v="OUTROS"/>
    <s v="Indireta"/>
    <n v="2007"/>
    <n v="1.7998330660926485"/>
    <n v="31534.32"/>
    <n v="56756.511852746728"/>
  </r>
  <r>
    <s v="33 - Rio de Janeiro"/>
    <s v="SUDESTE             "/>
    <x v="3"/>
    <x v="3"/>
    <s v="Editorial"/>
    <s v="OUTROS"/>
    <s v="Indireta"/>
    <n v="2007"/>
    <n v="1.7998330660926485"/>
    <n v="172275"/>
    <n v="310066.241461111"/>
  </r>
  <r>
    <s v="33 - Rio de Janeiro"/>
    <s v="SUDESTE             "/>
    <x v="11"/>
    <x v="11"/>
    <s v="Editorial"/>
    <s v="OUTROS"/>
    <s v="Indireta"/>
    <n v="2007"/>
    <n v="1.7998330660926485"/>
    <n v="22778.93"/>
    <n v="40998.271424209815"/>
  </r>
  <r>
    <s v="33 - Rio de Janeiro"/>
    <s v="SUDESTE             "/>
    <x v="13"/>
    <x v="13"/>
    <s v="Editorial"/>
    <s v="OUTROS"/>
    <s v="Indireta"/>
    <n v="2007"/>
    <n v="1.7998330660926485"/>
    <n v="234254.91"/>
    <n v="421619.73291255743"/>
  </r>
  <r>
    <s v="33 - Rio de Janeiro"/>
    <s v="SUDESTE             "/>
    <x v="13"/>
    <x v="13"/>
    <s v="Editorial"/>
    <s v="OUTROS"/>
    <s v="Indireta"/>
    <n v="2007"/>
    <n v="1.7998330660926485"/>
    <n v="12203.66"/>
    <n v="21964.55079535221"/>
  </r>
  <r>
    <s v="33 - Rio de Janeiro"/>
    <s v="SUDESTE             "/>
    <x v="17"/>
    <x v="17"/>
    <s v="Editorial"/>
    <s v="OUTROS"/>
    <s v="Indireta"/>
    <n v="2007"/>
    <n v="1.7998330660926485"/>
    <n v="24117.11"/>
    <n v="43406.772036593677"/>
  </r>
  <r>
    <s v="33 - Rio de Janeiro"/>
    <s v="SUDESTE             "/>
    <x v="12"/>
    <x v="12"/>
    <s v="Editorial"/>
    <s v="OUTROS"/>
    <s v="Indireta"/>
    <n v="2007"/>
    <n v="1.7998330660926485"/>
    <n v="56735.41"/>
    <n v="102114.26693632352"/>
  </r>
  <r>
    <s v="33 - Rio de Janeiro"/>
    <s v="SUDESTE             "/>
    <x v="14"/>
    <x v="14"/>
    <s v="Editorial"/>
    <s v="OUTROS"/>
    <s v="Indireta"/>
    <n v="2007"/>
    <n v="1.7998330660926485"/>
    <n v="58310.64"/>
    <n v="104949.41797702463"/>
  </r>
  <r>
    <s v="33 - Rio de Janeiro"/>
    <s v="SUDESTE             "/>
    <x v="14"/>
    <x v="14"/>
    <s v="Editorial"/>
    <s v="OUTROS"/>
    <s v="Indireta"/>
    <n v="2007"/>
    <n v="1.7998330660926485"/>
    <n v="149600"/>
    <n v="269255.02668746019"/>
  </r>
  <r>
    <s v="33 - Rio de Janeiro"/>
    <s v="SUDESTE             "/>
    <x v="19"/>
    <x v="19"/>
    <s v="Editorial"/>
    <s v="OUTROS"/>
    <s v="Indireta"/>
    <n v="2007"/>
    <n v="1.7998330660926485"/>
    <n v="3656.63"/>
    <n v="6581.3235844663614"/>
  </r>
  <r>
    <s v="33 - Rio de Janeiro"/>
    <s v="SUDESTE             "/>
    <x v="5"/>
    <x v="5"/>
    <e v="#N/A"/>
    <s v="OUTROS"/>
    <s v="Indireta"/>
    <n v="2007"/>
    <n v="1.7998330660926485"/>
    <n v="16114.52"/>
    <n v="29003.445940211306"/>
  </r>
  <r>
    <s v="33 - Rio de Janeiro"/>
    <s v="SUDESTE             "/>
    <x v="5"/>
    <x v="5"/>
    <e v="#N/A"/>
    <s v="OUTROS"/>
    <s v="Indireta"/>
    <n v="2007"/>
    <n v="1.7998330660926485"/>
    <n v="100000"/>
    <n v="179983.30660926484"/>
  </r>
  <r>
    <s v="33 - Rio de Janeiro"/>
    <s v="SUDESTE             "/>
    <x v="5"/>
    <x v="5"/>
    <e v="#N/A"/>
    <s v="OUTROS"/>
    <s v="Indireta"/>
    <n v="2007"/>
    <n v="1.7998330660926485"/>
    <n v="158790"/>
    <n v="285795.49256485165"/>
  </r>
  <r>
    <s v="33 - Rio de Janeiro"/>
    <s v="SUDESTE             "/>
    <x v="6"/>
    <x v="6"/>
    <e v="#N/A"/>
    <s v="OUTROS"/>
    <s v="Direta"/>
    <n v="2007"/>
    <n v="1.7998330660926485"/>
    <n v="240000"/>
    <n v="431959.93586223561"/>
  </r>
  <r>
    <s v="33 - Rio de Janeiro"/>
    <s v="SUDESTE             "/>
    <x v="6"/>
    <x v="6"/>
    <e v="#N/A"/>
    <s v="OUTROS"/>
    <s v="Direta"/>
    <n v="2007"/>
    <n v="1.7998330660926485"/>
    <n v="240000"/>
    <n v="431959.93586223561"/>
  </r>
  <r>
    <s v="33 - Rio de Janeiro"/>
    <s v="SUDESTE             "/>
    <x v="15"/>
    <x v="15"/>
    <s v="Audiovisual"/>
    <s v="OUTROS"/>
    <s v="Indireta"/>
    <n v="2007"/>
    <n v="1.7998330660926485"/>
    <n v="18706.52"/>
    <n v="33668.613247523448"/>
  </r>
  <r>
    <s v="33 - Rio de Janeiro"/>
    <s v="SUDESTE             "/>
    <x v="15"/>
    <x v="15"/>
    <s v="Audiovisual"/>
    <s v="OUTROS"/>
    <s v="Direta"/>
    <n v="2007"/>
    <n v="1.7998330660926485"/>
    <n v="3150000"/>
    <n v="5669474.158191843"/>
  </r>
  <r>
    <s v="33 - Rio de Janeiro"/>
    <s v="SUDESTE             "/>
    <x v="15"/>
    <x v="15"/>
    <s v="Audiovisual"/>
    <s v="OUTROS"/>
    <s v="Direta"/>
    <n v="2007"/>
    <n v="1.7998330660926485"/>
    <n v="1000000"/>
    <n v="1799833.0660926485"/>
  </r>
  <r>
    <s v="33 - Rio de Janeiro"/>
    <s v="SUDESTE             "/>
    <x v="15"/>
    <x v="15"/>
    <s v="Audiovisual"/>
    <s v="OUTROS"/>
    <s v="Indireta"/>
    <n v="2007"/>
    <n v="1.7998330660926485"/>
    <n v="6093.52"/>
    <n v="10967.318784896876"/>
  </r>
  <r>
    <s v="33 - Rio de Janeiro"/>
    <s v="SUDESTE             "/>
    <x v="27"/>
    <x v="27"/>
    <s v="Audiovisual"/>
    <s v="OUTROS"/>
    <s v="Direta"/>
    <n v="2007"/>
    <n v="1.7998330660926485"/>
    <n v="3300000"/>
    <n v="5939449.1181057403"/>
  </r>
  <r>
    <s v="33 - Rio de Janeiro"/>
    <s v="SUDESTE             "/>
    <x v="28"/>
    <x v="28"/>
    <s v="Audiovisual"/>
    <s v="OUTROS"/>
    <s v="Indireta"/>
    <n v="2007"/>
    <n v="1.7998330660926485"/>
    <n v="115103.37"/>
    <n v="207166.85134469657"/>
  </r>
  <r>
    <s v="33 - Rio de Janeiro"/>
    <s v="SUDESTE             "/>
    <x v="28"/>
    <x v="28"/>
    <s v="Audiovisual"/>
    <s v="OUTROS"/>
    <s v="Direta"/>
    <n v="2007"/>
    <n v="1.7998330660926485"/>
    <n v="650012.89"/>
    <n v="1169914.6928084434"/>
  </r>
  <r>
    <s v="33 - Rio de Janeiro"/>
    <s v="SUDESTE             "/>
    <x v="28"/>
    <x v="28"/>
    <s v="Audiovisual"/>
    <s v="OUTROS"/>
    <s v="Direta"/>
    <n v="2007"/>
    <n v="1.7998330660926485"/>
    <n v="1800016.96"/>
    <n v="3239730.0441355682"/>
  </r>
  <r>
    <s v="33 - Rio de Janeiro"/>
    <s v="SUDESTE             "/>
    <x v="7"/>
    <x v="7"/>
    <s v="Música"/>
    <s v="OUTROS"/>
    <s v="Indireta"/>
    <n v="2007"/>
    <n v="1.7998330660926485"/>
    <n v="8222.89"/>
    <n v="14799.829320842577"/>
  </r>
  <r>
    <s v="33 - Rio de Janeiro"/>
    <s v="SUDESTE             "/>
    <x v="16"/>
    <x v="16"/>
    <s v="Audiovisual"/>
    <s v="OUTROS"/>
    <s v="Indireta"/>
    <n v="2007"/>
    <n v="1.7998330660926485"/>
    <n v="19219.47"/>
    <n v="34591.83761877568"/>
  </r>
  <r>
    <s v="33 - Rio de Janeiro"/>
    <s v="SUDESTE             "/>
    <x v="16"/>
    <x v="16"/>
    <s v="Audiovisual"/>
    <s v="FUNDO CULTURAL"/>
    <s v="Direta"/>
    <n v="2007"/>
    <n v="1.7998330660926485"/>
    <n v="499945"/>
    <n v="899817.54222768918"/>
  </r>
  <r>
    <s v="33 - Rio de Janeiro"/>
    <s v="SUDESTE             "/>
    <x v="29"/>
    <x v="29"/>
    <e v="#N/A"/>
    <s v="FUNDO CULTURAL"/>
    <s v="Direta"/>
    <n v="2007"/>
    <n v="1.7998330660926485"/>
    <n v="289237.65000000002"/>
    <n v="520579.48642893235"/>
  </r>
  <r>
    <s v="33 - Rio de Janeiro"/>
    <s v="SUDESTE             "/>
    <x v="22"/>
    <x v="22"/>
    <e v="#N/A"/>
    <s v="FUNDO CULTURAL"/>
    <s v="Direta"/>
    <n v="2007"/>
    <n v="1.7998330660926485"/>
    <n v="566792.41"/>
    <n v="1020131.7211283416"/>
  </r>
  <r>
    <s v="33 - Rio de Janeiro"/>
    <s v="SUDESTE             "/>
    <x v="8"/>
    <x v="8"/>
    <s v="Artes Cênicas e Espetáculos"/>
    <s v="OUTROS"/>
    <s v="Indireta"/>
    <n v="2007"/>
    <n v="1.7998330660926485"/>
    <n v="201888.39"/>
    <n v="363365.39998220844"/>
  </r>
  <r>
    <s v="33 - Rio de Janeiro"/>
    <s v="SUDESTE             "/>
    <x v="8"/>
    <x v="8"/>
    <s v="Artes Cênicas e Espetáculos"/>
    <s v="FUNDO CULTURAL"/>
    <s v="Direta"/>
    <n v="2007"/>
    <n v="1.7998330660926485"/>
    <n v="125000"/>
    <n v="224979.13326158107"/>
  </r>
  <r>
    <s v="33 - Rio de Janeiro"/>
    <s v="SUDESTE             "/>
    <x v="9"/>
    <x v="9"/>
    <s v="Artes Cênicas e Espetáculos"/>
    <s v="OUTROS"/>
    <s v="Indireta"/>
    <n v="2007"/>
    <n v="1.7998330660926485"/>
    <n v="894000"/>
    <n v="1609050.7610868278"/>
  </r>
  <r>
    <s v="33 - Rio de Janeiro"/>
    <s v="SUDESTE             "/>
    <x v="9"/>
    <x v="9"/>
    <s v="Artes Cênicas e Espetáculos"/>
    <s v="OUTROS"/>
    <s v="Indireta"/>
    <n v="2007"/>
    <n v="1.7998330660926485"/>
    <n v="75000"/>
    <n v="134987.47995694863"/>
  </r>
  <r>
    <s v="33 - Rio de Janeiro"/>
    <s v="SUDESTE             "/>
    <x v="30"/>
    <x v="30"/>
    <s v="Artes Cênicas e Espetáculos"/>
    <s v="OUTROS"/>
    <s v="Indireta"/>
    <n v="2007"/>
    <n v="1.7998330660926485"/>
    <n v="5456.46"/>
    <n v="9820.7171318118926"/>
  </r>
  <r>
    <s v="33 - Rio de Janeiro"/>
    <s v="SUDESTE             "/>
    <x v="30"/>
    <x v="30"/>
    <s v="Artes Cênicas e Espetáculos"/>
    <s v="OUTROS"/>
    <s v="Indireta"/>
    <n v="2007"/>
    <n v="1.7998330660926485"/>
    <n v="61927"/>
    <n v="111458.26228391944"/>
  </r>
  <r>
    <s v="33 - Rio de Janeiro"/>
    <s v="SUDESTE             "/>
    <x v="21"/>
    <x v="21"/>
    <s v="Artes Cênicas e Espetáculos"/>
    <s v="OUTROS"/>
    <s v="Indireta"/>
    <n v="2007"/>
    <n v="1.7998330660926485"/>
    <n v="37613.72"/>
    <n v="67698.416994750383"/>
  </r>
  <r>
    <s v="33 - Rio de Janeiro"/>
    <s v="SUDESTE             "/>
    <x v="10"/>
    <x v="10"/>
    <e v="#N/A"/>
    <s v="FUNDO CULTURAL"/>
    <s v="Direta"/>
    <n v="2007"/>
    <n v="1.7998330660926485"/>
    <n v="499248.73"/>
    <n v="898564.37245876074"/>
  </r>
  <r>
    <s v="33 - Rio de Janeiro"/>
    <s v="SUDESTE             "/>
    <x v="1"/>
    <x v="1"/>
    <s v="Patrimônio"/>
    <s v="FUNDO CULTURAL"/>
    <s v="Direta"/>
    <n v="2007"/>
    <n v="1.7998330660926485"/>
    <n v="134710"/>
    <n v="242455.51233334068"/>
  </r>
  <r>
    <s v="33 - Rio de Janeiro"/>
    <s v="SUDESTE             "/>
    <x v="1"/>
    <x v="1"/>
    <s v="Patrimônio"/>
    <s v="FUNDO CULTURAL"/>
    <s v="Direta"/>
    <n v="2007"/>
    <n v="1.7998330660926485"/>
    <n v="2953870.24"/>
    <n v="5316473.3308990281"/>
  </r>
  <r>
    <s v="33 - Rio de Janeiro"/>
    <s v="SUDESTE             "/>
    <x v="0"/>
    <x v="0"/>
    <e v="#N/A"/>
    <s v="FUNDO CULTURAL"/>
    <s v="Direta"/>
    <n v="2007"/>
    <n v="1.7998330660926485"/>
    <n v="170000"/>
    <n v="305971.62123575027"/>
  </r>
  <r>
    <s v="24 - Rio Grande do Norte"/>
    <s v="NORDESTE            "/>
    <x v="31"/>
    <x v="31"/>
    <s v="Audiovisual"/>
    <s v="OUTROS"/>
    <s v="Indireta"/>
    <n v="2007"/>
    <n v="1.7998330660926485"/>
    <n v="4000"/>
    <n v="7199.3322643705942"/>
  </r>
  <r>
    <s v="24 - Rio Grande do Norte"/>
    <s v="NORDESTE            "/>
    <x v="32"/>
    <x v="32"/>
    <s v="Audiovisual"/>
    <s v="OUTROS"/>
    <s v="Indireta"/>
    <n v="2007"/>
    <n v="1.7998330660926485"/>
    <n v="52224.19"/>
    <n v="93994.824011905032"/>
  </r>
  <r>
    <s v="24 - Rio Grande do Norte"/>
    <s v="NORDESTE            "/>
    <x v="8"/>
    <x v="8"/>
    <s v="Artes Cênicas e Espetáculos"/>
    <s v="OUTROS"/>
    <s v="Indireta"/>
    <n v="2007"/>
    <n v="1.7998330660926485"/>
    <n v="100000"/>
    <n v="179983.30660926484"/>
  </r>
  <r>
    <s v="11 - Rondônia"/>
    <s v="NORTE               "/>
    <x v="3"/>
    <x v="3"/>
    <s v="Editorial"/>
    <s v="OUTROS"/>
    <s v="Indireta"/>
    <n v="2007"/>
    <n v="1.7998330660926485"/>
    <n v="36926.83"/>
    <n v="66462.129659981991"/>
  </r>
  <r>
    <s v="11 - Rondônia"/>
    <s v="NORTE               "/>
    <x v="3"/>
    <x v="3"/>
    <s v="Editorial"/>
    <s v="OUTROS"/>
    <s v="Indireta"/>
    <n v="2007"/>
    <n v="1.7998330660926485"/>
    <n v="123300"/>
    <n v="221919.41704922356"/>
  </r>
  <r>
    <s v="11 - Rondônia"/>
    <s v="NORTE               "/>
    <x v="25"/>
    <x v="25"/>
    <s v="Editorial"/>
    <s v="OUTROS"/>
    <s v="Indireta"/>
    <n v="2007"/>
    <n v="1.7998330660926485"/>
    <n v="26566.66"/>
    <n v="47815.553123640922"/>
  </r>
  <r>
    <s v="11 - Rondônia"/>
    <s v="NORTE               "/>
    <x v="25"/>
    <x v="25"/>
    <s v="Editorial"/>
    <s v="OUTROS"/>
    <s v="Indireta"/>
    <n v="2007"/>
    <n v="1.7998330660926485"/>
    <n v="10000"/>
    <n v="17998.330660926484"/>
  </r>
  <r>
    <s v="11 - Rondônia"/>
    <s v="NORTE               "/>
    <x v="13"/>
    <x v="13"/>
    <s v="Editorial"/>
    <s v="OUTROS"/>
    <s v="Indireta"/>
    <n v="2007"/>
    <n v="1.7998330660926485"/>
    <n v="7260.08"/>
    <n v="13066.932046477916"/>
  </r>
  <r>
    <s v="11 - Rondônia"/>
    <s v="NORTE               "/>
    <x v="7"/>
    <x v="7"/>
    <s v="Música"/>
    <s v="OUTROS"/>
    <s v="Indireta"/>
    <n v="2007"/>
    <n v="1.7998330660926485"/>
    <n v="7787.54"/>
    <n v="14016.271995519144"/>
  </r>
  <r>
    <s v="43 - Rio Grande do Sul"/>
    <s v="SUL                 "/>
    <x v="3"/>
    <x v="3"/>
    <s v="Editorial"/>
    <s v="OUTROS"/>
    <s v="Indireta"/>
    <n v="2007"/>
    <n v="1.7998330660926485"/>
    <n v="280586.69"/>
    <n v="505009.20256748749"/>
  </r>
  <r>
    <s v="43 - Rio Grande do Sul"/>
    <s v="SUL                 "/>
    <x v="3"/>
    <x v="3"/>
    <s v="Editorial"/>
    <s v="OUTROS"/>
    <s v="Indireta"/>
    <n v="2007"/>
    <n v="1.7998330660926485"/>
    <n v="5000"/>
    <n v="8999.1653304632418"/>
  </r>
  <r>
    <s v="43 - Rio Grande do Sul"/>
    <s v="SUL                 "/>
    <x v="3"/>
    <x v="3"/>
    <s v="Editorial"/>
    <s v="OUTROS"/>
    <s v="Indireta"/>
    <n v="2007"/>
    <n v="1.7998330660926485"/>
    <n v="65553.429999999993"/>
    <n v="117985.2309097898"/>
  </r>
  <r>
    <s v="43 - Rio Grande do Sul"/>
    <s v="SUL                 "/>
    <x v="3"/>
    <x v="3"/>
    <s v="Editorial"/>
    <s v="OUTROS"/>
    <s v="Indireta"/>
    <n v="2007"/>
    <n v="1.7998330660926485"/>
    <n v="95000"/>
    <n v="170984.1412788016"/>
  </r>
  <r>
    <s v="43 - Rio Grande do Sul"/>
    <s v="SUL                 "/>
    <x v="25"/>
    <x v="25"/>
    <s v="Editorial"/>
    <s v="OUTROS"/>
    <s v="Indireta"/>
    <n v="2007"/>
    <n v="1.7998330660926485"/>
    <n v="1326.14"/>
    <n v="2386.8306222681049"/>
  </r>
  <r>
    <s v="43 - Rio Grande do Sul"/>
    <s v="SUL                 "/>
    <x v="33"/>
    <x v="33"/>
    <s v="Editorial"/>
    <s v="OUTROS"/>
    <s v="Indireta"/>
    <n v="2007"/>
    <n v="1.7998330660926485"/>
    <n v="5000"/>
    <n v="8999.1653304632418"/>
  </r>
  <r>
    <s v="43 - Rio Grande do Sul"/>
    <s v="SUL                 "/>
    <x v="33"/>
    <x v="33"/>
    <s v="Editorial"/>
    <s v="OUTROS"/>
    <s v="Indireta"/>
    <n v="2007"/>
    <n v="1.7998330660926485"/>
    <n v="113400"/>
    <n v="204101.06969490633"/>
  </r>
  <r>
    <s v="43 - Rio Grande do Sul"/>
    <s v="SUL                 "/>
    <x v="13"/>
    <x v="13"/>
    <s v="Editorial"/>
    <s v="OUTROS"/>
    <s v="Indireta"/>
    <n v="2007"/>
    <n v="1.7998330660926485"/>
    <n v="138297.93"/>
    <n v="248913.18738616645"/>
  </r>
  <r>
    <s v="43 - Rio Grande do Sul"/>
    <s v="SUL                 "/>
    <x v="13"/>
    <x v="13"/>
    <s v="Editorial"/>
    <s v="OUTROS"/>
    <s v="Indireta"/>
    <n v="2007"/>
    <n v="1.7998330660926485"/>
    <n v="15593.87"/>
    <n v="28066.362854350169"/>
  </r>
  <r>
    <s v="43 - Rio Grande do Sul"/>
    <s v="SUL                 "/>
    <x v="14"/>
    <x v="14"/>
    <s v="Editorial"/>
    <s v="OUTROS"/>
    <s v="Indireta"/>
    <n v="2007"/>
    <n v="1.7998330660926485"/>
    <n v="212301"/>
    <n v="382106.35976453539"/>
  </r>
  <r>
    <s v="43 - Rio Grande do Sul"/>
    <s v="SUL                 "/>
    <x v="14"/>
    <x v="14"/>
    <s v="Editorial"/>
    <s v="OUTROS"/>
    <s v="Indireta"/>
    <n v="2007"/>
    <n v="1.7998330660926485"/>
    <n v="124200"/>
    <n v="223539.26680870695"/>
  </r>
  <r>
    <s v="43 - Rio Grande do Sul"/>
    <s v="SUL                 "/>
    <x v="18"/>
    <x v="18"/>
    <s v="Editorial"/>
    <s v="OUTROS"/>
    <s v="Indireta"/>
    <n v="2007"/>
    <n v="1.7998330660926485"/>
    <n v="17408.060000000001"/>
    <n v="31331.602004524793"/>
  </r>
  <r>
    <s v="43 - Rio Grande do Sul"/>
    <s v="SUL                 "/>
    <x v="18"/>
    <x v="18"/>
    <s v="Editorial"/>
    <s v="OUTROS"/>
    <s v="Indireta"/>
    <n v="2007"/>
    <n v="1.7998330660926485"/>
    <n v="3000"/>
    <n v="5399.4991982779457"/>
  </r>
  <r>
    <s v="43 - Rio Grande do Sul"/>
    <s v="SUL                 "/>
    <x v="19"/>
    <x v="19"/>
    <s v="Editorial"/>
    <s v="OUTROS"/>
    <s v="Indireta"/>
    <n v="2007"/>
    <n v="1.7998330660926485"/>
    <n v="5000"/>
    <n v="8999.1653304632418"/>
  </r>
  <r>
    <s v="43 - Rio Grande do Sul"/>
    <s v="SUL                 "/>
    <x v="5"/>
    <x v="5"/>
    <e v="#N/A"/>
    <s v="OUTROS"/>
    <s v="Indireta"/>
    <n v="2007"/>
    <n v="1.7998330660926485"/>
    <n v="4665.8900000000003"/>
    <n v="8397.8231047510289"/>
  </r>
  <r>
    <s v="43 - Rio Grande do Sul"/>
    <s v="SUL                 "/>
    <x v="5"/>
    <x v="5"/>
    <e v="#N/A"/>
    <s v="OUTROS"/>
    <s v="Indireta"/>
    <n v="2007"/>
    <n v="1.7998330660926485"/>
    <n v="5000"/>
    <n v="8999.1653304632418"/>
  </r>
  <r>
    <s v="43 - Rio Grande do Sul"/>
    <s v="SUL                 "/>
    <x v="5"/>
    <x v="5"/>
    <e v="#N/A"/>
    <s v="OUTROS"/>
    <s v="Indireta"/>
    <n v="2007"/>
    <n v="1.7998330660926485"/>
    <n v="1123534.1000000001"/>
    <n v="2022173.8240626445"/>
  </r>
  <r>
    <s v="43 - Rio Grande do Sul"/>
    <s v="SUL                 "/>
    <x v="5"/>
    <x v="5"/>
    <e v="#N/A"/>
    <s v="OUTROS"/>
    <s v="Indireta"/>
    <n v="2007"/>
    <n v="1.7998330660926485"/>
    <n v="6681.69"/>
    <n v="12025.926599380588"/>
  </r>
  <r>
    <s v="43 - Rio Grande do Sul"/>
    <s v="SUL                 "/>
    <x v="5"/>
    <x v="5"/>
    <e v="#N/A"/>
    <s v="OUTROS"/>
    <s v="Indireta"/>
    <n v="2007"/>
    <n v="1.7998330660926485"/>
    <n v="38000"/>
    <n v="68393.656511520647"/>
  </r>
  <r>
    <s v="43 - Rio Grande do Sul"/>
    <s v="SUL                 "/>
    <x v="5"/>
    <x v="5"/>
    <e v="#N/A"/>
    <s v="OUTROS"/>
    <s v="Indireta"/>
    <n v="2007"/>
    <n v="1.7998330660926485"/>
    <n v="500000"/>
    <n v="899916.53304632427"/>
  </r>
  <r>
    <s v="43 - Rio Grande do Sul"/>
    <s v="SUL                 "/>
    <x v="5"/>
    <x v="5"/>
    <e v="#N/A"/>
    <s v="OUTROS"/>
    <s v="Indireta"/>
    <n v="2007"/>
    <n v="1.7998330660926485"/>
    <n v="22000"/>
    <n v="39596.32745403827"/>
  </r>
  <r>
    <s v="43 - Rio Grande do Sul"/>
    <s v="SUL                 "/>
    <x v="6"/>
    <x v="6"/>
    <e v="#N/A"/>
    <s v="OUTROS"/>
    <s v="Direta"/>
    <n v="2007"/>
    <n v="1.7998330660926485"/>
    <n v="500000"/>
    <n v="899916.53304632427"/>
  </r>
  <r>
    <s v="43 - Rio Grande do Sul"/>
    <s v="SUL                 "/>
    <x v="15"/>
    <x v="15"/>
    <s v="Audiovisual"/>
    <s v="OUTROS"/>
    <s v="Indireta"/>
    <n v="2007"/>
    <n v="1.7998330660926485"/>
    <n v="38300"/>
    <n v="68933.606431348438"/>
  </r>
  <r>
    <s v="43 - Rio Grande do Sul"/>
    <s v="SUL                 "/>
    <x v="34"/>
    <x v="34"/>
    <s v="Audiovisual"/>
    <s v="OUTROS"/>
    <s v="Indireta"/>
    <n v="2007"/>
    <n v="1.7998330660926485"/>
    <n v="10000"/>
    <n v="17998.330660926484"/>
  </r>
  <r>
    <s v="43 - Rio Grande do Sul"/>
    <s v="SUL                 "/>
    <x v="35"/>
    <x v="35"/>
    <s v="Audiovisual"/>
    <s v="OUTROS"/>
    <s v="Indireta"/>
    <n v="2007"/>
    <n v="1.7998330660926485"/>
    <n v="10000"/>
    <n v="17998.330660926484"/>
  </r>
  <r>
    <s v="43 - Rio Grande do Sul"/>
    <s v="SUL                 "/>
    <x v="7"/>
    <x v="7"/>
    <s v="Música"/>
    <s v="OUTROS"/>
    <s v="Indireta"/>
    <n v="2007"/>
    <n v="1.7998330660926485"/>
    <n v="29540.46"/>
    <n v="53167.896695587238"/>
  </r>
  <r>
    <s v="43 - Rio Grande do Sul"/>
    <s v="SUL                 "/>
    <x v="16"/>
    <x v="16"/>
    <s v="Audiovisual"/>
    <s v="OUTROS"/>
    <s v="Indireta"/>
    <n v="2007"/>
    <n v="1.7998330660926485"/>
    <n v="5000"/>
    <n v="8999.1653304632418"/>
  </r>
  <r>
    <s v="43 - Rio Grande do Sul"/>
    <s v="SUL                 "/>
    <x v="16"/>
    <x v="16"/>
    <s v="Audiovisual"/>
    <s v="OUTROS"/>
    <s v="Indireta"/>
    <n v="2007"/>
    <n v="1.7998330660926485"/>
    <n v="21751.63"/>
    <n v="39149.302915412838"/>
  </r>
  <r>
    <s v="43 - Rio Grande do Sul"/>
    <s v="SUL                 "/>
    <x v="16"/>
    <x v="16"/>
    <s v="Audiovisual"/>
    <s v="OUTROS"/>
    <s v="Indireta"/>
    <n v="2007"/>
    <n v="1.7998330660926485"/>
    <n v="11000"/>
    <n v="19798.163727019135"/>
  </r>
  <r>
    <s v="43 - Rio Grande do Sul"/>
    <s v="SUL                 "/>
    <x v="8"/>
    <x v="8"/>
    <s v="Artes Cênicas e Espetáculos"/>
    <s v="OUTROS"/>
    <s v="Indireta"/>
    <n v="2007"/>
    <n v="1.7998330660926485"/>
    <n v="47705.06"/>
    <n v="85861.144407933753"/>
  </r>
  <r>
    <s v="43 - Rio Grande do Sul"/>
    <s v="SUL                 "/>
    <x v="8"/>
    <x v="8"/>
    <s v="Artes Cênicas e Espetáculos"/>
    <s v="OUTROS"/>
    <s v="Indireta"/>
    <n v="2007"/>
    <n v="1.7998330660926485"/>
    <n v="18500"/>
    <n v="33296.911722713994"/>
  </r>
  <r>
    <s v="43 - Rio Grande do Sul"/>
    <s v="SUL                 "/>
    <x v="36"/>
    <x v="36"/>
    <s v="Artes Cênicas e Espetáculos"/>
    <s v="OUTROS"/>
    <s v="Indireta"/>
    <n v="2007"/>
    <n v="1.7998330660926485"/>
    <n v="10000"/>
    <n v="17998.330660926484"/>
  </r>
  <r>
    <s v="43 - Rio Grande do Sul"/>
    <s v="SUL                 "/>
    <x v="9"/>
    <x v="9"/>
    <s v="Artes Cênicas e Espetáculos"/>
    <s v="OUTROS"/>
    <s v="Indireta"/>
    <n v="2007"/>
    <n v="1.7998330660926485"/>
    <n v="12000"/>
    <n v="21597.996793111783"/>
  </r>
  <r>
    <s v="43 - Rio Grande do Sul"/>
    <s v="SUL                 "/>
    <x v="20"/>
    <x v="20"/>
    <s v="Artes Cênicas e Espetáculos"/>
    <s v="OUTROS"/>
    <s v="Indireta"/>
    <n v="2007"/>
    <n v="1.7998330660926485"/>
    <n v="21000"/>
    <n v="37796.494387945619"/>
  </r>
  <r>
    <s v="43 - Rio Grande do Sul"/>
    <s v="SUL                 "/>
    <x v="10"/>
    <x v="10"/>
    <e v="#N/A"/>
    <s v="FUNDO CULTURAL"/>
    <s v="Direta"/>
    <n v="2007"/>
    <n v="1.7998330660926485"/>
    <n v="118844.8"/>
    <n v="213900.8007731676"/>
  </r>
  <r>
    <s v="43 - Rio Grande do Sul"/>
    <s v="SUL                 "/>
    <x v="1"/>
    <x v="1"/>
    <s v="Patrimônio"/>
    <s v="FUNDO CULTURAL"/>
    <s v="Direta"/>
    <n v="2007"/>
    <n v="1.7998330660926485"/>
    <n v="854178.34"/>
    <n v="1537378.4206721287"/>
  </r>
  <r>
    <s v="42 - Santa Catarina"/>
    <s v="SUL                 "/>
    <x v="3"/>
    <x v="3"/>
    <s v="Editorial"/>
    <s v="OUTROS"/>
    <s v="Indireta"/>
    <n v="2007"/>
    <n v="1.7998330660926485"/>
    <n v="12942.13"/>
    <n v="23293.673519669646"/>
  </r>
  <r>
    <s v="42 - Santa Catarina"/>
    <s v="SUL                 "/>
    <x v="3"/>
    <x v="3"/>
    <s v="Editorial"/>
    <s v="OUTROS"/>
    <s v="Indireta"/>
    <n v="2007"/>
    <n v="1.7998330660926485"/>
    <n v="2720.4"/>
    <n v="4896.2658729984414"/>
  </r>
  <r>
    <s v="42 - Santa Catarina"/>
    <s v="SUL                 "/>
    <x v="3"/>
    <x v="3"/>
    <s v="Editorial"/>
    <s v="OUTROS"/>
    <s v="Indireta"/>
    <n v="2007"/>
    <n v="1.7998330660926485"/>
    <n v="10000"/>
    <n v="17998.330660926484"/>
  </r>
  <r>
    <s v="42 - Santa Catarina"/>
    <s v="SUL                 "/>
    <x v="37"/>
    <x v="37"/>
    <s v="Música"/>
    <s v="OUTROS"/>
    <s v="Indireta"/>
    <n v="2007"/>
    <n v="1.7998330660926485"/>
    <n v="14205.72"/>
    <n v="25567.924583653657"/>
  </r>
  <r>
    <s v="42 - Santa Catarina"/>
    <s v="SUL                 "/>
    <x v="14"/>
    <x v="14"/>
    <s v="Editorial"/>
    <s v="OUTROS"/>
    <s v="Indireta"/>
    <n v="2007"/>
    <n v="1.7998330660926485"/>
    <n v="696000"/>
    <n v="1252683.8140004834"/>
  </r>
  <r>
    <s v="42 - Santa Catarina"/>
    <s v="SUL                 "/>
    <x v="5"/>
    <x v="5"/>
    <e v="#N/A"/>
    <s v="OUTROS"/>
    <s v="Indireta"/>
    <n v="2007"/>
    <n v="1.7998330660926485"/>
    <n v="475000"/>
    <n v="854920.70639400801"/>
  </r>
  <r>
    <s v="42 - Santa Catarina"/>
    <s v="SUL                 "/>
    <x v="5"/>
    <x v="5"/>
    <e v="#N/A"/>
    <s v="OUTROS"/>
    <s v="Indireta"/>
    <n v="2007"/>
    <n v="1.7998330660926485"/>
    <n v="655294.5"/>
    <n v="1179420.709128649"/>
  </r>
  <r>
    <s v="42 - Santa Catarina"/>
    <s v="SUL                 "/>
    <x v="5"/>
    <x v="5"/>
    <e v="#N/A"/>
    <s v="OUTROS"/>
    <s v="Indireta"/>
    <n v="2007"/>
    <n v="1.7998330660926485"/>
    <n v="67671.73"/>
    <n v="121797.81729369385"/>
  </r>
  <r>
    <s v="42 - Santa Catarina"/>
    <s v="SUL                 "/>
    <x v="5"/>
    <x v="5"/>
    <e v="#N/A"/>
    <s v="OUTROS"/>
    <s v="Indireta"/>
    <n v="2007"/>
    <n v="1.7998330660926485"/>
    <n v="450000"/>
    <n v="809924.87974169187"/>
  </r>
  <r>
    <s v="42 - Santa Catarina"/>
    <s v="SUL                 "/>
    <x v="5"/>
    <x v="5"/>
    <e v="#N/A"/>
    <s v="OUTROS"/>
    <s v="Indireta"/>
    <n v="2007"/>
    <n v="1.7998330660926485"/>
    <n v="10000"/>
    <n v="17998.330660926484"/>
  </r>
  <r>
    <s v="42 - Santa Catarina"/>
    <s v="SUL                 "/>
    <x v="5"/>
    <x v="5"/>
    <e v="#N/A"/>
    <s v="OUTROS"/>
    <s v="Indireta"/>
    <n v="2007"/>
    <n v="1.7998330660926485"/>
    <n v="1104000"/>
    <n v="1987015.7049662839"/>
  </r>
  <r>
    <s v="42 - Santa Catarina"/>
    <s v="SUL                 "/>
    <x v="16"/>
    <x v="16"/>
    <s v="Audiovisual"/>
    <s v="OUTROS"/>
    <s v="Indireta"/>
    <n v="2007"/>
    <n v="1.7998330660926485"/>
    <n v="59994"/>
    <n v="107979.18496716235"/>
  </r>
  <r>
    <s v="42 - Santa Catarina"/>
    <s v="SUL                 "/>
    <x v="1"/>
    <x v="1"/>
    <s v="Patrimônio"/>
    <s v="FUNDO CULTURAL"/>
    <s v="Direta"/>
    <n v="2007"/>
    <n v="1.7998330660926485"/>
    <n v="61169"/>
    <n v="110093.98881982121"/>
  </r>
  <r>
    <s v="28 - Sergipe"/>
    <s v="NORDESTE            "/>
    <x v="3"/>
    <x v="3"/>
    <s v="Editorial"/>
    <s v="OUTROS"/>
    <s v="Indireta"/>
    <n v="2007"/>
    <n v="1.7998330660926485"/>
    <n v="10639.59"/>
    <n v="19149.485891668683"/>
  </r>
  <r>
    <s v="28 - Sergipe"/>
    <s v="NORDESTE            "/>
    <x v="22"/>
    <x v="22"/>
    <e v="#N/A"/>
    <s v="OUTROS"/>
    <s v="Indireta"/>
    <n v="2007"/>
    <n v="1.7998330660926485"/>
    <n v="100000"/>
    <n v="179983.30660926484"/>
  </r>
  <r>
    <s v="35 - São Paulo"/>
    <s v="SUDESTE             "/>
    <x v="38"/>
    <x v="38"/>
    <e v="#N/A"/>
    <s v="OUTROS"/>
    <s v="Indireta"/>
    <n v="2007"/>
    <n v="1.7998330660926485"/>
    <n v="4245.5"/>
    <n v="7641.1912820963389"/>
  </r>
  <r>
    <s v="35 - São Paulo"/>
    <s v="SUDESTE             "/>
    <x v="2"/>
    <x v="2"/>
    <e v="#N/A"/>
    <s v="OUTROS"/>
    <s v="Indireta"/>
    <n v="2007"/>
    <n v="1.7998330660926485"/>
    <n v="56704.53"/>
    <n v="102058.68809124257"/>
  </r>
  <r>
    <s v="35 - São Paulo"/>
    <s v="SUDESTE             "/>
    <x v="2"/>
    <x v="2"/>
    <e v="#N/A"/>
    <s v="OUTROS"/>
    <s v="Indireta"/>
    <n v="2007"/>
    <n v="1.7998330660926485"/>
    <n v="3200"/>
    <n v="5759.465811496475"/>
  </r>
  <r>
    <s v="35 - São Paulo"/>
    <s v="SUDESTE             "/>
    <x v="39"/>
    <x v="39"/>
    <s v="Música"/>
    <s v="OUTROS"/>
    <s v="Indireta"/>
    <n v="2007"/>
    <n v="1.7998330660926485"/>
    <n v="42876.15"/>
    <n v="77169.912516748314"/>
  </r>
  <r>
    <s v="35 - São Paulo"/>
    <s v="SUDESTE             "/>
    <x v="39"/>
    <x v="39"/>
    <s v="Música"/>
    <s v="OUTROS"/>
    <s v="Indireta"/>
    <n v="2007"/>
    <n v="1.7998330660926485"/>
    <n v="36400"/>
    <n v="65513.923605772405"/>
  </r>
  <r>
    <s v="35 - São Paulo"/>
    <s v="SUDESTE             "/>
    <x v="39"/>
    <x v="39"/>
    <s v="Música"/>
    <s v="OUTROS"/>
    <s v="Indireta"/>
    <n v="2007"/>
    <n v="1.7998330660926485"/>
    <n v="71000"/>
    <n v="127788.14769257804"/>
  </r>
  <r>
    <s v="35 - São Paulo"/>
    <s v="SUDESTE             "/>
    <x v="26"/>
    <x v="26"/>
    <s v="Editorial"/>
    <s v="OUTROS"/>
    <s v="Indireta"/>
    <n v="2007"/>
    <n v="1.7998330660926485"/>
    <n v="56478.64"/>
    <n v="101652.1237999429"/>
  </r>
  <r>
    <s v="35 - São Paulo"/>
    <s v="SUDESTE             "/>
    <x v="40"/>
    <x v="40"/>
    <s v="Música"/>
    <s v="OUTROS"/>
    <s v="Indireta"/>
    <n v="2007"/>
    <n v="1.7998330660926485"/>
    <n v="6694.74"/>
    <n v="12049.414420893097"/>
  </r>
  <r>
    <s v="35 - São Paulo"/>
    <s v="SUDESTE             "/>
    <x v="3"/>
    <x v="3"/>
    <s v="Editorial"/>
    <s v="OUTROS"/>
    <s v="Indireta"/>
    <n v="2007"/>
    <n v="1.7998330660926485"/>
    <n v="97757"/>
    <n v="175946.28104201905"/>
  </r>
  <r>
    <s v="35 - São Paulo"/>
    <s v="SUDESTE             "/>
    <x v="3"/>
    <x v="3"/>
    <s v="Editorial"/>
    <s v="OUTROS"/>
    <s v="Indireta"/>
    <n v="2007"/>
    <n v="1.7998330660926485"/>
    <n v="1279355.26"/>
    <n v="2302625.9002275574"/>
  </r>
  <r>
    <s v="35 - São Paulo"/>
    <s v="SUDESTE             "/>
    <x v="3"/>
    <x v="3"/>
    <s v="Editorial"/>
    <s v="OUTROS"/>
    <s v="Indireta"/>
    <n v="2007"/>
    <n v="1.7998330660926485"/>
    <n v="3900"/>
    <n v="7019.3489577613291"/>
  </r>
  <r>
    <s v="35 - São Paulo"/>
    <s v="SUDESTE             "/>
    <x v="3"/>
    <x v="3"/>
    <s v="Editorial"/>
    <s v="OUTROS"/>
    <s v="Indireta"/>
    <n v="2007"/>
    <n v="1.7998330660926485"/>
    <n v="155000"/>
    <n v="278974.12524436053"/>
  </r>
  <r>
    <s v="35 - São Paulo"/>
    <s v="SUDESTE             "/>
    <x v="3"/>
    <x v="3"/>
    <s v="Editorial"/>
    <s v="OUTROS"/>
    <s v="Indireta"/>
    <n v="2007"/>
    <n v="1.7998330660926485"/>
    <n v="3561403.1"/>
    <n v="6409931.0610648636"/>
  </r>
  <r>
    <s v="35 - São Paulo"/>
    <s v="SUDESTE             "/>
    <x v="3"/>
    <x v="3"/>
    <s v="Editorial"/>
    <s v="OUTROS"/>
    <s v="Indireta"/>
    <n v="2007"/>
    <n v="1.7998330660926485"/>
    <n v="152924.99"/>
    <n v="275239.45363388758"/>
  </r>
  <r>
    <s v="35 - São Paulo"/>
    <s v="SUDESTE             "/>
    <x v="3"/>
    <x v="3"/>
    <s v="Editorial"/>
    <s v="OUTROS"/>
    <s v="Indireta"/>
    <n v="2007"/>
    <n v="1.7998330660926485"/>
    <n v="40000"/>
    <n v="71993.322643705935"/>
  </r>
  <r>
    <s v="35 - São Paulo"/>
    <s v="SUDESTE             "/>
    <x v="3"/>
    <x v="3"/>
    <s v="Editorial"/>
    <s v="OUTROS"/>
    <s v="Indireta"/>
    <n v="2007"/>
    <n v="1.7998330660926485"/>
    <n v="106800"/>
    <n v="192222.17145869485"/>
  </r>
  <r>
    <s v="35 - São Paulo"/>
    <s v="SUDESTE             "/>
    <x v="3"/>
    <x v="3"/>
    <s v="Editorial"/>
    <s v="OUTROS"/>
    <s v="Indireta"/>
    <n v="2007"/>
    <n v="1.7998330660926485"/>
    <n v="322400"/>
    <n v="580266.18050826993"/>
  </r>
  <r>
    <s v="35 - São Paulo"/>
    <s v="SUDESTE             "/>
    <x v="25"/>
    <x v="25"/>
    <s v="Editorial"/>
    <s v="OUTROS"/>
    <s v="Indireta"/>
    <n v="2007"/>
    <n v="1.7998330660926485"/>
    <n v="83719.679999999993"/>
    <n v="150681.44834669537"/>
  </r>
  <r>
    <s v="35 - São Paulo"/>
    <s v="SUDESTE             "/>
    <x v="33"/>
    <x v="33"/>
    <s v="Editorial"/>
    <s v="OUTROS"/>
    <s v="Indireta"/>
    <n v="2007"/>
    <n v="1.7998330660926485"/>
    <n v="2769.05"/>
    <n v="4983.8277516638482"/>
  </r>
  <r>
    <s v="35 - São Paulo"/>
    <s v="SUDESTE             "/>
    <x v="37"/>
    <x v="37"/>
    <s v="Música"/>
    <s v="OUTROS"/>
    <s v="Indireta"/>
    <n v="2007"/>
    <n v="1.7998330660926485"/>
    <n v="45226.42"/>
    <n v="81400.006176993877"/>
  </r>
  <r>
    <s v="35 - São Paulo"/>
    <s v="SUDESTE             "/>
    <x v="4"/>
    <x v="4"/>
    <e v="#N/A"/>
    <s v="OUTROS"/>
    <s v="Indireta"/>
    <n v="2007"/>
    <n v="1.7998330660926485"/>
    <n v="62994.6"/>
    <n v="113379.76406527995"/>
  </r>
  <r>
    <s v="35 - São Paulo"/>
    <s v="SUDESTE             "/>
    <x v="4"/>
    <x v="4"/>
    <e v="#N/A"/>
    <s v="OUTROS"/>
    <s v="Indireta"/>
    <n v="2007"/>
    <n v="1.7998330660926485"/>
    <n v="58002.3"/>
    <n v="104394.45744942562"/>
  </r>
  <r>
    <s v="35 - São Paulo"/>
    <s v="SUDESTE             "/>
    <x v="4"/>
    <x v="4"/>
    <e v="#N/A"/>
    <s v="OUTROS"/>
    <s v="Indireta"/>
    <n v="2007"/>
    <n v="1.7998330660926485"/>
    <n v="946618.7"/>
    <n v="1703755.6372416369"/>
  </r>
  <r>
    <s v="35 - São Paulo"/>
    <s v="SUDESTE             "/>
    <x v="4"/>
    <x v="4"/>
    <e v="#N/A"/>
    <s v="OUTROS"/>
    <s v="Indireta"/>
    <n v="2007"/>
    <n v="1.7998330660926485"/>
    <n v="16730379.49"/>
    <n v="30111890.214380261"/>
  </r>
  <r>
    <s v="35 - São Paulo"/>
    <s v="SUDESTE             "/>
    <x v="4"/>
    <x v="4"/>
    <e v="#N/A"/>
    <s v="OUTROS"/>
    <s v="Indireta"/>
    <n v="2007"/>
    <n v="1.7998330660926485"/>
    <n v="81700"/>
    <n v="147046.36149976938"/>
  </r>
  <r>
    <s v="35 - São Paulo"/>
    <s v="SUDESTE             "/>
    <x v="4"/>
    <x v="4"/>
    <e v="#N/A"/>
    <s v="OUTROS"/>
    <s v="Indireta"/>
    <n v="2007"/>
    <n v="1.7998330660926485"/>
    <n v="864000"/>
    <n v="1555055.7691040484"/>
  </r>
  <r>
    <s v="35 - São Paulo"/>
    <s v="SUDESTE             "/>
    <x v="11"/>
    <x v="11"/>
    <s v="Editorial"/>
    <s v="OUTROS"/>
    <s v="Indireta"/>
    <n v="2007"/>
    <n v="1.7998330660926485"/>
    <n v="92355.42"/>
    <n v="166224.33874887432"/>
  </r>
  <r>
    <s v="35 - São Paulo"/>
    <s v="SUDESTE             "/>
    <x v="11"/>
    <x v="11"/>
    <s v="Editorial"/>
    <s v="OUTROS"/>
    <s v="Direta"/>
    <n v="2007"/>
    <n v="1.7998330660926485"/>
    <n v="13189274.699999999"/>
    <n v="23738492.722839195"/>
  </r>
  <r>
    <s v="35 - São Paulo"/>
    <s v="SUDESTE             "/>
    <x v="11"/>
    <x v="11"/>
    <s v="Editorial"/>
    <s v="OUTROS"/>
    <s v="Indireta"/>
    <n v="2007"/>
    <n v="1.7998330660926485"/>
    <n v="3812.25"/>
    <n v="6861.4136062116995"/>
  </r>
  <r>
    <s v="35 - São Paulo"/>
    <s v="SUDESTE             "/>
    <x v="11"/>
    <x v="11"/>
    <s v="Editorial"/>
    <s v="OUTROS"/>
    <s v="Indireta"/>
    <n v="2007"/>
    <n v="1.7998330660926485"/>
    <n v="3000"/>
    <n v="5399.4991982779457"/>
  </r>
  <r>
    <s v="35 - São Paulo"/>
    <s v="SUDESTE             "/>
    <x v="11"/>
    <x v="11"/>
    <s v="Editorial"/>
    <s v="OUTROS"/>
    <s v="Indireta"/>
    <n v="2007"/>
    <n v="1.7998330660926485"/>
    <n v="77000"/>
    <n v="138587.14608913392"/>
  </r>
  <r>
    <s v="35 - São Paulo"/>
    <s v="SUDESTE             "/>
    <x v="13"/>
    <x v="13"/>
    <s v="Editorial"/>
    <s v="OUTROS"/>
    <s v="Indireta"/>
    <n v="2007"/>
    <n v="1.7998330660926485"/>
    <n v="1301763.51"/>
    <n v="2342957.0095308279"/>
  </r>
  <r>
    <s v="35 - São Paulo"/>
    <s v="SUDESTE             "/>
    <x v="13"/>
    <x v="13"/>
    <s v="Editorial"/>
    <s v="OUTROS"/>
    <s v="Indireta"/>
    <n v="2007"/>
    <n v="1.7998330660926485"/>
    <n v="141967.6"/>
    <n v="255517.9807938147"/>
  </r>
  <r>
    <s v="35 - São Paulo"/>
    <s v="SUDESTE             "/>
    <x v="13"/>
    <x v="13"/>
    <s v="Editorial"/>
    <s v="OUTROS"/>
    <s v="Indireta"/>
    <n v="2007"/>
    <n v="1.7998330660926485"/>
    <n v="100000"/>
    <n v="179983.30660926484"/>
  </r>
  <r>
    <s v="35 - São Paulo"/>
    <s v="SUDESTE             "/>
    <x v="13"/>
    <x v="13"/>
    <s v="Editorial"/>
    <s v="OUTROS"/>
    <s v="Indireta"/>
    <n v="2007"/>
    <n v="1.7998330660926485"/>
    <n v="14400"/>
    <n v="25917.596151734138"/>
  </r>
  <r>
    <s v="35 - São Paulo"/>
    <s v="SUDESTE             "/>
    <x v="17"/>
    <x v="17"/>
    <s v="Editorial"/>
    <s v="OUTROS"/>
    <s v="Indireta"/>
    <n v="2007"/>
    <n v="1.7998330660926485"/>
    <n v="257455.49"/>
    <n v="463376.90394908516"/>
  </r>
  <r>
    <s v="35 - São Paulo"/>
    <s v="SUDESTE             "/>
    <x v="17"/>
    <x v="17"/>
    <s v="Editorial"/>
    <s v="OUTROS"/>
    <s v="Indireta"/>
    <n v="2007"/>
    <n v="1.7998330660926485"/>
    <n v="163680"/>
    <n v="294596.67625804472"/>
  </r>
  <r>
    <s v="35 - São Paulo"/>
    <s v="SUDESTE             "/>
    <x v="17"/>
    <x v="17"/>
    <s v="Editorial"/>
    <s v="OUTROS"/>
    <s v="Indireta"/>
    <n v="2007"/>
    <n v="1.7998330660926485"/>
    <n v="171000"/>
    <n v="307771.4543018429"/>
  </r>
  <r>
    <s v="35 - São Paulo"/>
    <s v="SUDESTE             "/>
    <x v="12"/>
    <x v="12"/>
    <s v="Editorial"/>
    <s v="OUTROS"/>
    <s v="Indireta"/>
    <n v="2007"/>
    <n v="1.7998330660926485"/>
    <n v="332675.3"/>
    <n v="598760.00521229161"/>
  </r>
  <r>
    <s v="35 - São Paulo"/>
    <s v="SUDESTE             "/>
    <x v="12"/>
    <x v="12"/>
    <s v="Editorial"/>
    <s v="OUTROS"/>
    <s v="Indireta"/>
    <n v="2007"/>
    <n v="1.7998330660926485"/>
    <n v="70556.740000000005"/>
    <n v="126990.35368770182"/>
  </r>
  <r>
    <s v="35 - São Paulo"/>
    <s v="SUDESTE             "/>
    <x v="14"/>
    <x v="14"/>
    <s v="Editorial"/>
    <s v="OUTROS"/>
    <s v="Indireta"/>
    <n v="2007"/>
    <n v="1.7998330660926485"/>
    <n v="1773105.61"/>
    <n v="3191294.1065523759"/>
  </r>
  <r>
    <s v="35 - São Paulo"/>
    <s v="SUDESTE             "/>
    <x v="14"/>
    <x v="14"/>
    <s v="Editorial"/>
    <s v="OUTROS"/>
    <s v="Indireta"/>
    <n v="2007"/>
    <n v="1.7998330660926485"/>
    <n v="69767.570000000007"/>
    <n v="125569.9794269335"/>
  </r>
  <r>
    <s v="35 - São Paulo"/>
    <s v="SUDESTE             "/>
    <x v="14"/>
    <x v="14"/>
    <s v="Editorial"/>
    <s v="OUTROS"/>
    <s v="Indireta"/>
    <n v="2007"/>
    <n v="1.7998330660926485"/>
    <n v="90000"/>
    <n v="161984.97594833837"/>
  </r>
  <r>
    <s v="35 - São Paulo"/>
    <s v="SUDESTE             "/>
    <x v="14"/>
    <x v="14"/>
    <s v="Editorial"/>
    <s v="OUTROS"/>
    <s v="Indireta"/>
    <n v="2007"/>
    <n v="1.7998330660926485"/>
    <n v="9000000"/>
    <n v="16198497.594833836"/>
  </r>
  <r>
    <s v="35 - São Paulo"/>
    <s v="SUDESTE             "/>
    <x v="14"/>
    <x v="14"/>
    <s v="Editorial"/>
    <s v="OUTROS"/>
    <s v="Indireta"/>
    <n v="2007"/>
    <n v="1.7998330660926485"/>
    <n v="6957950.46"/>
    <n v="12523149.310142554"/>
  </r>
  <r>
    <s v="35 - São Paulo"/>
    <s v="SUDESTE             "/>
    <x v="14"/>
    <x v="14"/>
    <s v="Editorial"/>
    <s v="OUTROS"/>
    <s v="Indireta"/>
    <n v="2007"/>
    <n v="1.7998330660926485"/>
    <n v="79614.61"/>
    <n v="143293.00762207044"/>
  </r>
  <r>
    <s v="35 - São Paulo"/>
    <s v="SUDESTE             "/>
    <x v="18"/>
    <x v="18"/>
    <s v="Editorial"/>
    <s v="OUTROS"/>
    <s v="Indireta"/>
    <n v="2007"/>
    <n v="1.7998330660926485"/>
    <n v="1000000"/>
    <n v="1799833.0660926485"/>
  </r>
  <r>
    <s v="35 - São Paulo"/>
    <s v="SUDESTE             "/>
    <x v="19"/>
    <x v="19"/>
    <s v="Editorial"/>
    <s v="OUTROS"/>
    <s v="Indireta"/>
    <n v="2007"/>
    <n v="1.7998330660926485"/>
    <n v="10056.76"/>
    <n v="18100.489185757902"/>
  </r>
  <r>
    <s v="35 - São Paulo"/>
    <s v="SUDESTE             "/>
    <x v="5"/>
    <x v="5"/>
    <e v="#N/A"/>
    <s v="OUTROS"/>
    <s v="Indireta"/>
    <n v="2007"/>
    <n v="1.7998330660926485"/>
    <n v="265635.90000000002"/>
    <n v="478100.27636128018"/>
  </r>
  <r>
    <s v="35 - São Paulo"/>
    <s v="SUDESTE             "/>
    <x v="5"/>
    <x v="5"/>
    <e v="#N/A"/>
    <s v="OUTROS"/>
    <s v="Indireta"/>
    <n v="2007"/>
    <n v="1.7998330660926485"/>
    <n v="485681.55"/>
    <n v="874145.71328112995"/>
  </r>
  <r>
    <s v="35 - São Paulo"/>
    <s v="SUDESTE             "/>
    <x v="5"/>
    <x v="5"/>
    <e v="#N/A"/>
    <s v="OUTROS"/>
    <s v="Indireta"/>
    <n v="2007"/>
    <n v="1.7998330660926485"/>
    <n v="191449.67"/>
    <n v="344577.44655852579"/>
  </r>
  <r>
    <s v="35 - São Paulo"/>
    <s v="SUDESTE             "/>
    <x v="5"/>
    <x v="5"/>
    <e v="#N/A"/>
    <s v="OUTROS"/>
    <s v="Indireta"/>
    <n v="2007"/>
    <n v="1.7998330660926485"/>
    <n v="227900"/>
    <n v="410181.95576251461"/>
  </r>
  <r>
    <s v="35 - São Paulo"/>
    <s v="SUDESTE             "/>
    <x v="5"/>
    <x v="5"/>
    <e v="#N/A"/>
    <s v="OUTROS"/>
    <s v="Indireta"/>
    <n v="2007"/>
    <n v="1.7998330660926485"/>
    <n v="8500000"/>
    <n v="15298581.061787512"/>
  </r>
  <r>
    <s v="35 - São Paulo"/>
    <s v="SUDESTE             "/>
    <x v="5"/>
    <x v="5"/>
    <e v="#N/A"/>
    <s v="OUTROS"/>
    <s v="Indireta"/>
    <n v="2007"/>
    <n v="1.7998330660926485"/>
    <n v="3067679.99"/>
    <n v="5521311.8821927654"/>
  </r>
  <r>
    <s v="35 - São Paulo"/>
    <s v="SUDESTE             "/>
    <x v="5"/>
    <x v="5"/>
    <e v="#N/A"/>
    <s v="OUTROS"/>
    <s v="Indireta"/>
    <n v="2007"/>
    <n v="1.7998330660926485"/>
    <n v="1138560"/>
    <n v="2049217.9357304459"/>
  </r>
  <r>
    <s v="35 - São Paulo"/>
    <s v="SUDESTE             "/>
    <x v="5"/>
    <x v="5"/>
    <e v="#N/A"/>
    <s v="OUTROS"/>
    <s v="Indireta"/>
    <n v="2007"/>
    <n v="1.7998330660926485"/>
    <n v="79650"/>
    <n v="143356.70371427946"/>
  </r>
  <r>
    <s v="35 - São Paulo"/>
    <s v="SUDESTE             "/>
    <x v="6"/>
    <x v="6"/>
    <e v="#N/A"/>
    <s v="OUTROS"/>
    <s v="Direta"/>
    <n v="2007"/>
    <n v="1.7998330660926485"/>
    <n v="300000"/>
    <n v="539949.91982779454"/>
  </r>
  <r>
    <s v="35 - São Paulo"/>
    <s v="SUDESTE             "/>
    <x v="15"/>
    <x v="15"/>
    <s v="Audiovisual"/>
    <s v="OUTROS"/>
    <s v="Indireta"/>
    <n v="2007"/>
    <n v="1.7998330660926485"/>
    <n v="11872.13"/>
    <n v="21367.852138950515"/>
  </r>
  <r>
    <s v="35 - São Paulo"/>
    <s v="SUDESTE             "/>
    <x v="15"/>
    <x v="15"/>
    <s v="Audiovisual"/>
    <s v="OUTROS"/>
    <s v="Direta"/>
    <n v="2007"/>
    <n v="1.7998330660926485"/>
    <n v="500000"/>
    <n v="899916.53304632427"/>
  </r>
  <r>
    <s v="35 - São Paulo"/>
    <s v="SUDESTE             "/>
    <x v="15"/>
    <x v="15"/>
    <s v="Audiovisual"/>
    <s v="OUTROS"/>
    <s v="Direta"/>
    <n v="2007"/>
    <n v="1.7998330660926485"/>
    <n v="400000"/>
    <n v="719933.22643705935"/>
  </r>
  <r>
    <s v="35 - São Paulo"/>
    <s v="SUDESTE             "/>
    <x v="15"/>
    <x v="15"/>
    <s v="Audiovisual"/>
    <s v="OUTROS"/>
    <s v="Direta"/>
    <n v="2007"/>
    <n v="1.7998330660926485"/>
    <n v="240000"/>
    <n v="431959.93586223561"/>
  </r>
  <r>
    <s v="35 - São Paulo"/>
    <s v="SUDESTE             "/>
    <x v="15"/>
    <x v="15"/>
    <s v="Audiovisual"/>
    <s v="OUTROS"/>
    <s v="Indireta"/>
    <n v="2007"/>
    <n v="1.7998330660926485"/>
    <n v="4200"/>
    <n v="7559.2988775891235"/>
  </r>
  <r>
    <s v="35 - São Paulo"/>
    <s v="SUDESTE             "/>
    <x v="15"/>
    <x v="15"/>
    <s v="Audiovisual"/>
    <s v="OUTROS"/>
    <s v="Indireta"/>
    <n v="2007"/>
    <n v="1.7998330660926485"/>
    <n v="83627.48"/>
    <n v="150515.50373800163"/>
  </r>
  <r>
    <s v="35 - São Paulo"/>
    <s v="SUDESTE             "/>
    <x v="15"/>
    <x v="15"/>
    <s v="Audiovisual"/>
    <s v="OUTROS"/>
    <s v="Direta"/>
    <n v="2007"/>
    <n v="1.7998330660926485"/>
    <n v="4520250.66"/>
    <n v="8135696.6048951186"/>
  </r>
  <r>
    <s v="35 - São Paulo"/>
    <s v="SUDESTE             "/>
    <x v="27"/>
    <x v="27"/>
    <s v="Audiovisual"/>
    <s v="OUTROS"/>
    <s v="Direta"/>
    <n v="2007"/>
    <n v="1.7998330660926485"/>
    <n v="11000000"/>
    <n v="19798163.727019135"/>
  </r>
  <r>
    <s v="35 - São Paulo"/>
    <s v="SUDESTE             "/>
    <x v="35"/>
    <x v="35"/>
    <s v="Audiovisual"/>
    <s v="OUTROS"/>
    <s v="Indireta"/>
    <n v="2007"/>
    <n v="1.7998330660926485"/>
    <n v="4200"/>
    <n v="7559.2988775891235"/>
  </r>
  <r>
    <s v="35 - São Paulo"/>
    <s v="SUDESTE             "/>
    <x v="35"/>
    <x v="35"/>
    <s v="Audiovisual"/>
    <s v="OUTROS"/>
    <s v="Indireta"/>
    <n v="2007"/>
    <n v="1.7998330660926485"/>
    <n v="5000"/>
    <n v="8999.1653304632418"/>
  </r>
  <r>
    <s v="35 - São Paulo"/>
    <s v="SUDESTE             "/>
    <x v="28"/>
    <x v="28"/>
    <s v="Audiovisual"/>
    <s v="OUTROS"/>
    <s v="Indireta"/>
    <n v="2007"/>
    <n v="1.7998330660926485"/>
    <n v="77499.3"/>
    <n v="139485.802739034"/>
  </r>
  <r>
    <s v="35 - São Paulo"/>
    <s v="SUDESTE             "/>
    <x v="28"/>
    <x v="28"/>
    <s v="Audiovisual"/>
    <s v="OUTROS"/>
    <s v="Indireta"/>
    <n v="2007"/>
    <n v="1.7998330660926485"/>
    <n v="1051478.01"/>
    <n v="1892484.8906672965"/>
  </r>
  <r>
    <s v="35 - São Paulo"/>
    <s v="SUDESTE             "/>
    <x v="7"/>
    <x v="7"/>
    <s v="Música"/>
    <s v="OUTROS"/>
    <s v="Indireta"/>
    <n v="2007"/>
    <n v="1.7998330660926485"/>
    <n v="178518"/>
    <n v="321302.59929272742"/>
  </r>
  <r>
    <s v="35 - São Paulo"/>
    <s v="SUDESTE             "/>
    <x v="7"/>
    <x v="7"/>
    <s v="Música"/>
    <s v="OUTROS"/>
    <s v="Indireta"/>
    <n v="2007"/>
    <n v="1.7998330660926485"/>
    <n v="1999.18"/>
    <n v="3598.1902690711013"/>
  </r>
  <r>
    <s v="35 - São Paulo"/>
    <s v="SUDESTE             "/>
    <x v="16"/>
    <x v="16"/>
    <s v="Audiovisual"/>
    <s v="OUTROS"/>
    <s v="Indireta"/>
    <n v="2007"/>
    <n v="1.7998330660926485"/>
    <n v="48500.15"/>
    <n v="87292.173680453372"/>
  </r>
  <r>
    <s v="35 - São Paulo"/>
    <s v="SUDESTE             "/>
    <x v="16"/>
    <x v="16"/>
    <s v="Audiovisual"/>
    <s v="OUTROS"/>
    <s v="Indireta"/>
    <n v="2007"/>
    <n v="1.7998330660926485"/>
    <n v="10000"/>
    <n v="17998.330660926484"/>
  </r>
  <r>
    <s v="35 - São Paulo"/>
    <s v="SUDESTE             "/>
    <x v="16"/>
    <x v="16"/>
    <s v="Audiovisual"/>
    <s v="OUTROS"/>
    <s v="Indireta"/>
    <n v="2007"/>
    <n v="1.7998330660926485"/>
    <n v="247700"/>
    <n v="445818.65047114901"/>
  </r>
  <r>
    <s v="35 - São Paulo"/>
    <s v="SUDESTE             "/>
    <x v="41"/>
    <x v="41"/>
    <s v="Audiovisual"/>
    <s v="OUTROS"/>
    <s v="Indireta"/>
    <n v="2007"/>
    <n v="1.7998330660926485"/>
    <n v="16270.63"/>
    <n v="29284.417880159028"/>
  </r>
  <r>
    <s v="35 - São Paulo"/>
    <s v="SUDESTE             "/>
    <x v="22"/>
    <x v="22"/>
    <e v="#N/A"/>
    <s v="FUNDO CULTURAL"/>
    <s v="Direta"/>
    <n v="2007"/>
    <n v="1.7998330660926485"/>
    <n v="130840"/>
    <n v="235490.15836756214"/>
  </r>
  <r>
    <s v="35 - São Paulo"/>
    <s v="SUDESTE             "/>
    <x v="8"/>
    <x v="8"/>
    <s v="Artes Cênicas e Espetáculos"/>
    <s v="OUTROS"/>
    <s v="Indireta"/>
    <n v="2007"/>
    <n v="1.7998330660926485"/>
    <n v="394133.64"/>
    <n v="709374.75773145619"/>
  </r>
  <r>
    <s v="35 - São Paulo"/>
    <s v="SUDESTE             "/>
    <x v="8"/>
    <x v="8"/>
    <s v="Artes Cênicas e Espetáculos"/>
    <s v="OUTROS"/>
    <s v="Indireta"/>
    <n v="2007"/>
    <n v="1.7998330660926485"/>
    <n v="1818.85"/>
    <n v="3273.6263722626136"/>
  </r>
  <r>
    <s v="35 - São Paulo"/>
    <s v="SUDESTE             "/>
    <x v="8"/>
    <x v="8"/>
    <s v="Artes Cênicas e Espetáculos"/>
    <s v="OUTROS"/>
    <s v="Indireta"/>
    <n v="2007"/>
    <n v="1.7998330660926485"/>
    <n v="15000"/>
    <n v="26997.495991389726"/>
  </r>
  <r>
    <s v="35 - São Paulo"/>
    <s v="SUDESTE             "/>
    <x v="36"/>
    <x v="36"/>
    <s v="Artes Cênicas e Espetáculos"/>
    <s v="OUTROS"/>
    <s v="Indireta"/>
    <n v="2007"/>
    <n v="1.7998330660926485"/>
    <n v="29980.55"/>
    <n v="53959.985229643949"/>
  </r>
  <r>
    <s v="35 - São Paulo"/>
    <s v="SUDESTE             "/>
    <x v="9"/>
    <x v="9"/>
    <s v="Artes Cênicas e Espetáculos"/>
    <s v="OUTROS"/>
    <s v="Indireta"/>
    <n v="2007"/>
    <n v="1.7998330660926485"/>
    <n v="40492.730000000003"/>
    <n v="72880.154390361771"/>
  </r>
  <r>
    <s v="35 - São Paulo"/>
    <s v="SUDESTE             "/>
    <x v="9"/>
    <x v="9"/>
    <s v="Artes Cênicas e Espetáculos"/>
    <s v="OUTROS"/>
    <s v="Indireta"/>
    <n v="2007"/>
    <n v="1.7998330660926485"/>
    <n v="10000"/>
    <n v="17998.330660926484"/>
  </r>
  <r>
    <s v="35 - São Paulo"/>
    <s v="SUDESTE             "/>
    <x v="10"/>
    <x v="10"/>
    <e v="#N/A"/>
    <s v="FUNDO CULTURAL"/>
    <s v="Direta"/>
    <n v="2007"/>
    <n v="1.7998330660926485"/>
    <n v="333531.53000000003"/>
    <n v="600301.0762784722"/>
  </r>
  <r>
    <s v="35 - São Paulo"/>
    <s v="SUDESTE             "/>
    <x v="1"/>
    <x v="1"/>
    <s v="Patrimônio"/>
    <s v="FUNDO CULTURAL"/>
    <s v="Direta"/>
    <n v="2007"/>
    <n v="1.7998330660926485"/>
    <n v="135554.57"/>
    <n v="243975.59734597057"/>
  </r>
  <r>
    <s v="35 - São Paulo"/>
    <s v="SUDESTE             "/>
    <x v="1"/>
    <x v="1"/>
    <s v="Patrimônio"/>
    <s v="FUNDO CULTURAL"/>
    <s v="Direta"/>
    <n v="2007"/>
    <n v="1.7998330660926485"/>
    <n v="1402800.01"/>
    <n v="2524805.8431130978"/>
  </r>
  <r>
    <s v="35 - São Paulo"/>
    <s v="SUDESTE             "/>
    <x v="1"/>
    <x v="1"/>
    <s v="Patrimônio"/>
    <s v="FUNDO CULTURAL"/>
    <s v="Direta"/>
    <n v="2007"/>
    <n v="1.7998330660926485"/>
    <n v="600000"/>
    <n v="1079899.8396555891"/>
  </r>
  <r>
    <s v="17 - Tocantins"/>
    <s v="NORTE               "/>
    <x v="3"/>
    <x v="3"/>
    <s v="Editorial"/>
    <s v="OUTROS"/>
    <s v="Indireta"/>
    <n v="2007"/>
    <n v="1.7998330660926485"/>
    <n v="54648.61"/>
    <n v="98358.375294001366"/>
  </r>
  <r>
    <s v="17 - Tocantins"/>
    <s v="NORTE               "/>
    <x v="3"/>
    <x v="3"/>
    <s v="Editorial"/>
    <s v="OUTROS"/>
    <s v="Indireta"/>
    <n v="2007"/>
    <n v="1.7998330660926485"/>
    <n v="11157.48"/>
    <n v="20081.601438267404"/>
  </r>
  <r>
    <s v="17 - Tocantins"/>
    <s v="NORTE               "/>
    <x v="5"/>
    <x v="5"/>
    <e v="#N/A"/>
    <s v="OUTROS"/>
    <s v="Indireta"/>
    <n v="2007"/>
    <n v="1.7998330660926485"/>
    <n v="84568"/>
    <n v="152208.28273332311"/>
  </r>
  <r>
    <s v="17 - Tocantins"/>
    <s v="NORTE               "/>
    <x v="7"/>
    <x v="7"/>
    <s v="Música"/>
    <s v="OUTROS"/>
    <s v="Indireta"/>
    <n v="2007"/>
    <n v="1.7998330660926485"/>
    <n v="7929.71"/>
    <n v="14272.154262525535"/>
  </r>
  <r>
    <s v="27 - Alagoas"/>
    <s v="NORDESTE            "/>
    <x v="5"/>
    <x v="5"/>
    <e v="#N/A"/>
    <s v="OUTROS"/>
    <s v="Indireta"/>
    <n v="2008"/>
    <n v="1.6995153585033496"/>
    <n v="27331.33"/>
    <n v="46450.015103323356"/>
  </r>
  <r>
    <s v="27 - Alagoas"/>
    <s v="NORDESTE            "/>
    <x v="42"/>
    <x v="42"/>
    <s v="Audiovisual"/>
    <s v="OUTROS"/>
    <s v="Indireta"/>
    <n v="2008"/>
    <n v="1.6995153585033496"/>
    <n v="4774.6899999999996"/>
    <n v="8114.6589870923572"/>
  </r>
  <r>
    <s v="27 - Alagoas"/>
    <s v="NORDESTE            "/>
    <x v="28"/>
    <x v="28"/>
    <s v="Audiovisual"/>
    <s v="OUTROS"/>
    <s v="Indireta"/>
    <n v="2008"/>
    <n v="1.6995153585033496"/>
    <n v="4402.79"/>
    <n v="7482.6092252649623"/>
  </r>
  <r>
    <s v="27 - Alagoas"/>
    <s v="NORDESTE            "/>
    <x v="32"/>
    <x v="32"/>
    <s v="Audiovisual"/>
    <s v="OUTROS"/>
    <s v="Indireta"/>
    <n v="2008"/>
    <n v="1.6995153585033496"/>
    <n v="23340.79"/>
    <n v="39668.031084601396"/>
  </r>
  <r>
    <s v="27 - Alagoas"/>
    <s v="NORDESTE            "/>
    <x v="1"/>
    <x v="1"/>
    <s v="Patrimônio"/>
    <s v="FUNDO CULTURAL"/>
    <s v="Direta"/>
    <n v="2008"/>
    <n v="1.6995153585033496"/>
    <n v="1300000"/>
    <n v="2209369.9660543543"/>
  </r>
  <r>
    <s v="13 - Amazonas"/>
    <s v="NORTE               "/>
    <x v="2"/>
    <x v="2"/>
    <e v="#N/A"/>
    <s v="OUTROS"/>
    <s v="Indireta"/>
    <n v="2008"/>
    <n v="1.6995153585033496"/>
    <n v="4869.6499999999996"/>
    <n v="8276.0449655358352"/>
  </r>
  <r>
    <s v="13 - Amazonas"/>
    <s v="NORTE               "/>
    <x v="40"/>
    <x v="40"/>
    <s v="Música"/>
    <s v="OUTROS"/>
    <s v="Indireta"/>
    <n v="2008"/>
    <n v="1.6995153585033496"/>
    <n v="13559.91"/>
    <n v="23045.275304923154"/>
  </r>
  <r>
    <s v="13 - Amazonas"/>
    <s v="NORTE               "/>
    <x v="5"/>
    <x v="5"/>
    <e v="#N/A"/>
    <s v="OUTROS"/>
    <s v="Indireta"/>
    <n v="2008"/>
    <n v="1.6995153585033496"/>
    <n v="192508.65"/>
    <n v="327171.40731974581"/>
  </r>
  <r>
    <s v="13 - Amazonas"/>
    <s v="NORTE               "/>
    <x v="20"/>
    <x v="20"/>
    <s v="Artes Cênicas e Espetáculos"/>
    <s v="OUTROS"/>
    <s v="Indireta"/>
    <n v="2008"/>
    <n v="1.6995153585033496"/>
    <n v="76692.179999999993"/>
    <n v="130339.5377871034"/>
  </r>
  <r>
    <s v="29 - Bahia"/>
    <s v="NORDESTE            "/>
    <x v="2"/>
    <x v="2"/>
    <e v="#N/A"/>
    <s v="OUTROS"/>
    <s v="Indireta"/>
    <n v="2008"/>
    <n v="1.6995153585033496"/>
    <n v="5199.7299999999996"/>
    <n v="8837.0209950706212"/>
  </r>
  <r>
    <s v="29 - Bahia"/>
    <s v="NORDESTE            "/>
    <x v="26"/>
    <x v="26"/>
    <s v="Editorial"/>
    <s v="OUTROS"/>
    <s v="Indireta"/>
    <n v="2008"/>
    <n v="1.6995153585033496"/>
    <n v="21542.98"/>
    <n v="36612.62537793049"/>
  </r>
  <r>
    <s v="29 - Bahia"/>
    <s v="NORDESTE            "/>
    <x v="40"/>
    <x v="40"/>
    <s v="Música"/>
    <s v="OUTROS"/>
    <s v="Indireta"/>
    <n v="2008"/>
    <n v="1.6995153585033496"/>
    <n v="11078"/>
    <n v="18827.231141500106"/>
  </r>
  <r>
    <s v="29 - Bahia"/>
    <s v="NORDESTE            "/>
    <x v="40"/>
    <x v="40"/>
    <s v="Música"/>
    <s v="OUTROS"/>
    <s v="Indireta"/>
    <n v="2008"/>
    <n v="1.6995153585033496"/>
    <n v="97300"/>
    <n v="165362.84438237592"/>
  </r>
  <r>
    <s v="29 - Bahia"/>
    <s v="NORDESTE            "/>
    <x v="3"/>
    <x v="3"/>
    <s v="Editorial"/>
    <s v="OUTROS"/>
    <s v="Direta"/>
    <n v="2008"/>
    <n v="1.6995153585033496"/>
    <n v="7219444.7800000003"/>
    <n v="12269557.283476835"/>
  </r>
  <r>
    <s v="29 - Bahia"/>
    <s v="NORDESTE            "/>
    <x v="25"/>
    <x v="25"/>
    <s v="Editorial"/>
    <s v="OUTROS"/>
    <s v="Indireta"/>
    <n v="2008"/>
    <n v="1.6995153585033496"/>
    <n v="49168.1"/>
    <n v="83561.941098428535"/>
  </r>
  <r>
    <s v="29 - Bahia"/>
    <s v="NORDESTE            "/>
    <x v="33"/>
    <x v="33"/>
    <s v="Editorial"/>
    <s v="OUTROS"/>
    <s v="Indireta"/>
    <n v="2008"/>
    <n v="1.6995153585033496"/>
    <n v="68026.87"/>
    <n v="115612.71035591075"/>
  </r>
  <r>
    <s v="29 - Bahia"/>
    <s v="NORDESTE            "/>
    <x v="43"/>
    <x v="43"/>
    <e v="#N/A"/>
    <s v="OUTROS"/>
    <s v="Indireta"/>
    <n v="2008"/>
    <n v="1.6995153585033496"/>
    <n v="11966.45"/>
    <n v="20337.165561762409"/>
  </r>
  <r>
    <s v="29 - Bahia"/>
    <s v="NORDESTE            "/>
    <x v="5"/>
    <x v="5"/>
    <e v="#N/A"/>
    <s v="OUTROS"/>
    <s v="Indireta"/>
    <n v="2008"/>
    <n v="1.6995153585033496"/>
    <n v="2488.87"/>
    <n v="4229.8727903182316"/>
  </r>
  <r>
    <s v="29 - Bahia"/>
    <s v="NORDESTE            "/>
    <x v="5"/>
    <x v="5"/>
    <e v="#N/A"/>
    <s v="OUTROS"/>
    <s v="Indireta"/>
    <n v="2008"/>
    <n v="1.6995153585033496"/>
    <n v="10000"/>
    <n v="16995.153585033495"/>
  </r>
  <r>
    <s v="29 - Bahia"/>
    <s v="NORDESTE            "/>
    <x v="15"/>
    <x v="15"/>
    <s v="Audiovisual"/>
    <s v="OUTROS"/>
    <s v="Direta"/>
    <n v="2008"/>
    <n v="1.6995153585033496"/>
    <n v="160000"/>
    <n v="271922.45736053592"/>
  </r>
  <r>
    <s v="29 - Bahia"/>
    <s v="NORDESTE            "/>
    <x v="42"/>
    <x v="42"/>
    <s v="Audiovisual"/>
    <s v="OUTROS"/>
    <s v="Indireta"/>
    <n v="2008"/>
    <n v="1.6995153585033496"/>
    <n v="98000"/>
    <n v="166552.50513332826"/>
  </r>
  <r>
    <s v="29 - Bahia"/>
    <s v="NORDESTE            "/>
    <x v="16"/>
    <x v="16"/>
    <s v="Audiovisual"/>
    <s v="OUTROS"/>
    <s v="Indireta"/>
    <n v="2008"/>
    <n v="1.6995153585033496"/>
    <n v="64970.09"/>
    <n v="110417.66579834488"/>
  </r>
  <r>
    <s v="29 - Bahia"/>
    <s v="NORDESTE            "/>
    <x v="32"/>
    <x v="32"/>
    <s v="Audiovisual"/>
    <s v="OUTROS"/>
    <s v="Indireta"/>
    <n v="2008"/>
    <n v="1.6995153585033496"/>
    <n v="293667.36"/>
    <n v="499092.18861113221"/>
  </r>
  <r>
    <s v="29 - Bahia"/>
    <s v="NORDESTE            "/>
    <x v="36"/>
    <x v="36"/>
    <s v="Artes Cênicas e Espetáculos"/>
    <s v="OUTROS"/>
    <s v="Indireta"/>
    <n v="2008"/>
    <n v="1.6995153585033496"/>
    <n v="40371.089999999997"/>
    <n v="68611.287494520991"/>
  </r>
  <r>
    <s v="29 - Bahia"/>
    <s v="NORDESTE            "/>
    <x v="23"/>
    <x v="23"/>
    <s v="Patrimônio"/>
    <s v="FUNDO CULTURAL"/>
    <s v="Direta"/>
    <n v="2008"/>
    <n v="1.6995153585033496"/>
    <n v="401331.69"/>
    <n v="682069.37100910512"/>
  </r>
  <r>
    <s v="29 - Bahia"/>
    <s v="NORDESTE            "/>
    <x v="1"/>
    <x v="1"/>
    <s v="Patrimônio"/>
    <s v="FUNDO CULTURAL"/>
    <s v="Direta"/>
    <n v="2008"/>
    <n v="1.6995153585033496"/>
    <n v="174439.66"/>
    <n v="296462.88130210241"/>
  </r>
  <r>
    <s v="29 - Bahia"/>
    <s v="NORDESTE            "/>
    <x v="1"/>
    <x v="1"/>
    <s v="Patrimônio"/>
    <s v="FUNDO CULTURAL"/>
    <s v="Direta"/>
    <n v="2008"/>
    <n v="1.6995153585033496"/>
    <n v="1867607"/>
    <n v="3174026.7801483651"/>
  </r>
  <r>
    <s v="23 - Ceará"/>
    <s v="NORDESTE            "/>
    <x v="26"/>
    <x v="26"/>
    <s v="Editorial"/>
    <s v="OUTROS"/>
    <s v="Indireta"/>
    <n v="2008"/>
    <n v="1.6995153585033496"/>
    <n v="2387.7600000000002"/>
    <n v="4058.0347924199582"/>
  </r>
  <r>
    <s v="23 - Ceará"/>
    <s v="NORDESTE            "/>
    <x v="40"/>
    <x v="40"/>
    <s v="Música"/>
    <s v="OUTROS"/>
    <s v="Indireta"/>
    <n v="2008"/>
    <n v="1.6995153585033496"/>
    <n v="199072.24"/>
    <n v="338326.32933166483"/>
  </r>
  <r>
    <s v="23 - Ceará"/>
    <s v="NORDESTE            "/>
    <x v="25"/>
    <x v="25"/>
    <s v="Editorial"/>
    <s v="OUTROS"/>
    <s v="Indireta"/>
    <n v="2008"/>
    <n v="1.6995153585033496"/>
    <n v="55012.55"/>
    <n v="93494.673635433443"/>
  </r>
  <r>
    <s v="23 - Ceará"/>
    <s v="NORDESTE            "/>
    <x v="5"/>
    <x v="5"/>
    <e v="#N/A"/>
    <s v="OUTROS"/>
    <s v="Indireta"/>
    <n v="2008"/>
    <n v="1.6995153585033496"/>
    <n v="63782.99"/>
    <n v="108400.17111626556"/>
  </r>
  <r>
    <s v="23 - Ceará"/>
    <s v="NORDESTE            "/>
    <x v="5"/>
    <x v="5"/>
    <e v="#N/A"/>
    <s v="OUTROS"/>
    <s v="Indireta"/>
    <n v="2008"/>
    <n v="1.6995153585033496"/>
    <n v="288987"/>
    <n v="491137.84490780748"/>
  </r>
  <r>
    <s v="23 - Ceará"/>
    <s v="NORDESTE            "/>
    <x v="5"/>
    <x v="5"/>
    <e v="#N/A"/>
    <s v="OUTROS"/>
    <s v="Indireta"/>
    <n v="2008"/>
    <n v="1.6995153585033496"/>
    <n v="171000"/>
    <n v="290617.12630407279"/>
  </r>
  <r>
    <s v="23 - Ceará"/>
    <s v="NORDESTE            "/>
    <x v="16"/>
    <x v="16"/>
    <s v="Audiovisual"/>
    <s v="OUTROS"/>
    <s v="Indireta"/>
    <n v="2008"/>
    <n v="1.6995153585033496"/>
    <n v="3503.39"/>
    <n v="5954.0651118270498"/>
  </r>
  <r>
    <s v="23 - Ceará"/>
    <s v="NORDESTE            "/>
    <x v="30"/>
    <x v="30"/>
    <s v="Artes Cênicas e Espetáculos"/>
    <s v="OUTROS"/>
    <s v="Indireta"/>
    <n v="2008"/>
    <n v="1.6995153585033496"/>
    <n v="79004.509999999995"/>
    <n v="134269.37813603145"/>
  </r>
  <r>
    <s v="23 - Ceará"/>
    <s v="NORDESTE            "/>
    <x v="10"/>
    <x v="10"/>
    <e v="#N/A"/>
    <s v="FUNDO CULTURAL"/>
    <s v="Direta"/>
    <n v="2008"/>
    <n v="1.6995153585033496"/>
    <n v="67097.2"/>
    <n v="114032.72191257094"/>
  </r>
  <r>
    <s v="23 - Ceará"/>
    <s v="NORDESTE            "/>
    <x v="23"/>
    <x v="23"/>
    <s v="Patrimônio"/>
    <s v="FUNDO CULTURAL"/>
    <s v="Direta"/>
    <n v="2008"/>
    <n v="1.6995153585033496"/>
    <n v="58641.29"/>
    <n v="99661.77299744889"/>
  </r>
  <r>
    <s v="53 - Distrito Federal"/>
    <s v="CENTRO OESTE        "/>
    <x v="2"/>
    <x v="2"/>
    <e v="#N/A"/>
    <s v="OUTROS"/>
    <s v="Indireta"/>
    <n v="2008"/>
    <n v="1.6995153585033496"/>
    <n v="5212.55"/>
    <n v="8858.8087819666343"/>
  </r>
  <r>
    <s v="53 - Distrito Federal"/>
    <s v="CENTRO OESTE        "/>
    <x v="2"/>
    <x v="2"/>
    <e v="#N/A"/>
    <s v="OUTROS"/>
    <s v="Indireta"/>
    <n v="2008"/>
    <n v="1.6995153585033496"/>
    <n v="119000"/>
    <n v="202242.3276618986"/>
  </r>
  <r>
    <s v="53 - Distrito Federal"/>
    <s v="CENTRO OESTE        "/>
    <x v="25"/>
    <x v="25"/>
    <s v="Editorial"/>
    <s v="OUTROS"/>
    <s v="Indireta"/>
    <n v="2008"/>
    <n v="1.6995153585033496"/>
    <n v="36237.89"/>
    <n v="61586.850614754941"/>
  </r>
  <r>
    <s v="53 - Distrito Federal"/>
    <s v="CENTRO OESTE        "/>
    <x v="37"/>
    <x v="37"/>
    <s v="Música"/>
    <s v="OUTROS"/>
    <s v="Indireta"/>
    <n v="2008"/>
    <n v="1.6995153585033496"/>
    <n v="18645.939999999999"/>
    <n v="31689.061403731943"/>
  </r>
  <r>
    <s v="53 - Distrito Federal"/>
    <s v="CENTRO OESTE        "/>
    <x v="41"/>
    <x v="41"/>
    <s v="Audiovisual"/>
    <s v="OUTROS"/>
    <s v="Indireta"/>
    <n v="2008"/>
    <n v="1.6995153585033496"/>
    <n v="1227205.8"/>
    <n v="2085655.1051443899"/>
  </r>
  <r>
    <s v="53 - Distrito Federal"/>
    <s v="CENTRO OESTE        "/>
    <x v="44"/>
    <x v="44"/>
    <s v="Artes Cênicas e Espetáculos"/>
    <s v="OUTROS"/>
    <s v="Indireta"/>
    <n v="2008"/>
    <n v="1.6995153585033496"/>
    <n v="6731294.6399999997"/>
    <n v="11439938.623291275"/>
  </r>
  <r>
    <s v="32 - Espírito Santo"/>
    <s v="SUDESTE             "/>
    <x v="25"/>
    <x v="25"/>
    <s v="Editorial"/>
    <s v="OUTROS"/>
    <s v="Indireta"/>
    <n v="2008"/>
    <n v="1.6995153585033496"/>
    <n v="1941.23"/>
    <n v="3299.1501993874572"/>
  </r>
  <r>
    <s v="32 - Espírito Santo"/>
    <s v="SUDESTE             "/>
    <x v="14"/>
    <x v="14"/>
    <s v="Editorial"/>
    <s v="OUTROS"/>
    <s v="Indireta"/>
    <n v="2008"/>
    <n v="1.6995153585033496"/>
    <n v="69355.45"/>
    <n v="117870.65247091113"/>
  </r>
  <r>
    <s v="32 - Espírito Santo"/>
    <s v="SUDESTE             "/>
    <x v="5"/>
    <x v="5"/>
    <e v="#N/A"/>
    <s v="OUTROS"/>
    <s v="Indireta"/>
    <n v="2008"/>
    <n v="1.6995153585033496"/>
    <n v="43374.17"/>
    <n v="73715.068077335221"/>
  </r>
  <r>
    <s v="32 - Espírito Santo"/>
    <s v="SUDESTE             "/>
    <x v="42"/>
    <x v="42"/>
    <s v="Audiovisual"/>
    <s v="OUTROS"/>
    <s v="Indireta"/>
    <n v="2008"/>
    <n v="1.6995153585033496"/>
    <n v="7935.31"/>
    <n v="13486.181219485215"/>
  </r>
  <r>
    <s v="32 - Espírito Santo"/>
    <s v="SUDESTE             "/>
    <x v="20"/>
    <x v="20"/>
    <s v="Artes Cênicas e Espetáculos"/>
    <s v="OUTROS"/>
    <s v="Indireta"/>
    <n v="2008"/>
    <n v="1.6995153585033496"/>
    <n v="11947.68"/>
    <n v="20305.265658483298"/>
  </r>
  <r>
    <s v="52 - Goiás"/>
    <s v="CENTRO OESTE        "/>
    <x v="2"/>
    <x v="2"/>
    <e v="#N/A"/>
    <s v="OUTROS"/>
    <s v="Indireta"/>
    <n v="2008"/>
    <n v="1.6995153585033496"/>
    <n v="7871.58"/>
    <n v="13377.871105687796"/>
  </r>
  <r>
    <s v="52 - Goiás"/>
    <s v="CENTRO OESTE        "/>
    <x v="26"/>
    <x v="26"/>
    <s v="Editorial"/>
    <s v="OUTROS"/>
    <s v="Indireta"/>
    <n v="2008"/>
    <n v="1.6995153585033496"/>
    <n v="31010.15"/>
    <n v="52702.22619449265"/>
  </r>
  <r>
    <s v="52 - Goiás"/>
    <s v="CENTRO OESTE        "/>
    <x v="40"/>
    <x v="40"/>
    <s v="Música"/>
    <s v="OUTROS"/>
    <s v="Indireta"/>
    <n v="2008"/>
    <n v="1.6995153585033496"/>
    <n v="71572.039999999994"/>
    <n v="121637.78121941607"/>
  </r>
  <r>
    <s v="52 - Goiás"/>
    <s v="CENTRO OESTE        "/>
    <x v="25"/>
    <x v="25"/>
    <s v="Editorial"/>
    <s v="OUTROS"/>
    <s v="Indireta"/>
    <n v="2008"/>
    <n v="1.6995153585033496"/>
    <n v="4080.22"/>
    <n v="6934.3965560725364"/>
  </r>
  <r>
    <s v="52 - Goiás"/>
    <s v="CENTRO OESTE        "/>
    <x v="33"/>
    <x v="33"/>
    <s v="Editorial"/>
    <s v="OUTROS"/>
    <s v="Indireta"/>
    <n v="2008"/>
    <n v="1.6995153585033496"/>
    <n v="8321.34"/>
    <n v="14142.245133328262"/>
  </r>
  <r>
    <s v="52 - Goiás"/>
    <s v="CENTRO OESTE        "/>
    <x v="5"/>
    <x v="5"/>
    <e v="#N/A"/>
    <s v="OUTROS"/>
    <s v="Indireta"/>
    <n v="2008"/>
    <n v="1.6995153585033496"/>
    <n v="21000"/>
    <n v="35689.822528570337"/>
  </r>
  <r>
    <s v="52 - Goiás"/>
    <s v="CENTRO OESTE        "/>
    <x v="34"/>
    <x v="34"/>
    <s v="Audiovisual"/>
    <s v="OUTROS"/>
    <s v="Indireta"/>
    <n v="2008"/>
    <n v="1.6995153585033496"/>
    <n v="39157.01"/>
    <n v="66547.939888069246"/>
  </r>
  <r>
    <s v="52 - Goiás"/>
    <s v="CENTRO OESTE        "/>
    <x v="16"/>
    <x v="16"/>
    <s v="Audiovisual"/>
    <s v="OUTROS"/>
    <s v="Indireta"/>
    <n v="2008"/>
    <n v="1.6995153585033496"/>
    <n v="198000"/>
    <n v="336504.04098366323"/>
  </r>
  <r>
    <s v="52 - Goiás"/>
    <s v="CENTRO OESTE        "/>
    <x v="9"/>
    <x v="9"/>
    <s v="Artes Cênicas e Espetáculos"/>
    <s v="OUTROS"/>
    <s v="Indireta"/>
    <n v="2008"/>
    <n v="1.6995153585033496"/>
    <n v="2462.2800000000002"/>
    <n v="4184.6826769356276"/>
  </r>
  <r>
    <s v="52 - Goiás"/>
    <s v="CENTRO OESTE        "/>
    <x v="20"/>
    <x v="20"/>
    <s v="Artes Cênicas e Espetáculos"/>
    <s v="OUTROS"/>
    <s v="Indireta"/>
    <n v="2008"/>
    <n v="1.6995153585033496"/>
    <n v="9472.2199999999993"/>
    <n v="16098.183369122597"/>
  </r>
  <r>
    <s v="52 - Goiás"/>
    <s v="CENTRO OESTE        "/>
    <x v="23"/>
    <x v="23"/>
    <s v="Patrimônio"/>
    <s v="FUNDO CULTURAL"/>
    <s v="Direta"/>
    <n v="2008"/>
    <n v="1.6995153585033496"/>
    <n v="261803.07"/>
    <n v="444938.33836832753"/>
  </r>
  <r>
    <s v="21 - Maranhão"/>
    <s v="NORDESTE            "/>
    <x v="40"/>
    <x v="40"/>
    <s v="Música"/>
    <s v="OUTROS"/>
    <s v="Indireta"/>
    <n v="2008"/>
    <n v="1.6995153585033496"/>
    <n v="11304.72"/>
    <n v="19212.545263579985"/>
  </r>
  <r>
    <s v="21 - Maranhão"/>
    <s v="NORDESTE            "/>
    <x v="25"/>
    <x v="25"/>
    <s v="Editorial"/>
    <s v="OUTROS"/>
    <s v="Indireta"/>
    <n v="2008"/>
    <n v="1.6995153585033496"/>
    <n v="1524"/>
    <n v="2590.0614063591047"/>
  </r>
  <r>
    <s v="21 - Maranhão"/>
    <s v="NORDESTE            "/>
    <x v="20"/>
    <x v="20"/>
    <s v="Artes Cênicas e Espetáculos"/>
    <s v="OUTROS"/>
    <s v="Indireta"/>
    <n v="2008"/>
    <n v="1.6995153585033496"/>
    <n v="28000"/>
    <n v="47586.430038093786"/>
  </r>
  <r>
    <s v="21 - Maranhão"/>
    <s v="NORDESTE            "/>
    <x v="1"/>
    <x v="1"/>
    <s v="Patrimônio"/>
    <s v="FUNDO CULTURAL"/>
    <s v="Direta"/>
    <n v="2008"/>
    <n v="1.6995153585033496"/>
    <n v="400000"/>
    <n v="679806.14340133977"/>
  </r>
  <r>
    <s v="31 - Minas Gerais"/>
    <s v="SUDESTE             "/>
    <x v="38"/>
    <x v="38"/>
    <e v="#N/A"/>
    <s v="OUTROS"/>
    <s v="Indireta"/>
    <n v="2008"/>
    <n v="1.6995153585033496"/>
    <n v="46617.3"/>
    <n v="79226.81732195821"/>
  </r>
  <r>
    <s v="31 - Minas Gerais"/>
    <s v="SUDESTE             "/>
    <x v="2"/>
    <x v="2"/>
    <e v="#N/A"/>
    <s v="OUTROS"/>
    <s v="Indireta"/>
    <n v="2008"/>
    <n v="1.6995153585033496"/>
    <n v="170000"/>
    <n v="288917.61094556941"/>
  </r>
  <r>
    <s v="31 - Minas Gerais"/>
    <s v="SUDESTE             "/>
    <x v="2"/>
    <x v="2"/>
    <e v="#N/A"/>
    <s v="OUTROS"/>
    <s v="Indireta"/>
    <n v="2008"/>
    <n v="1.6995153585033496"/>
    <n v="575000"/>
    <n v="977221.33113942598"/>
  </r>
  <r>
    <s v="31 - Minas Gerais"/>
    <s v="SUDESTE             "/>
    <x v="2"/>
    <x v="2"/>
    <e v="#N/A"/>
    <s v="OUTROS"/>
    <s v="Indireta"/>
    <n v="2008"/>
    <n v="1.6995153585033496"/>
    <n v="180000"/>
    <n v="305912.7645306029"/>
  </r>
  <r>
    <s v="31 - Minas Gerais"/>
    <s v="SUDESTE             "/>
    <x v="26"/>
    <x v="26"/>
    <s v="Editorial"/>
    <s v="OUTROS"/>
    <s v="Indireta"/>
    <n v="2008"/>
    <n v="1.6995153585033496"/>
    <n v="10649.86"/>
    <n v="18099.600635910483"/>
  </r>
  <r>
    <s v="31 - Minas Gerais"/>
    <s v="SUDESTE             "/>
    <x v="26"/>
    <x v="26"/>
    <s v="Editorial"/>
    <s v="OUTROS"/>
    <s v="Indireta"/>
    <n v="2008"/>
    <n v="1.6995153585033496"/>
    <n v="120000"/>
    <n v="203941.84302040195"/>
  </r>
  <r>
    <s v="31 - Minas Gerais"/>
    <s v="SUDESTE             "/>
    <x v="26"/>
    <x v="26"/>
    <s v="Editorial"/>
    <s v="OUTROS"/>
    <s v="Indireta"/>
    <n v="2008"/>
    <n v="1.6995153585033496"/>
    <n v="2900"/>
    <n v="4928.5945396597135"/>
  </r>
  <r>
    <s v="31 - Minas Gerais"/>
    <s v="SUDESTE             "/>
    <x v="40"/>
    <x v="40"/>
    <s v="Música"/>
    <s v="OUTROS"/>
    <s v="Indireta"/>
    <n v="2008"/>
    <n v="1.6995153585033496"/>
    <n v="70671.259999999995"/>
    <n v="120106.89177478342"/>
  </r>
  <r>
    <s v="31 - Minas Gerais"/>
    <s v="SUDESTE             "/>
    <x v="25"/>
    <x v="25"/>
    <s v="Editorial"/>
    <s v="OUTROS"/>
    <s v="Indireta"/>
    <n v="2008"/>
    <n v="1.6995153585033496"/>
    <n v="78642.289999999994"/>
    <n v="133653.77968287436"/>
  </r>
  <r>
    <s v="31 - Minas Gerais"/>
    <s v="SUDESTE             "/>
    <x v="33"/>
    <x v="33"/>
    <s v="Editorial"/>
    <s v="OUTROS"/>
    <s v="Indireta"/>
    <n v="2008"/>
    <n v="1.6995153585033496"/>
    <n v="14132.59"/>
    <n v="24018.553760430852"/>
  </r>
  <r>
    <s v="31 - Minas Gerais"/>
    <s v="SUDESTE             "/>
    <x v="37"/>
    <x v="37"/>
    <s v="Música"/>
    <s v="OUTROS"/>
    <s v="Indireta"/>
    <n v="2008"/>
    <n v="1.6995153585033496"/>
    <n v="25839.47"/>
    <n v="43914.576120586549"/>
  </r>
  <r>
    <s v="31 - Minas Gerais"/>
    <s v="SUDESTE             "/>
    <x v="13"/>
    <x v="13"/>
    <s v="Editorial"/>
    <s v="OUTROS"/>
    <s v="Indireta"/>
    <n v="2008"/>
    <n v="1.6995153585033496"/>
    <n v="14022.02"/>
    <n v="23830.63834724114"/>
  </r>
  <r>
    <s v="31 - Minas Gerais"/>
    <s v="SUDESTE             "/>
    <x v="13"/>
    <x v="13"/>
    <s v="Editorial"/>
    <s v="OUTROS"/>
    <s v="Indireta"/>
    <n v="2008"/>
    <n v="1.6995153585033496"/>
    <n v="30000"/>
    <n v="50985.460755100488"/>
  </r>
  <r>
    <s v="31 - Minas Gerais"/>
    <s v="SUDESTE             "/>
    <x v="17"/>
    <x v="17"/>
    <s v="Editorial"/>
    <s v="OUTROS"/>
    <s v="Indireta"/>
    <n v="2008"/>
    <n v="1.6995153585033496"/>
    <n v="3675.62"/>
    <n v="6246.7726420220815"/>
  </r>
  <r>
    <s v="31 - Minas Gerais"/>
    <s v="SUDESTE             "/>
    <x v="43"/>
    <x v="43"/>
    <e v="#N/A"/>
    <s v="OUTROS"/>
    <s v="Indireta"/>
    <n v="2008"/>
    <n v="1.6995153585033496"/>
    <n v="9787.11"/>
    <n v="16633.343760361717"/>
  </r>
  <r>
    <s v="31 - Minas Gerais"/>
    <s v="SUDESTE             "/>
    <x v="14"/>
    <x v="14"/>
    <s v="Editorial"/>
    <s v="OUTROS"/>
    <s v="Indireta"/>
    <n v="2008"/>
    <n v="1.6995153585033496"/>
    <n v="11180.89"/>
    <n v="19002.094276736516"/>
  </r>
  <r>
    <s v="31 - Minas Gerais"/>
    <s v="SUDESTE             "/>
    <x v="14"/>
    <x v="14"/>
    <s v="Editorial"/>
    <s v="OUTROS"/>
    <s v="Indireta"/>
    <n v="2008"/>
    <n v="1.6995153585033496"/>
    <n v="147000"/>
    <n v="249828.75769999239"/>
  </r>
  <r>
    <s v="31 - Minas Gerais"/>
    <s v="SUDESTE             "/>
    <x v="18"/>
    <x v="18"/>
    <s v="Editorial"/>
    <s v="OUTROS"/>
    <s v="Indireta"/>
    <n v="2008"/>
    <n v="1.6995153585033496"/>
    <n v="33486.19"/>
    <n v="56910.294202761281"/>
  </r>
  <r>
    <s v="31 - Minas Gerais"/>
    <s v="SUDESTE             "/>
    <x v="19"/>
    <x v="19"/>
    <s v="Editorial"/>
    <s v="OUTROS"/>
    <s v="Indireta"/>
    <n v="2008"/>
    <n v="1.6995153585033496"/>
    <n v="10000"/>
    <n v="16995.153585033495"/>
  </r>
  <r>
    <s v="31 - Minas Gerais"/>
    <s v="SUDESTE             "/>
    <x v="5"/>
    <x v="5"/>
    <e v="#N/A"/>
    <s v="OUTROS"/>
    <s v="Indireta"/>
    <n v="2008"/>
    <n v="1.6995153585033496"/>
    <n v="16929.310000000001"/>
    <n v="28771.622353864343"/>
  </r>
  <r>
    <s v="31 - Minas Gerais"/>
    <s v="SUDESTE             "/>
    <x v="5"/>
    <x v="5"/>
    <e v="#N/A"/>
    <s v="OUTROS"/>
    <s v="Indireta"/>
    <n v="2008"/>
    <n v="1.6995153585033496"/>
    <n v="220000"/>
    <n v="373893.37887073692"/>
  </r>
  <r>
    <s v="31 - Minas Gerais"/>
    <s v="SUDESTE             "/>
    <x v="35"/>
    <x v="35"/>
    <s v="Audiovisual"/>
    <s v="OUTROS"/>
    <s v="Indireta"/>
    <n v="2008"/>
    <n v="1.6995153585033496"/>
    <n v="40268.25"/>
    <n v="68436.509335052513"/>
  </r>
  <r>
    <s v="31 - Minas Gerais"/>
    <s v="SUDESTE             "/>
    <x v="7"/>
    <x v="7"/>
    <s v="Música"/>
    <s v="OUTROS"/>
    <s v="Indireta"/>
    <n v="2008"/>
    <n v="1.6995153585033496"/>
    <n v="54687.040000000001"/>
    <n v="92941.464391087022"/>
  </r>
  <r>
    <s v="31 - Minas Gerais"/>
    <s v="SUDESTE             "/>
    <x v="16"/>
    <x v="16"/>
    <s v="Audiovisual"/>
    <s v="OUTROS"/>
    <s v="Indireta"/>
    <n v="2008"/>
    <n v="1.6995153585033496"/>
    <n v="139038.94"/>
    <n v="236298.81396002573"/>
  </r>
  <r>
    <s v="31 - Minas Gerais"/>
    <s v="SUDESTE             "/>
    <x v="32"/>
    <x v="32"/>
    <s v="Audiovisual"/>
    <s v="OUTROS"/>
    <s v="Indireta"/>
    <n v="2008"/>
    <n v="1.6995153585033496"/>
    <n v="12563"/>
    <n v="21351.01144887758"/>
  </r>
  <r>
    <s v="31 - Minas Gerais"/>
    <s v="SUDESTE             "/>
    <x v="32"/>
    <x v="32"/>
    <s v="Audiovisual"/>
    <s v="OUTROS"/>
    <s v="Indireta"/>
    <n v="2008"/>
    <n v="1.6995153585033496"/>
    <n v="86200"/>
    <n v="146498.22390298874"/>
  </r>
  <r>
    <s v="31 - Minas Gerais"/>
    <s v="SUDESTE             "/>
    <x v="41"/>
    <x v="41"/>
    <s v="Audiovisual"/>
    <s v="OUTROS"/>
    <s v="Indireta"/>
    <n v="2008"/>
    <n v="1.6995153585033496"/>
    <n v="1161699"/>
    <n v="1974325.2924579827"/>
  </r>
  <r>
    <s v="31 - Minas Gerais"/>
    <s v="SUDESTE             "/>
    <x v="45"/>
    <x v="45"/>
    <e v="#N/A"/>
    <s v="FUNDO CULTURAL"/>
    <s v="Direta"/>
    <n v="2008"/>
    <n v="1.6995153585033496"/>
    <n v="238398.24"/>
    <n v="405161.47032016754"/>
  </r>
  <r>
    <s v="31 - Minas Gerais"/>
    <s v="SUDESTE             "/>
    <x v="20"/>
    <x v="20"/>
    <s v="Artes Cênicas e Espetáculos"/>
    <s v="OUTROS"/>
    <s v="Indireta"/>
    <n v="2008"/>
    <n v="1.6995153585033496"/>
    <n v="62476.57"/>
    <n v="106179.89026160962"/>
  </r>
  <r>
    <s v="31 - Minas Gerais"/>
    <s v="SUDESTE             "/>
    <x v="30"/>
    <x v="30"/>
    <s v="Artes Cênicas e Espetáculos"/>
    <s v="OUTROS"/>
    <s v="Indireta"/>
    <n v="2008"/>
    <n v="1.6995153585033496"/>
    <n v="116000"/>
    <n v="197143.78158638856"/>
  </r>
  <r>
    <s v="31 - Minas Gerais"/>
    <s v="SUDESTE             "/>
    <x v="46"/>
    <x v="46"/>
    <s v="Educação e Criação em Artes"/>
    <s v="OUTROS"/>
    <s v="Indireta"/>
    <n v="2008"/>
    <n v="1.6995153585033496"/>
    <n v="83559.12"/>
    <n v="142010.0077830244"/>
  </r>
  <r>
    <s v="31 - Minas Gerais"/>
    <s v="SUDESTE             "/>
    <x v="23"/>
    <x v="23"/>
    <s v="Patrimônio"/>
    <s v="FUNDO CULTURAL"/>
    <s v="Direta"/>
    <n v="2008"/>
    <n v="1.6995153585033496"/>
    <n v="28441.9"/>
    <n v="48337.445875016419"/>
  </r>
  <r>
    <s v="31 - Minas Gerais"/>
    <s v="SUDESTE             "/>
    <x v="1"/>
    <x v="1"/>
    <s v="Patrimônio"/>
    <s v="FUNDO CULTURAL"/>
    <s v="Direta"/>
    <n v="2008"/>
    <n v="1.6995153585033496"/>
    <n v="1346296.16"/>
    <n v="2288051.0010140827"/>
  </r>
  <r>
    <s v="31 - Minas Gerais"/>
    <s v="SUDESTE             "/>
    <x v="44"/>
    <x v="44"/>
    <s v="Artes Cênicas e Espetáculos"/>
    <s v="OUTROS"/>
    <s v="Indireta"/>
    <n v="2008"/>
    <n v="1.6995153585033496"/>
    <n v="88094.38"/>
    <n v="149717.75180783033"/>
  </r>
  <r>
    <s v="50 - Mato Grosso do Sul"/>
    <s v="CENTRO OESTE        "/>
    <x v="2"/>
    <x v="2"/>
    <e v="#N/A"/>
    <s v="OUTROS"/>
    <s v="Indireta"/>
    <n v="2008"/>
    <n v="1.6995153585033496"/>
    <n v="3293.84"/>
    <n v="5597.931668452673"/>
  </r>
  <r>
    <s v="50 - Mato Grosso do Sul"/>
    <s v="CENTRO OESTE        "/>
    <x v="25"/>
    <x v="25"/>
    <s v="Editorial"/>
    <s v="OUTROS"/>
    <s v="Indireta"/>
    <n v="2008"/>
    <n v="1.6995153585033496"/>
    <n v="6000"/>
    <n v="10197.092151020097"/>
  </r>
  <r>
    <s v="50 - Mato Grosso do Sul"/>
    <s v="CENTRO OESTE        "/>
    <x v="33"/>
    <x v="33"/>
    <s v="Editorial"/>
    <s v="OUTROS"/>
    <s v="Indireta"/>
    <n v="2008"/>
    <n v="1.6995153585033496"/>
    <n v="51595.28"/>
    <n v="87686.970786280697"/>
  </r>
  <r>
    <s v="50 - Mato Grosso do Sul"/>
    <s v="CENTRO OESTE        "/>
    <x v="5"/>
    <x v="5"/>
    <e v="#N/A"/>
    <s v="OUTROS"/>
    <s v="Indireta"/>
    <n v="2008"/>
    <n v="1.6995153585033496"/>
    <n v="52385.98"/>
    <n v="89030.777580249312"/>
  </r>
  <r>
    <s v="51 - Mato Grosso"/>
    <s v="CENTRO OESTE        "/>
    <x v="26"/>
    <x v="26"/>
    <s v="Editorial"/>
    <s v="OUTROS"/>
    <s v="Indireta"/>
    <n v="2008"/>
    <n v="1.6995153585033496"/>
    <n v="4581.32"/>
    <n v="7786.0237022185647"/>
  </r>
  <r>
    <s v="51 - Mato Grosso"/>
    <s v="CENTRO OESTE        "/>
    <x v="12"/>
    <x v="12"/>
    <s v="Editorial"/>
    <s v="OUTROS"/>
    <s v="Indireta"/>
    <n v="2008"/>
    <n v="1.6995153585033496"/>
    <n v="3039.53"/>
    <n v="5165.7279176316861"/>
  </r>
  <r>
    <s v="51 - Mato Grosso"/>
    <s v="CENTRO OESTE        "/>
    <x v="5"/>
    <x v="5"/>
    <e v="#N/A"/>
    <s v="OUTROS"/>
    <s v="Indireta"/>
    <n v="2008"/>
    <n v="1.6995153585033496"/>
    <n v="3182.48"/>
    <n v="5408.6736381297396"/>
  </r>
  <r>
    <s v="15 - Pará"/>
    <s v="NORTE               "/>
    <x v="25"/>
    <x v="25"/>
    <s v="Editorial"/>
    <s v="OUTROS"/>
    <s v="Indireta"/>
    <n v="2008"/>
    <n v="1.6995153585033496"/>
    <n v="5880.53"/>
    <n v="9994.0510511397024"/>
  </r>
  <r>
    <s v="15 - Pará"/>
    <s v="NORTE               "/>
    <x v="5"/>
    <x v="5"/>
    <e v="#N/A"/>
    <s v="OUTROS"/>
    <s v="Indireta"/>
    <n v="2008"/>
    <n v="1.6995153585033496"/>
    <n v="54110.15"/>
    <n v="91961.030975920017"/>
  </r>
  <r>
    <s v="15 - Pará"/>
    <s v="NORTE               "/>
    <x v="16"/>
    <x v="16"/>
    <s v="Audiovisual"/>
    <s v="OUTROS"/>
    <s v="Indireta"/>
    <n v="2008"/>
    <n v="1.6995153585033496"/>
    <n v="7587.18"/>
    <n v="12894.528937729445"/>
  </r>
  <r>
    <s v="15 - Pará"/>
    <s v="NORTE               "/>
    <x v="23"/>
    <x v="23"/>
    <s v="Patrimônio"/>
    <s v="FUNDO CULTURAL"/>
    <s v="Direta"/>
    <n v="2008"/>
    <n v="1.6995153585033496"/>
    <n v="145356"/>
    <n v="247034.75445061288"/>
  </r>
  <r>
    <s v="15 - Pará"/>
    <s v="NORTE               "/>
    <x v="1"/>
    <x v="1"/>
    <s v="Patrimônio"/>
    <s v="FUNDO CULTURAL"/>
    <s v="Direta"/>
    <n v="2008"/>
    <n v="1.6995153585033496"/>
    <n v="742224.23"/>
    <n v="1261421.4783383226"/>
  </r>
  <r>
    <s v="25 - Paraíba"/>
    <s v="NORDESTE            "/>
    <x v="5"/>
    <x v="5"/>
    <e v="#N/A"/>
    <s v="OUTROS"/>
    <s v="Indireta"/>
    <n v="2008"/>
    <n v="1.6995153585033496"/>
    <n v="50000"/>
    <n v="84975.767925167471"/>
  </r>
  <r>
    <s v="25 - Paraíba"/>
    <s v="NORDESTE            "/>
    <x v="5"/>
    <x v="5"/>
    <e v="#N/A"/>
    <s v="OUTROS"/>
    <s v="Indireta"/>
    <n v="2008"/>
    <n v="1.6995153585033496"/>
    <n v="39780"/>
    <n v="67606.720961263243"/>
  </r>
  <r>
    <s v="25 - Paraíba"/>
    <s v="NORDESTE            "/>
    <x v="47"/>
    <x v="47"/>
    <s v="Audiovisual"/>
    <s v="OUTROS"/>
    <s v="Indireta"/>
    <n v="2008"/>
    <n v="1.6995153585033496"/>
    <n v="54500"/>
    <n v="92623.587038432554"/>
  </r>
  <r>
    <s v="25 - Paraíba"/>
    <s v="NORDESTE            "/>
    <x v="32"/>
    <x v="32"/>
    <s v="Audiovisual"/>
    <s v="OUTROS"/>
    <s v="Indireta"/>
    <n v="2008"/>
    <n v="1.6995153585033496"/>
    <n v="360000"/>
    <n v="611825.5290612058"/>
  </r>
  <r>
    <s v="25 - Paraíba"/>
    <s v="NORDESTE            "/>
    <x v="30"/>
    <x v="30"/>
    <s v="Artes Cênicas e Espetáculos"/>
    <s v="OUTROS"/>
    <s v="Indireta"/>
    <n v="2008"/>
    <n v="1.6995153585033496"/>
    <n v="42300"/>
    <n v="71889.499664691684"/>
  </r>
  <r>
    <s v="26 - Pernambuco"/>
    <s v="NORDESTE            "/>
    <x v="38"/>
    <x v="38"/>
    <e v="#N/A"/>
    <s v="OUTROS"/>
    <s v="Indireta"/>
    <n v="2008"/>
    <n v="1.6995153585033496"/>
    <n v="19200.5"/>
    <n v="32631.544640943564"/>
  </r>
  <r>
    <s v="26 - Pernambuco"/>
    <s v="NORDESTE            "/>
    <x v="2"/>
    <x v="2"/>
    <e v="#N/A"/>
    <s v="OUTROS"/>
    <s v="Indireta"/>
    <n v="2008"/>
    <n v="1.6995153585033496"/>
    <n v="42178.65"/>
    <n v="71683.263475937303"/>
  </r>
  <r>
    <s v="26 - Pernambuco"/>
    <s v="NORDESTE            "/>
    <x v="26"/>
    <x v="26"/>
    <s v="Editorial"/>
    <s v="OUTROS"/>
    <s v="Indireta"/>
    <n v="2008"/>
    <n v="1.6995153585033496"/>
    <n v="57347.47"/>
    <n v="97462.906036310087"/>
  </r>
  <r>
    <s v="26 - Pernambuco"/>
    <s v="NORDESTE            "/>
    <x v="26"/>
    <x v="26"/>
    <s v="Editorial"/>
    <s v="OUTROS"/>
    <s v="Indireta"/>
    <n v="2008"/>
    <n v="1.6995153585033496"/>
    <n v="128000"/>
    <n v="217537.96588842873"/>
  </r>
  <r>
    <s v="26 - Pernambuco"/>
    <s v="NORDESTE            "/>
    <x v="26"/>
    <x v="26"/>
    <s v="Editorial"/>
    <s v="OUTROS"/>
    <s v="Indireta"/>
    <n v="2008"/>
    <n v="1.6995153585033496"/>
    <n v="300000"/>
    <n v="509854.60755100485"/>
  </r>
  <r>
    <s v="26 - Pernambuco"/>
    <s v="NORDESTE            "/>
    <x v="40"/>
    <x v="40"/>
    <s v="Música"/>
    <s v="OUTROS"/>
    <s v="Indireta"/>
    <n v="2008"/>
    <n v="1.6995153585033496"/>
    <n v="33854.730000000003"/>
    <n v="57536.633592984108"/>
  </r>
  <r>
    <s v="26 - Pernambuco"/>
    <s v="NORDESTE            "/>
    <x v="14"/>
    <x v="14"/>
    <s v="Editorial"/>
    <s v="OUTROS"/>
    <s v="Indireta"/>
    <n v="2008"/>
    <n v="1.6995153585033496"/>
    <n v="400000"/>
    <n v="679806.14340133977"/>
  </r>
  <r>
    <s v="26 - Pernambuco"/>
    <s v="NORDESTE            "/>
    <x v="18"/>
    <x v="18"/>
    <s v="Editorial"/>
    <s v="OUTROS"/>
    <s v="Indireta"/>
    <n v="2008"/>
    <n v="1.6995153585033496"/>
    <n v="12455.14"/>
    <n v="21167.701722309408"/>
  </r>
  <r>
    <s v="26 - Pernambuco"/>
    <s v="NORDESTE            "/>
    <x v="5"/>
    <x v="5"/>
    <e v="#N/A"/>
    <s v="OUTROS"/>
    <s v="Indireta"/>
    <n v="2008"/>
    <n v="1.6995153585033496"/>
    <n v="99099"/>
    <n v="168420.27251232343"/>
  </r>
  <r>
    <s v="26 - Pernambuco"/>
    <s v="NORDESTE            "/>
    <x v="16"/>
    <x v="16"/>
    <s v="Audiovisual"/>
    <s v="OUTROS"/>
    <s v="Indireta"/>
    <n v="2008"/>
    <n v="1.6995153585033496"/>
    <n v="218945.63"/>
    <n v="372101.46086219174"/>
  </r>
  <r>
    <s v="26 - Pernambuco"/>
    <s v="NORDESTE            "/>
    <x v="20"/>
    <x v="20"/>
    <s v="Artes Cênicas e Espetáculos"/>
    <s v="OUTROS"/>
    <s v="Indireta"/>
    <n v="2008"/>
    <n v="1.6995153585033496"/>
    <n v="16867.37"/>
    <n v="28666.354372558642"/>
  </r>
  <r>
    <s v="26 - Pernambuco"/>
    <s v="NORDESTE            "/>
    <x v="30"/>
    <x v="30"/>
    <s v="Artes Cênicas e Espetáculos"/>
    <s v="OUTROS"/>
    <s v="Indireta"/>
    <n v="2008"/>
    <n v="1.6995153585033496"/>
    <n v="32899.9"/>
    <n v="55913.885343224356"/>
  </r>
  <r>
    <s v="26 - Pernambuco"/>
    <s v="NORDESTE            "/>
    <x v="23"/>
    <x v="23"/>
    <s v="Patrimônio"/>
    <s v="FUNDO CULTURAL"/>
    <s v="Direta"/>
    <n v="2008"/>
    <n v="1.6995153585033496"/>
    <n v="252959.08"/>
    <n v="429907.84153287747"/>
  </r>
  <r>
    <s v="26 - Pernambuco"/>
    <s v="NORDESTE            "/>
    <x v="1"/>
    <x v="1"/>
    <s v="Patrimônio"/>
    <s v="FUNDO CULTURAL"/>
    <s v="Direta"/>
    <n v="2008"/>
    <n v="1.6995153585033496"/>
    <n v="78291.63"/>
    <n v="133057.82762726161"/>
  </r>
  <r>
    <s v="26 - Pernambuco"/>
    <s v="NORDESTE            "/>
    <x v="1"/>
    <x v="1"/>
    <s v="Patrimônio"/>
    <s v="FUNDO CULTURAL"/>
    <s v="Direta"/>
    <n v="2008"/>
    <n v="1.6995153585033496"/>
    <n v="3038235.04"/>
    <n v="5163527.1132230386"/>
  </r>
  <r>
    <s v="26 - Pernambuco"/>
    <s v="NORDESTE            "/>
    <x v="48"/>
    <x v="48"/>
    <s v="Patrimônio"/>
    <s v="FUNDO CULTURAL"/>
    <s v="Direta"/>
    <n v="2008"/>
    <n v="1.6995153585033496"/>
    <n v="696000"/>
    <n v="1182862.6895183313"/>
  </r>
  <r>
    <s v="22 - Piauí"/>
    <s v="NORDESTE            "/>
    <x v="25"/>
    <x v="25"/>
    <s v="Editorial"/>
    <s v="OUTROS"/>
    <s v="Indireta"/>
    <n v="2008"/>
    <n v="1.6995153585033496"/>
    <n v="1047.68"/>
    <n v="1780.5482507967895"/>
  </r>
  <r>
    <s v="22 - Piauí"/>
    <s v="NORDESTE            "/>
    <x v="33"/>
    <x v="33"/>
    <s v="Editorial"/>
    <s v="OUTROS"/>
    <s v="Indireta"/>
    <n v="2008"/>
    <n v="1.6995153585033496"/>
    <n v="8105.26"/>
    <n v="13775.013854662859"/>
  </r>
  <r>
    <s v="22 - Piauí"/>
    <s v="NORDESTE            "/>
    <x v="16"/>
    <x v="16"/>
    <s v="Audiovisual"/>
    <s v="OUTROS"/>
    <s v="Indireta"/>
    <n v="2008"/>
    <n v="1.6995153585033496"/>
    <n v="24623.439999999999"/>
    <n v="41847.914459185718"/>
  </r>
  <r>
    <s v="22 - Piauí"/>
    <s v="NORDESTE            "/>
    <x v="23"/>
    <x v="23"/>
    <s v="Patrimônio"/>
    <s v="FUNDO CULTURAL"/>
    <s v="Direta"/>
    <n v="2008"/>
    <n v="1.6995153585033496"/>
    <n v="37860"/>
    <n v="64343.651472936814"/>
  </r>
  <r>
    <s v="22 - Piauí"/>
    <s v="NORDESTE            "/>
    <x v="49"/>
    <x v="49"/>
    <s v="Patrimônio"/>
    <s v="OUTROS"/>
    <s v="Indireta"/>
    <n v="2008"/>
    <n v="1.6995153585033496"/>
    <n v="215000"/>
    <n v="365395.80207822018"/>
  </r>
  <r>
    <s v="41 - Paraná"/>
    <s v="SUL                 "/>
    <x v="38"/>
    <x v="38"/>
    <e v="#N/A"/>
    <s v="OUTROS"/>
    <s v="Indireta"/>
    <n v="2008"/>
    <n v="1.6995153585033496"/>
    <n v="9119.3700000000008"/>
    <n v="15498.509374874693"/>
  </r>
  <r>
    <s v="41 - Paraná"/>
    <s v="SUL                 "/>
    <x v="2"/>
    <x v="2"/>
    <e v="#N/A"/>
    <s v="OUTROS"/>
    <s v="Indireta"/>
    <n v="2008"/>
    <n v="1.6995153585033496"/>
    <n v="235717.1"/>
    <n v="400604.83171186992"/>
  </r>
  <r>
    <s v="41 - Paraná"/>
    <s v="SUL                 "/>
    <x v="2"/>
    <x v="2"/>
    <e v="#N/A"/>
    <s v="OUTROS"/>
    <s v="Indireta"/>
    <n v="2008"/>
    <n v="1.6995153585033496"/>
    <n v="31300"/>
    <n v="53194.830721154838"/>
  </r>
  <r>
    <s v="41 - Paraná"/>
    <s v="SUL                 "/>
    <x v="26"/>
    <x v="26"/>
    <s v="Editorial"/>
    <s v="OUTROS"/>
    <s v="Indireta"/>
    <n v="2008"/>
    <n v="1.6995153585033496"/>
    <n v="5917.73"/>
    <n v="10057.273022476025"/>
  </r>
  <r>
    <s v="41 - Paraná"/>
    <s v="SUL                 "/>
    <x v="3"/>
    <x v="3"/>
    <s v="Editorial"/>
    <s v="OUTROS"/>
    <s v="Indireta"/>
    <n v="2008"/>
    <n v="1.6995153585033496"/>
    <n v="45100"/>
    <n v="76648.142668501067"/>
  </r>
  <r>
    <s v="41 - Paraná"/>
    <s v="SUL                 "/>
    <x v="3"/>
    <x v="3"/>
    <s v="Editorial"/>
    <s v="OUTROS"/>
    <s v="Indireta"/>
    <n v="2008"/>
    <n v="1.6995153585033496"/>
    <n v="128000"/>
    <n v="217537.96588842873"/>
  </r>
  <r>
    <s v="41 - Paraná"/>
    <s v="SUL                 "/>
    <x v="25"/>
    <x v="25"/>
    <s v="Editorial"/>
    <s v="OUTROS"/>
    <s v="Indireta"/>
    <n v="2008"/>
    <n v="1.6995153585033496"/>
    <n v="18211.86"/>
    <n v="30951.335776912812"/>
  </r>
  <r>
    <s v="41 - Paraná"/>
    <s v="SUL                 "/>
    <x v="25"/>
    <x v="25"/>
    <s v="Editorial"/>
    <s v="OUTROS"/>
    <s v="Indireta"/>
    <n v="2008"/>
    <n v="1.6995153585033496"/>
    <n v="79000"/>
    <n v="134261.7133217646"/>
  </r>
  <r>
    <s v="41 - Paraná"/>
    <s v="SUL                 "/>
    <x v="25"/>
    <x v="25"/>
    <s v="Editorial"/>
    <s v="OUTROS"/>
    <s v="Indireta"/>
    <n v="2008"/>
    <n v="1.6995153585033496"/>
    <n v="9200"/>
    <n v="15635.541298230815"/>
  </r>
  <r>
    <s v="41 - Paraná"/>
    <s v="SUL                 "/>
    <x v="33"/>
    <x v="33"/>
    <s v="Editorial"/>
    <s v="OUTROS"/>
    <s v="Indireta"/>
    <n v="2008"/>
    <n v="1.6995153585033496"/>
    <n v="98858.74"/>
    <n v="168011.94695228944"/>
  </r>
  <r>
    <s v="41 - Paraná"/>
    <s v="SUL                 "/>
    <x v="37"/>
    <x v="37"/>
    <s v="Música"/>
    <s v="OUTROS"/>
    <s v="Indireta"/>
    <n v="2008"/>
    <n v="1.6995153585033496"/>
    <n v="5960.18"/>
    <n v="10129.417449444494"/>
  </r>
  <r>
    <s v="41 - Paraná"/>
    <s v="SUL                 "/>
    <x v="13"/>
    <x v="13"/>
    <s v="Editorial"/>
    <s v="OUTROS"/>
    <s v="Indireta"/>
    <n v="2008"/>
    <n v="1.6995153585033496"/>
    <n v="87500"/>
    <n v="148707.59386904308"/>
  </r>
  <r>
    <s v="41 - Paraná"/>
    <s v="SUL                 "/>
    <x v="12"/>
    <x v="12"/>
    <s v="Editorial"/>
    <s v="OUTROS"/>
    <s v="Indireta"/>
    <n v="2008"/>
    <n v="1.6995153585033496"/>
    <n v="16653.64"/>
    <n v="28303.116954985722"/>
  </r>
  <r>
    <s v="41 - Paraná"/>
    <s v="SUL                 "/>
    <x v="14"/>
    <x v="14"/>
    <s v="Editorial"/>
    <s v="OUTROS"/>
    <s v="Indireta"/>
    <n v="2008"/>
    <n v="1.6995153585033496"/>
    <n v="65183.01"/>
    <n v="110779.52660847742"/>
  </r>
  <r>
    <s v="41 - Paraná"/>
    <s v="SUL                 "/>
    <x v="19"/>
    <x v="19"/>
    <s v="Editorial"/>
    <s v="OUTROS"/>
    <s v="Indireta"/>
    <n v="2008"/>
    <n v="1.6995153585033496"/>
    <n v="41560.76"/>
    <n v="70633.149931071675"/>
  </r>
  <r>
    <s v="41 - Paraná"/>
    <s v="SUL                 "/>
    <x v="5"/>
    <x v="5"/>
    <e v="#N/A"/>
    <s v="OUTROS"/>
    <s v="Indireta"/>
    <n v="2008"/>
    <n v="1.6995153585033496"/>
    <n v="369487.61"/>
    <n v="627949.86797169573"/>
  </r>
  <r>
    <s v="41 - Paraná"/>
    <s v="SUL                 "/>
    <x v="5"/>
    <x v="5"/>
    <e v="#N/A"/>
    <s v="OUTROS"/>
    <s v="Indireta"/>
    <n v="2008"/>
    <n v="1.6995153585033496"/>
    <n v="1793000"/>
    <n v="3047231.0377965057"/>
  </r>
  <r>
    <s v="41 - Paraná"/>
    <s v="SUL                 "/>
    <x v="5"/>
    <x v="5"/>
    <e v="#N/A"/>
    <s v="OUTROS"/>
    <s v="Indireta"/>
    <n v="2008"/>
    <n v="1.6995153585033496"/>
    <n v="94999.95"/>
    <n v="161453.87408205029"/>
  </r>
  <r>
    <s v="41 - Paraná"/>
    <s v="SUL                 "/>
    <x v="15"/>
    <x v="15"/>
    <s v="Audiovisual"/>
    <s v="OUTROS"/>
    <s v="Direta"/>
    <n v="2008"/>
    <n v="1.6995153585033496"/>
    <n v="580000"/>
    <n v="985718.90793194273"/>
  </r>
  <r>
    <s v="41 - Paraná"/>
    <s v="SUL                 "/>
    <x v="28"/>
    <x v="28"/>
    <s v="Audiovisual"/>
    <s v="OUTROS"/>
    <s v="Indireta"/>
    <n v="2008"/>
    <n v="1.6995153585033496"/>
    <n v="67705.2"/>
    <n v="115066.02725054098"/>
  </r>
  <r>
    <s v="41 - Paraná"/>
    <s v="SUL                 "/>
    <x v="16"/>
    <x v="16"/>
    <s v="Audiovisual"/>
    <s v="OUTROS"/>
    <s v="Indireta"/>
    <n v="2008"/>
    <n v="1.6995153585033496"/>
    <n v="53072.62"/>
    <n v="90197.732806012049"/>
  </r>
  <r>
    <s v="41 - Paraná"/>
    <s v="SUL                 "/>
    <x v="41"/>
    <x v="41"/>
    <s v="Audiovisual"/>
    <s v="OUTROS"/>
    <s v="Indireta"/>
    <n v="2008"/>
    <n v="1.6995153585033496"/>
    <n v="130061.25"/>
    <n v="221041.09192114379"/>
  </r>
  <r>
    <s v="41 - Paraná"/>
    <s v="SUL                 "/>
    <x v="20"/>
    <x v="20"/>
    <s v="Artes Cênicas e Espetáculos"/>
    <s v="OUTROS"/>
    <s v="Indireta"/>
    <n v="2008"/>
    <n v="1.6995153585033496"/>
    <n v="18647.23"/>
    <n v="31691.253778544415"/>
  </r>
  <r>
    <s v="41 - Paraná"/>
    <s v="SUL                 "/>
    <x v="23"/>
    <x v="23"/>
    <s v="Patrimônio"/>
    <s v="FUNDO CULTURAL"/>
    <s v="Direta"/>
    <n v="2008"/>
    <n v="1.6995153585033496"/>
    <n v="80477.22"/>
    <n v="136772.27139965293"/>
  </r>
  <r>
    <s v="33 - Rio de Janeiro"/>
    <s v="SUDESTE             "/>
    <x v="2"/>
    <x v="2"/>
    <e v="#N/A"/>
    <s v="OUTROS"/>
    <s v="Indireta"/>
    <n v="2008"/>
    <n v="1.6995153585033496"/>
    <n v="156769.67000000001"/>
    <n v="266432.46191250184"/>
  </r>
  <r>
    <s v="33 - Rio de Janeiro"/>
    <s v="SUDESTE             "/>
    <x v="2"/>
    <x v="2"/>
    <e v="#N/A"/>
    <s v="OUTROS"/>
    <s v="Indireta"/>
    <n v="2008"/>
    <n v="1.6995153585033496"/>
    <n v="20000"/>
    <n v="33990.30717006699"/>
  </r>
  <r>
    <s v="33 - Rio de Janeiro"/>
    <s v="SUDESTE             "/>
    <x v="2"/>
    <x v="2"/>
    <e v="#N/A"/>
    <s v="OUTROS"/>
    <s v="Indireta"/>
    <n v="2008"/>
    <n v="1.6995153585033496"/>
    <n v="196260"/>
    <n v="333546.88425986737"/>
  </r>
  <r>
    <s v="33 - Rio de Janeiro"/>
    <s v="SUDESTE             "/>
    <x v="26"/>
    <x v="26"/>
    <s v="Editorial"/>
    <s v="OUTROS"/>
    <s v="Indireta"/>
    <n v="2008"/>
    <n v="1.6995153585033496"/>
    <n v="253253.34"/>
    <n v="430407.94092227065"/>
  </r>
  <r>
    <s v="33 - Rio de Janeiro"/>
    <s v="SUDESTE             "/>
    <x v="50"/>
    <x v="50"/>
    <e v="#N/A"/>
    <s v="OUTROS"/>
    <s v="Indireta"/>
    <n v="2008"/>
    <n v="1.6995153585033496"/>
    <n v="6010.28"/>
    <n v="10214.563168905512"/>
  </r>
  <r>
    <s v="33 - Rio de Janeiro"/>
    <s v="SUDESTE             "/>
    <x v="40"/>
    <x v="40"/>
    <s v="Música"/>
    <s v="OUTROS"/>
    <s v="Indireta"/>
    <n v="2008"/>
    <n v="1.6995153585033496"/>
    <n v="13061.86"/>
    <n v="22198.831680620562"/>
  </r>
  <r>
    <s v="33 - Rio de Janeiro"/>
    <s v="SUDESTE             "/>
    <x v="25"/>
    <x v="25"/>
    <s v="Editorial"/>
    <s v="OUTROS"/>
    <s v="Indireta"/>
    <n v="2008"/>
    <n v="1.6995153585033496"/>
    <n v="56861.760000000002"/>
    <n v="96637.434431531423"/>
  </r>
  <r>
    <s v="33 - Rio de Janeiro"/>
    <s v="SUDESTE             "/>
    <x v="25"/>
    <x v="25"/>
    <s v="Editorial"/>
    <s v="OUTROS"/>
    <s v="Indireta"/>
    <n v="2008"/>
    <n v="1.6995153585033496"/>
    <n v="2970867.91"/>
    <n v="5049035.641129747"/>
  </r>
  <r>
    <s v="33 - Rio de Janeiro"/>
    <s v="SUDESTE             "/>
    <x v="13"/>
    <x v="13"/>
    <s v="Editorial"/>
    <s v="OUTROS"/>
    <s v="Indireta"/>
    <n v="2008"/>
    <n v="1.6995153585033496"/>
    <n v="89045.57"/>
    <n v="151334.31382168512"/>
  </r>
  <r>
    <s v="33 - Rio de Janeiro"/>
    <s v="SUDESTE             "/>
    <x v="17"/>
    <x v="17"/>
    <s v="Editorial"/>
    <s v="OUTROS"/>
    <s v="Indireta"/>
    <n v="2008"/>
    <n v="1.6995153585033496"/>
    <n v="1560000"/>
    <n v="2651243.9592652251"/>
  </r>
  <r>
    <s v="33 - Rio de Janeiro"/>
    <s v="SUDESTE             "/>
    <x v="12"/>
    <x v="12"/>
    <s v="Editorial"/>
    <s v="OUTROS"/>
    <s v="Indireta"/>
    <n v="2008"/>
    <n v="1.6995153585033496"/>
    <n v="49398.86"/>
    <n v="83954.121262556771"/>
  </r>
  <r>
    <s v="33 - Rio de Janeiro"/>
    <s v="SUDESTE             "/>
    <x v="43"/>
    <x v="43"/>
    <e v="#N/A"/>
    <s v="OUTROS"/>
    <s v="Indireta"/>
    <n v="2008"/>
    <n v="1.6995153585033496"/>
    <n v="500000"/>
    <n v="849757.6792516748"/>
  </r>
  <r>
    <s v="33 - Rio de Janeiro"/>
    <s v="SUDESTE             "/>
    <x v="14"/>
    <x v="14"/>
    <s v="Editorial"/>
    <s v="OUTROS"/>
    <s v="Indireta"/>
    <n v="2008"/>
    <n v="1.6995153585033496"/>
    <n v="404744.13"/>
    <n v="687868.86519907636"/>
  </r>
  <r>
    <s v="33 - Rio de Janeiro"/>
    <s v="SUDESTE             "/>
    <x v="14"/>
    <x v="14"/>
    <s v="Editorial"/>
    <s v="OUTROS"/>
    <s v="Indireta"/>
    <n v="2008"/>
    <n v="1.6995153585033496"/>
    <n v="47999.45"/>
    <n v="81575.802474713593"/>
  </r>
  <r>
    <s v="33 - Rio de Janeiro"/>
    <s v="SUDESTE             "/>
    <x v="14"/>
    <x v="14"/>
    <s v="Editorial"/>
    <s v="OUTROS"/>
    <s v="Indireta"/>
    <n v="2008"/>
    <n v="1.6995153585033496"/>
    <n v="300000"/>
    <n v="509854.60755100485"/>
  </r>
  <r>
    <s v="33 - Rio de Janeiro"/>
    <s v="SUDESTE             "/>
    <x v="14"/>
    <x v="14"/>
    <s v="Editorial"/>
    <s v="OUTROS"/>
    <s v="Indireta"/>
    <n v="2008"/>
    <n v="1.6995153585033496"/>
    <n v="215847"/>
    <n v="366835.29158687248"/>
  </r>
  <r>
    <s v="33 - Rio de Janeiro"/>
    <s v="SUDESTE             "/>
    <x v="18"/>
    <x v="18"/>
    <s v="Editorial"/>
    <s v="OUTROS"/>
    <s v="Indireta"/>
    <n v="2008"/>
    <n v="1.6995153585033496"/>
    <n v="2703"/>
    <n v="4593.7900140345537"/>
  </r>
  <r>
    <s v="33 - Rio de Janeiro"/>
    <s v="SUDESTE             "/>
    <x v="19"/>
    <x v="19"/>
    <s v="Editorial"/>
    <s v="OUTROS"/>
    <s v="Indireta"/>
    <n v="2008"/>
    <n v="1.6995153585033496"/>
    <n v="90624.97"/>
    <n v="154018.52837890529"/>
  </r>
  <r>
    <s v="33 - Rio de Janeiro"/>
    <s v="SUDESTE             "/>
    <x v="5"/>
    <x v="5"/>
    <e v="#N/A"/>
    <s v="OUTROS"/>
    <s v="Indireta"/>
    <n v="2008"/>
    <n v="1.6995153585033496"/>
    <n v="33922.870000000003"/>
    <n v="57652.438569512524"/>
  </r>
  <r>
    <s v="33 - Rio de Janeiro"/>
    <s v="SUDESTE             "/>
    <x v="5"/>
    <x v="5"/>
    <e v="#N/A"/>
    <s v="OUTROS"/>
    <s v="Indireta"/>
    <n v="2008"/>
    <n v="1.6995153585033496"/>
    <n v="3059186.78"/>
    <n v="5199134.9171404075"/>
  </r>
  <r>
    <s v="33 - Rio de Janeiro"/>
    <s v="SUDESTE             "/>
    <x v="5"/>
    <x v="5"/>
    <e v="#N/A"/>
    <s v="OUTROS"/>
    <s v="Indireta"/>
    <n v="2008"/>
    <n v="1.6995153585033496"/>
    <n v="457625.4"/>
    <n v="777741.39574123884"/>
  </r>
  <r>
    <s v="33 - Rio de Janeiro"/>
    <s v="SUDESTE             "/>
    <x v="15"/>
    <x v="15"/>
    <s v="Audiovisual"/>
    <s v="FUNDO CULTURAL"/>
    <s v="Direta"/>
    <n v="2008"/>
    <n v="1.6995153585033496"/>
    <n v="196880"/>
    <n v="334600.58378213947"/>
  </r>
  <r>
    <s v="33 - Rio de Janeiro"/>
    <s v="SUDESTE             "/>
    <x v="15"/>
    <x v="15"/>
    <s v="Audiovisual"/>
    <s v="OUTROS"/>
    <s v="Direta"/>
    <n v="2008"/>
    <n v="1.6995153585033496"/>
    <n v="2370000"/>
    <n v="4027851.3996529384"/>
  </r>
  <r>
    <s v="33 - Rio de Janeiro"/>
    <s v="SUDESTE             "/>
    <x v="15"/>
    <x v="15"/>
    <s v="Audiovisual"/>
    <s v="OUTROS"/>
    <s v="Direta"/>
    <n v="2008"/>
    <n v="1.6995153585033496"/>
    <n v="2000000"/>
    <n v="3399030.7170066992"/>
  </r>
  <r>
    <s v="33 - Rio de Janeiro"/>
    <s v="SUDESTE             "/>
    <x v="15"/>
    <x v="15"/>
    <s v="Audiovisual"/>
    <s v="OUTROS"/>
    <s v="Direta"/>
    <n v="2008"/>
    <n v="1.6995153585033496"/>
    <n v="680000"/>
    <n v="1155670.4437822776"/>
  </r>
  <r>
    <s v="33 - Rio de Janeiro"/>
    <s v="SUDESTE             "/>
    <x v="42"/>
    <x v="42"/>
    <s v="Audiovisual"/>
    <s v="OUTROS"/>
    <s v="Indireta"/>
    <n v="2008"/>
    <n v="1.6995153585033496"/>
    <n v="6521.97"/>
    <n v="11084.188182698092"/>
  </r>
  <r>
    <s v="33 - Rio de Janeiro"/>
    <s v="SUDESTE             "/>
    <x v="34"/>
    <x v="34"/>
    <s v="Audiovisual"/>
    <s v="OUTROS"/>
    <s v="Indireta"/>
    <n v="2008"/>
    <n v="1.6995153585033496"/>
    <n v="11248.83"/>
    <n v="19117.559350193234"/>
  </r>
  <r>
    <s v="33 - Rio de Janeiro"/>
    <s v="SUDESTE             "/>
    <x v="28"/>
    <x v="28"/>
    <s v="Audiovisual"/>
    <s v="OUTROS"/>
    <s v="Indireta"/>
    <n v="2008"/>
    <n v="1.6995153585033496"/>
    <n v="41196.080000000002"/>
    <n v="70013.370670132674"/>
  </r>
  <r>
    <s v="33 - Rio de Janeiro"/>
    <s v="SUDESTE             "/>
    <x v="28"/>
    <x v="28"/>
    <s v="Audiovisual"/>
    <s v="OUTROS"/>
    <s v="Direta"/>
    <n v="2008"/>
    <n v="1.6995153585033496"/>
    <n v="1900032.99"/>
    <n v="3229135.248168041"/>
  </r>
  <r>
    <s v="33 - Rio de Janeiro"/>
    <s v="SUDESTE             "/>
    <x v="28"/>
    <x v="28"/>
    <s v="Audiovisual"/>
    <s v="OUTROS"/>
    <s v="Direta"/>
    <n v="2008"/>
    <n v="1.6995153585033496"/>
    <n v="200411.47"/>
    <n v="340602.3712852333"/>
  </r>
  <r>
    <s v="33 - Rio de Janeiro"/>
    <s v="SUDESTE             "/>
    <x v="28"/>
    <x v="28"/>
    <s v="Audiovisual"/>
    <s v="OUTROS"/>
    <s v="Direta"/>
    <n v="2008"/>
    <n v="1.6995153585033496"/>
    <n v="218809.46"/>
    <n v="371870.03785582434"/>
  </r>
  <r>
    <s v="33 - Rio de Janeiro"/>
    <s v="SUDESTE             "/>
    <x v="28"/>
    <x v="28"/>
    <s v="Audiovisual"/>
    <s v="OUTROS"/>
    <s v="Direta"/>
    <n v="2008"/>
    <n v="1.6995153585033496"/>
    <n v="459794.39"/>
    <n v="781427.62755867897"/>
  </r>
  <r>
    <s v="33 - Rio de Janeiro"/>
    <s v="SUDESTE             "/>
    <x v="28"/>
    <x v="28"/>
    <s v="Audiovisual"/>
    <s v="OUTROS"/>
    <s v="Indireta"/>
    <n v="2008"/>
    <n v="1.6995153585033496"/>
    <n v="126191.94"/>
    <n v="214465.14014933319"/>
  </r>
  <r>
    <s v="33 - Rio de Janeiro"/>
    <s v="SUDESTE             "/>
    <x v="7"/>
    <x v="7"/>
    <s v="Música"/>
    <s v="OUTROS"/>
    <s v="Indireta"/>
    <n v="2008"/>
    <n v="1.6995153585033496"/>
    <n v="57095.7"/>
    <n v="97035.019054499688"/>
  </r>
  <r>
    <s v="33 - Rio de Janeiro"/>
    <s v="SUDESTE             "/>
    <x v="16"/>
    <x v="16"/>
    <s v="Audiovisual"/>
    <s v="OUTROS"/>
    <s v="Indireta"/>
    <n v="2008"/>
    <n v="1.6995153585033496"/>
    <n v="2606.37"/>
    <n v="4429.5658449423754"/>
  </r>
  <r>
    <s v="33 - Rio de Janeiro"/>
    <s v="SUDESTE             "/>
    <x v="29"/>
    <x v="29"/>
    <e v="#N/A"/>
    <s v="FUNDO CULTURAL"/>
    <s v="Direta"/>
    <n v="2008"/>
    <n v="1.6995153585033496"/>
    <n v="73397.64"/>
    <n v="124740.41645789979"/>
  </r>
  <r>
    <s v="33 - Rio de Janeiro"/>
    <s v="SUDESTE             "/>
    <x v="8"/>
    <x v="8"/>
    <s v="Artes Cênicas e Espetáculos"/>
    <s v="FUNDO CULTURAL"/>
    <s v="Direta"/>
    <n v="2008"/>
    <n v="1.6995153585033496"/>
    <n v="254690"/>
    <n v="432849.56665721809"/>
  </r>
  <r>
    <s v="33 - Rio de Janeiro"/>
    <s v="SUDESTE             "/>
    <x v="36"/>
    <x v="36"/>
    <s v="Artes Cênicas e Espetáculos"/>
    <s v="OUTROS"/>
    <s v="Indireta"/>
    <n v="2008"/>
    <n v="1.6995153585033496"/>
    <n v="9154.57"/>
    <n v="15558.332315494008"/>
  </r>
  <r>
    <s v="33 - Rio de Janeiro"/>
    <s v="SUDESTE             "/>
    <x v="36"/>
    <x v="36"/>
    <s v="Artes Cênicas e Espetáculos"/>
    <s v="FUNDO CULTURAL"/>
    <s v="Direta"/>
    <n v="2008"/>
    <n v="1.6995153585033496"/>
    <n v="144375"/>
    <n v="245367.52988392109"/>
  </r>
  <r>
    <s v="33 - Rio de Janeiro"/>
    <s v="SUDESTE             "/>
    <x v="20"/>
    <x v="20"/>
    <s v="Artes Cênicas e Espetáculos"/>
    <s v="OUTROS"/>
    <s v="Indireta"/>
    <n v="2008"/>
    <n v="1.6995153585033496"/>
    <n v="45941.33"/>
    <n v="78077.995925070689"/>
  </r>
  <r>
    <s v="33 - Rio de Janeiro"/>
    <s v="SUDESTE             "/>
    <x v="30"/>
    <x v="30"/>
    <s v="Artes Cênicas e Espetáculos"/>
    <s v="OUTROS"/>
    <s v="Indireta"/>
    <n v="2008"/>
    <n v="1.6995153585033496"/>
    <n v="189481.58"/>
    <n v="322026.8553634811"/>
  </r>
  <r>
    <s v="33 - Rio de Janeiro"/>
    <s v="SUDESTE             "/>
    <x v="46"/>
    <x v="46"/>
    <s v="Educação e Criação em Artes"/>
    <s v="OUTROS"/>
    <s v="Indireta"/>
    <n v="2008"/>
    <n v="1.6995153585033496"/>
    <n v="107436.04"/>
    <n v="182589.20003678018"/>
  </r>
  <r>
    <s v="33 - Rio de Janeiro"/>
    <s v="SUDESTE             "/>
    <x v="21"/>
    <x v="21"/>
    <s v="Artes Cênicas e Espetáculos"/>
    <s v="OUTROS"/>
    <s v="Indireta"/>
    <n v="2008"/>
    <n v="1.6995153585033496"/>
    <n v="28668.18"/>
    <n v="48722.012210338558"/>
  </r>
  <r>
    <s v="33 - Rio de Janeiro"/>
    <s v="SUDESTE             "/>
    <x v="10"/>
    <x v="10"/>
    <e v="#N/A"/>
    <s v="FUNDO CULTURAL"/>
    <s v="Direta"/>
    <n v="2008"/>
    <n v="1.6995153585033496"/>
    <n v="94123"/>
    <n v="159963.48408841077"/>
  </r>
  <r>
    <s v="33 - Rio de Janeiro"/>
    <s v="SUDESTE             "/>
    <x v="23"/>
    <x v="23"/>
    <s v="Patrimônio"/>
    <s v="OUTROS"/>
    <s v="Direta"/>
    <n v="2008"/>
    <n v="1.6995153585033496"/>
    <n v="96001.51"/>
    <n v="163156.04068451287"/>
  </r>
  <r>
    <s v="33 - Rio de Janeiro"/>
    <s v="SUDESTE             "/>
    <x v="23"/>
    <x v="23"/>
    <s v="Patrimônio"/>
    <s v="FUNDO CULTURAL"/>
    <s v="Direta"/>
    <n v="2008"/>
    <n v="1.6995153585033496"/>
    <n v="1088163.22"/>
    <n v="1849350.1049484592"/>
  </r>
  <r>
    <s v="33 - Rio de Janeiro"/>
    <s v="SUDESTE             "/>
    <x v="1"/>
    <x v="1"/>
    <s v="Patrimônio"/>
    <s v="FUNDO CULTURAL"/>
    <s v="Direta"/>
    <n v="2008"/>
    <n v="1.6995153585033496"/>
    <n v="138990"/>
    <n v="236215.63967838057"/>
  </r>
  <r>
    <s v="33 - Rio de Janeiro"/>
    <s v="SUDESTE             "/>
    <x v="1"/>
    <x v="1"/>
    <s v="Patrimônio"/>
    <s v="FUNDO CULTURAL"/>
    <s v="Direta"/>
    <n v="2008"/>
    <n v="1.6995153585033496"/>
    <n v="864345.57"/>
    <n v="1468968.571269332"/>
  </r>
  <r>
    <s v="33 - Rio de Janeiro"/>
    <s v="SUDESTE             "/>
    <x v="1"/>
    <x v="1"/>
    <s v="Patrimônio"/>
    <s v="FUNDO CULTURAL"/>
    <s v="Direta"/>
    <n v="2008"/>
    <n v="1.6995153585033496"/>
    <n v="3028598.72"/>
    <n v="5147150.0393835856"/>
  </r>
  <r>
    <s v="33 - Rio de Janeiro"/>
    <s v="SUDESTE             "/>
    <x v="48"/>
    <x v="48"/>
    <s v="Patrimônio"/>
    <s v="FUNDO CULTURAL"/>
    <s v="Direta"/>
    <n v="2008"/>
    <n v="1.6995153585033496"/>
    <n v="460298"/>
    <n v="782283.52048837475"/>
  </r>
  <r>
    <s v="33 - Rio de Janeiro"/>
    <s v="SUDESTE             "/>
    <x v="0"/>
    <x v="0"/>
    <e v="#N/A"/>
    <s v="FUNDO CULTURAL"/>
    <s v="Direta"/>
    <n v="2008"/>
    <n v="1.6995153585033496"/>
    <n v="111600"/>
    <n v="189665.91400897381"/>
  </r>
  <r>
    <s v="33 - Rio de Janeiro"/>
    <s v="SUDESTE             "/>
    <x v="51"/>
    <x v="51"/>
    <e v="#N/A"/>
    <s v="FUNDO CULTURAL"/>
    <s v="Direta"/>
    <n v="2008"/>
    <n v="1.6995153585033496"/>
    <n v="660000"/>
    <n v="1121680.1366122107"/>
  </r>
  <r>
    <s v="33 - Rio de Janeiro"/>
    <s v="SUDESTE             "/>
    <x v="44"/>
    <x v="44"/>
    <s v="Artes Cênicas e Espetáculos"/>
    <s v="OUTROS"/>
    <s v="Indireta"/>
    <n v="2008"/>
    <n v="1.6995153585033496"/>
    <n v="3699.29"/>
    <n v="6287.0001705578561"/>
  </r>
  <r>
    <s v="33 - Rio de Janeiro"/>
    <s v="SUDESTE             "/>
    <x v="52"/>
    <x v="52"/>
    <e v="#N/A"/>
    <s v="FUNDO CULTURAL"/>
    <s v="Direta"/>
    <n v="2008"/>
    <n v="1.6995153585033496"/>
    <n v="250000"/>
    <n v="424878.8396258374"/>
  </r>
  <r>
    <s v="24 - Rio Grande do Norte"/>
    <s v="NORDESTE            "/>
    <x v="37"/>
    <x v="37"/>
    <s v="Música"/>
    <s v="OUTROS"/>
    <s v="Indireta"/>
    <n v="2008"/>
    <n v="1.6995153585033496"/>
    <n v="5138.74"/>
    <n v="8733.3675533555015"/>
  </r>
  <r>
    <s v="24 - Rio Grande do Norte"/>
    <s v="NORDESTE            "/>
    <x v="43"/>
    <x v="43"/>
    <e v="#N/A"/>
    <s v="OUTROS"/>
    <s v="Indireta"/>
    <n v="2008"/>
    <n v="1.6995153585033496"/>
    <n v="69995.520000000004"/>
    <n v="118958.46126642838"/>
  </r>
  <r>
    <s v="24 - Rio Grande do Norte"/>
    <s v="NORDESTE            "/>
    <x v="5"/>
    <x v="5"/>
    <e v="#N/A"/>
    <s v="OUTROS"/>
    <s v="Indireta"/>
    <n v="2008"/>
    <n v="1.6995153585033496"/>
    <n v="51603.68"/>
    <n v="87701.246715292131"/>
  </r>
  <r>
    <s v="24 - Rio Grande do Norte"/>
    <s v="NORDESTE            "/>
    <x v="32"/>
    <x v="32"/>
    <s v="Audiovisual"/>
    <s v="OUTROS"/>
    <s v="Indireta"/>
    <n v="2008"/>
    <n v="1.6995153585033496"/>
    <n v="34069.06"/>
    <n v="57900.89071977212"/>
  </r>
  <r>
    <s v="24 - Rio Grande do Norte"/>
    <s v="NORDESTE            "/>
    <x v="30"/>
    <x v="30"/>
    <s v="Artes Cênicas e Espetáculos"/>
    <s v="OUTROS"/>
    <s v="Indireta"/>
    <n v="2008"/>
    <n v="1.6995153585033496"/>
    <n v="24957.83"/>
    <n v="42416.215399915658"/>
  </r>
  <r>
    <s v="11 - Rondônia"/>
    <s v="NORTE               "/>
    <x v="40"/>
    <x v="40"/>
    <s v="Música"/>
    <s v="OUTROS"/>
    <s v="Indireta"/>
    <n v="2008"/>
    <n v="1.6995153585033496"/>
    <n v="12337.81"/>
    <n v="20968.297585296212"/>
  </r>
  <r>
    <s v="11 - Rondônia"/>
    <s v="NORTE               "/>
    <x v="25"/>
    <x v="25"/>
    <s v="Editorial"/>
    <s v="OUTROS"/>
    <s v="Indireta"/>
    <n v="2008"/>
    <n v="1.6995153585033496"/>
    <n v="27526.6"/>
    <n v="46781.879467378298"/>
  </r>
  <r>
    <s v="11 - Rondônia"/>
    <s v="NORTE               "/>
    <x v="33"/>
    <x v="33"/>
    <s v="Editorial"/>
    <s v="OUTROS"/>
    <s v="Indireta"/>
    <n v="2008"/>
    <n v="1.6995153585033496"/>
    <n v="2203.9"/>
    <n v="3745.5618986055324"/>
  </r>
  <r>
    <s v="11 - Rondônia"/>
    <s v="NORTE               "/>
    <x v="42"/>
    <x v="42"/>
    <s v="Audiovisual"/>
    <s v="OUTROS"/>
    <s v="Indireta"/>
    <n v="2008"/>
    <n v="1.6995153585033496"/>
    <n v="18635.25"/>
    <n v="31670.893584549543"/>
  </r>
  <r>
    <s v="11 - Rondônia"/>
    <s v="NORTE               "/>
    <x v="53"/>
    <x v="53"/>
    <s v="Educação e Criação em Artes"/>
    <s v="OUTROS"/>
    <s v="Indireta"/>
    <n v="2008"/>
    <n v="1.6995153585033496"/>
    <n v="5438.61"/>
    <n v="9243.0012239099015"/>
  </r>
  <r>
    <s v="43 - Rio Grande do Sul"/>
    <s v="SUL                 "/>
    <x v="38"/>
    <x v="38"/>
    <e v="#N/A"/>
    <s v="OUTROS"/>
    <s v="Indireta"/>
    <n v="2008"/>
    <n v="1.6995153585033496"/>
    <n v="57197.45"/>
    <n v="97207.94474222741"/>
  </r>
  <r>
    <s v="43 - Rio Grande do Sul"/>
    <s v="SUL                 "/>
    <x v="2"/>
    <x v="2"/>
    <e v="#N/A"/>
    <s v="OUTROS"/>
    <s v="Indireta"/>
    <n v="2008"/>
    <n v="1.6995153585033496"/>
    <n v="34000"/>
    <n v="57783.522189113886"/>
  </r>
  <r>
    <s v="43 - Rio Grande do Sul"/>
    <s v="SUL                 "/>
    <x v="39"/>
    <x v="39"/>
    <s v="Música"/>
    <s v="OUTROS"/>
    <s v="Indireta"/>
    <n v="2008"/>
    <n v="1.6995153585033496"/>
    <n v="4550.9399999999996"/>
    <n v="7734.392425627233"/>
  </r>
  <r>
    <s v="43 - Rio Grande do Sul"/>
    <s v="SUL                 "/>
    <x v="26"/>
    <x v="26"/>
    <s v="Editorial"/>
    <s v="OUTROS"/>
    <s v="Indireta"/>
    <n v="2008"/>
    <n v="1.6995153585033496"/>
    <n v="48193.29"/>
    <n v="81905.236531805887"/>
  </r>
  <r>
    <s v="43 - Rio Grande do Sul"/>
    <s v="SUL                 "/>
    <x v="50"/>
    <x v="50"/>
    <e v="#N/A"/>
    <s v="OUTROS"/>
    <s v="Indireta"/>
    <n v="2008"/>
    <n v="1.6995153585033496"/>
    <n v="276220"/>
    <n v="469440.13232579519"/>
  </r>
  <r>
    <s v="43 - Rio Grande do Sul"/>
    <s v="SUL                 "/>
    <x v="40"/>
    <x v="40"/>
    <s v="Música"/>
    <s v="OUTROS"/>
    <s v="Indireta"/>
    <n v="2008"/>
    <n v="1.6995153585033496"/>
    <n v="66293.67"/>
    <n v="112667.11033655275"/>
  </r>
  <r>
    <s v="43 - Rio Grande do Sul"/>
    <s v="SUL                 "/>
    <x v="40"/>
    <x v="40"/>
    <s v="Música"/>
    <s v="OUTROS"/>
    <s v="Indireta"/>
    <n v="2008"/>
    <n v="1.6995153585033496"/>
    <n v="10000"/>
    <n v="16995.153585033495"/>
  </r>
  <r>
    <s v="43 - Rio Grande do Sul"/>
    <s v="SUL                 "/>
    <x v="3"/>
    <x v="3"/>
    <s v="Editorial"/>
    <s v="OUTROS"/>
    <s v="Indireta"/>
    <n v="2008"/>
    <n v="1.6995153585033496"/>
    <n v="98039"/>
    <n v="166618.78623230988"/>
  </r>
  <r>
    <s v="43 - Rio Grande do Sul"/>
    <s v="SUL                 "/>
    <x v="25"/>
    <x v="25"/>
    <s v="Editorial"/>
    <s v="OUTROS"/>
    <s v="Indireta"/>
    <n v="2008"/>
    <n v="1.6995153585033496"/>
    <n v="23089.14"/>
    <n v="39240.348044634025"/>
  </r>
  <r>
    <s v="43 - Rio Grande do Sul"/>
    <s v="SUL                 "/>
    <x v="33"/>
    <x v="33"/>
    <s v="Editorial"/>
    <s v="OUTROS"/>
    <s v="Indireta"/>
    <n v="2008"/>
    <n v="1.6995153585033496"/>
    <n v="2565.17"/>
    <n v="4359.5458121720376"/>
  </r>
  <r>
    <s v="43 - Rio Grande do Sul"/>
    <s v="SUL                 "/>
    <x v="37"/>
    <x v="37"/>
    <s v="Música"/>
    <s v="OUTROS"/>
    <s v="Indireta"/>
    <n v="2008"/>
    <n v="1.6995153585033496"/>
    <n v="15973.24"/>
    <n v="27146.766705060043"/>
  </r>
  <r>
    <s v="43 - Rio Grande do Sul"/>
    <s v="SUL                 "/>
    <x v="13"/>
    <x v="13"/>
    <s v="Editorial"/>
    <s v="OUTROS"/>
    <s v="Indireta"/>
    <n v="2008"/>
    <n v="1.6995153585033496"/>
    <n v="16913"/>
    <n v="28743.903258367151"/>
  </r>
  <r>
    <s v="43 - Rio Grande do Sul"/>
    <s v="SUL                 "/>
    <x v="13"/>
    <x v="13"/>
    <s v="Editorial"/>
    <s v="OUTROS"/>
    <s v="Indireta"/>
    <n v="2008"/>
    <n v="1.6995153585033496"/>
    <n v="3302230"/>
    <n v="5612190.6023105159"/>
  </r>
  <r>
    <s v="43 - Rio Grande do Sul"/>
    <s v="SUL                 "/>
    <x v="13"/>
    <x v="13"/>
    <s v="Editorial"/>
    <s v="OUTROS"/>
    <s v="Indireta"/>
    <n v="2008"/>
    <n v="1.6995153585033496"/>
    <n v="3062246.39"/>
    <n v="5204334.7713264385"/>
  </r>
  <r>
    <s v="43 - Rio Grande do Sul"/>
    <s v="SUL                 "/>
    <x v="43"/>
    <x v="43"/>
    <e v="#N/A"/>
    <s v="OUTROS"/>
    <s v="Indireta"/>
    <n v="2008"/>
    <n v="1.6995153585033496"/>
    <n v="61200"/>
    <n v="104010.339940405"/>
  </r>
  <r>
    <s v="43 - Rio Grande do Sul"/>
    <s v="SUL                 "/>
    <x v="14"/>
    <x v="14"/>
    <s v="Editorial"/>
    <s v="OUTROS"/>
    <s v="Indireta"/>
    <n v="2008"/>
    <n v="1.6995153585033496"/>
    <n v="102009.66"/>
    <n v="173366.9838857048"/>
  </r>
  <r>
    <s v="43 - Rio Grande do Sul"/>
    <s v="SUL                 "/>
    <x v="14"/>
    <x v="14"/>
    <s v="Editorial"/>
    <s v="OUTROS"/>
    <s v="Indireta"/>
    <n v="2008"/>
    <n v="1.6995153585033496"/>
    <n v="97452"/>
    <n v="165621.17071686842"/>
  </r>
  <r>
    <s v="43 - Rio Grande do Sul"/>
    <s v="SUL                 "/>
    <x v="5"/>
    <x v="5"/>
    <e v="#N/A"/>
    <s v="OUTROS"/>
    <s v="Indireta"/>
    <n v="2008"/>
    <n v="1.6995153585033496"/>
    <n v="24641.37"/>
    <n v="41878.38676956368"/>
  </r>
  <r>
    <s v="43 - Rio Grande do Sul"/>
    <s v="SUL                 "/>
    <x v="5"/>
    <x v="5"/>
    <e v="#N/A"/>
    <s v="OUTROS"/>
    <s v="Indireta"/>
    <n v="2008"/>
    <n v="1.6995153585033496"/>
    <n v="1099258.96"/>
    <n v="1868207.4854924192"/>
  </r>
  <r>
    <s v="43 - Rio Grande do Sul"/>
    <s v="SUL                 "/>
    <x v="5"/>
    <x v="5"/>
    <e v="#N/A"/>
    <s v="OUTROS"/>
    <s v="Indireta"/>
    <n v="2008"/>
    <n v="1.6995153585033496"/>
    <n v="30310"/>
    <n v="51512.310516236525"/>
  </r>
  <r>
    <s v="43 - Rio Grande do Sul"/>
    <s v="SUL                 "/>
    <x v="15"/>
    <x v="15"/>
    <s v="Audiovisual"/>
    <s v="OUTROS"/>
    <s v="Direta"/>
    <n v="2008"/>
    <n v="1.6995153585033496"/>
    <n v="320000"/>
    <n v="543844.91472107184"/>
  </r>
  <r>
    <s v="43 - Rio Grande do Sul"/>
    <s v="SUL                 "/>
    <x v="34"/>
    <x v="34"/>
    <s v="Audiovisual"/>
    <s v="OUTROS"/>
    <s v="Indireta"/>
    <n v="2008"/>
    <n v="1.6995153585033496"/>
    <n v="10000"/>
    <n v="16995.153585033495"/>
  </r>
  <r>
    <s v="43 - Rio Grande do Sul"/>
    <s v="SUL                 "/>
    <x v="28"/>
    <x v="28"/>
    <s v="Audiovisual"/>
    <s v="OUTROS"/>
    <s v="Direta"/>
    <n v="2008"/>
    <n v="1.6995153585033496"/>
    <n v="4800100.59"/>
    <n v="8157844.6750659896"/>
  </r>
  <r>
    <s v="43 - Rio Grande do Sul"/>
    <s v="SUL                 "/>
    <x v="7"/>
    <x v="7"/>
    <s v="Música"/>
    <s v="OUTROS"/>
    <s v="Indireta"/>
    <n v="2008"/>
    <n v="1.6995153585033496"/>
    <n v="4857.33"/>
    <n v="8255.1069363190745"/>
  </r>
  <r>
    <s v="43 - Rio Grande do Sul"/>
    <s v="SUL                 "/>
    <x v="7"/>
    <x v="7"/>
    <s v="Música"/>
    <s v="OUTROS"/>
    <s v="Indireta"/>
    <n v="2008"/>
    <n v="1.6995153585033496"/>
    <n v="5000"/>
    <n v="8497.5767925167474"/>
  </r>
  <r>
    <s v="43 - Rio Grande do Sul"/>
    <s v="SUL                 "/>
    <x v="16"/>
    <x v="16"/>
    <s v="Audiovisual"/>
    <s v="OUTROS"/>
    <s v="Indireta"/>
    <n v="2008"/>
    <n v="1.6995153585033496"/>
    <n v="15077.29"/>
    <n v="25624.08591960897"/>
  </r>
  <r>
    <s v="43 - Rio Grande do Sul"/>
    <s v="SUL                 "/>
    <x v="32"/>
    <x v="32"/>
    <s v="Audiovisual"/>
    <s v="OUTROS"/>
    <s v="Indireta"/>
    <n v="2008"/>
    <n v="1.6995153585033496"/>
    <n v="26390"/>
    <n v="44850.210310903392"/>
  </r>
  <r>
    <s v="43 - Rio Grande do Sul"/>
    <s v="SUL                 "/>
    <x v="20"/>
    <x v="20"/>
    <s v="Artes Cênicas e Espetáculos"/>
    <s v="OUTROS"/>
    <s v="Indireta"/>
    <n v="2008"/>
    <n v="1.6995153585033496"/>
    <n v="91372.68"/>
    <n v="155289.27300761183"/>
  </r>
  <r>
    <s v="43 - Rio Grande do Sul"/>
    <s v="SUL                 "/>
    <x v="30"/>
    <x v="30"/>
    <s v="Artes Cênicas e Espetáculos"/>
    <s v="OUTROS"/>
    <s v="Indireta"/>
    <n v="2008"/>
    <n v="1.6995153585033496"/>
    <n v="144000"/>
    <n v="244730.21162448233"/>
  </r>
  <r>
    <s v="43 - Rio Grande do Sul"/>
    <s v="SUL                 "/>
    <x v="10"/>
    <x v="10"/>
    <e v="#N/A"/>
    <s v="FUNDO CULTURAL"/>
    <s v="Direta"/>
    <n v="2008"/>
    <n v="1.6995153585033496"/>
    <n v="188011.2"/>
    <n v="319527.92197064497"/>
  </r>
  <r>
    <s v="43 - Rio Grande do Sul"/>
    <s v="SUL                 "/>
    <x v="23"/>
    <x v="23"/>
    <s v="Patrimônio"/>
    <s v="FUNDO CULTURAL"/>
    <s v="Direta"/>
    <n v="2008"/>
    <n v="1.6995153585033496"/>
    <n v="138273.5"/>
    <n v="234997.9369240129"/>
  </r>
  <r>
    <s v="43 - Rio Grande do Sul"/>
    <s v="SUL                 "/>
    <x v="1"/>
    <x v="1"/>
    <s v="Patrimônio"/>
    <s v="FUNDO CULTURAL"/>
    <s v="Direta"/>
    <n v="2008"/>
    <n v="1.6995153585033496"/>
    <n v="445980.36"/>
    <n v="757950.47141085286"/>
  </r>
  <r>
    <s v="43 - Rio Grande do Sul"/>
    <s v="SUL                 "/>
    <x v="44"/>
    <x v="44"/>
    <s v="Artes Cênicas e Espetáculos"/>
    <s v="OUTROS"/>
    <s v="Indireta"/>
    <n v="2008"/>
    <n v="1.6995153585033496"/>
    <n v="150000"/>
    <n v="254927.30377550243"/>
  </r>
  <r>
    <s v="42 - Santa Catarina"/>
    <s v="SUL                 "/>
    <x v="38"/>
    <x v="38"/>
    <e v="#N/A"/>
    <s v="OUTROS"/>
    <s v="Indireta"/>
    <n v="2008"/>
    <n v="1.6995153585033496"/>
    <n v="83234.53"/>
    <n v="141458.3620928078"/>
  </r>
  <r>
    <s v="42 - Santa Catarina"/>
    <s v="SUL                 "/>
    <x v="50"/>
    <x v="50"/>
    <e v="#N/A"/>
    <s v="OUTROS"/>
    <s v="Indireta"/>
    <n v="2008"/>
    <n v="1.6995153585033496"/>
    <n v="107999.45"/>
    <n v="183546.72398491457"/>
  </r>
  <r>
    <s v="42 - Santa Catarina"/>
    <s v="SUL                 "/>
    <x v="25"/>
    <x v="25"/>
    <s v="Editorial"/>
    <s v="OUTROS"/>
    <s v="Indireta"/>
    <n v="2008"/>
    <n v="1.6995153585033496"/>
    <n v="2419.9699999999998"/>
    <n v="4112.7761821173508"/>
  </r>
  <r>
    <s v="42 - Santa Catarina"/>
    <s v="SUL                 "/>
    <x v="33"/>
    <x v="33"/>
    <s v="Editorial"/>
    <s v="OUTROS"/>
    <s v="Indireta"/>
    <n v="2008"/>
    <n v="1.6995153585033496"/>
    <n v="77678.509999999995"/>
    <n v="132015.82077065602"/>
  </r>
  <r>
    <s v="42 - Santa Catarina"/>
    <s v="SUL                 "/>
    <x v="37"/>
    <x v="37"/>
    <s v="Música"/>
    <s v="OUTROS"/>
    <s v="Indireta"/>
    <n v="2008"/>
    <n v="1.6995153585033496"/>
    <n v="3618.12"/>
    <n v="6149.0505089081389"/>
  </r>
  <r>
    <s v="42 - Santa Catarina"/>
    <s v="SUL                 "/>
    <x v="13"/>
    <x v="13"/>
    <s v="Editorial"/>
    <s v="OUTROS"/>
    <s v="Indireta"/>
    <n v="2008"/>
    <n v="1.6995153585033496"/>
    <n v="8017.19"/>
    <n v="13625.337537039468"/>
  </r>
  <r>
    <s v="42 - Santa Catarina"/>
    <s v="SUL                 "/>
    <x v="13"/>
    <x v="13"/>
    <s v="Editorial"/>
    <s v="OUTROS"/>
    <s v="Indireta"/>
    <n v="2008"/>
    <n v="1.6995153585033496"/>
    <n v="904000"/>
    <n v="1536361.884087028"/>
  </r>
  <r>
    <s v="42 - Santa Catarina"/>
    <s v="SUL                 "/>
    <x v="13"/>
    <x v="13"/>
    <s v="Editorial"/>
    <s v="OUTROS"/>
    <s v="Indireta"/>
    <n v="2008"/>
    <n v="1.6995153585033496"/>
    <n v="58500"/>
    <n v="99421.648472445944"/>
  </r>
  <r>
    <s v="42 - Santa Catarina"/>
    <s v="SUL                 "/>
    <x v="17"/>
    <x v="17"/>
    <s v="Editorial"/>
    <s v="OUTROS"/>
    <s v="Indireta"/>
    <n v="2008"/>
    <n v="1.6995153585033496"/>
    <n v="38566.019999999997"/>
    <n v="65543.543306347347"/>
  </r>
  <r>
    <s v="42 - Santa Catarina"/>
    <s v="SUL                 "/>
    <x v="14"/>
    <x v="14"/>
    <s v="Editorial"/>
    <s v="OUTROS"/>
    <s v="Indireta"/>
    <n v="2008"/>
    <n v="1.6995153585033496"/>
    <n v="81491.649999999994"/>
    <n v="138496.31076477948"/>
  </r>
  <r>
    <s v="42 - Santa Catarina"/>
    <s v="SUL                 "/>
    <x v="19"/>
    <x v="19"/>
    <s v="Editorial"/>
    <s v="OUTROS"/>
    <s v="Indireta"/>
    <n v="2008"/>
    <n v="1.6995153585033496"/>
    <n v="40540.629999999997"/>
    <n v="68899.423328401637"/>
  </r>
  <r>
    <s v="42 - Santa Catarina"/>
    <s v="SUL                 "/>
    <x v="5"/>
    <x v="5"/>
    <e v="#N/A"/>
    <s v="OUTROS"/>
    <s v="Indireta"/>
    <n v="2008"/>
    <n v="1.6995153585033496"/>
    <n v="46868.51"/>
    <n v="79653.752575167833"/>
  </r>
  <r>
    <s v="42 - Santa Catarina"/>
    <s v="SUL                 "/>
    <x v="5"/>
    <x v="5"/>
    <e v="#N/A"/>
    <s v="OUTROS"/>
    <s v="Indireta"/>
    <n v="2008"/>
    <n v="1.6995153585033496"/>
    <n v="186570"/>
    <n v="317078.58043596993"/>
  </r>
  <r>
    <s v="42 - Santa Catarina"/>
    <s v="SUL                 "/>
    <x v="35"/>
    <x v="35"/>
    <s v="Audiovisual"/>
    <s v="OUTROS"/>
    <s v="Indireta"/>
    <n v="2008"/>
    <n v="1.6995153585033496"/>
    <n v="3626.15"/>
    <n v="6162.6976172369214"/>
  </r>
  <r>
    <s v="42 - Santa Catarina"/>
    <s v="SUL                 "/>
    <x v="16"/>
    <x v="16"/>
    <s v="Audiovisual"/>
    <s v="OUTROS"/>
    <s v="Indireta"/>
    <n v="2008"/>
    <n v="1.6995153585033496"/>
    <n v="67403.039999999994"/>
    <n v="114552.5016898156"/>
  </r>
  <r>
    <s v="42 - Santa Catarina"/>
    <s v="SUL                 "/>
    <x v="32"/>
    <x v="32"/>
    <s v="Audiovisual"/>
    <s v="OUTROS"/>
    <s v="Indireta"/>
    <n v="2008"/>
    <n v="1.6995153585033496"/>
    <n v="205000"/>
    <n v="348400.64849318669"/>
  </r>
  <r>
    <s v="42 - Santa Catarina"/>
    <s v="SUL                 "/>
    <x v="41"/>
    <x v="41"/>
    <s v="Audiovisual"/>
    <s v="OUTROS"/>
    <s v="Indireta"/>
    <n v="2008"/>
    <n v="1.6995153585033496"/>
    <n v="20048.900000000001"/>
    <n v="34073.413471097811"/>
  </r>
  <r>
    <s v="42 - Santa Catarina"/>
    <s v="SUL                 "/>
    <x v="20"/>
    <x v="20"/>
    <s v="Artes Cênicas e Espetáculos"/>
    <s v="OUTROS"/>
    <s v="Indireta"/>
    <n v="2008"/>
    <n v="1.6995153585033496"/>
    <n v="78234.13"/>
    <n v="132960.10549414766"/>
  </r>
  <r>
    <s v="42 - Santa Catarina"/>
    <s v="SUL                 "/>
    <x v="20"/>
    <x v="20"/>
    <s v="Artes Cênicas e Espetáculos"/>
    <s v="OUTROS"/>
    <s v="Indireta"/>
    <n v="2008"/>
    <n v="1.6995153585033496"/>
    <n v="153000"/>
    <n v="260025.84985101249"/>
  </r>
  <r>
    <s v="42 - Santa Catarina"/>
    <s v="SUL                 "/>
    <x v="30"/>
    <x v="30"/>
    <s v="Artes Cênicas e Espetáculos"/>
    <s v="OUTROS"/>
    <s v="Indireta"/>
    <n v="2008"/>
    <n v="1.6995153585033496"/>
    <n v="256500"/>
    <n v="435925.68945610919"/>
  </r>
  <r>
    <s v="42 - Santa Catarina"/>
    <s v="SUL                 "/>
    <x v="1"/>
    <x v="1"/>
    <s v="Patrimônio"/>
    <s v="FUNDO CULTURAL"/>
    <s v="Direta"/>
    <n v="2008"/>
    <n v="1.6995153585033496"/>
    <n v="44000"/>
    <n v="74778.675774147385"/>
  </r>
  <r>
    <s v="28 - Sergipe"/>
    <s v="NORDESTE            "/>
    <x v="25"/>
    <x v="25"/>
    <s v="Editorial"/>
    <s v="OUTROS"/>
    <s v="Indireta"/>
    <n v="2008"/>
    <n v="1.6995153585033496"/>
    <n v="9564.31"/>
    <n v="16254.69173848717"/>
  </r>
  <r>
    <s v="28 - Sergipe"/>
    <s v="NORDESTE            "/>
    <x v="1"/>
    <x v="1"/>
    <s v="Patrimônio"/>
    <s v="FUNDO CULTURAL"/>
    <s v="Direta"/>
    <n v="2008"/>
    <n v="1.6995153585033496"/>
    <n v="400450"/>
    <n v="680570.92531266634"/>
  </r>
  <r>
    <s v="35 - São Paulo"/>
    <s v="SUDESTE             "/>
    <x v="38"/>
    <x v="38"/>
    <e v="#N/A"/>
    <s v="OUTROS"/>
    <s v="Indireta"/>
    <n v="2008"/>
    <n v="1.6995153585033496"/>
    <n v="313202.59000000003"/>
    <n v="532292.61202802765"/>
  </r>
  <r>
    <s v="35 - São Paulo"/>
    <s v="SUDESTE             "/>
    <x v="2"/>
    <x v="2"/>
    <e v="#N/A"/>
    <s v="OUTROS"/>
    <s v="Indireta"/>
    <n v="2008"/>
    <n v="1.6995153585033496"/>
    <n v="417936.9"/>
    <n v="710290.18043527857"/>
  </r>
  <r>
    <s v="35 - São Paulo"/>
    <s v="SUDESTE             "/>
    <x v="2"/>
    <x v="2"/>
    <e v="#N/A"/>
    <s v="OUTROS"/>
    <s v="Indireta"/>
    <n v="2008"/>
    <n v="1.6995153585033496"/>
    <n v="350000"/>
    <n v="594830.37547617231"/>
  </r>
  <r>
    <s v="35 - São Paulo"/>
    <s v="SUDESTE             "/>
    <x v="2"/>
    <x v="2"/>
    <e v="#N/A"/>
    <s v="OUTROS"/>
    <s v="Indireta"/>
    <n v="2008"/>
    <n v="1.6995153585033496"/>
    <n v="210000"/>
    <n v="356898.22528570343"/>
  </r>
  <r>
    <s v="35 - São Paulo"/>
    <s v="SUDESTE             "/>
    <x v="39"/>
    <x v="39"/>
    <s v="Música"/>
    <s v="OUTROS"/>
    <s v="Indireta"/>
    <n v="2008"/>
    <n v="1.6995153585033496"/>
    <n v="180036.7"/>
    <n v="305975.13674426003"/>
  </r>
  <r>
    <s v="35 - São Paulo"/>
    <s v="SUDESTE             "/>
    <x v="39"/>
    <x v="39"/>
    <s v="Música"/>
    <s v="OUTROS"/>
    <s v="Indireta"/>
    <n v="2008"/>
    <n v="1.6995153585033496"/>
    <n v="187875"/>
    <n v="319296.44797881681"/>
  </r>
  <r>
    <s v="35 - São Paulo"/>
    <s v="SUDESTE             "/>
    <x v="26"/>
    <x v="26"/>
    <s v="Editorial"/>
    <s v="OUTROS"/>
    <s v="Indireta"/>
    <n v="2008"/>
    <n v="1.6995153585033496"/>
    <n v="482680.87"/>
    <n v="820323.55182075861"/>
  </r>
  <r>
    <s v="35 - São Paulo"/>
    <s v="SUDESTE             "/>
    <x v="26"/>
    <x v="26"/>
    <s v="Editorial"/>
    <s v="OUTROS"/>
    <s v="Indireta"/>
    <n v="2008"/>
    <n v="1.6995153585033496"/>
    <n v="109000"/>
    <n v="185247.17407686511"/>
  </r>
  <r>
    <s v="35 - São Paulo"/>
    <s v="SUDESTE             "/>
    <x v="26"/>
    <x v="26"/>
    <s v="Editorial"/>
    <s v="OUTROS"/>
    <s v="Indireta"/>
    <n v="2008"/>
    <n v="1.6995153585033496"/>
    <n v="15678.9"/>
    <n v="26646.531354438168"/>
  </r>
  <r>
    <s v="35 - São Paulo"/>
    <s v="SUDESTE             "/>
    <x v="50"/>
    <x v="50"/>
    <e v="#N/A"/>
    <s v="OUTROS"/>
    <s v="Indireta"/>
    <n v="2008"/>
    <n v="1.6995153585033496"/>
    <n v="22825.759999999998"/>
    <n v="38792.729689511412"/>
  </r>
  <r>
    <s v="35 - São Paulo"/>
    <s v="SUDESTE             "/>
    <x v="40"/>
    <x v="40"/>
    <s v="Música"/>
    <s v="OUTROS"/>
    <s v="Indireta"/>
    <n v="2008"/>
    <n v="1.6995153585033496"/>
    <n v="160593.56"/>
    <n v="272931.22169672919"/>
  </r>
  <r>
    <s v="35 - São Paulo"/>
    <s v="SUDESTE             "/>
    <x v="3"/>
    <x v="3"/>
    <s v="Editorial"/>
    <s v="OUTROS"/>
    <s v="Indireta"/>
    <n v="2008"/>
    <n v="1.6995153585033496"/>
    <n v="208612"/>
    <n v="354539.29796810076"/>
  </r>
  <r>
    <s v="35 - São Paulo"/>
    <s v="SUDESTE             "/>
    <x v="3"/>
    <x v="3"/>
    <s v="Editorial"/>
    <s v="OUTROS"/>
    <s v="Indireta"/>
    <n v="2008"/>
    <n v="1.6995153585033496"/>
    <n v="1877503"/>
    <n v="3190845.1841361141"/>
  </r>
  <r>
    <s v="35 - São Paulo"/>
    <s v="SUDESTE             "/>
    <x v="25"/>
    <x v="25"/>
    <s v="Editorial"/>
    <s v="OUTROS"/>
    <s v="Indireta"/>
    <n v="2008"/>
    <n v="1.6995153585033496"/>
    <n v="306115.74"/>
    <n v="520248.4016096181"/>
  </r>
  <r>
    <s v="35 - São Paulo"/>
    <s v="SUDESTE             "/>
    <x v="25"/>
    <x v="25"/>
    <s v="Editorial"/>
    <s v="OUTROS"/>
    <s v="Indireta"/>
    <n v="2008"/>
    <n v="1.6995153585033496"/>
    <n v="796681.12"/>
    <n v="1353971.7992696501"/>
  </r>
  <r>
    <s v="35 - São Paulo"/>
    <s v="SUDESTE             "/>
    <x v="25"/>
    <x v="25"/>
    <s v="Editorial"/>
    <s v="OUTROS"/>
    <s v="Indireta"/>
    <n v="2008"/>
    <n v="1.6995153585033496"/>
    <n v="7155041.5800000001"/>
    <n v="12160103.055940073"/>
  </r>
  <r>
    <s v="35 - São Paulo"/>
    <s v="SUDESTE             "/>
    <x v="25"/>
    <x v="25"/>
    <s v="Editorial"/>
    <s v="OUTROS"/>
    <s v="Indireta"/>
    <n v="2008"/>
    <n v="1.6995153585033496"/>
    <n v="10000"/>
    <n v="16995.153585033495"/>
  </r>
  <r>
    <s v="35 - São Paulo"/>
    <s v="SUDESTE             "/>
    <x v="33"/>
    <x v="33"/>
    <s v="Editorial"/>
    <s v="OUTROS"/>
    <s v="Indireta"/>
    <n v="2008"/>
    <n v="1.6995153585033496"/>
    <n v="165414.06"/>
    <n v="281123.73548239458"/>
  </r>
  <r>
    <s v="35 - São Paulo"/>
    <s v="SUDESTE             "/>
    <x v="37"/>
    <x v="37"/>
    <s v="Música"/>
    <s v="OUTROS"/>
    <s v="Indireta"/>
    <n v="2008"/>
    <n v="1.6995153585033496"/>
    <n v="33490.400000000001"/>
    <n v="56917.449162420584"/>
  </r>
  <r>
    <s v="35 - São Paulo"/>
    <s v="SUDESTE             "/>
    <x v="37"/>
    <x v="37"/>
    <s v="Música"/>
    <s v="OUTROS"/>
    <s v="Indireta"/>
    <n v="2008"/>
    <n v="1.6995153585033496"/>
    <n v="197700"/>
    <n v="335994.18637611222"/>
  </r>
  <r>
    <s v="35 - São Paulo"/>
    <s v="SUDESTE             "/>
    <x v="11"/>
    <x v="11"/>
    <s v="Editorial"/>
    <s v="OUTROS"/>
    <s v="Direta"/>
    <n v="2008"/>
    <n v="1.6995153585033496"/>
    <n v="1017333.84"/>
    <n v="1728974.4858051892"/>
  </r>
  <r>
    <s v="35 - São Paulo"/>
    <s v="SUDESTE             "/>
    <x v="13"/>
    <x v="13"/>
    <s v="Editorial"/>
    <s v="OUTROS"/>
    <s v="Indireta"/>
    <n v="2008"/>
    <n v="1.6995153585033496"/>
    <n v="1400000"/>
    <n v="2379321.5019046892"/>
  </r>
  <r>
    <s v="35 - São Paulo"/>
    <s v="SUDESTE             "/>
    <x v="13"/>
    <x v="13"/>
    <s v="Editorial"/>
    <s v="OUTROS"/>
    <s v="Indireta"/>
    <n v="2008"/>
    <n v="1.6995153585033496"/>
    <n v="286794.25"/>
    <n v="487411.23260544927"/>
  </r>
  <r>
    <s v="35 - São Paulo"/>
    <s v="SUDESTE             "/>
    <x v="13"/>
    <x v="13"/>
    <s v="Editorial"/>
    <s v="OUTROS"/>
    <s v="Indireta"/>
    <n v="2008"/>
    <n v="1.6995153585033496"/>
    <n v="12600000"/>
    <n v="21413893.517142203"/>
  </r>
  <r>
    <s v="35 - São Paulo"/>
    <s v="SUDESTE             "/>
    <x v="13"/>
    <x v="13"/>
    <s v="Editorial"/>
    <s v="OUTROS"/>
    <s v="Indireta"/>
    <n v="2008"/>
    <n v="1.6995153585033496"/>
    <n v="19568715.530000001"/>
    <n v="33257332.589418016"/>
  </r>
  <r>
    <s v="35 - São Paulo"/>
    <s v="SUDESTE             "/>
    <x v="17"/>
    <x v="17"/>
    <s v="Editorial"/>
    <s v="OUTROS"/>
    <s v="Indireta"/>
    <n v="2008"/>
    <n v="1.6995153585033496"/>
    <n v="20668.330000000002"/>
    <n v="35126.144269615535"/>
  </r>
  <r>
    <s v="35 - São Paulo"/>
    <s v="SUDESTE             "/>
    <x v="17"/>
    <x v="17"/>
    <s v="Editorial"/>
    <s v="OUTROS"/>
    <s v="Indireta"/>
    <n v="2008"/>
    <n v="1.6995153585033496"/>
    <n v="1600000"/>
    <n v="2719224.5736053591"/>
  </r>
  <r>
    <s v="35 - São Paulo"/>
    <s v="SUDESTE             "/>
    <x v="17"/>
    <x v="17"/>
    <s v="Editorial"/>
    <s v="OUTROS"/>
    <s v="Indireta"/>
    <n v="2008"/>
    <n v="1.6995153585033496"/>
    <n v="684000"/>
    <n v="1162468.5052162912"/>
  </r>
  <r>
    <s v="35 - São Paulo"/>
    <s v="SUDESTE             "/>
    <x v="12"/>
    <x v="12"/>
    <s v="Editorial"/>
    <s v="OUTROS"/>
    <s v="Indireta"/>
    <n v="2008"/>
    <n v="1.6995153585033496"/>
    <n v="126006.26"/>
    <n v="214149.57413756626"/>
  </r>
  <r>
    <s v="35 - São Paulo"/>
    <s v="SUDESTE             "/>
    <x v="12"/>
    <x v="12"/>
    <s v="Editorial"/>
    <s v="OUTROS"/>
    <s v="Indireta"/>
    <n v="2008"/>
    <n v="1.6995153585033496"/>
    <n v="60000"/>
    <n v="101970.92151020098"/>
  </r>
  <r>
    <s v="35 - São Paulo"/>
    <s v="SUDESTE             "/>
    <x v="14"/>
    <x v="14"/>
    <s v="Editorial"/>
    <s v="OUTROS"/>
    <s v="Indireta"/>
    <n v="2008"/>
    <n v="1.6995153585033496"/>
    <n v="1630089.68"/>
    <n v="2770362.4468978103"/>
  </r>
  <r>
    <s v="35 - São Paulo"/>
    <s v="SUDESTE             "/>
    <x v="14"/>
    <x v="14"/>
    <s v="Editorial"/>
    <s v="OUTROS"/>
    <s v="Indireta"/>
    <n v="2008"/>
    <n v="1.6995153585033496"/>
    <n v="95000"/>
    <n v="161453.9590578182"/>
  </r>
  <r>
    <s v="35 - São Paulo"/>
    <s v="SUDESTE             "/>
    <x v="18"/>
    <x v="18"/>
    <s v="Editorial"/>
    <s v="OUTROS"/>
    <s v="Indireta"/>
    <n v="2008"/>
    <n v="1.6995153585033496"/>
    <n v="81392.09"/>
    <n v="138327.1070156869"/>
  </r>
  <r>
    <s v="35 - São Paulo"/>
    <s v="SUDESTE             "/>
    <x v="19"/>
    <x v="19"/>
    <s v="Editorial"/>
    <s v="OUTROS"/>
    <s v="Indireta"/>
    <n v="2008"/>
    <n v="1.6995153585033496"/>
    <n v="160888.04999999999"/>
    <n v="273431.71197465481"/>
  </r>
  <r>
    <s v="35 - São Paulo"/>
    <s v="SUDESTE             "/>
    <x v="19"/>
    <x v="19"/>
    <s v="Editorial"/>
    <s v="OUTROS"/>
    <s v="Indireta"/>
    <n v="2008"/>
    <n v="1.6995153585033496"/>
    <n v="114970"/>
    <n v="195393.28076713011"/>
  </r>
  <r>
    <s v="35 - São Paulo"/>
    <s v="SUDESTE             "/>
    <x v="5"/>
    <x v="5"/>
    <e v="#N/A"/>
    <s v="OUTROS"/>
    <s v="Indireta"/>
    <n v="2008"/>
    <n v="1.6995153585033496"/>
    <n v="290618.23999999999"/>
    <n v="493910.16234121245"/>
  </r>
  <r>
    <s v="35 - São Paulo"/>
    <s v="SUDESTE             "/>
    <x v="5"/>
    <x v="5"/>
    <e v="#N/A"/>
    <s v="OUTROS"/>
    <s v="Indireta"/>
    <n v="2008"/>
    <n v="1.6995153585033496"/>
    <n v="421578.92"/>
    <n v="716479.84936125495"/>
  </r>
  <r>
    <s v="35 - São Paulo"/>
    <s v="SUDESTE             "/>
    <x v="5"/>
    <x v="5"/>
    <e v="#N/A"/>
    <s v="OUTROS"/>
    <s v="Indireta"/>
    <n v="2008"/>
    <n v="1.6995153585033496"/>
    <n v="824000"/>
    <n v="1400400.6554067601"/>
  </r>
  <r>
    <s v="35 - São Paulo"/>
    <s v="SUDESTE             "/>
    <x v="5"/>
    <x v="5"/>
    <e v="#N/A"/>
    <s v="OUTROS"/>
    <s v="Indireta"/>
    <n v="2008"/>
    <n v="1.6995153585033496"/>
    <n v="3603183.1"/>
    <n v="6123665.0179497106"/>
  </r>
  <r>
    <s v="35 - São Paulo"/>
    <s v="SUDESTE             "/>
    <x v="5"/>
    <x v="5"/>
    <e v="#N/A"/>
    <s v="OUTROS"/>
    <s v="Indireta"/>
    <n v="2008"/>
    <n v="1.6995153585033496"/>
    <n v="115580"/>
    <n v="196429.98513581714"/>
  </r>
  <r>
    <s v="35 - São Paulo"/>
    <s v="SUDESTE             "/>
    <x v="5"/>
    <x v="5"/>
    <e v="#N/A"/>
    <s v="OUTROS"/>
    <s v="Indireta"/>
    <n v="2008"/>
    <n v="1.6995153585033496"/>
    <n v="769500"/>
    <n v="1307777.0683683276"/>
  </r>
  <r>
    <s v="35 - São Paulo"/>
    <s v="SUDESTE             "/>
    <x v="15"/>
    <x v="15"/>
    <s v="Audiovisual"/>
    <s v="OUTROS"/>
    <s v="Direta"/>
    <n v="2008"/>
    <n v="1.6995153585033496"/>
    <n v="8000069.2699999996"/>
    <n v="13596240.59345568"/>
  </r>
  <r>
    <s v="35 - São Paulo"/>
    <s v="SUDESTE             "/>
    <x v="15"/>
    <x v="15"/>
    <s v="Audiovisual"/>
    <s v="OUTROS"/>
    <s v="Direta"/>
    <n v="2008"/>
    <n v="1.6995153585033496"/>
    <n v="2500049.48"/>
    <n v="4248872.4882783126"/>
  </r>
  <r>
    <s v="35 - São Paulo"/>
    <s v="SUDESTE             "/>
    <x v="15"/>
    <x v="15"/>
    <s v="Audiovisual"/>
    <s v="OUTROS"/>
    <s v="Direta"/>
    <n v="2008"/>
    <n v="1.6995153585033496"/>
    <n v="4162554.93"/>
    <n v="7074326.0341488356"/>
  </r>
  <r>
    <s v="35 - São Paulo"/>
    <s v="SUDESTE             "/>
    <x v="15"/>
    <x v="15"/>
    <s v="Audiovisual"/>
    <s v="FUNDO CULTURAL"/>
    <s v="Direta"/>
    <n v="2008"/>
    <n v="1.6995153585033496"/>
    <n v="1000000"/>
    <n v="1699515.3585033496"/>
  </r>
  <r>
    <s v="35 - São Paulo"/>
    <s v="SUDESTE             "/>
    <x v="15"/>
    <x v="15"/>
    <s v="Audiovisual"/>
    <s v="OUTROS"/>
    <s v="Direta"/>
    <n v="2008"/>
    <n v="1.6995153585033496"/>
    <n v="487500"/>
    <n v="828513.73727038293"/>
  </r>
  <r>
    <s v="35 - São Paulo"/>
    <s v="SUDESTE             "/>
    <x v="15"/>
    <x v="15"/>
    <s v="Audiovisual"/>
    <s v="OUTROS"/>
    <s v="Direta"/>
    <n v="2008"/>
    <n v="1.6995153585033496"/>
    <n v="2000000"/>
    <n v="3399030.7170066992"/>
  </r>
  <r>
    <s v="35 - São Paulo"/>
    <s v="SUDESTE             "/>
    <x v="15"/>
    <x v="15"/>
    <s v="Audiovisual"/>
    <s v="OUTROS"/>
    <s v="Direta"/>
    <n v="2008"/>
    <n v="1.6995153585033496"/>
    <n v="2100000"/>
    <n v="3568982.2528570341"/>
  </r>
  <r>
    <s v="35 - São Paulo"/>
    <s v="SUDESTE             "/>
    <x v="15"/>
    <x v="15"/>
    <s v="Audiovisual"/>
    <s v="OUTROS"/>
    <s v="Direta"/>
    <n v="2008"/>
    <n v="1.6995153585033496"/>
    <n v="790000"/>
    <n v="1342617.133217646"/>
  </r>
  <r>
    <s v="35 - São Paulo"/>
    <s v="SUDESTE             "/>
    <x v="42"/>
    <x v="42"/>
    <s v="Audiovisual"/>
    <s v="OUTROS"/>
    <s v="Indireta"/>
    <n v="2008"/>
    <n v="1.6995153585033496"/>
    <n v="1934.23"/>
    <n v="3287.253591877934"/>
  </r>
  <r>
    <s v="35 - São Paulo"/>
    <s v="SUDESTE             "/>
    <x v="31"/>
    <x v="31"/>
    <s v="Audiovisual"/>
    <s v="OUTROS"/>
    <s v="Indireta"/>
    <n v="2008"/>
    <n v="1.6995153585033496"/>
    <n v="22588.14"/>
    <n v="38388.890850023847"/>
  </r>
  <r>
    <s v="35 - São Paulo"/>
    <s v="SUDESTE             "/>
    <x v="31"/>
    <x v="31"/>
    <s v="Audiovisual"/>
    <s v="OUTROS"/>
    <s v="Indireta"/>
    <n v="2008"/>
    <n v="1.6995153585033496"/>
    <n v="74000"/>
    <n v="125764.13652924787"/>
  </r>
  <r>
    <s v="35 - São Paulo"/>
    <s v="SUDESTE             "/>
    <x v="34"/>
    <x v="34"/>
    <s v="Audiovisual"/>
    <s v="OUTROS"/>
    <s v="Indireta"/>
    <n v="2008"/>
    <n v="1.6995153585033496"/>
    <n v="27015.16"/>
    <n v="45912.679332425352"/>
  </r>
  <r>
    <s v="35 - São Paulo"/>
    <s v="SUDESTE             "/>
    <x v="35"/>
    <x v="35"/>
    <s v="Audiovisual"/>
    <s v="OUTROS"/>
    <s v="Indireta"/>
    <n v="2008"/>
    <n v="1.6995153585033496"/>
    <n v="61124.24"/>
    <n v="103881.58465684477"/>
  </r>
  <r>
    <s v="35 - São Paulo"/>
    <s v="SUDESTE             "/>
    <x v="35"/>
    <x v="35"/>
    <s v="Audiovisual"/>
    <s v="OUTROS"/>
    <s v="Indireta"/>
    <n v="2008"/>
    <n v="1.6995153585033496"/>
    <n v="111200"/>
    <n v="188986.10786557247"/>
  </r>
  <r>
    <s v="35 - São Paulo"/>
    <s v="SUDESTE             "/>
    <x v="7"/>
    <x v="7"/>
    <s v="Música"/>
    <s v="OUTROS"/>
    <s v="Indireta"/>
    <n v="2008"/>
    <n v="1.6995153585033496"/>
    <n v="122401.22"/>
    <n v="208022.75328954737"/>
  </r>
  <r>
    <s v="35 - São Paulo"/>
    <s v="SUDESTE             "/>
    <x v="16"/>
    <x v="16"/>
    <s v="Audiovisual"/>
    <s v="OUTROS"/>
    <s v="Indireta"/>
    <n v="2008"/>
    <n v="1.6995153585033496"/>
    <n v="206702.64"/>
    <n v="351294.31132318883"/>
  </r>
  <r>
    <s v="35 - São Paulo"/>
    <s v="SUDESTE             "/>
    <x v="16"/>
    <x v="16"/>
    <s v="Audiovisual"/>
    <s v="OUTROS"/>
    <s v="Indireta"/>
    <n v="2008"/>
    <n v="1.6995153585033496"/>
    <n v="153720"/>
    <n v="261249.50090913489"/>
  </r>
  <r>
    <s v="35 - São Paulo"/>
    <s v="SUDESTE             "/>
    <x v="32"/>
    <x v="32"/>
    <s v="Audiovisual"/>
    <s v="OUTROS"/>
    <s v="Indireta"/>
    <n v="2008"/>
    <n v="1.6995153585033496"/>
    <n v="2747794.23"/>
    <n v="4669918.4958918849"/>
  </r>
  <r>
    <s v="35 - São Paulo"/>
    <s v="SUDESTE             "/>
    <x v="32"/>
    <x v="32"/>
    <s v="Audiovisual"/>
    <s v="OUTROS"/>
    <s v="Indireta"/>
    <n v="2008"/>
    <n v="1.6995153585033496"/>
    <n v="63483.41"/>
    <n v="107891.03030516513"/>
  </r>
  <r>
    <s v="35 - São Paulo"/>
    <s v="SUDESTE             "/>
    <x v="32"/>
    <x v="32"/>
    <s v="Audiovisual"/>
    <s v="OUTROS"/>
    <s v="Direta"/>
    <n v="2008"/>
    <n v="1.6995153585033496"/>
    <n v="1673999.98"/>
    <n v="2844988.6761443"/>
  </r>
  <r>
    <s v="35 - São Paulo"/>
    <s v="SUDESTE             "/>
    <x v="32"/>
    <x v="32"/>
    <s v="Audiovisual"/>
    <s v="OUTROS"/>
    <s v="Direta"/>
    <n v="2008"/>
    <n v="1.6995153585033496"/>
    <n v="564799.98"/>
    <n v="959886.24049238465"/>
  </r>
  <r>
    <s v="35 - São Paulo"/>
    <s v="SUDESTE             "/>
    <x v="32"/>
    <x v="32"/>
    <s v="Audiovisual"/>
    <s v="OUTROS"/>
    <s v="Indireta"/>
    <n v="2008"/>
    <n v="1.6995153585033496"/>
    <n v="296144"/>
    <n v="503301.27632861596"/>
  </r>
  <r>
    <s v="35 - São Paulo"/>
    <s v="SUDESTE             "/>
    <x v="32"/>
    <x v="32"/>
    <s v="Audiovisual"/>
    <s v="OUTROS"/>
    <s v="Indireta"/>
    <n v="2008"/>
    <n v="1.6995153585033496"/>
    <n v="1465416"/>
    <n v="2490496.9985965444"/>
  </r>
  <r>
    <s v="35 - São Paulo"/>
    <s v="SUDESTE             "/>
    <x v="41"/>
    <x v="41"/>
    <s v="Audiovisual"/>
    <s v="OUTROS"/>
    <s v="Indireta"/>
    <n v="2008"/>
    <n v="1.6995153585033496"/>
    <n v="12974.73"/>
    <n v="22050.752907434166"/>
  </r>
  <r>
    <s v="35 - São Paulo"/>
    <s v="SUDESTE             "/>
    <x v="54"/>
    <x v="54"/>
    <s v="Audiovisual"/>
    <s v="OUTROS"/>
    <s v="Direta"/>
    <n v="2008"/>
    <n v="1.6995153585033496"/>
    <n v="13200002.050000001"/>
    <n v="22433606.216250699"/>
  </r>
  <r>
    <s v="35 - São Paulo"/>
    <s v="SUDESTE             "/>
    <x v="55"/>
    <x v="55"/>
    <s v="Educação e Criação em Artes"/>
    <s v="OUTROS"/>
    <s v="Indireta"/>
    <n v="2008"/>
    <n v="1.6995153585033496"/>
    <n v="12640.35"/>
    <n v="21482.468961857816"/>
  </r>
  <r>
    <s v="35 - São Paulo"/>
    <s v="SUDESTE             "/>
    <x v="36"/>
    <x v="36"/>
    <s v="Artes Cênicas e Espetáculos"/>
    <s v="OUTROS"/>
    <s v="Indireta"/>
    <n v="2008"/>
    <n v="1.6995153585033496"/>
    <n v="22002.99"/>
    <n v="37394.419437995617"/>
  </r>
  <r>
    <s v="35 - São Paulo"/>
    <s v="SUDESTE             "/>
    <x v="56"/>
    <x v="56"/>
    <s v="Artes Cênicas e Espetáculos"/>
    <s v="OUTROS"/>
    <s v="Indireta"/>
    <n v="2008"/>
    <n v="1.6995153585033496"/>
    <n v="2400"/>
    <n v="4078.8368604080388"/>
  </r>
  <r>
    <s v="35 - São Paulo"/>
    <s v="SUDESTE             "/>
    <x v="20"/>
    <x v="20"/>
    <s v="Artes Cênicas e Espetáculos"/>
    <s v="OUTROS"/>
    <s v="Indireta"/>
    <n v="2008"/>
    <n v="1.6995153585033496"/>
    <n v="107983.7"/>
    <n v="183519.95661801816"/>
  </r>
  <r>
    <s v="35 - São Paulo"/>
    <s v="SUDESTE             "/>
    <x v="30"/>
    <x v="30"/>
    <s v="Artes Cênicas e Espetáculos"/>
    <s v="OUTROS"/>
    <s v="Indireta"/>
    <n v="2008"/>
    <n v="1.6995153585033496"/>
    <n v="76846.13"/>
    <n v="130601.17817654501"/>
  </r>
  <r>
    <s v="35 - São Paulo"/>
    <s v="SUDESTE             "/>
    <x v="21"/>
    <x v="21"/>
    <s v="Artes Cênicas e Espetáculos"/>
    <s v="OUTROS"/>
    <s v="Indireta"/>
    <n v="2008"/>
    <n v="1.6995153585033496"/>
    <n v="9369.7000000000007"/>
    <n v="15923.949054568835"/>
  </r>
  <r>
    <s v="35 - São Paulo"/>
    <s v="SUDESTE             "/>
    <x v="10"/>
    <x v="10"/>
    <e v="#N/A"/>
    <s v="FUNDO CULTURAL"/>
    <s v="Direta"/>
    <n v="2008"/>
    <n v="1.6995153585033496"/>
    <n v="278978.94"/>
    <n v="474128.99322898447"/>
  </r>
  <r>
    <s v="35 - São Paulo"/>
    <s v="SUDESTE             "/>
    <x v="23"/>
    <x v="23"/>
    <s v="Patrimônio"/>
    <s v="FUNDO CULTURAL"/>
    <s v="Direta"/>
    <n v="2008"/>
    <n v="1.6995153585033496"/>
    <n v="228695.4"/>
    <n v="388671.34471906692"/>
  </r>
  <r>
    <s v="35 - São Paulo"/>
    <s v="SUDESTE             "/>
    <x v="57"/>
    <x v="57"/>
    <e v="#N/A"/>
    <s v="FUNDO CULTURAL"/>
    <s v="Direta"/>
    <n v="2008"/>
    <n v="1.6995153585033496"/>
    <n v="370000"/>
    <n v="628820.68264623929"/>
  </r>
  <r>
    <s v="35 - São Paulo"/>
    <s v="SUDESTE             "/>
    <x v="44"/>
    <x v="44"/>
    <s v="Artes Cênicas e Espetáculos"/>
    <s v="OUTROS"/>
    <s v="Indireta"/>
    <n v="2008"/>
    <n v="1.6995153585033496"/>
    <n v="183608.6"/>
    <n v="312045.63565329812"/>
  </r>
  <r>
    <s v="17 - Tocantins"/>
    <s v="NORTE               "/>
    <x v="2"/>
    <x v="2"/>
    <e v="#N/A"/>
    <s v="OUTROS"/>
    <s v="Indireta"/>
    <n v="2008"/>
    <n v="1.6995153585033496"/>
    <n v="14289.83"/>
    <n v="24285.785555401919"/>
  </r>
  <r>
    <s v="17 - Tocantins"/>
    <s v="NORTE               "/>
    <x v="25"/>
    <x v="25"/>
    <s v="Editorial"/>
    <s v="OUTROS"/>
    <s v="Indireta"/>
    <n v="2008"/>
    <n v="1.6995153585033496"/>
    <n v="89300.25"/>
    <n v="151767.14639318874"/>
  </r>
  <r>
    <s v="17 - Tocantins"/>
    <s v="NORTE               "/>
    <x v="37"/>
    <x v="37"/>
    <s v="Música"/>
    <s v="OUTROS"/>
    <s v="Indireta"/>
    <n v="2008"/>
    <n v="1.6995153585033496"/>
    <n v="1275.92"/>
    <n v="2168.4456362215938"/>
  </r>
  <r>
    <s v="27 - Alagoas"/>
    <s v="NORDESTE            "/>
    <x v="33"/>
    <x v="33"/>
    <s v="Editorial"/>
    <s v="OUTROS"/>
    <s v="Indireta"/>
    <n v="2009"/>
    <n v="1.6292670641140776"/>
    <n v="14528.61"/>
    <n v="23670.985760358431"/>
  </r>
  <r>
    <s v="27 - Alagoas"/>
    <s v="NORDESTE            "/>
    <x v="13"/>
    <x v="13"/>
    <s v="Editorial"/>
    <s v="OUTROS"/>
    <s v="Indireta"/>
    <n v="2009"/>
    <n v="1.6292670641140776"/>
    <n v="70000"/>
    <n v="114048.69448798543"/>
  </r>
  <r>
    <s v="27 - Alagoas"/>
    <s v="NORDESTE            "/>
    <x v="16"/>
    <x v="16"/>
    <s v="Audiovisual"/>
    <s v="OUTROS"/>
    <s v="Indireta"/>
    <n v="2009"/>
    <n v="1.6292670641140776"/>
    <n v="14683.23"/>
    <n v="23922.903033811748"/>
  </r>
  <r>
    <s v="27 - Alagoas"/>
    <s v="NORDESTE            "/>
    <x v="16"/>
    <x v="16"/>
    <s v="Audiovisual"/>
    <s v="OUTROS"/>
    <s v="Indireta"/>
    <n v="2009"/>
    <n v="1.6292670641140776"/>
    <n v="34889.61"/>
    <n v="56844.492452785162"/>
  </r>
  <r>
    <s v="27 - Alagoas"/>
    <s v="NORDESTE            "/>
    <x v="32"/>
    <x v="32"/>
    <s v="Audiovisual"/>
    <s v="OUTROS"/>
    <s v="Indireta"/>
    <n v="2009"/>
    <n v="1.6292670641140776"/>
    <n v="25547.57"/>
    <n v="41623.814369148888"/>
  </r>
  <r>
    <s v="27 - Alagoas"/>
    <s v="NORDESTE            "/>
    <x v="32"/>
    <x v="32"/>
    <s v="Audiovisual"/>
    <s v="OUTROS"/>
    <s v="Indireta"/>
    <n v="2009"/>
    <n v="1.6292670641140776"/>
    <n v="42351.38"/>
    <n v="69001.708553779667"/>
  </r>
  <r>
    <s v="13 - Amazonas"/>
    <s v="NORTE               "/>
    <x v="2"/>
    <x v="2"/>
    <e v="#N/A"/>
    <s v="OUTROS"/>
    <s v="Indireta"/>
    <n v="2009"/>
    <n v="1.6292670641140776"/>
    <n v="1354.18"/>
    <n v="2206.3208728820018"/>
  </r>
  <r>
    <s v="13 - Amazonas"/>
    <s v="NORTE               "/>
    <x v="40"/>
    <x v="40"/>
    <s v="Música"/>
    <s v="OUTROS"/>
    <s v="Indireta"/>
    <n v="2009"/>
    <n v="1.6292670641140776"/>
    <n v="18027.310000000001"/>
    <n v="29371.302437574355"/>
  </r>
  <r>
    <s v="13 - Amazonas"/>
    <s v="NORTE               "/>
    <x v="25"/>
    <x v="25"/>
    <s v="Editorial"/>
    <s v="OUTROS"/>
    <s v="Indireta"/>
    <n v="2009"/>
    <n v="1.6292670641140776"/>
    <n v="19832.71"/>
    <n v="32312.781195125906"/>
  </r>
  <r>
    <s v="13 - Amazonas"/>
    <s v="NORTE               "/>
    <x v="37"/>
    <x v="37"/>
    <s v="Música"/>
    <s v="OUTROS"/>
    <s v="Indireta"/>
    <n v="2009"/>
    <n v="1.6292670641140776"/>
    <n v="24425.919999999998"/>
    <n v="39796.346966685327"/>
  </r>
  <r>
    <s v="13 - Amazonas"/>
    <s v="NORTE               "/>
    <x v="37"/>
    <x v="37"/>
    <s v="Música"/>
    <s v="OUTROS"/>
    <s v="Indireta"/>
    <n v="2009"/>
    <n v="1.6292670641140776"/>
    <n v="2665.31"/>
    <n v="4342.5017986538924"/>
  </r>
  <r>
    <s v="13 - Amazonas"/>
    <s v="NORTE               "/>
    <x v="5"/>
    <x v="5"/>
    <e v="#N/A"/>
    <s v="OUTROS"/>
    <s v="Indireta"/>
    <n v="2009"/>
    <n v="1.6292670641140776"/>
    <n v="13865.01"/>
    <n v="22589.804136612329"/>
  </r>
  <r>
    <s v="13 - Amazonas"/>
    <s v="NORTE               "/>
    <x v="5"/>
    <x v="5"/>
    <e v="#N/A"/>
    <s v="OUTROS"/>
    <s v="Indireta"/>
    <n v="2009"/>
    <n v="1.6292670641140776"/>
    <n v="1280000"/>
    <n v="2085461.8420660193"/>
  </r>
  <r>
    <s v="13 - Amazonas"/>
    <s v="NORTE               "/>
    <x v="15"/>
    <x v="15"/>
    <s v="Audiovisual"/>
    <s v="OUTROS"/>
    <s v="Direta"/>
    <n v="2009"/>
    <n v="1.6292670641140776"/>
    <n v="750000"/>
    <n v="1221950.2980855582"/>
  </r>
  <r>
    <s v="16 - Amapá"/>
    <s v="NORTE               "/>
    <x v="2"/>
    <x v="2"/>
    <e v="#N/A"/>
    <s v="OUTROS"/>
    <s v="Indireta"/>
    <n v="2009"/>
    <n v="1.6292670641140776"/>
    <n v="9139.23"/>
    <n v="14890.246430363301"/>
  </r>
  <r>
    <s v="16 - Amapá"/>
    <s v="NORTE               "/>
    <x v="2"/>
    <x v="2"/>
    <e v="#N/A"/>
    <s v="OUTROS"/>
    <s v="Indireta"/>
    <n v="2009"/>
    <n v="1.6292670641140776"/>
    <n v="27154.68"/>
    <n v="44242.225760557259"/>
  </r>
  <r>
    <s v="29 - Bahia"/>
    <s v="NORDESTE            "/>
    <x v="38"/>
    <x v="38"/>
    <e v="#N/A"/>
    <s v="OUTROS"/>
    <s v="Indireta"/>
    <n v="2009"/>
    <n v="1.6292670641140776"/>
    <n v="34009.769999999997"/>
    <n v="55410.998119095028"/>
  </r>
  <r>
    <s v="29 - Bahia"/>
    <s v="NORDESTE            "/>
    <x v="2"/>
    <x v="2"/>
    <e v="#N/A"/>
    <s v="OUTROS"/>
    <s v="Indireta"/>
    <n v="2009"/>
    <n v="1.6292670641140776"/>
    <n v="4021.95"/>
    <n v="6552.830668513614"/>
  </r>
  <r>
    <s v="29 - Bahia"/>
    <s v="NORDESTE            "/>
    <x v="2"/>
    <x v="2"/>
    <e v="#N/A"/>
    <s v="OUTROS"/>
    <s v="Indireta"/>
    <n v="2009"/>
    <n v="1.6292670641140776"/>
    <n v="21069.32"/>
    <n v="34327.549139280018"/>
  </r>
  <r>
    <s v="29 - Bahia"/>
    <s v="NORDESTE            "/>
    <x v="2"/>
    <x v="2"/>
    <e v="#N/A"/>
    <s v="OUTROS"/>
    <s v="Indireta"/>
    <n v="2009"/>
    <n v="1.6292670641140776"/>
    <n v="9617.92"/>
    <n v="15670.16028128407"/>
  </r>
  <r>
    <s v="29 - Bahia"/>
    <s v="NORDESTE            "/>
    <x v="50"/>
    <x v="50"/>
    <e v="#N/A"/>
    <s v="OUTROS"/>
    <s v="Indireta"/>
    <n v="2009"/>
    <n v="1.6292670641140776"/>
    <n v="10615.8"/>
    <n v="17295.973299222223"/>
  </r>
  <r>
    <s v="29 - Bahia"/>
    <s v="NORDESTE            "/>
    <x v="50"/>
    <x v="50"/>
    <e v="#N/A"/>
    <s v="OUTROS"/>
    <s v="Indireta"/>
    <n v="2009"/>
    <n v="1.6292670641140776"/>
    <n v="41887.83"/>
    <n v="68246.461806209583"/>
  </r>
  <r>
    <s v="29 - Bahia"/>
    <s v="NORDESTE            "/>
    <x v="50"/>
    <x v="50"/>
    <e v="#N/A"/>
    <s v="OUTROS"/>
    <s v="Indireta"/>
    <n v="2009"/>
    <n v="1.6292670641140776"/>
    <n v="50939.8"/>
    <n v="82994.538392558301"/>
  </r>
  <r>
    <s v="29 - Bahia"/>
    <s v="NORDESTE            "/>
    <x v="40"/>
    <x v="40"/>
    <s v="Música"/>
    <s v="OUTROS"/>
    <s v="Indireta"/>
    <n v="2009"/>
    <n v="1.6292670641140776"/>
    <n v="7864.81"/>
    <n v="12813.87589851504"/>
  </r>
  <r>
    <s v="29 - Bahia"/>
    <s v="NORDESTE            "/>
    <x v="40"/>
    <x v="40"/>
    <s v="Música"/>
    <s v="OUTROS"/>
    <s v="Indireta"/>
    <n v="2009"/>
    <n v="1.6292670641140776"/>
    <n v="17515.41"/>
    <n v="28537.280627454355"/>
  </r>
  <r>
    <s v="29 - Bahia"/>
    <s v="NORDESTE            "/>
    <x v="40"/>
    <x v="40"/>
    <s v="Música"/>
    <s v="OUTROS"/>
    <s v="Indireta"/>
    <n v="2009"/>
    <n v="1.6292670641140776"/>
    <n v="38836.230000000003"/>
    <n v="63274.590433359073"/>
  </r>
  <r>
    <s v="29 - Bahia"/>
    <s v="NORDESTE            "/>
    <x v="40"/>
    <x v="40"/>
    <s v="Música"/>
    <s v="OUTROS"/>
    <s v="Indireta"/>
    <n v="2009"/>
    <n v="1.6292670641140776"/>
    <n v="16742.82"/>
    <n v="27278.52518639046"/>
  </r>
  <r>
    <s v="29 - Bahia"/>
    <s v="NORDESTE            "/>
    <x v="25"/>
    <x v="25"/>
    <s v="Editorial"/>
    <s v="OUTROS"/>
    <s v="Indireta"/>
    <n v="2009"/>
    <n v="1.6292670641140776"/>
    <n v="33486.54"/>
    <n v="54558.516713138626"/>
  </r>
  <r>
    <s v="29 - Bahia"/>
    <s v="NORDESTE            "/>
    <x v="25"/>
    <x v="25"/>
    <s v="Editorial"/>
    <s v="OUTROS"/>
    <s v="Indireta"/>
    <n v="2009"/>
    <n v="1.6292670641140776"/>
    <n v="5714.68"/>
    <n v="9310.7399059514373"/>
  </r>
  <r>
    <s v="29 - Bahia"/>
    <s v="NORDESTE            "/>
    <x v="25"/>
    <x v="25"/>
    <s v="Editorial"/>
    <s v="OUTROS"/>
    <s v="Indireta"/>
    <n v="2009"/>
    <n v="1.6292670641140776"/>
    <n v="28574.2"/>
    <n v="46555.002943408479"/>
  </r>
  <r>
    <s v="29 - Bahia"/>
    <s v="NORDESTE            "/>
    <x v="25"/>
    <x v="25"/>
    <s v="Editorial"/>
    <s v="OUTROS"/>
    <s v="Indireta"/>
    <n v="2009"/>
    <n v="1.6292670641140776"/>
    <n v="99693.19"/>
    <n v="162426.83098346693"/>
  </r>
  <r>
    <s v="29 - Bahia"/>
    <s v="NORDESTE            "/>
    <x v="25"/>
    <x v="25"/>
    <s v="Editorial"/>
    <s v="OUTROS"/>
    <s v="Indireta"/>
    <n v="2009"/>
    <n v="1.6292670641140776"/>
    <n v="38963.75"/>
    <n v="63482.354569374889"/>
  </r>
  <r>
    <s v="29 - Bahia"/>
    <s v="NORDESTE            "/>
    <x v="33"/>
    <x v="33"/>
    <s v="Editorial"/>
    <s v="OUTROS"/>
    <s v="Indireta"/>
    <n v="2009"/>
    <n v="1.6292670641140776"/>
    <n v="2839.05"/>
    <n v="4625.5706583730725"/>
  </r>
  <r>
    <s v="29 - Bahia"/>
    <s v="NORDESTE            "/>
    <x v="33"/>
    <x v="33"/>
    <s v="Editorial"/>
    <s v="OUTROS"/>
    <s v="Indireta"/>
    <n v="2009"/>
    <n v="1.6292670641140776"/>
    <n v="1810.16"/>
    <n v="2949.2340687767387"/>
  </r>
  <r>
    <s v="29 - Bahia"/>
    <s v="NORDESTE            "/>
    <x v="33"/>
    <x v="33"/>
    <s v="Editorial"/>
    <s v="OUTROS"/>
    <s v="Indireta"/>
    <n v="2009"/>
    <n v="1.6292670641140776"/>
    <n v="14064.19"/>
    <n v="22914.321550442572"/>
  </r>
  <r>
    <s v="29 - Bahia"/>
    <s v="NORDESTE            "/>
    <x v="33"/>
    <x v="33"/>
    <s v="Editorial"/>
    <s v="OUTROS"/>
    <s v="Indireta"/>
    <n v="2009"/>
    <n v="1.6292670641140776"/>
    <n v="5369.34"/>
    <n v="8748.0888180302809"/>
  </r>
  <r>
    <s v="29 - Bahia"/>
    <s v="NORDESTE            "/>
    <x v="33"/>
    <x v="33"/>
    <s v="Editorial"/>
    <s v="OUTROS"/>
    <s v="Indireta"/>
    <n v="2009"/>
    <n v="1.6292670641140776"/>
    <n v="10000"/>
    <n v="16292.670641140776"/>
  </r>
  <r>
    <s v="29 - Bahia"/>
    <s v="NORDESTE            "/>
    <x v="37"/>
    <x v="37"/>
    <s v="Música"/>
    <s v="OUTROS"/>
    <s v="Indireta"/>
    <n v="2009"/>
    <n v="1.6292670641140776"/>
    <n v="4836.37"/>
    <n v="7879.7383508694011"/>
  </r>
  <r>
    <s v="29 - Bahia"/>
    <s v="NORDESTE            "/>
    <x v="13"/>
    <x v="13"/>
    <s v="Editorial"/>
    <s v="OUTROS"/>
    <s v="Indireta"/>
    <n v="2009"/>
    <n v="1.6292670641140776"/>
    <n v="37794.839999999997"/>
    <n v="61577.888005461296"/>
  </r>
  <r>
    <s v="29 - Bahia"/>
    <s v="NORDESTE            "/>
    <x v="43"/>
    <x v="43"/>
    <e v="#N/A"/>
    <s v="OUTROS"/>
    <s v="Indireta"/>
    <n v="2009"/>
    <n v="1.6292670641140776"/>
    <n v="2915.82"/>
    <n v="4750.64949088511"/>
  </r>
  <r>
    <s v="29 - Bahia"/>
    <s v="NORDESTE            "/>
    <x v="18"/>
    <x v="18"/>
    <s v="Editorial"/>
    <s v="OUTROS"/>
    <s v="Indireta"/>
    <n v="2009"/>
    <n v="1.6292670641140776"/>
    <n v="95200"/>
    <n v="155106.2245036602"/>
  </r>
  <r>
    <s v="29 - Bahia"/>
    <s v="NORDESTE            "/>
    <x v="18"/>
    <x v="18"/>
    <s v="Editorial"/>
    <s v="OUTROS"/>
    <s v="Indireta"/>
    <n v="2009"/>
    <n v="1.6292670641140776"/>
    <n v="14617.85"/>
    <n v="23816.381553159968"/>
  </r>
  <r>
    <s v="29 - Bahia"/>
    <s v="NORDESTE            "/>
    <x v="5"/>
    <x v="5"/>
    <e v="#N/A"/>
    <s v="OUTROS"/>
    <s v="Indireta"/>
    <n v="2009"/>
    <n v="1.6292670641140776"/>
    <n v="73208.19"/>
    <n v="119275.69279040558"/>
  </r>
  <r>
    <s v="29 - Bahia"/>
    <s v="NORDESTE            "/>
    <x v="15"/>
    <x v="15"/>
    <s v="Audiovisual"/>
    <s v="OUTROS"/>
    <s v="Direta"/>
    <n v="2009"/>
    <n v="1.6292670641140776"/>
    <n v="240000"/>
    <n v="391024.09538737865"/>
  </r>
  <r>
    <s v="29 - Bahia"/>
    <s v="NORDESTE            "/>
    <x v="15"/>
    <x v="15"/>
    <s v="Audiovisual"/>
    <s v="OUTROS"/>
    <s v="Direta"/>
    <n v="2009"/>
    <n v="1.6292670641140776"/>
    <n v="200000"/>
    <n v="325853.41282281553"/>
  </r>
  <r>
    <s v="29 - Bahia"/>
    <s v="NORDESTE            "/>
    <x v="31"/>
    <x v="31"/>
    <s v="Audiovisual"/>
    <s v="OUTROS"/>
    <s v="Indireta"/>
    <n v="2009"/>
    <n v="1.6292670641140776"/>
    <n v="3030.01"/>
    <n v="4936.6954969362969"/>
  </r>
  <r>
    <s v="29 - Bahia"/>
    <s v="NORDESTE            "/>
    <x v="7"/>
    <x v="7"/>
    <s v="Música"/>
    <s v="OUTROS"/>
    <s v="Indireta"/>
    <n v="2009"/>
    <n v="1.6292670641140776"/>
    <n v="11025.08"/>
    <n v="17962.799723222834"/>
  </r>
  <r>
    <s v="29 - Bahia"/>
    <s v="NORDESTE            "/>
    <x v="16"/>
    <x v="16"/>
    <s v="Audiovisual"/>
    <s v="OUTROS"/>
    <s v="Indireta"/>
    <n v="2009"/>
    <n v="1.6292670641140776"/>
    <n v="6565.7"/>
    <n v="10697.278762853799"/>
  </r>
  <r>
    <s v="29 - Bahia"/>
    <s v="NORDESTE            "/>
    <x v="16"/>
    <x v="16"/>
    <s v="Audiovisual"/>
    <s v="OUTROS"/>
    <s v="Indireta"/>
    <n v="2009"/>
    <n v="1.6292670641140776"/>
    <n v="22400.32"/>
    <n v="36496.103601615854"/>
  </r>
  <r>
    <s v="29 - Bahia"/>
    <s v="NORDESTE            "/>
    <x v="32"/>
    <x v="32"/>
    <s v="Audiovisual"/>
    <s v="OUTROS"/>
    <s v="Indireta"/>
    <n v="2009"/>
    <n v="1.6292670641140776"/>
    <n v="261524.4"/>
    <n v="426093.09138219565"/>
  </r>
  <r>
    <s v="29 - Bahia"/>
    <s v="NORDESTE            "/>
    <x v="32"/>
    <x v="32"/>
    <s v="Audiovisual"/>
    <s v="OUTROS"/>
    <s v="Indireta"/>
    <n v="2009"/>
    <n v="1.6292670641140776"/>
    <n v="53177.8"/>
    <n v="86640.838082045608"/>
  </r>
  <r>
    <s v="29 - Bahia"/>
    <s v="NORDESTE            "/>
    <x v="32"/>
    <x v="32"/>
    <s v="Audiovisual"/>
    <s v="OUTROS"/>
    <s v="Indireta"/>
    <n v="2009"/>
    <n v="1.6292670641140776"/>
    <n v="213148.79999999999"/>
    <n v="347276.31959543866"/>
  </r>
  <r>
    <s v="29 - Bahia"/>
    <s v="NORDESTE            "/>
    <x v="32"/>
    <x v="32"/>
    <s v="Audiovisual"/>
    <s v="OUTROS"/>
    <s v="Indireta"/>
    <n v="2009"/>
    <n v="1.6292670641140776"/>
    <n v="9180"/>
    <n v="14956.671648567233"/>
  </r>
  <r>
    <s v="29 - Bahia"/>
    <s v="NORDESTE            "/>
    <x v="36"/>
    <x v="36"/>
    <s v="Artes Cênicas e Espetáculos"/>
    <s v="OUTROS"/>
    <s v="Indireta"/>
    <n v="2009"/>
    <n v="1.6292670641140776"/>
    <n v="9241.2199999999993"/>
    <n v="15056.415378232296"/>
  </r>
  <r>
    <s v="29 - Bahia"/>
    <s v="NORDESTE            "/>
    <x v="36"/>
    <x v="36"/>
    <s v="Artes Cênicas e Espetáculos"/>
    <s v="OUTROS"/>
    <s v="Indireta"/>
    <n v="2009"/>
    <n v="1.6292670641140776"/>
    <n v="1356.66"/>
    <n v="2210.3614552010049"/>
  </r>
  <r>
    <s v="29 - Bahia"/>
    <s v="NORDESTE            "/>
    <x v="36"/>
    <x v="36"/>
    <s v="Artes Cênicas e Espetáculos"/>
    <s v="OUTROS"/>
    <s v="Indireta"/>
    <n v="2009"/>
    <n v="1.6292670641140776"/>
    <n v="4352.0200000000004"/>
    <n v="7090.6028483657492"/>
  </r>
  <r>
    <s v="29 - Bahia"/>
    <s v="NORDESTE            "/>
    <x v="36"/>
    <x v="36"/>
    <s v="Artes Cênicas e Espetáculos"/>
    <s v="OUTROS"/>
    <s v="Indireta"/>
    <n v="2009"/>
    <n v="1.6292670641140776"/>
    <n v="2899"/>
    <n v="4723.2452188667112"/>
  </r>
  <r>
    <s v="29 - Bahia"/>
    <s v="NORDESTE            "/>
    <x v="36"/>
    <x v="36"/>
    <s v="Artes Cênicas e Espetáculos"/>
    <s v="OUTROS"/>
    <s v="Indireta"/>
    <n v="2009"/>
    <n v="1.6292670641140776"/>
    <n v="10000"/>
    <n v="16292.670641140776"/>
  </r>
  <r>
    <s v="29 - Bahia"/>
    <s v="NORDESTE            "/>
    <x v="9"/>
    <x v="9"/>
    <s v="Artes Cênicas e Espetáculos"/>
    <s v="OUTROS"/>
    <s v="Indireta"/>
    <n v="2009"/>
    <n v="1.6292670641140776"/>
    <n v="41932.42"/>
    <n v="68319.110824598421"/>
  </r>
  <r>
    <s v="29 - Bahia"/>
    <s v="NORDESTE            "/>
    <x v="20"/>
    <x v="20"/>
    <s v="Artes Cênicas e Espetáculos"/>
    <s v="OUTROS"/>
    <s v="Indireta"/>
    <n v="2009"/>
    <n v="1.6292670641140776"/>
    <n v="2743.32"/>
    <n v="4469.6009223254314"/>
  </r>
  <r>
    <s v="29 - Bahia"/>
    <s v="NORDESTE            "/>
    <x v="20"/>
    <x v="20"/>
    <s v="Artes Cênicas e Espetáculos"/>
    <s v="OUTROS"/>
    <s v="Indireta"/>
    <n v="2009"/>
    <n v="1.6292670641140776"/>
    <n v="2800.07"/>
    <n v="4562.0618282139058"/>
  </r>
  <r>
    <s v="29 - Bahia"/>
    <s v="NORDESTE            "/>
    <x v="20"/>
    <x v="20"/>
    <s v="Artes Cênicas e Espetáculos"/>
    <s v="OUTROS"/>
    <s v="Indireta"/>
    <n v="2009"/>
    <n v="1.6292670641140776"/>
    <n v="43483.94"/>
    <n v="70846.951259912705"/>
  </r>
  <r>
    <s v="29 - Bahia"/>
    <s v="NORDESTE            "/>
    <x v="20"/>
    <x v="20"/>
    <s v="Artes Cênicas e Espetáculos"/>
    <s v="OUTROS"/>
    <s v="Indireta"/>
    <n v="2009"/>
    <n v="1.6292670641140776"/>
    <n v="16686.53"/>
    <n v="27186.813743351478"/>
  </r>
  <r>
    <s v="29 - Bahia"/>
    <s v="NORDESTE            "/>
    <x v="30"/>
    <x v="30"/>
    <s v="Artes Cênicas e Espetáculos"/>
    <s v="OUTROS"/>
    <s v="Indireta"/>
    <n v="2009"/>
    <n v="1.6292670641140776"/>
    <n v="16083.11"/>
    <n v="26203.681411523765"/>
  </r>
  <r>
    <s v="29 - Bahia"/>
    <s v="NORDESTE            "/>
    <x v="30"/>
    <x v="30"/>
    <s v="Artes Cênicas e Espetáculos"/>
    <s v="OUTROS"/>
    <s v="Indireta"/>
    <n v="2009"/>
    <n v="1.6292670641140776"/>
    <n v="12876.18"/>
    <n v="20978.735985604406"/>
  </r>
  <r>
    <s v="29 - Bahia"/>
    <s v="NORDESTE            "/>
    <x v="1"/>
    <x v="1"/>
    <s v="Patrimônio"/>
    <s v="FUNDO CULTURAL"/>
    <s v="Direta"/>
    <n v="2009"/>
    <n v="1.6292670641140776"/>
    <n v="48560.1"/>
    <n v="79117.371560086016"/>
  </r>
  <r>
    <s v="29 - Bahia"/>
    <s v="NORDESTE            "/>
    <x v="1"/>
    <x v="1"/>
    <s v="Patrimônio"/>
    <s v="FUNDO CULTURAL"/>
    <s v="Direta"/>
    <n v="2009"/>
    <n v="1.6292670641140776"/>
    <n v="400000"/>
    <n v="651706.82564563106"/>
  </r>
  <r>
    <s v="29 - Bahia"/>
    <s v="NORDESTE            "/>
    <x v="48"/>
    <x v="48"/>
    <s v="Patrimônio"/>
    <s v="FUNDO CULTURAL"/>
    <s v="Direta"/>
    <n v="2009"/>
    <n v="1.6292670641140776"/>
    <n v="1600000"/>
    <n v="2606827.3025825243"/>
  </r>
  <r>
    <s v="23 - Ceará"/>
    <s v="NORDESTE            "/>
    <x v="2"/>
    <x v="2"/>
    <e v="#N/A"/>
    <s v="OUTROS"/>
    <s v="Indireta"/>
    <n v="2009"/>
    <n v="1.6292670641140776"/>
    <n v="22146.92"/>
    <n v="36083.247327569348"/>
  </r>
  <r>
    <s v="23 - Ceará"/>
    <s v="NORDESTE            "/>
    <x v="39"/>
    <x v="39"/>
    <s v="Música"/>
    <s v="OUTROS"/>
    <s v="Indireta"/>
    <n v="2009"/>
    <n v="1.6292670641140776"/>
    <n v="4383.82"/>
    <n v="7142.4135410045756"/>
  </r>
  <r>
    <s v="23 - Ceará"/>
    <s v="NORDESTE            "/>
    <x v="26"/>
    <x v="26"/>
    <s v="Editorial"/>
    <s v="OUTROS"/>
    <s v="Indireta"/>
    <n v="2009"/>
    <n v="1.6292670641140776"/>
    <n v="9723.67"/>
    <n v="15842.455273314134"/>
  </r>
  <r>
    <s v="23 - Ceará"/>
    <s v="NORDESTE            "/>
    <x v="26"/>
    <x v="26"/>
    <s v="Editorial"/>
    <s v="OUTROS"/>
    <s v="Indireta"/>
    <n v="2009"/>
    <n v="1.6292670641140776"/>
    <n v="81378.22"/>
    <n v="132586.85358222952"/>
  </r>
  <r>
    <s v="23 - Ceará"/>
    <s v="NORDESTE            "/>
    <x v="26"/>
    <x v="26"/>
    <s v="Editorial"/>
    <s v="OUTROS"/>
    <s v="Indireta"/>
    <n v="2009"/>
    <n v="1.6292670641140776"/>
    <n v="93330.72"/>
    <n v="152060.66816605302"/>
  </r>
  <r>
    <s v="23 - Ceará"/>
    <s v="NORDESTE            "/>
    <x v="26"/>
    <x v="26"/>
    <s v="Editorial"/>
    <s v="OUTROS"/>
    <s v="Indireta"/>
    <n v="2009"/>
    <n v="1.6292670641140776"/>
    <n v="55527.23"/>
    <n v="90468.687000487145"/>
  </r>
  <r>
    <s v="23 - Ceará"/>
    <s v="NORDESTE            "/>
    <x v="40"/>
    <x v="40"/>
    <s v="Música"/>
    <s v="OUTROS"/>
    <s v="Indireta"/>
    <n v="2009"/>
    <n v="1.6292670641140776"/>
    <n v="51637.37"/>
    <n v="84131.066218472348"/>
  </r>
  <r>
    <s v="23 - Ceará"/>
    <s v="NORDESTE            "/>
    <x v="40"/>
    <x v="40"/>
    <s v="Música"/>
    <s v="OUTROS"/>
    <s v="Indireta"/>
    <n v="2009"/>
    <n v="1.6292670641140776"/>
    <n v="6900.43"/>
    <n v="11242.643327224705"/>
  </r>
  <r>
    <s v="23 - Ceará"/>
    <s v="NORDESTE            "/>
    <x v="40"/>
    <x v="40"/>
    <s v="Música"/>
    <s v="OUTROS"/>
    <s v="Indireta"/>
    <n v="2009"/>
    <n v="1.6292670641140776"/>
    <n v="108597.42"/>
    <n v="176934.19965376341"/>
  </r>
  <r>
    <s v="23 - Ceará"/>
    <s v="NORDESTE            "/>
    <x v="40"/>
    <x v="40"/>
    <s v="Música"/>
    <s v="OUTROS"/>
    <s v="Indireta"/>
    <n v="2009"/>
    <n v="1.6292670641140776"/>
    <n v="85184.86"/>
    <n v="138788.88675916873"/>
  </r>
  <r>
    <s v="23 - Ceará"/>
    <s v="NORDESTE            "/>
    <x v="25"/>
    <x v="25"/>
    <s v="Editorial"/>
    <s v="OUTROS"/>
    <s v="Indireta"/>
    <n v="2009"/>
    <n v="1.6292670641140776"/>
    <n v="18169.89"/>
    <n v="29603.603335575735"/>
  </r>
  <r>
    <s v="23 - Ceará"/>
    <s v="NORDESTE            "/>
    <x v="25"/>
    <x v="25"/>
    <s v="Editorial"/>
    <s v="OUTROS"/>
    <s v="Indireta"/>
    <n v="2009"/>
    <n v="1.6292670641140776"/>
    <n v="3607.25"/>
    <n v="5877.1736170255062"/>
  </r>
  <r>
    <s v="23 - Ceará"/>
    <s v="NORDESTE            "/>
    <x v="25"/>
    <x v="25"/>
    <s v="Editorial"/>
    <s v="OUTROS"/>
    <s v="Indireta"/>
    <n v="2009"/>
    <n v="1.6292670641140776"/>
    <n v="16133.52"/>
    <n v="26285.812764225753"/>
  </r>
  <r>
    <s v="23 - Ceará"/>
    <s v="NORDESTE            "/>
    <x v="25"/>
    <x v="25"/>
    <s v="Editorial"/>
    <s v="OUTROS"/>
    <s v="Indireta"/>
    <n v="2009"/>
    <n v="1.6292670641140776"/>
    <n v="55423.01"/>
    <n v="90298.884787065166"/>
  </r>
  <r>
    <s v="23 - Ceará"/>
    <s v="NORDESTE            "/>
    <x v="37"/>
    <x v="37"/>
    <s v="Música"/>
    <s v="OUTROS"/>
    <s v="Indireta"/>
    <n v="2009"/>
    <n v="1.6292670641140776"/>
    <n v="28003.26"/>
    <n v="45624.789205823181"/>
  </r>
  <r>
    <s v="23 - Ceará"/>
    <s v="NORDESTE            "/>
    <x v="37"/>
    <x v="37"/>
    <s v="Música"/>
    <s v="OUTROS"/>
    <s v="Indireta"/>
    <n v="2009"/>
    <n v="1.6292670641140776"/>
    <n v="30706.28"/>
    <n v="50028.73066546482"/>
  </r>
  <r>
    <s v="23 - Ceará"/>
    <s v="NORDESTE            "/>
    <x v="14"/>
    <x v="14"/>
    <s v="Editorial"/>
    <s v="OUTROS"/>
    <s v="Indireta"/>
    <n v="2009"/>
    <n v="1.6292670641140776"/>
    <n v="1356.88"/>
    <n v="2210.7198939551099"/>
  </r>
  <r>
    <s v="23 - Ceará"/>
    <s v="NORDESTE            "/>
    <x v="14"/>
    <x v="14"/>
    <s v="Editorial"/>
    <s v="OUTROS"/>
    <s v="Indireta"/>
    <n v="2009"/>
    <n v="1.6292670641140776"/>
    <n v="1132.48"/>
    <n v="1845.1123647679105"/>
  </r>
  <r>
    <s v="23 - Ceará"/>
    <s v="NORDESTE            "/>
    <x v="5"/>
    <x v="5"/>
    <e v="#N/A"/>
    <s v="OUTROS"/>
    <s v="Indireta"/>
    <n v="2009"/>
    <n v="1.6292670641140776"/>
    <n v="1068.75"/>
    <n v="1741.2791747719205"/>
  </r>
  <r>
    <s v="23 - Ceará"/>
    <s v="NORDESTE            "/>
    <x v="5"/>
    <x v="5"/>
    <e v="#N/A"/>
    <s v="OUTROS"/>
    <s v="Indireta"/>
    <n v="2009"/>
    <n v="1.6292670641140776"/>
    <n v="41041.39"/>
    <n v="66867.384992460866"/>
  </r>
  <r>
    <s v="23 - Ceará"/>
    <s v="NORDESTE            "/>
    <x v="5"/>
    <x v="5"/>
    <e v="#N/A"/>
    <s v="OUTROS"/>
    <s v="Indireta"/>
    <n v="2009"/>
    <n v="1.6292670641140776"/>
    <n v="9424.4599999999991"/>
    <n v="15354.962275060559"/>
  </r>
  <r>
    <s v="23 - Ceará"/>
    <s v="NORDESTE            "/>
    <x v="5"/>
    <x v="5"/>
    <e v="#N/A"/>
    <s v="OUTROS"/>
    <s v="Indireta"/>
    <n v="2009"/>
    <n v="1.6292670641140776"/>
    <n v="34386.730000000003"/>
    <n v="56025.166631583481"/>
  </r>
  <r>
    <s v="23 - Ceará"/>
    <s v="NORDESTE            "/>
    <x v="5"/>
    <x v="5"/>
    <e v="#N/A"/>
    <s v="OUTROS"/>
    <s v="Indireta"/>
    <n v="2009"/>
    <n v="1.6292670641140776"/>
    <n v="113354"/>
    <n v="184683.93878558715"/>
  </r>
  <r>
    <s v="23 - Ceará"/>
    <s v="NORDESTE            "/>
    <x v="16"/>
    <x v="16"/>
    <s v="Audiovisual"/>
    <s v="OUTROS"/>
    <s v="Indireta"/>
    <n v="2009"/>
    <n v="1.6292670641140776"/>
    <n v="55715.42"/>
    <n v="90775.298769282759"/>
  </r>
  <r>
    <s v="23 - Ceará"/>
    <s v="NORDESTE            "/>
    <x v="20"/>
    <x v="20"/>
    <s v="Artes Cênicas e Espetáculos"/>
    <s v="OUTROS"/>
    <s v="Indireta"/>
    <n v="2009"/>
    <n v="1.6292670641140776"/>
    <n v="91891.11"/>
    <n v="149715.15900788375"/>
  </r>
  <r>
    <s v="23 - Ceará"/>
    <s v="NORDESTE            "/>
    <x v="30"/>
    <x v="30"/>
    <s v="Artes Cênicas e Espetáculos"/>
    <s v="OUTROS"/>
    <s v="Indireta"/>
    <n v="2009"/>
    <n v="1.6292670641140776"/>
    <n v="48363.74"/>
    <n v="78797.448679376583"/>
  </r>
  <r>
    <s v="23 - Ceará"/>
    <s v="NORDESTE            "/>
    <x v="23"/>
    <x v="23"/>
    <s v="Patrimônio"/>
    <s v="FUNDO CULTURAL"/>
    <s v="Direta"/>
    <n v="2009"/>
    <n v="1.6292670641140776"/>
    <n v="51912"/>
    <n v="84578.511832289994"/>
  </r>
  <r>
    <s v="53 - Distrito Federal"/>
    <s v="CENTRO OESTE        "/>
    <x v="2"/>
    <x v="2"/>
    <e v="#N/A"/>
    <s v="OUTROS"/>
    <s v="Indireta"/>
    <n v="2009"/>
    <n v="1.6292670641140776"/>
    <n v="1028.77"/>
    <n v="1676.1410775486397"/>
  </r>
  <r>
    <s v="53 - Distrito Federal"/>
    <s v="CENTRO OESTE        "/>
    <x v="2"/>
    <x v="2"/>
    <e v="#N/A"/>
    <s v="OUTROS"/>
    <s v="Indireta"/>
    <n v="2009"/>
    <n v="1.6292670641140776"/>
    <n v="10000"/>
    <n v="16292.670641140776"/>
  </r>
  <r>
    <s v="53 - Distrito Federal"/>
    <s v="CENTRO OESTE        "/>
    <x v="40"/>
    <x v="40"/>
    <s v="Música"/>
    <s v="OUTROS"/>
    <s v="Indireta"/>
    <n v="2009"/>
    <n v="1.6292670641140776"/>
    <n v="9519.0499999999993"/>
    <n v="15509.07464665511"/>
  </r>
  <r>
    <s v="53 - Distrito Federal"/>
    <s v="CENTRO OESTE        "/>
    <x v="40"/>
    <x v="40"/>
    <s v="Música"/>
    <s v="OUTROS"/>
    <s v="Indireta"/>
    <n v="2009"/>
    <n v="1.6292670641140776"/>
    <n v="27098.65"/>
    <n v="44150.937926954954"/>
  </r>
  <r>
    <s v="53 - Distrito Federal"/>
    <s v="CENTRO OESTE        "/>
    <x v="40"/>
    <x v="40"/>
    <s v="Música"/>
    <s v="OUTROS"/>
    <s v="Indireta"/>
    <n v="2009"/>
    <n v="1.6292670641140776"/>
    <n v="4268.2"/>
    <n v="6954.0376830517062"/>
  </r>
  <r>
    <s v="53 - Distrito Federal"/>
    <s v="CENTRO OESTE        "/>
    <x v="40"/>
    <x v="40"/>
    <s v="Música"/>
    <s v="OUTROS"/>
    <s v="Indireta"/>
    <n v="2009"/>
    <n v="1.6292670641140776"/>
    <n v="15324.97"/>
    <n v="24968.468879536314"/>
  </r>
  <r>
    <s v="53 - Distrito Federal"/>
    <s v="CENTRO OESTE        "/>
    <x v="25"/>
    <x v="25"/>
    <s v="Editorial"/>
    <s v="OUTROS"/>
    <s v="Indireta"/>
    <n v="2009"/>
    <n v="1.6292670641140776"/>
    <n v="1141.8900000000001"/>
    <n v="1860.4437678412244"/>
  </r>
  <r>
    <s v="53 - Distrito Federal"/>
    <s v="CENTRO OESTE        "/>
    <x v="25"/>
    <x v="25"/>
    <s v="Editorial"/>
    <s v="OUTROS"/>
    <s v="Indireta"/>
    <n v="2009"/>
    <n v="1.6292670641140776"/>
    <n v="21018.82"/>
    <n v="34245.271152542256"/>
  </r>
  <r>
    <s v="53 - Distrito Federal"/>
    <s v="CENTRO OESTE        "/>
    <x v="25"/>
    <x v="25"/>
    <s v="Editorial"/>
    <s v="OUTROS"/>
    <s v="Indireta"/>
    <n v="2009"/>
    <n v="1.6292670641140776"/>
    <n v="54083.39"/>
    <n v="88116.286042636668"/>
  </r>
  <r>
    <s v="53 - Distrito Federal"/>
    <s v="CENTRO OESTE        "/>
    <x v="37"/>
    <x v="37"/>
    <s v="Música"/>
    <s v="OUTROS"/>
    <s v="Indireta"/>
    <n v="2009"/>
    <n v="1.6292670641140776"/>
    <n v="26505.14"/>
    <n v="43183.951631732605"/>
  </r>
  <r>
    <s v="53 - Distrito Federal"/>
    <s v="CENTRO OESTE        "/>
    <x v="37"/>
    <x v="37"/>
    <s v="Música"/>
    <s v="OUTROS"/>
    <s v="Indireta"/>
    <n v="2009"/>
    <n v="1.6292670641140776"/>
    <n v="6820.94"/>
    <n v="11113.132888298276"/>
  </r>
  <r>
    <s v="53 - Distrito Federal"/>
    <s v="CENTRO OESTE        "/>
    <x v="17"/>
    <x v="17"/>
    <s v="Editorial"/>
    <s v="OUTROS"/>
    <s v="Indireta"/>
    <n v="2009"/>
    <n v="1.6292670641140776"/>
    <n v="7156.65"/>
    <n v="11660.094134392013"/>
  </r>
  <r>
    <s v="53 - Distrito Federal"/>
    <s v="CENTRO OESTE        "/>
    <x v="17"/>
    <x v="17"/>
    <s v="Editorial"/>
    <s v="OUTROS"/>
    <s v="Indireta"/>
    <n v="2009"/>
    <n v="1.6292670641140776"/>
    <n v="1795.79"/>
    <n v="2925.8215010654194"/>
  </r>
  <r>
    <s v="53 - Distrito Federal"/>
    <s v="CENTRO OESTE        "/>
    <x v="5"/>
    <x v="5"/>
    <e v="#N/A"/>
    <s v="OUTROS"/>
    <s v="Indireta"/>
    <n v="2009"/>
    <n v="1.6292670641140776"/>
    <n v="40300"/>
    <n v="65659.462683797334"/>
  </r>
  <r>
    <s v="53 - Distrito Federal"/>
    <s v="CENTRO OESTE        "/>
    <x v="41"/>
    <x v="41"/>
    <s v="Audiovisual"/>
    <s v="OUTROS"/>
    <s v="Indireta"/>
    <n v="2009"/>
    <n v="1.6292670641140776"/>
    <n v="113483.52"/>
    <n v="184894.96145573122"/>
  </r>
  <r>
    <s v="53 - Distrito Federal"/>
    <s v="CENTRO OESTE        "/>
    <x v="41"/>
    <x v="41"/>
    <s v="Audiovisual"/>
    <s v="OUTROS"/>
    <s v="Indireta"/>
    <n v="2009"/>
    <n v="1.6292670641140776"/>
    <n v="1517146.66"/>
    <n v="2471837.0845686784"/>
  </r>
  <r>
    <s v="53 - Distrito Federal"/>
    <s v="CENTRO OESTE        "/>
    <x v="36"/>
    <x v="36"/>
    <s v="Artes Cênicas e Espetáculos"/>
    <s v="OUTROS"/>
    <s v="Indireta"/>
    <n v="2009"/>
    <n v="1.6292670641140776"/>
    <n v="48704.69"/>
    <n v="79352.947284886279"/>
  </r>
  <r>
    <s v="53 - Distrito Federal"/>
    <s v="CENTRO OESTE        "/>
    <x v="46"/>
    <x v="46"/>
    <s v="Educação e Criação em Artes"/>
    <s v="OUTROS"/>
    <s v="Indireta"/>
    <n v="2009"/>
    <n v="1.6292670641140776"/>
    <n v="4149.74"/>
    <n v="6761.0347066367522"/>
  </r>
  <r>
    <s v="53 - Distrito Federal"/>
    <s v="CENTRO OESTE        "/>
    <x v="51"/>
    <x v="51"/>
    <e v="#N/A"/>
    <s v="FUNDO CULTURAL"/>
    <s v="Direta"/>
    <n v="2009"/>
    <n v="1.6292670641140776"/>
    <n v="37100"/>
    <n v="60445.808078632283"/>
  </r>
  <r>
    <s v="53 - Distrito Federal"/>
    <s v="CENTRO OESTE        "/>
    <x v="44"/>
    <x v="44"/>
    <s v="Artes Cênicas e Espetáculos"/>
    <s v="OUTROS"/>
    <s v="Indireta"/>
    <n v="2009"/>
    <n v="1.6292670641140776"/>
    <n v="3268705.36"/>
    <n v="5325593.9853411494"/>
  </r>
  <r>
    <s v="32 - Espírito Santo"/>
    <s v="SUDESTE             "/>
    <x v="39"/>
    <x v="39"/>
    <s v="Música"/>
    <s v="OUTROS"/>
    <s v="Indireta"/>
    <n v="2009"/>
    <n v="1.6292670641140776"/>
    <n v="40000"/>
    <n v="65170.682564563103"/>
  </r>
  <r>
    <s v="32 - Espírito Santo"/>
    <s v="SUDESTE             "/>
    <x v="40"/>
    <x v="40"/>
    <s v="Música"/>
    <s v="OUTROS"/>
    <s v="Indireta"/>
    <n v="2009"/>
    <n v="1.6292670641140776"/>
    <n v="16405.52"/>
    <n v="26728.973405664783"/>
  </r>
  <r>
    <s v="32 - Espírito Santo"/>
    <s v="SUDESTE             "/>
    <x v="40"/>
    <x v="40"/>
    <s v="Música"/>
    <s v="OUTROS"/>
    <s v="Indireta"/>
    <n v="2009"/>
    <n v="1.6292670641140776"/>
    <n v="3371.27"/>
    <n v="5492.6991752358663"/>
  </r>
  <r>
    <s v="32 - Espírito Santo"/>
    <s v="SUDESTE             "/>
    <x v="40"/>
    <x v="40"/>
    <s v="Música"/>
    <s v="OUTROS"/>
    <s v="Indireta"/>
    <n v="2009"/>
    <n v="1.6292670641140776"/>
    <n v="5164.72"/>
    <n v="8414.7081913712591"/>
  </r>
  <r>
    <s v="32 - Espírito Santo"/>
    <s v="SUDESTE             "/>
    <x v="40"/>
    <x v="40"/>
    <s v="Música"/>
    <s v="OUTROS"/>
    <s v="Indireta"/>
    <n v="2009"/>
    <n v="1.6292670641140776"/>
    <n v="20000"/>
    <n v="32585.341282281552"/>
  </r>
  <r>
    <s v="32 - Espírito Santo"/>
    <s v="SUDESTE             "/>
    <x v="25"/>
    <x v="25"/>
    <s v="Editorial"/>
    <s v="OUTROS"/>
    <s v="Indireta"/>
    <n v="2009"/>
    <n v="1.6292670641140776"/>
    <n v="3728.12"/>
    <n v="6074.1031270649746"/>
  </r>
  <r>
    <s v="32 - Espírito Santo"/>
    <s v="SUDESTE             "/>
    <x v="25"/>
    <x v="25"/>
    <s v="Editorial"/>
    <s v="OUTROS"/>
    <s v="Indireta"/>
    <n v="2009"/>
    <n v="1.6292670641140776"/>
    <n v="2397.64"/>
    <n v="3906.3958836024767"/>
  </r>
  <r>
    <s v="32 - Espírito Santo"/>
    <s v="SUDESTE             "/>
    <x v="37"/>
    <x v="37"/>
    <s v="Música"/>
    <s v="OUTROS"/>
    <s v="Indireta"/>
    <n v="2009"/>
    <n v="1.6292670641140776"/>
    <n v="2942.23"/>
    <n v="4793.6784340483628"/>
  </r>
  <r>
    <s v="32 - Espírito Santo"/>
    <s v="SUDESTE             "/>
    <x v="37"/>
    <x v="37"/>
    <s v="Música"/>
    <s v="OUTROS"/>
    <s v="Indireta"/>
    <n v="2009"/>
    <n v="1.6292670641140776"/>
    <n v="20000"/>
    <n v="32585.341282281552"/>
  </r>
  <r>
    <s v="32 - Espírito Santo"/>
    <s v="SUDESTE             "/>
    <x v="17"/>
    <x v="17"/>
    <s v="Editorial"/>
    <s v="OUTROS"/>
    <s v="Indireta"/>
    <n v="2009"/>
    <n v="1.6292670641140776"/>
    <n v="5000"/>
    <n v="8146.3353205703879"/>
  </r>
  <r>
    <s v="32 - Espírito Santo"/>
    <s v="SUDESTE             "/>
    <x v="14"/>
    <x v="14"/>
    <s v="Editorial"/>
    <s v="OUTROS"/>
    <s v="Indireta"/>
    <n v="2009"/>
    <n v="1.6292670641140776"/>
    <n v="35063.74"/>
    <n v="57128.196726659342"/>
  </r>
  <r>
    <s v="32 - Espírito Santo"/>
    <s v="SUDESTE             "/>
    <x v="14"/>
    <x v="14"/>
    <s v="Editorial"/>
    <s v="OUTROS"/>
    <s v="Indireta"/>
    <n v="2009"/>
    <n v="1.6292670641140776"/>
    <n v="9897.68"/>
    <n v="16125.964035140625"/>
  </r>
  <r>
    <s v="32 - Espírito Santo"/>
    <s v="SUDESTE             "/>
    <x v="5"/>
    <x v="5"/>
    <e v="#N/A"/>
    <s v="OUTROS"/>
    <s v="Indireta"/>
    <n v="2009"/>
    <n v="1.6292670641140776"/>
    <n v="12073.17"/>
    <n v="19670.418240450159"/>
  </r>
  <r>
    <s v="32 - Espírito Santo"/>
    <s v="SUDESTE             "/>
    <x v="42"/>
    <x v="42"/>
    <s v="Audiovisual"/>
    <s v="OUTROS"/>
    <s v="Indireta"/>
    <n v="2009"/>
    <n v="1.6292670641140776"/>
    <n v="3119.68"/>
    <n v="5082.791874575405"/>
  </r>
  <r>
    <s v="32 - Espírito Santo"/>
    <s v="SUDESTE             "/>
    <x v="31"/>
    <x v="31"/>
    <s v="Audiovisual"/>
    <s v="OUTROS"/>
    <s v="Indireta"/>
    <n v="2009"/>
    <n v="1.6292670641140776"/>
    <n v="10000"/>
    <n v="16292.670641140776"/>
  </r>
  <r>
    <s v="32 - Espírito Santo"/>
    <s v="SUDESTE             "/>
    <x v="7"/>
    <x v="7"/>
    <s v="Música"/>
    <s v="OUTROS"/>
    <s v="Indireta"/>
    <n v="2009"/>
    <n v="1.6292670641140776"/>
    <n v="20171.009999999998"/>
    <n v="32863.962242915695"/>
  </r>
  <r>
    <s v="32 - Espírito Santo"/>
    <s v="SUDESTE             "/>
    <x v="16"/>
    <x v="16"/>
    <s v="Audiovisual"/>
    <s v="OUTROS"/>
    <s v="Indireta"/>
    <n v="2009"/>
    <n v="1.6292670641140776"/>
    <n v="2135.37"/>
    <n v="3479.0880106972777"/>
  </r>
  <r>
    <s v="32 - Espírito Santo"/>
    <s v="SUDESTE             "/>
    <x v="16"/>
    <x v="16"/>
    <s v="Audiovisual"/>
    <s v="OUTROS"/>
    <s v="Indireta"/>
    <n v="2009"/>
    <n v="1.6292670641140776"/>
    <n v="3648.12"/>
    <n v="5943.7617619358489"/>
  </r>
  <r>
    <s v="32 - Espírito Santo"/>
    <s v="SUDESTE             "/>
    <x v="16"/>
    <x v="16"/>
    <s v="Audiovisual"/>
    <s v="OUTROS"/>
    <s v="Indireta"/>
    <n v="2009"/>
    <n v="1.6292670641140776"/>
    <n v="10299.41"/>
    <n v="16780.489492807174"/>
  </r>
  <r>
    <s v="32 - Espírito Santo"/>
    <s v="SUDESTE             "/>
    <x v="32"/>
    <x v="32"/>
    <s v="Audiovisual"/>
    <s v="OUTROS"/>
    <s v="Indireta"/>
    <n v="2009"/>
    <n v="1.6292670641140776"/>
    <n v="132000"/>
    <n v="215063.25246305825"/>
  </r>
  <r>
    <s v="32 - Espírito Santo"/>
    <s v="SUDESTE             "/>
    <x v="32"/>
    <x v="32"/>
    <s v="Audiovisual"/>
    <s v="OUTROS"/>
    <s v="Indireta"/>
    <n v="2009"/>
    <n v="1.6292670641140776"/>
    <n v="370466.4"/>
    <n v="603588.70388091158"/>
  </r>
  <r>
    <s v="32 - Espírito Santo"/>
    <s v="SUDESTE             "/>
    <x v="32"/>
    <x v="32"/>
    <s v="Audiovisual"/>
    <s v="OUTROS"/>
    <s v="Indireta"/>
    <n v="2009"/>
    <n v="1.6292670641140776"/>
    <n v="34156"/>
    <n v="55649.245841880438"/>
  </r>
  <r>
    <s v="32 - Espírito Santo"/>
    <s v="SUDESTE             "/>
    <x v="58"/>
    <x v="58"/>
    <s v="Artes Cênicas e Espetáculos"/>
    <s v="OUTROS"/>
    <s v="Indireta"/>
    <n v="2009"/>
    <n v="1.6292670641140776"/>
    <n v="5000"/>
    <n v="8146.3353205703879"/>
  </r>
  <r>
    <s v="32 - Espírito Santo"/>
    <s v="SUDESTE             "/>
    <x v="20"/>
    <x v="20"/>
    <s v="Artes Cênicas e Espetáculos"/>
    <s v="OUTROS"/>
    <s v="Indireta"/>
    <n v="2009"/>
    <n v="1.6292670641140776"/>
    <n v="17131.5"/>
    <n v="27911.788708870321"/>
  </r>
  <r>
    <s v="32 - Espírito Santo"/>
    <s v="SUDESTE             "/>
    <x v="44"/>
    <x v="44"/>
    <s v="Artes Cênicas e Espetáculos"/>
    <s v="OUTROS"/>
    <s v="Indireta"/>
    <n v="2009"/>
    <n v="1.6292670641140776"/>
    <n v="7126.75"/>
    <n v="11611.379049175002"/>
  </r>
  <r>
    <s v="32 - Espírito Santo"/>
    <s v="SUDESTE             "/>
    <x v="44"/>
    <x v="44"/>
    <s v="Artes Cênicas e Espetáculos"/>
    <s v="OUTROS"/>
    <s v="Indireta"/>
    <n v="2009"/>
    <n v="1.6292670641140776"/>
    <n v="10000"/>
    <n v="16292.670641140776"/>
  </r>
  <r>
    <s v="52 - Goiás"/>
    <s v="CENTRO OESTE        "/>
    <x v="2"/>
    <x v="2"/>
    <e v="#N/A"/>
    <s v="OUTROS"/>
    <s v="Indireta"/>
    <n v="2009"/>
    <n v="1.6292670641140776"/>
    <n v="145828.98000000001"/>
    <n v="237594.35410735055"/>
  </r>
  <r>
    <s v="52 - Goiás"/>
    <s v="CENTRO OESTE        "/>
    <x v="2"/>
    <x v="2"/>
    <e v="#N/A"/>
    <s v="OUTROS"/>
    <s v="Indireta"/>
    <n v="2009"/>
    <n v="1.6292670641140776"/>
    <n v="5948.12"/>
    <n v="9691.0760093982281"/>
  </r>
  <r>
    <s v="52 - Goiás"/>
    <s v="CENTRO OESTE        "/>
    <x v="2"/>
    <x v="2"/>
    <e v="#N/A"/>
    <s v="OUTROS"/>
    <s v="Indireta"/>
    <n v="2009"/>
    <n v="1.6292670641140776"/>
    <n v="33786.050000000003"/>
    <n v="55046.49849151144"/>
  </r>
  <r>
    <s v="52 - Goiás"/>
    <s v="CENTRO OESTE        "/>
    <x v="2"/>
    <x v="2"/>
    <e v="#N/A"/>
    <s v="OUTROS"/>
    <s v="Indireta"/>
    <n v="2009"/>
    <n v="1.6292670641140776"/>
    <n v="33582.949999999997"/>
    <n v="54715.594350789856"/>
  </r>
  <r>
    <s v="52 - Goiás"/>
    <s v="CENTRO OESTE        "/>
    <x v="26"/>
    <x v="26"/>
    <s v="Editorial"/>
    <s v="OUTROS"/>
    <s v="Indireta"/>
    <n v="2009"/>
    <n v="1.6292670641140776"/>
    <n v="10000"/>
    <n v="16292.670641140776"/>
  </r>
  <r>
    <s v="52 - Goiás"/>
    <s v="CENTRO OESTE        "/>
    <x v="50"/>
    <x v="50"/>
    <e v="#N/A"/>
    <s v="OUTROS"/>
    <s v="Indireta"/>
    <n v="2009"/>
    <n v="1.6292670641140776"/>
    <n v="28175.32"/>
    <n v="45905.12089687465"/>
  </r>
  <r>
    <s v="52 - Goiás"/>
    <s v="CENTRO OESTE        "/>
    <x v="40"/>
    <x v="40"/>
    <s v="Música"/>
    <s v="OUTROS"/>
    <s v="Indireta"/>
    <n v="2009"/>
    <n v="1.6292670641140776"/>
    <n v="18342.3"/>
    <n v="29884.505270099646"/>
  </r>
  <r>
    <s v="52 - Goiás"/>
    <s v="CENTRO OESTE        "/>
    <x v="40"/>
    <x v="40"/>
    <s v="Música"/>
    <s v="OUTROS"/>
    <s v="Indireta"/>
    <n v="2009"/>
    <n v="1.6292670641140776"/>
    <n v="16151.37"/>
    <n v="26314.895181320193"/>
  </r>
  <r>
    <s v="52 - Goiás"/>
    <s v="CENTRO OESTE        "/>
    <x v="25"/>
    <x v="25"/>
    <s v="Editorial"/>
    <s v="OUTROS"/>
    <s v="Indireta"/>
    <n v="2009"/>
    <n v="1.6292670641140776"/>
    <n v="13062.26"/>
    <n v="21281.910000894753"/>
  </r>
  <r>
    <s v="52 - Goiás"/>
    <s v="CENTRO OESTE        "/>
    <x v="13"/>
    <x v="13"/>
    <s v="Editorial"/>
    <s v="OUTROS"/>
    <s v="Indireta"/>
    <n v="2009"/>
    <n v="1.6292670641140776"/>
    <n v="12074.47"/>
    <n v="19672.536287633506"/>
  </r>
  <r>
    <s v="52 - Goiás"/>
    <s v="CENTRO OESTE        "/>
    <x v="17"/>
    <x v="17"/>
    <s v="Editorial"/>
    <s v="OUTROS"/>
    <s v="Indireta"/>
    <n v="2009"/>
    <n v="1.6292670641140776"/>
    <n v="10000"/>
    <n v="16292.670641140776"/>
  </r>
  <r>
    <s v="52 - Goiás"/>
    <s v="CENTRO OESTE        "/>
    <x v="43"/>
    <x v="43"/>
    <e v="#N/A"/>
    <s v="OUTROS"/>
    <s v="Indireta"/>
    <n v="2009"/>
    <n v="1.6292670641140776"/>
    <n v="19105.349999999999"/>
    <n v="31127.717503371892"/>
  </r>
  <r>
    <s v="52 - Goiás"/>
    <s v="CENTRO OESTE        "/>
    <x v="43"/>
    <x v="43"/>
    <e v="#N/A"/>
    <s v="OUTROS"/>
    <s v="Indireta"/>
    <n v="2009"/>
    <n v="1.6292670641140776"/>
    <n v="5915.09"/>
    <n v="9637.261318270539"/>
  </r>
  <r>
    <s v="52 - Goiás"/>
    <s v="CENTRO OESTE        "/>
    <x v="18"/>
    <x v="18"/>
    <s v="Editorial"/>
    <s v="OUTROS"/>
    <s v="Indireta"/>
    <n v="2009"/>
    <n v="1.6292670641140776"/>
    <n v="21628.01"/>
    <n v="35237.804355329907"/>
  </r>
  <r>
    <s v="52 - Goiás"/>
    <s v="CENTRO OESTE        "/>
    <x v="18"/>
    <x v="18"/>
    <s v="Editorial"/>
    <s v="OUTROS"/>
    <s v="Indireta"/>
    <n v="2009"/>
    <n v="1.6292670641140776"/>
    <n v="986.06"/>
    <n v="1606.5550812403274"/>
  </r>
  <r>
    <s v="52 - Goiás"/>
    <s v="CENTRO OESTE        "/>
    <x v="5"/>
    <x v="5"/>
    <e v="#N/A"/>
    <s v="OUTROS"/>
    <s v="Indireta"/>
    <n v="2009"/>
    <n v="1.6292670641140776"/>
    <n v="12059.28"/>
    <n v="19647.787720929617"/>
  </r>
  <r>
    <s v="52 - Goiás"/>
    <s v="CENTRO OESTE        "/>
    <x v="5"/>
    <x v="5"/>
    <e v="#N/A"/>
    <s v="OUTROS"/>
    <s v="Indireta"/>
    <n v="2009"/>
    <n v="1.6292670641140776"/>
    <n v="4682.7700000000004"/>
    <n v="7629.48292982148"/>
  </r>
  <r>
    <s v="52 - Goiás"/>
    <s v="CENTRO OESTE        "/>
    <x v="42"/>
    <x v="42"/>
    <s v="Audiovisual"/>
    <s v="OUTROS"/>
    <s v="Indireta"/>
    <n v="2009"/>
    <n v="1.6292670641140776"/>
    <n v="10000"/>
    <n v="16292.670641140776"/>
  </r>
  <r>
    <s v="52 - Goiás"/>
    <s v="CENTRO OESTE        "/>
    <x v="34"/>
    <x v="34"/>
    <s v="Audiovisual"/>
    <s v="OUTROS"/>
    <s v="Indireta"/>
    <n v="2009"/>
    <n v="1.6292670641140776"/>
    <n v="3302.77"/>
    <n v="5381.0943813440517"/>
  </r>
  <r>
    <s v="52 - Goiás"/>
    <s v="CENTRO OESTE        "/>
    <x v="28"/>
    <x v="28"/>
    <s v="Audiovisual"/>
    <s v="OUTROS"/>
    <s v="Indireta"/>
    <n v="2009"/>
    <n v="1.6292670641140776"/>
    <n v="2749.35"/>
    <n v="4479.4254027220395"/>
  </r>
  <r>
    <s v="52 - Goiás"/>
    <s v="CENTRO OESTE        "/>
    <x v="16"/>
    <x v="16"/>
    <s v="Audiovisual"/>
    <s v="OUTROS"/>
    <s v="Indireta"/>
    <n v="2009"/>
    <n v="1.6292670641140776"/>
    <n v="39007.96"/>
    <n v="63554.384466279371"/>
  </r>
  <r>
    <s v="52 - Goiás"/>
    <s v="CENTRO OESTE        "/>
    <x v="16"/>
    <x v="16"/>
    <s v="Audiovisual"/>
    <s v="OUTROS"/>
    <s v="Indireta"/>
    <n v="2009"/>
    <n v="1.6292670641140776"/>
    <n v="2960.34"/>
    <n v="4823.1844605794686"/>
  </r>
  <r>
    <s v="52 - Goiás"/>
    <s v="CENTRO OESTE        "/>
    <x v="32"/>
    <x v="32"/>
    <s v="Audiovisual"/>
    <s v="OUTROS"/>
    <s v="Indireta"/>
    <n v="2009"/>
    <n v="1.6292670641140776"/>
    <n v="120000"/>
    <n v="195512.04769368932"/>
  </r>
  <r>
    <s v="52 - Goiás"/>
    <s v="CENTRO OESTE        "/>
    <x v="59"/>
    <x v="59"/>
    <s v="Educação e Criação em Artes"/>
    <s v="OUTROS"/>
    <s v="Indireta"/>
    <n v="2009"/>
    <n v="1.6292670641140776"/>
    <n v="10000"/>
    <n v="16292.670641140776"/>
  </r>
  <r>
    <s v="52 - Goiás"/>
    <s v="CENTRO OESTE        "/>
    <x v="55"/>
    <x v="55"/>
    <s v="Educação e Criação em Artes"/>
    <s v="OUTROS"/>
    <s v="Indireta"/>
    <n v="2009"/>
    <n v="1.6292670641140776"/>
    <n v="3288.73"/>
    <n v="5358.2194717638904"/>
  </r>
  <r>
    <s v="52 - Goiás"/>
    <s v="CENTRO OESTE        "/>
    <x v="20"/>
    <x v="20"/>
    <s v="Artes Cênicas e Espetáculos"/>
    <s v="OUTROS"/>
    <s v="Indireta"/>
    <n v="2009"/>
    <n v="1.6292670641140776"/>
    <n v="22111.93"/>
    <n v="36026.239272995997"/>
  </r>
  <r>
    <s v="52 - Goiás"/>
    <s v="CENTRO OESTE        "/>
    <x v="20"/>
    <x v="20"/>
    <s v="Artes Cênicas e Espetáculos"/>
    <s v="OUTROS"/>
    <s v="Indireta"/>
    <n v="2009"/>
    <n v="1.6292670641140776"/>
    <n v="1496.57"/>
    <n v="2438.312210141205"/>
  </r>
  <r>
    <s v="52 - Goiás"/>
    <s v="CENTRO OESTE        "/>
    <x v="23"/>
    <x v="23"/>
    <s v="Patrimônio"/>
    <s v="FUNDO CULTURAL"/>
    <s v="Direta"/>
    <n v="2009"/>
    <n v="1.6292670641140776"/>
    <n v="296507"/>
    <n v="483089.08937927283"/>
  </r>
  <r>
    <s v="52 - Goiás"/>
    <s v="CENTRO OESTE        "/>
    <x v="48"/>
    <x v="48"/>
    <s v="Patrimônio"/>
    <s v="FUNDO CULTURAL"/>
    <s v="Direta"/>
    <n v="2009"/>
    <n v="1.6292670641140776"/>
    <n v="126300"/>
    <n v="205776.43019760802"/>
  </r>
  <r>
    <s v="21 - Maranhão"/>
    <s v="NORDESTE            "/>
    <x v="40"/>
    <x v="40"/>
    <s v="Música"/>
    <s v="OUTROS"/>
    <s v="Indireta"/>
    <n v="2009"/>
    <n v="1.6292670641140776"/>
    <n v="3871.57"/>
    <n v="6307.8214874121395"/>
  </r>
  <r>
    <s v="21 - Maranhão"/>
    <s v="NORDESTE            "/>
    <x v="40"/>
    <x v="40"/>
    <s v="Música"/>
    <s v="OUTROS"/>
    <s v="Indireta"/>
    <n v="2009"/>
    <n v="1.6292670641140776"/>
    <n v="3765.79"/>
    <n v="6135.4776173701521"/>
  </r>
  <r>
    <s v="21 - Maranhão"/>
    <s v="NORDESTE            "/>
    <x v="25"/>
    <x v="25"/>
    <s v="Editorial"/>
    <s v="OUTROS"/>
    <s v="Indireta"/>
    <n v="2009"/>
    <n v="1.6292670641140776"/>
    <n v="15233.99"/>
    <n v="24820.238162043217"/>
  </r>
  <r>
    <s v="21 - Maranhão"/>
    <s v="NORDESTE            "/>
    <x v="25"/>
    <x v="25"/>
    <s v="Editorial"/>
    <s v="OUTROS"/>
    <s v="Indireta"/>
    <n v="2009"/>
    <n v="1.6292670641140776"/>
    <n v="78336.28"/>
    <n v="127630.72092921834"/>
  </r>
  <r>
    <s v="21 - Maranhão"/>
    <s v="NORDESTE            "/>
    <x v="25"/>
    <x v="25"/>
    <s v="Editorial"/>
    <s v="OUTROS"/>
    <s v="Indireta"/>
    <n v="2009"/>
    <n v="1.6292670641140776"/>
    <n v="26300.53"/>
    <n v="42850.58729774422"/>
  </r>
  <r>
    <s v="21 - Maranhão"/>
    <s v="NORDESTE            "/>
    <x v="37"/>
    <x v="37"/>
    <s v="Música"/>
    <s v="OUTROS"/>
    <s v="Indireta"/>
    <n v="2009"/>
    <n v="1.6292670641140776"/>
    <n v="5947.1"/>
    <n v="9689.4141569928324"/>
  </r>
  <r>
    <s v="21 - Maranhão"/>
    <s v="NORDESTE            "/>
    <x v="32"/>
    <x v="32"/>
    <s v="Audiovisual"/>
    <s v="OUTROS"/>
    <s v="Indireta"/>
    <n v="2009"/>
    <n v="1.6292670641140776"/>
    <n v="96727.48"/>
    <n v="157594.89735875317"/>
  </r>
  <r>
    <s v="21 - Maranhão"/>
    <s v="NORDESTE            "/>
    <x v="1"/>
    <x v="1"/>
    <s v="Patrimônio"/>
    <s v="FUNDO CULTURAL"/>
    <s v="Direta"/>
    <n v="2009"/>
    <n v="1.6292670641140776"/>
    <n v="297663.27"/>
    <n v="484972.96200749604"/>
  </r>
  <r>
    <s v="21 - Maranhão"/>
    <s v="NORDESTE            "/>
    <x v="48"/>
    <x v="48"/>
    <s v="Patrimônio"/>
    <s v="FUNDO CULTURAL"/>
    <s v="Direta"/>
    <n v="2009"/>
    <n v="1.6292670641140776"/>
    <n v="355729.05"/>
    <n v="579577.62491358991"/>
  </r>
  <r>
    <s v="31 - Minas Gerais"/>
    <s v="SUDESTE             "/>
    <x v="38"/>
    <x v="38"/>
    <e v="#N/A"/>
    <s v="OUTROS"/>
    <s v="Indireta"/>
    <n v="2009"/>
    <n v="1.6292670641140776"/>
    <n v="88007.42"/>
    <n v="143387.59080365454"/>
  </r>
  <r>
    <s v="31 - Minas Gerais"/>
    <s v="SUDESTE             "/>
    <x v="38"/>
    <x v="38"/>
    <e v="#N/A"/>
    <s v="OUTROS"/>
    <s v="Indireta"/>
    <n v="2009"/>
    <n v="1.6292670641140776"/>
    <n v="60383.47"/>
    <n v="98380.798887920479"/>
  </r>
  <r>
    <s v="31 - Minas Gerais"/>
    <s v="SUDESTE             "/>
    <x v="38"/>
    <x v="38"/>
    <e v="#N/A"/>
    <s v="OUTROS"/>
    <s v="Indireta"/>
    <n v="2009"/>
    <n v="1.6292670641140776"/>
    <n v="15707.91"/>
    <n v="25592.380409068162"/>
  </r>
  <r>
    <s v="31 - Minas Gerais"/>
    <s v="SUDESTE             "/>
    <x v="38"/>
    <x v="38"/>
    <e v="#N/A"/>
    <s v="OUTROS"/>
    <s v="Indireta"/>
    <n v="2009"/>
    <n v="1.6292670641140776"/>
    <n v="156266.26999999999"/>
    <n v="254599.48694295774"/>
  </r>
  <r>
    <s v="31 - Minas Gerais"/>
    <s v="SUDESTE             "/>
    <x v="38"/>
    <x v="38"/>
    <e v="#N/A"/>
    <s v="OUTROS"/>
    <s v="Indireta"/>
    <n v="2009"/>
    <n v="1.6292670641140776"/>
    <n v="10000"/>
    <n v="16292.670641140776"/>
  </r>
  <r>
    <s v="31 - Minas Gerais"/>
    <s v="SUDESTE             "/>
    <x v="2"/>
    <x v="2"/>
    <e v="#N/A"/>
    <s v="OUTROS"/>
    <s v="Indireta"/>
    <n v="2009"/>
    <n v="1.6292670641140776"/>
    <n v="3482.19"/>
    <n v="5673.4174779874002"/>
  </r>
  <r>
    <s v="31 - Minas Gerais"/>
    <s v="SUDESTE             "/>
    <x v="2"/>
    <x v="2"/>
    <e v="#N/A"/>
    <s v="OUTROS"/>
    <s v="Indireta"/>
    <n v="2009"/>
    <n v="1.6292670641140776"/>
    <n v="16366.94"/>
    <n v="26666.116282331262"/>
  </r>
  <r>
    <s v="31 - Minas Gerais"/>
    <s v="SUDESTE             "/>
    <x v="2"/>
    <x v="2"/>
    <e v="#N/A"/>
    <s v="OUTROS"/>
    <s v="Indireta"/>
    <n v="2009"/>
    <n v="1.6292670641140776"/>
    <n v="7907.09"/>
    <n v="12882.761309985783"/>
  </r>
  <r>
    <s v="31 - Minas Gerais"/>
    <s v="SUDESTE             "/>
    <x v="2"/>
    <x v="2"/>
    <e v="#N/A"/>
    <s v="OUTROS"/>
    <s v="Indireta"/>
    <n v="2009"/>
    <n v="1.6292670641140776"/>
    <n v="3000000"/>
    <n v="4887801.1923422329"/>
  </r>
  <r>
    <s v="31 - Minas Gerais"/>
    <s v="SUDESTE             "/>
    <x v="2"/>
    <x v="2"/>
    <e v="#N/A"/>
    <s v="OUTROS"/>
    <s v="Indireta"/>
    <n v="2009"/>
    <n v="1.6292670641140776"/>
    <n v="51493.13"/>
    <n v="83896.060737144537"/>
  </r>
  <r>
    <s v="31 - Minas Gerais"/>
    <s v="SUDESTE             "/>
    <x v="2"/>
    <x v="2"/>
    <e v="#N/A"/>
    <s v="OUTROS"/>
    <s v="Indireta"/>
    <n v="2009"/>
    <n v="1.6292670641140776"/>
    <n v="36478.14"/>
    <n v="59432.6320621423"/>
  </r>
  <r>
    <s v="31 - Minas Gerais"/>
    <s v="SUDESTE             "/>
    <x v="39"/>
    <x v="39"/>
    <s v="Música"/>
    <s v="OUTROS"/>
    <s v="Indireta"/>
    <n v="2009"/>
    <n v="1.6292670641140776"/>
    <n v="21276.52"/>
    <n v="34665.133274964457"/>
  </r>
  <r>
    <s v="31 - Minas Gerais"/>
    <s v="SUDESTE             "/>
    <x v="26"/>
    <x v="26"/>
    <s v="Editorial"/>
    <s v="OUTROS"/>
    <s v="Indireta"/>
    <n v="2009"/>
    <n v="1.6292670641140776"/>
    <n v="3834.34"/>
    <n v="6247.163874615173"/>
  </r>
  <r>
    <s v="31 - Minas Gerais"/>
    <s v="SUDESTE             "/>
    <x v="26"/>
    <x v="26"/>
    <s v="Editorial"/>
    <s v="OUTROS"/>
    <s v="Indireta"/>
    <n v="2009"/>
    <n v="1.6292670641140776"/>
    <n v="85371.54"/>
    <n v="139093.03833469754"/>
  </r>
  <r>
    <s v="31 - Minas Gerais"/>
    <s v="SUDESTE             "/>
    <x v="26"/>
    <x v="26"/>
    <s v="Editorial"/>
    <s v="OUTROS"/>
    <s v="Indireta"/>
    <n v="2009"/>
    <n v="1.6292670641140776"/>
    <n v="1194.1099999999999"/>
    <n v="1945.524093929261"/>
  </r>
  <r>
    <s v="31 - Minas Gerais"/>
    <s v="SUDESTE             "/>
    <x v="40"/>
    <x v="40"/>
    <s v="Música"/>
    <s v="OUTROS"/>
    <s v="Indireta"/>
    <n v="2009"/>
    <n v="1.6292670641140776"/>
    <n v="38996.080000000002"/>
    <n v="63535.0287735577"/>
  </r>
  <r>
    <s v="31 - Minas Gerais"/>
    <s v="SUDESTE             "/>
    <x v="40"/>
    <x v="40"/>
    <s v="Música"/>
    <s v="OUTROS"/>
    <s v="Indireta"/>
    <n v="2009"/>
    <n v="1.6292670641140776"/>
    <n v="71859.75"/>
    <n v="117078.72391047158"/>
  </r>
  <r>
    <s v="31 - Minas Gerais"/>
    <s v="SUDESTE             "/>
    <x v="40"/>
    <x v="40"/>
    <s v="Música"/>
    <s v="OUTROS"/>
    <s v="Indireta"/>
    <n v="2009"/>
    <n v="1.6292670641140776"/>
    <n v="81223.73"/>
    <n v="132335.14811349454"/>
  </r>
  <r>
    <s v="31 - Minas Gerais"/>
    <s v="SUDESTE             "/>
    <x v="40"/>
    <x v="40"/>
    <s v="Música"/>
    <s v="OUTROS"/>
    <s v="Indireta"/>
    <n v="2009"/>
    <n v="1.6292670641140776"/>
    <n v="13686.95"/>
    <n v="22299.696843176174"/>
  </r>
  <r>
    <s v="31 - Minas Gerais"/>
    <s v="SUDESTE             "/>
    <x v="25"/>
    <x v="25"/>
    <s v="Editorial"/>
    <s v="OUTROS"/>
    <s v="Indireta"/>
    <n v="2009"/>
    <n v="1.6292670641140776"/>
    <n v="7210.91"/>
    <n v="11748.498165290843"/>
  </r>
  <r>
    <s v="31 - Minas Gerais"/>
    <s v="SUDESTE             "/>
    <x v="25"/>
    <x v="25"/>
    <s v="Editorial"/>
    <s v="OUTROS"/>
    <s v="Indireta"/>
    <n v="2009"/>
    <n v="1.6292670641140776"/>
    <n v="110108.38"/>
    <n v="179395.95701695723"/>
  </r>
  <r>
    <s v="31 - Minas Gerais"/>
    <s v="SUDESTE             "/>
    <x v="25"/>
    <x v="25"/>
    <s v="Editorial"/>
    <s v="OUTROS"/>
    <s v="Indireta"/>
    <n v="2009"/>
    <n v="1.6292670641140776"/>
    <n v="38490.910000000003"/>
    <n v="62711.971930779197"/>
  </r>
  <r>
    <s v="31 - Minas Gerais"/>
    <s v="SUDESTE             "/>
    <x v="25"/>
    <x v="25"/>
    <s v="Editorial"/>
    <s v="OUTROS"/>
    <s v="Indireta"/>
    <n v="2009"/>
    <n v="1.6292670641140776"/>
    <n v="83800"/>
    <n v="136532.5799727597"/>
  </r>
  <r>
    <s v="31 - Minas Gerais"/>
    <s v="SUDESTE             "/>
    <x v="25"/>
    <x v="25"/>
    <s v="Editorial"/>
    <s v="OUTROS"/>
    <s v="Indireta"/>
    <n v="2009"/>
    <n v="1.6292670641140776"/>
    <n v="80875.61"/>
    <n v="131767.96766313515"/>
  </r>
  <r>
    <s v="31 - Minas Gerais"/>
    <s v="SUDESTE             "/>
    <x v="25"/>
    <x v="25"/>
    <s v="Editorial"/>
    <s v="OUTROS"/>
    <s v="Indireta"/>
    <n v="2009"/>
    <n v="1.6292670641140776"/>
    <n v="10000"/>
    <n v="16292.670641140776"/>
  </r>
  <r>
    <s v="31 - Minas Gerais"/>
    <s v="SUDESTE             "/>
    <x v="25"/>
    <x v="25"/>
    <s v="Editorial"/>
    <s v="OUTROS"/>
    <s v="Indireta"/>
    <n v="2009"/>
    <n v="1.6292670641140776"/>
    <n v="152321.54999999999"/>
    <n v="248172.48456980567"/>
  </r>
  <r>
    <s v="31 - Minas Gerais"/>
    <s v="SUDESTE             "/>
    <x v="25"/>
    <x v="25"/>
    <s v="Editorial"/>
    <s v="OUTROS"/>
    <s v="Indireta"/>
    <n v="2009"/>
    <n v="1.6292670641140776"/>
    <n v="50000"/>
    <n v="81463.353205703883"/>
  </r>
  <r>
    <s v="31 - Minas Gerais"/>
    <s v="SUDESTE             "/>
    <x v="33"/>
    <x v="33"/>
    <s v="Editorial"/>
    <s v="OUTROS"/>
    <s v="Indireta"/>
    <n v="2009"/>
    <n v="1.6292670641140776"/>
    <n v="27293.98"/>
    <n v="44469.182662588355"/>
  </r>
  <r>
    <s v="31 - Minas Gerais"/>
    <s v="SUDESTE             "/>
    <x v="33"/>
    <x v="33"/>
    <s v="Editorial"/>
    <s v="OUTROS"/>
    <s v="Indireta"/>
    <n v="2009"/>
    <n v="1.6292670641140776"/>
    <n v="6363.84"/>
    <n v="10368.394913291731"/>
  </r>
  <r>
    <s v="31 - Minas Gerais"/>
    <s v="SUDESTE             "/>
    <x v="33"/>
    <x v="33"/>
    <s v="Editorial"/>
    <s v="OUTROS"/>
    <s v="Indireta"/>
    <n v="2009"/>
    <n v="1.6292670641140776"/>
    <n v="15835.71"/>
    <n v="25800.60073986194"/>
  </r>
  <r>
    <s v="31 - Minas Gerais"/>
    <s v="SUDESTE             "/>
    <x v="33"/>
    <x v="33"/>
    <s v="Editorial"/>
    <s v="OUTROS"/>
    <s v="Indireta"/>
    <n v="2009"/>
    <n v="1.6292670641140776"/>
    <n v="5000"/>
    <n v="8146.3353205703879"/>
  </r>
  <r>
    <s v="31 - Minas Gerais"/>
    <s v="SUDESTE             "/>
    <x v="33"/>
    <x v="33"/>
    <s v="Editorial"/>
    <s v="OUTROS"/>
    <s v="Indireta"/>
    <n v="2009"/>
    <n v="1.6292670641140776"/>
    <n v="5785.93"/>
    <n v="9426.8251842695663"/>
  </r>
  <r>
    <s v="31 - Minas Gerais"/>
    <s v="SUDESTE             "/>
    <x v="37"/>
    <x v="37"/>
    <s v="Música"/>
    <s v="OUTROS"/>
    <s v="Indireta"/>
    <n v="2009"/>
    <n v="1.6292670641140776"/>
    <n v="7600"/>
    <n v="12382.429687266989"/>
  </r>
  <r>
    <s v="31 - Minas Gerais"/>
    <s v="SUDESTE             "/>
    <x v="37"/>
    <x v="37"/>
    <s v="Música"/>
    <s v="OUTROS"/>
    <s v="Indireta"/>
    <n v="2009"/>
    <n v="1.6292670641140776"/>
    <n v="9971.27"/>
    <n v="16245.86179838878"/>
  </r>
  <r>
    <s v="31 - Minas Gerais"/>
    <s v="SUDESTE             "/>
    <x v="37"/>
    <x v="37"/>
    <s v="Música"/>
    <s v="OUTROS"/>
    <s v="Indireta"/>
    <n v="2009"/>
    <n v="1.6292670641140776"/>
    <n v="10000"/>
    <n v="16292.670641140776"/>
  </r>
  <r>
    <s v="31 - Minas Gerais"/>
    <s v="SUDESTE             "/>
    <x v="13"/>
    <x v="13"/>
    <s v="Editorial"/>
    <s v="OUTROS"/>
    <s v="Indireta"/>
    <n v="2009"/>
    <n v="1.6292670641140776"/>
    <n v="278684.12"/>
    <n v="454050.85800761532"/>
  </r>
  <r>
    <s v="31 - Minas Gerais"/>
    <s v="SUDESTE             "/>
    <x v="13"/>
    <x v="13"/>
    <s v="Editorial"/>
    <s v="OUTROS"/>
    <s v="Indireta"/>
    <n v="2009"/>
    <n v="1.6292670641140776"/>
    <n v="154192.04999999999"/>
    <n v="251220.02861323106"/>
  </r>
  <r>
    <s v="31 - Minas Gerais"/>
    <s v="SUDESTE             "/>
    <x v="13"/>
    <x v="13"/>
    <s v="Editorial"/>
    <s v="OUTROS"/>
    <s v="Indireta"/>
    <n v="2009"/>
    <n v="1.6292670641140776"/>
    <n v="251690.23"/>
    <n v="410070.60209829698"/>
  </r>
  <r>
    <s v="31 - Minas Gerais"/>
    <s v="SUDESTE             "/>
    <x v="17"/>
    <x v="17"/>
    <s v="Editorial"/>
    <s v="OUTROS"/>
    <s v="Indireta"/>
    <n v="2009"/>
    <n v="1.6292670641140776"/>
    <n v="2734.59"/>
    <n v="4455.3774208557161"/>
  </r>
  <r>
    <s v="31 - Minas Gerais"/>
    <s v="SUDESTE             "/>
    <x v="17"/>
    <x v="17"/>
    <s v="Editorial"/>
    <s v="OUTROS"/>
    <s v="Indireta"/>
    <n v="2009"/>
    <n v="1.6292670641140776"/>
    <n v="6230.35"/>
    <n v="10150.904052903144"/>
  </r>
  <r>
    <s v="31 - Minas Gerais"/>
    <s v="SUDESTE             "/>
    <x v="17"/>
    <x v="17"/>
    <s v="Editorial"/>
    <s v="OUTROS"/>
    <s v="Indireta"/>
    <n v="2009"/>
    <n v="1.6292670641140776"/>
    <n v="10000"/>
    <n v="16292.670641140776"/>
  </r>
  <r>
    <s v="31 - Minas Gerais"/>
    <s v="SUDESTE             "/>
    <x v="12"/>
    <x v="12"/>
    <s v="Editorial"/>
    <s v="OUTROS"/>
    <s v="Indireta"/>
    <n v="2009"/>
    <n v="1.6292670641140776"/>
    <n v="10000"/>
    <n v="16292.670641140776"/>
  </r>
  <r>
    <s v="31 - Minas Gerais"/>
    <s v="SUDESTE             "/>
    <x v="14"/>
    <x v="14"/>
    <s v="Editorial"/>
    <s v="OUTROS"/>
    <s v="Indireta"/>
    <n v="2009"/>
    <n v="1.6292670641140776"/>
    <n v="36381.61"/>
    <n v="59275.358912443371"/>
  </r>
  <r>
    <s v="31 - Minas Gerais"/>
    <s v="SUDESTE             "/>
    <x v="14"/>
    <x v="14"/>
    <s v="Editorial"/>
    <s v="OUTROS"/>
    <s v="Indireta"/>
    <n v="2009"/>
    <n v="1.6292670641140776"/>
    <n v="29418.91"/>
    <n v="47931.261125136276"/>
  </r>
  <r>
    <s v="31 - Minas Gerais"/>
    <s v="SUDESTE             "/>
    <x v="14"/>
    <x v="14"/>
    <s v="Editorial"/>
    <s v="OUTROS"/>
    <s v="Indireta"/>
    <n v="2009"/>
    <n v="1.6292670641140776"/>
    <n v="100000"/>
    <n v="162926.70641140777"/>
  </r>
  <r>
    <s v="31 - Minas Gerais"/>
    <s v="SUDESTE             "/>
    <x v="18"/>
    <x v="18"/>
    <s v="Editorial"/>
    <s v="OUTROS"/>
    <s v="Indireta"/>
    <n v="2009"/>
    <n v="1.6292670641140776"/>
    <n v="26000000"/>
    <n v="42360943.666966021"/>
  </r>
  <r>
    <s v="31 - Minas Gerais"/>
    <s v="SUDESTE             "/>
    <x v="18"/>
    <x v="18"/>
    <s v="Editorial"/>
    <s v="OUTROS"/>
    <s v="Indireta"/>
    <n v="2009"/>
    <n v="1.6292670641140776"/>
    <n v="7123.94"/>
    <n v="11606.800808724842"/>
  </r>
  <r>
    <s v="31 - Minas Gerais"/>
    <s v="SUDESTE             "/>
    <x v="18"/>
    <x v="18"/>
    <s v="Editorial"/>
    <s v="OUTROS"/>
    <s v="Indireta"/>
    <n v="2009"/>
    <n v="1.6292670641140776"/>
    <n v="10000"/>
    <n v="16292.670641140776"/>
  </r>
  <r>
    <s v="31 - Minas Gerais"/>
    <s v="SUDESTE             "/>
    <x v="5"/>
    <x v="5"/>
    <e v="#N/A"/>
    <s v="OUTROS"/>
    <s v="Indireta"/>
    <n v="2009"/>
    <n v="1.6292670641140776"/>
    <n v="67585.66"/>
    <n v="110115.08984441226"/>
  </r>
  <r>
    <s v="31 - Minas Gerais"/>
    <s v="SUDESTE             "/>
    <x v="5"/>
    <x v="5"/>
    <e v="#N/A"/>
    <s v="OUTROS"/>
    <s v="Indireta"/>
    <n v="2009"/>
    <n v="1.6292670641140776"/>
    <n v="85000"/>
    <n v="138487.7004496966"/>
  </r>
  <r>
    <s v="31 - Minas Gerais"/>
    <s v="SUDESTE             "/>
    <x v="5"/>
    <x v="5"/>
    <e v="#N/A"/>
    <s v="OUTROS"/>
    <s v="Indireta"/>
    <n v="2009"/>
    <n v="1.6292670641140776"/>
    <n v="874.61"/>
    <n v="1424.9732669448135"/>
  </r>
  <r>
    <s v="31 - Minas Gerais"/>
    <s v="SUDESTE             "/>
    <x v="5"/>
    <x v="5"/>
    <e v="#N/A"/>
    <s v="OUTROS"/>
    <s v="Indireta"/>
    <n v="2009"/>
    <n v="1.6292670641140776"/>
    <n v="19000"/>
    <n v="30956.074218167476"/>
  </r>
  <r>
    <s v="31 - Minas Gerais"/>
    <s v="SUDESTE             "/>
    <x v="5"/>
    <x v="5"/>
    <e v="#N/A"/>
    <s v="OUTROS"/>
    <s v="Indireta"/>
    <n v="2009"/>
    <n v="1.6292670641140776"/>
    <n v="47823.58"/>
    <n v="77917.383782024728"/>
  </r>
  <r>
    <s v="31 - Minas Gerais"/>
    <s v="SUDESTE             "/>
    <x v="5"/>
    <x v="5"/>
    <e v="#N/A"/>
    <s v="OUTROS"/>
    <s v="Indireta"/>
    <n v="2009"/>
    <n v="1.6292670641140776"/>
    <n v="66597.94"/>
    <n v="108505.83017984549"/>
  </r>
  <r>
    <s v="31 - Minas Gerais"/>
    <s v="SUDESTE             "/>
    <x v="5"/>
    <x v="5"/>
    <e v="#N/A"/>
    <s v="OUTROS"/>
    <s v="Indireta"/>
    <n v="2009"/>
    <n v="1.6292670641140776"/>
    <n v="1000000"/>
    <n v="1629267.0641140777"/>
  </r>
  <r>
    <s v="31 - Minas Gerais"/>
    <s v="SUDESTE             "/>
    <x v="42"/>
    <x v="42"/>
    <s v="Audiovisual"/>
    <s v="OUTROS"/>
    <s v="Indireta"/>
    <n v="2009"/>
    <n v="1.6292670641140776"/>
    <n v="10000"/>
    <n v="16292.670641140776"/>
  </r>
  <r>
    <s v="31 - Minas Gerais"/>
    <s v="SUDESTE             "/>
    <x v="31"/>
    <x v="31"/>
    <s v="Audiovisual"/>
    <s v="OUTROS"/>
    <s v="Indireta"/>
    <n v="2009"/>
    <n v="1.6292670641140776"/>
    <n v="10000"/>
    <n v="16292.670641140776"/>
  </r>
  <r>
    <s v="31 - Minas Gerais"/>
    <s v="SUDESTE             "/>
    <x v="31"/>
    <x v="31"/>
    <s v="Audiovisual"/>
    <s v="OUTROS"/>
    <s v="Indireta"/>
    <n v="2009"/>
    <n v="1.6292670641140776"/>
    <n v="10000"/>
    <n v="16292.670641140776"/>
  </r>
  <r>
    <s v="31 - Minas Gerais"/>
    <s v="SUDESTE             "/>
    <x v="35"/>
    <x v="35"/>
    <s v="Audiovisual"/>
    <s v="OUTROS"/>
    <s v="Indireta"/>
    <n v="2009"/>
    <n v="1.6292670641140776"/>
    <n v="4217.1000000000004"/>
    <n v="6870.782136075477"/>
  </r>
  <r>
    <s v="31 - Minas Gerais"/>
    <s v="SUDESTE             "/>
    <x v="35"/>
    <x v="35"/>
    <s v="Audiovisual"/>
    <s v="OUTROS"/>
    <s v="Indireta"/>
    <n v="2009"/>
    <n v="1.6292670641140776"/>
    <n v="10661.34"/>
    <n v="17370.170121321982"/>
  </r>
  <r>
    <s v="31 - Minas Gerais"/>
    <s v="SUDESTE             "/>
    <x v="35"/>
    <x v="35"/>
    <s v="Audiovisual"/>
    <s v="OUTROS"/>
    <s v="Indireta"/>
    <n v="2009"/>
    <n v="1.6292670641140776"/>
    <n v="7863.59"/>
    <n v="12811.888192696821"/>
  </r>
  <r>
    <s v="31 - Minas Gerais"/>
    <s v="SUDESTE             "/>
    <x v="7"/>
    <x v="7"/>
    <s v="Música"/>
    <s v="OUTROS"/>
    <s v="Indireta"/>
    <n v="2009"/>
    <n v="1.6292670641140776"/>
    <n v="11538.25"/>
    <n v="18798.890702514254"/>
  </r>
  <r>
    <s v="31 - Minas Gerais"/>
    <s v="SUDESTE             "/>
    <x v="7"/>
    <x v="7"/>
    <s v="Música"/>
    <s v="OUTROS"/>
    <s v="Indireta"/>
    <n v="2009"/>
    <n v="1.6292670641140776"/>
    <n v="15585.5"/>
    <n v="25392.941827749957"/>
  </r>
  <r>
    <s v="31 - Minas Gerais"/>
    <s v="SUDESTE             "/>
    <x v="7"/>
    <x v="7"/>
    <s v="Música"/>
    <s v="OUTROS"/>
    <s v="Indireta"/>
    <n v="2009"/>
    <n v="1.6292670641140776"/>
    <n v="1692.1"/>
    <n v="2756.8827991874305"/>
  </r>
  <r>
    <s v="31 - Minas Gerais"/>
    <s v="SUDESTE             "/>
    <x v="16"/>
    <x v="16"/>
    <s v="Audiovisual"/>
    <s v="OUTROS"/>
    <s v="Indireta"/>
    <n v="2009"/>
    <n v="1.6292670641140776"/>
    <n v="122498.27"/>
    <n v="199582.39672195358"/>
  </r>
  <r>
    <s v="31 - Minas Gerais"/>
    <s v="SUDESTE             "/>
    <x v="16"/>
    <x v="16"/>
    <s v="Audiovisual"/>
    <s v="OUTROS"/>
    <s v="Indireta"/>
    <n v="2009"/>
    <n v="1.6292670641140776"/>
    <n v="21024.44"/>
    <n v="34254.427633442574"/>
  </r>
  <r>
    <s v="31 - Minas Gerais"/>
    <s v="SUDESTE             "/>
    <x v="16"/>
    <x v="16"/>
    <s v="Audiovisual"/>
    <s v="OUTROS"/>
    <s v="Indireta"/>
    <n v="2009"/>
    <n v="1.6292670641140776"/>
    <n v="5583.96"/>
    <n v="9097.7621153304444"/>
  </r>
  <r>
    <s v="31 - Minas Gerais"/>
    <s v="SUDESTE             "/>
    <x v="16"/>
    <x v="16"/>
    <s v="Audiovisual"/>
    <s v="OUTROS"/>
    <s v="Indireta"/>
    <n v="2009"/>
    <n v="1.6292670641140776"/>
    <n v="20000"/>
    <n v="32585.341282281552"/>
  </r>
  <r>
    <s v="31 - Minas Gerais"/>
    <s v="SUDESTE             "/>
    <x v="16"/>
    <x v="16"/>
    <s v="Audiovisual"/>
    <s v="OUTROS"/>
    <s v="Indireta"/>
    <n v="2009"/>
    <n v="1.6292670641140776"/>
    <n v="31972.55"/>
    <n v="52091.822670740548"/>
  </r>
  <r>
    <s v="31 - Minas Gerais"/>
    <s v="SUDESTE             "/>
    <x v="16"/>
    <x v="16"/>
    <s v="Audiovisual"/>
    <s v="OUTROS"/>
    <s v="Indireta"/>
    <n v="2009"/>
    <n v="1.6292670641140776"/>
    <n v="20000"/>
    <n v="32585.341282281552"/>
  </r>
  <r>
    <s v="31 - Minas Gerais"/>
    <s v="SUDESTE             "/>
    <x v="32"/>
    <x v="32"/>
    <s v="Audiovisual"/>
    <s v="OUTROS"/>
    <s v="Indireta"/>
    <n v="2009"/>
    <n v="1.6292670641140776"/>
    <n v="7000000"/>
    <n v="11404869.448798543"/>
  </r>
  <r>
    <s v="31 - Minas Gerais"/>
    <s v="SUDESTE             "/>
    <x v="41"/>
    <x v="41"/>
    <s v="Audiovisual"/>
    <s v="OUTROS"/>
    <s v="Indireta"/>
    <n v="2009"/>
    <n v="1.6292670641140776"/>
    <n v="1119792"/>
    <n v="1824440.2242584312"/>
  </r>
  <r>
    <s v="31 - Minas Gerais"/>
    <s v="SUDESTE             "/>
    <x v="41"/>
    <x v="41"/>
    <s v="Audiovisual"/>
    <s v="OUTROS"/>
    <s v="Indireta"/>
    <n v="2009"/>
    <n v="1.6292670641140776"/>
    <n v="830210.98"/>
    <n v="1352635.4059798713"/>
  </r>
  <r>
    <s v="31 - Minas Gerais"/>
    <s v="SUDESTE             "/>
    <x v="41"/>
    <x v="41"/>
    <s v="Audiovisual"/>
    <s v="OUTROS"/>
    <s v="Indireta"/>
    <n v="2009"/>
    <n v="1.6292670641140776"/>
    <n v="1013951.13"/>
    <n v="1651997.1807302514"/>
  </r>
  <r>
    <s v="31 - Minas Gerais"/>
    <s v="SUDESTE             "/>
    <x v="60"/>
    <x v="60"/>
    <s v="Educação e Criação em Artes"/>
    <s v="OUTROS"/>
    <s v="Indireta"/>
    <n v="2009"/>
    <n v="1.6292670641140776"/>
    <n v="10000"/>
    <n v="16292.670641140776"/>
  </r>
  <r>
    <s v="31 - Minas Gerais"/>
    <s v="SUDESTE             "/>
    <x v="36"/>
    <x v="36"/>
    <s v="Artes Cênicas e Espetáculos"/>
    <s v="OUTROS"/>
    <s v="Indireta"/>
    <n v="2009"/>
    <n v="1.6292670641140776"/>
    <n v="20000"/>
    <n v="32585.341282281552"/>
  </r>
  <r>
    <s v="31 - Minas Gerais"/>
    <s v="SUDESTE             "/>
    <x v="9"/>
    <x v="9"/>
    <s v="Artes Cênicas e Espetáculos"/>
    <s v="OUTROS"/>
    <s v="Indireta"/>
    <n v="2009"/>
    <n v="1.6292670641140776"/>
    <n v="2866.85"/>
    <n v="4670.8642827554431"/>
  </r>
  <r>
    <s v="31 - Minas Gerais"/>
    <s v="SUDESTE             "/>
    <x v="20"/>
    <x v="20"/>
    <s v="Artes Cênicas e Espetáculos"/>
    <s v="OUTROS"/>
    <s v="Indireta"/>
    <n v="2009"/>
    <n v="1.6292670641140776"/>
    <n v="2238.13"/>
    <n v="3646.5114942056407"/>
  </r>
  <r>
    <s v="31 - Minas Gerais"/>
    <s v="SUDESTE             "/>
    <x v="20"/>
    <x v="20"/>
    <s v="Artes Cênicas e Espetáculos"/>
    <s v="OUTROS"/>
    <s v="Indireta"/>
    <n v="2009"/>
    <n v="1.6292670641140776"/>
    <n v="5410.44"/>
    <n v="8815.0516943653693"/>
  </r>
  <r>
    <s v="31 - Minas Gerais"/>
    <s v="SUDESTE             "/>
    <x v="20"/>
    <x v="20"/>
    <s v="Artes Cênicas e Espetáculos"/>
    <s v="OUTROS"/>
    <s v="Indireta"/>
    <n v="2009"/>
    <n v="1.6292670641140776"/>
    <n v="40778.6"/>
    <n v="66439.22990068233"/>
  </r>
  <r>
    <s v="31 - Minas Gerais"/>
    <s v="SUDESTE             "/>
    <x v="20"/>
    <x v="20"/>
    <s v="Artes Cênicas e Espetáculos"/>
    <s v="OUTROS"/>
    <s v="Indireta"/>
    <n v="2009"/>
    <n v="1.6292670641140776"/>
    <n v="16272.53"/>
    <n v="26512.297178808254"/>
  </r>
  <r>
    <s v="31 - Minas Gerais"/>
    <s v="SUDESTE             "/>
    <x v="20"/>
    <x v="20"/>
    <s v="Artes Cênicas e Espetáculos"/>
    <s v="OUTROS"/>
    <s v="Indireta"/>
    <n v="2009"/>
    <n v="1.6292670641140776"/>
    <n v="20000"/>
    <n v="32585.341282281552"/>
  </r>
  <r>
    <s v="31 - Minas Gerais"/>
    <s v="SUDESTE             "/>
    <x v="30"/>
    <x v="30"/>
    <s v="Artes Cênicas e Espetáculos"/>
    <s v="OUTROS"/>
    <s v="Indireta"/>
    <n v="2009"/>
    <n v="1.6292670641140776"/>
    <n v="18802.849999999999"/>
    <n v="30634.864216477381"/>
  </r>
  <r>
    <s v="31 - Minas Gerais"/>
    <s v="SUDESTE             "/>
    <x v="30"/>
    <x v="30"/>
    <s v="Artes Cênicas e Espetáculos"/>
    <s v="OUTROS"/>
    <s v="Indireta"/>
    <n v="2009"/>
    <n v="1.6292670641140776"/>
    <n v="29217.81"/>
    <n v="47603.615518542938"/>
  </r>
  <r>
    <s v="31 - Minas Gerais"/>
    <s v="SUDESTE             "/>
    <x v="30"/>
    <x v="30"/>
    <s v="Artes Cênicas e Espetáculos"/>
    <s v="OUTROS"/>
    <s v="Indireta"/>
    <n v="2009"/>
    <n v="1.6292670641140776"/>
    <n v="8306.24"/>
    <n v="13533.083258626915"/>
  </r>
  <r>
    <s v="31 - Minas Gerais"/>
    <s v="SUDESTE             "/>
    <x v="46"/>
    <x v="46"/>
    <s v="Educação e Criação em Artes"/>
    <s v="OUTROS"/>
    <s v="Indireta"/>
    <n v="2009"/>
    <n v="1.6292670641140776"/>
    <n v="2500"/>
    <n v="4073.167660285194"/>
  </r>
  <r>
    <s v="31 - Minas Gerais"/>
    <s v="SUDESTE             "/>
    <x v="23"/>
    <x v="23"/>
    <s v="Patrimônio"/>
    <s v="OUTROS"/>
    <s v="Indireta"/>
    <n v="2009"/>
    <n v="1.6292670641140776"/>
    <n v="760000"/>
    <n v="1238242.968726699"/>
  </r>
  <r>
    <s v="31 - Minas Gerais"/>
    <s v="SUDESTE             "/>
    <x v="23"/>
    <x v="23"/>
    <s v="Patrimônio"/>
    <s v="FUNDO CULTURAL"/>
    <s v="Direta"/>
    <n v="2009"/>
    <n v="1.6292670641140776"/>
    <n v="82758.100000000006"/>
    <n v="134835.04661865925"/>
  </r>
  <r>
    <s v="31 - Minas Gerais"/>
    <s v="SUDESTE             "/>
    <x v="1"/>
    <x v="1"/>
    <s v="Patrimônio"/>
    <s v="FUNDO CULTURAL"/>
    <s v="Direta"/>
    <n v="2009"/>
    <n v="1.6292670641140776"/>
    <n v="536900"/>
    <n v="874753.48672284826"/>
  </r>
  <r>
    <s v="31 - Minas Gerais"/>
    <s v="SUDESTE             "/>
    <x v="1"/>
    <x v="1"/>
    <s v="Patrimônio"/>
    <s v="FUNDO CULTURAL"/>
    <s v="Direta"/>
    <n v="2009"/>
    <n v="1.6292670641140776"/>
    <n v="422000"/>
    <n v="687550.70105614071"/>
  </r>
  <r>
    <s v="31 - Minas Gerais"/>
    <s v="SUDESTE             "/>
    <x v="48"/>
    <x v="48"/>
    <s v="Patrimônio"/>
    <s v="FUNDO CULTURAL"/>
    <s v="Direta"/>
    <n v="2009"/>
    <n v="1.6292670641140776"/>
    <n v="400000"/>
    <n v="651706.82564563106"/>
  </r>
  <r>
    <s v="50 - Mato Grosso do Sul"/>
    <s v="CENTRO OESTE        "/>
    <x v="2"/>
    <x v="2"/>
    <e v="#N/A"/>
    <s v="OUTROS"/>
    <s v="Indireta"/>
    <n v="2009"/>
    <n v="1.6292670641140776"/>
    <n v="57471.54"/>
    <n v="93636.487245914774"/>
  </r>
  <r>
    <s v="50 - Mato Grosso do Sul"/>
    <s v="CENTRO OESTE        "/>
    <x v="40"/>
    <x v="40"/>
    <s v="Música"/>
    <s v="OUTROS"/>
    <s v="Indireta"/>
    <n v="2009"/>
    <n v="1.6292670641140776"/>
    <n v="1694.17"/>
    <n v="2760.2553820101471"/>
  </r>
  <r>
    <s v="50 - Mato Grosso do Sul"/>
    <s v="CENTRO OESTE        "/>
    <x v="25"/>
    <x v="25"/>
    <s v="Editorial"/>
    <s v="OUTROS"/>
    <s v="Indireta"/>
    <n v="2009"/>
    <n v="1.6292670641140776"/>
    <n v="5895.23"/>
    <n v="9604.904074377233"/>
  </r>
  <r>
    <s v="50 - Mato Grosso do Sul"/>
    <s v="CENTRO OESTE        "/>
    <x v="25"/>
    <x v="25"/>
    <s v="Editorial"/>
    <s v="OUTROS"/>
    <s v="Indireta"/>
    <n v="2009"/>
    <n v="1.6292670641140776"/>
    <n v="18918.97"/>
    <n v="30824.054707962314"/>
  </r>
  <r>
    <s v="50 - Mato Grosso do Sul"/>
    <s v="CENTRO OESTE        "/>
    <x v="33"/>
    <x v="33"/>
    <s v="Editorial"/>
    <s v="OUTROS"/>
    <s v="Indireta"/>
    <n v="2009"/>
    <n v="1.6292670641140776"/>
    <n v="23378.25"/>
    <n v="38089.412741624932"/>
  </r>
  <r>
    <s v="50 - Mato Grosso do Sul"/>
    <s v="CENTRO OESTE        "/>
    <x v="33"/>
    <x v="33"/>
    <s v="Editorial"/>
    <s v="OUTROS"/>
    <s v="Indireta"/>
    <n v="2009"/>
    <n v="1.6292670641140776"/>
    <n v="30965.919999999998"/>
    <n v="50451.753565991399"/>
  </r>
  <r>
    <s v="50 - Mato Grosso do Sul"/>
    <s v="CENTRO OESTE        "/>
    <x v="37"/>
    <x v="37"/>
    <s v="Música"/>
    <s v="OUTROS"/>
    <s v="Indireta"/>
    <n v="2009"/>
    <n v="1.6292670641140776"/>
    <n v="14084.63"/>
    <n v="22947.623769233061"/>
  </r>
  <r>
    <s v="50 - Mato Grosso do Sul"/>
    <s v="CENTRO OESTE        "/>
    <x v="12"/>
    <x v="12"/>
    <s v="Editorial"/>
    <s v="OUTROS"/>
    <s v="Indireta"/>
    <n v="2009"/>
    <n v="1.6292670641140776"/>
    <n v="2097.67"/>
    <n v="3417.6646423801772"/>
  </r>
  <r>
    <s v="50 - Mato Grosso do Sul"/>
    <s v="CENTRO OESTE        "/>
    <x v="18"/>
    <x v="18"/>
    <s v="Editorial"/>
    <s v="OUTROS"/>
    <s v="Indireta"/>
    <n v="2009"/>
    <n v="1.6292670641140776"/>
    <n v="40115.31"/>
    <n v="65358.553349726099"/>
  </r>
  <r>
    <s v="50 - Mato Grosso do Sul"/>
    <s v="CENTRO OESTE        "/>
    <x v="5"/>
    <x v="5"/>
    <e v="#N/A"/>
    <s v="OUTROS"/>
    <s v="Indireta"/>
    <n v="2009"/>
    <n v="1.6292670641140776"/>
    <n v="10907.98"/>
    <n v="17772.012550015075"/>
  </r>
  <r>
    <s v="50 - Mato Grosso do Sul"/>
    <s v="CENTRO OESTE        "/>
    <x v="5"/>
    <x v="5"/>
    <e v="#N/A"/>
    <s v="OUTROS"/>
    <s v="Indireta"/>
    <n v="2009"/>
    <n v="1.6292670641140776"/>
    <n v="74656.36"/>
    <n v="121635.14847464366"/>
  </r>
  <r>
    <s v="50 - Mato Grosso do Sul"/>
    <s v="CENTRO OESTE        "/>
    <x v="7"/>
    <x v="7"/>
    <s v="Música"/>
    <s v="OUTROS"/>
    <s v="Indireta"/>
    <n v="2009"/>
    <n v="1.6292670641140776"/>
    <n v="11605.37"/>
    <n v="18908.247107857595"/>
  </r>
  <r>
    <s v="50 - Mato Grosso do Sul"/>
    <s v="CENTRO OESTE        "/>
    <x v="7"/>
    <x v="7"/>
    <s v="Música"/>
    <s v="OUTROS"/>
    <s v="Indireta"/>
    <n v="2009"/>
    <n v="1.6292670641140776"/>
    <n v="16551.89"/>
    <n v="26967.449225839158"/>
  </r>
  <r>
    <s v="50 - Mato Grosso do Sul"/>
    <s v="CENTRO OESTE        "/>
    <x v="16"/>
    <x v="16"/>
    <s v="Audiovisual"/>
    <s v="OUTROS"/>
    <s v="Indireta"/>
    <n v="2009"/>
    <n v="1.6292670641140776"/>
    <n v="116045.04"/>
    <n v="189068.3616258007"/>
  </r>
  <r>
    <s v="50 - Mato Grosso do Sul"/>
    <s v="CENTRO OESTE        "/>
    <x v="16"/>
    <x v="16"/>
    <s v="Audiovisual"/>
    <s v="OUTROS"/>
    <s v="Indireta"/>
    <n v="2009"/>
    <n v="1.6292670641140776"/>
    <n v="37770.74"/>
    <n v="61538.622669216151"/>
  </r>
  <r>
    <s v="50 - Mato Grosso do Sul"/>
    <s v="CENTRO OESTE        "/>
    <x v="30"/>
    <x v="30"/>
    <s v="Artes Cênicas e Espetáculos"/>
    <s v="OUTROS"/>
    <s v="Indireta"/>
    <n v="2009"/>
    <n v="1.6292670641140776"/>
    <n v="29018.240000000002"/>
    <n v="47278.462690557695"/>
  </r>
  <r>
    <s v="51 - Mato Grosso"/>
    <s v="CENTRO OESTE        "/>
    <x v="2"/>
    <x v="2"/>
    <e v="#N/A"/>
    <s v="OUTROS"/>
    <s v="Indireta"/>
    <n v="2009"/>
    <n v="1.6292670641140776"/>
    <n v="7792.75"/>
    <n v="12696.470913874979"/>
  </r>
  <r>
    <s v="51 - Mato Grosso"/>
    <s v="CENTRO OESTE        "/>
    <x v="2"/>
    <x v="2"/>
    <e v="#N/A"/>
    <s v="OUTROS"/>
    <s v="Indireta"/>
    <n v="2009"/>
    <n v="1.6292670641140776"/>
    <n v="65323.73"/>
    <n v="106429.8017940807"/>
  </r>
  <r>
    <s v="51 - Mato Grosso"/>
    <s v="CENTRO OESTE        "/>
    <x v="2"/>
    <x v="2"/>
    <e v="#N/A"/>
    <s v="OUTROS"/>
    <s v="Indireta"/>
    <n v="2009"/>
    <n v="1.6292670641140776"/>
    <n v="3096.73"/>
    <n v="5045.4001954539872"/>
  </r>
  <r>
    <s v="51 - Mato Grosso"/>
    <s v="CENTRO OESTE        "/>
    <x v="26"/>
    <x v="26"/>
    <s v="Editorial"/>
    <s v="OUTROS"/>
    <s v="Indireta"/>
    <n v="2009"/>
    <n v="1.6292670641140776"/>
    <n v="3034.54"/>
    <n v="4944.0760767367328"/>
  </r>
  <r>
    <s v="51 - Mato Grosso"/>
    <s v="CENTRO OESTE        "/>
    <x v="26"/>
    <x v="26"/>
    <s v="Editorial"/>
    <s v="OUTROS"/>
    <s v="Indireta"/>
    <n v="2009"/>
    <n v="1.6292670641140776"/>
    <n v="9672.75"/>
    <n v="15759.492994409444"/>
  </r>
  <r>
    <s v="51 - Mato Grosso"/>
    <s v="CENTRO OESTE        "/>
    <x v="25"/>
    <x v="25"/>
    <s v="Editorial"/>
    <s v="OUTROS"/>
    <s v="Indireta"/>
    <n v="2009"/>
    <n v="1.6292670641140776"/>
    <n v="25079.67"/>
    <n v="40861.480309849903"/>
  </r>
  <r>
    <s v="51 - Mato Grosso"/>
    <s v="CENTRO OESTE        "/>
    <x v="25"/>
    <x v="25"/>
    <s v="Editorial"/>
    <s v="OUTROS"/>
    <s v="Indireta"/>
    <n v="2009"/>
    <n v="1.6292670641140776"/>
    <n v="38082.32"/>
    <n v="62046.269701052821"/>
  </r>
  <r>
    <s v="51 - Mato Grosso"/>
    <s v="CENTRO OESTE        "/>
    <x v="25"/>
    <x v="25"/>
    <s v="Editorial"/>
    <s v="OUTROS"/>
    <s v="Indireta"/>
    <n v="2009"/>
    <n v="1.6292670641140776"/>
    <n v="8476.23"/>
    <n v="13810.042366855667"/>
  </r>
  <r>
    <s v="51 - Mato Grosso"/>
    <s v="CENTRO OESTE        "/>
    <x v="33"/>
    <x v="33"/>
    <s v="Editorial"/>
    <s v="OUTROS"/>
    <s v="Indireta"/>
    <n v="2009"/>
    <n v="1.6292670641140776"/>
    <n v="7313.3"/>
    <n v="11915.318819985485"/>
  </r>
  <r>
    <s v="51 - Mato Grosso"/>
    <s v="CENTRO OESTE        "/>
    <x v="37"/>
    <x v="37"/>
    <s v="Música"/>
    <s v="OUTROS"/>
    <s v="Indireta"/>
    <n v="2009"/>
    <n v="1.6292670641140776"/>
    <n v="7738.2"/>
    <n v="12607.594395527554"/>
  </r>
  <r>
    <s v="51 - Mato Grosso"/>
    <s v="CENTRO OESTE        "/>
    <x v="13"/>
    <x v="13"/>
    <s v="Editorial"/>
    <s v="OUTROS"/>
    <s v="Indireta"/>
    <n v="2009"/>
    <n v="1.6292670641140776"/>
    <n v="10269.85"/>
    <n v="16732.328358391962"/>
  </r>
  <r>
    <s v="51 - Mato Grosso"/>
    <s v="CENTRO OESTE        "/>
    <x v="12"/>
    <x v="12"/>
    <s v="Editorial"/>
    <s v="OUTROS"/>
    <s v="Indireta"/>
    <n v="2009"/>
    <n v="1.6292670641140776"/>
    <n v="2771.98"/>
    <n v="4516.2957163829406"/>
  </r>
  <r>
    <s v="51 - Mato Grosso"/>
    <s v="CENTRO OESTE        "/>
    <x v="18"/>
    <x v="18"/>
    <s v="Editorial"/>
    <s v="OUTROS"/>
    <s v="Indireta"/>
    <n v="2009"/>
    <n v="1.6292670641140776"/>
    <n v="215990.04"/>
    <n v="351905.45834868221"/>
  </r>
  <r>
    <s v="51 - Mato Grosso"/>
    <s v="CENTRO OESTE        "/>
    <x v="18"/>
    <x v="18"/>
    <s v="Editorial"/>
    <s v="OUTROS"/>
    <s v="Indireta"/>
    <n v="2009"/>
    <n v="1.6292670641140776"/>
    <n v="21082.880000000001"/>
    <n v="34349.64200066941"/>
  </r>
  <r>
    <s v="51 - Mato Grosso"/>
    <s v="CENTRO OESTE        "/>
    <x v="54"/>
    <x v="54"/>
    <s v="Audiovisual"/>
    <s v="OUTROS"/>
    <s v="Indireta"/>
    <n v="2009"/>
    <n v="1.6292670641140776"/>
    <n v="102000"/>
    <n v="166185.24053963591"/>
  </r>
  <r>
    <s v="51 - Mato Grosso"/>
    <s v="CENTRO OESTE        "/>
    <x v="20"/>
    <x v="20"/>
    <s v="Artes Cênicas e Espetáculos"/>
    <s v="OUTROS"/>
    <s v="Indireta"/>
    <n v="2009"/>
    <n v="1.6292670641140776"/>
    <n v="15473.18"/>
    <n v="25209.942551108663"/>
  </r>
  <r>
    <s v="51 - Mato Grosso"/>
    <s v="CENTRO OESTE        "/>
    <x v="20"/>
    <x v="20"/>
    <s v="Artes Cênicas e Espetáculos"/>
    <s v="OUTROS"/>
    <s v="Indireta"/>
    <n v="2009"/>
    <n v="1.6292670641140776"/>
    <n v="68175.429999999993"/>
    <n v="111075.98268081481"/>
  </r>
  <r>
    <s v="51 - Mato Grosso"/>
    <s v="CENTRO OESTE        "/>
    <x v="20"/>
    <x v="20"/>
    <s v="Artes Cênicas e Espetáculos"/>
    <s v="OUTROS"/>
    <s v="Indireta"/>
    <n v="2009"/>
    <n v="1.6292670641140776"/>
    <n v="298.55"/>
    <n v="486.41768199125789"/>
  </r>
  <r>
    <s v="51 - Mato Grosso"/>
    <s v="CENTRO OESTE        "/>
    <x v="30"/>
    <x v="30"/>
    <s v="Artes Cênicas e Espetáculos"/>
    <s v="OUTROS"/>
    <s v="Indireta"/>
    <n v="2009"/>
    <n v="1.6292670641140776"/>
    <n v="11591.48"/>
    <n v="18885.616588337049"/>
  </r>
  <r>
    <s v="15 - Pará"/>
    <s v="NORTE               "/>
    <x v="26"/>
    <x v="26"/>
    <s v="Editorial"/>
    <s v="OUTROS"/>
    <s v="Indireta"/>
    <n v="2009"/>
    <n v="1.6292670641140776"/>
    <n v="184000"/>
    <n v="299785.13979699026"/>
  </r>
  <r>
    <s v="15 - Pará"/>
    <s v="NORTE               "/>
    <x v="40"/>
    <x v="40"/>
    <s v="Música"/>
    <s v="OUTROS"/>
    <s v="Indireta"/>
    <n v="2009"/>
    <n v="1.6292670641140776"/>
    <n v="72813.289999999994"/>
    <n v="118632.29522678691"/>
  </r>
  <r>
    <s v="15 - Pará"/>
    <s v="NORTE               "/>
    <x v="25"/>
    <x v="25"/>
    <s v="Editorial"/>
    <s v="OUTROS"/>
    <s v="Indireta"/>
    <n v="2009"/>
    <n v="1.6292670641140776"/>
    <n v="20958.310000000001"/>
    <n v="34146.684202492717"/>
  </r>
  <r>
    <s v="15 - Pará"/>
    <s v="NORTE               "/>
    <x v="12"/>
    <x v="12"/>
    <s v="Editorial"/>
    <s v="OUTROS"/>
    <s v="Indireta"/>
    <n v="2009"/>
    <n v="1.6292670641140776"/>
    <n v="81093.350000000006"/>
    <n v="132122.72427367535"/>
  </r>
  <r>
    <s v="15 - Pará"/>
    <s v="NORTE               "/>
    <x v="5"/>
    <x v="5"/>
    <e v="#N/A"/>
    <s v="OUTROS"/>
    <s v="Indireta"/>
    <n v="2009"/>
    <n v="1.6292670641140776"/>
    <n v="110533.16"/>
    <n v="180088.03708045161"/>
  </r>
  <r>
    <s v="15 - Pará"/>
    <s v="NORTE               "/>
    <x v="31"/>
    <x v="31"/>
    <s v="Audiovisual"/>
    <s v="OUTROS"/>
    <s v="Indireta"/>
    <n v="2009"/>
    <n v="1.6292670641140776"/>
    <n v="98942.01"/>
    <n v="161202.95815024571"/>
  </r>
  <r>
    <s v="15 - Pará"/>
    <s v="NORTE               "/>
    <x v="7"/>
    <x v="7"/>
    <s v="Música"/>
    <s v="OUTROS"/>
    <s v="Indireta"/>
    <n v="2009"/>
    <n v="1.6292670641140776"/>
    <n v="10099.59"/>
    <n v="16454.929348055899"/>
  </r>
  <r>
    <s v="15 - Pará"/>
    <s v="NORTE               "/>
    <x v="7"/>
    <x v="7"/>
    <s v="Música"/>
    <s v="OUTROS"/>
    <s v="Indireta"/>
    <n v="2009"/>
    <n v="1.6292670641140776"/>
    <n v="6461.97"/>
    <n v="10528.274890293247"/>
  </r>
  <r>
    <s v="15 - Pará"/>
    <s v="NORTE               "/>
    <x v="7"/>
    <x v="7"/>
    <s v="Música"/>
    <s v="OUTROS"/>
    <s v="Indireta"/>
    <n v="2009"/>
    <n v="1.6292670641140776"/>
    <n v="7460.28"/>
    <n v="12154.788493068971"/>
  </r>
  <r>
    <s v="15 - Pará"/>
    <s v="NORTE               "/>
    <x v="7"/>
    <x v="7"/>
    <s v="Música"/>
    <s v="OUTROS"/>
    <s v="Indireta"/>
    <n v="2009"/>
    <n v="1.6292670641140776"/>
    <n v="15702.41"/>
    <n v="25583.419440215534"/>
  </r>
  <r>
    <s v="15 - Pará"/>
    <s v="NORTE               "/>
    <x v="7"/>
    <x v="7"/>
    <s v="Música"/>
    <s v="OUTROS"/>
    <s v="Indireta"/>
    <n v="2009"/>
    <n v="1.6292670641140776"/>
    <n v="5692.6"/>
    <n v="9274.7656891757997"/>
  </r>
  <r>
    <s v="15 - Pará"/>
    <s v="NORTE               "/>
    <x v="16"/>
    <x v="16"/>
    <s v="Audiovisual"/>
    <s v="OUTROS"/>
    <s v="Indireta"/>
    <n v="2009"/>
    <n v="1.6292670641140776"/>
    <n v="12269.86"/>
    <n v="19990.878779290757"/>
  </r>
  <r>
    <s v="15 - Pará"/>
    <s v="NORTE               "/>
    <x v="1"/>
    <x v="1"/>
    <s v="Patrimônio"/>
    <s v="FUNDO CULTURAL"/>
    <s v="Direta"/>
    <n v="2009"/>
    <n v="1.6292670641140776"/>
    <n v="137315.46"/>
    <n v="223723.55637167406"/>
  </r>
  <r>
    <s v="25 - Paraíba"/>
    <s v="NORDESTE            "/>
    <x v="2"/>
    <x v="2"/>
    <e v="#N/A"/>
    <s v="OUTROS"/>
    <s v="Indireta"/>
    <n v="2009"/>
    <n v="1.6292670641140776"/>
    <n v="2970.36"/>
    <n v="4839.5097165618918"/>
  </r>
  <r>
    <s v="25 - Paraíba"/>
    <s v="NORDESTE            "/>
    <x v="40"/>
    <x v="40"/>
    <s v="Música"/>
    <s v="OUTROS"/>
    <s v="Indireta"/>
    <n v="2009"/>
    <n v="1.6292670641140776"/>
    <n v="7670.65"/>
    <n v="12497.537405346649"/>
  </r>
  <r>
    <s v="25 - Paraíba"/>
    <s v="NORDESTE            "/>
    <x v="25"/>
    <x v="25"/>
    <s v="Editorial"/>
    <s v="OUTROS"/>
    <s v="Indireta"/>
    <n v="2009"/>
    <n v="1.6292670641140776"/>
    <n v="13930.3"/>
    <n v="22696.178983228336"/>
  </r>
  <r>
    <s v="25 - Paraíba"/>
    <s v="NORDESTE            "/>
    <x v="33"/>
    <x v="33"/>
    <s v="Editorial"/>
    <s v="OUTROS"/>
    <s v="Indireta"/>
    <n v="2009"/>
    <n v="1.6292670641140776"/>
    <n v="5245.5"/>
    <n v="8546.3203848103949"/>
  </r>
  <r>
    <s v="25 - Paraíba"/>
    <s v="NORDESTE            "/>
    <x v="33"/>
    <x v="33"/>
    <s v="Editorial"/>
    <s v="OUTROS"/>
    <s v="Indireta"/>
    <n v="2009"/>
    <n v="1.6292670641140776"/>
    <n v="16149.23"/>
    <n v="26311.408549802985"/>
  </r>
  <r>
    <s v="25 - Paraíba"/>
    <s v="NORDESTE            "/>
    <x v="14"/>
    <x v="14"/>
    <s v="Editorial"/>
    <s v="OUTROS"/>
    <s v="Indireta"/>
    <n v="2009"/>
    <n v="1.6292670641140776"/>
    <n v="5293.13"/>
    <n v="8623.9223750741476"/>
  </r>
  <r>
    <s v="25 - Paraíba"/>
    <s v="NORDESTE            "/>
    <x v="5"/>
    <x v="5"/>
    <e v="#N/A"/>
    <s v="OUTROS"/>
    <s v="Indireta"/>
    <n v="2009"/>
    <n v="1.6292670641140776"/>
    <n v="50524.62"/>
    <n v="82318.099292879415"/>
  </r>
  <r>
    <s v="25 - Paraíba"/>
    <s v="NORDESTE            "/>
    <x v="5"/>
    <x v="5"/>
    <e v="#N/A"/>
    <s v="OUTROS"/>
    <s v="Indireta"/>
    <n v="2009"/>
    <n v="1.6292670641140776"/>
    <n v="14719.82"/>
    <n v="23982.51791568768"/>
  </r>
  <r>
    <s v="25 - Paraíba"/>
    <s v="NORDESTE            "/>
    <x v="36"/>
    <x v="36"/>
    <s v="Artes Cênicas e Espetáculos"/>
    <s v="OUTROS"/>
    <s v="Indireta"/>
    <n v="2009"/>
    <n v="1.6292670641140776"/>
    <n v="5972.12"/>
    <n v="9730.1784189369646"/>
  </r>
  <r>
    <s v="25 - Paraíba"/>
    <s v="NORDESTE            "/>
    <x v="20"/>
    <x v="20"/>
    <s v="Artes Cênicas e Espetáculos"/>
    <s v="OUTROS"/>
    <s v="Indireta"/>
    <n v="2009"/>
    <n v="1.6292670641140776"/>
    <n v="23623.38"/>
    <n v="38488.79497705122"/>
  </r>
  <r>
    <s v="25 - Paraíba"/>
    <s v="NORDESTE            "/>
    <x v="30"/>
    <x v="30"/>
    <s v="Artes Cênicas e Espetáculos"/>
    <s v="OUTROS"/>
    <s v="Indireta"/>
    <n v="2009"/>
    <n v="1.6292670641140776"/>
    <n v="36750.35"/>
    <n v="59876.134849664792"/>
  </r>
  <r>
    <s v="25 - Paraíba"/>
    <s v="NORDESTE            "/>
    <x v="30"/>
    <x v="30"/>
    <s v="Artes Cênicas e Espetáculos"/>
    <s v="OUTROS"/>
    <s v="Indireta"/>
    <n v="2009"/>
    <n v="1.6292670641140776"/>
    <n v="24177.86"/>
    <n v="39392.190978761195"/>
  </r>
  <r>
    <s v="26 - Pernambuco"/>
    <s v="NORDESTE            "/>
    <x v="2"/>
    <x v="2"/>
    <e v="#N/A"/>
    <s v="OUTROS"/>
    <s v="Indireta"/>
    <n v="2009"/>
    <n v="1.6292670641140776"/>
    <n v="14710.84"/>
    <n v="23967.887097451938"/>
  </r>
  <r>
    <s v="26 - Pernambuco"/>
    <s v="NORDESTE            "/>
    <x v="2"/>
    <x v="2"/>
    <e v="#N/A"/>
    <s v="OUTROS"/>
    <s v="Indireta"/>
    <n v="2009"/>
    <n v="1.6292670641140776"/>
    <n v="43520.15"/>
    <n v="70905.947020304273"/>
  </r>
  <r>
    <s v="26 - Pernambuco"/>
    <s v="NORDESTE            "/>
    <x v="2"/>
    <x v="2"/>
    <e v="#N/A"/>
    <s v="OUTROS"/>
    <s v="Indireta"/>
    <n v="2009"/>
    <n v="1.6292670641140776"/>
    <n v="7660.33"/>
    <n v="12480.723369244992"/>
  </r>
  <r>
    <s v="26 - Pernambuco"/>
    <s v="NORDESTE            "/>
    <x v="2"/>
    <x v="2"/>
    <e v="#N/A"/>
    <s v="OUTROS"/>
    <s v="Indireta"/>
    <n v="2009"/>
    <n v="1.6292670641140776"/>
    <n v="12190.12"/>
    <n v="19860.961023598302"/>
  </r>
  <r>
    <s v="26 - Pernambuco"/>
    <s v="NORDESTE            "/>
    <x v="26"/>
    <x v="26"/>
    <s v="Editorial"/>
    <s v="OUTROS"/>
    <s v="Indireta"/>
    <n v="2009"/>
    <n v="1.6292670641140776"/>
    <n v="45634.14"/>
    <n v="74350.20130117079"/>
  </r>
  <r>
    <s v="26 - Pernambuco"/>
    <s v="NORDESTE            "/>
    <x v="26"/>
    <x v="26"/>
    <s v="Editorial"/>
    <s v="OUTROS"/>
    <s v="Indireta"/>
    <n v="2009"/>
    <n v="1.6292670641140776"/>
    <n v="134200"/>
    <n v="218647.64000410921"/>
  </r>
  <r>
    <s v="26 - Pernambuco"/>
    <s v="NORDESTE            "/>
    <x v="26"/>
    <x v="26"/>
    <s v="Editorial"/>
    <s v="OUTROS"/>
    <s v="Indireta"/>
    <n v="2009"/>
    <n v="1.6292670641140776"/>
    <n v="33117.300000000003"/>
    <n v="53956.926142385149"/>
  </r>
  <r>
    <s v="26 - Pernambuco"/>
    <s v="NORDESTE            "/>
    <x v="40"/>
    <x v="40"/>
    <s v="Música"/>
    <s v="OUTROS"/>
    <s v="Indireta"/>
    <n v="2009"/>
    <n v="1.6292670641140776"/>
    <n v="66238.38"/>
    <n v="107920.01091427264"/>
  </r>
  <r>
    <s v="26 - Pernambuco"/>
    <s v="NORDESTE            "/>
    <x v="25"/>
    <x v="25"/>
    <s v="Editorial"/>
    <s v="OUTROS"/>
    <s v="Indireta"/>
    <n v="2009"/>
    <n v="1.6292670641140776"/>
    <n v="16688.57"/>
    <n v="27190.137448162273"/>
  </r>
  <r>
    <s v="26 - Pernambuco"/>
    <s v="NORDESTE            "/>
    <x v="25"/>
    <x v="25"/>
    <s v="Editorial"/>
    <s v="OUTROS"/>
    <s v="Indireta"/>
    <n v="2009"/>
    <n v="1.6292670641140776"/>
    <n v="53668.92"/>
    <n v="87441.003722573296"/>
  </r>
  <r>
    <s v="26 - Pernambuco"/>
    <s v="NORDESTE            "/>
    <x v="33"/>
    <x v="33"/>
    <s v="Editorial"/>
    <s v="OUTROS"/>
    <s v="Indireta"/>
    <n v="2009"/>
    <n v="1.6292670641140776"/>
    <n v="9021.31"/>
    <n v="14698.123258162968"/>
  </r>
  <r>
    <s v="26 - Pernambuco"/>
    <s v="NORDESTE            "/>
    <x v="37"/>
    <x v="37"/>
    <s v="Música"/>
    <s v="OUTROS"/>
    <s v="Indireta"/>
    <n v="2009"/>
    <n v="1.6292670641140776"/>
    <n v="101002.4"/>
    <n v="164559.88371647571"/>
  </r>
  <r>
    <s v="26 - Pernambuco"/>
    <s v="NORDESTE            "/>
    <x v="43"/>
    <x v="43"/>
    <e v="#N/A"/>
    <s v="OUTROS"/>
    <s v="Indireta"/>
    <n v="2009"/>
    <n v="1.6292670641140776"/>
    <n v="20078.73"/>
    <n v="32713.613478239255"/>
  </r>
  <r>
    <s v="26 - Pernambuco"/>
    <s v="NORDESTE            "/>
    <x v="43"/>
    <x v="43"/>
    <e v="#N/A"/>
    <s v="OUTROS"/>
    <s v="Indireta"/>
    <n v="2009"/>
    <n v="1.6292670641140776"/>
    <n v="1885.81"/>
    <n v="3072.4881221769688"/>
  </r>
  <r>
    <s v="26 - Pernambuco"/>
    <s v="NORDESTE            "/>
    <x v="14"/>
    <x v="14"/>
    <s v="Editorial"/>
    <s v="OUTROS"/>
    <s v="Indireta"/>
    <n v="2009"/>
    <n v="1.6292670641140776"/>
    <n v="40302.019999999997"/>
    <n v="65662.753803266838"/>
  </r>
  <r>
    <s v="26 - Pernambuco"/>
    <s v="NORDESTE            "/>
    <x v="5"/>
    <x v="5"/>
    <e v="#N/A"/>
    <s v="OUTROS"/>
    <s v="Indireta"/>
    <n v="2009"/>
    <n v="1.6292670641140776"/>
    <n v="23089.49"/>
    <n v="37618.945584191359"/>
  </r>
  <r>
    <s v="26 - Pernambuco"/>
    <s v="NORDESTE            "/>
    <x v="5"/>
    <x v="5"/>
    <e v="#N/A"/>
    <s v="OUTROS"/>
    <s v="Indireta"/>
    <n v="2009"/>
    <n v="1.6292670641140776"/>
    <n v="26257.17"/>
    <n v="42779.942277844231"/>
  </r>
  <r>
    <s v="26 - Pernambuco"/>
    <s v="NORDESTE            "/>
    <x v="5"/>
    <x v="5"/>
    <e v="#N/A"/>
    <s v="OUTROS"/>
    <s v="Indireta"/>
    <n v="2009"/>
    <n v="1.6292670641140776"/>
    <n v="58445.63"/>
    <n v="95223.540000397654"/>
  </r>
  <r>
    <s v="26 - Pernambuco"/>
    <s v="NORDESTE            "/>
    <x v="31"/>
    <x v="31"/>
    <s v="Audiovisual"/>
    <s v="OUTROS"/>
    <s v="Indireta"/>
    <n v="2009"/>
    <n v="1.6292670641140776"/>
    <n v="15497.79"/>
    <n v="25250.038813556512"/>
  </r>
  <r>
    <s v="26 - Pernambuco"/>
    <s v="NORDESTE            "/>
    <x v="16"/>
    <x v="16"/>
    <s v="Audiovisual"/>
    <s v="OUTROS"/>
    <s v="Indireta"/>
    <n v="2009"/>
    <n v="1.6292670641140776"/>
    <n v="5371.95"/>
    <n v="8752.3412050676197"/>
  </r>
  <r>
    <s v="26 - Pernambuco"/>
    <s v="NORDESTE            "/>
    <x v="16"/>
    <x v="16"/>
    <s v="Audiovisual"/>
    <s v="OUTROS"/>
    <s v="Indireta"/>
    <n v="2009"/>
    <n v="1.6292670641140776"/>
    <n v="35763.9"/>
    <n v="58268.944354269464"/>
  </r>
  <r>
    <s v="26 - Pernambuco"/>
    <s v="NORDESTE            "/>
    <x v="16"/>
    <x v="16"/>
    <s v="Audiovisual"/>
    <s v="OUTROS"/>
    <s v="Indireta"/>
    <n v="2009"/>
    <n v="1.6292670641140776"/>
    <n v="42340.76"/>
    <n v="68984.405737558773"/>
  </r>
  <r>
    <s v="26 - Pernambuco"/>
    <s v="NORDESTE            "/>
    <x v="32"/>
    <x v="32"/>
    <s v="Audiovisual"/>
    <s v="OUTROS"/>
    <s v="Indireta"/>
    <n v="2009"/>
    <n v="1.6292670641140776"/>
    <n v="57811.42"/>
    <n v="94190.242535665864"/>
  </r>
  <r>
    <s v="26 - Pernambuco"/>
    <s v="NORDESTE            "/>
    <x v="32"/>
    <x v="32"/>
    <s v="Audiovisual"/>
    <s v="OUTROS"/>
    <s v="Indireta"/>
    <n v="2009"/>
    <n v="1.6292670641140776"/>
    <n v="24185.24"/>
    <n v="39404.21496969436"/>
  </r>
  <r>
    <s v="26 - Pernambuco"/>
    <s v="NORDESTE            "/>
    <x v="32"/>
    <x v="32"/>
    <s v="Audiovisual"/>
    <s v="OUTROS"/>
    <s v="Indireta"/>
    <n v="2009"/>
    <n v="1.6292670641140776"/>
    <n v="24130.2"/>
    <n v="39314.540110485519"/>
  </r>
  <r>
    <s v="26 - Pernambuco"/>
    <s v="NORDESTE            "/>
    <x v="36"/>
    <x v="36"/>
    <s v="Artes Cênicas e Espetáculos"/>
    <s v="OUTROS"/>
    <s v="Indireta"/>
    <n v="2009"/>
    <n v="1.6292670641140776"/>
    <n v="9057.1200000000008"/>
    <n v="14756.467311728897"/>
  </r>
  <r>
    <s v="26 - Pernambuco"/>
    <s v="NORDESTE            "/>
    <x v="20"/>
    <x v="20"/>
    <s v="Artes Cênicas e Espetáculos"/>
    <s v="OUTROS"/>
    <s v="Indireta"/>
    <n v="2009"/>
    <n v="1.6292670641140776"/>
    <n v="6517.39"/>
    <n v="10618.568870986448"/>
  </r>
  <r>
    <s v="26 - Pernambuco"/>
    <s v="NORDESTE            "/>
    <x v="20"/>
    <x v="20"/>
    <s v="Artes Cênicas e Espetáculos"/>
    <s v="OUTROS"/>
    <s v="Indireta"/>
    <n v="2009"/>
    <n v="1.6292670641140776"/>
    <n v="80462.94"/>
    <n v="131095.61802378719"/>
  </r>
  <r>
    <s v="26 - Pernambuco"/>
    <s v="NORDESTE            "/>
    <x v="20"/>
    <x v="20"/>
    <s v="Artes Cênicas e Espetáculos"/>
    <s v="OUTROS"/>
    <s v="Indireta"/>
    <n v="2009"/>
    <n v="1.6292670641140776"/>
    <n v="68000"/>
    <n v="110790.16035975728"/>
  </r>
  <r>
    <s v="26 - Pernambuco"/>
    <s v="NORDESTE            "/>
    <x v="30"/>
    <x v="30"/>
    <s v="Artes Cênicas e Espetáculos"/>
    <s v="OUTROS"/>
    <s v="Indireta"/>
    <n v="2009"/>
    <n v="1.6292670641140776"/>
    <n v="4742.57"/>
    <n v="7726.9131002555005"/>
  </r>
  <r>
    <s v="26 - Pernambuco"/>
    <s v="NORDESTE            "/>
    <x v="30"/>
    <x v="30"/>
    <s v="Artes Cênicas e Espetáculos"/>
    <s v="OUTROS"/>
    <s v="Indireta"/>
    <n v="2009"/>
    <n v="1.6292670641140776"/>
    <n v="100000"/>
    <n v="162926.70641140777"/>
  </r>
  <r>
    <s v="26 - Pernambuco"/>
    <s v="NORDESTE            "/>
    <x v="23"/>
    <x v="23"/>
    <s v="Patrimônio"/>
    <s v="FUNDO CULTURAL"/>
    <s v="Direta"/>
    <n v="2009"/>
    <n v="1.6292670641140776"/>
    <n v="235651.35"/>
    <n v="383938.98316901893"/>
  </r>
  <r>
    <s v="26 - Pernambuco"/>
    <s v="NORDESTE            "/>
    <x v="1"/>
    <x v="1"/>
    <s v="Patrimônio"/>
    <s v="FUNDO CULTURAL"/>
    <s v="Direta"/>
    <n v="2009"/>
    <n v="1.6292670641140776"/>
    <n v="1418758.12"/>
    <n v="2311535.8768604086"/>
  </r>
  <r>
    <s v="26 - Pernambuco"/>
    <s v="NORDESTE            "/>
    <x v="48"/>
    <x v="48"/>
    <s v="Patrimônio"/>
    <s v="FUNDO CULTURAL"/>
    <s v="Direta"/>
    <n v="2009"/>
    <n v="1.6292670641140776"/>
    <n v="2860359.34"/>
    <n v="4660289.2641930804"/>
  </r>
  <r>
    <s v="22 - Piauí"/>
    <s v="NORDESTE            "/>
    <x v="2"/>
    <x v="2"/>
    <e v="#N/A"/>
    <s v="OUTROS"/>
    <s v="Indireta"/>
    <n v="2009"/>
    <n v="1.6292670641140776"/>
    <n v="25529.68"/>
    <n v="41594.666781371889"/>
  </r>
  <r>
    <s v="22 - Piauí"/>
    <s v="NORDESTE            "/>
    <x v="2"/>
    <x v="2"/>
    <e v="#N/A"/>
    <s v="OUTROS"/>
    <s v="Indireta"/>
    <n v="2009"/>
    <n v="1.6292670641140776"/>
    <n v="18774.8"/>
    <n v="30589.163275328985"/>
  </r>
  <r>
    <s v="22 - Piauí"/>
    <s v="NORDESTE            "/>
    <x v="40"/>
    <x v="40"/>
    <s v="Música"/>
    <s v="OUTROS"/>
    <s v="Indireta"/>
    <n v="2009"/>
    <n v="1.6292670641140776"/>
    <n v="161000"/>
    <n v="262311.99732236651"/>
  </r>
  <r>
    <s v="22 - Piauí"/>
    <s v="NORDESTE            "/>
    <x v="25"/>
    <x v="25"/>
    <s v="Editorial"/>
    <s v="OUTROS"/>
    <s v="Indireta"/>
    <n v="2009"/>
    <n v="1.6292670641140776"/>
    <n v="29217.81"/>
    <n v="47603.615518542938"/>
  </r>
  <r>
    <s v="22 - Piauí"/>
    <s v="NORDESTE            "/>
    <x v="25"/>
    <x v="25"/>
    <s v="Editorial"/>
    <s v="OUTROS"/>
    <s v="Indireta"/>
    <n v="2009"/>
    <n v="1.6292670641140776"/>
    <n v="29220.14"/>
    <n v="47607.41171080232"/>
  </r>
  <r>
    <s v="22 - Piauí"/>
    <s v="NORDESTE            "/>
    <x v="33"/>
    <x v="33"/>
    <s v="Editorial"/>
    <s v="OUTROS"/>
    <s v="Indireta"/>
    <n v="2009"/>
    <n v="1.6292670641140776"/>
    <n v="1654.7"/>
    <n v="2695.9482109895644"/>
  </r>
  <r>
    <s v="22 - Piauí"/>
    <s v="NORDESTE            "/>
    <x v="5"/>
    <x v="5"/>
    <e v="#N/A"/>
    <s v="OUTROS"/>
    <s v="Indireta"/>
    <n v="2009"/>
    <n v="1.6292670641140776"/>
    <n v="9343.25"/>
    <n v="15222.649496783855"/>
  </r>
  <r>
    <s v="22 - Piauí"/>
    <s v="NORDESTE            "/>
    <x v="5"/>
    <x v="5"/>
    <e v="#N/A"/>
    <s v="OUTROS"/>
    <s v="Indireta"/>
    <n v="2009"/>
    <n v="1.6292670641140776"/>
    <n v="3357.57"/>
    <n v="5470.3782164575041"/>
  </r>
  <r>
    <s v="22 - Piauí"/>
    <s v="NORDESTE            "/>
    <x v="16"/>
    <x v="16"/>
    <s v="Audiovisual"/>
    <s v="OUTROS"/>
    <s v="Indireta"/>
    <n v="2009"/>
    <n v="1.6292670641140776"/>
    <n v="21276.52"/>
    <n v="34665.133274964457"/>
  </r>
  <r>
    <s v="22 - Piauí"/>
    <s v="NORDESTE            "/>
    <x v="16"/>
    <x v="16"/>
    <s v="Audiovisual"/>
    <s v="OUTROS"/>
    <s v="Indireta"/>
    <n v="2009"/>
    <n v="1.6292670641140776"/>
    <n v="56016.82"/>
    <n v="91266.359862406738"/>
  </r>
  <r>
    <s v="41 - Paraná"/>
    <s v="SUL                 "/>
    <x v="38"/>
    <x v="38"/>
    <e v="#N/A"/>
    <s v="OUTROS"/>
    <s v="Indireta"/>
    <n v="2009"/>
    <n v="1.6292670641140776"/>
    <n v="1905.99"/>
    <n v="3105.3667315307907"/>
  </r>
  <r>
    <s v="41 - Paraná"/>
    <s v="SUL                 "/>
    <x v="2"/>
    <x v="2"/>
    <e v="#N/A"/>
    <s v="OUTROS"/>
    <s v="Indireta"/>
    <n v="2009"/>
    <n v="1.6292670641140776"/>
    <n v="46758.080000000002"/>
    <n v="76181.399725211173"/>
  </r>
  <r>
    <s v="41 - Paraná"/>
    <s v="SUL                 "/>
    <x v="2"/>
    <x v="2"/>
    <e v="#N/A"/>
    <s v="OUTROS"/>
    <s v="Indireta"/>
    <n v="2009"/>
    <n v="1.6292670641140776"/>
    <n v="141731.66"/>
    <n v="230918.72558021467"/>
  </r>
  <r>
    <s v="41 - Paraná"/>
    <s v="SUL                 "/>
    <x v="2"/>
    <x v="2"/>
    <e v="#N/A"/>
    <s v="OUTROS"/>
    <s v="Indireta"/>
    <n v="2009"/>
    <n v="1.6292670641140776"/>
    <n v="62364.91"/>
    <n v="101609.09381943868"/>
  </r>
  <r>
    <s v="41 - Paraná"/>
    <s v="SUL                 "/>
    <x v="2"/>
    <x v="2"/>
    <e v="#N/A"/>
    <s v="OUTROS"/>
    <s v="Indireta"/>
    <n v="2009"/>
    <n v="1.6292670641140776"/>
    <n v="126000"/>
    <n v="205287.65007837379"/>
  </r>
  <r>
    <s v="41 - Paraná"/>
    <s v="SUL                 "/>
    <x v="2"/>
    <x v="2"/>
    <e v="#N/A"/>
    <s v="OUTROS"/>
    <s v="Indireta"/>
    <n v="2009"/>
    <n v="1.6292670641140776"/>
    <n v="261600"/>
    <n v="426216.26397224271"/>
  </r>
  <r>
    <s v="41 - Paraná"/>
    <s v="SUL                 "/>
    <x v="2"/>
    <x v="2"/>
    <e v="#N/A"/>
    <s v="OUTROS"/>
    <s v="Indireta"/>
    <n v="2009"/>
    <n v="1.6292670641140776"/>
    <n v="21261.32"/>
    <n v="34640.368415589917"/>
  </r>
  <r>
    <s v="41 - Paraná"/>
    <s v="SUL                 "/>
    <x v="2"/>
    <x v="2"/>
    <e v="#N/A"/>
    <s v="OUTROS"/>
    <s v="Indireta"/>
    <n v="2009"/>
    <n v="1.6292670641140776"/>
    <n v="100000"/>
    <n v="162926.70641140777"/>
  </r>
  <r>
    <s v="41 - Paraná"/>
    <s v="SUL                 "/>
    <x v="39"/>
    <x v="39"/>
    <s v="Música"/>
    <s v="OUTROS"/>
    <s v="Indireta"/>
    <n v="2009"/>
    <n v="1.6292670641140776"/>
    <n v="25052.62"/>
    <n v="40817.40863576562"/>
  </r>
  <r>
    <s v="41 - Paraná"/>
    <s v="SUL                 "/>
    <x v="26"/>
    <x v="26"/>
    <s v="Editorial"/>
    <s v="OUTROS"/>
    <s v="Indireta"/>
    <n v="2009"/>
    <n v="1.6292670641140776"/>
    <n v="5823.17"/>
    <n v="9487.4990897371736"/>
  </r>
  <r>
    <s v="41 - Paraná"/>
    <s v="SUL                 "/>
    <x v="26"/>
    <x v="26"/>
    <s v="Editorial"/>
    <s v="OUTROS"/>
    <s v="Indireta"/>
    <n v="2009"/>
    <n v="1.6292670641140776"/>
    <n v="30638.5"/>
    <n v="49918.298943859169"/>
  </r>
  <r>
    <s v="41 - Paraná"/>
    <s v="SUL                 "/>
    <x v="50"/>
    <x v="50"/>
    <e v="#N/A"/>
    <s v="OUTROS"/>
    <s v="Indireta"/>
    <n v="2009"/>
    <n v="1.6292670641140776"/>
    <n v="2422.38"/>
    <n v="3946.7039507686595"/>
  </r>
  <r>
    <s v="41 - Paraná"/>
    <s v="SUL                 "/>
    <x v="50"/>
    <x v="50"/>
    <e v="#N/A"/>
    <s v="OUTROS"/>
    <s v="Indireta"/>
    <n v="2009"/>
    <n v="1.6292670641140776"/>
    <n v="7518.15"/>
    <n v="12249.074178069252"/>
  </r>
  <r>
    <s v="41 - Paraná"/>
    <s v="SUL                 "/>
    <x v="40"/>
    <x v="40"/>
    <s v="Música"/>
    <s v="OUTROS"/>
    <s v="Indireta"/>
    <n v="2009"/>
    <n v="1.6292670641140776"/>
    <n v="27606.99"/>
    <n v="44979.1595463267"/>
  </r>
  <r>
    <s v="41 - Paraná"/>
    <s v="SUL                 "/>
    <x v="40"/>
    <x v="40"/>
    <s v="Música"/>
    <s v="OUTROS"/>
    <s v="Indireta"/>
    <n v="2009"/>
    <n v="1.6292670641140776"/>
    <n v="3536.36"/>
    <n v="5761.6748748504597"/>
  </r>
  <r>
    <s v="41 - Paraná"/>
    <s v="SUL                 "/>
    <x v="40"/>
    <x v="40"/>
    <s v="Música"/>
    <s v="OUTROS"/>
    <s v="Indireta"/>
    <n v="2009"/>
    <n v="1.6292670641140776"/>
    <n v="70283.95"/>
    <n v="114511.32487084062"/>
  </r>
  <r>
    <s v="41 - Paraná"/>
    <s v="SUL                 "/>
    <x v="40"/>
    <x v="40"/>
    <s v="Música"/>
    <s v="OUTROS"/>
    <s v="Indireta"/>
    <n v="2009"/>
    <n v="1.6292670641140776"/>
    <n v="151847.41"/>
    <n v="247399.98388402665"/>
  </r>
  <r>
    <s v="41 - Paraná"/>
    <s v="SUL                 "/>
    <x v="40"/>
    <x v="40"/>
    <s v="Música"/>
    <s v="OUTROS"/>
    <s v="Indireta"/>
    <n v="2009"/>
    <n v="1.6292670641140776"/>
    <n v="119925.07"/>
    <n v="195389.96671257526"/>
  </r>
  <r>
    <s v="41 - Paraná"/>
    <s v="SUL                 "/>
    <x v="25"/>
    <x v="25"/>
    <s v="Editorial"/>
    <s v="OUTROS"/>
    <s v="Indireta"/>
    <n v="2009"/>
    <n v="1.6292670641140776"/>
    <n v="14186.86"/>
    <n v="23114.183741197445"/>
  </r>
  <r>
    <s v="41 - Paraná"/>
    <s v="SUL                 "/>
    <x v="25"/>
    <x v="25"/>
    <s v="Editorial"/>
    <s v="OUTROS"/>
    <s v="Indireta"/>
    <n v="2009"/>
    <n v="1.6292670641140776"/>
    <n v="10801.89"/>
    <n v="17599.163607183214"/>
  </r>
  <r>
    <s v="41 - Paraná"/>
    <s v="SUL                 "/>
    <x v="25"/>
    <x v="25"/>
    <s v="Editorial"/>
    <s v="OUTROS"/>
    <s v="Indireta"/>
    <n v="2009"/>
    <n v="1.6292670641140776"/>
    <n v="27677.18"/>
    <n v="45093.517801556867"/>
  </r>
  <r>
    <s v="41 - Paraná"/>
    <s v="SUL                 "/>
    <x v="25"/>
    <x v="25"/>
    <s v="Editorial"/>
    <s v="OUTROS"/>
    <s v="Indireta"/>
    <n v="2009"/>
    <n v="1.6292670641140776"/>
    <n v="101636.47"/>
    <n v="165592.95308381852"/>
  </r>
  <r>
    <s v="41 - Paraná"/>
    <s v="SUL                 "/>
    <x v="25"/>
    <x v="25"/>
    <s v="Editorial"/>
    <s v="OUTROS"/>
    <s v="Indireta"/>
    <n v="2009"/>
    <n v="1.6292670641140776"/>
    <n v="130604.41"/>
    <n v="212789.46364105129"/>
  </r>
  <r>
    <s v="41 - Paraná"/>
    <s v="SUL                 "/>
    <x v="33"/>
    <x v="33"/>
    <s v="Editorial"/>
    <s v="OUTROS"/>
    <s v="Indireta"/>
    <n v="2009"/>
    <n v="1.6292670641140776"/>
    <n v="43766.97"/>
    <n v="71308.082717068915"/>
  </r>
  <r>
    <s v="41 - Paraná"/>
    <s v="SUL                 "/>
    <x v="33"/>
    <x v="33"/>
    <s v="Editorial"/>
    <s v="OUTROS"/>
    <s v="Indireta"/>
    <n v="2009"/>
    <n v="1.6292670641140776"/>
    <n v="13541.85"/>
    <n v="22063.290192173223"/>
  </r>
  <r>
    <s v="41 - Paraná"/>
    <s v="SUL                 "/>
    <x v="33"/>
    <x v="33"/>
    <s v="Editorial"/>
    <s v="OUTROS"/>
    <s v="Indireta"/>
    <n v="2009"/>
    <n v="1.6292670641140776"/>
    <n v="1000"/>
    <n v="1629.2670641140776"/>
  </r>
  <r>
    <s v="41 - Paraná"/>
    <s v="SUL                 "/>
    <x v="37"/>
    <x v="37"/>
    <s v="Música"/>
    <s v="OUTROS"/>
    <s v="Indireta"/>
    <n v="2009"/>
    <n v="1.6292670641140776"/>
    <n v="171199.49"/>
    <n v="278929.69045012735"/>
  </r>
  <r>
    <s v="41 - Paraná"/>
    <s v="SUL                 "/>
    <x v="37"/>
    <x v="37"/>
    <s v="Música"/>
    <s v="OUTROS"/>
    <s v="Indireta"/>
    <n v="2009"/>
    <n v="1.6292670641140776"/>
    <n v="82332.12"/>
    <n v="134141.01143468791"/>
  </r>
  <r>
    <s v="41 - Paraná"/>
    <s v="SUL                 "/>
    <x v="13"/>
    <x v="13"/>
    <s v="Editorial"/>
    <s v="OUTROS"/>
    <s v="Indireta"/>
    <n v="2009"/>
    <n v="1.6292670641140776"/>
    <n v="14387.18"/>
    <n v="23440.558519480775"/>
  </r>
  <r>
    <s v="41 - Paraná"/>
    <s v="SUL                 "/>
    <x v="13"/>
    <x v="13"/>
    <s v="Editorial"/>
    <s v="OUTROS"/>
    <s v="Indireta"/>
    <n v="2009"/>
    <n v="1.6292670641140776"/>
    <n v="48696.34"/>
    <n v="79339.342904900914"/>
  </r>
  <r>
    <s v="41 - Paraná"/>
    <s v="SUL                 "/>
    <x v="17"/>
    <x v="17"/>
    <s v="Editorial"/>
    <s v="OUTROS"/>
    <s v="Indireta"/>
    <n v="2009"/>
    <n v="1.6292670641140776"/>
    <n v="18410.38"/>
    <n v="29995.425771824535"/>
  </r>
  <r>
    <s v="41 - Paraná"/>
    <s v="SUL                 "/>
    <x v="12"/>
    <x v="12"/>
    <s v="Editorial"/>
    <s v="OUTROS"/>
    <s v="Indireta"/>
    <n v="2009"/>
    <n v="1.6292670641140776"/>
    <n v="4508.8599999999997"/>
    <n v="7346.1370947013993"/>
  </r>
  <r>
    <s v="41 - Paraná"/>
    <s v="SUL                 "/>
    <x v="12"/>
    <x v="12"/>
    <s v="Editorial"/>
    <s v="OUTROS"/>
    <s v="Indireta"/>
    <n v="2009"/>
    <n v="1.6292670641140776"/>
    <n v="32821.339999999997"/>
    <n v="53474.728262089935"/>
  </r>
  <r>
    <s v="41 - Paraná"/>
    <s v="SUL                 "/>
    <x v="12"/>
    <x v="12"/>
    <s v="Editorial"/>
    <s v="OUTROS"/>
    <s v="Indireta"/>
    <n v="2009"/>
    <n v="1.6292670641140776"/>
    <n v="10000"/>
    <n v="16292.670641140776"/>
  </r>
  <r>
    <s v="41 - Paraná"/>
    <s v="SUL                 "/>
    <x v="12"/>
    <x v="12"/>
    <s v="Editorial"/>
    <s v="OUTROS"/>
    <s v="Indireta"/>
    <n v="2009"/>
    <n v="1.6292670641140776"/>
    <n v="52422.75"/>
    <n v="85410.659985286256"/>
  </r>
  <r>
    <s v="41 - Paraná"/>
    <s v="SUL                 "/>
    <x v="43"/>
    <x v="43"/>
    <e v="#N/A"/>
    <s v="OUTROS"/>
    <s v="Indireta"/>
    <n v="2009"/>
    <n v="1.6292670641140776"/>
    <n v="10000"/>
    <n v="16292.670641140776"/>
  </r>
  <r>
    <s v="41 - Paraná"/>
    <s v="SUL                 "/>
    <x v="14"/>
    <x v="14"/>
    <s v="Editorial"/>
    <s v="OUTROS"/>
    <s v="Indireta"/>
    <n v="2009"/>
    <n v="1.6292670641140776"/>
    <n v="10787.57"/>
    <n v="17575.832502825098"/>
  </r>
  <r>
    <s v="41 - Paraná"/>
    <s v="SUL                 "/>
    <x v="14"/>
    <x v="14"/>
    <s v="Editorial"/>
    <s v="OUTROS"/>
    <s v="Indireta"/>
    <n v="2009"/>
    <n v="1.6292670641140776"/>
    <n v="11953.36"/>
    <n v="19475.215753498651"/>
  </r>
  <r>
    <s v="41 - Paraná"/>
    <s v="SUL                 "/>
    <x v="18"/>
    <x v="18"/>
    <s v="Editorial"/>
    <s v="OUTROS"/>
    <s v="Indireta"/>
    <n v="2009"/>
    <n v="1.6292670641140776"/>
    <n v="34316.11"/>
    <n v="55910.107791515744"/>
  </r>
  <r>
    <s v="41 - Paraná"/>
    <s v="SUL                 "/>
    <x v="18"/>
    <x v="18"/>
    <s v="Editorial"/>
    <s v="OUTROS"/>
    <s v="Indireta"/>
    <n v="2009"/>
    <n v="1.6292670641140776"/>
    <n v="10000"/>
    <n v="16292.670641140776"/>
  </r>
  <r>
    <s v="41 - Paraná"/>
    <s v="SUL                 "/>
    <x v="19"/>
    <x v="19"/>
    <s v="Editorial"/>
    <s v="OUTROS"/>
    <s v="Indireta"/>
    <n v="2009"/>
    <n v="1.6292670641140776"/>
    <n v="21935.46"/>
    <n v="35738.722514191781"/>
  </r>
  <r>
    <s v="41 - Paraná"/>
    <s v="SUL                 "/>
    <x v="19"/>
    <x v="19"/>
    <s v="Editorial"/>
    <s v="OUTROS"/>
    <s v="Indireta"/>
    <n v="2009"/>
    <n v="1.6292670641140776"/>
    <n v="11269.98"/>
    <n v="18361.807227224373"/>
  </r>
  <r>
    <s v="41 - Paraná"/>
    <s v="SUL                 "/>
    <x v="19"/>
    <x v="19"/>
    <s v="Editorial"/>
    <s v="OUTROS"/>
    <s v="Indireta"/>
    <n v="2009"/>
    <n v="1.6292670641140776"/>
    <n v="23524.63"/>
    <n v="38327.904854469954"/>
  </r>
  <r>
    <s v="41 - Paraná"/>
    <s v="SUL                 "/>
    <x v="19"/>
    <x v="19"/>
    <s v="Editorial"/>
    <s v="OUTROS"/>
    <s v="Indireta"/>
    <n v="2009"/>
    <n v="1.6292670641140776"/>
    <n v="4507.03"/>
    <n v="7343.1555359740705"/>
  </r>
  <r>
    <s v="41 - Paraná"/>
    <s v="SUL                 "/>
    <x v="5"/>
    <x v="5"/>
    <e v="#N/A"/>
    <s v="OUTROS"/>
    <s v="Indireta"/>
    <n v="2009"/>
    <n v="1.6292670641140776"/>
    <n v="49443.3"/>
    <n v="80556.340231111579"/>
  </r>
  <r>
    <s v="41 - Paraná"/>
    <s v="SUL                 "/>
    <x v="5"/>
    <x v="5"/>
    <e v="#N/A"/>
    <s v="OUTROS"/>
    <s v="Indireta"/>
    <n v="2009"/>
    <n v="1.6292670641140776"/>
    <n v="97319.59"/>
    <n v="158559.60268008575"/>
  </r>
  <r>
    <s v="41 - Paraná"/>
    <s v="SUL                 "/>
    <x v="5"/>
    <x v="5"/>
    <e v="#N/A"/>
    <s v="OUTROS"/>
    <s v="Indireta"/>
    <n v="2009"/>
    <n v="1.6292670641140776"/>
    <n v="947.92"/>
    <n v="1544.4148354150163"/>
  </r>
  <r>
    <s v="41 - Paraná"/>
    <s v="SUL                 "/>
    <x v="5"/>
    <x v="5"/>
    <e v="#N/A"/>
    <s v="OUTROS"/>
    <s v="Indireta"/>
    <n v="2009"/>
    <n v="1.6292670641140776"/>
    <n v="533800"/>
    <n v="869702.75882409466"/>
  </r>
  <r>
    <s v="41 - Paraná"/>
    <s v="SUL                 "/>
    <x v="5"/>
    <x v="5"/>
    <e v="#N/A"/>
    <s v="OUTROS"/>
    <s v="Indireta"/>
    <n v="2009"/>
    <n v="1.6292670641140776"/>
    <n v="1319.92"/>
    <n v="2150.5021832654534"/>
  </r>
  <r>
    <s v="41 - Paraná"/>
    <s v="SUL                 "/>
    <x v="5"/>
    <x v="5"/>
    <e v="#N/A"/>
    <s v="OUTROS"/>
    <s v="Indireta"/>
    <n v="2009"/>
    <n v="1.6292670641140776"/>
    <n v="720000"/>
    <n v="1173072.2861621359"/>
  </r>
  <r>
    <s v="41 - Paraná"/>
    <s v="SUL                 "/>
    <x v="5"/>
    <x v="5"/>
    <e v="#N/A"/>
    <s v="OUTROS"/>
    <s v="Indireta"/>
    <n v="2009"/>
    <n v="1.6292670641140776"/>
    <n v="63000"/>
    <n v="102643.82503918689"/>
  </r>
  <r>
    <s v="41 - Paraná"/>
    <s v="SUL                 "/>
    <x v="5"/>
    <x v="5"/>
    <e v="#N/A"/>
    <s v="OUTROS"/>
    <s v="Indireta"/>
    <n v="2009"/>
    <n v="1.6292670641140776"/>
    <n v="160674.51999999999"/>
    <n v="261781.70347833863"/>
  </r>
  <r>
    <s v="41 - Paraná"/>
    <s v="SUL                 "/>
    <x v="5"/>
    <x v="5"/>
    <e v="#N/A"/>
    <s v="OUTROS"/>
    <s v="Indireta"/>
    <n v="2009"/>
    <n v="1.6292670641140776"/>
    <n v="2000000"/>
    <n v="3258534.1282281554"/>
  </r>
  <r>
    <s v="41 - Paraná"/>
    <s v="SUL                 "/>
    <x v="5"/>
    <x v="5"/>
    <e v="#N/A"/>
    <s v="OUTROS"/>
    <s v="Indireta"/>
    <n v="2009"/>
    <n v="1.6292670641140776"/>
    <n v="10000"/>
    <n v="16292.670641140776"/>
  </r>
  <r>
    <s v="41 - Paraná"/>
    <s v="SUL                 "/>
    <x v="5"/>
    <x v="5"/>
    <e v="#N/A"/>
    <s v="OUTROS"/>
    <s v="Indireta"/>
    <n v="2009"/>
    <n v="1.6292670641140776"/>
    <n v="368200"/>
    <n v="599896.13300680334"/>
  </r>
  <r>
    <s v="41 - Paraná"/>
    <s v="SUL                 "/>
    <x v="15"/>
    <x v="15"/>
    <s v="Audiovisual"/>
    <s v="OUTROS"/>
    <s v="Direta"/>
    <n v="2009"/>
    <n v="1.6292670641140776"/>
    <n v="450000"/>
    <n v="733170.17885133496"/>
  </r>
  <r>
    <s v="41 - Paraná"/>
    <s v="SUL                 "/>
    <x v="27"/>
    <x v="27"/>
    <s v="Audiovisual"/>
    <s v="OUTROS"/>
    <s v="Indireta"/>
    <n v="2009"/>
    <n v="1.6292670641140776"/>
    <n v="194298.42"/>
    <n v="316564.01631540398"/>
  </r>
  <r>
    <s v="41 - Paraná"/>
    <s v="SUL                 "/>
    <x v="7"/>
    <x v="7"/>
    <s v="Música"/>
    <s v="OUTROS"/>
    <s v="Indireta"/>
    <n v="2009"/>
    <n v="1.6292670641140776"/>
    <n v="48355.73"/>
    <n v="78784.39825019303"/>
  </r>
  <r>
    <s v="41 - Paraná"/>
    <s v="SUL                 "/>
    <x v="7"/>
    <x v="7"/>
    <s v="Música"/>
    <s v="OUTROS"/>
    <s v="Indireta"/>
    <n v="2009"/>
    <n v="1.6292670641140776"/>
    <n v="4870.47"/>
    <n v="7935.296357755692"/>
  </r>
  <r>
    <s v="41 - Paraná"/>
    <s v="SUL                 "/>
    <x v="7"/>
    <x v="7"/>
    <s v="Música"/>
    <s v="OUTROS"/>
    <s v="Indireta"/>
    <n v="2009"/>
    <n v="1.6292670641140776"/>
    <n v="1400"/>
    <n v="2280.9738897597085"/>
  </r>
  <r>
    <s v="41 - Paraná"/>
    <s v="SUL                 "/>
    <x v="16"/>
    <x v="16"/>
    <s v="Audiovisual"/>
    <s v="OUTROS"/>
    <s v="Indireta"/>
    <n v="2009"/>
    <n v="1.6292670641140776"/>
    <n v="28933.99"/>
    <n v="47141.19694040608"/>
  </r>
  <r>
    <s v="41 - Paraná"/>
    <s v="SUL                 "/>
    <x v="16"/>
    <x v="16"/>
    <s v="Audiovisual"/>
    <s v="OUTROS"/>
    <s v="Indireta"/>
    <n v="2009"/>
    <n v="1.6292670641140776"/>
    <n v="108823.9"/>
    <n v="177303.19605844395"/>
  </r>
  <r>
    <s v="41 - Paraná"/>
    <s v="SUL                 "/>
    <x v="32"/>
    <x v="32"/>
    <s v="Audiovisual"/>
    <s v="OUTROS"/>
    <s v="Indireta"/>
    <n v="2009"/>
    <n v="1.6292670641140776"/>
    <n v="240000"/>
    <n v="391024.09538737865"/>
  </r>
  <r>
    <s v="41 - Paraná"/>
    <s v="SUL                 "/>
    <x v="32"/>
    <x v="32"/>
    <s v="Audiovisual"/>
    <s v="OUTROS"/>
    <s v="Indireta"/>
    <n v="2009"/>
    <n v="1.6292670641140776"/>
    <n v="144000"/>
    <n v="234614.45723242717"/>
  </r>
  <r>
    <s v="41 - Paraná"/>
    <s v="SUL                 "/>
    <x v="41"/>
    <x v="41"/>
    <s v="Audiovisual"/>
    <s v="OUTROS"/>
    <s v="Indireta"/>
    <n v="2009"/>
    <n v="1.6292670641140776"/>
    <n v="20276.419999999998"/>
    <n v="33035.703284143965"/>
  </r>
  <r>
    <s v="41 - Paraná"/>
    <s v="SUL                 "/>
    <x v="41"/>
    <x v="41"/>
    <s v="Audiovisual"/>
    <s v="OUTROS"/>
    <s v="Indireta"/>
    <n v="2009"/>
    <n v="1.6292670641140776"/>
    <n v="56361.82"/>
    <n v="91828.456999526097"/>
  </r>
  <r>
    <s v="41 - Paraná"/>
    <s v="SUL                 "/>
    <x v="41"/>
    <x v="41"/>
    <s v="Audiovisual"/>
    <s v="OUTROS"/>
    <s v="Indireta"/>
    <n v="2009"/>
    <n v="1.6292670641140776"/>
    <n v="1224.29"/>
    <n v="1994.695373924224"/>
  </r>
  <r>
    <s v="41 - Paraná"/>
    <s v="SUL                 "/>
    <x v="61"/>
    <x v="61"/>
    <s v="Artes Cênicas e Espetáculos"/>
    <s v="OUTROS"/>
    <s v="Indireta"/>
    <n v="2009"/>
    <n v="1.6292670641140776"/>
    <n v="37009.22"/>
    <n v="60297.903214552003"/>
  </r>
  <r>
    <s v="41 - Paraná"/>
    <s v="SUL                 "/>
    <x v="20"/>
    <x v="20"/>
    <s v="Artes Cênicas e Espetáculos"/>
    <s v="OUTROS"/>
    <s v="Indireta"/>
    <n v="2009"/>
    <n v="1.6292670641140776"/>
    <n v="34322.129999999997"/>
    <n v="55919.915979241705"/>
  </r>
  <r>
    <s v="41 - Paraná"/>
    <s v="SUL                 "/>
    <x v="20"/>
    <x v="20"/>
    <s v="Artes Cênicas e Espetáculos"/>
    <s v="OUTROS"/>
    <s v="Indireta"/>
    <n v="2009"/>
    <n v="1.6292670641140776"/>
    <n v="60500"/>
    <n v="98570.657378901698"/>
  </r>
  <r>
    <s v="41 - Paraná"/>
    <s v="SUL                 "/>
    <x v="20"/>
    <x v="20"/>
    <s v="Artes Cênicas e Espetáculos"/>
    <s v="OUTROS"/>
    <s v="Indireta"/>
    <n v="2009"/>
    <n v="1.6292670641140776"/>
    <n v="96169.87"/>
    <n v="156686.40175113251"/>
  </r>
  <r>
    <s v="41 - Paraná"/>
    <s v="SUL                 "/>
    <x v="30"/>
    <x v="30"/>
    <s v="Artes Cênicas e Espetáculos"/>
    <s v="OUTROS"/>
    <s v="Indireta"/>
    <n v="2009"/>
    <n v="1.6292670641140776"/>
    <n v="3952.2"/>
    <n v="6439.1892907916572"/>
  </r>
  <r>
    <s v="41 - Paraná"/>
    <s v="SUL                 "/>
    <x v="30"/>
    <x v="30"/>
    <s v="Artes Cênicas e Espetáculos"/>
    <s v="OUTROS"/>
    <s v="Indireta"/>
    <n v="2009"/>
    <n v="1.6292670641140776"/>
    <n v="1231.24"/>
    <n v="2006.0187800198169"/>
  </r>
  <r>
    <s v="41 - Paraná"/>
    <s v="SUL                 "/>
    <x v="30"/>
    <x v="30"/>
    <s v="Artes Cênicas e Espetáculos"/>
    <s v="OUTROS"/>
    <s v="Indireta"/>
    <n v="2009"/>
    <n v="1.6292670641140776"/>
    <n v="26300.53"/>
    <n v="42850.58729774422"/>
  </r>
  <r>
    <s v="41 - Paraná"/>
    <s v="SUL                 "/>
    <x v="23"/>
    <x v="23"/>
    <s v="Patrimônio"/>
    <s v="FUNDO CULTURAL"/>
    <s v="Direta"/>
    <n v="2009"/>
    <n v="1.6292670641140776"/>
    <n v="109600"/>
    <n v="178567.6702269029"/>
  </r>
  <r>
    <s v="41 - Paraná"/>
    <s v="SUL                 "/>
    <x v="1"/>
    <x v="1"/>
    <s v="Patrimônio"/>
    <s v="FUNDO CULTURAL"/>
    <s v="Direta"/>
    <n v="2009"/>
    <n v="1.6292670641140776"/>
    <n v="382393.7"/>
    <n v="623021.46093471942"/>
  </r>
  <r>
    <s v="33 - Rio de Janeiro"/>
    <s v="SUDESTE             "/>
    <x v="38"/>
    <x v="38"/>
    <e v="#N/A"/>
    <s v="OUTROS"/>
    <s v="Indireta"/>
    <n v="2009"/>
    <n v="1.6292670641140776"/>
    <n v="612000"/>
    <n v="997111.44323781552"/>
  </r>
  <r>
    <s v="33 - Rio de Janeiro"/>
    <s v="SUDESTE             "/>
    <x v="2"/>
    <x v="2"/>
    <e v="#N/A"/>
    <s v="OUTROS"/>
    <s v="Indireta"/>
    <n v="2009"/>
    <n v="1.6292670641140776"/>
    <n v="12684.57"/>
    <n v="20666.552123449506"/>
  </r>
  <r>
    <s v="33 - Rio de Janeiro"/>
    <s v="SUDESTE             "/>
    <x v="2"/>
    <x v="2"/>
    <e v="#N/A"/>
    <s v="OUTROS"/>
    <s v="Indireta"/>
    <n v="2009"/>
    <n v="1.6292670641140776"/>
    <n v="157606.29"/>
    <n v="256782.73739421193"/>
  </r>
  <r>
    <s v="33 - Rio de Janeiro"/>
    <s v="SUDESTE             "/>
    <x v="2"/>
    <x v="2"/>
    <e v="#N/A"/>
    <s v="OUTROS"/>
    <s v="Indireta"/>
    <n v="2009"/>
    <n v="1.6292670641140776"/>
    <n v="82500"/>
    <n v="134414.5327894114"/>
  </r>
  <r>
    <s v="33 - Rio de Janeiro"/>
    <s v="SUDESTE             "/>
    <x v="2"/>
    <x v="2"/>
    <e v="#N/A"/>
    <s v="OUTROS"/>
    <s v="Indireta"/>
    <n v="2009"/>
    <n v="1.6292670641140776"/>
    <n v="68714.61"/>
    <n v="111954.45089644384"/>
  </r>
  <r>
    <s v="33 - Rio de Janeiro"/>
    <s v="SUDESTE             "/>
    <x v="39"/>
    <x v="39"/>
    <s v="Música"/>
    <s v="OUTROS"/>
    <s v="Indireta"/>
    <n v="2009"/>
    <n v="1.6292670641140776"/>
    <n v="4352.74"/>
    <n v="7091.7759206519095"/>
  </r>
  <r>
    <s v="33 - Rio de Janeiro"/>
    <s v="SUDESTE             "/>
    <x v="26"/>
    <x v="26"/>
    <s v="Editorial"/>
    <s v="OUTROS"/>
    <s v="Indireta"/>
    <n v="2009"/>
    <n v="1.6292670641140776"/>
    <n v="53851.95"/>
    <n v="87739.208473318096"/>
  </r>
  <r>
    <s v="33 - Rio de Janeiro"/>
    <s v="SUDESTE             "/>
    <x v="26"/>
    <x v="26"/>
    <s v="Editorial"/>
    <s v="OUTROS"/>
    <s v="Indireta"/>
    <n v="2009"/>
    <n v="1.6292670641140776"/>
    <n v="262131.5"/>
    <n v="427082.21941681934"/>
  </r>
  <r>
    <s v="33 - Rio de Janeiro"/>
    <s v="SUDESTE             "/>
    <x v="26"/>
    <x v="26"/>
    <s v="Editorial"/>
    <s v="OUTROS"/>
    <s v="Indireta"/>
    <n v="2009"/>
    <n v="1.6292670641140776"/>
    <n v="41205.51"/>
    <n v="67134.780303023275"/>
  </r>
  <r>
    <s v="33 - Rio de Janeiro"/>
    <s v="SUDESTE             "/>
    <x v="26"/>
    <x v="26"/>
    <s v="Editorial"/>
    <s v="OUTROS"/>
    <s v="Indireta"/>
    <n v="2009"/>
    <n v="1.6292670641140776"/>
    <n v="94866.04"/>
    <n v="154562.11447492865"/>
  </r>
  <r>
    <s v="33 - Rio de Janeiro"/>
    <s v="SUDESTE             "/>
    <x v="26"/>
    <x v="26"/>
    <s v="Editorial"/>
    <s v="OUTROS"/>
    <s v="Indireta"/>
    <n v="2009"/>
    <n v="1.6292670641140776"/>
    <n v="88596.82"/>
    <n v="144347.88081124341"/>
  </r>
  <r>
    <s v="33 - Rio de Janeiro"/>
    <s v="SUDESTE             "/>
    <x v="50"/>
    <x v="50"/>
    <e v="#N/A"/>
    <s v="OUTROS"/>
    <s v="Indireta"/>
    <n v="2009"/>
    <n v="1.6292670641140776"/>
    <n v="54914.32"/>
    <n v="89470.092924220968"/>
  </r>
  <r>
    <s v="33 - Rio de Janeiro"/>
    <s v="SUDESTE             "/>
    <x v="50"/>
    <x v="50"/>
    <e v="#N/A"/>
    <s v="OUTROS"/>
    <s v="Indireta"/>
    <n v="2009"/>
    <n v="1.6292670641140776"/>
    <n v="40602.29"/>
    <n v="66151.973824608373"/>
  </r>
  <r>
    <s v="33 - Rio de Janeiro"/>
    <s v="SUDESTE             "/>
    <x v="50"/>
    <x v="50"/>
    <e v="#N/A"/>
    <s v="OUTROS"/>
    <s v="Indireta"/>
    <n v="2009"/>
    <n v="1.6292670641140776"/>
    <n v="2963.24"/>
    <n v="4827.9093350653993"/>
  </r>
  <r>
    <s v="33 - Rio de Janeiro"/>
    <s v="SUDESTE             "/>
    <x v="50"/>
    <x v="50"/>
    <e v="#N/A"/>
    <s v="OUTROS"/>
    <s v="Indireta"/>
    <n v="2009"/>
    <n v="1.6292670641140776"/>
    <n v="39562.53"/>
    <n v="64457.927102025118"/>
  </r>
  <r>
    <s v="33 - Rio de Janeiro"/>
    <s v="SUDESTE             "/>
    <x v="40"/>
    <x v="40"/>
    <s v="Música"/>
    <s v="OUTROS"/>
    <s v="Indireta"/>
    <n v="2009"/>
    <n v="1.6292670641140776"/>
    <n v="28610.46"/>
    <n v="46614.080167153254"/>
  </r>
  <r>
    <s v="33 - Rio de Janeiro"/>
    <s v="SUDESTE             "/>
    <x v="40"/>
    <x v="40"/>
    <s v="Música"/>
    <s v="OUTROS"/>
    <s v="Indireta"/>
    <n v="2009"/>
    <n v="1.6292670641140776"/>
    <n v="3316"/>
    <n v="5402.6495846022817"/>
  </r>
  <r>
    <s v="33 - Rio de Janeiro"/>
    <s v="SUDESTE             "/>
    <x v="25"/>
    <x v="25"/>
    <s v="Editorial"/>
    <s v="OUTROS"/>
    <s v="Indireta"/>
    <n v="2009"/>
    <n v="1.6292670641140776"/>
    <n v="4989.3100000000004"/>
    <n v="8128.918455655009"/>
  </r>
  <r>
    <s v="33 - Rio de Janeiro"/>
    <s v="SUDESTE             "/>
    <x v="25"/>
    <x v="25"/>
    <s v="Editorial"/>
    <s v="OUTROS"/>
    <s v="Indireta"/>
    <n v="2009"/>
    <n v="1.6292670641140776"/>
    <n v="63772.28"/>
    <n v="103902.07540746091"/>
  </r>
  <r>
    <s v="33 - Rio de Janeiro"/>
    <s v="SUDESTE             "/>
    <x v="33"/>
    <x v="33"/>
    <s v="Editorial"/>
    <s v="OUTROS"/>
    <s v="Indireta"/>
    <n v="2009"/>
    <n v="1.6292670641140776"/>
    <n v="18471.509999999998"/>
    <n v="30095.022867453823"/>
  </r>
  <r>
    <s v="33 - Rio de Janeiro"/>
    <s v="SUDESTE             "/>
    <x v="37"/>
    <x v="37"/>
    <s v="Música"/>
    <s v="OUTROS"/>
    <s v="Indireta"/>
    <n v="2009"/>
    <n v="1.6292670641140776"/>
    <n v="6603.1"/>
    <n v="10758.213351051667"/>
  </r>
  <r>
    <s v="33 - Rio de Janeiro"/>
    <s v="SUDESTE             "/>
    <x v="13"/>
    <x v="13"/>
    <s v="Editorial"/>
    <s v="OUTROS"/>
    <s v="Indireta"/>
    <n v="2009"/>
    <n v="1.6292670641140776"/>
    <n v="8568.06"/>
    <n v="13959.657961353263"/>
  </r>
  <r>
    <s v="33 - Rio de Janeiro"/>
    <s v="SUDESTE             "/>
    <x v="13"/>
    <x v="13"/>
    <s v="Editorial"/>
    <s v="OUTROS"/>
    <s v="Indireta"/>
    <n v="2009"/>
    <n v="1.6292670641140776"/>
    <n v="115792.96000000001"/>
    <n v="188657.65598427883"/>
  </r>
  <r>
    <s v="33 - Rio de Janeiro"/>
    <s v="SUDESTE             "/>
    <x v="13"/>
    <x v="13"/>
    <s v="Editorial"/>
    <s v="OUTROS"/>
    <s v="Indireta"/>
    <n v="2009"/>
    <n v="1.6292670641140776"/>
    <n v="62950.65"/>
    <n v="102563.42070957286"/>
  </r>
  <r>
    <s v="33 - Rio de Janeiro"/>
    <s v="SUDESTE             "/>
    <x v="13"/>
    <x v="13"/>
    <s v="Editorial"/>
    <s v="OUTROS"/>
    <s v="Indireta"/>
    <n v="2009"/>
    <n v="1.6292670641140776"/>
    <n v="361148.85"/>
    <n v="588407.92654767539"/>
  </r>
  <r>
    <s v="33 - Rio de Janeiro"/>
    <s v="SUDESTE             "/>
    <x v="13"/>
    <x v="13"/>
    <s v="Editorial"/>
    <s v="OUTROS"/>
    <s v="Indireta"/>
    <n v="2009"/>
    <n v="1.6292670641140776"/>
    <n v="40000"/>
    <n v="65170.682564563103"/>
  </r>
  <r>
    <s v="33 - Rio de Janeiro"/>
    <s v="SUDESTE             "/>
    <x v="13"/>
    <x v="13"/>
    <s v="Editorial"/>
    <s v="OUTROS"/>
    <s v="Indireta"/>
    <n v="2009"/>
    <n v="1.6292670641140776"/>
    <n v="227535.44"/>
    <n v="370715.99831070489"/>
  </r>
  <r>
    <s v="33 - Rio de Janeiro"/>
    <s v="SUDESTE             "/>
    <x v="17"/>
    <x v="17"/>
    <s v="Editorial"/>
    <s v="OUTROS"/>
    <s v="Indireta"/>
    <n v="2009"/>
    <n v="1.6292670641140776"/>
    <n v="4983.13"/>
    <n v="8118.8495851987836"/>
  </r>
  <r>
    <s v="33 - Rio de Janeiro"/>
    <s v="SUDESTE             "/>
    <x v="17"/>
    <x v="17"/>
    <s v="Editorial"/>
    <s v="OUTROS"/>
    <s v="Indireta"/>
    <n v="2009"/>
    <n v="1.6292670641140776"/>
    <n v="10753.53"/>
    <n v="17520.372251962657"/>
  </r>
  <r>
    <s v="33 - Rio de Janeiro"/>
    <s v="SUDESTE             "/>
    <x v="17"/>
    <x v="17"/>
    <s v="Editorial"/>
    <s v="OUTROS"/>
    <s v="Indireta"/>
    <n v="2009"/>
    <n v="1.6292670641140776"/>
    <n v="2624.37"/>
    <n v="4275.7996050490619"/>
  </r>
  <r>
    <s v="33 - Rio de Janeiro"/>
    <s v="SUDESTE             "/>
    <x v="12"/>
    <x v="12"/>
    <s v="Editorial"/>
    <s v="OUTROS"/>
    <s v="Indireta"/>
    <n v="2009"/>
    <n v="1.6292670641140776"/>
    <n v="7045.12"/>
    <n v="11478.38197873137"/>
  </r>
  <r>
    <s v="33 - Rio de Janeiro"/>
    <s v="SUDESTE             "/>
    <x v="12"/>
    <x v="12"/>
    <s v="Editorial"/>
    <s v="OUTROS"/>
    <s v="Indireta"/>
    <n v="2009"/>
    <n v="1.6292670641140776"/>
    <n v="14527.31"/>
    <n v="23668.867713175081"/>
  </r>
  <r>
    <s v="33 - Rio de Janeiro"/>
    <s v="SUDESTE             "/>
    <x v="12"/>
    <x v="12"/>
    <s v="Editorial"/>
    <s v="OUTROS"/>
    <s v="Indireta"/>
    <n v="2009"/>
    <n v="1.6292670641140776"/>
    <n v="2979.38"/>
    <n v="4854.2057054802008"/>
  </r>
  <r>
    <s v="33 - Rio de Janeiro"/>
    <s v="SUDESTE             "/>
    <x v="12"/>
    <x v="12"/>
    <s v="Editorial"/>
    <s v="OUTROS"/>
    <s v="Indireta"/>
    <n v="2009"/>
    <n v="1.6292670641140776"/>
    <n v="34667.14"/>
    <n v="56482.029409031704"/>
  </r>
  <r>
    <s v="33 - Rio de Janeiro"/>
    <s v="SUDESTE             "/>
    <x v="12"/>
    <x v="12"/>
    <s v="Editorial"/>
    <s v="OUTROS"/>
    <s v="Indireta"/>
    <n v="2009"/>
    <n v="1.6292670641140776"/>
    <n v="44577.61"/>
    <n v="72628.831769922355"/>
  </r>
  <r>
    <s v="33 - Rio de Janeiro"/>
    <s v="SUDESTE             "/>
    <x v="43"/>
    <x v="43"/>
    <e v="#N/A"/>
    <s v="OUTROS"/>
    <s v="Indireta"/>
    <n v="2009"/>
    <n v="1.6292670641140776"/>
    <n v="71544.5"/>
    <n v="116565.09746850963"/>
  </r>
  <r>
    <s v="33 - Rio de Janeiro"/>
    <s v="SUDESTE             "/>
    <x v="43"/>
    <x v="43"/>
    <e v="#N/A"/>
    <s v="OUTROS"/>
    <s v="Indireta"/>
    <n v="2009"/>
    <n v="1.6292670641140776"/>
    <n v="3079.81"/>
    <n v="5017.8329967291775"/>
  </r>
  <r>
    <s v="33 - Rio de Janeiro"/>
    <s v="SUDESTE             "/>
    <x v="14"/>
    <x v="14"/>
    <s v="Editorial"/>
    <s v="OUTROS"/>
    <s v="Indireta"/>
    <n v="2009"/>
    <n v="1.6292670641140776"/>
    <n v="11476.71"/>
    <n v="18698.625607388676"/>
  </r>
  <r>
    <s v="33 - Rio de Janeiro"/>
    <s v="SUDESTE             "/>
    <x v="14"/>
    <x v="14"/>
    <s v="Editorial"/>
    <s v="OUTROS"/>
    <s v="Indireta"/>
    <n v="2009"/>
    <n v="1.6292670641140776"/>
    <n v="266509.2"/>
    <n v="434214.66184339154"/>
  </r>
  <r>
    <s v="33 - Rio de Janeiro"/>
    <s v="SUDESTE             "/>
    <x v="14"/>
    <x v="14"/>
    <s v="Editorial"/>
    <s v="OUTROS"/>
    <s v="Indireta"/>
    <n v="2009"/>
    <n v="1.6292670641140776"/>
    <n v="66247.48"/>
    <n v="107934.83724455607"/>
  </r>
  <r>
    <s v="33 - Rio de Janeiro"/>
    <s v="SUDESTE             "/>
    <x v="14"/>
    <x v="14"/>
    <s v="Editorial"/>
    <s v="OUTROS"/>
    <s v="Indireta"/>
    <n v="2009"/>
    <n v="1.6292670641140776"/>
    <n v="233100"/>
    <n v="379782.15264499147"/>
  </r>
  <r>
    <s v="33 - Rio de Janeiro"/>
    <s v="SUDESTE             "/>
    <x v="14"/>
    <x v="14"/>
    <s v="Editorial"/>
    <s v="OUTROS"/>
    <s v="Indireta"/>
    <n v="2009"/>
    <n v="1.6292670641140776"/>
    <n v="126208.88"/>
    <n v="205627.97138272593"/>
  </r>
  <r>
    <s v="33 - Rio de Janeiro"/>
    <s v="SUDESTE             "/>
    <x v="14"/>
    <x v="14"/>
    <s v="Editorial"/>
    <s v="OUTROS"/>
    <s v="Indireta"/>
    <n v="2009"/>
    <n v="1.6292670641140776"/>
    <n v="124188.02"/>
    <n v="202335.45074354036"/>
  </r>
  <r>
    <s v="33 - Rio de Janeiro"/>
    <s v="SUDESTE             "/>
    <x v="19"/>
    <x v="19"/>
    <s v="Editorial"/>
    <s v="OUTROS"/>
    <s v="Indireta"/>
    <n v="2009"/>
    <n v="1.6292670641140776"/>
    <n v="1391.85"/>
    <n v="2267.6953631871788"/>
  </r>
  <r>
    <s v="33 - Rio de Janeiro"/>
    <s v="SUDESTE             "/>
    <x v="19"/>
    <x v="19"/>
    <s v="Editorial"/>
    <s v="OUTROS"/>
    <s v="Indireta"/>
    <n v="2009"/>
    <n v="1.6292670641140776"/>
    <n v="43384"/>
    <n v="70684.122309525148"/>
  </r>
  <r>
    <s v="33 - Rio de Janeiro"/>
    <s v="SUDESTE             "/>
    <x v="19"/>
    <x v="19"/>
    <s v="Editorial"/>
    <s v="OUTROS"/>
    <s v="Indireta"/>
    <n v="2009"/>
    <n v="1.6292670641140776"/>
    <n v="14341.53"/>
    <n v="23366.182478003968"/>
  </r>
  <r>
    <s v="33 - Rio de Janeiro"/>
    <s v="SUDESTE             "/>
    <x v="5"/>
    <x v="5"/>
    <e v="#N/A"/>
    <s v="OUTROS"/>
    <s v="Indireta"/>
    <n v="2009"/>
    <n v="1.6292670641140776"/>
    <n v="5000000"/>
    <n v="8146335.3205703879"/>
  </r>
  <r>
    <s v="33 - Rio de Janeiro"/>
    <s v="SUDESTE             "/>
    <x v="5"/>
    <x v="5"/>
    <e v="#N/A"/>
    <s v="OUTROS"/>
    <s v="Indireta"/>
    <n v="2009"/>
    <n v="1.6292670641140776"/>
    <n v="63308.42"/>
    <n v="103146.32358710095"/>
  </r>
  <r>
    <s v="33 - Rio de Janeiro"/>
    <s v="SUDESTE             "/>
    <x v="5"/>
    <x v="5"/>
    <e v="#N/A"/>
    <s v="OUTROS"/>
    <s v="Indireta"/>
    <n v="2009"/>
    <n v="1.6292670641140776"/>
    <n v="57500"/>
    <n v="93682.856186559467"/>
  </r>
  <r>
    <s v="33 - Rio de Janeiro"/>
    <s v="SUDESTE             "/>
    <x v="5"/>
    <x v="5"/>
    <e v="#N/A"/>
    <s v="OUTROS"/>
    <s v="Indireta"/>
    <n v="2009"/>
    <n v="1.6292670641140776"/>
    <n v="237040.43"/>
    <n v="386202.16546243854"/>
  </r>
  <r>
    <s v="33 - Rio de Janeiro"/>
    <s v="SUDESTE             "/>
    <x v="5"/>
    <x v="5"/>
    <e v="#N/A"/>
    <s v="OUTROS"/>
    <s v="Indireta"/>
    <n v="2009"/>
    <n v="1.6292670641140776"/>
    <n v="178259.18"/>
    <n v="290431.8108499829"/>
  </r>
  <r>
    <s v="33 - Rio de Janeiro"/>
    <s v="SUDESTE             "/>
    <x v="5"/>
    <x v="5"/>
    <e v="#N/A"/>
    <s v="OUTROS"/>
    <s v="Indireta"/>
    <n v="2009"/>
    <n v="1.6292670641140776"/>
    <n v="85000"/>
    <n v="138487.7004496966"/>
  </r>
  <r>
    <s v="33 - Rio de Janeiro"/>
    <s v="SUDESTE             "/>
    <x v="15"/>
    <x v="15"/>
    <s v="Audiovisual"/>
    <s v="OUTROS"/>
    <s v="Direta"/>
    <n v="2009"/>
    <n v="1.6292670641140776"/>
    <n v="989999.99"/>
    <n v="1612974.3771802662"/>
  </r>
  <r>
    <s v="33 - Rio de Janeiro"/>
    <s v="SUDESTE             "/>
    <x v="15"/>
    <x v="15"/>
    <s v="Audiovisual"/>
    <s v="FUNDO CULTURAL"/>
    <s v="Direta"/>
    <n v="2009"/>
    <n v="1.6292670641140776"/>
    <n v="200000"/>
    <n v="325853.41282281553"/>
  </r>
  <r>
    <s v="33 - Rio de Janeiro"/>
    <s v="SUDESTE             "/>
    <x v="15"/>
    <x v="15"/>
    <s v="Audiovisual"/>
    <s v="OUTROS"/>
    <s v="Direta"/>
    <n v="2009"/>
    <n v="1.6292670641140776"/>
    <n v="742500"/>
    <n v="1209730.7951047027"/>
  </r>
  <r>
    <s v="33 - Rio de Janeiro"/>
    <s v="SUDESTE             "/>
    <x v="15"/>
    <x v="15"/>
    <s v="Audiovisual"/>
    <s v="OUTROS"/>
    <s v="Direta"/>
    <n v="2009"/>
    <n v="1.6292670641140776"/>
    <n v="820000"/>
    <n v="1335998.9925735437"/>
  </r>
  <r>
    <s v="33 - Rio de Janeiro"/>
    <s v="SUDESTE             "/>
    <x v="15"/>
    <x v="15"/>
    <s v="Audiovisual"/>
    <s v="OUTROS"/>
    <s v="Direta"/>
    <n v="2009"/>
    <n v="1.6292670641140776"/>
    <n v="4799560"/>
    <n v="7819765.0302393623"/>
  </r>
  <r>
    <s v="33 - Rio de Janeiro"/>
    <s v="SUDESTE             "/>
    <x v="31"/>
    <x v="31"/>
    <s v="Audiovisual"/>
    <s v="OUTROS"/>
    <s v="Indireta"/>
    <n v="2009"/>
    <n v="1.6292670641140776"/>
    <n v="3746.47"/>
    <n v="6104.0001776914678"/>
  </r>
  <r>
    <s v="33 - Rio de Janeiro"/>
    <s v="SUDESTE             "/>
    <x v="31"/>
    <x v="31"/>
    <s v="Audiovisual"/>
    <s v="OUTROS"/>
    <s v="Indireta"/>
    <n v="2009"/>
    <n v="1.6292670641140776"/>
    <n v="153734.74"/>
    <n v="250474.94849214103"/>
  </r>
  <r>
    <s v="33 - Rio de Janeiro"/>
    <s v="SUDESTE             "/>
    <x v="31"/>
    <x v="31"/>
    <s v="Audiovisual"/>
    <s v="OUTROS"/>
    <s v="Direta"/>
    <n v="2009"/>
    <n v="1.6292670641140776"/>
    <n v="3499999.99"/>
    <n v="5702434.7081066016"/>
  </r>
  <r>
    <s v="33 - Rio de Janeiro"/>
    <s v="SUDESTE             "/>
    <x v="31"/>
    <x v="31"/>
    <s v="Audiovisual"/>
    <s v="OUTROS"/>
    <s v="Indireta"/>
    <n v="2009"/>
    <n v="1.6292670641140776"/>
    <n v="220608.91"/>
    <n v="359430.8311131068"/>
  </r>
  <r>
    <s v="33 - Rio de Janeiro"/>
    <s v="SUDESTE             "/>
    <x v="31"/>
    <x v="31"/>
    <s v="Audiovisual"/>
    <s v="OUTROS"/>
    <s v="Direta"/>
    <n v="2009"/>
    <n v="1.6292670641140776"/>
    <n v="1912000"/>
    <n v="3115158.6265861164"/>
  </r>
  <r>
    <s v="33 - Rio de Janeiro"/>
    <s v="SUDESTE             "/>
    <x v="34"/>
    <x v="34"/>
    <s v="Audiovisual"/>
    <s v="OUTROS"/>
    <s v="Indireta"/>
    <n v="2009"/>
    <n v="1.6292670641140776"/>
    <n v="5062.68"/>
    <n v="8248.4577801490595"/>
  </r>
  <r>
    <s v="33 - Rio de Janeiro"/>
    <s v="SUDESTE             "/>
    <x v="35"/>
    <x v="35"/>
    <s v="Audiovisual"/>
    <s v="OUTROS"/>
    <s v="Direta"/>
    <n v="2009"/>
    <n v="1.6292670641140776"/>
    <n v="985013.17"/>
    <n v="1604849.515599601"/>
  </r>
  <r>
    <s v="33 - Rio de Janeiro"/>
    <s v="SUDESTE             "/>
    <x v="35"/>
    <x v="35"/>
    <s v="Audiovisual"/>
    <s v="OUTROS"/>
    <s v="Direta"/>
    <n v="2009"/>
    <n v="1.6292670641140776"/>
    <n v="740000"/>
    <n v="1205657.6274444174"/>
  </r>
  <r>
    <s v="33 - Rio de Janeiro"/>
    <s v="SUDESTE             "/>
    <x v="28"/>
    <x v="28"/>
    <s v="Audiovisual"/>
    <s v="OUTROS"/>
    <s v="Direta"/>
    <n v="2009"/>
    <n v="1.6292670641140776"/>
    <n v="375619.67"/>
    <n v="611984.75696439866"/>
  </r>
  <r>
    <s v="33 - Rio de Janeiro"/>
    <s v="SUDESTE             "/>
    <x v="28"/>
    <x v="28"/>
    <s v="Audiovisual"/>
    <s v="OUTROS"/>
    <s v="Indireta"/>
    <n v="2009"/>
    <n v="1.6292670641140776"/>
    <n v="46261.53"/>
    <n v="75372.387164525324"/>
  </r>
  <r>
    <s v="33 - Rio de Janeiro"/>
    <s v="SUDESTE             "/>
    <x v="7"/>
    <x v="7"/>
    <s v="Música"/>
    <s v="OUTROS"/>
    <s v="Indireta"/>
    <n v="2009"/>
    <n v="1.6292670641140776"/>
    <n v="1575.45"/>
    <n v="2566.8287961585238"/>
  </r>
  <r>
    <s v="33 - Rio de Janeiro"/>
    <s v="SUDESTE             "/>
    <x v="7"/>
    <x v="7"/>
    <s v="Música"/>
    <s v="OUTROS"/>
    <s v="Indireta"/>
    <n v="2009"/>
    <n v="1.6292670641140776"/>
    <n v="34253.33"/>
    <n v="55807.822405230661"/>
  </r>
  <r>
    <s v="33 - Rio de Janeiro"/>
    <s v="SUDESTE             "/>
    <x v="7"/>
    <x v="7"/>
    <s v="Música"/>
    <s v="OUTROS"/>
    <s v="Indireta"/>
    <n v="2009"/>
    <n v="1.6292670641140776"/>
    <n v="9936.27"/>
    <n v="16188.837451144787"/>
  </r>
  <r>
    <s v="33 - Rio de Janeiro"/>
    <s v="SUDESTE             "/>
    <x v="7"/>
    <x v="7"/>
    <s v="Música"/>
    <s v="OUTROS"/>
    <s v="Indireta"/>
    <n v="2009"/>
    <n v="1.6292670641140776"/>
    <n v="45825.04"/>
    <n v="74661.228383710171"/>
  </r>
  <r>
    <s v="33 - Rio de Janeiro"/>
    <s v="SUDESTE             "/>
    <x v="7"/>
    <x v="7"/>
    <s v="Música"/>
    <s v="OUTROS"/>
    <s v="Indireta"/>
    <n v="2009"/>
    <n v="1.6292670641140776"/>
    <n v="16219.81"/>
    <n v="26426.402219188156"/>
  </r>
  <r>
    <s v="33 - Rio de Janeiro"/>
    <s v="SUDESTE             "/>
    <x v="62"/>
    <x v="62"/>
    <e v="#N/A"/>
    <s v="OUTROS"/>
    <s v="Direta"/>
    <n v="2009"/>
    <n v="1.6292670641140776"/>
    <n v="6499999.9900000002"/>
    <n v="10590235.900448835"/>
  </r>
  <r>
    <s v="33 - Rio de Janeiro"/>
    <s v="SUDESTE             "/>
    <x v="32"/>
    <x v="32"/>
    <s v="Audiovisual"/>
    <s v="OUTROS"/>
    <s v="Indireta"/>
    <n v="2009"/>
    <n v="1.6292670641140776"/>
    <n v="59351.54"/>
    <n v="96699.509326449246"/>
  </r>
  <r>
    <s v="33 - Rio de Janeiro"/>
    <s v="SUDESTE             "/>
    <x v="32"/>
    <x v="32"/>
    <s v="Audiovisual"/>
    <s v="OUTROS"/>
    <s v="Indireta"/>
    <n v="2009"/>
    <n v="1.6292670641140776"/>
    <n v="62945.95"/>
    <n v="102555.76315437153"/>
  </r>
  <r>
    <s v="33 - Rio de Janeiro"/>
    <s v="SUDESTE             "/>
    <x v="32"/>
    <x v="32"/>
    <s v="Audiovisual"/>
    <s v="OUTROS"/>
    <s v="Direta"/>
    <n v="2009"/>
    <n v="1.6292670641140776"/>
    <n v="6999735.5999999996"/>
    <n v="11404438.670586791"/>
  </r>
  <r>
    <s v="33 - Rio de Janeiro"/>
    <s v="SUDESTE             "/>
    <x v="59"/>
    <x v="59"/>
    <s v="Educação e Criação em Artes"/>
    <s v="OUTROS"/>
    <s v="Indireta"/>
    <n v="2009"/>
    <n v="1.6292670641140776"/>
    <n v="1739.55"/>
    <n v="2834.1915213796437"/>
  </r>
  <r>
    <s v="33 - Rio de Janeiro"/>
    <s v="SUDESTE             "/>
    <x v="8"/>
    <x v="8"/>
    <s v="Artes Cênicas e Espetáculos"/>
    <s v="FUNDO CULTURAL"/>
    <s v="Direta"/>
    <n v="2009"/>
    <n v="1.6292670641140776"/>
    <n v="250000"/>
    <n v="407316.76602851943"/>
  </r>
  <r>
    <s v="33 - Rio de Janeiro"/>
    <s v="SUDESTE             "/>
    <x v="36"/>
    <x v="36"/>
    <s v="Artes Cênicas e Espetáculos"/>
    <s v="FUNDO CULTURAL"/>
    <s v="Direta"/>
    <n v="2009"/>
    <n v="1.6292670641140776"/>
    <n v="600000"/>
    <n v="977560.23846844654"/>
  </r>
  <r>
    <s v="33 - Rio de Janeiro"/>
    <s v="SUDESTE             "/>
    <x v="36"/>
    <x v="36"/>
    <s v="Artes Cênicas e Espetáculos"/>
    <s v="FUNDO CULTURAL"/>
    <s v="Direta"/>
    <n v="2009"/>
    <n v="1.6292670641140776"/>
    <n v="6800000"/>
    <n v="11079016.035975728"/>
  </r>
  <r>
    <s v="33 - Rio de Janeiro"/>
    <s v="SUDESTE             "/>
    <x v="56"/>
    <x v="56"/>
    <s v="Artes Cênicas e Espetáculos"/>
    <s v="FUNDO CULTURAL"/>
    <s v="Direta"/>
    <n v="2009"/>
    <n v="1.6292670641140776"/>
    <n v="130000"/>
    <n v="211804.7183348301"/>
  </r>
  <r>
    <s v="33 - Rio de Janeiro"/>
    <s v="SUDESTE             "/>
    <x v="56"/>
    <x v="56"/>
    <s v="Artes Cênicas e Espetáculos"/>
    <s v="FUNDO CULTURAL"/>
    <s v="Direta"/>
    <n v="2009"/>
    <n v="1.6292670641140776"/>
    <n v="28800"/>
    <n v="46922.891446485439"/>
  </r>
  <r>
    <s v="33 - Rio de Janeiro"/>
    <s v="SUDESTE             "/>
    <x v="20"/>
    <x v="20"/>
    <s v="Artes Cênicas e Espetáculos"/>
    <s v="OUTROS"/>
    <s v="Indireta"/>
    <n v="2009"/>
    <n v="1.6292670641140776"/>
    <n v="5472.72"/>
    <n v="8916.5224471183956"/>
  </r>
  <r>
    <s v="33 - Rio de Janeiro"/>
    <s v="SUDESTE             "/>
    <x v="20"/>
    <x v="20"/>
    <s v="Artes Cênicas e Espetáculos"/>
    <s v="OUTROS"/>
    <s v="Indireta"/>
    <n v="2009"/>
    <n v="1.6292670641140776"/>
    <n v="109071.79"/>
    <n v="177707.0750709672"/>
  </r>
  <r>
    <s v="33 - Rio de Janeiro"/>
    <s v="SUDESTE             "/>
    <x v="20"/>
    <x v="20"/>
    <s v="Artes Cênicas e Espetáculos"/>
    <s v="OUTROS"/>
    <s v="Indireta"/>
    <n v="2009"/>
    <n v="1.6292670641140776"/>
    <n v="64766.14"/>
    <n v="105521.33877180133"/>
  </r>
  <r>
    <s v="33 - Rio de Janeiro"/>
    <s v="SUDESTE             "/>
    <x v="20"/>
    <x v="20"/>
    <s v="Artes Cênicas e Espetáculos"/>
    <s v="OUTROS"/>
    <s v="Indireta"/>
    <n v="2009"/>
    <n v="1.6292670641140776"/>
    <n v="117876.98"/>
    <n v="192053.08113123383"/>
  </r>
  <r>
    <s v="33 - Rio de Janeiro"/>
    <s v="SUDESTE             "/>
    <x v="30"/>
    <x v="30"/>
    <s v="Artes Cênicas e Espetáculos"/>
    <s v="OUTROS"/>
    <s v="Indireta"/>
    <n v="2009"/>
    <n v="1.6292670641140776"/>
    <n v="72756.27"/>
    <n v="118539.39441879115"/>
  </r>
  <r>
    <s v="33 - Rio de Janeiro"/>
    <s v="SUDESTE             "/>
    <x v="30"/>
    <x v="30"/>
    <s v="Artes Cênicas e Espetáculos"/>
    <s v="OUTROS"/>
    <s v="Indireta"/>
    <n v="2009"/>
    <n v="1.6292670641140776"/>
    <n v="21121.88"/>
    <n v="34413.183416169857"/>
  </r>
  <r>
    <s v="33 - Rio de Janeiro"/>
    <s v="SUDESTE             "/>
    <x v="30"/>
    <x v="30"/>
    <s v="Artes Cênicas e Espetáculos"/>
    <s v="OUTROS"/>
    <s v="Indireta"/>
    <n v="2009"/>
    <n v="1.6292670641140776"/>
    <n v="52369.23"/>
    <n v="85323.461612014886"/>
  </r>
  <r>
    <s v="33 - Rio de Janeiro"/>
    <s v="SUDESTE             "/>
    <x v="30"/>
    <x v="30"/>
    <s v="Artes Cênicas e Espetáculos"/>
    <s v="OUTROS"/>
    <s v="Indireta"/>
    <n v="2009"/>
    <n v="1.6292670641140776"/>
    <n v="115497.74"/>
    <n v="188176.66376161107"/>
  </r>
  <r>
    <s v="33 - Rio de Janeiro"/>
    <s v="SUDESTE             "/>
    <x v="30"/>
    <x v="30"/>
    <s v="Artes Cênicas e Espetáculos"/>
    <s v="OUTROS"/>
    <s v="Indireta"/>
    <n v="2009"/>
    <n v="1.6292670641140776"/>
    <n v="24500"/>
    <n v="39917.043070794905"/>
  </r>
  <r>
    <s v="33 - Rio de Janeiro"/>
    <s v="SUDESTE             "/>
    <x v="30"/>
    <x v="30"/>
    <s v="Artes Cênicas e Espetáculos"/>
    <s v="FUNDO CULTURAL"/>
    <s v="Direta"/>
    <n v="2009"/>
    <n v="1.6292670641140776"/>
    <n v="234090"/>
    <n v="381395.12703846442"/>
  </r>
  <r>
    <s v="33 - Rio de Janeiro"/>
    <s v="SUDESTE             "/>
    <x v="30"/>
    <x v="30"/>
    <s v="Artes Cênicas e Espetáculos"/>
    <s v="OUTROS"/>
    <s v="Indireta"/>
    <n v="2009"/>
    <n v="1.6292670641140776"/>
    <n v="13535.59"/>
    <n v="22053.09098035187"/>
  </r>
  <r>
    <s v="33 - Rio de Janeiro"/>
    <s v="SUDESTE             "/>
    <x v="46"/>
    <x v="46"/>
    <s v="Educação e Criação em Artes"/>
    <s v="OUTROS"/>
    <s v="Indireta"/>
    <n v="2009"/>
    <n v="1.6292670641140776"/>
    <n v="23686.63"/>
    <n v="38591.84611885644"/>
  </r>
  <r>
    <s v="33 - Rio de Janeiro"/>
    <s v="SUDESTE             "/>
    <x v="46"/>
    <x v="46"/>
    <s v="Educação e Criação em Artes"/>
    <s v="OUTROS"/>
    <s v="Indireta"/>
    <n v="2009"/>
    <n v="1.6292670641140776"/>
    <n v="7174.5"/>
    <n v="11689.176551486449"/>
  </r>
  <r>
    <s v="33 - Rio de Janeiro"/>
    <s v="SUDESTE             "/>
    <x v="21"/>
    <x v="21"/>
    <s v="Artes Cênicas e Espetáculos"/>
    <s v="OUTROS"/>
    <s v="Indireta"/>
    <n v="2009"/>
    <n v="1.6292670641140776"/>
    <n v="10703.74"/>
    <n v="17439.251044840417"/>
  </r>
  <r>
    <s v="33 - Rio de Janeiro"/>
    <s v="SUDESTE             "/>
    <x v="21"/>
    <x v="21"/>
    <s v="Artes Cênicas e Espetáculos"/>
    <s v="OUTROS"/>
    <s v="Indireta"/>
    <n v="2009"/>
    <n v="1.6292670641140776"/>
    <n v="36422.480000000003"/>
    <n v="59341.947057353718"/>
  </r>
  <r>
    <s v="33 - Rio de Janeiro"/>
    <s v="SUDESTE             "/>
    <x v="21"/>
    <x v="21"/>
    <s v="Artes Cênicas e Espetáculos"/>
    <s v="OUTROS"/>
    <s v="Indireta"/>
    <n v="2009"/>
    <n v="1.6292670641140776"/>
    <n v="60748.160000000003"/>
    <n v="98974.976293532251"/>
  </r>
  <r>
    <s v="33 - Rio de Janeiro"/>
    <s v="SUDESTE             "/>
    <x v="21"/>
    <x v="21"/>
    <s v="Artes Cênicas e Espetáculos"/>
    <s v="OUTROS"/>
    <s v="Indireta"/>
    <n v="2009"/>
    <n v="1.6292670641140776"/>
    <n v="10960.24"/>
    <n v="17857.158046785677"/>
  </r>
  <r>
    <s v="33 - Rio de Janeiro"/>
    <s v="SUDESTE             "/>
    <x v="21"/>
    <x v="21"/>
    <s v="Artes Cênicas e Espetáculos"/>
    <s v="OUTROS"/>
    <s v="Indireta"/>
    <n v="2009"/>
    <n v="1.6292670641140776"/>
    <n v="9775.91"/>
    <n v="15927.568184743452"/>
  </r>
  <r>
    <s v="33 - Rio de Janeiro"/>
    <s v="SUDESTE             "/>
    <x v="23"/>
    <x v="23"/>
    <s v="Patrimônio"/>
    <s v="FUNDO CULTURAL"/>
    <s v="Direta"/>
    <n v="2009"/>
    <n v="1.6292670641140776"/>
    <n v="479248.55"/>
    <n v="780823.87803942873"/>
  </r>
  <r>
    <s v="33 - Rio de Janeiro"/>
    <s v="SUDESTE             "/>
    <x v="23"/>
    <x v="23"/>
    <s v="Patrimônio"/>
    <s v="FUNDO CULTURAL"/>
    <s v="Direta"/>
    <n v="2009"/>
    <n v="1.6292670641140776"/>
    <n v="281150.38"/>
    <n v="458069.05419715727"/>
  </r>
  <r>
    <s v="33 - Rio de Janeiro"/>
    <s v="SUDESTE             "/>
    <x v="23"/>
    <x v="23"/>
    <s v="Patrimônio"/>
    <s v="FUNDO CULTURAL"/>
    <s v="Direta"/>
    <n v="2009"/>
    <n v="1.6292670641140776"/>
    <n v="241000"/>
    <n v="392653.36245149269"/>
  </r>
  <r>
    <s v="33 - Rio de Janeiro"/>
    <s v="SUDESTE             "/>
    <x v="1"/>
    <x v="1"/>
    <s v="Patrimônio"/>
    <s v="FUNDO CULTURAL"/>
    <s v="Direta"/>
    <n v="2009"/>
    <n v="1.6292670641140776"/>
    <n v="1387000"/>
    <n v="2259793.4179262258"/>
  </r>
  <r>
    <s v="33 - Rio de Janeiro"/>
    <s v="SUDESTE             "/>
    <x v="48"/>
    <x v="48"/>
    <s v="Patrimônio"/>
    <s v="FUNDO CULTURAL"/>
    <s v="Direta"/>
    <n v="2009"/>
    <n v="1.6292670641140776"/>
    <n v="200000"/>
    <n v="325853.41282281553"/>
  </r>
  <r>
    <s v="33 - Rio de Janeiro"/>
    <s v="SUDESTE             "/>
    <x v="48"/>
    <x v="48"/>
    <s v="Patrimônio"/>
    <s v="FUNDO CULTURAL"/>
    <s v="Direta"/>
    <n v="2009"/>
    <n v="1.6292670641140776"/>
    <n v="13265697.9"/>
    <n v="21613364.670957286"/>
  </r>
  <r>
    <s v="33 - Rio de Janeiro"/>
    <s v="SUDESTE             "/>
    <x v="48"/>
    <x v="48"/>
    <s v="Patrimônio"/>
    <s v="FUNDO CULTURAL"/>
    <s v="Direta"/>
    <n v="2009"/>
    <n v="1.6292670641140776"/>
    <n v="2119450"/>
    <n v="3453150.0790365818"/>
  </r>
  <r>
    <s v="33 - Rio de Janeiro"/>
    <s v="SUDESTE             "/>
    <x v="51"/>
    <x v="51"/>
    <e v="#N/A"/>
    <s v="FUNDO CULTURAL"/>
    <s v="Direta"/>
    <n v="2009"/>
    <n v="1.6292670641140776"/>
    <n v="377491.09"/>
    <n v="615033.79993352306"/>
  </r>
  <r>
    <s v="33 - Rio de Janeiro"/>
    <s v="SUDESTE             "/>
    <x v="44"/>
    <x v="44"/>
    <s v="Artes Cênicas e Espetáculos"/>
    <s v="OUTROS"/>
    <s v="Direta"/>
    <n v="2009"/>
    <n v="1.6292670641140776"/>
    <n v="67828.990000000005"/>
    <n v="110511.53939912314"/>
  </r>
  <r>
    <s v="33 - Rio de Janeiro"/>
    <s v="SUDESTE             "/>
    <x v="52"/>
    <x v="52"/>
    <e v="#N/A"/>
    <s v="FUNDO CULTURAL"/>
    <s v="Direta"/>
    <n v="2009"/>
    <n v="1.6292670641140776"/>
    <n v="175553.1"/>
    <n v="286022.88383312512"/>
  </r>
  <r>
    <s v="33 - Rio de Janeiro"/>
    <s v="SUDESTE             "/>
    <x v="52"/>
    <x v="52"/>
    <e v="#N/A"/>
    <s v="FUNDO CULTURAL"/>
    <s v="Direta"/>
    <n v="2009"/>
    <n v="1.6292670641140776"/>
    <n v="240000"/>
    <n v="391024.09538737865"/>
  </r>
  <r>
    <s v="24 - Rio Grande do Norte"/>
    <s v="NORDESTE            "/>
    <x v="26"/>
    <x v="26"/>
    <s v="Editorial"/>
    <s v="OUTROS"/>
    <s v="Indireta"/>
    <n v="2009"/>
    <n v="1.6292670641140776"/>
    <n v="35710.559999999998"/>
    <n v="58182.03924906961"/>
  </r>
  <r>
    <s v="24 - Rio Grande do Norte"/>
    <s v="NORDESTE            "/>
    <x v="26"/>
    <x v="26"/>
    <s v="Editorial"/>
    <s v="OUTROS"/>
    <s v="Indireta"/>
    <n v="2009"/>
    <n v="1.6292670641140776"/>
    <n v="6390.66"/>
    <n v="10412.09185595127"/>
  </r>
  <r>
    <s v="24 - Rio Grande do Norte"/>
    <s v="NORDESTE            "/>
    <x v="25"/>
    <x v="25"/>
    <s v="Editorial"/>
    <s v="OUTROS"/>
    <s v="Indireta"/>
    <n v="2009"/>
    <n v="1.6292670641140776"/>
    <n v="11428.74"/>
    <n v="18620.469666323123"/>
  </r>
  <r>
    <s v="24 - Rio Grande do Norte"/>
    <s v="NORDESTE            "/>
    <x v="25"/>
    <x v="25"/>
    <s v="Editorial"/>
    <s v="OUTROS"/>
    <s v="Indireta"/>
    <n v="2009"/>
    <n v="1.6292670641140776"/>
    <n v="16528.509999999998"/>
    <n v="26929.35696188017"/>
  </r>
  <r>
    <s v="24 - Rio Grande do Norte"/>
    <s v="NORDESTE            "/>
    <x v="25"/>
    <x v="25"/>
    <s v="Editorial"/>
    <s v="OUTROS"/>
    <s v="Indireta"/>
    <n v="2009"/>
    <n v="1.6292670641140776"/>
    <n v="24339.09"/>
    <n v="39654.877707508305"/>
  </r>
  <r>
    <s v="24 - Rio Grande do Norte"/>
    <s v="NORDESTE            "/>
    <x v="33"/>
    <x v="33"/>
    <s v="Editorial"/>
    <s v="OUTROS"/>
    <s v="Indireta"/>
    <n v="2009"/>
    <n v="1.6292670641140776"/>
    <n v="7813.58"/>
    <n v="12730.408546820474"/>
  </r>
  <r>
    <s v="24 - Rio Grande do Norte"/>
    <s v="NORDESTE            "/>
    <x v="33"/>
    <x v="33"/>
    <s v="Editorial"/>
    <s v="OUTROS"/>
    <s v="Indireta"/>
    <n v="2009"/>
    <n v="1.6292670641140776"/>
    <n v="10498.93"/>
    <n v="17105.560857439214"/>
  </r>
  <r>
    <s v="24 - Rio Grande do Norte"/>
    <s v="NORDESTE            "/>
    <x v="33"/>
    <x v="33"/>
    <s v="Editorial"/>
    <s v="OUTROS"/>
    <s v="Indireta"/>
    <n v="2009"/>
    <n v="1.6292670641140776"/>
    <n v="89286.68"/>
    <n v="145471.84698809311"/>
  </r>
  <r>
    <s v="24 - Rio Grande do Norte"/>
    <s v="NORDESTE            "/>
    <x v="5"/>
    <x v="5"/>
    <e v="#N/A"/>
    <s v="OUTROS"/>
    <s v="Indireta"/>
    <n v="2009"/>
    <n v="1.6292670641140776"/>
    <n v="68174.880000000005"/>
    <n v="111075.08658392956"/>
  </r>
  <r>
    <s v="24 - Rio Grande do Norte"/>
    <s v="NORDESTE            "/>
    <x v="16"/>
    <x v="16"/>
    <s v="Audiovisual"/>
    <s v="OUTROS"/>
    <s v="Indireta"/>
    <n v="2009"/>
    <n v="1.6292670641140776"/>
    <n v="68000"/>
    <n v="110790.16035975728"/>
  </r>
  <r>
    <s v="24 - Rio Grande do Norte"/>
    <s v="NORDESTE            "/>
    <x v="32"/>
    <x v="32"/>
    <s v="Audiovisual"/>
    <s v="OUTROS"/>
    <s v="Indireta"/>
    <n v="2009"/>
    <n v="1.6292670641140776"/>
    <n v="14808.56"/>
    <n v="24127.099074957165"/>
  </r>
  <r>
    <s v="24 - Rio Grande do Norte"/>
    <s v="NORDESTE            "/>
    <x v="30"/>
    <x v="30"/>
    <s v="Artes Cênicas e Espetáculos"/>
    <s v="OUTROS"/>
    <s v="Indireta"/>
    <n v="2009"/>
    <n v="1.6292670641140776"/>
    <n v="4121.76"/>
    <n v="6715.4478141828413"/>
  </r>
  <r>
    <s v="24 - Rio Grande do Norte"/>
    <s v="NORDESTE            "/>
    <x v="30"/>
    <x v="30"/>
    <s v="Artes Cênicas e Espetáculos"/>
    <s v="OUTROS"/>
    <s v="Indireta"/>
    <n v="2009"/>
    <n v="1.6292670641140776"/>
    <n v="16852.68"/>
    <n v="27457.516466054036"/>
  </r>
  <r>
    <s v="24 - Rio Grande do Norte"/>
    <s v="NORDESTE            "/>
    <x v="30"/>
    <x v="30"/>
    <s v="Artes Cênicas e Espetáculos"/>
    <s v="OUTROS"/>
    <s v="Indireta"/>
    <n v="2009"/>
    <n v="1.6292670641140776"/>
    <n v="31597.09"/>
    <n v="51480.098058848278"/>
  </r>
  <r>
    <s v="11 - Rondônia"/>
    <s v="NORTE               "/>
    <x v="2"/>
    <x v="2"/>
    <e v="#N/A"/>
    <s v="OUTROS"/>
    <s v="Indireta"/>
    <n v="2009"/>
    <n v="1.6292670641140776"/>
    <n v="28274.36"/>
    <n v="46066.483506904515"/>
  </r>
  <r>
    <s v="11 - Rondônia"/>
    <s v="NORTE               "/>
    <x v="2"/>
    <x v="2"/>
    <e v="#N/A"/>
    <s v="OUTROS"/>
    <s v="Indireta"/>
    <n v="2009"/>
    <n v="1.6292670641140776"/>
    <n v="1777.03"/>
    <n v="2895.2564509426393"/>
  </r>
  <r>
    <s v="11 - Rondônia"/>
    <s v="NORTE               "/>
    <x v="26"/>
    <x v="26"/>
    <s v="Editorial"/>
    <s v="OUTROS"/>
    <s v="Indireta"/>
    <n v="2009"/>
    <n v="1.6292670641140776"/>
    <n v="16695.810000000001"/>
    <n v="27201.933341706459"/>
  </r>
  <r>
    <s v="11 - Rondônia"/>
    <s v="NORTE               "/>
    <x v="40"/>
    <x v="40"/>
    <s v="Música"/>
    <s v="OUTROS"/>
    <s v="Indireta"/>
    <n v="2009"/>
    <n v="1.6292670641140776"/>
    <n v="5703.32"/>
    <n v="9292.2314321031008"/>
  </r>
  <r>
    <s v="11 - Rondônia"/>
    <s v="NORTE               "/>
    <x v="40"/>
    <x v="40"/>
    <s v="Música"/>
    <s v="OUTROS"/>
    <s v="Indireta"/>
    <n v="2009"/>
    <n v="1.6292670641140776"/>
    <n v="4754.18"/>
    <n v="7745.828890869866"/>
  </r>
  <r>
    <s v="11 - Rondônia"/>
    <s v="NORTE               "/>
    <x v="25"/>
    <x v="25"/>
    <s v="Editorial"/>
    <s v="OUTROS"/>
    <s v="Indireta"/>
    <n v="2009"/>
    <n v="1.6292670641140776"/>
    <n v="33498.46"/>
    <n v="54577.937576542863"/>
  </r>
  <r>
    <s v="11 - Rondônia"/>
    <s v="NORTE               "/>
    <x v="25"/>
    <x v="25"/>
    <s v="Editorial"/>
    <s v="OUTROS"/>
    <s v="Indireta"/>
    <n v="2009"/>
    <n v="1.6292670641140776"/>
    <n v="15297.63"/>
    <n v="24923.924718003436"/>
  </r>
  <r>
    <s v="11 - Rondônia"/>
    <s v="NORTE               "/>
    <x v="25"/>
    <x v="25"/>
    <s v="Editorial"/>
    <s v="OUTROS"/>
    <s v="Indireta"/>
    <n v="2009"/>
    <n v="1.6292670641140776"/>
    <n v="6702.1"/>
    <n v="10919.510790398961"/>
  </r>
  <r>
    <s v="11 - Rondônia"/>
    <s v="NORTE               "/>
    <x v="25"/>
    <x v="25"/>
    <s v="Editorial"/>
    <s v="OUTROS"/>
    <s v="Indireta"/>
    <n v="2009"/>
    <n v="1.6292670641140776"/>
    <n v="133964.26"/>
    <n v="218263.55658641498"/>
  </r>
  <r>
    <s v="11 - Rondônia"/>
    <s v="NORTE               "/>
    <x v="25"/>
    <x v="25"/>
    <s v="Editorial"/>
    <s v="OUTROS"/>
    <s v="Indireta"/>
    <n v="2009"/>
    <n v="1.6292670641140776"/>
    <n v="51894.32"/>
    <n v="84549.706390596461"/>
  </r>
  <r>
    <s v="11 - Rondônia"/>
    <s v="NORTE               "/>
    <x v="33"/>
    <x v="33"/>
    <s v="Editorial"/>
    <s v="OUTROS"/>
    <s v="Indireta"/>
    <n v="2009"/>
    <n v="1.6292670641140776"/>
    <n v="5053.79"/>
    <n v="8233.9735959490845"/>
  </r>
  <r>
    <s v="11 - Rondônia"/>
    <s v="NORTE               "/>
    <x v="33"/>
    <x v="33"/>
    <s v="Editorial"/>
    <s v="OUTROS"/>
    <s v="Indireta"/>
    <n v="2009"/>
    <n v="1.6292670641140776"/>
    <n v="2507.3000000000002"/>
    <n v="4085.0613098532272"/>
  </r>
  <r>
    <s v="11 - Rondônia"/>
    <s v="NORTE               "/>
    <x v="33"/>
    <x v="33"/>
    <s v="Editorial"/>
    <s v="OUTROS"/>
    <s v="Indireta"/>
    <n v="2009"/>
    <n v="1.6292670641140776"/>
    <n v="13169.61"/>
    <n v="21456.811820227398"/>
  </r>
  <r>
    <s v="11 - Rondônia"/>
    <s v="NORTE               "/>
    <x v="33"/>
    <x v="33"/>
    <s v="Editorial"/>
    <s v="OUTROS"/>
    <s v="Indireta"/>
    <n v="2009"/>
    <n v="1.6292670641140776"/>
    <n v="7851.89"/>
    <n v="12792.825768046685"/>
  </r>
  <r>
    <s v="11 - Rondônia"/>
    <s v="NORTE               "/>
    <x v="5"/>
    <x v="5"/>
    <e v="#N/A"/>
    <s v="OUTROS"/>
    <s v="Indireta"/>
    <n v="2009"/>
    <n v="1.6292670641140776"/>
    <n v="7255.76"/>
    <n v="11821.57079311636"/>
  </r>
  <r>
    <s v="11 - Rondônia"/>
    <s v="NORTE               "/>
    <x v="42"/>
    <x v="42"/>
    <s v="Audiovisual"/>
    <s v="OUTROS"/>
    <s v="Indireta"/>
    <n v="2009"/>
    <n v="1.6292670641140776"/>
    <n v="77852.72"/>
    <n v="126842.87254769534"/>
  </r>
  <r>
    <s v="11 - Rondônia"/>
    <s v="NORTE               "/>
    <x v="7"/>
    <x v="7"/>
    <s v="Música"/>
    <s v="OUTROS"/>
    <s v="Indireta"/>
    <n v="2009"/>
    <n v="1.6292670641140776"/>
    <n v="7341.12"/>
    <n v="11960.645029709138"/>
  </r>
  <r>
    <s v="11 - Rondônia"/>
    <s v="NORTE               "/>
    <x v="7"/>
    <x v="7"/>
    <s v="Música"/>
    <s v="OUTROS"/>
    <s v="Indireta"/>
    <n v="2009"/>
    <n v="1.6292670641140776"/>
    <n v="1837.69"/>
    <n v="2994.0877910517993"/>
  </r>
  <r>
    <s v="11 - Rondônia"/>
    <s v="NORTE               "/>
    <x v="7"/>
    <x v="7"/>
    <s v="Música"/>
    <s v="OUTROS"/>
    <s v="Indireta"/>
    <n v="2009"/>
    <n v="1.6292670641140776"/>
    <n v="5006.1099999999997"/>
    <n v="8156.2901423321246"/>
  </r>
  <r>
    <s v="11 - Rondônia"/>
    <s v="NORTE               "/>
    <x v="16"/>
    <x v="16"/>
    <s v="Audiovisual"/>
    <s v="OUTROS"/>
    <s v="Indireta"/>
    <n v="2009"/>
    <n v="1.6292670641140776"/>
    <n v="24039.83"/>
    <n v="39167.30324590153"/>
  </r>
  <r>
    <s v="11 - Rondônia"/>
    <s v="NORTE               "/>
    <x v="32"/>
    <x v="32"/>
    <s v="Audiovisual"/>
    <s v="OUTROS"/>
    <s v="Indireta"/>
    <n v="2009"/>
    <n v="1.6292670641140776"/>
    <n v="1159.53"/>
    <n v="1889.1840388521964"/>
  </r>
  <r>
    <s v="11 - Rondônia"/>
    <s v="NORTE               "/>
    <x v="32"/>
    <x v="32"/>
    <s v="Audiovisual"/>
    <s v="OUTROS"/>
    <s v="Indireta"/>
    <n v="2009"/>
    <n v="1.6292670641140776"/>
    <n v="11640.1"/>
    <n v="18964.831552994274"/>
  </r>
  <r>
    <s v="11 - Rondônia"/>
    <s v="NORTE               "/>
    <x v="53"/>
    <x v="53"/>
    <s v="Educação e Criação em Artes"/>
    <s v="OUTROS"/>
    <s v="Indireta"/>
    <n v="2009"/>
    <n v="1.6292670641140776"/>
    <n v="2006.47"/>
    <n v="3269.0754861329733"/>
  </r>
  <r>
    <s v="43 - Rio Grande do Sul"/>
    <s v="SUL                 "/>
    <x v="2"/>
    <x v="2"/>
    <e v="#N/A"/>
    <s v="OUTROS"/>
    <s v="Indireta"/>
    <n v="2009"/>
    <n v="1.6292670641140776"/>
    <n v="73669.3"/>
    <n v="120026.96412633923"/>
  </r>
  <r>
    <s v="43 - Rio Grande do Sul"/>
    <s v="SUL                 "/>
    <x v="2"/>
    <x v="2"/>
    <e v="#N/A"/>
    <s v="OUTROS"/>
    <s v="Indireta"/>
    <n v="2009"/>
    <n v="1.6292670641140776"/>
    <n v="58648.160000000003"/>
    <n v="95553.515458892682"/>
  </r>
  <r>
    <s v="43 - Rio Grande do Sul"/>
    <s v="SUL                 "/>
    <x v="26"/>
    <x v="26"/>
    <s v="Editorial"/>
    <s v="OUTROS"/>
    <s v="Indireta"/>
    <n v="2009"/>
    <n v="1.6292670641140776"/>
    <n v="10499.96"/>
    <n v="17107.239002515249"/>
  </r>
  <r>
    <s v="43 - Rio Grande do Sul"/>
    <s v="SUL                 "/>
    <x v="26"/>
    <x v="26"/>
    <s v="Editorial"/>
    <s v="OUTROS"/>
    <s v="Indireta"/>
    <n v="2009"/>
    <n v="1.6292670641140776"/>
    <n v="44472.03"/>
    <n v="72456.813753293187"/>
  </r>
  <r>
    <s v="43 - Rio Grande do Sul"/>
    <s v="SUL                 "/>
    <x v="26"/>
    <x v="26"/>
    <s v="Editorial"/>
    <s v="OUTROS"/>
    <s v="Indireta"/>
    <n v="2009"/>
    <n v="1.6292670641140776"/>
    <n v="10000"/>
    <n v="16292.670641140776"/>
  </r>
  <r>
    <s v="43 - Rio Grande do Sul"/>
    <s v="SUL                 "/>
    <x v="26"/>
    <x v="26"/>
    <s v="Editorial"/>
    <s v="OUTROS"/>
    <s v="Indireta"/>
    <n v="2009"/>
    <n v="1.6292670641140776"/>
    <n v="42054.27"/>
    <n v="68517.637016360721"/>
  </r>
  <r>
    <s v="43 - Rio Grande do Sul"/>
    <s v="SUL                 "/>
    <x v="50"/>
    <x v="50"/>
    <e v="#N/A"/>
    <s v="OUTROS"/>
    <s v="Indireta"/>
    <n v="2009"/>
    <n v="1.6292670641140776"/>
    <n v="4835.57"/>
    <n v="7878.4349372181096"/>
  </r>
  <r>
    <s v="43 - Rio Grande do Sul"/>
    <s v="SUL                 "/>
    <x v="50"/>
    <x v="50"/>
    <e v="#N/A"/>
    <s v="OUTROS"/>
    <s v="Indireta"/>
    <n v="2009"/>
    <n v="1.6292670641140776"/>
    <n v="291270"/>
    <n v="474556.61776450736"/>
  </r>
  <r>
    <s v="43 - Rio Grande do Sul"/>
    <s v="SUL                 "/>
    <x v="40"/>
    <x v="40"/>
    <s v="Música"/>
    <s v="OUTROS"/>
    <s v="Indireta"/>
    <n v="2009"/>
    <n v="1.6292670641140776"/>
    <n v="29342.26"/>
    <n v="47806.377804671931"/>
  </r>
  <r>
    <s v="43 - Rio Grande do Sul"/>
    <s v="SUL                 "/>
    <x v="40"/>
    <x v="40"/>
    <s v="Música"/>
    <s v="OUTROS"/>
    <s v="Indireta"/>
    <n v="2009"/>
    <n v="1.6292670641140776"/>
    <n v="37916.11"/>
    <n v="61775.469222326421"/>
  </r>
  <r>
    <s v="43 - Rio Grande do Sul"/>
    <s v="SUL                 "/>
    <x v="40"/>
    <x v="40"/>
    <s v="Música"/>
    <s v="OUTROS"/>
    <s v="Indireta"/>
    <n v="2009"/>
    <n v="1.6292670641140776"/>
    <n v="12000"/>
    <n v="19551.204769368931"/>
  </r>
  <r>
    <s v="43 - Rio Grande do Sul"/>
    <s v="SUL                 "/>
    <x v="40"/>
    <x v="40"/>
    <s v="Música"/>
    <s v="OUTROS"/>
    <s v="Indireta"/>
    <n v="2009"/>
    <n v="1.6292670641140776"/>
    <n v="36197.06"/>
    <n v="58974.677675761108"/>
  </r>
  <r>
    <s v="43 - Rio Grande do Sul"/>
    <s v="SUL                 "/>
    <x v="25"/>
    <x v="25"/>
    <s v="Editorial"/>
    <s v="OUTROS"/>
    <s v="Indireta"/>
    <n v="2009"/>
    <n v="1.6292670641140776"/>
    <n v="1222.31"/>
    <n v="1991.4694251372782"/>
  </r>
  <r>
    <s v="43 - Rio Grande do Sul"/>
    <s v="SUL                 "/>
    <x v="25"/>
    <x v="25"/>
    <s v="Editorial"/>
    <s v="OUTROS"/>
    <s v="Indireta"/>
    <n v="2009"/>
    <n v="1.6292670641140776"/>
    <n v="7221.68"/>
    <n v="11766.045371571352"/>
  </r>
  <r>
    <s v="43 - Rio Grande do Sul"/>
    <s v="SUL                 "/>
    <x v="25"/>
    <x v="25"/>
    <s v="Editorial"/>
    <s v="OUTROS"/>
    <s v="Indireta"/>
    <n v="2009"/>
    <n v="1.6292670641140776"/>
    <n v="6014"/>
    <n v="9798.4121235820621"/>
  </r>
  <r>
    <s v="43 - Rio Grande do Sul"/>
    <s v="SUL                 "/>
    <x v="25"/>
    <x v="25"/>
    <s v="Editorial"/>
    <s v="OUTROS"/>
    <s v="Indireta"/>
    <n v="2009"/>
    <n v="1.6292670641140776"/>
    <n v="151439.29"/>
    <n v="246735.0474098204"/>
  </r>
  <r>
    <s v="43 - Rio Grande do Sul"/>
    <s v="SUL                 "/>
    <x v="25"/>
    <x v="25"/>
    <s v="Editorial"/>
    <s v="OUTROS"/>
    <s v="Indireta"/>
    <n v="2009"/>
    <n v="1.6292670641140776"/>
    <n v="20000"/>
    <n v="32585.341282281552"/>
  </r>
  <r>
    <s v="43 - Rio Grande do Sul"/>
    <s v="SUL                 "/>
    <x v="25"/>
    <x v="25"/>
    <s v="Editorial"/>
    <s v="OUTROS"/>
    <s v="Indireta"/>
    <n v="2009"/>
    <n v="1.6292670641140776"/>
    <n v="48078.78"/>
    <n v="78333.172736786626"/>
  </r>
  <r>
    <s v="43 - Rio Grande do Sul"/>
    <s v="SUL                 "/>
    <x v="25"/>
    <x v="25"/>
    <s v="Editorial"/>
    <s v="OUTROS"/>
    <s v="Direta"/>
    <n v="2009"/>
    <n v="1.6292670641140776"/>
    <n v="8500411.4399999995"/>
    <n v="13849440.390610518"/>
  </r>
  <r>
    <s v="43 - Rio Grande do Sul"/>
    <s v="SUL                 "/>
    <x v="33"/>
    <x v="33"/>
    <s v="Editorial"/>
    <s v="OUTROS"/>
    <s v="Indireta"/>
    <n v="2009"/>
    <n v="1.6292670641140776"/>
    <n v="6352.07"/>
    <n v="10349.218439947108"/>
  </r>
  <r>
    <s v="43 - Rio Grande do Sul"/>
    <s v="SUL                 "/>
    <x v="33"/>
    <x v="33"/>
    <s v="Editorial"/>
    <s v="OUTROS"/>
    <s v="Indireta"/>
    <n v="2009"/>
    <n v="1.6292670641140776"/>
    <n v="5811.44"/>
    <n v="9468.3877870751148"/>
  </r>
  <r>
    <s v="43 - Rio Grande do Sul"/>
    <s v="SUL                 "/>
    <x v="33"/>
    <x v="33"/>
    <s v="Editorial"/>
    <s v="OUTROS"/>
    <s v="Indireta"/>
    <n v="2009"/>
    <n v="1.6292670641140776"/>
    <n v="10000"/>
    <n v="16292.670641140776"/>
  </r>
  <r>
    <s v="43 - Rio Grande do Sul"/>
    <s v="SUL                 "/>
    <x v="33"/>
    <x v="33"/>
    <s v="Editorial"/>
    <s v="OUTROS"/>
    <s v="Indireta"/>
    <n v="2009"/>
    <n v="1.6292670641140776"/>
    <n v="7300"/>
    <n v="11893.649568032766"/>
  </r>
  <r>
    <s v="43 - Rio Grande do Sul"/>
    <s v="SUL                 "/>
    <x v="37"/>
    <x v="37"/>
    <s v="Música"/>
    <s v="OUTROS"/>
    <s v="Indireta"/>
    <n v="2009"/>
    <n v="1.6292670641140776"/>
    <n v="1636.11"/>
    <n v="2665.6601362676834"/>
  </r>
  <r>
    <s v="43 - Rio Grande do Sul"/>
    <s v="SUL                 "/>
    <x v="37"/>
    <x v="37"/>
    <s v="Música"/>
    <s v="OUTROS"/>
    <s v="Indireta"/>
    <n v="2009"/>
    <n v="1.6292670641140776"/>
    <n v="23775.15"/>
    <n v="38736.068839371816"/>
  </r>
  <r>
    <s v="43 - Rio Grande do Sul"/>
    <s v="SUL                 "/>
    <x v="37"/>
    <x v="37"/>
    <s v="Música"/>
    <s v="OUTROS"/>
    <s v="Indireta"/>
    <n v="2009"/>
    <n v="1.6292670641140776"/>
    <n v="12398.85"/>
    <n v="20201.037937890833"/>
  </r>
  <r>
    <s v="43 - Rio Grande do Sul"/>
    <s v="SUL                 "/>
    <x v="37"/>
    <x v="37"/>
    <s v="Música"/>
    <s v="OUTROS"/>
    <s v="Indireta"/>
    <n v="2009"/>
    <n v="1.6292670641140776"/>
    <n v="28904.43"/>
    <n v="47093.035805990869"/>
  </r>
  <r>
    <s v="43 - Rio Grande do Sul"/>
    <s v="SUL                 "/>
    <x v="37"/>
    <x v="37"/>
    <s v="Música"/>
    <s v="OUTROS"/>
    <s v="Indireta"/>
    <n v="2009"/>
    <n v="1.6292670641140776"/>
    <n v="10000"/>
    <n v="16292.670641140776"/>
  </r>
  <r>
    <s v="43 - Rio Grande do Sul"/>
    <s v="SUL                 "/>
    <x v="13"/>
    <x v="13"/>
    <s v="Editorial"/>
    <s v="OUTROS"/>
    <s v="Indireta"/>
    <n v="2009"/>
    <n v="1.6292670641140776"/>
    <n v="232320"/>
    <n v="378511.32433498249"/>
  </r>
  <r>
    <s v="43 - Rio Grande do Sul"/>
    <s v="SUL                 "/>
    <x v="13"/>
    <x v="13"/>
    <s v="Editorial"/>
    <s v="OUTROS"/>
    <s v="Indireta"/>
    <n v="2009"/>
    <n v="1.6292670641140776"/>
    <n v="6697770"/>
    <n v="10912456.064011347"/>
  </r>
  <r>
    <s v="43 - Rio Grande do Sul"/>
    <s v="SUL                 "/>
    <x v="13"/>
    <x v="13"/>
    <s v="Editorial"/>
    <s v="OUTROS"/>
    <s v="Indireta"/>
    <n v="2009"/>
    <n v="1.6292670641140776"/>
    <n v="209347.85"/>
    <n v="341083.55694809434"/>
  </r>
  <r>
    <s v="43 - Rio Grande do Sul"/>
    <s v="SUL                 "/>
    <x v="17"/>
    <x v="17"/>
    <s v="Editorial"/>
    <s v="OUTROS"/>
    <s v="Indireta"/>
    <n v="2009"/>
    <n v="1.6292670641140776"/>
    <n v="978.82"/>
    <n v="1594.7591876961415"/>
  </r>
  <r>
    <s v="43 - Rio Grande do Sul"/>
    <s v="SUL                 "/>
    <x v="17"/>
    <x v="17"/>
    <s v="Editorial"/>
    <s v="OUTROS"/>
    <s v="Indireta"/>
    <n v="2009"/>
    <n v="1.6292670641140776"/>
    <n v="5971.62"/>
    <n v="9729.3637854049084"/>
  </r>
  <r>
    <s v="43 - Rio Grande do Sul"/>
    <s v="SUL                 "/>
    <x v="43"/>
    <x v="43"/>
    <e v="#N/A"/>
    <s v="OUTROS"/>
    <s v="Indireta"/>
    <n v="2009"/>
    <n v="1.6292670641140776"/>
    <n v="10000"/>
    <n v="16292.670641140776"/>
  </r>
  <r>
    <s v="43 - Rio Grande do Sul"/>
    <s v="SUL                 "/>
    <x v="14"/>
    <x v="14"/>
    <s v="Editorial"/>
    <s v="OUTROS"/>
    <s v="Indireta"/>
    <n v="2009"/>
    <n v="1.6292670641140776"/>
    <n v="5512.73"/>
    <n v="8981.7094223535987"/>
  </r>
  <r>
    <s v="43 - Rio Grande do Sul"/>
    <s v="SUL                 "/>
    <x v="14"/>
    <x v="14"/>
    <s v="Editorial"/>
    <s v="OUTROS"/>
    <s v="Indireta"/>
    <n v="2009"/>
    <n v="1.6292670641140776"/>
    <n v="38956.75"/>
    <n v="63470.949699926095"/>
  </r>
  <r>
    <s v="43 - Rio Grande do Sul"/>
    <s v="SUL                 "/>
    <x v="14"/>
    <x v="14"/>
    <s v="Editorial"/>
    <s v="OUTROS"/>
    <s v="Indireta"/>
    <n v="2009"/>
    <n v="1.6292670641140776"/>
    <n v="8132.55"/>
    <n v="13250.095862260941"/>
  </r>
  <r>
    <s v="43 - Rio Grande do Sul"/>
    <s v="SUL                 "/>
    <x v="14"/>
    <x v="14"/>
    <s v="Editorial"/>
    <s v="OUTROS"/>
    <s v="Indireta"/>
    <n v="2009"/>
    <n v="1.6292670641140776"/>
    <n v="22638.75"/>
    <n v="36884.569747712572"/>
  </r>
  <r>
    <s v="43 - Rio Grande do Sul"/>
    <s v="SUL                 "/>
    <x v="14"/>
    <x v="14"/>
    <s v="Editorial"/>
    <s v="OUTROS"/>
    <s v="Indireta"/>
    <n v="2009"/>
    <n v="1.6292670641140776"/>
    <n v="43512.19"/>
    <n v="70892.978054473933"/>
  </r>
  <r>
    <s v="43 - Rio Grande do Sul"/>
    <s v="SUL                 "/>
    <x v="18"/>
    <x v="18"/>
    <s v="Editorial"/>
    <s v="OUTROS"/>
    <s v="Indireta"/>
    <n v="2009"/>
    <n v="1.6292670641140776"/>
    <n v="9107"/>
    <n v="14837.735152886906"/>
  </r>
  <r>
    <s v="43 - Rio Grande do Sul"/>
    <s v="SUL                 "/>
    <x v="18"/>
    <x v="18"/>
    <s v="Editorial"/>
    <s v="OUTROS"/>
    <s v="Indireta"/>
    <n v="2009"/>
    <n v="1.6292670641140776"/>
    <n v="9406.7199999999993"/>
    <n v="15326.059077343176"/>
  </r>
  <r>
    <s v="43 - Rio Grande do Sul"/>
    <s v="SUL                 "/>
    <x v="18"/>
    <x v="18"/>
    <s v="Editorial"/>
    <s v="OUTROS"/>
    <s v="Indireta"/>
    <n v="2009"/>
    <n v="1.6292670641140776"/>
    <n v="10000"/>
    <n v="16292.670641140776"/>
  </r>
  <r>
    <s v="43 - Rio Grande do Sul"/>
    <s v="SUL                 "/>
    <x v="19"/>
    <x v="19"/>
    <s v="Editorial"/>
    <s v="OUTROS"/>
    <s v="Indireta"/>
    <n v="2009"/>
    <n v="1.6292670641140776"/>
    <n v="10000"/>
    <n v="16292.670641140776"/>
  </r>
  <r>
    <s v="43 - Rio Grande do Sul"/>
    <s v="SUL                 "/>
    <x v="5"/>
    <x v="5"/>
    <e v="#N/A"/>
    <s v="OUTROS"/>
    <s v="Indireta"/>
    <n v="2009"/>
    <n v="1.6292670641140776"/>
    <n v="49150.57"/>
    <n v="80079.404883433454"/>
  </r>
  <r>
    <s v="43 - Rio Grande do Sul"/>
    <s v="SUL                 "/>
    <x v="5"/>
    <x v="5"/>
    <e v="#N/A"/>
    <s v="OUTROS"/>
    <s v="Indireta"/>
    <n v="2009"/>
    <n v="1.6292670641140776"/>
    <n v="21276.52"/>
    <n v="34665.133274964457"/>
  </r>
  <r>
    <s v="43 - Rio Grande do Sul"/>
    <s v="SUL                 "/>
    <x v="5"/>
    <x v="5"/>
    <e v="#N/A"/>
    <s v="OUTROS"/>
    <s v="Indireta"/>
    <n v="2009"/>
    <n v="1.6292670641140776"/>
    <n v="1470000"/>
    <n v="2395022.5842476939"/>
  </r>
  <r>
    <s v="43 - Rio Grande do Sul"/>
    <s v="SUL                 "/>
    <x v="5"/>
    <x v="5"/>
    <e v="#N/A"/>
    <s v="OUTROS"/>
    <s v="Indireta"/>
    <n v="2009"/>
    <n v="1.6292670641140776"/>
    <n v="52808.83"/>
    <n v="86039.687413399428"/>
  </r>
  <r>
    <s v="43 - Rio Grande do Sul"/>
    <s v="SUL                 "/>
    <x v="5"/>
    <x v="5"/>
    <e v="#N/A"/>
    <s v="OUTROS"/>
    <s v="Indireta"/>
    <n v="2009"/>
    <n v="1.6292670641140776"/>
    <n v="4000"/>
    <n v="6517.0682564563103"/>
  </r>
  <r>
    <s v="43 - Rio Grande do Sul"/>
    <s v="SUL                 "/>
    <x v="5"/>
    <x v="5"/>
    <e v="#N/A"/>
    <s v="OUTROS"/>
    <s v="Indireta"/>
    <n v="2009"/>
    <n v="1.6292670641140776"/>
    <n v="115284.5"/>
    <n v="187829.23885285939"/>
  </r>
  <r>
    <s v="43 - Rio Grande do Sul"/>
    <s v="SUL                 "/>
    <x v="5"/>
    <x v="5"/>
    <e v="#N/A"/>
    <s v="OUTROS"/>
    <s v="Indireta"/>
    <n v="2009"/>
    <n v="1.6292670641140776"/>
    <n v="150000"/>
    <n v="244390.05961711163"/>
  </r>
  <r>
    <s v="43 - Rio Grande do Sul"/>
    <s v="SUL                 "/>
    <x v="5"/>
    <x v="5"/>
    <e v="#N/A"/>
    <s v="OUTROS"/>
    <s v="Indireta"/>
    <n v="2009"/>
    <n v="1.6292670641140776"/>
    <n v="41500"/>
    <n v="67614.583160734226"/>
  </r>
  <r>
    <s v="43 - Rio Grande do Sul"/>
    <s v="SUL                 "/>
    <x v="15"/>
    <x v="15"/>
    <s v="Audiovisual"/>
    <s v="OUTROS"/>
    <s v="Direta"/>
    <n v="2009"/>
    <n v="1.6292670641140776"/>
    <n v="360000"/>
    <n v="586536.14308106794"/>
  </r>
  <r>
    <s v="43 - Rio Grande do Sul"/>
    <s v="SUL                 "/>
    <x v="27"/>
    <x v="27"/>
    <s v="Audiovisual"/>
    <s v="OUTROS"/>
    <s v="Indireta"/>
    <n v="2009"/>
    <n v="1.6292670641140776"/>
    <n v="2097.8000000000002"/>
    <n v="3417.8764470985125"/>
  </r>
  <r>
    <s v="43 - Rio Grande do Sul"/>
    <s v="SUL                 "/>
    <x v="42"/>
    <x v="42"/>
    <s v="Audiovisual"/>
    <s v="OUTROS"/>
    <s v="Indireta"/>
    <n v="2009"/>
    <n v="1.6292670641140776"/>
    <n v="15000"/>
    <n v="24439.005961711166"/>
  </r>
  <r>
    <s v="43 - Rio Grande do Sul"/>
    <s v="SUL                 "/>
    <x v="34"/>
    <x v="34"/>
    <s v="Audiovisual"/>
    <s v="OUTROS"/>
    <s v="Indireta"/>
    <n v="2009"/>
    <n v="1.6292670641140776"/>
    <n v="10000"/>
    <n v="16292.670641140776"/>
  </r>
  <r>
    <s v="43 - Rio Grande do Sul"/>
    <s v="SUL                 "/>
    <x v="35"/>
    <x v="35"/>
    <s v="Audiovisual"/>
    <s v="OUTROS"/>
    <s v="Indireta"/>
    <n v="2009"/>
    <n v="1.6292670641140776"/>
    <n v="96711.45"/>
    <n v="157568.7802077154"/>
  </r>
  <r>
    <s v="43 - Rio Grande do Sul"/>
    <s v="SUL                 "/>
    <x v="35"/>
    <x v="35"/>
    <s v="Audiovisual"/>
    <s v="OUTROS"/>
    <s v="Indireta"/>
    <n v="2009"/>
    <n v="1.6292670641140776"/>
    <n v="3265.75"/>
    <n v="5320.7789146305486"/>
  </r>
  <r>
    <s v="43 - Rio Grande do Sul"/>
    <s v="SUL                 "/>
    <x v="28"/>
    <x v="28"/>
    <s v="Audiovisual"/>
    <s v="OUTROS"/>
    <s v="Direta"/>
    <n v="2009"/>
    <n v="1.6292670641140776"/>
    <n v="203264.67"/>
    <n v="331172.43212901684"/>
  </r>
  <r>
    <s v="43 - Rio Grande do Sul"/>
    <s v="SUL                 "/>
    <x v="7"/>
    <x v="7"/>
    <s v="Música"/>
    <s v="OUTROS"/>
    <s v="Indireta"/>
    <n v="2009"/>
    <n v="1.6292670641140776"/>
    <n v="17683.830000000002"/>
    <n v="28811.681786392452"/>
  </r>
  <r>
    <s v="43 - Rio Grande do Sul"/>
    <s v="SUL                 "/>
    <x v="7"/>
    <x v="7"/>
    <s v="Música"/>
    <s v="OUTROS"/>
    <s v="Indireta"/>
    <n v="2009"/>
    <n v="1.6292670641140776"/>
    <n v="7000"/>
    <n v="11404.869448798543"/>
  </r>
  <r>
    <s v="43 - Rio Grande do Sul"/>
    <s v="SUL                 "/>
    <x v="16"/>
    <x v="16"/>
    <s v="Audiovisual"/>
    <s v="OUTROS"/>
    <s v="Indireta"/>
    <n v="2009"/>
    <n v="1.6292670641140776"/>
    <n v="4492.3900000000003"/>
    <n v="7319.3030661554421"/>
  </r>
  <r>
    <s v="43 - Rio Grande do Sul"/>
    <s v="SUL                 "/>
    <x v="16"/>
    <x v="16"/>
    <s v="Audiovisual"/>
    <s v="OUTROS"/>
    <s v="Indireta"/>
    <n v="2009"/>
    <n v="1.6292670641140776"/>
    <n v="8343.26"/>
    <n v="13593.398725340419"/>
  </r>
  <r>
    <s v="43 - Rio Grande do Sul"/>
    <s v="SUL                 "/>
    <x v="16"/>
    <x v="16"/>
    <s v="Audiovisual"/>
    <s v="OUTROS"/>
    <s v="Indireta"/>
    <n v="2009"/>
    <n v="1.6292670641140776"/>
    <n v="167998.89"/>
    <n v="273715.0582847239"/>
  </r>
  <r>
    <s v="43 - Rio Grande do Sul"/>
    <s v="SUL                 "/>
    <x v="16"/>
    <x v="16"/>
    <s v="Audiovisual"/>
    <s v="OUTROS"/>
    <s v="Indireta"/>
    <n v="2009"/>
    <n v="1.6292670641140776"/>
    <n v="452103.17"/>
    <n v="736596.80446256767"/>
  </r>
  <r>
    <s v="43 - Rio Grande do Sul"/>
    <s v="SUL                 "/>
    <x v="16"/>
    <x v="16"/>
    <s v="Audiovisual"/>
    <s v="OUTROS"/>
    <s v="Indireta"/>
    <n v="2009"/>
    <n v="1.6292670641140776"/>
    <n v="15000"/>
    <n v="24439.005961711166"/>
  </r>
  <r>
    <s v="43 - Rio Grande do Sul"/>
    <s v="SUL                 "/>
    <x v="59"/>
    <x v="59"/>
    <s v="Educação e Criação em Artes"/>
    <s v="OUTROS"/>
    <s v="Indireta"/>
    <n v="2009"/>
    <n v="1.6292670641140776"/>
    <n v="10000"/>
    <n v="16292.670641140776"/>
  </r>
  <r>
    <s v="43 - Rio Grande do Sul"/>
    <s v="SUL                 "/>
    <x v="61"/>
    <x v="61"/>
    <s v="Artes Cênicas e Espetáculos"/>
    <s v="OUTROS"/>
    <s v="Indireta"/>
    <n v="2009"/>
    <n v="1.6292670641140776"/>
    <n v="6069.88"/>
    <n v="9889.4555671247581"/>
  </r>
  <r>
    <s v="43 - Rio Grande do Sul"/>
    <s v="SUL                 "/>
    <x v="61"/>
    <x v="61"/>
    <s v="Artes Cênicas e Espetáculos"/>
    <s v="OUTROS"/>
    <s v="Indireta"/>
    <n v="2009"/>
    <n v="1.6292670641140776"/>
    <n v="2000"/>
    <n v="3258.5341282281552"/>
  </r>
  <r>
    <s v="43 - Rio Grande do Sul"/>
    <s v="SUL                 "/>
    <x v="36"/>
    <x v="36"/>
    <s v="Artes Cênicas e Espetáculos"/>
    <s v="OUTROS"/>
    <s v="Indireta"/>
    <n v="2009"/>
    <n v="1.6292670641140776"/>
    <n v="6000"/>
    <n v="9775.6023846844655"/>
  </r>
  <r>
    <s v="43 - Rio Grande do Sul"/>
    <s v="SUL                 "/>
    <x v="20"/>
    <x v="20"/>
    <s v="Artes Cênicas e Espetáculos"/>
    <s v="OUTROS"/>
    <s v="Indireta"/>
    <n v="2009"/>
    <n v="1.6292670641140776"/>
    <n v="14239.43"/>
    <n v="23199.83431075792"/>
  </r>
  <r>
    <s v="43 - Rio Grande do Sul"/>
    <s v="SUL                 "/>
    <x v="20"/>
    <x v="20"/>
    <s v="Artes Cênicas e Espetáculos"/>
    <s v="OUTROS"/>
    <s v="Indireta"/>
    <n v="2009"/>
    <n v="1.6292670641140776"/>
    <n v="3677.36"/>
    <n v="5991.4015308905446"/>
  </r>
  <r>
    <s v="43 - Rio Grande do Sul"/>
    <s v="SUL                 "/>
    <x v="20"/>
    <x v="20"/>
    <s v="Artes Cênicas e Espetáculos"/>
    <s v="OUTROS"/>
    <s v="Indireta"/>
    <n v="2009"/>
    <n v="1.6292670641140776"/>
    <n v="4039.33"/>
    <n v="6581.147330087917"/>
  </r>
  <r>
    <s v="43 - Rio Grande do Sul"/>
    <s v="SUL                 "/>
    <x v="20"/>
    <x v="20"/>
    <s v="Artes Cênicas e Espetáculos"/>
    <s v="OUTROS"/>
    <s v="Indireta"/>
    <n v="2009"/>
    <n v="1.6292670641140776"/>
    <n v="54387.12"/>
    <n v="88611.143328020044"/>
  </r>
  <r>
    <s v="43 - Rio Grande do Sul"/>
    <s v="SUL                 "/>
    <x v="20"/>
    <x v="20"/>
    <s v="Artes Cênicas e Espetáculos"/>
    <s v="OUTROS"/>
    <s v="Indireta"/>
    <n v="2009"/>
    <n v="1.6292670641140776"/>
    <n v="3000"/>
    <n v="4887.8011923422328"/>
  </r>
  <r>
    <s v="43 - Rio Grande do Sul"/>
    <s v="SUL                 "/>
    <x v="30"/>
    <x v="30"/>
    <s v="Artes Cênicas e Espetáculos"/>
    <s v="OUTROS"/>
    <s v="Indireta"/>
    <n v="2009"/>
    <n v="1.6292670641140776"/>
    <n v="8705.51"/>
    <n v="14183.600719315744"/>
  </r>
  <r>
    <s v="43 - Rio Grande do Sul"/>
    <s v="SUL                 "/>
    <x v="30"/>
    <x v="30"/>
    <s v="Artes Cênicas e Espetáculos"/>
    <s v="OUTROS"/>
    <s v="Indireta"/>
    <n v="2009"/>
    <n v="1.6292670641140776"/>
    <n v="38431.06"/>
    <n v="62614.460296991958"/>
  </r>
  <r>
    <s v="43 - Rio Grande do Sul"/>
    <s v="SUL                 "/>
    <x v="30"/>
    <x v="30"/>
    <s v="Artes Cênicas e Espetáculos"/>
    <s v="OUTROS"/>
    <s v="Indireta"/>
    <n v="2009"/>
    <n v="1.6292670641140776"/>
    <n v="5543.87"/>
    <n v="9032.4447987301119"/>
  </r>
  <r>
    <s v="43 - Rio Grande do Sul"/>
    <s v="SUL                 "/>
    <x v="30"/>
    <x v="30"/>
    <s v="Artes Cênicas e Espetáculos"/>
    <s v="OUTROS"/>
    <s v="Indireta"/>
    <n v="2009"/>
    <n v="1.6292670641140776"/>
    <n v="12964.22"/>
    <n v="21122.176657929005"/>
  </r>
  <r>
    <s v="43 - Rio Grande do Sul"/>
    <s v="SUL                 "/>
    <x v="30"/>
    <x v="30"/>
    <s v="Artes Cênicas e Espetáculos"/>
    <s v="OUTROS"/>
    <s v="Indireta"/>
    <n v="2009"/>
    <n v="1.6292670641140776"/>
    <n v="34567.93"/>
    <n v="56320.389823600948"/>
  </r>
  <r>
    <s v="43 - Rio Grande do Sul"/>
    <s v="SUL                 "/>
    <x v="30"/>
    <x v="30"/>
    <s v="Artes Cênicas e Espetáculos"/>
    <s v="OUTROS"/>
    <s v="Indireta"/>
    <n v="2009"/>
    <n v="1.6292670641140776"/>
    <n v="2500"/>
    <n v="4073.167660285194"/>
  </r>
  <r>
    <s v="43 - Rio Grande do Sul"/>
    <s v="SUL                 "/>
    <x v="46"/>
    <x v="46"/>
    <s v="Educação e Criação em Artes"/>
    <s v="OUTROS"/>
    <s v="Indireta"/>
    <n v="2009"/>
    <n v="1.6292670641140776"/>
    <n v="8000"/>
    <n v="13034.136512912621"/>
  </r>
  <r>
    <s v="43 - Rio Grande do Sul"/>
    <s v="SUL                 "/>
    <x v="21"/>
    <x v="21"/>
    <s v="Artes Cênicas e Espetáculos"/>
    <s v="OUTROS"/>
    <s v="Indireta"/>
    <n v="2009"/>
    <n v="1.6292670641140776"/>
    <n v="5000"/>
    <n v="8146.3353205703879"/>
  </r>
  <r>
    <s v="43 - Rio Grande do Sul"/>
    <s v="SUL                 "/>
    <x v="23"/>
    <x v="23"/>
    <s v="Patrimônio"/>
    <s v="FUNDO CULTURAL"/>
    <s v="Direta"/>
    <n v="2009"/>
    <n v="1.6292670641140776"/>
    <n v="25828"/>
    <n v="42080.709731938397"/>
  </r>
  <r>
    <s v="43 - Rio Grande do Sul"/>
    <s v="SUL                 "/>
    <x v="51"/>
    <x v="51"/>
    <e v="#N/A"/>
    <s v="FUNDO CULTURAL"/>
    <s v="Direta"/>
    <n v="2009"/>
    <n v="1.6292670641140776"/>
    <n v="1500000"/>
    <n v="2443900.5961711165"/>
  </r>
  <r>
    <s v="43 - Rio Grande do Sul"/>
    <s v="SUL                 "/>
    <x v="51"/>
    <x v="51"/>
    <e v="#N/A"/>
    <s v="FUNDO CULTURAL"/>
    <s v="Direta"/>
    <n v="2009"/>
    <n v="1.6292670641140776"/>
    <n v="300000"/>
    <n v="488780.11923422327"/>
  </r>
  <r>
    <s v="42 - Santa Catarina"/>
    <s v="SUL                 "/>
    <x v="38"/>
    <x v="38"/>
    <e v="#N/A"/>
    <s v="OUTROS"/>
    <s v="Indireta"/>
    <n v="2009"/>
    <n v="1.6292670641140776"/>
    <n v="7159.92"/>
    <n v="11665.421837691667"/>
  </r>
  <r>
    <s v="42 - Santa Catarina"/>
    <s v="SUL                 "/>
    <x v="38"/>
    <x v="38"/>
    <e v="#N/A"/>
    <s v="OUTROS"/>
    <s v="Indireta"/>
    <n v="2009"/>
    <n v="1.6292670641140776"/>
    <n v="6996.87"/>
    <n v="11399.769842887867"/>
  </r>
  <r>
    <s v="42 - Santa Catarina"/>
    <s v="SUL                 "/>
    <x v="2"/>
    <x v="2"/>
    <e v="#N/A"/>
    <s v="OUTROS"/>
    <s v="Indireta"/>
    <n v="2009"/>
    <n v="1.6292670641140776"/>
    <n v="289000"/>
    <n v="470858.18152896845"/>
  </r>
  <r>
    <s v="42 - Santa Catarina"/>
    <s v="SUL                 "/>
    <x v="2"/>
    <x v="2"/>
    <e v="#N/A"/>
    <s v="OUTROS"/>
    <s v="Indireta"/>
    <n v="2009"/>
    <n v="1.6292670641140776"/>
    <n v="41257.120000000003"/>
    <n v="67218.866776202194"/>
  </r>
  <r>
    <s v="42 - Santa Catarina"/>
    <s v="SUL                 "/>
    <x v="2"/>
    <x v="2"/>
    <e v="#N/A"/>
    <s v="OUTROS"/>
    <s v="Indireta"/>
    <n v="2009"/>
    <n v="1.6292670641140776"/>
    <n v="65130.25"/>
    <n v="106114.5712025159"/>
  </r>
  <r>
    <s v="42 - Santa Catarina"/>
    <s v="SUL                 "/>
    <x v="39"/>
    <x v="39"/>
    <s v="Música"/>
    <s v="OUTROS"/>
    <s v="Indireta"/>
    <n v="2009"/>
    <n v="1.6292670641140776"/>
    <n v="9154.0300000000007"/>
    <n v="14914.359582912191"/>
  </r>
  <r>
    <s v="42 - Santa Catarina"/>
    <s v="SUL                 "/>
    <x v="26"/>
    <x v="26"/>
    <s v="Editorial"/>
    <s v="OUTROS"/>
    <s v="Indireta"/>
    <n v="2009"/>
    <n v="1.6292670641140776"/>
    <n v="737083.63"/>
    <n v="1200906.081856647"/>
  </r>
  <r>
    <s v="42 - Santa Catarina"/>
    <s v="SUL                 "/>
    <x v="26"/>
    <x v="26"/>
    <s v="Editorial"/>
    <s v="OUTROS"/>
    <s v="Indireta"/>
    <n v="2009"/>
    <n v="1.6292670641140776"/>
    <n v="127183.07"/>
    <n v="207215.18706391525"/>
  </r>
  <r>
    <s v="42 - Santa Catarina"/>
    <s v="SUL                 "/>
    <x v="50"/>
    <x v="50"/>
    <e v="#N/A"/>
    <s v="OUTROS"/>
    <s v="Indireta"/>
    <n v="2009"/>
    <n v="1.6292670641140776"/>
    <n v="14506.72"/>
    <n v="23635.321104324972"/>
  </r>
  <r>
    <s v="42 - Santa Catarina"/>
    <s v="SUL                 "/>
    <x v="50"/>
    <x v="50"/>
    <e v="#N/A"/>
    <s v="OUTROS"/>
    <s v="Indireta"/>
    <n v="2009"/>
    <n v="1.6292670641140776"/>
    <n v="11043.48"/>
    <n v="17992.778237202532"/>
  </r>
  <r>
    <s v="42 - Santa Catarina"/>
    <s v="SUL                 "/>
    <x v="50"/>
    <x v="50"/>
    <e v="#N/A"/>
    <s v="OUTROS"/>
    <s v="Indireta"/>
    <n v="2009"/>
    <n v="1.6292670641140776"/>
    <n v="38957.08"/>
    <n v="63471.487358057253"/>
  </r>
  <r>
    <s v="42 - Santa Catarina"/>
    <s v="SUL                 "/>
    <x v="50"/>
    <x v="50"/>
    <e v="#N/A"/>
    <s v="OUTROS"/>
    <s v="Indireta"/>
    <n v="2009"/>
    <n v="1.6292670641140776"/>
    <n v="21700.92"/>
    <n v="35356.594216974467"/>
  </r>
  <r>
    <s v="42 - Santa Catarina"/>
    <s v="SUL                 "/>
    <x v="40"/>
    <x v="40"/>
    <s v="Música"/>
    <s v="OUTROS"/>
    <s v="Indireta"/>
    <n v="2009"/>
    <n v="1.6292670641140776"/>
    <n v="4651.83"/>
    <n v="7579.0734068577895"/>
  </r>
  <r>
    <s v="42 - Santa Catarina"/>
    <s v="SUL                 "/>
    <x v="40"/>
    <x v="40"/>
    <s v="Música"/>
    <s v="OUTROS"/>
    <s v="Indireta"/>
    <n v="2009"/>
    <n v="1.6292670641140776"/>
    <n v="8459.57"/>
    <n v="13782.898777567527"/>
  </r>
  <r>
    <s v="42 - Santa Catarina"/>
    <s v="SUL                 "/>
    <x v="40"/>
    <x v="40"/>
    <s v="Música"/>
    <s v="OUTROS"/>
    <s v="Indireta"/>
    <n v="2009"/>
    <n v="1.6292670641140776"/>
    <n v="9892.64"/>
    <n v="16117.752529137488"/>
  </r>
  <r>
    <s v="42 - Santa Catarina"/>
    <s v="SUL                 "/>
    <x v="40"/>
    <x v="40"/>
    <s v="Música"/>
    <s v="OUTROS"/>
    <s v="Indireta"/>
    <n v="2009"/>
    <n v="1.6292670641140776"/>
    <n v="5078.62"/>
    <n v="8274.4282971510365"/>
  </r>
  <r>
    <s v="42 - Santa Catarina"/>
    <s v="SUL                 "/>
    <x v="25"/>
    <x v="25"/>
    <s v="Editorial"/>
    <s v="OUTROS"/>
    <s v="Indireta"/>
    <n v="2009"/>
    <n v="1.6292670641140776"/>
    <n v="3928.61"/>
    <n v="6400.7548807492067"/>
  </r>
  <r>
    <s v="42 - Santa Catarina"/>
    <s v="SUL                 "/>
    <x v="25"/>
    <x v="25"/>
    <s v="Editorial"/>
    <s v="OUTROS"/>
    <s v="Indireta"/>
    <n v="2009"/>
    <n v="1.6292670641140776"/>
    <n v="5972.12"/>
    <n v="9730.1784189369646"/>
  </r>
  <r>
    <s v="42 - Santa Catarina"/>
    <s v="SUL                 "/>
    <x v="25"/>
    <x v="25"/>
    <s v="Editorial"/>
    <s v="OUTROS"/>
    <s v="Indireta"/>
    <n v="2009"/>
    <n v="1.6292670641140776"/>
    <n v="21286.43"/>
    <n v="34681.279311569822"/>
  </r>
  <r>
    <s v="42 - Santa Catarina"/>
    <s v="SUL                 "/>
    <x v="25"/>
    <x v="25"/>
    <s v="Editorial"/>
    <s v="OUTROS"/>
    <s v="Indireta"/>
    <n v="2009"/>
    <n v="1.6292670641140776"/>
    <n v="34614.43"/>
    <n v="56396.150742082253"/>
  </r>
  <r>
    <s v="42 - Santa Catarina"/>
    <s v="SUL                 "/>
    <x v="33"/>
    <x v="33"/>
    <s v="Editorial"/>
    <s v="OUTROS"/>
    <s v="Indireta"/>
    <n v="2009"/>
    <n v="1.6292670641140776"/>
    <n v="7818.22"/>
    <n v="12737.968345997964"/>
  </r>
  <r>
    <s v="42 - Santa Catarina"/>
    <s v="SUL                 "/>
    <x v="33"/>
    <x v="33"/>
    <s v="Editorial"/>
    <s v="OUTROS"/>
    <s v="Indireta"/>
    <n v="2009"/>
    <n v="1.6292670641140776"/>
    <n v="22195.279999999999"/>
    <n v="36162.038682789906"/>
  </r>
  <r>
    <s v="42 - Santa Catarina"/>
    <s v="SUL                 "/>
    <x v="33"/>
    <x v="33"/>
    <s v="Editorial"/>
    <s v="OUTROS"/>
    <s v="Indireta"/>
    <n v="2009"/>
    <n v="1.6292670641140776"/>
    <n v="8281.6200000000008"/>
    <n v="13492.970703508428"/>
  </r>
  <r>
    <s v="42 - Santa Catarina"/>
    <s v="SUL                 "/>
    <x v="37"/>
    <x v="37"/>
    <s v="Música"/>
    <s v="OUTROS"/>
    <s v="Indireta"/>
    <n v="2009"/>
    <n v="1.6292670641140776"/>
    <n v="10713.2"/>
    <n v="17454.663911266936"/>
  </r>
  <r>
    <s v="42 - Santa Catarina"/>
    <s v="SUL                 "/>
    <x v="37"/>
    <x v="37"/>
    <s v="Música"/>
    <s v="OUTROS"/>
    <s v="Indireta"/>
    <n v="2009"/>
    <n v="1.6292670641140776"/>
    <n v="19139.66"/>
    <n v="31183.617656341648"/>
  </r>
  <r>
    <s v="42 - Santa Catarina"/>
    <s v="SUL                 "/>
    <x v="37"/>
    <x v="37"/>
    <s v="Música"/>
    <s v="OUTROS"/>
    <s v="Indireta"/>
    <n v="2009"/>
    <n v="1.6292670641140776"/>
    <n v="10000"/>
    <n v="16292.670641140776"/>
  </r>
  <r>
    <s v="42 - Santa Catarina"/>
    <s v="SUL                 "/>
    <x v="13"/>
    <x v="13"/>
    <s v="Editorial"/>
    <s v="OUTROS"/>
    <s v="Indireta"/>
    <n v="2009"/>
    <n v="1.6292670641140776"/>
    <n v="9114.5300000000007"/>
    <n v="14850.003533879684"/>
  </r>
  <r>
    <s v="42 - Santa Catarina"/>
    <s v="SUL                 "/>
    <x v="13"/>
    <x v="13"/>
    <s v="Editorial"/>
    <s v="OUTROS"/>
    <s v="Indireta"/>
    <n v="2009"/>
    <n v="1.6292670641140776"/>
    <n v="100000"/>
    <n v="162926.70641140777"/>
  </r>
  <r>
    <s v="42 - Santa Catarina"/>
    <s v="SUL                 "/>
    <x v="12"/>
    <x v="12"/>
    <s v="Editorial"/>
    <s v="OUTROS"/>
    <s v="Indireta"/>
    <n v="2009"/>
    <n v="1.6292670641140776"/>
    <n v="10000"/>
    <n v="16292.670641140776"/>
  </r>
  <r>
    <s v="42 - Santa Catarina"/>
    <s v="SUL                 "/>
    <x v="14"/>
    <x v="14"/>
    <s v="Editorial"/>
    <s v="OUTROS"/>
    <s v="Indireta"/>
    <n v="2009"/>
    <n v="1.6292670641140776"/>
    <n v="50000"/>
    <n v="81463.353205703883"/>
  </r>
  <r>
    <s v="42 - Santa Catarina"/>
    <s v="SUL                 "/>
    <x v="14"/>
    <x v="14"/>
    <s v="Editorial"/>
    <s v="OUTROS"/>
    <s v="Indireta"/>
    <n v="2009"/>
    <n v="1.6292670641140776"/>
    <n v="136349.76999999999"/>
    <n v="222150.18946052971"/>
  </r>
  <r>
    <s v="42 - Santa Catarina"/>
    <s v="SUL                 "/>
    <x v="18"/>
    <x v="18"/>
    <s v="Editorial"/>
    <s v="OUTROS"/>
    <s v="Indireta"/>
    <n v="2009"/>
    <n v="1.6292670641140776"/>
    <n v="20556.18"/>
    <n v="33491.50703800052"/>
  </r>
  <r>
    <s v="42 - Santa Catarina"/>
    <s v="SUL                 "/>
    <x v="18"/>
    <x v="18"/>
    <s v="Editorial"/>
    <s v="OUTROS"/>
    <s v="Indireta"/>
    <n v="2009"/>
    <n v="1.6292670641140776"/>
    <n v="6931.43"/>
    <n v="11293.150606212241"/>
  </r>
  <r>
    <s v="42 - Santa Catarina"/>
    <s v="SUL                 "/>
    <x v="19"/>
    <x v="19"/>
    <s v="Editorial"/>
    <s v="OUTROS"/>
    <s v="Indireta"/>
    <n v="2009"/>
    <n v="1.6292670641140776"/>
    <n v="4295.74"/>
    <n v="6998.907697997407"/>
  </r>
  <r>
    <s v="42 - Santa Catarina"/>
    <s v="SUL                 "/>
    <x v="5"/>
    <x v="5"/>
    <e v="#N/A"/>
    <s v="OUTROS"/>
    <s v="Indireta"/>
    <n v="2009"/>
    <n v="1.6292670641140776"/>
    <n v="100000"/>
    <n v="162926.70641140777"/>
  </r>
  <r>
    <s v="42 - Santa Catarina"/>
    <s v="SUL                 "/>
    <x v="5"/>
    <x v="5"/>
    <e v="#N/A"/>
    <s v="OUTROS"/>
    <s v="Indireta"/>
    <n v="2009"/>
    <n v="1.6292670641140776"/>
    <n v="25458.34"/>
    <n v="41478.43486901799"/>
  </r>
  <r>
    <s v="42 - Santa Catarina"/>
    <s v="SUL                 "/>
    <x v="5"/>
    <x v="5"/>
    <e v="#N/A"/>
    <s v="OUTROS"/>
    <s v="Indireta"/>
    <n v="2009"/>
    <n v="1.6292670641140776"/>
    <n v="148750"/>
    <n v="242353.47578696904"/>
  </r>
  <r>
    <s v="42 - Santa Catarina"/>
    <s v="SUL                 "/>
    <x v="5"/>
    <x v="5"/>
    <e v="#N/A"/>
    <s v="OUTROS"/>
    <s v="Indireta"/>
    <n v="2009"/>
    <n v="1.6292670641140776"/>
    <n v="10000"/>
    <n v="16292.670641140776"/>
  </r>
  <r>
    <s v="42 - Santa Catarina"/>
    <s v="SUL                 "/>
    <x v="5"/>
    <x v="5"/>
    <e v="#N/A"/>
    <s v="OUTROS"/>
    <s v="Indireta"/>
    <n v="2009"/>
    <n v="1.6292670641140776"/>
    <n v="19227"/>
    <n v="31325.91784172137"/>
  </r>
  <r>
    <s v="42 - Santa Catarina"/>
    <s v="SUL                 "/>
    <x v="5"/>
    <x v="5"/>
    <e v="#N/A"/>
    <s v="OUTROS"/>
    <s v="Indireta"/>
    <n v="2009"/>
    <n v="1.6292670641140776"/>
    <n v="10000"/>
    <n v="16292.670641140776"/>
  </r>
  <r>
    <s v="42 - Santa Catarina"/>
    <s v="SUL                 "/>
    <x v="42"/>
    <x v="42"/>
    <s v="Audiovisual"/>
    <s v="OUTROS"/>
    <s v="Indireta"/>
    <n v="2009"/>
    <n v="1.6292670641140776"/>
    <n v="50000"/>
    <n v="81463.353205703883"/>
  </r>
  <r>
    <s v="42 - Santa Catarina"/>
    <s v="SUL                 "/>
    <x v="47"/>
    <x v="47"/>
    <s v="Audiovisual"/>
    <s v="OUTROS"/>
    <s v="Indireta"/>
    <n v="2009"/>
    <n v="1.6292670641140776"/>
    <n v="1234.01"/>
    <n v="2010.531849787413"/>
  </r>
  <r>
    <s v="42 - Santa Catarina"/>
    <s v="SUL                 "/>
    <x v="35"/>
    <x v="35"/>
    <s v="Audiovisual"/>
    <s v="OUTROS"/>
    <s v="Indireta"/>
    <n v="2009"/>
    <n v="1.6292670641140776"/>
    <n v="2279.9499999999998"/>
    <n v="3714.6474428268912"/>
  </r>
  <r>
    <s v="42 - Santa Catarina"/>
    <s v="SUL                 "/>
    <x v="16"/>
    <x v="16"/>
    <s v="Audiovisual"/>
    <s v="OUTROS"/>
    <s v="Indireta"/>
    <n v="2009"/>
    <n v="1.6292670641140776"/>
    <n v="46346.1"/>
    <n v="75510.174280137449"/>
  </r>
  <r>
    <s v="42 - Santa Catarina"/>
    <s v="SUL                 "/>
    <x v="16"/>
    <x v="16"/>
    <s v="Audiovisual"/>
    <s v="OUTROS"/>
    <s v="Indireta"/>
    <n v="2009"/>
    <n v="1.6292670641140776"/>
    <n v="13539.6"/>
    <n v="22059.624341278966"/>
  </r>
  <r>
    <s v="42 - Santa Catarina"/>
    <s v="SUL                 "/>
    <x v="16"/>
    <x v="16"/>
    <s v="Audiovisual"/>
    <s v="OUTROS"/>
    <s v="Indireta"/>
    <n v="2009"/>
    <n v="1.6292670641140776"/>
    <n v="85705.57"/>
    <n v="139637.26241212359"/>
  </r>
  <r>
    <s v="42 - Santa Catarina"/>
    <s v="SUL                 "/>
    <x v="16"/>
    <x v="16"/>
    <s v="Audiovisual"/>
    <s v="OUTROS"/>
    <s v="Indireta"/>
    <n v="2009"/>
    <n v="1.6292670641140776"/>
    <n v="49900"/>
    <n v="81300.426499292473"/>
  </r>
  <r>
    <s v="42 - Santa Catarina"/>
    <s v="SUL                 "/>
    <x v="32"/>
    <x v="32"/>
    <s v="Audiovisual"/>
    <s v="OUTROS"/>
    <s v="Indireta"/>
    <n v="2009"/>
    <n v="1.6292670641140776"/>
    <n v="360000"/>
    <n v="586536.14308106794"/>
  </r>
  <r>
    <s v="42 - Santa Catarina"/>
    <s v="SUL                 "/>
    <x v="32"/>
    <x v="32"/>
    <s v="Audiovisual"/>
    <s v="OUTROS"/>
    <s v="Indireta"/>
    <n v="2009"/>
    <n v="1.6292670641140776"/>
    <n v="92070"/>
    <n v="150006.61859298314"/>
  </r>
  <r>
    <s v="42 - Santa Catarina"/>
    <s v="SUL                 "/>
    <x v="32"/>
    <x v="32"/>
    <s v="Audiovisual"/>
    <s v="OUTROS"/>
    <s v="Indireta"/>
    <n v="2009"/>
    <n v="1.6292670641140776"/>
    <n v="310072"/>
    <n v="505190.09710398025"/>
  </r>
  <r>
    <s v="42 - Santa Catarina"/>
    <s v="SUL                 "/>
    <x v="41"/>
    <x v="41"/>
    <s v="Audiovisual"/>
    <s v="OUTROS"/>
    <s v="Indireta"/>
    <n v="2009"/>
    <n v="1.6292670641140776"/>
    <n v="4769.05"/>
    <n v="7770.0560921132419"/>
  </r>
  <r>
    <s v="42 - Santa Catarina"/>
    <s v="SUL                 "/>
    <x v="41"/>
    <x v="41"/>
    <s v="Audiovisual"/>
    <s v="OUTROS"/>
    <s v="Indireta"/>
    <n v="2009"/>
    <n v="1.6292670641140776"/>
    <n v="25626.36"/>
    <n v="41752.184321130437"/>
  </r>
  <r>
    <s v="42 - Santa Catarina"/>
    <s v="SUL                 "/>
    <x v="41"/>
    <x v="41"/>
    <s v="Audiovisual"/>
    <s v="OUTROS"/>
    <s v="Indireta"/>
    <n v="2009"/>
    <n v="1.6292670641140776"/>
    <n v="5254.99"/>
    <n v="8561.782129248837"/>
  </r>
  <r>
    <s v="42 - Santa Catarina"/>
    <s v="SUL                 "/>
    <x v="41"/>
    <x v="41"/>
    <s v="Audiovisual"/>
    <s v="OUTROS"/>
    <s v="Indireta"/>
    <n v="2009"/>
    <n v="1.6292670641140776"/>
    <n v="5107.32"/>
    <n v="8321.1882618911113"/>
  </r>
  <r>
    <s v="42 - Santa Catarina"/>
    <s v="SUL                 "/>
    <x v="20"/>
    <x v="20"/>
    <s v="Artes Cênicas e Espetáculos"/>
    <s v="OUTROS"/>
    <s v="Indireta"/>
    <n v="2009"/>
    <n v="1.6292670641140776"/>
    <n v="13469.33"/>
    <n v="21945.13574468367"/>
  </r>
  <r>
    <s v="42 - Santa Catarina"/>
    <s v="SUL                 "/>
    <x v="20"/>
    <x v="20"/>
    <s v="Artes Cênicas e Espetáculos"/>
    <s v="OUTROS"/>
    <s v="Indireta"/>
    <n v="2009"/>
    <n v="1.6292670641140776"/>
    <n v="24609.62"/>
    <n v="40095.643326363082"/>
  </r>
  <r>
    <s v="42 - Santa Catarina"/>
    <s v="SUL                 "/>
    <x v="20"/>
    <x v="20"/>
    <s v="Artes Cênicas e Espetáculos"/>
    <s v="OUTROS"/>
    <s v="Indireta"/>
    <n v="2009"/>
    <n v="1.6292670641140776"/>
    <n v="125000"/>
    <n v="203658.38301425971"/>
  </r>
  <r>
    <s v="42 - Santa Catarina"/>
    <s v="SUL                 "/>
    <x v="20"/>
    <x v="20"/>
    <s v="Artes Cênicas e Espetáculos"/>
    <s v="OUTROS"/>
    <s v="Indireta"/>
    <n v="2009"/>
    <n v="1.6292670641140776"/>
    <n v="41536.839999999997"/>
    <n v="67674.605359376175"/>
  </r>
  <r>
    <s v="42 - Santa Catarina"/>
    <s v="SUL                 "/>
    <x v="20"/>
    <x v="20"/>
    <s v="Artes Cênicas e Espetáculos"/>
    <s v="OUTROS"/>
    <s v="Indireta"/>
    <n v="2009"/>
    <n v="1.6292670641140776"/>
    <n v="50970.82"/>
    <n v="83045.078256887107"/>
  </r>
  <r>
    <s v="42 - Santa Catarina"/>
    <s v="SUL                 "/>
    <x v="20"/>
    <x v="20"/>
    <s v="Artes Cênicas e Espetáculos"/>
    <s v="OUTROS"/>
    <s v="Indireta"/>
    <n v="2009"/>
    <n v="1.6292670641140776"/>
    <n v="38597.279999999999"/>
    <n v="62885.277068389005"/>
  </r>
  <r>
    <s v="42 - Santa Catarina"/>
    <s v="SUL                 "/>
    <x v="1"/>
    <x v="1"/>
    <s v="Patrimônio"/>
    <s v="FUNDO CULTURAL"/>
    <s v="Direta"/>
    <n v="2009"/>
    <n v="1.6292670641140776"/>
    <n v="12508"/>
    <n v="20378.872437938884"/>
  </r>
  <r>
    <s v="42 - Santa Catarina"/>
    <s v="SUL                 "/>
    <x v="48"/>
    <x v="48"/>
    <s v="Patrimônio"/>
    <s v="FUNDO CULTURAL"/>
    <s v="Direta"/>
    <n v="2009"/>
    <n v="1.6292670641140776"/>
    <n v="1038162.85"/>
    <n v="1691444.5386918036"/>
  </r>
  <r>
    <s v="28 - Sergipe"/>
    <s v="NORDESTE            "/>
    <x v="2"/>
    <x v="2"/>
    <e v="#N/A"/>
    <s v="OUTROS"/>
    <s v="Indireta"/>
    <n v="2009"/>
    <n v="1.6292670641140776"/>
    <n v="17962.29"/>
    <n v="29265.367493065656"/>
  </r>
  <r>
    <s v="28 - Sergipe"/>
    <s v="NORDESTE            "/>
    <x v="25"/>
    <x v="25"/>
    <s v="Editorial"/>
    <s v="OUTROS"/>
    <s v="Indireta"/>
    <n v="2009"/>
    <n v="1.6292670641140776"/>
    <n v="30587.72"/>
    <n v="49835.564762343456"/>
  </r>
  <r>
    <s v="28 - Sergipe"/>
    <s v="NORDESTE            "/>
    <x v="1"/>
    <x v="1"/>
    <s v="Patrimônio"/>
    <s v="FUNDO CULTURAL"/>
    <s v="Direta"/>
    <n v="2009"/>
    <n v="1.6292670641140776"/>
    <n v="702405"/>
    <n v="1144405.3321690487"/>
  </r>
  <r>
    <s v="35 - São Paulo"/>
    <s v="SUDESTE             "/>
    <x v="38"/>
    <x v="38"/>
    <e v="#N/A"/>
    <s v="OUTROS"/>
    <s v="Indireta"/>
    <n v="2009"/>
    <n v="1.6292670641140776"/>
    <n v="1437.31"/>
    <n v="2341.7618439218049"/>
  </r>
  <r>
    <s v="35 - São Paulo"/>
    <s v="SUDESTE             "/>
    <x v="38"/>
    <x v="38"/>
    <e v="#N/A"/>
    <s v="OUTROS"/>
    <s v="Indireta"/>
    <n v="2009"/>
    <n v="1.6292670641140776"/>
    <n v="32810.449999999997"/>
    <n v="53456.98554376173"/>
  </r>
  <r>
    <s v="35 - São Paulo"/>
    <s v="SUDESTE             "/>
    <x v="38"/>
    <x v="38"/>
    <e v="#N/A"/>
    <s v="OUTROS"/>
    <s v="Indireta"/>
    <n v="2009"/>
    <n v="1.6292670641140776"/>
    <n v="11151.78"/>
    <n v="18169.22786024609"/>
  </r>
  <r>
    <s v="35 - São Paulo"/>
    <s v="SUDESTE             "/>
    <x v="38"/>
    <x v="38"/>
    <e v="#N/A"/>
    <s v="OUTROS"/>
    <s v="Indireta"/>
    <n v="2009"/>
    <n v="1.6292670641140776"/>
    <n v="12387.15"/>
    <n v="20181.975513240697"/>
  </r>
  <r>
    <s v="35 - São Paulo"/>
    <s v="SUDESTE             "/>
    <x v="38"/>
    <x v="38"/>
    <e v="#N/A"/>
    <s v="OUTROS"/>
    <s v="Indireta"/>
    <n v="2009"/>
    <n v="1.6292670641140776"/>
    <n v="414000"/>
    <n v="674516.56454322813"/>
  </r>
  <r>
    <s v="35 - São Paulo"/>
    <s v="SUDESTE             "/>
    <x v="38"/>
    <x v="38"/>
    <e v="#N/A"/>
    <s v="OUTROS"/>
    <s v="Indireta"/>
    <n v="2009"/>
    <n v="1.6292670641140776"/>
    <n v="9097.43"/>
    <n v="14822.143067083334"/>
  </r>
  <r>
    <s v="35 - São Paulo"/>
    <s v="SUDESTE             "/>
    <x v="2"/>
    <x v="2"/>
    <e v="#N/A"/>
    <s v="OUTROS"/>
    <s v="Indireta"/>
    <n v="2009"/>
    <n v="1.6292670641140776"/>
    <n v="32243.57"/>
    <n v="52533.386630456749"/>
  </r>
  <r>
    <s v="35 - São Paulo"/>
    <s v="SUDESTE             "/>
    <x v="2"/>
    <x v="2"/>
    <e v="#N/A"/>
    <s v="OUTROS"/>
    <s v="Indireta"/>
    <n v="2009"/>
    <n v="1.6292670641140776"/>
    <n v="2323000"/>
    <n v="3784787.3899370022"/>
  </r>
  <r>
    <s v="35 - São Paulo"/>
    <s v="SUDESTE             "/>
    <x v="2"/>
    <x v="2"/>
    <e v="#N/A"/>
    <s v="OUTROS"/>
    <s v="Indireta"/>
    <n v="2009"/>
    <n v="1.6292670641140776"/>
    <n v="1038156.17"/>
    <n v="1691433.6551878154"/>
  </r>
  <r>
    <s v="35 - São Paulo"/>
    <s v="SUDESTE             "/>
    <x v="2"/>
    <x v="2"/>
    <e v="#N/A"/>
    <s v="OUTROS"/>
    <s v="Indireta"/>
    <n v="2009"/>
    <n v="1.6292670641140776"/>
    <n v="9295301.9900000002"/>
    <n v="15144529.383301044"/>
  </r>
  <r>
    <s v="35 - São Paulo"/>
    <s v="SUDESTE             "/>
    <x v="2"/>
    <x v="2"/>
    <e v="#N/A"/>
    <s v="OUTROS"/>
    <s v="Indireta"/>
    <n v="2009"/>
    <n v="1.6292670641140776"/>
    <n v="179453.09"/>
    <n v="292377.00909049931"/>
  </r>
  <r>
    <s v="35 - São Paulo"/>
    <s v="SUDESTE             "/>
    <x v="2"/>
    <x v="2"/>
    <e v="#N/A"/>
    <s v="OUTROS"/>
    <s v="Indireta"/>
    <n v="2009"/>
    <n v="1.6292670641140776"/>
    <n v="58916.04"/>
    <n v="95989.963520027566"/>
  </r>
  <r>
    <s v="35 - São Paulo"/>
    <s v="SUDESTE             "/>
    <x v="2"/>
    <x v="2"/>
    <e v="#N/A"/>
    <s v="OUTROS"/>
    <s v="Indireta"/>
    <n v="2009"/>
    <n v="1.6292670641140776"/>
    <n v="1200000"/>
    <n v="1955120.4769368931"/>
  </r>
  <r>
    <s v="35 - São Paulo"/>
    <s v="SUDESTE             "/>
    <x v="2"/>
    <x v="2"/>
    <e v="#N/A"/>
    <s v="OUTROS"/>
    <s v="Indireta"/>
    <n v="2009"/>
    <n v="1.6292670641140776"/>
    <n v="233501.59"/>
    <n v="380436.45000526909"/>
  </r>
  <r>
    <s v="35 - São Paulo"/>
    <s v="SUDESTE             "/>
    <x v="2"/>
    <x v="2"/>
    <e v="#N/A"/>
    <s v="OUTROS"/>
    <s v="Indireta"/>
    <n v="2009"/>
    <n v="1.6292670641140776"/>
    <n v="125179.51"/>
    <n v="203950.85274493881"/>
  </r>
  <r>
    <s v="35 - São Paulo"/>
    <s v="SUDESTE             "/>
    <x v="39"/>
    <x v="39"/>
    <s v="Música"/>
    <s v="OUTROS"/>
    <s v="Indireta"/>
    <n v="2009"/>
    <n v="1.6292670641140776"/>
    <n v="3192.11"/>
    <n v="5200.7996880291885"/>
  </r>
  <r>
    <s v="35 - São Paulo"/>
    <s v="SUDESTE             "/>
    <x v="39"/>
    <x v="39"/>
    <s v="Música"/>
    <s v="OUTROS"/>
    <s v="Indireta"/>
    <n v="2009"/>
    <n v="1.6292670641140776"/>
    <n v="3256.74"/>
    <n v="5306.0992183828812"/>
  </r>
  <r>
    <s v="35 - São Paulo"/>
    <s v="SUDESTE             "/>
    <x v="26"/>
    <x v="26"/>
    <s v="Editorial"/>
    <s v="OUTROS"/>
    <s v="Indireta"/>
    <n v="2009"/>
    <n v="1.6292670641140776"/>
    <n v="103280.67"/>
    <n v="168271.79399063488"/>
  </r>
  <r>
    <s v="35 - São Paulo"/>
    <s v="SUDESTE             "/>
    <x v="26"/>
    <x v="26"/>
    <s v="Editorial"/>
    <s v="OUTROS"/>
    <s v="Indireta"/>
    <n v="2009"/>
    <n v="1.6292670641140776"/>
    <n v="413366.63"/>
    <n v="673484.6356628302"/>
  </r>
  <r>
    <s v="35 - São Paulo"/>
    <s v="SUDESTE             "/>
    <x v="26"/>
    <x v="26"/>
    <s v="Editorial"/>
    <s v="OUTROS"/>
    <s v="Indireta"/>
    <n v="2009"/>
    <n v="1.6292670641140776"/>
    <n v="99401.46"/>
    <n v="161951.52490285292"/>
  </r>
  <r>
    <s v="35 - São Paulo"/>
    <s v="SUDESTE             "/>
    <x v="26"/>
    <x v="26"/>
    <s v="Editorial"/>
    <s v="OUTROS"/>
    <s v="Indireta"/>
    <n v="2009"/>
    <n v="1.6292670641140776"/>
    <n v="548575.87"/>
    <n v="893776.59715872596"/>
  </r>
  <r>
    <s v="35 - São Paulo"/>
    <s v="SUDESTE             "/>
    <x v="26"/>
    <x v="26"/>
    <s v="Editorial"/>
    <s v="OUTROS"/>
    <s v="Indireta"/>
    <n v="2009"/>
    <n v="1.6292670641140776"/>
    <n v="280906.36"/>
    <n v="457671.48044817214"/>
  </r>
  <r>
    <s v="35 - São Paulo"/>
    <s v="SUDESTE             "/>
    <x v="26"/>
    <x v="26"/>
    <s v="Editorial"/>
    <s v="OUTROS"/>
    <s v="Indireta"/>
    <n v="2009"/>
    <n v="1.6292670641140776"/>
    <n v="100000"/>
    <n v="162926.70641140777"/>
  </r>
  <r>
    <s v="35 - São Paulo"/>
    <s v="SUDESTE             "/>
    <x v="50"/>
    <x v="50"/>
    <e v="#N/A"/>
    <s v="OUTROS"/>
    <s v="Indireta"/>
    <n v="2009"/>
    <n v="1.6292670641140776"/>
    <n v="10044.209999999999"/>
    <n v="16364.700538045257"/>
  </r>
  <r>
    <s v="35 - São Paulo"/>
    <s v="SUDESTE             "/>
    <x v="50"/>
    <x v="50"/>
    <e v="#N/A"/>
    <s v="OUTROS"/>
    <s v="Indireta"/>
    <n v="2009"/>
    <n v="1.6292670641140776"/>
    <n v="95834.1"/>
    <n v="156139.34274901493"/>
  </r>
  <r>
    <s v="35 - São Paulo"/>
    <s v="SUDESTE             "/>
    <x v="50"/>
    <x v="50"/>
    <e v="#N/A"/>
    <s v="OUTROS"/>
    <s v="Indireta"/>
    <n v="2009"/>
    <n v="1.6292670641140776"/>
    <n v="74350.67"/>
    <n v="121137.09782581462"/>
  </r>
  <r>
    <s v="35 - São Paulo"/>
    <s v="SUDESTE             "/>
    <x v="50"/>
    <x v="50"/>
    <e v="#N/A"/>
    <s v="OUTROS"/>
    <s v="Indireta"/>
    <n v="2009"/>
    <n v="1.6292670641140776"/>
    <n v="6647.46"/>
    <n v="10830.487638015766"/>
  </r>
  <r>
    <s v="35 - São Paulo"/>
    <s v="SUDESTE             "/>
    <x v="40"/>
    <x v="40"/>
    <s v="Música"/>
    <s v="OUTROS"/>
    <s v="Indireta"/>
    <n v="2009"/>
    <n v="1.6292670641140776"/>
    <n v="51826.78"/>
    <n v="84439.665693086194"/>
  </r>
  <r>
    <s v="35 - São Paulo"/>
    <s v="SUDESTE             "/>
    <x v="40"/>
    <x v="40"/>
    <s v="Música"/>
    <s v="OUTROS"/>
    <s v="Indireta"/>
    <n v="2009"/>
    <n v="1.6292670641140776"/>
    <n v="145714.44"/>
    <n v="237407.73785782693"/>
  </r>
  <r>
    <s v="35 - São Paulo"/>
    <s v="SUDESTE             "/>
    <x v="40"/>
    <x v="40"/>
    <s v="Música"/>
    <s v="OUTROS"/>
    <s v="Indireta"/>
    <n v="2009"/>
    <n v="1.6292670641140776"/>
    <n v="8949.59"/>
    <n v="14581.272224324708"/>
  </r>
  <r>
    <s v="35 - São Paulo"/>
    <s v="SUDESTE             "/>
    <x v="40"/>
    <x v="40"/>
    <s v="Música"/>
    <s v="OUTROS"/>
    <s v="Indireta"/>
    <n v="2009"/>
    <n v="1.6292670641140776"/>
    <n v="101830.27"/>
    <n v="165908.70504084384"/>
  </r>
  <r>
    <s v="35 - São Paulo"/>
    <s v="SUDESTE             "/>
    <x v="40"/>
    <x v="40"/>
    <s v="Música"/>
    <s v="OUTROS"/>
    <s v="Indireta"/>
    <n v="2009"/>
    <n v="1.6292670641140776"/>
    <n v="212170.19"/>
    <n v="345681.90255382605"/>
  </r>
  <r>
    <s v="35 - São Paulo"/>
    <s v="SUDESTE             "/>
    <x v="25"/>
    <x v="25"/>
    <s v="Editorial"/>
    <s v="OUTROS"/>
    <s v="Indireta"/>
    <n v="2009"/>
    <n v="1.6292670641140776"/>
    <n v="40290.300000000003"/>
    <n v="65643.658793275419"/>
  </r>
  <r>
    <s v="35 - São Paulo"/>
    <s v="SUDESTE             "/>
    <x v="25"/>
    <x v="25"/>
    <s v="Editorial"/>
    <s v="OUTROS"/>
    <s v="Indireta"/>
    <n v="2009"/>
    <n v="1.6292670641140776"/>
    <n v="70621.14"/>
    <n v="115060.69743218925"/>
  </r>
  <r>
    <s v="35 - São Paulo"/>
    <s v="SUDESTE             "/>
    <x v="25"/>
    <x v="25"/>
    <s v="Editorial"/>
    <s v="OUTROS"/>
    <s v="Direta"/>
    <n v="2009"/>
    <n v="1.6292670641140776"/>
    <n v="62236000"/>
    <n v="101399065.00220373"/>
  </r>
  <r>
    <s v="35 - São Paulo"/>
    <s v="SUDESTE             "/>
    <x v="25"/>
    <x v="25"/>
    <s v="Editorial"/>
    <s v="OUTROS"/>
    <s v="Indireta"/>
    <n v="2009"/>
    <n v="1.6292670641140776"/>
    <n v="116235"/>
    <n v="189377.8571972998"/>
  </r>
  <r>
    <s v="35 - São Paulo"/>
    <s v="SUDESTE             "/>
    <x v="25"/>
    <x v="25"/>
    <s v="Editorial"/>
    <s v="OUTROS"/>
    <s v="Direta"/>
    <n v="2009"/>
    <n v="1.6292670641140776"/>
    <n v="610020.09"/>
    <n v="993885.64108490536"/>
  </r>
  <r>
    <s v="35 - São Paulo"/>
    <s v="SUDESTE             "/>
    <x v="25"/>
    <x v="25"/>
    <s v="Editorial"/>
    <s v="OUTROS"/>
    <s v="Direta"/>
    <n v="2009"/>
    <n v="1.6292670641140776"/>
    <n v="20518316.379999999"/>
    <n v="33429817.089006387"/>
  </r>
  <r>
    <s v="35 - São Paulo"/>
    <s v="SUDESTE             "/>
    <x v="25"/>
    <x v="25"/>
    <s v="Editorial"/>
    <s v="OUTROS"/>
    <s v="Indireta"/>
    <n v="2009"/>
    <n v="1.6292670641140776"/>
    <n v="626007.07999999996"/>
    <n v="1019932.7173462264"/>
  </r>
  <r>
    <s v="35 - São Paulo"/>
    <s v="SUDESTE             "/>
    <x v="25"/>
    <x v="25"/>
    <s v="Editorial"/>
    <s v="OUTROS"/>
    <s v="Indireta"/>
    <n v="2009"/>
    <n v="1.6292670641140776"/>
    <n v="81961.36"/>
    <n v="133536.94437799699"/>
  </r>
  <r>
    <s v="35 - São Paulo"/>
    <s v="SUDESTE             "/>
    <x v="25"/>
    <x v="25"/>
    <s v="Editorial"/>
    <s v="OUTROS"/>
    <s v="Indireta"/>
    <n v="2009"/>
    <n v="1.6292670641140776"/>
    <n v="300000"/>
    <n v="488780.11923422327"/>
  </r>
  <r>
    <s v="35 - São Paulo"/>
    <s v="SUDESTE             "/>
    <x v="25"/>
    <x v="25"/>
    <s v="Editorial"/>
    <s v="OUTROS"/>
    <s v="Indireta"/>
    <n v="2009"/>
    <n v="1.6292670641140776"/>
    <n v="477392.31"/>
    <n v="777799.56734433759"/>
  </r>
  <r>
    <s v="35 - São Paulo"/>
    <s v="SUDESTE             "/>
    <x v="25"/>
    <x v="25"/>
    <s v="Editorial"/>
    <s v="OUTROS"/>
    <s v="Indireta"/>
    <n v="2009"/>
    <n v="1.6292670641140776"/>
    <n v="362612.65"/>
    <n v="590792.84767612559"/>
  </r>
  <r>
    <s v="35 - São Paulo"/>
    <s v="SUDESTE             "/>
    <x v="25"/>
    <x v="25"/>
    <s v="Editorial"/>
    <s v="OUTROS"/>
    <s v="Indireta"/>
    <n v="2009"/>
    <n v="1.6292670641140776"/>
    <n v="521725.93"/>
    <n v="850030.87424328679"/>
  </r>
  <r>
    <s v="35 - São Paulo"/>
    <s v="SUDESTE             "/>
    <x v="33"/>
    <x v="33"/>
    <s v="Editorial"/>
    <s v="OUTROS"/>
    <s v="Indireta"/>
    <n v="2009"/>
    <n v="1.6292670641140776"/>
    <n v="37421.599999999999"/>
    <n v="60969.780366451363"/>
  </r>
  <r>
    <s v="35 - São Paulo"/>
    <s v="SUDESTE             "/>
    <x v="33"/>
    <x v="33"/>
    <s v="Editorial"/>
    <s v="OUTROS"/>
    <s v="Indireta"/>
    <n v="2009"/>
    <n v="1.6292670641140776"/>
    <n v="38119.56"/>
    <n v="62106.943606520428"/>
  </r>
  <r>
    <s v="35 - São Paulo"/>
    <s v="SUDESTE             "/>
    <x v="33"/>
    <x v="33"/>
    <s v="Editorial"/>
    <s v="OUTROS"/>
    <s v="Indireta"/>
    <n v="2009"/>
    <n v="1.6292670641140776"/>
    <n v="2615.36"/>
    <n v="4261.1199088013946"/>
  </r>
  <r>
    <s v="35 - São Paulo"/>
    <s v="SUDESTE             "/>
    <x v="33"/>
    <x v="33"/>
    <s v="Editorial"/>
    <s v="OUTROS"/>
    <s v="Indireta"/>
    <n v="2009"/>
    <n v="1.6292670641140776"/>
    <n v="165534.9"/>
    <n v="269700.56053141743"/>
  </r>
  <r>
    <s v="35 - São Paulo"/>
    <s v="SUDESTE             "/>
    <x v="33"/>
    <x v="33"/>
    <s v="Editorial"/>
    <s v="OUTROS"/>
    <s v="Indireta"/>
    <n v="2009"/>
    <n v="1.6292670641140776"/>
    <n v="281825.84000000003"/>
    <n v="459169.5589282838"/>
  </r>
  <r>
    <s v="35 - São Paulo"/>
    <s v="SUDESTE             "/>
    <x v="37"/>
    <x v="37"/>
    <s v="Música"/>
    <s v="OUTROS"/>
    <s v="Indireta"/>
    <n v="2009"/>
    <n v="1.6292670641140776"/>
    <n v="35410.44"/>
    <n v="57693.063617787702"/>
  </r>
  <r>
    <s v="35 - São Paulo"/>
    <s v="SUDESTE             "/>
    <x v="37"/>
    <x v="37"/>
    <s v="Música"/>
    <s v="OUTROS"/>
    <s v="Indireta"/>
    <n v="2009"/>
    <n v="1.6292670641140776"/>
    <n v="24323.48"/>
    <n v="39629.444848637482"/>
  </r>
  <r>
    <s v="35 - São Paulo"/>
    <s v="SUDESTE             "/>
    <x v="37"/>
    <x v="37"/>
    <s v="Música"/>
    <s v="OUTROS"/>
    <s v="Indireta"/>
    <n v="2009"/>
    <n v="1.6292670641140776"/>
    <n v="48398.559999999998"/>
    <n v="78854.179758549028"/>
  </r>
  <r>
    <s v="35 - São Paulo"/>
    <s v="SUDESTE             "/>
    <x v="37"/>
    <x v="37"/>
    <s v="Música"/>
    <s v="OUTROS"/>
    <s v="Indireta"/>
    <n v="2009"/>
    <n v="1.6292670641140776"/>
    <n v="10000"/>
    <n v="16292.670641140776"/>
  </r>
  <r>
    <s v="35 - São Paulo"/>
    <s v="SUDESTE             "/>
    <x v="37"/>
    <x v="37"/>
    <s v="Música"/>
    <s v="OUTROS"/>
    <s v="Indireta"/>
    <n v="2009"/>
    <n v="1.6292670641140776"/>
    <n v="140852.99"/>
    <n v="229487.13748898951"/>
  </r>
  <r>
    <s v="35 - São Paulo"/>
    <s v="SUDESTE             "/>
    <x v="37"/>
    <x v="37"/>
    <s v="Música"/>
    <s v="OUTROS"/>
    <s v="Indireta"/>
    <n v="2009"/>
    <n v="1.6292670641140776"/>
    <n v="20000"/>
    <n v="32585.341282281552"/>
  </r>
  <r>
    <s v="35 - São Paulo"/>
    <s v="SUDESTE             "/>
    <x v="13"/>
    <x v="13"/>
    <s v="Editorial"/>
    <s v="OUTROS"/>
    <s v="Indireta"/>
    <n v="2009"/>
    <n v="1.6292670641140776"/>
    <n v="600000"/>
    <n v="977560.23846844654"/>
  </r>
  <r>
    <s v="35 - São Paulo"/>
    <s v="SUDESTE             "/>
    <x v="13"/>
    <x v="13"/>
    <s v="Editorial"/>
    <s v="OUTROS"/>
    <s v="Indireta"/>
    <n v="2009"/>
    <n v="1.6292670641140776"/>
    <n v="162076.60999999999"/>
    <n v="264066.08253626234"/>
  </r>
  <r>
    <s v="35 - São Paulo"/>
    <s v="SUDESTE             "/>
    <x v="13"/>
    <x v="13"/>
    <s v="Editorial"/>
    <s v="OUTROS"/>
    <s v="Indireta"/>
    <n v="2009"/>
    <n v="1.6292670641140776"/>
    <n v="177810.62"/>
    <n v="289700.98681570386"/>
  </r>
  <r>
    <s v="35 - São Paulo"/>
    <s v="SUDESTE             "/>
    <x v="13"/>
    <x v="13"/>
    <s v="Editorial"/>
    <s v="OUTROS"/>
    <s v="Indireta"/>
    <n v="2009"/>
    <n v="1.6292670641140776"/>
    <n v="522001.39"/>
    <n v="850479.67214876763"/>
  </r>
  <r>
    <s v="35 - São Paulo"/>
    <s v="SUDESTE             "/>
    <x v="13"/>
    <x v="13"/>
    <s v="Editorial"/>
    <s v="OUTROS"/>
    <s v="Indireta"/>
    <n v="2009"/>
    <n v="1.6292670641140776"/>
    <n v="711611.11"/>
    <n v="1159404.5439806599"/>
  </r>
  <r>
    <s v="35 - São Paulo"/>
    <s v="SUDESTE             "/>
    <x v="13"/>
    <x v="13"/>
    <s v="Editorial"/>
    <s v="OUTROS"/>
    <s v="Indireta"/>
    <n v="2009"/>
    <n v="1.6292670641140776"/>
    <n v="5400000"/>
    <n v="8798042.14621602"/>
  </r>
  <r>
    <s v="35 - São Paulo"/>
    <s v="SUDESTE             "/>
    <x v="13"/>
    <x v="13"/>
    <s v="Editorial"/>
    <s v="OUTROS"/>
    <s v="Indireta"/>
    <n v="2009"/>
    <n v="1.6292670641140776"/>
    <n v="525791.61"/>
    <n v="856654.9527605141"/>
  </r>
  <r>
    <s v="35 - São Paulo"/>
    <s v="SUDESTE             "/>
    <x v="17"/>
    <x v="17"/>
    <s v="Editorial"/>
    <s v="OUTROS"/>
    <s v="Indireta"/>
    <n v="2009"/>
    <n v="1.6292670641140776"/>
    <n v="11846.99"/>
    <n v="19301.910615888835"/>
  </r>
  <r>
    <s v="35 - São Paulo"/>
    <s v="SUDESTE             "/>
    <x v="17"/>
    <x v="17"/>
    <s v="Editorial"/>
    <s v="OUTROS"/>
    <s v="Indireta"/>
    <n v="2009"/>
    <n v="1.6292670641140776"/>
    <n v="2260.31"/>
    <n v="3682.6486376876906"/>
  </r>
  <r>
    <s v="35 - São Paulo"/>
    <s v="SUDESTE             "/>
    <x v="17"/>
    <x v="17"/>
    <s v="Editorial"/>
    <s v="OUTROS"/>
    <s v="Indireta"/>
    <n v="2009"/>
    <n v="1.6292670641140776"/>
    <n v="34018.5"/>
    <n v="55425.221620564749"/>
  </r>
  <r>
    <s v="35 - São Paulo"/>
    <s v="SUDESTE             "/>
    <x v="17"/>
    <x v="17"/>
    <s v="Editorial"/>
    <s v="OUTROS"/>
    <s v="Indireta"/>
    <n v="2009"/>
    <n v="1.6292670641140776"/>
    <n v="206090.91"/>
    <n v="335777.13187629863"/>
  </r>
  <r>
    <s v="35 - São Paulo"/>
    <s v="SUDESTE             "/>
    <x v="17"/>
    <x v="17"/>
    <s v="Editorial"/>
    <s v="OUTROS"/>
    <s v="Indireta"/>
    <n v="2009"/>
    <n v="1.6292670641140776"/>
    <n v="135843.70000000001"/>
    <n v="221325.66627739355"/>
  </r>
  <r>
    <s v="35 - São Paulo"/>
    <s v="SUDESTE             "/>
    <x v="12"/>
    <x v="12"/>
    <s v="Editorial"/>
    <s v="OUTROS"/>
    <s v="Indireta"/>
    <n v="2009"/>
    <n v="1.6292670641140776"/>
    <n v="8638.7999999999993"/>
    <n v="14074.912313468692"/>
  </r>
  <r>
    <s v="35 - São Paulo"/>
    <s v="SUDESTE             "/>
    <x v="12"/>
    <x v="12"/>
    <s v="Editorial"/>
    <s v="OUTROS"/>
    <s v="Indireta"/>
    <n v="2009"/>
    <n v="1.6292670641140776"/>
    <n v="63600.97"/>
    <n v="103622.96566670753"/>
  </r>
  <r>
    <s v="35 - São Paulo"/>
    <s v="SUDESTE             "/>
    <x v="12"/>
    <x v="12"/>
    <s v="Editorial"/>
    <s v="OUTROS"/>
    <s v="Indireta"/>
    <n v="2009"/>
    <n v="1.6292670641140776"/>
    <n v="43704.52"/>
    <n v="71206.334988914983"/>
  </r>
  <r>
    <s v="35 - São Paulo"/>
    <s v="SUDESTE             "/>
    <x v="12"/>
    <x v="12"/>
    <s v="Editorial"/>
    <s v="OUTROS"/>
    <s v="Indireta"/>
    <n v="2009"/>
    <n v="1.6292670641140776"/>
    <n v="207000"/>
    <n v="337258.28227161407"/>
  </r>
  <r>
    <s v="35 - São Paulo"/>
    <s v="SUDESTE             "/>
    <x v="12"/>
    <x v="12"/>
    <s v="Editorial"/>
    <s v="OUTROS"/>
    <s v="Indireta"/>
    <n v="2009"/>
    <n v="1.6292670641140776"/>
    <n v="104610.47"/>
    <n v="170438.39333249378"/>
  </r>
  <r>
    <s v="35 - São Paulo"/>
    <s v="SUDESTE             "/>
    <x v="12"/>
    <x v="12"/>
    <s v="Editorial"/>
    <s v="OUTROS"/>
    <s v="Indireta"/>
    <n v="2009"/>
    <n v="1.6292670641140776"/>
    <n v="164972.91"/>
    <n v="268784.92873405595"/>
  </r>
  <r>
    <s v="35 - São Paulo"/>
    <s v="SUDESTE             "/>
    <x v="43"/>
    <x v="43"/>
    <e v="#N/A"/>
    <s v="OUTROS"/>
    <s v="Indireta"/>
    <n v="2009"/>
    <n v="1.6292670641140776"/>
    <n v="3993.78"/>
    <n v="6506.9342153175212"/>
  </r>
  <r>
    <s v="35 - São Paulo"/>
    <s v="SUDESTE             "/>
    <x v="43"/>
    <x v="43"/>
    <e v="#N/A"/>
    <s v="OUTROS"/>
    <s v="Indireta"/>
    <n v="2009"/>
    <n v="1.6292670641140776"/>
    <n v="5734.66"/>
    <n v="9343.2926618924357"/>
  </r>
  <r>
    <s v="35 - São Paulo"/>
    <s v="SUDESTE             "/>
    <x v="43"/>
    <x v="43"/>
    <e v="#N/A"/>
    <s v="OUTROS"/>
    <s v="Indireta"/>
    <n v="2009"/>
    <n v="1.6292670641140776"/>
    <n v="38800"/>
    <n v="63215.562087626211"/>
  </r>
  <r>
    <s v="35 - São Paulo"/>
    <s v="SUDESTE             "/>
    <x v="14"/>
    <x v="14"/>
    <s v="Editorial"/>
    <s v="OUTROS"/>
    <s v="Indireta"/>
    <n v="2009"/>
    <n v="1.6292670641140776"/>
    <n v="161896.74"/>
    <n v="263773.02626944013"/>
  </r>
  <r>
    <s v="35 - São Paulo"/>
    <s v="SUDESTE             "/>
    <x v="14"/>
    <x v="14"/>
    <s v="Editorial"/>
    <s v="OUTROS"/>
    <s v="Indireta"/>
    <n v="2009"/>
    <n v="1.6292670641140776"/>
    <n v="417000.25"/>
    <n v="679404.77305233642"/>
  </r>
  <r>
    <s v="35 - São Paulo"/>
    <s v="SUDESTE             "/>
    <x v="14"/>
    <x v="14"/>
    <s v="Editorial"/>
    <s v="OUTROS"/>
    <s v="Indireta"/>
    <n v="2009"/>
    <n v="1.6292670641140776"/>
    <n v="75223.7"/>
    <n v="122559.49685079814"/>
  </r>
  <r>
    <s v="35 - São Paulo"/>
    <s v="SUDESTE             "/>
    <x v="14"/>
    <x v="14"/>
    <s v="Editorial"/>
    <s v="OUTROS"/>
    <s v="Indireta"/>
    <n v="2009"/>
    <n v="1.6292670641140776"/>
    <n v="617447.77"/>
    <n v="1005987.3154716843"/>
  </r>
  <r>
    <s v="35 - São Paulo"/>
    <s v="SUDESTE             "/>
    <x v="14"/>
    <x v="14"/>
    <s v="Editorial"/>
    <s v="OUTROS"/>
    <s v="Indireta"/>
    <n v="2009"/>
    <n v="1.6292670641140776"/>
    <n v="164937"/>
    <n v="268726.42175378359"/>
  </r>
  <r>
    <s v="35 - São Paulo"/>
    <s v="SUDESTE             "/>
    <x v="14"/>
    <x v="14"/>
    <s v="Editorial"/>
    <s v="OUTROS"/>
    <s v="Indireta"/>
    <n v="2009"/>
    <n v="1.6292670641140776"/>
    <n v="626721.78"/>
    <n v="1021097.1545169489"/>
  </r>
  <r>
    <s v="35 - São Paulo"/>
    <s v="SUDESTE             "/>
    <x v="14"/>
    <x v="14"/>
    <s v="Editorial"/>
    <s v="OUTROS"/>
    <s v="Indireta"/>
    <n v="2009"/>
    <n v="1.6292670641140776"/>
    <n v="10000"/>
    <n v="16292.670641140776"/>
  </r>
  <r>
    <s v="35 - São Paulo"/>
    <s v="SUDESTE             "/>
    <x v="18"/>
    <x v="18"/>
    <s v="Editorial"/>
    <s v="OUTROS"/>
    <s v="Indireta"/>
    <n v="2009"/>
    <n v="1.6292670641140776"/>
    <n v="9434.76"/>
    <n v="15371.743725820936"/>
  </r>
  <r>
    <s v="35 - São Paulo"/>
    <s v="SUDESTE             "/>
    <x v="18"/>
    <x v="18"/>
    <s v="Editorial"/>
    <s v="OUTROS"/>
    <s v="Indireta"/>
    <n v="2009"/>
    <n v="1.6292670641140776"/>
    <n v="53290.89"/>
    <n v="86825.091894326251"/>
  </r>
  <r>
    <s v="35 - São Paulo"/>
    <s v="SUDESTE             "/>
    <x v="18"/>
    <x v="18"/>
    <s v="Editorial"/>
    <s v="OUTROS"/>
    <s v="Indireta"/>
    <n v="2009"/>
    <n v="1.6292670641140776"/>
    <n v="151617.32999999999"/>
    <n v="247025.12211791525"/>
  </r>
  <r>
    <s v="35 - São Paulo"/>
    <s v="SUDESTE             "/>
    <x v="18"/>
    <x v="18"/>
    <s v="Editorial"/>
    <s v="OUTROS"/>
    <s v="Indireta"/>
    <n v="2009"/>
    <n v="1.6292670641140776"/>
    <n v="10000"/>
    <n v="16292.670641140776"/>
  </r>
  <r>
    <s v="35 - São Paulo"/>
    <s v="SUDESTE             "/>
    <x v="19"/>
    <x v="19"/>
    <s v="Editorial"/>
    <s v="OUTROS"/>
    <s v="Indireta"/>
    <n v="2009"/>
    <n v="1.6292670641140776"/>
    <n v="28342.27"/>
    <n v="46177.127033228498"/>
  </r>
  <r>
    <s v="35 - São Paulo"/>
    <s v="SUDESTE             "/>
    <x v="19"/>
    <x v="19"/>
    <s v="Editorial"/>
    <s v="OUTROS"/>
    <s v="Indireta"/>
    <n v="2009"/>
    <n v="1.6292670641140776"/>
    <n v="258086.3"/>
    <n v="420491.50828906504"/>
  </r>
  <r>
    <s v="35 - São Paulo"/>
    <s v="SUDESTE             "/>
    <x v="19"/>
    <x v="19"/>
    <s v="Editorial"/>
    <s v="OUTROS"/>
    <s v="Indireta"/>
    <n v="2009"/>
    <n v="1.6292670641140776"/>
    <n v="9018.44"/>
    <n v="14693.447261688963"/>
  </r>
  <r>
    <s v="35 - São Paulo"/>
    <s v="SUDESTE             "/>
    <x v="19"/>
    <x v="19"/>
    <s v="Editorial"/>
    <s v="OUTROS"/>
    <s v="Indireta"/>
    <n v="2009"/>
    <n v="1.6292670641140776"/>
    <n v="44172.29"/>
    <n v="71968.457243495635"/>
  </r>
  <r>
    <s v="35 - São Paulo"/>
    <s v="SUDESTE             "/>
    <x v="19"/>
    <x v="19"/>
    <s v="Editorial"/>
    <s v="OUTROS"/>
    <s v="Indireta"/>
    <n v="2009"/>
    <n v="1.6292670641140776"/>
    <n v="173783.38"/>
    <n v="283139.53732442111"/>
  </r>
  <r>
    <s v="35 - São Paulo"/>
    <s v="SUDESTE             "/>
    <x v="5"/>
    <x v="5"/>
    <e v="#N/A"/>
    <s v="OUTROS"/>
    <s v="Indireta"/>
    <n v="2009"/>
    <n v="1.6292670641140776"/>
    <n v="45218.559999999998"/>
    <n v="73673.110494666267"/>
  </r>
  <r>
    <s v="35 - São Paulo"/>
    <s v="SUDESTE             "/>
    <x v="5"/>
    <x v="5"/>
    <e v="#N/A"/>
    <s v="OUTROS"/>
    <s v="Indireta"/>
    <n v="2009"/>
    <n v="1.6292670641140776"/>
    <n v="141013.76000000001"/>
    <n v="229749.07475488717"/>
  </r>
  <r>
    <s v="35 - São Paulo"/>
    <s v="SUDESTE             "/>
    <x v="5"/>
    <x v="5"/>
    <e v="#N/A"/>
    <s v="OUTROS"/>
    <s v="Indireta"/>
    <n v="2009"/>
    <n v="1.6292670641140776"/>
    <n v="162000"/>
    <n v="263941.26438648056"/>
  </r>
  <r>
    <s v="35 - São Paulo"/>
    <s v="SUDESTE             "/>
    <x v="5"/>
    <x v="5"/>
    <e v="#N/A"/>
    <s v="OUTROS"/>
    <s v="Indireta"/>
    <n v="2009"/>
    <n v="1.6292670641140776"/>
    <n v="864000"/>
    <n v="1407686.743394563"/>
  </r>
  <r>
    <s v="35 - São Paulo"/>
    <s v="SUDESTE             "/>
    <x v="5"/>
    <x v="5"/>
    <e v="#N/A"/>
    <s v="OUTROS"/>
    <s v="Indireta"/>
    <n v="2009"/>
    <n v="1.6292670641140776"/>
    <n v="102058.46"/>
    <n v="166280.48749220403"/>
  </r>
  <r>
    <s v="35 - São Paulo"/>
    <s v="SUDESTE             "/>
    <x v="5"/>
    <x v="5"/>
    <e v="#N/A"/>
    <s v="OUTROS"/>
    <s v="Indireta"/>
    <n v="2009"/>
    <n v="1.6292670641140776"/>
    <n v="14190000"/>
    <n v="23119299.639778763"/>
  </r>
  <r>
    <s v="35 - São Paulo"/>
    <s v="SUDESTE             "/>
    <x v="5"/>
    <x v="5"/>
    <e v="#N/A"/>
    <s v="OUTROS"/>
    <s v="Indireta"/>
    <n v="2009"/>
    <n v="1.6292670641140776"/>
    <n v="596000"/>
    <n v="971043.17021199025"/>
  </r>
  <r>
    <s v="35 - São Paulo"/>
    <s v="SUDESTE             "/>
    <x v="5"/>
    <x v="5"/>
    <e v="#N/A"/>
    <s v="OUTROS"/>
    <s v="Indireta"/>
    <n v="2009"/>
    <n v="1.6292670641140776"/>
    <n v="316396.59000000003"/>
    <n v="515494.54328500555"/>
  </r>
  <r>
    <s v="35 - São Paulo"/>
    <s v="SUDESTE             "/>
    <x v="5"/>
    <x v="5"/>
    <e v="#N/A"/>
    <s v="OUTROS"/>
    <s v="Indireta"/>
    <n v="2009"/>
    <n v="1.6292670641140776"/>
    <n v="1692800"/>
    <n v="2758023.2861323105"/>
  </r>
  <r>
    <s v="35 - São Paulo"/>
    <s v="SUDESTE             "/>
    <x v="5"/>
    <x v="5"/>
    <e v="#N/A"/>
    <s v="OUTROS"/>
    <s v="Indireta"/>
    <n v="2009"/>
    <n v="1.6292670641140776"/>
    <n v="136000"/>
    <n v="221580.32071951457"/>
  </r>
  <r>
    <s v="35 - São Paulo"/>
    <s v="SUDESTE             "/>
    <x v="5"/>
    <x v="5"/>
    <e v="#N/A"/>
    <s v="OUTROS"/>
    <s v="Indireta"/>
    <n v="2009"/>
    <n v="1.6292670641140776"/>
    <n v="128000"/>
    <n v="208546.18420660193"/>
  </r>
  <r>
    <s v="35 - São Paulo"/>
    <s v="SUDESTE             "/>
    <x v="5"/>
    <x v="5"/>
    <e v="#N/A"/>
    <s v="OUTROS"/>
    <s v="Indireta"/>
    <n v="2009"/>
    <n v="1.6292670641140776"/>
    <n v="128960"/>
    <n v="210110.28058815145"/>
  </r>
  <r>
    <s v="35 - São Paulo"/>
    <s v="SUDESTE             "/>
    <x v="5"/>
    <x v="5"/>
    <e v="#N/A"/>
    <s v="OUTROS"/>
    <s v="Indireta"/>
    <n v="2009"/>
    <n v="1.6292670641140776"/>
    <n v="108800"/>
    <n v="177264.25657561165"/>
  </r>
  <r>
    <s v="35 - São Paulo"/>
    <s v="SUDESTE             "/>
    <x v="5"/>
    <x v="5"/>
    <e v="#N/A"/>
    <s v="OUTROS"/>
    <s v="Indireta"/>
    <n v="2009"/>
    <n v="1.6292670641140776"/>
    <n v="486146.98"/>
    <n v="792063.26283252519"/>
  </r>
  <r>
    <s v="35 - São Paulo"/>
    <s v="SUDESTE             "/>
    <x v="5"/>
    <x v="5"/>
    <e v="#N/A"/>
    <s v="OUTROS"/>
    <s v="Indireta"/>
    <n v="2009"/>
    <n v="1.6292670641140776"/>
    <n v="1630000"/>
    <n v="2655705.3145059464"/>
  </r>
  <r>
    <s v="35 - São Paulo"/>
    <s v="SUDESTE             "/>
    <x v="15"/>
    <x v="15"/>
    <s v="Audiovisual"/>
    <s v="OUTROS"/>
    <s v="Direta"/>
    <n v="2009"/>
    <n v="1.6292670641140776"/>
    <n v="1400040.85"/>
    <n v="2281040.4453192777"/>
  </r>
  <r>
    <s v="35 - São Paulo"/>
    <s v="SUDESTE             "/>
    <x v="15"/>
    <x v="15"/>
    <s v="Audiovisual"/>
    <s v="OUTROS"/>
    <s v="Direta"/>
    <n v="2009"/>
    <n v="1.6292670641140776"/>
    <n v="571111.39"/>
    <n v="930492.97766741004"/>
  </r>
  <r>
    <s v="35 - São Paulo"/>
    <s v="SUDESTE             "/>
    <x v="15"/>
    <x v="15"/>
    <s v="Audiovisual"/>
    <s v="OUTROS"/>
    <s v="Direta"/>
    <n v="2009"/>
    <n v="1.6292670641140776"/>
    <n v="350423.5"/>
    <n v="570933.46704157942"/>
  </r>
  <r>
    <s v="35 - São Paulo"/>
    <s v="SUDESTE             "/>
    <x v="15"/>
    <x v="15"/>
    <s v="Audiovisual"/>
    <s v="OUTROS"/>
    <s v="Direta"/>
    <n v="2009"/>
    <n v="1.6292670641140776"/>
    <n v="265521.59999999998"/>
    <n v="432605.59769087244"/>
  </r>
  <r>
    <s v="35 - São Paulo"/>
    <s v="SUDESTE             "/>
    <x v="15"/>
    <x v="15"/>
    <s v="Audiovisual"/>
    <s v="OUTROS"/>
    <s v="Direta"/>
    <n v="2009"/>
    <n v="1.6292670641140776"/>
    <n v="3749999.98"/>
    <n v="6109751.4578424497"/>
  </r>
  <r>
    <s v="35 - São Paulo"/>
    <s v="SUDESTE             "/>
    <x v="15"/>
    <x v="15"/>
    <s v="Audiovisual"/>
    <s v="FUNDO CULTURAL"/>
    <s v="Direta"/>
    <n v="2009"/>
    <n v="1.6292670641140776"/>
    <n v="1000000"/>
    <n v="1629267.0641140777"/>
  </r>
  <r>
    <s v="35 - São Paulo"/>
    <s v="SUDESTE             "/>
    <x v="15"/>
    <x v="15"/>
    <s v="Audiovisual"/>
    <s v="OUTROS"/>
    <s v="Direta"/>
    <n v="2009"/>
    <n v="1.6292670641140776"/>
    <n v="262500"/>
    <n v="427682.6043299454"/>
  </r>
  <r>
    <s v="35 - São Paulo"/>
    <s v="SUDESTE             "/>
    <x v="15"/>
    <x v="15"/>
    <s v="Audiovisual"/>
    <s v="OUTROS"/>
    <s v="Direta"/>
    <n v="2009"/>
    <n v="1.6292670641140776"/>
    <n v="3192500"/>
    <n v="5201435.1021841932"/>
  </r>
  <r>
    <s v="35 - São Paulo"/>
    <s v="SUDESTE             "/>
    <x v="15"/>
    <x v="15"/>
    <s v="Audiovisual"/>
    <s v="OUTROS"/>
    <s v="Direta"/>
    <n v="2009"/>
    <n v="1.6292670641140776"/>
    <n v="270000"/>
    <n v="439902.10731080093"/>
  </r>
  <r>
    <s v="35 - São Paulo"/>
    <s v="SUDESTE             "/>
    <x v="42"/>
    <x v="42"/>
    <s v="Audiovisual"/>
    <s v="OUTROS"/>
    <s v="Indireta"/>
    <n v="2009"/>
    <n v="1.6292670641140776"/>
    <n v="6976.92"/>
    <n v="11367.265964958791"/>
  </r>
  <r>
    <s v="35 - São Paulo"/>
    <s v="SUDESTE             "/>
    <x v="42"/>
    <x v="42"/>
    <s v="Audiovisual"/>
    <s v="OUTROS"/>
    <s v="Indireta"/>
    <n v="2009"/>
    <n v="1.6292670641140776"/>
    <n v="10513.69"/>
    <n v="17129.608839305536"/>
  </r>
  <r>
    <s v="35 - São Paulo"/>
    <s v="SUDESTE             "/>
    <x v="42"/>
    <x v="42"/>
    <s v="Audiovisual"/>
    <s v="OUTROS"/>
    <s v="Indireta"/>
    <n v="2009"/>
    <n v="1.6292670641140776"/>
    <n v="54779"/>
    <n v="89249.620505105064"/>
  </r>
  <r>
    <s v="35 - São Paulo"/>
    <s v="SUDESTE             "/>
    <x v="31"/>
    <x v="31"/>
    <s v="Audiovisual"/>
    <s v="OUTROS"/>
    <s v="Indireta"/>
    <n v="2009"/>
    <n v="1.6292670641140776"/>
    <n v="5010.07"/>
    <n v="8162.7420399060165"/>
  </r>
  <r>
    <s v="35 - São Paulo"/>
    <s v="SUDESTE             "/>
    <x v="31"/>
    <x v="31"/>
    <s v="Audiovisual"/>
    <s v="OUTROS"/>
    <s v="Indireta"/>
    <n v="2009"/>
    <n v="1.6292670641140776"/>
    <n v="8466.2199999999993"/>
    <n v="13793.733403543885"/>
  </r>
  <r>
    <s v="35 - São Paulo"/>
    <s v="SUDESTE             "/>
    <x v="31"/>
    <x v="31"/>
    <s v="Audiovisual"/>
    <s v="OUTROS"/>
    <s v="Indireta"/>
    <n v="2009"/>
    <n v="1.6292670641140776"/>
    <n v="15701.06"/>
    <n v="25581.21992967898"/>
  </r>
  <r>
    <s v="35 - São Paulo"/>
    <s v="SUDESTE             "/>
    <x v="31"/>
    <x v="31"/>
    <s v="Audiovisual"/>
    <s v="OUTROS"/>
    <s v="Indireta"/>
    <n v="2009"/>
    <n v="1.6292670641140776"/>
    <n v="102753.42"/>
    <n v="167412.76293108074"/>
  </r>
  <r>
    <s v="35 - São Paulo"/>
    <s v="SUDESTE             "/>
    <x v="31"/>
    <x v="31"/>
    <s v="Audiovisual"/>
    <s v="OUTROS"/>
    <s v="Indireta"/>
    <n v="2009"/>
    <n v="1.6292670641140776"/>
    <n v="32012.68"/>
    <n v="52157.205158023447"/>
  </r>
  <r>
    <s v="35 - São Paulo"/>
    <s v="SUDESTE             "/>
    <x v="31"/>
    <x v="31"/>
    <s v="Audiovisual"/>
    <s v="OUTROS"/>
    <s v="Indireta"/>
    <n v="2009"/>
    <n v="1.6292670641140776"/>
    <n v="1500000"/>
    <n v="2443900.5961711165"/>
  </r>
  <r>
    <s v="35 - São Paulo"/>
    <s v="SUDESTE             "/>
    <x v="34"/>
    <x v="34"/>
    <s v="Audiovisual"/>
    <s v="OUTROS"/>
    <s v="Indireta"/>
    <n v="2009"/>
    <n v="1.6292670641140776"/>
    <n v="4415.66"/>
    <n v="7194.2894043259676"/>
  </r>
  <r>
    <s v="35 - São Paulo"/>
    <s v="SUDESTE             "/>
    <x v="34"/>
    <x v="34"/>
    <s v="Audiovisual"/>
    <s v="OUTROS"/>
    <s v="Indireta"/>
    <n v="2009"/>
    <n v="1.6292670641140776"/>
    <n v="4449.66"/>
    <n v="7249.6844845058467"/>
  </r>
  <r>
    <s v="35 - São Paulo"/>
    <s v="SUDESTE             "/>
    <x v="35"/>
    <x v="35"/>
    <s v="Audiovisual"/>
    <s v="OUTROS"/>
    <s v="Indireta"/>
    <n v="2009"/>
    <n v="1.6292670641140776"/>
    <n v="15230.49"/>
    <n v="24814.535727318816"/>
  </r>
  <r>
    <s v="35 - São Paulo"/>
    <s v="SUDESTE             "/>
    <x v="35"/>
    <x v="35"/>
    <s v="Audiovisual"/>
    <s v="OUTROS"/>
    <s v="Indireta"/>
    <n v="2009"/>
    <n v="1.6292670641140776"/>
    <n v="11776.79"/>
    <n v="19187.536067988029"/>
  </r>
  <r>
    <s v="35 - São Paulo"/>
    <s v="SUDESTE             "/>
    <x v="28"/>
    <x v="28"/>
    <s v="Audiovisual"/>
    <s v="OUTROS"/>
    <s v="Indireta"/>
    <n v="2009"/>
    <n v="1.6292670641140776"/>
    <n v="20700"/>
    <n v="33725.828227161408"/>
  </r>
  <r>
    <s v="35 - São Paulo"/>
    <s v="SUDESTE             "/>
    <x v="28"/>
    <x v="28"/>
    <s v="Audiovisual"/>
    <s v="OUTROS"/>
    <s v="Indireta"/>
    <n v="2009"/>
    <n v="1.6292670641140776"/>
    <n v="94385.87"/>
    <n v="153779.78930875298"/>
  </r>
  <r>
    <s v="35 - São Paulo"/>
    <s v="SUDESTE             "/>
    <x v="28"/>
    <x v="28"/>
    <s v="Audiovisual"/>
    <s v="OUTROS"/>
    <s v="Indireta"/>
    <n v="2009"/>
    <n v="1.6292670641140776"/>
    <n v="3039.72"/>
    <n v="4952.515680128844"/>
  </r>
  <r>
    <s v="35 - São Paulo"/>
    <s v="SUDESTE             "/>
    <x v="7"/>
    <x v="7"/>
    <s v="Música"/>
    <s v="OUTROS"/>
    <s v="Indireta"/>
    <n v="2009"/>
    <n v="1.6292670641140776"/>
    <n v="12597.53"/>
    <n v="20524.740718189016"/>
  </r>
  <r>
    <s v="35 - São Paulo"/>
    <s v="SUDESTE             "/>
    <x v="7"/>
    <x v="7"/>
    <s v="Música"/>
    <s v="OUTROS"/>
    <s v="Indireta"/>
    <n v="2009"/>
    <n v="1.6292670641140776"/>
    <n v="10866.65"/>
    <n v="17704.674942255242"/>
  </r>
  <r>
    <s v="35 - São Paulo"/>
    <s v="SUDESTE             "/>
    <x v="7"/>
    <x v="7"/>
    <s v="Música"/>
    <s v="OUTROS"/>
    <s v="Indireta"/>
    <n v="2009"/>
    <n v="1.6292670641140776"/>
    <n v="11366.33"/>
    <n v="18518.787108851764"/>
  </r>
  <r>
    <s v="35 - São Paulo"/>
    <s v="SUDESTE             "/>
    <x v="7"/>
    <x v="7"/>
    <s v="Música"/>
    <s v="OUTROS"/>
    <s v="Indireta"/>
    <n v="2009"/>
    <n v="1.6292670641140776"/>
    <n v="44502.63"/>
    <n v="72506.669325455063"/>
  </r>
  <r>
    <s v="35 - São Paulo"/>
    <s v="SUDESTE             "/>
    <x v="7"/>
    <x v="7"/>
    <s v="Música"/>
    <s v="OUTROS"/>
    <s v="Indireta"/>
    <n v="2009"/>
    <n v="1.6292670641140776"/>
    <n v="9209.1299999999992"/>
    <n v="15004.132198144875"/>
  </r>
  <r>
    <s v="35 - São Paulo"/>
    <s v="SUDESTE             "/>
    <x v="7"/>
    <x v="7"/>
    <s v="Música"/>
    <s v="OUTROS"/>
    <s v="Indireta"/>
    <n v="2009"/>
    <n v="1.6292670641140776"/>
    <n v="100000"/>
    <n v="162926.70641140777"/>
  </r>
  <r>
    <s v="35 - São Paulo"/>
    <s v="SUDESTE             "/>
    <x v="16"/>
    <x v="16"/>
    <s v="Audiovisual"/>
    <s v="OUTROS"/>
    <s v="Indireta"/>
    <n v="2009"/>
    <n v="1.6292670641140776"/>
    <n v="72273.98"/>
    <n v="117753.61520643956"/>
  </r>
  <r>
    <s v="35 - São Paulo"/>
    <s v="SUDESTE             "/>
    <x v="16"/>
    <x v="16"/>
    <s v="Audiovisual"/>
    <s v="OUTROS"/>
    <s v="Indireta"/>
    <n v="2009"/>
    <n v="1.6292670641140776"/>
    <n v="288000"/>
    <n v="469228.91446485434"/>
  </r>
  <r>
    <s v="35 - São Paulo"/>
    <s v="SUDESTE             "/>
    <x v="16"/>
    <x v="16"/>
    <s v="Audiovisual"/>
    <s v="OUTROS"/>
    <s v="Indireta"/>
    <n v="2009"/>
    <n v="1.6292670641140776"/>
    <n v="178252.23"/>
    <n v="290420.48744388734"/>
  </r>
  <r>
    <s v="35 - São Paulo"/>
    <s v="SUDESTE             "/>
    <x v="16"/>
    <x v="16"/>
    <s v="Audiovisual"/>
    <s v="OUTROS"/>
    <s v="Indireta"/>
    <n v="2009"/>
    <n v="1.6292670641140776"/>
    <n v="212949.21"/>
    <n v="346951.13418211218"/>
  </r>
  <r>
    <s v="35 - São Paulo"/>
    <s v="SUDESTE             "/>
    <x v="16"/>
    <x v="16"/>
    <s v="Audiovisual"/>
    <s v="OUTROS"/>
    <s v="Indireta"/>
    <n v="2009"/>
    <n v="1.6292670641140776"/>
    <n v="15000"/>
    <n v="24439.005961711166"/>
  </r>
  <r>
    <s v="35 - São Paulo"/>
    <s v="SUDESTE             "/>
    <x v="16"/>
    <x v="16"/>
    <s v="Audiovisual"/>
    <s v="OUTROS"/>
    <s v="Indireta"/>
    <n v="2009"/>
    <n v="1.6292670641140776"/>
    <n v="113195.31"/>
    <n v="184425.39039518288"/>
  </r>
  <r>
    <s v="35 - São Paulo"/>
    <s v="SUDESTE             "/>
    <x v="16"/>
    <x v="16"/>
    <s v="Audiovisual"/>
    <s v="OUTROS"/>
    <s v="Indireta"/>
    <n v="2009"/>
    <n v="1.6292670641140776"/>
    <n v="30000"/>
    <n v="48878.011923422331"/>
  </r>
  <r>
    <s v="35 - São Paulo"/>
    <s v="SUDESTE             "/>
    <x v="32"/>
    <x v="32"/>
    <s v="Audiovisual"/>
    <s v="OUTROS"/>
    <s v="Indireta"/>
    <n v="2009"/>
    <n v="1.6292670641140776"/>
    <n v="1722173.89"/>
    <n v="2805881.1976542203"/>
  </r>
  <r>
    <s v="35 - São Paulo"/>
    <s v="SUDESTE             "/>
    <x v="32"/>
    <x v="32"/>
    <s v="Audiovisual"/>
    <s v="OUTROS"/>
    <s v="Indireta"/>
    <n v="2009"/>
    <n v="1.6292670641140776"/>
    <n v="142227.96"/>
    <n v="231727.33082413446"/>
  </r>
  <r>
    <s v="35 - São Paulo"/>
    <s v="SUDESTE             "/>
    <x v="32"/>
    <x v="32"/>
    <s v="Audiovisual"/>
    <s v="OUTROS"/>
    <s v="Direta"/>
    <n v="2009"/>
    <n v="1.6292670641140776"/>
    <n v="421409.45"/>
    <n v="686588.53739142825"/>
  </r>
  <r>
    <s v="35 - São Paulo"/>
    <s v="SUDESTE             "/>
    <x v="32"/>
    <x v="32"/>
    <s v="Audiovisual"/>
    <s v="OUTROS"/>
    <s v="Indireta"/>
    <n v="2009"/>
    <n v="1.6292670641140776"/>
    <n v="10010.620000000001"/>
    <n v="16309.97345736167"/>
  </r>
  <r>
    <s v="35 - São Paulo"/>
    <s v="SUDESTE             "/>
    <x v="32"/>
    <x v="32"/>
    <s v="Audiovisual"/>
    <s v="OUTROS"/>
    <s v="Indireta"/>
    <n v="2009"/>
    <n v="1.6292670641140776"/>
    <n v="507545.59999999998"/>
    <n v="826927.32961601799"/>
  </r>
  <r>
    <s v="35 - São Paulo"/>
    <s v="SUDESTE             "/>
    <x v="32"/>
    <x v="32"/>
    <s v="Audiovisual"/>
    <s v="OUTROS"/>
    <s v="Direta"/>
    <n v="2009"/>
    <n v="1.6292670641140776"/>
    <n v="42299.99"/>
    <n v="68917.980519354838"/>
  </r>
  <r>
    <s v="35 - São Paulo"/>
    <s v="SUDESTE             "/>
    <x v="32"/>
    <x v="32"/>
    <s v="Audiovisual"/>
    <s v="OUTROS"/>
    <s v="Indireta"/>
    <n v="2009"/>
    <n v="1.6292670641140776"/>
    <n v="25000000"/>
    <n v="40731676.602851942"/>
  </r>
  <r>
    <s v="35 - São Paulo"/>
    <s v="SUDESTE             "/>
    <x v="32"/>
    <x v="32"/>
    <s v="Audiovisual"/>
    <s v="OUTROS"/>
    <s v="Direta"/>
    <n v="2009"/>
    <n v="1.6292670641140776"/>
    <n v="49997.279999999999"/>
    <n v="81458.92159928949"/>
  </r>
  <r>
    <s v="35 - São Paulo"/>
    <s v="SUDESTE             "/>
    <x v="32"/>
    <x v="32"/>
    <s v="Audiovisual"/>
    <s v="OUTROS"/>
    <s v="Indireta"/>
    <n v="2009"/>
    <n v="1.6292670641140776"/>
    <n v="40492.29"/>
    <n v="65972.754447555824"/>
  </r>
  <r>
    <s v="35 - São Paulo"/>
    <s v="SUDESTE             "/>
    <x v="32"/>
    <x v="32"/>
    <s v="Audiovisual"/>
    <s v="OUTROS"/>
    <s v="Indireta"/>
    <n v="2009"/>
    <n v="1.6292670641140776"/>
    <n v="10000"/>
    <n v="16292.670641140776"/>
  </r>
  <r>
    <s v="35 - São Paulo"/>
    <s v="SUDESTE             "/>
    <x v="32"/>
    <x v="32"/>
    <s v="Audiovisual"/>
    <s v="OUTROS"/>
    <s v="Direta"/>
    <n v="2009"/>
    <n v="1.6292670641140776"/>
    <n v="1451628.29"/>
    <n v="2365090.162233239"/>
  </r>
  <r>
    <s v="35 - São Paulo"/>
    <s v="SUDESTE             "/>
    <x v="32"/>
    <x v="32"/>
    <s v="Audiovisual"/>
    <s v="OUTROS"/>
    <s v="Indireta"/>
    <n v="2009"/>
    <n v="1.6292670641140776"/>
    <n v="50335.99"/>
    <n v="82010.770646575562"/>
  </r>
  <r>
    <s v="35 - São Paulo"/>
    <s v="SUDESTE             "/>
    <x v="41"/>
    <x v="41"/>
    <s v="Audiovisual"/>
    <s v="OUTROS"/>
    <s v="Indireta"/>
    <n v="2009"/>
    <n v="1.6292670641140776"/>
    <n v="36803.51"/>
    <n v="59962.7466867931"/>
  </r>
  <r>
    <s v="35 - São Paulo"/>
    <s v="SUDESTE             "/>
    <x v="41"/>
    <x v="41"/>
    <s v="Audiovisual"/>
    <s v="OUTROS"/>
    <s v="Indireta"/>
    <n v="2009"/>
    <n v="1.6292670641140776"/>
    <n v="297593.96000000002"/>
    <n v="484860.03750728228"/>
  </r>
  <r>
    <s v="35 - São Paulo"/>
    <s v="SUDESTE             "/>
    <x v="59"/>
    <x v="59"/>
    <s v="Educação e Criação em Artes"/>
    <s v="OUTROS"/>
    <s v="Indireta"/>
    <n v="2009"/>
    <n v="1.6292670641140776"/>
    <n v="11702.55"/>
    <n v="19066.579281148199"/>
  </r>
  <r>
    <s v="35 - São Paulo"/>
    <s v="SUDESTE             "/>
    <x v="59"/>
    <x v="59"/>
    <s v="Educação e Criação em Artes"/>
    <s v="OUTROS"/>
    <s v="Indireta"/>
    <n v="2009"/>
    <n v="1.6292670641140776"/>
    <n v="36508.07"/>
    <n v="59481.396025371236"/>
  </r>
  <r>
    <s v="35 - São Paulo"/>
    <s v="SUDESTE             "/>
    <x v="59"/>
    <x v="59"/>
    <s v="Educação e Criação em Artes"/>
    <s v="OUTROS"/>
    <s v="Indireta"/>
    <n v="2009"/>
    <n v="1.6292670641140776"/>
    <n v="387864.15"/>
    <n v="631934.2849456023"/>
  </r>
  <r>
    <s v="35 - São Paulo"/>
    <s v="SUDESTE             "/>
    <x v="55"/>
    <x v="55"/>
    <s v="Educação e Criação em Artes"/>
    <s v="OUTROS"/>
    <s v="Indireta"/>
    <n v="2009"/>
    <n v="1.6292670641140776"/>
    <n v="58435.61"/>
    <n v="95207.214744415236"/>
  </r>
  <r>
    <s v="35 - São Paulo"/>
    <s v="SUDESTE             "/>
    <x v="55"/>
    <x v="55"/>
    <s v="Educação e Criação em Artes"/>
    <s v="OUTROS"/>
    <s v="Indireta"/>
    <n v="2009"/>
    <n v="1.6292670641140776"/>
    <n v="2079.5300000000002"/>
    <n v="3388.1097378371483"/>
  </r>
  <r>
    <s v="35 - São Paulo"/>
    <s v="SUDESTE             "/>
    <x v="55"/>
    <x v="55"/>
    <s v="Educação e Criação em Artes"/>
    <s v="OUTROS"/>
    <s v="Indireta"/>
    <n v="2009"/>
    <n v="1.6292670641140776"/>
    <n v="48190.81"/>
    <n v="78515.699525979333"/>
  </r>
  <r>
    <s v="35 - São Paulo"/>
    <s v="SUDESTE             "/>
    <x v="55"/>
    <x v="55"/>
    <s v="Educação e Criação em Artes"/>
    <s v="OUTROS"/>
    <s v="Indireta"/>
    <n v="2009"/>
    <n v="1.6292670641140776"/>
    <n v="37861.230000000003"/>
    <n v="61686.055045847846"/>
  </r>
  <r>
    <s v="35 - São Paulo"/>
    <s v="SUDESTE             "/>
    <x v="55"/>
    <x v="55"/>
    <s v="Educação e Criação em Artes"/>
    <s v="OUTROS"/>
    <s v="Indireta"/>
    <n v="2009"/>
    <n v="1.6292670641140776"/>
    <n v="10000"/>
    <n v="16292.670641140776"/>
  </r>
  <r>
    <s v="35 - São Paulo"/>
    <s v="SUDESTE             "/>
    <x v="61"/>
    <x v="61"/>
    <s v="Artes Cênicas e Espetáculos"/>
    <s v="OUTROS"/>
    <s v="Indireta"/>
    <n v="2009"/>
    <n v="1.6292670641140776"/>
    <n v="2231.88"/>
    <n v="3636.3285750549276"/>
  </r>
  <r>
    <s v="35 - São Paulo"/>
    <s v="SUDESTE             "/>
    <x v="36"/>
    <x v="36"/>
    <s v="Artes Cênicas e Espetáculos"/>
    <s v="OUTROS"/>
    <s v="Indireta"/>
    <n v="2009"/>
    <n v="1.6292670641140776"/>
    <n v="10193.120000000001"/>
    <n v="16607.314696562487"/>
  </r>
  <r>
    <s v="35 - São Paulo"/>
    <s v="SUDESTE             "/>
    <x v="36"/>
    <x v="36"/>
    <s v="Artes Cênicas e Espetáculos"/>
    <s v="OUTROS"/>
    <s v="Indireta"/>
    <n v="2009"/>
    <n v="1.6292670641140776"/>
    <n v="5209.33"/>
    <n v="8487.3897951013878"/>
  </r>
  <r>
    <s v="35 - São Paulo"/>
    <s v="SUDESTE             "/>
    <x v="36"/>
    <x v="36"/>
    <s v="Artes Cênicas e Espetáculos"/>
    <s v="OUTROS"/>
    <s v="Indireta"/>
    <n v="2009"/>
    <n v="1.6292670641140776"/>
    <n v="8869.52"/>
    <n v="14450.816810501094"/>
  </r>
  <r>
    <s v="35 - São Paulo"/>
    <s v="SUDESTE             "/>
    <x v="36"/>
    <x v="36"/>
    <s v="Artes Cênicas e Espetáculos"/>
    <s v="FUNDO CULTURAL"/>
    <s v="Direta"/>
    <n v="2009"/>
    <n v="1.6292670641140776"/>
    <n v="743800"/>
    <n v="1211848.842288051"/>
  </r>
  <r>
    <s v="35 - São Paulo"/>
    <s v="SUDESTE             "/>
    <x v="9"/>
    <x v="9"/>
    <s v="Artes Cênicas e Espetáculos"/>
    <s v="OUTROS"/>
    <s v="Indireta"/>
    <n v="2009"/>
    <n v="1.6292670641140776"/>
    <n v="77045.88"/>
    <n v="125528.31470968554"/>
  </r>
  <r>
    <s v="35 - São Paulo"/>
    <s v="SUDESTE             "/>
    <x v="9"/>
    <x v="9"/>
    <s v="Artes Cênicas e Espetáculos"/>
    <s v="OUTROS"/>
    <s v="Indireta"/>
    <n v="2009"/>
    <n v="1.6292670641140776"/>
    <n v="10000"/>
    <n v="16292.670641140776"/>
  </r>
  <r>
    <s v="35 - São Paulo"/>
    <s v="SUDESTE             "/>
    <x v="20"/>
    <x v="20"/>
    <s v="Artes Cênicas e Espetáculos"/>
    <s v="OUTROS"/>
    <s v="Indireta"/>
    <n v="2009"/>
    <n v="1.6292670641140776"/>
    <n v="1903.5"/>
    <n v="3101.3098565411469"/>
  </r>
  <r>
    <s v="35 - São Paulo"/>
    <s v="SUDESTE             "/>
    <x v="20"/>
    <x v="20"/>
    <s v="Artes Cênicas e Espetáculos"/>
    <s v="OUTROS"/>
    <s v="Indireta"/>
    <n v="2009"/>
    <n v="1.6292670641140776"/>
    <n v="30602.92"/>
    <n v="49860.329621717989"/>
  </r>
  <r>
    <s v="35 - São Paulo"/>
    <s v="SUDESTE             "/>
    <x v="20"/>
    <x v="20"/>
    <s v="Artes Cênicas e Espetáculos"/>
    <s v="OUTROS"/>
    <s v="Indireta"/>
    <n v="2009"/>
    <n v="1.6292670641140776"/>
    <n v="66000"/>
    <n v="107531.62623152912"/>
  </r>
  <r>
    <s v="35 - São Paulo"/>
    <s v="SUDESTE             "/>
    <x v="20"/>
    <x v="20"/>
    <s v="Artes Cênicas e Espetáculos"/>
    <s v="OUTROS"/>
    <s v="Indireta"/>
    <n v="2009"/>
    <n v="1.6292670641140776"/>
    <n v="5449.81"/>
    <n v="8879.1959386795425"/>
  </r>
  <r>
    <s v="35 - São Paulo"/>
    <s v="SUDESTE             "/>
    <x v="20"/>
    <x v="20"/>
    <s v="Artes Cênicas e Espetáculos"/>
    <s v="OUTROS"/>
    <s v="Indireta"/>
    <n v="2009"/>
    <n v="1.6292670641140776"/>
    <n v="97151.48"/>
    <n v="158285.70659393753"/>
  </r>
  <r>
    <s v="35 - São Paulo"/>
    <s v="SUDESTE             "/>
    <x v="20"/>
    <x v="20"/>
    <s v="Artes Cênicas e Espetáculos"/>
    <s v="OUTROS"/>
    <s v="Indireta"/>
    <n v="2009"/>
    <n v="1.6292670641140776"/>
    <n v="91229.66"/>
    <n v="148637.4803083255"/>
  </r>
  <r>
    <s v="35 - São Paulo"/>
    <s v="SUDESTE             "/>
    <x v="30"/>
    <x v="30"/>
    <s v="Artes Cênicas e Espetáculos"/>
    <s v="OUTROS"/>
    <s v="Indireta"/>
    <n v="2009"/>
    <n v="1.6292670641140776"/>
    <n v="66262.86"/>
    <n v="107959.89537200215"/>
  </r>
  <r>
    <s v="35 - São Paulo"/>
    <s v="SUDESTE             "/>
    <x v="30"/>
    <x v="30"/>
    <s v="Artes Cênicas e Espetáculos"/>
    <s v="OUTROS"/>
    <s v="Indireta"/>
    <n v="2009"/>
    <n v="1.6292670641140776"/>
    <n v="127620.68"/>
    <n v="207928.17062384216"/>
  </r>
  <r>
    <s v="35 - São Paulo"/>
    <s v="SUDESTE             "/>
    <x v="30"/>
    <x v="30"/>
    <s v="Artes Cênicas e Espetáculos"/>
    <s v="OUTROS"/>
    <s v="Indireta"/>
    <n v="2009"/>
    <n v="1.6292670641140776"/>
    <n v="38628.269999999997"/>
    <n v="62935.768054705899"/>
  </r>
  <r>
    <s v="35 - São Paulo"/>
    <s v="SUDESTE             "/>
    <x v="30"/>
    <x v="30"/>
    <s v="Artes Cênicas e Espetáculos"/>
    <s v="OUTROS"/>
    <s v="Indireta"/>
    <n v="2009"/>
    <n v="1.6292670641140776"/>
    <n v="174999.84"/>
    <n v="285121.47553723335"/>
  </r>
  <r>
    <s v="35 - São Paulo"/>
    <s v="SUDESTE             "/>
    <x v="30"/>
    <x v="30"/>
    <s v="Artes Cênicas e Espetáculos"/>
    <s v="OUTROS"/>
    <s v="Indireta"/>
    <n v="2009"/>
    <n v="1.6292670641140776"/>
    <n v="133000"/>
    <n v="216692.51952717232"/>
  </r>
  <r>
    <s v="35 - São Paulo"/>
    <s v="SUDESTE             "/>
    <x v="30"/>
    <x v="30"/>
    <s v="Artes Cênicas e Espetáculos"/>
    <s v="OUTROS"/>
    <s v="Indireta"/>
    <n v="2009"/>
    <n v="1.6292670641140776"/>
    <n v="260457.92"/>
    <n v="424355.51064365933"/>
  </r>
  <r>
    <s v="35 - São Paulo"/>
    <s v="SUDESTE             "/>
    <x v="21"/>
    <x v="21"/>
    <s v="Artes Cênicas e Espetáculos"/>
    <s v="OUTROS"/>
    <s v="Indireta"/>
    <n v="2009"/>
    <n v="1.6292670641140776"/>
    <n v="2029.55"/>
    <n v="3306.678969972726"/>
  </r>
  <r>
    <s v="35 - São Paulo"/>
    <s v="SUDESTE             "/>
    <x v="21"/>
    <x v="21"/>
    <s v="Artes Cênicas e Espetáculos"/>
    <s v="OUTROS"/>
    <s v="Indireta"/>
    <n v="2009"/>
    <n v="1.6292670641140776"/>
    <n v="3774.77"/>
    <n v="6150.1084356058964"/>
  </r>
  <r>
    <s v="35 - São Paulo"/>
    <s v="SUDESTE             "/>
    <x v="21"/>
    <x v="21"/>
    <s v="Artes Cênicas e Espetáculos"/>
    <s v="OUTROS"/>
    <s v="Indireta"/>
    <n v="2009"/>
    <n v="1.6292670641140776"/>
    <n v="10000"/>
    <n v="16292.670641140776"/>
  </r>
  <r>
    <s v="35 - São Paulo"/>
    <s v="SUDESTE             "/>
    <x v="23"/>
    <x v="23"/>
    <s v="Patrimônio"/>
    <s v="FUNDO CULTURAL"/>
    <s v="Direta"/>
    <n v="2009"/>
    <n v="1.6292670641140776"/>
    <n v="390183.94"/>
    <n v="635713.84238826344"/>
  </r>
  <r>
    <s v="35 - São Paulo"/>
    <s v="SUDESTE             "/>
    <x v="23"/>
    <x v="23"/>
    <s v="Patrimônio"/>
    <s v="FUNDO CULTURAL"/>
    <s v="Direta"/>
    <n v="2009"/>
    <n v="1.6292670641140776"/>
    <n v="46806.1"/>
    <n v="76259.637129629933"/>
  </r>
  <r>
    <s v="35 - São Paulo"/>
    <s v="SUDESTE             "/>
    <x v="1"/>
    <x v="1"/>
    <s v="Patrimônio"/>
    <s v="FUNDO CULTURAL"/>
    <s v="Direta"/>
    <n v="2009"/>
    <n v="1.6292670641140776"/>
    <n v="800755.97"/>
    <n v="1304645.3283137204"/>
  </r>
  <r>
    <s v="35 - São Paulo"/>
    <s v="SUDESTE             "/>
    <x v="48"/>
    <x v="48"/>
    <s v="Patrimônio"/>
    <s v="FUNDO CULTURAL"/>
    <s v="Direta"/>
    <n v="2009"/>
    <n v="1.6292670641140776"/>
    <n v="1300000"/>
    <n v="2118047.1833483009"/>
  </r>
  <r>
    <s v="35 - São Paulo"/>
    <s v="SUDESTE             "/>
    <x v="57"/>
    <x v="57"/>
    <e v="#N/A"/>
    <s v="FUNDO CULTURAL"/>
    <s v="Direta"/>
    <n v="2009"/>
    <n v="1.6292670641140776"/>
    <n v="537870.18000000005"/>
    <n v="876334.16904311057"/>
  </r>
  <r>
    <s v="35 - São Paulo"/>
    <s v="SUDESTE             "/>
    <x v="44"/>
    <x v="44"/>
    <s v="Artes Cênicas e Espetáculos"/>
    <s v="OUTROS"/>
    <s v="Indireta"/>
    <n v="2009"/>
    <n v="1.6292670641140776"/>
    <n v="9451.33"/>
    <n v="15398.740681073305"/>
  </r>
  <r>
    <s v="17 - Tocantins"/>
    <s v="NORTE               "/>
    <x v="25"/>
    <x v="25"/>
    <s v="Editorial"/>
    <s v="OUTROS"/>
    <s v="Indireta"/>
    <n v="2009"/>
    <n v="1.6292670641140776"/>
    <n v="5943.89"/>
    <n v="9684.1842097170247"/>
  </r>
  <r>
    <s v="17 - Tocantins"/>
    <s v="NORTE               "/>
    <x v="33"/>
    <x v="33"/>
    <s v="Editorial"/>
    <s v="OUTROS"/>
    <s v="Indireta"/>
    <n v="2009"/>
    <n v="1.6292670641140776"/>
    <n v="9525.41"/>
    <n v="15519.436785182876"/>
  </r>
  <r>
    <s v="17 - Tocantins"/>
    <s v="NORTE               "/>
    <x v="33"/>
    <x v="33"/>
    <s v="Editorial"/>
    <s v="OUTROS"/>
    <s v="Indireta"/>
    <n v="2009"/>
    <n v="1.6292670641140776"/>
    <n v="10398.790000000001"/>
    <n v="16942.406053638832"/>
  </r>
  <r>
    <s v="17 - Tocantins"/>
    <s v="NORTE               "/>
    <x v="5"/>
    <x v="5"/>
    <e v="#N/A"/>
    <s v="OUTROS"/>
    <s v="Indireta"/>
    <n v="2009"/>
    <n v="1.6292670641140776"/>
    <n v="2237.7600000000002"/>
    <n v="3645.9086653919185"/>
  </r>
  <r>
    <s v="17 - Tocantins"/>
    <s v="NORTE               "/>
    <x v="5"/>
    <x v="5"/>
    <e v="#N/A"/>
    <s v="OUTROS"/>
    <s v="Indireta"/>
    <n v="2009"/>
    <n v="1.6292670641140776"/>
    <n v="72569.990000000005"/>
    <n v="118235.89455008798"/>
  </r>
  <r>
    <s v="17 - Tocantins"/>
    <s v="NORTE               "/>
    <x v="16"/>
    <x v="16"/>
    <s v="Audiovisual"/>
    <s v="OUTROS"/>
    <s v="Indireta"/>
    <n v="2009"/>
    <n v="1.6292670641140776"/>
    <n v="13258.27"/>
    <n v="21601.262638131753"/>
  </r>
  <r>
    <s v="17 - Tocantins"/>
    <s v="NORTE               "/>
    <x v="16"/>
    <x v="16"/>
    <s v="Audiovisual"/>
    <s v="OUTROS"/>
    <s v="Indireta"/>
    <n v="2009"/>
    <n v="1.6292670641140776"/>
    <n v="11946.29"/>
    <n v="19463.696835355368"/>
  </r>
  <r>
    <s v="12 - Acre"/>
    <s v="NORTE               "/>
    <x v="26"/>
    <x v="26"/>
    <s v="Editorial"/>
    <s v="OUTROS"/>
    <s v="Indireta"/>
    <n v="2010"/>
    <n v="1.5383695934465831"/>
    <n v="38784.79"/>
    <n v="59665.341624211105"/>
  </r>
  <r>
    <s v="12 - Acre"/>
    <s v="NORTE               "/>
    <x v="25"/>
    <x v="25"/>
    <s v="Editorial"/>
    <s v="OUTROS"/>
    <s v="Indireta"/>
    <n v="2010"/>
    <n v="1.5383695934465831"/>
    <n v="23774.66"/>
    <n v="36574.214038530743"/>
  </r>
  <r>
    <s v="12 - Acre"/>
    <s v="NORTE               "/>
    <x v="25"/>
    <x v="25"/>
    <s v="Editorial"/>
    <s v="OUTROS"/>
    <s v="Indireta"/>
    <n v="2010"/>
    <n v="1.5383695934465831"/>
    <n v="21359.59"/>
    <n v="32858.943784485702"/>
  </r>
  <r>
    <s v="12 - Acre"/>
    <s v="NORTE               "/>
    <x v="25"/>
    <x v="25"/>
    <s v="Editorial"/>
    <s v="OUTROS"/>
    <s v="Indireta"/>
    <n v="2010"/>
    <n v="1.5383695934465831"/>
    <n v="43567.8"/>
    <n v="67023.378773362041"/>
  </r>
  <r>
    <s v="12 - Acre"/>
    <s v="NORTE               "/>
    <x v="32"/>
    <x v="32"/>
    <s v="Audiovisual"/>
    <s v="OUTROS"/>
    <s v="Indireta"/>
    <n v="2010"/>
    <n v="1.5383695934465831"/>
    <n v="62102.04"/>
    <n v="95535.890027003436"/>
  </r>
  <r>
    <s v="12 - Acre"/>
    <s v="NORTE               "/>
    <x v="23"/>
    <x v="23"/>
    <s v="Patrimônio"/>
    <s v="FUNDO CULTURAL"/>
    <s v="Direta"/>
    <n v="2010"/>
    <n v="1.5383695934465831"/>
    <n v="61645"/>
    <n v="94832.793588014611"/>
  </r>
  <r>
    <s v="12 - Acre"/>
    <s v="NORTE               "/>
    <x v="23"/>
    <x v="23"/>
    <s v="Patrimônio"/>
    <s v="FUNDO CULTURAL"/>
    <s v="Direta"/>
    <n v="2010"/>
    <n v="1.5383695934465831"/>
    <n v="51364"/>
    <n v="79016.815797790288"/>
  </r>
  <r>
    <s v="27 - Alagoas"/>
    <s v="NORDESTE            "/>
    <x v="2"/>
    <x v="2"/>
    <e v="#N/A"/>
    <s v="OUTROS"/>
    <s v="Indireta"/>
    <n v="2010"/>
    <n v="1.5383695934465831"/>
    <n v="15341.78"/>
    <n v="23601.327861346919"/>
  </r>
  <r>
    <s v="27 - Alagoas"/>
    <s v="NORDESTE            "/>
    <x v="26"/>
    <x v="26"/>
    <s v="Editorial"/>
    <s v="OUTROS"/>
    <s v="Indireta"/>
    <n v="2010"/>
    <n v="1.5383695934465831"/>
    <n v="3269.04"/>
    <n v="5028.9917357606182"/>
  </r>
  <r>
    <s v="27 - Alagoas"/>
    <s v="NORDESTE            "/>
    <x v="26"/>
    <x v="26"/>
    <s v="Editorial"/>
    <s v="OUTROS"/>
    <s v="Indireta"/>
    <n v="2010"/>
    <n v="1.5383695934465831"/>
    <n v="3904.32"/>
    <n v="6006.2871710853633"/>
  </r>
  <r>
    <s v="27 - Alagoas"/>
    <s v="NORDESTE            "/>
    <x v="26"/>
    <x v="26"/>
    <s v="Editorial"/>
    <s v="OUTROS"/>
    <s v="Indireta"/>
    <n v="2010"/>
    <n v="1.5383695934465831"/>
    <n v="9304.3700000000008"/>
    <n v="14313.559894176586"/>
  </r>
  <r>
    <s v="27 - Alagoas"/>
    <s v="NORDESTE            "/>
    <x v="25"/>
    <x v="25"/>
    <s v="Editorial"/>
    <s v="OUTROS"/>
    <s v="Indireta"/>
    <n v="2010"/>
    <n v="1.5383695934465831"/>
    <n v="30000"/>
    <n v="46151.087803397495"/>
  </r>
  <r>
    <s v="27 - Alagoas"/>
    <s v="NORDESTE            "/>
    <x v="25"/>
    <x v="25"/>
    <s v="Editorial"/>
    <s v="OUTROS"/>
    <s v="Indireta"/>
    <n v="2010"/>
    <n v="1.5383695934465831"/>
    <n v="7067.62"/>
    <n v="10872.611706034939"/>
  </r>
  <r>
    <s v="27 - Alagoas"/>
    <s v="NORDESTE            "/>
    <x v="33"/>
    <x v="33"/>
    <s v="Editorial"/>
    <s v="OUTROS"/>
    <s v="Indireta"/>
    <n v="2010"/>
    <n v="1.5383695934465831"/>
    <n v="16871.54"/>
    <n v="25954.664130617766"/>
  </r>
  <r>
    <s v="27 - Alagoas"/>
    <s v="NORDESTE            "/>
    <x v="33"/>
    <x v="33"/>
    <s v="Editorial"/>
    <s v="OUTROS"/>
    <s v="Indireta"/>
    <n v="2010"/>
    <n v="1.5383695934465831"/>
    <n v="840.28"/>
    <n v="1292.6612019812949"/>
  </r>
  <r>
    <s v="27 - Alagoas"/>
    <s v="NORDESTE            "/>
    <x v="37"/>
    <x v="37"/>
    <s v="Música"/>
    <s v="OUTROS"/>
    <s v="Indireta"/>
    <n v="2010"/>
    <n v="1.5383695934465831"/>
    <n v="59890"/>
    <n v="92132.954951515858"/>
  </r>
  <r>
    <s v="27 - Alagoas"/>
    <s v="NORDESTE            "/>
    <x v="27"/>
    <x v="27"/>
    <s v="Audiovisual"/>
    <s v="OUTROS"/>
    <s v="Indireta"/>
    <n v="2010"/>
    <n v="1.5383695934465831"/>
    <n v="40000"/>
    <n v="61534.783737863327"/>
  </r>
  <r>
    <s v="27 - Alagoas"/>
    <s v="NORDESTE            "/>
    <x v="16"/>
    <x v="16"/>
    <s v="Audiovisual"/>
    <s v="OUTROS"/>
    <s v="Indireta"/>
    <n v="2010"/>
    <n v="1.5383695934465831"/>
    <n v="10467.459999999999"/>
    <n v="16102.82218461837"/>
  </r>
  <r>
    <s v="27 - Alagoas"/>
    <s v="NORDESTE            "/>
    <x v="16"/>
    <x v="16"/>
    <s v="Audiovisual"/>
    <s v="OUTROS"/>
    <s v="Indireta"/>
    <n v="2010"/>
    <n v="1.5383695934465831"/>
    <n v="6807.22"/>
    <n v="10472.02026390145"/>
  </r>
  <r>
    <s v="27 - Alagoas"/>
    <s v="NORDESTE            "/>
    <x v="16"/>
    <x v="16"/>
    <s v="Audiovisual"/>
    <s v="OUTROS"/>
    <s v="Indireta"/>
    <n v="2010"/>
    <n v="1.5383695934465831"/>
    <n v="22121.23"/>
    <n v="34030.627601638356"/>
  </r>
  <r>
    <s v="27 - Alagoas"/>
    <s v="NORDESTE            "/>
    <x v="32"/>
    <x v="32"/>
    <s v="Audiovisual"/>
    <s v="OUTROS"/>
    <s v="Indireta"/>
    <n v="2010"/>
    <n v="1.5383695934465831"/>
    <n v="43743.87"/>
    <n v="67294.239507680191"/>
  </r>
  <r>
    <s v="27 - Alagoas"/>
    <s v="NORDESTE            "/>
    <x v="36"/>
    <x v="36"/>
    <s v="Artes Cênicas e Espetáculos"/>
    <s v="OUTROS"/>
    <s v="Indireta"/>
    <n v="2010"/>
    <n v="1.5383695934465831"/>
    <n v="97409.39"/>
    <n v="149851.64369217964"/>
  </r>
  <r>
    <s v="27 - Alagoas"/>
    <s v="NORDESTE            "/>
    <x v="30"/>
    <x v="30"/>
    <s v="Artes Cênicas e Espetáculos"/>
    <s v="OUTROS"/>
    <s v="Indireta"/>
    <n v="2010"/>
    <n v="1.5383695934465831"/>
    <n v="1464.14"/>
    <n v="2252.3884565488802"/>
  </r>
  <r>
    <s v="27 - Alagoas"/>
    <s v="NORDESTE            "/>
    <x v="30"/>
    <x v="30"/>
    <s v="Artes Cênicas e Espetáculos"/>
    <s v="OUTROS"/>
    <s v="Indireta"/>
    <n v="2010"/>
    <n v="1.5383695934465831"/>
    <n v="17704.419999999998"/>
    <n v="27235.941397607552"/>
  </r>
  <r>
    <s v="27 - Alagoas"/>
    <s v="NORDESTE            "/>
    <x v="1"/>
    <x v="1"/>
    <s v="Patrimônio"/>
    <s v="FUNDO CULTURAL"/>
    <s v="Direta"/>
    <n v="2010"/>
    <n v="1.5383695934465831"/>
    <n v="421055.08"/>
    <n v="647738.33223821851"/>
  </r>
  <r>
    <s v="27 - Alagoas"/>
    <s v="NORDESTE            "/>
    <x v="1"/>
    <x v="1"/>
    <s v="Patrimônio"/>
    <s v="FUNDO CULTURAL"/>
    <s v="Direta"/>
    <n v="2010"/>
    <n v="1.5383695934465831"/>
    <n v="196000"/>
    <n v="301520.44031553029"/>
  </r>
  <r>
    <s v="13 - Amazonas"/>
    <s v="NORTE               "/>
    <x v="40"/>
    <x v="40"/>
    <s v="Música"/>
    <s v="OUTROS"/>
    <s v="Indireta"/>
    <n v="2010"/>
    <n v="1.5383695934465831"/>
    <n v="3995.31"/>
    <n v="6146.2634203930675"/>
  </r>
  <r>
    <s v="13 - Amazonas"/>
    <s v="NORTE               "/>
    <x v="40"/>
    <x v="40"/>
    <s v="Música"/>
    <s v="OUTROS"/>
    <s v="Indireta"/>
    <n v="2010"/>
    <n v="1.5383695934465831"/>
    <n v="7244.37"/>
    <n v="11144.518531676624"/>
  </r>
  <r>
    <s v="13 - Amazonas"/>
    <s v="NORTE               "/>
    <x v="40"/>
    <x v="40"/>
    <s v="Música"/>
    <s v="OUTROS"/>
    <s v="Indireta"/>
    <n v="2010"/>
    <n v="1.5383695934465831"/>
    <n v="14315.5"/>
    <n v="22022.52991498456"/>
  </r>
  <r>
    <s v="13 - Amazonas"/>
    <s v="NORTE               "/>
    <x v="25"/>
    <x v="25"/>
    <s v="Editorial"/>
    <s v="OUTROS"/>
    <s v="Indireta"/>
    <n v="2010"/>
    <n v="1.5383695934465831"/>
    <n v="7248.67"/>
    <n v="11151.133520928444"/>
  </r>
  <r>
    <s v="13 - Amazonas"/>
    <s v="NORTE               "/>
    <x v="37"/>
    <x v="37"/>
    <s v="Música"/>
    <s v="OUTROS"/>
    <s v="Indireta"/>
    <n v="2010"/>
    <n v="1.5383695934465831"/>
    <n v="9585.5"/>
    <n v="14746.041737982223"/>
  </r>
  <r>
    <s v="13 - Amazonas"/>
    <s v="NORTE               "/>
    <x v="37"/>
    <x v="37"/>
    <s v="Música"/>
    <s v="OUTROS"/>
    <s v="Indireta"/>
    <n v="2010"/>
    <n v="1.5383695934465831"/>
    <n v="18414.12"/>
    <n v="28327.722298076595"/>
  </r>
  <r>
    <s v="13 - Amazonas"/>
    <s v="NORTE               "/>
    <x v="5"/>
    <x v="5"/>
    <e v="#N/A"/>
    <s v="OUTROS"/>
    <s v="Indireta"/>
    <n v="2010"/>
    <n v="1.5383695934465831"/>
    <n v="820250"/>
    <n v="1261847.6590245597"/>
  </r>
  <r>
    <s v="13 - Amazonas"/>
    <s v="NORTE               "/>
    <x v="5"/>
    <x v="5"/>
    <e v="#N/A"/>
    <s v="OUTROS"/>
    <s v="Indireta"/>
    <n v="2010"/>
    <n v="1.5383695934465831"/>
    <n v="282810"/>
    <n v="435066.30472262815"/>
  </r>
  <r>
    <s v="13 - Amazonas"/>
    <s v="NORTE               "/>
    <x v="5"/>
    <x v="5"/>
    <e v="#N/A"/>
    <s v="OUTROS"/>
    <s v="Indireta"/>
    <n v="2010"/>
    <n v="1.5383695934465831"/>
    <n v="18302.560000000001"/>
    <n v="28156.101786231695"/>
  </r>
  <r>
    <s v="13 - Amazonas"/>
    <s v="NORTE               "/>
    <x v="5"/>
    <x v="5"/>
    <e v="#N/A"/>
    <s v="OUTROS"/>
    <s v="Indireta"/>
    <n v="2010"/>
    <n v="1.5383695934465831"/>
    <n v="85809.91"/>
    <n v="132007.3563603879"/>
  </r>
  <r>
    <s v="13 - Amazonas"/>
    <s v="NORTE               "/>
    <x v="15"/>
    <x v="15"/>
    <s v="Audiovisual"/>
    <s v="OUTROS"/>
    <s v="Direta"/>
    <n v="2010"/>
    <n v="1.5383695934465831"/>
    <n v="500000"/>
    <n v="769184.79672329151"/>
  </r>
  <r>
    <s v="13 - Amazonas"/>
    <s v="NORTE               "/>
    <x v="20"/>
    <x v="20"/>
    <s v="Artes Cênicas e Espetáculos"/>
    <s v="OUTROS"/>
    <s v="Indireta"/>
    <n v="2010"/>
    <n v="1.5383695934465831"/>
    <n v="10747.21"/>
    <n v="16533.181078385052"/>
  </r>
  <r>
    <s v="13 - Amazonas"/>
    <s v="NORTE               "/>
    <x v="20"/>
    <x v="20"/>
    <s v="Artes Cênicas e Espetáculos"/>
    <s v="OUTROS"/>
    <s v="Indireta"/>
    <n v="2010"/>
    <n v="1.5383695934465831"/>
    <n v="53103.39"/>
    <n v="81692.640484935342"/>
  </r>
  <r>
    <s v="16 - Amapá"/>
    <s v="NORTE               "/>
    <x v="26"/>
    <x v="26"/>
    <s v="Editorial"/>
    <s v="OUTROS"/>
    <s v="Indireta"/>
    <n v="2010"/>
    <n v="1.5383695934465831"/>
    <n v="5844.23"/>
    <n v="8990.585729108323"/>
  </r>
  <r>
    <s v="16 - Amapá"/>
    <s v="NORTE               "/>
    <x v="42"/>
    <x v="42"/>
    <s v="Audiovisual"/>
    <s v="OUTROS"/>
    <s v="Indireta"/>
    <n v="2010"/>
    <n v="1.5383695934465831"/>
    <n v="4293.54"/>
    <n v="6605.0513842466426"/>
  </r>
  <r>
    <s v="16 - Amapá"/>
    <s v="NORTE               "/>
    <x v="42"/>
    <x v="42"/>
    <s v="Audiovisual"/>
    <s v="OUTROS"/>
    <s v="Indireta"/>
    <n v="2010"/>
    <n v="1.5383695934465831"/>
    <n v="5906.68"/>
    <n v="9086.6569102190642"/>
  </r>
  <r>
    <s v="29 - Bahia"/>
    <s v="NORDESTE            "/>
    <x v="38"/>
    <x v="38"/>
    <e v="#N/A"/>
    <s v="OUTROS"/>
    <s v="Indireta"/>
    <n v="2010"/>
    <n v="1.5383695934465831"/>
    <n v="9855.5300000000007"/>
    <n v="15161.447679300603"/>
  </r>
  <r>
    <s v="29 - Bahia"/>
    <s v="NORDESTE            "/>
    <x v="2"/>
    <x v="2"/>
    <e v="#N/A"/>
    <s v="OUTROS"/>
    <s v="Indireta"/>
    <n v="2010"/>
    <n v="1.5383695934465831"/>
    <n v="2276.94"/>
    <n v="3502.7752621022628"/>
  </r>
  <r>
    <s v="29 - Bahia"/>
    <s v="NORDESTE            "/>
    <x v="2"/>
    <x v="2"/>
    <e v="#N/A"/>
    <s v="OUTROS"/>
    <s v="Indireta"/>
    <n v="2010"/>
    <n v="1.5383695934465831"/>
    <n v="25128.98"/>
    <n v="38657.658746327317"/>
  </r>
  <r>
    <s v="29 - Bahia"/>
    <s v="NORDESTE            "/>
    <x v="2"/>
    <x v="2"/>
    <e v="#N/A"/>
    <s v="OUTROS"/>
    <s v="Indireta"/>
    <n v="2010"/>
    <n v="1.5383695934465831"/>
    <n v="21079.8"/>
    <n v="32428.523355935282"/>
  </r>
  <r>
    <s v="29 - Bahia"/>
    <s v="NORDESTE            "/>
    <x v="2"/>
    <x v="2"/>
    <e v="#N/A"/>
    <s v="OUTROS"/>
    <s v="Indireta"/>
    <n v="2010"/>
    <n v="1.5383695934465831"/>
    <n v="24350.959999999999"/>
    <n v="37460.776435234002"/>
  </r>
  <r>
    <s v="29 - Bahia"/>
    <s v="NORDESTE            "/>
    <x v="26"/>
    <x v="26"/>
    <s v="Editorial"/>
    <s v="OUTROS"/>
    <s v="Indireta"/>
    <n v="2010"/>
    <n v="1.5383695934465831"/>
    <n v="18795.39"/>
    <n v="28914.256472969973"/>
  </r>
  <r>
    <s v="29 - Bahia"/>
    <s v="NORDESTE            "/>
    <x v="26"/>
    <x v="26"/>
    <s v="Editorial"/>
    <s v="OUTROS"/>
    <s v="Indireta"/>
    <n v="2010"/>
    <n v="1.5383695934465831"/>
    <n v="6674.82"/>
    <n v="10268.340129729122"/>
  </r>
  <r>
    <s v="29 - Bahia"/>
    <s v="NORDESTE            "/>
    <x v="50"/>
    <x v="50"/>
    <e v="#N/A"/>
    <s v="OUTROS"/>
    <s v="Indireta"/>
    <n v="2010"/>
    <n v="1.5383695934465831"/>
    <n v="7500.52"/>
    <n v="11538.571903037966"/>
  </r>
  <r>
    <s v="29 - Bahia"/>
    <s v="NORDESTE            "/>
    <x v="50"/>
    <x v="50"/>
    <e v="#N/A"/>
    <s v="OUTROS"/>
    <s v="Indireta"/>
    <n v="2010"/>
    <n v="1.5383695934465831"/>
    <n v="3561.08"/>
    <n v="5478.2571918307576"/>
  </r>
  <r>
    <s v="29 - Bahia"/>
    <s v="NORDESTE            "/>
    <x v="50"/>
    <x v="50"/>
    <e v="#N/A"/>
    <s v="OUTROS"/>
    <s v="Indireta"/>
    <n v="2010"/>
    <n v="1.5383695934465831"/>
    <n v="3265.89"/>
    <n v="5024.1458715412609"/>
  </r>
  <r>
    <s v="29 - Bahia"/>
    <s v="NORDESTE            "/>
    <x v="40"/>
    <x v="40"/>
    <s v="Música"/>
    <s v="OUTROS"/>
    <s v="Indireta"/>
    <n v="2010"/>
    <n v="1.5383695934465831"/>
    <n v="50000"/>
    <n v="76918.479672329151"/>
  </r>
  <r>
    <s v="29 - Bahia"/>
    <s v="NORDESTE            "/>
    <x v="40"/>
    <x v="40"/>
    <s v="Música"/>
    <s v="OUTROS"/>
    <s v="Indireta"/>
    <n v="2010"/>
    <n v="1.5383695934465831"/>
    <n v="73499.08"/>
    <n v="113068.74981829789"/>
  </r>
  <r>
    <s v="29 - Bahia"/>
    <s v="NORDESTE            "/>
    <x v="40"/>
    <x v="40"/>
    <s v="Música"/>
    <s v="OUTROS"/>
    <s v="Indireta"/>
    <n v="2010"/>
    <n v="1.5383695934465831"/>
    <n v="26213.17"/>
    <n v="40325.543675846166"/>
  </r>
  <r>
    <s v="29 - Bahia"/>
    <s v="NORDESTE            "/>
    <x v="40"/>
    <x v="40"/>
    <s v="Música"/>
    <s v="OUTROS"/>
    <s v="Indireta"/>
    <n v="2010"/>
    <n v="1.5383695934465831"/>
    <n v="71014.850000000006"/>
    <n v="109247.08592317009"/>
  </r>
  <r>
    <s v="29 - Bahia"/>
    <s v="NORDESTE            "/>
    <x v="25"/>
    <x v="25"/>
    <s v="Editorial"/>
    <s v="OUTROS"/>
    <s v="Indireta"/>
    <n v="2010"/>
    <n v="1.5383695934465831"/>
    <n v="7722.51"/>
    <n v="11880.074569087172"/>
  </r>
  <r>
    <s v="29 - Bahia"/>
    <s v="NORDESTE            "/>
    <x v="25"/>
    <x v="25"/>
    <s v="Editorial"/>
    <s v="OUTROS"/>
    <s v="Indireta"/>
    <n v="2010"/>
    <n v="1.5383695934465831"/>
    <n v="154338.25"/>
    <n v="237429.27090575709"/>
  </r>
  <r>
    <s v="29 - Bahia"/>
    <s v="NORDESTE            "/>
    <x v="25"/>
    <x v="25"/>
    <s v="Editorial"/>
    <s v="OUTROS"/>
    <s v="Indireta"/>
    <n v="2010"/>
    <n v="1.5383695934465831"/>
    <n v="17754.810000000001"/>
    <n v="27313.459841421329"/>
  </r>
  <r>
    <s v="29 - Bahia"/>
    <s v="NORDESTE            "/>
    <x v="25"/>
    <x v="25"/>
    <s v="Editorial"/>
    <s v="OUTROS"/>
    <s v="Indireta"/>
    <n v="2010"/>
    <n v="1.5383695934465831"/>
    <n v="4870.47"/>
    <n v="7492.5829537937798"/>
  </r>
  <r>
    <s v="29 - Bahia"/>
    <s v="NORDESTE            "/>
    <x v="25"/>
    <x v="25"/>
    <s v="Editorial"/>
    <s v="OUTROS"/>
    <s v="Indireta"/>
    <n v="2010"/>
    <n v="1.5383695934465831"/>
    <n v="88377.52"/>
    <n v="135957.28951221728"/>
  </r>
  <r>
    <s v="29 - Bahia"/>
    <s v="NORDESTE            "/>
    <x v="33"/>
    <x v="33"/>
    <s v="Editorial"/>
    <s v="OUTROS"/>
    <s v="Indireta"/>
    <n v="2010"/>
    <n v="1.5383695934465831"/>
    <n v="2588.16"/>
    <n v="3981.5466469747084"/>
  </r>
  <r>
    <s v="29 - Bahia"/>
    <s v="NORDESTE            "/>
    <x v="33"/>
    <x v="33"/>
    <s v="Editorial"/>
    <s v="OUTROS"/>
    <s v="Indireta"/>
    <n v="2010"/>
    <n v="1.5383695934465831"/>
    <n v="51235.49"/>
    <n v="78819.119921336474"/>
  </r>
  <r>
    <s v="29 - Bahia"/>
    <s v="NORDESTE            "/>
    <x v="33"/>
    <x v="33"/>
    <s v="Editorial"/>
    <s v="OUTROS"/>
    <s v="Indireta"/>
    <n v="2010"/>
    <n v="1.5383695934465831"/>
    <n v="143.63"/>
    <n v="220.95602470673273"/>
  </r>
  <r>
    <s v="29 - Bahia"/>
    <s v="NORDESTE            "/>
    <x v="33"/>
    <x v="33"/>
    <s v="Editorial"/>
    <s v="OUTROS"/>
    <s v="Indireta"/>
    <n v="2010"/>
    <n v="1.5383695934465831"/>
    <n v="34091.339999999997"/>
    <n v="52445.080855849228"/>
  </r>
  <r>
    <s v="29 - Bahia"/>
    <s v="NORDESTE            "/>
    <x v="37"/>
    <x v="37"/>
    <s v="Música"/>
    <s v="OUTROS"/>
    <s v="Indireta"/>
    <n v="2010"/>
    <n v="1.5383695934465831"/>
    <n v="8636.32"/>
    <n v="13285.852087274594"/>
  </r>
  <r>
    <s v="29 - Bahia"/>
    <s v="NORDESTE            "/>
    <x v="37"/>
    <x v="37"/>
    <s v="Música"/>
    <s v="OUTROS"/>
    <s v="Indireta"/>
    <n v="2010"/>
    <n v="1.5383695934465831"/>
    <n v="6385.49"/>
    <n v="9823.2436552572217"/>
  </r>
  <r>
    <s v="29 - Bahia"/>
    <s v="NORDESTE            "/>
    <x v="37"/>
    <x v="37"/>
    <s v="Música"/>
    <s v="OUTROS"/>
    <s v="Indireta"/>
    <n v="2010"/>
    <n v="1.5383695934465831"/>
    <n v="231041.62"/>
    <n v="355427.40302863991"/>
  </r>
  <r>
    <s v="29 - Bahia"/>
    <s v="NORDESTE            "/>
    <x v="13"/>
    <x v="13"/>
    <s v="Editorial"/>
    <s v="OUTROS"/>
    <s v="Indireta"/>
    <n v="2010"/>
    <n v="1.5383695934465831"/>
    <n v="12151.13"/>
    <n v="18692.928918016576"/>
  </r>
  <r>
    <s v="29 - Bahia"/>
    <s v="NORDESTE            "/>
    <x v="13"/>
    <x v="13"/>
    <s v="Editorial"/>
    <s v="OUTROS"/>
    <s v="Indireta"/>
    <n v="2010"/>
    <n v="1.5383695934465831"/>
    <n v="41398.99"/>
    <n v="63686.947415399154"/>
  </r>
  <r>
    <s v="29 - Bahia"/>
    <s v="NORDESTE            "/>
    <x v="43"/>
    <x v="43"/>
    <e v="#N/A"/>
    <s v="OUTROS"/>
    <s v="Indireta"/>
    <n v="2010"/>
    <n v="1.5383695934465831"/>
    <n v="1271.23"/>
    <n v="1955.6215782770998"/>
  </r>
  <r>
    <s v="29 - Bahia"/>
    <s v="NORDESTE            "/>
    <x v="43"/>
    <x v="43"/>
    <e v="#N/A"/>
    <s v="OUTROS"/>
    <s v="Indireta"/>
    <n v="2010"/>
    <n v="1.5383695934465831"/>
    <n v="2081.3000000000002"/>
    <n v="3201.8086348403735"/>
  </r>
  <r>
    <s v="29 - Bahia"/>
    <s v="NORDESTE            "/>
    <x v="18"/>
    <x v="18"/>
    <s v="Editorial"/>
    <s v="OUTROS"/>
    <s v="Indireta"/>
    <n v="2010"/>
    <n v="1.5383695934465831"/>
    <n v="47003.77"/>
    <n v="72309.170545356697"/>
  </r>
  <r>
    <s v="29 - Bahia"/>
    <s v="NORDESTE            "/>
    <x v="5"/>
    <x v="5"/>
    <e v="#N/A"/>
    <s v="OUTROS"/>
    <s v="Indireta"/>
    <n v="2010"/>
    <n v="1.5383695934465831"/>
    <n v="29048.94"/>
    <n v="44688.006017854183"/>
  </r>
  <r>
    <s v="29 - Bahia"/>
    <s v="NORDESTE            "/>
    <x v="5"/>
    <x v="5"/>
    <e v="#N/A"/>
    <s v="OUTROS"/>
    <s v="Indireta"/>
    <n v="2010"/>
    <n v="1.5383695934465831"/>
    <n v="85371.88"/>
    <n v="131333.50432737049"/>
  </r>
  <r>
    <s v="29 - Bahia"/>
    <s v="NORDESTE            "/>
    <x v="5"/>
    <x v="5"/>
    <e v="#N/A"/>
    <s v="OUTROS"/>
    <s v="Indireta"/>
    <n v="2010"/>
    <n v="1.5383695934465831"/>
    <n v="6466.23"/>
    <n v="9947.4516162320979"/>
  </r>
  <r>
    <s v="29 - Bahia"/>
    <s v="NORDESTE            "/>
    <x v="5"/>
    <x v="5"/>
    <e v="#N/A"/>
    <s v="OUTROS"/>
    <s v="Indireta"/>
    <n v="2010"/>
    <n v="1.5383695934465831"/>
    <n v="5000"/>
    <n v="7691.8479672329158"/>
  </r>
  <r>
    <s v="29 - Bahia"/>
    <s v="NORDESTE            "/>
    <x v="5"/>
    <x v="5"/>
    <e v="#N/A"/>
    <s v="OUTROS"/>
    <s v="Indireta"/>
    <n v="2010"/>
    <n v="1.5383695934465831"/>
    <n v="56027.040000000001"/>
    <n v="86190.294746815445"/>
  </r>
  <r>
    <s v="29 - Bahia"/>
    <s v="NORDESTE            "/>
    <x v="34"/>
    <x v="34"/>
    <s v="Audiovisual"/>
    <s v="OUTROS"/>
    <s v="Indireta"/>
    <n v="2010"/>
    <n v="1.5383695934465831"/>
    <n v="74830.16"/>
    <n v="115116.44281674277"/>
  </r>
  <r>
    <s v="29 - Bahia"/>
    <s v="NORDESTE            "/>
    <x v="7"/>
    <x v="7"/>
    <s v="Música"/>
    <s v="OUTROS"/>
    <s v="Indireta"/>
    <n v="2010"/>
    <n v="1.5383695934465831"/>
    <n v="6044.34"/>
    <n v="9298.4288684529201"/>
  </r>
  <r>
    <s v="29 - Bahia"/>
    <s v="NORDESTE            "/>
    <x v="7"/>
    <x v="7"/>
    <s v="Música"/>
    <s v="OUTROS"/>
    <s v="Indireta"/>
    <n v="2010"/>
    <n v="1.5383695934465831"/>
    <n v="4603.3599999999997"/>
    <n v="7081.6690516882618"/>
  </r>
  <r>
    <s v="29 - Bahia"/>
    <s v="NORDESTE            "/>
    <x v="7"/>
    <x v="7"/>
    <s v="Música"/>
    <s v="OUTROS"/>
    <s v="Indireta"/>
    <n v="2010"/>
    <n v="1.5383695934465831"/>
    <n v="34389.360000000001"/>
    <n v="52903.545762088186"/>
  </r>
  <r>
    <s v="29 - Bahia"/>
    <s v="NORDESTE            "/>
    <x v="16"/>
    <x v="16"/>
    <s v="Audiovisual"/>
    <s v="OUTROS"/>
    <s v="Indireta"/>
    <n v="2010"/>
    <n v="1.5383695934465831"/>
    <n v="14000"/>
    <n v="21537.174308252164"/>
  </r>
  <r>
    <s v="29 - Bahia"/>
    <s v="NORDESTE            "/>
    <x v="16"/>
    <x v="16"/>
    <s v="Audiovisual"/>
    <s v="OUTROS"/>
    <s v="Indireta"/>
    <n v="2010"/>
    <n v="1.5383695934465831"/>
    <n v="10000"/>
    <n v="15383.695934465832"/>
  </r>
  <r>
    <s v="29 - Bahia"/>
    <s v="NORDESTE            "/>
    <x v="16"/>
    <x v="16"/>
    <s v="Audiovisual"/>
    <s v="OUTROS"/>
    <s v="Indireta"/>
    <n v="2010"/>
    <n v="1.5383695934465831"/>
    <n v="6234.2"/>
    <n v="9590.5037194646884"/>
  </r>
  <r>
    <s v="29 - Bahia"/>
    <s v="NORDESTE            "/>
    <x v="32"/>
    <x v="32"/>
    <s v="Audiovisual"/>
    <s v="OUTROS"/>
    <s v="Indireta"/>
    <n v="2010"/>
    <n v="1.5383695934465831"/>
    <n v="6200"/>
    <n v="9537.8914793688145"/>
  </r>
  <r>
    <s v="29 - Bahia"/>
    <s v="NORDESTE            "/>
    <x v="32"/>
    <x v="32"/>
    <s v="Audiovisual"/>
    <s v="OUTROS"/>
    <s v="Indireta"/>
    <n v="2010"/>
    <n v="1.5383695934465831"/>
    <n v="12400"/>
    <n v="19075.782958737629"/>
  </r>
  <r>
    <s v="29 - Bahia"/>
    <s v="NORDESTE            "/>
    <x v="32"/>
    <x v="32"/>
    <s v="Audiovisual"/>
    <s v="OUTROS"/>
    <s v="Indireta"/>
    <n v="2010"/>
    <n v="1.5383695934465831"/>
    <n v="375434.34"/>
    <n v="577556.77299168624"/>
  </r>
  <r>
    <s v="29 - Bahia"/>
    <s v="NORDESTE            "/>
    <x v="32"/>
    <x v="32"/>
    <s v="Audiovisual"/>
    <s v="OUTROS"/>
    <s v="Indireta"/>
    <n v="2010"/>
    <n v="1.5383695934465831"/>
    <n v="12400"/>
    <n v="19075.782958737629"/>
  </r>
  <r>
    <s v="29 - Bahia"/>
    <s v="NORDESTE            "/>
    <x v="36"/>
    <x v="36"/>
    <s v="Artes Cênicas e Espetáculos"/>
    <s v="OUTROS"/>
    <s v="Indireta"/>
    <n v="2010"/>
    <n v="1.5383695934465831"/>
    <n v="3728.73"/>
    <n v="5736.1648541720779"/>
  </r>
  <r>
    <s v="29 - Bahia"/>
    <s v="NORDESTE            "/>
    <x v="36"/>
    <x v="36"/>
    <s v="Artes Cênicas e Espetáculos"/>
    <s v="OUTROS"/>
    <s v="Indireta"/>
    <n v="2010"/>
    <n v="1.5383695934465831"/>
    <n v="44894.75"/>
    <n v="69064.718305385992"/>
  </r>
  <r>
    <s v="29 - Bahia"/>
    <s v="NORDESTE            "/>
    <x v="36"/>
    <x v="36"/>
    <s v="Artes Cênicas e Espetáculos"/>
    <s v="OUTROS"/>
    <s v="Indireta"/>
    <n v="2010"/>
    <n v="1.5383695934465831"/>
    <n v="5245.5"/>
    <n v="8069.517702424052"/>
  </r>
  <r>
    <s v="29 - Bahia"/>
    <s v="NORDESTE            "/>
    <x v="58"/>
    <x v="58"/>
    <s v="Artes Cênicas e Espetáculos"/>
    <s v="OUTROS"/>
    <s v="Indireta"/>
    <n v="2010"/>
    <n v="1.5383695934465831"/>
    <n v="60219.42"/>
    <n v="92639.724662989029"/>
  </r>
  <r>
    <s v="29 - Bahia"/>
    <s v="NORDESTE            "/>
    <x v="9"/>
    <x v="9"/>
    <s v="Artes Cênicas e Espetáculos"/>
    <s v="OUTROS"/>
    <s v="Indireta"/>
    <n v="2010"/>
    <n v="1.5383695934465831"/>
    <n v="57586.93"/>
    <n v="88589.982091936836"/>
  </r>
  <r>
    <s v="29 - Bahia"/>
    <s v="NORDESTE            "/>
    <x v="20"/>
    <x v="20"/>
    <s v="Artes Cênicas e Espetáculos"/>
    <s v="OUTROS"/>
    <s v="Indireta"/>
    <n v="2010"/>
    <n v="1.5383695934465831"/>
    <n v="107820"/>
    <n v="165867.00956541058"/>
  </r>
  <r>
    <s v="29 - Bahia"/>
    <s v="NORDESTE            "/>
    <x v="20"/>
    <x v="20"/>
    <s v="Artes Cênicas e Espetáculos"/>
    <s v="OUTROS"/>
    <s v="Indireta"/>
    <n v="2010"/>
    <n v="1.5383695934465831"/>
    <n v="606.61"/>
    <n v="933.19037908063183"/>
  </r>
  <r>
    <s v="29 - Bahia"/>
    <s v="NORDESTE            "/>
    <x v="20"/>
    <x v="20"/>
    <s v="Artes Cênicas e Espetáculos"/>
    <s v="OUTROS"/>
    <s v="Indireta"/>
    <n v="2010"/>
    <n v="1.5383695934465831"/>
    <n v="10072.39"/>
    <n v="15495.058509335428"/>
  </r>
  <r>
    <s v="29 - Bahia"/>
    <s v="NORDESTE            "/>
    <x v="30"/>
    <x v="30"/>
    <s v="Artes Cênicas e Espetáculos"/>
    <s v="OUTROS"/>
    <s v="Indireta"/>
    <n v="2010"/>
    <n v="1.5383695934465831"/>
    <n v="7296.65"/>
    <n v="11224.944494022009"/>
  </r>
  <r>
    <s v="29 - Bahia"/>
    <s v="NORDESTE            "/>
    <x v="30"/>
    <x v="30"/>
    <s v="Artes Cênicas e Espetáculos"/>
    <s v="OUTROS"/>
    <s v="Indireta"/>
    <n v="2010"/>
    <n v="1.5383695934465831"/>
    <n v="39945.839999999997"/>
    <n v="61451.465640682254"/>
  </r>
  <r>
    <s v="29 - Bahia"/>
    <s v="NORDESTE            "/>
    <x v="30"/>
    <x v="30"/>
    <s v="Artes Cênicas e Espetáculos"/>
    <s v="OUTROS"/>
    <s v="Indireta"/>
    <n v="2010"/>
    <n v="1.5383695934465831"/>
    <n v="49681.03"/>
    <n v="76427.785923107498"/>
  </r>
  <r>
    <s v="29 - Bahia"/>
    <s v="NORDESTE            "/>
    <x v="46"/>
    <x v="46"/>
    <s v="Educação e Criação em Artes"/>
    <s v="OUTROS"/>
    <s v="Indireta"/>
    <n v="2010"/>
    <n v="1.5383695934465831"/>
    <n v="10000"/>
    <n v="15383.695934465832"/>
  </r>
  <r>
    <s v="29 - Bahia"/>
    <s v="NORDESTE            "/>
    <x v="21"/>
    <x v="21"/>
    <s v="Artes Cênicas e Espetáculos"/>
    <s v="OUTROS"/>
    <s v="Indireta"/>
    <n v="2010"/>
    <n v="1.5383695934465831"/>
    <n v="10000"/>
    <n v="15383.695934465832"/>
  </r>
  <r>
    <s v="29 - Bahia"/>
    <s v="NORDESTE            "/>
    <x v="23"/>
    <x v="23"/>
    <s v="Patrimônio"/>
    <s v="FUNDO CULTURAL"/>
    <s v="Direta"/>
    <n v="2010"/>
    <n v="1.5383695934465831"/>
    <n v="179000"/>
    <n v="275368.15722693835"/>
  </r>
  <r>
    <s v="29 - Bahia"/>
    <s v="NORDESTE            "/>
    <x v="23"/>
    <x v="23"/>
    <s v="Patrimônio"/>
    <s v="FUNDO CULTURAL"/>
    <s v="Direta"/>
    <n v="2010"/>
    <n v="1.5383695934465831"/>
    <n v="175802"/>
    <n v="270448.45126709621"/>
  </r>
  <r>
    <s v="29 - Bahia"/>
    <s v="NORDESTE            "/>
    <x v="1"/>
    <x v="1"/>
    <s v="Patrimônio"/>
    <s v="FUNDO CULTURAL"/>
    <s v="Direta"/>
    <n v="2010"/>
    <n v="1.5383695934465831"/>
    <n v="460224.27"/>
    <n v="707995.02313415054"/>
  </r>
  <r>
    <s v="29 - Bahia"/>
    <s v="NORDESTE            "/>
    <x v="48"/>
    <x v="48"/>
    <s v="Patrimônio"/>
    <s v="FUNDO CULTURAL"/>
    <s v="Direta"/>
    <n v="2010"/>
    <n v="1.5383695934465831"/>
    <n v="3629500"/>
    <n v="5583512.4394143736"/>
  </r>
  <r>
    <s v="29 - Bahia"/>
    <s v="NORDESTE            "/>
    <x v="44"/>
    <x v="44"/>
    <s v="Artes Cênicas e Espetáculos"/>
    <s v="OUTROS"/>
    <s v="Indireta"/>
    <n v="2010"/>
    <n v="1.5383695934465831"/>
    <n v="16181.92"/>
    <n v="24893.773691585131"/>
  </r>
  <r>
    <s v="23 - Ceará"/>
    <s v="NORDESTE            "/>
    <x v="2"/>
    <x v="2"/>
    <e v="#N/A"/>
    <s v="OUTROS"/>
    <s v="Indireta"/>
    <n v="2010"/>
    <n v="1.5383695934465831"/>
    <n v="178600"/>
    <n v="274752.80938955973"/>
  </r>
  <r>
    <s v="23 - Ceará"/>
    <s v="NORDESTE            "/>
    <x v="2"/>
    <x v="2"/>
    <e v="#N/A"/>
    <s v="OUTROS"/>
    <s v="Indireta"/>
    <n v="2010"/>
    <n v="1.5383695934465831"/>
    <n v="3814.18"/>
    <n v="5867.618535932088"/>
  </r>
  <r>
    <s v="23 - Ceará"/>
    <s v="NORDESTE            "/>
    <x v="2"/>
    <x v="2"/>
    <e v="#N/A"/>
    <s v="OUTROS"/>
    <s v="Indireta"/>
    <n v="2010"/>
    <n v="1.5383695934465831"/>
    <n v="15585.5"/>
    <n v="23976.25929866172"/>
  </r>
  <r>
    <s v="23 - Ceará"/>
    <s v="NORDESTE            "/>
    <x v="2"/>
    <x v="2"/>
    <e v="#N/A"/>
    <s v="OUTROS"/>
    <s v="Indireta"/>
    <n v="2010"/>
    <n v="1.5383695934465831"/>
    <n v="13447.87"/>
    <n v="20687.794304622501"/>
  </r>
  <r>
    <s v="23 - Ceará"/>
    <s v="NORDESTE            "/>
    <x v="26"/>
    <x v="26"/>
    <s v="Editorial"/>
    <s v="OUTROS"/>
    <s v="Indireta"/>
    <n v="2010"/>
    <n v="1.5383695934465831"/>
    <n v="3693.68"/>
    <n v="5682.2449999217752"/>
  </r>
  <r>
    <s v="23 - Ceará"/>
    <s v="NORDESTE            "/>
    <x v="26"/>
    <x v="26"/>
    <s v="Editorial"/>
    <s v="OUTROS"/>
    <s v="Indireta"/>
    <n v="2010"/>
    <n v="1.5383695934465831"/>
    <n v="5713.28"/>
    <n v="8789.1362308464941"/>
  </r>
  <r>
    <s v="23 - Ceará"/>
    <s v="NORDESTE            "/>
    <x v="26"/>
    <x v="26"/>
    <s v="Editorial"/>
    <s v="OUTROS"/>
    <s v="Indireta"/>
    <n v="2010"/>
    <n v="1.5383695934465831"/>
    <n v="140886.39999999999"/>
    <n v="216735.35389015268"/>
  </r>
  <r>
    <s v="23 - Ceará"/>
    <s v="NORDESTE            "/>
    <x v="40"/>
    <x v="40"/>
    <s v="Música"/>
    <s v="OUTROS"/>
    <s v="Indireta"/>
    <n v="2010"/>
    <n v="1.5383695934465831"/>
    <n v="12100.07"/>
    <n v="18614.379766575195"/>
  </r>
  <r>
    <s v="23 - Ceará"/>
    <s v="NORDESTE            "/>
    <x v="40"/>
    <x v="40"/>
    <s v="Música"/>
    <s v="OUTROS"/>
    <s v="Indireta"/>
    <n v="2010"/>
    <n v="1.5383695934465831"/>
    <n v="84404.26"/>
    <n v="129844.94714135969"/>
  </r>
  <r>
    <s v="23 - Ceará"/>
    <s v="NORDESTE            "/>
    <x v="25"/>
    <x v="25"/>
    <s v="Editorial"/>
    <s v="OUTROS"/>
    <s v="Indireta"/>
    <n v="2010"/>
    <n v="1.5383695934465831"/>
    <n v="65555.73"/>
    <n v="100848.94170819396"/>
  </r>
  <r>
    <s v="23 - Ceará"/>
    <s v="NORDESTE            "/>
    <x v="25"/>
    <x v="25"/>
    <s v="Editorial"/>
    <s v="OUTROS"/>
    <s v="Indireta"/>
    <n v="2010"/>
    <n v="1.5383695934465831"/>
    <n v="7194.2"/>
    <n v="11067.338529173408"/>
  </r>
  <r>
    <s v="23 - Ceará"/>
    <s v="NORDESTE            "/>
    <x v="25"/>
    <x v="25"/>
    <s v="Editorial"/>
    <s v="OUTROS"/>
    <s v="Indireta"/>
    <n v="2010"/>
    <n v="1.5383695934465831"/>
    <n v="11266.96"/>
    <n v="17332.748674578914"/>
  </r>
  <r>
    <s v="23 - Ceará"/>
    <s v="NORDESTE            "/>
    <x v="25"/>
    <x v="25"/>
    <s v="Editorial"/>
    <s v="OUTROS"/>
    <s v="Indireta"/>
    <n v="2010"/>
    <n v="1.5383695934465831"/>
    <n v="3492.41"/>
    <n v="5372.6173518487813"/>
  </r>
  <r>
    <s v="23 - Ceará"/>
    <s v="NORDESTE            "/>
    <x v="25"/>
    <x v="25"/>
    <s v="Editorial"/>
    <s v="OUTROS"/>
    <s v="Indireta"/>
    <n v="2010"/>
    <n v="1.5383695934465831"/>
    <n v="35655.22"/>
    <n v="54850.906295648478"/>
  </r>
  <r>
    <s v="23 - Ceará"/>
    <s v="NORDESTE            "/>
    <x v="37"/>
    <x v="37"/>
    <s v="Música"/>
    <s v="OUTROS"/>
    <s v="Indireta"/>
    <n v="2010"/>
    <n v="1.5383695934465831"/>
    <n v="3803.47"/>
    <n v="5851.1425975862749"/>
  </r>
  <r>
    <s v="23 - Ceará"/>
    <s v="NORDESTE            "/>
    <x v="37"/>
    <x v="37"/>
    <s v="Música"/>
    <s v="OUTROS"/>
    <s v="Indireta"/>
    <n v="2010"/>
    <n v="1.5383695934465831"/>
    <n v="6744.53"/>
    <n v="10375.579874088282"/>
  </r>
  <r>
    <s v="23 - Ceará"/>
    <s v="NORDESTE            "/>
    <x v="14"/>
    <x v="14"/>
    <s v="Editorial"/>
    <s v="OUTROS"/>
    <s v="Indireta"/>
    <n v="2010"/>
    <n v="1.5383695934465831"/>
    <n v="87500"/>
    <n v="134607.33942657601"/>
  </r>
  <r>
    <s v="23 - Ceará"/>
    <s v="NORDESTE            "/>
    <x v="18"/>
    <x v="18"/>
    <s v="Editorial"/>
    <s v="OUTROS"/>
    <s v="Indireta"/>
    <n v="2010"/>
    <n v="1.5383695934465831"/>
    <n v="130900"/>
    <n v="201372.57978215773"/>
  </r>
  <r>
    <s v="23 - Ceará"/>
    <s v="NORDESTE            "/>
    <x v="5"/>
    <x v="5"/>
    <e v="#N/A"/>
    <s v="OUTROS"/>
    <s v="Indireta"/>
    <n v="2010"/>
    <n v="1.5383695934465831"/>
    <n v="19139.849999999999"/>
    <n v="29444.163263128579"/>
  </r>
  <r>
    <s v="23 - Ceará"/>
    <s v="NORDESTE            "/>
    <x v="5"/>
    <x v="5"/>
    <e v="#N/A"/>
    <s v="OUTROS"/>
    <s v="Indireta"/>
    <n v="2010"/>
    <n v="1.5383695934465831"/>
    <n v="303292.96999999997"/>
    <n v="466576.68295410665"/>
  </r>
  <r>
    <s v="23 - Ceará"/>
    <s v="NORDESTE            "/>
    <x v="5"/>
    <x v="5"/>
    <e v="#N/A"/>
    <s v="OUTROS"/>
    <s v="Indireta"/>
    <n v="2010"/>
    <n v="1.5383695934465831"/>
    <n v="26972.47"/>
    <n v="41493.627708150161"/>
  </r>
  <r>
    <s v="23 - Ceará"/>
    <s v="NORDESTE            "/>
    <x v="31"/>
    <x v="31"/>
    <s v="Audiovisual"/>
    <s v="OUTROS"/>
    <s v="Direta"/>
    <n v="2010"/>
    <n v="1.5383695934465831"/>
    <n v="112500"/>
    <n v="173066.57926274059"/>
  </r>
  <r>
    <s v="23 - Ceará"/>
    <s v="NORDESTE            "/>
    <x v="16"/>
    <x v="16"/>
    <s v="Audiovisual"/>
    <s v="OUTROS"/>
    <s v="Indireta"/>
    <n v="2010"/>
    <n v="1.5383695934465831"/>
    <n v="90000"/>
    <n v="138453.26341019248"/>
  </r>
  <r>
    <s v="23 - Ceará"/>
    <s v="NORDESTE            "/>
    <x v="16"/>
    <x v="16"/>
    <s v="Audiovisual"/>
    <s v="OUTROS"/>
    <s v="Indireta"/>
    <n v="2010"/>
    <n v="1.5383695934465831"/>
    <n v="37977.75"/>
    <n v="58423.815827515973"/>
  </r>
  <r>
    <s v="23 - Ceará"/>
    <s v="NORDESTE            "/>
    <x v="59"/>
    <x v="59"/>
    <s v="Educação e Criação em Artes"/>
    <s v="FUNDO CULTURAL"/>
    <s v="Direta"/>
    <n v="2010"/>
    <n v="1.5383695934465831"/>
    <n v="120000"/>
    <n v="184604.35121358998"/>
  </r>
  <r>
    <s v="23 - Ceará"/>
    <s v="NORDESTE            "/>
    <x v="36"/>
    <x v="36"/>
    <s v="Artes Cênicas e Espetáculos"/>
    <s v="OUTROS"/>
    <s v="Indireta"/>
    <n v="2010"/>
    <n v="1.5383695934465831"/>
    <n v="14508.32"/>
    <n v="22319.15833999293"/>
  </r>
  <r>
    <s v="23 - Ceará"/>
    <s v="NORDESTE            "/>
    <x v="20"/>
    <x v="20"/>
    <s v="Artes Cênicas e Espetáculos"/>
    <s v="OUTROS"/>
    <s v="Indireta"/>
    <n v="2010"/>
    <n v="1.5383695934465831"/>
    <n v="7305.29"/>
    <n v="11238.23600730939"/>
  </r>
  <r>
    <s v="23 - Ceará"/>
    <s v="NORDESTE            "/>
    <x v="20"/>
    <x v="20"/>
    <s v="Artes Cênicas e Espetáculos"/>
    <s v="OUTROS"/>
    <s v="Indireta"/>
    <n v="2010"/>
    <n v="1.5383695934465831"/>
    <n v="3649.32"/>
    <n v="5614.0029247564844"/>
  </r>
  <r>
    <s v="23 - Ceará"/>
    <s v="NORDESTE            "/>
    <x v="30"/>
    <x v="30"/>
    <s v="Artes Cênicas e Espetáculos"/>
    <s v="FUNDO CULTURAL"/>
    <s v="Direta"/>
    <n v="2010"/>
    <n v="1.5383695934465831"/>
    <n v="2700000"/>
    <n v="4153597.9023057744"/>
  </r>
  <r>
    <s v="23 - Ceará"/>
    <s v="NORDESTE            "/>
    <x v="30"/>
    <x v="30"/>
    <s v="Artes Cênicas e Espetáculos"/>
    <s v="OUTROS"/>
    <s v="Indireta"/>
    <n v="2010"/>
    <n v="1.5383695934465831"/>
    <n v="3649.32"/>
    <n v="5614.0029247564844"/>
  </r>
  <r>
    <s v="23 - Ceará"/>
    <s v="NORDESTE            "/>
    <x v="30"/>
    <x v="30"/>
    <s v="Artes Cênicas e Espetáculos"/>
    <s v="OUTROS"/>
    <s v="Indireta"/>
    <n v="2010"/>
    <n v="1.5383695934465831"/>
    <n v="4242.6000000000004"/>
    <n v="6526.6868371564742"/>
  </r>
  <r>
    <s v="23 - Ceará"/>
    <s v="NORDESTE            "/>
    <x v="23"/>
    <x v="23"/>
    <s v="Patrimônio"/>
    <s v="FUNDO CULTURAL"/>
    <s v="Direta"/>
    <n v="2010"/>
    <n v="1.5383695934465831"/>
    <n v="226999.99"/>
    <n v="349209.88232867839"/>
  </r>
  <r>
    <s v="53 - Distrito Federal"/>
    <s v="CENTRO OESTE        "/>
    <x v="2"/>
    <x v="2"/>
    <e v="#N/A"/>
    <s v="OUTROS"/>
    <s v="Indireta"/>
    <n v="2010"/>
    <n v="1.5383695934465831"/>
    <n v="4017.2"/>
    <n v="6179.9383307936132"/>
  </r>
  <r>
    <s v="53 - Distrito Federal"/>
    <s v="CENTRO OESTE        "/>
    <x v="2"/>
    <x v="2"/>
    <e v="#N/A"/>
    <s v="OUTROS"/>
    <s v="Indireta"/>
    <n v="2010"/>
    <n v="1.5383695934465831"/>
    <n v="60000"/>
    <n v="92302.17560679499"/>
  </r>
  <r>
    <s v="53 - Distrito Federal"/>
    <s v="CENTRO OESTE        "/>
    <x v="2"/>
    <x v="2"/>
    <e v="#N/A"/>
    <s v="OUTROS"/>
    <s v="Indireta"/>
    <n v="2010"/>
    <n v="1.5383695934465831"/>
    <n v="34394.78"/>
    <n v="52911.883725284664"/>
  </r>
  <r>
    <s v="53 - Distrito Federal"/>
    <s v="CENTRO OESTE        "/>
    <x v="26"/>
    <x v="26"/>
    <s v="Editorial"/>
    <s v="OUTROS"/>
    <s v="Indireta"/>
    <n v="2010"/>
    <n v="1.5383695934465831"/>
    <n v="60118.66"/>
    <n v="92484.718542753355"/>
  </r>
  <r>
    <s v="53 - Distrito Federal"/>
    <s v="CENTRO OESTE        "/>
    <x v="40"/>
    <x v="40"/>
    <s v="Música"/>
    <s v="OUTROS"/>
    <s v="Indireta"/>
    <n v="2010"/>
    <n v="1.5383695934465831"/>
    <n v="3648.79"/>
    <n v="5613.1875888719578"/>
  </r>
  <r>
    <s v="53 - Distrito Federal"/>
    <s v="CENTRO OESTE        "/>
    <x v="25"/>
    <x v="25"/>
    <s v="Editorial"/>
    <s v="OUTROS"/>
    <s v="Indireta"/>
    <n v="2010"/>
    <n v="1.5383695934465831"/>
    <n v="540487.15"/>
    <n v="831468.99720860238"/>
  </r>
  <r>
    <s v="53 - Distrito Federal"/>
    <s v="CENTRO OESTE        "/>
    <x v="25"/>
    <x v="25"/>
    <s v="Editorial"/>
    <s v="OUTROS"/>
    <s v="Indireta"/>
    <n v="2010"/>
    <n v="1.5383695934465831"/>
    <n v="9672.75"/>
    <n v="14880.264485010437"/>
  </r>
  <r>
    <s v="53 - Distrito Federal"/>
    <s v="CENTRO OESTE        "/>
    <x v="25"/>
    <x v="25"/>
    <s v="Editorial"/>
    <s v="OUTROS"/>
    <s v="Indireta"/>
    <n v="2010"/>
    <n v="1.5383695934465831"/>
    <n v="411269.25"/>
    <n v="632684.10891958117"/>
  </r>
  <r>
    <s v="53 - Distrito Federal"/>
    <s v="CENTRO OESTE        "/>
    <x v="25"/>
    <x v="25"/>
    <s v="Editorial"/>
    <s v="OUTROS"/>
    <s v="Indireta"/>
    <n v="2010"/>
    <n v="1.5383695934465831"/>
    <n v="3062760.52"/>
    <n v="4711657.6559766456"/>
  </r>
  <r>
    <s v="53 - Distrito Federal"/>
    <s v="CENTRO OESTE        "/>
    <x v="25"/>
    <x v="25"/>
    <s v="Editorial"/>
    <s v="OUTROS"/>
    <s v="Indireta"/>
    <n v="2010"/>
    <n v="1.5383695934465831"/>
    <n v="55499"/>
    <n v="85377.97406669191"/>
  </r>
  <r>
    <s v="53 - Distrito Federal"/>
    <s v="CENTRO OESTE        "/>
    <x v="25"/>
    <x v="25"/>
    <s v="Editorial"/>
    <s v="OUTROS"/>
    <s v="Indireta"/>
    <n v="2010"/>
    <n v="1.5383695934465831"/>
    <n v="13702.82"/>
    <n v="21080.001632471707"/>
  </r>
  <r>
    <s v="53 - Distrito Federal"/>
    <s v="CENTRO OESTE        "/>
    <x v="25"/>
    <x v="25"/>
    <s v="Editorial"/>
    <s v="OUTROS"/>
    <s v="Indireta"/>
    <n v="2010"/>
    <n v="1.5383695934465831"/>
    <n v="5536.24"/>
    <n v="8516.7832780227109"/>
  </r>
  <r>
    <s v="53 - Distrito Federal"/>
    <s v="CENTRO OESTE        "/>
    <x v="25"/>
    <x v="25"/>
    <s v="Editorial"/>
    <s v="OUTROS"/>
    <s v="Indireta"/>
    <n v="2010"/>
    <n v="1.5383695934465831"/>
    <n v="61200.76"/>
    <n v="94149.388279821913"/>
  </r>
  <r>
    <s v="53 - Distrito Federal"/>
    <s v="CENTRO OESTE        "/>
    <x v="33"/>
    <x v="33"/>
    <s v="Editorial"/>
    <s v="OUTROS"/>
    <s v="Indireta"/>
    <n v="2010"/>
    <n v="1.5383695934465831"/>
    <n v="11676.33"/>
    <n v="17962.511035048141"/>
  </r>
  <r>
    <s v="53 - Distrito Federal"/>
    <s v="CENTRO OESTE        "/>
    <x v="33"/>
    <x v="33"/>
    <s v="Editorial"/>
    <s v="OUTROS"/>
    <s v="Indireta"/>
    <n v="2010"/>
    <n v="1.5383695934465831"/>
    <n v="4431.16"/>
    <n v="6816.761807696761"/>
  </r>
  <r>
    <s v="53 - Distrito Federal"/>
    <s v="CENTRO OESTE        "/>
    <x v="37"/>
    <x v="37"/>
    <s v="Música"/>
    <s v="OUTROS"/>
    <s v="Indireta"/>
    <n v="2010"/>
    <n v="1.5383695934465831"/>
    <n v="984.95"/>
    <n v="1515.217131065212"/>
  </r>
  <r>
    <s v="53 - Distrito Federal"/>
    <s v="CENTRO OESTE        "/>
    <x v="37"/>
    <x v="37"/>
    <s v="Música"/>
    <s v="OUTROS"/>
    <s v="Indireta"/>
    <n v="2010"/>
    <n v="1.5383695934465831"/>
    <n v="2704.59"/>
    <n v="4160.6590187396941"/>
  </r>
  <r>
    <s v="53 - Distrito Federal"/>
    <s v="CENTRO OESTE        "/>
    <x v="13"/>
    <x v="13"/>
    <s v="Editorial"/>
    <s v="OUTROS"/>
    <s v="Indireta"/>
    <n v="2010"/>
    <n v="1.5383695934465831"/>
    <n v="1128.6600000000001"/>
    <n v="1736.2962253394205"/>
  </r>
  <r>
    <s v="53 - Distrito Federal"/>
    <s v="CENTRO OESTE        "/>
    <x v="13"/>
    <x v="13"/>
    <s v="Editorial"/>
    <s v="OUTROS"/>
    <s v="Indireta"/>
    <n v="2010"/>
    <n v="1.5383695934465831"/>
    <n v="16828.8"/>
    <n v="25888.914214193857"/>
  </r>
  <r>
    <s v="53 - Distrito Federal"/>
    <s v="CENTRO OESTE        "/>
    <x v="17"/>
    <x v="17"/>
    <s v="Editorial"/>
    <s v="OUTROS"/>
    <s v="Indireta"/>
    <n v="2010"/>
    <n v="1.5383695934465831"/>
    <n v="28153.96"/>
    <n v="43311.195999111362"/>
  </r>
  <r>
    <s v="53 - Distrito Federal"/>
    <s v="CENTRO OESTE        "/>
    <x v="17"/>
    <x v="17"/>
    <s v="Editorial"/>
    <s v="OUTROS"/>
    <s v="Indireta"/>
    <n v="2010"/>
    <n v="1.5383695934465831"/>
    <n v="21435.69"/>
    <n v="32976.013710546984"/>
  </r>
  <r>
    <s v="53 - Distrito Federal"/>
    <s v="CENTRO OESTE        "/>
    <x v="17"/>
    <x v="17"/>
    <s v="Editorial"/>
    <s v="OUTROS"/>
    <s v="Indireta"/>
    <n v="2010"/>
    <n v="1.5383695934465831"/>
    <n v="32418.65"/>
    <n v="49871.86542058707"/>
  </r>
  <r>
    <s v="53 - Distrito Federal"/>
    <s v="CENTRO OESTE        "/>
    <x v="18"/>
    <x v="18"/>
    <s v="Editorial"/>
    <s v="OUTROS"/>
    <s v="Indireta"/>
    <n v="2010"/>
    <n v="1.5383695934465831"/>
    <n v="20000000"/>
    <n v="30767391.868931662"/>
  </r>
  <r>
    <s v="53 - Distrito Federal"/>
    <s v="CENTRO OESTE        "/>
    <x v="31"/>
    <x v="31"/>
    <s v="Audiovisual"/>
    <s v="OUTROS"/>
    <s v="Indireta"/>
    <n v="2010"/>
    <n v="1.5383695934465831"/>
    <n v="1997.4"/>
    <n v="3072.7394259502053"/>
  </r>
  <r>
    <s v="53 - Distrito Federal"/>
    <s v="CENTRO OESTE        "/>
    <x v="34"/>
    <x v="34"/>
    <s v="Audiovisual"/>
    <s v="FUNDO CULTURAL"/>
    <s v="Direta"/>
    <n v="2010"/>
    <n v="1.5383695934465831"/>
    <n v="363042.85"/>
    <n v="558494.08155818877"/>
  </r>
  <r>
    <s v="53 - Distrito Federal"/>
    <s v="CENTRO OESTE        "/>
    <x v="28"/>
    <x v="28"/>
    <s v="Audiovisual"/>
    <s v="OUTROS"/>
    <s v="Indireta"/>
    <n v="2010"/>
    <n v="1.5383695934465831"/>
    <n v="117262.01"/>
    <n v="180392.31065042916"/>
  </r>
  <r>
    <s v="53 - Distrito Federal"/>
    <s v="CENTRO OESTE        "/>
    <x v="28"/>
    <x v="28"/>
    <s v="Audiovisual"/>
    <s v="OUTROS"/>
    <s v="Indireta"/>
    <n v="2010"/>
    <n v="1.5383695934465831"/>
    <n v="469048.03"/>
    <n v="721569.22721802071"/>
  </r>
  <r>
    <s v="53 - Distrito Federal"/>
    <s v="CENTRO OESTE        "/>
    <x v="28"/>
    <x v="28"/>
    <s v="Audiovisual"/>
    <s v="OUTROS"/>
    <s v="Indireta"/>
    <n v="2010"/>
    <n v="1.5383695934465831"/>
    <n v="98550.42"/>
    <n v="151606.96954939002"/>
  </r>
  <r>
    <s v="53 - Distrito Federal"/>
    <s v="CENTRO OESTE        "/>
    <x v="32"/>
    <x v="32"/>
    <s v="Audiovisual"/>
    <s v="OUTROS"/>
    <s v="Indireta"/>
    <n v="2010"/>
    <n v="1.5383695934465831"/>
    <n v="2399.6799999999998"/>
    <n v="3691.5947460018961"/>
  </r>
  <r>
    <s v="53 - Distrito Federal"/>
    <s v="CENTRO OESTE        "/>
    <x v="41"/>
    <x v="41"/>
    <s v="Audiovisual"/>
    <s v="OUTROS"/>
    <s v="Indireta"/>
    <n v="2010"/>
    <n v="1.5383695934465831"/>
    <n v="2755561.2"/>
    <n v="4239071.5629611788"/>
  </r>
  <r>
    <s v="53 - Distrito Federal"/>
    <s v="CENTRO OESTE        "/>
    <x v="41"/>
    <x v="41"/>
    <s v="Audiovisual"/>
    <s v="OUTROS"/>
    <s v="Indireta"/>
    <n v="2010"/>
    <n v="1.5383695934465831"/>
    <n v="680679.36"/>
    <n v="1047136.4303106803"/>
  </r>
  <r>
    <s v="53 - Distrito Federal"/>
    <s v="CENTRO OESTE        "/>
    <x v="20"/>
    <x v="20"/>
    <s v="Artes Cênicas e Espetáculos"/>
    <s v="OUTROS"/>
    <s v="Indireta"/>
    <n v="2010"/>
    <n v="1.5383695934465831"/>
    <n v="3278.63"/>
    <n v="5043.7447001617711"/>
  </r>
  <r>
    <s v="53 - Distrito Federal"/>
    <s v="CENTRO OESTE        "/>
    <x v="20"/>
    <x v="20"/>
    <s v="Artes Cênicas e Espetáculos"/>
    <s v="OUTROS"/>
    <s v="Indireta"/>
    <n v="2010"/>
    <n v="1.5383695934465831"/>
    <n v="53100"/>
    <n v="81687.425412013559"/>
  </r>
  <r>
    <s v="53 - Distrito Federal"/>
    <s v="CENTRO OESTE        "/>
    <x v="20"/>
    <x v="20"/>
    <s v="Artes Cênicas e Espetáculos"/>
    <s v="OUTROS"/>
    <s v="Indireta"/>
    <n v="2010"/>
    <n v="1.5383695934465831"/>
    <n v="115000"/>
    <n v="176912.50324635705"/>
  </r>
  <r>
    <s v="53 - Distrito Federal"/>
    <s v="CENTRO OESTE        "/>
    <x v="20"/>
    <x v="20"/>
    <s v="Artes Cênicas e Espetáculos"/>
    <s v="OUTROS"/>
    <s v="Indireta"/>
    <n v="2010"/>
    <n v="1.5383695934465831"/>
    <n v="11442.54"/>
    <n v="17602.855607796268"/>
  </r>
  <r>
    <s v="53 - Distrito Federal"/>
    <s v="CENTRO OESTE        "/>
    <x v="30"/>
    <x v="30"/>
    <s v="Artes Cênicas e Espetáculos"/>
    <s v="OUTROS"/>
    <s v="Indireta"/>
    <n v="2010"/>
    <n v="1.5383695934465831"/>
    <n v="7072.96"/>
    <n v="10880.826599663944"/>
  </r>
  <r>
    <s v="53 - Distrito Federal"/>
    <s v="CENTRO OESTE        "/>
    <x v="46"/>
    <x v="46"/>
    <s v="Educação e Criação em Artes"/>
    <s v="FUNDO CULTURAL"/>
    <s v="Direta"/>
    <n v="2010"/>
    <n v="1.5383695934465831"/>
    <n v="113100"/>
    <n v="173989.60101880855"/>
  </r>
  <r>
    <s v="32 - Espírito Santo"/>
    <s v="SUDESTE             "/>
    <x v="40"/>
    <x v="40"/>
    <s v="Música"/>
    <s v="OUTROS"/>
    <s v="Indireta"/>
    <n v="2010"/>
    <n v="1.5383695934465831"/>
    <n v="10021.43"/>
    <n v="15416.663194853392"/>
  </r>
  <r>
    <s v="32 - Espírito Santo"/>
    <s v="SUDESTE             "/>
    <x v="40"/>
    <x v="40"/>
    <s v="Música"/>
    <s v="OUTROS"/>
    <s v="Indireta"/>
    <n v="2010"/>
    <n v="1.5383695934465831"/>
    <n v="10000"/>
    <n v="15383.695934465832"/>
  </r>
  <r>
    <s v="32 - Espírito Santo"/>
    <s v="SUDESTE             "/>
    <x v="40"/>
    <x v="40"/>
    <s v="Música"/>
    <s v="OUTROS"/>
    <s v="Indireta"/>
    <n v="2010"/>
    <n v="1.5383695934465831"/>
    <n v="9389.5"/>
    <n v="14444.521297666692"/>
  </r>
  <r>
    <s v="32 - Espírito Santo"/>
    <s v="SUDESTE             "/>
    <x v="25"/>
    <x v="25"/>
    <s v="Editorial"/>
    <s v="OUTROS"/>
    <s v="Indireta"/>
    <n v="2010"/>
    <n v="1.5383695934465831"/>
    <n v="1293.4000000000001"/>
    <n v="1989.7272321638106"/>
  </r>
  <r>
    <s v="32 - Espírito Santo"/>
    <s v="SUDESTE             "/>
    <x v="25"/>
    <x v="25"/>
    <s v="Editorial"/>
    <s v="OUTROS"/>
    <s v="Indireta"/>
    <n v="2010"/>
    <n v="1.5383695934465831"/>
    <n v="5000"/>
    <n v="7691.8479672329158"/>
  </r>
  <r>
    <s v="32 - Espírito Santo"/>
    <s v="SUDESTE             "/>
    <x v="25"/>
    <x v="25"/>
    <s v="Editorial"/>
    <s v="OUTROS"/>
    <s v="Indireta"/>
    <n v="2010"/>
    <n v="1.5383695934465831"/>
    <n v="33687.64"/>
    <n v="51824.041050974847"/>
  </r>
  <r>
    <s v="32 - Espírito Santo"/>
    <s v="SUDESTE             "/>
    <x v="12"/>
    <x v="12"/>
    <s v="Editorial"/>
    <s v="OUTROS"/>
    <s v="Indireta"/>
    <n v="2010"/>
    <n v="1.5383695934465831"/>
    <n v="910.78"/>
    <n v="1401.1162583192788"/>
  </r>
  <r>
    <s v="32 - Espírito Santo"/>
    <s v="SUDESTE             "/>
    <x v="12"/>
    <x v="12"/>
    <s v="Editorial"/>
    <s v="OUTROS"/>
    <s v="Indireta"/>
    <n v="2010"/>
    <n v="1.5383695934465831"/>
    <n v="1932.97"/>
    <n v="2973.622273044442"/>
  </r>
  <r>
    <s v="32 - Espírito Santo"/>
    <s v="SUDESTE             "/>
    <x v="12"/>
    <x v="12"/>
    <s v="Editorial"/>
    <s v="OUTROS"/>
    <s v="Indireta"/>
    <n v="2010"/>
    <n v="1.5383695934465831"/>
    <n v="3218.29"/>
    <n v="4950.9194788932036"/>
  </r>
  <r>
    <s v="32 - Espírito Santo"/>
    <s v="SUDESTE             "/>
    <x v="14"/>
    <x v="14"/>
    <s v="Editorial"/>
    <s v="OUTROS"/>
    <s v="Indireta"/>
    <n v="2010"/>
    <n v="1.5383695934465831"/>
    <n v="83519.149999999994"/>
    <n v="128483.32083050418"/>
  </r>
  <r>
    <s v="32 - Espírito Santo"/>
    <s v="SUDESTE             "/>
    <x v="5"/>
    <x v="5"/>
    <e v="#N/A"/>
    <s v="OUTROS"/>
    <s v="Indireta"/>
    <n v="2010"/>
    <n v="1.5383695934465831"/>
    <n v="21897.63"/>
    <n v="33686.6481605437"/>
  </r>
  <r>
    <s v="32 - Espírito Santo"/>
    <s v="SUDESTE             "/>
    <x v="42"/>
    <x v="42"/>
    <s v="Audiovisual"/>
    <s v="OUTROS"/>
    <s v="Indireta"/>
    <n v="2010"/>
    <n v="1.5383695934465831"/>
    <n v="2995.87"/>
    <n v="4608.7553139188149"/>
  </r>
  <r>
    <s v="32 - Espírito Santo"/>
    <s v="SUDESTE             "/>
    <x v="31"/>
    <x v="31"/>
    <s v="Audiovisual"/>
    <s v="OUTROS"/>
    <s v="Indireta"/>
    <n v="2010"/>
    <n v="1.5383695934465831"/>
    <n v="30377.27"/>
    <n v="46731.468499917086"/>
  </r>
  <r>
    <s v="32 - Espírito Santo"/>
    <s v="SUDESTE             "/>
    <x v="31"/>
    <x v="31"/>
    <s v="Audiovisual"/>
    <s v="OUTROS"/>
    <s v="Indireta"/>
    <n v="2010"/>
    <n v="1.5383695934465831"/>
    <n v="3557.47"/>
    <n v="5472.7036775984152"/>
  </r>
  <r>
    <s v="32 - Espírito Santo"/>
    <s v="SUDESTE             "/>
    <x v="7"/>
    <x v="7"/>
    <s v="Música"/>
    <s v="OUTROS"/>
    <s v="Indireta"/>
    <n v="2010"/>
    <n v="1.5383695934465831"/>
    <n v="61500"/>
    <n v="94609.729996964859"/>
  </r>
  <r>
    <s v="32 - Espírito Santo"/>
    <s v="SUDESTE             "/>
    <x v="32"/>
    <x v="32"/>
    <s v="Audiovisual"/>
    <s v="OUTROS"/>
    <s v="Indireta"/>
    <n v="2010"/>
    <n v="1.5383695934465831"/>
    <n v="43499.11"/>
    <n v="66917.708165988195"/>
  </r>
  <r>
    <s v="32 - Espírito Santo"/>
    <s v="SUDESTE             "/>
    <x v="32"/>
    <x v="32"/>
    <s v="Audiovisual"/>
    <s v="OUTROS"/>
    <s v="Indireta"/>
    <n v="2010"/>
    <n v="1.5383695934465831"/>
    <n v="90306.51"/>
    <n v="138924.78907427978"/>
  </r>
  <r>
    <s v="32 - Espírito Santo"/>
    <s v="SUDESTE             "/>
    <x v="36"/>
    <x v="36"/>
    <s v="Artes Cênicas e Espetáculos"/>
    <s v="OUTROS"/>
    <s v="Indireta"/>
    <n v="2010"/>
    <n v="1.5383695934465831"/>
    <n v="6372.13"/>
    <n v="9802.6910374887757"/>
  </r>
  <r>
    <s v="32 - Espírito Santo"/>
    <s v="SUDESTE             "/>
    <x v="20"/>
    <x v="20"/>
    <s v="Artes Cênicas e Espetáculos"/>
    <s v="OUTROS"/>
    <s v="Indireta"/>
    <n v="2010"/>
    <n v="1.5383695934465831"/>
    <n v="5126.4399999999996"/>
    <n v="7886.3594186283008"/>
  </r>
  <r>
    <s v="52 - Goiás"/>
    <s v="CENTRO OESTE        "/>
    <x v="2"/>
    <x v="2"/>
    <e v="#N/A"/>
    <s v="OUTROS"/>
    <s v="Indireta"/>
    <n v="2010"/>
    <n v="1.5383695934465831"/>
    <n v="6019.09"/>
    <n v="9259.5850362183937"/>
  </r>
  <r>
    <s v="52 - Goiás"/>
    <s v="CENTRO OESTE        "/>
    <x v="2"/>
    <x v="2"/>
    <e v="#N/A"/>
    <s v="OUTROS"/>
    <s v="Indireta"/>
    <n v="2010"/>
    <n v="1.5383695934465831"/>
    <n v="5293.13"/>
    <n v="8142.7902461599124"/>
  </r>
  <r>
    <s v="52 - Goiás"/>
    <s v="CENTRO OESTE        "/>
    <x v="2"/>
    <x v="2"/>
    <e v="#N/A"/>
    <s v="OUTROS"/>
    <s v="Indireta"/>
    <n v="2010"/>
    <n v="1.5383695934465831"/>
    <n v="5074.54"/>
    <n v="7806.5180367284238"/>
  </r>
  <r>
    <s v="52 - Goiás"/>
    <s v="CENTRO OESTE        "/>
    <x v="39"/>
    <x v="39"/>
    <s v="Música"/>
    <s v="OUTROS"/>
    <s v="Indireta"/>
    <n v="2010"/>
    <n v="1.5383695934465831"/>
    <n v="22122.25"/>
    <n v="34032.196738623672"/>
  </r>
  <r>
    <s v="52 - Goiás"/>
    <s v="CENTRO OESTE        "/>
    <x v="39"/>
    <x v="39"/>
    <s v="Música"/>
    <s v="OUTROS"/>
    <s v="Indireta"/>
    <n v="2010"/>
    <n v="1.5383695934465831"/>
    <n v="8671.07"/>
    <n v="13339.310430646863"/>
  </r>
  <r>
    <s v="52 - Goiás"/>
    <s v="CENTRO OESTE        "/>
    <x v="26"/>
    <x v="26"/>
    <s v="Editorial"/>
    <s v="OUTROS"/>
    <s v="Indireta"/>
    <n v="2010"/>
    <n v="1.5383695934465831"/>
    <n v="2959.43"/>
    <n v="4552.6971259336215"/>
  </r>
  <r>
    <s v="52 - Goiás"/>
    <s v="CENTRO OESTE        "/>
    <x v="40"/>
    <x v="40"/>
    <s v="Música"/>
    <s v="OUTROS"/>
    <s v="Indireta"/>
    <n v="2010"/>
    <n v="1.5383695934465831"/>
    <n v="25122.32"/>
    <n v="38647.413204834964"/>
  </r>
  <r>
    <s v="52 - Goiás"/>
    <s v="CENTRO OESTE        "/>
    <x v="25"/>
    <x v="25"/>
    <s v="Editorial"/>
    <s v="OUTROS"/>
    <s v="Indireta"/>
    <n v="2010"/>
    <n v="1.5383695934465831"/>
    <n v="6706.63"/>
    <n v="10317.275666496658"/>
  </r>
  <r>
    <s v="52 - Goiás"/>
    <s v="CENTRO OESTE        "/>
    <x v="25"/>
    <x v="25"/>
    <s v="Editorial"/>
    <s v="OUTROS"/>
    <s v="Indireta"/>
    <n v="2010"/>
    <n v="1.5383695934465831"/>
    <n v="3629.73"/>
    <n v="5583.8662644208662"/>
  </r>
  <r>
    <s v="52 - Goiás"/>
    <s v="CENTRO OESTE        "/>
    <x v="25"/>
    <x v="25"/>
    <s v="Editorial"/>
    <s v="OUTROS"/>
    <s v="Indireta"/>
    <n v="2010"/>
    <n v="1.5383695934465831"/>
    <n v="26651.72"/>
    <n v="41000.195661052167"/>
  </r>
  <r>
    <s v="52 - Goiás"/>
    <s v="CENTRO OESTE        "/>
    <x v="33"/>
    <x v="33"/>
    <s v="Editorial"/>
    <s v="OUTROS"/>
    <s v="Indireta"/>
    <n v="2010"/>
    <n v="1.5383695934465831"/>
    <n v="22235.09"/>
    <n v="34205.786363548184"/>
  </r>
  <r>
    <s v="52 - Goiás"/>
    <s v="CENTRO OESTE        "/>
    <x v="37"/>
    <x v="37"/>
    <s v="Música"/>
    <s v="OUTROS"/>
    <s v="Indireta"/>
    <n v="2010"/>
    <n v="1.5383695934465831"/>
    <n v="2193.25"/>
    <n v="3374.0291108267184"/>
  </r>
  <r>
    <s v="52 - Goiás"/>
    <s v="CENTRO OESTE        "/>
    <x v="37"/>
    <x v="37"/>
    <s v="Música"/>
    <s v="OUTROS"/>
    <s v="Indireta"/>
    <n v="2010"/>
    <n v="1.5383695934465831"/>
    <n v="26890.77"/>
    <n v="41367.942912365572"/>
  </r>
  <r>
    <s v="52 - Goiás"/>
    <s v="CENTRO OESTE        "/>
    <x v="13"/>
    <x v="13"/>
    <s v="Editorial"/>
    <s v="OUTROS"/>
    <s v="Indireta"/>
    <n v="2010"/>
    <n v="1.5383695934465831"/>
    <n v="5581.6"/>
    <n v="8586.5637227814495"/>
  </r>
  <r>
    <s v="52 - Goiás"/>
    <s v="CENTRO OESTE        "/>
    <x v="12"/>
    <x v="12"/>
    <s v="Editorial"/>
    <s v="OUTROS"/>
    <s v="Indireta"/>
    <n v="2010"/>
    <n v="1.5383695934465831"/>
    <n v="632.74"/>
    <n v="973.38797655739097"/>
  </r>
  <r>
    <s v="52 - Goiás"/>
    <s v="CENTRO OESTE        "/>
    <x v="12"/>
    <x v="12"/>
    <s v="Editorial"/>
    <s v="OUTROS"/>
    <s v="Indireta"/>
    <n v="2010"/>
    <n v="1.5383695934465831"/>
    <n v="43000.800000000003"/>
    <n v="66151.123213877829"/>
  </r>
  <r>
    <s v="52 - Goiás"/>
    <s v="CENTRO OESTE        "/>
    <x v="43"/>
    <x v="43"/>
    <e v="#N/A"/>
    <s v="OUTROS"/>
    <s v="Indireta"/>
    <n v="2010"/>
    <n v="1.5383695934465831"/>
    <n v="17533.689999999999"/>
    <n v="26973.295556918416"/>
  </r>
  <r>
    <s v="52 - Goiás"/>
    <s v="CENTRO OESTE        "/>
    <x v="43"/>
    <x v="43"/>
    <e v="#N/A"/>
    <s v="OUTROS"/>
    <s v="Indireta"/>
    <n v="2010"/>
    <n v="1.5383695934465831"/>
    <n v="12461.65"/>
    <n v="19170.623444173612"/>
  </r>
  <r>
    <s v="52 - Goiás"/>
    <s v="CENTRO OESTE        "/>
    <x v="18"/>
    <x v="18"/>
    <s v="Editorial"/>
    <s v="OUTROS"/>
    <s v="Indireta"/>
    <n v="2010"/>
    <n v="1.5383695934465831"/>
    <n v="23836.09"/>
    <n v="36668.716082656167"/>
  </r>
  <r>
    <s v="52 - Goiás"/>
    <s v="CENTRO OESTE        "/>
    <x v="5"/>
    <x v="5"/>
    <e v="#N/A"/>
    <s v="OUTROS"/>
    <s v="Indireta"/>
    <n v="2010"/>
    <n v="1.5383695934465831"/>
    <n v="500000"/>
    <n v="769184.79672329151"/>
  </r>
  <r>
    <s v="52 - Goiás"/>
    <s v="CENTRO OESTE        "/>
    <x v="5"/>
    <x v="5"/>
    <e v="#N/A"/>
    <s v="OUTROS"/>
    <s v="Indireta"/>
    <n v="2010"/>
    <n v="1.5383695934465831"/>
    <n v="10000"/>
    <n v="15383.695934465832"/>
  </r>
  <r>
    <s v="52 - Goiás"/>
    <s v="CENTRO OESTE        "/>
    <x v="5"/>
    <x v="5"/>
    <e v="#N/A"/>
    <s v="OUTROS"/>
    <s v="Indireta"/>
    <n v="2010"/>
    <n v="1.5383695934465831"/>
    <n v="96484.33"/>
    <n v="148428.55951606596"/>
  </r>
  <r>
    <s v="52 - Goiás"/>
    <s v="CENTRO OESTE        "/>
    <x v="42"/>
    <x v="42"/>
    <s v="Audiovisual"/>
    <s v="OUTROS"/>
    <s v="Indireta"/>
    <n v="2010"/>
    <n v="1.5383695934465831"/>
    <n v="6944.95"/>
    <n v="10683.899908006846"/>
  </r>
  <r>
    <s v="52 - Goiás"/>
    <s v="CENTRO OESTE        "/>
    <x v="42"/>
    <x v="42"/>
    <s v="Audiovisual"/>
    <s v="OUTROS"/>
    <s v="Indireta"/>
    <n v="2010"/>
    <n v="1.5383695934465831"/>
    <n v="4386.3999999999996"/>
    <n v="6747.9043846940913"/>
  </r>
  <r>
    <s v="52 - Goiás"/>
    <s v="CENTRO OESTE        "/>
    <x v="47"/>
    <x v="47"/>
    <s v="Audiovisual"/>
    <s v="OUTROS"/>
    <s v="Indireta"/>
    <n v="2010"/>
    <n v="1.5383695934465831"/>
    <n v="10000"/>
    <n v="15383.695934465832"/>
  </r>
  <r>
    <s v="52 - Goiás"/>
    <s v="CENTRO OESTE        "/>
    <x v="16"/>
    <x v="16"/>
    <s v="Audiovisual"/>
    <s v="OUTROS"/>
    <s v="Indireta"/>
    <n v="2010"/>
    <n v="1.5383695934465831"/>
    <n v="2827.73"/>
    <n v="4350.0938504767064"/>
  </r>
  <r>
    <s v="52 - Goiás"/>
    <s v="CENTRO OESTE        "/>
    <x v="16"/>
    <x v="16"/>
    <s v="Audiovisual"/>
    <s v="OUTROS"/>
    <s v="Indireta"/>
    <n v="2010"/>
    <n v="1.5383695934465831"/>
    <n v="5525.55"/>
    <n v="8500.3381070687683"/>
  </r>
  <r>
    <s v="52 - Goiás"/>
    <s v="CENTRO OESTE        "/>
    <x v="32"/>
    <x v="32"/>
    <s v="Audiovisual"/>
    <s v="OUTROS"/>
    <s v="Indireta"/>
    <n v="2010"/>
    <n v="1.5383695934465831"/>
    <n v="53760"/>
    <n v="82702.749343688309"/>
  </r>
  <r>
    <s v="52 - Goiás"/>
    <s v="CENTRO OESTE        "/>
    <x v="56"/>
    <x v="56"/>
    <s v="Artes Cênicas e Espetáculos"/>
    <s v="OUTROS"/>
    <s v="Indireta"/>
    <n v="2010"/>
    <n v="1.5383695934465831"/>
    <n v="10000"/>
    <n v="15383.695934465832"/>
  </r>
  <r>
    <s v="52 - Goiás"/>
    <s v="CENTRO OESTE        "/>
    <x v="20"/>
    <x v="20"/>
    <s v="Artes Cênicas e Espetáculos"/>
    <s v="OUTROS"/>
    <s v="Indireta"/>
    <n v="2010"/>
    <n v="1.5383695934465831"/>
    <n v="46556.78"/>
    <n v="71621.534720782001"/>
  </r>
  <r>
    <s v="52 - Goiás"/>
    <s v="CENTRO OESTE        "/>
    <x v="20"/>
    <x v="20"/>
    <s v="Artes Cênicas e Espetáculos"/>
    <s v="OUTROS"/>
    <s v="Indireta"/>
    <n v="2010"/>
    <n v="1.5383695934465831"/>
    <n v="22713.26"/>
    <n v="34941.388552046534"/>
  </r>
  <r>
    <s v="52 - Goiás"/>
    <s v="CENTRO OESTE        "/>
    <x v="20"/>
    <x v="20"/>
    <s v="Artes Cênicas e Espetáculos"/>
    <s v="OUTROS"/>
    <s v="Indireta"/>
    <n v="2010"/>
    <n v="1.5383695934465831"/>
    <n v="69835.28"/>
    <n v="107432.47130182829"/>
  </r>
  <r>
    <s v="52 - Goiás"/>
    <s v="CENTRO OESTE        "/>
    <x v="23"/>
    <x v="23"/>
    <s v="Patrimônio"/>
    <s v="FUNDO CULTURAL"/>
    <s v="Direta"/>
    <n v="2010"/>
    <n v="1.5383695934465831"/>
    <n v="73080"/>
    <n v="112424.0498890763"/>
  </r>
  <r>
    <s v="21 - Maranhão"/>
    <s v="NORDESTE            "/>
    <x v="40"/>
    <x v="40"/>
    <s v="Música"/>
    <s v="OUTROS"/>
    <s v="Indireta"/>
    <n v="2010"/>
    <n v="1.5383695934465831"/>
    <n v="9280.93"/>
    <n v="14277.500510906197"/>
  </r>
  <r>
    <s v="21 - Maranhão"/>
    <s v="NORDESTE            "/>
    <x v="40"/>
    <x v="40"/>
    <s v="Música"/>
    <s v="OUTROS"/>
    <s v="Indireta"/>
    <n v="2010"/>
    <n v="1.5383695934465831"/>
    <n v="23846.02"/>
    <n v="36683.992092719091"/>
  </r>
  <r>
    <s v="21 - Maranhão"/>
    <s v="NORDESTE            "/>
    <x v="25"/>
    <x v="25"/>
    <s v="Editorial"/>
    <s v="OUTROS"/>
    <s v="Indireta"/>
    <n v="2010"/>
    <n v="1.5383695934465831"/>
    <n v="9590.93"/>
    <n v="14754.395084874637"/>
  </r>
  <r>
    <s v="21 - Maranhão"/>
    <s v="NORDESTE            "/>
    <x v="25"/>
    <x v="25"/>
    <s v="Editorial"/>
    <s v="OUTROS"/>
    <s v="Indireta"/>
    <n v="2010"/>
    <n v="1.5383695934465831"/>
    <n v="22255.93"/>
    <n v="34237.84598587561"/>
  </r>
  <r>
    <s v="21 - Maranhão"/>
    <s v="NORDESTE            "/>
    <x v="25"/>
    <x v="25"/>
    <s v="Editorial"/>
    <s v="OUTROS"/>
    <s v="Indireta"/>
    <n v="2010"/>
    <n v="1.5383695934465831"/>
    <n v="6156.81"/>
    <n v="9471.4492966278576"/>
  </r>
  <r>
    <s v="21 - Maranhão"/>
    <s v="NORDESTE            "/>
    <x v="37"/>
    <x v="37"/>
    <s v="Música"/>
    <s v="OUTROS"/>
    <s v="Indireta"/>
    <n v="2010"/>
    <n v="1.5383695934465831"/>
    <n v="364000"/>
    <n v="559966.53201455623"/>
  </r>
  <r>
    <s v="21 - Maranhão"/>
    <s v="NORDESTE            "/>
    <x v="37"/>
    <x v="37"/>
    <s v="Música"/>
    <s v="OUTROS"/>
    <s v="Indireta"/>
    <n v="2010"/>
    <n v="1.5383695934465831"/>
    <n v="1399.24"/>
    <n v="2152.5482699341969"/>
  </r>
  <r>
    <s v="21 - Maranhão"/>
    <s v="NORDESTE            "/>
    <x v="5"/>
    <x v="5"/>
    <e v="#N/A"/>
    <s v="OUTROS"/>
    <s v="Indireta"/>
    <n v="2010"/>
    <n v="1.5383695934465831"/>
    <n v="66000"/>
    <n v="101532.39316747448"/>
  </r>
  <r>
    <s v="21 - Maranhão"/>
    <s v="NORDESTE            "/>
    <x v="5"/>
    <x v="5"/>
    <e v="#N/A"/>
    <s v="OUTROS"/>
    <s v="Indireta"/>
    <n v="2010"/>
    <n v="1.5383695934465831"/>
    <n v="18702.599999999999"/>
    <n v="28771.511158394063"/>
  </r>
  <r>
    <s v="21 - Maranhão"/>
    <s v="NORDESTE            "/>
    <x v="28"/>
    <x v="28"/>
    <s v="Audiovisual"/>
    <s v="OUTROS"/>
    <s v="Direta"/>
    <n v="2010"/>
    <n v="1.5383695934465831"/>
    <n v="150000"/>
    <n v="230755.43901698745"/>
  </r>
  <r>
    <s v="21 - Maranhão"/>
    <s v="NORDESTE            "/>
    <x v="28"/>
    <x v="28"/>
    <s v="Audiovisual"/>
    <s v="OUTROS"/>
    <s v="Direta"/>
    <n v="2010"/>
    <n v="1.5383695934465831"/>
    <n v="1867153.99"/>
    <n v="2872372.9244984654"/>
  </r>
  <r>
    <s v="21 - Maranhão"/>
    <s v="NORDESTE            "/>
    <x v="32"/>
    <x v="32"/>
    <s v="Audiovisual"/>
    <s v="OUTROS"/>
    <s v="Indireta"/>
    <n v="2010"/>
    <n v="1.5383695934465831"/>
    <n v="68203.02"/>
    <n v="104921.45214922918"/>
  </r>
  <r>
    <s v="21 - Maranhão"/>
    <s v="NORDESTE            "/>
    <x v="32"/>
    <x v="32"/>
    <s v="Audiovisual"/>
    <s v="OUTROS"/>
    <s v="Indireta"/>
    <n v="2010"/>
    <n v="1.5383695934465831"/>
    <n v="172392.16"/>
    <n v="265202.85709257831"/>
  </r>
  <r>
    <s v="21 - Maranhão"/>
    <s v="NORDESTE            "/>
    <x v="20"/>
    <x v="20"/>
    <s v="Artes Cênicas e Espetáculos"/>
    <s v="OUTROS"/>
    <s v="Indireta"/>
    <n v="2010"/>
    <n v="1.5383695934465831"/>
    <n v="97403.83"/>
    <n v="149843.09035724009"/>
  </r>
  <r>
    <s v="21 - Maranhão"/>
    <s v="NORDESTE            "/>
    <x v="23"/>
    <x v="23"/>
    <s v="Patrimônio"/>
    <s v="FUNDO CULTURAL"/>
    <s v="Direta"/>
    <n v="2010"/>
    <n v="1.5383695934465831"/>
    <n v="348999.99"/>
    <n v="536890.9727291615"/>
  </r>
  <r>
    <s v="21 - Maranhão"/>
    <s v="NORDESTE            "/>
    <x v="1"/>
    <x v="1"/>
    <s v="Patrimônio"/>
    <s v="FUNDO CULTURAL"/>
    <s v="Direta"/>
    <n v="2010"/>
    <n v="1.5383695934465831"/>
    <n v="300000"/>
    <n v="461510.87803397491"/>
  </r>
  <r>
    <s v="31 - Minas Gerais"/>
    <s v="SUDESTE             "/>
    <x v="38"/>
    <x v="38"/>
    <e v="#N/A"/>
    <s v="OUTROS"/>
    <s v="Indireta"/>
    <n v="2010"/>
    <n v="1.5383695934465831"/>
    <n v="3665.16"/>
    <n v="5638.3706991166782"/>
  </r>
  <r>
    <s v="31 - Minas Gerais"/>
    <s v="SUDESTE             "/>
    <x v="38"/>
    <x v="38"/>
    <e v="#N/A"/>
    <s v="OUTROS"/>
    <s v="Indireta"/>
    <n v="2010"/>
    <n v="1.5383695934465831"/>
    <n v="13952.73"/>
    <n v="21464.455577569941"/>
  </r>
  <r>
    <s v="31 - Minas Gerais"/>
    <s v="SUDESTE             "/>
    <x v="38"/>
    <x v="38"/>
    <e v="#N/A"/>
    <s v="OUTROS"/>
    <s v="Indireta"/>
    <n v="2010"/>
    <n v="1.5383695934465831"/>
    <n v="1762.71"/>
    <n v="2711.6994660642267"/>
  </r>
  <r>
    <s v="31 - Minas Gerais"/>
    <s v="SUDESTE             "/>
    <x v="38"/>
    <x v="38"/>
    <e v="#N/A"/>
    <s v="OUTROS"/>
    <s v="Indireta"/>
    <n v="2010"/>
    <n v="1.5383695934465831"/>
    <n v="4560.62"/>
    <n v="7015.9191352643556"/>
  </r>
  <r>
    <s v="31 - Minas Gerais"/>
    <s v="SUDESTE             "/>
    <x v="2"/>
    <x v="2"/>
    <e v="#N/A"/>
    <s v="OUTROS"/>
    <s v="Indireta"/>
    <n v="2010"/>
    <n v="1.5383695934465831"/>
    <n v="5400.14"/>
    <n v="8307.4111763546316"/>
  </r>
  <r>
    <s v="31 - Minas Gerais"/>
    <s v="SUDESTE             "/>
    <x v="2"/>
    <x v="2"/>
    <e v="#N/A"/>
    <s v="OUTROS"/>
    <s v="Indireta"/>
    <n v="2010"/>
    <n v="1.5383695934465831"/>
    <n v="500000"/>
    <n v="769184.79672329151"/>
  </r>
  <r>
    <s v="31 - Minas Gerais"/>
    <s v="SUDESTE             "/>
    <x v="2"/>
    <x v="2"/>
    <e v="#N/A"/>
    <s v="OUTROS"/>
    <s v="Indireta"/>
    <n v="2010"/>
    <n v="1.5383695934465831"/>
    <n v="55101.46"/>
    <n v="84766.410618513153"/>
  </r>
  <r>
    <s v="31 - Minas Gerais"/>
    <s v="SUDESTE             "/>
    <x v="2"/>
    <x v="2"/>
    <e v="#N/A"/>
    <s v="OUTROS"/>
    <s v="Indireta"/>
    <n v="2010"/>
    <n v="1.5383695934465831"/>
    <n v="58500.82"/>
    <n v="89995.882679691742"/>
  </r>
  <r>
    <s v="31 - Minas Gerais"/>
    <s v="SUDESTE             "/>
    <x v="2"/>
    <x v="2"/>
    <e v="#N/A"/>
    <s v="OUTROS"/>
    <s v="Indireta"/>
    <n v="2010"/>
    <n v="1.5383695934465831"/>
    <n v="1824.43"/>
    <n v="2806.6476373717496"/>
  </r>
  <r>
    <s v="31 - Minas Gerais"/>
    <s v="SUDESTE             "/>
    <x v="2"/>
    <x v="2"/>
    <e v="#N/A"/>
    <s v="OUTROS"/>
    <s v="Indireta"/>
    <n v="2010"/>
    <n v="1.5383695934465831"/>
    <n v="159270.18"/>
    <n v="245016.4020547641"/>
  </r>
  <r>
    <s v="31 - Minas Gerais"/>
    <s v="SUDESTE             "/>
    <x v="39"/>
    <x v="39"/>
    <s v="Música"/>
    <s v="OUTROS"/>
    <s v="Indireta"/>
    <n v="2010"/>
    <n v="1.5383695934465831"/>
    <n v="57901.72"/>
    <n v="89074.245456257893"/>
  </r>
  <r>
    <s v="31 - Minas Gerais"/>
    <s v="SUDESTE             "/>
    <x v="26"/>
    <x v="26"/>
    <s v="Editorial"/>
    <s v="OUTROS"/>
    <s v="Indireta"/>
    <n v="2010"/>
    <n v="1.5383695934465831"/>
    <n v="68573.919999999998"/>
    <n v="105492.03343143851"/>
  </r>
  <r>
    <s v="31 - Minas Gerais"/>
    <s v="SUDESTE             "/>
    <x v="26"/>
    <x v="26"/>
    <s v="Editorial"/>
    <s v="OUTROS"/>
    <s v="Indireta"/>
    <n v="2010"/>
    <n v="1.5383695934465831"/>
    <n v="39854.800000000003"/>
    <n v="61311.412472894881"/>
  </r>
  <r>
    <s v="31 - Minas Gerais"/>
    <s v="SUDESTE             "/>
    <x v="26"/>
    <x v="26"/>
    <s v="Editorial"/>
    <s v="OUTROS"/>
    <s v="Indireta"/>
    <n v="2010"/>
    <n v="1.5383695934465831"/>
    <n v="2217.9899999999998"/>
    <n v="3412.0883745685865"/>
  </r>
  <r>
    <s v="31 - Minas Gerais"/>
    <s v="SUDESTE             "/>
    <x v="26"/>
    <x v="26"/>
    <s v="Editorial"/>
    <s v="OUTROS"/>
    <s v="Indireta"/>
    <n v="2010"/>
    <n v="1.5383695934465831"/>
    <n v="5000"/>
    <n v="7691.8479672329158"/>
  </r>
  <r>
    <s v="31 - Minas Gerais"/>
    <s v="SUDESTE             "/>
    <x v="26"/>
    <x v="26"/>
    <s v="Editorial"/>
    <s v="OUTROS"/>
    <s v="Indireta"/>
    <n v="2010"/>
    <n v="1.5383695934465831"/>
    <n v="34032.79"/>
    <n v="52355.009316152937"/>
  </r>
  <r>
    <s v="31 - Minas Gerais"/>
    <s v="SUDESTE             "/>
    <x v="50"/>
    <x v="50"/>
    <e v="#N/A"/>
    <s v="OUTROS"/>
    <s v="Indireta"/>
    <n v="2010"/>
    <n v="1.5383695934465831"/>
    <n v="2112.1"/>
    <n v="3249.1904183185279"/>
  </r>
  <r>
    <s v="31 - Minas Gerais"/>
    <s v="SUDESTE             "/>
    <x v="50"/>
    <x v="50"/>
    <e v="#N/A"/>
    <s v="OUTROS"/>
    <s v="Indireta"/>
    <n v="2010"/>
    <n v="1.5383695934465831"/>
    <n v="14636.51"/>
    <n v="22516.361938176848"/>
  </r>
  <r>
    <s v="31 - Minas Gerais"/>
    <s v="SUDESTE             "/>
    <x v="40"/>
    <x v="40"/>
    <s v="Música"/>
    <s v="OUTROS"/>
    <s v="Indireta"/>
    <n v="2010"/>
    <n v="1.5383695934465831"/>
    <n v="6554.06"/>
    <n v="10082.566617624512"/>
  </r>
  <r>
    <s v="31 - Minas Gerais"/>
    <s v="SUDESTE             "/>
    <x v="40"/>
    <x v="40"/>
    <s v="Música"/>
    <s v="OUTROS"/>
    <s v="Indireta"/>
    <n v="2010"/>
    <n v="1.5383695934465831"/>
    <n v="16000"/>
    <n v="24613.913495145331"/>
  </r>
  <r>
    <s v="31 - Minas Gerais"/>
    <s v="SUDESTE             "/>
    <x v="40"/>
    <x v="40"/>
    <s v="Música"/>
    <s v="OUTROS"/>
    <s v="Indireta"/>
    <n v="2010"/>
    <n v="1.5383695934465831"/>
    <n v="132674.42000000001"/>
    <n v="204102.29355616122"/>
  </r>
  <r>
    <s v="31 - Minas Gerais"/>
    <s v="SUDESTE             "/>
    <x v="40"/>
    <x v="40"/>
    <s v="Música"/>
    <s v="OUTROS"/>
    <s v="Indireta"/>
    <n v="2010"/>
    <n v="1.5383695934465831"/>
    <n v="37348"/>
    <n v="57455.027576042987"/>
  </r>
  <r>
    <s v="31 - Minas Gerais"/>
    <s v="SUDESTE             "/>
    <x v="40"/>
    <x v="40"/>
    <s v="Música"/>
    <s v="OUTROS"/>
    <s v="Indireta"/>
    <n v="2010"/>
    <n v="1.5383695934465831"/>
    <n v="2000"/>
    <n v="3076.7391868931663"/>
  </r>
  <r>
    <s v="31 - Minas Gerais"/>
    <s v="SUDESTE             "/>
    <x v="40"/>
    <x v="40"/>
    <s v="Música"/>
    <s v="OUTROS"/>
    <s v="Indireta"/>
    <n v="2010"/>
    <n v="1.5383695934465831"/>
    <n v="111248.11"/>
    <n v="171140.70975240075"/>
  </r>
  <r>
    <s v="31 - Minas Gerais"/>
    <s v="SUDESTE             "/>
    <x v="25"/>
    <x v="25"/>
    <s v="Editorial"/>
    <s v="OUTROS"/>
    <s v="Indireta"/>
    <n v="2010"/>
    <n v="1.5383695934465831"/>
    <n v="2398.89"/>
    <n v="3690.3794340230734"/>
  </r>
  <r>
    <s v="31 - Minas Gerais"/>
    <s v="SUDESTE             "/>
    <x v="25"/>
    <x v="25"/>
    <s v="Editorial"/>
    <s v="OUTROS"/>
    <s v="Indireta"/>
    <n v="2010"/>
    <n v="1.5383695934465831"/>
    <n v="28628.240000000002"/>
    <n v="44040.813929891214"/>
  </r>
  <r>
    <s v="31 - Minas Gerais"/>
    <s v="SUDESTE             "/>
    <x v="25"/>
    <x v="25"/>
    <s v="Editorial"/>
    <s v="OUTROS"/>
    <s v="Indireta"/>
    <n v="2010"/>
    <n v="1.5383695934465831"/>
    <n v="4405.13"/>
    <n v="6776.7180471793463"/>
  </r>
  <r>
    <s v="31 - Minas Gerais"/>
    <s v="SUDESTE             "/>
    <x v="25"/>
    <x v="25"/>
    <s v="Editorial"/>
    <s v="OUTROS"/>
    <s v="Indireta"/>
    <n v="2010"/>
    <n v="1.5383695934465831"/>
    <n v="229251.89"/>
    <n v="352674.13681616081"/>
  </r>
  <r>
    <s v="31 - Minas Gerais"/>
    <s v="SUDESTE             "/>
    <x v="33"/>
    <x v="33"/>
    <s v="Editorial"/>
    <s v="OUTROS"/>
    <s v="Indireta"/>
    <n v="2010"/>
    <n v="1.5383695934465831"/>
    <n v="23253.93"/>
    <n v="35773.138840135303"/>
  </r>
  <r>
    <s v="31 - Minas Gerais"/>
    <s v="SUDESTE             "/>
    <x v="33"/>
    <x v="33"/>
    <s v="Editorial"/>
    <s v="OUTROS"/>
    <s v="Indireta"/>
    <n v="2010"/>
    <n v="1.5383695934465831"/>
    <n v="205000"/>
    <n v="315365.76665654953"/>
  </r>
  <r>
    <s v="31 - Minas Gerais"/>
    <s v="SUDESTE             "/>
    <x v="33"/>
    <x v="33"/>
    <s v="Editorial"/>
    <s v="OUTROS"/>
    <s v="Indireta"/>
    <n v="2010"/>
    <n v="1.5383695934465831"/>
    <n v="14608.07"/>
    <n v="22472.610706939227"/>
  </r>
  <r>
    <s v="31 - Minas Gerais"/>
    <s v="SUDESTE             "/>
    <x v="33"/>
    <x v="33"/>
    <s v="Editorial"/>
    <s v="OUTROS"/>
    <s v="Indireta"/>
    <n v="2010"/>
    <n v="1.5383695934465831"/>
    <n v="5067.37"/>
    <n v="7795.4879267434117"/>
  </r>
  <r>
    <s v="31 - Minas Gerais"/>
    <s v="SUDESTE             "/>
    <x v="33"/>
    <x v="33"/>
    <s v="Editorial"/>
    <s v="OUTROS"/>
    <s v="Indireta"/>
    <n v="2010"/>
    <n v="1.5383695934465831"/>
    <n v="10299.76"/>
    <n v="15844.837603797379"/>
  </r>
  <r>
    <s v="31 - Minas Gerais"/>
    <s v="SUDESTE             "/>
    <x v="33"/>
    <x v="33"/>
    <s v="Editorial"/>
    <s v="OUTROS"/>
    <s v="Indireta"/>
    <n v="2010"/>
    <n v="1.5383695934465831"/>
    <n v="27914.53"/>
    <n v="42942.864167352447"/>
  </r>
  <r>
    <s v="31 - Minas Gerais"/>
    <s v="SUDESTE             "/>
    <x v="33"/>
    <x v="33"/>
    <s v="Editorial"/>
    <s v="OUTROS"/>
    <s v="Indireta"/>
    <n v="2010"/>
    <n v="1.5383695934465831"/>
    <n v="299169"/>
    <n v="460232.49290182081"/>
  </r>
  <r>
    <s v="31 - Minas Gerais"/>
    <s v="SUDESTE             "/>
    <x v="37"/>
    <x v="37"/>
    <s v="Música"/>
    <s v="OUTROS"/>
    <s v="Indireta"/>
    <n v="2010"/>
    <n v="1.5383695934465831"/>
    <n v="33623.230000000003"/>
    <n v="51724.954665460958"/>
  </r>
  <r>
    <s v="31 - Minas Gerais"/>
    <s v="SUDESTE             "/>
    <x v="37"/>
    <x v="37"/>
    <s v="Música"/>
    <s v="OUTROS"/>
    <s v="Indireta"/>
    <n v="2010"/>
    <n v="1.5383695934465831"/>
    <n v="14184.05"/>
    <n v="21820.311231926007"/>
  </r>
  <r>
    <s v="31 - Minas Gerais"/>
    <s v="SUDESTE             "/>
    <x v="37"/>
    <x v="37"/>
    <s v="Música"/>
    <s v="OUTROS"/>
    <s v="Indireta"/>
    <n v="2010"/>
    <n v="1.5383695934465831"/>
    <n v="25000"/>
    <n v="38459.239836164576"/>
  </r>
  <r>
    <s v="31 - Minas Gerais"/>
    <s v="SUDESTE             "/>
    <x v="13"/>
    <x v="13"/>
    <s v="Editorial"/>
    <s v="OUTROS"/>
    <s v="Indireta"/>
    <n v="2010"/>
    <n v="1.5383695934465831"/>
    <n v="3258.37"/>
    <n v="5012.5773321985425"/>
  </r>
  <r>
    <s v="31 - Minas Gerais"/>
    <s v="SUDESTE             "/>
    <x v="13"/>
    <x v="13"/>
    <s v="Editorial"/>
    <s v="OUTROS"/>
    <s v="Indireta"/>
    <n v="2010"/>
    <n v="1.5383695934465831"/>
    <n v="344661.37"/>
    <n v="530216.57164364238"/>
  </r>
  <r>
    <s v="31 - Minas Gerais"/>
    <s v="SUDESTE             "/>
    <x v="13"/>
    <x v="13"/>
    <s v="Editorial"/>
    <s v="OUTROS"/>
    <s v="Indireta"/>
    <n v="2010"/>
    <n v="1.5383695934465831"/>
    <n v="43248.65"/>
    <n v="66532.408117613566"/>
  </r>
  <r>
    <s v="31 - Minas Gerais"/>
    <s v="SUDESTE             "/>
    <x v="13"/>
    <x v="13"/>
    <s v="Editorial"/>
    <s v="OUTROS"/>
    <s v="Indireta"/>
    <n v="2010"/>
    <n v="1.5383695934465831"/>
    <n v="92269.08"/>
    <n v="141943.94708729026"/>
  </r>
  <r>
    <s v="31 - Minas Gerais"/>
    <s v="SUDESTE             "/>
    <x v="17"/>
    <x v="17"/>
    <s v="Editorial"/>
    <s v="OUTROS"/>
    <s v="Indireta"/>
    <n v="2010"/>
    <n v="1.5383695934465831"/>
    <n v="4767.7299999999996"/>
    <n v="7334.5308617630772"/>
  </r>
  <r>
    <s v="31 - Minas Gerais"/>
    <s v="SUDESTE             "/>
    <x v="17"/>
    <x v="17"/>
    <s v="Editorial"/>
    <s v="OUTROS"/>
    <s v="Indireta"/>
    <n v="2010"/>
    <n v="1.5383695934465831"/>
    <n v="5501"/>
    <n v="8462.5711335496544"/>
  </r>
  <r>
    <s v="31 - Minas Gerais"/>
    <s v="SUDESTE             "/>
    <x v="17"/>
    <x v="17"/>
    <s v="Editorial"/>
    <s v="OUTROS"/>
    <s v="Indireta"/>
    <n v="2010"/>
    <n v="1.5383695934465831"/>
    <n v="48058.26"/>
    <n v="73931.365897950192"/>
  </r>
  <r>
    <s v="31 - Minas Gerais"/>
    <s v="SUDESTE             "/>
    <x v="12"/>
    <x v="12"/>
    <s v="Editorial"/>
    <s v="OUTROS"/>
    <s v="Indireta"/>
    <n v="2010"/>
    <n v="1.5383695934465831"/>
    <n v="1321.56"/>
    <n v="2033.0477199152663"/>
  </r>
  <r>
    <s v="31 - Minas Gerais"/>
    <s v="SUDESTE             "/>
    <x v="12"/>
    <x v="12"/>
    <s v="Editorial"/>
    <s v="OUTROS"/>
    <s v="Indireta"/>
    <n v="2010"/>
    <n v="1.5383695934465831"/>
    <n v="6454.09"/>
    <n v="9928.7758093676584"/>
  </r>
  <r>
    <s v="31 - Minas Gerais"/>
    <s v="SUDESTE             "/>
    <x v="12"/>
    <x v="12"/>
    <s v="Editorial"/>
    <s v="OUTROS"/>
    <s v="Indireta"/>
    <n v="2010"/>
    <n v="1.5383695934465831"/>
    <n v="10000"/>
    <n v="15383.695934465832"/>
  </r>
  <r>
    <s v="31 - Minas Gerais"/>
    <s v="SUDESTE             "/>
    <x v="43"/>
    <x v="43"/>
    <e v="#N/A"/>
    <s v="OUTROS"/>
    <s v="Indireta"/>
    <n v="2010"/>
    <n v="1.5383695934465831"/>
    <n v="59210.99"/>
    <n v="91088.38661386969"/>
  </r>
  <r>
    <s v="31 - Minas Gerais"/>
    <s v="SUDESTE             "/>
    <x v="43"/>
    <x v="43"/>
    <e v="#N/A"/>
    <s v="OUTROS"/>
    <s v="Indireta"/>
    <n v="2010"/>
    <n v="1.5383695934465831"/>
    <n v="6511.82"/>
    <n v="10017.585885997329"/>
  </r>
  <r>
    <s v="31 - Minas Gerais"/>
    <s v="SUDESTE             "/>
    <x v="43"/>
    <x v="43"/>
    <e v="#N/A"/>
    <s v="OUTROS"/>
    <s v="Indireta"/>
    <n v="2010"/>
    <n v="1.5383695934465831"/>
    <n v="20000"/>
    <n v="30767.391868931663"/>
  </r>
  <r>
    <s v="31 - Minas Gerais"/>
    <s v="SUDESTE             "/>
    <x v="43"/>
    <x v="43"/>
    <e v="#N/A"/>
    <s v="OUTROS"/>
    <s v="Indireta"/>
    <n v="2010"/>
    <n v="1.5383695934465831"/>
    <n v="125744.76"/>
    <n v="193441.91531923815"/>
  </r>
  <r>
    <s v="31 - Minas Gerais"/>
    <s v="SUDESTE             "/>
    <x v="14"/>
    <x v="14"/>
    <s v="Editorial"/>
    <s v="OUTROS"/>
    <s v="Indireta"/>
    <n v="2010"/>
    <n v="1.5383695934465831"/>
    <n v="166880.79"/>
    <n v="256724.33306634461"/>
  </r>
  <r>
    <s v="31 - Minas Gerais"/>
    <s v="SUDESTE             "/>
    <x v="14"/>
    <x v="14"/>
    <s v="Editorial"/>
    <s v="OUTROS"/>
    <s v="Indireta"/>
    <n v="2010"/>
    <n v="1.5383695934465831"/>
    <n v="48180.12"/>
    <n v="74118.831616607597"/>
  </r>
  <r>
    <s v="31 - Minas Gerais"/>
    <s v="SUDESTE             "/>
    <x v="18"/>
    <x v="18"/>
    <s v="Editorial"/>
    <s v="OUTROS"/>
    <s v="Indireta"/>
    <n v="2010"/>
    <n v="1.5383695934465831"/>
    <n v="70560"/>
    <n v="108547.35851359091"/>
  </r>
  <r>
    <s v="31 - Minas Gerais"/>
    <s v="SUDESTE             "/>
    <x v="18"/>
    <x v="18"/>
    <s v="Editorial"/>
    <s v="OUTROS"/>
    <s v="Indireta"/>
    <n v="2010"/>
    <n v="1.5383695934465831"/>
    <n v="32716.41"/>
    <n v="50329.930350731724"/>
  </r>
  <r>
    <s v="31 - Minas Gerais"/>
    <s v="SUDESTE             "/>
    <x v="19"/>
    <x v="19"/>
    <s v="Editorial"/>
    <s v="OUTROS"/>
    <s v="Indireta"/>
    <n v="2010"/>
    <n v="1.5383695934465831"/>
    <n v="24181.87"/>
    <n v="37200.653520678119"/>
  </r>
  <r>
    <s v="31 - Minas Gerais"/>
    <s v="SUDESTE             "/>
    <x v="5"/>
    <x v="5"/>
    <e v="#N/A"/>
    <s v="OUTROS"/>
    <s v="Indireta"/>
    <n v="2010"/>
    <n v="1.5383695934465831"/>
    <n v="3847.01"/>
    <n v="5918.1232096849399"/>
  </r>
  <r>
    <s v="31 - Minas Gerais"/>
    <s v="SUDESTE             "/>
    <x v="5"/>
    <x v="5"/>
    <e v="#N/A"/>
    <s v="OUTROS"/>
    <s v="Indireta"/>
    <n v="2010"/>
    <n v="1.5383695934465831"/>
    <n v="320000"/>
    <n v="492278.26990290661"/>
  </r>
  <r>
    <s v="31 - Minas Gerais"/>
    <s v="SUDESTE             "/>
    <x v="5"/>
    <x v="5"/>
    <e v="#N/A"/>
    <s v="OUTROS"/>
    <s v="Indireta"/>
    <n v="2010"/>
    <n v="1.5383695934465831"/>
    <n v="50000"/>
    <n v="76918.479672329151"/>
  </r>
  <r>
    <s v="31 - Minas Gerais"/>
    <s v="SUDESTE             "/>
    <x v="5"/>
    <x v="5"/>
    <e v="#N/A"/>
    <s v="OUTROS"/>
    <s v="Indireta"/>
    <n v="2010"/>
    <n v="1.5383695934465831"/>
    <n v="162000"/>
    <n v="249215.87413834647"/>
  </r>
  <r>
    <s v="31 - Minas Gerais"/>
    <s v="SUDESTE             "/>
    <x v="5"/>
    <x v="5"/>
    <e v="#N/A"/>
    <s v="OUTROS"/>
    <s v="Indireta"/>
    <n v="2010"/>
    <n v="1.5383695934465831"/>
    <n v="292604"/>
    <n v="450133.09652084397"/>
  </r>
  <r>
    <s v="31 - Minas Gerais"/>
    <s v="SUDESTE             "/>
    <x v="5"/>
    <x v="5"/>
    <e v="#N/A"/>
    <s v="OUTROS"/>
    <s v="Indireta"/>
    <n v="2010"/>
    <n v="1.5383695934465831"/>
    <n v="33975.39"/>
    <n v="52266.706901489102"/>
  </r>
  <r>
    <s v="31 - Minas Gerais"/>
    <s v="SUDESTE             "/>
    <x v="5"/>
    <x v="5"/>
    <e v="#N/A"/>
    <s v="OUTROS"/>
    <s v="Indireta"/>
    <n v="2010"/>
    <n v="1.5383695934465831"/>
    <n v="73849.8"/>
    <n v="113608.28680211147"/>
  </r>
  <r>
    <s v="31 - Minas Gerais"/>
    <s v="SUDESTE             "/>
    <x v="5"/>
    <x v="5"/>
    <e v="#N/A"/>
    <s v="OUTROS"/>
    <s v="Indireta"/>
    <n v="2010"/>
    <n v="1.5383695934465831"/>
    <n v="10000"/>
    <n v="15383.695934465832"/>
  </r>
  <r>
    <s v="31 - Minas Gerais"/>
    <s v="SUDESTE             "/>
    <x v="5"/>
    <x v="5"/>
    <e v="#N/A"/>
    <s v="OUTROS"/>
    <s v="Indireta"/>
    <n v="2010"/>
    <n v="1.5383695934465831"/>
    <n v="49474.61"/>
    <n v="76110.235671628252"/>
  </r>
  <r>
    <s v="31 - Minas Gerais"/>
    <s v="SUDESTE             "/>
    <x v="42"/>
    <x v="42"/>
    <s v="Audiovisual"/>
    <s v="OUTROS"/>
    <s v="Indireta"/>
    <n v="2010"/>
    <n v="1.5383695934465831"/>
    <n v="10000"/>
    <n v="15383.695934465832"/>
  </r>
  <r>
    <s v="31 - Minas Gerais"/>
    <s v="SUDESTE             "/>
    <x v="31"/>
    <x v="31"/>
    <s v="Audiovisual"/>
    <s v="OUTROS"/>
    <s v="Direta"/>
    <n v="2010"/>
    <n v="1.5383695934465831"/>
    <n v="240000"/>
    <n v="369208.70242717996"/>
  </r>
  <r>
    <s v="31 - Minas Gerais"/>
    <s v="SUDESTE             "/>
    <x v="31"/>
    <x v="31"/>
    <s v="Audiovisual"/>
    <s v="OUTROS"/>
    <s v="Indireta"/>
    <n v="2010"/>
    <n v="1.5383695934465831"/>
    <n v="47894.84"/>
    <n v="73679.965538989141"/>
  </r>
  <r>
    <s v="31 - Minas Gerais"/>
    <s v="SUDESTE             "/>
    <x v="47"/>
    <x v="47"/>
    <s v="Audiovisual"/>
    <s v="OUTROS"/>
    <s v="Indireta"/>
    <n v="2010"/>
    <n v="1.5383695934465831"/>
    <n v="4324.9799999999996"/>
    <n v="6653.4177242646019"/>
  </r>
  <r>
    <s v="31 - Minas Gerais"/>
    <s v="SUDESTE             "/>
    <x v="47"/>
    <x v="47"/>
    <s v="Audiovisual"/>
    <s v="OUTROS"/>
    <s v="Indireta"/>
    <n v="2010"/>
    <n v="1.5383695934465831"/>
    <n v="13150.27"/>
    <n v="20229.975513612801"/>
  </r>
  <r>
    <s v="31 - Minas Gerais"/>
    <s v="SUDESTE             "/>
    <x v="35"/>
    <x v="35"/>
    <s v="Audiovisual"/>
    <s v="OUTROS"/>
    <s v="Indireta"/>
    <n v="2010"/>
    <n v="1.5383695934465831"/>
    <n v="7440.53"/>
    <n v="11446.285111127105"/>
  </r>
  <r>
    <s v="31 - Minas Gerais"/>
    <s v="SUDESTE             "/>
    <x v="28"/>
    <x v="28"/>
    <s v="Audiovisual"/>
    <s v="OUTROS"/>
    <s v="Indireta"/>
    <n v="2010"/>
    <n v="1.5383695934465831"/>
    <n v="577209.06000000006"/>
    <n v="887960.86696588446"/>
  </r>
  <r>
    <s v="31 - Minas Gerais"/>
    <s v="SUDESTE             "/>
    <x v="7"/>
    <x v="7"/>
    <s v="Música"/>
    <s v="OUTROS"/>
    <s v="Indireta"/>
    <n v="2010"/>
    <n v="1.5383695934465831"/>
    <n v="7294.23"/>
    <n v="11221.221639605868"/>
  </r>
  <r>
    <s v="31 - Minas Gerais"/>
    <s v="SUDESTE             "/>
    <x v="16"/>
    <x v="16"/>
    <s v="Audiovisual"/>
    <s v="OUTROS"/>
    <s v="Indireta"/>
    <n v="2010"/>
    <n v="1.5383695934465831"/>
    <n v="53895.74"/>
    <n v="82911.567632302744"/>
  </r>
  <r>
    <s v="31 - Minas Gerais"/>
    <s v="SUDESTE             "/>
    <x v="16"/>
    <x v="16"/>
    <s v="Audiovisual"/>
    <s v="OUTROS"/>
    <s v="Indireta"/>
    <n v="2010"/>
    <n v="1.5383695934465831"/>
    <n v="83900"/>
    <n v="129069.20889016832"/>
  </r>
  <r>
    <s v="31 - Minas Gerais"/>
    <s v="SUDESTE             "/>
    <x v="16"/>
    <x v="16"/>
    <s v="Audiovisual"/>
    <s v="OUTROS"/>
    <s v="Indireta"/>
    <n v="2010"/>
    <n v="1.5383695934465831"/>
    <n v="72904.37"/>
    <n v="112153.86603737927"/>
  </r>
  <r>
    <s v="31 - Minas Gerais"/>
    <s v="SUDESTE             "/>
    <x v="16"/>
    <x v="16"/>
    <s v="Audiovisual"/>
    <s v="OUTROS"/>
    <s v="Indireta"/>
    <n v="2010"/>
    <n v="1.5383695934465831"/>
    <n v="3184.84"/>
    <n v="4899.4610159924159"/>
  </r>
  <r>
    <s v="31 - Minas Gerais"/>
    <s v="SUDESTE             "/>
    <x v="16"/>
    <x v="16"/>
    <s v="Audiovisual"/>
    <s v="OUTROS"/>
    <s v="Indireta"/>
    <n v="2010"/>
    <n v="1.5383695934465831"/>
    <n v="1295.08"/>
    <n v="1992.3116930808008"/>
  </r>
  <r>
    <s v="31 - Minas Gerais"/>
    <s v="SUDESTE             "/>
    <x v="16"/>
    <x v="16"/>
    <s v="Audiovisual"/>
    <s v="OUTROS"/>
    <s v="Indireta"/>
    <n v="2010"/>
    <n v="1.5383695934465831"/>
    <n v="18000"/>
    <n v="27690.652682038497"/>
  </r>
  <r>
    <s v="31 - Minas Gerais"/>
    <s v="SUDESTE             "/>
    <x v="16"/>
    <x v="16"/>
    <s v="Audiovisual"/>
    <s v="OUTROS"/>
    <s v="Indireta"/>
    <n v="2010"/>
    <n v="1.5383695934465831"/>
    <n v="166936.76999999999"/>
    <n v="256810.45099618574"/>
  </r>
  <r>
    <s v="31 - Minas Gerais"/>
    <s v="SUDESTE             "/>
    <x v="32"/>
    <x v="32"/>
    <s v="Audiovisual"/>
    <s v="OUTROS"/>
    <s v="Direta"/>
    <n v="2010"/>
    <n v="1.5383695934465831"/>
    <n v="532328.5"/>
    <n v="818917.97812502936"/>
  </r>
  <r>
    <s v="31 - Minas Gerais"/>
    <s v="SUDESTE             "/>
    <x v="32"/>
    <x v="32"/>
    <s v="Audiovisual"/>
    <s v="OUTROS"/>
    <s v="Direta"/>
    <n v="2010"/>
    <n v="1.5383695934465831"/>
    <n v="3954241.88"/>
    <n v="6083085.4733250523"/>
  </r>
  <r>
    <s v="31 - Minas Gerais"/>
    <s v="SUDESTE             "/>
    <x v="32"/>
    <x v="32"/>
    <s v="Audiovisual"/>
    <s v="OUTROS"/>
    <s v="Direta"/>
    <n v="2010"/>
    <n v="1.5383695934465831"/>
    <n v="1213426.8500000001"/>
    <n v="1866698.969911668"/>
  </r>
  <r>
    <s v="31 - Minas Gerais"/>
    <s v="SUDESTE             "/>
    <x v="32"/>
    <x v="32"/>
    <s v="Audiovisual"/>
    <s v="OUTROS"/>
    <s v="Direta"/>
    <n v="2010"/>
    <n v="1.5383695934465831"/>
    <n v="3640280.58"/>
    <n v="5600096.955886092"/>
  </r>
  <r>
    <s v="31 - Minas Gerais"/>
    <s v="SUDESTE             "/>
    <x v="32"/>
    <x v="32"/>
    <s v="Audiovisual"/>
    <s v="OUTROS"/>
    <s v="Direta"/>
    <n v="2010"/>
    <n v="1.5383695934465831"/>
    <n v="946000"/>
    <n v="1455297.6354004676"/>
  </r>
  <r>
    <s v="31 - Minas Gerais"/>
    <s v="SUDESTE             "/>
    <x v="32"/>
    <x v="32"/>
    <s v="Audiovisual"/>
    <s v="OUTROS"/>
    <s v="Indireta"/>
    <n v="2010"/>
    <n v="1.5383695934465831"/>
    <n v="872854.39"/>
    <n v="1342772.6530823654"/>
  </r>
  <r>
    <s v="31 - Minas Gerais"/>
    <s v="SUDESTE             "/>
    <x v="41"/>
    <x v="41"/>
    <s v="Audiovisual"/>
    <s v="OUTROS"/>
    <s v="Indireta"/>
    <n v="2010"/>
    <n v="1.5383695934465831"/>
    <n v="2938723.07"/>
    <n v="4520842.2144479947"/>
  </r>
  <r>
    <s v="31 - Minas Gerais"/>
    <s v="SUDESTE             "/>
    <x v="54"/>
    <x v="54"/>
    <s v="Audiovisual"/>
    <s v="OUTROS"/>
    <s v="Indireta"/>
    <n v="2010"/>
    <n v="1.5383695934465831"/>
    <n v="73640"/>
    <n v="113285.53686140638"/>
  </r>
  <r>
    <s v="31 - Minas Gerais"/>
    <s v="SUDESTE             "/>
    <x v="54"/>
    <x v="54"/>
    <s v="Audiovisual"/>
    <s v="OUTROS"/>
    <s v="Indireta"/>
    <n v="2010"/>
    <n v="1.5383695934465831"/>
    <n v="1133083.8999999999"/>
    <n v="1743101.8185838687"/>
  </r>
  <r>
    <s v="31 - Minas Gerais"/>
    <s v="SUDESTE             "/>
    <x v="54"/>
    <x v="54"/>
    <s v="Audiovisual"/>
    <s v="OUTROS"/>
    <s v="Indireta"/>
    <n v="2010"/>
    <n v="1.5383695934465831"/>
    <n v="662760"/>
    <n v="1019569.8317526574"/>
  </r>
  <r>
    <s v="31 - Minas Gerais"/>
    <s v="SUDESTE             "/>
    <x v="59"/>
    <x v="59"/>
    <s v="Educação e Criação em Artes"/>
    <s v="OUTROS"/>
    <s v="Indireta"/>
    <n v="2010"/>
    <n v="1.5383695934465831"/>
    <n v="15311.51"/>
    <n v="23554.761413753291"/>
  </r>
  <r>
    <s v="31 - Minas Gerais"/>
    <s v="SUDESTE             "/>
    <x v="53"/>
    <x v="53"/>
    <s v="Educação e Criação em Artes"/>
    <s v="OUTROS"/>
    <s v="Indireta"/>
    <n v="2010"/>
    <n v="1.5383695934465831"/>
    <n v="1061.77"/>
    <n v="1633.3946832337786"/>
  </r>
  <r>
    <s v="31 - Minas Gerais"/>
    <s v="SUDESTE             "/>
    <x v="55"/>
    <x v="55"/>
    <s v="Educação e Criação em Artes"/>
    <s v="OUTROS"/>
    <s v="Indireta"/>
    <n v="2010"/>
    <n v="1.5383695934465831"/>
    <n v="7546.89"/>
    <n v="11609.906101086084"/>
  </r>
  <r>
    <s v="31 - Minas Gerais"/>
    <s v="SUDESTE             "/>
    <x v="36"/>
    <x v="36"/>
    <s v="Artes Cênicas e Espetáculos"/>
    <s v="OUTROS"/>
    <s v="Indireta"/>
    <n v="2010"/>
    <n v="1.5383695934465831"/>
    <n v="55932.08"/>
    <n v="86044.211170221766"/>
  </r>
  <r>
    <s v="31 - Minas Gerais"/>
    <s v="SUDESTE             "/>
    <x v="20"/>
    <x v="20"/>
    <s v="Artes Cênicas e Espetáculos"/>
    <s v="OUTROS"/>
    <s v="Indireta"/>
    <n v="2010"/>
    <n v="1.5383695934465831"/>
    <n v="48363.08"/>
    <n v="74400.291717424581"/>
  </r>
  <r>
    <s v="31 - Minas Gerais"/>
    <s v="SUDESTE             "/>
    <x v="20"/>
    <x v="20"/>
    <s v="Artes Cênicas e Espetáculos"/>
    <s v="OUTROS"/>
    <s v="Indireta"/>
    <n v="2010"/>
    <n v="1.5383695934465831"/>
    <n v="190088.55"/>
    <n v="292426.44538235047"/>
  </r>
  <r>
    <s v="31 - Minas Gerais"/>
    <s v="SUDESTE             "/>
    <x v="20"/>
    <x v="20"/>
    <s v="Artes Cênicas e Espetáculos"/>
    <s v="OUTROS"/>
    <s v="Indireta"/>
    <n v="2010"/>
    <n v="1.5383695934465831"/>
    <n v="48000"/>
    <n v="73841.740485435992"/>
  </r>
  <r>
    <s v="31 - Minas Gerais"/>
    <s v="SUDESTE             "/>
    <x v="20"/>
    <x v="20"/>
    <s v="Artes Cênicas e Espetáculos"/>
    <s v="OUTROS"/>
    <s v="Indireta"/>
    <n v="2010"/>
    <n v="1.5383695934465831"/>
    <n v="10100.84"/>
    <n v="15538.825124268984"/>
  </r>
  <r>
    <s v="31 - Minas Gerais"/>
    <s v="SUDESTE             "/>
    <x v="20"/>
    <x v="20"/>
    <s v="Artes Cênicas e Espetáculos"/>
    <s v="OUTROS"/>
    <s v="Indireta"/>
    <n v="2010"/>
    <n v="1.5383695934465831"/>
    <n v="239273.32"/>
    <n v="368090.80001101422"/>
  </r>
  <r>
    <s v="31 - Minas Gerais"/>
    <s v="SUDESTE             "/>
    <x v="30"/>
    <x v="30"/>
    <s v="Artes Cênicas e Espetáculos"/>
    <s v="OUTROS"/>
    <s v="Indireta"/>
    <n v="2010"/>
    <n v="1.5383695934465831"/>
    <n v="29001.83"/>
    <n v="44615.533426306916"/>
  </r>
  <r>
    <s v="31 - Minas Gerais"/>
    <s v="SUDESTE             "/>
    <x v="30"/>
    <x v="30"/>
    <s v="Artes Cênicas e Espetáculos"/>
    <s v="OUTROS"/>
    <s v="Indireta"/>
    <n v="2010"/>
    <n v="1.5383695934465831"/>
    <n v="7018.55"/>
    <n v="10797.123910084516"/>
  </r>
  <r>
    <s v="31 - Minas Gerais"/>
    <s v="SUDESTE             "/>
    <x v="30"/>
    <x v="30"/>
    <s v="Artes Cênicas e Espetáculos"/>
    <s v="OUTROS"/>
    <s v="Indireta"/>
    <n v="2010"/>
    <n v="1.5383695934465831"/>
    <n v="15150.53"/>
    <n v="23307.11467660026"/>
  </r>
  <r>
    <s v="31 - Minas Gerais"/>
    <s v="SUDESTE             "/>
    <x v="46"/>
    <x v="46"/>
    <s v="Educação e Criação em Artes"/>
    <s v="OUTROS"/>
    <s v="Indireta"/>
    <n v="2010"/>
    <n v="1.5383695934465831"/>
    <n v="28497.439999999999"/>
    <n v="43839.595187068393"/>
  </r>
  <r>
    <s v="31 - Minas Gerais"/>
    <s v="SUDESTE             "/>
    <x v="46"/>
    <x v="46"/>
    <s v="Educação e Criação em Artes"/>
    <s v="OUTROS"/>
    <s v="Indireta"/>
    <n v="2010"/>
    <n v="1.5383695934465831"/>
    <n v="6000"/>
    <n v="9230.217560679499"/>
  </r>
  <r>
    <s v="31 - Minas Gerais"/>
    <s v="SUDESTE             "/>
    <x v="23"/>
    <x v="23"/>
    <s v="Patrimônio"/>
    <s v="OUTROS"/>
    <s v="Indireta"/>
    <n v="2010"/>
    <n v="1.5383695934465831"/>
    <n v="4836.1099999999997"/>
    <n v="7439.7245745629543"/>
  </r>
  <r>
    <s v="31 - Minas Gerais"/>
    <s v="SUDESTE             "/>
    <x v="1"/>
    <x v="1"/>
    <s v="Patrimônio"/>
    <s v="FUNDO CULTURAL"/>
    <s v="Direta"/>
    <n v="2010"/>
    <n v="1.5383695934465831"/>
    <n v="420200"/>
    <n v="646422.90316625417"/>
  </r>
  <r>
    <s v="31 - Minas Gerais"/>
    <s v="SUDESTE             "/>
    <x v="1"/>
    <x v="1"/>
    <s v="Patrimônio"/>
    <s v="FUNDO CULTURAL"/>
    <s v="Direta"/>
    <n v="2010"/>
    <n v="1.5383695934465831"/>
    <n v="1220122"/>
    <n v="1876998.5850952319"/>
  </r>
  <r>
    <s v="31 - Minas Gerais"/>
    <s v="SUDESTE             "/>
    <x v="1"/>
    <x v="1"/>
    <s v="Patrimônio"/>
    <s v="FUNDO CULTURAL"/>
    <s v="Direta"/>
    <n v="2010"/>
    <n v="1.5383695934465831"/>
    <n v="135232"/>
    <n v="208036.79686096832"/>
  </r>
  <r>
    <s v="31 - Minas Gerais"/>
    <s v="SUDESTE             "/>
    <x v="48"/>
    <x v="48"/>
    <s v="Patrimônio"/>
    <s v="FUNDO CULTURAL"/>
    <s v="Direta"/>
    <n v="2010"/>
    <n v="1.5383695934465831"/>
    <n v="1900000"/>
    <n v="2922902.227548508"/>
  </r>
  <r>
    <s v="31 - Minas Gerais"/>
    <s v="SUDESTE             "/>
    <x v="48"/>
    <x v="48"/>
    <s v="Patrimônio"/>
    <s v="FUNDO CULTURAL"/>
    <s v="Direta"/>
    <n v="2010"/>
    <n v="1.5383695934465831"/>
    <n v="500000"/>
    <n v="769184.79672329151"/>
  </r>
  <r>
    <s v="31 - Minas Gerais"/>
    <s v="SUDESTE             "/>
    <x v="48"/>
    <x v="48"/>
    <s v="Patrimônio"/>
    <s v="OUTROS"/>
    <s v="Indireta"/>
    <n v="2010"/>
    <n v="1.5383695934465831"/>
    <n v="17717.07"/>
    <n v="27255.401772964655"/>
  </r>
  <r>
    <s v="50 - Mato Grosso do Sul"/>
    <s v="CENTRO OESTE        "/>
    <x v="2"/>
    <x v="2"/>
    <e v="#N/A"/>
    <s v="OUTROS"/>
    <s v="Indireta"/>
    <n v="2010"/>
    <n v="1.5383695934465831"/>
    <n v="10039.31"/>
    <n v="15444.169243184215"/>
  </r>
  <r>
    <s v="50 - Mato Grosso do Sul"/>
    <s v="CENTRO OESTE        "/>
    <x v="2"/>
    <x v="2"/>
    <e v="#N/A"/>
    <s v="OUTROS"/>
    <s v="Indireta"/>
    <n v="2010"/>
    <n v="1.5383695934465831"/>
    <n v="22022.89"/>
    <n v="33879.344335818816"/>
  </r>
  <r>
    <s v="50 - Mato Grosso do Sul"/>
    <s v="CENTRO OESTE        "/>
    <x v="40"/>
    <x v="40"/>
    <s v="Música"/>
    <s v="OUTROS"/>
    <s v="Indireta"/>
    <n v="2010"/>
    <n v="1.5383695934465831"/>
    <n v="18635.46"/>
    <n v="28668.22502389006"/>
  </r>
  <r>
    <s v="50 - Mato Grosso do Sul"/>
    <s v="CENTRO OESTE        "/>
    <x v="40"/>
    <x v="40"/>
    <s v="Música"/>
    <s v="OUTROS"/>
    <s v="Indireta"/>
    <n v="2010"/>
    <n v="1.5383695934465831"/>
    <n v="26241.02"/>
    <n v="40368.387269023653"/>
  </r>
  <r>
    <s v="50 - Mato Grosso do Sul"/>
    <s v="CENTRO OESTE        "/>
    <x v="25"/>
    <x v="25"/>
    <s v="Editorial"/>
    <s v="OUTROS"/>
    <s v="Indireta"/>
    <n v="2010"/>
    <n v="1.5383695934465831"/>
    <n v="85000"/>
    <n v="130761.41544295957"/>
  </r>
  <r>
    <s v="50 - Mato Grosso do Sul"/>
    <s v="CENTRO OESTE        "/>
    <x v="25"/>
    <x v="25"/>
    <s v="Editorial"/>
    <s v="OUTROS"/>
    <s v="Indireta"/>
    <n v="2010"/>
    <n v="1.5383695934465831"/>
    <n v="2134.29"/>
    <n v="3283.3268395971077"/>
  </r>
  <r>
    <s v="50 - Mato Grosso do Sul"/>
    <s v="CENTRO OESTE        "/>
    <x v="25"/>
    <x v="25"/>
    <s v="Editorial"/>
    <s v="OUTROS"/>
    <s v="Indireta"/>
    <n v="2010"/>
    <n v="1.5383695934465831"/>
    <n v="3070.42"/>
    <n v="4723.4407671102581"/>
  </r>
  <r>
    <s v="50 - Mato Grosso do Sul"/>
    <s v="CENTRO OESTE        "/>
    <x v="33"/>
    <x v="33"/>
    <s v="Editorial"/>
    <s v="OUTROS"/>
    <s v="Indireta"/>
    <n v="2010"/>
    <n v="1.5383695934465831"/>
    <n v="13417.75"/>
    <n v="20641.45861246789"/>
  </r>
  <r>
    <s v="50 - Mato Grosso do Sul"/>
    <s v="CENTRO OESTE        "/>
    <x v="33"/>
    <x v="33"/>
    <s v="Editorial"/>
    <s v="OUTROS"/>
    <s v="Indireta"/>
    <n v="2010"/>
    <n v="1.5383695934465831"/>
    <n v="3885.03"/>
    <n v="5976.6120216277786"/>
  </r>
  <r>
    <s v="50 - Mato Grosso do Sul"/>
    <s v="CENTRO OESTE        "/>
    <x v="33"/>
    <x v="33"/>
    <s v="Editorial"/>
    <s v="OUTROS"/>
    <s v="Indireta"/>
    <n v="2010"/>
    <n v="1.5383695934465831"/>
    <n v="8181.42"/>
    <n v="12586.047759215744"/>
  </r>
  <r>
    <s v="50 - Mato Grosso do Sul"/>
    <s v="CENTRO OESTE        "/>
    <x v="37"/>
    <x v="37"/>
    <s v="Música"/>
    <s v="OUTROS"/>
    <s v="Indireta"/>
    <n v="2010"/>
    <n v="1.5383695934465831"/>
    <n v="4361.96"/>
    <n v="6710.3066318302572"/>
  </r>
  <r>
    <s v="50 - Mato Grosso do Sul"/>
    <s v="CENTRO OESTE        "/>
    <x v="37"/>
    <x v="37"/>
    <s v="Música"/>
    <s v="OUTROS"/>
    <s v="Indireta"/>
    <n v="2010"/>
    <n v="1.5383695934465831"/>
    <n v="6158.22"/>
    <n v="9473.618397754617"/>
  </r>
  <r>
    <s v="50 - Mato Grosso do Sul"/>
    <s v="CENTRO OESTE        "/>
    <x v="37"/>
    <x v="37"/>
    <s v="Música"/>
    <s v="OUTROS"/>
    <s v="Indireta"/>
    <n v="2010"/>
    <n v="1.5383695934465831"/>
    <n v="10010.51"/>
    <n v="15399.864198892954"/>
  </r>
  <r>
    <s v="50 - Mato Grosso do Sul"/>
    <s v="CENTRO OESTE        "/>
    <x v="13"/>
    <x v="13"/>
    <s v="Editorial"/>
    <s v="OUTROS"/>
    <s v="Indireta"/>
    <n v="2010"/>
    <n v="1.5383695934465831"/>
    <n v="93540.83"/>
    <n v="143900.36861775594"/>
  </r>
  <r>
    <s v="50 - Mato Grosso do Sul"/>
    <s v="CENTRO OESTE        "/>
    <x v="13"/>
    <x v="13"/>
    <s v="Editorial"/>
    <s v="OUTROS"/>
    <s v="Indireta"/>
    <n v="2010"/>
    <n v="1.5383695934465831"/>
    <n v="2665.91"/>
    <n v="4101.1548828651803"/>
  </r>
  <r>
    <s v="50 - Mato Grosso do Sul"/>
    <s v="CENTRO OESTE        "/>
    <x v="13"/>
    <x v="13"/>
    <s v="Editorial"/>
    <s v="OUTROS"/>
    <s v="Indireta"/>
    <n v="2010"/>
    <n v="1.5383695934465831"/>
    <n v="2155.62"/>
    <n v="3316.1402630253233"/>
  </r>
  <r>
    <s v="50 - Mato Grosso do Sul"/>
    <s v="CENTRO OESTE        "/>
    <x v="18"/>
    <x v="18"/>
    <s v="Editorial"/>
    <s v="OUTROS"/>
    <s v="Indireta"/>
    <n v="2010"/>
    <n v="1.5383695934465831"/>
    <n v="328020"/>
    <n v="504615.99404234817"/>
  </r>
  <r>
    <s v="50 - Mato Grosso do Sul"/>
    <s v="CENTRO OESTE        "/>
    <x v="18"/>
    <x v="18"/>
    <s v="Editorial"/>
    <s v="OUTROS"/>
    <s v="Indireta"/>
    <n v="2010"/>
    <n v="1.5383695934465831"/>
    <n v="14611.41"/>
    <n v="22477.748861381337"/>
  </r>
  <r>
    <s v="50 - Mato Grosso do Sul"/>
    <s v="CENTRO OESTE        "/>
    <x v="18"/>
    <x v="18"/>
    <s v="Editorial"/>
    <s v="OUTROS"/>
    <s v="Indireta"/>
    <n v="2010"/>
    <n v="1.5383695934465831"/>
    <n v="11983.29"/>
    <n v="18434.728965452505"/>
  </r>
  <r>
    <s v="50 - Mato Grosso do Sul"/>
    <s v="CENTRO OESTE        "/>
    <x v="5"/>
    <x v="5"/>
    <e v="#N/A"/>
    <s v="OUTROS"/>
    <s v="Indireta"/>
    <n v="2010"/>
    <n v="1.5383695934465831"/>
    <n v="6390.43"/>
    <n v="9830.8432010488486"/>
  </r>
  <r>
    <s v="50 - Mato Grosso do Sul"/>
    <s v="CENTRO OESTE        "/>
    <x v="5"/>
    <x v="5"/>
    <e v="#N/A"/>
    <s v="OUTROS"/>
    <s v="Indireta"/>
    <n v="2010"/>
    <n v="1.5383695934465831"/>
    <n v="22098.05"/>
    <n v="33994.968194462264"/>
  </r>
  <r>
    <s v="50 - Mato Grosso do Sul"/>
    <s v="CENTRO OESTE        "/>
    <x v="5"/>
    <x v="5"/>
    <e v="#N/A"/>
    <s v="OUTROS"/>
    <s v="Indireta"/>
    <n v="2010"/>
    <n v="1.5383695934465831"/>
    <n v="3384.2"/>
    <n v="5206.150378141926"/>
  </r>
  <r>
    <s v="50 - Mato Grosso do Sul"/>
    <s v="CENTRO OESTE        "/>
    <x v="5"/>
    <x v="5"/>
    <e v="#N/A"/>
    <s v="OUTROS"/>
    <s v="Indireta"/>
    <n v="2010"/>
    <n v="1.5383695934465831"/>
    <n v="7322.32"/>
    <n v="11264.434441485784"/>
  </r>
  <r>
    <s v="50 - Mato Grosso do Sul"/>
    <s v="CENTRO OESTE        "/>
    <x v="5"/>
    <x v="5"/>
    <e v="#N/A"/>
    <s v="OUTROS"/>
    <s v="Indireta"/>
    <n v="2010"/>
    <n v="1.5383695934465831"/>
    <n v="12294.65"/>
    <n v="18913.715722068031"/>
  </r>
  <r>
    <s v="50 - Mato Grosso do Sul"/>
    <s v="CENTRO OESTE        "/>
    <x v="42"/>
    <x v="42"/>
    <s v="Audiovisual"/>
    <s v="OUTROS"/>
    <s v="Indireta"/>
    <n v="2010"/>
    <n v="1.5383695934465831"/>
    <n v="6674.83"/>
    <n v="10268.355513425056"/>
  </r>
  <r>
    <s v="50 - Mato Grosso do Sul"/>
    <s v="CENTRO OESTE        "/>
    <x v="42"/>
    <x v="42"/>
    <s v="Audiovisual"/>
    <s v="OUTROS"/>
    <s v="Indireta"/>
    <n v="2010"/>
    <n v="1.5383695934465831"/>
    <n v="22913.83"/>
    <n v="35249.939341404119"/>
  </r>
  <r>
    <s v="50 - Mato Grosso do Sul"/>
    <s v="CENTRO OESTE        "/>
    <x v="42"/>
    <x v="42"/>
    <s v="Audiovisual"/>
    <s v="OUTROS"/>
    <s v="Indireta"/>
    <n v="2010"/>
    <n v="1.5383695934465831"/>
    <n v="6770.55"/>
    <n v="10415.608250909763"/>
  </r>
  <r>
    <s v="50 - Mato Grosso do Sul"/>
    <s v="CENTRO OESTE        "/>
    <x v="16"/>
    <x v="16"/>
    <s v="Audiovisual"/>
    <s v="OUTROS"/>
    <s v="Indireta"/>
    <n v="2010"/>
    <n v="1.5383695934465831"/>
    <n v="11126.47"/>
    <n v="17116.623130395601"/>
  </r>
  <r>
    <s v="50 - Mato Grosso do Sul"/>
    <s v="CENTRO OESTE        "/>
    <x v="16"/>
    <x v="16"/>
    <s v="Audiovisual"/>
    <s v="OUTROS"/>
    <s v="Indireta"/>
    <n v="2010"/>
    <n v="1.5383695934465831"/>
    <n v="5442.93"/>
    <n v="8373.2380112582105"/>
  </r>
  <r>
    <s v="50 - Mato Grosso do Sul"/>
    <s v="CENTRO OESTE        "/>
    <x v="16"/>
    <x v="16"/>
    <s v="Audiovisual"/>
    <s v="OUTROS"/>
    <s v="Indireta"/>
    <n v="2010"/>
    <n v="1.5383695934465831"/>
    <n v="64668.55"/>
    <n v="99484.130972280036"/>
  </r>
  <r>
    <s v="50 - Mato Grosso do Sul"/>
    <s v="CENTRO OESTE        "/>
    <x v="20"/>
    <x v="20"/>
    <s v="Artes Cênicas e Espetáculos"/>
    <s v="OUTROS"/>
    <s v="Indireta"/>
    <n v="2010"/>
    <n v="1.5383695934465831"/>
    <n v="33912.519999999997"/>
    <n v="52169.989605149116"/>
  </r>
  <r>
    <s v="50 - Mato Grosso do Sul"/>
    <s v="CENTRO OESTE        "/>
    <x v="20"/>
    <x v="20"/>
    <s v="Artes Cênicas e Espetáculos"/>
    <s v="OUTROS"/>
    <s v="Indireta"/>
    <n v="2010"/>
    <n v="1.5383695934465831"/>
    <n v="33019.79"/>
    <n v="50796.64091799155"/>
  </r>
  <r>
    <s v="50 - Mato Grosso do Sul"/>
    <s v="CENTRO OESTE        "/>
    <x v="30"/>
    <x v="30"/>
    <s v="Artes Cênicas e Espetáculos"/>
    <s v="OUTROS"/>
    <s v="Indireta"/>
    <n v="2010"/>
    <n v="1.5383695934465831"/>
    <n v="10646.14"/>
    <n v="16377.698063575404"/>
  </r>
  <r>
    <s v="51 - Mato Grosso"/>
    <s v="CENTRO OESTE        "/>
    <x v="2"/>
    <x v="2"/>
    <e v="#N/A"/>
    <s v="OUTROS"/>
    <s v="Indireta"/>
    <n v="2010"/>
    <n v="1.5383695934465831"/>
    <n v="4042.49"/>
    <n v="6218.8436978118771"/>
  </r>
  <r>
    <s v="51 - Mato Grosso"/>
    <s v="CENTRO OESTE        "/>
    <x v="2"/>
    <x v="2"/>
    <e v="#N/A"/>
    <s v="OUTROS"/>
    <s v="Indireta"/>
    <n v="2010"/>
    <n v="1.5383695934465831"/>
    <n v="17436.05"/>
    <n v="26823.089149814296"/>
  </r>
  <r>
    <s v="51 - Mato Grosso"/>
    <s v="CENTRO OESTE        "/>
    <x v="2"/>
    <x v="2"/>
    <e v="#N/A"/>
    <s v="OUTROS"/>
    <s v="Indireta"/>
    <n v="2010"/>
    <n v="1.5383695934465831"/>
    <n v="2255.66"/>
    <n v="3470.0387571537194"/>
  </r>
  <r>
    <s v="51 - Mato Grosso"/>
    <s v="CENTRO OESTE        "/>
    <x v="40"/>
    <x v="40"/>
    <s v="Música"/>
    <s v="OUTROS"/>
    <s v="Indireta"/>
    <n v="2010"/>
    <n v="1.5383695934465831"/>
    <n v="8639.7199999999993"/>
    <n v="13291.082543892311"/>
  </r>
  <r>
    <s v="51 - Mato Grosso"/>
    <s v="CENTRO OESTE        "/>
    <x v="25"/>
    <x v="25"/>
    <s v="Editorial"/>
    <s v="OUTROS"/>
    <s v="Indireta"/>
    <n v="2010"/>
    <n v="1.5383695934465831"/>
    <n v="9672.5400000000009"/>
    <n v="14879.941427395814"/>
  </r>
  <r>
    <s v="51 - Mato Grosso"/>
    <s v="CENTRO OESTE        "/>
    <x v="25"/>
    <x v="25"/>
    <s v="Editorial"/>
    <s v="OUTROS"/>
    <s v="Indireta"/>
    <n v="2010"/>
    <n v="1.5383695934465831"/>
    <n v="52524.86"/>
    <n v="80802.647524038694"/>
  </r>
  <r>
    <s v="51 - Mato Grosso"/>
    <s v="CENTRO OESTE        "/>
    <x v="25"/>
    <x v="25"/>
    <s v="Editorial"/>
    <s v="OUTROS"/>
    <s v="Indireta"/>
    <n v="2010"/>
    <n v="1.5383695934465831"/>
    <n v="108474.31"/>
    <n v="166873.58017409861"/>
  </r>
  <r>
    <s v="51 - Mato Grosso"/>
    <s v="CENTRO OESTE        "/>
    <x v="33"/>
    <x v="33"/>
    <s v="Editorial"/>
    <s v="OUTROS"/>
    <s v="Indireta"/>
    <n v="2010"/>
    <n v="1.5383695934465831"/>
    <n v="8922.1"/>
    <n v="13725.48734968976"/>
  </r>
  <r>
    <s v="51 - Mato Grosso"/>
    <s v="CENTRO OESTE        "/>
    <x v="33"/>
    <x v="33"/>
    <s v="Editorial"/>
    <s v="OUTROS"/>
    <s v="Indireta"/>
    <n v="2010"/>
    <n v="1.5383695934465831"/>
    <n v="995.13"/>
    <n v="1530.8777335264981"/>
  </r>
  <r>
    <s v="51 - Mato Grosso"/>
    <s v="CENTRO OESTE        "/>
    <x v="33"/>
    <x v="33"/>
    <s v="Editorial"/>
    <s v="OUTROS"/>
    <s v="Indireta"/>
    <n v="2010"/>
    <n v="1.5383695934465831"/>
    <n v="33707.67"/>
    <n v="51854.854593931581"/>
  </r>
  <r>
    <s v="51 - Mato Grosso"/>
    <s v="CENTRO OESTE        "/>
    <x v="37"/>
    <x v="37"/>
    <s v="Música"/>
    <s v="OUTROS"/>
    <s v="Indireta"/>
    <n v="2010"/>
    <n v="1.5383695934465831"/>
    <n v="858.3"/>
    <n v="1320.3826220552021"/>
  </r>
  <r>
    <s v="51 - Mato Grosso"/>
    <s v="CENTRO OESTE        "/>
    <x v="37"/>
    <x v="37"/>
    <s v="Música"/>
    <s v="OUTROS"/>
    <s v="Indireta"/>
    <n v="2010"/>
    <n v="1.5383695934465831"/>
    <n v="7061.78"/>
    <n v="10863.62762760921"/>
  </r>
  <r>
    <s v="51 - Mato Grosso"/>
    <s v="CENTRO OESTE        "/>
    <x v="13"/>
    <x v="13"/>
    <s v="Editorial"/>
    <s v="OUTROS"/>
    <s v="Indireta"/>
    <n v="2010"/>
    <n v="1.5383695934465831"/>
    <n v="43770.45"/>
    <n v="67335.129371473988"/>
  </r>
  <r>
    <s v="51 - Mato Grosso"/>
    <s v="CENTRO OESTE        "/>
    <x v="13"/>
    <x v="13"/>
    <s v="Editorial"/>
    <s v="OUTROS"/>
    <s v="Indireta"/>
    <n v="2010"/>
    <n v="1.5383695934465831"/>
    <n v="16884.400000000001"/>
    <n v="25974.447563589489"/>
  </r>
  <r>
    <s v="51 - Mato Grosso"/>
    <s v="CENTRO OESTE        "/>
    <x v="12"/>
    <x v="12"/>
    <s v="Editorial"/>
    <s v="OUTROS"/>
    <s v="Indireta"/>
    <n v="2010"/>
    <n v="1.5383695934465831"/>
    <n v="617.82000000000005"/>
    <n v="950.43550222316799"/>
  </r>
  <r>
    <s v="51 - Mato Grosso"/>
    <s v="CENTRO OESTE        "/>
    <x v="14"/>
    <x v="14"/>
    <s v="Editorial"/>
    <s v="OUTROS"/>
    <s v="Indireta"/>
    <n v="2010"/>
    <n v="1.5383695934465831"/>
    <n v="1442.15"/>
    <n v="2218.5597091889899"/>
  </r>
  <r>
    <s v="51 - Mato Grosso"/>
    <s v="CENTRO OESTE        "/>
    <x v="14"/>
    <x v="14"/>
    <s v="Editorial"/>
    <s v="OUTROS"/>
    <s v="Indireta"/>
    <n v="2010"/>
    <n v="1.5383695934465831"/>
    <n v="2549.4699999999998"/>
    <n v="3922.0271274042598"/>
  </r>
  <r>
    <s v="51 - Mato Grosso"/>
    <s v="CENTRO OESTE        "/>
    <x v="18"/>
    <x v="18"/>
    <s v="Editorial"/>
    <s v="OUTROS"/>
    <s v="Indireta"/>
    <n v="2010"/>
    <n v="1.5383695934465831"/>
    <n v="1274.3"/>
    <n v="1960.3443729289806"/>
  </r>
  <r>
    <s v="51 - Mato Grosso"/>
    <s v="CENTRO OESTE        "/>
    <x v="5"/>
    <x v="5"/>
    <e v="#N/A"/>
    <s v="OUTROS"/>
    <s v="Indireta"/>
    <n v="2010"/>
    <n v="1.5383695934465831"/>
    <n v="4336.09"/>
    <n v="6670.5090104477949"/>
  </r>
  <r>
    <s v="51 - Mato Grosso"/>
    <s v="CENTRO OESTE        "/>
    <x v="5"/>
    <x v="5"/>
    <e v="#N/A"/>
    <s v="OUTROS"/>
    <s v="Indireta"/>
    <n v="2010"/>
    <n v="1.5383695934465831"/>
    <n v="36805.4"/>
    <n v="56620.308234638869"/>
  </r>
  <r>
    <s v="51 - Mato Grosso"/>
    <s v="CENTRO OESTE        "/>
    <x v="28"/>
    <x v="28"/>
    <s v="Audiovisual"/>
    <s v="OUTROS"/>
    <s v="Indireta"/>
    <n v="2010"/>
    <n v="1.5383695934465831"/>
    <n v="5925.33"/>
    <n v="9115.3475031368416"/>
  </r>
  <r>
    <s v="51 - Mato Grosso"/>
    <s v="CENTRO OESTE        "/>
    <x v="16"/>
    <x v="16"/>
    <s v="Audiovisual"/>
    <s v="OUTROS"/>
    <s v="Indireta"/>
    <n v="2010"/>
    <n v="1.5383695934465831"/>
    <n v="18637.830000000002"/>
    <n v="28671.870959826534"/>
  </r>
  <r>
    <s v="51 - Mato Grosso"/>
    <s v="CENTRO OESTE        "/>
    <x v="16"/>
    <x v="16"/>
    <s v="Audiovisual"/>
    <s v="OUTROS"/>
    <s v="Indireta"/>
    <n v="2010"/>
    <n v="1.5383695934465831"/>
    <n v="14084.12"/>
    <n v="21666.581958452891"/>
  </r>
  <r>
    <s v="51 - Mato Grosso"/>
    <s v="CENTRO OESTE        "/>
    <x v="16"/>
    <x v="16"/>
    <s v="Audiovisual"/>
    <s v="OUTROS"/>
    <s v="Indireta"/>
    <n v="2010"/>
    <n v="1.5383695934465831"/>
    <n v="44469.2"/>
    <n v="68410.065124894783"/>
  </r>
  <r>
    <s v="51 - Mato Grosso"/>
    <s v="CENTRO OESTE        "/>
    <x v="32"/>
    <x v="32"/>
    <s v="Audiovisual"/>
    <s v="OUTROS"/>
    <s v="Indireta"/>
    <n v="2010"/>
    <n v="1.5383695934465831"/>
    <n v="110592"/>
    <n v="170131.37007844451"/>
  </r>
  <r>
    <s v="51 - Mato Grosso"/>
    <s v="CENTRO OESTE        "/>
    <x v="32"/>
    <x v="32"/>
    <s v="Audiovisual"/>
    <s v="OUTROS"/>
    <s v="Indireta"/>
    <n v="2010"/>
    <n v="1.5383695934465831"/>
    <n v="5400.59"/>
    <n v="8308.1034426716815"/>
  </r>
  <r>
    <s v="51 - Mato Grosso"/>
    <s v="CENTRO OESTE        "/>
    <x v="20"/>
    <x v="20"/>
    <s v="Artes Cênicas e Espetáculos"/>
    <s v="OUTROS"/>
    <s v="Indireta"/>
    <n v="2010"/>
    <n v="1.5383695934465831"/>
    <n v="21107.96"/>
    <n v="32471.843843686736"/>
  </r>
  <r>
    <s v="51 - Mato Grosso"/>
    <s v="CENTRO OESTE        "/>
    <x v="20"/>
    <x v="20"/>
    <s v="Artes Cênicas e Espetáculos"/>
    <s v="OUTROS"/>
    <s v="Indireta"/>
    <n v="2010"/>
    <n v="1.5383695934465831"/>
    <n v="11188.81"/>
    <n v="17212.525090851064"/>
  </r>
  <r>
    <s v="51 - Mato Grosso"/>
    <s v="CENTRO OESTE        "/>
    <x v="20"/>
    <x v="20"/>
    <s v="Artes Cênicas e Espetáculos"/>
    <s v="OUTROS"/>
    <s v="Indireta"/>
    <n v="2010"/>
    <n v="1.5383695934465831"/>
    <n v="2703.47"/>
    <n v="4158.9360447950339"/>
  </r>
  <r>
    <s v="51 - Mato Grosso"/>
    <s v="CENTRO OESTE        "/>
    <x v="20"/>
    <x v="20"/>
    <s v="Artes Cênicas e Espetáculos"/>
    <s v="OUTROS"/>
    <s v="Indireta"/>
    <n v="2010"/>
    <n v="1.5383695934465831"/>
    <n v="59673.68"/>
    <n v="91800.174841061496"/>
  </r>
  <r>
    <s v="51 - Mato Grosso"/>
    <s v="CENTRO OESTE        "/>
    <x v="30"/>
    <x v="30"/>
    <s v="Artes Cênicas e Espetáculos"/>
    <s v="OUTROS"/>
    <s v="Indireta"/>
    <n v="2010"/>
    <n v="1.5383695934465831"/>
    <n v="9392.89"/>
    <n v="14449.736370588475"/>
  </r>
  <r>
    <s v="51 - Mato Grosso"/>
    <s v="CENTRO OESTE        "/>
    <x v="30"/>
    <x v="30"/>
    <s v="Artes Cênicas e Espetáculos"/>
    <s v="OUTROS"/>
    <s v="Indireta"/>
    <n v="2010"/>
    <n v="1.5383695934465831"/>
    <n v="10374.89"/>
    <n v="15960.415311353019"/>
  </r>
  <r>
    <s v="15 - Pará"/>
    <s v="NORTE               "/>
    <x v="26"/>
    <x v="26"/>
    <s v="Editorial"/>
    <s v="OUTROS"/>
    <s v="Indireta"/>
    <n v="2010"/>
    <n v="1.5383695934465831"/>
    <n v="931.42"/>
    <n v="1432.8682067280163"/>
  </r>
  <r>
    <s v="15 - Pará"/>
    <s v="NORTE               "/>
    <x v="26"/>
    <x v="26"/>
    <s v="Editorial"/>
    <s v="OUTROS"/>
    <s v="Indireta"/>
    <n v="2010"/>
    <n v="1.5383695934465831"/>
    <n v="3888.36"/>
    <n v="5981.7347923739562"/>
  </r>
  <r>
    <s v="15 - Pará"/>
    <s v="NORTE               "/>
    <x v="40"/>
    <x v="40"/>
    <s v="Música"/>
    <s v="OUTROS"/>
    <s v="Indireta"/>
    <n v="2010"/>
    <n v="1.5383695934465831"/>
    <n v="269471.03000000003"/>
    <n v="414546.03886673204"/>
  </r>
  <r>
    <s v="15 - Pará"/>
    <s v="NORTE               "/>
    <x v="40"/>
    <x v="40"/>
    <s v="Música"/>
    <s v="OUTROS"/>
    <s v="Indireta"/>
    <n v="2010"/>
    <n v="1.5383695934465831"/>
    <n v="270755.27"/>
    <n v="416521.67463341984"/>
  </r>
  <r>
    <s v="15 - Pará"/>
    <s v="NORTE               "/>
    <x v="40"/>
    <x v="40"/>
    <s v="Música"/>
    <s v="OUTROS"/>
    <s v="Indireta"/>
    <n v="2010"/>
    <n v="1.5383695934465831"/>
    <n v="124467.74"/>
    <n v="191477.38658101502"/>
  </r>
  <r>
    <s v="15 - Pará"/>
    <s v="NORTE               "/>
    <x v="25"/>
    <x v="25"/>
    <s v="Editorial"/>
    <s v="OUTROS"/>
    <s v="Indireta"/>
    <n v="2010"/>
    <n v="1.5383695934465831"/>
    <n v="41574.57"/>
    <n v="63957.054348616512"/>
  </r>
  <r>
    <s v="15 - Pará"/>
    <s v="NORTE               "/>
    <x v="25"/>
    <x v="25"/>
    <s v="Editorial"/>
    <s v="OUTROS"/>
    <s v="Indireta"/>
    <n v="2010"/>
    <n v="1.5383695934465831"/>
    <n v="6582.56"/>
    <n v="10126.41015103774"/>
  </r>
  <r>
    <s v="15 - Pará"/>
    <s v="NORTE               "/>
    <x v="33"/>
    <x v="33"/>
    <s v="Editorial"/>
    <s v="OUTROS"/>
    <s v="Indireta"/>
    <n v="2010"/>
    <n v="1.5383695934465831"/>
    <n v="11780.44"/>
    <n v="18122.670693421867"/>
  </r>
  <r>
    <s v="15 - Pará"/>
    <s v="NORTE               "/>
    <x v="37"/>
    <x v="37"/>
    <s v="Música"/>
    <s v="OUTROS"/>
    <s v="Indireta"/>
    <n v="2010"/>
    <n v="1.5383695934465831"/>
    <n v="10845.76"/>
    <n v="16684.787401819212"/>
  </r>
  <r>
    <s v="15 - Pará"/>
    <s v="NORTE               "/>
    <x v="17"/>
    <x v="17"/>
    <s v="Editorial"/>
    <s v="OUTROS"/>
    <s v="Indireta"/>
    <n v="2010"/>
    <n v="1.5383695934465831"/>
    <n v="68551.070000000007"/>
    <n v="105456.88168622827"/>
  </r>
  <r>
    <s v="15 - Pará"/>
    <s v="NORTE               "/>
    <x v="17"/>
    <x v="17"/>
    <s v="Editorial"/>
    <s v="OUTROS"/>
    <s v="Indireta"/>
    <n v="2010"/>
    <n v="1.5383695934465831"/>
    <n v="16558.650000000001"/>
    <n v="25473.323668524266"/>
  </r>
  <r>
    <s v="15 - Pará"/>
    <s v="NORTE               "/>
    <x v="14"/>
    <x v="14"/>
    <s v="Editorial"/>
    <s v="OUTROS"/>
    <s v="Indireta"/>
    <n v="2010"/>
    <n v="1.5383695934465831"/>
    <n v="7961.7"/>
    <n v="12248.03719214366"/>
  </r>
  <r>
    <s v="15 - Pará"/>
    <s v="NORTE               "/>
    <x v="5"/>
    <x v="5"/>
    <e v="#N/A"/>
    <s v="OUTROS"/>
    <s v="Indireta"/>
    <n v="2010"/>
    <n v="1.5383695934465831"/>
    <n v="14867.57"/>
    <n v="22871.817616438613"/>
  </r>
  <r>
    <s v="15 - Pará"/>
    <s v="NORTE               "/>
    <x v="5"/>
    <x v="5"/>
    <e v="#N/A"/>
    <s v="OUTROS"/>
    <s v="Indireta"/>
    <n v="2010"/>
    <n v="1.5383695934465831"/>
    <n v="553.99"/>
    <n v="852.24137107347258"/>
  </r>
  <r>
    <s v="15 - Pará"/>
    <s v="NORTE               "/>
    <x v="31"/>
    <x v="31"/>
    <s v="Audiovisual"/>
    <s v="OUTROS"/>
    <s v="Indireta"/>
    <n v="2010"/>
    <n v="1.5383695934465831"/>
    <n v="19098.61"/>
    <n v="29380.720901094846"/>
  </r>
  <r>
    <s v="15 - Pará"/>
    <s v="NORTE               "/>
    <x v="7"/>
    <x v="7"/>
    <s v="Música"/>
    <s v="OUTROS"/>
    <s v="Indireta"/>
    <n v="2010"/>
    <n v="1.5383695934465831"/>
    <n v="43832"/>
    <n v="67429.816019950624"/>
  </r>
  <r>
    <s v="15 - Pará"/>
    <s v="NORTE               "/>
    <x v="7"/>
    <x v="7"/>
    <s v="Música"/>
    <s v="OUTROS"/>
    <s v="Indireta"/>
    <n v="2010"/>
    <n v="1.5383695934465831"/>
    <n v="2548.48"/>
    <n v="3920.5041415067481"/>
  </r>
  <r>
    <s v="15 - Pará"/>
    <s v="NORTE               "/>
    <x v="7"/>
    <x v="7"/>
    <s v="Música"/>
    <s v="OUTROS"/>
    <s v="Indireta"/>
    <n v="2010"/>
    <n v="1.5383695934465831"/>
    <n v="31656.94"/>
    <n v="48700.07391756287"/>
  </r>
  <r>
    <s v="15 - Pará"/>
    <s v="NORTE               "/>
    <x v="16"/>
    <x v="16"/>
    <s v="Audiovisual"/>
    <s v="OUTROS"/>
    <s v="Indireta"/>
    <n v="2010"/>
    <n v="1.5383695934465831"/>
    <n v="64884.800000000003"/>
    <n v="99816.803396862859"/>
  </r>
  <r>
    <s v="15 - Pará"/>
    <s v="NORTE               "/>
    <x v="20"/>
    <x v="20"/>
    <s v="Artes Cênicas e Espetáculos"/>
    <s v="OUTROS"/>
    <s v="Indireta"/>
    <n v="2010"/>
    <n v="1.5383695934465831"/>
    <n v="29015.040000000001"/>
    <n v="44635.855288636347"/>
  </r>
  <r>
    <s v="15 - Pará"/>
    <s v="NORTE               "/>
    <x v="30"/>
    <x v="30"/>
    <s v="Artes Cênicas e Espetáculos"/>
    <s v="OUTROS"/>
    <s v="Indireta"/>
    <n v="2010"/>
    <n v="1.5383695934465831"/>
    <n v="6971.39"/>
    <n v="10724.574400057576"/>
  </r>
  <r>
    <s v="15 - Pará"/>
    <s v="NORTE               "/>
    <x v="23"/>
    <x v="23"/>
    <s v="Patrimônio"/>
    <s v="FUNDO CULTURAL"/>
    <s v="Direta"/>
    <n v="2010"/>
    <n v="1.5383695934465831"/>
    <n v="145000"/>
    <n v="223063.59104975456"/>
  </r>
  <r>
    <s v="15 - Pará"/>
    <s v="NORTE               "/>
    <x v="1"/>
    <x v="1"/>
    <s v="Patrimônio"/>
    <s v="FUNDO CULTURAL"/>
    <s v="Direta"/>
    <n v="2010"/>
    <n v="1.5383695934465831"/>
    <n v="861941.99"/>
    <n v="1325985.3487308389"/>
  </r>
  <r>
    <s v="15 - Pará"/>
    <s v="NORTE               "/>
    <x v="48"/>
    <x v="48"/>
    <s v="Patrimônio"/>
    <s v="FUNDO CULTURAL"/>
    <s v="Direta"/>
    <n v="2010"/>
    <n v="1.5383695934465831"/>
    <n v="1800000"/>
    <n v="2769065.2682038494"/>
  </r>
  <r>
    <s v="25 - Paraíba"/>
    <s v="NORDESTE            "/>
    <x v="2"/>
    <x v="2"/>
    <e v="#N/A"/>
    <s v="OUTROS"/>
    <s v="Indireta"/>
    <n v="2010"/>
    <n v="1.5383695934465831"/>
    <n v="904.46"/>
    <n v="1391.3937624886967"/>
  </r>
  <r>
    <s v="25 - Paraíba"/>
    <s v="NORDESTE            "/>
    <x v="2"/>
    <x v="2"/>
    <e v="#N/A"/>
    <s v="OUTROS"/>
    <s v="Indireta"/>
    <n v="2010"/>
    <n v="1.5383695934465831"/>
    <n v="380640"/>
    <n v="585565.00204950734"/>
  </r>
  <r>
    <s v="25 - Paraíba"/>
    <s v="NORDESTE            "/>
    <x v="2"/>
    <x v="2"/>
    <e v="#N/A"/>
    <s v="OUTROS"/>
    <s v="Indireta"/>
    <n v="2010"/>
    <n v="1.5383695934465831"/>
    <n v="1407.94"/>
    <n v="2165.9320853971822"/>
  </r>
  <r>
    <s v="25 - Paraíba"/>
    <s v="NORDESTE            "/>
    <x v="25"/>
    <x v="25"/>
    <s v="Editorial"/>
    <s v="OUTROS"/>
    <s v="Indireta"/>
    <n v="2010"/>
    <n v="1.5383695934465831"/>
    <n v="25569.08"/>
    <n v="39334.695204403164"/>
  </r>
  <r>
    <s v="25 - Paraíba"/>
    <s v="NORDESTE            "/>
    <x v="25"/>
    <x v="25"/>
    <s v="Editorial"/>
    <s v="OUTROS"/>
    <s v="Indireta"/>
    <n v="2010"/>
    <n v="1.5383695934465831"/>
    <n v="43786.26"/>
    <n v="67359.450994746381"/>
  </r>
  <r>
    <s v="25 - Paraíba"/>
    <s v="NORDESTE            "/>
    <x v="33"/>
    <x v="33"/>
    <s v="Editorial"/>
    <s v="OUTROS"/>
    <s v="Indireta"/>
    <n v="2010"/>
    <n v="1.5383695934465831"/>
    <n v="2944.87"/>
    <n v="4530.2984646530385"/>
  </r>
  <r>
    <s v="25 - Paraíba"/>
    <s v="NORDESTE            "/>
    <x v="33"/>
    <x v="33"/>
    <s v="Editorial"/>
    <s v="OUTROS"/>
    <s v="Indireta"/>
    <n v="2010"/>
    <n v="1.5383695934465831"/>
    <n v="6466.23"/>
    <n v="9947.4516162320979"/>
  </r>
  <r>
    <s v="25 - Paraíba"/>
    <s v="NORDESTE            "/>
    <x v="5"/>
    <x v="5"/>
    <e v="#N/A"/>
    <s v="OUTROS"/>
    <s v="Indireta"/>
    <n v="2010"/>
    <n v="1.5383695934465831"/>
    <n v="72545.61"/>
    <n v="111601.96056203438"/>
  </r>
  <r>
    <s v="25 - Paraíba"/>
    <s v="NORDESTE            "/>
    <x v="5"/>
    <x v="5"/>
    <e v="#N/A"/>
    <s v="OUTROS"/>
    <s v="Indireta"/>
    <n v="2010"/>
    <n v="1.5383695934465831"/>
    <n v="21239.31"/>
    <n v="32673.908689785949"/>
  </r>
  <r>
    <s v="25 - Paraíba"/>
    <s v="NORDESTE            "/>
    <x v="5"/>
    <x v="5"/>
    <e v="#N/A"/>
    <s v="OUTROS"/>
    <s v="Indireta"/>
    <n v="2010"/>
    <n v="1.5383695934465831"/>
    <n v="21207.66"/>
    <n v="32625.219292153361"/>
  </r>
  <r>
    <s v="25 - Paraíba"/>
    <s v="NORDESTE            "/>
    <x v="31"/>
    <x v="31"/>
    <s v="Audiovisual"/>
    <s v="OUTROS"/>
    <s v="Indireta"/>
    <n v="2010"/>
    <n v="1.5383695934465831"/>
    <n v="17046.64"/>
    <n v="26224.03264643026"/>
  </r>
  <r>
    <s v="25 - Paraíba"/>
    <s v="NORDESTE            "/>
    <x v="31"/>
    <x v="31"/>
    <s v="Audiovisual"/>
    <s v="OUTROS"/>
    <s v="Indireta"/>
    <n v="2010"/>
    <n v="1.5383695934465831"/>
    <n v="8765.84"/>
    <n v="13485.101717017797"/>
  </r>
  <r>
    <s v="25 - Paraíba"/>
    <s v="NORDESTE            "/>
    <x v="28"/>
    <x v="28"/>
    <s v="Audiovisual"/>
    <s v="OUTROS"/>
    <s v="Indireta"/>
    <n v="2010"/>
    <n v="1.5383695934465831"/>
    <n v="7247.26"/>
    <n v="11148.964419801685"/>
  </r>
  <r>
    <s v="25 - Paraíba"/>
    <s v="NORDESTE            "/>
    <x v="7"/>
    <x v="7"/>
    <s v="Música"/>
    <s v="OUTROS"/>
    <s v="Indireta"/>
    <n v="2010"/>
    <n v="1.5383695934465831"/>
    <n v="200000"/>
    <n v="307673.9186893166"/>
  </r>
  <r>
    <s v="25 - Paraíba"/>
    <s v="NORDESTE            "/>
    <x v="32"/>
    <x v="32"/>
    <s v="Audiovisual"/>
    <s v="OUTROS"/>
    <s v="Indireta"/>
    <n v="2010"/>
    <n v="1.5383695934465831"/>
    <n v="1000000"/>
    <n v="1538369.593446583"/>
  </r>
  <r>
    <s v="25 - Paraíba"/>
    <s v="NORDESTE            "/>
    <x v="32"/>
    <x v="32"/>
    <s v="Audiovisual"/>
    <s v="OUTROS"/>
    <s v="Indireta"/>
    <n v="2010"/>
    <n v="1.5383695934465831"/>
    <n v="110880"/>
    <n v="170574.42052135713"/>
  </r>
  <r>
    <s v="25 - Paraíba"/>
    <s v="NORDESTE            "/>
    <x v="32"/>
    <x v="32"/>
    <s v="Audiovisual"/>
    <s v="OUTROS"/>
    <s v="Indireta"/>
    <n v="2010"/>
    <n v="1.5383695934465831"/>
    <n v="248000"/>
    <n v="381515.6591747526"/>
  </r>
  <r>
    <s v="25 - Paraíba"/>
    <s v="NORDESTE            "/>
    <x v="36"/>
    <x v="36"/>
    <s v="Artes Cênicas e Espetáculos"/>
    <s v="OUTROS"/>
    <s v="Indireta"/>
    <n v="2010"/>
    <n v="1.5383695934465831"/>
    <n v="8581.91"/>
    <n v="13202.149397695166"/>
  </r>
  <r>
    <s v="25 - Paraíba"/>
    <s v="NORDESTE            "/>
    <x v="20"/>
    <x v="20"/>
    <s v="Artes Cênicas e Espetáculos"/>
    <s v="OUTROS"/>
    <s v="Indireta"/>
    <n v="2010"/>
    <n v="1.5383695934465831"/>
    <n v="16115.77"/>
    <n v="24792.010542978642"/>
  </r>
  <r>
    <s v="25 - Paraíba"/>
    <s v="NORDESTE            "/>
    <x v="30"/>
    <x v="30"/>
    <s v="Artes Cênicas e Espetáculos"/>
    <s v="OUTROS"/>
    <s v="Indireta"/>
    <n v="2010"/>
    <n v="1.5383695934465831"/>
    <n v="5721.27"/>
    <n v="8801.4278038981338"/>
  </r>
  <r>
    <s v="25 - Paraíba"/>
    <s v="NORDESTE            "/>
    <x v="30"/>
    <x v="30"/>
    <s v="Artes Cênicas e Espetáculos"/>
    <s v="OUTROS"/>
    <s v="Indireta"/>
    <n v="2010"/>
    <n v="1.5383695934465831"/>
    <n v="8579.25"/>
    <n v="13198.057334576599"/>
  </r>
  <r>
    <s v="25 - Paraíba"/>
    <s v="NORDESTE            "/>
    <x v="1"/>
    <x v="1"/>
    <s v="Patrimônio"/>
    <s v="FUNDO CULTURAL"/>
    <s v="Direta"/>
    <n v="2010"/>
    <n v="1.5383695934465831"/>
    <n v="527000"/>
    <n v="810720.77574634925"/>
  </r>
  <r>
    <s v="26 - Pernambuco"/>
    <s v="NORDESTE            "/>
    <x v="2"/>
    <x v="2"/>
    <e v="#N/A"/>
    <s v="OUTROS"/>
    <s v="Indireta"/>
    <n v="2010"/>
    <n v="1.5383695934465831"/>
    <n v="1835.19"/>
    <n v="2823.200494197235"/>
  </r>
  <r>
    <s v="26 - Pernambuco"/>
    <s v="NORDESTE            "/>
    <x v="2"/>
    <x v="2"/>
    <e v="#N/A"/>
    <s v="OUTROS"/>
    <s v="Indireta"/>
    <n v="2010"/>
    <n v="1.5383695934465831"/>
    <n v="130000"/>
    <n v="199988.0471480558"/>
  </r>
  <r>
    <s v="26 - Pernambuco"/>
    <s v="NORDESTE            "/>
    <x v="2"/>
    <x v="2"/>
    <e v="#N/A"/>
    <s v="OUTROS"/>
    <s v="Indireta"/>
    <n v="2010"/>
    <n v="1.5383695934465831"/>
    <n v="93565.37"/>
    <n v="143938.12020757911"/>
  </r>
  <r>
    <s v="26 - Pernambuco"/>
    <s v="NORDESTE            "/>
    <x v="2"/>
    <x v="2"/>
    <e v="#N/A"/>
    <s v="OUTROS"/>
    <s v="Indireta"/>
    <n v="2010"/>
    <n v="1.5383695934465831"/>
    <n v="83630.95"/>
    <n v="128655.31055105152"/>
  </r>
  <r>
    <s v="26 - Pernambuco"/>
    <s v="NORDESTE            "/>
    <x v="40"/>
    <x v="40"/>
    <s v="Música"/>
    <s v="OUTROS"/>
    <s v="Indireta"/>
    <n v="2010"/>
    <n v="1.5383695934465831"/>
    <n v="30000"/>
    <n v="46151.087803397495"/>
  </r>
  <r>
    <s v="26 - Pernambuco"/>
    <s v="NORDESTE            "/>
    <x v="25"/>
    <x v="25"/>
    <s v="Editorial"/>
    <s v="OUTROS"/>
    <s v="Indireta"/>
    <n v="2010"/>
    <n v="1.5383695934465831"/>
    <n v="12586.21"/>
    <n v="19362.242760733316"/>
  </r>
  <r>
    <s v="26 - Pernambuco"/>
    <s v="NORDESTE            "/>
    <x v="25"/>
    <x v="25"/>
    <s v="Editorial"/>
    <s v="OUTROS"/>
    <s v="Indireta"/>
    <n v="2010"/>
    <n v="1.5383695934465831"/>
    <n v="56125"/>
    <n v="86340.993432189469"/>
  </r>
  <r>
    <s v="26 - Pernambuco"/>
    <s v="NORDESTE            "/>
    <x v="25"/>
    <x v="25"/>
    <s v="Editorial"/>
    <s v="OUTROS"/>
    <s v="Indireta"/>
    <n v="2010"/>
    <n v="1.5383695934465831"/>
    <n v="12238.72"/>
    <n v="18827.674710706564"/>
  </r>
  <r>
    <s v="26 - Pernambuco"/>
    <s v="NORDESTE            "/>
    <x v="25"/>
    <x v="25"/>
    <s v="Editorial"/>
    <s v="OUTROS"/>
    <s v="Indireta"/>
    <n v="2010"/>
    <n v="1.5383695934465831"/>
    <n v="8639.7199999999993"/>
    <n v="13291.082543892311"/>
  </r>
  <r>
    <s v="26 - Pernambuco"/>
    <s v="NORDESTE            "/>
    <x v="33"/>
    <x v="33"/>
    <s v="Editorial"/>
    <s v="OUTROS"/>
    <s v="Indireta"/>
    <n v="2010"/>
    <n v="1.5383695934465831"/>
    <n v="46005.21"/>
    <n v="70773.01620412468"/>
  </r>
  <r>
    <s v="26 - Pernambuco"/>
    <s v="NORDESTE            "/>
    <x v="33"/>
    <x v="33"/>
    <s v="Editorial"/>
    <s v="OUTROS"/>
    <s v="Indireta"/>
    <n v="2010"/>
    <n v="1.5383695934465831"/>
    <n v="107500"/>
    <n v="165374.73129550769"/>
  </r>
  <r>
    <s v="26 - Pernambuco"/>
    <s v="NORDESTE            "/>
    <x v="33"/>
    <x v="33"/>
    <s v="Editorial"/>
    <s v="OUTROS"/>
    <s v="Indireta"/>
    <n v="2010"/>
    <n v="1.5383695934465831"/>
    <n v="3276.04"/>
    <n v="5039.7603229147444"/>
  </r>
  <r>
    <s v="26 - Pernambuco"/>
    <s v="NORDESTE            "/>
    <x v="37"/>
    <x v="37"/>
    <s v="Música"/>
    <s v="OUTROS"/>
    <s v="Indireta"/>
    <n v="2010"/>
    <n v="1.5383695934465831"/>
    <n v="9445.98"/>
    <n v="14531.408412304554"/>
  </r>
  <r>
    <s v="26 - Pernambuco"/>
    <s v="NORDESTE            "/>
    <x v="37"/>
    <x v="37"/>
    <s v="Música"/>
    <s v="OUTROS"/>
    <s v="Indireta"/>
    <n v="2010"/>
    <n v="1.5383695934465831"/>
    <n v="109280"/>
    <n v="168113.02917184259"/>
  </r>
  <r>
    <s v="26 - Pernambuco"/>
    <s v="NORDESTE            "/>
    <x v="37"/>
    <x v="37"/>
    <s v="Música"/>
    <s v="OUTROS"/>
    <s v="Indireta"/>
    <n v="2010"/>
    <n v="1.5383695934465831"/>
    <n v="18932.88"/>
    <n v="29125.766908372945"/>
  </r>
  <r>
    <s v="26 - Pernambuco"/>
    <s v="NORDESTE            "/>
    <x v="37"/>
    <x v="37"/>
    <s v="Música"/>
    <s v="OUTROS"/>
    <s v="Indireta"/>
    <n v="2010"/>
    <n v="1.5383695934465831"/>
    <n v="77346.52"/>
    <n v="118987.53452690801"/>
  </r>
  <r>
    <s v="26 - Pernambuco"/>
    <s v="NORDESTE            "/>
    <x v="43"/>
    <x v="43"/>
    <e v="#N/A"/>
    <s v="OUTROS"/>
    <s v="Indireta"/>
    <n v="2010"/>
    <n v="1.5383695934465831"/>
    <n v="2899"/>
    <n v="4459.7334514016447"/>
  </r>
  <r>
    <s v="26 - Pernambuco"/>
    <s v="NORDESTE            "/>
    <x v="14"/>
    <x v="14"/>
    <s v="Editorial"/>
    <s v="OUTROS"/>
    <s v="Indireta"/>
    <n v="2010"/>
    <n v="1.5383695934465831"/>
    <n v="400000"/>
    <n v="615347.83737863321"/>
  </r>
  <r>
    <s v="26 - Pernambuco"/>
    <s v="NORDESTE            "/>
    <x v="18"/>
    <x v="18"/>
    <s v="Editorial"/>
    <s v="OUTROS"/>
    <s v="Indireta"/>
    <n v="2010"/>
    <n v="1.5383695934465831"/>
    <n v="407600"/>
    <n v="627039.44628882722"/>
  </r>
  <r>
    <s v="26 - Pernambuco"/>
    <s v="NORDESTE            "/>
    <x v="5"/>
    <x v="5"/>
    <e v="#N/A"/>
    <s v="OUTROS"/>
    <s v="Indireta"/>
    <n v="2010"/>
    <n v="1.5383695934465831"/>
    <n v="100000"/>
    <n v="153836.9593446583"/>
  </r>
  <r>
    <s v="26 - Pernambuco"/>
    <s v="NORDESTE            "/>
    <x v="5"/>
    <x v="5"/>
    <e v="#N/A"/>
    <s v="OUTROS"/>
    <s v="Indireta"/>
    <n v="2010"/>
    <n v="1.5383695934465831"/>
    <n v="37603"/>
    <n v="57847.311822371863"/>
  </r>
  <r>
    <s v="26 - Pernambuco"/>
    <s v="NORDESTE            "/>
    <x v="5"/>
    <x v="5"/>
    <e v="#N/A"/>
    <s v="OUTROS"/>
    <s v="Indireta"/>
    <n v="2010"/>
    <n v="1.5383695934465831"/>
    <n v="100000"/>
    <n v="153836.9593446583"/>
  </r>
  <r>
    <s v="26 - Pernambuco"/>
    <s v="NORDESTE            "/>
    <x v="5"/>
    <x v="5"/>
    <e v="#N/A"/>
    <s v="OUTROS"/>
    <s v="Indireta"/>
    <n v="2010"/>
    <n v="1.5383695934465831"/>
    <n v="52837.47"/>
    <n v="81283.557242646028"/>
  </r>
  <r>
    <s v="26 - Pernambuco"/>
    <s v="NORDESTE            "/>
    <x v="5"/>
    <x v="5"/>
    <e v="#N/A"/>
    <s v="OUTROS"/>
    <s v="Indireta"/>
    <n v="2010"/>
    <n v="1.5383695934465831"/>
    <n v="9851.23"/>
    <n v="15154.832690048783"/>
  </r>
  <r>
    <s v="26 - Pernambuco"/>
    <s v="NORDESTE            "/>
    <x v="5"/>
    <x v="5"/>
    <e v="#N/A"/>
    <s v="OUTROS"/>
    <s v="Indireta"/>
    <n v="2010"/>
    <n v="1.5383695934465831"/>
    <n v="5258.93"/>
    <n v="8090.1780060640394"/>
  </r>
  <r>
    <s v="26 - Pernambuco"/>
    <s v="NORDESTE            "/>
    <x v="5"/>
    <x v="5"/>
    <e v="#N/A"/>
    <s v="OUTROS"/>
    <s v="Indireta"/>
    <n v="2010"/>
    <n v="1.5383695934465831"/>
    <n v="28195.83"/>
    <n v="43375.607533988972"/>
  </r>
  <r>
    <s v="26 - Pernambuco"/>
    <s v="NORDESTE            "/>
    <x v="31"/>
    <x v="31"/>
    <s v="Audiovisual"/>
    <s v="OUTROS"/>
    <s v="Direta"/>
    <n v="2010"/>
    <n v="1.5383695934465831"/>
    <n v="540000"/>
    <n v="830719.58046115481"/>
  </r>
  <r>
    <s v="26 - Pernambuco"/>
    <s v="NORDESTE            "/>
    <x v="31"/>
    <x v="31"/>
    <s v="Audiovisual"/>
    <s v="OUTROS"/>
    <s v="Indireta"/>
    <n v="2010"/>
    <n v="1.5383695934465831"/>
    <n v="8384.2199999999993"/>
    <n v="12898.02911276671"/>
  </r>
  <r>
    <s v="26 - Pernambuco"/>
    <s v="NORDESTE            "/>
    <x v="34"/>
    <x v="34"/>
    <s v="Audiovisual"/>
    <s v="FUNDO CULTURAL"/>
    <s v="Direta"/>
    <n v="2010"/>
    <n v="1.5383695934465831"/>
    <n v="450000"/>
    <n v="692266.31705096236"/>
  </r>
  <r>
    <s v="26 - Pernambuco"/>
    <s v="NORDESTE            "/>
    <x v="7"/>
    <x v="7"/>
    <s v="Música"/>
    <s v="OUTROS"/>
    <s v="Indireta"/>
    <n v="2010"/>
    <n v="1.5383695934465831"/>
    <n v="3688.59"/>
    <n v="5674.4146986911319"/>
  </r>
  <r>
    <s v="26 - Pernambuco"/>
    <s v="NORDESTE            "/>
    <x v="7"/>
    <x v="7"/>
    <s v="Música"/>
    <s v="OUTROS"/>
    <s v="Indireta"/>
    <n v="2010"/>
    <n v="1.5383695934465831"/>
    <n v="97387.11"/>
    <n v="149817.36881763767"/>
  </r>
  <r>
    <s v="26 - Pernambuco"/>
    <s v="NORDESTE            "/>
    <x v="16"/>
    <x v="16"/>
    <s v="Audiovisual"/>
    <s v="OUTROS"/>
    <s v="Indireta"/>
    <n v="2010"/>
    <n v="1.5383695934465831"/>
    <n v="36068.639999999999"/>
    <n v="55486.899052971166"/>
  </r>
  <r>
    <s v="26 - Pernambuco"/>
    <s v="NORDESTE            "/>
    <x v="16"/>
    <x v="16"/>
    <s v="Audiovisual"/>
    <s v="OUTROS"/>
    <s v="Indireta"/>
    <n v="2010"/>
    <n v="1.5383695934465831"/>
    <n v="36618.97"/>
    <n v="56333.509991332627"/>
  </r>
  <r>
    <s v="26 - Pernambuco"/>
    <s v="NORDESTE            "/>
    <x v="16"/>
    <x v="16"/>
    <s v="Audiovisual"/>
    <s v="OUTROS"/>
    <s v="Indireta"/>
    <n v="2010"/>
    <n v="1.5383695934465831"/>
    <n v="224939.37"/>
    <n v="346039.8871770305"/>
  </r>
  <r>
    <s v="26 - Pernambuco"/>
    <s v="NORDESTE            "/>
    <x v="32"/>
    <x v="32"/>
    <s v="Audiovisual"/>
    <s v="OUTROS"/>
    <s v="Indireta"/>
    <n v="2010"/>
    <n v="1.5383695934465831"/>
    <n v="52768"/>
    <n v="81176.686706989291"/>
  </r>
  <r>
    <s v="26 - Pernambuco"/>
    <s v="NORDESTE            "/>
    <x v="32"/>
    <x v="32"/>
    <s v="Audiovisual"/>
    <s v="OUTROS"/>
    <s v="Indireta"/>
    <n v="2010"/>
    <n v="1.5383695934465831"/>
    <n v="20031.64"/>
    <n v="30816.065882868312"/>
  </r>
  <r>
    <s v="26 - Pernambuco"/>
    <s v="NORDESTE            "/>
    <x v="36"/>
    <x v="36"/>
    <s v="Artes Cênicas e Espetáculos"/>
    <s v="OUTROS"/>
    <s v="Indireta"/>
    <n v="2010"/>
    <n v="1.5383695934465831"/>
    <n v="29222.82"/>
    <n v="44955.497722762673"/>
  </r>
  <r>
    <s v="26 - Pernambuco"/>
    <s v="NORDESTE            "/>
    <x v="36"/>
    <x v="36"/>
    <s v="Artes Cênicas e Espetáculos"/>
    <s v="OUTROS"/>
    <s v="Indireta"/>
    <n v="2010"/>
    <n v="1.5383695934465831"/>
    <n v="6413.5"/>
    <n v="9866.3333875696608"/>
  </r>
  <r>
    <s v="26 - Pernambuco"/>
    <s v="NORDESTE            "/>
    <x v="20"/>
    <x v="20"/>
    <s v="Artes Cênicas e Espetáculos"/>
    <s v="OUTROS"/>
    <s v="Indireta"/>
    <n v="2010"/>
    <n v="1.5383695934465831"/>
    <n v="18240.62"/>
    <n v="28060.81517361361"/>
  </r>
  <r>
    <s v="26 - Pernambuco"/>
    <s v="NORDESTE            "/>
    <x v="20"/>
    <x v="20"/>
    <s v="Artes Cênicas e Espetáculos"/>
    <s v="OUTROS"/>
    <s v="Indireta"/>
    <n v="2010"/>
    <n v="1.5383695934465831"/>
    <n v="40929.79"/>
    <n v="62965.144402154023"/>
  </r>
  <r>
    <s v="26 - Pernambuco"/>
    <s v="NORDESTE            "/>
    <x v="20"/>
    <x v="20"/>
    <s v="Artes Cênicas e Espetáculos"/>
    <s v="OUTROS"/>
    <s v="Indireta"/>
    <n v="2010"/>
    <n v="1.5383695934465831"/>
    <n v="37176.35"/>
    <n v="57190.966435327879"/>
  </r>
  <r>
    <s v="26 - Pernambuco"/>
    <s v="NORDESTE            "/>
    <x v="30"/>
    <x v="30"/>
    <s v="Artes Cênicas e Espetáculos"/>
    <s v="OUTROS"/>
    <s v="Indireta"/>
    <n v="2010"/>
    <n v="1.5383695934465831"/>
    <n v="102043.09"/>
    <n v="156979.98687733308"/>
  </r>
  <r>
    <s v="26 - Pernambuco"/>
    <s v="NORDESTE            "/>
    <x v="30"/>
    <x v="30"/>
    <s v="Artes Cênicas e Espetáculos"/>
    <s v="OUTROS"/>
    <s v="Indireta"/>
    <n v="2010"/>
    <n v="1.5383695934465831"/>
    <n v="3726.45"/>
    <n v="5732.6573714990191"/>
  </r>
  <r>
    <s v="26 - Pernambuco"/>
    <s v="NORDESTE            "/>
    <x v="23"/>
    <x v="23"/>
    <s v="Patrimônio"/>
    <s v="FUNDO CULTURAL"/>
    <s v="Direta"/>
    <n v="2010"/>
    <n v="1.5383695934465831"/>
    <n v="1255331.99"/>
    <n v="1931164.5630967901"/>
  </r>
  <r>
    <s v="26 - Pernambuco"/>
    <s v="NORDESTE            "/>
    <x v="1"/>
    <x v="1"/>
    <s v="Patrimônio"/>
    <s v="FUNDO CULTURAL"/>
    <s v="Direta"/>
    <n v="2010"/>
    <n v="1.5383695934465831"/>
    <n v="1149546.83"/>
    <n v="1768427.8895149084"/>
  </r>
  <r>
    <s v="26 - Pernambuco"/>
    <s v="NORDESTE            "/>
    <x v="48"/>
    <x v="48"/>
    <s v="Patrimônio"/>
    <s v="FUNDO CULTURAL"/>
    <s v="Direta"/>
    <n v="2010"/>
    <n v="1.5383695934465831"/>
    <n v="1917936.47"/>
    <n v="2950495.1476102746"/>
  </r>
  <r>
    <s v="26 - Pernambuco"/>
    <s v="NORDESTE            "/>
    <x v="48"/>
    <x v="48"/>
    <s v="Patrimônio"/>
    <s v="FUNDO CULTURAL"/>
    <s v="Direta"/>
    <n v="2010"/>
    <n v="1.5383695934465831"/>
    <n v="1000000"/>
    <n v="1538369.593446583"/>
  </r>
  <r>
    <s v="26 - Pernambuco"/>
    <s v="NORDESTE            "/>
    <x v="48"/>
    <x v="48"/>
    <s v="Patrimônio"/>
    <s v="FUNDO CULTURAL"/>
    <s v="Direta"/>
    <n v="2010"/>
    <n v="1.5383695934465831"/>
    <n v="500000"/>
    <n v="769184.79672329151"/>
  </r>
  <r>
    <s v="22 - Piauí"/>
    <s v="NORDESTE            "/>
    <x v="2"/>
    <x v="2"/>
    <e v="#N/A"/>
    <s v="OUTROS"/>
    <s v="Indireta"/>
    <n v="2010"/>
    <n v="1.5383695934465831"/>
    <n v="3866.21"/>
    <n v="5947.6599058791144"/>
  </r>
  <r>
    <s v="22 - Piauí"/>
    <s v="NORDESTE            "/>
    <x v="2"/>
    <x v="2"/>
    <e v="#N/A"/>
    <s v="OUTROS"/>
    <s v="Indireta"/>
    <n v="2010"/>
    <n v="1.5383695934465831"/>
    <n v="19066.830000000002"/>
    <n v="29331.831515415117"/>
  </r>
  <r>
    <s v="22 - Piauí"/>
    <s v="NORDESTE            "/>
    <x v="25"/>
    <x v="25"/>
    <s v="Editorial"/>
    <s v="OUTROS"/>
    <s v="Indireta"/>
    <n v="2010"/>
    <n v="1.5383695934465831"/>
    <n v="3646.05"/>
    <n v="5608.9724561859148"/>
  </r>
  <r>
    <s v="22 - Piauí"/>
    <s v="NORDESTE            "/>
    <x v="25"/>
    <x v="25"/>
    <s v="Editorial"/>
    <s v="OUTROS"/>
    <s v="Indireta"/>
    <n v="2010"/>
    <n v="1.5383695934465831"/>
    <n v="5406.89"/>
    <n v="8317.795171110396"/>
  </r>
  <r>
    <s v="22 - Piauí"/>
    <s v="NORDESTE            "/>
    <x v="5"/>
    <x v="5"/>
    <e v="#N/A"/>
    <s v="OUTROS"/>
    <s v="Indireta"/>
    <n v="2010"/>
    <n v="1.5383695934465831"/>
    <n v="201600"/>
    <n v="310135.31003883114"/>
  </r>
  <r>
    <s v="22 - Piauí"/>
    <s v="NORDESTE            "/>
    <x v="5"/>
    <x v="5"/>
    <e v="#N/A"/>
    <s v="OUTROS"/>
    <s v="Indireta"/>
    <n v="2010"/>
    <n v="1.5383695934465831"/>
    <n v="12901.19"/>
    <n v="19846.798415277124"/>
  </r>
  <r>
    <s v="22 - Piauí"/>
    <s v="NORDESTE            "/>
    <x v="5"/>
    <x v="5"/>
    <e v="#N/A"/>
    <s v="OUTROS"/>
    <s v="Indireta"/>
    <n v="2010"/>
    <n v="1.5383695934465831"/>
    <n v="8103.84"/>
    <n v="12466.701046156159"/>
  </r>
  <r>
    <s v="22 - Piauí"/>
    <s v="NORDESTE            "/>
    <x v="5"/>
    <x v="5"/>
    <e v="#N/A"/>
    <s v="OUTROS"/>
    <s v="Indireta"/>
    <n v="2010"/>
    <n v="1.5383695934465831"/>
    <n v="14508.32"/>
    <n v="22319.15833999293"/>
  </r>
  <r>
    <s v="22 - Piauí"/>
    <s v="NORDESTE            "/>
    <x v="7"/>
    <x v="7"/>
    <s v="Música"/>
    <s v="OUTROS"/>
    <s v="Indireta"/>
    <n v="2010"/>
    <n v="1.5383695934465831"/>
    <n v="34093.29"/>
    <n v="52448.080676556456"/>
  </r>
  <r>
    <s v="41 - Paraná"/>
    <s v="SUL                 "/>
    <x v="38"/>
    <x v="38"/>
    <e v="#N/A"/>
    <s v="OUTROS"/>
    <s v="Indireta"/>
    <n v="2010"/>
    <n v="1.5383695934465831"/>
    <n v="9439.59"/>
    <n v="14521.578230602432"/>
  </r>
  <r>
    <s v="41 - Paraná"/>
    <s v="SUL                 "/>
    <x v="2"/>
    <x v="2"/>
    <e v="#N/A"/>
    <s v="OUTROS"/>
    <s v="Indireta"/>
    <n v="2010"/>
    <n v="1.5383695934465831"/>
    <n v="36509.040000000001"/>
    <n v="56164.39702192504"/>
  </r>
  <r>
    <s v="41 - Paraná"/>
    <s v="SUL                 "/>
    <x v="2"/>
    <x v="2"/>
    <e v="#N/A"/>
    <s v="OUTROS"/>
    <s v="Indireta"/>
    <n v="2010"/>
    <n v="1.5383695934465831"/>
    <n v="228500"/>
    <n v="351517.45210254425"/>
  </r>
  <r>
    <s v="41 - Paraná"/>
    <s v="SUL                 "/>
    <x v="2"/>
    <x v="2"/>
    <e v="#N/A"/>
    <s v="OUTROS"/>
    <s v="Indireta"/>
    <n v="2010"/>
    <n v="1.5383695934465831"/>
    <n v="250000"/>
    <n v="384592.39836164576"/>
  </r>
  <r>
    <s v="41 - Paraná"/>
    <s v="SUL                 "/>
    <x v="2"/>
    <x v="2"/>
    <e v="#N/A"/>
    <s v="OUTROS"/>
    <s v="Indireta"/>
    <n v="2010"/>
    <n v="1.5383695934465831"/>
    <n v="992500"/>
    <n v="1526831.8214957337"/>
  </r>
  <r>
    <s v="41 - Paraná"/>
    <s v="SUL                 "/>
    <x v="2"/>
    <x v="2"/>
    <e v="#N/A"/>
    <s v="OUTROS"/>
    <s v="Indireta"/>
    <n v="2010"/>
    <n v="1.5383695934465831"/>
    <n v="235087.42"/>
    <n v="361651.33872980613"/>
  </r>
  <r>
    <s v="41 - Paraná"/>
    <s v="SUL                 "/>
    <x v="2"/>
    <x v="2"/>
    <e v="#N/A"/>
    <s v="OUTROS"/>
    <s v="Indireta"/>
    <n v="2010"/>
    <n v="1.5383695934465831"/>
    <n v="164178.04999999999"/>
    <n v="252566.52003135276"/>
  </r>
  <r>
    <s v="41 - Paraná"/>
    <s v="SUL                 "/>
    <x v="2"/>
    <x v="2"/>
    <e v="#N/A"/>
    <s v="OUTROS"/>
    <s v="Indireta"/>
    <n v="2010"/>
    <n v="1.5383695934465831"/>
    <n v="10000"/>
    <n v="15383.695934465832"/>
  </r>
  <r>
    <s v="41 - Paraná"/>
    <s v="SUL                 "/>
    <x v="2"/>
    <x v="2"/>
    <e v="#N/A"/>
    <s v="OUTROS"/>
    <s v="Indireta"/>
    <n v="2010"/>
    <n v="1.5383695934465831"/>
    <n v="197114.93"/>
    <n v="303235.61472635169"/>
  </r>
  <r>
    <s v="41 - Paraná"/>
    <s v="SUL                 "/>
    <x v="39"/>
    <x v="39"/>
    <s v="Música"/>
    <s v="OUTROS"/>
    <s v="Indireta"/>
    <n v="2010"/>
    <n v="1.5383695934465831"/>
    <n v="3738.79"/>
    <n v="5751.6408522821503"/>
  </r>
  <r>
    <s v="41 - Paraná"/>
    <s v="SUL                 "/>
    <x v="39"/>
    <x v="39"/>
    <s v="Música"/>
    <s v="OUTROS"/>
    <s v="Indireta"/>
    <n v="2010"/>
    <n v="1.5383695934465831"/>
    <n v="394.83"/>
    <n v="607.3944665805144"/>
  </r>
  <r>
    <s v="41 - Paraná"/>
    <s v="SUL                 "/>
    <x v="26"/>
    <x v="26"/>
    <s v="Editorial"/>
    <s v="OUTROS"/>
    <s v="Indireta"/>
    <n v="2010"/>
    <n v="1.5383695934465831"/>
    <n v="24839.85"/>
    <n v="38212.869945774102"/>
  </r>
  <r>
    <s v="41 - Paraná"/>
    <s v="SUL                 "/>
    <x v="26"/>
    <x v="26"/>
    <s v="Editorial"/>
    <s v="OUTROS"/>
    <s v="Indireta"/>
    <n v="2010"/>
    <n v="1.5383695934465831"/>
    <n v="13308.37"/>
    <n v="20473.191746336703"/>
  </r>
  <r>
    <s v="41 - Paraná"/>
    <s v="SUL                 "/>
    <x v="50"/>
    <x v="50"/>
    <e v="#N/A"/>
    <s v="OUTROS"/>
    <s v="Indireta"/>
    <n v="2010"/>
    <n v="1.5383695934465831"/>
    <n v="5391.19"/>
    <n v="8293.6427684932842"/>
  </r>
  <r>
    <s v="41 - Paraná"/>
    <s v="SUL                 "/>
    <x v="50"/>
    <x v="50"/>
    <e v="#N/A"/>
    <s v="OUTROS"/>
    <s v="Indireta"/>
    <n v="2010"/>
    <n v="1.5383695934465831"/>
    <n v="72749.06"/>
    <n v="111914.94185582107"/>
  </r>
  <r>
    <s v="41 - Paraná"/>
    <s v="SUL                 "/>
    <x v="40"/>
    <x v="40"/>
    <s v="Música"/>
    <s v="OUTROS"/>
    <s v="Indireta"/>
    <n v="2010"/>
    <n v="1.5383695934465831"/>
    <n v="35332.559999999998"/>
    <n v="54354.535962627"/>
  </r>
  <r>
    <s v="41 - Paraná"/>
    <s v="SUL                 "/>
    <x v="40"/>
    <x v="40"/>
    <s v="Música"/>
    <s v="OUTROS"/>
    <s v="Indireta"/>
    <n v="2010"/>
    <n v="1.5383695934465831"/>
    <n v="24168.38"/>
    <n v="37179.900914862534"/>
  </r>
  <r>
    <s v="41 - Paraná"/>
    <s v="SUL                 "/>
    <x v="40"/>
    <x v="40"/>
    <s v="Música"/>
    <s v="OUTROS"/>
    <s v="Indireta"/>
    <n v="2010"/>
    <n v="1.5383695934465831"/>
    <n v="29089.66"/>
    <n v="44750.648427699329"/>
  </r>
  <r>
    <s v="41 - Paraná"/>
    <s v="SUL                 "/>
    <x v="40"/>
    <x v="40"/>
    <s v="Música"/>
    <s v="OUTROS"/>
    <s v="Indireta"/>
    <n v="2010"/>
    <n v="1.5383695934465831"/>
    <n v="10000"/>
    <n v="15383.695934465832"/>
  </r>
  <r>
    <s v="41 - Paraná"/>
    <s v="SUL                 "/>
    <x v="40"/>
    <x v="40"/>
    <s v="Música"/>
    <s v="OUTROS"/>
    <s v="Indireta"/>
    <n v="2010"/>
    <n v="1.5383695934465831"/>
    <n v="120711"/>
    <n v="185698.1319945305"/>
  </r>
  <r>
    <s v="41 - Paraná"/>
    <s v="SUL                 "/>
    <x v="25"/>
    <x v="25"/>
    <s v="Editorial"/>
    <s v="OUTROS"/>
    <s v="Indireta"/>
    <n v="2010"/>
    <n v="1.5383695934465831"/>
    <n v="18770.62"/>
    <n v="28876.151058140298"/>
  </r>
  <r>
    <s v="41 - Paraná"/>
    <s v="SUL                 "/>
    <x v="25"/>
    <x v="25"/>
    <s v="Editorial"/>
    <s v="OUTROS"/>
    <s v="Indireta"/>
    <n v="2010"/>
    <n v="1.5383695934465831"/>
    <n v="3000000"/>
    <n v="4615108.7803397495"/>
  </r>
  <r>
    <s v="41 - Paraná"/>
    <s v="SUL                 "/>
    <x v="25"/>
    <x v="25"/>
    <s v="Editorial"/>
    <s v="OUTROS"/>
    <s v="Indireta"/>
    <n v="2010"/>
    <n v="1.5383695934465831"/>
    <n v="140596"/>
    <n v="216288.61136021579"/>
  </r>
  <r>
    <s v="41 - Paraná"/>
    <s v="SUL                 "/>
    <x v="25"/>
    <x v="25"/>
    <s v="Editorial"/>
    <s v="OUTROS"/>
    <s v="Indireta"/>
    <n v="2010"/>
    <n v="1.5383695934465831"/>
    <n v="131968.24"/>
    <n v="203015.9277166611"/>
  </r>
  <r>
    <s v="41 - Paraná"/>
    <s v="SUL                 "/>
    <x v="25"/>
    <x v="25"/>
    <s v="Editorial"/>
    <s v="OUTROS"/>
    <s v="Indireta"/>
    <n v="2010"/>
    <n v="1.5383695934465831"/>
    <n v="5544.15"/>
    <n v="8528.9517815068739"/>
  </r>
  <r>
    <s v="41 - Paraná"/>
    <s v="SUL                 "/>
    <x v="25"/>
    <x v="25"/>
    <s v="Editorial"/>
    <s v="OUTROS"/>
    <s v="Indireta"/>
    <n v="2010"/>
    <n v="1.5383695934465831"/>
    <n v="60000"/>
    <n v="92302.17560679499"/>
  </r>
  <r>
    <s v="41 - Paraná"/>
    <s v="SUL                 "/>
    <x v="25"/>
    <x v="25"/>
    <s v="Editorial"/>
    <s v="OUTROS"/>
    <s v="Indireta"/>
    <n v="2010"/>
    <n v="1.5383695934465831"/>
    <n v="32513.51"/>
    <n v="50017.795160221409"/>
  </r>
  <r>
    <s v="41 - Paraná"/>
    <s v="SUL                 "/>
    <x v="33"/>
    <x v="33"/>
    <s v="Editorial"/>
    <s v="OUTROS"/>
    <s v="Indireta"/>
    <n v="2010"/>
    <n v="1.5383695934465831"/>
    <n v="3976.64"/>
    <n v="6117.5420600834195"/>
  </r>
  <r>
    <s v="41 - Paraná"/>
    <s v="SUL                 "/>
    <x v="33"/>
    <x v="33"/>
    <s v="Editorial"/>
    <s v="OUTROS"/>
    <s v="Indireta"/>
    <n v="2010"/>
    <n v="1.5383695934465831"/>
    <n v="61900"/>
    <n v="95225.077834343494"/>
  </r>
  <r>
    <s v="41 - Paraná"/>
    <s v="SUL                 "/>
    <x v="33"/>
    <x v="33"/>
    <s v="Editorial"/>
    <s v="OUTROS"/>
    <s v="Indireta"/>
    <n v="2010"/>
    <n v="1.5383695934465831"/>
    <n v="96000"/>
    <n v="147683.48097087198"/>
  </r>
  <r>
    <s v="41 - Paraná"/>
    <s v="SUL                 "/>
    <x v="33"/>
    <x v="33"/>
    <s v="Editorial"/>
    <s v="OUTROS"/>
    <s v="Indireta"/>
    <n v="2010"/>
    <n v="1.5383695934465831"/>
    <n v="30969.15"/>
    <n v="47641.99869488625"/>
  </r>
  <r>
    <s v="41 - Paraná"/>
    <s v="SUL                 "/>
    <x v="33"/>
    <x v="33"/>
    <s v="Editorial"/>
    <s v="OUTROS"/>
    <s v="Indireta"/>
    <n v="2010"/>
    <n v="1.5383695934465831"/>
    <n v="36984.39"/>
    <n v="56895.661008169875"/>
  </r>
  <r>
    <s v="41 - Paraná"/>
    <s v="SUL                 "/>
    <x v="37"/>
    <x v="37"/>
    <s v="Música"/>
    <s v="OUTROS"/>
    <s v="Indireta"/>
    <n v="2010"/>
    <n v="1.5383695934465831"/>
    <n v="23353.55"/>
    <n v="35926.391219034449"/>
  </r>
  <r>
    <s v="41 - Paraná"/>
    <s v="SUL                 "/>
    <x v="37"/>
    <x v="37"/>
    <s v="Música"/>
    <s v="OUTROS"/>
    <s v="Indireta"/>
    <n v="2010"/>
    <n v="1.5383695934465831"/>
    <n v="15000"/>
    <n v="23075.543901698748"/>
  </r>
  <r>
    <s v="41 - Paraná"/>
    <s v="SUL                 "/>
    <x v="37"/>
    <x v="37"/>
    <s v="Música"/>
    <s v="OUTROS"/>
    <s v="Indireta"/>
    <n v="2010"/>
    <n v="1.5383695934465831"/>
    <n v="43347.81"/>
    <n v="66684.952846499727"/>
  </r>
  <r>
    <s v="41 - Paraná"/>
    <s v="SUL                 "/>
    <x v="13"/>
    <x v="13"/>
    <s v="Editorial"/>
    <s v="OUTROS"/>
    <s v="Indireta"/>
    <n v="2010"/>
    <n v="1.5383695934465831"/>
    <n v="7251.76"/>
    <n v="11155.887082972195"/>
  </r>
  <r>
    <s v="41 - Paraná"/>
    <s v="SUL                 "/>
    <x v="17"/>
    <x v="17"/>
    <s v="Editorial"/>
    <s v="OUTROS"/>
    <s v="Indireta"/>
    <n v="2010"/>
    <n v="1.5383695934465831"/>
    <n v="4285.04"/>
    <n v="6591.9752427023459"/>
  </r>
  <r>
    <s v="41 - Paraná"/>
    <s v="SUL                 "/>
    <x v="17"/>
    <x v="17"/>
    <s v="Editorial"/>
    <s v="OUTROS"/>
    <s v="Indireta"/>
    <n v="2010"/>
    <n v="1.5383695934465831"/>
    <n v="7986.66"/>
    <n v="12286.434897196086"/>
  </r>
  <r>
    <s v="41 - Paraná"/>
    <s v="SUL                 "/>
    <x v="12"/>
    <x v="12"/>
    <s v="Editorial"/>
    <s v="OUTROS"/>
    <s v="Indireta"/>
    <n v="2010"/>
    <n v="1.5383695934465831"/>
    <n v="230000"/>
    <n v="353825.00649271411"/>
  </r>
  <r>
    <s v="41 - Paraná"/>
    <s v="SUL                 "/>
    <x v="12"/>
    <x v="12"/>
    <s v="Editorial"/>
    <s v="OUTROS"/>
    <s v="Indireta"/>
    <n v="2010"/>
    <n v="1.5383695934465831"/>
    <n v="6604.46"/>
    <n v="10160.10044513422"/>
  </r>
  <r>
    <s v="41 - Paraná"/>
    <s v="SUL                 "/>
    <x v="12"/>
    <x v="12"/>
    <s v="Editorial"/>
    <s v="OUTROS"/>
    <s v="Indireta"/>
    <n v="2010"/>
    <n v="1.5383695934465831"/>
    <n v="2143.12"/>
    <n v="3296.910643107241"/>
  </r>
  <r>
    <s v="41 - Paraná"/>
    <s v="SUL                 "/>
    <x v="12"/>
    <x v="12"/>
    <s v="Editorial"/>
    <s v="OUTROS"/>
    <s v="Indireta"/>
    <n v="2010"/>
    <n v="1.5383695934465831"/>
    <n v="29018.240000000002"/>
    <n v="44640.778071335379"/>
  </r>
  <r>
    <s v="41 - Paraná"/>
    <s v="SUL                 "/>
    <x v="18"/>
    <x v="18"/>
    <s v="Editorial"/>
    <s v="OUTROS"/>
    <s v="Indireta"/>
    <n v="2010"/>
    <n v="1.5383695934465831"/>
    <n v="68840.36"/>
    <n v="105901.91662591642"/>
  </r>
  <r>
    <s v="41 - Paraná"/>
    <s v="SUL                 "/>
    <x v="18"/>
    <x v="18"/>
    <s v="Editorial"/>
    <s v="OUTROS"/>
    <s v="Indireta"/>
    <n v="2010"/>
    <n v="1.5383695934465831"/>
    <n v="2965.37"/>
    <n v="4561.8350413186936"/>
  </r>
  <r>
    <s v="41 - Paraná"/>
    <s v="SUL                 "/>
    <x v="18"/>
    <x v="18"/>
    <s v="Editorial"/>
    <s v="OUTROS"/>
    <s v="Indireta"/>
    <n v="2010"/>
    <n v="1.5383695934465831"/>
    <n v="66628.800000000003"/>
    <n v="102499.71996783371"/>
  </r>
  <r>
    <s v="41 - Paraná"/>
    <s v="SUL                 "/>
    <x v="19"/>
    <x v="19"/>
    <s v="Editorial"/>
    <s v="OUTROS"/>
    <s v="Indireta"/>
    <n v="2010"/>
    <n v="1.5383695934465831"/>
    <n v="2708.07"/>
    <n v="4166.0125449248881"/>
  </r>
  <r>
    <s v="41 - Paraná"/>
    <s v="SUL                 "/>
    <x v="19"/>
    <x v="19"/>
    <s v="Editorial"/>
    <s v="OUTROS"/>
    <s v="Indireta"/>
    <n v="2010"/>
    <n v="1.5383695934465831"/>
    <n v="3718.03"/>
    <n v="5719.7042995222"/>
  </r>
  <r>
    <s v="41 - Paraná"/>
    <s v="SUL                 "/>
    <x v="19"/>
    <x v="19"/>
    <s v="Editorial"/>
    <s v="OUTROS"/>
    <s v="Indireta"/>
    <n v="2010"/>
    <n v="1.5383695934465831"/>
    <n v="8360.86"/>
    <n v="12862.092799063799"/>
  </r>
  <r>
    <s v="41 - Paraná"/>
    <s v="SUL                 "/>
    <x v="19"/>
    <x v="19"/>
    <s v="Editorial"/>
    <s v="OUTROS"/>
    <s v="Indireta"/>
    <n v="2010"/>
    <n v="1.5383695934465831"/>
    <n v="15499.86"/>
    <n v="23844.513326678956"/>
  </r>
  <r>
    <s v="41 - Paraná"/>
    <s v="SUL                 "/>
    <x v="5"/>
    <x v="5"/>
    <e v="#N/A"/>
    <s v="OUTROS"/>
    <s v="Indireta"/>
    <n v="2010"/>
    <n v="1.5383695934465831"/>
    <n v="43151.06"/>
    <n v="66382.278628989108"/>
  </r>
  <r>
    <s v="41 - Paraná"/>
    <s v="SUL                 "/>
    <x v="5"/>
    <x v="5"/>
    <e v="#N/A"/>
    <s v="OUTROS"/>
    <s v="Indireta"/>
    <n v="2010"/>
    <n v="1.5383695934465831"/>
    <n v="100000"/>
    <n v="153836.9593446583"/>
  </r>
  <r>
    <s v="41 - Paraná"/>
    <s v="SUL                 "/>
    <x v="5"/>
    <x v="5"/>
    <e v="#N/A"/>
    <s v="OUTROS"/>
    <s v="Indireta"/>
    <n v="2010"/>
    <n v="1.5383695934465831"/>
    <n v="2025000"/>
    <n v="3115198.4267293308"/>
  </r>
  <r>
    <s v="41 - Paraná"/>
    <s v="SUL                 "/>
    <x v="5"/>
    <x v="5"/>
    <e v="#N/A"/>
    <s v="OUTROS"/>
    <s v="Indireta"/>
    <n v="2010"/>
    <n v="1.5383695934465831"/>
    <n v="214000"/>
    <n v="329211.09299756878"/>
  </r>
  <r>
    <s v="41 - Paraná"/>
    <s v="SUL                 "/>
    <x v="5"/>
    <x v="5"/>
    <e v="#N/A"/>
    <s v="OUTROS"/>
    <s v="Indireta"/>
    <n v="2010"/>
    <n v="1.5383695934465831"/>
    <n v="167635.73000000001"/>
    <n v="257885.7098072212"/>
  </r>
  <r>
    <s v="41 - Paraná"/>
    <s v="SUL                 "/>
    <x v="5"/>
    <x v="5"/>
    <e v="#N/A"/>
    <s v="OUTROS"/>
    <s v="Indireta"/>
    <n v="2010"/>
    <n v="1.5383695934465831"/>
    <n v="450910.77"/>
    <n v="693667.41792558576"/>
  </r>
  <r>
    <s v="41 - Paraná"/>
    <s v="SUL                 "/>
    <x v="5"/>
    <x v="5"/>
    <e v="#N/A"/>
    <s v="OUTROS"/>
    <s v="Indireta"/>
    <n v="2010"/>
    <n v="1.5383695934465831"/>
    <n v="10000"/>
    <n v="15383.695934465832"/>
  </r>
  <r>
    <s v="41 - Paraná"/>
    <s v="SUL                 "/>
    <x v="5"/>
    <x v="5"/>
    <e v="#N/A"/>
    <s v="OUTROS"/>
    <s v="Indireta"/>
    <n v="2010"/>
    <n v="1.5383695934465831"/>
    <n v="199635.5"/>
    <n v="307113.18297250534"/>
  </r>
  <r>
    <s v="41 - Paraná"/>
    <s v="SUL                 "/>
    <x v="5"/>
    <x v="5"/>
    <e v="#N/A"/>
    <s v="OUTROS"/>
    <s v="Indireta"/>
    <n v="2010"/>
    <n v="1.5383695934465831"/>
    <n v="231286.6"/>
    <n v="355804.2728116425"/>
  </r>
  <r>
    <s v="41 - Paraná"/>
    <s v="SUL                 "/>
    <x v="42"/>
    <x v="42"/>
    <s v="Audiovisual"/>
    <s v="OUTROS"/>
    <s v="Direta"/>
    <n v="2010"/>
    <n v="1.5383695934465831"/>
    <n v="270000"/>
    <n v="415359.7902305774"/>
  </r>
  <r>
    <s v="41 - Paraná"/>
    <s v="SUL                 "/>
    <x v="31"/>
    <x v="31"/>
    <s v="Audiovisual"/>
    <s v="OUTROS"/>
    <s v="Indireta"/>
    <n v="2010"/>
    <n v="1.5383695934465831"/>
    <n v="46983.58"/>
    <n v="72278.110863265014"/>
  </r>
  <r>
    <s v="41 - Paraná"/>
    <s v="SUL                 "/>
    <x v="7"/>
    <x v="7"/>
    <s v="Música"/>
    <s v="OUTROS"/>
    <s v="Indireta"/>
    <n v="2010"/>
    <n v="1.5383695934465831"/>
    <n v="6893.77"/>
    <n v="10605.166152214251"/>
  </r>
  <r>
    <s v="41 - Paraná"/>
    <s v="SUL                 "/>
    <x v="7"/>
    <x v="7"/>
    <s v="Música"/>
    <s v="OUTROS"/>
    <s v="Indireta"/>
    <n v="2010"/>
    <n v="1.5383695934465831"/>
    <n v="47653.1"/>
    <n v="73308.080073469362"/>
  </r>
  <r>
    <s v="41 - Paraná"/>
    <s v="SUL                 "/>
    <x v="16"/>
    <x v="16"/>
    <s v="Audiovisual"/>
    <s v="OUTROS"/>
    <s v="Indireta"/>
    <n v="2010"/>
    <n v="1.5383695934465831"/>
    <n v="11355.23"/>
    <n v="17468.540558592442"/>
  </r>
  <r>
    <s v="41 - Paraná"/>
    <s v="SUL                 "/>
    <x v="16"/>
    <x v="16"/>
    <s v="Audiovisual"/>
    <s v="OUTROS"/>
    <s v="Indireta"/>
    <n v="2010"/>
    <n v="1.5383695934465831"/>
    <n v="43345"/>
    <n v="66680.630027942141"/>
  </r>
  <r>
    <s v="41 - Paraná"/>
    <s v="SUL                 "/>
    <x v="16"/>
    <x v="16"/>
    <s v="Audiovisual"/>
    <s v="OUTROS"/>
    <s v="Indireta"/>
    <n v="2010"/>
    <n v="1.5383695934465831"/>
    <n v="50400"/>
    <n v="77533.827509707786"/>
  </r>
  <r>
    <s v="41 - Paraná"/>
    <s v="SUL                 "/>
    <x v="16"/>
    <x v="16"/>
    <s v="Audiovisual"/>
    <s v="OUTROS"/>
    <s v="Indireta"/>
    <n v="2010"/>
    <n v="1.5383695934465831"/>
    <n v="156407.88"/>
    <n v="240613.12676744195"/>
  </r>
  <r>
    <s v="41 - Paraná"/>
    <s v="SUL                 "/>
    <x v="16"/>
    <x v="16"/>
    <s v="Audiovisual"/>
    <s v="OUTROS"/>
    <s v="Indireta"/>
    <n v="2010"/>
    <n v="1.5383695934465831"/>
    <n v="5130.54"/>
    <n v="7892.6667339614323"/>
  </r>
  <r>
    <s v="41 - Paraná"/>
    <s v="SUL                 "/>
    <x v="16"/>
    <x v="16"/>
    <s v="Audiovisual"/>
    <s v="OUTROS"/>
    <s v="Indireta"/>
    <n v="2010"/>
    <n v="1.5383695934465831"/>
    <n v="10000"/>
    <n v="15383.695934465832"/>
  </r>
  <r>
    <s v="41 - Paraná"/>
    <s v="SUL                 "/>
    <x v="41"/>
    <x v="41"/>
    <s v="Audiovisual"/>
    <s v="OUTROS"/>
    <s v="Indireta"/>
    <n v="2010"/>
    <n v="1.5383695934465831"/>
    <n v="62627.41"/>
    <n v="96344.103260312477"/>
  </r>
  <r>
    <s v="41 - Paraná"/>
    <s v="SUL                 "/>
    <x v="41"/>
    <x v="41"/>
    <s v="Audiovisual"/>
    <s v="OUTROS"/>
    <s v="Indireta"/>
    <n v="2010"/>
    <n v="1.5383695934465831"/>
    <n v="11090.56"/>
    <n v="17061.380278294935"/>
  </r>
  <r>
    <s v="41 - Paraná"/>
    <s v="SUL                 "/>
    <x v="41"/>
    <x v="41"/>
    <s v="Audiovisual"/>
    <s v="OUTROS"/>
    <s v="Indireta"/>
    <n v="2010"/>
    <n v="1.5383695934465831"/>
    <n v="5179.3500000000004"/>
    <n v="7967.7545538175609"/>
  </r>
  <r>
    <s v="41 - Paraná"/>
    <s v="SUL                 "/>
    <x v="41"/>
    <x v="41"/>
    <s v="Audiovisual"/>
    <s v="OUTROS"/>
    <s v="Indireta"/>
    <n v="2010"/>
    <n v="1.5383695934465831"/>
    <n v="57793.25"/>
    <n v="88907.378506456735"/>
  </r>
  <r>
    <s v="41 - Paraná"/>
    <s v="SUL                 "/>
    <x v="59"/>
    <x v="59"/>
    <s v="Educação e Criação em Artes"/>
    <s v="OUTROS"/>
    <s v="Indireta"/>
    <n v="2010"/>
    <n v="1.5383695934465831"/>
    <n v="3480.44"/>
    <n v="5354.2030678152259"/>
  </r>
  <r>
    <s v="41 - Paraná"/>
    <s v="SUL                 "/>
    <x v="59"/>
    <x v="59"/>
    <s v="Educação e Criação em Artes"/>
    <s v="OUTROS"/>
    <s v="Indireta"/>
    <n v="2010"/>
    <n v="1.5383695934465831"/>
    <n v="625.77"/>
    <n v="962.66554049106821"/>
  </r>
  <r>
    <s v="41 - Paraná"/>
    <s v="SUL                 "/>
    <x v="59"/>
    <x v="59"/>
    <s v="Educação e Criação em Artes"/>
    <s v="OUTROS"/>
    <s v="Indireta"/>
    <n v="2010"/>
    <n v="1.5383695934465831"/>
    <n v="5659.4"/>
    <n v="8706.2488771515909"/>
  </r>
  <r>
    <s v="41 - Paraná"/>
    <s v="SUL                 "/>
    <x v="53"/>
    <x v="53"/>
    <s v="Educação e Criação em Artes"/>
    <s v="OUTROS"/>
    <s v="Indireta"/>
    <n v="2010"/>
    <n v="1.5383695934465831"/>
    <n v="10000"/>
    <n v="15383.695934465832"/>
  </r>
  <r>
    <s v="41 - Paraná"/>
    <s v="SUL                 "/>
    <x v="61"/>
    <x v="61"/>
    <s v="Artes Cênicas e Espetáculos"/>
    <s v="OUTROS"/>
    <s v="Indireta"/>
    <n v="2010"/>
    <n v="1.5383695934465831"/>
    <n v="13634.2"/>
    <n v="20974.438710969403"/>
  </r>
  <r>
    <s v="41 - Paraná"/>
    <s v="SUL                 "/>
    <x v="36"/>
    <x v="36"/>
    <s v="Artes Cênicas e Espetáculos"/>
    <s v="OUTROS"/>
    <s v="Indireta"/>
    <n v="2010"/>
    <n v="1.5383695934465831"/>
    <n v="480000"/>
    <n v="738417.40485435992"/>
  </r>
  <r>
    <s v="41 - Paraná"/>
    <s v="SUL                 "/>
    <x v="36"/>
    <x v="36"/>
    <s v="Artes Cênicas e Espetáculos"/>
    <s v="OUTROS"/>
    <s v="Indireta"/>
    <n v="2010"/>
    <n v="1.5383695934465831"/>
    <n v="76285.31"/>
    <n v="117355.00133064656"/>
  </r>
  <r>
    <s v="41 - Paraná"/>
    <s v="SUL                 "/>
    <x v="58"/>
    <x v="58"/>
    <s v="Artes Cênicas e Espetáculos"/>
    <s v="OUTROS"/>
    <s v="Indireta"/>
    <n v="2010"/>
    <n v="1.5383695934465831"/>
    <n v="43835.61"/>
    <n v="67435.369534182973"/>
  </r>
  <r>
    <s v="41 - Paraná"/>
    <s v="SUL                 "/>
    <x v="20"/>
    <x v="20"/>
    <s v="Artes Cênicas e Espetáculos"/>
    <s v="OUTROS"/>
    <s v="Indireta"/>
    <n v="2010"/>
    <n v="1.5383695934465831"/>
    <n v="155834.42000000001"/>
    <n v="239730.9333403841"/>
  </r>
  <r>
    <s v="41 - Paraná"/>
    <s v="SUL                 "/>
    <x v="30"/>
    <x v="30"/>
    <s v="Artes Cênicas e Espetáculos"/>
    <s v="OUTROS"/>
    <s v="Indireta"/>
    <n v="2010"/>
    <n v="1.5383695934465831"/>
    <n v="369900"/>
    <n v="569042.91261589108"/>
  </r>
  <r>
    <s v="41 - Paraná"/>
    <s v="SUL                 "/>
    <x v="30"/>
    <x v="30"/>
    <s v="Artes Cênicas e Espetáculos"/>
    <s v="OUTROS"/>
    <s v="Indireta"/>
    <n v="2010"/>
    <n v="1.5383695934465831"/>
    <n v="62846.3"/>
    <n v="96680.836980622"/>
  </r>
  <r>
    <s v="41 - Paraná"/>
    <s v="SUL                 "/>
    <x v="30"/>
    <x v="30"/>
    <s v="Artes Cênicas e Espetáculos"/>
    <s v="OUTROS"/>
    <s v="Indireta"/>
    <n v="2010"/>
    <n v="1.5383695934465831"/>
    <n v="1906.9"/>
    <n v="2933.5169777432893"/>
  </r>
  <r>
    <s v="41 - Paraná"/>
    <s v="SUL                 "/>
    <x v="30"/>
    <x v="30"/>
    <s v="Artes Cênicas e Espetáculos"/>
    <s v="OUTROS"/>
    <s v="Indireta"/>
    <n v="2010"/>
    <n v="1.5383695934465831"/>
    <n v="13148.03"/>
    <n v="20226.529565723478"/>
  </r>
  <r>
    <s v="41 - Paraná"/>
    <s v="SUL                 "/>
    <x v="1"/>
    <x v="1"/>
    <s v="Patrimônio"/>
    <s v="FUNDO CULTURAL"/>
    <s v="Direta"/>
    <n v="2010"/>
    <n v="1.5383695934465831"/>
    <n v="277824"/>
    <n v="427395.99392970349"/>
  </r>
  <r>
    <s v="41 - Paraná"/>
    <s v="SUL                 "/>
    <x v="48"/>
    <x v="48"/>
    <s v="Patrimônio"/>
    <s v="FUNDO CULTURAL"/>
    <s v="Direta"/>
    <n v="2010"/>
    <n v="1.5383695934465831"/>
    <n v="300000"/>
    <n v="461510.87803397491"/>
  </r>
  <r>
    <s v="33 - Rio de Janeiro"/>
    <s v="SUDESTE             "/>
    <x v="38"/>
    <x v="38"/>
    <e v="#N/A"/>
    <s v="OUTROS"/>
    <s v="Indireta"/>
    <n v="2010"/>
    <n v="1.5383695934465831"/>
    <n v="37600"/>
    <n v="57842.696713591526"/>
  </r>
  <r>
    <s v="33 - Rio de Janeiro"/>
    <s v="SUDESTE             "/>
    <x v="2"/>
    <x v="2"/>
    <e v="#N/A"/>
    <s v="OUTROS"/>
    <s v="Indireta"/>
    <n v="2010"/>
    <n v="1.5383695934465831"/>
    <n v="2800000"/>
    <n v="4307434.8616504325"/>
  </r>
  <r>
    <s v="33 - Rio de Janeiro"/>
    <s v="SUDESTE             "/>
    <x v="2"/>
    <x v="2"/>
    <e v="#N/A"/>
    <s v="OUTROS"/>
    <s v="Indireta"/>
    <n v="2010"/>
    <n v="1.5383695934465831"/>
    <n v="179000"/>
    <n v="275368.15722693835"/>
  </r>
  <r>
    <s v="33 - Rio de Janeiro"/>
    <s v="SUDESTE             "/>
    <x v="2"/>
    <x v="2"/>
    <e v="#N/A"/>
    <s v="OUTROS"/>
    <s v="Indireta"/>
    <n v="2010"/>
    <n v="1.5383695934465831"/>
    <n v="351826.76"/>
    <n v="541239.58974482852"/>
  </r>
  <r>
    <s v="33 - Rio de Janeiro"/>
    <s v="SUDESTE             "/>
    <x v="2"/>
    <x v="2"/>
    <e v="#N/A"/>
    <s v="OUTROS"/>
    <s v="Indireta"/>
    <n v="2010"/>
    <n v="1.5383695934465831"/>
    <n v="70379.710000000006"/>
    <n v="108270.00585958843"/>
  </r>
  <r>
    <s v="33 - Rio de Janeiro"/>
    <s v="SUDESTE             "/>
    <x v="2"/>
    <x v="2"/>
    <e v="#N/A"/>
    <s v="OUTROS"/>
    <s v="Indireta"/>
    <n v="2010"/>
    <n v="1.5383695934465831"/>
    <n v="359531.36"/>
    <n v="553092.11211449711"/>
  </r>
  <r>
    <s v="33 - Rio de Janeiro"/>
    <s v="SUDESTE             "/>
    <x v="39"/>
    <x v="39"/>
    <s v="Música"/>
    <s v="OUTROS"/>
    <s v="Indireta"/>
    <n v="2010"/>
    <n v="1.5383695934465831"/>
    <n v="15836.62"/>
    <n v="24362.574670968028"/>
  </r>
  <r>
    <s v="33 - Rio de Janeiro"/>
    <s v="SUDESTE             "/>
    <x v="26"/>
    <x v="26"/>
    <s v="Editorial"/>
    <s v="OUTROS"/>
    <s v="Indireta"/>
    <n v="2010"/>
    <n v="1.5383695934465831"/>
    <n v="49242.39"/>
    <n v="75752.995484638086"/>
  </r>
  <r>
    <s v="33 - Rio de Janeiro"/>
    <s v="SUDESTE             "/>
    <x v="26"/>
    <x v="26"/>
    <s v="Editorial"/>
    <s v="OUTROS"/>
    <s v="Indireta"/>
    <n v="2010"/>
    <n v="1.5383695934465831"/>
    <n v="21499.15"/>
    <n v="33073.63864494711"/>
  </r>
  <r>
    <s v="33 - Rio de Janeiro"/>
    <s v="SUDESTE             "/>
    <x v="26"/>
    <x v="26"/>
    <s v="Editorial"/>
    <s v="OUTROS"/>
    <s v="Indireta"/>
    <n v="2010"/>
    <n v="1.5383695934465831"/>
    <n v="93883.67"/>
    <n v="144427.78324917317"/>
  </r>
  <r>
    <s v="33 - Rio de Janeiro"/>
    <s v="SUDESTE             "/>
    <x v="50"/>
    <x v="50"/>
    <e v="#N/A"/>
    <s v="OUTROS"/>
    <s v="Indireta"/>
    <n v="2010"/>
    <n v="1.5383695934465831"/>
    <n v="35200"/>
    <n v="54150.609689319725"/>
  </r>
  <r>
    <s v="33 - Rio de Janeiro"/>
    <s v="SUDESTE             "/>
    <x v="50"/>
    <x v="50"/>
    <e v="#N/A"/>
    <s v="OUTROS"/>
    <s v="Indireta"/>
    <n v="2010"/>
    <n v="1.5383695934465831"/>
    <n v="22546.47"/>
    <n v="34684.803887555587"/>
  </r>
  <r>
    <s v="33 - Rio de Janeiro"/>
    <s v="SUDESTE             "/>
    <x v="50"/>
    <x v="50"/>
    <e v="#N/A"/>
    <s v="OUTROS"/>
    <s v="Indireta"/>
    <n v="2010"/>
    <n v="1.5383695934465831"/>
    <n v="13760.32"/>
    <n v="21168.457884094885"/>
  </r>
  <r>
    <s v="33 - Rio de Janeiro"/>
    <s v="SUDESTE             "/>
    <x v="50"/>
    <x v="50"/>
    <e v="#N/A"/>
    <s v="OUTROS"/>
    <s v="Indireta"/>
    <n v="2010"/>
    <n v="1.5383695934465831"/>
    <n v="9535.4500000000007"/>
    <n v="14669.046339830222"/>
  </r>
  <r>
    <s v="33 - Rio de Janeiro"/>
    <s v="SUDESTE             "/>
    <x v="40"/>
    <x v="40"/>
    <s v="Música"/>
    <s v="OUTROS"/>
    <s v="Indireta"/>
    <n v="2010"/>
    <n v="1.5383695934465831"/>
    <n v="29503.35"/>
    <n v="45387.056544812243"/>
  </r>
  <r>
    <s v="33 - Rio de Janeiro"/>
    <s v="SUDESTE             "/>
    <x v="40"/>
    <x v="40"/>
    <s v="Música"/>
    <s v="OUTROS"/>
    <s v="Indireta"/>
    <n v="2010"/>
    <n v="1.5383695934465831"/>
    <n v="22599.57"/>
    <n v="34766.491312967599"/>
  </r>
  <r>
    <s v="33 - Rio de Janeiro"/>
    <s v="SUDESTE             "/>
    <x v="40"/>
    <x v="40"/>
    <s v="Música"/>
    <s v="OUTROS"/>
    <s v="Indireta"/>
    <n v="2010"/>
    <n v="1.5383695934465831"/>
    <n v="2766.07"/>
    <n v="4255.2379813447906"/>
  </r>
  <r>
    <s v="33 - Rio de Janeiro"/>
    <s v="SUDESTE             "/>
    <x v="25"/>
    <x v="25"/>
    <s v="Editorial"/>
    <s v="OUTROS"/>
    <s v="Indireta"/>
    <n v="2010"/>
    <n v="1.5383695934465831"/>
    <n v="11564.1"/>
    <n v="17789.859815575634"/>
  </r>
  <r>
    <s v="33 - Rio de Janeiro"/>
    <s v="SUDESTE             "/>
    <x v="25"/>
    <x v="25"/>
    <s v="Editorial"/>
    <s v="OUTROS"/>
    <s v="Indireta"/>
    <n v="2010"/>
    <n v="1.5383695934465831"/>
    <n v="1119220.99"/>
    <n v="1721775.5393631821"/>
  </r>
  <r>
    <s v="33 - Rio de Janeiro"/>
    <s v="SUDESTE             "/>
    <x v="25"/>
    <x v="25"/>
    <s v="Editorial"/>
    <s v="OUTROS"/>
    <s v="Indireta"/>
    <n v="2010"/>
    <n v="1.5383695934465831"/>
    <n v="140202.89000000001"/>
    <n v="215683.86288933604"/>
  </r>
  <r>
    <s v="33 - Rio de Janeiro"/>
    <s v="SUDESTE             "/>
    <x v="25"/>
    <x v="25"/>
    <s v="Editorial"/>
    <s v="OUTROS"/>
    <s v="Indireta"/>
    <n v="2010"/>
    <n v="1.5383695934465831"/>
    <n v="38749.129999999997"/>
    <n v="59610.483364508793"/>
  </r>
  <r>
    <s v="33 - Rio de Janeiro"/>
    <s v="SUDESTE             "/>
    <x v="25"/>
    <x v="25"/>
    <s v="Editorial"/>
    <s v="OUTROS"/>
    <s v="Indireta"/>
    <n v="2010"/>
    <n v="1.5383695934465831"/>
    <n v="15653.64"/>
    <n v="24081.083802759171"/>
  </r>
  <r>
    <s v="33 - Rio de Janeiro"/>
    <s v="SUDESTE             "/>
    <x v="33"/>
    <x v="33"/>
    <s v="Editorial"/>
    <s v="OUTROS"/>
    <s v="Indireta"/>
    <n v="2010"/>
    <n v="1.5383695934465831"/>
    <n v="169123.05"/>
    <n v="260173.75767094613"/>
  </r>
  <r>
    <s v="33 - Rio de Janeiro"/>
    <s v="SUDESTE             "/>
    <x v="37"/>
    <x v="37"/>
    <s v="Música"/>
    <s v="OUTROS"/>
    <s v="Indireta"/>
    <n v="2010"/>
    <n v="1.5383695934465831"/>
    <n v="27351.35"/>
    <n v="42076.485179715201"/>
  </r>
  <r>
    <s v="33 - Rio de Janeiro"/>
    <s v="SUDESTE             "/>
    <x v="37"/>
    <x v="37"/>
    <s v="Música"/>
    <s v="OUTROS"/>
    <s v="Indireta"/>
    <n v="2010"/>
    <n v="1.5383695934465831"/>
    <n v="13932.9"/>
    <n v="21433.949708531898"/>
  </r>
  <r>
    <s v="33 - Rio de Janeiro"/>
    <s v="SUDESTE             "/>
    <x v="13"/>
    <x v="13"/>
    <s v="Editorial"/>
    <s v="OUTROS"/>
    <s v="Indireta"/>
    <n v="2010"/>
    <n v="1.5383695934465831"/>
    <n v="26977.040000000001"/>
    <n v="41500.65805719221"/>
  </r>
  <r>
    <s v="33 - Rio de Janeiro"/>
    <s v="SUDESTE             "/>
    <x v="13"/>
    <x v="13"/>
    <s v="Editorial"/>
    <s v="OUTROS"/>
    <s v="Indireta"/>
    <n v="2010"/>
    <n v="1.5383695934465831"/>
    <n v="607750.22"/>
    <n v="934944.45885847136"/>
  </r>
  <r>
    <s v="33 - Rio de Janeiro"/>
    <s v="SUDESTE             "/>
    <x v="13"/>
    <x v="13"/>
    <s v="Editorial"/>
    <s v="OUTROS"/>
    <s v="Indireta"/>
    <n v="2010"/>
    <n v="1.5383695934465831"/>
    <n v="237598.53"/>
    <n v="365514.35399960575"/>
  </r>
  <r>
    <s v="33 - Rio de Janeiro"/>
    <s v="SUDESTE             "/>
    <x v="13"/>
    <x v="13"/>
    <s v="Editorial"/>
    <s v="OUTROS"/>
    <s v="Indireta"/>
    <n v="2010"/>
    <n v="1.5383695934465831"/>
    <n v="196192.98"/>
    <n v="301817.31487967365"/>
  </r>
  <r>
    <s v="33 - Rio de Janeiro"/>
    <s v="SUDESTE             "/>
    <x v="17"/>
    <x v="17"/>
    <s v="Editorial"/>
    <s v="OUTROS"/>
    <s v="Indireta"/>
    <n v="2010"/>
    <n v="1.5383695934465831"/>
    <n v="12662.5"/>
    <n v="19479.604977017359"/>
  </r>
  <r>
    <s v="33 - Rio de Janeiro"/>
    <s v="SUDESTE             "/>
    <x v="17"/>
    <x v="17"/>
    <s v="Editorial"/>
    <s v="OUTROS"/>
    <s v="Indireta"/>
    <n v="2010"/>
    <n v="1.5383695934465831"/>
    <n v="421636.78"/>
    <n v="648633.20183072647"/>
  </r>
  <r>
    <s v="33 - Rio de Janeiro"/>
    <s v="SUDESTE             "/>
    <x v="17"/>
    <x v="17"/>
    <s v="Editorial"/>
    <s v="OUTROS"/>
    <s v="Indireta"/>
    <n v="2010"/>
    <n v="1.5383695934465831"/>
    <n v="42213.25"/>
    <n v="64939.580240558971"/>
  </r>
  <r>
    <s v="33 - Rio de Janeiro"/>
    <s v="SUDESTE             "/>
    <x v="17"/>
    <x v="17"/>
    <s v="Editorial"/>
    <s v="OUTROS"/>
    <s v="Indireta"/>
    <n v="2010"/>
    <n v="1.5383695934465831"/>
    <n v="75814.25"/>
    <n v="116630.33694995761"/>
  </r>
  <r>
    <s v="33 - Rio de Janeiro"/>
    <s v="SUDESTE             "/>
    <x v="12"/>
    <x v="12"/>
    <s v="Editorial"/>
    <s v="OUTROS"/>
    <s v="Indireta"/>
    <n v="2010"/>
    <n v="1.5383695934465831"/>
    <n v="57383.86"/>
    <n v="88277.585378595642"/>
  </r>
  <r>
    <s v="33 - Rio de Janeiro"/>
    <s v="SUDESTE             "/>
    <x v="12"/>
    <x v="12"/>
    <s v="Editorial"/>
    <s v="OUTROS"/>
    <s v="Indireta"/>
    <n v="2010"/>
    <n v="1.5383695934465831"/>
    <n v="15659.44"/>
    <n v="24090.006346401162"/>
  </r>
  <r>
    <s v="33 - Rio de Janeiro"/>
    <s v="SUDESTE             "/>
    <x v="12"/>
    <x v="12"/>
    <s v="Editorial"/>
    <s v="OUTROS"/>
    <s v="Indireta"/>
    <n v="2010"/>
    <n v="1.5383695934465831"/>
    <n v="39834.07"/>
    <n v="61279.522071222731"/>
  </r>
  <r>
    <s v="33 - Rio de Janeiro"/>
    <s v="SUDESTE             "/>
    <x v="43"/>
    <x v="43"/>
    <e v="#N/A"/>
    <s v="OUTROS"/>
    <s v="Indireta"/>
    <n v="2010"/>
    <n v="1.5383695934465831"/>
    <n v="187756.85"/>
    <n v="288839.42900131107"/>
  </r>
  <r>
    <s v="33 - Rio de Janeiro"/>
    <s v="SUDESTE             "/>
    <x v="43"/>
    <x v="43"/>
    <e v="#N/A"/>
    <s v="OUTROS"/>
    <s v="Indireta"/>
    <n v="2010"/>
    <n v="1.5383695934465831"/>
    <n v="2822.44"/>
    <n v="4341.9558753273741"/>
  </r>
  <r>
    <s v="33 - Rio de Janeiro"/>
    <s v="SUDESTE             "/>
    <x v="14"/>
    <x v="14"/>
    <s v="Editorial"/>
    <s v="OUTROS"/>
    <s v="Indireta"/>
    <n v="2010"/>
    <n v="1.5383695934465831"/>
    <n v="120000"/>
    <n v="184604.35121358998"/>
  </r>
  <r>
    <s v="33 - Rio de Janeiro"/>
    <s v="SUDESTE             "/>
    <x v="14"/>
    <x v="14"/>
    <s v="Editorial"/>
    <s v="OUTROS"/>
    <s v="Indireta"/>
    <n v="2010"/>
    <n v="1.5383695934465831"/>
    <n v="216877.98"/>
    <n v="333638.4899201162"/>
  </r>
  <r>
    <s v="33 - Rio de Janeiro"/>
    <s v="SUDESTE             "/>
    <x v="14"/>
    <x v="14"/>
    <s v="Editorial"/>
    <s v="OUTROS"/>
    <s v="Indireta"/>
    <n v="2010"/>
    <n v="1.5383695934465831"/>
    <n v="136908.5"/>
    <n v="210615.87348438153"/>
  </r>
  <r>
    <s v="33 - Rio de Janeiro"/>
    <s v="SUDESTE             "/>
    <x v="14"/>
    <x v="14"/>
    <s v="Editorial"/>
    <s v="OUTROS"/>
    <s v="Indireta"/>
    <n v="2010"/>
    <n v="1.5383695934465831"/>
    <n v="141547.21"/>
    <n v="217751.92390119811"/>
  </r>
  <r>
    <s v="33 - Rio de Janeiro"/>
    <s v="SUDESTE             "/>
    <x v="18"/>
    <x v="18"/>
    <s v="Editorial"/>
    <s v="OUTROS"/>
    <s v="Indireta"/>
    <n v="2010"/>
    <n v="1.5383695934465831"/>
    <n v="3000000"/>
    <n v="4615108.7803397495"/>
  </r>
  <r>
    <s v="33 - Rio de Janeiro"/>
    <s v="SUDESTE             "/>
    <x v="18"/>
    <x v="18"/>
    <s v="Editorial"/>
    <s v="OUTROS"/>
    <s v="Indireta"/>
    <n v="2010"/>
    <n v="1.5383695934465831"/>
    <n v="6377.82"/>
    <n v="9811.444360475487"/>
  </r>
  <r>
    <s v="33 - Rio de Janeiro"/>
    <s v="SUDESTE             "/>
    <x v="18"/>
    <x v="18"/>
    <s v="Editorial"/>
    <s v="OUTROS"/>
    <s v="Indireta"/>
    <n v="2010"/>
    <n v="1.5383695934465831"/>
    <n v="40731.25"/>
    <n v="62659.71650307114"/>
  </r>
  <r>
    <s v="33 - Rio de Janeiro"/>
    <s v="SUDESTE             "/>
    <x v="19"/>
    <x v="19"/>
    <s v="Editorial"/>
    <s v="OUTROS"/>
    <s v="Indireta"/>
    <n v="2010"/>
    <n v="1.5383695934465831"/>
    <n v="9121.7099999999991"/>
    <n v="14032.56130423763"/>
  </r>
  <r>
    <s v="33 - Rio de Janeiro"/>
    <s v="SUDESTE             "/>
    <x v="19"/>
    <x v="19"/>
    <s v="Editorial"/>
    <s v="OUTROS"/>
    <s v="Indireta"/>
    <n v="2010"/>
    <n v="1.5383695934465831"/>
    <n v="48273.86"/>
    <n v="74263.038382297265"/>
  </r>
  <r>
    <s v="33 - Rio de Janeiro"/>
    <s v="SUDESTE             "/>
    <x v="19"/>
    <x v="19"/>
    <s v="Editorial"/>
    <s v="OUTROS"/>
    <s v="Indireta"/>
    <n v="2010"/>
    <n v="1.5383695934465831"/>
    <n v="3628.83"/>
    <n v="5582.4817317867637"/>
  </r>
  <r>
    <s v="33 - Rio de Janeiro"/>
    <s v="SUDESTE             "/>
    <x v="19"/>
    <x v="19"/>
    <s v="Editorial"/>
    <s v="OUTROS"/>
    <s v="Indireta"/>
    <n v="2010"/>
    <n v="1.5383695934465831"/>
    <n v="46246.67"/>
    <n v="71144.47092615829"/>
  </r>
  <r>
    <s v="33 - Rio de Janeiro"/>
    <s v="SUDESTE             "/>
    <x v="5"/>
    <x v="5"/>
    <e v="#N/A"/>
    <s v="OUTROS"/>
    <s v="Indireta"/>
    <n v="2010"/>
    <n v="1.5383695934465831"/>
    <n v="5042.87"/>
    <n v="7757.7978717039705"/>
  </r>
  <r>
    <s v="33 - Rio de Janeiro"/>
    <s v="SUDESTE             "/>
    <x v="5"/>
    <x v="5"/>
    <e v="#N/A"/>
    <s v="OUTROS"/>
    <s v="Indireta"/>
    <n v="2010"/>
    <n v="1.5383695934465831"/>
    <n v="535081.19999999995"/>
    <n v="823152.64810490969"/>
  </r>
  <r>
    <s v="33 - Rio de Janeiro"/>
    <s v="SUDESTE             "/>
    <x v="5"/>
    <x v="5"/>
    <e v="#N/A"/>
    <s v="OUTROS"/>
    <s v="Indireta"/>
    <n v="2010"/>
    <n v="1.5383695934465831"/>
    <n v="20278.79"/>
    <n v="31196.273927888637"/>
  </r>
  <r>
    <s v="33 - Rio de Janeiro"/>
    <s v="SUDESTE             "/>
    <x v="5"/>
    <x v="5"/>
    <e v="#N/A"/>
    <s v="OUTROS"/>
    <s v="Indireta"/>
    <n v="2010"/>
    <n v="1.5383695934465831"/>
    <n v="69000"/>
    <n v="106147.50194781423"/>
  </r>
  <r>
    <s v="33 - Rio de Janeiro"/>
    <s v="SUDESTE             "/>
    <x v="5"/>
    <x v="5"/>
    <e v="#N/A"/>
    <s v="OUTROS"/>
    <s v="Indireta"/>
    <n v="2010"/>
    <n v="1.5383695934465831"/>
    <n v="41452.58"/>
    <n v="63769.388641911966"/>
  </r>
  <r>
    <s v="33 - Rio de Janeiro"/>
    <s v="SUDESTE             "/>
    <x v="15"/>
    <x v="15"/>
    <s v="Audiovisual"/>
    <s v="OUTROS"/>
    <s v="Direta"/>
    <n v="2010"/>
    <n v="1.5383695934465831"/>
    <n v="1010856.43"/>
    <n v="1555070.7952519644"/>
  </r>
  <r>
    <s v="33 - Rio de Janeiro"/>
    <s v="SUDESTE             "/>
    <x v="15"/>
    <x v="15"/>
    <s v="Audiovisual"/>
    <s v="FUNDO CULTURAL"/>
    <s v="Direta"/>
    <n v="2010"/>
    <n v="1.5383695934465831"/>
    <n v="160000"/>
    <n v="246139.13495145331"/>
  </r>
  <r>
    <s v="33 - Rio de Janeiro"/>
    <s v="SUDESTE             "/>
    <x v="15"/>
    <x v="15"/>
    <s v="Audiovisual"/>
    <s v="OUTROS"/>
    <s v="Direta"/>
    <n v="2010"/>
    <n v="1.5383695934465831"/>
    <n v="757500"/>
    <n v="1165314.9670357867"/>
  </r>
  <r>
    <s v="33 - Rio de Janeiro"/>
    <s v="SUDESTE             "/>
    <x v="15"/>
    <x v="15"/>
    <s v="Audiovisual"/>
    <s v="OUTROS"/>
    <s v="Direta"/>
    <n v="2010"/>
    <n v="1.5383695934465831"/>
    <n v="70000"/>
    <n v="107685.87154126081"/>
  </r>
  <r>
    <s v="33 - Rio de Janeiro"/>
    <s v="SUDESTE             "/>
    <x v="15"/>
    <x v="15"/>
    <s v="Audiovisual"/>
    <s v="OUTROS"/>
    <s v="Direta"/>
    <n v="2010"/>
    <n v="1.5383695934465831"/>
    <n v="2439450"/>
    <n v="3752775.704733267"/>
  </r>
  <r>
    <s v="33 - Rio de Janeiro"/>
    <s v="SUDESTE             "/>
    <x v="15"/>
    <x v="15"/>
    <s v="Audiovisual"/>
    <s v="OUTROS"/>
    <s v="Direta"/>
    <n v="2010"/>
    <n v="1.5383695934465831"/>
    <n v="560000"/>
    <n v="861486.97233008652"/>
  </r>
  <r>
    <s v="33 - Rio de Janeiro"/>
    <s v="SUDESTE             "/>
    <x v="27"/>
    <x v="27"/>
    <s v="Audiovisual"/>
    <s v="OUTROS"/>
    <s v="Indireta"/>
    <n v="2010"/>
    <n v="1.5383695934465831"/>
    <n v="2512.16"/>
    <n v="3864.6305578727679"/>
  </r>
  <r>
    <s v="33 - Rio de Janeiro"/>
    <s v="SUDESTE             "/>
    <x v="42"/>
    <x v="42"/>
    <s v="Audiovisual"/>
    <s v="OUTROS"/>
    <s v="Indireta"/>
    <n v="2010"/>
    <n v="1.5383695934465831"/>
    <n v="109400"/>
    <n v="168297.6335230562"/>
  </r>
  <r>
    <s v="33 - Rio de Janeiro"/>
    <s v="SUDESTE             "/>
    <x v="42"/>
    <x v="42"/>
    <s v="Audiovisual"/>
    <s v="OUTROS"/>
    <s v="Direta"/>
    <n v="2010"/>
    <n v="1.5383695934465831"/>
    <n v="300000"/>
    <n v="461510.87803397491"/>
  </r>
  <r>
    <s v="33 - Rio de Janeiro"/>
    <s v="SUDESTE             "/>
    <x v="31"/>
    <x v="31"/>
    <s v="Audiovisual"/>
    <s v="OUTROS"/>
    <s v="Indireta"/>
    <n v="2010"/>
    <n v="1.5383695934465831"/>
    <n v="17436.62"/>
    <n v="26823.96602048256"/>
  </r>
  <r>
    <s v="33 - Rio de Janeiro"/>
    <s v="SUDESTE             "/>
    <x v="31"/>
    <x v="31"/>
    <s v="Audiovisual"/>
    <s v="OUTROS"/>
    <s v="Direta"/>
    <n v="2010"/>
    <n v="1.5383695934465831"/>
    <n v="450000"/>
    <n v="692266.31705096236"/>
  </r>
  <r>
    <s v="33 - Rio de Janeiro"/>
    <s v="SUDESTE             "/>
    <x v="31"/>
    <x v="31"/>
    <s v="Audiovisual"/>
    <s v="OUTROS"/>
    <s v="Direta"/>
    <n v="2010"/>
    <n v="1.5383695934465831"/>
    <n v="462500"/>
    <n v="711495.93696904462"/>
  </r>
  <r>
    <s v="33 - Rio de Janeiro"/>
    <s v="SUDESTE             "/>
    <x v="31"/>
    <x v="31"/>
    <s v="Audiovisual"/>
    <s v="OUTROS"/>
    <s v="Direta"/>
    <n v="2010"/>
    <n v="1.5383695934465831"/>
    <n v="1987500"/>
    <n v="3057509.5669750837"/>
  </r>
  <r>
    <s v="33 - Rio de Janeiro"/>
    <s v="SUDESTE             "/>
    <x v="31"/>
    <x v="31"/>
    <s v="Audiovisual"/>
    <s v="OUTROS"/>
    <s v="Direta"/>
    <n v="2010"/>
    <n v="1.5383695934465831"/>
    <n v="400000"/>
    <n v="615347.83737863321"/>
  </r>
  <r>
    <s v="33 - Rio de Janeiro"/>
    <s v="SUDESTE             "/>
    <x v="31"/>
    <x v="31"/>
    <s v="Audiovisual"/>
    <s v="OUTROS"/>
    <s v="Direta"/>
    <n v="2010"/>
    <n v="1.5383695934465831"/>
    <n v="300000"/>
    <n v="461510.87803397491"/>
  </r>
  <r>
    <s v="33 - Rio de Janeiro"/>
    <s v="SUDESTE             "/>
    <x v="31"/>
    <x v="31"/>
    <s v="Audiovisual"/>
    <s v="OUTROS"/>
    <s v="Indireta"/>
    <n v="2010"/>
    <n v="1.5383695934465831"/>
    <n v="41097.410000000003"/>
    <n v="63223.005913407542"/>
  </r>
  <r>
    <s v="33 - Rio de Janeiro"/>
    <s v="SUDESTE             "/>
    <x v="31"/>
    <x v="31"/>
    <s v="Audiovisual"/>
    <s v="OUTROS"/>
    <s v="Indireta"/>
    <n v="2010"/>
    <n v="1.5383695934465831"/>
    <n v="8733.61"/>
    <n v="13435.520065021014"/>
  </r>
  <r>
    <s v="33 - Rio de Janeiro"/>
    <s v="SUDESTE             "/>
    <x v="31"/>
    <x v="31"/>
    <s v="Audiovisual"/>
    <s v="OUTROS"/>
    <s v="Indireta"/>
    <n v="2010"/>
    <n v="1.5383695934465831"/>
    <n v="22224.19"/>
    <n v="34189.018134979618"/>
  </r>
  <r>
    <s v="33 - Rio de Janeiro"/>
    <s v="SUDESTE             "/>
    <x v="47"/>
    <x v="47"/>
    <s v="Audiovisual"/>
    <s v="OUTROS"/>
    <s v="Indireta"/>
    <n v="2010"/>
    <n v="1.5383695934465831"/>
    <n v="9606.01"/>
    <n v="14777.593698343811"/>
  </r>
  <r>
    <s v="33 - Rio de Janeiro"/>
    <s v="SUDESTE             "/>
    <x v="34"/>
    <x v="34"/>
    <s v="Audiovisual"/>
    <s v="OUTROS"/>
    <s v="Indireta"/>
    <n v="2010"/>
    <n v="1.5383695934465831"/>
    <n v="22594.49"/>
    <n v="34758.676395432893"/>
  </r>
  <r>
    <s v="33 - Rio de Janeiro"/>
    <s v="SUDESTE             "/>
    <x v="34"/>
    <x v="34"/>
    <s v="Audiovisual"/>
    <s v="FUNDO CULTURAL"/>
    <s v="Direta"/>
    <n v="2010"/>
    <n v="1.5383695934465831"/>
    <n v="85500"/>
    <n v="131530.60023968286"/>
  </r>
  <r>
    <s v="33 - Rio de Janeiro"/>
    <s v="SUDESTE             "/>
    <x v="34"/>
    <x v="34"/>
    <s v="Audiovisual"/>
    <s v="OUTROS"/>
    <s v="Direta"/>
    <n v="2010"/>
    <n v="1.5383695934465831"/>
    <n v="225000"/>
    <n v="346133.15852548118"/>
  </r>
  <r>
    <s v="33 - Rio de Janeiro"/>
    <s v="SUDESTE             "/>
    <x v="34"/>
    <x v="34"/>
    <s v="Audiovisual"/>
    <s v="OUTROS"/>
    <s v="Indireta"/>
    <n v="2010"/>
    <n v="1.5383695934465831"/>
    <n v="5405.88"/>
    <n v="8316.2414178210147"/>
  </r>
  <r>
    <s v="33 - Rio de Janeiro"/>
    <s v="SUDESTE             "/>
    <x v="35"/>
    <x v="35"/>
    <s v="Audiovisual"/>
    <s v="OUTROS"/>
    <s v="Direta"/>
    <n v="2010"/>
    <n v="1.5383695934465831"/>
    <n v="207443.96"/>
    <n v="319125.48040814925"/>
  </r>
  <r>
    <s v="33 - Rio de Janeiro"/>
    <s v="SUDESTE             "/>
    <x v="35"/>
    <x v="35"/>
    <s v="Audiovisual"/>
    <s v="OUTROS"/>
    <s v="Direta"/>
    <n v="2010"/>
    <n v="1.5383695934465831"/>
    <n v="153878"/>
    <n v="236721.2363003733"/>
  </r>
  <r>
    <s v="33 - Rio de Janeiro"/>
    <s v="SUDESTE             "/>
    <x v="35"/>
    <x v="35"/>
    <s v="Audiovisual"/>
    <s v="OUTROS"/>
    <s v="Direta"/>
    <n v="2010"/>
    <n v="1.5383695934465831"/>
    <n v="3000000"/>
    <n v="4615108.7803397495"/>
  </r>
  <r>
    <s v="33 - Rio de Janeiro"/>
    <s v="SUDESTE             "/>
    <x v="35"/>
    <x v="35"/>
    <s v="Audiovisual"/>
    <s v="OUTROS"/>
    <s v="Indireta"/>
    <n v="2010"/>
    <n v="1.5383695934465831"/>
    <n v="50528.02"/>
    <n v="77730.769585060814"/>
  </r>
  <r>
    <s v="33 - Rio de Janeiro"/>
    <s v="SUDESTE             "/>
    <x v="35"/>
    <x v="35"/>
    <s v="Audiovisual"/>
    <s v="OUTROS"/>
    <s v="Indireta"/>
    <n v="2010"/>
    <n v="1.5383695934465831"/>
    <n v="8185.22"/>
    <n v="12591.893563670841"/>
  </r>
  <r>
    <s v="33 - Rio de Janeiro"/>
    <s v="SUDESTE             "/>
    <x v="28"/>
    <x v="28"/>
    <s v="Audiovisual"/>
    <s v="OUTROS"/>
    <s v="Indireta"/>
    <n v="2010"/>
    <n v="1.5383695934465831"/>
    <n v="1500000"/>
    <n v="2307554.3901698748"/>
  </r>
  <r>
    <s v="33 - Rio de Janeiro"/>
    <s v="SUDESTE             "/>
    <x v="28"/>
    <x v="28"/>
    <s v="Audiovisual"/>
    <s v="OUTROS"/>
    <s v="Direta"/>
    <n v="2010"/>
    <n v="1.5383695934465831"/>
    <n v="40000"/>
    <n v="61534.783737863327"/>
  </r>
  <r>
    <s v="33 - Rio de Janeiro"/>
    <s v="SUDESTE             "/>
    <x v="28"/>
    <x v="28"/>
    <s v="Audiovisual"/>
    <s v="OUTROS"/>
    <s v="Direta"/>
    <n v="2010"/>
    <n v="1.5383695934465831"/>
    <n v="475600"/>
    <n v="731648.57864319487"/>
  </r>
  <r>
    <s v="33 - Rio de Janeiro"/>
    <s v="SUDESTE             "/>
    <x v="28"/>
    <x v="28"/>
    <s v="Audiovisual"/>
    <s v="OUTROS"/>
    <s v="Direta"/>
    <n v="2010"/>
    <n v="1.5383695934465831"/>
    <n v="1153999.97"/>
    <n v="1775278.4646862689"/>
  </r>
  <r>
    <s v="33 - Rio de Janeiro"/>
    <s v="SUDESTE             "/>
    <x v="28"/>
    <x v="28"/>
    <s v="Audiovisual"/>
    <s v="OUTROS"/>
    <s v="Indireta"/>
    <n v="2010"/>
    <n v="1.5383695934465831"/>
    <n v="276362.23999999999"/>
    <n v="425147.26679278701"/>
  </r>
  <r>
    <s v="33 - Rio de Janeiro"/>
    <s v="SUDESTE             "/>
    <x v="28"/>
    <x v="28"/>
    <s v="Audiovisual"/>
    <s v="OUTROS"/>
    <s v="Indireta"/>
    <n v="2010"/>
    <n v="1.5383695934465831"/>
    <n v="95595.9"/>
    <n v="147061.8258181602"/>
  </r>
  <r>
    <s v="33 - Rio de Janeiro"/>
    <s v="SUDESTE             "/>
    <x v="28"/>
    <x v="28"/>
    <s v="Audiovisual"/>
    <s v="OUTROS"/>
    <s v="Direta"/>
    <n v="2010"/>
    <n v="1.5383695934465831"/>
    <n v="238000"/>
    <n v="366131.9632402868"/>
  </r>
  <r>
    <s v="33 - Rio de Janeiro"/>
    <s v="SUDESTE             "/>
    <x v="28"/>
    <x v="28"/>
    <s v="Audiovisual"/>
    <s v="OUTROS"/>
    <s v="Indireta"/>
    <n v="2010"/>
    <n v="1.5383695934465831"/>
    <n v="10223.969999999999"/>
    <n v="15728.244572310061"/>
  </r>
  <r>
    <s v="33 - Rio de Janeiro"/>
    <s v="SUDESTE             "/>
    <x v="28"/>
    <x v="28"/>
    <s v="Audiovisual"/>
    <s v="OUTROS"/>
    <s v="Indireta"/>
    <n v="2010"/>
    <n v="1.5383695934465831"/>
    <n v="92096"/>
    <n v="141677.68607805652"/>
  </r>
  <r>
    <s v="33 - Rio de Janeiro"/>
    <s v="SUDESTE             "/>
    <x v="7"/>
    <x v="7"/>
    <s v="Música"/>
    <s v="OUTROS"/>
    <s v="Indireta"/>
    <n v="2010"/>
    <n v="1.5383695934465831"/>
    <n v="2487.73"/>
    <n v="3827.0481887048682"/>
  </r>
  <r>
    <s v="33 - Rio de Janeiro"/>
    <s v="SUDESTE             "/>
    <x v="7"/>
    <x v="7"/>
    <s v="Música"/>
    <s v="OUTROS"/>
    <s v="Indireta"/>
    <n v="2010"/>
    <n v="1.5383695934465831"/>
    <n v="55208.86"/>
    <n v="84931.63151284933"/>
  </r>
  <r>
    <s v="33 - Rio de Janeiro"/>
    <s v="SUDESTE             "/>
    <x v="7"/>
    <x v="7"/>
    <s v="Música"/>
    <s v="OUTROS"/>
    <s v="Indireta"/>
    <n v="2010"/>
    <n v="1.5383695934465831"/>
    <n v="720.16"/>
    <n v="1107.8722464164912"/>
  </r>
  <r>
    <s v="33 - Rio de Janeiro"/>
    <s v="SUDESTE             "/>
    <x v="7"/>
    <x v="7"/>
    <s v="Música"/>
    <s v="OUTROS"/>
    <s v="Indireta"/>
    <n v="2010"/>
    <n v="1.5383695934465831"/>
    <n v="106011.59"/>
    <n v="163085.00660892585"/>
  </r>
  <r>
    <s v="33 - Rio de Janeiro"/>
    <s v="SUDESTE             "/>
    <x v="62"/>
    <x v="62"/>
    <e v="#N/A"/>
    <s v="OUTROS"/>
    <s v="Direta"/>
    <n v="2010"/>
    <n v="1.5383695934465831"/>
    <n v="500968.17"/>
    <n v="770674.20001257875"/>
  </r>
  <r>
    <s v="33 - Rio de Janeiro"/>
    <s v="SUDESTE             "/>
    <x v="32"/>
    <x v="32"/>
    <s v="Audiovisual"/>
    <s v="OUTROS"/>
    <s v="Indireta"/>
    <n v="2010"/>
    <n v="1.5383695934465831"/>
    <n v="15644.92"/>
    <n v="24067.669219904317"/>
  </r>
  <r>
    <s v="33 - Rio de Janeiro"/>
    <s v="SUDESTE             "/>
    <x v="32"/>
    <x v="32"/>
    <s v="Audiovisual"/>
    <s v="OUTROS"/>
    <s v="Indireta"/>
    <n v="2010"/>
    <n v="1.5383695934465831"/>
    <n v="38571.919999999998"/>
    <n v="59337.868888854122"/>
  </r>
  <r>
    <s v="33 - Rio de Janeiro"/>
    <s v="SUDESTE             "/>
    <x v="45"/>
    <x v="45"/>
    <e v="#N/A"/>
    <s v="FUNDO CULTURAL"/>
    <s v="Direta"/>
    <n v="2010"/>
    <n v="1.5383695934465831"/>
    <n v="155181.26"/>
    <n v="238726.13185672852"/>
  </r>
  <r>
    <s v="33 - Rio de Janeiro"/>
    <s v="SUDESTE             "/>
    <x v="8"/>
    <x v="8"/>
    <s v="Artes Cênicas e Espetáculos"/>
    <s v="FUNDO CULTURAL"/>
    <s v="Direta"/>
    <n v="2010"/>
    <n v="1.5383695934465831"/>
    <n v="386000"/>
    <n v="593810.66307038104"/>
  </r>
  <r>
    <s v="33 - Rio de Janeiro"/>
    <s v="SUDESTE             "/>
    <x v="36"/>
    <x v="36"/>
    <s v="Artes Cênicas e Espetáculos"/>
    <s v="FUNDO CULTURAL"/>
    <s v="Direta"/>
    <n v="2010"/>
    <n v="1.5383695934465831"/>
    <n v="250000"/>
    <n v="384592.39836164576"/>
  </r>
  <r>
    <s v="33 - Rio de Janeiro"/>
    <s v="SUDESTE             "/>
    <x v="36"/>
    <x v="36"/>
    <s v="Artes Cênicas e Espetáculos"/>
    <s v="FUNDO CULTURAL"/>
    <s v="Direta"/>
    <n v="2010"/>
    <n v="1.5383695934465831"/>
    <n v="550000"/>
    <n v="846103.27639562066"/>
  </r>
  <r>
    <s v="33 - Rio de Janeiro"/>
    <s v="SUDESTE             "/>
    <x v="36"/>
    <x v="36"/>
    <s v="Artes Cênicas e Espetáculos"/>
    <s v="FUNDO CULTURAL"/>
    <s v="Direta"/>
    <n v="2010"/>
    <n v="1.5383695934465831"/>
    <n v="501200"/>
    <n v="771030.84023542749"/>
  </r>
  <r>
    <s v="33 - Rio de Janeiro"/>
    <s v="SUDESTE             "/>
    <x v="36"/>
    <x v="36"/>
    <s v="Artes Cênicas e Espetáculos"/>
    <s v="FUNDO CULTURAL"/>
    <s v="Direta"/>
    <n v="2010"/>
    <n v="1.5383695934465831"/>
    <n v="10200000"/>
    <n v="15691369.853155147"/>
  </r>
  <r>
    <s v="33 - Rio de Janeiro"/>
    <s v="SUDESTE             "/>
    <x v="36"/>
    <x v="36"/>
    <s v="Artes Cênicas e Espetáculos"/>
    <s v="FUNDO CULTURAL"/>
    <s v="Direta"/>
    <n v="2010"/>
    <n v="1.5383695934465831"/>
    <n v="1550300"/>
    <n v="2384934.3807202377"/>
  </r>
  <r>
    <s v="33 - Rio de Janeiro"/>
    <s v="SUDESTE             "/>
    <x v="56"/>
    <x v="56"/>
    <s v="Artes Cênicas e Espetáculos"/>
    <s v="FUNDO CULTURAL"/>
    <s v="Direta"/>
    <n v="2010"/>
    <n v="1.5383695934465831"/>
    <n v="200000"/>
    <n v="307673.9186893166"/>
  </r>
  <r>
    <s v="33 - Rio de Janeiro"/>
    <s v="SUDESTE             "/>
    <x v="56"/>
    <x v="56"/>
    <s v="Artes Cênicas e Espetáculos"/>
    <s v="FUNDO CULTURAL"/>
    <s v="Direta"/>
    <n v="2010"/>
    <n v="1.5383695934465831"/>
    <n v="108440"/>
    <n v="166820.79871334747"/>
  </r>
  <r>
    <s v="33 - Rio de Janeiro"/>
    <s v="SUDESTE             "/>
    <x v="9"/>
    <x v="9"/>
    <s v="Artes Cênicas e Espetáculos"/>
    <s v="OUTROS"/>
    <s v="Direta"/>
    <n v="2010"/>
    <n v="1.5383695934465831"/>
    <n v="400000"/>
    <n v="615347.83737863321"/>
  </r>
  <r>
    <s v="33 - Rio de Janeiro"/>
    <s v="SUDESTE             "/>
    <x v="20"/>
    <x v="20"/>
    <s v="Artes Cênicas e Espetáculos"/>
    <s v="OUTROS"/>
    <s v="Indireta"/>
    <n v="2010"/>
    <n v="1.5383695934465831"/>
    <n v="221517.04"/>
    <n v="340775.07876629051"/>
  </r>
  <r>
    <s v="33 - Rio de Janeiro"/>
    <s v="SUDESTE             "/>
    <x v="20"/>
    <x v="20"/>
    <s v="Artes Cênicas e Espetáculos"/>
    <s v="OUTROS"/>
    <s v="Indireta"/>
    <n v="2010"/>
    <n v="1.5383695934465831"/>
    <n v="42919.91"/>
    <n v="66026.684497463939"/>
  </r>
  <r>
    <s v="33 - Rio de Janeiro"/>
    <s v="SUDESTE             "/>
    <x v="20"/>
    <x v="20"/>
    <s v="Artes Cênicas e Espetáculos"/>
    <s v="OUTROS"/>
    <s v="Indireta"/>
    <n v="2010"/>
    <n v="1.5383695934465831"/>
    <n v="9110"/>
    <n v="14014.546996298372"/>
  </r>
  <r>
    <s v="33 - Rio de Janeiro"/>
    <s v="SUDESTE             "/>
    <x v="20"/>
    <x v="20"/>
    <s v="Artes Cênicas e Espetáculos"/>
    <s v="OUTROS"/>
    <s v="Indireta"/>
    <n v="2010"/>
    <n v="1.5383695934465831"/>
    <n v="11155.88"/>
    <n v="17161.866580138867"/>
  </r>
  <r>
    <s v="33 - Rio de Janeiro"/>
    <s v="SUDESTE             "/>
    <x v="20"/>
    <x v="20"/>
    <s v="Artes Cênicas e Espetáculos"/>
    <s v="OUTROS"/>
    <s v="Indireta"/>
    <n v="2010"/>
    <n v="1.5383695934465831"/>
    <n v="200694.87"/>
    <n v="308742.88556871482"/>
  </r>
  <r>
    <s v="33 - Rio de Janeiro"/>
    <s v="SUDESTE             "/>
    <x v="30"/>
    <x v="30"/>
    <s v="Artes Cênicas e Espetáculos"/>
    <s v="OUTROS"/>
    <s v="Indireta"/>
    <n v="2010"/>
    <n v="1.5383695934465831"/>
    <n v="277632.25"/>
    <n v="427101.01156016014"/>
  </r>
  <r>
    <s v="33 - Rio de Janeiro"/>
    <s v="SUDESTE             "/>
    <x v="30"/>
    <x v="30"/>
    <s v="Artes Cênicas e Espetáculos"/>
    <s v="OUTROS"/>
    <s v="Indireta"/>
    <n v="2010"/>
    <n v="1.5383695934465831"/>
    <n v="167767.67999999999"/>
    <n v="258088.69767507643"/>
  </r>
  <r>
    <s v="33 - Rio de Janeiro"/>
    <s v="SUDESTE             "/>
    <x v="30"/>
    <x v="30"/>
    <s v="Artes Cênicas e Espetáculos"/>
    <s v="OUTROS"/>
    <s v="Indireta"/>
    <n v="2010"/>
    <n v="1.5383695934465831"/>
    <n v="103529.58"/>
    <n v="159266.7578942955"/>
  </r>
  <r>
    <s v="33 - Rio de Janeiro"/>
    <s v="SUDESTE             "/>
    <x v="30"/>
    <x v="30"/>
    <s v="Artes Cênicas e Espetáculos"/>
    <s v="OUTROS"/>
    <s v="Indireta"/>
    <n v="2010"/>
    <n v="1.5383695934465831"/>
    <n v="167615.19"/>
    <n v="257854.11169577177"/>
  </r>
  <r>
    <s v="33 - Rio de Janeiro"/>
    <s v="SUDESTE             "/>
    <x v="46"/>
    <x v="46"/>
    <s v="Educação e Criação em Artes"/>
    <s v="FUNDO CULTURAL"/>
    <s v="Direta"/>
    <n v="2010"/>
    <n v="1.5383695934465831"/>
    <n v="1135000"/>
    <n v="1746049.4885618717"/>
  </r>
  <r>
    <s v="33 - Rio de Janeiro"/>
    <s v="SUDESTE             "/>
    <x v="46"/>
    <x v="46"/>
    <s v="Educação e Criação em Artes"/>
    <s v="OUTROS"/>
    <s v="Indireta"/>
    <n v="2010"/>
    <n v="1.5383695934465831"/>
    <n v="2007.69"/>
    <n v="3088.5692490667707"/>
  </r>
  <r>
    <s v="33 - Rio de Janeiro"/>
    <s v="SUDESTE             "/>
    <x v="63"/>
    <x v="63"/>
    <s v="Educação e Criação em Artes"/>
    <s v="FUNDO CULTURAL"/>
    <s v="Direta"/>
    <n v="2010"/>
    <n v="1.5383695934465831"/>
    <n v="591000"/>
    <n v="909176.42972693057"/>
  </r>
  <r>
    <s v="33 - Rio de Janeiro"/>
    <s v="SUDESTE             "/>
    <x v="63"/>
    <x v="63"/>
    <s v="Educação e Criação em Artes"/>
    <s v="FUNDO CULTURAL"/>
    <s v="Direta"/>
    <n v="2010"/>
    <n v="1.5383695934465831"/>
    <n v="3640000"/>
    <n v="5599665.3201455623"/>
  </r>
  <r>
    <s v="33 - Rio de Janeiro"/>
    <s v="SUDESTE             "/>
    <x v="21"/>
    <x v="21"/>
    <s v="Artes Cênicas e Espetáculos"/>
    <s v="OUTROS"/>
    <s v="Indireta"/>
    <n v="2010"/>
    <n v="1.5383695934465831"/>
    <n v="4431.75"/>
    <n v="6817.6694457568947"/>
  </r>
  <r>
    <s v="33 - Rio de Janeiro"/>
    <s v="SUDESTE             "/>
    <x v="23"/>
    <x v="23"/>
    <s v="Patrimônio"/>
    <s v="FUNDO CULTURAL"/>
    <s v="Direta"/>
    <n v="2010"/>
    <n v="1.5383695934465831"/>
    <n v="246516.41"/>
    <n v="379233.34942961117"/>
  </r>
  <r>
    <s v="33 - Rio de Janeiro"/>
    <s v="SUDESTE             "/>
    <x v="23"/>
    <x v="23"/>
    <s v="Patrimônio"/>
    <s v="FUNDO CULTURAL"/>
    <s v="Direta"/>
    <n v="2010"/>
    <n v="1.5383695934465831"/>
    <n v="881741.99"/>
    <n v="1356445.0666810812"/>
  </r>
  <r>
    <s v="33 - Rio de Janeiro"/>
    <s v="SUDESTE             "/>
    <x v="23"/>
    <x v="23"/>
    <s v="Patrimônio"/>
    <s v="FUNDO CULTURAL"/>
    <s v="Direta"/>
    <n v="2010"/>
    <n v="1.5383695934465831"/>
    <n v="221439"/>
    <n v="340655.02440321789"/>
  </r>
  <r>
    <s v="33 - Rio de Janeiro"/>
    <s v="SUDESTE             "/>
    <x v="1"/>
    <x v="1"/>
    <s v="Patrimônio"/>
    <s v="FUNDO CULTURAL"/>
    <s v="Direta"/>
    <n v="2010"/>
    <n v="1.5383695934465831"/>
    <n v="969858"/>
    <n v="1492000.0571609163"/>
  </r>
  <r>
    <s v="33 - Rio de Janeiro"/>
    <s v="SUDESTE             "/>
    <x v="48"/>
    <x v="48"/>
    <s v="Patrimônio"/>
    <s v="FUNDO CULTURAL"/>
    <s v="Direta"/>
    <n v="2010"/>
    <n v="1.5383695934465831"/>
    <n v="514036.4"/>
    <n v="790777.96768474521"/>
  </r>
  <r>
    <s v="33 - Rio de Janeiro"/>
    <s v="SUDESTE             "/>
    <x v="48"/>
    <x v="48"/>
    <s v="Patrimônio"/>
    <s v="FUNDO CULTURAL"/>
    <s v="Direta"/>
    <n v="2010"/>
    <n v="1.5383695934465831"/>
    <n v="545706.65"/>
    <n v="839498.51730159682"/>
  </r>
  <r>
    <s v="33 - Rio de Janeiro"/>
    <s v="SUDESTE             "/>
    <x v="48"/>
    <x v="48"/>
    <s v="Patrimônio"/>
    <s v="FUNDO CULTURAL"/>
    <s v="Direta"/>
    <n v="2010"/>
    <n v="1.5383695934465831"/>
    <n v="7925288.6100000003"/>
    <n v="12192023.016912537"/>
  </r>
  <r>
    <s v="33 - Rio de Janeiro"/>
    <s v="SUDESTE             "/>
    <x v="48"/>
    <x v="48"/>
    <s v="Patrimônio"/>
    <s v="FUNDO CULTURAL"/>
    <s v="Direta"/>
    <n v="2010"/>
    <n v="1.5383695934465831"/>
    <n v="3722957.12"/>
    <n v="5727284.0311134616"/>
  </r>
  <r>
    <s v="33 - Rio de Janeiro"/>
    <s v="SUDESTE             "/>
    <x v="44"/>
    <x v="44"/>
    <s v="Artes Cênicas e Espetáculos"/>
    <s v="OUTROS"/>
    <s v="Direta"/>
    <n v="2010"/>
    <n v="1.5383695934465831"/>
    <n v="558960.30000000005"/>
    <n v="859887.52946378023"/>
  </r>
  <r>
    <s v="33 - Rio de Janeiro"/>
    <s v="SUDESTE             "/>
    <x v="52"/>
    <x v="52"/>
    <e v="#N/A"/>
    <s v="FUNDO CULTURAL"/>
    <s v="Direta"/>
    <n v="2010"/>
    <n v="1.5383695934465831"/>
    <n v="362369.46"/>
    <n v="557458.15885765792"/>
  </r>
  <r>
    <s v="24 - Rio Grande do Norte"/>
    <s v="NORDESTE            "/>
    <x v="38"/>
    <x v="38"/>
    <e v="#N/A"/>
    <s v="OUTROS"/>
    <s v="Indireta"/>
    <n v="2010"/>
    <n v="1.5383695934465831"/>
    <n v="16156.61"/>
    <n v="24854.837557175"/>
  </r>
  <r>
    <s v="24 - Rio Grande do Norte"/>
    <s v="NORDESTE            "/>
    <x v="26"/>
    <x v="26"/>
    <s v="Editorial"/>
    <s v="OUTROS"/>
    <s v="Indireta"/>
    <n v="2010"/>
    <n v="1.5383695934465831"/>
    <n v="7562.06"/>
    <n v="11633.243167818669"/>
  </r>
  <r>
    <s v="24 - Rio Grande do Norte"/>
    <s v="NORDESTE            "/>
    <x v="26"/>
    <x v="26"/>
    <s v="Editorial"/>
    <s v="OUTROS"/>
    <s v="Indireta"/>
    <n v="2010"/>
    <n v="1.5383695934465831"/>
    <n v="41047.71"/>
    <n v="63146.548944613241"/>
  </r>
  <r>
    <s v="24 - Rio Grande do Norte"/>
    <s v="NORDESTE            "/>
    <x v="26"/>
    <x v="26"/>
    <s v="Editorial"/>
    <s v="OUTROS"/>
    <s v="Indireta"/>
    <n v="2010"/>
    <n v="1.5383695934465831"/>
    <n v="11610.75"/>
    <n v="17861.624757109916"/>
  </r>
  <r>
    <s v="24 - Rio Grande do Norte"/>
    <s v="NORDESTE            "/>
    <x v="25"/>
    <x v="25"/>
    <s v="Editorial"/>
    <s v="OUTROS"/>
    <s v="Indireta"/>
    <n v="2010"/>
    <n v="1.5383695934465831"/>
    <n v="9211.51"/>
    <n v="14170.706893729135"/>
  </r>
  <r>
    <s v="24 - Rio Grande do Norte"/>
    <s v="NORDESTE            "/>
    <x v="25"/>
    <x v="25"/>
    <s v="Editorial"/>
    <s v="OUTROS"/>
    <s v="Indireta"/>
    <n v="2010"/>
    <n v="1.5383695934465831"/>
    <n v="56656.07"/>
    <n v="87157.975372181158"/>
  </r>
  <r>
    <s v="24 - Rio Grande do Norte"/>
    <s v="NORDESTE            "/>
    <x v="25"/>
    <x v="25"/>
    <s v="Editorial"/>
    <s v="OUTROS"/>
    <s v="Indireta"/>
    <n v="2010"/>
    <n v="1.5383695934465831"/>
    <n v="27538.22"/>
    <n v="42363.960305642562"/>
  </r>
  <r>
    <s v="24 - Rio Grande do Norte"/>
    <s v="NORDESTE            "/>
    <x v="33"/>
    <x v="33"/>
    <s v="Editorial"/>
    <s v="OUTROS"/>
    <s v="Indireta"/>
    <n v="2010"/>
    <n v="1.5383695934465831"/>
    <n v="1730.12"/>
    <n v="2661.5640010138022"/>
  </r>
  <r>
    <s v="24 - Rio Grande do Norte"/>
    <s v="NORDESTE            "/>
    <x v="33"/>
    <x v="33"/>
    <s v="Editorial"/>
    <s v="OUTROS"/>
    <s v="Indireta"/>
    <n v="2010"/>
    <n v="1.5383695934465831"/>
    <n v="7308.64"/>
    <n v="11243.389545447435"/>
  </r>
  <r>
    <s v="24 - Rio Grande do Norte"/>
    <s v="NORDESTE            "/>
    <x v="33"/>
    <x v="33"/>
    <s v="Editorial"/>
    <s v="OUTROS"/>
    <s v="Indireta"/>
    <n v="2010"/>
    <n v="1.5383695934465831"/>
    <n v="6484.51"/>
    <n v="9975.5730124003021"/>
  </r>
  <r>
    <s v="24 - Rio Grande do Norte"/>
    <s v="NORDESTE            "/>
    <x v="37"/>
    <x v="37"/>
    <s v="Música"/>
    <s v="OUTROS"/>
    <s v="Indireta"/>
    <n v="2010"/>
    <n v="1.5383695934465831"/>
    <n v="48217.65"/>
    <n v="74176.566627449633"/>
  </r>
  <r>
    <s v="24 - Rio Grande do Norte"/>
    <s v="NORDESTE            "/>
    <x v="37"/>
    <x v="37"/>
    <s v="Música"/>
    <s v="OUTROS"/>
    <s v="Indireta"/>
    <n v="2010"/>
    <n v="1.5383695934465831"/>
    <n v="44333.09"/>
    <n v="68200.677639530768"/>
  </r>
  <r>
    <s v="24 - Rio Grande do Norte"/>
    <s v="NORDESTE            "/>
    <x v="37"/>
    <x v="37"/>
    <s v="Música"/>
    <s v="OUTROS"/>
    <s v="Indireta"/>
    <n v="2010"/>
    <n v="1.5383695934465831"/>
    <n v="42662.879999999997"/>
    <n v="65631.27736086036"/>
  </r>
  <r>
    <s v="24 - Rio Grande do Norte"/>
    <s v="NORDESTE            "/>
    <x v="5"/>
    <x v="5"/>
    <e v="#N/A"/>
    <s v="OUTROS"/>
    <s v="Indireta"/>
    <n v="2010"/>
    <n v="1.5383695934465831"/>
    <n v="88283.11"/>
    <n v="135812.05203889997"/>
  </r>
  <r>
    <s v="24 - Rio Grande do Norte"/>
    <s v="NORDESTE            "/>
    <x v="32"/>
    <x v="32"/>
    <s v="Audiovisual"/>
    <s v="OUTROS"/>
    <s v="Indireta"/>
    <n v="2010"/>
    <n v="1.5383695934465831"/>
    <n v="44069.33"/>
    <n v="67794.917275563304"/>
  </r>
  <r>
    <s v="24 - Rio Grande do Norte"/>
    <s v="NORDESTE            "/>
    <x v="32"/>
    <x v="32"/>
    <s v="Audiovisual"/>
    <s v="OUTROS"/>
    <s v="Indireta"/>
    <n v="2010"/>
    <n v="1.5383695934465831"/>
    <n v="1409.79"/>
    <n v="2168.7780691450585"/>
  </r>
  <r>
    <s v="24 - Rio Grande do Norte"/>
    <s v="NORDESTE            "/>
    <x v="32"/>
    <x v="32"/>
    <s v="Audiovisual"/>
    <s v="OUTROS"/>
    <s v="Indireta"/>
    <n v="2010"/>
    <n v="1.5383695934465831"/>
    <n v="16556.82"/>
    <n v="25470.508452168255"/>
  </r>
  <r>
    <s v="24 - Rio Grande do Norte"/>
    <s v="NORDESTE            "/>
    <x v="54"/>
    <x v="54"/>
    <s v="Audiovisual"/>
    <s v="OUTROS"/>
    <s v="Indireta"/>
    <n v="2010"/>
    <n v="1.5383695934465831"/>
    <n v="3848.22"/>
    <n v="5919.9846368930093"/>
  </r>
  <r>
    <s v="24 - Rio Grande do Norte"/>
    <s v="NORDESTE            "/>
    <x v="20"/>
    <x v="20"/>
    <s v="Artes Cênicas e Espetáculos"/>
    <s v="OUTROS"/>
    <s v="Indireta"/>
    <n v="2010"/>
    <n v="1.5383695934465831"/>
    <n v="103559.19"/>
    <n v="159312.30901795745"/>
  </r>
  <r>
    <s v="24 - Rio Grande do Norte"/>
    <s v="NORDESTE            "/>
    <x v="20"/>
    <x v="20"/>
    <s v="Artes Cênicas e Espetáculos"/>
    <s v="OUTROS"/>
    <s v="Indireta"/>
    <n v="2010"/>
    <n v="1.5383695934465831"/>
    <n v="25172.25"/>
    <n v="38724.223998635753"/>
  </r>
  <r>
    <s v="24 - Rio Grande do Norte"/>
    <s v="NORDESTE            "/>
    <x v="30"/>
    <x v="30"/>
    <s v="Artes Cênicas e Espetáculos"/>
    <s v="OUTROS"/>
    <s v="Indireta"/>
    <n v="2010"/>
    <n v="1.5383695934465831"/>
    <n v="1058.21"/>
    <n v="1627.9180874811088"/>
  </r>
  <r>
    <s v="24 - Rio Grande do Norte"/>
    <s v="NORDESTE            "/>
    <x v="30"/>
    <x v="30"/>
    <s v="Artes Cênicas e Espetáculos"/>
    <s v="OUTROS"/>
    <s v="Indireta"/>
    <n v="2010"/>
    <n v="1.5383695934465831"/>
    <n v="8973.84"/>
    <n v="13805.082592454686"/>
  </r>
  <r>
    <s v="24 - Rio Grande do Norte"/>
    <s v="NORDESTE            "/>
    <x v="30"/>
    <x v="30"/>
    <s v="Artes Cênicas e Espetáculos"/>
    <s v="OUTROS"/>
    <s v="Indireta"/>
    <n v="2010"/>
    <n v="1.5383695934465831"/>
    <n v="18193.09"/>
    <n v="27987.696466837097"/>
  </r>
  <r>
    <s v="11 - Rondônia"/>
    <s v="NORTE               "/>
    <x v="38"/>
    <x v="38"/>
    <e v="#N/A"/>
    <s v="OUTROS"/>
    <s v="Indireta"/>
    <n v="2010"/>
    <n v="1.5383695934465831"/>
    <n v="11108.77"/>
    <n v="17089.393988591601"/>
  </r>
  <r>
    <s v="11 - Rondônia"/>
    <s v="NORTE               "/>
    <x v="2"/>
    <x v="2"/>
    <e v="#N/A"/>
    <s v="OUTROS"/>
    <s v="Indireta"/>
    <n v="2010"/>
    <n v="1.5383695934465831"/>
    <n v="2665.17"/>
    <n v="4100.0164893660303"/>
  </r>
  <r>
    <s v="11 - Rondônia"/>
    <s v="NORTE               "/>
    <x v="2"/>
    <x v="2"/>
    <e v="#N/A"/>
    <s v="OUTROS"/>
    <s v="Indireta"/>
    <n v="2010"/>
    <n v="1.5383695934465831"/>
    <n v="10970.46"/>
    <n v="16876.622090122"/>
  </r>
  <r>
    <s v="11 - Rondônia"/>
    <s v="NORTE               "/>
    <x v="26"/>
    <x v="26"/>
    <s v="Editorial"/>
    <s v="OUTROS"/>
    <s v="Indireta"/>
    <n v="2010"/>
    <n v="1.5383695934465831"/>
    <n v="5435.51"/>
    <n v="8361.8233088748366"/>
  </r>
  <r>
    <s v="11 - Rondônia"/>
    <s v="NORTE               "/>
    <x v="40"/>
    <x v="40"/>
    <s v="Música"/>
    <s v="OUTROS"/>
    <s v="Indireta"/>
    <n v="2010"/>
    <n v="1.5383695934465831"/>
    <n v="13202.33"/>
    <n v="20310.063034647628"/>
  </r>
  <r>
    <s v="11 - Rondônia"/>
    <s v="NORTE               "/>
    <x v="40"/>
    <x v="40"/>
    <s v="Música"/>
    <s v="OUTROS"/>
    <s v="Indireta"/>
    <n v="2010"/>
    <n v="1.5383695934465831"/>
    <n v="34979.24"/>
    <n v="53810.999217870456"/>
  </r>
  <r>
    <s v="11 - Rondônia"/>
    <s v="NORTE               "/>
    <x v="40"/>
    <x v="40"/>
    <s v="Música"/>
    <s v="OUTROS"/>
    <s v="Indireta"/>
    <n v="2010"/>
    <n v="1.5383695934465831"/>
    <n v="2724.49"/>
    <n v="4191.2725736492812"/>
  </r>
  <r>
    <s v="11 - Rondônia"/>
    <s v="NORTE               "/>
    <x v="40"/>
    <x v="40"/>
    <s v="Música"/>
    <s v="OUTROS"/>
    <s v="Indireta"/>
    <n v="2010"/>
    <n v="1.5383695934465831"/>
    <n v="4158.41"/>
    <n v="6397.1715010842054"/>
  </r>
  <r>
    <s v="11 - Rondônia"/>
    <s v="NORTE               "/>
    <x v="25"/>
    <x v="25"/>
    <s v="Editorial"/>
    <s v="OUTROS"/>
    <s v="Indireta"/>
    <n v="2010"/>
    <n v="1.5383695934465831"/>
    <n v="5486.27"/>
    <n v="8439.9109494381864"/>
  </r>
  <r>
    <s v="11 - Rondônia"/>
    <s v="NORTE               "/>
    <x v="25"/>
    <x v="25"/>
    <s v="Editorial"/>
    <s v="OUTROS"/>
    <s v="Indireta"/>
    <n v="2010"/>
    <n v="1.5383695934465831"/>
    <n v="37683.839999999997"/>
    <n v="57971.673620306079"/>
  </r>
  <r>
    <s v="11 - Rondônia"/>
    <s v="NORTE               "/>
    <x v="25"/>
    <x v="25"/>
    <s v="Editorial"/>
    <s v="OUTROS"/>
    <s v="Indireta"/>
    <n v="2010"/>
    <n v="1.5383695934465831"/>
    <n v="44955.44"/>
    <n v="69158.081956012262"/>
  </r>
  <r>
    <s v="11 - Rondônia"/>
    <s v="NORTE               "/>
    <x v="33"/>
    <x v="33"/>
    <s v="Editorial"/>
    <s v="OUTROS"/>
    <s v="Indireta"/>
    <n v="2010"/>
    <n v="1.5383695934465831"/>
    <n v="2703.51"/>
    <n v="4158.9975795787723"/>
  </r>
  <r>
    <s v="11 - Rondônia"/>
    <s v="NORTE               "/>
    <x v="33"/>
    <x v="33"/>
    <s v="Editorial"/>
    <s v="OUTROS"/>
    <s v="Indireta"/>
    <n v="2010"/>
    <n v="1.5383695934465831"/>
    <n v="2579.0700000000002"/>
    <n v="3967.5628673702795"/>
  </r>
  <r>
    <s v="11 - Rondônia"/>
    <s v="NORTE               "/>
    <x v="33"/>
    <x v="33"/>
    <s v="Editorial"/>
    <s v="OUTROS"/>
    <s v="Indireta"/>
    <n v="2010"/>
    <n v="1.5383695934465831"/>
    <n v="8681.2800000000007"/>
    <n v="13355.017184195955"/>
  </r>
  <r>
    <s v="11 - Rondônia"/>
    <s v="NORTE               "/>
    <x v="37"/>
    <x v="37"/>
    <s v="Música"/>
    <s v="OUTROS"/>
    <s v="Indireta"/>
    <n v="2010"/>
    <n v="1.5383695934465831"/>
    <n v="43488.71"/>
    <n v="66901.709122216358"/>
  </r>
  <r>
    <s v="11 - Rondônia"/>
    <s v="NORTE               "/>
    <x v="5"/>
    <x v="5"/>
    <e v="#N/A"/>
    <s v="OUTROS"/>
    <s v="Indireta"/>
    <n v="2010"/>
    <n v="1.5383695934465831"/>
    <n v="50000"/>
    <n v="76918.479672329151"/>
  </r>
  <r>
    <s v="11 - Rondônia"/>
    <s v="NORTE               "/>
    <x v="5"/>
    <x v="5"/>
    <e v="#N/A"/>
    <s v="OUTROS"/>
    <s v="Indireta"/>
    <n v="2010"/>
    <n v="1.5383695934465831"/>
    <n v="6591.32"/>
    <n v="10139.886268676331"/>
  </r>
  <r>
    <s v="11 - Rondônia"/>
    <s v="NORTE               "/>
    <x v="5"/>
    <x v="5"/>
    <e v="#N/A"/>
    <s v="OUTROS"/>
    <s v="Indireta"/>
    <n v="2010"/>
    <n v="1.5383695934465831"/>
    <n v="7110.48"/>
    <n v="10938.54622681006"/>
  </r>
  <r>
    <s v="11 - Rondônia"/>
    <s v="NORTE               "/>
    <x v="16"/>
    <x v="16"/>
    <s v="Audiovisual"/>
    <s v="OUTROS"/>
    <s v="Indireta"/>
    <n v="2010"/>
    <n v="1.5383695934465831"/>
    <n v="2860.46"/>
    <n v="4400.4446872702129"/>
  </r>
  <r>
    <s v="11 - Rondônia"/>
    <s v="NORTE               "/>
    <x v="16"/>
    <x v="16"/>
    <s v="Audiovisual"/>
    <s v="OUTROS"/>
    <s v="Indireta"/>
    <n v="2010"/>
    <n v="1.5383695934465831"/>
    <n v="22767"/>
    <n v="35024.060533998359"/>
  </r>
  <r>
    <s v="11 - Rondônia"/>
    <s v="NORTE               "/>
    <x v="32"/>
    <x v="32"/>
    <s v="Audiovisual"/>
    <s v="OUTROS"/>
    <s v="Indireta"/>
    <n v="2010"/>
    <n v="1.5383695934465831"/>
    <n v="50353.68"/>
    <n v="77462.570230139347"/>
  </r>
  <r>
    <s v="11 - Rondônia"/>
    <s v="NORTE               "/>
    <x v="53"/>
    <x v="53"/>
    <s v="Educação e Criação em Artes"/>
    <s v="OUTROS"/>
    <s v="Indireta"/>
    <n v="2010"/>
    <n v="1.5383695934465831"/>
    <n v="1888.58"/>
    <n v="2905.3340467913476"/>
  </r>
  <r>
    <s v="11 - Rondônia"/>
    <s v="NORTE               "/>
    <x v="53"/>
    <x v="53"/>
    <s v="Educação e Criação em Artes"/>
    <s v="OUTROS"/>
    <s v="Indireta"/>
    <n v="2010"/>
    <n v="1.5383695934465831"/>
    <n v="5353.34"/>
    <n v="8235.4154793813304"/>
  </r>
  <r>
    <s v="11 - Rondônia"/>
    <s v="NORTE               "/>
    <x v="20"/>
    <x v="20"/>
    <s v="Artes Cênicas e Espetáculos"/>
    <s v="OUTROS"/>
    <s v="Indireta"/>
    <n v="2010"/>
    <n v="1.5383695934465831"/>
    <n v="9535.4500000000007"/>
    <n v="14669.046339830222"/>
  </r>
  <r>
    <s v="11 - Rondônia"/>
    <s v="NORTE               "/>
    <x v="20"/>
    <x v="20"/>
    <s v="Artes Cênicas e Espetáculos"/>
    <s v="OUTROS"/>
    <s v="Indireta"/>
    <n v="2010"/>
    <n v="1.5383695934465831"/>
    <n v="10986.36"/>
    <n v="16901.082166657805"/>
  </r>
  <r>
    <s v="11 - Rondônia"/>
    <s v="NORTE               "/>
    <x v="30"/>
    <x v="30"/>
    <s v="Artes Cênicas e Espetáculos"/>
    <s v="OUTROS"/>
    <s v="Indireta"/>
    <n v="2010"/>
    <n v="1.5383695934465831"/>
    <n v="29045.82"/>
    <n v="44683.206304722633"/>
  </r>
  <r>
    <s v="43 - Rio Grande do Sul"/>
    <s v="SUL                 "/>
    <x v="38"/>
    <x v="38"/>
    <e v="#N/A"/>
    <s v="OUTROS"/>
    <s v="Indireta"/>
    <n v="2010"/>
    <n v="1.5383695934465831"/>
    <n v="60584.6"/>
    <n v="93201.506471123852"/>
  </r>
  <r>
    <s v="43 - Rio Grande do Sul"/>
    <s v="SUL                 "/>
    <x v="2"/>
    <x v="2"/>
    <e v="#N/A"/>
    <s v="OUTROS"/>
    <s v="Indireta"/>
    <n v="2010"/>
    <n v="1.5383695934465831"/>
    <n v="51398.78"/>
    <n v="79070.32029225037"/>
  </r>
  <r>
    <s v="43 - Rio Grande do Sul"/>
    <s v="SUL                 "/>
    <x v="2"/>
    <x v="2"/>
    <e v="#N/A"/>
    <s v="OUTROS"/>
    <s v="Indireta"/>
    <n v="2010"/>
    <n v="1.5383695934465831"/>
    <n v="6234.2"/>
    <n v="9590.5037194646884"/>
  </r>
  <r>
    <s v="43 - Rio Grande do Sul"/>
    <s v="SUL                 "/>
    <x v="2"/>
    <x v="2"/>
    <e v="#N/A"/>
    <s v="OUTROS"/>
    <s v="Indireta"/>
    <n v="2010"/>
    <n v="1.5383695934465831"/>
    <n v="71908.19"/>
    <n v="110621.37301577965"/>
  </r>
  <r>
    <s v="43 - Rio Grande do Sul"/>
    <s v="SUL                 "/>
    <x v="2"/>
    <x v="2"/>
    <e v="#N/A"/>
    <s v="OUTROS"/>
    <s v="Indireta"/>
    <n v="2010"/>
    <n v="1.5383695934465831"/>
    <n v="65876.56"/>
    <n v="101342.49682485944"/>
  </r>
  <r>
    <s v="43 - Rio Grande do Sul"/>
    <s v="SUL                 "/>
    <x v="26"/>
    <x v="26"/>
    <s v="Editorial"/>
    <s v="OUTROS"/>
    <s v="Indireta"/>
    <n v="2010"/>
    <n v="1.5383695934465831"/>
    <n v="135968.14000000001"/>
    <n v="209169.25225348811"/>
  </r>
  <r>
    <s v="43 - Rio Grande do Sul"/>
    <s v="SUL                 "/>
    <x v="26"/>
    <x v="26"/>
    <s v="Editorial"/>
    <s v="OUTROS"/>
    <s v="Indireta"/>
    <n v="2010"/>
    <n v="1.5383695934465831"/>
    <n v="1160.94"/>
    <n v="1785.9547958158762"/>
  </r>
  <r>
    <s v="43 - Rio Grande do Sul"/>
    <s v="SUL                 "/>
    <x v="26"/>
    <x v="26"/>
    <s v="Editorial"/>
    <s v="OUTROS"/>
    <s v="Indireta"/>
    <n v="2010"/>
    <n v="1.5383695934465831"/>
    <n v="168450.88"/>
    <n v="259139.71178131917"/>
  </r>
  <r>
    <s v="43 - Rio Grande do Sul"/>
    <s v="SUL                 "/>
    <x v="40"/>
    <x v="40"/>
    <s v="Música"/>
    <s v="OUTROS"/>
    <s v="Indireta"/>
    <n v="2010"/>
    <n v="1.5383695934465831"/>
    <n v="1205.99"/>
    <n v="1855.2583460006447"/>
  </r>
  <r>
    <s v="43 - Rio Grande do Sul"/>
    <s v="SUL                 "/>
    <x v="40"/>
    <x v="40"/>
    <s v="Música"/>
    <s v="OUTROS"/>
    <s v="Indireta"/>
    <n v="2010"/>
    <n v="1.5383695934465831"/>
    <n v="59813.88"/>
    <n v="92015.854258062696"/>
  </r>
  <r>
    <s v="43 - Rio Grande do Sul"/>
    <s v="SUL                 "/>
    <x v="40"/>
    <x v="40"/>
    <s v="Música"/>
    <s v="OUTROS"/>
    <s v="Indireta"/>
    <n v="2010"/>
    <n v="1.5383695934465831"/>
    <n v="12384.24"/>
    <n v="19051.538253944913"/>
  </r>
  <r>
    <s v="43 - Rio Grande do Sul"/>
    <s v="SUL                 "/>
    <x v="40"/>
    <x v="40"/>
    <s v="Música"/>
    <s v="OUTROS"/>
    <s v="Indireta"/>
    <n v="2010"/>
    <n v="1.5383695934465831"/>
    <n v="10000"/>
    <n v="15383.695934465832"/>
  </r>
  <r>
    <s v="43 - Rio Grande do Sul"/>
    <s v="SUL                 "/>
    <x v="40"/>
    <x v="40"/>
    <s v="Música"/>
    <s v="OUTROS"/>
    <s v="Indireta"/>
    <n v="2010"/>
    <n v="1.5383695934465831"/>
    <n v="177536.48"/>
    <n v="273116.72255953745"/>
  </r>
  <r>
    <s v="43 - Rio Grande do Sul"/>
    <s v="SUL                 "/>
    <x v="25"/>
    <x v="25"/>
    <s v="Editorial"/>
    <s v="OUTROS"/>
    <s v="Indireta"/>
    <n v="2010"/>
    <n v="1.5383695934465831"/>
    <n v="113800"/>
    <n v="175066.45973422116"/>
  </r>
  <r>
    <s v="43 - Rio Grande do Sul"/>
    <s v="SUL                 "/>
    <x v="25"/>
    <x v="25"/>
    <s v="Editorial"/>
    <s v="OUTROS"/>
    <s v="Indireta"/>
    <n v="2010"/>
    <n v="1.5383695934465831"/>
    <n v="161904.6"/>
    <n v="249069.11367913167"/>
  </r>
  <r>
    <s v="43 - Rio Grande do Sul"/>
    <s v="SUL                 "/>
    <x v="25"/>
    <x v="25"/>
    <s v="Editorial"/>
    <s v="OUTROS"/>
    <s v="Indireta"/>
    <n v="2010"/>
    <n v="1.5383695934465831"/>
    <n v="37435.74"/>
    <n v="57590.004124171988"/>
  </r>
  <r>
    <s v="43 - Rio Grande do Sul"/>
    <s v="SUL                 "/>
    <x v="25"/>
    <x v="25"/>
    <s v="Editorial"/>
    <s v="OUTROS"/>
    <s v="Indireta"/>
    <n v="2010"/>
    <n v="1.5383695934465831"/>
    <n v="30000"/>
    <n v="46151.087803397495"/>
  </r>
  <r>
    <s v="43 - Rio Grande do Sul"/>
    <s v="SUL                 "/>
    <x v="25"/>
    <x v="25"/>
    <s v="Editorial"/>
    <s v="OUTROS"/>
    <s v="Indireta"/>
    <n v="2010"/>
    <n v="1.5383695934465831"/>
    <n v="848.55"/>
    <n v="1305.3835185190981"/>
  </r>
  <r>
    <s v="43 - Rio Grande do Sul"/>
    <s v="SUL                 "/>
    <x v="25"/>
    <x v="25"/>
    <s v="Editorial"/>
    <s v="OUTROS"/>
    <s v="Indireta"/>
    <n v="2010"/>
    <n v="1.5383695934465831"/>
    <n v="89185.77"/>
    <n v="137200.67673612048"/>
  </r>
  <r>
    <s v="43 - Rio Grande do Sul"/>
    <s v="SUL                 "/>
    <x v="25"/>
    <x v="25"/>
    <s v="Editorial"/>
    <s v="OUTROS"/>
    <s v="Direta"/>
    <n v="2010"/>
    <n v="1.5383695934465831"/>
    <n v="579305.97"/>
    <n v="891186.68955007836"/>
  </r>
  <r>
    <s v="43 - Rio Grande do Sul"/>
    <s v="SUL                 "/>
    <x v="33"/>
    <x v="33"/>
    <s v="Editorial"/>
    <s v="OUTROS"/>
    <s v="Indireta"/>
    <n v="2010"/>
    <n v="1.5383695934465831"/>
    <n v="38091.870000000003"/>
    <n v="58599.374565520098"/>
  </r>
  <r>
    <s v="43 - Rio Grande do Sul"/>
    <s v="SUL                 "/>
    <x v="33"/>
    <x v="33"/>
    <s v="Editorial"/>
    <s v="OUTROS"/>
    <s v="Indireta"/>
    <n v="2010"/>
    <n v="1.5383695934465831"/>
    <n v="83874.539999999994"/>
    <n v="129030.04200031915"/>
  </r>
  <r>
    <s v="43 - Rio Grande do Sul"/>
    <s v="SUL                 "/>
    <x v="37"/>
    <x v="37"/>
    <s v="Música"/>
    <s v="OUTROS"/>
    <s v="Indireta"/>
    <n v="2010"/>
    <n v="1.5383695934465831"/>
    <n v="2076.12"/>
    <n v="3193.8398803463201"/>
  </r>
  <r>
    <s v="43 - Rio Grande do Sul"/>
    <s v="SUL                 "/>
    <x v="37"/>
    <x v="37"/>
    <s v="Música"/>
    <s v="OUTROS"/>
    <s v="Indireta"/>
    <n v="2010"/>
    <n v="1.5383695934465831"/>
    <n v="16200.88"/>
    <n v="24922.941179076879"/>
  </r>
  <r>
    <s v="43 - Rio Grande do Sul"/>
    <s v="SUL                 "/>
    <x v="37"/>
    <x v="37"/>
    <s v="Música"/>
    <s v="OUTROS"/>
    <s v="Indireta"/>
    <n v="2010"/>
    <n v="1.5383695934465831"/>
    <n v="5000"/>
    <n v="7691.8479672329158"/>
  </r>
  <r>
    <s v="43 - Rio Grande do Sul"/>
    <s v="SUL                 "/>
    <x v="37"/>
    <x v="37"/>
    <s v="Música"/>
    <s v="OUTROS"/>
    <s v="Indireta"/>
    <n v="2010"/>
    <n v="1.5383695934465831"/>
    <n v="5768.04"/>
    <n v="8873.3773497836282"/>
  </r>
  <r>
    <s v="43 - Rio Grande do Sul"/>
    <s v="SUL                 "/>
    <x v="37"/>
    <x v="37"/>
    <s v="Música"/>
    <s v="OUTROS"/>
    <s v="Indireta"/>
    <n v="2010"/>
    <n v="1.5383695934465831"/>
    <n v="19356.2"/>
    <n v="29776.989524670753"/>
  </r>
  <r>
    <s v="43 - Rio Grande do Sul"/>
    <s v="SUL                 "/>
    <x v="13"/>
    <x v="13"/>
    <s v="Editorial"/>
    <s v="OUTROS"/>
    <s v="Indireta"/>
    <n v="2010"/>
    <n v="1.5383695934465831"/>
    <n v="8757.32"/>
    <n v="13471.99480808163"/>
  </r>
  <r>
    <s v="43 - Rio Grande do Sul"/>
    <s v="SUL                 "/>
    <x v="13"/>
    <x v="13"/>
    <s v="Editorial"/>
    <s v="OUTROS"/>
    <s v="Indireta"/>
    <n v="2010"/>
    <n v="1.5383695934465831"/>
    <n v="4965.75"/>
    <n v="7639.1588086573702"/>
  </r>
  <r>
    <s v="43 - Rio Grande do Sul"/>
    <s v="SUL                 "/>
    <x v="17"/>
    <x v="17"/>
    <s v="Editorial"/>
    <s v="OUTROS"/>
    <s v="Indireta"/>
    <n v="2010"/>
    <n v="1.5383695934465831"/>
    <n v="2835.85"/>
    <n v="4362.5854115754928"/>
  </r>
  <r>
    <s v="43 - Rio Grande do Sul"/>
    <s v="SUL                 "/>
    <x v="17"/>
    <x v="17"/>
    <s v="Editorial"/>
    <s v="OUTROS"/>
    <s v="Indireta"/>
    <n v="2010"/>
    <n v="1.5383695934465831"/>
    <n v="3868.67"/>
    <n v="5951.4442950789926"/>
  </r>
  <r>
    <s v="43 - Rio Grande do Sul"/>
    <s v="SUL                 "/>
    <x v="17"/>
    <x v="17"/>
    <s v="Editorial"/>
    <s v="OUTROS"/>
    <s v="Indireta"/>
    <n v="2010"/>
    <n v="1.5383695934465831"/>
    <n v="1000"/>
    <n v="1538.3695934465832"/>
  </r>
  <r>
    <s v="43 - Rio Grande do Sul"/>
    <s v="SUL                 "/>
    <x v="12"/>
    <x v="12"/>
    <s v="Editorial"/>
    <s v="OUTROS"/>
    <s v="Indireta"/>
    <n v="2010"/>
    <n v="1.5383695934465831"/>
    <n v="8783.85"/>
    <n v="13512.807753395769"/>
  </r>
  <r>
    <s v="43 - Rio Grande do Sul"/>
    <s v="SUL                 "/>
    <x v="43"/>
    <x v="43"/>
    <e v="#N/A"/>
    <s v="OUTROS"/>
    <s v="Indireta"/>
    <n v="2010"/>
    <n v="1.5383695934465831"/>
    <n v="5000"/>
    <n v="7691.8479672329158"/>
  </r>
  <r>
    <s v="43 - Rio Grande do Sul"/>
    <s v="SUL                 "/>
    <x v="14"/>
    <x v="14"/>
    <s v="Editorial"/>
    <s v="OUTROS"/>
    <s v="Indireta"/>
    <n v="2010"/>
    <n v="1.5383695934465831"/>
    <n v="100000"/>
    <n v="153836.9593446583"/>
  </r>
  <r>
    <s v="43 - Rio Grande do Sul"/>
    <s v="SUL                 "/>
    <x v="14"/>
    <x v="14"/>
    <s v="Editorial"/>
    <s v="OUTROS"/>
    <s v="Indireta"/>
    <n v="2010"/>
    <n v="1.5383695934465831"/>
    <n v="369084"/>
    <n v="567787.60302763863"/>
  </r>
  <r>
    <s v="43 - Rio Grande do Sul"/>
    <s v="SUL                 "/>
    <x v="14"/>
    <x v="14"/>
    <s v="Editorial"/>
    <s v="OUTROS"/>
    <s v="Indireta"/>
    <n v="2010"/>
    <n v="1.5383695934465831"/>
    <n v="19342.439999999999"/>
    <n v="29755.821559064923"/>
  </r>
  <r>
    <s v="43 - Rio Grande do Sul"/>
    <s v="SUL                 "/>
    <x v="14"/>
    <x v="14"/>
    <s v="Editorial"/>
    <s v="OUTROS"/>
    <s v="Indireta"/>
    <n v="2010"/>
    <n v="1.5383695934465831"/>
    <n v="22442.39"/>
    <n v="34524.690380269662"/>
  </r>
  <r>
    <s v="43 - Rio Grande do Sul"/>
    <s v="SUL                 "/>
    <x v="14"/>
    <x v="14"/>
    <s v="Editorial"/>
    <s v="OUTROS"/>
    <s v="Indireta"/>
    <n v="2010"/>
    <n v="1.5383695934465831"/>
    <n v="31997.16"/>
    <n v="49223.458020645267"/>
  </r>
  <r>
    <s v="43 - Rio Grande do Sul"/>
    <s v="SUL                 "/>
    <x v="14"/>
    <x v="14"/>
    <s v="Editorial"/>
    <s v="OUTROS"/>
    <s v="Indireta"/>
    <n v="2010"/>
    <n v="1.5383695934465831"/>
    <n v="3252.46"/>
    <n v="5003.4855679012735"/>
  </r>
  <r>
    <s v="43 - Rio Grande do Sul"/>
    <s v="SUL                 "/>
    <x v="18"/>
    <x v="18"/>
    <s v="Editorial"/>
    <s v="OUTROS"/>
    <s v="Indireta"/>
    <n v="2010"/>
    <n v="1.5383695934465831"/>
    <n v="20268.310000000001"/>
    <n v="31180.151814549317"/>
  </r>
  <r>
    <s v="43 - Rio Grande do Sul"/>
    <s v="SUL                 "/>
    <x v="18"/>
    <x v="18"/>
    <s v="Editorial"/>
    <s v="OUTROS"/>
    <s v="Indireta"/>
    <n v="2010"/>
    <n v="1.5383695934465831"/>
    <n v="18291.21"/>
    <n v="28138.641291346074"/>
  </r>
  <r>
    <s v="43 - Rio Grande do Sul"/>
    <s v="SUL                 "/>
    <x v="19"/>
    <x v="19"/>
    <s v="Editorial"/>
    <s v="OUTROS"/>
    <s v="Indireta"/>
    <n v="2010"/>
    <n v="1.5383695934465831"/>
    <n v="6000"/>
    <n v="9230.217560679499"/>
  </r>
  <r>
    <s v="43 - Rio Grande do Sul"/>
    <s v="SUL                 "/>
    <x v="5"/>
    <x v="5"/>
    <e v="#N/A"/>
    <s v="OUTROS"/>
    <s v="Indireta"/>
    <n v="2010"/>
    <n v="1.5383695934465831"/>
    <n v="21671.42"/>
    <n v="33338.653574810145"/>
  </r>
  <r>
    <s v="43 - Rio Grande do Sul"/>
    <s v="SUL                 "/>
    <x v="5"/>
    <x v="5"/>
    <e v="#N/A"/>
    <s v="OUTROS"/>
    <s v="Indireta"/>
    <n v="2010"/>
    <n v="1.5383695934465831"/>
    <n v="1350000"/>
    <n v="2076798.9511528872"/>
  </r>
  <r>
    <s v="43 - Rio Grande do Sul"/>
    <s v="SUL                 "/>
    <x v="5"/>
    <x v="5"/>
    <e v="#N/A"/>
    <s v="OUTROS"/>
    <s v="Indireta"/>
    <n v="2010"/>
    <n v="1.5383695934465831"/>
    <n v="609180"/>
    <n v="937143.98893578944"/>
  </r>
  <r>
    <s v="43 - Rio Grande do Sul"/>
    <s v="SUL                 "/>
    <x v="5"/>
    <x v="5"/>
    <e v="#N/A"/>
    <s v="OUTROS"/>
    <s v="Indireta"/>
    <n v="2010"/>
    <n v="1.5383695934465831"/>
    <n v="63000"/>
    <n v="96917.284387134729"/>
  </r>
  <r>
    <s v="43 - Rio Grande do Sul"/>
    <s v="SUL                 "/>
    <x v="5"/>
    <x v="5"/>
    <e v="#N/A"/>
    <s v="OUTROS"/>
    <s v="Indireta"/>
    <n v="2010"/>
    <n v="1.5383695934465831"/>
    <n v="95246.85"/>
    <n v="146524.8579115677"/>
  </r>
  <r>
    <s v="43 - Rio Grande do Sul"/>
    <s v="SUL                 "/>
    <x v="5"/>
    <x v="5"/>
    <e v="#N/A"/>
    <s v="OUTROS"/>
    <s v="Indireta"/>
    <n v="2010"/>
    <n v="1.5383695934465831"/>
    <n v="171835.57"/>
    <n v="264346.6159605619"/>
  </r>
  <r>
    <s v="43 - Rio Grande do Sul"/>
    <s v="SUL                 "/>
    <x v="5"/>
    <x v="5"/>
    <e v="#N/A"/>
    <s v="OUTROS"/>
    <s v="Indireta"/>
    <n v="2010"/>
    <n v="1.5383695934465831"/>
    <n v="10000"/>
    <n v="15383.695934465832"/>
  </r>
  <r>
    <s v="43 - Rio Grande do Sul"/>
    <s v="SUL                 "/>
    <x v="5"/>
    <x v="5"/>
    <e v="#N/A"/>
    <s v="OUTROS"/>
    <s v="Indireta"/>
    <n v="2010"/>
    <n v="1.5383695934465831"/>
    <n v="119805.9"/>
    <n v="184305.75367550197"/>
  </r>
  <r>
    <s v="43 - Rio Grande do Sul"/>
    <s v="SUL                 "/>
    <x v="15"/>
    <x v="15"/>
    <s v="Audiovisual"/>
    <s v="OUTROS"/>
    <s v="Direta"/>
    <n v="2010"/>
    <n v="1.5383695934465831"/>
    <n v="250000"/>
    <n v="384592.39836164576"/>
  </r>
  <r>
    <s v="43 - Rio Grande do Sul"/>
    <s v="SUL                 "/>
    <x v="31"/>
    <x v="31"/>
    <s v="Audiovisual"/>
    <s v="OUTROS"/>
    <s v="Indireta"/>
    <n v="2010"/>
    <n v="1.5383695934465831"/>
    <n v="116300"/>
    <n v="178912.38371783763"/>
  </r>
  <r>
    <s v="43 - Rio Grande do Sul"/>
    <s v="SUL                 "/>
    <x v="31"/>
    <x v="31"/>
    <s v="Audiovisual"/>
    <s v="OUTROS"/>
    <s v="Indireta"/>
    <n v="2010"/>
    <n v="1.5383695934465831"/>
    <n v="23560.07"/>
    <n v="36244.095307473035"/>
  </r>
  <r>
    <s v="43 - Rio Grande do Sul"/>
    <s v="SUL                 "/>
    <x v="35"/>
    <x v="35"/>
    <s v="Audiovisual"/>
    <s v="OUTROS"/>
    <s v="Indireta"/>
    <n v="2010"/>
    <n v="1.5383695934465831"/>
    <n v="76479.73"/>
    <n v="117654.09114700444"/>
  </r>
  <r>
    <s v="43 - Rio Grande do Sul"/>
    <s v="SUL                 "/>
    <x v="28"/>
    <x v="28"/>
    <s v="Audiovisual"/>
    <s v="OUTROS"/>
    <s v="Indireta"/>
    <n v="2010"/>
    <n v="1.5383695934465831"/>
    <n v="11201.28"/>
    <n v="17231.708559681345"/>
  </r>
  <r>
    <s v="43 - Rio Grande do Sul"/>
    <s v="SUL                 "/>
    <x v="7"/>
    <x v="7"/>
    <s v="Música"/>
    <s v="OUTROS"/>
    <s v="Indireta"/>
    <n v="2010"/>
    <n v="1.5383695934465831"/>
    <n v="72000"/>
    <n v="110762.61072815399"/>
  </r>
  <r>
    <s v="43 - Rio Grande do Sul"/>
    <s v="SUL                 "/>
    <x v="7"/>
    <x v="7"/>
    <s v="Música"/>
    <s v="OUTROS"/>
    <s v="Indireta"/>
    <n v="2010"/>
    <n v="1.5383695934465831"/>
    <n v="12232.96"/>
    <n v="18818.81370184831"/>
  </r>
  <r>
    <s v="43 - Rio Grande do Sul"/>
    <s v="SUL                 "/>
    <x v="7"/>
    <x v="7"/>
    <s v="Música"/>
    <s v="OUTROS"/>
    <s v="Indireta"/>
    <n v="2010"/>
    <n v="1.5383695934465831"/>
    <n v="38957.08"/>
    <n v="59930.387321466013"/>
  </r>
  <r>
    <s v="43 - Rio Grande do Sul"/>
    <s v="SUL                 "/>
    <x v="16"/>
    <x v="16"/>
    <s v="Audiovisual"/>
    <s v="OUTROS"/>
    <s v="Indireta"/>
    <n v="2010"/>
    <n v="1.5383695934465831"/>
    <n v="23550.54"/>
    <n v="36229.434645247493"/>
  </r>
  <r>
    <s v="43 - Rio Grande do Sul"/>
    <s v="SUL                 "/>
    <x v="16"/>
    <x v="16"/>
    <s v="Audiovisual"/>
    <s v="OUTROS"/>
    <s v="Indireta"/>
    <n v="2010"/>
    <n v="1.5383695934465831"/>
    <n v="67225.37"/>
    <n v="103417.46511619612"/>
  </r>
  <r>
    <s v="43 - Rio Grande do Sul"/>
    <s v="SUL                 "/>
    <x v="16"/>
    <x v="16"/>
    <s v="Audiovisual"/>
    <s v="OUTROS"/>
    <s v="Indireta"/>
    <n v="2010"/>
    <n v="1.5383695934465831"/>
    <n v="12504.21"/>
    <n v="19236.096454070699"/>
  </r>
  <r>
    <s v="43 - Rio Grande do Sul"/>
    <s v="SUL                 "/>
    <x v="16"/>
    <x v="16"/>
    <s v="Audiovisual"/>
    <s v="OUTROS"/>
    <s v="Indireta"/>
    <n v="2010"/>
    <n v="1.5383695934465831"/>
    <n v="72065.679999999993"/>
    <n v="110863.65084305154"/>
  </r>
  <r>
    <s v="43 - Rio Grande do Sul"/>
    <s v="SUL                 "/>
    <x v="41"/>
    <x v="41"/>
    <s v="Audiovisual"/>
    <s v="OUTROS"/>
    <s v="Indireta"/>
    <n v="2010"/>
    <n v="1.5383695934465831"/>
    <n v="37903.42"/>
    <n v="58309.468815635082"/>
  </r>
  <r>
    <s v="43 - Rio Grande do Sul"/>
    <s v="SUL                 "/>
    <x v="41"/>
    <x v="41"/>
    <s v="Audiovisual"/>
    <s v="OUTROS"/>
    <s v="Indireta"/>
    <n v="2010"/>
    <n v="1.5383695934465831"/>
    <n v="10000"/>
    <n v="15383.695934465832"/>
  </r>
  <r>
    <s v="43 - Rio Grande do Sul"/>
    <s v="SUL                 "/>
    <x v="59"/>
    <x v="59"/>
    <s v="Educação e Criação em Artes"/>
    <s v="OUTROS"/>
    <s v="Indireta"/>
    <n v="2010"/>
    <n v="1.5383695934465831"/>
    <n v="10000"/>
    <n v="15383.695934465832"/>
  </r>
  <r>
    <s v="43 - Rio Grande do Sul"/>
    <s v="SUL                 "/>
    <x v="36"/>
    <x v="36"/>
    <s v="Artes Cênicas e Espetáculos"/>
    <s v="OUTROS"/>
    <s v="Indireta"/>
    <n v="2010"/>
    <n v="1.5383695934465831"/>
    <n v="3060.51"/>
    <n v="4708.195524439202"/>
  </r>
  <r>
    <s v="43 - Rio Grande do Sul"/>
    <s v="SUL                 "/>
    <x v="36"/>
    <x v="36"/>
    <s v="Artes Cênicas e Espetáculos"/>
    <s v="OUTROS"/>
    <s v="Indireta"/>
    <n v="2010"/>
    <n v="1.5383695934465831"/>
    <n v="3250"/>
    <n v="4999.7011787013953"/>
  </r>
  <r>
    <s v="43 - Rio Grande do Sul"/>
    <s v="SUL                 "/>
    <x v="20"/>
    <x v="20"/>
    <s v="Artes Cênicas e Espetáculos"/>
    <s v="OUTROS"/>
    <s v="Indireta"/>
    <n v="2010"/>
    <n v="1.5383695934465831"/>
    <n v="34552.21"/>
    <n v="53154.069250380962"/>
  </r>
  <r>
    <s v="43 - Rio Grande do Sul"/>
    <s v="SUL                 "/>
    <x v="20"/>
    <x v="20"/>
    <s v="Artes Cênicas e Espetáculos"/>
    <s v="OUTROS"/>
    <s v="Indireta"/>
    <n v="2010"/>
    <n v="1.5383695934465831"/>
    <n v="122400"/>
    <n v="188296.43823786176"/>
  </r>
  <r>
    <s v="43 - Rio Grande do Sul"/>
    <s v="SUL                 "/>
    <x v="20"/>
    <x v="20"/>
    <s v="Artes Cênicas e Espetáculos"/>
    <s v="OUTROS"/>
    <s v="Indireta"/>
    <n v="2010"/>
    <n v="1.5383695934465831"/>
    <n v="189632.63"/>
    <n v="291725.07191730634"/>
  </r>
  <r>
    <s v="43 - Rio Grande do Sul"/>
    <s v="SUL                 "/>
    <x v="20"/>
    <x v="20"/>
    <s v="Artes Cênicas e Espetáculos"/>
    <s v="OUTROS"/>
    <s v="Indireta"/>
    <n v="2010"/>
    <n v="1.5383695934465831"/>
    <n v="7936.92"/>
    <n v="12209.916393618054"/>
  </r>
  <r>
    <s v="43 - Rio Grande do Sul"/>
    <s v="SUL                 "/>
    <x v="20"/>
    <x v="20"/>
    <s v="Artes Cênicas e Espetáculos"/>
    <s v="OUTROS"/>
    <s v="Indireta"/>
    <n v="2010"/>
    <n v="1.5383695934465831"/>
    <n v="34732.99"/>
    <n v="53432.175705484231"/>
  </r>
  <r>
    <s v="43 - Rio Grande do Sul"/>
    <s v="SUL                 "/>
    <x v="30"/>
    <x v="30"/>
    <s v="Artes Cênicas e Espetáculos"/>
    <s v="OUTROS"/>
    <s v="Indireta"/>
    <n v="2010"/>
    <n v="1.5383695934465831"/>
    <n v="30602.32"/>
    <n v="47077.678576922241"/>
  </r>
  <r>
    <s v="43 - Rio Grande do Sul"/>
    <s v="SUL                 "/>
    <x v="30"/>
    <x v="30"/>
    <s v="Artes Cênicas e Espetáculos"/>
    <s v="OUTROS"/>
    <s v="Indireta"/>
    <n v="2010"/>
    <n v="1.5383695934465831"/>
    <n v="3077.11"/>
    <n v="4733.7324596904155"/>
  </r>
  <r>
    <s v="43 - Rio Grande do Sul"/>
    <s v="SUL                 "/>
    <x v="30"/>
    <x v="30"/>
    <s v="Artes Cênicas e Espetáculos"/>
    <s v="OUTROS"/>
    <s v="Indireta"/>
    <n v="2010"/>
    <n v="1.5383695934465831"/>
    <n v="47403.47"/>
    <n v="72924.056871857305"/>
  </r>
  <r>
    <s v="43 - Rio Grande do Sul"/>
    <s v="SUL                 "/>
    <x v="46"/>
    <x v="46"/>
    <s v="Educação e Criação em Artes"/>
    <s v="OUTROS"/>
    <s v="Indireta"/>
    <n v="2010"/>
    <n v="1.5383695934465831"/>
    <n v="3000"/>
    <n v="4615.1087803397495"/>
  </r>
  <r>
    <s v="43 - Rio Grande do Sul"/>
    <s v="SUL                 "/>
    <x v="23"/>
    <x v="23"/>
    <s v="Patrimônio"/>
    <s v="FUNDO CULTURAL"/>
    <s v="Direta"/>
    <n v="2010"/>
    <n v="1.5383695934465831"/>
    <n v="153569.99"/>
    <n v="236247.40308189581"/>
  </r>
  <r>
    <s v="43 - Rio Grande do Sul"/>
    <s v="SUL                 "/>
    <x v="1"/>
    <x v="1"/>
    <s v="Patrimônio"/>
    <s v="FUNDO CULTURAL"/>
    <s v="Direta"/>
    <n v="2010"/>
    <n v="1.5383695934465831"/>
    <n v="133244"/>
    <n v="204978.51810919651"/>
  </r>
  <r>
    <s v="43 - Rio Grande do Sul"/>
    <s v="SUL                 "/>
    <x v="49"/>
    <x v="49"/>
    <s v="Patrimônio"/>
    <s v="OUTROS"/>
    <s v="Indireta"/>
    <n v="2010"/>
    <n v="1.5383695934465831"/>
    <n v="60393.82"/>
    <n v="92908.016320086113"/>
  </r>
  <r>
    <s v="43 - Rio Grande do Sul"/>
    <s v="SUL                 "/>
    <x v="49"/>
    <x v="49"/>
    <s v="Patrimônio"/>
    <s v="OUTROS"/>
    <s v="Indireta"/>
    <n v="2010"/>
    <n v="1.5383695934465831"/>
    <n v="10002.19"/>
    <n v="15387.06496387548"/>
  </r>
  <r>
    <s v="43 - Rio Grande do Sul"/>
    <s v="SUL                 "/>
    <x v="49"/>
    <x v="49"/>
    <s v="Patrimônio"/>
    <s v="OUTROS"/>
    <s v="Indireta"/>
    <n v="2010"/>
    <n v="1.5383695934465831"/>
    <n v="376754.02"/>
    <n v="579586.92857676581"/>
  </r>
  <r>
    <s v="43 - Rio Grande do Sul"/>
    <s v="SUL                 "/>
    <x v="49"/>
    <x v="49"/>
    <s v="Patrimônio"/>
    <s v="OUTROS"/>
    <s v="Indireta"/>
    <n v="2010"/>
    <n v="1.5383695934465831"/>
    <n v="28932.76"/>
    <n v="44509.278238487561"/>
  </r>
  <r>
    <s v="43 - Rio Grande do Sul"/>
    <s v="SUL                 "/>
    <x v="49"/>
    <x v="49"/>
    <s v="Patrimônio"/>
    <s v="OUTROS"/>
    <s v="Indireta"/>
    <n v="2010"/>
    <n v="1.5383695934465831"/>
    <n v="38853.26"/>
    <n v="59770.673790274392"/>
  </r>
  <r>
    <s v="43 - Rio Grande do Sul"/>
    <s v="SUL                 "/>
    <x v="48"/>
    <x v="48"/>
    <s v="Patrimônio"/>
    <s v="FUNDO CULTURAL"/>
    <s v="Direta"/>
    <n v="2010"/>
    <n v="1.5383695934465831"/>
    <n v="1252146.1299999999"/>
    <n v="1926263.5329438122"/>
  </r>
  <r>
    <s v="43 - Rio Grande do Sul"/>
    <s v="SUL                 "/>
    <x v="51"/>
    <x v="51"/>
    <e v="#N/A"/>
    <s v="FUNDO CULTURAL"/>
    <s v="Direta"/>
    <n v="2010"/>
    <n v="1.5383695934465831"/>
    <n v="1056794"/>
    <n v="1625739.7561367883"/>
  </r>
  <r>
    <s v="43 - Rio Grande do Sul"/>
    <s v="SUL                 "/>
    <x v="52"/>
    <x v="52"/>
    <e v="#N/A"/>
    <s v="FUNDO CULTURAL"/>
    <s v="Direta"/>
    <n v="2010"/>
    <n v="1.5383695934465831"/>
    <n v="790000"/>
    <n v="1215311.9788228006"/>
  </r>
  <r>
    <s v="42 - Santa Catarina"/>
    <s v="SUL                 "/>
    <x v="2"/>
    <x v="2"/>
    <e v="#N/A"/>
    <s v="OUTROS"/>
    <s v="Indireta"/>
    <n v="2010"/>
    <n v="1.5383695934465831"/>
    <n v="23021.84"/>
    <n v="35416.098641192286"/>
  </r>
  <r>
    <s v="42 - Santa Catarina"/>
    <s v="SUL                 "/>
    <x v="2"/>
    <x v="2"/>
    <e v="#N/A"/>
    <s v="OUTROS"/>
    <s v="Indireta"/>
    <n v="2010"/>
    <n v="1.5383695934465831"/>
    <n v="270000"/>
    <n v="415359.7902305774"/>
  </r>
  <r>
    <s v="42 - Santa Catarina"/>
    <s v="SUL                 "/>
    <x v="2"/>
    <x v="2"/>
    <e v="#N/A"/>
    <s v="OUTROS"/>
    <s v="Indireta"/>
    <n v="2010"/>
    <n v="1.5383695934465831"/>
    <n v="745850"/>
    <n v="1147392.961272134"/>
  </r>
  <r>
    <s v="42 - Santa Catarina"/>
    <s v="SUL                 "/>
    <x v="2"/>
    <x v="2"/>
    <e v="#N/A"/>
    <s v="OUTROS"/>
    <s v="Indireta"/>
    <n v="2010"/>
    <n v="1.5383695934465831"/>
    <n v="152000"/>
    <n v="233832.17820388064"/>
  </r>
  <r>
    <s v="42 - Santa Catarina"/>
    <s v="SUL                 "/>
    <x v="2"/>
    <x v="2"/>
    <e v="#N/A"/>
    <s v="OUTROS"/>
    <s v="Indireta"/>
    <n v="2010"/>
    <n v="1.5383695934465831"/>
    <n v="14396.8"/>
    <n v="22147.599362931767"/>
  </r>
  <r>
    <s v="42 - Santa Catarina"/>
    <s v="SUL                 "/>
    <x v="2"/>
    <x v="2"/>
    <e v="#N/A"/>
    <s v="OUTROS"/>
    <s v="Indireta"/>
    <n v="2010"/>
    <n v="1.5383695934465831"/>
    <n v="82423.899999999994"/>
    <n v="126798.42153328181"/>
  </r>
  <r>
    <s v="42 - Santa Catarina"/>
    <s v="SUL                 "/>
    <x v="2"/>
    <x v="2"/>
    <e v="#N/A"/>
    <s v="OUTROS"/>
    <s v="Indireta"/>
    <n v="2010"/>
    <n v="1.5383695934465831"/>
    <n v="11903.29"/>
    <n v="18311.659397976779"/>
  </r>
  <r>
    <s v="42 - Santa Catarina"/>
    <s v="SUL                 "/>
    <x v="39"/>
    <x v="39"/>
    <s v="Música"/>
    <s v="OUTROS"/>
    <s v="Indireta"/>
    <n v="2010"/>
    <n v="1.5383695934465831"/>
    <n v="9379.9699999999993"/>
    <n v="14429.860635441144"/>
  </r>
  <r>
    <s v="42 - Santa Catarina"/>
    <s v="SUL                 "/>
    <x v="39"/>
    <x v="39"/>
    <s v="Música"/>
    <s v="OUTROS"/>
    <s v="Indireta"/>
    <n v="2010"/>
    <n v="1.5383695934465831"/>
    <n v="13489.65"/>
    <n v="20752.0673862367"/>
  </r>
  <r>
    <s v="42 - Santa Catarina"/>
    <s v="SUL                 "/>
    <x v="26"/>
    <x v="26"/>
    <s v="Editorial"/>
    <s v="OUTROS"/>
    <s v="Indireta"/>
    <n v="2010"/>
    <n v="1.5383695934465831"/>
    <n v="18507.78"/>
    <n v="28471.805994198799"/>
  </r>
  <r>
    <s v="42 - Santa Catarina"/>
    <s v="SUL                 "/>
    <x v="26"/>
    <x v="26"/>
    <s v="Editorial"/>
    <s v="OUTROS"/>
    <s v="Indireta"/>
    <n v="2010"/>
    <n v="1.5383695934465831"/>
    <n v="7368.73"/>
    <n v="11335.83017431764"/>
  </r>
  <r>
    <s v="42 - Santa Catarina"/>
    <s v="SUL                 "/>
    <x v="50"/>
    <x v="50"/>
    <e v="#N/A"/>
    <s v="OUTROS"/>
    <s v="Indireta"/>
    <n v="2010"/>
    <n v="1.5383695934465831"/>
    <n v="52506.29"/>
    <n v="80774.080000688395"/>
  </r>
  <r>
    <s v="42 - Santa Catarina"/>
    <s v="SUL                 "/>
    <x v="50"/>
    <x v="50"/>
    <e v="#N/A"/>
    <s v="OUTROS"/>
    <s v="Indireta"/>
    <n v="2010"/>
    <n v="1.5383695934465831"/>
    <n v="49778.55"/>
    <n v="76577.807725860417"/>
  </r>
  <r>
    <s v="42 - Santa Catarina"/>
    <s v="SUL                 "/>
    <x v="50"/>
    <x v="50"/>
    <e v="#N/A"/>
    <s v="OUTROS"/>
    <s v="Indireta"/>
    <n v="2010"/>
    <n v="1.5383695934465831"/>
    <n v="47563.83"/>
    <n v="73170.749819862394"/>
  </r>
  <r>
    <s v="42 - Santa Catarina"/>
    <s v="SUL                 "/>
    <x v="40"/>
    <x v="40"/>
    <s v="Música"/>
    <s v="OUTROS"/>
    <s v="Indireta"/>
    <n v="2010"/>
    <n v="1.5383695934465831"/>
    <n v="17336"/>
    <n v="26669.175271989963"/>
  </r>
  <r>
    <s v="42 - Santa Catarina"/>
    <s v="SUL                 "/>
    <x v="40"/>
    <x v="40"/>
    <s v="Música"/>
    <s v="OUTROS"/>
    <s v="Indireta"/>
    <n v="2010"/>
    <n v="1.5383695934465831"/>
    <n v="1248.6300000000001"/>
    <n v="1920.8544254652072"/>
  </r>
  <r>
    <s v="42 - Santa Catarina"/>
    <s v="SUL                 "/>
    <x v="25"/>
    <x v="25"/>
    <s v="Editorial"/>
    <s v="OUTROS"/>
    <s v="Indireta"/>
    <n v="2010"/>
    <n v="1.5383695934465831"/>
    <n v="536865.32999999996"/>
    <n v="825897.29944766557"/>
  </r>
  <r>
    <s v="42 - Santa Catarina"/>
    <s v="SUL                 "/>
    <x v="25"/>
    <x v="25"/>
    <s v="Editorial"/>
    <s v="OUTROS"/>
    <s v="Indireta"/>
    <n v="2010"/>
    <n v="1.5383695934465831"/>
    <n v="73500"/>
    <n v="113070.16511832386"/>
  </r>
  <r>
    <s v="42 - Santa Catarina"/>
    <s v="SUL                 "/>
    <x v="25"/>
    <x v="25"/>
    <s v="Editorial"/>
    <s v="OUTROS"/>
    <s v="Indireta"/>
    <n v="2010"/>
    <n v="1.5383695934465831"/>
    <n v="26333"/>
    <n v="40509.886504228874"/>
  </r>
  <r>
    <s v="42 - Santa Catarina"/>
    <s v="SUL                 "/>
    <x v="25"/>
    <x v="25"/>
    <s v="Editorial"/>
    <s v="OUTROS"/>
    <s v="Indireta"/>
    <n v="2010"/>
    <n v="1.5383695934465831"/>
    <n v="70609.399999999994"/>
    <n v="108623.35397150715"/>
  </r>
  <r>
    <s v="42 - Santa Catarina"/>
    <s v="SUL                 "/>
    <x v="25"/>
    <x v="25"/>
    <s v="Editorial"/>
    <s v="OUTROS"/>
    <s v="Indireta"/>
    <n v="2010"/>
    <n v="1.5383695934465831"/>
    <n v="209278.02"/>
    <n v="321946.94254470587"/>
  </r>
  <r>
    <s v="42 - Santa Catarina"/>
    <s v="SUL                 "/>
    <x v="33"/>
    <x v="33"/>
    <s v="Editorial"/>
    <s v="OUTROS"/>
    <s v="Indireta"/>
    <n v="2010"/>
    <n v="1.5383695934465831"/>
    <n v="6247.01"/>
    <n v="9610.2102339567391"/>
  </r>
  <r>
    <s v="42 - Santa Catarina"/>
    <s v="SUL                 "/>
    <x v="33"/>
    <x v="33"/>
    <s v="Editorial"/>
    <s v="OUTROS"/>
    <s v="Indireta"/>
    <n v="2010"/>
    <n v="1.5383695934465831"/>
    <n v="10637.68"/>
    <n v="16364.683456814848"/>
  </r>
  <r>
    <s v="42 - Santa Catarina"/>
    <s v="SUL                 "/>
    <x v="37"/>
    <x v="37"/>
    <s v="Música"/>
    <s v="OUTROS"/>
    <s v="Indireta"/>
    <n v="2010"/>
    <n v="1.5383695934465831"/>
    <n v="47730.6"/>
    <n v="73427.303716961469"/>
  </r>
  <r>
    <s v="42 - Santa Catarina"/>
    <s v="SUL                 "/>
    <x v="13"/>
    <x v="13"/>
    <s v="Editorial"/>
    <s v="OUTROS"/>
    <s v="Indireta"/>
    <n v="2010"/>
    <n v="1.5383695934465831"/>
    <n v="33783.99"/>
    <n v="51972.262961303422"/>
  </r>
  <r>
    <s v="42 - Santa Catarina"/>
    <s v="SUL                 "/>
    <x v="13"/>
    <x v="13"/>
    <s v="Editorial"/>
    <s v="OUTROS"/>
    <s v="Indireta"/>
    <n v="2010"/>
    <n v="1.5383695934465831"/>
    <n v="12694.29"/>
    <n v="19528.509746393025"/>
  </r>
  <r>
    <s v="42 - Santa Catarina"/>
    <s v="SUL                 "/>
    <x v="13"/>
    <x v="13"/>
    <s v="Editorial"/>
    <s v="OUTROS"/>
    <s v="Indireta"/>
    <n v="2010"/>
    <n v="1.5383695934465831"/>
    <n v="42280.63"/>
    <n v="65043.235583765403"/>
  </r>
  <r>
    <s v="42 - Santa Catarina"/>
    <s v="SUL                 "/>
    <x v="17"/>
    <x v="17"/>
    <s v="Editorial"/>
    <s v="OUTROS"/>
    <s v="Indireta"/>
    <n v="2010"/>
    <n v="1.5383695934465831"/>
    <n v="19481.88"/>
    <n v="29970.331815175119"/>
  </r>
  <r>
    <s v="42 - Santa Catarina"/>
    <s v="SUL                 "/>
    <x v="43"/>
    <x v="43"/>
    <e v="#N/A"/>
    <s v="OUTROS"/>
    <s v="Indireta"/>
    <n v="2010"/>
    <n v="1.5383695934465831"/>
    <n v="54897.55"/>
    <n v="84452.721674713466"/>
  </r>
  <r>
    <s v="42 - Santa Catarina"/>
    <s v="SUL                 "/>
    <x v="14"/>
    <x v="14"/>
    <s v="Editorial"/>
    <s v="OUTROS"/>
    <s v="Indireta"/>
    <n v="2010"/>
    <n v="1.5383695934465831"/>
    <n v="5985.22"/>
    <n v="9207.4804580883592"/>
  </r>
  <r>
    <s v="42 - Santa Catarina"/>
    <s v="SUL                 "/>
    <x v="14"/>
    <x v="14"/>
    <s v="Editorial"/>
    <s v="OUTROS"/>
    <s v="Indireta"/>
    <n v="2010"/>
    <n v="1.5383695934465831"/>
    <n v="250000"/>
    <n v="384592.39836164576"/>
  </r>
  <r>
    <s v="42 - Santa Catarina"/>
    <s v="SUL                 "/>
    <x v="14"/>
    <x v="14"/>
    <s v="Editorial"/>
    <s v="OUTROS"/>
    <s v="Indireta"/>
    <n v="2010"/>
    <n v="1.5383695934465831"/>
    <n v="57773.919999999998"/>
    <n v="88877.641822215417"/>
  </r>
  <r>
    <s v="42 - Santa Catarina"/>
    <s v="SUL                 "/>
    <x v="14"/>
    <x v="14"/>
    <s v="Editorial"/>
    <s v="OUTROS"/>
    <s v="Indireta"/>
    <n v="2010"/>
    <n v="1.5383695934465831"/>
    <n v="497.55"/>
    <n v="765.4157912193474"/>
  </r>
  <r>
    <s v="42 - Santa Catarina"/>
    <s v="SUL                 "/>
    <x v="14"/>
    <x v="14"/>
    <s v="Editorial"/>
    <s v="OUTROS"/>
    <s v="Indireta"/>
    <n v="2010"/>
    <n v="1.5383695934465831"/>
    <n v="524428.51"/>
    <n v="806764.87372049736"/>
  </r>
  <r>
    <s v="42 - Santa Catarina"/>
    <s v="SUL                 "/>
    <x v="14"/>
    <x v="14"/>
    <s v="Editorial"/>
    <s v="OUTROS"/>
    <s v="Indireta"/>
    <n v="2010"/>
    <n v="1.5383695934465831"/>
    <n v="112018.13"/>
    <n v="172325.28510674651"/>
  </r>
  <r>
    <s v="42 - Santa Catarina"/>
    <s v="SUL                 "/>
    <x v="19"/>
    <x v="19"/>
    <s v="Editorial"/>
    <s v="OUTROS"/>
    <s v="Indireta"/>
    <n v="2010"/>
    <n v="1.5383695934465831"/>
    <n v="82779.039999999994"/>
    <n v="127344.75811069843"/>
  </r>
  <r>
    <s v="42 - Santa Catarina"/>
    <s v="SUL                 "/>
    <x v="5"/>
    <x v="5"/>
    <e v="#N/A"/>
    <s v="OUTROS"/>
    <s v="Indireta"/>
    <n v="2010"/>
    <n v="1.5383695934465831"/>
    <n v="138776.85"/>
    <n v="213490.08631429746"/>
  </r>
  <r>
    <s v="42 - Santa Catarina"/>
    <s v="SUL                 "/>
    <x v="5"/>
    <x v="5"/>
    <e v="#N/A"/>
    <s v="OUTROS"/>
    <s v="Indireta"/>
    <n v="2010"/>
    <n v="1.5383695934465831"/>
    <n v="543000"/>
    <n v="835334.68924149463"/>
  </r>
  <r>
    <s v="42 - Santa Catarina"/>
    <s v="SUL                 "/>
    <x v="5"/>
    <x v="5"/>
    <e v="#N/A"/>
    <s v="OUTROS"/>
    <s v="Indireta"/>
    <n v="2010"/>
    <n v="1.5383695934465831"/>
    <n v="57000"/>
    <n v="87687.066826455237"/>
  </r>
  <r>
    <s v="42 - Santa Catarina"/>
    <s v="SUL                 "/>
    <x v="5"/>
    <x v="5"/>
    <e v="#N/A"/>
    <s v="OUTROS"/>
    <s v="Indireta"/>
    <n v="2010"/>
    <n v="1.5383695934465831"/>
    <n v="181293"/>
    <n v="278895.6387047114"/>
  </r>
  <r>
    <s v="42 - Santa Catarina"/>
    <s v="SUL                 "/>
    <x v="5"/>
    <x v="5"/>
    <e v="#N/A"/>
    <s v="OUTROS"/>
    <s v="Indireta"/>
    <n v="2010"/>
    <n v="1.5383695934465831"/>
    <n v="49168.35"/>
    <n v="75639.094599939301"/>
  </r>
  <r>
    <s v="42 - Santa Catarina"/>
    <s v="SUL                 "/>
    <x v="5"/>
    <x v="5"/>
    <e v="#N/A"/>
    <s v="OUTROS"/>
    <s v="Indireta"/>
    <n v="2010"/>
    <n v="1.5383695934465831"/>
    <n v="10000"/>
    <n v="15383.695934465832"/>
  </r>
  <r>
    <s v="42 - Santa Catarina"/>
    <s v="SUL                 "/>
    <x v="5"/>
    <x v="5"/>
    <e v="#N/A"/>
    <s v="OUTROS"/>
    <s v="Indireta"/>
    <n v="2010"/>
    <n v="1.5383695934465831"/>
    <n v="4183.2700000000004"/>
    <n v="6435.4153691772881"/>
  </r>
  <r>
    <s v="42 - Santa Catarina"/>
    <s v="SUL                 "/>
    <x v="5"/>
    <x v="5"/>
    <e v="#N/A"/>
    <s v="OUTROS"/>
    <s v="Indireta"/>
    <n v="2010"/>
    <n v="1.5383695934465831"/>
    <n v="88511.2"/>
    <n v="136162.93875946919"/>
  </r>
  <r>
    <s v="42 - Santa Catarina"/>
    <s v="SUL                 "/>
    <x v="31"/>
    <x v="31"/>
    <s v="Audiovisual"/>
    <s v="OUTROS"/>
    <s v="Indireta"/>
    <n v="2010"/>
    <n v="1.5383695934465831"/>
    <n v="1272.95"/>
    <n v="1958.2675739778281"/>
  </r>
  <r>
    <s v="42 - Santa Catarina"/>
    <s v="SUL                 "/>
    <x v="47"/>
    <x v="47"/>
    <s v="Audiovisual"/>
    <s v="OUTROS"/>
    <s v="Indireta"/>
    <n v="2010"/>
    <n v="1.5383695934465831"/>
    <n v="6842.04"/>
    <n v="10525.586293145259"/>
  </r>
  <r>
    <s v="42 - Santa Catarina"/>
    <s v="SUL                 "/>
    <x v="35"/>
    <x v="35"/>
    <s v="Audiovisual"/>
    <s v="OUTROS"/>
    <s v="Indireta"/>
    <n v="2010"/>
    <n v="1.5383695934465831"/>
    <n v="2015.62"/>
    <n v="3100.7685199428015"/>
  </r>
  <r>
    <s v="42 - Santa Catarina"/>
    <s v="SUL                 "/>
    <x v="28"/>
    <x v="28"/>
    <s v="Audiovisual"/>
    <s v="OUTROS"/>
    <s v="Direta"/>
    <n v="2010"/>
    <n v="1.5383695934465831"/>
    <n v="200000"/>
    <n v="307673.9186893166"/>
  </r>
  <r>
    <s v="42 - Santa Catarina"/>
    <s v="SUL                 "/>
    <x v="28"/>
    <x v="28"/>
    <s v="Audiovisual"/>
    <s v="OUTROS"/>
    <s v="Direta"/>
    <n v="2010"/>
    <n v="1.5383695934465831"/>
    <n v="4799999.99"/>
    <n v="7384174.0331599033"/>
  </r>
  <r>
    <s v="42 - Santa Catarina"/>
    <s v="SUL                 "/>
    <x v="16"/>
    <x v="16"/>
    <s v="Audiovisual"/>
    <s v="OUTROS"/>
    <s v="Indireta"/>
    <n v="2010"/>
    <n v="1.5383695934465831"/>
    <n v="177729.88"/>
    <n v="273414.24323890998"/>
  </r>
  <r>
    <s v="42 - Santa Catarina"/>
    <s v="SUL                 "/>
    <x v="16"/>
    <x v="16"/>
    <s v="Audiovisual"/>
    <s v="OUTROS"/>
    <s v="Indireta"/>
    <n v="2010"/>
    <n v="1.5383695934465831"/>
    <n v="50000"/>
    <n v="76918.479672329151"/>
  </r>
  <r>
    <s v="42 - Santa Catarina"/>
    <s v="SUL                 "/>
    <x v="16"/>
    <x v="16"/>
    <s v="Audiovisual"/>
    <s v="OUTROS"/>
    <s v="Indireta"/>
    <n v="2010"/>
    <n v="1.5383695934465831"/>
    <n v="51855"/>
    <n v="79772.155268172559"/>
  </r>
  <r>
    <s v="42 - Santa Catarina"/>
    <s v="SUL                 "/>
    <x v="16"/>
    <x v="16"/>
    <s v="Audiovisual"/>
    <s v="OUTROS"/>
    <s v="Indireta"/>
    <n v="2010"/>
    <n v="1.5383695934465831"/>
    <n v="184204.95"/>
    <n v="283375.29404234816"/>
  </r>
  <r>
    <s v="42 - Santa Catarina"/>
    <s v="SUL                 "/>
    <x v="16"/>
    <x v="16"/>
    <s v="Audiovisual"/>
    <s v="OUTROS"/>
    <s v="Indireta"/>
    <n v="2010"/>
    <n v="1.5383695934465831"/>
    <n v="10000"/>
    <n v="15383.695934465832"/>
  </r>
  <r>
    <s v="42 - Santa Catarina"/>
    <s v="SUL                 "/>
    <x v="16"/>
    <x v="16"/>
    <s v="Audiovisual"/>
    <s v="OUTROS"/>
    <s v="Indireta"/>
    <n v="2010"/>
    <n v="1.5383695934465831"/>
    <n v="100478.71"/>
    <n v="154573.39225273713"/>
  </r>
  <r>
    <s v="42 - Santa Catarina"/>
    <s v="SUL                 "/>
    <x v="32"/>
    <x v="32"/>
    <s v="Audiovisual"/>
    <s v="OUTROS"/>
    <s v="Indireta"/>
    <n v="2010"/>
    <n v="1.5383695934465831"/>
    <n v="135274.53"/>
    <n v="208102.2237197776"/>
  </r>
  <r>
    <s v="42 - Santa Catarina"/>
    <s v="SUL                 "/>
    <x v="32"/>
    <x v="32"/>
    <s v="Audiovisual"/>
    <s v="OUTROS"/>
    <s v="Indireta"/>
    <n v="2010"/>
    <n v="1.5383695934465831"/>
    <n v="72000"/>
    <n v="110762.61072815399"/>
  </r>
  <r>
    <s v="42 - Santa Catarina"/>
    <s v="SUL                 "/>
    <x v="32"/>
    <x v="32"/>
    <s v="Audiovisual"/>
    <s v="OUTROS"/>
    <s v="Indireta"/>
    <n v="2010"/>
    <n v="1.5383695934465831"/>
    <n v="24181.87"/>
    <n v="37200.653520678119"/>
  </r>
  <r>
    <s v="42 - Santa Catarina"/>
    <s v="SUL                 "/>
    <x v="41"/>
    <x v="41"/>
    <s v="Audiovisual"/>
    <s v="OUTROS"/>
    <s v="Indireta"/>
    <n v="2010"/>
    <n v="1.5383695934465831"/>
    <n v="14324.41"/>
    <n v="22036.236788062168"/>
  </r>
  <r>
    <s v="42 - Santa Catarina"/>
    <s v="SUL                 "/>
    <x v="41"/>
    <x v="41"/>
    <s v="Audiovisual"/>
    <s v="OUTROS"/>
    <s v="Indireta"/>
    <n v="2010"/>
    <n v="1.5383695934465831"/>
    <n v="148164.19"/>
    <n v="227931.2847336423"/>
  </r>
  <r>
    <s v="42 - Santa Catarina"/>
    <s v="SUL                 "/>
    <x v="41"/>
    <x v="41"/>
    <s v="Audiovisual"/>
    <s v="OUTROS"/>
    <s v="Indireta"/>
    <n v="2010"/>
    <n v="1.5383695934465831"/>
    <n v="47787.18"/>
    <n v="73514.344668558682"/>
  </r>
  <r>
    <s v="42 - Santa Catarina"/>
    <s v="SUL                 "/>
    <x v="36"/>
    <x v="36"/>
    <s v="Artes Cênicas e Espetáculos"/>
    <s v="OUTROS"/>
    <s v="Indireta"/>
    <n v="2010"/>
    <n v="1.5383695934465831"/>
    <n v="24443.03"/>
    <n v="37602.414123702634"/>
  </r>
  <r>
    <s v="42 - Santa Catarina"/>
    <s v="SUL                 "/>
    <x v="20"/>
    <x v="20"/>
    <s v="Artes Cênicas e Espetáculos"/>
    <s v="OUTROS"/>
    <s v="Indireta"/>
    <n v="2010"/>
    <n v="1.5383695934465831"/>
    <n v="165600"/>
    <n v="254754.00467475416"/>
  </r>
  <r>
    <s v="42 - Santa Catarina"/>
    <s v="SUL                 "/>
    <x v="20"/>
    <x v="20"/>
    <s v="Artes Cênicas e Espetáculos"/>
    <s v="OUTROS"/>
    <s v="Indireta"/>
    <n v="2010"/>
    <n v="1.5383695934465831"/>
    <n v="175000"/>
    <n v="269214.67885315203"/>
  </r>
  <r>
    <s v="42 - Santa Catarina"/>
    <s v="SUL                 "/>
    <x v="20"/>
    <x v="20"/>
    <s v="Artes Cênicas e Espetáculos"/>
    <s v="OUTROS"/>
    <s v="Indireta"/>
    <n v="2010"/>
    <n v="1.5383695934465831"/>
    <n v="179646.9"/>
    <n v="276363.32851693896"/>
  </r>
  <r>
    <s v="42 - Santa Catarina"/>
    <s v="SUL                 "/>
    <x v="20"/>
    <x v="20"/>
    <s v="Artes Cênicas e Espetáculos"/>
    <s v="OUTROS"/>
    <s v="Indireta"/>
    <n v="2010"/>
    <n v="1.5383695934465831"/>
    <n v="4219.7299999999996"/>
    <n v="6491.5043245543493"/>
  </r>
  <r>
    <s v="42 - Santa Catarina"/>
    <s v="SUL                 "/>
    <x v="20"/>
    <x v="20"/>
    <s v="Artes Cênicas e Espetáculos"/>
    <s v="OUTROS"/>
    <s v="Indireta"/>
    <n v="2010"/>
    <n v="1.5383695934465831"/>
    <n v="6632.39"/>
    <n v="10203.067107879184"/>
  </r>
  <r>
    <s v="42 - Santa Catarina"/>
    <s v="SUL                 "/>
    <x v="20"/>
    <x v="20"/>
    <s v="Artes Cênicas e Espetáculos"/>
    <s v="OUTROS"/>
    <s v="Indireta"/>
    <n v="2010"/>
    <n v="1.5383695934465831"/>
    <n v="140864.31"/>
    <n v="216701.37130583345"/>
  </r>
  <r>
    <s v="42 - Santa Catarina"/>
    <s v="SUL                 "/>
    <x v="30"/>
    <x v="30"/>
    <s v="Artes Cênicas e Espetáculos"/>
    <s v="OUTROS"/>
    <s v="Indireta"/>
    <n v="2010"/>
    <n v="1.5383695934465831"/>
    <n v="5994.62"/>
    <n v="9221.9411322667565"/>
  </r>
  <r>
    <s v="42 - Santa Catarina"/>
    <s v="SUL                 "/>
    <x v="30"/>
    <x v="30"/>
    <s v="Artes Cênicas e Espetáculos"/>
    <s v="OUTROS"/>
    <s v="Indireta"/>
    <n v="2010"/>
    <n v="1.5383695934465831"/>
    <n v="11600.53"/>
    <n v="17845.90261986489"/>
  </r>
  <r>
    <s v="42 - Santa Catarina"/>
    <s v="SUL                 "/>
    <x v="48"/>
    <x v="48"/>
    <s v="Patrimônio"/>
    <s v="FUNDO CULTURAL"/>
    <s v="Direta"/>
    <n v="2010"/>
    <n v="1.5383695934465831"/>
    <n v="300000"/>
    <n v="461510.87803397491"/>
  </r>
  <r>
    <s v="28 - Sergipe"/>
    <s v="NORDESTE            "/>
    <x v="25"/>
    <x v="25"/>
    <s v="Editorial"/>
    <s v="OUTROS"/>
    <s v="Indireta"/>
    <n v="2010"/>
    <n v="1.5383695934465831"/>
    <n v="28248.14"/>
    <n v="43456.079647422157"/>
  </r>
  <r>
    <s v="28 - Sergipe"/>
    <s v="NORDESTE            "/>
    <x v="7"/>
    <x v="7"/>
    <s v="Música"/>
    <s v="OUTROS"/>
    <s v="Indireta"/>
    <n v="2010"/>
    <n v="1.5383695934465831"/>
    <n v="12316.44"/>
    <n v="18947.236795509234"/>
  </r>
  <r>
    <s v="28 - Sergipe"/>
    <s v="NORDESTE            "/>
    <x v="16"/>
    <x v="16"/>
    <s v="Audiovisual"/>
    <s v="OUTROS"/>
    <s v="Indireta"/>
    <n v="2010"/>
    <n v="1.5383695934465831"/>
    <n v="32145.1"/>
    <n v="49451.044418299753"/>
  </r>
  <r>
    <s v="28 - Sergipe"/>
    <s v="NORDESTE            "/>
    <x v="32"/>
    <x v="32"/>
    <s v="Audiovisual"/>
    <s v="OUTROS"/>
    <s v="Indireta"/>
    <n v="2010"/>
    <n v="1.5383695934465831"/>
    <n v="130000"/>
    <n v="199988.0471480558"/>
  </r>
  <r>
    <s v="28 - Sergipe"/>
    <s v="NORDESTE            "/>
    <x v="36"/>
    <x v="36"/>
    <s v="Artes Cênicas e Espetáculos"/>
    <s v="OUTROS"/>
    <s v="Indireta"/>
    <n v="2010"/>
    <n v="1.5383695934465831"/>
    <n v="38963.74"/>
    <n v="59940.632862958366"/>
  </r>
  <r>
    <s v="28 - Sergipe"/>
    <s v="NORDESTE            "/>
    <x v="1"/>
    <x v="1"/>
    <s v="Patrimônio"/>
    <s v="FUNDO CULTURAL"/>
    <s v="Direta"/>
    <n v="2010"/>
    <n v="1.5383695934465831"/>
    <n v="300000"/>
    <n v="461510.87803397491"/>
  </r>
  <r>
    <s v="35 - São Paulo"/>
    <s v="SUDESTE             "/>
    <x v="38"/>
    <x v="38"/>
    <e v="#N/A"/>
    <s v="OUTROS"/>
    <s v="Indireta"/>
    <n v="2010"/>
    <n v="1.5383695934465831"/>
    <n v="47000"/>
    <n v="72303.370891989398"/>
  </r>
  <r>
    <s v="35 - São Paulo"/>
    <s v="SUDESTE             "/>
    <x v="38"/>
    <x v="38"/>
    <e v="#N/A"/>
    <s v="OUTROS"/>
    <s v="Indireta"/>
    <n v="2010"/>
    <n v="1.5383695934465831"/>
    <n v="24423.37"/>
    <n v="37572.169777495474"/>
  </r>
  <r>
    <s v="35 - São Paulo"/>
    <s v="SUDESTE             "/>
    <x v="38"/>
    <x v="38"/>
    <e v="#N/A"/>
    <s v="OUTROS"/>
    <s v="Indireta"/>
    <n v="2010"/>
    <n v="1.5383695934465831"/>
    <n v="7377.34"/>
    <n v="11349.075536517215"/>
  </r>
  <r>
    <s v="35 - São Paulo"/>
    <s v="SUDESTE             "/>
    <x v="38"/>
    <x v="38"/>
    <e v="#N/A"/>
    <s v="OUTROS"/>
    <s v="Indireta"/>
    <n v="2010"/>
    <n v="1.5383695934465831"/>
    <n v="2479.9899999999998"/>
    <n v="3815.1412080515911"/>
  </r>
  <r>
    <s v="35 - São Paulo"/>
    <s v="SUDESTE             "/>
    <x v="2"/>
    <x v="2"/>
    <e v="#N/A"/>
    <s v="OUTROS"/>
    <s v="Indireta"/>
    <n v="2010"/>
    <n v="1.5383695934465831"/>
    <n v="173748.46"/>
    <n v="267289.34777216992"/>
  </r>
  <r>
    <s v="35 - São Paulo"/>
    <s v="SUDESTE             "/>
    <x v="2"/>
    <x v="2"/>
    <e v="#N/A"/>
    <s v="OUTROS"/>
    <s v="Indireta"/>
    <n v="2010"/>
    <n v="1.5383695934465831"/>
    <n v="353738.2"/>
    <n v="544180.09092052607"/>
  </r>
  <r>
    <s v="35 - São Paulo"/>
    <s v="SUDESTE             "/>
    <x v="2"/>
    <x v="2"/>
    <e v="#N/A"/>
    <s v="OUTROS"/>
    <s v="Indireta"/>
    <n v="2010"/>
    <n v="1.5383695934465831"/>
    <n v="2250000"/>
    <n v="3461331.5852548121"/>
  </r>
  <r>
    <s v="35 - São Paulo"/>
    <s v="SUDESTE             "/>
    <x v="2"/>
    <x v="2"/>
    <e v="#N/A"/>
    <s v="OUTROS"/>
    <s v="Indireta"/>
    <n v="2010"/>
    <n v="1.5383695934465831"/>
    <n v="1855000"/>
    <n v="2853675.5958434115"/>
  </r>
  <r>
    <s v="35 - São Paulo"/>
    <s v="SUDESTE             "/>
    <x v="2"/>
    <x v="2"/>
    <e v="#N/A"/>
    <s v="OUTROS"/>
    <s v="Indireta"/>
    <n v="2010"/>
    <n v="1.5383695934465831"/>
    <n v="665522"/>
    <n v="1023818.8085697569"/>
  </r>
  <r>
    <s v="35 - São Paulo"/>
    <s v="SUDESTE             "/>
    <x v="2"/>
    <x v="2"/>
    <e v="#N/A"/>
    <s v="OUTROS"/>
    <s v="Indireta"/>
    <n v="2010"/>
    <n v="1.5383695934465831"/>
    <n v="1283154"/>
    <n v="1973965.0973093568"/>
  </r>
  <r>
    <s v="35 - São Paulo"/>
    <s v="SUDESTE             "/>
    <x v="2"/>
    <x v="2"/>
    <e v="#N/A"/>
    <s v="OUTROS"/>
    <s v="Indireta"/>
    <n v="2010"/>
    <n v="1.5383695934465831"/>
    <n v="368500"/>
    <n v="566889.19518506585"/>
  </r>
  <r>
    <s v="35 - São Paulo"/>
    <s v="SUDESTE             "/>
    <x v="2"/>
    <x v="2"/>
    <e v="#N/A"/>
    <s v="OUTROS"/>
    <s v="Indireta"/>
    <n v="2010"/>
    <n v="1.5383695934465831"/>
    <n v="427053.38"/>
    <n v="656965.93457058922"/>
  </r>
  <r>
    <s v="35 - São Paulo"/>
    <s v="SUDESTE             "/>
    <x v="2"/>
    <x v="2"/>
    <e v="#N/A"/>
    <s v="OUTROS"/>
    <s v="Indireta"/>
    <n v="2010"/>
    <n v="1.5383695934465831"/>
    <n v="1414952.78"/>
    <n v="2176720.3329147124"/>
  </r>
  <r>
    <s v="35 - São Paulo"/>
    <s v="SUDESTE             "/>
    <x v="2"/>
    <x v="2"/>
    <e v="#N/A"/>
    <s v="OUTROS"/>
    <s v="Indireta"/>
    <n v="2010"/>
    <n v="1.5383695934465831"/>
    <n v="410461.12"/>
    <n v="631440.90630002914"/>
  </r>
  <r>
    <s v="35 - São Paulo"/>
    <s v="SUDESTE             "/>
    <x v="2"/>
    <x v="2"/>
    <e v="#N/A"/>
    <s v="OUTROS"/>
    <s v="Indireta"/>
    <n v="2010"/>
    <n v="1.5383695934465831"/>
    <n v="33330.57"/>
    <n v="51274.735420242876"/>
  </r>
  <r>
    <s v="35 - São Paulo"/>
    <s v="SUDESTE             "/>
    <x v="2"/>
    <x v="2"/>
    <e v="#N/A"/>
    <s v="OUTROS"/>
    <s v="Indireta"/>
    <n v="2010"/>
    <n v="1.5383695934465831"/>
    <n v="641735.47"/>
    <n v="987226.33408415189"/>
  </r>
  <r>
    <s v="35 - São Paulo"/>
    <s v="SUDESTE             "/>
    <x v="39"/>
    <x v="39"/>
    <s v="Música"/>
    <s v="OUTROS"/>
    <s v="Indireta"/>
    <n v="2010"/>
    <n v="1.5383695934465831"/>
    <n v="24156.15"/>
    <n v="37161.086654734681"/>
  </r>
  <r>
    <s v="35 - São Paulo"/>
    <s v="SUDESTE             "/>
    <x v="39"/>
    <x v="39"/>
    <s v="Música"/>
    <s v="OUTROS"/>
    <s v="Indireta"/>
    <n v="2010"/>
    <n v="1.5383695934465831"/>
    <n v="760000"/>
    <n v="1169160.8910194032"/>
  </r>
  <r>
    <s v="35 - São Paulo"/>
    <s v="SUDESTE             "/>
    <x v="39"/>
    <x v="39"/>
    <s v="Música"/>
    <s v="OUTROS"/>
    <s v="Indireta"/>
    <n v="2010"/>
    <n v="1.5383695934465831"/>
    <n v="269000"/>
    <n v="413821.42063713085"/>
  </r>
  <r>
    <s v="35 - São Paulo"/>
    <s v="SUDESTE             "/>
    <x v="39"/>
    <x v="39"/>
    <s v="Música"/>
    <s v="OUTROS"/>
    <s v="Indireta"/>
    <n v="2010"/>
    <n v="1.5383695934465831"/>
    <n v="345800"/>
    <n v="531968.20541382849"/>
  </r>
  <r>
    <s v="35 - São Paulo"/>
    <s v="SUDESTE             "/>
    <x v="39"/>
    <x v="39"/>
    <s v="Música"/>
    <s v="OUTROS"/>
    <s v="Indireta"/>
    <n v="2010"/>
    <n v="1.5383695934465831"/>
    <n v="38675.519999999997"/>
    <n v="59497.24397873519"/>
  </r>
  <r>
    <s v="35 - São Paulo"/>
    <s v="SUDESTE             "/>
    <x v="39"/>
    <x v="39"/>
    <s v="Música"/>
    <s v="OUTROS"/>
    <s v="Indireta"/>
    <n v="2010"/>
    <n v="1.5383695934465831"/>
    <n v="36510.25"/>
    <n v="56166.258449133107"/>
  </r>
  <r>
    <s v="35 - São Paulo"/>
    <s v="SUDESTE             "/>
    <x v="39"/>
    <x v="39"/>
    <s v="Música"/>
    <s v="OUTROS"/>
    <s v="Indireta"/>
    <n v="2010"/>
    <n v="1.5383695934465831"/>
    <n v="118443.07"/>
    <n v="182209.21744246519"/>
  </r>
  <r>
    <s v="35 - São Paulo"/>
    <s v="SUDESTE             "/>
    <x v="64"/>
    <x v="64"/>
    <s v="Entretenimento"/>
    <s v="OUTROS"/>
    <s v="Indireta"/>
    <n v="2010"/>
    <n v="1.5383695934465831"/>
    <n v="45157.71"/>
    <n v="69469.247973678692"/>
  </r>
  <r>
    <s v="35 - São Paulo"/>
    <s v="SUDESTE             "/>
    <x v="64"/>
    <x v="64"/>
    <s v="Entretenimento"/>
    <s v="OUTROS"/>
    <s v="Indireta"/>
    <n v="2010"/>
    <n v="1.5383695934465831"/>
    <n v="22217.599999999999"/>
    <n v="34178.880279358804"/>
  </r>
  <r>
    <s v="35 - São Paulo"/>
    <s v="SUDESTE             "/>
    <x v="64"/>
    <x v="64"/>
    <s v="Entretenimento"/>
    <s v="OUTROS"/>
    <s v="Indireta"/>
    <n v="2010"/>
    <n v="1.5383695934465831"/>
    <n v="1987.09"/>
    <n v="3056.8788354417707"/>
  </r>
  <r>
    <s v="35 - São Paulo"/>
    <s v="SUDESTE             "/>
    <x v="64"/>
    <x v="64"/>
    <s v="Entretenimento"/>
    <s v="OUTROS"/>
    <s v="Indireta"/>
    <n v="2010"/>
    <n v="1.5383695934465831"/>
    <n v="15951.88"/>
    <n v="24539.887150308678"/>
  </r>
  <r>
    <s v="35 - São Paulo"/>
    <s v="SUDESTE             "/>
    <x v="26"/>
    <x v="26"/>
    <s v="Editorial"/>
    <s v="OUTROS"/>
    <s v="Indireta"/>
    <n v="2010"/>
    <n v="1.5383695934465831"/>
    <n v="49921.86"/>
    <n v="76798.271472297245"/>
  </r>
  <r>
    <s v="35 - São Paulo"/>
    <s v="SUDESTE             "/>
    <x v="26"/>
    <x v="26"/>
    <s v="Editorial"/>
    <s v="OUTROS"/>
    <s v="Indireta"/>
    <n v="2010"/>
    <n v="1.5383695934465831"/>
    <n v="624067.21"/>
    <n v="960046.02013104327"/>
  </r>
  <r>
    <s v="35 - São Paulo"/>
    <s v="SUDESTE             "/>
    <x v="26"/>
    <x v="26"/>
    <s v="Editorial"/>
    <s v="OUTROS"/>
    <s v="Indireta"/>
    <n v="2010"/>
    <n v="1.5383695934465831"/>
    <n v="574911.47"/>
    <n v="884426.32437167736"/>
  </r>
  <r>
    <s v="35 - São Paulo"/>
    <s v="SUDESTE             "/>
    <x v="26"/>
    <x v="26"/>
    <s v="Editorial"/>
    <s v="OUTROS"/>
    <s v="Indireta"/>
    <n v="2010"/>
    <n v="1.5383695934465831"/>
    <n v="10000"/>
    <n v="15383.695934465832"/>
  </r>
  <r>
    <s v="35 - São Paulo"/>
    <s v="SUDESTE             "/>
    <x v="26"/>
    <x v="26"/>
    <s v="Editorial"/>
    <s v="OUTROS"/>
    <s v="Indireta"/>
    <n v="2010"/>
    <n v="1.5383695934465831"/>
    <n v="4866.57"/>
    <n v="7486.5833123793373"/>
  </r>
  <r>
    <s v="35 - São Paulo"/>
    <s v="SUDESTE             "/>
    <x v="26"/>
    <x v="26"/>
    <s v="Editorial"/>
    <s v="OUTROS"/>
    <s v="Indireta"/>
    <n v="2010"/>
    <n v="1.5383695934465831"/>
    <n v="770781.66"/>
    <n v="1185747.0689302825"/>
  </r>
  <r>
    <s v="35 - São Paulo"/>
    <s v="SUDESTE             "/>
    <x v="50"/>
    <x v="50"/>
    <e v="#N/A"/>
    <s v="OUTROS"/>
    <s v="Indireta"/>
    <n v="2010"/>
    <n v="1.5383695934465831"/>
    <n v="265545"/>
    <n v="408506.35369177291"/>
  </r>
  <r>
    <s v="35 - São Paulo"/>
    <s v="SUDESTE             "/>
    <x v="50"/>
    <x v="50"/>
    <e v="#N/A"/>
    <s v="OUTROS"/>
    <s v="Indireta"/>
    <n v="2010"/>
    <n v="1.5383695934465831"/>
    <n v="183911.21"/>
    <n v="282923.41335796914"/>
  </r>
  <r>
    <s v="35 - São Paulo"/>
    <s v="SUDESTE             "/>
    <x v="50"/>
    <x v="50"/>
    <e v="#N/A"/>
    <s v="OUTROS"/>
    <s v="Indireta"/>
    <n v="2010"/>
    <n v="1.5383695934465831"/>
    <n v="41109.18"/>
    <n v="63241.112523522403"/>
  </r>
  <r>
    <s v="35 - São Paulo"/>
    <s v="SUDESTE             "/>
    <x v="50"/>
    <x v="50"/>
    <e v="#N/A"/>
    <s v="OUTROS"/>
    <s v="Indireta"/>
    <n v="2010"/>
    <n v="1.5383695934465831"/>
    <n v="155241.82999999999"/>
    <n v="238819.31090300356"/>
  </r>
  <r>
    <s v="35 - São Paulo"/>
    <s v="SUDESTE             "/>
    <x v="40"/>
    <x v="40"/>
    <s v="Música"/>
    <s v="OUTROS"/>
    <s v="Indireta"/>
    <n v="2010"/>
    <n v="1.5383695934465831"/>
    <n v="64737.43"/>
    <n v="99590.093869876626"/>
  </r>
  <r>
    <s v="35 - São Paulo"/>
    <s v="SUDESTE             "/>
    <x v="40"/>
    <x v="40"/>
    <s v="Música"/>
    <s v="OUTROS"/>
    <s v="Indireta"/>
    <n v="2010"/>
    <n v="1.5383695934465831"/>
    <n v="29046.12"/>
    <n v="44683.667815600667"/>
  </r>
  <r>
    <s v="35 - São Paulo"/>
    <s v="SUDESTE             "/>
    <x v="40"/>
    <x v="40"/>
    <s v="Música"/>
    <s v="OUTROS"/>
    <s v="Indireta"/>
    <n v="2010"/>
    <n v="1.5383695934465831"/>
    <n v="112500"/>
    <n v="173066.57926274059"/>
  </r>
  <r>
    <s v="35 - São Paulo"/>
    <s v="SUDESTE             "/>
    <x v="40"/>
    <x v="40"/>
    <s v="Música"/>
    <s v="OUTROS"/>
    <s v="Indireta"/>
    <n v="2010"/>
    <n v="1.5383695934465831"/>
    <n v="394136.7"/>
    <n v="606327.91494137794"/>
  </r>
  <r>
    <s v="35 - São Paulo"/>
    <s v="SUDESTE             "/>
    <x v="40"/>
    <x v="40"/>
    <s v="Música"/>
    <s v="OUTROS"/>
    <s v="Indireta"/>
    <n v="2010"/>
    <n v="1.5383695934465831"/>
    <n v="50629.91"/>
    <n v="77887.514062937102"/>
  </r>
  <r>
    <s v="35 - São Paulo"/>
    <s v="SUDESTE             "/>
    <x v="40"/>
    <x v="40"/>
    <s v="Música"/>
    <s v="OUTROS"/>
    <s v="Indireta"/>
    <n v="2010"/>
    <n v="1.5383695934465831"/>
    <n v="20000"/>
    <n v="30767.391868931663"/>
  </r>
  <r>
    <s v="35 - São Paulo"/>
    <s v="SUDESTE             "/>
    <x v="40"/>
    <x v="40"/>
    <s v="Música"/>
    <s v="OUTROS"/>
    <s v="Indireta"/>
    <n v="2010"/>
    <n v="1.5383695934465831"/>
    <n v="86039.85"/>
    <n v="132361.08906470501"/>
  </r>
  <r>
    <s v="35 - São Paulo"/>
    <s v="SUDESTE             "/>
    <x v="40"/>
    <x v="40"/>
    <s v="Música"/>
    <s v="OUTROS"/>
    <s v="Indireta"/>
    <n v="2010"/>
    <n v="1.5383695934465831"/>
    <n v="275117.07"/>
    <n v="423231.73512611515"/>
  </r>
  <r>
    <s v="35 - São Paulo"/>
    <s v="SUDESTE             "/>
    <x v="25"/>
    <x v="25"/>
    <s v="Editorial"/>
    <s v="OUTROS"/>
    <s v="Indireta"/>
    <n v="2010"/>
    <n v="1.5383695934465831"/>
    <n v="260117.16"/>
    <n v="400156.32967767981"/>
  </r>
  <r>
    <s v="35 - São Paulo"/>
    <s v="SUDESTE             "/>
    <x v="25"/>
    <x v="25"/>
    <s v="Editorial"/>
    <s v="OUTROS"/>
    <s v="Indireta"/>
    <n v="2010"/>
    <n v="1.5383695934465831"/>
    <n v="700000"/>
    <n v="1076858.7154126081"/>
  </r>
  <r>
    <s v="35 - São Paulo"/>
    <s v="SUDESTE             "/>
    <x v="25"/>
    <x v="25"/>
    <s v="Editorial"/>
    <s v="OUTROS"/>
    <s v="Direta"/>
    <n v="2010"/>
    <n v="1.5383695934465831"/>
    <n v="27998260.949999999"/>
    <n v="43071673.31486284"/>
  </r>
  <r>
    <s v="35 - São Paulo"/>
    <s v="SUDESTE             "/>
    <x v="25"/>
    <x v="25"/>
    <s v="Editorial"/>
    <s v="OUTROS"/>
    <s v="Direta"/>
    <n v="2010"/>
    <n v="1.5383695934465831"/>
    <n v="615635.61"/>
    <n v="947075.10306693916"/>
  </r>
  <r>
    <s v="35 - São Paulo"/>
    <s v="SUDESTE             "/>
    <x v="25"/>
    <x v="25"/>
    <s v="Editorial"/>
    <s v="OUTROS"/>
    <s v="Direta"/>
    <n v="2010"/>
    <n v="1.5383695934465831"/>
    <n v="12799999.99"/>
    <n v="19691130.780732568"/>
  </r>
  <r>
    <s v="35 - São Paulo"/>
    <s v="SUDESTE             "/>
    <x v="25"/>
    <x v="25"/>
    <s v="Editorial"/>
    <s v="OUTROS"/>
    <s v="Indireta"/>
    <n v="2010"/>
    <n v="1.5383695934465831"/>
    <n v="96676"/>
    <n v="148723.41881604187"/>
  </r>
  <r>
    <s v="35 - São Paulo"/>
    <s v="SUDESTE             "/>
    <x v="25"/>
    <x v="25"/>
    <s v="Editorial"/>
    <s v="OUTROS"/>
    <s v="Indireta"/>
    <n v="2010"/>
    <n v="1.5383695934465831"/>
    <n v="63000"/>
    <n v="96917.284387134729"/>
  </r>
  <r>
    <s v="35 - São Paulo"/>
    <s v="SUDESTE             "/>
    <x v="25"/>
    <x v="25"/>
    <s v="Editorial"/>
    <s v="OUTROS"/>
    <s v="Indireta"/>
    <n v="2010"/>
    <n v="1.5383695934465831"/>
    <n v="878512.89"/>
    <n v="1351477.5174268829"/>
  </r>
  <r>
    <s v="35 - São Paulo"/>
    <s v="SUDESTE             "/>
    <x v="25"/>
    <x v="25"/>
    <s v="Editorial"/>
    <s v="OUTROS"/>
    <s v="Indireta"/>
    <n v="2010"/>
    <n v="1.5383695934465831"/>
    <n v="17741.84"/>
    <n v="27293.507187794326"/>
  </r>
  <r>
    <s v="35 - São Paulo"/>
    <s v="SUDESTE             "/>
    <x v="25"/>
    <x v="25"/>
    <s v="Editorial"/>
    <s v="OUTROS"/>
    <s v="Direta"/>
    <n v="2010"/>
    <n v="1.5383695934465831"/>
    <n v="6100172.9800000004"/>
    <n v="9384320.6271964312"/>
  </r>
  <r>
    <s v="35 - São Paulo"/>
    <s v="SUDESTE             "/>
    <x v="25"/>
    <x v="25"/>
    <s v="Editorial"/>
    <s v="OUTROS"/>
    <s v="Indireta"/>
    <n v="2010"/>
    <n v="1.5383695934465831"/>
    <n v="242916.2"/>
    <n v="373694.89583558886"/>
  </r>
  <r>
    <s v="35 - São Paulo"/>
    <s v="SUDESTE             "/>
    <x v="25"/>
    <x v="25"/>
    <s v="Editorial"/>
    <s v="OUTROS"/>
    <s v="Indireta"/>
    <n v="2010"/>
    <n v="1.5383695934465831"/>
    <n v="52005.46"/>
    <n v="80003.618357202533"/>
  </r>
  <r>
    <s v="35 - São Paulo"/>
    <s v="SUDESTE             "/>
    <x v="25"/>
    <x v="25"/>
    <s v="Editorial"/>
    <s v="OUTROS"/>
    <s v="Indireta"/>
    <n v="2010"/>
    <n v="1.5383695934465831"/>
    <n v="666398.28"/>
    <n v="1025166.8510771022"/>
  </r>
  <r>
    <s v="35 - São Paulo"/>
    <s v="SUDESTE             "/>
    <x v="33"/>
    <x v="33"/>
    <s v="Editorial"/>
    <s v="OUTROS"/>
    <s v="Indireta"/>
    <n v="2010"/>
    <n v="1.5383695934465831"/>
    <n v="10946.88"/>
    <n v="16840.34733510853"/>
  </r>
  <r>
    <s v="35 - São Paulo"/>
    <s v="SUDESTE             "/>
    <x v="33"/>
    <x v="33"/>
    <s v="Editorial"/>
    <s v="OUTROS"/>
    <s v="Indireta"/>
    <n v="2010"/>
    <n v="1.5383695934465831"/>
    <n v="107248.63"/>
    <n v="164988.03133080303"/>
  </r>
  <r>
    <s v="35 - São Paulo"/>
    <s v="SUDESTE             "/>
    <x v="33"/>
    <x v="33"/>
    <s v="Editorial"/>
    <s v="OUTROS"/>
    <s v="Indireta"/>
    <n v="2010"/>
    <n v="1.5383695934465831"/>
    <n v="17401.21"/>
    <n v="26769.492353178615"/>
  </r>
  <r>
    <s v="35 - São Paulo"/>
    <s v="SUDESTE             "/>
    <x v="33"/>
    <x v="33"/>
    <s v="Editorial"/>
    <s v="OUTROS"/>
    <s v="Indireta"/>
    <n v="2010"/>
    <n v="1.5383695934465831"/>
    <n v="95906.69"/>
    <n v="147539.93570410748"/>
  </r>
  <r>
    <s v="35 - São Paulo"/>
    <s v="SUDESTE             "/>
    <x v="33"/>
    <x v="33"/>
    <s v="Editorial"/>
    <s v="OUTROS"/>
    <s v="Indireta"/>
    <n v="2010"/>
    <n v="1.5383695934465831"/>
    <n v="174487.82"/>
    <n v="268426.75671478058"/>
  </r>
  <r>
    <s v="35 - São Paulo"/>
    <s v="SUDESTE             "/>
    <x v="37"/>
    <x v="37"/>
    <s v="Música"/>
    <s v="OUTROS"/>
    <s v="Indireta"/>
    <n v="2010"/>
    <n v="1.5383695934465831"/>
    <n v="64286.53"/>
    <n v="98896.443020191567"/>
  </r>
  <r>
    <s v="35 - São Paulo"/>
    <s v="SUDESTE             "/>
    <x v="37"/>
    <x v="37"/>
    <s v="Música"/>
    <s v="OUTROS"/>
    <s v="Indireta"/>
    <n v="2010"/>
    <n v="1.5383695934465831"/>
    <n v="130338.7"/>
    <n v="200509.09292935615"/>
  </r>
  <r>
    <s v="35 - São Paulo"/>
    <s v="SUDESTE             "/>
    <x v="37"/>
    <x v="37"/>
    <s v="Música"/>
    <s v="OUTROS"/>
    <s v="Indireta"/>
    <n v="2010"/>
    <n v="1.5383695934465831"/>
    <n v="105248.88"/>
    <n v="161911.6767363082"/>
  </r>
  <r>
    <s v="35 - São Paulo"/>
    <s v="SUDESTE             "/>
    <x v="37"/>
    <x v="37"/>
    <s v="Música"/>
    <s v="OUTROS"/>
    <s v="Indireta"/>
    <n v="2010"/>
    <n v="1.5383695934465831"/>
    <n v="10000"/>
    <n v="15383.695934465832"/>
  </r>
  <r>
    <s v="35 - São Paulo"/>
    <s v="SUDESTE             "/>
    <x v="37"/>
    <x v="37"/>
    <s v="Música"/>
    <s v="OUTROS"/>
    <s v="Indireta"/>
    <n v="2010"/>
    <n v="1.5383695934465831"/>
    <n v="5357.52"/>
    <n v="8241.8458642819387"/>
  </r>
  <r>
    <s v="35 - São Paulo"/>
    <s v="SUDESTE             "/>
    <x v="37"/>
    <x v="37"/>
    <s v="Música"/>
    <s v="OUTROS"/>
    <s v="Indireta"/>
    <n v="2010"/>
    <n v="1.5383695934465831"/>
    <n v="50352.58"/>
    <n v="77460.878023586556"/>
  </r>
  <r>
    <s v="35 - São Paulo"/>
    <s v="SUDESTE             "/>
    <x v="13"/>
    <x v="13"/>
    <s v="Editorial"/>
    <s v="OUTROS"/>
    <s v="Indireta"/>
    <n v="2010"/>
    <n v="1.5383695934465831"/>
    <n v="2000000"/>
    <n v="3076739.186893166"/>
  </r>
  <r>
    <s v="35 - São Paulo"/>
    <s v="SUDESTE             "/>
    <x v="13"/>
    <x v="13"/>
    <s v="Editorial"/>
    <s v="OUTROS"/>
    <s v="Indireta"/>
    <n v="2010"/>
    <n v="1.5383695934465831"/>
    <n v="268876.98"/>
    <n v="413632.17040974501"/>
  </r>
  <r>
    <s v="35 - São Paulo"/>
    <s v="SUDESTE             "/>
    <x v="13"/>
    <x v="13"/>
    <s v="Editorial"/>
    <s v="OUTROS"/>
    <s v="Indireta"/>
    <n v="2010"/>
    <n v="1.5383695934465831"/>
    <n v="6000000"/>
    <n v="9230217.5606794991"/>
  </r>
  <r>
    <s v="35 - São Paulo"/>
    <s v="SUDESTE             "/>
    <x v="13"/>
    <x v="13"/>
    <s v="Editorial"/>
    <s v="FUNDO CULTURAL"/>
    <s v="Direta"/>
    <n v="2010"/>
    <n v="1.5383695934465831"/>
    <n v="135350"/>
    <n v="208218.32447299501"/>
  </r>
  <r>
    <s v="35 - São Paulo"/>
    <s v="SUDESTE             "/>
    <x v="13"/>
    <x v="13"/>
    <s v="Editorial"/>
    <s v="OUTROS"/>
    <s v="Indireta"/>
    <n v="2010"/>
    <n v="1.5383695934465831"/>
    <n v="683462.04"/>
    <n v="1051417.2206109723"/>
  </r>
  <r>
    <s v="35 - São Paulo"/>
    <s v="SUDESTE             "/>
    <x v="13"/>
    <x v="13"/>
    <s v="Editorial"/>
    <s v="OUTROS"/>
    <s v="Indireta"/>
    <n v="2010"/>
    <n v="1.5383695934465831"/>
    <n v="8000000"/>
    <n v="12306956.747572664"/>
  </r>
  <r>
    <s v="35 - São Paulo"/>
    <s v="SUDESTE             "/>
    <x v="13"/>
    <x v="13"/>
    <s v="Editorial"/>
    <s v="OUTROS"/>
    <s v="Indireta"/>
    <n v="2010"/>
    <n v="1.5383695934465831"/>
    <n v="976078.1"/>
    <n v="1501568.8698691132"/>
  </r>
  <r>
    <s v="35 - São Paulo"/>
    <s v="SUDESTE             "/>
    <x v="13"/>
    <x v="13"/>
    <s v="Editorial"/>
    <s v="OUTROS"/>
    <s v="Indireta"/>
    <n v="2010"/>
    <n v="1.5383695934465831"/>
    <n v="10000"/>
    <n v="15383.695934465832"/>
  </r>
  <r>
    <s v="35 - São Paulo"/>
    <s v="SUDESTE             "/>
    <x v="13"/>
    <x v="13"/>
    <s v="Editorial"/>
    <s v="OUTROS"/>
    <s v="Indireta"/>
    <n v="2010"/>
    <n v="1.5383695934465831"/>
    <n v="7259.42"/>
    <n v="11167.670994057995"/>
  </r>
  <r>
    <s v="35 - São Paulo"/>
    <s v="SUDESTE             "/>
    <x v="13"/>
    <x v="13"/>
    <s v="Editorial"/>
    <s v="OUTROS"/>
    <s v="Indireta"/>
    <n v="2010"/>
    <n v="1.5383695934465831"/>
    <n v="697417.6"/>
    <n v="1072886.0297744917"/>
  </r>
  <r>
    <s v="35 - São Paulo"/>
    <s v="SUDESTE             "/>
    <x v="17"/>
    <x v="17"/>
    <s v="Editorial"/>
    <s v="OUTROS"/>
    <s v="Indireta"/>
    <n v="2010"/>
    <n v="1.5383695934465831"/>
    <n v="30478.79"/>
    <n v="46887.643781043786"/>
  </r>
  <r>
    <s v="35 - São Paulo"/>
    <s v="SUDESTE             "/>
    <x v="17"/>
    <x v="17"/>
    <s v="Editorial"/>
    <s v="OUTROS"/>
    <s v="Indireta"/>
    <n v="2010"/>
    <n v="1.5383695934465831"/>
    <n v="100000"/>
    <n v="153836.9593446583"/>
  </r>
  <r>
    <s v="35 - São Paulo"/>
    <s v="SUDESTE             "/>
    <x v="17"/>
    <x v="17"/>
    <s v="Editorial"/>
    <s v="OUTROS"/>
    <s v="Indireta"/>
    <n v="2010"/>
    <n v="1.5383695934465831"/>
    <n v="130232.5"/>
    <n v="200345.71807853214"/>
  </r>
  <r>
    <s v="35 - São Paulo"/>
    <s v="SUDESTE             "/>
    <x v="17"/>
    <x v="17"/>
    <s v="Editorial"/>
    <s v="OUTROS"/>
    <s v="Indireta"/>
    <n v="2010"/>
    <n v="1.5383695934465831"/>
    <n v="50148.79"/>
    <n v="77147.373684138074"/>
  </r>
  <r>
    <s v="35 - São Paulo"/>
    <s v="SUDESTE             "/>
    <x v="17"/>
    <x v="17"/>
    <s v="Editorial"/>
    <s v="OUTROS"/>
    <s v="Indireta"/>
    <n v="2010"/>
    <n v="1.5383695934465831"/>
    <n v="30000"/>
    <n v="46151.087803397495"/>
  </r>
  <r>
    <s v="35 - São Paulo"/>
    <s v="SUDESTE             "/>
    <x v="17"/>
    <x v="17"/>
    <s v="Editorial"/>
    <s v="OUTROS"/>
    <s v="Indireta"/>
    <n v="2010"/>
    <n v="1.5383695934465831"/>
    <n v="63092.99"/>
    <n v="97060.337375629329"/>
  </r>
  <r>
    <s v="35 - São Paulo"/>
    <s v="SUDESTE             "/>
    <x v="12"/>
    <x v="12"/>
    <s v="Editorial"/>
    <s v="OUTROS"/>
    <s v="Indireta"/>
    <n v="2010"/>
    <n v="1.5383695934465831"/>
    <n v="118185.41"/>
    <n v="181812.84113301773"/>
  </r>
  <r>
    <s v="35 - São Paulo"/>
    <s v="SUDESTE             "/>
    <x v="12"/>
    <x v="12"/>
    <s v="Editorial"/>
    <s v="OUTROS"/>
    <s v="Indireta"/>
    <n v="2010"/>
    <n v="1.5383695934465831"/>
    <n v="142000"/>
    <n v="218448.48226941479"/>
  </r>
  <r>
    <s v="35 - São Paulo"/>
    <s v="SUDESTE             "/>
    <x v="12"/>
    <x v="12"/>
    <s v="Editorial"/>
    <s v="OUTROS"/>
    <s v="Indireta"/>
    <n v="2010"/>
    <n v="1.5383695934465831"/>
    <n v="212724.66"/>
    <n v="327249.14872026263"/>
  </r>
  <r>
    <s v="35 - São Paulo"/>
    <s v="SUDESTE             "/>
    <x v="12"/>
    <x v="12"/>
    <s v="Editorial"/>
    <s v="OUTROS"/>
    <s v="Indireta"/>
    <n v="2010"/>
    <n v="1.5383695934465831"/>
    <n v="119853.54"/>
    <n v="184379.04160293378"/>
  </r>
  <r>
    <s v="35 - São Paulo"/>
    <s v="SUDESTE             "/>
    <x v="12"/>
    <x v="12"/>
    <s v="Editorial"/>
    <s v="OUTROS"/>
    <s v="Indireta"/>
    <n v="2010"/>
    <n v="1.5383695934465831"/>
    <n v="164135.14000000001"/>
    <n v="252500.50859209802"/>
  </r>
  <r>
    <s v="35 - São Paulo"/>
    <s v="SUDESTE             "/>
    <x v="43"/>
    <x v="43"/>
    <e v="#N/A"/>
    <s v="OUTROS"/>
    <s v="Indireta"/>
    <n v="2010"/>
    <n v="1.5383695934465831"/>
    <n v="29978.89"/>
    <n v="46118.612821279836"/>
  </r>
  <r>
    <s v="35 - São Paulo"/>
    <s v="SUDESTE             "/>
    <x v="43"/>
    <x v="43"/>
    <e v="#N/A"/>
    <s v="OUTROS"/>
    <s v="Indireta"/>
    <n v="2010"/>
    <n v="1.5383695934465831"/>
    <n v="2514.75"/>
    <n v="3868.6149351197946"/>
  </r>
  <r>
    <s v="35 - São Paulo"/>
    <s v="SUDESTE             "/>
    <x v="14"/>
    <x v="14"/>
    <s v="Editorial"/>
    <s v="OUTROS"/>
    <s v="Indireta"/>
    <n v="2010"/>
    <n v="1.5383695934465831"/>
    <n v="12026.21"/>
    <n v="18500.755788403232"/>
  </r>
  <r>
    <s v="35 - São Paulo"/>
    <s v="SUDESTE             "/>
    <x v="14"/>
    <x v="14"/>
    <s v="Editorial"/>
    <s v="OUTROS"/>
    <s v="Indireta"/>
    <n v="2010"/>
    <n v="1.5383695934465831"/>
    <n v="500000"/>
    <n v="769184.79672329151"/>
  </r>
  <r>
    <s v="35 - São Paulo"/>
    <s v="SUDESTE             "/>
    <x v="14"/>
    <x v="14"/>
    <s v="Editorial"/>
    <s v="OUTROS"/>
    <s v="Indireta"/>
    <n v="2010"/>
    <n v="1.5383695934465831"/>
    <n v="100000"/>
    <n v="153836.9593446583"/>
  </r>
  <r>
    <s v="35 - São Paulo"/>
    <s v="SUDESTE             "/>
    <x v="14"/>
    <x v="14"/>
    <s v="Editorial"/>
    <s v="OUTROS"/>
    <s v="Indireta"/>
    <n v="2010"/>
    <n v="1.5383695934465831"/>
    <n v="1139274.3400000001"/>
    <n v="1752625.0032499244"/>
  </r>
  <r>
    <s v="35 - São Paulo"/>
    <s v="SUDESTE             "/>
    <x v="14"/>
    <x v="14"/>
    <s v="Editorial"/>
    <s v="OUTROS"/>
    <s v="Indireta"/>
    <n v="2010"/>
    <n v="1.5383695934465831"/>
    <n v="1552242.67"/>
    <n v="2387922.9251783383"/>
  </r>
  <r>
    <s v="35 - São Paulo"/>
    <s v="SUDESTE             "/>
    <x v="14"/>
    <x v="14"/>
    <s v="Editorial"/>
    <s v="OUTROS"/>
    <s v="Indireta"/>
    <n v="2010"/>
    <n v="1.5383695934465831"/>
    <n v="1507961.49"/>
    <n v="2319802.1043044035"/>
  </r>
  <r>
    <s v="35 - São Paulo"/>
    <s v="SUDESTE             "/>
    <x v="14"/>
    <x v="14"/>
    <s v="Editorial"/>
    <s v="OUTROS"/>
    <s v="Indireta"/>
    <n v="2010"/>
    <n v="1.5383695934465831"/>
    <n v="257603.29"/>
    <n v="396289.06850780227"/>
  </r>
  <r>
    <s v="35 - São Paulo"/>
    <s v="SUDESTE             "/>
    <x v="14"/>
    <x v="14"/>
    <s v="Editorial"/>
    <s v="OUTROS"/>
    <s v="Indireta"/>
    <n v="2010"/>
    <n v="1.5383695934465831"/>
    <n v="2047641.66"/>
    <n v="3150029.6680184864"/>
  </r>
  <r>
    <s v="35 - São Paulo"/>
    <s v="SUDESTE             "/>
    <x v="18"/>
    <x v="18"/>
    <s v="Editorial"/>
    <s v="OUTROS"/>
    <s v="Indireta"/>
    <n v="2010"/>
    <n v="1.5383695934465831"/>
    <n v="29838.78"/>
    <n v="45903.071857542032"/>
  </r>
  <r>
    <s v="35 - São Paulo"/>
    <s v="SUDESTE             "/>
    <x v="18"/>
    <x v="18"/>
    <s v="Editorial"/>
    <s v="OUTROS"/>
    <s v="Indireta"/>
    <n v="2010"/>
    <n v="1.5383695934465831"/>
    <n v="1113072.18"/>
    <n v="1712316.3970233018"/>
  </r>
  <r>
    <s v="35 - São Paulo"/>
    <s v="SUDESTE             "/>
    <x v="18"/>
    <x v="18"/>
    <s v="Editorial"/>
    <s v="OUTROS"/>
    <s v="Indireta"/>
    <n v="2010"/>
    <n v="1.5383695934465831"/>
    <n v="39772.01"/>
    <n v="61184.050854253437"/>
  </r>
  <r>
    <s v="35 - São Paulo"/>
    <s v="SUDESTE             "/>
    <x v="18"/>
    <x v="18"/>
    <s v="Editorial"/>
    <s v="OUTROS"/>
    <s v="Indireta"/>
    <n v="2010"/>
    <n v="1.5383695934465831"/>
    <n v="156116.18"/>
    <n v="240164.38435703359"/>
  </r>
  <r>
    <s v="35 - São Paulo"/>
    <s v="SUDESTE             "/>
    <x v="18"/>
    <x v="18"/>
    <s v="Editorial"/>
    <s v="OUTROS"/>
    <s v="Indireta"/>
    <n v="2010"/>
    <n v="1.5383695934465831"/>
    <n v="54560.04"/>
    <n v="83933.506553229308"/>
  </r>
  <r>
    <s v="35 - São Paulo"/>
    <s v="SUDESTE             "/>
    <x v="18"/>
    <x v="18"/>
    <s v="Editorial"/>
    <s v="OUTROS"/>
    <s v="Indireta"/>
    <n v="2010"/>
    <n v="1.5383695934465831"/>
    <n v="222308.26"/>
    <n v="341992.26755601732"/>
  </r>
  <r>
    <s v="35 - São Paulo"/>
    <s v="SUDESTE             "/>
    <x v="19"/>
    <x v="19"/>
    <s v="Editorial"/>
    <s v="OUTROS"/>
    <s v="Indireta"/>
    <n v="2010"/>
    <n v="1.5383695934465831"/>
    <n v="134411.84"/>
    <n v="206775.08765520717"/>
  </r>
  <r>
    <s v="35 - São Paulo"/>
    <s v="SUDESTE             "/>
    <x v="19"/>
    <x v="19"/>
    <s v="Editorial"/>
    <s v="OUTROS"/>
    <s v="Indireta"/>
    <n v="2010"/>
    <n v="1.5383695934465831"/>
    <n v="576000"/>
    <n v="886100.8858252319"/>
  </r>
  <r>
    <s v="35 - São Paulo"/>
    <s v="SUDESTE             "/>
    <x v="19"/>
    <x v="19"/>
    <s v="Editorial"/>
    <s v="OUTROS"/>
    <s v="Indireta"/>
    <n v="2010"/>
    <n v="1.5383695934465831"/>
    <n v="217593.3"/>
    <n v="334738.91645770037"/>
  </r>
  <r>
    <s v="35 - São Paulo"/>
    <s v="SUDESTE             "/>
    <x v="19"/>
    <x v="19"/>
    <s v="Editorial"/>
    <s v="OUTROS"/>
    <s v="Indireta"/>
    <n v="2010"/>
    <n v="1.5383695934465831"/>
    <n v="1815572.48"/>
    <n v="2793021.4979304047"/>
  </r>
  <r>
    <s v="35 - São Paulo"/>
    <s v="SUDESTE             "/>
    <x v="19"/>
    <x v="19"/>
    <s v="Editorial"/>
    <s v="OUTROS"/>
    <s v="Indireta"/>
    <n v="2010"/>
    <n v="1.5383695934465831"/>
    <n v="64719.54"/>
    <n v="99562.572437849871"/>
  </r>
  <r>
    <s v="35 - São Paulo"/>
    <s v="SUDESTE             "/>
    <x v="19"/>
    <x v="19"/>
    <s v="Editorial"/>
    <s v="OUTROS"/>
    <s v="Indireta"/>
    <n v="2010"/>
    <n v="1.5383695934465831"/>
    <n v="10000"/>
    <n v="15383.695934465832"/>
  </r>
  <r>
    <s v="35 - São Paulo"/>
    <s v="SUDESTE             "/>
    <x v="19"/>
    <x v="19"/>
    <s v="Editorial"/>
    <s v="OUTROS"/>
    <s v="Indireta"/>
    <n v="2010"/>
    <n v="1.5383695934465831"/>
    <n v="12246.63"/>
    <n v="18839.843214190725"/>
  </r>
  <r>
    <s v="35 - São Paulo"/>
    <s v="SUDESTE             "/>
    <x v="19"/>
    <x v="19"/>
    <s v="Editorial"/>
    <s v="OUTROS"/>
    <s v="Indireta"/>
    <n v="2010"/>
    <n v="1.5383695934465831"/>
    <n v="103950.89"/>
    <n v="159914.88838771047"/>
  </r>
  <r>
    <s v="35 - São Paulo"/>
    <s v="SUDESTE             "/>
    <x v="5"/>
    <x v="5"/>
    <e v="#N/A"/>
    <s v="OUTROS"/>
    <s v="Indireta"/>
    <n v="2010"/>
    <n v="1.5383695934465831"/>
    <n v="55885.89"/>
    <n v="85973.153878700468"/>
  </r>
  <r>
    <s v="35 - São Paulo"/>
    <s v="SUDESTE             "/>
    <x v="5"/>
    <x v="5"/>
    <e v="#N/A"/>
    <s v="OUTROS"/>
    <s v="Indireta"/>
    <n v="2010"/>
    <n v="1.5383695934465831"/>
    <n v="300000"/>
    <n v="461510.87803397491"/>
  </r>
  <r>
    <s v="35 - São Paulo"/>
    <s v="SUDESTE             "/>
    <x v="5"/>
    <x v="5"/>
    <e v="#N/A"/>
    <s v="OUTROS"/>
    <s v="Indireta"/>
    <n v="2010"/>
    <n v="1.5383695934465831"/>
    <n v="1700000"/>
    <n v="2615228.3088591914"/>
  </r>
  <r>
    <s v="35 - São Paulo"/>
    <s v="SUDESTE             "/>
    <x v="5"/>
    <x v="5"/>
    <e v="#N/A"/>
    <s v="OUTROS"/>
    <s v="Indireta"/>
    <n v="2010"/>
    <n v="1.5383695934465831"/>
    <n v="29000"/>
    <n v="44612.718209950908"/>
  </r>
  <r>
    <s v="35 - São Paulo"/>
    <s v="SUDESTE             "/>
    <x v="5"/>
    <x v="5"/>
    <e v="#N/A"/>
    <s v="OUTROS"/>
    <s v="Indireta"/>
    <n v="2010"/>
    <n v="1.5383695934465831"/>
    <n v="3204910"/>
    <n v="4930336.0937328888"/>
  </r>
  <r>
    <s v="35 - São Paulo"/>
    <s v="SUDESTE             "/>
    <x v="5"/>
    <x v="5"/>
    <e v="#N/A"/>
    <s v="OUTROS"/>
    <s v="Indireta"/>
    <n v="2010"/>
    <n v="1.5383695934465831"/>
    <n v="417600"/>
    <n v="642423.14222329308"/>
  </r>
  <r>
    <s v="35 - São Paulo"/>
    <s v="SUDESTE             "/>
    <x v="5"/>
    <x v="5"/>
    <e v="#N/A"/>
    <s v="OUTROS"/>
    <s v="Indireta"/>
    <n v="2010"/>
    <n v="1.5383695934465831"/>
    <n v="1224200"/>
    <n v="1883272.0562973069"/>
  </r>
  <r>
    <s v="35 - São Paulo"/>
    <s v="SUDESTE             "/>
    <x v="5"/>
    <x v="5"/>
    <e v="#N/A"/>
    <s v="OUTROS"/>
    <s v="Indireta"/>
    <n v="2010"/>
    <n v="1.5383695934465831"/>
    <n v="351384.95"/>
    <n v="540559.922674748"/>
  </r>
  <r>
    <s v="35 - São Paulo"/>
    <s v="SUDESTE             "/>
    <x v="5"/>
    <x v="5"/>
    <e v="#N/A"/>
    <s v="OUTROS"/>
    <s v="Indireta"/>
    <n v="2010"/>
    <n v="1.5383695934465831"/>
    <n v="313176.78999999998"/>
    <n v="481781.65110920591"/>
  </r>
  <r>
    <s v="35 - São Paulo"/>
    <s v="SUDESTE             "/>
    <x v="5"/>
    <x v="5"/>
    <e v="#N/A"/>
    <s v="OUTROS"/>
    <s v="Indireta"/>
    <n v="2010"/>
    <n v="1.5383695934465831"/>
    <n v="4859.6099999999997"/>
    <n v="7475.8762600089494"/>
  </r>
  <r>
    <s v="35 - São Paulo"/>
    <s v="SUDESTE             "/>
    <x v="5"/>
    <x v="5"/>
    <e v="#N/A"/>
    <s v="OUTROS"/>
    <s v="Indireta"/>
    <n v="2010"/>
    <n v="1.5383695934465831"/>
    <n v="48000"/>
    <n v="73841.740485435992"/>
  </r>
  <r>
    <s v="35 - São Paulo"/>
    <s v="SUDESTE             "/>
    <x v="5"/>
    <x v="5"/>
    <e v="#N/A"/>
    <s v="OUTROS"/>
    <s v="Indireta"/>
    <n v="2010"/>
    <n v="1.5383695934465831"/>
    <n v="943847.12"/>
    <n v="1451985.7102701282"/>
  </r>
  <r>
    <s v="35 - São Paulo"/>
    <s v="SUDESTE             "/>
    <x v="5"/>
    <x v="5"/>
    <e v="#N/A"/>
    <s v="OUTROS"/>
    <s v="Indireta"/>
    <n v="2010"/>
    <n v="1.5383695934465831"/>
    <n v="438400"/>
    <n v="674421.22976698203"/>
  </r>
  <r>
    <s v="35 - São Paulo"/>
    <s v="SUDESTE             "/>
    <x v="15"/>
    <x v="15"/>
    <s v="Audiovisual"/>
    <s v="OUTROS"/>
    <s v="Direta"/>
    <n v="2010"/>
    <n v="1.5383695934465831"/>
    <n v="1666000"/>
    <n v="2562923.7426820076"/>
  </r>
  <r>
    <s v="35 - São Paulo"/>
    <s v="SUDESTE             "/>
    <x v="15"/>
    <x v="15"/>
    <s v="Audiovisual"/>
    <s v="OUTROS"/>
    <s v="Direta"/>
    <n v="2010"/>
    <n v="1.5383695934465831"/>
    <n v="1537541.6"/>
    <n v="2365307.2460992089"/>
  </r>
  <r>
    <s v="35 - São Paulo"/>
    <s v="SUDESTE             "/>
    <x v="15"/>
    <x v="15"/>
    <s v="Audiovisual"/>
    <s v="OUTROS"/>
    <s v="Direta"/>
    <n v="2010"/>
    <n v="1.5383695934465831"/>
    <n v="100000"/>
    <n v="153836.9593446583"/>
  </r>
  <r>
    <s v="35 - São Paulo"/>
    <s v="SUDESTE             "/>
    <x v="15"/>
    <x v="15"/>
    <s v="Audiovisual"/>
    <s v="OUTROS"/>
    <s v="Direta"/>
    <n v="2010"/>
    <n v="1.5383695934465831"/>
    <n v="40000"/>
    <n v="61534.783737863327"/>
  </r>
  <r>
    <s v="35 - São Paulo"/>
    <s v="SUDESTE             "/>
    <x v="15"/>
    <x v="15"/>
    <s v="Audiovisual"/>
    <s v="OUTROS"/>
    <s v="Direta"/>
    <n v="2010"/>
    <n v="1.5383695934465831"/>
    <n v="4000000"/>
    <n v="6153478.3737863321"/>
  </r>
  <r>
    <s v="35 - São Paulo"/>
    <s v="SUDESTE             "/>
    <x v="27"/>
    <x v="27"/>
    <s v="Audiovisual"/>
    <s v="OUTROS"/>
    <s v="Indireta"/>
    <n v="2010"/>
    <n v="1.5383695934465831"/>
    <n v="5868.19"/>
    <n v="9027.4450645673041"/>
  </r>
  <r>
    <s v="35 - São Paulo"/>
    <s v="SUDESTE             "/>
    <x v="27"/>
    <x v="27"/>
    <s v="Audiovisual"/>
    <s v="OUTROS"/>
    <s v="Indireta"/>
    <n v="2010"/>
    <n v="1.5383695934465831"/>
    <n v="11493.65"/>
    <n v="17681.481677717318"/>
  </r>
  <r>
    <s v="35 - São Paulo"/>
    <s v="SUDESTE             "/>
    <x v="42"/>
    <x v="42"/>
    <s v="Audiovisual"/>
    <s v="OUTROS"/>
    <s v="Indireta"/>
    <n v="2010"/>
    <n v="1.5383695934465831"/>
    <n v="7509.27"/>
    <n v="11552.032636980624"/>
  </r>
  <r>
    <s v="35 - São Paulo"/>
    <s v="SUDESTE             "/>
    <x v="42"/>
    <x v="42"/>
    <s v="Audiovisual"/>
    <s v="OUTROS"/>
    <s v="Direta"/>
    <n v="2010"/>
    <n v="1.5383695934465831"/>
    <n v="500000"/>
    <n v="769184.79672329151"/>
  </r>
  <r>
    <s v="35 - São Paulo"/>
    <s v="SUDESTE             "/>
    <x v="42"/>
    <x v="42"/>
    <s v="Audiovisual"/>
    <s v="OUTROS"/>
    <s v="Indireta"/>
    <n v="2010"/>
    <n v="1.5383695934465831"/>
    <n v="7513.88"/>
    <n v="11559.124520806412"/>
  </r>
  <r>
    <s v="35 - São Paulo"/>
    <s v="SUDESTE             "/>
    <x v="42"/>
    <x v="42"/>
    <s v="Audiovisual"/>
    <s v="OUTROS"/>
    <s v="Indireta"/>
    <n v="2010"/>
    <n v="1.5383695934465831"/>
    <n v="4773.49"/>
    <n v="7343.3918706213299"/>
  </r>
  <r>
    <s v="35 - São Paulo"/>
    <s v="SUDESTE             "/>
    <x v="42"/>
    <x v="42"/>
    <s v="Audiovisual"/>
    <s v="OUTROS"/>
    <s v="Indireta"/>
    <n v="2010"/>
    <n v="1.5383695934465831"/>
    <n v="46194.47"/>
    <n v="71064.168033380382"/>
  </r>
  <r>
    <s v="35 - São Paulo"/>
    <s v="SUDESTE             "/>
    <x v="31"/>
    <x v="31"/>
    <s v="Audiovisual"/>
    <s v="OUTROS"/>
    <s v="Indireta"/>
    <n v="2010"/>
    <n v="1.5383695934465831"/>
    <n v="69639.789999999994"/>
    <n v="107131.73543000541"/>
  </r>
  <r>
    <s v="35 - São Paulo"/>
    <s v="SUDESTE             "/>
    <x v="31"/>
    <x v="31"/>
    <s v="Audiovisual"/>
    <s v="OUTROS"/>
    <s v="Indireta"/>
    <n v="2010"/>
    <n v="1.5383695934465831"/>
    <n v="697.7"/>
    <n v="1073.3204653476812"/>
  </r>
  <r>
    <s v="35 - São Paulo"/>
    <s v="SUDESTE             "/>
    <x v="31"/>
    <x v="31"/>
    <s v="Audiovisual"/>
    <s v="OUTROS"/>
    <s v="Direta"/>
    <n v="2010"/>
    <n v="1.5383695934465831"/>
    <n v="525000"/>
    <n v="807644.03655945614"/>
  </r>
  <r>
    <s v="35 - São Paulo"/>
    <s v="SUDESTE             "/>
    <x v="31"/>
    <x v="31"/>
    <s v="Audiovisual"/>
    <s v="OUTROS"/>
    <s v="Direta"/>
    <n v="2010"/>
    <n v="1.5383695934465831"/>
    <n v="450000"/>
    <n v="692266.31705096236"/>
  </r>
  <r>
    <s v="35 - São Paulo"/>
    <s v="SUDESTE             "/>
    <x v="31"/>
    <x v="31"/>
    <s v="Audiovisual"/>
    <s v="OUTROS"/>
    <s v="Direta"/>
    <n v="2010"/>
    <n v="1.5383695934465831"/>
    <n v="2242500"/>
    <n v="3449793.8133039623"/>
  </r>
  <r>
    <s v="35 - São Paulo"/>
    <s v="SUDESTE             "/>
    <x v="31"/>
    <x v="31"/>
    <s v="Audiovisual"/>
    <s v="OUTROS"/>
    <s v="Indireta"/>
    <n v="2010"/>
    <n v="1.5383695934465831"/>
    <n v="218056.99"/>
    <n v="335452.24305448565"/>
  </r>
  <r>
    <s v="35 - São Paulo"/>
    <s v="SUDESTE             "/>
    <x v="31"/>
    <x v="31"/>
    <s v="Audiovisual"/>
    <s v="OUTROS"/>
    <s v="Indireta"/>
    <n v="2010"/>
    <n v="1.5383695934465831"/>
    <n v="3646.3"/>
    <n v="5609.3570485842765"/>
  </r>
  <r>
    <s v="35 - São Paulo"/>
    <s v="SUDESTE             "/>
    <x v="31"/>
    <x v="31"/>
    <s v="Audiovisual"/>
    <s v="OUTROS"/>
    <s v="Indireta"/>
    <n v="2010"/>
    <n v="1.5383695934465831"/>
    <n v="1066.58"/>
    <n v="1640.7942409782565"/>
  </r>
  <r>
    <s v="35 - São Paulo"/>
    <s v="SUDESTE             "/>
    <x v="31"/>
    <x v="31"/>
    <s v="Audiovisual"/>
    <s v="OUTROS"/>
    <s v="Indireta"/>
    <n v="2010"/>
    <n v="1.5383695934465831"/>
    <n v="19477.419999999998"/>
    <n v="29963.470686788343"/>
  </r>
  <r>
    <s v="35 - São Paulo"/>
    <s v="SUDESTE             "/>
    <x v="34"/>
    <x v="34"/>
    <s v="Audiovisual"/>
    <s v="OUTROS"/>
    <s v="Indireta"/>
    <n v="2010"/>
    <n v="1.5383695934465831"/>
    <n v="971.14"/>
    <n v="1493.9722469797148"/>
  </r>
  <r>
    <s v="35 - São Paulo"/>
    <s v="SUDESTE             "/>
    <x v="34"/>
    <x v="34"/>
    <s v="Audiovisual"/>
    <s v="OUTROS"/>
    <s v="Indireta"/>
    <n v="2010"/>
    <n v="1.5383695934465831"/>
    <n v="471945.6"/>
    <n v="726026.76080090366"/>
  </r>
  <r>
    <s v="35 - São Paulo"/>
    <s v="SUDESTE             "/>
    <x v="34"/>
    <x v="34"/>
    <s v="Audiovisual"/>
    <s v="OUTROS"/>
    <s v="Indireta"/>
    <n v="2010"/>
    <n v="1.5383695934465831"/>
    <n v="52400"/>
    <n v="80610.566696600959"/>
  </r>
  <r>
    <s v="35 - São Paulo"/>
    <s v="SUDESTE             "/>
    <x v="34"/>
    <x v="34"/>
    <s v="Audiovisual"/>
    <s v="OUTROS"/>
    <s v="Indireta"/>
    <n v="2010"/>
    <n v="1.5383695934465831"/>
    <n v="91424"/>
    <n v="140643.90171126041"/>
  </r>
  <r>
    <s v="35 - São Paulo"/>
    <s v="SUDESTE             "/>
    <x v="34"/>
    <x v="34"/>
    <s v="Audiovisual"/>
    <s v="OUTROS"/>
    <s v="Direta"/>
    <n v="2010"/>
    <n v="1.5383695934465831"/>
    <n v="675000"/>
    <n v="1038399.4755764436"/>
  </r>
  <r>
    <s v="35 - São Paulo"/>
    <s v="SUDESTE             "/>
    <x v="34"/>
    <x v="34"/>
    <s v="Audiovisual"/>
    <s v="OUTROS"/>
    <s v="Indireta"/>
    <n v="2010"/>
    <n v="1.5383695934465831"/>
    <n v="20422.12"/>
    <n v="31416.768441717333"/>
  </r>
  <r>
    <s v="35 - São Paulo"/>
    <s v="SUDESTE             "/>
    <x v="34"/>
    <x v="34"/>
    <s v="Audiovisual"/>
    <s v="OUTROS"/>
    <s v="Indireta"/>
    <n v="2010"/>
    <n v="1.5383695934465831"/>
    <n v="10704.87"/>
    <n v="16468.046509798525"/>
  </r>
  <r>
    <s v="35 - São Paulo"/>
    <s v="SUDESTE             "/>
    <x v="35"/>
    <x v="35"/>
    <s v="Audiovisual"/>
    <s v="OUTROS"/>
    <s v="Indireta"/>
    <n v="2010"/>
    <n v="1.5383695934465831"/>
    <n v="3113.04"/>
    <n v="4789.006079182951"/>
  </r>
  <r>
    <s v="35 - São Paulo"/>
    <s v="SUDESTE             "/>
    <x v="28"/>
    <x v="28"/>
    <s v="Audiovisual"/>
    <s v="OUTROS"/>
    <s v="Direta"/>
    <n v="2010"/>
    <n v="1.5383695934465831"/>
    <n v="6799999.9699999997"/>
    <n v="10460913.189285677"/>
  </r>
  <r>
    <s v="35 - São Paulo"/>
    <s v="SUDESTE             "/>
    <x v="28"/>
    <x v="28"/>
    <s v="Audiovisual"/>
    <s v="OUTROS"/>
    <s v="Direta"/>
    <n v="2010"/>
    <n v="1.5383695934465831"/>
    <n v="300000"/>
    <n v="461510.87803397491"/>
  </r>
  <r>
    <s v="35 - São Paulo"/>
    <s v="SUDESTE             "/>
    <x v="7"/>
    <x v="7"/>
    <s v="Música"/>
    <s v="OUTROS"/>
    <s v="Indireta"/>
    <n v="2010"/>
    <n v="1.5383695934465831"/>
    <n v="106956.79"/>
    <n v="164539.07354865156"/>
  </r>
  <r>
    <s v="35 - São Paulo"/>
    <s v="SUDESTE             "/>
    <x v="7"/>
    <x v="7"/>
    <s v="Música"/>
    <s v="OUTROS"/>
    <s v="Indireta"/>
    <n v="2010"/>
    <n v="1.5383695934465831"/>
    <n v="106471.54"/>
    <n v="163792.57970343161"/>
  </r>
  <r>
    <s v="35 - São Paulo"/>
    <s v="SUDESTE             "/>
    <x v="7"/>
    <x v="7"/>
    <s v="Música"/>
    <s v="OUTROS"/>
    <s v="Indireta"/>
    <n v="2010"/>
    <n v="1.5383695934465831"/>
    <n v="16977.55"/>
    <n v="26117.746691219036"/>
  </r>
  <r>
    <s v="35 - São Paulo"/>
    <s v="SUDESTE             "/>
    <x v="7"/>
    <x v="7"/>
    <s v="Música"/>
    <s v="OUTROS"/>
    <s v="Indireta"/>
    <n v="2010"/>
    <n v="1.5383695934465831"/>
    <n v="49286.34"/>
    <n v="75820.606828270058"/>
  </r>
  <r>
    <s v="35 - São Paulo"/>
    <s v="SUDESTE             "/>
    <x v="16"/>
    <x v="16"/>
    <s v="Audiovisual"/>
    <s v="OUTROS"/>
    <s v="Indireta"/>
    <n v="2010"/>
    <n v="1.5383695934465831"/>
    <n v="136421.6"/>
    <n v="209866.84132933238"/>
  </r>
  <r>
    <s v="35 - São Paulo"/>
    <s v="SUDESTE             "/>
    <x v="16"/>
    <x v="16"/>
    <s v="Audiovisual"/>
    <s v="OUTROS"/>
    <s v="Indireta"/>
    <n v="2010"/>
    <n v="1.5383695934465831"/>
    <n v="67900"/>
    <n v="104455.29539502299"/>
  </r>
  <r>
    <s v="35 - São Paulo"/>
    <s v="SUDESTE             "/>
    <x v="16"/>
    <x v="16"/>
    <s v="Audiovisual"/>
    <s v="OUTROS"/>
    <s v="Indireta"/>
    <n v="2010"/>
    <n v="1.5383695934465831"/>
    <n v="284055.32"/>
    <n v="436982.06714473909"/>
  </r>
  <r>
    <s v="35 - São Paulo"/>
    <s v="SUDESTE             "/>
    <x v="16"/>
    <x v="16"/>
    <s v="Audiovisual"/>
    <s v="OUTROS"/>
    <s v="Indireta"/>
    <n v="2010"/>
    <n v="1.5383695934465831"/>
    <n v="141511.98000000001"/>
    <n v="217697.72714042102"/>
  </r>
  <r>
    <s v="35 - São Paulo"/>
    <s v="SUDESTE             "/>
    <x v="16"/>
    <x v="16"/>
    <s v="Audiovisual"/>
    <s v="OUTROS"/>
    <s v="Indireta"/>
    <n v="2010"/>
    <n v="1.5383695934465831"/>
    <n v="420385.34"/>
    <n v="646708.02458670363"/>
  </r>
  <r>
    <s v="35 - São Paulo"/>
    <s v="SUDESTE             "/>
    <x v="32"/>
    <x v="32"/>
    <s v="Audiovisual"/>
    <s v="OUTROS"/>
    <s v="Indireta"/>
    <n v="2010"/>
    <n v="1.5383695934465831"/>
    <n v="125724.92"/>
    <n v="193411.39406650417"/>
  </r>
  <r>
    <s v="35 - São Paulo"/>
    <s v="SUDESTE             "/>
    <x v="32"/>
    <x v="32"/>
    <s v="Audiovisual"/>
    <s v="OUTROS"/>
    <s v="Indireta"/>
    <n v="2010"/>
    <n v="1.5383695934465831"/>
    <n v="10000000"/>
    <n v="15383695.934465831"/>
  </r>
  <r>
    <s v="35 - São Paulo"/>
    <s v="SUDESTE             "/>
    <x v="32"/>
    <x v="32"/>
    <s v="Audiovisual"/>
    <s v="OUTROS"/>
    <s v="Indireta"/>
    <n v="2010"/>
    <n v="1.5383695934465831"/>
    <n v="3648064"/>
    <n v="5612070.7325471155"/>
  </r>
  <r>
    <s v="35 - São Paulo"/>
    <s v="SUDESTE             "/>
    <x v="32"/>
    <x v="32"/>
    <s v="Audiovisual"/>
    <s v="OUTROS"/>
    <s v="Indireta"/>
    <n v="2010"/>
    <n v="1.5383695934465831"/>
    <n v="39317.06"/>
    <n v="60484.16960771491"/>
  </r>
  <r>
    <s v="35 - São Paulo"/>
    <s v="SUDESTE             "/>
    <x v="32"/>
    <x v="32"/>
    <s v="Audiovisual"/>
    <s v="OUTROS"/>
    <s v="Direta"/>
    <n v="2010"/>
    <n v="1.5383695934465831"/>
    <n v="264329.31"/>
    <n v="406636.17316071584"/>
  </r>
  <r>
    <s v="35 - São Paulo"/>
    <s v="SUDESTE             "/>
    <x v="32"/>
    <x v="32"/>
    <s v="Audiovisual"/>
    <s v="OUTROS"/>
    <s v="Indireta"/>
    <n v="2010"/>
    <n v="1.5383695934465831"/>
    <n v="40169.56"/>
    <n v="61795.629686128123"/>
  </r>
  <r>
    <s v="35 - São Paulo"/>
    <s v="SUDESTE             "/>
    <x v="41"/>
    <x v="41"/>
    <s v="Audiovisual"/>
    <s v="OUTROS"/>
    <s v="Indireta"/>
    <n v="2010"/>
    <n v="1.5383695934465831"/>
    <n v="204015.21"/>
    <n v="313850.79566461925"/>
  </r>
  <r>
    <s v="35 - São Paulo"/>
    <s v="SUDESTE             "/>
    <x v="41"/>
    <x v="41"/>
    <s v="Audiovisual"/>
    <s v="OUTROS"/>
    <s v="Indireta"/>
    <n v="2010"/>
    <n v="1.5383695934465831"/>
    <n v="173429.34"/>
    <n v="266798.42326750921"/>
  </r>
  <r>
    <s v="35 - São Paulo"/>
    <s v="SUDESTE             "/>
    <x v="59"/>
    <x v="59"/>
    <s v="Educação e Criação em Artes"/>
    <s v="OUTROS"/>
    <s v="Indireta"/>
    <n v="2010"/>
    <n v="1.5383695934465831"/>
    <n v="422810.73"/>
    <n v="650439.17081495293"/>
  </r>
  <r>
    <s v="35 - São Paulo"/>
    <s v="SUDESTE             "/>
    <x v="59"/>
    <x v="59"/>
    <s v="Educação e Criação em Artes"/>
    <s v="OUTROS"/>
    <s v="Indireta"/>
    <n v="2010"/>
    <n v="1.5383695934465831"/>
    <n v="331492.96999999997"/>
    <n v="509958.70548930031"/>
  </r>
  <r>
    <s v="35 - São Paulo"/>
    <s v="SUDESTE             "/>
    <x v="53"/>
    <x v="53"/>
    <s v="Educação e Criação em Artes"/>
    <s v="OUTROS"/>
    <s v="Indireta"/>
    <n v="2010"/>
    <n v="1.5383695934465831"/>
    <n v="1649.68"/>
    <n v="2537.8175509169591"/>
  </r>
  <r>
    <s v="35 - São Paulo"/>
    <s v="SUDESTE             "/>
    <x v="53"/>
    <x v="53"/>
    <s v="Educação e Criação em Artes"/>
    <s v="OUTROS"/>
    <s v="Indireta"/>
    <n v="2010"/>
    <n v="1.5383695934465831"/>
    <n v="42325.69"/>
    <n v="65112.554517646109"/>
  </r>
  <r>
    <s v="35 - São Paulo"/>
    <s v="SUDESTE             "/>
    <x v="55"/>
    <x v="55"/>
    <s v="Educação e Criação em Artes"/>
    <s v="OUTROS"/>
    <s v="Indireta"/>
    <n v="2010"/>
    <n v="1.5383695934465831"/>
    <n v="25785.67"/>
    <n v="39667.890674647751"/>
  </r>
  <r>
    <s v="35 - São Paulo"/>
    <s v="SUDESTE             "/>
    <x v="55"/>
    <x v="55"/>
    <s v="Educação e Criação em Artes"/>
    <s v="OUTROS"/>
    <s v="Indireta"/>
    <n v="2010"/>
    <n v="1.5383695934465831"/>
    <n v="35221.120000000003"/>
    <n v="54183.10005513332"/>
  </r>
  <r>
    <s v="35 - São Paulo"/>
    <s v="SUDESTE             "/>
    <x v="55"/>
    <x v="55"/>
    <s v="Educação e Criação em Artes"/>
    <s v="OUTROS"/>
    <s v="Indireta"/>
    <n v="2010"/>
    <n v="1.5383695934465831"/>
    <n v="3381.68"/>
    <n v="5202.2736867664407"/>
  </r>
  <r>
    <s v="35 - São Paulo"/>
    <s v="SUDESTE             "/>
    <x v="55"/>
    <x v="55"/>
    <s v="Educação e Criação em Artes"/>
    <s v="OUTROS"/>
    <s v="Indireta"/>
    <n v="2010"/>
    <n v="1.5383695934465831"/>
    <n v="32777.51"/>
    <n v="50423.924732891312"/>
  </r>
  <r>
    <s v="35 - São Paulo"/>
    <s v="SUDESTE             "/>
    <x v="36"/>
    <x v="36"/>
    <s v="Artes Cênicas e Espetáculos"/>
    <s v="OUTROS"/>
    <s v="Indireta"/>
    <n v="2010"/>
    <n v="1.5383695934465831"/>
    <n v="2835.7"/>
    <n v="4362.3546561364756"/>
  </r>
  <r>
    <s v="35 - São Paulo"/>
    <s v="SUDESTE             "/>
    <x v="36"/>
    <x v="36"/>
    <s v="Artes Cênicas e Espetáculos"/>
    <s v="OUTROS"/>
    <s v="Indireta"/>
    <n v="2010"/>
    <n v="1.5383695934465831"/>
    <n v="274500"/>
    <n v="422282.45340108708"/>
  </r>
  <r>
    <s v="35 - São Paulo"/>
    <s v="SUDESTE             "/>
    <x v="36"/>
    <x v="36"/>
    <s v="Artes Cênicas e Espetáculos"/>
    <s v="FUNDO CULTURAL"/>
    <s v="Direta"/>
    <n v="2010"/>
    <n v="1.5383695934465831"/>
    <n v="100000"/>
    <n v="153836.9593446583"/>
  </r>
  <r>
    <s v="35 - São Paulo"/>
    <s v="SUDESTE             "/>
    <x v="36"/>
    <x v="36"/>
    <s v="Artes Cênicas e Espetáculos"/>
    <s v="OUTROS"/>
    <s v="Indireta"/>
    <n v="2010"/>
    <n v="1.5383695934465831"/>
    <n v="11248.84"/>
    <n v="17304.873417545663"/>
  </r>
  <r>
    <s v="35 - São Paulo"/>
    <s v="SUDESTE             "/>
    <x v="36"/>
    <x v="36"/>
    <s v="Artes Cênicas e Espetáculos"/>
    <s v="OUTROS"/>
    <s v="Indireta"/>
    <n v="2010"/>
    <n v="1.5383695934465831"/>
    <n v="3127.75"/>
    <n v="4811.6354959025502"/>
  </r>
  <r>
    <s v="35 - São Paulo"/>
    <s v="SUDESTE             "/>
    <x v="36"/>
    <x v="36"/>
    <s v="Artes Cênicas e Espetáculos"/>
    <s v="OUTROS"/>
    <s v="Indireta"/>
    <n v="2010"/>
    <n v="1.5383695934465831"/>
    <n v="12650.09"/>
    <n v="19460.513810362685"/>
  </r>
  <r>
    <s v="35 - São Paulo"/>
    <s v="SUDESTE             "/>
    <x v="36"/>
    <x v="36"/>
    <s v="Artes Cênicas e Espetáculos"/>
    <s v="OUTROS"/>
    <s v="Indireta"/>
    <n v="2010"/>
    <n v="1.5383695934465831"/>
    <n v="40365.589999999997"/>
    <n v="62097.196277531453"/>
  </r>
  <r>
    <s v="35 - São Paulo"/>
    <s v="SUDESTE             "/>
    <x v="58"/>
    <x v="58"/>
    <s v="Artes Cênicas e Espetáculos"/>
    <s v="OUTROS"/>
    <s v="Indireta"/>
    <n v="2010"/>
    <n v="1.5383695934465831"/>
    <n v="36266.800000000003"/>
    <n v="55791.742371608547"/>
  </r>
  <r>
    <s v="35 - São Paulo"/>
    <s v="SUDESTE             "/>
    <x v="58"/>
    <x v="58"/>
    <s v="Artes Cênicas e Espetáculos"/>
    <s v="OUTROS"/>
    <s v="Indireta"/>
    <n v="2010"/>
    <n v="1.5383695934465831"/>
    <n v="2528.54"/>
    <n v="3889.8290518134231"/>
  </r>
  <r>
    <s v="35 - São Paulo"/>
    <s v="SUDESTE             "/>
    <x v="58"/>
    <x v="58"/>
    <s v="Artes Cênicas e Espetáculos"/>
    <s v="OUTROS"/>
    <s v="Indireta"/>
    <n v="2010"/>
    <n v="1.5383695934465831"/>
    <n v="19248.3"/>
    <n v="29610.999445537866"/>
  </r>
  <r>
    <s v="35 - São Paulo"/>
    <s v="SUDESTE             "/>
    <x v="58"/>
    <x v="58"/>
    <s v="Artes Cênicas e Espetáculos"/>
    <s v="OUTROS"/>
    <s v="Indireta"/>
    <n v="2010"/>
    <n v="1.5383695934465831"/>
    <n v="29650.25"/>
    <n v="45613.043038089549"/>
  </r>
  <r>
    <s v="35 - São Paulo"/>
    <s v="SUDESTE             "/>
    <x v="9"/>
    <x v="9"/>
    <s v="Artes Cênicas e Espetáculos"/>
    <s v="OUTROS"/>
    <s v="Indireta"/>
    <n v="2010"/>
    <n v="1.5383695934465831"/>
    <n v="23064.25"/>
    <n v="35481.340895650355"/>
  </r>
  <r>
    <s v="35 - São Paulo"/>
    <s v="SUDESTE             "/>
    <x v="9"/>
    <x v="9"/>
    <s v="Artes Cênicas e Espetáculos"/>
    <s v="OUTROS"/>
    <s v="Indireta"/>
    <n v="2010"/>
    <n v="1.5383695934465831"/>
    <n v="7628.11"/>
    <n v="11734.852479465815"/>
  </r>
  <r>
    <s v="35 - São Paulo"/>
    <s v="SUDESTE             "/>
    <x v="9"/>
    <x v="9"/>
    <s v="Artes Cênicas e Espetáculos"/>
    <s v="OUTROS"/>
    <s v="Indireta"/>
    <n v="2010"/>
    <n v="1.5383695934465831"/>
    <n v="26858.84"/>
    <n v="41318.822771246822"/>
  </r>
  <r>
    <s v="35 - São Paulo"/>
    <s v="SUDESTE             "/>
    <x v="20"/>
    <x v="20"/>
    <s v="Artes Cênicas e Espetáculos"/>
    <s v="OUTROS"/>
    <s v="Indireta"/>
    <n v="2010"/>
    <n v="1.5383695934465831"/>
    <n v="23225.64"/>
    <n v="35729.618364336697"/>
  </r>
  <r>
    <s v="35 - São Paulo"/>
    <s v="SUDESTE             "/>
    <x v="20"/>
    <x v="20"/>
    <s v="Artes Cênicas e Espetáculos"/>
    <s v="OUTROS"/>
    <s v="Indireta"/>
    <n v="2010"/>
    <n v="1.5383695934465831"/>
    <n v="193447"/>
    <n v="297592.98274346115"/>
  </r>
  <r>
    <s v="35 - São Paulo"/>
    <s v="SUDESTE             "/>
    <x v="20"/>
    <x v="20"/>
    <s v="Artes Cênicas e Espetáculos"/>
    <s v="OUTROS"/>
    <s v="Indireta"/>
    <n v="2010"/>
    <n v="1.5383695934465831"/>
    <n v="55977.22"/>
    <n v="86113.65317366994"/>
  </r>
  <r>
    <s v="35 - São Paulo"/>
    <s v="SUDESTE             "/>
    <x v="20"/>
    <x v="20"/>
    <s v="Artes Cênicas e Espetáculos"/>
    <s v="OUTROS"/>
    <s v="Indireta"/>
    <n v="2010"/>
    <n v="1.5383695934465831"/>
    <n v="17976.3"/>
    <n v="27654.193322673811"/>
  </r>
  <r>
    <s v="35 - São Paulo"/>
    <s v="SUDESTE             "/>
    <x v="20"/>
    <x v="20"/>
    <s v="Artes Cênicas e Espetáculos"/>
    <s v="OUTROS"/>
    <s v="Indireta"/>
    <n v="2010"/>
    <n v="1.5383695934465831"/>
    <n v="44932.98"/>
    <n v="69123.530174943458"/>
  </r>
  <r>
    <s v="35 - São Paulo"/>
    <s v="SUDESTE             "/>
    <x v="20"/>
    <x v="20"/>
    <s v="Artes Cênicas e Espetáculos"/>
    <s v="OUTROS"/>
    <s v="Indireta"/>
    <n v="2010"/>
    <n v="1.5383695934465831"/>
    <n v="81355.820000000007"/>
    <n v="125155.31973791341"/>
  </r>
  <r>
    <s v="35 - São Paulo"/>
    <s v="SUDESTE             "/>
    <x v="30"/>
    <x v="30"/>
    <s v="Artes Cênicas e Espetáculos"/>
    <s v="OUTROS"/>
    <s v="Indireta"/>
    <n v="2010"/>
    <n v="1.5383695934465831"/>
    <n v="39804.42"/>
    <n v="61233.909412777037"/>
  </r>
  <r>
    <s v="35 - São Paulo"/>
    <s v="SUDESTE             "/>
    <x v="30"/>
    <x v="30"/>
    <s v="Artes Cênicas e Espetáculos"/>
    <s v="OUTROS"/>
    <s v="Indireta"/>
    <n v="2010"/>
    <n v="1.5383695934465831"/>
    <n v="248500"/>
    <n v="382284.8439714759"/>
  </r>
  <r>
    <s v="35 - São Paulo"/>
    <s v="SUDESTE             "/>
    <x v="30"/>
    <x v="30"/>
    <s v="Artes Cênicas e Espetáculos"/>
    <s v="OUTROS"/>
    <s v="Indireta"/>
    <n v="2010"/>
    <n v="1.5383695934465831"/>
    <n v="305000"/>
    <n v="469202.72600120783"/>
  </r>
  <r>
    <s v="35 - São Paulo"/>
    <s v="SUDESTE             "/>
    <x v="30"/>
    <x v="30"/>
    <s v="Artes Cênicas e Espetáculos"/>
    <s v="OUTROS"/>
    <s v="Indireta"/>
    <n v="2010"/>
    <n v="1.5383695934465831"/>
    <n v="70152"/>
    <n v="107919.7037194647"/>
  </r>
  <r>
    <s v="35 - São Paulo"/>
    <s v="SUDESTE             "/>
    <x v="30"/>
    <x v="30"/>
    <s v="Artes Cênicas e Espetáculos"/>
    <s v="OUTROS"/>
    <s v="Indireta"/>
    <n v="2010"/>
    <n v="1.5383695934465831"/>
    <n v="9240"/>
    <n v="14214.535043446427"/>
  </r>
  <r>
    <s v="35 - São Paulo"/>
    <s v="SUDESTE             "/>
    <x v="30"/>
    <x v="30"/>
    <s v="Artes Cênicas e Espetáculos"/>
    <s v="OUTROS"/>
    <s v="Indireta"/>
    <n v="2010"/>
    <n v="1.5383695934465831"/>
    <n v="501715.87"/>
    <n v="771824.43895759876"/>
  </r>
  <r>
    <s v="35 - São Paulo"/>
    <s v="SUDESTE             "/>
    <x v="30"/>
    <x v="30"/>
    <s v="Artes Cênicas e Espetáculos"/>
    <s v="OUTROS"/>
    <s v="Indireta"/>
    <n v="2010"/>
    <n v="1.5383695934465831"/>
    <n v="25918.74"/>
    <n v="39872.601516447692"/>
  </r>
  <r>
    <s v="35 - São Paulo"/>
    <s v="SUDESTE             "/>
    <x v="30"/>
    <x v="30"/>
    <s v="Artes Cênicas e Espetáculos"/>
    <s v="OUTROS"/>
    <s v="Indireta"/>
    <n v="2010"/>
    <n v="1.5383695934465831"/>
    <n v="157254.85999999999"/>
    <n v="241916.09504569933"/>
  </r>
  <r>
    <s v="35 - São Paulo"/>
    <s v="SUDESTE             "/>
    <x v="30"/>
    <x v="30"/>
    <s v="Artes Cênicas e Espetáculos"/>
    <s v="OUTROS"/>
    <s v="Indireta"/>
    <n v="2010"/>
    <n v="1.5383695934465831"/>
    <n v="1512.49"/>
    <n v="2326.7686263920223"/>
  </r>
  <r>
    <s v="35 - São Paulo"/>
    <s v="SUDESTE             "/>
    <x v="30"/>
    <x v="30"/>
    <s v="Artes Cênicas e Espetáculos"/>
    <s v="OUTROS"/>
    <s v="Indireta"/>
    <n v="2010"/>
    <n v="1.5383695934465831"/>
    <n v="260178.13"/>
    <n v="400250.12407179223"/>
  </r>
  <r>
    <s v="35 - São Paulo"/>
    <s v="SUDESTE             "/>
    <x v="21"/>
    <x v="21"/>
    <s v="Artes Cênicas e Espetáculos"/>
    <s v="OUTROS"/>
    <s v="Indireta"/>
    <n v="2010"/>
    <n v="1.5383695934465831"/>
    <n v="13572.79"/>
    <n v="20879.967434235848"/>
  </r>
  <r>
    <s v="35 - São Paulo"/>
    <s v="SUDESTE             "/>
    <x v="21"/>
    <x v="21"/>
    <s v="Artes Cênicas e Espetáculos"/>
    <s v="OUTROS"/>
    <s v="Indireta"/>
    <n v="2010"/>
    <n v="1.5383695934465831"/>
    <n v="19701.93"/>
    <n v="30308.850044213039"/>
  </r>
  <r>
    <s v="35 - São Paulo"/>
    <s v="SUDESTE             "/>
    <x v="23"/>
    <x v="23"/>
    <s v="Patrimônio"/>
    <s v="FUNDO CULTURAL"/>
    <s v="Direta"/>
    <n v="2010"/>
    <n v="1.5383695934465831"/>
    <n v="79346"/>
    <n v="122063.47376161258"/>
  </r>
  <r>
    <s v="35 - São Paulo"/>
    <s v="SUDESTE             "/>
    <x v="1"/>
    <x v="1"/>
    <s v="Patrimônio"/>
    <s v="FUNDO CULTURAL"/>
    <s v="Direta"/>
    <n v="2010"/>
    <n v="1.5383695934465831"/>
    <n v="230381.27"/>
    <n v="354411.54066760745"/>
  </r>
  <r>
    <s v="35 - São Paulo"/>
    <s v="SUDESTE             "/>
    <x v="48"/>
    <x v="48"/>
    <s v="Patrimônio"/>
    <s v="FUNDO CULTURAL"/>
    <s v="Direta"/>
    <n v="2010"/>
    <n v="1.5383695934465831"/>
    <n v="4150000"/>
    <n v="6384233.8128033197"/>
  </r>
  <r>
    <s v="35 - São Paulo"/>
    <s v="SUDESTE             "/>
    <x v="48"/>
    <x v="48"/>
    <s v="Patrimônio"/>
    <s v="FUNDO CULTURAL"/>
    <s v="Direta"/>
    <n v="2010"/>
    <n v="1.5383695934465831"/>
    <n v="1000000"/>
    <n v="1538369.593446583"/>
  </r>
  <r>
    <s v="17 - Tocantins"/>
    <s v="NORTE               "/>
    <x v="26"/>
    <x v="26"/>
    <s v="Editorial"/>
    <s v="OUTROS"/>
    <s v="Indireta"/>
    <n v="2010"/>
    <n v="1.5383695934465831"/>
    <n v="24695.23"/>
    <n v="37990.39093516986"/>
  </r>
  <r>
    <s v="17 - Tocantins"/>
    <s v="NORTE               "/>
    <x v="26"/>
    <x v="26"/>
    <s v="Editorial"/>
    <s v="OUTROS"/>
    <s v="Indireta"/>
    <n v="2010"/>
    <n v="1.5383695934465831"/>
    <n v="6374.45"/>
    <n v="9806.260054945571"/>
  </r>
  <r>
    <s v="17 - Tocantins"/>
    <s v="NORTE               "/>
    <x v="25"/>
    <x v="25"/>
    <s v="Editorial"/>
    <s v="OUTROS"/>
    <s v="Indireta"/>
    <n v="2010"/>
    <n v="1.5383695934465831"/>
    <n v="23226.44"/>
    <n v="35730.849060011453"/>
  </r>
  <r>
    <s v="17 - Tocantins"/>
    <s v="NORTE               "/>
    <x v="25"/>
    <x v="25"/>
    <s v="Editorial"/>
    <s v="OUTROS"/>
    <s v="Indireta"/>
    <n v="2010"/>
    <n v="1.5383695934465831"/>
    <n v="17495.580000000002"/>
    <n v="26914.668291712173"/>
  </r>
  <r>
    <s v="17 - Tocantins"/>
    <s v="NORTE               "/>
    <x v="33"/>
    <x v="33"/>
    <s v="Editorial"/>
    <s v="OUTROS"/>
    <s v="Indireta"/>
    <n v="2010"/>
    <n v="1.5383695934465831"/>
    <n v="27433.82"/>
    <n v="42203.354520086737"/>
  </r>
  <r>
    <s v="17 - Tocantins"/>
    <s v="NORTE               "/>
    <x v="33"/>
    <x v="33"/>
    <s v="Editorial"/>
    <s v="OUTROS"/>
    <s v="Indireta"/>
    <n v="2010"/>
    <n v="1.5383695934465831"/>
    <n v="47607.28"/>
    <n v="73237.591978697645"/>
  </r>
  <r>
    <s v="17 - Tocantins"/>
    <s v="NORTE               "/>
    <x v="33"/>
    <x v="33"/>
    <s v="Editorial"/>
    <s v="OUTROS"/>
    <s v="Indireta"/>
    <n v="2010"/>
    <n v="1.5383695934465831"/>
    <n v="6457.05"/>
    <n v="9933.3293833642601"/>
  </r>
  <r>
    <s v="17 - Tocantins"/>
    <s v="NORTE               "/>
    <x v="33"/>
    <x v="33"/>
    <s v="Editorial"/>
    <s v="OUTROS"/>
    <s v="Indireta"/>
    <n v="2010"/>
    <n v="1.5383695934465831"/>
    <n v="9889.99"/>
    <n v="15214.459895490772"/>
  </r>
  <r>
    <s v="17 - Tocantins"/>
    <s v="NORTE               "/>
    <x v="33"/>
    <x v="33"/>
    <s v="Editorial"/>
    <s v="OUTROS"/>
    <s v="Indireta"/>
    <n v="2010"/>
    <n v="1.5383695934465831"/>
    <n v="2673.96"/>
    <n v="4113.5387580924253"/>
  </r>
  <r>
    <s v="17 - Tocantins"/>
    <s v="NORTE               "/>
    <x v="33"/>
    <x v="33"/>
    <s v="Editorial"/>
    <s v="OUTROS"/>
    <s v="Indireta"/>
    <n v="2010"/>
    <n v="1.5383695934465831"/>
    <n v="4835.8900000000003"/>
    <n v="7439.3861332523975"/>
  </r>
  <r>
    <s v="17 - Tocantins"/>
    <s v="NORTE               "/>
    <x v="5"/>
    <x v="5"/>
    <e v="#N/A"/>
    <s v="OUTROS"/>
    <s v="Indireta"/>
    <n v="2010"/>
    <n v="1.5383695934465831"/>
    <n v="7572.61"/>
    <n v="11649.472967029529"/>
  </r>
  <r>
    <s v="17 - Tocantins"/>
    <s v="NORTE               "/>
    <x v="7"/>
    <x v="7"/>
    <s v="Música"/>
    <s v="OUTROS"/>
    <s v="Indireta"/>
    <n v="2010"/>
    <n v="1.5383695934465831"/>
    <n v="50512.68"/>
    <n v="77707.170995497348"/>
  </r>
  <r>
    <s v="17 - Tocantins"/>
    <s v="NORTE               "/>
    <x v="16"/>
    <x v="16"/>
    <s v="Audiovisual"/>
    <s v="OUTROS"/>
    <s v="Indireta"/>
    <n v="2010"/>
    <n v="1.5383695934465831"/>
    <n v="2237.2600000000002"/>
    <n v="3441.7327566343029"/>
  </r>
  <r>
    <s v="12 - Acre"/>
    <s v="NORTE               "/>
    <x v="2"/>
    <x v="2"/>
    <e v="#N/A"/>
    <s v="OUTROS"/>
    <s v="Indireta"/>
    <n v="2011"/>
    <n v="1.4444330190702552"/>
    <n v="5113.7"/>
    <n v="7386.3971296195641"/>
  </r>
  <r>
    <s v="12 - Acre"/>
    <s v="NORTE               "/>
    <x v="25"/>
    <x v="25"/>
    <s v="Editorial"/>
    <s v="OUTROS"/>
    <s v="Indireta"/>
    <n v="2011"/>
    <n v="1.4444330190702552"/>
    <n v="3954.37"/>
    <n v="5711.822597620845"/>
  </r>
  <r>
    <s v="12 - Acre"/>
    <s v="NORTE               "/>
    <x v="25"/>
    <x v="25"/>
    <s v="Editorial"/>
    <s v="OUTROS"/>
    <s v="Indireta"/>
    <n v="2011"/>
    <n v="1.4444330190702552"/>
    <n v="64289.67"/>
    <n v="92862.122133130411"/>
  </r>
  <r>
    <s v="12 - Acre"/>
    <s v="NORTE               "/>
    <x v="25"/>
    <x v="25"/>
    <s v="Editorial"/>
    <s v="OUTROS"/>
    <s v="Indireta"/>
    <n v="2011"/>
    <n v="1.4444330190702552"/>
    <n v="29397.81"/>
    <n v="42463.167452353744"/>
  </r>
  <r>
    <s v="12 - Acre"/>
    <s v="NORTE               "/>
    <x v="25"/>
    <x v="25"/>
    <s v="Editorial"/>
    <s v="OUTROS"/>
    <s v="Indireta"/>
    <n v="2011"/>
    <n v="1.4444330190702552"/>
    <n v="1253.3900000000001"/>
    <n v="1810.4379017724673"/>
  </r>
  <r>
    <s v="12 - Acre"/>
    <s v="NORTE               "/>
    <x v="33"/>
    <x v="33"/>
    <s v="Editorial"/>
    <s v="OUTROS"/>
    <s v="Indireta"/>
    <n v="2011"/>
    <n v="1.4444330190702552"/>
    <n v="42340.98"/>
    <n v="61158.709571793297"/>
  </r>
  <r>
    <s v="27 - Alagoas"/>
    <s v="NORDESTE            "/>
    <x v="2"/>
    <x v="2"/>
    <e v="#N/A"/>
    <s v="OUTROS"/>
    <s v="Indireta"/>
    <n v="2011"/>
    <n v="1.4444330190702552"/>
    <n v="18399.689999999999"/>
    <n v="26577.119776656782"/>
  </r>
  <r>
    <s v="27 - Alagoas"/>
    <s v="NORDESTE            "/>
    <x v="25"/>
    <x v="25"/>
    <s v="Editorial"/>
    <s v="OUTROS"/>
    <s v="Direta"/>
    <n v="2011"/>
    <n v="1.4444330190702552"/>
    <n v="6953456.3600000003"/>
    <n v="10043801.963048069"/>
  </r>
  <r>
    <s v="27 - Alagoas"/>
    <s v="NORDESTE            "/>
    <x v="33"/>
    <x v="33"/>
    <s v="Editorial"/>
    <s v="OUTROS"/>
    <s v="Indireta"/>
    <n v="2011"/>
    <n v="1.4444330190702552"/>
    <n v="3750.17"/>
    <n v="5416.8693751266992"/>
  </r>
  <r>
    <s v="27 - Alagoas"/>
    <s v="NORDESTE            "/>
    <x v="33"/>
    <x v="33"/>
    <s v="Editorial"/>
    <s v="OUTROS"/>
    <s v="Indireta"/>
    <n v="2011"/>
    <n v="1.4444330190702552"/>
    <n v="79657.98"/>
    <n v="115060.616544438"/>
  </r>
  <r>
    <s v="27 - Alagoas"/>
    <s v="NORDESTE            "/>
    <x v="37"/>
    <x v="37"/>
    <s v="Música"/>
    <s v="OUTROS"/>
    <s v="Indireta"/>
    <n v="2011"/>
    <n v="1.4444330190702552"/>
    <n v="12600"/>
    <n v="18199.856040285216"/>
  </r>
  <r>
    <s v="27 - Alagoas"/>
    <s v="NORDESTE            "/>
    <x v="37"/>
    <x v="37"/>
    <s v="Música"/>
    <s v="OUTROS"/>
    <s v="Indireta"/>
    <n v="2011"/>
    <n v="1.4444330190702552"/>
    <n v="6195.86"/>
    <n v="8949.5047655366307"/>
  </r>
  <r>
    <s v="27 - Alagoas"/>
    <s v="NORDESTE            "/>
    <x v="17"/>
    <x v="17"/>
    <s v="Editorial"/>
    <s v="OUTROS"/>
    <s v="Indireta"/>
    <n v="2011"/>
    <n v="1.4444330190702552"/>
    <n v="25507.16"/>
    <n v="36843.38412670805"/>
  </r>
  <r>
    <s v="27 - Alagoas"/>
    <s v="NORDESTE            "/>
    <x v="5"/>
    <x v="5"/>
    <e v="#N/A"/>
    <s v="OUTROS"/>
    <s v="Indireta"/>
    <n v="2011"/>
    <n v="1.4444330190702552"/>
    <n v="40000"/>
    <n v="57777.32076281021"/>
  </r>
  <r>
    <s v="27 - Alagoas"/>
    <s v="NORDESTE            "/>
    <x v="5"/>
    <x v="5"/>
    <e v="#N/A"/>
    <s v="OUTROS"/>
    <s v="Indireta"/>
    <n v="2011"/>
    <n v="1.4444330190702552"/>
    <n v="6567.3"/>
    <n v="9486.0249661400867"/>
  </r>
  <r>
    <s v="27 - Alagoas"/>
    <s v="NORDESTE            "/>
    <x v="16"/>
    <x v="16"/>
    <s v="Audiovisual"/>
    <s v="OUTROS"/>
    <s v="Indireta"/>
    <n v="2011"/>
    <n v="1.4444330190702552"/>
    <n v="29002.79"/>
    <n v="41892.587521160611"/>
  </r>
  <r>
    <s v="27 - Alagoas"/>
    <s v="NORDESTE            "/>
    <x v="16"/>
    <x v="16"/>
    <s v="Audiovisual"/>
    <s v="OUTROS"/>
    <s v="Indireta"/>
    <n v="2011"/>
    <n v="1.4444330190702552"/>
    <n v="72150.09"/>
    <n v="104215.97232489062"/>
  </r>
  <r>
    <s v="27 - Alagoas"/>
    <s v="NORDESTE            "/>
    <x v="32"/>
    <x v="32"/>
    <s v="Audiovisual"/>
    <s v="OUTROS"/>
    <s v="Indireta"/>
    <n v="2011"/>
    <n v="1.4444330190702552"/>
    <n v="49976.87"/>
    <n v="72188.241217781673"/>
  </r>
  <r>
    <s v="27 - Alagoas"/>
    <s v="NORDESTE            "/>
    <x v="32"/>
    <x v="32"/>
    <s v="Audiovisual"/>
    <s v="OUTROS"/>
    <s v="Indireta"/>
    <n v="2011"/>
    <n v="1.4444330190702552"/>
    <n v="28666.26"/>
    <n v="41406.49247725289"/>
  </r>
  <r>
    <s v="27 - Alagoas"/>
    <s v="NORDESTE            "/>
    <x v="30"/>
    <x v="30"/>
    <s v="Artes Cênicas e Espetáculos"/>
    <s v="OUTROS"/>
    <s v="Indireta"/>
    <n v="2011"/>
    <n v="1.4444330190702552"/>
    <n v="1418.9"/>
    <n v="2049.5060107587851"/>
  </r>
  <r>
    <s v="27 - Alagoas"/>
    <s v="NORDESTE            "/>
    <x v="30"/>
    <x v="30"/>
    <s v="Artes Cênicas e Espetáculos"/>
    <s v="OUTROS"/>
    <s v="Indireta"/>
    <n v="2011"/>
    <n v="1.4444330190702552"/>
    <n v="9351.2000000000007"/>
    <n v="13507.182047929771"/>
  </r>
  <r>
    <s v="27 - Alagoas"/>
    <s v="NORDESTE            "/>
    <x v="1"/>
    <x v="1"/>
    <s v="Patrimônio"/>
    <s v="FUNDO CULTURAL"/>
    <s v="Direta"/>
    <n v="2011"/>
    <n v="1.4444330190702552"/>
    <n v="1273016.4099999999"/>
    <n v="1838786.9364222777"/>
  </r>
  <r>
    <s v="27 - Alagoas"/>
    <s v="NORDESTE            "/>
    <x v="1"/>
    <x v="1"/>
    <s v="Patrimônio"/>
    <s v="FUNDO CULTURAL"/>
    <s v="Direta"/>
    <n v="2011"/>
    <n v="1.4444330190702552"/>
    <n v="93999.99"/>
    <n v="135776.68934827379"/>
  </r>
  <r>
    <s v="13 - Amazonas"/>
    <s v="NORTE               "/>
    <x v="40"/>
    <x v="40"/>
    <s v="Música"/>
    <s v="OUTROS"/>
    <s v="Indireta"/>
    <n v="2011"/>
    <n v="1.4444330190702552"/>
    <n v="78000"/>
    <n v="112665.77548747991"/>
  </r>
  <r>
    <s v="13 - Amazonas"/>
    <s v="NORTE               "/>
    <x v="40"/>
    <x v="40"/>
    <s v="Música"/>
    <s v="OUTROS"/>
    <s v="Indireta"/>
    <n v="2011"/>
    <n v="1.4444330190702552"/>
    <n v="140153.74"/>
    <n v="202442.68980218758"/>
  </r>
  <r>
    <s v="13 - Amazonas"/>
    <s v="NORTE               "/>
    <x v="40"/>
    <x v="40"/>
    <s v="Música"/>
    <s v="OUTROS"/>
    <s v="Indireta"/>
    <n v="2011"/>
    <n v="1.4444330190702552"/>
    <n v="77927.509999999995"/>
    <n v="112561.06853792749"/>
  </r>
  <r>
    <s v="13 - Amazonas"/>
    <s v="NORTE               "/>
    <x v="25"/>
    <x v="25"/>
    <s v="Editorial"/>
    <s v="OUTROS"/>
    <s v="Direta"/>
    <n v="2011"/>
    <n v="1.4444330190702552"/>
    <n v="415999.99"/>
    <n v="600884.12148889597"/>
  </r>
  <r>
    <s v="13 - Amazonas"/>
    <s v="NORTE               "/>
    <x v="25"/>
    <x v="25"/>
    <s v="Editorial"/>
    <s v="OUTROS"/>
    <s v="Indireta"/>
    <n v="2011"/>
    <n v="1.4444330190702552"/>
    <n v="3372.66"/>
    <n v="4871.5814660974866"/>
  </r>
  <r>
    <s v="13 - Amazonas"/>
    <s v="NORTE               "/>
    <x v="25"/>
    <x v="25"/>
    <s v="Editorial"/>
    <s v="OUTROS"/>
    <s v="Indireta"/>
    <n v="2011"/>
    <n v="1.4444330190702552"/>
    <n v="13997.12"/>
    <n v="20217.90229988865"/>
  </r>
  <r>
    <s v="13 - Amazonas"/>
    <s v="NORTE               "/>
    <x v="33"/>
    <x v="33"/>
    <s v="Editorial"/>
    <s v="OUTROS"/>
    <s v="Indireta"/>
    <n v="2011"/>
    <n v="1.4444330190702552"/>
    <n v="101270.52"/>
    <n v="146278.48294641468"/>
  </r>
  <r>
    <s v="13 - Amazonas"/>
    <s v="NORTE               "/>
    <x v="37"/>
    <x v="37"/>
    <s v="Música"/>
    <s v="OUTROS"/>
    <s v="Indireta"/>
    <n v="2011"/>
    <n v="1.4444330190702552"/>
    <n v="11813.06"/>
    <n v="17063.173920258068"/>
  </r>
  <r>
    <s v="13 - Amazonas"/>
    <s v="NORTE               "/>
    <x v="37"/>
    <x v="37"/>
    <s v="Música"/>
    <s v="OUTROS"/>
    <s v="Indireta"/>
    <n v="2011"/>
    <n v="1.4444330190702552"/>
    <n v="50925.21"/>
    <n v="73558.054827086744"/>
  </r>
  <r>
    <s v="13 - Amazonas"/>
    <s v="NORTE               "/>
    <x v="12"/>
    <x v="12"/>
    <s v="Editorial"/>
    <s v="OUTROS"/>
    <s v="Indireta"/>
    <n v="2011"/>
    <n v="1.4444330190702552"/>
    <n v="4559.6899999999996"/>
    <n v="6586.1667927244516"/>
  </r>
  <r>
    <s v="13 - Amazonas"/>
    <s v="NORTE               "/>
    <x v="5"/>
    <x v="5"/>
    <e v="#N/A"/>
    <s v="OUTROS"/>
    <s v="Indireta"/>
    <n v="2011"/>
    <n v="1.4444330190702552"/>
    <n v="69390.55"/>
    <n v="100230.0016314455"/>
  </r>
  <r>
    <s v="13 - Amazonas"/>
    <s v="NORTE               "/>
    <x v="5"/>
    <x v="5"/>
    <e v="#N/A"/>
    <s v="OUTROS"/>
    <s v="Indireta"/>
    <n v="2011"/>
    <n v="1.4444330190702552"/>
    <n v="5421.58"/>
    <n v="7831.1091675309144"/>
  </r>
  <r>
    <s v="13 - Amazonas"/>
    <s v="NORTE               "/>
    <x v="7"/>
    <x v="7"/>
    <s v="Música"/>
    <s v="OUTROS"/>
    <s v="Indireta"/>
    <n v="2011"/>
    <n v="1.4444330190702552"/>
    <n v="41335.17"/>
    <n v="59705.88439688224"/>
  </r>
  <r>
    <s v="13 - Amazonas"/>
    <s v="NORTE               "/>
    <x v="36"/>
    <x v="36"/>
    <s v="Artes Cênicas e Espetáculos"/>
    <s v="FUNDO CULTURAL"/>
    <s v="Direta"/>
    <n v="2011"/>
    <n v="1.4444330190702552"/>
    <n v="375000"/>
    <n v="541662.38215134572"/>
  </r>
  <r>
    <s v="13 - Amazonas"/>
    <s v="NORTE               "/>
    <x v="20"/>
    <x v="20"/>
    <s v="Artes Cênicas e Espetáculos"/>
    <s v="OUTROS"/>
    <s v="Indireta"/>
    <n v="2011"/>
    <n v="1.4444330190702552"/>
    <n v="8955.5499999999993"/>
    <n v="12935.692123934623"/>
  </r>
  <r>
    <s v="13 - Amazonas"/>
    <s v="NORTE               "/>
    <x v="20"/>
    <x v="20"/>
    <s v="Artes Cênicas e Espetáculos"/>
    <s v="OUTROS"/>
    <s v="Indireta"/>
    <n v="2011"/>
    <n v="1.4444330190702552"/>
    <n v="4617.1000000000004"/>
    <n v="6669.0916923492759"/>
  </r>
  <r>
    <s v="13 - Amazonas"/>
    <s v="NORTE               "/>
    <x v="30"/>
    <x v="30"/>
    <s v="Artes Cênicas e Espetáculos"/>
    <s v="OUTROS"/>
    <s v="Indireta"/>
    <n v="2011"/>
    <n v="1.4444330190702552"/>
    <n v="99993"/>
    <n v="144433.19087589203"/>
  </r>
  <r>
    <s v="13 - Amazonas"/>
    <s v="NORTE               "/>
    <x v="30"/>
    <x v="30"/>
    <s v="Artes Cênicas e Espetáculos"/>
    <s v="OUTROS"/>
    <s v="Indireta"/>
    <n v="2011"/>
    <n v="1.4444330190702552"/>
    <n v="22404.16"/>
    <n v="32361.30846853305"/>
  </r>
  <r>
    <s v="13 - Amazonas"/>
    <s v="NORTE               "/>
    <x v="30"/>
    <x v="30"/>
    <s v="Artes Cênicas e Espetáculos"/>
    <s v="OUTROS"/>
    <s v="Indireta"/>
    <n v="2011"/>
    <n v="1.4444330190702552"/>
    <n v="224690.04"/>
    <n v="324549.71283221641"/>
  </r>
  <r>
    <s v="13 - Amazonas"/>
    <s v="NORTE               "/>
    <x v="30"/>
    <x v="30"/>
    <s v="Artes Cênicas e Espetáculos"/>
    <s v="OUTROS"/>
    <s v="Indireta"/>
    <n v="2011"/>
    <n v="1.4444330190702552"/>
    <n v="233317"/>
    <n v="337010.77871041471"/>
  </r>
  <r>
    <s v="16 - Amapá"/>
    <s v="NORTE               "/>
    <x v="2"/>
    <x v="2"/>
    <e v="#N/A"/>
    <s v="OUTROS"/>
    <s v="Indireta"/>
    <n v="2011"/>
    <n v="1.4444330190702552"/>
    <n v="68501.05"/>
    <n v="98945.178460982512"/>
  </r>
  <r>
    <s v="16 - Amapá"/>
    <s v="NORTE               "/>
    <x v="26"/>
    <x v="26"/>
    <s v="Editorial"/>
    <s v="OUTROS"/>
    <s v="Indireta"/>
    <n v="2011"/>
    <n v="1.4444330190702552"/>
    <n v="19354.14"/>
    <n v="27955.758871708389"/>
  </r>
  <r>
    <s v="16 - Amapá"/>
    <s v="NORTE               "/>
    <x v="42"/>
    <x v="42"/>
    <s v="Audiovisual"/>
    <s v="OUTROS"/>
    <s v="Indireta"/>
    <n v="2011"/>
    <n v="1.4444330190702552"/>
    <n v="5299.57"/>
    <n v="7654.873894874152"/>
  </r>
  <r>
    <s v="16 - Amapá"/>
    <s v="NORTE               "/>
    <x v="42"/>
    <x v="42"/>
    <s v="Audiovisual"/>
    <s v="OUTROS"/>
    <s v="Indireta"/>
    <n v="2011"/>
    <n v="1.4444330190702552"/>
    <n v="5259.81"/>
    <n v="7597.4432380359194"/>
  </r>
  <r>
    <s v="16 - Amapá"/>
    <s v="NORTE               "/>
    <x v="42"/>
    <x v="42"/>
    <s v="Audiovisual"/>
    <s v="OUTROS"/>
    <s v="Indireta"/>
    <n v="2011"/>
    <n v="1.4444330190702552"/>
    <n v="19979.38"/>
    <n v="28858.876172551878"/>
  </r>
  <r>
    <s v="16 - Amapá"/>
    <s v="NORTE               "/>
    <x v="30"/>
    <x v="30"/>
    <s v="Artes Cênicas e Espetáculos"/>
    <s v="OUTROS"/>
    <s v="Indireta"/>
    <n v="2011"/>
    <n v="1.4444330190702552"/>
    <n v="3324.76"/>
    <n v="4802.3931244840223"/>
  </r>
  <r>
    <s v="16 - Amapá"/>
    <s v="NORTE               "/>
    <x v="30"/>
    <x v="30"/>
    <s v="Artes Cênicas e Espetáculos"/>
    <s v="OUTROS"/>
    <s v="Indireta"/>
    <n v="2011"/>
    <n v="1.4444330190702552"/>
    <n v="96.11"/>
    <n v="138.82445746284222"/>
  </r>
  <r>
    <s v="29 - Bahia"/>
    <s v="NORDESTE            "/>
    <x v="38"/>
    <x v="38"/>
    <e v="#N/A"/>
    <s v="OUTROS"/>
    <s v="Indireta"/>
    <n v="2011"/>
    <n v="1.4444330190702552"/>
    <n v="8762.08"/>
    <n v="12656.237667735102"/>
  </r>
  <r>
    <s v="29 - Bahia"/>
    <s v="NORDESTE            "/>
    <x v="38"/>
    <x v="38"/>
    <e v="#N/A"/>
    <s v="OUTROS"/>
    <s v="Indireta"/>
    <n v="2011"/>
    <n v="1.4444330190702552"/>
    <n v="5054.97"/>
    <n v="7301.5655784095688"/>
  </r>
  <r>
    <s v="29 - Bahia"/>
    <s v="NORDESTE            "/>
    <x v="38"/>
    <x v="38"/>
    <e v="#N/A"/>
    <s v="OUTROS"/>
    <s v="Indireta"/>
    <n v="2011"/>
    <n v="1.4444330190702552"/>
    <n v="28127.57"/>
    <n v="40628.390854209938"/>
  </r>
  <r>
    <s v="29 - Bahia"/>
    <s v="NORDESTE            "/>
    <x v="2"/>
    <x v="2"/>
    <e v="#N/A"/>
    <s v="OUTROS"/>
    <s v="Indireta"/>
    <n v="2011"/>
    <n v="1.4444330190702552"/>
    <n v="36626.400000000001"/>
    <n v="52904.3815296748"/>
  </r>
  <r>
    <s v="29 - Bahia"/>
    <s v="NORDESTE            "/>
    <x v="2"/>
    <x v="2"/>
    <e v="#N/A"/>
    <s v="OUTROS"/>
    <s v="Indireta"/>
    <n v="2011"/>
    <n v="1.4444330190702552"/>
    <n v="66543.899999999994"/>
    <n v="96118.206377709153"/>
  </r>
  <r>
    <s v="29 - Bahia"/>
    <s v="NORDESTE            "/>
    <x v="2"/>
    <x v="2"/>
    <e v="#N/A"/>
    <s v="OUTROS"/>
    <s v="Indireta"/>
    <n v="2011"/>
    <n v="1.4444330190702552"/>
    <n v="10000"/>
    <n v="14444.330190702552"/>
  </r>
  <r>
    <s v="29 - Bahia"/>
    <s v="NORDESTE            "/>
    <x v="40"/>
    <x v="40"/>
    <s v="Música"/>
    <s v="OUTROS"/>
    <s v="Indireta"/>
    <n v="2011"/>
    <n v="1.4444330190702552"/>
    <n v="49601.74"/>
    <n v="71646.391059337839"/>
  </r>
  <r>
    <s v="29 - Bahia"/>
    <s v="NORDESTE            "/>
    <x v="40"/>
    <x v="40"/>
    <s v="Música"/>
    <s v="OUTROS"/>
    <s v="Indireta"/>
    <n v="2011"/>
    <n v="1.4444330190702552"/>
    <n v="1000000"/>
    <n v="1444433.0190702553"/>
  </r>
  <r>
    <s v="29 - Bahia"/>
    <s v="NORDESTE            "/>
    <x v="40"/>
    <x v="40"/>
    <s v="Música"/>
    <s v="OUTROS"/>
    <s v="Indireta"/>
    <n v="2011"/>
    <n v="1.4444330190702552"/>
    <n v="110400"/>
    <n v="159465.40530535617"/>
  </r>
  <r>
    <s v="29 - Bahia"/>
    <s v="NORDESTE            "/>
    <x v="40"/>
    <x v="40"/>
    <s v="Música"/>
    <s v="OUTROS"/>
    <s v="Indireta"/>
    <n v="2011"/>
    <n v="1.4444330190702552"/>
    <n v="79100.92"/>
    <n v="114255.98068683474"/>
  </r>
  <r>
    <s v="29 - Bahia"/>
    <s v="NORDESTE            "/>
    <x v="40"/>
    <x v="40"/>
    <s v="Música"/>
    <s v="OUTROS"/>
    <s v="Indireta"/>
    <n v="2011"/>
    <n v="1.4444330190702552"/>
    <n v="120988.48"/>
    <n v="174759.75543912119"/>
  </r>
  <r>
    <s v="29 - Bahia"/>
    <s v="NORDESTE            "/>
    <x v="25"/>
    <x v="25"/>
    <s v="Editorial"/>
    <s v="OUTROS"/>
    <s v="Indireta"/>
    <n v="2011"/>
    <n v="1.4444330190702552"/>
    <n v="17060.830000000002"/>
    <n v="24643.226184744384"/>
  </r>
  <r>
    <s v="29 - Bahia"/>
    <s v="NORDESTE            "/>
    <x v="25"/>
    <x v="25"/>
    <s v="Editorial"/>
    <s v="OUTROS"/>
    <s v="Indireta"/>
    <n v="2011"/>
    <n v="1.4444330190702552"/>
    <n v="400000"/>
    <n v="577773.20762810204"/>
  </r>
  <r>
    <s v="29 - Bahia"/>
    <s v="NORDESTE            "/>
    <x v="25"/>
    <x v="25"/>
    <s v="Editorial"/>
    <s v="OUTROS"/>
    <s v="Indireta"/>
    <n v="2011"/>
    <n v="1.4444330190702552"/>
    <n v="106661.03"/>
    <n v="154064.71358004306"/>
  </r>
  <r>
    <s v="29 - Bahia"/>
    <s v="NORDESTE            "/>
    <x v="25"/>
    <x v="25"/>
    <s v="Editorial"/>
    <s v="OUTROS"/>
    <s v="Indireta"/>
    <n v="2011"/>
    <n v="1.4444330190702552"/>
    <n v="380821.52"/>
    <n v="550071.17786052357"/>
  </r>
  <r>
    <s v="29 - Bahia"/>
    <s v="NORDESTE            "/>
    <x v="33"/>
    <x v="33"/>
    <s v="Editorial"/>
    <s v="OUTROS"/>
    <s v="Indireta"/>
    <n v="2011"/>
    <n v="1.4444330190702552"/>
    <n v="1015.16"/>
    <n v="1466.3306236393603"/>
  </r>
  <r>
    <s v="29 - Bahia"/>
    <s v="NORDESTE            "/>
    <x v="33"/>
    <x v="33"/>
    <s v="Editorial"/>
    <s v="OUTROS"/>
    <s v="Indireta"/>
    <n v="2011"/>
    <n v="1.4444330190702552"/>
    <n v="146738.99"/>
    <n v="211954.64234101996"/>
  </r>
  <r>
    <s v="29 - Bahia"/>
    <s v="NORDESTE            "/>
    <x v="37"/>
    <x v="37"/>
    <s v="Música"/>
    <s v="OUTROS"/>
    <s v="Indireta"/>
    <n v="2011"/>
    <n v="1.4444330190702552"/>
    <n v="52367.11"/>
    <n v="75640.782797284148"/>
  </r>
  <r>
    <s v="29 - Bahia"/>
    <s v="NORDESTE            "/>
    <x v="13"/>
    <x v="13"/>
    <s v="Editorial"/>
    <s v="OUTROS"/>
    <s v="Indireta"/>
    <n v="2011"/>
    <n v="1.4444330190702552"/>
    <n v="5757.81"/>
    <n v="8316.7708815329061"/>
  </r>
  <r>
    <s v="29 - Bahia"/>
    <s v="NORDESTE            "/>
    <x v="13"/>
    <x v="13"/>
    <s v="Editorial"/>
    <s v="OUTROS"/>
    <s v="Indireta"/>
    <n v="2011"/>
    <n v="1.4444330190702552"/>
    <n v="83865.55"/>
    <n v="121138.16958248745"/>
  </r>
  <r>
    <s v="29 - Bahia"/>
    <s v="NORDESTE            "/>
    <x v="17"/>
    <x v="17"/>
    <s v="Editorial"/>
    <s v="OUTROS"/>
    <s v="Indireta"/>
    <n v="2011"/>
    <n v="1.4444330190702552"/>
    <n v="1896.18"/>
    <n v="2738.9050021006365"/>
  </r>
  <r>
    <s v="29 - Bahia"/>
    <s v="NORDESTE            "/>
    <x v="12"/>
    <x v="12"/>
    <s v="Editorial"/>
    <s v="OUTROS"/>
    <s v="Indireta"/>
    <n v="2011"/>
    <n v="1.4444330190702552"/>
    <n v="34083.53"/>
    <n v="49231.376138471613"/>
  </r>
  <r>
    <s v="29 - Bahia"/>
    <s v="NORDESTE            "/>
    <x v="12"/>
    <x v="12"/>
    <s v="Editorial"/>
    <s v="OUTROS"/>
    <s v="Indireta"/>
    <n v="2011"/>
    <n v="1.4444330190702552"/>
    <n v="75966.3"/>
    <n v="109728.23205659674"/>
  </r>
  <r>
    <s v="29 - Bahia"/>
    <s v="NORDESTE            "/>
    <x v="43"/>
    <x v="43"/>
    <e v="#N/A"/>
    <s v="OUTROS"/>
    <s v="Indireta"/>
    <n v="2011"/>
    <n v="1.4444330190702552"/>
    <n v="8555.48"/>
    <n v="12357.817805995186"/>
  </r>
  <r>
    <s v="29 - Bahia"/>
    <s v="NORDESTE            "/>
    <x v="5"/>
    <x v="5"/>
    <e v="#N/A"/>
    <s v="OUTROS"/>
    <s v="Indireta"/>
    <n v="2011"/>
    <n v="1.4444330190702552"/>
    <n v="122480.29"/>
    <n v="176914.57506130039"/>
  </r>
  <r>
    <s v="29 - Bahia"/>
    <s v="NORDESTE            "/>
    <x v="5"/>
    <x v="5"/>
    <e v="#N/A"/>
    <s v="OUTROS"/>
    <s v="Indireta"/>
    <n v="2011"/>
    <n v="1.4444330190702552"/>
    <n v="300.02999999999997"/>
    <n v="433.37323871164864"/>
  </r>
  <r>
    <s v="29 - Bahia"/>
    <s v="NORDESTE            "/>
    <x v="5"/>
    <x v="5"/>
    <e v="#N/A"/>
    <s v="OUTROS"/>
    <s v="Indireta"/>
    <n v="2011"/>
    <n v="1.4444330190702552"/>
    <n v="48559.93"/>
    <n v="70141.566295740253"/>
  </r>
  <r>
    <s v="29 - Bahia"/>
    <s v="NORDESTE            "/>
    <x v="31"/>
    <x v="31"/>
    <s v="Audiovisual"/>
    <s v="OUTROS"/>
    <s v="Indireta"/>
    <n v="2011"/>
    <n v="1.4444330190702552"/>
    <n v="3022.94"/>
    <n v="4366.4343506682371"/>
  </r>
  <r>
    <s v="29 - Bahia"/>
    <s v="NORDESTE            "/>
    <x v="31"/>
    <x v="31"/>
    <s v="Audiovisual"/>
    <s v="OUTROS"/>
    <s v="Indireta"/>
    <n v="2011"/>
    <n v="1.4444330190702552"/>
    <n v="72029.03"/>
    <n v="104041.10926360199"/>
  </r>
  <r>
    <s v="29 - Bahia"/>
    <s v="NORDESTE            "/>
    <x v="7"/>
    <x v="7"/>
    <s v="Música"/>
    <s v="OUTROS"/>
    <s v="Indireta"/>
    <n v="2011"/>
    <n v="1.4444330190702552"/>
    <n v="70089.48"/>
    <n v="101239.55920146426"/>
  </r>
  <r>
    <s v="29 - Bahia"/>
    <s v="NORDESTE            "/>
    <x v="16"/>
    <x v="16"/>
    <s v="Audiovisual"/>
    <s v="OUTROS"/>
    <s v="Indireta"/>
    <n v="2011"/>
    <n v="1.4444330190702552"/>
    <n v="107342.31"/>
    <n v="155048.77690727526"/>
  </r>
  <r>
    <s v="29 - Bahia"/>
    <s v="NORDESTE            "/>
    <x v="16"/>
    <x v="16"/>
    <s v="Audiovisual"/>
    <s v="OUTROS"/>
    <s v="Indireta"/>
    <n v="2011"/>
    <n v="1.4444330190702552"/>
    <n v="253041.42"/>
    <n v="365501.38224042446"/>
  </r>
  <r>
    <s v="29 - Bahia"/>
    <s v="NORDESTE            "/>
    <x v="16"/>
    <x v="16"/>
    <s v="Audiovisual"/>
    <s v="OUTROS"/>
    <s v="Indireta"/>
    <n v="2011"/>
    <n v="1.4444330190702552"/>
    <n v="49081.120000000003"/>
    <n v="70894.390340949496"/>
  </r>
  <r>
    <s v="29 - Bahia"/>
    <s v="NORDESTE            "/>
    <x v="32"/>
    <x v="32"/>
    <s v="Audiovisual"/>
    <s v="OUTROS"/>
    <s v="Indireta"/>
    <n v="2011"/>
    <n v="1.4444330190702552"/>
    <n v="594213.6"/>
    <n v="858301.744220605"/>
  </r>
  <r>
    <s v="29 - Bahia"/>
    <s v="NORDESTE            "/>
    <x v="59"/>
    <x v="59"/>
    <s v="Educação e Criação em Artes"/>
    <s v="OUTROS"/>
    <s v="Indireta"/>
    <n v="2011"/>
    <n v="1.4444330190702552"/>
    <n v="41351.480000000003"/>
    <n v="59729.443099423283"/>
  </r>
  <r>
    <s v="29 - Bahia"/>
    <s v="NORDESTE            "/>
    <x v="53"/>
    <x v="53"/>
    <s v="Educação e Criação em Artes"/>
    <s v="OUTROS"/>
    <s v="Indireta"/>
    <n v="2011"/>
    <n v="1.4444330190702552"/>
    <n v="4294.46"/>
    <n v="6203.0598230764481"/>
  </r>
  <r>
    <s v="29 - Bahia"/>
    <s v="NORDESTE            "/>
    <x v="53"/>
    <x v="53"/>
    <s v="Educação e Criação em Artes"/>
    <s v="OUTROS"/>
    <s v="Indireta"/>
    <n v="2011"/>
    <n v="1.4444330190702552"/>
    <n v="822.63"/>
    <n v="1188.233934477764"/>
  </r>
  <r>
    <s v="29 - Bahia"/>
    <s v="NORDESTE            "/>
    <x v="53"/>
    <x v="53"/>
    <s v="Educação e Criação em Artes"/>
    <s v="OUTROS"/>
    <s v="Indireta"/>
    <n v="2011"/>
    <n v="1.4444330190702552"/>
    <n v="44800.639999999999"/>
    <n v="64711.523691479641"/>
  </r>
  <r>
    <s v="29 - Bahia"/>
    <s v="NORDESTE            "/>
    <x v="36"/>
    <x v="36"/>
    <s v="Artes Cênicas e Espetáculos"/>
    <s v="OUTROS"/>
    <s v="Indireta"/>
    <n v="2011"/>
    <n v="1.4444330190702552"/>
    <n v="87777.41"/>
    <n v="126788.58933246761"/>
  </r>
  <r>
    <s v="29 - Bahia"/>
    <s v="NORDESTE            "/>
    <x v="36"/>
    <x v="36"/>
    <s v="Artes Cênicas e Espetáculos"/>
    <s v="OUTROS"/>
    <s v="Indireta"/>
    <n v="2011"/>
    <n v="1.4444330190702552"/>
    <n v="87600"/>
    <n v="126532.33247055436"/>
  </r>
  <r>
    <s v="29 - Bahia"/>
    <s v="NORDESTE            "/>
    <x v="36"/>
    <x v="36"/>
    <s v="Artes Cênicas e Espetáculos"/>
    <s v="OUTROS"/>
    <s v="Indireta"/>
    <n v="2011"/>
    <n v="1.4444330190702552"/>
    <n v="67035.47"/>
    <n v="96828.246316893521"/>
  </r>
  <r>
    <s v="29 - Bahia"/>
    <s v="NORDESTE            "/>
    <x v="36"/>
    <x v="36"/>
    <s v="Artes Cênicas e Espetáculos"/>
    <s v="OUTROS"/>
    <s v="Indireta"/>
    <n v="2011"/>
    <n v="1.4444330190702552"/>
    <n v="209556.02"/>
    <n v="302689.63463294675"/>
  </r>
  <r>
    <s v="29 - Bahia"/>
    <s v="NORDESTE            "/>
    <x v="58"/>
    <x v="58"/>
    <s v="Artes Cênicas e Espetáculos"/>
    <s v="OUTROS"/>
    <s v="Indireta"/>
    <n v="2011"/>
    <n v="1.4444330190702552"/>
    <n v="4089.16"/>
    <n v="5906.5177242613245"/>
  </r>
  <r>
    <s v="29 - Bahia"/>
    <s v="NORDESTE            "/>
    <x v="20"/>
    <x v="20"/>
    <s v="Artes Cênicas e Espetáculos"/>
    <s v="OUTROS"/>
    <s v="Indireta"/>
    <n v="2011"/>
    <n v="1.4444330190702552"/>
    <n v="24162.080000000002"/>
    <n v="34900.506161417034"/>
  </r>
  <r>
    <s v="29 - Bahia"/>
    <s v="NORDESTE            "/>
    <x v="20"/>
    <x v="20"/>
    <s v="Artes Cênicas e Espetáculos"/>
    <s v="OUTROS"/>
    <s v="Indireta"/>
    <n v="2011"/>
    <n v="1.4444330190702552"/>
    <n v="23370"/>
    <n v="33756.399655671863"/>
  </r>
  <r>
    <s v="29 - Bahia"/>
    <s v="NORDESTE            "/>
    <x v="20"/>
    <x v="20"/>
    <s v="Artes Cênicas e Espetáculos"/>
    <s v="OUTROS"/>
    <s v="Indireta"/>
    <n v="2011"/>
    <n v="1.4444330190702552"/>
    <n v="130659.5"/>
    <n v="188728.89605521"/>
  </r>
  <r>
    <s v="29 - Bahia"/>
    <s v="NORDESTE            "/>
    <x v="20"/>
    <x v="20"/>
    <s v="Artes Cênicas e Espetáculos"/>
    <s v="OUTROS"/>
    <s v="Indireta"/>
    <n v="2011"/>
    <n v="1.4444330190702552"/>
    <n v="21766.46"/>
    <n v="31440.193532271947"/>
  </r>
  <r>
    <s v="29 - Bahia"/>
    <s v="NORDESTE            "/>
    <x v="20"/>
    <x v="20"/>
    <s v="Artes Cênicas e Espetáculos"/>
    <s v="OUTROS"/>
    <s v="Indireta"/>
    <n v="2011"/>
    <n v="1.4444330190702552"/>
    <n v="54530"/>
    <n v="78764.932529901023"/>
  </r>
  <r>
    <s v="29 - Bahia"/>
    <s v="NORDESTE            "/>
    <x v="30"/>
    <x v="30"/>
    <s v="Artes Cênicas e Espetáculos"/>
    <s v="OUTROS"/>
    <s v="Indireta"/>
    <n v="2011"/>
    <n v="1.4444330190702552"/>
    <n v="6065.9"/>
    <n v="8761.7862503782599"/>
  </r>
  <r>
    <s v="29 - Bahia"/>
    <s v="NORDESTE            "/>
    <x v="30"/>
    <x v="30"/>
    <s v="Artes Cênicas e Espetáculos"/>
    <s v="OUTROS"/>
    <s v="Indireta"/>
    <n v="2011"/>
    <n v="1.4444330190702552"/>
    <n v="268000"/>
    <n v="387108.04911082837"/>
  </r>
  <r>
    <s v="29 - Bahia"/>
    <s v="NORDESTE            "/>
    <x v="30"/>
    <x v="30"/>
    <s v="Artes Cênicas e Espetáculos"/>
    <s v="OUTROS"/>
    <s v="Indireta"/>
    <n v="2011"/>
    <n v="1.4444330190702552"/>
    <n v="115807.47"/>
    <n v="167276.13352298801"/>
  </r>
  <r>
    <s v="29 - Bahia"/>
    <s v="NORDESTE            "/>
    <x v="30"/>
    <x v="30"/>
    <s v="Artes Cênicas e Espetáculos"/>
    <s v="OUTROS"/>
    <s v="Indireta"/>
    <n v="2011"/>
    <n v="1.4444330190702552"/>
    <n v="438742.91"/>
    <n v="633734.74608696927"/>
  </r>
  <r>
    <s v="29 - Bahia"/>
    <s v="NORDESTE            "/>
    <x v="23"/>
    <x v="23"/>
    <s v="Patrimônio"/>
    <s v="FUNDO CULTURAL"/>
    <s v="Direta"/>
    <n v="2011"/>
    <n v="1.4444330190702552"/>
    <n v="59871.99"/>
    <n v="86481.079273444135"/>
  </r>
  <r>
    <s v="29 - Bahia"/>
    <s v="NORDESTE            "/>
    <x v="48"/>
    <x v="48"/>
    <s v="Patrimônio"/>
    <s v="FUNDO CULTURAL"/>
    <s v="Direta"/>
    <n v="2011"/>
    <n v="1.4444330190702552"/>
    <n v="806935.91"/>
    <n v="1165564.8726775039"/>
  </r>
  <r>
    <s v="29 - Bahia"/>
    <s v="NORDESTE            "/>
    <x v="48"/>
    <x v="48"/>
    <s v="Patrimônio"/>
    <s v="FUNDO CULTURAL"/>
    <s v="Direta"/>
    <n v="2011"/>
    <n v="1.4444330190702552"/>
    <n v="2329615.63"/>
    <n v="3364973.7377141546"/>
  </r>
  <r>
    <s v="23 - Ceará"/>
    <s v="NORDESTE            "/>
    <x v="38"/>
    <x v="38"/>
    <e v="#N/A"/>
    <s v="OUTROS"/>
    <s v="Indireta"/>
    <n v="2011"/>
    <n v="1.4444330190702552"/>
    <n v="73044.52"/>
    <n v="105507.91655013764"/>
  </r>
  <r>
    <s v="23 - Ceará"/>
    <s v="NORDESTE            "/>
    <x v="2"/>
    <x v="2"/>
    <e v="#N/A"/>
    <s v="OUTROS"/>
    <s v="Indireta"/>
    <n v="2011"/>
    <n v="1.4444330190702552"/>
    <n v="153222.98000000001"/>
    <n v="221320.33159234136"/>
  </r>
  <r>
    <s v="23 - Ceará"/>
    <s v="NORDESTE            "/>
    <x v="39"/>
    <x v="39"/>
    <s v="Música"/>
    <s v="OUTROS"/>
    <s v="Indireta"/>
    <n v="2011"/>
    <n v="1.4444330190702552"/>
    <n v="5822.91"/>
    <n v="8410.8034710743796"/>
  </r>
  <r>
    <s v="23 - Ceará"/>
    <s v="NORDESTE            "/>
    <x v="26"/>
    <x v="26"/>
    <s v="Editorial"/>
    <s v="OUTROS"/>
    <s v="Indireta"/>
    <n v="2011"/>
    <n v="1.4444330190702552"/>
    <n v="7935.89"/>
    <n v="11462.861551709448"/>
  </r>
  <r>
    <s v="23 - Ceará"/>
    <s v="NORDESTE            "/>
    <x v="26"/>
    <x v="26"/>
    <s v="Editorial"/>
    <s v="OUTROS"/>
    <s v="Indireta"/>
    <n v="2011"/>
    <n v="1.4444330190702552"/>
    <n v="262000"/>
    <n v="378441.45099640684"/>
  </r>
  <r>
    <s v="23 - Ceará"/>
    <s v="NORDESTE            "/>
    <x v="26"/>
    <x v="26"/>
    <s v="Editorial"/>
    <s v="OUTROS"/>
    <s v="Indireta"/>
    <n v="2011"/>
    <n v="1.4444330190702552"/>
    <n v="20699.45"/>
    <n v="29898.969056593796"/>
  </r>
  <r>
    <s v="23 - Ceará"/>
    <s v="NORDESTE            "/>
    <x v="26"/>
    <x v="26"/>
    <s v="Editorial"/>
    <s v="OUTROS"/>
    <s v="Indireta"/>
    <n v="2011"/>
    <n v="1.4444330190702552"/>
    <n v="225061.23"/>
    <n v="325085.87192456512"/>
  </r>
  <r>
    <s v="23 - Ceará"/>
    <s v="NORDESTE            "/>
    <x v="40"/>
    <x v="40"/>
    <s v="Música"/>
    <s v="OUTROS"/>
    <s v="Indireta"/>
    <n v="2011"/>
    <n v="1.4444330190702552"/>
    <n v="4129.3"/>
    <n v="5964.4972656468053"/>
  </r>
  <r>
    <s v="23 - Ceará"/>
    <s v="NORDESTE            "/>
    <x v="25"/>
    <x v="25"/>
    <s v="Editorial"/>
    <s v="OUTROS"/>
    <s v="Indireta"/>
    <n v="2011"/>
    <n v="1.4444330190702552"/>
    <n v="86353.89"/>
    <n v="124732.41004116072"/>
  </r>
  <r>
    <s v="23 - Ceará"/>
    <s v="NORDESTE            "/>
    <x v="25"/>
    <x v="25"/>
    <s v="Editorial"/>
    <s v="OUTROS"/>
    <s v="Indireta"/>
    <n v="2011"/>
    <n v="1.4444330190702552"/>
    <n v="48000"/>
    <n v="69332.784915372249"/>
  </r>
  <r>
    <s v="23 - Ceará"/>
    <s v="NORDESTE            "/>
    <x v="25"/>
    <x v="25"/>
    <s v="Editorial"/>
    <s v="OUTROS"/>
    <s v="Indireta"/>
    <n v="2011"/>
    <n v="1.4444330190702552"/>
    <n v="98748.77"/>
    <n v="142635.98398057427"/>
  </r>
  <r>
    <s v="23 - Ceará"/>
    <s v="NORDESTE            "/>
    <x v="25"/>
    <x v="25"/>
    <s v="Editorial"/>
    <s v="OUTROS"/>
    <s v="Indireta"/>
    <n v="2011"/>
    <n v="1.4444330190702552"/>
    <n v="160650.65"/>
    <n v="232049.10339509888"/>
  </r>
  <r>
    <s v="23 - Ceará"/>
    <s v="NORDESTE            "/>
    <x v="37"/>
    <x v="37"/>
    <s v="Música"/>
    <s v="OUTROS"/>
    <s v="Indireta"/>
    <n v="2011"/>
    <n v="1.4444330190702552"/>
    <n v="49700"/>
    <n v="71788.321047791687"/>
  </r>
  <r>
    <s v="23 - Ceará"/>
    <s v="NORDESTE            "/>
    <x v="37"/>
    <x v="37"/>
    <s v="Música"/>
    <s v="OUTROS"/>
    <s v="Indireta"/>
    <n v="2011"/>
    <n v="1.4444330190702552"/>
    <n v="35800.47"/>
    <n v="51711.380966234101"/>
  </r>
  <r>
    <s v="23 - Ceará"/>
    <s v="NORDESTE            "/>
    <x v="17"/>
    <x v="17"/>
    <s v="Editorial"/>
    <s v="OUTROS"/>
    <s v="Indireta"/>
    <n v="2011"/>
    <n v="1.4444330190702552"/>
    <n v="41656.28"/>
    <n v="60169.706283635889"/>
  </r>
  <r>
    <s v="23 - Ceará"/>
    <s v="NORDESTE            "/>
    <x v="14"/>
    <x v="14"/>
    <s v="Editorial"/>
    <s v="OUTROS"/>
    <s v="Indireta"/>
    <n v="2011"/>
    <n v="1.4444330190702552"/>
    <n v="16427.580000000002"/>
    <n v="23728.538975418145"/>
  </r>
  <r>
    <s v="23 - Ceará"/>
    <s v="NORDESTE            "/>
    <x v="18"/>
    <x v="18"/>
    <s v="Editorial"/>
    <s v="OUTROS"/>
    <s v="Indireta"/>
    <n v="2011"/>
    <n v="1.4444330190702552"/>
    <n v="14325.64"/>
    <n v="20692.42743531361"/>
  </r>
  <r>
    <s v="23 - Ceará"/>
    <s v="NORDESTE            "/>
    <x v="5"/>
    <x v="5"/>
    <e v="#N/A"/>
    <s v="OUTROS"/>
    <s v="Indireta"/>
    <n v="2011"/>
    <n v="1.4444330190702552"/>
    <n v="13680.47"/>
    <n v="19760.522584400052"/>
  </r>
  <r>
    <s v="23 - Ceará"/>
    <s v="NORDESTE            "/>
    <x v="5"/>
    <x v="5"/>
    <e v="#N/A"/>
    <s v="OUTROS"/>
    <s v="Indireta"/>
    <n v="2011"/>
    <n v="1.4444330190702552"/>
    <n v="120000"/>
    <n v="173331.96228843063"/>
  </r>
  <r>
    <s v="23 - Ceará"/>
    <s v="NORDESTE            "/>
    <x v="5"/>
    <x v="5"/>
    <e v="#N/A"/>
    <s v="OUTROS"/>
    <s v="Indireta"/>
    <n v="2011"/>
    <n v="1.4444330190702552"/>
    <n v="500000"/>
    <n v="722216.50953512767"/>
  </r>
  <r>
    <s v="23 - Ceará"/>
    <s v="NORDESTE            "/>
    <x v="5"/>
    <x v="5"/>
    <e v="#N/A"/>
    <s v="OUTROS"/>
    <s v="Indireta"/>
    <n v="2011"/>
    <n v="1.4444330190702552"/>
    <n v="120000"/>
    <n v="173331.96228843063"/>
  </r>
  <r>
    <s v="23 - Ceará"/>
    <s v="NORDESTE            "/>
    <x v="5"/>
    <x v="5"/>
    <e v="#N/A"/>
    <s v="OUTROS"/>
    <s v="Indireta"/>
    <n v="2011"/>
    <n v="1.4444330190702552"/>
    <n v="103668.97"/>
    <n v="149742.88332100373"/>
  </r>
  <r>
    <s v="23 - Ceará"/>
    <s v="NORDESTE            "/>
    <x v="5"/>
    <x v="5"/>
    <e v="#N/A"/>
    <s v="OUTROS"/>
    <s v="Indireta"/>
    <n v="2011"/>
    <n v="1.4444330190702552"/>
    <n v="56596.58"/>
    <n v="81749.968918451224"/>
  </r>
  <r>
    <s v="23 - Ceará"/>
    <s v="NORDESTE            "/>
    <x v="28"/>
    <x v="28"/>
    <s v="Audiovisual"/>
    <s v="OUTROS"/>
    <s v="Indireta"/>
    <n v="2011"/>
    <n v="1.4444330190702552"/>
    <n v="5992.63"/>
    <n v="8655.952643070983"/>
  </r>
  <r>
    <s v="23 - Ceará"/>
    <s v="NORDESTE            "/>
    <x v="7"/>
    <x v="7"/>
    <s v="Música"/>
    <s v="OUTROS"/>
    <s v="Indireta"/>
    <n v="2011"/>
    <n v="1.4444330190702552"/>
    <n v="8579.73"/>
    <n v="12392.845306707641"/>
  </r>
  <r>
    <s v="23 - Ceará"/>
    <s v="NORDESTE            "/>
    <x v="16"/>
    <x v="16"/>
    <s v="Audiovisual"/>
    <s v="OUTROS"/>
    <s v="Indireta"/>
    <n v="2011"/>
    <n v="1.4444330190702552"/>
    <n v="47674.71"/>
    <n v="68862.925298598886"/>
  </r>
  <r>
    <s v="23 - Ceará"/>
    <s v="NORDESTE            "/>
    <x v="32"/>
    <x v="32"/>
    <s v="Audiovisual"/>
    <s v="OUTROS"/>
    <s v="Indireta"/>
    <n v="2011"/>
    <n v="1.4444330190702552"/>
    <n v="58321.27"/>
    <n v="84241.168102111493"/>
  </r>
  <r>
    <s v="23 - Ceará"/>
    <s v="NORDESTE            "/>
    <x v="32"/>
    <x v="32"/>
    <s v="Audiovisual"/>
    <s v="OUTROS"/>
    <s v="Indireta"/>
    <n v="2011"/>
    <n v="1.4444330190702552"/>
    <n v="54587.19"/>
    <n v="78847.539654261651"/>
  </r>
  <r>
    <s v="23 - Ceará"/>
    <s v="NORDESTE            "/>
    <x v="59"/>
    <x v="59"/>
    <s v="Educação e Criação em Artes"/>
    <s v="FUNDO CULTURAL"/>
    <s v="Direta"/>
    <n v="2011"/>
    <n v="1.4444330190702552"/>
    <n v="180000"/>
    <n v="259997.94343264593"/>
  </r>
  <r>
    <s v="23 - Ceará"/>
    <s v="NORDESTE            "/>
    <x v="53"/>
    <x v="53"/>
    <s v="Educação e Criação em Artes"/>
    <s v="OUTROS"/>
    <s v="Indireta"/>
    <n v="2011"/>
    <n v="1.4444330190702552"/>
    <n v="9739.85"/>
    <n v="14068.560940791425"/>
  </r>
  <r>
    <s v="23 - Ceará"/>
    <s v="NORDESTE            "/>
    <x v="8"/>
    <x v="8"/>
    <s v="Artes Cênicas e Espetáculos"/>
    <s v="FUNDO CULTURAL"/>
    <s v="Direta"/>
    <n v="2011"/>
    <n v="1.4444330190702552"/>
    <n v="200000"/>
    <n v="288886.60381405102"/>
  </r>
  <r>
    <s v="23 - Ceará"/>
    <s v="NORDESTE            "/>
    <x v="36"/>
    <x v="36"/>
    <s v="Artes Cênicas e Espetáculos"/>
    <s v="FUNDO CULTURAL"/>
    <s v="Direta"/>
    <n v="2011"/>
    <n v="1.4444330190702552"/>
    <n v="220000"/>
    <n v="317775.26419545617"/>
  </r>
  <r>
    <s v="23 - Ceará"/>
    <s v="NORDESTE            "/>
    <x v="36"/>
    <x v="36"/>
    <s v="Artes Cênicas e Espetáculos"/>
    <s v="OUTROS"/>
    <s v="Indireta"/>
    <n v="2011"/>
    <n v="1.4444330190702552"/>
    <n v="52598.07"/>
    <n v="75974.389047368619"/>
  </r>
  <r>
    <s v="23 - Ceará"/>
    <s v="NORDESTE            "/>
    <x v="36"/>
    <x v="36"/>
    <s v="Artes Cênicas e Espetáculos"/>
    <s v="OUTROS"/>
    <s v="Indireta"/>
    <n v="2011"/>
    <n v="1.4444330190702552"/>
    <n v="52094.54"/>
    <n v="75247.073689276178"/>
  </r>
  <r>
    <s v="23 - Ceará"/>
    <s v="NORDESTE            "/>
    <x v="30"/>
    <x v="30"/>
    <s v="Artes Cênicas e Espetáculos"/>
    <s v="OUTROS"/>
    <s v="Indireta"/>
    <n v="2011"/>
    <n v="1.4444330190702552"/>
    <n v="15635.64"/>
    <n v="22584.634690295643"/>
  </r>
  <r>
    <s v="23 - Ceará"/>
    <s v="NORDESTE            "/>
    <x v="30"/>
    <x v="30"/>
    <s v="Artes Cênicas e Espetáculos"/>
    <s v="FUNDO CULTURAL"/>
    <s v="Direta"/>
    <n v="2011"/>
    <n v="1.4444330190702552"/>
    <n v="2894402.99"/>
    <n v="4180771.2492516739"/>
  </r>
  <r>
    <s v="23 - Ceará"/>
    <s v="NORDESTE            "/>
    <x v="30"/>
    <x v="30"/>
    <s v="Artes Cênicas e Espetáculos"/>
    <s v="OUTROS"/>
    <s v="Indireta"/>
    <n v="2011"/>
    <n v="1.4444330190702552"/>
    <n v="77533.2"/>
    <n v="111991.51415417792"/>
  </r>
  <r>
    <s v="23 - Ceará"/>
    <s v="NORDESTE            "/>
    <x v="30"/>
    <x v="30"/>
    <s v="Artes Cênicas e Espetáculos"/>
    <s v="OUTROS"/>
    <s v="Indireta"/>
    <n v="2011"/>
    <n v="1.4444330190702552"/>
    <n v="29217.81"/>
    <n v="42203.169508921099"/>
  </r>
  <r>
    <s v="23 - Ceará"/>
    <s v="NORDESTE            "/>
    <x v="21"/>
    <x v="21"/>
    <s v="Artes Cênicas e Espetáculos"/>
    <s v="OUTROS"/>
    <s v="Indireta"/>
    <n v="2011"/>
    <n v="1.4444330190702552"/>
    <n v="11604.09"/>
    <n v="16761.330752262958"/>
  </r>
  <r>
    <s v="23 - Ceará"/>
    <s v="NORDESTE            "/>
    <x v="21"/>
    <x v="21"/>
    <s v="Artes Cênicas e Espetáculos"/>
    <s v="OUTROS"/>
    <s v="Indireta"/>
    <n v="2011"/>
    <n v="1.4444330190702552"/>
    <n v="24659.119999999999"/>
    <n v="35618.44714921571"/>
  </r>
  <r>
    <s v="23 - Ceará"/>
    <s v="NORDESTE            "/>
    <x v="23"/>
    <x v="23"/>
    <s v="Patrimônio"/>
    <s v="FUNDO CULTURAL"/>
    <s v="Direta"/>
    <n v="2011"/>
    <n v="1.4444330190702552"/>
    <n v="68379"/>
    <n v="98768.885411004987"/>
  </r>
  <r>
    <s v="53 - Distrito Federal"/>
    <s v="CENTRO OESTE        "/>
    <x v="2"/>
    <x v="2"/>
    <e v="#N/A"/>
    <s v="OUTROS"/>
    <s v="Indireta"/>
    <n v="2011"/>
    <n v="1.4444330190702552"/>
    <n v="300000"/>
    <n v="433329.90572107659"/>
  </r>
  <r>
    <s v="53 - Distrito Federal"/>
    <s v="CENTRO OESTE        "/>
    <x v="2"/>
    <x v="2"/>
    <e v="#N/A"/>
    <s v="OUTROS"/>
    <s v="Indireta"/>
    <n v="2011"/>
    <n v="1.4444330190702552"/>
    <n v="10861.14"/>
    <n v="15688.18924074471"/>
  </r>
  <r>
    <s v="53 - Distrito Federal"/>
    <s v="CENTRO OESTE        "/>
    <x v="2"/>
    <x v="2"/>
    <e v="#N/A"/>
    <s v="OUTROS"/>
    <s v="Indireta"/>
    <n v="2011"/>
    <n v="1.4444330190702552"/>
    <n v="4439.29"/>
    <n v="6412.257057228393"/>
  </r>
  <r>
    <s v="53 - Distrito Federal"/>
    <s v="CENTRO OESTE        "/>
    <x v="26"/>
    <x v="26"/>
    <s v="Editorial"/>
    <s v="OUTROS"/>
    <s v="Indireta"/>
    <n v="2011"/>
    <n v="1.4444330190702552"/>
    <n v="90175.86"/>
    <n v="130252.98970705667"/>
  </r>
  <r>
    <s v="53 - Distrito Federal"/>
    <s v="CENTRO OESTE        "/>
    <x v="26"/>
    <x v="26"/>
    <s v="Editorial"/>
    <s v="OUTROS"/>
    <s v="Indireta"/>
    <n v="2011"/>
    <n v="1.4444330190702552"/>
    <n v="29454.69"/>
    <n v="42545.326802478456"/>
  </r>
  <r>
    <s v="53 - Distrito Federal"/>
    <s v="CENTRO OESTE        "/>
    <x v="40"/>
    <x v="40"/>
    <s v="Música"/>
    <s v="OUTROS"/>
    <s v="Indireta"/>
    <n v="2011"/>
    <n v="1.4444330190702552"/>
    <n v="48021.79"/>
    <n v="69364.259110857791"/>
  </r>
  <r>
    <s v="53 - Distrito Federal"/>
    <s v="CENTRO OESTE        "/>
    <x v="40"/>
    <x v="40"/>
    <s v="Música"/>
    <s v="OUTROS"/>
    <s v="Indireta"/>
    <n v="2011"/>
    <n v="1.4444330190702552"/>
    <n v="78151.78"/>
    <n v="112885.01153111439"/>
  </r>
  <r>
    <s v="53 - Distrito Federal"/>
    <s v="CENTRO OESTE        "/>
    <x v="40"/>
    <x v="40"/>
    <s v="Música"/>
    <s v="OUTROS"/>
    <s v="Indireta"/>
    <n v="2011"/>
    <n v="1.4444330190702552"/>
    <n v="40815.760000000002"/>
    <n v="58955.63144244696"/>
  </r>
  <r>
    <s v="53 - Distrito Federal"/>
    <s v="CENTRO OESTE        "/>
    <x v="25"/>
    <x v="25"/>
    <s v="Editorial"/>
    <s v="OUTROS"/>
    <s v="Indireta"/>
    <n v="2011"/>
    <n v="1.4444330190702552"/>
    <n v="38493.58"/>
    <n v="55601.397974222396"/>
  </r>
  <r>
    <s v="53 - Distrito Federal"/>
    <s v="CENTRO OESTE        "/>
    <x v="25"/>
    <x v="25"/>
    <s v="Editorial"/>
    <s v="OUTROS"/>
    <s v="Indireta"/>
    <n v="2011"/>
    <n v="1.4444330190702552"/>
    <n v="97663.48"/>
    <n v="141068.35526930747"/>
  </r>
  <r>
    <s v="53 - Distrito Federal"/>
    <s v="CENTRO OESTE        "/>
    <x v="33"/>
    <x v="33"/>
    <s v="Editorial"/>
    <s v="OUTROS"/>
    <s v="Indireta"/>
    <n v="2011"/>
    <n v="1.4444330190702552"/>
    <n v="37830.75"/>
    <n v="54643.984436192055"/>
  </r>
  <r>
    <s v="53 - Distrito Federal"/>
    <s v="CENTRO OESTE        "/>
    <x v="37"/>
    <x v="37"/>
    <s v="Música"/>
    <s v="OUTROS"/>
    <s v="Indireta"/>
    <n v="2011"/>
    <n v="1.4444330190702552"/>
    <n v="519.96"/>
    <n v="751.04739259576991"/>
  </r>
  <r>
    <s v="53 - Distrito Federal"/>
    <s v="CENTRO OESTE        "/>
    <x v="13"/>
    <x v="13"/>
    <s v="Editorial"/>
    <s v="OUTROS"/>
    <s v="Indireta"/>
    <n v="2011"/>
    <n v="1.4444330190702552"/>
    <n v="29028"/>
    <n v="41929.001677571367"/>
  </r>
  <r>
    <s v="53 - Distrito Federal"/>
    <s v="CENTRO OESTE        "/>
    <x v="12"/>
    <x v="12"/>
    <s v="Editorial"/>
    <s v="OUTROS"/>
    <s v="Indireta"/>
    <n v="2011"/>
    <n v="1.4444330190702552"/>
    <n v="4046.44"/>
    <n v="5844.8115456866435"/>
  </r>
  <r>
    <s v="53 - Distrito Federal"/>
    <s v="CENTRO OESTE        "/>
    <x v="28"/>
    <x v="28"/>
    <s v="Audiovisual"/>
    <s v="OUTROS"/>
    <s v="Indireta"/>
    <n v="2011"/>
    <n v="1.4444330190702552"/>
    <n v="111298.19"/>
    <n v="160762.78059875491"/>
  </r>
  <r>
    <s v="53 - Distrito Federal"/>
    <s v="CENTRO OESTE        "/>
    <x v="28"/>
    <x v="28"/>
    <s v="Audiovisual"/>
    <s v="OUTROS"/>
    <s v="Indireta"/>
    <n v="2011"/>
    <n v="1.4444330190702552"/>
    <n v="445192.77"/>
    <n v="643051.13683934975"/>
  </r>
  <r>
    <s v="53 - Distrito Federal"/>
    <s v="CENTRO OESTE        "/>
    <x v="32"/>
    <x v="32"/>
    <s v="Audiovisual"/>
    <s v="OUTROS"/>
    <s v="Indireta"/>
    <n v="2011"/>
    <n v="1.4444330190702552"/>
    <n v="712185.81"/>
    <n v="1028704.6996772953"/>
  </r>
  <r>
    <s v="53 - Distrito Federal"/>
    <s v="CENTRO OESTE        "/>
    <x v="32"/>
    <x v="32"/>
    <s v="Audiovisual"/>
    <s v="OUTROS"/>
    <s v="Indireta"/>
    <n v="2011"/>
    <n v="1.4444330190702552"/>
    <n v="278924.28000000003"/>
    <n v="402887.43985239725"/>
  </r>
  <r>
    <s v="53 - Distrito Federal"/>
    <s v="CENTRO OESTE        "/>
    <x v="41"/>
    <x v="41"/>
    <s v="Audiovisual"/>
    <s v="OUTROS"/>
    <s v="Indireta"/>
    <n v="2011"/>
    <n v="1.4444330190702552"/>
    <n v="5343960.8899999997"/>
    <n v="7718993.562136068"/>
  </r>
  <r>
    <s v="53 - Distrito Federal"/>
    <s v="CENTRO OESTE        "/>
    <x v="41"/>
    <x v="41"/>
    <s v="Audiovisual"/>
    <s v="OUTROS"/>
    <s v="Indireta"/>
    <n v="2011"/>
    <n v="1.4444330190702552"/>
    <n v="1237207.8600000001"/>
    <n v="1787063.8844372497"/>
  </r>
  <r>
    <s v="53 - Distrito Federal"/>
    <s v="CENTRO OESTE        "/>
    <x v="41"/>
    <x v="41"/>
    <s v="Audiovisual"/>
    <s v="OUTROS"/>
    <s v="Indireta"/>
    <n v="2011"/>
    <n v="1.4444330190702552"/>
    <n v="2522608.08"/>
    <n v="3643738.4049254199"/>
  </r>
  <r>
    <s v="53 - Distrito Federal"/>
    <s v="CENTRO OESTE        "/>
    <x v="54"/>
    <x v="54"/>
    <s v="Audiovisual"/>
    <s v="OUTROS"/>
    <s v="Indireta"/>
    <n v="2011"/>
    <n v="1.4444330190702552"/>
    <n v="2138924.17"/>
    <n v="3089532.6964354399"/>
  </r>
  <r>
    <s v="53 - Distrito Federal"/>
    <s v="CENTRO OESTE        "/>
    <x v="36"/>
    <x v="36"/>
    <s v="Artes Cênicas e Espetáculos"/>
    <s v="OUTROS"/>
    <s v="Indireta"/>
    <n v="2011"/>
    <n v="1.4444330190702552"/>
    <n v="18064.650000000001"/>
    <n v="26093.17693794749"/>
  </r>
  <r>
    <s v="53 - Distrito Federal"/>
    <s v="CENTRO OESTE        "/>
    <x v="20"/>
    <x v="20"/>
    <s v="Artes Cênicas e Espetáculos"/>
    <s v="OUTROS"/>
    <s v="Indireta"/>
    <n v="2011"/>
    <n v="1.4444330190702552"/>
    <n v="58435.61"/>
    <n v="84406.324573512"/>
  </r>
  <r>
    <s v="53 - Distrito Federal"/>
    <s v="CENTRO OESTE        "/>
    <x v="30"/>
    <x v="30"/>
    <s v="Artes Cênicas e Espetáculos"/>
    <s v="OUTROS"/>
    <s v="Indireta"/>
    <n v="2011"/>
    <n v="1.4444330190702552"/>
    <n v="94487.1"/>
    <n v="136480.28711619313"/>
  </r>
  <r>
    <s v="53 - Distrito Federal"/>
    <s v="CENTRO OESTE        "/>
    <x v="30"/>
    <x v="30"/>
    <s v="Artes Cênicas e Espetáculos"/>
    <s v="OUTROS"/>
    <s v="Indireta"/>
    <n v="2011"/>
    <n v="1.4444330190702552"/>
    <n v="153750"/>
    <n v="222081.57668205173"/>
  </r>
  <r>
    <s v="53 - Distrito Federal"/>
    <s v="CENTRO OESTE        "/>
    <x v="30"/>
    <x v="30"/>
    <s v="Artes Cênicas e Espetáculos"/>
    <s v="OUTROS"/>
    <s v="Indireta"/>
    <n v="2011"/>
    <n v="1.4444330190702552"/>
    <n v="53844.77"/>
    <n v="77775.163692243499"/>
  </r>
  <r>
    <s v="53 - Distrito Federal"/>
    <s v="CENTRO OESTE        "/>
    <x v="30"/>
    <x v="30"/>
    <s v="Artes Cênicas e Espetáculos"/>
    <s v="OUTROS"/>
    <s v="Indireta"/>
    <n v="2011"/>
    <n v="1.4444330190702552"/>
    <n v="3623.79"/>
    <n v="5234.3219301766003"/>
  </r>
  <r>
    <s v="53 - Distrito Federal"/>
    <s v="CENTRO OESTE        "/>
    <x v="46"/>
    <x v="46"/>
    <s v="Educação e Criação em Artes"/>
    <s v="OUTROS"/>
    <s v="Indireta"/>
    <n v="2011"/>
    <n v="1.4444330190702552"/>
    <n v="4857.5"/>
    <n v="7016.3333901337646"/>
  </r>
  <r>
    <s v="53 - Distrito Federal"/>
    <s v="CENTRO OESTE        "/>
    <x v="46"/>
    <x v="46"/>
    <s v="Educação e Criação em Artes"/>
    <s v="FUNDO CULTURAL"/>
    <s v="Direta"/>
    <n v="2011"/>
    <n v="1.4444330190702552"/>
    <n v="202100"/>
    <n v="291919.91315409855"/>
  </r>
  <r>
    <s v="53 - Distrito Federal"/>
    <s v="CENTRO OESTE        "/>
    <x v="46"/>
    <x v="46"/>
    <s v="Educação e Criação em Artes"/>
    <s v="OUTROS"/>
    <s v="Indireta"/>
    <n v="2011"/>
    <n v="1.4444330190702552"/>
    <n v="38312.69"/>
    <n v="55340.114485402781"/>
  </r>
  <r>
    <s v="32 - Espírito Santo"/>
    <s v="SUDESTE             "/>
    <x v="2"/>
    <x v="2"/>
    <e v="#N/A"/>
    <s v="OUTROS"/>
    <s v="Indireta"/>
    <n v="2011"/>
    <n v="1.4444330190702552"/>
    <n v="3581.21"/>
    <n v="5172.8179722245886"/>
  </r>
  <r>
    <s v="32 - Espírito Santo"/>
    <s v="SUDESTE             "/>
    <x v="40"/>
    <x v="40"/>
    <s v="Música"/>
    <s v="OUTROS"/>
    <s v="Indireta"/>
    <n v="2011"/>
    <n v="1.4444330190702552"/>
    <n v="26743.61"/>
    <n v="38629.353333137471"/>
  </r>
  <r>
    <s v="32 - Espírito Santo"/>
    <s v="SUDESTE             "/>
    <x v="40"/>
    <x v="40"/>
    <s v="Música"/>
    <s v="OUTROS"/>
    <s v="Indireta"/>
    <n v="2011"/>
    <n v="1.4444330190702552"/>
    <n v="30377.05"/>
    <n v="43877.614041948094"/>
  </r>
  <r>
    <s v="32 - Espírito Santo"/>
    <s v="SUDESTE             "/>
    <x v="40"/>
    <x v="40"/>
    <s v="Música"/>
    <s v="OUTROS"/>
    <s v="Indireta"/>
    <n v="2011"/>
    <n v="1.4444330190702552"/>
    <n v="86350.09"/>
    <n v="124726.92119568825"/>
  </r>
  <r>
    <s v="32 - Espírito Santo"/>
    <s v="SUDESTE             "/>
    <x v="25"/>
    <x v="25"/>
    <s v="Editorial"/>
    <s v="OUTROS"/>
    <s v="Indireta"/>
    <n v="2011"/>
    <n v="1.4444330190702552"/>
    <n v="168362.54"/>
    <n v="243188.41195053663"/>
  </r>
  <r>
    <s v="32 - Espírito Santo"/>
    <s v="SUDESTE             "/>
    <x v="33"/>
    <x v="33"/>
    <s v="Editorial"/>
    <s v="OUTROS"/>
    <s v="Indireta"/>
    <n v="2011"/>
    <n v="1.4444330190702552"/>
    <n v="8799.6299999999992"/>
    <n v="12710.476127601189"/>
  </r>
  <r>
    <s v="32 - Espírito Santo"/>
    <s v="SUDESTE             "/>
    <x v="37"/>
    <x v="37"/>
    <s v="Música"/>
    <s v="OUTROS"/>
    <s v="Indireta"/>
    <n v="2011"/>
    <n v="1.4444330190702552"/>
    <n v="36464.559999999998"/>
    <n v="52670.614489868465"/>
  </r>
  <r>
    <s v="32 - Espírito Santo"/>
    <s v="SUDESTE             "/>
    <x v="17"/>
    <x v="17"/>
    <s v="Editorial"/>
    <s v="OUTROS"/>
    <s v="Indireta"/>
    <n v="2011"/>
    <n v="1.4444330190702552"/>
    <n v="54476.63"/>
    <n v="78687.843139673234"/>
  </r>
  <r>
    <s v="32 - Espírito Santo"/>
    <s v="SUDESTE             "/>
    <x v="12"/>
    <x v="12"/>
    <s v="Editorial"/>
    <s v="OUTROS"/>
    <s v="Indireta"/>
    <n v="2011"/>
    <n v="1.4444330190702552"/>
    <n v="2297.96"/>
    <n v="3319.2493005026836"/>
  </r>
  <r>
    <s v="32 - Espírito Santo"/>
    <s v="SUDESTE             "/>
    <x v="43"/>
    <x v="43"/>
    <e v="#N/A"/>
    <s v="OUTROS"/>
    <s v="Indireta"/>
    <n v="2011"/>
    <n v="1.4444330190702552"/>
    <n v="42120.98"/>
    <n v="60840.934307597847"/>
  </r>
  <r>
    <s v="32 - Espírito Santo"/>
    <s v="SUDESTE             "/>
    <x v="14"/>
    <x v="14"/>
    <s v="Editorial"/>
    <s v="OUTROS"/>
    <s v="Indireta"/>
    <n v="2011"/>
    <n v="1.4444330190702552"/>
    <n v="31287.23"/>
    <n v="45192.308087245459"/>
  </r>
  <r>
    <s v="32 - Espírito Santo"/>
    <s v="SUDESTE             "/>
    <x v="14"/>
    <x v="14"/>
    <s v="Editorial"/>
    <s v="OUTROS"/>
    <s v="Indireta"/>
    <n v="2011"/>
    <n v="1.4444330190702552"/>
    <n v="88658.54"/>
    <n v="128061.32259856098"/>
  </r>
  <r>
    <s v="32 - Espírito Santo"/>
    <s v="SUDESTE             "/>
    <x v="5"/>
    <x v="5"/>
    <e v="#N/A"/>
    <s v="OUTROS"/>
    <s v="Indireta"/>
    <n v="2011"/>
    <n v="1.4444330190702552"/>
    <n v="1081.8399999999999"/>
    <n v="1562.6454173509649"/>
  </r>
  <r>
    <s v="32 - Espírito Santo"/>
    <s v="SUDESTE             "/>
    <x v="5"/>
    <x v="5"/>
    <e v="#N/A"/>
    <s v="OUTROS"/>
    <s v="Indireta"/>
    <n v="2011"/>
    <n v="1.4444330190702552"/>
    <n v="148861.60999999999"/>
    <n v="215020.62475595888"/>
  </r>
  <r>
    <s v="32 - Espírito Santo"/>
    <s v="SUDESTE             "/>
    <x v="42"/>
    <x v="42"/>
    <s v="Audiovisual"/>
    <s v="OUTROS"/>
    <s v="Indireta"/>
    <n v="2011"/>
    <n v="1.4444330190702552"/>
    <n v="2905.99"/>
    <n v="4197.5079090879708"/>
  </r>
  <r>
    <s v="32 - Espírito Santo"/>
    <s v="SUDESTE             "/>
    <x v="31"/>
    <x v="31"/>
    <s v="Audiovisual"/>
    <s v="OUTROS"/>
    <s v="Indireta"/>
    <n v="2011"/>
    <n v="1.4444330190702552"/>
    <n v="14394.63"/>
    <n v="20792.078869299268"/>
  </r>
  <r>
    <s v="32 - Espírito Santo"/>
    <s v="SUDESTE             "/>
    <x v="16"/>
    <x v="16"/>
    <s v="Audiovisual"/>
    <s v="OUTROS"/>
    <s v="Indireta"/>
    <n v="2011"/>
    <n v="1.4444330190702552"/>
    <n v="110474.37"/>
    <n v="159572.82778898443"/>
  </r>
  <r>
    <s v="32 - Espírito Santo"/>
    <s v="SUDESTE             "/>
    <x v="32"/>
    <x v="32"/>
    <s v="Audiovisual"/>
    <s v="OUTROS"/>
    <s v="Indireta"/>
    <n v="2011"/>
    <n v="1.4444330190702552"/>
    <n v="110446.5"/>
    <n v="159532.57144074293"/>
  </r>
  <r>
    <s v="32 - Espírito Santo"/>
    <s v="SUDESTE             "/>
    <x v="20"/>
    <x v="20"/>
    <s v="Artes Cênicas e Espetáculos"/>
    <s v="OUTROS"/>
    <s v="Indireta"/>
    <n v="2011"/>
    <n v="1.4444330190702552"/>
    <n v="13980.47"/>
    <n v="20193.852490121131"/>
  </r>
  <r>
    <s v="32 - Espírito Santo"/>
    <s v="SUDESTE             "/>
    <x v="20"/>
    <x v="20"/>
    <s v="Artes Cênicas e Espetáculos"/>
    <s v="OUTROS"/>
    <s v="Indireta"/>
    <n v="2011"/>
    <n v="1.4444330190702552"/>
    <n v="1701.55"/>
    <n v="2457.7750035989925"/>
  </r>
  <r>
    <s v="32 - Espírito Santo"/>
    <s v="SUDESTE             "/>
    <x v="20"/>
    <x v="20"/>
    <s v="Artes Cênicas e Espetáculos"/>
    <s v="OUTROS"/>
    <s v="Indireta"/>
    <n v="2011"/>
    <n v="1.4444330190702552"/>
    <n v="40361.120000000003"/>
    <n v="58298.934414656862"/>
  </r>
  <r>
    <s v="52 - Goiás"/>
    <s v="CENTRO OESTE        "/>
    <x v="38"/>
    <x v="38"/>
    <e v="#N/A"/>
    <s v="OUTROS"/>
    <s v="Indireta"/>
    <n v="2011"/>
    <n v="1.4444330190702552"/>
    <n v="5700.19"/>
    <n v="8233.5426509740773"/>
  </r>
  <r>
    <s v="52 - Goiás"/>
    <s v="CENTRO OESTE        "/>
    <x v="2"/>
    <x v="2"/>
    <e v="#N/A"/>
    <s v="OUTROS"/>
    <s v="Indireta"/>
    <n v="2011"/>
    <n v="1.4444330190702552"/>
    <n v="19476.310000000001"/>
    <n v="28132.225253648205"/>
  </r>
  <r>
    <s v="52 - Goiás"/>
    <s v="CENTRO OESTE        "/>
    <x v="39"/>
    <x v="39"/>
    <s v="Música"/>
    <s v="OUTROS"/>
    <s v="Indireta"/>
    <n v="2011"/>
    <n v="1.4444330190702552"/>
    <n v="17195.47"/>
    <n v="24837.704646432005"/>
  </r>
  <r>
    <s v="52 - Goiás"/>
    <s v="CENTRO OESTE        "/>
    <x v="39"/>
    <x v="39"/>
    <s v="Música"/>
    <s v="OUTROS"/>
    <s v="Indireta"/>
    <n v="2011"/>
    <n v="1.4444330190702552"/>
    <n v="1326.87"/>
    <n v="1916.5748400137495"/>
  </r>
  <r>
    <s v="52 - Goiás"/>
    <s v="CENTRO OESTE        "/>
    <x v="39"/>
    <x v="39"/>
    <s v="Música"/>
    <s v="OUTROS"/>
    <s v="Indireta"/>
    <n v="2011"/>
    <n v="1.4444330190702552"/>
    <n v="2082.27"/>
    <n v="3007.6995426194203"/>
  </r>
  <r>
    <s v="52 - Goiás"/>
    <s v="CENTRO OESTE        "/>
    <x v="40"/>
    <x v="40"/>
    <s v="Música"/>
    <s v="OUTROS"/>
    <s v="Indireta"/>
    <n v="2011"/>
    <n v="1.4444330190702552"/>
    <n v="6194.2"/>
    <n v="8947.1070067249748"/>
  </r>
  <r>
    <s v="52 - Goiás"/>
    <s v="CENTRO OESTE        "/>
    <x v="40"/>
    <x v="40"/>
    <s v="Música"/>
    <s v="OUTROS"/>
    <s v="Indireta"/>
    <n v="2011"/>
    <n v="1.4444330190702552"/>
    <n v="48720.2"/>
    <n v="70373.065575706642"/>
  </r>
  <r>
    <s v="52 - Goiás"/>
    <s v="CENTRO OESTE        "/>
    <x v="40"/>
    <x v="40"/>
    <s v="Música"/>
    <s v="OUTROS"/>
    <s v="Indireta"/>
    <n v="2011"/>
    <n v="1.4444330190702552"/>
    <n v="99974.399999999994"/>
    <n v="144406.32442173731"/>
  </r>
  <r>
    <s v="52 - Goiás"/>
    <s v="CENTRO OESTE        "/>
    <x v="25"/>
    <x v="25"/>
    <s v="Editorial"/>
    <s v="OUTROS"/>
    <s v="Indireta"/>
    <n v="2011"/>
    <n v="1.4444330190702552"/>
    <n v="14821.57"/>
    <n v="21408.765102461122"/>
  </r>
  <r>
    <s v="52 - Goiás"/>
    <s v="CENTRO OESTE        "/>
    <x v="25"/>
    <x v="25"/>
    <s v="Editorial"/>
    <s v="OUTROS"/>
    <s v="Direta"/>
    <n v="2011"/>
    <n v="1.4444330190702552"/>
    <n v="854761"/>
    <n v="1234645.0118135104"/>
  </r>
  <r>
    <s v="52 - Goiás"/>
    <s v="CENTRO OESTE        "/>
    <x v="25"/>
    <x v="25"/>
    <s v="Editorial"/>
    <s v="OUTROS"/>
    <s v="Indireta"/>
    <n v="2011"/>
    <n v="1.4444330190702552"/>
    <n v="18944.64"/>
    <n v="27364.263550399119"/>
  </r>
  <r>
    <s v="52 - Goiás"/>
    <s v="CENTRO OESTE        "/>
    <x v="25"/>
    <x v="25"/>
    <s v="Editorial"/>
    <s v="OUTROS"/>
    <s v="Indireta"/>
    <n v="2011"/>
    <n v="1.4444330190702552"/>
    <n v="73854.86"/>
    <n v="106678.39840281103"/>
  </r>
  <r>
    <s v="52 - Goiás"/>
    <s v="CENTRO OESTE        "/>
    <x v="33"/>
    <x v="33"/>
    <s v="Editorial"/>
    <s v="OUTROS"/>
    <s v="Indireta"/>
    <n v="2011"/>
    <n v="1.4444330190702552"/>
    <n v="48701.91"/>
    <n v="70346.646895787853"/>
  </r>
  <r>
    <s v="52 - Goiás"/>
    <s v="CENTRO OESTE        "/>
    <x v="37"/>
    <x v="37"/>
    <s v="Música"/>
    <s v="OUTROS"/>
    <s v="Indireta"/>
    <n v="2011"/>
    <n v="1.4444330190702552"/>
    <n v="34508.19"/>
    <n v="49844.769064349995"/>
  </r>
  <r>
    <s v="52 - Goiás"/>
    <s v="CENTRO OESTE        "/>
    <x v="13"/>
    <x v="13"/>
    <s v="Editorial"/>
    <s v="OUTROS"/>
    <s v="Indireta"/>
    <n v="2011"/>
    <n v="1.4444330190702552"/>
    <n v="2859.07"/>
    <n v="4129.7351118331944"/>
  </r>
  <r>
    <s v="52 - Goiás"/>
    <s v="CENTRO OESTE        "/>
    <x v="13"/>
    <x v="13"/>
    <s v="Editorial"/>
    <s v="OUTROS"/>
    <s v="Indireta"/>
    <n v="2011"/>
    <n v="1.4444330190702552"/>
    <n v="4899.57"/>
    <n v="7077.1006872460503"/>
  </r>
  <r>
    <s v="52 - Goiás"/>
    <s v="CENTRO OESTE        "/>
    <x v="17"/>
    <x v="17"/>
    <s v="Editorial"/>
    <s v="OUTROS"/>
    <s v="Indireta"/>
    <n v="2011"/>
    <n v="1.4444330190702552"/>
    <n v="1094.67"/>
    <n v="1581.1774929856365"/>
  </r>
  <r>
    <s v="52 - Goiás"/>
    <s v="CENTRO OESTE        "/>
    <x v="17"/>
    <x v="17"/>
    <s v="Editorial"/>
    <s v="OUTROS"/>
    <s v="Indireta"/>
    <n v="2011"/>
    <n v="1.4444330190702552"/>
    <n v="10000"/>
    <n v="14444.330190702552"/>
  </r>
  <r>
    <s v="52 - Goiás"/>
    <s v="CENTRO OESTE        "/>
    <x v="12"/>
    <x v="12"/>
    <s v="Editorial"/>
    <s v="OUTROS"/>
    <s v="Indireta"/>
    <n v="2011"/>
    <n v="1.4444330190702552"/>
    <n v="6207.9"/>
    <n v="8966.8957390862361"/>
  </r>
  <r>
    <s v="52 - Goiás"/>
    <s v="CENTRO OESTE        "/>
    <x v="12"/>
    <x v="12"/>
    <s v="Editorial"/>
    <s v="OUTROS"/>
    <s v="Indireta"/>
    <n v="2011"/>
    <n v="1.4444330190702552"/>
    <n v="1298.96"/>
    <n v="1876.2607144514989"/>
  </r>
  <r>
    <s v="52 - Goiás"/>
    <s v="CENTRO OESTE        "/>
    <x v="12"/>
    <x v="12"/>
    <s v="Editorial"/>
    <s v="OUTROS"/>
    <s v="Indireta"/>
    <n v="2011"/>
    <n v="1.4444330190702552"/>
    <n v="61823.75"/>
    <n v="89300.265862744694"/>
  </r>
  <r>
    <s v="52 - Goiás"/>
    <s v="CENTRO OESTE        "/>
    <x v="43"/>
    <x v="43"/>
    <e v="#N/A"/>
    <s v="OUTROS"/>
    <s v="Indireta"/>
    <n v="2011"/>
    <n v="1.4444330190702552"/>
    <n v="14611.41"/>
    <n v="21105.203059173316"/>
  </r>
  <r>
    <s v="52 - Goiás"/>
    <s v="CENTRO OESTE        "/>
    <x v="14"/>
    <x v="14"/>
    <s v="Editorial"/>
    <s v="OUTROS"/>
    <s v="Indireta"/>
    <n v="2011"/>
    <n v="1.4444330190702552"/>
    <n v="4271.96"/>
    <n v="6170.5600801473674"/>
  </r>
  <r>
    <s v="52 - Goiás"/>
    <s v="CENTRO OESTE        "/>
    <x v="18"/>
    <x v="18"/>
    <s v="Editorial"/>
    <s v="OUTROS"/>
    <s v="Indireta"/>
    <n v="2011"/>
    <n v="1.4444330190702552"/>
    <n v="7358.56"/>
    <n v="10628.947036809617"/>
  </r>
  <r>
    <s v="52 - Goiás"/>
    <s v="CENTRO OESTE        "/>
    <x v="5"/>
    <x v="5"/>
    <e v="#N/A"/>
    <s v="OUTROS"/>
    <s v="Indireta"/>
    <n v="2011"/>
    <n v="1.4444330190702552"/>
    <n v="20307.16"/>
    <n v="29332.332427542726"/>
  </r>
  <r>
    <s v="52 - Goiás"/>
    <s v="CENTRO OESTE        "/>
    <x v="5"/>
    <x v="5"/>
    <e v="#N/A"/>
    <s v="OUTROS"/>
    <s v="Indireta"/>
    <n v="2011"/>
    <n v="1.4444330190702552"/>
    <n v="147000"/>
    <n v="212331.65380332753"/>
  </r>
  <r>
    <s v="52 - Goiás"/>
    <s v="CENTRO OESTE        "/>
    <x v="5"/>
    <x v="5"/>
    <e v="#N/A"/>
    <s v="OUTROS"/>
    <s v="Indireta"/>
    <n v="2011"/>
    <n v="1.4444330190702552"/>
    <n v="67221.89"/>
    <n v="97097.517520308596"/>
  </r>
  <r>
    <s v="52 - Goiás"/>
    <s v="CENTRO OESTE        "/>
    <x v="5"/>
    <x v="5"/>
    <e v="#N/A"/>
    <s v="OUTROS"/>
    <s v="Indireta"/>
    <n v="2011"/>
    <n v="1.4444330190702552"/>
    <n v="139801.20000000001"/>
    <n v="201933.4693856446"/>
  </r>
  <r>
    <s v="52 - Goiás"/>
    <s v="CENTRO OESTE        "/>
    <x v="5"/>
    <x v="5"/>
    <e v="#N/A"/>
    <s v="OUTROS"/>
    <s v="Indireta"/>
    <n v="2011"/>
    <n v="1.4444330190702552"/>
    <n v="29085.69"/>
    <n v="42012.331018441531"/>
  </r>
  <r>
    <s v="52 - Goiás"/>
    <s v="CENTRO OESTE        "/>
    <x v="42"/>
    <x v="42"/>
    <s v="Audiovisual"/>
    <s v="OUTROS"/>
    <s v="Indireta"/>
    <n v="2011"/>
    <n v="1.4444330190702552"/>
    <n v="2577.6"/>
    <n v="3723.1705499554896"/>
  </r>
  <r>
    <s v="52 - Goiás"/>
    <s v="CENTRO OESTE        "/>
    <x v="42"/>
    <x v="42"/>
    <s v="Audiovisual"/>
    <s v="OUTROS"/>
    <s v="Indireta"/>
    <n v="2011"/>
    <n v="1.4444330190702552"/>
    <n v="17301.599999999999"/>
    <n v="24991.002322745924"/>
  </r>
  <r>
    <s v="52 - Goiás"/>
    <s v="CENTRO OESTE        "/>
    <x v="42"/>
    <x v="42"/>
    <s v="Audiovisual"/>
    <s v="OUTROS"/>
    <s v="Indireta"/>
    <n v="2011"/>
    <n v="1.4444330190702552"/>
    <n v="15429.57"/>
    <n v="22286.980378055836"/>
  </r>
  <r>
    <s v="52 - Goiás"/>
    <s v="CENTRO OESTE        "/>
    <x v="31"/>
    <x v="31"/>
    <s v="Audiovisual"/>
    <s v="OUTROS"/>
    <s v="Indireta"/>
    <n v="2011"/>
    <n v="1.4444330190702552"/>
    <n v="31446.93"/>
    <n v="45422.984040390984"/>
  </r>
  <r>
    <s v="52 - Goiás"/>
    <s v="CENTRO OESTE        "/>
    <x v="28"/>
    <x v="28"/>
    <s v="Audiovisual"/>
    <s v="OUTROS"/>
    <s v="Indireta"/>
    <n v="2011"/>
    <n v="1.4444330190702552"/>
    <n v="8271.57"/>
    <n v="11947.728827550951"/>
  </r>
  <r>
    <s v="52 - Goiás"/>
    <s v="CENTRO OESTE        "/>
    <x v="16"/>
    <x v="16"/>
    <s v="Audiovisual"/>
    <s v="OUTROS"/>
    <s v="Indireta"/>
    <n v="2011"/>
    <n v="1.4444330190702552"/>
    <n v="105600"/>
    <n v="152532.12681381896"/>
  </r>
  <r>
    <s v="52 - Goiás"/>
    <s v="CENTRO OESTE        "/>
    <x v="16"/>
    <x v="16"/>
    <s v="Audiovisual"/>
    <s v="OUTROS"/>
    <s v="Indireta"/>
    <n v="2011"/>
    <n v="1.4444330190702552"/>
    <n v="41232.99"/>
    <n v="59558.29223099364"/>
  </r>
  <r>
    <s v="52 - Goiás"/>
    <s v="CENTRO OESTE        "/>
    <x v="20"/>
    <x v="20"/>
    <s v="Artes Cênicas e Espetáculos"/>
    <s v="OUTROS"/>
    <s v="Indireta"/>
    <n v="2011"/>
    <n v="1.4444330190702552"/>
    <n v="23749.57"/>
    <n v="34304.66309672036"/>
  </r>
  <r>
    <s v="52 - Goiás"/>
    <s v="CENTRO OESTE        "/>
    <x v="30"/>
    <x v="30"/>
    <s v="Artes Cênicas e Espetáculos"/>
    <s v="OUTROS"/>
    <s v="Indireta"/>
    <n v="2011"/>
    <n v="1.4444330190702552"/>
    <n v="225600"/>
    <n v="325864.08910224959"/>
  </r>
  <r>
    <s v="52 - Goiás"/>
    <s v="CENTRO OESTE        "/>
    <x v="44"/>
    <x v="44"/>
    <s v="Artes Cênicas e Espetáculos"/>
    <s v="OUTROS"/>
    <s v="Indireta"/>
    <n v="2011"/>
    <n v="1.4444330190702552"/>
    <n v="166581.68"/>
    <n v="240616.07896419516"/>
  </r>
  <r>
    <s v="21 - Maranhão"/>
    <s v="NORDESTE            "/>
    <x v="2"/>
    <x v="2"/>
    <e v="#N/A"/>
    <s v="OUTROS"/>
    <s v="Indireta"/>
    <n v="2011"/>
    <n v="1.4444330190702552"/>
    <n v="47730.6"/>
    <n v="68943.654660034721"/>
  </r>
  <r>
    <s v="21 - Maranhão"/>
    <s v="NORDESTE            "/>
    <x v="26"/>
    <x v="26"/>
    <s v="Editorial"/>
    <s v="OUTROS"/>
    <s v="Indireta"/>
    <n v="2011"/>
    <n v="1.4444330190702552"/>
    <n v="6834.39"/>
    <n v="9871.8185812035626"/>
  </r>
  <r>
    <s v="21 - Maranhão"/>
    <s v="NORDESTE            "/>
    <x v="26"/>
    <x v="26"/>
    <s v="Editorial"/>
    <s v="OUTROS"/>
    <s v="Indireta"/>
    <n v="2011"/>
    <n v="1.4444330190702552"/>
    <n v="8176.7"/>
    <n v="11810.695467031755"/>
  </r>
  <r>
    <s v="21 - Maranhão"/>
    <s v="NORDESTE            "/>
    <x v="40"/>
    <x v="40"/>
    <s v="Música"/>
    <s v="OUTROS"/>
    <s v="Indireta"/>
    <n v="2011"/>
    <n v="1.4444330190702552"/>
    <n v="150000"/>
    <n v="216664.95286053829"/>
  </r>
  <r>
    <s v="21 - Maranhão"/>
    <s v="NORDESTE            "/>
    <x v="40"/>
    <x v="40"/>
    <s v="Música"/>
    <s v="OUTROS"/>
    <s v="Indireta"/>
    <n v="2011"/>
    <n v="1.4444330190702552"/>
    <n v="62808.41"/>
    <n v="90722.541279302415"/>
  </r>
  <r>
    <s v="21 - Maranhão"/>
    <s v="NORDESTE            "/>
    <x v="25"/>
    <x v="25"/>
    <s v="Editorial"/>
    <s v="OUTROS"/>
    <s v="Indireta"/>
    <n v="2011"/>
    <n v="1.4444330190702552"/>
    <n v="270000"/>
    <n v="389996.91514896892"/>
  </r>
  <r>
    <s v="21 - Maranhão"/>
    <s v="NORDESTE            "/>
    <x v="25"/>
    <x v="25"/>
    <s v="Editorial"/>
    <s v="OUTROS"/>
    <s v="Indireta"/>
    <n v="2011"/>
    <n v="1.4444330190702552"/>
    <n v="96341.92"/>
    <n v="139159.450368625"/>
  </r>
  <r>
    <s v="21 - Maranhão"/>
    <s v="NORDESTE            "/>
    <x v="25"/>
    <x v="25"/>
    <s v="Editorial"/>
    <s v="OUTROS"/>
    <s v="Indireta"/>
    <n v="2011"/>
    <n v="1.4444330190702552"/>
    <n v="8457.94"/>
    <n v="12216.927809315075"/>
  </r>
  <r>
    <s v="21 - Maranhão"/>
    <s v="NORDESTE            "/>
    <x v="25"/>
    <x v="25"/>
    <s v="Editorial"/>
    <s v="OUTROS"/>
    <s v="Indireta"/>
    <n v="2011"/>
    <n v="1.4444330190702552"/>
    <n v="47404.54"/>
    <n v="68472.682829836675"/>
  </r>
  <r>
    <s v="21 - Maranhão"/>
    <s v="NORDESTE            "/>
    <x v="37"/>
    <x v="37"/>
    <s v="Música"/>
    <s v="OUTROS"/>
    <s v="Indireta"/>
    <n v="2011"/>
    <n v="1.4444330190702552"/>
    <n v="10354.030000000001"/>
    <n v="14955.702812443995"/>
  </r>
  <r>
    <s v="21 - Maranhão"/>
    <s v="NORDESTE            "/>
    <x v="12"/>
    <x v="12"/>
    <s v="Editorial"/>
    <s v="OUTROS"/>
    <s v="Indireta"/>
    <n v="2011"/>
    <n v="1.4444330190702552"/>
    <n v="2363.56"/>
    <n v="3414.0041065536925"/>
  </r>
  <r>
    <s v="21 - Maranhão"/>
    <s v="NORDESTE            "/>
    <x v="5"/>
    <x v="5"/>
    <e v="#N/A"/>
    <s v="OUTROS"/>
    <s v="Indireta"/>
    <n v="2011"/>
    <n v="1.4444330190702552"/>
    <n v="138787.98000000001"/>
    <n v="200469.94096206222"/>
  </r>
  <r>
    <s v="21 - Maranhão"/>
    <s v="NORDESTE            "/>
    <x v="5"/>
    <x v="5"/>
    <e v="#N/A"/>
    <s v="OUTROS"/>
    <s v="Indireta"/>
    <n v="2011"/>
    <n v="1.4444330190702552"/>
    <n v="23963.46"/>
    <n v="34613.612875169296"/>
  </r>
  <r>
    <s v="21 - Maranhão"/>
    <s v="NORDESTE            "/>
    <x v="16"/>
    <x v="16"/>
    <s v="Audiovisual"/>
    <s v="OUTROS"/>
    <s v="Indireta"/>
    <n v="2011"/>
    <n v="1.4444330190702552"/>
    <n v="116891.26"/>
    <n v="168841.59558472616"/>
  </r>
  <r>
    <s v="21 - Maranhão"/>
    <s v="NORDESTE            "/>
    <x v="36"/>
    <x v="36"/>
    <s v="Artes Cênicas e Espetáculos"/>
    <s v="OUTROS"/>
    <s v="Indireta"/>
    <n v="2011"/>
    <n v="1.4444330190702552"/>
    <n v="2216.35"/>
    <n v="3201.3691218163599"/>
  </r>
  <r>
    <s v="21 - Maranhão"/>
    <s v="NORDESTE            "/>
    <x v="30"/>
    <x v="30"/>
    <s v="Artes Cênicas e Espetáculos"/>
    <s v="OUTROS"/>
    <s v="Indireta"/>
    <n v="2011"/>
    <n v="1.4444330190702552"/>
    <n v="31084.18"/>
    <n v="44899.01596272325"/>
  </r>
  <r>
    <s v="21 - Maranhão"/>
    <s v="NORDESTE            "/>
    <x v="23"/>
    <x v="23"/>
    <s v="Patrimônio"/>
    <s v="FUNDO CULTURAL"/>
    <s v="Direta"/>
    <n v="2011"/>
    <n v="1.4444330190702552"/>
    <n v="142139"/>
    <n v="205310.264897627"/>
  </r>
  <r>
    <s v="21 - Maranhão"/>
    <s v="NORDESTE            "/>
    <x v="48"/>
    <x v="48"/>
    <s v="Patrimônio"/>
    <s v="FUNDO CULTURAL"/>
    <s v="Direta"/>
    <n v="2011"/>
    <n v="1.4444330190702552"/>
    <n v="390000"/>
    <n v="563328.87743739958"/>
  </r>
  <r>
    <s v="31 - Minas Gerais"/>
    <s v="SUDESTE             "/>
    <x v="38"/>
    <x v="38"/>
    <e v="#N/A"/>
    <s v="OUTROS"/>
    <s v="Indireta"/>
    <n v="2011"/>
    <n v="1.4444330190702552"/>
    <n v="36118.050000000003"/>
    <n v="52170.104004430439"/>
  </r>
  <r>
    <s v="31 - Minas Gerais"/>
    <s v="SUDESTE             "/>
    <x v="38"/>
    <x v="38"/>
    <e v="#N/A"/>
    <s v="OUTROS"/>
    <s v="Indireta"/>
    <n v="2011"/>
    <n v="1.4444330190702552"/>
    <n v="13280.27"/>
    <n v="19182.460490168138"/>
  </r>
  <r>
    <s v="31 - Minas Gerais"/>
    <s v="SUDESTE             "/>
    <x v="38"/>
    <x v="38"/>
    <e v="#N/A"/>
    <s v="OUTROS"/>
    <s v="Indireta"/>
    <n v="2011"/>
    <n v="1.4444330190702552"/>
    <n v="74546.86"/>
    <n v="107677.94605200765"/>
  </r>
  <r>
    <s v="31 - Minas Gerais"/>
    <s v="SUDESTE             "/>
    <x v="38"/>
    <x v="38"/>
    <e v="#N/A"/>
    <s v="OUTROS"/>
    <s v="Indireta"/>
    <n v="2011"/>
    <n v="1.4444330190702552"/>
    <n v="10000"/>
    <n v="14444.330190702552"/>
  </r>
  <r>
    <s v="31 - Minas Gerais"/>
    <s v="SUDESTE             "/>
    <x v="2"/>
    <x v="2"/>
    <e v="#N/A"/>
    <s v="OUTROS"/>
    <s v="Indireta"/>
    <n v="2011"/>
    <n v="1.4444330190702552"/>
    <n v="90560.33"/>
    <n v="130808.33086989861"/>
  </r>
  <r>
    <s v="31 - Minas Gerais"/>
    <s v="SUDESTE             "/>
    <x v="2"/>
    <x v="2"/>
    <e v="#N/A"/>
    <s v="OUTROS"/>
    <s v="Indireta"/>
    <n v="2011"/>
    <n v="1.4444330190702552"/>
    <n v="247000"/>
    <n v="356774.95571035304"/>
  </r>
  <r>
    <s v="31 - Minas Gerais"/>
    <s v="SUDESTE             "/>
    <x v="2"/>
    <x v="2"/>
    <e v="#N/A"/>
    <s v="OUTROS"/>
    <s v="Indireta"/>
    <n v="2011"/>
    <n v="1.4444330190702552"/>
    <n v="18514.8"/>
    <n v="26743.388461481962"/>
  </r>
  <r>
    <s v="31 - Minas Gerais"/>
    <s v="SUDESTE             "/>
    <x v="2"/>
    <x v="2"/>
    <e v="#N/A"/>
    <s v="OUTROS"/>
    <s v="Indireta"/>
    <n v="2011"/>
    <n v="1.4444330190702552"/>
    <n v="176000"/>
    <n v="254220.21135636492"/>
  </r>
  <r>
    <s v="31 - Minas Gerais"/>
    <s v="SUDESTE             "/>
    <x v="2"/>
    <x v="2"/>
    <e v="#N/A"/>
    <s v="OUTROS"/>
    <s v="Indireta"/>
    <n v="2011"/>
    <n v="1.4444330190702552"/>
    <n v="66150"/>
    <n v="95549.244211497382"/>
  </r>
  <r>
    <s v="31 - Minas Gerais"/>
    <s v="SUDESTE             "/>
    <x v="2"/>
    <x v="2"/>
    <e v="#N/A"/>
    <s v="OUTROS"/>
    <s v="Indireta"/>
    <n v="2011"/>
    <n v="1.4444330190702552"/>
    <n v="147985.20000000001"/>
    <n v="213754.70921371554"/>
  </r>
  <r>
    <s v="31 - Minas Gerais"/>
    <s v="SUDESTE             "/>
    <x v="2"/>
    <x v="2"/>
    <e v="#N/A"/>
    <s v="OUTROS"/>
    <s v="Indireta"/>
    <n v="2011"/>
    <n v="1.4444330190702552"/>
    <n v="71752.75"/>
    <n v="103642.04130909326"/>
  </r>
  <r>
    <s v="31 - Minas Gerais"/>
    <s v="SUDESTE             "/>
    <x v="2"/>
    <x v="2"/>
    <e v="#N/A"/>
    <s v="OUTROS"/>
    <s v="Indireta"/>
    <n v="2011"/>
    <n v="1.4444330190702552"/>
    <n v="330151.78999999998"/>
    <n v="476882.14678114885"/>
  </r>
  <r>
    <s v="31 - Minas Gerais"/>
    <s v="SUDESTE             "/>
    <x v="2"/>
    <x v="2"/>
    <e v="#N/A"/>
    <s v="OUTROS"/>
    <s v="Indireta"/>
    <n v="2011"/>
    <n v="1.4444330190702552"/>
    <n v="94892.55"/>
    <n v="137065.93248377516"/>
  </r>
  <r>
    <s v="31 - Minas Gerais"/>
    <s v="SUDESTE             "/>
    <x v="39"/>
    <x v="39"/>
    <s v="Música"/>
    <s v="OUTROS"/>
    <s v="Indireta"/>
    <n v="2011"/>
    <n v="1.4444330190702552"/>
    <n v="66493.710000000006"/>
    <n v="96045.710284482033"/>
  </r>
  <r>
    <s v="31 - Minas Gerais"/>
    <s v="SUDESTE             "/>
    <x v="26"/>
    <x v="26"/>
    <s v="Editorial"/>
    <s v="OUTROS"/>
    <s v="Indireta"/>
    <n v="2011"/>
    <n v="1.4444330190702552"/>
    <n v="522.41999999999996"/>
    <n v="754.60069782268272"/>
  </r>
  <r>
    <s v="31 - Minas Gerais"/>
    <s v="SUDESTE             "/>
    <x v="26"/>
    <x v="26"/>
    <s v="Editorial"/>
    <s v="OUTROS"/>
    <s v="Indireta"/>
    <n v="2011"/>
    <n v="1.4444330190702552"/>
    <n v="179724.31"/>
    <n v="259599.72769361845"/>
  </r>
  <r>
    <s v="31 - Minas Gerais"/>
    <s v="SUDESTE             "/>
    <x v="26"/>
    <x v="26"/>
    <s v="Editorial"/>
    <s v="OUTROS"/>
    <s v="Indireta"/>
    <n v="2011"/>
    <n v="1.4444330190702552"/>
    <n v="10000"/>
    <n v="14444.330190702552"/>
  </r>
  <r>
    <s v="31 - Minas Gerais"/>
    <s v="SUDESTE             "/>
    <x v="50"/>
    <x v="50"/>
    <e v="#N/A"/>
    <s v="OUTROS"/>
    <s v="Indireta"/>
    <n v="2011"/>
    <n v="1.4444330190702552"/>
    <n v="715.34"/>
    <n v="1033.2607158617163"/>
  </r>
  <r>
    <s v="31 - Minas Gerais"/>
    <s v="SUDESTE             "/>
    <x v="50"/>
    <x v="50"/>
    <e v="#N/A"/>
    <s v="OUTROS"/>
    <s v="Indireta"/>
    <n v="2011"/>
    <n v="1.4444330190702552"/>
    <n v="40745.550000000003"/>
    <n v="58854.217800178041"/>
  </r>
  <r>
    <s v="31 - Minas Gerais"/>
    <s v="SUDESTE             "/>
    <x v="40"/>
    <x v="40"/>
    <s v="Música"/>
    <s v="OUTROS"/>
    <s v="Indireta"/>
    <n v="2011"/>
    <n v="1.4444330190702552"/>
    <n v="69687.14"/>
    <n v="100658.40602057155"/>
  </r>
  <r>
    <s v="31 - Minas Gerais"/>
    <s v="SUDESTE             "/>
    <x v="40"/>
    <x v="40"/>
    <s v="Música"/>
    <s v="OUTROS"/>
    <s v="Indireta"/>
    <n v="2011"/>
    <n v="1.4444330190702552"/>
    <n v="60336.84"/>
    <n v="87152.52396235893"/>
  </r>
  <r>
    <s v="31 - Minas Gerais"/>
    <s v="SUDESTE             "/>
    <x v="40"/>
    <x v="40"/>
    <s v="Música"/>
    <s v="OUTROS"/>
    <s v="Indireta"/>
    <n v="2011"/>
    <n v="1.4444330190702552"/>
    <n v="167285.64000000001"/>
    <n v="241632.90203229987"/>
  </r>
  <r>
    <s v="31 - Minas Gerais"/>
    <s v="SUDESTE             "/>
    <x v="25"/>
    <x v="25"/>
    <s v="Editorial"/>
    <s v="OUTROS"/>
    <s v="Indireta"/>
    <n v="2011"/>
    <n v="1.4444330190702552"/>
    <n v="85230.29"/>
    <n v="123109.44510093337"/>
  </r>
  <r>
    <s v="31 - Minas Gerais"/>
    <s v="SUDESTE             "/>
    <x v="25"/>
    <x v="25"/>
    <s v="Editorial"/>
    <s v="OUTROS"/>
    <s v="Indireta"/>
    <n v="2011"/>
    <n v="1.4444330190702552"/>
    <n v="32250"/>
    <n v="46582.964865015732"/>
  </r>
  <r>
    <s v="31 - Minas Gerais"/>
    <s v="SUDESTE             "/>
    <x v="25"/>
    <x v="25"/>
    <s v="Editorial"/>
    <s v="OUTROS"/>
    <s v="Indireta"/>
    <n v="2011"/>
    <n v="1.4444330190702552"/>
    <n v="112000"/>
    <n v="161776.49813586858"/>
  </r>
  <r>
    <s v="31 - Minas Gerais"/>
    <s v="SUDESTE             "/>
    <x v="25"/>
    <x v="25"/>
    <s v="Editorial"/>
    <s v="OUTROS"/>
    <s v="Indireta"/>
    <n v="2011"/>
    <n v="1.4444330190702552"/>
    <n v="91800"/>
    <n v="132598.95115064943"/>
  </r>
  <r>
    <s v="31 - Minas Gerais"/>
    <s v="SUDESTE             "/>
    <x v="25"/>
    <x v="25"/>
    <s v="Editorial"/>
    <s v="OUTROS"/>
    <s v="Indireta"/>
    <n v="2011"/>
    <n v="1.4444330190702552"/>
    <n v="39762.22"/>
    <n v="57433.863479535685"/>
  </r>
  <r>
    <s v="31 - Minas Gerais"/>
    <s v="SUDESTE             "/>
    <x v="25"/>
    <x v="25"/>
    <s v="Editorial"/>
    <s v="OUTROS"/>
    <s v="Indireta"/>
    <n v="2011"/>
    <n v="1.4444330190702552"/>
    <n v="808369.01"/>
    <n v="1167634.8896371333"/>
  </r>
  <r>
    <s v="31 - Minas Gerais"/>
    <s v="SUDESTE             "/>
    <x v="25"/>
    <x v="25"/>
    <s v="Editorial"/>
    <s v="OUTROS"/>
    <s v="Indireta"/>
    <n v="2011"/>
    <n v="1.4444330190702552"/>
    <n v="10000"/>
    <n v="14444.330190702552"/>
  </r>
  <r>
    <s v="31 - Minas Gerais"/>
    <s v="SUDESTE             "/>
    <x v="25"/>
    <x v="25"/>
    <s v="Editorial"/>
    <s v="OUTROS"/>
    <s v="Indireta"/>
    <n v="2011"/>
    <n v="1.4444330190702552"/>
    <n v="75250"/>
    <n v="108693.58468503671"/>
  </r>
  <r>
    <s v="31 - Minas Gerais"/>
    <s v="SUDESTE             "/>
    <x v="33"/>
    <x v="33"/>
    <s v="Editorial"/>
    <s v="OUTROS"/>
    <s v="Indireta"/>
    <n v="2011"/>
    <n v="1.4444330190702552"/>
    <n v="55406.080000000002"/>
    <n v="80030.371409248095"/>
  </r>
  <r>
    <s v="31 - Minas Gerais"/>
    <s v="SUDESTE             "/>
    <x v="33"/>
    <x v="33"/>
    <s v="Editorial"/>
    <s v="OUTROS"/>
    <s v="Indireta"/>
    <n v="2011"/>
    <n v="1.4444330190702552"/>
    <n v="173600"/>
    <n v="250753.57211059632"/>
  </r>
  <r>
    <s v="31 - Minas Gerais"/>
    <s v="SUDESTE             "/>
    <x v="33"/>
    <x v="33"/>
    <s v="Editorial"/>
    <s v="OUTROS"/>
    <s v="Indireta"/>
    <n v="2011"/>
    <n v="1.4444330190702552"/>
    <n v="9783.85"/>
    <n v="14132.115993630518"/>
  </r>
  <r>
    <s v="31 - Minas Gerais"/>
    <s v="SUDESTE             "/>
    <x v="33"/>
    <x v="33"/>
    <s v="Editorial"/>
    <s v="OUTROS"/>
    <s v="Indireta"/>
    <n v="2011"/>
    <n v="1.4444330190702552"/>
    <n v="217372.43"/>
    <n v="313979.91532753769"/>
  </r>
  <r>
    <s v="31 - Minas Gerais"/>
    <s v="SUDESTE             "/>
    <x v="37"/>
    <x v="37"/>
    <s v="Música"/>
    <s v="OUTROS"/>
    <s v="Indireta"/>
    <n v="2011"/>
    <n v="1.4444330190702552"/>
    <n v="13202.32"/>
    <n v="19069.866936331611"/>
  </r>
  <r>
    <s v="31 - Minas Gerais"/>
    <s v="SUDESTE             "/>
    <x v="37"/>
    <x v="37"/>
    <s v="Música"/>
    <s v="OUTROS"/>
    <s v="Indireta"/>
    <n v="2011"/>
    <n v="1.4444330190702552"/>
    <n v="17309.03"/>
    <n v="25001.73446007762"/>
  </r>
  <r>
    <s v="31 - Minas Gerais"/>
    <s v="SUDESTE             "/>
    <x v="37"/>
    <x v="37"/>
    <s v="Música"/>
    <s v="OUTROS"/>
    <s v="Indireta"/>
    <n v="2011"/>
    <n v="1.4444330190702552"/>
    <n v="328723.03999999998"/>
    <n v="474818.41310515226"/>
  </r>
  <r>
    <s v="31 - Minas Gerais"/>
    <s v="SUDESTE             "/>
    <x v="37"/>
    <x v="37"/>
    <s v="Música"/>
    <s v="OUTROS"/>
    <s v="Indireta"/>
    <n v="2011"/>
    <n v="1.4444330190702552"/>
    <n v="10000"/>
    <n v="14444.330190702552"/>
  </r>
  <r>
    <s v="31 - Minas Gerais"/>
    <s v="SUDESTE             "/>
    <x v="13"/>
    <x v="13"/>
    <s v="Editorial"/>
    <s v="OUTROS"/>
    <s v="Indireta"/>
    <n v="2011"/>
    <n v="1.4444330190702552"/>
    <n v="298790.88"/>
    <n v="431583.41286905837"/>
  </r>
  <r>
    <s v="31 - Minas Gerais"/>
    <s v="SUDESTE             "/>
    <x v="13"/>
    <x v="13"/>
    <s v="Editorial"/>
    <s v="OUTROS"/>
    <s v="Indireta"/>
    <n v="2011"/>
    <n v="1.4444330190702552"/>
    <n v="746401.63"/>
    <n v="1078127.1598598596"/>
  </r>
  <r>
    <s v="31 - Minas Gerais"/>
    <s v="SUDESTE             "/>
    <x v="13"/>
    <x v="13"/>
    <s v="Editorial"/>
    <s v="OUTROS"/>
    <s v="Indireta"/>
    <n v="2011"/>
    <n v="1.4444330190702552"/>
    <n v="10000"/>
    <n v="14444.330190702552"/>
  </r>
  <r>
    <s v="31 - Minas Gerais"/>
    <s v="SUDESTE             "/>
    <x v="17"/>
    <x v="17"/>
    <s v="Editorial"/>
    <s v="OUTROS"/>
    <s v="Indireta"/>
    <n v="2011"/>
    <n v="1.4444330190702552"/>
    <n v="47305.64"/>
    <n v="68329.828404250628"/>
  </r>
  <r>
    <s v="31 - Minas Gerais"/>
    <s v="SUDESTE             "/>
    <x v="12"/>
    <x v="12"/>
    <s v="Editorial"/>
    <s v="OUTROS"/>
    <s v="Indireta"/>
    <n v="2011"/>
    <n v="1.4444330190702552"/>
    <n v="10000"/>
    <n v="14444.330190702552"/>
  </r>
  <r>
    <s v="31 - Minas Gerais"/>
    <s v="SUDESTE             "/>
    <x v="43"/>
    <x v="43"/>
    <e v="#N/A"/>
    <s v="OUTROS"/>
    <s v="Indireta"/>
    <n v="2011"/>
    <n v="1.4444330190702552"/>
    <n v="96368.84"/>
    <n v="139198.33450549838"/>
  </r>
  <r>
    <s v="31 - Minas Gerais"/>
    <s v="SUDESTE             "/>
    <x v="14"/>
    <x v="14"/>
    <s v="Editorial"/>
    <s v="OUTROS"/>
    <s v="Indireta"/>
    <n v="2011"/>
    <n v="1.4444330190702552"/>
    <n v="167000"/>
    <n v="241220.31418473262"/>
  </r>
  <r>
    <s v="31 - Minas Gerais"/>
    <s v="SUDESTE             "/>
    <x v="14"/>
    <x v="14"/>
    <s v="Editorial"/>
    <s v="OUTROS"/>
    <s v="Indireta"/>
    <n v="2011"/>
    <n v="1.4444330190702552"/>
    <n v="2825.48"/>
    <n v="4081.2166067226249"/>
  </r>
  <r>
    <s v="31 - Minas Gerais"/>
    <s v="SUDESTE             "/>
    <x v="14"/>
    <x v="14"/>
    <s v="Editorial"/>
    <s v="OUTROS"/>
    <s v="Indireta"/>
    <n v="2011"/>
    <n v="1.4444330190702552"/>
    <n v="809296.93"/>
    <n v="1168975.207924189"/>
  </r>
  <r>
    <s v="31 - Minas Gerais"/>
    <s v="SUDESTE             "/>
    <x v="18"/>
    <x v="18"/>
    <s v="Editorial"/>
    <s v="OUTROS"/>
    <s v="Indireta"/>
    <n v="2011"/>
    <n v="1.4444330190702552"/>
    <n v="83759.77"/>
    <n v="120985.3774577302"/>
  </r>
  <r>
    <s v="31 - Minas Gerais"/>
    <s v="SUDESTE             "/>
    <x v="19"/>
    <x v="19"/>
    <s v="Editorial"/>
    <s v="OUTROS"/>
    <s v="Indireta"/>
    <n v="2011"/>
    <n v="1.4444330190702552"/>
    <n v="26709.65"/>
    <n v="38580.300387809846"/>
  </r>
  <r>
    <s v="31 - Minas Gerais"/>
    <s v="SUDESTE             "/>
    <x v="5"/>
    <x v="5"/>
    <e v="#N/A"/>
    <s v="OUTROS"/>
    <s v="Indireta"/>
    <n v="2011"/>
    <n v="1.4444330190702552"/>
    <n v="6740.97"/>
    <n v="9736.8796485620187"/>
  </r>
  <r>
    <s v="31 - Minas Gerais"/>
    <s v="SUDESTE             "/>
    <x v="5"/>
    <x v="5"/>
    <e v="#N/A"/>
    <s v="OUTROS"/>
    <s v="Indireta"/>
    <n v="2011"/>
    <n v="1.4444330190702552"/>
    <n v="924600"/>
    <n v="1335522.769432358"/>
  </r>
  <r>
    <s v="31 - Minas Gerais"/>
    <s v="SUDESTE             "/>
    <x v="5"/>
    <x v="5"/>
    <e v="#N/A"/>
    <s v="OUTROS"/>
    <s v="Indireta"/>
    <n v="2011"/>
    <n v="1.4444330190702552"/>
    <n v="88309.33"/>
    <n v="127556.91214397147"/>
  </r>
  <r>
    <s v="31 - Minas Gerais"/>
    <s v="SUDESTE             "/>
    <x v="5"/>
    <x v="5"/>
    <e v="#N/A"/>
    <s v="OUTROS"/>
    <s v="Indireta"/>
    <n v="2011"/>
    <n v="1.4444330190702552"/>
    <n v="216887.61"/>
    <n v="313279.62531123206"/>
  </r>
  <r>
    <s v="31 - Minas Gerais"/>
    <s v="SUDESTE             "/>
    <x v="31"/>
    <x v="31"/>
    <s v="Audiovisual"/>
    <s v="OUTROS"/>
    <s v="Indireta"/>
    <n v="2011"/>
    <n v="1.4444330190702552"/>
    <n v="66808.289999999994"/>
    <n v="96500.100023621126"/>
  </r>
  <r>
    <s v="31 - Minas Gerais"/>
    <s v="SUDESTE             "/>
    <x v="31"/>
    <x v="31"/>
    <s v="Audiovisual"/>
    <s v="OUTROS"/>
    <s v="Indireta"/>
    <n v="2011"/>
    <n v="1.4444330190702552"/>
    <n v="37538.78"/>
    <n v="54222.253327614111"/>
  </r>
  <r>
    <s v="31 - Minas Gerais"/>
    <s v="SUDESTE             "/>
    <x v="47"/>
    <x v="47"/>
    <s v="Audiovisual"/>
    <s v="OUTROS"/>
    <s v="Indireta"/>
    <n v="2011"/>
    <n v="1.4444330190702552"/>
    <n v="6834.24"/>
    <n v="9871.6019162507"/>
  </r>
  <r>
    <s v="31 - Minas Gerais"/>
    <s v="SUDESTE             "/>
    <x v="28"/>
    <x v="28"/>
    <s v="Audiovisual"/>
    <s v="OUTROS"/>
    <s v="Indireta"/>
    <n v="2011"/>
    <n v="1.4444330190702552"/>
    <n v="493266.41"/>
    <n v="712490.28980224626"/>
  </r>
  <r>
    <s v="31 - Minas Gerais"/>
    <s v="SUDESTE             "/>
    <x v="7"/>
    <x v="7"/>
    <s v="Música"/>
    <s v="OUTROS"/>
    <s v="Indireta"/>
    <n v="2011"/>
    <n v="1.4444330190702552"/>
    <n v="79873.58"/>
    <n v="115372.03630334955"/>
  </r>
  <r>
    <s v="31 - Minas Gerais"/>
    <s v="SUDESTE             "/>
    <x v="7"/>
    <x v="7"/>
    <s v="Música"/>
    <s v="OUTROS"/>
    <s v="Indireta"/>
    <n v="2011"/>
    <n v="1.4444330190702552"/>
    <n v="4353.24"/>
    <n v="6287.9635959373973"/>
  </r>
  <r>
    <s v="31 - Minas Gerais"/>
    <s v="SUDESTE             "/>
    <x v="16"/>
    <x v="16"/>
    <s v="Audiovisual"/>
    <s v="OUTROS"/>
    <s v="Indireta"/>
    <n v="2011"/>
    <n v="1.4444330190702552"/>
    <n v="68908.19"/>
    <n v="99533.264920366768"/>
  </r>
  <r>
    <s v="31 - Minas Gerais"/>
    <s v="SUDESTE             "/>
    <x v="16"/>
    <x v="16"/>
    <s v="Audiovisual"/>
    <s v="OUTROS"/>
    <s v="Indireta"/>
    <n v="2011"/>
    <n v="1.4444330190702552"/>
    <n v="212639.9"/>
    <n v="307144.09273179714"/>
  </r>
  <r>
    <s v="31 - Minas Gerais"/>
    <s v="SUDESTE             "/>
    <x v="16"/>
    <x v="16"/>
    <s v="Audiovisual"/>
    <s v="OUTROS"/>
    <s v="Indireta"/>
    <n v="2011"/>
    <n v="1.4444330190702552"/>
    <n v="96328.93"/>
    <n v="139140.68718370728"/>
  </r>
  <r>
    <s v="31 - Minas Gerais"/>
    <s v="SUDESTE             "/>
    <x v="16"/>
    <x v="16"/>
    <s v="Audiovisual"/>
    <s v="OUTROS"/>
    <s v="Indireta"/>
    <n v="2011"/>
    <n v="1.4444330190702552"/>
    <n v="30000"/>
    <n v="43332.990572107657"/>
  </r>
  <r>
    <s v="31 - Minas Gerais"/>
    <s v="SUDESTE             "/>
    <x v="32"/>
    <x v="32"/>
    <s v="Audiovisual"/>
    <s v="OUTROS"/>
    <s v="Direta"/>
    <n v="2011"/>
    <n v="1.4444330190702552"/>
    <n v="778969.86"/>
    <n v="1125169.786644534"/>
  </r>
  <r>
    <s v="31 - Minas Gerais"/>
    <s v="SUDESTE             "/>
    <x v="32"/>
    <x v="32"/>
    <s v="Audiovisual"/>
    <s v="OUTROS"/>
    <s v="Direta"/>
    <n v="2011"/>
    <n v="1.4444330190702552"/>
    <n v="99999.99"/>
    <n v="144443.28746269533"/>
  </r>
  <r>
    <s v="31 - Minas Gerais"/>
    <s v="SUDESTE             "/>
    <x v="32"/>
    <x v="32"/>
    <s v="Audiovisual"/>
    <s v="OUTROS"/>
    <s v="Direta"/>
    <n v="2011"/>
    <n v="1.4444330190702552"/>
    <n v="396999.99"/>
    <n v="573439.89412656112"/>
  </r>
  <r>
    <s v="31 - Minas Gerais"/>
    <s v="SUDESTE             "/>
    <x v="32"/>
    <x v="32"/>
    <s v="Audiovisual"/>
    <s v="OUTROS"/>
    <s v="Direta"/>
    <n v="2011"/>
    <n v="1.4444330190702552"/>
    <n v="3532264"/>
    <n v="5102118.7536731763"/>
  </r>
  <r>
    <s v="31 - Minas Gerais"/>
    <s v="SUDESTE             "/>
    <x v="32"/>
    <x v="32"/>
    <s v="Audiovisual"/>
    <s v="OUTROS"/>
    <s v="Indireta"/>
    <n v="2011"/>
    <n v="1.4444330190702552"/>
    <n v="1252984"/>
    <n v="1809851.4619667246"/>
  </r>
  <r>
    <s v="31 - Minas Gerais"/>
    <s v="SUDESTE             "/>
    <x v="41"/>
    <x v="41"/>
    <s v="Audiovisual"/>
    <s v="OUTROS"/>
    <s v="Indireta"/>
    <n v="2011"/>
    <n v="1.4444330190702552"/>
    <n v="1123617.7"/>
    <n v="1622990.5066917762"/>
  </r>
  <r>
    <s v="31 - Minas Gerais"/>
    <s v="SUDESTE             "/>
    <x v="41"/>
    <x v="41"/>
    <s v="Audiovisual"/>
    <s v="OUTROS"/>
    <s v="Indireta"/>
    <n v="2011"/>
    <n v="1.4444330190702552"/>
    <n v="439274.88"/>
    <n v="634503.14112012414"/>
  </r>
  <r>
    <s v="31 - Minas Gerais"/>
    <s v="SUDESTE             "/>
    <x v="54"/>
    <x v="54"/>
    <s v="Audiovisual"/>
    <s v="OUTROS"/>
    <s v="Indireta"/>
    <n v="2011"/>
    <n v="1.4444330190702552"/>
    <n v="516574.3"/>
    <n v="746156.97572310374"/>
  </r>
  <r>
    <s v="31 - Minas Gerais"/>
    <s v="SUDESTE             "/>
    <x v="59"/>
    <x v="59"/>
    <s v="Educação e Criação em Artes"/>
    <s v="OUTROS"/>
    <s v="Indireta"/>
    <n v="2011"/>
    <n v="1.4444330190702552"/>
    <n v="48642.07"/>
    <n v="70260.212023926695"/>
  </r>
  <r>
    <s v="31 - Minas Gerais"/>
    <s v="SUDESTE             "/>
    <x v="59"/>
    <x v="59"/>
    <s v="Educação e Criação em Artes"/>
    <s v="OUTROS"/>
    <s v="Indireta"/>
    <n v="2011"/>
    <n v="1.4444330190702552"/>
    <n v="4766.96"/>
    <n v="6885.5544245871442"/>
  </r>
  <r>
    <s v="31 - Minas Gerais"/>
    <s v="SUDESTE             "/>
    <x v="60"/>
    <x v="60"/>
    <s v="Educação e Criação em Artes"/>
    <s v="OUTROS"/>
    <s v="Indireta"/>
    <n v="2011"/>
    <n v="1.4444330190702552"/>
    <n v="13120.21"/>
    <n v="18951.264541135752"/>
  </r>
  <r>
    <s v="31 - Minas Gerais"/>
    <s v="SUDESTE             "/>
    <x v="53"/>
    <x v="53"/>
    <s v="Educação e Criação em Artes"/>
    <s v="OUTROS"/>
    <s v="Indireta"/>
    <n v="2011"/>
    <n v="1.4444330190702552"/>
    <n v="9265"/>
    <n v="13382.671921685915"/>
  </r>
  <r>
    <s v="31 - Minas Gerais"/>
    <s v="SUDESTE             "/>
    <x v="53"/>
    <x v="53"/>
    <s v="Educação e Criação em Artes"/>
    <s v="OUTROS"/>
    <s v="Indireta"/>
    <n v="2011"/>
    <n v="1.4444330190702552"/>
    <n v="37631.410000000003"/>
    <n v="54356.051158170601"/>
  </r>
  <r>
    <s v="31 - Minas Gerais"/>
    <s v="SUDESTE             "/>
    <x v="36"/>
    <x v="36"/>
    <s v="Artes Cênicas e Espetáculos"/>
    <s v="OUTROS"/>
    <s v="Indireta"/>
    <n v="2011"/>
    <n v="1.4444330190702552"/>
    <n v="57467.25"/>
    <n v="83007.593415165131"/>
  </r>
  <r>
    <s v="31 - Minas Gerais"/>
    <s v="SUDESTE             "/>
    <x v="36"/>
    <x v="36"/>
    <s v="Artes Cênicas e Espetáculos"/>
    <s v="OUTROS"/>
    <s v="Indireta"/>
    <n v="2011"/>
    <n v="1.4444330190702552"/>
    <n v="20000"/>
    <n v="28888.660381405105"/>
  </r>
  <r>
    <s v="31 - Minas Gerais"/>
    <s v="SUDESTE             "/>
    <x v="20"/>
    <x v="20"/>
    <s v="Artes Cênicas e Espetáculos"/>
    <s v="OUTROS"/>
    <s v="Indireta"/>
    <n v="2011"/>
    <n v="1.4444330190702552"/>
    <n v="26617.83"/>
    <n v="38447.672547998816"/>
  </r>
  <r>
    <s v="31 - Minas Gerais"/>
    <s v="SUDESTE             "/>
    <x v="20"/>
    <x v="20"/>
    <s v="Artes Cênicas e Espetáculos"/>
    <s v="OUTROS"/>
    <s v="Indireta"/>
    <n v="2011"/>
    <n v="1.4444330190702552"/>
    <n v="92700"/>
    <n v="133898.94086781266"/>
  </r>
  <r>
    <s v="31 - Minas Gerais"/>
    <s v="SUDESTE             "/>
    <x v="20"/>
    <x v="20"/>
    <s v="Artes Cênicas e Espetáculos"/>
    <s v="OUTROS"/>
    <s v="Indireta"/>
    <n v="2011"/>
    <n v="1.4444330190702552"/>
    <n v="152720"/>
    <n v="220593.81067240937"/>
  </r>
  <r>
    <s v="31 - Minas Gerais"/>
    <s v="SUDESTE             "/>
    <x v="20"/>
    <x v="20"/>
    <s v="Artes Cênicas e Espetáculos"/>
    <s v="OUTROS"/>
    <s v="Indireta"/>
    <n v="2011"/>
    <n v="1.4444330190702552"/>
    <n v="196235.67"/>
    <n v="283449.28126737435"/>
  </r>
  <r>
    <s v="31 - Minas Gerais"/>
    <s v="SUDESTE             "/>
    <x v="20"/>
    <x v="20"/>
    <s v="Artes Cênicas e Espetáculos"/>
    <s v="OUTROS"/>
    <s v="Indireta"/>
    <n v="2011"/>
    <n v="1.4444330190702552"/>
    <n v="453595.44"/>
    <n v="655188.23083570087"/>
  </r>
  <r>
    <s v="31 - Minas Gerais"/>
    <s v="SUDESTE             "/>
    <x v="20"/>
    <x v="20"/>
    <s v="Artes Cênicas e Espetáculos"/>
    <s v="OUTROS"/>
    <s v="Indireta"/>
    <n v="2011"/>
    <n v="1.4444330190702552"/>
    <n v="5000"/>
    <n v="7222.1650953512762"/>
  </r>
  <r>
    <s v="31 - Minas Gerais"/>
    <s v="SUDESTE             "/>
    <x v="20"/>
    <x v="20"/>
    <s v="Artes Cênicas e Espetáculos"/>
    <s v="OUTROS"/>
    <s v="Indireta"/>
    <n v="2011"/>
    <n v="1.4444330190702552"/>
    <n v="1460.07"/>
    <n v="2108.9733181539073"/>
  </r>
  <r>
    <s v="31 - Minas Gerais"/>
    <s v="SUDESTE             "/>
    <x v="30"/>
    <x v="30"/>
    <s v="Artes Cênicas e Espetáculos"/>
    <s v="OUTROS"/>
    <s v="Indireta"/>
    <n v="2011"/>
    <n v="1.4444330190702552"/>
    <n v="136349.76999999999"/>
    <n v="196948.10993063491"/>
  </r>
  <r>
    <s v="31 - Minas Gerais"/>
    <s v="SUDESTE             "/>
    <x v="30"/>
    <x v="30"/>
    <s v="Artes Cênicas e Espetáculos"/>
    <s v="FUNDO CULTURAL"/>
    <s v="Direta"/>
    <n v="2011"/>
    <n v="1.4444330190702552"/>
    <n v="300000"/>
    <n v="433329.90572107659"/>
  </r>
  <r>
    <s v="31 - Minas Gerais"/>
    <s v="SUDESTE             "/>
    <x v="30"/>
    <x v="30"/>
    <s v="Artes Cênicas e Espetáculos"/>
    <s v="OUTROS"/>
    <s v="Indireta"/>
    <n v="2011"/>
    <n v="1.4444330190702552"/>
    <n v="267686.51"/>
    <n v="386655.23380368011"/>
  </r>
  <r>
    <s v="31 - Minas Gerais"/>
    <s v="SUDESTE             "/>
    <x v="30"/>
    <x v="30"/>
    <s v="Artes Cênicas e Espetáculos"/>
    <s v="OUTROS"/>
    <s v="Indireta"/>
    <n v="2011"/>
    <n v="1.4444330190702552"/>
    <n v="400769.12"/>
    <n v="578884.14995172946"/>
  </r>
  <r>
    <s v="31 - Minas Gerais"/>
    <s v="SUDESTE             "/>
    <x v="46"/>
    <x v="46"/>
    <s v="Educação e Criação em Artes"/>
    <s v="OUTROS"/>
    <s v="Indireta"/>
    <n v="2011"/>
    <n v="1.4444330190702552"/>
    <n v="32779.89"/>
    <n v="47348.35547749087"/>
  </r>
  <r>
    <s v="31 - Minas Gerais"/>
    <s v="SUDESTE             "/>
    <x v="46"/>
    <x v="46"/>
    <s v="Educação e Criação em Artes"/>
    <s v="OUTROS"/>
    <s v="Indireta"/>
    <n v="2011"/>
    <n v="1.4444330190702552"/>
    <n v="39689.54"/>
    <n v="57328.882087709659"/>
  </r>
  <r>
    <s v="31 - Minas Gerais"/>
    <s v="SUDESTE             "/>
    <x v="23"/>
    <x v="23"/>
    <s v="Patrimônio"/>
    <s v="OUTROS"/>
    <s v="Indireta"/>
    <n v="2011"/>
    <n v="1.4444330190702552"/>
    <n v="3556.53"/>
    <n v="5137.1693653139355"/>
  </r>
  <r>
    <s v="31 - Minas Gerais"/>
    <s v="SUDESTE             "/>
    <x v="1"/>
    <x v="1"/>
    <s v="Patrimônio"/>
    <s v="FUNDO CULTURAL"/>
    <s v="Direta"/>
    <n v="2011"/>
    <n v="1.4444330190702552"/>
    <n v="114000"/>
    <n v="164665.3641740091"/>
  </r>
  <r>
    <s v="31 - Minas Gerais"/>
    <s v="SUDESTE             "/>
    <x v="48"/>
    <x v="48"/>
    <s v="Patrimônio"/>
    <s v="FUNDO CULTURAL"/>
    <s v="Direta"/>
    <n v="2011"/>
    <n v="1.4444330190702552"/>
    <n v="325801.90999999997"/>
    <n v="470599.03648015554"/>
  </r>
  <r>
    <s v="31 - Minas Gerais"/>
    <s v="SUDESTE             "/>
    <x v="48"/>
    <x v="48"/>
    <s v="Patrimônio"/>
    <s v="FUNDO CULTURAL"/>
    <s v="Direta"/>
    <n v="2011"/>
    <n v="1.4444330190702552"/>
    <n v="6820457.9500000002"/>
    <n v="9851694.6681602243"/>
  </r>
  <r>
    <s v="31 - Minas Gerais"/>
    <s v="SUDESTE             "/>
    <x v="48"/>
    <x v="48"/>
    <s v="Patrimônio"/>
    <s v="FUNDO CULTURAL"/>
    <s v="Direta"/>
    <n v="2011"/>
    <n v="1.4444330190702552"/>
    <n v="500000"/>
    <n v="722216.50953512767"/>
  </r>
  <r>
    <s v="50 - Mato Grosso do Sul"/>
    <s v="CENTRO OESTE        "/>
    <x v="2"/>
    <x v="2"/>
    <e v="#N/A"/>
    <s v="OUTROS"/>
    <s v="Indireta"/>
    <n v="2011"/>
    <n v="1.4444330190702552"/>
    <n v="25322.1"/>
    <n v="36576.07735219891"/>
  </r>
  <r>
    <s v="50 - Mato Grosso do Sul"/>
    <s v="CENTRO OESTE        "/>
    <x v="2"/>
    <x v="2"/>
    <e v="#N/A"/>
    <s v="OUTROS"/>
    <s v="Indireta"/>
    <n v="2011"/>
    <n v="1.4444330190702552"/>
    <n v="20562.75"/>
    <n v="29701.515062886891"/>
  </r>
  <r>
    <s v="50 - Mato Grosso do Sul"/>
    <s v="CENTRO OESTE        "/>
    <x v="2"/>
    <x v="2"/>
    <e v="#N/A"/>
    <s v="OUTROS"/>
    <s v="Indireta"/>
    <n v="2011"/>
    <n v="1.4444330190702552"/>
    <n v="33995.879999999997"/>
    <n v="49104.771584350106"/>
  </r>
  <r>
    <s v="50 - Mato Grosso do Sul"/>
    <s v="CENTRO OESTE        "/>
    <x v="26"/>
    <x v="26"/>
    <s v="Editorial"/>
    <s v="OUTROS"/>
    <s v="Indireta"/>
    <n v="2011"/>
    <n v="1.4444330190702552"/>
    <n v="11862.81"/>
    <n v="17135.034462956814"/>
  </r>
  <r>
    <s v="50 - Mato Grosso do Sul"/>
    <s v="CENTRO OESTE        "/>
    <x v="40"/>
    <x v="40"/>
    <s v="Música"/>
    <s v="OUTROS"/>
    <s v="Indireta"/>
    <n v="2011"/>
    <n v="1.4444330190702552"/>
    <n v="35384.480000000003"/>
    <n v="51110.51127463107"/>
  </r>
  <r>
    <s v="50 - Mato Grosso do Sul"/>
    <s v="CENTRO OESTE        "/>
    <x v="25"/>
    <x v="25"/>
    <s v="Editorial"/>
    <s v="OUTROS"/>
    <s v="Indireta"/>
    <n v="2011"/>
    <n v="1.4444330190702552"/>
    <n v="441.05"/>
    <n v="637.06718306093603"/>
  </r>
  <r>
    <s v="50 - Mato Grosso do Sul"/>
    <s v="CENTRO OESTE        "/>
    <x v="33"/>
    <x v="33"/>
    <s v="Editorial"/>
    <s v="OUTROS"/>
    <s v="Indireta"/>
    <n v="2011"/>
    <n v="1.4444330190702552"/>
    <n v="30798.87"/>
    <n v="44486.904778052311"/>
  </r>
  <r>
    <s v="50 - Mato Grosso do Sul"/>
    <s v="CENTRO OESTE        "/>
    <x v="37"/>
    <x v="37"/>
    <s v="Música"/>
    <s v="OUTROS"/>
    <s v="Indireta"/>
    <n v="2011"/>
    <n v="1.4444330190702552"/>
    <n v="58814.5"/>
    <n v="84953.605800107529"/>
  </r>
  <r>
    <s v="50 - Mato Grosso do Sul"/>
    <s v="CENTRO OESTE        "/>
    <x v="13"/>
    <x v="13"/>
    <s v="Editorial"/>
    <s v="OUTROS"/>
    <s v="Indireta"/>
    <n v="2011"/>
    <n v="1.4444330190702552"/>
    <n v="14589.42"/>
    <n v="21073.439977083963"/>
  </r>
  <r>
    <s v="50 - Mato Grosso do Sul"/>
    <s v="CENTRO OESTE        "/>
    <x v="13"/>
    <x v="13"/>
    <s v="Editorial"/>
    <s v="OUTROS"/>
    <s v="Indireta"/>
    <n v="2011"/>
    <n v="1.4444330190702552"/>
    <n v="13290.36"/>
    <n v="19197.034819330558"/>
  </r>
  <r>
    <s v="50 - Mato Grosso do Sul"/>
    <s v="CENTRO OESTE        "/>
    <x v="17"/>
    <x v="17"/>
    <s v="Editorial"/>
    <s v="OUTROS"/>
    <s v="Indireta"/>
    <n v="2011"/>
    <n v="1.4444330190702552"/>
    <n v="27607.81"/>
    <n v="39877.632348217987"/>
  </r>
  <r>
    <s v="50 - Mato Grosso do Sul"/>
    <s v="CENTRO OESTE        "/>
    <x v="12"/>
    <x v="12"/>
    <s v="Editorial"/>
    <s v="OUTROS"/>
    <s v="Indireta"/>
    <n v="2011"/>
    <n v="1.4444330190702552"/>
    <n v="48136.01"/>
    <n v="69529.242250295996"/>
  </r>
  <r>
    <s v="50 - Mato Grosso do Sul"/>
    <s v="CENTRO OESTE        "/>
    <x v="18"/>
    <x v="18"/>
    <s v="Editorial"/>
    <s v="OUTROS"/>
    <s v="Indireta"/>
    <n v="2011"/>
    <n v="1.4444330190702552"/>
    <n v="8331.06"/>
    <n v="12033.65814785544"/>
  </r>
  <r>
    <s v="50 - Mato Grosso do Sul"/>
    <s v="CENTRO OESTE        "/>
    <x v="18"/>
    <x v="18"/>
    <s v="Editorial"/>
    <s v="OUTROS"/>
    <s v="Indireta"/>
    <n v="2011"/>
    <n v="1.4444330190702552"/>
    <n v="20677.939999999999"/>
    <n v="29867.899302353591"/>
  </r>
  <r>
    <s v="50 - Mato Grosso do Sul"/>
    <s v="CENTRO OESTE        "/>
    <x v="5"/>
    <x v="5"/>
    <e v="#N/A"/>
    <s v="OUTROS"/>
    <s v="Indireta"/>
    <n v="2011"/>
    <n v="1.4444330190702552"/>
    <n v="19477.419999999998"/>
    <n v="28133.828574299368"/>
  </r>
  <r>
    <s v="50 - Mato Grosso do Sul"/>
    <s v="CENTRO OESTE        "/>
    <x v="5"/>
    <x v="5"/>
    <e v="#N/A"/>
    <s v="OUTROS"/>
    <s v="Indireta"/>
    <n v="2011"/>
    <n v="1.4444330190702552"/>
    <n v="4241.9399999999996"/>
    <n v="6127.1982009148778"/>
  </r>
  <r>
    <s v="50 - Mato Grosso do Sul"/>
    <s v="CENTRO OESTE        "/>
    <x v="5"/>
    <x v="5"/>
    <e v="#N/A"/>
    <s v="OUTROS"/>
    <s v="Indireta"/>
    <n v="2011"/>
    <n v="1.4444330190702552"/>
    <n v="44757.67"/>
    <n v="64649.456404650191"/>
  </r>
  <r>
    <s v="50 - Mato Grosso do Sul"/>
    <s v="CENTRO OESTE        "/>
    <x v="42"/>
    <x v="42"/>
    <s v="Audiovisual"/>
    <s v="OUTROS"/>
    <s v="Indireta"/>
    <n v="2011"/>
    <n v="1.4444330190702552"/>
    <n v="5067.68"/>
    <n v="7319.9243220819517"/>
  </r>
  <r>
    <s v="50 - Mato Grosso do Sul"/>
    <s v="CENTRO OESTE        "/>
    <x v="16"/>
    <x v="16"/>
    <s v="Audiovisual"/>
    <s v="OUTROS"/>
    <s v="Indireta"/>
    <n v="2011"/>
    <n v="1.4444330190702552"/>
    <n v="8070.24"/>
    <n v="11656.921127821537"/>
  </r>
  <r>
    <s v="50 - Mato Grosso do Sul"/>
    <s v="CENTRO OESTE        "/>
    <x v="16"/>
    <x v="16"/>
    <s v="Audiovisual"/>
    <s v="OUTROS"/>
    <s v="Indireta"/>
    <n v="2011"/>
    <n v="1.4444330190702552"/>
    <n v="249212.44"/>
    <n v="359970.67709906487"/>
  </r>
  <r>
    <s v="50 - Mato Grosso do Sul"/>
    <s v="CENTRO OESTE        "/>
    <x v="32"/>
    <x v="32"/>
    <s v="Audiovisual"/>
    <s v="OUTROS"/>
    <s v="Indireta"/>
    <n v="2011"/>
    <n v="1.4444330190702552"/>
    <n v="285300"/>
    <n v="412096.7403407438"/>
  </r>
  <r>
    <s v="50 - Mato Grosso do Sul"/>
    <s v="CENTRO OESTE        "/>
    <x v="20"/>
    <x v="20"/>
    <s v="Artes Cênicas e Espetáculos"/>
    <s v="OUTROS"/>
    <s v="Indireta"/>
    <n v="2011"/>
    <n v="1.4444330190702552"/>
    <n v="31821.3"/>
    <n v="45963.736429740311"/>
  </r>
  <r>
    <s v="50 - Mato Grosso do Sul"/>
    <s v="CENTRO OESTE        "/>
    <x v="46"/>
    <x v="46"/>
    <s v="Educação e Criação em Artes"/>
    <s v="OUTROS"/>
    <s v="Indireta"/>
    <n v="2011"/>
    <n v="1.4444330190702552"/>
    <n v="4317.5"/>
    <n v="6236.3395598358265"/>
  </r>
  <r>
    <s v="51 - Mato Grosso"/>
    <s v="CENTRO OESTE        "/>
    <x v="2"/>
    <x v="2"/>
    <e v="#N/A"/>
    <s v="OUTROS"/>
    <s v="Indireta"/>
    <n v="2011"/>
    <n v="1.4444330190702552"/>
    <n v="8001.11"/>
    <n v="11557.06747321321"/>
  </r>
  <r>
    <s v="51 - Mato Grosso"/>
    <s v="CENTRO OESTE        "/>
    <x v="2"/>
    <x v="2"/>
    <e v="#N/A"/>
    <s v="OUTROS"/>
    <s v="Indireta"/>
    <n v="2011"/>
    <n v="1.4444330190702552"/>
    <n v="23099.62"/>
    <n v="33365.853855975649"/>
  </r>
  <r>
    <s v="51 - Mato Grosso"/>
    <s v="CENTRO OESTE        "/>
    <x v="40"/>
    <x v="40"/>
    <s v="Música"/>
    <s v="OUTROS"/>
    <s v="Indireta"/>
    <n v="2011"/>
    <n v="1.4444330190702552"/>
    <n v="6040.87"/>
    <n v="8725.632091910933"/>
  </r>
  <r>
    <s v="51 - Mato Grosso"/>
    <s v="CENTRO OESTE        "/>
    <x v="25"/>
    <x v="25"/>
    <s v="Editorial"/>
    <s v="OUTROS"/>
    <s v="Indireta"/>
    <n v="2011"/>
    <n v="1.4444330190702552"/>
    <n v="19702.25"/>
    <n v="28458.580449976937"/>
  </r>
  <r>
    <s v="51 - Mato Grosso"/>
    <s v="CENTRO OESTE        "/>
    <x v="25"/>
    <x v="25"/>
    <s v="Editorial"/>
    <s v="OUTROS"/>
    <s v="Indireta"/>
    <n v="2011"/>
    <n v="1.4444330190702552"/>
    <n v="154070.73000000001"/>
    <n v="222544.84968425817"/>
  </r>
  <r>
    <s v="51 - Mato Grosso"/>
    <s v="CENTRO OESTE        "/>
    <x v="33"/>
    <x v="33"/>
    <s v="Editorial"/>
    <s v="OUTROS"/>
    <s v="Indireta"/>
    <n v="2011"/>
    <n v="1.4444330190702552"/>
    <n v="10111.42"/>
    <n v="14605.268917687361"/>
  </r>
  <r>
    <s v="51 - Mato Grosso"/>
    <s v="CENTRO OESTE        "/>
    <x v="33"/>
    <x v="33"/>
    <s v="Editorial"/>
    <s v="OUTROS"/>
    <s v="Indireta"/>
    <n v="2011"/>
    <n v="1.4444330190702552"/>
    <n v="54914.52"/>
    <n v="79320.345914393911"/>
  </r>
  <r>
    <s v="51 - Mato Grosso"/>
    <s v="CENTRO OESTE        "/>
    <x v="33"/>
    <x v="33"/>
    <s v="Editorial"/>
    <s v="OUTROS"/>
    <s v="Indireta"/>
    <n v="2011"/>
    <n v="1.4444330190702552"/>
    <n v="52682.25"/>
    <n v="76095.981418913958"/>
  </r>
  <r>
    <s v="51 - Mato Grosso"/>
    <s v="CENTRO OESTE        "/>
    <x v="37"/>
    <x v="37"/>
    <s v="Música"/>
    <s v="OUTROS"/>
    <s v="Indireta"/>
    <n v="2011"/>
    <n v="1.4444330190702552"/>
    <n v="4975.58"/>
    <n v="7186.8920410255805"/>
  </r>
  <r>
    <s v="51 - Mato Grosso"/>
    <s v="CENTRO OESTE        "/>
    <x v="37"/>
    <x v="37"/>
    <s v="Música"/>
    <s v="OUTROS"/>
    <s v="Indireta"/>
    <n v="2011"/>
    <n v="1.4444330190702552"/>
    <n v="46012.82"/>
    <n v="66462.436508536222"/>
  </r>
  <r>
    <s v="51 - Mato Grosso"/>
    <s v="CENTRO OESTE        "/>
    <x v="37"/>
    <x v="37"/>
    <s v="Música"/>
    <s v="OUTROS"/>
    <s v="Indireta"/>
    <n v="2011"/>
    <n v="1.4444330190702552"/>
    <n v="52633.78"/>
    <n v="76025.96975047962"/>
  </r>
  <r>
    <s v="51 - Mato Grosso"/>
    <s v="CENTRO OESTE        "/>
    <x v="13"/>
    <x v="13"/>
    <s v="Editorial"/>
    <s v="OUTROS"/>
    <s v="Indireta"/>
    <n v="2011"/>
    <n v="1.4444330190702552"/>
    <n v="60855.18"/>
    <n v="87901.231373463816"/>
  </r>
  <r>
    <s v="51 - Mato Grosso"/>
    <s v="CENTRO OESTE        "/>
    <x v="17"/>
    <x v="17"/>
    <s v="Editorial"/>
    <s v="OUTROS"/>
    <s v="Indireta"/>
    <n v="2011"/>
    <n v="1.4444330190702552"/>
    <n v="48390.04"/>
    <n v="69896.17157013042"/>
  </r>
  <r>
    <s v="51 - Mato Grosso"/>
    <s v="CENTRO OESTE        "/>
    <x v="12"/>
    <x v="12"/>
    <s v="Editorial"/>
    <s v="OUTROS"/>
    <s v="Indireta"/>
    <n v="2011"/>
    <n v="1.4444330190702552"/>
    <n v="2188.71"/>
    <n v="3161.4449931692584"/>
  </r>
  <r>
    <s v="51 - Mato Grosso"/>
    <s v="CENTRO OESTE        "/>
    <x v="43"/>
    <x v="43"/>
    <e v="#N/A"/>
    <s v="OUTROS"/>
    <s v="Indireta"/>
    <n v="2011"/>
    <n v="1.4444330190702552"/>
    <n v="9742.89"/>
    <n v="14072.952017169398"/>
  </r>
  <r>
    <s v="51 - Mato Grosso"/>
    <s v="CENTRO OESTE        "/>
    <x v="43"/>
    <x v="43"/>
    <e v="#N/A"/>
    <s v="OUTROS"/>
    <s v="Indireta"/>
    <n v="2011"/>
    <n v="1.4444330190702552"/>
    <n v="4870.1899999999996"/>
    <n v="7034.6632451457654"/>
  </r>
  <r>
    <s v="51 - Mato Grosso"/>
    <s v="CENTRO OESTE        "/>
    <x v="14"/>
    <x v="14"/>
    <s v="Editorial"/>
    <s v="OUTROS"/>
    <s v="Indireta"/>
    <n v="2011"/>
    <n v="1.4444330190702552"/>
    <n v="11494.92"/>
    <n v="16603.641999571057"/>
  </r>
  <r>
    <s v="51 - Mato Grosso"/>
    <s v="CENTRO OESTE        "/>
    <x v="18"/>
    <x v="18"/>
    <s v="Editorial"/>
    <s v="OUTROS"/>
    <s v="Indireta"/>
    <n v="2011"/>
    <n v="1.4444330190702552"/>
    <n v="146232.43"/>
    <n v="211222.95035087975"/>
  </r>
  <r>
    <s v="51 - Mato Grosso"/>
    <s v="CENTRO OESTE        "/>
    <x v="18"/>
    <x v="18"/>
    <s v="Editorial"/>
    <s v="OUTROS"/>
    <s v="Indireta"/>
    <n v="2011"/>
    <n v="1.4444330190702552"/>
    <n v="59002.3"/>
    <n v="85224.870321088922"/>
  </r>
  <r>
    <s v="51 - Mato Grosso"/>
    <s v="CENTRO OESTE        "/>
    <x v="19"/>
    <x v="19"/>
    <s v="Editorial"/>
    <s v="OUTROS"/>
    <s v="Indireta"/>
    <n v="2011"/>
    <n v="1.4444330190702552"/>
    <n v="41055.71"/>
    <n v="59302.223145372867"/>
  </r>
  <r>
    <s v="51 - Mato Grosso"/>
    <s v="CENTRO OESTE        "/>
    <x v="5"/>
    <x v="5"/>
    <e v="#N/A"/>
    <s v="OUTROS"/>
    <s v="Indireta"/>
    <n v="2011"/>
    <n v="1.4444330190702552"/>
    <n v="69225.38"/>
    <n v="99991.424629685673"/>
  </r>
  <r>
    <s v="51 - Mato Grosso"/>
    <s v="CENTRO OESTE        "/>
    <x v="42"/>
    <x v="42"/>
    <s v="Audiovisual"/>
    <s v="OUTROS"/>
    <s v="Indireta"/>
    <n v="2011"/>
    <n v="1.4444330190702552"/>
    <n v="97409.39"/>
    <n v="140701.33928349192"/>
  </r>
  <r>
    <s v="51 - Mato Grosso"/>
    <s v="CENTRO OESTE        "/>
    <x v="31"/>
    <x v="31"/>
    <s v="Audiovisual"/>
    <s v="OUTROS"/>
    <s v="Indireta"/>
    <n v="2011"/>
    <n v="1.4444330190702552"/>
    <n v="4522.2"/>
    <n v="6532.0149988395078"/>
  </r>
  <r>
    <s v="51 - Mato Grosso"/>
    <s v="CENTRO OESTE        "/>
    <x v="7"/>
    <x v="7"/>
    <s v="Música"/>
    <s v="OUTROS"/>
    <s v="Indireta"/>
    <n v="2011"/>
    <n v="1.4444330190702552"/>
    <n v="45572.480000000003"/>
    <n v="65826.394872918827"/>
  </r>
  <r>
    <s v="51 - Mato Grosso"/>
    <s v="CENTRO OESTE        "/>
    <x v="32"/>
    <x v="32"/>
    <s v="Audiovisual"/>
    <s v="OUTROS"/>
    <s v="Indireta"/>
    <n v="2011"/>
    <n v="1.4444330190702552"/>
    <n v="14738.1"/>
    <n v="21288.19827835933"/>
  </r>
  <r>
    <s v="51 - Mato Grosso"/>
    <s v="CENTRO OESTE        "/>
    <x v="32"/>
    <x v="32"/>
    <s v="Audiovisual"/>
    <s v="OUTROS"/>
    <s v="Indireta"/>
    <n v="2011"/>
    <n v="1.4444330190702552"/>
    <n v="164000"/>
    <n v="236887.01512752185"/>
  </r>
  <r>
    <s v="51 - Mato Grosso"/>
    <s v="CENTRO OESTE        "/>
    <x v="32"/>
    <x v="32"/>
    <s v="Audiovisual"/>
    <s v="OUTROS"/>
    <s v="Indireta"/>
    <n v="2011"/>
    <n v="1.4444330190702552"/>
    <n v="44042.44"/>
    <n v="63616.354576420577"/>
  </r>
  <r>
    <s v="51 - Mato Grosso"/>
    <s v="CENTRO OESTE        "/>
    <x v="32"/>
    <x v="32"/>
    <s v="Audiovisual"/>
    <s v="OUTROS"/>
    <s v="Indireta"/>
    <n v="2011"/>
    <n v="1.4444330190702552"/>
    <n v="103166.7"/>
    <n v="149017.3879485153"/>
  </r>
  <r>
    <s v="51 - Mato Grosso"/>
    <s v="CENTRO OESTE        "/>
    <x v="32"/>
    <x v="32"/>
    <s v="Audiovisual"/>
    <s v="OUTROS"/>
    <s v="Indireta"/>
    <n v="2011"/>
    <n v="1.4444330190702552"/>
    <n v="55257.04"/>
    <n v="79815.093112085859"/>
  </r>
  <r>
    <s v="51 - Mato Grosso"/>
    <s v="CENTRO OESTE        "/>
    <x v="32"/>
    <x v="32"/>
    <s v="Audiovisual"/>
    <s v="OUTROS"/>
    <s v="Indireta"/>
    <n v="2011"/>
    <n v="1.4444330190702552"/>
    <n v="50873.45"/>
    <n v="73483.290974019677"/>
  </r>
  <r>
    <s v="51 - Mato Grosso"/>
    <s v="CENTRO OESTE        "/>
    <x v="54"/>
    <x v="54"/>
    <s v="Audiovisual"/>
    <s v="OUTROS"/>
    <s v="Indireta"/>
    <n v="2011"/>
    <n v="1.4444330190702552"/>
    <n v="35050.26"/>
    <n v="50627.752870997407"/>
  </r>
  <r>
    <s v="51 - Mato Grosso"/>
    <s v="CENTRO OESTE        "/>
    <x v="54"/>
    <x v="54"/>
    <s v="Audiovisual"/>
    <s v="OUTROS"/>
    <s v="Indireta"/>
    <n v="2011"/>
    <n v="1.4444330190702552"/>
    <n v="758.77"/>
    <n v="1095.9924418799376"/>
  </r>
  <r>
    <s v="51 - Mato Grosso"/>
    <s v="CENTRO OESTE        "/>
    <x v="54"/>
    <x v="54"/>
    <s v="Audiovisual"/>
    <s v="OUTROS"/>
    <s v="Indireta"/>
    <n v="2011"/>
    <n v="1.4444330190702552"/>
    <n v="23133.47"/>
    <n v="33414.747913671177"/>
  </r>
  <r>
    <s v="51 - Mato Grosso"/>
    <s v="CENTRO OESTE        "/>
    <x v="20"/>
    <x v="20"/>
    <s v="Artes Cênicas e Espetáculos"/>
    <s v="OUTROS"/>
    <s v="Indireta"/>
    <n v="2011"/>
    <n v="1.4444330190702552"/>
    <n v="14407.82"/>
    <n v="20811.130940820804"/>
  </r>
  <r>
    <s v="51 - Mato Grosso"/>
    <s v="CENTRO OESTE        "/>
    <x v="20"/>
    <x v="20"/>
    <s v="Artes Cênicas e Espetáculos"/>
    <s v="OUTROS"/>
    <s v="Indireta"/>
    <n v="2011"/>
    <n v="1.4444330190702552"/>
    <n v="159877.21"/>
    <n v="230931.92112082918"/>
  </r>
  <r>
    <s v="51 - Mato Grosso"/>
    <s v="CENTRO OESTE        "/>
    <x v="30"/>
    <x v="30"/>
    <s v="Artes Cênicas e Espetáculos"/>
    <s v="OUTROS"/>
    <s v="Indireta"/>
    <n v="2011"/>
    <n v="1.4444330190702552"/>
    <n v="9026.8799999999992"/>
    <n v="13038.723531184904"/>
  </r>
  <r>
    <s v="15 - Pará"/>
    <s v="NORTE               "/>
    <x v="2"/>
    <x v="2"/>
    <e v="#N/A"/>
    <s v="OUTROS"/>
    <s v="Indireta"/>
    <n v="2011"/>
    <n v="1.4444330190702552"/>
    <n v="169066"/>
    <n v="244204.51280213177"/>
  </r>
  <r>
    <s v="15 - Pará"/>
    <s v="NORTE               "/>
    <x v="26"/>
    <x v="26"/>
    <s v="Editorial"/>
    <s v="OUTROS"/>
    <s v="Indireta"/>
    <n v="2011"/>
    <n v="1.4444330190702552"/>
    <n v="3485.37"/>
    <n v="5034.3835116768951"/>
  </r>
  <r>
    <s v="15 - Pará"/>
    <s v="NORTE               "/>
    <x v="26"/>
    <x v="26"/>
    <s v="Editorial"/>
    <s v="OUTROS"/>
    <s v="Indireta"/>
    <n v="2011"/>
    <n v="1.4444330190702552"/>
    <n v="6866.4"/>
    <n v="9918.0548821440007"/>
  </r>
  <r>
    <s v="15 - Pará"/>
    <s v="NORTE               "/>
    <x v="26"/>
    <x v="26"/>
    <s v="Editorial"/>
    <s v="OUTROS"/>
    <s v="Indireta"/>
    <n v="2011"/>
    <n v="1.4444330190702552"/>
    <n v="12097.47"/>
    <n v="17473.985115211839"/>
  </r>
  <r>
    <s v="15 - Pará"/>
    <s v="NORTE               "/>
    <x v="40"/>
    <x v="40"/>
    <s v="Música"/>
    <s v="OUTROS"/>
    <s v="Indireta"/>
    <n v="2011"/>
    <n v="1.4444330190702552"/>
    <n v="268202.32"/>
    <n v="387400.28679924668"/>
  </r>
  <r>
    <s v="15 - Pará"/>
    <s v="NORTE               "/>
    <x v="40"/>
    <x v="40"/>
    <s v="Música"/>
    <s v="OUTROS"/>
    <s v="Indireta"/>
    <n v="2011"/>
    <n v="1.4444330190702552"/>
    <n v="225850.49"/>
    <n v="326225.90512919647"/>
  </r>
  <r>
    <s v="15 - Pará"/>
    <s v="NORTE               "/>
    <x v="25"/>
    <x v="25"/>
    <s v="Editorial"/>
    <s v="OUTROS"/>
    <s v="Indireta"/>
    <n v="2011"/>
    <n v="1.4444330190702552"/>
    <n v="49032.71"/>
    <n v="70824.465338496288"/>
  </r>
  <r>
    <s v="15 - Pará"/>
    <s v="NORTE               "/>
    <x v="25"/>
    <x v="25"/>
    <s v="Editorial"/>
    <s v="OUTROS"/>
    <s v="Indireta"/>
    <n v="2011"/>
    <n v="1.4444330190702552"/>
    <n v="298533.99"/>
    <n v="431212.3524707894"/>
  </r>
  <r>
    <s v="15 - Pará"/>
    <s v="NORTE               "/>
    <x v="33"/>
    <x v="33"/>
    <s v="Editorial"/>
    <s v="OUTROS"/>
    <s v="Indireta"/>
    <n v="2011"/>
    <n v="1.4444330190702552"/>
    <n v="11862.81"/>
    <n v="17135.034462956814"/>
  </r>
  <r>
    <s v="15 - Pará"/>
    <s v="NORTE               "/>
    <x v="37"/>
    <x v="37"/>
    <s v="Música"/>
    <s v="OUTROS"/>
    <s v="Indireta"/>
    <n v="2011"/>
    <n v="1.4444330190702552"/>
    <n v="2524.4299999999998"/>
    <n v="3646.370046331524"/>
  </r>
  <r>
    <s v="15 - Pará"/>
    <s v="NORTE               "/>
    <x v="17"/>
    <x v="17"/>
    <s v="Editorial"/>
    <s v="OUTROS"/>
    <s v="Indireta"/>
    <n v="2011"/>
    <n v="1.4444330190702552"/>
    <n v="1414.4"/>
    <n v="2043.0060621729692"/>
  </r>
  <r>
    <s v="15 - Pará"/>
    <s v="NORTE               "/>
    <x v="17"/>
    <x v="17"/>
    <s v="Editorial"/>
    <s v="OUTROS"/>
    <s v="Indireta"/>
    <n v="2011"/>
    <n v="1.4444330190702552"/>
    <n v="35710.85"/>
    <n v="51581.930879065025"/>
  </r>
  <r>
    <s v="15 - Pará"/>
    <s v="NORTE               "/>
    <x v="14"/>
    <x v="14"/>
    <s v="Editorial"/>
    <s v="OUTROS"/>
    <s v="Indireta"/>
    <n v="2011"/>
    <n v="1.4444330190702552"/>
    <n v="200000"/>
    <n v="288886.60381405102"/>
  </r>
  <r>
    <s v="15 - Pará"/>
    <s v="NORTE               "/>
    <x v="14"/>
    <x v="14"/>
    <s v="Editorial"/>
    <s v="OUTROS"/>
    <s v="Indireta"/>
    <n v="2011"/>
    <n v="1.4444330190702552"/>
    <n v="3330.6"/>
    <n v="4810.8286133153915"/>
  </r>
  <r>
    <s v="15 - Pará"/>
    <s v="NORTE               "/>
    <x v="5"/>
    <x v="5"/>
    <e v="#N/A"/>
    <s v="OUTROS"/>
    <s v="Indireta"/>
    <n v="2011"/>
    <n v="1.4444330190702552"/>
    <n v="41381.089999999997"/>
    <n v="59772.212761117946"/>
  </r>
  <r>
    <s v="15 - Pará"/>
    <s v="NORTE               "/>
    <x v="7"/>
    <x v="7"/>
    <s v="Música"/>
    <s v="OUTROS"/>
    <s v="Indireta"/>
    <n v="2011"/>
    <n v="1.4444330190702552"/>
    <n v="12414.03"/>
    <n v="17931.234831728721"/>
  </r>
  <r>
    <s v="15 - Pará"/>
    <s v="NORTE               "/>
    <x v="7"/>
    <x v="7"/>
    <s v="Música"/>
    <s v="OUTROS"/>
    <s v="Indireta"/>
    <n v="2011"/>
    <n v="1.4444330190702552"/>
    <n v="31250.02"/>
    <n v="45138.56073460586"/>
  </r>
  <r>
    <s v="15 - Pará"/>
    <s v="NORTE               "/>
    <x v="16"/>
    <x v="16"/>
    <s v="Audiovisual"/>
    <s v="OUTROS"/>
    <s v="Indireta"/>
    <n v="2011"/>
    <n v="1.4444330190702552"/>
    <n v="15767.43"/>
    <n v="22774.996517878913"/>
  </r>
  <r>
    <s v="15 - Pará"/>
    <s v="NORTE               "/>
    <x v="16"/>
    <x v="16"/>
    <s v="Audiovisual"/>
    <s v="OUTROS"/>
    <s v="Indireta"/>
    <n v="2011"/>
    <n v="1.4444330190702552"/>
    <n v="149875.51999999999"/>
    <n v="216485.1498383244"/>
  </r>
  <r>
    <s v="15 - Pará"/>
    <s v="NORTE               "/>
    <x v="16"/>
    <x v="16"/>
    <s v="Audiovisual"/>
    <s v="OUTROS"/>
    <s v="Indireta"/>
    <n v="2011"/>
    <n v="1.4444330190702552"/>
    <n v="278299.52000000002"/>
    <n v="401985.01587940293"/>
  </r>
  <r>
    <s v="15 - Pará"/>
    <s v="NORTE               "/>
    <x v="53"/>
    <x v="53"/>
    <s v="Educação e Criação em Artes"/>
    <s v="FUNDO CULTURAL"/>
    <s v="Direta"/>
    <n v="2011"/>
    <n v="1.4444330190702552"/>
    <n v="100000"/>
    <n v="144443.30190702551"/>
  </r>
  <r>
    <s v="15 - Pará"/>
    <s v="NORTE               "/>
    <x v="36"/>
    <x v="36"/>
    <s v="Artes Cênicas e Espetáculos"/>
    <s v="OUTROS"/>
    <s v="Indireta"/>
    <n v="2011"/>
    <n v="1.4444330190702552"/>
    <n v="27169.31"/>
    <n v="39244.248469355676"/>
  </r>
  <r>
    <s v="15 - Pará"/>
    <s v="NORTE               "/>
    <x v="56"/>
    <x v="56"/>
    <s v="Artes Cênicas e Espetáculos"/>
    <s v="OUTROS"/>
    <s v="Indireta"/>
    <n v="2011"/>
    <n v="1.4444330190702552"/>
    <n v="15243"/>
    <n v="22017.492509687901"/>
  </r>
  <r>
    <s v="15 - Pará"/>
    <s v="NORTE               "/>
    <x v="9"/>
    <x v="9"/>
    <s v="Artes Cênicas e Espetáculos"/>
    <s v="OUTROS"/>
    <s v="Indireta"/>
    <n v="2011"/>
    <n v="1.4444330190702552"/>
    <n v="17396.87"/>
    <n v="25128.613456472751"/>
  </r>
  <r>
    <s v="15 - Pará"/>
    <s v="NORTE               "/>
    <x v="9"/>
    <x v="9"/>
    <s v="Artes Cênicas e Espetáculos"/>
    <s v="OUTROS"/>
    <s v="Indireta"/>
    <n v="2011"/>
    <n v="1.4444330190702552"/>
    <n v="74951.039999999994"/>
    <n v="108261.75698965545"/>
  </r>
  <r>
    <s v="15 - Pará"/>
    <s v="NORTE               "/>
    <x v="30"/>
    <x v="30"/>
    <s v="Artes Cênicas e Espetáculos"/>
    <s v="OUTROS"/>
    <s v="Indireta"/>
    <n v="2011"/>
    <n v="1.4444330190702552"/>
    <n v="22755.94"/>
    <n v="32869.431115981584"/>
  </r>
  <r>
    <s v="15 - Pará"/>
    <s v="NORTE               "/>
    <x v="30"/>
    <x v="30"/>
    <s v="Artes Cênicas e Espetáculos"/>
    <s v="OUTROS"/>
    <s v="Indireta"/>
    <n v="2011"/>
    <n v="1.4444330190702552"/>
    <n v="59040"/>
    <n v="85279.325445907874"/>
  </r>
  <r>
    <s v="15 - Pará"/>
    <s v="NORTE               "/>
    <x v="30"/>
    <x v="30"/>
    <s v="Artes Cênicas e Espetáculos"/>
    <s v="OUTROS"/>
    <s v="Indireta"/>
    <n v="2011"/>
    <n v="1.4444330190702552"/>
    <n v="137760"/>
    <n v="198985.09270711837"/>
  </r>
  <r>
    <s v="15 - Pará"/>
    <s v="NORTE               "/>
    <x v="30"/>
    <x v="30"/>
    <s v="Artes Cênicas e Espetáculos"/>
    <s v="OUTROS"/>
    <s v="Indireta"/>
    <n v="2011"/>
    <n v="1.4444330190702552"/>
    <n v="75682.77"/>
    <n v="109318.69196269974"/>
  </r>
  <r>
    <s v="15 - Pará"/>
    <s v="NORTE               "/>
    <x v="30"/>
    <x v="30"/>
    <s v="Artes Cênicas e Espetáculos"/>
    <s v="OUTROS"/>
    <s v="Indireta"/>
    <n v="2011"/>
    <n v="1.4444330190702552"/>
    <n v="146114.07999999999"/>
    <n v="211052.00170307278"/>
  </r>
  <r>
    <s v="15 - Pará"/>
    <s v="NORTE               "/>
    <x v="1"/>
    <x v="1"/>
    <s v="Patrimônio"/>
    <s v="FUNDO CULTURAL"/>
    <s v="Direta"/>
    <n v="2011"/>
    <n v="1.4444330190702552"/>
    <n v="152000"/>
    <n v="219553.81889867879"/>
  </r>
  <r>
    <s v="25 - Paraíba"/>
    <s v="NORDESTE            "/>
    <x v="2"/>
    <x v="2"/>
    <e v="#N/A"/>
    <s v="OUTROS"/>
    <s v="Indireta"/>
    <n v="2011"/>
    <n v="1.4444330190702552"/>
    <n v="164558.39999999999"/>
    <n v="237693.58652537069"/>
  </r>
  <r>
    <s v="25 - Paraíba"/>
    <s v="NORDESTE            "/>
    <x v="2"/>
    <x v="2"/>
    <e v="#N/A"/>
    <s v="OUTROS"/>
    <s v="Indireta"/>
    <n v="2011"/>
    <n v="1.4444330190702552"/>
    <n v="131502.39000000001"/>
    <n v="189946.39420265416"/>
  </r>
  <r>
    <s v="25 - Paraíba"/>
    <s v="NORDESTE            "/>
    <x v="40"/>
    <x v="40"/>
    <s v="Música"/>
    <s v="OUTROS"/>
    <s v="Indireta"/>
    <n v="2011"/>
    <n v="1.4444330190702552"/>
    <n v="29758.11"/>
    <n v="42983.596669124752"/>
  </r>
  <r>
    <s v="25 - Paraíba"/>
    <s v="NORDESTE            "/>
    <x v="25"/>
    <x v="25"/>
    <s v="Editorial"/>
    <s v="OUTROS"/>
    <s v="Indireta"/>
    <n v="2011"/>
    <n v="1.4444330190702552"/>
    <n v="125000"/>
    <n v="180554.12738378192"/>
  </r>
  <r>
    <s v="25 - Paraíba"/>
    <s v="NORDESTE            "/>
    <x v="25"/>
    <x v="25"/>
    <s v="Editorial"/>
    <s v="OUTROS"/>
    <s v="Indireta"/>
    <n v="2011"/>
    <n v="1.4444330190702552"/>
    <n v="78612.09"/>
    <n v="113549.89849412262"/>
  </r>
  <r>
    <s v="25 - Paraíba"/>
    <s v="NORDESTE            "/>
    <x v="25"/>
    <x v="25"/>
    <s v="Editorial"/>
    <s v="OUTROS"/>
    <s v="Indireta"/>
    <n v="2011"/>
    <n v="1.4444330190702552"/>
    <n v="94752.28"/>
    <n v="136863.32186419016"/>
  </r>
  <r>
    <s v="25 - Paraíba"/>
    <s v="NORDESTE            "/>
    <x v="33"/>
    <x v="33"/>
    <s v="Editorial"/>
    <s v="OUTROS"/>
    <s v="Indireta"/>
    <n v="2011"/>
    <n v="1.4444330190702552"/>
    <n v="452.95"/>
    <n v="654.25593598787214"/>
  </r>
  <r>
    <s v="25 - Paraíba"/>
    <s v="NORDESTE            "/>
    <x v="33"/>
    <x v="33"/>
    <s v="Editorial"/>
    <s v="OUTROS"/>
    <s v="Indireta"/>
    <n v="2011"/>
    <n v="1.4444330190702552"/>
    <n v="37015.57"/>
    <n v="53466.511527706367"/>
  </r>
  <r>
    <s v="25 - Paraíba"/>
    <s v="NORDESTE            "/>
    <x v="33"/>
    <x v="33"/>
    <s v="Editorial"/>
    <s v="OUTROS"/>
    <s v="Indireta"/>
    <n v="2011"/>
    <n v="1.4444330190702552"/>
    <n v="44204.29"/>
    <n v="63850.136060557095"/>
  </r>
  <r>
    <s v="25 - Paraíba"/>
    <s v="NORDESTE            "/>
    <x v="12"/>
    <x v="12"/>
    <s v="Editorial"/>
    <s v="OUTROS"/>
    <s v="Indireta"/>
    <n v="2011"/>
    <n v="1.4444330190702552"/>
    <n v="39633.57"/>
    <n v="57248.037171632292"/>
  </r>
  <r>
    <s v="25 - Paraíba"/>
    <s v="NORDESTE            "/>
    <x v="5"/>
    <x v="5"/>
    <e v="#N/A"/>
    <s v="OUTROS"/>
    <s v="Indireta"/>
    <n v="2011"/>
    <n v="1.4444330190702552"/>
    <n v="65600"/>
    <n v="94754.806051008738"/>
  </r>
  <r>
    <s v="25 - Paraíba"/>
    <s v="NORDESTE            "/>
    <x v="5"/>
    <x v="5"/>
    <e v="#N/A"/>
    <s v="OUTROS"/>
    <s v="Indireta"/>
    <n v="2011"/>
    <n v="1.4444330190702552"/>
    <n v="63978.58"/>
    <n v="92412.77346522786"/>
  </r>
  <r>
    <s v="25 - Paraíba"/>
    <s v="NORDESTE            "/>
    <x v="31"/>
    <x v="31"/>
    <s v="Audiovisual"/>
    <s v="OUTROS"/>
    <s v="Indireta"/>
    <n v="2011"/>
    <n v="1.4444330190702552"/>
    <n v="79773.22"/>
    <n v="115227.07300555566"/>
  </r>
  <r>
    <s v="25 - Paraíba"/>
    <s v="NORDESTE            "/>
    <x v="28"/>
    <x v="28"/>
    <s v="Audiovisual"/>
    <s v="OUTROS"/>
    <s v="Indireta"/>
    <n v="2011"/>
    <n v="1.4444330190702552"/>
    <n v="233769.19"/>
    <n v="337663.93687730812"/>
  </r>
  <r>
    <s v="25 - Paraíba"/>
    <s v="NORDESTE            "/>
    <x v="16"/>
    <x v="16"/>
    <s v="Audiovisual"/>
    <s v="OUTROS"/>
    <s v="Indireta"/>
    <n v="2011"/>
    <n v="1.4444330190702552"/>
    <n v="48593.38"/>
    <n v="70189.88258022815"/>
  </r>
  <r>
    <s v="25 - Paraíba"/>
    <s v="NORDESTE            "/>
    <x v="16"/>
    <x v="16"/>
    <s v="Audiovisual"/>
    <s v="OUTROS"/>
    <s v="Indireta"/>
    <n v="2011"/>
    <n v="1.4444330190702552"/>
    <n v="37741.449999999997"/>
    <n v="54514.996567589078"/>
  </r>
  <r>
    <s v="25 - Paraíba"/>
    <s v="NORDESTE            "/>
    <x v="32"/>
    <x v="32"/>
    <s v="Audiovisual"/>
    <s v="OUTROS"/>
    <s v="Indireta"/>
    <n v="2011"/>
    <n v="1.4444330190702552"/>
    <n v="18313.57"/>
    <n v="26452.725205054452"/>
  </r>
  <r>
    <s v="25 - Paraíba"/>
    <s v="NORDESTE            "/>
    <x v="32"/>
    <x v="32"/>
    <s v="Audiovisual"/>
    <s v="OUTROS"/>
    <s v="Indireta"/>
    <n v="2011"/>
    <n v="1.4444330190702552"/>
    <n v="2000000"/>
    <n v="2888866.0381405107"/>
  </r>
  <r>
    <s v="25 - Paraíba"/>
    <s v="NORDESTE            "/>
    <x v="32"/>
    <x v="32"/>
    <s v="Audiovisual"/>
    <s v="OUTROS"/>
    <s v="Indireta"/>
    <n v="2011"/>
    <n v="1.4444330190702552"/>
    <n v="131193.35999999999"/>
    <n v="189500.02106677083"/>
  </r>
  <r>
    <s v="25 - Paraíba"/>
    <s v="NORDESTE            "/>
    <x v="36"/>
    <x v="36"/>
    <s v="Artes Cênicas e Espetáculos"/>
    <s v="OUTROS"/>
    <s v="Indireta"/>
    <n v="2011"/>
    <n v="1.4444330190702552"/>
    <n v="12408.41"/>
    <n v="17923.117118161546"/>
  </r>
  <r>
    <s v="25 - Paraíba"/>
    <s v="NORDESTE            "/>
    <x v="20"/>
    <x v="20"/>
    <s v="Artes Cênicas e Espetáculos"/>
    <s v="OUTROS"/>
    <s v="Indireta"/>
    <n v="2011"/>
    <n v="1.4444330190702552"/>
    <n v="19335.61"/>
    <n v="27928.993527865019"/>
  </r>
  <r>
    <s v="25 - Paraíba"/>
    <s v="NORDESTE            "/>
    <x v="30"/>
    <x v="30"/>
    <s v="Artes Cênicas e Espetáculos"/>
    <s v="OUTROS"/>
    <s v="Indireta"/>
    <n v="2011"/>
    <n v="1.4444330190702552"/>
    <n v="26890.240000000002"/>
    <n v="38841.150546723744"/>
  </r>
  <r>
    <s v="25 - Paraíba"/>
    <s v="NORDESTE            "/>
    <x v="30"/>
    <x v="30"/>
    <s v="Artes Cênicas e Espetáculos"/>
    <s v="OUTROS"/>
    <s v="Indireta"/>
    <n v="2011"/>
    <n v="1.4444330190702552"/>
    <n v="81412.95"/>
    <n v="117595.55315991573"/>
  </r>
  <r>
    <s v="25 - Paraíba"/>
    <s v="NORDESTE            "/>
    <x v="1"/>
    <x v="1"/>
    <s v="Patrimônio"/>
    <s v="FUNDO CULTURAL"/>
    <s v="Direta"/>
    <n v="2011"/>
    <n v="1.4444330190702552"/>
    <n v="188960"/>
    <n v="272940.06328351545"/>
  </r>
  <r>
    <s v="26 - Pernambuco"/>
    <s v="NORDESTE            "/>
    <x v="38"/>
    <x v="38"/>
    <e v="#N/A"/>
    <s v="OUTROS"/>
    <s v="Indireta"/>
    <n v="2011"/>
    <n v="1.4444330190702552"/>
    <n v="41345.25"/>
    <n v="59720.444281714474"/>
  </r>
  <r>
    <s v="26 - Pernambuco"/>
    <s v="NORDESTE            "/>
    <x v="2"/>
    <x v="2"/>
    <e v="#N/A"/>
    <s v="OUTROS"/>
    <s v="Indireta"/>
    <n v="2011"/>
    <n v="1.4444330190702552"/>
    <n v="106876.46"/>
    <n v="154375.88778534139"/>
  </r>
  <r>
    <s v="26 - Pernambuco"/>
    <s v="NORDESTE            "/>
    <x v="2"/>
    <x v="2"/>
    <e v="#N/A"/>
    <s v="OUTROS"/>
    <s v="Indireta"/>
    <n v="2011"/>
    <n v="1.4444330190702552"/>
    <n v="180000"/>
    <n v="259997.94343264593"/>
  </r>
  <r>
    <s v="26 - Pernambuco"/>
    <s v="NORDESTE            "/>
    <x v="2"/>
    <x v="2"/>
    <e v="#N/A"/>
    <s v="OUTROS"/>
    <s v="Indireta"/>
    <n v="2011"/>
    <n v="1.4444330190702552"/>
    <n v="79000"/>
    <n v="114110.20850655016"/>
  </r>
  <r>
    <s v="26 - Pernambuco"/>
    <s v="NORDESTE            "/>
    <x v="2"/>
    <x v="2"/>
    <e v="#N/A"/>
    <s v="OUTROS"/>
    <s v="Indireta"/>
    <n v="2011"/>
    <n v="1.4444330190702552"/>
    <n v="27360"/>
    <n v="39519.687401762181"/>
  </r>
  <r>
    <s v="26 - Pernambuco"/>
    <s v="NORDESTE            "/>
    <x v="2"/>
    <x v="2"/>
    <e v="#N/A"/>
    <s v="OUTROS"/>
    <s v="Indireta"/>
    <n v="2011"/>
    <n v="1.4444330190702552"/>
    <n v="47088.55"/>
    <n v="68016.256440140671"/>
  </r>
  <r>
    <s v="26 - Pernambuco"/>
    <s v="NORDESTE            "/>
    <x v="2"/>
    <x v="2"/>
    <e v="#N/A"/>
    <s v="OUTROS"/>
    <s v="Indireta"/>
    <n v="2011"/>
    <n v="1.4444330190702552"/>
    <n v="161595.78"/>
    <n v="233414.28037441277"/>
  </r>
  <r>
    <s v="26 - Pernambuco"/>
    <s v="NORDESTE            "/>
    <x v="26"/>
    <x v="26"/>
    <s v="Editorial"/>
    <s v="OUTROS"/>
    <s v="Indireta"/>
    <n v="2011"/>
    <n v="1.4444330190702552"/>
    <n v="146089.03"/>
    <n v="211015.8186559451"/>
  </r>
  <r>
    <s v="26 - Pernambuco"/>
    <s v="NORDESTE            "/>
    <x v="26"/>
    <x v="26"/>
    <s v="Editorial"/>
    <s v="OUTROS"/>
    <s v="Indireta"/>
    <n v="2011"/>
    <n v="1.4444330190702552"/>
    <n v="178192.51"/>
    <n v="257387.14519500665"/>
  </r>
  <r>
    <s v="26 - Pernambuco"/>
    <s v="NORDESTE            "/>
    <x v="26"/>
    <x v="26"/>
    <s v="Editorial"/>
    <s v="OUTROS"/>
    <s v="Indireta"/>
    <n v="2011"/>
    <n v="1.4444330190702552"/>
    <n v="333473.53000000003"/>
    <n v="481680.17771791539"/>
  </r>
  <r>
    <s v="26 - Pernambuco"/>
    <s v="NORDESTE            "/>
    <x v="40"/>
    <x v="40"/>
    <s v="Música"/>
    <s v="OUTROS"/>
    <s v="Indireta"/>
    <n v="2011"/>
    <n v="1.4444330190702552"/>
    <n v="100000"/>
    <n v="144443.30190702551"/>
  </r>
  <r>
    <s v="26 - Pernambuco"/>
    <s v="NORDESTE            "/>
    <x v="40"/>
    <x v="40"/>
    <s v="Música"/>
    <s v="OUTROS"/>
    <s v="Indireta"/>
    <n v="2011"/>
    <n v="1.4444330190702552"/>
    <n v="17969.080000000002"/>
    <n v="25955.132474314945"/>
  </r>
  <r>
    <s v="26 - Pernambuco"/>
    <s v="NORDESTE            "/>
    <x v="25"/>
    <x v="25"/>
    <s v="Editorial"/>
    <s v="OUTROS"/>
    <s v="Indireta"/>
    <n v="2011"/>
    <n v="1.4444330190702552"/>
    <n v="2596.42"/>
    <n v="3750.3547793743924"/>
  </r>
  <r>
    <s v="26 - Pernambuco"/>
    <s v="NORDESTE            "/>
    <x v="25"/>
    <x v="25"/>
    <s v="Editorial"/>
    <s v="OUTROS"/>
    <s v="Direta"/>
    <n v="2011"/>
    <n v="1.4444330190702552"/>
    <n v="7745000"/>
    <n v="11187133.732699126"/>
  </r>
  <r>
    <s v="26 - Pernambuco"/>
    <s v="NORDESTE            "/>
    <x v="25"/>
    <x v="25"/>
    <s v="Editorial"/>
    <s v="OUTROS"/>
    <s v="Indireta"/>
    <n v="2011"/>
    <n v="1.4444330190702552"/>
    <n v="60000"/>
    <n v="86665.981144215315"/>
  </r>
  <r>
    <s v="26 - Pernambuco"/>
    <s v="NORDESTE            "/>
    <x v="25"/>
    <x v="25"/>
    <s v="Editorial"/>
    <s v="OUTROS"/>
    <s v="Indireta"/>
    <n v="2011"/>
    <n v="1.4444330190702552"/>
    <n v="113000"/>
    <n v="163220.93115493885"/>
  </r>
  <r>
    <s v="26 - Pernambuco"/>
    <s v="NORDESTE            "/>
    <x v="25"/>
    <x v="25"/>
    <s v="Editorial"/>
    <s v="OUTROS"/>
    <s v="Indireta"/>
    <n v="2011"/>
    <n v="1.4444330190702552"/>
    <n v="2862.41"/>
    <n v="4134.5595181168892"/>
  </r>
  <r>
    <s v="26 - Pernambuco"/>
    <s v="NORDESTE            "/>
    <x v="25"/>
    <x v="25"/>
    <s v="Editorial"/>
    <s v="OUTROS"/>
    <s v="Indireta"/>
    <n v="2011"/>
    <n v="1.4444330190702552"/>
    <n v="89223.13"/>
    <n v="128876.83503679787"/>
  </r>
  <r>
    <s v="26 - Pernambuco"/>
    <s v="NORDESTE            "/>
    <x v="37"/>
    <x v="37"/>
    <s v="Música"/>
    <s v="OUTROS"/>
    <s v="Indireta"/>
    <n v="2011"/>
    <n v="1.4444330190702552"/>
    <n v="5388.51"/>
    <n v="7783.341767590261"/>
  </r>
  <r>
    <s v="26 - Pernambuco"/>
    <s v="NORDESTE            "/>
    <x v="37"/>
    <x v="37"/>
    <s v="Música"/>
    <s v="OUTROS"/>
    <s v="Indireta"/>
    <n v="2011"/>
    <n v="1.4444330190702552"/>
    <n v="112000"/>
    <n v="161776.49813586858"/>
  </r>
  <r>
    <s v="26 - Pernambuco"/>
    <s v="NORDESTE            "/>
    <x v="37"/>
    <x v="37"/>
    <s v="Música"/>
    <s v="OUTROS"/>
    <s v="Indireta"/>
    <n v="2011"/>
    <n v="1.4444330190702552"/>
    <n v="27373.72"/>
    <n v="39539.505022783829"/>
  </r>
  <r>
    <s v="26 - Pernambuco"/>
    <s v="NORDESTE            "/>
    <x v="13"/>
    <x v="13"/>
    <s v="Editorial"/>
    <s v="FUNDO CULTURAL"/>
    <s v="Direta"/>
    <n v="2011"/>
    <n v="1.4444330190702552"/>
    <n v="200000"/>
    <n v="288886.60381405102"/>
  </r>
  <r>
    <s v="26 - Pernambuco"/>
    <s v="NORDESTE            "/>
    <x v="17"/>
    <x v="17"/>
    <s v="Editorial"/>
    <s v="OUTROS"/>
    <s v="Indireta"/>
    <n v="2011"/>
    <n v="1.4444330190702552"/>
    <n v="10000"/>
    <n v="14444.330190702552"/>
  </r>
  <r>
    <s v="26 - Pernambuco"/>
    <s v="NORDESTE            "/>
    <x v="14"/>
    <x v="14"/>
    <s v="Editorial"/>
    <s v="OUTROS"/>
    <s v="Indireta"/>
    <n v="2011"/>
    <n v="1.4444330190702552"/>
    <n v="290102.24"/>
    <n v="419033.25436224375"/>
  </r>
  <r>
    <s v="26 - Pernambuco"/>
    <s v="NORDESTE            "/>
    <x v="14"/>
    <x v="14"/>
    <s v="Editorial"/>
    <s v="OUTROS"/>
    <s v="Indireta"/>
    <n v="2011"/>
    <n v="1.4444330190702552"/>
    <n v="1150000"/>
    <n v="1661097.9719307935"/>
  </r>
  <r>
    <s v="26 - Pernambuco"/>
    <s v="NORDESTE            "/>
    <x v="14"/>
    <x v="14"/>
    <s v="Editorial"/>
    <s v="OUTROS"/>
    <s v="Indireta"/>
    <n v="2011"/>
    <n v="1.4444330190702552"/>
    <n v="999499.68"/>
    <n v="1443710.340342154"/>
  </r>
  <r>
    <s v="26 - Pernambuco"/>
    <s v="NORDESTE            "/>
    <x v="5"/>
    <x v="5"/>
    <e v="#N/A"/>
    <s v="OUTROS"/>
    <s v="Indireta"/>
    <n v="2011"/>
    <n v="1.4444330190702552"/>
    <n v="99734.57"/>
    <n v="144059.90605077372"/>
  </r>
  <r>
    <s v="26 - Pernambuco"/>
    <s v="NORDESTE            "/>
    <x v="5"/>
    <x v="5"/>
    <e v="#N/A"/>
    <s v="OUTROS"/>
    <s v="Indireta"/>
    <n v="2011"/>
    <n v="1.4444330190702552"/>
    <n v="47500"/>
    <n v="68610.568405837126"/>
  </r>
  <r>
    <s v="26 - Pernambuco"/>
    <s v="NORDESTE            "/>
    <x v="5"/>
    <x v="5"/>
    <e v="#N/A"/>
    <s v="OUTROS"/>
    <s v="Indireta"/>
    <n v="2011"/>
    <n v="1.4444330190702552"/>
    <n v="7574.49"/>
    <n v="10940.843458617457"/>
  </r>
  <r>
    <s v="26 - Pernambuco"/>
    <s v="NORDESTE            "/>
    <x v="5"/>
    <x v="5"/>
    <e v="#N/A"/>
    <s v="OUTROS"/>
    <s v="Indireta"/>
    <n v="2011"/>
    <n v="1.4444330190702552"/>
    <n v="113693.79"/>
    <n v="164223.06433923959"/>
  </r>
  <r>
    <s v="26 - Pernambuco"/>
    <s v="NORDESTE            "/>
    <x v="31"/>
    <x v="31"/>
    <s v="Audiovisual"/>
    <s v="OUTROS"/>
    <s v="Indireta"/>
    <n v="2011"/>
    <n v="1.4444330190702552"/>
    <n v="2180.46"/>
    <n v="3149.5284207619288"/>
  </r>
  <r>
    <s v="26 - Pernambuco"/>
    <s v="NORDESTE            "/>
    <x v="31"/>
    <x v="31"/>
    <s v="Audiovisual"/>
    <s v="OUTROS"/>
    <s v="Indireta"/>
    <n v="2011"/>
    <n v="1.4444330190702552"/>
    <n v="70403.710000000006"/>
    <n v="101693.44338904673"/>
  </r>
  <r>
    <s v="26 - Pernambuco"/>
    <s v="NORDESTE            "/>
    <x v="34"/>
    <x v="34"/>
    <s v="Audiovisual"/>
    <s v="OUTROS"/>
    <s v="Indireta"/>
    <n v="2011"/>
    <n v="1.4444330190702552"/>
    <n v="305100"/>
    <n v="440696.51411833486"/>
  </r>
  <r>
    <s v="26 - Pernambuco"/>
    <s v="NORDESTE            "/>
    <x v="34"/>
    <x v="34"/>
    <s v="Audiovisual"/>
    <s v="OUTROS"/>
    <s v="Indireta"/>
    <n v="2011"/>
    <n v="1.4444330190702552"/>
    <n v="2892.22"/>
    <n v="4177.6180664153735"/>
  </r>
  <r>
    <s v="26 - Pernambuco"/>
    <s v="NORDESTE            "/>
    <x v="34"/>
    <x v="34"/>
    <s v="Audiovisual"/>
    <s v="OUTROS"/>
    <s v="Indireta"/>
    <n v="2011"/>
    <n v="1.4444330190702552"/>
    <n v="1651.86"/>
    <n v="2386.0011268813919"/>
  </r>
  <r>
    <s v="26 - Pernambuco"/>
    <s v="NORDESTE            "/>
    <x v="34"/>
    <x v="34"/>
    <s v="Audiovisual"/>
    <s v="OUTROS"/>
    <s v="Indireta"/>
    <n v="2011"/>
    <n v="1.4444330190702552"/>
    <n v="64000"/>
    <n v="92443.713220496342"/>
  </r>
  <r>
    <s v="26 - Pernambuco"/>
    <s v="NORDESTE            "/>
    <x v="28"/>
    <x v="28"/>
    <s v="Audiovisual"/>
    <s v="FUNDO CULTURAL"/>
    <s v="Direta"/>
    <n v="2011"/>
    <n v="1.4444330190702552"/>
    <n v="200000"/>
    <n v="288886.60381405102"/>
  </r>
  <r>
    <s v="26 - Pernambuco"/>
    <s v="NORDESTE            "/>
    <x v="7"/>
    <x v="7"/>
    <s v="Música"/>
    <s v="OUTROS"/>
    <s v="Indireta"/>
    <n v="2011"/>
    <n v="1.4444330190702552"/>
    <n v="740.09"/>
    <n v="1069.0104330837053"/>
  </r>
  <r>
    <s v="26 - Pernambuco"/>
    <s v="NORDESTE            "/>
    <x v="16"/>
    <x v="16"/>
    <s v="Audiovisual"/>
    <s v="OUTROS"/>
    <s v="Indireta"/>
    <n v="2011"/>
    <n v="1.4444330190702552"/>
    <n v="50000"/>
    <n v="72221.650953512755"/>
  </r>
  <r>
    <s v="26 - Pernambuco"/>
    <s v="NORDESTE            "/>
    <x v="16"/>
    <x v="16"/>
    <s v="Audiovisual"/>
    <s v="OUTROS"/>
    <s v="Indireta"/>
    <n v="2011"/>
    <n v="1.4444330190702552"/>
    <n v="333787.84000000003"/>
    <n v="482134.17746013933"/>
  </r>
  <r>
    <s v="26 - Pernambuco"/>
    <s v="NORDESTE            "/>
    <x v="32"/>
    <x v="32"/>
    <s v="Audiovisual"/>
    <s v="OUTROS"/>
    <s v="Indireta"/>
    <n v="2011"/>
    <n v="1.4444330190702552"/>
    <n v="55152.13"/>
    <n v="79663.557644055196"/>
  </r>
  <r>
    <s v="26 - Pernambuco"/>
    <s v="NORDESTE            "/>
    <x v="32"/>
    <x v="32"/>
    <s v="Audiovisual"/>
    <s v="OUTROS"/>
    <s v="Indireta"/>
    <n v="2011"/>
    <n v="1.4444330190702552"/>
    <n v="33745.14"/>
    <n v="48742.594449148433"/>
  </r>
  <r>
    <s v="26 - Pernambuco"/>
    <s v="NORDESTE            "/>
    <x v="55"/>
    <x v="55"/>
    <s v="Educação e Criação em Artes"/>
    <s v="OUTROS"/>
    <s v="Indireta"/>
    <n v="2011"/>
    <n v="1.4444330190702552"/>
    <n v="10000"/>
    <n v="14444.330190702552"/>
  </r>
  <r>
    <s v="26 - Pernambuco"/>
    <s v="NORDESTE            "/>
    <x v="55"/>
    <x v="55"/>
    <s v="Educação e Criação em Artes"/>
    <s v="FUNDO CULTURAL"/>
    <s v="Direta"/>
    <n v="2011"/>
    <n v="1.4444330190702552"/>
    <n v="100000"/>
    <n v="144443.30190702551"/>
  </r>
  <r>
    <s v="26 - Pernambuco"/>
    <s v="NORDESTE            "/>
    <x v="36"/>
    <x v="36"/>
    <s v="Artes Cênicas e Espetáculos"/>
    <s v="OUTROS"/>
    <s v="Indireta"/>
    <n v="2011"/>
    <n v="1.4444330190702552"/>
    <n v="10000"/>
    <n v="14444.330190702552"/>
  </r>
  <r>
    <s v="26 - Pernambuco"/>
    <s v="NORDESTE            "/>
    <x v="36"/>
    <x v="36"/>
    <s v="Artes Cênicas e Espetáculos"/>
    <s v="FUNDO CULTURAL"/>
    <s v="Direta"/>
    <n v="2011"/>
    <n v="1.4444330190702552"/>
    <n v="100000"/>
    <n v="144443.30190702551"/>
  </r>
  <r>
    <s v="26 - Pernambuco"/>
    <s v="NORDESTE            "/>
    <x v="36"/>
    <x v="36"/>
    <s v="Artes Cênicas e Espetáculos"/>
    <s v="OUTROS"/>
    <s v="Indireta"/>
    <n v="2011"/>
    <n v="1.4444330190702552"/>
    <n v="38963.75"/>
    <n v="56280.527046798656"/>
  </r>
  <r>
    <s v="26 - Pernambuco"/>
    <s v="NORDESTE            "/>
    <x v="20"/>
    <x v="20"/>
    <s v="Artes Cênicas e Espetáculos"/>
    <s v="OUTROS"/>
    <s v="Indireta"/>
    <n v="2011"/>
    <n v="1.4444330190702552"/>
    <n v="6175.76"/>
    <n v="8920.4716618533203"/>
  </r>
  <r>
    <s v="26 - Pernambuco"/>
    <s v="NORDESTE            "/>
    <x v="20"/>
    <x v="20"/>
    <s v="Artes Cênicas e Espetáculos"/>
    <s v="OUTROS"/>
    <s v="Indireta"/>
    <n v="2011"/>
    <n v="1.4444330190702552"/>
    <n v="48347.28"/>
    <n v="69834.407614234966"/>
  </r>
  <r>
    <s v="26 - Pernambuco"/>
    <s v="NORDESTE            "/>
    <x v="20"/>
    <x v="20"/>
    <s v="Artes Cênicas e Espetáculos"/>
    <s v="OUTROS"/>
    <s v="Indireta"/>
    <n v="2011"/>
    <n v="1.4444330190702552"/>
    <n v="87177.27"/>
    <n v="125921.7273004028"/>
  </r>
  <r>
    <s v="26 - Pernambuco"/>
    <s v="NORDESTE            "/>
    <x v="30"/>
    <x v="30"/>
    <s v="Artes Cênicas e Espetáculos"/>
    <s v="OUTROS"/>
    <s v="Indireta"/>
    <n v="2011"/>
    <n v="1.4444330190702552"/>
    <n v="3813.57"/>
    <n v="5508.4464285357535"/>
  </r>
  <r>
    <s v="26 - Pernambuco"/>
    <s v="NORDESTE            "/>
    <x v="30"/>
    <x v="30"/>
    <s v="Artes Cênicas e Espetáculos"/>
    <s v="OUTROS"/>
    <s v="Indireta"/>
    <n v="2011"/>
    <n v="1.4444330190702552"/>
    <n v="50000"/>
    <n v="72221.650953512755"/>
  </r>
  <r>
    <s v="26 - Pernambuco"/>
    <s v="NORDESTE            "/>
    <x v="30"/>
    <x v="30"/>
    <s v="Artes Cênicas e Espetáculos"/>
    <s v="OUTROS"/>
    <s v="Indireta"/>
    <n v="2011"/>
    <n v="1.4444330190702552"/>
    <n v="108900"/>
    <n v="157298.7557767508"/>
  </r>
  <r>
    <s v="26 - Pernambuco"/>
    <s v="NORDESTE            "/>
    <x v="30"/>
    <x v="30"/>
    <s v="Artes Cênicas e Espetáculos"/>
    <s v="OUTROS"/>
    <s v="Indireta"/>
    <n v="2011"/>
    <n v="1.4444330190702552"/>
    <n v="106348.19"/>
    <n v="153612.83715435714"/>
  </r>
  <r>
    <s v="26 - Pernambuco"/>
    <s v="NORDESTE            "/>
    <x v="23"/>
    <x v="23"/>
    <s v="Patrimônio"/>
    <s v="FUNDO CULTURAL"/>
    <s v="Direta"/>
    <n v="2011"/>
    <n v="1.4444330190702552"/>
    <n v="226787.99"/>
    <n v="327580.06108457485"/>
  </r>
  <r>
    <s v="26 - Pernambuco"/>
    <s v="NORDESTE            "/>
    <x v="1"/>
    <x v="1"/>
    <s v="Patrimônio"/>
    <s v="FUNDO CULTURAL"/>
    <s v="Direta"/>
    <n v="2011"/>
    <n v="1.4444330190702552"/>
    <n v="522290.27"/>
    <n v="754413.31152711879"/>
  </r>
  <r>
    <s v="26 - Pernambuco"/>
    <s v="NORDESTE            "/>
    <x v="48"/>
    <x v="48"/>
    <s v="Patrimônio"/>
    <s v="FUNDO CULTURAL"/>
    <s v="Direta"/>
    <n v="2011"/>
    <n v="1.4444330190702552"/>
    <n v="300840"/>
    <n v="434543.22945709556"/>
  </r>
  <r>
    <s v="26 - Pernambuco"/>
    <s v="NORDESTE            "/>
    <x v="48"/>
    <x v="48"/>
    <s v="Patrimônio"/>
    <s v="FUNDO CULTURAL"/>
    <s v="Direta"/>
    <n v="2011"/>
    <n v="1.4444330190702552"/>
    <n v="2000000"/>
    <n v="2888866.0381405107"/>
  </r>
  <r>
    <s v="26 - Pernambuco"/>
    <s v="NORDESTE            "/>
    <x v="48"/>
    <x v="48"/>
    <s v="Patrimônio"/>
    <s v="FUNDO CULTURAL"/>
    <s v="Direta"/>
    <n v="2011"/>
    <n v="1.4444330190702552"/>
    <n v="300000"/>
    <n v="433329.90572107659"/>
  </r>
  <r>
    <s v="26 - Pernambuco"/>
    <s v="NORDESTE            "/>
    <x v="48"/>
    <x v="48"/>
    <s v="Patrimônio"/>
    <s v="FUNDO CULTURAL"/>
    <s v="Direta"/>
    <n v="2011"/>
    <n v="1.4444330190702552"/>
    <n v="277948.96000000002"/>
    <n v="401478.65544023766"/>
  </r>
  <r>
    <s v="22 - Piauí"/>
    <s v="NORDESTE            "/>
    <x v="2"/>
    <x v="2"/>
    <e v="#N/A"/>
    <s v="OUTROS"/>
    <s v="Indireta"/>
    <n v="2011"/>
    <n v="1.4444330190702552"/>
    <n v="40214.660000000003"/>
    <n v="58087.382754683837"/>
  </r>
  <r>
    <s v="22 - Piauí"/>
    <s v="NORDESTE            "/>
    <x v="40"/>
    <x v="40"/>
    <s v="Música"/>
    <s v="OUTROS"/>
    <s v="Indireta"/>
    <n v="2011"/>
    <n v="1.4444330190702552"/>
    <n v="50000"/>
    <n v="72221.650953512755"/>
  </r>
  <r>
    <s v="22 - Piauí"/>
    <s v="NORDESTE            "/>
    <x v="40"/>
    <x v="40"/>
    <s v="Música"/>
    <s v="OUTROS"/>
    <s v="Indireta"/>
    <n v="2011"/>
    <n v="1.4444330190702552"/>
    <n v="31173.33"/>
    <n v="45027.78716637336"/>
  </r>
  <r>
    <s v="22 - Piauí"/>
    <s v="NORDESTE            "/>
    <x v="25"/>
    <x v="25"/>
    <s v="Editorial"/>
    <s v="OUTROS"/>
    <s v="Indireta"/>
    <n v="2011"/>
    <n v="1.4444330190702552"/>
    <n v="76909.11"/>
    <n v="111090.05795130636"/>
  </r>
  <r>
    <s v="22 - Piauí"/>
    <s v="NORDESTE            "/>
    <x v="33"/>
    <x v="33"/>
    <s v="Editorial"/>
    <s v="OUTROS"/>
    <s v="Indireta"/>
    <n v="2011"/>
    <n v="1.4444330190702552"/>
    <n v="45745.93"/>
    <n v="66076.931780076557"/>
  </r>
  <r>
    <s v="22 - Piauí"/>
    <s v="NORDESTE            "/>
    <x v="37"/>
    <x v="37"/>
    <s v="Música"/>
    <s v="OUTROS"/>
    <s v="Indireta"/>
    <n v="2011"/>
    <n v="1.4444330190702552"/>
    <n v="33523.129999999997"/>
    <n v="48421.915874584643"/>
  </r>
  <r>
    <s v="22 - Piauí"/>
    <s v="NORDESTE            "/>
    <x v="5"/>
    <x v="5"/>
    <e v="#N/A"/>
    <s v="OUTROS"/>
    <s v="Indireta"/>
    <n v="2011"/>
    <n v="1.4444330190702552"/>
    <n v="9364.26"/>
    <n v="13526.046343158829"/>
  </r>
  <r>
    <s v="22 - Piauí"/>
    <s v="NORDESTE            "/>
    <x v="5"/>
    <x v="5"/>
    <e v="#N/A"/>
    <s v="OUTROS"/>
    <s v="Indireta"/>
    <n v="2011"/>
    <n v="1.4444330190702552"/>
    <n v="92259.51"/>
    <n v="133262.68256724239"/>
  </r>
  <r>
    <s v="22 - Piauí"/>
    <s v="NORDESTE            "/>
    <x v="5"/>
    <x v="5"/>
    <e v="#N/A"/>
    <s v="OUTROS"/>
    <s v="Indireta"/>
    <n v="2011"/>
    <n v="1.4444330190702552"/>
    <n v="155264.98000000001"/>
    <n v="224269.86381728281"/>
  </r>
  <r>
    <s v="22 - Piauí"/>
    <s v="NORDESTE            "/>
    <x v="31"/>
    <x v="31"/>
    <s v="Audiovisual"/>
    <s v="OUTROS"/>
    <s v="Indireta"/>
    <n v="2011"/>
    <n v="1.4444330190702552"/>
    <n v="9142.9"/>
    <n v="13206.306650057437"/>
  </r>
  <r>
    <s v="22 - Piauí"/>
    <s v="NORDESTE            "/>
    <x v="7"/>
    <x v="7"/>
    <s v="Música"/>
    <s v="OUTROS"/>
    <s v="Indireta"/>
    <n v="2011"/>
    <n v="1.4444330190702552"/>
    <n v="13057.49"/>
    <n v="18860.669702179668"/>
  </r>
  <r>
    <s v="22 - Piauí"/>
    <s v="NORDESTE            "/>
    <x v="16"/>
    <x v="16"/>
    <s v="Audiovisual"/>
    <s v="OUTROS"/>
    <s v="Indireta"/>
    <n v="2011"/>
    <n v="1.4444330190702552"/>
    <n v="6161.42"/>
    <n v="8899.7584923598515"/>
  </r>
  <r>
    <s v="22 - Piauí"/>
    <s v="NORDESTE            "/>
    <x v="20"/>
    <x v="20"/>
    <s v="Artes Cênicas e Espetáculos"/>
    <s v="OUTROS"/>
    <s v="Indireta"/>
    <n v="2011"/>
    <n v="1.4444330190702552"/>
    <n v="9503.8700000000008"/>
    <n v="13727.703636951228"/>
  </r>
  <r>
    <s v="41 - Paraná"/>
    <s v="SUL                 "/>
    <x v="2"/>
    <x v="2"/>
    <e v="#N/A"/>
    <s v="OUTROS"/>
    <s v="Indireta"/>
    <n v="2011"/>
    <n v="1.4444330190702552"/>
    <n v="20811.77"/>
    <n v="30061.207773295766"/>
  </r>
  <r>
    <s v="41 - Paraná"/>
    <s v="SUL                 "/>
    <x v="2"/>
    <x v="2"/>
    <e v="#N/A"/>
    <s v="OUTROS"/>
    <s v="Indireta"/>
    <n v="2011"/>
    <n v="1.4444330190702552"/>
    <n v="1000000"/>
    <n v="1444433.0190702553"/>
  </r>
  <r>
    <s v="41 - Paraná"/>
    <s v="SUL                 "/>
    <x v="2"/>
    <x v="2"/>
    <e v="#N/A"/>
    <s v="OUTROS"/>
    <s v="Indireta"/>
    <n v="2011"/>
    <n v="1.4444330190702552"/>
    <n v="156600"/>
    <n v="226198.21078640196"/>
  </r>
  <r>
    <s v="41 - Paraná"/>
    <s v="SUL                 "/>
    <x v="2"/>
    <x v="2"/>
    <e v="#N/A"/>
    <s v="OUTROS"/>
    <s v="Indireta"/>
    <n v="2011"/>
    <n v="1.4444330190702552"/>
    <n v="170000"/>
    <n v="245553.61324194339"/>
  </r>
  <r>
    <s v="41 - Paraná"/>
    <s v="SUL                 "/>
    <x v="2"/>
    <x v="2"/>
    <e v="#N/A"/>
    <s v="OUTROS"/>
    <s v="Indireta"/>
    <n v="2011"/>
    <n v="1.4444330190702552"/>
    <n v="222300"/>
    <n v="321097.46013931773"/>
  </r>
  <r>
    <s v="41 - Paraná"/>
    <s v="SUL                 "/>
    <x v="2"/>
    <x v="2"/>
    <e v="#N/A"/>
    <s v="OUTROS"/>
    <s v="Indireta"/>
    <n v="2011"/>
    <n v="1.4444330190702552"/>
    <n v="50394.6"/>
    <n v="72791.624222837883"/>
  </r>
  <r>
    <s v="41 - Paraná"/>
    <s v="SUL                 "/>
    <x v="2"/>
    <x v="2"/>
    <e v="#N/A"/>
    <s v="OUTROS"/>
    <s v="Indireta"/>
    <n v="2011"/>
    <n v="1.4444330190702552"/>
    <n v="119742.46"/>
    <n v="172959.96300869927"/>
  </r>
  <r>
    <s v="41 - Paraná"/>
    <s v="SUL                 "/>
    <x v="2"/>
    <x v="2"/>
    <e v="#N/A"/>
    <s v="OUTROS"/>
    <s v="Indireta"/>
    <n v="2011"/>
    <n v="1.4444330190702552"/>
    <n v="200955.45"/>
    <n v="290266.68734212173"/>
  </r>
  <r>
    <s v="41 - Paraná"/>
    <s v="SUL                 "/>
    <x v="39"/>
    <x v="39"/>
    <s v="Música"/>
    <s v="OUTROS"/>
    <s v="Indireta"/>
    <n v="2011"/>
    <n v="1.4444330190702552"/>
    <n v="29356.75"/>
    <n v="42403.859032590713"/>
  </r>
  <r>
    <s v="41 - Paraná"/>
    <s v="SUL                 "/>
    <x v="39"/>
    <x v="39"/>
    <s v="Música"/>
    <s v="OUTROS"/>
    <s v="Indireta"/>
    <n v="2011"/>
    <n v="1.4444330190702552"/>
    <n v="18683.240000000002"/>
    <n v="26986.688759214157"/>
  </r>
  <r>
    <s v="41 - Paraná"/>
    <s v="SUL                 "/>
    <x v="26"/>
    <x v="26"/>
    <s v="Editorial"/>
    <s v="OUTROS"/>
    <s v="Indireta"/>
    <n v="2011"/>
    <n v="1.4444330190702552"/>
    <n v="69558.83"/>
    <n v="100473.07081989464"/>
  </r>
  <r>
    <s v="41 - Paraná"/>
    <s v="SUL                 "/>
    <x v="26"/>
    <x v="26"/>
    <s v="Editorial"/>
    <s v="OUTROS"/>
    <s v="Indireta"/>
    <n v="2011"/>
    <n v="1.4444330190702552"/>
    <n v="6629.19"/>
    <n v="9575.420925690345"/>
  </r>
  <r>
    <s v="41 - Paraná"/>
    <s v="SUL                 "/>
    <x v="26"/>
    <x v="26"/>
    <s v="Editorial"/>
    <s v="OUTROS"/>
    <s v="Indireta"/>
    <n v="2011"/>
    <n v="1.4444330190702552"/>
    <n v="188896.6"/>
    <n v="272848.48623010638"/>
  </r>
  <r>
    <s v="41 - Paraná"/>
    <s v="SUL                 "/>
    <x v="40"/>
    <x v="40"/>
    <s v="Música"/>
    <s v="OUTROS"/>
    <s v="Indireta"/>
    <n v="2011"/>
    <n v="1.4444330190702552"/>
    <n v="26459.82"/>
    <n v="38219.437686655518"/>
  </r>
  <r>
    <s v="41 - Paraná"/>
    <s v="SUL                 "/>
    <x v="40"/>
    <x v="40"/>
    <s v="Música"/>
    <s v="OUTROS"/>
    <s v="Indireta"/>
    <n v="2011"/>
    <n v="1.4444330190702552"/>
    <n v="57750"/>
    <n v="83416.006851307233"/>
  </r>
  <r>
    <s v="41 - Paraná"/>
    <s v="SUL                 "/>
    <x v="40"/>
    <x v="40"/>
    <s v="Música"/>
    <s v="OUTROS"/>
    <s v="Indireta"/>
    <n v="2011"/>
    <n v="1.4444330190702552"/>
    <n v="108826.39"/>
    <n v="157192.43106221705"/>
  </r>
  <r>
    <s v="41 - Paraná"/>
    <s v="SUL                 "/>
    <x v="40"/>
    <x v="40"/>
    <s v="Música"/>
    <s v="OUTROS"/>
    <s v="Indireta"/>
    <n v="2011"/>
    <n v="1.4444330190702552"/>
    <n v="525662.07999999996"/>
    <n v="759283.66522514995"/>
  </r>
  <r>
    <s v="41 - Paraná"/>
    <s v="SUL                 "/>
    <x v="40"/>
    <x v="40"/>
    <s v="Música"/>
    <s v="OUTROS"/>
    <s v="Indireta"/>
    <n v="2011"/>
    <n v="1.4444330190702552"/>
    <n v="134750"/>
    <n v="194637.34931971689"/>
  </r>
  <r>
    <s v="41 - Paraná"/>
    <s v="SUL                 "/>
    <x v="25"/>
    <x v="25"/>
    <s v="Editorial"/>
    <s v="OUTROS"/>
    <s v="Indireta"/>
    <n v="2011"/>
    <n v="1.4444330190702552"/>
    <n v="67940.27"/>
    <n v="98135.1693125483"/>
  </r>
  <r>
    <s v="41 - Paraná"/>
    <s v="SUL                 "/>
    <x v="25"/>
    <x v="25"/>
    <s v="Editorial"/>
    <s v="OUTROS"/>
    <s v="Indireta"/>
    <n v="2011"/>
    <n v="1.4444330190702552"/>
    <n v="93325.49"/>
    <n v="134802.41927691092"/>
  </r>
  <r>
    <s v="41 - Paraná"/>
    <s v="SUL                 "/>
    <x v="25"/>
    <x v="25"/>
    <s v="Editorial"/>
    <s v="OUTROS"/>
    <s v="Indireta"/>
    <n v="2011"/>
    <n v="1.4444330190702552"/>
    <n v="338825.21"/>
    <n v="489410.32101741328"/>
  </r>
  <r>
    <s v="41 - Paraná"/>
    <s v="SUL                 "/>
    <x v="25"/>
    <x v="25"/>
    <s v="Editorial"/>
    <s v="OUTROS"/>
    <s v="Indireta"/>
    <n v="2011"/>
    <n v="1.4444330190702552"/>
    <n v="143190.39999999999"/>
    <n v="206828.94177387748"/>
  </r>
  <r>
    <s v="41 - Paraná"/>
    <s v="SUL                 "/>
    <x v="25"/>
    <x v="25"/>
    <s v="Editorial"/>
    <s v="OUTROS"/>
    <s v="Indireta"/>
    <n v="2011"/>
    <n v="1.4444330190702552"/>
    <n v="86800"/>
    <n v="125376.78605529816"/>
  </r>
  <r>
    <s v="41 - Paraná"/>
    <s v="SUL                 "/>
    <x v="25"/>
    <x v="25"/>
    <s v="Editorial"/>
    <s v="OUTROS"/>
    <s v="Indireta"/>
    <n v="2011"/>
    <n v="1.4444330190702552"/>
    <n v="129636.21"/>
    <n v="187250.82219112563"/>
  </r>
  <r>
    <s v="41 - Paraná"/>
    <s v="SUL                 "/>
    <x v="25"/>
    <x v="25"/>
    <s v="Editorial"/>
    <s v="OUTROS"/>
    <s v="Indireta"/>
    <n v="2011"/>
    <n v="1.4444330190702552"/>
    <n v="573932.16"/>
    <n v="829006.56261031283"/>
  </r>
  <r>
    <s v="41 - Paraná"/>
    <s v="SUL                 "/>
    <x v="25"/>
    <x v="25"/>
    <s v="Editorial"/>
    <s v="OUTROS"/>
    <s v="Indireta"/>
    <n v="2011"/>
    <n v="1.4444330190702552"/>
    <n v="20000"/>
    <n v="28888.660381405105"/>
  </r>
  <r>
    <s v="41 - Paraná"/>
    <s v="SUL                 "/>
    <x v="33"/>
    <x v="33"/>
    <s v="Editorial"/>
    <s v="OUTROS"/>
    <s v="Indireta"/>
    <n v="2011"/>
    <n v="1.4444330190702552"/>
    <n v="42065"/>
    <n v="60760.074947190289"/>
  </r>
  <r>
    <s v="41 - Paraná"/>
    <s v="SUL                 "/>
    <x v="33"/>
    <x v="33"/>
    <s v="Editorial"/>
    <s v="OUTROS"/>
    <s v="Indireta"/>
    <n v="2011"/>
    <n v="1.4444330190702552"/>
    <n v="246605.04"/>
    <n v="356204.46244514105"/>
  </r>
  <r>
    <s v="41 - Paraná"/>
    <s v="SUL                 "/>
    <x v="33"/>
    <x v="33"/>
    <s v="Editorial"/>
    <s v="OUTROS"/>
    <s v="Indireta"/>
    <n v="2011"/>
    <n v="1.4444330190702552"/>
    <n v="182450.76"/>
    <n v="263537.90209846257"/>
  </r>
  <r>
    <s v="41 - Paraná"/>
    <s v="SUL                 "/>
    <x v="37"/>
    <x v="37"/>
    <s v="Música"/>
    <s v="OUTROS"/>
    <s v="Indireta"/>
    <n v="2011"/>
    <n v="1.4444330190702552"/>
    <n v="74621.91"/>
    <n v="107786.35075008888"/>
  </r>
  <r>
    <s v="41 - Paraná"/>
    <s v="SUL                 "/>
    <x v="37"/>
    <x v="37"/>
    <s v="Música"/>
    <s v="OUTROS"/>
    <s v="Indireta"/>
    <n v="2011"/>
    <n v="1.4444330190702552"/>
    <n v="70912.89"/>
    <n v="102428.91979369691"/>
  </r>
  <r>
    <s v="41 - Paraná"/>
    <s v="SUL                 "/>
    <x v="13"/>
    <x v="13"/>
    <s v="Editorial"/>
    <s v="OUTROS"/>
    <s v="Indireta"/>
    <n v="2011"/>
    <n v="1.4444330190702552"/>
    <n v="20642.95"/>
    <n v="29817.358591016327"/>
  </r>
  <r>
    <s v="41 - Paraná"/>
    <s v="SUL                 "/>
    <x v="13"/>
    <x v="13"/>
    <s v="Editorial"/>
    <s v="OUTROS"/>
    <s v="Direta"/>
    <n v="2011"/>
    <n v="1.4444330190702552"/>
    <n v="56999999.979999997"/>
    <n v="82332682.058115885"/>
  </r>
  <r>
    <s v="41 - Paraná"/>
    <s v="SUL                 "/>
    <x v="13"/>
    <x v="13"/>
    <s v="Editorial"/>
    <s v="OUTROS"/>
    <s v="Indireta"/>
    <n v="2011"/>
    <n v="1.4444330190702552"/>
    <n v="107234.97"/>
    <n v="154893.73146700824"/>
  </r>
  <r>
    <s v="41 - Paraná"/>
    <s v="SUL                 "/>
    <x v="13"/>
    <x v="13"/>
    <s v="Editorial"/>
    <s v="OUTROS"/>
    <s v="Indireta"/>
    <n v="2011"/>
    <n v="1.4444330190702552"/>
    <n v="44011.68"/>
    <n v="63571.923816753973"/>
  </r>
  <r>
    <s v="41 - Paraná"/>
    <s v="SUL                 "/>
    <x v="17"/>
    <x v="17"/>
    <s v="Editorial"/>
    <s v="OUTROS"/>
    <s v="Indireta"/>
    <n v="2011"/>
    <n v="1.4444330190702552"/>
    <n v="3183.92"/>
    <n v="4598.9591780781675"/>
  </r>
  <r>
    <s v="41 - Paraná"/>
    <s v="SUL                 "/>
    <x v="17"/>
    <x v="17"/>
    <s v="Editorial"/>
    <s v="OUTROS"/>
    <s v="Indireta"/>
    <n v="2011"/>
    <n v="1.4444330190702552"/>
    <n v="42150.45"/>
    <n v="60883.501748669834"/>
  </r>
  <r>
    <s v="41 - Paraná"/>
    <s v="SUL                 "/>
    <x v="12"/>
    <x v="12"/>
    <s v="Editorial"/>
    <s v="OUTROS"/>
    <s v="Indireta"/>
    <n v="2011"/>
    <n v="1.4444330190702552"/>
    <n v="607000"/>
    <n v="876770.84257564496"/>
  </r>
  <r>
    <s v="41 - Paraná"/>
    <s v="SUL                 "/>
    <x v="12"/>
    <x v="12"/>
    <s v="Editorial"/>
    <s v="OUTROS"/>
    <s v="Indireta"/>
    <n v="2011"/>
    <n v="1.4444330190702552"/>
    <n v="5016.3"/>
    <n v="7245.7093535621216"/>
  </r>
  <r>
    <s v="41 - Paraná"/>
    <s v="SUL                 "/>
    <x v="12"/>
    <x v="12"/>
    <s v="Editorial"/>
    <s v="OUTROS"/>
    <s v="Indireta"/>
    <n v="2011"/>
    <n v="1.4444330190702552"/>
    <n v="59488.29"/>
    <n v="85926.850324026876"/>
  </r>
  <r>
    <s v="41 - Paraná"/>
    <s v="SUL                 "/>
    <x v="12"/>
    <x v="12"/>
    <s v="Editorial"/>
    <s v="OUTROS"/>
    <s v="Indireta"/>
    <n v="2011"/>
    <n v="1.4444330190702552"/>
    <n v="10000"/>
    <n v="14444.330190702552"/>
  </r>
  <r>
    <s v="41 - Paraná"/>
    <s v="SUL                 "/>
    <x v="43"/>
    <x v="43"/>
    <e v="#N/A"/>
    <s v="OUTROS"/>
    <s v="Indireta"/>
    <n v="2011"/>
    <n v="1.4444330190702552"/>
    <n v="173100"/>
    <n v="250031.35560106119"/>
  </r>
  <r>
    <s v="41 - Paraná"/>
    <s v="SUL                 "/>
    <x v="18"/>
    <x v="18"/>
    <s v="Editorial"/>
    <s v="OUTROS"/>
    <s v="Indireta"/>
    <n v="2011"/>
    <n v="1.4444330190702552"/>
    <n v="8674.23"/>
    <n v="12529.34422700978"/>
  </r>
  <r>
    <s v="41 - Paraná"/>
    <s v="SUL                 "/>
    <x v="19"/>
    <x v="19"/>
    <s v="Editorial"/>
    <s v="OUTROS"/>
    <s v="Indireta"/>
    <n v="2011"/>
    <n v="1.4444330190702552"/>
    <n v="22323.93"/>
    <n v="32245.421607413042"/>
  </r>
  <r>
    <s v="41 - Paraná"/>
    <s v="SUL                 "/>
    <x v="19"/>
    <x v="19"/>
    <s v="Editorial"/>
    <s v="OUTROS"/>
    <s v="Indireta"/>
    <n v="2011"/>
    <n v="1.4444330190702552"/>
    <n v="6370.47"/>
    <n v="9201.7172149964899"/>
  </r>
  <r>
    <s v="41 - Paraná"/>
    <s v="SUL                 "/>
    <x v="5"/>
    <x v="5"/>
    <e v="#N/A"/>
    <s v="OUTROS"/>
    <s v="Indireta"/>
    <n v="2011"/>
    <n v="1.4444330190702552"/>
    <n v="11289.35"/>
    <n v="16306.709903840787"/>
  </r>
  <r>
    <s v="41 - Paraná"/>
    <s v="SUL                 "/>
    <x v="5"/>
    <x v="5"/>
    <e v="#N/A"/>
    <s v="OUTROS"/>
    <s v="Indireta"/>
    <n v="2011"/>
    <n v="1.4444330190702552"/>
    <n v="1390000"/>
    <n v="2007761.8965076548"/>
  </r>
  <r>
    <s v="41 - Paraná"/>
    <s v="SUL                 "/>
    <x v="5"/>
    <x v="5"/>
    <e v="#N/A"/>
    <s v="OUTROS"/>
    <s v="Indireta"/>
    <n v="2011"/>
    <n v="1.4444330190702552"/>
    <n v="2944728"/>
    <n v="4253462.3553807149"/>
  </r>
  <r>
    <s v="41 - Paraná"/>
    <s v="SUL                 "/>
    <x v="5"/>
    <x v="5"/>
    <e v="#N/A"/>
    <s v="OUTROS"/>
    <s v="Indireta"/>
    <n v="2011"/>
    <n v="1.4444330190702552"/>
    <n v="54548.15"/>
    <n v="78791.148989197143"/>
  </r>
  <r>
    <s v="41 - Paraná"/>
    <s v="SUL                 "/>
    <x v="5"/>
    <x v="5"/>
    <e v="#N/A"/>
    <s v="OUTROS"/>
    <s v="Indireta"/>
    <n v="2011"/>
    <n v="1.4444330190702552"/>
    <n v="997788.69"/>
    <n v="1441238.929890855"/>
  </r>
  <r>
    <s v="41 - Paraná"/>
    <s v="SUL                 "/>
    <x v="5"/>
    <x v="5"/>
    <e v="#N/A"/>
    <s v="OUTROS"/>
    <s v="Indireta"/>
    <n v="2011"/>
    <n v="1.4444330190702552"/>
    <n v="20000"/>
    <n v="28888.660381405105"/>
  </r>
  <r>
    <s v="41 - Paraná"/>
    <s v="SUL                 "/>
    <x v="42"/>
    <x v="42"/>
    <s v="Audiovisual"/>
    <s v="OUTROS"/>
    <s v="Indireta"/>
    <n v="2011"/>
    <n v="1.4444330190702552"/>
    <n v="44672.7"/>
    <n v="64526.722931019787"/>
  </r>
  <r>
    <s v="41 - Paraná"/>
    <s v="SUL                 "/>
    <x v="34"/>
    <x v="34"/>
    <s v="Audiovisual"/>
    <s v="OUTROS"/>
    <s v="Indireta"/>
    <n v="2011"/>
    <n v="1.4444330190702552"/>
    <n v="90886.65"/>
    <n v="131279.6782526816"/>
  </r>
  <r>
    <s v="41 - Paraná"/>
    <s v="SUL                 "/>
    <x v="28"/>
    <x v="28"/>
    <s v="Audiovisual"/>
    <s v="OUTROS"/>
    <s v="Indireta"/>
    <n v="2011"/>
    <n v="1.4444330190702552"/>
    <n v="15235.21"/>
    <n v="22006.240376469341"/>
  </r>
  <r>
    <s v="41 - Paraná"/>
    <s v="SUL                 "/>
    <x v="7"/>
    <x v="7"/>
    <s v="Música"/>
    <s v="OUTROS"/>
    <s v="Indireta"/>
    <n v="2011"/>
    <n v="1.4444330190702552"/>
    <n v="9008.19"/>
    <n v="13011.727078058484"/>
  </r>
  <r>
    <s v="41 - Paraná"/>
    <s v="SUL                 "/>
    <x v="7"/>
    <x v="7"/>
    <s v="Música"/>
    <s v="OUTROS"/>
    <s v="Indireta"/>
    <n v="2011"/>
    <n v="1.4444330190702552"/>
    <n v="10000"/>
    <n v="14444.330190702552"/>
  </r>
  <r>
    <s v="41 - Paraná"/>
    <s v="SUL                 "/>
    <x v="16"/>
    <x v="16"/>
    <s v="Audiovisual"/>
    <s v="OUTROS"/>
    <s v="Indireta"/>
    <n v="2011"/>
    <n v="1.4444330190702552"/>
    <n v="40338.980000000003"/>
    <n v="58266.954667614649"/>
  </r>
  <r>
    <s v="41 - Paraná"/>
    <s v="SUL                 "/>
    <x v="16"/>
    <x v="16"/>
    <s v="Audiovisual"/>
    <s v="OUTROS"/>
    <s v="Indireta"/>
    <n v="2011"/>
    <n v="1.4444330190702552"/>
    <n v="240978.7"/>
    <n v="348077.59117262531"/>
  </r>
  <r>
    <s v="41 - Paraná"/>
    <s v="SUL                 "/>
    <x v="16"/>
    <x v="16"/>
    <s v="Audiovisual"/>
    <s v="OUTROS"/>
    <s v="Indireta"/>
    <n v="2011"/>
    <n v="1.4444330190702552"/>
    <n v="41240.769999999997"/>
    <n v="59569.529919882007"/>
  </r>
  <r>
    <s v="41 - Paraná"/>
    <s v="SUL                 "/>
    <x v="32"/>
    <x v="32"/>
    <s v="Audiovisual"/>
    <s v="OUTROS"/>
    <s v="Indireta"/>
    <n v="2011"/>
    <n v="1.4444330190702552"/>
    <n v="43613.33"/>
    <n v="62996.533923607334"/>
  </r>
  <r>
    <s v="41 - Paraná"/>
    <s v="SUL                 "/>
    <x v="32"/>
    <x v="32"/>
    <s v="Audiovisual"/>
    <s v="OUTROS"/>
    <s v="Indireta"/>
    <n v="2011"/>
    <n v="1.4444330190702552"/>
    <n v="72415"/>
    <n v="104598.61707597254"/>
  </r>
  <r>
    <s v="41 - Paraná"/>
    <s v="SUL                 "/>
    <x v="32"/>
    <x v="32"/>
    <s v="Audiovisual"/>
    <s v="OUTROS"/>
    <s v="Indireta"/>
    <n v="2011"/>
    <n v="1.4444330190702552"/>
    <n v="333628.53000000003"/>
    <n v="481904.06483587128"/>
  </r>
  <r>
    <s v="41 - Paraná"/>
    <s v="SUL                 "/>
    <x v="41"/>
    <x v="41"/>
    <s v="Audiovisual"/>
    <s v="OUTROS"/>
    <s v="Indireta"/>
    <n v="2011"/>
    <n v="1.4444330190702552"/>
    <n v="9798.76"/>
    <n v="14153.652489944854"/>
  </r>
  <r>
    <s v="41 - Paraná"/>
    <s v="SUL                 "/>
    <x v="41"/>
    <x v="41"/>
    <s v="Audiovisual"/>
    <s v="OUTROS"/>
    <s v="Indireta"/>
    <n v="2011"/>
    <n v="1.4444330190702552"/>
    <n v="32859.769999999997"/>
    <n v="47463.736787054193"/>
  </r>
  <r>
    <s v="41 - Paraná"/>
    <s v="SUL                 "/>
    <x v="41"/>
    <x v="41"/>
    <s v="Audiovisual"/>
    <s v="OUTROS"/>
    <s v="Indireta"/>
    <n v="2011"/>
    <n v="1.4444330190702552"/>
    <n v="42914.05"/>
    <n v="61986.470802031894"/>
  </r>
  <r>
    <s v="41 - Paraná"/>
    <s v="SUL                 "/>
    <x v="54"/>
    <x v="54"/>
    <s v="Audiovisual"/>
    <s v="OUTROS"/>
    <s v="Indireta"/>
    <n v="2011"/>
    <n v="1.4444330190702552"/>
    <n v="175243.5"/>
    <n v="253127.49777743829"/>
  </r>
  <r>
    <s v="41 - Paraná"/>
    <s v="SUL                 "/>
    <x v="59"/>
    <x v="59"/>
    <s v="Educação e Criação em Artes"/>
    <s v="OUTROS"/>
    <s v="Indireta"/>
    <n v="2011"/>
    <n v="1.4444330190702552"/>
    <n v="11144.31"/>
    <n v="16097.209338754836"/>
  </r>
  <r>
    <s v="41 - Paraná"/>
    <s v="SUL                 "/>
    <x v="55"/>
    <x v="55"/>
    <s v="Educação e Criação em Artes"/>
    <s v="OUTROS"/>
    <s v="Indireta"/>
    <n v="2011"/>
    <n v="1.4444330190702552"/>
    <n v="17976.240000000002"/>
    <n v="25965.474614731487"/>
  </r>
  <r>
    <s v="41 - Paraná"/>
    <s v="SUL                 "/>
    <x v="61"/>
    <x v="61"/>
    <s v="Artes Cênicas e Espetáculos"/>
    <s v="OUTROS"/>
    <s v="Indireta"/>
    <n v="2011"/>
    <n v="1.4444330190702552"/>
    <n v="5720.01"/>
    <n v="8262.1713134120509"/>
  </r>
  <r>
    <s v="41 - Paraná"/>
    <s v="SUL                 "/>
    <x v="36"/>
    <x v="36"/>
    <s v="Artes Cênicas e Espetáculos"/>
    <s v="OUTROS"/>
    <s v="Indireta"/>
    <n v="2011"/>
    <n v="1.4444330190702552"/>
    <n v="21460.75"/>
    <n v="30998.615914011982"/>
  </r>
  <r>
    <s v="41 - Paraná"/>
    <s v="SUL                 "/>
    <x v="36"/>
    <x v="36"/>
    <s v="Artes Cênicas e Espetáculos"/>
    <s v="OUTROS"/>
    <s v="Indireta"/>
    <n v="2011"/>
    <n v="1.4444330190702552"/>
    <n v="74636.86"/>
    <n v="107807.94502372397"/>
  </r>
  <r>
    <s v="41 - Paraná"/>
    <s v="SUL                 "/>
    <x v="58"/>
    <x v="58"/>
    <s v="Artes Cênicas e Espetáculos"/>
    <s v="OUTROS"/>
    <s v="Indireta"/>
    <n v="2011"/>
    <n v="1.4444330190702552"/>
    <n v="320000"/>
    <n v="462218.56610248168"/>
  </r>
  <r>
    <s v="41 - Paraná"/>
    <s v="SUL                 "/>
    <x v="58"/>
    <x v="58"/>
    <s v="Artes Cênicas e Espetáculos"/>
    <s v="OUTROS"/>
    <s v="Indireta"/>
    <n v="2011"/>
    <n v="1.4444330190702552"/>
    <n v="20096.3"/>
    <n v="29027.759281141571"/>
  </r>
  <r>
    <s v="41 - Paraná"/>
    <s v="SUL                 "/>
    <x v="20"/>
    <x v="20"/>
    <s v="Artes Cênicas e Espetáculos"/>
    <s v="OUTROS"/>
    <s v="Indireta"/>
    <n v="2011"/>
    <n v="1.4444330190702552"/>
    <n v="8005.42"/>
    <n v="11563.292979525402"/>
  </r>
  <r>
    <s v="41 - Paraná"/>
    <s v="SUL                 "/>
    <x v="20"/>
    <x v="20"/>
    <s v="Artes Cênicas e Espetáculos"/>
    <s v="OUTROS"/>
    <s v="Indireta"/>
    <n v="2011"/>
    <n v="1.4444330190702552"/>
    <n v="87200"/>
    <n v="125954.55926292625"/>
  </r>
  <r>
    <s v="41 - Paraná"/>
    <s v="SUL                 "/>
    <x v="20"/>
    <x v="20"/>
    <s v="Artes Cênicas e Espetáculos"/>
    <s v="OUTROS"/>
    <s v="Indireta"/>
    <n v="2011"/>
    <n v="1.4444330190702552"/>
    <n v="25675.75"/>
    <n v="37086.901089393104"/>
  </r>
  <r>
    <s v="41 - Paraná"/>
    <s v="SUL                 "/>
    <x v="20"/>
    <x v="20"/>
    <s v="Artes Cênicas e Espetáculos"/>
    <s v="OUTROS"/>
    <s v="Indireta"/>
    <n v="2011"/>
    <n v="1.4444330190702552"/>
    <n v="180170.18"/>
    <n v="260243.75704383131"/>
  </r>
  <r>
    <s v="41 - Paraná"/>
    <s v="SUL                 "/>
    <x v="30"/>
    <x v="30"/>
    <s v="Artes Cênicas e Espetáculos"/>
    <s v="OUTROS"/>
    <s v="Indireta"/>
    <n v="2011"/>
    <n v="1.4444330190702552"/>
    <n v="64562.95"/>
    <n v="93256.856788581936"/>
  </r>
  <r>
    <s v="41 - Paraná"/>
    <s v="SUL                 "/>
    <x v="30"/>
    <x v="30"/>
    <s v="Artes Cênicas e Espetáculos"/>
    <s v="OUTROS"/>
    <s v="Indireta"/>
    <n v="2011"/>
    <n v="1.4444330190702552"/>
    <n v="90659.12"/>
    <n v="130951.02640785255"/>
  </r>
  <r>
    <s v="41 - Paraná"/>
    <s v="SUL                 "/>
    <x v="48"/>
    <x v="48"/>
    <s v="Patrimônio"/>
    <s v="FUNDO CULTURAL"/>
    <s v="Direta"/>
    <n v="2011"/>
    <n v="1.4444330190702552"/>
    <n v="551245"/>
    <n v="796236.47959738283"/>
  </r>
  <r>
    <s v="41 - Paraná"/>
    <s v="SUL                 "/>
    <x v="44"/>
    <x v="44"/>
    <s v="Artes Cênicas e Espetáculos"/>
    <s v="FUNDO CULTURAL"/>
    <s v="Direta"/>
    <n v="2011"/>
    <n v="1.4444330190702552"/>
    <n v="150000"/>
    <n v="216664.95286053829"/>
  </r>
  <r>
    <s v="33 - Rio de Janeiro"/>
    <s v="SUDESTE             "/>
    <x v="38"/>
    <x v="38"/>
    <e v="#N/A"/>
    <s v="OUTROS"/>
    <s v="Indireta"/>
    <n v="2011"/>
    <n v="1.4444330190702552"/>
    <n v="98408.45"/>
    <n v="142144.41453552427"/>
  </r>
  <r>
    <s v="33 - Rio de Janeiro"/>
    <s v="SUDESTE             "/>
    <x v="2"/>
    <x v="2"/>
    <e v="#N/A"/>
    <s v="OUTROS"/>
    <s v="Indireta"/>
    <n v="2011"/>
    <n v="1.4444330190702552"/>
    <n v="26052.76"/>
    <n v="37631.466781912779"/>
  </r>
  <r>
    <s v="33 - Rio de Janeiro"/>
    <s v="SUDESTE             "/>
    <x v="2"/>
    <x v="2"/>
    <e v="#N/A"/>
    <s v="OUTROS"/>
    <s v="Indireta"/>
    <n v="2011"/>
    <n v="1.4444330190702552"/>
    <n v="832000"/>
    <n v="1201768.2718664524"/>
  </r>
  <r>
    <s v="33 - Rio de Janeiro"/>
    <s v="SUDESTE             "/>
    <x v="2"/>
    <x v="2"/>
    <e v="#N/A"/>
    <s v="OUTROS"/>
    <s v="Indireta"/>
    <n v="2011"/>
    <n v="1.4444330190702552"/>
    <n v="857384.65"/>
    <n v="1238434.6985039942"/>
  </r>
  <r>
    <s v="33 - Rio de Janeiro"/>
    <s v="SUDESTE             "/>
    <x v="2"/>
    <x v="2"/>
    <e v="#N/A"/>
    <s v="OUTROS"/>
    <s v="Indireta"/>
    <n v="2011"/>
    <n v="1.4444330190702552"/>
    <n v="70904.66"/>
    <n v="102417.03210994997"/>
  </r>
  <r>
    <s v="33 - Rio de Janeiro"/>
    <s v="SUDESTE             "/>
    <x v="2"/>
    <x v="2"/>
    <e v="#N/A"/>
    <s v="OUTROS"/>
    <s v="Indireta"/>
    <n v="2011"/>
    <n v="1.4444330190702552"/>
    <n v="91708"/>
    <n v="132466.06331289496"/>
  </r>
  <r>
    <s v="33 - Rio de Janeiro"/>
    <s v="SUDESTE             "/>
    <x v="2"/>
    <x v="2"/>
    <e v="#N/A"/>
    <s v="OUTROS"/>
    <s v="Indireta"/>
    <n v="2011"/>
    <n v="1.4444330190702552"/>
    <n v="339343.5"/>
    <n v="490158.95620686718"/>
  </r>
  <r>
    <s v="33 - Rio de Janeiro"/>
    <s v="SUDESTE             "/>
    <x v="2"/>
    <x v="2"/>
    <e v="#N/A"/>
    <s v="OUTROS"/>
    <s v="Indireta"/>
    <n v="2011"/>
    <n v="1.4444330190702552"/>
    <n v="831799.7"/>
    <n v="1201478.9519327325"/>
  </r>
  <r>
    <s v="33 - Rio de Janeiro"/>
    <s v="SUDESTE             "/>
    <x v="39"/>
    <x v="39"/>
    <s v="Música"/>
    <s v="OUTROS"/>
    <s v="Indireta"/>
    <n v="2011"/>
    <n v="1.4444330190702552"/>
    <n v="17051.13"/>
    <n v="24629.215184459401"/>
  </r>
  <r>
    <s v="33 - Rio de Janeiro"/>
    <s v="SUDESTE             "/>
    <x v="26"/>
    <x v="26"/>
    <s v="Editorial"/>
    <s v="OUTROS"/>
    <s v="Indireta"/>
    <n v="2011"/>
    <n v="1.4444330190702552"/>
    <n v="11362.26"/>
    <n v="16412.023515261197"/>
  </r>
  <r>
    <s v="33 - Rio de Janeiro"/>
    <s v="SUDESTE             "/>
    <x v="26"/>
    <x v="26"/>
    <s v="Editorial"/>
    <s v="OUTROS"/>
    <s v="Indireta"/>
    <n v="2011"/>
    <n v="1.4444330190702552"/>
    <n v="164834.79999999999"/>
    <n v="238092.82781184168"/>
  </r>
  <r>
    <s v="33 - Rio de Janeiro"/>
    <s v="SUDESTE             "/>
    <x v="26"/>
    <x v="26"/>
    <s v="Editorial"/>
    <s v="OUTROS"/>
    <s v="Indireta"/>
    <n v="2011"/>
    <n v="1.4444330190702552"/>
    <n v="59843.81"/>
    <n v="86440.375150966735"/>
  </r>
  <r>
    <s v="33 - Rio de Janeiro"/>
    <s v="SUDESTE             "/>
    <x v="26"/>
    <x v="26"/>
    <s v="Editorial"/>
    <s v="OUTROS"/>
    <s v="Indireta"/>
    <n v="2011"/>
    <n v="1.4444330190702552"/>
    <n v="169565.01"/>
    <n v="244925.29932297804"/>
  </r>
  <r>
    <s v="33 - Rio de Janeiro"/>
    <s v="SUDESTE             "/>
    <x v="50"/>
    <x v="50"/>
    <e v="#N/A"/>
    <s v="OUTROS"/>
    <s v="Indireta"/>
    <n v="2011"/>
    <n v="1.4444330190702552"/>
    <n v="4568.01"/>
    <n v="6598.1844754431168"/>
  </r>
  <r>
    <s v="33 - Rio de Janeiro"/>
    <s v="SUDESTE             "/>
    <x v="50"/>
    <x v="50"/>
    <e v="#N/A"/>
    <s v="OUTROS"/>
    <s v="Indireta"/>
    <n v="2011"/>
    <n v="1.4444330190702552"/>
    <n v="5766.73"/>
    <n v="8329.6552240630117"/>
  </r>
  <r>
    <s v="33 - Rio de Janeiro"/>
    <s v="SUDESTE             "/>
    <x v="40"/>
    <x v="40"/>
    <s v="Música"/>
    <s v="OUTROS"/>
    <s v="Indireta"/>
    <n v="2011"/>
    <n v="1.4444330190702552"/>
    <n v="22573.65"/>
    <n v="32606.12542093527"/>
  </r>
  <r>
    <s v="33 - Rio de Janeiro"/>
    <s v="SUDESTE             "/>
    <x v="40"/>
    <x v="40"/>
    <s v="Música"/>
    <s v="OUTROS"/>
    <s v="Indireta"/>
    <n v="2011"/>
    <n v="1.4444330190702552"/>
    <n v="100000"/>
    <n v="144443.30190702551"/>
  </r>
  <r>
    <s v="33 - Rio de Janeiro"/>
    <s v="SUDESTE             "/>
    <x v="40"/>
    <x v="40"/>
    <s v="Música"/>
    <s v="OUTROS"/>
    <s v="Indireta"/>
    <n v="2011"/>
    <n v="1.4444330190702552"/>
    <n v="49667"/>
    <n v="71740.65475816236"/>
  </r>
  <r>
    <s v="33 - Rio de Janeiro"/>
    <s v="SUDESTE             "/>
    <x v="40"/>
    <x v="40"/>
    <s v="Música"/>
    <s v="OUTROS"/>
    <s v="Indireta"/>
    <n v="2011"/>
    <n v="1.4444330190702552"/>
    <n v="181369.51"/>
    <n v="261976.10889659286"/>
  </r>
  <r>
    <s v="33 - Rio de Janeiro"/>
    <s v="SUDESTE             "/>
    <x v="25"/>
    <x v="25"/>
    <s v="Editorial"/>
    <s v="OUTROS"/>
    <s v="Indireta"/>
    <n v="2011"/>
    <n v="1.4444330190702552"/>
    <n v="15160.57"/>
    <n v="21898.427895925939"/>
  </r>
  <r>
    <s v="33 - Rio de Janeiro"/>
    <s v="SUDESTE             "/>
    <x v="25"/>
    <x v="25"/>
    <s v="Editorial"/>
    <s v="OUTROS"/>
    <s v="Direta"/>
    <n v="2011"/>
    <n v="1.4444330190702552"/>
    <n v="2849203"/>
    <n v="4115482.8912340286"/>
  </r>
  <r>
    <s v="33 - Rio de Janeiro"/>
    <s v="SUDESTE             "/>
    <x v="25"/>
    <x v="25"/>
    <s v="Editorial"/>
    <s v="OUTROS"/>
    <s v="Indireta"/>
    <n v="2011"/>
    <n v="1.4444330190702552"/>
    <n v="99831.86"/>
    <n v="144200.43493919904"/>
  </r>
  <r>
    <s v="33 - Rio de Janeiro"/>
    <s v="SUDESTE             "/>
    <x v="25"/>
    <x v="25"/>
    <s v="Editorial"/>
    <s v="OUTROS"/>
    <s v="Indireta"/>
    <n v="2011"/>
    <n v="1.4444330190702552"/>
    <n v="71150.91"/>
    <n v="102772.72374089602"/>
  </r>
  <r>
    <s v="33 - Rio de Janeiro"/>
    <s v="SUDESTE             "/>
    <x v="25"/>
    <x v="25"/>
    <s v="Editorial"/>
    <s v="OUTROS"/>
    <s v="Indireta"/>
    <n v="2011"/>
    <n v="1.4444330190702552"/>
    <n v="183267.14"/>
    <n v="264717.10832657118"/>
  </r>
  <r>
    <s v="33 - Rio de Janeiro"/>
    <s v="SUDESTE             "/>
    <x v="33"/>
    <x v="33"/>
    <s v="Editorial"/>
    <s v="OUTROS"/>
    <s v="Indireta"/>
    <n v="2011"/>
    <n v="1.4444330190702552"/>
    <n v="35385.21"/>
    <n v="51111.565710734983"/>
  </r>
  <r>
    <s v="33 - Rio de Janeiro"/>
    <s v="SUDESTE             "/>
    <x v="33"/>
    <x v="33"/>
    <s v="Editorial"/>
    <s v="OUTROS"/>
    <s v="Indireta"/>
    <n v="2011"/>
    <n v="1.4444330190702552"/>
    <n v="885289.17"/>
    <n v="1278740.9085733006"/>
  </r>
  <r>
    <s v="33 - Rio de Janeiro"/>
    <s v="SUDESTE             "/>
    <x v="33"/>
    <x v="33"/>
    <s v="Editorial"/>
    <s v="OUTROS"/>
    <s v="Indireta"/>
    <n v="2011"/>
    <n v="1.4444330190702552"/>
    <n v="27177.22"/>
    <n v="39255.67393453652"/>
  </r>
  <r>
    <s v="33 - Rio de Janeiro"/>
    <s v="SUDESTE             "/>
    <x v="33"/>
    <x v="33"/>
    <s v="Editorial"/>
    <s v="OUTROS"/>
    <s v="Indireta"/>
    <n v="2011"/>
    <n v="1.4444330190702552"/>
    <n v="531015.06000000006"/>
    <n v="767015.68628757284"/>
  </r>
  <r>
    <s v="33 - Rio de Janeiro"/>
    <s v="SUDESTE             "/>
    <x v="37"/>
    <x v="37"/>
    <s v="Música"/>
    <s v="OUTROS"/>
    <s v="Indireta"/>
    <n v="2011"/>
    <n v="1.4444330190702552"/>
    <n v="226252.1"/>
    <n v="326806.00387398532"/>
  </r>
  <r>
    <s v="33 - Rio de Janeiro"/>
    <s v="SUDESTE             "/>
    <x v="37"/>
    <x v="37"/>
    <s v="Música"/>
    <s v="OUTROS"/>
    <s v="Indireta"/>
    <n v="2011"/>
    <n v="1.4444330190702552"/>
    <n v="35022.18"/>
    <n v="50587.193191821912"/>
  </r>
  <r>
    <s v="33 - Rio de Janeiro"/>
    <s v="SUDESTE             "/>
    <x v="37"/>
    <x v="37"/>
    <s v="Música"/>
    <s v="OUTROS"/>
    <s v="Indireta"/>
    <n v="2011"/>
    <n v="1.4444330190702552"/>
    <n v="93292.72"/>
    <n v="134755.08520687599"/>
  </r>
  <r>
    <s v="33 - Rio de Janeiro"/>
    <s v="SUDESTE             "/>
    <x v="13"/>
    <x v="13"/>
    <s v="Editorial"/>
    <s v="OUTROS"/>
    <s v="Indireta"/>
    <n v="2011"/>
    <n v="1.4444330190702552"/>
    <n v="9771.27"/>
    <n v="14113.945026250614"/>
  </r>
  <r>
    <s v="33 - Rio de Janeiro"/>
    <s v="SUDESTE             "/>
    <x v="13"/>
    <x v="13"/>
    <s v="Editorial"/>
    <s v="OUTROS"/>
    <s v="Indireta"/>
    <n v="2011"/>
    <n v="1.4444330190702552"/>
    <n v="27256.67"/>
    <n v="39370.434137901648"/>
  </r>
  <r>
    <s v="33 - Rio de Janeiro"/>
    <s v="SUDESTE             "/>
    <x v="13"/>
    <x v="13"/>
    <s v="Editorial"/>
    <s v="FUNDO CULTURAL"/>
    <s v="Direta"/>
    <n v="2011"/>
    <n v="1.4444330190702552"/>
    <n v="394000"/>
    <n v="569106.60951368057"/>
  </r>
  <r>
    <s v="33 - Rio de Janeiro"/>
    <s v="SUDESTE             "/>
    <x v="13"/>
    <x v="13"/>
    <s v="Editorial"/>
    <s v="OUTROS"/>
    <s v="Indireta"/>
    <n v="2011"/>
    <n v="1.4444330190702552"/>
    <n v="447811.48"/>
    <n v="646833.68803071918"/>
  </r>
  <r>
    <s v="33 - Rio de Janeiro"/>
    <s v="SUDESTE             "/>
    <x v="13"/>
    <x v="13"/>
    <s v="Editorial"/>
    <s v="OUTROS"/>
    <s v="Indireta"/>
    <n v="2011"/>
    <n v="1.4444330190702552"/>
    <n v="674472.45"/>
    <n v="974230.27723321167"/>
  </r>
  <r>
    <s v="33 - Rio de Janeiro"/>
    <s v="SUDESTE             "/>
    <x v="13"/>
    <x v="13"/>
    <s v="Editorial"/>
    <s v="OUTROS"/>
    <s v="Direta"/>
    <n v="2011"/>
    <n v="1.4444330190702552"/>
    <n v="1176200.1499999999"/>
    <n v="1698942.333695387"/>
  </r>
  <r>
    <s v="33 - Rio de Janeiro"/>
    <s v="SUDESTE             "/>
    <x v="13"/>
    <x v="13"/>
    <s v="Editorial"/>
    <s v="OUTROS"/>
    <s v="Indireta"/>
    <n v="2011"/>
    <n v="1.4444330190702552"/>
    <n v="70914.03"/>
    <n v="102430.56644733866"/>
  </r>
  <r>
    <s v="33 - Rio de Janeiro"/>
    <s v="SUDESTE             "/>
    <x v="17"/>
    <x v="17"/>
    <s v="Editorial"/>
    <s v="OUTROS"/>
    <s v="Indireta"/>
    <n v="2011"/>
    <n v="1.4444330190702552"/>
    <n v="1674750.83"/>
    <n v="2419065.397567316"/>
  </r>
  <r>
    <s v="33 - Rio de Janeiro"/>
    <s v="SUDESTE             "/>
    <x v="17"/>
    <x v="17"/>
    <s v="Editorial"/>
    <s v="OUTROS"/>
    <s v="Indireta"/>
    <n v="2011"/>
    <n v="1.4444330190702552"/>
    <n v="41569.99"/>
    <n v="60045.066158420319"/>
  </r>
  <r>
    <s v="33 - Rio de Janeiro"/>
    <s v="SUDESTE             "/>
    <x v="17"/>
    <x v="17"/>
    <s v="Editorial"/>
    <s v="OUTROS"/>
    <s v="Indireta"/>
    <n v="2011"/>
    <n v="1.4444330190702552"/>
    <n v="96132.98"/>
    <n v="138857.65053362047"/>
  </r>
  <r>
    <s v="33 - Rio de Janeiro"/>
    <s v="SUDESTE             "/>
    <x v="12"/>
    <x v="12"/>
    <s v="Editorial"/>
    <s v="OUTROS"/>
    <s v="Indireta"/>
    <n v="2011"/>
    <n v="1.4444330190702552"/>
    <n v="19934.11"/>
    <n v="28793.486689778565"/>
  </r>
  <r>
    <s v="33 - Rio de Janeiro"/>
    <s v="SUDESTE             "/>
    <x v="12"/>
    <x v="12"/>
    <s v="Editorial"/>
    <s v="OUTROS"/>
    <s v="Indireta"/>
    <n v="2011"/>
    <n v="1.4444330190702552"/>
    <n v="47183.03"/>
    <n v="68152.726471782429"/>
  </r>
  <r>
    <s v="33 - Rio de Janeiro"/>
    <s v="SUDESTE             "/>
    <x v="43"/>
    <x v="43"/>
    <e v="#N/A"/>
    <s v="OUTROS"/>
    <s v="Indireta"/>
    <n v="2011"/>
    <n v="1.4444330190702552"/>
    <n v="4518.82"/>
    <n v="6527.1328152350507"/>
  </r>
  <r>
    <s v="33 - Rio de Janeiro"/>
    <s v="SUDESTE             "/>
    <x v="43"/>
    <x v="43"/>
    <e v="#N/A"/>
    <s v="OUTROS"/>
    <s v="Indireta"/>
    <n v="2011"/>
    <n v="1.4444330190702552"/>
    <n v="129000"/>
    <n v="186331.85946006293"/>
  </r>
  <r>
    <s v="33 - Rio de Janeiro"/>
    <s v="SUDESTE             "/>
    <x v="43"/>
    <x v="43"/>
    <e v="#N/A"/>
    <s v="OUTROS"/>
    <s v="Indireta"/>
    <n v="2011"/>
    <n v="1.4444330190702552"/>
    <n v="18268.560000000001"/>
    <n v="26387.711274866102"/>
  </r>
  <r>
    <s v="33 - Rio de Janeiro"/>
    <s v="SUDESTE             "/>
    <x v="43"/>
    <x v="43"/>
    <e v="#N/A"/>
    <s v="OUTROS"/>
    <s v="Indireta"/>
    <n v="2011"/>
    <n v="1.4444330190702552"/>
    <n v="165250.81"/>
    <n v="238693.72639210513"/>
  </r>
  <r>
    <s v="33 - Rio de Janeiro"/>
    <s v="SUDESTE             "/>
    <x v="43"/>
    <x v="43"/>
    <e v="#N/A"/>
    <s v="OUTROS"/>
    <s v="Indireta"/>
    <n v="2011"/>
    <n v="1.4444330190702552"/>
    <n v="69639.240000000005"/>
    <n v="100589.21767895808"/>
  </r>
  <r>
    <s v="33 - Rio de Janeiro"/>
    <s v="SUDESTE             "/>
    <x v="14"/>
    <x v="14"/>
    <s v="Editorial"/>
    <s v="OUTROS"/>
    <s v="Direta"/>
    <n v="2011"/>
    <n v="1.4444330190702552"/>
    <n v="10000000"/>
    <n v="14444330.190702552"/>
  </r>
  <r>
    <s v="33 - Rio de Janeiro"/>
    <s v="SUDESTE             "/>
    <x v="14"/>
    <x v="14"/>
    <s v="Editorial"/>
    <s v="OUTROS"/>
    <s v="Indireta"/>
    <n v="2011"/>
    <n v="1.4444330190702552"/>
    <n v="2000000"/>
    <n v="2888866.0381405107"/>
  </r>
  <r>
    <s v="33 - Rio de Janeiro"/>
    <s v="SUDESTE             "/>
    <x v="14"/>
    <x v="14"/>
    <s v="Editorial"/>
    <s v="OUTROS"/>
    <s v="Indireta"/>
    <n v="2011"/>
    <n v="1.4444330190702552"/>
    <n v="27359.52"/>
    <n v="39518.994073913032"/>
  </r>
  <r>
    <s v="33 - Rio de Janeiro"/>
    <s v="SUDESTE             "/>
    <x v="14"/>
    <x v="14"/>
    <s v="Editorial"/>
    <s v="OUTROS"/>
    <s v="Indireta"/>
    <n v="2011"/>
    <n v="1.4444330190702552"/>
    <n v="175000"/>
    <n v="252775.77833729467"/>
  </r>
  <r>
    <s v="33 - Rio de Janeiro"/>
    <s v="SUDESTE             "/>
    <x v="14"/>
    <x v="14"/>
    <s v="Editorial"/>
    <s v="OUTROS"/>
    <s v="Indireta"/>
    <n v="2011"/>
    <n v="1.4444330190702552"/>
    <n v="303372.5"/>
    <n v="438201.25607789098"/>
  </r>
  <r>
    <s v="33 - Rio de Janeiro"/>
    <s v="SUDESTE             "/>
    <x v="18"/>
    <x v="18"/>
    <s v="Editorial"/>
    <s v="OUTROS"/>
    <s v="Indireta"/>
    <n v="2011"/>
    <n v="1.4444330190702552"/>
    <n v="193936.89"/>
    <n v="280128.84753179603"/>
  </r>
  <r>
    <s v="33 - Rio de Janeiro"/>
    <s v="SUDESTE             "/>
    <x v="18"/>
    <x v="18"/>
    <s v="Editorial"/>
    <s v="OUTROS"/>
    <s v="Indireta"/>
    <n v="2011"/>
    <n v="1.4444330190702552"/>
    <n v="500000"/>
    <n v="722216.50953512767"/>
  </r>
  <r>
    <s v="33 - Rio de Janeiro"/>
    <s v="SUDESTE             "/>
    <x v="18"/>
    <x v="18"/>
    <s v="Editorial"/>
    <s v="OUTROS"/>
    <s v="Indireta"/>
    <n v="2011"/>
    <n v="1.4444330190702552"/>
    <n v="18540.990000000002"/>
    <n v="26781.218162251414"/>
  </r>
  <r>
    <s v="33 - Rio de Janeiro"/>
    <s v="SUDESTE             "/>
    <x v="19"/>
    <x v="19"/>
    <s v="Editorial"/>
    <s v="OUTROS"/>
    <s v="Indireta"/>
    <n v="2011"/>
    <n v="1.4444330190702552"/>
    <n v="106399.4"/>
    <n v="153686.80656926372"/>
  </r>
  <r>
    <s v="33 - Rio de Janeiro"/>
    <s v="SUDESTE             "/>
    <x v="19"/>
    <x v="19"/>
    <s v="Editorial"/>
    <s v="OUTROS"/>
    <s v="Indireta"/>
    <n v="2011"/>
    <n v="1.4444330190702552"/>
    <n v="264534.42"/>
    <n v="382102.25092859886"/>
  </r>
  <r>
    <s v="33 - Rio de Janeiro"/>
    <s v="SUDESTE             "/>
    <x v="5"/>
    <x v="5"/>
    <e v="#N/A"/>
    <s v="OUTROS"/>
    <s v="Indireta"/>
    <n v="2011"/>
    <n v="1.4444330190702552"/>
    <n v="232871.17"/>
    <n v="336366.80713752267"/>
  </r>
  <r>
    <s v="33 - Rio de Janeiro"/>
    <s v="SUDESTE             "/>
    <x v="5"/>
    <x v="5"/>
    <e v="#N/A"/>
    <s v="OUTROS"/>
    <s v="Indireta"/>
    <n v="2011"/>
    <n v="1.4444330190702552"/>
    <n v="31281"/>
    <n v="45183.30926953665"/>
  </r>
  <r>
    <s v="33 - Rio de Janeiro"/>
    <s v="SUDESTE             "/>
    <x v="5"/>
    <x v="5"/>
    <e v="#N/A"/>
    <s v="OUTROS"/>
    <s v="Indireta"/>
    <n v="2011"/>
    <n v="1.4444330190702552"/>
    <n v="1553692.3"/>
    <n v="2244204.459595209"/>
  </r>
  <r>
    <s v="33 - Rio de Janeiro"/>
    <s v="SUDESTE             "/>
    <x v="5"/>
    <x v="5"/>
    <e v="#N/A"/>
    <s v="OUTROS"/>
    <s v="Indireta"/>
    <n v="2011"/>
    <n v="1.4444330190702552"/>
    <n v="50017.5"/>
    <n v="72246.928531346493"/>
  </r>
  <r>
    <s v="33 - Rio de Janeiro"/>
    <s v="SUDESTE             "/>
    <x v="5"/>
    <x v="5"/>
    <e v="#N/A"/>
    <s v="OUTROS"/>
    <s v="Indireta"/>
    <n v="2011"/>
    <n v="1.4444330190702552"/>
    <n v="39844.769999999997"/>
    <n v="57553.101425259927"/>
  </r>
  <r>
    <s v="33 - Rio de Janeiro"/>
    <s v="SUDESTE             "/>
    <x v="5"/>
    <x v="5"/>
    <e v="#N/A"/>
    <s v="OUTROS"/>
    <s v="Indireta"/>
    <n v="2011"/>
    <n v="1.4444330190702552"/>
    <n v="174982.5"/>
    <n v="252750.50075946093"/>
  </r>
  <r>
    <s v="33 - Rio de Janeiro"/>
    <s v="SUDESTE             "/>
    <x v="5"/>
    <x v="5"/>
    <e v="#N/A"/>
    <s v="OUTROS"/>
    <s v="Indireta"/>
    <n v="2011"/>
    <n v="1.4444330190702552"/>
    <n v="165922.47"/>
    <n v="239663.89427369385"/>
  </r>
  <r>
    <s v="33 - Rio de Janeiro"/>
    <s v="SUDESTE             "/>
    <x v="5"/>
    <x v="5"/>
    <e v="#N/A"/>
    <s v="OUTROS"/>
    <s v="Indireta"/>
    <n v="2011"/>
    <n v="1.4444330190702552"/>
    <n v="424229.36"/>
    <n v="612770.89524304215"/>
  </r>
  <r>
    <s v="33 - Rio de Janeiro"/>
    <s v="SUDESTE             "/>
    <x v="5"/>
    <x v="5"/>
    <e v="#N/A"/>
    <s v="OUTROS"/>
    <s v="Indireta"/>
    <n v="2011"/>
    <n v="1.4444330190702552"/>
    <n v="29716.53"/>
    <n v="42923.537144191811"/>
  </r>
  <r>
    <s v="33 - Rio de Janeiro"/>
    <s v="SUDESTE             "/>
    <x v="15"/>
    <x v="15"/>
    <s v="Audiovisual"/>
    <s v="FUNDO CULTURAL"/>
    <s v="Direta"/>
    <n v="2011"/>
    <n v="1.4444330190702552"/>
    <n v="140000"/>
    <n v="202220.62266983572"/>
  </r>
  <r>
    <s v="33 - Rio de Janeiro"/>
    <s v="SUDESTE             "/>
    <x v="15"/>
    <x v="15"/>
    <s v="Audiovisual"/>
    <s v="OUTROS"/>
    <s v="Direta"/>
    <n v="2011"/>
    <n v="1.4444330190702552"/>
    <n v="640000"/>
    <n v="924437.13220496336"/>
  </r>
  <r>
    <s v="33 - Rio de Janeiro"/>
    <s v="SUDESTE             "/>
    <x v="27"/>
    <x v="27"/>
    <s v="Audiovisual"/>
    <s v="OUTROS"/>
    <s v="Indireta"/>
    <n v="2011"/>
    <n v="1.4444330190702552"/>
    <n v="10025.799999999999"/>
    <n v="14481.596562594565"/>
  </r>
  <r>
    <s v="33 - Rio de Janeiro"/>
    <s v="SUDESTE             "/>
    <x v="42"/>
    <x v="42"/>
    <s v="Audiovisual"/>
    <s v="OUTROS"/>
    <s v="Indireta"/>
    <n v="2011"/>
    <n v="1.4444330190702552"/>
    <n v="104796"/>
    <n v="151370.80266648647"/>
  </r>
  <r>
    <s v="33 - Rio de Janeiro"/>
    <s v="SUDESTE             "/>
    <x v="42"/>
    <x v="42"/>
    <s v="Audiovisual"/>
    <s v="OUTROS"/>
    <s v="Direta"/>
    <n v="2011"/>
    <n v="1.4444330190702552"/>
    <n v="375000"/>
    <n v="541662.38215134572"/>
  </r>
  <r>
    <s v="33 - Rio de Janeiro"/>
    <s v="SUDESTE             "/>
    <x v="42"/>
    <x v="42"/>
    <s v="Audiovisual"/>
    <s v="OUTROS"/>
    <s v="Indireta"/>
    <n v="2011"/>
    <n v="1.4444330190702552"/>
    <n v="7893.92"/>
    <n v="11402.238697899069"/>
  </r>
  <r>
    <s v="33 - Rio de Janeiro"/>
    <s v="SUDESTE             "/>
    <x v="42"/>
    <x v="42"/>
    <s v="Audiovisual"/>
    <s v="OUTROS"/>
    <s v="Indireta"/>
    <n v="2011"/>
    <n v="1.4444330190702552"/>
    <n v="6263.64"/>
    <n v="9047.4084355692139"/>
  </r>
  <r>
    <s v="33 - Rio de Janeiro"/>
    <s v="SUDESTE             "/>
    <x v="31"/>
    <x v="31"/>
    <s v="Audiovisual"/>
    <s v="OUTROS"/>
    <s v="Indireta"/>
    <n v="2011"/>
    <n v="1.4444330190702552"/>
    <n v="32305.87"/>
    <n v="46663.665337791186"/>
  </r>
  <r>
    <s v="33 - Rio de Janeiro"/>
    <s v="SUDESTE             "/>
    <x v="31"/>
    <x v="31"/>
    <s v="Audiovisual"/>
    <s v="OUTROS"/>
    <s v="Indireta"/>
    <n v="2011"/>
    <n v="1.4444330190702552"/>
    <n v="310052.44"/>
    <n v="447849.98197929916"/>
  </r>
  <r>
    <s v="33 - Rio de Janeiro"/>
    <s v="SUDESTE             "/>
    <x v="31"/>
    <x v="31"/>
    <s v="Audiovisual"/>
    <s v="FUNDO CULTURAL"/>
    <s v="Direta"/>
    <n v="2011"/>
    <n v="1.4444330190702552"/>
    <n v="175000"/>
    <n v="252775.77833729467"/>
  </r>
  <r>
    <s v="33 - Rio de Janeiro"/>
    <s v="SUDESTE             "/>
    <x v="31"/>
    <x v="31"/>
    <s v="Audiovisual"/>
    <s v="OUTROS"/>
    <s v="Direta"/>
    <n v="2011"/>
    <n v="1.4444330190702552"/>
    <n v="1769860"/>
    <n v="2556444.2231316818"/>
  </r>
  <r>
    <s v="33 - Rio de Janeiro"/>
    <s v="SUDESTE             "/>
    <x v="31"/>
    <x v="31"/>
    <s v="Audiovisual"/>
    <s v="OUTROS"/>
    <s v="Direta"/>
    <n v="2011"/>
    <n v="1.4444330190702552"/>
    <n v="2215000"/>
    <n v="3199419.1372406152"/>
  </r>
  <r>
    <s v="33 - Rio de Janeiro"/>
    <s v="SUDESTE             "/>
    <x v="31"/>
    <x v="31"/>
    <s v="Audiovisual"/>
    <s v="OUTROS"/>
    <s v="Indireta"/>
    <n v="2011"/>
    <n v="1.4444330190702552"/>
    <n v="153793.73000000001"/>
    <n v="222144.74173797571"/>
  </r>
  <r>
    <s v="33 - Rio de Janeiro"/>
    <s v="SUDESTE             "/>
    <x v="31"/>
    <x v="31"/>
    <s v="Audiovisual"/>
    <s v="OUTROS"/>
    <s v="Indireta"/>
    <n v="2011"/>
    <n v="1.4444330190702552"/>
    <n v="212094.71"/>
    <n v="306356.60229413025"/>
  </r>
  <r>
    <s v="33 - Rio de Janeiro"/>
    <s v="SUDESTE             "/>
    <x v="31"/>
    <x v="31"/>
    <s v="Audiovisual"/>
    <s v="OUTROS"/>
    <s v="Direta"/>
    <n v="2011"/>
    <n v="1.4444330190702552"/>
    <n v="545000"/>
    <n v="787215.99539328914"/>
  </r>
  <r>
    <s v="33 - Rio de Janeiro"/>
    <s v="SUDESTE             "/>
    <x v="31"/>
    <x v="31"/>
    <s v="Audiovisual"/>
    <s v="OUTROS"/>
    <s v="Direta"/>
    <n v="2011"/>
    <n v="1.4444330190702552"/>
    <n v="2999999.99"/>
    <n v="4333299.042766436"/>
  </r>
  <r>
    <s v="33 - Rio de Janeiro"/>
    <s v="SUDESTE             "/>
    <x v="35"/>
    <x v="35"/>
    <s v="Audiovisual"/>
    <s v="OUTROS"/>
    <s v="Indireta"/>
    <n v="2011"/>
    <n v="1.4444330190702552"/>
    <n v="6279.64"/>
    <n v="9070.5193638743385"/>
  </r>
  <r>
    <s v="33 - Rio de Janeiro"/>
    <s v="SUDESTE             "/>
    <x v="35"/>
    <x v="35"/>
    <s v="Audiovisual"/>
    <s v="OUTROS"/>
    <s v="Indireta"/>
    <n v="2011"/>
    <n v="1.4444330190702552"/>
    <n v="41000"/>
    <n v="59221.753781880463"/>
  </r>
  <r>
    <s v="33 - Rio de Janeiro"/>
    <s v="SUDESTE             "/>
    <x v="35"/>
    <x v="35"/>
    <s v="Audiovisual"/>
    <s v="OUTROS"/>
    <s v="Indireta"/>
    <n v="2011"/>
    <n v="1.4444330190702552"/>
    <n v="30196.91"/>
    <n v="43617.413877892781"/>
  </r>
  <r>
    <s v="33 - Rio de Janeiro"/>
    <s v="SUDESTE             "/>
    <x v="35"/>
    <x v="35"/>
    <s v="Audiovisual"/>
    <s v="OUTROS"/>
    <s v="Indireta"/>
    <n v="2011"/>
    <n v="1.4444330190702552"/>
    <n v="6207.79"/>
    <n v="8966.7368514541395"/>
  </r>
  <r>
    <s v="33 - Rio de Janeiro"/>
    <s v="SUDESTE             "/>
    <x v="28"/>
    <x v="28"/>
    <s v="Audiovisual"/>
    <s v="OUTROS"/>
    <s v="Indireta"/>
    <n v="2011"/>
    <n v="1.4444330190702552"/>
    <n v="9176.11"/>
    <n v="13254.276270620761"/>
  </r>
  <r>
    <s v="33 - Rio de Janeiro"/>
    <s v="SUDESTE             "/>
    <x v="28"/>
    <x v="28"/>
    <s v="Audiovisual"/>
    <s v="OUTROS"/>
    <s v="Indireta"/>
    <n v="2011"/>
    <n v="1.4444330190702552"/>
    <n v="7995"/>
    <n v="11548.24198746669"/>
  </r>
  <r>
    <s v="33 - Rio de Janeiro"/>
    <s v="SUDESTE             "/>
    <x v="28"/>
    <x v="28"/>
    <s v="Audiovisual"/>
    <s v="OUTROS"/>
    <s v="Indireta"/>
    <n v="2011"/>
    <n v="1.4444330190702552"/>
    <n v="31980"/>
    <n v="46192.967949866761"/>
  </r>
  <r>
    <s v="33 - Rio de Janeiro"/>
    <s v="SUDESTE             "/>
    <x v="28"/>
    <x v="28"/>
    <s v="Audiovisual"/>
    <s v="OUTROS"/>
    <s v="Indireta"/>
    <n v="2011"/>
    <n v="1.4444330190702552"/>
    <n v="900000"/>
    <n v="1299989.7171632296"/>
  </r>
  <r>
    <s v="33 - Rio de Janeiro"/>
    <s v="SUDESTE             "/>
    <x v="28"/>
    <x v="28"/>
    <s v="Audiovisual"/>
    <s v="FUNDO CULTURAL"/>
    <s v="Direta"/>
    <n v="2011"/>
    <n v="1.4444330190702552"/>
    <n v="800000"/>
    <n v="1155546.4152562041"/>
  </r>
  <r>
    <s v="33 - Rio de Janeiro"/>
    <s v="SUDESTE             "/>
    <x v="28"/>
    <x v="28"/>
    <s v="Audiovisual"/>
    <s v="OUTROS"/>
    <s v="Direta"/>
    <n v="2011"/>
    <n v="1.4444330190702552"/>
    <n v="3380490"/>
    <n v="4882891.3766368069"/>
  </r>
  <r>
    <s v="33 - Rio de Janeiro"/>
    <s v="SUDESTE             "/>
    <x v="28"/>
    <x v="28"/>
    <s v="Audiovisual"/>
    <s v="OUTROS"/>
    <s v="Direta"/>
    <n v="2011"/>
    <n v="1.4444330190702552"/>
    <n v="1979000"/>
    <n v="2858532.9447400351"/>
  </r>
  <r>
    <s v="33 - Rio de Janeiro"/>
    <s v="SUDESTE             "/>
    <x v="28"/>
    <x v="28"/>
    <s v="Audiovisual"/>
    <s v="OUTROS"/>
    <s v="Indireta"/>
    <n v="2011"/>
    <n v="1.4444330190702552"/>
    <n v="36138.879999999997"/>
    <n v="52200.191544217661"/>
  </r>
  <r>
    <s v="33 - Rio de Janeiro"/>
    <s v="SUDESTE             "/>
    <x v="28"/>
    <x v="28"/>
    <s v="Audiovisual"/>
    <s v="OUTROS"/>
    <s v="Direta"/>
    <n v="2011"/>
    <n v="1.4444330190702552"/>
    <n v="1246030"/>
    <n v="1799806.8747521101"/>
  </r>
  <r>
    <s v="33 - Rio de Janeiro"/>
    <s v="SUDESTE             "/>
    <x v="28"/>
    <x v="28"/>
    <s v="Audiovisual"/>
    <s v="OUTROS"/>
    <s v="Indireta"/>
    <n v="2011"/>
    <n v="1.4444330190702552"/>
    <n v="32552.799999999999"/>
    <n v="47020.339183190204"/>
  </r>
  <r>
    <s v="33 - Rio de Janeiro"/>
    <s v="SUDESTE             "/>
    <x v="7"/>
    <x v="7"/>
    <s v="Música"/>
    <s v="OUTROS"/>
    <s v="Indireta"/>
    <n v="2011"/>
    <n v="1.4444330190702552"/>
    <n v="50000"/>
    <n v="72221.650953512755"/>
  </r>
  <r>
    <s v="33 - Rio de Janeiro"/>
    <s v="SUDESTE             "/>
    <x v="7"/>
    <x v="7"/>
    <s v="Música"/>
    <s v="OUTROS"/>
    <s v="Indireta"/>
    <n v="2011"/>
    <n v="1.4444330190702552"/>
    <n v="19122.63"/>
    <n v="27621.358183463435"/>
  </r>
  <r>
    <s v="33 - Rio de Janeiro"/>
    <s v="SUDESTE             "/>
    <x v="7"/>
    <x v="7"/>
    <s v="Música"/>
    <s v="OUTROS"/>
    <s v="Indireta"/>
    <n v="2011"/>
    <n v="1.4444330190702552"/>
    <n v="24829.75"/>
    <n v="35864.910755259669"/>
  </r>
  <r>
    <s v="33 - Rio de Janeiro"/>
    <s v="SUDESTE             "/>
    <x v="16"/>
    <x v="16"/>
    <s v="Audiovisual"/>
    <s v="OUTROS"/>
    <s v="Indireta"/>
    <n v="2011"/>
    <n v="1.4444330190702552"/>
    <n v="434244.81"/>
    <n v="627237.54192388931"/>
  </r>
  <r>
    <s v="33 - Rio de Janeiro"/>
    <s v="SUDESTE             "/>
    <x v="16"/>
    <x v="16"/>
    <s v="Audiovisual"/>
    <s v="OUTROS"/>
    <s v="Indireta"/>
    <n v="2011"/>
    <n v="1.4444330190702552"/>
    <n v="89540.08"/>
    <n v="129334.64808219219"/>
  </r>
  <r>
    <s v="33 - Rio de Janeiro"/>
    <s v="SUDESTE             "/>
    <x v="16"/>
    <x v="16"/>
    <s v="Audiovisual"/>
    <s v="OUTROS"/>
    <s v="Indireta"/>
    <n v="2011"/>
    <n v="1.4444330190702552"/>
    <n v="32121.47"/>
    <n v="46397.311889074634"/>
  </r>
  <r>
    <s v="33 - Rio de Janeiro"/>
    <s v="SUDESTE             "/>
    <x v="32"/>
    <x v="32"/>
    <s v="Audiovisual"/>
    <s v="OUTROS"/>
    <s v="Indireta"/>
    <n v="2011"/>
    <n v="1.4444330190702552"/>
    <n v="107144.21"/>
    <n v="154762.63472619743"/>
  </r>
  <r>
    <s v="33 - Rio de Janeiro"/>
    <s v="SUDESTE             "/>
    <x v="32"/>
    <x v="32"/>
    <s v="Audiovisual"/>
    <s v="OUTROS"/>
    <s v="Indireta"/>
    <n v="2011"/>
    <n v="1.4444330190702552"/>
    <n v="209186.63"/>
    <n v="302156.07552003243"/>
  </r>
  <r>
    <s v="33 - Rio de Janeiro"/>
    <s v="SUDESTE             "/>
    <x v="32"/>
    <x v="32"/>
    <s v="Audiovisual"/>
    <s v="OUTROS"/>
    <s v="Direta"/>
    <n v="2011"/>
    <n v="1.4444330190702552"/>
    <n v="1419247.2"/>
    <n v="2050007.5179030062"/>
  </r>
  <r>
    <s v="33 - Rio de Janeiro"/>
    <s v="SUDESTE             "/>
    <x v="59"/>
    <x v="59"/>
    <s v="Educação e Criação em Artes"/>
    <s v="OUTROS"/>
    <s v="Indireta"/>
    <n v="2011"/>
    <n v="1.4444330190702552"/>
    <n v="9032.7199999999993"/>
    <n v="13047.159020016275"/>
  </r>
  <r>
    <s v="33 - Rio de Janeiro"/>
    <s v="SUDESTE             "/>
    <x v="59"/>
    <x v="59"/>
    <s v="Educação e Criação em Artes"/>
    <s v="OUTROS"/>
    <s v="Indireta"/>
    <n v="2011"/>
    <n v="1.4444330190702552"/>
    <n v="9740.94"/>
    <n v="14070.135372782213"/>
  </r>
  <r>
    <s v="33 - Rio de Janeiro"/>
    <s v="SUDESTE             "/>
    <x v="53"/>
    <x v="53"/>
    <s v="Educação e Criação em Artes"/>
    <s v="FUNDO CULTURAL"/>
    <s v="Direta"/>
    <n v="2011"/>
    <n v="1.4444330190702552"/>
    <n v="297200"/>
    <n v="429285.49326767988"/>
  </r>
  <r>
    <s v="33 - Rio de Janeiro"/>
    <s v="SUDESTE             "/>
    <x v="53"/>
    <x v="53"/>
    <s v="Educação e Criação em Artes"/>
    <s v="OUTROS"/>
    <s v="Indireta"/>
    <n v="2011"/>
    <n v="1.4444330190702552"/>
    <n v="3003.68"/>
    <n v="4338.6145707209444"/>
  </r>
  <r>
    <s v="33 - Rio de Janeiro"/>
    <s v="SUDESTE             "/>
    <x v="55"/>
    <x v="55"/>
    <s v="Educação e Criação em Artes"/>
    <s v="OUTROS"/>
    <s v="Indireta"/>
    <n v="2011"/>
    <n v="1.4444330190702552"/>
    <n v="15726.4"/>
    <n v="22715.731431106462"/>
  </r>
  <r>
    <s v="33 - Rio de Janeiro"/>
    <s v="SUDESTE             "/>
    <x v="55"/>
    <x v="55"/>
    <s v="Educação e Criação em Artes"/>
    <s v="OUTROS"/>
    <s v="Indireta"/>
    <n v="2011"/>
    <n v="1.4444330190702552"/>
    <n v="59353.18"/>
    <n v="85731.692978820298"/>
  </r>
  <r>
    <s v="33 - Rio de Janeiro"/>
    <s v="SUDESTE             "/>
    <x v="8"/>
    <x v="8"/>
    <s v="Artes Cênicas e Espetáculos"/>
    <s v="FUNDO CULTURAL"/>
    <s v="Direta"/>
    <n v="2011"/>
    <n v="1.4444330190702552"/>
    <n v="102000"/>
    <n v="147332.16794516603"/>
  </r>
  <r>
    <s v="33 - Rio de Janeiro"/>
    <s v="SUDESTE             "/>
    <x v="61"/>
    <x v="61"/>
    <s v="Artes Cênicas e Espetáculos"/>
    <s v="OUTROS"/>
    <s v="Indireta"/>
    <n v="2011"/>
    <n v="1.4444330190702552"/>
    <n v="95000"/>
    <n v="137221.13681167425"/>
  </r>
  <r>
    <s v="33 - Rio de Janeiro"/>
    <s v="SUDESTE             "/>
    <x v="36"/>
    <x v="36"/>
    <s v="Artes Cênicas e Espetáculos"/>
    <s v="OUTROS"/>
    <s v="Indireta"/>
    <n v="2011"/>
    <n v="1.4444330190702552"/>
    <n v="17436.52"/>
    <n v="25185.885225678889"/>
  </r>
  <r>
    <s v="33 - Rio de Janeiro"/>
    <s v="SUDESTE             "/>
    <x v="36"/>
    <x v="36"/>
    <s v="Artes Cênicas e Espetáculos"/>
    <s v="FUNDO CULTURAL"/>
    <s v="Direta"/>
    <n v="2011"/>
    <n v="1.4444330190702552"/>
    <n v="1100000"/>
    <n v="1588876.3209772808"/>
  </r>
  <r>
    <s v="33 - Rio de Janeiro"/>
    <s v="SUDESTE             "/>
    <x v="36"/>
    <x v="36"/>
    <s v="Artes Cênicas e Espetáculos"/>
    <s v="FUNDO CULTURAL"/>
    <s v="Direta"/>
    <n v="2011"/>
    <n v="1.4444330190702552"/>
    <n v="8000000"/>
    <n v="11555464.152562043"/>
  </r>
  <r>
    <s v="33 - Rio de Janeiro"/>
    <s v="SUDESTE             "/>
    <x v="36"/>
    <x v="36"/>
    <s v="Artes Cênicas e Espetáculos"/>
    <s v="FUNDO CULTURAL"/>
    <s v="Direta"/>
    <n v="2011"/>
    <n v="1.4444330190702552"/>
    <n v="1800000"/>
    <n v="2599979.4343264592"/>
  </r>
  <r>
    <s v="33 - Rio de Janeiro"/>
    <s v="SUDESTE             "/>
    <x v="36"/>
    <x v="36"/>
    <s v="Artes Cênicas e Espetáculos"/>
    <s v="OUTROS"/>
    <s v="Indireta"/>
    <n v="2011"/>
    <n v="1.4444330190702552"/>
    <n v="17240.04"/>
    <n v="24902.083026091965"/>
  </r>
  <r>
    <s v="33 - Rio de Janeiro"/>
    <s v="SUDESTE             "/>
    <x v="36"/>
    <x v="36"/>
    <s v="Artes Cênicas e Espetáculos"/>
    <s v="OUTROS"/>
    <s v="Indireta"/>
    <n v="2011"/>
    <n v="1.4444330190702552"/>
    <n v="31562.28"/>
    <n v="45589.599389140734"/>
  </r>
  <r>
    <s v="33 - Rio de Janeiro"/>
    <s v="SUDESTE             "/>
    <x v="56"/>
    <x v="56"/>
    <s v="Artes Cênicas e Espetáculos"/>
    <s v="FUNDO CULTURAL"/>
    <s v="Direta"/>
    <n v="2011"/>
    <n v="1.4444330190702552"/>
    <n v="608172"/>
    <n v="878463.71807399532"/>
  </r>
  <r>
    <s v="33 - Rio de Janeiro"/>
    <s v="SUDESTE             "/>
    <x v="20"/>
    <x v="20"/>
    <s v="Artes Cênicas e Espetáculos"/>
    <s v="OUTROS"/>
    <s v="Indireta"/>
    <n v="2011"/>
    <n v="1.4444330190702552"/>
    <n v="6754.27"/>
    <n v="9756.0906077156542"/>
  </r>
  <r>
    <s v="33 - Rio de Janeiro"/>
    <s v="SUDESTE             "/>
    <x v="20"/>
    <x v="20"/>
    <s v="Artes Cênicas e Espetáculos"/>
    <s v="OUTROS"/>
    <s v="Indireta"/>
    <n v="2011"/>
    <n v="1.4444330190702552"/>
    <n v="394584.78"/>
    <n v="569951.28505457251"/>
  </r>
  <r>
    <s v="33 - Rio de Janeiro"/>
    <s v="SUDESTE             "/>
    <x v="20"/>
    <x v="20"/>
    <s v="Artes Cênicas e Espetáculos"/>
    <s v="OUTROS"/>
    <s v="Indireta"/>
    <n v="2011"/>
    <n v="1.4444330190702552"/>
    <n v="42661.45"/>
    <n v="61621.607021414733"/>
  </r>
  <r>
    <s v="33 - Rio de Janeiro"/>
    <s v="SUDESTE             "/>
    <x v="20"/>
    <x v="20"/>
    <s v="Artes Cênicas e Espetáculos"/>
    <s v="OUTROS"/>
    <s v="Indireta"/>
    <n v="2011"/>
    <n v="1.4444330190702552"/>
    <n v="292558.76"/>
    <n v="422581.53296225023"/>
  </r>
  <r>
    <s v="33 - Rio de Janeiro"/>
    <s v="SUDESTE             "/>
    <x v="30"/>
    <x v="30"/>
    <s v="Artes Cênicas e Espetáculos"/>
    <s v="OUTROS"/>
    <s v="Indireta"/>
    <n v="2011"/>
    <n v="1.4444330190702552"/>
    <n v="18331.669999999998"/>
    <n v="26478.869442699623"/>
  </r>
  <r>
    <s v="33 - Rio de Janeiro"/>
    <s v="SUDESTE             "/>
    <x v="30"/>
    <x v="30"/>
    <s v="Artes Cênicas e Espetáculos"/>
    <s v="OUTROS"/>
    <s v="Indireta"/>
    <n v="2011"/>
    <n v="1.4444330190702552"/>
    <n v="50000"/>
    <n v="72221.650953512755"/>
  </r>
  <r>
    <s v="33 - Rio de Janeiro"/>
    <s v="SUDESTE             "/>
    <x v="30"/>
    <x v="30"/>
    <s v="Artes Cênicas e Espetáculos"/>
    <s v="FUNDO CULTURAL"/>
    <s v="Direta"/>
    <n v="2011"/>
    <n v="1.4444330190702552"/>
    <n v="259707.2"/>
    <n v="375129.65497028263"/>
  </r>
  <r>
    <s v="33 - Rio de Janeiro"/>
    <s v="SUDESTE             "/>
    <x v="30"/>
    <x v="30"/>
    <s v="Artes Cênicas e Espetáculos"/>
    <s v="FUNDO CULTURAL"/>
    <s v="Direta"/>
    <n v="2011"/>
    <n v="1.4444330190702552"/>
    <n v="1200000"/>
    <n v="1733319.6228843064"/>
  </r>
  <r>
    <s v="33 - Rio de Janeiro"/>
    <s v="SUDESTE             "/>
    <x v="30"/>
    <x v="30"/>
    <s v="Artes Cênicas e Espetáculos"/>
    <s v="OUTROS"/>
    <s v="Indireta"/>
    <n v="2011"/>
    <n v="1.4444330190702552"/>
    <n v="224089.26"/>
    <n v="323681.92636301939"/>
  </r>
  <r>
    <s v="33 - Rio de Janeiro"/>
    <s v="SUDESTE             "/>
    <x v="30"/>
    <x v="30"/>
    <s v="Artes Cênicas e Espetáculos"/>
    <s v="OUTROS"/>
    <s v="Indireta"/>
    <n v="2011"/>
    <n v="1.4444330190702552"/>
    <n v="285667.74"/>
    <n v="412627.9161391767"/>
  </r>
  <r>
    <s v="33 - Rio de Janeiro"/>
    <s v="SUDESTE             "/>
    <x v="65"/>
    <x v="65"/>
    <s v="Educação e Criação em Artes"/>
    <s v="FUNDO CULTURAL"/>
    <s v="Direta"/>
    <n v="2011"/>
    <n v="1.4444330190702552"/>
    <n v="700000"/>
    <n v="1011103.1133491787"/>
  </r>
  <r>
    <s v="33 - Rio de Janeiro"/>
    <s v="SUDESTE             "/>
    <x v="46"/>
    <x v="46"/>
    <s v="Educação e Criação em Artes"/>
    <s v="FUNDO CULTURAL"/>
    <s v="Direta"/>
    <n v="2011"/>
    <n v="1.4444330190702552"/>
    <n v="340000"/>
    <n v="491107.22648388677"/>
  </r>
  <r>
    <s v="33 - Rio de Janeiro"/>
    <s v="SUDESTE             "/>
    <x v="63"/>
    <x v="63"/>
    <s v="Educação e Criação em Artes"/>
    <s v="FUNDO CULTURAL"/>
    <s v="Direta"/>
    <n v="2011"/>
    <n v="1.4444330190702552"/>
    <n v="409000"/>
    <n v="590773.10479973443"/>
  </r>
  <r>
    <s v="33 - Rio de Janeiro"/>
    <s v="SUDESTE             "/>
    <x v="63"/>
    <x v="63"/>
    <s v="Educação e Criação em Artes"/>
    <s v="FUNDO CULTURAL"/>
    <s v="Direta"/>
    <n v="2011"/>
    <n v="1.4444330190702552"/>
    <n v="902500"/>
    <n v="1303600.7997109054"/>
  </r>
  <r>
    <s v="33 - Rio de Janeiro"/>
    <s v="SUDESTE             "/>
    <x v="23"/>
    <x v="23"/>
    <s v="Patrimônio"/>
    <s v="FUNDO CULTURAL"/>
    <s v="Direta"/>
    <n v="2011"/>
    <n v="1.4444330190702552"/>
    <n v="2700000"/>
    <n v="3899969.151489689"/>
  </r>
  <r>
    <s v="33 - Rio de Janeiro"/>
    <s v="SUDESTE             "/>
    <x v="23"/>
    <x v="23"/>
    <s v="Patrimônio"/>
    <s v="FUNDO CULTURAL"/>
    <s v="Direta"/>
    <n v="2011"/>
    <n v="1.4444330190702552"/>
    <n v="134743.99"/>
    <n v="194628.66827727226"/>
  </r>
  <r>
    <s v="33 - Rio de Janeiro"/>
    <s v="SUDESTE             "/>
    <x v="23"/>
    <x v="23"/>
    <s v="Patrimônio"/>
    <s v="FUNDO CULTURAL"/>
    <s v="Direta"/>
    <n v="2011"/>
    <n v="1.4444330190702552"/>
    <n v="80950"/>
    <n v="116926.85289373716"/>
  </r>
  <r>
    <s v="33 - Rio de Janeiro"/>
    <s v="SUDESTE             "/>
    <x v="1"/>
    <x v="1"/>
    <s v="Patrimônio"/>
    <s v="FUNDO CULTURAL"/>
    <s v="Direta"/>
    <n v="2011"/>
    <n v="1.4444330190702552"/>
    <n v="106050"/>
    <n v="153182.12167240056"/>
  </r>
  <r>
    <s v="33 - Rio de Janeiro"/>
    <s v="SUDESTE             "/>
    <x v="49"/>
    <x v="49"/>
    <s v="Patrimônio"/>
    <s v="FUNDO CULTURAL"/>
    <s v="Direta"/>
    <n v="2011"/>
    <n v="1.4444330190702552"/>
    <n v="4713939.96"/>
    <n v="6808970.5281387186"/>
  </r>
  <r>
    <s v="33 - Rio de Janeiro"/>
    <s v="SUDESTE             "/>
    <x v="48"/>
    <x v="48"/>
    <s v="Patrimônio"/>
    <s v="FUNDO CULTURAL"/>
    <s v="Direta"/>
    <n v="2011"/>
    <n v="1.4444330190702552"/>
    <n v="164344.59"/>
    <n v="237384.75230156328"/>
  </r>
  <r>
    <s v="33 - Rio de Janeiro"/>
    <s v="SUDESTE             "/>
    <x v="48"/>
    <x v="48"/>
    <s v="Patrimônio"/>
    <s v="FUNDO CULTURAL"/>
    <s v="Direta"/>
    <n v="2011"/>
    <n v="1.4444330190702552"/>
    <n v="1063275.45"/>
    <n v="1535830.1683467841"/>
  </r>
  <r>
    <s v="33 - Rio de Janeiro"/>
    <s v="SUDESTE             "/>
    <x v="48"/>
    <x v="48"/>
    <s v="Patrimônio"/>
    <s v="FUNDO CULTURAL"/>
    <s v="Direta"/>
    <n v="2011"/>
    <n v="1.4444330190702552"/>
    <n v="387042"/>
    <n v="559056.24456698971"/>
  </r>
  <r>
    <s v="33 - Rio de Janeiro"/>
    <s v="SUDESTE             "/>
    <x v="48"/>
    <x v="48"/>
    <s v="Patrimônio"/>
    <s v="FUNDO CULTURAL"/>
    <s v="Direta"/>
    <n v="2011"/>
    <n v="1.4444330190702552"/>
    <n v="3825000.12"/>
    <n v="5524956.4712756891"/>
  </r>
  <r>
    <s v="33 - Rio de Janeiro"/>
    <s v="SUDESTE             "/>
    <x v="48"/>
    <x v="48"/>
    <s v="Patrimônio"/>
    <s v="FUNDO CULTURAL"/>
    <s v="Direta"/>
    <n v="2011"/>
    <n v="1.4444330190702552"/>
    <n v="8460039.0299999993"/>
    <n v="12219959.717555093"/>
  </r>
  <r>
    <s v="33 - Rio de Janeiro"/>
    <s v="SUDESTE             "/>
    <x v="44"/>
    <x v="44"/>
    <s v="Artes Cênicas e Espetáculos"/>
    <s v="OUTROS"/>
    <s v="Direta"/>
    <n v="2011"/>
    <n v="1.4444330190702552"/>
    <n v="674882.2"/>
    <n v="974822.13366277574"/>
  </r>
  <r>
    <s v="33 - Rio de Janeiro"/>
    <s v="SUDESTE             "/>
    <x v="44"/>
    <x v="44"/>
    <s v="Artes Cênicas e Espetáculos"/>
    <s v="FUNDO CULTURAL"/>
    <s v="Direta"/>
    <n v="2011"/>
    <n v="1.4444330190702552"/>
    <n v="300000"/>
    <n v="433329.90572107659"/>
  </r>
  <r>
    <s v="24 - Rio Grande do Norte"/>
    <s v="NORDESTE            "/>
    <x v="38"/>
    <x v="38"/>
    <e v="#N/A"/>
    <s v="OUTROS"/>
    <s v="Indireta"/>
    <n v="2011"/>
    <n v="1.4444330190702552"/>
    <n v="893.13"/>
    <n v="1290.0664623222171"/>
  </r>
  <r>
    <s v="24 - Rio Grande do Norte"/>
    <s v="NORDESTE            "/>
    <x v="2"/>
    <x v="2"/>
    <e v="#N/A"/>
    <s v="OUTROS"/>
    <s v="Indireta"/>
    <n v="2011"/>
    <n v="1.4444330190702552"/>
    <n v="1504.53"/>
    <n v="2173.1928101817712"/>
  </r>
  <r>
    <s v="24 - Rio Grande do Norte"/>
    <s v="NORDESTE            "/>
    <x v="2"/>
    <x v="2"/>
    <e v="#N/A"/>
    <s v="OUTROS"/>
    <s v="Indireta"/>
    <n v="2011"/>
    <n v="1.4444330190702552"/>
    <n v="77923.06"/>
    <n v="112554.64081099264"/>
  </r>
  <r>
    <s v="24 - Rio Grande do Norte"/>
    <s v="NORDESTE            "/>
    <x v="26"/>
    <x v="26"/>
    <s v="Editorial"/>
    <s v="OUTROS"/>
    <s v="Indireta"/>
    <n v="2011"/>
    <n v="1.4444330190702552"/>
    <n v="78446.75"/>
    <n v="113311.07593874955"/>
  </r>
  <r>
    <s v="24 - Rio Grande do Norte"/>
    <s v="NORDESTE            "/>
    <x v="26"/>
    <x v="26"/>
    <s v="Editorial"/>
    <s v="OUTROS"/>
    <s v="Indireta"/>
    <n v="2011"/>
    <n v="1.4444330190702552"/>
    <n v="11858.23"/>
    <n v="17128.418959729472"/>
  </r>
  <r>
    <s v="24 - Rio Grande do Norte"/>
    <s v="NORDESTE            "/>
    <x v="25"/>
    <x v="25"/>
    <s v="Editorial"/>
    <s v="OUTROS"/>
    <s v="Indireta"/>
    <n v="2011"/>
    <n v="1.4444330190702552"/>
    <n v="76189.2"/>
    <n v="110050.19617654748"/>
  </r>
  <r>
    <s v="24 - Rio Grande do Norte"/>
    <s v="NORDESTE            "/>
    <x v="25"/>
    <x v="25"/>
    <s v="Editorial"/>
    <s v="OUTROS"/>
    <s v="Indireta"/>
    <n v="2011"/>
    <n v="1.4444330190702552"/>
    <n v="71254.44"/>
    <n v="102922.26589136037"/>
  </r>
  <r>
    <s v="24 - Rio Grande do Norte"/>
    <s v="NORDESTE            "/>
    <x v="25"/>
    <x v="25"/>
    <s v="Editorial"/>
    <s v="OUTROS"/>
    <s v="Indireta"/>
    <n v="2011"/>
    <n v="1.4444330190702552"/>
    <n v="80539.240000000005"/>
    <n v="116333.53758682388"/>
  </r>
  <r>
    <s v="24 - Rio Grande do Norte"/>
    <s v="NORDESTE            "/>
    <x v="37"/>
    <x v="37"/>
    <s v="Música"/>
    <s v="OUTROS"/>
    <s v="Indireta"/>
    <n v="2011"/>
    <n v="1.4444330190702552"/>
    <n v="29937.83"/>
    <n v="43243.190171312061"/>
  </r>
  <r>
    <s v="24 - Rio Grande do Norte"/>
    <s v="NORDESTE            "/>
    <x v="5"/>
    <x v="5"/>
    <e v="#N/A"/>
    <s v="OUTROS"/>
    <s v="Indireta"/>
    <n v="2011"/>
    <n v="1.4444330190702552"/>
    <n v="160000"/>
    <n v="231109.28305124084"/>
  </r>
  <r>
    <s v="24 - Rio Grande do Norte"/>
    <s v="NORDESTE            "/>
    <x v="5"/>
    <x v="5"/>
    <e v="#N/A"/>
    <s v="OUTROS"/>
    <s v="Indireta"/>
    <n v="2011"/>
    <n v="1.4444330190702552"/>
    <n v="18579.64"/>
    <n v="26837.045498438478"/>
  </r>
  <r>
    <s v="24 - Rio Grande do Norte"/>
    <s v="NORDESTE            "/>
    <x v="42"/>
    <x v="42"/>
    <s v="Audiovisual"/>
    <s v="OUTROS"/>
    <s v="Indireta"/>
    <n v="2011"/>
    <n v="1.4444330190702552"/>
    <n v="7093.24"/>
    <n v="10245.710068189897"/>
  </r>
  <r>
    <s v="24 - Rio Grande do Norte"/>
    <s v="NORDESTE            "/>
    <x v="16"/>
    <x v="16"/>
    <s v="Audiovisual"/>
    <s v="OUTROS"/>
    <s v="Indireta"/>
    <n v="2011"/>
    <n v="1.4444330190702552"/>
    <n v="166927.6"/>
    <n v="241115.73723415195"/>
  </r>
  <r>
    <s v="24 - Rio Grande do Norte"/>
    <s v="NORDESTE            "/>
    <x v="16"/>
    <x v="16"/>
    <s v="Audiovisual"/>
    <s v="OUTROS"/>
    <s v="Indireta"/>
    <n v="2011"/>
    <n v="1.4444330190702552"/>
    <n v="23066.54"/>
    <n v="33318.072011704804"/>
  </r>
  <r>
    <s v="24 - Rio Grande do Norte"/>
    <s v="NORDESTE            "/>
    <x v="16"/>
    <x v="16"/>
    <s v="Audiovisual"/>
    <s v="OUTROS"/>
    <s v="Indireta"/>
    <n v="2011"/>
    <n v="1.4444330190702552"/>
    <n v="10531.46"/>
    <n v="15211.988563017629"/>
  </r>
  <r>
    <s v="24 - Rio Grande do Norte"/>
    <s v="NORDESTE            "/>
    <x v="32"/>
    <x v="32"/>
    <s v="Audiovisual"/>
    <s v="OUTROS"/>
    <s v="Indireta"/>
    <n v="2011"/>
    <n v="1.4444330190702552"/>
    <n v="21453.73"/>
    <n v="30988.475994218104"/>
  </r>
  <r>
    <s v="24 - Rio Grande do Norte"/>
    <s v="NORDESTE            "/>
    <x v="54"/>
    <x v="54"/>
    <s v="Audiovisual"/>
    <s v="OUTROS"/>
    <s v="Indireta"/>
    <n v="2011"/>
    <n v="1.4444330190702552"/>
    <n v="6482.59"/>
    <n v="9363.6670450946458"/>
  </r>
  <r>
    <s v="24 - Rio Grande do Norte"/>
    <s v="NORDESTE            "/>
    <x v="36"/>
    <x v="36"/>
    <s v="Artes Cênicas e Espetáculos"/>
    <s v="OUTROS"/>
    <s v="Indireta"/>
    <n v="2011"/>
    <n v="1.4444330190702552"/>
    <n v="65747.58"/>
    <n v="94967.975475963132"/>
  </r>
  <r>
    <s v="24 - Rio Grande do Norte"/>
    <s v="NORDESTE            "/>
    <x v="36"/>
    <x v="36"/>
    <s v="Artes Cênicas e Espetáculos"/>
    <s v="OUTROS"/>
    <s v="Indireta"/>
    <n v="2011"/>
    <n v="1.4444330190702552"/>
    <n v="91765.83"/>
    <n v="132549.59487438781"/>
  </r>
  <r>
    <s v="24 - Rio Grande do Norte"/>
    <s v="NORDESTE            "/>
    <x v="56"/>
    <x v="56"/>
    <s v="Artes Cênicas e Espetáculos"/>
    <s v="OUTROS"/>
    <s v="Indireta"/>
    <n v="2011"/>
    <n v="1.4444330190702552"/>
    <n v="47473.88"/>
    <n v="68572.839815379004"/>
  </r>
  <r>
    <s v="24 - Rio Grande do Norte"/>
    <s v="NORDESTE            "/>
    <x v="20"/>
    <x v="20"/>
    <s v="Artes Cênicas e Espetáculos"/>
    <s v="OUTROS"/>
    <s v="Indireta"/>
    <n v="2011"/>
    <n v="1.4444330190702552"/>
    <n v="63290.78"/>
    <n v="91419.292434711329"/>
  </r>
  <r>
    <s v="24 - Rio Grande do Norte"/>
    <s v="NORDESTE            "/>
    <x v="30"/>
    <x v="30"/>
    <s v="Artes Cênicas e Espetáculos"/>
    <s v="OUTROS"/>
    <s v="Indireta"/>
    <n v="2011"/>
    <n v="1.4444330190702552"/>
    <n v="38686.720000000001"/>
    <n v="55880.375767525627"/>
  </r>
  <r>
    <s v="24 - Rio Grande do Norte"/>
    <s v="NORDESTE            "/>
    <x v="30"/>
    <x v="30"/>
    <s v="Artes Cênicas e Espetáculos"/>
    <s v="OUTROS"/>
    <s v="Indireta"/>
    <n v="2011"/>
    <n v="1.4444330190702552"/>
    <n v="19543.25"/>
    <n v="28228.915599944765"/>
  </r>
  <r>
    <s v="24 - Rio Grande do Norte"/>
    <s v="NORDESTE            "/>
    <x v="30"/>
    <x v="30"/>
    <s v="Artes Cênicas e Espetáculos"/>
    <s v="OUTROS"/>
    <s v="Indireta"/>
    <n v="2011"/>
    <n v="1.4444330190702552"/>
    <n v="23100.6"/>
    <n v="33367.269400334335"/>
  </r>
  <r>
    <s v="24 - Rio Grande do Norte"/>
    <s v="NORDESTE            "/>
    <x v="30"/>
    <x v="30"/>
    <s v="Artes Cênicas e Espetáculos"/>
    <s v="OUTROS"/>
    <s v="Indireta"/>
    <n v="2011"/>
    <n v="1.4444330190702552"/>
    <n v="48245.02"/>
    <n v="69686.699893704834"/>
  </r>
  <r>
    <s v="11 - Rondônia"/>
    <s v="NORTE               "/>
    <x v="38"/>
    <x v="38"/>
    <e v="#N/A"/>
    <s v="OUTROS"/>
    <s v="Indireta"/>
    <n v="2011"/>
    <n v="1.4444330190702552"/>
    <n v="20673.84"/>
    <n v="29861.977126975406"/>
  </r>
  <r>
    <s v="11 - Rondônia"/>
    <s v="NORTE               "/>
    <x v="38"/>
    <x v="38"/>
    <e v="#N/A"/>
    <s v="OUTROS"/>
    <s v="Indireta"/>
    <n v="2011"/>
    <n v="1.4444330190702552"/>
    <n v="144140.16"/>
    <n v="208200.80647806966"/>
  </r>
  <r>
    <s v="11 - Rondônia"/>
    <s v="NORTE               "/>
    <x v="2"/>
    <x v="2"/>
    <e v="#N/A"/>
    <s v="OUTROS"/>
    <s v="Indireta"/>
    <n v="2011"/>
    <n v="1.4444330190702552"/>
    <n v="14685.49"/>
    <n v="21212.206657226041"/>
  </r>
  <r>
    <s v="11 - Rondônia"/>
    <s v="NORTE               "/>
    <x v="2"/>
    <x v="2"/>
    <e v="#N/A"/>
    <s v="OUTROS"/>
    <s v="Indireta"/>
    <n v="2011"/>
    <n v="1.4444330190702552"/>
    <n v="45348.58"/>
    <n v="65502.986319948999"/>
  </r>
  <r>
    <s v="11 - Rondônia"/>
    <s v="NORTE               "/>
    <x v="26"/>
    <x v="26"/>
    <s v="Editorial"/>
    <s v="OUTROS"/>
    <s v="Indireta"/>
    <n v="2011"/>
    <n v="1.4444330190702552"/>
    <n v="41135.11"/>
    <n v="59416.911127087049"/>
  </r>
  <r>
    <s v="11 - Rondônia"/>
    <s v="NORTE               "/>
    <x v="40"/>
    <x v="40"/>
    <s v="Música"/>
    <s v="OUTROS"/>
    <s v="Indireta"/>
    <n v="2011"/>
    <n v="1.4444330190702552"/>
    <n v="45503.4"/>
    <n v="65726.613439961453"/>
  </r>
  <r>
    <s v="11 - Rondônia"/>
    <s v="NORTE               "/>
    <x v="40"/>
    <x v="40"/>
    <s v="Música"/>
    <s v="OUTROS"/>
    <s v="Indireta"/>
    <n v="2011"/>
    <n v="1.4444330190702552"/>
    <n v="51459.43"/>
    <n v="74329.699834534462"/>
  </r>
  <r>
    <s v="11 - Rondônia"/>
    <s v="NORTE               "/>
    <x v="40"/>
    <x v="40"/>
    <s v="Música"/>
    <s v="OUTROS"/>
    <s v="Indireta"/>
    <n v="2011"/>
    <n v="1.4444330190702552"/>
    <n v="153486.96"/>
    <n v="221701.6330207155"/>
  </r>
  <r>
    <s v="11 - Rondônia"/>
    <s v="NORTE               "/>
    <x v="25"/>
    <x v="25"/>
    <s v="Editorial"/>
    <s v="OUTROS"/>
    <s v="Indireta"/>
    <n v="2011"/>
    <n v="1.4444330190702552"/>
    <n v="5931"/>
    <n v="8566.9322361056838"/>
  </r>
  <r>
    <s v="11 - Rondônia"/>
    <s v="NORTE               "/>
    <x v="25"/>
    <x v="25"/>
    <s v="Editorial"/>
    <s v="OUTROS"/>
    <s v="Indireta"/>
    <n v="2011"/>
    <n v="1.4444330190702552"/>
    <n v="210000"/>
    <n v="303330.9340047536"/>
  </r>
  <r>
    <s v="11 - Rondônia"/>
    <s v="NORTE               "/>
    <x v="25"/>
    <x v="25"/>
    <s v="Editorial"/>
    <s v="OUTROS"/>
    <s v="Indireta"/>
    <n v="2011"/>
    <n v="1.4444330190702552"/>
    <n v="57388.46"/>
    <n v="82893.786537592576"/>
  </r>
  <r>
    <s v="11 - Rondônia"/>
    <s v="NORTE               "/>
    <x v="43"/>
    <x v="43"/>
    <e v="#N/A"/>
    <s v="OUTROS"/>
    <s v="Indireta"/>
    <n v="2011"/>
    <n v="1.4444330190702552"/>
    <n v="2828.72"/>
    <n v="4085.8965697044123"/>
  </r>
  <r>
    <s v="11 - Rondônia"/>
    <s v="NORTE               "/>
    <x v="15"/>
    <x v="15"/>
    <s v="Audiovisual"/>
    <s v="FUNDO CULTURAL"/>
    <s v="Direta"/>
    <n v="2011"/>
    <n v="1.4444330190702552"/>
    <n v="150000"/>
    <n v="216664.95286053829"/>
  </r>
  <r>
    <s v="11 - Rondônia"/>
    <s v="NORTE               "/>
    <x v="7"/>
    <x v="7"/>
    <s v="Música"/>
    <s v="OUTROS"/>
    <s v="Indireta"/>
    <n v="2011"/>
    <n v="1.4444330190702552"/>
    <n v="3876.33"/>
    <n v="5599.0990448126022"/>
  </r>
  <r>
    <s v="11 - Rondônia"/>
    <s v="NORTE               "/>
    <x v="7"/>
    <x v="7"/>
    <s v="Música"/>
    <s v="OUTROS"/>
    <s v="Indireta"/>
    <n v="2011"/>
    <n v="1.4444330190702552"/>
    <n v="6895.66"/>
    <n v="9960.3189922819965"/>
  </r>
  <r>
    <s v="11 - Rondônia"/>
    <s v="NORTE               "/>
    <x v="16"/>
    <x v="16"/>
    <s v="Audiovisual"/>
    <s v="OUTROS"/>
    <s v="Indireta"/>
    <n v="2011"/>
    <n v="1.4444330190702552"/>
    <n v="8346.57"/>
    <n v="12056.06130398122"/>
  </r>
  <r>
    <s v="11 - Rondônia"/>
    <s v="NORTE               "/>
    <x v="16"/>
    <x v="16"/>
    <s v="Audiovisual"/>
    <s v="OUTROS"/>
    <s v="Indireta"/>
    <n v="2011"/>
    <n v="1.4444330190702552"/>
    <n v="11698.24"/>
    <n v="16897.324121008423"/>
  </r>
  <r>
    <s v="11 - Rondônia"/>
    <s v="NORTE               "/>
    <x v="32"/>
    <x v="32"/>
    <s v="Audiovisual"/>
    <s v="OUTROS"/>
    <s v="Indireta"/>
    <n v="2011"/>
    <n v="1.4444330190702552"/>
    <n v="73093.86"/>
    <n v="105579.18487529857"/>
  </r>
  <r>
    <s v="11 - Rondônia"/>
    <s v="NORTE               "/>
    <x v="53"/>
    <x v="53"/>
    <s v="Educação e Criação em Artes"/>
    <s v="OUTROS"/>
    <s v="Indireta"/>
    <n v="2011"/>
    <n v="1.4444330190702552"/>
    <n v="2257.65"/>
    <n v="3261.0242055039616"/>
  </r>
  <r>
    <s v="11 - Rondônia"/>
    <s v="NORTE               "/>
    <x v="20"/>
    <x v="20"/>
    <s v="Artes Cênicas e Espetáculos"/>
    <s v="OUTROS"/>
    <s v="Indireta"/>
    <n v="2011"/>
    <n v="1.4444330190702552"/>
    <n v="1715.3"/>
    <n v="2477.6359576112086"/>
  </r>
  <r>
    <s v="11 - Rondônia"/>
    <s v="NORTE               "/>
    <x v="20"/>
    <x v="20"/>
    <s v="Artes Cênicas e Espetáculos"/>
    <s v="OUTROS"/>
    <s v="Indireta"/>
    <n v="2011"/>
    <n v="1.4444330190702552"/>
    <n v="13335.64"/>
    <n v="19262.438746434058"/>
  </r>
  <r>
    <s v="11 - Rondônia"/>
    <s v="NORTE               "/>
    <x v="30"/>
    <x v="30"/>
    <s v="Artes Cênicas e Espetáculos"/>
    <s v="OUTROS"/>
    <s v="Indireta"/>
    <n v="2011"/>
    <n v="1.4444330190702552"/>
    <n v="21330.22"/>
    <n v="30810.074072032741"/>
  </r>
  <r>
    <s v="14 - Roraima"/>
    <s v="NORTE               "/>
    <x v="37"/>
    <x v="37"/>
    <s v="Música"/>
    <s v="OUTROS"/>
    <s v="Indireta"/>
    <n v="2011"/>
    <n v="1.4444330190702552"/>
    <n v="5389.87"/>
    <n v="7785.3061964961962"/>
  </r>
  <r>
    <s v="14 - Roraima"/>
    <s v="NORTE               "/>
    <x v="37"/>
    <x v="37"/>
    <s v="Música"/>
    <s v="OUTROS"/>
    <s v="Indireta"/>
    <n v="2011"/>
    <n v="1.4444330190702552"/>
    <n v="20386.59"/>
    <n v="29447.063742247476"/>
  </r>
  <r>
    <s v="43 - Rio Grande do Sul"/>
    <s v="SUL                 "/>
    <x v="2"/>
    <x v="2"/>
    <e v="#N/A"/>
    <s v="OUTROS"/>
    <s v="Indireta"/>
    <n v="2011"/>
    <n v="1.4444330190702552"/>
    <n v="2830.76"/>
    <n v="4088.8432130633159"/>
  </r>
  <r>
    <s v="43 - Rio Grande do Sul"/>
    <s v="SUL                 "/>
    <x v="2"/>
    <x v="2"/>
    <e v="#N/A"/>
    <s v="OUTROS"/>
    <s v="Indireta"/>
    <n v="2011"/>
    <n v="1.4444330190702552"/>
    <n v="208000"/>
    <n v="300442.0679666131"/>
  </r>
  <r>
    <s v="43 - Rio Grande do Sul"/>
    <s v="SUL                 "/>
    <x v="2"/>
    <x v="2"/>
    <e v="#N/A"/>
    <s v="OUTROS"/>
    <s v="Indireta"/>
    <n v="2011"/>
    <n v="1.4444330190702552"/>
    <n v="4113.01"/>
    <n v="5940.9674517661506"/>
  </r>
  <r>
    <s v="43 - Rio Grande do Sul"/>
    <s v="SUL                 "/>
    <x v="2"/>
    <x v="2"/>
    <e v="#N/A"/>
    <s v="OUTROS"/>
    <s v="Indireta"/>
    <n v="2011"/>
    <n v="1.4444330190702552"/>
    <n v="150599.34"/>
    <n v="217530.65934618784"/>
  </r>
  <r>
    <s v="43 - Rio Grande do Sul"/>
    <s v="SUL                 "/>
    <x v="26"/>
    <x v="26"/>
    <s v="Editorial"/>
    <s v="OUTROS"/>
    <s v="Indireta"/>
    <n v="2011"/>
    <n v="1.4444330190702552"/>
    <n v="5665.06"/>
    <n v="8182.7997190141405"/>
  </r>
  <r>
    <s v="43 - Rio Grande do Sul"/>
    <s v="SUL                 "/>
    <x v="26"/>
    <x v="26"/>
    <s v="Editorial"/>
    <s v="OUTROS"/>
    <s v="Indireta"/>
    <n v="2011"/>
    <n v="1.4444330190702552"/>
    <n v="33750"/>
    <n v="48749.614393621116"/>
  </r>
  <r>
    <s v="43 - Rio Grande do Sul"/>
    <s v="SUL                 "/>
    <x v="26"/>
    <x v="26"/>
    <s v="Editorial"/>
    <s v="OUTROS"/>
    <s v="Indireta"/>
    <n v="2011"/>
    <n v="1.4444330190702552"/>
    <n v="49097.63"/>
    <n v="70918.237930094328"/>
  </r>
  <r>
    <s v="43 - Rio Grande do Sul"/>
    <s v="SUL                 "/>
    <x v="26"/>
    <x v="26"/>
    <s v="Editorial"/>
    <s v="OUTROS"/>
    <s v="Indireta"/>
    <n v="2011"/>
    <n v="1.4444330190702552"/>
    <n v="346707.76"/>
    <n v="500796.1365118855"/>
  </r>
  <r>
    <s v="43 - Rio Grande do Sul"/>
    <s v="SUL                 "/>
    <x v="26"/>
    <x v="26"/>
    <s v="Editorial"/>
    <s v="OUTROS"/>
    <s v="Indireta"/>
    <n v="2011"/>
    <n v="1.4444330190702552"/>
    <n v="78750"/>
    <n v="113749.1002517826"/>
  </r>
  <r>
    <s v="43 - Rio Grande do Sul"/>
    <s v="SUL                 "/>
    <x v="50"/>
    <x v="50"/>
    <e v="#N/A"/>
    <s v="OUTROS"/>
    <s v="Indireta"/>
    <n v="2011"/>
    <n v="1.4444330190702552"/>
    <n v="164726.9"/>
    <n v="237936.97348908402"/>
  </r>
  <r>
    <s v="43 - Rio Grande do Sul"/>
    <s v="SUL                 "/>
    <x v="40"/>
    <x v="40"/>
    <s v="Música"/>
    <s v="OUTROS"/>
    <s v="Indireta"/>
    <n v="2011"/>
    <n v="1.4444330190702552"/>
    <n v="4315.24"/>
    <n v="6233.0751412127274"/>
  </r>
  <r>
    <s v="43 - Rio Grande do Sul"/>
    <s v="SUL                 "/>
    <x v="40"/>
    <x v="40"/>
    <s v="Música"/>
    <s v="OUTROS"/>
    <s v="Indireta"/>
    <n v="2011"/>
    <n v="1.4444330190702552"/>
    <n v="100440"/>
    <n v="145078.85243541643"/>
  </r>
  <r>
    <s v="43 - Rio Grande do Sul"/>
    <s v="SUL                 "/>
    <x v="40"/>
    <x v="40"/>
    <s v="Música"/>
    <s v="OUTROS"/>
    <s v="Indireta"/>
    <n v="2011"/>
    <n v="1.4444330190702552"/>
    <n v="68700.25"/>
    <n v="99232.909518381304"/>
  </r>
  <r>
    <s v="43 - Rio Grande do Sul"/>
    <s v="SUL                 "/>
    <x v="40"/>
    <x v="40"/>
    <s v="Música"/>
    <s v="OUTROS"/>
    <s v="Indireta"/>
    <n v="2011"/>
    <n v="1.4444330190702552"/>
    <n v="417397.97"/>
    <n v="602903.40996089578"/>
  </r>
  <r>
    <s v="43 - Rio Grande do Sul"/>
    <s v="SUL                 "/>
    <x v="40"/>
    <x v="40"/>
    <s v="Música"/>
    <s v="OUTROS"/>
    <s v="Indireta"/>
    <n v="2011"/>
    <n v="1.4444330190702552"/>
    <n v="10000"/>
    <n v="14444.330190702552"/>
  </r>
  <r>
    <s v="43 - Rio Grande do Sul"/>
    <s v="SUL                 "/>
    <x v="25"/>
    <x v="25"/>
    <s v="Editorial"/>
    <s v="OUTROS"/>
    <s v="Indireta"/>
    <n v="2011"/>
    <n v="1.4444330190702552"/>
    <n v="111060.06"/>
    <n v="160418.8177639237"/>
  </r>
  <r>
    <s v="43 - Rio Grande do Sul"/>
    <s v="SUL                 "/>
    <x v="25"/>
    <x v="25"/>
    <s v="Editorial"/>
    <s v="OUTROS"/>
    <s v="Indireta"/>
    <n v="2011"/>
    <n v="1.4444330190702552"/>
    <n v="24545.759999999998"/>
    <n v="35454.706222173903"/>
  </r>
  <r>
    <s v="43 - Rio Grande do Sul"/>
    <s v="SUL                 "/>
    <x v="25"/>
    <x v="25"/>
    <s v="Editorial"/>
    <s v="OUTROS"/>
    <s v="Indireta"/>
    <n v="2011"/>
    <n v="1.4444330190702552"/>
    <n v="451807.86"/>
    <n v="652606.19125947123"/>
  </r>
  <r>
    <s v="43 - Rio Grande do Sul"/>
    <s v="SUL                 "/>
    <x v="33"/>
    <x v="33"/>
    <s v="Editorial"/>
    <s v="OUTROS"/>
    <s v="Indireta"/>
    <n v="2011"/>
    <n v="1.4444330190702552"/>
    <n v="83812.89"/>
    <n v="121062.1057397032"/>
  </r>
  <r>
    <s v="43 - Rio Grande do Sul"/>
    <s v="SUL                 "/>
    <x v="33"/>
    <x v="33"/>
    <s v="Editorial"/>
    <s v="OUTROS"/>
    <s v="Indireta"/>
    <n v="2011"/>
    <n v="1.4444330190702552"/>
    <n v="118473.38"/>
    <n v="171126.86195285761"/>
  </r>
  <r>
    <s v="43 - Rio Grande do Sul"/>
    <s v="SUL                 "/>
    <x v="37"/>
    <x v="37"/>
    <s v="Música"/>
    <s v="OUTROS"/>
    <s v="Indireta"/>
    <n v="2011"/>
    <n v="1.4444330190702552"/>
    <n v="2544.56"/>
    <n v="3675.4464830054085"/>
  </r>
  <r>
    <s v="43 - Rio Grande do Sul"/>
    <s v="SUL                 "/>
    <x v="37"/>
    <x v="37"/>
    <s v="Música"/>
    <s v="OUTROS"/>
    <s v="Indireta"/>
    <n v="2011"/>
    <n v="1.4444330190702552"/>
    <n v="36463.35"/>
    <n v="52668.866725915388"/>
  </r>
  <r>
    <s v="43 - Rio Grande do Sul"/>
    <s v="SUL                 "/>
    <x v="37"/>
    <x v="37"/>
    <s v="Música"/>
    <s v="OUTROS"/>
    <s v="Indireta"/>
    <n v="2011"/>
    <n v="1.4444330190702552"/>
    <n v="2500"/>
    <n v="3611.0825476756381"/>
  </r>
  <r>
    <s v="43 - Rio Grande do Sul"/>
    <s v="SUL                 "/>
    <x v="13"/>
    <x v="13"/>
    <s v="Editorial"/>
    <s v="OUTROS"/>
    <s v="Indireta"/>
    <n v="2011"/>
    <n v="1.4444330190702552"/>
    <n v="21706.28"/>
    <n v="31353.267553184298"/>
  </r>
  <r>
    <s v="43 - Rio Grande do Sul"/>
    <s v="SUL                 "/>
    <x v="13"/>
    <x v="13"/>
    <s v="Editorial"/>
    <s v="OUTROS"/>
    <s v="Indireta"/>
    <n v="2011"/>
    <n v="1.4444330190702552"/>
    <n v="114244.3"/>
    <n v="165018.23916056796"/>
  </r>
  <r>
    <s v="43 - Rio Grande do Sul"/>
    <s v="SUL                 "/>
    <x v="13"/>
    <x v="13"/>
    <s v="Editorial"/>
    <s v="OUTROS"/>
    <s v="Indireta"/>
    <n v="2011"/>
    <n v="1.4444330190702552"/>
    <n v="66554.12"/>
    <n v="96132.968483164048"/>
  </r>
  <r>
    <s v="43 - Rio Grande do Sul"/>
    <s v="SUL                 "/>
    <x v="17"/>
    <x v="17"/>
    <s v="Editorial"/>
    <s v="OUTROS"/>
    <s v="Indireta"/>
    <n v="2011"/>
    <n v="1.4444330190702552"/>
    <n v="29559.9"/>
    <n v="42697.295600414836"/>
  </r>
  <r>
    <s v="43 - Rio Grande do Sul"/>
    <s v="SUL                 "/>
    <x v="17"/>
    <x v="17"/>
    <s v="Editorial"/>
    <s v="OUTROS"/>
    <s v="Indireta"/>
    <n v="2011"/>
    <n v="1.4444330190702552"/>
    <n v="5000"/>
    <n v="7222.1650953512762"/>
  </r>
  <r>
    <s v="43 - Rio Grande do Sul"/>
    <s v="SUL                 "/>
    <x v="12"/>
    <x v="12"/>
    <s v="Editorial"/>
    <s v="OUTROS"/>
    <s v="Indireta"/>
    <n v="2011"/>
    <n v="1.4444330190702552"/>
    <n v="7208.39"/>
    <n v="10412.036530335838"/>
  </r>
  <r>
    <s v="43 - Rio Grande do Sul"/>
    <s v="SUL                 "/>
    <x v="43"/>
    <x v="43"/>
    <e v="#N/A"/>
    <s v="OUTROS"/>
    <s v="Indireta"/>
    <n v="2011"/>
    <n v="1.4444330190702552"/>
    <n v="1600"/>
    <n v="2311.0928305124085"/>
  </r>
  <r>
    <s v="43 - Rio Grande do Sul"/>
    <s v="SUL                 "/>
    <x v="14"/>
    <x v="14"/>
    <s v="Editorial"/>
    <s v="OUTROS"/>
    <s v="Indireta"/>
    <n v="2011"/>
    <n v="1.4444330190702552"/>
    <n v="5097.96"/>
    <n v="7363.6617538993987"/>
  </r>
  <r>
    <s v="43 - Rio Grande do Sul"/>
    <s v="SUL                 "/>
    <x v="14"/>
    <x v="14"/>
    <s v="Editorial"/>
    <s v="OUTROS"/>
    <s v="Indireta"/>
    <n v="2011"/>
    <n v="1.4444330190702552"/>
    <n v="247507.45"/>
    <n v="357507.93324588024"/>
  </r>
  <r>
    <s v="43 - Rio Grande do Sul"/>
    <s v="SUL                 "/>
    <x v="14"/>
    <x v="14"/>
    <s v="Editorial"/>
    <s v="OUTROS"/>
    <s v="Indireta"/>
    <n v="2011"/>
    <n v="1.4444330190702552"/>
    <n v="140000"/>
    <n v="202220.62266983572"/>
  </r>
  <r>
    <s v="43 - Rio Grande do Sul"/>
    <s v="SUL                 "/>
    <x v="14"/>
    <x v="14"/>
    <s v="Editorial"/>
    <s v="OUTROS"/>
    <s v="Indireta"/>
    <n v="2011"/>
    <n v="1.4444330190702552"/>
    <n v="60773.73"/>
    <n v="87783.582304060546"/>
  </r>
  <r>
    <s v="43 - Rio Grande do Sul"/>
    <s v="SUL                 "/>
    <x v="14"/>
    <x v="14"/>
    <s v="Editorial"/>
    <s v="OUTROS"/>
    <s v="Indireta"/>
    <n v="2011"/>
    <n v="1.4444330190702552"/>
    <n v="240487.28"/>
    <n v="347367.76789839379"/>
  </r>
  <r>
    <s v="43 - Rio Grande do Sul"/>
    <s v="SUL                 "/>
    <x v="14"/>
    <x v="14"/>
    <s v="Editorial"/>
    <s v="OUTROS"/>
    <s v="Indireta"/>
    <n v="2011"/>
    <n v="1.4444330190702552"/>
    <n v="10000"/>
    <n v="14444.330190702552"/>
  </r>
  <r>
    <s v="43 - Rio Grande do Sul"/>
    <s v="SUL                 "/>
    <x v="18"/>
    <x v="18"/>
    <s v="Editorial"/>
    <s v="OUTROS"/>
    <s v="Indireta"/>
    <n v="2011"/>
    <n v="1.4444330190702552"/>
    <n v="19988.07"/>
    <n v="28871.428295487596"/>
  </r>
  <r>
    <s v="43 - Rio Grande do Sul"/>
    <s v="SUL                 "/>
    <x v="18"/>
    <x v="18"/>
    <s v="Editorial"/>
    <s v="OUTROS"/>
    <s v="Indireta"/>
    <n v="2011"/>
    <n v="1.4444330190702552"/>
    <n v="72000"/>
    <n v="103999.17737305838"/>
  </r>
  <r>
    <s v="43 - Rio Grande do Sul"/>
    <s v="SUL                 "/>
    <x v="18"/>
    <x v="18"/>
    <s v="Editorial"/>
    <s v="OUTROS"/>
    <s v="Indireta"/>
    <n v="2011"/>
    <n v="1.4444330190702552"/>
    <n v="9408.98"/>
    <n v="13590.64138777165"/>
  </r>
  <r>
    <s v="43 - Rio Grande do Sul"/>
    <s v="SUL                 "/>
    <x v="18"/>
    <x v="18"/>
    <s v="Editorial"/>
    <s v="OUTROS"/>
    <s v="Indireta"/>
    <n v="2011"/>
    <n v="1.4444330190702552"/>
    <n v="56490.79"/>
    <n v="81597.162349363789"/>
  </r>
  <r>
    <s v="43 - Rio Grande do Sul"/>
    <s v="SUL                 "/>
    <x v="18"/>
    <x v="18"/>
    <s v="Editorial"/>
    <s v="OUTROS"/>
    <s v="Indireta"/>
    <n v="2011"/>
    <n v="1.4444330190702552"/>
    <n v="5000"/>
    <n v="7222.1650953512762"/>
  </r>
  <r>
    <s v="43 - Rio Grande do Sul"/>
    <s v="SUL                 "/>
    <x v="19"/>
    <x v="19"/>
    <s v="Editorial"/>
    <s v="OUTROS"/>
    <s v="Indireta"/>
    <n v="2011"/>
    <n v="1.4444330190702552"/>
    <n v="11613.65"/>
    <n v="16775.13953192527"/>
  </r>
  <r>
    <s v="43 - Rio Grande do Sul"/>
    <s v="SUL                 "/>
    <x v="19"/>
    <x v="19"/>
    <s v="Editorial"/>
    <s v="OUTROS"/>
    <s v="Indireta"/>
    <n v="2011"/>
    <n v="1.4444330190702552"/>
    <n v="60000"/>
    <n v="86665.981144215315"/>
  </r>
  <r>
    <s v="43 - Rio Grande do Sul"/>
    <s v="SUL                 "/>
    <x v="19"/>
    <x v="19"/>
    <s v="Editorial"/>
    <s v="OUTROS"/>
    <s v="Indireta"/>
    <n v="2011"/>
    <n v="1.4444330190702552"/>
    <n v="39759.019999999997"/>
    <n v="57429.241293874657"/>
  </r>
  <r>
    <s v="43 - Rio Grande do Sul"/>
    <s v="SUL                 "/>
    <x v="19"/>
    <x v="19"/>
    <s v="Editorial"/>
    <s v="OUTROS"/>
    <s v="Indireta"/>
    <n v="2011"/>
    <n v="1.4444330190702552"/>
    <n v="183060.19"/>
    <n v="264418.18291327456"/>
  </r>
  <r>
    <s v="43 - Rio Grande do Sul"/>
    <s v="SUL                 "/>
    <x v="19"/>
    <x v="19"/>
    <s v="Editorial"/>
    <s v="OUTROS"/>
    <s v="Indireta"/>
    <n v="2011"/>
    <n v="1.4444330190702552"/>
    <n v="140000"/>
    <n v="202220.62266983572"/>
  </r>
  <r>
    <s v="43 - Rio Grande do Sul"/>
    <s v="SUL                 "/>
    <x v="5"/>
    <x v="5"/>
    <e v="#N/A"/>
    <s v="OUTROS"/>
    <s v="Indireta"/>
    <n v="2011"/>
    <n v="1.4444330190702552"/>
    <n v="36102.620000000003"/>
    <n v="52147.816402946184"/>
  </r>
  <r>
    <s v="43 - Rio Grande do Sul"/>
    <s v="SUL                 "/>
    <x v="5"/>
    <x v="5"/>
    <e v="#N/A"/>
    <s v="OUTROS"/>
    <s v="Indireta"/>
    <n v="2011"/>
    <n v="1.4444330190702552"/>
    <n v="353100"/>
    <n v="510029.29903370712"/>
  </r>
  <r>
    <s v="43 - Rio Grande do Sul"/>
    <s v="SUL                 "/>
    <x v="5"/>
    <x v="5"/>
    <e v="#N/A"/>
    <s v="OUTROS"/>
    <s v="Indireta"/>
    <n v="2011"/>
    <n v="1.4444330190702552"/>
    <n v="526500"/>
    <n v="760493.98454048939"/>
  </r>
  <r>
    <s v="43 - Rio Grande do Sul"/>
    <s v="SUL                 "/>
    <x v="5"/>
    <x v="5"/>
    <e v="#N/A"/>
    <s v="OUTROS"/>
    <s v="Indireta"/>
    <n v="2011"/>
    <n v="1.4444330190702552"/>
    <n v="25307.5"/>
    <n v="36554.988630120482"/>
  </r>
  <r>
    <s v="43 - Rio Grande do Sul"/>
    <s v="SUL                 "/>
    <x v="5"/>
    <x v="5"/>
    <e v="#N/A"/>
    <s v="OUTROS"/>
    <s v="Indireta"/>
    <n v="2011"/>
    <n v="1.4444330190702552"/>
    <n v="484853.43"/>
    <n v="700338.30370146863"/>
  </r>
  <r>
    <s v="43 - Rio Grande do Sul"/>
    <s v="SUL                 "/>
    <x v="42"/>
    <x v="42"/>
    <s v="Audiovisual"/>
    <s v="OUTROS"/>
    <s v="Indireta"/>
    <n v="2011"/>
    <n v="1.4444330190702552"/>
    <n v="14402.78"/>
    <n v="20803.85099840469"/>
  </r>
  <r>
    <s v="43 - Rio Grande do Sul"/>
    <s v="SUL                 "/>
    <x v="31"/>
    <x v="31"/>
    <s v="Audiovisual"/>
    <s v="OUTROS"/>
    <s v="Indireta"/>
    <n v="2011"/>
    <n v="1.4444330190702552"/>
    <n v="87749.8"/>
    <n v="126748.70853681109"/>
  </r>
  <r>
    <s v="43 - Rio Grande do Sul"/>
    <s v="SUL                 "/>
    <x v="31"/>
    <x v="31"/>
    <s v="Audiovisual"/>
    <s v="OUTROS"/>
    <s v="Indireta"/>
    <n v="2011"/>
    <n v="1.4444330190702552"/>
    <n v="16333.24"/>
    <n v="23592.271164399055"/>
  </r>
  <r>
    <s v="43 - Rio Grande do Sul"/>
    <s v="SUL                 "/>
    <x v="47"/>
    <x v="47"/>
    <s v="Audiovisual"/>
    <s v="OUTROS"/>
    <s v="Indireta"/>
    <n v="2011"/>
    <n v="1.4444330190702552"/>
    <n v="10000"/>
    <n v="14444.330190702552"/>
  </r>
  <r>
    <s v="43 - Rio Grande do Sul"/>
    <s v="SUL                 "/>
    <x v="35"/>
    <x v="35"/>
    <s v="Audiovisual"/>
    <s v="OUTROS"/>
    <s v="Indireta"/>
    <n v="2011"/>
    <n v="1.4444330190702552"/>
    <n v="3460.89"/>
    <n v="4999.0237913700557"/>
  </r>
  <r>
    <s v="43 - Rio Grande do Sul"/>
    <s v="SUL                 "/>
    <x v="28"/>
    <x v="28"/>
    <s v="Audiovisual"/>
    <s v="OUTROS"/>
    <s v="Indireta"/>
    <n v="2011"/>
    <n v="1.4444330190702552"/>
    <n v="260453.15"/>
    <n v="376207.12978085806"/>
  </r>
  <r>
    <s v="43 - Rio Grande do Sul"/>
    <s v="SUL                 "/>
    <x v="7"/>
    <x v="7"/>
    <s v="Música"/>
    <s v="OUTROS"/>
    <s v="Indireta"/>
    <n v="2011"/>
    <n v="1.4444330190702552"/>
    <n v="3795.11"/>
    <n v="5481.7821950037169"/>
  </r>
  <r>
    <s v="43 - Rio Grande do Sul"/>
    <s v="SUL                 "/>
    <x v="7"/>
    <x v="7"/>
    <s v="Música"/>
    <s v="OUTROS"/>
    <s v="Indireta"/>
    <n v="2011"/>
    <n v="1.4444330190702552"/>
    <n v="6961.43"/>
    <n v="10055.319351946247"/>
  </r>
  <r>
    <s v="43 - Rio Grande do Sul"/>
    <s v="SUL                 "/>
    <x v="7"/>
    <x v="7"/>
    <s v="Música"/>
    <s v="OUTROS"/>
    <s v="Indireta"/>
    <n v="2011"/>
    <n v="1.4444330190702552"/>
    <n v="44473.49"/>
    <n v="64238.977429290804"/>
  </r>
  <r>
    <s v="43 - Rio Grande do Sul"/>
    <s v="SUL                 "/>
    <x v="16"/>
    <x v="16"/>
    <s v="Audiovisual"/>
    <s v="OUTROS"/>
    <s v="Indireta"/>
    <n v="2011"/>
    <n v="1.4444330190702552"/>
    <n v="40267.769999999997"/>
    <n v="58164.096592326649"/>
  </r>
  <r>
    <s v="43 - Rio Grande do Sul"/>
    <s v="SUL                 "/>
    <x v="16"/>
    <x v="16"/>
    <s v="Audiovisual"/>
    <s v="OUTROS"/>
    <s v="Indireta"/>
    <n v="2011"/>
    <n v="1.4444330190702552"/>
    <n v="125046"/>
    <n v="180620.57130265914"/>
  </r>
  <r>
    <s v="43 - Rio Grande do Sul"/>
    <s v="SUL                 "/>
    <x v="16"/>
    <x v="16"/>
    <s v="Audiovisual"/>
    <s v="OUTROS"/>
    <s v="Indireta"/>
    <n v="2011"/>
    <n v="1.4444330190702552"/>
    <n v="81000"/>
    <n v="116999.07454469068"/>
  </r>
  <r>
    <s v="43 - Rio Grande do Sul"/>
    <s v="SUL                 "/>
    <x v="16"/>
    <x v="16"/>
    <s v="Audiovisual"/>
    <s v="OUTROS"/>
    <s v="Indireta"/>
    <n v="2011"/>
    <n v="1.4444330190702552"/>
    <n v="109863.5"/>
    <n v="158690.46699062499"/>
  </r>
  <r>
    <s v="43 - Rio Grande do Sul"/>
    <s v="SUL                 "/>
    <x v="16"/>
    <x v="16"/>
    <s v="Audiovisual"/>
    <s v="OUTROS"/>
    <s v="Indireta"/>
    <n v="2011"/>
    <n v="1.4444330190702552"/>
    <n v="337391.4"/>
    <n v="487339.27851034014"/>
  </r>
  <r>
    <s v="43 - Rio Grande do Sul"/>
    <s v="SUL                 "/>
    <x v="16"/>
    <x v="16"/>
    <s v="Audiovisual"/>
    <s v="OUTROS"/>
    <s v="Indireta"/>
    <n v="2011"/>
    <n v="1.4444330190702552"/>
    <n v="5000"/>
    <n v="7222.1650953512762"/>
  </r>
  <r>
    <s v="43 - Rio Grande do Sul"/>
    <s v="SUL                 "/>
    <x v="32"/>
    <x v="32"/>
    <s v="Audiovisual"/>
    <s v="OUTROS"/>
    <s v="Indireta"/>
    <n v="2011"/>
    <n v="1.4444330190702552"/>
    <n v="500"/>
    <n v="722.21650953512767"/>
  </r>
  <r>
    <s v="43 - Rio Grande do Sul"/>
    <s v="SUL                 "/>
    <x v="41"/>
    <x v="41"/>
    <s v="Audiovisual"/>
    <s v="OUTROS"/>
    <s v="Indireta"/>
    <n v="2011"/>
    <n v="1.4444330190702552"/>
    <n v="30124.27"/>
    <n v="43512.490263387517"/>
  </r>
  <r>
    <s v="43 - Rio Grande do Sul"/>
    <s v="SUL                 "/>
    <x v="66"/>
    <x v="66"/>
    <e v="#N/A"/>
    <s v="FUNDO CULTURAL"/>
    <s v="Direta"/>
    <n v="2011"/>
    <n v="1.4444330190702552"/>
    <n v="150000"/>
    <n v="216664.95286053829"/>
  </r>
  <r>
    <s v="43 - Rio Grande do Sul"/>
    <s v="SUL                 "/>
    <x v="59"/>
    <x v="59"/>
    <s v="Educação e Criação em Artes"/>
    <s v="OUTROS"/>
    <s v="Indireta"/>
    <n v="2011"/>
    <n v="1.4444330190702552"/>
    <n v="10000"/>
    <n v="14444.330190702552"/>
  </r>
  <r>
    <s v="43 - Rio Grande do Sul"/>
    <s v="SUL                 "/>
    <x v="53"/>
    <x v="53"/>
    <s v="Educação e Criação em Artes"/>
    <s v="OUTROS"/>
    <s v="Indireta"/>
    <n v="2011"/>
    <n v="1.4444330190702552"/>
    <n v="629.49"/>
    <n v="909.25614117453495"/>
  </r>
  <r>
    <s v="43 - Rio Grande do Sul"/>
    <s v="SUL                 "/>
    <x v="61"/>
    <x v="61"/>
    <s v="Artes Cênicas e Espetáculos"/>
    <s v="OUTROS"/>
    <s v="Indireta"/>
    <n v="2011"/>
    <n v="1.4444330190702552"/>
    <n v="6694.14"/>
    <n v="9669.2368502789595"/>
  </r>
  <r>
    <s v="43 - Rio Grande do Sul"/>
    <s v="SUL                 "/>
    <x v="36"/>
    <x v="36"/>
    <s v="Artes Cênicas e Espetáculos"/>
    <s v="OUTROS"/>
    <s v="Indireta"/>
    <n v="2011"/>
    <n v="1.4444330190702552"/>
    <n v="48696.34"/>
    <n v="70338.601403871624"/>
  </r>
  <r>
    <s v="43 - Rio Grande do Sul"/>
    <s v="SUL                 "/>
    <x v="36"/>
    <x v="36"/>
    <s v="Artes Cênicas e Espetáculos"/>
    <s v="OUTROS"/>
    <s v="Indireta"/>
    <n v="2011"/>
    <n v="1.4444330190702552"/>
    <n v="15443.32"/>
    <n v="22306.841332068052"/>
  </r>
  <r>
    <s v="43 - Rio Grande do Sul"/>
    <s v="SUL                 "/>
    <x v="36"/>
    <x v="36"/>
    <s v="Artes Cênicas e Espetáculos"/>
    <s v="OUTROS"/>
    <s v="Indireta"/>
    <n v="2011"/>
    <n v="1.4444330190702552"/>
    <n v="522400"/>
    <n v="754571.80916230136"/>
  </r>
  <r>
    <s v="43 - Rio Grande do Sul"/>
    <s v="SUL                 "/>
    <x v="36"/>
    <x v="36"/>
    <s v="Artes Cênicas e Espetáculos"/>
    <s v="OUTROS"/>
    <s v="Indireta"/>
    <n v="2011"/>
    <n v="1.4444330190702552"/>
    <n v="272960"/>
    <n v="394272.43688541686"/>
  </r>
  <r>
    <s v="43 - Rio Grande do Sul"/>
    <s v="SUL                 "/>
    <x v="36"/>
    <x v="36"/>
    <s v="Artes Cênicas e Espetáculos"/>
    <s v="OUTROS"/>
    <s v="Indireta"/>
    <n v="2011"/>
    <n v="1.4444330190702552"/>
    <n v="171993.06"/>
    <n v="248432.45491493156"/>
  </r>
  <r>
    <s v="43 - Rio Grande do Sul"/>
    <s v="SUL                 "/>
    <x v="36"/>
    <x v="36"/>
    <s v="Artes Cênicas e Espetáculos"/>
    <s v="OUTROS"/>
    <s v="Indireta"/>
    <n v="2011"/>
    <n v="1.4444330190702552"/>
    <n v="20000"/>
    <n v="28888.660381405105"/>
  </r>
  <r>
    <s v="43 - Rio Grande do Sul"/>
    <s v="SUL                 "/>
    <x v="20"/>
    <x v="20"/>
    <s v="Artes Cênicas e Espetáculos"/>
    <s v="OUTROS"/>
    <s v="Indireta"/>
    <n v="2011"/>
    <n v="1.4444330190702552"/>
    <n v="4230.49"/>
    <n v="6110.6594428465241"/>
  </r>
  <r>
    <s v="43 - Rio Grande do Sul"/>
    <s v="SUL                 "/>
    <x v="20"/>
    <x v="20"/>
    <s v="Artes Cênicas e Espetáculos"/>
    <s v="OUTROS"/>
    <s v="Indireta"/>
    <n v="2011"/>
    <n v="1.4444330190702552"/>
    <n v="89440"/>
    <n v="129190.08922564363"/>
  </r>
  <r>
    <s v="43 - Rio Grande do Sul"/>
    <s v="SUL                 "/>
    <x v="20"/>
    <x v="20"/>
    <s v="Artes Cênicas e Espetáculos"/>
    <s v="OUTROS"/>
    <s v="Indireta"/>
    <n v="2011"/>
    <n v="1.4444330190702552"/>
    <n v="93317.11"/>
    <n v="134790.3149282111"/>
  </r>
  <r>
    <s v="43 - Rio Grande do Sul"/>
    <s v="SUL                 "/>
    <x v="20"/>
    <x v="20"/>
    <s v="Artes Cênicas e Espetáculos"/>
    <s v="OUTROS"/>
    <s v="Indireta"/>
    <n v="2011"/>
    <n v="1.4444330190702552"/>
    <n v="386360.76"/>
    <n v="558072.2390170783"/>
  </r>
  <r>
    <s v="43 - Rio Grande do Sul"/>
    <s v="SUL                 "/>
    <x v="20"/>
    <x v="20"/>
    <s v="Artes Cênicas e Espetáculos"/>
    <s v="OUTROS"/>
    <s v="Indireta"/>
    <n v="2011"/>
    <n v="1.4444330190702552"/>
    <n v="3000"/>
    <n v="4333.2990572107656"/>
  </r>
  <r>
    <s v="43 - Rio Grande do Sul"/>
    <s v="SUL                 "/>
    <x v="30"/>
    <x v="30"/>
    <s v="Artes Cênicas e Espetáculos"/>
    <s v="OUTROS"/>
    <s v="Indireta"/>
    <n v="2011"/>
    <n v="1.4444330190702552"/>
    <n v="93494.12"/>
    <n v="135045.99401691672"/>
  </r>
  <r>
    <s v="43 - Rio Grande do Sul"/>
    <s v="SUL                 "/>
    <x v="30"/>
    <x v="30"/>
    <s v="Artes Cênicas e Espetáculos"/>
    <s v="OUTROS"/>
    <s v="Indireta"/>
    <n v="2011"/>
    <n v="1.4444330190702552"/>
    <n v="18507.78"/>
    <n v="26733.248541688088"/>
  </r>
  <r>
    <s v="43 - Rio Grande do Sul"/>
    <s v="SUL                 "/>
    <x v="30"/>
    <x v="30"/>
    <s v="Artes Cênicas e Espetáculos"/>
    <s v="OUTROS"/>
    <s v="Indireta"/>
    <n v="2011"/>
    <n v="1.4444330190702552"/>
    <n v="113440.91"/>
    <n v="163857.79611737712"/>
  </r>
  <r>
    <s v="43 - Rio Grande do Sul"/>
    <s v="SUL                 "/>
    <x v="23"/>
    <x v="23"/>
    <s v="Patrimônio"/>
    <s v="FUNDO CULTURAL"/>
    <s v="Direta"/>
    <n v="2011"/>
    <n v="1.4444330190702552"/>
    <n v="54020"/>
    <n v="78028.271690175185"/>
  </r>
  <r>
    <s v="43 - Rio Grande do Sul"/>
    <s v="SUL                 "/>
    <x v="49"/>
    <x v="49"/>
    <s v="Patrimônio"/>
    <s v="OUTROS"/>
    <s v="Indireta"/>
    <n v="2011"/>
    <n v="1.4444330190702552"/>
    <n v="76048.56"/>
    <n v="109847.05111674544"/>
  </r>
  <r>
    <s v="43 - Rio Grande do Sul"/>
    <s v="SUL                 "/>
    <x v="49"/>
    <x v="49"/>
    <s v="Patrimônio"/>
    <s v="OUTROS"/>
    <s v="Indireta"/>
    <n v="2011"/>
    <n v="1.4444330190702552"/>
    <n v="97325.16"/>
    <n v="140579.67469029565"/>
  </r>
  <r>
    <s v="43 - Rio Grande do Sul"/>
    <s v="SUL                 "/>
    <x v="49"/>
    <x v="49"/>
    <s v="Patrimônio"/>
    <s v="OUTROS"/>
    <s v="Indireta"/>
    <n v="2011"/>
    <n v="1.4444330190702552"/>
    <n v="263500.25"/>
    <n v="380608.461633267"/>
  </r>
  <r>
    <s v="43 - Rio Grande do Sul"/>
    <s v="SUL                 "/>
    <x v="49"/>
    <x v="49"/>
    <s v="Patrimônio"/>
    <s v="OUTROS"/>
    <s v="Indireta"/>
    <n v="2011"/>
    <n v="1.4444330190702552"/>
    <n v="3518.11"/>
    <n v="5081.6742487212559"/>
  </r>
  <r>
    <s v="43 - Rio Grande do Sul"/>
    <s v="SUL                 "/>
    <x v="48"/>
    <x v="48"/>
    <s v="Patrimônio"/>
    <s v="FUNDO CULTURAL"/>
    <s v="Direta"/>
    <n v="2011"/>
    <n v="1.4444330190702552"/>
    <n v="3306141.38"/>
    <n v="4775499.7749864999"/>
  </r>
  <r>
    <s v="43 - Rio Grande do Sul"/>
    <s v="SUL                 "/>
    <x v="48"/>
    <x v="48"/>
    <s v="Patrimônio"/>
    <s v="OUTROS"/>
    <s v="Indireta"/>
    <n v="2011"/>
    <n v="1.4444330190702552"/>
    <n v="33119.19"/>
    <n v="47838.451600861408"/>
  </r>
  <r>
    <s v="43 - Rio Grande do Sul"/>
    <s v="SUL                 "/>
    <x v="44"/>
    <x v="44"/>
    <s v="Artes Cênicas e Espetáculos"/>
    <s v="OUTROS"/>
    <s v="Indireta"/>
    <n v="2011"/>
    <n v="1.4444330190702552"/>
    <n v="63000"/>
    <n v="90999.280201426081"/>
  </r>
  <r>
    <s v="43 - Rio Grande do Sul"/>
    <s v="SUL                 "/>
    <x v="44"/>
    <x v="44"/>
    <s v="Artes Cênicas e Espetáculos"/>
    <s v="OUTROS"/>
    <s v="Indireta"/>
    <n v="2011"/>
    <n v="1.4444330190702552"/>
    <n v="147000"/>
    <n v="212331.65380332753"/>
  </r>
  <r>
    <s v="42 - Santa Catarina"/>
    <s v="SUL                 "/>
    <x v="38"/>
    <x v="38"/>
    <e v="#N/A"/>
    <s v="OUTROS"/>
    <s v="Indireta"/>
    <n v="2011"/>
    <n v="1.4444330190702552"/>
    <n v="24095.360000000001"/>
    <n v="34804.133590384663"/>
  </r>
  <r>
    <s v="42 - Santa Catarina"/>
    <s v="SUL                 "/>
    <x v="2"/>
    <x v="2"/>
    <e v="#N/A"/>
    <s v="OUTROS"/>
    <s v="Indireta"/>
    <n v="2011"/>
    <n v="1.4444330190702552"/>
    <n v="249730"/>
    <n v="360718.25785241486"/>
  </r>
  <r>
    <s v="42 - Santa Catarina"/>
    <s v="SUL                 "/>
    <x v="2"/>
    <x v="2"/>
    <e v="#N/A"/>
    <s v="OUTROS"/>
    <s v="Indireta"/>
    <n v="2011"/>
    <n v="1.4444330190702552"/>
    <n v="9532.91"/>
    <n v="13769.649971825027"/>
  </r>
  <r>
    <s v="42 - Santa Catarina"/>
    <s v="SUL                 "/>
    <x v="2"/>
    <x v="2"/>
    <e v="#N/A"/>
    <s v="OUTROS"/>
    <s v="Indireta"/>
    <n v="2011"/>
    <n v="1.4444330190702552"/>
    <n v="49405.16"/>
    <n v="71362.444416449012"/>
  </r>
  <r>
    <s v="42 - Santa Catarina"/>
    <s v="SUL                 "/>
    <x v="39"/>
    <x v="39"/>
    <s v="Música"/>
    <s v="OUTROS"/>
    <s v="Indireta"/>
    <n v="2011"/>
    <n v="1.4444330190702552"/>
    <n v="232.19"/>
    <n v="335.38290269792253"/>
  </r>
  <r>
    <s v="42 - Santa Catarina"/>
    <s v="SUL                 "/>
    <x v="39"/>
    <x v="39"/>
    <s v="Música"/>
    <s v="OUTROS"/>
    <s v="Indireta"/>
    <n v="2011"/>
    <n v="1.4444330190702552"/>
    <n v="16508.59"/>
    <n v="23845.552494293024"/>
  </r>
  <r>
    <s v="42 - Santa Catarina"/>
    <s v="SUL                 "/>
    <x v="26"/>
    <x v="26"/>
    <s v="Editorial"/>
    <s v="OUTROS"/>
    <s v="Indireta"/>
    <n v="2011"/>
    <n v="1.4444330190702552"/>
    <n v="155584.23000000001"/>
    <n v="224730.999058621"/>
  </r>
  <r>
    <s v="42 - Santa Catarina"/>
    <s v="SUL                 "/>
    <x v="50"/>
    <x v="50"/>
    <e v="#N/A"/>
    <s v="OUTROS"/>
    <s v="Indireta"/>
    <n v="2011"/>
    <n v="1.4444330190702552"/>
    <n v="9740.9500000000007"/>
    <n v="14070.149817112404"/>
  </r>
  <r>
    <s v="42 - Santa Catarina"/>
    <s v="SUL                 "/>
    <x v="50"/>
    <x v="50"/>
    <e v="#N/A"/>
    <s v="OUTROS"/>
    <s v="Indireta"/>
    <n v="2011"/>
    <n v="1.4444330190702552"/>
    <n v="60072.32"/>
    <n v="86770.442540154472"/>
  </r>
  <r>
    <s v="42 - Santa Catarina"/>
    <s v="SUL                 "/>
    <x v="50"/>
    <x v="50"/>
    <e v="#N/A"/>
    <s v="OUTROS"/>
    <s v="Indireta"/>
    <n v="2011"/>
    <n v="1.4444330190702552"/>
    <n v="73060.3"/>
    <n v="105530.70970317857"/>
  </r>
  <r>
    <s v="42 - Santa Catarina"/>
    <s v="SUL                 "/>
    <x v="40"/>
    <x v="40"/>
    <s v="Música"/>
    <s v="OUTROS"/>
    <s v="Indireta"/>
    <n v="2011"/>
    <n v="1.4444330190702552"/>
    <n v="208550"/>
    <n v="301236.50612710172"/>
  </r>
  <r>
    <s v="42 - Santa Catarina"/>
    <s v="SUL                 "/>
    <x v="40"/>
    <x v="40"/>
    <s v="Música"/>
    <s v="OUTROS"/>
    <s v="Indireta"/>
    <n v="2011"/>
    <n v="1.4444330190702552"/>
    <n v="11456.74"/>
    <n v="16548.493546902955"/>
  </r>
  <r>
    <s v="42 - Santa Catarina"/>
    <s v="SUL                 "/>
    <x v="40"/>
    <x v="40"/>
    <s v="Música"/>
    <s v="OUTROS"/>
    <s v="Indireta"/>
    <n v="2011"/>
    <n v="1.4444330190702552"/>
    <n v="151861.87"/>
    <n v="219354.29936575462"/>
  </r>
  <r>
    <s v="42 - Santa Catarina"/>
    <s v="SUL                 "/>
    <x v="25"/>
    <x v="25"/>
    <s v="Editorial"/>
    <s v="OUTROS"/>
    <s v="Indireta"/>
    <n v="2011"/>
    <n v="1.4444330190702552"/>
    <n v="82236.12"/>
    <n v="118784.56708822379"/>
  </r>
  <r>
    <s v="42 - Santa Catarina"/>
    <s v="SUL                 "/>
    <x v="25"/>
    <x v="25"/>
    <s v="Editorial"/>
    <s v="OUTROS"/>
    <s v="Indireta"/>
    <n v="2011"/>
    <n v="1.4444330190702552"/>
    <n v="5012.1400000000003"/>
    <n v="7239.7005122027895"/>
  </r>
  <r>
    <s v="42 - Santa Catarina"/>
    <s v="SUL                 "/>
    <x v="25"/>
    <x v="25"/>
    <s v="Editorial"/>
    <s v="OUTROS"/>
    <s v="Indireta"/>
    <n v="2011"/>
    <n v="1.4444330190702552"/>
    <n v="328944.46999999997"/>
    <n v="475138.25390856498"/>
  </r>
  <r>
    <s v="42 - Santa Catarina"/>
    <s v="SUL                 "/>
    <x v="25"/>
    <x v="25"/>
    <s v="Editorial"/>
    <s v="OUTROS"/>
    <s v="Indireta"/>
    <n v="2011"/>
    <n v="1.4444330190702552"/>
    <n v="38819.42"/>
    <n v="56072.052029156242"/>
  </r>
  <r>
    <s v="42 - Santa Catarina"/>
    <s v="SUL                 "/>
    <x v="25"/>
    <x v="25"/>
    <s v="Editorial"/>
    <s v="OUTROS"/>
    <s v="Indireta"/>
    <n v="2011"/>
    <n v="1.4444330190702552"/>
    <n v="95000"/>
    <n v="137221.13681167425"/>
  </r>
  <r>
    <s v="42 - Santa Catarina"/>
    <s v="SUL                 "/>
    <x v="25"/>
    <x v="25"/>
    <s v="Editorial"/>
    <s v="OUTROS"/>
    <s v="Indireta"/>
    <n v="2011"/>
    <n v="1.4444330190702552"/>
    <n v="52540.97"/>
    <n v="75891.911921979714"/>
  </r>
  <r>
    <s v="42 - Santa Catarina"/>
    <s v="SUL                 "/>
    <x v="33"/>
    <x v="33"/>
    <s v="Editorial"/>
    <s v="OUTROS"/>
    <s v="Indireta"/>
    <n v="2011"/>
    <n v="1.4444330190702552"/>
    <n v="2043.09"/>
    <n v="2951.1066569322475"/>
  </r>
  <r>
    <s v="42 - Santa Catarina"/>
    <s v="SUL                 "/>
    <x v="33"/>
    <x v="33"/>
    <s v="Editorial"/>
    <s v="OUTROS"/>
    <s v="Indireta"/>
    <n v="2011"/>
    <n v="1.4444330190702552"/>
    <n v="57090.5"/>
    <n v="82463.403275230405"/>
  </r>
  <r>
    <s v="42 - Santa Catarina"/>
    <s v="SUL                 "/>
    <x v="37"/>
    <x v="37"/>
    <s v="Música"/>
    <s v="OUTROS"/>
    <s v="Indireta"/>
    <n v="2011"/>
    <n v="1.4444330190702552"/>
    <n v="64444.68"/>
    <n v="93086.023695416501"/>
  </r>
  <r>
    <s v="42 - Santa Catarina"/>
    <s v="SUL                 "/>
    <x v="13"/>
    <x v="13"/>
    <s v="Editorial"/>
    <s v="OUTROS"/>
    <s v="Indireta"/>
    <n v="2011"/>
    <n v="1.4444330190702552"/>
    <n v="7343.98"/>
    <n v="10607.887203391572"/>
  </r>
  <r>
    <s v="42 - Santa Catarina"/>
    <s v="SUL                 "/>
    <x v="13"/>
    <x v="13"/>
    <s v="Editorial"/>
    <s v="OUTROS"/>
    <s v="Indireta"/>
    <n v="2011"/>
    <n v="1.4444330190702552"/>
    <n v="29203.72"/>
    <n v="42182.817447682399"/>
  </r>
  <r>
    <s v="42 - Santa Catarina"/>
    <s v="SUL                 "/>
    <x v="13"/>
    <x v="13"/>
    <s v="Editorial"/>
    <s v="OUTROS"/>
    <s v="Indireta"/>
    <n v="2011"/>
    <n v="1.4444330190702552"/>
    <n v="11102.8"/>
    <n v="16037.250924133228"/>
  </r>
  <r>
    <s v="42 - Santa Catarina"/>
    <s v="SUL                 "/>
    <x v="17"/>
    <x v="17"/>
    <s v="Editorial"/>
    <s v="OUTROS"/>
    <s v="Indireta"/>
    <n v="2011"/>
    <n v="1.4444330190702552"/>
    <n v="34574.400000000001"/>
    <n v="49940.404974542631"/>
  </r>
  <r>
    <s v="42 - Santa Catarina"/>
    <s v="SUL                 "/>
    <x v="12"/>
    <x v="12"/>
    <s v="Editorial"/>
    <s v="OUTROS"/>
    <s v="Indireta"/>
    <n v="2011"/>
    <n v="1.4444330190702552"/>
    <n v="33596.629999999997"/>
    <n v="48528.081701486306"/>
  </r>
  <r>
    <s v="42 - Santa Catarina"/>
    <s v="SUL                 "/>
    <x v="12"/>
    <x v="12"/>
    <s v="Editorial"/>
    <s v="OUTROS"/>
    <s v="Indireta"/>
    <n v="2011"/>
    <n v="1.4444330190702552"/>
    <n v="17809.5"/>
    <n v="25724.629853131712"/>
  </r>
  <r>
    <s v="42 - Santa Catarina"/>
    <s v="SUL                 "/>
    <x v="12"/>
    <x v="12"/>
    <s v="Editorial"/>
    <s v="OUTROS"/>
    <s v="Indireta"/>
    <n v="2011"/>
    <n v="1.4444330190702552"/>
    <n v="20000"/>
    <n v="28888.660381405105"/>
  </r>
  <r>
    <s v="42 - Santa Catarina"/>
    <s v="SUL                 "/>
    <x v="14"/>
    <x v="14"/>
    <s v="Editorial"/>
    <s v="OUTROS"/>
    <s v="Indireta"/>
    <n v="2011"/>
    <n v="1.4444330190702552"/>
    <n v="246978.88"/>
    <n v="356744.44928499026"/>
  </r>
  <r>
    <s v="42 - Santa Catarina"/>
    <s v="SUL                 "/>
    <x v="14"/>
    <x v="14"/>
    <s v="Editorial"/>
    <s v="OUTROS"/>
    <s v="Indireta"/>
    <n v="2011"/>
    <n v="1.4444330190702552"/>
    <n v="346572"/>
    <n v="500600.04028521647"/>
  </r>
  <r>
    <s v="42 - Santa Catarina"/>
    <s v="SUL                 "/>
    <x v="14"/>
    <x v="14"/>
    <s v="Editorial"/>
    <s v="OUTROS"/>
    <s v="Indireta"/>
    <n v="2011"/>
    <n v="1.4444330190702552"/>
    <n v="990074.91"/>
    <n v="1430096.8913570114"/>
  </r>
  <r>
    <s v="42 - Santa Catarina"/>
    <s v="SUL                 "/>
    <x v="14"/>
    <x v="14"/>
    <s v="Editorial"/>
    <s v="OUTROS"/>
    <s v="Indireta"/>
    <n v="2011"/>
    <n v="1.4444330190702552"/>
    <n v="10000"/>
    <n v="14444.330190702552"/>
  </r>
  <r>
    <s v="42 - Santa Catarina"/>
    <s v="SUL                 "/>
    <x v="14"/>
    <x v="14"/>
    <s v="Editorial"/>
    <s v="OUTROS"/>
    <s v="Indireta"/>
    <n v="2011"/>
    <n v="1.4444330190702552"/>
    <n v="75919.600000000006"/>
    <n v="109660.77703460616"/>
  </r>
  <r>
    <s v="42 - Santa Catarina"/>
    <s v="SUL                 "/>
    <x v="18"/>
    <x v="18"/>
    <s v="Editorial"/>
    <s v="OUTROS"/>
    <s v="Indireta"/>
    <n v="2011"/>
    <n v="1.4444330190702552"/>
    <n v="29085.07"/>
    <n v="42011.435469969707"/>
  </r>
  <r>
    <s v="42 - Santa Catarina"/>
    <s v="SUL                 "/>
    <x v="19"/>
    <x v="19"/>
    <s v="Editorial"/>
    <s v="OUTROS"/>
    <s v="Indireta"/>
    <n v="2011"/>
    <n v="1.4444330190702552"/>
    <n v="2148.44"/>
    <n v="3103.2776754912993"/>
  </r>
  <r>
    <s v="42 - Santa Catarina"/>
    <s v="SUL                 "/>
    <x v="19"/>
    <x v="19"/>
    <s v="Editorial"/>
    <s v="OUTROS"/>
    <s v="Indireta"/>
    <n v="2011"/>
    <n v="1.4444330190702552"/>
    <n v="62036.79"/>
    <n v="89607.987873127422"/>
  </r>
  <r>
    <s v="42 - Santa Catarina"/>
    <s v="SUL                 "/>
    <x v="19"/>
    <x v="19"/>
    <s v="Editorial"/>
    <s v="OUTROS"/>
    <s v="Indireta"/>
    <n v="2011"/>
    <n v="1.4444330190702552"/>
    <n v="32549.06"/>
    <n v="47014.937003698884"/>
  </r>
  <r>
    <s v="42 - Santa Catarina"/>
    <s v="SUL                 "/>
    <x v="5"/>
    <x v="5"/>
    <e v="#N/A"/>
    <s v="OUTROS"/>
    <s v="Indireta"/>
    <n v="2011"/>
    <n v="1.4444330190702552"/>
    <n v="11824.53"/>
    <n v="17079.741566986806"/>
  </r>
  <r>
    <s v="42 - Santa Catarina"/>
    <s v="SUL                 "/>
    <x v="5"/>
    <x v="5"/>
    <e v="#N/A"/>
    <s v="OUTROS"/>
    <s v="Indireta"/>
    <n v="2011"/>
    <n v="1.4444330190702552"/>
    <n v="500000"/>
    <n v="722216.50953512767"/>
  </r>
  <r>
    <s v="42 - Santa Catarina"/>
    <s v="SUL                 "/>
    <x v="5"/>
    <x v="5"/>
    <e v="#N/A"/>
    <s v="OUTROS"/>
    <s v="Indireta"/>
    <n v="2011"/>
    <n v="1.4444330190702552"/>
    <n v="5547.29"/>
    <n v="8012.6888423582359"/>
  </r>
  <r>
    <s v="42 - Santa Catarina"/>
    <s v="SUL                 "/>
    <x v="5"/>
    <x v="5"/>
    <e v="#N/A"/>
    <s v="OUTROS"/>
    <s v="Indireta"/>
    <n v="2011"/>
    <n v="1.4444330190702552"/>
    <n v="372881.51"/>
    <n v="538602.36524477554"/>
  </r>
  <r>
    <s v="42 - Santa Catarina"/>
    <s v="SUL                 "/>
    <x v="42"/>
    <x v="42"/>
    <s v="Audiovisual"/>
    <s v="OUTROS"/>
    <s v="Indireta"/>
    <n v="2011"/>
    <n v="1.4444330190702552"/>
    <n v="987.51"/>
    <n v="1426.3920506620677"/>
  </r>
  <r>
    <s v="42 - Santa Catarina"/>
    <s v="SUL                 "/>
    <x v="42"/>
    <x v="42"/>
    <s v="Audiovisual"/>
    <s v="OUTROS"/>
    <s v="Indireta"/>
    <n v="2011"/>
    <n v="1.4444330190702552"/>
    <n v="71660.66"/>
    <n v="103509.02347236709"/>
  </r>
  <r>
    <s v="42 - Santa Catarina"/>
    <s v="SUL                 "/>
    <x v="47"/>
    <x v="47"/>
    <s v="Audiovisual"/>
    <s v="OUTROS"/>
    <s v="Indireta"/>
    <n v="2011"/>
    <n v="1.4444330190702552"/>
    <n v="931.41"/>
    <n v="1345.3593582922265"/>
  </r>
  <r>
    <s v="42 - Santa Catarina"/>
    <s v="SUL                 "/>
    <x v="7"/>
    <x v="7"/>
    <s v="Música"/>
    <s v="OUTROS"/>
    <s v="Indireta"/>
    <n v="2011"/>
    <n v="1.4444330190702552"/>
    <n v="10000"/>
    <n v="14444.330190702552"/>
  </r>
  <r>
    <s v="42 - Santa Catarina"/>
    <s v="SUL                 "/>
    <x v="16"/>
    <x v="16"/>
    <s v="Audiovisual"/>
    <s v="OUTROS"/>
    <s v="Indireta"/>
    <n v="2011"/>
    <n v="1.4444330190702552"/>
    <n v="192792.46"/>
    <n v="278475.7950517814"/>
  </r>
  <r>
    <s v="42 - Santa Catarina"/>
    <s v="SUL                 "/>
    <x v="16"/>
    <x v="16"/>
    <s v="Audiovisual"/>
    <s v="OUTROS"/>
    <s v="Indireta"/>
    <n v="2011"/>
    <n v="1.4444330190702552"/>
    <n v="95000"/>
    <n v="137221.13681167425"/>
  </r>
  <r>
    <s v="42 - Santa Catarina"/>
    <s v="SUL                 "/>
    <x v="16"/>
    <x v="16"/>
    <s v="Audiovisual"/>
    <s v="OUTROS"/>
    <s v="Indireta"/>
    <n v="2011"/>
    <n v="1.4444330190702552"/>
    <n v="158517.15"/>
    <n v="228967.4055489125"/>
  </r>
  <r>
    <s v="42 - Santa Catarina"/>
    <s v="SUL                 "/>
    <x v="16"/>
    <x v="16"/>
    <s v="Audiovisual"/>
    <s v="OUTROS"/>
    <s v="Indireta"/>
    <n v="2011"/>
    <n v="1.4444330190702552"/>
    <n v="55365.37"/>
    <n v="79971.568541041735"/>
  </r>
  <r>
    <s v="42 - Santa Catarina"/>
    <s v="SUL                 "/>
    <x v="16"/>
    <x v="16"/>
    <s v="Audiovisual"/>
    <s v="OUTROS"/>
    <s v="Indireta"/>
    <n v="2011"/>
    <n v="1.4444330190702552"/>
    <n v="10000"/>
    <n v="14444.330190702552"/>
  </r>
  <r>
    <s v="42 - Santa Catarina"/>
    <s v="SUL                 "/>
    <x v="32"/>
    <x v="32"/>
    <s v="Audiovisual"/>
    <s v="OUTROS"/>
    <s v="Indireta"/>
    <n v="2011"/>
    <n v="1.4444330190702552"/>
    <n v="308735.58"/>
    <n v="445947.86591380631"/>
  </r>
  <r>
    <s v="42 - Santa Catarina"/>
    <s v="SUL                 "/>
    <x v="32"/>
    <x v="32"/>
    <s v="Audiovisual"/>
    <s v="OUTROS"/>
    <s v="Indireta"/>
    <n v="2011"/>
    <n v="1.4444330190702552"/>
    <n v="5167.6499999999996"/>
    <n v="7464.3242909984037"/>
  </r>
  <r>
    <s v="42 - Santa Catarina"/>
    <s v="SUL                 "/>
    <x v="32"/>
    <x v="32"/>
    <s v="Audiovisual"/>
    <s v="OUTROS"/>
    <s v="Indireta"/>
    <n v="2011"/>
    <n v="1.4444330190702552"/>
    <n v="157000"/>
    <n v="226775.98399403007"/>
  </r>
  <r>
    <s v="42 - Santa Catarina"/>
    <s v="SUL                 "/>
    <x v="41"/>
    <x v="41"/>
    <s v="Audiovisual"/>
    <s v="OUTROS"/>
    <s v="Indireta"/>
    <n v="2011"/>
    <n v="1.4444330190702552"/>
    <n v="12021.78"/>
    <n v="17364.655979998413"/>
  </r>
  <r>
    <s v="42 - Santa Catarina"/>
    <s v="SUL                 "/>
    <x v="41"/>
    <x v="41"/>
    <s v="Audiovisual"/>
    <s v="OUTROS"/>
    <s v="Indireta"/>
    <n v="2011"/>
    <n v="1.4444330190702552"/>
    <n v="33444.239999999998"/>
    <n v="48307.96455371019"/>
  </r>
  <r>
    <s v="42 - Santa Catarina"/>
    <s v="SUL                 "/>
    <x v="41"/>
    <x v="41"/>
    <s v="Audiovisual"/>
    <s v="OUTROS"/>
    <s v="Indireta"/>
    <n v="2011"/>
    <n v="1.4444330190702552"/>
    <n v="86929.18"/>
    <n v="125563.37791270165"/>
  </r>
  <r>
    <s v="42 - Santa Catarina"/>
    <s v="SUL                 "/>
    <x v="36"/>
    <x v="36"/>
    <s v="Artes Cênicas e Espetáculos"/>
    <s v="OUTROS"/>
    <s v="Indireta"/>
    <n v="2011"/>
    <n v="1.4444330190702552"/>
    <n v="76320"/>
    <n v="110239.12801544188"/>
  </r>
  <r>
    <s v="42 - Santa Catarina"/>
    <s v="SUL                 "/>
    <x v="36"/>
    <x v="36"/>
    <s v="Artes Cênicas e Espetáculos"/>
    <s v="OUTROS"/>
    <s v="Indireta"/>
    <n v="2011"/>
    <n v="1.4444330190702552"/>
    <n v="99568.14"/>
    <n v="143819.50906340985"/>
  </r>
  <r>
    <s v="42 - Santa Catarina"/>
    <s v="SUL                 "/>
    <x v="58"/>
    <x v="58"/>
    <s v="Artes Cênicas e Espetáculos"/>
    <s v="OUTROS"/>
    <s v="Indireta"/>
    <n v="2011"/>
    <n v="1.4444330190702552"/>
    <n v="24000"/>
    <n v="34666.392457686125"/>
  </r>
  <r>
    <s v="42 - Santa Catarina"/>
    <s v="SUL                 "/>
    <x v="20"/>
    <x v="20"/>
    <s v="Artes Cênicas e Espetáculos"/>
    <s v="OUTROS"/>
    <s v="Indireta"/>
    <n v="2011"/>
    <n v="1.4444330190702552"/>
    <n v="35112.26"/>
    <n v="50717.307718179763"/>
  </r>
  <r>
    <s v="42 - Santa Catarina"/>
    <s v="SUL                 "/>
    <x v="20"/>
    <x v="20"/>
    <s v="Artes Cênicas e Espetáculos"/>
    <s v="OUTROS"/>
    <s v="Indireta"/>
    <n v="2011"/>
    <n v="1.4444330190702552"/>
    <n v="61600"/>
    <n v="88977.073974727726"/>
  </r>
  <r>
    <s v="42 - Santa Catarina"/>
    <s v="SUL                 "/>
    <x v="20"/>
    <x v="20"/>
    <s v="Artes Cênicas e Espetáculos"/>
    <s v="OUTROS"/>
    <s v="Indireta"/>
    <n v="2011"/>
    <n v="1.4444330190702552"/>
    <n v="54862.9"/>
    <n v="79245.784281949513"/>
  </r>
  <r>
    <s v="42 - Santa Catarina"/>
    <s v="SUL                 "/>
    <x v="20"/>
    <x v="20"/>
    <s v="Artes Cênicas e Espetáculos"/>
    <s v="OUTROS"/>
    <s v="Indireta"/>
    <n v="2011"/>
    <n v="1.4444330190702552"/>
    <n v="127177.24"/>
    <n v="183699.00473022243"/>
  </r>
  <r>
    <s v="42 - Santa Catarina"/>
    <s v="SUL                 "/>
    <x v="30"/>
    <x v="30"/>
    <s v="Artes Cênicas e Espetáculos"/>
    <s v="OUTROS"/>
    <s v="Indireta"/>
    <n v="2011"/>
    <n v="1.4444330190702552"/>
    <n v="4869.3599999999997"/>
    <n v="7033.4643657399374"/>
  </r>
  <r>
    <s v="42 - Santa Catarina"/>
    <s v="SUL                 "/>
    <x v="30"/>
    <x v="30"/>
    <s v="Artes Cênicas e Espetáculos"/>
    <s v="OUTROS"/>
    <s v="Indireta"/>
    <n v="2011"/>
    <n v="1.4444330190702552"/>
    <n v="71883.19"/>
    <n v="103830.45315210079"/>
  </r>
  <r>
    <s v="42 - Santa Catarina"/>
    <s v="SUL                 "/>
    <x v="30"/>
    <x v="30"/>
    <s v="Artes Cênicas e Espetáculos"/>
    <s v="OUTROS"/>
    <s v="Indireta"/>
    <n v="2011"/>
    <n v="1.4444330190702552"/>
    <n v="349233.49"/>
    <n v="504444.38432114176"/>
  </r>
  <r>
    <s v="42 - Santa Catarina"/>
    <s v="SUL                 "/>
    <x v="48"/>
    <x v="48"/>
    <s v="Patrimônio"/>
    <s v="FUNDO CULTURAL"/>
    <s v="Direta"/>
    <n v="2011"/>
    <n v="1.4444330190702552"/>
    <n v="300000"/>
    <n v="433329.90572107659"/>
  </r>
  <r>
    <s v="42 - Santa Catarina"/>
    <s v="SUL                 "/>
    <x v="44"/>
    <x v="44"/>
    <s v="Artes Cênicas e Espetáculos"/>
    <s v="OUTROS"/>
    <s v="Indireta"/>
    <n v="2011"/>
    <n v="1.4444330190702552"/>
    <n v="29215.94"/>
    <n v="42200.468419175428"/>
  </r>
  <r>
    <s v="28 - Sergipe"/>
    <s v="NORDESTE            "/>
    <x v="2"/>
    <x v="2"/>
    <e v="#N/A"/>
    <s v="OUTROS"/>
    <s v="Indireta"/>
    <n v="2011"/>
    <n v="1.4444330190702552"/>
    <n v="15018.34"/>
    <n v="21692.986187623577"/>
  </r>
  <r>
    <s v="28 - Sergipe"/>
    <s v="NORDESTE            "/>
    <x v="25"/>
    <x v="25"/>
    <s v="Editorial"/>
    <s v="OUTROS"/>
    <s v="Indireta"/>
    <n v="2011"/>
    <n v="1.4444330190702552"/>
    <n v="56344.91"/>
    <n v="81386.448460541826"/>
  </r>
  <r>
    <s v="28 - Sergipe"/>
    <s v="NORDESTE            "/>
    <x v="25"/>
    <x v="25"/>
    <s v="Editorial"/>
    <s v="OUTROS"/>
    <s v="Indireta"/>
    <n v="2011"/>
    <n v="1.4444330190702552"/>
    <n v="700000"/>
    <n v="1011103.1133491787"/>
  </r>
  <r>
    <s v="28 - Sergipe"/>
    <s v="NORDESTE            "/>
    <x v="25"/>
    <x v="25"/>
    <s v="Editorial"/>
    <s v="OUTROS"/>
    <s v="Indireta"/>
    <n v="2011"/>
    <n v="1.4444330190702552"/>
    <n v="17749.41"/>
    <n v="25637.833873015777"/>
  </r>
  <r>
    <s v="28 - Sergipe"/>
    <s v="NORDESTE            "/>
    <x v="18"/>
    <x v="18"/>
    <s v="Editorial"/>
    <s v="OUTROS"/>
    <s v="Indireta"/>
    <n v="2011"/>
    <n v="1.4444330190702552"/>
    <n v="51624.03"/>
    <n v="74567.453509473431"/>
  </r>
  <r>
    <s v="28 - Sergipe"/>
    <s v="NORDESTE            "/>
    <x v="18"/>
    <x v="18"/>
    <s v="Editorial"/>
    <s v="OUTROS"/>
    <s v="Indireta"/>
    <n v="2011"/>
    <n v="1.4444330190702552"/>
    <n v="18893.82"/>
    <n v="27290.857464369969"/>
  </r>
  <r>
    <s v="28 - Sergipe"/>
    <s v="NORDESTE            "/>
    <x v="7"/>
    <x v="7"/>
    <s v="Música"/>
    <s v="OUTROS"/>
    <s v="Indireta"/>
    <n v="2011"/>
    <n v="1.4444330190702552"/>
    <n v="9972.91"/>
    <n v="14405.200500215939"/>
  </r>
  <r>
    <s v="28 - Sergipe"/>
    <s v="NORDESTE            "/>
    <x v="16"/>
    <x v="16"/>
    <s v="Audiovisual"/>
    <s v="OUTROS"/>
    <s v="Indireta"/>
    <n v="2011"/>
    <n v="1.4444330190702552"/>
    <n v="62433"/>
    <n v="90180.286679613244"/>
  </r>
  <r>
    <s v="28 - Sergipe"/>
    <s v="NORDESTE            "/>
    <x v="36"/>
    <x v="36"/>
    <s v="Artes Cênicas e Espetáculos"/>
    <s v="OUTROS"/>
    <s v="Indireta"/>
    <n v="2011"/>
    <n v="1.4444330190702552"/>
    <n v="80100"/>
    <n v="115699.08482752745"/>
  </r>
  <r>
    <s v="28 - Sergipe"/>
    <s v="NORDESTE            "/>
    <x v="36"/>
    <x v="36"/>
    <s v="Artes Cênicas e Espetáculos"/>
    <s v="OUTROS"/>
    <s v="Indireta"/>
    <n v="2011"/>
    <n v="1.4444330190702552"/>
    <n v="44805.760000000002"/>
    <n v="64718.919188537278"/>
  </r>
  <r>
    <s v="28 - Sergipe"/>
    <s v="NORDESTE            "/>
    <x v="36"/>
    <x v="36"/>
    <s v="Artes Cênicas e Espetáculos"/>
    <s v="OUTROS"/>
    <s v="Indireta"/>
    <n v="2011"/>
    <n v="1.4444330190702552"/>
    <n v="239503.79"/>
    <n v="345947.18246846844"/>
  </r>
  <r>
    <s v="28 - Sergipe"/>
    <s v="NORDESTE            "/>
    <x v="30"/>
    <x v="30"/>
    <s v="Artes Cênicas e Espetáculos"/>
    <s v="OUTROS"/>
    <s v="Indireta"/>
    <n v="2011"/>
    <n v="1.4444330190702552"/>
    <n v="13798.95"/>
    <n v="19931.6590084995"/>
  </r>
  <r>
    <s v="28 - Sergipe"/>
    <s v="NORDESTE            "/>
    <x v="46"/>
    <x v="46"/>
    <s v="Educação e Criação em Artes"/>
    <s v="OUTROS"/>
    <s v="Indireta"/>
    <n v="2011"/>
    <n v="1.4444330190702552"/>
    <n v="10909.85"/>
    <n v="15758.547573103624"/>
  </r>
  <r>
    <s v="35 - São Paulo"/>
    <s v="SUDESTE             "/>
    <x v="38"/>
    <x v="38"/>
    <e v="#N/A"/>
    <s v="OUTROS"/>
    <s v="Indireta"/>
    <n v="2011"/>
    <n v="1.4444330190702552"/>
    <n v="200000"/>
    <n v="288886.60381405102"/>
  </r>
  <r>
    <s v="35 - São Paulo"/>
    <s v="SUDESTE             "/>
    <x v="38"/>
    <x v="38"/>
    <e v="#N/A"/>
    <s v="OUTROS"/>
    <s v="Indireta"/>
    <n v="2011"/>
    <n v="1.4444330190702552"/>
    <n v="235573.58"/>
    <n v="340270.25737258827"/>
  </r>
  <r>
    <s v="35 - São Paulo"/>
    <s v="SUDESTE             "/>
    <x v="38"/>
    <x v="38"/>
    <e v="#N/A"/>
    <s v="OUTROS"/>
    <s v="Indireta"/>
    <n v="2011"/>
    <n v="1.4444330190702552"/>
    <n v="65445.11"/>
    <n v="94531.07782068495"/>
  </r>
  <r>
    <s v="35 - São Paulo"/>
    <s v="SUDESTE             "/>
    <x v="2"/>
    <x v="2"/>
    <e v="#N/A"/>
    <s v="OUTROS"/>
    <s v="Indireta"/>
    <n v="2011"/>
    <n v="1.4444330190702552"/>
    <n v="245935.26"/>
    <n v="355237.01009762817"/>
  </r>
  <r>
    <s v="35 - São Paulo"/>
    <s v="SUDESTE             "/>
    <x v="2"/>
    <x v="2"/>
    <e v="#N/A"/>
    <s v="OUTROS"/>
    <s v="Indireta"/>
    <n v="2011"/>
    <n v="1.4444330190702552"/>
    <n v="356127.3"/>
    <n v="514402.03111233847"/>
  </r>
  <r>
    <s v="35 - São Paulo"/>
    <s v="SUDESTE             "/>
    <x v="2"/>
    <x v="2"/>
    <e v="#N/A"/>
    <s v="OUTROS"/>
    <s v="Indireta"/>
    <n v="2011"/>
    <n v="1.4444330190702552"/>
    <n v="2481000"/>
    <n v="3583638.3203133033"/>
  </r>
  <r>
    <s v="35 - São Paulo"/>
    <s v="SUDESTE             "/>
    <x v="2"/>
    <x v="2"/>
    <e v="#N/A"/>
    <s v="OUTROS"/>
    <s v="Indireta"/>
    <n v="2011"/>
    <n v="1.4444330190702552"/>
    <n v="1546000"/>
    <n v="2233093.4474826148"/>
  </r>
  <r>
    <s v="35 - São Paulo"/>
    <s v="SUDESTE             "/>
    <x v="2"/>
    <x v="2"/>
    <e v="#N/A"/>
    <s v="OUTROS"/>
    <s v="Indireta"/>
    <n v="2011"/>
    <n v="1.4444330190702552"/>
    <n v="400000"/>
    <n v="577773.20762810204"/>
  </r>
  <r>
    <s v="35 - São Paulo"/>
    <s v="SUDESTE             "/>
    <x v="2"/>
    <x v="2"/>
    <e v="#N/A"/>
    <s v="OUTROS"/>
    <s v="Indireta"/>
    <n v="2011"/>
    <n v="1.4444330190702552"/>
    <n v="1800000"/>
    <n v="2599979.4343264592"/>
  </r>
  <r>
    <s v="35 - São Paulo"/>
    <s v="SUDESTE             "/>
    <x v="2"/>
    <x v="2"/>
    <e v="#N/A"/>
    <s v="OUTROS"/>
    <s v="Indireta"/>
    <n v="2011"/>
    <n v="1.4444330190702552"/>
    <n v="46500"/>
    <n v="67166.135386766866"/>
  </r>
  <r>
    <s v="35 - São Paulo"/>
    <s v="SUDESTE             "/>
    <x v="2"/>
    <x v="2"/>
    <e v="#N/A"/>
    <s v="OUTROS"/>
    <s v="Indireta"/>
    <n v="2011"/>
    <n v="1.4444330190702552"/>
    <n v="108000"/>
    <n v="155998.76605958756"/>
  </r>
  <r>
    <s v="35 - São Paulo"/>
    <s v="SUDESTE             "/>
    <x v="2"/>
    <x v="2"/>
    <e v="#N/A"/>
    <s v="OUTROS"/>
    <s v="Indireta"/>
    <n v="2011"/>
    <n v="1.4444330190702552"/>
    <n v="113500"/>
    <n v="163943.14766447397"/>
  </r>
  <r>
    <s v="35 - São Paulo"/>
    <s v="SUDESTE             "/>
    <x v="2"/>
    <x v="2"/>
    <e v="#N/A"/>
    <s v="OUTROS"/>
    <s v="Indireta"/>
    <n v="2011"/>
    <n v="1.4444330190702552"/>
    <n v="2030000"/>
    <n v="2932199.0287126182"/>
  </r>
  <r>
    <s v="35 - São Paulo"/>
    <s v="SUDESTE             "/>
    <x v="2"/>
    <x v="2"/>
    <e v="#N/A"/>
    <s v="OUTROS"/>
    <s v="Indireta"/>
    <n v="2011"/>
    <n v="1.4444330190702552"/>
    <n v="736633.8"/>
    <n v="1064018.1836831947"/>
  </r>
  <r>
    <s v="35 - São Paulo"/>
    <s v="SUDESTE             "/>
    <x v="2"/>
    <x v="2"/>
    <e v="#N/A"/>
    <s v="OUTROS"/>
    <s v="Indireta"/>
    <n v="2011"/>
    <n v="1.4444330190702552"/>
    <n v="1424509.2"/>
    <n v="2057608.1244493539"/>
  </r>
  <r>
    <s v="35 - São Paulo"/>
    <s v="SUDESTE             "/>
    <x v="2"/>
    <x v="2"/>
    <e v="#N/A"/>
    <s v="OUTROS"/>
    <s v="Indireta"/>
    <n v="2011"/>
    <n v="1.4444330190702552"/>
    <n v="511915.54"/>
    <n v="739427.70895117999"/>
  </r>
  <r>
    <s v="35 - São Paulo"/>
    <s v="SUDESTE             "/>
    <x v="2"/>
    <x v="2"/>
    <e v="#N/A"/>
    <s v="OUTROS"/>
    <s v="Indireta"/>
    <n v="2011"/>
    <n v="1.4444330190702552"/>
    <n v="4027000"/>
    <n v="5816731.7677959176"/>
  </r>
  <r>
    <s v="35 - São Paulo"/>
    <s v="SUDESTE             "/>
    <x v="2"/>
    <x v="2"/>
    <e v="#N/A"/>
    <s v="OUTROS"/>
    <s v="Indireta"/>
    <n v="2011"/>
    <n v="1.4444330190702552"/>
    <n v="1794691.97"/>
    <n v="2592312.3405282437"/>
  </r>
  <r>
    <s v="35 - São Paulo"/>
    <s v="SUDESTE             "/>
    <x v="2"/>
    <x v="2"/>
    <e v="#N/A"/>
    <s v="OUTROS"/>
    <s v="Indireta"/>
    <n v="2011"/>
    <n v="1.4444330190702552"/>
    <n v="19049.03"/>
    <n v="27515.047913259863"/>
  </r>
  <r>
    <s v="35 - São Paulo"/>
    <s v="SUDESTE             "/>
    <x v="2"/>
    <x v="2"/>
    <e v="#N/A"/>
    <s v="OUTROS"/>
    <s v="Indireta"/>
    <n v="2011"/>
    <n v="1.4444330190702552"/>
    <n v="59003.76"/>
    <n v="85226.979193296764"/>
  </r>
  <r>
    <s v="35 - São Paulo"/>
    <s v="SUDESTE             "/>
    <x v="2"/>
    <x v="2"/>
    <e v="#N/A"/>
    <s v="OUTROS"/>
    <s v="Indireta"/>
    <n v="2011"/>
    <n v="1.4444330190702552"/>
    <n v="108500"/>
    <n v="156720.98256912269"/>
  </r>
  <r>
    <s v="35 - São Paulo"/>
    <s v="SUDESTE             "/>
    <x v="39"/>
    <x v="39"/>
    <s v="Música"/>
    <s v="OUTROS"/>
    <s v="Indireta"/>
    <n v="2011"/>
    <n v="1.4444330190702552"/>
    <n v="105652.1"/>
    <n v="152607.38177411252"/>
  </r>
  <r>
    <s v="35 - São Paulo"/>
    <s v="SUDESTE             "/>
    <x v="39"/>
    <x v="39"/>
    <s v="Música"/>
    <s v="OUTROS"/>
    <s v="Indireta"/>
    <n v="2011"/>
    <n v="1.4444330190702552"/>
    <n v="445000"/>
    <n v="642772.69348626363"/>
  </r>
  <r>
    <s v="35 - São Paulo"/>
    <s v="SUDESTE             "/>
    <x v="39"/>
    <x v="39"/>
    <s v="Música"/>
    <s v="OUTROS"/>
    <s v="Indireta"/>
    <n v="2011"/>
    <n v="1.4444330190702552"/>
    <n v="415500"/>
    <n v="600161.919423691"/>
  </r>
  <r>
    <s v="35 - São Paulo"/>
    <s v="SUDESTE             "/>
    <x v="39"/>
    <x v="39"/>
    <s v="Música"/>
    <s v="OUTROS"/>
    <s v="Indireta"/>
    <n v="2011"/>
    <n v="1.4444330190702552"/>
    <n v="123250"/>
    <n v="178026.36960040894"/>
  </r>
  <r>
    <s v="35 - São Paulo"/>
    <s v="SUDESTE             "/>
    <x v="39"/>
    <x v="39"/>
    <s v="Música"/>
    <s v="OUTROS"/>
    <s v="Indireta"/>
    <n v="2011"/>
    <n v="1.4444330190702552"/>
    <n v="167450"/>
    <n v="241870.30904331425"/>
  </r>
  <r>
    <s v="35 - São Paulo"/>
    <s v="SUDESTE             "/>
    <x v="39"/>
    <x v="39"/>
    <s v="Música"/>
    <s v="OUTROS"/>
    <s v="Indireta"/>
    <n v="2011"/>
    <n v="1.4444330190702552"/>
    <n v="23634.95"/>
    <n v="34139.102184074531"/>
  </r>
  <r>
    <s v="35 - São Paulo"/>
    <s v="SUDESTE             "/>
    <x v="39"/>
    <x v="39"/>
    <s v="Música"/>
    <s v="OUTROS"/>
    <s v="Indireta"/>
    <n v="2011"/>
    <n v="1.4444330190702552"/>
    <n v="131498.03"/>
    <n v="189940.096474691"/>
  </r>
  <r>
    <s v="35 - São Paulo"/>
    <s v="SUDESTE             "/>
    <x v="64"/>
    <x v="64"/>
    <s v="Entretenimento"/>
    <s v="OUTROS"/>
    <s v="Indireta"/>
    <n v="2011"/>
    <n v="1.4444330190702552"/>
    <n v="9369.68"/>
    <n v="13533.87517012219"/>
  </r>
  <r>
    <s v="35 - São Paulo"/>
    <s v="SUDESTE             "/>
    <x v="64"/>
    <x v="64"/>
    <s v="Entretenimento"/>
    <s v="OUTROS"/>
    <s v="Indireta"/>
    <n v="2011"/>
    <n v="1.4444330190702552"/>
    <n v="16542.52"/>
    <n v="23894.562106630081"/>
  </r>
  <r>
    <s v="35 - São Paulo"/>
    <s v="SUDESTE             "/>
    <x v="64"/>
    <x v="64"/>
    <s v="Entretenimento"/>
    <s v="OUTROS"/>
    <s v="Indireta"/>
    <n v="2011"/>
    <n v="1.4444330190702552"/>
    <n v="26058.61"/>
    <n v="37639.916715074345"/>
  </r>
  <r>
    <s v="35 - São Paulo"/>
    <s v="SUDESTE             "/>
    <x v="26"/>
    <x v="26"/>
    <s v="Editorial"/>
    <s v="OUTROS"/>
    <s v="Indireta"/>
    <n v="2011"/>
    <n v="1.4444330190702552"/>
    <n v="1435398.2"/>
    <n v="2073336.55559401"/>
  </r>
  <r>
    <s v="35 - São Paulo"/>
    <s v="SUDESTE             "/>
    <x v="26"/>
    <x v="26"/>
    <s v="Editorial"/>
    <s v="OUTROS"/>
    <s v="Indireta"/>
    <n v="2011"/>
    <n v="1.4444330190702552"/>
    <n v="34878.79"/>
    <n v="50380.07594121743"/>
  </r>
  <r>
    <s v="35 - São Paulo"/>
    <s v="SUDESTE             "/>
    <x v="26"/>
    <x v="26"/>
    <s v="Editorial"/>
    <s v="OUTROS"/>
    <s v="Indireta"/>
    <n v="2011"/>
    <n v="1.4444330190702552"/>
    <n v="5741592.7999999998"/>
    <n v="8293346.2223760402"/>
  </r>
  <r>
    <s v="35 - São Paulo"/>
    <s v="SUDESTE             "/>
    <x v="26"/>
    <x v="26"/>
    <s v="Editorial"/>
    <s v="OUTROS"/>
    <s v="Indireta"/>
    <n v="2011"/>
    <n v="1.4444330190702552"/>
    <n v="427043.67"/>
    <n v="616835.97753294173"/>
  </r>
  <r>
    <s v="35 - São Paulo"/>
    <s v="SUDESTE             "/>
    <x v="26"/>
    <x v="26"/>
    <s v="Editorial"/>
    <s v="OUTROS"/>
    <s v="Indireta"/>
    <n v="2011"/>
    <n v="1.4444330190702552"/>
    <n v="2194107.4300000002"/>
    <n v="3169241.2192793791"/>
  </r>
  <r>
    <s v="35 - São Paulo"/>
    <s v="SUDESTE             "/>
    <x v="50"/>
    <x v="50"/>
    <e v="#N/A"/>
    <s v="OUTROS"/>
    <s v="Indireta"/>
    <n v="2011"/>
    <n v="1.4444330190702552"/>
    <n v="17357.330000000002"/>
    <n v="25071.500574898717"/>
  </r>
  <r>
    <s v="35 - São Paulo"/>
    <s v="SUDESTE             "/>
    <x v="50"/>
    <x v="50"/>
    <e v="#N/A"/>
    <s v="OUTROS"/>
    <s v="Indireta"/>
    <n v="2011"/>
    <n v="1.4444330190702552"/>
    <n v="33300"/>
    <n v="48099.619535039499"/>
  </r>
  <r>
    <s v="35 - São Paulo"/>
    <s v="SUDESTE             "/>
    <x v="50"/>
    <x v="50"/>
    <e v="#N/A"/>
    <s v="OUTROS"/>
    <s v="Indireta"/>
    <n v="2011"/>
    <n v="1.4444330190702552"/>
    <n v="26789.58"/>
    <n v="38695.75391902413"/>
  </r>
  <r>
    <s v="35 - São Paulo"/>
    <s v="SUDESTE             "/>
    <x v="50"/>
    <x v="50"/>
    <e v="#N/A"/>
    <s v="OUTROS"/>
    <s v="Indireta"/>
    <n v="2011"/>
    <n v="1.4444330190702552"/>
    <n v="497716.75"/>
    <n v="718918.5078443354"/>
  </r>
  <r>
    <s v="35 - São Paulo"/>
    <s v="SUDESTE             "/>
    <x v="40"/>
    <x v="40"/>
    <s v="Música"/>
    <s v="OUTROS"/>
    <s v="Indireta"/>
    <n v="2011"/>
    <n v="1.4444330190702552"/>
    <n v="149139.17000000001"/>
    <n v="215421.54158473207"/>
  </r>
  <r>
    <s v="35 - São Paulo"/>
    <s v="SUDESTE             "/>
    <x v="40"/>
    <x v="40"/>
    <s v="Música"/>
    <s v="OUTROS"/>
    <s v="Indireta"/>
    <n v="2011"/>
    <n v="1.4444330190702552"/>
    <n v="584210.31999999995"/>
    <n v="843852.67628959985"/>
  </r>
  <r>
    <s v="35 - São Paulo"/>
    <s v="SUDESTE             "/>
    <x v="40"/>
    <x v="40"/>
    <s v="Música"/>
    <s v="OUTROS"/>
    <s v="Indireta"/>
    <n v="2011"/>
    <n v="1.4444330190702552"/>
    <n v="1110712.3"/>
    <n v="1604349.5208074672"/>
  </r>
  <r>
    <s v="35 - São Paulo"/>
    <s v="SUDESTE             "/>
    <x v="40"/>
    <x v="40"/>
    <s v="Música"/>
    <s v="OUTROS"/>
    <s v="Indireta"/>
    <n v="2011"/>
    <n v="1.4444330190702552"/>
    <n v="31330.74"/>
    <n v="45255.155367905209"/>
  </r>
  <r>
    <s v="35 - São Paulo"/>
    <s v="SUDESTE             "/>
    <x v="25"/>
    <x v="25"/>
    <s v="Editorial"/>
    <s v="OUTROS"/>
    <s v="Indireta"/>
    <n v="2011"/>
    <n v="1.4444330190702552"/>
    <n v="620209.93000000005"/>
    <n v="895851.70164725173"/>
  </r>
  <r>
    <s v="35 - São Paulo"/>
    <s v="SUDESTE             "/>
    <x v="25"/>
    <x v="25"/>
    <s v="Editorial"/>
    <s v="OUTROS"/>
    <s v="Direta"/>
    <n v="2011"/>
    <n v="1.4444330190702552"/>
    <n v="809646.14"/>
    <n v="1169479.6183787785"/>
  </r>
  <r>
    <s v="35 - São Paulo"/>
    <s v="SUDESTE             "/>
    <x v="25"/>
    <x v="25"/>
    <s v="Editorial"/>
    <s v="OUTROS"/>
    <s v="Direta"/>
    <n v="2011"/>
    <n v="1.4444330190702552"/>
    <n v="9699999.9900000002"/>
    <n v="14011000.270537145"/>
  </r>
  <r>
    <s v="35 - São Paulo"/>
    <s v="SUDESTE             "/>
    <x v="25"/>
    <x v="25"/>
    <s v="Editorial"/>
    <s v="OUTROS"/>
    <s v="Indireta"/>
    <n v="2011"/>
    <n v="1.4444330190702552"/>
    <n v="587617.99"/>
    <n v="848774.82735569507"/>
  </r>
  <r>
    <s v="35 - São Paulo"/>
    <s v="SUDESTE             "/>
    <x v="25"/>
    <x v="25"/>
    <s v="Editorial"/>
    <s v="OUTROS"/>
    <s v="Indireta"/>
    <n v="2011"/>
    <n v="1.4444330190702552"/>
    <n v="3900000"/>
    <n v="5633288.7743739951"/>
  </r>
  <r>
    <s v="35 - São Paulo"/>
    <s v="SUDESTE             "/>
    <x v="25"/>
    <x v="25"/>
    <s v="Editorial"/>
    <s v="OUTROS"/>
    <s v="Direta"/>
    <n v="2011"/>
    <n v="1.4444330190702552"/>
    <n v="11388113.800000001"/>
    <n v="16449367.597649638"/>
  </r>
  <r>
    <s v="35 - São Paulo"/>
    <s v="SUDESTE             "/>
    <x v="25"/>
    <x v="25"/>
    <s v="Editorial"/>
    <s v="OUTROS"/>
    <s v="Indireta"/>
    <n v="2011"/>
    <n v="1.4444330190702552"/>
    <n v="2957786.31"/>
    <n v="4272324.2095179697"/>
  </r>
  <r>
    <s v="35 - São Paulo"/>
    <s v="SUDESTE             "/>
    <x v="25"/>
    <x v="25"/>
    <s v="Editorial"/>
    <s v="OUTROS"/>
    <s v="Indireta"/>
    <n v="2011"/>
    <n v="1.4444330190702552"/>
    <n v="5000"/>
    <n v="7222.1650953512762"/>
  </r>
  <r>
    <s v="35 - São Paulo"/>
    <s v="SUDESTE             "/>
    <x v="25"/>
    <x v="25"/>
    <s v="Editorial"/>
    <s v="OUTROS"/>
    <s v="Indireta"/>
    <n v="2011"/>
    <n v="1.4444330190702552"/>
    <n v="9074.5400000000009"/>
    <n v="13107.565208873795"/>
  </r>
  <r>
    <s v="35 - São Paulo"/>
    <s v="SUDESTE             "/>
    <x v="33"/>
    <x v="33"/>
    <s v="Editorial"/>
    <s v="OUTROS"/>
    <s v="Indireta"/>
    <n v="2011"/>
    <n v="1.4444330190702552"/>
    <n v="90240.84"/>
    <n v="130346.84896463585"/>
  </r>
  <r>
    <s v="35 - São Paulo"/>
    <s v="SUDESTE             "/>
    <x v="33"/>
    <x v="33"/>
    <s v="Editorial"/>
    <s v="OUTROS"/>
    <s v="Indireta"/>
    <n v="2011"/>
    <n v="1.4444330190702552"/>
    <n v="195000"/>
    <n v="281664.43871869979"/>
  </r>
  <r>
    <s v="35 - São Paulo"/>
    <s v="SUDESTE             "/>
    <x v="33"/>
    <x v="33"/>
    <s v="Editorial"/>
    <s v="OUTROS"/>
    <s v="Indireta"/>
    <n v="2011"/>
    <n v="1.4444330190702552"/>
    <n v="65600"/>
    <n v="94754.806051008738"/>
  </r>
  <r>
    <s v="35 - São Paulo"/>
    <s v="SUDESTE             "/>
    <x v="33"/>
    <x v="33"/>
    <s v="Editorial"/>
    <s v="OUTROS"/>
    <s v="Indireta"/>
    <n v="2011"/>
    <n v="1.4444330190702552"/>
    <n v="88912.29"/>
    <n v="128427.84747715005"/>
  </r>
  <r>
    <s v="35 - São Paulo"/>
    <s v="SUDESTE             "/>
    <x v="33"/>
    <x v="33"/>
    <s v="Editorial"/>
    <s v="OUTROS"/>
    <s v="Indireta"/>
    <n v="2011"/>
    <n v="1.4444330190702552"/>
    <n v="94600"/>
    <n v="136643.36360404614"/>
  </r>
  <r>
    <s v="35 - São Paulo"/>
    <s v="SUDESTE             "/>
    <x v="33"/>
    <x v="33"/>
    <s v="Editorial"/>
    <s v="OUTROS"/>
    <s v="Indireta"/>
    <n v="2011"/>
    <n v="1.4444330190702552"/>
    <n v="488972.4"/>
    <n v="706287.87997402844"/>
  </r>
  <r>
    <s v="35 - São Paulo"/>
    <s v="SUDESTE             "/>
    <x v="33"/>
    <x v="33"/>
    <s v="Editorial"/>
    <s v="OUTROS"/>
    <s v="Indireta"/>
    <n v="2011"/>
    <n v="1.4444330190702552"/>
    <n v="20000"/>
    <n v="28888.660381405105"/>
  </r>
  <r>
    <s v="35 - São Paulo"/>
    <s v="SUDESTE             "/>
    <x v="33"/>
    <x v="33"/>
    <s v="Editorial"/>
    <s v="OUTROS"/>
    <s v="Indireta"/>
    <n v="2011"/>
    <n v="1.4444330190702552"/>
    <n v="24099.99"/>
    <n v="34810.821315262961"/>
  </r>
  <r>
    <s v="35 - São Paulo"/>
    <s v="SUDESTE             "/>
    <x v="37"/>
    <x v="37"/>
    <s v="Música"/>
    <s v="OUTROS"/>
    <s v="Indireta"/>
    <n v="2011"/>
    <n v="1.4444330190702552"/>
    <n v="137190.59"/>
    <n v="198162.61810172957"/>
  </r>
  <r>
    <s v="35 - São Paulo"/>
    <s v="SUDESTE             "/>
    <x v="37"/>
    <x v="37"/>
    <s v="Música"/>
    <s v="OUTROS"/>
    <s v="Indireta"/>
    <n v="2011"/>
    <n v="1.4444330190702552"/>
    <n v="83846.17"/>
    <n v="121110.17647057786"/>
  </r>
  <r>
    <s v="35 - São Paulo"/>
    <s v="SUDESTE             "/>
    <x v="37"/>
    <x v="37"/>
    <s v="Música"/>
    <s v="OUTROS"/>
    <s v="Indireta"/>
    <n v="2011"/>
    <n v="1.4444330190702552"/>
    <n v="519975.23"/>
    <n v="751069.39131065027"/>
  </r>
  <r>
    <s v="35 - São Paulo"/>
    <s v="SUDESTE             "/>
    <x v="37"/>
    <x v="37"/>
    <s v="Música"/>
    <s v="OUTROS"/>
    <s v="Indireta"/>
    <n v="2011"/>
    <n v="1.4444330190702552"/>
    <n v="2000"/>
    <n v="2888.8660381405107"/>
  </r>
  <r>
    <s v="35 - São Paulo"/>
    <s v="SUDESTE             "/>
    <x v="13"/>
    <x v="13"/>
    <s v="Editorial"/>
    <s v="OUTROS"/>
    <s v="Indireta"/>
    <n v="2011"/>
    <n v="1.4444330190702552"/>
    <n v="92162.82"/>
    <n v="133123.0203386285"/>
  </r>
  <r>
    <s v="35 - São Paulo"/>
    <s v="SUDESTE             "/>
    <x v="13"/>
    <x v="13"/>
    <s v="Editorial"/>
    <s v="OUTROS"/>
    <s v="Indireta"/>
    <n v="2011"/>
    <n v="1.4444330190702552"/>
    <n v="3468002"/>
    <n v="5009296.5990016833"/>
  </r>
  <r>
    <s v="35 - São Paulo"/>
    <s v="SUDESTE             "/>
    <x v="13"/>
    <x v="13"/>
    <s v="Editorial"/>
    <s v="OUTROS"/>
    <s v="Direta"/>
    <n v="2011"/>
    <n v="1.4444330190702552"/>
    <n v="32743101.23"/>
    <n v="47295216.563371889"/>
  </r>
  <r>
    <s v="35 - São Paulo"/>
    <s v="SUDESTE             "/>
    <x v="13"/>
    <x v="13"/>
    <s v="Editorial"/>
    <s v="OUTROS"/>
    <s v="Indireta"/>
    <n v="2011"/>
    <n v="1.4444330190702552"/>
    <n v="50566.45"/>
    <n v="73039.850037165103"/>
  </r>
  <r>
    <s v="35 - São Paulo"/>
    <s v="SUDESTE             "/>
    <x v="13"/>
    <x v="13"/>
    <s v="Editorial"/>
    <s v="FUNDO CULTURAL"/>
    <s v="Direta"/>
    <n v="2011"/>
    <n v="1.4444330190702552"/>
    <n v="201799.5"/>
    <n v="291485.86103186797"/>
  </r>
  <r>
    <s v="35 - São Paulo"/>
    <s v="SUDESTE             "/>
    <x v="13"/>
    <x v="13"/>
    <s v="Editorial"/>
    <s v="FUNDO CULTURAL"/>
    <s v="Direta"/>
    <n v="2011"/>
    <n v="1.4444330190702552"/>
    <n v="135350"/>
    <n v="195504.00913115905"/>
  </r>
  <r>
    <s v="35 - São Paulo"/>
    <s v="SUDESTE             "/>
    <x v="13"/>
    <x v="13"/>
    <s v="Editorial"/>
    <s v="OUTROS"/>
    <s v="Indireta"/>
    <n v="2011"/>
    <n v="1.4444330190702552"/>
    <n v="1073610.75"/>
    <n v="1550758.8169287811"/>
  </r>
  <r>
    <s v="35 - São Paulo"/>
    <s v="SUDESTE             "/>
    <x v="13"/>
    <x v="13"/>
    <s v="Editorial"/>
    <s v="OUTROS"/>
    <s v="Direta"/>
    <n v="2011"/>
    <n v="1.4444330190702552"/>
    <n v="13351284.23"/>
    <n v="19285035.788803987"/>
  </r>
  <r>
    <s v="35 - São Paulo"/>
    <s v="SUDESTE             "/>
    <x v="13"/>
    <x v="13"/>
    <s v="Editorial"/>
    <s v="OUTROS"/>
    <s v="Indireta"/>
    <n v="2011"/>
    <n v="1.4444330190702552"/>
    <n v="3107542.76"/>
    <n v="4488637.3707167134"/>
  </r>
  <r>
    <s v="35 - São Paulo"/>
    <s v="SUDESTE             "/>
    <x v="13"/>
    <x v="13"/>
    <s v="Editorial"/>
    <s v="OUTROS"/>
    <s v="Indireta"/>
    <n v="2011"/>
    <n v="1.4444330190702552"/>
    <n v="10000"/>
    <n v="14444.330190702552"/>
  </r>
  <r>
    <s v="35 - São Paulo"/>
    <s v="SUDESTE             "/>
    <x v="13"/>
    <x v="13"/>
    <s v="Editorial"/>
    <s v="OUTROS"/>
    <s v="Indireta"/>
    <n v="2011"/>
    <n v="1.4444330190702552"/>
    <n v="159924.51"/>
    <n v="231000.24280263123"/>
  </r>
  <r>
    <s v="35 - São Paulo"/>
    <s v="SUDESTE             "/>
    <x v="17"/>
    <x v="17"/>
    <s v="Editorial"/>
    <s v="OUTROS"/>
    <s v="Indireta"/>
    <n v="2011"/>
    <n v="1.4444330190702552"/>
    <n v="23758.59"/>
    <n v="34317.691882552375"/>
  </r>
  <r>
    <s v="35 - São Paulo"/>
    <s v="SUDESTE             "/>
    <x v="17"/>
    <x v="17"/>
    <s v="Editorial"/>
    <s v="OUTROS"/>
    <s v="Indireta"/>
    <n v="2011"/>
    <n v="1.4444330190702552"/>
    <n v="249088.22"/>
    <n v="359791.24962943594"/>
  </r>
  <r>
    <s v="35 - São Paulo"/>
    <s v="SUDESTE             "/>
    <x v="17"/>
    <x v="17"/>
    <s v="Editorial"/>
    <s v="OUTROS"/>
    <s v="Indireta"/>
    <n v="2011"/>
    <n v="1.4444330190702552"/>
    <n v="497313.84"/>
    <n v="718336.53133662185"/>
  </r>
  <r>
    <s v="35 - São Paulo"/>
    <s v="SUDESTE             "/>
    <x v="12"/>
    <x v="12"/>
    <s v="Editorial"/>
    <s v="OUTROS"/>
    <s v="Indireta"/>
    <n v="2011"/>
    <n v="1.4444330190702552"/>
    <n v="13839.2"/>
    <n v="19989.797437517078"/>
  </r>
  <r>
    <s v="35 - São Paulo"/>
    <s v="SUDESTE             "/>
    <x v="12"/>
    <x v="12"/>
    <s v="Editorial"/>
    <s v="OUTROS"/>
    <s v="Indireta"/>
    <n v="2011"/>
    <n v="1.4444330190702552"/>
    <n v="248776.64"/>
    <n v="359341.19318935403"/>
  </r>
  <r>
    <s v="35 - São Paulo"/>
    <s v="SUDESTE             "/>
    <x v="12"/>
    <x v="12"/>
    <s v="Editorial"/>
    <s v="OUTROS"/>
    <s v="Indireta"/>
    <n v="2011"/>
    <n v="1.4444330190702552"/>
    <n v="462773.11"/>
    <n v="668444.76042183128"/>
  </r>
  <r>
    <s v="35 - São Paulo"/>
    <s v="SUDESTE             "/>
    <x v="43"/>
    <x v="43"/>
    <e v="#N/A"/>
    <s v="OUTROS"/>
    <s v="Indireta"/>
    <n v="2011"/>
    <n v="1.4444330190702552"/>
    <n v="11259.88"/>
    <n v="16264.142462768785"/>
  </r>
  <r>
    <s v="35 - São Paulo"/>
    <s v="SUDESTE             "/>
    <x v="43"/>
    <x v="43"/>
    <e v="#N/A"/>
    <s v="OUTROS"/>
    <s v="Indireta"/>
    <n v="2011"/>
    <n v="1.4444330190702552"/>
    <n v="79200"/>
    <n v="114399.09511036421"/>
  </r>
  <r>
    <s v="35 - São Paulo"/>
    <s v="SUDESTE             "/>
    <x v="43"/>
    <x v="43"/>
    <e v="#N/A"/>
    <s v="OUTROS"/>
    <s v="Indireta"/>
    <n v="2011"/>
    <n v="1.4444330190702552"/>
    <n v="59216.65"/>
    <n v="85534.484538726625"/>
  </r>
  <r>
    <s v="35 - São Paulo"/>
    <s v="SUDESTE             "/>
    <x v="14"/>
    <x v="14"/>
    <s v="Editorial"/>
    <s v="OUTROS"/>
    <s v="Indireta"/>
    <n v="2011"/>
    <n v="1.4444330190702552"/>
    <n v="1160.01"/>
    <n v="1675.5567464516866"/>
  </r>
  <r>
    <s v="35 - São Paulo"/>
    <s v="SUDESTE             "/>
    <x v="14"/>
    <x v="14"/>
    <s v="Editorial"/>
    <s v="OUTROS"/>
    <s v="Indireta"/>
    <n v="2011"/>
    <n v="1.4444330190702552"/>
    <n v="547200"/>
    <n v="790393.74803524371"/>
  </r>
  <r>
    <s v="35 - São Paulo"/>
    <s v="SUDESTE             "/>
    <x v="14"/>
    <x v="14"/>
    <s v="Editorial"/>
    <s v="OUTROS"/>
    <s v="Indireta"/>
    <n v="2011"/>
    <n v="1.4444330190702552"/>
    <n v="502076.97"/>
    <n v="725216.55358274595"/>
  </r>
  <r>
    <s v="35 - São Paulo"/>
    <s v="SUDESTE             "/>
    <x v="14"/>
    <x v="14"/>
    <s v="Editorial"/>
    <s v="OUTROS"/>
    <s v="Indireta"/>
    <n v="2011"/>
    <n v="1.4444330190702552"/>
    <n v="4657897.9800000004"/>
    <n v="6728021.6417726437"/>
  </r>
  <r>
    <s v="35 - São Paulo"/>
    <s v="SUDESTE             "/>
    <x v="14"/>
    <x v="14"/>
    <s v="Editorial"/>
    <s v="OUTROS"/>
    <s v="Indireta"/>
    <n v="2011"/>
    <n v="1.4444330190702552"/>
    <n v="33901.11"/>
    <n v="48967.882667132821"/>
  </r>
  <r>
    <s v="35 - São Paulo"/>
    <s v="SUDESTE             "/>
    <x v="18"/>
    <x v="18"/>
    <s v="Editorial"/>
    <s v="OUTROS"/>
    <s v="Indireta"/>
    <n v="2011"/>
    <n v="1.4444330190702552"/>
    <n v="97381.53"/>
    <n v="140661.09737958063"/>
  </r>
  <r>
    <s v="35 - São Paulo"/>
    <s v="SUDESTE             "/>
    <x v="18"/>
    <x v="18"/>
    <s v="Editorial"/>
    <s v="OUTROS"/>
    <s v="Indireta"/>
    <n v="2011"/>
    <n v="1.4444330190702552"/>
    <n v="27287.95"/>
    <n v="39415.61600273817"/>
  </r>
  <r>
    <s v="35 - São Paulo"/>
    <s v="SUDESTE             "/>
    <x v="18"/>
    <x v="18"/>
    <s v="Editorial"/>
    <s v="OUTROS"/>
    <s v="Indireta"/>
    <n v="2011"/>
    <n v="1.4444330190702552"/>
    <n v="46807.16"/>
    <n v="67609.80743290449"/>
  </r>
  <r>
    <s v="35 - São Paulo"/>
    <s v="SUDESTE             "/>
    <x v="18"/>
    <x v="18"/>
    <s v="Editorial"/>
    <s v="OUTROS"/>
    <s v="Indireta"/>
    <n v="2011"/>
    <n v="1.4444330190702552"/>
    <n v="1719559.03"/>
    <n v="2483787.8411724195"/>
  </r>
  <r>
    <s v="35 - São Paulo"/>
    <s v="SUDESTE             "/>
    <x v="18"/>
    <x v="18"/>
    <s v="Editorial"/>
    <s v="OUTROS"/>
    <s v="Indireta"/>
    <n v="2011"/>
    <n v="1.4444330190702552"/>
    <n v="54527.02"/>
    <n v="78760.628119504181"/>
  </r>
  <r>
    <s v="35 - São Paulo"/>
    <s v="SUDESTE             "/>
    <x v="18"/>
    <x v="18"/>
    <s v="Editorial"/>
    <s v="OUTROS"/>
    <s v="Indireta"/>
    <n v="2011"/>
    <n v="1.4444330190702552"/>
    <n v="371160.92"/>
    <n v="536117.08823649341"/>
  </r>
  <r>
    <s v="35 - São Paulo"/>
    <s v="SUDESTE             "/>
    <x v="18"/>
    <x v="18"/>
    <s v="Editorial"/>
    <s v="OUTROS"/>
    <s v="Indireta"/>
    <n v="2011"/>
    <n v="1.4444330190702552"/>
    <n v="5000"/>
    <n v="7222.1650953512762"/>
  </r>
  <r>
    <s v="35 - São Paulo"/>
    <s v="SUDESTE             "/>
    <x v="19"/>
    <x v="19"/>
    <s v="Editorial"/>
    <s v="OUTROS"/>
    <s v="Indireta"/>
    <n v="2011"/>
    <n v="1.4444330190702552"/>
    <n v="14852.02"/>
    <n v="21452.748087891814"/>
  </r>
  <r>
    <s v="35 - São Paulo"/>
    <s v="SUDESTE             "/>
    <x v="19"/>
    <x v="19"/>
    <s v="Editorial"/>
    <s v="OUTROS"/>
    <s v="Indireta"/>
    <n v="2011"/>
    <n v="1.4444330190702552"/>
    <n v="201931.97"/>
    <n v="291677.20507390419"/>
  </r>
  <r>
    <s v="35 - São Paulo"/>
    <s v="SUDESTE             "/>
    <x v="19"/>
    <x v="19"/>
    <s v="Editorial"/>
    <s v="OUTROS"/>
    <s v="Indireta"/>
    <n v="2011"/>
    <n v="1.4444330190702552"/>
    <n v="566636.32999999996"/>
    <n v="818468.22485678934"/>
  </r>
  <r>
    <s v="35 - São Paulo"/>
    <s v="SUDESTE             "/>
    <x v="19"/>
    <x v="19"/>
    <s v="Editorial"/>
    <s v="OUTROS"/>
    <s v="Indireta"/>
    <n v="2011"/>
    <n v="1.4444330190702552"/>
    <n v="2900.56"/>
    <n v="4189.6646377944198"/>
  </r>
  <r>
    <s v="35 - São Paulo"/>
    <s v="SUDESTE             "/>
    <x v="5"/>
    <x v="5"/>
    <e v="#N/A"/>
    <s v="OUTROS"/>
    <s v="Indireta"/>
    <n v="2011"/>
    <n v="1.4444330190702552"/>
    <n v="225465.11"/>
    <n v="325669.24953230715"/>
  </r>
  <r>
    <s v="35 - São Paulo"/>
    <s v="SUDESTE             "/>
    <x v="5"/>
    <x v="5"/>
    <e v="#N/A"/>
    <s v="OUTROS"/>
    <s v="Indireta"/>
    <n v="2011"/>
    <n v="1.4444330190702552"/>
    <n v="690265"/>
    <n v="997041.55790852976"/>
  </r>
  <r>
    <s v="35 - São Paulo"/>
    <s v="SUDESTE             "/>
    <x v="5"/>
    <x v="5"/>
    <e v="#N/A"/>
    <s v="OUTROS"/>
    <s v="Indireta"/>
    <n v="2011"/>
    <n v="1.4444330190702552"/>
    <n v="170000"/>
    <n v="245553.61324194339"/>
  </r>
  <r>
    <s v="35 - São Paulo"/>
    <s v="SUDESTE             "/>
    <x v="5"/>
    <x v="5"/>
    <e v="#N/A"/>
    <s v="OUTROS"/>
    <s v="Indireta"/>
    <n v="2011"/>
    <n v="1.4444330190702552"/>
    <n v="418705.52"/>
    <n v="604792.07835498115"/>
  </r>
  <r>
    <s v="35 - São Paulo"/>
    <s v="SUDESTE             "/>
    <x v="5"/>
    <x v="5"/>
    <e v="#N/A"/>
    <s v="OUTROS"/>
    <s v="Indireta"/>
    <n v="2011"/>
    <n v="1.4444330190702552"/>
    <n v="2981803.79"/>
    <n v="4307015.8506648298"/>
  </r>
  <r>
    <s v="35 - São Paulo"/>
    <s v="SUDESTE             "/>
    <x v="5"/>
    <x v="5"/>
    <e v="#N/A"/>
    <s v="OUTROS"/>
    <s v="Indireta"/>
    <n v="2011"/>
    <n v="1.4444330190702552"/>
    <n v="10000"/>
    <n v="14444.330190702552"/>
  </r>
  <r>
    <s v="35 - São Paulo"/>
    <s v="SUDESTE             "/>
    <x v="5"/>
    <x v="5"/>
    <e v="#N/A"/>
    <s v="OUTROS"/>
    <s v="Indireta"/>
    <n v="2011"/>
    <n v="1.4444330190702552"/>
    <n v="756000"/>
    <n v="1091991.362417113"/>
  </r>
  <r>
    <s v="35 - São Paulo"/>
    <s v="SUDESTE             "/>
    <x v="15"/>
    <x v="15"/>
    <s v="Audiovisual"/>
    <s v="FUNDO CULTURAL"/>
    <s v="Direta"/>
    <n v="2011"/>
    <n v="1.4444330190702552"/>
    <n v="60000"/>
    <n v="86665.981144215315"/>
  </r>
  <r>
    <s v="35 - São Paulo"/>
    <s v="SUDESTE             "/>
    <x v="15"/>
    <x v="15"/>
    <s v="Audiovisual"/>
    <s v="FUNDO CULTURAL"/>
    <s v="Direta"/>
    <n v="2011"/>
    <n v="1.4444330190702552"/>
    <n v="300000"/>
    <n v="433329.90572107659"/>
  </r>
  <r>
    <s v="35 - São Paulo"/>
    <s v="SUDESTE             "/>
    <x v="15"/>
    <x v="15"/>
    <s v="Audiovisual"/>
    <s v="OUTROS"/>
    <s v="Indireta"/>
    <n v="2011"/>
    <n v="1.4444330190702552"/>
    <n v="4613000"/>
    <n v="6663169.5169710871"/>
  </r>
  <r>
    <s v="35 - São Paulo"/>
    <s v="SUDESTE             "/>
    <x v="27"/>
    <x v="27"/>
    <s v="Audiovisual"/>
    <s v="OUTROS"/>
    <s v="Indireta"/>
    <n v="2011"/>
    <n v="1.4444330190702552"/>
    <n v="467.01"/>
    <n v="674.56466423599989"/>
  </r>
  <r>
    <s v="35 - São Paulo"/>
    <s v="SUDESTE             "/>
    <x v="27"/>
    <x v="27"/>
    <s v="Audiovisual"/>
    <s v="OUTROS"/>
    <s v="Indireta"/>
    <n v="2011"/>
    <n v="1.4444330190702552"/>
    <n v="4599.4399999999996"/>
    <n v="6643.5830052324945"/>
  </r>
  <r>
    <s v="35 - São Paulo"/>
    <s v="SUDESTE             "/>
    <x v="27"/>
    <x v="27"/>
    <s v="Audiovisual"/>
    <s v="OUTROS"/>
    <s v="Indireta"/>
    <n v="2011"/>
    <n v="1.4444330190702552"/>
    <n v="116917.42"/>
    <n v="168879.38195250503"/>
  </r>
  <r>
    <s v="35 - São Paulo"/>
    <s v="SUDESTE             "/>
    <x v="42"/>
    <x v="42"/>
    <s v="Audiovisual"/>
    <s v="OUTROS"/>
    <s v="Indireta"/>
    <n v="2011"/>
    <n v="1.4444330190702552"/>
    <n v="3919.14"/>
    <n v="5660.9352223589995"/>
  </r>
  <r>
    <s v="35 - São Paulo"/>
    <s v="SUDESTE             "/>
    <x v="42"/>
    <x v="42"/>
    <s v="Audiovisual"/>
    <s v="OUTROS"/>
    <s v="Indireta"/>
    <n v="2011"/>
    <n v="1.4444330190702552"/>
    <n v="36916.050000000003"/>
    <n v="53322.761553648503"/>
  </r>
  <r>
    <s v="35 - São Paulo"/>
    <s v="SUDESTE             "/>
    <x v="42"/>
    <x v="42"/>
    <s v="Audiovisual"/>
    <s v="OUTROS"/>
    <s v="Indireta"/>
    <n v="2011"/>
    <n v="1.4444330190702552"/>
    <n v="62363.34"/>
    <n v="90079.667475504801"/>
  </r>
  <r>
    <s v="35 - São Paulo"/>
    <s v="SUDESTE             "/>
    <x v="31"/>
    <x v="31"/>
    <s v="Audiovisual"/>
    <s v="OUTROS"/>
    <s v="Indireta"/>
    <n v="2011"/>
    <n v="1.4444330190702552"/>
    <n v="23119.98"/>
    <n v="33395.26251224392"/>
  </r>
  <r>
    <s v="35 - São Paulo"/>
    <s v="SUDESTE             "/>
    <x v="31"/>
    <x v="31"/>
    <s v="Audiovisual"/>
    <s v="FUNDO CULTURAL"/>
    <s v="Direta"/>
    <n v="2011"/>
    <n v="1.4444330190702552"/>
    <n v="85000"/>
    <n v="122776.80662097169"/>
  </r>
  <r>
    <s v="35 - São Paulo"/>
    <s v="SUDESTE             "/>
    <x v="31"/>
    <x v="31"/>
    <s v="Audiovisual"/>
    <s v="OUTROS"/>
    <s v="Direta"/>
    <n v="2011"/>
    <n v="1.4444330190702552"/>
    <n v="1495000"/>
    <n v="2159427.3635100317"/>
  </r>
  <r>
    <s v="35 - São Paulo"/>
    <s v="SUDESTE             "/>
    <x v="31"/>
    <x v="31"/>
    <s v="Audiovisual"/>
    <s v="OUTROS"/>
    <s v="Indireta"/>
    <n v="2011"/>
    <n v="1.4444330190702552"/>
    <n v="37927.93"/>
    <n v="54784.354436985304"/>
  </r>
  <r>
    <s v="35 - São Paulo"/>
    <s v="SUDESTE             "/>
    <x v="31"/>
    <x v="31"/>
    <s v="Audiovisual"/>
    <s v="OUTROS"/>
    <s v="Indireta"/>
    <n v="2011"/>
    <n v="1.4444330190702552"/>
    <n v="152004.01"/>
    <n v="219559.61107508527"/>
  </r>
  <r>
    <s v="35 - São Paulo"/>
    <s v="SUDESTE             "/>
    <x v="67"/>
    <x v="67"/>
    <s v="Audiovisual"/>
    <s v="OUTROS"/>
    <s v="Indireta"/>
    <n v="2011"/>
    <n v="1.4444330190702552"/>
    <n v="2314407.17"/>
    <n v="3343006.1359209456"/>
  </r>
  <r>
    <s v="35 - São Paulo"/>
    <s v="SUDESTE             "/>
    <x v="67"/>
    <x v="67"/>
    <s v="Audiovisual"/>
    <s v="OUTROS"/>
    <s v="Indireta"/>
    <n v="2011"/>
    <n v="1.4444330190702552"/>
    <n v="11768467.07"/>
    <n v="16998762.419748981"/>
  </r>
  <r>
    <s v="35 - São Paulo"/>
    <s v="SUDESTE             "/>
    <x v="34"/>
    <x v="34"/>
    <s v="Audiovisual"/>
    <s v="OUTROS"/>
    <s v="Indireta"/>
    <n v="2011"/>
    <n v="1.4444330190702552"/>
    <n v="7570.32"/>
    <n v="10934.820172927934"/>
  </r>
  <r>
    <s v="35 - São Paulo"/>
    <s v="SUDESTE             "/>
    <x v="34"/>
    <x v="34"/>
    <s v="Audiovisual"/>
    <s v="OUTROS"/>
    <s v="Direta"/>
    <n v="2011"/>
    <n v="1.4444330190702552"/>
    <n v="75000"/>
    <n v="108332.47643026915"/>
  </r>
  <r>
    <s v="35 - São Paulo"/>
    <s v="SUDESTE             "/>
    <x v="34"/>
    <x v="34"/>
    <s v="Audiovisual"/>
    <s v="OUTROS"/>
    <s v="Indireta"/>
    <n v="2011"/>
    <n v="1.4444330190702552"/>
    <n v="76212.710000000006"/>
    <n v="110084.15479682584"/>
  </r>
  <r>
    <s v="35 - São Paulo"/>
    <s v="SUDESTE             "/>
    <x v="35"/>
    <x v="35"/>
    <s v="Audiovisual"/>
    <s v="FUNDO CULTURAL"/>
    <s v="Direta"/>
    <n v="2011"/>
    <n v="1.4444330190702552"/>
    <n v="1242108.3500000001"/>
    <n v="1794142.3140028734"/>
  </r>
  <r>
    <s v="35 - São Paulo"/>
    <s v="SUDESTE             "/>
    <x v="35"/>
    <x v="35"/>
    <s v="Audiovisual"/>
    <s v="OUTROS"/>
    <s v="Indireta"/>
    <n v="2011"/>
    <n v="1.4444330190702552"/>
    <n v="64726.15"/>
    <n v="93492.588257294206"/>
  </r>
  <r>
    <s v="35 - São Paulo"/>
    <s v="SUDESTE             "/>
    <x v="35"/>
    <x v="35"/>
    <s v="Audiovisual"/>
    <s v="OUTROS"/>
    <s v="Direta"/>
    <n v="2011"/>
    <n v="1.4444330190702552"/>
    <n v="1656144.47"/>
    <n v="2392189.7568186079"/>
  </r>
  <r>
    <s v="35 - São Paulo"/>
    <s v="SUDESTE             "/>
    <x v="28"/>
    <x v="28"/>
    <s v="Audiovisual"/>
    <s v="OUTROS"/>
    <s v="Indireta"/>
    <n v="2011"/>
    <n v="1.4444330190702552"/>
    <n v="5533.91"/>
    <n v="7993.3623285630756"/>
  </r>
  <r>
    <s v="35 - São Paulo"/>
    <s v="SUDESTE             "/>
    <x v="28"/>
    <x v="28"/>
    <s v="Audiovisual"/>
    <s v="OUTROS"/>
    <s v="Direta"/>
    <n v="2011"/>
    <n v="1.4444330190702552"/>
    <n v="119000"/>
    <n v="171887.52926936038"/>
  </r>
  <r>
    <s v="35 - São Paulo"/>
    <s v="SUDESTE             "/>
    <x v="28"/>
    <x v="28"/>
    <s v="Audiovisual"/>
    <s v="OUTROS"/>
    <s v="Direta"/>
    <n v="2011"/>
    <n v="1.4444330190702552"/>
    <n v="245677.53"/>
    <n v="354864.73637562321"/>
  </r>
  <r>
    <s v="35 - São Paulo"/>
    <s v="SUDESTE             "/>
    <x v="28"/>
    <x v="28"/>
    <s v="Audiovisual"/>
    <s v="OUTROS"/>
    <s v="Indireta"/>
    <n v="2011"/>
    <n v="1.4444330190702552"/>
    <n v="88480.08"/>
    <n v="127803.5490819777"/>
  </r>
  <r>
    <s v="35 - São Paulo"/>
    <s v="SUDESTE             "/>
    <x v="7"/>
    <x v="7"/>
    <s v="Música"/>
    <s v="OUTROS"/>
    <s v="Indireta"/>
    <n v="2011"/>
    <n v="1.4444330190702552"/>
    <n v="36870.61"/>
    <n v="53257.126517261946"/>
  </r>
  <r>
    <s v="35 - São Paulo"/>
    <s v="SUDESTE             "/>
    <x v="7"/>
    <x v="7"/>
    <s v="Música"/>
    <s v="OUTROS"/>
    <s v="Indireta"/>
    <n v="2011"/>
    <n v="1.4444330190702552"/>
    <n v="69432.179999999993"/>
    <n v="100290.13337802938"/>
  </r>
  <r>
    <s v="35 - São Paulo"/>
    <s v="SUDESTE             "/>
    <x v="7"/>
    <x v="7"/>
    <s v="Música"/>
    <s v="OUTROS"/>
    <s v="Indireta"/>
    <n v="2011"/>
    <n v="1.4444330190702552"/>
    <n v="195869.57"/>
    <n v="282920.47433909267"/>
  </r>
  <r>
    <s v="35 - São Paulo"/>
    <s v="SUDESTE             "/>
    <x v="16"/>
    <x v="16"/>
    <s v="Audiovisual"/>
    <s v="OUTROS"/>
    <s v="Indireta"/>
    <n v="2011"/>
    <n v="1.4444330190702552"/>
    <n v="154000.32999999999"/>
    <n v="222443.16159971559"/>
  </r>
  <r>
    <s v="35 - São Paulo"/>
    <s v="SUDESTE             "/>
    <x v="16"/>
    <x v="16"/>
    <s v="Audiovisual"/>
    <s v="OUTROS"/>
    <s v="Indireta"/>
    <n v="2011"/>
    <n v="1.4444330190702552"/>
    <n v="86400"/>
    <n v="124799.01284767005"/>
  </r>
  <r>
    <s v="35 - São Paulo"/>
    <s v="SUDESTE             "/>
    <x v="16"/>
    <x v="16"/>
    <s v="Audiovisual"/>
    <s v="OUTROS"/>
    <s v="Indireta"/>
    <n v="2011"/>
    <n v="1.4444330190702552"/>
    <n v="83250"/>
    <n v="120249.04883759875"/>
  </r>
  <r>
    <s v="35 - São Paulo"/>
    <s v="SUDESTE             "/>
    <x v="16"/>
    <x v="16"/>
    <s v="Audiovisual"/>
    <s v="OUTROS"/>
    <s v="Indireta"/>
    <n v="2011"/>
    <n v="1.4444330190702552"/>
    <n v="390299.17"/>
    <n v="563761.00846371474"/>
  </r>
  <r>
    <s v="35 - São Paulo"/>
    <s v="SUDESTE             "/>
    <x v="16"/>
    <x v="16"/>
    <s v="Audiovisual"/>
    <s v="OUTROS"/>
    <s v="Indireta"/>
    <n v="2011"/>
    <n v="1.4444330190702552"/>
    <n v="486209.03"/>
    <n v="702296.37710212031"/>
  </r>
  <r>
    <s v="35 - São Paulo"/>
    <s v="SUDESTE             "/>
    <x v="16"/>
    <x v="16"/>
    <s v="Audiovisual"/>
    <s v="OUTROS"/>
    <s v="Indireta"/>
    <n v="2011"/>
    <n v="1.4444330190702552"/>
    <n v="20000"/>
    <n v="28888.660381405105"/>
  </r>
  <r>
    <s v="35 - São Paulo"/>
    <s v="SUDESTE             "/>
    <x v="32"/>
    <x v="32"/>
    <s v="Audiovisual"/>
    <s v="OUTROS"/>
    <s v="Indireta"/>
    <n v="2011"/>
    <n v="1.4444330190702552"/>
    <n v="76940.22"/>
    <n v="111134.99426252964"/>
  </r>
  <r>
    <s v="35 - São Paulo"/>
    <s v="SUDESTE             "/>
    <x v="32"/>
    <x v="32"/>
    <s v="Audiovisual"/>
    <s v="OUTROS"/>
    <s v="Indireta"/>
    <n v="2011"/>
    <n v="1.4444330190702552"/>
    <n v="11580.41"/>
    <n v="16727.126578371375"/>
  </r>
  <r>
    <s v="35 - São Paulo"/>
    <s v="SUDESTE             "/>
    <x v="32"/>
    <x v="32"/>
    <s v="Audiovisual"/>
    <s v="OUTROS"/>
    <s v="Indireta"/>
    <n v="2011"/>
    <n v="1.4444330190702552"/>
    <n v="805846.4"/>
    <n v="1163991.1484588967"/>
  </r>
  <r>
    <s v="35 - São Paulo"/>
    <s v="SUDESTE             "/>
    <x v="32"/>
    <x v="32"/>
    <s v="Audiovisual"/>
    <s v="OUTROS"/>
    <s v="Indireta"/>
    <n v="2011"/>
    <n v="1.4444330190702552"/>
    <n v="1955841.88"/>
    <n v="2825082.5915524438"/>
  </r>
  <r>
    <s v="35 - São Paulo"/>
    <s v="SUDESTE             "/>
    <x v="32"/>
    <x v="32"/>
    <s v="Audiovisual"/>
    <s v="OUTROS"/>
    <s v="Indireta"/>
    <n v="2011"/>
    <n v="1.4444330190702552"/>
    <n v="40529.589999999997"/>
    <n v="58542.278045379622"/>
  </r>
  <r>
    <s v="35 - São Paulo"/>
    <s v="SUDESTE             "/>
    <x v="32"/>
    <x v="32"/>
    <s v="Audiovisual"/>
    <s v="OUTROS"/>
    <s v="Indireta"/>
    <n v="2011"/>
    <n v="1.4444330190702552"/>
    <n v="506585.98"/>
    <n v="731729.5165100639"/>
  </r>
  <r>
    <s v="35 - São Paulo"/>
    <s v="SUDESTE             "/>
    <x v="32"/>
    <x v="32"/>
    <s v="Audiovisual"/>
    <s v="OUTROS"/>
    <s v="Indireta"/>
    <n v="2011"/>
    <n v="1.4444330190702552"/>
    <n v="55601.16"/>
    <n v="80312.151402608317"/>
  </r>
  <r>
    <s v="35 - São Paulo"/>
    <s v="SUDESTE             "/>
    <x v="32"/>
    <x v="32"/>
    <s v="Audiovisual"/>
    <s v="OUTROS"/>
    <s v="Indireta"/>
    <n v="2011"/>
    <n v="1.4444330190702552"/>
    <n v="209588.23"/>
    <n v="302736.15982049104"/>
  </r>
  <r>
    <s v="35 - São Paulo"/>
    <s v="SUDESTE             "/>
    <x v="32"/>
    <x v="32"/>
    <s v="Audiovisual"/>
    <s v="OUTROS"/>
    <s v="Indireta"/>
    <n v="2011"/>
    <n v="1.4444330190702552"/>
    <n v="30000"/>
    <n v="43332.990572107657"/>
  </r>
  <r>
    <s v="35 - São Paulo"/>
    <s v="SUDESTE             "/>
    <x v="41"/>
    <x v="41"/>
    <s v="Audiovisual"/>
    <s v="OUTROS"/>
    <s v="Indireta"/>
    <n v="2011"/>
    <n v="1.4444330190702552"/>
    <n v="9020.83"/>
    <n v="13029.984711419531"/>
  </r>
  <r>
    <s v="35 - São Paulo"/>
    <s v="SUDESTE             "/>
    <x v="41"/>
    <x v="41"/>
    <s v="Audiovisual"/>
    <s v="OUTROS"/>
    <s v="Indireta"/>
    <n v="2011"/>
    <n v="1.4444330190702552"/>
    <n v="132588.18"/>
    <n v="191514.74513043041"/>
  </r>
  <r>
    <s v="35 - São Paulo"/>
    <s v="SUDESTE             "/>
    <x v="54"/>
    <x v="54"/>
    <s v="Audiovisual"/>
    <s v="OUTROS"/>
    <s v="Indireta"/>
    <n v="2011"/>
    <n v="1.4444330190702552"/>
    <n v="41715.18"/>
    <n v="60254.783388459131"/>
  </r>
  <r>
    <s v="35 - São Paulo"/>
    <s v="SUDESTE             "/>
    <x v="54"/>
    <x v="54"/>
    <s v="Audiovisual"/>
    <s v="OUTROS"/>
    <s v="Indireta"/>
    <n v="2011"/>
    <n v="1.4444330190702552"/>
    <n v="9007.2000000000007"/>
    <n v="13010.297089369604"/>
  </r>
  <r>
    <s v="35 - São Paulo"/>
    <s v="SUDESTE             "/>
    <x v="59"/>
    <x v="59"/>
    <s v="Educação e Criação em Artes"/>
    <s v="OUTROS"/>
    <s v="Indireta"/>
    <n v="2011"/>
    <n v="1.4444330190702552"/>
    <n v="10715.03"/>
    <n v="15477.143132328358"/>
  </r>
  <r>
    <s v="35 - São Paulo"/>
    <s v="SUDESTE             "/>
    <x v="59"/>
    <x v="59"/>
    <s v="Educação e Criação em Artes"/>
    <s v="OUTROS"/>
    <s v="Indireta"/>
    <n v="2011"/>
    <n v="1.4444330190702552"/>
    <n v="487297.83"/>
    <n v="703869.07577328407"/>
  </r>
  <r>
    <s v="35 - São Paulo"/>
    <s v="SUDESTE             "/>
    <x v="53"/>
    <x v="53"/>
    <s v="Educação e Criação em Artes"/>
    <s v="OUTROS"/>
    <s v="Indireta"/>
    <n v="2011"/>
    <n v="1.4444330190702552"/>
    <n v="3038.72"/>
    <n v="4389.2275037091658"/>
  </r>
  <r>
    <s v="35 - São Paulo"/>
    <s v="SUDESTE             "/>
    <x v="53"/>
    <x v="53"/>
    <s v="Educação e Criação em Artes"/>
    <s v="OUTROS"/>
    <s v="Indireta"/>
    <n v="2011"/>
    <n v="1.4444330190702552"/>
    <n v="11952.32"/>
    <n v="17264.325662493793"/>
  </r>
  <r>
    <s v="35 - São Paulo"/>
    <s v="SUDESTE             "/>
    <x v="55"/>
    <x v="55"/>
    <s v="Educação e Criação em Artes"/>
    <s v="OUTROS"/>
    <s v="Indireta"/>
    <n v="2011"/>
    <n v="1.4444330190702552"/>
    <n v="94498.87"/>
    <n v="136497.28809282757"/>
  </r>
  <r>
    <s v="35 - São Paulo"/>
    <s v="SUDESTE             "/>
    <x v="55"/>
    <x v="55"/>
    <s v="Educação e Criação em Artes"/>
    <s v="FUNDO CULTURAL"/>
    <s v="Direta"/>
    <n v="2011"/>
    <n v="1.4444330190702552"/>
    <n v="400000"/>
    <n v="577773.20762810204"/>
  </r>
  <r>
    <s v="35 - São Paulo"/>
    <s v="SUDESTE             "/>
    <x v="55"/>
    <x v="55"/>
    <s v="Educação e Criação em Artes"/>
    <s v="OUTROS"/>
    <s v="Indireta"/>
    <n v="2011"/>
    <n v="1.4444330190702552"/>
    <n v="5547.6"/>
    <n v="8013.1366165941481"/>
  </r>
  <r>
    <s v="35 - São Paulo"/>
    <s v="SUDESTE             "/>
    <x v="55"/>
    <x v="55"/>
    <s v="Educação e Criação em Artes"/>
    <s v="OUTROS"/>
    <s v="Indireta"/>
    <n v="2011"/>
    <n v="1.4444330190702552"/>
    <n v="56776.47"/>
    <n v="82009.807974251773"/>
  </r>
  <r>
    <s v="35 - São Paulo"/>
    <s v="SUDESTE             "/>
    <x v="36"/>
    <x v="36"/>
    <s v="Artes Cênicas e Espetáculos"/>
    <s v="OUTROS"/>
    <s v="Indireta"/>
    <n v="2011"/>
    <n v="1.4444330190702552"/>
    <n v="3128.76"/>
    <n v="4519.2842527462517"/>
  </r>
  <r>
    <s v="35 - São Paulo"/>
    <s v="SUDESTE             "/>
    <x v="36"/>
    <x v="36"/>
    <s v="Artes Cênicas e Espetáculos"/>
    <s v="FUNDO CULTURAL"/>
    <s v="Direta"/>
    <n v="2011"/>
    <n v="1.4444330190702552"/>
    <n v="200000"/>
    <n v="288886.60381405102"/>
  </r>
  <r>
    <s v="35 - São Paulo"/>
    <s v="SUDESTE             "/>
    <x v="36"/>
    <x v="36"/>
    <s v="Artes Cênicas e Espetáculos"/>
    <s v="OUTROS"/>
    <s v="Indireta"/>
    <n v="2011"/>
    <n v="1.4444330190702552"/>
    <n v="105001.88"/>
    <n v="151668.18253645266"/>
  </r>
  <r>
    <s v="35 - São Paulo"/>
    <s v="SUDESTE             "/>
    <x v="36"/>
    <x v="36"/>
    <s v="Artes Cênicas e Espetáculos"/>
    <s v="OUTROS"/>
    <s v="Indireta"/>
    <n v="2011"/>
    <n v="1.4444330190702552"/>
    <n v="179218.16"/>
    <n v="258868.62792101607"/>
  </r>
  <r>
    <s v="35 - São Paulo"/>
    <s v="SUDESTE             "/>
    <x v="36"/>
    <x v="36"/>
    <s v="Artes Cênicas e Espetáculos"/>
    <s v="OUTROS"/>
    <s v="Indireta"/>
    <n v="2011"/>
    <n v="1.4444330190702552"/>
    <n v="10000"/>
    <n v="14444.330190702552"/>
  </r>
  <r>
    <s v="35 - São Paulo"/>
    <s v="SUDESTE             "/>
    <x v="56"/>
    <x v="56"/>
    <s v="Artes Cênicas e Espetáculos"/>
    <s v="FUNDO CULTURAL"/>
    <s v="Direta"/>
    <n v="2011"/>
    <n v="1.4444330190702552"/>
    <n v="80000"/>
    <n v="115554.64152562042"/>
  </r>
  <r>
    <s v="35 - São Paulo"/>
    <s v="SUDESTE             "/>
    <x v="58"/>
    <x v="58"/>
    <s v="Artes Cênicas e Espetáculos"/>
    <s v="OUTROS"/>
    <s v="Indireta"/>
    <n v="2011"/>
    <n v="1.4444330190702552"/>
    <n v="30682.01"/>
    <n v="44318.108335443758"/>
  </r>
  <r>
    <s v="35 - São Paulo"/>
    <s v="SUDESTE             "/>
    <x v="58"/>
    <x v="58"/>
    <s v="Artes Cênicas e Espetáculos"/>
    <s v="OUTROS"/>
    <s v="Indireta"/>
    <n v="2011"/>
    <n v="1.4444330190702552"/>
    <n v="51606.74"/>
    <n v="74542.479262573703"/>
  </r>
  <r>
    <s v="35 - São Paulo"/>
    <s v="SUDESTE             "/>
    <x v="9"/>
    <x v="9"/>
    <s v="Artes Cênicas e Espetáculos"/>
    <s v="OUTROS"/>
    <s v="Indireta"/>
    <n v="2011"/>
    <n v="1.4444330190702552"/>
    <n v="180000"/>
    <n v="259997.94343264593"/>
  </r>
  <r>
    <s v="35 - São Paulo"/>
    <s v="SUDESTE             "/>
    <x v="9"/>
    <x v="9"/>
    <s v="Artes Cênicas e Espetáculos"/>
    <s v="OUTROS"/>
    <s v="Indireta"/>
    <n v="2011"/>
    <n v="1.4444330190702552"/>
    <n v="3983.31"/>
    <n v="5753.6244891927381"/>
  </r>
  <r>
    <s v="35 - São Paulo"/>
    <s v="SUDESTE             "/>
    <x v="20"/>
    <x v="20"/>
    <s v="Artes Cênicas e Espetáculos"/>
    <s v="OUTROS"/>
    <s v="Indireta"/>
    <n v="2011"/>
    <n v="1.4444330190702552"/>
    <n v="186000"/>
    <n v="268664.54154706746"/>
  </r>
  <r>
    <s v="35 - São Paulo"/>
    <s v="SUDESTE             "/>
    <x v="20"/>
    <x v="20"/>
    <s v="Artes Cênicas e Espetáculos"/>
    <s v="OUTROS"/>
    <s v="Indireta"/>
    <n v="2011"/>
    <n v="1.4444330190702552"/>
    <n v="11925.91"/>
    <n v="17226.178186460147"/>
  </r>
  <r>
    <s v="35 - São Paulo"/>
    <s v="SUDESTE             "/>
    <x v="20"/>
    <x v="20"/>
    <s v="Artes Cênicas e Espetáculos"/>
    <s v="OUTROS"/>
    <s v="Indireta"/>
    <n v="2011"/>
    <n v="1.4444330190702552"/>
    <n v="135466.34"/>
    <n v="195672.05446859766"/>
  </r>
  <r>
    <s v="35 - São Paulo"/>
    <s v="SUDESTE             "/>
    <x v="20"/>
    <x v="20"/>
    <s v="Artes Cênicas e Espetáculos"/>
    <s v="OUTROS"/>
    <s v="Indireta"/>
    <n v="2011"/>
    <n v="1.4444330190702552"/>
    <n v="10000"/>
    <n v="14444.330190702552"/>
  </r>
  <r>
    <s v="35 - São Paulo"/>
    <s v="SUDESTE             "/>
    <x v="30"/>
    <x v="30"/>
    <s v="Artes Cênicas e Espetáculos"/>
    <s v="OUTROS"/>
    <s v="Indireta"/>
    <n v="2011"/>
    <n v="1.4444330190702552"/>
    <n v="122595.22"/>
    <n v="177080.58374818214"/>
  </r>
  <r>
    <s v="35 - São Paulo"/>
    <s v="SUDESTE             "/>
    <x v="30"/>
    <x v="30"/>
    <s v="Artes Cênicas e Espetáculos"/>
    <s v="OUTROS"/>
    <s v="Indireta"/>
    <n v="2011"/>
    <n v="1.4444330190702552"/>
    <n v="199000"/>
    <n v="287442.17079498078"/>
  </r>
  <r>
    <s v="35 - São Paulo"/>
    <s v="SUDESTE             "/>
    <x v="30"/>
    <x v="30"/>
    <s v="Artes Cênicas e Espetáculos"/>
    <s v="OUTROS"/>
    <s v="Indireta"/>
    <n v="2011"/>
    <n v="1.4444330190702552"/>
    <n v="152366.29999999999"/>
    <n v="220082.91471356421"/>
  </r>
  <r>
    <s v="35 - São Paulo"/>
    <s v="SUDESTE             "/>
    <x v="30"/>
    <x v="30"/>
    <s v="Artes Cênicas e Espetáculos"/>
    <s v="OUTROS"/>
    <s v="Indireta"/>
    <n v="2011"/>
    <n v="1.4444330190702552"/>
    <n v="645460.36"/>
    <n v="932324.25648497383"/>
  </r>
  <r>
    <s v="35 - São Paulo"/>
    <s v="SUDESTE             "/>
    <x v="30"/>
    <x v="30"/>
    <s v="Artes Cênicas e Espetáculos"/>
    <s v="OUTROS"/>
    <s v="Indireta"/>
    <n v="2011"/>
    <n v="1.4444330190702552"/>
    <n v="5000"/>
    <n v="7222.1650953512762"/>
  </r>
  <r>
    <s v="35 - São Paulo"/>
    <s v="SUDESTE             "/>
    <x v="30"/>
    <x v="30"/>
    <s v="Artes Cênicas e Espetáculos"/>
    <s v="OUTROS"/>
    <s v="Indireta"/>
    <n v="2011"/>
    <n v="1.4444330190702552"/>
    <n v="19619.2"/>
    <n v="28338.620287743153"/>
  </r>
  <r>
    <s v="35 - São Paulo"/>
    <s v="SUDESTE             "/>
    <x v="46"/>
    <x v="46"/>
    <s v="Educação e Criação em Artes"/>
    <s v="OUTROS"/>
    <s v="Indireta"/>
    <n v="2011"/>
    <n v="1.4444330190702552"/>
    <n v="50737.43"/>
    <n v="73286.819194765747"/>
  </r>
  <r>
    <s v="35 - São Paulo"/>
    <s v="SUDESTE             "/>
    <x v="46"/>
    <x v="46"/>
    <s v="Educação e Criação em Artes"/>
    <s v="OUTROS"/>
    <s v="Indireta"/>
    <n v="2011"/>
    <n v="1.4444330190702552"/>
    <n v="10000"/>
    <n v="14444.330190702552"/>
  </r>
  <r>
    <s v="35 - São Paulo"/>
    <s v="SUDESTE             "/>
    <x v="21"/>
    <x v="21"/>
    <s v="Artes Cênicas e Espetáculos"/>
    <s v="OUTROS"/>
    <s v="Indireta"/>
    <n v="2011"/>
    <n v="1.4444330190702552"/>
    <n v="8717.57"/>
    <n v="12591.945954056284"/>
  </r>
  <r>
    <s v="35 - São Paulo"/>
    <s v="SUDESTE             "/>
    <x v="23"/>
    <x v="23"/>
    <s v="Patrimônio"/>
    <s v="FUNDO CULTURAL"/>
    <s v="Direta"/>
    <n v="2011"/>
    <n v="1.4444330190702552"/>
    <n v="4480000"/>
    <n v="6471059.9254347431"/>
  </r>
  <r>
    <s v="35 - São Paulo"/>
    <s v="SUDESTE             "/>
    <x v="23"/>
    <x v="23"/>
    <s v="Patrimônio"/>
    <s v="OUTROS"/>
    <s v="Indireta"/>
    <n v="2011"/>
    <n v="1.4444330190702552"/>
    <n v="9988.3799999999992"/>
    <n v="14427.545879020954"/>
  </r>
  <r>
    <s v="35 - São Paulo"/>
    <s v="SUDESTE             "/>
    <x v="49"/>
    <x v="49"/>
    <s v="Patrimônio"/>
    <s v="FUNDO CULTURAL"/>
    <s v="Direta"/>
    <n v="2011"/>
    <n v="1.4444330190702552"/>
    <n v="2500000"/>
    <n v="3611082.547675638"/>
  </r>
  <r>
    <s v="35 - São Paulo"/>
    <s v="SUDESTE             "/>
    <x v="48"/>
    <x v="48"/>
    <s v="Patrimônio"/>
    <s v="FUNDO CULTURAL"/>
    <s v="Direta"/>
    <n v="2011"/>
    <n v="1.4444330190702552"/>
    <n v="2721223"/>
    <n v="3930624.3534534173"/>
  </r>
  <r>
    <s v="35 - São Paulo"/>
    <s v="SUDESTE             "/>
    <x v="48"/>
    <x v="48"/>
    <s v="Patrimônio"/>
    <s v="FUNDO CULTURAL"/>
    <s v="Direta"/>
    <n v="2011"/>
    <n v="1.4444330190702552"/>
    <n v="1519007.16"/>
    <n v="2194104.0981081342"/>
  </r>
  <r>
    <s v="35 - São Paulo"/>
    <s v="SUDESTE             "/>
    <x v="48"/>
    <x v="48"/>
    <s v="Patrimônio"/>
    <s v="FUNDO CULTURAL"/>
    <s v="Direta"/>
    <n v="2011"/>
    <n v="1.4444330190702552"/>
    <n v="1410000"/>
    <n v="2036650.55688906"/>
  </r>
  <r>
    <s v="35 - São Paulo"/>
    <s v="SUDESTE             "/>
    <x v="44"/>
    <x v="44"/>
    <s v="Artes Cênicas e Espetáculos"/>
    <s v="OUTROS"/>
    <s v="Indireta"/>
    <n v="2011"/>
    <n v="1.4444330190702552"/>
    <n v="14559.91"/>
    <n v="21030.814758691198"/>
  </r>
  <r>
    <s v="35 - São Paulo"/>
    <s v="SUDESTE             "/>
    <x v="44"/>
    <x v="44"/>
    <s v="Artes Cênicas e Espetáculos"/>
    <s v="FUNDO CULTURAL"/>
    <s v="Direta"/>
    <n v="2011"/>
    <n v="1.4444330190702552"/>
    <n v="298000"/>
    <n v="430441.03968293604"/>
  </r>
  <r>
    <s v="35 - São Paulo"/>
    <s v="SUDESTE             "/>
    <x v="44"/>
    <x v="44"/>
    <s v="Artes Cênicas e Espetáculos"/>
    <s v="OUTROS"/>
    <s v="Indireta"/>
    <n v="2011"/>
    <n v="1.4444330190702552"/>
    <n v="125268.79"/>
    <n v="180942.37653497778"/>
  </r>
  <r>
    <s v="17 - Tocantins"/>
    <s v="NORTE               "/>
    <x v="2"/>
    <x v="2"/>
    <e v="#N/A"/>
    <s v="OUTROS"/>
    <s v="Indireta"/>
    <n v="2011"/>
    <n v="1.4444330190702552"/>
    <n v="17717.89"/>
    <n v="25592.305344254684"/>
  </r>
  <r>
    <s v="17 - Tocantins"/>
    <s v="NORTE               "/>
    <x v="26"/>
    <x v="26"/>
    <s v="Editorial"/>
    <s v="OUTROS"/>
    <s v="Indireta"/>
    <n v="2011"/>
    <n v="1.4444330190702552"/>
    <n v="16878.14"/>
    <n v="24379.342716490435"/>
  </r>
  <r>
    <s v="17 - Tocantins"/>
    <s v="NORTE               "/>
    <x v="50"/>
    <x v="50"/>
    <e v="#N/A"/>
    <s v="OUTROS"/>
    <s v="Indireta"/>
    <n v="2011"/>
    <n v="1.4444330190702552"/>
    <n v="9027.5499999999993"/>
    <n v="13039.691301307681"/>
  </r>
  <r>
    <s v="17 - Tocantins"/>
    <s v="NORTE               "/>
    <x v="25"/>
    <x v="25"/>
    <s v="Editorial"/>
    <s v="OUTROS"/>
    <s v="Indireta"/>
    <n v="2011"/>
    <n v="1.4444330190702552"/>
    <n v="230000"/>
    <n v="332219.59438615869"/>
  </r>
  <r>
    <s v="17 - Tocantins"/>
    <s v="NORTE               "/>
    <x v="33"/>
    <x v="33"/>
    <s v="Editorial"/>
    <s v="OUTROS"/>
    <s v="Indireta"/>
    <n v="2011"/>
    <n v="1.4444330190702552"/>
    <n v="89835.45"/>
    <n v="129761.29026303496"/>
  </r>
  <r>
    <s v="17 - Tocantins"/>
    <s v="NORTE               "/>
    <x v="37"/>
    <x v="37"/>
    <s v="Música"/>
    <s v="OUTROS"/>
    <s v="Indireta"/>
    <n v="2011"/>
    <n v="1.4444330190702552"/>
    <n v="20646.599999999999"/>
    <n v="29822.630771535929"/>
  </r>
  <r>
    <s v="12 - Acre"/>
    <s v="NORTE               "/>
    <x v="40"/>
    <x v="40"/>
    <s v="Música"/>
    <s v="OUTROS"/>
    <s v="Indireta"/>
    <n v="2012"/>
    <n v="1.3647507536516714"/>
    <n v="32370.400000000001"/>
    <n v="44177.527796006063"/>
  </r>
  <r>
    <s v="12 - Acre"/>
    <s v="NORTE               "/>
    <x v="40"/>
    <x v="40"/>
    <s v="Música"/>
    <s v="OUTROS"/>
    <s v="Indireta"/>
    <n v="2012"/>
    <n v="1.3647507536516714"/>
    <n v="100000"/>
    <n v="136475.07536516714"/>
  </r>
  <r>
    <s v="12 - Acre"/>
    <s v="NORTE               "/>
    <x v="40"/>
    <x v="40"/>
    <s v="Música"/>
    <s v="OUTROS"/>
    <s v="Indireta"/>
    <n v="2012"/>
    <n v="1.3647507536516714"/>
    <n v="34130.879999999997"/>
    <n v="46580.144202794756"/>
  </r>
  <r>
    <s v="12 - Acre"/>
    <s v="NORTE               "/>
    <x v="25"/>
    <x v="25"/>
    <s v="Editorial"/>
    <s v="OUTROS"/>
    <s v="Indireta"/>
    <n v="2012"/>
    <n v="1.3647507536516714"/>
    <n v="28251.71"/>
    <n v="38556.542514448462"/>
  </r>
  <r>
    <s v="12 - Acre"/>
    <s v="NORTE               "/>
    <x v="25"/>
    <x v="25"/>
    <s v="Editorial"/>
    <s v="OUTROS"/>
    <s v="Indireta"/>
    <n v="2012"/>
    <n v="1.3647507536516714"/>
    <n v="100000"/>
    <n v="136475.07536516714"/>
  </r>
  <r>
    <s v="12 - Acre"/>
    <s v="NORTE               "/>
    <x v="25"/>
    <x v="25"/>
    <s v="Editorial"/>
    <s v="OUTROS"/>
    <s v="Indireta"/>
    <n v="2012"/>
    <n v="1.3647507536516714"/>
    <n v="32504.85"/>
    <n v="44361.018534834533"/>
  </r>
  <r>
    <s v="12 - Acre"/>
    <s v="NORTE               "/>
    <x v="25"/>
    <x v="25"/>
    <s v="Editorial"/>
    <s v="OUTROS"/>
    <s v="Indireta"/>
    <n v="2012"/>
    <n v="1.3647507536516714"/>
    <n v="29130.78"/>
    <n v="39756.253959461035"/>
  </r>
  <r>
    <s v="12 - Acre"/>
    <s v="NORTE               "/>
    <x v="33"/>
    <x v="33"/>
    <s v="Editorial"/>
    <s v="OUTROS"/>
    <s v="Indireta"/>
    <n v="2012"/>
    <n v="1.3647507536516714"/>
    <n v="2966.78"/>
    <n v="4048.9152409187059"/>
  </r>
  <r>
    <s v="12 - Acre"/>
    <s v="NORTE               "/>
    <x v="5"/>
    <x v="5"/>
    <e v="#N/A"/>
    <s v="OUTROS"/>
    <s v="Indireta"/>
    <n v="2012"/>
    <n v="1.3647507536516714"/>
    <n v="100000"/>
    <n v="136475.07536516714"/>
  </r>
  <r>
    <s v="12 - Acre"/>
    <s v="NORTE               "/>
    <x v="5"/>
    <x v="5"/>
    <e v="#N/A"/>
    <s v="OUTROS"/>
    <s v="Indireta"/>
    <n v="2012"/>
    <n v="1.3647507536516714"/>
    <n v="7704.52"/>
    <n v="10514.749476524375"/>
  </r>
  <r>
    <s v="12 - Acre"/>
    <s v="NORTE               "/>
    <x v="27"/>
    <x v="27"/>
    <s v="Audiovisual"/>
    <s v="OUTROS"/>
    <s v="Indireta"/>
    <n v="2012"/>
    <n v="1.3647507536516714"/>
    <n v="98739.5"/>
    <n v="134754.80704018922"/>
  </r>
  <r>
    <s v="12 - Acre"/>
    <s v="NORTE               "/>
    <x v="31"/>
    <x v="31"/>
    <s v="Audiovisual"/>
    <s v="OUTROS"/>
    <s v="Indireta"/>
    <n v="2012"/>
    <n v="1.3647507536516714"/>
    <n v="150000"/>
    <n v="204712.61304775072"/>
  </r>
  <r>
    <s v="12 - Acre"/>
    <s v="NORTE               "/>
    <x v="36"/>
    <x v="36"/>
    <s v="Artes Cênicas e Espetáculos"/>
    <s v="OUTROS"/>
    <s v="Indireta"/>
    <n v="2012"/>
    <n v="1.3647507536516714"/>
    <n v="130000"/>
    <n v="177417.5979747173"/>
  </r>
  <r>
    <s v="27 - Alagoas"/>
    <s v="NORDESTE            "/>
    <x v="2"/>
    <x v="2"/>
    <e v="#N/A"/>
    <s v="OUTROS"/>
    <s v="Indireta"/>
    <n v="2012"/>
    <n v="1.3647507536516714"/>
    <n v="24044.799999999999"/>
    <n v="32815.158921403709"/>
  </r>
  <r>
    <s v="27 - Alagoas"/>
    <s v="NORDESTE            "/>
    <x v="40"/>
    <x v="40"/>
    <s v="Música"/>
    <s v="OUTROS"/>
    <s v="Indireta"/>
    <n v="2012"/>
    <n v="1.3647507536516714"/>
    <n v="11985.44"/>
    <n v="16357.138272846889"/>
  </r>
  <r>
    <s v="27 - Alagoas"/>
    <s v="NORDESTE            "/>
    <x v="40"/>
    <x v="40"/>
    <s v="Música"/>
    <s v="OUTROS"/>
    <s v="Indireta"/>
    <n v="2012"/>
    <n v="1.3647507536516714"/>
    <n v="119200"/>
    <n v="162678.28983527923"/>
  </r>
  <r>
    <s v="27 - Alagoas"/>
    <s v="NORDESTE            "/>
    <x v="40"/>
    <x v="40"/>
    <s v="Música"/>
    <s v="OUTROS"/>
    <s v="Indireta"/>
    <n v="2012"/>
    <n v="1.3647507536516714"/>
    <n v="16565.240000000002"/>
    <n v="22607.423774420815"/>
  </r>
  <r>
    <s v="27 - Alagoas"/>
    <s v="NORDESTE            "/>
    <x v="40"/>
    <x v="40"/>
    <s v="Música"/>
    <s v="OUTROS"/>
    <s v="Indireta"/>
    <n v="2012"/>
    <n v="1.3647507536516714"/>
    <n v="1895.89"/>
    <n v="2587.4173063406674"/>
  </r>
  <r>
    <s v="27 - Alagoas"/>
    <s v="NORDESTE            "/>
    <x v="25"/>
    <x v="25"/>
    <s v="Editorial"/>
    <s v="OUTROS"/>
    <s v="Direta"/>
    <n v="2012"/>
    <n v="1.3647507536516714"/>
    <n v="8265554.6299999999"/>
    <n v="11280421.910641562"/>
  </r>
  <r>
    <s v="27 - Alagoas"/>
    <s v="NORDESTE            "/>
    <x v="25"/>
    <x v="25"/>
    <s v="Editorial"/>
    <s v="OUTROS"/>
    <s v="Indireta"/>
    <n v="2012"/>
    <n v="1.3647507536516714"/>
    <n v="27810"/>
    <n v="37953.71845905298"/>
  </r>
  <r>
    <s v="27 - Alagoas"/>
    <s v="NORDESTE            "/>
    <x v="25"/>
    <x v="25"/>
    <s v="Editorial"/>
    <s v="OUTROS"/>
    <s v="Indireta"/>
    <n v="2012"/>
    <n v="1.3647507536516714"/>
    <n v="43129.15"/>
    <n v="58860.539966855984"/>
  </r>
  <r>
    <s v="27 - Alagoas"/>
    <s v="NORDESTE            "/>
    <x v="25"/>
    <x v="25"/>
    <s v="Editorial"/>
    <s v="OUTROS"/>
    <s v="Indireta"/>
    <n v="2012"/>
    <n v="1.3647507536516714"/>
    <n v="64890"/>
    <n v="88558.676404456957"/>
  </r>
  <r>
    <s v="27 - Alagoas"/>
    <s v="NORDESTE            "/>
    <x v="33"/>
    <x v="33"/>
    <s v="Editorial"/>
    <s v="OUTROS"/>
    <s v="Indireta"/>
    <n v="2012"/>
    <n v="1.3647507536516714"/>
    <n v="10727.6"/>
    <n v="14640.50018487367"/>
  </r>
  <r>
    <s v="27 - Alagoas"/>
    <s v="NORDESTE            "/>
    <x v="37"/>
    <x v="37"/>
    <s v="Música"/>
    <s v="OUTROS"/>
    <s v="Indireta"/>
    <n v="2012"/>
    <n v="1.3647507536516714"/>
    <n v="12907.72"/>
    <n v="17615.82059792475"/>
  </r>
  <r>
    <s v="27 - Alagoas"/>
    <s v="NORDESTE            "/>
    <x v="17"/>
    <x v="17"/>
    <s v="Editorial"/>
    <s v="OUTROS"/>
    <s v="Indireta"/>
    <n v="2012"/>
    <n v="1.3647507536516714"/>
    <n v="19489.669999999998"/>
    <n v="26598.541820922368"/>
  </r>
  <r>
    <s v="27 - Alagoas"/>
    <s v="NORDESTE            "/>
    <x v="5"/>
    <x v="5"/>
    <e v="#N/A"/>
    <s v="OUTROS"/>
    <s v="Indireta"/>
    <n v="2012"/>
    <n v="1.3647507536516714"/>
    <n v="20418.75"/>
    <n v="27866.504451125067"/>
  </r>
  <r>
    <s v="27 - Alagoas"/>
    <s v="NORDESTE            "/>
    <x v="7"/>
    <x v="7"/>
    <s v="Música"/>
    <s v="OUTROS"/>
    <s v="Indireta"/>
    <n v="2012"/>
    <n v="1.3647507536516714"/>
    <n v="9087.5499999999993"/>
    <n v="12402.240711347245"/>
  </r>
  <r>
    <s v="27 - Alagoas"/>
    <s v="NORDESTE            "/>
    <x v="16"/>
    <x v="16"/>
    <s v="Audiovisual"/>
    <s v="OUTROS"/>
    <s v="Indireta"/>
    <n v="2012"/>
    <n v="1.3647507536516714"/>
    <n v="67709.240000000005"/>
    <n v="92406.236319181902"/>
  </r>
  <r>
    <s v="27 - Alagoas"/>
    <s v="NORDESTE            "/>
    <x v="32"/>
    <x v="32"/>
    <s v="Audiovisual"/>
    <s v="OUTROS"/>
    <s v="Indireta"/>
    <n v="2012"/>
    <n v="1.3647507536516714"/>
    <n v="226405.02"/>
    <n v="308986.42167552171"/>
  </r>
  <r>
    <s v="27 - Alagoas"/>
    <s v="NORDESTE            "/>
    <x v="32"/>
    <x v="32"/>
    <s v="Audiovisual"/>
    <s v="OUTROS"/>
    <s v="Indireta"/>
    <n v="2012"/>
    <n v="1.3647507536516714"/>
    <n v="168875.13"/>
    <n v="230472.460940524"/>
  </r>
  <r>
    <s v="27 - Alagoas"/>
    <s v="NORDESTE            "/>
    <x v="36"/>
    <x v="36"/>
    <s v="Artes Cênicas e Espetáculos"/>
    <s v="OUTROS"/>
    <s v="Indireta"/>
    <n v="2012"/>
    <n v="1.3647507536516714"/>
    <n v="36234.71"/>
    <n v="49451.347780849756"/>
  </r>
  <r>
    <s v="27 - Alagoas"/>
    <s v="NORDESTE            "/>
    <x v="36"/>
    <x v="36"/>
    <s v="Artes Cênicas e Espetáculos"/>
    <s v="OUTROS"/>
    <s v="Indireta"/>
    <n v="2012"/>
    <n v="1.3647507536516714"/>
    <n v="1126.17"/>
    <n v="1536.9413562399029"/>
  </r>
  <r>
    <s v="27 - Alagoas"/>
    <s v="NORDESTE            "/>
    <x v="20"/>
    <x v="20"/>
    <s v="Artes Cênicas e Espetáculos"/>
    <s v="OUTROS"/>
    <s v="Indireta"/>
    <n v="2012"/>
    <n v="1.3647507536516714"/>
    <n v="2693.29"/>
    <n v="3675.6695573025099"/>
  </r>
  <r>
    <s v="27 - Alagoas"/>
    <s v="NORDESTE            "/>
    <x v="30"/>
    <x v="30"/>
    <s v="Artes Cênicas e Espetáculos"/>
    <s v="OUTROS"/>
    <s v="Indireta"/>
    <n v="2012"/>
    <n v="1.3647507536516714"/>
    <n v="47227.18"/>
    <n v="64453.329497843144"/>
  </r>
  <r>
    <s v="27 - Alagoas"/>
    <s v="NORDESTE            "/>
    <x v="30"/>
    <x v="30"/>
    <s v="Artes Cênicas e Espetáculos"/>
    <s v="OUTROS"/>
    <s v="Indireta"/>
    <n v="2012"/>
    <n v="1.3647507536516714"/>
    <n v="9781.23"/>
    <n v="13348.941014140337"/>
  </r>
  <r>
    <s v="27 - Alagoas"/>
    <s v="NORDESTE            "/>
    <x v="1"/>
    <x v="1"/>
    <s v="Patrimônio"/>
    <s v="FUNDO CULTURAL"/>
    <s v="Direta"/>
    <n v="2012"/>
    <n v="1.3647507536516714"/>
    <n v="630000.57999999996"/>
    <n v="859793.76635599008"/>
  </r>
  <r>
    <s v="13 - Amazonas"/>
    <s v="NORTE               "/>
    <x v="2"/>
    <x v="2"/>
    <e v="#N/A"/>
    <s v="OUTROS"/>
    <s v="Indireta"/>
    <n v="2012"/>
    <n v="1.3647507536516714"/>
    <n v="64672.5"/>
    <n v="88261.843115537718"/>
  </r>
  <r>
    <s v="13 - Amazonas"/>
    <s v="NORTE               "/>
    <x v="2"/>
    <x v="2"/>
    <e v="#N/A"/>
    <s v="OUTROS"/>
    <s v="Indireta"/>
    <n v="2012"/>
    <n v="1.3647507536516714"/>
    <n v="259411.88"/>
    <n v="354032.55873619695"/>
  </r>
  <r>
    <s v="13 - Amazonas"/>
    <s v="NORTE               "/>
    <x v="40"/>
    <x v="40"/>
    <s v="Música"/>
    <s v="OUTROS"/>
    <s v="Indireta"/>
    <n v="2012"/>
    <n v="1.3647507536516714"/>
    <n v="16297.86"/>
    <n v="22242.516717909431"/>
  </r>
  <r>
    <s v="13 - Amazonas"/>
    <s v="NORTE               "/>
    <x v="40"/>
    <x v="40"/>
    <s v="Música"/>
    <s v="OUTROS"/>
    <s v="Indireta"/>
    <n v="2012"/>
    <n v="1.3647507536516714"/>
    <n v="88744.98"/>
    <n v="121114.77833780251"/>
  </r>
  <r>
    <s v="13 - Amazonas"/>
    <s v="NORTE               "/>
    <x v="25"/>
    <x v="25"/>
    <s v="Editorial"/>
    <s v="OUTROS"/>
    <s v="Direta"/>
    <n v="2012"/>
    <n v="1.3647507536516714"/>
    <n v="1333987.98"/>
    <n v="1820561.1010672709"/>
  </r>
  <r>
    <s v="13 - Amazonas"/>
    <s v="NORTE               "/>
    <x v="25"/>
    <x v="25"/>
    <s v="Editorial"/>
    <s v="OUTROS"/>
    <s v="Indireta"/>
    <n v="2012"/>
    <n v="1.3647507536516714"/>
    <n v="2000000"/>
    <n v="2729501.5073033427"/>
  </r>
  <r>
    <s v="13 - Amazonas"/>
    <s v="NORTE               "/>
    <x v="25"/>
    <x v="25"/>
    <s v="Editorial"/>
    <s v="OUTROS"/>
    <s v="Indireta"/>
    <n v="2012"/>
    <n v="1.3647507536516714"/>
    <n v="46020.62"/>
    <n v="62806.675828517189"/>
  </r>
  <r>
    <s v="13 - Amazonas"/>
    <s v="NORTE               "/>
    <x v="33"/>
    <x v="33"/>
    <s v="Editorial"/>
    <s v="OUTROS"/>
    <s v="Indireta"/>
    <n v="2012"/>
    <n v="1.3647507536516714"/>
    <n v="37589.03"/>
    <n v="51299.657021535284"/>
  </r>
  <r>
    <s v="13 - Amazonas"/>
    <s v="NORTE               "/>
    <x v="37"/>
    <x v="37"/>
    <s v="Música"/>
    <s v="OUTROS"/>
    <s v="Indireta"/>
    <n v="2012"/>
    <n v="1.3647507536516714"/>
    <n v="2555.5"/>
    <n v="3487.6205509568463"/>
  </r>
  <r>
    <s v="13 - Amazonas"/>
    <s v="NORTE               "/>
    <x v="13"/>
    <x v="13"/>
    <s v="Editorial"/>
    <s v="OUTROS"/>
    <s v="Indireta"/>
    <n v="2012"/>
    <n v="1.3647507536516714"/>
    <n v="210420"/>
    <n v="287170.85358338471"/>
  </r>
  <r>
    <s v="13 - Amazonas"/>
    <s v="NORTE               "/>
    <x v="12"/>
    <x v="12"/>
    <s v="Editorial"/>
    <s v="OUTROS"/>
    <s v="Indireta"/>
    <n v="2012"/>
    <n v="1.3647507536516714"/>
    <n v="1791.2"/>
    <n v="2444.5415499408741"/>
  </r>
  <r>
    <s v="13 - Amazonas"/>
    <s v="NORTE               "/>
    <x v="5"/>
    <x v="5"/>
    <e v="#N/A"/>
    <s v="OUTROS"/>
    <s v="Indireta"/>
    <n v="2012"/>
    <n v="1.3647507536516714"/>
    <n v="48704.69"/>
    <n v="66469.762383871028"/>
  </r>
  <r>
    <s v="13 - Amazonas"/>
    <s v="NORTE               "/>
    <x v="5"/>
    <x v="5"/>
    <e v="#N/A"/>
    <s v="OUTROS"/>
    <s v="Indireta"/>
    <n v="2012"/>
    <n v="1.3647507536516714"/>
    <n v="7857"/>
    <n v="10722.846671441182"/>
  </r>
  <r>
    <s v="13 - Amazonas"/>
    <s v="NORTE               "/>
    <x v="5"/>
    <x v="5"/>
    <e v="#N/A"/>
    <s v="OUTROS"/>
    <s v="Indireta"/>
    <n v="2012"/>
    <n v="1.3647507536516714"/>
    <n v="139804.21"/>
    <n v="190797.90096117652"/>
  </r>
  <r>
    <s v="13 - Amazonas"/>
    <s v="NORTE               "/>
    <x v="5"/>
    <x v="5"/>
    <e v="#N/A"/>
    <s v="OUTROS"/>
    <s v="Indireta"/>
    <n v="2012"/>
    <n v="1.3647507536516714"/>
    <n v="18333"/>
    <n v="25019.975566696092"/>
  </r>
  <r>
    <s v="13 - Amazonas"/>
    <s v="NORTE               "/>
    <x v="7"/>
    <x v="7"/>
    <s v="Música"/>
    <s v="OUTROS"/>
    <s v="Indireta"/>
    <n v="2012"/>
    <n v="1.3647507536516714"/>
    <n v="9253.89"/>
    <n v="12629.253351709665"/>
  </r>
  <r>
    <s v="13 - Amazonas"/>
    <s v="NORTE               "/>
    <x v="20"/>
    <x v="20"/>
    <s v="Artes Cênicas e Espetáculos"/>
    <s v="OUTROS"/>
    <s v="Indireta"/>
    <n v="2012"/>
    <n v="1.3647507536516714"/>
    <n v="4767.01"/>
    <n v="6505.7804901650543"/>
  </r>
  <r>
    <s v="13 - Amazonas"/>
    <s v="NORTE               "/>
    <x v="20"/>
    <x v="20"/>
    <s v="Artes Cênicas e Espetáculos"/>
    <s v="OUTROS"/>
    <s v="Indireta"/>
    <n v="2012"/>
    <n v="1.3647507536516714"/>
    <n v="14792.62"/>
    <n v="20188.239293482788"/>
  </r>
  <r>
    <s v="13 - Amazonas"/>
    <s v="NORTE               "/>
    <x v="30"/>
    <x v="30"/>
    <s v="Artes Cênicas e Espetáculos"/>
    <s v="OUTROS"/>
    <s v="Indireta"/>
    <n v="2012"/>
    <n v="1.3647507536516714"/>
    <n v="7940.8"/>
    <n v="10837.212784597192"/>
  </r>
  <r>
    <s v="13 - Amazonas"/>
    <s v="NORTE               "/>
    <x v="30"/>
    <x v="30"/>
    <s v="Artes Cênicas e Espetáculos"/>
    <s v="OUTROS"/>
    <s v="Indireta"/>
    <n v="2012"/>
    <n v="1.3647507536516714"/>
    <n v="66686.45"/>
    <n v="91010.382895854505"/>
  </r>
  <r>
    <s v="16 - Amapá"/>
    <s v="NORTE               "/>
    <x v="25"/>
    <x v="25"/>
    <s v="Editorial"/>
    <s v="OUTROS"/>
    <s v="Indireta"/>
    <n v="2012"/>
    <n v="1.3647507536516714"/>
    <n v="390000"/>
    <n v="532252.7939241518"/>
  </r>
  <r>
    <s v="16 - Amapá"/>
    <s v="NORTE               "/>
    <x v="5"/>
    <x v="5"/>
    <e v="#N/A"/>
    <s v="OUTROS"/>
    <s v="Indireta"/>
    <n v="2012"/>
    <n v="1.3647507536516714"/>
    <n v="4994.95"/>
    <n v="6816.8617769524162"/>
  </r>
  <r>
    <s v="16 - Amapá"/>
    <s v="NORTE               "/>
    <x v="42"/>
    <x v="42"/>
    <s v="Audiovisual"/>
    <s v="OUTROS"/>
    <s v="Indireta"/>
    <n v="2012"/>
    <n v="1.3647507536516714"/>
    <n v="895.6"/>
    <n v="1222.2707749704371"/>
  </r>
  <r>
    <s v="16 - Amapá"/>
    <s v="NORTE               "/>
    <x v="42"/>
    <x v="42"/>
    <s v="Audiovisual"/>
    <s v="OUTROS"/>
    <s v="Indireta"/>
    <n v="2012"/>
    <n v="1.3647507536516714"/>
    <n v="76650.350000000006"/>
    <n v="104608.62293016441"/>
  </r>
  <r>
    <s v="29 - Bahia"/>
    <s v="NORDESTE            "/>
    <x v="38"/>
    <x v="38"/>
    <e v="#N/A"/>
    <s v="OUTROS"/>
    <s v="Indireta"/>
    <n v="2012"/>
    <n v="1.3647507536516714"/>
    <n v="16062.39"/>
    <n v="21921.15885794707"/>
  </r>
  <r>
    <s v="29 - Bahia"/>
    <s v="NORDESTE            "/>
    <x v="38"/>
    <x v="38"/>
    <e v="#N/A"/>
    <s v="OUTROS"/>
    <s v="Indireta"/>
    <n v="2012"/>
    <n v="1.3647507536516714"/>
    <n v="19192.03"/>
    <n v="26192.337406605486"/>
  </r>
  <r>
    <s v="29 - Bahia"/>
    <s v="NORDESTE            "/>
    <x v="2"/>
    <x v="2"/>
    <e v="#N/A"/>
    <s v="OUTROS"/>
    <s v="Indireta"/>
    <n v="2012"/>
    <n v="1.3647507536516714"/>
    <n v="39198.25"/>
    <n v="53495.84122932663"/>
  </r>
  <r>
    <s v="29 - Bahia"/>
    <s v="NORDESTE            "/>
    <x v="2"/>
    <x v="2"/>
    <e v="#N/A"/>
    <s v="OUTROS"/>
    <s v="Indireta"/>
    <n v="2012"/>
    <n v="1.3647507536516714"/>
    <n v="79900"/>
    <n v="109043.58521676855"/>
  </r>
  <r>
    <s v="29 - Bahia"/>
    <s v="NORDESTE            "/>
    <x v="2"/>
    <x v="2"/>
    <e v="#N/A"/>
    <s v="OUTROS"/>
    <s v="Indireta"/>
    <n v="2012"/>
    <n v="1.3647507536516714"/>
    <n v="92224.639999999999"/>
    <n v="125863.64694525408"/>
  </r>
  <r>
    <s v="29 - Bahia"/>
    <s v="NORDESTE            "/>
    <x v="2"/>
    <x v="2"/>
    <e v="#N/A"/>
    <s v="OUTROS"/>
    <s v="Indireta"/>
    <n v="2012"/>
    <n v="1.3647507536516714"/>
    <n v="147923.26999999999"/>
    <n v="201878.39421511965"/>
  </r>
  <r>
    <s v="29 - Bahia"/>
    <s v="NORDESTE            "/>
    <x v="39"/>
    <x v="39"/>
    <s v="Música"/>
    <s v="OUTROS"/>
    <s v="Indireta"/>
    <n v="2012"/>
    <n v="1.3647507536516714"/>
    <n v="48869.38"/>
    <n v="66694.523185489918"/>
  </r>
  <r>
    <s v="29 - Bahia"/>
    <s v="NORDESTE            "/>
    <x v="50"/>
    <x v="50"/>
    <e v="#N/A"/>
    <s v="OUTROS"/>
    <s v="Indireta"/>
    <n v="2012"/>
    <n v="1.3647507536516714"/>
    <n v="192322.66"/>
    <n v="262472.49517929414"/>
  </r>
  <r>
    <s v="29 - Bahia"/>
    <s v="NORDESTE            "/>
    <x v="50"/>
    <x v="50"/>
    <e v="#N/A"/>
    <s v="OUTROS"/>
    <s v="Indireta"/>
    <n v="2012"/>
    <n v="1.3647507536516714"/>
    <n v="58593.02"/>
    <n v="79964.868203727456"/>
  </r>
  <r>
    <s v="29 - Bahia"/>
    <s v="NORDESTE            "/>
    <x v="40"/>
    <x v="40"/>
    <s v="Música"/>
    <s v="OUTROS"/>
    <s v="Indireta"/>
    <n v="2012"/>
    <n v="1.3647507536516714"/>
    <n v="95554.59"/>
    <n v="130408.19871737646"/>
  </r>
  <r>
    <s v="29 - Bahia"/>
    <s v="NORDESTE            "/>
    <x v="40"/>
    <x v="40"/>
    <s v="Música"/>
    <s v="OUTROS"/>
    <s v="Indireta"/>
    <n v="2012"/>
    <n v="1.3647507536516714"/>
    <n v="31725"/>
    <n v="43296.717659599279"/>
  </r>
  <r>
    <s v="29 - Bahia"/>
    <s v="NORDESTE            "/>
    <x v="40"/>
    <x v="40"/>
    <s v="Música"/>
    <s v="OUTROS"/>
    <s v="Indireta"/>
    <n v="2012"/>
    <n v="1.3647507536516714"/>
    <n v="860000"/>
    <n v="1173685.6481404374"/>
  </r>
  <r>
    <s v="29 - Bahia"/>
    <s v="NORDESTE            "/>
    <x v="40"/>
    <x v="40"/>
    <s v="Música"/>
    <s v="OUTROS"/>
    <s v="Indireta"/>
    <n v="2012"/>
    <n v="1.3647507536516714"/>
    <n v="39544.1"/>
    <n v="53967.840277477058"/>
  </r>
  <r>
    <s v="29 - Bahia"/>
    <s v="NORDESTE            "/>
    <x v="40"/>
    <x v="40"/>
    <s v="Música"/>
    <s v="OUTROS"/>
    <s v="Indireta"/>
    <n v="2012"/>
    <n v="1.3647507536516714"/>
    <n v="67044.289999999994"/>
    <n v="91498.745305541204"/>
  </r>
  <r>
    <s v="29 - Bahia"/>
    <s v="NORDESTE            "/>
    <x v="40"/>
    <x v="40"/>
    <s v="Música"/>
    <s v="OUTROS"/>
    <s v="Indireta"/>
    <n v="2012"/>
    <n v="1.3647507536516714"/>
    <n v="67410"/>
    <n v="91997.848303659164"/>
  </r>
  <r>
    <s v="29 - Bahia"/>
    <s v="NORDESTE            "/>
    <x v="40"/>
    <x v="40"/>
    <s v="Música"/>
    <s v="OUTROS"/>
    <s v="Indireta"/>
    <n v="2012"/>
    <n v="1.3647507536516714"/>
    <n v="6615"/>
    <n v="9027.8262354058061"/>
  </r>
  <r>
    <s v="29 - Bahia"/>
    <s v="NORDESTE            "/>
    <x v="25"/>
    <x v="25"/>
    <s v="Editorial"/>
    <s v="OUTROS"/>
    <s v="Indireta"/>
    <n v="2012"/>
    <n v="1.3647507536516714"/>
    <n v="26420.69"/>
    <n v="36057.656589497179"/>
  </r>
  <r>
    <s v="29 - Bahia"/>
    <s v="NORDESTE            "/>
    <x v="25"/>
    <x v="25"/>
    <s v="Editorial"/>
    <s v="OUTROS"/>
    <s v="Indireta"/>
    <n v="2012"/>
    <n v="1.3647507536516714"/>
    <n v="139500"/>
    <n v="190382.73013440816"/>
  </r>
  <r>
    <s v="29 - Bahia"/>
    <s v="NORDESTE            "/>
    <x v="25"/>
    <x v="25"/>
    <s v="Editorial"/>
    <s v="OUTROS"/>
    <s v="Indireta"/>
    <n v="2012"/>
    <n v="1.3647507536516714"/>
    <n v="156652.20000000001"/>
    <n v="213791.20801119239"/>
  </r>
  <r>
    <s v="29 - Bahia"/>
    <s v="NORDESTE            "/>
    <x v="25"/>
    <x v="25"/>
    <s v="Editorial"/>
    <s v="OUTROS"/>
    <s v="Indireta"/>
    <n v="2012"/>
    <n v="1.3647507536516714"/>
    <n v="447259.39"/>
    <n v="610397.58958028688"/>
  </r>
  <r>
    <s v="29 - Bahia"/>
    <s v="NORDESTE            "/>
    <x v="33"/>
    <x v="33"/>
    <s v="Editorial"/>
    <s v="OUTROS"/>
    <s v="Indireta"/>
    <n v="2012"/>
    <n v="1.3647507536516714"/>
    <n v="43109.83"/>
    <n v="58834.172982295437"/>
  </r>
  <r>
    <s v="29 - Bahia"/>
    <s v="NORDESTE            "/>
    <x v="37"/>
    <x v="37"/>
    <s v="Música"/>
    <s v="OUTROS"/>
    <s v="Indireta"/>
    <n v="2012"/>
    <n v="1.3647507536516714"/>
    <n v="32904.449999999997"/>
    <n v="44906.372935993735"/>
  </r>
  <r>
    <s v="29 - Bahia"/>
    <s v="NORDESTE            "/>
    <x v="13"/>
    <x v="13"/>
    <s v="Editorial"/>
    <s v="OUTROS"/>
    <s v="Indireta"/>
    <n v="2012"/>
    <n v="1.3647507536516714"/>
    <n v="15879.67"/>
    <n v="21671.791600239838"/>
  </r>
  <r>
    <s v="29 - Bahia"/>
    <s v="NORDESTE            "/>
    <x v="13"/>
    <x v="13"/>
    <s v="Editorial"/>
    <s v="OUTROS"/>
    <s v="Indireta"/>
    <n v="2012"/>
    <n v="1.3647507536516714"/>
    <n v="2146.75"/>
    <n v="2929.7786804017255"/>
  </r>
  <r>
    <s v="29 - Bahia"/>
    <s v="NORDESTE            "/>
    <x v="13"/>
    <x v="13"/>
    <s v="Editorial"/>
    <s v="OUTROS"/>
    <s v="Indireta"/>
    <n v="2012"/>
    <n v="1.3647507536516714"/>
    <n v="40461.480000000003"/>
    <n v="55219.835323862033"/>
  </r>
  <r>
    <s v="29 - Bahia"/>
    <s v="NORDESTE            "/>
    <x v="17"/>
    <x v="17"/>
    <s v="Editorial"/>
    <s v="OUTROS"/>
    <s v="Indireta"/>
    <n v="2012"/>
    <n v="1.3647507536516714"/>
    <n v="78349.850000000006"/>
    <n v="106928.01683599541"/>
  </r>
  <r>
    <s v="29 - Bahia"/>
    <s v="NORDESTE            "/>
    <x v="12"/>
    <x v="12"/>
    <s v="Editorial"/>
    <s v="OUTROS"/>
    <s v="Indireta"/>
    <n v="2012"/>
    <n v="1.3647507536516714"/>
    <n v="90811.85"/>
    <n v="123935.54072800254"/>
  </r>
  <r>
    <s v="29 - Bahia"/>
    <s v="NORDESTE            "/>
    <x v="14"/>
    <x v="14"/>
    <s v="Editorial"/>
    <s v="OUTROS"/>
    <s v="Indireta"/>
    <n v="2012"/>
    <n v="1.3647507536516714"/>
    <n v="25460.13"/>
    <n v="34746.731605569534"/>
  </r>
  <r>
    <s v="29 - Bahia"/>
    <s v="NORDESTE            "/>
    <x v="14"/>
    <x v="14"/>
    <s v="Editorial"/>
    <s v="OUTROS"/>
    <s v="Indireta"/>
    <n v="2012"/>
    <n v="1.3647507536516714"/>
    <n v="27274.63"/>
    <n v="37223.071848070489"/>
  </r>
  <r>
    <s v="29 - Bahia"/>
    <s v="NORDESTE            "/>
    <x v="18"/>
    <x v="18"/>
    <s v="Editorial"/>
    <s v="OUTROS"/>
    <s v="Indireta"/>
    <n v="2012"/>
    <n v="1.3647507536516714"/>
    <n v="12262.59"/>
    <n v="16735.378944221451"/>
  </r>
  <r>
    <s v="29 - Bahia"/>
    <s v="NORDESTE            "/>
    <x v="5"/>
    <x v="5"/>
    <e v="#N/A"/>
    <s v="OUTROS"/>
    <s v="Indireta"/>
    <n v="2012"/>
    <n v="1.3647507536516714"/>
    <n v="1903.95"/>
    <n v="2598.4171974151"/>
  </r>
  <r>
    <s v="29 - Bahia"/>
    <s v="NORDESTE            "/>
    <x v="5"/>
    <x v="5"/>
    <e v="#N/A"/>
    <s v="OUTROS"/>
    <s v="Indireta"/>
    <n v="2012"/>
    <n v="1.3647507536516714"/>
    <n v="182112.79"/>
    <n v="248538.56740210857"/>
  </r>
  <r>
    <s v="29 - Bahia"/>
    <s v="NORDESTE            "/>
    <x v="5"/>
    <x v="5"/>
    <e v="#N/A"/>
    <s v="OUTROS"/>
    <s v="Indireta"/>
    <n v="2012"/>
    <n v="1.3647507536516714"/>
    <n v="504473.66"/>
    <n v="688480.80768241698"/>
  </r>
  <r>
    <s v="29 - Bahia"/>
    <s v="NORDESTE            "/>
    <x v="15"/>
    <x v="15"/>
    <s v="Audiovisual"/>
    <s v="OUTROS"/>
    <s v="Direta"/>
    <n v="2012"/>
    <n v="1.3647507536516714"/>
    <n v="40000"/>
    <n v="54590.030146066856"/>
  </r>
  <r>
    <s v="29 - Bahia"/>
    <s v="NORDESTE            "/>
    <x v="27"/>
    <x v="27"/>
    <s v="Audiovisual"/>
    <s v="OUTROS"/>
    <s v="Indireta"/>
    <n v="2012"/>
    <n v="1.3647507536516714"/>
    <n v="6575.13"/>
    <n v="8973.4136228577136"/>
  </r>
  <r>
    <s v="29 - Bahia"/>
    <s v="NORDESTE            "/>
    <x v="31"/>
    <x v="31"/>
    <s v="Audiovisual"/>
    <s v="OUTROS"/>
    <s v="Direta"/>
    <n v="2012"/>
    <n v="1.3647507536516714"/>
    <n v="319680"/>
    <n v="436283.52092736633"/>
  </r>
  <r>
    <s v="29 - Bahia"/>
    <s v="NORDESTE            "/>
    <x v="31"/>
    <x v="31"/>
    <s v="Audiovisual"/>
    <s v="OUTROS"/>
    <s v="Indireta"/>
    <n v="2012"/>
    <n v="1.3647507536516714"/>
    <n v="11583.02"/>
    <n v="15807.935274562384"/>
  </r>
  <r>
    <s v="29 - Bahia"/>
    <s v="NORDESTE            "/>
    <x v="7"/>
    <x v="7"/>
    <s v="Música"/>
    <s v="OUTROS"/>
    <s v="Indireta"/>
    <n v="2012"/>
    <n v="1.3647507536516714"/>
    <n v="42509.25"/>
    <n v="58014.530974667316"/>
  </r>
  <r>
    <s v="29 - Bahia"/>
    <s v="NORDESTE            "/>
    <x v="7"/>
    <x v="7"/>
    <s v="Música"/>
    <s v="OUTROS"/>
    <s v="Indireta"/>
    <n v="2012"/>
    <n v="1.3647507536516714"/>
    <n v="36048.54"/>
    <n v="49197.272133042425"/>
  </r>
  <r>
    <s v="29 - Bahia"/>
    <s v="NORDESTE            "/>
    <x v="16"/>
    <x v="16"/>
    <s v="Audiovisual"/>
    <s v="OUTROS"/>
    <s v="Indireta"/>
    <n v="2012"/>
    <n v="1.3647507536516714"/>
    <n v="65820.210000000006"/>
    <n v="89828.181203011292"/>
  </r>
  <r>
    <s v="29 - Bahia"/>
    <s v="NORDESTE            "/>
    <x v="16"/>
    <x v="16"/>
    <s v="Audiovisual"/>
    <s v="OUTROS"/>
    <s v="Indireta"/>
    <n v="2012"/>
    <n v="1.3647507536516714"/>
    <n v="418703.8"/>
    <n v="571426.32660681871"/>
  </r>
  <r>
    <s v="29 - Bahia"/>
    <s v="NORDESTE            "/>
    <x v="16"/>
    <x v="16"/>
    <s v="Audiovisual"/>
    <s v="OUTROS"/>
    <s v="Indireta"/>
    <n v="2012"/>
    <n v="1.3647507536516714"/>
    <n v="297792.88"/>
    <n v="406413.05741210177"/>
  </r>
  <r>
    <s v="29 - Bahia"/>
    <s v="NORDESTE            "/>
    <x v="59"/>
    <x v="59"/>
    <s v="Educação e Criação em Artes"/>
    <s v="OUTROS"/>
    <s v="Indireta"/>
    <n v="2012"/>
    <n v="1.3647507536516714"/>
    <n v="4287.47"/>
    <n v="5851.3279137589316"/>
  </r>
  <r>
    <s v="29 - Bahia"/>
    <s v="NORDESTE            "/>
    <x v="59"/>
    <x v="59"/>
    <s v="Educação e Criação em Artes"/>
    <s v="OUTROS"/>
    <s v="Indireta"/>
    <n v="2012"/>
    <n v="1.3647507536516714"/>
    <n v="80678.58"/>
    <n v="110106.15285854667"/>
  </r>
  <r>
    <s v="29 - Bahia"/>
    <s v="NORDESTE            "/>
    <x v="59"/>
    <x v="59"/>
    <s v="Educação e Criação em Artes"/>
    <s v="OUTROS"/>
    <s v="Indireta"/>
    <n v="2012"/>
    <n v="1.3647507536516714"/>
    <n v="9151.61"/>
    <n v="12489.666644626173"/>
  </r>
  <r>
    <s v="29 - Bahia"/>
    <s v="NORDESTE            "/>
    <x v="53"/>
    <x v="53"/>
    <s v="Educação e Criação em Artes"/>
    <s v="OUTROS"/>
    <s v="Indireta"/>
    <n v="2012"/>
    <n v="1.3647507536516714"/>
    <n v="805.78"/>
    <n v="1099.6888622774438"/>
  </r>
  <r>
    <s v="29 - Bahia"/>
    <s v="NORDESTE            "/>
    <x v="53"/>
    <x v="53"/>
    <s v="Educação e Criação em Artes"/>
    <s v="OUTROS"/>
    <s v="Indireta"/>
    <n v="2012"/>
    <n v="1.3647507536516714"/>
    <n v="34952.44"/>
    <n v="47701.368831964828"/>
  </r>
  <r>
    <s v="29 - Bahia"/>
    <s v="NORDESTE            "/>
    <x v="36"/>
    <x v="36"/>
    <s v="Artes Cênicas e Espetáculos"/>
    <s v="OUTROS"/>
    <s v="Indireta"/>
    <n v="2012"/>
    <n v="1.3647507536516714"/>
    <n v="150000"/>
    <n v="204712.61304775072"/>
  </r>
  <r>
    <s v="29 - Bahia"/>
    <s v="NORDESTE            "/>
    <x v="36"/>
    <x v="36"/>
    <s v="Artes Cênicas e Espetáculos"/>
    <s v="OUTROS"/>
    <s v="Indireta"/>
    <n v="2012"/>
    <n v="1.3647507536516714"/>
    <n v="80283.81"/>
    <n v="109567.3902035276"/>
  </r>
  <r>
    <s v="29 - Bahia"/>
    <s v="NORDESTE            "/>
    <x v="36"/>
    <x v="36"/>
    <s v="Artes Cênicas e Espetáculos"/>
    <s v="OUTROS"/>
    <s v="Indireta"/>
    <n v="2012"/>
    <n v="1.3647507536516714"/>
    <n v="107129.42"/>
    <n v="146204.95668326644"/>
  </r>
  <r>
    <s v="29 - Bahia"/>
    <s v="NORDESTE            "/>
    <x v="9"/>
    <x v="9"/>
    <s v="Artes Cênicas e Espetáculos"/>
    <s v="OUTROS"/>
    <s v="Indireta"/>
    <n v="2012"/>
    <n v="1.3647507536516714"/>
    <n v="20312.669999999998"/>
    <n v="27721.731691177694"/>
  </r>
  <r>
    <s v="29 - Bahia"/>
    <s v="NORDESTE            "/>
    <x v="20"/>
    <x v="20"/>
    <s v="Artes Cênicas e Espetáculos"/>
    <s v="OUTROS"/>
    <s v="Indireta"/>
    <n v="2012"/>
    <n v="1.3647507536516714"/>
    <n v="8705.4699999999993"/>
    <n v="11880.796743392015"/>
  </r>
  <r>
    <s v="29 - Bahia"/>
    <s v="NORDESTE            "/>
    <x v="20"/>
    <x v="20"/>
    <s v="Artes Cênicas e Espetáculos"/>
    <s v="OUTROS"/>
    <s v="Indireta"/>
    <n v="2012"/>
    <n v="1.3647507536516714"/>
    <n v="221840"/>
    <n v="302756.30719008681"/>
  </r>
  <r>
    <s v="29 - Bahia"/>
    <s v="NORDESTE            "/>
    <x v="20"/>
    <x v="20"/>
    <s v="Artes Cênicas e Espetáculos"/>
    <s v="OUTROS"/>
    <s v="Indireta"/>
    <n v="2012"/>
    <n v="1.3647507536516714"/>
    <n v="129165.6"/>
    <n v="176278.84994587034"/>
  </r>
  <r>
    <s v="29 - Bahia"/>
    <s v="NORDESTE            "/>
    <x v="20"/>
    <x v="20"/>
    <s v="Artes Cênicas e Espetáculos"/>
    <s v="OUTROS"/>
    <s v="Indireta"/>
    <n v="2012"/>
    <n v="1.3647507536516714"/>
    <n v="191124.76"/>
    <n v="260837.66025149485"/>
  </r>
  <r>
    <s v="29 - Bahia"/>
    <s v="NORDESTE            "/>
    <x v="30"/>
    <x v="30"/>
    <s v="Artes Cênicas e Espetáculos"/>
    <s v="OUTROS"/>
    <s v="Indireta"/>
    <n v="2012"/>
    <n v="1.3647507536516714"/>
    <n v="8168.07"/>
    <n v="11147.379688379608"/>
  </r>
  <r>
    <s v="29 - Bahia"/>
    <s v="NORDESTE            "/>
    <x v="30"/>
    <x v="30"/>
    <s v="Artes Cênicas e Espetáculos"/>
    <s v="OUTROS"/>
    <s v="Indireta"/>
    <n v="2012"/>
    <n v="1.3647507536516714"/>
    <n v="70848.61"/>
    <n v="96690.693892673342"/>
  </r>
  <r>
    <s v="29 - Bahia"/>
    <s v="NORDESTE            "/>
    <x v="30"/>
    <x v="30"/>
    <s v="Artes Cênicas e Espetáculos"/>
    <s v="OUTROS"/>
    <s v="Indireta"/>
    <n v="2012"/>
    <n v="1.3647507536516714"/>
    <n v="145271.44"/>
    <n v="198259.30722406358"/>
  </r>
  <r>
    <s v="29 - Bahia"/>
    <s v="NORDESTE            "/>
    <x v="21"/>
    <x v="21"/>
    <s v="Artes Cênicas e Espetáculos"/>
    <s v="OUTROS"/>
    <s v="Indireta"/>
    <n v="2012"/>
    <n v="1.3647507536516714"/>
    <n v="29188.13"/>
    <n v="39834.522415182961"/>
  </r>
  <r>
    <s v="29 - Bahia"/>
    <s v="NORDESTE            "/>
    <x v="48"/>
    <x v="48"/>
    <s v="Patrimônio"/>
    <s v="FUNDO CULTURAL"/>
    <s v="Direta"/>
    <n v="2012"/>
    <n v="1.3647507536516714"/>
    <n v="530100"/>
    <n v="723454.37451075099"/>
  </r>
  <r>
    <s v="29 - Bahia"/>
    <s v="NORDESTE            "/>
    <x v="44"/>
    <x v="44"/>
    <s v="Artes Cênicas e Espetáculos"/>
    <s v="OUTROS"/>
    <s v="Indireta"/>
    <n v="2012"/>
    <n v="1.3647507536516714"/>
    <n v="63939.91"/>
    <n v="87262.040360920044"/>
  </r>
  <r>
    <s v="23 - Ceará"/>
    <s v="NORDESTE            "/>
    <x v="38"/>
    <x v="38"/>
    <e v="#N/A"/>
    <s v="OUTROS"/>
    <s v="Indireta"/>
    <n v="2012"/>
    <n v="1.3647507536516714"/>
    <n v="20918.099999999999"/>
    <n v="28547.992739961024"/>
  </r>
  <r>
    <s v="23 - Ceará"/>
    <s v="NORDESTE            "/>
    <x v="38"/>
    <x v="38"/>
    <e v="#N/A"/>
    <s v="OUTROS"/>
    <s v="Indireta"/>
    <n v="2012"/>
    <n v="1.3647507536516714"/>
    <n v="30963.01"/>
    <n v="42256.791232824238"/>
  </r>
  <r>
    <s v="23 - Ceará"/>
    <s v="NORDESTE            "/>
    <x v="38"/>
    <x v="38"/>
    <e v="#N/A"/>
    <s v="OUTROS"/>
    <s v="Indireta"/>
    <n v="2012"/>
    <n v="1.3647507536516714"/>
    <n v="46173.8"/>
    <n v="63015.728348961551"/>
  </r>
  <r>
    <s v="23 - Ceará"/>
    <s v="NORDESTE            "/>
    <x v="2"/>
    <x v="2"/>
    <e v="#N/A"/>
    <s v="OUTROS"/>
    <s v="Indireta"/>
    <n v="2012"/>
    <n v="1.3647507536516714"/>
    <n v="200000"/>
    <n v="272950.15073033428"/>
  </r>
  <r>
    <s v="23 - Ceará"/>
    <s v="NORDESTE            "/>
    <x v="2"/>
    <x v="2"/>
    <e v="#N/A"/>
    <s v="OUTROS"/>
    <s v="Indireta"/>
    <n v="2012"/>
    <n v="1.3647507536516714"/>
    <n v="45252.73"/>
    <n v="61758.697372295603"/>
  </r>
  <r>
    <s v="23 - Ceará"/>
    <s v="NORDESTE            "/>
    <x v="26"/>
    <x v="26"/>
    <s v="Editorial"/>
    <s v="OUTROS"/>
    <s v="Indireta"/>
    <n v="2012"/>
    <n v="1.3647507536516714"/>
    <n v="300000"/>
    <n v="409425.22609550145"/>
  </r>
  <r>
    <s v="23 - Ceará"/>
    <s v="NORDESTE            "/>
    <x v="26"/>
    <x v="26"/>
    <s v="Editorial"/>
    <s v="OUTROS"/>
    <s v="Indireta"/>
    <n v="2012"/>
    <n v="1.3647507536516714"/>
    <n v="95439.21"/>
    <n v="130250.73377542014"/>
  </r>
  <r>
    <s v="23 - Ceará"/>
    <s v="NORDESTE            "/>
    <x v="26"/>
    <x v="26"/>
    <s v="Editorial"/>
    <s v="OUTROS"/>
    <s v="Indireta"/>
    <n v="2012"/>
    <n v="1.3647507536516714"/>
    <n v="93873.58"/>
    <n v="128114.03905298047"/>
  </r>
  <r>
    <s v="23 - Ceará"/>
    <s v="NORDESTE            "/>
    <x v="40"/>
    <x v="40"/>
    <s v="Música"/>
    <s v="OUTROS"/>
    <s v="Indireta"/>
    <n v="2012"/>
    <n v="1.3647507536516714"/>
    <n v="69136.160000000003"/>
    <n v="94353.626464582543"/>
  </r>
  <r>
    <s v="23 - Ceará"/>
    <s v="NORDESTE            "/>
    <x v="40"/>
    <x v="40"/>
    <s v="Música"/>
    <s v="OUTROS"/>
    <s v="Indireta"/>
    <n v="2012"/>
    <n v="1.3647507536516714"/>
    <n v="124809"/>
    <n v="170333.17681251146"/>
  </r>
  <r>
    <s v="23 - Ceará"/>
    <s v="NORDESTE            "/>
    <x v="25"/>
    <x v="25"/>
    <s v="Editorial"/>
    <s v="OUTROS"/>
    <s v="Indireta"/>
    <n v="2012"/>
    <n v="1.3647507536516714"/>
    <n v="231380.67"/>
    <n v="315776.94376292871"/>
  </r>
  <r>
    <s v="23 - Ceará"/>
    <s v="NORDESTE            "/>
    <x v="25"/>
    <x v="25"/>
    <s v="Editorial"/>
    <s v="OUTROS"/>
    <s v="Indireta"/>
    <n v="2012"/>
    <n v="1.3647507536516714"/>
    <n v="241249.73"/>
    <n v="329245.75083576224"/>
  </r>
  <r>
    <s v="23 - Ceará"/>
    <s v="NORDESTE            "/>
    <x v="37"/>
    <x v="37"/>
    <s v="Música"/>
    <s v="OUTROS"/>
    <s v="Indireta"/>
    <n v="2012"/>
    <n v="1.3647507536516714"/>
    <n v="5594.58"/>
    <n v="7635.2072713645675"/>
  </r>
  <r>
    <s v="23 - Ceará"/>
    <s v="NORDESTE            "/>
    <x v="37"/>
    <x v="37"/>
    <s v="Música"/>
    <s v="OUTROS"/>
    <s v="Indireta"/>
    <n v="2012"/>
    <n v="1.3647507536516714"/>
    <n v="3501.8"/>
    <n v="4779.084189137423"/>
  </r>
  <r>
    <s v="23 - Ceará"/>
    <s v="NORDESTE            "/>
    <x v="37"/>
    <x v="37"/>
    <s v="Música"/>
    <s v="OUTROS"/>
    <s v="Indireta"/>
    <n v="2012"/>
    <n v="1.3647507536516714"/>
    <n v="47257.72"/>
    <n v="64495.008985859669"/>
  </r>
  <r>
    <s v="23 - Ceará"/>
    <s v="NORDESTE            "/>
    <x v="14"/>
    <x v="14"/>
    <s v="Editorial"/>
    <s v="OUTROS"/>
    <s v="Indireta"/>
    <n v="2012"/>
    <n v="1.3647507536516714"/>
    <n v="6555.4"/>
    <n v="8946.4870904881664"/>
  </r>
  <r>
    <s v="23 - Ceará"/>
    <s v="NORDESTE            "/>
    <x v="5"/>
    <x v="5"/>
    <e v="#N/A"/>
    <s v="OUTROS"/>
    <s v="Indireta"/>
    <n v="2012"/>
    <n v="1.3647507536516714"/>
    <n v="140552.85"/>
    <n v="191819.60796539034"/>
  </r>
  <r>
    <s v="23 - Ceará"/>
    <s v="NORDESTE            "/>
    <x v="5"/>
    <x v="5"/>
    <e v="#N/A"/>
    <s v="OUTROS"/>
    <s v="Indireta"/>
    <n v="2012"/>
    <n v="1.3647507536516714"/>
    <n v="43200"/>
    <n v="58957.232557752206"/>
  </r>
  <r>
    <s v="23 - Ceará"/>
    <s v="NORDESTE            "/>
    <x v="5"/>
    <x v="5"/>
    <e v="#N/A"/>
    <s v="OUTROS"/>
    <s v="Indireta"/>
    <n v="2012"/>
    <n v="1.3647507536516714"/>
    <n v="925000"/>
    <n v="1262394.447127796"/>
  </r>
  <r>
    <s v="23 - Ceará"/>
    <s v="NORDESTE            "/>
    <x v="5"/>
    <x v="5"/>
    <e v="#N/A"/>
    <s v="OUTROS"/>
    <s v="Indireta"/>
    <n v="2012"/>
    <n v="1.3647507536516714"/>
    <n v="95400"/>
    <n v="130197.22189836945"/>
  </r>
  <r>
    <s v="23 - Ceará"/>
    <s v="NORDESTE            "/>
    <x v="5"/>
    <x v="5"/>
    <e v="#N/A"/>
    <s v="OUTROS"/>
    <s v="Indireta"/>
    <n v="2012"/>
    <n v="1.3647507536516714"/>
    <n v="141922.65"/>
    <n v="193689.04354774239"/>
  </r>
  <r>
    <s v="23 - Ceará"/>
    <s v="NORDESTE            "/>
    <x v="5"/>
    <x v="5"/>
    <e v="#N/A"/>
    <s v="OUTROS"/>
    <s v="Indireta"/>
    <n v="2012"/>
    <n v="1.3647507536516714"/>
    <n v="100800"/>
    <n v="137566.87596808848"/>
  </r>
  <r>
    <s v="23 - Ceará"/>
    <s v="NORDESTE            "/>
    <x v="28"/>
    <x v="28"/>
    <s v="Audiovisual"/>
    <s v="OUTROS"/>
    <s v="Indireta"/>
    <n v="2012"/>
    <n v="1.3647507536516714"/>
    <n v="95677"/>
    <n v="130575.25785713097"/>
  </r>
  <r>
    <s v="23 - Ceará"/>
    <s v="NORDESTE            "/>
    <x v="28"/>
    <x v="28"/>
    <s v="Audiovisual"/>
    <s v="OUTROS"/>
    <s v="Indireta"/>
    <n v="2012"/>
    <n v="1.3647507536516714"/>
    <n v="6626.27"/>
    <n v="9043.2069763994623"/>
  </r>
  <r>
    <s v="23 - Ceará"/>
    <s v="NORDESTE            "/>
    <x v="7"/>
    <x v="7"/>
    <s v="Música"/>
    <s v="OUTROS"/>
    <s v="Indireta"/>
    <n v="2012"/>
    <n v="1.3647507536516714"/>
    <n v="568000"/>
    <n v="775178.42807414941"/>
  </r>
  <r>
    <s v="23 - Ceará"/>
    <s v="NORDESTE            "/>
    <x v="7"/>
    <x v="7"/>
    <s v="Música"/>
    <s v="OUTROS"/>
    <s v="Indireta"/>
    <n v="2012"/>
    <n v="1.3647507536516714"/>
    <n v="14611.41"/>
    <n v="19940.932809413567"/>
  </r>
  <r>
    <s v="23 - Ceará"/>
    <s v="NORDESTE            "/>
    <x v="16"/>
    <x v="16"/>
    <s v="Audiovisual"/>
    <s v="OUTROS"/>
    <s v="Indireta"/>
    <n v="2012"/>
    <n v="1.3647507536516714"/>
    <n v="58078.82"/>
    <n v="79263.113366199774"/>
  </r>
  <r>
    <s v="23 - Ceará"/>
    <s v="NORDESTE            "/>
    <x v="16"/>
    <x v="16"/>
    <s v="Audiovisual"/>
    <s v="OUTROS"/>
    <s v="Indireta"/>
    <n v="2012"/>
    <n v="1.3647507536516714"/>
    <n v="232315.27"/>
    <n v="317052.43981729151"/>
  </r>
  <r>
    <s v="23 - Ceará"/>
    <s v="NORDESTE            "/>
    <x v="16"/>
    <x v="16"/>
    <s v="Audiovisual"/>
    <s v="OUTROS"/>
    <s v="Indireta"/>
    <n v="2012"/>
    <n v="1.3647507536516714"/>
    <n v="220000"/>
    <n v="300245.16580336774"/>
  </r>
  <r>
    <s v="23 - Ceará"/>
    <s v="NORDESTE            "/>
    <x v="32"/>
    <x v="32"/>
    <s v="Audiovisual"/>
    <s v="OUTROS"/>
    <s v="Indireta"/>
    <n v="2012"/>
    <n v="1.3647507536516714"/>
    <n v="273476.73"/>
    <n v="373227.57337369461"/>
  </r>
  <r>
    <s v="23 - Ceará"/>
    <s v="NORDESTE            "/>
    <x v="32"/>
    <x v="32"/>
    <s v="Audiovisual"/>
    <s v="OUTROS"/>
    <s v="Indireta"/>
    <n v="2012"/>
    <n v="1.3647507536516714"/>
    <n v="1093906.94"/>
    <n v="1492910.3207897937"/>
  </r>
  <r>
    <s v="23 - Ceará"/>
    <s v="NORDESTE            "/>
    <x v="32"/>
    <x v="32"/>
    <s v="Audiovisual"/>
    <s v="OUTROS"/>
    <s v="Indireta"/>
    <n v="2012"/>
    <n v="1.3647507536516714"/>
    <n v="128814.3"/>
    <n v="175799.4130061125"/>
  </r>
  <r>
    <s v="23 - Ceará"/>
    <s v="NORDESTE            "/>
    <x v="32"/>
    <x v="32"/>
    <s v="Audiovisual"/>
    <s v="OUTROS"/>
    <s v="Indireta"/>
    <n v="2012"/>
    <n v="1.3647507536516714"/>
    <n v="47692.46"/>
    <n v="65088.320728502193"/>
  </r>
  <r>
    <s v="23 - Ceará"/>
    <s v="NORDESTE            "/>
    <x v="32"/>
    <x v="32"/>
    <s v="Audiovisual"/>
    <s v="OUTROS"/>
    <s v="Indireta"/>
    <n v="2012"/>
    <n v="1.3647507536516714"/>
    <n v="9090.34"/>
    <n v="12406.048365949935"/>
  </r>
  <r>
    <s v="23 - Ceará"/>
    <s v="NORDESTE            "/>
    <x v="53"/>
    <x v="53"/>
    <s v="Educação e Criação em Artes"/>
    <s v="OUTROS"/>
    <s v="Indireta"/>
    <n v="2012"/>
    <n v="1.3647507536516714"/>
    <n v="3399.12"/>
    <n v="4638.9515817524689"/>
  </r>
  <r>
    <s v="23 - Ceará"/>
    <s v="NORDESTE            "/>
    <x v="53"/>
    <x v="53"/>
    <s v="Educação e Criação em Artes"/>
    <s v="OUTROS"/>
    <s v="Indireta"/>
    <n v="2012"/>
    <n v="1.3647507536516714"/>
    <n v="2238.7199999999998"/>
    <n v="3055.2948072150698"/>
  </r>
  <r>
    <s v="23 - Ceará"/>
    <s v="NORDESTE            "/>
    <x v="53"/>
    <x v="53"/>
    <s v="Educação e Criação em Artes"/>
    <s v="OUTROS"/>
    <s v="Indireta"/>
    <n v="2012"/>
    <n v="1.3647507536516714"/>
    <n v="2418.56"/>
    <n v="3300.7315827517864"/>
  </r>
  <r>
    <s v="23 - Ceará"/>
    <s v="NORDESTE            "/>
    <x v="8"/>
    <x v="8"/>
    <s v="Artes Cênicas e Espetáculos"/>
    <s v="FUNDO CULTURAL"/>
    <s v="Direta"/>
    <n v="2012"/>
    <n v="1.3647507536516714"/>
    <n v="2000000"/>
    <n v="2729501.5073033427"/>
  </r>
  <r>
    <s v="23 - Ceará"/>
    <s v="NORDESTE            "/>
    <x v="36"/>
    <x v="36"/>
    <s v="Artes Cênicas e Espetáculos"/>
    <s v="OUTROS"/>
    <s v="Indireta"/>
    <n v="2012"/>
    <n v="1.3647507536516714"/>
    <n v="52918.63"/>
    <n v="72220.740174713952"/>
  </r>
  <r>
    <s v="23 - Ceará"/>
    <s v="NORDESTE            "/>
    <x v="20"/>
    <x v="20"/>
    <s v="Artes Cênicas e Espetáculos"/>
    <s v="OUTROS"/>
    <s v="Indireta"/>
    <n v="2012"/>
    <n v="1.3647507536516714"/>
    <n v="9584.4"/>
    <n v="13080.317123299079"/>
  </r>
  <r>
    <s v="23 - Ceará"/>
    <s v="NORDESTE            "/>
    <x v="20"/>
    <x v="20"/>
    <s v="Artes Cênicas e Espetáculos"/>
    <s v="OUTROS"/>
    <s v="Indireta"/>
    <n v="2012"/>
    <n v="1.3647507536516714"/>
    <n v="65579.199999999997"/>
    <n v="89499.262623873685"/>
  </r>
  <r>
    <s v="23 - Ceará"/>
    <s v="NORDESTE            "/>
    <x v="30"/>
    <x v="30"/>
    <s v="Artes Cênicas e Espetáculos"/>
    <s v="OUTROS"/>
    <s v="Indireta"/>
    <n v="2012"/>
    <n v="1.3647507536516714"/>
    <n v="170000"/>
    <n v="232007.62812078415"/>
  </r>
  <r>
    <s v="23 - Ceará"/>
    <s v="NORDESTE            "/>
    <x v="30"/>
    <x v="30"/>
    <s v="Artes Cênicas e Espetáculos"/>
    <s v="FUNDO CULTURAL"/>
    <s v="Direta"/>
    <n v="2012"/>
    <n v="1.3647507536516714"/>
    <n v="350000"/>
    <n v="477662.76377808501"/>
  </r>
  <r>
    <s v="23 - Ceará"/>
    <s v="NORDESTE            "/>
    <x v="30"/>
    <x v="30"/>
    <s v="Artes Cênicas e Espetáculos"/>
    <s v="FUNDO CULTURAL"/>
    <s v="Direta"/>
    <n v="2012"/>
    <n v="1.3647507536516714"/>
    <n v="198919.34"/>
    <n v="271475.31918089307"/>
  </r>
  <r>
    <s v="23 - Ceará"/>
    <s v="NORDESTE            "/>
    <x v="30"/>
    <x v="30"/>
    <s v="Artes Cênicas e Espetáculos"/>
    <s v="OUTROS"/>
    <s v="Indireta"/>
    <n v="2012"/>
    <n v="1.3647507536516714"/>
    <n v="175336.9"/>
    <n v="239291.16641794774"/>
  </r>
  <r>
    <s v="53 - Distrito Federal"/>
    <s v="CENTRO OESTE        "/>
    <x v="2"/>
    <x v="2"/>
    <e v="#N/A"/>
    <s v="OUTROS"/>
    <s v="Indireta"/>
    <n v="2012"/>
    <n v="1.3647507536516714"/>
    <n v="4860000"/>
    <n v="6632688.6627471233"/>
  </r>
  <r>
    <s v="53 - Distrito Federal"/>
    <s v="CENTRO OESTE        "/>
    <x v="2"/>
    <x v="2"/>
    <e v="#N/A"/>
    <s v="OUTROS"/>
    <s v="Indireta"/>
    <n v="2012"/>
    <n v="1.3647507536516714"/>
    <n v="43731.27"/>
    <n v="59682.283690644726"/>
  </r>
  <r>
    <s v="53 - Distrito Federal"/>
    <s v="CENTRO OESTE        "/>
    <x v="26"/>
    <x v="26"/>
    <s v="Editorial"/>
    <s v="OUTROS"/>
    <s v="Indireta"/>
    <n v="2012"/>
    <n v="1.3647507536516714"/>
    <n v="10559.45"/>
    <n v="14411.017345647142"/>
  </r>
  <r>
    <s v="53 - Distrito Federal"/>
    <s v="CENTRO OESTE        "/>
    <x v="40"/>
    <x v="40"/>
    <s v="Música"/>
    <s v="OUTROS"/>
    <s v="Indireta"/>
    <n v="2012"/>
    <n v="1.3647507536516714"/>
    <n v="31993.14"/>
    <n v="43662.661926683431"/>
  </r>
  <r>
    <s v="53 - Distrito Federal"/>
    <s v="CENTRO OESTE        "/>
    <x v="40"/>
    <x v="40"/>
    <s v="Música"/>
    <s v="OUTROS"/>
    <s v="Indireta"/>
    <n v="2012"/>
    <n v="1.3647507536516714"/>
    <n v="51649.36"/>
    <n v="70488.502985626488"/>
  </r>
  <r>
    <s v="53 - Distrito Federal"/>
    <s v="CENTRO OESTE        "/>
    <x v="40"/>
    <x v="40"/>
    <s v="Música"/>
    <s v="OUTROS"/>
    <s v="Indireta"/>
    <n v="2012"/>
    <n v="1.3647507536516714"/>
    <n v="42034.67"/>
    <n v="57366.847561999304"/>
  </r>
  <r>
    <s v="53 - Distrito Federal"/>
    <s v="CENTRO OESTE        "/>
    <x v="25"/>
    <x v="25"/>
    <s v="Editorial"/>
    <s v="OUTROS"/>
    <s v="Indireta"/>
    <n v="2012"/>
    <n v="1.3647507536516714"/>
    <n v="26045.46"/>
    <n v="35545.561164204461"/>
  </r>
  <r>
    <s v="53 - Distrito Federal"/>
    <s v="CENTRO OESTE        "/>
    <x v="25"/>
    <x v="25"/>
    <s v="Editorial"/>
    <s v="OUTROS"/>
    <s v="Indireta"/>
    <n v="2012"/>
    <n v="1.3647507536516714"/>
    <n v="46712.36"/>
    <n v="63750.72851484819"/>
  </r>
  <r>
    <s v="53 - Distrito Federal"/>
    <s v="CENTRO OESTE        "/>
    <x v="25"/>
    <x v="25"/>
    <s v="Editorial"/>
    <s v="OUTROS"/>
    <s v="Indireta"/>
    <n v="2012"/>
    <n v="1.3647507536516714"/>
    <n v="400000"/>
    <n v="545900.30146066856"/>
  </r>
  <r>
    <s v="53 - Distrito Federal"/>
    <s v="CENTRO OESTE        "/>
    <x v="25"/>
    <x v="25"/>
    <s v="Editorial"/>
    <s v="OUTROS"/>
    <s v="Indireta"/>
    <n v="2012"/>
    <n v="1.3647507536516714"/>
    <n v="104070.66"/>
    <n v="142030.51166802685"/>
  </r>
  <r>
    <s v="53 - Distrito Federal"/>
    <s v="CENTRO OESTE        "/>
    <x v="33"/>
    <x v="33"/>
    <s v="Editorial"/>
    <s v="OUTROS"/>
    <s v="Indireta"/>
    <n v="2012"/>
    <n v="1.3647507536516714"/>
    <n v="65156.06"/>
    <n v="88921.781989973519"/>
  </r>
  <r>
    <s v="53 - Distrito Federal"/>
    <s v="CENTRO OESTE        "/>
    <x v="33"/>
    <x v="33"/>
    <s v="Editorial"/>
    <s v="OUTROS"/>
    <s v="Indireta"/>
    <n v="2012"/>
    <n v="1.3647507536516714"/>
    <n v="4290.95"/>
    <n v="5856.0772463816393"/>
  </r>
  <r>
    <s v="53 - Distrito Federal"/>
    <s v="CENTRO OESTE        "/>
    <x v="37"/>
    <x v="37"/>
    <s v="Música"/>
    <s v="OUTROS"/>
    <s v="Indireta"/>
    <n v="2012"/>
    <n v="1.3647507536516714"/>
    <n v="28248.33"/>
    <n v="38551.92965690112"/>
  </r>
  <r>
    <s v="53 - Distrito Federal"/>
    <s v="CENTRO OESTE        "/>
    <x v="37"/>
    <x v="37"/>
    <s v="Música"/>
    <s v="OUTROS"/>
    <s v="Indireta"/>
    <n v="2012"/>
    <n v="1.3647507536516714"/>
    <n v="117865.36"/>
    <n v="160856.83888942556"/>
  </r>
  <r>
    <s v="53 - Distrito Federal"/>
    <s v="CENTRO OESTE        "/>
    <x v="17"/>
    <x v="17"/>
    <s v="Editorial"/>
    <s v="OUTROS"/>
    <s v="Indireta"/>
    <n v="2012"/>
    <n v="1.3647507536516714"/>
    <n v="29782.12"/>
    <n v="40645.170715344517"/>
  </r>
  <r>
    <s v="53 - Distrito Federal"/>
    <s v="CENTRO OESTE        "/>
    <x v="17"/>
    <x v="17"/>
    <s v="Editorial"/>
    <s v="OUTROS"/>
    <s v="Indireta"/>
    <n v="2012"/>
    <n v="1.3647507536516714"/>
    <n v="104232.74"/>
    <n v="142251.71047017872"/>
  </r>
  <r>
    <s v="53 - Distrito Federal"/>
    <s v="CENTRO OESTE        "/>
    <x v="17"/>
    <x v="17"/>
    <s v="Editorial"/>
    <s v="OUTROS"/>
    <s v="Indireta"/>
    <n v="2012"/>
    <n v="1.3647507536516714"/>
    <n v="17119.84"/>
    <n v="23364.31454239603"/>
  </r>
  <r>
    <s v="53 - Distrito Federal"/>
    <s v="CENTRO OESTE        "/>
    <x v="5"/>
    <x v="5"/>
    <e v="#N/A"/>
    <s v="OUTROS"/>
    <s v="Indireta"/>
    <n v="2012"/>
    <n v="1.3647507536516714"/>
    <n v="11849.12"/>
    <n v="16171.095450109095"/>
  </r>
  <r>
    <s v="53 - Distrito Federal"/>
    <s v="CENTRO OESTE        "/>
    <x v="41"/>
    <x v="41"/>
    <s v="Audiovisual"/>
    <s v="OUTROS"/>
    <s v="Indireta"/>
    <n v="2012"/>
    <n v="1.3647507536516714"/>
    <n v="734038.56"/>
    <n v="1001779.6779693877"/>
  </r>
  <r>
    <s v="53 - Distrito Federal"/>
    <s v="CENTRO OESTE        "/>
    <x v="36"/>
    <x v="36"/>
    <s v="Artes Cênicas e Espetáculos"/>
    <s v="OUTROS"/>
    <s v="Indireta"/>
    <n v="2012"/>
    <n v="1.3647507536516714"/>
    <n v="127000"/>
    <n v="173323.34571376228"/>
  </r>
  <r>
    <s v="53 - Distrito Federal"/>
    <s v="CENTRO OESTE        "/>
    <x v="36"/>
    <x v="36"/>
    <s v="Artes Cênicas e Espetáculos"/>
    <s v="OUTROS"/>
    <s v="Indireta"/>
    <n v="2012"/>
    <n v="1.3647507536516714"/>
    <n v="19805.21"/>
    <n v="27029.175273729619"/>
  </r>
  <r>
    <s v="53 - Distrito Federal"/>
    <s v="CENTRO OESTE        "/>
    <x v="36"/>
    <x v="36"/>
    <s v="Artes Cênicas e Espetáculos"/>
    <s v="OUTROS"/>
    <s v="Indireta"/>
    <n v="2012"/>
    <n v="1.3647507536516714"/>
    <n v="19654.560000000001"/>
    <n v="26823.575572691996"/>
  </r>
  <r>
    <s v="53 - Distrito Federal"/>
    <s v="CENTRO OESTE        "/>
    <x v="58"/>
    <x v="58"/>
    <s v="Artes Cênicas e Espetáculos"/>
    <s v="OUTROS"/>
    <s v="Indireta"/>
    <n v="2012"/>
    <n v="1.3647507536516714"/>
    <n v="48073.56"/>
    <n v="65608.42724071884"/>
  </r>
  <r>
    <s v="53 - Distrito Federal"/>
    <s v="CENTRO OESTE        "/>
    <x v="20"/>
    <x v="20"/>
    <s v="Artes Cênicas e Espetáculos"/>
    <s v="OUTROS"/>
    <s v="Indireta"/>
    <n v="2012"/>
    <n v="1.3647507536516714"/>
    <n v="104500"/>
    <n v="142616.45375659966"/>
  </r>
  <r>
    <s v="53 - Distrito Federal"/>
    <s v="CENTRO OESTE        "/>
    <x v="30"/>
    <x v="30"/>
    <s v="Artes Cênicas e Espetáculos"/>
    <s v="OUTROS"/>
    <s v="Indireta"/>
    <n v="2012"/>
    <n v="1.3647507536516714"/>
    <n v="52841.37"/>
    <n v="72115.299531486831"/>
  </r>
  <r>
    <s v="53 - Distrito Federal"/>
    <s v="CENTRO OESTE        "/>
    <x v="30"/>
    <x v="30"/>
    <s v="Artes Cênicas e Espetáculos"/>
    <s v="OUTROS"/>
    <s v="Indireta"/>
    <n v="2012"/>
    <n v="1.3647507536516714"/>
    <n v="142360.46"/>
    <n v="194286.54507519861"/>
  </r>
  <r>
    <s v="53 - Distrito Federal"/>
    <s v="CENTRO OESTE        "/>
    <x v="30"/>
    <x v="30"/>
    <s v="Artes Cênicas e Espetáculos"/>
    <s v="OUTROS"/>
    <s v="Indireta"/>
    <n v="2012"/>
    <n v="1.3647507536516714"/>
    <n v="181764.28"/>
    <n v="248062.93811695342"/>
  </r>
  <r>
    <s v="53 - Distrito Federal"/>
    <s v="CENTRO OESTE        "/>
    <x v="46"/>
    <x v="46"/>
    <s v="Educação e Criação em Artes"/>
    <s v="FUNDO CULTURAL"/>
    <s v="Direta"/>
    <n v="2012"/>
    <n v="1.3647507536516714"/>
    <n v="156400"/>
    <n v="213447.01787112141"/>
  </r>
  <r>
    <s v="53 - Distrito Federal"/>
    <s v="CENTRO OESTE        "/>
    <x v="46"/>
    <x v="46"/>
    <s v="Educação e Criação em Artes"/>
    <s v="OUTROS"/>
    <s v="Indireta"/>
    <n v="2012"/>
    <n v="1.3647507536516714"/>
    <n v="2693.9"/>
    <n v="3676.5020552622377"/>
  </r>
  <r>
    <s v="53 - Distrito Federal"/>
    <s v="CENTRO OESTE        "/>
    <x v="46"/>
    <x v="46"/>
    <s v="Educação e Criação em Artes"/>
    <s v="OUTROS"/>
    <s v="Indireta"/>
    <n v="2012"/>
    <n v="1.3647507536516714"/>
    <n v="2999.4"/>
    <n v="4093.4334105028233"/>
  </r>
  <r>
    <s v="32 - Espírito Santo"/>
    <s v="SUDESTE             "/>
    <x v="38"/>
    <x v="38"/>
    <e v="#N/A"/>
    <s v="OUTROS"/>
    <s v="Indireta"/>
    <n v="2012"/>
    <n v="1.3647507536516714"/>
    <n v="3923.1"/>
    <n v="5354.053681650872"/>
  </r>
  <r>
    <s v="32 - Espírito Santo"/>
    <s v="SUDESTE             "/>
    <x v="2"/>
    <x v="2"/>
    <e v="#N/A"/>
    <s v="OUTROS"/>
    <s v="Indireta"/>
    <n v="2012"/>
    <n v="1.3647507536516714"/>
    <n v="9672.75"/>
    <n v="13200.892852384204"/>
  </r>
  <r>
    <s v="32 - Espírito Santo"/>
    <s v="SUDESTE             "/>
    <x v="39"/>
    <x v="39"/>
    <s v="Música"/>
    <s v="OUTROS"/>
    <s v="Indireta"/>
    <n v="2012"/>
    <n v="1.3647507536516714"/>
    <n v="65000"/>
    <n v="88708.798987358648"/>
  </r>
  <r>
    <s v="32 - Espírito Santo"/>
    <s v="SUDESTE             "/>
    <x v="40"/>
    <x v="40"/>
    <s v="Música"/>
    <s v="OUTROS"/>
    <s v="Indireta"/>
    <n v="2012"/>
    <n v="1.3647507536516714"/>
    <n v="17266.37"/>
    <n v="23564.291470328608"/>
  </r>
  <r>
    <s v="32 - Espírito Santo"/>
    <s v="SUDESTE             "/>
    <x v="40"/>
    <x v="40"/>
    <s v="Música"/>
    <s v="OUTROS"/>
    <s v="Indireta"/>
    <n v="2012"/>
    <n v="1.3647507536516714"/>
    <n v="60270.55"/>
    <n v="82254.278535500751"/>
  </r>
  <r>
    <s v="32 - Espírito Santo"/>
    <s v="SUDESTE             "/>
    <x v="25"/>
    <x v="25"/>
    <s v="Editorial"/>
    <s v="OUTROS"/>
    <s v="Indireta"/>
    <n v="2012"/>
    <n v="1.3647507536516714"/>
    <n v="38800"/>
    <n v="52952.329241684849"/>
  </r>
  <r>
    <s v="32 - Espírito Santo"/>
    <s v="SUDESTE             "/>
    <x v="25"/>
    <x v="25"/>
    <s v="Editorial"/>
    <s v="OUTROS"/>
    <s v="Indireta"/>
    <n v="2012"/>
    <n v="1.3647507536516714"/>
    <n v="242205.85"/>
    <n v="330550.61632634368"/>
  </r>
  <r>
    <s v="32 - Espírito Santo"/>
    <s v="SUDESTE             "/>
    <x v="37"/>
    <x v="37"/>
    <s v="Música"/>
    <s v="OUTROS"/>
    <s v="Indireta"/>
    <n v="2012"/>
    <n v="1.3647507536516714"/>
    <n v="60000"/>
    <n v="81885.045219100284"/>
  </r>
  <r>
    <s v="32 - Espírito Santo"/>
    <s v="SUDESTE             "/>
    <x v="37"/>
    <x v="37"/>
    <s v="Música"/>
    <s v="OUTROS"/>
    <s v="Indireta"/>
    <n v="2012"/>
    <n v="1.3647507536516714"/>
    <n v="108000"/>
    <n v="147393.08139438051"/>
  </r>
  <r>
    <s v="32 - Espírito Santo"/>
    <s v="SUDESTE             "/>
    <x v="37"/>
    <x v="37"/>
    <s v="Música"/>
    <s v="OUTROS"/>
    <s v="Indireta"/>
    <n v="2012"/>
    <n v="1.3647507536516714"/>
    <n v="70703.56"/>
    <n v="96492.736795856166"/>
  </r>
  <r>
    <s v="32 - Espírito Santo"/>
    <s v="SUDESTE             "/>
    <x v="17"/>
    <x v="17"/>
    <s v="Editorial"/>
    <s v="OUTROS"/>
    <s v="Indireta"/>
    <n v="2012"/>
    <n v="1.3647507536516714"/>
    <n v="9741.11"/>
    <n v="13294.187213903833"/>
  </r>
  <r>
    <s v="32 - Espírito Santo"/>
    <s v="SUDESTE             "/>
    <x v="43"/>
    <x v="43"/>
    <e v="#N/A"/>
    <s v="OUTROS"/>
    <s v="Indireta"/>
    <n v="2012"/>
    <n v="1.3647507536516714"/>
    <n v="74650.78"/>
    <n v="101879.70826568511"/>
  </r>
  <r>
    <s v="32 - Espírito Santo"/>
    <s v="SUDESTE             "/>
    <x v="5"/>
    <x v="5"/>
    <e v="#N/A"/>
    <s v="OUTROS"/>
    <s v="Indireta"/>
    <n v="2012"/>
    <n v="1.3647507536516714"/>
    <n v="54148.28"/>
    <n v="73898.905938941723"/>
  </r>
  <r>
    <s v="32 - Espírito Santo"/>
    <s v="SUDESTE             "/>
    <x v="31"/>
    <x v="31"/>
    <s v="Audiovisual"/>
    <s v="OUTROS"/>
    <s v="Indireta"/>
    <n v="2012"/>
    <n v="1.3647507536516714"/>
    <n v="26762.25"/>
    <n v="36523.800856914444"/>
  </r>
  <r>
    <s v="32 - Espírito Santo"/>
    <s v="SUDESTE             "/>
    <x v="16"/>
    <x v="16"/>
    <s v="Audiovisual"/>
    <s v="OUTROS"/>
    <s v="Indireta"/>
    <n v="2012"/>
    <n v="1.3647507536516714"/>
    <n v="12311.84"/>
    <n v="16802.592918838793"/>
  </r>
  <r>
    <s v="32 - Espírito Santo"/>
    <s v="SUDESTE             "/>
    <x v="16"/>
    <x v="16"/>
    <s v="Audiovisual"/>
    <s v="OUTROS"/>
    <s v="Indireta"/>
    <n v="2012"/>
    <n v="1.3647507536516714"/>
    <n v="89157.119999999995"/>
    <n v="121677.2467134125"/>
  </r>
  <r>
    <s v="32 - Espírito Santo"/>
    <s v="SUDESTE             "/>
    <x v="32"/>
    <x v="32"/>
    <s v="Audiovisual"/>
    <s v="OUTROS"/>
    <s v="Indireta"/>
    <n v="2012"/>
    <n v="1.3647507536516714"/>
    <n v="54730.29"/>
    <n v="74693.204525074543"/>
  </r>
  <r>
    <s v="32 - Espírito Santo"/>
    <s v="SUDESTE             "/>
    <x v="32"/>
    <x v="32"/>
    <s v="Audiovisual"/>
    <s v="OUTROS"/>
    <s v="Direta"/>
    <n v="2012"/>
    <n v="1.3647507536516714"/>
    <n v="940500"/>
    <n v="1283548.083809397"/>
  </r>
  <r>
    <s v="32 - Espírito Santo"/>
    <s v="SUDESTE             "/>
    <x v="32"/>
    <x v="32"/>
    <s v="Audiovisual"/>
    <s v="OUTROS"/>
    <s v="Direta"/>
    <n v="2012"/>
    <n v="1.3647507536516714"/>
    <n v="1412149.99"/>
    <n v="1927232.7631217001"/>
  </r>
  <r>
    <s v="32 - Espírito Santo"/>
    <s v="SUDESTE             "/>
    <x v="59"/>
    <x v="59"/>
    <s v="Educação e Criação em Artes"/>
    <s v="OUTROS"/>
    <s v="Indireta"/>
    <n v="2012"/>
    <n v="1.3647507536516714"/>
    <n v="8556.0300000000007"/>
    <n v="11676.84839076631"/>
  </r>
  <r>
    <s v="32 - Espírito Santo"/>
    <s v="SUDESTE             "/>
    <x v="59"/>
    <x v="59"/>
    <s v="Educação e Criação em Artes"/>
    <s v="OUTROS"/>
    <s v="Indireta"/>
    <n v="2012"/>
    <n v="1.3647507536516714"/>
    <n v="25430.79"/>
    <n v="34706.689818457387"/>
  </r>
  <r>
    <s v="32 - Espírito Santo"/>
    <s v="SUDESTE             "/>
    <x v="36"/>
    <x v="36"/>
    <s v="Artes Cênicas e Espetáculos"/>
    <s v="OUTROS"/>
    <s v="Indireta"/>
    <n v="2012"/>
    <n v="1.3647507536516714"/>
    <n v="63453.36"/>
    <n v="86598.020881730816"/>
  </r>
  <r>
    <s v="32 - Espírito Santo"/>
    <s v="SUDESTE             "/>
    <x v="20"/>
    <x v="20"/>
    <s v="Artes Cênicas e Espetáculos"/>
    <s v="OUTROS"/>
    <s v="Indireta"/>
    <n v="2012"/>
    <n v="1.3647507536516714"/>
    <n v="111330"/>
    <n v="151937.70140404059"/>
  </r>
  <r>
    <s v="32 - Espírito Santo"/>
    <s v="SUDESTE             "/>
    <x v="20"/>
    <x v="20"/>
    <s v="Artes Cênicas e Espetáculos"/>
    <s v="OUTROS"/>
    <s v="Indireta"/>
    <n v="2012"/>
    <n v="1.3647507536516714"/>
    <n v="97442.6"/>
    <n v="132984.86178777835"/>
  </r>
  <r>
    <s v="32 - Espírito Santo"/>
    <s v="SUDESTE             "/>
    <x v="20"/>
    <x v="20"/>
    <s v="Artes Cênicas e Espetáculos"/>
    <s v="OUTROS"/>
    <s v="Indireta"/>
    <n v="2012"/>
    <n v="1.3647507536516714"/>
    <n v="66144.27"/>
    <n v="90270.442332239647"/>
  </r>
  <r>
    <s v="32 - Espírito Santo"/>
    <s v="SUDESTE             "/>
    <x v="30"/>
    <x v="30"/>
    <s v="Artes Cênicas e Espetáculos"/>
    <s v="OUTROS"/>
    <s v="Indireta"/>
    <n v="2012"/>
    <n v="1.3647507536516714"/>
    <n v="5949.1"/>
    <n v="8119.0387085491593"/>
  </r>
  <r>
    <s v="52 - Goiás"/>
    <s v="CENTRO OESTE        "/>
    <x v="2"/>
    <x v="2"/>
    <e v="#N/A"/>
    <s v="OUTROS"/>
    <s v="Indireta"/>
    <n v="2012"/>
    <n v="1.3647507536516714"/>
    <n v="600000"/>
    <n v="818850.4521910029"/>
  </r>
  <r>
    <s v="52 - Goiás"/>
    <s v="CENTRO OESTE        "/>
    <x v="2"/>
    <x v="2"/>
    <e v="#N/A"/>
    <s v="OUTROS"/>
    <s v="Indireta"/>
    <n v="2012"/>
    <n v="1.3647507536516714"/>
    <n v="58500"/>
    <n v="79837.919088622773"/>
  </r>
  <r>
    <s v="52 - Goiás"/>
    <s v="CENTRO OESTE        "/>
    <x v="2"/>
    <x v="2"/>
    <e v="#N/A"/>
    <s v="OUTROS"/>
    <s v="Indireta"/>
    <n v="2012"/>
    <n v="1.3647507536516714"/>
    <n v="39087.39"/>
    <n v="53344.544960776802"/>
  </r>
  <r>
    <s v="52 - Goiás"/>
    <s v="CENTRO OESTE        "/>
    <x v="39"/>
    <x v="39"/>
    <s v="Música"/>
    <s v="OUTROS"/>
    <s v="Indireta"/>
    <n v="2012"/>
    <n v="1.3647507536516714"/>
    <n v="2693.68"/>
    <n v="3676.2018100964342"/>
  </r>
  <r>
    <s v="52 - Goiás"/>
    <s v="CENTRO OESTE        "/>
    <x v="26"/>
    <x v="26"/>
    <s v="Editorial"/>
    <s v="OUTROS"/>
    <s v="Indireta"/>
    <n v="2012"/>
    <n v="1.3647507536516714"/>
    <n v="127966.95"/>
    <n v="174642.99145500574"/>
  </r>
  <r>
    <s v="52 - Goiás"/>
    <s v="CENTRO OESTE        "/>
    <x v="40"/>
    <x v="40"/>
    <s v="Música"/>
    <s v="OUTROS"/>
    <s v="Indireta"/>
    <n v="2012"/>
    <n v="1.3647507536516714"/>
    <n v="53816.35"/>
    <n v="73445.904221282122"/>
  </r>
  <r>
    <s v="52 - Goiás"/>
    <s v="CENTRO OESTE        "/>
    <x v="40"/>
    <x v="40"/>
    <s v="Música"/>
    <s v="OUTROS"/>
    <s v="Indireta"/>
    <n v="2012"/>
    <n v="1.3647507536516714"/>
    <n v="214512.62"/>
    <n v="292756.25981279463"/>
  </r>
  <r>
    <s v="52 - Goiás"/>
    <s v="CENTRO OESTE        "/>
    <x v="25"/>
    <x v="25"/>
    <s v="Editorial"/>
    <s v="OUTROS"/>
    <s v="Indireta"/>
    <n v="2012"/>
    <n v="1.3647507536516714"/>
    <n v="12711.77"/>
    <n v="17348.397687746707"/>
  </r>
  <r>
    <s v="52 - Goiás"/>
    <s v="CENTRO OESTE        "/>
    <x v="25"/>
    <x v="25"/>
    <s v="Editorial"/>
    <s v="OUTROS"/>
    <s v="Indireta"/>
    <n v="2012"/>
    <n v="1.3647507536516714"/>
    <n v="228002.21"/>
    <n v="311166.18793174665"/>
  </r>
  <r>
    <s v="52 - Goiás"/>
    <s v="CENTRO OESTE        "/>
    <x v="25"/>
    <x v="25"/>
    <s v="Editorial"/>
    <s v="OUTROS"/>
    <s v="Indireta"/>
    <n v="2012"/>
    <n v="1.3647507536516714"/>
    <n v="198610.87"/>
    <n v="271054.33451591415"/>
  </r>
  <r>
    <s v="52 - Goiás"/>
    <s v="CENTRO OESTE        "/>
    <x v="33"/>
    <x v="33"/>
    <s v="Editorial"/>
    <s v="OUTROS"/>
    <s v="Indireta"/>
    <n v="2012"/>
    <n v="1.3647507536516714"/>
    <n v="10718.69"/>
    <n v="14628.340255658635"/>
  </r>
  <r>
    <s v="52 - Goiás"/>
    <s v="CENTRO OESTE        "/>
    <x v="33"/>
    <x v="33"/>
    <s v="Editorial"/>
    <s v="OUTROS"/>
    <s v="Indireta"/>
    <n v="2012"/>
    <n v="1.3647507536516714"/>
    <n v="17976.669999999998"/>
    <n v="24533.67393064739"/>
  </r>
  <r>
    <s v="52 - Goiás"/>
    <s v="CENTRO OESTE        "/>
    <x v="33"/>
    <x v="33"/>
    <s v="Editorial"/>
    <s v="OUTROS"/>
    <s v="Indireta"/>
    <n v="2012"/>
    <n v="1.3647507536516714"/>
    <n v="224824.84"/>
    <n v="306829.86982961645"/>
  </r>
  <r>
    <s v="52 - Goiás"/>
    <s v="CENTRO OESTE        "/>
    <x v="37"/>
    <x v="37"/>
    <s v="Música"/>
    <s v="OUTROS"/>
    <s v="Indireta"/>
    <n v="2012"/>
    <n v="1.3647507536516714"/>
    <n v="272000"/>
    <n v="371212.20499325462"/>
  </r>
  <r>
    <s v="52 - Goiás"/>
    <s v="CENTRO OESTE        "/>
    <x v="37"/>
    <x v="37"/>
    <s v="Música"/>
    <s v="OUTROS"/>
    <s v="Indireta"/>
    <n v="2012"/>
    <n v="1.3647507536516714"/>
    <n v="69867.08"/>
    <n v="95351.150085441623"/>
  </r>
  <r>
    <s v="52 - Goiás"/>
    <s v="CENTRO OESTE        "/>
    <x v="13"/>
    <x v="13"/>
    <s v="Editorial"/>
    <s v="OUTROS"/>
    <s v="Indireta"/>
    <n v="2012"/>
    <n v="1.3647507536516714"/>
    <n v="39944.449999999997"/>
    <n v="54514.218241701499"/>
  </r>
  <r>
    <s v="52 - Goiás"/>
    <s v="CENTRO OESTE        "/>
    <x v="13"/>
    <x v="13"/>
    <s v="Editorial"/>
    <s v="OUTROS"/>
    <s v="Indireta"/>
    <n v="2012"/>
    <n v="1.3647507536516714"/>
    <n v="5515.4"/>
    <n v="7527.146306690428"/>
  </r>
  <r>
    <s v="52 - Goiás"/>
    <s v="CENTRO OESTE        "/>
    <x v="13"/>
    <x v="13"/>
    <s v="Editorial"/>
    <s v="OUTROS"/>
    <s v="Indireta"/>
    <n v="2012"/>
    <n v="1.3647507536516714"/>
    <n v="10000"/>
    <n v="13647.507536516714"/>
  </r>
  <r>
    <s v="52 - Goiás"/>
    <s v="CENTRO OESTE        "/>
    <x v="17"/>
    <x v="17"/>
    <s v="Editorial"/>
    <s v="OUTROS"/>
    <s v="Indireta"/>
    <n v="2012"/>
    <n v="1.3647507536516714"/>
    <n v="85.58"/>
    <n v="116.79536949751004"/>
  </r>
  <r>
    <s v="52 - Goiás"/>
    <s v="CENTRO OESTE        "/>
    <x v="12"/>
    <x v="12"/>
    <s v="Editorial"/>
    <s v="OUTROS"/>
    <s v="Indireta"/>
    <n v="2012"/>
    <n v="1.3647507536516714"/>
    <n v="9758.58"/>
    <n v="13318.029409570128"/>
  </r>
  <r>
    <s v="52 - Goiás"/>
    <s v="CENTRO OESTE        "/>
    <x v="12"/>
    <x v="12"/>
    <s v="Editorial"/>
    <s v="OUTROS"/>
    <s v="Indireta"/>
    <n v="2012"/>
    <n v="1.3647507536516714"/>
    <n v="8752.0300000000007"/>
    <n v="11944.339538482038"/>
  </r>
  <r>
    <s v="52 - Goiás"/>
    <s v="CENTRO OESTE        "/>
    <x v="12"/>
    <x v="12"/>
    <s v="Editorial"/>
    <s v="OUTROS"/>
    <s v="Indireta"/>
    <n v="2012"/>
    <n v="1.3647507536516714"/>
    <n v="10000"/>
    <n v="13647.507536516714"/>
  </r>
  <r>
    <s v="52 - Goiás"/>
    <s v="CENTRO OESTE        "/>
    <x v="43"/>
    <x v="43"/>
    <e v="#N/A"/>
    <s v="OUTROS"/>
    <s v="Indireta"/>
    <n v="2012"/>
    <n v="1.3647507536516714"/>
    <n v="29126.93"/>
    <n v="39750.999669059478"/>
  </r>
  <r>
    <s v="52 - Goiás"/>
    <s v="CENTRO OESTE        "/>
    <x v="18"/>
    <x v="18"/>
    <s v="Editorial"/>
    <s v="OUTROS"/>
    <s v="Indireta"/>
    <n v="2012"/>
    <n v="1.3647507536516714"/>
    <n v="1082.3"/>
    <n v="1477.069740677204"/>
  </r>
  <r>
    <s v="52 - Goiás"/>
    <s v="CENTRO OESTE        "/>
    <x v="5"/>
    <x v="5"/>
    <e v="#N/A"/>
    <s v="OUTROS"/>
    <s v="Indireta"/>
    <n v="2012"/>
    <n v="1.3647507536516714"/>
    <n v="17697.11"/>
    <n v="24152.144209956532"/>
  </r>
  <r>
    <s v="52 - Goiás"/>
    <s v="CENTRO OESTE        "/>
    <x v="5"/>
    <x v="5"/>
    <e v="#N/A"/>
    <s v="OUTROS"/>
    <s v="Indireta"/>
    <n v="2012"/>
    <n v="1.3647507536516714"/>
    <n v="273600"/>
    <n v="373395.80619909731"/>
  </r>
  <r>
    <s v="52 - Goiás"/>
    <s v="CENTRO OESTE        "/>
    <x v="5"/>
    <x v="5"/>
    <e v="#N/A"/>
    <s v="OUTROS"/>
    <s v="Indireta"/>
    <n v="2012"/>
    <n v="1.3647507536516714"/>
    <n v="194217.47"/>
    <n v="265058.4385548209"/>
  </r>
  <r>
    <s v="52 - Goiás"/>
    <s v="CENTRO OESTE        "/>
    <x v="5"/>
    <x v="5"/>
    <e v="#N/A"/>
    <s v="OUTROS"/>
    <s v="Indireta"/>
    <n v="2012"/>
    <n v="1.3647507536516714"/>
    <n v="377475.71"/>
    <n v="515160.25970769976"/>
  </r>
  <r>
    <s v="52 - Goiás"/>
    <s v="CENTRO OESTE        "/>
    <x v="42"/>
    <x v="42"/>
    <s v="Audiovisual"/>
    <s v="OUTROS"/>
    <s v="Indireta"/>
    <n v="2012"/>
    <n v="1.3647507536516714"/>
    <n v="1695.87"/>
    <n v="2314.4398605952597"/>
  </r>
  <r>
    <s v="52 - Goiás"/>
    <s v="CENTRO OESTE        "/>
    <x v="42"/>
    <x v="42"/>
    <s v="Audiovisual"/>
    <s v="OUTROS"/>
    <s v="Indireta"/>
    <n v="2012"/>
    <n v="1.3647507536516714"/>
    <n v="8000"/>
    <n v="10918.006029213371"/>
  </r>
  <r>
    <s v="52 - Goiás"/>
    <s v="CENTRO OESTE        "/>
    <x v="42"/>
    <x v="42"/>
    <s v="Audiovisual"/>
    <s v="OUTROS"/>
    <s v="Indireta"/>
    <n v="2012"/>
    <n v="1.3647507536516714"/>
    <n v="76389.87"/>
    <n v="104253.1326538532"/>
  </r>
  <r>
    <s v="52 - Goiás"/>
    <s v="CENTRO OESTE        "/>
    <x v="31"/>
    <x v="31"/>
    <s v="Audiovisual"/>
    <s v="OUTROS"/>
    <s v="Indireta"/>
    <n v="2012"/>
    <n v="1.3647507536516714"/>
    <n v="12781.58"/>
    <n v="17443.670937859129"/>
  </r>
  <r>
    <s v="52 - Goiás"/>
    <s v="CENTRO OESTE        "/>
    <x v="31"/>
    <x v="31"/>
    <s v="Audiovisual"/>
    <s v="OUTROS"/>
    <s v="Indireta"/>
    <n v="2012"/>
    <n v="1.3647507536516714"/>
    <n v="30434.2"/>
    <n v="41535.097386785703"/>
  </r>
  <r>
    <s v="52 - Goiás"/>
    <s v="CENTRO OESTE        "/>
    <x v="34"/>
    <x v="34"/>
    <s v="Audiovisual"/>
    <s v="OUTROS"/>
    <s v="Indireta"/>
    <n v="2012"/>
    <n v="1.3647507536516714"/>
    <n v="9562.15"/>
    <n v="13049.951419030329"/>
  </r>
  <r>
    <s v="52 - Goiás"/>
    <s v="CENTRO OESTE        "/>
    <x v="34"/>
    <x v="34"/>
    <s v="Audiovisual"/>
    <s v="OUTROS"/>
    <s v="Indireta"/>
    <n v="2012"/>
    <n v="1.3647507536516714"/>
    <n v="52258.29"/>
    <n v="71319.540662047599"/>
  </r>
  <r>
    <s v="52 - Goiás"/>
    <s v="CENTRO OESTE        "/>
    <x v="35"/>
    <x v="35"/>
    <s v="Audiovisual"/>
    <s v="OUTROS"/>
    <s v="Indireta"/>
    <n v="2012"/>
    <n v="1.3647507536516714"/>
    <n v="82208.66"/>
    <n v="112194.33069169402"/>
  </r>
  <r>
    <s v="52 - Goiás"/>
    <s v="CENTRO OESTE        "/>
    <x v="28"/>
    <x v="28"/>
    <s v="Audiovisual"/>
    <s v="OUTROS"/>
    <s v="Indireta"/>
    <n v="2012"/>
    <n v="1.3647507536516714"/>
    <n v="105104.65"/>
    <n v="143441.65029979515"/>
  </r>
  <r>
    <s v="52 - Goiás"/>
    <s v="CENTRO OESTE        "/>
    <x v="28"/>
    <x v="28"/>
    <s v="Audiovisual"/>
    <s v="OUTROS"/>
    <s v="Indireta"/>
    <n v="2012"/>
    <n v="1.3647507536516714"/>
    <n v="7021.58"/>
    <n v="9582.7065968255029"/>
  </r>
  <r>
    <s v="52 - Goiás"/>
    <s v="CENTRO OESTE        "/>
    <x v="7"/>
    <x v="7"/>
    <s v="Música"/>
    <s v="OUTROS"/>
    <s v="Indireta"/>
    <n v="2012"/>
    <n v="1.3647507536516714"/>
    <n v="229400"/>
    <n v="313073.82288769342"/>
  </r>
  <r>
    <s v="52 - Goiás"/>
    <s v="CENTRO OESTE        "/>
    <x v="16"/>
    <x v="16"/>
    <s v="Audiovisual"/>
    <s v="OUTROS"/>
    <s v="Indireta"/>
    <n v="2012"/>
    <n v="1.3647507536516714"/>
    <n v="176000"/>
    <n v="240196.13264269417"/>
  </r>
  <r>
    <s v="52 - Goiás"/>
    <s v="CENTRO OESTE        "/>
    <x v="16"/>
    <x v="16"/>
    <s v="Audiovisual"/>
    <s v="OUTROS"/>
    <s v="Indireta"/>
    <n v="2012"/>
    <n v="1.3647507536516714"/>
    <n v="14352.49"/>
    <n v="19587.571544278078"/>
  </r>
  <r>
    <s v="52 - Goiás"/>
    <s v="CENTRO OESTE        "/>
    <x v="32"/>
    <x v="32"/>
    <s v="Audiovisual"/>
    <s v="OUTROS"/>
    <s v="Indireta"/>
    <n v="2012"/>
    <n v="1.3647507536516714"/>
    <n v="5906.31"/>
    <n v="8060.6410238004037"/>
  </r>
  <r>
    <s v="52 - Goiás"/>
    <s v="CENTRO OESTE        "/>
    <x v="36"/>
    <x v="36"/>
    <s v="Artes Cênicas e Espetáculos"/>
    <s v="OUTROS"/>
    <s v="Indireta"/>
    <n v="2012"/>
    <n v="1.3647507536516714"/>
    <n v="45364.53"/>
    <n v="61911.276506553855"/>
  </r>
  <r>
    <s v="52 - Goiás"/>
    <s v="CENTRO OESTE        "/>
    <x v="20"/>
    <x v="20"/>
    <s v="Artes Cênicas e Espetáculos"/>
    <s v="OUTROS"/>
    <s v="Indireta"/>
    <n v="2012"/>
    <n v="1.3647507536516714"/>
    <n v="128500.17"/>
    <n v="175370.7038518679"/>
  </r>
  <r>
    <s v="52 - Goiás"/>
    <s v="CENTRO OESTE        "/>
    <x v="20"/>
    <x v="20"/>
    <s v="Artes Cênicas e Espetáculos"/>
    <s v="OUTROS"/>
    <s v="Indireta"/>
    <n v="2012"/>
    <n v="1.3647507536516714"/>
    <n v="96673.08"/>
    <n v="131934.65878782832"/>
  </r>
  <r>
    <s v="52 - Goiás"/>
    <s v="CENTRO OESTE        "/>
    <x v="30"/>
    <x v="30"/>
    <s v="Artes Cênicas e Espetáculos"/>
    <s v="OUTROS"/>
    <s v="Indireta"/>
    <n v="2012"/>
    <n v="1.3647507536516714"/>
    <n v="288000"/>
    <n v="393048.21705168136"/>
  </r>
  <r>
    <s v="52 - Goiás"/>
    <s v="CENTRO OESTE        "/>
    <x v="30"/>
    <x v="30"/>
    <s v="Artes Cênicas e Espetáculos"/>
    <s v="OUTROS"/>
    <s v="Indireta"/>
    <n v="2012"/>
    <n v="1.3647507536516714"/>
    <n v="295400"/>
    <n v="403147.37262870371"/>
  </r>
  <r>
    <s v="52 - Goiás"/>
    <s v="CENTRO OESTE        "/>
    <x v="30"/>
    <x v="30"/>
    <s v="Artes Cênicas e Espetáculos"/>
    <s v="OUTROS"/>
    <s v="Indireta"/>
    <n v="2012"/>
    <n v="1.3647507536516714"/>
    <n v="3085.86"/>
    <n v="4211.4297606635473"/>
  </r>
  <r>
    <s v="52 - Goiás"/>
    <s v="CENTRO OESTE        "/>
    <x v="46"/>
    <x v="46"/>
    <s v="Educação e Criação em Artes"/>
    <s v="OUTROS"/>
    <s v="Indireta"/>
    <n v="2012"/>
    <n v="1.3647507536516714"/>
    <n v="10000"/>
    <n v="13647.507536516714"/>
  </r>
  <r>
    <s v="52 - Goiás"/>
    <s v="CENTRO OESTE        "/>
    <x v="44"/>
    <x v="44"/>
    <s v="Artes Cênicas e Espetáculos"/>
    <s v="OUTROS"/>
    <s v="Indireta"/>
    <n v="2012"/>
    <n v="1.3647507536516714"/>
    <n v="68858.009999999995"/>
    <n v="93974.021042454318"/>
  </r>
  <r>
    <s v="52 - Goiás"/>
    <s v="CENTRO OESTE        "/>
    <x v="44"/>
    <x v="44"/>
    <s v="Artes Cênicas e Espetáculos"/>
    <s v="OUTROS"/>
    <s v="Indireta"/>
    <n v="2012"/>
    <n v="1.3647507536516714"/>
    <n v="44316"/>
    <n v="60480.294398827471"/>
  </r>
  <r>
    <s v="52 - Goiás"/>
    <s v="CENTRO OESTE        "/>
    <x v="44"/>
    <x v="44"/>
    <s v="Artes Cênicas e Espetáculos"/>
    <s v="OUTROS"/>
    <s v="Indireta"/>
    <n v="2012"/>
    <n v="1.3647507536516714"/>
    <n v="543140.99"/>
    <n v="741252.07544161496"/>
  </r>
  <r>
    <s v="52 - Goiás"/>
    <s v="CENTRO OESTE        "/>
    <x v="44"/>
    <x v="44"/>
    <s v="Artes Cênicas e Espetáculos"/>
    <s v="OUTROS"/>
    <s v="Indireta"/>
    <n v="2012"/>
    <n v="1.3647507536516714"/>
    <n v="206786.86"/>
    <n v="282212.52303026267"/>
  </r>
  <r>
    <s v="52 - Goiás"/>
    <s v="CENTRO OESTE        "/>
    <x v="44"/>
    <x v="44"/>
    <s v="Artes Cênicas e Espetáculos"/>
    <s v="OUTROS"/>
    <s v="Indireta"/>
    <n v="2012"/>
    <n v="1.3647507536516714"/>
    <n v="103404"/>
    <n v="141120.68693059744"/>
  </r>
  <r>
    <s v="21 - Maranhão"/>
    <s v="NORDESTE            "/>
    <x v="38"/>
    <x v="38"/>
    <e v="#N/A"/>
    <s v="OUTROS"/>
    <s v="Indireta"/>
    <n v="2012"/>
    <n v="1.3647507536516714"/>
    <n v="86136.8"/>
    <n v="117555.2627171433"/>
  </r>
  <r>
    <s v="21 - Maranhão"/>
    <s v="NORDESTE            "/>
    <x v="2"/>
    <x v="2"/>
    <e v="#N/A"/>
    <s v="OUTROS"/>
    <s v="Indireta"/>
    <n v="2012"/>
    <n v="1.3647507536516714"/>
    <n v="17863.27"/>
    <n v="24378.911195183293"/>
  </r>
  <r>
    <s v="21 - Maranhão"/>
    <s v="NORDESTE            "/>
    <x v="26"/>
    <x v="26"/>
    <s v="Editorial"/>
    <s v="OUTROS"/>
    <s v="Indireta"/>
    <n v="2012"/>
    <n v="1.3647507536516714"/>
    <n v="56879.77"/>
    <n v="77626.708975033733"/>
  </r>
  <r>
    <s v="21 - Maranhão"/>
    <s v="NORDESTE            "/>
    <x v="40"/>
    <x v="40"/>
    <s v="Música"/>
    <s v="OUTROS"/>
    <s v="Indireta"/>
    <n v="2012"/>
    <n v="1.3647507536516714"/>
    <n v="39123.83"/>
    <n v="53394.276478239874"/>
  </r>
  <r>
    <s v="21 - Maranhão"/>
    <s v="NORDESTE            "/>
    <x v="40"/>
    <x v="40"/>
    <s v="Música"/>
    <s v="OUTROS"/>
    <s v="Indireta"/>
    <n v="2012"/>
    <n v="1.3647507536516714"/>
    <n v="50233.68"/>
    <n v="68556.452638696894"/>
  </r>
  <r>
    <s v="21 - Maranhão"/>
    <s v="NORDESTE            "/>
    <x v="40"/>
    <x v="40"/>
    <s v="Música"/>
    <s v="OUTROS"/>
    <s v="Indireta"/>
    <n v="2012"/>
    <n v="1.3647507536516714"/>
    <n v="236627.15"/>
    <n v="322937.08129694709"/>
  </r>
  <r>
    <s v="21 - Maranhão"/>
    <s v="NORDESTE            "/>
    <x v="25"/>
    <x v="25"/>
    <s v="Editorial"/>
    <s v="OUTROS"/>
    <s v="Indireta"/>
    <n v="2012"/>
    <n v="1.3647507536516714"/>
    <n v="90000"/>
    <n v="122827.56782865043"/>
  </r>
  <r>
    <s v="21 - Maranhão"/>
    <s v="NORDESTE            "/>
    <x v="25"/>
    <x v="25"/>
    <s v="Editorial"/>
    <s v="OUTROS"/>
    <s v="Indireta"/>
    <n v="2012"/>
    <n v="1.3647507536516714"/>
    <n v="21416.44"/>
    <n v="29228.102630535799"/>
  </r>
  <r>
    <s v="21 - Maranhão"/>
    <s v="NORDESTE            "/>
    <x v="25"/>
    <x v="25"/>
    <s v="Editorial"/>
    <s v="OUTROS"/>
    <s v="Indireta"/>
    <n v="2012"/>
    <n v="1.3647507536516714"/>
    <n v="270338.83"/>
    <n v="368945.12198381108"/>
  </r>
  <r>
    <s v="21 - Maranhão"/>
    <s v="NORDESTE            "/>
    <x v="33"/>
    <x v="33"/>
    <s v="Editorial"/>
    <s v="OUTROS"/>
    <s v="Indireta"/>
    <n v="2012"/>
    <n v="1.3647507536516714"/>
    <n v="60085.49"/>
    <n v="82001.71776102997"/>
  </r>
  <r>
    <s v="21 - Maranhão"/>
    <s v="NORDESTE            "/>
    <x v="33"/>
    <x v="33"/>
    <s v="Editorial"/>
    <s v="OUTROS"/>
    <s v="Indireta"/>
    <n v="2012"/>
    <n v="1.3647507536516714"/>
    <n v="156236.26"/>
    <n v="213223.55358271851"/>
  </r>
  <r>
    <s v="21 - Maranhão"/>
    <s v="NORDESTE            "/>
    <x v="33"/>
    <x v="33"/>
    <s v="Editorial"/>
    <s v="OUTROS"/>
    <s v="Indireta"/>
    <n v="2012"/>
    <n v="1.3647507536516714"/>
    <n v="3329.08"/>
    <n v="4543.3644389667061"/>
  </r>
  <r>
    <s v="21 - Maranhão"/>
    <s v="NORDESTE            "/>
    <x v="12"/>
    <x v="12"/>
    <s v="Editorial"/>
    <s v="OUTROS"/>
    <s v="Indireta"/>
    <n v="2012"/>
    <n v="1.3647507536516714"/>
    <n v="1659.1"/>
    <n v="2264.257975383488"/>
  </r>
  <r>
    <s v="21 - Maranhão"/>
    <s v="NORDESTE            "/>
    <x v="5"/>
    <x v="5"/>
    <e v="#N/A"/>
    <s v="OUTROS"/>
    <s v="Indireta"/>
    <n v="2012"/>
    <n v="1.3647507536516714"/>
    <n v="97442.6"/>
    <n v="132984.86178777835"/>
  </r>
  <r>
    <s v="21 - Maranhão"/>
    <s v="NORDESTE            "/>
    <x v="5"/>
    <x v="5"/>
    <e v="#N/A"/>
    <s v="OUTROS"/>
    <s v="Indireta"/>
    <n v="2012"/>
    <n v="1.3647507536516714"/>
    <n v="7492.04"/>
    <n v="10224.767236388469"/>
  </r>
  <r>
    <s v="21 - Maranhão"/>
    <s v="NORDESTE            "/>
    <x v="7"/>
    <x v="7"/>
    <s v="Música"/>
    <s v="OUTROS"/>
    <s v="Indireta"/>
    <n v="2012"/>
    <n v="1.3647507536516714"/>
    <n v="5554.28"/>
    <n v="7580.2078159924049"/>
  </r>
  <r>
    <s v="21 - Maranhão"/>
    <s v="NORDESTE            "/>
    <x v="16"/>
    <x v="16"/>
    <s v="Audiovisual"/>
    <s v="OUTROS"/>
    <s v="Indireta"/>
    <n v="2012"/>
    <n v="1.3647507536516714"/>
    <n v="122727.09"/>
    <n v="167491.8885709765"/>
  </r>
  <r>
    <s v="21 - Maranhão"/>
    <s v="NORDESTE            "/>
    <x v="16"/>
    <x v="16"/>
    <s v="Audiovisual"/>
    <s v="OUTROS"/>
    <s v="Indireta"/>
    <n v="2012"/>
    <n v="1.3647507536516714"/>
    <n v="160263"/>
    <n v="218719.05003247783"/>
  </r>
  <r>
    <s v="21 - Maranhão"/>
    <s v="NORDESTE            "/>
    <x v="32"/>
    <x v="32"/>
    <s v="Audiovisual"/>
    <s v="OUTROS"/>
    <s v="Indireta"/>
    <n v="2012"/>
    <n v="1.3647507536516714"/>
    <n v="82876.899999999994"/>
    <n v="113106.3117353142"/>
  </r>
  <r>
    <s v="21 - Maranhão"/>
    <s v="NORDESTE            "/>
    <x v="36"/>
    <x v="36"/>
    <s v="Artes Cênicas e Espetáculos"/>
    <s v="OUTROS"/>
    <s v="Indireta"/>
    <n v="2012"/>
    <n v="1.3647507536516714"/>
    <n v="70000"/>
    <n v="95532.552755616998"/>
  </r>
  <r>
    <s v="21 - Maranhão"/>
    <s v="NORDESTE            "/>
    <x v="36"/>
    <x v="36"/>
    <s v="Artes Cênicas e Espetáculos"/>
    <s v="OUTROS"/>
    <s v="Indireta"/>
    <n v="2012"/>
    <n v="1.3647507536516714"/>
    <n v="9243.2800000000007"/>
    <n v="12614.773346213422"/>
  </r>
  <r>
    <s v="21 - Maranhão"/>
    <s v="NORDESTE            "/>
    <x v="20"/>
    <x v="20"/>
    <s v="Artes Cênicas e Espetáculos"/>
    <s v="OUTROS"/>
    <s v="Indireta"/>
    <n v="2012"/>
    <n v="1.3647507536516714"/>
    <n v="38963.75"/>
    <n v="53175.807177595314"/>
  </r>
  <r>
    <s v="21 - Maranhão"/>
    <s v="NORDESTE            "/>
    <x v="30"/>
    <x v="30"/>
    <s v="Artes Cênicas e Espetáculos"/>
    <s v="OUTROS"/>
    <s v="Indireta"/>
    <n v="2012"/>
    <n v="1.3647507536516714"/>
    <n v="38963.75"/>
    <n v="53175.807177595314"/>
  </r>
  <r>
    <s v="21 - Maranhão"/>
    <s v="NORDESTE            "/>
    <x v="30"/>
    <x v="30"/>
    <s v="Artes Cênicas e Espetáculos"/>
    <s v="OUTROS"/>
    <s v="Indireta"/>
    <n v="2012"/>
    <n v="1.3647507536516714"/>
    <n v="14854.65"/>
    <n v="20272.894782731801"/>
  </r>
  <r>
    <s v="31 - Minas Gerais"/>
    <s v="SUDESTE             "/>
    <x v="38"/>
    <x v="38"/>
    <e v="#N/A"/>
    <s v="OUTROS"/>
    <s v="Indireta"/>
    <n v="2012"/>
    <n v="1.3647507536516714"/>
    <n v="157800"/>
    <n v="215357.66892623375"/>
  </r>
  <r>
    <s v="31 - Minas Gerais"/>
    <s v="SUDESTE             "/>
    <x v="38"/>
    <x v="38"/>
    <e v="#N/A"/>
    <s v="OUTROS"/>
    <s v="Indireta"/>
    <n v="2012"/>
    <n v="1.3647507536516714"/>
    <n v="48703.15"/>
    <n v="66467.660667710399"/>
  </r>
  <r>
    <s v="31 - Minas Gerais"/>
    <s v="SUDESTE             "/>
    <x v="38"/>
    <x v="38"/>
    <e v="#N/A"/>
    <s v="OUTROS"/>
    <s v="Indireta"/>
    <n v="2012"/>
    <n v="1.3647507536516714"/>
    <n v="21450.19"/>
    <n v="29274.162968471544"/>
  </r>
  <r>
    <s v="31 - Minas Gerais"/>
    <s v="SUDESTE             "/>
    <x v="2"/>
    <x v="2"/>
    <e v="#N/A"/>
    <s v="OUTROS"/>
    <s v="Indireta"/>
    <n v="2012"/>
    <n v="1.3647507536516714"/>
    <n v="20201.11"/>
    <n v="27569.480097100317"/>
  </r>
  <r>
    <s v="31 - Minas Gerais"/>
    <s v="SUDESTE             "/>
    <x v="2"/>
    <x v="2"/>
    <e v="#N/A"/>
    <s v="OUTROS"/>
    <s v="Indireta"/>
    <n v="2012"/>
    <n v="1.3647507536516714"/>
    <n v="2875000"/>
    <n v="3923658.4167485554"/>
  </r>
  <r>
    <s v="31 - Minas Gerais"/>
    <s v="SUDESTE             "/>
    <x v="2"/>
    <x v="2"/>
    <e v="#N/A"/>
    <s v="OUTROS"/>
    <s v="Indireta"/>
    <n v="2012"/>
    <n v="1.3647507536516714"/>
    <n v="62910"/>
    <n v="85856.469912226647"/>
  </r>
  <r>
    <s v="31 - Minas Gerais"/>
    <s v="SUDESTE             "/>
    <x v="2"/>
    <x v="2"/>
    <e v="#N/A"/>
    <s v="OUTROS"/>
    <s v="Indireta"/>
    <n v="2012"/>
    <n v="1.3647507536516714"/>
    <n v="398621.72"/>
    <n v="544019.29279192549"/>
  </r>
  <r>
    <s v="31 - Minas Gerais"/>
    <s v="SUDESTE             "/>
    <x v="39"/>
    <x v="39"/>
    <s v="Música"/>
    <s v="OUTROS"/>
    <s v="Indireta"/>
    <n v="2012"/>
    <n v="1.3647507536516714"/>
    <n v="32941.11"/>
    <n v="44956.404698622609"/>
  </r>
  <r>
    <s v="31 - Minas Gerais"/>
    <s v="SUDESTE             "/>
    <x v="26"/>
    <x v="26"/>
    <s v="Editorial"/>
    <s v="OUTROS"/>
    <s v="Indireta"/>
    <n v="2012"/>
    <n v="1.3647507536516714"/>
    <n v="293000"/>
    <n v="399871.97081993974"/>
  </r>
  <r>
    <s v="31 - Minas Gerais"/>
    <s v="SUDESTE             "/>
    <x v="26"/>
    <x v="26"/>
    <s v="Editorial"/>
    <s v="OUTROS"/>
    <s v="Indireta"/>
    <n v="2012"/>
    <n v="1.3647507536516714"/>
    <n v="133560.92000000001"/>
    <n v="182277.36622841062"/>
  </r>
  <r>
    <s v="31 - Minas Gerais"/>
    <s v="SUDESTE             "/>
    <x v="50"/>
    <x v="50"/>
    <e v="#N/A"/>
    <s v="OUTROS"/>
    <s v="Indireta"/>
    <n v="2012"/>
    <n v="1.3647507536516714"/>
    <n v="6616.35"/>
    <n v="9029.6686489232361"/>
  </r>
  <r>
    <s v="31 - Minas Gerais"/>
    <s v="SUDESTE             "/>
    <x v="50"/>
    <x v="50"/>
    <e v="#N/A"/>
    <s v="OUTROS"/>
    <s v="Indireta"/>
    <n v="2012"/>
    <n v="1.3647507536516714"/>
    <n v="48721.3"/>
    <n v="66492.430893889177"/>
  </r>
  <r>
    <s v="31 - Minas Gerais"/>
    <s v="SUDESTE             "/>
    <x v="50"/>
    <x v="50"/>
    <e v="#N/A"/>
    <s v="OUTROS"/>
    <s v="Indireta"/>
    <n v="2012"/>
    <n v="1.3647507536516714"/>
    <n v="51459.43"/>
    <n v="70229.29587498543"/>
  </r>
  <r>
    <s v="31 - Minas Gerais"/>
    <s v="SUDESTE             "/>
    <x v="40"/>
    <x v="40"/>
    <s v="Música"/>
    <s v="OUTROS"/>
    <s v="Indireta"/>
    <n v="2012"/>
    <n v="1.3647507536516714"/>
    <n v="65162.09"/>
    <n v="88930.011437018038"/>
  </r>
  <r>
    <s v="31 - Minas Gerais"/>
    <s v="SUDESTE             "/>
    <x v="40"/>
    <x v="40"/>
    <s v="Música"/>
    <s v="OUTROS"/>
    <s v="Indireta"/>
    <n v="2012"/>
    <n v="1.3647507536516714"/>
    <n v="501165.22"/>
    <n v="683965.61169900571"/>
  </r>
  <r>
    <s v="31 - Minas Gerais"/>
    <s v="SUDESTE             "/>
    <x v="40"/>
    <x v="40"/>
    <s v="Música"/>
    <s v="OUTROS"/>
    <s v="Indireta"/>
    <n v="2012"/>
    <n v="1.3647507536516714"/>
    <n v="5000"/>
    <n v="6823.753768258357"/>
  </r>
  <r>
    <s v="31 - Minas Gerais"/>
    <s v="SUDESTE             "/>
    <x v="25"/>
    <x v="25"/>
    <s v="Editorial"/>
    <s v="OUTROS"/>
    <s v="Indireta"/>
    <n v="2012"/>
    <n v="1.3647507536516714"/>
    <n v="140221.76000000001"/>
    <n v="191367.7526383638"/>
  </r>
  <r>
    <s v="31 - Minas Gerais"/>
    <s v="SUDESTE             "/>
    <x v="25"/>
    <x v="25"/>
    <s v="Editorial"/>
    <s v="OUTROS"/>
    <s v="Indireta"/>
    <n v="2012"/>
    <n v="1.3647507536516714"/>
    <n v="30000"/>
    <n v="40942.522609550142"/>
  </r>
  <r>
    <s v="31 - Minas Gerais"/>
    <s v="SUDESTE             "/>
    <x v="25"/>
    <x v="25"/>
    <s v="Editorial"/>
    <s v="OUTROS"/>
    <s v="Indireta"/>
    <n v="2012"/>
    <n v="1.3647507536516714"/>
    <n v="183600"/>
    <n v="250568.23837044687"/>
  </r>
  <r>
    <s v="31 - Minas Gerais"/>
    <s v="SUDESTE             "/>
    <x v="25"/>
    <x v="25"/>
    <s v="Editorial"/>
    <s v="OUTROS"/>
    <s v="Indireta"/>
    <n v="2012"/>
    <n v="1.3647507536516714"/>
    <n v="64933.16"/>
    <n v="88617.579046984567"/>
  </r>
  <r>
    <s v="31 - Minas Gerais"/>
    <s v="SUDESTE             "/>
    <x v="25"/>
    <x v="25"/>
    <s v="Editorial"/>
    <s v="OUTROS"/>
    <s v="Indireta"/>
    <n v="2012"/>
    <n v="1.3647507536516714"/>
    <n v="792243.06"/>
    <n v="1081214.3132103065"/>
  </r>
  <r>
    <s v="31 - Minas Gerais"/>
    <s v="SUDESTE             "/>
    <x v="33"/>
    <x v="33"/>
    <s v="Editorial"/>
    <s v="OUTROS"/>
    <s v="Indireta"/>
    <n v="2012"/>
    <n v="1.3647507536516714"/>
    <n v="318720.33"/>
    <n v="434973.81057160941"/>
  </r>
  <r>
    <s v="31 - Minas Gerais"/>
    <s v="SUDESTE             "/>
    <x v="37"/>
    <x v="37"/>
    <s v="Música"/>
    <s v="OUTROS"/>
    <s v="Indireta"/>
    <n v="2012"/>
    <n v="1.3647507536516714"/>
    <n v="15772.04"/>
    <n v="21524.903476624309"/>
  </r>
  <r>
    <s v="31 - Minas Gerais"/>
    <s v="SUDESTE             "/>
    <x v="37"/>
    <x v="37"/>
    <s v="Música"/>
    <s v="OUTROS"/>
    <s v="Indireta"/>
    <n v="2012"/>
    <n v="1.3647507536516714"/>
    <n v="27200"/>
    <n v="37121.220499325464"/>
  </r>
  <r>
    <s v="31 - Minas Gerais"/>
    <s v="SUDESTE             "/>
    <x v="37"/>
    <x v="37"/>
    <s v="Música"/>
    <s v="OUTROS"/>
    <s v="Indireta"/>
    <n v="2012"/>
    <n v="1.3647507536516714"/>
    <n v="291121.34000000003"/>
    <n v="397308.06816908449"/>
  </r>
  <r>
    <s v="31 - Minas Gerais"/>
    <s v="SUDESTE             "/>
    <x v="37"/>
    <x v="37"/>
    <s v="Música"/>
    <s v="OUTROS"/>
    <s v="Indireta"/>
    <n v="2012"/>
    <n v="1.3647507536516714"/>
    <n v="3000"/>
    <n v="4094.2522609550142"/>
  </r>
  <r>
    <s v="31 - Minas Gerais"/>
    <s v="SUDESTE             "/>
    <x v="13"/>
    <x v="13"/>
    <s v="Editorial"/>
    <s v="OUTROS"/>
    <s v="Indireta"/>
    <n v="2012"/>
    <n v="1.3647507536516714"/>
    <n v="97328.76"/>
    <n v="132829.49856198265"/>
  </r>
  <r>
    <s v="31 - Minas Gerais"/>
    <s v="SUDESTE             "/>
    <x v="13"/>
    <x v="13"/>
    <s v="Editorial"/>
    <s v="OUTROS"/>
    <s v="Indireta"/>
    <n v="2012"/>
    <n v="1.3647507536516714"/>
    <n v="574322.6"/>
    <n v="783807.20118918736"/>
  </r>
  <r>
    <s v="31 - Minas Gerais"/>
    <s v="SUDESTE             "/>
    <x v="17"/>
    <x v="17"/>
    <s v="Editorial"/>
    <s v="OUTROS"/>
    <s v="Indireta"/>
    <n v="2012"/>
    <n v="1.3647507536516714"/>
    <n v="47177.01"/>
    <n v="64384.859952532439"/>
  </r>
  <r>
    <s v="31 - Minas Gerais"/>
    <s v="SUDESTE             "/>
    <x v="12"/>
    <x v="12"/>
    <s v="Editorial"/>
    <s v="OUTROS"/>
    <s v="Indireta"/>
    <n v="2012"/>
    <n v="1.3647507536516714"/>
    <n v="5323.58"/>
    <n v="7265.359817124965"/>
  </r>
  <r>
    <s v="31 - Minas Gerais"/>
    <s v="SUDESTE             "/>
    <x v="43"/>
    <x v="43"/>
    <e v="#N/A"/>
    <s v="OUTROS"/>
    <s v="Indireta"/>
    <n v="2012"/>
    <n v="1.3647507536516714"/>
    <n v="3796.32"/>
    <n v="5181.0305811029139"/>
  </r>
  <r>
    <s v="31 - Minas Gerais"/>
    <s v="SUDESTE             "/>
    <x v="43"/>
    <x v="43"/>
    <e v="#N/A"/>
    <s v="OUTROS"/>
    <s v="Indireta"/>
    <n v="2012"/>
    <n v="1.3647507536516714"/>
    <n v="44232.55"/>
    <n v="60366.40594843524"/>
  </r>
  <r>
    <s v="31 - Minas Gerais"/>
    <s v="SUDESTE             "/>
    <x v="14"/>
    <x v="14"/>
    <s v="Editorial"/>
    <s v="OUTROS"/>
    <s v="Indireta"/>
    <n v="2012"/>
    <n v="1.3647507536516714"/>
    <n v="1051222.47"/>
    <n v="1434656.6581880716"/>
  </r>
  <r>
    <s v="31 - Minas Gerais"/>
    <s v="SUDESTE             "/>
    <x v="18"/>
    <x v="18"/>
    <s v="Editorial"/>
    <s v="OUTROS"/>
    <s v="Indireta"/>
    <n v="2012"/>
    <n v="1.3647507536516714"/>
    <n v="85749.49"/>
    <n v="117026.68110274647"/>
  </r>
  <r>
    <s v="31 - Minas Gerais"/>
    <s v="SUDESTE             "/>
    <x v="18"/>
    <x v="18"/>
    <s v="Editorial"/>
    <s v="OUTROS"/>
    <s v="Indireta"/>
    <n v="2012"/>
    <n v="1.3647507536516714"/>
    <n v="96314.54"/>
    <n v="131445.34105261404"/>
  </r>
  <r>
    <s v="31 - Minas Gerais"/>
    <s v="SUDESTE             "/>
    <x v="19"/>
    <x v="19"/>
    <s v="Editorial"/>
    <s v="OUTROS"/>
    <s v="Indireta"/>
    <n v="2012"/>
    <n v="1.3647507536516714"/>
    <n v="181887.09"/>
    <n v="248230.54315700938"/>
  </r>
  <r>
    <s v="31 - Minas Gerais"/>
    <s v="SUDESTE             "/>
    <x v="5"/>
    <x v="5"/>
    <e v="#N/A"/>
    <s v="OUTROS"/>
    <s v="Indireta"/>
    <n v="2012"/>
    <n v="1.3647507536516714"/>
    <n v="11423.41"/>
    <n v="15590.10740677204"/>
  </r>
  <r>
    <s v="31 - Minas Gerais"/>
    <s v="SUDESTE             "/>
    <x v="5"/>
    <x v="5"/>
    <e v="#N/A"/>
    <s v="OUTROS"/>
    <s v="Indireta"/>
    <n v="2012"/>
    <n v="1.3647507536516714"/>
    <n v="197100"/>
    <n v="268992.37354474445"/>
  </r>
  <r>
    <s v="31 - Minas Gerais"/>
    <s v="SUDESTE             "/>
    <x v="5"/>
    <x v="5"/>
    <e v="#N/A"/>
    <s v="OUTROS"/>
    <s v="Indireta"/>
    <n v="2012"/>
    <n v="1.3647507536516714"/>
    <n v="129554.48"/>
    <n v="176809.57421895038"/>
  </r>
  <r>
    <s v="31 - Minas Gerais"/>
    <s v="SUDESTE             "/>
    <x v="5"/>
    <x v="5"/>
    <e v="#N/A"/>
    <s v="OUTROS"/>
    <s v="Indireta"/>
    <n v="2012"/>
    <n v="1.3647507536516714"/>
    <n v="151460.20000000001"/>
    <n v="206705.4220982329"/>
  </r>
  <r>
    <s v="31 - Minas Gerais"/>
    <s v="SUDESTE             "/>
    <x v="42"/>
    <x v="42"/>
    <s v="Audiovisual"/>
    <s v="OUTROS"/>
    <s v="Indireta"/>
    <n v="2012"/>
    <n v="1.3647507536516714"/>
    <n v="11646.84"/>
    <n v="15895.033667660433"/>
  </r>
  <r>
    <s v="31 - Minas Gerais"/>
    <s v="SUDESTE             "/>
    <x v="31"/>
    <x v="31"/>
    <s v="Audiovisual"/>
    <s v="OUTROS"/>
    <s v="Indireta"/>
    <n v="2012"/>
    <n v="1.3647507536516714"/>
    <n v="138394.79"/>
    <n v="188874.39395396481"/>
  </r>
  <r>
    <s v="31 - Minas Gerais"/>
    <s v="SUDESTE             "/>
    <x v="31"/>
    <x v="31"/>
    <s v="Audiovisual"/>
    <s v="OUTROS"/>
    <s v="Direta"/>
    <n v="2012"/>
    <n v="1.3647507536516714"/>
    <n v="675000"/>
    <n v="921206.75871487823"/>
  </r>
  <r>
    <s v="31 - Minas Gerais"/>
    <s v="SUDESTE             "/>
    <x v="31"/>
    <x v="31"/>
    <s v="Audiovisual"/>
    <s v="OUTROS"/>
    <s v="Direta"/>
    <n v="2012"/>
    <n v="1.3647507536516714"/>
    <n v="300000"/>
    <n v="409425.22609550145"/>
  </r>
  <r>
    <s v="31 - Minas Gerais"/>
    <s v="SUDESTE             "/>
    <x v="31"/>
    <x v="31"/>
    <s v="Audiovisual"/>
    <s v="OUTROS"/>
    <s v="Indireta"/>
    <n v="2012"/>
    <n v="1.3647507536516714"/>
    <n v="35038.160000000003"/>
    <n v="47818.355266567851"/>
  </r>
  <r>
    <s v="31 - Minas Gerais"/>
    <s v="SUDESTE             "/>
    <x v="31"/>
    <x v="31"/>
    <s v="Audiovisual"/>
    <s v="OUTROS"/>
    <s v="Indireta"/>
    <n v="2012"/>
    <n v="1.3647507536516714"/>
    <n v="102479.9"/>
    <n v="139859.52075914791"/>
  </r>
  <r>
    <s v="31 - Minas Gerais"/>
    <s v="SUDESTE             "/>
    <x v="28"/>
    <x v="28"/>
    <s v="Audiovisual"/>
    <s v="OUTROS"/>
    <s v="Indireta"/>
    <n v="2012"/>
    <n v="1.3647507536516714"/>
    <n v="10874.59"/>
    <n v="14841.104898152929"/>
  </r>
  <r>
    <s v="31 - Minas Gerais"/>
    <s v="SUDESTE             "/>
    <x v="28"/>
    <x v="28"/>
    <s v="Audiovisual"/>
    <s v="OUTROS"/>
    <s v="Direta"/>
    <n v="2012"/>
    <n v="1.3647507536516714"/>
    <n v="3526507"/>
    <n v="4812803.0860078949"/>
  </r>
  <r>
    <s v="31 - Minas Gerais"/>
    <s v="SUDESTE             "/>
    <x v="28"/>
    <x v="28"/>
    <s v="Audiovisual"/>
    <s v="OUTROS"/>
    <s v="Indireta"/>
    <n v="2012"/>
    <n v="1.3647507536516714"/>
    <n v="922195.75"/>
    <n v="1258567.3448268683"/>
  </r>
  <r>
    <s v="31 - Minas Gerais"/>
    <s v="SUDESTE             "/>
    <x v="28"/>
    <x v="28"/>
    <s v="Audiovisual"/>
    <s v="OUTROS"/>
    <s v="Direta"/>
    <n v="2012"/>
    <n v="1.3647507536516714"/>
    <n v="1763252.99"/>
    <n v="2406400.846981063"/>
  </r>
  <r>
    <s v="31 - Minas Gerais"/>
    <s v="SUDESTE             "/>
    <x v="28"/>
    <x v="28"/>
    <s v="Audiovisual"/>
    <s v="OUTROS"/>
    <s v="Indireta"/>
    <n v="2012"/>
    <n v="1.3647507536516714"/>
    <n v="621924.96"/>
    <n v="848772.5578747855"/>
  </r>
  <r>
    <s v="31 - Minas Gerais"/>
    <s v="SUDESTE             "/>
    <x v="7"/>
    <x v="7"/>
    <s v="Música"/>
    <s v="OUTROS"/>
    <s v="Indireta"/>
    <n v="2012"/>
    <n v="1.3647507536516714"/>
    <n v="19282.41"/>
    <n v="26315.683579720524"/>
  </r>
  <r>
    <s v="31 - Minas Gerais"/>
    <s v="SUDESTE             "/>
    <x v="7"/>
    <x v="7"/>
    <s v="Música"/>
    <s v="OUTROS"/>
    <s v="Indireta"/>
    <n v="2012"/>
    <n v="1.3647507536516714"/>
    <n v="209483.66"/>
    <n v="285892.98286271049"/>
  </r>
  <r>
    <s v="31 - Minas Gerais"/>
    <s v="SUDESTE             "/>
    <x v="16"/>
    <x v="16"/>
    <s v="Audiovisual"/>
    <s v="OUTROS"/>
    <s v="Indireta"/>
    <n v="2012"/>
    <n v="1.3647507536516714"/>
    <n v="63505.01"/>
    <n v="86668.510258156937"/>
  </r>
  <r>
    <s v="31 - Minas Gerais"/>
    <s v="SUDESTE             "/>
    <x v="16"/>
    <x v="16"/>
    <s v="Audiovisual"/>
    <s v="FUNDO CULTURAL"/>
    <s v="Direta"/>
    <n v="2012"/>
    <n v="1.3647507536516714"/>
    <n v="149995.68"/>
    <n v="204706.71732449494"/>
  </r>
  <r>
    <s v="31 - Minas Gerais"/>
    <s v="SUDESTE             "/>
    <x v="16"/>
    <x v="16"/>
    <s v="Audiovisual"/>
    <s v="OUTROS"/>
    <s v="Indireta"/>
    <n v="2012"/>
    <n v="1.3647507536516714"/>
    <n v="77954.080000000002"/>
    <n v="106387.88943022268"/>
  </r>
  <r>
    <s v="31 - Minas Gerais"/>
    <s v="SUDESTE             "/>
    <x v="16"/>
    <x v="16"/>
    <s v="Audiovisual"/>
    <s v="OUTROS"/>
    <s v="Indireta"/>
    <n v="2012"/>
    <n v="1.3647507536516714"/>
    <n v="189272.4"/>
    <n v="258309.65054546061"/>
  </r>
  <r>
    <s v="31 - Minas Gerais"/>
    <s v="SUDESTE             "/>
    <x v="32"/>
    <x v="32"/>
    <s v="Audiovisual"/>
    <s v="OUTROS"/>
    <s v="Direta"/>
    <n v="2012"/>
    <n v="1.3647507536516714"/>
    <n v="217718.88"/>
    <n v="297132.00556419784"/>
  </r>
  <r>
    <s v="31 - Minas Gerais"/>
    <s v="SUDESTE             "/>
    <x v="32"/>
    <x v="32"/>
    <s v="Audiovisual"/>
    <s v="OUTROS"/>
    <s v="Direta"/>
    <n v="2012"/>
    <n v="1.3647507536516714"/>
    <n v="627862.32999999996"/>
    <n v="856875.58805699437"/>
  </r>
  <r>
    <s v="31 - Minas Gerais"/>
    <s v="SUDESTE             "/>
    <x v="32"/>
    <x v="32"/>
    <s v="Audiovisual"/>
    <s v="OUTROS"/>
    <s v="Direta"/>
    <n v="2012"/>
    <n v="1.3647507536516714"/>
    <n v="403473.13"/>
    <n v="550640.25824569876"/>
  </r>
  <r>
    <s v="31 - Minas Gerais"/>
    <s v="SUDESTE             "/>
    <x v="32"/>
    <x v="32"/>
    <s v="Audiovisual"/>
    <s v="OUTROS"/>
    <s v="Direta"/>
    <n v="2012"/>
    <n v="1.3647507536516714"/>
    <n v="1587719.4"/>
    <n v="2166841.2477373793"/>
  </r>
  <r>
    <s v="31 - Minas Gerais"/>
    <s v="SUDESTE             "/>
    <x v="53"/>
    <x v="53"/>
    <s v="Educação e Criação em Artes"/>
    <s v="OUTROS"/>
    <s v="Indireta"/>
    <n v="2012"/>
    <n v="1.3647507536516714"/>
    <n v="11519.71"/>
    <n v="15721.532904348695"/>
  </r>
  <r>
    <s v="31 - Minas Gerais"/>
    <s v="SUDESTE             "/>
    <x v="55"/>
    <x v="55"/>
    <s v="Educação e Criação em Artes"/>
    <s v="OUTROS"/>
    <s v="Indireta"/>
    <n v="2012"/>
    <n v="1.3647507536516714"/>
    <n v="38826.65"/>
    <n v="52988.699849269673"/>
  </r>
  <r>
    <s v="31 - Minas Gerais"/>
    <s v="SUDESTE             "/>
    <x v="36"/>
    <x v="36"/>
    <s v="Artes Cênicas e Espetáculos"/>
    <s v="OUTROS"/>
    <s v="Indireta"/>
    <n v="2012"/>
    <n v="1.3647507536516714"/>
    <n v="24793.37"/>
    <n v="33836.77039306474"/>
  </r>
  <r>
    <s v="31 - Minas Gerais"/>
    <s v="SUDESTE             "/>
    <x v="36"/>
    <x v="36"/>
    <s v="Artes Cênicas e Espetáculos"/>
    <s v="OUTROS"/>
    <s v="Indireta"/>
    <n v="2012"/>
    <n v="1.3647507536516714"/>
    <n v="47864.29"/>
    <n v="65322.825850502159"/>
  </r>
  <r>
    <s v="31 - Minas Gerais"/>
    <s v="SUDESTE             "/>
    <x v="58"/>
    <x v="58"/>
    <s v="Artes Cênicas e Espetáculos"/>
    <s v="OUTROS"/>
    <s v="Indireta"/>
    <n v="2012"/>
    <n v="1.3647507536516714"/>
    <n v="7297.67"/>
    <n v="9959.5006324011938"/>
  </r>
  <r>
    <s v="31 - Minas Gerais"/>
    <s v="SUDESTE             "/>
    <x v="9"/>
    <x v="9"/>
    <s v="Artes Cênicas e Espetáculos"/>
    <s v="OUTROS"/>
    <s v="Indireta"/>
    <n v="2012"/>
    <n v="1.3647507536516714"/>
    <n v="3809"/>
    <n v="5198.3356206592161"/>
  </r>
  <r>
    <s v="31 - Minas Gerais"/>
    <s v="SUDESTE             "/>
    <x v="20"/>
    <x v="20"/>
    <s v="Artes Cênicas e Espetáculos"/>
    <s v="OUTROS"/>
    <s v="Indireta"/>
    <n v="2012"/>
    <n v="1.3647507536516714"/>
    <n v="17745.53"/>
    <n v="24218.225441448343"/>
  </r>
  <r>
    <s v="31 - Minas Gerais"/>
    <s v="SUDESTE             "/>
    <x v="20"/>
    <x v="20"/>
    <s v="Artes Cênicas e Espetáculos"/>
    <s v="OUTROS"/>
    <s v="Indireta"/>
    <n v="2012"/>
    <n v="1.3647507536516714"/>
    <n v="262850"/>
    <n v="358724.73559734185"/>
  </r>
  <r>
    <s v="31 - Minas Gerais"/>
    <s v="SUDESTE             "/>
    <x v="20"/>
    <x v="20"/>
    <s v="Artes Cênicas e Espetáculos"/>
    <s v="OUTROS"/>
    <s v="Indireta"/>
    <n v="2012"/>
    <n v="1.3647507536516714"/>
    <n v="65286.54"/>
    <n v="89099.854668309999"/>
  </r>
  <r>
    <s v="31 - Minas Gerais"/>
    <s v="SUDESTE             "/>
    <x v="20"/>
    <x v="20"/>
    <s v="Artes Cênicas e Espetáculos"/>
    <s v="OUTROS"/>
    <s v="Indireta"/>
    <n v="2012"/>
    <n v="1.3647507536516714"/>
    <n v="261386.71"/>
    <n v="356727.70946703089"/>
  </r>
  <r>
    <s v="31 - Minas Gerais"/>
    <s v="SUDESTE             "/>
    <x v="30"/>
    <x v="30"/>
    <s v="Artes Cênicas e Espetáculos"/>
    <s v="OUTROS"/>
    <s v="Indireta"/>
    <n v="2012"/>
    <n v="1.3647507536516714"/>
    <n v="90121.44"/>
    <n v="122993.30316017389"/>
  </r>
  <r>
    <s v="31 - Minas Gerais"/>
    <s v="SUDESTE             "/>
    <x v="30"/>
    <x v="30"/>
    <s v="Artes Cênicas e Espetáculos"/>
    <s v="OUTROS"/>
    <s v="Indireta"/>
    <n v="2012"/>
    <n v="1.3647507536516714"/>
    <n v="470720"/>
    <n v="642415.47475891479"/>
  </r>
  <r>
    <s v="31 - Minas Gerais"/>
    <s v="SUDESTE             "/>
    <x v="30"/>
    <x v="30"/>
    <s v="Artes Cênicas e Espetáculos"/>
    <s v="OUTROS"/>
    <s v="Indireta"/>
    <n v="2012"/>
    <n v="1.3647507536516714"/>
    <n v="28606.35"/>
    <n v="39040.537721723485"/>
  </r>
  <r>
    <s v="31 - Minas Gerais"/>
    <s v="SUDESTE             "/>
    <x v="30"/>
    <x v="30"/>
    <s v="Artes Cênicas e Espetáculos"/>
    <s v="OUTROS"/>
    <s v="Indireta"/>
    <n v="2012"/>
    <n v="1.3647507536516714"/>
    <n v="836047.03000000096"/>
    <n v="1140995.8142807428"/>
  </r>
  <r>
    <s v="31 - Minas Gerais"/>
    <s v="SUDESTE             "/>
    <x v="1"/>
    <x v="1"/>
    <s v="Patrimônio"/>
    <s v="FUNDO CULTURAL"/>
    <s v="Direta"/>
    <n v="2012"/>
    <n v="1.3647507536516714"/>
    <n v="592000"/>
    <n v="807932.44616178947"/>
  </r>
  <r>
    <s v="31 - Minas Gerais"/>
    <s v="SUDESTE             "/>
    <x v="49"/>
    <x v="49"/>
    <s v="Patrimônio"/>
    <s v="FUNDO CULTURAL"/>
    <s v="Direta"/>
    <n v="2012"/>
    <n v="1.3647507536516714"/>
    <n v="3600000"/>
    <n v="4913102.7131460169"/>
  </r>
  <r>
    <s v="31 - Minas Gerais"/>
    <s v="SUDESTE             "/>
    <x v="48"/>
    <x v="48"/>
    <s v="Patrimônio"/>
    <s v="FUNDO CULTURAL"/>
    <s v="Direta"/>
    <n v="2012"/>
    <n v="1.3647507536516714"/>
    <n v="3244824.75"/>
    <n v="4428377.0230300967"/>
  </r>
  <r>
    <s v="31 - Minas Gerais"/>
    <s v="SUDESTE             "/>
    <x v="48"/>
    <x v="48"/>
    <s v="Patrimônio"/>
    <s v="FUNDO CULTURAL"/>
    <s v="Direta"/>
    <n v="2012"/>
    <n v="1.3647507536516714"/>
    <n v="2332684.79"/>
    <n v="3183533.3251842908"/>
  </r>
  <r>
    <s v="31 - Minas Gerais"/>
    <s v="SUDESTE             "/>
    <x v="51"/>
    <x v="51"/>
    <e v="#N/A"/>
    <s v="FUNDO CULTURAL"/>
    <s v="Direta"/>
    <n v="2012"/>
    <n v="1.3647507536516714"/>
    <n v="300000"/>
    <n v="409425.22609550145"/>
  </r>
  <r>
    <s v="31 - Minas Gerais"/>
    <s v="SUDESTE             "/>
    <x v="44"/>
    <x v="44"/>
    <s v="Artes Cênicas e Espetáculos"/>
    <s v="OUTROS"/>
    <s v="Indireta"/>
    <n v="2012"/>
    <n v="1.3647507536516714"/>
    <n v="47730.61"/>
    <n v="65140.385969754003"/>
  </r>
  <r>
    <s v="50 - Mato Grosso do Sul"/>
    <s v="CENTRO OESTE        "/>
    <x v="38"/>
    <x v="38"/>
    <e v="#N/A"/>
    <s v="OUTROS"/>
    <s v="Indireta"/>
    <n v="2012"/>
    <n v="1.3647507536516714"/>
    <n v="77927.509999999995"/>
    <n v="106351.62800269815"/>
  </r>
  <r>
    <s v="50 - Mato Grosso do Sul"/>
    <s v="CENTRO OESTE        "/>
    <x v="38"/>
    <x v="38"/>
    <e v="#N/A"/>
    <s v="OUTROS"/>
    <s v="Indireta"/>
    <n v="2012"/>
    <n v="1.3647507536516714"/>
    <n v="27469.45"/>
    <n v="37488.952589896908"/>
  </r>
  <r>
    <s v="50 - Mato Grosso do Sul"/>
    <s v="CENTRO OESTE        "/>
    <x v="2"/>
    <x v="2"/>
    <e v="#N/A"/>
    <s v="OUTROS"/>
    <s v="Indireta"/>
    <n v="2012"/>
    <n v="1.3647507536516714"/>
    <n v="4870.54"/>
    <n v="6647.0731356906117"/>
  </r>
  <r>
    <s v="50 - Mato Grosso do Sul"/>
    <s v="CENTRO OESTE        "/>
    <x v="2"/>
    <x v="2"/>
    <e v="#N/A"/>
    <s v="OUTROS"/>
    <s v="Indireta"/>
    <n v="2012"/>
    <n v="1.3647507536516714"/>
    <n v="185562.62"/>
    <n v="253246.72549457871"/>
  </r>
  <r>
    <s v="50 - Mato Grosso do Sul"/>
    <s v="CENTRO OESTE        "/>
    <x v="26"/>
    <x v="26"/>
    <s v="Editorial"/>
    <s v="OUTROS"/>
    <s v="Indireta"/>
    <n v="2012"/>
    <n v="1.3647507536516714"/>
    <n v="2289.2800000000002"/>
    <n v="3124.2966053196988"/>
  </r>
  <r>
    <s v="50 - Mato Grosso do Sul"/>
    <s v="CENTRO OESTE        "/>
    <x v="26"/>
    <x v="26"/>
    <s v="Editorial"/>
    <s v="OUTROS"/>
    <s v="Indireta"/>
    <n v="2012"/>
    <n v="1.3647507536516714"/>
    <n v="26318.75"/>
    <n v="35918.533897669928"/>
  </r>
  <r>
    <s v="50 - Mato Grosso do Sul"/>
    <s v="CENTRO OESTE        "/>
    <x v="40"/>
    <x v="40"/>
    <s v="Música"/>
    <s v="OUTROS"/>
    <s v="Indireta"/>
    <n v="2012"/>
    <n v="1.3647507536516714"/>
    <n v="4069.2"/>
    <n v="5553.4437667593811"/>
  </r>
  <r>
    <s v="50 - Mato Grosso do Sul"/>
    <s v="CENTRO OESTE        "/>
    <x v="40"/>
    <x v="40"/>
    <s v="Música"/>
    <s v="OUTROS"/>
    <s v="Indireta"/>
    <n v="2012"/>
    <n v="1.3647507536516714"/>
    <n v="13641.96"/>
    <n v="18617.875191285955"/>
  </r>
  <r>
    <s v="50 - Mato Grosso do Sul"/>
    <s v="CENTRO OESTE        "/>
    <x v="40"/>
    <x v="40"/>
    <s v="Música"/>
    <s v="OUTROS"/>
    <s v="Indireta"/>
    <n v="2012"/>
    <n v="1.3647507536516714"/>
    <n v="48704.69"/>
    <n v="66469.762383871028"/>
  </r>
  <r>
    <s v="50 - Mato Grosso do Sul"/>
    <s v="CENTRO OESTE        "/>
    <x v="25"/>
    <x v="25"/>
    <s v="Editorial"/>
    <s v="OUTROS"/>
    <s v="Indireta"/>
    <n v="2012"/>
    <n v="1.3647507536516714"/>
    <n v="8365.64"/>
    <n v="11417.013494778568"/>
  </r>
  <r>
    <s v="50 - Mato Grosso do Sul"/>
    <s v="CENTRO OESTE        "/>
    <x v="25"/>
    <x v="25"/>
    <s v="Editorial"/>
    <s v="OUTROS"/>
    <s v="Indireta"/>
    <n v="2012"/>
    <n v="1.3647507536516714"/>
    <n v="31828.15"/>
    <n v="43437.491699838451"/>
  </r>
  <r>
    <s v="50 - Mato Grosso do Sul"/>
    <s v="CENTRO OESTE        "/>
    <x v="33"/>
    <x v="33"/>
    <s v="Editorial"/>
    <s v="OUTROS"/>
    <s v="Indireta"/>
    <n v="2012"/>
    <n v="1.3647507536516714"/>
    <n v="7208.29"/>
    <n v="9837.5192100398071"/>
  </r>
  <r>
    <s v="50 - Mato Grosso do Sul"/>
    <s v="CENTRO OESTE        "/>
    <x v="33"/>
    <x v="33"/>
    <s v="Editorial"/>
    <s v="OUTROS"/>
    <s v="Indireta"/>
    <n v="2012"/>
    <n v="1.3647507536516714"/>
    <n v="5568.31"/>
    <n v="7599.355269066139"/>
  </r>
  <r>
    <s v="50 - Mato Grosso do Sul"/>
    <s v="CENTRO OESTE        "/>
    <x v="37"/>
    <x v="37"/>
    <s v="Música"/>
    <s v="OUTROS"/>
    <s v="Indireta"/>
    <n v="2012"/>
    <n v="1.3647507536516714"/>
    <n v="2553.8000000000002"/>
    <n v="3485.3004746756387"/>
  </r>
  <r>
    <s v="50 - Mato Grosso do Sul"/>
    <s v="CENTRO OESTE        "/>
    <x v="37"/>
    <x v="37"/>
    <s v="Música"/>
    <s v="OUTROS"/>
    <s v="Indireta"/>
    <n v="2012"/>
    <n v="1.3647507536516714"/>
    <n v="45547.86"/>
    <n v="62161.476262220822"/>
  </r>
  <r>
    <s v="50 - Mato Grosso do Sul"/>
    <s v="CENTRO OESTE        "/>
    <x v="13"/>
    <x v="13"/>
    <s v="Editorial"/>
    <s v="OUTROS"/>
    <s v="Indireta"/>
    <n v="2012"/>
    <n v="1.3647507536516714"/>
    <n v="86789.89"/>
    <n v="118446.56778684566"/>
  </r>
  <r>
    <s v="50 - Mato Grosso do Sul"/>
    <s v="CENTRO OESTE        "/>
    <x v="17"/>
    <x v="17"/>
    <s v="Editorial"/>
    <s v="OUTROS"/>
    <s v="Indireta"/>
    <n v="2012"/>
    <n v="1.3647507536516714"/>
    <n v="41111.910000000003"/>
    <n v="56107.510156559692"/>
  </r>
  <r>
    <s v="50 - Mato Grosso do Sul"/>
    <s v="CENTRO OESTE        "/>
    <x v="12"/>
    <x v="12"/>
    <s v="Editorial"/>
    <s v="OUTROS"/>
    <s v="Indireta"/>
    <n v="2012"/>
    <n v="1.3647507536516714"/>
    <n v="116356.21"/>
    <n v="158797.22528955215"/>
  </r>
  <r>
    <s v="50 - Mato Grosso do Sul"/>
    <s v="CENTRO OESTE        "/>
    <x v="43"/>
    <x v="43"/>
    <e v="#N/A"/>
    <s v="OUTROS"/>
    <s v="Indireta"/>
    <n v="2012"/>
    <n v="1.3647507536516714"/>
    <n v="21229.77"/>
    <n v="28973.344607351646"/>
  </r>
  <r>
    <s v="50 - Mato Grosso do Sul"/>
    <s v="CENTRO OESTE        "/>
    <x v="14"/>
    <x v="14"/>
    <s v="Editorial"/>
    <s v="OUTROS"/>
    <s v="Indireta"/>
    <n v="2012"/>
    <n v="1.3647507536516714"/>
    <n v="17391.080000000002"/>
    <n v="23734.489536816513"/>
  </r>
  <r>
    <s v="50 - Mato Grosso do Sul"/>
    <s v="CENTRO OESTE        "/>
    <x v="18"/>
    <x v="18"/>
    <s v="Editorial"/>
    <s v="OUTROS"/>
    <s v="Indireta"/>
    <n v="2012"/>
    <n v="1.3647507536516714"/>
    <n v="3861.54"/>
    <n v="5270.0396252560749"/>
  </r>
  <r>
    <s v="50 - Mato Grosso do Sul"/>
    <s v="CENTRO OESTE        "/>
    <x v="18"/>
    <x v="18"/>
    <s v="Editorial"/>
    <s v="OUTROS"/>
    <s v="Indireta"/>
    <n v="2012"/>
    <n v="1.3647507536516714"/>
    <n v="154398.46"/>
    <n v="210715.41464765742"/>
  </r>
  <r>
    <s v="50 - Mato Grosso do Sul"/>
    <s v="CENTRO OESTE        "/>
    <x v="18"/>
    <x v="18"/>
    <s v="Editorial"/>
    <s v="OUTROS"/>
    <s v="Indireta"/>
    <n v="2012"/>
    <n v="1.3647507536516714"/>
    <n v="27663.98"/>
    <n v="37754.437554004762"/>
  </r>
  <r>
    <s v="50 - Mato Grosso do Sul"/>
    <s v="CENTRO OESTE        "/>
    <x v="18"/>
    <x v="18"/>
    <s v="Editorial"/>
    <s v="OUTROS"/>
    <s v="Indireta"/>
    <n v="2012"/>
    <n v="1.3647507536516714"/>
    <n v="52208.13"/>
    <n v="71251.084764244428"/>
  </r>
  <r>
    <s v="50 - Mato Grosso do Sul"/>
    <s v="CENTRO OESTE        "/>
    <x v="5"/>
    <x v="5"/>
    <e v="#N/A"/>
    <s v="OUTROS"/>
    <s v="Indireta"/>
    <n v="2012"/>
    <n v="1.3647507536516714"/>
    <n v="107310.32"/>
    <n v="146451.84009460203"/>
  </r>
  <r>
    <s v="50 - Mato Grosso do Sul"/>
    <s v="CENTRO OESTE        "/>
    <x v="27"/>
    <x v="27"/>
    <s v="Audiovisual"/>
    <s v="OUTROS"/>
    <s v="Indireta"/>
    <n v="2012"/>
    <n v="1.3647507536516714"/>
    <n v="96857.95"/>
    <n v="132186.9602596559"/>
  </r>
  <r>
    <s v="50 - Mato Grosso do Sul"/>
    <s v="CENTRO OESTE        "/>
    <x v="42"/>
    <x v="42"/>
    <s v="Audiovisual"/>
    <s v="OUTROS"/>
    <s v="Indireta"/>
    <n v="2012"/>
    <n v="1.3647507536516714"/>
    <n v="1270.78"/>
    <n v="1734.2979627254711"/>
  </r>
  <r>
    <s v="50 - Mato Grosso do Sul"/>
    <s v="CENTRO OESTE        "/>
    <x v="42"/>
    <x v="42"/>
    <s v="Audiovisual"/>
    <s v="OUTROS"/>
    <s v="Indireta"/>
    <n v="2012"/>
    <n v="1.3647507536516714"/>
    <n v="2662.29"/>
    <n v="3633.3622839393083"/>
  </r>
  <r>
    <s v="50 - Mato Grosso do Sul"/>
    <s v="CENTRO OESTE        "/>
    <x v="42"/>
    <x v="42"/>
    <s v="Audiovisual"/>
    <s v="OUTROS"/>
    <s v="Indireta"/>
    <n v="2012"/>
    <n v="1.3647507536516714"/>
    <n v="20872.29"/>
    <n v="28485.473507936247"/>
  </r>
  <r>
    <s v="50 - Mato Grosso do Sul"/>
    <s v="CENTRO OESTE        "/>
    <x v="31"/>
    <x v="31"/>
    <s v="Audiovisual"/>
    <s v="OUTROS"/>
    <s v="Indireta"/>
    <n v="2012"/>
    <n v="1.3647507536516714"/>
    <n v="13123.97"/>
    <n v="17910.947948401925"/>
  </r>
  <r>
    <s v="50 - Mato Grosso do Sul"/>
    <s v="CENTRO OESTE        "/>
    <x v="31"/>
    <x v="31"/>
    <s v="Audiovisual"/>
    <s v="OUTROS"/>
    <s v="Indireta"/>
    <n v="2012"/>
    <n v="1.3647507536516714"/>
    <n v="29719.51"/>
    <n v="40559.723670658386"/>
  </r>
  <r>
    <s v="50 - Mato Grosso do Sul"/>
    <s v="CENTRO OESTE        "/>
    <x v="31"/>
    <x v="31"/>
    <s v="Audiovisual"/>
    <s v="OUTROS"/>
    <s v="Indireta"/>
    <n v="2012"/>
    <n v="1.3647507536516714"/>
    <n v="99273.21"/>
    <n v="135483.18816492066"/>
  </r>
  <r>
    <s v="50 - Mato Grosso do Sul"/>
    <s v="CENTRO OESTE        "/>
    <x v="7"/>
    <x v="7"/>
    <s v="Música"/>
    <s v="OUTROS"/>
    <s v="Indireta"/>
    <n v="2012"/>
    <n v="1.3647507536516714"/>
    <n v="15350.65"/>
    <n v="20949.81115654303"/>
  </r>
  <r>
    <s v="50 - Mato Grosso do Sul"/>
    <s v="CENTRO OESTE        "/>
    <x v="16"/>
    <x v="16"/>
    <s v="Audiovisual"/>
    <s v="OUTROS"/>
    <s v="Indireta"/>
    <n v="2012"/>
    <n v="1.3647507536516714"/>
    <n v="24707.45"/>
    <n v="33719.51100831099"/>
  </r>
  <r>
    <s v="50 - Mato Grosso do Sul"/>
    <s v="CENTRO OESTE        "/>
    <x v="16"/>
    <x v="16"/>
    <s v="Audiovisual"/>
    <s v="OUTROS"/>
    <s v="Indireta"/>
    <n v="2012"/>
    <n v="1.3647507536516714"/>
    <n v="55819.34"/>
    <n v="76179.486333338878"/>
  </r>
  <r>
    <s v="50 - Mato Grosso do Sul"/>
    <s v="CENTRO OESTE        "/>
    <x v="16"/>
    <x v="16"/>
    <s v="Audiovisual"/>
    <s v="OUTROS"/>
    <s v="Indireta"/>
    <n v="2012"/>
    <n v="1.3647507536516714"/>
    <n v="115613.84"/>
    <n v="157784.07527256376"/>
  </r>
  <r>
    <s v="50 - Mato Grosso do Sul"/>
    <s v="CENTRO OESTE        "/>
    <x v="32"/>
    <x v="32"/>
    <s v="Audiovisual"/>
    <s v="OUTROS"/>
    <s v="Indireta"/>
    <n v="2012"/>
    <n v="1.3647507536516714"/>
    <n v="85500"/>
    <n v="116686.18943721791"/>
  </r>
  <r>
    <s v="50 - Mato Grosso do Sul"/>
    <s v="CENTRO OESTE        "/>
    <x v="32"/>
    <x v="32"/>
    <s v="Audiovisual"/>
    <s v="OUTROS"/>
    <s v="Indireta"/>
    <n v="2012"/>
    <n v="1.3647507536516714"/>
    <n v="349200"/>
    <n v="476570.96317516366"/>
  </r>
  <r>
    <s v="50 - Mato Grosso do Sul"/>
    <s v="CENTRO OESTE        "/>
    <x v="59"/>
    <x v="59"/>
    <s v="Educação e Criação em Artes"/>
    <s v="OUTROS"/>
    <s v="Indireta"/>
    <n v="2012"/>
    <n v="1.3647507536516714"/>
    <n v="6691.05"/>
    <n v="9131.6155302210154"/>
  </r>
  <r>
    <s v="50 - Mato Grosso do Sul"/>
    <s v="CENTRO OESTE        "/>
    <x v="59"/>
    <x v="59"/>
    <s v="Educação e Criação em Artes"/>
    <s v="OUTROS"/>
    <s v="Indireta"/>
    <n v="2012"/>
    <n v="1.3647507536516714"/>
    <n v="9370.57"/>
    <n v="12788.492469645742"/>
  </r>
  <r>
    <s v="50 - Mato Grosso do Sul"/>
    <s v="CENTRO OESTE        "/>
    <x v="36"/>
    <x v="36"/>
    <s v="Artes Cênicas e Espetáculos"/>
    <s v="OUTROS"/>
    <s v="Indireta"/>
    <n v="2012"/>
    <n v="1.3647507536516714"/>
    <n v="20301.62"/>
    <n v="27706.651195349845"/>
  </r>
  <r>
    <s v="50 - Mato Grosso do Sul"/>
    <s v="CENTRO OESTE        "/>
    <x v="36"/>
    <x v="36"/>
    <s v="Artes Cênicas e Espetáculos"/>
    <s v="OUTROS"/>
    <s v="Indireta"/>
    <n v="2012"/>
    <n v="1.3647507536516714"/>
    <n v="162398.38"/>
    <n v="221633.31149681052"/>
  </r>
  <r>
    <s v="50 - Mato Grosso do Sul"/>
    <s v="CENTRO OESTE        "/>
    <x v="36"/>
    <x v="36"/>
    <s v="Artes Cênicas e Espetáculos"/>
    <s v="OUTROS"/>
    <s v="Indireta"/>
    <n v="2012"/>
    <n v="1.3647507536516714"/>
    <n v="200691.4"/>
    <n v="273893.73940140905"/>
  </r>
  <r>
    <s v="50 - Mato Grosso do Sul"/>
    <s v="CENTRO OESTE        "/>
    <x v="20"/>
    <x v="20"/>
    <s v="Artes Cênicas e Espetáculos"/>
    <s v="OUTROS"/>
    <s v="Indireta"/>
    <n v="2012"/>
    <n v="1.3647507536516714"/>
    <n v="29222.82"/>
    <n v="39881.865618827134"/>
  </r>
  <r>
    <s v="50 - Mato Grosso do Sul"/>
    <s v="CENTRO OESTE        "/>
    <x v="20"/>
    <x v="20"/>
    <s v="Artes Cênicas e Espetáculos"/>
    <s v="OUTROS"/>
    <s v="Indireta"/>
    <n v="2012"/>
    <n v="1.3647507536516714"/>
    <n v="42764.12"/>
    <n v="58362.364999250516"/>
  </r>
  <r>
    <s v="50 - Mato Grosso do Sul"/>
    <s v="CENTRO OESTE        "/>
    <x v="21"/>
    <x v="21"/>
    <s v="Artes Cênicas e Espetáculos"/>
    <s v="OUTROS"/>
    <s v="Indireta"/>
    <n v="2012"/>
    <n v="1.3647507536516714"/>
    <n v="4292.54"/>
    <n v="5858.2472000799453"/>
  </r>
  <r>
    <s v="51 - Mato Grosso"/>
    <s v="CENTRO OESTE        "/>
    <x v="38"/>
    <x v="38"/>
    <e v="#N/A"/>
    <s v="OUTROS"/>
    <s v="Indireta"/>
    <n v="2012"/>
    <n v="1.3647507536516714"/>
    <n v="4607.79"/>
    <n v="6288.484875168635"/>
  </r>
  <r>
    <s v="51 - Mato Grosso"/>
    <s v="CENTRO OESTE        "/>
    <x v="2"/>
    <x v="2"/>
    <e v="#N/A"/>
    <s v="OUTROS"/>
    <s v="Indireta"/>
    <n v="2012"/>
    <n v="1.3647507536516714"/>
    <n v="44957.66"/>
    <n v="61356.000367415611"/>
  </r>
  <r>
    <s v="51 - Mato Grosso"/>
    <s v="CENTRO OESTE        "/>
    <x v="2"/>
    <x v="2"/>
    <e v="#N/A"/>
    <s v="OUTROS"/>
    <s v="Indireta"/>
    <n v="2012"/>
    <n v="1.3647507536516714"/>
    <n v="468585"/>
    <n v="639501.73189986846"/>
  </r>
  <r>
    <s v="51 - Mato Grosso"/>
    <s v="CENTRO OESTE        "/>
    <x v="2"/>
    <x v="2"/>
    <e v="#N/A"/>
    <s v="OUTROS"/>
    <s v="Indireta"/>
    <n v="2012"/>
    <n v="1.3647507536516714"/>
    <n v="42582.42"/>
    <n v="58114.389787312"/>
  </r>
  <r>
    <s v="51 - Mato Grosso"/>
    <s v="CENTRO OESTE        "/>
    <x v="2"/>
    <x v="2"/>
    <e v="#N/A"/>
    <s v="OUTROS"/>
    <s v="Indireta"/>
    <n v="2012"/>
    <n v="1.3647507536516714"/>
    <n v="44495.65"/>
    <n v="60725.471871720998"/>
  </r>
  <r>
    <s v="51 - Mato Grosso"/>
    <s v="CENTRO OESTE        "/>
    <x v="40"/>
    <x v="40"/>
    <s v="Música"/>
    <s v="OUTROS"/>
    <s v="Indireta"/>
    <n v="2012"/>
    <n v="1.3647507536516714"/>
    <n v="6144.45"/>
    <n v="8385.6427682750127"/>
  </r>
  <r>
    <s v="51 - Mato Grosso"/>
    <s v="CENTRO OESTE        "/>
    <x v="40"/>
    <x v="40"/>
    <s v="Música"/>
    <s v="OUTROS"/>
    <s v="Indireta"/>
    <n v="2012"/>
    <n v="1.3647507536516714"/>
    <n v="107654.29"/>
    <n v="146921.2734113356"/>
  </r>
  <r>
    <s v="51 - Mato Grosso"/>
    <s v="CENTRO OESTE        "/>
    <x v="25"/>
    <x v="25"/>
    <s v="Editorial"/>
    <s v="OUTROS"/>
    <s v="Indireta"/>
    <n v="2012"/>
    <n v="1.3647507536516714"/>
    <n v="7554.1"/>
    <n v="10309.463668160091"/>
  </r>
  <r>
    <s v="51 - Mato Grosso"/>
    <s v="CENTRO OESTE        "/>
    <x v="25"/>
    <x v="25"/>
    <s v="Editorial"/>
    <s v="OUTROS"/>
    <s v="Indireta"/>
    <n v="2012"/>
    <n v="1.3647507536516714"/>
    <n v="2400.21"/>
    <n v="3275.6884064222781"/>
  </r>
  <r>
    <s v="51 - Mato Grosso"/>
    <s v="CENTRO OESTE        "/>
    <x v="25"/>
    <x v="25"/>
    <s v="Editorial"/>
    <s v="OUTROS"/>
    <s v="Indireta"/>
    <n v="2012"/>
    <n v="1.3647507536516714"/>
    <n v="149705.96"/>
    <n v="204311.32173614696"/>
  </r>
  <r>
    <s v="51 - Mato Grosso"/>
    <s v="CENTRO OESTE        "/>
    <x v="33"/>
    <x v="33"/>
    <s v="Editorial"/>
    <s v="OUTROS"/>
    <s v="Indireta"/>
    <n v="2012"/>
    <n v="1.3647507536516714"/>
    <n v="1027.67"/>
    <n v="1402.5134070052134"/>
  </r>
  <r>
    <s v="51 - Mato Grosso"/>
    <s v="CENTRO OESTE        "/>
    <x v="33"/>
    <x v="33"/>
    <s v="Editorial"/>
    <s v="OUTROS"/>
    <s v="Indireta"/>
    <n v="2012"/>
    <n v="1.3647507536516714"/>
    <n v="36677.32"/>
    <n v="50055.400111923518"/>
  </r>
  <r>
    <s v="51 - Mato Grosso"/>
    <s v="CENTRO OESTE        "/>
    <x v="37"/>
    <x v="37"/>
    <s v="Música"/>
    <s v="OUTROS"/>
    <s v="Indireta"/>
    <n v="2012"/>
    <n v="1.3647507536516714"/>
    <n v="41348.35"/>
    <n v="56430.191824753085"/>
  </r>
  <r>
    <s v="51 - Mato Grosso"/>
    <s v="CENTRO OESTE        "/>
    <x v="17"/>
    <x v="17"/>
    <s v="Editorial"/>
    <s v="OUTROS"/>
    <s v="Indireta"/>
    <n v="2012"/>
    <n v="1.3647507536516714"/>
    <n v="24989.51"/>
    <n v="34104.452605885977"/>
  </r>
  <r>
    <s v="51 - Mato Grosso"/>
    <s v="CENTRO OESTE        "/>
    <x v="43"/>
    <x v="43"/>
    <e v="#N/A"/>
    <s v="OUTROS"/>
    <s v="Indireta"/>
    <n v="2012"/>
    <n v="1.3647507536516714"/>
    <n v="2611.19"/>
    <n v="3563.6235204277082"/>
  </r>
  <r>
    <s v="51 - Mato Grosso"/>
    <s v="CENTRO OESTE        "/>
    <x v="14"/>
    <x v="14"/>
    <s v="Editorial"/>
    <s v="OUTROS"/>
    <s v="Indireta"/>
    <n v="2012"/>
    <n v="1.3647507536516714"/>
    <n v="3270.16"/>
    <n v="4462.9533245615494"/>
  </r>
  <r>
    <s v="51 - Mato Grosso"/>
    <s v="CENTRO OESTE        "/>
    <x v="14"/>
    <x v="14"/>
    <s v="Editorial"/>
    <s v="OUTROS"/>
    <s v="Indireta"/>
    <n v="2012"/>
    <n v="1.3647507536516714"/>
    <n v="5129.24"/>
    <n v="7000.1341556602993"/>
  </r>
  <r>
    <s v="51 - Mato Grosso"/>
    <s v="CENTRO OESTE        "/>
    <x v="18"/>
    <x v="18"/>
    <s v="Editorial"/>
    <s v="OUTROS"/>
    <s v="Indireta"/>
    <n v="2012"/>
    <n v="1.3647507536516714"/>
    <n v="3528.43"/>
    <n v="4815.4275017071668"/>
  </r>
  <r>
    <s v="51 - Mato Grosso"/>
    <s v="CENTRO OESTE        "/>
    <x v="18"/>
    <x v="18"/>
    <s v="Editorial"/>
    <s v="OUTROS"/>
    <s v="Indireta"/>
    <n v="2012"/>
    <n v="1.3647507536516714"/>
    <n v="16779.62"/>
    <n v="22899.999040988656"/>
  </r>
  <r>
    <s v="51 - Mato Grosso"/>
    <s v="CENTRO OESTE        "/>
    <x v="19"/>
    <x v="19"/>
    <s v="Editorial"/>
    <s v="OUTROS"/>
    <s v="Indireta"/>
    <n v="2012"/>
    <n v="1.3647507536516714"/>
    <n v="6234.2"/>
    <n v="8508.1291484152498"/>
  </r>
  <r>
    <s v="51 - Mato Grosso"/>
    <s v="CENTRO OESTE        "/>
    <x v="19"/>
    <x v="19"/>
    <s v="Editorial"/>
    <s v="OUTROS"/>
    <s v="Indireta"/>
    <n v="2012"/>
    <n v="1.3647507536516714"/>
    <n v="54721.81"/>
    <n v="74681.631438683573"/>
  </r>
  <r>
    <s v="51 - Mato Grosso"/>
    <s v="CENTRO OESTE        "/>
    <x v="5"/>
    <x v="5"/>
    <e v="#N/A"/>
    <s v="OUTROS"/>
    <s v="Indireta"/>
    <n v="2012"/>
    <n v="1.3647507536516714"/>
    <n v="4469.6400000000003"/>
    <n v="6099.9445585516569"/>
  </r>
  <r>
    <s v="51 - Mato Grosso"/>
    <s v="CENTRO OESTE        "/>
    <x v="5"/>
    <x v="5"/>
    <e v="#N/A"/>
    <s v="OUTROS"/>
    <s v="Indireta"/>
    <n v="2012"/>
    <n v="1.3647507536516714"/>
    <n v="92998.61"/>
    <n v="126919.92308605787"/>
  </r>
  <r>
    <s v="51 - Mato Grosso"/>
    <s v="CENTRO OESTE        "/>
    <x v="5"/>
    <x v="5"/>
    <e v="#N/A"/>
    <s v="OUTROS"/>
    <s v="Indireta"/>
    <n v="2012"/>
    <n v="1.3647507536516714"/>
    <n v="58718.400000000001"/>
    <n v="80135.980653220307"/>
  </r>
  <r>
    <s v="51 - Mato Grosso"/>
    <s v="CENTRO OESTE        "/>
    <x v="42"/>
    <x v="42"/>
    <s v="Audiovisual"/>
    <s v="OUTROS"/>
    <s v="Indireta"/>
    <n v="2012"/>
    <n v="1.3647507536516714"/>
    <n v="28831.119999999999"/>
    <n v="39347.292748621774"/>
  </r>
  <r>
    <s v="51 - Mato Grosso"/>
    <s v="CENTRO OESTE        "/>
    <x v="42"/>
    <x v="42"/>
    <s v="Audiovisual"/>
    <s v="OUTROS"/>
    <s v="Indireta"/>
    <n v="2012"/>
    <n v="1.3647507536516714"/>
    <n v="17096.79"/>
    <n v="23332.857037524362"/>
  </r>
  <r>
    <s v="51 - Mato Grosso"/>
    <s v="CENTRO OESTE        "/>
    <x v="31"/>
    <x v="31"/>
    <s v="Audiovisual"/>
    <s v="OUTROS"/>
    <s v="Indireta"/>
    <n v="2012"/>
    <n v="1.3647507536516714"/>
    <n v="5225.76"/>
    <n v="7131.8598984027585"/>
  </r>
  <r>
    <s v="51 - Mato Grosso"/>
    <s v="CENTRO OESTE        "/>
    <x v="31"/>
    <x v="31"/>
    <s v="Audiovisual"/>
    <s v="OUTROS"/>
    <s v="Indireta"/>
    <n v="2012"/>
    <n v="1.3647507536516714"/>
    <n v="1292.8599999999999"/>
    <n v="1764.4316593660997"/>
  </r>
  <r>
    <s v="51 - Mato Grosso"/>
    <s v="CENTRO OESTE        "/>
    <x v="28"/>
    <x v="28"/>
    <s v="Audiovisual"/>
    <s v="OUTROS"/>
    <s v="Indireta"/>
    <n v="2012"/>
    <n v="1.3647507536516714"/>
    <n v="16525.919999999998"/>
    <n v="22553.761774787228"/>
  </r>
  <r>
    <s v="51 - Mato Grosso"/>
    <s v="CENTRO OESTE        "/>
    <x v="28"/>
    <x v="28"/>
    <s v="Audiovisual"/>
    <s v="OUTROS"/>
    <s v="Indireta"/>
    <n v="2012"/>
    <n v="1.3647507536516714"/>
    <n v="28690.77"/>
    <n v="39155.749980346765"/>
  </r>
  <r>
    <s v="51 - Mato Grosso"/>
    <s v="CENTRO OESTE        "/>
    <x v="16"/>
    <x v="16"/>
    <s v="Audiovisual"/>
    <s v="OUTROS"/>
    <s v="Indireta"/>
    <n v="2012"/>
    <n v="1.3647507536516714"/>
    <n v="16772.95"/>
    <n v="22890.896153461803"/>
  </r>
  <r>
    <s v="51 - Mato Grosso"/>
    <s v="CENTRO OESTE        "/>
    <x v="16"/>
    <x v="16"/>
    <s v="Audiovisual"/>
    <s v="OUTROS"/>
    <s v="Indireta"/>
    <n v="2012"/>
    <n v="1.3647507536516714"/>
    <n v="140000"/>
    <n v="191065.105511234"/>
  </r>
  <r>
    <s v="51 - Mato Grosso"/>
    <s v="CENTRO OESTE        "/>
    <x v="32"/>
    <x v="32"/>
    <s v="Audiovisual"/>
    <s v="OUTROS"/>
    <s v="Indireta"/>
    <n v="2012"/>
    <n v="1.3647507536516714"/>
    <n v="304497.58"/>
    <n v="415563.30179011013"/>
  </r>
  <r>
    <s v="51 - Mato Grosso"/>
    <s v="CENTRO OESTE        "/>
    <x v="32"/>
    <x v="32"/>
    <s v="Audiovisual"/>
    <s v="OUTROS"/>
    <s v="Indireta"/>
    <n v="2012"/>
    <n v="1.3647507536516714"/>
    <n v="563171.16"/>
    <n v="768588.26504488604"/>
  </r>
  <r>
    <s v="51 - Mato Grosso"/>
    <s v="CENTRO OESTE        "/>
    <x v="32"/>
    <x v="32"/>
    <s v="Audiovisual"/>
    <s v="OUTROS"/>
    <s v="Indireta"/>
    <n v="2012"/>
    <n v="1.3647507536516714"/>
    <n v="34123.17"/>
    <n v="46569.6219744841"/>
  </r>
  <r>
    <s v="51 - Mato Grosso"/>
    <s v="CENTRO OESTE        "/>
    <x v="54"/>
    <x v="54"/>
    <s v="Audiovisual"/>
    <s v="OUTROS"/>
    <s v="Indireta"/>
    <n v="2012"/>
    <n v="1.3647507536516714"/>
    <n v="5433.63"/>
    <n v="7415.5506375643317"/>
  </r>
  <r>
    <s v="51 - Mato Grosso"/>
    <s v="CENTRO OESTE        "/>
    <x v="54"/>
    <x v="54"/>
    <s v="Audiovisual"/>
    <s v="OUTROS"/>
    <s v="Indireta"/>
    <n v="2012"/>
    <n v="1.3647507536516714"/>
    <n v="3794.63"/>
    <n v="5178.7241523292423"/>
  </r>
  <r>
    <s v="51 - Mato Grosso"/>
    <s v="CENTRO OESTE        "/>
    <x v="54"/>
    <x v="54"/>
    <s v="Audiovisual"/>
    <s v="OUTROS"/>
    <s v="Indireta"/>
    <n v="2012"/>
    <n v="1.3647507536516714"/>
    <n v="7792.95"/>
    <n v="10635.434385669792"/>
  </r>
  <r>
    <s v="51 - Mato Grosso"/>
    <s v="CENTRO OESTE        "/>
    <x v="36"/>
    <x v="36"/>
    <s v="Artes Cênicas e Espetáculos"/>
    <s v="OUTROS"/>
    <s v="Indireta"/>
    <n v="2012"/>
    <n v="1.3647507536516714"/>
    <n v="22098.81"/>
    <n v="30159.367602305094"/>
  </r>
  <r>
    <s v="51 - Mato Grosso"/>
    <s v="CENTRO OESTE        "/>
    <x v="20"/>
    <x v="20"/>
    <s v="Artes Cênicas e Espetáculos"/>
    <s v="OUTROS"/>
    <s v="Indireta"/>
    <n v="2012"/>
    <n v="1.3647507536516714"/>
    <n v="165595.95000000001"/>
    <n v="225997.19756416453"/>
  </r>
  <r>
    <s v="51 - Mato Grosso"/>
    <s v="CENTRO OESTE        "/>
    <x v="20"/>
    <x v="20"/>
    <s v="Artes Cênicas e Espetáculos"/>
    <s v="OUTROS"/>
    <s v="Indireta"/>
    <n v="2012"/>
    <n v="1.3647507536516714"/>
    <n v="45329.62"/>
    <n v="61863.633057743878"/>
  </r>
  <r>
    <s v="51 - Mato Grosso"/>
    <s v="CENTRO OESTE        "/>
    <x v="30"/>
    <x v="30"/>
    <s v="Artes Cênicas e Espetáculos"/>
    <s v="OUTROS"/>
    <s v="Indireta"/>
    <n v="2012"/>
    <n v="1.3647507536516714"/>
    <n v="45860.13"/>
    <n v="62587.646980063626"/>
  </r>
  <r>
    <s v="15 - Pará"/>
    <s v="NORTE               "/>
    <x v="2"/>
    <x v="2"/>
    <e v="#N/A"/>
    <s v="OUTROS"/>
    <s v="Indireta"/>
    <n v="2012"/>
    <n v="1.3647507536516714"/>
    <n v="143046"/>
    <n v="195222.13630685699"/>
  </r>
  <r>
    <s v="15 - Pará"/>
    <s v="NORTE               "/>
    <x v="2"/>
    <x v="2"/>
    <e v="#N/A"/>
    <s v="OUTROS"/>
    <s v="Indireta"/>
    <n v="2012"/>
    <n v="1.3647507536516714"/>
    <n v="2998.55"/>
    <n v="4092.2733723622196"/>
  </r>
  <r>
    <s v="15 - Pará"/>
    <s v="NORTE               "/>
    <x v="2"/>
    <x v="2"/>
    <e v="#N/A"/>
    <s v="OUTROS"/>
    <s v="Indireta"/>
    <n v="2012"/>
    <n v="1.3647507536516714"/>
    <n v="98272.14"/>
    <n v="134116.97712796257"/>
  </r>
  <r>
    <s v="15 - Pará"/>
    <s v="NORTE               "/>
    <x v="26"/>
    <x v="26"/>
    <s v="Editorial"/>
    <s v="OUTROS"/>
    <s v="Indireta"/>
    <n v="2012"/>
    <n v="1.3647507536516714"/>
    <n v="360000"/>
    <n v="491310.2713146017"/>
  </r>
  <r>
    <s v="15 - Pará"/>
    <s v="NORTE               "/>
    <x v="26"/>
    <x v="26"/>
    <s v="Editorial"/>
    <s v="OUTROS"/>
    <s v="Indireta"/>
    <n v="2012"/>
    <n v="1.3647507536516714"/>
    <n v="3648.69"/>
    <n v="4979.5524273413175"/>
  </r>
  <r>
    <s v="15 - Pará"/>
    <s v="NORTE               "/>
    <x v="26"/>
    <x v="26"/>
    <s v="Editorial"/>
    <s v="OUTROS"/>
    <s v="Indireta"/>
    <n v="2012"/>
    <n v="1.3647507536516714"/>
    <n v="97327.59"/>
    <n v="132827.90180360086"/>
  </r>
  <r>
    <s v="15 - Pará"/>
    <s v="NORTE               "/>
    <x v="40"/>
    <x v="40"/>
    <s v="Música"/>
    <s v="OUTROS"/>
    <s v="Indireta"/>
    <n v="2012"/>
    <n v="1.3647507536516714"/>
    <n v="2030.05"/>
    <n v="2770.5122674505756"/>
  </r>
  <r>
    <s v="15 - Pará"/>
    <s v="NORTE               "/>
    <x v="40"/>
    <x v="40"/>
    <s v="Música"/>
    <s v="OUTROS"/>
    <s v="Indireta"/>
    <n v="2012"/>
    <n v="1.3647507536516714"/>
    <n v="648000"/>
    <n v="884358.48836628313"/>
  </r>
  <r>
    <s v="15 - Pará"/>
    <s v="NORTE               "/>
    <x v="40"/>
    <x v="40"/>
    <s v="Música"/>
    <s v="OUTROS"/>
    <s v="Indireta"/>
    <n v="2012"/>
    <n v="1.3647507536516714"/>
    <n v="171132.45"/>
    <n v="233553.14011175701"/>
  </r>
  <r>
    <s v="15 - Pará"/>
    <s v="NORTE               "/>
    <x v="40"/>
    <x v="40"/>
    <s v="Música"/>
    <s v="OUTROS"/>
    <s v="Indireta"/>
    <n v="2012"/>
    <n v="1.3647507536516714"/>
    <n v="221000.47"/>
    <n v="301610.55798987357"/>
  </r>
  <r>
    <s v="15 - Pará"/>
    <s v="NORTE               "/>
    <x v="25"/>
    <x v="25"/>
    <s v="Editorial"/>
    <s v="OUTROS"/>
    <s v="Indireta"/>
    <n v="2012"/>
    <n v="1.3647507536516714"/>
    <n v="3307.27"/>
    <n v="4513.5992250295631"/>
  </r>
  <r>
    <s v="15 - Pará"/>
    <s v="NORTE               "/>
    <x v="17"/>
    <x v="17"/>
    <s v="Editorial"/>
    <s v="OUTROS"/>
    <s v="Indireta"/>
    <n v="2012"/>
    <n v="1.3647507536516714"/>
    <n v="57430.68"/>
    <n v="78378.563812727967"/>
  </r>
  <r>
    <s v="15 - Pará"/>
    <s v="NORTE               "/>
    <x v="17"/>
    <x v="17"/>
    <s v="Editorial"/>
    <s v="OUTROS"/>
    <s v="Indireta"/>
    <n v="2012"/>
    <n v="1.3647507536516714"/>
    <n v="41505.24"/>
    <n v="56644.307570493496"/>
  </r>
  <r>
    <s v="15 - Pará"/>
    <s v="NORTE               "/>
    <x v="12"/>
    <x v="12"/>
    <s v="Editorial"/>
    <s v="OUTROS"/>
    <s v="Indireta"/>
    <n v="2012"/>
    <n v="1.3647507536516714"/>
    <n v="57717.36"/>
    <n v="78769.81055878484"/>
  </r>
  <r>
    <s v="15 - Pará"/>
    <s v="NORTE               "/>
    <x v="12"/>
    <x v="12"/>
    <s v="Editorial"/>
    <s v="OUTROS"/>
    <s v="Indireta"/>
    <n v="2012"/>
    <n v="1.3647507536516714"/>
    <n v="7005.86"/>
    <n v="9561.2527149780981"/>
  </r>
  <r>
    <s v="15 - Pará"/>
    <s v="NORTE               "/>
    <x v="14"/>
    <x v="14"/>
    <s v="Editorial"/>
    <s v="OUTROS"/>
    <s v="Indireta"/>
    <n v="2012"/>
    <n v="1.3647507536516714"/>
    <n v="12591.02"/>
    <n v="17183.604034243268"/>
  </r>
  <r>
    <s v="15 - Pará"/>
    <s v="NORTE               "/>
    <x v="5"/>
    <x v="5"/>
    <e v="#N/A"/>
    <s v="OUTROS"/>
    <s v="Indireta"/>
    <n v="2012"/>
    <n v="1.3647507536516714"/>
    <n v="4931.17"/>
    <n v="6729.8179738845129"/>
  </r>
  <r>
    <s v="15 - Pará"/>
    <s v="NORTE               "/>
    <x v="5"/>
    <x v="5"/>
    <e v="#N/A"/>
    <s v="OUTROS"/>
    <s v="Indireta"/>
    <n v="2012"/>
    <n v="1.3647507536516714"/>
    <n v="52601.07"/>
    <n v="71787.349925384318"/>
  </r>
  <r>
    <s v="15 - Pará"/>
    <s v="NORTE               "/>
    <x v="5"/>
    <x v="5"/>
    <e v="#N/A"/>
    <s v="OUTROS"/>
    <s v="Indireta"/>
    <n v="2012"/>
    <n v="1.3647507536516714"/>
    <n v="16951.88"/>
    <n v="23135.091005812697"/>
  </r>
  <r>
    <s v="15 - Pará"/>
    <s v="NORTE               "/>
    <x v="7"/>
    <x v="7"/>
    <s v="Música"/>
    <s v="OUTROS"/>
    <s v="Indireta"/>
    <n v="2012"/>
    <n v="1.3647507536516714"/>
    <n v="43048.86"/>
    <n v="58750.964128845291"/>
  </r>
  <r>
    <s v="15 - Pará"/>
    <s v="NORTE               "/>
    <x v="7"/>
    <x v="7"/>
    <s v="Música"/>
    <s v="OUTROS"/>
    <s v="Indireta"/>
    <n v="2012"/>
    <n v="1.3647507536516714"/>
    <n v="2558.64"/>
    <n v="3491.9058683233125"/>
  </r>
  <r>
    <s v="15 - Pará"/>
    <s v="NORTE               "/>
    <x v="7"/>
    <x v="7"/>
    <s v="Música"/>
    <s v="OUTROS"/>
    <s v="Indireta"/>
    <n v="2012"/>
    <n v="1.3647507536516714"/>
    <n v="8267.23"/>
    <n v="11282.708373111707"/>
  </r>
  <r>
    <s v="15 - Pará"/>
    <s v="NORTE               "/>
    <x v="16"/>
    <x v="16"/>
    <s v="Audiovisual"/>
    <s v="OUTROS"/>
    <s v="Indireta"/>
    <n v="2012"/>
    <n v="1.3647507536516714"/>
    <n v="8166.79"/>
    <n v="11145.632807414933"/>
  </r>
  <r>
    <s v="15 - Pará"/>
    <s v="NORTE               "/>
    <x v="16"/>
    <x v="16"/>
    <s v="Audiovisual"/>
    <s v="OUTROS"/>
    <s v="Indireta"/>
    <n v="2012"/>
    <n v="1.3647507536516714"/>
    <n v="215915.62"/>
    <n v="294671.00512016792"/>
  </r>
  <r>
    <s v="15 - Pará"/>
    <s v="NORTE               "/>
    <x v="16"/>
    <x v="16"/>
    <s v="Audiovisual"/>
    <s v="OUTROS"/>
    <s v="Indireta"/>
    <n v="2012"/>
    <n v="1.3647507536516714"/>
    <n v="105199.03"/>
    <n v="143570.4554759248"/>
  </r>
  <r>
    <s v="15 - Pará"/>
    <s v="NORTE               "/>
    <x v="53"/>
    <x v="53"/>
    <s v="Educação e Criação em Artes"/>
    <s v="FUNDO CULTURAL"/>
    <s v="Direta"/>
    <n v="2012"/>
    <n v="1.3647507536516714"/>
    <n v="60000"/>
    <n v="81885.045219100284"/>
  </r>
  <r>
    <s v="15 - Pará"/>
    <s v="NORTE               "/>
    <x v="36"/>
    <x v="36"/>
    <s v="Artes Cênicas e Espetáculos"/>
    <s v="OUTROS"/>
    <s v="Indireta"/>
    <n v="2012"/>
    <n v="1.3647507536516714"/>
    <n v="62906.92"/>
    <n v="85852.266479905404"/>
  </r>
  <r>
    <s v="15 - Pará"/>
    <s v="NORTE               "/>
    <x v="36"/>
    <x v="36"/>
    <s v="Artes Cênicas e Espetáculos"/>
    <s v="OUTROS"/>
    <s v="Indireta"/>
    <n v="2012"/>
    <n v="1.3647507536516714"/>
    <n v="13284.27"/>
    <n v="18129.717494212291"/>
  </r>
  <r>
    <s v="15 - Pará"/>
    <s v="NORTE               "/>
    <x v="56"/>
    <x v="56"/>
    <s v="Artes Cênicas e Espetáculos"/>
    <s v="OUTROS"/>
    <s v="Indireta"/>
    <n v="2012"/>
    <n v="1.3647507536516714"/>
    <n v="27237.87"/>
    <n v="37172.903610366251"/>
  </r>
  <r>
    <s v="15 - Pará"/>
    <s v="NORTE               "/>
    <x v="9"/>
    <x v="9"/>
    <s v="Artes Cênicas e Espetáculos"/>
    <s v="OUTROS"/>
    <s v="Indireta"/>
    <n v="2012"/>
    <n v="1.3647507536516714"/>
    <n v="89038.46"/>
    <n v="121515.30538898421"/>
  </r>
  <r>
    <s v="15 - Pará"/>
    <s v="NORTE               "/>
    <x v="20"/>
    <x v="20"/>
    <s v="Artes Cênicas e Espetáculos"/>
    <s v="OUTROS"/>
    <s v="Indireta"/>
    <n v="2012"/>
    <n v="1.3647507536516714"/>
    <n v="215000"/>
    <n v="293421.41203510936"/>
  </r>
  <r>
    <s v="15 - Pará"/>
    <s v="NORTE               "/>
    <x v="30"/>
    <x v="30"/>
    <s v="Artes Cênicas e Espetáculos"/>
    <s v="OUTROS"/>
    <s v="Indireta"/>
    <n v="2012"/>
    <n v="1.3647507536516714"/>
    <n v="147400"/>
    <n v="201164.26108825637"/>
  </r>
  <r>
    <s v="15 - Pará"/>
    <s v="NORTE               "/>
    <x v="30"/>
    <x v="30"/>
    <s v="Artes Cênicas e Espetáculos"/>
    <s v="OUTROS"/>
    <s v="Indireta"/>
    <n v="2012"/>
    <n v="1.3647507536516714"/>
    <n v="105000"/>
    <n v="143298.82913342549"/>
  </r>
  <r>
    <s v="15 - Pará"/>
    <s v="NORTE               "/>
    <x v="1"/>
    <x v="1"/>
    <s v="Patrimônio"/>
    <s v="FUNDO CULTURAL"/>
    <s v="Direta"/>
    <n v="2012"/>
    <n v="1.3647507536516714"/>
    <n v="48454.99"/>
    <n v="66128.984120684196"/>
  </r>
  <r>
    <s v="15 - Pará"/>
    <s v="NORTE               "/>
    <x v="48"/>
    <x v="48"/>
    <s v="Patrimônio"/>
    <s v="FUNDO CULTURAL"/>
    <s v="Direta"/>
    <n v="2012"/>
    <n v="1.3647507536516714"/>
    <n v="3400000"/>
    <n v="4640152.5624156827"/>
  </r>
  <r>
    <s v="25 - Paraíba"/>
    <s v="NORDESTE            "/>
    <x v="2"/>
    <x v="2"/>
    <e v="#N/A"/>
    <s v="OUTROS"/>
    <s v="Indireta"/>
    <n v="2012"/>
    <n v="1.3647507536516714"/>
    <n v="1798.71"/>
    <n v="2454.7908281007981"/>
  </r>
  <r>
    <s v="25 - Paraíba"/>
    <s v="NORDESTE            "/>
    <x v="2"/>
    <x v="2"/>
    <e v="#N/A"/>
    <s v="OUTROS"/>
    <s v="Indireta"/>
    <n v="2012"/>
    <n v="1.3647507536516714"/>
    <n v="2717.6"/>
    <n v="3708.846648123782"/>
  </r>
  <r>
    <s v="25 - Paraíba"/>
    <s v="NORDESTE            "/>
    <x v="40"/>
    <x v="40"/>
    <s v="Música"/>
    <s v="OUTROS"/>
    <s v="Indireta"/>
    <n v="2012"/>
    <n v="1.3647507536516714"/>
    <n v="250000"/>
    <n v="341187.68841291784"/>
  </r>
  <r>
    <s v="25 - Paraíba"/>
    <s v="NORDESTE            "/>
    <x v="25"/>
    <x v="25"/>
    <s v="Editorial"/>
    <s v="OUTROS"/>
    <s v="Indireta"/>
    <n v="2012"/>
    <n v="1.3647507536516714"/>
    <n v="4168.74"/>
    <n v="5689.2910567778681"/>
  </r>
  <r>
    <s v="25 - Paraíba"/>
    <s v="NORDESTE            "/>
    <x v="25"/>
    <x v="25"/>
    <s v="Editorial"/>
    <s v="OUTROS"/>
    <s v="Indireta"/>
    <n v="2012"/>
    <n v="1.3647507536516714"/>
    <n v="100000"/>
    <n v="136475.07536516714"/>
  </r>
  <r>
    <s v="25 - Paraíba"/>
    <s v="NORDESTE            "/>
    <x v="25"/>
    <x v="25"/>
    <s v="Editorial"/>
    <s v="OUTROS"/>
    <s v="Indireta"/>
    <n v="2012"/>
    <n v="1.3647507536516714"/>
    <n v="63316.1"/>
    <n v="86410.695193284584"/>
  </r>
  <r>
    <s v="25 - Paraíba"/>
    <s v="NORDESTE            "/>
    <x v="25"/>
    <x v="25"/>
    <s v="Editorial"/>
    <s v="OUTROS"/>
    <s v="Indireta"/>
    <n v="2012"/>
    <n v="1.3647507536516714"/>
    <n v="42400.800000000003"/>
    <n v="57866.523755433795"/>
  </r>
  <r>
    <s v="25 - Paraíba"/>
    <s v="NORDESTE            "/>
    <x v="33"/>
    <x v="33"/>
    <s v="Editorial"/>
    <s v="OUTROS"/>
    <s v="Indireta"/>
    <n v="2012"/>
    <n v="1.3647507536516714"/>
    <n v="42000"/>
    <n v="57319.531653370199"/>
  </r>
  <r>
    <s v="25 - Paraíba"/>
    <s v="NORDESTE            "/>
    <x v="33"/>
    <x v="33"/>
    <s v="Editorial"/>
    <s v="OUTROS"/>
    <s v="Indireta"/>
    <n v="2012"/>
    <n v="1.3647507536516714"/>
    <n v="42616.639999999999"/>
    <n v="58161.091558101965"/>
  </r>
  <r>
    <s v="25 - Paraíba"/>
    <s v="NORDESTE            "/>
    <x v="37"/>
    <x v="37"/>
    <s v="Música"/>
    <s v="OUTROS"/>
    <s v="Indireta"/>
    <n v="2012"/>
    <n v="1.3647507536516714"/>
    <n v="98000"/>
    <n v="133745.57385786381"/>
  </r>
  <r>
    <s v="25 - Paraíba"/>
    <s v="NORDESTE            "/>
    <x v="37"/>
    <x v="37"/>
    <s v="Música"/>
    <s v="OUTROS"/>
    <s v="Indireta"/>
    <n v="2012"/>
    <n v="1.3647507536516714"/>
    <n v="24453.22"/>
    <n v="33372.550424210123"/>
  </r>
  <r>
    <s v="25 - Paraíba"/>
    <s v="NORDESTE            "/>
    <x v="37"/>
    <x v="37"/>
    <s v="Música"/>
    <s v="OUTROS"/>
    <s v="Indireta"/>
    <n v="2012"/>
    <n v="1.3647507536516714"/>
    <n v="86078.94"/>
    <n v="117476.29823853701"/>
  </r>
  <r>
    <s v="25 - Paraíba"/>
    <s v="NORDESTE            "/>
    <x v="12"/>
    <x v="12"/>
    <s v="Editorial"/>
    <s v="OUTROS"/>
    <s v="Indireta"/>
    <n v="2012"/>
    <n v="1.3647507536516714"/>
    <n v="6965.51"/>
    <n v="9506.1850220682536"/>
  </r>
  <r>
    <s v="25 - Paraíba"/>
    <s v="NORDESTE            "/>
    <x v="12"/>
    <x v="12"/>
    <s v="Editorial"/>
    <s v="OUTROS"/>
    <s v="Indireta"/>
    <n v="2012"/>
    <n v="1.3647507536516714"/>
    <n v="11919.31"/>
    <n v="16266.887305507904"/>
  </r>
  <r>
    <s v="25 - Paraíba"/>
    <s v="NORDESTE            "/>
    <x v="5"/>
    <x v="5"/>
    <e v="#N/A"/>
    <s v="OUTROS"/>
    <s v="Indireta"/>
    <n v="2012"/>
    <n v="1.3647507536516714"/>
    <n v="248106.99"/>
    <n v="338604.20158874767"/>
  </r>
  <r>
    <s v="25 - Paraíba"/>
    <s v="NORDESTE            "/>
    <x v="5"/>
    <x v="5"/>
    <e v="#N/A"/>
    <s v="OUTROS"/>
    <s v="Indireta"/>
    <n v="2012"/>
    <n v="1.3647507536516714"/>
    <n v="25000"/>
    <n v="34118.768841291785"/>
  </r>
  <r>
    <s v="25 - Paraíba"/>
    <s v="NORDESTE            "/>
    <x v="5"/>
    <x v="5"/>
    <e v="#N/A"/>
    <s v="OUTROS"/>
    <s v="Indireta"/>
    <n v="2012"/>
    <n v="1.3647507536516714"/>
    <n v="48379.7"/>
    <n v="66026.232036441768"/>
  </r>
  <r>
    <s v="25 - Paraíba"/>
    <s v="NORDESTE            "/>
    <x v="5"/>
    <x v="5"/>
    <e v="#N/A"/>
    <s v="OUTROS"/>
    <s v="Indireta"/>
    <n v="2012"/>
    <n v="1.3647507536516714"/>
    <n v="187563.41"/>
    <n v="255977.30515497745"/>
  </r>
  <r>
    <s v="25 - Paraíba"/>
    <s v="NORDESTE            "/>
    <x v="31"/>
    <x v="31"/>
    <s v="Audiovisual"/>
    <s v="OUTROS"/>
    <s v="Indireta"/>
    <n v="2012"/>
    <n v="1.3647507536516714"/>
    <n v="65780.56"/>
    <n v="89774.06883562899"/>
  </r>
  <r>
    <s v="25 - Paraíba"/>
    <s v="NORDESTE            "/>
    <x v="7"/>
    <x v="7"/>
    <s v="Música"/>
    <s v="OUTROS"/>
    <s v="Indireta"/>
    <n v="2012"/>
    <n v="1.3647507536516714"/>
    <n v="44000"/>
    <n v="60049.033160673542"/>
  </r>
  <r>
    <s v="25 - Paraíba"/>
    <s v="NORDESTE            "/>
    <x v="16"/>
    <x v="16"/>
    <s v="Audiovisual"/>
    <s v="OUTROS"/>
    <s v="Indireta"/>
    <n v="2012"/>
    <n v="1.3647507536516714"/>
    <n v="14611.41"/>
    <n v="19940.932809413567"/>
  </r>
  <r>
    <s v="25 - Paraíba"/>
    <s v="NORDESTE            "/>
    <x v="16"/>
    <x v="16"/>
    <s v="Audiovisual"/>
    <s v="OUTROS"/>
    <s v="Indireta"/>
    <n v="2012"/>
    <n v="1.3647507536516714"/>
    <n v="19345.5"/>
    <n v="26401.785704768408"/>
  </r>
  <r>
    <s v="25 - Paraíba"/>
    <s v="NORDESTE            "/>
    <x v="32"/>
    <x v="32"/>
    <s v="Audiovisual"/>
    <s v="OUTROS"/>
    <s v="Indireta"/>
    <n v="2012"/>
    <n v="1.3647507536516714"/>
    <n v="204596.24"/>
    <n v="279222.87273429823"/>
  </r>
  <r>
    <s v="25 - Paraíba"/>
    <s v="NORDESTE            "/>
    <x v="32"/>
    <x v="32"/>
    <s v="Audiovisual"/>
    <s v="OUTROS"/>
    <s v="Indireta"/>
    <n v="2012"/>
    <n v="1.3647507536516714"/>
    <n v="223036.87"/>
    <n v="304389.73642460984"/>
  </r>
  <r>
    <s v="25 - Paraíba"/>
    <s v="NORDESTE            "/>
    <x v="68"/>
    <x v="68"/>
    <s v="Educação e Criação em Artes"/>
    <s v="OUTROS"/>
    <s v="Direta"/>
    <n v="2012"/>
    <n v="1.3647507536516714"/>
    <n v="211920"/>
    <n v="289217.97971386218"/>
  </r>
  <r>
    <s v="25 - Paraíba"/>
    <s v="NORDESTE            "/>
    <x v="36"/>
    <x v="36"/>
    <s v="Artes Cênicas e Espetáculos"/>
    <s v="OUTROS"/>
    <s v="Indireta"/>
    <n v="2012"/>
    <n v="1.3647507536516714"/>
    <n v="13778.56"/>
    <n v="18804.300144234774"/>
  </r>
  <r>
    <s v="25 - Paraíba"/>
    <s v="NORDESTE            "/>
    <x v="36"/>
    <x v="36"/>
    <s v="Artes Cênicas e Espetáculos"/>
    <s v="OUTROS"/>
    <s v="Indireta"/>
    <n v="2012"/>
    <n v="1.3647507536516714"/>
    <n v="25650"/>
    <n v="35005.856831165373"/>
  </r>
  <r>
    <s v="25 - Paraíba"/>
    <s v="NORDESTE            "/>
    <x v="36"/>
    <x v="36"/>
    <s v="Artes Cênicas e Espetáculos"/>
    <s v="OUTROS"/>
    <s v="Indireta"/>
    <n v="2012"/>
    <n v="1.3647507536516714"/>
    <n v="26873.25"/>
    <n v="36675.28819056978"/>
  </r>
  <r>
    <s v="25 - Paraíba"/>
    <s v="NORDESTE            "/>
    <x v="36"/>
    <x v="36"/>
    <s v="Artes Cênicas e Espetáculos"/>
    <s v="OUTROS"/>
    <s v="Indireta"/>
    <n v="2012"/>
    <n v="1.3647507536516714"/>
    <n v="59850"/>
    <n v="81680.332606052529"/>
  </r>
  <r>
    <s v="25 - Paraíba"/>
    <s v="NORDESTE            "/>
    <x v="20"/>
    <x v="20"/>
    <s v="Artes Cênicas e Espetáculos"/>
    <s v="OUTROS"/>
    <s v="Indireta"/>
    <n v="2012"/>
    <n v="1.3647507536516714"/>
    <n v="50652.88"/>
    <n v="69128.556154627673"/>
  </r>
  <r>
    <s v="25 - Paraíba"/>
    <s v="NORDESTE            "/>
    <x v="20"/>
    <x v="20"/>
    <s v="Artes Cênicas e Espetáculos"/>
    <s v="OUTROS"/>
    <s v="Indireta"/>
    <n v="2012"/>
    <n v="1.3647507536516714"/>
    <n v="28456.21"/>
    <n v="38835.63404357023"/>
  </r>
  <r>
    <s v="25 - Paraíba"/>
    <s v="NORDESTE            "/>
    <x v="30"/>
    <x v="30"/>
    <s v="Artes Cênicas e Espetáculos"/>
    <s v="OUTROS"/>
    <s v="Indireta"/>
    <n v="2012"/>
    <n v="1.3647507536516714"/>
    <n v="43054.95"/>
    <n v="58759.275460935023"/>
  </r>
  <r>
    <s v="26 - Pernambuco"/>
    <s v="NORDESTE            "/>
    <x v="2"/>
    <x v="2"/>
    <e v="#N/A"/>
    <s v="OUTROS"/>
    <s v="Indireta"/>
    <n v="2012"/>
    <n v="1.3647507536516714"/>
    <n v="165595.96"/>
    <n v="225997.21121167202"/>
  </r>
  <r>
    <s v="26 - Pernambuco"/>
    <s v="NORDESTE            "/>
    <x v="2"/>
    <x v="2"/>
    <e v="#N/A"/>
    <s v="OUTROS"/>
    <s v="Indireta"/>
    <n v="2012"/>
    <n v="1.3647507536516714"/>
    <n v="650000"/>
    <n v="887087.98987358646"/>
  </r>
  <r>
    <s v="26 - Pernambuco"/>
    <s v="NORDESTE            "/>
    <x v="2"/>
    <x v="2"/>
    <e v="#N/A"/>
    <s v="OUTROS"/>
    <s v="Indireta"/>
    <n v="2012"/>
    <n v="1.3647507536516714"/>
    <n v="175500"/>
    <n v="239513.75726586833"/>
  </r>
  <r>
    <s v="26 - Pernambuco"/>
    <s v="NORDESTE            "/>
    <x v="2"/>
    <x v="2"/>
    <e v="#N/A"/>
    <s v="OUTROS"/>
    <s v="Indireta"/>
    <n v="2012"/>
    <n v="1.3647507536516714"/>
    <n v="94519.33"/>
    <n v="128995.32685215103"/>
  </r>
  <r>
    <s v="26 - Pernambuco"/>
    <s v="NORDESTE            "/>
    <x v="2"/>
    <x v="2"/>
    <e v="#N/A"/>
    <s v="OUTROS"/>
    <s v="Indireta"/>
    <n v="2012"/>
    <n v="1.3647507536516714"/>
    <n v="258226.89"/>
    <n v="352415.3427406273"/>
  </r>
  <r>
    <s v="26 - Pernambuco"/>
    <s v="NORDESTE            "/>
    <x v="26"/>
    <x v="26"/>
    <s v="Editorial"/>
    <s v="OUTROS"/>
    <s v="Indireta"/>
    <n v="2012"/>
    <n v="1.3647507536516714"/>
    <n v="230211.4"/>
    <n v="314181.18164920638"/>
  </r>
  <r>
    <s v="26 - Pernambuco"/>
    <s v="NORDESTE            "/>
    <x v="26"/>
    <x v="26"/>
    <s v="Editorial"/>
    <s v="OUTROS"/>
    <s v="Indireta"/>
    <n v="2012"/>
    <n v="1.3647507536516714"/>
    <n v="39383.279999999999"/>
    <n v="53748.361061274794"/>
  </r>
  <r>
    <s v="26 - Pernambuco"/>
    <s v="NORDESTE            "/>
    <x v="40"/>
    <x v="40"/>
    <s v="Música"/>
    <s v="OUTROS"/>
    <s v="Indireta"/>
    <n v="2012"/>
    <n v="1.3647507536516714"/>
    <n v="280000"/>
    <n v="382130.21102246799"/>
  </r>
  <r>
    <s v="26 - Pernambuco"/>
    <s v="NORDESTE            "/>
    <x v="40"/>
    <x v="40"/>
    <s v="Música"/>
    <s v="OUTROS"/>
    <s v="Indireta"/>
    <n v="2012"/>
    <n v="1.3647507536516714"/>
    <n v="32281.14"/>
    <n v="44055.710143735116"/>
  </r>
  <r>
    <s v="26 - Pernambuco"/>
    <s v="NORDESTE            "/>
    <x v="25"/>
    <x v="25"/>
    <s v="Editorial"/>
    <s v="OUTROS"/>
    <s v="Indireta"/>
    <n v="2012"/>
    <n v="1.3647507536516714"/>
    <n v="604.76"/>
    <n v="825.34666577838482"/>
  </r>
  <r>
    <s v="26 - Pernambuco"/>
    <s v="NORDESTE            "/>
    <x v="25"/>
    <x v="25"/>
    <s v="Editorial"/>
    <s v="OUTROS"/>
    <s v="Direta"/>
    <n v="2012"/>
    <n v="1.3647507536516714"/>
    <n v="7214475.2199999997"/>
    <n v="9845960.4936963078"/>
  </r>
  <r>
    <s v="26 - Pernambuco"/>
    <s v="NORDESTE            "/>
    <x v="25"/>
    <x v="25"/>
    <s v="Editorial"/>
    <s v="OUTROS"/>
    <s v="Indireta"/>
    <n v="2012"/>
    <n v="1.3647507536516714"/>
    <n v="1035000"/>
    <n v="1412517.0300294799"/>
  </r>
  <r>
    <s v="26 - Pernambuco"/>
    <s v="NORDESTE            "/>
    <x v="25"/>
    <x v="25"/>
    <s v="Editorial"/>
    <s v="OUTROS"/>
    <s v="Indireta"/>
    <n v="2012"/>
    <n v="1.3647507536516714"/>
    <n v="14616.39"/>
    <n v="19947.729268166753"/>
  </r>
  <r>
    <s v="26 - Pernambuco"/>
    <s v="NORDESTE            "/>
    <x v="25"/>
    <x v="25"/>
    <s v="Editorial"/>
    <s v="OUTROS"/>
    <s v="Indireta"/>
    <n v="2012"/>
    <n v="1.3647507536516714"/>
    <n v="292479.35999999999"/>
    <n v="399161.42698755849"/>
  </r>
  <r>
    <s v="26 - Pernambuco"/>
    <s v="NORDESTE            "/>
    <x v="33"/>
    <x v="33"/>
    <s v="Editorial"/>
    <s v="OUTROS"/>
    <s v="Indireta"/>
    <n v="2012"/>
    <n v="1.3647507536516714"/>
    <n v="1414.68"/>
    <n v="1930.6855961759466"/>
  </r>
  <r>
    <s v="26 - Pernambuco"/>
    <s v="NORDESTE            "/>
    <x v="33"/>
    <x v="33"/>
    <s v="Editorial"/>
    <s v="OUTROS"/>
    <s v="Indireta"/>
    <n v="2012"/>
    <n v="1.3647507536516714"/>
    <n v="51923.360000000001"/>
    <n v="70862.444692127057"/>
  </r>
  <r>
    <s v="26 - Pernambuco"/>
    <s v="NORDESTE            "/>
    <x v="37"/>
    <x v="37"/>
    <s v="Música"/>
    <s v="OUTROS"/>
    <s v="Indireta"/>
    <n v="2012"/>
    <n v="1.3647507536516714"/>
    <n v="45938.26"/>
    <n v="62694.274956446432"/>
  </r>
  <r>
    <s v="26 - Pernambuco"/>
    <s v="NORDESTE            "/>
    <x v="37"/>
    <x v="37"/>
    <s v="Música"/>
    <s v="OUTROS"/>
    <s v="Indireta"/>
    <n v="2012"/>
    <n v="1.3647507536516714"/>
    <n v="84475.17"/>
    <n v="115287.55192235306"/>
  </r>
  <r>
    <s v="26 - Pernambuco"/>
    <s v="NORDESTE            "/>
    <x v="13"/>
    <x v="13"/>
    <s v="Editorial"/>
    <s v="OUTROS"/>
    <s v="Indireta"/>
    <n v="2012"/>
    <n v="1.3647507536516714"/>
    <n v="5518.59"/>
    <n v="7531.4998615945779"/>
  </r>
  <r>
    <s v="26 - Pernambuco"/>
    <s v="NORDESTE            "/>
    <x v="13"/>
    <x v="13"/>
    <s v="Editorial"/>
    <s v="OUTROS"/>
    <s v="Indireta"/>
    <n v="2012"/>
    <n v="1.3647507536516714"/>
    <n v="4930.1000000000004"/>
    <n v="6728.3576905781056"/>
  </r>
  <r>
    <s v="26 - Pernambuco"/>
    <s v="NORDESTE            "/>
    <x v="13"/>
    <x v="13"/>
    <s v="Editorial"/>
    <s v="OUTROS"/>
    <s v="Indireta"/>
    <n v="2012"/>
    <n v="1.3647507536516714"/>
    <n v="4769.8"/>
    <n v="6509.588144767743"/>
  </r>
  <r>
    <s v="26 - Pernambuco"/>
    <s v="NORDESTE            "/>
    <x v="14"/>
    <x v="14"/>
    <s v="Editorial"/>
    <s v="OUTROS"/>
    <s v="Indireta"/>
    <n v="2012"/>
    <n v="1.3647507536516714"/>
    <n v="64033.59"/>
    <n v="87389.890211522128"/>
  </r>
  <r>
    <s v="26 - Pernambuco"/>
    <s v="NORDESTE            "/>
    <x v="14"/>
    <x v="14"/>
    <s v="Editorial"/>
    <s v="OUTROS"/>
    <s v="Indireta"/>
    <n v="2012"/>
    <n v="1.3647507536516714"/>
    <n v="36486.86"/>
    <n v="49795.469683383024"/>
  </r>
  <r>
    <s v="26 - Pernambuco"/>
    <s v="NORDESTE            "/>
    <x v="19"/>
    <x v="19"/>
    <s v="Editorial"/>
    <s v="FUNDO CULTURAL"/>
    <s v="Direta"/>
    <n v="2012"/>
    <n v="1.3647507536516714"/>
    <n v="100000"/>
    <n v="136475.07536516714"/>
  </r>
  <r>
    <s v="26 - Pernambuco"/>
    <s v="NORDESTE            "/>
    <x v="5"/>
    <x v="5"/>
    <e v="#N/A"/>
    <s v="OUTROS"/>
    <s v="Indireta"/>
    <n v="2012"/>
    <n v="1.3647507536516714"/>
    <n v="31513.42"/>
    <n v="43007.963695141654"/>
  </r>
  <r>
    <s v="26 - Pernambuco"/>
    <s v="NORDESTE            "/>
    <x v="31"/>
    <x v="31"/>
    <s v="Audiovisual"/>
    <s v="OUTROS"/>
    <s v="Indireta"/>
    <n v="2012"/>
    <n v="1.3647507536516714"/>
    <n v="14147.3"/>
    <n v="19307.538337136291"/>
  </r>
  <r>
    <s v="26 - Pernambuco"/>
    <s v="NORDESTE            "/>
    <x v="16"/>
    <x v="16"/>
    <s v="Audiovisual"/>
    <s v="OUTROS"/>
    <s v="Indireta"/>
    <n v="2012"/>
    <n v="1.3647507536516714"/>
    <n v="7987.12"/>
    <n v="10900.428039506338"/>
  </r>
  <r>
    <s v="26 - Pernambuco"/>
    <s v="NORDESTE            "/>
    <x v="16"/>
    <x v="16"/>
    <s v="Audiovisual"/>
    <s v="OUTROS"/>
    <s v="Indireta"/>
    <n v="2012"/>
    <n v="1.3647507536516714"/>
    <n v="198650"/>
    <n v="271107.73721290455"/>
  </r>
  <r>
    <s v="26 - Pernambuco"/>
    <s v="NORDESTE            "/>
    <x v="16"/>
    <x v="16"/>
    <s v="Audiovisual"/>
    <s v="OUTROS"/>
    <s v="Indireta"/>
    <n v="2012"/>
    <n v="1.3647507536516714"/>
    <n v="285570"/>
    <n v="389731.87272030779"/>
  </r>
  <r>
    <s v="26 - Pernambuco"/>
    <s v="NORDESTE            "/>
    <x v="16"/>
    <x v="16"/>
    <s v="Audiovisual"/>
    <s v="OUTROS"/>
    <s v="Indireta"/>
    <n v="2012"/>
    <n v="1.3647507536516714"/>
    <n v="110539.04"/>
    <n v="150858.23814793225"/>
  </r>
  <r>
    <s v="26 - Pernambuco"/>
    <s v="NORDESTE            "/>
    <x v="32"/>
    <x v="32"/>
    <s v="Audiovisual"/>
    <s v="OUTROS"/>
    <s v="Indireta"/>
    <n v="2012"/>
    <n v="1.3647507536516714"/>
    <n v="150040.01999999999"/>
    <n v="204767.23037291184"/>
  </r>
  <r>
    <s v="26 - Pernambuco"/>
    <s v="NORDESTE            "/>
    <x v="32"/>
    <x v="32"/>
    <s v="Audiovisual"/>
    <s v="OUTROS"/>
    <s v="Indireta"/>
    <n v="2012"/>
    <n v="1.3647507536516714"/>
    <n v="600000"/>
    <n v="818850.4521910029"/>
  </r>
  <r>
    <s v="26 - Pernambuco"/>
    <s v="NORDESTE            "/>
    <x v="32"/>
    <x v="32"/>
    <s v="Audiovisual"/>
    <s v="OUTROS"/>
    <s v="Indireta"/>
    <n v="2012"/>
    <n v="1.3647507536516714"/>
    <n v="542190"/>
    <n v="739954.21112239978"/>
  </r>
  <r>
    <s v="26 - Pernambuco"/>
    <s v="NORDESTE            "/>
    <x v="32"/>
    <x v="32"/>
    <s v="Audiovisual"/>
    <s v="OUTROS"/>
    <s v="Indireta"/>
    <n v="2012"/>
    <n v="1.3647507536516714"/>
    <n v="36639.879999999997"/>
    <n v="50004.303843706803"/>
  </r>
  <r>
    <s v="26 - Pernambuco"/>
    <s v="NORDESTE            "/>
    <x v="36"/>
    <x v="36"/>
    <s v="Artes Cênicas e Espetáculos"/>
    <s v="FUNDO CULTURAL"/>
    <s v="Direta"/>
    <n v="2012"/>
    <n v="1.3647507536516714"/>
    <n v="200000"/>
    <n v="272950.15073033428"/>
  </r>
  <r>
    <s v="26 - Pernambuco"/>
    <s v="NORDESTE            "/>
    <x v="36"/>
    <x v="36"/>
    <s v="Artes Cênicas e Espetáculos"/>
    <s v="OUTROS"/>
    <s v="Indireta"/>
    <n v="2012"/>
    <n v="1.3647507536516714"/>
    <n v="43849.17"/>
    <n v="59843.18780450026"/>
  </r>
  <r>
    <s v="26 - Pernambuco"/>
    <s v="NORDESTE            "/>
    <x v="36"/>
    <x v="36"/>
    <s v="Artes Cênicas e Espetáculos"/>
    <s v="OUTROS"/>
    <s v="Indireta"/>
    <n v="2012"/>
    <n v="1.3647507536516714"/>
    <n v="9740.94"/>
    <n v="13293.955206275712"/>
  </r>
  <r>
    <s v="26 - Pernambuco"/>
    <s v="NORDESTE            "/>
    <x v="20"/>
    <x v="20"/>
    <s v="Artes Cênicas e Espetáculos"/>
    <s v="OUTROS"/>
    <s v="Indireta"/>
    <n v="2012"/>
    <n v="1.3647507536516714"/>
    <n v="29275.42"/>
    <n v="39953.651508469215"/>
  </r>
  <r>
    <s v="26 - Pernambuco"/>
    <s v="NORDESTE            "/>
    <x v="20"/>
    <x v="20"/>
    <s v="Artes Cênicas e Espetáculos"/>
    <s v="OUTROS"/>
    <s v="Indireta"/>
    <n v="2012"/>
    <n v="1.3647507536516714"/>
    <n v="161360"/>
    <n v="220216.1816092337"/>
  </r>
  <r>
    <s v="26 - Pernambuco"/>
    <s v="NORDESTE            "/>
    <x v="20"/>
    <x v="20"/>
    <s v="Artes Cênicas e Espetáculos"/>
    <s v="OUTROS"/>
    <s v="Indireta"/>
    <n v="2012"/>
    <n v="1.3647507536516714"/>
    <n v="298764.2"/>
    <n v="407738.66711413872"/>
  </r>
  <r>
    <s v="26 - Pernambuco"/>
    <s v="NORDESTE            "/>
    <x v="20"/>
    <x v="20"/>
    <s v="Artes Cênicas e Espetáculos"/>
    <s v="OUTROS"/>
    <s v="Indireta"/>
    <n v="2012"/>
    <n v="1.3647507536516714"/>
    <n v="201520.37"/>
    <n v="275025.07683366368"/>
  </r>
  <r>
    <s v="26 - Pernambuco"/>
    <s v="NORDESTE            "/>
    <x v="30"/>
    <x v="30"/>
    <s v="Artes Cênicas e Espetáculos"/>
    <s v="OUTROS"/>
    <s v="Indireta"/>
    <n v="2012"/>
    <n v="1.3647507536516714"/>
    <n v="131220"/>
    <n v="179082.59389417231"/>
  </r>
  <r>
    <s v="26 - Pernambuco"/>
    <s v="NORDESTE            "/>
    <x v="30"/>
    <x v="30"/>
    <s v="Artes Cênicas e Espetáculos"/>
    <s v="OUTROS"/>
    <s v="Indireta"/>
    <n v="2012"/>
    <n v="1.3647507536516714"/>
    <n v="140000"/>
    <n v="191065.105511234"/>
  </r>
  <r>
    <s v="26 - Pernambuco"/>
    <s v="NORDESTE            "/>
    <x v="30"/>
    <x v="30"/>
    <s v="Artes Cênicas e Espetáculos"/>
    <s v="FUNDO CULTURAL"/>
    <s v="Direta"/>
    <n v="2012"/>
    <n v="1.3647507536516714"/>
    <n v="150000"/>
    <n v="204712.61304775072"/>
  </r>
  <r>
    <s v="26 - Pernambuco"/>
    <s v="NORDESTE            "/>
    <x v="30"/>
    <x v="30"/>
    <s v="Artes Cênicas e Espetáculos"/>
    <s v="OUTROS"/>
    <s v="Indireta"/>
    <n v="2012"/>
    <n v="1.3647507536516714"/>
    <n v="306180"/>
    <n v="417859.38575306878"/>
  </r>
  <r>
    <s v="26 - Pernambuco"/>
    <s v="NORDESTE            "/>
    <x v="30"/>
    <x v="30"/>
    <s v="Artes Cênicas e Espetáculos"/>
    <s v="OUTROS"/>
    <s v="Indireta"/>
    <n v="2012"/>
    <n v="1.3647507536516714"/>
    <n v="151785.13"/>
    <n v="207148.87056061692"/>
  </r>
  <r>
    <s v="26 - Pernambuco"/>
    <s v="NORDESTE            "/>
    <x v="30"/>
    <x v="30"/>
    <s v="Artes Cênicas e Espetáculos"/>
    <s v="OUTROS"/>
    <s v="Indireta"/>
    <n v="2012"/>
    <n v="1.3647507536516714"/>
    <n v="47938.29"/>
    <n v="65423.817406272385"/>
  </r>
  <r>
    <s v="26 - Pernambuco"/>
    <s v="NORDESTE            "/>
    <x v="48"/>
    <x v="48"/>
    <s v="Patrimônio"/>
    <s v="FUNDO CULTURAL"/>
    <s v="Direta"/>
    <n v="2012"/>
    <n v="1.3647507536516714"/>
    <n v="95320"/>
    <n v="130088.04183807732"/>
  </r>
  <r>
    <s v="26 - Pernambuco"/>
    <s v="NORDESTE            "/>
    <x v="48"/>
    <x v="48"/>
    <s v="Patrimônio"/>
    <s v="FUNDO CULTURAL"/>
    <s v="Direta"/>
    <n v="2012"/>
    <n v="1.3647507536516714"/>
    <n v="462901.77"/>
    <n v="631745.53947419266"/>
  </r>
  <r>
    <s v="22 - Piauí"/>
    <s v="NORDESTE            "/>
    <x v="38"/>
    <x v="38"/>
    <e v="#N/A"/>
    <s v="OUTROS"/>
    <s v="Indireta"/>
    <n v="2012"/>
    <n v="1.3647507536516714"/>
    <n v="37928.29"/>
    <n v="51762.662362219155"/>
  </r>
  <r>
    <s v="22 - Piauí"/>
    <s v="NORDESTE            "/>
    <x v="2"/>
    <x v="2"/>
    <e v="#N/A"/>
    <s v="OUTROS"/>
    <s v="Indireta"/>
    <n v="2012"/>
    <n v="1.3647507536516714"/>
    <n v="6504.37"/>
    <n v="8876.8438595293228"/>
  </r>
  <r>
    <s v="22 - Piauí"/>
    <s v="NORDESTE            "/>
    <x v="2"/>
    <x v="2"/>
    <e v="#N/A"/>
    <s v="OUTROS"/>
    <s v="Indireta"/>
    <n v="2012"/>
    <n v="1.3647507536516714"/>
    <n v="12105.24"/>
    <n v="16520.635413134358"/>
  </r>
  <r>
    <s v="22 - Piauí"/>
    <s v="NORDESTE            "/>
    <x v="26"/>
    <x v="26"/>
    <s v="Editorial"/>
    <s v="OUTROS"/>
    <s v="Indireta"/>
    <n v="2012"/>
    <n v="1.3647507536516714"/>
    <n v="140000"/>
    <n v="191065.105511234"/>
  </r>
  <r>
    <s v="22 - Piauí"/>
    <s v="NORDESTE            "/>
    <x v="26"/>
    <x v="26"/>
    <s v="Editorial"/>
    <s v="OUTROS"/>
    <s v="Indireta"/>
    <n v="2012"/>
    <n v="1.3647507536516714"/>
    <n v="35739.199999999997"/>
    <n v="48775.100134907814"/>
  </r>
  <r>
    <s v="22 - Piauí"/>
    <s v="NORDESTE            "/>
    <x v="40"/>
    <x v="40"/>
    <s v="Música"/>
    <s v="OUTROS"/>
    <s v="Indireta"/>
    <n v="2012"/>
    <n v="1.3647507536516714"/>
    <n v="47179.97"/>
    <n v="64388.89961476325"/>
  </r>
  <r>
    <s v="22 - Piauí"/>
    <s v="NORDESTE            "/>
    <x v="40"/>
    <x v="40"/>
    <s v="Música"/>
    <s v="OUTROS"/>
    <s v="Indireta"/>
    <n v="2012"/>
    <n v="1.3647507536516714"/>
    <n v="52148.85"/>
    <n v="71170.182339567968"/>
  </r>
  <r>
    <s v="22 - Piauí"/>
    <s v="NORDESTE            "/>
    <x v="25"/>
    <x v="25"/>
    <s v="Editorial"/>
    <s v="OUTROS"/>
    <s v="Indireta"/>
    <n v="2012"/>
    <n v="1.3647507536516714"/>
    <n v="4409.97"/>
    <n v="6018.5098810812615"/>
  </r>
  <r>
    <s v="22 - Piauí"/>
    <s v="NORDESTE            "/>
    <x v="25"/>
    <x v="25"/>
    <s v="Editorial"/>
    <s v="OUTROS"/>
    <s v="Indireta"/>
    <n v="2012"/>
    <n v="1.3647507536516714"/>
    <n v="151835.21"/>
    <n v="207217.21727835978"/>
  </r>
  <r>
    <s v="22 - Piauí"/>
    <s v="NORDESTE            "/>
    <x v="33"/>
    <x v="33"/>
    <s v="Editorial"/>
    <s v="OUTROS"/>
    <s v="Indireta"/>
    <n v="2012"/>
    <n v="1.3647507536516714"/>
    <n v="61924.62"/>
    <n v="84511.67181459337"/>
  </r>
  <r>
    <s v="22 - Piauí"/>
    <s v="NORDESTE            "/>
    <x v="5"/>
    <x v="5"/>
    <e v="#N/A"/>
    <s v="OUTROS"/>
    <s v="Indireta"/>
    <n v="2012"/>
    <n v="1.3647507536516714"/>
    <n v="142551.96"/>
    <n v="194547.8948445229"/>
  </r>
  <r>
    <s v="22 - Piauí"/>
    <s v="NORDESTE            "/>
    <x v="34"/>
    <x v="34"/>
    <s v="Audiovisual"/>
    <s v="OUTROS"/>
    <s v="Indireta"/>
    <n v="2012"/>
    <n v="1.3647507536516714"/>
    <n v="6411.06"/>
    <n v="8749.4989667060854"/>
  </r>
  <r>
    <s v="22 - Piauí"/>
    <s v="NORDESTE            "/>
    <x v="34"/>
    <x v="34"/>
    <s v="Audiovisual"/>
    <s v="OUTROS"/>
    <s v="Indireta"/>
    <n v="2012"/>
    <n v="1.3647507536516714"/>
    <n v="2704.96"/>
    <n v="3691.5961985976251"/>
  </r>
  <r>
    <s v="22 - Piauí"/>
    <s v="NORDESTE            "/>
    <x v="16"/>
    <x v="16"/>
    <s v="Audiovisual"/>
    <s v="OUTROS"/>
    <s v="Indireta"/>
    <n v="2012"/>
    <n v="1.3647507536516714"/>
    <n v="7792.75"/>
    <n v="10635.161435519063"/>
  </r>
  <r>
    <s v="22 - Piauí"/>
    <s v="NORDESTE            "/>
    <x v="16"/>
    <x v="16"/>
    <s v="Audiovisual"/>
    <s v="OUTROS"/>
    <s v="Indireta"/>
    <n v="2012"/>
    <n v="1.3647507536516714"/>
    <n v="176309.04"/>
    <n v="240617.89521560271"/>
  </r>
  <r>
    <s v="22 - Piauí"/>
    <s v="NORDESTE            "/>
    <x v="32"/>
    <x v="32"/>
    <s v="Audiovisual"/>
    <s v="OUTROS"/>
    <s v="Indireta"/>
    <n v="2012"/>
    <n v="1.3647507536516714"/>
    <n v="28498.28"/>
    <n v="38893.049107776351"/>
  </r>
  <r>
    <s v="22 - Piauí"/>
    <s v="NORDESTE            "/>
    <x v="36"/>
    <x v="36"/>
    <s v="Artes Cênicas e Espetáculos"/>
    <s v="OUTROS"/>
    <s v="Indireta"/>
    <n v="2012"/>
    <n v="1.3647507536516714"/>
    <n v="46309.33"/>
    <n v="63200.693018603961"/>
  </r>
  <r>
    <s v="22 - Piauí"/>
    <s v="NORDESTE            "/>
    <x v="20"/>
    <x v="20"/>
    <s v="Artes Cênicas e Espetáculos"/>
    <s v="OUTROS"/>
    <s v="Indireta"/>
    <n v="2012"/>
    <n v="1.3647507536516714"/>
    <n v="32124.74"/>
    <n v="43842.263125863996"/>
  </r>
  <r>
    <s v="41 - Paraná"/>
    <s v="SUL                 "/>
    <x v="38"/>
    <x v="38"/>
    <e v="#N/A"/>
    <s v="OUTROS"/>
    <s v="Indireta"/>
    <n v="2012"/>
    <n v="1.3647507536516714"/>
    <n v="48704.69"/>
    <n v="66469.762383871028"/>
  </r>
  <r>
    <s v="41 - Paraná"/>
    <s v="SUL                 "/>
    <x v="2"/>
    <x v="2"/>
    <e v="#N/A"/>
    <s v="OUTROS"/>
    <s v="Indireta"/>
    <n v="2012"/>
    <n v="1.3647507536516714"/>
    <n v="3582.69"/>
    <n v="4889.478877600307"/>
  </r>
  <r>
    <s v="41 - Paraná"/>
    <s v="SUL                 "/>
    <x v="2"/>
    <x v="2"/>
    <e v="#N/A"/>
    <s v="OUTROS"/>
    <s v="Indireta"/>
    <n v="2012"/>
    <n v="1.3647507536516714"/>
    <n v="2600000"/>
    <n v="3548351.9594943458"/>
  </r>
  <r>
    <s v="41 - Paraná"/>
    <s v="SUL                 "/>
    <x v="2"/>
    <x v="2"/>
    <e v="#N/A"/>
    <s v="OUTROS"/>
    <s v="Indireta"/>
    <n v="2012"/>
    <n v="1.3647507536516714"/>
    <n v="63757.66"/>
    <n v="87013.314536067031"/>
  </r>
  <r>
    <s v="41 - Paraná"/>
    <s v="SUL                 "/>
    <x v="2"/>
    <x v="2"/>
    <e v="#N/A"/>
    <s v="OUTROS"/>
    <s v="Indireta"/>
    <n v="2012"/>
    <n v="1.3647507536516714"/>
    <n v="1521511.48"/>
    <n v="2076483.93901967"/>
  </r>
  <r>
    <s v="41 - Paraná"/>
    <s v="SUL                 "/>
    <x v="39"/>
    <x v="39"/>
    <s v="Música"/>
    <s v="OUTROS"/>
    <s v="Indireta"/>
    <n v="2012"/>
    <n v="1.3647507536516714"/>
    <n v="25046.42"/>
    <n v="34182.120571276297"/>
  </r>
  <r>
    <s v="41 - Paraná"/>
    <s v="SUL                 "/>
    <x v="39"/>
    <x v="39"/>
    <s v="Música"/>
    <s v="OUTROS"/>
    <s v="Indireta"/>
    <n v="2012"/>
    <n v="1.3647507536516714"/>
    <n v="18515.11"/>
    <n v="25268.5103264436"/>
  </r>
  <r>
    <s v="41 - Paraná"/>
    <s v="SUL                 "/>
    <x v="26"/>
    <x v="26"/>
    <s v="Editorial"/>
    <s v="OUTROS"/>
    <s v="Indireta"/>
    <n v="2012"/>
    <n v="1.3647507536516714"/>
    <n v="160700"/>
    <n v="219315.44611182361"/>
  </r>
  <r>
    <s v="41 - Paraná"/>
    <s v="SUL                 "/>
    <x v="26"/>
    <x v="26"/>
    <s v="Editorial"/>
    <s v="OUTROS"/>
    <s v="Indireta"/>
    <n v="2012"/>
    <n v="1.3647507536516714"/>
    <n v="241920.93"/>
    <n v="330161.77154161321"/>
  </r>
  <r>
    <s v="41 - Paraná"/>
    <s v="SUL                 "/>
    <x v="26"/>
    <x v="26"/>
    <s v="Editorial"/>
    <s v="OUTROS"/>
    <s v="Indireta"/>
    <n v="2012"/>
    <n v="1.3647507536516714"/>
    <n v="79475.59"/>
    <n v="108464.37134941123"/>
  </r>
  <r>
    <s v="41 - Paraná"/>
    <s v="SUL                 "/>
    <x v="40"/>
    <x v="40"/>
    <s v="Música"/>
    <s v="OUTROS"/>
    <s v="Indireta"/>
    <n v="2012"/>
    <n v="1.3647507536516714"/>
    <n v="90612.7"/>
    <n v="123663.75061541281"/>
  </r>
  <r>
    <s v="41 - Paraná"/>
    <s v="SUL                 "/>
    <x v="40"/>
    <x v="40"/>
    <s v="Música"/>
    <s v="OUTROS"/>
    <s v="Indireta"/>
    <n v="2012"/>
    <n v="1.3647507536516714"/>
    <n v="658003.35"/>
    <n v="898010.56781782454"/>
  </r>
  <r>
    <s v="41 - Paraná"/>
    <s v="SUL                 "/>
    <x v="40"/>
    <x v="40"/>
    <s v="Música"/>
    <s v="OUTROS"/>
    <s v="Indireta"/>
    <n v="2012"/>
    <n v="1.3647507536516714"/>
    <n v="795271.53"/>
    <n v="1085347.4199252177"/>
  </r>
  <r>
    <s v="41 - Paraná"/>
    <s v="SUL                 "/>
    <x v="40"/>
    <x v="40"/>
    <s v="Música"/>
    <s v="OUTROS"/>
    <s v="Indireta"/>
    <n v="2012"/>
    <n v="1.3647507536516714"/>
    <n v="11000"/>
    <n v="15012.258290168385"/>
  </r>
  <r>
    <s v="41 - Paraná"/>
    <s v="SUL                 "/>
    <x v="3"/>
    <x v="3"/>
    <s v="Editorial"/>
    <s v="OUTROS"/>
    <s v="Indireta"/>
    <n v="2012"/>
    <n v="1.3647507536516714"/>
    <n v="148540.71"/>
    <n v="202721.04592045434"/>
  </r>
  <r>
    <s v="41 - Paraná"/>
    <s v="SUL                 "/>
    <x v="25"/>
    <x v="25"/>
    <s v="Editorial"/>
    <s v="OUTROS"/>
    <s v="Indireta"/>
    <n v="2012"/>
    <n v="1.3647507536516714"/>
    <n v="37135.18"/>
    <n v="50680.264891990475"/>
  </r>
  <r>
    <s v="41 - Paraná"/>
    <s v="SUL                 "/>
    <x v="25"/>
    <x v="25"/>
    <s v="Editorial"/>
    <s v="OUTROS"/>
    <s v="Indireta"/>
    <n v="2012"/>
    <n v="1.3647507536516714"/>
    <n v="50221.08"/>
    <n v="68539.256779200892"/>
  </r>
  <r>
    <s v="41 - Paraná"/>
    <s v="SUL                 "/>
    <x v="25"/>
    <x v="25"/>
    <s v="Editorial"/>
    <s v="OUTROS"/>
    <s v="Direta"/>
    <n v="2012"/>
    <n v="1.3647507536516714"/>
    <n v="1395323.98"/>
    <n v="1904269.4532932497"/>
  </r>
  <r>
    <s v="41 - Paraná"/>
    <s v="SUL                 "/>
    <x v="25"/>
    <x v="25"/>
    <s v="Editorial"/>
    <s v="OUTROS"/>
    <s v="Indireta"/>
    <n v="2012"/>
    <n v="1.3647507536516714"/>
    <n v="127132.11"/>
    <n v="173503.6429358272"/>
  </r>
  <r>
    <s v="41 - Paraná"/>
    <s v="SUL                 "/>
    <x v="25"/>
    <x v="25"/>
    <s v="Editorial"/>
    <s v="OUTROS"/>
    <s v="Indireta"/>
    <n v="2012"/>
    <n v="1.3647507536516714"/>
    <n v="583031.71"/>
    <n v="795692.96562532266"/>
  </r>
  <r>
    <s v="41 - Paraná"/>
    <s v="SUL                 "/>
    <x v="25"/>
    <x v="25"/>
    <s v="Editorial"/>
    <s v="OUTROS"/>
    <s v="Indireta"/>
    <n v="2012"/>
    <n v="1.3647507536516714"/>
    <n v="10000"/>
    <n v="13647.507536516714"/>
  </r>
  <r>
    <s v="41 - Paraná"/>
    <s v="SUL                 "/>
    <x v="33"/>
    <x v="33"/>
    <s v="Editorial"/>
    <s v="OUTROS"/>
    <s v="Indireta"/>
    <n v="2012"/>
    <n v="1.3647507536516714"/>
    <n v="23260.26"/>
    <n v="31744.457365133825"/>
  </r>
  <r>
    <s v="41 - Paraná"/>
    <s v="SUL                 "/>
    <x v="33"/>
    <x v="33"/>
    <s v="Editorial"/>
    <s v="OUTROS"/>
    <s v="Indireta"/>
    <n v="2012"/>
    <n v="1.3647507536516714"/>
    <n v="44095.9"/>
    <n v="60179.912757948739"/>
  </r>
  <r>
    <s v="41 - Paraná"/>
    <s v="SUL                 "/>
    <x v="33"/>
    <x v="33"/>
    <s v="Editorial"/>
    <s v="OUTROS"/>
    <s v="Indireta"/>
    <n v="2012"/>
    <n v="1.3647507536516714"/>
    <n v="273410.44"/>
    <n v="373137.10404623509"/>
  </r>
  <r>
    <s v="41 - Paraná"/>
    <s v="SUL                 "/>
    <x v="37"/>
    <x v="37"/>
    <s v="Música"/>
    <s v="OUTROS"/>
    <s v="Indireta"/>
    <n v="2012"/>
    <n v="1.3647507536516714"/>
    <n v="5037.78"/>
    <n v="6875.3140517313168"/>
  </r>
  <r>
    <s v="41 - Paraná"/>
    <s v="SUL                 "/>
    <x v="37"/>
    <x v="37"/>
    <s v="Música"/>
    <s v="OUTROS"/>
    <s v="Indireta"/>
    <n v="2012"/>
    <n v="1.3647507536516714"/>
    <n v="19488.52"/>
    <n v="26596.972357555671"/>
  </r>
  <r>
    <s v="41 - Paraná"/>
    <s v="SUL                 "/>
    <x v="37"/>
    <x v="37"/>
    <s v="Música"/>
    <s v="OUTROS"/>
    <s v="Indireta"/>
    <n v="2012"/>
    <n v="1.3647507536516714"/>
    <n v="132231"/>
    <n v="180462.35690611418"/>
  </r>
  <r>
    <s v="41 - Paraná"/>
    <s v="SUL                 "/>
    <x v="13"/>
    <x v="13"/>
    <s v="Editorial"/>
    <s v="OUTROS"/>
    <s v="Direta"/>
    <n v="2012"/>
    <n v="1.3647507536516714"/>
    <n v="12998000"/>
    <n v="17739030.295964424"/>
  </r>
  <r>
    <s v="41 - Paraná"/>
    <s v="SUL                 "/>
    <x v="13"/>
    <x v="13"/>
    <s v="Editorial"/>
    <s v="OUTROS"/>
    <s v="Indireta"/>
    <n v="2012"/>
    <n v="1.3647507536516714"/>
    <n v="42912.49"/>
    <n v="58564.853068569813"/>
  </r>
  <r>
    <s v="41 - Paraná"/>
    <s v="SUL                 "/>
    <x v="13"/>
    <x v="13"/>
    <s v="Editorial"/>
    <s v="OUTROS"/>
    <s v="Indireta"/>
    <n v="2012"/>
    <n v="1.3647507536516714"/>
    <n v="65235.93"/>
    <n v="89030.784632667681"/>
  </r>
  <r>
    <s v="41 - Paraná"/>
    <s v="SUL                 "/>
    <x v="13"/>
    <x v="13"/>
    <s v="Editorial"/>
    <s v="OUTROS"/>
    <s v="Indireta"/>
    <n v="2012"/>
    <n v="1.3647507536516714"/>
    <n v="10000"/>
    <n v="13647.507536516714"/>
  </r>
  <r>
    <s v="41 - Paraná"/>
    <s v="SUL                 "/>
    <x v="17"/>
    <x v="17"/>
    <s v="Editorial"/>
    <s v="OUTROS"/>
    <s v="Indireta"/>
    <n v="2012"/>
    <n v="1.3647507536516714"/>
    <n v="30796.01"/>
    <n v="42028.877856964406"/>
  </r>
  <r>
    <s v="41 - Paraná"/>
    <s v="SUL                 "/>
    <x v="17"/>
    <x v="17"/>
    <s v="Editorial"/>
    <s v="OUTROS"/>
    <s v="Indireta"/>
    <n v="2012"/>
    <n v="1.3647507536516714"/>
    <n v="25838.97"/>
    <n v="35263.753781082931"/>
  </r>
  <r>
    <s v="41 - Paraná"/>
    <s v="SUL                 "/>
    <x v="12"/>
    <x v="12"/>
    <s v="Editorial"/>
    <s v="OUTROS"/>
    <s v="Indireta"/>
    <n v="2012"/>
    <n v="1.3647507536516714"/>
    <n v="4354.97"/>
    <n v="5943.4485896304195"/>
  </r>
  <r>
    <s v="41 - Paraná"/>
    <s v="SUL                 "/>
    <x v="12"/>
    <x v="12"/>
    <s v="Editorial"/>
    <s v="OUTROS"/>
    <s v="Indireta"/>
    <n v="2012"/>
    <n v="1.3647507536516714"/>
    <n v="363000"/>
    <n v="495404.5235755567"/>
  </r>
  <r>
    <s v="41 - Paraná"/>
    <s v="SUL                 "/>
    <x v="12"/>
    <x v="12"/>
    <s v="Editorial"/>
    <s v="OUTROS"/>
    <s v="Indireta"/>
    <n v="2012"/>
    <n v="1.3647507536516714"/>
    <n v="6126.4"/>
    <n v="8361.0090171716001"/>
  </r>
  <r>
    <s v="41 - Paraná"/>
    <s v="SUL                 "/>
    <x v="12"/>
    <x v="12"/>
    <s v="Editorial"/>
    <s v="OUTROS"/>
    <s v="Indireta"/>
    <n v="2012"/>
    <n v="1.3647507536516714"/>
    <n v="47259.74"/>
    <n v="64497.765782382041"/>
  </r>
  <r>
    <s v="41 - Paraná"/>
    <s v="SUL                 "/>
    <x v="12"/>
    <x v="12"/>
    <s v="Editorial"/>
    <s v="OUTROS"/>
    <s v="Indireta"/>
    <n v="2012"/>
    <n v="1.3647507536516714"/>
    <n v="6000"/>
    <n v="8188.5045219100284"/>
  </r>
  <r>
    <s v="41 - Paraná"/>
    <s v="SUL                 "/>
    <x v="14"/>
    <x v="14"/>
    <s v="Editorial"/>
    <s v="OUTROS"/>
    <s v="Indireta"/>
    <n v="2012"/>
    <n v="1.3647507536516714"/>
    <n v="9301.83"/>
    <n v="12694.679502839726"/>
  </r>
  <r>
    <s v="41 - Paraná"/>
    <s v="SUL                 "/>
    <x v="14"/>
    <x v="14"/>
    <s v="Editorial"/>
    <s v="OUTROS"/>
    <s v="Indireta"/>
    <n v="2012"/>
    <n v="1.3647507536516714"/>
    <n v="5225.01"/>
    <n v="7130.8363353375198"/>
  </r>
  <r>
    <s v="41 - Paraná"/>
    <s v="SUL                 "/>
    <x v="14"/>
    <x v="14"/>
    <s v="Editorial"/>
    <s v="OUTROS"/>
    <s v="Indireta"/>
    <n v="2012"/>
    <n v="1.3647507536516714"/>
    <n v="10000"/>
    <n v="13647.507536516714"/>
  </r>
  <r>
    <s v="41 - Paraná"/>
    <s v="SUL                 "/>
    <x v="18"/>
    <x v="18"/>
    <s v="Editorial"/>
    <s v="OUTROS"/>
    <s v="Indireta"/>
    <n v="2012"/>
    <n v="1.3647507536516714"/>
    <n v="1778.73"/>
    <n v="2427.5231080428375"/>
  </r>
  <r>
    <s v="41 - Paraná"/>
    <s v="SUL                 "/>
    <x v="18"/>
    <x v="18"/>
    <s v="Editorial"/>
    <s v="OUTROS"/>
    <s v="Indireta"/>
    <n v="2012"/>
    <n v="1.3647507536516714"/>
    <n v="224717"/>
    <n v="306682.69510834262"/>
  </r>
  <r>
    <s v="41 - Paraná"/>
    <s v="SUL                 "/>
    <x v="18"/>
    <x v="18"/>
    <s v="Editorial"/>
    <s v="OUTROS"/>
    <s v="Indireta"/>
    <n v="2012"/>
    <n v="1.3647507536516714"/>
    <n v="19536.53"/>
    <n v="26662.494041238486"/>
  </r>
  <r>
    <s v="41 - Paraná"/>
    <s v="SUL                 "/>
    <x v="18"/>
    <x v="18"/>
    <s v="Editorial"/>
    <s v="OUTROS"/>
    <s v="Indireta"/>
    <n v="2012"/>
    <n v="1.3647507536516714"/>
    <n v="107137.14"/>
    <n v="146215.49255908464"/>
  </r>
  <r>
    <s v="41 - Paraná"/>
    <s v="SUL                 "/>
    <x v="5"/>
    <x v="5"/>
    <e v="#N/A"/>
    <s v="OUTROS"/>
    <s v="Indireta"/>
    <n v="2012"/>
    <n v="1.3647507536516714"/>
    <n v="47972.09"/>
    <n v="65469.945981745805"/>
  </r>
  <r>
    <s v="41 - Paraná"/>
    <s v="SUL                 "/>
    <x v="5"/>
    <x v="5"/>
    <e v="#N/A"/>
    <s v="OUTROS"/>
    <s v="Indireta"/>
    <n v="2012"/>
    <n v="1.3647507536516714"/>
    <n v="619875"/>
    <n v="845974.87341982988"/>
  </r>
  <r>
    <s v="41 - Paraná"/>
    <s v="SUL                 "/>
    <x v="5"/>
    <x v="5"/>
    <e v="#N/A"/>
    <s v="OUTROS"/>
    <s v="Indireta"/>
    <n v="2012"/>
    <n v="1.3647507536516714"/>
    <n v="32500"/>
    <n v="44354.399493679324"/>
  </r>
  <r>
    <s v="41 - Paraná"/>
    <s v="SUL                 "/>
    <x v="5"/>
    <x v="5"/>
    <e v="#N/A"/>
    <s v="OUTROS"/>
    <s v="Indireta"/>
    <n v="2012"/>
    <n v="1.3647507536516714"/>
    <n v="82844.600000000006"/>
    <n v="113062.23028597127"/>
  </r>
  <r>
    <s v="41 - Paraná"/>
    <s v="SUL                 "/>
    <x v="5"/>
    <x v="5"/>
    <e v="#N/A"/>
    <s v="OUTROS"/>
    <s v="Indireta"/>
    <n v="2012"/>
    <n v="1.3647507536516714"/>
    <n v="360851.56"/>
    <n v="492472.43846638134"/>
  </r>
  <r>
    <s v="41 - Paraná"/>
    <s v="SUL                 "/>
    <x v="15"/>
    <x v="15"/>
    <s v="Audiovisual"/>
    <s v="OUTROS"/>
    <s v="Direta"/>
    <n v="2012"/>
    <n v="1.3647507536516714"/>
    <n v="70000"/>
    <n v="95532.552755616998"/>
  </r>
  <r>
    <s v="41 - Paraná"/>
    <s v="SUL                 "/>
    <x v="42"/>
    <x v="42"/>
    <s v="Audiovisual"/>
    <s v="OUTROS"/>
    <s v="Direta"/>
    <n v="2012"/>
    <n v="1.3647507536516714"/>
    <n v="30000"/>
    <n v="40942.522609550142"/>
  </r>
  <r>
    <s v="41 - Paraná"/>
    <s v="SUL                 "/>
    <x v="42"/>
    <x v="42"/>
    <s v="Audiovisual"/>
    <s v="OUTROS"/>
    <s v="Indireta"/>
    <n v="2012"/>
    <n v="1.3647507536516714"/>
    <n v="62222.84"/>
    <n v="84918.667784347359"/>
  </r>
  <r>
    <s v="41 - Paraná"/>
    <s v="SUL                 "/>
    <x v="31"/>
    <x v="31"/>
    <s v="Audiovisual"/>
    <s v="OUTROS"/>
    <s v="Indireta"/>
    <n v="2012"/>
    <n v="1.3647507536516714"/>
    <n v="25555.01"/>
    <n v="34876.219157075997"/>
  </r>
  <r>
    <s v="41 - Paraná"/>
    <s v="SUL                 "/>
    <x v="31"/>
    <x v="31"/>
    <s v="Audiovisual"/>
    <s v="OUTROS"/>
    <s v="Indireta"/>
    <n v="2012"/>
    <n v="1.3647507536516714"/>
    <n v="1094.68"/>
    <n v="1493.9653550074117"/>
  </r>
  <r>
    <s v="41 - Paraná"/>
    <s v="SUL                 "/>
    <x v="47"/>
    <x v="47"/>
    <s v="Audiovisual"/>
    <s v="OUTROS"/>
    <s v="Indireta"/>
    <n v="2012"/>
    <n v="1.3647507536516714"/>
    <n v="26942.880000000001"/>
    <n v="36770.315785546547"/>
  </r>
  <r>
    <s v="41 - Paraná"/>
    <s v="SUL                 "/>
    <x v="28"/>
    <x v="28"/>
    <s v="Audiovisual"/>
    <s v="OUTROS"/>
    <s v="Indireta"/>
    <n v="2012"/>
    <n v="1.3647507536516714"/>
    <n v="13560.51"/>
    <n v="18506.716242401028"/>
  </r>
  <r>
    <s v="41 - Paraná"/>
    <s v="SUL                 "/>
    <x v="28"/>
    <x v="28"/>
    <s v="Audiovisual"/>
    <s v="OUTROS"/>
    <s v="Indireta"/>
    <n v="2012"/>
    <n v="1.3647507536516714"/>
    <n v="95000"/>
    <n v="129651.32159690879"/>
  </r>
  <r>
    <s v="41 - Paraná"/>
    <s v="SUL                 "/>
    <x v="28"/>
    <x v="28"/>
    <s v="Audiovisual"/>
    <s v="OUTROS"/>
    <s v="Indireta"/>
    <n v="2012"/>
    <n v="1.3647507536516714"/>
    <n v="207226.71"/>
    <n v="282812.80864925636"/>
  </r>
  <r>
    <s v="41 - Paraná"/>
    <s v="SUL                 "/>
    <x v="28"/>
    <x v="28"/>
    <s v="Audiovisual"/>
    <s v="OUTROS"/>
    <s v="Indireta"/>
    <n v="2012"/>
    <n v="1.3647507536516714"/>
    <n v="89059.71"/>
    <n v="121544.3063424993"/>
  </r>
  <r>
    <s v="41 - Paraná"/>
    <s v="SUL                 "/>
    <x v="7"/>
    <x v="7"/>
    <s v="Música"/>
    <s v="OUTROS"/>
    <s v="Indireta"/>
    <n v="2012"/>
    <n v="1.3647507536516714"/>
    <n v="6918.42"/>
    <n v="9441.9189090787968"/>
  </r>
  <r>
    <s v="41 - Paraná"/>
    <s v="SUL                 "/>
    <x v="7"/>
    <x v="7"/>
    <s v="Música"/>
    <s v="OUTROS"/>
    <s v="Indireta"/>
    <n v="2012"/>
    <n v="1.3647507536516714"/>
    <n v="2499.35"/>
    <n v="3410.9897961393049"/>
  </r>
  <r>
    <s v="41 - Paraná"/>
    <s v="SUL                 "/>
    <x v="16"/>
    <x v="16"/>
    <s v="Audiovisual"/>
    <s v="OUTROS"/>
    <s v="Indireta"/>
    <n v="2012"/>
    <n v="1.3647507536516714"/>
    <n v="33445.64"/>
    <n v="45644.962396362484"/>
  </r>
  <r>
    <s v="41 - Paraná"/>
    <s v="SUL                 "/>
    <x v="16"/>
    <x v="16"/>
    <s v="Audiovisual"/>
    <s v="OUTROS"/>
    <s v="Indireta"/>
    <n v="2012"/>
    <n v="1.3647507536516714"/>
    <n v="185787.56"/>
    <n v="253553.71252910513"/>
  </r>
  <r>
    <s v="41 - Paraná"/>
    <s v="SUL                 "/>
    <x v="16"/>
    <x v="16"/>
    <s v="Audiovisual"/>
    <s v="OUTROS"/>
    <s v="Indireta"/>
    <n v="2012"/>
    <n v="1.3647507536516714"/>
    <n v="278035.82"/>
    <n v="379449.59488716046"/>
  </r>
  <r>
    <s v="41 - Paraná"/>
    <s v="SUL                 "/>
    <x v="16"/>
    <x v="16"/>
    <s v="Audiovisual"/>
    <s v="OUTROS"/>
    <s v="Indireta"/>
    <n v="2012"/>
    <n v="1.3647507536516714"/>
    <n v="10000"/>
    <n v="13647.507536516714"/>
  </r>
  <r>
    <s v="41 - Paraná"/>
    <s v="SUL                 "/>
    <x v="32"/>
    <x v="32"/>
    <s v="Audiovisual"/>
    <s v="OUTROS"/>
    <s v="Indireta"/>
    <n v="2012"/>
    <n v="1.3647507536516714"/>
    <n v="67978.720000000001"/>
    <n v="92774.009352275956"/>
  </r>
  <r>
    <s v="41 - Paraná"/>
    <s v="SUL                 "/>
    <x v="32"/>
    <x v="32"/>
    <s v="Audiovisual"/>
    <s v="OUTROS"/>
    <s v="Indireta"/>
    <n v="2012"/>
    <n v="1.3647507536516714"/>
    <n v="369054.38"/>
    <n v="503667.24324345036"/>
  </r>
  <r>
    <s v="41 - Paraná"/>
    <s v="SUL                 "/>
    <x v="32"/>
    <x v="32"/>
    <s v="Audiovisual"/>
    <s v="OUTROS"/>
    <s v="Indireta"/>
    <n v="2012"/>
    <n v="1.3647507536516714"/>
    <n v="377053.3"/>
    <n v="514583.77534184972"/>
  </r>
  <r>
    <s v="41 - Paraná"/>
    <s v="SUL                 "/>
    <x v="41"/>
    <x v="41"/>
    <s v="Audiovisual"/>
    <s v="OUTROS"/>
    <s v="Indireta"/>
    <n v="2012"/>
    <n v="1.3647507536516714"/>
    <n v="11831.59"/>
    <n v="16147.17136939758"/>
  </r>
  <r>
    <s v="41 - Paraná"/>
    <s v="SUL                 "/>
    <x v="41"/>
    <x v="41"/>
    <s v="Audiovisual"/>
    <s v="OUTROS"/>
    <s v="Indireta"/>
    <n v="2012"/>
    <n v="1.3647507536516714"/>
    <n v="53991.75"/>
    <n v="73685.281503472637"/>
  </r>
  <r>
    <s v="41 - Paraná"/>
    <s v="SUL                 "/>
    <x v="41"/>
    <x v="41"/>
    <s v="Audiovisual"/>
    <s v="OUTROS"/>
    <s v="Indireta"/>
    <n v="2012"/>
    <n v="1.3647507536516714"/>
    <n v="5036.57"/>
    <n v="6873.6627033193981"/>
  </r>
  <r>
    <s v="41 - Paraná"/>
    <s v="SUL                 "/>
    <x v="59"/>
    <x v="59"/>
    <s v="Educação e Criação em Artes"/>
    <s v="OUTROS"/>
    <s v="Indireta"/>
    <n v="2012"/>
    <n v="1.3647507536516714"/>
    <n v="3750.25"/>
    <n v="5118.1565138821807"/>
  </r>
  <r>
    <s v="41 - Paraná"/>
    <s v="SUL                 "/>
    <x v="59"/>
    <x v="59"/>
    <s v="Educação e Criação em Artes"/>
    <s v="OUTROS"/>
    <s v="Indireta"/>
    <n v="2012"/>
    <n v="1.3647507536516714"/>
    <n v="3878.68"/>
    <n v="5293.4314531736645"/>
  </r>
  <r>
    <s v="41 - Paraná"/>
    <s v="SUL                 "/>
    <x v="59"/>
    <x v="59"/>
    <s v="Educação e Criação em Artes"/>
    <s v="OUTROS"/>
    <s v="Indireta"/>
    <n v="2012"/>
    <n v="1.3647507536516714"/>
    <n v="33539.72"/>
    <n v="45773.358147266037"/>
  </r>
  <r>
    <s v="41 - Paraná"/>
    <s v="SUL                 "/>
    <x v="53"/>
    <x v="53"/>
    <s v="Educação e Criação em Artes"/>
    <s v="OUTROS"/>
    <s v="Indireta"/>
    <n v="2012"/>
    <n v="1.3647507536516714"/>
    <n v="60627.25"/>
    <n v="82741.08512932829"/>
  </r>
  <r>
    <s v="41 - Paraná"/>
    <s v="SUL                 "/>
    <x v="53"/>
    <x v="53"/>
    <s v="Educação e Criação em Artes"/>
    <s v="OUTROS"/>
    <s v="Indireta"/>
    <n v="2012"/>
    <n v="1.3647507536516714"/>
    <n v="30782.36"/>
    <n v="42010.249009177067"/>
  </r>
  <r>
    <s v="41 - Paraná"/>
    <s v="SUL                 "/>
    <x v="55"/>
    <x v="55"/>
    <s v="Educação e Criação em Artes"/>
    <s v="OUTROS"/>
    <s v="Indireta"/>
    <n v="2012"/>
    <n v="1.3647507536516714"/>
    <n v="49678.79"/>
    <n v="67799.166093003121"/>
  </r>
  <r>
    <s v="41 - Paraná"/>
    <s v="SUL                 "/>
    <x v="36"/>
    <x v="36"/>
    <s v="Artes Cênicas e Espetáculos"/>
    <s v="OUTROS"/>
    <s v="Indireta"/>
    <n v="2012"/>
    <n v="1.3647507536516714"/>
    <n v="100483.93"/>
    <n v="137135.5191973818"/>
  </r>
  <r>
    <s v="41 - Paraná"/>
    <s v="SUL                 "/>
    <x v="36"/>
    <x v="36"/>
    <s v="Artes Cênicas e Espetáculos"/>
    <s v="OUTROS"/>
    <s v="Indireta"/>
    <n v="2012"/>
    <n v="1.3647507536516714"/>
    <n v="135806.5"/>
    <n v="185342.02322579571"/>
  </r>
  <r>
    <s v="41 - Paraná"/>
    <s v="SUL                 "/>
    <x v="58"/>
    <x v="58"/>
    <s v="Artes Cênicas e Espetáculos"/>
    <s v="OUTROS"/>
    <s v="Indireta"/>
    <n v="2012"/>
    <n v="1.3647507536516714"/>
    <n v="25199.69"/>
    <n v="34391.295919288488"/>
  </r>
  <r>
    <s v="41 - Paraná"/>
    <s v="SUL                 "/>
    <x v="20"/>
    <x v="20"/>
    <s v="Artes Cênicas e Espetáculos"/>
    <s v="OUTROS"/>
    <s v="Indireta"/>
    <n v="2012"/>
    <n v="1.3647507536516714"/>
    <n v="91200"/>
    <n v="124465.26873303244"/>
  </r>
  <r>
    <s v="41 - Paraná"/>
    <s v="SUL                 "/>
    <x v="20"/>
    <x v="20"/>
    <s v="Artes Cênicas e Espetáculos"/>
    <s v="OUTROS"/>
    <s v="Indireta"/>
    <n v="2012"/>
    <n v="1.3647507536516714"/>
    <n v="94800"/>
    <n v="129378.37144617845"/>
  </r>
  <r>
    <s v="41 - Paraná"/>
    <s v="SUL                 "/>
    <x v="20"/>
    <x v="20"/>
    <s v="Artes Cênicas e Espetáculos"/>
    <s v="OUTROS"/>
    <s v="Indireta"/>
    <n v="2012"/>
    <n v="1.3647507536516714"/>
    <n v="294167.09999999998"/>
    <n v="401464.77142452658"/>
  </r>
  <r>
    <s v="41 - Paraná"/>
    <s v="SUL                 "/>
    <x v="20"/>
    <x v="20"/>
    <s v="Artes Cênicas e Espetáculos"/>
    <s v="OUTROS"/>
    <s v="Indireta"/>
    <n v="2012"/>
    <n v="1.3647507536516714"/>
    <n v="63947.56"/>
    <n v="87272.48070418548"/>
  </r>
  <r>
    <s v="41 - Paraná"/>
    <s v="SUL                 "/>
    <x v="30"/>
    <x v="30"/>
    <s v="Artes Cênicas e Espetáculos"/>
    <s v="OUTROS"/>
    <s v="Indireta"/>
    <n v="2012"/>
    <n v="1.3647507536516714"/>
    <n v="80"/>
    <n v="109.18006029213372"/>
  </r>
  <r>
    <s v="41 - Paraná"/>
    <s v="SUL                 "/>
    <x v="30"/>
    <x v="30"/>
    <s v="Artes Cênicas e Espetáculos"/>
    <s v="OUTROS"/>
    <s v="Indireta"/>
    <n v="2012"/>
    <n v="1.3647507536516714"/>
    <n v="114297.79"/>
    <n v="155987.99504322046"/>
  </r>
  <r>
    <s v="41 - Paraná"/>
    <s v="SUL                 "/>
    <x v="30"/>
    <x v="30"/>
    <s v="Artes Cênicas e Espetáculos"/>
    <s v="OUTROS"/>
    <s v="Indireta"/>
    <n v="2012"/>
    <n v="1.3647507536516714"/>
    <n v="104612.19"/>
    <n v="142769.56514365185"/>
  </r>
  <r>
    <s v="41 - Paraná"/>
    <s v="SUL                 "/>
    <x v="44"/>
    <x v="44"/>
    <s v="Artes Cênicas e Espetáculos"/>
    <s v="FUNDO CULTURAL"/>
    <s v="Direta"/>
    <n v="2012"/>
    <n v="1.3647507536516714"/>
    <n v="150000"/>
    <n v="204712.61304775072"/>
  </r>
  <r>
    <s v="33 - Rio de Janeiro"/>
    <s v="SUDESTE             "/>
    <x v="38"/>
    <x v="38"/>
    <e v="#N/A"/>
    <s v="OUTROS"/>
    <s v="Indireta"/>
    <n v="2012"/>
    <n v="1.3647507536516714"/>
    <n v="300000"/>
    <n v="409425.22609550145"/>
  </r>
  <r>
    <s v="33 - Rio de Janeiro"/>
    <s v="SUDESTE             "/>
    <x v="38"/>
    <x v="38"/>
    <e v="#N/A"/>
    <s v="OUTROS"/>
    <s v="Indireta"/>
    <n v="2012"/>
    <n v="1.3647507536516714"/>
    <n v="235048"/>
    <n v="320781.93514431809"/>
  </r>
  <r>
    <s v="33 - Rio de Janeiro"/>
    <s v="SUDESTE             "/>
    <x v="2"/>
    <x v="2"/>
    <e v="#N/A"/>
    <s v="OUTROS"/>
    <s v="Indireta"/>
    <n v="2012"/>
    <n v="1.3647507536516714"/>
    <n v="99269.35"/>
    <n v="135477.92022701155"/>
  </r>
  <r>
    <s v="33 - Rio de Janeiro"/>
    <s v="SUDESTE             "/>
    <x v="2"/>
    <x v="2"/>
    <e v="#N/A"/>
    <s v="OUTROS"/>
    <s v="Indireta"/>
    <n v="2012"/>
    <n v="1.3647507536516714"/>
    <n v="3145000"/>
    <n v="4292141.1202345062"/>
  </r>
  <r>
    <s v="33 - Rio de Janeiro"/>
    <s v="SUDESTE             "/>
    <x v="2"/>
    <x v="2"/>
    <e v="#N/A"/>
    <s v="OUTROS"/>
    <s v="Indireta"/>
    <n v="2012"/>
    <n v="1.3647507536516714"/>
    <n v="334620"/>
    <n v="456672.89718692232"/>
  </r>
  <r>
    <s v="33 - Rio de Janeiro"/>
    <s v="SUDESTE             "/>
    <x v="2"/>
    <x v="2"/>
    <e v="#N/A"/>
    <s v="OUTROS"/>
    <s v="Indireta"/>
    <n v="2012"/>
    <n v="1.3647507536516714"/>
    <n v="199831.86"/>
    <n v="272720.68153861526"/>
  </r>
  <r>
    <s v="33 - Rio de Janeiro"/>
    <s v="SUDESTE             "/>
    <x v="2"/>
    <x v="2"/>
    <e v="#N/A"/>
    <s v="OUTROS"/>
    <s v="Indireta"/>
    <n v="2012"/>
    <n v="1.3647507536516714"/>
    <n v="184968.8"/>
    <n v="252436.30920204526"/>
  </r>
  <r>
    <s v="33 - Rio de Janeiro"/>
    <s v="SUDESTE             "/>
    <x v="2"/>
    <x v="2"/>
    <e v="#N/A"/>
    <s v="OUTROS"/>
    <s v="Indireta"/>
    <n v="2012"/>
    <n v="1.3647507536516714"/>
    <n v="319500"/>
    <n v="436037.86579170905"/>
  </r>
  <r>
    <s v="33 - Rio de Janeiro"/>
    <s v="SUDESTE             "/>
    <x v="2"/>
    <x v="2"/>
    <e v="#N/A"/>
    <s v="OUTROS"/>
    <s v="Indireta"/>
    <n v="2012"/>
    <n v="1.3647507536516714"/>
    <n v="322880.87"/>
    <n v="440651.91067220736"/>
  </r>
  <r>
    <s v="33 - Rio de Janeiro"/>
    <s v="SUDESTE             "/>
    <x v="2"/>
    <x v="2"/>
    <e v="#N/A"/>
    <s v="OUTROS"/>
    <s v="Indireta"/>
    <n v="2012"/>
    <n v="1.3647507536516714"/>
    <n v="1082922.73"/>
    <n v="1477919.6119140254"/>
  </r>
  <r>
    <s v="33 - Rio de Janeiro"/>
    <s v="SUDESTE             "/>
    <x v="39"/>
    <x v="39"/>
    <s v="Música"/>
    <s v="OUTROS"/>
    <s v="Indireta"/>
    <n v="2012"/>
    <n v="1.3647507536516714"/>
    <n v="81865.960000000006"/>
    <n v="111726.63060841759"/>
  </r>
  <r>
    <s v="33 - Rio de Janeiro"/>
    <s v="SUDESTE             "/>
    <x v="26"/>
    <x v="26"/>
    <s v="Editorial"/>
    <s v="OUTROS"/>
    <s v="Indireta"/>
    <n v="2012"/>
    <n v="1.3647507536516714"/>
    <n v="6197.09"/>
    <n v="8457.483247947237"/>
  </r>
  <r>
    <s v="33 - Rio de Janeiro"/>
    <s v="SUDESTE             "/>
    <x v="26"/>
    <x v="26"/>
    <s v="Editorial"/>
    <s v="OUTROS"/>
    <s v="Indireta"/>
    <n v="2012"/>
    <n v="1.3647507536516714"/>
    <n v="190000"/>
    <n v="259302.64319381758"/>
  </r>
  <r>
    <s v="33 - Rio de Janeiro"/>
    <s v="SUDESTE             "/>
    <x v="26"/>
    <x v="26"/>
    <s v="Editorial"/>
    <s v="OUTROS"/>
    <s v="Indireta"/>
    <n v="2012"/>
    <n v="1.3647507536516714"/>
    <n v="272583.78000000003"/>
    <n v="372008.91918822145"/>
  </r>
  <r>
    <s v="33 - Rio de Janeiro"/>
    <s v="SUDESTE             "/>
    <x v="40"/>
    <x v="40"/>
    <s v="Música"/>
    <s v="OUTROS"/>
    <s v="Indireta"/>
    <n v="2012"/>
    <n v="1.3647507536516714"/>
    <n v="15393.1"/>
    <n v="21007.744826035545"/>
  </r>
  <r>
    <s v="33 - Rio de Janeiro"/>
    <s v="SUDESTE             "/>
    <x v="40"/>
    <x v="40"/>
    <s v="Música"/>
    <s v="OUTROS"/>
    <s v="Indireta"/>
    <n v="2012"/>
    <n v="1.3647507536516714"/>
    <n v="110000"/>
    <n v="150122.58290168387"/>
  </r>
  <r>
    <s v="33 - Rio de Janeiro"/>
    <s v="SUDESTE             "/>
    <x v="40"/>
    <x v="40"/>
    <s v="Música"/>
    <s v="OUTROS"/>
    <s v="Indireta"/>
    <n v="2012"/>
    <n v="1.3647507536516714"/>
    <n v="107082.39"/>
    <n v="146140.77245532221"/>
  </r>
  <r>
    <s v="33 - Rio de Janeiro"/>
    <s v="SUDESTE             "/>
    <x v="25"/>
    <x v="25"/>
    <s v="Editorial"/>
    <s v="OUTROS"/>
    <s v="Indireta"/>
    <n v="2012"/>
    <n v="1.3647507536516714"/>
    <n v="555.29"/>
    <n v="757.83244599523653"/>
  </r>
  <r>
    <s v="33 - Rio de Janeiro"/>
    <s v="SUDESTE             "/>
    <x v="25"/>
    <x v="25"/>
    <s v="Editorial"/>
    <s v="OUTROS"/>
    <s v="Indireta"/>
    <n v="2012"/>
    <n v="1.3647507536516714"/>
    <n v="446354.07"/>
    <n v="609162.05342799088"/>
  </r>
  <r>
    <s v="33 - Rio de Janeiro"/>
    <s v="SUDESTE             "/>
    <x v="25"/>
    <x v="25"/>
    <s v="Editorial"/>
    <s v="OUTROS"/>
    <s v="Indireta"/>
    <n v="2012"/>
    <n v="1.3647507536516714"/>
    <n v="551498.81000000006"/>
    <n v="752658.4165855"/>
  </r>
  <r>
    <s v="33 - Rio de Janeiro"/>
    <s v="SUDESTE             "/>
    <x v="33"/>
    <x v="33"/>
    <s v="Editorial"/>
    <s v="OUTROS"/>
    <s v="Indireta"/>
    <n v="2012"/>
    <n v="1.3647507536516714"/>
    <n v="14409.2"/>
    <n v="19664.966559517667"/>
  </r>
  <r>
    <s v="33 - Rio de Janeiro"/>
    <s v="SUDESTE             "/>
    <x v="33"/>
    <x v="33"/>
    <s v="Editorial"/>
    <s v="OUTROS"/>
    <s v="Indireta"/>
    <n v="2012"/>
    <n v="1.3647507536516714"/>
    <n v="456512.61"/>
    <n v="623025.92854899156"/>
  </r>
  <r>
    <s v="33 - Rio de Janeiro"/>
    <s v="SUDESTE             "/>
    <x v="33"/>
    <x v="33"/>
    <s v="Editorial"/>
    <s v="OUTROS"/>
    <s v="Indireta"/>
    <n v="2012"/>
    <n v="1.3647507536516714"/>
    <n v="73666.61"/>
    <n v="100536.56151646376"/>
  </r>
  <r>
    <s v="33 - Rio de Janeiro"/>
    <s v="SUDESTE             "/>
    <x v="33"/>
    <x v="33"/>
    <s v="Editorial"/>
    <s v="OUTROS"/>
    <s v="Indireta"/>
    <n v="2012"/>
    <n v="1.3647507536516714"/>
    <n v="273350.37"/>
    <n v="373055.12346846325"/>
  </r>
  <r>
    <s v="33 - Rio de Janeiro"/>
    <s v="SUDESTE             "/>
    <x v="37"/>
    <x v="37"/>
    <s v="Música"/>
    <s v="OUTROS"/>
    <s v="Indireta"/>
    <n v="2012"/>
    <n v="1.3647507536516714"/>
    <n v="7725.34"/>
    <n v="10543.163587215404"/>
  </r>
  <r>
    <s v="33 - Rio de Janeiro"/>
    <s v="SUDESTE             "/>
    <x v="37"/>
    <x v="37"/>
    <s v="Música"/>
    <s v="OUTROS"/>
    <s v="Indireta"/>
    <n v="2012"/>
    <n v="1.3647507536516714"/>
    <n v="44200"/>
    <n v="60321.983311403877"/>
  </r>
  <r>
    <s v="33 - Rio de Janeiro"/>
    <s v="SUDESTE             "/>
    <x v="37"/>
    <x v="37"/>
    <s v="Música"/>
    <s v="OUTROS"/>
    <s v="Indireta"/>
    <n v="2012"/>
    <n v="1.3647507536516714"/>
    <n v="174958.19"/>
    <n v="238774.32166003232"/>
  </r>
  <r>
    <s v="33 - Rio de Janeiro"/>
    <s v="SUDESTE             "/>
    <x v="37"/>
    <x v="37"/>
    <s v="Música"/>
    <s v="OUTROS"/>
    <s v="Indireta"/>
    <n v="2012"/>
    <n v="1.3647507536516714"/>
    <n v="160080.81"/>
    <n v="218470.40609267002"/>
  </r>
  <r>
    <s v="33 - Rio de Janeiro"/>
    <s v="SUDESTE             "/>
    <x v="13"/>
    <x v="13"/>
    <s v="Editorial"/>
    <s v="OUTROS"/>
    <s v="Indireta"/>
    <n v="2012"/>
    <n v="1.3647507536516714"/>
    <n v="199663.72"/>
    <n v="272491.2123468963"/>
  </r>
  <r>
    <s v="33 - Rio de Janeiro"/>
    <s v="SUDESTE             "/>
    <x v="13"/>
    <x v="13"/>
    <s v="Editorial"/>
    <s v="FUNDO CULTURAL"/>
    <s v="Direta"/>
    <n v="2012"/>
    <n v="1.3647507536516714"/>
    <n v="129360"/>
    <n v="176544.15749238021"/>
  </r>
  <r>
    <s v="33 - Rio de Janeiro"/>
    <s v="SUDESTE             "/>
    <x v="13"/>
    <x v="13"/>
    <s v="Editorial"/>
    <s v="OUTROS"/>
    <s v="Indireta"/>
    <n v="2012"/>
    <n v="1.3647507536516714"/>
    <n v="255769.64"/>
    <n v="349061.80895121669"/>
  </r>
  <r>
    <s v="33 - Rio de Janeiro"/>
    <s v="SUDESTE             "/>
    <x v="13"/>
    <x v="13"/>
    <s v="Editorial"/>
    <s v="OUTROS"/>
    <s v="Indireta"/>
    <n v="2012"/>
    <n v="1.3647507536516714"/>
    <n v="909140.46"/>
    <n v="1240750.1279602272"/>
  </r>
  <r>
    <s v="33 - Rio de Janeiro"/>
    <s v="SUDESTE             "/>
    <x v="13"/>
    <x v="13"/>
    <s v="Editorial"/>
    <s v="OUTROS"/>
    <s v="Direta"/>
    <n v="2012"/>
    <n v="1.3647507536516714"/>
    <n v="1839999.99"/>
    <n v="2511141.3730715681"/>
  </r>
  <r>
    <s v="33 - Rio de Janeiro"/>
    <s v="SUDESTE             "/>
    <x v="17"/>
    <x v="17"/>
    <s v="Editorial"/>
    <s v="OUTROS"/>
    <s v="Indireta"/>
    <n v="2012"/>
    <n v="1.3647507536516714"/>
    <n v="29916.47"/>
    <n v="40828.524979097623"/>
  </r>
  <r>
    <s v="33 - Rio de Janeiro"/>
    <s v="SUDESTE             "/>
    <x v="12"/>
    <x v="12"/>
    <s v="Editorial"/>
    <s v="OUTROS"/>
    <s v="Indireta"/>
    <n v="2012"/>
    <n v="1.3647507536516714"/>
    <n v="95659.839999999997"/>
    <n v="130551.8387341983"/>
  </r>
  <r>
    <s v="33 - Rio de Janeiro"/>
    <s v="SUDESTE             "/>
    <x v="43"/>
    <x v="43"/>
    <e v="#N/A"/>
    <s v="OUTROS"/>
    <s v="Indireta"/>
    <n v="2012"/>
    <n v="1.3647507536516714"/>
    <n v="46249.88"/>
    <n v="63119.558586299361"/>
  </r>
  <r>
    <s v="33 - Rio de Janeiro"/>
    <s v="SUDESTE             "/>
    <x v="43"/>
    <x v="43"/>
    <e v="#N/A"/>
    <s v="OUTROS"/>
    <s v="Indireta"/>
    <n v="2012"/>
    <n v="1.3647507536516714"/>
    <n v="103000.05"/>
    <n v="140569.39586365985"/>
  </r>
  <r>
    <s v="33 - Rio de Janeiro"/>
    <s v="SUDESTE             "/>
    <x v="14"/>
    <x v="14"/>
    <s v="Editorial"/>
    <s v="OUTROS"/>
    <s v="Indireta"/>
    <n v="2012"/>
    <n v="1.3647507536516714"/>
    <n v="6382.49"/>
    <n v="8710.5080376742553"/>
  </r>
  <r>
    <s v="33 - Rio de Janeiro"/>
    <s v="SUDESTE             "/>
    <x v="14"/>
    <x v="14"/>
    <s v="Editorial"/>
    <s v="OUTROS"/>
    <s v="Direta"/>
    <n v="2012"/>
    <n v="1.3647507536516714"/>
    <n v="6051000.0999999996"/>
    <n v="8258106.9468213385"/>
  </r>
  <r>
    <s v="33 - Rio de Janeiro"/>
    <s v="SUDESTE             "/>
    <x v="14"/>
    <x v="14"/>
    <s v="Editorial"/>
    <s v="OUTROS"/>
    <s v="Indireta"/>
    <n v="2012"/>
    <n v="1.3647507536516714"/>
    <n v="80000"/>
    <n v="109180.06029213371"/>
  </r>
  <r>
    <s v="33 - Rio de Janeiro"/>
    <s v="SUDESTE             "/>
    <x v="14"/>
    <x v="14"/>
    <s v="Editorial"/>
    <s v="OUTROS"/>
    <s v="Indireta"/>
    <n v="2012"/>
    <n v="1.3647507536516714"/>
    <n v="188123.21"/>
    <n v="256741.29262687164"/>
  </r>
  <r>
    <s v="33 - Rio de Janeiro"/>
    <s v="SUDESTE             "/>
    <x v="14"/>
    <x v="14"/>
    <s v="Editorial"/>
    <s v="OUTROS"/>
    <s v="Direta"/>
    <n v="2012"/>
    <n v="1.3647507536516714"/>
    <n v="721000.37"/>
    <n v="983985.79834063398"/>
  </r>
  <r>
    <s v="33 - Rio de Janeiro"/>
    <s v="SUDESTE             "/>
    <x v="14"/>
    <x v="14"/>
    <s v="Editorial"/>
    <s v="OUTROS"/>
    <s v="Indireta"/>
    <n v="2012"/>
    <n v="1.3647507536516714"/>
    <n v="481790.55"/>
    <n v="657524.01621475327"/>
  </r>
  <r>
    <s v="33 - Rio de Janeiro"/>
    <s v="SUDESTE             "/>
    <x v="18"/>
    <x v="18"/>
    <s v="Editorial"/>
    <s v="OUTROS"/>
    <s v="Indireta"/>
    <n v="2012"/>
    <n v="1.3647507536516714"/>
    <n v="7792.75"/>
    <n v="10635.161435519063"/>
  </r>
  <r>
    <s v="33 - Rio de Janeiro"/>
    <s v="SUDESTE             "/>
    <x v="18"/>
    <x v="18"/>
    <s v="Editorial"/>
    <s v="OUTROS"/>
    <s v="Indireta"/>
    <n v="2012"/>
    <n v="1.3647507536516714"/>
    <n v="231345.03"/>
    <n v="315728.30404606852"/>
  </r>
  <r>
    <s v="33 - Rio de Janeiro"/>
    <s v="SUDESTE             "/>
    <x v="18"/>
    <x v="18"/>
    <s v="Editorial"/>
    <s v="OUTROS"/>
    <s v="Indireta"/>
    <n v="2012"/>
    <n v="1.3647507536516714"/>
    <n v="219171.12"/>
    <n v="299113.95119868091"/>
  </r>
  <r>
    <s v="33 - Rio de Janeiro"/>
    <s v="SUDESTE             "/>
    <x v="18"/>
    <x v="18"/>
    <s v="Editorial"/>
    <s v="OUTROS"/>
    <s v="Indireta"/>
    <n v="2012"/>
    <n v="1.3647507536516714"/>
    <n v="54955.46"/>
    <n v="75000.505452274287"/>
  </r>
  <r>
    <s v="33 - Rio de Janeiro"/>
    <s v="SUDESTE             "/>
    <x v="19"/>
    <x v="19"/>
    <s v="Editorial"/>
    <s v="OUTROS"/>
    <s v="Indireta"/>
    <n v="2012"/>
    <n v="1.3647507536516714"/>
    <n v="3495.09"/>
    <n v="4769.9267115804205"/>
  </r>
  <r>
    <s v="33 - Rio de Janeiro"/>
    <s v="SUDESTE             "/>
    <x v="19"/>
    <x v="19"/>
    <s v="Editorial"/>
    <s v="OUTROS"/>
    <s v="Indireta"/>
    <n v="2012"/>
    <n v="1.3647507536516714"/>
    <n v="38297.019999999997"/>
    <n v="52265.88690761313"/>
  </r>
  <r>
    <s v="33 - Rio de Janeiro"/>
    <s v="SUDESTE             "/>
    <x v="19"/>
    <x v="19"/>
    <s v="Editorial"/>
    <s v="OUTROS"/>
    <s v="Indireta"/>
    <n v="2012"/>
    <n v="1.3647507536516714"/>
    <n v="444123.75"/>
    <n v="606118.22252710653"/>
  </r>
  <r>
    <s v="33 - Rio de Janeiro"/>
    <s v="SUDESTE             "/>
    <x v="5"/>
    <x v="5"/>
    <e v="#N/A"/>
    <s v="OUTROS"/>
    <s v="Indireta"/>
    <n v="2012"/>
    <n v="1.3647507536516714"/>
    <n v="35217.589999999997"/>
    <n v="48063.23249429556"/>
  </r>
  <r>
    <s v="33 - Rio de Janeiro"/>
    <s v="SUDESTE             "/>
    <x v="5"/>
    <x v="5"/>
    <e v="#N/A"/>
    <s v="OUTROS"/>
    <s v="Indireta"/>
    <n v="2012"/>
    <n v="1.3647507536516714"/>
    <n v="194831.86"/>
    <n v="265896.92777035694"/>
  </r>
  <r>
    <s v="33 - Rio de Janeiro"/>
    <s v="SUDESTE             "/>
    <x v="5"/>
    <x v="5"/>
    <e v="#N/A"/>
    <s v="OUTROS"/>
    <s v="Indireta"/>
    <n v="2012"/>
    <n v="1.3647507536516714"/>
    <n v="82797.98"/>
    <n v="112998.60560583601"/>
  </r>
  <r>
    <s v="33 - Rio de Janeiro"/>
    <s v="SUDESTE             "/>
    <x v="5"/>
    <x v="5"/>
    <e v="#N/A"/>
    <s v="OUTROS"/>
    <s v="Indireta"/>
    <n v="2012"/>
    <n v="1.3647507536516714"/>
    <n v="209979.34"/>
    <n v="286569.46251628053"/>
  </r>
  <r>
    <s v="33 - Rio de Janeiro"/>
    <s v="SUDESTE             "/>
    <x v="15"/>
    <x v="15"/>
    <s v="Audiovisual"/>
    <s v="FUNDO CULTURAL"/>
    <s v="Direta"/>
    <n v="2012"/>
    <n v="1.3647507536516714"/>
    <n v="50000"/>
    <n v="68237.53768258357"/>
  </r>
  <r>
    <s v="33 - Rio de Janeiro"/>
    <s v="SUDESTE             "/>
    <x v="15"/>
    <x v="15"/>
    <s v="Audiovisual"/>
    <s v="OUTROS"/>
    <s v="Direta"/>
    <n v="2012"/>
    <n v="1.3647507536516714"/>
    <n v="294890"/>
    <n v="402451.34974434139"/>
  </r>
  <r>
    <s v="33 - Rio de Janeiro"/>
    <s v="SUDESTE             "/>
    <x v="15"/>
    <x v="15"/>
    <s v="Audiovisual"/>
    <s v="OUTROS"/>
    <s v="Direta"/>
    <n v="2012"/>
    <n v="1.3647507536516714"/>
    <n v="240000"/>
    <n v="327540.18087640114"/>
  </r>
  <r>
    <s v="33 - Rio de Janeiro"/>
    <s v="SUDESTE             "/>
    <x v="15"/>
    <x v="15"/>
    <s v="Audiovisual"/>
    <s v="OUTROS"/>
    <s v="Direta"/>
    <n v="2012"/>
    <n v="1.3647507536516714"/>
    <n v="12750000"/>
    <n v="17400572.109058812"/>
  </r>
  <r>
    <s v="33 - Rio de Janeiro"/>
    <s v="SUDESTE             "/>
    <x v="27"/>
    <x v="27"/>
    <s v="Audiovisual"/>
    <s v="OUTROS"/>
    <s v="Indireta"/>
    <n v="2012"/>
    <n v="1.3647507536516714"/>
    <n v="325.08999999999997"/>
    <n v="443.66682250462185"/>
  </r>
  <r>
    <s v="33 - Rio de Janeiro"/>
    <s v="SUDESTE             "/>
    <x v="42"/>
    <x v="42"/>
    <s v="Audiovisual"/>
    <s v="OUTROS"/>
    <s v="Indireta"/>
    <n v="2012"/>
    <n v="1.3647507536516714"/>
    <n v="65129.86"/>
    <n v="88886.025520227849"/>
  </r>
  <r>
    <s v="33 - Rio de Janeiro"/>
    <s v="SUDESTE             "/>
    <x v="42"/>
    <x v="42"/>
    <s v="Audiovisual"/>
    <s v="OUTROS"/>
    <s v="Indireta"/>
    <n v="2012"/>
    <n v="1.3647507536516714"/>
    <n v="4137.1899999999996"/>
    <n v="5646.2331705001579"/>
  </r>
  <r>
    <s v="33 - Rio de Janeiro"/>
    <s v="SUDESTE             "/>
    <x v="31"/>
    <x v="31"/>
    <s v="Audiovisual"/>
    <s v="OUTROS"/>
    <s v="Indireta"/>
    <n v="2012"/>
    <n v="1.3647507536516714"/>
    <n v="5981.03"/>
    <n v="8162.6152001132559"/>
  </r>
  <r>
    <s v="33 - Rio de Janeiro"/>
    <s v="SUDESTE             "/>
    <x v="31"/>
    <x v="31"/>
    <s v="Audiovisual"/>
    <s v="OUTROS"/>
    <s v="Indireta"/>
    <n v="2012"/>
    <n v="1.3647507536516714"/>
    <n v="50000"/>
    <n v="68237.53768258357"/>
  </r>
  <r>
    <s v="33 - Rio de Janeiro"/>
    <s v="SUDESTE             "/>
    <x v="31"/>
    <x v="31"/>
    <s v="Audiovisual"/>
    <s v="FUNDO CULTURAL"/>
    <s v="Direta"/>
    <n v="2012"/>
    <n v="1.3647507536516714"/>
    <n v="175000"/>
    <n v="238831.3818890425"/>
  </r>
  <r>
    <s v="33 - Rio de Janeiro"/>
    <s v="SUDESTE             "/>
    <x v="31"/>
    <x v="31"/>
    <s v="Audiovisual"/>
    <s v="OUTROS"/>
    <s v="Direta"/>
    <n v="2012"/>
    <n v="1.3647507536516714"/>
    <n v="2796040"/>
    <n v="3815897.6972402195"/>
  </r>
  <r>
    <s v="33 - Rio de Janeiro"/>
    <s v="SUDESTE             "/>
    <x v="31"/>
    <x v="31"/>
    <s v="Audiovisual"/>
    <s v="OUTROS"/>
    <s v="Direta"/>
    <n v="2012"/>
    <n v="1.3647507536516714"/>
    <n v="600000"/>
    <n v="818850.4521910029"/>
  </r>
  <r>
    <s v="33 - Rio de Janeiro"/>
    <s v="SUDESTE             "/>
    <x v="31"/>
    <x v="31"/>
    <s v="Audiovisual"/>
    <s v="OUTROS"/>
    <s v="Indireta"/>
    <n v="2012"/>
    <n v="1.3647507536516714"/>
    <n v="217696.46"/>
    <n v="297101.40785230091"/>
  </r>
  <r>
    <s v="33 - Rio de Janeiro"/>
    <s v="SUDESTE             "/>
    <x v="34"/>
    <x v="34"/>
    <s v="Audiovisual"/>
    <s v="OUTROS"/>
    <s v="Indireta"/>
    <n v="2012"/>
    <n v="1.3647507536516714"/>
    <n v="1365.31"/>
    <n v="1863.3078514681633"/>
  </r>
  <r>
    <s v="33 - Rio de Janeiro"/>
    <s v="SUDESTE             "/>
    <x v="35"/>
    <x v="35"/>
    <s v="Audiovisual"/>
    <s v="OUTROS"/>
    <s v="Indireta"/>
    <n v="2012"/>
    <n v="1.3647507536516714"/>
    <n v="11375.81"/>
    <n v="15525.14527089822"/>
  </r>
  <r>
    <s v="33 - Rio de Janeiro"/>
    <s v="SUDESTE             "/>
    <x v="35"/>
    <x v="35"/>
    <s v="Audiovisual"/>
    <s v="OUTROS"/>
    <s v="Indireta"/>
    <n v="2012"/>
    <n v="1.3647507536516714"/>
    <n v="54096.639999999999"/>
    <n v="73828.430210023158"/>
  </r>
  <r>
    <s v="33 - Rio de Janeiro"/>
    <s v="SUDESTE             "/>
    <x v="35"/>
    <x v="35"/>
    <s v="Audiovisual"/>
    <s v="OUTROS"/>
    <s v="Indireta"/>
    <n v="2012"/>
    <n v="1.3647507536516714"/>
    <n v="255629.55"/>
    <n v="348870.62101813761"/>
  </r>
  <r>
    <s v="33 - Rio de Janeiro"/>
    <s v="SUDESTE             "/>
    <x v="35"/>
    <x v="35"/>
    <s v="Audiovisual"/>
    <s v="OUTROS"/>
    <s v="Indireta"/>
    <n v="2012"/>
    <n v="1.3647507536516714"/>
    <n v="572467.92000000004"/>
    <n v="781276.02526140481"/>
  </r>
  <r>
    <s v="33 - Rio de Janeiro"/>
    <s v="SUDESTE             "/>
    <x v="35"/>
    <x v="35"/>
    <s v="Audiovisual"/>
    <s v="OUTROS"/>
    <s v="Direta"/>
    <n v="2012"/>
    <n v="1.3647507536516714"/>
    <n v="3980000"/>
    <n v="5431707.9995336523"/>
  </r>
  <r>
    <s v="33 - Rio de Janeiro"/>
    <s v="SUDESTE             "/>
    <x v="28"/>
    <x v="28"/>
    <s v="Audiovisual"/>
    <s v="FUNDO CULTURAL"/>
    <s v="Direta"/>
    <n v="2012"/>
    <n v="1.3647507536516714"/>
    <n v="150000"/>
    <n v="204712.61304775072"/>
  </r>
  <r>
    <s v="33 - Rio de Janeiro"/>
    <s v="SUDESTE             "/>
    <x v="28"/>
    <x v="28"/>
    <s v="Audiovisual"/>
    <s v="OUTROS"/>
    <s v="Direta"/>
    <n v="2012"/>
    <n v="1.3647507536516714"/>
    <n v="1197000"/>
    <n v="1633606.6521210507"/>
  </r>
  <r>
    <s v="33 - Rio de Janeiro"/>
    <s v="SUDESTE             "/>
    <x v="28"/>
    <x v="28"/>
    <s v="Audiovisual"/>
    <s v="OUTROS"/>
    <s v="Indireta"/>
    <n v="2012"/>
    <n v="1.3647507536516714"/>
    <n v="10716.7"/>
    <n v="14625.624401658868"/>
  </r>
  <r>
    <s v="33 - Rio de Janeiro"/>
    <s v="SUDESTE             "/>
    <x v="7"/>
    <x v="7"/>
    <s v="Música"/>
    <s v="OUTROS"/>
    <s v="Indireta"/>
    <n v="2012"/>
    <n v="1.3647507536516714"/>
    <n v="7497.39"/>
    <n v="10232.068652920505"/>
  </r>
  <r>
    <s v="33 - Rio de Janeiro"/>
    <s v="SUDESTE             "/>
    <x v="7"/>
    <x v="7"/>
    <s v="Música"/>
    <s v="OUTROS"/>
    <s v="Indireta"/>
    <n v="2012"/>
    <n v="1.3647507536516714"/>
    <n v="40385.35"/>
    <n v="55115.93684898653"/>
  </r>
  <r>
    <s v="33 - Rio de Janeiro"/>
    <s v="SUDESTE             "/>
    <x v="16"/>
    <x v="16"/>
    <s v="Audiovisual"/>
    <s v="OUTROS"/>
    <s v="Indireta"/>
    <n v="2012"/>
    <n v="1.3647507536516714"/>
    <n v="125658.16"/>
    <n v="171492.06856248231"/>
  </r>
  <r>
    <s v="33 - Rio de Janeiro"/>
    <s v="SUDESTE             "/>
    <x v="16"/>
    <x v="16"/>
    <s v="Audiovisual"/>
    <s v="OUTROS"/>
    <s v="Indireta"/>
    <n v="2012"/>
    <n v="1.3647507536516714"/>
    <n v="139803.82"/>
    <n v="190797.36870838262"/>
  </r>
  <r>
    <s v="33 - Rio de Janeiro"/>
    <s v="SUDESTE             "/>
    <x v="32"/>
    <x v="32"/>
    <s v="Audiovisual"/>
    <s v="OUTROS"/>
    <s v="Indireta"/>
    <n v="2012"/>
    <n v="1.3647507536516714"/>
    <n v="15474.79"/>
    <n v="21119.231315101351"/>
  </r>
  <r>
    <s v="33 - Rio de Janeiro"/>
    <s v="SUDESTE             "/>
    <x v="32"/>
    <x v="32"/>
    <s v="Audiovisual"/>
    <s v="OUTROS"/>
    <s v="Indireta"/>
    <n v="2012"/>
    <n v="1.3647507536516714"/>
    <n v="106070.06"/>
    <n v="144759.19432487802"/>
  </r>
  <r>
    <s v="33 - Rio de Janeiro"/>
    <s v="SUDESTE             "/>
    <x v="32"/>
    <x v="32"/>
    <s v="Audiovisual"/>
    <s v="OUTROS"/>
    <s v="Direta"/>
    <n v="2012"/>
    <n v="1.3647507536516714"/>
    <n v="1672243.44"/>
    <n v="2282195.4950290634"/>
  </r>
  <r>
    <s v="33 - Rio de Janeiro"/>
    <s v="SUDESTE             "/>
    <x v="68"/>
    <x v="68"/>
    <s v="Educação e Criação em Artes"/>
    <s v="FUNDO CULTURAL"/>
    <s v="Direta"/>
    <n v="2012"/>
    <n v="1.3647507536516714"/>
    <n v="300000"/>
    <n v="409425.22609550145"/>
  </r>
  <r>
    <s v="33 - Rio de Janeiro"/>
    <s v="SUDESTE             "/>
    <x v="59"/>
    <x v="59"/>
    <s v="Educação e Criação em Artes"/>
    <s v="OUTROS"/>
    <s v="Indireta"/>
    <n v="2012"/>
    <n v="1.3647507536516714"/>
    <n v="3195.06"/>
    <n v="4360.4605429623089"/>
  </r>
  <r>
    <s v="33 - Rio de Janeiro"/>
    <s v="SUDESTE             "/>
    <x v="59"/>
    <x v="59"/>
    <s v="Educação e Criação em Artes"/>
    <s v="OUTROS"/>
    <s v="Indireta"/>
    <n v="2012"/>
    <n v="1.3647507536516714"/>
    <n v="11568.79"/>
    <n v="15788.51487133792"/>
  </r>
  <r>
    <s v="33 - Rio de Janeiro"/>
    <s v="SUDESTE             "/>
    <x v="53"/>
    <x v="53"/>
    <s v="Educação e Criação em Artes"/>
    <s v="OUTROS"/>
    <s v="Indireta"/>
    <n v="2012"/>
    <n v="1.3647507536516714"/>
    <n v="2517.64"/>
    <n v="3435.9510874235939"/>
  </r>
  <r>
    <s v="33 - Rio de Janeiro"/>
    <s v="SUDESTE             "/>
    <x v="53"/>
    <x v="53"/>
    <s v="Educação e Criação em Artes"/>
    <s v="FUNDO CULTURAL"/>
    <s v="Direta"/>
    <n v="2012"/>
    <n v="1.3647507536516714"/>
    <n v="88516.62"/>
    <n v="120803.12385569861"/>
  </r>
  <r>
    <s v="33 - Rio de Janeiro"/>
    <s v="SUDESTE             "/>
    <x v="53"/>
    <x v="53"/>
    <s v="Educação e Criação em Artes"/>
    <s v="OUTROS"/>
    <s v="Indireta"/>
    <n v="2012"/>
    <n v="1.3647507536516714"/>
    <n v="5753.44"/>
    <n v="7852.0115760896715"/>
  </r>
  <r>
    <s v="33 - Rio de Janeiro"/>
    <s v="SUDESTE             "/>
    <x v="55"/>
    <x v="55"/>
    <s v="Educação e Criação em Artes"/>
    <s v="OUTROS"/>
    <s v="Indireta"/>
    <n v="2012"/>
    <n v="1.3647507536516714"/>
    <n v="3967.14"/>
    <n v="5414.1573048416913"/>
  </r>
  <r>
    <s v="33 - Rio de Janeiro"/>
    <s v="SUDESTE             "/>
    <x v="55"/>
    <x v="55"/>
    <s v="Educação e Criação em Artes"/>
    <s v="OUTROS"/>
    <s v="Indireta"/>
    <n v="2012"/>
    <n v="1.3647507536516714"/>
    <n v="15000"/>
    <n v="20471.261304775071"/>
  </r>
  <r>
    <s v="33 - Rio de Janeiro"/>
    <s v="SUDESTE             "/>
    <x v="55"/>
    <x v="55"/>
    <s v="Educação e Criação em Artes"/>
    <s v="OUTROS"/>
    <s v="Indireta"/>
    <n v="2012"/>
    <n v="1.3647507536516714"/>
    <n v="4934.7299999999996"/>
    <n v="6734.6764865675123"/>
  </r>
  <r>
    <s v="33 - Rio de Janeiro"/>
    <s v="SUDESTE             "/>
    <x v="8"/>
    <x v="8"/>
    <s v="Artes Cênicas e Espetáculos"/>
    <s v="FUNDO CULTURAL"/>
    <s v="Direta"/>
    <n v="2012"/>
    <n v="1.3647507536516714"/>
    <n v="250000"/>
    <n v="341187.68841291784"/>
  </r>
  <r>
    <s v="33 - Rio de Janeiro"/>
    <s v="SUDESTE             "/>
    <x v="8"/>
    <x v="8"/>
    <s v="Artes Cênicas e Espetáculos"/>
    <s v="FUNDO CULTURAL"/>
    <s v="Direta"/>
    <n v="2012"/>
    <n v="1.3647507536516714"/>
    <n v="700100"/>
    <n v="955462.00263153517"/>
  </r>
  <r>
    <s v="33 - Rio de Janeiro"/>
    <s v="SUDESTE             "/>
    <x v="61"/>
    <x v="61"/>
    <s v="Artes Cênicas e Espetáculos"/>
    <s v="OUTROS"/>
    <s v="Indireta"/>
    <n v="2012"/>
    <n v="1.3647507536516714"/>
    <n v="83000"/>
    <n v="113274.31255308873"/>
  </r>
  <r>
    <s v="33 - Rio de Janeiro"/>
    <s v="SUDESTE             "/>
    <x v="36"/>
    <x v="36"/>
    <s v="Artes Cênicas e Espetáculos"/>
    <s v="OUTROS"/>
    <s v="Indireta"/>
    <n v="2012"/>
    <n v="1.3647507536516714"/>
    <n v="47154.83"/>
    <n v="64354.589780816445"/>
  </r>
  <r>
    <s v="33 - Rio de Janeiro"/>
    <s v="SUDESTE             "/>
    <x v="36"/>
    <x v="36"/>
    <s v="Artes Cênicas e Espetáculos"/>
    <s v="OUTROS"/>
    <s v="Indireta"/>
    <n v="2012"/>
    <n v="1.3647507536516714"/>
    <n v="100000"/>
    <n v="136475.07536516714"/>
  </r>
  <r>
    <s v="33 - Rio de Janeiro"/>
    <s v="SUDESTE             "/>
    <x v="36"/>
    <x v="36"/>
    <s v="Artes Cênicas e Espetáculos"/>
    <s v="FUNDO CULTURAL"/>
    <s v="Direta"/>
    <n v="2012"/>
    <n v="1.3647507536516714"/>
    <n v="132000"/>
    <n v="180147.09948202063"/>
  </r>
  <r>
    <s v="33 - Rio de Janeiro"/>
    <s v="SUDESTE             "/>
    <x v="36"/>
    <x v="36"/>
    <s v="Artes Cênicas e Espetáculos"/>
    <s v="FUNDO CULTURAL"/>
    <s v="Direta"/>
    <n v="2012"/>
    <n v="1.3647507536516714"/>
    <n v="9476500"/>
    <n v="12933060.516980065"/>
  </r>
  <r>
    <s v="33 - Rio de Janeiro"/>
    <s v="SUDESTE             "/>
    <x v="36"/>
    <x v="36"/>
    <s v="Artes Cênicas e Espetáculos"/>
    <s v="OUTROS"/>
    <s v="Indireta"/>
    <n v="2012"/>
    <n v="1.3647507536516714"/>
    <n v="48630.8"/>
    <n v="66368.920950683707"/>
  </r>
  <r>
    <s v="33 - Rio de Janeiro"/>
    <s v="SUDESTE             "/>
    <x v="36"/>
    <x v="36"/>
    <s v="Artes Cênicas e Espetáculos"/>
    <s v="OUTROS"/>
    <s v="Indireta"/>
    <n v="2012"/>
    <n v="1.3647507536516714"/>
    <n v="135495.78"/>
    <n v="184917.96787162108"/>
  </r>
  <r>
    <s v="33 - Rio de Janeiro"/>
    <s v="SUDESTE             "/>
    <x v="56"/>
    <x v="56"/>
    <s v="Artes Cênicas e Espetáculos"/>
    <s v="FUNDO CULTURAL"/>
    <s v="Direta"/>
    <n v="2012"/>
    <n v="1.3647507536516714"/>
    <n v="200000"/>
    <n v="272950.15073033428"/>
  </r>
  <r>
    <s v="33 - Rio de Janeiro"/>
    <s v="SUDESTE             "/>
    <x v="20"/>
    <x v="20"/>
    <s v="Artes Cênicas e Espetáculos"/>
    <s v="OUTROS"/>
    <s v="Indireta"/>
    <n v="2012"/>
    <n v="1.3647507536516714"/>
    <n v="34354.19"/>
    <n v="46884.906693592719"/>
  </r>
  <r>
    <s v="33 - Rio de Janeiro"/>
    <s v="SUDESTE             "/>
    <x v="20"/>
    <x v="20"/>
    <s v="Artes Cênicas e Espetáculos"/>
    <s v="OUTROS"/>
    <s v="Indireta"/>
    <n v="2012"/>
    <n v="1.3647507536516714"/>
    <n v="89306.47"/>
    <n v="121881.07223847038"/>
  </r>
  <r>
    <s v="33 - Rio de Janeiro"/>
    <s v="SUDESTE             "/>
    <x v="20"/>
    <x v="20"/>
    <s v="Artes Cênicas e Espetáculos"/>
    <s v="OUTROS"/>
    <s v="Indireta"/>
    <n v="2012"/>
    <n v="1.3647507536516714"/>
    <n v="70800"/>
    <n v="96624.353358538341"/>
  </r>
  <r>
    <s v="33 - Rio de Janeiro"/>
    <s v="SUDESTE             "/>
    <x v="20"/>
    <x v="20"/>
    <s v="Artes Cênicas e Espetáculos"/>
    <s v="OUTROS"/>
    <s v="Indireta"/>
    <n v="2012"/>
    <n v="1.3647507536516714"/>
    <n v="308000"/>
    <n v="420343.23212471482"/>
  </r>
  <r>
    <s v="33 - Rio de Janeiro"/>
    <s v="SUDESTE             "/>
    <x v="20"/>
    <x v="20"/>
    <s v="Artes Cênicas e Espetáculos"/>
    <s v="OUTROS"/>
    <s v="Indireta"/>
    <n v="2012"/>
    <n v="1.3647507536516714"/>
    <n v="375705.07"/>
    <n v="512743.777433254"/>
  </r>
  <r>
    <s v="33 - Rio de Janeiro"/>
    <s v="SUDESTE             "/>
    <x v="30"/>
    <x v="30"/>
    <s v="Artes Cênicas e Espetáculos"/>
    <s v="OUTROS"/>
    <s v="Indireta"/>
    <n v="2012"/>
    <n v="1.3647507536516714"/>
    <n v="225508.39"/>
    <n v="307762.74520727509"/>
  </r>
  <r>
    <s v="33 - Rio de Janeiro"/>
    <s v="SUDESTE             "/>
    <x v="30"/>
    <x v="30"/>
    <s v="Artes Cênicas e Espetáculos"/>
    <s v="OUTROS"/>
    <s v="Indireta"/>
    <n v="2012"/>
    <n v="1.3647507536516714"/>
    <n v="60210"/>
    <n v="82171.642877367136"/>
  </r>
  <r>
    <s v="33 - Rio de Janeiro"/>
    <s v="SUDESTE             "/>
    <x v="30"/>
    <x v="30"/>
    <s v="Artes Cênicas e Espetáculos"/>
    <s v="OUTROS"/>
    <s v="Indireta"/>
    <n v="2012"/>
    <n v="1.3647507536516714"/>
    <n v="12209.76"/>
    <n v="16663.279161906034"/>
  </r>
  <r>
    <s v="33 - Rio de Janeiro"/>
    <s v="SUDESTE             "/>
    <x v="30"/>
    <x v="30"/>
    <s v="Artes Cênicas e Espetáculos"/>
    <s v="OUTROS"/>
    <s v="Indireta"/>
    <n v="2012"/>
    <n v="1.3647507536516714"/>
    <n v="97590.24"/>
    <n v="133186.3535890475"/>
  </r>
  <r>
    <s v="33 - Rio de Janeiro"/>
    <s v="SUDESTE             "/>
    <x v="30"/>
    <x v="30"/>
    <s v="Artes Cênicas e Espetáculos"/>
    <s v="OUTROS"/>
    <s v="Indireta"/>
    <n v="2012"/>
    <n v="1.3647507536516714"/>
    <n v="6400"/>
    <n v="8734.4048233706962"/>
  </r>
  <r>
    <s v="33 - Rio de Janeiro"/>
    <s v="SUDESTE             "/>
    <x v="30"/>
    <x v="30"/>
    <s v="Artes Cênicas e Espetáculos"/>
    <s v="FUNDO CULTURAL"/>
    <s v="Direta"/>
    <n v="2012"/>
    <n v="1.3647507536516714"/>
    <n v="1176395"/>
    <n v="1605485.9628420579"/>
  </r>
  <r>
    <s v="33 - Rio de Janeiro"/>
    <s v="SUDESTE             "/>
    <x v="30"/>
    <x v="30"/>
    <s v="Artes Cênicas e Espetáculos"/>
    <s v="OUTROS"/>
    <s v="Indireta"/>
    <n v="2012"/>
    <n v="1.3647507536516714"/>
    <n v="321940.51"/>
    <n v="439368.55365350348"/>
  </r>
  <r>
    <s v="33 - Rio de Janeiro"/>
    <s v="SUDESTE             "/>
    <x v="30"/>
    <x v="30"/>
    <s v="Artes Cênicas e Espetáculos"/>
    <s v="OUTROS"/>
    <s v="Indireta"/>
    <n v="2012"/>
    <n v="1.3647507536516714"/>
    <n v="140490"/>
    <n v="191733.83338052331"/>
  </r>
  <r>
    <s v="33 - Rio de Janeiro"/>
    <s v="SUDESTE             "/>
    <x v="46"/>
    <x v="46"/>
    <s v="Educação e Criação em Artes"/>
    <s v="FUNDO CULTURAL"/>
    <s v="Direta"/>
    <n v="2012"/>
    <n v="1.3647507536516714"/>
    <n v="200000"/>
    <n v="272950.15073033428"/>
  </r>
  <r>
    <s v="33 - Rio de Janeiro"/>
    <s v="SUDESTE             "/>
    <x v="46"/>
    <x v="46"/>
    <s v="Educação e Criação em Artes"/>
    <s v="OUTROS"/>
    <s v="Indireta"/>
    <n v="2012"/>
    <n v="1.3647507536516714"/>
    <n v="9740.94"/>
    <n v="13293.955206275712"/>
  </r>
  <r>
    <s v="33 - Rio de Janeiro"/>
    <s v="SUDESTE             "/>
    <x v="63"/>
    <x v="63"/>
    <s v="Educação e Criação em Artes"/>
    <s v="FUNDO CULTURAL"/>
    <s v="Direta"/>
    <n v="2012"/>
    <n v="1.3647507536516714"/>
    <n v="1000000"/>
    <n v="1364750.7536516713"/>
  </r>
  <r>
    <s v="33 - Rio de Janeiro"/>
    <s v="SUDESTE             "/>
    <x v="21"/>
    <x v="21"/>
    <s v="Artes Cênicas e Espetáculos"/>
    <s v="FUNDO CULTURAL"/>
    <s v="Direta"/>
    <n v="2012"/>
    <n v="1.3647507536516714"/>
    <n v="8000000"/>
    <n v="10918006.029213371"/>
  </r>
  <r>
    <s v="33 - Rio de Janeiro"/>
    <s v="SUDESTE             "/>
    <x v="23"/>
    <x v="23"/>
    <s v="Patrimônio"/>
    <s v="FUNDO CULTURAL"/>
    <s v="Direta"/>
    <n v="2012"/>
    <n v="1.3647507536516714"/>
    <n v="13960300"/>
    <n v="19052329.946203429"/>
  </r>
  <r>
    <s v="33 - Rio de Janeiro"/>
    <s v="SUDESTE             "/>
    <x v="23"/>
    <x v="23"/>
    <s v="Patrimônio"/>
    <s v="FUNDO CULTURAL"/>
    <s v="Direta"/>
    <n v="2012"/>
    <n v="1.3647507536516714"/>
    <n v="80950"/>
    <n v="110476.5735081028"/>
  </r>
  <r>
    <s v="33 - Rio de Janeiro"/>
    <s v="SUDESTE             "/>
    <x v="49"/>
    <x v="49"/>
    <s v="Patrimônio"/>
    <s v="FUNDO CULTURAL"/>
    <s v="Direta"/>
    <n v="2012"/>
    <n v="1.3647507536516714"/>
    <n v="5099059.5599999996"/>
    <n v="6958945.3774247598"/>
  </r>
  <r>
    <s v="33 - Rio de Janeiro"/>
    <s v="SUDESTE             "/>
    <x v="49"/>
    <x v="49"/>
    <s v="Patrimônio"/>
    <s v="FUNDO CULTURAL"/>
    <s v="Direta"/>
    <n v="2012"/>
    <n v="1.3647507536516714"/>
    <n v="500000"/>
    <n v="682375.37682583567"/>
  </r>
  <r>
    <s v="33 - Rio de Janeiro"/>
    <s v="SUDESTE             "/>
    <x v="48"/>
    <x v="48"/>
    <s v="Patrimônio"/>
    <s v="FUNDO CULTURAL"/>
    <s v="Direta"/>
    <n v="2012"/>
    <n v="1.3647507536516714"/>
    <n v="811344.1"/>
    <n v="1107282.4719458371"/>
  </r>
  <r>
    <s v="33 - Rio de Janeiro"/>
    <s v="SUDESTE             "/>
    <x v="48"/>
    <x v="48"/>
    <s v="Patrimônio"/>
    <s v="FUNDO CULTURAL"/>
    <s v="Direta"/>
    <n v="2012"/>
    <n v="1.3647507536516714"/>
    <n v="11166923.33"/>
    <n v="15240067.030587932"/>
  </r>
  <r>
    <s v="33 - Rio de Janeiro"/>
    <s v="SUDESTE             "/>
    <x v="51"/>
    <x v="51"/>
    <e v="#N/A"/>
    <s v="FUNDO CULTURAL"/>
    <s v="Direta"/>
    <n v="2012"/>
    <n v="1.3647507536516714"/>
    <n v="500000"/>
    <n v="682375.37682583567"/>
  </r>
  <r>
    <s v="33 - Rio de Janeiro"/>
    <s v="SUDESTE             "/>
    <x v="44"/>
    <x v="44"/>
    <s v="Artes Cênicas e Espetáculos"/>
    <s v="FUNDO CULTURAL"/>
    <s v="Direta"/>
    <n v="2012"/>
    <n v="1.3647507536516714"/>
    <n v="200000"/>
    <n v="272950.15073033428"/>
  </r>
  <r>
    <s v="24 - Rio Grande do Norte"/>
    <s v="NORDESTE            "/>
    <x v="2"/>
    <x v="2"/>
    <e v="#N/A"/>
    <s v="OUTROS"/>
    <s v="Indireta"/>
    <n v="2012"/>
    <n v="1.3647507536516714"/>
    <n v="120000"/>
    <n v="163770.09043820057"/>
  </r>
  <r>
    <s v="24 - Rio Grande do Norte"/>
    <s v="NORDESTE            "/>
    <x v="26"/>
    <x v="26"/>
    <s v="Editorial"/>
    <s v="OUTROS"/>
    <s v="Indireta"/>
    <n v="2012"/>
    <n v="1.3647507536516714"/>
    <n v="120000"/>
    <n v="163770.09043820057"/>
  </r>
  <r>
    <s v="24 - Rio Grande do Norte"/>
    <s v="NORDESTE            "/>
    <x v="40"/>
    <x v="40"/>
    <s v="Música"/>
    <s v="OUTROS"/>
    <s v="Indireta"/>
    <n v="2012"/>
    <n v="1.3647507536516714"/>
    <n v="11580.03"/>
    <n v="15803.854669808965"/>
  </r>
  <r>
    <s v="24 - Rio Grande do Norte"/>
    <s v="NORDESTE            "/>
    <x v="40"/>
    <x v="40"/>
    <s v="Música"/>
    <s v="OUTROS"/>
    <s v="Indireta"/>
    <n v="2012"/>
    <n v="1.3647507536516714"/>
    <n v="59345.62"/>
    <n v="80991.979620925704"/>
  </r>
  <r>
    <s v="24 - Rio Grande do Norte"/>
    <s v="NORDESTE            "/>
    <x v="25"/>
    <x v="25"/>
    <s v="Editorial"/>
    <s v="OUTROS"/>
    <s v="Indireta"/>
    <n v="2012"/>
    <n v="1.3647507536516714"/>
    <n v="12840.3"/>
    <n v="17523.809102113555"/>
  </r>
  <r>
    <s v="24 - Rio Grande do Norte"/>
    <s v="NORDESTE            "/>
    <x v="25"/>
    <x v="25"/>
    <s v="Editorial"/>
    <s v="OUTROS"/>
    <s v="Indireta"/>
    <n v="2012"/>
    <n v="1.3647507536516714"/>
    <n v="100000"/>
    <n v="136475.07536516714"/>
  </r>
  <r>
    <s v="24 - Rio Grande do Norte"/>
    <s v="NORDESTE            "/>
    <x v="25"/>
    <x v="25"/>
    <s v="Editorial"/>
    <s v="OUTROS"/>
    <s v="Indireta"/>
    <n v="2012"/>
    <n v="1.3647507536516714"/>
    <n v="210000"/>
    <n v="286597.65826685098"/>
  </r>
  <r>
    <s v="24 - Rio Grande do Norte"/>
    <s v="NORDESTE            "/>
    <x v="25"/>
    <x v="25"/>
    <s v="Editorial"/>
    <s v="OUTROS"/>
    <s v="Indireta"/>
    <n v="2012"/>
    <n v="1.3647507536516714"/>
    <n v="19270.25"/>
    <n v="26299.088210556121"/>
  </r>
  <r>
    <s v="24 - Rio Grande do Norte"/>
    <s v="NORDESTE            "/>
    <x v="25"/>
    <x v="25"/>
    <s v="Editorial"/>
    <s v="OUTROS"/>
    <s v="Indireta"/>
    <n v="2012"/>
    <n v="1.3647507536516714"/>
    <n v="15550.29"/>
    <n v="21222.269997002051"/>
  </r>
  <r>
    <s v="24 - Rio Grande do Norte"/>
    <s v="NORDESTE            "/>
    <x v="33"/>
    <x v="33"/>
    <s v="Editorial"/>
    <s v="OUTROS"/>
    <s v="Indireta"/>
    <n v="2012"/>
    <n v="1.3647507536516714"/>
    <n v="5008.88"/>
    <n v="6835.8727549507839"/>
  </r>
  <r>
    <s v="24 - Rio Grande do Norte"/>
    <s v="NORDESTE            "/>
    <x v="33"/>
    <x v="33"/>
    <s v="Editorial"/>
    <s v="OUTROS"/>
    <s v="Indireta"/>
    <n v="2012"/>
    <n v="1.3647507536516714"/>
    <n v="5143.12"/>
    <n v="7019.0768961209842"/>
  </r>
  <r>
    <s v="24 - Rio Grande do Norte"/>
    <s v="NORDESTE            "/>
    <x v="37"/>
    <x v="37"/>
    <s v="Música"/>
    <s v="OUTROS"/>
    <s v="Indireta"/>
    <n v="2012"/>
    <n v="1.3647507536516714"/>
    <n v="8963.32"/>
    <n v="12232.6977252211"/>
  </r>
  <r>
    <s v="24 - Rio Grande do Norte"/>
    <s v="NORDESTE            "/>
    <x v="37"/>
    <x v="37"/>
    <s v="Música"/>
    <s v="OUTROS"/>
    <s v="Indireta"/>
    <n v="2012"/>
    <n v="1.3647507536516714"/>
    <n v="11522.73"/>
    <n v="15725.654451624723"/>
  </r>
  <r>
    <s v="24 - Rio Grande do Norte"/>
    <s v="NORDESTE            "/>
    <x v="5"/>
    <x v="5"/>
    <e v="#N/A"/>
    <s v="OUTROS"/>
    <s v="Indireta"/>
    <n v="2012"/>
    <n v="1.3647507536516714"/>
    <n v="259283.45"/>
    <n v="353857.28379690548"/>
  </r>
  <r>
    <s v="24 - Rio Grande do Norte"/>
    <s v="NORDESTE            "/>
    <x v="5"/>
    <x v="5"/>
    <e v="#N/A"/>
    <s v="OUTROS"/>
    <s v="Indireta"/>
    <n v="2012"/>
    <n v="1.3647507536516714"/>
    <n v="33507.81"/>
    <n v="45729.808950717008"/>
  </r>
  <r>
    <s v="24 - Rio Grande do Norte"/>
    <s v="NORDESTE            "/>
    <x v="42"/>
    <x v="42"/>
    <s v="Audiovisual"/>
    <s v="OUTROS"/>
    <s v="Indireta"/>
    <n v="2012"/>
    <n v="1.3647507536516714"/>
    <n v="17539.419999999998"/>
    <n v="23936.936663613196"/>
  </r>
  <r>
    <s v="24 - Rio Grande do Norte"/>
    <s v="NORDESTE            "/>
    <x v="16"/>
    <x v="16"/>
    <s v="Audiovisual"/>
    <s v="OUTROS"/>
    <s v="Indireta"/>
    <n v="2012"/>
    <n v="1.3647507536516714"/>
    <n v="28800"/>
    <n v="39304.821705168135"/>
  </r>
  <r>
    <s v="24 - Rio Grande do Norte"/>
    <s v="NORDESTE            "/>
    <x v="16"/>
    <x v="16"/>
    <s v="Audiovisual"/>
    <s v="OUTROS"/>
    <s v="Indireta"/>
    <n v="2012"/>
    <n v="1.3647507536516714"/>
    <n v="97409.39"/>
    <n v="132939.53841524958"/>
  </r>
  <r>
    <s v="24 - Rio Grande do Norte"/>
    <s v="NORDESTE            "/>
    <x v="32"/>
    <x v="32"/>
    <s v="Audiovisual"/>
    <s v="OUTROS"/>
    <s v="Indireta"/>
    <n v="2012"/>
    <n v="1.3647507536516714"/>
    <n v="43462.12"/>
    <n v="59314.961025299388"/>
  </r>
  <r>
    <s v="24 - Rio Grande do Norte"/>
    <s v="NORDESTE            "/>
    <x v="32"/>
    <x v="32"/>
    <s v="Audiovisual"/>
    <s v="OUTROS"/>
    <s v="Indireta"/>
    <n v="2012"/>
    <n v="1.3647507536516714"/>
    <n v="37724.03"/>
    <n v="51483.898373278258"/>
  </r>
  <r>
    <s v="24 - Rio Grande do Norte"/>
    <s v="NORDESTE            "/>
    <x v="54"/>
    <x v="54"/>
    <s v="Audiovisual"/>
    <s v="OUTROS"/>
    <s v="Indireta"/>
    <n v="2012"/>
    <n v="1.3647507536516714"/>
    <n v="11806.1"/>
    <n v="16112.383872686998"/>
  </r>
  <r>
    <s v="24 - Rio Grande do Norte"/>
    <s v="NORDESTE            "/>
    <x v="36"/>
    <x v="36"/>
    <s v="Artes Cênicas e Espetáculos"/>
    <s v="OUTROS"/>
    <s v="Indireta"/>
    <n v="2012"/>
    <n v="1.3647507536516714"/>
    <n v="10070.200000000001"/>
    <n v="13743.313039423063"/>
  </r>
  <r>
    <s v="24 - Rio Grande do Norte"/>
    <s v="NORDESTE            "/>
    <x v="36"/>
    <x v="36"/>
    <s v="Artes Cênicas e Espetáculos"/>
    <s v="OUTROS"/>
    <s v="Indireta"/>
    <n v="2012"/>
    <n v="1.3647507536516714"/>
    <n v="91217.15"/>
    <n v="124488.67420845755"/>
  </r>
  <r>
    <s v="24 - Rio Grande do Norte"/>
    <s v="NORDESTE            "/>
    <x v="36"/>
    <x v="36"/>
    <s v="Artes Cênicas e Espetáculos"/>
    <s v="OUTROS"/>
    <s v="Indireta"/>
    <n v="2012"/>
    <n v="1.3647507536516714"/>
    <n v="83584.009999999995"/>
    <n v="114071.34064072883"/>
  </r>
  <r>
    <s v="24 - Rio Grande do Norte"/>
    <s v="NORDESTE            "/>
    <x v="20"/>
    <x v="20"/>
    <s v="Artes Cênicas e Espetáculos"/>
    <s v="OUTROS"/>
    <s v="Indireta"/>
    <n v="2012"/>
    <n v="1.3647507536516714"/>
    <n v="1292.68"/>
    <n v="1764.1860042304427"/>
  </r>
  <r>
    <s v="24 - Rio Grande do Norte"/>
    <s v="NORDESTE            "/>
    <x v="20"/>
    <x v="20"/>
    <s v="Artes Cênicas e Espetáculos"/>
    <s v="OUTROS"/>
    <s v="Indireta"/>
    <n v="2012"/>
    <n v="1.3647507536516714"/>
    <n v="42484.98"/>
    <n v="57981.408473876189"/>
  </r>
  <r>
    <s v="24 - Rio Grande do Norte"/>
    <s v="NORDESTE            "/>
    <x v="20"/>
    <x v="20"/>
    <s v="Artes Cênicas e Espetáculos"/>
    <s v="OUTROS"/>
    <s v="Indireta"/>
    <n v="2012"/>
    <n v="1.3647507536516714"/>
    <n v="82914.66"/>
    <n v="113157.8447237721"/>
  </r>
  <r>
    <s v="24 - Rio Grande do Norte"/>
    <s v="NORDESTE            "/>
    <x v="30"/>
    <x v="30"/>
    <s v="Artes Cênicas e Espetáculos"/>
    <s v="OUTROS"/>
    <s v="Indireta"/>
    <n v="2012"/>
    <n v="1.3647507536516714"/>
    <n v="38125.089999999997"/>
    <n v="52031.245310537794"/>
  </r>
  <r>
    <s v="24 - Rio Grande do Norte"/>
    <s v="NORDESTE            "/>
    <x v="30"/>
    <x v="30"/>
    <s v="Artes Cênicas e Espetáculos"/>
    <s v="OUTROS"/>
    <s v="Indireta"/>
    <n v="2012"/>
    <n v="1.3647507536516714"/>
    <n v="105769.14"/>
    <n v="144348.51352808916"/>
  </r>
  <r>
    <s v="11 - Rondônia"/>
    <s v="NORTE               "/>
    <x v="38"/>
    <x v="38"/>
    <e v="#N/A"/>
    <s v="OUTROS"/>
    <s v="Indireta"/>
    <n v="2012"/>
    <n v="1.3647507536516714"/>
    <n v="7929.12"/>
    <n v="10821.272495794541"/>
  </r>
  <r>
    <s v="11 - Rondônia"/>
    <s v="NORTE               "/>
    <x v="38"/>
    <x v="38"/>
    <e v="#N/A"/>
    <s v="OUTROS"/>
    <s v="Indireta"/>
    <n v="2012"/>
    <n v="1.3647507536516714"/>
    <n v="23635.43"/>
    <n v="32256.470905381324"/>
  </r>
  <r>
    <s v="11 - Rondônia"/>
    <s v="NORTE               "/>
    <x v="2"/>
    <x v="2"/>
    <e v="#N/A"/>
    <s v="OUTROS"/>
    <s v="Indireta"/>
    <n v="2012"/>
    <n v="1.3647507536516714"/>
    <n v="13832.13"/>
    <n v="18877.409842107892"/>
  </r>
  <r>
    <s v="11 - Rondônia"/>
    <s v="NORTE               "/>
    <x v="2"/>
    <x v="2"/>
    <e v="#N/A"/>
    <s v="OUTROS"/>
    <s v="Indireta"/>
    <n v="2012"/>
    <n v="1.3647507536516714"/>
    <n v="28721.360000000001"/>
    <n v="39197.497705900969"/>
  </r>
  <r>
    <s v="11 - Rondônia"/>
    <s v="NORTE               "/>
    <x v="26"/>
    <x v="26"/>
    <s v="Editorial"/>
    <s v="OUTROS"/>
    <s v="Indireta"/>
    <n v="2012"/>
    <n v="1.3647507536516714"/>
    <n v="1517.09"/>
    <n v="2070.4497208574139"/>
  </r>
  <r>
    <s v="11 - Rondônia"/>
    <s v="NORTE               "/>
    <x v="26"/>
    <x v="26"/>
    <s v="Editorial"/>
    <s v="OUTROS"/>
    <s v="Indireta"/>
    <n v="2012"/>
    <n v="1.3647507536516714"/>
    <n v="7881.59"/>
    <n v="10756.405892473476"/>
  </r>
  <r>
    <s v="11 - Rondônia"/>
    <s v="NORTE               "/>
    <x v="26"/>
    <x v="26"/>
    <s v="Editorial"/>
    <s v="OUTROS"/>
    <s v="Indireta"/>
    <n v="2012"/>
    <n v="1.3647507536516714"/>
    <n v="25590.69"/>
    <n v="34924.913463966288"/>
  </r>
  <r>
    <s v="11 - Rondônia"/>
    <s v="NORTE               "/>
    <x v="40"/>
    <x v="40"/>
    <s v="Música"/>
    <s v="OUTROS"/>
    <s v="Indireta"/>
    <n v="2012"/>
    <n v="1.3647507536516714"/>
    <n v="7567"/>
    <n v="10327.068952882197"/>
  </r>
  <r>
    <s v="11 - Rondônia"/>
    <s v="NORTE               "/>
    <x v="40"/>
    <x v="40"/>
    <s v="Música"/>
    <s v="OUTROS"/>
    <s v="Indireta"/>
    <n v="2012"/>
    <n v="1.3647507536516714"/>
    <n v="4925.5"/>
    <n v="6722.0798371113078"/>
  </r>
  <r>
    <s v="11 - Rondônia"/>
    <s v="NORTE               "/>
    <x v="40"/>
    <x v="40"/>
    <s v="Música"/>
    <s v="OUTROS"/>
    <s v="Indireta"/>
    <n v="2012"/>
    <n v="1.3647507536516714"/>
    <n v="47349.15"/>
    <n v="64619.788147266037"/>
  </r>
  <r>
    <s v="11 - Rondônia"/>
    <s v="NORTE               "/>
    <x v="25"/>
    <x v="25"/>
    <s v="Editorial"/>
    <s v="OUTROS"/>
    <s v="Indireta"/>
    <n v="2012"/>
    <n v="1.3647507536516714"/>
    <n v="28633.77"/>
    <n v="39077.959187388624"/>
  </r>
  <r>
    <s v="11 - Rondônia"/>
    <s v="NORTE               "/>
    <x v="37"/>
    <x v="37"/>
    <s v="Música"/>
    <s v="OUTROS"/>
    <s v="Indireta"/>
    <n v="2012"/>
    <n v="1.3647507536516714"/>
    <n v="2391.8000000000002"/>
    <n v="3264.2108525840681"/>
  </r>
  <r>
    <s v="11 - Rondônia"/>
    <s v="NORTE               "/>
    <x v="43"/>
    <x v="43"/>
    <e v="#N/A"/>
    <s v="OUTROS"/>
    <s v="Indireta"/>
    <n v="2012"/>
    <n v="1.3647507536516714"/>
    <n v="27712.97"/>
    <n v="37821.296693426164"/>
  </r>
  <r>
    <s v="11 - Rondônia"/>
    <s v="NORTE               "/>
    <x v="7"/>
    <x v="7"/>
    <s v="Música"/>
    <s v="OUTROS"/>
    <s v="Indireta"/>
    <n v="2012"/>
    <n v="1.3647507536516714"/>
    <n v="13885.8"/>
    <n v="18950.656015056378"/>
  </r>
  <r>
    <s v="11 - Rondônia"/>
    <s v="NORTE               "/>
    <x v="16"/>
    <x v="16"/>
    <s v="Audiovisual"/>
    <s v="OUTROS"/>
    <s v="Indireta"/>
    <n v="2012"/>
    <n v="1.3647507536516714"/>
    <n v="64689.48"/>
    <n v="88285.016583334727"/>
  </r>
  <r>
    <s v="11 - Rondônia"/>
    <s v="NORTE               "/>
    <x v="16"/>
    <x v="16"/>
    <s v="Audiovisual"/>
    <s v="OUTROS"/>
    <s v="Indireta"/>
    <n v="2012"/>
    <n v="1.3647507536516714"/>
    <n v="43190.61"/>
    <n v="58944.417548175414"/>
  </r>
  <r>
    <s v="11 - Rondônia"/>
    <s v="NORTE               "/>
    <x v="16"/>
    <x v="16"/>
    <s v="Audiovisual"/>
    <s v="OUTROS"/>
    <s v="Indireta"/>
    <n v="2012"/>
    <n v="1.3647507536516714"/>
    <n v="112455.62"/>
    <n v="153473.89214736596"/>
  </r>
  <r>
    <s v="11 - Rondônia"/>
    <s v="NORTE               "/>
    <x v="32"/>
    <x v="32"/>
    <s v="Audiovisual"/>
    <s v="OUTROS"/>
    <s v="Indireta"/>
    <n v="2012"/>
    <n v="1.3647507536516714"/>
    <n v="3893.06"/>
    <n v="5313.0565690111762"/>
  </r>
  <r>
    <s v="11 - Rondônia"/>
    <s v="NORTE               "/>
    <x v="32"/>
    <x v="32"/>
    <s v="Audiovisual"/>
    <s v="OUTROS"/>
    <s v="Indireta"/>
    <n v="2012"/>
    <n v="1.3647507536516714"/>
    <n v="22062.98"/>
    <n v="30110.468582801754"/>
  </r>
  <r>
    <s v="11 - Rondônia"/>
    <s v="NORTE               "/>
    <x v="53"/>
    <x v="53"/>
    <s v="Educação e Criação em Artes"/>
    <s v="OUTROS"/>
    <s v="Indireta"/>
    <n v="2012"/>
    <n v="1.3647507536516714"/>
    <n v="5946"/>
    <n v="8114.8079812128381"/>
  </r>
  <r>
    <s v="11 - Rondônia"/>
    <s v="NORTE               "/>
    <x v="53"/>
    <x v="53"/>
    <s v="Educação e Criação em Artes"/>
    <s v="OUTROS"/>
    <s v="Indireta"/>
    <n v="2012"/>
    <n v="1.3647507536516714"/>
    <n v="2528.7800000000002"/>
    <n v="3451.1544108192738"/>
  </r>
  <r>
    <s v="11 - Rondônia"/>
    <s v="NORTE               "/>
    <x v="20"/>
    <x v="20"/>
    <s v="Artes Cênicas e Espetáculos"/>
    <s v="OUTROS"/>
    <s v="Indireta"/>
    <n v="2012"/>
    <n v="1.3647507536516714"/>
    <n v="65286.54"/>
    <n v="89099.854668309999"/>
  </r>
  <r>
    <s v="11 - Rondônia"/>
    <s v="NORTE               "/>
    <x v="20"/>
    <x v="20"/>
    <s v="Artes Cênicas e Espetáculos"/>
    <s v="OUTROS"/>
    <s v="Indireta"/>
    <n v="2012"/>
    <n v="1.3647507536516714"/>
    <n v="26020.02"/>
    <n v="35510.841905031564"/>
  </r>
  <r>
    <s v="11 - Rondônia"/>
    <s v="NORTE               "/>
    <x v="30"/>
    <x v="30"/>
    <s v="Artes Cênicas e Espetáculos"/>
    <s v="OUTROS"/>
    <s v="Indireta"/>
    <n v="2012"/>
    <n v="1.3647507536516714"/>
    <n v="18806.439999999999"/>
    <n v="25666.103163504937"/>
  </r>
  <r>
    <s v="11 - Rondônia"/>
    <s v="NORTE               "/>
    <x v="30"/>
    <x v="30"/>
    <s v="Artes Cênicas e Espetáculos"/>
    <s v="OUTROS"/>
    <s v="Indireta"/>
    <n v="2012"/>
    <n v="1.3647507536516714"/>
    <n v="12971.69"/>
    <n v="17703.123703635851"/>
  </r>
  <r>
    <s v="14 - Roraima"/>
    <s v="NORTE               "/>
    <x v="40"/>
    <x v="40"/>
    <s v="Música"/>
    <s v="OUTROS"/>
    <s v="Indireta"/>
    <n v="2012"/>
    <n v="1.3647507536516714"/>
    <n v="22434.62"/>
    <n v="30617.664552888858"/>
  </r>
  <r>
    <s v="14 - Roraima"/>
    <s v="NORTE               "/>
    <x v="37"/>
    <x v="37"/>
    <s v="Música"/>
    <s v="OUTROS"/>
    <s v="Indireta"/>
    <n v="2012"/>
    <n v="1.3647507536516714"/>
    <n v="18014.400000000001"/>
    <n v="24585.165976582673"/>
  </r>
  <r>
    <s v="14 - Roraima"/>
    <s v="NORTE               "/>
    <x v="37"/>
    <x v="37"/>
    <s v="Música"/>
    <s v="OUTROS"/>
    <s v="Indireta"/>
    <n v="2012"/>
    <n v="1.3647507536516714"/>
    <n v="100000"/>
    <n v="136475.07536516714"/>
  </r>
  <r>
    <s v="14 - Roraima"/>
    <s v="NORTE               "/>
    <x v="37"/>
    <x v="37"/>
    <s v="Música"/>
    <s v="OUTROS"/>
    <s v="Indireta"/>
    <n v="2012"/>
    <n v="1.3647507536516714"/>
    <n v="143985.60000000001"/>
    <n v="196504.4561149881"/>
  </r>
  <r>
    <s v="14 - Roraima"/>
    <s v="NORTE               "/>
    <x v="37"/>
    <x v="37"/>
    <s v="Música"/>
    <s v="OUTROS"/>
    <s v="Indireta"/>
    <n v="2012"/>
    <n v="1.3647507536516714"/>
    <n v="1290.31"/>
    <n v="1760.9515449442881"/>
  </r>
  <r>
    <s v="14 - Roraima"/>
    <s v="NORTE               "/>
    <x v="42"/>
    <x v="42"/>
    <s v="Audiovisual"/>
    <s v="OUTROS"/>
    <s v="Indireta"/>
    <n v="2012"/>
    <n v="1.3647507536516714"/>
    <n v="100000"/>
    <n v="136475.07536516714"/>
  </r>
  <r>
    <s v="43 - Rio Grande do Sul"/>
    <s v="SUL                 "/>
    <x v="38"/>
    <x v="38"/>
    <e v="#N/A"/>
    <s v="OUTROS"/>
    <s v="Indireta"/>
    <n v="2012"/>
    <n v="1.3647507536516714"/>
    <n v="3384.88"/>
    <n v="4619.5175310204695"/>
  </r>
  <r>
    <s v="43 - Rio Grande do Sul"/>
    <s v="SUL                 "/>
    <x v="38"/>
    <x v="38"/>
    <e v="#N/A"/>
    <s v="OUTROS"/>
    <s v="Indireta"/>
    <n v="2012"/>
    <n v="1.3647507536516714"/>
    <n v="7048.64"/>
    <n v="9619.6367522193177"/>
  </r>
  <r>
    <s v="43 - Rio Grande do Sul"/>
    <s v="SUL                 "/>
    <x v="38"/>
    <x v="38"/>
    <e v="#N/A"/>
    <s v="OUTROS"/>
    <s v="Indireta"/>
    <n v="2012"/>
    <n v="1.3647507536516714"/>
    <n v="10000"/>
    <n v="13647.507536516714"/>
  </r>
  <r>
    <s v="43 - Rio Grande do Sul"/>
    <s v="SUL                 "/>
    <x v="2"/>
    <x v="2"/>
    <e v="#N/A"/>
    <s v="OUTROS"/>
    <s v="Indireta"/>
    <n v="2012"/>
    <n v="1.3647507536516714"/>
    <n v="13046.98"/>
    <n v="17805.875787878282"/>
  </r>
  <r>
    <s v="43 - Rio Grande do Sul"/>
    <s v="SUL                 "/>
    <x v="2"/>
    <x v="2"/>
    <e v="#N/A"/>
    <s v="OUTROS"/>
    <s v="Indireta"/>
    <n v="2012"/>
    <n v="1.3647507536516714"/>
    <n v="50000"/>
    <n v="68237.53768258357"/>
  </r>
  <r>
    <s v="43 - Rio Grande do Sul"/>
    <s v="SUL                 "/>
    <x v="2"/>
    <x v="2"/>
    <e v="#N/A"/>
    <s v="OUTROS"/>
    <s v="Indireta"/>
    <n v="2012"/>
    <n v="1.3647507536516714"/>
    <n v="75375"/>
    <n v="102868.08805649473"/>
  </r>
  <r>
    <s v="43 - Rio Grande do Sul"/>
    <s v="SUL                 "/>
    <x v="2"/>
    <x v="2"/>
    <e v="#N/A"/>
    <s v="OUTROS"/>
    <s v="Indireta"/>
    <n v="2012"/>
    <n v="1.3647507536516714"/>
    <n v="198261.08"/>
    <n v="270576.95834979432"/>
  </r>
  <r>
    <s v="43 - Rio Grande do Sul"/>
    <s v="SUL                 "/>
    <x v="2"/>
    <x v="2"/>
    <e v="#N/A"/>
    <s v="OUTROS"/>
    <s v="Indireta"/>
    <n v="2012"/>
    <n v="1.3647507536516714"/>
    <n v="142277.4"/>
    <n v="194173.1888776003"/>
  </r>
  <r>
    <s v="43 - Rio Grande do Sul"/>
    <s v="SUL                 "/>
    <x v="26"/>
    <x v="26"/>
    <s v="Editorial"/>
    <s v="OUTROS"/>
    <s v="Indireta"/>
    <n v="2012"/>
    <n v="1.3647507536516714"/>
    <n v="8955.7999999999993"/>
    <n v="12222.434799553637"/>
  </r>
  <r>
    <s v="43 - Rio Grande do Sul"/>
    <s v="SUL                 "/>
    <x v="26"/>
    <x v="26"/>
    <s v="Editorial"/>
    <s v="OUTROS"/>
    <s v="Indireta"/>
    <n v="2012"/>
    <n v="1.3647507536516714"/>
    <n v="93680"/>
    <n v="127849.85060208858"/>
  </r>
  <r>
    <s v="43 - Rio Grande do Sul"/>
    <s v="SUL                 "/>
    <x v="26"/>
    <x v="26"/>
    <s v="Editorial"/>
    <s v="OUTROS"/>
    <s v="Indireta"/>
    <n v="2012"/>
    <n v="1.3647507536516714"/>
    <n v="409064.71"/>
    <n v="558271.37126480241"/>
  </r>
  <r>
    <s v="43 - Rio Grande do Sul"/>
    <s v="SUL                 "/>
    <x v="26"/>
    <x v="26"/>
    <s v="Editorial"/>
    <s v="OUTROS"/>
    <s v="Indireta"/>
    <n v="2012"/>
    <n v="1.3647507536516714"/>
    <n v="386182.21"/>
    <n v="527042.4621443681"/>
  </r>
  <r>
    <s v="43 - Rio Grande do Sul"/>
    <s v="SUL                 "/>
    <x v="50"/>
    <x v="50"/>
    <e v="#N/A"/>
    <s v="OUTROS"/>
    <s v="Indireta"/>
    <n v="2012"/>
    <n v="1.3647507536516714"/>
    <n v="36822.78"/>
    <n v="50253.91675654969"/>
  </r>
  <r>
    <s v="43 - Rio Grande do Sul"/>
    <s v="SUL                 "/>
    <x v="40"/>
    <x v="40"/>
    <s v="Música"/>
    <s v="OUTROS"/>
    <s v="Indireta"/>
    <n v="2012"/>
    <n v="1.3647507536516714"/>
    <n v="97692.85"/>
    <n v="133326.39066387969"/>
  </r>
  <r>
    <s v="43 - Rio Grande do Sul"/>
    <s v="SUL                 "/>
    <x v="40"/>
    <x v="40"/>
    <s v="Música"/>
    <s v="OUTROS"/>
    <s v="Indireta"/>
    <n v="2012"/>
    <n v="1.3647507536516714"/>
    <n v="50578.63"/>
    <n v="69027.223411169034"/>
  </r>
  <r>
    <s v="43 - Rio Grande do Sul"/>
    <s v="SUL                 "/>
    <x v="40"/>
    <x v="40"/>
    <s v="Música"/>
    <s v="OUTROS"/>
    <s v="Indireta"/>
    <n v="2012"/>
    <n v="1.3647507536516714"/>
    <n v="310924.92"/>
    <n v="424335.01889908564"/>
  </r>
  <r>
    <s v="43 - Rio Grande do Sul"/>
    <s v="SUL                 "/>
    <x v="25"/>
    <x v="25"/>
    <s v="Editorial"/>
    <s v="OUTROS"/>
    <s v="Indireta"/>
    <n v="2012"/>
    <n v="1.3647507536516714"/>
    <n v="60356.02"/>
    <n v="82370.923782415353"/>
  </r>
  <r>
    <s v="43 - Rio Grande do Sul"/>
    <s v="SUL                 "/>
    <x v="25"/>
    <x v="25"/>
    <s v="Editorial"/>
    <s v="OUTROS"/>
    <s v="Indireta"/>
    <n v="2012"/>
    <n v="1.3647507536516714"/>
    <n v="33210"/>
    <n v="45323.372528772008"/>
  </r>
  <r>
    <s v="43 - Rio Grande do Sul"/>
    <s v="SUL                 "/>
    <x v="25"/>
    <x v="25"/>
    <s v="Editorial"/>
    <s v="OUTROS"/>
    <s v="Indireta"/>
    <n v="2012"/>
    <n v="1.3647507536516714"/>
    <n v="199293.68"/>
    <n v="271986.19997801504"/>
  </r>
  <r>
    <s v="43 - Rio Grande do Sul"/>
    <s v="SUL                 "/>
    <x v="25"/>
    <x v="25"/>
    <s v="Editorial"/>
    <s v="OUTROS"/>
    <s v="Indireta"/>
    <n v="2012"/>
    <n v="1.3647507536516714"/>
    <n v="428530.51"/>
    <n v="584837.33648523514"/>
  </r>
  <r>
    <s v="43 - Rio Grande do Sul"/>
    <s v="SUL                 "/>
    <x v="25"/>
    <x v="25"/>
    <s v="Editorial"/>
    <s v="OUTROS"/>
    <s v="Indireta"/>
    <n v="2012"/>
    <n v="1.3647507536516714"/>
    <n v="5000"/>
    <n v="6823.753768258357"/>
  </r>
  <r>
    <s v="43 - Rio Grande do Sul"/>
    <s v="SUL                 "/>
    <x v="25"/>
    <x v="25"/>
    <s v="Editorial"/>
    <s v="OUTROS"/>
    <s v="Indireta"/>
    <n v="2012"/>
    <n v="1.3647507536516714"/>
    <n v="77490"/>
    <n v="105754.53590046802"/>
  </r>
  <r>
    <s v="43 - Rio Grande do Sul"/>
    <s v="SUL                 "/>
    <x v="33"/>
    <x v="33"/>
    <s v="Editorial"/>
    <s v="OUTROS"/>
    <s v="Indireta"/>
    <n v="2012"/>
    <n v="1.3647507536516714"/>
    <n v="12796.92"/>
    <n v="17464.606214420146"/>
  </r>
  <r>
    <s v="43 - Rio Grande do Sul"/>
    <s v="SUL                 "/>
    <x v="33"/>
    <x v="33"/>
    <s v="Editorial"/>
    <s v="OUTROS"/>
    <s v="Indireta"/>
    <n v="2012"/>
    <n v="1.3647507536516714"/>
    <n v="122000"/>
    <n v="166499.59194550393"/>
  </r>
  <r>
    <s v="43 - Rio Grande do Sul"/>
    <s v="SUL                 "/>
    <x v="33"/>
    <x v="33"/>
    <s v="Editorial"/>
    <s v="OUTROS"/>
    <s v="Indireta"/>
    <n v="2012"/>
    <n v="1.3647507536516714"/>
    <n v="15584.92"/>
    <n v="21269.531315601009"/>
  </r>
  <r>
    <s v="43 - Rio Grande do Sul"/>
    <s v="SUL                 "/>
    <x v="33"/>
    <x v="33"/>
    <s v="Editorial"/>
    <s v="OUTROS"/>
    <s v="Indireta"/>
    <n v="2012"/>
    <n v="1.3647507536516714"/>
    <n v="175898.87"/>
    <n v="240058.11539897736"/>
  </r>
  <r>
    <s v="43 - Rio Grande do Sul"/>
    <s v="SUL                 "/>
    <x v="37"/>
    <x v="37"/>
    <s v="Música"/>
    <s v="OUTROS"/>
    <s v="Indireta"/>
    <n v="2012"/>
    <n v="1.3647507536516714"/>
    <n v="16267.42"/>
    <n v="22200.973704968274"/>
  </r>
  <r>
    <s v="43 - Rio Grande do Sul"/>
    <s v="SUL                 "/>
    <x v="37"/>
    <x v="37"/>
    <s v="Música"/>
    <s v="OUTROS"/>
    <s v="Indireta"/>
    <n v="2012"/>
    <n v="1.3647507536516714"/>
    <n v="58882.47"/>
    <n v="80359.895309371932"/>
  </r>
  <r>
    <s v="43 - Rio Grande do Sul"/>
    <s v="SUL                 "/>
    <x v="13"/>
    <x v="13"/>
    <s v="Editorial"/>
    <s v="OUTROS"/>
    <s v="Indireta"/>
    <n v="2012"/>
    <n v="1.3647507536516714"/>
    <n v="2383.86"/>
    <n v="3253.3747316000736"/>
  </r>
  <r>
    <s v="43 - Rio Grande do Sul"/>
    <s v="SUL                 "/>
    <x v="13"/>
    <x v="13"/>
    <s v="Editorial"/>
    <s v="OUTROS"/>
    <s v="Indireta"/>
    <n v="2012"/>
    <n v="1.3647507536516714"/>
    <n v="50000"/>
    <n v="68237.53768258357"/>
  </r>
  <r>
    <s v="43 - Rio Grande do Sul"/>
    <s v="SUL                 "/>
    <x v="13"/>
    <x v="13"/>
    <s v="Editorial"/>
    <s v="OUTROS"/>
    <s v="Indireta"/>
    <n v="2012"/>
    <n v="1.3647507536516714"/>
    <n v="90813.88"/>
    <n v="123938.31117203245"/>
  </r>
  <r>
    <s v="43 - Rio Grande do Sul"/>
    <s v="SUL                 "/>
    <x v="13"/>
    <x v="13"/>
    <s v="Editorial"/>
    <s v="OUTROS"/>
    <s v="Indireta"/>
    <n v="2012"/>
    <n v="1.3647507536516714"/>
    <n v="92238.12"/>
    <n v="125882.04378541331"/>
  </r>
  <r>
    <s v="43 - Rio Grande do Sul"/>
    <s v="SUL                 "/>
    <x v="17"/>
    <x v="17"/>
    <s v="Editorial"/>
    <s v="OUTROS"/>
    <s v="Indireta"/>
    <n v="2012"/>
    <n v="1.3647507536516714"/>
    <n v="38252.58"/>
    <n v="52205.237384120854"/>
  </r>
  <r>
    <s v="43 - Rio Grande do Sul"/>
    <s v="SUL                 "/>
    <x v="12"/>
    <x v="12"/>
    <s v="Editorial"/>
    <s v="OUTROS"/>
    <s v="Indireta"/>
    <n v="2012"/>
    <n v="1.3647507536516714"/>
    <n v="128616.9"/>
    <n v="175530.01120734165"/>
  </r>
  <r>
    <s v="43 - Rio Grande do Sul"/>
    <s v="SUL                 "/>
    <x v="12"/>
    <x v="12"/>
    <s v="Editorial"/>
    <s v="OUTROS"/>
    <s v="Indireta"/>
    <n v="2012"/>
    <n v="1.3647507536516714"/>
    <n v="10810.31"/>
    <n v="14753.3787197082"/>
  </r>
  <r>
    <s v="43 - Rio Grande do Sul"/>
    <s v="SUL                 "/>
    <x v="43"/>
    <x v="43"/>
    <e v="#N/A"/>
    <s v="OUTROS"/>
    <s v="Indireta"/>
    <n v="2012"/>
    <n v="1.3647507536516714"/>
    <n v="1733.62"/>
    <n v="2365.9592015456105"/>
  </r>
  <r>
    <s v="43 - Rio Grande do Sul"/>
    <s v="SUL                 "/>
    <x v="43"/>
    <x v="43"/>
    <e v="#N/A"/>
    <s v="OUTROS"/>
    <s v="Indireta"/>
    <n v="2012"/>
    <n v="1.3647507536516714"/>
    <n v="107332.77"/>
    <n v="146482.47874902151"/>
  </r>
  <r>
    <s v="43 - Rio Grande do Sul"/>
    <s v="SUL                 "/>
    <x v="43"/>
    <x v="43"/>
    <e v="#N/A"/>
    <s v="OUTROS"/>
    <s v="Indireta"/>
    <n v="2012"/>
    <n v="1.3647507536516714"/>
    <n v="213418.36"/>
    <n v="291262.86765310372"/>
  </r>
  <r>
    <s v="43 - Rio Grande do Sul"/>
    <s v="SUL                 "/>
    <x v="14"/>
    <x v="14"/>
    <s v="Editorial"/>
    <s v="OUTROS"/>
    <s v="Indireta"/>
    <n v="2012"/>
    <n v="1.3647507536516714"/>
    <n v="236700"/>
    <n v="323036.5033893506"/>
  </r>
  <r>
    <s v="43 - Rio Grande do Sul"/>
    <s v="SUL                 "/>
    <x v="14"/>
    <x v="14"/>
    <s v="Editorial"/>
    <s v="OUTROS"/>
    <s v="Indireta"/>
    <n v="2012"/>
    <n v="1.3647507536516714"/>
    <n v="150533.12"/>
    <n v="205440.1889695375"/>
  </r>
  <r>
    <s v="43 - Rio Grande do Sul"/>
    <s v="SUL                 "/>
    <x v="14"/>
    <x v="14"/>
    <s v="Editorial"/>
    <s v="OUTROS"/>
    <s v="Indireta"/>
    <n v="2012"/>
    <n v="1.3647507536516714"/>
    <n v="918055.46"/>
    <n v="1252916.8809290319"/>
  </r>
  <r>
    <s v="43 - Rio Grande do Sul"/>
    <s v="SUL                 "/>
    <x v="18"/>
    <x v="18"/>
    <s v="Editorial"/>
    <s v="OUTROS"/>
    <s v="Indireta"/>
    <n v="2012"/>
    <n v="1.3647507536516714"/>
    <n v="10427.969999999999"/>
    <n v="14231.579916557019"/>
  </r>
  <r>
    <s v="43 - Rio Grande do Sul"/>
    <s v="SUL                 "/>
    <x v="18"/>
    <x v="18"/>
    <s v="Editorial"/>
    <s v="OUTROS"/>
    <s v="Indireta"/>
    <n v="2012"/>
    <n v="1.3647507536516714"/>
    <n v="576000"/>
    <n v="786096.43410336273"/>
  </r>
  <r>
    <s v="43 - Rio Grande do Sul"/>
    <s v="SUL                 "/>
    <x v="18"/>
    <x v="18"/>
    <s v="Editorial"/>
    <s v="OUTROS"/>
    <s v="Indireta"/>
    <n v="2012"/>
    <n v="1.3647507536516714"/>
    <n v="109384.93"/>
    <n v="149283.16565563533"/>
  </r>
  <r>
    <s v="43 - Rio Grande do Sul"/>
    <s v="SUL                 "/>
    <x v="18"/>
    <x v="18"/>
    <s v="Editorial"/>
    <s v="OUTROS"/>
    <s v="Indireta"/>
    <n v="2012"/>
    <n v="1.3647507536516714"/>
    <n v="267386.81"/>
    <n v="364916.35046401626"/>
  </r>
  <r>
    <s v="43 - Rio Grande do Sul"/>
    <s v="SUL                 "/>
    <x v="19"/>
    <x v="19"/>
    <s v="Editorial"/>
    <s v="OUTROS"/>
    <s v="Indireta"/>
    <n v="2012"/>
    <n v="1.3647507536516714"/>
    <n v="6527.32"/>
    <n v="8908.1648893256279"/>
  </r>
  <r>
    <s v="43 - Rio Grande do Sul"/>
    <s v="SUL                 "/>
    <x v="19"/>
    <x v="19"/>
    <s v="Editorial"/>
    <s v="OUTROS"/>
    <s v="Indireta"/>
    <n v="2012"/>
    <n v="1.3647507536516714"/>
    <n v="73072.55"/>
    <n v="99725.817683749439"/>
  </r>
  <r>
    <s v="43 - Rio Grande do Sul"/>
    <s v="SUL                 "/>
    <x v="5"/>
    <x v="5"/>
    <e v="#N/A"/>
    <s v="OUTROS"/>
    <s v="Indireta"/>
    <n v="2012"/>
    <n v="1.3647507536516714"/>
    <n v="55991.55"/>
    <n v="76414.510060625253"/>
  </r>
  <r>
    <s v="43 - Rio Grande do Sul"/>
    <s v="SUL                 "/>
    <x v="5"/>
    <x v="5"/>
    <e v="#N/A"/>
    <s v="OUTROS"/>
    <s v="Indireta"/>
    <n v="2012"/>
    <n v="1.3647507536516714"/>
    <n v="684000"/>
    <n v="933489.51549774327"/>
  </r>
  <r>
    <s v="43 - Rio Grande do Sul"/>
    <s v="SUL                 "/>
    <x v="5"/>
    <x v="5"/>
    <e v="#N/A"/>
    <s v="OUTROS"/>
    <s v="Indireta"/>
    <n v="2012"/>
    <n v="1.3647507536516714"/>
    <n v="119500.56"/>
    <n v="163088.47932179677"/>
  </r>
  <r>
    <s v="43 - Rio Grande do Sul"/>
    <s v="SUL                 "/>
    <x v="5"/>
    <x v="5"/>
    <e v="#N/A"/>
    <s v="OUTROS"/>
    <s v="Indireta"/>
    <n v="2012"/>
    <n v="1.3647507536516714"/>
    <n v="468434"/>
    <n v="639295.65453606704"/>
  </r>
  <r>
    <s v="43 - Rio Grande do Sul"/>
    <s v="SUL                 "/>
    <x v="5"/>
    <x v="5"/>
    <e v="#N/A"/>
    <s v="OUTROS"/>
    <s v="Indireta"/>
    <n v="2012"/>
    <n v="1.3647507536516714"/>
    <n v="610576.39"/>
    <n v="833284.58841441688"/>
  </r>
  <r>
    <s v="43 - Rio Grande do Sul"/>
    <s v="SUL                 "/>
    <x v="27"/>
    <x v="27"/>
    <s v="Audiovisual"/>
    <s v="OUTROS"/>
    <s v="Indireta"/>
    <n v="2012"/>
    <n v="1.3647507536516714"/>
    <n v="40950"/>
    <n v="55886.543362035947"/>
  </r>
  <r>
    <s v="43 - Rio Grande do Sul"/>
    <s v="SUL                 "/>
    <x v="31"/>
    <x v="31"/>
    <s v="Audiovisual"/>
    <s v="OUTROS"/>
    <s v="Direta"/>
    <n v="2012"/>
    <n v="1.3647507536516714"/>
    <n v="300000"/>
    <n v="409425.22609550145"/>
  </r>
  <r>
    <s v="43 - Rio Grande do Sul"/>
    <s v="SUL                 "/>
    <x v="31"/>
    <x v="31"/>
    <s v="Audiovisual"/>
    <s v="OUTROS"/>
    <s v="Indireta"/>
    <n v="2012"/>
    <n v="1.3647507536516714"/>
    <n v="33468.910000000003"/>
    <n v="45676.720146399966"/>
  </r>
  <r>
    <s v="43 - Rio Grande do Sul"/>
    <s v="SUL                 "/>
    <x v="47"/>
    <x v="47"/>
    <s v="Audiovisual"/>
    <s v="OUTROS"/>
    <s v="Indireta"/>
    <n v="2012"/>
    <n v="1.3647507536516714"/>
    <n v="95000"/>
    <n v="129651.32159690879"/>
  </r>
  <r>
    <s v="43 - Rio Grande do Sul"/>
    <s v="SUL                 "/>
    <x v="47"/>
    <x v="47"/>
    <s v="Audiovisual"/>
    <s v="OUTROS"/>
    <s v="Indireta"/>
    <n v="2012"/>
    <n v="1.3647507536516714"/>
    <n v="22606.68"/>
    <n v="30852.483567562169"/>
  </r>
  <r>
    <s v="43 - Rio Grande do Sul"/>
    <s v="SUL                 "/>
    <x v="35"/>
    <x v="35"/>
    <s v="Audiovisual"/>
    <s v="OUTROS"/>
    <s v="Indireta"/>
    <n v="2012"/>
    <n v="1.3647507536516714"/>
    <n v="111564.77"/>
    <n v="152258.1039384754"/>
  </r>
  <r>
    <s v="43 - Rio Grande do Sul"/>
    <s v="SUL                 "/>
    <x v="28"/>
    <x v="28"/>
    <s v="Audiovisual"/>
    <s v="OUTROS"/>
    <s v="Direta"/>
    <n v="2012"/>
    <n v="1.3647507536516714"/>
    <n v="1200000"/>
    <n v="1637700.9043820058"/>
  </r>
  <r>
    <s v="43 - Rio Grande do Sul"/>
    <s v="SUL                 "/>
    <x v="28"/>
    <x v="28"/>
    <s v="Audiovisual"/>
    <s v="OUTROS"/>
    <s v="Direta"/>
    <n v="2012"/>
    <n v="1.3647507536516714"/>
    <n v="7624300"/>
    <n v="10405269.171066439"/>
  </r>
  <r>
    <s v="43 - Rio Grande do Sul"/>
    <s v="SUL                 "/>
    <x v="28"/>
    <x v="28"/>
    <s v="Audiovisual"/>
    <s v="OUTROS"/>
    <s v="Indireta"/>
    <n v="2012"/>
    <n v="1.3647507536516714"/>
    <n v="24353.77"/>
    <n v="33236.825961759467"/>
  </r>
  <r>
    <s v="43 - Rio Grande do Sul"/>
    <s v="SUL                 "/>
    <x v="28"/>
    <x v="28"/>
    <s v="Audiovisual"/>
    <s v="OUTROS"/>
    <s v="Direta"/>
    <n v="2012"/>
    <n v="1.3647507536516714"/>
    <n v="1199999.99"/>
    <n v="1637700.8907344982"/>
  </r>
  <r>
    <s v="43 - Rio Grande do Sul"/>
    <s v="SUL                 "/>
    <x v="28"/>
    <x v="28"/>
    <s v="Audiovisual"/>
    <s v="OUTROS"/>
    <s v="Indireta"/>
    <n v="2012"/>
    <n v="1.3647507536516714"/>
    <n v="18396.189999999999"/>
    <n v="25106.21416681934"/>
  </r>
  <r>
    <s v="43 - Rio Grande do Sul"/>
    <s v="SUL                 "/>
    <x v="7"/>
    <x v="7"/>
    <s v="Música"/>
    <s v="OUTROS"/>
    <s v="Indireta"/>
    <n v="2012"/>
    <n v="1.3647507536516714"/>
    <n v="3127.79"/>
    <n v="4268.6537597641609"/>
  </r>
  <r>
    <s v="43 - Rio Grande do Sul"/>
    <s v="SUL                 "/>
    <x v="7"/>
    <x v="7"/>
    <s v="Música"/>
    <s v="OUTROS"/>
    <s v="Indireta"/>
    <n v="2012"/>
    <n v="1.3647507536516714"/>
    <n v="142780.32"/>
    <n v="194859.54932662682"/>
  </r>
  <r>
    <s v="43 - Rio Grande do Sul"/>
    <s v="SUL                 "/>
    <x v="7"/>
    <x v="7"/>
    <s v="Música"/>
    <s v="OUTROS"/>
    <s v="Indireta"/>
    <n v="2012"/>
    <n v="1.3647507536516714"/>
    <n v="49585.69"/>
    <n v="67672.107797838151"/>
  </r>
  <r>
    <s v="43 - Rio Grande do Sul"/>
    <s v="SUL                 "/>
    <x v="7"/>
    <x v="7"/>
    <s v="Música"/>
    <s v="OUTROS"/>
    <s v="Indireta"/>
    <n v="2012"/>
    <n v="1.3647507536516714"/>
    <n v="2500"/>
    <n v="3411.8768841291785"/>
  </r>
  <r>
    <s v="43 - Rio Grande do Sul"/>
    <s v="SUL                 "/>
    <x v="16"/>
    <x v="16"/>
    <s v="Audiovisual"/>
    <s v="OUTROS"/>
    <s v="Indireta"/>
    <n v="2012"/>
    <n v="1.3647507536516714"/>
    <n v="63539.65"/>
    <n v="86715.785224263425"/>
  </r>
  <r>
    <s v="43 - Rio Grande do Sul"/>
    <s v="SUL                 "/>
    <x v="16"/>
    <x v="16"/>
    <s v="Audiovisual"/>
    <s v="OUTROS"/>
    <s v="Indireta"/>
    <n v="2012"/>
    <n v="1.3647507536516714"/>
    <n v="525154.42000000004"/>
    <n v="716704.89047850645"/>
  </r>
  <r>
    <s v="43 - Rio Grande do Sul"/>
    <s v="SUL                 "/>
    <x v="16"/>
    <x v="16"/>
    <s v="Audiovisual"/>
    <s v="OUTROS"/>
    <s v="Indireta"/>
    <n v="2012"/>
    <n v="1.3647507536516714"/>
    <n v="135997.56"/>
    <n v="185602.77250478839"/>
  </r>
  <r>
    <s v="43 - Rio Grande do Sul"/>
    <s v="SUL                 "/>
    <x v="41"/>
    <x v="41"/>
    <s v="Audiovisual"/>
    <s v="OUTROS"/>
    <s v="Indireta"/>
    <n v="2012"/>
    <n v="1.3647507536516714"/>
    <n v="20907.689999999999"/>
    <n v="28533.785684615512"/>
  </r>
  <r>
    <s v="43 - Rio Grande do Sul"/>
    <s v="SUL                 "/>
    <x v="41"/>
    <x v="41"/>
    <s v="Audiovisual"/>
    <s v="OUTROS"/>
    <s v="Indireta"/>
    <n v="2012"/>
    <n v="1.3647507536516714"/>
    <n v="11502.91"/>
    <n v="15698.605091687348"/>
  </r>
  <r>
    <s v="43 - Rio Grande do Sul"/>
    <s v="SUL                 "/>
    <x v="53"/>
    <x v="53"/>
    <s v="Educação e Criação em Artes"/>
    <s v="OUTROS"/>
    <s v="Indireta"/>
    <n v="2012"/>
    <n v="1.3647507536516714"/>
    <n v="1500"/>
    <n v="2047.1261304775071"/>
  </r>
  <r>
    <s v="43 - Rio Grande do Sul"/>
    <s v="SUL                 "/>
    <x v="36"/>
    <x v="36"/>
    <s v="Artes Cênicas e Espetáculos"/>
    <s v="OUTROS"/>
    <s v="Indireta"/>
    <n v="2012"/>
    <n v="1.3647507536516714"/>
    <n v="2093.91"/>
    <n v="2857.6652505787711"/>
  </r>
  <r>
    <s v="43 - Rio Grande do Sul"/>
    <s v="SUL                 "/>
    <x v="36"/>
    <x v="36"/>
    <s v="Artes Cênicas e Espetáculos"/>
    <s v="OUTROS"/>
    <s v="Indireta"/>
    <n v="2012"/>
    <n v="1.3647507536516714"/>
    <n v="419450"/>
    <n v="572444.70361919363"/>
  </r>
  <r>
    <s v="43 - Rio Grande do Sul"/>
    <s v="SUL                 "/>
    <x v="36"/>
    <x v="36"/>
    <s v="Artes Cênicas e Espetáculos"/>
    <s v="OUTROS"/>
    <s v="Indireta"/>
    <n v="2012"/>
    <n v="1.3647507536516714"/>
    <n v="32957.71"/>
    <n v="44979.059561133225"/>
  </r>
  <r>
    <s v="43 - Rio Grande do Sul"/>
    <s v="SUL                 "/>
    <x v="36"/>
    <x v="36"/>
    <s v="Artes Cênicas e Espetáculos"/>
    <s v="OUTROS"/>
    <s v="Indireta"/>
    <n v="2012"/>
    <n v="1.3647507536516714"/>
    <n v="30986.080000000002"/>
    <n v="42288.276032710986"/>
  </r>
  <r>
    <s v="43 - Rio Grande do Sul"/>
    <s v="SUL                 "/>
    <x v="20"/>
    <x v="20"/>
    <s v="Artes Cênicas e Espetáculos"/>
    <s v="OUTROS"/>
    <s v="Indireta"/>
    <n v="2012"/>
    <n v="1.3647507536516714"/>
    <n v="26945.39"/>
    <n v="36773.74130993821"/>
  </r>
  <r>
    <s v="43 - Rio Grande do Sul"/>
    <s v="SUL                 "/>
    <x v="20"/>
    <x v="20"/>
    <s v="Artes Cênicas e Espetáculos"/>
    <s v="OUTROS"/>
    <s v="Indireta"/>
    <n v="2012"/>
    <n v="1.3647507536516714"/>
    <n v="36127.89"/>
    <n v="49305.565105344685"/>
  </r>
  <r>
    <s v="43 - Rio Grande do Sul"/>
    <s v="SUL                 "/>
    <x v="20"/>
    <x v="20"/>
    <s v="Artes Cênicas e Espetáculos"/>
    <s v="OUTROS"/>
    <s v="Indireta"/>
    <n v="2012"/>
    <n v="1.3647507536516714"/>
    <n v="15000"/>
    <n v="20471.261304775071"/>
  </r>
  <r>
    <s v="43 - Rio Grande do Sul"/>
    <s v="SUL                 "/>
    <x v="20"/>
    <x v="20"/>
    <s v="Artes Cênicas e Espetáculos"/>
    <s v="OUTROS"/>
    <s v="Indireta"/>
    <n v="2012"/>
    <n v="1.3647507536516714"/>
    <n v="288997.11"/>
    <n v="394409.02367565496"/>
  </r>
  <r>
    <s v="43 - Rio Grande do Sul"/>
    <s v="SUL                 "/>
    <x v="20"/>
    <x v="20"/>
    <s v="Artes Cênicas e Espetáculos"/>
    <s v="OUTROS"/>
    <s v="Indireta"/>
    <n v="2012"/>
    <n v="1.3647507536516714"/>
    <n v="45810"/>
    <n v="62519.232024783065"/>
  </r>
  <r>
    <s v="43 - Rio Grande do Sul"/>
    <s v="SUL                 "/>
    <x v="20"/>
    <x v="20"/>
    <s v="Artes Cênicas e Espetáculos"/>
    <s v="OUTROS"/>
    <s v="Indireta"/>
    <n v="2012"/>
    <n v="1.3647507536516714"/>
    <n v="145974.07"/>
    <n v="199218.22204610184"/>
  </r>
  <r>
    <s v="43 - Rio Grande do Sul"/>
    <s v="SUL                 "/>
    <x v="20"/>
    <x v="20"/>
    <s v="Artes Cênicas e Espetáculos"/>
    <s v="OUTROS"/>
    <s v="Indireta"/>
    <n v="2012"/>
    <n v="1.3647507536516714"/>
    <n v="432930.88"/>
    <n v="590842.74475908128"/>
  </r>
  <r>
    <s v="43 - Rio Grande do Sul"/>
    <s v="SUL                 "/>
    <x v="20"/>
    <x v="20"/>
    <s v="Artes Cênicas e Espetáculos"/>
    <s v="OUTROS"/>
    <s v="Indireta"/>
    <n v="2012"/>
    <n v="1.3647507536516714"/>
    <n v="5000"/>
    <n v="6823.753768258357"/>
  </r>
  <r>
    <s v="43 - Rio Grande do Sul"/>
    <s v="SUL                 "/>
    <x v="30"/>
    <x v="30"/>
    <s v="Artes Cênicas e Espetáculos"/>
    <s v="OUTROS"/>
    <s v="Indireta"/>
    <n v="2012"/>
    <n v="1.3647507536516714"/>
    <n v="21202.18"/>
    <n v="28935.691134058394"/>
  </r>
  <r>
    <s v="43 - Rio Grande do Sul"/>
    <s v="SUL                 "/>
    <x v="30"/>
    <x v="30"/>
    <s v="Artes Cênicas e Espetáculos"/>
    <s v="OUTROS"/>
    <s v="Indireta"/>
    <n v="2012"/>
    <n v="1.3647507536516714"/>
    <n v="183652.11"/>
    <n v="250639.35553221963"/>
  </r>
  <r>
    <s v="43 - Rio Grande do Sul"/>
    <s v="SUL                 "/>
    <x v="30"/>
    <x v="30"/>
    <s v="Artes Cênicas e Espetáculos"/>
    <s v="OUTROS"/>
    <s v="Indireta"/>
    <n v="2012"/>
    <n v="1.3647507536516714"/>
    <n v="46084.07"/>
    <n v="62893.269263836381"/>
  </r>
  <r>
    <s v="43 - Rio Grande do Sul"/>
    <s v="SUL                 "/>
    <x v="49"/>
    <x v="49"/>
    <s v="Patrimônio"/>
    <s v="OUTROS"/>
    <s v="Indireta"/>
    <n v="2012"/>
    <n v="1.3647507536516714"/>
    <n v="5556.21"/>
    <n v="7582.8417849469533"/>
  </r>
  <r>
    <s v="43 - Rio Grande do Sul"/>
    <s v="SUL                 "/>
    <x v="49"/>
    <x v="49"/>
    <s v="Patrimônio"/>
    <s v="OUTROS"/>
    <s v="Indireta"/>
    <n v="2012"/>
    <n v="1.3647507536516714"/>
    <n v="68363.75"/>
    <n v="93299.479334954449"/>
  </r>
  <r>
    <s v="43 - Rio Grande do Sul"/>
    <s v="SUL                 "/>
    <x v="48"/>
    <x v="48"/>
    <s v="Patrimônio"/>
    <s v="FUNDO CULTURAL"/>
    <s v="Direta"/>
    <n v="2012"/>
    <n v="1.3647507536516714"/>
    <n v="924548.55"/>
    <n v="1261778.3304000602"/>
  </r>
  <r>
    <s v="43 - Rio Grande do Sul"/>
    <s v="SUL                 "/>
    <x v="48"/>
    <x v="48"/>
    <s v="Patrimônio"/>
    <s v="OUTROS"/>
    <s v="Indireta"/>
    <n v="2012"/>
    <n v="1.3647507536516714"/>
    <n v="32932.35"/>
    <n v="44944.449482020616"/>
  </r>
  <r>
    <s v="43 - Rio Grande do Sul"/>
    <s v="SUL                 "/>
    <x v="48"/>
    <x v="48"/>
    <s v="Patrimônio"/>
    <s v="OUTROS"/>
    <s v="Indireta"/>
    <n v="2012"/>
    <n v="1.3647507536516714"/>
    <n v="11167.56"/>
    <n v="15240.935926450258"/>
  </r>
  <r>
    <s v="43 - Rio Grande do Sul"/>
    <s v="SUL                 "/>
    <x v="44"/>
    <x v="44"/>
    <s v="Artes Cênicas e Espetáculos"/>
    <s v="OUTROS"/>
    <s v="Indireta"/>
    <n v="2012"/>
    <n v="1.3647507536516714"/>
    <n v="189000"/>
    <n v="257937.89244016589"/>
  </r>
  <r>
    <s v="42 - Santa Catarina"/>
    <s v="SUL                 "/>
    <x v="38"/>
    <x v="38"/>
    <e v="#N/A"/>
    <s v="OUTROS"/>
    <s v="Indireta"/>
    <n v="2012"/>
    <n v="1.3647507536516714"/>
    <n v="81000"/>
    <n v="110544.81104578539"/>
  </r>
  <r>
    <s v="42 - Santa Catarina"/>
    <s v="SUL                 "/>
    <x v="38"/>
    <x v="38"/>
    <e v="#N/A"/>
    <s v="OUTROS"/>
    <s v="Indireta"/>
    <n v="2012"/>
    <n v="1.3647507536516714"/>
    <n v="10000"/>
    <n v="13647.507536516714"/>
  </r>
  <r>
    <s v="42 - Santa Catarina"/>
    <s v="SUL                 "/>
    <x v="2"/>
    <x v="2"/>
    <e v="#N/A"/>
    <s v="OUTROS"/>
    <s v="Indireta"/>
    <n v="2012"/>
    <n v="1.3647507536516714"/>
    <n v="13555.08"/>
    <n v="18499.305645808698"/>
  </r>
  <r>
    <s v="42 - Santa Catarina"/>
    <s v="SUL                 "/>
    <x v="2"/>
    <x v="2"/>
    <e v="#N/A"/>
    <s v="OUTROS"/>
    <s v="Indireta"/>
    <n v="2012"/>
    <n v="1.3647507536516714"/>
    <n v="220000"/>
    <n v="300245.16580336774"/>
  </r>
  <r>
    <s v="42 - Santa Catarina"/>
    <s v="SUL                 "/>
    <x v="2"/>
    <x v="2"/>
    <e v="#N/A"/>
    <s v="OUTROS"/>
    <s v="Indireta"/>
    <n v="2012"/>
    <n v="1.3647507536516714"/>
    <n v="640000"/>
    <n v="873440.4823370697"/>
  </r>
  <r>
    <s v="42 - Santa Catarina"/>
    <s v="SUL                 "/>
    <x v="2"/>
    <x v="2"/>
    <e v="#N/A"/>
    <s v="OUTROS"/>
    <s v="Indireta"/>
    <n v="2012"/>
    <n v="1.3647507536516714"/>
    <n v="21847.02"/>
    <n v="29815.73701004314"/>
  </r>
  <r>
    <s v="42 - Santa Catarina"/>
    <s v="SUL                 "/>
    <x v="2"/>
    <x v="2"/>
    <e v="#N/A"/>
    <s v="OUTROS"/>
    <s v="Indireta"/>
    <n v="2012"/>
    <n v="1.3647507536516714"/>
    <n v="369187.77"/>
    <n v="503849.28734647995"/>
  </r>
  <r>
    <s v="42 - Santa Catarina"/>
    <s v="SUL                 "/>
    <x v="39"/>
    <x v="39"/>
    <s v="Música"/>
    <s v="OUTROS"/>
    <s v="Indireta"/>
    <n v="2012"/>
    <n v="1.3647507536516714"/>
    <n v="26986.97"/>
    <n v="36830.487646275047"/>
  </r>
  <r>
    <s v="42 - Santa Catarina"/>
    <s v="SUL                 "/>
    <x v="26"/>
    <x v="26"/>
    <s v="Editorial"/>
    <s v="OUTROS"/>
    <s v="Indireta"/>
    <n v="2012"/>
    <n v="1.3647507536516714"/>
    <n v="157857.01999999999"/>
    <n v="215435.48701420694"/>
  </r>
  <r>
    <s v="42 - Santa Catarina"/>
    <s v="SUL                 "/>
    <x v="26"/>
    <x v="26"/>
    <s v="Editorial"/>
    <s v="OUTROS"/>
    <s v="Indireta"/>
    <n v="2012"/>
    <n v="1.3647507536516714"/>
    <n v="38429.449999999997"/>
    <n v="52446.620849919222"/>
  </r>
  <r>
    <s v="42 - Santa Catarina"/>
    <s v="SUL                 "/>
    <x v="50"/>
    <x v="50"/>
    <e v="#N/A"/>
    <s v="OUTROS"/>
    <s v="Indireta"/>
    <n v="2012"/>
    <n v="1.3647507536516714"/>
    <n v="4945.7299999999996"/>
    <n v="6749.6887448576799"/>
  </r>
  <r>
    <s v="42 - Santa Catarina"/>
    <s v="SUL                 "/>
    <x v="50"/>
    <x v="50"/>
    <e v="#N/A"/>
    <s v="OUTROS"/>
    <s v="Indireta"/>
    <n v="2012"/>
    <n v="1.3647507536516714"/>
    <n v="4738.43"/>
    <n v="6466.77591362569"/>
  </r>
  <r>
    <s v="42 - Santa Catarina"/>
    <s v="SUL                 "/>
    <x v="50"/>
    <x v="50"/>
    <e v="#N/A"/>
    <s v="OUTROS"/>
    <s v="Indireta"/>
    <n v="2012"/>
    <n v="1.3647507536516714"/>
    <n v="60891.17"/>
    <n v="83101.270148232041"/>
  </r>
  <r>
    <s v="42 - Santa Catarina"/>
    <s v="SUL                 "/>
    <x v="40"/>
    <x v="40"/>
    <s v="Música"/>
    <s v="OUTROS"/>
    <s v="Indireta"/>
    <n v="2012"/>
    <n v="1.3647507536516714"/>
    <n v="3028.11"/>
    <n v="4132.6154046401625"/>
  </r>
  <r>
    <s v="42 - Santa Catarina"/>
    <s v="SUL                 "/>
    <x v="40"/>
    <x v="40"/>
    <s v="Música"/>
    <s v="OUTROS"/>
    <s v="Indireta"/>
    <n v="2012"/>
    <n v="1.3647507536516714"/>
    <n v="31050"/>
    <n v="42375.510900884401"/>
  </r>
  <r>
    <s v="42 - Santa Catarina"/>
    <s v="SUL                 "/>
    <x v="40"/>
    <x v="40"/>
    <s v="Música"/>
    <s v="OUTROS"/>
    <s v="Indireta"/>
    <n v="2012"/>
    <n v="1.3647507536516714"/>
    <n v="194306.43"/>
    <n v="265179.84678186575"/>
  </r>
  <r>
    <s v="42 - Santa Catarina"/>
    <s v="SUL                 "/>
    <x v="40"/>
    <x v="40"/>
    <s v="Música"/>
    <s v="OUTROS"/>
    <s v="Indireta"/>
    <n v="2012"/>
    <n v="1.3647507536516714"/>
    <n v="153175.84"/>
    <n v="209046.84308122782"/>
  </r>
  <r>
    <s v="42 - Santa Catarina"/>
    <s v="SUL                 "/>
    <x v="40"/>
    <x v="40"/>
    <s v="Música"/>
    <s v="OUTROS"/>
    <s v="Indireta"/>
    <n v="2012"/>
    <n v="1.3647507536516714"/>
    <n v="129483.73"/>
    <n v="176713.01810312952"/>
  </r>
  <r>
    <s v="42 - Santa Catarina"/>
    <s v="SUL                 "/>
    <x v="40"/>
    <x v="40"/>
    <s v="Música"/>
    <s v="OUTROS"/>
    <s v="Indireta"/>
    <n v="2012"/>
    <n v="1.3647507536516714"/>
    <n v="72450"/>
    <n v="98876.192102063593"/>
  </r>
  <r>
    <s v="42 - Santa Catarina"/>
    <s v="SUL                 "/>
    <x v="25"/>
    <x v="25"/>
    <s v="Editorial"/>
    <s v="OUTROS"/>
    <s v="Indireta"/>
    <n v="2012"/>
    <n v="1.3647507536516714"/>
    <n v="12880.54"/>
    <n v="17578.726672440502"/>
  </r>
  <r>
    <s v="42 - Santa Catarina"/>
    <s v="SUL                 "/>
    <x v="25"/>
    <x v="25"/>
    <s v="Editorial"/>
    <s v="OUTROS"/>
    <s v="Indireta"/>
    <n v="2012"/>
    <n v="1.3647507536516714"/>
    <n v="50000"/>
    <n v="68237.53768258357"/>
  </r>
  <r>
    <s v="42 - Santa Catarina"/>
    <s v="SUL                 "/>
    <x v="25"/>
    <x v="25"/>
    <s v="Editorial"/>
    <s v="OUTROS"/>
    <s v="Indireta"/>
    <n v="2012"/>
    <n v="1.3647507536516714"/>
    <n v="58465.56"/>
    <n v="79790.917072667013"/>
  </r>
  <r>
    <s v="42 - Santa Catarina"/>
    <s v="SUL                 "/>
    <x v="25"/>
    <x v="25"/>
    <s v="Editorial"/>
    <s v="OUTROS"/>
    <s v="Indireta"/>
    <n v="2012"/>
    <n v="1.3647507536516714"/>
    <n v="128298.62"/>
    <n v="175095.6383374694"/>
  </r>
  <r>
    <s v="42 - Santa Catarina"/>
    <s v="SUL                 "/>
    <x v="25"/>
    <x v="25"/>
    <s v="Editorial"/>
    <s v="OUTROS"/>
    <s v="Indireta"/>
    <n v="2012"/>
    <n v="1.3647507536516714"/>
    <n v="10000"/>
    <n v="13647.507536516714"/>
  </r>
  <r>
    <s v="42 - Santa Catarina"/>
    <s v="SUL                 "/>
    <x v="33"/>
    <x v="33"/>
    <s v="Editorial"/>
    <s v="OUTROS"/>
    <s v="Indireta"/>
    <n v="2012"/>
    <n v="1.3647507536516714"/>
    <n v="40276.92"/>
    <n v="54967.956924768077"/>
  </r>
  <r>
    <s v="42 - Santa Catarina"/>
    <s v="SUL                 "/>
    <x v="33"/>
    <x v="33"/>
    <s v="Editorial"/>
    <s v="OUTROS"/>
    <s v="Indireta"/>
    <n v="2012"/>
    <n v="1.3647507536516714"/>
    <n v="30000"/>
    <n v="40942.522609550142"/>
  </r>
  <r>
    <s v="42 - Santa Catarina"/>
    <s v="SUL                 "/>
    <x v="33"/>
    <x v="33"/>
    <s v="Editorial"/>
    <s v="OUTROS"/>
    <s v="Indireta"/>
    <n v="2012"/>
    <n v="1.3647507536516714"/>
    <n v="168821.11"/>
    <n v="230398.73710481171"/>
  </r>
  <r>
    <s v="42 - Santa Catarina"/>
    <s v="SUL                 "/>
    <x v="33"/>
    <x v="33"/>
    <s v="Editorial"/>
    <s v="OUTROS"/>
    <s v="Indireta"/>
    <n v="2012"/>
    <n v="1.3647507536516714"/>
    <n v="5000"/>
    <n v="6823.753768258357"/>
  </r>
  <r>
    <s v="42 - Santa Catarina"/>
    <s v="SUL                 "/>
    <x v="37"/>
    <x v="37"/>
    <s v="Música"/>
    <s v="OUTROS"/>
    <s v="Indireta"/>
    <n v="2012"/>
    <n v="1.3647507536516714"/>
    <n v="99748.01"/>
    <n v="136131.17182275446"/>
  </r>
  <r>
    <s v="42 - Santa Catarina"/>
    <s v="SUL                 "/>
    <x v="37"/>
    <x v="37"/>
    <s v="Música"/>
    <s v="OUTROS"/>
    <s v="Indireta"/>
    <n v="2012"/>
    <n v="1.3647507536516714"/>
    <n v="59791.11"/>
    <n v="81599.962434169982"/>
  </r>
  <r>
    <s v="42 - Santa Catarina"/>
    <s v="SUL                 "/>
    <x v="37"/>
    <x v="37"/>
    <s v="Música"/>
    <s v="OUTROS"/>
    <s v="Indireta"/>
    <n v="2012"/>
    <n v="1.3647507536516714"/>
    <n v="51748.73"/>
    <n v="70624.118268016857"/>
  </r>
  <r>
    <s v="42 - Santa Catarina"/>
    <s v="SUL                 "/>
    <x v="13"/>
    <x v="13"/>
    <s v="Editorial"/>
    <s v="OUTROS"/>
    <s v="Indireta"/>
    <n v="2012"/>
    <n v="1.3647507536516714"/>
    <n v="5997.8"/>
    <n v="8185.5020702519951"/>
  </r>
  <r>
    <s v="42 - Santa Catarina"/>
    <s v="SUL                 "/>
    <x v="13"/>
    <x v="13"/>
    <s v="Editorial"/>
    <s v="OUTROS"/>
    <s v="Indireta"/>
    <n v="2012"/>
    <n v="1.3647507536516714"/>
    <n v="75000"/>
    <n v="102356.30652387536"/>
  </r>
  <r>
    <s v="42 - Santa Catarina"/>
    <s v="SUL                 "/>
    <x v="17"/>
    <x v="17"/>
    <s v="Editorial"/>
    <s v="OUTROS"/>
    <s v="Indireta"/>
    <n v="2012"/>
    <n v="1.3647507536516714"/>
    <n v="149706.13"/>
    <n v="204311.55374377509"/>
  </r>
  <r>
    <s v="42 - Santa Catarina"/>
    <s v="SUL                 "/>
    <x v="17"/>
    <x v="17"/>
    <s v="Editorial"/>
    <s v="OUTROS"/>
    <s v="Indireta"/>
    <n v="2012"/>
    <n v="1.3647507536516714"/>
    <n v="66721.13"/>
    <n v="91057.712451991145"/>
  </r>
  <r>
    <s v="42 - Santa Catarina"/>
    <s v="SUL                 "/>
    <x v="17"/>
    <x v="17"/>
    <s v="Editorial"/>
    <s v="OUTROS"/>
    <s v="Indireta"/>
    <n v="2012"/>
    <n v="1.3647507536516714"/>
    <n v="2000"/>
    <n v="2729.5015073033428"/>
  </r>
  <r>
    <s v="42 - Santa Catarina"/>
    <s v="SUL                 "/>
    <x v="12"/>
    <x v="12"/>
    <s v="Editorial"/>
    <s v="OUTROS"/>
    <s v="Indireta"/>
    <n v="2012"/>
    <n v="1.3647507536516714"/>
    <n v="86851.96"/>
    <n v="118531.27786612483"/>
  </r>
  <r>
    <s v="42 - Santa Catarina"/>
    <s v="SUL                 "/>
    <x v="12"/>
    <x v="12"/>
    <s v="Editorial"/>
    <s v="OUTROS"/>
    <s v="Indireta"/>
    <n v="2012"/>
    <n v="1.3647507536516714"/>
    <n v="12131.89"/>
    <n v="16557.006020719175"/>
  </r>
  <r>
    <s v="42 - Santa Catarina"/>
    <s v="SUL                 "/>
    <x v="14"/>
    <x v="14"/>
    <s v="Editorial"/>
    <s v="OUTROS"/>
    <s v="Indireta"/>
    <n v="2012"/>
    <n v="1.3647507536516714"/>
    <n v="413420"/>
    <n v="564215.25657467404"/>
  </r>
  <r>
    <s v="42 - Santa Catarina"/>
    <s v="SUL                 "/>
    <x v="14"/>
    <x v="14"/>
    <s v="Editorial"/>
    <s v="OUTROS"/>
    <s v="Indireta"/>
    <n v="2012"/>
    <n v="1.3647507536516714"/>
    <n v="982394.65"/>
    <n v="1340723.83897087"/>
  </r>
  <r>
    <s v="42 - Santa Catarina"/>
    <s v="SUL                 "/>
    <x v="18"/>
    <x v="18"/>
    <s v="Editorial"/>
    <s v="OUTROS"/>
    <s v="Indireta"/>
    <n v="2012"/>
    <n v="1.3647507536516714"/>
    <n v="22518"/>
    <n v="30731.457470728335"/>
  </r>
  <r>
    <s v="42 - Santa Catarina"/>
    <s v="SUL                 "/>
    <x v="18"/>
    <x v="18"/>
    <s v="Editorial"/>
    <s v="OUTROS"/>
    <s v="Indireta"/>
    <n v="2012"/>
    <n v="1.3647507536516714"/>
    <n v="50000"/>
    <n v="68237.53768258357"/>
  </r>
  <r>
    <s v="42 - Santa Catarina"/>
    <s v="SUL                 "/>
    <x v="18"/>
    <x v="18"/>
    <s v="Editorial"/>
    <s v="OUTROS"/>
    <s v="Indireta"/>
    <n v="2012"/>
    <n v="1.3647507536516714"/>
    <n v="179982"/>
    <n v="245630.57014373512"/>
  </r>
  <r>
    <s v="42 - Santa Catarina"/>
    <s v="SUL                 "/>
    <x v="18"/>
    <x v="18"/>
    <s v="Editorial"/>
    <s v="OUTROS"/>
    <s v="Indireta"/>
    <n v="2012"/>
    <n v="1.3647507536516714"/>
    <n v="33386.6"/>
    <n v="45564.387511866888"/>
  </r>
  <r>
    <s v="42 - Santa Catarina"/>
    <s v="SUL                 "/>
    <x v="18"/>
    <x v="18"/>
    <s v="Editorial"/>
    <s v="OUTROS"/>
    <s v="Indireta"/>
    <n v="2012"/>
    <n v="1.3647507536516714"/>
    <n v="16794.79"/>
    <n v="22920.702309921555"/>
  </r>
  <r>
    <s v="42 - Santa Catarina"/>
    <s v="SUL                 "/>
    <x v="19"/>
    <x v="19"/>
    <s v="Editorial"/>
    <s v="OUTROS"/>
    <s v="Indireta"/>
    <n v="2012"/>
    <n v="1.3647507536516714"/>
    <n v="13268.88"/>
    <n v="18108.713980113589"/>
  </r>
  <r>
    <s v="42 - Santa Catarina"/>
    <s v="SUL                 "/>
    <x v="5"/>
    <x v="5"/>
    <e v="#N/A"/>
    <s v="OUTROS"/>
    <s v="Indireta"/>
    <n v="2012"/>
    <n v="1.3647507536516714"/>
    <n v="24822.5"/>
    <n v="33876.52558251861"/>
  </r>
  <r>
    <s v="42 - Santa Catarina"/>
    <s v="SUL                 "/>
    <x v="5"/>
    <x v="5"/>
    <e v="#N/A"/>
    <s v="OUTROS"/>
    <s v="Indireta"/>
    <n v="2012"/>
    <n v="1.3647507536516714"/>
    <n v="258000"/>
    <n v="352105.69444213121"/>
  </r>
  <r>
    <s v="42 - Santa Catarina"/>
    <s v="SUL                 "/>
    <x v="5"/>
    <x v="5"/>
    <e v="#N/A"/>
    <s v="OUTROS"/>
    <s v="Indireta"/>
    <n v="2012"/>
    <n v="1.3647507536516714"/>
    <n v="1179180.1399999999"/>
    <n v="1609286.9847560832"/>
  </r>
  <r>
    <s v="42 - Santa Catarina"/>
    <s v="SUL                 "/>
    <x v="5"/>
    <x v="5"/>
    <e v="#N/A"/>
    <s v="OUTROS"/>
    <s v="Indireta"/>
    <n v="2012"/>
    <n v="1.3647507536516714"/>
    <n v="907200"/>
    <n v="1238101.8837127963"/>
  </r>
  <r>
    <s v="42 - Santa Catarina"/>
    <s v="SUL                 "/>
    <x v="5"/>
    <x v="5"/>
    <e v="#N/A"/>
    <s v="OUTROS"/>
    <s v="Indireta"/>
    <n v="2012"/>
    <n v="1.3647507536516714"/>
    <n v="677680"/>
    <n v="924864.29073466465"/>
  </r>
  <r>
    <s v="42 - Santa Catarina"/>
    <s v="SUL                 "/>
    <x v="5"/>
    <x v="5"/>
    <e v="#N/A"/>
    <s v="OUTROS"/>
    <s v="Indireta"/>
    <n v="2012"/>
    <n v="1.3647507536516714"/>
    <n v="103440"/>
    <n v="141169.8179577289"/>
  </r>
  <r>
    <s v="42 - Santa Catarina"/>
    <s v="SUL                 "/>
    <x v="5"/>
    <x v="5"/>
    <e v="#N/A"/>
    <s v="OUTROS"/>
    <s v="Indireta"/>
    <n v="2012"/>
    <n v="1.3647507536516714"/>
    <n v="126112.79"/>
    <n v="172112.52519761497"/>
  </r>
  <r>
    <s v="42 - Santa Catarina"/>
    <s v="SUL                 "/>
    <x v="5"/>
    <x v="5"/>
    <e v="#N/A"/>
    <s v="OUTROS"/>
    <s v="Indireta"/>
    <n v="2012"/>
    <n v="1.3647507536516714"/>
    <n v="676906.62"/>
    <n v="923808.8197968055"/>
  </r>
  <r>
    <s v="42 - Santa Catarina"/>
    <s v="SUL                 "/>
    <x v="5"/>
    <x v="5"/>
    <e v="#N/A"/>
    <s v="OUTROS"/>
    <s v="Indireta"/>
    <n v="2012"/>
    <n v="1.3647507536516714"/>
    <n v="10000"/>
    <n v="13647.507536516714"/>
  </r>
  <r>
    <s v="42 - Santa Catarina"/>
    <s v="SUL                 "/>
    <x v="42"/>
    <x v="42"/>
    <s v="Audiovisual"/>
    <s v="OUTROS"/>
    <s v="Indireta"/>
    <n v="2012"/>
    <n v="1.3647507536516714"/>
    <n v="26023.95"/>
    <n v="35516.205375493417"/>
  </r>
  <r>
    <s v="42 - Santa Catarina"/>
    <s v="SUL                 "/>
    <x v="31"/>
    <x v="31"/>
    <s v="Audiovisual"/>
    <s v="OUTROS"/>
    <s v="Indireta"/>
    <n v="2012"/>
    <n v="1.3647507536516714"/>
    <n v="33841.64"/>
    <n v="46185.403694808549"/>
  </r>
  <r>
    <s v="42 - Santa Catarina"/>
    <s v="SUL                 "/>
    <x v="31"/>
    <x v="31"/>
    <s v="Audiovisual"/>
    <s v="OUTROS"/>
    <s v="Indireta"/>
    <n v="2012"/>
    <n v="1.3647507536516714"/>
    <n v="10711.44"/>
    <n v="14618.445812694659"/>
  </r>
  <r>
    <s v="42 - Santa Catarina"/>
    <s v="SUL                 "/>
    <x v="34"/>
    <x v="34"/>
    <s v="Audiovisual"/>
    <s v="OUTROS"/>
    <s v="Indireta"/>
    <n v="2012"/>
    <n v="1.3647507536516714"/>
    <n v="10000"/>
    <n v="13647.507536516714"/>
  </r>
  <r>
    <s v="42 - Santa Catarina"/>
    <s v="SUL                 "/>
    <x v="28"/>
    <x v="28"/>
    <s v="Audiovisual"/>
    <s v="OUTROS"/>
    <s v="Direta"/>
    <n v="2012"/>
    <n v="1.3647507536516714"/>
    <n v="3764849.98"/>
    <n v="5138081.84759048"/>
  </r>
  <r>
    <s v="42 - Santa Catarina"/>
    <s v="SUL                 "/>
    <x v="7"/>
    <x v="7"/>
    <s v="Música"/>
    <s v="OUTROS"/>
    <s v="Indireta"/>
    <n v="2012"/>
    <n v="1.3647507536516714"/>
    <n v="15261.59"/>
    <n v="20828.266454422814"/>
  </r>
  <r>
    <s v="42 - Santa Catarina"/>
    <s v="SUL                 "/>
    <x v="7"/>
    <x v="7"/>
    <s v="Música"/>
    <s v="OUTROS"/>
    <s v="Indireta"/>
    <n v="2012"/>
    <n v="1.3647507536516714"/>
    <n v="2600.35"/>
    <n v="3548.8296222581234"/>
  </r>
  <r>
    <s v="42 - Santa Catarina"/>
    <s v="SUL                 "/>
    <x v="16"/>
    <x v="16"/>
    <s v="Audiovisual"/>
    <s v="OUTROS"/>
    <s v="Indireta"/>
    <n v="2012"/>
    <n v="1.3647507536516714"/>
    <n v="77817.490000000005"/>
    <n v="106201.47812478141"/>
  </r>
  <r>
    <s v="42 - Santa Catarina"/>
    <s v="SUL                 "/>
    <x v="16"/>
    <x v="16"/>
    <s v="Audiovisual"/>
    <s v="OUTROS"/>
    <s v="Indireta"/>
    <n v="2012"/>
    <n v="1.3647507536516714"/>
    <n v="845189.05"/>
    <n v="1153472.3929656402"/>
  </r>
  <r>
    <s v="42 - Santa Catarina"/>
    <s v="SUL                 "/>
    <x v="16"/>
    <x v="16"/>
    <s v="Audiovisual"/>
    <s v="OUTROS"/>
    <s v="Indireta"/>
    <n v="2012"/>
    <n v="1.3647507536516714"/>
    <n v="171284.43"/>
    <n v="233760.55493129694"/>
  </r>
  <r>
    <s v="42 - Santa Catarina"/>
    <s v="SUL                 "/>
    <x v="16"/>
    <x v="16"/>
    <s v="Audiovisual"/>
    <s v="OUTROS"/>
    <s v="Indireta"/>
    <n v="2012"/>
    <n v="1.3647507536516714"/>
    <n v="119927.74"/>
    <n v="163671.47354874172"/>
  </r>
  <r>
    <s v="42 - Santa Catarina"/>
    <s v="SUL                 "/>
    <x v="32"/>
    <x v="32"/>
    <s v="Audiovisual"/>
    <s v="OUTROS"/>
    <s v="Indireta"/>
    <n v="2012"/>
    <n v="1.3647507536516714"/>
    <n v="55146.26"/>
    <n v="75260.899896071031"/>
  </r>
  <r>
    <s v="42 - Santa Catarina"/>
    <s v="SUL                 "/>
    <x v="32"/>
    <x v="32"/>
    <s v="Audiovisual"/>
    <s v="OUTROS"/>
    <s v="Indireta"/>
    <n v="2012"/>
    <n v="1.3647507536516714"/>
    <n v="128000"/>
    <n v="174688.09646741394"/>
  </r>
  <r>
    <s v="42 - Santa Catarina"/>
    <s v="SUL                 "/>
    <x v="32"/>
    <x v="32"/>
    <s v="Audiovisual"/>
    <s v="OUTROS"/>
    <s v="Indireta"/>
    <n v="2012"/>
    <n v="1.3647507536516714"/>
    <n v="311310"/>
    <n v="424860.55711930181"/>
  </r>
  <r>
    <s v="42 - Santa Catarina"/>
    <s v="SUL                 "/>
    <x v="32"/>
    <x v="32"/>
    <s v="Audiovisual"/>
    <s v="OUTROS"/>
    <s v="Indireta"/>
    <n v="2012"/>
    <n v="1.3647507536516714"/>
    <n v="385583.27"/>
    <n v="526225.05832797592"/>
  </r>
  <r>
    <s v="42 - Santa Catarina"/>
    <s v="SUL                 "/>
    <x v="32"/>
    <x v="32"/>
    <s v="Audiovisual"/>
    <s v="OUTROS"/>
    <s v="Indireta"/>
    <n v="2012"/>
    <n v="1.3647507536516714"/>
    <n v="31665.599999999999"/>
    <n v="43215.651464832365"/>
  </r>
  <r>
    <s v="42 - Santa Catarina"/>
    <s v="SUL                 "/>
    <x v="41"/>
    <x v="41"/>
    <s v="Audiovisual"/>
    <s v="OUTROS"/>
    <s v="Indireta"/>
    <n v="2012"/>
    <n v="1.3647507536516714"/>
    <n v="11437.09"/>
    <n v="15608.777197081994"/>
  </r>
  <r>
    <s v="42 - Santa Catarina"/>
    <s v="SUL                 "/>
    <x v="41"/>
    <x v="41"/>
    <s v="Audiovisual"/>
    <s v="OUTROS"/>
    <s v="Indireta"/>
    <n v="2012"/>
    <n v="1.3647507536516714"/>
    <n v="40000"/>
    <n v="54590.030146066856"/>
  </r>
  <r>
    <s v="42 - Santa Catarina"/>
    <s v="SUL                 "/>
    <x v="41"/>
    <x v="41"/>
    <s v="Audiovisual"/>
    <s v="OUTROS"/>
    <s v="Indireta"/>
    <n v="2012"/>
    <n v="1.3647507536516714"/>
    <n v="129994.08"/>
    <n v="177409.51865025566"/>
  </r>
  <r>
    <s v="42 - Santa Catarina"/>
    <s v="SUL                 "/>
    <x v="59"/>
    <x v="59"/>
    <s v="Educação e Criação em Artes"/>
    <s v="OUTROS"/>
    <s v="Indireta"/>
    <n v="2012"/>
    <n v="1.3647507536516714"/>
    <n v="47880.37"/>
    <n v="65344.77104262088"/>
  </r>
  <r>
    <s v="42 - Santa Catarina"/>
    <s v="SUL                 "/>
    <x v="59"/>
    <x v="59"/>
    <s v="Educação e Criação em Artes"/>
    <s v="OUTROS"/>
    <s v="Indireta"/>
    <n v="2012"/>
    <n v="1.3647507536516714"/>
    <n v="21190.84"/>
    <n v="28920.214860511984"/>
  </r>
  <r>
    <s v="42 - Santa Catarina"/>
    <s v="SUL                 "/>
    <x v="53"/>
    <x v="53"/>
    <s v="Educação e Criação em Artes"/>
    <s v="OUTROS"/>
    <s v="Indireta"/>
    <n v="2012"/>
    <n v="1.3647507536516714"/>
    <n v="5000"/>
    <n v="6823.753768258357"/>
  </r>
  <r>
    <s v="42 - Santa Catarina"/>
    <s v="SUL                 "/>
    <x v="61"/>
    <x v="61"/>
    <s v="Artes Cênicas e Espetáculos"/>
    <s v="FUNDO CULTURAL"/>
    <s v="Direta"/>
    <n v="2012"/>
    <n v="1.3647507536516714"/>
    <n v="1350000"/>
    <n v="1842413.5174297565"/>
  </r>
  <r>
    <s v="42 - Santa Catarina"/>
    <s v="SUL                 "/>
    <x v="36"/>
    <x v="36"/>
    <s v="Artes Cênicas e Espetáculos"/>
    <s v="OUTROS"/>
    <s v="Indireta"/>
    <n v="2012"/>
    <n v="1.3647507536516714"/>
    <n v="254725.54"/>
    <n v="347636.87268932897"/>
  </r>
  <r>
    <s v="42 - Santa Catarina"/>
    <s v="SUL                 "/>
    <x v="36"/>
    <x v="36"/>
    <s v="Artes Cênicas e Espetáculos"/>
    <s v="OUTROS"/>
    <s v="Indireta"/>
    <n v="2012"/>
    <n v="1.3647507536516714"/>
    <n v="158424.07"/>
    <n v="216209.36892906515"/>
  </r>
  <r>
    <s v="42 - Santa Catarina"/>
    <s v="SUL                 "/>
    <x v="36"/>
    <x v="36"/>
    <s v="Artes Cênicas e Espetáculos"/>
    <s v="OUTROS"/>
    <s v="Indireta"/>
    <n v="2012"/>
    <n v="1.3647507536516714"/>
    <n v="427354.17"/>
    <n v="583231.92558368447"/>
  </r>
  <r>
    <s v="42 - Santa Catarina"/>
    <s v="SUL                 "/>
    <x v="20"/>
    <x v="20"/>
    <s v="Artes Cênicas e Espetáculos"/>
    <s v="OUTROS"/>
    <s v="Indireta"/>
    <n v="2012"/>
    <n v="1.3647507536516714"/>
    <n v="14541.15"/>
    <n v="19845.045421462"/>
  </r>
  <r>
    <s v="42 - Santa Catarina"/>
    <s v="SUL                 "/>
    <x v="20"/>
    <x v="20"/>
    <s v="Artes Cênicas e Espetáculos"/>
    <s v="OUTROS"/>
    <s v="Indireta"/>
    <n v="2012"/>
    <n v="1.3647507536516714"/>
    <n v="50000"/>
    <n v="68237.53768258357"/>
  </r>
  <r>
    <s v="42 - Santa Catarina"/>
    <s v="SUL                 "/>
    <x v="20"/>
    <x v="20"/>
    <s v="Artes Cênicas e Espetáculos"/>
    <s v="OUTROS"/>
    <s v="Indireta"/>
    <n v="2012"/>
    <n v="1.3647507536516714"/>
    <n v="200680"/>
    <n v="273878.18124281743"/>
  </r>
  <r>
    <s v="42 - Santa Catarina"/>
    <s v="SUL                 "/>
    <x v="20"/>
    <x v="20"/>
    <s v="Artes Cênicas e Espetáculos"/>
    <s v="OUTROS"/>
    <s v="Indireta"/>
    <n v="2012"/>
    <n v="1.3647507536516714"/>
    <n v="848750"/>
    <n v="1158332.2021618562"/>
  </r>
  <r>
    <s v="42 - Santa Catarina"/>
    <s v="SUL                 "/>
    <x v="20"/>
    <x v="20"/>
    <s v="Artes Cênicas e Espetáculos"/>
    <s v="OUTROS"/>
    <s v="Indireta"/>
    <n v="2012"/>
    <n v="1.3647507536516714"/>
    <n v="140340"/>
    <n v="191529.12076747557"/>
  </r>
  <r>
    <s v="42 - Santa Catarina"/>
    <s v="SUL                 "/>
    <x v="20"/>
    <x v="20"/>
    <s v="Artes Cênicas e Espetáculos"/>
    <s v="OUTROS"/>
    <s v="Indireta"/>
    <n v="2012"/>
    <n v="1.3647507536516714"/>
    <n v="229762.94"/>
    <n v="313569.14552622376"/>
  </r>
  <r>
    <s v="42 - Santa Catarina"/>
    <s v="SUL                 "/>
    <x v="30"/>
    <x v="30"/>
    <s v="Artes Cênicas e Espetáculos"/>
    <s v="OUTROS"/>
    <s v="Indireta"/>
    <n v="2012"/>
    <n v="1.3647507536516714"/>
    <n v="21500"/>
    <n v="29342.141203510935"/>
  </r>
  <r>
    <s v="42 - Santa Catarina"/>
    <s v="SUL                 "/>
    <x v="30"/>
    <x v="30"/>
    <s v="Artes Cênicas e Espetáculos"/>
    <s v="OUTROS"/>
    <s v="Indireta"/>
    <n v="2012"/>
    <n v="1.3647507536516714"/>
    <n v="173571.23"/>
    <n v="236881.46695474762"/>
  </r>
  <r>
    <s v="42 - Santa Catarina"/>
    <s v="SUL                 "/>
    <x v="30"/>
    <x v="30"/>
    <s v="Artes Cênicas e Espetáculos"/>
    <s v="OUTROS"/>
    <s v="Indireta"/>
    <n v="2012"/>
    <n v="1.3647507536516714"/>
    <n v="257376.09"/>
    <n v="351254.21279942041"/>
  </r>
  <r>
    <s v="42 - Santa Catarina"/>
    <s v="SUL                 "/>
    <x v="48"/>
    <x v="48"/>
    <s v="Patrimônio"/>
    <s v="FUNDO CULTURAL"/>
    <s v="Direta"/>
    <n v="2012"/>
    <n v="1.3647507536516714"/>
    <n v="856217"/>
    <n v="1168522.7960393731"/>
  </r>
  <r>
    <s v="42 - Santa Catarina"/>
    <s v="SUL                 "/>
    <x v="48"/>
    <x v="48"/>
    <s v="Patrimônio"/>
    <s v="FUNDO CULTURAL"/>
    <s v="Direta"/>
    <n v="2012"/>
    <n v="1.3647507536516714"/>
    <n v="299743.56"/>
    <n v="409075.24941223499"/>
  </r>
  <r>
    <s v="28 - Sergipe"/>
    <s v="NORDESTE            "/>
    <x v="2"/>
    <x v="2"/>
    <e v="#N/A"/>
    <s v="OUTROS"/>
    <s v="Indireta"/>
    <n v="2012"/>
    <n v="1.3647507536516714"/>
    <n v="6271.19"/>
    <n v="8558.611278792825"/>
  </r>
  <r>
    <s v="28 - Sergipe"/>
    <s v="NORDESTE            "/>
    <x v="40"/>
    <x v="40"/>
    <s v="Música"/>
    <s v="OUTROS"/>
    <s v="Indireta"/>
    <n v="2012"/>
    <n v="1.3647507536516714"/>
    <n v="9534.17"/>
    <n v="13011.765692943156"/>
  </r>
  <r>
    <s v="28 - Sergipe"/>
    <s v="NORDESTE            "/>
    <x v="25"/>
    <x v="25"/>
    <s v="Editorial"/>
    <s v="OUTROS"/>
    <s v="Indireta"/>
    <n v="2012"/>
    <n v="1.3647507536516714"/>
    <n v="8561.99"/>
    <n v="11684.982305258074"/>
  </r>
  <r>
    <s v="28 - Sergipe"/>
    <s v="NORDESTE            "/>
    <x v="25"/>
    <x v="25"/>
    <s v="Editorial"/>
    <s v="OUTROS"/>
    <s v="Indireta"/>
    <n v="2012"/>
    <n v="1.3647507536516714"/>
    <n v="22827.06"/>
    <n v="31153.247338651923"/>
  </r>
  <r>
    <s v="28 - Sergipe"/>
    <s v="NORDESTE            "/>
    <x v="18"/>
    <x v="18"/>
    <s v="Editorial"/>
    <s v="OUTROS"/>
    <s v="Indireta"/>
    <n v="2012"/>
    <n v="1.3647507536516714"/>
    <n v="5007.72"/>
    <n v="6834.289644076548"/>
  </r>
  <r>
    <s v="28 - Sergipe"/>
    <s v="NORDESTE            "/>
    <x v="18"/>
    <x v="18"/>
    <s v="Editorial"/>
    <s v="OUTROS"/>
    <s v="Indireta"/>
    <n v="2012"/>
    <n v="1.3647507536516714"/>
    <n v="3169.87"/>
    <n v="4326.0824714778237"/>
  </r>
  <r>
    <s v="28 - Sergipe"/>
    <s v="NORDESTE            "/>
    <x v="18"/>
    <x v="18"/>
    <s v="Editorial"/>
    <s v="OUTROS"/>
    <s v="Indireta"/>
    <n v="2012"/>
    <n v="1.3647507536516714"/>
    <n v="68833.399999999994"/>
    <n v="93940.434526406956"/>
  </r>
  <r>
    <s v="28 - Sergipe"/>
    <s v="NORDESTE            "/>
    <x v="61"/>
    <x v="61"/>
    <s v="Artes Cênicas e Espetáculos"/>
    <s v="OUTROS"/>
    <s v="Indireta"/>
    <n v="2012"/>
    <n v="1.3647507536516714"/>
    <n v="6343.82"/>
    <n v="8657.7331260305455"/>
  </r>
  <r>
    <s v="28 - Sergipe"/>
    <s v="NORDESTE            "/>
    <x v="61"/>
    <x v="61"/>
    <s v="Artes Cênicas e Espetáculos"/>
    <s v="OUTROS"/>
    <s v="Indireta"/>
    <n v="2012"/>
    <n v="1.3647507536516714"/>
    <n v="40592.730000000003"/>
    <n v="55398.958860278814"/>
  </r>
  <r>
    <s v="28 - Sergipe"/>
    <s v="NORDESTE            "/>
    <x v="61"/>
    <x v="61"/>
    <s v="Artes Cênicas e Espetáculos"/>
    <s v="OUTROS"/>
    <s v="Indireta"/>
    <n v="2012"/>
    <n v="1.3647507536516714"/>
    <n v="41348.04"/>
    <n v="56429.768752019459"/>
  </r>
  <r>
    <s v="28 - Sergipe"/>
    <s v="NORDESTE            "/>
    <x v="36"/>
    <x v="36"/>
    <s v="Artes Cênicas e Espetáculos"/>
    <s v="OUTROS"/>
    <s v="Indireta"/>
    <n v="2012"/>
    <n v="1.3647507536516714"/>
    <n v="36486.86"/>
    <n v="49795.469683383024"/>
  </r>
  <r>
    <s v="28 - Sergipe"/>
    <s v="NORDESTE            "/>
    <x v="30"/>
    <x v="30"/>
    <s v="Artes Cênicas e Espetáculos"/>
    <s v="OUTROS"/>
    <s v="Indireta"/>
    <n v="2012"/>
    <n v="1.3647507536516714"/>
    <n v="59507.03"/>
    <n v="81212.264040072623"/>
  </r>
  <r>
    <s v="28 - Sergipe"/>
    <s v="NORDESTE            "/>
    <x v="46"/>
    <x v="46"/>
    <s v="Educação e Criação em Artes"/>
    <s v="OUTROS"/>
    <s v="Indireta"/>
    <n v="2012"/>
    <n v="1.3647507536516714"/>
    <n v="40911.94"/>
    <n v="55834.600948351967"/>
  </r>
  <r>
    <s v="28 - Sergipe"/>
    <s v="NORDESTE            "/>
    <x v="46"/>
    <x v="46"/>
    <s v="Educação e Criação em Artes"/>
    <s v="OUTROS"/>
    <s v="Indireta"/>
    <n v="2012"/>
    <n v="1.3647507536516714"/>
    <n v="44564.79"/>
    <n v="60819.830738828474"/>
  </r>
  <r>
    <s v="35 - São Paulo"/>
    <s v="SUDESTE             "/>
    <x v="38"/>
    <x v="38"/>
    <e v="#N/A"/>
    <s v="OUTROS"/>
    <s v="Indireta"/>
    <n v="2012"/>
    <n v="1.3647507536516714"/>
    <n v="26000"/>
    <n v="35483.519594943456"/>
  </r>
  <r>
    <s v="35 - São Paulo"/>
    <s v="SUDESTE             "/>
    <x v="38"/>
    <x v="38"/>
    <e v="#N/A"/>
    <s v="OUTROS"/>
    <s v="Indireta"/>
    <n v="2012"/>
    <n v="1.3647507536516714"/>
    <n v="230000"/>
    <n v="313892.67333988444"/>
  </r>
  <r>
    <s v="35 - São Paulo"/>
    <s v="SUDESTE             "/>
    <x v="38"/>
    <x v="38"/>
    <e v="#N/A"/>
    <s v="OUTROS"/>
    <s v="Indireta"/>
    <n v="2012"/>
    <n v="1.3647507536516714"/>
    <n v="120000"/>
    <n v="163770.09043820057"/>
  </r>
  <r>
    <s v="35 - São Paulo"/>
    <s v="SUDESTE             "/>
    <x v="38"/>
    <x v="38"/>
    <e v="#N/A"/>
    <s v="OUTROS"/>
    <s v="Indireta"/>
    <n v="2012"/>
    <n v="1.3647507536516714"/>
    <n v="48208.92"/>
    <n v="65793.159902733139"/>
  </r>
  <r>
    <s v="35 - São Paulo"/>
    <s v="SUDESTE             "/>
    <x v="2"/>
    <x v="2"/>
    <e v="#N/A"/>
    <s v="OUTROS"/>
    <s v="Indireta"/>
    <n v="2012"/>
    <n v="1.3647507536516714"/>
    <n v="749880.62"/>
    <n v="1023400.1412937826"/>
  </r>
  <r>
    <s v="35 - São Paulo"/>
    <s v="SUDESTE             "/>
    <x v="2"/>
    <x v="2"/>
    <e v="#N/A"/>
    <s v="OUTROS"/>
    <s v="Indireta"/>
    <n v="2012"/>
    <n v="1.3647507536516714"/>
    <n v="114627.84"/>
    <n v="156438.43102946322"/>
  </r>
  <r>
    <s v="35 - São Paulo"/>
    <s v="SUDESTE             "/>
    <x v="2"/>
    <x v="2"/>
    <e v="#N/A"/>
    <s v="OUTROS"/>
    <s v="Indireta"/>
    <n v="2012"/>
    <n v="1.3647507536516714"/>
    <n v="84903.82"/>
    <n v="115872.55233290586"/>
  </r>
  <r>
    <s v="35 - São Paulo"/>
    <s v="SUDESTE             "/>
    <x v="2"/>
    <x v="2"/>
    <e v="#N/A"/>
    <s v="OUTROS"/>
    <s v="Indireta"/>
    <n v="2012"/>
    <n v="1.3647507536516714"/>
    <n v="4249323.5599999996"/>
    <n v="5799267.5310198031"/>
  </r>
  <r>
    <s v="35 - São Paulo"/>
    <s v="SUDESTE             "/>
    <x v="2"/>
    <x v="2"/>
    <e v="#N/A"/>
    <s v="OUTROS"/>
    <s v="Indireta"/>
    <n v="2012"/>
    <n v="1.3647507536516714"/>
    <n v="1371000"/>
    <n v="1871073.2832564416"/>
  </r>
  <r>
    <s v="35 - São Paulo"/>
    <s v="SUDESTE             "/>
    <x v="2"/>
    <x v="2"/>
    <e v="#N/A"/>
    <s v="OUTROS"/>
    <s v="Indireta"/>
    <n v="2012"/>
    <n v="1.3647507536516714"/>
    <n v="6111000"/>
    <n v="8339991.8555653645"/>
  </r>
  <r>
    <s v="35 - São Paulo"/>
    <s v="SUDESTE             "/>
    <x v="2"/>
    <x v="2"/>
    <e v="#N/A"/>
    <s v="OUTROS"/>
    <s v="Indireta"/>
    <n v="2012"/>
    <n v="1.3647507536516714"/>
    <n v="208000"/>
    <n v="283868.15675954765"/>
  </r>
  <r>
    <s v="35 - São Paulo"/>
    <s v="SUDESTE             "/>
    <x v="2"/>
    <x v="2"/>
    <e v="#N/A"/>
    <s v="OUTROS"/>
    <s v="Indireta"/>
    <n v="2012"/>
    <n v="1.3647507536516714"/>
    <n v="337000"/>
    <n v="459921.00398061326"/>
  </r>
  <r>
    <s v="35 - São Paulo"/>
    <s v="SUDESTE             "/>
    <x v="2"/>
    <x v="2"/>
    <e v="#N/A"/>
    <s v="OUTROS"/>
    <s v="Indireta"/>
    <n v="2012"/>
    <n v="1.3647507536516714"/>
    <n v="220781.74"/>
    <n v="301312.04605752736"/>
  </r>
  <r>
    <s v="35 - São Paulo"/>
    <s v="SUDESTE             "/>
    <x v="2"/>
    <x v="2"/>
    <e v="#N/A"/>
    <s v="OUTROS"/>
    <s v="Indireta"/>
    <n v="2012"/>
    <n v="1.3647507536516714"/>
    <n v="339615.31"/>
    <n v="463490.25027414603"/>
  </r>
  <r>
    <s v="35 - São Paulo"/>
    <s v="SUDESTE             "/>
    <x v="2"/>
    <x v="2"/>
    <e v="#N/A"/>
    <s v="OUTROS"/>
    <s v="Indireta"/>
    <n v="2012"/>
    <n v="1.3647507536516714"/>
    <n v="1869585.36"/>
    <n v="2551518.0290761315"/>
  </r>
  <r>
    <s v="35 - São Paulo"/>
    <s v="SUDESTE             "/>
    <x v="39"/>
    <x v="39"/>
    <s v="Música"/>
    <s v="OUTROS"/>
    <s v="Indireta"/>
    <n v="2012"/>
    <n v="1.3647507536516714"/>
    <n v="12498.93"/>
    <n v="17057.924137339487"/>
  </r>
  <r>
    <s v="35 - São Paulo"/>
    <s v="SUDESTE             "/>
    <x v="39"/>
    <x v="39"/>
    <s v="Música"/>
    <s v="OUTROS"/>
    <s v="Indireta"/>
    <n v="2012"/>
    <n v="1.3647507536516714"/>
    <n v="85000"/>
    <n v="116003.81406039208"/>
  </r>
  <r>
    <s v="35 - São Paulo"/>
    <s v="SUDESTE             "/>
    <x v="39"/>
    <x v="39"/>
    <s v="Música"/>
    <s v="OUTROS"/>
    <s v="Indireta"/>
    <n v="2012"/>
    <n v="1.3647507536516714"/>
    <n v="3200000"/>
    <n v="4367202.4116853485"/>
  </r>
  <r>
    <s v="35 - São Paulo"/>
    <s v="SUDESTE             "/>
    <x v="39"/>
    <x v="39"/>
    <s v="Música"/>
    <s v="OUTROS"/>
    <s v="Indireta"/>
    <n v="2012"/>
    <n v="1.3647507536516714"/>
    <n v="117600"/>
    <n v="160494.68862943657"/>
  </r>
  <r>
    <s v="35 - São Paulo"/>
    <s v="SUDESTE             "/>
    <x v="39"/>
    <x v="39"/>
    <s v="Música"/>
    <s v="OUTROS"/>
    <s v="Indireta"/>
    <n v="2012"/>
    <n v="1.3647507536516714"/>
    <n v="118000"/>
    <n v="161040.58893089724"/>
  </r>
  <r>
    <s v="35 - São Paulo"/>
    <s v="SUDESTE             "/>
    <x v="39"/>
    <x v="39"/>
    <s v="Música"/>
    <s v="OUTROS"/>
    <s v="Indireta"/>
    <n v="2012"/>
    <n v="1.3647507536516714"/>
    <n v="51644.58"/>
    <n v="70481.979477024041"/>
  </r>
  <r>
    <s v="35 - São Paulo"/>
    <s v="SUDESTE             "/>
    <x v="39"/>
    <x v="39"/>
    <s v="Música"/>
    <s v="OUTROS"/>
    <s v="Indireta"/>
    <n v="2012"/>
    <n v="1.3647507536516714"/>
    <n v="95062.48"/>
    <n v="129736.59122399693"/>
  </r>
  <r>
    <s v="35 - São Paulo"/>
    <s v="SUDESTE             "/>
    <x v="64"/>
    <x v="64"/>
    <s v="Entretenimento"/>
    <s v="OUTROS"/>
    <s v="Indireta"/>
    <n v="2012"/>
    <n v="1.3647507536516714"/>
    <n v="38471.68"/>
    <n v="52504.254274245934"/>
  </r>
  <r>
    <s v="35 - São Paulo"/>
    <s v="SUDESTE             "/>
    <x v="64"/>
    <x v="64"/>
    <s v="Entretenimento"/>
    <s v="OUTROS"/>
    <s v="Indireta"/>
    <n v="2012"/>
    <n v="1.3647507536516714"/>
    <n v="12000000"/>
    <n v="16377009.043820057"/>
  </r>
  <r>
    <s v="35 - São Paulo"/>
    <s v="SUDESTE             "/>
    <x v="64"/>
    <x v="64"/>
    <s v="Entretenimento"/>
    <s v="OUTROS"/>
    <s v="Indireta"/>
    <n v="2012"/>
    <n v="1.3647507536516714"/>
    <n v="385050"/>
    <n v="525497.27769357606"/>
  </r>
  <r>
    <s v="35 - São Paulo"/>
    <s v="SUDESTE             "/>
    <x v="64"/>
    <x v="64"/>
    <s v="Entretenimento"/>
    <s v="OUTROS"/>
    <s v="Indireta"/>
    <n v="2012"/>
    <n v="1.3647507536516714"/>
    <n v="17169.29"/>
    <n v="23431.801467164107"/>
  </r>
  <r>
    <s v="35 - São Paulo"/>
    <s v="SUDESTE             "/>
    <x v="26"/>
    <x v="26"/>
    <s v="Editorial"/>
    <s v="OUTROS"/>
    <s v="Indireta"/>
    <n v="2012"/>
    <n v="1.3647507536516714"/>
    <n v="564601.80000000005"/>
    <n v="770540.73206309031"/>
  </r>
  <r>
    <s v="35 - São Paulo"/>
    <s v="SUDESTE             "/>
    <x v="26"/>
    <x v="26"/>
    <s v="Editorial"/>
    <s v="OUTROS"/>
    <s v="Indireta"/>
    <n v="2012"/>
    <n v="1.3647507536516714"/>
    <n v="112697.5"/>
    <n v="153803.99805965924"/>
  </r>
  <r>
    <s v="35 - São Paulo"/>
    <s v="SUDESTE             "/>
    <x v="26"/>
    <x v="26"/>
    <s v="Editorial"/>
    <s v="OUTROS"/>
    <s v="Indireta"/>
    <n v="2012"/>
    <n v="1.3647507536516714"/>
    <n v="2258407.2000000002"/>
    <n v="3082162.9282523612"/>
  </r>
  <r>
    <s v="35 - São Paulo"/>
    <s v="SUDESTE             "/>
    <x v="26"/>
    <x v="26"/>
    <s v="Editorial"/>
    <s v="OUTROS"/>
    <s v="Indireta"/>
    <n v="2012"/>
    <n v="1.3647507536516714"/>
    <n v="334449.69"/>
    <n v="456440.46648606786"/>
  </r>
  <r>
    <s v="35 - São Paulo"/>
    <s v="SUDESTE             "/>
    <x v="26"/>
    <x v="26"/>
    <s v="Editorial"/>
    <s v="OUTROS"/>
    <s v="Indireta"/>
    <n v="2012"/>
    <n v="1.3647507536516714"/>
    <n v="2718888.91"/>
    <n v="3710605.6890176716"/>
  </r>
  <r>
    <s v="35 - São Paulo"/>
    <s v="SUDESTE             "/>
    <x v="50"/>
    <x v="50"/>
    <e v="#N/A"/>
    <s v="OUTROS"/>
    <s v="Indireta"/>
    <n v="2012"/>
    <n v="1.3647507536516714"/>
    <n v="66364.25"/>
    <n v="90570.660203027932"/>
  </r>
  <r>
    <s v="35 - São Paulo"/>
    <s v="SUDESTE             "/>
    <x v="50"/>
    <x v="50"/>
    <e v="#N/A"/>
    <s v="OUTROS"/>
    <s v="Indireta"/>
    <n v="2012"/>
    <n v="1.3647507536516714"/>
    <n v="335195.69"/>
    <n v="457458.57054829202"/>
  </r>
  <r>
    <s v="35 - São Paulo"/>
    <s v="SUDESTE             "/>
    <x v="40"/>
    <x v="40"/>
    <s v="Música"/>
    <s v="OUTROS"/>
    <s v="Indireta"/>
    <n v="2012"/>
    <n v="1.3647507536516714"/>
    <n v="118248.99"/>
    <n v="161380.39822104896"/>
  </r>
  <r>
    <s v="35 - São Paulo"/>
    <s v="SUDESTE             "/>
    <x v="40"/>
    <x v="40"/>
    <s v="Música"/>
    <s v="OUTROS"/>
    <s v="Indireta"/>
    <n v="2012"/>
    <n v="1.3647507536516714"/>
    <n v="99000"/>
    <n v="135110.32461151548"/>
  </r>
  <r>
    <s v="35 - São Paulo"/>
    <s v="SUDESTE             "/>
    <x v="40"/>
    <x v="40"/>
    <s v="Música"/>
    <s v="OUTROS"/>
    <s v="Indireta"/>
    <n v="2012"/>
    <n v="1.3647507536516714"/>
    <n v="175289.05"/>
    <n v="239225.86309438551"/>
  </r>
  <r>
    <s v="35 - São Paulo"/>
    <s v="SUDESTE             "/>
    <x v="40"/>
    <x v="40"/>
    <s v="Música"/>
    <s v="OUTROS"/>
    <s v="Indireta"/>
    <n v="2012"/>
    <n v="1.3647507536516714"/>
    <n v="1639773.38"/>
    <n v="2237881.9561729482"/>
  </r>
  <r>
    <s v="35 - São Paulo"/>
    <s v="SUDESTE             "/>
    <x v="25"/>
    <x v="25"/>
    <s v="Editorial"/>
    <s v="OUTROS"/>
    <s v="Indireta"/>
    <n v="2012"/>
    <n v="1.3647507536516714"/>
    <n v="556323.71"/>
    <n v="759243.20249679382"/>
  </r>
  <r>
    <s v="35 - São Paulo"/>
    <s v="SUDESTE             "/>
    <x v="25"/>
    <x v="25"/>
    <s v="Editorial"/>
    <s v="OUTROS"/>
    <s v="Direta"/>
    <n v="2012"/>
    <n v="1.3647507536516714"/>
    <n v="38950037"/>
    <n v="53157092.350510485"/>
  </r>
  <r>
    <s v="35 - São Paulo"/>
    <s v="SUDESTE             "/>
    <x v="25"/>
    <x v="25"/>
    <s v="Editorial"/>
    <s v="OUTROS"/>
    <s v="Indireta"/>
    <n v="2012"/>
    <n v="1.3647507536516714"/>
    <n v="303919.2"/>
    <n v="414773.95724921307"/>
  </r>
  <r>
    <s v="35 - São Paulo"/>
    <s v="SUDESTE             "/>
    <x v="25"/>
    <x v="25"/>
    <s v="Editorial"/>
    <s v="OUTROS"/>
    <s v="Indireta"/>
    <n v="2012"/>
    <n v="1.3647507536516714"/>
    <n v="970768.34"/>
    <n v="1324856.8236361819"/>
  </r>
  <r>
    <s v="35 - São Paulo"/>
    <s v="SUDESTE             "/>
    <x v="25"/>
    <x v="25"/>
    <s v="Editorial"/>
    <s v="OUTROS"/>
    <s v="Indireta"/>
    <n v="2012"/>
    <n v="1.3647507536516714"/>
    <n v="3394703.3599999999"/>
    <n v="4632923.9689838607"/>
  </r>
  <r>
    <s v="35 - São Paulo"/>
    <s v="SUDESTE             "/>
    <x v="25"/>
    <x v="25"/>
    <s v="Editorial"/>
    <s v="OUTROS"/>
    <s v="Indireta"/>
    <n v="2012"/>
    <n v="1.3647507536516714"/>
    <n v="18000"/>
    <n v="24565.513565730085"/>
  </r>
  <r>
    <s v="35 - São Paulo"/>
    <s v="SUDESTE             "/>
    <x v="25"/>
    <x v="25"/>
    <s v="Editorial"/>
    <s v="OUTROS"/>
    <s v="Indireta"/>
    <n v="2012"/>
    <n v="1.3647507536516714"/>
    <n v="53127"/>
    <n v="72505.113289252346"/>
  </r>
  <r>
    <s v="35 - São Paulo"/>
    <s v="SUDESTE             "/>
    <x v="33"/>
    <x v="33"/>
    <s v="Editorial"/>
    <s v="OUTROS"/>
    <s v="Indireta"/>
    <n v="2012"/>
    <n v="1.3647507536516714"/>
    <n v="63574.3"/>
    <n v="86763.073837877455"/>
  </r>
  <r>
    <s v="35 - São Paulo"/>
    <s v="SUDESTE             "/>
    <x v="33"/>
    <x v="33"/>
    <s v="Editorial"/>
    <s v="OUTROS"/>
    <s v="Indireta"/>
    <n v="2012"/>
    <n v="1.3647507536516714"/>
    <n v="38963.75"/>
    <n v="53175.807177595314"/>
  </r>
  <r>
    <s v="35 - São Paulo"/>
    <s v="SUDESTE             "/>
    <x v="33"/>
    <x v="33"/>
    <s v="Editorial"/>
    <s v="OUTROS"/>
    <s v="Indireta"/>
    <n v="2012"/>
    <n v="1.3647507536516714"/>
    <n v="991270.21"/>
    <n v="1352836.7661699506"/>
  </r>
  <r>
    <s v="35 - São Paulo"/>
    <s v="SUDESTE             "/>
    <x v="37"/>
    <x v="37"/>
    <s v="Música"/>
    <s v="OUTROS"/>
    <s v="Indireta"/>
    <n v="2012"/>
    <n v="1.3647507536516714"/>
    <n v="57215.040000000001"/>
    <n v="78084.268960210524"/>
  </r>
  <r>
    <s v="35 - São Paulo"/>
    <s v="SUDESTE             "/>
    <x v="37"/>
    <x v="37"/>
    <s v="Música"/>
    <s v="OUTROS"/>
    <s v="Indireta"/>
    <n v="2012"/>
    <n v="1.3647507536516714"/>
    <n v="48689.11"/>
    <n v="66448.499567129125"/>
  </r>
  <r>
    <s v="35 - São Paulo"/>
    <s v="SUDESTE             "/>
    <x v="37"/>
    <x v="37"/>
    <s v="Música"/>
    <s v="OUTROS"/>
    <s v="Indireta"/>
    <n v="2012"/>
    <n v="1.3647507536516714"/>
    <n v="704362.62"/>
    <n v="961279.41648906586"/>
  </r>
  <r>
    <s v="35 - São Paulo"/>
    <s v="SUDESTE             "/>
    <x v="13"/>
    <x v="13"/>
    <s v="Editorial"/>
    <s v="OUTROS"/>
    <s v="Indireta"/>
    <n v="2012"/>
    <n v="1.3647507536516714"/>
    <n v="420910.16"/>
    <n v="574437.45807964553"/>
  </r>
  <r>
    <s v="35 - São Paulo"/>
    <s v="SUDESTE             "/>
    <x v="13"/>
    <x v="13"/>
    <s v="Editorial"/>
    <s v="OUTROS"/>
    <s v="Direta"/>
    <n v="2012"/>
    <n v="1.3647507536516714"/>
    <n v="40547077.780000001"/>
    <n v="55336654.958627939"/>
  </r>
  <r>
    <s v="35 - São Paulo"/>
    <s v="SUDESTE             "/>
    <x v="13"/>
    <x v="13"/>
    <s v="Editorial"/>
    <s v="OUTROS"/>
    <s v="Indireta"/>
    <n v="2012"/>
    <n v="1.3647507536516714"/>
    <n v="11980446.689999999"/>
    <n v="16350323.649261171"/>
  </r>
  <r>
    <s v="35 - São Paulo"/>
    <s v="SUDESTE             "/>
    <x v="13"/>
    <x v="13"/>
    <s v="Editorial"/>
    <s v="OUTROS"/>
    <s v="Indireta"/>
    <n v="2012"/>
    <n v="1.3647507536516714"/>
    <n v="26400"/>
    <n v="36029.419896404128"/>
  </r>
  <r>
    <s v="35 - São Paulo"/>
    <s v="SUDESTE             "/>
    <x v="13"/>
    <x v="13"/>
    <s v="Editorial"/>
    <s v="OUTROS"/>
    <s v="Indireta"/>
    <n v="2012"/>
    <n v="1.3647507536516714"/>
    <n v="288000"/>
    <n v="393048.21705168136"/>
  </r>
  <r>
    <s v="35 - São Paulo"/>
    <s v="SUDESTE             "/>
    <x v="13"/>
    <x v="13"/>
    <s v="Editorial"/>
    <s v="OUTROS"/>
    <s v="Indireta"/>
    <n v="2012"/>
    <n v="1.3647507536516714"/>
    <n v="533331"/>
    <n v="727863.88419579959"/>
  </r>
  <r>
    <s v="35 - São Paulo"/>
    <s v="SUDESTE             "/>
    <x v="13"/>
    <x v="13"/>
    <s v="Editorial"/>
    <s v="FUNDO CULTURAL"/>
    <s v="Direta"/>
    <n v="2012"/>
    <n v="1.3647507536516714"/>
    <n v="176200"/>
    <n v="240469.08279342452"/>
  </r>
  <r>
    <s v="35 - São Paulo"/>
    <s v="SUDESTE             "/>
    <x v="13"/>
    <x v="13"/>
    <s v="Editorial"/>
    <s v="OUTROS"/>
    <s v="Indireta"/>
    <n v="2012"/>
    <n v="1.3647507536516714"/>
    <n v="956451.85"/>
    <n v="1305318.3831190353"/>
  </r>
  <r>
    <s v="35 - São Paulo"/>
    <s v="SUDESTE             "/>
    <x v="13"/>
    <x v="13"/>
    <s v="Editorial"/>
    <s v="OUTROS"/>
    <s v="Direta"/>
    <n v="2012"/>
    <n v="1.3647507536516714"/>
    <n v="7120268.5499999998"/>
    <n v="9717391.8698147926"/>
  </r>
  <r>
    <s v="35 - São Paulo"/>
    <s v="SUDESTE             "/>
    <x v="13"/>
    <x v="13"/>
    <s v="Editorial"/>
    <s v="OUTROS"/>
    <s v="Indireta"/>
    <n v="2012"/>
    <n v="1.3647507536516714"/>
    <n v="4546298.9000000004"/>
    <n v="6204564.850100765"/>
  </r>
  <r>
    <s v="35 - São Paulo"/>
    <s v="SUDESTE             "/>
    <x v="13"/>
    <x v="13"/>
    <s v="Editorial"/>
    <s v="OUTROS"/>
    <s v="Indireta"/>
    <n v="2012"/>
    <n v="1.3647507536516714"/>
    <n v="10000"/>
    <n v="13647.507536516714"/>
  </r>
  <r>
    <s v="35 - São Paulo"/>
    <s v="SUDESTE             "/>
    <x v="13"/>
    <x v="13"/>
    <s v="Editorial"/>
    <s v="OUTROS"/>
    <s v="Direta"/>
    <n v="2012"/>
    <n v="1.3647507536516714"/>
    <n v="410999.99"/>
    <n v="560912.5461033294"/>
  </r>
  <r>
    <s v="35 - São Paulo"/>
    <s v="SUDESTE             "/>
    <x v="13"/>
    <x v="13"/>
    <s v="Editorial"/>
    <s v="OUTROS"/>
    <s v="Indireta"/>
    <n v="2012"/>
    <n v="1.3647507536516714"/>
    <n v="11970239.91"/>
    <n v="16336393.938563816"/>
  </r>
  <r>
    <s v="35 - São Paulo"/>
    <s v="SUDESTE             "/>
    <x v="13"/>
    <x v="13"/>
    <s v="Editorial"/>
    <s v="OUTROS"/>
    <s v="Indireta"/>
    <n v="2012"/>
    <n v="1.3647507536516714"/>
    <n v="61600"/>
    <n v="84068.646424942955"/>
  </r>
  <r>
    <s v="35 - São Paulo"/>
    <s v="SUDESTE             "/>
    <x v="17"/>
    <x v="17"/>
    <s v="Editorial"/>
    <s v="OUTROS"/>
    <s v="Indireta"/>
    <n v="2012"/>
    <n v="1.3647507536516714"/>
    <n v="97146.28"/>
    <n v="132580.4588444563"/>
  </r>
  <r>
    <s v="35 - São Paulo"/>
    <s v="SUDESTE             "/>
    <x v="17"/>
    <x v="17"/>
    <s v="Editorial"/>
    <s v="OUTROS"/>
    <s v="Indireta"/>
    <n v="2012"/>
    <n v="1.3647507536516714"/>
    <n v="667579.46"/>
    <n v="911079.57115737582"/>
  </r>
  <r>
    <s v="35 - São Paulo"/>
    <s v="SUDESTE             "/>
    <x v="17"/>
    <x v="17"/>
    <s v="Editorial"/>
    <s v="OUTROS"/>
    <s v="Indireta"/>
    <n v="2012"/>
    <n v="1.3647507536516714"/>
    <n v="10000"/>
    <n v="13647.507536516714"/>
  </r>
  <r>
    <s v="35 - São Paulo"/>
    <s v="SUDESTE             "/>
    <x v="12"/>
    <x v="12"/>
    <s v="Editorial"/>
    <s v="OUTROS"/>
    <s v="Indireta"/>
    <n v="2012"/>
    <n v="1.3647507536516714"/>
    <n v="14245.87"/>
    <n v="19442.061818923736"/>
  </r>
  <r>
    <s v="35 - São Paulo"/>
    <s v="SUDESTE             "/>
    <x v="12"/>
    <x v="12"/>
    <s v="Editorial"/>
    <s v="OUTROS"/>
    <s v="Indireta"/>
    <n v="2012"/>
    <n v="1.3647507536516714"/>
    <n v="87300"/>
    <n v="119142.74079379092"/>
  </r>
  <r>
    <s v="35 - São Paulo"/>
    <s v="SUDESTE             "/>
    <x v="12"/>
    <x v="12"/>
    <s v="Editorial"/>
    <s v="OUTROS"/>
    <s v="Indireta"/>
    <n v="2012"/>
    <n v="1.3647507536516714"/>
    <n v="517966.49"/>
    <n v="706895.15759381093"/>
  </r>
  <r>
    <s v="35 - São Paulo"/>
    <s v="SUDESTE             "/>
    <x v="43"/>
    <x v="43"/>
    <e v="#N/A"/>
    <s v="OUTROS"/>
    <s v="Indireta"/>
    <n v="2012"/>
    <n v="1.3647507536516714"/>
    <n v="26406.05"/>
    <n v="36037.676638463716"/>
  </r>
  <r>
    <s v="35 - São Paulo"/>
    <s v="SUDESTE             "/>
    <x v="43"/>
    <x v="43"/>
    <e v="#N/A"/>
    <s v="OUTROS"/>
    <s v="Indireta"/>
    <n v="2012"/>
    <n v="1.3647507536516714"/>
    <n v="88642.54"/>
    <n v="120974.97327059842"/>
  </r>
  <r>
    <s v="35 - São Paulo"/>
    <s v="SUDESTE             "/>
    <x v="43"/>
    <x v="43"/>
    <e v="#N/A"/>
    <s v="OUTROS"/>
    <s v="Indireta"/>
    <n v="2012"/>
    <n v="1.3647507536516714"/>
    <n v="163726.07"/>
    <n v="223445.27742492632"/>
  </r>
  <r>
    <s v="35 - São Paulo"/>
    <s v="SUDESTE             "/>
    <x v="14"/>
    <x v="14"/>
    <s v="Editorial"/>
    <s v="OUTROS"/>
    <s v="Indireta"/>
    <n v="2012"/>
    <n v="1.3647507536516714"/>
    <n v="84506.06"/>
    <n v="115329.70907313336"/>
  </r>
  <r>
    <s v="35 - São Paulo"/>
    <s v="SUDESTE             "/>
    <x v="14"/>
    <x v="14"/>
    <s v="Editorial"/>
    <s v="OUTROS"/>
    <s v="Indireta"/>
    <n v="2012"/>
    <n v="1.3647507536516714"/>
    <n v="98766"/>
    <n v="134790.97293516097"/>
  </r>
  <r>
    <s v="35 - São Paulo"/>
    <s v="SUDESTE             "/>
    <x v="14"/>
    <x v="14"/>
    <s v="Editorial"/>
    <s v="OUTROS"/>
    <s v="Indireta"/>
    <n v="2012"/>
    <n v="1.3647507536516714"/>
    <n v="70000"/>
    <n v="95532.552755616998"/>
  </r>
  <r>
    <s v="35 - São Paulo"/>
    <s v="SUDESTE             "/>
    <x v="14"/>
    <x v="14"/>
    <s v="Editorial"/>
    <s v="OUTROS"/>
    <s v="Indireta"/>
    <n v="2012"/>
    <n v="1.3647507536516714"/>
    <n v="280000"/>
    <n v="382130.21102246799"/>
  </r>
  <r>
    <s v="35 - São Paulo"/>
    <s v="SUDESTE             "/>
    <x v="14"/>
    <x v="14"/>
    <s v="Editorial"/>
    <s v="OUTROS"/>
    <s v="Indireta"/>
    <n v="2012"/>
    <n v="1.3647507536516714"/>
    <n v="226000"/>
    <n v="308433.67032527772"/>
  </r>
  <r>
    <s v="35 - São Paulo"/>
    <s v="SUDESTE             "/>
    <x v="14"/>
    <x v="14"/>
    <s v="Editorial"/>
    <s v="OUTROS"/>
    <s v="Indireta"/>
    <n v="2012"/>
    <n v="1.3647507536516714"/>
    <n v="506810.3"/>
    <n v="691669.73888342967"/>
  </r>
  <r>
    <s v="35 - São Paulo"/>
    <s v="SUDESTE             "/>
    <x v="14"/>
    <x v="14"/>
    <s v="Editorial"/>
    <s v="OUTROS"/>
    <s v="Indireta"/>
    <n v="2012"/>
    <n v="1.3647507536516714"/>
    <n v="7090522.3799999999"/>
    <n v="9676795.7618890423"/>
  </r>
  <r>
    <s v="35 - São Paulo"/>
    <s v="SUDESTE             "/>
    <x v="14"/>
    <x v="14"/>
    <s v="Editorial"/>
    <s v="OUTROS"/>
    <s v="Indireta"/>
    <n v="2012"/>
    <n v="1.3647507536516714"/>
    <n v="230454"/>
    <n v="314512.27018204227"/>
  </r>
  <r>
    <s v="35 - São Paulo"/>
    <s v="SUDESTE             "/>
    <x v="18"/>
    <x v="18"/>
    <s v="Editorial"/>
    <s v="OUTROS"/>
    <s v="Indireta"/>
    <n v="2012"/>
    <n v="1.3647507536516714"/>
    <n v="380819.27"/>
    <n v="519723.38573757937"/>
  </r>
  <r>
    <s v="35 - São Paulo"/>
    <s v="SUDESTE             "/>
    <x v="18"/>
    <x v="18"/>
    <s v="Editorial"/>
    <s v="OUTROS"/>
    <s v="Indireta"/>
    <n v="2012"/>
    <n v="1.3647507536516714"/>
    <n v="410422.72"/>
    <n v="560124.71643576887"/>
  </r>
  <r>
    <s v="35 - São Paulo"/>
    <s v="SUDESTE             "/>
    <x v="18"/>
    <x v="18"/>
    <s v="Editorial"/>
    <s v="OUTROS"/>
    <s v="Indireta"/>
    <n v="2012"/>
    <n v="1.3647507536516714"/>
    <n v="5000"/>
    <n v="6823.753768258357"/>
  </r>
  <r>
    <s v="35 - São Paulo"/>
    <s v="SUDESTE             "/>
    <x v="19"/>
    <x v="19"/>
    <s v="Editorial"/>
    <s v="OUTROS"/>
    <s v="Indireta"/>
    <n v="2012"/>
    <n v="1.3647507536516714"/>
    <n v="8593.35"/>
    <n v="11727.780888892592"/>
  </r>
  <r>
    <s v="35 - São Paulo"/>
    <s v="SUDESTE             "/>
    <x v="19"/>
    <x v="19"/>
    <s v="Editorial"/>
    <s v="OUTROS"/>
    <s v="Indireta"/>
    <n v="2012"/>
    <n v="1.3647507536516714"/>
    <n v="498375"/>
    <n v="680157.65685115173"/>
  </r>
  <r>
    <s v="35 - São Paulo"/>
    <s v="SUDESTE             "/>
    <x v="19"/>
    <x v="19"/>
    <s v="Editorial"/>
    <s v="OUTROS"/>
    <s v="Indireta"/>
    <n v="2012"/>
    <n v="1.3647507536516714"/>
    <n v="755555.72"/>
    <n v="1031145.2382958311"/>
  </r>
  <r>
    <s v="35 - São Paulo"/>
    <s v="SUDESTE             "/>
    <x v="5"/>
    <x v="5"/>
    <e v="#N/A"/>
    <s v="OUTROS"/>
    <s v="Indireta"/>
    <n v="2012"/>
    <n v="1.3647507536516714"/>
    <n v="213534.6"/>
    <n v="291421.50628070818"/>
  </r>
  <r>
    <s v="35 - São Paulo"/>
    <s v="SUDESTE             "/>
    <x v="5"/>
    <x v="5"/>
    <e v="#N/A"/>
    <s v="OUTROS"/>
    <s v="Indireta"/>
    <n v="2012"/>
    <n v="1.3647507536516714"/>
    <n v="80100"/>
    <n v="109316.53536749889"/>
  </r>
  <r>
    <s v="35 - São Paulo"/>
    <s v="SUDESTE             "/>
    <x v="5"/>
    <x v="5"/>
    <e v="#N/A"/>
    <s v="OUTROS"/>
    <s v="Indireta"/>
    <n v="2012"/>
    <n v="1.3647507536516714"/>
    <n v="250000"/>
    <n v="341187.68841291784"/>
  </r>
  <r>
    <s v="35 - São Paulo"/>
    <s v="SUDESTE             "/>
    <x v="5"/>
    <x v="5"/>
    <e v="#N/A"/>
    <s v="OUTROS"/>
    <s v="Indireta"/>
    <n v="2012"/>
    <n v="1.3647507536516714"/>
    <n v="115000"/>
    <n v="156946.33666994222"/>
  </r>
  <r>
    <s v="35 - São Paulo"/>
    <s v="SUDESTE             "/>
    <x v="5"/>
    <x v="5"/>
    <e v="#N/A"/>
    <s v="OUTROS"/>
    <s v="Indireta"/>
    <n v="2012"/>
    <n v="1.3647507536516714"/>
    <n v="247430.76"/>
    <n v="337681.31618660584"/>
  </r>
  <r>
    <s v="35 - São Paulo"/>
    <s v="SUDESTE             "/>
    <x v="5"/>
    <x v="5"/>
    <e v="#N/A"/>
    <s v="OUTROS"/>
    <s v="Indireta"/>
    <n v="2012"/>
    <n v="1.3647507536516714"/>
    <n v="3030011.21"/>
    <n v="4135210.0824205126"/>
  </r>
  <r>
    <s v="35 - São Paulo"/>
    <s v="SUDESTE             "/>
    <x v="15"/>
    <x v="15"/>
    <s v="Audiovisual"/>
    <s v="FUNDO CULTURAL"/>
    <s v="Direta"/>
    <n v="2012"/>
    <n v="1.3647507536516714"/>
    <n v="60000"/>
    <n v="81885.045219100284"/>
  </r>
  <r>
    <s v="35 - São Paulo"/>
    <s v="SUDESTE             "/>
    <x v="15"/>
    <x v="15"/>
    <s v="Audiovisual"/>
    <s v="OUTROS"/>
    <s v="Direta"/>
    <n v="2012"/>
    <n v="1.3647507536516714"/>
    <n v="99803"/>
    <n v="136206.21946669777"/>
  </r>
  <r>
    <s v="35 - São Paulo"/>
    <s v="SUDESTE             "/>
    <x v="15"/>
    <x v="15"/>
    <s v="Audiovisual"/>
    <s v="OUTROS"/>
    <s v="Direta"/>
    <n v="2012"/>
    <n v="1.3647507536516714"/>
    <n v="100000"/>
    <n v="136475.07536516714"/>
  </r>
  <r>
    <s v="35 - São Paulo"/>
    <s v="SUDESTE             "/>
    <x v="27"/>
    <x v="27"/>
    <s v="Audiovisual"/>
    <s v="OUTROS"/>
    <s v="Indireta"/>
    <n v="2012"/>
    <n v="1.3647507536516714"/>
    <n v="63275.68"/>
    <n v="86355.531967821997"/>
  </r>
  <r>
    <s v="35 - São Paulo"/>
    <s v="SUDESTE             "/>
    <x v="27"/>
    <x v="27"/>
    <s v="Audiovisual"/>
    <s v="OUTROS"/>
    <s v="Indireta"/>
    <n v="2012"/>
    <n v="1.3647507536516714"/>
    <n v="5000"/>
    <n v="6823.753768258357"/>
  </r>
  <r>
    <s v="35 - São Paulo"/>
    <s v="SUDESTE             "/>
    <x v="42"/>
    <x v="42"/>
    <s v="Audiovisual"/>
    <s v="OUTROS"/>
    <s v="Indireta"/>
    <n v="2012"/>
    <n v="1.3647507536516714"/>
    <n v="48497.18"/>
    <n v="66186.562954980764"/>
  </r>
  <r>
    <s v="35 - São Paulo"/>
    <s v="SUDESTE             "/>
    <x v="42"/>
    <x v="42"/>
    <s v="Audiovisual"/>
    <s v="OUTROS"/>
    <s v="Indireta"/>
    <n v="2012"/>
    <n v="1.3647507536516714"/>
    <n v="101051.77"/>
    <n v="137910.47926533537"/>
  </r>
  <r>
    <s v="35 - São Paulo"/>
    <s v="SUDESTE             "/>
    <x v="31"/>
    <x v="31"/>
    <s v="Audiovisual"/>
    <s v="OUTROS"/>
    <s v="Indireta"/>
    <n v="2012"/>
    <n v="1.3647507536516714"/>
    <n v="59761.55"/>
    <n v="81559.620401892054"/>
  </r>
  <r>
    <s v="35 - São Paulo"/>
    <s v="SUDESTE             "/>
    <x v="31"/>
    <x v="31"/>
    <s v="Audiovisual"/>
    <s v="FUNDO CULTURAL"/>
    <s v="Direta"/>
    <n v="2012"/>
    <n v="1.3647507536516714"/>
    <n v="15000"/>
    <n v="20471.261304775071"/>
  </r>
  <r>
    <s v="35 - São Paulo"/>
    <s v="SUDESTE             "/>
    <x v="31"/>
    <x v="31"/>
    <s v="Audiovisual"/>
    <s v="OUTROS"/>
    <s v="Direta"/>
    <n v="2012"/>
    <n v="1.3647507536516714"/>
    <n v="195000"/>
    <n v="266126.3969620759"/>
  </r>
  <r>
    <s v="35 - São Paulo"/>
    <s v="SUDESTE             "/>
    <x v="31"/>
    <x v="31"/>
    <s v="Audiovisual"/>
    <s v="OUTROS"/>
    <s v="Direta"/>
    <n v="2012"/>
    <n v="1.3647507536516714"/>
    <n v="3490000"/>
    <n v="4762980.1302443333"/>
  </r>
  <r>
    <s v="35 - São Paulo"/>
    <s v="SUDESTE             "/>
    <x v="31"/>
    <x v="31"/>
    <s v="Audiovisual"/>
    <s v="OUTROS"/>
    <s v="Direta"/>
    <n v="2012"/>
    <n v="1.3647507536516714"/>
    <n v="795000"/>
    <n v="1084976.8491530789"/>
  </r>
  <r>
    <s v="35 - São Paulo"/>
    <s v="SUDESTE             "/>
    <x v="31"/>
    <x v="31"/>
    <s v="Audiovisual"/>
    <s v="OUTROS"/>
    <s v="Indireta"/>
    <n v="2012"/>
    <n v="1.3647507536516714"/>
    <n v="235092.81"/>
    <n v="320843.0896255892"/>
  </r>
  <r>
    <s v="35 - São Paulo"/>
    <s v="SUDESTE             "/>
    <x v="31"/>
    <x v="31"/>
    <s v="Audiovisual"/>
    <s v="OUTROS"/>
    <s v="Indireta"/>
    <n v="2012"/>
    <n v="1.3647507536516714"/>
    <n v="511119.97"/>
    <n v="697551.36426391965"/>
  </r>
  <r>
    <s v="35 - São Paulo"/>
    <s v="SUDESTE             "/>
    <x v="67"/>
    <x v="67"/>
    <s v="Audiovisual"/>
    <s v="OUTROS"/>
    <s v="Indireta"/>
    <n v="2012"/>
    <n v="1.3647507536516714"/>
    <n v="94712.83"/>
    <n v="129259.40612298263"/>
  </r>
  <r>
    <s v="35 - São Paulo"/>
    <s v="SUDESTE             "/>
    <x v="67"/>
    <x v="67"/>
    <s v="Audiovisual"/>
    <s v="OUTROS"/>
    <s v="Indireta"/>
    <n v="2012"/>
    <n v="1.3647507536516714"/>
    <n v="378851.33"/>
    <n v="517037.63813943812"/>
  </r>
  <r>
    <s v="35 - São Paulo"/>
    <s v="SUDESTE             "/>
    <x v="47"/>
    <x v="47"/>
    <s v="Audiovisual"/>
    <s v="OUTROS"/>
    <s v="Indireta"/>
    <n v="2012"/>
    <n v="1.3647507536516714"/>
    <n v="34642.71"/>
    <n v="47278.66458103629"/>
  </r>
  <r>
    <s v="35 - São Paulo"/>
    <s v="SUDESTE             "/>
    <x v="34"/>
    <x v="34"/>
    <s v="Audiovisual"/>
    <s v="OUTROS"/>
    <s v="Indireta"/>
    <n v="2012"/>
    <n v="1.3647507536516714"/>
    <n v="76329.62"/>
    <n v="104170.90642094568"/>
  </r>
  <r>
    <s v="35 - São Paulo"/>
    <s v="SUDESTE             "/>
    <x v="34"/>
    <x v="34"/>
    <s v="Audiovisual"/>
    <s v="OUTROS"/>
    <s v="Indireta"/>
    <n v="2012"/>
    <n v="1.3647507536516714"/>
    <n v="54025.02"/>
    <n v="73730.686761046614"/>
  </r>
  <r>
    <s v="35 - São Paulo"/>
    <s v="SUDESTE             "/>
    <x v="35"/>
    <x v="35"/>
    <s v="Audiovisual"/>
    <s v="FUNDO CULTURAL"/>
    <s v="Direta"/>
    <n v="2012"/>
    <n v="1.3647507536516714"/>
    <n v="31139.18"/>
    <n v="42497.219373095053"/>
  </r>
  <r>
    <s v="35 - São Paulo"/>
    <s v="SUDESTE             "/>
    <x v="35"/>
    <x v="35"/>
    <s v="Audiovisual"/>
    <s v="OUTROS"/>
    <s v="Indireta"/>
    <n v="2012"/>
    <n v="1.3647507536516714"/>
    <n v="45668.25"/>
    <n v="62325.778605452942"/>
  </r>
  <r>
    <s v="35 - São Paulo"/>
    <s v="SUDESTE             "/>
    <x v="35"/>
    <x v="35"/>
    <s v="Audiovisual"/>
    <s v="OUTROS"/>
    <s v="Indireta"/>
    <n v="2012"/>
    <n v="1.3647507536516714"/>
    <n v="8176.99"/>
    <n v="11159.55326510218"/>
  </r>
  <r>
    <s v="35 - São Paulo"/>
    <s v="SUDESTE             "/>
    <x v="35"/>
    <x v="35"/>
    <s v="Audiovisual"/>
    <s v="OUTROS"/>
    <s v="Direta"/>
    <n v="2012"/>
    <n v="1.3647507536516714"/>
    <n v="41518.89"/>
    <n v="56662.936418280842"/>
  </r>
  <r>
    <s v="35 - São Paulo"/>
    <s v="SUDESTE             "/>
    <x v="28"/>
    <x v="28"/>
    <s v="Audiovisual"/>
    <s v="OUTROS"/>
    <s v="Indireta"/>
    <n v="2012"/>
    <n v="1.3647507536516714"/>
    <n v="34264.97"/>
    <n v="46763.143631351915"/>
  </r>
  <r>
    <s v="35 - São Paulo"/>
    <s v="SUDESTE             "/>
    <x v="28"/>
    <x v="28"/>
    <s v="Audiovisual"/>
    <s v="OUTROS"/>
    <s v="Direta"/>
    <n v="2012"/>
    <n v="1.3647507536516714"/>
    <n v="6510650"/>
    <n v="8885414.4942622539"/>
  </r>
  <r>
    <s v="35 - São Paulo"/>
    <s v="SUDESTE             "/>
    <x v="28"/>
    <x v="28"/>
    <s v="Audiovisual"/>
    <s v="OUTROS"/>
    <s v="Direta"/>
    <n v="2012"/>
    <n v="1.3647507536516714"/>
    <n v="1046999.98"/>
    <n v="1428894.0117782848"/>
  </r>
  <r>
    <s v="35 - São Paulo"/>
    <s v="SUDESTE             "/>
    <x v="28"/>
    <x v="28"/>
    <s v="Audiovisual"/>
    <s v="OUTROS"/>
    <s v="Indireta"/>
    <n v="2012"/>
    <n v="1.3647507536516714"/>
    <n v="120327.01"/>
    <n v="164216.3775821522"/>
  </r>
  <r>
    <s v="35 - São Paulo"/>
    <s v="SUDESTE             "/>
    <x v="28"/>
    <x v="28"/>
    <s v="Audiovisual"/>
    <s v="OUTROS"/>
    <s v="Indireta"/>
    <n v="2012"/>
    <n v="1.3647507536516714"/>
    <n v="10000"/>
    <n v="13647.507536516714"/>
  </r>
  <r>
    <s v="35 - São Paulo"/>
    <s v="SUDESTE             "/>
    <x v="7"/>
    <x v="7"/>
    <s v="Música"/>
    <s v="OUTROS"/>
    <s v="Indireta"/>
    <n v="2012"/>
    <n v="1.3647507536516714"/>
    <n v="97306.37"/>
    <n v="132798.94179260838"/>
  </r>
  <r>
    <s v="35 - São Paulo"/>
    <s v="SUDESTE             "/>
    <x v="7"/>
    <x v="7"/>
    <s v="Música"/>
    <s v="OUTROS"/>
    <s v="Indireta"/>
    <n v="2012"/>
    <n v="1.3647507536516714"/>
    <n v="127618.5"/>
    <n v="174167.44405489584"/>
  </r>
  <r>
    <s v="35 - São Paulo"/>
    <s v="SUDESTE             "/>
    <x v="16"/>
    <x v="16"/>
    <s v="Audiovisual"/>
    <s v="OUTROS"/>
    <s v="Indireta"/>
    <n v="2012"/>
    <n v="1.3647507536516714"/>
    <n v="495854.87"/>
    <n v="676718.3075343516"/>
  </r>
  <r>
    <s v="35 - São Paulo"/>
    <s v="SUDESTE             "/>
    <x v="16"/>
    <x v="16"/>
    <s v="Audiovisual"/>
    <s v="OUTROS"/>
    <s v="Indireta"/>
    <n v="2012"/>
    <n v="1.3647507536516714"/>
    <n v="228588.51"/>
    <n v="311966.34129861265"/>
  </r>
  <r>
    <s v="35 - São Paulo"/>
    <s v="SUDESTE             "/>
    <x v="16"/>
    <x v="16"/>
    <s v="Audiovisual"/>
    <s v="OUTROS"/>
    <s v="Indireta"/>
    <n v="2012"/>
    <n v="1.3647507536516714"/>
    <n v="794137.03"/>
    <n v="1083799.1101952"/>
  </r>
  <r>
    <s v="35 - São Paulo"/>
    <s v="SUDESTE             "/>
    <x v="32"/>
    <x v="32"/>
    <s v="Audiovisual"/>
    <s v="OUTROS"/>
    <s v="Indireta"/>
    <n v="2012"/>
    <n v="1.3647507536516714"/>
    <n v="19076.990000000002"/>
    <n v="26035.3364799054"/>
  </r>
  <r>
    <s v="35 - São Paulo"/>
    <s v="SUDESTE             "/>
    <x v="32"/>
    <x v="32"/>
    <s v="Audiovisual"/>
    <s v="OUTROS"/>
    <s v="Indireta"/>
    <n v="2012"/>
    <n v="1.3647507536516714"/>
    <n v="110433.64"/>
    <n v="150714.39341849738"/>
  </r>
  <r>
    <s v="35 - São Paulo"/>
    <s v="SUDESTE             "/>
    <x v="32"/>
    <x v="32"/>
    <s v="Audiovisual"/>
    <s v="OUTROS"/>
    <s v="Indireta"/>
    <n v="2012"/>
    <n v="1.3647507536516714"/>
    <n v="664503.16"/>
    <n v="906881.1884139172"/>
  </r>
  <r>
    <s v="35 - São Paulo"/>
    <s v="SUDESTE             "/>
    <x v="32"/>
    <x v="32"/>
    <s v="Audiovisual"/>
    <s v="OUTROS"/>
    <s v="Indireta"/>
    <n v="2012"/>
    <n v="1.3647507536516714"/>
    <n v="42399.519999999997"/>
    <n v="57864.776874469113"/>
  </r>
  <r>
    <s v="35 - São Paulo"/>
    <s v="SUDESTE             "/>
    <x v="32"/>
    <x v="32"/>
    <s v="Audiovisual"/>
    <s v="OUTROS"/>
    <s v="Indireta"/>
    <n v="2012"/>
    <n v="1.3647507536516714"/>
    <n v="36818.58"/>
    <n v="50248.184803384356"/>
  </r>
  <r>
    <s v="35 - São Paulo"/>
    <s v="SUDESTE             "/>
    <x v="32"/>
    <x v="32"/>
    <s v="Audiovisual"/>
    <s v="OUTROS"/>
    <s v="Indireta"/>
    <n v="2012"/>
    <n v="1.3647507536516714"/>
    <n v="155606.60999999999"/>
    <n v="212364.2382706817"/>
  </r>
  <r>
    <s v="35 - São Paulo"/>
    <s v="SUDESTE             "/>
    <x v="32"/>
    <x v="32"/>
    <s v="Audiovisual"/>
    <s v="OUTROS"/>
    <s v="Indireta"/>
    <n v="2012"/>
    <n v="1.3647507536516714"/>
    <n v="20980.400000000001"/>
    <n v="28633.016711913529"/>
  </r>
  <r>
    <s v="35 - São Paulo"/>
    <s v="SUDESTE             "/>
    <x v="41"/>
    <x v="41"/>
    <s v="Audiovisual"/>
    <s v="OUTROS"/>
    <s v="Indireta"/>
    <n v="2012"/>
    <n v="1.3647507536516714"/>
    <n v="14268.02"/>
    <n v="19472.29104811712"/>
  </r>
  <r>
    <s v="35 - São Paulo"/>
    <s v="SUDESTE             "/>
    <x v="41"/>
    <x v="41"/>
    <s v="Audiovisual"/>
    <s v="OUTROS"/>
    <s v="Indireta"/>
    <n v="2012"/>
    <n v="1.3647507536516714"/>
    <n v="27333.25"/>
    <n v="37303.073537249547"/>
  </r>
  <r>
    <s v="35 - São Paulo"/>
    <s v="SUDESTE             "/>
    <x v="41"/>
    <x v="41"/>
    <s v="Audiovisual"/>
    <s v="OUTROS"/>
    <s v="Indireta"/>
    <n v="2012"/>
    <n v="1.3647507536516714"/>
    <n v="38590.57"/>
    <n v="52666.509491347584"/>
  </r>
  <r>
    <s v="35 - São Paulo"/>
    <s v="SUDESTE             "/>
    <x v="54"/>
    <x v="54"/>
    <s v="Audiovisual"/>
    <s v="OUTROS"/>
    <s v="Indireta"/>
    <n v="2012"/>
    <n v="1.3647507536516714"/>
    <n v="30233.75"/>
    <n v="41261.53309821622"/>
  </r>
  <r>
    <s v="35 - São Paulo"/>
    <s v="SUDESTE             "/>
    <x v="59"/>
    <x v="59"/>
    <s v="Educação e Criação em Artes"/>
    <s v="OUTROS"/>
    <s v="Indireta"/>
    <n v="2012"/>
    <n v="1.3647507536516714"/>
    <n v="9042.59"/>
    <n v="12340.881517463067"/>
  </r>
  <r>
    <s v="35 - São Paulo"/>
    <s v="SUDESTE             "/>
    <x v="59"/>
    <x v="59"/>
    <s v="Educação e Criação em Artes"/>
    <s v="OUTROS"/>
    <s v="Indireta"/>
    <n v="2012"/>
    <n v="1.3647507536516714"/>
    <n v="37511.370000000003"/>
    <n v="51193.670478006701"/>
  </r>
  <r>
    <s v="35 - São Paulo"/>
    <s v="SUDESTE             "/>
    <x v="53"/>
    <x v="53"/>
    <s v="Educação e Criação em Artes"/>
    <s v="OUTROS"/>
    <s v="Indireta"/>
    <n v="2012"/>
    <n v="1.3647507536516714"/>
    <n v="855.84"/>
    <n v="1168.0082850052465"/>
  </r>
  <r>
    <s v="35 - São Paulo"/>
    <s v="SUDESTE             "/>
    <x v="53"/>
    <x v="53"/>
    <s v="Educação e Criação em Artes"/>
    <s v="OUTROS"/>
    <s v="Indireta"/>
    <n v="2012"/>
    <n v="1.3647507536516714"/>
    <n v="116324.42"/>
    <n v="158753.83986309357"/>
  </r>
  <r>
    <s v="35 - São Paulo"/>
    <s v="SUDESTE             "/>
    <x v="53"/>
    <x v="53"/>
    <s v="Educação e Criação em Artes"/>
    <s v="OUTROS"/>
    <s v="Indireta"/>
    <n v="2012"/>
    <n v="1.3647507536516714"/>
    <n v="5000"/>
    <n v="6823.753768258357"/>
  </r>
  <r>
    <s v="35 - São Paulo"/>
    <s v="SUDESTE             "/>
    <x v="55"/>
    <x v="55"/>
    <s v="Educação e Criação em Artes"/>
    <s v="OUTROS"/>
    <s v="Indireta"/>
    <n v="2012"/>
    <n v="1.3647507536516714"/>
    <n v="13098.12"/>
    <n v="17875.669141420032"/>
  </r>
  <r>
    <s v="35 - São Paulo"/>
    <s v="SUDESTE             "/>
    <x v="55"/>
    <x v="55"/>
    <s v="Educação e Criação em Artes"/>
    <s v="OUTROS"/>
    <s v="Indireta"/>
    <n v="2012"/>
    <n v="1.3647507536516714"/>
    <n v="68104.84"/>
    <n v="92946.131717326498"/>
  </r>
  <r>
    <s v="35 - São Paulo"/>
    <s v="SUDESTE             "/>
    <x v="61"/>
    <x v="61"/>
    <s v="Artes Cênicas e Espetáculos"/>
    <s v="OUTROS"/>
    <s v="Indireta"/>
    <n v="2012"/>
    <n v="1.3647507536516714"/>
    <n v="26951.53"/>
    <n v="36782.120879565628"/>
  </r>
  <r>
    <s v="35 - São Paulo"/>
    <s v="SUDESTE             "/>
    <x v="36"/>
    <x v="36"/>
    <s v="Artes Cênicas e Espetáculos"/>
    <s v="OUTROS"/>
    <s v="Indireta"/>
    <n v="2012"/>
    <n v="1.3647507536516714"/>
    <n v="12435.44"/>
    <n v="16971.276111990141"/>
  </r>
  <r>
    <s v="35 - São Paulo"/>
    <s v="SUDESTE             "/>
    <x v="36"/>
    <x v="36"/>
    <s v="Artes Cênicas e Espetáculos"/>
    <s v="OUTROS"/>
    <s v="Indireta"/>
    <n v="2012"/>
    <n v="1.3647507536516714"/>
    <n v="39368.080000000002"/>
    <n v="53727.616849819293"/>
  </r>
  <r>
    <s v="35 - São Paulo"/>
    <s v="SUDESTE             "/>
    <x v="36"/>
    <x v="36"/>
    <s v="Artes Cênicas e Espetáculos"/>
    <s v="OUTROS"/>
    <s v="Indireta"/>
    <n v="2012"/>
    <n v="1.3647507536516714"/>
    <n v="201249.22"/>
    <n v="274655.02466681105"/>
  </r>
  <r>
    <s v="35 - São Paulo"/>
    <s v="SUDESTE             "/>
    <x v="56"/>
    <x v="56"/>
    <s v="Artes Cênicas e Espetáculos"/>
    <s v="FUNDO CULTURAL"/>
    <s v="Direta"/>
    <n v="2012"/>
    <n v="1.3647507536516714"/>
    <n v="319930"/>
    <n v="436624.70861577924"/>
  </r>
  <r>
    <s v="35 - São Paulo"/>
    <s v="SUDESTE             "/>
    <x v="58"/>
    <x v="58"/>
    <s v="Artes Cênicas e Espetáculos"/>
    <s v="OUTROS"/>
    <s v="Indireta"/>
    <n v="2012"/>
    <n v="1.3647507536516714"/>
    <n v="4530.78"/>
    <n v="6183.3854196299199"/>
  </r>
  <r>
    <s v="35 - São Paulo"/>
    <s v="SUDESTE             "/>
    <x v="58"/>
    <x v="58"/>
    <s v="Artes Cênicas e Espetáculos"/>
    <s v="OUTROS"/>
    <s v="Indireta"/>
    <n v="2012"/>
    <n v="1.3647507536516714"/>
    <n v="32317.64"/>
    <n v="44105.523546243399"/>
  </r>
  <r>
    <s v="35 - São Paulo"/>
    <s v="SUDESTE             "/>
    <x v="58"/>
    <x v="58"/>
    <s v="Artes Cênicas e Espetáculos"/>
    <s v="OUTROS"/>
    <s v="Indireta"/>
    <n v="2012"/>
    <n v="1.3647507536516714"/>
    <n v="320597.51"/>
    <n v="437535.69339134928"/>
  </r>
  <r>
    <s v="35 - São Paulo"/>
    <s v="SUDESTE             "/>
    <x v="20"/>
    <x v="20"/>
    <s v="Artes Cênicas e Espetáculos"/>
    <s v="OUTROS"/>
    <s v="Indireta"/>
    <n v="2012"/>
    <n v="1.3647507536516714"/>
    <n v="193492.33"/>
    <n v="264068.8031933179"/>
  </r>
  <r>
    <s v="35 - São Paulo"/>
    <s v="SUDESTE             "/>
    <x v="20"/>
    <x v="20"/>
    <s v="Artes Cênicas e Espetáculos"/>
    <s v="OUTROS"/>
    <s v="Indireta"/>
    <n v="2012"/>
    <n v="1.3647507536516714"/>
    <n v="183500"/>
    <n v="250431.76329508171"/>
  </r>
  <r>
    <s v="35 - São Paulo"/>
    <s v="SUDESTE             "/>
    <x v="20"/>
    <x v="20"/>
    <s v="Artes Cênicas e Espetáculos"/>
    <s v="OUTROS"/>
    <s v="Indireta"/>
    <n v="2012"/>
    <n v="1.3647507536516714"/>
    <n v="52643.99"/>
    <n v="71845.925027731049"/>
  </r>
  <r>
    <s v="35 - São Paulo"/>
    <s v="SUDESTE             "/>
    <x v="20"/>
    <x v="20"/>
    <s v="Artes Cênicas e Espetáculos"/>
    <s v="OUTROS"/>
    <s v="Indireta"/>
    <n v="2012"/>
    <n v="1.3647507536516714"/>
    <n v="576866.1"/>
    <n v="787278.44473110046"/>
  </r>
  <r>
    <s v="35 - São Paulo"/>
    <s v="SUDESTE             "/>
    <x v="30"/>
    <x v="30"/>
    <s v="Artes Cênicas e Espetáculos"/>
    <s v="OUTROS"/>
    <s v="Indireta"/>
    <n v="2012"/>
    <n v="1.3647507536516714"/>
    <n v="261726.78"/>
    <n v="357191.82025582518"/>
  </r>
  <r>
    <s v="35 - São Paulo"/>
    <s v="SUDESTE             "/>
    <x v="30"/>
    <x v="30"/>
    <s v="Artes Cênicas e Espetáculos"/>
    <s v="OUTROS"/>
    <s v="Indireta"/>
    <n v="2012"/>
    <n v="1.3647507536516714"/>
    <n v="310200"/>
    <n v="423345.68378274847"/>
  </r>
  <r>
    <s v="35 - São Paulo"/>
    <s v="SUDESTE             "/>
    <x v="30"/>
    <x v="30"/>
    <s v="Artes Cênicas e Espetáculos"/>
    <s v="OUTROS"/>
    <s v="Indireta"/>
    <n v="2012"/>
    <n v="1.3647507536516714"/>
    <n v="272832.03000000003"/>
    <n v="372347.71856281545"/>
  </r>
  <r>
    <s v="35 - São Paulo"/>
    <s v="SUDESTE             "/>
    <x v="30"/>
    <x v="30"/>
    <s v="Artes Cênicas e Espetáculos"/>
    <s v="OUTROS"/>
    <s v="Indireta"/>
    <n v="2012"/>
    <n v="1.3647507536516714"/>
    <n v="449869.18"/>
    <n v="613959.30244965944"/>
  </r>
  <r>
    <s v="35 - São Paulo"/>
    <s v="SUDESTE             "/>
    <x v="30"/>
    <x v="30"/>
    <s v="Artes Cênicas e Espetáculos"/>
    <s v="OUTROS"/>
    <s v="Indireta"/>
    <n v="2012"/>
    <n v="1.3647507536516714"/>
    <n v="993442.79"/>
    <n v="1355801.7963623193"/>
  </r>
  <r>
    <s v="35 - São Paulo"/>
    <s v="SUDESTE             "/>
    <x v="23"/>
    <x v="23"/>
    <s v="Patrimônio"/>
    <s v="FUNDO CULTURAL"/>
    <s v="Direta"/>
    <n v="2012"/>
    <n v="1.3647507536516714"/>
    <n v="10210000"/>
    <n v="13934105.194783565"/>
  </r>
  <r>
    <s v="35 - São Paulo"/>
    <s v="SUDESTE             "/>
    <x v="49"/>
    <x v="49"/>
    <s v="Patrimônio"/>
    <s v="FUNDO CULTURAL"/>
    <s v="Direta"/>
    <n v="2012"/>
    <n v="1.3647507536516714"/>
    <n v="2400000"/>
    <n v="3275401.8087640116"/>
  </r>
  <r>
    <s v="35 - São Paulo"/>
    <s v="SUDESTE             "/>
    <x v="48"/>
    <x v="48"/>
    <s v="Patrimônio"/>
    <s v="FUNDO CULTURAL"/>
    <s v="Direta"/>
    <n v="2012"/>
    <n v="1.3647507536516714"/>
    <n v="156326"/>
    <n v="213346.02631535119"/>
  </r>
  <r>
    <s v="35 - São Paulo"/>
    <s v="SUDESTE             "/>
    <x v="48"/>
    <x v="48"/>
    <s v="Patrimônio"/>
    <s v="FUNDO CULTURAL"/>
    <s v="Direta"/>
    <n v="2012"/>
    <n v="1.3647507536516714"/>
    <n v="2800000"/>
    <n v="3821302.11022468"/>
  </r>
  <r>
    <s v="35 - São Paulo"/>
    <s v="SUDESTE             "/>
    <x v="48"/>
    <x v="48"/>
    <s v="Patrimônio"/>
    <s v="FUNDO CULTURAL"/>
    <s v="Direta"/>
    <n v="2012"/>
    <n v="1.3647507536516714"/>
    <n v="1416000"/>
    <n v="1932487.0671707666"/>
  </r>
  <r>
    <s v="35 - São Paulo"/>
    <s v="SUDESTE             "/>
    <x v="44"/>
    <x v="44"/>
    <s v="Artes Cênicas e Espetáculos"/>
    <s v="FUNDO CULTURAL"/>
    <s v="Direta"/>
    <n v="2012"/>
    <n v="1.3647507536516714"/>
    <n v="155744.60999999999"/>
    <n v="212552.57387468562"/>
  </r>
  <r>
    <s v="35 - São Paulo"/>
    <s v="SUDESTE             "/>
    <x v="44"/>
    <x v="44"/>
    <s v="Artes Cênicas e Espetáculos"/>
    <s v="OUTROS"/>
    <s v="Indireta"/>
    <n v="2012"/>
    <n v="1.3647507536516714"/>
    <n v="70373.350000000006"/>
    <n v="96042.082449492853"/>
  </r>
  <r>
    <s v="35 - São Paulo"/>
    <s v="SUDESTE             "/>
    <x v="44"/>
    <x v="44"/>
    <s v="Artes Cênicas e Espetáculos"/>
    <s v="OUTROS"/>
    <s v="Indireta"/>
    <n v="2012"/>
    <n v="1.3647507536516714"/>
    <n v="53037.86"/>
    <n v="72383.459407071845"/>
  </r>
  <r>
    <s v="17 - Tocantins"/>
    <s v="NORTE               "/>
    <x v="2"/>
    <x v="2"/>
    <e v="#N/A"/>
    <s v="OUTROS"/>
    <s v="Indireta"/>
    <n v="2012"/>
    <n v="1.3647507536516714"/>
    <n v="68186.570000000007"/>
    <n v="93057.672796422456"/>
  </r>
  <r>
    <s v="17 - Tocantins"/>
    <s v="NORTE               "/>
    <x v="2"/>
    <x v="2"/>
    <e v="#N/A"/>
    <s v="OUTROS"/>
    <s v="Indireta"/>
    <n v="2012"/>
    <n v="1.3647507536516714"/>
    <n v="97136.27"/>
    <n v="132566.79768941225"/>
  </r>
  <r>
    <s v="17 - Tocantins"/>
    <s v="NORTE               "/>
    <x v="26"/>
    <x v="26"/>
    <s v="Editorial"/>
    <s v="OUTROS"/>
    <s v="Indireta"/>
    <n v="2012"/>
    <n v="1.3647507536516714"/>
    <n v="39700"/>
    <n v="54180.604919971353"/>
  </r>
  <r>
    <s v="17 - Tocantins"/>
    <s v="NORTE               "/>
    <x v="26"/>
    <x v="26"/>
    <s v="Editorial"/>
    <s v="OUTROS"/>
    <s v="Indireta"/>
    <n v="2012"/>
    <n v="1.3647507536516714"/>
    <n v="250000"/>
    <n v="341187.68841291784"/>
  </r>
  <r>
    <s v="17 - Tocantins"/>
    <s v="NORTE               "/>
    <x v="26"/>
    <x v="26"/>
    <s v="Editorial"/>
    <s v="OUTROS"/>
    <s v="Indireta"/>
    <n v="2012"/>
    <n v="1.3647507536516714"/>
    <n v="70373.31"/>
    <n v="96042.027859462702"/>
  </r>
  <r>
    <s v="17 - Tocantins"/>
    <s v="NORTE               "/>
    <x v="26"/>
    <x v="26"/>
    <s v="Editorial"/>
    <s v="OUTROS"/>
    <s v="Indireta"/>
    <n v="2012"/>
    <n v="1.3647507536516714"/>
    <n v="16441.48"/>
    <n v="22438.522221148884"/>
  </r>
  <r>
    <s v="17 - Tocantins"/>
    <s v="NORTE               "/>
    <x v="50"/>
    <x v="50"/>
    <e v="#N/A"/>
    <s v="OUTROS"/>
    <s v="Indireta"/>
    <n v="2012"/>
    <n v="1.3647507536516714"/>
    <n v="50000"/>
    <n v="68237.53768258357"/>
  </r>
  <r>
    <s v="17 - Tocantins"/>
    <s v="NORTE               "/>
    <x v="40"/>
    <x v="40"/>
    <s v="Música"/>
    <s v="OUTROS"/>
    <s v="Indireta"/>
    <n v="2012"/>
    <n v="1.3647507536516714"/>
    <n v="200000"/>
    <n v="272950.15073033428"/>
  </r>
  <r>
    <s v="17 - Tocantins"/>
    <s v="NORTE               "/>
    <x v="40"/>
    <x v="40"/>
    <s v="Música"/>
    <s v="OUTROS"/>
    <s v="Indireta"/>
    <n v="2012"/>
    <n v="1.3647507536516714"/>
    <n v="39092.44"/>
    <n v="53351.436952082746"/>
  </r>
  <r>
    <s v="17 - Tocantins"/>
    <s v="NORTE               "/>
    <x v="33"/>
    <x v="33"/>
    <s v="Editorial"/>
    <s v="OUTROS"/>
    <s v="Indireta"/>
    <n v="2012"/>
    <n v="1.3647507536516714"/>
    <n v="291416.36"/>
    <n v="397710.6969364268"/>
  </r>
  <r>
    <s v="17 - Tocantins"/>
    <s v="NORTE               "/>
    <x v="33"/>
    <x v="33"/>
    <s v="Editorial"/>
    <s v="OUTROS"/>
    <s v="Indireta"/>
    <n v="2012"/>
    <n v="1.3647507536516714"/>
    <n v="102481.28"/>
    <n v="139861.40411518796"/>
  </r>
  <r>
    <s v="17 - Tocantins"/>
    <s v="NORTE               "/>
    <x v="37"/>
    <x v="37"/>
    <s v="Música"/>
    <s v="OUTROS"/>
    <s v="Indireta"/>
    <n v="2012"/>
    <n v="1.3647507536516714"/>
    <n v="45000"/>
    <n v="61413.783914325213"/>
  </r>
  <r>
    <s v="17 - Tocantins"/>
    <s v="NORTE               "/>
    <x v="37"/>
    <x v="37"/>
    <s v="Música"/>
    <s v="OUTROS"/>
    <s v="Indireta"/>
    <n v="2012"/>
    <n v="1.3647507536516714"/>
    <n v="6893.27"/>
    <n v="9407.5954276244574"/>
  </r>
  <r>
    <s v="17 - Tocantins"/>
    <s v="NORTE               "/>
    <x v="37"/>
    <x v="37"/>
    <s v="Música"/>
    <s v="OUTROS"/>
    <s v="Indireta"/>
    <n v="2012"/>
    <n v="1.3647507536516714"/>
    <n v="15939.76"/>
    <n v="21753.799473026767"/>
  </r>
  <r>
    <s v="17 - Tocantins"/>
    <s v="NORTE               "/>
    <x v="5"/>
    <x v="5"/>
    <e v="#N/A"/>
    <s v="OUTROS"/>
    <s v="Indireta"/>
    <n v="2012"/>
    <n v="1.3647507536516714"/>
    <n v="16853.48"/>
    <n v="23000.799531653371"/>
  </r>
  <r>
    <s v="17 - Tocantins"/>
    <s v="NORTE               "/>
    <x v="7"/>
    <x v="7"/>
    <s v="Música"/>
    <s v="OUTROS"/>
    <s v="Indireta"/>
    <n v="2012"/>
    <n v="1.3647507536516714"/>
    <n v="2470.0700000000002"/>
    <n v="3371.0298940723842"/>
  </r>
  <r>
    <s v="17 - Tocantins"/>
    <s v="NORTE               "/>
    <x v="7"/>
    <x v="7"/>
    <s v="Música"/>
    <s v="OUTROS"/>
    <s v="Indireta"/>
    <n v="2012"/>
    <n v="1.3647507536516714"/>
    <n v="204559.71"/>
    <n v="279173.01838926732"/>
  </r>
  <r>
    <s v="17 - Tocantins"/>
    <s v="NORTE               "/>
    <x v="7"/>
    <x v="7"/>
    <s v="Música"/>
    <s v="OUTROS"/>
    <s v="Indireta"/>
    <n v="2012"/>
    <n v="1.3647507536516714"/>
    <n v="76105.86"/>
    <n v="103865.52979230859"/>
  </r>
  <r>
    <s v="17 - Tocantins"/>
    <s v="NORTE               "/>
    <x v="48"/>
    <x v="48"/>
    <s v="Patrimônio"/>
    <s v="OUTROS"/>
    <s v="Indireta"/>
    <n v="2012"/>
    <n v="1.3647507536516714"/>
    <n v="22362.19"/>
    <n v="30518.815655801867"/>
  </r>
  <r>
    <s v="17 - Tocantins"/>
    <s v="NORTE               "/>
    <x v="48"/>
    <x v="48"/>
    <s v="Patrimônio"/>
    <s v="OUTROS"/>
    <s v="Indireta"/>
    <n v="2012"/>
    <n v="1.3647507536516714"/>
    <n v="31901.57"/>
    <n v="43537.691700171548"/>
  </r>
  <r>
    <s v="17 - Tocantins"/>
    <s v="NORTE               "/>
    <x v="48"/>
    <x v="48"/>
    <s v="Patrimônio"/>
    <s v="OUTROS"/>
    <s v="Indireta"/>
    <n v="2012"/>
    <n v="1.3647507536516714"/>
    <n v="33524.35"/>
    <n v="45752.381928182411"/>
  </r>
  <r>
    <s v="12 - Acre"/>
    <s v="NORTE               "/>
    <x v="40"/>
    <x v="40"/>
    <s v="Música"/>
    <s v="OUTROS"/>
    <s v="Indireta"/>
    <n v="2013"/>
    <n v="1.2885864878819728"/>
    <n v="36578.31"/>
    <n v="47134.316015558041"/>
  </r>
  <r>
    <s v="12 - Acre"/>
    <s v="NORTE               "/>
    <x v="40"/>
    <x v="40"/>
    <s v="Música"/>
    <s v="OUTROS"/>
    <s v="Indireta"/>
    <n v="2013"/>
    <n v="1.2885864878819728"/>
    <n v="200000"/>
    <n v="257717.29757639457"/>
  </r>
  <r>
    <s v="12 - Acre"/>
    <s v="NORTE               "/>
    <x v="40"/>
    <x v="40"/>
    <s v="Música"/>
    <s v="OUTROS"/>
    <s v="Indireta"/>
    <n v="2013"/>
    <n v="1.2885864878819728"/>
    <n v="41037.81"/>
    <n v="52880.767458267699"/>
  </r>
  <r>
    <s v="12 - Acre"/>
    <s v="NORTE               "/>
    <x v="25"/>
    <x v="25"/>
    <s v="Editorial"/>
    <s v="OUTROS"/>
    <s v="Indireta"/>
    <n v="2013"/>
    <n v="1.2885864878819728"/>
    <n v="16705.169999999998"/>
    <n v="21526.056339771294"/>
  </r>
  <r>
    <s v="12 - Acre"/>
    <s v="NORTE               "/>
    <x v="25"/>
    <x v="25"/>
    <s v="Editorial"/>
    <s v="OUTROS"/>
    <s v="Indireta"/>
    <n v="2013"/>
    <n v="1.2885864878819728"/>
    <n v="50000"/>
    <n v="64429.324394098643"/>
  </r>
  <r>
    <s v="12 - Acre"/>
    <s v="NORTE               "/>
    <x v="25"/>
    <x v="25"/>
    <s v="Editorial"/>
    <s v="OUTROS"/>
    <s v="Indireta"/>
    <n v="2013"/>
    <n v="1.2885864878819728"/>
    <n v="390000"/>
    <n v="502548.73027396941"/>
  </r>
  <r>
    <s v="12 - Acre"/>
    <s v="NORTE               "/>
    <x v="25"/>
    <x v="25"/>
    <s v="Editorial"/>
    <s v="OUTROS"/>
    <s v="Indireta"/>
    <n v="2013"/>
    <n v="1.2885864878819728"/>
    <n v="19250.72"/>
    <n v="24806.217673999254"/>
  </r>
  <r>
    <s v="12 - Acre"/>
    <s v="NORTE               "/>
    <x v="5"/>
    <x v="5"/>
    <e v="#N/A"/>
    <s v="OUTROS"/>
    <s v="Indireta"/>
    <n v="2013"/>
    <n v="1.2885864878819728"/>
    <n v="1392.74"/>
    <n v="1794.6659451327389"/>
  </r>
  <r>
    <s v="12 - Acre"/>
    <s v="NORTE               "/>
    <x v="5"/>
    <x v="5"/>
    <e v="#N/A"/>
    <s v="OUTROS"/>
    <s v="Indireta"/>
    <n v="2013"/>
    <n v="1.2885864878819728"/>
    <n v="88000"/>
    <n v="113395.61093361361"/>
  </r>
  <r>
    <s v="12 - Acre"/>
    <s v="NORTE               "/>
    <x v="5"/>
    <x v="5"/>
    <e v="#N/A"/>
    <s v="OUTROS"/>
    <s v="Indireta"/>
    <n v="2013"/>
    <n v="1.2885864878819728"/>
    <n v="26054.76"/>
    <n v="33573.811681007712"/>
  </r>
  <r>
    <s v="12 - Acre"/>
    <s v="NORTE               "/>
    <x v="32"/>
    <x v="32"/>
    <s v="Audiovisual"/>
    <s v="OUTROS"/>
    <s v="Indireta"/>
    <n v="2013"/>
    <n v="1.2885864878819728"/>
    <n v="29569.33"/>
    <n v="38102.639093723061"/>
  </r>
  <r>
    <s v="27 - Alagoas"/>
    <s v="NORDESTE            "/>
    <x v="2"/>
    <x v="2"/>
    <e v="#N/A"/>
    <s v="OUTROS"/>
    <s v="Indireta"/>
    <n v="2013"/>
    <n v="1.2885864878819728"/>
    <n v="41375.410000000003"/>
    <n v="53315.794256576664"/>
  </r>
  <r>
    <s v="27 - Alagoas"/>
    <s v="NORDESTE            "/>
    <x v="40"/>
    <x v="40"/>
    <s v="Música"/>
    <s v="OUTROS"/>
    <s v="Indireta"/>
    <n v="2013"/>
    <n v="1.2885864878819728"/>
    <n v="14183.52"/>
    <n v="18276.69222260372"/>
  </r>
  <r>
    <s v="27 - Alagoas"/>
    <s v="NORDESTE            "/>
    <x v="40"/>
    <x v="40"/>
    <s v="Música"/>
    <s v="OUTROS"/>
    <s v="Indireta"/>
    <n v="2013"/>
    <n v="1.2885864878819728"/>
    <n v="15851.34"/>
    <n v="20425.822538823031"/>
  </r>
  <r>
    <s v="27 - Alagoas"/>
    <s v="NORDESTE            "/>
    <x v="25"/>
    <x v="25"/>
    <s v="Editorial"/>
    <s v="OUTROS"/>
    <s v="Direta"/>
    <n v="2013"/>
    <n v="1.2885864878819728"/>
    <n v="27571.41"/>
    <n v="35528.146377853904"/>
  </r>
  <r>
    <s v="27 - Alagoas"/>
    <s v="NORDESTE            "/>
    <x v="25"/>
    <x v="25"/>
    <s v="Editorial"/>
    <s v="OUTROS"/>
    <s v="Indireta"/>
    <n v="2013"/>
    <n v="1.2885864878819728"/>
    <n v="12547.86"/>
    <n v="16169.002847834692"/>
  </r>
  <r>
    <s v="27 - Alagoas"/>
    <s v="NORDESTE            "/>
    <x v="33"/>
    <x v="33"/>
    <s v="Editorial"/>
    <s v="OUTROS"/>
    <s v="Indireta"/>
    <n v="2013"/>
    <n v="1.2885864878819728"/>
    <n v="42041.85"/>
    <n v="54174.559835560714"/>
  </r>
  <r>
    <s v="27 - Alagoas"/>
    <s v="NORDESTE            "/>
    <x v="37"/>
    <x v="37"/>
    <s v="Música"/>
    <s v="OUTROS"/>
    <s v="Indireta"/>
    <n v="2013"/>
    <n v="1.2885864878819728"/>
    <n v="135000"/>
    <n v="173959.17586406635"/>
  </r>
  <r>
    <s v="27 - Alagoas"/>
    <s v="NORDESTE            "/>
    <x v="37"/>
    <x v="37"/>
    <s v="Música"/>
    <s v="OUTROS"/>
    <s v="Indireta"/>
    <n v="2013"/>
    <n v="1.2885864878819728"/>
    <n v="18911.61"/>
    <n v="24369.245110093598"/>
  </r>
  <r>
    <s v="27 - Alagoas"/>
    <s v="NORDESTE            "/>
    <x v="5"/>
    <x v="5"/>
    <e v="#N/A"/>
    <s v="OUTROS"/>
    <s v="Indireta"/>
    <n v="2013"/>
    <n v="1.2885864878819728"/>
    <n v="30465.1"/>
    <n v="39256.91621197309"/>
  </r>
  <r>
    <s v="27 - Alagoas"/>
    <s v="NORDESTE            "/>
    <x v="28"/>
    <x v="28"/>
    <s v="Audiovisual"/>
    <s v="OUTROS"/>
    <s v="Indireta"/>
    <n v="2013"/>
    <n v="1.2885864878819728"/>
    <n v="6700.72"/>
    <n v="8634.4572510804937"/>
  </r>
  <r>
    <s v="27 - Alagoas"/>
    <s v="NORDESTE            "/>
    <x v="28"/>
    <x v="28"/>
    <s v="Audiovisual"/>
    <s v="OUTROS"/>
    <s v="Direta"/>
    <n v="2013"/>
    <n v="1.2885864878819728"/>
    <n v="4457885.6500000004"/>
    <n v="5744371.2131129457"/>
  </r>
  <r>
    <s v="27 - Alagoas"/>
    <s v="NORDESTE            "/>
    <x v="28"/>
    <x v="28"/>
    <s v="Audiovisual"/>
    <s v="OUTROS"/>
    <s v="Direta"/>
    <n v="2013"/>
    <n v="1.2885864878819728"/>
    <n v="7008460.3899999997"/>
    <n v="9031007.3594100215"/>
  </r>
  <r>
    <s v="27 - Alagoas"/>
    <s v="NORDESTE            "/>
    <x v="28"/>
    <x v="28"/>
    <s v="Audiovisual"/>
    <s v="OUTROS"/>
    <s v="Direta"/>
    <n v="2013"/>
    <n v="1.2885864878819728"/>
    <n v="2185800.5299999998"/>
    <n v="2816593.0281632547"/>
  </r>
  <r>
    <s v="27 - Alagoas"/>
    <s v="NORDESTE            "/>
    <x v="28"/>
    <x v="28"/>
    <s v="Audiovisual"/>
    <s v="OUTROS"/>
    <s v="Indireta"/>
    <n v="2013"/>
    <n v="1.2885864878819728"/>
    <n v="45805.440000000002"/>
    <n v="59024.27105548844"/>
  </r>
  <r>
    <s v="27 - Alagoas"/>
    <s v="NORDESTE            "/>
    <x v="7"/>
    <x v="7"/>
    <s v="Música"/>
    <s v="OUTROS"/>
    <s v="Indireta"/>
    <n v="2013"/>
    <n v="1.2885864878819728"/>
    <n v="37448.839999999997"/>
    <n v="48256.069210853937"/>
  </r>
  <r>
    <s v="27 - Alagoas"/>
    <s v="NORDESTE            "/>
    <x v="16"/>
    <x v="16"/>
    <s v="Audiovisual"/>
    <s v="OUTROS"/>
    <s v="Indireta"/>
    <n v="2013"/>
    <n v="1.2885864878819728"/>
    <n v="39671.360000000001"/>
    <n v="51119.978451901385"/>
  </r>
  <r>
    <s v="27 - Alagoas"/>
    <s v="NORDESTE            "/>
    <x v="32"/>
    <x v="32"/>
    <s v="Audiovisual"/>
    <s v="OUTROS"/>
    <s v="Indireta"/>
    <n v="2013"/>
    <n v="1.2885864878819728"/>
    <n v="102000.05"/>
    <n v="131435.88619328564"/>
  </r>
  <r>
    <s v="27 - Alagoas"/>
    <s v="NORDESTE            "/>
    <x v="8"/>
    <x v="8"/>
    <s v="Artes Cênicas e Espetáculos"/>
    <s v="FUNDO CULTURAL"/>
    <s v="Direta"/>
    <n v="2013"/>
    <n v="1.2885864878819728"/>
    <n v="128923.9"/>
    <n v="166129.59550504666"/>
  </r>
  <r>
    <s v="27 - Alagoas"/>
    <s v="NORDESTE            "/>
    <x v="61"/>
    <x v="61"/>
    <s v="Artes Cênicas e Espetáculos"/>
    <s v="OUTROS"/>
    <s v="Indireta"/>
    <n v="2013"/>
    <n v="1.2885864878819728"/>
    <n v="54926.54"/>
    <n v="70777.597270108701"/>
  </r>
  <r>
    <s v="27 - Alagoas"/>
    <s v="NORDESTE            "/>
    <x v="20"/>
    <x v="20"/>
    <s v="Artes Cênicas e Espetáculos"/>
    <s v="OUTROS"/>
    <s v="Indireta"/>
    <n v="2013"/>
    <n v="1.2885864878819728"/>
    <n v="4243.7299999999996"/>
    <n v="5468.4131362193639"/>
  </r>
  <r>
    <s v="27 - Alagoas"/>
    <s v="NORDESTE            "/>
    <x v="30"/>
    <x v="30"/>
    <s v="Artes Cênicas e Espetáculos"/>
    <s v="OUTROS"/>
    <s v="Indireta"/>
    <n v="2013"/>
    <n v="1.2885864878819728"/>
    <n v="95000"/>
    <n v="122415.71634878742"/>
  </r>
  <r>
    <s v="27 - Alagoas"/>
    <s v="NORDESTE            "/>
    <x v="1"/>
    <x v="1"/>
    <s v="Patrimônio"/>
    <s v="FUNDO CULTURAL"/>
    <s v="Direta"/>
    <n v="2013"/>
    <n v="1.2885864878819728"/>
    <n v="731050"/>
    <n v="942021.15196611627"/>
  </r>
  <r>
    <s v="13 - Amazonas"/>
    <s v="NORTE               "/>
    <x v="2"/>
    <x v="2"/>
    <e v="#N/A"/>
    <s v="OUTROS"/>
    <s v="Indireta"/>
    <n v="2013"/>
    <n v="1.2885864878819728"/>
    <n v="3642.39"/>
    <n v="4693.5345375964189"/>
  </r>
  <r>
    <s v="13 - Amazonas"/>
    <s v="NORTE               "/>
    <x v="2"/>
    <x v="2"/>
    <e v="#N/A"/>
    <s v="OUTROS"/>
    <s v="Indireta"/>
    <n v="2013"/>
    <n v="1.2885864878819728"/>
    <n v="108541.32"/>
    <n v="139864.87832887334"/>
  </r>
  <r>
    <s v="13 - Amazonas"/>
    <s v="NORTE               "/>
    <x v="40"/>
    <x v="40"/>
    <s v="Música"/>
    <s v="OUTROS"/>
    <s v="Indireta"/>
    <n v="2013"/>
    <n v="1.2885864878819728"/>
    <n v="1611.64"/>
    <n v="2076.7375273301027"/>
  </r>
  <r>
    <s v="13 - Amazonas"/>
    <s v="NORTE               "/>
    <x v="25"/>
    <x v="25"/>
    <s v="Editorial"/>
    <s v="OUTROS"/>
    <s v="Indireta"/>
    <n v="2013"/>
    <n v="1.2885864878819728"/>
    <n v="14154.92"/>
    <n v="18239.838649050296"/>
  </r>
  <r>
    <s v="13 - Amazonas"/>
    <s v="NORTE               "/>
    <x v="25"/>
    <x v="25"/>
    <s v="Editorial"/>
    <s v="OUTROS"/>
    <s v="Direta"/>
    <n v="2013"/>
    <n v="1.2885864878819728"/>
    <n v="469532.44"/>
    <n v="605033.15780625318"/>
  </r>
  <r>
    <s v="13 - Amazonas"/>
    <s v="NORTE               "/>
    <x v="25"/>
    <x v="25"/>
    <s v="Editorial"/>
    <s v="OUTROS"/>
    <s v="Direta"/>
    <n v="2013"/>
    <n v="1.2885864878819728"/>
    <n v="561795.16"/>
    <n v="723921.65213349101"/>
  </r>
  <r>
    <s v="13 - Amazonas"/>
    <s v="NORTE               "/>
    <x v="25"/>
    <x v="25"/>
    <s v="Editorial"/>
    <s v="OUTROS"/>
    <s v="Indireta"/>
    <n v="2013"/>
    <n v="1.2885864878819728"/>
    <n v="53590.2"/>
    <n v="69055.607602892502"/>
  </r>
  <r>
    <s v="13 - Amazonas"/>
    <s v="NORTE               "/>
    <x v="25"/>
    <x v="25"/>
    <s v="Editorial"/>
    <s v="OUTROS"/>
    <s v="Indireta"/>
    <n v="2013"/>
    <n v="1.2885864878819728"/>
    <n v="42807.12"/>
    <n v="55160.67641714216"/>
  </r>
  <r>
    <s v="13 - Amazonas"/>
    <s v="NORTE               "/>
    <x v="33"/>
    <x v="33"/>
    <s v="Editorial"/>
    <s v="OUTROS"/>
    <s v="Indireta"/>
    <n v="2013"/>
    <n v="1.2885864878819728"/>
    <n v="41719.56"/>
    <n v="53759.261296381235"/>
  </r>
  <r>
    <s v="13 - Amazonas"/>
    <s v="NORTE               "/>
    <x v="37"/>
    <x v="37"/>
    <s v="Música"/>
    <s v="OUTROS"/>
    <s v="Indireta"/>
    <n v="2013"/>
    <n v="1.2885864878819728"/>
    <n v="4030.13"/>
    <n v="5193.171062407775"/>
  </r>
  <r>
    <s v="13 - Amazonas"/>
    <s v="NORTE               "/>
    <x v="5"/>
    <x v="5"/>
    <e v="#N/A"/>
    <s v="OUTROS"/>
    <s v="Indireta"/>
    <n v="2013"/>
    <n v="1.2885864878819728"/>
    <n v="86753.22"/>
    <n v="111789.02707225212"/>
  </r>
  <r>
    <s v="13 - Amazonas"/>
    <s v="NORTE               "/>
    <x v="5"/>
    <x v="5"/>
    <e v="#N/A"/>
    <s v="OUTROS"/>
    <s v="Indireta"/>
    <n v="2013"/>
    <n v="1.2885864878819728"/>
    <n v="123580.25"/>
    <n v="159243.84031907617"/>
  </r>
  <r>
    <s v="13 - Amazonas"/>
    <s v="NORTE               "/>
    <x v="34"/>
    <x v="34"/>
    <s v="Audiovisual"/>
    <s v="OUTROS"/>
    <s v="Indireta"/>
    <n v="2013"/>
    <n v="1.2885864878819728"/>
    <n v="9065.76"/>
    <n v="11682.015838380874"/>
  </r>
  <r>
    <s v="13 - Amazonas"/>
    <s v="NORTE               "/>
    <x v="28"/>
    <x v="28"/>
    <s v="Audiovisual"/>
    <s v="OUTROS"/>
    <s v="Direta"/>
    <n v="2013"/>
    <n v="1.2885864878819728"/>
    <n v="1110000"/>
    <n v="1430331.0015489899"/>
  </r>
  <r>
    <s v="13 - Amazonas"/>
    <s v="NORTE               "/>
    <x v="8"/>
    <x v="8"/>
    <s v="Artes Cênicas e Espetáculos"/>
    <s v="FUNDO CULTURAL"/>
    <s v="Direta"/>
    <n v="2013"/>
    <n v="1.2885864878819728"/>
    <n v="64461.95"/>
    <n v="83064.797752523329"/>
  </r>
  <r>
    <s v="13 - Amazonas"/>
    <s v="NORTE               "/>
    <x v="20"/>
    <x v="20"/>
    <s v="Artes Cênicas e Espetáculos"/>
    <s v="OUTROS"/>
    <s v="Indireta"/>
    <n v="2013"/>
    <n v="1.2885864878819728"/>
    <n v="6100.4"/>
    <n v="7860.8930106751868"/>
  </r>
  <r>
    <s v="13 - Amazonas"/>
    <s v="NORTE               "/>
    <x v="20"/>
    <x v="20"/>
    <s v="Artes Cênicas e Espetáculos"/>
    <s v="OUTROS"/>
    <s v="Indireta"/>
    <n v="2013"/>
    <n v="1.2885864878819728"/>
    <n v="18598.02"/>
    <n v="23965.157273358687"/>
  </r>
  <r>
    <s v="13 - Amazonas"/>
    <s v="NORTE               "/>
    <x v="30"/>
    <x v="30"/>
    <s v="Artes Cênicas e Espetáculos"/>
    <s v="OUTROS"/>
    <s v="Indireta"/>
    <n v="2013"/>
    <n v="1.2885864878819728"/>
    <n v="358000"/>
    <n v="461313.96266174625"/>
  </r>
  <r>
    <s v="13 - Amazonas"/>
    <s v="NORTE               "/>
    <x v="30"/>
    <x v="30"/>
    <s v="Artes Cênicas e Espetáculos"/>
    <s v="OUTROS"/>
    <s v="Indireta"/>
    <n v="2013"/>
    <n v="1.2885864878819728"/>
    <n v="26031.8"/>
    <n v="33544.225735245942"/>
  </r>
  <r>
    <s v="16 - Amapá"/>
    <s v="NORTE               "/>
    <x v="2"/>
    <x v="2"/>
    <e v="#N/A"/>
    <s v="OUTROS"/>
    <s v="Indireta"/>
    <n v="2013"/>
    <n v="1.2885864878819728"/>
    <n v="94030.88"/>
    <n v="121166.92141165124"/>
  </r>
  <r>
    <s v="16 - Amapá"/>
    <s v="NORTE               "/>
    <x v="2"/>
    <x v="2"/>
    <e v="#N/A"/>
    <s v="OUTROS"/>
    <s v="Indireta"/>
    <n v="2013"/>
    <n v="1.2885864878819728"/>
    <n v="51432.69"/>
    <n v="66275.469369422266"/>
  </r>
  <r>
    <s v="16 - Amapá"/>
    <s v="NORTE               "/>
    <x v="25"/>
    <x v="25"/>
    <s v="Editorial"/>
    <s v="OUTROS"/>
    <s v="Indireta"/>
    <n v="2013"/>
    <n v="1.2885864878819728"/>
    <n v="100184.41"/>
    <n v="129096.2770224276"/>
  </r>
  <r>
    <s v="16 - Amapá"/>
    <s v="NORTE               "/>
    <x v="5"/>
    <x v="5"/>
    <e v="#N/A"/>
    <s v="OUTROS"/>
    <s v="Indireta"/>
    <n v="2013"/>
    <n v="1.2885864878819728"/>
    <n v="4722.8"/>
    <n v="6085.7362649689812"/>
  </r>
  <r>
    <s v="16 - Amapá"/>
    <s v="NORTE               "/>
    <x v="42"/>
    <x v="42"/>
    <s v="Audiovisual"/>
    <s v="OUTROS"/>
    <s v="Indireta"/>
    <n v="2013"/>
    <n v="1.2885864878819728"/>
    <n v="19478.78"/>
    <n v="25100.092708425615"/>
  </r>
  <r>
    <s v="29 - Bahia"/>
    <s v="NORDESTE            "/>
    <x v="2"/>
    <x v="2"/>
    <e v="#N/A"/>
    <s v="OUTROS"/>
    <s v="Indireta"/>
    <n v="2013"/>
    <n v="1.2885864878819728"/>
    <n v="162765.46"/>
    <n v="209737.37244989374"/>
  </r>
  <r>
    <s v="29 - Bahia"/>
    <s v="NORDESTE            "/>
    <x v="39"/>
    <x v="39"/>
    <s v="Música"/>
    <s v="OUTROS"/>
    <s v="Indireta"/>
    <n v="2013"/>
    <n v="1.2885864878819728"/>
    <n v="6290.35"/>
    <n v="8105.6600140483679"/>
  </r>
  <r>
    <s v="29 - Bahia"/>
    <s v="NORDESTE            "/>
    <x v="26"/>
    <x v="26"/>
    <s v="Editorial"/>
    <s v="OUTROS"/>
    <s v="Indireta"/>
    <n v="2013"/>
    <n v="1.2885864878819728"/>
    <n v="200000"/>
    <n v="257717.29757639457"/>
  </r>
  <r>
    <s v="29 - Bahia"/>
    <s v="NORDESTE            "/>
    <x v="26"/>
    <x v="26"/>
    <s v="Editorial"/>
    <s v="OUTROS"/>
    <s v="Indireta"/>
    <n v="2013"/>
    <n v="1.2885864878819728"/>
    <n v="48735.05"/>
    <n v="62799.326916252343"/>
  </r>
  <r>
    <s v="29 - Bahia"/>
    <s v="NORDESTE            "/>
    <x v="50"/>
    <x v="50"/>
    <e v="#N/A"/>
    <s v="OUTROS"/>
    <s v="Indireta"/>
    <n v="2013"/>
    <n v="1.2885864878819728"/>
    <n v="180301.81"/>
    <n v="232334.47610666277"/>
  </r>
  <r>
    <s v="29 - Bahia"/>
    <s v="NORDESTE            "/>
    <x v="50"/>
    <x v="50"/>
    <e v="#N/A"/>
    <s v="OUTROS"/>
    <s v="Indireta"/>
    <n v="2013"/>
    <n v="1.2885864878819728"/>
    <n v="13756.04"/>
    <n v="17725.847270763934"/>
  </r>
  <r>
    <s v="29 - Bahia"/>
    <s v="NORDESTE            "/>
    <x v="40"/>
    <x v="40"/>
    <s v="Música"/>
    <s v="OUTROS"/>
    <s v="Indireta"/>
    <n v="2013"/>
    <n v="1.2885864878819728"/>
    <n v="12885.77"/>
    <n v="16604.429107954889"/>
  </r>
  <r>
    <s v="29 - Bahia"/>
    <s v="NORDESTE            "/>
    <x v="40"/>
    <x v="40"/>
    <s v="Música"/>
    <s v="OUTROS"/>
    <s v="Indireta"/>
    <n v="2013"/>
    <n v="1.2885864878819728"/>
    <n v="113900"/>
    <n v="146770.00096975671"/>
  </r>
  <r>
    <s v="29 - Bahia"/>
    <s v="NORDESTE            "/>
    <x v="40"/>
    <x v="40"/>
    <s v="Música"/>
    <s v="OUTROS"/>
    <s v="Indireta"/>
    <n v="2013"/>
    <n v="1.2885864878819728"/>
    <n v="125400"/>
    <n v="161588.74558039938"/>
  </r>
  <r>
    <s v="29 - Bahia"/>
    <s v="NORDESTE            "/>
    <x v="40"/>
    <x v="40"/>
    <s v="Música"/>
    <s v="OUTROS"/>
    <s v="Indireta"/>
    <n v="2013"/>
    <n v="1.2885864878819728"/>
    <n v="190721.03"/>
    <n v="245760.54221293237"/>
  </r>
  <r>
    <s v="29 - Bahia"/>
    <s v="NORDESTE            "/>
    <x v="40"/>
    <x v="40"/>
    <s v="Música"/>
    <s v="OUTROS"/>
    <s v="Indireta"/>
    <n v="2013"/>
    <n v="1.2885864878819728"/>
    <n v="96404.03"/>
    <n v="124224.93043536834"/>
  </r>
  <r>
    <s v="29 - Bahia"/>
    <s v="NORDESTE            "/>
    <x v="25"/>
    <x v="25"/>
    <s v="Editorial"/>
    <s v="OUTROS"/>
    <s v="Indireta"/>
    <n v="2013"/>
    <n v="1.2885864878819728"/>
    <n v="34931.69"/>
    <n v="45012.503732881836"/>
  </r>
  <r>
    <s v="29 - Bahia"/>
    <s v="NORDESTE            "/>
    <x v="25"/>
    <x v="25"/>
    <s v="Editorial"/>
    <s v="OUTROS"/>
    <s v="Indireta"/>
    <n v="2013"/>
    <n v="1.2885864878819728"/>
    <n v="227000"/>
    <n v="292509.13274920784"/>
  </r>
  <r>
    <s v="29 - Bahia"/>
    <s v="NORDESTE            "/>
    <x v="25"/>
    <x v="25"/>
    <s v="Editorial"/>
    <s v="OUTROS"/>
    <s v="Indireta"/>
    <n v="2013"/>
    <n v="1.2885864878819728"/>
    <n v="98997.31"/>
    <n v="127566.5960026629"/>
  </r>
  <r>
    <s v="29 - Bahia"/>
    <s v="NORDESTE            "/>
    <x v="25"/>
    <x v="25"/>
    <s v="Editorial"/>
    <s v="OUTROS"/>
    <s v="Direta"/>
    <n v="2013"/>
    <n v="1.2885864878819728"/>
    <n v="15129.44"/>
    <n v="19495.591953221036"/>
  </r>
  <r>
    <s v="29 - Bahia"/>
    <s v="NORDESTE            "/>
    <x v="25"/>
    <x v="25"/>
    <s v="Editorial"/>
    <s v="OUTROS"/>
    <s v="Indireta"/>
    <n v="2013"/>
    <n v="1.2885864878819728"/>
    <n v="96891.31"/>
    <n v="124852.83285918347"/>
  </r>
  <r>
    <s v="29 - Bahia"/>
    <s v="NORDESTE            "/>
    <x v="33"/>
    <x v="33"/>
    <s v="Editorial"/>
    <s v="OUTROS"/>
    <s v="Indireta"/>
    <n v="2013"/>
    <n v="1.2885864878819728"/>
    <n v="1452"/>
    <n v="1871.0275804046246"/>
  </r>
  <r>
    <s v="29 - Bahia"/>
    <s v="NORDESTE            "/>
    <x v="33"/>
    <x v="33"/>
    <s v="Editorial"/>
    <s v="OUTROS"/>
    <s v="Indireta"/>
    <n v="2013"/>
    <n v="1.2885864878819728"/>
    <n v="8214.18"/>
    <n v="10584.681357030344"/>
  </r>
  <r>
    <s v="29 - Bahia"/>
    <s v="NORDESTE            "/>
    <x v="37"/>
    <x v="37"/>
    <s v="Música"/>
    <s v="OUTROS"/>
    <s v="Indireta"/>
    <n v="2013"/>
    <n v="1.2885864878819728"/>
    <n v="32977.96"/>
    <n v="42494.953653912184"/>
  </r>
  <r>
    <s v="29 - Bahia"/>
    <s v="NORDESTE            "/>
    <x v="37"/>
    <x v="37"/>
    <s v="Música"/>
    <s v="OUTROS"/>
    <s v="Indireta"/>
    <n v="2013"/>
    <n v="1.2885864878819728"/>
    <n v="133650"/>
    <n v="172219.58410542566"/>
  </r>
  <r>
    <s v="29 - Bahia"/>
    <s v="NORDESTE            "/>
    <x v="37"/>
    <x v="37"/>
    <s v="Música"/>
    <s v="OUTROS"/>
    <s v="Indireta"/>
    <n v="2013"/>
    <n v="1.2885864878819728"/>
    <n v="210177.3"/>
    <n v="270831.62883951573"/>
  </r>
  <r>
    <s v="29 - Bahia"/>
    <s v="NORDESTE            "/>
    <x v="37"/>
    <x v="37"/>
    <s v="Música"/>
    <s v="OUTROS"/>
    <s v="Indireta"/>
    <n v="2013"/>
    <n v="1.2885864878819728"/>
    <n v="61222.69"/>
    <n v="78890.731085786785"/>
  </r>
  <r>
    <s v="29 - Bahia"/>
    <s v="NORDESTE            "/>
    <x v="13"/>
    <x v="13"/>
    <s v="Editorial"/>
    <s v="OUTROS"/>
    <s v="Indireta"/>
    <n v="2013"/>
    <n v="1.2885864878819728"/>
    <n v="9044.25"/>
    <n v="11654.298343026532"/>
  </r>
  <r>
    <s v="29 - Bahia"/>
    <s v="NORDESTE            "/>
    <x v="13"/>
    <x v="13"/>
    <s v="Editorial"/>
    <s v="OUTROS"/>
    <s v="Indireta"/>
    <n v="2013"/>
    <n v="1.2885864878819728"/>
    <n v="22173.59"/>
    <n v="28572.588461834835"/>
  </r>
  <r>
    <s v="29 - Bahia"/>
    <s v="NORDESTE            "/>
    <x v="17"/>
    <x v="17"/>
    <s v="Editorial"/>
    <s v="OUTROS"/>
    <s v="Indireta"/>
    <n v="2013"/>
    <n v="1.2885864878819728"/>
    <n v="4644.96"/>
    <n v="5985.4326927522488"/>
  </r>
  <r>
    <s v="29 - Bahia"/>
    <s v="NORDESTE            "/>
    <x v="43"/>
    <x v="43"/>
    <e v="#N/A"/>
    <s v="OUTROS"/>
    <s v="Indireta"/>
    <n v="2013"/>
    <n v="1.2885864878819728"/>
    <n v="247500"/>
    <n v="318925.15575078828"/>
  </r>
  <r>
    <s v="29 - Bahia"/>
    <s v="NORDESTE            "/>
    <x v="14"/>
    <x v="14"/>
    <s v="Editorial"/>
    <s v="OUTROS"/>
    <s v="Indireta"/>
    <n v="2013"/>
    <n v="1.2885864878819728"/>
    <n v="54305.13"/>
    <n v="69976.85674067396"/>
  </r>
  <r>
    <s v="29 - Bahia"/>
    <s v="NORDESTE            "/>
    <x v="18"/>
    <x v="18"/>
    <s v="Editorial"/>
    <s v="OUTROS"/>
    <s v="Indireta"/>
    <n v="2013"/>
    <n v="1.2885864878819728"/>
    <n v="12298.5"/>
    <n v="15847.680921216443"/>
  </r>
  <r>
    <s v="29 - Bahia"/>
    <s v="NORDESTE            "/>
    <x v="18"/>
    <x v="18"/>
    <s v="Editorial"/>
    <s v="OUTROS"/>
    <s v="Indireta"/>
    <n v="2013"/>
    <n v="1.2885864878819728"/>
    <n v="8159.75"/>
    <n v="10514.543594494928"/>
  </r>
  <r>
    <s v="29 - Bahia"/>
    <s v="NORDESTE            "/>
    <x v="5"/>
    <x v="5"/>
    <e v="#N/A"/>
    <s v="OUTROS"/>
    <s v="Indireta"/>
    <n v="2013"/>
    <n v="1.2885864878819728"/>
    <n v="99336.639999999999"/>
    <n v="128003.8520555959"/>
  </r>
  <r>
    <s v="29 - Bahia"/>
    <s v="NORDESTE            "/>
    <x v="5"/>
    <x v="5"/>
    <e v="#N/A"/>
    <s v="OUTROS"/>
    <s v="Indireta"/>
    <n v="2013"/>
    <n v="1.2885864878819728"/>
    <n v="83216.28"/>
    <n v="107231.37397980285"/>
  </r>
  <r>
    <s v="29 - Bahia"/>
    <s v="NORDESTE            "/>
    <x v="5"/>
    <x v="5"/>
    <e v="#N/A"/>
    <s v="OUTROS"/>
    <s v="Indireta"/>
    <n v="2013"/>
    <n v="1.2885864878819728"/>
    <n v="670467.01"/>
    <n v="863954.72965662752"/>
  </r>
  <r>
    <s v="29 - Bahia"/>
    <s v="NORDESTE            "/>
    <x v="42"/>
    <x v="42"/>
    <s v="Audiovisual"/>
    <s v="OUTROS"/>
    <s v="Indireta"/>
    <n v="2013"/>
    <n v="1.2885864878819728"/>
    <n v="1928.59"/>
    <n v="2485.155014664294"/>
  </r>
  <r>
    <s v="29 - Bahia"/>
    <s v="NORDESTE            "/>
    <x v="42"/>
    <x v="42"/>
    <s v="Audiovisual"/>
    <s v="OUTROS"/>
    <s v="Indireta"/>
    <n v="2013"/>
    <n v="1.2885864878819728"/>
    <n v="67605.259999999995"/>
    <n v="87115.224545747609"/>
  </r>
  <r>
    <s v="29 - Bahia"/>
    <s v="NORDESTE            "/>
    <x v="42"/>
    <x v="42"/>
    <s v="Audiovisual"/>
    <s v="OUTROS"/>
    <s v="Indireta"/>
    <n v="2013"/>
    <n v="1.2885864878819728"/>
    <n v="22840.43"/>
    <n v="29431.869475414049"/>
  </r>
  <r>
    <s v="29 - Bahia"/>
    <s v="NORDESTE            "/>
    <x v="31"/>
    <x v="31"/>
    <s v="Audiovisual"/>
    <s v="OUTROS"/>
    <s v="Direta"/>
    <n v="2013"/>
    <n v="1.2885864878819728"/>
    <n v="35520"/>
    <n v="45770.592049567676"/>
  </r>
  <r>
    <s v="29 - Bahia"/>
    <s v="NORDESTE            "/>
    <x v="31"/>
    <x v="31"/>
    <s v="Audiovisual"/>
    <s v="OUTROS"/>
    <s v="Indireta"/>
    <n v="2013"/>
    <n v="1.2885864878819728"/>
    <n v="5152.1499999999996"/>
    <n v="6638.9908735411054"/>
  </r>
  <r>
    <s v="29 - Bahia"/>
    <s v="NORDESTE            "/>
    <x v="34"/>
    <x v="34"/>
    <s v="Audiovisual"/>
    <s v="OUTROS"/>
    <s v="Indireta"/>
    <n v="2013"/>
    <n v="1.2885864878819728"/>
    <n v="9126.86"/>
    <n v="11760.748472790463"/>
  </r>
  <r>
    <s v="29 - Bahia"/>
    <s v="NORDESTE            "/>
    <x v="7"/>
    <x v="7"/>
    <s v="Música"/>
    <s v="OUTROS"/>
    <s v="Indireta"/>
    <n v="2013"/>
    <n v="1.2885864878819728"/>
    <n v="37000"/>
    <n v="47677.700051632994"/>
  </r>
  <r>
    <s v="29 - Bahia"/>
    <s v="NORDESTE            "/>
    <x v="7"/>
    <x v="7"/>
    <s v="Música"/>
    <s v="OUTROS"/>
    <s v="Indireta"/>
    <n v="2013"/>
    <n v="1.2885864878819728"/>
    <n v="72687.81"/>
    <n v="93664.529799732147"/>
  </r>
  <r>
    <s v="29 - Bahia"/>
    <s v="NORDESTE            "/>
    <x v="16"/>
    <x v="16"/>
    <s v="Audiovisual"/>
    <s v="OUTROS"/>
    <s v="Indireta"/>
    <n v="2013"/>
    <n v="1.2885864878819728"/>
    <n v="39860.129999999997"/>
    <n v="51363.224923218855"/>
  </r>
  <r>
    <s v="29 - Bahia"/>
    <s v="NORDESTE            "/>
    <x v="16"/>
    <x v="16"/>
    <s v="Audiovisual"/>
    <s v="OUTROS"/>
    <s v="Indireta"/>
    <n v="2013"/>
    <n v="1.2885864878819728"/>
    <n v="205035.8"/>
    <n v="264206.36141207058"/>
  </r>
  <r>
    <s v="29 - Bahia"/>
    <s v="NORDESTE            "/>
    <x v="16"/>
    <x v="16"/>
    <s v="Audiovisual"/>
    <s v="OUTROS"/>
    <s v="Indireta"/>
    <n v="2013"/>
    <n v="1.2885864878819728"/>
    <n v="77720.41"/>
    <n v="100149.47015864696"/>
  </r>
  <r>
    <s v="29 - Bahia"/>
    <s v="NORDESTE            "/>
    <x v="32"/>
    <x v="32"/>
    <s v="Audiovisual"/>
    <s v="OUTROS"/>
    <s v="Indireta"/>
    <n v="2013"/>
    <n v="1.2885864878819728"/>
    <n v="1566540.83"/>
    <n v="2018623.3462534107"/>
  </r>
  <r>
    <s v="29 - Bahia"/>
    <s v="NORDESTE            "/>
    <x v="59"/>
    <x v="59"/>
    <s v="Educação e Criação em Artes"/>
    <s v="OUTROS"/>
    <s v="Indireta"/>
    <n v="2013"/>
    <n v="1.2885864878819728"/>
    <n v="13238.14"/>
    <n v="17058.488328689858"/>
  </r>
  <r>
    <s v="29 - Bahia"/>
    <s v="NORDESTE            "/>
    <x v="59"/>
    <x v="59"/>
    <s v="Educação e Criação em Artes"/>
    <s v="OUTROS"/>
    <s v="Indireta"/>
    <n v="2013"/>
    <n v="1.2885864878819728"/>
    <n v="11160.33"/>
    <n v="14381.050438303817"/>
  </r>
  <r>
    <s v="29 - Bahia"/>
    <s v="NORDESTE            "/>
    <x v="53"/>
    <x v="53"/>
    <s v="Educação e Criação em Artes"/>
    <s v="OUTROS"/>
    <s v="Indireta"/>
    <n v="2013"/>
    <n v="1.2885864878819728"/>
    <n v="14342.64"/>
    <n v="18481.732104555496"/>
  </r>
  <r>
    <s v="29 - Bahia"/>
    <s v="NORDESTE            "/>
    <x v="53"/>
    <x v="53"/>
    <s v="Educação e Criação em Artes"/>
    <s v="OUTROS"/>
    <s v="Indireta"/>
    <n v="2013"/>
    <n v="1.2885864878819728"/>
    <n v="10774.5"/>
    <n v="13883.875113684317"/>
  </r>
  <r>
    <s v="29 - Bahia"/>
    <s v="NORDESTE            "/>
    <x v="8"/>
    <x v="8"/>
    <s v="Artes Cênicas e Espetáculos"/>
    <s v="FUNDO CULTURAL"/>
    <s v="Direta"/>
    <n v="2013"/>
    <n v="1.2885864878819728"/>
    <n v="290078.77"/>
    <n v="373791.58344342263"/>
  </r>
  <r>
    <s v="29 - Bahia"/>
    <s v="NORDESTE            "/>
    <x v="36"/>
    <x v="36"/>
    <s v="Artes Cênicas e Espetáculos"/>
    <s v="OUTROS"/>
    <s v="Indireta"/>
    <n v="2013"/>
    <n v="1.2885864878819728"/>
    <n v="626943"/>
    <n v="807870.2784721877"/>
  </r>
  <r>
    <s v="29 - Bahia"/>
    <s v="NORDESTE            "/>
    <x v="36"/>
    <x v="36"/>
    <s v="Artes Cênicas e Espetáculos"/>
    <s v="OUTROS"/>
    <s v="Indireta"/>
    <n v="2013"/>
    <n v="1.2885864878819728"/>
    <n v="173373.1"/>
    <n v="223406.23402221006"/>
  </r>
  <r>
    <s v="29 - Bahia"/>
    <s v="NORDESTE            "/>
    <x v="36"/>
    <x v="36"/>
    <s v="Artes Cênicas e Espetáculos"/>
    <s v="OUTROS"/>
    <s v="Indireta"/>
    <n v="2013"/>
    <n v="1.2885864878819728"/>
    <n v="215261.16"/>
    <n v="277382.62214179942"/>
  </r>
  <r>
    <s v="29 - Bahia"/>
    <s v="NORDESTE            "/>
    <x v="20"/>
    <x v="20"/>
    <s v="Artes Cênicas e Espetáculos"/>
    <s v="OUTROS"/>
    <s v="Indireta"/>
    <n v="2013"/>
    <n v="1.2885864878819728"/>
    <n v="69203.77"/>
    <n v="89175.042932491837"/>
  </r>
  <r>
    <s v="29 - Bahia"/>
    <s v="NORDESTE            "/>
    <x v="20"/>
    <x v="20"/>
    <s v="Artes Cênicas e Espetáculos"/>
    <s v="OUTROS"/>
    <s v="Indireta"/>
    <n v="2013"/>
    <n v="1.2885864878819728"/>
    <n v="180000"/>
    <n v="231945.56781875511"/>
  </r>
  <r>
    <s v="29 - Bahia"/>
    <s v="NORDESTE            "/>
    <x v="20"/>
    <x v="20"/>
    <s v="Artes Cênicas e Espetáculos"/>
    <s v="OUTROS"/>
    <s v="Indireta"/>
    <n v="2013"/>
    <n v="1.2885864878819728"/>
    <n v="122485.41"/>
    <n v="157833.04428868348"/>
  </r>
  <r>
    <s v="29 - Bahia"/>
    <s v="NORDESTE            "/>
    <x v="20"/>
    <x v="20"/>
    <s v="Artes Cênicas e Espetáculos"/>
    <s v="OUTROS"/>
    <s v="Indireta"/>
    <n v="2013"/>
    <n v="1.2885864878819728"/>
    <n v="394588.71"/>
    <n v="508461.67997677834"/>
  </r>
  <r>
    <s v="29 - Bahia"/>
    <s v="NORDESTE            "/>
    <x v="30"/>
    <x v="30"/>
    <s v="Artes Cênicas e Espetáculos"/>
    <s v="OUTROS"/>
    <s v="Indireta"/>
    <n v="2013"/>
    <n v="1.2885864878819728"/>
    <n v="36398.85"/>
    <n v="46903.066284442742"/>
  </r>
  <r>
    <s v="29 - Bahia"/>
    <s v="NORDESTE            "/>
    <x v="30"/>
    <x v="30"/>
    <s v="Artes Cênicas e Espetáculos"/>
    <s v="OUTROS"/>
    <s v="Indireta"/>
    <n v="2013"/>
    <n v="1.2885864878819728"/>
    <n v="300000"/>
    <n v="386575.94636459183"/>
  </r>
  <r>
    <s v="29 - Bahia"/>
    <s v="NORDESTE            "/>
    <x v="30"/>
    <x v="30"/>
    <s v="Artes Cênicas e Espetáculos"/>
    <s v="OUTROS"/>
    <s v="Indireta"/>
    <n v="2013"/>
    <n v="1.2885864878819728"/>
    <n v="230614.27"/>
    <n v="297166.43223476497"/>
  </r>
  <r>
    <s v="29 - Bahia"/>
    <s v="NORDESTE            "/>
    <x v="30"/>
    <x v="30"/>
    <s v="Artes Cênicas e Espetáculos"/>
    <s v="OUTROS"/>
    <s v="Indireta"/>
    <n v="2013"/>
    <n v="1.2885864878819728"/>
    <n v="129747.62"/>
    <n v="167191.0299668448"/>
  </r>
  <r>
    <s v="29 - Bahia"/>
    <s v="NORDESTE            "/>
    <x v="23"/>
    <x v="23"/>
    <s v="Patrimônio"/>
    <s v="OUTROS"/>
    <s v="Indireta"/>
    <n v="2013"/>
    <n v="1.2885864878819728"/>
    <n v="95000"/>
    <n v="122415.71634878742"/>
  </r>
  <r>
    <s v="29 - Bahia"/>
    <s v="NORDESTE            "/>
    <x v="44"/>
    <x v="44"/>
    <s v="Artes Cênicas e Espetáculos"/>
    <s v="OUTROS"/>
    <s v="Indireta"/>
    <n v="2013"/>
    <n v="1.2885864878819728"/>
    <n v="2163.88"/>
    <n v="2788.3465293980435"/>
  </r>
  <r>
    <s v="29 - Bahia"/>
    <s v="NORDESTE            "/>
    <x v="44"/>
    <x v="44"/>
    <s v="Artes Cênicas e Espetáculos"/>
    <s v="OUTROS"/>
    <s v="Indireta"/>
    <n v="2013"/>
    <n v="1.2885864878819728"/>
    <n v="6615.05"/>
    <n v="8524.0640466636451"/>
  </r>
  <r>
    <s v="23 - Ceará"/>
    <s v="NORDESTE            "/>
    <x v="38"/>
    <x v="38"/>
    <e v="#N/A"/>
    <s v="OUTROS"/>
    <s v="Indireta"/>
    <n v="2013"/>
    <n v="1.2885864878819728"/>
    <n v="28755.77"/>
    <n v="37054.296670641801"/>
  </r>
  <r>
    <s v="23 - Ceará"/>
    <s v="NORDESTE            "/>
    <x v="2"/>
    <x v="2"/>
    <e v="#N/A"/>
    <s v="OUTROS"/>
    <s v="Indireta"/>
    <n v="2013"/>
    <n v="1.2885864878819728"/>
    <n v="1150000"/>
    <n v="1481874.4610642688"/>
  </r>
  <r>
    <s v="23 - Ceará"/>
    <s v="NORDESTE            "/>
    <x v="2"/>
    <x v="2"/>
    <e v="#N/A"/>
    <s v="OUTROS"/>
    <s v="Indireta"/>
    <n v="2013"/>
    <n v="1.2885864878819728"/>
    <n v="375705.87"/>
    <n v="484129.50749994104"/>
  </r>
  <r>
    <s v="23 - Ceará"/>
    <s v="NORDESTE            "/>
    <x v="26"/>
    <x v="26"/>
    <s v="Editorial"/>
    <s v="OUTROS"/>
    <s v="Indireta"/>
    <n v="2013"/>
    <n v="1.2885864878819728"/>
    <n v="15394.13"/>
    <n v="19836.667910698514"/>
  </r>
  <r>
    <s v="23 - Ceará"/>
    <s v="NORDESTE            "/>
    <x v="26"/>
    <x v="26"/>
    <s v="Editorial"/>
    <s v="OUTROS"/>
    <s v="Indireta"/>
    <n v="2013"/>
    <n v="1.2885864878819728"/>
    <n v="200000"/>
    <n v="257717.29757639457"/>
  </r>
  <r>
    <s v="23 - Ceará"/>
    <s v="NORDESTE            "/>
    <x v="26"/>
    <x v="26"/>
    <s v="Editorial"/>
    <s v="OUTROS"/>
    <s v="Indireta"/>
    <n v="2013"/>
    <n v="1.2885864878819728"/>
    <n v="350000"/>
    <n v="451005.27075869049"/>
  </r>
  <r>
    <s v="23 - Ceará"/>
    <s v="NORDESTE            "/>
    <x v="26"/>
    <x v="26"/>
    <s v="Editorial"/>
    <s v="OUTROS"/>
    <s v="Indireta"/>
    <n v="2013"/>
    <n v="1.2885864878819728"/>
    <n v="125422.44"/>
    <n v="161617.66146118747"/>
  </r>
  <r>
    <s v="23 - Ceará"/>
    <s v="NORDESTE            "/>
    <x v="26"/>
    <x v="26"/>
    <s v="Editorial"/>
    <s v="OUTROS"/>
    <s v="Indireta"/>
    <n v="2013"/>
    <n v="1.2885864878819728"/>
    <n v="177239.66"/>
    <n v="228388.63099279499"/>
  </r>
  <r>
    <s v="23 - Ceará"/>
    <s v="NORDESTE            "/>
    <x v="40"/>
    <x v="40"/>
    <s v="Música"/>
    <s v="OUTROS"/>
    <s v="Indireta"/>
    <n v="2013"/>
    <n v="1.2885864878819728"/>
    <n v="3086.16"/>
    <n v="3976.7840754418289"/>
  </r>
  <r>
    <s v="23 - Ceará"/>
    <s v="NORDESTE            "/>
    <x v="40"/>
    <x v="40"/>
    <s v="Música"/>
    <s v="OUTROS"/>
    <s v="Indireta"/>
    <n v="2013"/>
    <n v="1.2885864878819728"/>
    <n v="25961"/>
    <n v="33452.9938119039"/>
  </r>
  <r>
    <s v="23 - Ceará"/>
    <s v="NORDESTE            "/>
    <x v="40"/>
    <x v="40"/>
    <s v="Música"/>
    <s v="OUTROS"/>
    <s v="Indireta"/>
    <n v="2013"/>
    <n v="1.2885864878819728"/>
    <n v="29091.81"/>
    <n v="37487.313274029657"/>
  </r>
  <r>
    <s v="23 - Ceará"/>
    <s v="NORDESTE            "/>
    <x v="25"/>
    <x v="25"/>
    <s v="Editorial"/>
    <s v="OUTROS"/>
    <s v="Indireta"/>
    <n v="2013"/>
    <n v="1.2885864878819728"/>
    <n v="60000"/>
    <n v="77315.189272918375"/>
  </r>
  <r>
    <s v="23 - Ceará"/>
    <s v="NORDESTE            "/>
    <x v="25"/>
    <x v="25"/>
    <s v="Editorial"/>
    <s v="OUTROS"/>
    <s v="Direta"/>
    <n v="2013"/>
    <n v="1.2885864878819728"/>
    <n v="1778.53"/>
    <n v="2291.7897262927249"/>
  </r>
  <r>
    <s v="23 - Ceará"/>
    <s v="NORDESTE            "/>
    <x v="25"/>
    <x v="25"/>
    <s v="Editorial"/>
    <s v="OUTROS"/>
    <s v="Direta"/>
    <n v="2013"/>
    <n v="1.2885864878819728"/>
    <n v="2128.0100000000002"/>
    <n v="2742.1249320777174"/>
  </r>
  <r>
    <s v="23 - Ceará"/>
    <s v="NORDESTE            "/>
    <x v="25"/>
    <x v="25"/>
    <s v="Editorial"/>
    <s v="OUTROS"/>
    <s v="Indireta"/>
    <n v="2013"/>
    <n v="1.2885864878819728"/>
    <n v="220820"/>
    <n v="284545.66825409723"/>
  </r>
  <r>
    <s v="23 - Ceará"/>
    <s v="NORDESTE            "/>
    <x v="25"/>
    <x v="25"/>
    <s v="Editorial"/>
    <s v="OUTROS"/>
    <s v="Indireta"/>
    <n v="2013"/>
    <n v="1.2885864878819728"/>
    <n v="75208.179999999993"/>
    <n v="96912.244526195223"/>
  </r>
  <r>
    <s v="23 - Ceará"/>
    <s v="NORDESTE            "/>
    <x v="25"/>
    <x v="25"/>
    <s v="Editorial"/>
    <s v="OUTROS"/>
    <s v="Indireta"/>
    <n v="2013"/>
    <n v="1.2885864878819728"/>
    <n v="62425.2"/>
    <n v="80440.269223329728"/>
  </r>
  <r>
    <s v="23 - Ceará"/>
    <s v="NORDESTE            "/>
    <x v="37"/>
    <x v="37"/>
    <s v="Música"/>
    <s v="OUTROS"/>
    <s v="Indireta"/>
    <n v="2013"/>
    <n v="1.2885864878819728"/>
    <n v="7769.51"/>
    <n v="10011.685603463868"/>
  </r>
  <r>
    <s v="23 - Ceará"/>
    <s v="NORDESTE            "/>
    <x v="37"/>
    <x v="37"/>
    <s v="Música"/>
    <s v="OUTROS"/>
    <s v="Indireta"/>
    <n v="2013"/>
    <n v="1.2885864878819728"/>
    <n v="76084.600000000006"/>
    <n v="98041.587495904751"/>
  </r>
  <r>
    <s v="23 - Ceará"/>
    <s v="NORDESTE            "/>
    <x v="13"/>
    <x v="13"/>
    <s v="Editorial"/>
    <s v="OUTROS"/>
    <s v="Indireta"/>
    <n v="2013"/>
    <n v="1.2885864878819728"/>
    <n v="3217.9"/>
    <n v="4146.5424593554008"/>
  </r>
  <r>
    <s v="23 - Ceará"/>
    <s v="NORDESTE            "/>
    <x v="14"/>
    <x v="14"/>
    <s v="Editorial"/>
    <s v="OUTROS"/>
    <s v="Indireta"/>
    <n v="2013"/>
    <n v="1.2885864878819728"/>
    <n v="40937.440000000002"/>
    <n v="52751.432032478995"/>
  </r>
  <r>
    <s v="23 - Ceará"/>
    <s v="NORDESTE            "/>
    <x v="14"/>
    <x v="14"/>
    <s v="Editorial"/>
    <s v="OUTROS"/>
    <s v="Indireta"/>
    <n v="2013"/>
    <n v="1.2885864878819728"/>
    <n v="3357.04"/>
    <n v="4325.8363832792984"/>
  </r>
  <r>
    <s v="23 - Ceará"/>
    <s v="NORDESTE            "/>
    <x v="5"/>
    <x v="5"/>
    <e v="#N/A"/>
    <s v="OUTROS"/>
    <s v="Indireta"/>
    <n v="2013"/>
    <n v="1.2885864878819728"/>
    <n v="24579.31"/>
    <n v="31672.566747462257"/>
  </r>
  <r>
    <s v="23 - Ceará"/>
    <s v="NORDESTE            "/>
    <x v="5"/>
    <x v="5"/>
    <e v="#N/A"/>
    <s v="OUTROS"/>
    <s v="Indireta"/>
    <n v="2013"/>
    <n v="1.2885864878819728"/>
    <n v="100000"/>
    <n v="128858.64878819729"/>
  </r>
  <r>
    <s v="23 - Ceará"/>
    <s v="NORDESTE            "/>
    <x v="5"/>
    <x v="5"/>
    <e v="#N/A"/>
    <s v="OUTROS"/>
    <s v="Indireta"/>
    <n v="2013"/>
    <n v="1.2885864878819728"/>
    <n v="171500"/>
    <n v="220992.58267175834"/>
  </r>
  <r>
    <s v="23 - Ceará"/>
    <s v="NORDESTE            "/>
    <x v="5"/>
    <x v="5"/>
    <e v="#N/A"/>
    <s v="OUTROS"/>
    <s v="Indireta"/>
    <n v="2013"/>
    <n v="1.2885864878819728"/>
    <n v="39413.699999999997"/>
    <n v="50787.961257433708"/>
  </r>
  <r>
    <s v="23 - Ceará"/>
    <s v="NORDESTE            "/>
    <x v="42"/>
    <x v="42"/>
    <s v="Audiovisual"/>
    <s v="OUTROS"/>
    <s v="Indireta"/>
    <n v="2013"/>
    <n v="1.2885864878819728"/>
    <n v="116964.12"/>
    <n v="150718.3845990056"/>
  </r>
  <r>
    <s v="23 - Ceará"/>
    <s v="NORDESTE            "/>
    <x v="31"/>
    <x v="31"/>
    <s v="Audiovisual"/>
    <s v="OUTROS"/>
    <s v="Direta"/>
    <n v="2013"/>
    <n v="1.2885864878819728"/>
    <n v="37500"/>
    <n v="48321.993295573979"/>
  </r>
  <r>
    <s v="23 - Ceará"/>
    <s v="NORDESTE            "/>
    <x v="31"/>
    <x v="31"/>
    <s v="Audiovisual"/>
    <s v="OUTROS"/>
    <s v="Indireta"/>
    <n v="2013"/>
    <n v="1.2885864878819728"/>
    <n v="22418.12"/>
    <n v="28887.68651571661"/>
  </r>
  <r>
    <s v="23 - Ceará"/>
    <s v="NORDESTE            "/>
    <x v="28"/>
    <x v="28"/>
    <s v="Audiovisual"/>
    <s v="OUTROS"/>
    <s v="Indireta"/>
    <n v="2013"/>
    <n v="1.2885864878819728"/>
    <n v="2795.52"/>
    <n v="3602.2692986038128"/>
  </r>
  <r>
    <s v="23 - Ceará"/>
    <s v="NORDESTE            "/>
    <x v="28"/>
    <x v="28"/>
    <s v="Audiovisual"/>
    <s v="OUTROS"/>
    <s v="Indireta"/>
    <n v="2013"/>
    <n v="1.2885864878819728"/>
    <n v="19600"/>
    <n v="25256.295162486669"/>
  </r>
  <r>
    <s v="23 - Ceará"/>
    <s v="NORDESTE            "/>
    <x v="7"/>
    <x v="7"/>
    <s v="Música"/>
    <s v="OUTROS"/>
    <s v="Indireta"/>
    <n v="2013"/>
    <n v="1.2885864878819728"/>
    <n v="19162.099999999999"/>
    <n v="24692.02313944315"/>
  </r>
  <r>
    <s v="23 - Ceará"/>
    <s v="NORDESTE            "/>
    <x v="16"/>
    <x v="16"/>
    <s v="Audiovisual"/>
    <s v="OUTROS"/>
    <s v="Indireta"/>
    <n v="2013"/>
    <n v="1.2885864878819728"/>
    <n v="16343.22"/>
    <n v="21059.652460482415"/>
  </r>
  <r>
    <s v="23 - Ceará"/>
    <s v="NORDESTE            "/>
    <x v="16"/>
    <x v="16"/>
    <s v="Audiovisual"/>
    <s v="OUTROS"/>
    <s v="Indireta"/>
    <n v="2013"/>
    <n v="1.2885864878819728"/>
    <n v="3436.64"/>
    <n v="4428.4078677147027"/>
  </r>
  <r>
    <s v="23 - Ceará"/>
    <s v="NORDESTE            "/>
    <x v="32"/>
    <x v="32"/>
    <s v="Audiovisual"/>
    <s v="OUTROS"/>
    <s v="Indireta"/>
    <n v="2013"/>
    <n v="1.2885864878819728"/>
    <n v="139895.1"/>
    <n v="180266.93558089738"/>
  </r>
  <r>
    <s v="23 - Ceará"/>
    <s v="NORDESTE            "/>
    <x v="32"/>
    <x v="32"/>
    <s v="Audiovisual"/>
    <s v="OUTROS"/>
    <s v="Indireta"/>
    <n v="2013"/>
    <n v="1.2885864878819728"/>
    <n v="34682.07"/>
    <n v="44690.846773776735"/>
  </r>
  <r>
    <s v="23 - Ceará"/>
    <s v="NORDESTE            "/>
    <x v="55"/>
    <x v="55"/>
    <s v="Educação e Criação em Artes"/>
    <s v="OUTROS"/>
    <s v="Indireta"/>
    <n v="2013"/>
    <n v="1.2885864878819728"/>
    <n v="3468.29"/>
    <n v="4469.1916300561679"/>
  </r>
  <r>
    <s v="23 - Ceará"/>
    <s v="NORDESTE            "/>
    <x v="8"/>
    <x v="8"/>
    <s v="Artes Cênicas e Espetáculos"/>
    <s v="FUNDO CULTURAL"/>
    <s v="Direta"/>
    <n v="2013"/>
    <n v="1.2885864878819728"/>
    <n v="273963.28000000003"/>
    <n v="353025.38078382559"/>
  </r>
  <r>
    <s v="23 - Ceará"/>
    <s v="NORDESTE            "/>
    <x v="36"/>
    <x v="36"/>
    <s v="Artes Cênicas e Espetáculos"/>
    <s v="OUTROS"/>
    <s v="Indireta"/>
    <n v="2013"/>
    <n v="1.2885864878819728"/>
    <n v="174233.14"/>
    <n v="224514.4699452481"/>
  </r>
  <r>
    <s v="23 - Ceará"/>
    <s v="NORDESTE            "/>
    <x v="56"/>
    <x v="56"/>
    <s v="Artes Cênicas e Espetáculos"/>
    <s v="OUTROS"/>
    <s v="Indireta"/>
    <n v="2013"/>
    <n v="1.2885864878819728"/>
    <n v="960800"/>
    <n v="1238073.8975569995"/>
  </r>
  <r>
    <s v="23 - Ceará"/>
    <s v="NORDESTE            "/>
    <x v="20"/>
    <x v="20"/>
    <s v="Artes Cênicas e Espetáculos"/>
    <s v="OUTROS"/>
    <s v="Indireta"/>
    <n v="2013"/>
    <n v="1.2885864878819728"/>
    <n v="143000"/>
    <n v="184267.86776712211"/>
  </r>
  <r>
    <s v="23 - Ceará"/>
    <s v="NORDESTE            "/>
    <x v="30"/>
    <x v="30"/>
    <s v="Artes Cênicas e Espetáculos"/>
    <s v="OUTROS"/>
    <s v="Indireta"/>
    <n v="2013"/>
    <n v="1.2885864878819728"/>
    <n v="698000"/>
    <n v="899433.36854161706"/>
  </r>
  <r>
    <s v="23 - Ceará"/>
    <s v="NORDESTE            "/>
    <x v="30"/>
    <x v="30"/>
    <s v="Artes Cênicas e Espetáculos"/>
    <s v="OUTROS"/>
    <s v="Indireta"/>
    <n v="2013"/>
    <n v="1.2885864878819728"/>
    <n v="24189.4"/>
    <n v="31170.133989972197"/>
  </r>
  <r>
    <s v="53 - Distrito Federal"/>
    <s v="CENTRO OESTE        "/>
    <x v="2"/>
    <x v="2"/>
    <e v="#N/A"/>
    <s v="OUTROS"/>
    <s v="Indireta"/>
    <n v="2013"/>
    <n v="1.2885864878819728"/>
    <n v="39348.11"/>
    <n v="50703.442869693536"/>
  </r>
  <r>
    <s v="53 - Distrito Federal"/>
    <s v="CENTRO OESTE        "/>
    <x v="2"/>
    <x v="2"/>
    <e v="#N/A"/>
    <s v="OUTROS"/>
    <s v="Indireta"/>
    <n v="2013"/>
    <n v="1.2885864878819728"/>
    <n v="127800"/>
    <n v="164681.35315131611"/>
  </r>
  <r>
    <s v="53 - Distrito Federal"/>
    <s v="CENTRO OESTE        "/>
    <x v="26"/>
    <x v="26"/>
    <s v="Editorial"/>
    <s v="OUTROS"/>
    <s v="Indireta"/>
    <n v="2013"/>
    <n v="1.2885864878819728"/>
    <n v="44257.27"/>
    <n v="57029.320112544192"/>
  </r>
  <r>
    <s v="53 - Distrito Federal"/>
    <s v="CENTRO OESTE        "/>
    <x v="40"/>
    <x v="40"/>
    <s v="Música"/>
    <s v="OUTROS"/>
    <s v="Indireta"/>
    <n v="2013"/>
    <n v="1.2885864878819728"/>
    <n v="34026.5"/>
    <n v="43846.088129915952"/>
  </r>
  <r>
    <s v="53 - Distrito Federal"/>
    <s v="CENTRO OESTE        "/>
    <x v="25"/>
    <x v="25"/>
    <s v="Editorial"/>
    <s v="OUTROS"/>
    <s v="Indireta"/>
    <n v="2013"/>
    <n v="1.2885864878819728"/>
    <n v="46758"/>
    <n v="60251.727000385283"/>
  </r>
  <r>
    <s v="53 - Distrito Federal"/>
    <s v="CENTRO OESTE        "/>
    <x v="25"/>
    <x v="25"/>
    <s v="Editorial"/>
    <s v="OUTROS"/>
    <s v="Direta"/>
    <n v="2013"/>
    <n v="1.2885864878819728"/>
    <n v="1778.53"/>
    <n v="2291.7897262927249"/>
  </r>
  <r>
    <s v="53 - Distrito Federal"/>
    <s v="CENTRO OESTE        "/>
    <x v="25"/>
    <x v="25"/>
    <s v="Editorial"/>
    <s v="OUTROS"/>
    <s v="Direta"/>
    <n v="2013"/>
    <n v="1.2885864878819728"/>
    <n v="2128.0100000000002"/>
    <n v="2742.1249320777174"/>
  </r>
  <r>
    <s v="53 - Distrito Federal"/>
    <s v="CENTRO OESTE        "/>
    <x v="25"/>
    <x v="25"/>
    <s v="Editorial"/>
    <s v="OUTROS"/>
    <s v="Indireta"/>
    <n v="2013"/>
    <n v="1.2885864878819728"/>
    <n v="48440.92"/>
    <n v="62420.314972571614"/>
  </r>
  <r>
    <s v="53 - Distrito Federal"/>
    <s v="CENTRO OESTE        "/>
    <x v="25"/>
    <x v="25"/>
    <s v="Editorial"/>
    <s v="OUTROS"/>
    <s v="Indireta"/>
    <n v="2013"/>
    <n v="1.2885864878819728"/>
    <n v="10311.76"/>
    <n v="13287.594602281812"/>
  </r>
  <r>
    <s v="53 - Distrito Federal"/>
    <s v="CENTRO OESTE        "/>
    <x v="33"/>
    <x v="33"/>
    <s v="Editorial"/>
    <s v="OUTROS"/>
    <s v="Indireta"/>
    <n v="2013"/>
    <n v="1.2885864878819728"/>
    <n v="127607.97"/>
    <n v="164433.90588804815"/>
  </r>
  <r>
    <s v="53 - Distrito Federal"/>
    <s v="CENTRO OESTE        "/>
    <x v="33"/>
    <x v="33"/>
    <s v="Editorial"/>
    <s v="OUTROS"/>
    <s v="Indireta"/>
    <n v="2013"/>
    <n v="1.2885864878819728"/>
    <n v="594999.64"/>
    <n v="766708.49639863824"/>
  </r>
  <r>
    <s v="53 - Distrito Federal"/>
    <s v="CENTRO OESTE        "/>
    <x v="37"/>
    <x v="37"/>
    <s v="Música"/>
    <s v="OUTROS"/>
    <s v="Indireta"/>
    <n v="2013"/>
    <n v="1.2885864878819728"/>
    <n v="52882.32"/>
    <n v="68143.442999850609"/>
  </r>
  <r>
    <s v="53 - Distrito Federal"/>
    <s v="CENTRO OESTE        "/>
    <x v="13"/>
    <x v="13"/>
    <s v="Editorial"/>
    <s v="OUTROS"/>
    <s v="Indireta"/>
    <n v="2013"/>
    <n v="1.2885864878819728"/>
    <n v="6638.7"/>
    <n v="8554.5391171020528"/>
  </r>
  <r>
    <s v="53 - Distrito Federal"/>
    <s v="CENTRO OESTE        "/>
    <x v="17"/>
    <x v="17"/>
    <s v="Editorial"/>
    <s v="OUTROS"/>
    <s v="Indireta"/>
    <n v="2013"/>
    <n v="1.2885864878819728"/>
    <n v="35598.050000000003"/>
    <n v="45871.166224946865"/>
  </r>
  <r>
    <s v="53 - Distrito Federal"/>
    <s v="CENTRO OESTE        "/>
    <x v="14"/>
    <x v="14"/>
    <s v="Editorial"/>
    <s v="OUTROS"/>
    <s v="Indireta"/>
    <n v="2013"/>
    <n v="1.2885864878819728"/>
    <n v="34027.85"/>
    <n v="43847.827721674585"/>
  </r>
  <r>
    <s v="53 - Distrito Federal"/>
    <s v="CENTRO OESTE        "/>
    <x v="5"/>
    <x v="5"/>
    <e v="#N/A"/>
    <s v="OUTROS"/>
    <s v="Indireta"/>
    <n v="2013"/>
    <n v="1.2885864878819728"/>
    <n v="66716.160000000003"/>
    <n v="85969.542299371766"/>
  </r>
  <r>
    <s v="53 - Distrito Federal"/>
    <s v="CENTRO OESTE        "/>
    <x v="16"/>
    <x v="16"/>
    <s v="Audiovisual"/>
    <s v="OUTROS"/>
    <s v="Indireta"/>
    <n v="2013"/>
    <n v="1.2885864878819728"/>
    <n v="20715.330000000002"/>
    <n v="26693.49433001607"/>
  </r>
  <r>
    <s v="53 - Distrito Federal"/>
    <s v="CENTRO OESTE        "/>
    <x v="16"/>
    <x v="16"/>
    <s v="Audiovisual"/>
    <s v="OUTROS"/>
    <s v="Indireta"/>
    <n v="2013"/>
    <n v="1.2885864878819728"/>
    <n v="115743.12"/>
    <n v="149145.02049730171"/>
  </r>
  <r>
    <s v="53 - Distrito Federal"/>
    <s v="CENTRO OESTE        "/>
    <x v="36"/>
    <x v="36"/>
    <s v="Artes Cênicas e Espetáculos"/>
    <s v="OUTROS"/>
    <s v="Indireta"/>
    <n v="2013"/>
    <n v="1.2885864878819728"/>
    <n v="51875.54"/>
    <n v="66846.119895580792"/>
  </r>
  <r>
    <s v="53 - Distrito Federal"/>
    <s v="CENTRO OESTE        "/>
    <x v="36"/>
    <x v="36"/>
    <s v="Artes Cênicas e Espetáculos"/>
    <s v="OUTROS"/>
    <s v="Indireta"/>
    <n v="2013"/>
    <n v="1.2885864878819728"/>
    <n v="17751.7"/>
    <n v="22874.600756934418"/>
  </r>
  <r>
    <s v="53 - Distrito Federal"/>
    <s v="CENTRO OESTE        "/>
    <x v="20"/>
    <x v="20"/>
    <s v="Artes Cênicas e Espetáculos"/>
    <s v="OUTROS"/>
    <s v="Indireta"/>
    <n v="2013"/>
    <n v="1.2885864878819728"/>
    <n v="2359.2600000000002"/>
    <n v="3040.1105574004237"/>
  </r>
  <r>
    <s v="53 - Distrito Federal"/>
    <s v="CENTRO OESTE        "/>
    <x v="20"/>
    <x v="20"/>
    <s v="Artes Cênicas e Espetáculos"/>
    <s v="OUTROS"/>
    <s v="Indireta"/>
    <n v="2013"/>
    <n v="1.2885864878819728"/>
    <n v="142036.84"/>
    <n v="183026.7528054537"/>
  </r>
  <r>
    <s v="53 - Distrito Federal"/>
    <s v="CENTRO OESTE        "/>
    <x v="20"/>
    <x v="20"/>
    <s v="Artes Cênicas e Espetáculos"/>
    <s v="OUTROS"/>
    <s v="Indireta"/>
    <n v="2013"/>
    <n v="1.2885864878819728"/>
    <n v="16569.91"/>
    <n v="21351.762131420379"/>
  </r>
  <r>
    <s v="53 - Distrito Federal"/>
    <s v="CENTRO OESTE        "/>
    <x v="20"/>
    <x v="20"/>
    <s v="Artes Cênicas e Espetáculos"/>
    <s v="OUTROS"/>
    <s v="Indireta"/>
    <n v="2013"/>
    <n v="1.2885864878819728"/>
    <n v="5460.96"/>
    <n v="7036.919266863938"/>
  </r>
  <r>
    <s v="53 - Distrito Federal"/>
    <s v="CENTRO OESTE        "/>
    <x v="30"/>
    <x v="30"/>
    <s v="Artes Cênicas e Espetáculos"/>
    <s v="OUTROS"/>
    <s v="Indireta"/>
    <n v="2013"/>
    <n v="1.2885864878819728"/>
    <n v="2537.63"/>
    <n v="3269.9557292439308"/>
  </r>
  <r>
    <s v="53 - Distrito Federal"/>
    <s v="CENTRO OESTE        "/>
    <x v="30"/>
    <x v="30"/>
    <s v="Artes Cênicas e Espetáculos"/>
    <s v="OUTROS"/>
    <s v="Indireta"/>
    <n v="2013"/>
    <n v="1.2885864878819728"/>
    <n v="72816.990000000005"/>
    <n v="93830.989402236737"/>
  </r>
  <r>
    <s v="53 - Distrito Federal"/>
    <s v="CENTRO OESTE        "/>
    <x v="30"/>
    <x v="30"/>
    <s v="Artes Cênicas e Espetáculos"/>
    <s v="OUTROS"/>
    <s v="Indireta"/>
    <n v="2013"/>
    <n v="1.2885864878819728"/>
    <n v="77198.28"/>
    <n v="99476.660495729142"/>
  </r>
  <r>
    <s v="53 - Distrito Federal"/>
    <s v="CENTRO OESTE        "/>
    <x v="46"/>
    <x v="46"/>
    <s v="Educação e Criação em Artes"/>
    <s v="OUTROS"/>
    <s v="Indireta"/>
    <n v="2013"/>
    <n v="1.2885864878819728"/>
    <n v="5190.7700000000004"/>
    <n v="6688.7560837031087"/>
  </r>
  <r>
    <s v="32 - Espírito Santo"/>
    <s v="SUDESTE             "/>
    <x v="38"/>
    <x v="38"/>
    <e v="#N/A"/>
    <s v="OUTROS"/>
    <s v="Indireta"/>
    <n v="2013"/>
    <n v="1.2885864878819728"/>
    <n v="16255.41"/>
    <n v="20946.501680981499"/>
  </r>
  <r>
    <s v="32 - Espírito Santo"/>
    <s v="SUDESTE             "/>
    <x v="2"/>
    <x v="2"/>
    <e v="#N/A"/>
    <s v="OUTROS"/>
    <s v="Indireta"/>
    <n v="2013"/>
    <n v="1.2885864878819728"/>
    <n v="140000"/>
    <n v="180402.10830347618"/>
  </r>
  <r>
    <s v="32 - Espírito Santo"/>
    <s v="SUDESTE             "/>
    <x v="26"/>
    <x v="26"/>
    <s v="Editorial"/>
    <s v="OUTROS"/>
    <s v="Indireta"/>
    <n v="2013"/>
    <n v="1.2885864878819728"/>
    <n v="74163.759999999995"/>
    <n v="95566.419026521529"/>
  </r>
  <r>
    <s v="32 - Espírito Santo"/>
    <s v="SUDESTE             "/>
    <x v="40"/>
    <x v="40"/>
    <s v="Música"/>
    <s v="OUTROS"/>
    <s v="Indireta"/>
    <n v="2013"/>
    <n v="1.2885864878819728"/>
    <n v="61512.76"/>
    <n v="79264.511368326712"/>
  </r>
  <r>
    <s v="32 - Espírito Santo"/>
    <s v="SUDESTE             "/>
    <x v="25"/>
    <x v="25"/>
    <s v="Editorial"/>
    <s v="OUTROS"/>
    <s v="Indireta"/>
    <n v="2013"/>
    <n v="1.2885864878819728"/>
    <n v="47111.99"/>
    <n v="60707.873731230626"/>
  </r>
  <r>
    <s v="32 - Espírito Santo"/>
    <s v="SUDESTE             "/>
    <x v="25"/>
    <x v="25"/>
    <s v="Editorial"/>
    <s v="OUTROS"/>
    <s v="Direta"/>
    <n v="2013"/>
    <n v="1.2885864878819728"/>
    <n v="15676.88"/>
    <n v="20201.015740147141"/>
  </r>
  <r>
    <s v="32 - Espírito Santo"/>
    <s v="SUDESTE             "/>
    <x v="25"/>
    <x v="25"/>
    <s v="Editorial"/>
    <s v="OUTROS"/>
    <s v="Indireta"/>
    <n v="2013"/>
    <n v="1.2885864878819728"/>
    <n v="38154.65"/>
    <n v="49165.566439865914"/>
  </r>
  <r>
    <s v="32 - Espírito Santo"/>
    <s v="SUDESTE             "/>
    <x v="13"/>
    <x v="13"/>
    <s v="Editorial"/>
    <s v="OUTROS"/>
    <s v="Indireta"/>
    <n v="2013"/>
    <n v="1.2885864878819728"/>
    <n v="9738.07"/>
    <n v="12548.345420048803"/>
  </r>
  <r>
    <s v="32 - Espírito Santo"/>
    <s v="SUDESTE             "/>
    <x v="17"/>
    <x v="17"/>
    <s v="Editorial"/>
    <s v="OUTROS"/>
    <s v="Indireta"/>
    <n v="2013"/>
    <n v="1.2885864878819728"/>
    <n v="42886.8"/>
    <n v="55263.350988496597"/>
  </r>
  <r>
    <s v="32 - Espírito Santo"/>
    <s v="SUDESTE             "/>
    <x v="14"/>
    <x v="14"/>
    <s v="Editorial"/>
    <s v="OUTROS"/>
    <s v="Indireta"/>
    <n v="2013"/>
    <n v="1.2885864878819728"/>
    <n v="92429.49"/>
    <n v="119103.39189582193"/>
  </r>
  <r>
    <s v="32 - Espírito Santo"/>
    <s v="SUDESTE             "/>
    <x v="18"/>
    <x v="18"/>
    <s v="Editorial"/>
    <s v="OUTROS"/>
    <s v="Indireta"/>
    <n v="2013"/>
    <n v="1.2885864878819728"/>
    <n v="20000"/>
    <n v="25771.729757639456"/>
  </r>
  <r>
    <s v="32 - Espírito Santo"/>
    <s v="SUDESTE             "/>
    <x v="5"/>
    <x v="5"/>
    <e v="#N/A"/>
    <s v="OUTROS"/>
    <s v="Indireta"/>
    <n v="2013"/>
    <n v="1.2885864878819728"/>
    <n v="19225.919999999998"/>
    <n v="24774.260729099777"/>
  </r>
  <r>
    <s v="32 - Espírito Santo"/>
    <s v="SUDESTE             "/>
    <x v="5"/>
    <x v="5"/>
    <e v="#N/A"/>
    <s v="OUTROS"/>
    <s v="Indireta"/>
    <n v="2013"/>
    <n v="1.2885864878819728"/>
    <n v="215214.51"/>
    <n v="277322.50958213973"/>
  </r>
  <r>
    <s v="32 - Espírito Santo"/>
    <s v="SUDESTE             "/>
    <x v="5"/>
    <x v="5"/>
    <e v="#N/A"/>
    <s v="OUTROS"/>
    <s v="Indireta"/>
    <n v="2013"/>
    <n v="1.2885864878819728"/>
    <n v="30000"/>
    <n v="38657.594636459187"/>
  </r>
  <r>
    <s v="32 - Espírito Santo"/>
    <s v="SUDESTE             "/>
    <x v="27"/>
    <x v="27"/>
    <s v="Audiovisual"/>
    <s v="OUTROS"/>
    <s v="Indireta"/>
    <n v="2013"/>
    <n v="1.2885864878819728"/>
    <n v="38000"/>
    <n v="48966.286539514971"/>
  </r>
  <r>
    <s v="32 - Espírito Santo"/>
    <s v="SUDESTE             "/>
    <x v="42"/>
    <x v="42"/>
    <s v="Audiovisual"/>
    <s v="OUTROS"/>
    <s v="Indireta"/>
    <n v="2013"/>
    <n v="1.2885864878819728"/>
    <n v="8066.89"/>
    <n v="10394.885453230208"/>
  </r>
  <r>
    <s v="32 - Espírito Santo"/>
    <s v="SUDESTE             "/>
    <x v="31"/>
    <x v="31"/>
    <s v="Audiovisual"/>
    <s v="OUTROS"/>
    <s v="Direta"/>
    <n v="2013"/>
    <n v="1.2885864878819728"/>
    <n v="225000"/>
    <n v="289931.95977344387"/>
  </r>
  <r>
    <s v="32 - Espírito Santo"/>
    <s v="SUDESTE             "/>
    <x v="31"/>
    <x v="31"/>
    <s v="Audiovisual"/>
    <s v="OUTROS"/>
    <s v="Indireta"/>
    <n v="2013"/>
    <n v="1.2885864878819728"/>
    <n v="1597.3"/>
    <n v="2058.2591970938752"/>
  </r>
  <r>
    <s v="32 - Espírito Santo"/>
    <s v="SUDESTE             "/>
    <x v="28"/>
    <x v="28"/>
    <s v="Audiovisual"/>
    <s v="OUTROS"/>
    <s v="Indireta"/>
    <n v="2013"/>
    <n v="1.2885864878819728"/>
    <n v="87540"/>
    <n v="112802.8611491879"/>
  </r>
  <r>
    <s v="32 - Espírito Santo"/>
    <s v="SUDESTE             "/>
    <x v="28"/>
    <x v="28"/>
    <s v="Audiovisual"/>
    <s v="OUTROS"/>
    <s v="Direta"/>
    <n v="2013"/>
    <n v="1.2885864878819728"/>
    <n v="2123385.27"/>
    <n v="2736165.5674896147"/>
  </r>
  <r>
    <s v="32 - Espírito Santo"/>
    <s v="SUDESTE             "/>
    <x v="28"/>
    <x v="28"/>
    <s v="Audiovisual"/>
    <s v="OUTROS"/>
    <s v="Direta"/>
    <n v="2013"/>
    <n v="1.2885864878819728"/>
    <n v="2809455.89"/>
    <n v="3620226.8981544222"/>
  </r>
  <r>
    <s v="32 - Espírito Santo"/>
    <s v="SUDESTE             "/>
    <x v="28"/>
    <x v="28"/>
    <s v="Audiovisual"/>
    <s v="OUTROS"/>
    <s v="Direta"/>
    <n v="2013"/>
    <n v="1.2885864878819728"/>
    <n v="1253165.69"/>
    <n v="1614812.3752112892"/>
  </r>
  <r>
    <s v="32 - Espírito Santo"/>
    <s v="SUDESTE             "/>
    <x v="7"/>
    <x v="7"/>
    <s v="Música"/>
    <s v="OUTROS"/>
    <s v="Indireta"/>
    <n v="2013"/>
    <n v="1.2885864878819728"/>
    <n v="40645.03"/>
    <n v="52374.636457557419"/>
  </r>
  <r>
    <s v="32 - Espírito Santo"/>
    <s v="SUDESTE             "/>
    <x v="16"/>
    <x v="16"/>
    <s v="Audiovisual"/>
    <s v="OUTROS"/>
    <s v="Indireta"/>
    <n v="2013"/>
    <n v="1.2885864878819728"/>
    <n v="61126.89"/>
    <n v="78767.284500247682"/>
  </r>
  <r>
    <s v="32 - Espírito Santo"/>
    <s v="SUDESTE             "/>
    <x v="16"/>
    <x v="16"/>
    <s v="Audiovisual"/>
    <s v="OUTROS"/>
    <s v="Indireta"/>
    <n v="2013"/>
    <n v="1.2885864878819728"/>
    <n v="10000"/>
    <n v="12885.864878819728"/>
  </r>
  <r>
    <s v="32 - Espírito Santo"/>
    <s v="SUDESTE             "/>
    <x v="32"/>
    <x v="32"/>
    <s v="Audiovisual"/>
    <s v="OUTROS"/>
    <s v="Direta"/>
    <n v="2013"/>
    <n v="1.2885864878819728"/>
    <n v="612549.99"/>
    <n v="789323.64026623755"/>
  </r>
  <r>
    <s v="32 - Espírito Santo"/>
    <s v="SUDESTE             "/>
    <x v="32"/>
    <x v="32"/>
    <s v="Audiovisual"/>
    <s v="OUTROS"/>
    <s v="Direta"/>
    <n v="2013"/>
    <n v="1.2885864878819728"/>
    <n v="113999.99"/>
    <n v="146898.84673268002"/>
  </r>
  <r>
    <s v="32 - Espírito Santo"/>
    <s v="SUDESTE             "/>
    <x v="59"/>
    <x v="59"/>
    <s v="Educação e Criação em Artes"/>
    <s v="OUTROS"/>
    <s v="Indireta"/>
    <n v="2013"/>
    <n v="1.2885864878819728"/>
    <n v="5031.68"/>
    <n v="6483.7548593459651"/>
  </r>
  <r>
    <s v="32 - Espírito Santo"/>
    <s v="SUDESTE             "/>
    <x v="53"/>
    <x v="53"/>
    <s v="Educação e Criação em Artes"/>
    <s v="OUTROS"/>
    <s v="Indireta"/>
    <n v="2013"/>
    <n v="1.2885864878819728"/>
    <n v="35425.11"/>
    <n v="45648.318077732554"/>
  </r>
  <r>
    <s v="32 - Espírito Santo"/>
    <s v="SUDESTE             "/>
    <x v="53"/>
    <x v="53"/>
    <s v="Educação e Criação em Artes"/>
    <s v="OUTROS"/>
    <s v="Indireta"/>
    <n v="2013"/>
    <n v="1.2885864878819728"/>
    <n v="9782.31"/>
    <n v="12605.352486272701"/>
  </r>
  <r>
    <s v="32 - Espírito Santo"/>
    <s v="SUDESTE             "/>
    <x v="8"/>
    <x v="8"/>
    <s v="Artes Cênicas e Espetáculos"/>
    <s v="FUNDO CULTURAL"/>
    <s v="Direta"/>
    <n v="2013"/>
    <n v="1.2885864878819728"/>
    <n v="16115.48"/>
    <n v="20766.189773732174"/>
  </r>
  <r>
    <s v="32 - Espírito Santo"/>
    <s v="SUDESTE             "/>
    <x v="36"/>
    <x v="36"/>
    <s v="Artes Cênicas e Espetáculos"/>
    <s v="OUTROS"/>
    <s v="Indireta"/>
    <n v="2013"/>
    <n v="1.2885864878819728"/>
    <n v="1974.18"/>
    <n v="2543.901672646833"/>
  </r>
  <r>
    <s v="32 - Espírito Santo"/>
    <s v="SUDESTE             "/>
    <x v="20"/>
    <x v="20"/>
    <s v="Artes Cênicas e Espetáculos"/>
    <s v="OUTROS"/>
    <s v="Indireta"/>
    <n v="2013"/>
    <n v="1.2885864878819728"/>
    <n v="36872.43"/>
    <n v="47513.315073373895"/>
  </r>
  <r>
    <s v="32 - Espírito Santo"/>
    <s v="SUDESTE             "/>
    <x v="20"/>
    <x v="20"/>
    <s v="Artes Cênicas e Espetáculos"/>
    <s v="OUTROS"/>
    <s v="Indireta"/>
    <n v="2013"/>
    <n v="1.2885864878819728"/>
    <n v="86000.4"/>
    <n v="110818.9533924448"/>
  </r>
  <r>
    <s v="32 - Espírito Santo"/>
    <s v="SUDESTE             "/>
    <x v="20"/>
    <x v="20"/>
    <s v="Artes Cênicas e Espetáculos"/>
    <s v="OUTROS"/>
    <s v="Indireta"/>
    <n v="2013"/>
    <n v="1.2885864878819728"/>
    <n v="70758.3"/>
    <n v="91178.189285499"/>
  </r>
  <r>
    <s v="32 - Espírito Santo"/>
    <s v="SUDESTE             "/>
    <x v="20"/>
    <x v="20"/>
    <s v="Artes Cênicas e Espetáculos"/>
    <s v="OUTROS"/>
    <s v="Indireta"/>
    <n v="2013"/>
    <n v="1.2885864878819728"/>
    <n v="110414.91"/>
    <n v="142279.16108670412"/>
  </r>
  <r>
    <s v="32 - Espírito Santo"/>
    <s v="SUDESTE             "/>
    <x v="20"/>
    <x v="20"/>
    <s v="Artes Cênicas e Espetáculos"/>
    <s v="OUTROS"/>
    <s v="Indireta"/>
    <n v="2013"/>
    <n v="1.2885864878819728"/>
    <n v="13000"/>
    <n v="16751.624342465646"/>
  </r>
  <r>
    <s v="32 - Espírito Santo"/>
    <s v="SUDESTE             "/>
    <x v="46"/>
    <x v="46"/>
    <s v="Educação e Criação em Artes"/>
    <s v="OUTROS"/>
    <s v="Indireta"/>
    <n v="2013"/>
    <n v="1.2885864878819728"/>
    <n v="5000"/>
    <n v="6442.9324394098639"/>
  </r>
  <r>
    <s v="52 - Goiás"/>
    <s v="CENTRO OESTE        "/>
    <x v="2"/>
    <x v="2"/>
    <e v="#N/A"/>
    <s v="OUTROS"/>
    <s v="Indireta"/>
    <n v="2013"/>
    <n v="1.2885864878819728"/>
    <n v="150700"/>
    <n v="194189.98372381332"/>
  </r>
  <r>
    <s v="52 - Goiás"/>
    <s v="CENTRO OESTE        "/>
    <x v="2"/>
    <x v="2"/>
    <e v="#N/A"/>
    <s v="OUTROS"/>
    <s v="Indireta"/>
    <n v="2013"/>
    <n v="1.2885864878819728"/>
    <n v="8062.26"/>
    <n v="10388.919297791315"/>
  </r>
  <r>
    <s v="52 - Goiás"/>
    <s v="CENTRO OESTE        "/>
    <x v="39"/>
    <x v="39"/>
    <s v="Música"/>
    <s v="OUTROS"/>
    <s v="Indireta"/>
    <n v="2013"/>
    <n v="1.2885864878819728"/>
    <n v="16569.919999999998"/>
    <n v="21351.775017285257"/>
  </r>
  <r>
    <s v="52 - Goiás"/>
    <s v="CENTRO OESTE        "/>
    <x v="39"/>
    <x v="39"/>
    <s v="Música"/>
    <s v="OUTROS"/>
    <s v="Indireta"/>
    <n v="2013"/>
    <n v="1.2885864878819728"/>
    <n v="29369.11"/>
    <n v="37844.638307119327"/>
  </r>
  <r>
    <s v="52 - Goiás"/>
    <s v="CENTRO OESTE        "/>
    <x v="26"/>
    <x v="26"/>
    <s v="Editorial"/>
    <s v="OUTROS"/>
    <s v="Indireta"/>
    <n v="2013"/>
    <n v="1.2885864878819728"/>
    <n v="39733.040000000001"/>
    <n v="51199.458466473945"/>
  </r>
  <r>
    <s v="52 - Goiás"/>
    <s v="CENTRO OESTE        "/>
    <x v="26"/>
    <x v="26"/>
    <s v="Editorial"/>
    <s v="OUTROS"/>
    <s v="Indireta"/>
    <n v="2013"/>
    <n v="1.2885864878819728"/>
    <n v="71433.61"/>
    <n v="92048.384626630577"/>
  </r>
  <r>
    <s v="52 - Goiás"/>
    <s v="CENTRO OESTE        "/>
    <x v="40"/>
    <x v="40"/>
    <s v="Música"/>
    <s v="OUTROS"/>
    <s v="Indireta"/>
    <n v="2013"/>
    <n v="1.2885864878819728"/>
    <n v="40832.5"/>
    <n v="52616.207766440653"/>
  </r>
  <r>
    <s v="52 - Goiás"/>
    <s v="CENTRO OESTE        "/>
    <x v="40"/>
    <x v="40"/>
    <s v="Música"/>
    <s v="OUTROS"/>
    <s v="Indireta"/>
    <n v="2013"/>
    <n v="1.2885864878819728"/>
    <n v="90232.39"/>
    <n v="116272.23852329644"/>
  </r>
  <r>
    <s v="52 - Goiás"/>
    <s v="CENTRO OESTE        "/>
    <x v="25"/>
    <x v="25"/>
    <s v="Editorial"/>
    <s v="OUTROS"/>
    <s v="Indireta"/>
    <n v="2013"/>
    <n v="1.2885864878819728"/>
    <n v="72454.17"/>
    <n v="93363.464452703396"/>
  </r>
  <r>
    <s v="52 - Goiás"/>
    <s v="CENTRO OESTE        "/>
    <x v="25"/>
    <x v="25"/>
    <s v="Editorial"/>
    <s v="OUTROS"/>
    <s v="Indireta"/>
    <n v="2013"/>
    <n v="1.2885864878819728"/>
    <n v="73487.789999999994"/>
    <n v="94695.373218307956"/>
  </r>
  <r>
    <s v="52 - Goiás"/>
    <s v="CENTRO OESTE        "/>
    <x v="25"/>
    <x v="25"/>
    <s v="Editorial"/>
    <s v="OUTROS"/>
    <s v="Direta"/>
    <n v="2013"/>
    <n v="1.2885864878819728"/>
    <n v="15676.88"/>
    <n v="20201.015740147141"/>
  </r>
  <r>
    <s v="52 - Goiás"/>
    <s v="CENTRO OESTE        "/>
    <x v="25"/>
    <x v="25"/>
    <s v="Editorial"/>
    <s v="OUTROS"/>
    <s v="Indireta"/>
    <n v="2013"/>
    <n v="1.2885864878819728"/>
    <n v="152035.28"/>
    <n v="195910.60748935235"/>
  </r>
  <r>
    <s v="52 - Goiás"/>
    <s v="CENTRO OESTE        "/>
    <x v="37"/>
    <x v="37"/>
    <s v="Música"/>
    <s v="OUTROS"/>
    <s v="Indireta"/>
    <n v="2013"/>
    <n v="1.2885864878819728"/>
    <n v="11447.56"/>
    <n v="14751.171135218156"/>
  </r>
  <r>
    <s v="52 - Goiás"/>
    <s v="CENTRO OESTE        "/>
    <x v="37"/>
    <x v="37"/>
    <s v="Música"/>
    <s v="OUTROS"/>
    <s v="Indireta"/>
    <n v="2013"/>
    <n v="1.2885864878819728"/>
    <n v="45083.96"/>
    <n v="58094.581676211346"/>
  </r>
  <r>
    <s v="52 - Goiás"/>
    <s v="CENTRO OESTE        "/>
    <x v="37"/>
    <x v="37"/>
    <s v="Música"/>
    <s v="OUTROS"/>
    <s v="Indireta"/>
    <n v="2013"/>
    <n v="1.2885864878819728"/>
    <n v="46860.94"/>
    <n v="60384.374093447856"/>
  </r>
  <r>
    <s v="52 - Goiás"/>
    <s v="CENTRO OESTE        "/>
    <x v="17"/>
    <x v="17"/>
    <s v="Editorial"/>
    <s v="OUTROS"/>
    <s v="Indireta"/>
    <n v="2013"/>
    <n v="1.2885864878819728"/>
    <n v="53284.79"/>
    <n v="68662.060403628464"/>
  </r>
  <r>
    <s v="52 - Goiás"/>
    <s v="CENTRO OESTE        "/>
    <x v="12"/>
    <x v="12"/>
    <s v="Editorial"/>
    <s v="OUTROS"/>
    <s v="Indireta"/>
    <n v="2013"/>
    <n v="1.2885864878819728"/>
    <n v="724.67"/>
    <n v="933.79997017342919"/>
  </r>
  <r>
    <s v="52 - Goiás"/>
    <s v="CENTRO OESTE        "/>
    <x v="12"/>
    <x v="12"/>
    <s v="Editorial"/>
    <s v="OUTROS"/>
    <s v="Indireta"/>
    <n v="2013"/>
    <n v="1.2885864878819728"/>
    <n v="86196.41"/>
    <n v="111071.52922993456"/>
  </r>
  <r>
    <s v="52 - Goiás"/>
    <s v="CENTRO OESTE        "/>
    <x v="43"/>
    <x v="43"/>
    <e v="#N/A"/>
    <s v="OUTROS"/>
    <s v="Indireta"/>
    <n v="2013"/>
    <n v="1.2885864878819728"/>
    <n v="29243.88"/>
    <n v="37683.26862124187"/>
  </r>
  <r>
    <s v="52 - Goiás"/>
    <s v="CENTRO OESTE        "/>
    <x v="43"/>
    <x v="43"/>
    <e v="#N/A"/>
    <s v="OUTROS"/>
    <s v="Indireta"/>
    <n v="2013"/>
    <n v="1.2885864878819728"/>
    <n v="41698.81"/>
    <n v="53732.523126757682"/>
  </r>
  <r>
    <s v="52 - Goiás"/>
    <s v="CENTRO OESTE        "/>
    <x v="14"/>
    <x v="14"/>
    <s v="Editorial"/>
    <s v="OUTROS"/>
    <s v="Indireta"/>
    <n v="2013"/>
    <n v="1.2885864878819728"/>
    <n v="139030.88"/>
    <n v="179153.31336634004"/>
  </r>
  <r>
    <s v="52 - Goiás"/>
    <s v="CENTRO OESTE        "/>
    <x v="18"/>
    <x v="18"/>
    <s v="Editorial"/>
    <s v="OUTROS"/>
    <s v="Indireta"/>
    <n v="2013"/>
    <n v="1.2885864878819728"/>
    <n v="54217.67"/>
    <n v="69864.156966443799"/>
  </r>
  <r>
    <s v="52 - Goiás"/>
    <s v="CENTRO OESTE        "/>
    <x v="18"/>
    <x v="18"/>
    <s v="Editorial"/>
    <s v="OUTROS"/>
    <s v="Indireta"/>
    <n v="2013"/>
    <n v="1.2885864878819728"/>
    <n v="1395.13"/>
    <n v="1797.745666838777"/>
  </r>
  <r>
    <s v="52 - Goiás"/>
    <s v="CENTRO OESTE        "/>
    <x v="5"/>
    <x v="5"/>
    <e v="#N/A"/>
    <s v="OUTROS"/>
    <s v="Indireta"/>
    <n v="2013"/>
    <n v="1.2885864878819728"/>
    <n v="23502.66"/>
    <n v="30285.210105284128"/>
  </r>
  <r>
    <s v="52 - Goiás"/>
    <s v="CENTRO OESTE        "/>
    <x v="5"/>
    <x v="5"/>
    <e v="#N/A"/>
    <s v="OUTROS"/>
    <s v="Indireta"/>
    <n v="2013"/>
    <n v="1.2885864878819728"/>
    <n v="100000.8"/>
    <n v="128859.67965738759"/>
  </r>
  <r>
    <s v="52 - Goiás"/>
    <s v="CENTRO OESTE        "/>
    <x v="5"/>
    <x v="5"/>
    <e v="#N/A"/>
    <s v="OUTROS"/>
    <s v="Indireta"/>
    <n v="2013"/>
    <n v="1.2885864878819728"/>
    <n v="29064.14"/>
    <n v="37451.658085909963"/>
  </r>
  <r>
    <s v="52 - Goiás"/>
    <s v="CENTRO OESTE        "/>
    <x v="5"/>
    <x v="5"/>
    <e v="#N/A"/>
    <s v="OUTROS"/>
    <s v="Indireta"/>
    <n v="2013"/>
    <n v="1.2885864878819728"/>
    <n v="318387.03999999998"/>
    <n v="410269.23766073718"/>
  </r>
  <r>
    <s v="52 - Goiás"/>
    <s v="CENTRO OESTE        "/>
    <x v="42"/>
    <x v="42"/>
    <s v="Audiovisual"/>
    <s v="OUTROS"/>
    <s v="Indireta"/>
    <n v="2013"/>
    <n v="1.2885864878819728"/>
    <n v="154418.32"/>
    <n v="198981.36063343461"/>
  </r>
  <r>
    <s v="52 - Goiás"/>
    <s v="CENTRO OESTE        "/>
    <x v="42"/>
    <x v="42"/>
    <s v="Audiovisual"/>
    <s v="OUTROS"/>
    <s v="Indireta"/>
    <n v="2013"/>
    <n v="1.2885864878819728"/>
    <n v="120000"/>
    <n v="154630.37854583675"/>
  </r>
  <r>
    <s v="52 - Goiás"/>
    <s v="CENTRO OESTE        "/>
    <x v="42"/>
    <x v="42"/>
    <s v="Audiovisual"/>
    <s v="OUTROS"/>
    <s v="Indireta"/>
    <n v="2013"/>
    <n v="1.2885864878819728"/>
    <n v="41692.51"/>
    <n v="53724.405031884031"/>
  </r>
  <r>
    <s v="52 - Goiás"/>
    <s v="CENTRO OESTE        "/>
    <x v="28"/>
    <x v="28"/>
    <s v="Audiovisual"/>
    <s v="OUTROS"/>
    <s v="Indireta"/>
    <n v="2013"/>
    <n v="1.2885864878819728"/>
    <n v="9304.2900000000009"/>
    <n v="11989.382373335362"/>
  </r>
  <r>
    <s v="52 - Goiás"/>
    <s v="CENTRO OESTE        "/>
    <x v="28"/>
    <x v="28"/>
    <s v="Audiovisual"/>
    <s v="OUTROS"/>
    <s v="Indireta"/>
    <n v="2013"/>
    <n v="1.2885864878819728"/>
    <n v="87208.88"/>
    <n v="112376.18439132044"/>
  </r>
  <r>
    <s v="52 - Goiás"/>
    <s v="CENTRO OESTE        "/>
    <x v="7"/>
    <x v="7"/>
    <s v="Música"/>
    <s v="OUTROS"/>
    <s v="Indireta"/>
    <n v="2013"/>
    <n v="1.2885864878819728"/>
    <n v="263500"/>
    <n v="339542.53955689986"/>
  </r>
  <r>
    <s v="52 - Goiás"/>
    <s v="CENTRO OESTE        "/>
    <x v="16"/>
    <x v="16"/>
    <s v="Audiovisual"/>
    <s v="OUTROS"/>
    <s v="Indireta"/>
    <n v="2013"/>
    <n v="1.2885864878819728"/>
    <n v="31220.240000000002"/>
    <n v="40229.979412432287"/>
  </r>
  <r>
    <s v="52 - Goiás"/>
    <s v="CENTRO OESTE        "/>
    <x v="16"/>
    <x v="16"/>
    <s v="Audiovisual"/>
    <s v="OUTROS"/>
    <s v="Indireta"/>
    <n v="2013"/>
    <n v="1.2885864878819728"/>
    <n v="14198.24"/>
    <n v="18295.660215705342"/>
  </r>
  <r>
    <s v="52 - Goiás"/>
    <s v="CENTRO OESTE        "/>
    <x v="32"/>
    <x v="32"/>
    <s v="Audiovisual"/>
    <s v="OUTROS"/>
    <s v="Indireta"/>
    <n v="2013"/>
    <n v="1.2885864878819728"/>
    <n v="30157.69"/>
    <n v="38860.791839733291"/>
  </r>
  <r>
    <s v="52 - Goiás"/>
    <s v="CENTRO OESTE        "/>
    <x v="53"/>
    <x v="53"/>
    <s v="Educação e Criação em Artes"/>
    <s v="OUTROS"/>
    <s v="Indireta"/>
    <n v="2013"/>
    <n v="1.2885864878819728"/>
    <n v="71139.59"/>
    <n v="91669.514427463509"/>
  </r>
  <r>
    <s v="52 - Goiás"/>
    <s v="CENTRO OESTE        "/>
    <x v="36"/>
    <x v="36"/>
    <s v="Artes Cênicas e Espetáculos"/>
    <s v="OUTROS"/>
    <s v="Indireta"/>
    <n v="2013"/>
    <n v="1.2885864878819728"/>
    <n v="735300"/>
    <n v="947497.64453961467"/>
  </r>
  <r>
    <s v="52 - Goiás"/>
    <s v="CENTRO OESTE        "/>
    <x v="20"/>
    <x v="20"/>
    <s v="Artes Cênicas e Espetáculos"/>
    <s v="OUTROS"/>
    <s v="Indireta"/>
    <n v="2013"/>
    <n v="1.2885864878819728"/>
    <n v="438000"/>
    <n v="564400.88169230404"/>
  </r>
  <r>
    <s v="52 - Goiás"/>
    <s v="CENTRO OESTE        "/>
    <x v="20"/>
    <x v="20"/>
    <s v="Artes Cênicas e Espetáculos"/>
    <s v="OUTROS"/>
    <s v="Indireta"/>
    <n v="2013"/>
    <n v="1.2885864878819728"/>
    <n v="50502.87"/>
    <n v="65077.315881259856"/>
  </r>
  <r>
    <s v="52 - Goiás"/>
    <s v="CENTRO OESTE        "/>
    <x v="20"/>
    <x v="20"/>
    <s v="Artes Cênicas e Espetáculos"/>
    <s v="OUTROS"/>
    <s v="Indireta"/>
    <n v="2013"/>
    <n v="1.2885864878819728"/>
    <n v="25251.59"/>
    <n v="32538.857671535545"/>
  </r>
  <r>
    <s v="52 - Goiás"/>
    <s v="CENTRO OESTE        "/>
    <x v="30"/>
    <x v="30"/>
    <s v="Artes Cênicas e Espetáculos"/>
    <s v="OUTROS"/>
    <s v="Indireta"/>
    <n v="2013"/>
    <n v="1.2885864878819728"/>
    <n v="646000"/>
    <n v="832426.87117175444"/>
  </r>
  <r>
    <s v="52 - Goiás"/>
    <s v="CENTRO OESTE        "/>
    <x v="46"/>
    <x v="46"/>
    <s v="Educação e Criação em Artes"/>
    <s v="OUTROS"/>
    <s v="Indireta"/>
    <n v="2013"/>
    <n v="1.2885864878819728"/>
    <n v="10000"/>
    <n v="12885.864878819728"/>
  </r>
  <r>
    <s v="52 - Goiás"/>
    <s v="CENTRO OESTE        "/>
    <x v="23"/>
    <x v="23"/>
    <s v="Patrimônio"/>
    <s v="FUNDO CULTURAL"/>
    <s v="Direta"/>
    <n v="2013"/>
    <n v="1.2885864878819728"/>
    <n v="52000"/>
    <n v="67006.497369862584"/>
  </r>
  <r>
    <s v="52 - Goiás"/>
    <s v="CENTRO OESTE        "/>
    <x v="23"/>
    <x v="23"/>
    <s v="Patrimônio"/>
    <s v="FUNDO CULTURAL"/>
    <s v="Direta"/>
    <n v="2013"/>
    <n v="1.2885864878819728"/>
    <n v="944000"/>
    <n v="1216425.6445605822"/>
  </r>
  <r>
    <s v="52 - Goiás"/>
    <s v="CENTRO OESTE        "/>
    <x v="44"/>
    <x v="44"/>
    <s v="Artes Cênicas e Espetáculos"/>
    <s v="OUTROS"/>
    <s v="Indireta"/>
    <n v="2013"/>
    <n v="1.2885864878819728"/>
    <n v="239951.22"/>
    <n v="309197.89984279458"/>
  </r>
  <r>
    <s v="52 - Goiás"/>
    <s v="CENTRO OESTE        "/>
    <x v="44"/>
    <x v="44"/>
    <s v="Artes Cênicas e Espetáculos"/>
    <s v="OUTROS"/>
    <s v="Indireta"/>
    <n v="2013"/>
    <n v="1.2885864878819728"/>
    <n v="41042.99"/>
    <n v="52887.442336274929"/>
  </r>
  <r>
    <s v="21 - Maranhão"/>
    <s v="NORDESTE            "/>
    <x v="38"/>
    <x v="38"/>
    <e v="#N/A"/>
    <s v="OUTROS"/>
    <s v="Indireta"/>
    <n v="2013"/>
    <n v="1.2885864878819728"/>
    <n v="7032.3"/>
    <n v="9061.7267587323986"/>
  </r>
  <r>
    <s v="21 - Maranhão"/>
    <s v="NORDESTE            "/>
    <x v="38"/>
    <x v="38"/>
    <e v="#N/A"/>
    <s v="OUTROS"/>
    <s v="Indireta"/>
    <n v="2013"/>
    <n v="1.2885864878819728"/>
    <n v="107001.9"/>
    <n v="137881.20251769805"/>
  </r>
  <r>
    <s v="21 - Maranhão"/>
    <s v="NORDESTE            "/>
    <x v="38"/>
    <x v="38"/>
    <e v="#N/A"/>
    <s v="OUTROS"/>
    <s v="Indireta"/>
    <n v="2013"/>
    <n v="1.2885864878819728"/>
    <n v="25775.97"/>
    <n v="33214.566654051094"/>
  </r>
  <r>
    <s v="21 - Maranhão"/>
    <s v="NORDESTE            "/>
    <x v="38"/>
    <x v="38"/>
    <e v="#N/A"/>
    <s v="OUTROS"/>
    <s v="Indireta"/>
    <n v="2013"/>
    <n v="1.2885864878819728"/>
    <n v="41268.239999999998"/>
    <n v="53177.696442670342"/>
  </r>
  <r>
    <s v="21 - Maranhão"/>
    <s v="NORDESTE            "/>
    <x v="2"/>
    <x v="2"/>
    <e v="#N/A"/>
    <s v="OUTROS"/>
    <s v="Indireta"/>
    <n v="2013"/>
    <n v="1.2885864878819728"/>
    <n v="18371.169999999998"/>
    <n v="23672.841428582662"/>
  </r>
  <r>
    <s v="21 - Maranhão"/>
    <s v="NORDESTE            "/>
    <x v="26"/>
    <x v="26"/>
    <s v="Editorial"/>
    <s v="OUTROS"/>
    <s v="Indireta"/>
    <n v="2013"/>
    <n v="1.2885864878819728"/>
    <n v="4786.2299999999996"/>
    <n v="6167.4713058953339"/>
  </r>
  <r>
    <s v="21 - Maranhão"/>
    <s v="NORDESTE            "/>
    <x v="26"/>
    <x v="26"/>
    <s v="Editorial"/>
    <s v="OUTROS"/>
    <s v="Indireta"/>
    <n v="2013"/>
    <n v="1.2885864878819728"/>
    <n v="45535.4"/>
    <n v="58676.301160300791"/>
  </r>
  <r>
    <s v="21 - Maranhão"/>
    <s v="NORDESTE            "/>
    <x v="40"/>
    <x v="40"/>
    <s v="Música"/>
    <s v="OUTROS"/>
    <s v="Indireta"/>
    <n v="2013"/>
    <n v="1.2885864878819728"/>
    <n v="90977.05"/>
    <n v="117231.79733736264"/>
  </r>
  <r>
    <s v="21 - Maranhão"/>
    <s v="NORDESTE            "/>
    <x v="40"/>
    <x v="40"/>
    <s v="Música"/>
    <s v="OUTROS"/>
    <s v="Indireta"/>
    <n v="2013"/>
    <n v="1.2885864878819728"/>
    <n v="103000"/>
    <n v="132724.40825184321"/>
  </r>
  <r>
    <s v="21 - Maranhão"/>
    <s v="NORDESTE            "/>
    <x v="40"/>
    <x v="40"/>
    <s v="Música"/>
    <s v="OUTROS"/>
    <s v="Indireta"/>
    <n v="2013"/>
    <n v="1.2885864878819728"/>
    <n v="151386.59"/>
    <n v="195074.71432052818"/>
  </r>
  <r>
    <s v="21 - Maranhão"/>
    <s v="NORDESTE            "/>
    <x v="40"/>
    <x v="40"/>
    <s v="Música"/>
    <s v="OUTROS"/>
    <s v="Indireta"/>
    <n v="2013"/>
    <n v="1.2885864878819728"/>
    <n v="202976.7"/>
    <n v="261553.03297487285"/>
  </r>
  <r>
    <s v="21 - Maranhão"/>
    <s v="NORDESTE            "/>
    <x v="25"/>
    <x v="25"/>
    <s v="Editorial"/>
    <s v="OUTROS"/>
    <s v="Indireta"/>
    <n v="2013"/>
    <n v="1.2885864878819728"/>
    <n v="23448.15"/>
    <n v="30214.969255829685"/>
  </r>
  <r>
    <s v="21 - Maranhão"/>
    <s v="NORDESTE            "/>
    <x v="25"/>
    <x v="25"/>
    <s v="Editorial"/>
    <s v="OUTROS"/>
    <s v="Indireta"/>
    <n v="2013"/>
    <n v="1.2885864878819728"/>
    <n v="352312.95"/>
    <n v="453985.70687583712"/>
  </r>
  <r>
    <s v="21 - Maranhão"/>
    <s v="NORDESTE            "/>
    <x v="25"/>
    <x v="25"/>
    <s v="Editorial"/>
    <s v="OUTROS"/>
    <s v="Indireta"/>
    <n v="2013"/>
    <n v="1.2885864878819728"/>
    <n v="800000"/>
    <n v="1030869.1903055783"/>
  </r>
  <r>
    <s v="21 - Maranhão"/>
    <s v="NORDESTE            "/>
    <x v="25"/>
    <x v="25"/>
    <s v="Editorial"/>
    <s v="OUTROS"/>
    <s v="Indireta"/>
    <n v="2013"/>
    <n v="1.2885864878819728"/>
    <n v="276386.7"/>
    <n v="356148.16705028847"/>
  </r>
  <r>
    <s v="21 - Maranhão"/>
    <s v="NORDESTE            "/>
    <x v="33"/>
    <x v="33"/>
    <s v="Editorial"/>
    <s v="OUTROS"/>
    <s v="Indireta"/>
    <n v="2013"/>
    <n v="1.2885864878819728"/>
    <n v="28266.33"/>
    <n v="36423.610900012849"/>
  </r>
  <r>
    <s v="21 - Maranhão"/>
    <s v="NORDESTE            "/>
    <x v="33"/>
    <x v="33"/>
    <s v="Editorial"/>
    <s v="OUTROS"/>
    <s v="Indireta"/>
    <n v="2013"/>
    <n v="1.2885864878819728"/>
    <n v="50842.07"/>
    <n v="65514.404417949416"/>
  </r>
  <r>
    <s v="21 - Maranhão"/>
    <s v="NORDESTE            "/>
    <x v="37"/>
    <x v="37"/>
    <s v="Música"/>
    <s v="OUTROS"/>
    <s v="Indireta"/>
    <n v="2013"/>
    <n v="1.2885864878819728"/>
    <n v="133000"/>
    <n v="171382.00288830238"/>
  </r>
  <r>
    <s v="21 - Maranhão"/>
    <s v="NORDESTE            "/>
    <x v="17"/>
    <x v="17"/>
    <s v="Editorial"/>
    <s v="OUTROS"/>
    <s v="Indireta"/>
    <n v="2013"/>
    <n v="1.2885864878819728"/>
    <n v="13166.93"/>
    <n v="16966.728084887785"/>
  </r>
  <r>
    <s v="21 - Maranhão"/>
    <s v="NORDESTE            "/>
    <x v="18"/>
    <x v="18"/>
    <s v="Editorial"/>
    <s v="OUTROS"/>
    <s v="Indireta"/>
    <n v="2013"/>
    <n v="1.2885864878819728"/>
    <n v="6235.47"/>
    <n v="8034.9423875934053"/>
  </r>
  <r>
    <s v="21 - Maranhão"/>
    <s v="NORDESTE            "/>
    <x v="5"/>
    <x v="5"/>
    <e v="#N/A"/>
    <s v="OUTROS"/>
    <s v="Indireta"/>
    <n v="2013"/>
    <n v="1.2885864878819728"/>
    <n v="89621.66"/>
    <n v="115485.26009755229"/>
  </r>
  <r>
    <s v="21 - Maranhão"/>
    <s v="NORDESTE            "/>
    <x v="5"/>
    <x v="5"/>
    <e v="#N/A"/>
    <s v="OUTROS"/>
    <s v="Indireta"/>
    <n v="2013"/>
    <n v="1.2885864878819728"/>
    <n v="172492.91"/>
    <n v="222272.03308144124"/>
  </r>
  <r>
    <s v="21 - Maranhão"/>
    <s v="NORDESTE            "/>
    <x v="5"/>
    <x v="5"/>
    <e v="#N/A"/>
    <s v="OUTROS"/>
    <s v="Indireta"/>
    <n v="2013"/>
    <n v="1.2885864878819728"/>
    <n v="5380.96"/>
    <n v="6933.8323478333805"/>
  </r>
  <r>
    <s v="21 - Maranhão"/>
    <s v="NORDESTE            "/>
    <x v="28"/>
    <x v="28"/>
    <s v="Audiovisual"/>
    <s v="OUTROS"/>
    <s v="Direta"/>
    <n v="2013"/>
    <n v="1.2885864878819728"/>
    <n v="1185630"/>
    <n v="1527786.7976275035"/>
  </r>
  <r>
    <s v="21 - Maranhão"/>
    <s v="NORDESTE            "/>
    <x v="28"/>
    <x v="28"/>
    <s v="Audiovisual"/>
    <s v="OUTROS"/>
    <s v="Direta"/>
    <n v="2013"/>
    <n v="1.2885864878819728"/>
    <n v="1976050"/>
    <n v="2546311.3293791725"/>
  </r>
  <r>
    <s v="21 - Maranhão"/>
    <s v="NORDESTE            "/>
    <x v="28"/>
    <x v="28"/>
    <s v="Audiovisual"/>
    <s v="OUTROS"/>
    <s v="Direta"/>
    <n v="2013"/>
    <n v="1.2885864878819728"/>
    <n v="395209.99"/>
    <n v="509262.25298996957"/>
  </r>
  <r>
    <s v="21 - Maranhão"/>
    <s v="NORDESTE            "/>
    <x v="54"/>
    <x v="54"/>
    <s v="Audiovisual"/>
    <s v="OUTROS"/>
    <s v="Indireta"/>
    <n v="2013"/>
    <n v="1.2885864878819728"/>
    <n v="2000000"/>
    <n v="2577172.9757639458"/>
  </r>
  <r>
    <s v="21 - Maranhão"/>
    <s v="NORDESTE            "/>
    <x v="36"/>
    <x v="36"/>
    <s v="Artes Cênicas e Espetáculos"/>
    <s v="OUTROS"/>
    <s v="Indireta"/>
    <n v="2013"/>
    <n v="1.2885864878819728"/>
    <n v="75315.16"/>
    <n v="97050.097508668856"/>
  </r>
  <r>
    <s v="21 - Maranhão"/>
    <s v="NORDESTE            "/>
    <x v="30"/>
    <x v="30"/>
    <s v="Artes Cênicas e Espetáculos"/>
    <s v="OUTROS"/>
    <s v="Indireta"/>
    <n v="2013"/>
    <n v="1.2885864878819728"/>
    <n v="5297.09"/>
    <n v="6825.75859909472"/>
  </r>
  <r>
    <s v="21 - Maranhão"/>
    <s v="NORDESTE            "/>
    <x v="30"/>
    <x v="30"/>
    <s v="Artes Cênicas e Espetáculos"/>
    <s v="OUTROS"/>
    <s v="Indireta"/>
    <n v="2013"/>
    <n v="1.2885864878819728"/>
    <n v="32393.82"/>
    <n v="41742.238742880807"/>
  </r>
  <r>
    <s v="21 - Maranhão"/>
    <s v="NORDESTE            "/>
    <x v="1"/>
    <x v="1"/>
    <s v="Patrimônio"/>
    <s v="FUNDO CULTURAL"/>
    <s v="Direta"/>
    <n v="2013"/>
    <n v="1.2885864878819728"/>
    <n v="383988.3"/>
    <n v="494802.13488476933"/>
  </r>
  <r>
    <s v="21 - Maranhão"/>
    <s v="NORDESTE            "/>
    <x v="48"/>
    <x v="48"/>
    <s v="Patrimônio"/>
    <s v="FUNDO CULTURAL"/>
    <s v="Direta"/>
    <n v="2013"/>
    <n v="1.2885864878819728"/>
    <n v="800000"/>
    <n v="1030869.1903055783"/>
  </r>
  <r>
    <s v="31 - Minas Gerais"/>
    <s v="SUDESTE             "/>
    <x v="38"/>
    <x v="38"/>
    <e v="#N/A"/>
    <s v="OUTROS"/>
    <s v="Indireta"/>
    <n v="2013"/>
    <n v="1.2885864878819728"/>
    <n v="13438.12"/>
    <n v="17316.179854536498"/>
  </r>
  <r>
    <s v="31 - Minas Gerais"/>
    <s v="SUDESTE             "/>
    <x v="38"/>
    <x v="38"/>
    <e v="#N/A"/>
    <s v="OUTROS"/>
    <s v="Indireta"/>
    <n v="2013"/>
    <n v="1.2885864878819728"/>
    <n v="10475.209999999999"/>
    <n v="13498.21406372612"/>
  </r>
  <r>
    <s v="31 - Minas Gerais"/>
    <s v="SUDESTE             "/>
    <x v="2"/>
    <x v="2"/>
    <e v="#N/A"/>
    <s v="OUTROS"/>
    <s v="Indireta"/>
    <n v="2013"/>
    <n v="1.2885864878819728"/>
    <n v="47483.4"/>
    <n v="61186.46763869487"/>
  </r>
  <r>
    <s v="31 - Minas Gerais"/>
    <s v="SUDESTE             "/>
    <x v="2"/>
    <x v="2"/>
    <e v="#N/A"/>
    <s v="OUTROS"/>
    <s v="Indireta"/>
    <n v="2013"/>
    <n v="1.2885864878819728"/>
    <n v="637506"/>
    <n v="821481.61754368502"/>
  </r>
  <r>
    <s v="31 - Minas Gerais"/>
    <s v="SUDESTE             "/>
    <x v="2"/>
    <x v="2"/>
    <e v="#N/A"/>
    <s v="OUTROS"/>
    <s v="Indireta"/>
    <n v="2013"/>
    <n v="1.2885864878819728"/>
    <n v="1016000"/>
    <n v="1309203.8716880844"/>
  </r>
  <r>
    <s v="31 - Minas Gerais"/>
    <s v="SUDESTE             "/>
    <x v="2"/>
    <x v="2"/>
    <e v="#N/A"/>
    <s v="OUTROS"/>
    <s v="Indireta"/>
    <n v="2013"/>
    <n v="1.2885864878819728"/>
    <n v="3300000"/>
    <n v="4252335.4100105101"/>
  </r>
  <r>
    <s v="31 - Minas Gerais"/>
    <s v="SUDESTE             "/>
    <x v="2"/>
    <x v="2"/>
    <e v="#N/A"/>
    <s v="OUTROS"/>
    <s v="Indireta"/>
    <n v="2013"/>
    <n v="1.2885864878819728"/>
    <n v="3779030.6"/>
    <n v="4869607.7684525046"/>
  </r>
  <r>
    <s v="31 - Minas Gerais"/>
    <s v="SUDESTE             "/>
    <x v="2"/>
    <x v="2"/>
    <e v="#N/A"/>
    <s v="OUTROS"/>
    <s v="Indireta"/>
    <n v="2013"/>
    <n v="1.2885864878819728"/>
    <n v="19194.79"/>
    <n v="24734.147031732013"/>
  </r>
  <r>
    <s v="31 - Minas Gerais"/>
    <s v="SUDESTE             "/>
    <x v="2"/>
    <x v="2"/>
    <e v="#N/A"/>
    <s v="OUTROS"/>
    <s v="Indireta"/>
    <n v="2013"/>
    <n v="1.2885864878819728"/>
    <n v="249357.8"/>
    <n v="321319.09172797541"/>
  </r>
  <r>
    <s v="31 - Minas Gerais"/>
    <s v="SUDESTE             "/>
    <x v="39"/>
    <x v="39"/>
    <s v="Música"/>
    <s v="OUTROS"/>
    <s v="Indireta"/>
    <n v="2013"/>
    <n v="1.2885864878819728"/>
    <n v="20990.240000000002"/>
    <n v="27047.739641399705"/>
  </r>
  <r>
    <s v="31 - Minas Gerais"/>
    <s v="SUDESTE             "/>
    <x v="39"/>
    <x v="39"/>
    <s v="Música"/>
    <s v="OUTROS"/>
    <s v="Indireta"/>
    <n v="2013"/>
    <n v="1.2885864878819728"/>
    <n v="131516.06"/>
    <n v="169469.8178554748"/>
  </r>
  <r>
    <s v="31 - Minas Gerais"/>
    <s v="SUDESTE             "/>
    <x v="26"/>
    <x v="26"/>
    <s v="Editorial"/>
    <s v="OUTROS"/>
    <s v="Indireta"/>
    <n v="2013"/>
    <n v="1.2885864878819728"/>
    <n v="107978.48"/>
    <n v="139139.61031003384"/>
  </r>
  <r>
    <s v="31 - Minas Gerais"/>
    <s v="SUDESTE             "/>
    <x v="26"/>
    <x v="26"/>
    <s v="Editorial"/>
    <s v="OUTROS"/>
    <s v="Indireta"/>
    <n v="2013"/>
    <n v="1.2885864878819728"/>
    <n v="114500"/>
    <n v="147543.15286248588"/>
  </r>
  <r>
    <s v="31 - Minas Gerais"/>
    <s v="SUDESTE             "/>
    <x v="26"/>
    <x v="26"/>
    <s v="Editorial"/>
    <s v="OUTROS"/>
    <s v="Indireta"/>
    <n v="2013"/>
    <n v="1.2885864878819728"/>
    <n v="18972.009999999998"/>
    <n v="24447.075733961665"/>
  </r>
  <r>
    <s v="31 - Minas Gerais"/>
    <s v="SUDESTE             "/>
    <x v="26"/>
    <x v="26"/>
    <s v="Editorial"/>
    <s v="OUTROS"/>
    <s v="Indireta"/>
    <n v="2013"/>
    <n v="1.2885864878819728"/>
    <n v="326584"/>
    <n v="420831.72955844621"/>
  </r>
  <r>
    <s v="31 - Minas Gerais"/>
    <s v="SUDESTE             "/>
    <x v="50"/>
    <x v="50"/>
    <e v="#N/A"/>
    <s v="OUTROS"/>
    <s v="Indireta"/>
    <n v="2013"/>
    <n v="1.2885864878819728"/>
    <n v="6627.97"/>
    <n v="8540.7125840870794"/>
  </r>
  <r>
    <s v="31 - Minas Gerais"/>
    <s v="SUDESTE             "/>
    <x v="50"/>
    <x v="50"/>
    <e v="#N/A"/>
    <s v="OUTROS"/>
    <s v="Indireta"/>
    <n v="2013"/>
    <n v="1.2885864878819728"/>
    <n v="79838.429999999993"/>
    <n v="102878.72211171073"/>
  </r>
  <r>
    <s v="31 - Minas Gerais"/>
    <s v="SUDESTE             "/>
    <x v="40"/>
    <x v="40"/>
    <s v="Música"/>
    <s v="OUTROS"/>
    <s v="Indireta"/>
    <n v="2013"/>
    <n v="1.2885864878819728"/>
    <n v="72725.91"/>
    <n v="93713.624944920448"/>
  </r>
  <r>
    <s v="31 - Minas Gerais"/>
    <s v="SUDESTE             "/>
    <x v="40"/>
    <x v="40"/>
    <s v="Música"/>
    <s v="OUTROS"/>
    <s v="Indireta"/>
    <n v="2013"/>
    <n v="1.2885864878819728"/>
    <n v="185000"/>
    <n v="238388.50025816498"/>
  </r>
  <r>
    <s v="31 - Minas Gerais"/>
    <s v="SUDESTE             "/>
    <x v="40"/>
    <x v="40"/>
    <s v="Música"/>
    <s v="OUTROS"/>
    <s v="Indireta"/>
    <n v="2013"/>
    <n v="1.2885864878819728"/>
    <n v="216040.06"/>
    <n v="278386.30215721065"/>
  </r>
  <r>
    <s v="31 - Minas Gerais"/>
    <s v="SUDESTE             "/>
    <x v="25"/>
    <x v="25"/>
    <s v="Editorial"/>
    <s v="OUTROS"/>
    <s v="Indireta"/>
    <n v="2013"/>
    <n v="1.2885864878819728"/>
    <n v="272884.98"/>
    <n v="351635.8979739424"/>
  </r>
  <r>
    <s v="31 - Minas Gerais"/>
    <s v="SUDESTE             "/>
    <x v="25"/>
    <x v="25"/>
    <s v="Editorial"/>
    <s v="OUTROS"/>
    <s v="Indireta"/>
    <n v="2013"/>
    <n v="1.2885864878819728"/>
    <n v="107000"/>
    <n v="137878.75420337109"/>
  </r>
  <r>
    <s v="31 - Minas Gerais"/>
    <s v="SUDESTE             "/>
    <x v="25"/>
    <x v="25"/>
    <s v="Editorial"/>
    <s v="OUTROS"/>
    <s v="Indireta"/>
    <n v="2013"/>
    <n v="1.2885864878819728"/>
    <n v="103064.94"/>
    <n v="132808.08905836625"/>
  </r>
  <r>
    <s v="31 - Minas Gerais"/>
    <s v="SUDESTE             "/>
    <x v="25"/>
    <x v="25"/>
    <s v="Editorial"/>
    <s v="OUTROS"/>
    <s v="Indireta"/>
    <n v="2013"/>
    <n v="1.2885864878819728"/>
    <n v="696061.16"/>
    <n v="896935.00551545201"/>
  </r>
  <r>
    <s v="31 - Minas Gerais"/>
    <s v="SUDESTE             "/>
    <x v="25"/>
    <x v="25"/>
    <s v="Editorial"/>
    <s v="OUTROS"/>
    <s v="Indireta"/>
    <n v="2013"/>
    <n v="1.2885864878819728"/>
    <n v="1047982.2"/>
    <n v="1350415.7024608231"/>
  </r>
  <r>
    <s v="31 - Minas Gerais"/>
    <s v="SUDESTE             "/>
    <x v="33"/>
    <x v="33"/>
    <s v="Editorial"/>
    <s v="OUTROS"/>
    <s v="Indireta"/>
    <n v="2013"/>
    <n v="1.2885864878819728"/>
    <n v="46565.68"/>
    <n v="60003.906047035824"/>
  </r>
  <r>
    <s v="31 - Minas Gerais"/>
    <s v="SUDESTE             "/>
    <x v="33"/>
    <x v="33"/>
    <s v="Editorial"/>
    <s v="OUTROS"/>
    <s v="Indireta"/>
    <n v="2013"/>
    <n v="1.2885864878819728"/>
    <n v="262600"/>
    <n v="338382.81171780609"/>
  </r>
  <r>
    <s v="31 - Minas Gerais"/>
    <s v="SUDESTE             "/>
    <x v="33"/>
    <x v="33"/>
    <s v="Editorial"/>
    <s v="OUTROS"/>
    <s v="Indireta"/>
    <n v="2013"/>
    <n v="1.2885864878819728"/>
    <n v="81874.89"/>
    <n v="105502.87695082286"/>
  </r>
  <r>
    <s v="31 - Minas Gerais"/>
    <s v="SUDESTE             "/>
    <x v="33"/>
    <x v="33"/>
    <s v="Editorial"/>
    <s v="OUTROS"/>
    <s v="Indireta"/>
    <n v="2013"/>
    <n v="1.2885864878819728"/>
    <n v="162189.20000000001"/>
    <n v="208994.81160038689"/>
  </r>
  <r>
    <s v="31 - Minas Gerais"/>
    <s v="SUDESTE             "/>
    <x v="37"/>
    <x v="37"/>
    <s v="Música"/>
    <s v="OUTROS"/>
    <s v="Indireta"/>
    <n v="2013"/>
    <n v="1.2885864878819728"/>
    <n v="34432.29"/>
    <n v="44368.983640833576"/>
  </r>
  <r>
    <s v="31 - Minas Gerais"/>
    <s v="SUDESTE             "/>
    <x v="37"/>
    <x v="37"/>
    <s v="Música"/>
    <s v="OUTROS"/>
    <s v="Indireta"/>
    <n v="2013"/>
    <n v="1.2885864878819728"/>
    <n v="127203.65"/>
    <n v="163912.9045992677"/>
  </r>
  <r>
    <s v="31 - Minas Gerais"/>
    <s v="SUDESTE             "/>
    <x v="13"/>
    <x v="13"/>
    <s v="Editorial"/>
    <s v="OUTROS"/>
    <s v="Indireta"/>
    <n v="2013"/>
    <n v="1.2885864878819728"/>
    <n v="271266.31"/>
    <n v="349550.10168360249"/>
  </r>
  <r>
    <s v="31 - Minas Gerais"/>
    <s v="SUDESTE             "/>
    <x v="13"/>
    <x v="13"/>
    <s v="Editorial"/>
    <s v="OUTROS"/>
    <s v="Indireta"/>
    <n v="2013"/>
    <n v="1.2885864878819728"/>
    <n v="437678.75"/>
    <n v="563986.92328307207"/>
  </r>
  <r>
    <s v="31 - Minas Gerais"/>
    <s v="SUDESTE             "/>
    <x v="17"/>
    <x v="17"/>
    <s v="Editorial"/>
    <s v="OUTROS"/>
    <s v="Indireta"/>
    <n v="2013"/>
    <n v="1.2885864878819728"/>
    <n v="99803.05"/>
    <n v="128604.86167940893"/>
  </r>
  <r>
    <s v="31 - Minas Gerais"/>
    <s v="SUDESTE             "/>
    <x v="43"/>
    <x v="43"/>
    <e v="#N/A"/>
    <s v="OUTROS"/>
    <s v="Indireta"/>
    <n v="2013"/>
    <n v="1.2885864878819728"/>
    <n v="7896.3"/>
    <n v="10175.065484262423"/>
  </r>
  <r>
    <s v="31 - Minas Gerais"/>
    <s v="SUDESTE             "/>
    <x v="43"/>
    <x v="43"/>
    <e v="#N/A"/>
    <s v="OUTROS"/>
    <s v="Indireta"/>
    <n v="2013"/>
    <n v="1.2885864878819728"/>
    <n v="117700"/>
    <n v="151666.6296237082"/>
  </r>
  <r>
    <s v="31 - Minas Gerais"/>
    <s v="SUDESTE             "/>
    <x v="43"/>
    <x v="43"/>
    <e v="#N/A"/>
    <s v="OUTROS"/>
    <s v="Indireta"/>
    <n v="2013"/>
    <n v="1.2885864878819728"/>
    <n v="89554.82"/>
    <n v="115399.13097670226"/>
  </r>
  <r>
    <s v="31 - Minas Gerais"/>
    <s v="SUDESTE             "/>
    <x v="14"/>
    <x v="14"/>
    <s v="Editorial"/>
    <s v="OUTROS"/>
    <s v="Indireta"/>
    <n v="2013"/>
    <n v="1.2885864878819728"/>
    <n v="5350.66"/>
    <n v="6894.7881772505561"/>
  </r>
  <r>
    <s v="31 - Minas Gerais"/>
    <s v="SUDESTE             "/>
    <x v="14"/>
    <x v="14"/>
    <s v="Editorial"/>
    <s v="OUTROS"/>
    <s v="Indireta"/>
    <n v="2013"/>
    <n v="1.2885864878819728"/>
    <n v="61867.9"/>
    <n v="79722.139973633108"/>
  </r>
  <r>
    <s v="31 - Minas Gerais"/>
    <s v="SUDESTE             "/>
    <x v="14"/>
    <x v="14"/>
    <s v="Editorial"/>
    <s v="OUTROS"/>
    <s v="Indireta"/>
    <n v="2013"/>
    <n v="1.2885864878819728"/>
    <n v="652904.68999999994"/>
    <n v="841324.16140876815"/>
  </r>
  <r>
    <s v="31 - Minas Gerais"/>
    <s v="SUDESTE             "/>
    <x v="18"/>
    <x v="18"/>
    <s v="Editorial"/>
    <s v="OUTROS"/>
    <s v="Indireta"/>
    <n v="2013"/>
    <n v="1.2885864878819728"/>
    <n v="46615.8"/>
    <n v="60068.490001808474"/>
  </r>
  <r>
    <s v="31 - Minas Gerais"/>
    <s v="SUDESTE             "/>
    <x v="18"/>
    <x v="18"/>
    <s v="Editorial"/>
    <s v="OUTROS"/>
    <s v="Indireta"/>
    <n v="2013"/>
    <n v="1.2885864878819728"/>
    <n v="21443.42"/>
    <n v="27631.701265978052"/>
  </r>
  <r>
    <s v="31 - Minas Gerais"/>
    <s v="SUDESTE             "/>
    <x v="18"/>
    <x v="18"/>
    <s v="Editorial"/>
    <s v="OUTROS"/>
    <s v="Indireta"/>
    <n v="2013"/>
    <n v="1.2885864878819728"/>
    <n v="120607.1"/>
    <n v="155412.6794026299"/>
  </r>
  <r>
    <s v="31 - Minas Gerais"/>
    <s v="SUDESTE             "/>
    <x v="18"/>
    <x v="18"/>
    <s v="Editorial"/>
    <s v="OUTROS"/>
    <s v="Indireta"/>
    <n v="2013"/>
    <n v="1.2885864878819728"/>
    <n v="1000"/>
    <n v="1288.5864878819727"/>
  </r>
  <r>
    <s v="31 - Minas Gerais"/>
    <s v="SUDESTE             "/>
    <x v="19"/>
    <x v="19"/>
    <s v="Editorial"/>
    <s v="OUTROS"/>
    <s v="Indireta"/>
    <n v="2013"/>
    <n v="1.2885864878819728"/>
    <n v="99616.5"/>
    <n v="128364.47587009455"/>
  </r>
  <r>
    <s v="31 - Minas Gerais"/>
    <s v="SUDESTE             "/>
    <x v="5"/>
    <x v="5"/>
    <e v="#N/A"/>
    <s v="OUTROS"/>
    <s v="Indireta"/>
    <n v="2013"/>
    <n v="1.2885864878819728"/>
    <n v="153621.48000000001"/>
    <n v="197954.56337643074"/>
  </r>
  <r>
    <s v="31 - Minas Gerais"/>
    <s v="SUDESTE             "/>
    <x v="5"/>
    <x v="5"/>
    <e v="#N/A"/>
    <s v="OUTROS"/>
    <s v="Indireta"/>
    <n v="2013"/>
    <n v="1.2885864878819728"/>
    <n v="122050"/>
    <n v="157271.98084599478"/>
  </r>
  <r>
    <s v="31 - Minas Gerais"/>
    <s v="SUDESTE             "/>
    <x v="5"/>
    <x v="5"/>
    <e v="#N/A"/>
    <s v="OUTROS"/>
    <s v="Indireta"/>
    <n v="2013"/>
    <n v="1.2885864878819728"/>
    <n v="26125.040000000001"/>
    <n v="33664.373539376058"/>
  </r>
  <r>
    <s v="31 - Minas Gerais"/>
    <s v="SUDESTE             "/>
    <x v="5"/>
    <x v="5"/>
    <e v="#N/A"/>
    <s v="OUTROS"/>
    <s v="Indireta"/>
    <n v="2013"/>
    <n v="1.2885864878819728"/>
    <n v="175407.5"/>
    <n v="226027.73437315715"/>
  </r>
  <r>
    <s v="31 - Minas Gerais"/>
    <s v="SUDESTE             "/>
    <x v="5"/>
    <x v="5"/>
    <e v="#N/A"/>
    <s v="OUTROS"/>
    <s v="Indireta"/>
    <n v="2013"/>
    <n v="1.2885864878819728"/>
    <n v="10000"/>
    <n v="12885.864878819728"/>
  </r>
  <r>
    <s v="31 - Minas Gerais"/>
    <s v="SUDESTE             "/>
    <x v="42"/>
    <x v="42"/>
    <s v="Audiovisual"/>
    <s v="OUTROS"/>
    <s v="Indireta"/>
    <n v="2013"/>
    <n v="1.2885864878819728"/>
    <n v="159166.66"/>
    <n v="205100.00739730409"/>
  </r>
  <r>
    <s v="31 - Minas Gerais"/>
    <s v="SUDESTE             "/>
    <x v="42"/>
    <x v="42"/>
    <s v="Audiovisual"/>
    <s v="OUTROS"/>
    <s v="Indireta"/>
    <n v="2013"/>
    <n v="1.2885864878819728"/>
    <n v="69000"/>
    <n v="88912.467663856121"/>
  </r>
  <r>
    <s v="31 - Minas Gerais"/>
    <s v="SUDESTE             "/>
    <x v="42"/>
    <x v="42"/>
    <s v="Audiovisual"/>
    <s v="OUTROS"/>
    <s v="Indireta"/>
    <n v="2013"/>
    <n v="1.2885864878819728"/>
    <n v="56335.03"/>
    <n v="72592.558452425568"/>
  </r>
  <r>
    <s v="31 - Minas Gerais"/>
    <s v="SUDESTE             "/>
    <x v="31"/>
    <x v="31"/>
    <s v="Audiovisual"/>
    <s v="OUTROS"/>
    <s v="Indireta"/>
    <n v="2013"/>
    <n v="1.2885864878819728"/>
    <n v="1231.47"/>
    <n v="1586.8556022320131"/>
  </r>
  <r>
    <s v="31 - Minas Gerais"/>
    <s v="SUDESTE             "/>
    <x v="31"/>
    <x v="31"/>
    <s v="Audiovisual"/>
    <s v="OUTROS"/>
    <s v="Direta"/>
    <n v="2013"/>
    <n v="1.2885864878819728"/>
    <n v="60000"/>
    <n v="77315.189272918375"/>
  </r>
  <r>
    <s v="31 - Minas Gerais"/>
    <s v="SUDESTE             "/>
    <x v="31"/>
    <x v="31"/>
    <s v="Audiovisual"/>
    <s v="OUTROS"/>
    <s v="Indireta"/>
    <n v="2013"/>
    <n v="1.2885864878819728"/>
    <n v="96495.4"/>
    <n v="124342.66858276611"/>
  </r>
  <r>
    <s v="31 - Minas Gerais"/>
    <s v="SUDESTE             "/>
    <x v="31"/>
    <x v="31"/>
    <s v="Audiovisual"/>
    <s v="OUTROS"/>
    <s v="Indireta"/>
    <n v="2013"/>
    <n v="1.2885864878819728"/>
    <n v="47910.89"/>
    <n v="61737.325476399536"/>
  </r>
  <r>
    <s v="31 - Minas Gerais"/>
    <s v="SUDESTE             "/>
    <x v="28"/>
    <x v="28"/>
    <s v="Audiovisual"/>
    <s v="OUTROS"/>
    <s v="Indireta"/>
    <n v="2013"/>
    <n v="1.2885864878819728"/>
    <n v="102691.6"/>
    <n v="132327.00817898041"/>
  </r>
  <r>
    <s v="31 - Minas Gerais"/>
    <s v="SUDESTE             "/>
    <x v="28"/>
    <x v="28"/>
    <s v="Audiovisual"/>
    <s v="OUTROS"/>
    <s v="Direta"/>
    <n v="2013"/>
    <n v="1.2885864878819728"/>
    <n v="6674831.1200000001"/>
    <n v="8601097.190126095"/>
  </r>
  <r>
    <s v="31 - Minas Gerais"/>
    <s v="SUDESTE             "/>
    <x v="28"/>
    <x v="28"/>
    <s v="Audiovisual"/>
    <s v="OUTROS"/>
    <s v="Direta"/>
    <n v="2013"/>
    <n v="1.2885864878819728"/>
    <n v="3087502"/>
    <n v="3978513.3585085669"/>
  </r>
  <r>
    <s v="31 - Minas Gerais"/>
    <s v="SUDESTE             "/>
    <x v="28"/>
    <x v="28"/>
    <s v="Audiovisual"/>
    <s v="OUTROS"/>
    <s v="Indireta"/>
    <n v="2013"/>
    <n v="1.2885864878819728"/>
    <n v="672363.12"/>
    <n v="866398.03138216538"/>
  </r>
  <r>
    <s v="31 - Minas Gerais"/>
    <s v="SUDESTE             "/>
    <x v="28"/>
    <x v="28"/>
    <s v="Audiovisual"/>
    <s v="OUTROS"/>
    <s v="Direta"/>
    <n v="2013"/>
    <n v="1.2885864878819728"/>
    <n v="4947158.3499999996"/>
    <n v="6374841.4032224752"/>
  </r>
  <r>
    <s v="31 - Minas Gerais"/>
    <s v="SUDESTE             "/>
    <x v="28"/>
    <x v="28"/>
    <s v="Audiovisual"/>
    <s v="OUTROS"/>
    <s v="Indireta"/>
    <n v="2013"/>
    <n v="1.2885864878819728"/>
    <n v="492940.76"/>
    <n v="635196.80266227049"/>
  </r>
  <r>
    <s v="31 - Minas Gerais"/>
    <s v="SUDESTE             "/>
    <x v="7"/>
    <x v="7"/>
    <s v="Música"/>
    <s v="OUTROS"/>
    <s v="Indireta"/>
    <n v="2013"/>
    <n v="1.2885864878819728"/>
    <n v="6066.84"/>
    <n v="7817.6480481418685"/>
  </r>
  <r>
    <s v="31 - Minas Gerais"/>
    <s v="SUDESTE             "/>
    <x v="7"/>
    <x v="7"/>
    <s v="Música"/>
    <s v="OUTROS"/>
    <s v="Indireta"/>
    <n v="2013"/>
    <n v="1.2885864878819728"/>
    <n v="287360.18"/>
    <n v="370288.44510333153"/>
  </r>
  <r>
    <s v="31 - Minas Gerais"/>
    <s v="SUDESTE             "/>
    <x v="7"/>
    <x v="7"/>
    <s v="Música"/>
    <s v="OUTROS"/>
    <s v="Indireta"/>
    <n v="2013"/>
    <n v="1.2885864878819728"/>
    <n v="5000"/>
    <n v="6442.9324394098639"/>
  </r>
  <r>
    <s v="31 - Minas Gerais"/>
    <s v="SUDESTE             "/>
    <x v="16"/>
    <x v="16"/>
    <s v="Audiovisual"/>
    <s v="OUTROS"/>
    <s v="Indireta"/>
    <n v="2013"/>
    <n v="1.2885864878819728"/>
    <n v="14241.26"/>
    <n v="18351.095206414026"/>
  </r>
  <r>
    <s v="31 - Minas Gerais"/>
    <s v="SUDESTE             "/>
    <x v="16"/>
    <x v="16"/>
    <s v="Audiovisual"/>
    <s v="OUTROS"/>
    <s v="Indireta"/>
    <n v="2013"/>
    <n v="1.2885864878819728"/>
    <n v="151500"/>
    <n v="195220.85291411888"/>
  </r>
  <r>
    <s v="31 - Minas Gerais"/>
    <s v="SUDESTE             "/>
    <x v="16"/>
    <x v="16"/>
    <s v="Audiovisual"/>
    <s v="OUTROS"/>
    <s v="Indireta"/>
    <n v="2013"/>
    <n v="1.2885864878819728"/>
    <n v="195649.86"/>
    <n v="252111.76595199967"/>
  </r>
  <r>
    <s v="31 - Minas Gerais"/>
    <s v="SUDESTE             "/>
    <x v="16"/>
    <x v="16"/>
    <s v="Audiovisual"/>
    <s v="OUTROS"/>
    <s v="Indireta"/>
    <n v="2013"/>
    <n v="1.2885864878819728"/>
    <n v="119190.53"/>
    <n v="153587.30644149092"/>
  </r>
  <r>
    <s v="31 - Minas Gerais"/>
    <s v="SUDESTE             "/>
    <x v="16"/>
    <x v="16"/>
    <s v="Audiovisual"/>
    <s v="OUTROS"/>
    <s v="Indireta"/>
    <n v="2013"/>
    <n v="1.2885864878819728"/>
    <n v="10000"/>
    <n v="12885.864878819728"/>
  </r>
  <r>
    <s v="31 - Minas Gerais"/>
    <s v="SUDESTE             "/>
    <x v="32"/>
    <x v="32"/>
    <s v="Audiovisual"/>
    <s v="OUTROS"/>
    <s v="Direta"/>
    <n v="2013"/>
    <n v="1.2885864878819728"/>
    <n v="436000"/>
    <n v="561823.70871654013"/>
  </r>
  <r>
    <s v="31 - Minas Gerais"/>
    <s v="SUDESTE             "/>
    <x v="32"/>
    <x v="32"/>
    <s v="Audiovisual"/>
    <s v="OUTROS"/>
    <s v="Direta"/>
    <n v="2013"/>
    <n v="1.2885864878819728"/>
    <n v="5173000"/>
    <n v="6665857.9018134456"/>
  </r>
  <r>
    <s v="31 - Minas Gerais"/>
    <s v="SUDESTE             "/>
    <x v="32"/>
    <x v="32"/>
    <s v="Audiovisual"/>
    <s v="OUTROS"/>
    <s v="Direta"/>
    <n v="2013"/>
    <n v="1.2885864878819728"/>
    <n v="30000"/>
    <n v="38657.594636459187"/>
  </r>
  <r>
    <s v="31 - Minas Gerais"/>
    <s v="SUDESTE             "/>
    <x v="32"/>
    <x v="32"/>
    <s v="Audiovisual"/>
    <s v="OUTROS"/>
    <s v="Direta"/>
    <n v="2013"/>
    <n v="1.2885864878819728"/>
    <n v="1700000"/>
    <n v="2190597.029399354"/>
  </r>
  <r>
    <s v="31 - Minas Gerais"/>
    <s v="SUDESTE             "/>
    <x v="32"/>
    <x v="32"/>
    <s v="Audiovisual"/>
    <s v="OUTROS"/>
    <s v="Direta"/>
    <n v="2013"/>
    <n v="1.2885864878819728"/>
    <n v="1158999.99"/>
    <n v="1493471.7265693417"/>
  </r>
  <r>
    <s v="31 - Minas Gerais"/>
    <s v="SUDESTE             "/>
    <x v="32"/>
    <x v="32"/>
    <s v="Audiovisual"/>
    <s v="OUTROS"/>
    <s v="Direta"/>
    <n v="2013"/>
    <n v="1.2885864878819728"/>
    <n v="700000"/>
    <n v="902010.54151738097"/>
  </r>
  <r>
    <s v="31 - Minas Gerais"/>
    <s v="SUDESTE             "/>
    <x v="32"/>
    <x v="32"/>
    <s v="Audiovisual"/>
    <s v="OUTROS"/>
    <s v="Indireta"/>
    <n v="2013"/>
    <n v="1.2885864878819728"/>
    <n v="1676039.71"/>
    <n v="2159722.1234596204"/>
  </r>
  <r>
    <s v="31 - Minas Gerais"/>
    <s v="SUDESTE             "/>
    <x v="32"/>
    <x v="32"/>
    <s v="Audiovisual"/>
    <s v="OUTROS"/>
    <s v="Indireta"/>
    <n v="2013"/>
    <n v="1.2885864878819728"/>
    <n v="26121.98"/>
    <n v="33660.430464723133"/>
  </r>
  <r>
    <s v="31 - Minas Gerais"/>
    <s v="SUDESTE             "/>
    <x v="60"/>
    <x v="60"/>
    <s v="Educação e Criação em Artes"/>
    <s v="OUTROS"/>
    <s v="Indireta"/>
    <n v="2013"/>
    <n v="1.2885864878819728"/>
    <n v="28878.95"/>
    <n v="37213.024754219099"/>
  </r>
  <r>
    <s v="31 - Minas Gerais"/>
    <s v="SUDESTE             "/>
    <x v="53"/>
    <x v="53"/>
    <s v="Educação e Criação em Artes"/>
    <s v="OUTROS"/>
    <s v="Indireta"/>
    <n v="2013"/>
    <n v="1.2885864878819728"/>
    <n v="2924.52"/>
    <n v="3768.4969555405874"/>
  </r>
  <r>
    <s v="31 - Minas Gerais"/>
    <s v="SUDESTE             "/>
    <x v="53"/>
    <x v="53"/>
    <s v="Educação e Criação em Artes"/>
    <s v="OUTROS"/>
    <s v="Indireta"/>
    <n v="2013"/>
    <n v="1.2885864878819728"/>
    <n v="4195.8900000000003"/>
    <n v="5406.7671586390916"/>
  </r>
  <r>
    <s v="31 - Minas Gerais"/>
    <s v="SUDESTE             "/>
    <x v="8"/>
    <x v="8"/>
    <s v="Artes Cênicas e Espetáculos"/>
    <s v="FUNDO CULTURAL"/>
    <s v="Direta"/>
    <n v="2013"/>
    <n v="1.2885864878819728"/>
    <n v="32230.97"/>
    <n v="41532.392433329231"/>
  </r>
  <r>
    <s v="31 - Minas Gerais"/>
    <s v="SUDESTE             "/>
    <x v="36"/>
    <x v="36"/>
    <s v="Artes Cênicas e Espetáculos"/>
    <s v="OUTROS"/>
    <s v="Indireta"/>
    <n v="2013"/>
    <n v="1.2885864878819728"/>
    <n v="2748.61"/>
    <n v="3541.8217064572696"/>
  </r>
  <r>
    <s v="31 - Minas Gerais"/>
    <s v="SUDESTE             "/>
    <x v="36"/>
    <x v="36"/>
    <s v="Artes Cênicas e Espetáculos"/>
    <s v="OUTROS"/>
    <s v="Indireta"/>
    <n v="2013"/>
    <n v="1.2885864878819728"/>
    <n v="26100"/>
    <n v="33632.10733371949"/>
  </r>
  <r>
    <s v="31 - Minas Gerais"/>
    <s v="SUDESTE             "/>
    <x v="36"/>
    <x v="36"/>
    <s v="Artes Cênicas e Espetáculos"/>
    <s v="OUTROS"/>
    <s v="Indireta"/>
    <n v="2013"/>
    <n v="1.2885864878819728"/>
    <n v="27410.31"/>
    <n v="35320.55509465612"/>
  </r>
  <r>
    <s v="31 - Minas Gerais"/>
    <s v="SUDESTE             "/>
    <x v="36"/>
    <x v="36"/>
    <s v="Artes Cênicas e Espetáculos"/>
    <s v="OUTROS"/>
    <s v="Indireta"/>
    <n v="2013"/>
    <n v="1.2885864878819728"/>
    <n v="10000"/>
    <n v="12885.864878819728"/>
  </r>
  <r>
    <s v="31 - Minas Gerais"/>
    <s v="SUDESTE             "/>
    <x v="58"/>
    <x v="58"/>
    <s v="Artes Cênicas e Espetáculos"/>
    <s v="OUTROS"/>
    <s v="Indireta"/>
    <n v="2013"/>
    <n v="1.2885864878819728"/>
    <n v="18632.63"/>
    <n v="24009.755251704286"/>
  </r>
  <r>
    <s v="31 - Minas Gerais"/>
    <s v="SUDESTE             "/>
    <x v="9"/>
    <x v="9"/>
    <s v="Artes Cênicas e Espetáculos"/>
    <s v="OUTROS"/>
    <s v="Indireta"/>
    <n v="2013"/>
    <n v="1.2885864878819728"/>
    <n v="74565.8"/>
    <n v="96084.482338109607"/>
  </r>
  <r>
    <s v="31 - Minas Gerais"/>
    <s v="SUDESTE             "/>
    <x v="20"/>
    <x v="20"/>
    <s v="Artes Cênicas e Espetáculos"/>
    <s v="OUTROS"/>
    <s v="Indireta"/>
    <n v="2013"/>
    <n v="1.2885864878819728"/>
    <n v="30160.34"/>
    <n v="38864.206593926181"/>
  </r>
  <r>
    <s v="31 - Minas Gerais"/>
    <s v="SUDESTE             "/>
    <x v="20"/>
    <x v="20"/>
    <s v="Artes Cênicas e Espetáculos"/>
    <s v="OUTROS"/>
    <s v="Indireta"/>
    <n v="2013"/>
    <n v="1.2885864878819728"/>
    <n v="854300"/>
    <n v="1100839.4365975694"/>
  </r>
  <r>
    <s v="31 - Minas Gerais"/>
    <s v="SUDESTE             "/>
    <x v="20"/>
    <x v="20"/>
    <s v="Artes Cênicas e Espetáculos"/>
    <s v="OUTROS"/>
    <s v="Indireta"/>
    <n v="2013"/>
    <n v="1.2885864878819728"/>
    <n v="1334400"/>
    <n v="1719489.8094297044"/>
  </r>
  <r>
    <s v="31 - Minas Gerais"/>
    <s v="SUDESTE             "/>
    <x v="20"/>
    <x v="20"/>
    <s v="Artes Cênicas e Espetáculos"/>
    <s v="OUTROS"/>
    <s v="Indireta"/>
    <n v="2013"/>
    <n v="1.2885864878819728"/>
    <n v="162191.74"/>
    <n v="208998.08461006609"/>
  </r>
  <r>
    <s v="31 - Minas Gerais"/>
    <s v="SUDESTE             "/>
    <x v="20"/>
    <x v="20"/>
    <s v="Artes Cênicas e Espetáculos"/>
    <s v="OUTROS"/>
    <s v="Indireta"/>
    <n v="2013"/>
    <n v="1.2885864878819728"/>
    <n v="238027.65"/>
    <n v="306719.21353229944"/>
  </r>
  <r>
    <s v="31 - Minas Gerais"/>
    <s v="SUDESTE             "/>
    <x v="30"/>
    <x v="30"/>
    <s v="Artes Cênicas e Espetáculos"/>
    <s v="OUTROS"/>
    <s v="Indireta"/>
    <n v="2013"/>
    <n v="1.2885864878819728"/>
    <n v="121992.21"/>
    <n v="157197.51343286008"/>
  </r>
  <r>
    <s v="31 - Minas Gerais"/>
    <s v="SUDESTE             "/>
    <x v="30"/>
    <x v="30"/>
    <s v="Artes Cênicas e Espetáculos"/>
    <s v="OUTROS"/>
    <s v="Indireta"/>
    <n v="2013"/>
    <n v="1.2885864878819728"/>
    <n v="94000"/>
    <n v="121127.12986090545"/>
  </r>
  <r>
    <s v="31 - Minas Gerais"/>
    <s v="SUDESTE             "/>
    <x v="30"/>
    <x v="30"/>
    <s v="Artes Cênicas e Espetáculos"/>
    <s v="OUTROS"/>
    <s v="Indireta"/>
    <n v="2013"/>
    <n v="1.2885864878819728"/>
    <n v="165732.84"/>
    <n v="213561.09822230495"/>
  </r>
  <r>
    <s v="31 - Minas Gerais"/>
    <s v="SUDESTE             "/>
    <x v="30"/>
    <x v="30"/>
    <s v="Artes Cênicas e Espetáculos"/>
    <s v="OUTROS"/>
    <s v="Indireta"/>
    <n v="2013"/>
    <n v="1.2885864878819728"/>
    <n v="237820.3"/>
    <n v="306452.02512403711"/>
  </r>
  <r>
    <s v="31 - Minas Gerais"/>
    <s v="SUDESTE             "/>
    <x v="30"/>
    <x v="30"/>
    <s v="Artes Cênicas e Espetáculos"/>
    <s v="OUTROS"/>
    <s v="Indireta"/>
    <n v="2013"/>
    <n v="1.2885864878819728"/>
    <n v="5000"/>
    <n v="6442.9324394098639"/>
  </r>
  <r>
    <s v="31 - Minas Gerais"/>
    <s v="SUDESTE             "/>
    <x v="46"/>
    <x v="46"/>
    <s v="Educação e Criação em Artes"/>
    <s v="OUTROS"/>
    <s v="Indireta"/>
    <n v="2013"/>
    <n v="1.2885864878819728"/>
    <n v="177931.68"/>
    <n v="229280.35861413906"/>
  </r>
  <r>
    <s v="31 - Minas Gerais"/>
    <s v="SUDESTE             "/>
    <x v="21"/>
    <x v="21"/>
    <s v="Artes Cênicas e Espetáculos"/>
    <s v="OUTROS"/>
    <s v="Indireta"/>
    <n v="2013"/>
    <n v="1.2885864878819728"/>
    <n v="3136.59"/>
    <n v="4041.7674920257173"/>
  </r>
  <r>
    <s v="31 - Minas Gerais"/>
    <s v="SUDESTE             "/>
    <x v="49"/>
    <x v="49"/>
    <s v="Patrimônio"/>
    <s v="FUNDO CULTURAL"/>
    <s v="Direta"/>
    <n v="2013"/>
    <n v="1.2885864878819728"/>
    <n v="1819500"/>
    <n v="2344583.1147012496"/>
  </r>
  <r>
    <s v="31 - Minas Gerais"/>
    <s v="SUDESTE             "/>
    <x v="48"/>
    <x v="48"/>
    <s v="Patrimônio"/>
    <s v="FUNDO CULTURAL"/>
    <s v="Direta"/>
    <n v="2013"/>
    <n v="1.2885864878819728"/>
    <n v="322363"/>
    <n v="415392.60599309643"/>
  </r>
  <r>
    <s v="31 - Minas Gerais"/>
    <s v="SUDESTE             "/>
    <x v="48"/>
    <x v="48"/>
    <s v="Patrimônio"/>
    <s v="FUNDO CULTURAL"/>
    <s v="Direta"/>
    <n v="2013"/>
    <n v="1.2885864878819728"/>
    <n v="1866382.98"/>
    <n v="2404995.8892408903"/>
  </r>
  <r>
    <s v="31 - Minas Gerais"/>
    <s v="SUDESTE             "/>
    <x v="48"/>
    <x v="48"/>
    <s v="Patrimônio"/>
    <s v="FUNDO CULTURAL"/>
    <s v="Direta"/>
    <n v="2013"/>
    <n v="1.2885864878819728"/>
    <n v="3735969.22"/>
    <n v="4814119.4560349537"/>
  </r>
  <r>
    <s v="31 - Minas Gerais"/>
    <s v="SUDESTE             "/>
    <x v="48"/>
    <x v="48"/>
    <s v="Patrimônio"/>
    <s v="FUNDO CULTURAL"/>
    <s v="Direta"/>
    <n v="2013"/>
    <n v="1.2885864878819728"/>
    <n v="1739052.28"/>
    <n v="2240919.2697283374"/>
  </r>
  <r>
    <s v="31 - Minas Gerais"/>
    <s v="SUDESTE             "/>
    <x v="44"/>
    <x v="44"/>
    <s v="Artes Cênicas e Espetáculos"/>
    <s v="OUTROS"/>
    <s v="Indireta"/>
    <n v="2013"/>
    <n v="1.2885864878819728"/>
    <n v="44065.61"/>
    <n v="56782.349626276744"/>
  </r>
  <r>
    <s v="50 - Mato Grosso do Sul"/>
    <s v="CENTRO OESTE        "/>
    <x v="2"/>
    <x v="2"/>
    <e v="#N/A"/>
    <s v="OUTROS"/>
    <s v="Indireta"/>
    <n v="2013"/>
    <n v="1.2885864878819728"/>
    <n v="262440.65999999997"/>
    <n v="338177.48834682693"/>
  </r>
  <r>
    <s v="50 - Mato Grosso do Sul"/>
    <s v="CENTRO OESTE        "/>
    <x v="2"/>
    <x v="2"/>
    <e v="#N/A"/>
    <s v="OUTROS"/>
    <s v="Indireta"/>
    <n v="2013"/>
    <n v="1.2885864878819728"/>
    <n v="132000"/>
    <n v="170093.41640042042"/>
  </r>
  <r>
    <s v="50 - Mato Grosso do Sul"/>
    <s v="CENTRO OESTE        "/>
    <x v="2"/>
    <x v="2"/>
    <e v="#N/A"/>
    <s v="OUTROS"/>
    <s v="Indireta"/>
    <n v="2013"/>
    <n v="1.2885864878819728"/>
    <n v="878486.07"/>
    <n v="1132005.2795945369"/>
  </r>
  <r>
    <s v="50 - Mato Grosso do Sul"/>
    <s v="CENTRO OESTE        "/>
    <x v="40"/>
    <x v="40"/>
    <s v="Música"/>
    <s v="OUTROS"/>
    <s v="Indireta"/>
    <n v="2013"/>
    <n v="1.2885864878819728"/>
    <n v="10563.26"/>
    <n v="13611.674103984129"/>
  </r>
  <r>
    <s v="50 - Mato Grosso do Sul"/>
    <s v="CENTRO OESTE        "/>
    <x v="40"/>
    <x v="40"/>
    <s v="Música"/>
    <s v="OUTROS"/>
    <s v="Indireta"/>
    <n v="2013"/>
    <n v="1.2885864878819728"/>
    <n v="74220.75"/>
    <n v="95639.855570465937"/>
  </r>
  <r>
    <s v="50 - Mato Grosso do Sul"/>
    <s v="CENTRO OESTE        "/>
    <x v="25"/>
    <x v="25"/>
    <s v="Editorial"/>
    <s v="OUTROS"/>
    <s v="Indireta"/>
    <n v="2013"/>
    <n v="1.2885864878819728"/>
    <n v="75895.210000000006"/>
    <n v="97797.542100964798"/>
  </r>
  <r>
    <s v="50 - Mato Grosso do Sul"/>
    <s v="CENTRO OESTE        "/>
    <x v="33"/>
    <x v="33"/>
    <s v="Editorial"/>
    <s v="OUTROS"/>
    <s v="Indireta"/>
    <n v="2013"/>
    <n v="1.2885864878819728"/>
    <n v="13229.39"/>
    <n v="17047.213196920893"/>
  </r>
  <r>
    <s v="50 - Mato Grosso do Sul"/>
    <s v="CENTRO OESTE        "/>
    <x v="37"/>
    <x v="37"/>
    <s v="Música"/>
    <s v="OUTROS"/>
    <s v="Indireta"/>
    <n v="2013"/>
    <n v="1.2885864878819728"/>
    <n v="6122.05"/>
    <n v="7888.790908137832"/>
  </r>
  <r>
    <s v="50 - Mato Grosso do Sul"/>
    <s v="CENTRO OESTE        "/>
    <x v="37"/>
    <x v="37"/>
    <s v="Música"/>
    <s v="OUTROS"/>
    <s v="Indireta"/>
    <n v="2013"/>
    <n v="1.2885864878819728"/>
    <n v="31190.43"/>
    <n v="40191.566649228524"/>
  </r>
  <r>
    <s v="50 - Mato Grosso do Sul"/>
    <s v="CENTRO OESTE        "/>
    <x v="37"/>
    <x v="37"/>
    <s v="Música"/>
    <s v="OUTROS"/>
    <s v="Indireta"/>
    <n v="2013"/>
    <n v="1.2885864878819728"/>
    <n v="17984.12"/>
    <n v="23174.094028447944"/>
  </r>
  <r>
    <s v="50 - Mato Grosso do Sul"/>
    <s v="CENTRO OESTE        "/>
    <x v="17"/>
    <x v="17"/>
    <s v="Editorial"/>
    <s v="OUTROS"/>
    <s v="Indireta"/>
    <n v="2013"/>
    <n v="1.2885864878819728"/>
    <n v="43156.98"/>
    <n v="55611.501285792547"/>
  </r>
  <r>
    <s v="50 - Mato Grosso do Sul"/>
    <s v="CENTRO OESTE        "/>
    <x v="17"/>
    <x v="17"/>
    <s v="Editorial"/>
    <s v="OUTROS"/>
    <s v="Indireta"/>
    <n v="2013"/>
    <n v="1.2885864878819728"/>
    <n v="49320.05"/>
    <n v="63553.150011663296"/>
  </r>
  <r>
    <s v="50 - Mato Grosso do Sul"/>
    <s v="CENTRO OESTE        "/>
    <x v="17"/>
    <x v="17"/>
    <s v="Editorial"/>
    <s v="OUTROS"/>
    <s v="Indireta"/>
    <n v="2013"/>
    <n v="1.2885864878819728"/>
    <n v="150248.6"/>
    <n v="193608.31578318338"/>
  </r>
  <r>
    <s v="50 - Mato Grosso do Sul"/>
    <s v="CENTRO OESTE        "/>
    <x v="12"/>
    <x v="12"/>
    <s v="Editorial"/>
    <s v="OUTROS"/>
    <s v="Indireta"/>
    <n v="2013"/>
    <n v="1.2885864878819728"/>
    <n v="10532.7"/>
    <n v="13572.294900914456"/>
  </r>
  <r>
    <s v="50 - Mato Grosso do Sul"/>
    <s v="CENTRO OESTE        "/>
    <x v="43"/>
    <x v="43"/>
    <e v="#N/A"/>
    <s v="OUTROS"/>
    <s v="Indireta"/>
    <n v="2013"/>
    <n v="1.2885864878819728"/>
    <n v="597.99"/>
    <n v="770.56183388854095"/>
  </r>
  <r>
    <s v="50 - Mato Grosso do Sul"/>
    <s v="CENTRO OESTE        "/>
    <x v="14"/>
    <x v="14"/>
    <s v="Editorial"/>
    <s v="OUTROS"/>
    <s v="Indireta"/>
    <n v="2013"/>
    <n v="1.2885864878819728"/>
    <n v="17854.28"/>
    <n v="23006.78395886135"/>
  </r>
  <r>
    <s v="50 - Mato Grosso do Sul"/>
    <s v="CENTRO OESTE        "/>
    <x v="18"/>
    <x v="18"/>
    <s v="Editorial"/>
    <s v="OUTROS"/>
    <s v="Indireta"/>
    <n v="2013"/>
    <n v="1.2885864878819728"/>
    <n v="13440.09"/>
    <n v="17318.718369917624"/>
  </r>
  <r>
    <s v="50 - Mato Grosso do Sul"/>
    <s v="CENTRO OESTE        "/>
    <x v="18"/>
    <x v="18"/>
    <s v="Editorial"/>
    <s v="OUTROS"/>
    <s v="Indireta"/>
    <n v="2013"/>
    <n v="1.2885864878819728"/>
    <n v="35972.370000000003"/>
    <n v="46353.509919090844"/>
  </r>
  <r>
    <s v="50 - Mato Grosso do Sul"/>
    <s v="CENTRO OESTE        "/>
    <x v="18"/>
    <x v="18"/>
    <s v="Editorial"/>
    <s v="OUTROS"/>
    <s v="Indireta"/>
    <n v="2013"/>
    <n v="1.2885864878819728"/>
    <n v="45033.3"/>
    <n v="58029.30188473525"/>
  </r>
  <r>
    <s v="50 - Mato Grosso do Sul"/>
    <s v="CENTRO OESTE        "/>
    <x v="5"/>
    <x v="5"/>
    <e v="#N/A"/>
    <s v="OUTROS"/>
    <s v="Indireta"/>
    <n v="2013"/>
    <n v="1.2885864878819728"/>
    <n v="53743.79"/>
    <n v="69253.521601566288"/>
  </r>
  <r>
    <s v="50 - Mato Grosso do Sul"/>
    <s v="CENTRO OESTE        "/>
    <x v="5"/>
    <x v="5"/>
    <e v="#N/A"/>
    <s v="OUTROS"/>
    <s v="Indireta"/>
    <n v="2013"/>
    <n v="1.2885864878819728"/>
    <n v="118475.51"/>
    <n v="152665.94133092553"/>
  </r>
  <r>
    <s v="50 - Mato Grosso do Sul"/>
    <s v="CENTRO OESTE        "/>
    <x v="7"/>
    <x v="7"/>
    <s v="Música"/>
    <s v="OUTROS"/>
    <s v="Indireta"/>
    <n v="2013"/>
    <n v="1.2885864878819728"/>
    <n v="27177.85"/>
    <n v="35021.010279683076"/>
  </r>
  <r>
    <s v="50 - Mato Grosso do Sul"/>
    <s v="CENTRO OESTE        "/>
    <x v="16"/>
    <x v="16"/>
    <s v="Audiovisual"/>
    <s v="OUTROS"/>
    <s v="Indireta"/>
    <n v="2013"/>
    <n v="1.2885864878819728"/>
    <n v="9796.44"/>
    <n v="12623.560213346474"/>
  </r>
  <r>
    <s v="50 - Mato Grosso do Sul"/>
    <s v="CENTRO OESTE        "/>
    <x v="16"/>
    <x v="16"/>
    <s v="Audiovisual"/>
    <s v="OUTROS"/>
    <s v="Indireta"/>
    <n v="2013"/>
    <n v="1.2885864878819728"/>
    <n v="26199.45"/>
    <n v="33760.257259939353"/>
  </r>
  <r>
    <s v="50 - Mato Grosso do Sul"/>
    <s v="CENTRO OESTE        "/>
    <x v="16"/>
    <x v="16"/>
    <s v="Audiovisual"/>
    <s v="OUTROS"/>
    <s v="Indireta"/>
    <n v="2013"/>
    <n v="1.2885864878819728"/>
    <n v="134739.59"/>
    <n v="173623.61505675697"/>
  </r>
  <r>
    <s v="50 - Mato Grosso do Sul"/>
    <s v="CENTRO OESTE        "/>
    <x v="32"/>
    <x v="32"/>
    <s v="Audiovisual"/>
    <s v="OUTROS"/>
    <s v="Indireta"/>
    <n v="2013"/>
    <n v="1.2885864878819728"/>
    <n v="1757687.58"/>
    <n v="2264932.4655059641"/>
  </r>
  <r>
    <s v="50 - Mato Grosso do Sul"/>
    <s v="CENTRO OESTE        "/>
    <x v="59"/>
    <x v="59"/>
    <s v="Educação e Criação em Artes"/>
    <s v="OUTROS"/>
    <s v="Indireta"/>
    <n v="2013"/>
    <n v="1.2885864878819728"/>
    <n v="39739.19"/>
    <n v="51207.38327337442"/>
  </r>
  <r>
    <s v="50 - Mato Grosso do Sul"/>
    <s v="CENTRO OESTE        "/>
    <x v="36"/>
    <x v="36"/>
    <s v="Artes Cênicas e Espetáculos"/>
    <s v="OUTROS"/>
    <s v="Indireta"/>
    <n v="2013"/>
    <n v="1.2885864878819728"/>
    <n v="477000"/>
    <n v="614655.75471970101"/>
  </r>
  <r>
    <s v="50 - Mato Grosso do Sul"/>
    <s v="CENTRO OESTE        "/>
    <x v="20"/>
    <x v="20"/>
    <s v="Artes Cênicas e Espetáculos"/>
    <s v="OUTROS"/>
    <s v="Indireta"/>
    <n v="2013"/>
    <n v="1.2885864878819728"/>
    <n v="29984.62"/>
    <n v="38637.776176275562"/>
  </r>
  <r>
    <s v="50 - Mato Grosso do Sul"/>
    <s v="CENTRO OESTE        "/>
    <x v="30"/>
    <x v="30"/>
    <s v="Artes Cênicas e Espetáculos"/>
    <s v="OUTROS"/>
    <s v="Indireta"/>
    <n v="2013"/>
    <n v="1.2885864878819728"/>
    <n v="298350"/>
    <n v="384449.77865958662"/>
  </r>
  <r>
    <s v="50 - Mato Grosso do Sul"/>
    <s v="CENTRO OESTE        "/>
    <x v="21"/>
    <x v="21"/>
    <s v="Artes Cênicas e Espetáculos"/>
    <s v="OUTROS"/>
    <s v="Indireta"/>
    <n v="2013"/>
    <n v="1.2885864878819728"/>
    <n v="2136.96"/>
    <n v="2753.6577811442608"/>
  </r>
  <r>
    <s v="51 - Mato Grosso"/>
    <s v="CENTRO OESTE        "/>
    <x v="38"/>
    <x v="38"/>
    <e v="#N/A"/>
    <s v="OUTROS"/>
    <s v="Indireta"/>
    <n v="2013"/>
    <n v="1.2885864878819728"/>
    <n v="4786.72"/>
    <n v="6168.1027132743975"/>
  </r>
  <r>
    <s v="51 - Mato Grosso"/>
    <s v="CENTRO OESTE        "/>
    <x v="2"/>
    <x v="2"/>
    <e v="#N/A"/>
    <s v="OUTROS"/>
    <s v="Indireta"/>
    <n v="2013"/>
    <n v="1.2885864878819728"/>
    <n v="505000"/>
    <n v="650736.17638039624"/>
  </r>
  <r>
    <s v="51 - Mato Grosso"/>
    <s v="CENTRO OESTE        "/>
    <x v="2"/>
    <x v="2"/>
    <e v="#N/A"/>
    <s v="OUTROS"/>
    <s v="Indireta"/>
    <n v="2013"/>
    <n v="1.2885864878819728"/>
    <n v="43861.55"/>
    <n v="56519.400667559552"/>
  </r>
  <r>
    <s v="51 - Mato Grosso"/>
    <s v="CENTRO OESTE        "/>
    <x v="2"/>
    <x v="2"/>
    <e v="#N/A"/>
    <s v="OUTROS"/>
    <s v="Indireta"/>
    <n v="2013"/>
    <n v="1.2885864878819728"/>
    <n v="57725.45"/>
    <n v="74384.234876906427"/>
  </r>
  <r>
    <s v="51 - Mato Grosso"/>
    <s v="CENTRO OESTE        "/>
    <x v="40"/>
    <x v="40"/>
    <s v="Música"/>
    <s v="OUTROS"/>
    <s v="Indireta"/>
    <n v="2013"/>
    <n v="1.2885864878819728"/>
    <n v="32974.68"/>
    <n v="42490.727090231929"/>
  </r>
  <r>
    <s v="51 - Mato Grosso"/>
    <s v="CENTRO OESTE        "/>
    <x v="40"/>
    <x v="40"/>
    <s v="Música"/>
    <s v="OUTROS"/>
    <s v="Indireta"/>
    <n v="2013"/>
    <n v="1.2885864878819728"/>
    <n v="59012.1"/>
    <n v="76042.194681539768"/>
  </r>
  <r>
    <s v="51 - Mato Grosso"/>
    <s v="CENTRO OESTE        "/>
    <x v="25"/>
    <x v="25"/>
    <s v="Editorial"/>
    <s v="OUTROS"/>
    <s v="Indireta"/>
    <n v="2013"/>
    <n v="1.2885864878819728"/>
    <n v="45742.87"/>
    <n v="58943.644198941663"/>
  </r>
  <r>
    <s v="51 - Mato Grosso"/>
    <s v="CENTRO OESTE        "/>
    <x v="25"/>
    <x v="25"/>
    <s v="Editorial"/>
    <s v="OUTROS"/>
    <s v="Indireta"/>
    <n v="2013"/>
    <n v="1.2885864878819728"/>
    <n v="145502.67000000001"/>
    <n v="187492.77451274972"/>
  </r>
  <r>
    <s v="51 - Mato Grosso"/>
    <s v="CENTRO OESTE        "/>
    <x v="25"/>
    <x v="25"/>
    <s v="Editorial"/>
    <s v="OUTROS"/>
    <s v="Indireta"/>
    <n v="2013"/>
    <n v="1.2885864878819728"/>
    <n v="124495.55"/>
    <n v="160423.28353143454"/>
  </r>
  <r>
    <s v="51 - Mato Grosso"/>
    <s v="CENTRO OESTE        "/>
    <x v="33"/>
    <x v="33"/>
    <s v="Editorial"/>
    <s v="OUTROS"/>
    <s v="Indireta"/>
    <n v="2013"/>
    <n v="1.2885864878819728"/>
    <n v="13262.32"/>
    <n v="17089.646349966846"/>
  </r>
  <r>
    <s v="51 - Mato Grosso"/>
    <s v="CENTRO OESTE        "/>
    <x v="33"/>
    <x v="33"/>
    <s v="Editorial"/>
    <s v="OUTROS"/>
    <s v="Indireta"/>
    <n v="2013"/>
    <n v="1.2885864878819728"/>
    <n v="25810.78"/>
    <n v="33259.422349694265"/>
  </r>
  <r>
    <s v="51 - Mato Grosso"/>
    <s v="CENTRO OESTE        "/>
    <x v="37"/>
    <x v="37"/>
    <s v="Música"/>
    <s v="OUTROS"/>
    <s v="Indireta"/>
    <n v="2013"/>
    <n v="1.2885864878819728"/>
    <n v="46770.91"/>
    <n v="60268.362651943848"/>
  </r>
  <r>
    <s v="51 - Mato Grosso"/>
    <s v="CENTRO OESTE        "/>
    <x v="37"/>
    <x v="37"/>
    <s v="Música"/>
    <s v="OUTROS"/>
    <s v="Indireta"/>
    <n v="2013"/>
    <n v="1.2885864878819728"/>
    <n v="33797.760000000002"/>
    <n v="43551.33685667783"/>
  </r>
  <r>
    <s v="51 - Mato Grosso"/>
    <s v="CENTRO OESTE        "/>
    <x v="37"/>
    <x v="37"/>
    <s v="Música"/>
    <s v="OUTROS"/>
    <s v="Indireta"/>
    <n v="2013"/>
    <n v="1.2885864878819728"/>
    <n v="107084.56"/>
    <n v="137987.71707678639"/>
  </r>
  <r>
    <s v="51 - Mato Grosso"/>
    <s v="CENTRO OESTE        "/>
    <x v="17"/>
    <x v="17"/>
    <s v="Editorial"/>
    <s v="OUTROS"/>
    <s v="Indireta"/>
    <n v="2013"/>
    <n v="1.2885864878819728"/>
    <n v="42108.41"/>
    <n v="54260.328152194146"/>
  </r>
  <r>
    <s v="51 - Mato Grosso"/>
    <s v="CENTRO OESTE        "/>
    <x v="17"/>
    <x v="17"/>
    <s v="Editorial"/>
    <s v="OUTROS"/>
    <s v="Indireta"/>
    <n v="2013"/>
    <n v="1.2885864878819728"/>
    <n v="28019.5"/>
    <n v="36105.549097208939"/>
  </r>
  <r>
    <s v="51 - Mato Grosso"/>
    <s v="CENTRO OESTE        "/>
    <x v="12"/>
    <x v="12"/>
    <s v="Editorial"/>
    <s v="OUTROS"/>
    <s v="Indireta"/>
    <n v="2013"/>
    <n v="1.2885864878819728"/>
    <n v="5148.7"/>
    <n v="6634.545250157913"/>
  </r>
  <r>
    <s v="51 - Mato Grosso"/>
    <s v="CENTRO OESTE        "/>
    <x v="43"/>
    <x v="43"/>
    <e v="#N/A"/>
    <s v="OUTROS"/>
    <s v="Indireta"/>
    <n v="2013"/>
    <n v="1.2885864878819728"/>
    <n v="120592.66"/>
    <n v="155394.07221374486"/>
  </r>
  <r>
    <s v="51 - Mato Grosso"/>
    <s v="CENTRO OESTE        "/>
    <x v="43"/>
    <x v="43"/>
    <e v="#N/A"/>
    <s v="OUTROS"/>
    <s v="Indireta"/>
    <n v="2013"/>
    <n v="1.2885864878819728"/>
    <n v="4607.88"/>
    <n v="5937.6519057815849"/>
  </r>
  <r>
    <s v="51 - Mato Grosso"/>
    <s v="CENTRO OESTE        "/>
    <x v="14"/>
    <x v="14"/>
    <s v="Editorial"/>
    <s v="OUTROS"/>
    <s v="Indireta"/>
    <n v="2013"/>
    <n v="1.2885864878819728"/>
    <n v="2240.64"/>
    <n v="2887.2584282078633"/>
  </r>
  <r>
    <s v="51 - Mato Grosso"/>
    <s v="CENTRO OESTE        "/>
    <x v="14"/>
    <x v="14"/>
    <s v="Editorial"/>
    <s v="OUTROS"/>
    <s v="Indireta"/>
    <n v="2013"/>
    <n v="1.2885864878819728"/>
    <n v="6625.9"/>
    <n v="8538.0452100571638"/>
  </r>
  <r>
    <s v="51 - Mato Grosso"/>
    <s v="CENTRO OESTE        "/>
    <x v="18"/>
    <x v="18"/>
    <s v="Editorial"/>
    <s v="OUTROS"/>
    <s v="Indireta"/>
    <n v="2013"/>
    <n v="1.2885864878819728"/>
    <n v="1694.47"/>
    <n v="2183.4711461213665"/>
  </r>
  <r>
    <s v="51 - Mato Grosso"/>
    <s v="CENTRO OESTE        "/>
    <x v="18"/>
    <x v="18"/>
    <s v="Editorial"/>
    <s v="OUTROS"/>
    <s v="Indireta"/>
    <n v="2013"/>
    <n v="1.2885864878819728"/>
    <n v="241964.7"/>
    <n v="311792.44296441518"/>
  </r>
  <r>
    <s v="51 - Mato Grosso"/>
    <s v="CENTRO OESTE        "/>
    <x v="18"/>
    <x v="18"/>
    <s v="Editorial"/>
    <s v="OUTROS"/>
    <s v="Indireta"/>
    <n v="2013"/>
    <n v="1.2885864878819728"/>
    <n v="19798.830000000002"/>
    <n v="25512.504813872241"/>
  </r>
  <r>
    <s v="51 - Mato Grosso"/>
    <s v="CENTRO OESTE        "/>
    <x v="19"/>
    <x v="19"/>
    <s v="Editorial"/>
    <s v="OUTROS"/>
    <s v="Indireta"/>
    <n v="2013"/>
    <n v="1.2885864878819728"/>
    <n v="24102.41"/>
    <n v="31058.039851391342"/>
  </r>
  <r>
    <s v="51 - Mato Grosso"/>
    <s v="CENTRO OESTE        "/>
    <x v="5"/>
    <x v="5"/>
    <e v="#N/A"/>
    <s v="OUTROS"/>
    <s v="Indireta"/>
    <n v="2013"/>
    <n v="1.2885864878819728"/>
    <n v="7283.24"/>
    <n v="9385.0846520015002"/>
  </r>
  <r>
    <s v="51 - Mato Grosso"/>
    <s v="CENTRO OESTE        "/>
    <x v="5"/>
    <x v="5"/>
    <e v="#N/A"/>
    <s v="OUTROS"/>
    <s v="Indireta"/>
    <n v="2013"/>
    <n v="1.2885864878819728"/>
    <n v="44153.22"/>
    <n v="56895.242688480081"/>
  </r>
  <r>
    <s v="51 - Mato Grosso"/>
    <s v="CENTRO OESTE        "/>
    <x v="31"/>
    <x v="31"/>
    <s v="Audiovisual"/>
    <s v="OUTROS"/>
    <s v="Indireta"/>
    <n v="2013"/>
    <n v="1.2885864878819728"/>
    <n v="77962.899999999994"/>
    <n v="100461.93949609346"/>
  </r>
  <r>
    <s v="51 - Mato Grosso"/>
    <s v="CENTRO OESTE        "/>
    <x v="31"/>
    <x v="31"/>
    <s v="Audiovisual"/>
    <s v="OUTROS"/>
    <s v="Indireta"/>
    <n v="2013"/>
    <n v="1.2885864878819728"/>
    <n v="3245"/>
    <n v="4181.4631531770019"/>
  </r>
  <r>
    <s v="51 - Mato Grosso"/>
    <s v="CENTRO OESTE        "/>
    <x v="28"/>
    <x v="28"/>
    <s v="Audiovisual"/>
    <s v="OUTROS"/>
    <s v="Indireta"/>
    <n v="2013"/>
    <n v="1.2885864878819728"/>
    <n v="2862.41"/>
    <n v="3688.4628487782375"/>
  </r>
  <r>
    <s v="51 - Mato Grosso"/>
    <s v="CENTRO OESTE        "/>
    <x v="28"/>
    <x v="28"/>
    <s v="Audiovisual"/>
    <s v="OUTROS"/>
    <s v="Indireta"/>
    <n v="2013"/>
    <n v="1.2885864878819728"/>
    <n v="20974.85"/>
    <n v="27027.908295351197"/>
  </r>
  <r>
    <s v="51 - Mato Grosso"/>
    <s v="CENTRO OESTE        "/>
    <x v="7"/>
    <x v="7"/>
    <s v="Música"/>
    <s v="OUTROS"/>
    <s v="Indireta"/>
    <n v="2013"/>
    <n v="1.2885864878819728"/>
    <n v="9198.9"/>
    <n v="11853.57824337748"/>
  </r>
  <r>
    <s v="51 - Mato Grosso"/>
    <s v="CENTRO OESTE        "/>
    <x v="16"/>
    <x v="16"/>
    <s v="Audiovisual"/>
    <s v="OUTROS"/>
    <s v="Indireta"/>
    <n v="2013"/>
    <n v="1.2885864878819728"/>
    <n v="19379.080000000002"/>
    <n v="24971.620635583786"/>
  </r>
  <r>
    <s v="51 - Mato Grosso"/>
    <s v="CENTRO OESTE        "/>
    <x v="16"/>
    <x v="16"/>
    <s v="Audiovisual"/>
    <s v="OUTROS"/>
    <s v="Indireta"/>
    <n v="2013"/>
    <n v="1.2885864878819728"/>
    <n v="309144.63"/>
    <n v="398359.59301927197"/>
  </r>
  <r>
    <s v="51 - Mato Grosso"/>
    <s v="CENTRO OESTE        "/>
    <x v="32"/>
    <x v="32"/>
    <s v="Audiovisual"/>
    <s v="OUTROS"/>
    <s v="Indireta"/>
    <n v="2013"/>
    <n v="1.2885864878819728"/>
    <n v="1484932.88"/>
    <n v="1913464.444579663"/>
  </r>
  <r>
    <s v="51 - Mato Grosso"/>
    <s v="CENTRO OESTE        "/>
    <x v="32"/>
    <x v="32"/>
    <s v="Audiovisual"/>
    <s v="OUTROS"/>
    <s v="Indireta"/>
    <n v="2013"/>
    <n v="1.2885864878819728"/>
    <n v="87723.09"/>
    <n v="113038.78844925421"/>
  </r>
  <r>
    <s v="51 - Mato Grosso"/>
    <s v="CENTRO OESTE        "/>
    <x v="41"/>
    <x v="41"/>
    <s v="Audiovisual"/>
    <s v="OUTROS"/>
    <s v="Indireta"/>
    <n v="2013"/>
    <n v="1.2885864878819728"/>
    <n v="373455"/>
    <n v="481229.06683196215"/>
  </r>
  <r>
    <s v="51 - Mato Grosso"/>
    <s v="CENTRO OESTE        "/>
    <x v="54"/>
    <x v="54"/>
    <s v="Audiovisual"/>
    <s v="OUTROS"/>
    <s v="Indireta"/>
    <n v="2013"/>
    <n v="1.2885864878819728"/>
    <n v="6947.39"/>
    <n v="8952.3128800463401"/>
  </r>
  <r>
    <s v="51 - Mato Grosso"/>
    <s v="CENTRO OESTE        "/>
    <x v="59"/>
    <x v="59"/>
    <s v="Educação e Criação em Artes"/>
    <s v="OUTROS"/>
    <s v="Indireta"/>
    <n v="2013"/>
    <n v="1.2885864878819728"/>
    <n v="14562.03"/>
    <n v="18764.435094131924"/>
  </r>
  <r>
    <s v="51 - Mato Grosso"/>
    <s v="CENTRO OESTE        "/>
    <x v="36"/>
    <x v="36"/>
    <s v="Artes Cênicas e Espetáculos"/>
    <s v="OUTROS"/>
    <s v="Indireta"/>
    <n v="2013"/>
    <n v="1.2885864878819728"/>
    <n v="15059.13"/>
    <n v="19404.991437258053"/>
  </r>
  <r>
    <s v="51 - Mato Grosso"/>
    <s v="CENTRO OESTE        "/>
    <x v="20"/>
    <x v="20"/>
    <s v="Artes Cênicas e Espetáculos"/>
    <s v="OUTROS"/>
    <s v="Indireta"/>
    <n v="2013"/>
    <n v="1.2885864878819728"/>
    <n v="72500"/>
    <n v="93422.520371443024"/>
  </r>
  <r>
    <s v="51 - Mato Grosso"/>
    <s v="CENTRO OESTE        "/>
    <x v="20"/>
    <x v="20"/>
    <s v="Artes Cênicas e Espetáculos"/>
    <s v="OUTROS"/>
    <s v="Indireta"/>
    <n v="2013"/>
    <n v="1.2885864878819728"/>
    <n v="119000"/>
    <n v="153341.79205795476"/>
  </r>
  <r>
    <s v="51 - Mato Grosso"/>
    <s v="CENTRO OESTE        "/>
    <x v="20"/>
    <x v="20"/>
    <s v="Artes Cênicas e Espetáculos"/>
    <s v="OUTROS"/>
    <s v="Indireta"/>
    <n v="2013"/>
    <n v="1.2885864878819728"/>
    <n v="96760.05"/>
    <n v="124683.69299678408"/>
  </r>
  <r>
    <s v="51 - Mato Grosso"/>
    <s v="CENTRO OESTE        "/>
    <x v="20"/>
    <x v="20"/>
    <s v="Artes Cênicas e Espetáculos"/>
    <s v="OUTROS"/>
    <s v="Indireta"/>
    <n v="2013"/>
    <n v="1.2885864878819728"/>
    <n v="285853.38"/>
    <n v="368346.80298339098"/>
  </r>
  <r>
    <s v="51 - Mato Grosso"/>
    <s v="CENTRO OESTE        "/>
    <x v="30"/>
    <x v="30"/>
    <s v="Artes Cênicas e Espetáculos"/>
    <s v="OUTROS"/>
    <s v="Indireta"/>
    <n v="2013"/>
    <n v="1.2885864878819728"/>
    <n v="1099.9000000000001"/>
    <n v="1417.316278021382"/>
  </r>
  <r>
    <s v="51 - Mato Grosso"/>
    <s v="CENTRO OESTE        "/>
    <x v="30"/>
    <x v="30"/>
    <s v="Artes Cênicas e Espetáculos"/>
    <s v="OUTROS"/>
    <s v="Indireta"/>
    <n v="2013"/>
    <n v="1.2885864878819728"/>
    <n v="17317.93"/>
    <n v="22315.650596085856"/>
  </r>
  <r>
    <s v="15 - Pará"/>
    <s v="NORTE               "/>
    <x v="2"/>
    <x v="2"/>
    <e v="#N/A"/>
    <s v="OUTROS"/>
    <s v="Indireta"/>
    <n v="2013"/>
    <n v="1.2885864878819728"/>
    <n v="250000"/>
    <n v="322146.62197049323"/>
  </r>
  <r>
    <s v="15 - Pará"/>
    <s v="NORTE               "/>
    <x v="2"/>
    <x v="2"/>
    <e v="#N/A"/>
    <s v="OUTROS"/>
    <s v="Indireta"/>
    <n v="2013"/>
    <n v="1.2885864878819728"/>
    <n v="15866.19"/>
    <n v="20444.958048168079"/>
  </r>
  <r>
    <s v="15 - Pará"/>
    <s v="NORTE               "/>
    <x v="26"/>
    <x v="26"/>
    <s v="Editorial"/>
    <s v="OUTROS"/>
    <s v="Indireta"/>
    <n v="2013"/>
    <n v="1.2885864878819728"/>
    <n v="31249.81"/>
    <n v="40268.082914878956"/>
  </r>
  <r>
    <s v="15 - Pará"/>
    <s v="NORTE               "/>
    <x v="40"/>
    <x v="40"/>
    <s v="Música"/>
    <s v="OUTROS"/>
    <s v="Indireta"/>
    <n v="2013"/>
    <n v="1.2885864878819728"/>
    <n v="93110.38"/>
    <n v="119980.77754955589"/>
  </r>
  <r>
    <s v="15 - Pará"/>
    <s v="NORTE               "/>
    <x v="40"/>
    <x v="40"/>
    <s v="Música"/>
    <s v="OUTROS"/>
    <s v="Indireta"/>
    <n v="2013"/>
    <n v="1.2885864878819728"/>
    <n v="342965.52"/>
    <n v="441940.73488141451"/>
  </r>
  <r>
    <s v="15 - Pará"/>
    <s v="NORTE               "/>
    <x v="40"/>
    <x v="40"/>
    <s v="Música"/>
    <s v="OUTROS"/>
    <s v="Indireta"/>
    <n v="2013"/>
    <n v="1.2885864878819728"/>
    <n v="49441.86"/>
    <n v="63710.112731752197"/>
  </r>
  <r>
    <s v="15 - Pará"/>
    <s v="NORTE               "/>
    <x v="25"/>
    <x v="25"/>
    <s v="Editorial"/>
    <s v="OUTROS"/>
    <s v="Indireta"/>
    <n v="2013"/>
    <n v="1.2885864878819728"/>
    <n v="2273.41"/>
    <n v="2929.4854074157556"/>
  </r>
  <r>
    <s v="15 - Pará"/>
    <s v="NORTE               "/>
    <x v="25"/>
    <x v="25"/>
    <s v="Editorial"/>
    <s v="OUTROS"/>
    <s v="Indireta"/>
    <n v="2013"/>
    <n v="1.2885864878819728"/>
    <n v="84299.12"/>
    <n v="108626.70697234097"/>
  </r>
  <r>
    <s v="15 - Pará"/>
    <s v="NORTE               "/>
    <x v="25"/>
    <x v="25"/>
    <s v="Editorial"/>
    <s v="OUTROS"/>
    <s v="Indireta"/>
    <n v="2013"/>
    <n v="1.2885864878819728"/>
    <n v="183039.38"/>
    <n v="235862.07181829383"/>
  </r>
  <r>
    <s v="15 - Pará"/>
    <s v="NORTE               "/>
    <x v="13"/>
    <x v="13"/>
    <s v="Editorial"/>
    <s v="OUTROS"/>
    <s v="Indireta"/>
    <n v="2013"/>
    <n v="1.2885864878819728"/>
    <n v="2371.65"/>
    <n v="3056.0761439852809"/>
  </r>
  <r>
    <s v="15 - Pará"/>
    <s v="NORTE               "/>
    <x v="13"/>
    <x v="13"/>
    <s v="Editorial"/>
    <s v="OUTROS"/>
    <s v="Indireta"/>
    <n v="2013"/>
    <n v="1.2885864878819728"/>
    <n v="30077.68"/>
    <n v="38757.692034837855"/>
  </r>
  <r>
    <s v="15 - Pará"/>
    <s v="NORTE               "/>
    <x v="17"/>
    <x v="17"/>
    <s v="Editorial"/>
    <s v="OUTROS"/>
    <s v="Indireta"/>
    <n v="2013"/>
    <n v="1.2885864878819728"/>
    <n v="11448.35"/>
    <n v="14752.189118543583"/>
  </r>
  <r>
    <s v="15 - Pará"/>
    <s v="NORTE               "/>
    <x v="12"/>
    <x v="12"/>
    <s v="Editorial"/>
    <s v="OUTROS"/>
    <s v="Indireta"/>
    <n v="2013"/>
    <n v="1.2885864878819728"/>
    <n v="53503.01"/>
    <n v="68943.255747014075"/>
  </r>
  <r>
    <s v="15 - Pará"/>
    <s v="NORTE               "/>
    <x v="14"/>
    <x v="14"/>
    <s v="Editorial"/>
    <s v="OUTROS"/>
    <s v="Indireta"/>
    <n v="2013"/>
    <n v="1.2885864878819728"/>
    <n v="1797.07"/>
    <n v="2315.6801197780569"/>
  </r>
  <r>
    <s v="15 - Pará"/>
    <s v="NORTE               "/>
    <x v="19"/>
    <x v="19"/>
    <s v="Editorial"/>
    <s v="OUTROS"/>
    <s v="Indireta"/>
    <n v="2013"/>
    <n v="1.2885864878819728"/>
    <n v="20264.03"/>
    <n v="26111.955248034934"/>
  </r>
  <r>
    <s v="15 - Pará"/>
    <s v="NORTE               "/>
    <x v="19"/>
    <x v="19"/>
    <s v="Editorial"/>
    <s v="OUTROS"/>
    <s v="Indireta"/>
    <n v="2013"/>
    <n v="1.2885864878819728"/>
    <n v="27380.09"/>
    <n v="35281.614010992329"/>
  </r>
  <r>
    <s v="15 - Pará"/>
    <s v="NORTE               "/>
    <x v="5"/>
    <x v="5"/>
    <e v="#N/A"/>
    <s v="OUTROS"/>
    <s v="Indireta"/>
    <n v="2013"/>
    <n v="1.2885864878819728"/>
    <n v="72841.97"/>
    <n v="93863.178292704033"/>
  </r>
  <r>
    <s v="15 - Pará"/>
    <s v="NORTE               "/>
    <x v="5"/>
    <x v="5"/>
    <e v="#N/A"/>
    <s v="OUTROS"/>
    <s v="Indireta"/>
    <n v="2013"/>
    <n v="1.2885864878819728"/>
    <n v="28359.85"/>
    <n v="36544.119508359567"/>
  </r>
  <r>
    <s v="15 - Pará"/>
    <s v="NORTE               "/>
    <x v="7"/>
    <x v="7"/>
    <s v="Música"/>
    <s v="OUTROS"/>
    <s v="Indireta"/>
    <n v="2013"/>
    <n v="1.2885864878819728"/>
    <n v="38982.129999999997"/>
    <n v="50231.845986858483"/>
  </r>
  <r>
    <s v="15 - Pará"/>
    <s v="NORTE               "/>
    <x v="7"/>
    <x v="7"/>
    <s v="Música"/>
    <s v="OUTROS"/>
    <s v="Indireta"/>
    <n v="2013"/>
    <n v="1.2885864878819728"/>
    <n v="29582.18"/>
    <n v="38119.197430092339"/>
  </r>
  <r>
    <s v="15 - Pará"/>
    <s v="NORTE               "/>
    <x v="7"/>
    <x v="7"/>
    <s v="Música"/>
    <s v="OUTROS"/>
    <s v="Indireta"/>
    <n v="2013"/>
    <n v="1.2885864878819728"/>
    <n v="14874.34"/>
    <n v="19166.873540162345"/>
  </r>
  <r>
    <s v="15 - Pará"/>
    <s v="NORTE               "/>
    <x v="16"/>
    <x v="16"/>
    <s v="Audiovisual"/>
    <s v="OUTROS"/>
    <s v="Indireta"/>
    <n v="2013"/>
    <n v="1.2885864878819728"/>
    <n v="12328.51"/>
    <n v="15886.35140171778"/>
  </r>
  <r>
    <s v="15 - Pará"/>
    <s v="NORTE               "/>
    <x v="16"/>
    <x v="16"/>
    <s v="Audiovisual"/>
    <s v="OUTROS"/>
    <s v="Indireta"/>
    <n v="2013"/>
    <n v="1.2885864878819728"/>
    <n v="17203.47"/>
    <n v="22168.158986682884"/>
  </r>
  <r>
    <s v="15 - Pará"/>
    <s v="NORTE               "/>
    <x v="16"/>
    <x v="16"/>
    <s v="Audiovisual"/>
    <s v="OUTROS"/>
    <s v="Indireta"/>
    <n v="2013"/>
    <n v="1.2885864878819728"/>
    <n v="64111.31"/>
    <n v="82612.967786412395"/>
  </r>
  <r>
    <s v="15 - Pará"/>
    <s v="NORTE               "/>
    <x v="36"/>
    <x v="36"/>
    <s v="Artes Cênicas e Espetáculos"/>
    <s v="OUTROS"/>
    <s v="Indireta"/>
    <n v="2013"/>
    <n v="1.2885864878819728"/>
    <n v="35254.730000000003"/>
    <n v="45428.76871192723"/>
  </r>
  <r>
    <s v="15 - Pará"/>
    <s v="NORTE               "/>
    <x v="56"/>
    <x v="56"/>
    <s v="Artes Cênicas e Espetáculos"/>
    <s v="OUTROS"/>
    <s v="Indireta"/>
    <n v="2013"/>
    <n v="1.2885864878819728"/>
    <n v="75748.289999999994"/>
    <n v="97608.222974165154"/>
  </r>
  <r>
    <s v="15 - Pará"/>
    <s v="NORTE               "/>
    <x v="9"/>
    <x v="9"/>
    <s v="Artes Cênicas e Espetáculos"/>
    <s v="OUTROS"/>
    <s v="Indireta"/>
    <n v="2013"/>
    <n v="1.2885864878819728"/>
    <n v="194940.21"/>
    <n v="251197.32055087422"/>
  </r>
  <r>
    <s v="15 - Pará"/>
    <s v="NORTE               "/>
    <x v="9"/>
    <x v="9"/>
    <s v="Artes Cênicas e Espetáculos"/>
    <s v="OUTROS"/>
    <s v="Indireta"/>
    <n v="2013"/>
    <n v="1.2885864878819728"/>
    <n v="19417.18"/>
    <n v="25020.715780772087"/>
  </r>
  <r>
    <s v="15 - Pará"/>
    <s v="NORTE               "/>
    <x v="20"/>
    <x v="20"/>
    <s v="Artes Cênicas e Espetáculos"/>
    <s v="OUTROS"/>
    <s v="Indireta"/>
    <n v="2013"/>
    <n v="1.2885864878819728"/>
    <n v="88000"/>
    <n v="113395.61093361361"/>
  </r>
  <r>
    <s v="15 - Pará"/>
    <s v="NORTE               "/>
    <x v="20"/>
    <x v="20"/>
    <s v="Artes Cênicas e Espetáculos"/>
    <s v="OUTROS"/>
    <s v="Indireta"/>
    <n v="2013"/>
    <n v="1.2885864878819728"/>
    <n v="66240.240000000005"/>
    <n v="85356.278218058986"/>
  </r>
  <r>
    <s v="15 - Pará"/>
    <s v="NORTE               "/>
    <x v="20"/>
    <x v="20"/>
    <s v="Artes Cênicas e Espetáculos"/>
    <s v="OUTROS"/>
    <s v="Indireta"/>
    <n v="2013"/>
    <n v="1.2885864878819728"/>
    <n v="26288.1"/>
    <n v="33874.490452090089"/>
  </r>
  <r>
    <s v="15 - Pará"/>
    <s v="NORTE               "/>
    <x v="30"/>
    <x v="30"/>
    <s v="Artes Cênicas e Espetáculos"/>
    <s v="OUTROS"/>
    <s v="Indireta"/>
    <n v="2013"/>
    <n v="1.2885864878819728"/>
    <n v="24949.42"/>
    <n v="32149.485492492247"/>
  </r>
  <r>
    <s v="15 - Pará"/>
    <s v="NORTE               "/>
    <x v="30"/>
    <x v="30"/>
    <s v="Artes Cênicas e Espetáculos"/>
    <s v="OUTROS"/>
    <s v="Indireta"/>
    <n v="2013"/>
    <n v="1.2885864878819728"/>
    <n v="40379.54"/>
    <n v="52032.529630889636"/>
  </r>
  <r>
    <s v="25 - Paraíba"/>
    <s v="NORDESTE            "/>
    <x v="2"/>
    <x v="2"/>
    <e v="#N/A"/>
    <s v="OUTROS"/>
    <s v="Indireta"/>
    <n v="2013"/>
    <n v="1.2885864878819728"/>
    <n v="3442.65"/>
    <n v="4436.1522725068735"/>
  </r>
  <r>
    <s v="25 - Paraíba"/>
    <s v="NORDESTE            "/>
    <x v="26"/>
    <x v="26"/>
    <s v="Editorial"/>
    <s v="OUTROS"/>
    <s v="Indireta"/>
    <n v="2013"/>
    <n v="1.2885864878819728"/>
    <n v="286000"/>
    <n v="368535.73553424422"/>
  </r>
  <r>
    <s v="25 - Paraíba"/>
    <s v="NORDESTE            "/>
    <x v="26"/>
    <x v="26"/>
    <s v="Editorial"/>
    <s v="OUTROS"/>
    <s v="Indireta"/>
    <n v="2013"/>
    <n v="1.2885864878819728"/>
    <n v="40373.99"/>
    <n v="52025.377975881893"/>
  </r>
  <r>
    <s v="25 - Paraíba"/>
    <s v="NORDESTE            "/>
    <x v="25"/>
    <x v="25"/>
    <s v="Editorial"/>
    <s v="OUTROS"/>
    <s v="Indireta"/>
    <n v="2013"/>
    <n v="1.2885864878819728"/>
    <n v="1340.93"/>
    <n v="1727.904279195574"/>
  </r>
  <r>
    <s v="25 - Paraíba"/>
    <s v="NORDESTE            "/>
    <x v="25"/>
    <x v="25"/>
    <s v="Editorial"/>
    <s v="OUTROS"/>
    <s v="Indireta"/>
    <n v="2013"/>
    <n v="1.2885864878819728"/>
    <n v="51000"/>
    <n v="65717.910881980613"/>
  </r>
  <r>
    <s v="25 - Paraíba"/>
    <s v="NORDESTE            "/>
    <x v="25"/>
    <x v="25"/>
    <s v="Editorial"/>
    <s v="OUTROS"/>
    <s v="Indireta"/>
    <n v="2013"/>
    <n v="1.2885864878819728"/>
    <n v="119729.22"/>
    <n v="154281.45509664807"/>
  </r>
  <r>
    <s v="25 - Paraíba"/>
    <s v="NORDESTE            "/>
    <x v="33"/>
    <x v="33"/>
    <s v="Editorial"/>
    <s v="OUTROS"/>
    <s v="Indireta"/>
    <n v="2013"/>
    <n v="1.2885864878819728"/>
    <n v="3888.53"/>
    <n v="5010.707215723688"/>
  </r>
  <r>
    <s v="25 - Paraíba"/>
    <s v="NORDESTE            "/>
    <x v="33"/>
    <x v="33"/>
    <s v="Editorial"/>
    <s v="OUTROS"/>
    <s v="Indireta"/>
    <n v="2013"/>
    <n v="1.2885864878819728"/>
    <n v="28870.9"/>
    <n v="37202.651632991649"/>
  </r>
  <r>
    <s v="25 - Paraíba"/>
    <s v="NORDESTE            "/>
    <x v="33"/>
    <x v="33"/>
    <s v="Editorial"/>
    <s v="OUTROS"/>
    <s v="Indireta"/>
    <n v="2013"/>
    <n v="1.2885864878819728"/>
    <n v="9097.8700000000008"/>
    <n v="11723.392350506765"/>
  </r>
  <r>
    <s v="25 - Paraíba"/>
    <s v="NORDESTE            "/>
    <x v="37"/>
    <x v="37"/>
    <s v="Música"/>
    <s v="OUTROS"/>
    <s v="Indireta"/>
    <n v="2013"/>
    <n v="1.2885864878819728"/>
    <n v="104000"/>
    <n v="134012.99473972517"/>
  </r>
  <r>
    <s v="25 - Paraíba"/>
    <s v="NORDESTE            "/>
    <x v="37"/>
    <x v="37"/>
    <s v="Música"/>
    <s v="OUTROS"/>
    <s v="Indireta"/>
    <n v="2013"/>
    <n v="1.2885864878819728"/>
    <n v="32391.62"/>
    <n v="41739.403852607466"/>
  </r>
  <r>
    <s v="25 - Paraíba"/>
    <s v="NORDESTE            "/>
    <x v="43"/>
    <x v="43"/>
    <e v="#N/A"/>
    <s v="OUTROS"/>
    <s v="Indireta"/>
    <n v="2013"/>
    <n v="1.2885864878819728"/>
    <n v="5624.43"/>
    <n v="7247.5645000380046"/>
  </r>
  <r>
    <s v="25 - Paraíba"/>
    <s v="NORDESTE            "/>
    <x v="5"/>
    <x v="5"/>
    <e v="#N/A"/>
    <s v="OUTROS"/>
    <s v="Indireta"/>
    <n v="2013"/>
    <n v="1.2885864878819728"/>
    <n v="10141.299999999999"/>
    <n v="13067.94214955745"/>
  </r>
  <r>
    <s v="25 - Paraíba"/>
    <s v="NORDESTE            "/>
    <x v="5"/>
    <x v="5"/>
    <e v="#N/A"/>
    <s v="OUTROS"/>
    <s v="Indireta"/>
    <n v="2013"/>
    <n v="1.2885864878819728"/>
    <n v="76079.149999999994"/>
    <n v="98034.564699545779"/>
  </r>
  <r>
    <s v="25 - Paraíba"/>
    <s v="NORDESTE            "/>
    <x v="31"/>
    <x v="31"/>
    <s v="Audiovisual"/>
    <s v="OUTROS"/>
    <s v="Indireta"/>
    <n v="2013"/>
    <n v="1.2885864878819728"/>
    <n v="16027.07"/>
    <n v="20652.265842338529"/>
  </r>
  <r>
    <s v="25 - Paraíba"/>
    <s v="NORDESTE            "/>
    <x v="31"/>
    <x v="31"/>
    <s v="Audiovisual"/>
    <s v="OUTROS"/>
    <s v="Indireta"/>
    <n v="2013"/>
    <n v="1.2885864878819728"/>
    <n v="101990.2"/>
    <n v="131423.19361637998"/>
  </r>
  <r>
    <s v="25 - Paraíba"/>
    <s v="NORDESTE            "/>
    <x v="32"/>
    <x v="32"/>
    <s v="Audiovisual"/>
    <s v="OUTROS"/>
    <s v="Indireta"/>
    <n v="2013"/>
    <n v="1.2885864878819728"/>
    <n v="20461.79"/>
    <n v="26366.786111878475"/>
  </r>
  <r>
    <s v="25 - Paraíba"/>
    <s v="NORDESTE            "/>
    <x v="32"/>
    <x v="32"/>
    <s v="Audiovisual"/>
    <s v="OUTROS"/>
    <s v="Indireta"/>
    <n v="2013"/>
    <n v="1.2885864878819728"/>
    <n v="435149.99"/>
    <n v="560728.39731597563"/>
  </r>
  <r>
    <s v="25 - Paraíba"/>
    <s v="NORDESTE            "/>
    <x v="32"/>
    <x v="32"/>
    <s v="Audiovisual"/>
    <s v="OUTROS"/>
    <s v="Indireta"/>
    <n v="2013"/>
    <n v="1.2885864878819728"/>
    <n v="262907.88"/>
    <n v="338779.54172569519"/>
  </r>
  <r>
    <s v="25 - Paraíba"/>
    <s v="NORDESTE            "/>
    <x v="8"/>
    <x v="8"/>
    <s v="Artes Cênicas e Espetáculos"/>
    <s v="FUNDO CULTURAL"/>
    <s v="Direta"/>
    <n v="2013"/>
    <n v="1.2885864878819728"/>
    <n v="145039.38"/>
    <n v="186895.78527877887"/>
  </r>
  <r>
    <s v="25 - Paraíba"/>
    <s v="NORDESTE            "/>
    <x v="36"/>
    <x v="36"/>
    <s v="Artes Cênicas e Espetáculos"/>
    <s v="OUTROS"/>
    <s v="Indireta"/>
    <n v="2013"/>
    <n v="1.2885864878819728"/>
    <n v="71200"/>
    <n v="91747.357937196459"/>
  </r>
  <r>
    <s v="25 - Paraíba"/>
    <s v="NORDESTE            "/>
    <x v="36"/>
    <x v="36"/>
    <s v="Artes Cênicas e Espetáculos"/>
    <s v="OUTROS"/>
    <s v="Indireta"/>
    <n v="2013"/>
    <n v="1.2885864878819728"/>
    <n v="68000"/>
    <n v="87623.881175974151"/>
  </r>
  <r>
    <s v="25 - Paraíba"/>
    <s v="NORDESTE            "/>
    <x v="36"/>
    <x v="36"/>
    <s v="Artes Cênicas e Espetáculos"/>
    <s v="OUTROS"/>
    <s v="Indireta"/>
    <n v="2013"/>
    <n v="1.2885864878819728"/>
    <n v="21715.67"/>
    <n v="27982.518937303917"/>
  </r>
  <r>
    <s v="25 - Paraíba"/>
    <s v="NORDESTE            "/>
    <x v="36"/>
    <x v="36"/>
    <s v="Artes Cênicas e Espetáculos"/>
    <s v="OUTROS"/>
    <s v="Indireta"/>
    <n v="2013"/>
    <n v="1.2885864878819728"/>
    <n v="13555.59"/>
    <n v="17467.550109267992"/>
  </r>
  <r>
    <s v="25 - Paraíba"/>
    <s v="NORDESTE            "/>
    <x v="20"/>
    <x v="20"/>
    <s v="Artes Cênicas e Espetáculos"/>
    <s v="OUTROS"/>
    <s v="Indireta"/>
    <n v="2013"/>
    <n v="1.2885864878819728"/>
    <n v="129000"/>
    <n v="166227.6569367745"/>
  </r>
  <r>
    <s v="25 - Paraíba"/>
    <s v="NORDESTE            "/>
    <x v="20"/>
    <x v="20"/>
    <s v="Artes Cênicas e Espetáculos"/>
    <s v="OUTROS"/>
    <s v="Indireta"/>
    <n v="2013"/>
    <n v="1.2885864878819728"/>
    <n v="83488.990000000005"/>
    <n v="107582.78440091315"/>
  </r>
  <r>
    <s v="25 - Paraíba"/>
    <s v="NORDESTE            "/>
    <x v="20"/>
    <x v="20"/>
    <s v="Artes Cênicas e Espetáculos"/>
    <s v="OUTROS"/>
    <s v="Indireta"/>
    <n v="2013"/>
    <n v="1.2885864878819728"/>
    <n v="20201.080000000002"/>
    <n v="26030.838728622766"/>
  </r>
  <r>
    <s v="25 - Paraíba"/>
    <s v="NORDESTE            "/>
    <x v="30"/>
    <x v="30"/>
    <s v="Artes Cênicas e Espetáculos"/>
    <s v="OUTROS"/>
    <s v="Indireta"/>
    <n v="2013"/>
    <n v="1.2885864878819728"/>
    <n v="21000"/>
    <n v="27060.31624552143"/>
  </r>
  <r>
    <s v="25 - Paraíba"/>
    <s v="NORDESTE            "/>
    <x v="30"/>
    <x v="30"/>
    <s v="Artes Cênicas e Espetáculos"/>
    <s v="OUTROS"/>
    <s v="Indireta"/>
    <n v="2013"/>
    <n v="1.2885864878819728"/>
    <n v="500173.91"/>
    <n v="644517.34201709391"/>
  </r>
  <r>
    <s v="25 - Paraíba"/>
    <s v="NORDESTE            "/>
    <x v="30"/>
    <x v="30"/>
    <s v="Artes Cênicas e Espetáculos"/>
    <s v="OUTROS"/>
    <s v="Indireta"/>
    <n v="2013"/>
    <n v="1.2885864878819728"/>
    <n v="80673.08"/>
    <n v="103954.24082382143"/>
  </r>
  <r>
    <s v="25 - Paraíba"/>
    <s v="NORDESTE            "/>
    <x v="30"/>
    <x v="30"/>
    <s v="Artes Cênicas e Espetáculos"/>
    <s v="OUTROS"/>
    <s v="Indireta"/>
    <n v="2013"/>
    <n v="1.2885864878819728"/>
    <n v="84304.48"/>
    <n v="108633.61379591601"/>
  </r>
  <r>
    <s v="25 - Paraíba"/>
    <s v="NORDESTE            "/>
    <x v="1"/>
    <x v="1"/>
    <s v="Patrimônio"/>
    <s v="FUNDO CULTURAL"/>
    <s v="Direta"/>
    <n v="2013"/>
    <n v="1.2885864878819728"/>
    <n v="355000"/>
    <n v="457448.20319810038"/>
  </r>
  <r>
    <s v="26 - Pernambuco"/>
    <s v="NORDESTE            "/>
    <x v="2"/>
    <x v="2"/>
    <e v="#N/A"/>
    <s v="OUTROS"/>
    <s v="Indireta"/>
    <n v="2013"/>
    <n v="1.2885864878819728"/>
    <n v="4107.09"/>
    <n v="5292.3406785151719"/>
  </r>
  <r>
    <s v="26 - Pernambuco"/>
    <s v="NORDESTE            "/>
    <x v="2"/>
    <x v="2"/>
    <e v="#N/A"/>
    <s v="OUTROS"/>
    <s v="Indireta"/>
    <n v="2013"/>
    <n v="1.2885864878819728"/>
    <n v="1500000"/>
    <n v="1932879.7318229591"/>
  </r>
  <r>
    <s v="26 - Pernambuco"/>
    <s v="NORDESTE            "/>
    <x v="2"/>
    <x v="2"/>
    <e v="#N/A"/>
    <s v="OUTROS"/>
    <s v="Indireta"/>
    <n v="2013"/>
    <n v="1.2885864878819728"/>
    <n v="172500"/>
    <n v="222281.16915964033"/>
  </r>
  <r>
    <s v="26 - Pernambuco"/>
    <s v="NORDESTE            "/>
    <x v="2"/>
    <x v="2"/>
    <e v="#N/A"/>
    <s v="OUTROS"/>
    <s v="Indireta"/>
    <n v="2013"/>
    <n v="1.2885864878819728"/>
    <n v="95033.25"/>
    <n v="122458.5618495095"/>
  </r>
  <r>
    <s v="26 - Pernambuco"/>
    <s v="NORDESTE            "/>
    <x v="2"/>
    <x v="2"/>
    <e v="#N/A"/>
    <s v="OUTROS"/>
    <s v="Indireta"/>
    <n v="2013"/>
    <n v="1.2885864878819728"/>
    <n v="291329.36"/>
    <n v="375403.07681930286"/>
  </r>
  <r>
    <s v="26 - Pernambuco"/>
    <s v="NORDESTE            "/>
    <x v="40"/>
    <x v="40"/>
    <s v="Música"/>
    <s v="OUTROS"/>
    <s v="Indireta"/>
    <n v="2013"/>
    <n v="1.2885864878819728"/>
    <n v="97430.98"/>
    <n v="125548.24432909873"/>
  </r>
  <r>
    <s v="26 - Pernambuco"/>
    <s v="NORDESTE            "/>
    <x v="25"/>
    <x v="25"/>
    <s v="Editorial"/>
    <s v="OUTROS"/>
    <s v="Indireta"/>
    <n v="2013"/>
    <n v="1.2885864878819728"/>
    <n v="97139.9"/>
    <n v="125173.16257420604"/>
  </r>
  <r>
    <s v="26 - Pernambuco"/>
    <s v="NORDESTE            "/>
    <x v="25"/>
    <x v="25"/>
    <s v="Editorial"/>
    <s v="OUTROS"/>
    <s v="Direta"/>
    <n v="2013"/>
    <n v="1.2885864878819728"/>
    <n v="481982.17"/>
    <n v="621075.71166203194"/>
  </r>
  <r>
    <s v="26 - Pernambuco"/>
    <s v="NORDESTE            "/>
    <x v="25"/>
    <x v="25"/>
    <s v="Editorial"/>
    <s v="OUTROS"/>
    <s v="Direta"/>
    <n v="2013"/>
    <n v="1.2885864878819728"/>
    <n v="576691.25"/>
    <n v="743116.55242976476"/>
  </r>
  <r>
    <s v="26 - Pernambuco"/>
    <s v="NORDESTE            "/>
    <x v="25"/>
    <x v="25"/>
    <s v="Editorial"/>
    <s v="OUTROS"/>
    <s v="Indireta"/>
    <n v="2013"/>
    <n v="1.2885864878819728"/>
    <n v="39000"/>
    <n v="50254.873027396941"/>
  </r>
  <r>
    <s v="26 - Pernambuco"/>
    <s v="NORDESTE            "/>
    <x v="25"/>
    <x v="25"/>
    <s v="Editorial"/>
    <s v="OUTROS"/>
    <s v="Indireta"/>
    <n v="2013"/>
    <n v="1.2885864878819728"/>
    <n v="204186.87"/>
    <n v="263112.44168491295"/>
  </r>
  <r>
    <s v="26 - Pernambuco"/>
    <s v="NORDESTE            "/>
    <x v="25"/>
    <x v="25"/>
    <s v="Editorial"/>
    <s v="OUTROS"/>
    <s v="Direta"/>
    <n v="2013"/>
    <n v="1.2885864878819728"/>
    <n v="28616.54"/>
    <n v="36874.886773933991"/>
  </r>
  <r>
    <s v="26 - Pernambuco"/>
    <s v="NORDESTE            "/>
    <x v="25"/>
    <x v="25"/>
    <s v="Editorial"/>
    <s v="OUTROS"/>
    <s v="Indireta"/>
    <n v="2013"/>
    <n v="1.2885864878819728"/>
    <n v="325353.02"/>
    <n v="419245.50536359329"/>
  </r>
  <r>
    <s v="26 - Pernambuco"/>
    <s v="NORDESTE            "/>
    <x v="33"/>
    <x v="33"/>
    <s v="Editorial"/>
    <s v="OUTROS"/>
    <s v="Indireta"/>
    <n v="2013"/>
    <n v="1.2885864878819728"/>
    <n v="149000"/>
    <n v="191999.38669441396"/>
  </r>
  <r>
    <s v="26 - Pernambuco"/>
    <s v="NORDESTE            "/>
    <x v="33"/>
    <x v="33"/>
    <s v="Editorial"/>
    <s v="OUTROS"/>
    <s v="Indireta"/>
    <n v="2013"/>
    <n v="1.2885864878819728"/>
    <n v="31181.01"/>
    <n v="40179.428164512668"/>
  </r>
  <r>
    <s v="26 - Pernambuco"/>
    <s v="NORDESTE            "/>
    <x v="33"/>
    <x v="33"/>
    <s v="Editorial"/>
    <s v="OUTROS"/>
    <s v="Indireta"/>
    <n v="2013"/>
    <n v="1.2885864878819728"/>
    <n v="27039.38"/>
    <n v="34842.579708706056"/>
  </r>
  <r>
    <s v="26 - Pernambuco"/>
    <s v="NORDESTE            "/>
    <x v="37"/>
    <x v="37"/>
    <s v="Música"/>
    <s v="OUTROS"/>
    <s v="Indireta"/>
    <n v="2013"/>
    <n v="1.2885864878819728"/>
    <n v="88136.54"/>
    <n v="113571.554532669"/>
  </r>
  <r>
    <s v="26 - Pernambuco"/>
    <s v="NORDESTE            "/>
    <x v="37"/>
    <x v="37"/>
    <s v="Música"/>
    <s v="OUTROS"/>
    <s v="Indireta"/>
    <n v="2013"/>
    <n v="1.2885864878819728"/>
    <n v="26664.37"/>
    <n v="34359.346889885441"/>
  </r>
  <r>
    <s v="26 - Pernambuco"/>
    <s v="NORDESTE            "/>
    <x v="13"/>
    <x v="13"/>
    <s v="Editorial"/>
    <s v="OUTROS"/>
    <s v="Indireta"/>
    <n v="2013"/>
    <n v="1.2885864878819728"/>
    <n v="5064.53"/>
    <n v="6526.0849254728873"/>
  </r>
  <r>
    <s v="26 - Pernambuco"/>
    <s v="NORDESTE            "/>
    <x v="13"/>
    <x v="13"/>
    <s v="Editorial"/>
    <s v="OUTROS"/>
    <s v="Indireta"/>
    <n v="2013"/>
    <n v="1.2885864878819728"/>
    <n v="8593.9699999999993"/>
    <n v="11074.073619263037"/>
  </r>
  <r>
    <s v="26 - Pernambuco"/>
    <s v="NORDESTE            "/>
    <x v="12"/>
    <x v="12"/>
    <s v="Editorial"/>
    <s v="OUTROS"/>
    <s v="Indireta"/>
    <n v="2013"/>
    <n v="1.2885864878819728"/>
    <n v="15756.53"/>
    <n v="20303.651653906942"/>
  </r>
  <r>
    <s v="26 - Pernambuco"/>
    <s v="NORDESTE            "/>
    <x v="14"/>
    <x v="14"/>
    <s v="Editorial"/>
    <s v="OUTROS"/>
    <s v="Indireta"/>
    <n v="2013"/>
    <n v="1.2885864878819728"/>
    <n v="91268.61"/>
    <n v="117607.4976137695"/>
  </r>
  <r>
    <s v="26 - Pernambuco"/>
    <s v="NORDESTE            "/>
    <x v="5"/>
    <x v="5"/>
    <e v="#N/A"/>
    <s v="OUTROS"/>
    <s v="Indireta"/>
    <n v="2013"/>
    <n v="1.2885864878819728"/>
    <n v="7551.71"/>
    <n v="9731.0314664031739"/>
  </r>
  <r>
    <s v="26 - Pernambuco"/>
    <s v="NORDESTE            "/>
    <x v="5"/>
    <x v="5"/>
    <e v="#N/A"/>
    <s v="OUTROS"/>
    <s v="Indireta"/>
    <n v="2013"/>
    <n v="1.2885864878819728"/>
    <n v="149159.89000000001"/>
    <n v="192205.41878796142"/>
  </r>
  <r>
    <s v="26 - Pernambuco"/>
    <s v="NORDESTE            "/>
    <x v="27"/>
    <x v="27"/>
    <s v="Audiovisual"/>
    <s v="OUTROS"/>
    <s v="Indireta"/>
    <n v="2013"/>
    <n v="1.2885864878819728"/>
    <n v="34567.360000000001"/>
    <n v="44543.03301775179"/>
  </r>
  <r>
    <s v="26 - Pernambuco"/>
    <s v="NORDESTE            "/>
    <x v="31"/>
    <x v="31"/>
    <s v="Audiovisual"/>
    <s v="OUTROS"/>
    <s v="Direta"/>
    <n v="2013"/>
    <n v="1.2885864878819728"/>
    <n v="225000"/>
    <n v="289931.95977344387"/>
  </r>
  <r>
    <s v="26 - Pernambuco"/>
    <s v="NORDESTE            "/>
    <x v="31"/>
    <x v="31"/>
    <s v="Audiovisual"/>
    <s v="OUTROS"/>
    <s v="Direta"/>
    <n v="2013"/>
    <n v="1.2885864878819728"/>
    <n v="60000"/>
    <n v="77315.189272918375"/>
  </r>
  <r>
    <s v="26 - Pernambuco"/>
    <s v="NORDESTE            "/>
    <x v="31"/>
    <x v="31"/>
    <s v="Audiovisual"/>
    <s v="OUTROS"/>
    <s v="Indireta"/>
    <n v="2013"/>
    <n v="1.2885864878819728"/>
    <n v="11944.35"/>
    <n v="15391.328016533043"/>
  </r>
  <r>
    <s v="26 - Pernambuco"/>
    <s v="NORDESTE            "/>
    <x v="16"/>
    <x v="16"/>
    <s v="Audiovisual"/>
    <s v="OUTROS"/>
    <s v="Indireta"/>
    <n v="2013"/>
    <n v="1.2885864878819728"/>
    <n v="19800"/>
    <n v="25514.012460063062"/>
  </r>
  <r>
    <s v="26 - Pernambuco"/>
    <s v="NORDESTE            "/>
    <x v="32"/>
    <x v="32"/>
    <s v="Audiovisual"/>
    <s v="OUTROS"/>
    <s v="Indireta"/>
    <n v="2013"/>
    <n v="1.2885864878819728"/>
    <n v="38259.86"/>
    <n v="49301.138624255975"/>
  </r>
  <r>
    <s v="26 - Pernambuco"/>
    <s v="NORDESTE            "/>
    <x v="32"/>
    <x v="32"/>
    <s v="Audiovisual"/>
    <s v="OUTROS"/>
    <s v="Indireta"/>
    <n v="2013"/>
    <n v="1.2885864878819728"/>
    <n v="215425.92000000001"/>
    <n v="277594.92965154286"/>
  </r>
  <r>
    <s v="26 - Pernambuco"/>
    <s v="NORDESTE            "/>
    <x v="8"/>
    <x v="8"/>
    <s v="Artes Cênicas e Espetáculos"/>
    <s v="FUNDO CULTURAL"/>
    <s v="Direta"/>
    <n v="2013"/>
    <n v="1.2885864878819728"/>
    <n v="145039.38"/>
    <n v="186895.78527877887"/>
  </r>
  <r>
    <s v="26 - Pernambuco"/>
    <s v="NORDESTE            "/>
    <x v="36"/>
    <x v="36"/>
    <s v="Artes Cênicas e Espetáculos"/>
    <s v="OUTROS"/>
    <s v="Indireta"/>
    <n v="2013"/>
    <n v="1.2885864878819728"/>
    <n v="84500"/>
    <n v="108885.55822602671"/>
  </r>
  <r>
    <s v="26 - Pernambuco"/>
    <s v="NORDESTE            "/>
    <x v="20"/>
    <x v="20"/>
    <s v="Artes Cênicas e Espetáculos"/>
    <s v="OUTROS"/>
    <s v="Indireta"/>
    <n v="2013"/>
    <n v="1.2885864878819728"/>
    <n v="4871.58"/>
    <n v="6277.4521626360611"/>
  </r>
  <r>
    <s v="26 - Pernambuco"/>
    <s v="NORDESTE            "/>
    <x v="20"/>
    <x v="20"/>
    <s v="Artes Cênicas e Espetáculos"/>
    <s v="OUTROS"/>
    <s v="Indireta"/>
    <n v="2013"/>
    <n v="1.2885864878819728"/>
    <n v="123150"/>
    <n v="158689.42598266495"/>
  </r>
  <r>
    <s v="26 - Pernambuco"/>
    <s v="NORDESTE            "/>
    <x v="20"/>
    <x v="20"/>
    <s v="Artes Cênicas e Espetáculos"/>
    <s v="OUTROS"/>
    <s v="Indireta"/>
    <n v="2013"/>
    <n v="1.2885864878819728"/>
    <n v="118000"/>
    <n v="152053.20557007278"/>
  </r>
  <r>
    <s v="26 - Pernambuco"/>
    <s v="NORDESTE            "/>
    <x v="20"/>
    <x v="20"/>
    <s v="Artes Cênicas e Espetáculos"/>
    <s v="OUTROS"/>
    <s v="Indireta"/>
    <n v="2013"/>
    <n v="1.2885864878819728"/>
    <n v="77962.899999999994"/>
    <n v="100461.93949609346"/>
  </r>
  <r>
    <s v="26 - Pernambuco"/>
    <s v="NORDESTE            "/>
    <x v="20"/>
    <x v="20"/>
    <s v="Artes Cênicas e Espetáculos"/>
    <s v="OUTROS"/>
    <s v="Indireta"/>
    <n v="2013"/>
    <n v="1.2885864878819728"/>
    <n v="88970.58"/>
    <n v="114646.28720702209"/>
  </r>
  <r>
    <s v="26 - Pernambuco"/>
    <s v="NORDESTE            "/>
    <x v="30"/>
    <x v="30"/>
    <s v="Artes Cênicas e Espetáculos"/>
    <s v="OUTROS"/>
    <s v="Indireta"/>
    <n v="2013"/>
    <n v="1.2885864878819728"/>
    <n v="100000"/>
    <n v="128858.64878819729"/>
  </r>
  <r>
    <s v="26 - Pernambuco"/>
    <s v="NORDESTE            "/>
    <x v="30"/>
    <x v="30"/>
    <s v="Artes Cênicas e Espetáculos"/>
    <s v="OUTROS"/>
    <s v="Indireta"/>
    <n v="2013"/>
    <n v="1.2885864878819728"/>
    <n v="230000"/>
    <n v="296374.89221285377"/>
  </r>
  <r>
    <s v="26 - Pernambuco"/>
    <s v="NORDESTE            "/>
    <x v="30"/>
    <x v="30"/>
    <s v="Artes Cênicas e Espetáculos"/>
    <s v="OUTROS"/>
    <s v="Indireta"/>
    <n v="2013"/>
    <n v="1.2885864878819728"/>
    <n v="241500"/>
    <n v="311193.63682349643"/>
  </r>
  <r>
    <s v="26 - Pernambuco"/>
    <s v="NORDESTE            "/>
    <x v="30"/>
    <x v="30"/>
    <s v="Artes Cênicas e Espetáculos"/>
    <s v="OUTROS"/>
    <s v="Indireta"/>
    <n v="2013"/>
    <n v="1.2885864878819728"/>
    <n v="7266.42"/>
    <n v="9363.4106272753252"/>
  </r>
  <r>
    <s v="26 - Pernambuco"/>
    <s v="NORDESTE            "/>
    <x v="1"/>
    <x v="1"/>
    <s v="Patrimônio"/>
    <s v="FUNDO CULTURAL"/>
    <s v="Direta"/>
    <n v="2013"/>
    <n v="1.2885864878819728"/>
    <n v="300000"/>
    <n v="386575.94636459183"/>
  </r>
  <r>
    <s v="26 - Pernambuco"/>
    <s v="NORDESTE            "/>
    <x v="48"/>
    <x v="48"/>
    <s v="Patrimônio"/>
    <s v="FUNDO CULTURAL"/>
    <s v="Direta"/>
    <n v="2013"/>
    <n v="1.2885864878819728"/>
    <n v="800000"/>
    <n v="1030869.1903055783"/>
  </r>
  <r>
    <s v="22 - Piauí"/>
    <s v="NORDESTE            "/>
    <x v="38"/>
    <x v="38"/>
    <e v="#N/A"/>
    <s v="OUTROS"/>
    <s v="Indireta"/>
    <n v="2013"/>
    <n v="1.2885864878819728"/>
    <n v="3181.72"/>
    <n v="4099.9214002238305"/>
  </r>
  <r>
    <s v="22 - Piauí"/>
    <s v="NORDESTE            "/>
    <x v="2"/>
    <x v="2"/>
    <e v="#N/A"/>
    <s v="OUTROS"/>
    <s v="Indireta"/>
    <n v="2013"/>
    <n v="1.2885864878819728"/>
    <n v="24067.22"/>
    <n v="31012.694492882776"/>
  </r>
  <r>
    <s v="22 - Piauí"/>
    <s v="NORDESTE            "/>
    <x v="2"/>
    <x v="2"/>
    <e v="#N/A"/>
    <s v="OUTROS"/>
    <s v="Indireta"/>
    <n v="2013"/>
    <n v="1.2885864878819728"/>
    <n v="43895.41"/>
    <n v="56563.032206039235"/>
  </r>
  <r>
    <s v="22 - Piauí"/>
    <s v="NORDESTE            "/>
    <x v="2"/>
    <x v="2"/>
    <e v="#N/A"/>
    <s v="OUTROS"/>
    <s v="Indireta"/>
    <n v="2013"/>
    <n v="1.2885864878819728"/>
    <n v="277681.99"/>
    <n v="357817.26024217712"/>
  </r>
  <r>
    <s v="22 - Piauí"/>
    <s v="NORDESTE            "/>
    <x v="26"/>
    <x v="26"/>
    <s v="Editorial"/>
    <s v="OUTROS"/>
    <s v="Indireta"/>
    <n v="2013"/>
    <n v="1.2885864878819728"/>
    <n v="285000"/>
    <n v="367247.14904636226"/>
  </r>
  <r>
    <s v="22 - Piauí"/>
    <s v="NORDESTE            "/>
    <x v="26"/>
    <x v="26"/>
    <s v="Editorial"/>
    <s v="OUTROS"/>
    <s v="Indireta"/>
    <n v="2013"/>
    <n v="1.2885864878819728"/>
    <n v="127571.04"/>
    <n v="164386.31838905066"/>
  </r>
  <r>
    <s v="22 - Piauí"/>
    <s v="NORDESTE            "/>
    <x v="40"/>
    <x v="40"/>
    <s v="Música"/>
    <s v="OUTROS"/>
    <s v="Indireta"/>
    <n v="2013"/>
    <n v="1.2885864878819728"/>
    <n v="63000"/>
    <n v="81180.948736564285"/>
  </r>
  <r>
    <s v="22 - Piauí"/>
    <s v="NORDESTE            "/>
    <x v="40"/>
    <x v="40"/>
    <s v="Música"/>
    <s v="OUTROS"/>
    <s v="Indireta"/>
    <n v="2013"/>
    <n v="1.2885864878819728"/>
    <n v="233000"/>
    <n v="300240.65167649969"/>
  </r>
  <r>
    <s v="22 - Piauí"/>
    <s v="NORDESTE            "/>
    <x v="40"/>
    <x v="40"/>
    <s v="Música"/>
    <s v="OUTROS"/>
    <s v="Indireta"/>
    <n v="2013"/>
    <n v="1.2885864878819728"/>
    <n v="46070.86"/>
    <n v="59366.287681102069"/>
  </r>
  <r>
    <s v="22 - Piauí"/>
    <s v="NORDESTE            "/>
    <x v="25"/>
    <x v="25"/>
    <s v="Editorial"/>
    <s v="OUTROS"/>
    <s v="Indireta"/>
    <n v="2013"/>
    <n v="1.2885864878819728"/>
    <n v="11702.08"/>
    <n v="15079.142168113876"/>
  </r>
  <r>
    <s v="22 - Piauí"/>
    <s v="NORDESTE            "/>
    <x v="25"/>
    <x v="25"/>
    <s v="Editorial"/>
    <s v="OUTROS"/>
    <s v="Indireta"/>
    <n v="2013"/>
    <n v="1.2885864878819728"/>
    <n v="98444.800000000003"/>
    <n v="126854.63908224324"/>
  </r>
  <r>
    <s v="22 - Piauí"/>
    <s v="NORDESTE            "/>
    <x v="25"/>
    <x v="25"/>
    <s v="Editorial"/>
    <s v="OUTROS"/>
    <s v="Indireta"/>
    <n v="2013"/>
    <n v="1.2885864878819728"/>
    <n v="114073.24"/>
    <n v="146993.2356929174"/>
  </r>
  <r>
    <s v="22 - Piauí"/>
    <s v="NORDESTE            "/>
    <x v="33"/>
    <x v="33"/>
    <s v="Editorial"/>
    <s v="OUTROS"/>
    <s v="Indireta"/>
    <n v="2013"/>
    <n v="1.2885864878819728"/>
    <n v="13550.02"/>
    <n v="17460.372682530491"/>
  </r>
  <r>
    <s v="22 - Piauí"/>
    <s v="NORDESTE            "/>
    <x v="5"/>
    <x v="5"/>
    <e v="#N/A"/>
    <s v="OUTROS"/>
    <s v="Indireta"/>
    <n v="2013"/>
    <n v="1.2885864878819728"/>
    <n v="79351.86"/>
    <n v="102251.734584302"/>
  </r>
  <r>
    <s v="22 - Piauí"/>
    <s v="NORDESTE            "/>
    <x v="5"/>
    <x v="5"/>
    <e v="#N/A"/>
    <s v="OUTROS"/>
    <s v="Indireta"/>
    <n v="2013"/>
    <n v="1.2885864878819728"/>
    <n v="34759.370000000003"/>
    <n v="44790.454509290015"/>
  </r>
  <r>
    <s v="22 - Piauí"/>
    <s v="NORDESTE            "/>
    <x v="5"/>
    <x v="5"/>
    <e v="#N/A"/>
    <s v="OUTROS"/>
    <s v="Indireta"/>
    <n v="2013"/>
    <n v="1.2885864878819728"/>
    <n v="411083.7"/>
    <n v="529716.90120852657"/>
  </r>
  <r>
    <s v="22 - Piauí"/>
    <s v="NORDESTE            "/>
    <x v="34"/>
    <x v="34"/>
    <s v="Audiovisual"/>
    <s v="OUTROS"/>
    <s v="Indireta"/>
    <n v="2013"/>
    <n v="1.2885864878819728"/>
    <n v="3454.8"/>
    <n v="4451.80859833464"/>
  </r>
  <r>
    <s v="22 - Piauí"/>
    <s v="NORDESTE            "/>
    <x v="34"/>
    <x v="34"/>
    <s v="Audiovisual"/>
    <s v="OUTROS"/>
    <s v="Indireta"/>
    <n v="2013"/>
    <n v="1.2885864878819728"/>
    <n v="38886.03"/>
    <n v="50108.012825373029"/>
  </r>
  <r>
    <s v="22 - Piauí"/>
    <s v="NORDESTE            "/>
    <x v="32"/>
    <x v="32"/>
    <s v="Audiovisual"/>
    <s v="OUTROS"/>
    <s v="Indireta"/>
    <n v="2013"/>
    <n v="1.2885864878819728"/>
    <n v="1791.62"/>
    <n v="2308.6573234191001"/>
  </r>
  <r>
    <s v="22 - Piauí"/>
    <s v="NORDESTE            "/>
    <x v="32"/>
    <x v="32"/>
    <s v="Audiovisual"/>
    <s v="OUTROS"/>
    <s v="Indireta"/>
    <n v="2013"/>
    <n v="1.2885864878819728"/>
    <n v="33451.519999999997"/>
    <n v="43105.176671113564"/>
  </r>
  <r>
    <s v="22 - Piauí"/>
    <s v="NORDESTE            "/>
    <x v="8"/>
    <x v="8"/>
    <s v="Artes Cênicas e Espetáculos"/>
    <s v="FUNDO CULTURAL"/>
    <s v="Direta"/>
    <n v="2013"/>
    <n v="1.2885864878819728"/>
    <n v="145039.38"/>
    <n v="186895.78527877887"/>
  </r>
  <r>
    <s v="22 - Piauí"/>
    <s v="NORDESTE            "/>
    <x v="9"/>
    <x v="9"/>
    <s v="Artes Cênicas e Espetáculos"/>
    <s v="OUTROS"/>
    <s v="Indireta"/>
    <n v="2013"/>
    <n v="1.2885864878819728"/>
    <n v="511200"/>
    <n v="658725.41260526446"/>
  </r>
  <r>
    <s v="41 - Paraná"/>
    <s v="SUL                 "/>
    <x v="38"/>
    <x v="38"/>
    <e v="#N/A"/>
    <s v="OUTROS"/>
    <s v="Indireta"/>
    <n v="2013"/>
    <n v="1.2885864878819728"/>
    <n v="65000"/>
    <n v="83758.12171232824"/>
  </r>
  <r>
    <s v="41 - Paraná"/>
    <s v="SUL                 "/>
    <x v="2"/>
    <x v="2"/>
    <e v="#N/A"/>
    <s v="OUTROS"/>
    <s v="Indireta"/>
    <n v="2013"/>
    <n v="1.2885864878819728"/>
    <n v="51232.87"/>
    <n v="66017.984017413692"/>
  </r>
  <r>
    <s v="41 - Paraná"/>
    <s v="SUL                 "/>
    <x v="2"/>
    <x v="2"/>
    <e v="#N/A"/>
    <s v="OUTROS"/>
    <s v="Indireta"/>
    <n v="2013"/>
    <n v="1.2885864878819728"/>
    <n v="1200000"/>
    <n v="1546303.7854583673"/>
  </r>
  <r>
    <s v="41 - Paraná"/>
    <s v="SUL                 "/>
    <x v="2"/>
    <x v="2"/>
    <e v="#N/A"/>
    <s v="OUTROS"/>
    <s v="Indireta"/>
    <n v="2013"/>
    <n v="1.2885864878819728"/>
    <n v="17700"/>
    <n v="22807.98083551092"/>
  </r>
  <r>
    <s v="41 - Paraná"/>
    <s v="SUL                 "/>
    <x v="2"/>
    <x v="2"/>
    <e v="#N/A"/>
    <s v="OUTROS"/>
    <s v="Indireta"/>
    <n v="2013"/>
    <n v="1.2885864878819728"/>
    <n v="175288.65"/>
    <n v="225874.58586907238"/>
  </r>
  <r>
    <s v="41 - Paraná"/>
    <s v="SUL                 "/>
    <x v="2"/>
    <x v="2"/>
    <e v="#N/A"/>
    <s v="OUTROS"/>
    <s v="Indireta"/>
    <n v="2013"/>
    <n v="1.2885864878819728"/>
    <n v="1028580.71"/>
    <n v="1325415.2046020459"/>
  </r>
  <r>
    <s v="41 - Paraná"/>
    <s v="SUL                 "/>
    <x v="39"/>
    <x v="39"/>
    <s v="Música"/>
    <s v="OUTROS"/>
    <s v="Indireta"/>
    <n v="2013"/>
    <n v="1.2885864878819728"/>
    <n v="8471.9599999999991"/>
    <n v="10916.853181876557"/>
  </r>
  <r>
    <s v="41 - Paraná"/>
    <s v="SUL                 "/>
    <x v="39"/>
    <x v="39"/>
    <s v="Música"/>
    <s v="OUTROS"/>
    <s v="Indireta"/>
    <n v="2013"/>
    <n v="1.2885864878819728"/>
    <n v="188818.06"/>
    <n v="243308.40078408763"/>
  </r>
  <r>
    <s v="41 - Paraná"/>
    <s v="SUL                 "/>
    <x v="39"/>
    <x v="39"/>
    <s v="Música"/>
    <s v="OUTROS"/>
    <s v="Indireta"/>
    <n v="2013"/>
    <n v="1.2885864878819728"/>
    <n v="14203.54"/>
    <n v="18302.489724091116"/>
  </r>
  <r>
    <s v="41 - Paraná"/>
    <s v="SUL                 "/>
    <x v="26"/>
    <x v="26"/>
    <s v="Editorial"/>
    <s v="OUTROS"/>
    <s v="Indireta"/>
    <n v="2013"/>
    <n v="1.2885864878819728"/>
    <n v="19247.27"/>
    <n v="24801.772050616059"/>
  </r>
  <r>
    <s v="41 - Paraná"/>
    <s v="SUL                 "/>
    <x v="26"/>
    <x v="26"/>
    <s v="Editorial"/>
    <s v="OUTROS"/>
    <s v="Indireta"/>
    <n v="2013"/>
    <n v="1.2885864878819728"/>
    <n v="272508.06"/>
    <n v="351150.20395492989"/>
  </r>
  <r>
    <s v="41 - Paraná"/>
    <s v="SUL                 "/>
    <x v="26"/>
    <x v="26"/>
    <s v="Editorial"/>
    <s v="OUTROS"/>
    <s v="Indireta"/>
    <n v="2013"/>
    <n v="1.2885864878819728"/>
    <n v="105222.18"/>
    <n v="135587.87937348476"/>
  </r>
  <r>
    <s v="41 - Paraná"/>
    <s v="SUL                 "/>
    <x v="40"/>
    <x v="40"/>
    <s v="Música"/>
    <s v="OUTROS"/>
    <s v="Indireta"/>
    <n v="2013"/>
    <n v="1.2885864878819728"/>
    <n v="125910.92"/>
    <n v="162247.11018878804"/>
  </r>
  <r>
    <s v="41 - Paraná"/>
    <s v="SUL                 "/>
    <x v="40"/>
    <x v="40"/>
    <s v="Música"/>
    <s v="OUTROS"/>
    <s v="Indireta"/>
    <n v="2013"/>
    <n v="1.2885864878819728"/>
    <n v="635346.75"/>
    <n v="818699.23716972582"/>
  </r>
  <r>
    <s v="41 - Paraná"/>
    <s v="SUL                 "/>
    <x v="40"/>
    <x v="40"/>
    <s v="Música"/>
    <s v="OUTROS"/>
    <s v="Indireta"/>
    <n v="2013"/>
    <n v="1.2885864878819728"/>
    <n v="203148"/>
    <n v="261773.76784024702"/>
  </r>
  <r>
    <s v="41 - Paraná"/>
    <s v="SUL                 "/>
    <x v="40"/>
    <x v="40"/>
    <s v="Música"/>
    <s v="OUTROS"/>
    <s v="Indireta"/>
    <n v="2013"/>
    <n v="1.2885864878819728"/>
    <n v="812998.32"/>
    <n v="1047618.6498227442"/>
  </r>
  <r>
    <s v="41 - Paraná"/>
    <s v="SUL                 "/>
    <x v="40"/>
    <x v="40"/>
    <s v="Música"/>
    <s v="OUTROS"/>
    <s v="Indireta"/>
    <n v="2013"/>
    <n v="1.2885864878819728"/>
    <n v="20000"/>
    <n v="25771.729757639456"/>
  </r>
  <r>
    <s v="41 - Paraná"/>
    <s v="SUL                 "/>
    <x v="3"/>
    <x v="3"/>
    <s v="Editorial"/>
    <s v="OUTROS"/>
    <s v="Indireta"/>
    <n v="2013"/>
    <n v="1.2885864878819728"/>
    <n v="127534.7"/>
    <n v="164339.49115608103"/>
  </r>
  <r>
    <s v="41 - Paraná"/>
    <s v="SUL                 "/>
    <x v="25"/>
    <x v="25"/>
    <s v="Editorial"/>
    <s v="OUTROS"/>
    <s v="Indireta"/>
    <n v="2013"/>
    <n v="1.2885864878819728"/>
    <n v="31883.67"/>
    <n v="41084.866346087816"/>
  </r>
  <r>
    <s v="41 - Paraná"/>
    <s v="SUL                 "/>
    <x v="25"/>
    <x v="25"/>
    <s v="Editorial"/>
    <s v="OUTROS"/>
    <s v="Indireta"/>
    <n v="2013"/>
    <n v="1.2885864878819728"/>
    <n v="46066.14"/>
    <n v="59360.205552879263"/>
  </r>
  <r>
    <s v="41 - Paraná"/>
    <s v="SUL                 "/>
    <x v="25"/>
    <x v="25"/>
    <s v="Editorial"/>
    <s v="OUTROS"/>
    <s v="Indireta"/>
    <n v="2013"/>
    <n v="1.2885864878819728"/>
    <n v="69466.679999999993"/>
    <n v="89513.825206020876"/>
  </r>
  <r>
    <s v="41 - Paraná"/>
    <s v="SUL                 "/>
    <x v="25"/>
    <x v="25"/>
    <s v="Editorial"/>
    <s v="OUTROS"/>
    <s v="Direta"/>
    <n v="2013"/>
    <n v="1.2885864878819728"/>
    <n v="1489811.74"/>
    <n v="1919751.2776519309"/>
  </r>
  <r>
    <s v="41 - Paraná"/>
    <s v="SUL                 "/>
    <x v="25"/>
    <x v="25"/>
    <s v="Editorial"/>
    <s v="OUTROS"/>
    <s v="Direta"/>
    <n v="2013"/>
    <n v="1.2885864878819728"/>
    <n v="1265728.1000000001"/>
    <n v="1631000.1269925225"/>
  </r>
  <r>
    <s v="41 - Paraná"/>
    <s v="SUL                 "/>
    <x v="25"/>
    <x v="25"/>
    <s v="Editorial"/>
    <s v="OUTROS"/>
    <s v="Indireta"/>
    <n v="2013"/>
    <n v="1.2885864878819728"/>
    <n v="360000"/>
    <n v="463891.13563751022"/>
  </r>
  <r>
    <s v="41 - Paraná"/>
    <s v="SUL                 "/>
    <x v="25"/>
    <x v="25"/>
    <s v="Editorial"/>
    <s v="OUTROS"/>
    <s v="Indireta"/>
    <n v="2013"/>
    <n v="1.2885864878819728"/>
    <n v="220156.63"/>
    <n v="283690.85863563098"/>
  </r>
  <r>
    <s v="41 - Paraná"/>
    <s v="SUL                 "/>
    <x v="25"/>
    <x v="25"/>
    <s v="Editorial"/>
    <s v="OUTROS"/>
    <s v="Indireta"/>
    <n v="2013"/>
    <n v="1.2885864878819728"/>
    <n v="2891574.84"/>
    <n v="3726044.2675234773"/>
  </r>
  <r>
    <s v="41 - Paraná"/>
    <s v="SUL                 "/>
    <x v="25"/>
    <x v="25"/>
    <s v="Editorial"/>
    <s v="OUTROS"/>
    <s v="Indireta"/>
    <n v="2013"/>
    <n v="1.2885864878819728"/>
    <n v="260219.89"/>
    <n v="335315.83413213334"/>
  </r>
  <r>
    <s v="41 - Paraná"/>
    <s v="SUL                 "/>
    <x v="33"/>
    <x v="33"/>
    <s v="Editorial"/>
    <s v="OUTROS"/>
    <s v="Indireta"/>
    <n v="2013"/>
    <n v="1.2885864878819728"/>
    <n v="187747.11"/>
    <n v="241928.3890848904"/>
  </r>
  <r>
    <s v="41 - Paraná"/>
    <s v="SUL                 "/>
    <x v="33"/>
    <x v="33"/>
    <s v="Editorial"/>
    <s v="OUTROS"/>
    <s v="Indireta"/>
    <n v="2013"/>
    <n v="1.2885864878819728"/>
    <n v="122552.74"/>
    <n v="157919.80481691257"/>
  </r>
  <r>
    <s v="41 - Paraná"/>
    <s v="SUL                 "/>
    <x v="37"/>
    <x v="37"/>
    <s v="Música"/>
    <s v="OUTROS"/>
    <s v="Indireta"/>
    <n v="2013"/>
    <n v="1.2885864878819728"/>
    <n v="50246.98"/>
    <n v="64747.579484875736"/>
  </r>
  <r>
    <s v="41 - Paraná"/>
    <s v="SUL                 "/>
    <x v="37"/>
    <x v="37"/>
    <s v="Música"/>
    <s v="OUTROS"/>
    <s v="Indireta"/>
    <n v="2013"/>
    <n v="1.2885864878819728"/>
    <n v="105221.84"/>
    <n v="135587.44125407888"/>
  </r>
  <r>
    <s v="41 - Paraná"/>
    <s v="SUL                 "/>
    <x v="37"/>
    <x v="37"/>
    <s v="Música"/>
    <s v="OUTROS"/>
    <s v="Indireta"/>
    <n v="2013"/>
    <n v="1.2885864878819728"/>
    <n v="88359.14"/>
    <n v="113858.39388487153"/>
  </r>
  <r>
    <s v="41 - Paraná"/>
    <s v="SUL                 "/>
    <x v="13"/>
    <x v="13"/>
    <s v="Editorial"/>
    <s v="OUTROS"/>
    <s v="Indireta"/>
    <n v="2013"/>
    <n v="1.2885864878819728"/>
    <n v="18957.939999999999"/>
    <n v="24428.945322077165"/>
  </r>
  <r>
    <s v="41 - Paraná"/>
    <s v="SUL                 "/>
    <x v="13"/>
    <x v="13"/>
    <s v="Editorial"/>
    <s v="OUTROS"/>
    <s v="Direta"/>
    <n v="2013"/>
    <n v="1.2885864878819728"/>
    <n v="20999000"/>
    <n v="27059027.659033548"/>
  </r>
  <r>
    <s v="41 - Paraná"/>
    <s v="SUL                 "/>
    <x v="13"/>
    <x v="13"/>
    <s v="Editorial"/>
    <s v="OUTROS"/>
    <s v="Indireta"/>
    <n v="2013"/>
    <n v="1.2885864878819728"/>
    <n v="70440.45"/>
    <n v="90768.612070325704"/>
  </r>
  <r>
    <s v="41 - Paraná"/>
    <s v="SUL                 "/>
    <x v="13"/>
    <x v="13"/>
    <s v="Editorial"/>
    <s v="OUTROS"/>
    <s v="Indireta"/>
    <n v="2013"/>
    <n v="1.2885864878819728"/>
    <n v="72386.990000000005"/>
    <n v="93276.897212447497"/>
  </r>
  <r>
    <s v="41 - Paraná"/>
    <s v="SUL                 "/>
    <x v="17"/>
    <x v="17"/>
    <s v="Editorial"/>
    <s v="OUTROS"/>
    <s v="Indireta"/>
    <n v="2013"/>
    <n v="1.2885864878819728"/>
    <n v="103160.84"/>
    <n v="132931.66450255414"/>
  </r>
  <r>
    <s v="41 - Paraná"/>
    <s v="SUL                 "/>
    <x v="12"/>
    <x v="12"/>
    <s v="Editorial"/>
    <s v="OUTROS"/>
    <s v="Indireta"/>
    <n v="2013"/>
    <n v="1.2885864878819728"/>
    <n v="33710.61"/>
    <n v="43439.03654425891"/>
  </r>
  <r>
    <s v="41 - Paraná"/>
    <s v="SUL                 "/>
    <x v="14"/>
    <x v="14"/>
    <s v="Editorial"/>
    <s v="OUTROS"/>
    <s v="Indireta"/>
    <n v="2013"/>
    <n v="1.2885864878819728"/>
    <n v="29148.05"/>
    <n v="37559.783378108135"/>
  </r>
  <r>
    <s v="41 - Paraná"/>
    <s v="SUL                 "/>
    <x v="18"/>
    <x v="18"/>
    <s v="Editorial"/>
    <s v="OUTROS"/>
    <s v="Indireta"/>
    <n v="2013"/>
    <n v="1.2885864878819728"/>
    <n v="19494.02"/>
    <n v="25119.730766500936"/>
  </r>
  <r>
    <s v="41 - Paraná"/>
    <s v="SUL                 "/>
    <x v="18"/>
    <x v="18"/>
    <s v="Editorial"/>
    <s v="OUTROS"/>
    <s v="Indireta"/>
    <n v="2013"/>
    <n v="1.2885864878819728"/>
    <n v="729369.49"/>
    <n v="939855.66948736564"/>
  </r>
  <r>
    <s v="41 - Paraná"/>
    <s v="SUL                 "/>
    <x v="18"/>
    <x v="18"/>
    <s v="Editorial"/>
    <s v="OUTROS"/>
    <s v="Indireta"/>
    <n v="2013"/>
    <n v="1.2885864878819728"/>
    <n v="34702.43"/>
    <n v="44717.082394670011"/>
  </r>
  <r>
    <s v="41 - Paraná"/>
    <s v="SUL                 "/>
    <x v="19"/>
    <x v="19"/>
    <s v="Editorial"/>
    <s v="OUTROS"/>
    <s v="Indireta"/>
    <n v="2013"/>
    <n v="1.2885864878819728"/>
    <n v="1807.12"/>
    <n v="2328.6304139812705"/>
  </r>
  <r>
    <s v="41 - Paraná"/>
    <s v="SUL                 "/>
    <x v="5"/>
    <x v="5"/>
    <e v="#N/A"/>
    <s v="OUTROS"/>
    <s v="Indireta"/>
    <n v="2013"/>
    <n v="1.2885864878819728"/>
    <n v="248963.88"/>
    <n v="320811.49173866893"/>
  </r>
  <r>
    <s v="41 - Paraná"/>
    <s v="SUL                 "/>
    <x v="5"/>
    <x v="5"/>
    <e v="#N/A"/>
    <s v="OUTROS"/>
    <s v="Indireta"/>
    <n v="2013"/>
    <n v="1.2885864878819728"/>
    <n v="980567"/>
    <n v="1263545.3866629624"/>
  </r>
  <r>
    <s v="41 - Paraná"/>
    <s v="SUL                 "/>
    <x v="5"/>
    <x v="5"/>
    <e v="#N/A"/>
    <s v="OUTROS"/>
    <s v="Indireta"/>
    <n v="2013"/>
    <n v="1.2885864878819728"/>
    <n v="720100"/>
    <n v="927911.12992380862"/>
  </r>
  <r>
    <s v="41 - Paraná"/>
    <s v="SUL                 "/>
    <x v="5"/>
    <x v="5"/>
    <e v="#N/A"/>
    <s v="OUTROS"/>
    <s v="Indireta"/>
    <n v="2013"/>
    <n v="1.2885864878819728"/>
    <n v="486297.59"/>
    <n v="626636.50356356765"/>
  </r>
  <r>
    <s v="41 - Paraná"/>
    <s v="SUL                 "/>
    <x v="5"/>
    <x v="5"/>
    <e v="#N/A"/>
    <s v="OUTROS"/>
    <s v="Indireta"/>
    <n v="2013"/>
    <n v="1.2885864878819728"/>
    <n v="1600363.61"/>
    <n v="2062206.9235440155"/>
  </r>
  <r>
    <s v="41 - Paraná"/>
    <s v="SUL                 "/>
    <x v="27"/>
    <x v="27"/>
    <s v="Audiovisual"/>
    <s v="OUTROS"/>
    <s v="Indireta"/>
    <n v="2013"/>
    <n v="1.2885864878819728"/>
    <n v="13411.34"/>
    <n v="17281.671508391017"/>
  </r>
  <r>
    <s v="41 - Paraná"/>
    <s v="SUL                 "/>
    <x v="42"/>
    <x v="42"/>
    <s v="Audiovisual"/>
    <s v="OUTROS"/>
    <s v="Indireta"/>
    <n v="2013"/>
    <n v="1.2885864878819728"/>
    <n v="2989.71"/>
    <n v="3852.4999086856133"/>
  </r>
  <r>
    <s v="41 - Paraná"/>
    <s v="SUL                 "/>
    <x v="31"/>
    <x v="31"/>
    <s v="Audiovisual"/>
    <s v="OUTROS"/>
    <s v="Indireta"/>
    <n v="2013"/>
    <n v="1.2885864878819728"/>
    <n v="3583.5"/>
    <n v="4617.6496793250499"/>
  </r>
  <r>
    <s v="41 - Paraná"/>
    <s v="SUL                 "/>
    <x v="47"/>
    <x v="47"/>
    <s v="Audiovisual"/>
    <s v="OUTROS"/>
    <s v="Indireta"/>
    <n v="2013"/>
    <n v="1.2885864878819728"/>
    <n v="2698.52"/>
    <n v="3477.2764092792613"/>
  </r>
  <r>
    <s v="41 - Paraná"/>
    <s v="SUL                 "/>
    <x v="34"/>
    <x v="34"/>
    <s v="Audiovisual"/>
    <s v="OUTROS"/>
    <s v="Indireta"/>
    <n v="2013"/>
    <n v="1.2885864878819728"/>
    <n v="9318.0400000000009"/>
    <n v="12007.100437543739"/>
  </r>
  <r>
    <s v="41 - Paraná"/>
    <s v="SUL                 "/>
    <x v="28"/>
    <x v="28"/>
    <s v="Audiovisual"/>
    <s v="OUTROS"/>
    <s v="Indireta"/>
    <n v="2013"/>
    <n v="1.2885864878819728"/>
    <n v="10750.49"/>
    <n v="13852.936152110269"/>
  </r>
  <r>
    <s v="41 - Paraná"/>
    <s v="SUL                 "/>
    <x v="28"/>
    <x v="28"/>
    <s v="Audiovisual"/>
    <s v="OUTROS"/>
    <s v="Indireta"/>
    <n v="2013"/>
    <n v="1.2885864878819728"/>
    <n v="214000"/>
    <n v="275757.50840674218"/>
  </r>
  <r>
    <s v="41 - Paraná"/>
    <s v="SUL                 "/>
    <x v="28"/>
    <x v="28"/>
    <s v="Audiovisual"/>
    <s v="OUTROS"/>
    <s v="Direta"/>
    <n v="2013"/>
    <n v="1.2885864878819728"/>
    <n v="1986392.68"/>
    <n v="2559638.7670756592"/>
  </r>
  <r>
    <s v="41 - Paraná"/>
    <s v="SUL                 "/>
    <x v="28"/>
    <x v="28"/>
    <s v="Audiovisual"/>
    <s v="OUTROS"/>
    <s v="Direta"/>
    <n v="2013"/>
    <n v="1.2885864878819728"/>
    <n v="2628200.67"/>
    <n v="3386663.8708043476"/>
  </r>
  <r>
    <s v="41 - Paraná"/>
    <s v="SUL                 "/>
    <x v="28"/>
    <x v="28"/>
    <s v="Audiovisual"/>
    <s v="OUTROS"/>
    <s v="Direta"/>
    <n v="2013"/>
    <n v="1.2885864878819728"/>
    <n v="1172316.28"/>
    <n v="1510630.9179320596"/>
  </r>
  <r>
    <s v="41 - Paraná"/>
    <s v="SUL                 "/>
    <x v="28"/>
    <x v="28"/>
    <s v="Audiovisual"/>
    <s v="OUTROS"/>
    <s v="Indireta"/>
    <n v="2013"/>
    <n v="1.2885864878819728"/>
    <n v="68605.31"/>
    <n v="88403.875462953991"/>
  </r>
  <r>
    <s v="41 - Paraná"/>
    <s v="SUL                 "/>
    <x v="7"/>
    <x v="7"/>
    <s v="Música"/>
    <s v="OUTROS"/>
    <s v="Indireta"/>
    <n v="2013"/>
    <n v="1.2885864878819728"/>
    <n v="16965.990000000002"/>
    <n v="21862.145467540675"/>
  </r>
  <r>
    <s v="41 - Paraná"/>
    <s v="SUL                 "/>
    <x v="7"/>
    <x v="7"/>
    <s v="Música"/>
    <s v="OUTROS"/>
    <s v="Indireta"/>
    <n v="2013"/>
    <n v="1.2885864878819728"/>
    <n v="12870.2"/>
    <n v="16584.365816338566"/>
  </r>
  <r>
    <s v="41 - Paraná"/>
    <s v="SUL                 "/>
    <x v="16"/>
    <x v="16"/>
    <s v="Audiovisual"/>
    <s v="OUTROS"/>
    <s v="Indireta"/>
    <n v="2013"/>
    <n v="1.2885864878819728"/>
    <n v="105935.09"/>
    <n v="136506.52556656071"/>
  </r>
  <r>
    <s v="41 - Paraná"/>
    <s v="SUL                 "/>
    <x v="16"/>
    <x v="16"/>
    <s v="Audiovisual"/>
    <s v="OUTROS"/>
    <s v="Indireta"/>
    <n v="2013"/>
    <n v="1.2885864878819728"/>
    <n v="222877.04"/>
    <n v="287196.34220312996"/>
  </r>
  <r>
    <s v="41 - Paraná"/>
    <s v="SUL                 "/>
    <x v="16"/>
    <x v="16"/>
    <s v="Audiovisual"/>
    <s v="OUTROS"/>
    <s v="Indireta"/>
    <n v="2013"/>
    <n v="1.2885864878819728"/>
    <n v="134673.32999999999"/>
    <n v="173538.23331606991"/>
  </r>
  <r>
    <s v="41 - Paraná"/>
    <s v="SUL                 "/>
    <x v="16"/>
    <x v="16"/>
    <s v="Audiovisual"/>
    <s v="OUTROS"/>
    <s v="Indireta"/>
    <n v="2013"/>
    <n v="1.2885864878819728"/>
    <n v="10000"/>
    <n v="12885.864878819728"/>
  </r>
  <r>
    <s v="41 - Paraná"/>
    <s v="SUL                 "/>
    <x v="32"/>
    <x v="32"/>
    <s v="Audiovisual"/>
    <s v="OUTROS"/>
    <s v="Indireta"/>
    <n v="2013"/>
    <n v="1.2885864878819728"/>
    <n v="95602.9"/>
    <n v="123192.60514233145"/>
  </r>
  <r>
    <s v="41 - Paraná"/>
    <s v="SUL                 "/>
    <x v="32"/>
    <x v="32"/>
    <s v="Audiovisual"/>
    <s v="OUTROS"/>
    <s v="Indireta"/>
    <n v="2013"/>
    <n v="1.2885864878819728"/>
    <n v="1294623.75"/>
    <n v="1668234.6711410892"/>
  </r>
  <r>
    <s v="41 - Paraná"/>
    <s v="SUL                 "/>
    <x v="32"/>
    <x v="32"/>
    <s v="Audiovisual"/>
    <s v="OUTROS"/>
    <s v="Indireta"/>
    <n v="2013"/>
    <n v="1.2885864878819728"/>
    <n v="318591.34999999998"/>
    <n v="410532.50876607635"/>
  </r>
  <r>
    <s v="41 - Paraná"/>
    <s v="SUL                 "/>
    <x v="32"/>
    <x v="32"/>
    <s v="Audiovisual"/>
    <s v="OUTROS"/>
    <s v="Indireta"/>
    <n v="2013"/>
    <n v="1.2885864878819728"/>
    <n v="411672.94"/>
    <n v="530476.18791064608"/>
  </r>
  <r>
    <s v="41 - Paraná"/>
    <s v="SUL                 "/>
    <x v="41"/>
    <x v="41"/>
    <s v="Audiovisual"/>
    <s v="OUTROS"/>
    <s v="Indireta"/>
    <n v="2013"/>
    <n v="1.2885864878819728"/>
    <n v="11984.92"/>
    <n v="15443.605970346414"/>
  </r>
  <r>
    <s v="41 - Paraná"/>
    <s v="SUL                 "/>
    <x v="41"/>
    <x v="41"/>
    <s v="Audiovisual"/>
    <s v="OUTROS"/>
    <s v="Indireta"/>
    <n v="2013"/>
    <n v="1.2885864878819728"/>
    <n v="549000"/>
    <n v="707433.9818472031"/>
  </r>
  <r>
    <s v="41 - Paraná"/>
    <s v="SUL                 "/>
    <x v="41"/>
    <x v="41"/>
    <s v="Audiovisual"/>
    <s v="OUTROS"/>
    <s v="Indireta"/>
    <n v="2013"/>
    <n v="1.2885864878819728"/>
    <n v="49375.92"/>
    <n v="63625.143338741254"/>
  </r>
  <r>
    <s v="41 - Paraná"/>
    <s v="SUL                 "/>
    <x v="41"/>
    <x v="41"/>
    <s v="Audiovisual"/>
    <s v="OUTROS"/>
    <s v="Indireta"/>
    <n v="2013"/>
    <n v="1.2885864878819728"/>
    <n v="24967.56"/>
    <n v="32172.860451382432"/>
  </r>
  <r>
    <s v="41 - Paraná"/>
    <s v="SUL                 "/>
    <x v="59"/>
    <x v="59"/>
    <s v="Educação e Criação em Artes"/>
    <s v="OUTROS"/>
    <s v="Indireta"/>
    <n v="2013"/>
    <n v="1.2885864878819728"/>
    <n v="31167.439999999999"/>
    <n v="40161.942045872114"/>
  </r>
  <r>
    <s v="41 - Paraná"/>
    <s v="SUL                 "/>
    <x v="55"/>
    <x v="55"/>
    <s v="Educação e Criação em Artes"/>
    <s v="OUTROS"/>
    <s v="Indireta"/>
    <n v="2013"/>
    <n v="1.2885864878819728"/>
    <n v="8772.31"/>
    <n v="11303.880133511908"/>
  </r>
  <r>
    <s v="41 - Paraná"/>
    <s v="SUL                 "/>
    <x v="36"/>
    <x v="36"/>
    <s v="Artes Cênicas e Espetáculos"/>
    <s v="OUTROS"/>
    <s v="Indireta"/>
    <n v="2013"/>
    <n v="1.2885864878819728"/>
    <n v="14678.81"/>
    <n v="18914.916224186782"/>
  </r>
  <r>
    <s v="41 - Paraná"/>
    <s v="SUL                 "/>
    <x v="36"/>
    <x v="36"/>
    <s v="Artes Cênicas e Espetáculos"/>
    <s v="OUTROS"/>
    <s v="Indireta"/>
    <n v="2013"/>
    <n v="1.2885864878819728"/>
    <n v="14850"/>
    <n v="19135.509345047296"/>
  </r>
  <r>
    <s v="41 - Paraná"/>
    <s v="SUL                 "/>
    <x v="36"/>
    <x v="36"/>
    <s v="Artes Cênicas e Espetáculos"/>
    <s v="OUTROS"/>
    <s v="Indireta"/>
    <n v="2013"/>
    <n v="1.2885864878819728"/>
    <n v="31944.01"/>
    <n v="41162.619654766619"/>
  </r>
  <r>
    <s v="41 - Paraná"/>
    <s v="SUL                 "/>
    <x v="36"/>
    <x v="36"/>
    <s v="Artes Cênicas e Espetáculos"/>
    <s v="OUTROS"/>
    <s v="Indireta"/>
    <n v="2013"/>
    <n v="1.2885864878819728"/>
    <n v="60019.64"/>
    <n v="77340.497111540375"/>
  </r>
  <r>
    <s v="41 - Paraná"/>
    <s v="SUL                 "/>
    <x v="58"/>
    <x v="58"/>
    <s v="Artes Cênicas e Espetáculos"/>
    <s v="OUTROS"/>
    <s v="Indireta"/>
    <n v="2013"/>
    <n v="1.2885864878819728"/>
    <n v="240000"/>
    <n v="309260.7570916735"/>
  </r>
  <r>
    <s v="41 - Paraná"/>
    <s v="SUL                 "/>
    <x v="58"/>
    <x v="58"/>
    <s v="Artes Cênicas e Espetáculos"/>
    <s v="OUTROS"/>
    <s v="Indireta"/>
    <n v="2013"/>
    <n v="1.2885864878819728"/>
    <n v="33875.06"/>
    <n v="43650.944592191103"/>
  </r>
  <r>
    <s v="41 - Paraná"/>
    <s v="SUL                 "/>
    <x v="58"/>
    <x v="58"/>
    <s v="Artes Cênicas e Espetáculos"/>
    <s v="OUTROS"/>
    <s v="Indireta"/>
    <n v="2013"/>
    <n v="1.2885864878819728"/>
    <n v="61516.95"/>
    <n v="79269.910545710925"/>
  </r>
  <r>
    <s v="41 - Paraná"/>
    <s v="SUL                 "/>
    <x v="9"/>
    <x v="9"/>
    <s v="Artes Cênicas e Espetáculos"/>
    <s v="OUTROS"/>
    <s v="Indireta"/>
    <n v="2013"/>
    <n v="1.2885864878819728"/>
    <n v="20337.060000000001"/>
    <n v="26206.060719244957"/>
  </r>
  <r>
    <s v="41 - Paraná"/>
    <s v="SUL                 "/>
    <x v="9"/>
    <x v="9"/>
    <s v="Artes Cênicas e Espetáculos"/>
    <s v="OUTROS"/>
    <s v="Indireta"/>
    <n v="2013"/>
    <n v="1.2885864878819728"/>
    <n v="111184.49"/>
    <n v="143270.83147604833"/>
  </r>
  <r>
    <s v="41 - Paraná"/>
    <s v="SUL                 "/>
    <x v="9"/>
    <x v="9"/>
    <s v="Artes Cênicas e Espetáculos"/>
    <s v="OUTROS"/>
    <s v="Indireta"/>
    <n v="2013"/>
    <n v="1.2885864878819728"/>
    <n v="49612.53"/>
    <n v="63930.035787639012"/>
  </r>
  <r>
    <s v="41 - Paraná"/>
    <s v="SUL                 "/>
    <x v="20"/>
    <x v="20"/>
    <s v="Artes Cênicas e Espetáculos"/>
    <s v="OUTROS"/>
    <s v="Indireta"/>
    <n v="2013"/>
    <n v="1.2885864878819728"/>
    <n v="10128.64"/>
    <n v="13051.628644620865"/>
  </r>
  <r>
    <s v="41 - Paraná"/>
    <s v="SUL                 "/>
    <x v="20"/>
    <x v="20"/>
    <s v="Artes Cênicas e Espetáculos"/>
    <s v="OUTROS"/>
    <s v="Indireta"/>
    <n v="2013"/>
    <n v="1.2885864878819728"/>
    <n v="120000"/>
    <n v="154630.37854583675"/>
  </r>
  <r>
    <s v="41 - Paraná"/>
    <s v="SUL                 "/>
    <x v="20"/>
    <x v="20"/>
    <s v="Artes Cênicas e Espetáculos"/>
    <s v="OUTROS"/>
    <s v="Indireta"/>
    <n v="2013"/>
    <n v="1.2885864878819728"/>
    <n v="71121.83"/>
    <n v="91646.629131438734"/>
  </r>
  <r>
    <s v="41 - Paraná"/>
    <s v="SUL                 "/>
    <x v="20"/>
    <x v="20"/>
    <s v="Artes Cênicas e Espetáculos"/>
    <s v="OUTROS"/>
    <s v="Indireta"/>
    <n v="2013"/>
    <n v="1.2885864878819728"/>
    <n v="38900.720000000001"/>
    <n v="50126.942160880018"/>
  </r>
  <r>
    <s v="41 - Paraná"/>
    <s v="SUL                 "/>
    <x v="30"/>
    <x v="30"/>
    <s v="Artes Cênicas e Espetáculos"/>
    <s v="OUTROS"/>
    <s v="Indireta"/>
    <n v="2013"/>
    <n v="1.2885864878819728"/>
    <n v="890000"/>
    <n v="1146841.9742149559"/>
  </r>
  <r>
    <s v="41 - Paraná"/>
    <s v="SUL                 "/>
    <x v="30"/>
    <x v="30"/>
    <s v="Artes Cênicas e Espetáculos"/>
    <s v="OUTROS"/>
    <s v="Indireta"/>
    <n v="2013"/>
    <n v="1.2885864878819728"/>
    <n v="114112.21"/>
    <n v="147043.45190835014"/>
  </r>
  <r>
    <s v="41 - Paraná"/>
    <s v="SUL                 "/>
    <x v="30"/>
    <x v="30"/>
    <s v="Artes Cênicas e Espetáculos"/>
    <s v="OUTROS"/>
    <s v="Indireta"/>
    <n v="2013"/>
    <n v="1.2885864878819728"/>
    <n v="55723.839999999997"/>
    <n v="71804.987276896994"/>
  </r>
  <r>
    <s v="41 - Paraná"/>
    <s v="SUL                 "/>
    <x v="21"/>
    <x v="21"/>
    <s v="Artes Cênicas e Espetáculos"/>
    <s v="OUTROS"/>
    <s v="Indireta"/>
    <n v="2013"/>
    <n v="1.2885864878819728"/>
    <n v="132210"/>
    <n v="170364.01956287562"/>
  </r>
  <r>
    <s v="41 - Paraná"/>
    <s v="SUL                 "/>
    <x v="44"/>
    <x v="44"/>
    <s v="Artes Cênicas e Espetáculos"/>
    <s v="OUTROS"/>
    <s v="Indireta"/>
    <n v="2013"/>
    <n v="1.2885864878819728"/>
    <n v="588226.34"/>
    <n v="757980.51354026725"/>
  </r>
  <r>
    <s v="33 - Rio de Janeiro"/>
    <s v="SUDESTE             "/>
    <x v="38"/>
    <x v="38"/>
    <e v="#N/A"/>
    <s v="OUTROS"/>
    <s v="Indireta"/>
    <n v="2013"/>
    <n v="1.2885864878819728"/>
    <n v="548891"/>
    <n v="707293.52592002391"/>
  </r>
  <r>
    <s v="33 - Rio de Janeiro"/>
    <s v="SUDESTE             "/>
    <x v="2"/>
    <x v="2"/>
    <e v="#N/A"/>
    <s v="OUTROS"/>
    <s v="Indireta"/>
    <n v="2013"/>
    <n v="1.2885864878819728"/>
    <n v="85064.15"/>
    <n v="109612.51429316531"/>
  </r>
  <r>
    <s v="33 - Rio de Janeiro"/>
    <s v="SUDESTE             "/>
    <x v="2"/>
    <x v="2"/>
    <e v="#N/A"/>
    <s v="OUTROS"/>
    <s v="Indireta"/>
    <n v="2013"/>
    <n v="1.2885864878819728"/>
    <n v="570300"/>
    <n v="734880.87403908907"/>
  </r>
  <r>
    <s v="33 - Rio de Janeiro"/>
    <s v="SUDESTE             "/>
    <x v="2"/>
    <x v="2"/>
    <e v="#N/A"/>
    <s v="OUTROS"/>
    <s v="Indireta"/>
    <n v="2013"/>
    <n v="1.2885864878819728"/>
    <n v="403922.32"/>
    <n v="520488.84370593837"/>
  </r>
  <r>
    <s v="33 - Rio de Janeiro"/>
    <s v="SUDESTE             "/>
    <x v="2"/>
    <x v="2"/>
    <e v="#N/A"/>
    <s v="OUTROS"/>
    <s v="Indireta"/>
    <n v="2013"/>
    <n v="1.2885864878819728"/>
    <n v="1694003.52"/>
    <n v="2182870.0462964992"/>
  </r>
  <r>
    <s v="33 - Rio de Janeiro"/>
    <s v="SUDESTE             "/>
    <x v="39"/>
    <x v="39"/>
    <s v="Música"/>
    <s v="OUTROS"/>
    <s v="Indireta"/>
    <n v="2013"/>
    <n v="1.2885864878819728"/>
    <n v="36544.32"/>
    <n v="47090.516960834939"/>
  </r>
  <r>
    <s v="33 - Rio de Janeiro"/>
    <s v="SUDESTE             "/>
    <x v="26"/>
    <x v="26"/>
    <s v="Editorial"/>
    <s v="OUTROS"/>
    <s v="Indireta"/>
    <n v="2013"/>
    <n v="1.2885864878819728"/>
    <n v="73014.75"/>
    <n v="94085.820266080278"/>
  </r>
  <r>
    <s v="33 - Rio de Janeiro"/>
    <s v="SUDESTE             "/>
    <x v="26"/>
    <x v="26"/>
    <s v="Editorial"/>
    <s v="OUTROS"/>
    <s v="Indireta"/>
    <n v="2013"/>
    <n v="1.2885864878819728"/>
    <n v="98826.559999999998"/>
    <n v="127346.56985985706"/>
  </r>
  <r>
    <s v="33 - Rio de Janeiro"/>
    <s v="SUDESTE             "/>
    <x v="26"/>
    <x v="26"/>
    <s v="Editorial"/>
    <s v="OUTROS"/>
    <s v="Indireta"/>
    <n v="2013"/>
    <n v="1.2885864878819728"/>
    <n v="128800"/>
    <n v="165969.9396391981"/>
  </r>
  <r>
    <s v="33 - Rio de Janeiro"/>
    <s v="SUDESTE             "/>
    <x v="26"/>
    <x v="26"/>
    <s v="Editorial"/>
    <s v="OUTROS"/>
    <s v="Indireta"/>
    <n v="2013"/>
    <n v="1.2885864878819728"/>
    <n v="356921.58"/>
    <n v="459924.32522148464"/>
  </r>
  <r>
    <s v="33 - Rio de Janeiro"/>
    <s v="SUDESTE             "/>
    <x v="26"/>
    <x v="26"/>
    <s v="Editorial"/>
    <s v="OUTROS"/>
    <s v="Indireta"/>
    <n v="2013"/>
    <n v="1.2885864878819728"/>
    <n v="454797.75"/>
    <n v="586046.23536912352"/>
  </r>
  <r>
    <s v="33 - Rio de Janeiro"/>
    <s v="SUDESTE             "/>
    <x v="40"/>
    <x v="40"/>
    <s v="Música"/>
    <s v="OUTROS"/>
    <s v="Indireta"/>
    <n v="2013"/>
    <n v="1.2885864878819728"/>
    <n v="29490.94"/>
    <n v="38001.626798937985"/>
  </r>
  <r>
    <s v="33 - Rio de Janeiro"/>
    <s v="SUDESTE             "/>
    <x v="40"/>
    <x v="40"/>
    <s v="Música"/>
    <s v="OUTROS"/>
    <s v="Indireta"/>
    <n v="2013"/>
    <n v="1.2885864878819728"/>
    <n v="63175.41"/>
    <n v="81406.979692403664"/>
  </r>
  <r>
    <s v="33 - Rio de Janeiro"/>
    <s v="SUDESTE             "/>
    <x v="25"/>
    <x v="25"/>
    <s v="Editorial"/>
    <s v="OUTROS"/>
    <s v="Indireta"/>
    <n v="2013"/>
    <n v="1.2885864878819728"/>
    <n v="56236.9"/>
    <n v="72466.109460369713"/>
  </r>
  <r>
    <s v="33 - Rio de Janeiro"/>
    <s v="SUDESTE             "/>
    <x v="25"/>
    <x v="25"/>
    <s v="Editorial"/>
    <s v="OUTROS"/>
    <s v="Direta"/>
    <n v="2013"/>
    <n v="1.2885864878819728"/>
    <n v="282786.58"/>
    <n v="364394.96594235458"/>
  </r>
  <r>
    <s v="33 - Rio de Janeiro"/>
    <s v="SUDESTE             "/>
    <x v="25"/>
    <x v="25"/>
    <s v="Editorial"/>
    <s v="OUTROS"/>
    <s v="Direta"/>
    <n v="2013"/>
    <n v="1.2885864878819728"/>
    <n v="338353.9"/>
    <n v="435998.26366216829"/>
  </r>
  <r>
    <s v="33 - Rio de Janeiro"/>
    <s v="SUDESTE             "/>
    <x v="25"/>
    <x v="25"/>
    <s v="Editorial"/>
    <s v="OUTROS"/>
    <s v="Indireta"/>
    <n v="2013"/>
    <n v="1.2885864878819728"/>
    <n v="257196.34"/>
    <n v="331419.72845669778"/>
  </r>
  <r>
    <s v="33 - Rio de Janeiro"/>
    <s v="SUDESTE             "/>
    <x v="25"/>
    <x v="25"/>
    <s v="Editorial"/>
    <s v="OUTROS"/>
    <s v="Indireta"/>
    <n v="2013"/>
    <n v="1.2885864878819728"/>
    <n v="15700"/>
    <n v="20230.807859746972"/>
  </r>
  <r>
    <s v="33 - Rio de Janeiro"/>
    <s v="SUDESTE             "/>
    <x v="25"/>
    <x v="25"/>
    <s v="Editorial"/>
    <s v="OUTROS"/>
    <s v="Direta"/>
    <n v="2013"/>
    <n v="1.2885864878819728"/>
    <n v="28616.54"/>
    <n v="36874.886773933991"/>
  </r>
  <r>
    <s v="33 - Rio de Janeiro"/>
    <s v="SUDESTE             "/>
    <x v="25"/>
    <x v="25"/>
    <s v="Editorial"/>
    <s v="OUTROS"/>
    <s v="Indireta"/>
    <n v="2013"/>
    <n v="1.2885864878819728"/>
    <n v="239432.8"/>
    <n v="308529.87083574681"/>
  </r>
  <r>
    <s v="33 - Rio de Janeiro"/>
    <s v="SUDESTE             "/>
    <x v="33"/>
    <x v="33"/>
    <s v="Editorial"/>
    <s v="OUTROS"/>
    <s v="Indireta"/>
    <n v="2013"/>
    <n v="1.2885864878819728"/>
    <n v="45424.5"/>
    <n v="58533.396918794671"/>
  </r>
  <r>
    <s v="33 - Rio de Janeiro"/>
    <s v="SUDESTE             "/>
    <x v="33"/>
    <x v="33"/>
    <s v="Editorial"/>
    <s v="OUTROS"/>
    <s v="Indireta"/>
    <n v="2013"/>
    <n v="1.2885864878819728"/>
    <n v="174218.94"/>
    <n v="224496.17201712015"/>
  </r>
  <r>
    <s v="33 - Rio de Janeiro"/>
    <s v="SUDESTE             "/>
    <x v="37"/>
    <x v="37"/>
    <s v="Música"/>
    <s v="OUTROS"/>
    <s v="Indireta"/>
    <n v="2013"/>
    <n v="1.2885864878819728"/>
    <n v="6900.41"/>
    <n v="8891.7750868456442"/>
  </r>
  <r>
    <s v="33 - Rio de Janeiro"/>
    <s v="SUDESTE             "/>
    <x v="37"/>
    <x v="37"/>
    <s v="Música"/>
    <s v="OUTROS"/>
    <s v="Indireta"/>
    <n v="2013"/>
    <n v="1.2885864878819728"/>
    <n v="190000"/>
    <n v="244831.43269757484"/>
  </r>
  <r>
    <s v="33 - Rio de Janeiro"/>
    <s v="SUDESTE             "/>
    <x v="37"/>
    <x v="37"/>
    <s v="Música"/>
    <s v="OUTROS"/>
    <s v="Indireta"/>
    <n v="2013"/>
    <n v="1.2885864878819728"/>
    <n v="129300"/>
    <n v="166614.23288313908"/>
  </r>
  <r>
    <s v="33 - Rio de Janeiro"/>
    <s v="SUDESTE             "/>
    <x v="37"/>
    <x v="37"/>
    <s v="Música"/>
    <s v="OUTROS"/>
    <s v="Indireta"/>
    <n v="2013"/>
    <n v="1.2885864878819728"/>
    <n v="69419.08"/>
    <n v="89452.488489197698"/>
  </r>
  <r>
    <s v="33 - Rio de Janeiro"/>
    <s v="SUDESTE             "/>
    <x v="13"/>
    <x v="13"/>
    <s v="Editorial"/>
    <s v="OUTROS"/>
    <s v="Indireta"/>
    <n v="2013"/>
    <n v="1.2885864878819728"/>
    <n v="39185.03"/>
    <n v="50493.30018524974"/>
  </r>
  <r>
    <s v="33 - Rio de Janeiro"/>
    <s v="SUDESTE             "/>
    <x v="13"/>
    <x v="13"/>
    <s v="Editorial"/>
    <s v="OUTROS"/>
    <s v="Indireta"/>
    <n v="2013"/>
    <n v="1.2885864878819728"/>
    <n v="60000"/>
    <n v="77315.189272918375"/>
  </r>
  <r>
    <s v="33 - Rio de Janeiro"/>
    <s v="SUDESTE             "/>
    <x v="13"/>
    <x v="13"/>
    <s v="Editorial"/>
    <s v="OUTROS"/>
    <s v="Indireta"/>
    <n v="2013"/>
    <n v="1.2885864878819728"/>
    <n v="248962.05"/>
    <n v="320809.13362539612"/>
  </r>
  <r>
    <s v="33 - Rio de Janeiro"/>
    <s v="SUDESTE             "/>
    <x v="13"/>
    <x v="13"/>
    <s v="Editorial"/>
    <s v="OUTROS"/>
    <s v="Indireta"/>
    <n v="2013"/>
    <n v="1.2885864878819728"/>
    <n v="1277071.3999999999"/>
    <n v="1645616.9501005139"/>
  </r>
  <r>
    <s v="33 - Rio de Janeiro"/>
    <s v="SUDESTE             "/>
    <x v="13"/>
    <x v="13"/>
    <s v="Editorial"/>
    <s v="OUTROS"/>
    <s v="Direta"/>
    <n v="2013"/>
    <n v="1.2885864878819728"/>
    <n v="583799.84"/>
    <n v="752276.58545165765"/>
  </r>
  <r>
    <s v="33 - Rio de Janeiro"/>
    <s v="SUDESTE             "/>
    <x v="17"/>
    <x v="17"/>
    <s v="Editorial"/>
    <s v="OUTROS"/>
    <s v="Indireta"/>
    <n v="2013"/>
    <n v="1.2885864878819728"/>
    <n v="3648.83"/>
    <n v="4701.8330345783788"/>
  </r>
  <r>
    <s v="33 - Rio de Janeiro"/>
    <s v="SUDESTE             "/>
    <x v="17"/>
    <x v="17"/>
    <s v="Editorial"/>
    <s v="OUTROS"/>
    <s v="Indireta"/>
    <n v="2013"/>
    <n v="1.2885864878819728"/>
    <n v="2213.61"/>
    <n v="2852.4279354404139"/>
  </r>
  <r>
    <s v="33 - Rio de Janeiro"/>
    <s v="SUDESTE             "/>
    <x v="17"/>
    <x v="17"/>
    <s v="Editorial"/>
    <s v="OUTROS"/>
    <s v="Indireta"/>
    <n v="2013"/>
    <n v="1.2885864878819728"/>
    <n v="13805.97"/>
    <n v="17790.186394103879"/>
  </r>
  <r>
    <s v="33 - Rio de Janeiro"/>
    <s v="SUDESTE             "/>
    <x v="12"/>
    <x v="12"/>
    <s v="Editorial"/>
    <s v="OUTROS"/>
    <s v="Indireta"/>
    <n v="2013"/>
    <n v="1.2885864878819728"/>
    <n v="73081.95"/>
    <n v="94172.413278065942"/>
  </r>
  <r>
    <s v="33 - Rio de Janeiro"/>
    <s v="SUDESTE             "/>
    <x v="12"/>
    <x v="12"/>
    <s v="Editorial"/>
    <s v="OUTROS"/>
    <s v="Indireta"/>
    <n v="2013"/>
    <n v="1.2885864878819728"/>
    <n v="47297.06"/>
    <n v="60946.352432542939"/>
  </r>
  <r>
    <s v="33 - Rio de Janeiro"/>
    <s v="SUDESTE             "/>
    <x v="14"/>
    <x v="14"/>
    <s v="Editorial"/>
    <s v="OUTROS"/>
    <s v="Indireta"/>
    <n v="2013"/>
    <n v="1.2885864878819728"/>
    <n v="6472.44"/>
    <n v="8340.2987276267959"/>
  </r>
  <r>
    <s v="33 - Rio de Janeiro"/>
    <s v="SUDESTE             "/>
    <x v="14"/>
    <x v="14"/>
    <s v="Editorial"/>
    <s v="OUTROS"/>
    <s v="Direta"/>
    <n v="2013"/>
    <n v="1.2885864878819728"/>
    <n v="4349999.9800000004"/>
    <n v="5605351.1965148523"/>
  </r>
  <r>
    <s v="33 - Rio de Janeiro"/>
    <s v="SUDESTE             "/>
    <x v="14"/>
    <x v="14"/>
    <s v="Editorial"/>
    <s v="OUTROS"/>
    <s v="Indireta"/>
    <n v="2013"/>
    <n v="1.2885864878819728"/>
    <n v="247302"/>
    <n v="318670.01562618767"/>
  </r>
  <r>
    <s v="33 - Rio de Janeiro"/>
    <s v="SUDESTE             "/>
    <x v="14"/>
    <x v="14"/>
    <s v="Editorial"/>
    <s v="OUTROS"/>
    <s v="Indireta"/>
    <n v="2013"/>
    <n v="1.2885864878819728"/>
    <n v="218634.17"/>
    <n v="281729.03725129022"/>
  </r>
  <r>
    <s v="33 - Rio de Janeiro"/>
    <s v="SUDESTE             "/>
    <x v="14"/>
    <x v="14"/>
    <s v="Editorial"/>
    <s v="OUTROS"/>
    <s v="Direta"/>
    <n v="2013"/>
    <n v="1.2885864878819728"/>
    <n v="649999.99"/>
    <n v="837581.20423741743"/>
  </r>
  <r>
    <s v="33 - Rio de Janeiro"/>
    <s v="SUDESTE             "/>
    <x v="14"/>
    <x v="14"/>
    <s v="Editorial"/>
    <s v="OUTROS"/>
    <s v="Indireta"/>
    <n v="2013"/>
    <n v="1.2885864878819728"/>
    <n v="559961.92000000004"/>
    <n v="721559.36384044634"/>
  </r>
  <r>
    <s v="33 - Rio de Janeiro"/>
    <s v="SUDESTE             "/>
    <x v="18"/>
    <x v="18"/>
    <s v="Editorial"/>
    <s v="OUTROS"/>
    <s v="Indireta"/>
    <n v="2013"/>
    <n v="1.2885864878819728"/>
    <n v="144252.49"/>
    <n v="185881.80945732939"/>
  </r>
  <r>
    <s v="33 - Rio de Janeiro"/>
    <s v="SUDESTE             "/>
    <x v="18"/>
    <x v="18"/>
    <s v="Editorial"/>
    <s v="OUTROS"/>
    <s v="Indireta"/>
    <n v="2013"/>
    <n v="1.2885864878819728"/>
    <n v="17631.900000000001"/>
    <n v="22720.228095686158"/>
  </r>
  <r>
    <s v="33 - Rio de Janeiro"/>
    <s v="SUDESTE             "/>
    <x v="19"/>
    <x v="19"/>
    <s v="Editorial"/>
    <s v="OUTROS"/>
    <s v="Indireta"/>
    <n v="2013"/>
    <n v="1.2885864878819728"/>
    <n v="120412.47"/>
    <n v="155161.88181449342"/>
  </r>
  <r>
    <s v="33 - Rio de Janeiro"/>
    <s v="SUDESTE             "/>
    <x v="19"/>
    <x v="19"/>
    <s v="Editorial"/>
    <s v="OUTROS"/>
    <s v="Indireta"/>
    <n v="2013"/>
    <n v="1.2885864878819728"/>
    <n v="197015.21"/>
    <n v="253871.13751322933"/>
  </r>
  <r>
    <s v="33 - Rio de Janeiro"/>
    <s v="SUDESTE             "/>
    <x v="5"/>
    <x v="5"/>
    <e v="#N/A"/>
    <s v="OUTROS"/>
    <s v="Indireta"/>
    <n v="2013"/>
    <n v="1.2885864878819728"/>
    <n v="120742.07"/>
    <n v="155586.59992089932"/>
  </r>
  <r>
    <s v="33 - Rio de Janeiro"/>
    <s v="SUDESTE             "/>
    <x v="5"/>
    <x v="5"/>
    <e v="#N/A"/>
    <s v="OUTROS"/>
    <s v="Indireta"/>
    <n v="2013"/>
    <n v="1.2885864878819728"/>
    <n v="150000"/>
    <n v="193287.97318229591"/>
  </r>
  <r>
    <s v="33 - Rio de Janeiro"/>
    <s v="SUDESTE             "/>
    <x v="5"/>
    <x v="5"/>
    <e v="#N/A"/>
    <s v="OUTROS"/>
    <s v="Indireta"/>
    <n v="2013"/>
    <n v="1.2885864878819728"/>
    <n v="169800"/>
    <n v="218801.98564235898"/>
  </r>
  <r>
    <s v="33 - Rio de Janeiro"/>
    <s v="SUDESTE             "/>
    <x v="5"/>
    <x v="5"/>
    <e v="#N/A"/>
    <s v="OUTROS"/>
    <s v="Indireta"/>
    <n v="2013"/>
    <n v="1.2885864878819728"/>
    <n v="100060.19"/>
    <n v="128936.2088089029"/>
  </r>
  <r>
    <s v="33 - Rio de Janeiro"/>
    <s v="SUDESTE             "/>
    <x v="5"/>
    <x v="5"/>
    <e v="#N/A"/>
    <s v="OUTROS"/>
    <s v="Indireta"/>
    <n v="2013"/>
    <n v="1.2885864878819728"/>
    <n v="211312.02"/>
    <n v="272293.81369904516"/>
  </r>
  <r>
    <s v="33 - Rio de Janeiro"/>
    <s v="SUDESTE             "/>
    <x v="15"/>
    <x v="15"/>
    <s v="Audiovisual"/>
    <s v="OUTROS"/>
    <s v="Direta"/>
    <n v="2013"/>
    <n v="1.2885864878819728"/>
    <n v="70000"/>
    <n v="90201.054151738092"/>
  </r>
  <r>
    <s v="33 - Rio de Janeiro"/>
    <s v="SUDESTE             "/>
    <x v="15"/>
    <x v="15"/>
    <s v="Audiovisual"/>
    <s v="OUTROS"/>
    <s v="Direta"/>
    <n v="2013"/>
    <n v="1.2885864878819728"/>
    <n v="109915251.77"/>
    <n v="141635308.2429671"/>
  </r>
  <r>
    <s v="33 - Rio de Janeiro"/>
    <s v="SUDESTE             "/>
    <x v="42"/>
    <x v="42"/>
    <s v="Audiovisual"/>
    <s v="OUTROS"/>
    <s v="Indireta"/>
    <n v="2013"/>
    <n v="1.2885864878819728"/>
    <n v="108000"/>
    <n v="139167.34069125308"/>
  </r>
  <r>
    <s v="33 - Rio de Janeiro"/>
    <s v="SUDESTE             "/>
    <x v="42"/>
    <x v="42"/>
    <s v="Audiovisual"/>
    <s v="OUTROS"/>
    <s v="Direta"/>
    <n v="2013"/>
    <n v="1.2885864878819728"/>
    <n v="75000"/>
    <n v="96643.986591147957"/>
  </r>
  <r>
    <s v="33 - Rio de Janeiro"/>
    <s v="SUDESTE             "/>
    <x v="42"/>
    <x v="42"/>
    <s v="Audiovisual"/>
    <s v="OUTROS"/>
    <s v="Indireta"/>
    <n v="2013"/>
    <n v="1.2885864878819728"/>
    <n v="5292.45"/>
    <n v="6819.7795577909465"/>
  </r>
  <r>
    <s v="33 - Rio de Janeiro"/>
    <s v="SUDESTE             "/>
    <x v="31"/>
    <x v="31"/>
    <s v="Audiovisual"/>
    <s v="OUTROS"/>
    <s v="Indireta"/>
    <n v="2013"/>
    <n v="1.2885864878819728"/>
    <n v="6429.02"/>
    <n v="8284.3483023229619"/>
  </r>
  <r>
    <s v="33 - Rio de Janeiro"/>
    <s v="SUDESTE             "/>
    <x v="31"/>
    <x v="31"/>
    <s v="Audiovisual"/>
    <s v="OUTROS"/>
    <s v="Indireta"/>
    <n v="2013"/>
    <n v="1.2885864878819728"/>
    <n v="40000"/>
    <n v="51543.459515278912"/>
  </r>
  <r>
    <s v="33 - Rio de Janeiro"/>
    <s v="SUDESTE             "/>
    <x v="31"/>
    <x v="31"/>
    <s v="Audiovisual"/>
    <s v="OUTROS"/>
    <s v="Indireta"/>
    <n v="2013"/>
    <n v="1.2885864878819728"/>
    <n v="127800"/>
    <n v="164681.35315131611"/>
  </r>
  <r>
    <s v="33 - Rio de Janeiro"/>
    <s v="SUDESTE             "/>
    <x v="31"/>
    <x v="31"/>
    <s v="Audiovisual"/>
    <s v="OUTROS"/>
    <s v="Direta"/>
    <n v="2013"/>
    <n v="1.2885864878819728"/>
    <n v="1577215.85"/>
    <n v="2032379.0327832806"/>
  </r>
  <r>
    <s v="33 - Rio de Janeiro"/>
    <s v="SUDESTE             "/>
    <x v="31"/>
    <x v="31"/>
    <s v="Audiovisual"/>
    <s v="OUTROS"/>
    <s v="Direta"/>
    <n v="2013"/>
    <n v="1.2885864878819728"/>
    <n v="4325000"/>
    <n v="5573136.5600895323"/>
  </r>
  <r>
    <s v="33 - Rio de Janeiro"/>
    <s v="SUDESTE             "/>
    <x v="31"/>
    <x v="31"/>
    <s v="Audiovisual"/>
    <s v="OUTROS"/>
    <s v="Indireta"/>
    <n v="2013"/>
    <n v="1.2885864878819728"/>
    <n v="102176.13"/>
    <n v="131662.7805020719"/>
  </r>
  <r>
    <s v="33 - Rio de Janeiro"/>
    <s v="SUDESTE             "/>
    <x v="31"/>
    <x v="31"/>
    <s v="Audiovisual"/>
    <s v="OUTROS"/>
    <s v="Indireta"/>
    <n v="2013"/>
    <n v="1.2885864878819728"/>
    <n v="359051.69"/>
    <n v="462669.15618518688"/>
  </r>
  <r>
    <s v="33 - Rio de Janeiro"/>
    <s v="SUDESTE             "/>
    <x v="47"/>
    <x v="47"/>
    <s v="Audiovisual"/>
    <s v="OUTROS"/>
    <s v="Indireta"/>
    <n v="2013"/>
    <n v="1.2885864878819728"/>
    <n v="10545.36"/>
    <n v="13588.608405851042"/>
  </r>
  <r>
    <s v="33 - Rio de Janeiro"/>
    <s v="SUDESTE             "/>
    <x v="34"/>
    <x v="34"/>
    <s v="Audiovisual"/>
    <s v="OUTROS"/>
    <s v="Indireta"/>
    <n v="2013"/>
    <n v="1.2885864878819728"/>
    <n v="4569.6899999999996"/>
    <n v="5888.4407878093716"/>
  </r>
  <r>
    <s v="33 - Rio de Janeiro"/>
    <s v="SUDESTE             "/>
    <x v="34"/>
    <x v="34"/>
    <s v="Audiovisual"/>
    <s v="OUTROS"/>
    <s v="Direta"/>
    <n v="2013"/>
    <n v="1.2885864878819728"/>
    <n v="45000"/>
    <n v="57986.391954688777"/>
  </r>
  <r>
    <s v="33 - Rio de Janeiro"/>
    <s v="SUDESTE             "/>
    <x v="34"/>
    <x v="34"/>
    <s v="Audiovisual"/>
    <s v="OUTROS"/>
    <s v="Indireta"/>
    <n v="2013"/>
    <n v="1.2885864878819728"/>
    <n v="1636.64"/>
    <n v="2108.9521895271523"/>
  </r>
  <r>
    <s v="33 - Rio de Janeiro"/>
    <s v="SUDESTE             "/>
    <x v="35"/>
    <x v="35"/>
    <s v="Audiovisual"/>
    <s v="OUTROS"/>
    <s v="Direta"/>
    <n v="2013"/>
    <n v="1.2885864878819728"/>
    <n v="9000000"/>
    <n v="11597278.390937755"/>
  </r>
  <r>
    <s v="33 - Rio de Janeiro"/>
    <s v="SUDESTE             "/>
    <x v="35"/>
    <x v="35"/>
    <s v="Audiovisual"/>
    <s v="OUTROS"/>
    <s v="Indireta"/>
    <n v="2013"/>
    <n v="1.2885864878819728"/>
    <n v="89900.81"/>
    <n v="115844.96901564454"/>
  </r>
  <r>
    <s v="33 - Rio de Janeiro"/>
    <s v="SUDESTE             "/>
    <x v="35"/>
    <x v="35"/>
    <s v="Audiovisual"/>
    <s v="OUTROS"/>
    <s v="Indireta"/>
    <n v="2013"/>
    <n v="1.2885864878819728"/>
    <n v="338157.8"/>
    <n v="435745.57185189455"/>
  </r>
  <r>
    <s v="33 - Rio de Janeiro"/>
    <s v="SUDESTE             "/>
    <x v="28"/>
    <x v="28"/>
    <s v="Audiovisual"/>
    <s v="OUTROS"/>
    <s v="Indireta"/>
    <n v="2013"/>
    <n v="1.2885864878819728"/>
    <n v="1825.37"/>
    <n v="2352.1471173851164"/>
  </r>
  <r>
    <s v="33 - Rio de Janeiro"/>
    <s v="SUDESTE             "/>
    <x v="28"/>
    <x v="28"/>
    <s v="Audiovisual"/>
    <s v="OUTROS"/>
    <s v="Direta"/>
    <n v="2013"/>
    <n v="1.2885864878819728"/>
    <n v="9295666.5"/>
    <n v="11978270.247757111"/>
  </r>
  <r>
    <s v="33 - Rio de Janeiro"/>
    <s v="SUDESTE             "/>
    <x v="28"/>
    <x v="28"/>
    <s v="Audiovisual"/>
    <s v="OUTROS"/>
    <s v="Direta"/>
    <n v="2013"/>
    <n v="1.2885864878819728"/>
    <n v="1630000"/>
    <n v="2100395.9752476155"/>
  </r>
  <r>
    <s v="33 - Rio de Janeiro"/>
    <s v="SUDESTE             "/>
    <x v="28"/>
    <x v="28"/>
    <s v="Audiovisual"/>
    <s v="OUTROS"/>
    <s v="Direta"/>
    <n v="2013"/>
    <n v="1.2885864878819728"/>
    <n v="27791.57"/>
    <n v="35811.841579025997"/>
  </r>
  <r>
    <s v="33 - Rio de Janeiro"/>
    <s v="SUDESTE             "/>
    <x v="28"/>
    <x v="28"/>
    <s v="Audiovisual"/>
    <s v="OUTROS"/>
    <s v="Direta"/>
    <n v="2013"/>
    <n v="1.2885864878819728"/>
    <n v="37648.5"/>
    <n v="48513.348389024453"/>
  </r>
  <r>
    <s v="33 - Rio de Janeiro"/>
    <s v="SUDESTE             "/>
    <x v="28"/>
    <x v="28"/>
    <s v="Audiovisual"/>
    <s v="OUTROS"/>
    <s v="Direta"/>
    <n v="2013"/>
    <n v="1.2885864878819728"/>
    <n v="446999.98"/>
    <n v="575998.13431151211"/>
  </r>
  <r>
    <s v="33 - Rio de Janeiro"/>
    <s v="SUDESTE             "/>
    <x v="28"/>
    <x v="28"/>
    <s v="Audiovisual"/>
    <s v="OUTROS"/>
    <s v="Indireta"/>
    <n v="2013"/>
    <n v="1.2885864878819728"/>
    <n v="17620.13"/>
    <n v="22705.061432723789"/>
  </r>
  <r>
    <s v="33 - Rio de Janeiro"/>
    <s v="SUDESTE             "/>
    <x v="7"/>
    <x v="7"/>
    <s v="Música"/>
    <s v="OUTROS"/>
    <s v="Indireta"/>
    <n v="2013"/>
    <n v="1.2885864878819728"/>
    <n v="348706.57"/>
    <n v="449338.5743376693"/>
  </r>
  <r>
    <s v="33 - Rio de Janeiro"/>
    <s v="SUDESTE             "/>
    <x v="7"/>
    <x v="7"/>
    <s v="Música"/>
    <s v="OUTROS"/>
    <s v="Indireta"/>
    <n v="2013"/>
    <n v="1.2885864878819728"/>
    <n v="134740.97"/>
    <n v="173625.39330611026"/>
  </r>
  <r>
    <s v="33 - Rio de Janeiro"/>
    <s v="SUDESTE             "/>
    <x v="16"/>
    <x v="16"/>
    <s v="Audiovisual"/>
    <s v="OUTROS"/>
    <s v="Indireta"/>
    <n v="2013"/>
    <n v="1.2885864878819728"/>
    <n v="2141.96"/>
    <n v="2760.1007135836708"/>
  </r>
  <r>
    <s v="33 - Rio de Janeiro"/>
    <s v="SUDESTE             "/>
    <x v="32"/>
    <x v="32"/>
    <s v="Audiovisual"/>
    <s v="OUTROS"/>
    <s v="Indireta"/>
    <n v="2013"/>
    <n v="1.2885864878819728"/>
    <n v="59105.78"/>
    <n v="76162.909463724543"/>
  </r>
  <r>
    <s v="33 - Rio de Janeiro"/>
    <s v="SUDESTE             "/>
    <x v="32"/>
    <x v="32"/>
    <s v="Audiovisual"/>
    <s v="OUTROS"/>
    <s v="Indireta"/>
    <n v="2013"/>
    <n v="1.2885864878819728"/>
    <n v="285391.07"/>
    <n v="367751.07656417828"/>
  </r>
  <r>
    <s v="33 - Rio de Janeiro"/>
    <s v="SUDESTE             "/>
    <x v="68"/>
    <x v="68"/>
    <s v="Educação e Criação em Artes"/>
    <s v="FUNDO CULTURAL"/>
    <s v="Direta"/>
    <n v="2013"/>
    <n v="1.2885864878819728"/>
    <n v="42309"/>
    <n v="54518.805715798386"/>
  </r>
  <r>
    <s v="33 - Rio de Janeiro"/>
    <s v="SUDESTE             "/>
    <x v="59"/>
    <x v="59"/>
    <s v="Educação e Criação em Artes"/>
    <s v="OUTROS"/>
    <s v="Indireta"/>
    <n v="2013"/>
    <n v="1.2885864878819728"/>
    <n v="50525.23"/>
    <n v="65106.128675128894"/>
  </r>
  <r>
    <s v="33 - Rio de Janeiro"/>
    <s v="SUDESTE             "/>
    <x v="53"/>
    <x v="53"/>
    <s v="Educação e Criação em Artes"/>
    <s v="OUTROS"/>
    <s v="Indireta"/>
    <n v="2013"/>
    <n v="1.2885864878819728"/>
    <n v="6494.43"/>
    <n v="8368.6347444953208"/>
  </r>
  <r>
    <s v="33 - Rio de Janeiro"/>
    <s v="SUDESTE             "/>
    <x v="55"/>
    <x v="55"/>
    <s v="Educação e Criação em Artes"/>
    <s v="OUTROS"/>
    <s v="Indireta"/>
    <n v="2013"/>
    <n v="1.2885864878819728"/>
    <n v="171826.56"/>
    <n v="221413.38347524108"/>
  </r>
  <r>
    <s v="33 - Rio de Janeiro"/>
    <s v="SUDESTE             "/>
    <x v="55"/>
    <x v="55"/>
    <s v="Educação e Criação em Artes"/>
    <s v="OUTROS"/>
    <s v="Indireta"/>
    <n v="2013"/>
    <n v="1.2885864878819728"/>
    <n v="6721.52"/>
    <n v="8661.2598500284384"/>
  </r>
  <r>
    <s v="33 - Rio de Janeiro"/>
    <s v="SUDESTE             "/>
    <x v="36"/>
    <x v="36"/>
    <s v="Artes Cênicas e Espetáculos"/>
    <s v="OUTROS"/>
    <s v="Indireta"/>
    <n v="2013"/>
    <n v="1.2885864878819728"/>
    <n v="47930.59"/>
    <n v="61762.7106302108"/>
  </r>
  <r>
    <s v="33 - Rio de Janeiro"/>
    <s v="SUDESTE             "/>
    <x v="36"/>
    <x v="36"/>
    <s v="Artes Cênicas e Espetáculos"/>
    <s v="OUTROS"/>
    <s v="Indireta"/>
    <n v="2013"/>
    <n v="1.2885864878819728"/>
    <n v="256500"/>
    <n v="330522.43414172606"/>
  </r>
  <r>
    <s v="33 - Rio de Janeiro"/>
    <s v="SUDESTE             "/>
    <x v="36"/>
    <x v="36"/>
    <s v="Artes Cênicas e Espetáculos"/>
    <s v="FUNDO CULTURAL"/>
    <s v="Direta"/>
    <n v="2013"/>
    <n v="1.2885864878819728"/>
    <n v="8980000"/>
    <n v="11571506.661180116"/>
  </r>
  <r>
    <s v="33 - Rio de Janeiro"/>
    <s v="SUDESTE             "/>
    <x v="36"/>
    <x v="36"/>
    <s v="Artes Cênicas e Espetáculos"/>
    <s v="FUNDO CULTURAL"/>
    <s v="Direta"/>
    <n v="2013"/>
    <n v="1.2885864878819728"/>
    <n v="1449248.73"/>
    <n v="1867482.3310581094"/>
  </r>
  <r>
    <s v="33 - Rio de Janeiro"/>
    <s v="SUDESTE             "/>
    <x v="36"/>
    <x v="36"/>
    <s v="Artes Cênicas e Espetáculos"/>
    <s v="OUTROS"/>
    <s v="Indireta"/>
    <n v="2013"/>
    <n v="1.2885864878819728"/>
    <n v="194940.21"/>
    <n v="251197.32055087422"/>
  </r>
  <r>
    <s v="33 - Rio de Janeiro"/>
    <s v="SUDESTE             "/>
    <x v="36"/>
    <x v="36"/>
    <s v="Artes Cênicas e Espetáculos"/>
    <s v="OUTROS"/>
    <s v="Indireta"/>
    <n v="2013"/>
    <n v="1.2885864878819728"/>
    <n v="52291.89"/>
    <n v="67382.622879810457"/>
  </r>
  <r>
    <s v="33 - Rio de Janeiro"/>
    <s v="SUDESTE             "/>
    <x v="20"/>
    <x v="20"/>
    <s v="Artes Cênicas e Espetáculos"/>
    <s v="OUTROS"/>
    <s v="Indireta"/>
    <n v="2013"/>
    <n v="1.2885864878819728"/>
    <n v="73475.520000000004"/>
    <n v="94679.562262101652"/>
  </r>
  <r>
    <s v="33 - Rio de Janeiro"/>
    <s v="SUDESTE             "/>
    <x v="20"/>
    <x v="20"/>
    <s v="Artes Cênicas e Espetáculos"/>
    <s v="OUTROS"/>
    <s v="Indireta"/>
    <n v="2013"/>
    <n v="1.2885864878819728"/>
    <n v="130000"/>
    <n v="167516.24342465648"/>
  </r>
  <r>
    <s v="33 - Rio de Janeiro"/>
    <s v="SUDESTE             "/>
    <x v="20"/>
    <x v="20"/>
    <s v="Artes Cênicas e Espetáculos"/>
    <s v="OUTROS"/>
    <s v="Indireta"/>
    <n v="2013"/>
    <n v="1.2885864878819728"/>
    <n v="170000"/>
    <n v="219059.70293993538"/>
  </r>
  <r>
    <s v="33 - Rio de Janeiro"/>
    <s v="SUDESTE             "/>
    <x v="20"/>
    <x v="20"/>
    <s v="Artes Cênicas e Espetáculos"/>
    <s v="OUTROS"/>
    <s v="Indireta"/>
    <n v="2013"/>
    <n v="1.2885864878819728"/>
    <n v="1009615.13"/>
    <n v="1300976.4144792014"/>
  </r>
  <r>
    <s v="33 - Rio de Janeiro"/>
    <s v="SUDESTE             "/>
    <x v="20"/>
    <x v="20"/>
    <s v="Artes Cênicas e Espetáculos"/>
    <s v="OUTROS"/>
    <s v="Indireta"/>
    <n v="2013"/>
    <n v="1.2885864878819728"/>
    <n v="77525.490000000005"/>
    <n v="99898.298880429007"/>
  </r>
  <r>
    <s v="33 - Rio de Janeiro"/>
    <s v="SUDESTE             "/>
    <x v="20"/>
    <x v="20"/>
    <s v="Artes Cênicas e Espetáculos"/>
    <s v="OUTROS"/>
    <s v="Indireta"/>
    <n v="2013"/>
    <n v="1.2885864878819728"/>
    <n v="200301.42"/>
    <n v="258105.70331557197"/>
  </r>
  <r>
    <s v="33 - Rio de Janeiro"/>
    <s v="SUDESTE             "/>
    <x v="30"/>
    <x v="30"/>
    <s v="Artes Cênicas e Espetáculos"/>
    <s v="OUTROS"/>
    <s v="Indireta"/>
    <n v="2013"/>
    <n v="1.2885864878819728"/>
    <n v="188010.42"/>
    <n v="242267.68679301464"/>
  </r>
  <r>
    <s v="33 - Rio de Janeiro"/>
    <s v="SUDESTE             "/>
    <x v="30"/>
    <x v="30"/>
    <s v="Artes Cênicas e Espetáculos"/>
    <s v="OUTROS"/>
    <s v="Indireta"/>
    <n v="2013"/>
    <n v="1.2885864878819728"/>
    <n v="213000"/>
    <n v="274468.92191886023"/>
  </r>
  <r>
    <s v="33 - Rio de Janeiro"/>
    <s v="SUDESTE             "/>
    <x v="30"/>
    <x v="30"/>
    <s v="Artes Cênicas e Espetáculos"/>
    <s v="OUTROS"/>
    <s v="Indireta"/>
    <n v="2013"/>
    <n v="1.2885864878819728"/>
    <n v="55864.01"/>
    <n v="71985.60844490341"/>
  </r>
  <r>
    <s v="33 - Rio de Janeiro"/>
    <s v="SUDESTE             "/>
    <x v="30"/>
    <x v="30"/>
    <s v="Artes Cênicas e Espetáculos"/>
    <s v="OUTROS"/>
    <s v="Indireta"/>
    <n v="2013"/>
    <n v="1.2885864878819728"/>
    <n v="424931.64"/>
    <n v="547561.16957752686"/>
  </r>
  <r>
    <s v="33 - Rio de Janeiro"/>
    <s v="SUDESTE             "/>
    <x v="46"/>
    <x v="46"/>
    <s v="Educação e Criação em Artes"/>
    <s v="OUTROS"/>
    <s v="Indireta"/>
    <n v="2013"/>
    <n v="1.2885864878819728"/>
    <n v="32165.13"/>
    <n v="41447.551898967082"/>
  </r>
  <r>
    <s v="33 - Rio de Janeiro"/>
    <s v="SUDESTE             "/>
    <x v="46"/>
    <x v="46"/>
    <s v="Educação e Criação em Artes"/>
    <s v="FUNDO CULTURAL"/>
    <s v="Direta"/>
    <n v="2013"/>
    <n v="1.2885864878819728"/>
    <n v="264788"/>
    <n v="341202.23895329185"/>
  </r>
  <r>
    <s v="33 - Rio de Janeiro"/>
    <s v="SUDESTE             "/>
    <x v="46"/>
    <x v="46"/>
    <s v="Educação e Criação em Artes"/>
    <s v="OUTROS"/>
    <s v="Indireta"/>
    <n v="2013"/>
    <n v="1.2885864878819728"/>
    <n v="4053.68"/>
    <n v="5223.5172741973956"/>
  </r>
  <r>
    <s v="33 - Rio de Janeiro"/>
    <s v="SUDESTE             "/>
    <x v="21"/>
    <x v="21"/>
    <s v="Artes Cênicas e Espetáculos"/>
    <s v="FUNDO CULTURAL"/>
    <s v="Direta"/>
    <n v="2013"/>
    <n v="1.2885864878819728"/>
    <n v="4811000"/>
    <n v="6199389.5932001714"/>
  </r>
  <r>
    <s v="33 - Rio de Janeiro"/>
    <s v="SUDESTE             "/>
    <x v="23"/>
    <x v="23"/>
    <s v="Patrimônio"/>
    <s v="FUNDO CULTURAL"/>
    <s v="Direta"/>
    <n v="2013"/>
    <n v="1.2885864878819728"/>
    <n v="2000000"/>
    <n v="2577172.9757639458"/>
  </r>
  <r>
    <s v="33 - Rio de Janeiro"/>
    <s v="SUDESTE             "/>
    <x v="49"/>
    <x v="49"/>
    <s v="Patrimônio"/>
    <s v="FUNDO CULTURAL"/>
    <s v="Direta"/>
    <n v="2013"/>
    <n v="1.2885864878819728"/>
    <n v="600000"/>
    <n v="773151.89272918366"/>
  </r>
  <r>
    <s v="33 - Rio de Janeiro"/>
    <s v="SUDESTE             "/>
    <x v="49"/>
    <x v="49"/>
    <s v="Patrimônio"/>
    <s v="FUNDO CULTURAL"/>
    <s v="Direta"/>
    <n v="2013"/>
    <n v="1.2885864878819728"/>
    <n v="382000"/>
    <n v="492240.03837091359"/>
  </r>
  <r>
    <s v="33 - Rio de Janeiro"/>
    <s v="SUDESTE             "/>
    <x v="48"/>
    <x v="48"/>
    <s v="Patrimônio"/>
    <s v="FUNDO CULTURAL"/>
    <s v="Direta"/>
    <n v="2013"/>
    <n v="1.2885864878819728"/>
    <n v="19500"/>
    <n v="25127.436513698471"/>
  </r>
  <r>
    <s v="33 - Rio de Janeiro"/>
    <s v="SUDESTE             "/>
    <x v="48"/>
    <x v="48"/>
    <s v="Patrimônio"/>
    <s v="FUNDO CULTURAL"/>
    <s v="Direta"/>
    <n v="2013"/>
    <n v="1.2885864878819728"/>
    <n v="7276096.54"/>
    <n v="9375879.6859687753"/>
  </r>
  <r>
    <s v="33 - Rio de Janeiro"/>
    <s v="SUDESTE             "/>
    <x v="44"/>
    <x v="44"/>
    <s v="Artes Cênicas e Espetáculos"/>
    <s v="OUTROS"/>
    <s v="Indireta"/>
    <n v="2013"/>
    <n v="1.2885864878819728"/>
    <n v="5059.5600000000004"/>
    <n v="6519.6806506281146"/>
  </r>
  <r>
    <s v="33 - Rio de Janeiro"/>
    <s v="SUDESTE             "/>
    <x v="44"/>
    <x v="44"/>
    <s v="Artes Cênicas e Espetáculos"/>
    <s v="OUTROS"/>
    <s v="Indireta"/>
    <n v="2013"/>
    <n v="1.2885864878819728"/>
    <n v="1896.39"/>
    <n v="2443.6625297544947"/>
  </r>
  <r>
    <s v="24 - Rio Grande do Norte"/>
    <s v="NORDESTE            "/>
    <x v="2"/>
    <x v="2"/>
    <e v="#N/A"/>
    <s v="OUTROS"/>
    <s v="Indireta"/>
    <n v="2013"/>
    <n v="1.2885864878819728"/>
    <n v="150000"/>
    <n v="193287.97318229591"/>
  </r>
  <r>
    <s v="24 - Rio Grande do Norte"/>
    <s v="NORDESTE            "/>
    <x v="2"/>
    <x v="2"/>
    <e v="#N/A"/>
    <s v="OUTROS"/>
    <s v="Indireta"/>
    <n v="2013"/>
    <n v="1.2885864878819728"/>
    <n v="199930.5"/>
    <n v="257627.74081548676"/>
  </r>
  <r>
    <s v="24 - Rio Grande do Norte"/>
    <s v="NORDESTE            "/>
    <x v="2"/>
    <x v="2"/>
    <e v="#N/A"/>
    <s v="OUTROS"/>
    <s v="Indireta"/>
    <n v="2013"/>
    <n v="1.2885864878819728"/>
    <n v="19494.02"/>
    <n v="25119.730766500936"/>
  </r>
  <r>
    <s v="24 - Rio Grande do Norte"/>
    <s v="NORDESTE            "/>
    <x v="26"/>
    <x v="26"/>
    <s v="Editorial"/>
    <s v="OUTROS"/>
    <s v="Indireta"/>
    <n v="2013"/>
    <n v="1.2885864878819728"/>
    <n v="36070.160000000003"/>
    <n v="46479.520791740826"/>
  </r>
  <r>
    <s v="24 - Rio Grande do Norte"/>
    <s v="NORDESTE            "/>
    <x v="26"/>
    <x v="26"/>
    <s v="Editorial"/>
    <s v="OUTROS"/>
    <s v="Indireta"/>
    <n v="2013"/>
    <n v="1.2885864878819728"/>
    <n v="150000"/>
    <n v="193287.97318229591"/>
  </r>
  <r>
    <s v="24 - Rio Grande do Norte"/>
    <s v="NORDESTE            "/>
    <x v="26"/>
    <x v="26"/>
    <s v="Editorial"/>
    <s v="OUTROS"/>
    <s v="Indireta"/>
    <n v="2013"/>
    <n v="1.2885864878819728"/>
    <n v="44692.480000000003"/>
    <n v="57590.125837935317"/>
  </r>
  <r>
    <s v="24 - Rio Grande do Norte"/>
    <s v="NORDESTE            "/>
    <x v="26"/>
    <x v="26"/>
    <s v="Editorial"/>
    <s v="OUTROS"/>
    <s v="Indireta"/>
    <n v="2013"/>
    <n v="1.2885864878819728"/>
    <n v="9807.4500000000007"/>
    <n v="12637.747550578055"/>
  </r>
  <r>
    <s v="24 - Rio Grande do Norte"/>
    <s v="NORDESTE            "/>
    <x v="50"/>
    <x v="50"/>
    <e v="#N/A"/>
    <s v="OUTROS"/>
    <s v="Indireta"/>
    <n v="2013"/>
    <n v="1.2885864878819728"/>
    <n v="138626.85999999999"/>
    <n v="178632.69865350594"/>
  </r>
  <r>
    <s v="24 - Rio Grande do Norte"/>
    <s v="NORDESTE            "/>
    <x v="40"/>
    <x v="40"/>
    <s v="Música"/>
    <s v="OUTROS"/>
    <s v="Indireta"/>
    <n v="2013"/>
    <n v="1.2885864878819728"/>
    <n v="57555.39"/>
    <n v="74165.097858777226"/>
  </r>
  <r>
    <s v="24 - Rio Grande do Norte"/>
    <s v="NORDESTE            "/>
    <x v="25"/>
    <x v="25"/>
    <s v="Editorial"/>
    <s v="OUTROS"/>
    <s v="Indireta"/>
    <n v="2013"/>
    <n v="1.2885864878819728"/>
    <n v="146200"/>
    <n v="188391.34452834443"/>
  </r>
  <r>
    <s v="24 - Rio Grande do Norte"/>
    <s v="NORDESTE            "/>
    <x v="25"/>
    <x v="25"/>
    <s v="Editorial"/>
    <s v="OUTROS"/>
    <s v="Indireta"/>
    <n v="2013"/>
    <n v="1.2885864878819728"/>
    <n v="146005.99"/>
    <n v="188141.34586383044"/>
  </r>
  <r>
    <s v="24 - Rio Grande do Norte"/>
    <s v="NORDESTE            "/>
    <x v="33"/>
    <x v="33"/>
    <s v="Editorial"/>
    <s v="OUTROS"/>
    <s v="Indireta"/>
    <n v="2013"/>
    <n v="1.2885864878819728"/>
    <n v="6630.94"/>
    <n v="8544.5396859560879"/>
  </r>
  <r>
    <s v="24 - Rio Grande do Norte"/>
    <s v="NORDESTE            "/>
    <x v="37"/>
    <x v="37"/>
    <s v="Música"/>
    <s v="OUTROS"/>
    <s v="Indireta"/>
    <n v="2013"/>
    <n v="1.2885864878819728"/>
    <n v="97470.1"/>
    <n v="125598.65383250469"/>
  </r>
  <r>
    <s v="24 - Rio Grande do Norte"/>
    <s v="NORDESTE            "/>
    <x v="37"/>
    <x v="37"/>
    <s v="Música"/>
    <s v="OUTROS"/>
    <s v="Indireta"/>
    <n v="2013"/>
    <n v="1.2885864878819728"/>
    <n v="30445.16"/>
    <n v="39231.221797404723"/>
  </r>
  <r>
    <s v="24 - Rio Grande do Norte"/>
    <s v="NORDESTE            "/>
    <x v="17"/>
    <x v="17"/>
    <s v="Editorial"/>
    <s v="OUTROS"/>
    <s v="Indireta"/>
    <n v="2013"/>
    <n v="1.2885864878819728"/>
    <n v="3332.13"/>
    <n v="4293.7376938661582"/>
  </r>
  <r>
    <s v="24 - Rio Grande do Norte"/>
    <s v="NORDESTE            "/>
    <x v="5"/>
    <x v="5"/>
    <e v="#N/A"/>
    <s v="OUTROS"/>
    <s v="Indireta"/>
    <n v="2013"/>
    <n v="1.2885864878819728"/>
    <n v="23859.279999999999"/>
    <n v="30744.745818592593"/>
  </r>
  <r>
    <s v="24 - Rio Grande do Norte"/>
    <s v="NORDESTE            "/>
    <x v="5"/>
    <x v="5"/>
    <e v="#N/A"/>
    <s v="OUTROS"/>
    <s v="Indireta"/>
    <n v="2013"/>
    <n v="1.2885864878819728"/>
    <n v="61473.09"/>
    <n v="79213.393142352419"/>
  </r>
  <r>
    <s v="24 - Rio Grande do Norte"/>
    <s v="NORDESTE            "/>
    <x v="42"/>
    <x v="42"/>
    <s v="Audiovisual"/>
    <s v="OUTROS"/>
    <s v="Indireta"/>
    <n v="2013"/>
    <n v="1.2885864878819728"/>
    <n v="18895.59"/>
    <n v="24348.601954557726"/>
  </r>
  <r>
    <s v="24 - Rio Grande do Norte"/>
    <s v="NORDESTE            "/>
    <x v="35"/>
    <x v="35"/>
    <s v="Audiovisual"/>
    <s v="OUTROS"/>
    <s v="Indireta"/>
    <n v="2013"/>
    <n v="1.2885864878819728"/>
    <n v="3148.54"/>
    <n v="4057.1661005559067"/>
  </r>
  <r>
    <s v="24 - Rio Grande do Norte"/>
    <s v="NORDESTE            "/>
    <x v="32"/>
    <x v="32"/>
    <s v="Audiovisual"/>
    <s v="OUTROS"/>
    <s v="Indireta"/>
    <n v="2013"/>
    <n v="1.2885864878819728"/>
    <n v="11209.06"/>
    <n v="14443.843257858305"/>
  </r>
  <r>
    <s v="24 - Rio Grande do Norte"/>
    <s v="NORDESTE            "/>
    <x v="41"/>
    <x v="41"/>
    <s v="Audiovisual"/>
    <s v="OUTROS"/>
    <s v="Indireta"/>
    <n v="2013"/>
    <n v="1.2885864878819728"/>
    <n v="103500"/>
    <n v="133368.70149578419"/>
  </r>
  <r>
    <s v="24 - Rio Grande do Norte"/>
    <s v="NORDESTE            "/>
    <x v="8"/>
    <x v="8"/>
    <s v="Artes Cênicas e Espetáculos"/>
    <s v="FUNDO CULTURAL"/>
    <s v="Direta"/>
    <n v="2013"/>
    <n v="1.2885864878819728"/>
    <n v="322309.75"/>
    <n v="415323.9887626167"/>
  </r>
  <r>
    <s v="24 - Rio Grande do Norte"/>
    <s v="NORDESTE            "/>
    <x v="36"/>
    <x v="36"/>
    <s v="Artes Cênicas e Espetáculos"/>
    <s v="OUTROS"/>
    <s v="Indireta"/>
    <n v="2013"/>
    <n v="1.2885864878819728"/>
    <n v="2974.48"/>
    <n v="3832.8747364751707"/>
  </r>
  <r>
    <s v="24 - Rio Grande do Norte"/>
    <s v="NORDESTE            "/>
    <x v="36"/>
    <x v="36"/>
    <s v="Artes Cênicas e Espetáculos"/>
    <s v="OUTROS"/>
    <s v="Indireta"/>
    <n v="2013"/>
    <n v="1.2885864878819728"/>
    <n v="34114.54"/>
    <n v="43959.53528430908"/>
  </r>
  <r>
    <s v="24 - Rio Grande do Norte"/>
    <s v="NORDESTE            "/>
    <x v="36"/>
    <x v="36"/>
    <s v="Artes Cênicas e Espetáculos"/>
    <s v="OUTROS"/>
    <s v="Indireta"/>
    <n v="2013"/>
    <n v="1.2885864878819728"/>
    <n v="25637.56"/>
    <n v="33036.213398263353"/>
  </r>
  <r>
    <s v="24 - Rio Grande do Norte"/>
    <s v="NORDESTE            "/>
    <x v="56"/>
    <x v="56"/>
    <s v="Artes Cênicas e Espetáculos"/>
    <s v="OUTROS"/>
    <s v="Indireta"/>
    <n v="2013"/>
    <n v="1.2885864878819728"/>
    <n v="139000"/>
    <n v="179113.52181559423"/>
  </r>
  <r>
    <s v="24 - Rio Grande do Norte"/>
    <s v="NORDESTE            "/>
    <x v="20"/>
    <x v="20"/>
    <s v="Artes Cênicas e Espetáculos"/>
    <s v="OUTROS"/>
    <s v="Indireta"/>
    <n v="2013"/>
    <n v="1.2885864878819728"/>
    <n v="70000"/>
    <n v="90201.054151738092"/>
  </r>
  <r>
    <s v="24 - Rio Grande do Norte"/>
    <s v="NORDESTE            "/>
    <x v="20"/>
    <x v="20"/>
    <s v="Artes Cênicas e Espetáculos"/>
    <s v="OUTROS"/>
    <s v="Indireta"/>
    <n v="2013"/>
    <n v="1.2885864878819728"/>
    <n v="153660.04"/>
    <n v="198004.25127140348"/>
  </r>
  <r>
    <s v="24 - Rio Grande do Norte"/>
    <s v="NORDESTE            "/>
    <x v="30"/>
    <x v="30"/>
    <s v="Artes Cênicas e Espetáculos"/>
    <s v="OUTROS"/>
    <s v="Indireta"/>
    <n v="2013"/>
    <n v="1.2885864878819728"/>
    <n v="98148.02"/>
    <n v="126472.21238436963"/>
  </r>
  <r>
    <s v="24 - Rio Grande do Norte"/>
    <s v="NORDESTE            "/>
    <x v="30"/>
    <x v="30"/>
    <s v="Artes Cênicas e Espetáculos"/>
    <s v="OUTROS"/>
    <s v="Indireta"/>
    <n v="2013"/>
    <n v="1.2885864878819728"/>
    <n v="54806.78"/>
    <n v="70623.276152319944"/>
  </r>
  <r>
    <s v="11 - Rondônia"/>
    <s v="NORTE               "/>
    <x v="38"/>
    <x v="38"/>
    <e v="#N/A"/>
    <s v="OUTROS"/>
    <s v="Indireta"/>
    <n v="2013"/>
    <n v="1.2885864878819728"/>
    <n v="18519.32"/>
    <n v="23863.745516762378"/>
  </r>
  <r>
    <s v="11 - Rondônia"/>
    <s v="NORTE               "/>
    <x v="38"/>
    <x v="38"/>
    <e v="#N/A"/>
    <s v="OUTROS"/>
    <s v="Indireta"/>
    <n v="2013"/>
    <n v="1.2885864878819728"/>
    <n v="8991.0400000000009"/>
    <n v="11585.732656006334"/>
  </r>
  <r>
    <s v="11 - Rondônia"/>
    <s v="NORTE               "/>
    <x v="2"/>
    <x v="2"/>
    <e v="#N/A"/>
    <s v="OUTROS"/>
    <s v="Indireta"/>
    <n v="2013"/>
    <n v="1.2885864878819728"/>
    <n v="6982.12"/>
    <n v="8997.0654887704804"/>
  </r>
  <r>
    <s v="11 - Rondônia"/>
    <s v="NORTE               "/>
    <x v="2"/>
    <x v="2"/>
    <e v="#N/A"/>
    <s v="OUTROS"/>
    <s v="Indireta"/>
    <n v="2013"/>
    <n v="1.2885864878819728"/>
    <n v="55323.26"/>
    <n v="71288.805301581233"/>
  </r>
  <r>
    <s v="11 - Rondônia"/>
    <s v="NORTE               "/>
    <x v="2"/>
    <x v="2"/>
    <e v="#N/A"/>
    <s v="OUTROS"/>
    <s v="Indireta"/>
    <n v="2013"/>
    <n v="1.2885864878819728"/>
    <n v="15964.77"/>
    <n v="20571.986904143483"/>
  </r>
  <r>
    <s v="11 - Rondônia"/>
    <s v="NORTE               "/>
    <x v="26"/>
    <x v="26"/>
    <s v="Editorial"/>
    <s v="OUTROS"/>
    <s v="Indireta"/>
    <n v="2013"/>
    <n v="1.2885864878819728"/>
    <n v="22754.38"/>
    <n v="29320.986608131807"/>
  </r>
  <r>
    <s v="11 - Rondônia"/>
    <s v="NORTE               "/>
    <x v="40"/>
    <x v="40"/>
    <s v="Música"/>
    <s v="OUTROS"/>
    <s v="Indireta"/>
    <n v="2013"/>
    <n v="1.2885864878819728"/>
    <n v="10033.58"/>
    <n v="12929.135613082804"/>
  </r>
  <r>
    <s v="11 - Rondônia"/>
    <s v="NORTE               "/>
    <x v="40"/>
    <x v="40"/>
    <s v="Música"/>
    <s v="OUTROS"/>
    <s v="Indireta"/>
    <n v="2013"/>
    <n v="1.2885864878819728"/>
    <n v="24673.040000000001"/>
    <n v="31793.345958971433"/>
  </r>
  <r>
    <s v="11 - Rondônia"/>
    <s v="NORTE               "/>
    <x v="40"/>
    <x v="40"/>
    <s v="Música"/>
    <s v="OUTROS"/>
    <s v="Indireta"/>
    <n v="2013"/>
    <n v="1.2885864878819728"/>
    <n v="37096.68"/>
    <n v="47802.280593281423"/>
  </r>
  <r>
    <s v="11 - Rondônia"/>
    <s v="NORTE               "/>
    <x v="25"/>
    <x v="25"/>
    <s v="Editorial"/>
    <s v="OUTROS"/>
    <s v="Indireta"/>
    <n v="2013"/>
    <n v="1.2885864878819728"/>
    <n v="146500"/>
    <n v="188777.92047470901"/>
  </r>
  <r>
    <s v="11 - Rondônia"/>
    <s v="NORTE               "/>
    <x v="25"/>
    <x v="25"/>
    <s v="Editorial"/>
    <s v="OUTROS"/>
    <s v="Indireta"/>
    <n v="2013"/>
    <n v="1.2885864878819728"/>
    <n v="43167.77"/>
    <n v="55625.405133996785"/>
  </r>
  <r>
    <s v="11 - Rondônia"/>
    <s v="NORTE               "/>
    <x v="33"/>
    <x v="33"/>
    <s v="Editorial"/>
    <s v="OUTROS"/>
    <s v="Indireta"/>
    <n v="2013"/>
    <n v="1.2885864878819728"/>
    <n v="4209.5600000000004"/>
    <n v="5424.3821359284384"/>
  </r>
  <r>
    <s v="11 - Rondônia"/>
    <s v="NORTE               "/>
    <x v="37"/>
    <x v="37"/>
    <s v="Música"/>
    <s v="OUTROS"/>
    <s v="Indireta"/>
    <n v="2013"/>
    <n v="1.2885864878819728"/>
    <n v="46937.69"/>
    <n v="60483.2731063928"/>
  </r>
  <r>
    <s v="11 - Rondônia"/>
    <s v="NORTE               "/>
    <x v="37"/>
    <x v="37"/>
    <s v="Música"/>
    <s v="OUTROS"/>
    <s v="Indireta"/>
    <n v="2013"/>
    <n v="1.2885864878819728"/>
    <n v="160000"/>
    <n v="206173.83806111565"/>
  </r>
  <r>
    <s v="11 - Rondônia"/>
    <s v="NORTE               "/>
    <x v="37"/>
    <x v="37"/>
    <s v="Música"/>
    <s v="OUTROS"/>
    <s v="Indireta"/>
    <n v="2013"/>
    <n v="1.2885864878819728"/>
    <n v="18688.84"/>
    <n v="24082.186698188129"/>
  </r>
  <r>
    <s v="11 - Rondônia"/>
    <s v="NORTE               "/>
    <x v="37"/>
    <x v="37"/>
    <s v="Música"/>
    <s v="OUTROS"/>
    <s v="Indireta"/>
    <n v="2013"/>
    <n v="1.2885864878819728"/>
    <n v="129986.73"/>
    <n v="167499.14388196226"/>
  </r>
  <r>
    <s v="11 - Rondônia"/>
    <s v="NORTE               "/>
    <x v="7"/>
    <x v="7"/>
    <s v="Música"/>
    <s v="OUTROS"/>
    <s v="Indireta"/>
    <n v="2013"/>
    <n v="1.2885864878819728"/>
    <n v="8262.52"/>
    <n v="10646.971627854558"/>
  </r>
  <r>
    <s v="11 - Rondônia"/>
    <s v="NORTE               "/>
    <x v="7"/>
    <x v="7"/>
    <s v="Música"/>
    <s v="OUTROS"/>
    <s v="Indireta"/>
    <n v="2013"/>
    <n v="1.2885864878819728"/>
    <n v="4410.28"/>
    <n v="5683.0272157761065"/>
  </r>
  <r>
    <s v="11 - Rondônia"/>
    <s v="NORTE               "/>
    <x v="16"/>
    <x v="16"/>
    <s v="Audiovisual"/>
    <s v="OUTROS"/>
    <s v="Indireta"/>
    <n v="2013"/>
    <n v="1.2885864878819728"/>
    <n v="3465.85"/>
    <n v="4466.0474790257358"/>
  </r>
  <r>
    <s v="11 - Rondônia"/>
    <s v="NORTE               "/>
    <x v="32"/>
    <x v="32"/>
    <s v="Audiovisual"/>
    <s v="OUTROS"/>
    <s v="Indireta"/>
    <n v="2013"/>
    <n v="1.2885864878819728"/>
    <n v="94064.51"/>
    <n v="121210.2565752387"/>
  </r>
  <r>
    <s v="11 - Rondônia"/>
    <s v="NORTE               "/>
    <x v="53"/>
    <x v="53"/>
    <s v="Educação e Criação em Artes"/>
    <s v="OUTROS"/>
    <s v="Indireta"/>
    <n v="2013"/>
    <n v="1.2885864878819728"/>
    <n v="3738.41"/>
    <n v="4817.2646121628459"/>
  </r>
  <r>
    <s v="11 - Rondônia"/>
    <s v="NORTE               "/>
    <x v="53"/>
    <x v="53"/>
    <s v="Educação e Criação em Artes"/>
    <s v="OUTROS"/>
    <s v="Indireta"/>
    <n v="2013"/>
    <n v="1.2885864878819728"/>
    <n v="7472.81"/>
    <n v="9629.3619925092862"/>
  </r>
  <r>
    <s v="11 - Rondônia"/>
    <s v="NORTE               "/>
    <x v="20"/>
    <x v="20"/>
    <s v="Artes Cênicas e Espetáculos"/>
    <s v="OUTROS"/>
    <s v="Indireta"/>
    <n v="2013"/>
    <n v="1.2885864878819728"/>
    <n v="1787.62"/>
    <n v="2303.5029774675722"/>
  </r>
  <r>
    <s v="11 - Rondônia"/>
    <s v="NORTE               "/>
    <x v="20"/>
    <x v="20"/>
    <s v="Artes Cênicas e Espetáculos"/>
    <s v="OUTROS"/>
    <s v="Indireta"/>
    <n v="2013"/>
    <n v="1.2885864878819728"/>
    <n v="13413.37"/>
    <n v="17284.287338961418"/>
  </r>
  <r>
    <s v="11 - Rondônia"/>
    <s v="NORTE               "/>
    <x v="30"/>
    <x v="30"/>
    <s v="Artes Cênicas e Espetáculos"/>
    <s v="OUTROS"/>
    <s v="Indireta"/>
    <n v="2013"/>
    <n v="1.2885864878819728"/>
    <n v="60403.49"/>
    <n v="77835.121034913871"/>
  </r>
  <r>
    <s v="14 - Roraima"/>
    <s v="NORTE               "/>
    <x v="40"/>
    <x v="40"/>
    <s v="Música"/>
    <s v="OUTROS"/>
    <s v="Indireta"/>
    <n v="2013"/>
    <n v="1.2885864878819728"/>
    <n v="8843.36"/>
    <n v="11395.434203475925"/>
  </r>
  <r>
    <s v="14 - Roraima"/>
    <s v="NORTE               "/>
    <x v="37"/>
    <x v="37"/>
    <s v="Música"/>
    <s v="OUTROS"/>
    <s v="Indireta"/>
    <n v="2013"/>
    <n v="1.2885864878819728"/>
    <n v="1814.23"/>
    <n v="2337.7922639101116"/>
  </r>
  <r>
    <s v="14 - Roraima"/>
    <s v="NORTE               "/>
    <x v="37"/>
    <x v="37"/>
    <s v="Música"/>
    <s v="OUTROS"/>
    <s v="Indireta"/>
    <n v="2013"/>
    <n v="1.2885864878819728"/>
    <n v="507.9"/>
    <n v="654.47307719525395"/>
  </r>
  <r>
    <s v="14 - Roraima"/>
    <s v="NORTE               "/>
    <x v="5"/>
    <x v="5"/>
    <e v="#N/A"/>
    <s v="OUTROS"/>
    <s v="Indireta"/>
    <n v="2013"/>
    <n v="1.2885864878819728"/>
    <n v="100000"/>
    <n v="128858.64878819729"/>
  </r>
  <r>
    <s v="14 - Roraima"/>
    <s v="NORTE               "/>
    <x v="27"/>
    <x v="27"/>
    <s v="Audiovisual"/>
    <s v="OUTROS"/>
    <s v="Indireta"/>
    <n v="2013"/>
    <n v="1.2885864878819728"/>
    <n v="190000"/>
    <n v="244831.43269757484"/>
  </r>
  <r>
    <s v="43 - Rio Grande do Sul"/>
    <s v="SUL                 "/>
    <x v="38"/>
    <x v="38"/>
    <e v="#N/A"/>
    <s v="OUTROS"/>
    <s v="Indireta"/>
    <n v="2013"/>
    <n v="1.2885864878819728"/>
    <n v="9836.7900000000009"/>
    <n v="12675.554678132512"/>
  </r>
  <r>
    <s v="43 - Rio Grande do Sul"/>
    <s v="SUL                 "/>
    <x v="38"/>
    <x v="38"/>
    <e v="#N/A"/>
    <s v="OUTROS"/>
    <s v="Indireta"/>
    <n v="2013"/>
    <n v="1.2885864878819728"/>
    <n v="385000"/>
    <n v="496105.79783455952"/>
  </r>
  <r>
    <s v="43 - Rio Grande do Sul"/>
    <s v="SUL                 "/>
    <x v="38"/>
    <x v="38"/>
    <e v="#N/A"/>
    <s v="OUTROS"/>
    <s v="Indireta"/>
    <n v="2013"/>
    <n v="1.2885864878819728"/>
    <n v="7279.07"/>
    <n v="9379.7112463470312"/>
  </r>
  <r>
    <s v="43 - Rio Grande do Sul"/>
    <s v="SUL                 "/>
    <x v="2"/>
    <x v="2"/>
    <e v="#N/A"/>
    <s v="OUTROS"/>
    <s v="Indireta"/>
    <n v="2013"/>
    <n v="1.2885864878819728"/>
    <n v="5459.57"/>
    <n v="7035.1281316457817"/>
  </r>
  <r>
    <s v="43 - Rio Grande do Sul"/>
    <s v="SUL                 "/>
    <x v="2"/>
    <x v="2"/>
    <e v="#N/A"/>
    <s v="OUTROS"/>
    <s v="Indireta"/>
    <n v="2013"/>
    <n v="1.2885864878819728"/>
    <n v="70000"/>
    <n v="90201.054151738092"/>
  </r>
  <r>
    <s v="43 - Rio Grande do Sul"/>
    <s v="SUL                 "/>
    <x v="2"/>
    <x v="2"/>
    <e v="#N/A"/>
    <s v="OUTROS"/>
    <s v="Indireta"/>
    <n v="2013"/>
    <n v="1.2885864878819728"/>
    <n v="112000"/>
    <n v="144321.68664278096"/>
  </r>
  <r>
    <s v="43 - Rio Grande do Sul"/>
    <s v="SUL                 "/>
    <x v="2"/>
    <x v="2"/>
    <e v="#N/A"/>
    <s v="OUTROS"/>
    <s v="Indireta"/>
    <n v="2013"/>
    <n v="1.2885864878819728"/>
    <n v="210000"/>
    <n v="270603.1624552143"/>
  </r>
  <r>
    <s v="43 - Rio Grande do Sul"/>
    <s v="SUL                 "/>
    <x v="2"/>
    <x v="2"/>
    <e v="#N/A"/>
    <s v="OUTROS"/>
    <s v="Indireta"/>
    <n v="2013"/>
    <n v="1.2885864878819728"/>
    <n v="134004.07999999999"/>
    <n v="172675.8468090549"/>
  </r>
  <r>
    <s v="43 - Rio Grande do Sul"/>
    <s v="SUL                 "/>
    <x v="2"/>
    <x v="2"/>
    <e v="#N/A"/>
    <s v="OUTROS"/>
    <s v="Indireta"/>
    <n v="2013"/>
    <n v="1.2885864878819728"/>
    <n v="771010.17"/>
    <n v="993513.28708158282"/>
  </r>
  <r>
    <s v="43 - Rio Grande do Sul"/>
    <s v="SUL                 "/>
    <x v="39"/>
    <x v="39"/>
    <s v="Música"/>
    <s v="OUTROS"/>
    <s v="Indireta"/>
    <n v="2013"/>
    <n v="1.2885864878819728"/>
    <n v="499.51"/>
    <n v="643.66183656192425"/>
  </r>
  <r>
    <s v="43 - Rio Grande do Sul"/>
    <s v="SUL                 "/>
    <x v="39"/>
    <x v="39"/>
    <s v="Música"/>
    <s v="OUTROS"/>
    <s v="Indireta"/>
    <n v="2013"/>
    <n v="1.2885864878819728"/>
    <n v="60000"/>
    <n v="77315.189272918375"/>
  </r>
  <r>
    <s v="43 - Rio Grande do Sul"/>
    <s v="SUL                 "/>
    <x v="39"/>
    <x v="39"/>
    <s v="Música"/>
    <s v="OUTROS"/>
    <s v="Indireta"/>
    <n v="2013"/>
    <n v="1.2885864878819728"/>
    <n v="9569.24"/>
    <n v="12330.79336329969"/>
  </r>
  <r>
    <s v="43 - Rio Grande do Sul"/>
    <s v="SUL                 "/>
    <x v="26"/>
    <x v="26"/>
    <s v="Editorial"/>
    <s v="OUTROS"/>
    <s v="Indireta"/>
    <n v="2013"/>
    <n v="1.2885864878819728"/>
    <n v="36459.300000000003"/>
    <n v="46980.961337635214"/>
  </r>
  <r>
    <s v="43 - Rio Grande do Sul"/>
    <s v="SUL                 "/>
    <x v="26"/>
    <x v="26"/>
    <s v="Editorial"/>
    <s v="OUTROS"/>
    <s v="Indireta"/>
    <n v="2013"/>
    <n v="1.2885864878819728"/>
    <n v="204850"/>
    <n v="263966.94204262213"/>
  </r>
  <r>
    <s v="43 - Rio Grande do Sul"/>
    <s v="SUL                 "/>
    <x v="26"/>
    <x v="26"/>
    <s v="Editorial"/>
    <s v="OUTROS"/>
    <s v="Indireta"/>
    <n v="2013"/>
    <n v="1.2885864878819728"/>
    <n v="424272.24"/>
    <n v="546711.47564741748"/>
  </r>
  <r>
    <s v="43 - Rio Grande do Sul"/>
    <s v="SUL                 "/>
    <x v="26"/>
    <x v="26"/>
    <s v="Editorial"/>
    <s v="OUTROS"/>
    <s v="Indireta"/>
    <n v="2013"/>
    <n v="1.2885864878819728"/>
    <n v="520026.48"/>
    <n v="670099.09546882496"/>
  </r>
  <r>
    <s v="43 - Rio Grande do Sul"/>
    <s v="SUL                 "/>
    <x v="40"/>
    <x v="40"/>
    <s v="Música"/>
    <s v="OUTROS"/>
    <s v="Indireta"/>
    <n v="2013"/>
    <n v="1.2885864878819728"/>
    <n v="81893.53"/>
    <n v="105526.89620295698"/>
  </r>
  <r>
    <s v="43 - Rio Grande do Sul"/>
    <s v="SUL                 "/>
    <x v="40"/>
    <x v="40"/>
    <s v="Música"/>
    <s v="OUTROS"/>
    <s v="Indireta"/>
    <n v="2013"/>
    <n v="1.2885864878819728"/>
    <n v="19148.689999999999"/>
    <n v="24674.743194640654"/>
  </r>
  <r>
    <s v="43 - Rio Grande do Sul"/>
    <s v="SUL                 "/>
    <x v="40"/>
    <x v="40"/>
    <s v="Música"/>
    <s v="OUTROS"/>
    <s v="Indireta"/>
    <n v="2013"/>
    <n v="1.2885864878819728"/>
    <n v="207007.57"/>
    <n v="266747.15759128163"/>
  </r>
  <r>
    <s v="43 - Rio Grande do Sul"/>
    <s v="SUL                 "/>
    <x v="25"/>
    <x v="25"/>
    <s v="Editorial"/>
    <s v="OUTROS"/>
    <s v="Indireta"/>
    <n v="2013"/>
    <n v="1.2885864878819728"/>
    <n v="68806.350000000006"/>
    <n v="88662.932890477794"/>
  </r>
  <r>
    <s v="43 - Rio Grande do Sul"/>
    <s v="SUL                 "/>
    <x v="25"/>
    <x v="25"/>
    <s v="Editorial"/>
    <s v="OUTROS"/>
    <s v="Direta"/>
    <n v="2013"/>
    <n v="1.2885864878819728"/>
    <n v="1084306.45"/>
    <n v="1397222.6401932698"/>
  </r>
  <r>
    <s v="43 - Rio Grande do Sul"/>
    <s v="SUL                 "/>
    <x v="25"/>
    <x v="25"/>
    <s v="Editorial"/>
    <s v="OUTROS"/>
    <s v="Direta"/>
    <n v="2013"/>
    <n v="1.2885864878819728"/>
    <n v="780541.37"/>
    <n v="1005795.0626148834"/>
  </r>
  <r>
    <s v="43 - Rio Grande do Sul"/>
    <s v="SUL                 "/>
    <x v="25"/>
    <x v="25"/>
    <s v="Editorial"/>
    <s v="OUTROS"/>
    <s v="Indireta"/>
    <n v="2013"/>
    <n v="1.2885864878819728"/>
    <n v="53625.599999999999"/>
    <n v="69101.223564563523"/>
  </r>
  <r>
    <s v="43 - Rio Grande do Sul"/>
    <s v="SUL                 "/>
    <x v="25"/>
    <x v="25"/>
    <s v="Editorial"/>
    <s v="OUTROS"/>
    <s v="Indireta"/>
    <n v="2013"/>
    <n v="1.2885864878819728"/>
    <n v="319132.21000000002"/>
    <n v="411229.45365391223"/>
  </r>
  <r>
    <s v="43 - Rio Grande do Sul"/>
    <s v="SUL                 "/>
    <x v="33"/>
    <x v="33"/>
    <s v="Editorial"/>
    <s v="OUTROS"/>
    <s v="Indireta"/>
    <n v="2013"/>
    <n v="1.2885864878819728"/>
    <n v="47695.16"/>
    <n v="61459.338713368757"/>
  </r>
  <r>
    <s v="43 - Rio Grande do Sul"/>
    <s v="SUL                 "/>
    <x v="33"/>
    <x v="33"/>
    <s v="Editorial"/>
    <s v="OUTROS"/>
    <s v="Indireta"/>
    <n v="2013"/>
    <n v="1.2885864878819728"/>
    <n v="169814.55"/>
    <n v="218820.73457575764"/>
  </r>
  <r>
    <s v="43 - Rio Grande do Sul"/>
    <s v="SUL                 "/>
    <x v="37"/>
    <x v="37"/>
    <s v="Música"/>
    <s v="OUTROS"/>
    <s v="Indireta"/>
    <n v="2013"/>
    <n v="1.2885864878819728"/>
    <n v="24367.53"/>
    <n v="31399.669901058609"/>
  </r>
  <r>
    <s v="43 - Rio Grande do Sul"/>
    <s v="SUL                 "/>
    <x v="37"/>
    <x v="37"/>
    <s v="Música"/>
    <s v="OUTROS"/>
    <s v="Indireta"/>
    <n v="2013"/>
    <n v="1.2885864878819728"/>
    <n v="50361.75"/>
    <n v="64895.470556089946"/>
  </r>
  <r>
    <s v="43 - Rio Grande do Sul"/>
    <s v="SUL                 "/>
    <x v="13"/>
    <x v="13"/>
    <s v="Editorial"/>
    <s v="OUTROS"/>
    <s v="Indireta"/>
    <n v="2013"/>
    <n v="1.2885864878819728"/>
    <n v="4892.3999999999996"/>
    <n v="6304.280533313763"/>
  </r>
  <r>
    <s v="43 - Rio Grande do Sul"/>
    <s v="SUL                 "/>
    <x v="13"/>
    <x v="13"/>
    <s v="Editorial"/>
    <s v="OUTROS"/>
    <s v="Indireta"/>
    <n v="2013"/>
    <n v="1.2885864878819728"/>
    <n v="186801.08"/>
    <n v="240709.34760975942"/>
  </r>
  <r>
    <s v="43 - Rio Grande do Sul"/>
    <s v="SUL                 "/>
    <x v="13"/>
    <x v="13"/>
    <s v="Editorial"/>
    <s v="OUTROS"/>
    <s v="Direta"/>
    <n v="2013"/>
    <n v="1.2885864878819728"/>
    <n v="2533224.44"/>
    <n v="3264278.7841563774"/>
  </r>
  <r>
    <s v="43 - Rio Grande do Sul"/>
    <s v="SUL                 "/>
    <x v="13"/>
    <x v="13"/>
    <s v="Editorial"/>
    <s v="OUTROS"/>
    <s v="Indireta"/>
    <n v="2013"/>
    <n v="1.2885864878819728"/>
    <n v="197622.54"/>
    <n v="254653.73474491469"/>
  </r>
  <r>
    <s v="43 - Rio Grande do Sul"/>
    <s v="SUL                 "/>
    <x v="17"/>
    <x v="17"/>
    <s v="Editorial"/>
    <s v="OUTROS"/>
    <s v="Indireta"/>
    <n v="2013"/>
    <n v="1.2885864878819728"/>
    <n v="245340.87"/>
    <n v="316142.93000720767"/>
  </r>
  <r>
    <s v="43 - Rio Grande do Sul"/>
    <s v="SUL                 "/>
    <x v="12"/>
    <x v="12"/>
    <s v="Editorial"/>
    <s v="OUTROS"/>
    <s v="Indireta"/>
    <n v="2013"/>
    <n v="1.2885864878819728"/>
    <n v="24367.53"/>
    <n v="31399.669901058609"/>
  </r>
  <r>
    <s v="43 - Rio Grande do Sul"/>
    <s v="SUL                 "/>
    <x v="43"/>
    <x v="43"/>
    <e v="#N/A"/>
    <s v="OUTROS"/>
    <s v="Indireta"/>
    <n v="2013"/>
    <n v="1.2885864878819728"/>
    <n v="1254.4100000000001"/>
    <n v="1616.4157762640257"/>
  </r>
  <r>
    <s v="43 - Rio Grande do Sul"/>
    <s v="SUL                 "/>
    <x v="43"/>
    <x v="43"/>
    <e v="#N/A"/>
    <s v="OUTROS"/>
    <s v="Indireta"/>
    <n v="2013"/>
    <n v="1.2885864878819728"/>
    <n v="118665.28"/>
    <n v="152910.47638873092"/>
  </r>
  <r>
    <s v="43 - Rio Grande do Sul"/>
    <s v="SUL                 "/>
    <x v="14"/>
    <x v="14"/>
    <s v="Editorial"/>
    <s v="OUTROS"/>
    <s v="Indireta"/>
    <n v="2013"/>
    <n v="1.2885864878819728"/>
    <n v="24149.41"/>
    <n v="31118.603416321792"/>
  </r>
  <r>
    <s v="43 - Rio Grande do Sul"/>
    <s v="SUL                 "/>
    <x v="14"/>
    <x v="14"/>
    <s v="Editorial"/>
    <s v="OUTROS"/>
    <s v="Indireta"/>
    <n v="2013"/>
    <n v="1.2885864878819728"/>
    <n v="194000"/>
    <n v="249985.77864910272"/>
  </r>
  <r>
    <s v="43 - Rio Grande do Sul"/>
    <s v="SUL                 "/>
    <x v="14"/>
    <x v="14"/>
    <s v="Editorial"/>
    <s v="OUTROS"/>
    <s v="Indireta"/>
    <n v="2013"/>
    <n v="1.2885864878819728"/>
    <n v="164199.57999999999"/>
    <n v="211585.36010389501"/>
  </r>
  <r>
    <s v="43 - Rio Grande do Sul"/>
    <s v="SUL                 "/>
    <x v="14"/>
    <x v="14"/>
    <s v="Editorial"/>
    <s v="OUTROS"/>
    <s v="Indireta"/>
    <n v="2013"/>
    <n v="1.2885864878819728"/>
    <n v="723961.47"/>
    <n v="932886.96798917023"/>
  </r>
  <r>
    <s v="43 - Rio Grande do Sul"/>
    <s v="SUL                 "/>
    <x v="18"/>
    <x v="18"/>
    <s v="Editorial"/>
    <s v="OUTROS"/>
    <s v="Indireta"/>
    <n v="2013"/>
    <n v="1.2885864878819728"/>
    <n v="4092.36"/>
    <n v="5273.3597995486707"/>
  </r>
  <r>
    <s v="43 - Rio Grande do Sul"/>
    <s v="SUL                 "/>
    <x v="18"/>
    <x v="18"/>
    <s v="Editorial"/>
    <s v="OUTROS"/>
    <s v="Indireta"/>
    <n v="2013"/>
    <n v="1.2885864878819728"/>
    <n v="80743.850000000006"/>
    <n v="104045.43408956884"/>
  </r>
  <r>
    <s v="43 - Rio Grande do Sul"/>
    <s v="SUL                 "/>
    <x v="19"/>
    <x v="19"/>
    <s v="Editorial"/>
    <s v="OUTROS"/>
    <s v="Indireta"/>
    <n v="2013"/>
    <n v="1.2885864878819728"/>
    <n v="63670.37"/>
    <n v="82044.778460445727"/>
  </r>
  <r>
    <s v="43 - Rio Grande do Sul"/>
    <s v="SUL                 "/>
    <x v="19"/>
    <x v="19"/>
    <s v="Editorial"/>
    <s v="OUTROS"/>
    <s v="Indireta"/>
    <n v="2013"/>
    <n v="1.2885864878819728"/>
    <n v="158859.59"/>
    <n v="204704.32114447016"/>
  </r>
  <r>
    <s v="43 - Rio Grande do Sul"/>
    <s v="SUL                 "/>
    <x v="5"/>
    <x v="5"/>
    <e v="#N/A"/>
    <s v="OUTROS"/>
    <s v="Indireta"/>
    <n v="2013"/>
    <n v="1.2885864878819728"/>
    <n v="52239.38"/>
    <n v="67314.959203331775"/>
  </r>
  <r>
    <s v="43 - Rio Grande do Sul"/>
    <s v="SUL                 "/>
    <x v="5"/>
    <x v="5"/>
    <e v="#N/A"/>
    <s v="OUTROS"/>
    <s v="Indireta"/>
    <n v="2013"/>
    <n v="1.2885864878819728"/>
    <n v="497837"/>
    <n v="641506.03136769775"/>
  </r>
  <r>
    <s v="43 - Rio Grande do Sul"/>
    <s v="SUL                 "/>
    <x v="5"/>
    <x v="5"/>
    <e v="#N/A"/>
    <s v="OUTROS"/>
    <s v="Indireta"/>
    <n v="2013"/>
    <n v="1.2885864878819728"/>
    <n v="148000"/>
    <n v="190710.80020653197"/>
  </r>
  <r>
    <s v="43 - Rio Grande do Sul"/>
    <s v="SUL                 "/>
    <x v="5"/>
    <x v="5"/>
    <e v="#N/A"/>
    <s v="OUTROS"/>
    <s v="Indireta"/>
    <n v="2013"/>
    <n v="1.2885864878819728"/>
    <n v="69376.56"/>
    <n v="89397.697791732964"/>
  </r>
  <r>
    <s v="43 - Rio Grande do Sul"/>
    <s v="SUL                 "/>
    <x v="5"/>
    <x v="5"/>
    <e v="#N/A"/>
    <s v="OUTROS"/>
    <s v="Indireta"/>
    <n v="2013"/>
    <n v="1.2885864878819728"/>
    <n v="659365"/>
    <n v="849648.82958229701"/>
  </r>
  <r>
    <s v="43 - Rio Grande do Sul"/>
    <s v="SUL                 "/>
    <x v="5"/>
    <x v="5"/>
    <e v="#N/A"/>
    <s v="OUTROS"/>
    <s v="Indireta"/>
    <n v="2013"/>
    <n v="1.2885864878819728"/>
    <n v="498134.35"/>
    <n v="641889.19255986938"/>
  </r>
  <r>
    <s v="43 - Rio Grande do Sul"/>
    <s v="SUL                 "/>
    <x v="27"/>
    <x v="27"/>
    <s v="Audiovisual"/>
    <s v="OUTROS"/>
    <s v="Indireta"/>
    <n v="2013"/>
    <n v="1.2885864878819728"/>
    <n v="83994.3"/>
    <n v="108233.92003910479"/>
  </r>
  <r>
    <s v="43 - Rio Grande do Sul"/>
    <s v="SUL                 "/>
    <x v="42"/>
    <x v="42"/>
    <s v="Audiovisual"/>
    <s v="OUTROS"/>
    <s v="Indireta"/>
    <n v="2013"/>
    <n v="1.2885864878819728"/>
    <n v="9392.33"/>
    <n v="12102.829527728491"/>
  </r>
  <r>
    <s v="43 - Rio Grande do Sul"/>
    <s v="SUL                 "/>
    <x v="31"/>
    <x v="31"/>
    <s v="Audiovisual"/>
    <s v="OUTROS"/>
    <s v="Indireta"/>
    <n v="2013"/>
    <n v="1.2885864878819728"/>
    <n v="53820"/>
    <n v="69351.724777807773"/>
  </r>
  <r>
    <s v="43 - Rio Grande do Sul"/>
    <s v="SUL                 "/>
    <x v="31"/>
    <x v="31"/>
    <s v="Audiovisual"/>
    <s v="OUTROS"/>
    <s v="Direta"/>
    <n v="2013"/>
    <n v="1.2885864878819728"/>
    <n v="375000"/>
    <n v="483219.93295573979"/>
  </r>
  <r>
    <s v="43 - Rio Grande do Sul"/>
    <s v="SUL                 "/>
    <x v="31"/>
    <x v="31"/>
    <s v="Audiovisual"/>
    <s v="OUTROS"/>
    <s v="Indireta"/>
    <n v="2013"/>
    <n v="1.2885864878819728"/>
    <n v="200450.96"/>
    <n v="258298.39853896981"/>
  </r>
  <r>
    <s v="43 - Rio Grande do Sul"/>
    <s v="SUL                 "/>
    <x v="31"/>
    <x v="31"/>
    <s v="Audiovisual"/>
    <s v="OUTROS"/>
    <s v="Indireta"/>
    <n v="2013"/>
    <n v="1.2885864878819728"/>
    <n v="4729.1400000000003"/>
    <n v="6093.9059033021531"/>
  </r>
  <r>
    <s v="43 - Rio Grande do Sul"/>
    <s v="SUL                 "/>
    <x v="47"/>
    <x v="47"/>
    <s v="Audiovisual"/>
    <s v="OUTROS"/>
    <s v="Indireta"/>
    <n v="2013"/>
    <n v="1.2885864878819728"/>
    <n v="4655.8100000000004"/>
    <n v="5999.4138561457685"/>
  </r>
  <r>
    <s v="43 - Rio Grande do Sul"/>
    <s v="SUL                 "/>
    <x v="47"/>
    <x v="47"/>
    <s v="Audiovisual"/>
    <s v="OUTROS"/>
    <s v="Indireta"/>
    <n v="2013"/>
    <n v="1.2885864878819728"/>
    <n v="32343.13"/>
    <n v="41676.920293810072"/>
  </r>
  <r>
    <s v="43 - Rio Grande do Sul"/>
    <s v="SUL                 "/>
    <x v="35"/>
    <x v="35"/>
    <s v="Audiovisual"/>
    <s v="OUTROS"/>
    <s v="Indireta"/>
    <n v="2013"/>
    <n v="1.2885864878819728"/>
    <n v="60850.59"/>
    <n v="78411.24805364589"/>
  </r>
  <r>
    <s v="43 - Rio Grande do Sul"/>
    <s v="SUL                 "/>
    <x v="28"/>
    <x v="28"/>
    <s v="Audiovisual"/>
    <s v="OUTROS"/>
    <s v="Direta"/>
    <n v="2013"/>
    <n v="1.2885864878819728"/>
    <n v="2680573.23"/>
    <n v="3454150.4439561358"/>
  </r>
  <r>
    <s v="43 - Rio Grande do Sul"/>
    <s v="SUL                 "/>
    <x v="28"/>
    <x v="28"/>
    <s v="Audiovisual"/>
    <s v="OUTROS"/>
    <s v="Direta"/>
    <n v="2013"/>
    <n v="1.2885864878819728"/>
    <n v="1163411.57"/>
    <n v="1499156.4289475521"/>
  </r>
  <r>
    <s v="43 - Rio Grande do Sul"/>
    <s v="SUL                 "/>
    <x v="28"/>
    <x v="28"/>
    <s v="Audiovisual"/>
    <s v="OUTROS"/>
    <s v="Direta"/>
    <n v="2013"/>
    <n v="1.2885864878819728"/>
    <n v="252868.06"/>
    <n v="325842.36533292796"/>
  </r>
  <r>
    <s v="43 - Rio Grande do Sul"/>
    <s v="SUL                 "/>
    <x v="28"/>
    <x v="28"/>
    <s v="Audiovisual"/>
    <s v="OUTROS"/>
    <s v="Indireta"/>
    <n v="2013"/>
    <n v="1.2885864878819728"/>
    <n v="5516.8"/>
    <n v="7108.8739363472678"/>
  </r>
  <r>
    <s v="43 - Rio Grande do Sul"/>
    <s v="SUL                 "/>
    <x v="7"/>
    <x v="7"/>
    <s v="Música"/>
    <s v="OUTROS"/>
    <s v="Indireta"/>
    <n v="2013"/>
    <n v="1.2885864878819728"/>
    <n v="77001.38"/>
    <n v="99222.937816265185"/>
  </r>
  <r>
    <s v="43 - Rio Grande do Sul"/>
    <s v="SUL                 "/>
    <x v="7"/>
    <x v="7"/>
    <s v="Música"/>
    <s v="OUTROS"/>
    <s v="Indireta"/>
    <n v="2013"/>
    <n v="1.2885864878819728"/>
    <n v="41256.699999999997"/>
    <n v="53162.826154600181"/>
  </r>
  <r>
    <s v="43 - Rio Grande do Sul"/>
    <s v="SUL                 "/>
    <x v="16"/>
    <x v="16"/>
    <s v="Audiovisual"/>
    <s v="OUTROS"/>
    <s v="Indireta"/>
    <n v="2013"/>
    <n v="1.2885864878819728"/>
    <n v="21920.09"/>
    <n v="28245.931787156755"/>
  </r>
  <r>
    <s v="43 - Rio Grande do Sul"/>
    <s v="SUL                 "/>
    <x v="16"/>
    <x v="16"/>
    <s v="Audiovisual"/>
    <s v="OUTROS"/>
    <s v="Indireta"/>
    <n v="2013"/>
    <n v="1.2885864878819728"/>
    <n v="107660"/>
    <n v="138729.22128537321"/>
  </r>
  <r>
    <s v="43 - Rio Grande do Sul"/>
    <s v="SUL                 "/>
    <x v="16"/>
    <x v="16"/>
    <s v="Audiovisual"/>
    <s v="OUTROS"/>
    <s v="Indireta"/>
    <n v="2013"/>
    <n v="1.2885864878819728"/>
    <n v="352771.77"/>
    <n v="454576.93612820713"/>
  </r>
  <r>
    <s v="43 - Rio Grande do Sul"/>
    <s v="SUL                 "/>
    <x v="16"/>
    <x v="16"/>
    <s v="Audiovisual"/>
    <s v="OUTROS"/>
    <s v="Indireta"/>
    <n v="2013"/>
    <n v="1.2885864878819728"/>
    <n v="440418"/>
    <n v="567516.68382000271"/>
  </r>
  <r>
    <s v="43 - Rio Grande do Sul"/>
    <s v="SUL                 "/>
    <x v="16"/>
    <x v="16"/>
    <s v="Audiovisual"/>
    <s v="OUTROS"/>
    <s v="Indireta"/>
    <n v="2013"/>
    <n v="1.2885864878819728"/>
    <n v="197194.3"/>
    <n v="254101.9104673441"/>
  </r>
  <r>
    <s v="43 - Rio Grande do Sul"/>
    <s v="SUL                 "/>
    <x v="32"/>
    <x v="32"/>
    <s v="Audiovisual"/>
    <s v="OUTROS"/>
    <s v="Indireta"/>
    <n v="2013"/>
    <n v="1.2885864878819728"/>
    <n v="3679728.83"/>
    <n v="4741648.8494077409"/>
  </r>
  <r>
    <s v="43 - Rio Grande do Sul"/>
    <s v="SUL                 "/>
    <x v="32"/>
    <x v="32"/>
    <s v="Audiovisual"/>
    <s v="OUTROS"/>
    <s v="Indireta"/>
    <n v="2013"/>
    <n v="1.2885864878819728"/>
    <n v="108500"/>
    <n v="139811.63393519406"/>
  </r>
  <r>
    <s v="43 - Rio Grande do Sul"/>
    <s v="SUL                 "/>
    <x v="41"/>
    <x v="41"/>
    <s v="Audiovisual"/>
    <s v="OUTROS"/>
    <s v="Indireta"/>
    <n v="2013"/>
    <n v="1.2885864878819728"/>
    <n v="47653.35"/>
    <n v="61405.46291231041"/>
  </r>
  <r>
    <s v="43 - Rio Grande do Sul"/>
    <s v="SUL                 "/>
    <x v="59"/>
    <x v="59"/>
    <s v="Educação e Criação em Artes"/>
    <s v="OUTROS"/>
    <s v="Indireta"/>
    <n v="2013"/>
    <n v="1.2885864878819728"/>
    <n v="4474.99"/>
    <n v="5766.4116474069497"/>
  </r>
  <r>
    <s v="43 - Rio Grande do Sul"/>
    <s v="SUL                 "/>
    <x v="59"/>
    <x v="59"/>
    <s v="Educação e Criação em Artes"/>
    <s v="OUTROS"/>
    <s v="Indireta"/>
    <n v="2013"/>
    <n v="1.2885864878819728"/>
    <n v="8553.08"/>
    <n v="11021.383317773543"/>
  </r>
  <r>
    <s v="43 - Rio Grande do Sul"/>
    <s v="SUL                 "/>
    <x v="55"/>
    <x v="55"/>
    <s v="Educação e Criação em Artes"/>
    <s v="OUTROS"/>
    <s v="Indireta"/>
    <n v="2013"/>
    <n v="1.2885864878819728"/>
    <n v="12224.11"/>
    <n v="15751.822972382904"/>
  </r>
  <r>
    <s v="43 - Rio Grande do Sul"/>
    <s v="SUL                 "/>
    <x v="61"/>
    <x v="61"/>
    <s v="Artes Cênicas e Espetáculos"/>
    <s v="OUTROS"/>
    <s v="Indireta"/>
    <n v="2013"/>
    <n v="1.2885864878819728"/>
    <n v="10000"/>
    <n v="12885.864878819728"/>
  </r>
  <r>
    <s v="43 - Rio Grande do Sul"/>
    <s v="SUL                 "/>
    <x v="36"/>
    <x v="36"/>
    <s v="Artes Cênicas e Espetáculos"/>
    <s v="OUTROS"/>
    <s v="Indireta"/>
    <n v="2013"/>
    <n v="1.2885864878819728"/>
    <n v="7683.38"/>
    <n v="9900.6996492625931"/>
  </r>
  <r>
    <s v="43 - Rio Grande do Sul"/>
    <s v="SUL                 "/>
    <x v="36"/>
    <x v="36"/>
    <s v="Artes Cênicas e Espetáculos"/>
    <s v="OUTROS"/>
    <s v="Indireta"/>
    <n v="2013"/>
    <n v="1.2885864878819728"/>
    <n v="775000"/>
    <n v="998654.52810852893"/>
  </r>
  <r>
    <s v="43 - Rio Grande do Sul"/>
    <s v="SUL                 "/>
    <x v="36"/>
    <x v="36"/>
    <s v="Artes Cênicas e Espetáculos"/>
    <s v="OUTROS"/>
    <s v="Indireta"/>
    <n v="2013"/>
    <n v="1.2885864878819728"/>
    <n v="81800.88"/>
    <n v="105407.50866485471"/>
  </r>
  <r>
    <s v="43 - Rio Grande do Sul"/>
    <s v="SUL                 "/>
    <x v="36"/>
    <x v="36"/>
    <s v="Artes Cênicas e Espetáculos"/>
    <s v="OUTROS"/>
    <s v="Indireta"/>
    <n v="2013"/>
    <n v="1.2885864878819728"/>
    <n v="104477.59"/>
    <n v="134628.41076047273"/>
  </r>
  <r>
    <s v="43 - Rio Grande do Sul"/>
    <s v="SUL                 "/>
    <x v="36"/>
    <x v="36"/>
    <s v="Artes Cênicas e Espetáculos"/>
    <s v="OUTROS"/>
    <s v="Indireta"/>
    <n v="2013"/>
    <n v="1.2885864878819728"/>
    <n v="10000"/>
    <n v="12885.864878819728"/>
  </r>
  <r>
    <s v="43 - Rio Grande do Sul"/>
    <s v="SUL                 "/>
    <x v="20"/>
    <x v="20"/>
    <s v="Artes Cênicas e Espetáculos"/>
    <s v="OUTROS"/>
    <s v="Indireta"/>
    <n v="2013"/>
    <n v="1.2885864878819728"/>
    <n v="66623.520000000004"/>
    <n v="85850.167647134382"/>
  </r>
  <r>
    <s v="43 - Rio Grande do Sul"/>
    <s v="SUL                 "/>
    <x v="20"/>
    <x v="20"/>
    <s v="Artes Cênicas e Espetáculos"/>
    <s v="OUTROS"/>
    <s v="Indireta"/>
    <n v="2013"/>
    <n v="1.2885864878819728"/>
    <n v="190250"/>
    <n v="245153.57931954533"/>
  </r>
  <r>
    <s v="43 - Rio Grande do Sul"/>
    <s v="SUL                 "/>
    <x v="20"/>
    <x v="20"/>
    <s v="Artes Cênicas e Espetáculos"/>
    <s v="OUTROS"/>
    <s v="Indireta"/>
    <n v="2013"/>
    <n v="1.2885864878819728"/>
    <n v="122500"/>
    <n v="157851.84476554167"/>
  </r>
  <r>
    <s v="43 - Rio Grande do Sul"/>
    <s v="SUL                 "/>
    <x v="20"/>
    <x v="20"/>
    <s v="Artes Cênicas e Espetáculos"/>
    <s v="OUTROS"/>
    <s v="Indireta"/>
    <n v="2013"/>
    <n v="1.2885864878819728"/>
    <n v="271388.62"/>
    <n v="349707.70869693533"/>
  </r>
  <r>
    <s v="43 - Rio Grande do Sul"/>
    <s v="SUL                 "/>
    <x v="20"/>
    <x v="20"/>
    <s v="Artes Cênicas e Espetáculos"/>
    <s v="OUTROS"/>
    <s v="Indireta"/>
    <n v="2013"/>
    <n v="1.2885864878819728"/>
    <n v="170386.45"/>
    <n v="219557.67718817739"/>
  </r>
  <r>
    <s v="43 - Rio Grande do Sul"/>
    <s v="SUL                 "/>
    <x v="30"/>
    <x v="30"/>
    <s v="Artes Cênicas e Espetáculos"/>
    <s v="OUTROS"/>
    <s v="Indireta"/>
    <n v="2013"/>
    <n v="1.2885864878819728"/>
    <n v="79775.740000000005"/>
    <n v="102797.94062478542"/>
  </r>
  <r>
    <s v="43 - Rio Grande do Sul"/>
    <s v="SUL                 "/>
    <x v="30"/>
    <x v="30"/>
    <s v="Artes Cênicas e Espetáculos"/>
    <s v="OUTROS"/>
    <s v="Indireta"/>
    <n v="2013"/>
    <n v="1.2885864878819728"/>
    <n v="97000"/>
    <n v="124992.88932455136"/>
  </r>
  <r>
    <s v="43 - Rio Grande do Sul"/>
    <s v="SUL                 "/>
    <x v="30"/>
    <x v="30"/>
    <s v="Artes Cênicas e Espetáculos"/>
    <s v="OUTROS"/>
    <s v="Indireta"/>
    <n v="2013"/>
    <n v="1.2885864878819728"/>
    <n v="178145.12"/>
    <n v="229555.39451411259"/>
  </r>
  <r>
    <s v="43 - Rio Grande do Sul"/>
    <s v="SUL                 "/>
    <x v="30"/>
    <x v="30"/>
    <s v="Artes Cênicas e Espetáculos"/>
    <s v="OUTROS"/>
    <s v="Indireta"/>
    <n v="2013"/>
    <n v="1.2885864878819728"/>
    <n v="311448.63"/>
    <n v="401328.49628735206"/>
  </r>
  <r>
    <s v="43 - Rio Grande do Sul"/>
    <s v="SUL                 "/>
    <x v="21"/>
    <x v="21"/>
    <s v="Artes Cênicas e Espetáculos"/>
    <s v="OUTROS"/>
    <s v="Indireta"/>
    <n v="2013"/>
    <n v="1.2885864878819728"/>
    <n v="3665.76"/>
    <n v="4723.6488038182206"/>
  </r>
  <r>
    <s v="43 - Rio Grande do Sul"/>
    <s v="SUL                 "/>
    <x v="21"/>
    <x v="21"/>
    <s v="Artes Cênicas e Espetáculos"/>
    <s v="OUTROS"/>
    <s v="Indireta"/>
    <n v="2013"/>
    <n v="1.2885864878819728"/>
    <n v="16764.86"/>
    <n v="21602.972067232971"/>
  </r>
  <r>
    <s v="43 - Rio Grande do Sul"/>
    <s v="SUL                 "/>
    <x v="21"/>
    <x v="21"/>
    <s v="Artes Cênicas e Espetáculos"/>
    <s v="OUTROS"/>
    <s v="Indireta"/>
    <n v="2013"/>
    <n v="1.2885864878819728"/>
    <n v="23689.46"/>
    <n v="30525.91806122048"/>
  </r>
  <r>
    <s v="43 - Rio Grande do Sul"/>
    <s v="SUL                 "/>
    <x v="49"/>
    <x v="49"/>
    <s v="Patrimônio"/>
    <s v="OUTROS"/>
    <s v="Indireta"/>
    <n v="2013"/>
    <n v="1.2885864878819728"/>
    <n v="21916.400000000001"/>
    <n v="28241.176903016472"/>
  </r>
  <r>
    <s v="43 - Rio Grande do Sul"/>
    <s v="SUL                 "/>
    <x v="49"/>
    <x v="49"/>
    <s v="Patrimônio"/>
    <s v="OUTROS"/>
    <s v="Indireta"/>
    <n v="2013"/>
    <n v="1.2885864878819728"/>
    <n v="187749.68"/>
    <n v="241931.70075216427"/>
  </r>
  <r>
    <s v="43 - Rio Grande do Sul"/>
    <s v="SUL                 "/>
    <x v="49"/>
    <x v="49"/>
    <s v="Patrimônio"/>
    <s v="OUTROS"/>
    <s v="Indireta"/>
    <n v="2013"/>
    <n v="1.2885864878819728"/>
    <n v="245040.23"/>
    <n v="315755.52936549083"/>
  </r>
  <r>
    <s v="43 - Rio Grande do Sul"/>
    <s v="SUL                 "/>
    <x v="48"/>
    <x v="48"/>
    <s v="Patrimônio"/>
    <s v="OUTROS"/>
    <s v="Indireta"/>
    <n v="2013"/>
    <n v="1.2885864878819728"/>
    <n v="22726.61"/>
    <n v="29285.202561363323"/>
  </r>
  <r>
    <s v="43 - Rio Grande do Sul"/>
    <s v="SUL                 "/>
    <x v="48"/>
    <x v="48"/>
    <s v="Patrimônio"/>
    <s v="FUNDO CULTURAL"/>
    <s v="Direta"/>
    <n v="2013"/>
    <n v="1.2885864878819728"/>
    <n v="600000"/>
    <n v="773151.89272918366"/>
  </r>
  <r>
    <s v="43 - Rio Grande do Sul"/>
    <s v="SUL                 "/>
    <x v="48"/>
    <x v="48"/>
    <s v="Patrimônio"/>
    <s v="OUTROS"/>
    <s v="Indireta"/>
    <n v="2013"/>
    <n v="1.2885864878819728"/>
    <n v="58065.2"/>
    <n v="74822.032136164329"/>
  </r>
  <r>
    <s v="43 - Rio Grande do Sul"/>
    <s v="SUL                 "/>
    <x v="52"/>
    <x v="52"/>
    <e v="#N/A"/>
    <s v="FUNDO CULTURAL"/>
    <s v="Direta"/>
    <n v="2013"/>
    <n v="1.2885864878819728"/>
    <n v="320265.8"/>
    <n v="412690.18241071032"/>
  </r>
  <r>
    <s v="42 - Santa Catarina"/>
    <s v="SUL                 "/>
    <x v="2"/>
    <x v="2"/>
    <e v="#N/A"/>
    <s v="OUTROS"/>
    <s v="Indireta"/>
    <n v="2013"/>
    <n v="1.2885864878819728"/>
    <n v="4300000"/>
    <n v="5540921.8978924835"/>
  </r>
  <r>
    <s v="42 - Santa Catarina"/>
    <s v="SUL                 "/>
    <x v="2"/>
    <x v="2"/>
    <e v="#N/A"/>
    <s v="OUTROS"/>
    <s v="Indireta"/>
    <n v="2013"/>
    <n v="1.2885864878819728"/>
    <n v="289000"/>
    <n v="372401.49499789014"/>
  </r>
  <r>
    <s v="42 - Santa Catarina"/>
    <s v="SUL                 "/>
    <x v="2"/>
    <x v="2"/>
    <e v="#N/A"/>
    <s v="OUTROS"/>
    <s v="Indireta"/>
    <n v="2013"/>
    <n v="1.2885864878819728"/>
    <n v="294000"/>
    <n v="378844.42743730004"/>
  </r>
  <r>
    <s v="42 - Santa Catarina"/>
    <s v="SUL                 "/>
    <x v="2"/>
    <x v="2"/>
    <e v="#N/A"/>
    <s v="OUTROS"/>
    <s v="Indireta"/>
    <n v="2013"/>
    <n v="1.2885864878819728"/>
    <n v="302492.61"/>
    <n v="389787.88993015129"/>
  </r>
  <r>
    <s v="42 - Santa Catarina"/>
    <s v="SUL                 "/>
    <x v="2"/>
    <x v="2"/>
    <e v="#N/A"/>
    <s v="OUTROS"/>
    <s v="Indireta"/>
    <n v="2013"/>
    <n v="1.2885864878819728"/>
    <n v="325824.32"/>
    <n v="419852.81617533206"/>
  </r>
  <r>
    <s v="42 - Santa Catarina"/>
    <s v="SUL                 "/>
    <x v="26"/>
    <x v="26"/>
    <s v="Editorial"/>
    <s v="OUTROS"/>
    <s v="Indireta"/>
    <n v="2013"/>
    <n v="1.2885864878819728"/>
    <n v="41327.32"/>
    <n v="53253.826132374415"/>
  </r>
  <r>
    <s v="42 - Santa Catarina"/>
    <s v="SUL                 "/>
    <x v="26"/>
    <x v="26"/>
    <s v="Editorial"/>
    <s v="OUTROS"/>
    <s v="Indireta"/>
    <n v="2013"/>
    <n v="1.2885864878819728"/>
    <n v="204665.84"/>
    <n v="263729.6359550138"/>
  </r>
  <r>
    <s v="42 - Santa Catarina"/>
    <s v="SUL                 "/>
    <x v="26"/>
    <x v="26"/>
    <s v="Editorial"/>
    <s v="OUTROS"/>
    <s v="Indireta"/>
    <n v="2013"/>
    <n v="1.2885864878819728"/>
    <n v="94117.23"/>
    <n v="121278.19085487984"/>
  </r>
  <r>
    <s v="42 - Santa Catarina"/>
    <s v="SUL                 "/>
    <x v="50"/>
    <x v="50"/>
    <e v="#N/A"/>
    <s v="OUTROS"/>
    <s v="Indireta"/>
    <n v="2013"/>
    <n v="1.2885864878819728"/>
    <n v="36616.300000000003"/>
    <n v="47183.269416232688"/>
  </r>
  <r>
    <s v="42 - Santa Catarina"/>
    <s v="SUL                 "/>
    <x v="50"/>
    <x v="50"/>
    <e v="#N/A"/>
    <s v="OUTROS"/>
    <s v="Indireta"/>
    <n v="2013"/>
    <n v="1.2885864878819728"/>
    <n v="106000"/>
    <n v="136590.16771548911"/>
  </r>
  <r>
    <s v="42 - Santa Catarina"/>
    <s v="SUL                 "/>
    <x v="50"/>
    <x v="50"/>
    <e v="#N/A"/>
    <s v="OUTROS"/>
    <s v="Indireta"/>
    <n v="2013"/>
    <n v="1.2885864878819728"/>
    <n v="76671.87"/>
    <n v="98798.335682643185"/>
  </r>
  <r>
    <s v="42 - Santa Catarina"/>
    <s v="SUL                 "/>
    <x v="40"/>
    <x v="40"/>
    <s v="Música"/>
    <s v="OUTROS"/>
    <s v="Indireta"/>
    <n v="2013"/>
    <n v="1.2885864878819728"/>
    <n v="31803.65"/>
    <n v="40981.753655327506"/>
  </r>
  <r>
    <s v="42 - Santa Catarina"/>
    <s v="SUL                 "/>
    <x v="40"/>
    <x v="40"/>
    <s v="Música"/>
    <s v="OUTROS"/>
    <s v="Indireta"/>
    <n v="2013"/>
    <n v="1.2885864878819728"/>
    <n v="85004.15"/>
    <n v="109535.19910389239"/>
  </r>
  <r>
    <s v="42 - Santa Catarina"/>
    <s v="SUL                 "/>
    <x v="25"/>
    <x v="25"/>
    <s v="Editorial"/>
    <s v="OUTROS"/>
    <s v="Indireta"/>
    <n v="2013"/>
    <n v="1.2885864878819728"/>
    <n v="390336.18"/>
    <n v="502981.92727946554"/>
  </r>
  <r>
    <s v="42 - Santa Catarina"/>
    <s v="SUL                 "/>
    <x v="25"/>
    <x v="25"/>
    <s v="Editorial"/>
    <s v="OUTROS"/>
    <s v="Indireta"/>
    <n v="2013"/>
    <n v="1.2885864878819728"/>
    <n v="171578.72"/>
    <n v="221094.0202000844"/>
  </r>
  <r>
    <s v="42 - Santa Catarina"/>
    <s v="SUL                 "/>
    <x v="25"/>
    <x v="25"/>
    <s v="Editorial"/>
    <s v="OUTROS"/>
    <s v="Indireta"/>
    <n v="2013"/>
    <n v="1.2885864878819728"/>
    <n v="520448.24"/>
    <n v="670642.56970595405"/>
  </r>
  <r>
    <s v="42 - Santa Catarina"/>
    <s v="SUL                 "/>
    <x v="25"/>
    <x v="25"/>
    <s v="Editorial"/>
    <s v="OUTROS"/>
    <s v="Indireta"/>
    <n v="2013"/>
    <n v="1.2885864878819728"/>
    <n v="152980.13"/>
    <n v="197128.12843242762"/>
  </r>
  <r>
    <s v="42 - Santa Catarina"/>
    <s v="SUL                 "/>
    <x v="25"/>
    <x v="25"/>
    <s v="Editorial"/>
    <s v="OUTROS"/>
    <s v="Indireta"/>
    <n v="2013"/>
    <n v="1.2885864878819728"/>
    <n v="135835.70000000001"/>
    <n v="175036.04759198931"/>
  </r>
  <r>
    <s v="42 - Santa Catarina"/>
    <s v="SUL                 "/>
    <x v="25"/>
    <x v="25"/>
    <s v="Editorial"/>
    <s v="OUTROS"/>
    <s v="Indireta"/>
    <n v="2013"/>
    <n v="1.2885864878819728"/>
    <n v="288027.24"/>
    <n v="371148.00960593804"/>
  </r>
  <r>
    <s v="42 - Santa Catarina"/>
    <s v="SUL                 "/>
    <x v="33"/>
    <x v="33"/>
    <s v="Editorial"/>
    <s v="OUTROS"/>
    <s v="Indireta"/>
    <n v="2013"/>
    <n v="1.2885864878819728"/>
    <n v="58873.13"/>
    <n v="75863.119817318802"/>
  </r>
  <r>
    <s v="42 - Santa Catarina"/>
    <s v="SUL                 "/>
    <x v="33"/>
    <x v="33"/>
    <s v="Editorial"/>
    <s v="OUTROS"/>
    <s v="Indireta"/>
    <n v="2013"/>
    <n v="1.2885864878819728"/>
    <n v="84653.3"/>
    <n v="109083.09853461901"/>
  </r>
  <r>
    <s v="42 - Santa Catarina"/>
    <s v="SUL                 "/>
    <x v="33"/>
    <x v="33"/>
    <s v="Editorial"/>
    <s v="OUTROS"/>
    <s v="Indireta"/>
    <n v="2013"/>
    <n v="1.2885864878819728"/>
    <n v="104168.76"/>
    <n v="134230.45659542014"/>
  </r>
  <r>
    <s v="42 - Santa Catarina"/>
    <s v="SUL                 "/>
    <x v="37"/>
    <x v="37"/>
    <s v="Música"/>
    <s v="OUTROS"/>
    <s v="Indireta"/>
    <n v="2013"/>
    <n v="1.2885864878819728"/>
    <n v="30703.08"/>
    <n v="39563.574024359245"/>
  </r>
  <r>
    <s v="42 - Santa Catarina"/>
    <s v="SUL                 "/>
    <x v="37"/>
    <x v="37"/>
    <s v="Música"/>
    <s v="OUTROS"/>
    <s v="Indireta"/>
    <n v="2013"/>
    <n v="1.2885864878819728"/>
    <n v="41832.300000000003"/>
    <n v="53904.536537025058"/>
  </r>
  <r>
    <s v="42 - Santa Catarina"/>
    <s v="SUL                 "/>
    <x v="13"/>
    <x v="13"/>
    <s v="Editorial"/>
    <s v="OUTROS"/>
    <s v="Indireta"/>
    <n v="2013"/>
    <n v="1.2885864878819728"/>
    <n v="20940.64"/>
    <n v="26983.825751600754"/>
  </r>
  <r>
    <s v="42 - Santa Catarina"/>
    <s v="SUL                 "/>
    <x v="13"/>
    <x v="13"/>
    <s v="Editorial"/>
    <s v="OUTROS"/>
    <s v="Indireta"/>
    <n v="2013"/>
    <n v="1.2885864878819728"/>
    <n v="12201.18"/>
    <n v="15722.275684215771"/>
  </r>
  <r>
    <s v="42 - Santa Catarina"/>
    <s v="SUL                 "/>
    <x v="17"/>
    <x v="17"/>
    <s v="Editorial"/>
    <s v="OUTROS"/>
    <s v="Indireta"/>
    <n v="2013"/>
    <n v="1.2885864878819728"/>
    <n v="286171.36"/>
    <n v="368756.54771480768"/>
  </r>
  <r>
    <s v="42 - Santa Catarina"/>
    <s v="SUL                 "/>
    <x v="17"/>
    <x v="17"/>
    <s v="Editorial"/>
    <s v="OUTROS"/>
    <s v="Indireta"/>
    <n v="2013"/>
    <n v="1.2885864878819728"/>
    <n v="91025.77"/>
    <n v="117294.57727105226"/>
  </r>
  <r>
    <s v="42 - Santa Catarina"/>
    <s v="SUL                 "/>
    <x v="12"/>
    <x v="12"/>
    <s v="Editorial"/>
    <s v="OUTROS"/>
    <s v="Indireta"/>
    <n v="2013"/>
    <n v="1.2885864878819728"/>
    <n v="72065.7"/>
    <n v="92862.88725975588"/>
  </r>
  <r>
    <s v="42 - Santa Catarina"/>
    <s v="SUL                 "/>
    <x v="12"/>
    <x v="12"/>
    <s v="Editorial"/>
    <s v="OUTROS"/>
    <s v="Indireta"/>
    <n v="2013"/>
    <n v="1.2885864878819728"/>
    <n v="11296.57"/>
    <n v="14556.607461412857"/>
  </r>
  <r>
    <s v="42 - Santa Catarina"/>
    <s v="SUL                 "/>
    <x v="43"/>
    <x v="43"/>
    <e v="#N/A"/>
    <s v="OUTROS"/>
    <s v="Indireta"/>
    <n v="2013"/>
    <n v="1.2885864878819728"/>
    <n v="7765.91"/>
    <n v="10007.046692107491"/>
  </r>
  <r>
    <s v="42 - Santa Catarina"/>
    <s v="SUL                 "/>
    <x v="14"/>
    <x v="14"/>
    <s v="Editorial"/>
    <s v="OUTROS"/>
    <s v="Indireta"/>
    <n v="2013"/>
    <n v="1.2885864878819728"/>
    <n v="540584.63"/>
    <n v="696590.04977467575"/>
  </r>
  <r>
    <s v="42 - Santa Catarina"/>
    <s v="SUL                 "/>
    <x v="14"/>
    <x v="14"/>
    <s v="Editorial"/>
    <s v="OUTROS"/>
    <s v="Indireta"/>
    <n v="2013"/>
    <n v="1.2885864878819728"/>
    <n v="258231.27"/>
    <n v="332753.32527060143"/>
  </r>
  <r>
    <s v="42 - Santa Catarina"/>
    <s v="SUL                 "/>
    <x v="18"/>
    <x v="18"/>
    <s v="Editorial"/>
    <s v="OUTROS"/>
    <s v="Indireta"/>
    <n v="2013"/>
    <n v="1.2885864878819728"/>
    <n v="40813.75"/>
    <n v="52592.046769792869"/>
  </r>
  <r>
    <s v="42 - Santa Catarina"/>
    <s v="SUL                 "/>
    <x v="18"/>
    <x v="18"/>
    <s v="Editorial"/>
    <s v="OUTROS"/>
    <s v="Indireta"/>
    <n v="2013"/>
    <n v="1.2885864878819728"/>
    <n v="95000"/>
    <n v="122415.71634878742"/>
  </r>
  <r>
    <s v="42 - Santa Catarina"/>
    <s v="SUL                 "/>
    <x v="18"/>
    <x v="18"/>
    <s v="Editorial"/>
    <s v="OUTROS"/>
    <s v="Indireta"/>
    <n v="2013"/>
    <n v="1.2885864878819728"/>
    <n v="19950"/>
    <n v="25707.300433245357"/>
  </r>
  <r>
    <s v="42 - Santa Catarina"/>
    <s v="SUL                 "/>
    <x v="18"/>
    <x v="18"/>
    <s v="Editorial"/>
    <s v="OUTROS"/>
    <s v="Indireta"/>
    <n v="2013"/>
    <n v="1.2885864878819728"/>
    <n v="610000"/>
    <n v="786037.75760800345"/>
  </r>
  <r>
    <s v="42 - Santa Catarina"/>
    <s v="SUL                 "/>
    <x v="19"/>
    <x v="19"/>
    <s v="Editorial"/>
    <s v="OUTROS"/>
    <s v="Indireta"/>
    <n v="2013"/>
    <n v="1.2885864878819728"/>
    <n v="13686.08"/>
    <n v="17635.697760071711"/>
  </r>
  <r>
    <s v="42 - Santa Catarina"/>
    <s v="SUL                 "/>
    <x v="5"/>
    <x v="5"/>
    <e v="#N/A"/>
    <s v="OUTROS"/>
    <s v="Indireta"/>
    <n v="2013"/>
    <n v="1.2885864878819728"/>
    <n v="34303.4"/>
    <n v="44202.897728410469"/>
  </r>
  <r>
    <s v="42 - Santa Catarina"/>
    <s v="SUL                 "/>
    <x v="5"/>
    <x v="5"/>
    <e v="#N/A"/>
    <s v="OUTROS"/>
    <s v="Indireta"/>
    <n v="2013"/>
    <n v="1.2885864878819728"/>
    <n v="242000"/>
    <n v="311837.93006743741"/>
  </r>
  <r>
    <s v="42 - Santa Catarina"/>
    <s v="SUL                 "/>
    <x v="5"/>
    <x v="5"/>
    <e v="#N/A"/>
    <s v="OUTROS"/>
    <s v="Indireta"/>
    <n v="2013"/>
    <n v="1.2885864878819728"/>
    <n v="152280.22"/>
    <n v="196226.23386369416"/>
  </r>
  <r>
    <s v="42 - Santa Catarina"/>
    <s v="SUL                 "/>
    <x v="5"/>
    <x v="5"/>
    <e v="#N/A"/>
    <s v="OUTROS"/>
    <s v="Indireta"/>
    <n v="2013"/>
    <n v="1.2885864878819728"/>
    <n v="355331"/>
    <n v="457874.7253255893"/>
  </r>
  <r>
    <s v="42 - Santa Catarina"/>
    <s v="SUL                 "/>
    <x v="5"/>
    <x v="5"/>
    <e v="#N/A"/>
    <s v="OUTROS"/>
    <s v="Indireta"/>
    <n v="2013"/>
    <n v="1.2885864878819728"/>
    <n v="100000"/>
    <n v="128858.64878819729"/>
  </r>
  <r>
    <s v="42 - Santa Catarina"/>
    <s v="SUL                 "/>
    <x v="5"/>
    <x v="5"/>
    <e v="#N/A"/>
    <s v="OUTROS"/>
    <s v="Indireta"/>
    <n v="2013"/>
    <n v="1.2885864878819728"/>
    <n v="146392.88"/>
    <n v="188639.8870901271"/>
  </r>
  <r>
    <s v="42 - Santa Catarina"/>
    <s v="SUL                 "/>
    <x v="5"/>
    <x v="5"/>
    <e v="#N/A"/>
    <s v="OUTROS"/>
    <s v="Indireta"/>
    <n v="2013"/>
    <n v="1.2885864878819728"/>
    <n v="917448.35"/>
    <n v="1182211.5471396109"/>
  </r>
  <r>
    <s v="42 - Santa Catarina"/>
    <s v="SUL                 "/>
    <x v="5"/>
    <x v="5"/>
    <e v="#N/A"/>
    <s v="OUTROS"/>
    <s v="Indireta"/>
    <n v="2013"/>
    <n v="1.2885864878819728"/>
    <n v="10000"/>
    <n v="12885.864878819728"/>
  </r>
  <r>
    <s v="42 - Santa Catarina"/>
    <s v="SUL                 "/>
    <x v="42"/>
    <x v="42"/>
    <s v="Audiovisual"/>
    <s v="OUTROS"/>
    <s v="Indireta"/>
    <n v="2013"/>
    <n v="1.2885864878819728"/>
    <n v="10208.89"/>
    <n v="13155.037710273393"/>
  </r>
  <r>
    <s v="42 - Santa Catarina"/>
    <s v="SUL                 "/>
    <x v="31"/>
    <x v="31"/>
    <s v="Audiovisual"/>
    <s v="OUTROS"/>
    <s v="Indireta"/>
    <n v="2013"/>
    <n v="1.2885864878819728"/>
    <n v="45228.08"/>
    <n v="58280.292760844903"/>
  </r>
  <r>
    <s v="42 - Santa Catarina"/>
    <s v="SUL                 "/>
    <x v="31"/>
    <x v="31"/>
    <s v="Audiovisual"/>
    <s v="OUTROS"/>
    <s v="Indireta"/>
    <n v="2013"/>
    <n v="1.2885864878819728"/>
    <n v="99800.4"/>
    <n v="128601.44692521603"/>
  </r>
  <r>
    <s v="42 - Santa Catarina"/>
    <s v="SUL                 "/>
    <x v="31"/>
    <x v="31"/>
    <s v="Audiovisual"/>
    <s v="OUTROS"/>
    <s v="Indireta"/>
    <n v="2013"/>
    <n v="1.2885864878819728"/>
    <n v="64697.599999999999"/>
    <n v="83368.453158392716"/>
  </r>
  <r>
    <s v="42 - Santa Catarina"/>
    <s v="SUL                 "/>
    <x v="28"/>
    <x v="28"/>
    <s v="Audiovisual"/>
    <s v="OUTROS"/>
    <s v="Indireta"/>
    <n v="2013"/>
    <n v="1.2885864878819728"/>
    <n v="20773.59"/>
    <n v="26768.567378800071"/>
  </r>
  <r>
    <s v="42 - Santa Catarina"/>
    <s v="SUL                 "/>
    <x v="28"/>
    <x v="28"/>
    <s v="Audiovisual"/>
    <s v="OUTROS"/>
    <s v="Indireta"/>
    <n v="2013"/>
    <n v="1.2885864878819728"/>
    <n v="499503.6"/>
    <n v="643653.58960840176"/>
  </r>
  <r>
    <s v="42 - Santa Catarina"/>
    <s v="SUL                 "/>
    <x v="28"/>
    <x v="28"/>
    <s v="Audiovisual"/>
    <s v="OUTROS"/>
    <s v="Direta"/>
    <n v="2013"/>
    <n v="1.2885864878819728"/>
    <n v="60087.5"/>
    <n v="77427.940590608036"/>
  </r>
  <r>
    <s v="42 - Santa Catarina"/>
    <s v="SUL                 "/>
    <x v="28"/>
    <x v="28"/>
    <s v="Audiovisual"/>
    <s v="OUTROS"/>
    <s v="Direta"/>
    <n v="2013"/>
    <n v="1.2885864878819728"/>
    <n v="36567.85"/>
    <n v="47120.837400894801"/>
  </r>
  <r>
    <s v="42 - Santa Catarina"/>
    <s v="SUL                 "/>
    <x v="28"/>
    <x v="28"/>
    <s v="Audiovisual"/>
    <s v="OUTROS"/>
    <s v="Indireta"/>
    <n v="2013"/>
    <n v="1.2885864878819728"/>
    <n v="519796.86"/>
    <n v="669803.21023947746"/>
  </r>
  <r>
    <s v="42 - Santa Catarina"/>
    <s v="SUL                 "/>
    <x v="28"/>
    <x v="28"/>
    <s v="Audiovisual"/>
    <s v="OUTROS"/>
    <s v="Direta"/>
    <n v="2013"/>
    <n v="1.2885864878819728"/>
    <n v="49537.5"/>
    <n v="63833.353143453227"/>
  </r>
  <r>
    <s v="42 - Santa Catarina"/>
    <s v="SUL                 "/>
    <x v="28"/>
    <x v="28"/>
    <s v="Audiovisual"/>
    <s v="OUTROS"/>
    <s v="Indireta"/>
    <n v="2013"/>
    <n v="1.2885864878819728"/>
    <n v="93932.98"/>
    <n v="121040.76879448759"/>
  </r>
  <r>
    <s v="42 - Santa Catarina"/>
    <s v="SUL                 "/>
    <x v="7"/>
    <x v="7"/>
    <s v="Música"/>
    <s v="OUTROS"/>
    <s v="Indireta"/>
    <n v="2013"/>
    <n v="1.2885864878819728"/>
    <n v="35701.040000000001"/>
    <n v="46003.877747333827"/>
  </r>
  <r>
    <s v="42 - Santa Catarina"/>
    <s v="SUL                 "/>
    <x v="16"/>
    <x v="16"/>
    <s v="Audiovisual"/>
    <s v="OUTROS"/>
    <s v="Indireta"/>
    <n v="2013"/>
    <n v="1.2885864878819728"/>
    <n v="40255.980000000003"/>
    <n v="51873.311884446943"/>
  </r>
  <r>
    <s v="42 - Santa Catarina"/>
    <s v="SUL                 "/>
    <x v="16"/>
    <x v="16"/>
    <s v="Audiovisual"/>
    <s v="OUTROS"/>
    <s v="Indireta"/>
    <n v="2013"/>
    <n v="1.2885864878819728"/>
    <n v="85204.05"/>
    <n v="109792.78754282001"/>
  </r>
  <r>
    <s v="42 - Santa Catarina"/>
    <s v="SUL                 "/>
    <x v="16"/>
    <x v="16"/>
    <s v="Audiovisual"/>
    <s v="OUTROS"/>
    <s v="Indireta"/>
    <n v="2013"/>
    <n v="1.2885864878819728"/>
    <n v="611210.15"/>
    <n v="787597.14054631384"/>
  </r>
  <r>
    <s v="42 - Santa Catarina"/>
    <s v="SUL                 "/>
    <x v="16"/>
    <x v="16"/>
    <s v="Audiovisual"/>
    <s v="OUTROS"/>
    <s v="Indireta"/>
    <n v="2013"/>
    <n v="1.2885864878819728"/>
    <n v="121672.5"/>
    <n v="156785.53944681934"/>
  </r>
  <r>
    <s v="42 - Santa Catarina"/>
    <s v="SUL                 "/>
    <x v="16"/>
    <x v="16"/>
    <s v="Audiovisual"/>
    <s v="OUTROS"/>
    <s v="Indireta"/>
    <n v="2013"/>
    <n v="1.2885864878819728"/>
    <n v="10000"/>
    <n v="12885.864878819728"/>
  </r>
  <r>
    <s v="42 - Santa Catarina"/>
    <s v="SUL                 "/>
    <x v="32"/>
    <x v="32"/>
    <s v="Audiovisual"/>
    <s v="OUTROS"/>
    <s v="Indireta"/>
    <n v="2013"/>
    <n v="1.2885864878819728"/>
    <n v="2003017.07"/>
    <n v="2581060.7313989396"/>
  </r>
  <r>
    <s v="42 - Santa Catarina"/>
    <s v="SUL                 "/>
    <x v="32"/>
    <x v="32"/>
    <s v="Audiovisual"/>
    <s v="OUTROS"/>
    <s v="Indireta"/>
    <n v="2013"/>
    <n v="1.2885864878819728"/>
    <n v="777680"/>
    <n v="1002107.9398960526"/>
  </r>
  <r>
    <s v="42 - Santa Catarina"/>
    <s v="SUL                 "/>
    <x v="32"/>
    <x v="32"/>
    <s v="Audiovisual"/>
    <s v="OUTROS"/>
    <s v="Indireta"/>
    <n v="2013"/>
    <n v="1.2885864878819728"/>
    <n v="216579.56"/>
    <n v="279081.49456742301"/>
  </r>
  <r>
    <s v="42 - Santa Catarina"/>
    <s v="SUL                 "/>
    <x v="32"/>
    <x v="32"/>
    <s v="Audiovisual"/>
    <s v="OUTROS"/>
    <s v="Indireta"/>
    <n v="2013"/>
    <n v="1.2885864878819728"/>
    <n v="182232.29"/>
    <n v="234822.06654978916"/>
  </r>
  <r>
    <s v="42 - Santa Catarina"/>
    <s v="SUL                 "/>
    <x v="41"/>
    <x v="41"/>
    <s v="Audiovisual"/>
    <s v="OUTROS"/>
    <s v="Indireta"/>
    <n v="2013"/>
    <n v="1.2885864878819728"/>
    <n v="33128.47"/>
    <n v="42688.898806203302"/>
  </r>
  <r>
    <s v="42 - Santa Catarina"/>
    <s v="SUL                 "/>
    <x v="41"/>
    <x v="41"/>
    <s v="Audiovisual"/>
    <s v="OUTROS"/>
    <s v="Indireta"/>
    <n v="2013"/>
    <n v="1.2885864878819728"/>
    <n v="60000"/>
    <n v="77315.189272918375"/>
  </r>
  <r>
    <s v="42 - Santa Catarina"/>
    <s v="SUL                 "/>
    <x v="41"/>
    <x v="41"/>
    <s v="Audiovisual"/>
    <s v="OUTROS"/>
    <s v="Indireta"/>
    <n v="2013"/>
    <n v="1.2885864878819728"/>
    <n v="84332.55"/>
    <n v="108669.78441863086"/>
  </r>
  <r>
    <s v="42 - Santa Catarina"/>
    <s v="SUL                 "/>
    <x v="41"/>
    <x v="41"/>
    <s v="Audiovisual"/>
    <s v="OUTROS"/>
    <s v="Indireta"/>
    <n v="2013"/>
    <n v="1.2885864878819728"/>
    <n v="65088.02"/>
    <n v="83871.543094991604"/>
  </r>
  <r>
    <s v="42 - Santa Catarina"/>
    <s v="SUL                 "/>
    <x v="59"/>
    <x v="59"/>
    <s v="Educação e Criação em Artes"/>
    <s v="OUTROS"/>
    <s v="Indireta"/>
    <n v="2013"/>
    <n v="1.2885864878819728"/>
    <n v="61145.23"/>
    <n v="78790.91717643544"/>
  </r>
  <r>
    <s v="42 - Santa Catarina"/>
    <s v="SUL                 "/>
    <x v="59"/>
    <x v="59"/>
    <s v="Educação e Criação em Artes"/>
    <s v="OUTROS"/>
    <s v="Indireta"/>
    <n v="2013"/>
    <n v="1.2885864878819728"/>
    <n v="2098.4699999999998"/>
    <n v="2704.0600872256832"/>
  </r>
  <r>
    <s v="42 - Santa Catarina"/>
    <s v="SUL                 "/>
    <x v="53"/>
    <x v="53"/>
    <s v="Educação e Criação em Artes"/>
    <s v="OUTROS"/>
    <s v="Indireta"/>
    <n v="2013"/>
    <n v="1.2885864878819728"/>
    <n v="60800"/>
    <n v="78346.058463223948"/>
  </r>
  <r>
    <s v="42 - Santa Catarina"/>
    <s v="SUL                 "/>
    <x v="53"/>
    <x v="53"/>
    <s v="Educação e Criação em Artes"/>
    <s v="OUTROS"/>
    <s v="Indireta"/>
    <n v="2013"/>
    <n v="1.2885864878819728"/>
    <n v="487440"/>
    <n v="628108.59765318886"/>
  </r>
  <r>
    <s v="42 - Santa Catarina"/>
    <s v="SUL                 "/>
    <x v="53"/>
    <x v="53"/>
    <s v="Educação e Criação em Artes"/>
    <s v="OUTROS"/>
    <s v="Indireta"/>
    <n v="2013"/>
    <n v="1.2885864878819728"/>
    <n v="10553.34"/>
    <n v="13598.891326024339"/>
  </r>
  <r>
    <s v="42 - Santa Catarina"/>
    <s v="SUL                 "/>
    <x v="36"/>
    <x v="36"/>
    <s v="Artes Cênicas e Espetáculos"/>
    <s v="OUTROS"/>
    <s v="Indireta"/>
    <n v="2013"/>
    <n v="1.2885864878819728"/>
    <n v="1242.72"/>
    <n v="1601.3522002206853"/>
  </r>
  <r>
    <s v="42 - Santa Catarina"/>
    <s v="SUL                 "/>
    <x v="36"/>
    <x v="36"/>
    <s v="Artes Cênicas e Espetáculos"/>
    <s v="OUTROS"/>
    <s v="Indireta"/>
    <n v="2013"/>
    <n v="1.2885864878819728"/>
    <n v="185498.01"/>
    <n v="239030.22921499508"/>
  </r>
  <r>
    <s v="42 - Santa Catarina"/>
    <s v="SUL                 "/>
    <x v="36"/>
    <x v="36"/>
    <s v="Artes Cênicas e Espetáculos"/>
    <s v="OUTROS"/>
    <s v="Indireta"/>
    <n v="2013"/>
    <n v="1.2885864878819728"/>
    <n v="182485.92"/>
    <n v="235148.89074071069"/>
  </r>
  <r>
    <s v="42 - Santa Catarina"/>
    <s v="SUL                 "/>
    <x v="56"/>
    <x v="56"/>
    <s v="Artes Cênicas e Espetáculos"/>
    <s v="OUTROS"/>
    <s v="Indireta"/>
    <n v="2013"/>
    <n v="1.2885864878819728"/>
    <n v="92250"/>
    <n v="118872.103507112"/>
  </r>
  <r>
    <s v="42 - Santa Catarina"/>
    <s v="SUL                 "/>
    <x v="20"/>
    <x v="20"/>
    <s v="Artes Cênicas e Espetáculos"/>
    <s v="OUTROS"/>
    <s v="Indireta"/>
    <n v="2013"/>
    <n v="1.2885864878819728"/>
    <n v="25176.799999999999"/>
    <n v="32442.484288106854"/>
  </r>
  <r>
    <s v="42 - Santa Catarina"/>
    <s v="SUL                 "/>
    <x v="20"/>
    <x v="20"/>
    <s v="Artes Cênicas e Espetáculos"/>
    <s v="OUTROS"/>
    <s v="Indireta"/>
    <n v="2013"/>
    <n v="1.2885864878819728"/>
    <n v="49309.26"/>
    <n v="63539.246163459051"/>
  </r>
  <r>
    <s v="42 - Santa Catarina"/>
    <s v="SUL                 "/>
    <x v="20"/>
    <x v="20"/>
    <s v="Artes Cênicas e Espetáculos"/>
    <s v="OUTROS"/>
    <s v="Indireta"/>
    <n v="2013"/>
    <n v="1.2885864878819728"/>
    <n v="566375.5"/>
    <n v="729823.81636739627"/>
  </r>
  <r>
    <s v="42 - Santa Catarina"/>
    <s v="SUL                 "/>
    <x v="20"/>
    <x v="20"/>
    <s v="Artes Cênicas e Espetáculos"/>
    <s v="OUTROS"/>
    <s v="Indireta"/>
    <n v="2013"/>
    <n v="1.2885864878819728"/>
    <n v="257832.08"/>
    <n v="332238.93443050381"/>
  </r>
  <r>
    <s v="42 - Santa Catarina"/>
    <s v="SUL                 "/>
    <x v="20"/>
    <x v="20"/>
    <s v="Artes Cênicas e Espetáculos"/>
    <s v="OUTROS"/>
    <s v="Indireta"/>
    <n v="2013"/>
    <n v="1.2885864878819728"/>
    <n v="214492.19"/>
    <n v="276391.73779021279"/>
  </r>
  <r>
    <s v="42 - Santa Catarina"/>
    <s v="SUL                 "/>
    <x v="20"/>
    <x v="20"/>
    <s v="Artes Cênicas e Espetáculos"/>
    <s v="OUTROS"/>
    <s v="Indireta"/>
    <n v="2013"/>
    <n v="1.2885864878819728"/>
    <n v="75600"/>
    <n v="97417.138483877148"/>
  </r>
  <r>
    <s v="42 - Santa Catarina"/>
    <s v="SUL                 "/>
    <x v="30"/>
    <x v="30"/>
    <s v="Artes Cênicas e Espetáculos"/>
    <s v="OUTROS"/>
    <s v="Indireta"/>
    <n v="2013"/>
    <n v="1.2885864878819728"/>
    <n v="2738.24"/>
    <n v="3528.4590645779331"/>
  </r>
  <r>
    <s v="42 - Santa Catarina"/>
    <s v="SUL                 "/>
    <x v="30"/>
    <x v="30"/>
    <s v="Artes Cênicas e Espetáculos"/>
    <s v="OUTROS"/>
    <s v="Indireta"/>
    <n v="2013"/>
    <n v="1.2885864878819728"/>
    <n v="147031.59"/>
    <n v="189462.92016580221"/>
  </r>
  <r>
    <s v="42 - Santa Catarina"/>
    <s v="SUL                 "/>
    <x v="30"/>
    <x v="30"/>
    <s v="Artes Cênicas e Espetáculos"/>
    <s v="OUTROS"/>
    <s v="Indireta"/>
    <n v="2013"/>
    <n v="1.2885864878819728"/>
    <n v="143673"/>
    <n v="185135.08647346668"/>
  </r>
  <r>
    <s v="42 - Santa Catarina"/>
    <s v="SUL                 "/>
    <x v="44"/>
    <x v="44"/>
    <s v="Artes Cênicas e Espetáculos"/>
    <s v="OUTROS"/>
    <s v="Indireta"/>
    <n v="2013"/>
    <n v="1.2885864878819728"/>
    <n v="10586"/>
    <n v="13640.976560718564"/>
  </r>
  <r>
    <s v="28 - Sergipe"/>
    <s v="NORDESTE            "/>
    <x v="2"/>
    <x v="2"/>
    <e v="#N/A"/>
    <s v="OUTROS"/>
    <s v="Indireta"/>
    <n v="2013"/>
    <n v="1.2885864878819728"/>
    <n v="168000"/>
    <n v="216482.52996417144"/>
  </r>
  <r>
    <s v="28 - Sergipe"/>
    <s v="NORDESTE            "/>
    <x v="2"/>
    <x v="2"/>
    <e v="#N/A"/>
    <s v="OUTROS"/>
    <s v="Indireta"/>
    <n v="2013"/>
    <n v="1.2885864878819728"/>
    <n v="36724.36"/>
    <n v="47322.514072113212"/>
  </r>
  <r>
    <s v="28 - Sergipe"/>
    <s v="NORDESTE            "/>
    <x v="25"/>
    <x v="25"/>
    <s v="Editorial"/>
    <s v="OUTROS"/>
    <s v="Indireta"/>
    <n v="2013"/>
    <n v="1.2885864878819728"/>
    <n v="7553.01"/>
    <n v="9732.7066288374208"/>
  </r>
  <r>
    <s v="28 - Sergipe"/>
    <s v="NORDESTE            "/>
    <x v="17"/>
    <x v="17"/>
    <s v="Editorial"/>
    <s v="OUTROS"/>
    <s v="Indireta"/>
    <n v="2013"/>
    <n v="1.2885864878819728"/>
    <n v="4365.51"/>
    <n v="5625.3371987136316"/>
  </r>
  <r>
    <s v="28 - Sergipe"/>
    <s v="NORDESTE            "/>
    <x v="18"/>
    <x v="18"/>
    <s v="Editorial"/>
    <s v="OUTROS"/>
    <s v="Indireta"/>
    <n v="2013"/>
    <n v="1.2885864878819728"/>
    <n v="90351.11"/>
    <n v="116425.2195111378"/>
  </r>
  <r>
    <s v="28 - Sergipe"/>
    <s v="NORDESTE            "/>
    <x v="18"/>
    <x v="18"/>
    <s v="Editorial"/>
    <s v="OUTROS"/>
    <s v="Indireta"/>
    <n v="2013"/>
    <n v="1.2885864878819728"/>
    <n v="82485.039999999994"/>
    <n v="106289.10799640404"/>
  </r>
  <r>
    <s v="28 - Sergipe"/>
    <s v="NORDESTE            "/>
    <x v="28"/>
    <x v="28"/>
    <s v="Audiovisual"/>
    <s v="OUTROS"/>
    <s v="Indireta"/>
    <n v="2013"/>
    <n v="1.2885864878819728"/>
    <n v="104600"/>
    <n v="134786.14663245436"/>
  </r>
  <r>
    <s v="28 - Sergipe"/>
    <s v="NORDESTE            "/>
    <x v="16"/>
    <x v="16"/>
    <s v="Audiovisual"/>
    <s v="OUTROS"/>
    <s v="Indireta"/>
    <n v="2013"/>
    <n v="1.2885864878819728"/>
    <n v="48735.05"/>
    <n v="62799.326916252343"/>
  </r>
  <r>
    <s v="28 - Sergipe"/>
    <s v="NORDESTE            "/>
    <x v="8"/>
    <x v="8"/>
    <s v="Artes Cênicas e Espetáculos"/>
    <s v="FUNDO CULTURAL"/>
    <s v="Direta"/>
    <n v="2013"/>
    <n v="1.2885864878819728"/>
    <n v="48346.46"/>
    <n v="62298.595092926284"/>
  </r>
  <r>
    <s v="28 - Sergipe"/>
    <s v="NORDESTE            "/>
    <x v="61"/>
    <x v="61"/>
    <s v="Artes Cênicas e Espetáculos"/>
    <s v="OUTROS"/>
    <s v="Indireta"/>
    <n v="2013"/>
    <n v="1.2885864878819728"/>
    <n v="2236.67"/>
    <n v="2882.1427398509722"/>
  </r>
  <r>
    <s v="28 - Sergipe"/>
    <s v="NORDESTE            "/>
    <x v="36"/>
    <x v="36"/>
    <s v="Artes Cênicas e Espetáculos"/>
    <s v="OUTROS"/>
    <s v="Indireta"/>
    <n v="2013"/>
    <n v="1.2885864878819728"/>
    <n v="98000"/>
    <n v="126281.47581243333"/>
  </r>
  <r>
    <s v="28 - Sergipe"/>
    <s v="NORDESTE            "/>
    <x v="36"/>
    <x v="36"/>
    <s v="Artes Cênicas e Espetáculos"/>
    <s v="OUTROS"/>
    <s v="Indireta"/>
    <n v="2013"/>
    <n v="1.2885864878819728"/>
    <n v="147757.89000000001"/>
    <n v="190398.82053195089"/>
  </r>
  <r>
    <s v="28 - Sergipe"/>
    <s v="NORDESTE            "/>
    <x v="36"/>
    <x v="36"/>
    <s v="Artes Cênicas e Espetáculos"/>
    <s v="OUTROS"/>
    <s v="Indireta"/>
    <n v="2013"/>
    <n v="1.2885864878819728"/>
    <n v="89932.25"/>
    <n v="115885.48217482356"/>
  </r>
  <r>
    <s v="28 - Sergipe"/>
    <s v="NORDESTE            "/>
    <x v="20"/>
    <x v="20"/>
    <s v="Artes Cênicas e Espetáculos"/>
    <s v="OUTROS"/>
    <s v="Indireta"/>
    <n v="2013"/>
    <n v="1.2885864878819728"/>
    <n v="68229.070000000007"/>
    <n v="87919.057682753279"/>
  </r>
  <r>
    <s v="28 - Sergipe"/>
    <s v="NORDESTE            "/>
    <x v="20"/>
    <x v="20"/>
    <s v="Artes Cênicas e Espetáculos"/>
    <s v="OUTROS"/>
    <s v="Indireta"/>
    <n v="2013"/>
    <n v="1.2885864878819728"/>
    <n v="23712.54"/>
    <n v="30555.658637360797"/>
  </r>
  <r>
    <s v="28 - Sergipe"/>
    <s v="NORDESTE            "/>
    <x v="30"/>
    <x v="30"/>
    <s v="Artes Cênicas e Espetáculos"/>
    <s v="OUTROS"/>
    <s v="Indireta"/>
    <n v="2013"/>
    <n v="1.2885864878819728"/>
    <n v="26100.14"/>
    <n v="33632.287735827791"/>
  </r>
  <r>
    <s v="35 - São Paulo"/>
    <s v="SUDESTE             "/>
    <x v="38"/>
    <x v="38"/>
    <e v="#N/A"/>
    <s v="OUTROS"/>
    <s v="Indireta"/>
    <n v="2013"/>
    <n v="1.2885864878819728"/>
    <n v="17173.84"/>
    <n v="22129.978169046939"/>
  </r>
  <r>
    <s v="35 - São Paulo"/>
    <s v="SUDESTE             "/>
    <x v="38"/>
    <x v="38"/>
    <e v="#N/A"/>
    <s v="OUTROS"/>
    <s v="Indireta"/>
    <n v="2013"/>
    <n v="1.2885864878819728"/>
    <n v="90647.2"/>
    <n v="116806.75708433476"/>
  </r>
  <r>
    <s v="35 - São Paulo"/>
    <s v="SUDESTE             "/>
    <x v="38"/>
    <x v="38"/>
    <e v="#N/A"/>
    <s v="OUTROS"/>
    <s v="Indireta"/>
    <n v="2013"/>
    <n v="1.2885864878819728"/>
    <n v="458693.09"/>
    <n v="591065.71785882965"/>
  </r>
  <r>
    <s v="35 - São Paulo"/>
    <s v="SUDESTE             "/>
    <x v="2"/>
    <x v="2"/>
    <e v="#N/A"/>
    <s v="OUTROS"/>
    <s v="Indireta"/>
    <n v="2013"/>
    <n v="1.2885864878819728"/>
    <n v="298188.61"/>
    <n v="384241.81368630729"/>
  </r>
  <r>
    <s v="35 - São Paulo"/>
    <s v="SUDESTE             "/>
    <x v="2"/>
    <x v="2"/>
    <e v="#N/A"/>
    <s v="OUTROS"/>
    <s v="Indireta"/>
    <n v="2013"/>
    <n v="1.2885864878819728"/>
    <n v="228601.3"/>
    <n v="294572.54629225325"/>
  </r>
  <r>
    <s v="35 - São Paulo"/>
    <s v="SUDESTE             "/>
    <x v="2"/>
    <x v="2"/>
    <e v="#N/A"/>
    <s v="OUTROS"/>
    <s v="Indireta"/>
    <n v="2013"/>
    <n v="1.2885864878819728"/>
    <n v="1689735.47"/>
    <n v="2177370.2947368948"/>
  </r>
  <r>
    <s v="35 - São Paulo"/>
    <s v="SUDESTE             "/>
    <x v="2"/>
    <x v="2"/>
    <e v="#N/A"/>
    <s v="OUTROS"/>
    <s v="Indireta"/>
    <n v="2013"/>
    <n v="1.2885864878819728"/>
    <n v="3190000"/>
    <n v="4110590.8963434934"/>
  </r>
  <r>
    <s v="35 - São Paulo"/>
    <s v="SUDESTE             "/>
    <x v="2"/>
    <x v="2"/>
    <e v="#N/A"/>
    <s v="OUTROS"/>
    <s v="Indireta"/>
    <n v="2013"/>
    <n v="1.2885864878819728"/>
    <n v="275546.7"/>
    <n v="355065.75440046762"/>
  </r>
  <r>
    <s v="35 - São Paulo"/>
    <s v="SUDESTE             "/>
    <x v="2"/>
    <x v="2"/>
    <e v="#N/A"/>
    <s v="OUTROS"/>
    <s v="Indireta"/>
    <n v="2013"/>
    <n v="1.2885864878819728"/>
    <n v="1926448"/>
    <n v="2482394.8624072508"/>
  </r>
  <r>
    <s v="35 - São Paulo"/>
    <s v="SUDESTE             "/>
    <x v="2"/>
    <x v="2"/>
    <e v="#N/A"/>
    <s v="OUTROS"/>
    <s v="Indireta"/>
    <n v="2013"/>
    <n v="1.2885864878819728"/>
    <n v="524000"/>
    <n v="675219.31965015375"/>
  </r>
  <r>
    <s v="35 - São Paulo"/>
    <s v="SUDESTE             "/>
    <x v="2"/>
    <x v="2"/>
    <e v="#N/A"/>
    <s v="OUTROS"/>
    <s v="Indireta"/>
    <n v="2013"/>
    <n v="1.2885864878819728"/>
    <n v="618641.41"/>
    <n v="797172.96177025163"/>
  </r>
  <r>
    <s v="35 - São Paulo"/>
    <s v="SUDESTE             "/>
    <x v="2"/>
    <x v="2"/>
    <e v="#N/A"/>
    <s v="OUTROS"/>
    <s v="Indireta"/>
    <n v="2013"/>
    <n v="1.2885864878819728"/>
    <n v="1692746.13"/>
    <n v="2181249.7905325014"/>
  </r>
  <r>
    <s v="35 - São Paulo"/>
    <s v="SUDESTE             "/>
    <x v="2"/>
    <x v="2"/>
    <e v="#N/A"/>
    <s v="OUTROS"/>
    <s v="Indireta"/>
    <n v="2013"/>
    <n v="1.2885864878819728"/>
    <n v="10000"/>
    <n v="12885.864878819728"/>
  </r>
  <r>
    <s v="35 - São Paulo"/>
    <s v="SUDESTE             "/>
    <x v="39"/>
    <x v="39"/>
    <s v="Música"/>
    <s v="OUTROS"/>
    <s v="Indireta"/>
    <n v="2013"/>
    <n v="1.2885864878819728"/>
    <n v="15817.8"/>
    <n v="20382.603348019467"/>
  </r>
  <r>
    <s v="35 - São Paulo"/>
    <s v="SUDESTE             "/>
    <x v="39"/>
    <x v="39"/>
    <s v="Música"/>
    <s v="OUTROS"/>
    <s v="Indireta"/>
    <n v="2013"/>
    <n v="1.2885864878819728"/>
    <n v="360000"/>
    <n v="463891.13563751022"/>
  </r>
  <r>
    <s v="35 - São Paulo"/>
    <s v="SUDESTE             "/>
    <x v="39"/>
    <x v="39"/>
    <s v="Música"/>
    <s v="OUTROS"/>
    <s v="Indireta"/>
    <n v="2013"/>
    <n v="1.2885864878819728"/>
    <n v="440518"/>
    <n v="567645.5424687909"/>
  </r>
  <r>
    <s v="35 - São Paulo"/>
    <s v="SUDESTE             "/>
    <x v="39"/>
    <x v="39"/>
    <s v="Música"/>
    <s v="OUTROS"/>
    <s v="Indireta"/>
    <n v="2013"/>
    <n v="1.2885864878819728"/>
    <n v="378000"/>
    <n v="487085.69241938571"/>
  </r>
  <r>
    <s v="35 - São Paulo"/>
    <s v="SUDESTE             "/>
    <x v="39"/>
    <x v="39"/>
    <s v="Música"/>
    <s v="OUTROS"/>
    <s v="Indireta"/>
    <n v="2013"/>
    <n v="1.2885864878819728"/>
    <n v="97998.23"/>
    <n v="126279.19501434978"/>
  </r>
  <r>
    <s v="35 - São Paulo"/>
    <s v="SUDESTE             "/>
    <x v="64"/>
    <x v="64"/>
    <s v="Entretenimento"/>
    <s v="OUTROS"/>
    <s v="Indireta"/>
    <n v="2013"/>
    <n v="1.2885864878819728"/>
    <n v="45197.08"/>
    <n v="58240.346579720557"/>
  </r>
  <r>
    <s v="35 - São Paulo"/>
    <s v="SUDESTE             "/>
    <x v="64"/>
    <x v="64"/>
    <s v="Entretenimento"/>
    <s v="OUTROS"/>
    <s v="Indireta"/>
    <n v="2013"/>
    <n v="1.2885864878819728"/>
    <n v="45000"/>
    <n v="57986.391954688777"/>
  </r>
  <r>
    <s v="35 - São Paulo"/>
    <s v="SUDESTE             "/>
    <x v="64"/>
    <x v="64"/>
    <s v="Entretenimento"/>
    <s v="OUTROS"/>
    <s v="Indireta"/>
    <n v="2013"/>
    <n v="1.2885864878819728"/>
    <n v="81654.31"/>
    <n v="105218.64054332585"/>
  </r>
  <r>
    <s v="35 - São Paulo"/>
    <s v="SUDESTE             "/>
    <x v="26"/>
    <x v="26"/>
    <s v="Editorial"/>
    <s v="OUTROS"/>
    <s v="Indireta"/>
    <n v="2013"/>
    <n v="1.2885864878819728"/>
    <n v="179504.65"/>
    <n v="231307.26650198275"/>
  </r>
  <r>
    <s v="35 - São Paulo"/>
    <s v="SUDESTE             "/>
    <x v="26"/>
    <x v="26"/>
    <s v="Editorial"/>
    <s v="OUTROS"/>
    <s v="Indireta"/>
    <n v="2013"/>
    <n v="1.2885864878819728"/>
    <n v="143908"/>
    <n v="185437.90429811896"/>
  </r>
  <r>
    <s v="35 - São Paulo"/>
    <s v="SUDESTE             "/>
    <x v="26"/>
    <x v="26"/>
    <s v="Editorial"/>
    <s v="OUTROS"/>
    <s v="Indireta"/>
    <n v="2013"/>
    <n v="1.2885864878819728"/>
    <n v="565909.65"/>
    <n v="729223.52835201647"/>
  </r>
  <r>
    <s v="35 - São Paulo"/>
    <s v="SUDESTE             "/>
    <x v="26"/>
    <x v="26"/>
    <s v="Editorial"/>
    <s v="OUTROS"/>
    <s v="Indireta"/>
    <n v="2013"/>
    <n v="1.2885864878819728"/>
    <n v="4342542.3"/>
    <n v="5595741.330835904"/>
  </r>
  <r>
    <s v="35 - São Paulo"/>
    <s v="SUDESTE             "/>
    <x v="50"/>
    <x v="50"/>
    <e v="#N/A"/>
    <s v="OUTROS"/>
    <s v="Indireta"/>
    <n v="2013"/>
    <n v="1.2885864878819728"/>
    <n v="228341.4"/>
    <n v="294237.64266405272"/>
  </r>
  <r>
    <s v="35 - São Paulo"/>
    <s v="SUDESTE             "/>
    <x v="50"/>
    <x v="50"/>
    <e v="#N/A"/>
    <s v="OUTROS"/>
    <s v="Indireta"/>
    <n v="2013"/>
    <n v="1.2885864878819728"/>
    <n v="195197.91"/>
    <n v="251529.38928880144"/>
  </r>
  <r>
    <s v="35 - São Paulo"/>
    <s v="SUDESTE             "/>
    <x v="50"/>
    <x v="50"/>
    <e v="#N/A"/>
    <s v="OUTROS"/>
    <s v="Indireta"/>
    <n v="2013"/>
    <n v="1.2885864878819728"/>
    <n v="494296.81"/>
    <n v="636944.19036916282"/>
  </r>
  <r>
    <s v="35 - São Paulo"/>
    <s v="SUDESTE             "/>
    <x v="40"/>
    <x v="40"/>
    <s v="Música"/>
    <s v="OUTROS"/>
    <s v="Indireta"/>
    <n v="2013"/>
    <n v="1.2885864878819728"/>
    <n v="293563.7"/>
    <n v="378282.21715263714"/>
  </r>
  <r>
    <s v="35 - São Paulo"/>
    <s v="SUDESTE             "/>
    <x v="40"/>
    <x v="40"/>
    <s v="Música"/>
    <s v="OUTROS"/>
    <s v="Indireta"/>
    <n v="2013"/>
    <n v="1.2885864878819728"/>
    <n v="99960"/>
    <n v="128807.10532868201"/>
  </r>
  <r>
    <s v="35 - São Paulo"/>
    <s v="SUDESTE             "/>
    <x v="40"/>
    <x v="40"/>
    <s v="Música"/>
    <s v="OUTROS"/>
    <s v="Indireta"/>
    <n v="2013"/>
    <n v="1.2885864878819728"/>
    <n v="327000"/>
    <n v="421367.7815374051"/>
  </r>
  <r>
    <s v="35 - São Paulo"/>
    <s v="SUDESTE             "/>
    <x v="40"/>
    <x v="40"/>
    <s v="Música"/>
    <s v="OUTROS"/>
    <s v="Indireta"/>
    <n v="2013"/>
    <n v="1.2885864878819728"/>
    <n v="149939.32999999999"/>
    <n v="193209.79464007611"/>
  </r>
  <r>
    <s v="35 - São Paulo"/>
    <s v="SUDESTE             "/>
    <x v="40"/>
    <x v="40"/>
    <s v="Música"/>
    <s v="OUTROS"/>
    <s v="Indireta"/>
    <n v="2013"/>
    <n v="1.2885864878819728"/>
    <n v="1349694.81"/>
    <n v="1739198.4949304266"/>
  </r>
  <r>
    <s v="35 - São Paulo"/>
    <s v="SUDESTE             "/>
    <x v="40"/>
    <x v="40"/>
    <s v="Música"/>
    <s v="OUTROS"/>
    <s v="Indireta"/>
    <n v="2013"/>
    <n v="1.2885864878819728"/>
    <n v="10000"/>
    <n v="12885.864878819728"/>
  </r>
  <r>
    <s v="35 - São Paulo"/>
    <s v="SUDESTE             "/>
    <x v="25"/>
    <x v="25"/>
    <s v="Editorial"/>
    <s v="OUTROS"/>
    <s v="Indireta"/>
    <n v="2013"/>
    <n v="1.2885864878819728"/>
    <n v="590830.31000000006"/>
    <n v="761335.9540971173"/>
  </r>
  <r>
    <s v="35 - São Paulo"/>
    <s v="SUDESTE             "/>
    <x v="25"/>
    <x v="25"/>
    <s v="Editorial"/>
    <s v="OUTROS"/>
    <s v="Direta"/>
    <n v="2013"/>
    <n v="1.2885864878819728"/>
    <n v="6170564.2800000003"/>
    <n v="7951305.7538151545"/>
  </r>
  <r>
    <s v="35 - São Paulo"/>
    <s v="SUDESTE             "/>
    <x v="25"/>
    <x v="25"/>
    <s v="Editorial"/>
    <s v="OUTROS"/>
    <s v="Direta"/>
    <n v="2013"/>
    <n v="1.2885864878819728"/>
    <n v="4441117.3499999996"/>
    <n v="5722763.8083081935"/>
  </r>
  <r>
    <s v="35 - São Paulo"/>
    <s v="SUDESTE             "/>
    <x v="25"/>
    <x v="25"/>
    <s v="Editorial"/>
    <s v="OUTROS"/>
    <s v="Indireta"/>
    <n v="2013"/>
    <n v="1.2885864878819728"/>
    <n v="262600"/>
    <n v="338382.81171780609"/>
  </r>
  <r>
    <s v="35 - São Paulo"/>
    <s v="SUDESTE             "/>
    <x v="25"/>
    <x v="25"/>
    <s v="Editorial"/>
    <s v="OUTROS"/>
    <s v="Indireta"/>
    <n v="2013"/>
    <n v="1.2885864878819728"/>
    <n v="805259.5"/>
    <n v="1037646.5109385935"/>
  </r>
  <r>
    <s v="35 - São Paulo"/>
    <s v="SUDESTE             "/>
    <x v="25"/>
    <x v="25"/>
    <s v="Editorial"/>
    <s v="OUTROS"/>
    <s v="Indireta"/>
    <n v="2013"/>
    <n v="1.2885864878819728"/>
    <n v="3100000"/>
    <n v="3994618.1124341157"/>
  </r>
  <r>
    <s v="35 - São Paulo"/>
    <s v="SUDESTE             "/>
    <x v="25"/>
    <x v="25"/>
    <s v="Editorial"/>
    <s v="OUTROS"/>
    <s v="Indireta"/>
    <n v="2013"/>
    <n v="1.2885864878819728"/>
    <n v="660000"/>
    <n v="850467.08200210205"/>
  </r>
  <r>
    <s v="35 - São Paulo"/>
    <s v="SUDESTE             "/>
    <x v="25"/>
    <x v="25"/>
    <s v="Editorial"/>
    <s v="OUTROS"/>
    <s v="Direta"/>
    <n v="2013"/>
    <n v="1.2885864878819728"/>
    <n v="366391.27"/>
    <n v="472126.83979991567"/>
  </r>
  <r>
    <s v="35 - São Paulo"/>
    <s v="SUDESTE             "/>
    <x v="25"/>
    <x v="25"/>
    <s v="Editorial"/>
    <s v="OUTROS"/>
    <s v="Indireta"/>
    <n v="2013"/>
    <n v="1.2885864878819728"/>
    <n v="2810286.4"/>
    <n v="3621297.082118473"/>
  </r>
  <r>
    <s v="35 - São Paulo"/>
    <s v="SUDESTE             "/>
    <x v="25"/>
    <x v="25"/>
    <s v="Editorial"/>
    <s v="OUTROS"/>
    <s v="Indireta"/>
    <n v="2013"/>
    <n v="1.2885864878819728"/>
    <n v="30000"/>
    <n v="38657.594636459187"/>
  </r>
  <r>
    <s v="35 - São Paulo"/>
    <s v="SUDESTE             "/>
    <x v="33"/>
    <x v="33"/>
    <s v="Editorial"/>
    <s v="OUTROS"/>
    <s v="Indireta"/>
    <n v="2013"/>
    <n v="1.2885864878819728"/>
    <n v="83469.06"/>
    <n v="107557.10287220967"/>
  </r>
  <r>
    <s v="35 - São Paulo"/>
    <s v="SUDESTE             "/>
    <x v="33"/>
    <x v="33"/>
    <s v="Editorial"/>
    <s v="OUTROS"/>
    <s v="Indireta"/>
    <n v="2013"/>
    <n v="1.2885864878819728"/>
    <n v="113000"/>
    <n v="145610.27313066294"/>
  </r>
  <r>
    <s v="35 - São Paulo"/>
    <s v="SUDESTE             "/>
    <x v="33"/>
    <x v="33"/>
    <s v="Editorial"/>
    <s v="OUTROS"/>
    <s v="Indireta"/>
    <n v="2013"/>
    <n v="1.2885864878819728"/>
    <n v="94054"/>
    <n v="121196.71353125107"/>
  </r>
  <r>
    <s v="35 - São Paulo"/>
    <s v="SUDESTE             "/>
    <x v="33"/>
    <x v="33"/>
    <s v="Editorial"/>
    <s v="OUTROS"/>
    <s v="Indireta"/>
    <n v="2013"/>
    <n v="1.2885864878819728"/>
    <n v="896403.37"/>
    <n v="1155093.2702738645"/>
  </r>
  <r>
    <s v="35 - São Paulo"/>
    <s v="SUDESTE             "/>
    <x v="37"/>
    <x v="37"/>
    <s v="Música"/>
    <s v="OUTROS"/>
    <s v="Indireta"/>
    <n v="2013"/>
    <n v="1.2885864878819728"/>
    <n v="118244.49"/>
    <n v="152368.25208049506"/>
  </r>
  <r>
    <s v="35 - São Paulo"/>
    <s v="SUDESTE             "/>
    <x v="37"/>
    <x v="37"/>
    <s v="Música"/>
    <s v="OUTROS"/>
    <s v="Indireta"/>
    <n v="2013"/>
    <n v="1.2885864878819728"/>
    <n v="386226.9"/>
    <n v="497686.76459654194"/>
  </r>
  <r>
    <s v="35 - São Paulo"/>
    <s v="SUDESTE             "/>
    <x v="37"/>
    <x v="37"/>
    <s v="Música"/>
    <s v="OUTROS"/>
    <s v="Indireta"/>
    <n v="2013"/>
    <n v="1.2885864878819728"/>
    <n v="684241.32"/>
    <n v="881704.11940252502"/>
  </r>
  <r>
    <s v="35 - São Paulo"/>
    <s v="SUDESTE             "/>
    <x v="13"/>
    <x v="13"/>
    <s v="Editorial"/>
    <s v="OUTROS"/>
    <s v="Indireta"/>
    <n v="2013"/>
    <n v="1.2885864878819728"/>
    <n v="152336.04999999999"/>
    <n v="196298.1756473126"/>
  </r>
  <r>
    <s v="35 - São Paulo"/>
    <s v="SUDESTE             "/>
    <x v="13"/>
    <x v="13"/>
    <s v="Editorial"/>
    <s v="OUTROS"/>
    <s v="Indireta"/>
    <n v="2013"/>
    <n v="1.2885864878819728"/>
    <n v="2426060.02"/>
    <n v="3126188.1605626689"/>
  </r>
  <r>
    <s v="35 - São Paulo"/>
    <s v="SUDESTE             "/>
    <x v="13"/>
    <x v="13"/>
    <s v="Editorial"/>
    <s v="OUTROS"/>
    <s v="Indireta"/>
    <n v="2013"/>
    <n v="1.2885864878819728"/>
    <n v="147364"/>
    <n v="189891.25920023903"/>
  </r>
  <r>
    <s v="35 - São Paulo"/>
    <s v="SUDESTE             "/>
    <x v="13"/>
    <x v="13"/>
    <s v="Editorial"/>
    <s v="OUTROS"/>
    <s v="Indireta"/>
    <n v="2013"/>
    <n v="1.2885864878819728"/>
    <n v="1182687.1000000001"/>
    <n v="1523994.6164523158"/>
  </r>
  <r>
    <s v="35 - São Paulo"/>
    <s v="SUDESTE             "/>
    <x v="13"/>
    <x v="13"/>
    <s v="Editorial"/>
    <s v="OUTROS"/>
    <s v="Direta"/>
    <n v="2013"/>
    <n v="1.2885864878819728"/>
    <n v="549999.99"/>
    <n v="708722.55544922012"/>
  </r>
  <r>
    <s v="35 - São Paulo"/>
    <s v="SUDESTE             "/>
    <x v="13"/>
    <x v="13"/>
    <s v="Editorial"/>
    <s v="OUTROS"/>
    <s v="Indireta"/>
    <n v="2013"/>
    <n v="1.2885864878819728"/>
    <n v="4752933.82"/>
    <n v="6124566.2982492493"/>
  </r>
  <r>
    <s v="35 - São Paulo"/>
    <s v="SUDESTE             "/>
    <x v="13"/>
    <x v="13"/>
    <s v="Editorial"/>
    <s v="OUTROS"/>
    <s v="Direta"/>
    <n v="2013"/>
    <n v="1.2885864878819728"/>
    <n v="600020.02"/>
    <n v="773177.69023067108"/>
  </r>
  <r>
    <s v="35 - São Paulo"/>
    <s v="SUDESTE             "/>
    <x v="13"/>
    <x v="13"/>
    <s v="Editorial"/>
    <s v="OUTROS"/>
    <s v="Indireta"/>
    <n v="2013"/>
    <n v="1.2885864878819728"/>
    <n v="4094747.57"/>
    <n v="5276436.3899895428"/>
  </r>
  <r>
    <s v="35 - São Paulo"/>
    <s v="SUDESTE             "/>
    <x v="17"/>
    <x v="17"/>
    <s v="Editorial"/>
    <s v="OUTROS"/>
    <s v="Indireta"/>
    <n v="2013"/>
    <n v="1.2885864878819728"/>
    <n v="38006.870000000003"/>
    <n v="48975.139128686722"/>
  </r>
  <r>
    <s v="35 - São Paulo"/>
    <s v="SUDESTE             "/>
    <x v="17"/>
    <x v="17"/>
    <s v="Editorial"/>
    <s v="OUTROS"/>
    <s v="Indireta"/>
    <n v="2013"/>
    <n v="1.2885864878819728"/>
    <n v="477557.23"/>
    <n v="615373.79376834352"/>
  </r>
  <r>
    <s v="35 - São Paulo"/>
    <s v="SUDESTE             "/>
    <x v="17"/>
    <x v="17"/>
    <s v="Editorial"/>
    <s v="OUTROS"/>
    <s v="Indireta"/>
    <n v="2013"/>
    <n v="1.2885864878819728"/>
    <n v="477967.74"/>
    <n v="615902.77140748396"/>
  </r>
  <r>
    <s v="35 - São Paulo"/>
    <s v="SUDESTE             "/>
    <x v="17"/>
    <x v="17"/>
    <s v="Editorial"/>
    <s v="OUTROS"/>
    <s v="Indireta"/>
    <n v="2013"/>
    <n v="1.2885864878819728"/>
    <n v="705433.47"/>
    <n v="909012.03754169296"/>
  </r>
  <r>
    <s v="35 - São Paulo"/>
    <s v="SUDESTE             "/>
    <x v="12"/>
    <x v="12"/>
    <s v="Editorial"/>
    <s v="OUTROS"/>
    <s v="Indireta"/>
    <n v="2013"/>
    <n v="1.2885864878819728"/>
    <n v="57637.11"/>
    <n v="74270.401146566932"/>
  </r>
  <r>
    <s v="35 - São Paulo"/>
    <s v="SUDESTE             "/>
    <x v="12"/>
    <x v="12"/>
    <s v="Editorial"/>
    <s v="OUTROS"/>
    <s v="Indireta"/>
    <n v="2013"/>
    <n v="1.2885864878819728"/>
    <n v="69939.45"/>
    <n v="90123.030239896834"/>
  </r>
  <r>
    <s v="35 - São Paulo"/>
    <s v="SUDESTE             "/>
    <x v="12"/>
    <x v="12"/>
    <s v="Editorial"/>
    <s v="OUTROS"/>
    <s v="Indireta"/>
    <n v="2013"/>
    <n v="1.2885864878819728"/>
    <n v="149862.87"/>
    <n v="193111.26931721266"/>
  </r>
  <r>
    <s v="35 - São Paulo"/>
    <s v="SUDESTE             "/>
    <x v="12"/>
    <x v="12"/>
    <s v="Editorial"/>
    <s v="OUTROS"/>
    <s v="Indireta"/>
    <n v="2013"/>
    <n v="1.2885864878819728"/>
    <n v="340504.63"/>
    <n v="438769.66527925065"/>
  </r>
  <r>
    <s v="35 - São Paulo"/>
    <s v="SUDESTE             "/>
    <x v="43"/>
    <x v="43"/>
    <e v="#N/A"/>
    <s v="OUTROS"/>
    <s v="Indireta"/>
    <n v="2013"/>
    <n v="1.2885864878819728"/>
    <n v="291780.61"/>
    <n v="375984.55147195962"/>
  </r>
  <r>
    <s v="35 - São Paulo"/>
    <s v="SUDESTE             "/>
    <x v="43"/>
    <x v="43"/>
    <e v="#N/A"/>
    <s v="OUTROS"/>
    <s v="Indireta"/>
    <n v="2013"/>
    <n v="1.2885864878819728"/>
    <n v="68000"/>
    <n v="87623.881175974151"/>
  </r>
  <r>
    <s v="35 - São Paulo"/>
    <s v="SUDESTE             "/>
    <x v="43"/>
    <x v="43"/>
    <e v="#N/A"/>
    <s v="OUTROS"/>
    <s v="Indireta"/>
    <n v="2013"/>
    <n v="1.2885864878819728"/>
    <n v="45535.18"/>
    <n v="58676.017671273454"/>
  </r>
  <r>
    <s v="35 - São Paulo"/>
    <s v="SUDESTE             "/>
    <x v="43"/>
    <x v="43"/>
    <e v="#N/A"/>
    <s v="OUTROS"/>
    <s v="Indireta"/>
    <n v="2013"/>
    <n v="1.2885864878819728"/>
    <n v="352172.2"/>
    <n v="453804.33832766773"/>
  </r>
  <r>
    <s v="35 - São Paulo"/>
    <s v="SUDESTE             "/>
    <x v="14"/>
    <x v="14"/>
    <s v="Editorial"/>
    <s v="OUTROS"/>
    <s v="Indireta"/>
    <n v="2013"/>
    <n v="1.2885864878819728"/>
    <n v="235160.57"/>
    <n v="303024.73298462282"/>
  </r>
  <r>
    <s v="35 - São Paulo"/>
    <s v="SUDESTE             "/>
    <x v="14"/>
    <x v="14"/>
    <s v="Editorial"/>
    <s v="OUTROS"/>
    <s v="Indireta"/>
    <n v="2013"/>
    <n v="1.2885864878819728"/>
    <n v="317725.24"/>
    <n v="409416.45112305688"/>
  </r>
  <r>
    <s v="35 - São Paulo"/>
    <s v="SUDESTE             "/>
    <x v="14"/>
    <x v="14"/>
    <s v="Editorial"/>
    <s v="OUTROS"/>
    <s v="Indireta"/>
    <n v="2013"/>
    <n v="1.2885864878819728"/>
    <n v="20000"/>
    <n v="25771.729757639456"/>
  </r>
  <r>
    <s v="35 - São Paulo"/>
    <s v="SUDESTE             "/>
    <x v="14"/>
    <x v="14"/>
    <s v="Editorial"/>
    <s v="OUTROS"/>
    <s v="Indireta"/>
    <n v="2013"/>
    <n v="1.2885864878819728"/>
    <n v="761516.3"/>
    <n v="981279.61448187486"/>
  </r>
  <r>
    <s v="35 - São Paulo"/>
    <s v="SUDESTE             "/>
    <x v="14"/>
    <x v="14"/>
    <s v="Editorial"/>
    <s v="OUTROS"/>
    <s v="Indireta"/>
    <n v="2013"/>
    <n v="1.2885864878819728"/>
    <n v="5481706.2800000003"/>
    <n v="7063652.6429457543"/>
  </r>
  <r>
    <s v="35 - São Paulo"/>
    <s v="SUDESTE             "/>
    <x v="18"/>
    <x v="18"/>
    <s v="Editorial"/>
    <s v="OUTROS"/>
    <s v="Indireta"/>
    <n v="2013"/>
    <n v="1.2885864878819728"/>
    <n v="513742.65"/>
    <n v="662001.83703867765"/>
  </r>
  <r>
    <s v="35 - São Paulo"/>
    <s v="SUDESTE             "/>
    <x v="18"/>
    <x v="18"/>
    <s v="Editorial"/>
    <s v="OUTROS"/>
    <s v="Indireta"/>
    <n v="2013"/>
    <n v="1.2885864878819728"/>
    <n v="360068.81"/>
    <n v="463979.80327374139"/>
  </r>
  <r>
    <s v="35 - São Paulo"/>
    <s v="SUDESTE             "/>
    <x v="18"/>
    <x v="18"/>
    <s v="Editorial"/>
    <s v="OUTROS"/>
    <s v="Indireta"/>
    <n v="2013"/>
    <n v="1.2885864878819728"/>
    <n v="244000"/>
    <n v="314415.10304320138"/>
  </r>
  <r>
    <s v="35 - São Paulo"/>
    <s v="SUDESTE             "/>
    <x v="18"/>
    <x v="18"/>
    <s v="Editorial"/>
    <s v="OUTROS"/>
    <s v="Indireta"/>
    <n v="2013"/>
    <n v="1.2885864878819728"/>
    <n v="26901.75"/>
    <n v="34665.231550378863"/>
  </r>
  <r>
    <s v="35 - São Paulo"/>
    <s v="SUDESTE             "/>
    <x v="18"/>
    <x v="18"/>
    <s v="Editorial"/>
    <s v="OUTROS"/>
    <s v="Indireta"/>
    <n v="2013"/>
    <n v="1.2885864878819728"/>
    <n v="771251.07"/>
    <n v="993823.70756651356"/>
  </r>
  <r>
    <s v="35 - São Paulo"/>
    <s v="SUDESTE             "/>
    <x v="18"/>
    <x v="18"/>
    <s v="Editorial"/>
    <s v="OUTROS"/>
    <s v="Indireta"/>
    <n v="2013"/>
    <n v="1.2885864878819728"/>
    <n v="5000"/>
    <n v="6442.9324394098639"/>
  </r>
  <r>
    <s v="35 - São Paulo"/>
    <s v="SUDESTE             "/>
    <x v="19"/>
    <x v="19"/>
    <s v="Editorial"/>
    <s v="OUTROS"/>
    <s v="Indireta"/>
    <n v="2013"/>
    <n v="1.2885864878819728"/>
    <n v="351658.33"/>
    <n v="453142.17238913983"/>
  </r>
  <r>
    <s v="35 - São Paulo"/>
    <s v="SUDESTE             "/>
    <x v="19"/>
    <x v="19"/>
    <s v="Editorial"/>
    <s v="OUTROS"/>
    <s v="Indireta"/>
    <n v="2013"/>
    <n v="1.2885864878819728"/>
    <n v="23855.11"/>
    <n v="30739.37241293813"/>
  </r>
  <r>
    <s v="35 - São Paulo"/>
    <s v="SUDESTE             "/>
    <x v="19"/>
    <x v="19"/>
    <s v="Editorial"/>
    <s v="OUTROS"/>
    <s v="Indireta"/>
    <n v="2013"/>
    <n v="1.2885864878819728"/>
    <n v="606990.35"/>
    <n v="782159.5632847494"/>
  </r>
  <r>
    <s v="35 - São Paulo"/>
    <s v="SUDESTE             "/>
    <x v="5"/>
    <x v="5"/>
    <e v="#N/A"/>
    <s v="OUTROS"/>
    <s v="Indireta"/>
    <n v="2013"/>
    <n v="1.2885864878819728"/>
    <n v="844129.63"/>
    <n v="1087734.0352388092"/>
  </r>
  <r>
    <s v="35 - São Paulo"/>
    <s v="SUDESTE             "/>
    <x v="5"/>
    <x v="5"/>
    <e v="#N/A"/>
    <s v="OUTROS"/>
    <s v="Indireta"/>
    <n v="2013"/>
    <n v="1.2885864878819728"/>
    <n v="1005312.56"/>
    <n v="1295432.1809140351"/>
  </r>
  <r>
    <s v="35 - São Paulo"/>
    <s v="SUDESTE             "/>
    <x v="5"/>
    <x v="5"/>
    <e v="#N/A"/>
    <s v="OUTROS"/>
    <s v="Indireta"/>
    <n v="2013"/>
    <n v="1.2885864878819728"/>
    <n v="630700"/>
    <n v="812711.49790716032"/>
  </r>
  <r>
    <s v="35 - São Paulo"/>
    <s v="SUDESTE             "/>
    <x v="5"/>
    <x v="5"/>
    <e v="#N/A"/>
    <s v="OUTROS"/>
    <s v="Indireta"/>
    <n v="2013"/>
    <n v="1.2885864878819728"/>
    <n v="692423.83"/>
    <n v="892247.99122548418"/>
  </r>
  <r>
    <s v="35 - São Paulo"/>
    <s v="SUDESTE             "/>
    <x v="5"/>
    <x v="5"/>
    <e v="#N/A"/>
    <s v="OUTROS"/>
    <s v="Indireta"/>
    <n v="2013"/>
    <n v="1.2885864878819728"/>
    <n v="3031771.16"/>
    <n v="3906699.351126255"/>
  </r>
  <r>
    <s v="35 - São Paulo"/>
    <s v="SUDESTE             "/>
    <x v="5"/>
    <x v="5"/>
    <e v="#N/A"/>
    <s v="OUTROS"/>
    <s v="Indireta"/>
    <n v="2013"/>
    <n v="1.2885864878819728"/>
    <n v="30000"/>
    <n v="38657.594636459187"/>
  </r>
  <r>
    <s v="35 - São Paulo"/>
    <s v="SUDESTE             "/>
    <x v="15"/>
    <x v="15"/>
    <s v="Audiovisual"/>
    <s v="FUNDO CULTURAL"/>
    <s v="Direta"/>
    <n v="2013"/>
    <n v="1.2885864878819728"/>
    <n v="40000"/>
    <n v="51543.459515278912"/>
  </r>
  <r>
    <s v="35 - São Paulo"/>
    <s v="SUDESTE             "/>
    <x v="15"/>
    <x v="15"/>
    <s v="Audiovisual"/>
    <s v="OUTROS"/>
    <s v="Direta"/>
    <n v="2013"/>
    <n v="1.2885864878819728"/>
    <n v="50000"/>
    <n v="64429.324394098643"/>
  </r>
  <r>
    <s v="35 - São Paulo"/>
    <s v="SUDESTE             "/>
    <x v="27"/>
    <x v="27"/>
    <s v="Audiovisual"/>
    <s v="OUTROS"/>
    <s v="Direta"/>
    <n v="2013"/>
    <n v="1.2885864878819728"/>
    <n v="314743.12"/>
    <n v="405573.73158581433"/>
  </r>
  <r>
    <s v="35 - São Paulo"/>
    <s v="SUDESTE             "/>
    <x v="27"/>
    <x v="27"/>
    <s v="Audiovisual"/>
    <s v="OUTROS"/>
    <s v="Indireta"/>
    <n v="2013"/>
    <n v="1.2885864878819728"/>
    <n v="3918.54"/>
    <n v="5049.3776962250258"/>
  </r>
  <r>
    <s v="35 - São Paulo"/>
    <s v="SUDESTE             "/>
    <x v="27"/>
    <x v="27"/>
    <s v="Audiovisual"/>
    <s v="OUTROS"/>
    <s v="Direta"/>
    <n v="2013"/>
    <n v="1.2885864878819728"/>
    <n v="818901.98"/>
    <n v="1055226.0263277935"/>
  </r>
  <r>
    <s v="35 - São Paulo"/>
    <s v="SUDESTE             "/>
    <x v="27"/>
    <x v="27"/>
    <s v="Audiovisual"/>
    <s v="OUTROS"/>
    <s v="Indireta"/>
    <n v="2013"/>
    <n v="1.2885864878819728"/>
    <n v="27433.47"/>
    <n v="35350.398757715469"/>
  </r>
  <r>
    <s v="35 - São Paulo"/>
    <s v="SUDESTE             "/>
    <x v="42"/>
    <x v="42"/>
    <s v="Audiovisual"/>
    <s v="OUTROS"/>
    <s v="Indireta"/>
    <n v="2013"/>
    <n v="1.2885864878819728"/>
    <n v="18758.330000000002"/>
    <n v="24171.730573231049"/>
  </r>
  <r>
    <s v="35 - São Paulo"/>
    <s v="SUDESTE             "/>
    <x v="42"/>
    <x v="42"/>
    <s v="Audiovisual"/>
    <s v="OUTROS"/>
    <s v="Indireta"/>
    <n v="2013"/>
    <n v="1.2885864878819728"/>
    <n v="48872.44"/>
    <n v="62976.365813822449"/>
  </r>
  <r>
    <s v="35 - São Paulo"/>
    <s v="SUDESTE             "/>
    <x v="42"/>
    <x v="42"/>
    <s v="Audiovisual"/>
    <s v="OUTROS"/>
    <s v="Indireta"/>
    <n v="2013"/>
    <n v="1.2885864878819728"/>
    <n v="78679.16"/>
    <n v="101384.90245390381"/>
  </r>
  <r>
    <s v="35 - São Paulo"/>
    <s v="SUDESTE             "/>
    <x v="42"/>
    <x v="42"/>
    <s v="Audiovisual"/>
    <s v="OUTROS"/>
    <s v="Indireta"/>
    <n v="2013"/>
    <n v="1.2885864878819728"/>
    <n v="10000"/>
    <n v="12885.864878819728"/>
  </r>
  <r>
    <s v="35 - São Paulo"/>
    <s v="SUDESTE             "/>
    <x v="31"/>
    <x v="31"/>
    <s v="Audiovisual"/>
    <s v="OUTROS"/>
    <s v="Indireta"/>
    <n v="2013"/>
    <n v="1.2885864878819728"/>
    <n v="123459.25"/>
    <n v="159087.92135404245"/>
  </r>
  <r>
    <s v="35 - São Paulo"/>
    <s v="SUDESTE             "/>
    <x v="31"/>
    <x v="31"/>
    <s v="Audiovisual"/>
    <s v="OUTROS"/>
    <s v="Indireta"/>
    <n v="2013"/>
    <n v="1.2885864878819728"/>
    <n v="257000"/>
    <n v="331166.72738566704"/>
  </r>
  <r>
    <s v="35 - São Paulo"/>
    <s v="SUDESTE             "/>
    <x v="31"/>
    <x v="31"/>
    <s v="Audiovisual"/>
    <s v="OUTROS"/>
    <s v="Direta"/>
    <n v="2013"/>
    <n v="1.2885864878819728"/>
    <n v="357803.53"/>
    <n v="461060.79407447216"/>
  </r>
  <r>
    <s v="35 - São Paulo"/>
    <s v="SUDESTE             "/>
    <x v="31"/>
    <x v="31"/>
    <s v="Audiovisual"/>
    <s v="OUTROS"/>
    <s v="Direta"/>
    <n v="2013"/>
    <n v="1.2885864878819728"/>
    <n v="3650000"/>
    <n v="4703340.6807692004"/>
  </r>
  <r>
    <s v="35 - São Paulo"/>
    <s v="SUDESTE             "/>
    <x v="31"/>
    <x v="31"/>
    <s v="Audiovisual"/>
    <s v="OUTROS"/>
    <s v="Direta"/>
    <n v="2013"/>
    <n v="1.2885864878819728"/>
    <n v="187500"/>
    <n v="241609.96647786989"/>
  </r>
  <r>
    <s v="35 - São Paulo"/>
    <s v="SUDESTE             "/>
    <x v="31"/>
    <x v="31"/>
    <s v="Audiovisual"/>
    <s v="OUTROS"/>
    <s v="Indireta"/>
    <n v="2013"/>
    <n v="1.2885864878819728"/>
    <n v="75881.710000000006"/>
    <n v="97780.146183378383"/>
  </r>
  <r>
    <s v="35 - São Paulo"/>
    <s v="SUDESTE             "/>
    <x v="31"/>
    <x v="31"/>
    <s v="Audiovisual"/>
    <s v="OUTROS"/>
    <s v="Indireta"/>
    <n v="2013"/>
    <n v="1.2885864878819728"/>
    <n v="300678.73"/>
    <n v="387450.54867151193"/>
  </r>
  <r>
    <s v="35 - São Paulo"/>
    <s v="SUDESTE             "/>
    <x v="47"/>
    <x v="47"/>
    <s v="Audiovisual"/>
    <s v="OUTROS"/>
    <s v="Indireta"/>
    <n v="2013"/>
    <n v="1.2885864878819728"/>
    <n v="9755.15"/>
    <n v="12570.354477261826"/>
  </r>
  <r>
    <s v="35 - São Paulo"/>
    <s v="SUDESTE             "/>
    <x v="34"/>
    <x v="34"/>
    <s v="Audiovisual"/>
    <s v="OUTROS"/>
    <s v="Indireta"/>
    <n v="2013"/>
    <n v="1.2885864878819728"/>
    <n v="12001.03"/>
    <n v="15464.365098666192"/>
  </r>
  <r>
    <s v="35 - São Paulo"/>
    <s v="SUDESTE             "/>
    <x v="34"/>
    <x v="34"/>
    <s v="Audiovisual"/>
    <s v="OUTROS"/>
    <s v="Indireta"/>
    <n v="2013"/>
    <n v="1.2885864878819728"/>
    <n v="101340"/>
    <n v="130585.35468195913"/>
  </r>
  <r>
    <s v="35 - São Paulo"/>
    <s v="SUDESTE             "/>
    <x v="34"/>
    <x v="34"/>
    <s v="Audiovisual"/>
    <s v="OUTROS"/>
    <s v="Indireta"/>
    <n v="2013"/>
    <n v="1.2885864878819728"/>
    <n v="18495.32"/>
    <n v="23832.819441053209"/>
  </r>
  <r>
    <s v="35 - São Paulo"/>
    <s v="SUDESTE             "/>
    <x v="35"/>
    <x v="35"/>
    <s v="Audiovisual"/>
    <s v="OUTROS"/>
    <s v="Indireta"/>
    <n v="2013"/>
    <n v="1.2885864878819728"/>
    <n v="20310.580000000002"/>
    <n v="26171.938949045842"/>
  </r>
  <r>
    <s v="35 - São Paulo"/>
    <s v="SUDESTE             "/>
    <x v="28"/>
    <x v="28"/>
    <s v="Audiovisual"/>
    <s v="OUTROS"/>
    <s v="Indireta"/>
    <n v="2013"/>
    <n v="1.2885864878819728"/>
    <n v="84804.17"/>
    <n v="109277.50757804576"/>
  </r>
  <r>
    <s v="35 - São Paulo"/>
    <s v="SUDESTE             "/>
    <x v="28"/>
    <x v="28"/>
    <s v="Audiovisual"/>
    <s v="OUTROS"/>
    <s v="Indireta"/>
    <n v="2013"/>
    <n v="1.2885864878819728"/>
    <n v="61500"/>
    <n v="79248.069004741323"/>
  </r>
  <r>
    <s v="35 - São Paulo"/>
    <s v="SUDESTE             "/>
    <x v="28"/>
    <x v="28"/>
    <s v="Audiovisual"/>
    <s v="OUTROS"/>
    <s v="Direta"/>
    <n v="2013"/>
    <n v="1.2885864878819728"/>
    <n v="3570280.5"/>
    <n v="4600615.2102484936"/>
  </r>
  <r>
    <s v="35 - São Paulo"/>
    <s v="SUDESTE             "/>
    <x v="28"/>
    <x v="28"/>
    <s v="Audiovisual"/>
    <s v="OUTROS"/>
    <s v="Direta"/>
    <n v="2013"/>
    <n v="1.2885864878819728"/>
    <n v="33642.42"/>
    <n v="43351.167831650237"/>
  </r>
  <r>
    <s v="35 - São Paulo"/>
    <s v="SUDESTE             "/>
    <x v="28"/>
    <x v="28"/>
    <s v="Audiovisual"/>
    <s v="OUTROS"/>
    <s v="Direta"/>
    <n v="2013"/>
    <n v="1.2885864878819728"/>
    <n v="45574.5"/>
    <n v="58726.684891976969"/>
  </r>
  <r>
    <s v="35 - São Paulo"/>
    <s v="SUDESTE             "/>
    <x v="28"/>
    <x v="28"/>
    <s v="Audiovisual"/>
    <s v="OUTROS"/>
    <s v="Indireta"/>
    <n v="2013"/>
    <n v="1.2885864878819728"/>
    <n v="308628.09999999998"/>
    <n v="397693.99944068625"/>
  </r>
  <r>
    <s v="35 - São Paulo"/>
    <s v="SUDESTE             "/>
    <x v="7"/>
    <x v="7"/>
    <s v="Música"/>
    <s v="OUTROS"/>
    <s v="Indireta"/>
    <n v="2013"/>
    <n v="1.2885864878819728"/>
    <n v="28528.58"/>
    <n v="36761.542706459892"/>
  </r>
  <r>
    <s v="35 - São Paulo"/>
    <s v="SUDESTE             "/>
    <x v="7"/>
    <x v="7"/>
    <s v="Música"/>
    <s v="OUTROS"/>
    <s v="Indireta"/>
    <n v="2013"/>
    <n v="1.2885864878819728"/>
    <n v="113993.46"/>
    <n v="146890.43226291417"/>
  </r>
  <r>
    <s v="35 - São Paulo"/>
    <s v="SUDESTE             "/>
    <x v="16"/>
    <x v="16"/>
    <s v="Audiovisual"/>
    <s v="OUTROS"/>
    <s v="Indireta"/>
    <n v="2013"/>
    <n v="1.2885864878819728"/>
    <n v="52378.5"/>
    <n v="67494.227355525916"/>
  </r>
  <r>
    <s v="35 - São Paulo"/>
    <s v="SUDESTE             "/>
    <x v="16"/>
    <x v="16"/>
    <s v="Audiovisual"/>
    <s v="OUTROS"/>
    <s v="Indireta"/>
    <n v="2013"/>
    <n v="1.2885864878819728"/>
    <n v="12000"/>
    <n v="15463.037854583674"/>
  </r>
  <r>
    <s v="35 - São Paulo"/>
    <s v="SUDESTE             "/>
    <x v="16"/>
    <x v="16"/>
    <s v="Audiovisual"/>
    <s v="OUTROS"/>
    <s v="Indireta"/>
    <n v="2013"/>
    <n v="1.2885864878819728"/>
    <n v="245368.56"/>
    <n v="316178.61096705712"/>
  </r>
  <r>
    <s v="35 - São Paulo"/>
    <s v="SUDESTE             "/>
    <x v="16"/>
    <x v="16"/>
    <s v="Audiovisual"/>
    <s v="OUTROS"/>
    <s v="Indireta"/>
    <n v="2013"/>
    <n v="1.2885864878819728"/>
    <n v="167210.47"/>
    <n v="215465.15227439397"/>
  </r>
  <r>
    <s v="35 - São Paulo"/>
    <s v="SUDESTE             "/>
    <x v="16"/>
    <x v="16"/>
    <s v="Audiovisual"/>
    <s v="OUTROS"/>
    <s v="Indireta"/>
    <n v="2013"/>
    <n v="1.2885864878819728"/>
    <n v="10000"/>
    <n v="12885.864878819728"/>
  </r>
  <r>
    <s v="35 - São Paulo"/>
    <s v="SUDESTE             "/>
    <x v="32"/>
    <x v="32"/>
    <s v="Audiovisual"/>
    <s v="OUTROS"/>
    <s v="Indireta"/>
    <n v="2013"/>
    <n v="1.2885864878819728"/>
    <n v="135923.46"/>
    <n v="175149.13394216582"/>
  </r>
  <r>
    <s v="35 - São Paulo"/>
    <s v="SUDESTE             "/>
    <x v="32"/>
    <x v="32"/>
    <s v="Audiovisual"/>
    <s v="OUTROS"/>
    <s v="Indireta"/>
    <n v="2013"/>
    <n v="1.2885864878819728"/>
    <n v="6680392.3799999999"/>
    <n v="8608263.3546176944"/>
  </r>
  <r>
    <s v="35 - São Paulo"/>
    <s v="SUDESTE             "/>
    <x v="32"/>
    <x v="32"/>
    <s v="Audiovisual"/>
    <s v="OUTROS"/>
    <s v="Indireta"/>
    <n v="2013"/>
    <n v="1.2885864878819728"/>
    <n v="667800"/>
    <n v="860518.05660758144"/>
  </r>
  <r>
    <s v="35 - São Paulo"/>
    <s v="SUDESTE             "/>
    <x v="32"/>
    <x v="32"/>
    <s v="Audiovisual"/>
    <s v="OUTROS"/>
    <s v="Indireta"/>
    <n v="2013"/>
    <n v="1.2885864878819728"/>
    <n v="72927.91"/>
    <n v="93973.919415472614"/>
  </r>
  <r>
    <s v="35 - São Paulo"/>
    <s v="SUDESTE             "/>
    <x v="32"/>
    <x v="32"/>
    <s v="Audiovisual"/>
    <s v="OUTROS"/>
    <s v="Indireta"/>
    <n v="2013"/>
    <n v="1.2885864878819728"/>
    <n v="487223.47"/>
    <n v="627829.58002096775"/>
  </r>
  <r>
    <s v="35 - São Paulo"/>
    <s v="SUDESTE             "/>
    <x v="41"/>
    <x v="41"/>
    <s v="Audiovisual"/>
    <s v="OUTROS"/>
    <s v="Indireta"/>
    <n v="2013"/>
    <n v="1.2885864878819728"/>
    <n v="6532.69"/>
    <n v="8417.9360635216854"/>
  </r>
  <r>
    <s v="35 - São Paulo"/>
    <s v="SUDESTE             "/>
    <x v="41"/>
    <x v="41"/>
    <s v="Audiovisual"/>
    <s v="OUTROS"/>
    <s v="Indireta"/>
    <n v="2013"/>
    <n v="1.2885864878819728"/>
    <n v="15387.9"/>
    <n v="19828.64001687901"/>
  </r>
  <r>
    <s v="35 - São Paulo"/>
    <s v="SUDESTE             "/>
    <x v="41"/>
    <x v="41"/>
    <s v="Audiovisual"/>
    <s v="OUTROS"/>
    <s v="Indireta"/>
    <n v="2013"/>
    <n v="1.2885864878819728"/>
    <n v="19743.39"/>
    <n v="25441.065578984064"/>
  </r>
  <r>
    <s v="35 - São Paulo"/>
    <s v="SUDESTE             "/>
    <x v="59"/>
    <x v="59"/>
    <s v="Educação e Criação em Artes"/>
    <s v="OUTROS"/>
    <s v="Indireta"/>
    <n v="2013"/>
    <n v="1.2885864878819728"/>
    <n v="50078.8"/>
    <n v="64530.865009343746"/>
  </r>
  <r>
    <s v="35 - São Paulo"/>
    <s v="SUDESTE             "/>
    <x v="59"/>
    <x v="59"/>
    <s v="Educação e Criação em Artes"/>
    <s v="OUTROS"/>
    <s v="Indireta"/>
    <n v="2013"/>
    <n v="1.2885864878819728"/>
    <n v="50384.14"/>
    <n v="64924.322007553623"/>
  </r>
  <r>
    <s v="35 - São Paulo"/>
    <s v="SUDESTE             "/>
    <x v="60"/>
    <x v="60"/>
    <s v="Educação e Criação em Artes"/>
    <s v="OUTROS"/>
    <s v="Indireta"/>
    <n v="2013"/>
    <n v="1.2885864878819728"/>
    <n v="32607.71"/>
    <n v="42017.854506773881"/>
  </r>
  <r>
    <s v="35 - São Paulo"/>
    <s v="SUDESTE             "/>
    <x v="53"/>
    <x v="53"/>
    <s v="Educação e Criação em Artes"/>
    <s v="OUTROS"/>
    <s v="Indireta"/>
    <n v="2013"/>
    <n v="1.2885864878819728"/>
    <n v="14944.97"/>
    <n v="19257.886403801447"/>
  </r>
  <r>
    <s v="35 - São Paulo"/>
    <s v="SUDESTE             "/>
    <x v="53"/>
    <x v="53"/>
    <s v="Educação e Criação em Artes"/>
    <s v="OUTROS"/>
    <s v="Indireta"/>
    <n v="2013"/>
    <n v="1.2885864878819728"/>
    <n v="87729.65"/>
    <n v="113047.24157661472"/>
  </r>
  <r>
    <s v="35 - São Paulo"/>
    <s v="SUDESTE             "/>
    <x v="53"/>
    <x v="53"/>
    <s v="Educação e Criação em Artes"/>
    <s v="OUTROS"/>
    <s v="Indireta"/>
    <n v="2013"/>
    <n v="1.2885864878819728"/>
    <n v="20000"/>
    <n v="25771.729757639456"/>
  </r>
  <r>
    <s v="35 - São Paulo"/>
    <s v="SUDESTE             "/>
    <x v="55"/>
    <x v="55"/>
    <s v="Educação e Criação em Artes"/>
    <s v="OUTROS"/>
    <s v="Indireta"/>
    <n v="2013"/>
    <n v="1.2885864878819728"/>
    <n v="3270.73"/>
    <n v="4214.6184835102049"/>
  </r>
  <r>
    <s v="35 - São Paulo"/>
    <s v="SUDESTE             "/>
    <x v="55"/>
    <x v="55"/>
    <s v="Educação e Criação em Artes"/>
    <s v="OUTROS"/>
    <s v="Indireta"/>
    <n v="2013"/>
    <n v="1.2885864878819728"/>
    <n v="15261.63"/>
    <n v="19665.930201054151"/>
  </r>
  <r>
    <s v="35 - São Paulo"/>
    <s v="SUDESTE             "/>
    <x v="55"/>
    <x v="55"/>
    <s v="Educação e Criação em Artes"/>
    <s v="OUTROS"/>
    <s v="Indireta"/>
    <n v="2013"/>
    <n v="1.2885864878819728"/>
    <n v="118574.16"/>
    <n v="152793.06038795511"/>
  </r>
  <r>
    <s v="35 - São Paulo"/>
    <s v="SUDESTE             "/>
    <x v="55"/>
    <x v="55"/>
    <s v="Educação e Criação em Artes"/>
    <s v="OUTROS"/>
    <s v="Indireta"/>
    <n v="2013"/>
    <n v="1.2885864878819728"/>
    <n v="10000"/>
    <n v="12885.864878819728"/>
  </r>
  <r>
    <s v="35 - São Paulo"/>
    <s v="SUDESTE             "/>
    <x v="61"/>
    <x v="61"/>
    <s v="Artes Cênicas e Espetáculos"/>
    <s v="OUTROS"/>
    <s v="Indireta"/>
    <n v="2013"/>
    <n v="1.2885864878819728"/>
    <n v="61536.43"/>
    <n v="79295.012210494868"/>
  </r>
  <r>
    <s v="35 - São Paulo"/>
    <s v="SUDESTE             "/>
    <x v="36"/>
    <x v="36"/>
    <s v="Artes Cênicas e Espetáculos"/>
    <s v="OUTROS"/>
    <s v="Indireta"/>
    <n v="2013"/>
    <n v="1.2885864878819728"/>
    <n v="9970.5400000000009"/>
    <n v="12847.903120886727"/>
  </r>
  <r>
    <s v="35 - São Paulo"/>
    <s v="SUDESTE             "/>
    <x v="36"/>
    <x v="36"/>
    <s v="Artes Cênicas e Espetáculos"/>
    <s v="OUTROS"/>
    <s v="Indireta"/>
    <n v="2013"/>
    <n v="1.2885864878819728"/>
    <n v="114000"/>
    <n v="146898.8596185449"/>
  </r>
  <r>
    <s v="35 - São Paulo"/>
    <s v="SUDESTE             "/>
    <x v="36"/>
    <x v="36"/>
    <s v="Artes Cênicas e Espetáculos"/>
    <s v="OUTROS"/>
    <s v="Indireta"/>
    <n v="2013"/>
    <n v="1.2885864878819728"/>
    <n v="16509.650000000001"/>
    <n v="21274.111909660616"/>
  </r>
  <r>
    <s v="35 - São Paulo"/>
    <s v="SUDESTE             "/>
    <x v="36"/>
    <x v="36"/>
    <s v="Artes Cênicas e Espetáculos"/>
    <s v="OUTROS"/>
    <s v="Indireta"/>
    <n v="2013"/>
    <n v="1.2885864878819728"/>
    <n v="168109.39"/>
    <n v="216623.48844008087"/>
  </r>
  <r>
    <s v="35 - São Paulo"/>
    <s v="SUDESTE             "/>
    <x v="56"/>
    <x v="56"/>
    <s v="Artes Cênicas e Espetáculos"/>
    <s v="OUTROS"/>
    <s v="Indireta"/>
    <n v="2013"/>
    <n v="1.2885864878819728"/>
    <n v="2792.73"/>
    <n v="3598.6741423026219"/>
  </r>
  <r>
    <s v="35 - São Paulo"/>
    <s v="SUDESTE             "/>
    <x v="56"/>
    <x v="56"/>
    <s v="Artes Cênicas e Espetáculos"/>
    <s v="OUTROS"/>
    <s v="Indireta"/>
    <n v="2013"/>
    <n v="1.2885864878819728"/>
    <n v="5035.2299999999996"/>
    <n v="6488.3293413779456"/>
  </r>
  <r>
    <s v="35 - São Paulo"/>
    <s v="SUDESTE             "/>
    <x v="58"/>
    <x v="58"/>
    <s v="Artes Cênicas e Espetáculos"/>
    <s v="OUTROS"/>
    <s v="Indireta"/>
    <n v="2013"/>
    <n v="1.2885864878819728"/>
    <n v="33399.15"/>
    <n v="43037.693396743198"/>
  </r>
  <r>
    <s v="35 - São Paulo"/>
    <s v="SUDESTE             "/>
    <x v="58"/>
    <x v="58"/>
    <s v="Artes Cênicas e Espetáculos"/>
    <s v="OUTROS"/>
    <s v="Indireta"/>
    <n v="2013"/>
    <n v="1.2885864878819728"/>
    <n v="57919.79"/>
    <n v="74634.658774961412"/>
  </r>
  <r>
    <s v="35 - São Paulo"/>
    <s v="SUDESTE             "/>
    <x v="9"/>
    <x v="9"/>
    <s v="Artes Cênicas e Espetáculos"/>
    <s v="OUTROS"/>
    <s v="Indireta"/>
    <n v="2013"/>
    <n v="1.2885864878819728"/>
    <n v="157400"/>
    <n v="202823.51319262251"/>
  </r>
  <r>
    <s v="35 - São Paulo"/>
    <s v="SUDESTE             "/>
    <x v="20"/>
    <x v="20"/>
    <s v="Artes Cênicas e Espetáculos"/>
    <s v="OUTROS"/>
    <s v="Indireta"/>
    <n v="2013"/>
    <n v="1.2885864878819728"/>
    <n v="21658.79"/>
    <n v="27909.224137873196"/>
  </r>
  <r>
    <s v="35 - São Paulo"/>
    <s v="SUDESTE             "/>
    <x v="20"/>
    <x v="20"/>
    <s v="Artes Cênicas e Espetáculos"/>
    <s v="OUTROS"/>
    <s v="Indireta"/>
    <n v="2013"/>
    <n v="1.2885864878819728"/>
    <n v="1241007.98"/>
    <n v="1599146.1143817015"/>
  </r>
  <r>
    <s v="35 - São Paulo"/>
    <s v="SUDESTE             "/>
    <x v="20"/>
    <x v="20"/>
    <s v="Artes Cênicas e Espetáculos"/>
    <s v="OUTROS"/>
    <s v="Indireta"/>
    <n v="2013"/>
    <n v="1.2885864878819728"/>
    <n v="64371.18"/>
    <n v="82947.832757018288"/>
  </r>
  <r>
    <s v="35 - São Paulo"/>
    <s v="SUDESTE             "/>
    <x v="20"/>
    <x v="20"/>
    <s v="Artes Cênicas e Espetáculos"/>
    <s v="OUTROS"/>
    <s v="Indireta"/>
    <n v="2013"/>
    <n v="1.2885864878819728"/>
    <n v="181944.14"/>
    <n v="234450.76035330599"/>
  </r>
  <r>
    <s v="35 - São Paulo"/>
    <s v="SUDESTE             "/>
    <x v="20"/>
    <x v="20"/>
    <s v="Artes Cênicas e Espetáculos"/>
    <s v="OUTROS"/>
    <s v="Indireta"/>
    <n v="2013"/>
    <n v="1.2885864878819728"/>
    <n v="10000"/>
    <n v="12885.864878819728"/>
  </r>
  <r>
    <s v="35 - São Paulo"/>
    <s v="SUDESTE             "/>
    <x v="30"/>
    <x v="30"/>
    <s v="Artes Cênicas e Espetáculos"/>
    <s v="OUTROS"/>
    <s v="Indireta"/>
    <n v="2013"/>
    <n v="1.2885864878819728"/>
    <n v="112736.67"/>
    <n v="145270.94965080897"/>
  </r>
  <r>
    <s v="35 - São Paulo"/>
    <s v="SUDESTE             "/>
    <x v="30"/>
    <x v="30"/>
    <s v="Artes Cênicas e Espetáculos"/>
    <s v="OUTROS"/>
    <s v="Indireta"/>
    <n v="2013"/>
    <n v="1.2885864878819728"/>
    <n v="146507"/>
    <n v="188786.94058012418"/>
  </r>
  <r>
    <s v="35 - São Paulo"/>
    <s v="SUDESTE             "/>
    <x v="30"/>
    <x v="30"/>
    <s v="Artes Cênicas e Espetáculos"/>
    <s v="OUTROS"/>
    <s v="Indireta"/>
    <n v="2013"/>
    <n v="1.2885864878819728"/>
    <n v="540300"/>
    <n v="696223.27940262994"/>
  </r>
  <r>
    <s v="35 - São Paulo"/>
    <s v="SUDESTE             "/>
    <x v="30"/>
    <x v="30"/>
    <s v="Artes Cênicas e Espetáculos"/>
    <s v="OUTROS"/>
    <s v="Indireta"/>
    <n v="2013"/>
    <n v="1.2885864878819728"/>
    <n v="311619.53999999998"/>
    <n v="401548.72860399593"/>
  </r>
  <r>
    <s v="35 - São Paulo"/>
    <s v="SUDESTE             "/>
    <x v="30"/>
    <x v="30"/>
    <s v="Artes Cênicas e Espetáculos"/>
    <s v="OUTROS"/>
    <s v="Indireta"/>
    <n v="2013"/>
    <n v="1.2885864878819728"/>
    <n v="201129.93"/>
    <n v="259173.31010664703"/>
  </r>
  <r>
    <s v="35 - São Paulo"/>
    <s v="SUDESTE             "/>
    <x v="30"/>
    <x v="30"/>
    <s v="Artes Cênicas e Espetáculos"/>
    <s v="OUTROS"/>
    <s v="Indireta"/>
    <n v="2013"/>
    <n v="1.2885864878819728"/>
    <n v="584079.21"/>
    <n v="752636.57785877725"/>
  </r>
  <r>
    <s v="35 - São Paulo"/>
    <s v="SUDESTE             "/>
    <x v="30"/>
    <x v="30"/>
    <s v="Artes Cênicas e Espetáculos"/>
    <s v="OUTROS"/>
    <s v="Indireta"/>
    <n v="2013"/>
    <n v="1.2885864878819728"/>
    <n v="10000"/>
    <n v="12885.864878819728"/>
  </r>
  <r>
    <s v="35 - São Paulo"/>
    <s v="SUDESTE             "/>
    <x v="46"/>
    <x v="46"/>
    <s v="Educação e Criação em Artes"/>
    <s v="OUTROS"/>
    <s v="Indireta"/>
    <n v="2013"/>
    <n v="1.2885864878819728"/>
    <n v="13800.89"/>
    <n v="17783.640374745439"/>
  </r>
  <r>
    <s v="35 - São Paulo"/>
    <s v="SUDESTE             "/>
    <x v="46"/>
    <x v="46"/>
    <s v="Educação e Criação em Artes"/>
    <s v="OUTROS"/>
    <s v="Indireta"/>
    <n v="2013"/>
    <n v="1.2885864878819728"/>
    <n v="10000"/>
    <n v="12885.864878819728"/>
  </r>
  <r>
    <s v="35 - São Paulo"/>
    <s v="SUDESTE             "/>
    <x v="21"/>
    <x v="21"/>
    <s v="Artes Cênicas e Espetáculos"/>
    <s v="OUTROS"/>
    <s v="Indireta"/>
    <n v="2013"/>
    <n v="1.2885864878819728"/>
    <n v="68229.070000000007"/>
    <n v="87919.057682753279"/>
  </r>
  <r>
    <s v="35 - São Paulo"/>
    <s v="SUDESTE             "/>
    <x v="23"/>
    <x v="23"/>
    <s v="Patrimônio"/>
    <s v="FUNDO CULTURAL"/>
    <s v="Direta"/>
    <n v="2013"/>
    <n v="1.2885864878819728"/>
    <n v="2100000"/>
    <n v="2706031.6245521428"/>
  </r>
  <r>
    <s v="35 - São Paulo"/>
    <s v="SUDESTE             "/>
    <x v="49"/>
    <x v="49"/>
    <s v="Patrimônio"/>
    <s v="FUNDO CULTURAL"/>
    <s v="Direta"/>
    <n v="2013"/>
    <n v="1.2885864878819728"/>
    <n v="71706.58"/>
    <n v="92400.130080227711"/>
  </r>
  <r>
    <s v="35 - São Paulo"/>
    <s v="SUDESTE             "/>
    <x v="48"/>
    <x v="48"/>
    <s v="Patrimônio"/>
    <s v="FUNDO CULTURAL"/>
    <s v="Direta"/>
    <n v="2013"/>
    <n v="1.2885864878819728"/>
    <n v="3000000"/>
    <n v="3865759.4636459183"/>
  </r>
  <r>
    <s v="35 - São Paulo"/>
    <s v="SUDESTE             "/>
    <x v="44"/>
    <x v="44"/>
    <s v="Artes Cênicas e Espetáculos"/>
    <s v="OUTROS"/>
    <s v="Indireta"/>
    <n v="2013"/>
    <n v="1.2885864878819728"/>
    <n v="193541.07"/>
    <n v="249394.40765221906"/>
  </r>
  <r>
    <s v="35 - São Paulo"/>
    <s v="SUDESTE             "/>
    <x v="44"/>
    <x v="44"/>
    <s v="Artes Cênicas e Espetáculos"/>
    <s v="OUTROS"/>
    <s v="Indireta"/>
    <n v="2013"/>
    <n v="1.2885864878819728"/>
    <n v="66443.09"/>
    <n v="85617.667987125824"/>
  </r>
  <r>
    <s v="17 - Tocantins"/>
    <s v="NORTE               "/>
    <x v="38"/>
    <x v="38"/>
    <e v="#N/A"/>
    <s v="OUTROS"/>
    <s v="Indireta"/>
    <n v="2013"/>
    <n v="1.2885864878819728"/>
    <n v="37900"/>
    <n v="48837.427890726773"/>
  </r>
  <r>
    <s v="17 - Tocantins"/>
    <s v="NORTE               "/>
    <x v="2"/>
    <x v="2"/>
    <e v="#N/A"/>
    <s v="OUTROS"/>
    <s v="Indireta"/>
    <n v="2013"/>
    <n v="1.2885864878819728"/>
    <n v="7434.58"/>
    <n v="9580.0993310775575"/>
  </r>
  <r>
    <s v="17 - Tocantins"/>
    <s v="NORTE               "/>
    <x v="26"/>
    <x v="26"/>
    <s v="Editorial"/>
    <s v="OUTROS"/>
    <s v="Indireta"/>
    <n v="2013"/>
    <n v="1.2885864878819728"/>
    <n v="32800"/>
    <n v="42265.636802528708"/>
  </r>
  <r>
    <s v="17 - Tocantins"/>
    <s v="NORTE               "/>
    <x v="26"/>
    <x v="26"/>
    <s v="Editorial"/>
    <s v="OUTROS"/>
    <s v="Indireta"/>
    <n v="2013"/>
    <n v="1.2885864878819728"/>
    <n v="33962.480000000003"/>
    <n v="43763.592822961749"/>
  </r>
  <r>
    <s v="17 - Tocantins"/>
    <s v="NORTE               "/>
    <x v="50"/>
    <x v="50"/>
    <e v="#N/A"/>
    <s v="OUTROS"/>
    <s v="Indireta"/>
    <n v="2013"/>
    <n v="1.2885864878819728"/>
    <n v="31110.12"/>
    <n v="40088.080268386722"/>
  </r>
  <r>
    <s v="17 - Tocantins"/>
    <s v="NORTE               "/>
    <x v="25"/>
    <x v="25"/>
    <s v="Editorial"/>
    <s v="OUTROS"/>
    <s v="Indireta"/>
    <n v="2013"/>
    <n v="1.2885864878819728"/>
    <n v="212000"/>
    <n v="273180.33543097822"/>
  </r>
  <r>
    <s v="17 - Tocantins"/>
    <s v="NORTE               "/>
    <x v="25"/>
    <x v="25"/>
    <s v="Editorial"/>
    <s v="OUTROS"/>
    <s v="Indireta"/>
    <n v="2013"/>
    <n v="1.2885864878819728"/>
    <n v="87706.59"/>
    <n v="113017.52677220416"/>
  </r>
  <r>
    <s v="17 - Tocantins"/>
    <s v="NORTE               "/>
    <x v="25"/>
    <x v="25"/>
    <s v="Editorial"/>
    <s v="OUTROS"/>
    <s v="Indireta"/>
    <n v="2013"/>
    <n v="1.2885864878819728"/>
    <n v="11418.67"/>
    <n v="14713.943871583248"/>
  </r>
  <r>
    <s v="17 - Tocantins"/>
    <s v="NORTE               "/>
    <x v="37"/>
    <x v="37"/>
    <s v="Música"/>
    <s v="OUTROS"/>
    <s v="Indireta"/>
    <n v="2013"/>
    <n v="1.2885864878819728"/>
    <n v="10144.219999999999"/>
    <n v="13071.704822102065"/>
  </r>
  <r>
    <s v="17 - Tocantins"/>
    <s v="NORTE               "/>
    <x v="5"/>
    <x v="5"/>
    <e v="#N/A"/>
    <s v="OUTROS"/>
    <s v="Indireta"/>
    <n v="2013"/>
    <n v="1.2885864878819728"/>
    <n v="30000"/>
    <n v="38657.594636459187"/>
  </r>
  <r>
    <s v="17 - Tocantins"/>
    <s v="NORTE               "/>
    <x v="5"/>
    <x v="5"/>
    <e v="#N/A"/>
    <s v="OUTROS"/>
    <s v="Indireta"/>
    <n v="2013"/>
    <n v="1.2885864878819728"/>
    <n v="83000"/>
    <n v="106952.67849420375"/>
  </r>
  <r>
    <s v="17 - Tocantins"/>
    <s v="NORTE               "/>
    <x v="5"/>
    <x v="5"/>
    <e v="#N/A"/>
    <s v="OUTROS"/>
    <s v="Indireta"/>
    <n v="2013"/>
    <n v="1.2885864878819728"/>
    <n v="9139.43"/>
    <n v="11776.94600494314"/>
  </r>
  <r>
    <s v="17 - Tocantins"/>
    <s v="NORTE               "/>
    <x v="42"/>
    <x v="42"/>
    <s v="Audiovisual"/>
    <s v="OUTROS"/>
    <s v="Indireta"/>
    <n v="2013"/>
    <n v="1.2885864878819728"/>
    <n v="58500"/>
    <n v="75382.309541095412"/>
  </r>
  <r>
    <s v="17 - Tocantins"/>
    <s v="NORTE               "/>
    <x v="42"/>
    <x v="42"/>
    <s v="Audiovisual"/>
    <s v="OUTROS"/>
    <s v="Indireta"/>
    <n v="2013"/>
    <n v="1.2885864878819728"/>
    <n v="5667.89"/>
    <n v="7303.5664688013558"/>
  </r>
  <r>
    <s v="17 - Tocantins"/>
    <s v="NORTE               "/>
    <x v="9"/>
    <x v="9"/>
    <s v="Artes Cênicas e Espetáculos"/>
    <s v="OUTROS"/>
    <s v="Indireta"/>
    <n v="2013"/>
    <n v="1.2885864878819728"/>
    <n v="86877"/>
    <n v="111948.52830772215"/>
  </r>
  <r>
    <s v="17 - Tocantins"/>
    <s v="NORTE               "/>
    <x v="48"/>
    <x v="48"/>
    <s v="Patrimônio"/>
    <s v="OUTROS"/>
    <s v="Indireta"/>
    <n v="2013"/>
    <n v="1.2885864878819728"/>
    <n v="6157.67"/>
    <n v="7934.6903588361874"/>
  </r>
  <r>
    <s v="17 - Tocantins"/>
    <s v="NORTE               "/>
    <x v="48"/>
    <x v="48"/>
    <s v="Patrimônio"/>
    <s v="OUTROS"/>
    <s v="Indireta"/>
    <n v="2013"/>
    <n v="1.2885864878819728"/>
    <n v="21176.65"/>
    <n v="27287.945048605783"/>
  </r>
  <r>
    <s v="12 - Acre"/>
    <s v="NORTE               "/>
    <x v="38"/>
    <x v="38"/>
    <e v="#N/A"/>
    <s v="OUTROS"/>
    <s v="Indireta"/>
    <n v="2014"/>
    <n v="1.2109924972782313"/>
    <n v="170000"/>
    <n v="205868.72453729933"/>
  </r>
  <r>
    <s v="12 - Acre"/>
    <s v="NORTE               "/>
    <x v="38"/>
    <x v="38"/>
    <e v="#N/A"/>
    <s v="OUTROS"/>
    <s v="Indireta"/>
    <n v="2014"/>
    <n v="1.2109924972782313"/>
    <n v="62000"/>
    <n v="75081.534831250348"/>
  </r>
  <r>
    <s v="12 - Acre"/>
    <s v="NORTE               "/>
    <x v="25"/>
    <x v="25"/>
    <s v="Editorial"/>
    <s v="OUTROS"/>
    <s v="Indireta"/>
    <n v="2014"/>
    <n v="1.2109924972782313"/>
    <n v="4424.03"/>
    <n v="5357.4671377338136"/>
  </r>
  <r>
    <s v="12 - Acre"/>
    <s v="NORTE               "/>
    <x v="25"/>
    <x v="25"/>
    <s v="Editorial"/>
    <s v="OUTROS"/>
    <s v="Indireta"/>
    <n v="2014"/>
    <n v="1.2109924972782313"/>
    <n v="34050.28"/>
    <n v="41234.633610223013"/>
  </r>
  <r>
    <s v="12 - Acre"/>
    <s v="NORTE               "/>
    <x v="25"/>
    <x v="25"/>
    <s v="Editorial"/>
    <s v="OUTROS"/>
    <s v="Indireta"/>
    <n v="2014"/>
    <n v="1.2109924972782313"/>
    <n v="7943.32"/>
    <n v="9619.3009234801193"/>
  </r>
  <r>
    <s v="12 - Acre"/>
    <s v="NORTE               "/>
    <x v="33"/>
    <x v="33"/>
    <s v="Editorial"/>
    <s v="OUTROS"/>
    <s v="Indireta"/>
    <n v="2014"/>
    <n v="1.2109924972782313"/>
    <n v="40114.03"/>
    <n v="48577.78936559389"/>
  </r>
  <r>
    <s v="12 - Acre"/>
    <s v="NORTE               "/>
    <x v="5"/>
    <x v="5"/>
    <e v="#N/A"/>
    <s v="OUTROS"/>
    <s v="Indireta"/>
    <n v="2014"/>
    <n v="1.2109924972782313"/>
    <n v="110940.86"/>
    <n v="134348.54910159463"/>
  </r>
  <r>
    <s v="12 - Acre"/>
    <s v="NORTE               "/>
    <x v="5"/>
    <x v="5"/>
    <e v="#N/A"/>
    <s v="OUTROS"/>
    <s v="Indireta"/>
    <n v="2014"/>
    <n v="1.2109924972782313"/>
    <n v="10425.43"/>
    <n v="12625.117510899392"/>
  </r>
  <r>
    <s v="27 - Alagoas"/>
    <s v="NORDESTE            "/>
    <x v="2"/>
    <x v="2"/>
    <e v="#N/A"/>
    <s v="OUTROS"/>
    <s v="Indireta"/>
    <n v="2014"/>
    <n v="1.2109924972782313"/>
    <n v="21932.7"/>
    <n v="26560.335145054265"/>
  </r>
  <r>
    <s v="27 - Alagoas"/>
    <s v="NORDESTE            "/>
    <x v="26"/>
    <x v="26"/>
    <s v="Editorial"/>
    <s v="OUTROS"/>
    <s v="Indireta"/>
    <n v="2014"/>
    <n v="1.2109924972782313"/>
    <n v="6119.05"/>
    <n v="7410.1236404703614"/>
  </r>
  <r>
    <s v="27 - Alagoas"/>
    <s v="NORDESTE            "/>
    <x v="26"/>
    <x v="26"/>
    <s v="Editorial"/>
    <s v="OUTROS"/>
    <s v="Indireta"/>
    <n v="2014"/>
    <n v="1.2109924972782313"/>
    <n v="695.89"/>
    <n v="842.71756893094835"/>
  </r>
  <r>
    <s v="27 - Alagoas"/>
    <s v="NORDESTE            "/>
    <x v="40"/>
    <x v="40"/>
    <s v="Música"/>
    <s v="OUTROS"/>
    <s v="Indireta"/>
    <n v="2014"/>
    <n v="1.2109924972782313"/>
    <n v="45000"/>
    <n v="54494.662377520406"/>
  </r>
  <r>
    <s v="27 - Alagoas"/>
    <s v="NORDESTE            "/>
    <x v="40"/>
    <x v="40"/>
    <s v="Música"/>
    <s v="OUTROS"/>
    <s v="Indireta"/>
    <n v="2014"/>
    <n v="1.2109924972782313"/>
    <n v="21793.88"/>
    <n v="26392.225166582102"/>
  </r>
  <r>
    <s v="27 - Alagoas"/>
    <s v="NORDESTE            "/>
    <x v="25"/>
    <x v="25"/>
    <s v="Editorial"/>
    <s v="OUTROS"/>
    <s v="Indireta"/>
    <n v="2014"/>
    <n v="1.2109924972782313"/>
    <n v="43855.56"/>
    <n v="53108.754123935309"/>
  </r>
  <r>
    <s v="27 - Alagoas"/>
    <s v="NORDESTE            "/>
    <x v="25"/>
    <x v="25"/>
    <s v="Editorial"/>
    <s v="OUTROS"/>
    <s v="Indireta"/>
    <n v="2014"/>
    <n v="1.2109924972782313"/>
    <n v="400000"/>
    <n v="484396.99891129253"/>
  </r>
  <r>
    <s v="27 - Alagoas"/>
    <s v="NORDESTE            "/>
    <x v="25"/>
    <x v="25"/>
    <s v="Editorial"/>
    <s v="OUTROS"/>
    <s v="Indireta"/>
    <n v="2014"/>
    <n v="1.2109924972782313"/>
    <n v="9030.75"/>
    <n v="10936.170494795388"/>
  </r>
  <r>
    <s v="27 - Alagoas"/>
    <s v="NORDESTE            "/>
    <x v="33"/>
    <x v="33"/>
    <s v="Editorial"/>
    <s v="OUTROS"/>
    <s v="Indireta"/>
    <n v="2014"/>
    <n v="1.2109924972782313"/>
    <n v="1895.79"/>
    <n v="2295.7874664150982"/>
  </r>
  <r>
    <s v="27 - Alagoas"/>
    <s v="NORDESTE            "/>
    <x v="33"/>
    <x v="33"/>
    <s v="Editorial"/>
    <s v="OUTROS"/>
    <s v="Indireta"/>
    <n v="2014"/>
    <n v="1.2109924972782313"/>
    <n v="4057.62"/>
    <n v="4913.7473768060972"/>
  </r>
  <r>
    <s v="27 - Alagoas"/>
    <s v="NORDESTE            "/>
    <x v="33"/>
    <x v="33"/>
    <s v="Editorial"/>
    <s v="OUTROS"/>
    <s v="Indireta"/>
    <n v="2014"/>
    <n v="1.2109924972782313"/>
    <n v="6279.29"/>
    <n v="7604.1730782342247"/>
  </r>
  <r>
    <s v="27 - Alagoas"/>
    <s v="NORDESTE            "/>
    <x v="37"/>
    <x v="37"/>
    <s v="Música"/>
    <s v="OUTROS"/>
    <s v="Indireta"/>
    <n v="2014"/>
    <n v="1.2109924972782313"/>
    <n v="95085.2"/>
    <n v="115147.46380220007"/>
  </r>
  <r>
    <s v="27 - Alagoas"/>
    <s v="NORDESTE            "/>
    <x v="5"/>
    <x v="5"/>
    <e v="#N/A"/>
    <s v="OUTROS"/>
    <s v="Indireta"/>
    <n v="2014"/>
    <n v="1.2109924972782313"/>
    <n v="59748.07"/>
    <n v="72354.464496854576"/>
  </r>
  <r>
    <s v="27 - Alagoas"/>
    <s v="NORDESTE            "/>
    <x v="28"/>
    <x v="28"/>
    <s v="Audiovisual"/>
    <s v="OUTROS"/>
    <s v="Indireta"/>
    <n v="2014"/>
    <n v="1.2109924972782313"/>
    <n v="4325.07"/>
    <n v="5237.6273202031598"/>
  </r>
  <r>
    <s v="27 - Alagoas"/>
    <s v="NORDESTE            "/>
    <x v="28"/>
    <x v="28"/>
    <s v="Audiovisual"/>
    <s v="OUTROS"/>
    <s v="Direta"/>
    <n v="2014"/>
    <n v="1.2109924972782313"/>
    <n v="786933"/>
    <n v="952969.95886065043"/>
  </r>
  <r>
    <s v="27 - Alagoas"/>
    <s v="NORDESTE            "/>
    <x v="28"/>
    <x v="28"/>
    <s v="Audiovisual"/>
    <s v="OUTROS"/>
    <s v="Direta"/>
    <n v="2014"/>
    <n v="1.2109924972782313"/>
    <n v="1028841.91"/>
    <n v="1245919.8338954053"/>
  </r>
  <r>
    <s v="27 - Alagoas"/>
    <s v="NORDESTE            "/>
    <x v="28"/>
    <x v="28"/>
    <s v="Audiovisual"/>
    <s v="OUTROS"/>
    <s v="Direta"/>
    <n v="2014"/>
    <n v="1.2109924972782313"/>
    <n v="70435.17"/>
    <n v="85296.462414516762"/>
  </r>
  <r>
    <s v="27 - Alagoas"/>
    <s v="NORDESTE            "/>
    <x v="28"/>
    <x v="28"/>
    <s v="Audiovisual"/>
    <s v="OUTROS"/>
    <s v="Indireta"/>
    <n v="2014"/>
    <n v="1.2109924972782313"/>
    <n v="10471.06"/>
    <n v="12680.375098550196"/>
  </r>
  <r>
    <s v="27 - Alagoas"/>
    <s v="NORDESTE            "/>
    <x v="16"/>
    <x v="16"/>
    <s v="Audiovisual"/>
    <s v="OUTROS"/>
    <s v="Indireta"/>
    <n v="2014"/>
    <n v="1.2109924972782313"/>
    <n v="19487.419999999998"/>
    <n v="23599.119411309748"/>
  </r>
  <r>
    <s v="27 - Alagoas"/>
    <s v="NORDESTE            "/>
    <x v="32"/>
    <x v="32"/>
    <s v="Audiovisual"/>
    <s v="OUTROS"/>
    <s v="Indireta"/>
    <n v="2014"/>
    <n v="1.2109924972782313"/>
    <n v="25061.38"/>
    <n v="30349.143151438722"/>
  </r>
  <r>
    <s v="27 - Alagoas"/>
    <s v="NORDESTE            "/>
    <x v="32"/>
    <x v="32"/>
    <s v="Audiovisual"/>
    <s v="OUTROS"/>
    <s v="Indireta"/>
    <n v="2014"/>
    <n v="1.2109924972782313"/>
    <n v="64957.33"/>
    <n v="78662.839273226171"/>
  </r>
  <r>
    <s v="27 - Alagoas"/>
    <s v="NORDESTE            "/>
    <x v="20"/>
    <x v="20"/>
    <s v="Artes Cênicas e Espetáculos"/>
    <s v="OUTROS"/>
    <s v="Indireta"/>
    <n v="2014"/>
    <n v="1.2109924972782313"/>
    <n v="13389.07"/>
    <n v="16214.063315533049"/>
  </r>
  <r>
    <s v="27 - Alagoas"/>
    <s v="NORDESTE            "/>
    <x v="30"/>
    <x v="30"/>
    <s v="Artes Cênicas e Espetáculos"/>
    <s v="OUTROS"/>
    <s v="Indireta"/>
    <n v="2014"/>
    <n v="1.2109924972782313"/>
    <n v="74000"/>
    <n v="89613.444798589117"/>
  </r>
  <r>
    <s v="27 - Alagoas"/>
    <s v="NORDESTE            "/>
    <x v="30"/>
    <x v="30"/>
    <s v="Artes Cênicas e Espetáculos"/>
    <s v="OUTROS"/>
    <s v="Indireta"/>
    <n v="2014"/>
    <n v="1.2109924972782313"/>
    <n v="48693.56"/>
    <n v="58967.535825767394"/>
  </r>
  <r>
    <s v="27 - Alagoas"/>
    <s v="NORDESTE            "/>
    <x v="21"/>
    <x v="21"/>
    <s v="Artes Cênicas e Espetáculos"/>
    <s v="OUTROS"/>
    <s v="Indireta"/>
    <n v="2014"/>
    <n v="1.2109924972782313"/>
    <n v="115000"/>
    <n v="139264.13718699661"/>
  </r>
  <r>
    <s v="13 - Amazonas"/>
    <s v="NORTE               "/>
    <x v="40"/>
    <x v="40"/>
    <s v="Música"/>
    <s v="OUTROS"/>
    <s v="Indireta"/>
    <n v="2014"/>
    <n v="1.2109924972782313"/>
    <n v="110000"/>
    <n v="133209.17470060545"/>
  </r>
  <r>
    <s v="13 - Amazonas"/>
    <s v="NORTE               "/>
    <x v="40"/>
    <x v="40"/>
    <s v="Música"/>
    <s v="OUTROS"/>
    <s v="Indireta"/>
    <n v="2014"/>
    <n v="1.2109924972782313"/>
    <n v="107096.9"/>
    <n v="129693.54238175701"/>
  </r>
  <r>
    <s v="13 - Amazonas"/>
    <s v="NORTE               "/>
    <x v="40"/>
    <x v="40"/>
    <s v="Música"/>
    <s v="OUTROS"/>
    <s v="Indireta"/>
    <n v="2014"/>
    <n v="1.2109924972782313"/>
    <n v="342877.58"/>
    <n v="415222.17686491658"/>
  </r>
  <r>
    <s v="13 - Amazonas"/>
    <s v="NORTE               "/>
    <x v="25"/>
    <x v="25"/>
    <s v="Editorial"/>
    <s v="OUTROS"/>
    <s v="Indireta"/>
    <n v="2014"/>
    <n v="1.2109924972782313"/>
    <n v="42521.45"/>
    <n v="51493.156923391449"/>
  </r>
  <r>
    <s v="13 - Amazonas"/>
    <s v="NORTE               "/>
    <x v="25"/>
    <x v="25"/>
    <s v="Editorial"/>
    <s v="OUTROS"/>
    <s v="Direta"/>
    <n v="2014"/>
    <n v="1.2109924972782313"/>
    <n v="1618194.53"/>
    <n v="1959621.4349666738"/>
  </r>
  <r>
    <s v="13 - Amazonas"/>
    <s v="NORTE               "/>
    <x v="25"/>
    <x v="25"/>
    <s v="Editorial"/>
    <s v="OUTROS"/>
    <s v="Direta"/>
    <n v="2014"/>
    <n v="1.2109924972782313"/>
    <n v="30719.82"/>
    <n v="37201.471537737758"/>
  </r>
  <r>
    <s v="13 - Amazonas"/>
    <s v="NORTE               "/>
    <x v="25"/>
    <x v="25"/>
    <s v="Editorial"/>
    <s v="OUTROS"/>
    <s v="Indireta"/>
    <n v="2014"/>
    <n v="1.2109924972782313"/>
    <n v="151226.84"/>
    <n v="183134.56862709552"/>
  </r>
  <r>
    <s v="13 - Amazonas"/>
    <s v="NORTE               "/>
    <x v="33"/>
    <x v="33"/>
    <s v="Editorial"/>
    <s v="OUTROS"/>
    <s v="Indireta"/>
    <n v="2014"/>
    <n v="1.2109924972782313"/>
    <n v="7851.71"/>
    <n v="9508.3619008044625"/>
  </r>
  <r>
    <s v="13 - Amazonas"/>
    <s v="NORTE               "/>
    <x v="37"/>
    <x v="37"/>
    <s v="Música"/>
    <s v="OUTROS"/>
    <s v="Indireta"/>
    <n v="2014"/>
    <n v="1.2109924972782313"/>
    <n v="15038.34"/>
    <n v="18211.316911519116"/>
  </r>
  <r>
    <s v="13 - Amazonas"/>
    <s v="NORTE               "/>
    <x v="12"/>
    <x v="12"/>
    <s v="Editorial"/>
    <s v="OUTROS"/>
    <s v="Indireta"/>
    <n v="2014"/>
    <n v="1.2109924972782313"/>
    <n v="1824.72"/>
    <n v="2209.7222296335344"/>
  </r>
  <r>
    <s v="13 - Amazonas"/>
    <s v="NORTE               "/>
    <x v="5"/>
    <x v="5"/>
    <e v="#N/A"/>
    <s v="OUTROS"/>
    <s v="Indireta"/>
    <n v="2014"/>
    <n v="1.2109924972782313"/>
    <n v="364500"/>
    <n v="441406.76525791531"/>
  </r>
  <r>
    <s v="13 - Amazonas"/>
    <s v="NORTE               "/>
    <x v="5"/>
    <x v="5"/>
    <e v="#N/A"/>
    <s v="OUTROS"/>
    <s v="Indireta"/>
    <n v="2014"/>
    <n v="1.2109924972782313"/>
    <n v="77373.440000000002"/>
    <n v="93698.655328607405"/>
  </r>
  <r>
    <s v="13 - Amazonas"/>
    <s v="NORTE               "/>
    <x v="5"/>
    <x v="5"/>
    <e v="#N/A"/>
    <s v="OUTROS"/>
    <s v="Indireta"/>
    <n v="2014"/>
    <n v="1.2109924972782313"/>
    <n v="15904.99"/>
    <n v="19260.823559285298"/>
  </r>
  <r>
    <s v="13 - Amazonas"/>
    <s v="NORTE               "/>
    <x v="34"/>
    <x v="34"/>
    <s v="Audiovisual"/>
    <s v="OUTROS"/>
    <s v="Indireta"/>
    <n v="2014"/>
    <n v="1.2109924972782313"/>
    <n v="3454.08"/>
    <n v="4182.8649649987929"/>
  </r>
  <r>
    <s v="13 - Amazonas"/>
    <s v="NORTE               "/>
    <x v="28"/>
    <x v="28"/>
    <s v="Audiovisual"/>
    <s v="OUTROS"/>
    <s v="Direta"/>
    <n v="2014"/>
    <n v="1.2109924972782313"/>
    <n v="636000"/>
    <n v="770191.22826895514"/>
  </r>
  <r>
    <s v="13 - Amazonas"/>
    <s v="NORTE               "/>
    <x v="28"/>
    <x v="28"/>
    <s v="Audiovisual"/>
    <s v="OUTROS"/>
    <s v="Direta"/>
    <n v="2014"/>
    <n v="1.2109924972782313"/>
    <n v="6600"/>
    <n v="7992.5504820363267"/>
  </r>
  <r>
    <s v="13 - Amazonas"/>
    <s v="NORTE               "/>
    <x v="32"/>
    <x v="32"/>
    <s v="Audiovisual"/>
    <s v="OUTROS"/>
    <s v="Indireta"/>
    <n v="2014"/>
    <n v="1.2109924972782313"/>
    <n v="2051.0300000000002"/>
    <n v="2483.7819416925709"/>
  </r>
  <r>
    <s v="13 - Amazonas"/>
    <s v="NORTE               "/>
    <x v="32"/>
    <x v="32"/>
    <s v="Audiovisual"/>
    <s v="OUTROS"/>
    <s v="Indireta"/>
    <n v="2014"/>
    <n v="1.2109924972782313"/>
    <n v="595109"/>
    <n v="720672.53406275099"/>
  </r>
  <r>
    <s v="13 - Amazonas"/>
    <s v="NORTE               "/>
    <x v="32"/>
    <x v="32"/>
    <s v="Audiovisual"/>
    <s v="OUTROS"/>
    <s v="Indireta"/>
    <n v="2014"/>
    <n v="1.2109924972782313"/>
    <n v="42245"/>
    <n v="51158.378047518883"/>
  </r>
  <r>
    <s v="13 - Amazonas"/>
    <s v="NORTE               "/>
    <x v="20"/>
    <x v="20"/>
    <s v="Artes Cênicas e Espetáculos"/>
    <s v="OUTROS"/>
    <s v="Indireta"/>
    <n v="2014"/>
    <n v="1.2109924972782313"/>
    <n v="6841.29"/>
    <n v="8284.7508617045914"/>
  </r>
  <r>
    <s v="13 - Amazonas"/>
    <s v="NORTE               "/>
    <x v="20"/>
    <x v="20"/>
    <s v="Artes Cênicas e Espetáculos"/>
    <s v="OUTROS"/>
    <s v="Indireta"/>
    <n v="2014"/>
    <n v="1.2109924972782313"/>
    <n v="63982.58"/>
    <n v="77482.42433650422"/>
  </r>
  <r>
    <s v="13 - Amazonas"/>
    <s v="NORTE               "/>
    <x v="20"/>
    <x v="20"/>
    <s v="Artes Cênicas e Espetáculos"/>
    <s v="OUTROS"/>
    <s v="Indireta"/>
    <n v="2014"/>
    <n v="1.2109924972782313"/>
    <n v="18986.71"/>
    <n v="22992.763357997566"/>
  </r>
  <r>
    <s v="13 - Amazonas"/>
    <s v="NORTE               "/>
    <x v="30"/>
    <x v="30"/>
    <s v="Artes Cênicas e Espetáculos"/>
    <s v="OUTROS"/>
    <s v="Indireta"/>
    <n v="2014"/>
    <n v="1.2109924972782313"/>
    <n v="62795.63"/>
    <n v="76045.03679185982"/>
  </r>
  <r>
    <s v="13 - Amazonas"/>
    <s v="NORTE               "/>
    <x v="30"/>
    <x v="30"/>
    <s v="Artes Cênicas e Espetáculos"/>
    <s v="OUTROS"/>
    <s v="Indireta"/>
    <n v="2014"/>
    <n v="1.2109924972782313"/>
    <n v="91523.43"/>
    <n v="110834.18705516939"/>
  </r>
  <r>
    <s v="16 - Amapá"/>
    <s v="NORTE               "/>
    <x v="5"/>
    <x v="5"/>
    <e v="#N/A"/>
    <s v="OUTROS"/>
    <s v="Indireta"/>
    <n v="2014"/>
    <n v="1.2109924972782313"/>
    <n v="5386.82"/>
    <n v="6523.3986041883218"/>
  </r>
  <r>
    <s v="29 - Bahia"/>
    <s v="NORDESTE            "/>
    <x v="38"/>
    <x v="38"/>
    <e v="#N/A"/>
    <s v="OUTROS"/>
    <s v="Indireta"/>
    <n v="2014"/>
    <n v="1.2109924972782313"/>
    <n v="82802.7"/>
    <n v="100273.4484543802"/>
  </r>
  <r>
    <s v="29 - Bahia"/>
    <s v="NORDESTE            "/>
    <x v="2"/>
    <x v="2"/>
    <e v="#N/A"/>
    <s v="OUTROS"/>
    <s v="Indireta"/>
    <n v="2014"/>
    <n v="1.2109924972782313"/>
    <n v="5496.02"/>
    <n v="6655.6389848911058"/>
  </r>
  <r>
    <s v="29 - Bahia"/>
    <s v="NORDESTE            "/>
    <x v="2"/>
    <x v="2"/>
    <e v="#N/A"/>
    <s v="OUTROS"/>
    <s v="Indireta"/>
    <n v="2014"/>
    <n v="1.2109924972782313"/>
    <n v="7139.48"/>
    <n v="8645.8567144679873"/>
  </r>
  <r>
    <s v="29 - Bahia"/>
    <s v="NORDESTE            "/>
    <x v="2"/>
    <x v="2"/>
    <e v="#N/A"/>
    <s v="OUTROS"/>
    <s v="Indireta"/>
    <n v="2014"/>
    <n v="1.2109924972782313"/>
    <n v="88845.17"/>
    <n v="107590.834289409"/>
  </r>
  <r>
    <s v="29 - Bahia"/>
    <s v="NORDESTE            "/>
    <x v="26"/>
    <x v="26"/>
    <s v="Editorial"/>
    <s v="OUTROS"/>
    <s v="Indireta"/>
    <n v="2014"/>
    <n v="1.2109924972782313"/>
    <n v="75642.12"/>
    <n v="91602.039798219645"/>
  </r>
  <r>
    <s v="29 - Bahia"/>
    <s v="NORDESTE            "/>
    <x v="26"/>
    <x v="26"/>
    <s v="Editorial"/>
    <s v="OUTROS"/>
    <s v="Indireta"/>
    <n v="2014"/>
    <n v="1.2109924972782313"/>
    <n v="20332.509999999998"/>
    <n v="24622.517060834609"/>
  </r>
  <r>
    <s v="29 - Bahia"/>
    <s v="NORDESTE            "/>
    <x v="50"/>
    <x v="50"/>
    <e v="#N/A"/>
    <s v="OUTROS"/>
    <s v="Indireta"/>
    <n v="2014"/>
    <n v="1.2109924972782313"/>
    <n v="6427.25"/>
    <n v="7783.3515281315122"/>
  </r>
  <r>
    <s v="29 - Bahia"/>
    <s v="NORDESTE            "/>
    <x v="50"/>
    <x v="50"/>
    <e v="#N/A"/>
    <s v="OUTROS"/>
    <s v="Indireta"/>
    <n v="2014"/>
    <n v="1.2109924972782313"/>
    <n v="78246.22"/>
    <n v="94755.585360381898"/>
  </r>
  <r>
    <s v="29 - Bahia"/>
    <s v="NORDESTE            "/>
    <x v="40"/>
    <x v="40"/>
    <s v="Música"/>
    <s v="OUTROS"/>
    <s v="Indireta"/>
    <n v="2014"/>
    <n v="1.2109924972782313"/>
    <n v="4804.62"/>
    <n v="5818.3587722729353"/>
  </r>
  <r>
    <s v="29 - Bahia"/>
    <s v="NORDESTE            "/>
    <x v="40"/>
    <x v="40"/>
    <s v="Música"/>
    <s v="OUTROS"/>
    <s v="Indireta"/>
    <n v="2014"/>
    <n v="1.2109924972782313"/>
    <n v="393000"/>
    <n v="475920.05143034493"/>
  </r>
  <r>
    <s v="29 - Bahia"/>
    <s v="NORDESTE            "/>
    <x v="40"/>
    <x v="40"/>
    <s v="Música"/>
    <s v="OUTROS"/>
    <s v="Indireta"/>
    <n v="2014"/>
    <n v="1.2109924972782313"/>
    <n v="92463.58"/>
    <n v="111972.70165148552"/>
  </r>
  <r>
    <s v="29 - Bahia"/>
    <s v="NORDESTE            "/>
    <x v="40"/>
    <x v="40"/>
    <s v="Música"/>
    <s v="OUTROS"/>
    <s v="Indireta"/>
    <n v="2014"/>
    <n v="1.2109924972782313"/>
    <n v="129503.33"/>
    <n v="156827.56100254689"/>
  </r>
  <r>
    <s v="29 - Bahia"/>
    <s v="NORDESTE            "/>
    <x v="25"/>
    <x v="25"/>
    <s v="Editorial"/>
    <s v="OUTROS"/>
    <s v="Indireta"/>
    <n v="2014"/>
    <n v="1.2109924972782313"/>
    <n v="149800.07999999999"/>
    <n v="181406.77297167882"/>
  </r>
  <r>
    <s v="29 - Bahia"/>
    <s v="NORDESTE            "/>
    <x v="25"/>
    <x v="25"/>
    <s v="Editorial"/>
    <s v="OUTROS"/>
    <s v="Indireta"/>
    <n v="2014"/>
    <n v="1.2109924972782313"/>
    <n v="75000"/>
    <n v="90824.437295867348"/>
  </r>
  <r>
    <s v="29 - Bahia"/>
    <s v="NORDESTE            "/>
    <x v="25"/>
    <x v="25"/>
    <s v="Editorial"/>
    <s v="OUTROS"/>
    <s v="Indireta"/>
    <n v="2014"/>
    <n v="1.2109924972782313"/>
    <n v="263086.25"/>
    <n v="318595.47488706507"/>
  </r>
  <r>
    <s v="29 - Bahia"/>
    <s v="NORDESTE            "/>
    <x v="25"/>
    <x v="25"/>
    <s v="Editorial"/>
    <s v="OUTROS"/>
    <s v="Indireta"/>
    <n v="2014"/>
    <n v="1.2109924972782313"/>
    <n v="124886.74"/>
    <n v="151236.9051495372"/>
  </r>
  <r>
    <s v="29 - Bahia"/>
    <s v="NORDESTE            "/>
    <x v="33"/>
    <x v="33"/>
    <s v="Editorial"/>
    <s v="OUTROS"/>
    <s v="Indireta"/>
    <n v="2014"/>
    <n v="1.2109924972782313"/>
    <n v="3343.97"/>
    <n v="4049.5225811234868"/>
  </r>
  <r>
    <s v="29 - Bahia"/>
    <s v="NORDESTE            "/>
    <x v="37"/>
    <x v="37"/>
    <s v="Música"/>
    <s v="OUTROS"/>
    <s v="Indireta"/>
    <n v="2014"/>
    <n v="1.2109924972782313"/>
    <n v="194657.94"/>
    <n v="235729.30487563612"/>
  </r>
  <r>
    <s v="29 - Bahia"/>
    <s v="NORDESTE            "/>
    <x v="37"/>
    <x v="37"/>
    <s v="Música"/>
    <s v="OUTROS"/>
    <s v="Indireta"/>
    <n v="2014"/>
    <n v="1.2109924972782313"/>
    <n v="30205.5"/>
    <n v="36578.633876537613"/>
  </r>
  <r>
    <s v="29 - Bahia"/>
    <s v="NORDESTE            "/>
    <x v="37"/>
    <x v="37"/>
    <s v="Música"/>
    <s v="OUTROS"/>
    <s v="Indireta"/>
    <n v="2014"/>
    <n v="1.2109924972782313"/>
    <n v="29715.119999999999"/>
    <n v="35984.787375722313"/>
  </r>
  <r>
    <s v="29 - Bahia"/>
    <s v="NORDESTE            "/>
    <x v="13"/>
    <x v="13"/>
    <s v="Editorial"/>
    <s v="OUTROS"/>
    <s v="Indireta"/>
    <n v="2014"/>
    <n v="1.2109924972782313"/>
    <n v="16955.439999999999"/>
    <n v="20532.910628051213"/>
  </r>
  <r>
    <s v="29 - Bahia"/>
    <s v="NORDESTE            "/>
    <x v="13"/>
    <x v="13"/>
    <s v="Editorial"/>
    <s v="OUTROS"/>
    <s v="Indireta"/>
    <n v="2014"/>
    <n v="1.2109924972782313"/>
    <n v="68069.149999999994"/>
    <n v="82431.229946106512"/>
  </r>
  <r>
    <s v="29 - Bahia"/>
    <s v="NORDESTE            "/>
    <x v="13"/>
    <x v="13"/>
    <s v="Editorial"/>
    <s v="OUTROS"/>
    <s v="Indireta"/>
    <n v="2014"/>
    <n v="1.2109924972782313"/>
    <n v="49803.38"/>
    <n v="60311.519519096721"/>
  </r>
  <r>
    <s v="29 - Bahia"/>
    <s v="NORDESTE            "/>
    <x v="17"/>
    <x v="17"/>
    <s v="Editorial"/>
    <s v="OUTROS"/>
    <s v="Indireta"/>
    <n v="2014"/>
    <n v="1.2109924972782313"/>
    <n v="44559.62"/>
    <n v="53961.365501569024"/>
  </r>
  <r>
    <s v="29 - Bahia"/>
    <s v="NORDESTE            "/>
    <x v="5"/>
    <x v="5"/>
    <e v="#N/A"/>
    <s v="OUTROS"/>
    <s v="Indireta"/>
    <n v="2014"/>
    <n v="1.2109924972782313"/>
    <n v="291930.02"/>
    <n v="353525.06395028403"/>
  </r>
  <r>
    <s v="29 - Bahia"/>
    <s v="NORDESTE            "/>
    <x v="5"/>
    <x v="5"/>
    <e v="#N/A"/>
    <s v="OUTROS"/>
    <s v="Indireta"/>
    <n v="2014"/>
    <n v="1.2109924972782313"/>
    <n v="240000"/>
    <n v="290638.19934677554"/>
  </r>
  <r>
    <s v="29 - Bahia"/>
    <s v="NORDESTE            "/>
    <x v="5"/>
    <x v="5"/>
    <e v="#N/A"/>
    <s v="OUTROS"/>
    <s v="Indireta"/>
    <n v="2014"/>
    <n v="1.2109924972782313"/>
    <n v="341285.48"/>
    <n v="413294.15570999985"/>
  </r>
  <r>
    <s v="29 - Bahia"/>
    <s v="NORDESTE            "/>
    <x v="5"/>
    <x v="5"/>
    <e v="#N/A"/>
    <s v="OUTROS"/>
    <s v="Indireta"/>
    <n v="2014"/>
    <n v="1.2109924972782313"/>
    <n v="304626.05"/>
    <n v="368899.86102550337"/>
  </r>
  <r>
    <s v="29 - Bahia"/>
    <s v="NORDESTE            "/>
    <x v="42"/>
    <x v="42"/>
    <s v="Audiovisual"/>
    <s v="OUTROS"/>
    <s v="Indireta"/>
    <n v="2014"/>
    <n v="1.2109924972782313"/>
    <n v="21430.07"/>
    <n v="25951.653986147307"/>
  </r>
  <r>
    <s v="29 - Bahia"/>
    <s v="NORDESTE            "/>
    <x v="42"/>
    <x v="42"/>
    <s v="Audiovisual"/>
    <s v="OUTROS"/>
    <s v="Indireta"/>
    <n v="2014"/>
    <n v="1.2109924972782313"/>
    <n v="26879.279999999999"/>
    <n v="32550.606412240817"/>
  </r>
  <r>
    <s v="29 - Bahia"/>
    <s v="NORDESTE            "/>
    <x v="31"/>
    <x v="31"/>
    <s v="Audiovisual"/>
    <s v="OUTROS"/>
    <s v="Indireta"/>
    <n v="2014"/>
    <n v="1.2109924972782313"/>
    <n v="5484.5"/>
    <n v="6641.6883513224593"/>
  </r>
  <r>
    <s v="29 - Bahia"/>
    <s v="NORDESTE            "/>
    <x v="31"/>
    <x v="31"/>
    <s v="Audiovisual"/>
    <s v="OUTROS"/>
    <s v="Indireta"/>
    <n v="2014"/>
    <n v="1.2109924972782313"/>
    <n v="300000"/>
    <n v="363297.74918346939"/>
  </r>
  <r>
    <s v="29 - Bahia"/>
    <s v="NORDESTE            "/>
    <x v="31"/>
    <x v="31"/>
    <s v="Audiovisual"/>
    <s v="OUTROS"/>
    <s v="Indireta"/>
    <n v="2014"/>
    <n v="1.2109924972782313"/>
    <n v="19379.88"/>
    <n v="23468.889278152452"/>
  </r>
  <r>
    <s v="29 - Bahia"/>
    <s v="NORDESTE            "/>
    <x v="28"/>
    <x v="28"/>
    <s v="Audiovisual"/>
    <s v="OUTROS"/>
    <s v="Indireta"/>
    <n v="2014"/>
    <n v="1.2109924972782313"/>
    <n v="81611.92"/>
    <n v="98831.422808471238"/>
  </r>
  <r>
    <s v="29 - Bahia"/>
    <s v="NORDESTE            "/>
    <x v="7"/>
    <x v="7"/>
    <s v="Música"/>
    <s v="OUTROS"/>
    <s v="Indireta"/>
    <n v="2014"/>
    <n v="1.2109924972782313"/>
    <n v="1193.29"/>
    <n v="1445.0652370771406"/>
  </r>
  <r>
    <s v="29 - Bahia"/>
    <s v="NORDESTE            "/>
    <x v="7"/>
    <x v="7"/>
    <s v="Música"/>
    <s v="OUTROS"/>
    <s v="Indireta"/>
    <n v="2014"/>
    <n v="1.2109924972782313"/>
    <n v="184606.6"/>
    <n v="223557.20754804355"/>
  </r>
  <r>
    <s v="29 - Bahia"/>
    <s v="NORDESTE            "/>
    <x v="7"/>
    <x v="7"/>
    <s v="Música"/>
    <s v="OUTROS"/>
    <s v="Indireta"/>
    <n v="2014"/>
    <n v="1.2109924972782313"/>
    <n v="26732.94"/>
    <n v="32373.389770189118"/>
  </r>
  <r>
    <s v="29 - Bahia"/>
    <s v="NORDESTE            "/>
    <x v="16"/>
    <x v="16"/>
    <s v="Audiovisual"/>
    <s v="OUTROS"/>
    <s v="Indireta"/>
    <n v="2014"/>
    <n v="1.2109924972782313"/>
    <n v="11568.33"/>
    <n v="14009.160836038682"/>
  </r>
  <r>
    <s v="29 - Bahia"/>
    <s v="NORDESTE            "/>
    <x v="16"/>
    <x v="16"/>
    <s v="Audiovisual"/>
    <s v="OUTROS"/>
    <s v="Indireta"/>
    <n v="2014"/>
    <n v="1.2109924972782313"/>
    <n v="547211.98"/>
    <n v="662669.60220076551"/>
  </r>
  <r>
    <s v="29 - Bahia"/>
    <s v="NORDESTE            "/>
    <x v="16"/>
    <x v="16"/>
    <s v="Audiovisual"/>
    <s v="OUTROS"/>
    <s v="Indireta"/>
    <n v="2014"/>
    <n v="1.2109924972782313"/>
    <n v="504316.47"/>
    <n v="610723.46142384224"/>
  </r>
  <r>
    <s v="29 - Bahia"/>
    <s v="NORDESTE            "/>
    <x v="32"/>
    <x v="32"/>
    <s v="Audiovisual"/>
    <s v="OUTROS"/>
    <s v="Indireta"/>
    <n v="2014"/>
    <n v="1.2109924972782313"/>
    <n v="353496.96"/>
    <n v="428082.16637066309"/>
  </r>
  <r>
    <s v="29 - Bahia"/>
    <s v="NORDESTE            "/>
    <x v="32"/>
    <x v="32"/>
    <s v="Audiovisual"/>
    <s v="OUTROS"/>
    <s v="Indireta"/>
    <n v="2014"/>
    <n v="1.2109924972782313"/>
    <n v="103959.65"/>
    <n v="125894.35616967088"/>
  </r>
  <r>
    <s v="29 - Bahia"/>
    <s v="NORDESTE            "/>
    <x v="32"/>
    <x v="32"/>
    <s v="Audiovisual"/>
    <s v="OUTROS"/>
    <s v="Indireta"/>
    <n v="2014"/>
    <n v="1.2109924972782313"/>
    <n v="9713.4599999999991"/>
    <n v="11762.927182612208"/>
  </r>
  <r>
    <s v="29 - Bahia"/>
    <s v="NORDESTE            "/>
    <x v="59"/>
    <x v="59"/>
    <s v="Educação e Criação em Artes"/>
    <s v="OUTROS"/>
    <s v="Indireta"/>
    <n v="2014"/>
    <n v="1.2109924972782313"/>
    <n v="17040.580000000002"/>
    <n v="20636.014529269487"/>
  </r>
  <r>
    <s v="29 - Bahia"/>
    <s v="NORDESTE            "/>
    <x v="59"/>
    <x v="59"/>
    <s v="Educação e Criação em Artes"/>
    <s v="OUTROS"/>
    <s v="Indireta"/>
    <n v="2014"/>
    <n v="1.2109924972782313"/>
    <n v="51512.44"/>
    <n v="62381.17835649506"/>
  </r>
  <r>
    <s v="29 - Bahia"/>
    <s v="NORDESTE            "/>
    <x v="53"/>
    <x v="53"/>
    <s v="Educação e Criação em Artes"/>
    <s v="OUTROS"/>
    <s v="Indireta"/>
    <n v="2014"/>
    <n v="1.2109924972782313"/>
    <n v="3332.57"/>
    <n v="4035.7172666545157"/>
  </r>
  <r>
    <s v="29 - Bahia"/>
    <s v="NORDESTE            "/>
    <x v="53"/>
    <x v="53"/>
    <s v="Educação e Criação em Artes"/>
    <s v="OUTROS"/>
    <s v="Indireta"/>
    <n v="2014"/>
    <n v="1.2109924972782313"/>
    <n v="19938.63"/>
    <n v="24145.531336006661"/>
  </r>
  <r>
    <s v="29 - Bahia"/>
    <s v="NORDESTE            "/>
    <x v="36"/>
    <x v="36"/>
    <s v="Artes Cênicas e Espetáculos"/>
    <s v="OUTROS"/>
    <s v="Indireta"/>
    <n v="2014"/>
    <n v="1.2109924972782313"/>
    <n v="72000"/>
    <n v="87191.459804032653"/>
  </r>
  <r>
    <s v="29 - Bahia"/>
    <s v="NORDESTE            "/>
    <x v="36"/>
    <x v="36"/>
    <s v="Artes Cênicas e Espetáculos"/>
    <s v="OUTROS"/>
    <s v="Indireta"/>
    <n v="2014"/>
    <n v="1.2109924972782313"/>
    <n v="448310"/>
    <n v="542900.0464548039"/>
  </r>
  <r>
    <s v="29 - Bahia"/>
    <s v="NORDESTE            "/>
    <x v="36"/>
    <x v="36"/>
    <s v="Artes Cênicas e Espetáculos"/>
    <s v="OUTROS"/>
    <s v="Indireta"/>
    <n v="2014"/>
    <n v="1.2109924972782313"/>
    <n v="218704.53"/>
    <n v="264849.54495076183"/>
  </r>
  <r>
    <s v="29 - Bahia"/>
    <s v="NORDESTE            "/>
    <x v="36"/>
    <x v="36"/>
    <s v="Artes Cênicas e Espetáculos"/>
    <s v="OUTROS"/>
    <s v="Indireta"/>
    <n v="2014"/>
    <n v="1.2109924972782313"/>
    <n v="12296.12"/>
    <n v="14890.509065632807"/>
  </r>
  <r>
    <s v="29 - Bahia"/>
    <s v="NORDESTE            "/>
    <x v="20"/>
    <x v="20"/>
    <s v="Artes Cênicas e Espetáculos"/>
    <s v="OUTROS"/>
    <s v="Indireta"/>
    <n v="2014"/>
    <n v="1.2109924972782313"/>
    <n v="30180.639999999999"/>
    <n v="36548.528603055282"/>
  </r>
  <r>
    <s v="29 - Bahia"/>
    <s v="NORDESTE            "/>
    <x v="20"/>
    <x v="20"/>
    <s v="Artes Cênicas e Espetáculos"/>
    <s v="OUTROS"/>
    <s v="Indireta"/>
    <n v="2014"/>
    <n v="1.2109924972782313"/>
    <n v="150000"/>
    <n v="181648.8745917347"/>
  </r>
  <r>
    <s v="29 - Bahia"/>
    <s v="NORDESTE            "/>
    <x v="20"/>
    <x v="20"/>
    <s v="Artes Cênicas e Espetáculos"/>
    <s v="OUTROS"/>
    <s v="Indireta"/>
    <n v="2014"/>
    <n v="1.2109924972782313"/>
    <n v="366486"/>
    <n v="443811.79635750991"/>
  </r>
  <r>
    <s v="29 - Bahia"/>
    <s v="NORDESTE            "/>
    <x v="20"/>
    <x v="20"/>
    <s v="Artes Cênicas e Espetáculos"/>
    <s v="OUTROS"/>
    <s v="Indireta"/>
    <n v="2014"/>
    <n v="1.2109924972782313"/>
    <n v="299078.03999999998"/>
    <n v="362181.26254067873"/>
  </r>
  <r>
    <s v="29 - Bahia"/>
    <s v="NORDESTE            "/>
    <x v="20"/>
    <x v="20"/>
    <s v="Artes Cênicas e Espetáculos"/>
    <s v="OUTROS"/>
    <s v="Indireta"/>
    <n v="2014"/>
    <n v="1.2109924972782313"/>
    <n v="38556.35"/>
    <n v="46691.450572433532"/>
  </r>
  <r>
    <s v="29 - Bahia"/>
    <s v="NORDESTE            "/>
    <x v="30"/>
    <x v="30"/>
    <s v="Artes Cênicas e Espetáculos"/>
    <s v="OUTROS"/>
    <s v="Indireta"/>
    <n v="2014"/>
    <n v="1.2109924972782313"/>
    <n v="45183.99"/>
    <n v="54717.472887094627"/>
  </r>
  <r>
    <s v="29 - Bahia"/>
    <s v="NORDESTE            "/>
    <x v="30"/>
    <x v="30"/>
    <s v="Artes Cênicas e Espetáculos"/>
    <s v="OUTROS"/>
    <s v="Indireta"/>
    <n v="2014"/>
    <n v="1.2109924972782313"/>
    <n v="388926.79"/>
    <n v="470987.42468050623"/>
  </r>
  <r>
    <s v="29 - Bahia"/>
    <s v="NORDESTE            "/>
    <x v="30"/>
    <x v="30"/>
    <s v="Artes Cênicas e Espetáculos"/>
    <s v="OUTROS"/>
    <s v="Indireta"/>
    <n v="2014"/>
    <n v="1.2109924972782313"/>
    <n v="140953.57"/>
    <n v="170693.71573458199"/>
  </r>
  <r>
    <s v="29 - Bahia"/>
    <s v="NORDESTE            "/>
    <x v="48"/>
    <x v="48"/>
    <s v="Patrimônio"/>
    <s v="FUNDO CULTURAL"/>
    <s v="Direta"/>
    <n v="2014"/>
    <n v="1.2109924972782313"/>
    <n v="1500000"/>
    <n v="1816488.745917347"/>
  </r>
  <r>
    <s v="29 - Bahia"/>
    <s v="NORDESTE            "/>
    <x v="48"/>
    <x v="48"/>
    <s v="Patrimônio"/>
    <s v="FUNDO CULTURAL"/>
    <s v="Direta"/>
    <n v="2014"/>
    <n v="1.2109924972782313"/>
    <n v="1000000"/>
    <n v="1210992.4972782314"/>
  </r>
  <r>
    <s v="29 - Bahia"/>
    <s v="NORDESTE            "/>
    <x v="44"/>
    <x v="44"/>
    <s v="Artes Cênicas e Espetáculos"/>
    <s v="OUTROS"/>
    <s v="Indireta"/>
    <n v="2014"/>
    <n v="1.2109924972782313"/>
    <n v="34602.71"/>
    <n v="41903.622195494427"/>
  </r>
  <r>
    <s v="23 - Ceará"/>
    <s v="NORDESTE            "/>
    <x v="2"/>
    <x v="2"/>
    <e v="#N/A"/>
    <s v="OUTROS"/>
    <s v="Indireta"/>
    <n v="2014"/>
    <n v="1.2109924972782313"/>
    <n v="150300"/>
    <n v="182012.17234091816"/>
  </r>
  <r>
    <s v="23 - Ceará"/>
    <s v="NORDESTE            "/>
    <x v="2"/>
    <x v="2"/>
    <e v="#N/A"/>
    <s v="OUTROS"/>
    <s v="Indireta"/>
    <n v="2014"/>
    <n v="1.2109924972782313"/>
    <n v="62997.03"/>
    <n v="76288.930680811653"/>
  </r>
  <r>
    <s v="23 - Ceará"/>
    <s v="NORDESTE            "/>
    <x v="2"/>
    <x v="2"/>
    <e v="#N/A"/>
    <s v="OUTROS"/>
    <s v="Indireta"/>
    <n v="2014"/>
    <n v="1.2109924972782313"/>
    <n v="151060.29"/>
    <n v="182932.87782667385"/>
  </r>
  <r>
    <s v="23 - Ceará"/>
    <s v="NORDESTE            "/>
    <x v="26"/>
    <x v="26"/>
    <s v="Editorial"/>
    <s v="OUTROS"/>
    <s v="Indireta"/>
    <n v="2014"/>
    <n v="1.2109924972782313"/>
    <n v="146920.76999999999"/>
    <n v="177919.95016434064"/>
  </r>
  <r>
    <s v="23 - Ceará"/>
    <s v="NORDESTE            "/>
    <x v="26"/>
    <x v="26"/>
    <s v="Editorial"/>
    <s v="OUTROS"/>
    <s v="Indireta"/>
    <n v="2014"/>
    <n v="1.2109924972782313"/>
    <n v="108139.28"/>
    <n v="130955.85674106989"/>
  </r>
  <r>
    <s v="23 - Ceará"/>
    <s v="NORDESTE            "/>
    <x v="26"/>
    <x v="26"/>
    <s v="Editorial"/>
    <s v="OUTROS"/>
    <s v="Indireta"/>
    <n v="2014"/>
    <n v="1.2109924972782313"/>
    <n v="139080.07999999999"/>
    <n v="168424.93340085619"/>
  </r>
  <r>
    <s v="23 - Ceará"/>
    <s v="NORDESTE            "/>
    <x v="50"/>
    <x v="50"/>
    <e v="#N/A"/>
    <s v="OUTROS"/>
    <s v="Indireta"/>
    <n v="2014"/>
    <n v="1.2109924972782313"/>
    <n v="114000"/>
    <n v="138053.14468971838"/>
  </r>
  <r>
    <s v="23 - Ceará"/>
    <s v="NORDESTE            "/>
    <x v="40"/>
    <x v="40"/>
    <s v="Música"/>
    <s v="OUTROS"/>
    <s v="Indireta"/>
    <n v="2014"/>
    <n v="1.2109924972782313"/>
    <n v="4811.0200000000004"/>
    <n v="5826.1091242555167"/>
  </r>
  <r>
    <s v="23 - Ceará"/>
    <s v="NORDESTE            "/>
    <x v="40"/>
    <x v="40"/>
    <s v="Música"/>
    <s v="OUTROS"/>
    <s v="Indireta"/>
    <n v="2014"/>
    <n v="1.2109924972782313"/>
    <n v="4525.97"/>
    <n v="5480.9157129063569"/>
  </r>
  <r>
    <s v="23 - Ceará"/>
    <s v="NORDESTE            "/>
    <x v="40"/>
    <x v="40"/>
    <s v="Música"/>
    <s v="OUTROS"/>
    <s v="Indireta"/>
    <n v="2014"/>
    <n v="1.2109924972782313"/>
    <n v="10393.93"/>
    <n v="12586.971247235128"/>
  </r>
  <r>
    <s v="23 - Ceará"/>
    <s v="NORDESTE            "/>
    <x v="25"/>
    <x v="25"/>
    <s v="Editorial"/>
    <s v="OUTROS"/>
    <s v="Indireta"/>
    <n v="2014"/>
    <n v="1.2109924972782313"/>
    <n v="249230.2"/>
    <n v="301815.90229515306"/>
  </r>
  <r>
    <s v="23 - Ceará"/>
    <s v="NORDESTE            "/>
    <x v="25"/>
    <x v="25"/>
    <s v="Editorial"/>
    <s v="OUTROS"/>
    <s v="Direta"/>
    <n v="2014"/>
    <n v="1.2109924972782313"/>
    <n v="6129.52"/>
    <n v="7422.802731916865"/>
  </r>
  <r>
    <s v="23 - Ceará"/>
    <s v="NORDESTE            "/>
    <x v="25"/>
    <x v="25"/>
    <s v="Editorial"/>
    <s v="OUTROS"/>
    <s v="Direta"/>
    <n v="2014"/>
    <n v="1.2109924972782313"/>
    <n v="116.36"/>
    <n v="140.91108698329501"/>
  </r>
  <r>
    <s v="23 - Ceará"/>
    <s v="NORDESTE            "/>
    <x v="25"/>
    <x v="25"/>
    <s v="Editorial"/>
    <s v="OUTROS"/>
    <s v="Indireta"/>
    <n v="2014"/>
    <n v="1.2109924972782313"/>
    <n v="235573.18"/>
    <n v="285277.35353997431"/>
  </r>
  <r>
    <s v="23 - Ceará"/>
    <s v="NORDESTE            "/>
    <x v="25"/>
    <x v="25"/>
    <s v="Editorial"/>
    <s v="OUTROS"/>
    <s v="Indireta"/>
    <n v="2014"/>
    <n v="1.2109924972782313"/>
    <n v="142344.85"/>
    <n v="172378.54537619525"/>
  </r>
  <r>
    <s v="23 - Ceará"/>
    <s v="NORDESTE            "/>
    <x v="37"/>
    <x v="37"/>
    <s v="Música"/>
    <s v="OUTROS"/>
    <s v="Indireta"/>
    <n v="2014"/>
    <n v="1.2109924972782313"/>
    <n v="126944.48"/>
    <n v="153728.81285088649"/>
  </r>
  <r>
    <s v="23 - Ceará"/>
    <s v="NORDESTE            "/>
    <x v="37"/>
    <x v="37"/>
    <s v="Música"/>
    <s v="OUTROS"/>
    <s v="Indireta"/>
    <n v="2014"/>
    <n v="1.2109924972782313"/>
    <n v="45000"/>
    <n v="54494.662377520406"/>
  </r>
  <r>
    <s v="23 - Ceará"/>
    <s v="NORDESTE            "/>
    <x v="37"/>
    <x v="37"/>
    <s v="Música"/>
    <s v="OUTROS"/>
    <s v="Indireta"/>
    <n v="2014"/>
    <n v="1.2109924972782313"/>
    <n v="49344.63"/>
    <n v="59755.976710970332"/>
  </r>
  <r>
    <s v="23 - Ceará"/>
    <s v="NORDESTE            "/>
    <x v="37"/>
    <x v="37"/>
    <s v="Música"/>
    <s v="OUTROS"/>
    <s v="Indireta"/>
    <n v="2014"/>
    <n v="1.2109924972782313"/>
    <n v="12664.16"/>
    <n v="15336.202744331085"/>
  </r>
  <r>
    <s v="23 - Ceará"/>
    <s v="NORDESTE            "/>
    <x v="13"/>
    <x v="13"/>
    <s v="Editorial"/>
    <s v="OUTROS"/>
    <s v="Indireta"/>
    <n v="2014"/>
    <n v="1.2109924972782313"/>
    <n v="99832.1"/>
    <n v="120895.92408753012"/>
  </r>
  <r>
    <s v="23 - Ceará"/>
    <s v="NORDESTE            "/>
    <x v="13"/>
    <x v="13"/>
    <s v="Editorial"/>
    <s v="OUTROS"/>
    <s v="Indireta"/>
    <n v="2014"/>
    <n v="1.2109924972782313"/>
    <n v="25317.74"/>
    <n v="30659.59318804097"/>
  </r>
  <r>
    <s v="23 - Ceará"/>
    <s v="NORDESTE            "/>
    <x v="5"/>
    <x v="5"/>
    <e v="#N/A"/>
    <s v="OUTROS"/>
    <s v="Indireta"/>
    <n v="2014"/>
    <n v="1.2109924972782313"/>
    <n v="126000"/>
    <n v="152585.05465705716"/>
  </r>
  <r>
    <s v="23 - Ceará"/>
    <s v="NORDESTE            "/>
    <x v="5"/>
    <x v="5"/>
    <e v="#N/A"/>
    <s v="OUTROS"/>
    <s v="Indireta"/>
    <n v="2014"/>
    <n v="1.2109924972782313"/>
    <n v="13930.37"/>
    <n v="16869.573554309758"/>
  </r>
  <r>
    <s v="23 - Ceará"/>
    <s v="NORDESTE            "/>
    <x v="31"/>
    <x v="31"/>
    <s v="Audiovisual"/>
    <s v="OUTROS"/>
    <s v="Indireta"/>
    <n v="2014"/>
    <n v="1.2109924972782313"/>
    <n v="8584.86"/>
    <n v="10396.201050183998"/>
  </r>
  <r>
    <s v="23 - Ceará"/>
    <s v="NORDESTE            "/>
    <x v="7"/>
    <x v="7"/>
    <s v="Música"/>
    <s v="OUTROS"/>
    <s v="Indireta"/>
    <n v="2014"/>
    <n v="1.2109924972782313"/>
    <n v="21432.97"/>
    <n v="25955.165864389415"/>
  </r>
  <r>
    <s v="23 - Ceará"/>
    <s v="NORDESTE            "/>
    <x v="16"/>
    <x v="16"/>
    <s v="Audiovisual"/>
    <s v="OUTROS"/>
    <s v="Indireta"/>
    <n v="2014"/>
    <n v="1.2109924972782313"/>
    <n v="2267.67"/>
    <n v="2746.1313563029271"/>
  </r>
  <r>
    <s v="23 - Ceará"/>
    <s v="NORDESTE            "/>
    <x v="16"/>
    <x v="16"/>
    <s v="Audiovisual"/>
    <s v="OUTROS"/>
    <s v="Indireta"/>
    <n v="2014"/>
    <n v="1.2109924972782313"/>
    <n v="23532.21"/>
    <n v="28497.329754375765"/>
  </r>
  <r>
    <s v="23 - Ceará"/>
    <s v="NORDESTE            "/>
    <x v="16"/>
    <x v="16"/>
    <s v="Audiovisual"/>
    <s v="OUTROS"/>
    <s v="Indireta"/>
    <n v="2014"/>
    <n v="1.2109924972782313"/>
    <n v="9070.69"/>
    <n v="10984.53753513668"/>
  </r>
  <r>
    <s v="23 - Ceará"/>
    <s v="NORDESTE            "/>
    <x v="16"/>
    <x v="16"/>
    <s v="Audiovisual"/>
    <s v="OUTROS"/>
    <s v="Indireta"/>
    <n v="2014"/>
    <n v="1.2109924972782313"/>
    <n v="2717.31"/>
    <n v="3290.6420227791109"/>
  </r>
  <r>
    <s v="23 - Ceará"/>
    <s v="NORDESTE            "/>
    <x v="32"/>
    <x v="32"/>
    <s v="Audiovisual"/>
    <s v="OUTROS"/>
    <s v="Indireta"/>
    <n v="2014"/>
    <n v="1.2109924972782313"/>
    <n v="309150.5"/>
    <n v="374378.93602981383"/>
  </r>
  <r>
    <s v="23 - Ceará"/>
    <s v="NORDESTE            "/>
    <x v="32"/>
    <x v="32"/>
    <s v="Audiovisual"/>
    <s v="OUTROS"/>
    <s v="Indireta"/>
    <n v="2014"/>
    <n v="1.2109924972782313"/>
    <n v="17219.919999999998"/>
    <n v="20853.19392373136"/>
  </r>
  <r>
    <s v="23 - Ceará"/>
    <s v="NORDESTE            "/>
    <x v="32"/>
    <x v="32"/>
    <s v="Audiovisual"/>
    <s v="OUTROS"/>
    <s v="Indireta"/>
    <n v="2014"/>
    <n v="1.2109924972782313"/>
    <n v="1236601.99"/>
    <n v="1497515.7320093305"/>
  </r>
  <r>
    <s v="23 - Ceará"/>
    <s v="NORDESTE            "/>
    <x v="32"/>
    <x v="32"/>
    <s v="Audiovisual"/>
    <s v="OUTROS"/>
    <s v="Indireta"/>
    <n v="2014"/>
    <n v="1.2109924972782313"/>
    <n v="705335.76"/>
    <n v="854156.31342203927"/>
  </r>
  <r>
    <s v="23 - Ceará"/>
    <s v="NORDESTE            "/>
    <x v="32"/>
    <x v="32"/>
    <s v="Audiovisual"/>
    <s v="OUTROS"/>
    <s v="Indireta"/>
    <n v="2014"/>
    <n v="1.2109924972782313"/>
    <n v="48715.78"/>
    <n v="58994.444079056913"/>
  </r>
  <r>
    <s v="23 - Ceará"/>
    <s v="NORDESTE            "/>
    <x v="55"/>
    <x v="55"/>
    <s v="Educação e Criação em Artes"/>
    <s v="OUTROS"/>
    <s v="Indireta"/>
    <n v="2014"/>
    <n v="1.2109924972782313"/>
    <n v="5299.96"/>
    <n v="6418.2117958747349"/>
  </r>
  <r>
    <s v="23 - Ceará"/>
    <s v="NORDESTE            "/>
    <x v="36"/>
    <x v="36"/>
    <s v="Artes Cênicas e Espetáculos"/>
    <s v="OUTROS"/>
    <s v="Indireta"/>
    <n v="2014"/>
    <n v="1.2109924972782313"/>
    <n v="91655.33"/>
    <n v="110993.91696556039"/>
  </r>
  <r>
    <s v="23 - Ceará"/>
    <s v="NORDESTE            "/>
    <x v="36"/>
    <x v="36"/>
    <s v="Artes Cênicas e Espetáculos"/>
    <s v="OUTROS"/>
    <s v="Indireta"/>
    <n v="2014"/>
    <n v="1.2109924972782313"/>
    <n v="161608.91"/>
    <n v="195707.17750331294"/>
  </r>
  <r>
    <s v="23 - Ceará"/>
    <s v="NORDESTE            "/>
    <x v="20"/>
    <x v="20"/>
    <s v="Artes Cênicas e Espetáculos"/>
    <s v="OUTROS"/>
    <s v="Indireta"/>
    <n v="2014"/>
    <n v="1.2109924972782313"/>
    <n v="161385"/>
    <n v="195436.02417324737"/>
  </r>
  <r>
    <s v="23 - Ceará"/>
    <s v="NORDESTE            "/>
    <x v="20"/>
    <x v="20"/>
    <s v="Artes Cênicas e Espetáculos"/>
    <s v="OUTROS"/>
    <s v="Indireta"/>
    <n v="2014"/>
    <n v="1.2109924972782313"/>
    <n v="29278.79"/>
    <n v="35456.395019384909"/>
  </r>
  <r>
    <s v="23 - Ceará"/>
    <s v="NORDESTE            "/>
    <x v="30"/>
    <x v="30"/>
    <s v="Artes Cênicas e Espetáculos"/>
    <s v="OUTROS"/>
    <s v="Indireta"/>
    <n v="2014"/>
    <n v="1.2109924972782313"/>
    <n v="427200"/>
    <n v="517335.9948372604"/>
  </r>
  <r>
    <s v="23 - Ceará"/>
    <s v="NORDESTE            "/>
    <x v="30"/>
    <x v="30"/>
    <s v="Artes Cênicas e Espetáculos"/>
    <s v="OUTROS"/>
    <s v="Indireta"/>
    <n v="2014"/>
    <n v="1.2109924972782313"/>
    <n v="38959.300000000003"/>
    <n v="47179.419999211801"/>
  </r>
  <r>
    <s v="23 - Ceará"/>
    <s v="NORDESTE            "/>
    <x v="30"/>
    <x v="30"/>
    <s v="Artes Cênicas e Espetáculos"/>
    <s v="OUTROS"/>
    <s v="Indireta"/>
    <n v="2014"/>
    <n v="1.2109924972782313"/>
    <n v="22339.01"/>
    <n v="27052.373506623382"/>
  </r>
  <r>
    <s v="53 - Distrito Federal"/>
    <s v="CENTRO OESTE        "/>
    <x v="2"/>
    <x v="2"/>
    <e v="#N/A"/>
    <s v="OUTROS"/>
    <s v="Indireta"/>
    <n v="2014"/>
    <n v="1.2109924972782313"/>
    <n v="65441.32"/>
    <n v="79248.947531983868"/>
  </r>
  <r>
    <s v="53 - Distrito Federal"/>
    <s v="CENTRO OESTE        "/>
    <x v="26"/>
    <x v="26"/>
    <s v="Editorial"/>
    <s v="OUTROS"/>
    <s v="Indireta"/>
    <n v="2014"/>
    <n v="1.2109924972782313"/>
    <n v="137459.37"/>
    <n v="166462.2657505924"/>
  </r>
  <r>
    <s v="53 - Distrito Federal"/>
    <s v="CENTRO OESTE        "/>
    <x v="26"/>
    <x v="26"/>
    <s v="Editorial"/>
    <s v="OUTROS"/>
    <s v="Indireta"/>
    <n v="2014"/>
    <n v="1.2109924972782313"/>
    <n v="148772.97"/>
    <n v="180162.95046779938"/>
  </r>
  <r>
    <s v="53 - Distrito Federal"/>
    <s v="CENTRO OESTE        "/>
    <x v="40"/>
    <x v="40"/>
    <s v="Música"/>
    <s v="OUTROS"/>
    <s v="Indireta"/>
    <n v="2014"/>
    <n v="1.2109924972782313"/>
    <n v="85502.05"/>
    <n v="103542.3410519082"/>
  </r>
  <r>
    <s v="53 - Distrito Federal"/>
    <s v="CENTRO OESTE        "/>
    <x v="40"/>
    <x v="40"/>
    <s v="Música"/>
    <s v="OUTROS"/>
    <s v="Indireta"/>
    <n v="2014"/>
    <n v="1.2109924972782313"/>
    <n v="4850.3500000000004"/>
    <n v="5873.7374591734697"/>
  </r>
  <r>
    <s v="53 - Distrito Federal"/>
    <s v="CENTRO OESTE        "/>
    <x v="40"/>
    <x v="40"/>
    <s v="Música"/>
    <s v="OUTROS"/>
    <s v="Indireta"/>
    <n v="2014"/>
    <n v="1.2109924972782313"/>
    <n v="24889.86"/>
    <n v="30141.433718305558"/>
  </r>
  <r>
    <s v="53 - Distrito Federal"/>
    <s v="CENTRO OESTE        "/>
    <x v="25"/>
    <x v="25"/>
    <s v="Editorial"/>
    <s v="OUTROS"/>
    <s v="Indireta"/>
    <n v="2014"/>
    <n v="1.2109924972782313"/>
    <n v="4759.8999999999996"/>
    <n v="5764.2031877946529"/>
  </r>
  <r>
    <s v="53 - Distrito Federal"/>
    <s v="CENTRO OESTE        "/>
    <x v="25"/>
    <x v="25"/>
    <s v="Editorial"/>
    <s v="OUTROS"/>
    <s v="Direta"/>
    <n v="2014"/>
    <n v="1.2109924972782313"/>
    <n v="6129.52"/>
    <n v="7422.802731916865"/>
  </r>
  <r>
    <s v="53 - Distrito Federal"/>
    <s v="CENTRO OESTE        "/>
    <x v="25"/>
    <x v="25"/>
    <s v="Editorial"/>
    <s v="OUTROS"/>
    <s v="Direta"/>
    <n v="2014"/>
    <n v="1.2109924972782313"/>
    <n v="116.36"/>
    <n v="140.91108698329501"/>
  </r>
  <r>
    <s v="53 - Distrito Federal"/>
    <s v="CENTRO OESTE        "/>
    <x v="25"/>
    <x v="25"/>
    <s v="Editorial"/>
    <s v="OUTROS"/>
    <s v="Indireta"/>
    <n v="2014"/>
    <n v="1.2109924972782313"/>
    <n v="65817.899999999994"/>
    <n v="79704.983086608889"/>
  </r>
  <r>
    <s v="53 - Distrito Federal"/>
    <s v="CENTRO OESTE        "/>
    <x v="25"/>
    <x v="25"/>
    <s v="Editorial"/>
    <s v="OUTROS"/>
    <s v="Indireta"/>
    <n v="2014"/>
    <n v="1.2109924972782313"/>
    <n v="81519.039999999994"/>
    <n v="98718.94582532403"/>
  </r>
  <r>
    <s v="53 - Distrito Federal"/>
    <s v="CENTRO OESTE        "/>
    <x v="33"/>
    <x v="33"/>
    <s v="Editorial"/>
    <s v="OUTROS"/>
    <s v="Indireta"/>
    <n v="2014"/>
    <n v="1.2109924972782313"/>
    <n v="160105.97"/>
    <n v="193887.12843945358"/>
  </r>
  <r>
    <s v="53 - Distrito Federal"/>
    <s v="CENTRO OESTE        "/>
    <x v="33"/>
    <x v="33"/>
    <s v="Editorial"/>
    <s v="OUTROS"/>
    <s v="Indireta"/>
    <n v="2014"/>
    <n v="1.2109924972782313"/>
    <n v="19813.45"/>
    <n v="23993.939295197375"/>
  </r>
  <r>
    <s v="53 - Distrito Federal"/>
    <s v="CENTRO OESTE        "/>
    <x v="33"/>
    <x v="33"/>
    <s v="Editorial"/>
    <s v="OUTROS"/>
    <s v="Indireta"/>
    <n v="2014"/>
    <n v="1.2109924972782313"/>
    <n v="34524.32"/>
    <n v="41808.692493632785"/>
  </r>
  <r>
    <s v="53 - Distrito Federal"/>
    <s v="CENTRO OESTE        "/>
    <x v="37"/>
    <x v="37"/>
    <s v="Música"/>
    <s v="OUTROS"/>
    <s v="Indireta"/>
    <n v="2014"/>
    <n v="1.2109924972782313"/>
    <n v="55605.23"/>
    <n v="67337.516339430425"/>
  </r>
  <r>
    <s v="53 - Distrito Federal"/>
    <s v="CENTRO OESTE        "/>
    <x v="37"/>
    <x v="37"/>
    <s v="Música"/>
    <s v="OUTROS"/>
    <s v="Indireta"/>
    <n v="2014"/>
    <n v="1.2109924972782313"/>
    <n v="55200.98"/>
    <n v="66847.972622405709"/>
  </r>
  <r>
    <s v="53 - Distrito Federal"/>
    <s v="CENTRO OESTE        "/>
    <x v="13"/>
    <x v="13"/>
    <s v="Editorial"/>
    <s v="OUTROS"/>
    <s v="Indireta"/>
    <n v="2014"/>
    <n v="1.2109924972782313"/>
    <n v="37610.71"/>
    <n v="45546.287627307349"/>
  </r>
  <r>
    <s v="53 - Distrito Federal"/>
    <s v="CENTRO OESTE        "/>
    <x v="13"/>
    <x v="13"/>
    <s v="Editorial"/>
    <s v="OUTROS"/>
    <s v="Indireta"/>
    <n v="2014"/>
    <n v="1.2109924972782313"/>
    <n v="10538.78"/>
    <n v="12762.383510465879"/>
  </r>
  <r>
    <s v="53 - Distrito Federal"/>
    <s v="CENTRO OESTE        "/>
    <x v="13"/>
    <x v="13"/>
    <s v="Editorial"/>
    <s v="OUTROS"/>
    <s v="Indireta"/>
    <n v="2014"/>
    <n v="1.2109924972782313"/>
    <n v="7879.62"/>
    <n v="9542.1607014034962"/>
  </r>
  <r>
    <s v="53 - Distrito Federal"/>
    <s v="CENTRO OESTE        "/>
    <x v="5"/>
    <x v="5"/>
    <e v="#N/A"/>
    <s v="OUTROS"/>
    <s v="Indireta"/>
    <n v="2014"/>
    <n v="1.2109924972782313"/>
    <n v="45615.93"/>
    <n v="55240.548986368995"/>
  </r>
  <r>
    <s v="53 - Distrito Federal"/>
    <s v="CENTRO OESTE        "/>
    <x v="5"/>
    <x v="5"/>
    <e v="#N/A"/>
    <s v="OUTROS"/>
    <s v="Indireta"/>
    <n v="2014"/>
    <n v="1.2109924972782313"/>
    <n v="14060.49"/>
    <n v="17027.147898055598"/>
  </r>
  <r>
    <s v="53 - Distrito Federal"/>
    <s v="CENTRO OESTE        "/>
    <x v="31"/>
    <x v="31"/>
    <s v="Audiovisual"/>
    <s v="OUTROS"/>
    <s v="Indireta"/>
    <n v="2014"/>
    <n v="1.2109924972782313"/>
    <n v="9137.3799999999992"/>
    <n v="11065.298624780164"/>
  </r>
  <r>
    <s v="53 - Distrito Federal"/>
    <s v="CENTRO OESTE        "/>
    <x v="31"/>
    <x v="31"/>
    <s v="Audiovisual"/>
    <s v="OUTROS"/>
    <s v="Direta"/>
    <n v="2014"/>
    <n v="1.2109924972782313"/>
    <n v="1999999.99"/>
    <n v="2421984.9824465378"/>
  </r>
  <r>
    <s v="53 - Distrito Federal"/>
    <s v="CENTRO OESTE        "/>
    <x v="31"/>
    <x v="31"/>
    <s v="Audiovisual"/>
    <s v="OUTROS"/>
    <s v="Indireta"/>
    <n v="2014"/>
    <n v="1.2109924972782313"/>
    <n v="16058.41"/>
    <n v="19446.614028217722"/>
  </r>
  <r>
    <s v="53 - Distrito Federal"/>
    <s v="CENTRO OESTE        "/>
    <x v="7"/>
    <x v="7"/>
    <s v="Música"/>
    <s v="OUTROS"/>
    <s v="Indireta"/>
    <n v="2014"/>
    <n v="1.2109924972782313"/>
    <n v="14809.6"/>
    <n v="17934.314487691696"/>
  </r>
  <r>
    <s v="53 - Distrito Federal"/>
    <s v="CENTRO OESTE        "/>
    <x v="36"/>
    <x v="36"/>
    <s v="Artes Cênicas e Espetáculos"/>
    <s v="OUTROS"/>
    <s v="Indireta"/>
    <n v="2014"/>
    <n v="1.2109924972782313"/>
    <n v="24721.79"/>
    <n v="29937.902209288008"/>
  </r>
  <r>
    <s v="53 - Distrito Federal"/>
    <s v="CENTRO OESTE        "/>
    <x v="30"/>
    <x v="30"/>
    <s v="Artes Cênicas e Espetáculos"/>
    <s v="OUTROS"/>
    <s v="Indireta"/>
    <n v="2014"/>
    <n v="1.2109924972782313"/>
    <n v="34441.339999999997"/>
    <n v="41708.204336208633"/>
  </r>
  <r>
    <s v="53 - Distrito Federal"/>
    <s v="CENTRO OESTE        "/>
    <x v="30"/>
    <x v="30"/>
    <s v="Artes Cênicas e Espetáculos"/>
    <s v="OUTROS"/>
    <s v="Indireta"/>
    <n v="2014"/>
    <n v="1.2109924972782313"/>
    <n v="54980.63"/>
    <n v="66581.130425630443"/>
  </r>
  <r>
    <s v="53 - Distrito Federal"/>
    <s v="CENTRO OESTE        "/>
    <x v="30"/>
    <x v="30"/>
    <s v="Artes Cênicas e Espetáculos"/>
    <s v="OUTROS"/>
    <s v="Indireta"/>
    <n v="2014"/>
    <n v="1.2109924972782313"/>
    <n v="97354.8"/>
    <n v="117895.93237402276"/>
  </r>
  <r>
    <s v="32 - Espírito Santo"/>
    <s v="SUDESTE             "/>
    <x v="26"/>
    <x v="26"/>
    <s v="Editorial"/>
    <s v="OUTROS"/>
    <s v="Indireta"/>
    <n v="2014"/>
    <n v="1.2109924972782313"/>
    <n v="244440"/>
    <n v="296015.00603469089"/>
  </r>
  <r>
    <s v="32 - Espírito Santo"/>
    <s v="SUDESTE             "/>
    <x v="26"/>
    <x v="26"/>
    <s v="Editorial"/>
    <s v="OUTROS"/>
    <s v="Indireta"/>
    <n v="2014"/>
    <n v="1.2109924972782313"/>
    <n v="30599.72"/>
    <n v="37056.031338814639"/>
  </r>
  <r>
    <s v="32 - Espírito Santo"/>
    <s v="SUDESTE             "/>
    <x v="40"/>
    <x v="40"/>
    <s v="Música"/>
    <s v="OUTROS"/>
    <s v="Indireta"/>
    <n v="2014"/>
    <n v="1.2109924972782313"/>
    <n v="72112.350000000006"/>
    <n v="87327.514811101879"/>
  </r>
  <r>
    <s v="32 - Espírito Santo"/>
    <s v="SUDESTE             "/>
    <x v="40"/>
    <x v="40"/>
    <s v="Música"/>
    <s v="OUTROS"/>
    <s v="Indireta"/>
    <n v="2014"/>
    <n v="1.2109924972782313"/>
    <n v="23340.66"/>
    <n v="28265.364141522121"/>
  </r>
  <r>
    <s v="32 - Espírito Santo"/>
    <s v="SUDESTE             "/>
    <x v="25"/>
    <x v="25"/>
    <s v="Editorial"/>
    <s v="OUTROS"/>
    <s v="Indireta"/>
    <n v="2014"/>
    <n v="1.2109924972782313"/>
    <n v="123740.41"/>
    <n v="149848.70812013224"/>
  </r>
  <r>
    <s v="32 - Espírito Santo"/>
    <s v="SUDESTE             "/>
    <x v="25"/>
    <x v="25"/>
    <s v="Editorial"/>
    <s v="OUTROS"/>
    <s v="Indireta"/>
    <n v="2014"/>
    <n v="1.2109924972782313"/>
    <n v="215730"/>
    <n v="261247.41143783284"/>
  </r>
  <r>
    <s v="32 - Espírito Santo"/>
    <s v="SUDESTE             "/>
    <x v="25"/>
    <x v="25"/>
    <s v="Editorial"/>
    <s v="OUTROS"/>
    <s v="Indireta"/>
    <n v="2014"/>
    <n v="1.2109924972782313"/>
    <n v="32639.57"/>
    <n v="39526.274384387638"/>
  </r>
  <r>
    <s v="32 - Espírito Santo"/>
    <s v="SUDESTE             "/>
    <x v="25"/>
    <x v="25"/>
    <s v="Editorial"/>
    <s v="OUTROS"/>
    <s v="Indireta"/>
    <n v="2014"/>
    <n v="1.2109924972782313"/>
    <n v="18729.93"/>
    <n v="22681.804704546463"/>
  </r>
  <r>
    <s v="32 - Espírito Santo"/>
    <s v="SUDESTE             "/>
    <x v="33"/>
    <x v="33"/>
    <s v="Editorial"/>
    <s v="OUTROS"/>
    <s v="Indireta"/>
    <n v="2014"/>
    <n v="1.2109924972782313"/>
    <n v="30000"/>
    <n v="36329.774918346942"/>
  </r>
  <r>
    <s v="32 - Espírito Santo"/>
    <s v="SUDESTE             "/>
    <x v="13"/>
    <x v="13"/>
    <s v="Editorial"/>
    <s v="OUTROS"/>
    <s v="Indireta"/>
    <n v="2014"/>
    <n v="1.2109924972782313"/>
    <n v="7273.76"/>
    <n v="8808.4687870025082"/>
  </r>
  <r>
    <s v="32 - Espírito Santo"/>
    <s v="SUDESTE             "/>
    <x v="13"/>
    <x v="13"/>
    <s v="Editorial"/>
    <s v="OUTROS"/>
    <s v="Indireta"/>
    <n v="2014"/>
    <n v="1.2109924972782313"/>
    <n v="26598.720000000001"/>
    <n v="32210.850357204439"/>
  </r>
  <r>
    <s v="32 - Espírito Santo"/>
    <s v="SUDESTE             "/>
    <x v="17"/>
    <x v="17"/>
    <s v="Editorial"/>
    <s v="OUTROS"/>
    <s v="Indireta"/>
    <n v="2014"/>
    <n v="1.2109924972782313"/>
    <n v="87678.7"/>
    <n v="106178.24787110886"/>
  </r>
  <r>
    <s v="32 - Espírito Santo"/>
    <s v="SUDESTE             "/>
    <x v="12"/>
    <x v="12"/>
    <s v="Editorial"/>
    <s v="OUTROS"/>
    <s v="Indireta"/>
    <n v="2014"/>
    <n v="1.2109924972782313"/>
    <n v="38954.839999999997"/>
    <n v="47174.018972673934"/>
  </r>
  <r>
    <s v="32 - Espírito Santo"/>
    <s v="SUDESTE             "/>
    <x v="43"/>
    <x v="43"/>
    <e v="#N/A"/>
    <s v="OUTROS"/>
    <s v="Indireta"/>
    <n v="2014"/>
    <n v="1.2109924972782313"/>
    <n v="4333.0600000000004"/>
    <n v="5247.3031502564136"/>
  </r>
  <r>
    <s v="32 - Espírito Santo"/>
    <s v="SUDESTE             "/>
    <x v="14"/>
    <x v="14"/>
    <s v="Editorial"/>
    <s v="OUTROS"/>
    <s v="Indireta"/>
    <n v="2014"/>
    <n v="1.2109924972782313"/>
    <n v="134304.43"/>
    <n v="162641.65708122941"/>
  </r>
  <r>
    <s v="32 - Espírito Santo"/>
    <s v="SUDESTE             "/>
    <x v="14"/>
    <x v="14"/>
    <s v="Editorial"/>
    <s v="OUTROS"/>
    <s v="Indireta"/>
    <n v="2014"/>
    <n v="1.2109924972782313"/>
    <n v="187899.69"/>
    <n v="227545.11483090551"/>
  </r>
  <r>
    <s v="32 - Espírito Santo"/>
    <s v="SUDESTE             "/>
    <x v="5"/>
    <x v="5"/>
    <e v="#N/A"/>
    <s v="OUTROS"/>
    <s v="Indireta"/>
    <n v="2014"/>
    <n v="1.2109924972782313"/>
    <n v="55822.84"/>
    <n v="67601.040416763135"/>
  </r>
  <r>
    <s v="32 - Espírito Santo"/>
    <s v="SUDESTE             "/>
    <x v="5"/>
    <x v="5"/>
    <e v="#N/A"/>
    <s v="OUTROS"/>
    <s v="Indireta"/>
    <n v="2014"/>
    <n v="1.2109924972782313"/>
    <n v="85841.88"/>
    <n v="103953.87263225827"/>
  </r>
  <r>
    <s v="32 - Espírito Santo"/>
    <s v="SUDESTE             "/>
    <x v="5"/>
    <x v="5"/>
    <e v="#N/A"/>
    <s v="OUTROS"/>
    <s v="Indireta"/>
    <n v="2014"/>
    <n v="1.2109924972782313"/>
    <n v="35219.46"/>
    <n v="42650.501818190773"/>
  </r>
  <r>
    <s v="32 - Espírito Santo"/>
    <s v="SUDESTE             "/>
    <x v="42"/>
    <x v="42"/>
    <s v="Audiovisual"/>
    <s v="OUTROS"/>
    <s v="Indireta"/>
    <n v="2014"/>
    <n v="1.2109924972782313"/>
    <n v="4143.05"/>
    <n v="5017.2024658485761"/>
  </r>
  <r>
    <s v="32 - Espírito Santo"/>
    <s v="SUDESTE             "/>
    <x v="31"/>
    <x v="31"/>
    <s v="Audiovisual"/>
    <s v="OUTROS"/>
    <s v="Indireta"/>
    <n v="2014"/>
    <n v="1.2109924972782313"/>
    <n v="5717.68"/>
    <n v="6924.0675818377977"/>
  </r>
  <r>
    <s v="32 - Espírito Santo"/>
    <s v="SUDESTE             "/>
    <x v="28"/>
    <x v="28"/>
    <s v="Audiovisual"/>
    <s v="OUTROS"/>
    <s v="Direta"/>
    <n v="2014"/>
    <n v="1.2109924972782313"/>
    <n v="184148.99"/>
    <n v="223003.04527136404"/>
  </r>
  <r>
    <s v="32 - Espírito Santo"/>
    <s v="SUDESTE             "/>
    <x v="7"/>
    <x v="7"/>
    <s v="Música"/>
    <s v="OUTROS"/>
    <s v="Indireta"/>
    <n v="2014"/>
    <n v="1.2109924972782313"/>
    <n v="41509.32"/>
    <n v="50267.475087121231"/>
  </r>
  <r>
    <s v="32 - Espírito Santo"/>
    <s v="SUDESTE             "/>
    <x v="16"/>
    <x v="16"/>
    <s v="Audiovisual"/>
    <s v="OUTROS"/>
    <s v="Indireta"/>
    <n v="2014"/>
    <n v="1.2109924972782313"/>
    <n v="9221.83"/>
    <n v="11167.566941175312"/>
  </r>
  <r>
    <s v="32 - Espírito Santo"/>
    <s v="SUDESTE             "/>
    <x v="16"/>
    <x v="16"/>
    <s v="Audiovisual"/>
    <s v="OUTROS"/>
    <s v="Indireta"/>
    <n v="2014"/>
    <n v="1.2109924972782313"/>
    <n v="69631.850000000006"/>
    <n v="84323.647921603217"/>
  </r>
  <r>
    <s v="32 - Espírito Santo"/>
    <s v="SUDESTE             "/>
    <x v="32"/>
    <x v="32"/>
    <s v="Audiovisual"/>
    <s v="OUTROS"/>
    <s v="Direta"/>
    <n v="2014"/>
    <n v="1.2109924972782313"/>
    <n v="839000"/>
    <n v="1016022.7052164361"/>
  </r>
  <r>
    <s v="32 - Espírito Santo"/>
    <s v="SUDESTE             "/>
    <x v="32"/>
    <x v="32"/>
    <s v="Audiovisual"/>
    <s v="OUTROS"/>
    <s v="Direta"/>
    <n v="2014"/>
    <n v="1.2109924972782313"/>
    <n v="779080.96"/>
    <n v="943461.19733232178"/>
  </r>
  <r>
    <s v="32 - Espírito Santo"/>
    <s v="SUDESTE             "/>
    <x v="32"/>
    <x v="32"/>
    <s v="Audiovisual"/>
    <s v="OUTROS"/>
    <s v="Indireta"/>
    <n v="2014"/>
    <n v="1.2109924972782313"/>
    <n v="24066.84"/>
    <n v="29144.76267319563"/>
  </r>
  <r>
    <s v="32 - Espírito Santo"/>
    <s v="SUDESTE             "/>
    <x v="53"/>
    <x v="53"/>
    <s v="Educação e Criação em Artes"/>
    <s v="OUTROS"/>
    <s v="Indireta"/>
    <n v="2014"/>
    <n v="1.2109924972782313"/>
    <n v="4435.8100000000004"/>
    <n v="5371.7326293517517"/>
  </r>
  <r>
    <s v="32 - Espírito Santo"/>
    <s v="SUDESTE             "/>
    <x v="36"/>
    <x v="36"/>
    <s v="Artes Cênicas e Espetáculos"/>
    <s v="OUTROS"/>
    <s v="Indireta"/>
    <n v="2014"/>
    <n v="1.2109924972782313"/>
    <n v="48601.88"/>
    <n v="58856.51203361692"/>
  </r>
  <r>
    <s v="32 - Espírito Santo"/>
    <s v="SUDESTE             "/>
    <x v="36"/>
    <x v="36"/>
    <s v="Artes Cênicas e Espetáculos"/>
    <s v="OUTROS"/>
    <s v="Indireta"/>
    <n v="2014"/>
    <n v="1.2109924972782313"/>
    <n v="17844.54"/>
    <n v="21609.60405738129"/>
  </r>
  <r>
    <s v="32 - Espírito Santo"/>
    <s v="SUDESTE             "/>
    <x v="9"/>
    <x v="9"/>
    <s v="Artes Cênicas e Espetáculos"/>
    <s v="OUTROS"/>
    <s v="Indireta"/>
    <n v="2014"/>
    <n v="1.2109924972782313"/>
    <n v="9236.89"/>
    <n v="11185.804488184322"/>
  </r>
  <r>
    <s v="32 - Espírito Santo"/>
    <s v="SUDESTE             "/>
    <x v="20"/>
    <x v="20"/>
    <s v="Artes Cênicas e Espetáculos"/>
    <s v="OUTROS"/>
    <s v="Indireta"/>
    <n v="2014"/>
    <n v="1.2109924972782313"/>
    <n v="18529.599999999999"/>
    <n v="22439.206577566714"/>
  </r>
  <r>
    <s v="32 - Espírito Santo"/>
    <s v="SUDESTE             "/>
    <x v="20"/>
    <x v="20"/>
    <s v="Artes Cênicas e Espetáculos"/>
    <s v="OUTROS"/>
    <s v="Indireta"/>
    <n v="2014"/>
    <n v="1.2109924972782313"/>
    <n v="134000"/>
    <n v="162272.99463528299"/>
  </r>
  <r>
    <s v="32 - Espírito Santo"/>
    <s v="SUDESTE             "/>
    <x v="20"/>
    <x v="20"/>
    <s v="Artes Cênicas e Espetáculos"/>
    <s v="OUTROS"/>
    <s v="Indireta"/>
    <n v="2014"/>
    <n v="1.2109924972782313"/>
    <n v="132610.57999999999"/>
    <n v="160590.41743971466"/>
  </r>
  <r>
    <s v="32 - Espírito Santo"/>
    <s v="SUDESTE             "/>
    <x v="20"/>
    <x v="20"/>
    <s v="Artes Cênicas e Espetáculos"/>
    <s v="OUTROS"/>
    <s v="Indireta"/>
    <n v="2014"/>
    <n v="1.2109924972782313"/>
    <n v="52242.73"/>
    <n v="63265.554067332378"/>
  </r>
  <r>
    <s v="32 - Espírito Santo"/>
    <s v="SUDESTE             "/>
    <x v="30"/>
    <x v="30"/>
    <s v="Artes Cênicas e Espetáculos"/>
    <s v="OUTROS"/>
    <s v="Indireta"/>
    <n v="2014"/>
    <n v="1.2109924972782313"/>
    <n v="6487.15"/>
    <n v="7855.8899787184782"/>
  </r>
  <r>
    <s v="52 - Goiás"/>
    <s v="CENTRO OESTE        "/>
    <x v="2"/>
    <x v="2"/>
    <e v="#N/A"/>
    <s v="OUTROS"/>
    <s v="Indireta"/>
    <n v="2014"/>
    <n v="1.2109924972782313"/>
    <n v="365000"/>
    <n v="442012.26150655444"/>
  </r>
  <r>
    <s v="52 - Goiás"/>
    <s v="CENTRO OESTE        "/>
    <x v="2"/>
    <x v="2"/>
    <e v="#N/A"/>
    <s v="OUTROS"/>
    <s v="Indireta"/>
    <n v="2014"/>
    <n v="1.2109924972782313"/>
    <n v="6672.29"/>
    <n v="8080.0931296645704"/>
  </r>
  <r>
    <s v="52 - Goiás"/>
    <s v="CENTRO OESTE        "/>
    <x v="39"/>
    <x v="39"/>
    <s v="Música"/>
    <s v="OUTROS"/>
    <s v="Indireta"/>
    <n v="2014"/>
    <n v="1.2109924972782313"/>
    <n v="1194.4100000000001"/>
    <n v="1446.4215486740925"/>
  </r>
  <r>
    <s v="52 - Goiás"/>
    <s v="CENTRO OESTE        "/>
    <x v="26"/>
    <x v="26"/>
    <s v="Editorial"/>
    <s v="OUTROS"/>
    <s v="Indireta"/>
    <n v="2014"/>
    <n v="1.2109924972782313"/>
    <n v="47150.87"/>
    <n v="57099.349810141241"/>
  </r>
  <r>
    <s v="52 - Goiás"/>
    <s v="CENTRO OESTE        "/>
    <x v="26"/>
    <x v="26"/>
    <s v="Editorial"/>
    <s v="OUTROS"/>
    <s v="Indireta"/>
    <n v="2014"/>
    <n v="1.2109924972782313"/>
    <n v="4197.07"/>
    <n v="5082.6202805515459"/>
  </r>
  <r>
    <s v="52 - Goiás"/>
    <s v="CENTRO OESTE        "/>
    <x v="40"/>
    <x v="40"/>
    <s v="Música"/>
    <s v="OUTROS"/>
    <s v="Indireta"/>
    <n v="2014"/>
    <n v="1.2109924972782313"/>
    <n v="47787.91"/>
    <n v="57870.80047060737"/>
  </r>
  <r>
    <s v="52 - Goiás"/>
    <s v="CENTRO OESTE        "/>
    <x v="40"/>
    <x v="40"/>
    <s v="Música"/>
    <s v="OUTROS"/>
    <s v="Indireta"/>
    <n v="2014"/>
    <n v="1.2109924972782313"/>
    <n v="36445.79"/>
    <n v="44135.578247377991"/>
  </r>
  <r>
    <s v="52 - Goiás"/>
    <s v="CENTRO OESTE        "/>
    <x v="40"/>
    <x v="40"/>
    <s v="Música"/>
    <s v="OUTROS"/>
    <s v="Indireta"/>
    <n v="2014"/>
    <n v="1.2109924972782313"/>
    <n v="219630.11"/>
    <n v="265970.41538639262"/>
  </r>
  <r>
    <s v="52 - Goiás"/>
    <s v="CENTRO OESTE        "/>
    <x v="25"/>
    <x v="25"/>
    <s v="Editorial"/>
    <s v="OUTROS"/>
    <s v="Indireta"/>
    <n v="2014"/>
    <n v="1.2109924972782313"/>
    <n v="71942.36"/>
    <n v="87121.658196489545"/>
  </r>
  <r>
    <s v="52 - Goiás"/>
    <s v="CENTRO OESTE        "/>
    <x v="25"/>
    <x v="25"/>
    <s v="Editorial"/>
    <s v="OUTROS"/>
    <s v="Indireta"/>
    <n v="2014"/>
    <n v="1.2109924972782313"/>
    <n v="206607.71"/>
    <n v="250200.3866898366"/>
  </r>
  <r>
    <s v="52 - Goiás"/>
    <s v="CENTRO OESTE        "/>
    <x v="25"/>
    <x v="25"/>
    <s v="Editorial"/>
    <s v="OUTROS"/>
    <s v="Indireta"/>
    <n v="2014"/>
    <n v="1.2109924972782313"/>
    <n v="141034.65"/>
    <n v="170791.9030062613"/>
  </r>
  <r>
    <s v="52 - Goiás"/>
    <s v="CENTRO OESTE        "/>
    <x v="33"/>
    <x v="33"/>
    <s v="Editorial"/>
    <s v="OUTROS"/>
    <s v="Indireta"/>
    <n v="2014"/>
    <n v="1.2109924972782313"/>
    <n v="52067.9"/>
    <n v="63053.836249033222"/>
  </r>
  <r>
    <s v="52 - Goiás"/>
    <s v="CENTRO OESTE        "/>
    <x v="37"/>
    <x v="37"/>
    <s v="Música"/>
    <s v="OUTROS"/>
    <s v="Indireta"/>
    <n v="2014"/>
    <n v="1.2109924972782313"/>
    <n v="7563.16"/>
    <n v="9158.9300157148282"/>
  </r>
  <r>
    <s v="52 - Goiás"/>
    <s v="CENTRO OESTE        "/>
    <x v="37"/>
    <x v="37"/>
    <s v="Música"/>
    <s v="OUTROS"/>
    <s v="Indireta"/>
    <n v="2014"/>
    <n v="1.2109924972782313"/>
    <n v="26727.93"/>
    <n v="32367.322697777759"/>
  </r>
  <r>
    <s v="52 - Goiás"/>
    <s v="CENTRO OESTE        "/>
    <x v="13"/>
    <x v="13"/>
    <s v="Editorial"/>
    <s v="OUTROS"/>
    <s v="Indireta"/>
    <n v="2014"/>
    <n v="1.2109924972782313"/>
    <n v="4774.42"/>
    <n v="5781.7867988551334"/>
  </r>
  <r>
    <s v="52 - Goiás"/>
    <s v="CENTRO OESTE        "/>
    <x v="17"/>
    <x v="17"/>
    <s v="Editorial"/>
    <s v="OUTROS"/>
    <s v="Indireta"/>
    <n v="2014"/>
    <n v="1.2109924972782313"/>
    <n v="5573.85"/>
    <n v="6749.8905309542697"/>
  </r>
  <r>
    <s v="52 - Goiás"/>
    <s v="CENTRO OESTE        "/>
    <x v="17"/>
    <x v="17"/>
    <s v="Editorial"/>
    <s v="OUTROS"/>
    <s v="Indireta"/>
    <n v="2014"/>
    <n v="1.2109924972782313"/>
    <n v="3995.03"/>
    <n v="4837.9513564014524"/>
  </r>
  <r>
    <s v="52 - Goiás"/>
    <s v="CENTRO OESTE        "/>
    <x v="12"/>
    <x v="12"/>
    <s v="Editorial"/>
    <s v="OUTROS"/>
    <s v="Indireta"/>
    <n v="2014"/>
    <n v="1.2109924972782313"/>
    <n v="2102.4499999999998"/>
    <n v="2546.0511759026172"/>
  </r>
  <r>
    <s v="52 - Goiás"/>
    <s v="CENTRO OESTE        "/>
    <x v="43"/>
    <x v="43"/>
    <e v="#N/A"/>
    <s v="OUTROS"/>
    <s v="Indireta"/>
    <n v="2014"/>
    <n v="1.2109924972782313"/>
    <n v="85022.78"/>
    <n v="102961.94867773766"/>
  </r>
  <r>
    <s v="52 - Goiás"/>
    <s v="CENTRO OESTE        "/>
    <x v="43"/>
    <x v="43"/>
    <e v="#N/A"/>
    <s v="OUTROS"/>
    <s v="Indireta"/>
    <n v="2014"/>
    <n v="1.2109924972782313"/>
    <n v="20341.04"/>
    <n v="24632.846826836394"/>
  </r>
  <r>
    <s v="52 - Goiás"/>
    <s v="CENTRO OESTE        "/>
    <x v="14"/>
    <x v="14"/>
    <s v="Editorial"/>
    <s v="OUTROS"/>
    <s v="Indireta"/>
    <n v="2014"/>
    <n v="1.2109924972782313"/>
    <n v="10092.9"/>
    <n v="12222.426175779461"/>
  </r>
  <r>
    <s v="52 - Goiás"/>
    <s v="CENTRO OESTE        "/>
    <x v="14"/>
    <x v="14"/>
    <s v="Editorial"/>
    <s v="OUTROS"/>
    <s v="Indireta"/>
    <n v="2014"/>
    <n v="1.2109924972782313"/>
    <n v="15169.62"/>
    <n v="18370.296006561806"/>
  </r>
  <r>
    <s v="52 - Goiás"/>
    <s v="CENTRO OESTE        "/>
    <x v="18"/>
    <x v="18"/>
    <s v="Editorial"/>
    <s v="OUTROS"/>
    <s v="Indireta"/>
    <n v="2014"/>
    <n v="1.2109924972782313"/>
    <n v="19916.46"/>
    <n v="24118.683632342003"/>
  </r>
  <r>
    <s v="52 - Goiás"/>
    <s v="CENTRO OESTE        "/>
    <x v="5"/>
    <x v="5"/>
    <e v="#N/A"/>
    <s v="OUTROS"/>
    <s v="Indireta"/>
    <n v="2014"/>
    <n v="1.2109924972782313"/>
    <n v="189850.06"/>
    <n v="229906.99826782205"/>
  </r>
  <r>
    <s v="52 - Goiás"/>
    <s v="CENTRO OESTE        "/>
    <x v="5"/>
    <x v="5"/>
    <e v="#N/A"/>
    <s v="OUTROS"/>
    <s v="Indireta"/>
    <n v="2014"/>
    <n v="1.2109924972782313"/>
    <n v="140000"/>
    <n v="169538.94961895238"/>
  </r>
  <r>
    <s v="52 - Goiás"/>
    <s v="CENTRO OESTE        "/>
    <x v="5"/>
    <x v="5"/>
    <e v="#N/A"/>
    <s v="OUTROS"/>
    <s v="Indireta"/>
    <n v="2014"/>
    <n v="1.2109924972782313"/>
    <n v="52176.73"/>
    <n v="63185.628562512014"/>
  </r>
  <r>
    <s v="52 - Goiás"/>
    <s v="CENTRO OESTE        "/>
    <x v="5"/>
    <x v="5"/>
    <e v="#N/A"/>
    <s v="OUTROS"/>
    <s v="Indireta"/>
    <n v="2014"/>
    <n v="1.2109924972782313"/>
    <n v="176282.2"/>
    <n v="213476.42160370064"/>
  </r>
  <r>
    <s v="52 - Goiás"/>
    <s v="CENTRO OESTE        "/>
    <x v="42"/>
    <x v="42"/>
    <s v="Audiovisual"/>
    <s v="OUTROS"/>
    <s v="Indireta"/>
    <n v="2014"/>
    <n v="1.2109924972782313"/>
    <n v="21702.39"/>
    <n v="26281.431463006113"/>
  </r>
  <r>
    <s v="52 - Goiás"/>
    <s v="CENTRO OESTE        "/>
    <x v="42"/>
    <x v="42"/>
    <s v="Audiovisual"/>
    <s v="OUTROS"/>
    <s v="Indireta"/>
    <n v="2014"/>
    <n v="1.2109924972782313"/>
    <n v="12090.96"/>
    <n v="14642.061844891203"/>
  </r>
  <r>
    <s v="52 - Goiás"/>
    <s v="CENTRO OESTE        "/>
    <x v="31"/>
    <x v="31"/>
    <s v="Audiovisual"/>
    <s v="OUTROS"/>
    <s v="Indireta"/>
    <n v="2014"/>
    <n v="1.2109924972782313"/>
    <n v="75943.990000000005"/>
    <n v="91967.602103373036"/>
  </r>
  <r>
    <s v="52 - Goiás"/>
    <s v="CENTRO OESTE        "/>
    <x v="31"/>
    <x v="31"/>
    <s v="Audiovisual"/>
    <s v="OUTROS"/>
    <s v="Indireta"/>
    <n v="2014"/>
    <n v="1.2109924972782313"/>
    <n v="48646.73"/>
    <n v="58910.825047119855"/>
  </r>
  <r>
    <s v="52 - Goiás"/>
    <s v="CENTRO OESTE        "/>
    <x v="34"/>
    <x v="34"/>
    <s v="Audiovisual"/>
    <s v="OUTROS"/>
    <s v="Indireta"/>
    <n v="2014"/>
    <n v="1.2109924972782313"/>
    <n v="3484.7"/>
    <n v="4219.9455552654526"/>
  </r>
  <r>
    <s v="52 - Goiás"/>
    <s v="CENTRO OESTE        "/>
    <x v="28"/>
    <x v="28"/>
    <s v="Audiovisual"/>
    <s v="OUTROS"/>
    <s v="Indireta"/>
    <n v="2014"/>
    <n v="1.2109924972782313"/>
    <n v="481228.21"/>
    <n v="582763.75178863318"/>
  </r>
  <r>
    <s v="52 - Goiás"/>
    <s v="CENTRO OESTE        "/>
    <x v="28"/>
    <x v="28"/>
    <s v="Audiovisual"/>
    <s v="OUTROS"/>
    <s v="Indireta"/>
    <n v="2014"/>
    <n v="1.2109924972782313"/>
    <n v="51348.97"/>
    <n v="62183.217412964987"/>
  </r>
  <r>
    <s v="52 - Goiás"/>
    <s v="CENTRO OESTE        "/>
    <x v="7"/>
    <x v="7"/>
    <s v="Música"/>
    <s v="OUTROS"/>
    <s v="Indireta"/>
    <n v="2014"/>
    <n v="1.2109924972782313"/>
    <n v="31372.959999999999"/>
    <n v="37992.419177410062"/>
  </r>
  <r>
    <s v="52 - Goiás"/>
    <s v="CENTRO OESTE        "/>
    <x v="16"/>
    <x v="16"/>
    <s v="Audiovisual"/>
    <s v="OUTROS"/>
    <s v="Indireta"/>
    <n v="2014"/>
    <n v="1.2109924972782313"/>
    <n v="10853.45"/>
    <n v="13143.44651958442"/>
  </r>
  <r>
    <s v="52 - Goiás"/>
    <s v="CENTRO OESTE        "/>
    <x v="16"/>
    <x v="16"/>
    <s v="Audiovisual"/>
    <s v="OUTROS"/>
    <s v="Indireta"/>
    <n v="2014"/>
    <n v="1.2109924972782313"/>
    <n v="288000"/>
    <n v="348765.83921613061"/>
  </r>
  <r>
    <s v="52 - Goiás"/>
    <s v="CENTRO OESTE        "/>
    <x v="16"/>
    <x v="16"/>
    <s v="Audiovisual"/>
    <s v="OUTROS"/>
    <s v="Indireta"/>
    <n v="2014"/>
    <n v="1.2109924972782313"/>
    <n v="50734.71"/>
    <n v="61439.353161586856"/>
  </r>
  <r>
    <s v="52 - Goiás"/>
    <s v="CENTRO OESTE        "/>
    <x v="16"/>
    <x v="16"/>
    <s v="Audiovisual"/>
    <s v="OUTROS"/>
    <s v="Indireta"/>
    <n v="2014"/>
    <n v="1.2109924972782313"/>
    <n v="13378.75"/>
    <n v="16201.565872961137"/>
  </r>
  <r>
    <s v="52 - Goiás"/>
    <s v="CENTRO OESTE        "/>
    <x v="32"/>
    <x v="32"/>
    <s v="Audiovisual"/>
    <s v="OUTROS"/>
    <s v="Indireta"/>
    <n v="2014"/>
    <n v="1.2109924972782313"/>
    <n v="742272.97"/>
    <n v="898886.99760242971"/>
  </r>
  <r>
    <s v="52 - Goiás"/>
    <s v="CENTRO OESTE        "/>
    <x v="32"/>
    <x v="32"/>
    <s v="Audiovisual"/>
    <s v="OUTROS"/>
    <s v="Indireta"/>
    <n v="2014"/>
    <n v="1.2109924972782313"/>
    <n v="10271"/>
    <n v="12438.103939544713"/>
  </r>
  <r>
    <s v="52 - Goiás"/>
    <s v="CENTRO OESTE        "/>
    <x v="53"/>
    <x v="53"/>
    <s v="Educação e Criação em Artes"/>
    <s v="OUTROS"/>
    <s v="Indireta"/>
    <n v="2014"/>
    <n v="1.2109924972782313"/>
    <n v="44469.24"/>
    <n v="53851.915999665012"/>
  </r>
  <r>
    <s v="52 - Goiás"/>
    <s v="CENTRO OESTE        "/>
    <x v="53"/>
    <x v="53"/>
    <s v="Educação e Criação em Artes"/>
    <s v="OUTROS"/>
    <s v="Indireta"/>
    <n v="2014"/>
    <n v="1.2109924972782313"/>
    <n v="18341.78"/>
    <n v="22211.757966727917"/>
  </r>
  <r>
    <s v="52 - Goiás"/>
    <s v="CENTRO OESTE        "/>
    <x v="36"/>
    <x v="36"/>
    <s v="Artes Cênicas e Espetáculos"/>
    <s v="OUTROS"/>
    <s v="Indireta"/>
    <n v="2014"/>
    <n v="1.2109924972782313"/>
    <n v="380626.29"/>
    <n v="460935.58145684825"/>
  </r>
  <r>
    <s v="52 - Goiás"/>
    <s v="CENTRO OESTE        "/>
    <x v="36"/>
    <x v="36"/>
    <s v="Artes Cênicas e Espetáculos"/>
    <s v="OUTROS"/>
    <s v="Indireta"/>
    <n v="2014"/>
    <n v="1.2109924972782313"/>
    <n v="619500"/>
    <n v="750209.85206386435"/>
  </r>
  <r>
    <s v="52 - Goiás"/>
    <s v="CENTRO OESTE        "/>
    <x v="9"/>
    <x v="9"/>
    <s v="Artes Cênicas e Espetáculos"/>
    <s v="OUTROS"/>
    <s v="Indireta"/>
    <n v="2014"/>
    <n v="1.2109924972782313"/>
    <n v="7246.17"/>
    <n v="8775.0575040026015"/>
  </r>
  <r>
    <s v="52 - Goiás"/>
    <s v="CENTRO OESTE        "/>
    <x v="20"/>
    <x v="20"/>
    <s v="Artes Cênicas e Espetáculos"/>
    <s v="OUTROS"/>
    <s v="Indireta"/>
    <n v="2014"/>
    <n v="1.2109924972782313"/>
    <n v="43886.45"/>
    <n v="53146.161682176229"/>
  </r>
  <r>
    <s v="52 - Goiás"/>
    <s v="CENTRO OESTE        "/>
    <x v="20"/>
    <x v="20"/>
    <s v="Artes Cênicas e Espetáculos"/>
    <s v="OUTROS"/>
    <s v="Indireta"/>
    <n v="2014"/>
    <n v="1.2109924972782313"/>
    <n v="445398.93"/>
    <n v="539374.76252575219"/>
  </r>
  <r>
    <s v="52 - Goiás"/>
    <s v="CENTRO OESTE        "/>
    <x v="20"/>
    <x v="20"/>
    <s v="Artes Cênicas e Espetáculos"/>
    <s v="OUTROS"/>
    <s v="Indireta"/>
    <n v="2014"/>
    <n v="1.2109924972782313"/>
    <n v="18830.22"/>
    <n v="22803.2551420985"/>
  </r>
  <r>
    <s v="52 - Goiás"/>
    <s v="CENTRO OESTE        "/>
    <x v="30"/>
    <x v="30"/>
    <s v="Artes Cênicas e Espetáculos"/>
    <s v="OUTROS"/>
    <s v="Indireta"/>
    <n v="2014"/>
    <n v="1.2109924972782313"/>
    <n v="49936.51"/>
    <n v="60472.738950259372"/>
  </r>
  <r>
    <s v="52 - Goiás"/>
    <s v="CENTRO OESTE        "/>
    <x v="30"/>
    <x v="30"/>
    <s v="Artes Cênicas e Espetáculos"/>
    <s v="OUTROS"/>
    <s v="Indireta"/>
    <n v="2014"/>
    <n v="1.2109924972782313"/>
    <n v="3943.35"/>
    <n v="4775.3672641421135"/>
  </r>
  <r>
    <s v="52 - Goiás"/>
    <s v="CENTRO OESTE        "/>
    <x v="23"/>
    <x v="23"/>
    <s v="Patrimônio"/>
    <s v="FUNDO CULTURAL"/>
    <s v="Direta"/>
    <n v="2014"/>
    <n v="1.2109924972782313"/>
    <n v="71181"/>
    <n v="86199.656948761782"/>
  </r>
  <r>
    <s v="52 - Goiás"/>
    <s v="CENTRO OESTE        "/>
    <x v="23"/>
    <x v="23"/>
    <s v="Patrimônio"/>
    <s v="FUNDO CULTURAL"/>
    <s v="Direta"/>
    <n v="2014"/>
    <n v="1.2109924972782313"/>
    <n v="274819"/>
    <n v="332803.74710950628"/>
  </r>
  <r>
    <s v="52 - Goiás"/>
    <s v="CENTRO OESTE        "/>
    <x v="23"/>
    <x v="23"/>
    <s v="Patrimônio"/>
    <s v="OUTROS"/>
    <s v="Indireta"/>
    <n v="2014"/>
    <n v="1.2109924972782313"/>
    <n v="116345.15"/>
    <n v="140893.10374471042"/>
  </r>
  <r>
    <s v="52 - Goiás"/>
    <s v="CENTRO OESTE        "/>
    <x v="23"/>
    <x v="23"/>
    <s v="Patrimônio"/>
    <s v="OUTROS"/>
    <s v="Indireta"/>
    <n v="2014"/>
    <n v="1.2109924972782313"/>
    <n v="180976.79"/>
    <n v="219161.53487149806"/>
  </r>
  <r>
    <s v="52 - Goiás"/>
    <s v="CENTRO OESTE        "/>
    <x v="49"/>
    <x v="49"/>
    <s v="Patrimônio"/>
    <s v="OUTROS"/>
    <s v="Indireta"/>
    <n v="2014"/>
    <n v="1.2109924972782313"/>
    <n v="1526.93"/>
    <n v="1849.1007738690498"/>
  </r>
  <r>
    <s v="52 - Goiás"/>
    <s v="CENTRO OESTE        "/>
    <x v="44"/>
    <x v="44"/>
    <s v="Artes Cênicas e Espetáculos"/>
    <s v="OUTROS"/>
    <s v="Indireta"/>
    <n v="2014"/>
    <n v="1.2109924972782313"/>
    <n v="436203.32"/>
    <n v="528238.94780785544"/>
  </r>
  <r>
    <s v="52 - Goiás"/>
    <s v="CENTRO OESTE        "/>
    <x v="44"/>
    <x v="44"/>
    <s v="Artes Cênicas e Espetáculos"/>
    <s v="OUTROS"/>
    <s v="Indireta"/>
    <n v="2014"/>
    <n v="1.2109924972782313"/>
    <n v="35733.14"/>
    <n v="43272.564444192656"/>
  </r>
  <r>
    <s v="21 - Maranhão"/>
    <s v="NORDESTE            "/>
    <x v="38"/>
    <x v="38"/>
    <e v="#N/A"/>
    <s v="OUTROS"/>
    <s v="Indireta"/>
    <n v="2014"/>
    <n v="1.2109924972782313"/>
    <n v="2903.08"/>
    <n v="3515.6080989984875"/>
  </r>
  <r>
    <s v="21 - Maranhão"/>
    <s v="NORDESTE            "/>
    <x v="38"/>
    <x v="38"/>
    <e v="#N/A"/>
    <s v="OUTROS"/>
    <s v="Indireta"/>
    <n v="2014"/>
    <n v="1.2109924972782313"/>
    <n v="5285.39"/>
    <n v="6400.5676351893917"/>
  </r>
  <r>
    <s v="21 - Maranhão"/>
    <s v="NORDESTE            "/>
    <x v="38"/>
    <x v="38"/>
    <e v="#N/A"/>
    <s v="OUTROS"/>
    <s v="Indireta"/>
    <n v="2014"/>
    <n v="1.2109924972782313"/>
    <n v="80671.05"/>
    <n v="97692.036297557061"/>
  </r>
  <r>
    <s v="21 - Maranhão"/>
    <s v="NORDESTE            "/>
    <x v="2"/>
    <x v="2"/>
    <e v="#N/A"/>
    <s v="OUTROS"/>
    <s v="Indireta"/>
    <n v="2014"/>
    <n v="1.2109924972782313"/>
    <n v="1489.1"/>
    <n v="1803.2889276970141"/>
  </r>
  <r>
    <s v="21 - Maranhão"/>
    <s v="NORDESTE            "/>
    <x v="2"/>
    <x v="2"/>
    <e v="#N/A"/>
    <s v="OUTROS"/>
    <s v="Indireta"/>
    <n v="2014"/>
    <n v="1.2109924972782313"/>
    <n v="234000"/>
    <n v="283372.24436310615"/>
  </r>
  <r>
    <s v="21 - Maranhão"/>
    <s v="NORDESTE            "/>
    <x v="2"/>
    <x v="2"/>
    <e v="#N/A"/>
    <s v="OUTROS"/>
    <s v="Indireta"/>
    <n v="2014"/>
    <n v="1.2109924972782313"/>
    <n v="175331.98"/>
    <n v="212325.71231293693"/>
  </r>
  <r>
    <s v="21 - Maranhão"/>
    <s v="NORDESTE            "/>
    <x v="2"/>
    <x v="2"/>
    <e v="#N/A"/>
    <s v="OUTROS"/>
    <s v="Indireta"/>
    <n v="2014"/>
    <n v="1.2109924972782313"/>
    <n v="23134.880000000001"/>
    <n v="28016.16610543221"/>
  </r>
  <r>
    <s v="21 - Maranhão"/>
    <s v="NORDESTE            "/>
    <x v="26"/>
    <x v="26"/>
    <s v="Editorial"/>
    <s v="OUTROS"/>
    <s v="Indireta"/>
    <n v="2014"/>
    <n v="1.2109924972782313"/>
    <n v="60190.26"/>
    <n v="72889.95326922604"/>
  </r>
  <r>
    <s v="21 - Maranhão"/>
    <s v="NORDESTE            "/>
    <x v="40"/>
    <x v="40"/>
    <s v="Música"/>
    <s v="OUTROS"/>
    <s v="Indireta"/>
    <n v="2014"/>
    <n v="1.2109924972782313"/>
    <n v="236565.81"/>
    <n v="286479.42102254758"/>
  </r>
  <r>
    <s v="21 - Maranhão"/>
    <s v="NORDESTE            "/>
    <x v="40"/>
    <x v="40"/>
    <s v="Música"/>
    <s v="OUTROS"/>
    <s v="Indireta"/>
    <n v="2014"/>
    <n v="1.2109924972782313"/>
    <n v="143876.91"/>
    <n v="174233.85854157535"/>
  </r>
  <r>
    <s v="21 - Maranhão"/>
    <s v="NORDESTE            "/>
    <x v="40"/>
    <x v="40"/>
    <s v="Música"/>
    <s v="OUTROS"/>
    <s v="Indireta"/>
    <n v="2014"/>
    <n v="1.2109924972782313"/>
    <n v="68482.8"/>
    <n v="82932.156992605669"/>
  </r>
  <r>
    <s v="21 - Maranhão"/>
    <s v="NORDESTE            "/>
    <x v="25"/>
    <x v="25"/>
    <s v="Editorial"/>
    <s v="OUTROS"/>
    <s v="Indireta"/>
    <n v="2014"/>
    <n v="1.2109924972782313"/>
    <n v="49698.2"/>
    <n v="60184.14732823299"/>
  </r>
  <r>
    <s v="21 - Maranhão"/>
    <s v="NORDESTE            "/>
    <x v="25"/>
    <x v="25"/>
    <s v="Editorial"/>
    <s v="OUTROS"/>
    <s v="Indireta"/>
    <n v="2014"/>
    <n v="1.2109924972782313"/>
    <n v="110468.91"/>
    <n v="133777.02119250418"/>
  </r>
  <r>
    <s v="21 - Maranhão"/>
    <s v="NORDESTE            "/>
    <x v="25"/>
    <x v="25"/>
    <s v="Editorial"/>
    <s v="OUTROS"/>
    <s v="Indireta"/>
    <n v="2014"/>
    <n v="1.2109924972782313"/>
    <n v="750000"/>
    <n v="908244.37295867351"/>
  </r>
  <r>
    <s v="21 - Maranhão"/>
    <s v="NORDESTE            "/>
    <x v="25"/>
    <x v="25"/>
    <s v="Editorial"/>
    <s v="OUTROS"/>
    <s v="Indireta"/>
    <n v="2014"/>
    <n v="1.2109924972782313"/>
    <n v="112766.79"/>
    <n v="136559.73663214987"/>
  </r>
  <r>
    <s v="21 - Maranhão"/>
    <s v="NORDESTE            "/>
    <x v="33"/>
    <x v="33"/>
    <s v="Editorial"/>
    <s v="OUTROS"/>
    <s v="Indireta"/>
    <n v="2014"/>
    <n v="1.2109924972782313"/>
    <n v="53562"/>
    <n v="64863.180139216624"/>
  </r>
  <r>
    <s v="21 - Maranhão"/>
    <s v="NORDESTE            "/>
    <x v="17"/>
    <x v="17"/>
    <s v="Editorial"/>
    <s v="OUTROS"/>
    <s v="Indireta"/>
    <n v="2014"/>
    <n v="1.2109924972782313"/>
    <n v="3290.61"/>
    <n v="3984.9040214687211"/>
  </r>
  <r>
    <s v="21 - Maranhão"/>
    <s v="NORDESTE            "/>
    <x v="17"/>
    <x v="17"/>
    <s v="Editorial"/>
    <s v="OUTROS"/>
    <s v="Indireta"/>
    <n v="2014"/>
    <n v="1.2109924972782313"/>
    <n v="10642.5"/>
    <n v="12887.987652283577"/>
  </r>
  <r>
    <s v="21 - Maranhão"/>
    <s v="NORDESTE            "/>
    <x v="5"/>
    <x v="5"/>
    <e v="#N/A"/>
    <s v="OUTROS"/>
    <s v="Indireta"/>
    <n v="2014"/>
    <n v="1.2109924972782313"/>
    <n v="115636.27"/>
    <n v="140034.65538323982"/>
  </r>
  <r>
    <s v="21 - Maranhão"/>
    <s v="NORDESTE            "/>
    <x v="5"/>
    <x v="5"/>
    <e v="#N/A"/>
    <s v="OUTROS"/>
    <s v="Indireta"/>
    <n v="2014"/>
    <n v="1.2109924972782313"/>
    <n v="26921.02"/>
    <n v="32601.153239077212"/>
  </r>
  <r>
    <s v="21 - Maranhão"/>
    <s v="NORDESTE            "/>
    <x v="5"/>
    <x v="5"/>
    <e v="#N/A"/>
    <s v="OUTROS"/>
    <s v="Indireta"/>
    <n v="2014"/>
    <n v="1.2109924972782313"/>
    <n v="61362.68"/>
    <n v="74309.745092884987"/>
  </r>
  <r>
    <s v="21 - Maranhão"/>
    <s v="NORDESTE            "/>
    <x v="7"/>
    <x v="7"/>
    <s v="Música"/>
    <s v="OUTROS"/>
    <s v="Indireta"/>
    <n v="2014"/>
    <n v="1.2109924972782313"/>
    <n v="6034.8"/>
    <n v="7308.0975225746706"/>
  </r>
  <r>
    <s v="21 - Maranhão"/>
    <s v="NORDESTE            "/>
    <x v="16"/>
    <x v="16"/>
    <s v="Audiovisual"/>
    <s v="OUTROS"/>
    <s v="Indireta"/>
    <n v="2014"/>
    <n v="1.2109924972782313"/>
    <n v="264655.73"/>
    <n v="320496.10339169332"/>
  </r>
  <r>
    <s v="21 - Maranhão"/>
    <s v="NORDESTE            "/>
    <x v="16"/>
    <x v="16"/>
    <s v="Audiovisual"/>
    <s v="OUTROS"/>
    <s v="Indireta"/>
    <n v="2014"/>
    <n v="1.2109924972782313"/>
    <n v="64167.24"/>
    <n v="77706.046211051609"/>
  </r>
  <r>
    <s v="21 - Maranhão"/>
    <s v="NORDESTE            "/>
    <x v="32"/>
    <x v="32"/>
    <s v="Audiovisual"/>
    <s v="OUTROS"/>
    <s v="Indireta"/>
    <n v="2014"/>
    <n v="1.2109924972782313"/>
    <n v="132800"/>
    <n v="160819.80363854911"/>
  </r>
  <r>
    <s v="21 - Maranhão"/>
    <s v="NORDESTE            "/>
    <x v="36"/>
    <x v="36"/>
    <s v="Artes Cênicas e Espetáculos"/>
    <s v="OUTROS"/>
    <s v="Indireta"/>
    <n v="2014"/>
    <n v="1.2109924972782313"/>
    <n v="129507.84"/>
    <n v="156833.02257870961"/>
  </r>
  <r>
    <s v="21 - Maranhão"/>
    <s v="NORDESTE            "/>
    <x v="36"/>
    <x v="36"/>
    <s v="Artes Cênicas e Espetáculos"/>
    <s v="OUTROS"/>
    <s v="Indireta"/>
    <n v="2014"/>
    <n v="1.2109924972782313"/>
    <n v="23788.06"/>
    <n v="28807.162184804405"/>
  </r>
  <r>
    <s v="21 - Maranhão"/>
    <s v="NORDESTE            "/>
    <x v="20"/>
    <x v="20"/>
    <s v="Artes Cênicas e Espetáculos"/>
    <s v="OUTROS"/>
    <s v="Indireta"/>
    <n v="2014"/>
    <n v="1.2109924972782313"/>
    <n v="58462.25"/>
    <n v="70797.346124004282"/>
  </r>
  <r>
    <s v="21 - Maranhão"/>
    <s v="NORDESTE            "/>
    <x v="30"/>
    <x v="30"/>
    <s v="Artes Cênicas e Espetáculos"/>
    <s v="OUTROS"/>
    <s v="Indireta"/>
    <n v="2014"/>
    <n v="1.2109924972782313"/>
    <n v="4557.91"/>
    <n v="5519.594813269423"/>
  </r>
  <r>
    <s v="21 - Maranhão"/>
    <s v="NORDESTE            "/>
    <x v="48"/>
    <x v="48"/>
    <s v="Patrimônio"/>
    <s v="FUNDO CULTURAL"/>
    <s v="Direta"/>
    <n v="2014"/>
    <n v="1.2109924972782313"/>
    <n v="5593077"/>
    <n v="6773174.283699438"/>
  </r>
  <r>
    <s v="21 - Maranhão"/>
    <s v="NORDESTE            "/>
    <x v="48"/>
    <x v="48"/>
    <s v="Patrimônio"/>
    <s v="FUNDO CULTURAL"/>
    <s v="Direta"/>
    <n v="2014"/>
    <n v="1.2109924972782313"/>
    <n v="600000"/>
    <n v="726595.49836693879"/>
  </r>
  <r>
    <s v="31 - Minas Gerais"/>
    <s v="SUDESTE             "/>
    <x v="38"/>
    <x v="38"/>
    <e v="#N/A"/>
    <s v="OUTROS"/>
    <s v="Indireta"/>
    <n v="2014"/>
    <n v="1.2109924972782313"/>
    <n v="84638.55"/>
    <n v="102496.64903050844"/>
  </r>
  <r>
    <s v="31 - Minas Gerais"/>
    <s v="SUDESTE             "/>
    <x v="38"/>
    <x v="38"/>
    <e v="#N/A"/>
    <s v="OUTROS"/>
    <s v="Indireta"/>
    <n v="2014"/>
    <n v="1.2109924972782313"/>
    <n v="550620"/>
    <n v="666796.68885133974"/>
  </r>
  <r>
    <s v="31 - Minas Gerais"/>
    <s v="SUDESTE             "/>
    <x v="38"/>
    <x v="38"/>
    <e v="#N/A"/>
    <s v="OUTROS"/>
    <s v="Indireta"/>
    <n v="2014"/>
    <n v="1.2109924972782313"/>
    <n v="5106.22"/>
    <n v="6183.5941094520504"/>
  </r>
  <r>
    <s v="31 - Minas Gerais"/>
    <s v="SUDESTE             "/>
    <x v="2"/>
    <x v="2"/>
    <e v="#N/A"/>
    <s v="OUTROS"/>
    <s v="Indireta"/>
    <n v="2014"/>
    <n v="1.2109924972782313"/>
    <n v="147698.51"/>
    <n v="178861.78746917384"/>
  </r>
  <r>
    <s v="31 - Minas Gerais"/>
    <s v="SUDESTE             "/>
    <x v="2"/>
    <x v="2"/>
    <e v="#N/A"/>
    <s v="OUTROS"/>
    <s v="Indireta"/>
    <n v="2014"/>
    <n v="1.2109924972782313"/>
    <n v="4000000"/>
    <n v="4843969.9891129257"/>
  </r>
  <r>
    <s v="31 - Minas Gerais"/>
    <s v="SUDESTE             "/>
    <x v="2"/>
    <x v="2"/>
    <e v="#N/A"/>
    <s v="OUTROS"/>
    <s v="Indireta"/>
    <n v="2014"/>
    <n v="1.2109924972782313"/>
    <n v="191200"/>
    <n v="231541.76547959782"/>
  </r>
  <r>
    <s v="31 - Minas Gerais"/>
    <s v="SUDESTE             "/>
    <x v="2"/>
    <x v="2"/>
    <e v="#N/A"/>
    <s v="OUTROS"/>
    <s v="Indireta"/>
    <n v="2014"/>
    <n v="1.2109924972782313"/>
    <n v="121437.12"/>
    <n v="147059.44121107625"/>
  </r>
  <r>
    <s v="31 - Minas Gerais"/>
    <s v="SUDESTE             "/>
    <x v="2"/>
    <x v="2"/>
    <e v="#N/A"/>
    <s v="OUTROS"/>
    <s v="Indireta"/>
    <n v="2014"/>
    <n v="1.2109924972782313"/>
    <n v="142443.70000000001"/>
    <n v="172498.2519845512"/>
  </r>
  <r>
    <s v="31 - Minas Gerais"/>
    <s v="SUDESTE             "/>
    <x v="39"/>
    <x v="39"/>
    <s v="Música"/>
    <s v="OUTROS"/>
    <s v="Indireta"/>
    <n v="2014"/>
    <n v="1.2109924972782313"/>
    <n v="46476.98"/>
    <n v="56283.274076150417"/>
  </r>
  <r>
    <s v="31 - Minas Gerais"/>
    <s v="SUDESTE             "/>
    <x v="39"/>
    <x v="39"/>
    <s v="Música"/>
    <s v="OUTROS"/>
    <s v="Indireta"/>
    <n v="2014"/>
    <n v="1.2109924972782313"/>
    <n v="40769.29"/>
    <n v="49371.304309360428"/>
  </r>
  <r>
    <s v="31 - Minas Gerais"/>
    <s v="SUDESTE             "/>
    <x v="39"/>
    <x v="39"/>
    <s v="Música"/>
    <s v="OUTROS"/>
    <s v="Indireta"/>
    <n v="2014"/>
    <n v="1.2109924972782313"/>
    <n v="65899.490000000005"/>
    <n v="79803.787964461837"/>
  </r>
  <r>
    <s v="31 - Minas Gerais"/>
    <s v="SUDESTE             "/>
    <x v="26"/>
    <x v="26"/>
    <s v="Editorial"/>
    <s v="OUTROS"/>
    <s v="Indireta"/>
    <n v="2014"/>
    <n v="1.2109924972782313"/>
    <n v="125862.34"/>
    <n v="152418.34942988181"/>
  </r>
  <r>
    <s v="31 - Minas Gerais"/>
    <s v="SUDESTE             "/>
    <x v="26"/>
    <x v="26"/>
    <s v="Editorial"/>
    <s v="OUTROS"/>
    <s v="Indireta"/>
    <n v="2014"/>
    <n v="1.2109924972782313"/>
    <n v="117253.51"/>
    <n v="141993.12088953806"/>
  </r>
  <r>
    <s v="31 - Minas Gerais"/>
    <s v="SUDESTE             "/>
    <x v="50"/>
    <x v="50"/>
    <e v="#N/A"/>
    <s v="OUTROS"/>
    <s v="Indireta"/>
    <n v="2014"/>
    <n v="1.2109924972782313"/>
    <n v="190800"/>
    <n v="231057.36848068653"/>
  </r>
  <r>
    <s v="31 - Minas Gerais"/>
    <s v="SUDESTE             "/>
    <x v="50"/>
    <x v="50"/>
    <e v="#N/A"/>
    <s v="OUTROS"/>
    <s v="Indireta"/>
    <n v="2014"/>
    <n v="1.2109924972782313"/>
    <n v="19308.13"/>
    <n v="23382.00056647274"/>
  </r>
  <r>
    <s v="31 - Minas Gerais"/>
    <s v="SUDESTE             "/>
    <x v="50"/>
    <x v="50"/>
    <e v="#N/A"/>
    <s v="OUTROS"/>
    <s v="Indireta"/>
    <n v="2014"/>
    <n v="1.2109924972782313"/>
    <n v="40080.28"/>
    <n v="48536.918368810751"/>
  </r>
  <r>
    <s v="31 - Minas Gerais"/>
    <s v="SUDESTE             "/>
    <x v="40"/>
    <x v="40"/>
    <s v="Música"/>
    <s v="OUTROS"/>
    <s v="Indireta"/>
    <n v="2014"/>
    <n v="1.2109924972782313"/>
    <n v="51222.2"/>
    <n v="62029.699894085017"/>
  </r>
  <r>
    <s v="31 - Minas Gerais"/>
    <s v="SUDESTE             "/>
    <x v="40"/>
    <x v="40"/>
    <s v="Música"/>
    <s v="OUTROS"/>
    <s v="Indireta"/>
    <n v="2014"/>
    <n v="1.2109924972782313"/>
    <n v="149000"/>
    <n v="180437.88209445646"/>
  </r>
  <r>
    <s v="31 - Minas Gerais"/>
    <s v="SUDESTE             "/>
    <x v="40"/>
    <x v="40"/>
    <s v="Música"/>
    <s v="OUTROS"/>
    <s v="Indireta"/>
    <n v="2014"/>
    <n v="1.2109924972782313"/>
    <n v="218866.44"/>
    <n v="265045.61674599617"/>
  </r>
  <r>
    <s v="31 - Minas Gerais"/>
    <s v="SUDESTE             "/>
    <x v="40"/>
    <x v="40"/>
    <s v="Música"/>
    <s v="OUTROS"/>
    <s v="Indireta"/>
    <n v="2014"/>
    <n v="1.2109924972782313"/>
    <n v="404145"/>
    <n v="489416.56281251082"/>
  </r>
  <r>
    <s v="31 - Minas Gerais"/>
    <s v="SUDESTE             "/>
    <x v="40"/>
    <x v="40"/>
    <s v="Música"/>
    <s v="OUTROS"/>
    <s v="Indireta"/>
    <n v="2014"/>
    <n v="1.2109924972782313"/>
    <n v="198973.86"/>
    <n v="240955.85161448916"/>
  </r>
  <r>
    <s v="31 - Minas Gerais"/>
    <s v="SUDESTE             "/>
    <x v="25"/>
    <x v="25"/>
    <s v="Editorial"/>
    <s v="OUTROS"/>
    <s v="Indireta"/>
    <n v="2014"/>
    <n v="1.2109924972782313"/>
    <n v="282608.67"/>
    <n v="342236.97903577954"/>
  </r>
  <r>
    <s v="31 - Minas Gerais"/>
    <s v="SUDESTE             "/>
    <x v="25"/>
    <x v="25"/>
    <s v="Editorial"/>
    <s v="OUTROS"/>
    <s v="Indireta"/>
    <n v="2014"/>
    <n v="1.2109924972782313"/>
    <n v="154776.35"/>
    <n v="187432.99860610958"/>
  </r>
  <r>
    <s v="31 - Minas Gerais"/>
    <s v="SUDESTE             "/>
    <x v="25"/>
    <x v="25"/>
    <s v="Editorial"/>
    <s v="OUTROS"/>
    <s v="Indireta"/>
    <n v="2014"/>
    <n v="1.2109924972782313"/>
    <n v="1242706.49"/>
    <n v="1504908.2357089655"/>
  </r>
  <r>
    <s v="31 - Minas Gerais"/>
    <s v="SUDESTE             "/>
    <x v="33"/>
    <x v="33"/>
    <s v="Editorial"/>
    <s v="OUTROS"/>
    <s v="Indireta"/>
    <n v="2014"/>
    <n v="1.2109924972782313"/>
    <n v="106107.54"/>
    <n v="128495.43484464982"/>
  </r>
  <r>
    <s v="31 - Minas Gerais"/>
    <s v="SUDESTE             "/>
    <x v="33"/>
    <x v="33"/>
    <s v="Editorial"/>
    <s v="OUTROS"/>
    <s v="Indireta"/>
    <n v="2014"/>
    <n v="1.2109924972782313"/>
    <n v="29200.15"/>
    <n v="35361.162569398948"/>
  </r>
  <r>
    <s v="31 - Minas Gerais"/>
    <s v="SUDESTE             "/>
    <x v="33"/>
    <x v="33"/>
    <s v="Editorial"/>
    <s v="OUTROS"/>
    <s v="Indireta"/>
    <n v="2014"/>
    <n v="1.2109924972782313"/>
    <n v="220843.08"/>
    <n v="267439.31295581622"/>
  </r>
  <r>
    <s v="31 - Minas Gerais"/>
    <s v="SUDESTE             "/>
    <x v="37"/>
    <x v="37"/>
    <s v="Música"/>
    <s v="OUTROS"/>
    <s v="Indireta"/>
    <n v="2014"/>
    <n v="1.2109924972782313"/>
    <n v="14188.39"/>
    <n v="17182.033838457482"/>
  </r>
  <r>
    <s v="31 - Minas Gerais"/>
    <s v="SUDESTE             "/>
    <x v="37"/>
    <x v="37"/>
    <s v="Música"/>
    <s v="OUTROS"/>
    <s v="Indireta"/>
    <n v="2014"/>
    <n v="1.2109924972782313"/>
    <n v="7210.34"/>
    <n v="8731.667642825123"/>
  </r>
  <r>
    <s v="31 - Minas Gerais"/>
    <s v="SUDESTE             "/>
    <x v="37"/>
    <x v="37"/>
    <s v="Música"/>
    <s v="OUTROS"/>
    <s v="Indireta"/>
    <n v="2014"/>
    <n v="1.2109924972782313"/>
    <n v="86775.48"/>
    <n v="105084.45522771722"/>
  </r>
  <r>
    <s v="31 - Minas Gerais"/>
    <s v="SUDESTE             "/>
    <x v="37"/>
    <x v="37"/>
    <s v="Música"/>
    <s v="OUTROS"/>
    <s v="Indireta"/>
    <n v="2014"/>
    <n v="1.2109924972782313"/>
    <n v="15000"/>
    <n v="18164.887459173471"/>
  </r>
  <r>
    <s v="31 - Minas Gerais"/>
    <s v="SUDESTE             "/>
    <x v="13"/>
    <x v="13"/>
    <s v="Editorial"/>
    <s v="OUTROS"/>
    <s v="Indireta"/>
    <n v="2014"/>
    <n v="1.2109924972782313"/>
    <n v="291654.33"/>
    <n v="353191.20542870939"/>
  </r>
  <r>
    <s v="31 - Minas Gerais"/>
    <s v="SUDESTE             "/>
    <x v="13"/>
    <x v="13"/>
    <s v="Editorial"/>
    <s v="OUTROS"/>
    <s v="Indireta"/>
    <n v="2014"/>
    <n v="1.2109924972782313"/>
    <n v="646579.18000000005"/>
    <n v="783002.53587631113"/>
  </r>
  <r>
    <s v="31 - Minas Gerais"/>
    <s v="SUDESTE             "/>
    <x v="17"/>
    <x v="17"/>
    <s v="Editorial"/>
    <s v="OUTROS"/>
    <s v="Indireta"/>
    <n v="2014"/>
    <n v="1.2109924972782313"/>
    <n v="33940.230000000003"/>
    <n v="41101.363885897546"/>
  </r>
  <r>
    <s v="31 - Minas Gerais"/>
    <s v="SUDESTE             "/>
    <x v="17"/>
    <x v="17"/>
    <s v="Editorial"/>
    <s v="OUTROS"/>
    <s v="Indireta"/>
    <n v="2014"/>
    <n v="1.2109924972782313"/>
    <n v="20068.93"/>
    <n v="24303.323658402016"/>
  </r>
  <r>
    <s v="31 - Minas Gerais"/>
    <s v="SUDESTE             "/>
    <x v="12"/>
    <x v="12"/>
    <s v="Editorial"/>
    <s v="OUTROS"/>
    <s v="Indireta"/>
    <n v="2014"/>
    <n v="1.2109924972782313"/>
    <n v="64934.57"/>
    <n v="78635.277083988127"/>
  </r>
  <r>
    <s v="31 - Minas Gerais"/>
    <s v="SUDESTE             "/>
    <x v="43"/>
    <x v="43"/>
    <e v="#N/A"/>
    <s v="OUTROS"/>
    <s v="Indireta"/>
    <n v="2014"/>
    <n v="1.2109924972782313"/>
    <n v="117516.49"/>
    <n v="142311.5876964723"/>
  </r>
  <r>
    <s v="31 - Minas Gerais"/>
    <s v="SUDESTE             "/>
    <x v="43"/>
    <x v="43"/>
    <e v="#N/A"/>
    <s v="OUTROS"/>
    <s v="Indireta"/>
    <n v="2014"/>
    <n v="1.2109924972782313"/>
    <n v="3254.24"/>
    <n v="3940.8602243427113"/>
  </r>
  <r>
    <s v="31 - Minas Gerais"/>
    <s v="SUDESTE             "/>
    <x v="43"/>
    <x v="43"/>
    <e v="#N/A"/>
    <s v="OUTROS"/>
    <s v="Indireta"/>
    <n v="2014"/>
    <n v="1.2109924972782313"/>
    <n v="63370"/>
    <n v="76740.594552521521"/>
  </r>
  <r>
    <s v="31 - Minas Gerais"/>
    <s v="SUDESTE             "/>
    <x v="14"/>
    <x v="14"/>
    <s v="Editorial"/>
    <s v="OUTROS"/>
    <s v="Indireta"/>
    <n v="2014"/>
    <n v="1.2109924972782313"/>
    <n v="79532.05"/>
    <n v="96312.715843157159"/>
  </r>
  <r>
    <s v="31 - Minas Gerais"/>
    <s v="SUDESTE             "/>
    <x v="14"/>
    <x v="14"/>
    <s v="Editorial"/>
    <s v="OUTROS"/>
    <s v="Indireta"/>
    <n v="2014"/>
    <n v="1.2109924972782313"/>
    <n v="28309.68"/>
    <n v="34282.810080347597"/>
  </r>
  <r>
    <s v="31 - Minas Gerais"/>
    <s v="SUDESTE             "/>
    <x v="14"/>
    <x v="14"/>
    <s v="Editorial"/>
    <s v="OUTROS"/>
    <s v="Indireta"/>
    <n v="2014"/>
    <n v="1.2109924972782313"/>
    <n v="501141.53"/>
    <n v="606878.63290453376"/>
  </r>
  <r>
    <s v="31 - Minas Gerais"/>
    <s v="SUDESTE             "/>
    <x v="18"/>
    <x v="18"/>
    <s v="Editorial"/>
    <s v="OUTROS"/>
    <s v="Indireta"/>
    <n v="2014"/>
    <n v="1.2109924972782313"/>
    <n v="44298.41"/>
    <n v="53645.042151354981"/>
  </r>
  <r>
    <s v="31 - Minas Gerais"/>
    <s v="SUDESTE             "/>
    <x v="18"/>
    <x v="18"/>
    <s v="Editorial"/>
    <s v="OUTROS"/>
    <s v="Indireta"/>
    <n v="2014"/>
    <n v="1.2109924972782313"/>
    <n v="73048.7"/>
    <n v="88461.427635928339"/>
  </r>
  <r>
    <s v="31 - Minas Gerais"/>
    <s v="SUDESTE             "/>
    <x v="18"/>
    <x v="18"/>
    <s v="Editorial"/>
    <s v="OUTROS"/>
    <s v="Indireta"/>
    <n v="2014"/>
    <n v="1.2109924972782313"/>
    <n v="14265.71"/>
    <n v="17275.667778347037"/>
  </r>
  <r>
    <s v="31 - Minas Gerais"/>
    <s v="SUDESTE             "/>
    <x v="19"/>
    <x v="19"/>
    <s v="Editorial"/>
    <s v="OUTROS"/>
    <s v="Indireta"/>
    <n v="2014"/>
    <n v="1.2109924972782313"/>
    <n v="41466.1"/>
    <n v="50215.135991388866"/>
  </r>
  <r>
    <s v="31 - Minas Gerais"/>
    <s v="SUDESTE             "/>
    <x v="19"/>
    <x v="19"/>
    <s v="Editorial"/>
    <s v="OUTROS"/>
    <s v="Indireta"/>
    <n v="2014"/>
    <n v="1.2109924972782313"/>
    <n v="15722.43"/>
    <n v="19039.744768982182"/>
  </r>
  <r>
    <s v="31 - Minas Gerais"/>
    <s v="SUDESTE             "/>
    <x v="5"/>
    <x v="5"/>
    <e v="#N/A"/>
    <s v="OUTROS"/>
    <s v="Indireta"/>
    <n v="2014"/>
    <n v="1.2109924972782313"/>
    <n v="240117.46"/>
    <n v="290780.44252550579"/>
  </r>
  <r>
    <s v="31 - Minas Gerais"/>
    <s v="SUDESTE             "/>
    <x v="5"/>
    <x v="5"/>
    <e v="#N/A"/>
    <s v="OUTROS"/>
    <s v="Indireta"/>
    <n v="2014"/>
    <n v="1.2109924972782313"/>
    <n v="497500"/>
    <n v="602468.76739592012"/>
  </r>
  <r>
    <s v="31 - Minas Gerais"/>
    <s v="SUDESTE             "/>
    <x v="5"/>
    <x v="5"/>
    <e v="#N/A"/>
    <s v="OUTROS"/>
    <s v="Indireta"/>
    <n v="2014"/>
    <n v="1.2109924972782313"/>
    <n v="68215.86"/>
    <n v="82608.894655382217"/>
  </r>
  <r>
    <s v="31 - Minas Gerais"/>
    <s v="SUDESTE             "/>
    <x v="5"/>
    <x v="5"/>
    <e v="#N/A"/>
    <s v="OUTROS"/>
    <s v="Indireta"/>
    <n v="2014"/>
    <n v="1.2109924972782313"/>
    <n v="402478.32"/>
    <n v="487398.22583714715"/>
  </r>
  <r>
    <s v="31 - Minas Gerais"/>
    <s v="SUDESTE             "/>
    <x v="27"/>
    <x v="27"/>
    <s v="Audiovisual"/>
    <s v="OUTROS"/>
    <s v="Indireta"/>
    <n v="2014"/>
    <n v="1.2109924972782313"/>
    <n v="6978.09"/>
    <n v="8450.414635332254"/>
  </r>
  <r>
    <s v="31 - Minas Gerais"/>
    <s v="SUDESTE             "/>
    <x v="27"/>
    <x v="27"/>
    <s v="Audiovisual"/>
    <s v="OUTROS"/>
    <s v="Indireta"/>
    <n v="2014"/>
    <n v="1.2109924972782313"/>
    <n v="75783.12"/>
    <n v="91772.789740335866"/>
  </r>
  <r>
    <s v="31 - Minas Gerais"/>
    <s v="SUDESTE             "/>
    <x v="27"/>
    <x v="27"/>
    <s v="Audiovisual"/>
    <s v="OUTROS"/>
    <s v="Indireta"/>
    <n v="2014"/>
    <n v="1.2109924972782313"/>
    <n v="28487.48"/>
    <n v="34498.124546363666"/>
  </r>
  <r>
    <s v="31 - Minas Gerais"/>
    <s v="SUDESTE             "/>
    <x v="42"/>
    <x v="42"/>
    <s v="Audiovisual"/>
    <s v="OUTROS"/>
    <s v="Indireta"/>
    <n v="2014"/>
    <n v="1.2109924972782313"/>
    <n v="45549.15"/>
    <n v="55159.678907400754"/>
  </r>
  <r>
    <s v="31 - Minas Gerais"/>
    <s v="SUDESTE             "/>
    <x v="42"/>
    <x v="42"/>
    <s v="Audiovisual"/>
    <s v="OUTROS"/>
    <s v="Indireta"/>
    <n v="2014"/>
    <n v="1.2109924972782313"/>
    <n v="12891.5"/>
    <n v="15611.509778662319"/>
  </r>
  <r>
    <s v="31 - Minas Gerais"/>
    <s v="SUDESTE             "/>
    <x v="42"/>
    <x v="42"/>
    <s v="Audiovisual"/>
    <s v="OUTROS"/>
    <s v="Indireta"/>
    <n v="2014"/>
    <n v="1.2109924972782313"/>
    <n v="51273.83"/>
    <n v="62092.223436719498"/>
  </r>
  <r>
    <s v="31 - Minas Gerais"/>
    <s v="SUDESTE             "/>
    <x v="31"/>
    <x v="31"/>
    <s v="Audiovisual"/>
    <s v="OUTROS"/>
    <s v="Indireta"/>
    <n v="2014"/>
    <n v="1.2109924972782313"/>
    <n v="2148.73"/>
    <n v="2602.0959086766538"/>
  </r>
  <r>
    <s v="31 - Minas Gerais"/>
    <s v="SUDESTE             "/>
    <x v="31"/>
    <x v="31"/>
    <s v="Audiovisual"/>
    <s v="OUTROS"/>
    <s v="Direta"/>
    <n v="2014"/>
    <n v="1.2109924972782313"/>
    <n v="75000"/>
    <n v="90824.437295867348"/>
  </r>
  <r>
    <s v="31 - Minas Gerais"/>
    <s v="SUDESTE             "/>
    <x v="31"/>
    <x v="31"/>
    <s v="Audiovisual"/>
    <s v="OUTROS"/>
    <s v="Indireta"/>
    <n v="2014"/>
    <n v="1.2109924972782313"/>
    <n v="24162.78"/>
    <n v="29260.945293384502"/>
  </r>
  <r>
    <s v="31 - Minas Gerais"/>
    <s v="SUDESTE             "/>
    <x v="31"/>
    <x v="31"/>
    <s v="Audiovisual"/>
    <s v="OUTROS"/>
    <s v="Indireta"/>
    <n v="2014"/>
    <n v="1.2109924972782313"/>
    <n v="10000"/>
    <n v="12109.924972782313"/>
  </r>
  <r>
    <s v="31 - Minas Gerais"/>
    <s v="SUDESTE             "/>
    <x v="35"/>
    <x v="35"/>
    <s v="Audiovisual"/>
    <s v="OUTROS"/>
    <s v="Indireta"/>
    <n v="2014"/>
    <n v="1.2109924972782313"/>
    <n v="1842.4"/>
    <n v="2231.1325769854134"/>
  </r>
  <r>
    <s v="31 - Minas Gerais"/>
    <s v="SUDESTE             "/>
    <x v="28"/>
    <x v="28"/>
    <s v="Audiovisual"/>
    <s v="OUTROS"/>
    <s v="Indireta"/>
    <n v="2014"/>
    <n v="1.2109924972782313"/>
    <n v="58421.24"/>
    <n v="70747.6833216909"/>
  </r>
  <r>
    <s v="31 - Minas Gerais"/>
    <s v="SUDESTE             "/>
    <x v="28"/>
    <x v="28"/>
    <s v="Audiovisual"/>
    <s v="OUTROS"/>
    <s v="Direta"/>
    <n v="2014"/>
    <n v="1.2109924972782313"/>
    <n v="93000"/>
    <n v="112622.30224687551"/>
  </r>
  <r>
    <s v="31 - Minas Gerais"/>
    <s v="SUDESTE             "/>
    <x v="28"/>
    <x v="28"/>
    <s v="Audiovisual"/>
    <s v="OUTROS"/>
    <s v="Indireta"/>
    <n v="2014"/>
    <n v="1.2109924972782313"/>
    <n v="121500"/>
    <n v="147135.5884193051"/>
  </r>
  <r>
    <s v="31 - Minas Gerais"/>
    <s v="SUDESTE             "/>
    <x v="28"/>
    <x v="28"/>
    <s v="Audiovisual"/>
    <s v="OUTROS"/>
    <s v="Direta"/>
    <n v="2014"/>
    <n v="1.2109924972782313"/>
    <n v="620000"/>
    <n v="750815.34831250343"/>
  </r>
  <r>
    <s v="31 - Minas Gerais"/>
    <s v="SUDESTE             "/>
    <x v="28"/>
    <x v="28"/>
    <s v="Audiovisual"/>
    <s v="OUTROS"/>
    <s v="Direta"/>
    <n v="2014"/>
    <n v="1.2109924972782313"/>
    <n v="2481790.37"/>
    <n v="3005429.517887366"/>
  </r>
  <r>
    <s v="31 - Minas Gerais"/>
    <s v="SUDESTE             "/>
    <x v="28"/>
    <x v="28"/>
    <s v="Audiovisual"/>
    <s v="OUTROS"/>
    <s v="Direta"/>
    <n v="2014"/>
    <n v="1.2109924972782313"/>
    <n v="722042"/>
    <n v="874387.44471976871"/>
  </r>
  <r>
    <s v="31 - Minas Gerais"/>
    <s v="SUDESTE             "/>
    <x v="28"/>
    <x v="28"/>
    <s v="Audiovisual"/>
    <s v="OUTROS"/>
    <s v="Indireta"/>
    <n v="2014"/>
    <n v="1.2109924972782313"/>
    <n v="863805.61"/>
    <n v="1046062.1128168459"/>
  </r>
  <r>
    <s v="31 - Minas Gerais"/>
    <s v="SUDESTE             "/>
    <x v="28"/>
    <x v="28"/>
    <s v="Audiovisual"/>
    <s v="OUTROS"/>
    <s v="Direta"/>
    <n v="2014"/>
    <n v="1.2109924972782313"/>
    <n v="566285.49"/>
    <n v="685767.47970752686"/>
  </r>
  <r>
    <s v="31 - Minas Gerais"/>
    <s v="SUDESTE             "/>
    <x v="28"/>
    <x v="28"/>
    <s v="Audiovisual"/>
    <s v="OUTROS"/>
    <s v="Direta"/>
    <n v="2014"/>
    <n v="1.2109924972782313"/>
    <n v="216999.99"/>
    <n v="262785.35979945119"/>
  </r>
  <r>
    <s v="31 - Minas Gerais"/>
    <s v="SUDESTE             "/>
    <x v="28"/>
    <x v="28"/>
    <s v="Audiovisual"/>
    <s v="OUTROS"/>
    <s v="Indireta"/>
    <n v="2014"/>
    <n v="1.2109924972782313"/>
    <n v="745666.36"/>
    <n v="902996.36743276869"/>
  </r>
  <r>
    <s v="31 - Minas Gerais"/>
    <s v="SUDESTE             "/>
    <x v="28"/>
    <x v="28"/>
    <s v="Audiovisual"/>
    <s v="OUTROS"/>
    <s v="Direta"/>
    <n v="2014"/>
    <n v="1.2109924972782313"/>
    <n v="15400"/>
    <n v="18649.284458084763"/>
  </r>
  <r>
    <s v="31 - Minas Gerais"/>
    <s v="SUDESTE             "/>
    <x v="7"/>
    <x v="7"/>
    <s v="Música"/>
    <s v="OUTROS"/>
    <s v="Indireta"/>
    <n v="2014"/>
    <n v="1.2109924972782313"/>
    <n v="108847.69"/>
    <n v="131813.73593606678"/>
  </r>
  <r>
    <s v="31 - Minas Gerais"/>
    <s v="SUDESTE             "/>
    <x v="7"/>
    <x v="7"/>
    <s v="Música"/>
    <s v="OUTROS"/>
    <s v="Indireta"/>
    <n v="2014"/>
    <n v="1.2109924972782313"/>
    <n v="22328.67"/>
    <n v="27039.851844201523"/>
  </r>
  <r>
    <s v="31 - Minas Gerais"/>
    <s v="SUDESTE             "/>
    <x v="7"/>
    <x v="7"/>
    <s v="Música"/>
    <s v="OUTROS"/>
    <s v="Indireta"/>
    <n v="2014"/>
    <n v="1.2109924972782313"/>
    <n v="128243.6"/>
    <n v="155302.03742395059"/>
  </r>
  <r>
    <s v="31 - Minas Gerais"/>
    <s v="SUDESTE             "/>
    <x v="16"/>
    <x v="16"/>
    <s v="Audiovisual"/>
    <s v="OUTROS"/>
    <s v="Indireta"/>
    <n v="2014"/>
    <n v="1.2109924972782313"/>
    <n v="75238.86"/>
    <n v="91113.694963767222"/>
  </r>
  <r>
    <s v="31 - Minas Gerais"/>
    <s v="SUDESTE             "/>
    <x v="16"/>
    <x v="16"/>
    <s v="Audiovisual"/>
    <s v="OUTROS"/>
    <s v="Indireta"/>
    <n v="2014"/>
    <n v="1.2109924972782313"/>
    <n v="357017.73"/>
    <n v="432345.79242530529"/>
  </r>
  <r>
    <s v="31 - Minas Gerais"/>
    <s v="SUDESTE             "/>
    <x v="16"/>
    <x v="16"/>
    <s v="Audiovisual"/>
    <s v="OUTROS"/>
    <s v="Indireta"/>
    <n v="2014"/>
    <n v="1.2109924972782313"/>
    <n v="156066"/>
    <n v="188994.75508022445"/>
  </r>
  <r>
    <s v="31 - Minas Gerais"/>
    <s v="SUDESTE             "/>
    <x v="16"/>
    <x v="16"/>
    <s v="Audiovisual"/>
    <s v="OUTROS"/>
    <s v="Indireta"/>
    <n v="2014"/>
    <n v="1.2109924972782313"/>
    <n v="146688.15"/>
    <n v="177638.24908962377"/>
  </r>
  <r>
    <s v="31 - Minas Gerais"/>
    <s v="SUDESTE             "/>
    <x v="16"/>
    <x v="16"/>
    <s v="Audiovisual"/>
    <s v="OUTROS"/>
    <s v="Indireta"/>
    <n v="2014"/>
    <n v="1.2109924972782313"/>
    <n v="117770.37"/>
    <n v="142619.03447168128"/>
  </r>
  <r>
    <s v="31 - Minas Gerais"/>
    <s v="SUDESTE             "/>
    <x v="32"/>
    <x v="32"/>
    <s v="Audiovisual"/>
    <s v="OUTROS"/>
    <s v="Indireta"/>
    <n v="2014"/>
    <n v="1.2109924972782313"/>
    <n v="249957.14"/>
    <n v="302696.22118112451"/>
  </r>
  <r>
    <s v="31 - Minas Gerais"/>
    <s v="SUDESTE             "/>
    <x v="32"/>
    <x v="32"/>
    <s v="Audiovisual"/>
    <s v="OUTROS"/>
    <s v="Indireta"/>
    <n v="2014"/>
    <n v="1.2109924972782313"/>
    <n v="97462.17"/>
    <n v="118025.95663845552"/>
  </r>
  <r>
    <s v="31 - Minas Gerais"/>
    <s v="SUDESTE             "/>
    <x v="32"/>
    <x v="32"/>
    <s v="Audiovisual"/>
    <s v="OUTROS"/>
    <s v="Indireta"/>
    <n v="2014"/>
    <n v="1.2109924972782313"/>
    <n v="36039.42"/>
    <n v="43643.467226259032"/>
  </r>
  <r>
    <s v="31 - Minas Gerais"/>
    <s v="SUDESTE             "/>
    <x v="59"/>
    <x v="59"/>
    <s v="Educação e Criação em Artes"/>
    <s v="OUTROS"/>
    <s v="Indireta"/>
    <n v="2014"/>
    <n v="1.2109924972782313"/>
    <n v="8024.64"/>
    <n v="9717.7788333587869"/>
  </r>
  <r>
    <s v="31 - Minas Gerais"/>
    <s v="SUDESTE             "/>
    <x v="53"/>
    <x v="53"/>
    <s v="Educação e Criação em Artes"/>
    <s v="OUTROS"/>
    <s v="Indireta"/>
    <n v="2014"/>
    <n v="1.2109924972782313"/>
    <n v="8574.4599999999991"/>
    <n v="10383.606728212302"/>
  </r>
  <r>
    <s v="31 - Minas Gerais"/>
    <s v="SUDESTE             "/>
    <x v="55"/>
    <x v="55"/>
    <s v="Educação e Criação em Artes"/>
    <s v="OUTROS"/>
    <s v="Indireta"/>
    <n v="2014"/>
    <n v="1.2109924972782313"/>
    <n v="1177"/>
    <n v="1425.3381692964783"/>
  </r>
  <r>
    <s v="31 - Minas Gerais"/>
    <s v="SUDESTE             "/>
    <x v="36"/>
    <x v="36"/>
    <s v="Artes Cênicas e Espetáculos"/>
    <s v="OUTROS"/>
    <s v="Indireta"/>
    <n v="2014"/>
    <n v="1.2109924972782313"/>
    <n v="60442.28"/>
    <n v="73195.147598390089"/>
  </r>
  <r>
    <s v="31 - Minas Gerais"/>
    <s v="SUDESTE             "/>
    <x v="36"/>
    <x v="36"/>
    <s v="Artes Cênicas e Espetáculos"/>
    <s v="OUTROS"/>
    <s v="Indireta"/>
    <n v="2014"/>
    <n v="1.2109924972782313"/>
    <n v="166040.69"/>
    <n v="201074.02983290065"/>
  </r>
  <r>
    <s v="31 - Minas Gerais"/>
    <s v="SUDESTE             "/>
    <x v="36"/>
    <x v="36"/>
    <s v="Artes Cênicas e Espetáculos"/>
    <s v="OUTROS"/>
    <s v="Indireta"/>
    <n v="2014"/>
    <n v="1.2109924972782313"/>
    <n v="128753.13"/>
    <n v="155919.07443108878"/>
  </r>
  <r>
    <s v="31 - Minas Gerais"/>
    <s v="SUDESTE             "/>
    <x v="58"/>
    <x v="58"/>
    <s v="Artes Cênicas e Espetáculos"/>
    <s v="OUTROS"/>
    <s v="Indireta"/>
    <n v="2014"/>
    <n v="1.2109924972782313"/>
    <n v="83833.53"/>
    <n v="101521.77585034953"/>
  </r>
  <r>
    <s v="31 - Minas Gerais"/>
    <s v="SUDESTE             "/>
    <x v="9"/>
    <x v="9"/>
    <s v="Artes Cênicas e Espetáculos"/>
    <s v="OUTROS"/>
    <s v="Indireta"/>
    <n v="2014"/>
    <n v="1.2109924972782313"/>
    <n v="75000"/>
    <n v="90824.437295867348"/>
  </r>
  <r>
    <s v="31 - Minas Gerais"/>
    <s v="SUDESTE             "/>
    <x v="9"/>
    <x v="9"/>
    <s v="Artes Cênicas e Espetáculos"/>
    <s v="OUTROS"/>
    <s v="Indireta"/>
    <n v="2014"/>
    <n v="1.2109924972782313"/>
    <n v="522000"/>
    <n v="632138.08357923676"/>
  </r>
  <r>
    <s v="31 - Minas Gerais"/>
    <s v="SUDESTE             "/>
    <x v="20"/>
    <x v="20"/>
    <s v="Artes Cênicas e Espetáculos"/>
    <s v="OUTROS"/>
    <s v="Indireta"/>
    <n v="2014"/>
    <n v="1.2109924972782313"/>
    <n v="72013.27"/>
    <n v="87207.529674471545"/>
  </r>
  <r>
    <s v="31 - Minas Gerais"/>
    <s v="SUDESTE             "/>
    <x v="20"/>
    <x v="20"/>
    <s v="Artes Cênicas e Espetáculos"/>
    <s v="OUTROS"/>
    <s v="Indireta"/>
    <n v="2014"/>
    <n v="1.2109924972782313"/>
    <n v="68580"/>
    <n v="83049.865463341106"/>
  </r>
  <r>
    <s v="31 - Minas Gerais"/>
    <s v="SUDESTE             "/>
    <x v="20"/>
    <x v="20"/>
    <s v="Artes Cênicas e Espetáculos"/>
    <s v="OUTROS"/>
    <s v="Indireta"/>
    <n v="2014"/>
    <n v="1.2109924972782313"/>
    <n v="445100"/>
    <n v="539012.76053854078"/>
  </r>
  <r>
    <s v="31 - Minas Gerais"/>
    <s v="SUDESTE             "/>
    <x v="20"/>
    <x v="20"/>
    <s v="Artes Cênicas e Espetáculos"/>
    <s v="OUTROS"/>
    <s v="Indireta"/>
    <n v="2014"/>
    <n v="1.2109924972782313"/>
    <n v="136091.35999999999"/>
    <n v="164805.61590439078"/>
  </r>
  <r>
    <s v="31 - Minas Gerais"/>
    <s v="SUDESTE             "/>
    <x v="20"/>
    <x v="20"/>
    <s v="Artes Cênicas e Espetáculos"/>
    <s v="OUTROS"/>
    <s v="Indireta"/>
    <n v="2014"/>
    <n v="1.2109924972782313"/>
    <n v="273516.84999999998"/>
    <n v="331226.85322917538"/>
  </r>
  <r>
    <s v="31 - Minas Gerais"/>
    <s v="SUDESTE             "/>
    <x v="30"/>
    <x v="30"/>
    <s v="Artes Cênicas e Espetáculos"/>
    <s v="OUTROS"/>
    <s v="Indireta"/>
    <n v="2014"/>
    <n v="1.2109924972782313"/>
    <n v="22025"/>
    <n v="26672.109752553046"/>
  </r>
  <r>
    <s v="31 - Minas Gerais"/>
    <s v="SUDESTE             "/>
    <x v="30"/>
    <x v="30"/>
    <s v="Artes Cênicas e Espetáculos"/>
    <s v="OUTROS"/>
    <s v="Indireta"/>
    <n v="2014"/>
    <n v="1.2109924972782313"/>
    <n v="123480"/>
    <n v="149533.353563916"/>
  </r>
  <r>
    <s v="31 - Minas Gerais"/>
    <s v="SUDESTE             "/>
    <x v="30"/>
    <x v="30"/>
    <s v="Artes Cênicas e Espetáculos"/>
    <s v="OUTROS"/>
    <s v="Indireta"/>
    <n v="2014"/>
    <n v="1.2109924972782313"/>
    <n v="451462.03"/>
    <n v="546717.13113599981"/>
  </r>
  <r>
    <s v="31 - Minas Gerais"/>
    <s v="SUDESTE             "/>
    <x v="30"/>
    <x v="30"/>
    <s v="Artes Cênicas e Espetáculos"/>
    <s v="OUTROS"/>
    <s v="Indireta"/>
    <n v="2014"/>
    <n v="1.2109924972782313"/>
    <n v="217904.75"/>
    <n v="263881.01737128868"/>
  </r>
  <r>
    <s v="31 - Minas Gerais"/>
    <s v="SUDESTE             "/>
    <x v="21"/>
    <x v="21"/>
    <s v="Artes Cênicas e Espetáculos"/>
    <s v="OUTROS"/>
    <s v="Indireta"/>
    <n v="2014"/>
    <n v="1.2109924972782313"/>
    <n v="13932.61"/>
    <n v="16872.286177503658"/>
  </r>
  <r>
    <s v="31 - Minas Gerais"/>
    <s v="SUDESTE             "/>
    <x v="21"/>
    <x v="21"/>
    <s v="Artes Cênicas e Espetáculos"/>
    <s v="OUTROS"/>
    <s v="Indireta"/>
    <n v="2014"/>
    <n v="1.2109924972782313"/>
    <n v="17476.04"/>
    <n v="21163.353322134262"/>
  </r>
  <r>
    <s v="31 - Minas Gerais"/>
    <s v="SUDESTE             "/>
    <x v="49"/>
    <x v="49"/>
    <s v="Patrimônio"/>
    <s v="FUNDO CULTURAL"/>
    <s v="Direta"/>
    <n v="2014"/>
    <n v="1.2109924972782313"/>
    <n v="1600000"/>
    <n v="1937587.9956451701"/>
  </r>
  <r>
    <s v="31 - Minas Gerais"/>
    <s v="SUDESTE             "/>
    <x v="48"/>
    <x v="48"/>
    <s v="Patrimônio"/>
    <s v="FUNDO CULTURAL"/>
    <s v="Direta"/>
    <n v="2014"/>
    <n v="1.2109924972782313"/>
    <n v="400000"/>
    <n v="484396.99891129253"/>
  </r>
  <r>
    <s v="31 - Minas Gerais"/>
    <s v="SUDESTE             "/>
    <x v="48"/>
    <x v="48"/>
    <s v="Patrimônio"/>
    <s v="FUNDO CULTURAL"/>
    <s v="Direta"/>
    <n v="2014"/>
    <n v="1.2109924972782313"/>
    <n v="3408521.78"/>
    <n v="4127694.302389442"/>
  </r>
  <r>
    <s v="31 - Minas Gerais"/>
    <s v="SUDESTE             "/>
    <x v="48"/>
    <x v="48"/>
    <s v="Patrimônio"/>
    <s v="FUNDO CULTURAL"/>
    <s v="Direta"/>
    <n v="2014"/>
    <n v="1.2109924972782313"/>
    <n v="1189102.52"/>
    <n v="1439994.2302146379"/>
  </r>
  <r>
    <s v="50 - Mato Grosso do Sul"/>
    <s v="CENTRO OESTE        "/>
    <x v="38"/>
    <x v="38"/>
    <e v="#N/A"/>
    <s v="OUTROS"/>
    <s v="Indireta"/>
    <n v="2014"/>
    <n v="1.2109924972782313"/>
    <n v="6138.54"/>
    <n v="7433.7258842423144"/>
  </r>
  <r>
    <s v="50 - Mato Grosso do Sul"/>
    <s v="CENTRO OESTE        "/>
    <x v="38"/>
    <x v="38"/>
    <e v="#N/A"/>
    <s v="OUTROS"/>
    <s v="Indireta"/>
    <n v="2014"/>
    <n v="1.2109924972782313"/>
    <n v="9540.06"/>
    <n v="11552.941083584163"/>
  </r>
  <r>
    <s v="50 - Mato Grosso do Sul"/>
    <s v="CENTRO OESTE        "/>
    <x v="2"/>
    <x v="2"/>
    <e v="#N/A"/>
    <s v="OUTROS"/>
    <s v="Indireta"/>
    <n v="2014"/>
    <n v="1.2109924972782313"/>
    <n v="258802.21"/>
    <n v="313407.53458902525"/>
  </r>
  <r>
    <s v="50 - Mato Grosso do Sul"/>
    <s v="CENTRO OESTE        "/>
    <x v="2"/>
    <x v="2"/>
    <e v="#N/A"/>
    <s v="OUTROS"/>
    <s v="Indireta"/>
    <n v="2014"/>
    <n v="1.2109924972782313"/>
    <n v="125076.21"/>
    <n v="151466.3518979965"/>
  </r>
  <r>
    <s v="50 - Mato Grosso do Sul"/>
    <s v="CENTRO OESTE        "/>
    <x v="2"/>
    <x v="2"/>
    <e v="#N/A"/>
    <s v="OUTROS"/>
    <s v="Indireta"/>
    <n v="2014"/>
    <n v="1.2109924972782313"/>
    <n v="302009"/>
    <n v="365730.63311050134"/>
  </r>
  <r>
    <s v="50 - Mato Grosso do Sul"/>
    <s v="CENTRO OESTE        "/>
    <x v="26"/>
    <x v="26"/>
    <s v="Editorial"/>
    <s v="OUTROS"/>
    <s v="Indireta"/>
    <n v="2014"/>
    <n v="1.2109924972782313"/>
    <n v="23379.59"/>
    <n v="28312.508079441166"/>
  </r>
  <r>
    <s v="50 - Mato Grosso do Sul"/>
    <s v="CENTRO OESTE        "/>
    <x v="40"/>
    <x v="40"/>
    <s v="Música"/>
    <s v="OUTROS"/>
    <s v="Indireta"/>
    <n v="2014"/>
    <n v="1.2109924972782313"/>
    <n v="11180.48"/>
    <n v="13539.477395969319"/>
  </r>
  <r>
    <s v="50 - Mato Grosso do Sul"/>
    <s v="CENTRO OESTE        "/>
    <x v="40"/>
    <x v="40"/>
    <s v="Música"/>
    <s v="OUTROS"/>
    <s v="Indireta"/>
    <n v="2014"/>
    <n v="1.2109924972782313"/>
    <n v="47314.96"/>
    <n v="57298.061569019621"/>
  </r>
  <r>
    <s v="50 - Mato Grosso do Sul"/>
    <s v="CENTRO OESTE        "/>
    <x v="25"/>
    <x v="25"/>
    <s v="Editorial"/>
    <s v="OUTROS"/>
    <s v="Indireta"/>
    <n v="2014"/>
    <n v="1.2109924972782313"/>
    <n v="9739.92"/>
    <n v="11794.970044090191"/>
  </r>
  <r>
    <s v="50 - Mato Grosso do Sul"/>
    <s v="CENTRO OESTE        "/>
    <x v="25"/>
    <x v="25"/>
    <s v="Editorial"/>
    <s v="OUTROS"/>
    <s v="Indireta"/>
    <n v="2014"/>
    <n v="1.2109924972782313"/>
    <n v="22524.22"/>
    <n v="27276.661427044284"/>
  </r>
  <r>
    <s v="50 - Mato Grosso do Sul"/>
    <s v="CENTRO OESTE        "/>
    <x v="25"/>
    <x v="25"/>
    <s v="Editorial"/>
    <s v="OUTROS"/>
    <s v="Indireta"/>
    <n v="2014"/>
    <n v="1.2109924972782313"/>
    <n v="44311.17"/>
    <n v="53660.49441562024"/>
  </r>
  <r>
    <s v="50 - Mato Grosso do Sul"/>
    <s v="CENTRO OESTE        "/>
    <x v="33"/>
    <x v="33"/>
    <s v="Editorial"/>
    <s v="OUTROS"/>
    <s v="Indireta"/>
    <n v="2014"/>
    <n v="1.2109924972782313"/>
    <n v="48117.16"/>
    <n v="58269.519750336229"/>
  </r>
  <r>
    <s v="50 - Mato Grosso do Sul"/>
    <s v="CENTRO OESTE        "/>
    <x v="33"/>
    <x v="33"/>
    <s v="Editorial"/>
    <s v="OUTROS"/>
    <s v="Indireta"/>
    <n v="2014"/>
    <n v="1.2109924972782313"/>
    <n v="5109.3599999999997"/>
    <n v="6187.3966258935034"/>
  </r>
  <r>
    <s v="50 - Mato Grosso do Sul"/>
    <s v="CENTRO OESTE        "/>
    <x v="33"/>
    <x v="33"/>
    <s v="Editorial"/>
    <s v="OUTROS"/>
    <s v="Indireta"/>
    <n v="2014"/>
    <n v="1.2109924972782313"/>
    <n v="17513.240000000002"/>
    <n v="21208.402243033015"/>
  </r>
  <r>
    <s v="50 - Mato Grosso do Sul"/>
    <s v="CENTRO OESTE        "/>
    <x v="37"/>
    <x v="37"/>
    <s v="Música"/>
    <s v="OUTROS"/>
    <s v="Indireta"/>
    <n v="2014"/>
    <n v="1.2109924972782313"/>
    <n v="13449.68"/>
    <n v="16287.461570793083"/>
  </r>
  <r>
    <s v="50 - Mato Grosso do Sul"/>
    <s v="CENTRO OESTE        "/>
    <x v="37"/>
    <x v="37"/>
    <s v="Música"/>
    <s v="OUTROS"/>
    <s v="Indireta"/>
    <n v="2014"/>
    <n v="1.2109924972782313"/>
    <n v="30269.22"/>
    <n v="36655.798318464185"/>
  </r>
  <r>
    <s v="50 - Mato Grosso do Sul"/>
    <s v="CENTRO OESTE        "/>
    <x v="13"/>
    <x v="13"/>
    <s v="Editorial"/>
    <s v="OUTROS"/>
    <s v="Indireta"/>
    <n v="2014"/>
    <n v="1.2109924972782313"/>
    <n v="94305.07"/>
    <n v="114202.73222529843"/>
  </r>
  <r>
    <s v="50 - Mato Grosso do Sul"/>
    <s v="CENTRO OESTE        "/>
    <x v="13"/>
    <x v="13"/>
    <s v="Editorial"/>
    <s v="OUTROS"/>
    <s v="Indireta"/>
    <n v="2014"/>
    <n v="1.2109924972782313"/>
    <n v="37264.870000000003"/>
    <n v="45127.477982048651"/>
  </r>
  <r>
    <s v="50 - Mato Grosso do Sul"/>
    <s v="CENTRO OESTE        "/>
    <x v="17"/>
    <x v="17"/>
    <s v="Editorial"/>
    <s v="OUTROS"/>
    <s v="Indireta"/>
    <n v="2014"/>
    <n v="1.2109924972782313"/>
    <n v="7909.64"/>
    <n v="9578.5146961717892"/>
  </r>
  <r>
    <s v="50 - Mato Grosso do Sul"/>
    <s v="CENTRO OESTE        "/>
    <x v="17"/>
    <x v="17"/>
    <s v="Editorial"/>
    <s v="OUTROS"/>
    <s v="Indireta"/>
    <n v="2014"/>
    <n v="1.2109924972782313"/>
    <n v="15671.38"/>
    <n v="18977.923601996128"/>
  </r>
  <r>
    <s v="50 - Mato Grosso do Sul"/>
    <s v="CENTRO OESTE        "/>
    <x v="17"/>
    <x v="17"/>
    <s v="Editorial"/>
    <s v="OUTROS"/>
    <s v="Indireta"/>
    <n v="2014"/>
    <n v="1.2109924972782313"/>
    <n v="60753.36"/>
    <n v="73571.863144443414"/>
  </r>
  <r>
    <s v="50 - Mato Grosso do Sul"/>
    <s v="CENTRO OESTE        "/>
    <x v="12"/>
    <x v="12"/>
    <s v="Editorial"/>
    <s v="OUTROS"/>
    <s v="Indireta"/>
    <n v="2014"/>
    <n v="1.2109924972782313"/>
    <n v="174778.19"/>
    <n v="211655.0767778692"/>
  </r>
  <r>
    <s v="50 - Mato Grosso do Sul"/>
    <s v="CENTRO OESTE        "/>
    <x v="12"/>
    <x v="12"/>
    <s v="Editorial"/>
    <s v="OUTROS"/>
    <s v="Indireta"/>
    <n v="2014"/>
    <n v="1.2109924972782313"/>
    <n v="10913.05"/>
    <n v="13215.621672422201"/>
  </r>
  <r>
    <s v="50 - Mato Grosso do Sul"/>
    <s v="CENTRO OESTE        "/>
    <x v="12"/>
    <x v="12"/>
    <s v="Editorial"/>
    <s v="OUTROS"/>
    <s v="Indireta"/>
    <n v="2014"/>
    <n v="1.2109924972782313"/>
    <n v="98883.65"/>
    <n v="119747.35825348657"/>
  </r>
  <r>
    <s v="50 - Mato Grosso do Sul"/>
    <s v="CENTRO OESTE        "/>
    <x v="43"/>
    <x v="43"/>
    <e v="#N/A"/>
    <s v="OUTROS"/>
    <s v="Indireta"/>
    <n v="2014"/>
    <n v="1.2109924972782313"/>
    <n v="2233.91"/>
    <n v="2705.2482495948134"/>
  </r>
  <r>
    <s v="50 - Mato Grosso do Sul"/>
    <s v="CENTRO OESTE        "/>
    <x v="14"/>
    <x v="14"/>
    <s v="Editorial"/>
    <s v="OUTROS"/>
    <s v="Indireta"/>
    <n v="2014"/>
    <n v="1.2109924972782313"/>
    <n v="1509.63"/>
    <n v="1828.1506036661365"/>
  </r>
  <r>
    <s v="50 - Mato Grosso do Sul"/>
    <s v="CENTRO OESTE        "/>
    <x v="14"/>
    <x v="14"/>
    <s v="Editorial"/>
    <s v="OUTROS"/>
    <s v="Indireta"/>
    <n v="2014"/>
    <n v="1.2109924972782313"/>
    <n v="13268.93"/>
    <n v="16068.574676910042"/>
  </r>
  <r>
    <s v="50 - Mato Grosso do Sul"/>
    <s v="CENTRO OESTE        "/>
    <x v="14"/>
    <x v="14"/>
    <s v="Editorial"/>
    <s v="OUTROS"/>
    <s v="Indireta"/>
    <n v="2014"/>
    <n v="1.2109924972782313"/>
    <n v="1240.74"/>
    <n v="1502.5268310729928"/>
  </r>
  <r>
    <s v="50 - Mato Grosso do Sul"/>
    <s v="CENTRO OESTE        "/>
    <x v="18"/>
    <x v="18"/>
    <s v="Editorial"/>
    <s v="OUTROS"/>
    <s v="Indireta"/>
    <n v="2014"/>
    <n v="1.2109924972782313"/>
    <n v="37948.75"/>
    <n v="45955.651531087278"/>
  </r>
  <r>
    <s v="50 - Mato Grosso do Sul"/>
    <s v="CENTRO OESTE        "/>
    <x v="18"/>
    <x v="18"/>
    <s v="Editorial"/>
    <s v="OUTROS"/>
    <s v="Indireta"/>
    <n v="2014"/>
    <n v="1.2109924972782313"/>
    <n v="3060.96"/>
    <n v="3706.799594468775"/>
  </r>
  <r>
    <s v="50 - Mato Grosso do Sul"/>
    <s v="CENTRO OESTE        "/>
    <x v="5"/>
    <x v="5"/>
    <e v="#N/A"/>
    <s v="OUTROS"/>
    <s v="Indireta"/>
    <n v="2014"/>
    <n v="1.2109924972782313"/>
    <n v="52342.04"/>
    <n v="63385.817732237076"/>
  </r>
  <r>
    <s v="50 - Mato Grosso do Sul"/>
    <s v="CENTRO OESTE        "/>
    <x v="5"/>
    <x v="5"/>
    <e v="#N/A"/>
    <s v="OUTROS"/>
    <s v="Indireta"/>
    <n v="2014"/>
    <n v="1.2109924972782313"/>
    <n v="52132.01"/>
    <n v="63131.472978033729"/>
  </r>
  <r>
    <s v="50 - Mato Grosso do Sul"/>
    <s v="CENTRO OESTE        "/>
    <x v="5"/>
    <x v="5"/>
    <e v="#N/A"/>
    <s v="OUTROS"/>
    <s v="Indireta"/>
    <n v="2014"/>
    <n v="1.2109924972782313"/>
    <n v="63789.43"/>
    <n v="77248.521135654926"/>
  </r>
  <r>
    <s v="50 - Mato Grosso do Sul"/>
    <s v="CENTRO OESTE        "/>
    <x v="31"/>
    <x v="31"/>
    <s v="Audiovisual"/>
    <s v="OUTROS"/>
    <s v="Indireta"/>
    <n v="2014"/>
    <n v="1.2109924972782313"/>
    <n v="59969.33"/>
    <n v="72622.408696802362"/>
  </r>
  <r>
    <s v="50 - Mato Grosso do Sul"/>
    <s v="CENTRO OESTE        "/>
    <x v="31"/>
    <x v="31"/>
    <s v="Audiovisual"/>
    <s v="OUTROS"/>
    <s v="Indireta"/>
    <n v="2014"/>
    <n v="1.2109924972782313"/>
    <n v="1627.21"/>
    <n v="1970.5391014961108"/>
  </r>
  <r>
    <s v="50 - Mato Grosso do Sul"/>
    <s v="CENTRO OESTE        "/>
    <x v="7"/>
    <x v="7"/>
    <s v="Música"/>
    <s v="OUTROS"/>
    <s v="Indireta"/>
    <n v="2014"/>
    <n v="1.2109924972782313"/>
    <n v="546400"/>
    <n v="661686.3005128256"/>
  </r>
  <r>
    <s v="50 - Mato Grosso do Sul"/>
    <s v="CENTRO OESTE        "/>
    <x v="16"/>
    <x v="16"/>
    <s v="Audiovisual"/>
    <s v="OUTROS"/>
    <s v="Indireta"/>
    <n v="2014"/>
    <n v="1.2109924972782313"/>
    <n v="42028.84"/>
    <n v="50896.609909307219"/>
  </r>
  <r>
    <s v="50 - Mato Grosso do Sul"/>
    <s v="CENTRO OESTE        "/>
    <x v="16"/>
    <x v="16"/>
    <s v="Audiovisual"/>
    <s v="OUTROS"/>
    <s v="Indireta"/>
    <n v="2014"/>
    <n v="1.2109924972782313"/>
    <n v="3397.49"/>
    <n v="4114.3348995778179"/>
  </r>
  <r>
    <s v="50 - Mato Grosso do Sul"/>
    <s v="CENTRO OESTE        "/>
    <x v="32"/>
    <x v="32"/>
    <s v="Audiovisual"/>
    <s v="OUTROS"/>
    <s v="Indireta"/>
    <n v="2014"/>
    <n v="1.2109924972782313"/>
    <n v="317812.03000000003"/>
    <n v="384867.98387476424"/>
  </r>
  <r>
    <s v="50 - Mato Grosso do Sul"/>
    <s v="CENTRO OESTE        "/>
    <x v="32"/>
    <x v="32"/>
    <s v="Audiovisual"/>
    <s v="OUTROS"/>
    <s v="Indireta"/>
    <n v="2014"/>
    <n v="1.2109924972782313"/>
    <n v="167954.88"/>
    <n v="203392.09956126567"/>
  </r>
  <r>
    <s v="50 - Mato Grosso do Sul"/>
    <s v="CENTRO OESTE        "/>
    <x v="59"/>
    <x v="59"/>
    <s v="Educação e Criação em Artes"/>
    <s v="OUTROS"/>
    <s v="Indireta"/>
    <n v="2014"/>
    <n v="1.2109924972782313"/>
    <n v="114459.36"/>
    <n v="138609.42620326811"/>
  </r>
  <r>
    <s v="50 - Mato Grosso do Sul"/>
    <s v="CENTRO OESTE        "/>
    <x v="59"/>
    <x v="59"/>
    <s v="Educação e Criação em Artes"/>
    <s v="OUTROS"/>
    <s v="Indireta"/>
    <n v="2014"/>
    <n v="1.2109924972782313"/>
    <n v="34089.39"/>
    <n v="41281.995526791565"/>
  </r>
  <r>
    <s v="50 - Mato Grosso do Sul"/>
    <s v="CENTRO OESTE        "/>
    <x v="59"/>
    <x v="59"/>
    <s v="Educação e Criação em Artes"/>
    <s v="OUTROS"/>
    <s v="Indireta"/>
    <n v="2014"/>
    <n v="1.2109924972782313"/>
    <n v="38131.19"/>
    <n v="46176.585002290725"/>
  </r>
  <r>
    <s v="50 - Mato Grosso do Sul"/>
    <s v="CENTRO OESTE        "/>
    <x v="36"/>
    <x v="36"/>
    <s v="Artes Cênicas e Espetáculos"/>
    <s v="OUTROS"/>
    <s v="Indireta"/>
    <n v="2014"/>
    <n v="1.2109924972782313"/>
    <n v="297000"/>
    <n v="359664.77169163473"/>
  </r>
  <r>
    <s v="50 - Mato Grosso do Sul"/>
    <s v="CENTRO OESTE        "/>
    <x v="20"/>
    <x v="20"/>
    <s v="Artes Cênicas e Espetáculos"/>
    <s v="OUTROS"/>
    <s v="Indireta"/>
    <n v="2014"/>
    <n v="1.2109924972782313"/>
    <n v="19487.419999999998"/>
    <n v="23599.119411309748"/>
  </r>
  <r>
    <s v="50 - Mato Grosso do Sul"/>
    <s v="CENTRO OESTE        "/>
    <x v="20"/>
    <x v="20"/>
    <s v="Artes Cênicas e Espetáculos"/>
    <s v="OUTROS"/>
    <s v="Indireta"/>
    <n v="2014"/>
    <n v="1.2109924972782313"/>
    <n v="7918.44"/>
    <n v="9589.1714301478369"/>
  </r>
  <r>
    <s v="50 - Mato Grosso do Sul"/>
    <s v="CENTRO OESTE        "/>
    <x v="30"/>
    <x v="30"/>
    <s v="Artes Cênicas e Espetáculos"/>
    <s v="OUTROS"/>
    <s v="Indireta"/>
    <n v="2014"/>
    <n v="1.2109924972782313"/>
    <n v="695900"/>
    <n v="842729.67885592114"/>
  </r>
  <r>
    <s v="50 - Mato Grosso do Sul"/>
    <s v="CENTRO OESTE        "/>
    <x v="21"/>
    <x v="21"/>
    <s v="Artes Cênicas e Espetáculos"/>
    <s v="OUTROS"/>
    <s v="Indireta"/>
    <n v="2014"/>
    <n v="1.2109924972782313"/>
    <n v="2371.5300000000002"/>
    <n v="2871.9050370702444"/>
  </r>
  <r>
    <s v="51 - Mato Grosso"/>
    <s v="CENTRO OESTE        "/>
    <x v="2"/>
    <x v="2"/>
    <e v="#N/A"/>
    <s v="OUTROS"/>
    <s v="Indireta"/>
    <n v="2014"/>
    <n v="1.2109924972782313"/>
    <n v="93514.62"/>
    <n v="113245.50320582483"/>
  </r>
  <r>
    <s v="51 - Mato Grosso"/>
    <s v="CENTRO OESTE        "/>
    <x v="2"/>
    <x v="2"/>
    <e v="#N/A"/>
    <s v="OUTROS"/>
    <s v="Indireta"/>
    <n v="2014"/>
    <n v="1.2109924972782313"/>
    <n v="73010.179999999993"/>
    <n v="88414.780204933166"/>
  </r>
  <r>
    <s v="51 - Mato Grosso"/>
    <s v="CENTRO OESTE        "/>
    <x v="40"/>
    <x v="40"/>
    <s v="Música"/>
    <s v="OUTROS"/>
    <s v="Indireta"/>
    <n v="2014"/>
    <n v="1.2109924972782313"/>
    <n v="15255.34"/>
    <n v="18474.102283428492"/>
  </r>
  <r>
    <s v="51 - Mato Grosso"/>
    <s v="CENTRO OESTE        "/>
    <x v="40"/>
    <x v="40"/>
    <s v="Música"/>
    <s v="OUTROS"/>
    <s v="Indireta"/>
    <n v="2014"/>
    <n v="1.2109924972782313"/>
    <n v="46845.25"/>
    <n v="56729.246283123066"/>
  </r>
  <r>
    <s v="51 - Mato Grosso"/>
    <s v="CENTRO OESTE        "/>
    <x v="40"/>
    <x v="40"/>
    <s v="Música"/>
    <s v="OUTROS"/>
    <s v="Indireta"/>
    <n v="2014"/>
    <n v="1.2109924972782313"/>
    <n v="160013.66"/>
    <n v="193775.34172202984"/>
  </r>
  <r>
    <s v="51 - Mato Grosso"/>
    <s v="CENTRO OESTE        "/>
    <x v="25"/>
    <x v="25"/>
    <s v="Editorial"/>
    <s v="OUTROS"/>
    <s v="Indireta"/>
    <n v="2014"/>
    <n v="1.2109924972782313"/>
    <n v="86218.11"/>
    <n v="104409.48433950925"/>
  </r>
  <r>
    <s v="51 - Mato Grosso"/>
    <s v="CENTRO OESTE        "/>
    <x v="25"/>
    <x v="25"/>
    <s v="Editorial"/>
    <s v="OUTROS"/>
    <s v="Indireta"/>
    <n v="2014"/>
    <n v="1.2109924972782313"/>
    <n v="90374.51"/>
    <n v="109442.85355519649"/>
  </r>
  <r>
    <s v="51 - Mato Grosso"/>
    <s v="CENTRO OESTE        "/>
    <x v="37"/>
    <x v="37"/>
    <s v="Música"/>
    <s v="OUTROS"/>
    <s v="Indireta"/>
    <n v="2014"/>
    <n v="1.2109924972782313"/>
    <n v="47764.9"/>
    <n v="57842.935533244992"/>
  </r>
  <r>
    <s v="51 - Mato Grosso"/>
    <s v="CENTRO OESTE        "/>
    <x v="37"/>
    <x v="37"/>
    <s v="Música"/>
    <s v="OUTROS"/>
    <s v="Indireta"/>
    <n v="2014"/>
    <n v="1.2109924972782313"/>
    <n v="81384.31"/>
    <n v="98555.788806165729"/>
  </r>
  <r>
    <s v="51 - Mato Grosso"/>
    <s v="CENTRO OESTE        "/>
    <x v="37"/>
    <x v="37"/>
    <s v="Música"/>
    <s v="OUTROS"/>
    <s v="Indireta"/>
    <n v="2014"/>
    <n v="1.2109924972782313"/>
    <n v="42481.64"/>
    <n v="51444.947312074801"/>
  </r>
  <r>
    <s v="51 - Mato Grosso"/>
    <s v="CENTRO OESTE        "/>
    <x v="17"/>
    <x v="17"/>
    <s v="Editorial"/>
    <s v="OUTROS"/>
    <s v="Indireta"/>
    <n v="2014"/>
    <n v="1.2109924972782313"/>
    <n v="37168.33"/>
    <n v="45010.568766361408"/>
  </r>
  <r>
    <s v="51 - Mato Grosso"/>
    <s v="CENTRO OESTE        "/>
    <x v="17"/>
    <x v="17"/>
    <s v="Editorial"/>
    <s v="OUTROS"/>
    <s v="Indireta"/>
    <n v="2014"/>
    <n v="1.2109924972782313"/>
    <n v="9020.49"/>
    <n v="10923.745711773312"/>
  </r>
  <r>
    <s v="51 - Mato Grosso"/>
    <s v="CENTRO OESTE        "/>
    <x v="12"/>
    <x v="12"/>
    <s v="Editorial"/>
    <s v="OUTROS"/>
    <s v="Indireta"/>
    <n v="2014"/>
    <n v="1.2109924972782313"/>
    <n v="5317.24"/>
    <n v="6439.1377462277023"/>
  </r>
  <r>
    <s v="51 - Mato Grosso"/>
    <s v="CENTRO OESTE        "/>
    <x v="43"/>
    <x v="43"/>
    <e v="#N/A"/>
    <s v="OUTROS"/>
    <s v="Indireta"/>
    <n v="2014"/>
    <n v="1.2109924972782313"/>
    <n v="28186.1"/>
    <n v="34133.155627533954"/>
  </r>
  <r>
    <s v="51 - Mato Grosso"/>
    <s v="CENTRO OESTE        "/>
    <x v="14"/>
    <x v="14"/>
    <s v="Editorial"/>
    <s v="OUTROS"/>
    <s v="Indireta"/>
    <n v="2014"/>
    <n v="1.2109924972782313"/>
    <n v="267049.44"/>
    <n v="323394.8682423532"/>
  </r>
  <r>
    <s v="51 - Mato Grosso"/>
    <s v="CENTRO OESTE        "/>
    <x v="14"/>
    <x v="14"/>
    <s v="Editorial"/>
    <s v="OUTROS"/>
    <s v="Indireta"/>
    <n v="2014"/>
    <n v="1.2109924972782313"/>
    <n v="18289.98"/>
    <n v="22149.028555368906"/>
  </r>
  <r>
    <s v="51 - Mato Grosso"/>
    <s v="CENTRO OESTE        "/>
    <x v="18"/>
    <x v="18"/>
    <s v="Editorial"/>
    <s v="OUTROS"/>
    <s v="Indireta"/>
    <n v="2014"/>
    <n v="1.2109924972782313"/>
    <n v="198232.53"/>
    <n v="240058.1065464819"/>
  </r>
  <r>
    <s v="51 - Mato Grosso"/>
    <s v="CENTRO OESTE        "/>
    <x v="18"/>
    <x v="18"/>
    <s v="Editorial"/>
    <s v="OUTROS"/>
    <s v="Indireta"/>
    <n v="2014"/>
    <n v="1.2109924972782313"/>
    <n v="28228.09"/>
    <n v="34184.005202494671"/>
  </r>
  <r>
    <s v="51 - Mato Grosso"/>
    <s v="CENTRO OESTE        "/>
    <x v="5"/>
    <x v="5"/>
    <e v="#N/A"/>
    <s v="OUTROS"/>
    <s v="Indireta"/>
    <n v="2014"/>
    <n v="1.2109924972782313"/>
    <n v="203655.52"/>
    <n v="246625.30674929678"/>
  </r>
  <r>
    <s v="51 - Mato Grosso"/>
    <s v="CENTRO OESTE        "/>
    <x v="5"/>
    <x v="5"/>
    <e v="#N/A"/>
    <s v="OUTROS"/>
    <s v="Indireta"/>
    <n v="2014"/>
    <n v="1.2109924972782313"/>
    <n v="55308.56"/>
    <n v="66978.251195262885"/>
  </r>
  <r>
    <s v="51 - Mato Grosso"/>
    <s v="CENTRO OESTE        "/>
    <x v="5"/>
    <x v="5"/>
    <e v="#N/A"/>
    <s v="OUTROS"/>
    <s v="Indireta"/>
    <n v="2014"/>
    <n v="1.2109924972782313"/>
    <n v="111634.02"/>
    <n v="135187.96066100802"/>
  </r>
  <r>
    <s v="51 - Mato Grosso"/>
    <s v="CENTRO OESTE        "/>
    <x v="42"/>
    <x v="42"/>
    <s v="Audiovisual"/>
    <s v="OUTROS"/>
    <s v="Indireta"/>
    <n v="2014"/>
    <n v="1.2109924972782313"/>
    <n v="117188.41"/>
    <n v="141914.28527796527"/>
  </r>
  <r>
    <s v="51 - Mato Grosso"/>
    <s v="CENTRO OESTE        "/>
    <x v="31"/>
    <x v="31"/>
    <s v="Audiovisual"/>
    <s v="OUTROS"/>
    <s v="Indireta"/>
    <n v="2014"/>
    <n v="1.2109924972782313"/>
    <n v="4877.18"/>
    <n v="5906.2283878754442"/>
  </r>
  <r>
    <s v="51 - Mato Grosso"/>
    <s v="CENTRO OESTE        "/>
    <x v="28"/>
    <x v="28"/>
    <s v="Audiovisual"/>
    <s v="OUTROS"/>
    <s v="Indireta"/>
    <n v="2014"/>
    <n v="1.2109924972782313"/>
    <n v="5276.43"/>
    <n v="6389.7171424137787"/>
  </r>
  <r>
    <s v="51 - Mato Grosso"/>
    <s v="CENTRO OESTE        "/>
    <x v="7"/>
    <x v="7"/>
    <s v="Música"/>
    <s v="OUTROS"/>
    <s v="Indireta"/>
    <n v="2014"/>
    <n v="1.2109924972782313"/>
    <n v="35933.620000000003"/>
    <n v="43515.344220047002"/>
  </r>
  <r>
    <s v="51 - Mato Grosso"/>
    <s v="CENTRO OESTE        "/>
    <x v="16"/>
    <x v="16"/>
    <s v="Audiovisual"/>
    <s v="OUTROS"/>
    <s v="Indireta"/>
    <n v="2014"/>
    <n v="1.2109924972782313"/>
    <n v="55666.18"/>
    <n v="67411.326332139535"/>
  </r>
  <r>
    <s v="51 - Mato Grosso"/>
    <s v="CENTRO OESTE        "/>
    <x v="16"/>
    <x v="16"/>
    <s v="Audiovisual"/>
    <s v="OUTROS"/>
    <s v="Indireta"/>
    <n v="2014"/>
    <n v="1.2109924972782313"/>
    <n v="279004.89"/>
    <n v="337872.82849393826"/>
  </r>
  <r>
    <s v="51 - Mato Grosso"/>
    <s v="CENTRO OESTE        "/>
    <x v="32"/>
    <x v="32"/>
    <s v="Audiovisual"/>
    <s v="OUTROS"/>
    <s v="Indireta"/>
    <n v="2014"/>
    <n v="1.2109924972782313"/>
    <n v="70430.080000000002"/>
    <n v="85290.298462705614"/>
  </r>
  <r>
    <s v="51 - Mato Grosso"/>
    <s v="CENTRO OESTE        "/>
    <x v="32"/>
    <x v="32"/>
    <s v="Audiovisual"/>
    <s v="OUTROS"/>
    <s v="Indireta"/>
    <n v="2014"/>
    <n v="1.2109924972782313"/>
    <n v="167954.88"/>
    <n v="203392.09956126567"/>
  </r>
  <r>
    <s v="51 - Mato Grosso"/>
    <s v="CENTRO OESTE        "/>
    <x v="32"/>
    <x v="32"/>
    <s v="Audiovisual"/>
    <s v="OUTROS"/>
    <s v="Indireta"/>
    <n v="2014"/>
    <n v="1.2109924972782313"/>
    <n v="514996.84"/>
    <n v="623657.30936199776"/>
  </r>
  <r>
    <s v="51 - Mato Grosso"/>
    <s v="CENTRO OESTE        "/>
    <x v="32"/>
    <x v="32"/>
    <s v="Audiovisual"/>
    <s v="OUTROS"/>
    <s v="Indireta"/>
    <n v="2014"/>
    <n v="1.2109924972782313"/>
    <n v="10631.42"/>
    <n v="12874.569855413734"/>
  </r>
  <r>
    <s v="51 - Mato Grosso"/>
    <s v="CENTRO OESTE        "/>
    <x v="59"/>
    <x v="59"/>
    <s v="Educação e Criação em Artes"/>
    <s v="OUTROS"/>
    <s v="Indireta"/>
    <n v="2014"/>
    <n v="1.2109924972782313"/>
    <n v="2928.15"/>
    <n v="3545.967680905253"/>
  </r>
  <r>
    <s v="51 - Mato Grosso"/>
    <s v="CENTRO OESTE        "/>
    <x v="20"/>
    <x v="20"/>
    <s v="Artes Cênicas e Espetáculos"/>
    <s v="OUTROS"/>
    <s v="Indireta"/>
    <n v="2014"/>
    <n v="1.2109924972782313"/>
    <n v="2429.59"/>
    <n v="2942.2152614622182"/>
  </r>
  <r>
    <s v="51 - Mato Grosso"/>
    <s v="CENTRO OESTE        "/>
    <x v="20"/>
    <x v="20"/>
    <s v="Artes Cênicas e Espetáculos"/>
    <s v="OUTROS"/>
    <s v="Indireta"/>
    <n v="2014"/>
    <n v="1.2109924972782313"/>
    <n v="70131.210000000006"/>
    <n v="84928.369135044079"/>
  </r>
  <r>
    <s v="51 - Mato Grosso"/>
    <s v="CENTRO OESTE        "/>
    <x v="20"/>
    <x v="20"/>
    <s v="Artes Cênicas e Espetáculos"/>
    <s v="OUTROS"/>
    <s v="Indireta"/>
    <n v="2014"/>
    <n v="1.2109924972782313"/>
    <n v="112151.73"/>
    <n v="135814.90358677393"/>
  </r>
  <r>
    <s v="51 - Mato Grosso"/>
    <s v="CENTRO OESTE        "/>
    <x v="30"/>
    <x v="30"/>
    <s v="Artes Cênicas e Espetáculos"/>
    <s v="OUTROS"/>
    <s v="Indireta"/>
    <n v="2014"/>
    <n v="1.2109924972782313"/>
    <n v="12648.96"/>
    <n v="15317.795658372455"/>
  </r>
  <r>
    <s v="15 - Pará"/>
    <s v="NORTE               "/>
    <x v="2"/>
    <x v="2"/>
    <e v="#N/A"/>
    <s v="OUTROS"/>
    <s v="Indireta"/>
    <n v="2014"/>
    <n v="1.2109924972782313"/>
    <n v="144316.17000000001"/>
    <n v="174765.79910592979"/>
  </r>
  <r>
    <s v="15 - Pará"/>
    <s v="NORTE               "/>
    <x v="2"/>
    <x v="2"/>
    <e v="#N/A"/>
    <s v="OUTROS"/>
    <s v="Indireta"/>
    <n v="2014"/>
    <n v="1.2109924972782313"/>
    <n v="7642.8"/>
    <n v="9255.3734581980661"/>
  </r>
  <r>
    <s v="15 - Pará"/>
    <s v="NORTE               "/>
    <x v="26"/>
    <x v="26"/>
    <s v="Editorial"/>
    <s v="OUTROS"/>
    <s v="Indireta"/>
    <n v="2014"/>
    <n v="1.2109924972782313"/>
    <n v="39448.550000000003"/>
    <n v="47771.898078505175"/>
  </r>
  <r>
    <s v="15 - Pará"/>
    <s v="NORTE               "/>
    <x v="26"/>
    <x v="26"/>
    <s v="Editorial"/>
    <s v="OUTROS"/>
    <s v="Indireta"/>
    <n v="2014"/>
    <n v="1.2109924972782313"/>
    <n v="9348.43"/>
    <n v="11320.878591330737"/>
  </r>
  <r>
    <s v="15 - Pará"/>
    <s v="NORTE               "/>
    <x v="40"/>
    <x v="40"/>
    <s v="Música"/>
    <s v="OUTROS"/>
    <s v="Indireta"/>
    <n v="2014"/>
    <n v="1.2109924972782313"/>
    <n v="14450.14"/>
    <n v="17499.011124620061"/>
  </r>
  <r>
    <s v="15 - Pará"/>
    <s v="NORTE               "/>
    <x v="40"/>
    <x v="40"/>
    <s v="Música"/>
    <s v="OUTROS"/>
    <s v="Indireta"/>
    <n v="2014"/>
    <n v="1.2109924972782313"/>
    <n v="227628.33"/>
    <n v="275656.19979797333"/>
  </r>
  <r>
    <s v="15 - Pará"/>
    <s v="NORTE               "/>
    <x v="40"/>
    <x v="40"/>
    <s v="Música"/>
    <s v="OUTROS"/>
    <s v="Indireta"/>
    <n v="2014"/>
    <n v="1.2109924972782313"/>
    <n v="107222.75"/>
    <n v="129845.94578753947"/>
  </r>
  <r>
    <s v="15 - Pará"/>
    <s v="NORTE               "/>
    <x v="25"/>
    <x v="25"/>
    <s v="Editorial"/>
    <s v="OUTROS"/>
    <s v="Indireta"/>
    <n v="2014"/>
    <n v="1.2109924972782313"/>
    <n v="19098.27"/>
    <n v="23127.861680993927"/>
  </r>
  <r>
    <s v="15 - Pará"/>
    <s v="NORTE               "/>
    <x v="25"/>
    <x v="25"/>
    <s v="Editorial"/>
    <s v="OUTROS"/>
    <s v="Indireta"/>
    <n v="2014"/>
    <n v="1.2109924972782313"/>
    <n v="61930.29"/>
    <n v="74997.116544265082"/>
  </r>
  <r>
    <s v="15 - Pará"/>
    <s v="NORTE               "/>
    <x v="25"/>
    <x v="25"/>
    <s v="Editorial"/>
    <s v="OUTROS"/>
    <s v="Indireta"/>
    <n v="2014"/>
    <n v="1.2109924972782313"/>
    <n v="68407.28"/>
    <n v="82840.702839211212"/>
  </r>
  <r>
    <s v="15 - Pará"/>
    <s v="NORTE               "/>
    <x v="33"/>
    <x v="33"/>
    <s v="Editorial"/>
    <s v="OUTROS"/>
    <s v="Indireta"/>
    <n v="2014"/>
    <n v="1.2109924972782313"/>
    <n v="31163.88"/>
    <n v="37739.22486607913"/>
  </r>
  <r>
    <s v="15 - Pará"/>
    <s v="NORTE               "/>
    <x v="33"/>
    <x v="33"/>
    <s v="Editorial"/>
    <s v="OUTROS"/>
    <s v="Indireta"/>
    <n v="2014"/>
    <n v="1.2109924972782313"/>
    <n v="2890.86"/>
    <n v="3500.809770681748"/>
  </r>
  <r>
    <s v="15 - Pará"/>
    <s v="NORTE               "/>
    <x v="13"/>
    <x v="13"/>
    <s v="Editorial"/>
    <s v="OUTROS"/>
    <s v="Indireta"/>
    <n v="2014"/>
    <n v="1.2109924972782313"/>
    <n v="1417.11"/>
    <n v="1716.1095778179542"/>
  </r>
  <r>
    <s v="15 - Pará"/>
    <s v="NORTE               "/>
    <x v="13"/>
    <x v="13"/>
    <s v="Editorial"/>
    <s v="OUTROS"/>
    <s v="Indireta"/>
    <n v="2014"/>
    <n v="1.2109924972782313"/>
    <n v="4672.17"/>
    <n v="5657.9628160084339"/>
  </r>
  <r>
    <s v="15 - Pará"/>
    <s v="NORTE               "/>
    <x v="17"/>
    <x v="17"/>
    <s v="Editorial"/>
    <s v="OUTROS"/>
    <s v="Indireta"/>
    <n v="2014"/>
    <n v="1.2109924972782313"/>
    <n v="3241.27"/>
    <n v="3925.1536516530127"/>
  </r>
  <r>
    <s v="15 - Pará"/>
    <s v="NORTE               "/>
    <x v="18"/>
    <x v="18"/>
    <s v="Editorial"/>
    <s v="OUTROS"/>
    <s v="Indireta"/>
    <n v="2014"/>
    <n v="1.2109924972782313"/>
    <n v="148066.49"/>
    <n v="179307.40848832225"/>
  </r>
  <r>
    <s v="15 - Pará"/>
    <s v="NORTE               "/>
    <x v="18"/>
    <x v="18"/>
    <s v="Editorial"/>
    <s v="OUTROS"/>
    <s v="Indireta"/>
    <n v="2014"/>
    <n v="1.2109924972782313"/>
    <n v="144750.35"/>
    <n v="175291.58782839804"/>
  </r>
  <r>
    <s v="15 - Pará"/>
    <s v="NORTE               "/>
    <x v="19"/>
    <x v="19"/>
    <s v="Editorial"/>
    <s v="OUTROS"/>
    <s v="Indireta"/>
    <n v="2014"/>
    <n v="1.2109924972782313"/>
    <n v="11484.6"/>
    <n v="13907.764434241575"/>
  </r>
  <r>
    <s v="15 - Pará"/>
    <s v="NORTE               "/>
    <x v="19"/>
    <x v="19"/>
    <s v="Editorial"/>
    <s v="OUTROS"/>
    <s v="Indireta"/>
    <n v="2014"/>
    <n v="1.2109924972782313"/>
    <n v="1127.0899999999999"/>
    <n v="1364.8975337573218"/>
  </r>
  <r>
    <s v="15 - Pará"/>
    <s v="NORTE               "/>
    <x v="5"/>
    <x v="5"/>
    <e v="#N/A"/>
    <s v="OUTROS"/>
    <s v="Indireta"/>
    <n v="2014"/>
    <n v="1.2109924972782313"/>
    <n v="58445.63"/>
    <n v="70777.219428699507"/>
  </r>
  <r>
    <s v="15 - Pará"/>
    <s v="NORTE               "/>
    <x v="5"/>
    <x v="5"/>
    <e v="#N/A"/>
    <s v="OUTROS"/>
    <s v="Indireta"/>
    <n v="2014"/>
    <n v="1.2109924972782313"/>
    <n v="16173.4"/>
    <n v="19585.866055479746"/>
  </r>
  <r>
    <s v="15 - Pará"/>
    <s v="NORTE               "/>
    <x v="7"/>
    <x v="7"/>
    <s v="Música"/>
    <s v="OUTROS"/>
    <s v="Indireta"/>
    <n v="2014"/>
    <n v="1.2109924972782313"/>
    <n v="5384.3"/>
    <n v="6520.346903095181"/>
  </r>
  <r>
    <s v="15 - Pará"/>
    <s v="NORTE               "/>
    <x v="7"/>
    <x v="7"/>
    <s v="Música"/>
    <s v="OUTROS"/>
    <s v="Indireta"/>
    <n v="2014"/>
    <n v="1.2109924972782313"/>
    <n v="5650.68"/>
    <n v="6842.9310845201562"/>
  </r>
  <r>
    <s v="15 - Pará"/>
    <s v="NORTE               "/>
    <x v="16"/>
    <x v="16"/>
    <s v="Audiovisual"/>
    <s v="OUTROS"/>
    <s v="Indireta"/>
    <n v="2014"/>
    <n v="1.2109924972782313"/>
    <n v="31121.77"/>
    <n v="37688.229972018744"/>
  </r>
  <r>
    <s v="15 - Pará"/>
    <s v="NORTE               "/>
    <x v="16"/>
    <x v="16"/>
    <s v="Audiovisual"/>
    <s v="OUTROS"/>
    <s v="Indireta"/>
    <n v="2014"/>
    <n v="1.2109924972782313"/>
    <n v="159874.31"/>
    <n v="193606.58991753412"/>
  </r>
  <r>
    <s v="15 - Pará"/>
    <s v="NORTE               "/>
    <x v="16"/>
    <x v="16"/>
    <s v="Audiovisual"/>
    <s v="OUTROS"/>
    <s v="Indireta"/>
    <n v="2014"/>
    <n v="1.2109924972782313"/>
    <n v="38255.39"/>
    <n v="46326.990270452676"/>
  </r>
  <r>
    <s v="15 - Pará"/>
    <s v="NORTE               "/>
    <x v="32"/>
    <x v="32"/>
    <s v="Audiovisual"/>
    <s v="OUTROS"/>
    <s v="Indireta"/>
    <n v="2014"/>
    <n v="1.2109924972782313"/>
    <n v="4474.6499999999996"/>
    <n v="5418.7675779460378"/>
  </r>
  <r>
    <s v="15 - Pará"/>
    <s v="NORTE               "/>
    <x v="32"/>
    <x v="32"/>
    <s v="Audiovisual"/>
    <s v="OUTROS"/>
    <s v="Indireta"/>
    <n v="2014"/>
    <n v="1.2109924972782313"/>
    <n v="12180.79"/>
    <n v="14750.845300921708"/>
  </r>
  <r>
    <s v="15 - Pará"/>
    <s v="NORTE               "/>
    <x v="36"/>
    <x v="36"/>
    <s v="Artes Cênicas e Espetáculos"/>
    <s v="OUTROS"/>
    <s v="Indireta"/>
    <n v="2014"/>
    <n v="1.2109924972782313"/>
    <n v="24861.31"/>
    <n v="30106.859882508266"/>
  </r>
  <r>
    <s v="15 - Pará"/>
    <s v="NORTE               "/>
    <x v="56"/>
    <x v="56"/>
    <s v="Artes Cênicas e Espetáculos"/>
    <s v="OUTROS"/>
    <s v="Indireta"/>
    <n v="2014"/>
    <n v="1.2109924972782313"/>
    <n v="23849.13"/>
    <n v="28881.117496613188"/>
  </r>
  <r>
    <s v="15 - Pará"/>
    <s v="NORTE               "/>
    <x v="20"/>
    <x v="20"/>
    <s v="Artes Cênicas e Espetáculos"/>
    <s v="OUTROS"/>
    <s v="Indireta"/>
    <n v="2014"/>
    <n v="1.2109924972782313"/>
    <n v="124200"/>
    <n v="150405.26816195634"/>
  </r>
  <r>
    <s v="15 - Pará"/>
    <s v="NORTE               "/>
    <x v="20"/>
    <x v="20"/>
    <s v="Artes Cênicas e Espetáculos"/>
    <s v="OUTROS"/>
    <s v="Indireta"/>
    <n v="2014"/>
    <n v="1.2109924972782313"/>
    <n v="134558.29"/>
    <n v="162949.07963658846"/>
  </r>
  <r>
    <s v="15 - Pará"/>
    <s v="NORTE               "/>
    <x v="20"/>
    <x v="20"/>
    <s v="Artes Cênicas e Espetáculos"/>
    <s v="OUTROS"/>
    <s v="Indireta"/>
    <n v="2014"/>
    <n v="1.2109924972782313"/>
    <n v="72033.19"/>
    <n v="87231.652645017326"/>
  </r>
  <r>
    <s v="15 - Pará"/>
    <s v="NORTE               "/>
    <x v="30"/>
    <x v="30"/>
    <s v="Artes Cênicas e Espetáculos"/>
    <s v="OUTROS"/>
    <s v="Indireta"/>
    <n v="2014"/>
    <n v="1.2109924972782313"/>
    <n v="67991.75"/>
    <n v="82337.499126817187"/>
  </r>
  <r>
    <s v="15 - Pará"/>
    <s v="NORTE               "/>
    <x v="30"/>
    <x v="30"/>
    <s v="Artes Cênicas e Espetáculos"/>
    <s v="OUTROS"/>
    <s v="Indireta"/>
    <n v="2014"/>
    <n v="1.2109924972782313"/>
    <n v="38961.53"/>
    <n v="47182.120512480724"/>
  </r>
  <r>
    <s v="15 - Pará"/>
    <s v="NORTE               "/>
    <x v="30"/>
    <x v="30"/>
    <s v="Artes Cênicas e Espetáculos"/>
    <s v="OUTROS"/>
    <s v="Indireta"/>
    <n v="2014"/>
    <n v="1.2109924972782313"/>
    <n v="2497.42"/>
    <n v="3024.3568825526004"/>
  </r>
  <r>
    <s v="15 - Pará"/>
    <s v="NORTE               "/>
    <x v="23"/>
    <x v="23"/>
    <s v="Patrimônio"/>
    <s v="FUNDO CULTURAL"/>
    <s v="Direta"/>
    <n v="2014"/>
    <n v="1.2109924972782313"/>
    <n v="490000"/>
    <n v="593386.32366633334"/>
  </r>
  <r>
    <s v="25 - Paraíba"/>
    <s v="NORDESTE            "/>
    <x v="39"/>
    <x v="39"/>
    <s v="Música"/>
    <s v="OUTROS"/>
    <s v="Indireta"/>
    <n v="2014"/>
    <n v="1.2109924972782313"/>
    <n v="27320.21"/>
    <n v="33084.569334065709"/>
  </r>
  <r>
    <s v="25 - Paraíba"/>
    <s v="NORDESTE            "/>
    <x v="26"/>
    <x v="26"/>
    <s v="Editorial"/>
    <s v="OUTROS"/>
    <s v="Indireta"/>
    <n v="2014"/>
    <n v="1.2109924972782313"/>
    <n v="41307.800000000003"/>
    <n v="50023.43587906973"/>
  </r>
  <r>
    <s v="25 - Paraíba"/>
    <s v="NORDESTE            "/>
    <x v="26"/>
    <x v="26"/>
    <s v="Editorial"/>
    <s v="OUTROS"/>
    <s v="Indireta"/>
    <n v="2014"/>
    <n v="1.2109924972782313"/>
    <n v="11263.73"/>
    <n v="13640.292521367732"/>
  </r>
  <r>
    <s v="25 - Paraíba"/>
    <s v="NORDESTE            "/>
    <x v="25"/>
    <x v="25"/>
    <s v="Editorial"/>
    <s v="OUTROS"/>
    <s v="Indireta"/>
    <n v="2014"/>
    <n v="1.2109924972782313"/>
    <n v="4841.9399999999996"/>
    <n v="5863.553012271359"/>
  </r>
  <r>
    <s v="25 - Paraíba"/>
    <s v="NORDESTE            "/>
    <x v="25"/>
    <x v="25"/>
    <s v="Editorial"/>
    <s v="OUTROS"/>
    <s v="Indireta"/>
    <n v="2014"/>
    <n v="1.2109924972782313"/>
    <n v="27000"/>
    <n v="32696.797426512247"/>
  </r>
  <r>
    <s v="25 - Paraíba"/>
    <s v="NORDESTE            "/>
    <x v="25"/>
    <x v="25"/>
    <s v="Editorial"/>
    <s v="OUTROS"/>
    <s v="Indireta"/>
    <n v="2014"/>
    <n v="1.2109924972782313"/>
    <n v="4387.24"/>
    <n v="5312.9147237589477"/>
  </r>
  <r>
    <s v="25 - Paraíba"/>
    <s v="NORDESTE            "/>
    <x v="25"/>
    <x v="25"/>
    <s v="Editorial"/>
    <s v="OUTROS"/>
    <s v="Indireta"/>
    <n v="2014"/>
    <n v="1.2109924972782313"/>
    <n v="66726.66"/>
    <n v="80805.484628435472"/>
  </r>
  <r>
    <s v="25 - Paraíba"/>
    <s v="NORDESTE            "/>
    <x v="33"/>
    <x v="33"/>
    <s v="Editorial"/>
    <s v="OUTROS"/>
    <s v="Indireta"/>
    <n v="2014"/>
    <n v="1.2109924972782313"/>
    <n v="133506.32"/>
    <n v="161675.15185922669"/>
  </r>
  <r>
    <s v="25 - Paraíba"/>
    <s v="NORDESTE            "/>
    <x v="33"/>
    <x v="33"/>
    <s v="Editorial"/>
    <s v="OUTROS"/>
    <s v="Indireta"/>
    <n v="2014"/>
    <n v="1.2109924972782313"/>
    <n v="8131.68"/>
    <n v="9847.4034702674489"/>
  </r>
  <r>
    <s v="25 - Paraíba"/>
    <s v="NORDESTE            "/>
    <x v="33"/>
    <x v="33"/>
    <s v="Editorial"/>
    <s v="OUTROS"/>
    <s v="Indireta"/>
    <n v="2014"/>
    <n v="1.2109924972782313"/>
    <n v="54994.94"/>
    <n v="66598.459728266491"/>
  </r>
  <r>
    <s v="25 - Paraíba"/>
    <s v="NORDESTE            "/>
    <x v="37"/>
    <x v="37"/>
    <s v="Música"/>
    <s v="OUTROS"/>
    <s v="Indireta"/>
    <n v="2014"/>
    <n v="1.2109924972782313"/>
    <n v="154000"/>
    <n v="186492.84458084762"/>
  </r>
  <r>
    <s v="25 - Paraíba"/>
    <s v="NORDESTE            "/>
    <x v="37"/>
    <x v="37"/>
    <s v="Música"/>
    <s v="OUTROS"/>
    <s v="Indireta"/>
    <n v="2014"/>
    <n v="1.2109924972782313"/>
    <n v="7403.11"/>
    <n v="8965.1106665254465"/>
  </r>
  <r>
    <s v="25 - Paraíba"/>
    <s v="NORDESTE            "/>
    <x v="13"/>
    <x v="13"/>
    <s v="Editorial"/>
    <s v="OUTROS"/>
    <s v="Indireta"/>
    <n v="2014"/>
    <n v="1.2109924972782313"/>
    <n v="261615.62"/>
    <n v="316814.55299079278"/>
  </r>
  <r>
    <s v="25 - Paraíba"/>
    <s v="NORDESTE            "/>
    <x v="13"/>
    <x v="13"/>
    <s v="Editorial"/>
    <s v="OUTROS"/>
    <s v="Indireta"/>
    <n v="2014"/>
    <n v="1.2109924972782313"/>
    <n v="73611.600000000006"/>
    <n v="89143.095312646255"/>
  </r>
  <r>
    <s v="25 - Paraíba"/>
    <s v="NORDESTE            "/>
    <x v="5"/>
    <x v="5"/>
    <e v="#N/A"/>
    <s v="OUTROS"/>
    <s v="Indireta"/>
    <n v="2014"/>
    <n v="1.2109924972782313"/>
    <n v="28604.83"/>
    <n v="34640.23451591927"/>
  </r>
  <r>
    <s v="25 - Paraíba"/>
    <s v="NORDESTE            "/>
    <x v="5"/>
    <x v="5"/>
    <e v="#N/A"/>
    <s v="OUTROS"/>
    <s v="Indireta"/>
    <n v="2014"/>
    <n v="1.2109924972782313"/>
    <n v="80917.7"/>
    <n v="97990.727597010729"/>
  </r>
  <r>
    <s v="25 - Paraíba"/>
    <s v="NORDESTE            "/>
    <x v="31"/>
    <x v="31"/>
    <s v="Audiovisual"/>
    <s v="OUTROS"/>
    <s v="Indireta"/>
    <n v="2014"/>
    <n v="1.2109924972782313"/>
    <n v="74434.81"/>
    <n v="90139.996446330668"/>
  </r>
  <r>
    <s v="25 - Paraíba"/>
    <s v="NORDESTE            "/>
    <x v="31"/>
    <x v="31"/>
    <s v="Audiovisual"/>
    <s v="OUTROS"/>
    <s v="Indireta"/>
    <n v="2014"/>
    <n v="1.2109924972782313"/>
    <n v="70143.990000000005"/>
    <n v="84943.845619159285"/>
  </r>
  <r>
    <s v="25 - Paraíba"/>
    <s v="NORDESTE            "/>
    <x v="31"/>
    <x v="31"/>
    <s v="Audiovisual"/>
    <s v="OUTROS"/>
    <s v="Indireta"/>
    <n v="2014"/>
    <n v="1.2109924972782313"/>
    <n v="96623.76"/>
    <n v="117010.64841881247"/>
  </r>
  <r>
    <s v="25 - Paraíba"/>
    <s v="NORDESTE            "/>
    <x v="16"/>
    <x v="16"/>
    <s v="Audiovisual"/>
    <s v="OUTROS"/>
    <s v="Indireta"/>
    <n v="2014"/>
    <n v="1.2109924972782313"/>
    <n v="11934.55"/>
    <n v="14452.650508391915"/>
  </r>
  <r>
    <s v="25 - Paraíba"/>
    <s v="NORDESTE            "/>
    <x v="32"/>
    <x v="32"/>
    <s v="Audiovisual"/>
    <s v="OUTROS"/>
    <s v="Indireta"/>
    <n v="2014"/>
    <n v="1.2109924972782313"/>
    <n v="158176.14000000001"/>
    <n v="191550.11878843117"/>
  </r>
  <r>
    <s v="25 - Paraíba"/>
    <s v="NORDESTE            "/>
    <x v="32"/>
    <x v="32"/>
    <s v="Audiovisual"/>
    <s v="OUTROS"/>
    <s v="Indireta"/>
    <n v="2014"/>
    <n v="1.2109924972782313"/>
    <n v="42065.25"/>
    <n v="50940.702146133117"/>
  </r>
  <r>
    <s v="25 - Paraíba"/>
    <s v="NORDESTE            "/>
    <x v="36"/>
    <x v="36"/>
    <s v="Artes Cênicas e Espetáculos"/>
    <s v="OUTROS"/>
    <s v="Indireta"/>
    <n v="2014"/>
    <n v="1.2109924972782313"/>
    <n v="46339.6"/>
    <n v="56116.90792687433"/>
  </r>
  <r>
    <s v="25 - Paraíba"/>
    <s v="NORDESTE            "/>
    <x v="36"/>
    <x v="36"/>
    <s v="Artes Cênicas e Espetáculos"/>
    <s v="OUTROS"/>
    <s v="Indireta"/>
    <n v="2014"/>
    <n v="1.2109924972782313"/>
    <n v="78000"/>
    <n v="94457.414787702044"/>
  </r>
  <r>
    <s v="25 - Paraíba"/>
    <s v="NORDESTE            "/>
    <x v="36"/>
    <x v="36"/>
    <s v="Artes Cênicas e Espetáculos"/>
    <s v="OUTROS"/>
    <s v="Indireta"/>
    <n v="2014"/>
    <n v="1.2109924972782313"/>
    <n v="10436.07"/>
    <n v="12638.002471070431"/>
  </r>
  <r>
    <s v="25 - Paraíba"/>
    <s v="NORDESTE            "/>
    <x v="20"/>
    <x v="20"/>
    <s v="Artes Cênicas e Espetáculos"/>
    <s v="OUTROS"/>
    <s v="Indireta"/>
    <n v="2014"/>
    <n v="1.2109924972782313"/>
    <n v="50990.21"/>
    <n v="61748.761744641444"/>
  </r>
  <r>
    <s v="25 - Paraíba"/>
    <s v="NORDESTE            "/>
    <x v="20"/>
    <x v="20"/>
    <s v="Artes Cênicas e Espetáculos"/>
    <s v="OUTROS"/>
    <s v="Indireta"/>
    <n v="2014"/>
    <n v="1.2109924972782313"/>
    <n v="5234.9399999999996"/>
    <n v="6339.4730637017037"/>
  </r>
  <r>
    <s v="25 - Paraíba"/>
    <s v="NORDESTE            "/>
    <x v="30"/>
    <x v="30"/>
    <s v="Artes Cênicas e Espetáculos"/>
    <s v="OUTROS"/>
    <s v="Indireta"/>
    <n v="2014"/>
    <n v="1.2109924972782313"/>
    <n v="7792.75"/>
    <n v="9436.9617831649375"/>
  </r>
  <r>
    <s v="25 - Paraíba"/>
    <s v="NORDESTE            "/>
    <x v="30"/>
    <x v="30"/>
    <s v="Artes Cênicas e Espetáculos"/>
    <s v="OUTROS"/>
    <s v="Indireta"/>
    <n v="2014"/>
    <n v="1.2109924972782313"/>
    <n v="122765.45"/>
    <n v="148668.03887498585"/>
  </r>
  <r>
    <s v="25 - Paraíba"/>
    <s v="NORDESTE            "/>
    <x v="30"/>
    <x v="30"/>
    <s v="Artes Cênicas e Espetáculos"/>
    <s v="OUTROS"/>
    <s v="Indireta"/>
    <n v="2014"/>
    <n v="1.2109924972782313"/>
    <n v="44831.3"/>
    <n v="54290.367943229576"/>
  </r>
  <r>
    <s v="25 - Paraíba"/>
    <s v="NORDESTE            "/>
    <x v="1"/>
    <x v="1"/>
    <s v="Patrimônio"/>
    <s v="FUNDO CULTURAL"/>
    <s v="Direta"/>
    <n v="2014"/>
    <n v="1.2109924972782313"/>
    <n v="500000"/>
    <n v="605496.24863911571"/>
  </r>
  <r>
    <s v="26 - Pernambuco"/>
    <s v="NORDESTE            "/>
    <x v="2"/>
    <x v="2"/>
    <e v="#N/A"/>
    <s v="OUTROS"/>
    <s v="Indireta"/>
    <n v="2014"/>
    <n v="1.2109924972782313"/>
    <n v="232255.84"/>
    <n v="281260.07968905335"/>
  </r>
  <r>
    <s v="26 - Pernambuco"/>
    <s v="NORDESTE            "/>
    <x v="2"/>
    <x v="2"/>
    <e v="#N/A"/>
    <s v="OUTROS"/>
    <s v="Indireta"/>
    <n v="2014"/>
    <n v="1.2109924972782313"/>
    <n v="90805.27"/>
    <n v="109964.50068332406"/>
  </r>
  <r>
    <s v="26 - Pernambuco"/>
    <s v="NORDESTE            "/>
    <x v="26"/>
    <x v="26"/>
    <s v="Editorial"/>
    <s v="OUTROS"/>
    <s v="Indireta"/>
    <n v="2014"/>
    <n v="1.2109924972782313"/>
    <n v="26489.29"/>
    <n v="32078.33144822728"/>
  </r>
  <r>
    <s v="26 - Pernambuco"/>
    <s v="NORDESTE            "/>
    <x v="26"/>
    <x v="26"/>
    <s v="Editorial"/>
    <s v="OUTROS"/>
    <s v="Indireta"/>
    <n v="2014"/>
    <n v="1.2109924972782313"/>
    <n v="188637.12"/>
    <n v="228438.1370281734"/>
  </r>
  <r>
    <s v="26 - Pernambuco"/>
    <s v="NORDESTE            "/>
    <x v="26"/>
    <x v="26"/>
    <s v="Editorial"/>
    <s v="OUTROS"/>
    <s v="Indireta"/>
    <n v="2014"/>
    <n v="1.2109924972782313"/>
    <n v="452953.33"/>
    <n v="548523.08424719085"/>
  </r>
  <r>
    <s v="26 - Pernambuco"/>
    <s v="NORDESTE            "/>
    <x v="40"/>
    <x v="40"/>
    <s v="Música"/>
    <s v="OUTROS"/>
    <s v="Indireta"/>
    <n v="2014"/>
    <n v="1.2109924972782313"/>
    <n v="45000"/>
    <n v="54494.662377520406"/>
  </r>
  <r>
    <s v="26 - Pernambuco"/>
    <s v="NORDESTE            "/>
    <x v="40"/>
    <x v="40"/>
    <s v="Música"/>
    <s v="OUTROS"/>
    <s v="Indireta"/>
    <n v="2014"/>
    <n v="1.2109924972782313"/>
    <n v="9755.0499999999993"/>
    <n v="11813.292360574009"/>
  </r>
  <r>
    <s v="26 - Pernambuco"/>
    <s v="NORDESTE            "/>
    <x v="40"/>
    <x v="40"/>
    <s v="Música"/>
    <s v="OUTROS"/>
    <s v="Indireta"/>
    <n v="2014"/>
    <n v="1.2109924972782313"/>
    <n v="95277.33"/>
    <n v="115380.13179070214"/>
  </r>
  <r>
    <s v="26 - Pernambuco"/>
    <s v="NORDESTE            "/>
    <x v="25"/>
    <x v="25"/>
    <s v="Editorial"/>
    <s v="OUTROS"/>
    <s v="Indireta"/>
    <n v="2014"/>
    <n v="1.2109924972782313"/>
    <n v="19813.560000000001"/>
    <n v="23994.072504372074"/>
  </r>
  <r>
    <s v="26 - Pernambuco"/>
    <s v="NORDESTE            "/>
    <x v="25"/>
    <x v="25"/>
    <s v="Editorial"/>
    <s v="OUTROS"/>
    <s v="Direta"/>
    <n v="2014"/>
    <n v="1.2109924972782313"/>
    <n v="1661101.2"/>
    <n v="2011581.0904198668"/>
  </r>
  <r>
    <s v="26 - Pernambuco"/>
    <s v="NORDESTE            "/>
    <x v="25"/>
    <x v="25"/>
    <s v="Editorial"/>
    <s v="OUTROS"/>
    <s v="Direta"/>
    <n v="2014"/>
    <n v="1.2109924972782313"/>
    <n v="31534.37"/>
    <n v="38187.885476395735"/>
  </r>
  <r>
    <s v="26 - Pernambuco"/>
    <s v="NORDESTE            "/>
    <x v="25"/>
    <x v="25"/>
    <s v="Editorial"/>
    <s v="OUTROS"/>
    <s v="Indireta"/>
    <n v="2014"/>
    <n v="1.2109924972782313"/>
    <n v="52525.7"/>
    <n v="63608.228614287189"/>
  </r>
  <r>
    <s v="26 - Pernambuco"/>
    <s v="NORDESTE            "/>
    <x v="25"/>
    <x v="25"/>
    <s v="Editorial"/>
    <s v="OUTROS"/>
    <s v="Indireta"/>
    <n v="2014"/>
    <n v="1.2109924972782313"/>
    <n v="684517.68"/>
    <n v="828945.77473430126"/>
  </r>
  <r>
    <s v="26 - Pernambuco"/>
    <s v="NORDESTE            "/>
    <x v="33"/>
    <x v="33"/>
    <s v="Editorial"/>
    <s v="OUTROS"/>
    <s v="Indireta"/>
    <n v="2014"/>
    <n v="1.2109924972782313"/>
    <n v="8148.73"/>
    <n v="9868.050892346042"/>
  </r>
  <r>
    <s v="26 - Pernambuco"/>
    <s v="NORDESTE            "/>
    <x v="33"/>
    <x v="33"/>
    <s v="Editorial"/>
    <s v="OUTROS"/>
    <s v="Indireta"/>
    <n v="2014"/>
    <n v="1.2109924972782313"/>
    <n v="47045.09"/>
    <n v="56971.251023779143"/>
  </r>
  <r>
    <s v="26 - Pernambuco"/>
    <s v="NORDESTE            "/>
    <x v="33"/>
    <x v="33"/>
    <s v="Editorial"/>
    <s v="OUTROS"/>
    <s v="Indireta"/>
    <n v="2014"/>
    <n v="1.2109924972782313"/>
    <n v="9263.52"/>
    <n v="11218.053218386842"/>
  </r>
  <r>
    <s v="26 - Pernambuco"/>
    <s v="NORDESTE            "/>
    <x v="37"/>
    <x v="37"/>
    <s v="Música"/>
    <s v="OUTROS"/>
    <s v="Indireta"/>
    <n v="2014"/>
    <n v="1.2109924972782313"/>
    <n v="8428.85"/>
    <n v="10207.27411068362"/>
  </r>
  <r>
    <s v="26 - Pernambuco"/>
    <s v="NORDESTE            "/>
    <x v="13"/>
    <x v="13"/>
    <s v="Editorial"/>
    <s v="OUTROS"/>
    <s v="Indireta"/>
    <n v="2014"/>
    <n v="1.2109924972782313"/>
    <n v="38954.839999999997"/>
    <n v="47174.018972673934"/>
  </r>
  <r>
    <s v="26 - Pernambuco"/>
    <s v="NORDESTE            "/>
    <x v="12"/>
    <x v="12"/>
    <s v="Editorial"/>
    <s v="OUTROS"/>
    <s v="Indireta"/>
    <n v="2014"/>
    <n v="1.2109924972782313"/>
    <n v="19096.650000000001"/>
    <n v="23125.899873148337"/>
  </r>
  <r>
    <s v="26 - Pernambuco"/>
    <s v="NORDESTE            "/>
    <x v="12"/>
    <x v="12"/>
    <s v="Editorial"/>
    <s v="OUTROS"/>
    <s v="Indireta"/>
    <n v="2014"/>
    <n v="1.2109924972782313"/>
    <n v="3470.98"/>
    <n v="4203.3307382027951"/>
  </r>
  <r>
    <s v="26 - Pernambuco"/>
    <s v="NORDESTE            "/>
    <x v="14"/>
    <x v="14"/>
    <s v="Editorial"/>
    <s v="OUTROS"/>
    <s v="Indireta"/>
    <n v="2014"/>
    <n v="1.2109924972782313"/>
    <n v="89259.39"/>
    <n v="108092.45160163159"/>
  </r>
  <r>
    <s v="26 - Pernambuco"/>
    <s v="NORDESTE            "/>
    <x v="14"/>
    <x v="14"/>
    <s v="Editorial"/>
    <s v="OUTROS"/>
    <s v="Indireta"/>
    <n v="2014"/>
    <n v="1.2109924972782313"/>
    <n v="477.8"/>
    <n v="578.61221519953892"/>
  </r>
  <r>
    <s v="26 - Pernambuco"/>
    <s v="NORDESTE            "/>
    <x v="5"/>
    <x v="5"/>
    <e v="#N/A"/>
    <s v="OUTROS"/>
    <s v="Indireta"/>
    <n v="2014"/>
    <n v="1.2109924972782313"/>
    <n v="5319.87"/>
    <n v="6442.3226564955439"/>
  </r>
  <r>
    <s v="26 - Pernambuco"/>
    <s v="NORDESTE            "/>
    <x v="5"/>
    <x v="5"/>
    <e v="#N/A"/>
    <s v="OUTROS"/>
    <s v="Indireta"/>
    <n v="2014"/>
    <n v="1.2109924972782313"/>
    <n v="54397.86"/>
    <n v="65875.400327991607"/>
  </r>
  <r>
    <s v="26 - Pernambuco"/>
    <s v="NORDESTE            "/>
    <x v="27"/>
    <x v="27"/>
    <s v="Audiovisual"/>
    <s v="OUTROS"/>
    <s v="Indireta"/>
    <n v="2014"/>
    <n v="1.2109924972782313"/>
    <n v="1922.74"/>
    <n v="2328.4237142167467"/>
  </r>
  <r>
    <s v="26 - Pernambuco"/>
    <s v="NORDESTE            "/>
    <x v="42"/>
    <x v="42"/>
    <s v="Audiovisual"/>
    <s v="OUTROS"/>
    <s v="Indireta"/>
    <n v="2014"/>
    <n v="1.2109924972782313"/>
    <n v="10304.950000000001"/>
    <n v="12479.217134827311"/>
  </r>
  <r>
    <s v="26 - Pernambuco"/>
    <s v="NORDESTE            "/>
    <x v="42"/>
    <x v="42"/>
    <s v="Audiovisual"/>
    <s v="OUTROS"/>
    <s v="Indireta"/>
    <n v="2014"/>
    <n v="1.2109924972782313"/>
    <n v="12003.25"/>
    <n v="14535.84569295493"/>
  </r>
  <r>
    <s v="26 - Pernambuco"/>
    <s v="NORDESTE            "/>
    <x v="7"/>
    <x v="7"/>
    <s v="Música"/>
    <s v="OUTROS"/>
    <s v="Indireta"/>
    <n v="2014"/>
    <n v="1.2109924972782313"/>
    <n v="38963.75"/>
    <n v="47184.808915824688"/>
  </r>
  <r>
    <s v="26 - Pernambuco"/>
    <s v="NORDESTE            "/>
    <x v="16"/>
    <x v="16"/>
    <s v="Audiovisual"/>
    <s v="OUTROS"/>
    <s v="Indireta"/>
    <n v="2014"/>
    <n v="1.2109924972782313"/>
    <n v="16958.05"/>
    <n v="20536.071318469109"/>
  </r>
  <r>
    <s v="26 - Pernambuco"/>
    <s v="NORDESTE            "/>
    <x v="16"/>
    <x v="16"/>
    <s v="Audiovisual"/>
    <s v="OUTROS"/>
    <s v="Indireta"/>
    <n v="2014"/>
    <n v="1.2109924972782313"/>
    <n v="6816.66"/>
    <n v="8254.9241164966279"/>
  </r>
  <r>
    <s v="26 - Pernambuco"/>
    <s v="NORDESTE            "/>
    <x v="32"/>
    <x v="32"/>
    <s v="Audiovisual"/>
    <s v="OUTROS"/>
    <s v="Indireta"/>
    <n v="2014"/>
    <n v="1.2109924972782313"/>
    <n v="43264.08"/>
    <n v="52392.476281645184"/>
  </r>
  <r>
    <s v="26 - Pernambuco"/>
    <s v="NORDESTE            "/>
    <x v="36"/>
    <x v="36"/>
    <s v="Artes Cênicas e Espetáculos"/>
    <s v="OUTROS"/>
    <s v="Indireta"/>
    <n v="2014"/>
    <n v="1.2109924972782313"/>
    <n v="9731.4"/>
    <n v="11784.652388013379"/>
  </r>
  <r>
    <s v="26 - Pernambuco"/>
    <s v="NORDESTE            "/>
    <x v="36"/>
    <x v="36"/>
    <s v="Artes Cênicas e Espetáculos"/>
    <s v="OUTROS"/>
    <s v="Indireta"/>
    <n v="2014"/>
    <n v="1.2109924972782313"/>
    <n v="12237.54"/>
    <n v="14819.569125142249"/>
  </r>
  <r>
    <s v="26 - Pernambuco"/>
    <s v="NORDESTE            "/>
    <x v="20"/>
    <x v="20"/>
    <s v="Artes Cênicas e Espetáculos"/>
    <s v="OUTROS"/>
    <s v="Indireta"/>
    <n v="2014"/>
    <n v="1.2109924972782313"/>
    <n v="55615.17"/>
    <n v="67349.553604853369"/>
  </r>
  <r>
    <s v="26 - Pernambuco"/>
    <s v="NORDESTE            "/>
    <x v="20"/>
    <x v="20"/>
    <s v="Artes Cênicas e Espetáculos"/>
    <s v="OUTROS"/>
    <s v="Indireta"/>
    <n v="2014"/>
    <n v="1.2109924972782313"/>
    <n v="135000"/>
    <n v="163483.98713256122"/>
  </r>
  <r>
    <s v="26 - Pernambuco"/>
    <s v="NORDESTE            "/>
    <x v="20"/>
    <x v="20"/>
    <s v="Artes Cênicas e Espetáculos"/>
    <s v="OUTROS"/>
    <s v="Indireta"/>
    <n v="2014"/>
    <n v="1.2109924972782313"/>
    <n v="98761.1"/>
    <n v="119598.95112294515"/>
  </r>
  <r>
    <s v="26 - Pernambuco"/>
    <s v="NORDESTE            "/>
    <x v="20"/>
    <x v="20"/>
    <s v="Artes Cênicas e Espetáculos"/>
    <s v="OUTROS"/>
    <s v="Indireta"/>
    <n v="2014"/>
    <n v="1.2109924972782313"/>
    <n v="300217.19"/>
    <n v="363560.76464395324"/>
  </r>
  <r>
    <s v="26 - Pernambuco"/>
    <s v="NORDESTE            "/>
    <x v="30"/>
    <x v="30"/>
    <s v="Artes Cênicas e Espetáculos"/>
    <s v="OUTROS"/>
    <s v="Indireta"/>
    <n v="2014"/>
    <n v="1.2109924972782313"/>
    <n v="618900"/>
    <n v="749483.25656549737"/>
  </r>
  <r>
    <s v="26 - Pernambuco"/>
    <s v="NORDESTE            "/>
    <x v="30"/>
    <x v="30"/>
    <s v="Artes Cênicas e Espetáculos"/>
    <s v="OUTROS"/>
    <s v="Indireta"/>
    <n v="2014"/>
    <n v="1.2109924972782313"/>
    <n v="97303.48"/>
    <n v="117833.78423906243"/>
  </r>
  <r>
    <s v="26 - Pernambuco"/>
    <s v="NORDESTE            "/>
    <x v="30"/>
    <x v="30"/>
    <s v="Artes Cênicas e Espetáculos"/>
    <s v="OUTROS"/>
    <s v="Indireta"/>
    <n v="2014"/>
    <n v="1.2109924972782313"/>
    <n v="6555.09"/>
    <n v="7938.1648089835617"/>
  </r>
  <r>
    <s v="26 - Pernambuco"/>
    <s v="NORDESTE            "/>
    <x v="48"/>
    <x v="48"/>
    <s v="Patrimônio"/>
    <s v="FUNDO CULTURAL"/>
    <s v="Direta"/>
    <n v="2014"/>
    <n v="1.2109924972782313"/>
    <n v="66000"/>
    <n v="79925.504820363261"/>
  </r>
  <r>
    <s v="26 - Pernambuco"/>
    <s v="NORDESTE            "/>
    <x v="48"/>
    <x v="48"/>
    <s v="Patrimônio"/>
    <s v="FUNDO CULTURAL"/>
    <s v="Direta"/>
    <n v="2014"/>
    <n v="1.2109924972782313"/>
    <n v="1900000"/>
    <n v="2300885.7448286396"/>
  </r>
  <r>
    <s v="22 - Piauí"/>
    <s v="NORDESTE            "/>
    <x v="38"/>
    <x v="38"/>
    <e v="#N/A"/>
    <s v="OUTROS"/>
    <s v="Indireta"/>
    <n v="2014"/>
    <n v="1.2109924972782313"/>
    <n v="39570.89"/>
    <n v="47920.050900622191"/>
  </r>
  <r>
    <s v="22 - Piauí"/>
    <s v="NORDESTE            "/>
    <x v="38"/>
    <x v="38"/>
    <e v="#N/A"/>
    <s v="OUTROS"/>
    <s v="Indireta"/>
    <n v="2014"/>
    <n v="1.2109924972782313"/>
    <n v="142290"/>
    <n v="172312.12243771955"/>
  </r>
  <r>
    <s v="22 - Piauí"/>
    <s v="NORDESTE            "/>
    <x v="38"/>
    <x v="38"/>
    <e v="#N/A"/>
    <s v="OUTROS"/>
    <s v="Indireta"/>
    <n v="2014"/>
    <n v="1.2109924972782313"/>
    <n v="4678.0200000000004"/>
    <n v="5665.0471221175121"/>
  </r>
  <r>
    <s v="22 - Piauí"/>
    <s v="NORDESTE            "/>
    <x v="2"/>
    <x v="2"/>
    <e v="#N/A"/>
    <s v="OUTROS"/>
    <s v="Indireta"/>
    <n v="2014"/>
    <n v="1.2109924972782313"/>
    <n v="20940.63"/>
    <n v="25358.945818279451"/>
  </r>
  <r>
    <s v="22 - Piauí"/>
    <s v="NORDESTE            "/>
    <x v="2"/>
    <x v="2"/>
    <e v="#N/A"/>
    <s v="OUTROS"/>
    <s v="Indireta"/>
    <n v="2014"/>
    <n v="1.2109924972782313"/>
    <n v="47238.16"/>
    <n v="57205.057345228663"/>
  </r>
  <r>
    <s v="22 - Piauí"/>
    <s v="NORDESTE            "/>
    <x v="2"/>
    <x v="2"/>
    <e v="#N/A"/>
    <s v="OUTROS"/>
    <s v="Indireta"/>
    <n v="2014"/>
    <n v="1.2109924972782313"/>
    <n v="38003.68"/>
    <n v="46022.171348962773"/>
  </r>
  <r>
    <s v="22 - Piauí"/>
    <s v="NORDESTE            "/>
    <x v="26"/>
    <x v="26"/>
    <s v="Editorial"/>
    <s v="OUTROS"/>
    <s v="Indireta"/>
    <n v="2014"/>
    <n v="1.2109924972782313"/>
    <n v="4578.92"/>
    <n v="5545.0377656372393"/>
  </r>
  <r>
    <s v="22 - Piauí"/>
    <s v="NORDESTE            "/>
    <x v="40"/>
    <x v="40"/>
    <s v="Música"/>
    <s v="OUTROS"/>
    <s v="Indireta"/>
    <n v="2014"/>
    <n v="1.2109924972782313"/>
    <n v="127200"/>
    <n v="154038.24565379103"/>
  </r>
  <r>
    <s v="22 - Piauí"/>
    <s v="NORDESTE            "/>
    <x v="25"/>
    <x v="25"/>
    <s v="Editorial"/>
    <s v="OUTROS"/>
    <s v="Indireta"/>
    <n v="2014"/>
    <n v="1.2109924972782313"/>
    <n v="24799.47"/>
    <n v="30031.97210647658"/>
  </r>
  <r>
    <s v="22 - Piauí"/>
    <s v="NORDESTE            "/>
    <x v="25"/>
    <x v="25"/>
    <s v="Editorial"/>
    <s v="OUTROS"/>
    <s v="Indireta"/>
    <n v="2014"/>
    <n v="1.2109924972782313"/>
    <n v="31200"/>
    <n v="37782.965915080815"/>
  </r>
  <r>
    <s v="22 - Piauí"/>
    <s v="NORDESTE            "/>
    <x v="25"/>
    <x v="25"/>
    <s v="Editorial"/>
    <s v="OUTROS"/>
    <s v="Indireta"/>
    <n v="2014"/>
    <n v="1.2109924972782313"/>
    <n v="242532.03"/>
    <n v="293704.46867965889"/>
  </r>
  <r>
    <s v="22 - Piauí"/>
    <s v="NORDESTE            "/>
    <x v="25"/>
    <x v="25"/>
    <s v="Editorial"/>
    <s v="OUTROS"/>
    <s v="Indireta"/>
    <n v="2014"/>
    <n v="1.2109924972782313"/>
    <n v="197229.08"/>
    <n v="238842.93612508805"/>
  </r>
  <r>
    <s v="22 - Piauí"/>
    <s v="NORDESTE            "/>
    <x v="33"/>
    <x v="33"/>
    <s v="Editorial"/>
    <s v="OUTROS"/>
    <s v="Indireta"/>
    <n v="2014"/>
    <n v="1.2109924972782313"/>
    <n v="2363.59"/>
    <n v="2862.2897566418551"/>
  </r>
  <r>
    <s v="22 - Piauí"/>
    <s v="NORDESTE            "/>
    <x v="33"/>
    <x v="33"/>
    <s v="Editorial"/>
    <s v="OUTROS"/>
    <s v="Indireta"/>
    <n v="2014"/>
    <n v="1.2109924972782313"/>
    <n v="11438.8"/>
    <n v="13852.300977866231"/>
  </r>
  <r>
    <s v="22 - Piauí"/>
    <s v="NORDESTE            "/>
    <x v="33"/>
    <x v="33"/>
    <s v="Editorial"/>
    <s v="OUTROS"/>
    <s v="Indireta"/>
    <n v="2014"/>
    <n v="1.2109924972782313"/>
    <n v="33219.47"/>
    <n v="40228.52893355929"/>
  </r>
  <r>
    <s v="22 - Piauí"/>
    <s v="NORDESTE            "/>
    <x v="5"/>
    <x v="5"/>
    <e v="#N/A"/>
    <s v="OUTROS"/>
    <s v="Indireta"/>
    <n v="2014"/>
    <n v="1.2109924972782313"/>
    <n v="17119.47"/>
    <n v="20731.549727379763"/>
  </r>
  <r>
    <s v="22 - Piauí"/>
    <s v="NORDESTE            "/>
    <x v="5"/>
    <x v="5"/>
    <e v="#N/A"/>
    <s v="OUTROS"/>
    <s v="Indireta"/>
    <n v="2014"/>
    <n v="1.2109924972782313"/>
    <n v="126890.28"/>
    <n v="153663.17705753402"/>
  </r>
  <r>
    <s v="22 - Piauí"/>
    <s v="NORDESTE            "/>
    <x v="5"/>
    <x v="5"/>
    <e v="#N/A"/>
    <s v="OUTROS"/>
    <s v="Indireta"/>
    <n v="2014"/>
    <n v="1.2109924972782313"/>
    <n v="111015.18"/>
    <n v="134438.55006399236"/>
  </r>
  <r>
    <s v="22 - Piauí"/>
    <s v="NORDESTE            "/>
    <x v="32"/>
    <x v="32"/>
    <s v="Audiovisual"/>
    <s v="OUTROS"/>
    <s v="Indireta"/>
    <n v="2014"/>
    <n v="1.2109924972782313"/>
    <n v="2914.03"/>
    <n v="3528.8684668436845"/>
  </r>
  <r>
    <s v="22 - Piauí"/>
    <s v="NORDESTE            "/>
    <x v="32"/>
    <x v="32"/>
    <s v="Audiovisual"/>
    <s v="OUTROS"/>
    <s v="Indireta"/>
    <n v="2014"/>
    <n v="1.2109924972782313"/>
    <n v="75000"/>
    <n v="90824.437295867348"/>
  </r>
  <r>
    <s v="22 - Piauí"/>
    <s v="NORDESTE            "/>
    <x v="32"/>
    <x v="32"/>
    <s v="Audiovisual"/>
    <s v="OUTROS"/>
    <s v="Indireta"/>
    <n v="2014"/>
    <n v="1.2109924972782313"/>
    <n v="188634.92"/>
    <n v="228435.4728446794"/>
  </r>
  <r>
    <s v="22 - Piauí"/>
    <s v="NORDESTE            "/>
    <x v="36"/>
    <x v="36"/>
    <s v="Artes Cênicas e Espetáculos"/>
    <s v="OUTROS"/>
    <s v="Indireta"/>
    <n v="2014"/>
    <n v="1.2109924972782313"/>
    <n v="24387.21"/>
    <n v="29532.728339548656"/>
  </r>
  <r>
    <s v="22 - Piauí"/>
    <s v="NORDESTE            "/>
    <x v="36"/>
    <x v="36"/>
    <s v="Artes Cênicas e Espetáculos"/>
    <s v="OUTROS"/>
    <s v="Indireta"/>
    <n v="2014"/>
    <n v="1.2109924972782313"/>
    <n v="19473.419999999998"/>
    <n v="23582.165516347854"/>
  </r>
  <r>
    <s v="22 - Piauí"/>
    <s v="NORDESTE            "/>
    <x v="36"/>
    <x v="36"/>
    <s v="Artes Cênicas e Espetáculos"/>
    <s v="OUTROS"/>
    <s v="Indireta"/>
    <n v="2014"/>
    <n v="1.2109924972782313"/>
    <n v="49541.96"/>
    <n v="59994.941860458246"/>
  </r>
  <r>
    <s v="22 - Piauí"/>
    <s v="NORDESTE            "/>
    <x v="20"/>
    <x v="20"/>
    <s v="Artes Cênicas e Espetáculos"/>
    <s v="OUTROS"/>
    <s v="Indireta"/>
    <n v="2014"/>
    <n v="1.2109924972782313"/>
    <n v="7601.25"/>
    <n v="9205.0567199361558"/>
  </r>
  <r>
    <s v="22 - Piauí"/>
    <s v="NORDESTE            "/>
    <x v="20"/>
    <x v="20"/>
    <s v="Artes Cênicas e Espetáculos"/>
    <s v="OUTROS"/>
    <s v="Indireta"/>
    <n v="2014"/>
    <n v="1.2109924972782313"/>
    <n v="24953.43"/>
    <n v="30218.416511357536"/>
  </r>
  <r>
    <s v="22 - Piauí"/>
    <s v="NORDESTE            "/>
    <x v="49"/>
    <x v="49"/>
    <s v="Patrimônio"/>
    <s v="FUNDO CULTURAL"/>
    <s v="Direta"/>
    <n v="2014"/>
    <n v="1.2109924972782313"/>
    <n v="450000"/>
    <n v="544946.62377520406"/>
  </r>
  <r>
    <s v="41 - Paraná"/>
    <s v="SUL                 "/>
    <x v="38"/>
    <x v="38"/>
    <e v="#N/A"/>
    <s v="OUTROS"/>
    <s v="Indireta"/>
    <n v="2014"/>
    <n v="1.2109924972782313"/>
    <n v="85000"/>
    <n v="102934.36226864967"/>
  </r>
  <r>
    <s v="41 - Paraná"/>
    <s v="SUL                 "/>
    <x v="38"/>
    <x v="38"/>
    <e v="#N/A"/>
    <s v="OUTROS"/>
    <s v="Indireta"/>
    <n v="2014"/>
    <n v="1.2109924972782313"/>
    <n v="74800"/>
    <n v="90582.238796411708"/>
  </r>
  <r>
    <s v="41 - Paraná"/>
    <s v="SUL                 "/>
    <x v="38"/>
    <x v="38"/>
    <e v="#N/A"/>
    <s v="OUTROS"/>
    <s v="Indireta"/>
    <n v="2014"/>
    <n v="1.2109924972782313"/>
    <n v="15211.21"/>
    <n v="18420.661184523604"/>
  </r>
  <r>
    <s v="41 - Paraná"/>
    <s v="SUL                 "/>
    <x v="2"/>
    <x v="2"/>
    <e v="#N/A"/>
    <s v="OUTROS"/>
    <s v="Indireta"/>
    <n v="2014"/>
    <n v="1.2109924972782313"/>
    <n v="19101.97"/>
    <n v="23132.342353233857"/>
  </r>
  <r>
    <s v="41 - Paraná"/>
    <s v="SUL                 "/>
    <x v="2"/>
    <x v="2"/>
    <e v="#N/A"/>
    <s v="OUTROS"/>
    <s v="Indireta"/>
    <n v="2014"/>
    <n v="1.2109924972782313"/>
    <n v="4500000"/>
    <n v="5449466.2377520408"/>
  </r>
  <r>
    <s v="41 - Paraná"/>
    <s v="SUL                 "/>
    <x v="2"/>
    <x v="2"/>
    <e v="#N/A"/>
    <s v="OUTROS"/>
    <s v="Indireta"/>
    <n v="2014"/>
    <n v="1.2109924972782313"/>
    <n v="1904500"/>
    <n v="2306335.2110663918"/>
  </r>
  <r>
    <s v="41 - Paraná"/>
    <s v="SUL                 "/>
    <x v="2"/>
    <x v="2"/>
    <e v="#N/A"/>
    <s v="OUTROS"/>
    <s v="Indireta"/>
    <n v="2014"/>
    <n v="1.2109924972782313"/>
    <n v="130000"/>
    <n v="157429.02464617006"/>
  </r>
  <r>
    <s v="41 - Paraná"/>
    <s v="SUL                 "/>
    <x v="2"/>
    <x v="2"/>
    <e v="#N/A"/>
    <s v="OUTROS"/>
    <s v="Indireta"/>
    <n v="2014"/>
    <n v="1.2109924972782313"/>
    <n v="391935.7"/>
    <n v="474631.19211549172"/>
  </r>
  <r>
    <s v="41 - Paraná"/>
    <s v="SUL                 "/>
    <x v="2"/>
    <x v="2"/>
    <e v="#N/A"/>
    <s v="OUTROS"/>
    <s v="Indireta"/>
    <n v="2014"/>
    <n v="1.2109924972782313"/>
    <n v="607637.32999999996"/>
    <n v="735844.24769617675"/>
  </r>
  <r>
    <s v="41 - Paraná"/>
    <s v="SUL                 "/>
    <x v="39"/>
    <x v="39"/>
    <s v="Música"/>
    <s v="OUTROS"/>
    <s v="Indireta"/>
    <n v="2014"/>
    <n v="1.2109924972782313"/>
    <n v="29920.9"/>
    <n v="36233.985411812231"/>
  </r>
  <r>
    <s v="41 - Paraná"/>
    <s v="SUL                 "/>
    <x v="39"/>
    <x v="39"/>
    <s v="Música"/>
    <s v="OUTROS"/>
    <s v="Indireta"/>
    <n v="2014"/>
    <n v="1.2109924972782313"/>
    <n v="62611.8"/>
    <n v="75822.420041085163"/>
  </r>
  <r>
    <s v="41 - Paraná"/>
    <s v="SUL                 "/>
    <x v="39"/>
    <x v="39"/>
    <s v="Música"/>
    <s v="OUTROS"/>
    <s v="Indireta"/>
    <n v="2014"/>
    <n v="1.2109924972782313"/>
    <n v="126269.87"/>
    <n v="152911.86520229763"/>
  </r>
  <r>
    <s v="41 - Paraná"/>
    <s v="SUL                 "/>
    <x v="26"/>
    <x v="26"/>
    <s v="Editorial"/>
    <s v="OUTROS"/>
    <s v="Indireta"/>
    <n v="2014"/>
    <n v="1.2109924972782313"/>
    <n v="2319.61"/>
    <n v="2809.0303066115584"/>
  </r>
  <r>
    <s v="41 - Paraná"/>
    <s v="SUL                 "/>
    <x v="26"/>
    <x v="26"/>
    <s v="Editorial"/>
    <s v="OUTROS"/>
    <s v="Indireta"/>
    <n v="2014"/>
    <n v="1.2109924972782313"/>
    <n v="50000"/>
    <n v="60549.624863911566"/>
  </r>
  <r>
    <s v="41 - Paraná"/>
    <s v="SUL                 "/>
    <x v="26"/>
    <x v="26"/>
    <s v="Editorial"/>
    <s v="OUTROS"/>
    <s v="Indireta"/>
    <n v="2014"/>
    <n v="1.2109924972782313"/>
    <n v="168067.61"/>
    <n v="203528.61474548382"/>
  </r>
  <r>
    <s v="41 - Paraná"/>
    <s v="SUL                 "/>
    <x v="26"/>
    <x v="26"/>
    <s v="Editorial"/>
    <s v="OUTROS"/>
    <s v="Indireta"/>
    <n v="2014"/>
    <n v="1.2109924972782313"/>
    <n v="75907.87"/>
    <n v="91923.861054371329"/>
  </r>
  <r>
    <s v="41 - Paraná"/>
    <s v="SUL                 "/>
    <x v="40"/>
    <x v="40"/>
    <s v="Música"/>
    <s v="OUTROS"/>
    <s v="Indireta"/>
    <n v="2014"/>
    <n v="1.2109924972782313"/>
    <n v="371738.12"/>
    <n v="450172.07427231484"/>
  </r>
  <r>
    <s v="41 - Paraná"/>
    <s v="SUL                 "/>
    <x v="40"/>
    <x v="40"/>
    <s v="Música"/>
    <s v="OUTROS"/>
    <s v="Indireta"/>
    <n v="2014"/>
    <n v="1.2109924972782313"/>
    <n v="863982.48"/>
    <n v="1046276.3010598395"/>
  </r>
  <r>
    <s v="41 - Paraná"/>
    <s v="SUL                 "/>
    <x v="40"/>
    <x v="40"/>
    <s v="Música"/>
    <s v="OUTROS"/>
    <s v="Indireta"/>
    <n v="2014"/>
    <n v="1.2109924972782313"/>
    <n v="413867.43"/>
    <n v="501190.3525978236"/>
  </r>
  <r>
    <s v="41 - Paraná"/>
    <s v="SUL                 "/>
    <x v="40"/>
    <x v="40"/>
    <s v="Música"/>
    <s v="OUTROS"/>
    <s v="Indireta"/>
    <n v="2014"/>
    <n v="1.2109924972782313"/>
    <n v="10000"/>
    <n v="12109.924972782313"/>
  </r>
  <r>
    <s v="41 - Paraná"/>
    <s v="SUL                 "/>
    <x v="25"/>
    <x v="25"/>
    <s v="Editorial"/>
    <s v="OUTROS"/>
    <s v="Indireta"/>
    <n v="2014"/>
    <n v="1.2109924972782313"/>
    <n v="287051.74"/>
    <n v="347617.50347066158"/>
  </r>
  <r>
    <s v="41 - Paraná"/>
    <s v="SUL                 "/>
    <x v="25"/>
    <x v="25"/>
    <s v="Editorial"/>
    <s v="OUTROS"/>
    <s v="Direta"/>
    <n v="2014"/>
    <n v="1.2109924972782313"/>
    <n v="2758826.88"/>
    <n v="3340918.6529695112"/>
  </r>
  <r>
    <s v="41 - Paraná"/>
    <s v="SUL                 "/>
    <x v="25"/>
    <x v="25"/>
    <s v="Editorial"/>
    <s v="OUTROS"/>
    <s v="Direta"/>
    <n v="2014"/>
    <n v="1.2109924972782313"/>
    <n v="27694.39"/>
    <n v="33537.698506697277"/>
  </r>
  <r>
    <s v="41 - Paraná"/>
    <s v="SUL                 "/>
    <x v="25"/>
    <x v="25"/>
    <s v="Editorial"/>
    <s v="OUTROS"/>
    <s v="Indireta"/>
    <n v="2014"/>
    <n v="1.2109924972782313"/>
    <n v="611100"/>
    <n v="740037.51508672722"/>
  </r>
  <r>
    <s v="41 - Paraná"/>
    <s v="SUL                 "/>
    <x v="25"/>
    <x v="25"/>
    <s v="Editorial"/>
    <s v="OUTROS"/>
    <s v="Indireta"/>
    <n v="2014"/>
    <n v="1.2109924972782313"/>
    <n v="606476.35"/>
    <n v="734438.30962668662"/>
  </r>
  <r>
    <s v="41 - Paraná"/>
    <s v="SUL                 "/>
    <x v="25"/>
    <x v="25"/>
    <s v="Editorial"/>
    <s v="OUTROS"/>
    <s v="Indireta"/>
    <n v="2014"/>
    <n v="1.2109924972782313"/>
    <n v="1708425.16"/>
    <n v="2068890.0509213619"/>
  </r>
  <r>
    <s v="41 - Paraná"/>
    <s v="SUL                 "/>
    <x v="25"/>
    <x v="25"/>
    <s v="Editorial"/>
    <s v="OUTROS"/>
    <s v="Indireta"/>
    <n v="2014"/>
    <n v="1.2109924972782313"/>
    <n v="192361.56"/>
    <n v="232948.40592473632"/>
  </r>
  <r>
    <s v="41 - Paraná"/>
    <s v="SUL                 "/>
    <x v="33"/>
    <x v="33"/>
    <s v="Editorial"/>
    <s v="OUTROS"/>
    <s v="Indireta"/>
    <n v="2014"/>
    <n v="1.2109924972782313"/>
    <n v="76758.95"/>
    <n v="92954.512548954895"/>
  </r>
  <r>
    <s v="41 - Paraná"/>
    <s v="SUL                 "/>
    <x v="33"/>
    <x v="33"/>
    <s v="Editorial"/>
    <s v="OUTROS"/>
    <s v="Indireta"/>
    <n v="2014"/>
    <n v="1.2109924972782313"/>
    <n v="362073.94"/>
    <n v="438468.82479996851"/>
  </r>
  <r>
    <s v="41 - Paraná"/>
    <s v="SUL                 "/>
    <x v="33"/>
    <x v="33"/>
    <s v="Editorial"/>
    <s v="OUTROS"/>
    <s v="Indireta"/>
    <n v="2014"/>
    <n v="1.2109924972782313"/>
    <n v="152611.14000000001"/>
    <n v="184810.94554107779"/>
  </r>
  <r>
    <s v="41 - Paraná"/>
    <s v="SUL                 "/>
    <x v="37"/>
    <x v="37"/>
    <s v="Música"/>
    <s v="OUTROS"/>
    <s v="Indireta"/>
    <n v="2014"/>
    <n v="1.2109924972782313"/>
    <n v="17039.91"/>
    <n v="20635.203164296308"/>
  </r>
  <r>
    <s v="41 - Paraná"/>
    <s v="SUL                 "/>
    <x v="37"/>
    <x v="37"/>
    <s v="Música"/>
    <s v="OUTROS"/>
    <s v="Indireta"/>
    <n v="2014"/>
    <n v="1.2109924972782313"/>
    <n v="48140.19"/>
    <n v="58297.408907548539"/>
  </r>
  <r>
    <s v="41 - Paraná"/>
    <s v="SUL                 "/>
    <x v="37"/>
    <x v="37"/>
    <s v="Música"/>
    <s v="OUTROS"/>
    <s v="Indireta"/>
    <n v="2014"/>
    <n v="1.2109924972782313"/>
    <n v="95610.17"/>
    <n v="115783.19853349624"/>
  </r>
  <r>
    <s v="41 - Paraná"/>
    <s v="SUL                 "/>
    <x v="13"/>
    <x v="13"/>
    <s v="Editorial"/>
    <s v="OUTROS"/>
    <s v="Indireta"/>
    <n v="2014"/>
    <n v="1.2109924972782313"/>
    <n v="74732.710000000006"/>
    <n v="90500.751111269856"/>
  </r>
  <r>
    <s v="41 - Paraná"/>
    <s v="SUL                 "/>
    <x v="13"/>
    <x v="13"/>
    <s v="Editorial"/>
    <s v="OUTROS"/>
    <s v="Indireta"/>
    <n v="2014"/>
    <n v="1.2109924972782313"/>
    <n v="51449.01"/>
    <n v="62304.365102392701"/>
  </r>
  <r>
    <s v="41 - Paraná"/>
    <s v="SUL                 "/>
    <x v="17"/>
    <x v="17"/>
    <s v="Editorial"/>
    <s v="OUTROS"/>
    <s v="Indireta"/>
    <n v="2014"/>
    <n v="1.2109924972782313"/>
    <n v="69625.02"/>
    <n v="84315.376842846803"/>
  </r>
  <r>
    <s v="41 - Paraná"/>
    <s v="SUL                 "/>
    <x v="17"/>
    <x v="17"/>
    <s v="Editorial"/>
    <s v="OUTROS"/>
    <s v="Indireta"/>
    <n v="2014"/>
    <n v="1.2109924972782313"/>
    <n v="16091.56"/>
    <n v="19486.758429502497"/>
  </r>
  <r>
    <s v="41 - Paraná"/>
    <s v="SUL                 "/>
    <x v="17"/>
    <x v="17"/>
    <s v="Editorial"/>
    <s v="OUTROS"/>
    <s v="Indireta"/>
    <n v="2014"/>
    <n v="1.2109924972782313"/>
    <n v="301352.67"/>
    <n v="364935.82240476273"/>
  </r>
  <r>
    <s v="41 - Paraná"/>
    <s v="SUL                 "/>
    <x v="12"/>
    <x v="12"/>
    <s v="Editorial"/>
    <s v="OUTROS"/>
    <s v="Indireta"/>
    <n v="2014"/>
    <n v="1.2109924972782313"/>
    <n v="6828"/>
    <n v="8268.6567714157627"/>
  </r>
  <r>
    <s v="41 - Paraná"/>
    <s v="SUL                 "/>
    <x v="12"/>
    <x v="12"/>
    <s v="Editorial"/>
    <s v="OUTROS"/>
    <s v="Indireta"/>
    <n v="2014"/>
    <n v="1.2109924972782313"/>
    <n v="68002.039999999994"/>
    <n v="82349.960239614171"/>
  </r>
  <r>
    <s v="41 - Paraná"/>
    <s v="SUL                 "/>
    <x v="12"/>
    <x v="12"/>
    <s v="Editorial"/>
    <s v="OUTROS"/>
    <s v="Indireta"/>
    <n v="2014"/>
    <n v="1.2109924972782313"/>
    <n v="74712.100000000006"/>
    <n v="90475.79255590096"/>
  </r>
  <r>
    <s v="41 - Paraná"/>
    <s v="SUL                 "/>
    <x v="14"/>
    <x v="14"/>
    <s v="Editorial"/>
    <s v="OUTROS"/>
    <s v="Indireta"/>
    <n v="2014"/>
    <n v="1.2109924972782313"/>
    <n v="48918.39"/>
    <n v="59239.80326893046"/>
  </r>
  <r>
    <s v="41 - Paraná"/>
    <s v="SUL                 "/>
    <x v="14"/>
    <x v="14"/>
    <s v="Editorial"/>
    <s v="OUTROS"/>
    <s v="Indireta"/>
    <n v="2014"/>
    <n v="1.2109924972782313"/>
    <n v="830519.91"/>
    <n v="1005753.379850192"/>
  </r>
  <r>
    <s v="41 - Paraná"/>
    <s v="SUL                 "/>
    <x v="14"/>
    <x v="14"/>
    <s v="Editorial"/>
    <s v="OUTROS"/>
    <s v="Indireta"/>
    <n v="2014"/>
    <n v="1.2109924972782313"/>
    <n v="197641.72"/>
    <n v="239342.64006916495"/>
  </r>
  <r>
    <s v="41 - Paraná"/>
    <s v="SUL                 "/>
    <x v="14"/>
    <x v="14"/>
    <s v="Editorial"/>
    <s v="OUTROS"/>
    <s v="Indireta"/>
    <n v="2014"/>
    <n v="1.2109924972782313"/>
    <n v="10000"/>
    <n v="12109.924972782313"/>
  </r>
  <r>
    <s v="41 - Paraná"/>
    <s v="SUL                 "/>
    <x v="18"/>
    <x v="18"/>
    <s v="Editorial"/>
    <s v="OUTROS"/>
    <s v="Indireta"/>
    <n v="2014"/>
    <n v="1.2109924972782313"/>
    <n v="153683.56"/>
    <n v="186109.63811500889"/>
  </r>
  <r>
    <s v="41 - Paraná"/>
    <s v="SUL                 "/>
    <x v="18"/>
    <x v="18"/>
    <s v="Editorial"/>
    <s v="OUTROS"/>
    <s v="Indireta"/>
    <n v="2014"/>
    <n v="1.2109924972782313"/>
    <n v="10314.73"/>
    <n v="12491.060641450691"/>
  </r>
  <r>
    <s v="41 - Paraná"/>
    <s v="SUL                 "/>
    <x v="19"/>
    <x v="19"/>
    <s v="Editorial"/>
    <s v="OUTROS"/>
    <s v="Indireta"/>
    <n v="2014"/>
    <n v="1.2109924972782313"/>
    <n v="31145.77"/>
    <n v="37717.293791953416"/>
  </r>
  <r>
    <s v="41 - Paraná"/>
    <s v="SUL                 "/>
    <x v="19"/>
    <x v="19"/>
    <s v="Editorial"/>
    <s v="OUTROS"/>
    <s v="Indireta"/>
    <n v="2014"/>
    <n v="1.2109924972782313"/>
    <n v="31485.39"/>
    <n v="38128.571063879048"/>
  </r>
  <r>
    <s v="41 - Paraná"/>
    <s v="SUL                 "/>
    <x v="5"/>
    <x v="5"/>
    <e v="#N/A"/>
    <s v="OUTROS"/>
    <s v="Indireta"/>
    <n v="2014"/>
    <n v="1.2109924972782313"/>
    <n v="144795.56"/>
    <n v="175346.33679919998"/>
  </r>
  <r>
    <s v="41 - Paraná"/>
    <s v="SUL                 "/>
    <x v="5"/>
    <x v="5"/>
    <e v="#N/A"/>
    <s v="OUTROS"/>
    <s v="Indireta"/>
    <n v="2014"/>
    <n v="1.2109924972782313"/>
    <n v="146000"/>
    <n v="176804.90460262177"/>
  </r>
  <r>
    <s v="41 - Paraná"/>
    <s v="SUL                 "/>
    <x v="5"/>
    <x v="5"/>
    <e v="#N/A"/>
    <s v="OUTROS"/>
    <s v="Indireta"/>
    <n v="2014"/>
    <n v="1.2109924972782313"/>
    <n v="522224.52"/>
    <n v="632409.97561472573"/>
  </r>
  <r>
    <s v="41 - Paraná"/>
    <s v="SUL                 "/>
    <x v="5"/>
    <x v="5"/>
    <e v="#N/A"/>
    <s v="OUTROS"/>
    <s v="Indireta"/>
    <n v="2014"/>
    <n v="1.2109924972782313"/>
    <n v="4123214.27"/>
    <n v="4993181.5456405394"/>
  </r>
  <r>
    <s v="41 - Paraná"/>
    <s v="SUL                 "/>
    <x v="5"/>
    <x v="5"/>
    <e v="#N/A"/>
    <s v="OUTROS"/>
    <s v="Indireta"/>
    <n v="2014"/>
    <n v="1.2109924972782313"/>
    <n v="10000"/>
    <n v="12109.924972782313"/>
  </r>
  <r>
    <s v="41 - Paraná"/>
    <s v="SUL                 "/>
    <x v="27"/>
    <x v="27"/>
    <s v="Audiovisual"/>
    <s v="OUTROS"/>
    <s v="Indireta"/>
    <n v="2014"/>
    <n v="1.2109924972782313"/>
    <n v="2110.66"/>
    <n v="2555.9934243052717"/>
  </r>
  <r>
    <s v="41 - Paraná"/>
    <s v="SUL                 "/>
    <x v="42"/>
    <x v="42"/>
    <s v="Audiovisual"/>
    <s v="OUTROS"/>
    <s v="Indireta"/>
    <n v="2014"/>
    <n v="1.2109924972782313"/>
    <n v="3541.76"/>
    <n v="4289.0447871601491"/>
  </r>
  <r>
    <s v="41 - Paraná"/>
    <s v="SUL                 "/>
    <x v="42"/>
    <x v="42"/>
    <s v="Audiovisual"/>
    <s v="OUTROS"/>
    <s v="Indireta"/>
    <n v="2014"/>
    <n v="1.2109924972782313"/>
    <n v="8483.75"/>
    <n v="10273.757598784196"/>
  </r>
  <r>
    <s v="41 - Paraná"/>
    <s v="SUL                 "/>
    <x v="31"/>
    <x v="31"/>
    <s v="Audiovisual"/>
    <s v="OUTROS"/>
    <s v="Indireta"/>
    <n v="2014"/>
    <n v="1.2109924972782313"/>
    <n v="5056.91"/>
    <n v="6123.8800694112606"/>
  </r>
  <r>
    <s v="41 - Paraná"/>
    <s v="SUL                 "/>
    <x v="28"/>
    <x v="28"/>
    <s v="Audiovisual"/>
    <s v="OUTROS"/>
    <s v="Direta"/>
    <n v="2014"/>
    <n v="1.2109924972782313"/>
    <n v="172268.41"/>
    <n v="208615.75202805025"/>
  </r>
  <r>
    <s v="41 - Paraná"/>
    <s v="SUL                 "/>
    <x v="28"/>
    <x v="28"/>
    <s v="Audiovisual"/>
    <s v="OUTROS"/>
    <s v="Indireta"/>
    <n v="2014"/>
    <n v="1.2109924972782313"/>
    <n v="14965.82"/>
    <n v="18123.4957356165"/>
  </r>
  <r>
    <s v="41 - Paraná"/>
    <s v="SUL                 "/>
    <x v="28"/>
    <x v="28"/>
    <s v="Audiovisual"/>
    <s v="OUTROS"/>
    <s v="Indireta"/>
    <n v="2014"/>
    <n v="1.2109924972782313"/>
    <n v="2827.88"/>
    <n v="3424.5414632031648"/>
  </r>
  <r>
    <s v="41 - Paraná"/>
    <s v="SUL                 "/>
    <x v="16"/>
    <x v="16"/>
    <s v="Audiovisual"/>
    <s v="OUTROS"/>
    <s v="Indireta"/>
    <n v="2014"/>
    <n v="1.2109924972782313"/>
    <n v="21600"/>
    <n v="26157.437941209795"/>
  </r>
  <r>
    <s v="41 - Paraná"/>
    <s v="SUL                 "/>
    <x v="16"/>
    <x v="16"/>
    <s v="Audiovisual"/>
    <s v="OUTROS"/>
    <s v="Indireta"/>
    <n v="2014"/>
    <n v="1.2109924972782313"/>
    <n v="154529.37"/>
    <n v="187133.90767913181"/>
  </r>
  <r>
    <s v="41 - Paraná"/>
    <s v="SUL                 "/>
    <x v="16"/>
    <x v="16"/>
    <s v="Audiovisual"/>
    <s v="OUTROS"/>
    <s v="Indireta"/>
    <n v="2014"/>
    <n v="1.2109924972782313"/>
    <n v="173344.24"/>
    <n v="209918.57408639707"/>
  </r>
  <r>
    <s v="41 - Paraná"/>
    <s v="SUL                 "/>
    <x v="16"/>
    <x v="16"/>
    <s v="Audiovisual"/>
    <s v="OUTROS"/>
    <s v="Indireta"/>
    <n v="2014"/>
    <n v="1.2109924972782313"/>
    <n v="10000"/>
    <n v="12109.924972782313"/>
  </r>
  <r>
    <s v="41 - Paraná"/>
    <s v="SUL                 "/>
    <x v="32"/>
    <x v="32"/>
    <s v="Audiovisual"/>
    <s v="OUTROS"/>
    <s v="Indireta"/>
    <n v="2014"/>
    <n v="1.2109924972782313"/>
    <n v="14206.15"/>
    <n v="17203.541065209145"/>
  </r>
  <r>
    <s v="41 - Paraná"/>
    <s v="SUL                 "/>
    <x v="32"/>
    <x v="32"/>
    <s v="Audiovisual"/>
    <s v="OUTROS"/>
    <s v="Indireta"/>
    <n v="2014"/>
    <n v="1.2109924972782313"/>
    <n v="1021598.38"/>
    <n v="1237147.9734115954"/>
  </r>
  <r>
    <s v="41 - Paraná"/>
    <s v="SUL                 "/>
    <x v="32"/>
    <x v="32"/>
    <s v="Audiovisual"/>
    <s v="OUTROS"/>
    <s v="Indireta"/>
    <n v="2014"/>
    <n v="1.2109924972782313"/>
    <n v="266110.56"/>
    <n v="322257.89160650864"/>
  </r>
  <r>
    <s v="41 - Paraná"/>
    <s v="SUL                 "/>
    <x v="32"/>
    <x v="32"/>
    <s v="Audiovisual"/>
    <s v="OUTROS"/>
    <s v="Indireta"/>
    <n v="2014"/>
    <n v="1.2109924972782313"/>
    <n v="173735.32"/>
    <n v="210392.16903223266"/>
  </r>
  <r>
    <s v="41 - Paraná"/>
    <s v="SUL                 "/>
    <x v="41"/>
    <x v="41"/>
    <s v="Audiovisual"/>
    <s v="OUTROS"/>
    <s v="Indireta"/>
    <n v="2014"/>
    <n v="1.2109924972782313"/>
    <n v="3593.3"/>
    <n v="4351.4593404698689"/>
  </r>
  <r>
    <s v="41 - Paraná"/>
    <s v="SUL                 "/>
    <x v="41"/>
    <x v="41"/>
    <s v="Audiovisual"/>
    <s v="OUTROS"/>
    <s v="Indireta"/>
    <n v="2014"/>
    <n v="1.2109924972782313"/>
    <n v="23351.42"/>
    <n v="28278.394420792836"/>
  </r>
  <r>
    <s v="41 - Paraná"/>
    <s v="SUL                 "/>
    <x v="41"/>
    <x v="41"/>
    <s v="Audiovisual"/>
    <s v="OUTROS"/>
    <s v="Indireta"/>
    <n v="2014"/>
    <n v="1.2109924972782313"/>
    <n v="29905.72"/>
    <n v="36215.60254570355"/>
  </r>
  <r>
    <s v="41 - Paraná"/>
    <s v="SUL                 "/>
    <x v="59"/>
    <x v="59"/>
    <s v="Educação e Criação em Artes"/>
    <s v="OUTROS"/>
    <s v="Indireta"/>
    <n v="2014"/>
    <n v="1.2109924972782313"/>
    <n v="100000"/>
    <n v="121099.24972782313"/>
  </r>
  <r>
    <s v="41 - Paraná"/>
    <s v="SUL                 "/>
    <x v="53"/>
    <x v="53"/>
    <s v="Educação e Criação em Artes"/>
    <s v="OUTROS"/>
    <s v="Indireta"/>
    <n v="2014"/>
    <n v="1.2109924972782313"/>
    <n v="9006.43"/>
    <n v="10906.719157261581"/>
  </r>
  <r>
    <s v="41 - Paraná"/>
    <s v="SUL                 "/>
    <x v="55"/>
    <x v="55"/>
    <s v="Educação e Criação em Artes"/>
    <s v="OUTROS"/>
    <s v="Indireta"/>
    <n v="2014"/>
    <n v="1.2109924972782313"/>
    <n v="26784.52"/>
    <n v="32435.852763198734"/>
  </r>
  <r>
    <s v="41 - Paraná"/>
    <s v="SUL                 "/>
    <x v="55"/>
    <x v="55"/>
    <s v="Educação e Criação em Artes"/>
    <s v="OUTROS"/>
    <s v="Indireta"/>
    <n v="2014"/>
    <n v="1.2109924972782313"/>
    <n v="12744.49"/>
    <n v="15433.481771637445"/>
  </r>
  <r>
    <s v="41 - Paraná"/>
    <s v="SUL                 "/>
    <x v="55"/>
    <x v="55"/>
    <s v="Educação e Criação em Artes"/>
    <s v="OUTROS"/>
    <s v="Indireta"/>
    <n v="2014"/>
    <n v="1.2109924972782313"/>
    <n v="61321.95"/>
    <n v="74260.421368470837"/>
  </r>
  <r>
    <s v="41 - Paraná"/>
    <s v="SUL                 "/>
    <x v="61"/>
    <x v="61"/>
    <s v="Artes Cênicas e Espetáculos"/>
    <s v="OUTROS"/>
    <s v="Indireta"/>
    <n v="2014"/>
    <n v="1.2109924972782313"/>
    <n v="19334.36"/>
    <n v="23413.764899676346"/>
  </r>
  <r>
    <s v="41 - Paraná"/>
    <s v="SUL                 "/>
    <x v="61"/>
    <x v="61"/>
    <s v="Artes Cênicas e Espetáculos"/>
    <s v="OUTROS"/>
    <s v="Indireta"/>
    <n v="2014"/>
    <n v="1.2109924972782313"/>
    <n v="9673.2800000000007"/>
    <n v="11714.26950407157"/>
  </r>
  <r>
    <s v="41 - Paraná"/>
    <s v="SUL                 "/>
    <x v="61"/>
    <x v="61"/>
    <s v="Artes Cênicas e Espetáculos"/>
    <s v="OUTROS"/>
    <s v="Indireta"/>
    <n v="2014"/>
    <n v="1.2109924972782313"/>
    <n v="10000"/>
    <n v="12109.924972782313"/>
  </r>
  <r>
    <s v="41 - Paraná"/>
    <s v="SUL                 "/>
    <x v="36"/>
    <x v="36"/>
    <s v="Artes Cênicas e Espetáculos"/>
    <s v="OUTROS"/>
    <s v="Indireta"/>
    <n v="2014"/>
    <n v="1.2109924972782313"/>
    <n v="13829.35"/>
    <n v="16747.239092234708"/>
  </r>
  <r>
    <s v="41 - Paraná"/>
    <s v="SUL                 "/>
    <x v="36"/>
    <x v="36"/>
    <s v="Artes Cênicas e Espetáculos"/>
    <s v="OUTROS"/>
    <s v="Indireta"/>
    <n v="2014"/>
    <n v="1.2109924972782313"/>
    <n v="1660640"/>
    <n v="2011022.5806801221"/>
  </r>
  <r>
    <s v="41 - Paraná"/>
    <s v="SUL                 "/>
    <x v="36"/>
    <x v="36"/>
    <s v="Artes Cênicas e Espetáculos"/>
    <s v="OUTROS"/>
    <s v="Indireta"/>
    <n v="2014"/>
    <n v="1.2109924972782313"/>
    <n v="140629.95000000001"/>
    <n v="170301.81434261281"/>
  </r>
  <r>
    <s v="41 - Paraná"/>
    <s v="SUL                 "/>
    <x v="36"/>
    <x v="36"/>
    <s v="Artes Cênicas e Espetáculos"/>
    <s v="OUTROS"/>
    <s v="Indireta"/>
    <n v="2014"/>
    <n v="1.2109924972782313"/>
    <n v="48247.040000000001"/>
    <n v="58426.80345588272"/>
  </r>
  <r>
    <s v="41 - Paraná"/>
    <s v="SUL                 "/>
    <x v="58"/>
    <x v="58"/>
    <s v="Artes Cênicas e Espetáculos"/>
    <s v="OUTROS"/>
    <s v="Indireta"/>
    <n v="2014"/>
    <n v="1.2109924972782313"/>
    <n v="85000"/>
    <n v="102934.36226864967"/>
  </r>
  <r>
    <s v="41 - Paraná"/>
    <s v="SUL                 "/>
    <x v="58"/>
    <x v="58"/>
    <s v="Artes Cênicas e Espetáculos"/>
    <s v="OUTROS"/>
    <s v="Indireta"/>
    <n v="2014"/>
    <n v="1.2109924972782313"/>
    <n v="27785.759999999998"/>
    <n v="33648.346891173584"/>
  </r>
  <r>
    <s v="41 - Paraná"/>
    <s v="SUL                 "/>
    <x v="20"/>
    <x v="20"/>
    <s v="Artes Cênicas e Espetáculos"/>
    <s v="OUTROS"/>
    <s v="Indireta"/>
    <n v="2014"/>
    <n v="1.2109924972782313"/>
    <n v="3017.58"/>
    <n v="3654.2667399368452"/>
  </r>
  <r>
    <s v="41 - Paraná"/>
    <s v="SUL                 "/>
    <x v="20"/>
    <x v="20"/>
    <s v="Artes Cênicas e Espetáculos"/>
    <s v="OUTROS"/>
    <s v="Indireta"/>
    <n v="2014"/>
    <n v="1.2109924972782313"/>
    <n v="377000"/>
    <n v="456544.17147389322"/>
  </r>
  <r>
    <s v="41 - Paraná"/>
    <s v="SUL                 "/>
    <x v="20"/>
    <x v="20"/>
    <s v="Artes Cênicas e Espetáculos"/>
    <s v="OUTROS"/>
    <s v="Indireta"/>
    <n v="2014"/>
    <n v="1.2109924972782313"/>
    <n v="182116.35"/>
    <n v="220541.53348169642"/>
  </r>
  <r>
    <s v="41 - Paraná"/>
    <s v="SUL                 "/>
    <x v="20"/>
    <x v="20"/>
    <s v="Artes Cênicas e Espetáculos"/>
    <s v="OUTROS"/>
    <s v="Indireta"/>
    <n v="2014"/>
    <n v="1.2109924972782313"/>
    <n v="264590.87"/>
    <n v="320417.55841831985"/>
  </r>
  <r>
    <s v="41 - Paraná"/>
    <s v="SUL                 "/>
    <x v="30"/>
    <x v="30"/>
    <s v="Artes Cênicas e Espetáculos"/>
    <s v="OUTROS"/>
    <s v="Indireta"/>
    <n v="2014"/>
    <n v="1.2109924972782313"/>
    <n v="124000"/>
    <n v="150163.0696625007"/>
  </r>
  <r>
    <s v="41 - Paraná"/>
    <s v="SUL                 "/>
    <x v="30"/>
    <x v="30"/>
    <s v="Artes Cênicas e Espetáculos"/>
    <s v="OUTROS"/>
    <s v="Indireta"/>
    <n v="2014"/>
    <n v="1.2109924972782313"/>
    <n v="23513.279999999999"/>
    <n v="28474.40566640229"/>
  </r>
  <r>
    <s v="41 - Paraná"/>
    <s v="SUL                 "/>
    <x v="21"/>
    <x v="21"/>
    <s v="Artes Cênicas e Espetáculos"/>
    <s v="OUTROS"/>
    <s v="Indireta"/>
    <n v="2014"/>
    <n v="1.2109924972782313"/>
    <n v="19481.54"/>
    <n v="23591.998775425756"/>
  </r>
  <r>
    <s v="33 - Rio de Janeiro"/>
    <s v="SUDESTE             "/>
    <x v="38"/>
    <x v="38"/>
    <e v="#N/A"/>
    <s v="OUTROS"/>
    <s v="Indireta"/>
    <n v="2014"/>
    <n v="1.2109924972782313"/>
    <n v="156600"/>
    <n v="189641.42507377104"/>
  </r>
  <r>
    <s v="33 - Rio de Janeiro"/>
    <s v="SUDESTE             "/>
    <x v="2"/>
    <x v="2"/>
    <e v="#N/A"/>
    <s v="OUTROS"/>
    <s v="Indireta"/>
    <n v="2014"/>
    <n v="1.2109924972782313"/>
    <n v="312941.63"/>
    <n v="378969.96601602028"/>
  </r>
  <r>
    <s v="33 - Rio de Janeiro"/>
    <s v="SUDESTE             "/>
    <x v="2"/>
    <x v="2"/>
    <e v="#N/A"/>
    <s v="OUTROS"/>
    <s v="Indireta"/>
    <n v="2014"/>
    <n v="1.2109924972782313"/>
    <n v="128912.65"/>
    <n v="156112.25195425458"/>
  </r>
  <r>
    <s v="33 - Rio de Janeiro"/>
    <s v="SUDESTE             "/>
    <x v="2"/>
    <x v="2"/>
    <e v="#N/A"/>
    <s v="OUTROS"/>
    <s v="Indireta"/>
    <n v="2014"/>
    <n v="1.2109924972782313"/>
    <n v="1346098.75"/>
    <n v="1630115.4868456055"/>
  </r>
  <r>
    <s v="33 - Rio de Janeiro"/>
    <s v="SUDESTE             "/>
    <x v="39"/>
    <x v="39"/>
    <s v="Música"/>
    <s v="OUTROS"/>
    <s v="Indireta"/>
    <n v="2014"/>
    <n v="1.2109924972782313"/>
    <n v="11037"/>
    <n v="13365.724192459838"/>
  </r>
  <r>
    <s v="33 - Rio de Janeiro"/>
    <s v="SUDESTE             "/>
    <x v="39"/>
    <x v="39"/>
    <s v="Música"/>
    <s v="OUTROS"/>
    <s v="Indireta"/>
    <n v="2014"/>
    <n v="1.2109924972782313"/>
    <n v="95381.22"/>
    <n v="115505.94180124438"/>
  </r>
  <r>
    <s v="33 - Rio de Janeiro"/>
    <s v="SUDESTE             "/>
    <x v="26"/>
    <x v="26"/>
    <s v="Editorial"/>
    <s v="OUTROS"/>
    <s v="Indireta"/>
    <n v="2014"/>
    <n v="1.2109924972782313"/>
    <n v="2324.44"/>
    <n v="2814.879400373412"/>
  </r>
  <r>
    <s v="33 - Rio de Janeiro"/>
    <s v="SUDESTE             "/>
    <x v="26"/>
    <x v="26"/>
    <s v="Editorial"/>
    <s v="OUTROS"/>
    <s v="Indireta"/>
    <n v="2014"/>
    <n v="1.2109924972782313"/>
    <n v="264947.21000000002"/>
    <n v="320849.08348480001"/>
  </r>
  <r>
    <s v="33 - Rio de Janeiro"/>
    <s v="SUDESTE             "/>
    <x v="26"/>
    <x v="26"/>
    <s v="Editorial"/>
    <s v="OUTROS"/>
    <s v="Indireta"/>
    <n v="2014"/>
    <n v="1.2109924972782313"/>
    <n v="364311.54"/>
    <n v="441178.54161187826"/>
  </r>
  <r>
    <s v="33 - Rio de Janeiro"/>
    <s v="SUDESTE             "/>
    <x v="26"/>
    <x v="26"/>
    <s v="Editorial"/>
    <s v="OUTROS"/>
    <s v="Indireta"/>
    <n v="2014"/>
    <n v="1.2109924972782313"/>
    <n v="355800"/>
    <n v="430871.13053159468"/>
  </r>
  <r>
    <s v="33 - Rio de Janeiro"/>
    <s v="SUDESTE             "/>
    <x v="50"/>
    <x v="50"/>
    <e v="#N/A"/>
    <s v="OUTROS"/>
    <s v="Indireta"/>
    <n v="2014"/>
    <n v="1.2109924972782313"/>
    <n v="23220.53"/>
    <n v="28119.887612824088"/>
  </r>
  <r>
    <s v="33 - Rio de Janeiro"/>
    <s v="SUDESTE             "/>
    <x v="40"/>
    <x v="40"/>
    <s v="Música"/>
    <s v="OUTROS"/>
    <s v="Indireta"/>
    <n v="2014"/>
    <n v="1.2109924972782313"/>
    <n v="504382.68"/>
    <n v="610803.64123708697"/>
  </r>
  <r>
    <s v="33 - Rio de Janeiro"/>
    <s v="SUDESTE             "/>
    <x v="40"/>
    <x v="40"/>
    <s v="Música"/>
    <s v="OUTROS"/>
    <s v="Indireta"/>
    <n v="2014"/>
    <n v="1.2109924972782313"/>
    <n v="2538"/>
    <n v="3073.498958092151"/>
  </r>
  <r>
    <s v="33 - Rio de Janeiro"/>
    <s v="SUDESTE             "/>
    <x v="40"/>
    <x v="40"/>
    <s v="Música"/>
    <s v="OUTROS"/>
    <s v="Indireta"/>
    <n v="2014"/>
    <n v="1.2109924972782313"/>
    <n v="135000"/>
    <n v="163483.98713256122"/>
  </r>
  <r>
    <s v="33 - Rio de Janeiro"/>
    <s v="SUDESTE             "/>
    <x v="40"/>
    <x v="40"/>
    <s v="Música"/>
    <s v="OUTROS"/>
    <s v="Indireta"/>
    <n v="2014"/>
    <n v="1.2109924972782313"/>
    <n v="240000"/>
    <n v="290638.19934677554"/>
  </r>
  <r>
    <s v="33 - Rio de Janeiro"/>
    <s v="SUDESTE             "/>
    <x v="40"/>
    <x v="40"/>
    <s v="Música"/>
    <s v="OUTROS"/>
    <s v="Indireta"/>
    <n v="2014"/>
    <n v="1.2109924972782313"/>
    <n v="36029.629999999997"/>
    <n v="43631.611609710679"/>
  </r>
  <r>
    <s v="33 - Rio de Janeiro"/>
    <s v="SUDESTE             "/>
    <x v="40"/>
    <x v="40"/>
    <s v="Música"/>
    <s v="OUTROS"/>
    <s v="Indireta"/>
    <n v="2014"/>
    <n v="1.2109924972782313"/>
    <n v="169048.59"/>
    <n v="204716.57416546383"/>
  </r>
  <r>
    <s v="33 - Rio de Janeiro"/>
    <s v="SUDESTE             "/>
    <x v="40"/>
    <x v="40"/>
    <s v="Música"/>
    <s v="OUTROS"/>
    <s v="Indireta"/>
    <n v="2014"/>
    <n v="1.2109924972782313"/>
    <n v="5922"/>
    <n v="7171.4975688816858"/>
  </r>
  <r>
    <s v="33 - Rio de Janeiro"/>
    <s v="SUDESTE             "/>
    <x v="25"/>
    <x v="25"/>
    <s v="Editorial"/>
    <s v="OUTROS"/>
    <s v="Indireta"/>
    <n v="2014"/>
    <n v="1.2109924972782313"/>
    <n v="55555.08"/>
    <n v="67276.785065691933"/>
  </r>
  <r>
    <s v="33 - Rio de Janeiro"/>
    <s v="SUDESTE             "/>
    <x v="25"/>
    <x v="25"/>
    <s v="Editorial"/>
    <s v="OUTROS"/>
    <s v="Direta"/>
    <n v="2014"/>
    <n v="1.2109924972782313"/>
    <n v="974594.43"/>
    <n v="1180226.5426191546"/>
  </r>
  <r>
    <s v="33 - Rio de Janeiro"/>
    <s v="SUDESTE             "/>
    <x v="25"/>
    <x v="25"/>
    <s v="Editorial"/>
    <s v="OUTROS"/>
    <s v="Direta"/>
    <n v="2014"/>
    <n v="1.2109924972782313"/>
    <n v="18501.71"/>
    <n v="22405.431996817624"/>
  </r>
  <r>
    <s v="33 - Rio de Janeiro"/>
    <s v="SUDESTE             "/>
    <x v="25"/>
    <x v="25"/>
    <s v="Editorial"/>
    <s v="OUTROS"/>
    <s v="Indireta"/>
    <n v="2014"/>
    <n v="1.2109924972782313"/>
    <n v="80722.89"/>
    <n v="97754.814148615973"/>
  </r>
  <r>
    <s v="33 - Rio de Janeiro"/>
    <s v="SUDESTE             "/>
    <x v="25"/>
    <x v="25"/>
    <s v="Editorial"/>
    <s v="OUTROS"/>
    <s v="Indireta"/>
    <n v="2014"/>
    <n v="1.2109924972782313"/>
    <n v="2510077"/>
    <n v="3039684.4145906512"/>
  </r>
  <r>
    <s v="33 - Rio de Janeiro"/>
    <s v="SUDESTE             "/>
    <x v="25"/>
    <x v="25"/>
    <s v="Editorial"/>
    <s v="OUTROS"/>
    <s v="Indireta"/>
    <n v="2014"/>
    <n v="1.2109924972782313"/>
    <n v="353061.98"/>
    <n v="427555.40885419695"/>
  </r>
  <r>
    <s v="33 - Rio de Janeiro"/>
    <s v="SUDESTE             "/>
    <x v="33"/>
    <x v="33"/>
    <s v="Editorial"/>
    <s v="OUTROS"/>
    <s v="Indireta"/>
    <n v="2014"/>
    <n v="1.2109924972782313"/>
    <n v="25326.99"/>
    <n v="30670.794868640794"/>
  </r>
  <r>
    <s v="33 - Rio de Janeiro"/>
    <s v="SUDESTE             "/>
    <x v="33"/>
    <x v="33"/>
    <s v="Editorial"/>
    <s v="OUTROS"/>
    <s v="Indireta"/>
    <n v="2014"/>
    <n v="1.2109924972782313"/>
    <n v="120457.26"/>
    <n v="145872.8381026932"/>
  </r>
  <r>
    <s v="33 - Rio de Janeiro"/>
    <s v="SUDESTE             "/>
    <x v="33"/>
    <x v="33"/>
    <s v="Editorial"/>
    <s v="OUTROS"/>
    <s v="Indireta"/>
    <n v="2014"/>
    <n v="1.2109924972782313"/>
    <n v="55000"/>
    <n v="66604.587350302725"/>
  </r>
  <r>
    <s v="33 - Rio de Janeiro"/>
    <s v="SUDESTE             "/>
    <x v="37"/>
    <x v="37"/>
    <s v="Música"/>
    <s v="OUTROS"/>
    <s v="Indireta"/>
    <n v="2014"/>
    <n v="1.2109924972782313"/>
    <n v="10152.799999999999"/>
    <n v="12294.964626366425"/>
  </r>
  <r>
    <s v="33 - Rio de Janeiro"/>
    <s v="SUDESTE             "/>
    <x v="37"/>
    <x v="37"/>
    <s v="Música"/>
    <s v="OUTROS"/>
    <s v="Indireta"/>
    <n v="2014"/>
    <n v="1.2109924972782313"/>
    <n v="35689.9"/>
    <n v="43220.201128610352"/>
  </r>
  <r>
    <s v="33 - Rio de Janeiro"/>
    <s v="SUDESTE             "/>
    <x v="37"/>
    <x v="37"/>
    <s v="Música"/>
    <s v="OUTROS"/>
    <s v="Indireta"/>
    <n v="2014"/>
    <n v="1.2109924972782313"/>
    <n v="42181.93"/>
    <n v="51082.000750715546"/>
  </r>
  <r>
    <s v="33 - Rio de Janeiro"/>
    <s v="SUDESTE             "/>
    <x v="37"/>
    <x v="37"/>
    <s v="Música"/>
    <s v="OUTROS"/>
    <s v="Indireta"/>
    <n v="2014"/>
    <n v="1.2109924972782313"/>
    <n v="156000"/>
    <n v="188914.82957540409"/>
  </r>
  <r>
    <s v="33 - Rio de Janeiro"/>
    <s v="SUDESTE             "/>
    <x v="13"/>
    <x v="13"/>
    <s v="Editorial"/>
    <s v="OUTROS"/>
    <s v="Indireta"/>
    <n v="2014"/>
    <n v="1.2109924972782313"/>
    <n v="2246.12"/>
    <n v="2720.0344679865807"/>
  </r>
  <r>
    <s v="33 - Rio de Janeiro"/>
    <s v="SUDESTE             "/>
    <x v="13"/>
    <x v="13"/>
    <s v="Editorial"/>
    <s v="OUTROS"/>
    <s v="Indireta"/>
    <n v="2014"/>
    <n v="1.2109924972782313"/>
    <n v="434634.04"/>
    <n v="526338.56150172662"/>
  </r>
  <r>
    <s v="33 - Rio de Janeiro"/>
    <s v="SUDESTE             "/>
    <x v="13"/>
    <x v="13"/>
    <s v="Editorial"/>
    <s v="OUTROS"/>
    <s v="Direta"/>
    <n v="2014"/>
    <n v="1.2109924972782313"/>
    <n v="299999.99"/>
    <n v="363297.73707354441"/>
  </r>
  <r>
    <s v="33 - Rio de Janeiro"/>
    <s v="SUDESTE             "/>
    <x v="13"/>
    <x v="13"/>
    <s v="Editorial"/>
    <s v="OUTROS"/>
    <s v="Indireta"/>
    <n v="2014"/>
    <n v="1.2109924972782313"/>
    <n v="711053.53"/>
    <n v="861080.4899932018"/>
  </r>
  <r>
    <s v="33 - Rio de Janeiro"/>
    <s v="SUDESTE             "/>
    <x v="13"/>
    <x v="13"/>
    <s v="Editorial"/>
    <s v="OUTROS"/>
    <s v="Direta"/>
    <n v="2014"/>
    <n v="1.2109924972782313"/>
    <n v="43000"/>
    <n v="52072.67738296395"/>
  </r>
  <r>
    <s v="33 - Rio de Janeiro"/>
    <s v="SUDESTE             "/>
    <x v="17"/>
    <x v="17"/>
    <s v="Editorial"/>
    <s v="OUTROS"/>
    <s v="Indireta"/>
    <n v="2014"/>
    <n v="1.2109924972782313"/>
    <n v="201658.01"/>
    <n v="244206.33712605856"/>
  </r>
  <r>
    <s v="33 - Rio de Janeiro"/>
    <s v="SUDESTE             "/>
    <x v="17"/>
    <x v="17"/>
    <s v="Editorial"/>
    <s v="OUTROS"/>
    <s v="Indireta"/>
    <n v="2014"/>
    <n v="1.2109924972782313"/>
    <n v="15260.6"/>
    <n v="18480.472103964177"/>
  </r>
  <r>
    <s v="33 - Rio de Janeiro"/>
    <s v="SUDESTE             "/>
    <x v="12"/>
    <x v="12"/>
    <s v="Editorial"/>
    <s v="OUTROS"/>
    <s v="Indireta"/>
    <n v="2014"/>
    <n v="1.2109924972782313"/>
    <n v="15549.16"/>
    <n v="18829.916098978782"/>
  </r>
  <r>
    <s v="33 - Rio de Janeiro"/>
    <s v="SUDESTE             "/>
    <x v="12"/>
    <x v="12"/>
    <s v="Editorial"/>
    <s v="OUTROS"/>
    <s v="Indireta"/>
    <n v="2014"/>
    <n v="1.2109924972782313"/>
    <n v="14925.66"/>
    <n v="18074.862276925807"/>
  </r>
  <r>
    <s v="33 - Rio de Janeiro"/>
    <s v="SUDESTE             "/>
    <x v="43"/>
    <x v="43"/>
    <e v="#N/A"/>
    <s v="OUTROS"/>
    <s v="Indireta"/>
    <n v="2014"/>
    <n v="1.2109924972782313"/>
    <n v="23136.05"/>
    <n v="28017.582966654023"/>
  </r>
  <r>
    <s v="33 - Rio de Janeiro"/>
    <s v="SUDESTE             "/>
    <x v="14"/>
    <x v="14"/>
    <s v="Editorial"/>
    <s v="OUTROS"/>
    <s v="Indireta"/>
    <n v="2014"/>
    <n v="1.2109924972782313"/>
    <n v="33635"/>
    <n v="40731.732645953314"/>
  </r>
  <r>
    <s v="33 - Rio de Janeiro"/>
    <s v="SUDESTE             "/>
    <x v="14"/>
    <x v="14"/>
    <s v="Editorial"/>
    <s v="OUTROS"/>
    <s v="Direta"/>
    <n v="2014"/>
    <n v="1.2109924972782313"/>
    <n v="485069.98"/>
    <n v="587416.10643490171"/>
  </r>
  <r>
    <s v="33 - Rio de Janeiro"/>
    <s v="SUDESTE             "/>
    <x v="14"/>
    <x v="14"/>
    <s v="Editorial"/>
    <s v="OUTROS"/>
    <s v="Indireta"/>
    <n v="2014"/>
    <n v="1.2109924972782313"/>
    <n v="286072.34000000003"/>
    <n v="346431.45741882728"/>
  </r>
  <r>
    <s v="33 - Rio de Janeiro"/>
    <s v="SUDESTE             "/>
    <x v="14"/>
    <x v="14"/>
    <s v="Editorial"/>
    <s v="OUTROS"/>
    <s v="Direta"/>
    <n v="2014"/>
    <n v="1.2109924972782313"/>
    <n v="2905720.61"/>
    <n v="3518805.8578967256"/>
  </r>
  <r>
    <s v="33 - Rio de Janeiro"/>
    <s v="SUDESTE             "/>
    <x v="14"/>
    <x v="14"/>
    <s v="Editorial"/>
    <s v="OUTROS"/>
    <s v="Direta"/>
    <n v="2014"/>
    <n v="1.2109924972782313"/>
    <n v="749999.99"/>
    <n v="908244.36084874847"/>
  </r>
  <r>
    <s v="33 - Rio de Janeiro"/>
    <s v="SUDESTE             "/>
    <x v="14"/>
    <x v="14"/>
    <s v="Editorial"/>
    <s v="OUTROS"/>
    <s v="Indireta"/>
    <n v="2014"/>
    <n v="1.2109924972782313"/>
    <n v="537755.98"/>
    <n v="651218.45714650257"/>
  </r>
  <r>
    <s v="33 - Rio de Janeiro"/>
    <s v="SUDESTE             "/>
    <x v="14"/>
    <x v="14"/>
    <s v="Editorial"/>
    <s v="OUTROS"/>
    <s v="Direta"/>
    <n v="2014"/>
    <n v="1.2109924972782313"/>
    <n v="3934408.99"/>
    <n v="4764539.7681140238"/>
  </r>
  <r>
    <s v="33 - Rio de Janeiro"/>
    <s v="SUDESTE             "/>
    <x v="14"/>
    <x v="14"/>
    <s v="Editorial"/>
    <s v="OUTROS"/>
    <s v="Direta"/>
    <n v="2014"/>
    <n v="1.2109924972782313"/>
    <n v="249999.99"/>
    <n v="302748.11220963288"/>
  </r>
  <r>
    <s v="33 - Rio de Janeiro"/>
    <s v="SUDESTE             "/>
    <x v="18"/>
    <x v="18"/>
    <s v="Editorial"/>
    <s v="OUTROS"/>
    <s v="Indireta"/>
    <n v="2014"/>
    <n v="1.2109924972782313"/>
    <n v="2866.04"/>
    <n v="3470.7529368993019"/>
  </r>
  <r>
    <s v="33 - Rio de Janeiro"/>
    <s v="SUDESTE             "/>
    <x v="18"/>
    <x v="18"/>
    <s v="Editorial"/>
    <s v="OUTROS"/>
    <s v="Indireta"/>
    <n v="2014"/>
    <n v="1.2109924972782313"/>
    <n v="1527.16"/>
    <n v="1849.379302143424"/>
  </r>
  <r>
    <s v="33 - Rio de Janeiro"/>
    <s v="SUDESTE             "/>
    <x v="19"/>
    <x v="19"/>
    <s v="Editorial"/>
    <s v="OUTROS"/>
    <s v="Indireta"/>
    <n v="2014"/>
    <n v="1.2109924972782313"/>
    <n v="173998.24"/>
    <n v="210710.56317961702"/>
  </r>
  <r>
    <s v="33 - Rio de Janeiro"/>
    <s v="SUDESTE             "/>
    <x v="19"/>
    <x v="19"/>
    <s v="Editorial"/>
    <s v="OUTROS"/>
    <s v="Indireta"/>
    <n v="2014"/>
    <n v="1.2109924972782313"/>
    <n v="200556.43"/>
    <n v="242872.33201090677"/>
  </r>
  <r>
    <s v="33 - Rio de Janeiro"/>
    <s v="SUDESTE             "/>
    <x v="5"/>
    <x v="5"/>
    <e v="#N/A"/>
    <s v="OUTROS"/>
    <s v="Indireta"/>
    <n v="2014"/>
    <n v="1.2109924972782313"/>
    <n v="111255.51"/>
    <n v="134729.58789086324"/>
  </r>
  <r>
    <s v="33 - Rio de Janeiro"/>
    <s v="SUDESTE             "/>
    <x v="5"/>
    <x v="5"/>
    <e v="#N/A"/>
    <s v="OUTROS"/>
    <s v="Indireta"/>
    <n v="2014"/>
    <n v="1.2109924972782313"/>
    <n v="292000"/>
    <n v="353609.80920524354"/>
  </r>
  <r>
    <s v="33 - Rio de Janeiro"/>
    <s v="SUDESTE             "/>
    <x v="5"/>
    <x v="5"/>
    <e v="#N/A"/>
    <s v="OUTROS"/>
    <s v="Indireta"/>
    <n v="2014"/>
    <n v="1.2109924972782313"/>
    <n v="348384.54"/>
    <n v="421891.06410772784"/>
  </r>
  <r>
    <s v="33 - Rio de Janeiro"/>
    <s v="SUDESTE             "/>
    <x v="5"/>
    <x v="5"/>
    <e v="#N/A"/>
    <s v="OUTROS"/>
    <s v="Indireta"/>
    <n v="2014"/>
    <n v="1.2109924972782313"/>
    <n v="200198.87"/>
    <n v="242439.32953357999"/>
  </r>
  <r>
    <s v="33 - Rio de Janeiro"/>
    <s v="SUDESTE             "/>
    <x v="5"/>
    <x v="5"/>
    <e v="#N/A"/>
    <s v="OUTROS"/>
    <s v="Indireta"/>
    <n v="2014"/>
    <n v="1.2109924972782313"/>
    <n v="100000"/>
    <n v="121099.24972782313"/>
  </r>
  <r>
    <s v="33 - Rio de Janeiro"/>
    <s v="SUDESTE             "/>
    <x v="15"/>
    <x v="15"/>
    <s v="Audiovisual"/>
    <s v="OUTROS"/>
    <s v="Direta"/>
    <n v="2014"/>
    <n v="1.2109924972782313"/>
    <n v="100000"/>
    <n v="121099.24972782313"/>
  </r>
  <r>
    <s v="33 - Rio de Janeiro"/>
    <s v="SUDESTE             "/>
    <x v="15"/>
    <x v="15"/>
    <s v="Audiovisual"/>
    <s v="OUTROS"/>
    <s v="Direta"/>
    <n v="2014"/>
    <n v="1.2109924972782313"/>
    <n v="131442964.83"/>
    <n v="159176444.22913644"/>
  </r>
  <r>
    <s v="33 - Rio de Janeiro"/>
    <s v="SUDESTE             "/>
    <x v="42"/>
    <x v="42"/>
    <s v="Audiovisual"/>
    <s v="OUTROS"/>
    <s v="Indireta"/>
    <n v="2014"/>
    <n v="1.2109924972782313"/>
    <n v="7900.04"/>
    <n v="9566.8891681979185"/>
  </r>
  <r>
    <s v="33 - Rio de Janeiro"/>
    <s v="SUDESTE             "/>
    <x v="31"/>
    <x v="31"/>
    <s v="Audiovisual"/>
    <s v="OUTROS"/>
    <s v="Indireta"/>
    <n v="2014"/>
    <n v="1.2109924972782313"/>
    <n v="130111.64"/>
    <n v="157564.21984856622"/>
  </r>
  <r>
    <s v="33 - Rio de Janeiro"/>
    <s v="SUDESTE             "/>
    <x v="31"/>
    <x v="31"/>
    <s v="Audiovisual"/>
    <s v="OUTROS"/>
    <s v="Direta"/>
    <n v="2014"/>
    <n v="1.2109924972782313"/>
    <n v="48092.5"/>
    <n v="58239.656675353341"/>
  </r>
  <r>
    <s v="33 - Rio de Janeiro"/>
    <s v="SUDESTE             "/>
    <x v="31"/>
    <x v="31"/>
    <s v="Audiovisual"/>
    <s v="OUTROS"/>
    <s v="Direta"/>
    <n v="2014"/>
    <n v="1.2109924972782313"/>
    <n v="480000"/>
    <n v="581276.39869355108"/>
  </r>
  <r>
    <s v="33 - Rio de Janeiro"/>
    <s v="SUDESTE             "/>
    <x v="31"/>
    <x v="31"/>
    <s v="Audiovisual"/>
    <s v="OUTROS"/>
    <s v="Indireta"/>
    <n v="2014"/>
    <n v="1.2109924972782313"/>
    <n v="54151.040000000001"/>
    <n v="65576.503159813394"/>
  </r>
  <r>
    <s v="33 - Rio de Janeiro"/>
    <s v="SUDESTE             "/>
    <x v="31"/>
    <x v="31"/>
    <s v="Audiovisual"/>
    <s v="OUTROS"/>
    <s v="Indireta"/>
    <n v="2014"/>
    <n v="1.2109924972782313"/>
    <n v="207913.38"/>
    <n v="251781.54326375789"/>
  </r>
  <r>
    <s v="33 - Rio de Janeiro"/>
    <s v="SUDESTE             "/>
    <x v="47"/>
    <x v="47"/>
    <s v="Audiovisual"/>
    <s v="OUTROS"/>
    <s v="Indireta"/>
    <n v="2014"/>
    <n v="1.2109924972782313"/>
    <n v="5051.79"/>
    <n v="6117.6797878251964"/>
  </r>
  <r>
    <s v="33 - Rio de Janeiro"/>
    <s v="SUDESTE             "/>
    <x v="34"/>
    <x v="34"/>
    <s v="Audiovisual"/>
    <s v="OUTROS"/>
    <s v="Direta"/>
    <n v="2014"/>
    <n v="1.2109924972782313"/>
    <n v="30000"/>
    <n v="36329.774918346942"/>
  </r>
  <r>
    <s v="33 - Rio de Janeiro"/>
    <s v="SUDESTE             "/>
    <x v="35"/>
    <x v="35"/>
    <s v="Audiovisual"/>
    <s v="OUTROS"/>
    <s v="Indireta"/>
    <n v="2014"/>
    <n v="1.2109924972782313"/>
    <n v="10006.790000000001"/>
    <n v="12118.147611838833"/>
  </r>
  <r>
    <s v="33 - Rio de Janeiro"/>
    <s v="SUDESTE             "/>
    <x v="35"/>
    <x v="35"/>
    <s v="Audiovisual"/>
    <s v="OUTROS"/>
    <s v="Indireta"/>
    <n v="2014"/>
    <n v="1.2109924972782313"/>
    <n v="142257.78"/>
    <n v="172273.10425945724"/>
  </r>
  <r>
    <s v="33 - Rio de Janeiro"/>
    <s v="SUDESTE             "/>
    <x v="35"/>
    <x v="35"/>
    <s v="Audiovisual"/>
    <s v="OUTROS"/>
    <s v="Indireta"/>
    <n v="2014"/>
    <n v="1.2109924972782313"/>
    <n v="185285.9"/>
    <n v="224379.83475144464"/>
  </r>
  <r>
    <s v="33 - Rio de Janeiro"/>
    <s v="SUDESTE             "/>
    <x v="28"/>
    <x v="28"/>
    <s v="Audiovisual"/>
    <s v="OUTROS"/>
    <s v="Direta"/>
    <n v="2014"/>
    <n v="1.2109924972782313"/>
    <n v="14954606"/>
    <n v="18109915.665752023"/>
  </r>
  <r>
    <s v="33 - Rio de Janeiro"/>
    <s v="SUDESTE             "/>
    <x v="28"/>
    <x v="28"/>
    <s v="Audiovisual"/>
    <s v="OUTROS"/>
    <s v="Direta"/>
    <n v="2014"/>
    <n v="1.2109924972782313"/>
    <n v="100000"/>
    <n v="121099.24972782313"/>
  </r>
  <r>
    <s v="33 - Rio de Janeiro"/>
    <s v="SUDESTE             "/>
    <x v="28"/>
    <x v="28"/>
    <s v="Audiovisual"/>
    <s v="OUTROS"/>
    <s v="Direta"/>
    <n v="2014"/>
    <n v="1.2109924972782313"/>
    <n v="8230259"/>
    <n v="9966781.8996566385"/>
  </r>
  <r>
    <s v="33 - Rio de Janeiro"/>
    <s v="SUDESTE             "/>
    <x v="28"/>
    <x v="28"/>
    <s v="Audiovisual"/>
    <s v="OUTROS"/>
    <s v="Direta"/>
    <n v="2014"/>
    <n v="1.2109924972782313"/>
    <n v="4995623.9800000004"/>
    <n v="6049663.1590032177"/>
  </r>
  <r>
    <s v="33 - Rio de Janeiro"/>
    <s v="SUDESTE             "/>
    <x v="28"/>
    <x v="28"/>
    <s v="Audiovisual"/>
    <s v="OUTROS"/>
    <s v="Direta"/>
    <n v="2014"/>
    <n v="1.2109924972782313"/>
    <n v="130000"/>
    <n v="157429.02464617006"/>
  </r>
  <r>
    <s v="33 - Rio de Janeiro"/>
    <s v="SUDESTE             "/>
    <x v="28"/>
    <x v="28"/>
    <s v="Audiovisual"/>
    <s v="OUTROS"/>
    <s v="Direta"/>
    <n v="2014"/>
    <n v="1.2109924972782313"/>
    <n v="55000"/>
    <n v="66604.587350302725"/>
  </r>
  <r>
    <s v="33 - Rio de Janeiro"/>
    <s v="SUDESTE             "/>
    <x v="7"/>
    <x v="7"/>
    <s v="Música"/>
    <s v="OUTROS"/>
    <s v="Indireta"/>
    <n v="2014"/>
    <n v="1.2109924972782313"/>
    <n v="15323.69"/>
    <n v="18556.873620617462"/>
  </r>
  <r>
    <s v="33 - Rio de Janeiro"/>
    <s v="SUDESTE             "/>
    <x v="7"/>
    <x v="7"/>
    <s v="Música"/>
    <s v="OUTROS"/>
    <s v="Indireta"/>
    <n v="2014"/>
    <n v="1.2109924972782313"/>
    <n v="13621.75"/>
    <n v="16495.837049799749"/>
  </r>
  <r>
    <s v="33 - Rio de Janeiro"/>
    <s v="SUDESTE             "/>
    <x v="7"/>
    <x v="7"/>
    <s v="Música"/>
    <s v="OUTROS"/>
    <s v="Indireta"/>
    <n v="2014"/>
    <n v="1.2109924972782313"/>
    <n v="59338.12"/>
    <n v="71858.018122595371"/>
  </r>
  <r>
    <s v="33 - Rio de Janeiro"/>
    <s v="SUDESTE             "/>
    <x v="16"/>
    <x v="16"/>
    <s v="Audiovisual"/>
    <s v="OUTROS"/>
    <s v="Indireta"/>
    <n v="2014"/>
    <n v="1.2109924972782313"/>
    <n v="14792.85"/>
    <n v="17914.030363362286"/>
  </r>
  <r>
    <s v="33 - Rio de Janeiro"/>
    <s v="SUDESTE             "/>
    <x v="16"/>
    <x v="16"/>
    <s v="Audiovisual"/>
    <s v="OUTROS"/>
    <s v="Indireta"/>
    <n v="2014"/>
    <n v="1.2109924972782313"/>
    <n v="19251.75"/>
    <n v="23313.724809476189"/>
  </r>
  <r>
    <s v="33 - Rio de Janeiro"/>
    <s v="SUDESTE             "/>
    <x v="16"/>
    <x v="16"/>
    <s v="Audiovisual"/>
    <s v="OUTROS"/>
    <s v="Indireta"/>
    <n v="2014"/>
    <n v="1.2109924972782313"/>
    <n v="15131.7"/>
    <n v="18324.375171065014"/>
  </r>
  <r>
    <s v="33 - Rio de Janeiro"/>
    <s v="SUDESTE             "/>
    <x v="32"/>
    <x v="32"/>
    <s v="Audiovisual"/>
    <s v="OUTROS"/>
    <s v="Indireta"/>
    <n v="2014"/>
    <n v="1.2109924972782313"/>
    <n v="54969.91"/>
    <n v="66568.148586059629"/>
  </r>
  <r>
    <s v="33 - Rio de Janeiro"/>
    <s v="SUDESTE             "/>
    <x v="32"/>
    <x v="32"/>
    <s v="Audiovisual"/>
    <s v="OUTROS"/>
    <s v="Indireta"/>
    <n v="2014"/>
    <n v="1.2109924972782313"/>
    <n v="198219.39"/>
    <n v="240042.1941050677"/>
  </r>
  <r>
    <s v="33 - Rio de Janeiro"/>
    <s v="SUDESTE             "/>
    <x v="41"/>
    <x v="41"/>
    <s v="Audiovisual"/>
    <s v="OUTROS"/>
    <s v="Indireta"/>
    <n v="2014"/>
    <n v="1.2109924972782313"/>
    <n v="193000"/>
    <n v="233721.55197469864"/>
  </r>
  <r>
    <s v="33 - Rio de Janeiro"/>
    <s v="SUDESTE             "/>
    <x v="59"/>
    <x v="59"/>
    <s v="Educação e Criação em Artes"/>
    <s v="OUTROS"/>
    <s v="Indireta"/>
    <n v="2014"/>
    <n v="1.2109924972782313"/>
    <n v="161.13999999999999"/>
    <n v="195.13933101141419"/>
  </r>
  <r>
    <s v="33 - Rio de Janeiro"/>
    <s v="SUDESTE             "/>
    <x v="59"/>
    <x v="59"/>
    <s v="Educação e Criação em Artes"/>
    <s v="OUTROS"/>
    <s v="Indireta"/>
    <n v="2014"/>
    <n v="1.2109924972782313"/>
    <n v="14615.56"/>
    <n v="17699.333503519825"/>
  </r>
  <r>
    <s v="33 - Rio de Janeiro"/>
    <s v="SUDESTE             "/>
    <x v="59"/>
    <x v="59"/>
    <s v="Educação e Criação em Artes"/>
    <s v="OUTROS"/>
    <s v="Indireta"/>
    <n v="2014"/>
    <n v="1.2109924972782313"/>
    <n v="40797.730000000003"/>
    <n v="49405.744935983021"/>
  </r>
  <r>
    <s v="33 - Rio de Janeiro"/>
    <s v="SUDESTE             "/>
    <x v="53"/>
    <x v="53"/>
    <s v="Educação e Criação em Artes"/>
    <s v="OUTROS"/>
    <s v="Indireta"/>
    <n v="2014"/>
    <n v="1.2109924972782313"/>
    <n v="40588.230000000003"/>
    <n v="49152.042007803233"/>
  </r>
  <r>
    <s v="33 - Rio de Janeiro"/>
    <s v="SUDESTE             "/>
    <x v="53"/>
    <x v="53"/>
    <s v="Educação e Criação em Artes"/>
    <s v="OUTROS"/>
    <s v="Indireta"/>
    <n v="2014"/>
    <n v="1.2109924972782313"/>
    <n v="14277.8"/>
    <n v="17290.308677639132"/>
  </r>
  <r>
    <s v="33 - Rio de Janeiro"/>
    <s v="SUDESTE             "/>
    <x v="55"/>
    <x v="55"/>
    <s v="Educação e Criação em Artes"/>
    <s v="OUTROS"/>
    <s v="Indireta"/>
    <n v="2014"/>
    <n v="1.2109924972782313"/>
    <n v="4055.27"/>
    <n v="4910.9015444374927"/>
  </r>
  <r>
    <s v="33 - Rio de Janeiro"/>
    <s v="SUDESTE             "/>
    <x v="55"/>
    <x v="55"/>
    <s v="Educação e Criação em Artes"/>
    <s v="OUTROS"/>
    <s v="Indireta"/>
    <n v="2014"/>
    <n v="1.2109924972782313"/>
    <n v="12727.65"/>
    <n v="15413.08865798328"/>
  </r>
  <r>
    <s v="33 - Rio de Janeiro"/>
    <s v="SUDESTE             "/>
    <x v="8"/>
    <x v="8"/>
    <s v="Artes Cênicas e Espetáculos"/>
    <s v="FUNDO CULTURAL"/>
    <s v="Direta"/>
    <n v="2014"/>
    <n v="1.2109924972782313"/>
    <n v="100000"/>
    <n v="121099.24972782313"/>
  </r>
  <r>
    <s v="33 - Rio de Janeiro"/>
    <s v="SUDESTE             "/>
    <x v="36"/>
    <x v="36"/>
    <s v="Artes Cênicas e Espetáculos"/>
    <s v="OUTROS"/>
    <s v="Indireta"/>
    <n v="2014"/>
    <n v="1.2109924972782313"/>
    <n v="6323.04"/>
    <n v="7657.1539999901479"/>
  </r>
  <r>
    <s v="33 - Rio de Janeiro"/>
    <s v="SUDESTE             "/>
    <x v="36"/>
    <x v="36"/>
    <s v="Artes Cênicas e Espetáculos"/>
    <s v="OUTROS"/>
    <s v="Indireta"/>
    <n v="2014"/>
    <n v="1.2109924972782313"/>
    <n v="186200"/>
    <n v="225486.80299320669"/>
  </r>
  <r>
    <s v="33 - Rio de Janeiro"/>
    <s v="SUDESTE             "/>
    <x v="36"/>
    <x v="36"/>
    <s v="Artes Cênicas e Espetáculos"/>
    <s v="FUNDO CULTURAL"/>
    <s v="Direta"/>
    <n v="2014"/>
    <n v="1.2109924972782313"/>
    <n v="4000000"/>
    <n v="4843969.9891129257"/>
  </r>
  <r>
    <s v="33 - Rio de Janeiro"/>
    <s v="SUDESTE             "/>
    <x v="36"/>
    <x v="36"/>
    <s v="Artes Cênicas e Espetáculos"/>
    <s v="FUNDO CULTURAL"/>
    <s v="Direta"/>
    <n v="2014"/>
    <n v="1.2109924972782313"/>
    <n v="2314040.14"/>
    <n v="2802285.2479406684"/>
  </r>
  <r>
    <s v="33 - Rio de Janeiro"/>
    <s v="SUDESTE             "/>
    <x v="36"/>
    <x v="36"/>
    <s v="Artes Cênicas e Espetáculos"/>
    <s v="FUNDO CULTURAL"/>
    <s v="Direta"/>
    <n v="2014"/>
    <n v="1.2109924972782313"/>
    <n v="4000000"/>
    <n v="4843969.9891129257"/>
  </r>
  <r>
    <s v="33 - Rio de Janeiro"/>
    <s v="SUDESTE             "/>
    <x v="36"/>
    <x v="36"/>
    <s v="Artes Cênicas e Espetáculos"/>
    <s v="FUNDO CULTURAL"/>
    <s v="Direta"/>
    <n v="2014"/>
    <n v="1.2109924972782313"/>
    <n v="1552659"/>
    <n v="1880258.3998315213"/>
  </r>
  <r>
    <s v="33 - Rio de Janeiro"/>
    <s v="SUDESTE             "/>
    <x v="36"/>
    <x v="36"/>
    <s v="Artes Cênicas e Espetáculos"/>
    <s v="OUTROS"/>
    <s v="Indireta"/>
    <n v="2014"/>
    <n v="1.2109924972782313"/>
    <n v="255434.79"/>
    <n v="309329.61423384061"/>
  </r>
  <r>
    <s v="33 - Rio de Janeiro"/>
    <s v="SUDESTE             "/>
    <x v="36"/>
    <x v="36"/>
    <s v="Artes Cênicas e Espetáculos"/>
    <s v="OUTROS"/>
    <s v="Indireta"/>
    <n v="2014"/>
    <n v="1.2109924972782313"/>
    <n v="49435.19"/>
    <n v="59865.644191523854"/>
  </r>
  <r>
    <s v="33 - Rio de Janeiro"/>
    <s v="SUDESTE             "/>
    <x v="36"/>
    <x v="36"/>
    <s v="Artes Cênicas e Espetáculos"/>
    <s v="OUTROS"/>
    <s v="Indireta"/>
    <n v="2014"/>
    <n v="1.2109924972782313"/>
    <n v="150000"/>
    <n v="181648.8745917347"/>
  </r>
  <r>
    <s v="33 - Rio de Janeiro"/>
    <s v="SUDESTE             "/>
    <x v="9"/>
    <x v="9"/>
    <s v="Artes Cênicas e Espetáculos"/>
    <s v="OUTROS"/>
    <s v="Indireta"/>
    <n v="2014"/>
    <n v="1.2109924972782313"/>
    <n v="900000"/>
    <n v="1089893.2475504081"/>
  </r>
  <r>
    <s v="33 - Rio de Janeiro"/>
    <s v="SUDESTE             "/>
    <x v="20"/>
    <x v="20"/>
    <s v="Artes Cênicas e Espetáculos"/>
    <s v="OUTROS"/>
    <s v="Indireta"/>
    <n v="2014"/>
    <n v="1.2109924972782313"/>
    <n v="19557.61"/>
    <n v="23684.118974693709"/>
  </r>
  <r>
    <s v="33 - Rio de Janeiro"/>
    <s v="SUDESTE             "/>
    <x v="20"/>
    <x v="20"/>
    <s v="Artes Cênicas e Espetáculos"/>
    <s v="OUTROS"/>
    <s v="Indireta"/>
    <n v="2014"/>
    <n v="1.2109924972782313"/>
    <n v="388260"/>
    <n v="470179.94699324609"/>
  </r>
  <r>
    <s v="33 - Rio de Janeiro"/>
    <s v="SUDESTE             "/>
    <x v="20"/>
    <x v="20"/>
    <s v="Artes Cênicas e Espetáculos"/>
    <s v="OUTROS"/>
    <s v="Indireta"/>
    <n v="2014"/>
    <n v="1.2109924972782313"/>
    <n v="193410"/>
    <n v="234218.05889858273"/>
  </r>
  <r>
    <s v="33 - Rio de Janeiro"/>
    <s v="SUDESTE             "/>
    <x v="20"/>
    <x v="20"/>
    <s v="Artes Cênicas e Espetáculos"/>
    <s v="OUTROS"/>
    <s v="Indireta"/>
    <n v="2014"/>
    <n v="1.2109924972782313"/>
    <n v="92735.63"/>
    <n v="112302.15216037007"/>
  </r>
  <r>
    <s v="33 - Rio de Janeiro"/>
    <s v="SUDESTE             "/>
    <x v="20"/>
    <x v="20"/>
    <s v="Artes Cênicas e Espetáculos"/>
    <s v="OUTROS"/>
    <s v="Indireta"/>
    <n v="2014"/>
    <n v="1.2109924972782313"/>
    <n v="211110.02"/>
    <n v="255652.65032025735"/>
  </r>
  <r>
    <s v="33 - Rio de Janeiro"/>
    <s v="SUDESTE             "/>
    <x v="30"/>
    <x v="30"/>
    <s v="Artes Cênicas e Espetáculos"/>
    <s v="OUTROS"/>
    <s v="Indireta"/>
    <n v="2014"/>
    <n v="1.2109924972782313"/>
    <n v="267480.55"/>
    <n v="323916.93921785482"/>
  </r>
  <r>
    <s v="33 - Rio de Janeiro"/>
    <s v="SUDESTE             "/>
    <x v="30"/>
    <x v="30"/>
    <s v="Artes Cênicas e Espetáculos"/>
    <s v="OUTROS"/>
    <s v="Indireta"/>
    <n v="2014"/>
    <n v="1.2109924972782313"/>
    <n v="746000"/>
    <n v="903400.40296956059"/>
  </r>
  <r>
    <s v="33 - Rio de Janeiro"/>
    <s v="SUDESTE             "/>
    <x v="30"/>
    <x v="30"/>
    <s v="Artes Cênicas e Espetáculos"/>
    <s v="OUTROS"/>
    <s v="Indireta"/>
    <n v="2014"/>
    <n v="1.2109924972782313"/>
    <n v="29900"/>
    <n v="36208.675668619115"/>
  </r>
  <r>
    <s v="33 - Rio de Janeiro"/>
    <s v="SUDESTE             "/>
    <x v="30"/>
    <x v="30"/>
    <s v="Artes Cênicas e Espetáculos"/>
    <s v="OUTROS"/>
    <s v="Indireta"/>
    <n v="2014"/>
    <n v="1.2109924972782313"/>
    <n v="83467.23"/>
    <n v="101078.18929859651"/>
  </r>
  <r>
    <s v="33 - Rio de Janeiro"/>
    <s v="SUDESTE             "/>
    <x v="30"/>
    <x v="30"/>
    <s v="Artes Cênicas e Espetáculos"/>
    <s v="OUTROS"/>
    <s v="Indireta"/>
    <n v="2014"/>
    <n v="1.2109924972782313"/>
    <n v="119457.41"/>
    <n v="144662.02725428957"/>
  </r>
  <r>
    <s v="33 - Rio de Janeiro"/>
    <s v="SUDESTE             "/>
    <x v="30"/>
    <x v="30"/>
    <s v="Artes Cênicas e Espetáculos"/>
    <s v="OUTROS"/>
    <s v="Indireta"/>
    <n v="2014"/>
    <n v="1.2109924972782313"/>
    <n v="40000"/>
    <n v="48439.699891129254"/>
  </r>
  <r>
    <s v="33 - Rio de Janeiro"/>
    <s v="SUDESTE             "/>
    <x v="23"/>
    <x v="23"/>
    <s v="Patrimônio"/>
    <s v="FUNDO CULTURAL"/>
    <s v="Direta"/>
    <n v="2014"/>
    <n v="1.2109924972782313"/>
    <n v="500000"/>
    <n v="605496.24863911571"/>
  </r>
  <r>
    <s v="33 - Rio de Janeiro"/>
    <s v="SUDESTE             "/>
    <x v="23"/>
    <x v="23"/>
    <s v="Patrimônio"/>
    <s v="FUNDO CULTURAL"/>
    <s v="Direta"/>
    <n v="2014"/>
    <n v="1.2109924972782313"/>
    <n v="1809000"/>
    <n v="2190685.4275763202"/>
  </r>
  <r>
    <s v="33 - Rio de Janeiro"/>
    <s v="SUDESTE             "/>
    <x v="48"/>
    <x v="48"/>
    <s v="Patrimônio"/>
    <s v="OUTROS"/>
    <s v="Indireta"/>
    <n v="2014"/>
    <n v="1.2109924972782313"/>
    <n v="29019.84"/>
    <n v="35142.808512214709"/>
  </r>
  <r>
    <s v="33 - Rio de Janeiro"/>
    <s v="SUDESTE             "/>
    <x v="48"/>
    <x v="48"/>
    <s v="Patrimônio"/>
    <s v="FUNDO CULTURAL"/>
    <s v="Direta"/>
    <n v="2014"/>
    <n v="1.2109924972782313"/>
    <n v="2200000"/>
    <n v="2664183.494012109"/>
  </r>
  <r>
    <s v="33 - Rio de Janeiro"/>
    <s v="SUDESTE             "/>
    <x v="48"/>
    <x v="48"/>
    <s v="Patrimônio"/>
    <s v="FUNDO CULTURAL"/>
    <s v="Direta"/>
    <n v="2014"/>
    <n v="1.2109924972782313"/>
    <n v="6859717.5"/>
    <n v="8307066.4259481858"/>
  </r>
  <r>
    <s v="33 - Rio de Janeiro"/>
    <s v="SUDESTE             "/>
    <x v="48"/>
    <x v="48"/>
    <s v="Patrimônio"/>
    <s v="FUNDO CULTURAL"/>
    <s v="Direta"/>
    <n v="2014"/>
    <n v="1.2109924972782313"/>
    <n v="5106541.6900000004"/>
    <n v="6183983.6736285007"/>
  </r>
  <r>
    <s v="33 - Rio de Janeiro"/>
    <s v="SUDESTE             "/>
    <x v="69"/>
    <x v="69"/>
    <e v="#N/A"/>
    <s v="FUNDO CULTURAL"/>
    <s v="Direta"/>
    <n v="2014"/>
    <n v="1.2109924972782313"/>
    <n v="11000000"/>
    <n v="13320917.470060544"/>
  </r>
  <r>
    <s v="24 - Rio Grande do Norte"/>
    <s v="NORDESTE            "/>
    <x v="2"/>
    <x v="2"/>
    <e v="#N/A"/>
    <s v="OUTROS"/>
    <s v="Indireta"/>
    <n v="2014"/>
    <n v="1.2109924972782313"/>
    <n v="17143.77"/>
    <n v="20760.976845063626"/>
  </r>
  <r>
    <s v="24 - Rio Grande do Norte"/>
    <s v="NORDESTE            "/>
    <x v="2"/>
    <x v="2"/>
    <e v="#N/A"/>
    <s v="OUTROS"/>
    <s v="Indireta"/>
    <n v="2014"/>
    <n v="1.2109924972782313"/>
    <n v="20455.97"/>
    <n v="24772.026194548584"/>
  </r>
  <r>
    <s v="24 - Rio Grande do Norte"/>
    <s v="NORDESTE            "/>
    <x v="26"/>
    <x v="26"/>
    <s v="Editorial"/>
    <s v="OUTROS"/>
    <s v="Indireta"/>
    <n v="2014"/>
    <n v="1.2109924972782313"/>
    <n v="58052.46"/>
    <n v="70301.093508544625"/>
  </r>
  <r>
    <s v="24 - Rio Grande do Norte"/>
    <s v="NORDESTE            "/>
    <x v="26"/>
    <x v="26"/>
    <s v="Editorial"/>
    <s v="OUTROS"/>
    <s v="Indireta"/>
    <n v="2014"/>
    <n v="1.2109924972782313"/>
    <n v="22781.53"/>
    <n v="27588.261906518943"/>
  </r>
  <r>
    <s v="24 - Rio Grande do Norte"/>
    <s v="NORDESTE            "/>
    <x v="50"/>
    <x v="50"/>
    <e v="#N/A"/>
    <s v="OUTROS"/>
    <s v="Indireta"/>
    <n v="2014"/>
    <n v="1.2109924972782313"/>
    <n v="79419.77"/>
    <n v="96176.74560556277"/>
  </r>
  <r>
    <s v="24 - Rio Grande do Norte"/>
    <s v="NORDESTE            "/>
    <x v="40"/>
    <x v="40"/>
    <s v="Música"/>
    <s v="OUTROS"/>
    <s v="Indireta"/>
    <n v="2014"/>
    <n v="1.2109924972782313"/>
    <n v="21354.09"/>
    <n v="25859.642776204106"/>
  </r>
  <r>
    <s v="24 - Rio Grande do Norte"/>
    <s v="NORDESTE            "/>
    <x v="40"/>
    <x v="40"/>
    <s v="Música"/>
    <s v="OUTROS"/>
    <s v="Indireta"/>
    <n v="2014"/>
    <n v="1.2109924972782313"/>
    <n v="33855.49"/>
    <n v="40998.744381678189"/>
  </r>
  <r>
    <s v="24 - Rio Grande do Norte"/>
    <s v="NORDESTE            "/>
    <x v="25"/>
    <x v="25"/>
    <s v="Editorial"/>
    <s v="OUTROS"/>
    <s v="Indireta"/>
    <n v="2014"/>
    <n v="1.2109924972782313"/>
    <n v="31063.51"/>
    <n v="37617.677549127307"/>
  </r>
  <r>
    <s v="24 - Rio Grande do Norte"/>
    <s v="NORDESTE            "/>
    <x v="25"/>
    <x v="25"/>
    <s v="Editorial"/>
    <s v="OUTROS"/>
    <s v="Indireta"/>
    <n v="2014"/>
    <n v="1.2109924972782313"/>
    <n v="75000"/>
    <n v="90824.437295867348"/>
  </r>
  <r>
    <s v="24 - Rio Grande do Norte"/>
    <s v="NORDESTE            "/>
    <x v="25"/>
    <x v="25"/>
    <s v="Editorial"/>
    <s v="OUTROS"/>
    <s v="Indireta"/>
    <n v="2014"/>
    <n v="1.2109924972782313"/>
    <n v="19309.57"/>
    <n v="23383.744395668818"/>
  </r>
  <r>
    <s v="24 - Rio Grande do Norte"/>
    <s v="NORDESTE            "/>
    <x v="25"/>
    <x v="25"/>
    <s v="Editorial"/>
    <s v="OUTROS"/>
    <s v="Indireta"/>
    <n v="2014"/>
    <n v="1.2109924972782313"/>
    <n v="55915.74"/>
    <n v="67713.54161976029"/>
  </r>
  <r>
    <s v="24 - Rio Grande do Norte"/>
    <s v="NORDESTE            "/>
    <x v="33"/>
    <x v="33"/>
    <s v="Editorial"/>
    <s v="OUTROS"/>
    <s v="Indireta"/>
    <n v="2014"/>
    <n v="1.2109924972782313"/>
    <n v="7015.07"/>
    <n v="8495.1971378816015"/>
  </r>
  <r>
    <s v="24 - Rio Grande do Norte"/>
    <s v="NORDESTE            "/>
    <x v="33"/>
    <x v="33"/>
    <s v="Editorial"/>
    <s v="OUTROS"/>
    <s v="Indireta"/>
    <n v="2014"/>
    <n v="1.2109924972782313"/>
    <n v="24085.97"/>
    <n v="29167.928959668563"/>
  </r>
  <r>
    <s v="24 - Rio Grande do Norte"/>
    <s v="NORDESTE            "/>
    <x v="37"/>
    <x v="37"/>
    <s v="Música"/>
    <s v="OUTROS"/>
    <s v="Indireta"/>
    <n v="2014"/>
    <n v="1.2109924972782313"/>
    <n v="9394.7000000000007"/>
    <n v="11376.911214179801"/>
  </r>
  <r>
    <s v="24 - Rio Grande do Norte"/>
    <s v="NORDESTE            "/>
    <x v="5"/>
    <x v="5"/>
    <e v="#N/A"/>
    <s v="OUTROS"/>
    <s v="Indireta"/>
    <n v="2014"/>
    <n v="1.2109924972782313"/>
    <n v="3538.6"/>
    <n v="4285.2180508687488"/>
  </r>
  <r>
    <s v="24 - Rio Grande do Norte"/>
    <s v="NORDESTE            "/>
    <x v="5"/>
    <x v="5"/>
    <e v="#N/A"/>
    <s v="OUTROS"/>
    <s v="Indireta"/>
    <n v="2014"/>
    <n v="1.2109924972782313"/>
    <n v="24349.57"/>
    <n v="29487.146581951103"/>
  </r>
  <r>
    <s v="24 - Rio Grande do Norte"/>
    <s v="NORDESTE            "/>
    <x v="42"/>
    <x v="42"/>
    <s v="Audiovisual"/>
    <s v="OUTROS"/>
    <s v="Indireta"/>
    <n v="2014"/>
    <n v="1.2109924972782313"/>
    <n v="2582.3000000000002"/>
    <n v="3127.145925721577"/>
  </r>
  <r>
    <s v="24 - Rio Grande do Norte"/>
    <s v="NORDESTE            "/>
    <x v="32"/>
    <x v="32"/>
    <s v="Audiovisual"/>
    <s v="OUTROS"/>
    <s v="Indireta"/>
    <n v="2014"/>
    <n v="1.2109924972782313"/>
    <n v="24983.18"/>
    <n v="30254.443538151565"/>
  </r>
  <r>
    <s v="24 - Rio Grande do Norte"/>
    <s v="NORDESTE            "/>
    <x v="32"/>
    <x v="32"/>
    <s v="Audiovisual"/>
    <s v="OUTROS"/>
    <s v="Indireta"/>
    <n v="2014"/>
    <n v="1.2109924972782313"/>
    <n v="126661.02"/>
    <n v="153385.544917608"/>
  </r>
  <r>
    <s v="24 - Rio Grande do Norte"/>
    <s v="NORDESTE            "/>
    <x v="32"/>
    <x v="32"/>
    <s v="Audiovisual"/>
    <s v="OUTROS"/>
    <s v="Indireta"/>
    <n v="2014"/>
    <n v="1.2109924972782313"/>
    <n v="5992.57"/>
    <n v="7256.9573094146108"/>
  </r>
  <r>
    <s v="24 - Rio Grande do Norte"/>
    <s v="NORDESTE            "/>
    <x v="36"/>
    <x v="36"/>
    <s v="Artes Cênicas e Espetáculos"/>
    <s v="OUTROS"/>
    <s v="Indireta"/>
    <n v="2014"/>
    <n v="1.2109924972782313"/>
    <n v="125074.92"/>
    <n v="151464.78971767501"/>
  </r>
  <r>
    <s v="24 - Rio Grande do Norte"/>
    <s v="NORDESTE            "/>
    <x v="36"/>
    <x v="36"/>
    <s v="Artes Cênicas e Espetáculos"/>
    <s v="OUTROS"/>
    <s v="Indireta"/>
    <n v="2014"/>
    <n v="1.2109924972782313"/>
    <n v="58000"/>
    <n v="70237.564842137421"/>
  </r>
  <r>
    <s v="24 - Rio Grande do Norte"/>
    <s v="NORDESTE            "/>
    <x v="20"/>
    <x v="20"/>
    <s v="Artes Cênicas e Espetáculos"/>
    <s v="OUTROS"/>
    <s v="Indireta"/>
    <n v="2014"/>
    <n v="1.2109924972782313"/>
    <n v="37000"/>
    <n v="44806.722399294558"/>
  </r>
  <r>
    <s v="24 - Rio Grande do Norte"/>
    <s v="NORDESTE            "/>
    <x v="20"/>
    <x v="20"/>
    <s v="Artes Cênicas e Espetáculos"/>
    <s v="OUTROS"/>
    <s v="Indireta"/>
    <n v="2014"/>
    <n v="1.2109924972782313"/>
    <n v="16768.27"/>
    <n v="20306.249162335647"/>
  </r>
  <r>
    <s v="24 - Rio Grande do Norte"/>
    <s v="NORDESTE            "/>
    <x v="30"/>
    <x v="30"/>
    <s v="Artes Cênicas e Espetáculos"/>
    <s v="OUTROS"/>
    <s v="Indireta"/>
    <n v="2014"/>
    <n v="1.2109924972782313"/>
    <n v="22037.33"/>
    <n v="26687.041290044486"/>
  </r>
  <r>
    <s v="24 - Rio Grande do Norte"/>
    <s v="NORDESTE            "/>
    <x v="30"/>
    <x v="30"/>
    <s v="Artes Cênicas e Espetáculos"/>
    <s v="OUTROS"/>
    <s v="Indireta"/>
    <n v="2014"/>
    <n v="1.2109924972782313"/>
    <n v="78871.88"/>
    <n v="95513.254926228998"/>
  </r>
  <r>
    <s v="24 - Rio Grande do Norte"/>
    <s v="NORDESTE            "/>
    <x v="44"/>
    <x v="44"/>
    <s v="Artes Cênicas e Espetáculos"/>
    <s v="OUTROS"/>
    <s v="Indireta"/>
    <n v="2014"/>
    <n v="1.2109924972782313"/>
    <n v="270458.43"/>
    <n v="327523.12955564971"/>
  </r>
  <r>
    <s v="11 - Rondônia"/>
    <s v="NORTE               "/>
    <x v="38"/>
    <x v="38"/>
    <e v="#N/A"/>
    <s v="OUTROS"/>
    <s v="Indireta"/>
    <n v="2014"/>
    <n v="1.2109924972782313"/>
    <n v="60628"/>
    <n v="73420.05312498461"/>
  </r>
  <r>
    <s v="11 - Rondônia"/>
    <s v="NORTE               "/>
    <x v="38"/>
    <x v="38"/>
    <e v="#N/A"/>
    <s v="OUTROS"/>
    <s v="Indireta"/>
    <n v="2014"/>
    <n v="1.2109924972782313"/>
    <n v="7040.12"/>
    <n v="8525.5324999384211"/>
  </r>
  <r>
    <s v="11 - Rondônia"/>
    <s v="NORTE               "/>
    <x v="2"/>
    <x v="2"/>
    <e v="#N/A"/>
    <s v="OUTROS"/>
    <s v="Indireta"/>
    <n v="2014"/>
    <n v="1.2109924972782313"/>
    <n v="23896.95"/>
    <n v="28939.027157833032"/>
  </r>
  <r>
    <s v="11 - Rondônia"/>
    <s v="NORTE               "/>
    <x v="2"/>
    <x v="2"/>
    <e v="#N/A"/>
    <s v="OUTROS"/>
    <s v="Indireta"/>
    <n v="2014"/>
    <n v="1.2109924972782313"/>
    <n v="193800"/>
    <n v="234690.34597252123"/>
  </r>
  <r>
    <s v="11 - Rondônia"/>
    <s v="NORTE               "/>
    <x v="26"/>
    <x v="26"/>
    <s v="Editorial"/>
    <s v="OUTROS"/>
    <s v="Indireta"/>
    <n v="2014"/>
    <n v="1.2109924972782313"/>
    <n v="22247.4"/>
    <n v="26941.434483947727"/>
  </r>
  <r>
    <s v="11 - Rondônia"/>
    <s v="NORTE               "/>
    <x v="26"/>
    <x v="26"/>
    <s v="Editorial"/>
    <s v="OUTROS"/>
    <s v="Indireta"/>
    <n v="2014"/>
    <n v="1.2109924972782313"/>
    <n v="125334.69"/>
    <n v="151779.36923869298"/>
  </r>
  <r>
    <s v="11 - Rondônia"/>
    <s v="NORTE               "/>
    <x v="26"/>
    <x v="26"/>
    <s v="Editorial"/>
    <s v="OUTROS"/>
    <s v="Indireta"/>
    <n v="2014"/>
    <n v="1.2109924972782313"/>
    <n v="63968.84"/>
    <n v="77465.785299591618"/>
  </r>
  <r>
    <s v="11 - Rondônia"/>
    <s v="NORTE               "/>
    <x v="26"/>
    <x v="26"/>
    <s v="Editorial"/>
    <s v="OUTROS"/>
    <s v="Indireta"/>
    <n v="2014"/>
    <n v="1.2109924972782313"/>
    <n v="130000"/>
    <n v="157429.02464617006"/>
  </r>
  <r>
    <s v="11 - Rondônia"/>
    <s v="NORTE               "/>
    <x v="40"/>
    <x v="40"/>
    <s v="Música"/>
    <s v="OUTROS"/>
    <s v="Indireta"/>
    <n v="2014"/>
    <n v="1.2109924972782313"/>
    <n v="4340.37"/>
    <n v="5256.155505411517"/>
  </r>
  <r>
    <s v="11 - Rondônia"/>
    <s v="NORTE               "/>
    <x v="40"/>
    <x v="40"/>
    <s v="Música"/>
    <s v="OUTROS"/>
    <s v="Indireta"/>
    <n v="2014"/>
    <n v="1.2109924972782313"/>
    <n v="28185.08"/>
    <n v="34131.920415186738"/>
  </r>
  <r>
    <s v="11 - Rondônia"/>
    <s v="NORTE               "/>
    <x v="40"/>
    <x v="40"/>
    <s v="Música"/>
    <s v="OUTROS"/>
    <s v="Indireta"/>
    <n v="2014"/>
    <n v="1.2109924972782313"/>
    <n v="16216.65"/>
    <n v="19638.241480987028"/>
  </r>
  <r>
    <s v="11 - Rondônia"/>
    <s v="NORTE               "/>
    <x v="40"/>
    <x v="40"/>
    <s v="Música"/>
    <s v="OUTROS"/>
    <s v="Indireta"/>
    <n v="2014"/>
    <n v="1.2109924972782313"/>
    <n v="160600"/>
    <n v="194485.39506288394"/>
  </r>
  <r>
    <s v="11 - Rondônia"/>
    <s v="NORTE               "/>
    <x v="40"/>
    <x v="40"/>
    <s v="Música"/>
    <s v="OUTROS"/>
    <s v="Indireta"/>
    <n v="2014"/>
    <n v="1.2109924972782313"/>
    <n v="30000"/>
    <n v="36329.774918346942"/>
  </r>
  <r>
    <s v="11 - Rondônia"/>
    <s v="NORTE               "/>
    <x v="25"/>
    <x v="25"/>
    <s v="Editorial"/>
    <s v="OUTROS"/>
    <s v="Indireta"/>
    <n v="2014"/>
    <n v="1.2109924972782313"/>
    <n v="5711.79"/>
    <n v="6916.9348360288286"/>
  </r>
  <r>
    <s v="11 - Rondônia"/>
    <s v="NORTE               "/>
    <x v="25"/>
    <x v="25"/>
    <s v="Editorial"/>
    <s v="OUTROS"/>
    <s v="Indireta"/>
    <n v="2014"/>
    <n v="1.2109924972782313"/>
    <n v="9975.52"/>
    <n v="12080.279876448943"/>
  </r>
  <r>
    <s v="11 - Rondônia"/>
    <s v="NORTE               "/>
    <x v="25"/>
    <x v="25"/>
    <s v="Editorial"/>
    <s v="OUTROS"/>
    <s v="Indireta"/>
    <n v="2014"/>
    <n v="1.2109924972782313"/>
    <n v="45063.49"/>
    <n v="54571.548291172599"/>
  </r>
  <r>
    <s v="11 - Rondônia"/>
    <s v="NORTE               "/>
    <x v="25"/>
    <x v="25"/>
    <s v="Editorial"/>
    <s v="OUTROS"/>
    <s v="Indireta"/>
    <n v="2014"/>
    <n v="1.2109924972782313"/>
    <n v="435000"/>
    <n v="526781.73631603061"/>
  </r>
  <r>
    <s v="11 - Rondônia"/>
    <s v="NORTE               "/>
    <x v="37"/>
    <x v="37"/>
    <s v="Música"/>
    <s v="OUTROS"/>
    <s v="Indireta"/>
    <n v="2014"/>
    <n v="1.2109924972782313"/>
    <n v="24575.91"/>
    <n v="29761.24262378506"/>
  </r>
  <r>
    <s v="11 - Rondônia"/>
    <s v="NORTE               "/>
    <x v="37"/>
    <x v="37"/>
    <s v="Música"/>
    <s v="OUTROS"/>
    <s v="Indireta"/>
    <n v="2014"/>
    <n v="1.2109924972782313"/>
    <n v="12025.53"/>
    <n v="14562.826605794289"/>
  </r>
  <r>
    <s v="11 - Rondônia"/>
    <s v="NORTE               "/>
    <x v="37"/>
    <x v="37"/>
    <s v="Música"/>
    <s v="OUTROS"/>
    <s v="Indireta"/>
    <n v="2014"/>
    <n v="1.2109924972782313"/>
    <n v="54488.67"/>
    <n v="65985.370556669441"/>
  </r>
  <r>
    <s v="11 - Rondônia"/>
    <s v="NORTE               "/>
    <x v="37"/>
    <x v="37"/>
    <s v="Música"/>
    <s v="OUTROS"/>
    <s v="Indireta"/>
    <n v="2014"/>
    <n v="1.2109924972782313"/>
    <n v="205000"/>
    <n v="248253.46194203742"/>
  </r>
  <r>
    <s v="11 - Rondônia"/>
    <s v="NORTE               "/>
    <x v="5"/>
    <x v="5"/>
    <e v="#N/A"/>
    <s v="OUTROS"/>
    <s v="Indireta"/>
    <n v="2014"/>
    <n v="1.2109924972782313"/>
    <n v="44048.52"/>
    <n v="53342.427236210111"/>
  </r>
  <r>
    <s v="11 - Rondônia"/>
    <s v="NORTE               "/>
    <x v="5"/>
    <x v="5"/>
    <e v="#N/A"/>
    <s v="OUTROS"/>
    <s v="Indireta"/>
    <n v="2014"/>
    <n v="1.2109924972782313"/>
    <n v="50000"/>
    <n v="60549.624863911566"/>
  </r>
  <r>
    <s v="11 - Rondônia"/>
    <s v="NORTE               "/>
    <x v="7"/>
    <x v="7"/>
    <s v="Música"/>
    <s v="OUTROS"/>
    <s v="Indireta"/>
    <n v="2014"/>
    <n v="1.2109924972782313"/>
    <n v="10520.21"/>
    <n v="12739.89537979142"/>
  </r>
  <r>
    <s v="11 - Rondônia"/>
    <s v="NORTE               "/>
    <x v="7"/>
    <x v="7"/>
    <s v="Música"/>
    <s v="OUTROS"/>
    <s v="Indireta"/>
    <n v="2014"/>
    <n v="1.2109924972782313"/>
    <n v="21430.07"/>
    <n v="25951.653986147307"/>
  </r>
  <r>
    <s v="11 - Rondônia"/>
    <s v="NORTE               "/>
    <x v="16"/>
    <x v="16"/>
    <s v="Audiovisual"/>
    <s v="OUTROS"/>
    <s v="Indireta"/>
    <n v="2014"/>
    <n v="1.2109924972782313"/>
    <n v="4117.17"/>
    <n v="4985.8619800190154"/>
  </r>
  <r>
    <s v="11 - Rondônia"/>
    <s v="NORTE               "/>
    <x v="16"/>
    <x v="16"/>
    <s v="Audiovisual"/>
    <s v="OUTROS"/>
    <s v="Indireta"/>
    <n v="2014"/>
    <n v="1.2109924972782313"/>
    <n v="95488.34"/>
    <n v="115635.66331755283"/>
  </r>
  <r>
    <s v="11 - Rondônia"/>
    <s v="NORTE               "/>
    <x v="16"/>
    <x v="16"/>
    <s v="Audiovisual"/>
    <s v="OUTROS"/>
    <s v="Indireta"/>
    <n v="2014"/>
    <n v="1.2109924972782313"/>
    <n v="416000"/>
    <n v="503772.87886774424"/>
  </r>
  <r>
    <s v="11 - Rondônia"/>
    <s v="NORTE               "/>
    <x v="36"/>
    <x v="36"/>
    <s v="Artes Cênicas e Espetáculos"/>
    <s v="OUTROS"/>
    <s v="Indireta"/>
    <n v="2014"/>
    <n v="1.2109924972782313"/>
    <n v="133200"/>
    <n v="161304.20063746042"/>
  </r>
  <r>
    <s v="11 - Rondônia"/>
    <s v="NORTE               "/>
    <x v="20"/>
    <x v="20"/>
    <s v="Artes Cênicas e Espetáculos"/>
    <s v="OUTROS"/>
    <s v="Indireta"/>
    <n v="2014"/>
    <n v="1.2109924972782313"/>
    <n v="3283.98"/>
    <n v="3976.8751412117663"/>
  </r>
  <r>
    <s v="11 - Rondônia"/>
    <s v="NORTE               "/>
    <x v="20"/>
    <x v="20"/>
    <s v="Artes Cênicas e Espetáculos"/>
    <s v="OUTROS"/>
    <s v="Indireta"/>
    <n v="2014"/>
    <n v="1.2109924972782313"/>
    <n v="7842.82"/>
    <n v="9497.5961775036576"/>
  </r>
  <r>
    <s v="11 - Rondônia"/>
    <s v="NORTE               "/>
    <x v="30"/>
    <x v="30"/>
    <s v="Artes Cênicas e Espetáculos"/>
    <s v="OUTROS"/>
    <s v="Indireta"/>
    <n v="2014"/>
    <n v="1.2109924972782313"/>
    <n v="13509.15"/>
    <n v="16359.479294606219"/>
  </r>
  <r>
    <s v="14 - Roraima"/>
    <s v="NORTE               "/>
    <x v="40"/>
    <x v="40"/>
    <s v="Música"/>
    <s v="OUTROS"/>
    <s v="Indireta"/>
    <n v="2014"/>
    <n v="1.2109924972782313"/>
    <n v="10176.469999999999"/>
    <n v="12323.628818777002"/>
  </r>
  <r>
    <s v="14 - Roraima"/>
    <s v="NORTE               "/>
    <x v="40"/>
    <x v="40"/>
    <s v="Música"/>
    <s v="OUTROS"/>
    <s v="Indireta"/>
    <n v="2014"/>
    <n v="1.2109924972782313"/>
    <n v="6629.55"/>
    <n v="8028.3353103308991"/>
  </r>
  <r>
    <s v="14 - Roraima"/>
    <s v="NORTE               "/>
    <x v="25"/>
    <x v="25"/>
    <s v="Editorial"/>
    <s v="OUTROS"/>
    <s v="Indireta"/>
    <n v="2014"/>
    <n v="1.2109924972782313"/>
    <n v="112000"/>
    <n v="135631.15969516191"/>
  </r>
  <r>
    <s v="14 - Roraima"/>
    <s v="NORTE               "/>
    <x v="37"/>
    <x v="37"/>
    <s v="Música"/>
    <s v="OUTROS"/>
    <s v="Indireta"/>
    <n v="2014"/>
    <n v="1.2109924972782313"/>
    <n v="2338.3000000000002"/>
    <n v="2831.6637563856884"/>
  </r>
  <r>
    <s v="14 - Roraima"/>
    <s v="NORTE               "/>
    <x v="37"/>
    <x v="37"/>
    <s v="Música"/>
    <s v="OUTROS"/>
    <s v="Indireta"/>
    <n v="2014"/>
    <n v="1.2109924972782313"/>
    <n v="128000"/>
    <n v="155007.03965161362"/>
  </r>
  <r>
    <s v="14 - Roraima"/>
    <s v="NORTE               "/>
    <x v="37"/>
    <x v="37"/>
    <s v="Música"/>
    <s v="OUTROS"/>
    <s v="Indireta"/>
    <n v="2014"/>
    <n v="1.2109924972782313"/>
    <n v="6008.43"/>
    <n v="7276.1636504214439"/>
  </r>
  <r>
    <s v="14 - Roraima"/>
    <s v="NORTE               "/>
    <x v="37"/>
    <x v="37"/>
    <s v="Música"/>
    <s v="OUTROS"/>
    <s v="Indireta"/>
    <n v="2014"/>
    <n v="1.2109924972782313"/>
    <n v="45439.02"/>
    <n v="55026.312303675491"/>
  </r>
  <r>
    <s v="14 - Roraima"/>
    <s v="NORTE               "/>
    <x v="20"/>
    <x v="20"/>
    <s v="Artes Cênicas e Espetáculos"/>
    <s v="OUTROS"/>
    <s v="Indireta"/>
    <n v="2014"/>
    <n v="1.2109924972782313"/>
    <n v="24332.86"/>
    <n v="29466.910897321584"/>
  </r>
  <r>
    <s v="14 - Roraima"/>
    <s v="NORTE               "/>
    <x v="20"/>
    <x v="20"/>
    <s v="Artes Cênicas e Espetáculos"/>
    <s v="OUTROS"/>
    <s v="Indireta"/>
    <n v="2014"/>
    <n v="1.2109924972782313"/>
    <n v="8439.42"/>
    <n v="10220.074301379851"/>
  </r>
  <r>
    <s v="43 - Rio Grande do Sul"/>
    <s v="SUL                 "/>
    <x v="2"/>
    <x v="2"/>
    <e v="#N/A"/>
    <s v="OUTROS"/>
    <s v="Indireta"/>
    <n v="2014"/>
    <n v="1.2109924972782313"/>
    <n v="39784.68"/>
    <n v="48178.948986615302"/>
  </r>
  <r>
    <s v="43 - Rio Grande do Sul"/>
    <s v="SUL                 "/>
    <x v="2"/>
    <x v="2"/>
    <e v="#N/A"/>
    <s v="OUTROS"/>
    <s v="Indireta"/>
    <n v="2014"/>
    <n v="1.2109924972782313"/>
    <n v="48000"/>
    <n v="58127.639869355102"/>
  </r>
  <r>
    <s v="43 - Rio Grande do Sul"/>
    <s v="SUL                 "/>
    <x v="2"/>
    <x v="2"/>
    <e v="#N/A"/>
    <s v="OUTROS"/>
    <s v="Indireta"/>
    <n v="2014"/>
    <n v="1.2109924972782313"/>
    <n v="40000"/>
    <n v="48439.699891129254"/>
  </r>
  <r>
    <s v="43 - Rio Grande do Sul"/>
    <s v="SUL                 "/>
    <x v="2"/>
    <x v="2"/>
    <e v="#N/A"/>
    <s v="OUTROS"/>
    <s v="Indireta"/>
    <n v="2014"/>
    <n v="1.2109924972782313"/>
    <n v="128147.25"/>
    <n v="155185.35829683783"/>
  </r>
  <r>
    <s v="43 - Rio Grande do Sul"/>
    <s v="SUL                 "/>
    <x v="2"/>
    <x v="2"/>
    <e v="#N/A"/>
    <s v="OUTROS"/>
    <s v="Indireta"/>
    <n v="2014"/>
    <n v="1.2109924972782313"/>
    <n v="772395.72"/>
    <n v="935365.4218498175"/>
  </r>
  <r>
    <s v="43 - Rio Grande do Sul"/>
    <s v="SUL                 "/>
    <x v="39"/>
    <x v="39"/>
    <s v="Música"/>
    <s v="OUTROS"/>
    <s v="Indireta"/>
    <n v="2014"/>
    <n v="1.2109924972782313"/>
    <n v="442.75"/>
    <n v="536.16692816993691"/>
  </r>
  <r>
    <s v="43 - Rio Grande do Sul"/>
    <s v="SUL                 "/>
    <x v="39"/>
    <x v="39"/>
    <s v="Música"/>
    <s v="OUTROS"/>
    <s v="Indireta"/>
    <n v="2014"/>
    <n v="1.2109924972782313"/>
    <n v="3111.3"/>
    <n v="3767.7609567817613"/>
  </r>
  <r>
    <s v="43 - Rio Grande do Sul"/>
    <s v="SUL                 "/>
    <x v="39"/>
    <x v="39"/>
    <s v="Música"/>
    <s v="OUTROS"/>
    <s v="Indireta"/>
    <n v="2014"/>
    <n v="1.2109924972782313"/>
    <n v="14186.77"/>
    <n v="17180.072030611893"/>
  </r>
  <r>
    <s v="43 - Rio Grande do Sul"/>
    <s v="SUL                 "/>
    <x v="26"/>
    <x v="26"/>
    <s v="Editorial"/>
    <s v="OUTROS"/>
    <s v="Indireta"/>
    <n v="2014"/>
    <n v="1.2109924972782313"/>
    <n v="72864.58"/>
    <n v="88238.459697329468"/>
  </r>
  <r>
    <s v="43 - Rio Grande do Sul"/>
    <s v="SUL                 "/>
    <x v="26"/>
    <x v="26"/>
    <s v="Editorial"/>
    <s v="OUTROS"/>
    <s v="Indireta"/>
    <n v="2014"/>
    <n v="1.2109924972782313"/>
    <n v="686660"/>
    <n v="831540.1081810703"/>
  </r>
  <r>
    <s v="43 - Rio Grande do Sul"/>
    <s v="SUL                 "/>
    <x v="26"/>
    <x v="26"/>
    <s v="Editorial"/>
    <s v="OUTROS"/>
    <s v="Indireta"/>
    <n v="2014"/>
    <n v="1.2109924972782313"/>
    <n v="746563.58"/>
    <n v="904082.89412117656"/>
  </r>
  <r>
    <s v="43 - Rio Grande do Sul"/>
    <s v="SUL                 "/>
    <x v="26"/>
    <x v="26"/>
    <s v="Editorial"/>
    <s v="OUTROS"/>
    <s v="Indireta"/>
    <n v="2014"/>
    <n v="1.2109924972782313"/>
    <n v="784459.1"/>
    <n v="949974.08452163381"/>
  </r>
  <r>
    <s v="43 - Rio Grande do Sul"/>
    <s v="SUL                 "/>
    <x v="40"/>
    <x v="40"/>
    <s v="Música"/>
    <s v="OUTROS"/>
    <s v="Indireta"/>
    <n v="2014"/>
    <n v="1.2109924972782313"/>
    <n v="119850.58"/>
    <n v="145138.15317444445"/>
  </r>
  <r>
    <s v="43 - Rio Grande do Sul"/>
    <s v="SUL                 "/>
    <x v="40"/>
    <x v="40"/>
    <s v="Música"/>
    <s v="OUTROS"/>
    <s v="Indireta"/>
    <n v="2014"/>
    <n v="1.2109924972782313"/>
    <n v="202239.06"/>
    <n v="244909.98431660206"/>
  </r>
  <r>
    <s v="43 - Rio Grande do Sul"/>
    <s v="SUL                 "/>
    <x v="40"/>
    <x v="40"/>
    <s v="Música"/>
    <s v="OUTROS"/>
    <s v="Indireta"/>
    <n v="2014"/>
    <n v="1.2109924972782313"/>
    <n v="243356.1"/>
    <n v="294702.41126689099"/>
  </r>
  <r>
    <s v="43 - Rio Grande do Sul"/>
    <s v="SUL                 "/>
    <x v="25"/>
    <x v="25"/>
    <s v="Editorial"/>
    <s v="OUTROS"/>
    <s v="Indireta"/>
    <n v="2014"/>
    <n v="1.2109924972782313"/>
    <n v="23316.74"/>
    <n v="28236.39720098723"/>
  </r>
  <r>
    <s v="43 - Rio Grande do Sul"/>
    <s v="SUL                 "/>
    <x v="25"/>
    <x v="25"/>
    <s v="Editorial"/>
    <s v="OUTROS"/>
    <s v="Direta"/>
    <n v="2014"/>
    <n v="1.2109924972782313"/>
    <n v="1361295.23"/>
    <n v="1648518.3101106442"/>
  </r>
  <r>
    <s v="43 - Rio Grande do Sul"/>
    <s v="SUL                 "/>
    <x v="25"/>
    <x v="25"/>
    <s v="Editorial"/>
    <s v="OUTROS"/>
    <s v="Direta"/>
    <n v="2014"/>
    <n v="1.2109924972782313"/>
    <n v="1163.6199999999999"/>
    <n v="1409.1350896828953"/>
  </r>
  <r>
    <s v="43 - Rio Grande do Sul"/>
    <s v="SUL                 "/>
    <x v="25"/>
    <x v="25"/>
    <s v="Editorial"/>
    <s v="OUTROS"/>
    <s v="Indireta"/>
    <n v="2014"/>
    <n v="1.2109924972782313"/>
    <n v="184700"/>
    <n v="223670.31424728932"/>
  </r>
  <r>
    <s v="43 - Rio Grande do Sul"/>
    <s v="SUL                 "/>
    <x v="25"/>
    <x v="25"/>
    <s v="Editorial"/>
    <s v="OUTROS"/>
    <s v="Indireta"/>
    <n v="2014"/>
    <n v="1.2109924972782313"/>
    <n v="204843.9"/>
    <n v="248064.42601321227"/>
  </r>
  <r>
    <s v="43 - Rio Grande do Sul"/>
    <s v="SUL                 "/>
    <x v="25"/>
    <x v="25"/>
    <s v="Editorial"/>
    <s v="OUTROS"/>
    <s v="Indireta"/>
    <n v="2014"/>
    <n v="1.2109924972782313"/>
    <n v="189791.04"/>
    <n v="229835.52549063272"/>
  </r>
  <r>
    <s v="43 - Rio Grande do Sul"/>
    <s v="SUL                 "/>
    <x v="33"/>
    <x v="33"/>
    <s v="Editorial"/>
    <s v="OUTROS"/>
    <s v="Indireta"/>
    <n v="2014"/>
    <n v="1.2109924972782313"/>
    <n v="21119.31"/>
    <n v="25575.325957693127"/>
  </r>
  <r>
    <s v="43 - Rio Grande do Sul"/>
    <s v="SUL                 "/>
    <x v="33"/>
    <x v="33"/>
    <s v="Editorial"/>
    <s v="OUTROS"/>
    <s v="Indireta"/>
    <n v="2014"/>
    <n v="1.2109924972782313"/>
    <n v="40244.5"/>
    <n v="48735.787556713782"/>
  </r>
  <r>
    <s v="43 - Rio Grande do Sul"/>
    <s v="SUL                 "/>
    <x v="33"/>
    <x v="33"/>
    <s v="Editorial"/>
    <s v="OUTROS"/>
    <s v="Indireta"/>
    <n v="2014"/>
    <n v="1.2109924972782313"/>
    <n v="50003.6"/>
    <n v="60553.984436901766"/>
  </r>
  <r>
    <s v="43 - Rio Grande do Sul"/>
    <s v="SUL                 "/>
    <x v="37"/>
    <x v="37"/>
    <s v="Música"/>
    <s v="OUTROS"/>
    <s v="Indireta"/>
    <n v="2014"/>
    <n v="1.2109924972782313"/>
    <n v="49899.25"/>
    <n v="60427.617369810781"/>
  </r>
  <r>
    <s v="43 - Rio Grande do Sul"/>
    <s v="SUL                 "/>
    <x v="37"/>
    <x v="37"/>
    <s v="Música"/>
    <s v="OUTROS"/>
    <s v="Indireta"/>
    <n v="2014"/>
    <n v="1.2109924972782313"/>
    <n v="44663.86"/>
    <n v="54087.599359485306"/>
  </r>
  <r>
    <s v="43 - Rio Grande do Sul"/>
    <s v="SUL                 "/>
    <x v="37"/>
    <x v="37"/>
    <s v="Música"/>
    <s v="OUTROS"/>
    <s v="Indireta"/>
    <n v="2014"/>
    <n v="1.2109924972782313"/>
    <n v="106871.95"/>
    <n v="129421.12961949427"/>
  </r>
  <r>
    <s v="43 - Rio Grande do Sul"/>
    <s v="SUL                 "/>
    <x v="13"/>
    <x v="13"/>
    <s v="Editorial"/>
    <s v="OUTROS"/>
    <s v="Indireta"/>
    <n v="2014"/>
    <n v="1.2109924972782313"/>
    <n v="11601.98"/>
    <n v="14049.910733572095"/>
  </r>
  <r>
    <s v="43 - Rio Grande do Sul"/>
    <s v="SUL                 "/>
    <x v="13"/>
    <x v="13"/>
    <s v="Editorial"/>
    <s v="OUTROS"/>
    <s v="Indireta"/>
    <n v="2014"/>
    <n v="1.2109924972782313"/>
    <n v="431468"/>
    <n v="522504.51081564394"/>
  </r>
  <r>
    <s v="43 - Rio Grande do Sul"/>
    <s v="SUL                 "/>
    <x v="13"/>
    <x v="13"/>
    <s v="Editorial"/>
    <s v="OUTROS"/>
    <s v="Direta"/>
    <n v="2014"/>
    <n v="1.2109924972782313"/>
    <n v="3641934.52"/>
    <n v="4410355.3792985966"/>
  </r>
  <r>
    <s v="43 - Rio Grande do Sul"/>
    <s v="SUL                 "/>
    <x v="13"/>
    <x v="13"/>
    <s v="Editorial"/>
    <s v="OUTROS"/>
    <s v="Indireta"/>
    <n v="2014"/>
    <n v="1.2109924972782313"/>
    <n v="179811.88"/>
    <n v="217750.83760149367"/>
  </r>
  <r>
    <s v="43 - Rio Grande do Sul"/>
    <s v="SUL                 "/>
    <x v="17"/>
    <x v="17"/>
    <s v="Editorial"/>
    <s v="OUTROS"/>
    <s v="Indireta"/>
    <n v="2014"/>
    <n v="1.2109924972782313"/>
    <n v="142221.15"/>
    <n v="172228.74560428192"/>
  </r>
  <r>
    <s v="43 - Rio Grande do Sul"/>
    <s v="SUL                 "/>
    <x v="17"/>
    <x v="17"/>
    <s v="Editorial"/>
    <s v="OUTROS"/>
    <s v="Indireta"/>
    <n v="2014"/>
    <n v="1.2109924972782313"/>
    <n v="54592.2"/>
    <n v="66110.744609912654"/>
  </r>
  <r>
    <s v="43 - Rio Grande do Sul"/>
    <s v="SUL                 "/>
    <x v="17"/>
    <x v="17"/>
    <s v="Editorial"/>
    <s v="OUTROS"/>
    <s v="Indireta"/>
    <n v="2014"/>
    <n v="1.2109924972782313"/>
    <n v="57426.55"/>
    <n v="69543.121194573221"/>
  </r>
  <r>
    <s v="43 - Rio Grande do Sul"/>
    <s v="SUL                 "/>
    <x v="12"/>
    <x v="12"/>
    <s v="Editorial"/>
    <s v="OUTROS"/>
    <s v="Indireta"/>
    <n v="2014"/>
    <n v="1.2109924972782313"/>
    <n v="29221.15"/>
    <n v="35386.593411841794"/>
  </r>
  <r>
    <s v="43 - Rio Grande do Sul"/>
    <s v="SUL                 "/>
    <x v="12"/>
    <x v="12"/>
    <s v="Editorial"/>
    <s v="OUTROS"/>
    <s v="Indireta"/>
    <n v="2014"/>
    <n v="1.2109924972782313"/>
    <n v="6814.77"/>
    <n v="8252.6353406767739"/>
  </r>
  <r>
    <s v="43 - Rio Grande do Sul"/>
    <s v="SUL                 "/>
    <x v="43"/>
    <x v="43"/>
    <e v="#N/A"/>
    <s v="OUTROS"/>
    <s v="Indireta"/>
    <n v="2014"/>
    <n v="1.2109924972782313"/>
    <n v="32258.79"/>
    <n v="39065.152661274034"/>
  </r>
  <r>
    <s v="43 - Rio Grande do Sul"/>
    <s v="SUL                 "/>
    <x v="43"/>
    <x v="43"/>
    <e v="#N/A"/>
    <s v="OUTROS"/>
    <s v="Indireta"/>
    <n v="2014"/>
    <n v="1.2109924972782313"/>
    <n v="93335.57"/>
    <n v="113028.67499918718"/>
  </r>
  <r>
    <s v="43 - Rio Grande do Sul"/>
    <s v="SUL                 "/>
    <x v="14"/>
    <x v="14"/>
    <s v="Editorial"/>
    <s v="OUTROS"/>
    <s v="Indireta"/>
    <n v="2014"/>
    <n v="1.2109924972782313"/>
    <n v="7441.18"/>
    <n v="9011.2131508968305"/>
  </r>
  <r>
    <s v="43 - Rio Grande do Sul"/>
    <s v="SUL                 "/>
    <x v="14"/>
    <x v="14"/>
    <s v="Editorial"/>
    <s v="OUTROS"/>
    <s v="Indireta"/>
    <n v="2014"/>
    <n v="1.2109924972782313"/>
    <n v="177501.46"/>
    <n v="214952.93631593208"/>
  </r>
  <r>
    <s v="43 - Rio Grande do Sul"/>
    <s v="SUL                 "/>
    <x v="14"/>
    <x v="14"/>
    <s v="Editorial"/>
    <s v="OUTROS"/>
    <s v="Indireta"/>
    <n v="2014"/>
    <n v="1.2109924972782313"/>
    <n v="897195.88"/>
    <n v="1086497.4792689404"/>
  </r>
  <r>
    <s v="43 - Rio Grande do Sul"/>
    <s v="SUL                 "/>
    <x v="18"/>
    <x v="18"/>
    <s v="Editorial"/>
    <s v="OUTROS"/>
    <s v="Indireta"/>
    <n v="2014"/>
    <n v="1.2109924972782313"/>
    <n v="25840.2"/>
    <n v="31292.288328168954"/>
  </r>
  <r>
    <s v="43 - Rio Grande do Sul"/>
    <s v="SUL                 "/>
    <x v="18"/>
    <x v="18"/>
    <s v="Editorial"/>
    <s v="OUTROS"/>
    <s v="Indireta"/>
    <n v="2014"/>
    <n v="1.2109924972782313"/>
    <n v="250295.69"/>
    <n v="303106.20269107801"/>
  </r>
  <r>
    <s v="43 - Rio Grande do Sul"/>
    <s v="SUL                 "/>
    <x v="18"/>
    <x v="18"/>
    <s v="Editorial"/>
    <s v="OUTROS"/>
    <s v="Indireta"/>
    <n v="2014"/>
    <n v="1.2109924972782313"/>
    <n v="322407.56"/>
    <n v="390433.13622578123"/>
  </r>
  <r>
    <s v="43 - Rio Grande do Sul"/>
    <s v="SUL                 "/>
    <x v="19"/>
    <x v="19"/>
    <s v="Editorial"/>
    <s v="OUTROS"/>
    <s v="Indireta"/>
    <n v="2014"/>
    <n v="1.2109924972782313"/>
    <n v="23342.93"/>
    <n v="28268.113094490946"/>
  </r>
  <r>
    <s v="43 - Rio Grande do Sul"/>
    <s v="SUL                 "/>
    <x v="19"/>
    <x v="19"/>
    <s v="Editorial"/>
    <s v="OUTROS"/>
    <s v="Indireta"/>
    <n v="2014"/>
    <n v="1.2109924972782313"/>
    <n v="237000"/>
    <n v="287005.22185494081"/>
  </r>
  <r>
    <s v="43 - Rio Grande do Sul"/>
    <s v="SUL                 "/>
    <x v="19"/>
    <x v="19"/>
    <s v="Editorial"/>
    <s v="OUTROS"/>
    <s v="Indireta"/>
    <n v="2014"/>
    <n v="1.2109924972782313"/>
    <n v="35478.800000000003"/>
    <n v="42964.560612434914"/>
  </r>
  <r>
    <s v="43 - Rio Grande do Sul"/>
    <s v="SUL                 "/>
    <x v="19"/>
    <x v="19"/>
    <s v="Editorial"/>
    <s v="OUTROS"/>
    <s v="Indireta"/>
    <n v="2014"/>
    <n v="1.2109924972782313"/>
    <n v="21620.37"/>
    <n v="26182.105858379353"/>
  </r>
  <r>
    <s v="43 - Rio Grande do Sul"/>
    <s v="SUL                 "/>
    <x v="5"/>
    <x v="5"/>
    <e v="#N/A"/>
    <s v="OUTROS"/>
    <s v="Indireta"/>
    <n v="2014"/>
    <n v="1.2109924972782313"/>
    <n v="72186.16"/>
    <n v="87416.89816732597"/>
  </r>
  <r>
    <s v="43 - Rio Grande do Sul"/>
    <s v="SUL                 "/>
    <x v="5"/>
    <x v="5"/>
    <e v="#N/A"/>
    <s v="OUTROS"/>
    <s v="Indireta"/>
    <n v="2014"/>
    <n v="1.2109924972782313"/>
    <n v="659204"/>
    <n v="798291.09817579924"/>
  </r>
  <r>
    <s v="43 - Rio Grande do Sul"/>
    <s v="SUL                 "/>
    <x v="5"/>
    <x v="5"/>
    <e v="#N/A"/>
    <s v="OUTROS"/>
    <s v="Indireta"/>
    <n v="2014"/>
    <n v="1.2109924972782313"/>
    <n v="112500"/>
    <n v="136236.65594380102"/>
  </r>
  <r>
    <s v="43 - Rio Grande do Sul"/>
    <s v="SUL                 "/>
    <x v="5"/>
    <x v="5"/>
    <e v="#N/A"/>
    <s v="OUTROS"/>
    <s v="Indireta"/>
    <n v="2014"/>
    <n v="1.2109924972782313"/>
    <n v="175227.92"/>
    <n v="212199.69643367015"/>
  </r>
  <r>
    <s v="43 - Rio Grande do Sul"/>
    <s v="SUL                 "/>
    <x v="5"/>
    <x v="5"/>
    <e v="#N/A"/>
    <s v="OUTROS"/>
    <s v="Indireta"/>
    <n v="2014"/>
    <n v="1.2109924972782313"/>
    <n v="733072.23"/>
    <n v="887744.970493022"/>
  </r>
  <r>
    <s v="43 - Rio Grande do Sul"/>
    <s v="SUL                 "/>
    <x v="42"/>
    <x v="42"/>
    <s v="Audiovisual"/>
    <s v="OUTROS"/>
    <s v="Indireta"/>
    <n v="2014"/>
    <n v="1.2109924972782313"/>
    <n v="2860.79"/>
    <n v="3464.3952262885914"/>
  </r>
  <r>
    <s v="43 - Rio Grande do Sul"/>
    <s v="SUL                 "/>
    <x v="31"/>
    <x v="31"/>
    <s v="Audiovisual"/>
    <s v="OUTROS"/>
    <s v="Indireta"/>
    <n v="2014"/>
    <n v="1.2109924972782313"/>
    <n v="85924.31"/>
    <n v="104053.6947438089"/>
  </r>
  <r>
    <s v="43 - Rio Grande do Sul"/>
    <s v="SUL                 "/>
    <x v="31"/>
    <x v="31"/>
    <s v="Audiovisual"/>
    <s v="OUTROS"/>
    <s v="Indireta"/>
    <n v="2014"/>
    <n v="1.2109924972782313"/>
    <n v="9042.93"/>
    <n v="10950.920383412236"/>
  </r>
  <r>
    <s v="43 - Rio Grande do Sul"/>
    <s v="SUL                 "/>
    <x v="31"/>
    <x v="31"/>
    <s v="Audiovisual"/>
    <s v="OUTROS"/>
    <s v="Indireta"/>
    <n v="2014"/>
    <n v="1.2109924972782313"/>
    <n v="56149.93"/>
    <n v="67997.143952697879"/>
  </r>
  <r>
    <s v="43 - Rio Grande do Sul"/>
    <s v="SUL                 "/>
    <x v="31"/>
    <x v="31"/>
    <s v="Audiovisual"/>
    <s v="OUTROS"/>
    <s v="Indireta"/>
    <n v="2014"/>
    <n v="1.2109924972782313"/>
    <n v="26452.67"/>
    <n v="32033.98490297695"/>
  </r>
  <r>
    <s v="43 - Rio Grande do Sul"/>
    <s v="SUL                 "/>
    <x v="35"/>
    <x v="35"/>
    <s v="Audiovisual"/>
    <s v="OUTROS"/>
    <s v="Indireta"/>
    <n v="2014"/>
    <n v="1.2109924972782313"/>
    <n v="61156.5"/>
    <n v="74060.062659796153"/>
  </r>
  <r>
    <s v="43 - Rio Grande do Sul"/>
    <s v="SUL                 "/>
    <x v="28"/>
    <x v="28"/>
    <s v="Audiovisual"/>
    <s v="OUTROS"/>
    <s v="Direta"/>
    <n v="2014"/>
    <n v="1.2109924972782313"/>
    <n v="2300506.29"/>
    <n v="2785895.8571313792"/>
  </r>
  <r>
    <s v="43 - Rio Grande do Sul"/>
    <s v="SUL                 "/>
    <x v="28"/>
    <x v="28"/>
    <s v="Audiovisual"/>
    <s v="OUTROS"/>
    <s v="Direta"/>
    <n v="2014"/>
    <n v="1.2109924972782313"/>
    <n v="850610.66"/>
    <n v="1030083.1273648846"/>
  </r>
  <r>
    <s v="43 - Rio Grande do Sul"/>
    <s v="SUL                 "/>
    <x v="28"/>
    <x v="28"/>
    <s v="Audiovisual"/>
    <s v="OUTROS"/>
    <s v="Direta"/>
    <n v="2014"/>
    <n v="1.2109924972782313"/>
    <n v="743215.17"/>
    <n v="900027.99473336525"/>
  </r>
  <r>
    <s v="43 - Rio Grande do Sul"/>
    <s v="SUL                 "/>
    <x v="28"/>
    <x v="28"/>
    <s v="Audiovisual"/>
    <s v="OUTROS"/>
    <s v="Direta"/>
    <n v="2014"/>
    <n v="1.2109924972782313"/>
    <n v="12100"/>
    <n v="14653.009217066599"/>
  </r>
  <r>
    <s v="43 - Rio Grande do Sul"/>
    <s v="SUL                 "/>
    <x v="7"/>
    <x v="7"/>
    <s v="Música"/>
    <s v="OUTROS"/>
    <s v="Indireta"/>
    <n v="2014"/>
    <n v="1.2109924972782313"/>
    <n v="2994.93"/>
    <n v="3626.8377598734933"/>
  </r>
  <r>
    <s v="43 - Rio Grande do Sul"/>
    <s v="SUL                 "/>
    <x v="7"/>
    <x v="7"/>
    <s v="Música"/>
    <s v="OUTROS"/>
    <s v="Indireta"/>
    <n v="2014"/>
    <n v="1.2109924972782313"/>
    <n v="60143.85"/>
    <n v="72833.75110742735"/>
  </r>
  <r>
    <s v="43 - Rio Grande do Sul"/>
    <s v="SUL                 "/>
    <x v="7"/>
    <x v="7"/>
    <s v="Música"/>
    <s v="OUTROS"/>
    <s v="Indireta"/>
    <n v="2014"/>
    <n v="1.2109924972782313"/>
    <n v="8889.34"/>
    <n v="10764.924045755273"/>
  </r>
  <r>
    <s v="43 - Rio Grande do Sul"/>
    <s v="SUL                 "/>
    <x v="16"/>
    <x v="16"/>
    <s v="Audiovisual"/>
    <s v="OUTROS"/>
    <s v="Indireta"/>
    <n v="2014"/>
    <n v="1.2109924972782313"/>
    <n v="44262.28"/>
    <n v="53601.288992428308"/>
  </r>
  <r>
    <s v="43 - Rio Grande do Sul"/>
    <s v="SUL                 "/>
    <x v="16"/>
    <x v="16"/>
    <s v="Audiovisual"/>
    <s v="OUTROS"/>
    <s v="Indireta"/>
    <n v="2014"/>
    <n v="1.2109924972782313"/>
    <n v="115000"/>
    <n v="139264.13718699661"/>
  </r>
  <r>
    <s v="43 - Rio Grande do Sul"/>
    <s v="SUL                 "/>
    <x v="16"/>
    <x v="16"/>
    <s v="Audiovisual"/>
    <s v="OUTROS"/>
    <s v="Indireta"/>
    <n v="2014"/>
    <n v="1.2109924972782313"/>
    <n v="400299.08"/>
    <n v="484759.18254737853"/>
  </r>
  <r>
    <s v="43 - Rio Grande do Sul"/>
    <s v="SUL                 "/>
    <x v="16"/>
    <x v="16"/>
    <s v="Audiovisual"/>
    <s v="OUTROS"/>
    <s v="Indireta"/>
    <n v="2014"/>
    <n v="1.2109924972782313"/>
    <n v="172427"/>
    <n v="208807.80332819361"/>
  </r>
  <r>
    <s v="43 - Rio Grande do Sul"/>
    <s v="SUL                 "/>
    <x v="16"/>
    <x v="16"/>
    <s v="Audiovisual"/>
    <s v="OUTROS"/>
    <s v="Indireta"/>
    <n v="2014"/>
    <n v="1.2109924972782313"/>
    <n v="333444.67"/>
    <n v="403798.99362741574"/>
  </r>
  <r>
    <s v="43 - Rio Grande do Sul"/>
    <s v="SUL                 "/>
    <x v="32"/>
    <x v="32"/>
    <s v="Audiovisual"/>
    <s v="OUTROS"/>
    <s v="Indireta"/>
    <n v="2014"/>
    <n v="1.2109924972782313"/>
    <n v="382266"/>
    <n v="462921.25796456035"/>
  </r>
  <r>
    <s v="43 - Rio Grande do Sul"/>
    <s v="SUL                 "/>
    <x v="41"/>
    <x v="41"/>
    <s v="Audiovisual"/>
    <s v="OUTROS"/>
    <s v="Indireta"/>
    <n v="2014"/>
    <n v="1.2109924972782313"/>
    <n v="4442.88"/>
    <n v="5380.2943463075089"/>
  </r>
  <r>
    <s v="43 - Rio Grande do Sul"/>
    <s v="SUL                 "/>
    <x v="41"/>
    <x v="41"/>
    <s v="Audiovisual"/>
    <s v="OUTROS"/>
    <s v="Indireta"/>
    <n v="2014"/>
    <n v="1.2109924972782313"/>
    <n v="4510.92"/>
    <n v="5462.6902758223196"/>
  </r>
  <r>
    <s v="43 - Rio Grande do Sul"/>
    <s v="SUL                 "/>
    <x v="59"/>
    <x v="59"/>
    <s v="Educação e Criação em Artes"/>
    <s v="OUTROS"/>
    <s v="Indireta"/>
    <n v="2014"/>
    <n v="1.2109924972782313"/>
    <n v="5247.41"/>
    <n v="6354.574140142764"/>
  </r>
  <r>
    <s v="43 - Rio Grande do Sul"/>
    <s v="SUL                 "/>
    <x v="59"/>
    <x v="59"/>
    <s v="Educação e Criação em Artes"/>
    <s v="OUTROS"/>
    <s v="Indireta"/>
    <n v="2014"/>
    <n v="1.2109924972782313"/>
    <n v="6162.91"/>
    <n v="7463.2377714009845"/>
  </r>
  <r>
    <s v="43 - Rio Grande do Sul"/>
    <s v="SUL                 "/>
    <x v="53"/>
    <x v="53"/>
    <s v="Educação e Criação em Artes"/>
    <s v="OUTROS"/>
    <s v="Indireta"/>
    <n v="2014"/>
    <n v="1.2109924972782313"/>
    <n v="1399.6"/>
    <n v="1694.9050991906124"/>
  </r>
  <r>
    <s v="43 - Rio Grande do Sul"/>
    <s v="SUL                 "/>
    <x v="53"/>
    <x v="53"/>
    <s v="Educação e Criação em Artes"/>
    <s v="OUTROS"/>
    <s v="Indireta"/>
    <n v="2014"/>
    <n v="1.2109924972782313"/>
    <n v="17257.43"/>
    <n v="20898.618252304266"/>
  </r>
  <r>
    <s v="43 - Rio Grande do Sul"/>
    <s v="SUL                 "/>
    <x v="53"/>
    <x v="53"/>
    <s v="Educação e Criação em Artes"/>
    <s v="OUTROS"/>
    <s v="Indireta"/>
    <n v="2014"/>
    <n v="1.2109924972782313"/>
    <n v="11587.12"/>
    <n v="14031.915385062541"/>
  </r>
  <r>
    <s v="43 - Rio Grande do Sul"/>
    <s v="SUL                 "/>
    <x v="55"/>
    <x v="55"/>
    <s v="Educação e Criação em Artes"/>
    <s v="OUTROS"/>
    <s v="Indireta"/>
    <n v="2014"/>
    <n v="1.2109924972782313"/>
    <n v="161.85"/>
    <n v="195.99913568448173"/>
  </r>
  <r>
    <s v="43 - Rio Grande do Sul"/>
    <s v="SUL                 "/>
    <x v="36"/>
    <x v="36"/>
    <s v="Artes Cênicas e Espetáculos"/>
    <s v="OUTROS"/>
    <s v="Indireta"/>
    <n v="2014"/>
    <n v="1.2109924972782313"/>
    <n v="22575.89"/>
    <n v="27339.233409378649"/>
  </r>
  <r>
    <s v="43 - Rio Grande do Sul"/>
    <s v="SUL                 "/>
    <x v="36"/>
    <x v="36"/>
    <s v="Artes Cênicas e Espetáculos"/>
    <s v="OUTROS"/>
    <s v="Indireta"/>
    <n v="2014"/>
    <n v="1.2109924972782313"/>
    <n v="868500"/>
    <n v="1051746.9838861439"/>
  </r>
  <r>
    <s v="43 - Rio Grande do Sul"/>
    <s v="SUL                 "/>
    <x v="36"/>
    <x v="36"/>
    <s v="Artes Cênicas e Espetáculos"/>
    <s v="OUTROS"/>
    <s v="Indireta"/>
    <n v="2014"/>
    <n v="1.2109924972782313"/>
    <n v="26468.71"/>
    <n v="32053.409222633294"/>
  </r>
  <r>
    <s v="43 - Rio Grande do Sul"/>
    <s v="SUL                 "/>
    <x v="36"/>
    <x v="36"/>
    <s v="Artes Cênicas e Espetáculos"/>
    <s v="OUTROS"/>
    <s v="Indireta"/>
    <n v="2014"/>
    <n v="1.2109924972782313"/>
    <n v="55569.64"/>
    <n v="67294.4171164523"/>
  </r>
  <r>
    <s v="43 - Rio Grande do Sul"/>
    <s v="SUL                 "/>
    <x v="20"/>
    <x v="20"/>
    <s v="Artes Cênicas e Espetáculos"/>
    <s v="OUTROS"/>
    <s v="Indireta"/>
    <n v="2014"/>
    <n v="1.2109924972782313"/>
    <n v="37011.980000000003"/>
    <n v="44821.230089411954"/>
  </r>
  <r>
    <s v="43 - Rio Grande do Sul"/>
    <s v="SUL                 "/>
    <x v="20"/>
    <x v="20"/>
    <s v="Artes Cênicas e Espetáculos"/>
    <s v="OUTROS"/>
    <s v="Indireta"/>
    <n v="2014"/>
    <n v="1.2109924972782313"/>
    <n v="102600"/>
    <n v="124247.83022074653"/>
  </r>
  <r>
    <s v="43 - Rio Grande do Sul"/>
    <s v="SUL                 "/>
    <x v="20"/>
    <x v="20"/>
    <s v="Artes Cênicas e Espetáculos"/>
    <s v="OUTROS"/>
    <s v="Indireta"/>
    <n v="2014"/>
    <n v="1.2109924972782313"/>
    <n v="1134910"/>
    <n v="1374367.4950860376"/>
  </r>
  <r>
    <s v="43 - Rio Grande do Sul"/>
    <s v="SUL                 "/>
    <x v="20"/>
    <x v="20"/>
    <s v="Artes Cênicas e Espetáculos"/>
    <s v="OUTROS"/>
    <s v="Indireta"/>
    <n v="2014"/>
    <n v="1.2109924972782313"/>
    <n v="461236.3"/>
    <n v="558553.69877237151"/>
  </r>
  <r>
    <s v="43 - Rio Grande do Sul"/>
    <s v="SUL                 "/>
    <x v="20"/>
    <x v="20"/>
    <s v="Artes Cênicas e Espetáculos"/>
    <s v="OUTROS"/>
    <s v="Indireta"/>
    <n v="2014"/>
    <n v="1.2109924972782313"/>
    <n v="296658.17"/>
    <n v="359250.81812629005"/>
  </r>
  <r>
    <s v="43 - Rio Grande do Sul"/>
    <s v="SUL                 "/>
    <x v="30"/>
    <x v="30"/>
    <s v="Artes Cênicas e Espetáculos"/>
    <s v="OUTROS"/>
    <s v="Indireta"/>
    <n v="2014"/>
    <n v="1.2109924972782313"/>
    <n v="12269.06"/>
    <n v="14857.739608656457"/>
  </r>
  <r>
    <s v="43 - Rio Grande do Sul"/>
    <s v="SUL                 "/>
    <x v="30"/>
    <x v="30"/>
    <s v="Artes Cênicas e Espetáculos"/>
    <s v="OUTROS"/>
    <s v="Indireta"/>
    <n v="2014"/>
    <n v="1.2109924972782313"/>
    <n v="1247500"/>
    <n v="1510713.1403545935"/>
  </r>
  <r>
    <s v="43 - Rio Grande do Sul"/>
    <s v="SUL                 "/>
    <x v="30"/>
    <x v="30"/>
    <s v="Artes Cênicas e Espetáculos"/>
    <s v="OUTROS"/>
    <s v="Indireta"/>
    <n v="2014"/>
    <n v="1.2109924972782313"/>
    <n v="177853.26"/>
    <n v="215378.96347647457"/>
  </r>
  <r>
    <s v="43 - Rio Grande do Sul"/>
    <s v="SUL                 "/>
    <x v="30"/>
    <x v="30"/>
    <s v="Artes Cênicas e Espetáculos"/>
    <s v="OUTROS"/>
    <s v="Indireta"/>
    <n v="2014"/>
    <n v="1.2109924972782313"/>
    <n v="266198.90000000002"/>
    <n v="322364.87068371818"/>
  </r>
  <r>
    <s v="43 - Rio Grande do Sul"/>
    <s v="SUL                 "/>
    <x v="21"/>
    <x v="21"/>
    <s v="Artes Cênicas e Espetáculos"/>
    <s v="OUTROS"/>
    <s v="Indireta"/>
    <n v="2014"/>
    <n v="1.2109924972782313"/>
    <n v="3419.25"/>
    <n v="4140.6860963185927"/>
  </r>
  <r>
    <s v="43 - Rio Grande do Sul"/>
    <s v="SUL                 "/>
    <x v="23"/>
    <x v="23"/>
    <s v="Patrimônio"/>
    <s v="FUNDO CULTURAL"/>
    <s v="Direta"/>
    <n v="2014"/>
    <n v="1.2109924972782313"/>
    <n v="900000"/>
    <n v="1089893.2475504081"/>
  </r>
  <r>
    <s v="43 - Rio Grande do Sul"/>
    <s v="SUL                 "/>
    <x v="1"/>
    <x v="1"/>
    <s v="Patrimônio"/>
    <s v="FUNDO CULTURAL"/>
    <s v="Direta"/>
    <n v="2014"/>
    <n v="1.2109924972782313"/>
    <n v="1600000"/>
    <n v="1937587.9956451701"/>
  </r>
  <r>
    <s v="43 - Rio Grande do Sul"/>
    <s v="SUL                 "/>
    <x v="49"/>
    <x v="49"/>
    <s v="Patrimônio"/>
    <s v="OUTROS"/>
    <s v="Indireta"/>
    <n v="2014"/>
    <n v="1.2109924972782313"/>
    <n v="126774.75"/>
    <n v="153523.27109432346"/>
  </r>
  <r>
    <s v="43 - Rio Grande do Sul"/>
    <s v="SUL                 "/>
    <x v="49"/>
    <x v="49"/>
    <s v="Patrimônio"/>
    <s v="OUTROS"/>
    <s v="Indireta"/>
    <n v="2014"/>
    <n v="1.2109924972782313"/>
    <n v="247296.94"/>
    <n v="299474.73893986491"/>
  </r>
  <r>
    <s v="43 - Rio Grande do Sul"/>
    <s v="SUL                 "/>
    <x v="49"/>
    <x v="49"/>
    <s v="Patrimônio"/>
    <s v="OUTROS"/>
    <s v="Indireta"/>
    <n v="2014"/>
    <n v="1.2109924972782313"/>
    <n v="274326.25"/>
    <n v="332207.03055647243"/>
  </r>
  <r>
    <s v="43 - Rio Grande do Sul"/>
    <s v="SUL                 "/>
    <x v="48"/>
    <x v="48"/>
    <s v="Patrimônio"/>
    <s v="OUTROS"/>
    <s v="Indireta"/>
    <n v="2014"/>
    <n v="1.2109924972782313"/>
    <n v="8284.56"/>
    <n v="10032.540003251344"/>
  </r>
  <r>
    <s v="42 - Santa Catarina"/>
    <s v="SUL                 "/>
    <x v="38"/>
    <x v="38"/>
    <e v="#N/A"/>
    <s v="OUTROS"/>
    <s v="Indireta"/>
    <n v="2014"/>
    <n v="1.2109924972782313"/>
    <n v="168000"/>
    <n v="203446.73954274287"/>
  </r>
  <r>
    <s v="42 - Santa Catarina"/>
    <s v="SUL                 "/>
    <x v="38"/>
    <x v="38"/>
    <e v="#N/A"/>
    <s v="OUTROS"/>
    <s v="Indireta"/>
    <n v="2014"/>
    <n v="1.2109924972782313"/>
    <n v="118000"/>
    <n v="142897.11467883131"/>
  </r>
  <r>
    <s v="42 - Santa Catarina"/>
    <s v="SUL                 "/>
    <x v="2"/>
    <x v="2"/>
    <e v="#N/A"/>
    <s v="OUTROS"/>
    <s v="Indireta"/>
    <n v="2014"/>
    <n v="1.2109924972782313"/>
    <n v="75784.5"/>
    <n v="91774.460909982125"/>
  </r>
  <r>
    <s v="42 - Santa Catarina"/>
    <s v="SUL                 "/>
    <x v="2"/>
    <x v="2"/>
    <e v="#N/A"/>
    <s v="OUTROS"/>
    <s v="Indireta"/>
    <n v="2014"/>
    <n v="1.2109924972782313"/>
    <n v="269000"/>
    <n v="325756.98176784423"/>
  </r>
  <r>
    <s v="42 - Santa Catarina"/>
    <s v="SUL                 "/>
    <x v="2"/>
    <x v="2"/>
    <e v="#N/A"/>
    <s v="OUTROS"/>
    <s v="Indireta"/>
    <n v="2014"/>
    <n v="1.2109924972782313"/>
    <n v="233500"/>
    <n v="282766.74811446702"/>
  </r>
  <r>
    <s v="42 - Santa Catarina"/>
    <s v="SUL                 "/>
    <x v="2"/>
    <x v="2"/>
    <e v="#N/A"/>
    <s v="OUTROS"/>
    <s v="Indireta"/>
    <n v="2014"/>
    <n v="1.2109924972782313"/>
    <n v="47079.839999999997"/>
    <n v="57013.333013059564"/>
  </r>
  <r>
    <s v="42 - Santa Catarina"/>
    <s v="SUL                 "/>
    <x v="2"/>
    <x v="2"/>
    <e v="#N/A"/>
    <s v="OUTROS"/>
    <s v="Indireta"/>
    <n v="2014"/>
    <n v="1.2109924972782313"/>
    <n v="115181.92"/>
    <n v="139484.44094210144"/>
  </r>
  <r>
    <s v="42 - Santa Catarina"/>
    <s v="SUL                 "/>
    <x v="39"/>
    <x v="39"/>
    <s v="Música"/>
    <s v="OUTROS"/>
    <s v="Indireta"/>
    <n v="2014"/>
    <n v="1.2109924972782313"/>
    <n v="4353.93"/>
    <n v="5272.57656367461"/>
  </r>
  <r>
    <s v="42 - Santa Catarina"/>
    <s v="SUL                 "/>
    <x v="64"/>
    <x v="64"/>
    <s v="Entretenimento"/>
    <s v="OUTROS"/>
    <s v="Indireta"/>
    <n v="2014"/>
    <n v="1.2109924972782313"/>
    <n v="754000"/>
    <n v="913088.34294778644"/>
  </r>
  <r>
    <s v="42 - Santa Catarina"/>
    <s v="SUL                 "/>
    <x v="26"/>
    <x v="26"/>
    <s v="Editorial"/>
    <s v="OUTROS"/>
    <s v="Indireta"/>
    <n v="2014"/>
    <n v="1.2109924972782313"/>
    <n v="18437.41"/>
    <n v="22327.565179242636"/>
  </r>
  <r>
    <s v="42 - Santa Catarina"/>
    <s v="SUL                 "/>
    <x v="26"/>
    <x v="26"/>
    <s v="Editorial"/>
    <s v="OUTROS"/>
    <s v="Indireta"/>
    <n v="2014"/>
    <n v="1.2109924972782313"/>
    <n v="134101.9"/>
    <n v="162396.39477075564"/>
  </r>
  <r>
    <s v="42 - Santa Catarina"/>
    <s v="SUL                 "/>
    <x v="26"/>
    <x v="26"/>
    <s v="Editorial"/>
    <s v="OUTROS"/>
    <s v="Indireta"/>
    <n v="2014"/>
    <n v="1.2109924972782313"/>
    <n v="94651.31"/>
    <n v="114622.02626755602"/>
  </r>
  <r>
    <s v="42 - Santa Catarina"/>
    <s v="SUL                 "/>
    <x v="50"/>
    <x v="50"/>
    <e v="#N/A"/>
    <s v="OUTROS"/>
    <s v="Indireta"/>
    <n v="2014"/>
    <n v="1.2109924972782313"/>
    <n v="5312.08"/>
    <n v="6432.8890249417473"/>
  </r>
  <r>
    <s v="42 - Santa Catarina"/>
    <s v="SUL                 "/>
    <x v="50"/>
    <x v="50"/>
    <e v="#N/A"/>
    <s v="OUTROS"/>
    <s v="Indireta"/>
    <n v="2014"/>
    <n v="1.2109924972782313"/>
    <n v="100612.89"/>
    <n v="121841.45491947999"/>
  </r>
  <r>
    <s v="42 - Santa Catarina"/>
    <s v="SUL                 "/>
    <x v="50"/>
    <x v="50"/>
    <e v="#N/A"/>
    <s v="OUTROS"/>
    <s v="Indireta"/>
    <n v="2014"/>
    <n v="1.2109924972782313"/>
    <n v="68428.98"/>
    <n v="82866.981376402138"/>
  </r>
  <r>
    <s v="42 - Santa Catarina"/>
    <s v="SUL                 "/>
    <x v="40"/>
    <x v="40"/>
    <s v="Música"/>
    <s v="OUTROS"/>
    <s v="Indireta"/>
    <n v="2014"/>
    <n v="1.2109924972782313"/>
    <n v="2942.36"/>
    <n v="3563.1758842915769"/>
  </r>
  <r>
    <s v="42 - Santa Catarina"/>
    <s v="SUL                 "/>
    <x v="40"/>
    <x v="40"/>
    <s v="Música"/>
    <s v="OUTROS"/>
    <s v="Indireta"/>
    <n v="2014"/>
    <n v="1.2109924972782313"/>
    <n v="59000"/>
    <n v="71448.557339415653"/>
  </r>
  <r>
    <s v="42 - Santa Catarina"/>
    <s v="SUL                 "/>
    <x v="40"/>
    <x v="40"/>
    <s v="Música"/>
    <s v="OUTROS"/>
    <s v="Indireta"/>
    <n v="2014"/>
    <n v="1.2109924972782313"/>
    <n v="19168.13"/>
    <n v="23212.461616853787"/>
  </r>
  <r>
    <s v="42 - Santa Catarina"/>
    <s v="SUL                 "/>
    <x v="40"/>
    <x v="40"/>
    <s v="Música"/>
    <s v="OUTROS"/>
    <s v="Indireta"/>
    <n v="2014"/>
    <n v="1.2109924972782313"/>
    <n v="1658.08"/>
    <n v="2007.9224398870897"/>
  </r>
  <r>
    <s v="42 - Santa Catarina"/>
    <s v="SUL                 "/>
    <x v="40"/>
    <x v="40"/>
    <s v="Música"/>
    <s v="OUTROS"/>
    <s v="Indireta"/>
    <n v="2014"/>
    <n v="1.2109924972782313"/>
    <n v="30000"/>
    <n v="36329.774918346942"/>
  </r>
  <r>
    <s v="42 - Santa Catarina"/>
    <s v="SUL                 "/>
    <x v="25"/>
    <x v="25"/>
    <s v="Editorial"/>
    <s v="OUTROS"/>
    <s v="Indireta"/>
    <n v="2014"/>
    <n v="1.2109924972782313"/>
    <n v="17423.150000000001"/>
    <n v="21099.303928953217"/>
  </r>
  <r>
    <s v="42 - Santa Catarina"/>
    <s v="SUL                 "/>
    <x v="25"/>
    <x v="25"/>
    <s v="Editorial"/>
    <s v="OUTROS"/>
    <s v="Indireta"/>
    <n v="2014"/>
    <n v="1.2109924972782313"/>
    <n v="54624.62"/>
    <n v="66150.004986674423"/>
  </r>
  <r>
    <s v="42 - Santa Catarina"/>
    <s v="SUL                 "/>
    <x v="25"/>
    <x v="25"/>
    <s v="Editorial"/>
    <s v="OUTROS"/>
    <s v="Indireta"/>
    <n v="2014"/>
    <n v="1.2109924972782313"/>
    <n v="227001.98"/>
    <n v="274897.69464730314"/>
  </r>
  <r>
    <s v="42 - Santa Catarina"/>
    <s v="SUL                 "/>
    <x v="33"/>
    <x v="33"/>
    <s v="Editorial"/>
    <s v="OUTROS"/>
    <s v="Indireta"/>
    <n v="2014"/>
    <n v="1.2109924972782313"/>
    <n v="23002.9"/>
    <n v="27856.339315641428"/>
  </r>
  <r>
    <s v="42 - Santa Catarina"/>
    <s v="SUL                 "/>
    <x v="33"/>
    <x v="33"/>
    <s v="Editorial"/>
    <s v="OUTROS"/>
    <s v="Indireta"/>
    <n v="2014"/>
    <n v="1.2109924972782313"/>
    <n v="52423.31"/>
    <n v="63484.235092490875"/>
  </r>
  <r>
    <s v="42 - Santa Catarina"/>
    <s v="SUL                 "/>
    <x v="33"/>
    <x v="33"/>
    <s v="Editorial"/>
    <s v="OUTROS"/>
    <s v="Indireta"/>
    <n v="2014"/>
    <n v="1.2109924972782313"/>
    <n v="177082.74"/>
    <n v="214445.86953747174"/>
  </r>
  <r>
    <s v="42 - Santa Catarina"/>
    <s v="SUL                 "/>
    <x v="37"/>
    <x v="37"/>
    <s v="Música"/>
    <s v="OUTROS"/>
    <s v="Indireta"/>
    <n v="2014"/>
    <n v="1.2109924972782313"/>
    <n v="41504.199999999997"/>
    <n v="50261.274805535162"/>
  </r>
  <r>
    <s v="42 - Santa Catarina"/>
    <s v="SUL                 "/>
    <x v="13"/>
    <x v="13"/>
    <s v="Editorial"/>
    <s v="OUTROS"/>
    <s v="Indireta"/>
    <n v="2014"/>
    <n v="1.2109924972782313"/>
    <n v="4924.8"/>
    <n v="5963.8958505958335"/>
  </r>
  <r>
    <s v="42 - Santa Catarina"/>
    <s v="SUL                 "/>
    <x v="13"/>
    <x v="13"/>
    <s v="Editorial"/>
    <s v="OUTROS"/>
    <s v="Indireta"/>
    <n v="2014"/>
    <n v="1.2109924972782313"/>
    <n v="48537.23"/>
    <n v="58778.221368667895"/>
  </r>
  <r>
    <s v="42 - Santa Catarina"/>
    <s v="SUL                 "/>
    <x v="17"/>
    <x v="17"/>
    <s v="Editorial"/>
    <s v="OUTROS"/>
    <s v="Indireta"/>
    <n v="2014"/>
    <n v="1.2109924972782313"/>
    <n v="37153.57"/>
    <n v="44992.694517101576"/>
  </r>
  <r>
    <s v="42 - Santa Catarina"/>
    <s v="SUL                 "/>
    <x v="17"/>
    <x v="17"/>
    <s v="Editorial"/>
    <s v="OUTROS"/>
    <s v="Indireta"/>
    <n v="2014"/>
    <n v="1.2109924972782313"/>
    <n v="62000"/>
    <n v="75081.534831250348"/>
  </r>
  <r>
    <s v="42 - Santa Catarina"/>
    <s v="SUL                 "/>
    <x v="17"/>
    <x v="17"/>
    <s v="Editorial"/>
    <s v="OUTROS"/>
    <s v="Indireta"/>
    <n v="2014"/>
    <n v="1.2109924972782313"/>
    <n v="7258.65"/>
    <n v="8790.1706903686336"/>
  </r>
  <r>
    <s v="42 - Santa Catarina"/>
    <s v="SUL                 "/>
    <x v="17"/>
    <x v="17"/>
    <s v="Editorial"/>
    <s v="OUTROS"/>
    <s v="Indireta"/>
    <n v="2014"/>
    <n v="1.2109924972782313"/>
    <n v="348979.56"/>
    <n v="422611.62886345835"/>
  </r>
  <r>
    <s v="42 - Santa Catarina"/>
    <s v="SUL                 "/>
    <x v="12"/>
    <x v="12"/>
    <s v="Editorial"/>
    <s v="OUTROS"/>
    <s v="Indireta"/>
    <n v="2014"/>
    <n v="1.2109924972782313"/>
    <n v="150480"/>
    <n v="182230.15099042826"/>
  </r>
  <r>
    <s v="42 - Santa Catarina"/>
    <s v="SUL                 "/>
    <x v="12"/>
    <x v="12"/>
    <s v="Editorial"/>
    <s v="OUTROS"/>
    <s v="Indireta"/>
    <n v="2014"/>
    <n v="1.2109924972782313"/>
    <n v="66034.03"/>
    <n v="79966.714895045647"/>
  </r>
  <r>
    <s v="42 - Santa Catarina"/>
    <s v="SUL                 "/>
    <x v="12"/>
    <x v="12"/>
    <s v="Editorial"/>
    <s v="OUTROS"/>
    <s v="Indireta"/>
    <n v="2014"/>
    <n v="1.2109924972782313"/>
    <n v="29777.1"/>
    <n v="36059.84469070362"/>
  </r>
  <r>
    <s v="42 - Santa Catarina"/>
    <s v="SUL                 "/>
    <x v="14"/>
    <x v="14"/>
    <s v="Editorial"/>
    <s v="OUTROS"/>
    <s v="Indireta"/>
    <n v="2014"/>
    <n v="1.2109924972782313"/>
    <n v="640040.55000000005"/>
    <n v="775084.30400383275"/>
  </r>
  <r>
    <s v="42 - Santa Catarina"/>
    <s v="SUL                 "/>
    <x v="14"/>
    <x v="14"/>
    <s v="Editorial"/>
    <s v="OUTROS"/>
    <s v="Indireta"/>
    <n v="2014"/>
    <n v="1.2109924972782313"/>
    <n v="292680.58"/>
    <n v="354433.98647904117"/>
  </r>
  <r>
    <s v="42 - Santa Catarina"/>
    <s v="SUL                 "/>
    <x v="18"/>
    <x v="18"/>
    <s v="Editorial"/>
    <s v="OUTROS"/>
    <s v="Indireta"/>
    <n v="2014"/>
    <n v="1.2109924972782313"/>
    <n v="21305.63"/>
    <n v="25800.958079786004"/>
  </r>
  <r>
    <s v="42 - Santa Catarina"/>
    <s v="SUL                 "/>
    <x v="18"/>
    <x v="18"/>
    <s v="Editorial"/>
    <s v="OUTROS"/>
    <s v="Indireta"/>
    <n v="2014"/>
    <n v="1.2109924972782313"/>
    <n v="6503.72"/>
    <n v="7875.956124398379"/>
  </r>
  <r>
    <s v="42 - Santa Catarina"/>
    <s v="SUL                 "/>
    <x v="18"/>
    <x v="18"/>
    <s v="Editorial"/>
    <s v="OUTROS"/>
    <s v="Indireta"/>
    <n v="2014"/>
    <n v="1.2109924972782313"/>
    <n v="60962.6"/>
    <n v="73825.251214573902"/>
  </r>
  <r>
    <s v="42 - Santa Catarina"/>
    <s v="SUL                 "/>
    <x v="18"/>
    <x v="18"/>
    <s v="Editorial"/>
    <s v="OUTROS"/>
    <s v="Indireta"/>
    <n v="2014"/>
    <n v="1.2109924972782313"/>
    <n v="70000"/>
    <n v="84769.474809476189"/>
  </r>
  <r>
    <s v="42 - Santa Catarina"/>
    <s v="SUL                 "/>
    <x v="5"/>
    <x v="5"/>
    <e v="#N/A"/>
    <s v="OUTROS"/>
    <s v="Indireta"/>
    <n v="2014"/>
    <n v="1.2109924972782313"/>
    <n v="74652.149999999994"/>
    <n v="90403.193555689111"/>
  </r>
  <r>
    <s v="42 - Santa Catarina"/>
    <s v="SUL                 "/>
    <x v="5"/>
    <x v="5"/>
    <e v="#N/A"/>
    <s v="OUTROS"/>
    <s v="Indireta"/>
    <n v="2014"/>
    <n v="1.2109924972782313"/>
    <n v="60000"/>
    <n v="72659.549836693885"/>
  </r>
  <r>
    <s v="42 - Santa Catarina"/>
    <s v="SUL                 "/>
    <x v="5"/>
    <x v="5"/>
    <e v="#N/A"/>
    <s v="OUTROS"/>
    <s v="Indireta"/>
    <n v="2014"/>
    <n v="1.2109924972782313"/>
    <n v="1523151.99"/>
    <n v="1844525.6321044075"/>
  </r>
  <r>
    <s v="42 - Santa Catarina"/>
    <s v="SUL                 "/>
    <x v="5"/>
    <x v="5"/>
    <e v="#N/A"/>
    <s v="OUTROS"/>
    <s v="Indireta"/>
    <n v="2014"/>
    <n v="1.2109924972782313"/>
    <n v="106200"/>
    <n v="128607.40321094816"/>
  </r>
  <r>
    <s v="42 - Santa Catarina"/>
    <s v="SUL                 "/>
    <x v="5"/>
    <x v="5"/>
    <e v="#N/A"/>
    <s v="OUTROS"/>
    <s v="Indireta"/>
    <n v="2014"/>
    <n v="1.2109924972782313"/>
    <n v="363821.46"/>
    <n v="440585.05840881215"/>
  </r>
  <r>
    <s v="42 - Santa Catarina"/>
    <s v="SUL                 "/>
    <x v="5"/>
    <x v="5"/>
    <e v="#N/A"/>
    <s v="OUTROS"/>
    <s v="Indireta"/>
    <n v="2014"/>
    <n v="1.2109924972782313"/>
    <n v="386453.15"/>
    <n v="467991.86519953894"/>
  </r>
  <r>
    <s v="42 - Santa Catarina"/>
    <s v="SUL                 "/>
    <x v="5"/>
    <x v="5"/>
    <e v="#N/A"/>
    <s v="OUTROS"/>
    <s v="Indireta"/>
    <n v="2014"/>
    <n v="1.2109924972782313"/>
    <n v="750820.61"/>
    <n v="909238.12551186502"/>
  </r>
  <r>
    <s v="42 - Santa Catarina"/>
    <s v="SUL                 "/>
    <x v="42"/>
    <x v="42"/>
    <s v="Audiovisual"/>
    <s v="OUTROS"/>
    <s v="Indireta"/>
    <n v="2014"/>
    <n v="1.2109924972782313"/>
    <n v="8227.5300000000007"/>
    <n v="9963.4771011315679"/>
  </r>
  <r>
    <s v="42 - Santa Catarina"/>
    <s v="SUL                 "/>
    <x v="42"/>
    <x v="42"/>
    <s v="Audiovisual"/>
    <s v="OUTROS"/>
    <s v="Indireta"/>
    <n v="2014"/>
    <n v="1.2109924972782313"/>
    <n v="12238.02"/>
    <n v="14820.150401540941"/>
  </r>
  <r>
    <s v="42 - Santa Catarina"/>
    <s v="SUL                 "/>
    <x v="42"/>
    <x v="42"/>
    <s v="Audiovisual"/>
    <s v="OUTROS"/>
    <s v="Indireta"/>
    <n v="2014"/>
    <n v="1.2109924972782313"/>
    <n v="19218.84"/>
    <n v="23273.871046390763"/>
  </r>
  <r>
    <s v="42 - Santa Catarina"/>
    <s v="SUL                 "/>
    <x v="31"/>
    <x v="31"/>
    <s v="Audiovisual"/>
    <s v="OUTROS"/>
    <s v="Indireta"/>
    <n v="2014"/>
    <n v="1.2109924972782313"/>
    <n v="109709.3"/>
    <n v="132857.13918164666"/>
  </r>
  <r>
    <s v="42 - Santa Catarina"/>
    <s v="SUL                 "/>
    <x v="31"/>
    <x v="31"/>
    <s v="Audiovisual"/>
    <s v="OUTROS"/>
    <s v="Indireta"/>
    <n v="2014"/>
    <n v="1.2109924972782313"/>
    <n v="48923.02"/>
    <n v="59245.41016419285"/>
  </r>
  <r>
    <s v="42 - Santa Catarina"/>
    <s v="SUL                 "/>
    <x v="31"/>
    <x v="31"/>
    <s v="Audiovisual"/>
    <s v="OUTROS"/>
    <s v="Indireta"/>
    <n v="2014"/>
    <n v="1.2109924972782313"/>
    <n v="30921.77"/>
    <n v="37446.031472563096"/>
  </r>
  <r>
    <s v="42 - Santa Catarina"/>
    <s v="SUL                 "/>
    <x v="31"/>
    <x v="31"/>
    <s v="Audiovisual"/>
    <s v="OUTROS"/>
    <s v="Indireta"/>
    <n v="2014"/>
    <n v="1.2109924972782313"/>
    <n v="34500"/>
    <n v="41779.241156098979"/>
  </r>
  <r>
    <s v="42 - Santa Catarina"/>
    <s v="SUL                 "/>
    <x v="28"/>
    <x v="28"/>
    <s v="Audiovisual"/>
    <s v="OUTROS"/>
    <s v="Direta"/>
    <n v="2014"/>
    <n v="1.2109924972782313"/>
    <n v="948064"/>
    <n v="1148098.3909395891"/>
  </r>
  <r>
    <s v="42 - Santa Catarina"/>
    <s v="SUL                 "/>
    <x v="28"/>
    <x v="28"/>
    <s v="Audiovisual"/>
    <s v="OUTROS"/>
    <s v="Direta"/>
    <n v="2014"/>
    <n v="1.2109924972782313"/>
    <n v="638976"/>
    <n v="773795.14194085519"/>
  </r>
  <r>
    <s v="42 - Santa Catarina"/>
    <s v="SUL                 "/>
    <x v="28"/>
    <x v="28"/>
    <s v="Audiovisual"/>
    <s v="OUTROS"/>
    <s v="Indireta"/>
    <n v="2014"/>
    <n v="1.2109924972782313"/>
    <n v="11287.96"/>
    <n v="13669.634869576783"/>
  </r>
  <r>
    <s v="42 - Santa Catarina"/>
    <s v="SUL                 "/>
    <x v="28"/>
    <x v="28"/>
    <s v="Audiovisual"/>
    <s v="OUTROS"/>
    <s v="Direta"/>
    <n v="2014"/>
    <n v="1.2109924972782313"/>
    <n v="779999.99"/>
    <n v="944574.13576709549"/>
  </r>
  <r>
    <s v="42 - Santa Catarina"/>
    <s v="SUL                 "/>
    <x v="28"/>
    <x v="28"/>
    <s v="Audiovisual"/>
    <s v="OUTROS"/>
    <s v="Indireta"/>
    <n v="2014"/>
    <n v="1.2109924972782313"/>
    <n v="10715.03"/>
    <n v="12975.820938111168"/>
  </r>
  <r>
    <s v="42 - Santa Catarina"/>
    <s v="SUL                 "/>
    <x v="7"/>
    <x v="7"/>
    <s v="Música"/>
    <s v="OUTROS"/>
    <s v="Indireta"/>
    <n v="2014"/>
    <n v="1.2109924972782313"/>
    <n v="29458.73"/>
    <n v="35674.301009345152"/>
  </r>
  <r>
    <s v="42 - Santa Catarina"/>
    <s v="SUL                 "/>
    <x v="16"/>
    <x v="16"/>
    <s v="Audiovisual"/>
    <s v="OUTROS"/>
    <s v="Indireta"/>
    <n v="2014"/>
    <n v="1.2109924972782313"/>
    <n v="230540.85"/>
    <n v="279183.23966614617"/>
  </r>
  <r>
    <s v="42 - Santa Catarina"/>
    <s v="SUL                 "/>
    <x v="16"/>
    <x v="16"/>
    <s v="Audiovisual"/>
    <s v="OUTROS"/>
    <s v="Indireta"/>
    <n v="2014"/>
    <n v="1.2109924972782313"/>
    <n v="295000"/>
    <n v="357242.78669707826"/>
  </r>
  <r>
    <s v="42 - Santa Catarina"/>
    <s v="SUL                 "/>
    <x v="16"/>
    <x v="16"/>
    <s v="Audiovisual"/>
    <s v="OUTROS"/>
    <s v="Indireta"/>
    <n v="2014"/>
    <n v="1.2109924972782313"/>
    <n v="77121"/>
    <n v="93392.952382594478"/>
  </r>
  <r>
    <s v="42 - Santa Catarina"/>
    <s v="SUL                 "/>
    <x v="16"/>
    <x v="16"/>
    <s v="Audiovisual"/>
    <s v="OUTROS"/>
    <s v="Indireta"/>
    <n v="2014"/>
    <n v="1.2109924972782313"/>
    <n v="304892.46999999997"/>
    <n v="369222.49364662817"/>
  </r>
  <r>
    <s v="42 - Santa Catarina"/>
    <s v="SUL                 "/>
    <x v="16"/>
    <x v="16"/>
    <s v="Audiovisual"/>
    <s v="OUTROS"/>
    <s v="Indireta"/>
    <n v="2014"/>
    <n v="1.2109924972782313"/>
    <n v="152007.41"/>
    <n v="184079.83304069599"/>
  </r>
  <r>
    <s v="42 - Santa Catarina"/>
    <s v="SUL                 "/>
    <x v="16"/>
    <x v="16"/>
    <s v="Audiovisual"/>
    <s v="OUTROS"/>
    <s v="Indireta"/>
    <n v="2014"/>
    <n v="1.2109924972782313"/>
    <n v="20000"/>
    <n v="24219.849945564627"/>
  </r>
  <r>
    <s v="42 - Santa Catarina"/>
    <s v="SUL                 "/>
    <x v="32"/>
    <x v="32"/>
    <s v="Audiovisual"/>
    <s v="OUTROS"/>
    <s v="Indireta"/>
    <n v="2014"/>
    <n v="1.2109924972782313"/>
    <n v="50664.41"/>
    <n v="61354.220389028203"/>
  </r>
  <r>
    <s v="42 - Santa Catarina"/>
    <s v="SUL                 "/>
    <x v="32"/>
    <x v="32"/>
    <s v="Audiovisual"/>
    <s v="OUTROS"/>
    <s v="Indireta"/>
    <n v="2014"/>
    <n v="1.2109924972782313"/>
    <n v="973122"/>
    <n v="1178443.4409363871"/>
  </r>
  <r>
    <s v="42 - Santa Catarina"/>
    <s v="SUL                 "/>
    <x v="32"/>
    <x v="32"/>
    <s v="Audiovisual"/>
    <s v="OUTROS"/>
    <s v="Indireta"/>
    <n v="2014"/>
    <n v="1.2109924972782313"/>
    <n v="367796.13"/>
    <n v="445398.353957969"/>
  </r>
  <r>
    <s v="42 - Santa Catarina"/>
    <s v="SUL                 "/>
    <x v="32"/>
    <x v="32"/>
    <s v="Audiovisual"/>
    <s v="OUTROS"/>
    <s v="Indireta"/>
    <n v="2014"/>
    <n v="1.2109924972782313"/>
    <n v="123151.14"/>
    <n v="149135.10657126107"/>
  </r>
  <r>
    <s v="42 - Santa Catarina"/>
    <s v="SUL                 "/>
    <x v="41"/>
    <x v="41"/>
    <s v="Audiovisual"/>
    <s v="OUTROS"/>
    <s v="Indireta"/>
    <n v="2014"/>
    <n v="1.2109924972782313"/>
    <n v="12314.88"/>
    <n v="14913.227284881745"/>
  </r>
  <r>
    <s v="42 - Santa Catarina"/>
    <s v="SUL                 "/>
    <x v="41"/>
    <x v="41"/>
    <s v="Audiovisual"/>
    <s v="OUTROS"/>
    <s v="Indireta"/>
    <n v="2014"/>
    <n v="1.2109924972782313"/>
    <n v="20073.57"/>
    <n v="24308.942663589387"/>
  </r>
  <r>
    <s v="42 - Santa Catarina"/>
    <s v="SUL                 "/>
    <x v="41"/>
    <x v="41"/>
    <s v="Audiovisual"/>
    <s v="OUTROS"/>
    <s v="Indireta"/>
    <n v="2014"/>
    <n v="1.2109924972782313"/>
    <n v="7076.06"/>
    <n v="8569.0555702906022"/>
  </r>
  <r>
    <s v="42 - Santa Catarina"/>
    <s v="SUL                 "/>
    <x v="41"/>
    <x v="41"/>
    <s v="Audiovisual"/>
    <s v="OUTROS"/>
    <s v="Indireta"/>
    <n v="2014"/>
    <n v="1.2109924972782313"/>
    <n v="99748.01"/>
    <n v="120794.09172843398"/>
  </r>
  <r>
    <s v="42 - Santa Catarina"/>
    <s v="SUL                 "/>
    <x v="53"/>
    <x v="53"/>
    <s v="Educação e Criação em Artes"/>
    <s v="OUTROS"/>
    <s v="Indireta"/>
    <n v="2014"/>
    <n v="1.2109924972782313"/>
    <n v="7792.58"/>
    <n v="9436.7559144404004"/>
  </r>
  <r>
    <s v="42 - Santa Catarina"/>
    <s v="SUL                 "/>
    <x v="53"/>
    <x v="53"/>
    <s v="Educação e Criação em Artes"/>
    <s v="OUTROS"/>
    <s v="Indireta"/>
    <n v="2014"/>
    <n v="1.2109924972782313"/>
    <n v="15200"/>
    <n v="18407.085958629115"/>
  </r>
  <r>
    <s v="42 - Santa Catarina"/>
    <s v="SUL                 "/>
    <x v="53"/>
    <x v="53"/>
    <s v="Educação e Criação em Artes"/>
    <s v="OUTROS"/>
    <s v="Indireta"/>
    <n v="2014"/>
    <n v="1.2109924972782313"/>
    <n v="35288.79"/>
    <n v="42734.459928027078"/>
  </r>
  <r>
    <s v="42 - Santa Catarina"/>
    <s v="SUL                 "/>
    <x v="53"/>
    <x v="53"/>
    <s v="Educação e Criação em Artes"/>
    <s v="OUTROS"/>
    <s v="Indireta"/>
    <n v="2014"/>
    <n v="1.2109924972782313"/>
    <n v="57925.05"/>
    <n v="70146.800954466424"/>
  </r>
  <r>
    <s v="42 - Santa Catarina"/>
    <s v="SUL                 "/>
    <x v="36"/>
    <x v="36"/>
    <s v="Artes Cênicas e Espetáculos"/>
    <s v="OUTROS"/>
    <s v="Indireta"/>
    <n v="2014"/>
    <n v="1.2109924972782313"/>
    <n v="58929.32"/>
    <n v="71362.964389708024"/>
  </r>
  <r>
    <s v="42 - Santa Catarina"/>
    <s v="SUL                 "/>
    <x v="36"/>
    <x v="36"/>
    <s v="Artes Cênicas e Espetáculos"/>
    <s v="OUTROS"/>
    <s v="Indireta"/>
    <n v="2014"/>
    <n v="1.2109924972782313"/>
    <n v="91186.46"/>
    <n v="110426.11891336156"/>
  </r>
  <r>
    <s v="42 - Santa Catarina"/>
    <s v="SUL                 "/>
    <x v="58"/>
    <x v="58"/>
    <s v="Artes Cênicas e Espetáculos"/>
    <s v="OUTROS"/>
    <s v="Indireta"/>
    <n v="2014"/>
    <n v="1.2109924972782313"/>
    <n v="12000"/>
    <n v="14531.909967338775"/>
  </r>
  <r>
    <s v="42 - Santa Catarina"/>
    <s v="SUL                 "/>
    <x v="20"/>
    <x v="20"/>
    <s v="Artes Cênicas e Espetáculos"/>
    <s v="OUTROS"/>
    <s v="Indireta"/>
    <n v="2014"/>
    <n v="1.2109924972782313"/>
    <n v="41689.11"/>
    <n v="50485.199428206884"/>
  </r>
  <r>
    <s v="42 - Santa Catarina"/>
    <s v="SUL                 "/>
    <x v="20"/>
    <x v="20"/>
    <s v="Artes Cênicas e Espetáculos"/>
    <s v="OUTROS"/>
    <s v="Indireta"/>
    <n v="2014"/>
    <n v="1.2109924972782313"/>
    <n v="197300"/>
    <n v="238928.81971299503"/>
  </r>
  <r>
    <s v="42 - Santa Catarina"/>
    <s v="SUL                 "/>
    <x v="20"/>
    <x v="20"/>
    <s v="Artes Cênicas e Espetáculos"/>
    <s v="OUTROS"/>
    <s v="Indireta"/>
    <n v="2014"/>
    <n v="1.2109924972782313"/>
    <n v="165488.9"/>
    <n v="200405.81628282749"/>
  </r>
  <r>
    <s v="42 - Santa Catarina"/>
    <s v="SUL                 "/>
    <x v="20"/>
    <x v="20"/>
    <s v="Artes Cênicas e Espetáculos"/>
    <s v="OUTROS"/>
    <s v="Indireta"/>
    <n v="2014"/>
    <n v="1.2109924972782313"/>
    <n v="214183.27"/>
    <n v="259374.33301251769"/>
  </r>
  <r>
    <s v="42 - Santa Catarina"/>
    <s v="SUL                 "/>
    <x v="30"/>
    <x v="30"/>
    <s v="Artes Cênicas e Espetáculos"/>
    <s v="OUTROS"/>
    <s v="Indireta"/>
    <n v="2014"/>
    <n v="1.2109924972782313"/>
    <n v="141242.46"/>
    <n v="171043.55935712068"/>
  </r>
  <r>
    <s v="42 - Santa Catarina"/>
    <s v="SUL                 "/>
    <x v="30"/>
    <x v="30"/>
    <s v="Artes Cênicas e Espetáculos"/>
    <s v="OUTROS"/>
    <s v="Indireta"/>
    <n v="2014"/>
    <n v="1.2109924972782313"/>
    <n v="200102.34"/>
    <n v="242322.43242781772"/>
  </r>
  <r>
    <s v="42 - Santa Catarina"/>
    <s v="SUL                 "/>
    <x v="46"/>
    <x v="46"/>
    <s v="Educação e Criação em Artes"/>
    <s v="OUTROS"/>
    <s v="Indireta"/>
    <n v="2014"/>
    <n v="1.2109924972782313"/>
    <n v="70000"/>
    <n v="84769.474809476189"/>
  </r>
  <r>
    <s v="42 - Santa Catarina"/>
    <s v="SUL                 "/>
    <x v="49"/>
    <x v="49"/>
    <s v="Patrimônio"/>
    <s v="FUNDO CULTURAL"/>
    <s v="Direta"/>
    <n v="2014"/>
    <n v="1.2109924972782313"/>
    <n v="555000"/>
    <n v="672100.83598941844"/>
  </r>
  <r>
    <s v="42 - Santa Catarina"/>
    <s v="SUL                 "/>
    <x v="48"/>
    <x v="48"/>
    <s v="Patrimônio"/>
    <s v="FUNDO CULTURAL"/>
    <s v="Direta"/>
    <n v="2014"/>
    <n v="1.2109924972782313"/>
    <n v="1200000"/>
    <n v="1453190.9967338776"/>
  </r>
  <r>
    <s v="28 - Sergipe"/>
    <s v="NORDESTE            "/>
    <x v="2"/>
    <x v="2"/>
    <e v="#N/A"/>
    <s v="OUTROS"/>
    <s v="Indireta"/>
    <n v="2014"/>
    <n v="1.2109924972782313"/>
    <n v="7817.32"/>
    <n v="9466.7158688230629"/>
  </r>
  <r>
    <s v="28 - Sergipe"/>
    <s v="NORDESTE            "/>
    <x v="25"/>
    <x v="25"/>
    <s v="Editorial"/>
    <s v="OUTROS"/>
    <s v="Indireta"/>
    <n v="2014"/>
    <n v="1.2109924972782313"/>
    <n v="98095.08"/>
    <n v="118792.40589990788"/>
  </r>
  <r>
    <s v="28 - Sergipe"/>
    <s v="NORDESTE            "/>
    <x v="25"/>
    <x v="25"/>
    <s v="Editorial"/>
    <s v="OUTROS"/>
    <s v="Indireta"/>
    <n v="2014"/>
    <n v="1.2109924972782313"/>
    <n v="530000"/>
    <n v="641826.02355746261"/>
  </r>
  <r>
    <s v="28 - Sergipe"/>
    <s v="NORDESTE            "/>
    <x v="25"/>
    <x v="25"/>
    <s v="Editorial"/>
    <s v="OUTROS"/>
    <s v="Indireta"/>
    <n v="2014"/>
    <n v="1.2109924972782313"/>
    <n v="165759.28"/>
    <n v="200733.24443424158"/>
  </r>
  <r>
    <s v="28 - Sergipe"/>
    <s v="NORDESTE            "/>
    <x v="36"/>
    <x v="36"/>
    <s v="Artes Cênicas e Espetáculos"/>
    <s v="OUTROS"/>
    <s v="Indireta"/>
    <n v="2014"/>
    <n v="1.2109924972782313"/>
    <n v="16683.650000000001"/>
    <n v="20203.774977215966"/>
  </r>
  <r>
    <s v="28 - Sergipe"/>
    <s v="NORDESTE            "/>
    <x v="36"/>
    <x v="36"/>
    <s v="Artes Cênicas e Espetáculos"/>
    <s v="OUTROS"/>
    <s v="Indireta"/>
    <n v="2014"/>
    <n v="1.2109924972782313"/>
    <n v="73384.3"/>
    <n v="88867.836718014922"/>
  </r>
  <r>
    <s v="28 - Sergipe"/>
    <s v="NORDESTE            "/>
    <x v="36"/>
    <x v="36"/>
    <s v="Artes Cênicas e Espetáculos"/>
    <s v="OUTROS"/>
    <s v="Indireta"/>
    <n v="2014"/>
    <n v="1.2109924972782313"/>
    <n v="51996.89"/>
    <n v="62967.843671801493"/>
  </r>
  <r>
    <s v="28 - Sergipe"/>
    <s v="NORDESTE            "/>
    <x v="20"/>
    <x v="20"/>
    <s v="Artes Cênicas e Espetáculos"/>
    <s v="OUTROS"/>
    <s v="Indireta"/>
    <n v="2014"/>
    <n v="1.2109924972782313"/>
    <n v="187200"/>
    <n v="226697.79549048492"/>
  </r>
  <r>
    <s v="28 - Sergipe"/>
    <s v="NORDESTE            "/>
    <x v="30"/>
    <x v="30"/>
    <s v="Artes Cênicas e Espetáculos"/>
    <s v="OUTROS"/>
    <s v="Indireta"/>
    <n v="2014"/>
    <n v="1.2109924972782313"/>
    <n v="279427.58"/>
    <n v="338384.70291261276"/>
  </r>
  <r>
    <s v="28 - Sergipe"/>
    <s v="NORDESTE            "/>
    <x v="30"/>
    <x v="30"/>
    <s v="Artes Cênicas e Espetáculos"/>
    <s v="OUTROS"/>
    <s v="Indireta"/>
    <n v="2014"/>
    <n v="1.2109924972782313"/>
    <n v="40106.03"/>
    <n v="48568.101425615663"/>
  </r>
  <r>
    <s v="35 - São Paulo"/>
    <s v="SUDESTE             "/>
    <x v="38"/>
    <x v="38"/>
    <e v="#N/A"/>
    <s v="OUTROS"/>
    <s v="Indireta"/>
    <n v="2014"/>
    <n v="1.2109924972782313"/>
    <n v="96070.94"/>
    <n v="116341.18754646713"/>
  </r>
  <r>
    <s v="35 - São Paulo"/>
    <s v="SUDESTE             "/>
    <x v="38"/>
    <x v="38"/>
    <e v="#N/A"/>
    <s v="OUTROS"/>
    <s v="Indireta"/>
    <n v="2014"/>
    <n v="1.2109924972782313"/>
    <n v="1200000"/>
    <n v="1453190.9967338776"/>
  </r>
  <r>
    <s v="35 - São Paulo"/>
    <s v="SUDESTE             "/>
    <x v="38"/>
    <x v="38"/>
    <e v="#N/A"/>
    <s v="OUTROS"/>
    <s v="Indireta"/>
    <n v="2014"/>
    <n v="1.2109924972782313"/>
    <n v="321846.34000000003"/>
    <n v="389753.50301645877"/>
  </r>
  <r>
    <s v="35 - São Paulo"/>
    <s v="SUDESTE             "/>
    <x v="38"/>
    <x v="38"/>
    <e v="#N/A"/>
    <s v="OUTROS"/>
    <s v="Indireta"/>
    <n v="2014"/>
    <n v="1.2109924972782313"/>
    <n v="299006.11"/>
    <n v="362094.15585034952"/>
  </r>
  <r>
    <s v="35 - São Paulo"/>
    <s v="SUDESTE             "/>
    <x v="2"/>
    <x v="2"/>
    <e v="#N/A"/>
    <s v="OUTROS"/>
    <s v="Indireta"/>
    <n v="2014"/>
    <n v="1.2109924972782313"/>
    <n v="798580.74"/>
    <n v="967075.284610898"/>
  </r>
  <r>
    <s v="35 - São Paulo"/>
    <s v="SUDESTE             "/>
    <x v="2"/>
    <x v="2"/>
    <e v="#N/A"/>
    <s v="OUTROS"/>
    <s v="Indireta"/>
    <n v="2014"/>
    <n v="1.2109924972782313"/>
    <n v="526000"/>
    <n v="636982.05356834969"/>
  </r>
  <r>
    <s v="35 - São Paulo"/>
    <s v="SUDESTE             "/>
    <x v="2"/>
    <x v="2"/>
    <e v="#N/A"/>
    <s v="OUTROS"/>
    <s v="Indireta"/>
    <n v="2014"/>
    <n v="1.2109924972782313"/>
    <n v="200000"/>
    <n v="242198.49945564626"/>
  </r>
  <r>
    <s v="35 - São Paulo"/>
    <s v="SUDESTE             "/>
    <x v="2"/>
    <x v="2"/>
    <e v="#N/A"/>
    <s v="OUTROS"/>
    <s v="Indireta"/>
    <n v="2014"/>
    <n v="1.2109924972782313"/>
    <n v="237900"/>
    <n v="288095.11510249123"/>
  </r>
  <r>
    <s v="35 - São Paulo"/>
    <s v="SUDESTE             "/>
    <x v="2"/>
    <x v="2"/>
    <e v="#N/A"/>
    <s v="OUTROS"/>
    <s v="Indireta"/>
    <n v="2014"/>
    <n v="1.2109924972782313"/>
    <n v="1062306"/>
    <n v="1286444.5958136488"/>
  </r>
  <r>
    <s v="35 - São Paulo"/>
    <s v="SUDESTE             "/>
    <x v="2"/>
    <x v="2"/>
    <e v="#N/A"/>
    <s v="OUTROS"/>
    <s v="Indireta"/>
    <n v="2014"/>
    <n v="1.2109924972782313"/>
    <n v="138200"/>
    <n v="167359.16312385158"/>
  </r>
  <r>
    <s v="35 - São Paulo"/>
    <s v="SUDESTE             "/>
    <x v="2"/>
    <x v="2"/>
    <e v="#N/A"/>
    <s v="OUTROS"/>
    <s v="Indireta"/>
    <n v="2014"/>
    <n v="1.2109924972782313"/>
    <n v="846191.47"/>
    <n v="1024731.5214308376"/>
  </r>
  <r>
    <s v="35 - São Paulo"/>
    <s v="SUDESTE             "/>
    <x v="2"/>
    <x v="2"/>
    <e v="#N/A"/>
    <s v="OUTROS"/>
    <s v="Indireta"/>
    <n v="2014"/>
    <n v="1.2109924972782313"/>
    <n v="2576746.0299999998"/>
    <n v="3120420.1097214683"/>
  </r>
  <r>
    <s v="35 - São Paulo"/>
    <s v="SUDESTE             "/>
    <x v="2"/>
    <x v="2"/>
    <e v="#N/A"/>
    <s v="OUTROS"/>
    <s v="Indireta"/>
    <n v="2014"/>
    <n v="1.2109924972782313"/>
    <n v="10000"/>
    <n v="12109.924972782313"/>
  </r>
  <r>
    <s v="35 - São Paulo"/>
    <s v="SUDESTE             "/>
    <x v="39"/>
    <x v="39"/>
    <s v="Música"/>
    <s v="OUTROS"/>
    <s v="Indireta"/>
    <n v="2014"/>
    <n v="1.2109924972782313"/>
    <n v="108742.36"/>
    <n v="131686.18209632844"/>
  </r>
  <r>
    <s v="35 - São Paulo"/>
    <s v="SUDESTE             "/>
    <x v="39"/>
    <x v="39"/>
    <s v="Música"/>
    <s v="OUTROS"/>
    <s v="Indireta"/>
    <n v="2014"/>
    <n v="1.2109924972782313"/>
    <n v="1000000"/>
    <n v="1210992.4972782314"/>
  </r>
  <r>
    <s v="35 - São Paulo"/>
    <s v="SUDESTE             "/>
    <x v="39"/>
    <x v="39"/>
    <s v="Música"/>
    <s v="OUTROS"/>
    <s v="Indireta"/>
    <n v="2014"/>
    <n v="1.2109924972782313"/>
    <n v="390000"/>
    <n v="472287.07393851021"/>
  </r>
  <r>
    <s v="35 - São Paulo"/>
    <s v="SUDESTE             "/>
    <x v="39"/>
    <x v="39"/>
    <s v="Música"/>
    <s v="OUTROS"/>
    <s v="Indireta"/>
    <n v="2014"/>
    <n v="1.2109924972782313"/>
    <n v="57600"/>
    <n v="69753.167843226125"/>
  </r>
  <r>
    <s v="35 - São Paulo"/>
    <s v="SUDESTE             "/>
    <x v="39"/>
    <x v="39"/>
    <s v="Música"/>
    <s v="OUTROS"/>
    <s v="Indireta"/>
    <n v="2014"/>
    <n v="1.2109924972782313"/>
    <n v="111901.81"/>
    <n v="135512.25234185415"/>
  </r>
  <r>
    <s v="35 - São Paulo"/>
    <s v="SUDESTE             "/>
    <x v="39"/>
    <x v="39"/>
    <s v="Música"/>
    <s v="OUTROS"/>
    <s v="Indireta"/>
    <n v="2014"/>
    <n v="1.2109924972782313"/>
    <n v="418730.33"/>
    <n v="507079.28801283793"/>
  </r>
  <r>
    <s v="35 - São Paulo"/>
    <s v="SUDESTE             "/>
    <x v="64"/>
    <x v="64"/>
    <s v="Entretenimento"/>
    <s v="OUTROS"/>
    <s v="Indireta"/>
    <n v="2014"/>
    <n v="1.2109924972782313"/>
    <n v="49720.98"/>
    <n v="60211.733737320996"/>
  </r>
  <r>
    <s v="35 - São Paulo"/>
    <s v="SUDESTE             "/>
    <x v="26"/>
    <x v="26"/>
    <s v="Editorial"/>
    <s v="OUTROS"/>
    <s v="Indireta"/>
    <n v="2014"/>
    <n v="1.2109924972782313"/>
    <n v="97745.37"/>
    <n v="118368.90971368471"/>
  </r>
  <r>
    <s v="35 - São Paulo"/>
    <s v="SUDESTE             "/>
    <x v="26"/>
    <x v="26"/>
    <s v="Editorial"/>
    <s v="OUTROS"/>
    <s v="Indireta"/>
    <n v="2014"/>
    <n v="1.2109924972782313"/>
    <n v="381600"/>
    <n v="462114.73696137307"/>
  </r>
  <r>
    <s v="35 - São Paulo"/>
    <s v="SUDESTE             "/>
    <x v="26"/>
    <x v="26"/>
    <s v="Editorial"/>
    <s v="OUTROS"/>
    <s v="Indireta"/>
    <n v="2014"/>
    <n v="1.2109924972782313"/>
    <n v="288150"/>
    <n v="348947.48809072236"/>
  </r>
  <r>
    <s v="35 - São Paulo"/>
    <s v="SUDESTE             "/>
    <x v="26"/>
    <x v="26"/>
    <s v="Editorial"/>
    <s v="OUTROS"/>
    <s v="Indireta"/>
    <n v="2014"/>
    <n v="1.2109924972782313"/>
    <n v="1037522.6"/>
    <n v="1256432.0843566034"/>
  </r>
  <r>
    <s v="35 - São Paulo"/>
    <s v="SUDESTE             "/>
    <x v="26"/>
    <x v="26"/>
    <s v="Editorial"/>
    <s v="OUTROS"/>
    <s v="Indireta"/>
    <n v="2014"/>
    <n v="1.2109924972782313"/>
    <n v="4491398.0199999996"/>
    <n v="5439049.3045103028"/>
  </r>
  <r>
    <s v="35 - São Paulo"/>
    <s v="SUDESTE             "/>
    <x v="50"/>
    <x v="50"/>
    <e v="#N/A"/>
    <s v="OUTROS"/>
    <s v="Indireta"/>
    <n v="2014"/>
    <n v="1.2109924972782313"/>
    <n v="65922.17"/>
    <n v="79831.253274300107"/>
  </r>
  <r>
    <s v="35 - São Paulo"/>
    <s v="SUDESTE             "/>
    <x v="50"/>
    <x v="50"/>
    <e v="#N/A"/>
    <s v="OUTROS"/>
    <s v="Indireta"/>
    <n v="2014"/>
    <n v="1.2109924972782313"/>
    <n v="8261.14"/>
    <n v="10004.178558965088"/>
  </r>
  <r>
    <s v="35 - São Paulo"/>
    <s v="SUDESTE             "/>
    <x v="50"/>
    <x v="50"/>
    <e v="#N/A"/>
    <s v="OUTROS"/>
    <s v="Indireta"/>
    <n v="2014"/>
    <n v="1.2109924972782313"/>
    <n v="118909.04"/>
    <n v="143997.95529855709"/>
  </r>
  <r>
    <s v="35 - São Paulo"/>
    <s v="SUDESTE             "/>
    <x v="40"/>
    <x v="40"/>
    <s v="Música"/>
    <s v="OUTROS"/>
    <s v="Indireta"/>
    <n v="2014"/>
    <n v="1.2109924972782313"/>
    <n v="385251.9"/>
    <n v="466537.16046218347"/>
  </r>
  <r>
    <s v="35 - São Paulo"/>
    <s v="SUDESTE             "/>
    <x v="40"/>
    <x v="40"/>
    <s v="Música"/>
    <s v="OUTROS"/>
    <s v="Indireta"/>
    <n v="2014"/>
    <n v="1.2109924972782313"/>
    <n v="135000"/>
    <n v="163483.98713256122"/>
  </r>
  <r>
    <s v="35 - São Paulo"/>
    <s v="SUDESTE             "/>
    <x v="40"/>
    <x v="40"/>
    <s v="Música"/>
    <s v="OUTROS"/>
    <s v="Indireta"/>
    <n v="2014"/>
    <n v="1.2109924972782313"/>
    <n v="1022098.29"/>
    <n v="1237753.36067091"/>
  </r>
  <r>
    <s v="35 - São Paulo"/>
    <s v="SUDESTE             "/>
    <x v="40"/>
    <x v="40"/>
    <s v="Música"/>
    <s v="OUTROS"/>
    <s v="Indireta"/>
    <n v="2014"/>
    <n v="1.2109924972782313"/>
    <n v="1085108.04"/>
    <n v="1314057.6951762871"/>
  </r>
  <r>
    <s v="35 - São Paulo"/>
    <s v="SUDESTE             "/>
    <x v="40"/>
    <x v="40"/>
    <s v="Música"/>
    <s v="OUTROS"/>
    <s v="Indireta"/>
    <n v="2014"/>
    <n v="1.2109924972782313"/>
    <n v="10000"/>
    <n v="12109.924972782313"/>
  </r>
  <r>
    <s v="35 - São Paulo"/>
    <s v="SUDESTE             "/>
    <x v="25"/>
    <x v="25"/>
    <s v="Editorial"/>
    <s v="OUTROS"/>
    <s v="Indireta"/>
    <n v="2014"/>
    <n v="1.2109924972782313"/>
    <n v="327597.53999999998"/>
    <n v="396718.16306680528"/>
  </r>
  <r>
    <s v="35 - São Paulo"/>
    <s v="SUDESTE             "/>
    <x v="25"/>
    <x v="25"/>
    <s v="Editorial"/>
    <s v="OUTROS"/>
    <s v="Indireta"/>
    <n v="2014"/>
    <n v="1.2109924972782313"/>
    <n v="444479.19"/>
    <n v="538260.96428630548"/>
  </r>
  <r>
    <s v="35 - São Paulo"/>
    <s v="SUDESTE             "/>
    <x v="25"/>
    <x v="25"/>
    <s v="Editorial"/>
    <s v="OUTROS"/>
    <s v="Indireta"/>
    <n v="2014"/>
    <n v="1.2109924972782313"/>
    <n v="123959.89"/>
    <n v="150114.49675343485"/>
  </r>
  <r>
    <s v="35 - São Paulo"/>
    <s v="SUDESTE             "/>
    <x v="25"/>
    <x v="25"/>
    <s v="Editorial"/>
    <s v="OUTROS"/>
    <s v="Direta"/>
    <n v="2014"/>
    <n v="1.2109924972782313"/>
    <n v="123785.93"/>
    <n v="149903.83249860833"/>
  </r>
  <r>
    <s v="35 - São Paulo"/>
    <s v="SUDESTE             "/>
    <x v="25"/>
    <x v="25"/>
    <s v="Editorial"/>
    <s v="OUTROS"/>
    <s v="Direta"/>
    <n v="2014"/>
    <n v="1.2109924972782313"/>
    <n v="7230054.3099999996"/>
    <n v="8755541.5243241396"/>
  </r>
  <r>
    <s v="35 - São Paulo"/>
    <s v="SUDESTE             "/>
    <x v="25"/>
    <x v="25"/>
    <s v="Editorial"/>
    <s v="OUTROS"/>
    <s v="Direta"/>
    <n v="2014"/>
    <n v="1.2109924972782313"/>
    <n v="14285731.82"/>
    <n v="17299914.052148893"/>
  </r>
  <r>
    <s v="35 - São Paulo"/>
    <s v="SUDESTE             "/>
    <x v="25"/>
    <x v="25"/>
    <s v="Editorial"/>
    <s v="OUTROS"/>
    <s v="Indireta"/>
    <n v="2014"/>
    <n v="1.2109924972782313"/>
    <n v="436796.72"/>
    <n v="528957.55075574038"/>
  </r>
  <r>
    <s v="35 - São Paulo"/>
    <s v="SUDESTE             "/>
    <x v="25"/>
    <x v="25"/>
    <s v="Editorial"/>
    <s v="OUTROS"/>
    <s v="Direta"/>
    <n v="2014"/>
    <n v="1.2109924972782313"/>
    <n v="7743253.3700000001"/>
    <n v="9377021.7355943806"/>
  </r>
  <r>
    <s v="35 - São Paulo"/>
    <s v="SUDESTE             "/>
    <x v="25"/>
    <x v="25"/>
    <s v="Editorial"/>
    <s v="OUTROS"/>
    <s v="Direta"/>
    <n v="2014"/>
    <n v="1.2109924972782313"/>
    <n v="6516.32"/>
    <n v="7891.2146298640837"/>
  </r>
  <r>
    <s v="35 - São Paulo"/>
    <s v="SUDESTE             "/>
    <x v="25"/>
    <x v="25"/>
    <s v="Editorial"/>
    <s v="OUTROS"/>
    <s v="Indireta"/>
    <n v="2014"/>
    <n v="1.2109924972782313"/>
    <n v="123500"/>
    <n v="149557.57341386157"/>
  </r>
  <r>
    <s v="35 - São Paulo"/>
    <s v="SUDESTE             "/>
    <x v="25"/>
    <x v="25"/>
    <s v="Editorial"/>
    <s v="OUTROS"/>
    <s v="Indireta"/>
    <n v="2014"/>
    <n v="1.2109924972782313"/>
    <n v="2624332.06"/>
    <n v="3178046.4350267253"/>
  </r>
  <r>
    <s v="35 - São Paulo"/>
    <s v="SUDESTE             "/>
    <x v="25"/>
    <x v="25"/>
    <s v="Editorial"/>
    <s v="OUTROS"/>
    <s v="Direta"/>
    <n v="2014"/>
    <n v="1.2109924972782313"/>
    <n v="123778.75"/>
    <n v="149895.13757247786"/>
  </r>
  <r>
    <s v="35 - São Paulo"/>
    <s v="SUDESTE             "/>
    <x v="25"/>
    <x v="25"/>
    <s v="Editorial"/>
    <s v="OUTROS"/>
    <s v="Direta"/>
    <n v="2014"/>
    <n v="1.2109924972782313"/>
    <n v="28919846.59"/>
    <n v="35021717.24292744"/>
  </r>
  <r>
    <s v="35 - São Paulo"/>
    <s v="SUDESTE             "/>
    <x v="25"/>
    <x v="25"/>
    <s v="Editorial"/>
    <s v="OUTROS"/>
    <s v="Indireta"/>
    <n v="2014"/>
    <n v="1.2109924972782313"/>
    <n v="3073196.84"/>
    <n v="3721618.3158991691"/>
  </r>
  <r>
    <s v="35 - São Paulo"/>
    <s v="SUDESTE             "/>
    <x v="25"/>
    <x v="25"/>
    <s v="Editorial"/>
    <s v="OUTROS"/>
    <s v="Direta"/>
    <n v="2014"/>
    <n v="1.2109924972782313"/>
    <n v="3764075.82"/>
    <n v="4558267.5772064058"/>
  </r>
  <r>
    <s v="35 - São Paulo"/>
    <s v="SUDESTE             "/>
    <x v="33"/>
    <x v="33"/>
    <s v="Editorial"/>
    <s v="OUTROS"/>
    <s v="Indireta"/>
    <n v="2014"/>
    <n v="1.2109924972782313"/>
    <n v="191683.69"/>
    <n v="232127.51044060633"/>
  </r>
  <r>
    <s v="35 - São Paulo"/>
    <s v="SUDESTE             "/>
    <x v="33"/>
    <x v="33"/>
    <s v="Editorial"/>
    <s v="OUTROS"/>
    <s v="Indireta"/>
    <n v="2014"/>
    <n v="1.2109924972782313"/>
    <n v="486675.84"/>
    <n v="589360.79084658099"/>
  </r>
  <r>
    <s v="35 - São Paulo"/>
    <s v="SUDESTE             "/>
    <x v="33"/>
    <x v="33"/>
    <s v="Editorial"/>
    <s v="OUTROS"/>
    <s v="Indireta"/>
    <n v="2014"/>
    <n v="1.2109924972782313"/>
    <n v="651467.87"/>
    <n v="788922.70278783015"/>
  </r>
  <r>
    <s v="35 - São Paulo"/>
    <s v="SUDESTE             "/>
    <x v="37"/>
    <x v="37"/>
    <s v="Música"/>
    <s v="OUTROS"/>
    <s v="Indireta"/>
    <n v="2014"/>
    <n v="1.2109924972782313"/>
    <n v="61105.06"/>
    <n v="73997.769205736156"/>
  </r>
  <r>
    <s v="35 - São Paulo"/>
    <s v="SUDESTE             "/>
    <x v="37"/>
    <x v="37"/>
    <s v="Música"/>
    <s v="OUTROS"/>
    <s v="Indireta"/>
    <n v="2014"/>
    <n v="1.2109924972782313"/>
    <n v="193395.31"/>
    <n v="234200.26941879769"/>
  </r>
  <r>
    <s v="35 - São Paulo"/>
    <s v="SUDESTE             "/>
    <x v="37"/>
    <x v="37"/>
    <s v="Música"/>
    <s v="OUTROS"/>
    <s v="Indireta"/>
    <n v="2014"/>
    <n v="1.2109924972782313"/>
    <n v="598381.68999999994"/>
    <n v="724635.73709866835"/>
  </r>
  <r>
    <s v="35 - São Paulo"/>
    <s v="SUDESTE             "/>
    <x v="13"/>
    <x v="13"/>
    <s v="Editorial"/>
    <s v="OUTROS"/>
    <s v="Indireta"/>
    <n v="2014"/>
    <n v="1.2109924972782313"/>
    <n v="310841.78000000003"/>
    <n v="376427.06342061062"/>
  </r>
  <r>
    <s v="35 - São Paulo"/>
    <s v="SUDESTE             "/>
    <x v="13"/>
    <x v="13"/>
    <s v="Editorial"/>
    <s v="OUTROS"/>
    <s v="Indireta"/>
    <n v="2014"/>
    <n v="1.2109924972782313"/>
    <n v="2016745.76"/>
    <n v="2442263.9842776847"/>
  </r>
  <r>
    <s v="35 - São Paulo"/>
    <s v="SUDESTE             "/>
    <x v="13"/>
    <x v="13"/>
    <s v="Editorial"/>
    <s v="OUTROS"/>
    <s v="Indireta"/>
    <n v="2014"/>
    <n v="1.2109924972782313"/>
    <n v="3106201.41"/>
    <n v="3761586.6025450635"/>
  </r>
  <r>
    <s v="35 - São Paulo"/>
    <s v="SUDESTE             "/>
    <x v="13"/>
    <x v="13"/>
    <s v="Editorial"/>
    <s v="OUTROS"/>
    <s v="Indireta"/>
    <n v="2014"/>
    <n v="1.2109924972782313"/>
    <n v="4138607.74"/>
    <n v="5011822.9223176176"/>
  </r>
  <r>
    <s v="35 - São Paulo"/>
    <s v="SUDESTE             "/>
    <x v="13"/>
    <x v="13"/>
    <s v="Editorial"/>
    <s v="OUTROS"/>
    <s v="Indireta"/>
    <n v="2014"/>
    <n v="1.2109924972782313"/>
    <n v="10000"/>
    <n v="12109.924972782313"/>
  </r>
  <r>
    <s v="35 - São Paulo"/>
    <s v="SUDESTE             "/>
    <x v="13"/>
    <x v="13"/>
    <s v="Editorial"/>
    <s v="OUTROS"/>
    <s v="Indireta"/>
    <n v="2014"/>
    <n v="1.2109924972782313"/>
    <n v="280742.12"/>
    <n v="339976.60098998487"/>
  </r>
  <r>
    <s v="35 - São Paulo"/>
    <s v="SUDESTE             "/>
    <x v="17"/>
    <x v="17"/>
    <s v="Editorial"/>
    <s v="OUTROS"/>
    <s v="Indireta"/>
    <n v="2014"/>
    <n v="1.2109924972782313"/>
    <n v="85118.66"/>
    <n v="103078.05863837671"/>
  </r>
  <r>
    <s v="35 - São Paulo"/>
    <s v="SUDESTE             "/>
    <x v="17"/>
    <x v="17"/>
    <s v="Editorial"/>
    <s v="OUTROS"/>
    <s v="Indireta"/>
    <n v="2014"/>
    <n v="1.2109924972782313"/>
    <n v="271077.15000000002"/>
    <n v="328272.39483356575"/>
  </r>
  <r>
    <s v="35 - São Paulo"/>
    <s v="SUDESTE             "/>
    <x v="17"/>
    <x v="17"/>
    <s v="Editorial"/>
    <s v="OUTROS"/>
    <s v="Indireta"/>
    <n v="2014"/>
    <n v="1.2109924972782313"/>
    <n v="234918.69"/>
    <n v="284484.77106043068"/>
  </r>
  <r>
    <s v="35 - São Paulo"/>
    <s v="SUDESTE             "/>
    <x v="17"/>
    <x v="17"/>
    <s v="Editorial"/>
    <s v="OUTROS"/>
    <s v="Indireta"/>
    <n v="2014"/>
    <n v="1.2109924972782313"/>
    <n v="579035.56000000006"/>
    <n v="701207.71881729923"/>
  </r>
  <r>
    <s v="35 - São Paulo"/>
    <s v="SUDESTE             "/>
    <x v="12"/>
    <x v="12"/>
    <s v="Editorial"/>
    <s v="OUTROS"/>
    <s v="Indireta"/>
    <n v="2014"/>
    <n v="1.2109924972782313"/>
    <n v="68689.990000000005"/>
    <n v="83183.062528116745"/>
  </r>
  <r>
    <s v="35 - São Paulo"/>
    <s v="SUDESTE             "/>
    <x v="12"/>
    <x v="12"/>
    <s v="Editorial"/>
    <s v="OUTROS"/>
    <s v="Indireta"/>
    <n v="2014"/>
    <n v="1.2109924972782313"/>
    <n v="151000"/>
    <n v="182859.86708901293"/>
  </r>
  <r>
    <s v="35 - São Paulo"/>
    <s v="SUDESTE             "/>
    <x v="12"/>
    <x v="12"/>
    <s v="Editorial"/>
    <s v="OUTROS"/>
    <s v="Indireta"/>
    <n v="2014"/>
    <n v="1.2109924972782313"/>
    <n v="161925.53"/>
    <n v="196090.60194780116"/>
  </r>
  <r>
    <s v="35 - São Paulo"/>
    <s v="SUDESTE             "/>
    <x v="12"/>
    <x v="12"/>
    <s v="Editorial"/>
    <s v="OUTROS"/>
    <s v="Indireta"/>
    <n v="2014"/>
    <n v="1.2109924972782313"/>
    <n v="615886.16"/>
    <n v="745833.51893750043"/>
  </r>
  <r>
    <s v="35 - São Paulo"/>
    <s v="SUDESTE             "/>
    <x v="43"/>
    <x v="43"/>
    <e v="#N/A"/>
    <s v="OUTROS"/>
    <s v="Indireta"/>
    <n v="2014"/>
    <n v="1.2109924972782313"/>
    <n v="5568.37"/>
    <n v="6743.2542920691849"/>
  </r>
  <r>
    <s v="35 - São Paulo"/>
    <s v="SUDESTE             "/>
    <x v="43"/>
    <x v="43"/>
    <e v="#N/A"/>
    <s v="OUTROS"/>
    <s v="Indireta"/>
    <n v="2014"/>
    <n v="1.2109924972782313"/>
    <n v="56785.77"/>
    <n v="68767.14142216726"/>
  </r>
  <r>
    <s v="35 - São Paulo"/>
    <s v="SUDESTE             "/>
    <x v="43"/>
    <x v="43"/>
    <e v="#N/A"/>
    <s v="OUTROS"/>
    <s v="Indireta"/>
    <n v="2014"/>
    <n v="1.2109924972782313"/>
    <n v="443395.7"/>
    <n v="536948.86602542945"/>
  </r>
  <r>
    <s v="35 - São Paulo"/>
    <s v="SUDESTE             "/>
    <x v="14"/>
    <x v="14"/>
    <s v="Editorial"/>
    <s v="OUTROS"/>
    <s v="Indireta"/>
    <n v="2014"/>
    <n v="1.2109924972782313"/>
    <n v="218219.5"/>
    <n v="264262.17725980701"/>
  </r>
  <r>
    <s v="35 - São Paulo"/>
    <s v="SUDESTE             "/>
    <x v="14"/>
    <x v="14"/>
    <s v="Editorial"/>
    <s v="OUTROS"/>
    <s v="Direta"/>
    <n v="2014"/>
    <n v="1.2109924972782313"/>
    <n v="67436133.040000007"/>
    <n v="81664651.156896651"/>
  </r>
  <r>
    <s v="35 - São Paulo"/>
    <s v="SUDESTE             "/>
    <x v="14"/>
    <x v="14"/>
    <s v="Editorial"/>
    <s v="OUTROS"/>
    <s v="Indireta"/>
    <n v="2014"/>
    <n v="1.2109924972782313"/>
    <n v="827695.44"/>
    <n v="1002332.9678714044"/>
  </r>
  <r>
    <s v="35 - São Paulo"/>
    <s v="SUDESTE             "/>
    <x v="14"/>
    <x v="14"/>
    <s v="Editorial"/>
    <s v="OUTROS"/>
    <s v="Indireta"/>
    <n v="2014"/>
    <n v="1.2109924972782313"/>
    <n v="1080930"/>
    <n v="1308998.1200829586"/>
  </r>
  <r>
    <s v="35 - São Paulo"/>
    <s v="SUDESTE             "/>
    <x v="14"/>
    <x v="14"/>
    <s v="Editorial"/>
    <s v="OUTROS"/>
    <s v="Indireta"/>
    <n v="2014"/>
    <n v="1.2109924972782313"/>
    <n v="1835395.84"/>
    <n v="2222650.5917756772"/>
  </r>
  <r>
    <s v="35 - São Paulo"/>
    <s v="SUDESTE             "/>
    <x v="14"/>
    <x v="14"/>
    <s v="Editorial"/>
    <s v="OUTROS"/>
    <s v="Direta"/>
    <n v="2014"/>
    <n v="1.2109924972782313"/>
    <n v="130873972.59"/>
    <n v="158487398.89548689"/>
  </r>
  <r>
    <s v="35 - São Paulo"/>
    <s v="SUDESTE             "/>
    <x v="14"/>
    <x v="14"/>
    <s v="Editorial"/>
    <s v="OUTROS"/>
    <s v="Indireta"/>
    <n v="2014"/>
    <n v="1.2109924972782313"/>
    <n v="7046218.3199999901"/>
    <n v="8532917.5197044108"/>
  </r>
  <r>
    <s v="35 - São Paulo"/>
    <s v="SUDESTE             "/>
    <x v="14"/>
    <x v="14"/>
    <s v="Editorial"/>
    <s v="OUTROS"/>
    <s v="Direta"/>
    <n v="2014"/>
    <n v="1.2109924972782313"/>
    <n v="5119074.34"/>
    <n v="6199160.6187495133"/>
  </r>
  <r>
    <s v="35 - São Paulo"/>
    <s v="SUDESTE             "/>
    <x v="14"/>
    <x v="14"/>
    <s v="Editorial"/>
    <s v="OUTROS"/>
    <s v="Direta"/>
    <n v="2014"/>
    <n v="1.2109924972782313"/>
    <n v="444750"/>
    <n v="538588.9131644934"/>
  </r>
  <r>
    <s v="35 - São Paulo"/>
    <s v="SUDESTE             "/>
    <x v="18"/>
    <x v="18"/>
    <s v="Editorial"/>
    <s v="OUTROS"/>
    <s v="Indireta"/>
    <n v="2014"/>
    <n v="1.2109924972782313"/>
    <n v="335030.56"/>
    <n v="405719.49451892433"/>
  </r>
  <r>
    <s v="35 - São Paulo"/>
    <s v="SUDESTE             "/>
    <x v="18"/>
    <x v="18"/>
    <s v="Editorial"/>
    <s v="OUTROS"/>
    <s v="Indireta"/>
    <n v="2014"/>
    <n v="1.2109924972782313"/>
    <n v="1614701.6"/>
    <n v="1955391.5229431558"/>
  </r>
  <r>
    <s v="35 - São Paulo"/>
    <s v="SUDESTE             "/>
    <x v="18"/>
    <x v="18"/>
    <s v="Editorial"/>
    <s v="OUTROS"/>
    <s v="Indireta"/>
    <n v="2014"/>
    <n v="1.2109924972782313"/>
    <n v="27649.54"/>
    <n v="33483.38549319435"/>
  </r>
  <r>
    <s v="35 - São Paulo"/>
    <s v="SUDESTE             "/>
    <x v="18"/>
    <x v="18"/>
    <s v="Editorial"/>
    <s v="OUTROS"/>
    <s v="Indireta"/>
    <n v="2014"/>
    <n v="1.2109924972782313"/>
    <n v="785724.92"/>
    <n v="951506.98304453853"/>
  </r>
  <r>
    <s v="35 - São Paulo"/>
    <s v="SUDESTE             "/>
    <x v="18"/>
    <x v="18"/>
    <s v="Editorial"/>
    <s v="OUTROS"/>
    <s v="Indireta"/>
    <n v="2014"/>
    <n v="1.2109924972782313"/>
    <n v="20000"/>
    <n v="24219.849945564627"/>
  </r>
  <r>
    <s v="35 - São Paulo"/>
    <s v="SUDESTE             "/>
    <x v="19"/>
    <x v="19"/>
    <s v="Editorial"/>
    <s v="OUTROS"/>
    <s v="Indireta"/>
    <n v="2014"/>
    <n v="1.2109924972782313"/>
    <n v="27923.42"/>
    <n v="33815.052118348911"/>
  </r>
  <r>
    <s v="35 - São Paulo"/>
    <s v="SUDESTE             "/>
    <x v="19"/>
    <x v="19"/>
    <s v="Editorial"/>
    <s v="OUTROS"/>
    <s v="Indireta"/>
    <n v="2014"/>
    <n v="1.2109924972782313"/>
    <n v="94600"/>
    <n v="114559.89024252069"/>
  </r>
  <r>
    <s v="35 - São Paulo"/>
    <s v="SUDESTE             "/>
    <x v="19"/>
    <x v="19"/>
    <s v="Editorial"/>
    <s v="OUTROS"/>
    <s v="Indireta"/>
    <n v="2014"/>
    <n v="1.2109924972782313"/>
    <n v="320330.02"/>
    <n v="387917.25087298581"/>
  </r>
  <r>
    <s v="35 - São Paulo"/>
    <s v="SUDESTE             "/>
    <x v="19"/>
    <x v="19"/>
    <s v="Editorial"/>
    <s v="OUTROS"/>
    <s v="Indireta"/>
    <n v="2014"/>
    <n v="1.2109924972782313"/>
    <n v="426893.27"/>
    <n v="516964.54710857029"/>
  </r>
  <r>
    <s v="35 - São Paulo"/>
    <s v="SUDESTE             "/>
    <x v="5"/>
    <x v="5"/>
    <e v="#N/A"/>
    <s v="OUTROS"/>
    <s v="Indireta"/>
    <n v="2014"/>
    <n v="1.2109924972782313"/>
    <n v="292423.38"/>
    <n v="354122.5192087412"/>
  </r>
  <r>
    <s v="35 - São Paulo"/>
    <s v="SUDESTE             "/>
    <x v="5"/>
    <x v="5"/>
    <e v="#N/A"/>
    <s v="OUTROS"/>
    <s v="Indireta"/>
    <n v="2014"/>
    <n v="1.2109924972782313"/>
    <n v="662051.29"/>
    <n v="801739.14500337455"/>
  </r>
  <r>
    <s v="35 - São Paulo"/>
    <s v="SUDESTE             "/>
    <x v="5"/>
    <x v="5"/>
    <e v="#N/A"/>
    <s v="OUTROS"/>
    <s v="Indireta"/>
    <n v="2014"/>
    <n v="1.2109924972782313"/>
    <n v="841936.02"/>
    <n v="1019578.2034082949"/>
  </r>
  <r>
    <s v="35 - São Paulo"/>
    <s v="SUDESTE             "/>
    <x v="5"/>
    <x v="5"/>
    <e v="#N/A"/>
    <s v="OUTROS"/>
    <s v="Indireta"/>
    <n v="2014"/>
    <n v="1.2109924972782313"/>
    <n v="2962568.53"/>
    <n v="3587648.2625025986"/>
  </r>
  <r>
    <s v="35 - São Paulo"/>
    <s v="SUDESTE             "/>
    <x v="5"/>
    <x v="5"/>
    <e v="#N/A"/>
    <s v="OUTROS"/>
    <s v="Indireta"/>
    <n v="2014"/>
    <n v="1.2109924972782313"/>
    <n v="60000"/>
    <n v="72659.549836693885"/>
  </r>
  <r>
    <s v="35 - São Paulo"/>
    <s v="SUDESTE             "/>
    <x v="15"/>
    <x v="15"/>
    <s v="Audiovisual"/>
    <s v="OUTROS"/>
    <s v="Direta"/>
    <n v="2014"/>
    <n v="1.2109924972782313"/>
    <n v="600000"/>
    <n v="726595.49836693879"/>
  </r>
  <r>
    <s v="35 - São Paulo"/>
    <s v="SUDESTE             "/>
    <x v="27"/>
    <x v="27"/>
    <s v="Audiovisual"/>
    <s v="OUTROS"/>
    <s v="Indireta"/>
    <n v="2014"/>
    <n v="1.2109924972782313"/>
    <n v="9548.2900000000009"/>
    <n v="11562.907551836764"/>
  </r>
  <r>
    <s v="35 - São Paulo"/>
    <s v="SUDESTE             "/>
    <x v="27"/>
    <x v="27"/>
    <s v="Audiovisual"/>
    <s v="OUTROS"/>
    <s v="Indireta"/>
    <n v="2014"/>
    <n v="1.2109924972782313"/>
    <n v="10153.92"/>
    <n v="12296.320937963379"/>
  </r>
  <r>
    <s v="35 - São Paulo"/>
    <s v="SUDESTE             "/>
    <x v="42"/>
    <x v="42"/>
    <s v="Audiovisual"/>
    <s v="OUTROS"/>
    <s v="Indireta"/>
    <n v="2014"/>
    <n v="1.2109924972782313"/>
    <n v="20143.84"/>
    <n v="24394.039106373126"/>
  </r>
  <r>
    <s v="35 - São Paulo"/>
    <s v="SUDESTE             "/>
    <x v="42"/>
    <x v="42"/>
    <s v="Audiovisual"/>
    <s v="OUTROS"/>
    <s v="Direta"/>
    <n v="2014"/>
    <n v="1.2109924972782313"/>
    <n v="873600"/>
    <n v="1057923.0456222629"/>
  </r>
  <r>
    <s v="35 - São Paulo"/>
    <s v="SUDESTE             "/>
    <x v="42"/>
    <x v="42"/>
    <s v="Audiovisual"/>
    <s v="OUTROS"/>
    <s v="Direta"/>
    <n v="2014"/>
    <n v="1.2109924972782313"/>
    <n v="133000"/>
    <n v="161062.00213800475"/>
  </r>
  <r>
    <s v="35 - São Paulo"/>
    <s v="SUDESTE             "/>
    <x v="42"/>
    <x v="42"/>
    <s v="Audiovisual"/>
    <s v="OUTROS"/>
    <s v="Indireta"/>
    <n v="2014"/>
    <n v="1.2109924972782313"/>
    <n v="95000"/>
    <n v="115044.28724143197"/>
  </r>
  <r>
    <s v="35 - São Paulo"/>
    <s v="SUDESTE             "/>
    <x v="42"/>
    <x v="42"/>
    <s v="Audiovisual"/>
    <s v="OUTROS"/>
    <s v="Indireta"/>
    <n v="2014"/>
    <n v="1.2109924972782313"/>
    <n v="39834.230000000003"/>
    <n v="48238.953664855442"/>
  </r>
  <r>
    <s v="35 - São Paulo"/>
    <s v="SUDESTE             "/>
    <x v="42"/>
    <x v="42"/>
    <s v="Audiovisual"/>
    <s v="OUTROS"/>
    <s v="Direta"/>
    <n v="2014"/>
    <n v="1.2109924972782313"/>
    <n v="2827759.99"/>
    <n v="3424396.1319935666"/>
  </r>
  <r>
    <s v="35 - São Paulo"/>
    <s v="SUDESTE             "/>
    <x v="42"/>
    <x v="42"/>
    <s v="Audiovisual"/>
    <s v="OUTROS"/>
    <s v="Indireta"/>
    <n v="2014"/>
    <n v="1.2109924972782313"/>
    <n v="54974.04"/>
    <n v="66573.149985073382"/>
  </r>
  <r>
    <s v="35 - São Paulo"/>
    <s v="SUDESTE             "/>
    <x v="42"/>
    <x v="42"/>
    <s v="Audiovisual"/>
    <s v="OUTROS"/>
    <s v="Indireta"/>
    <n v="2014"/>
    <n v="1.2109924972782313"/>
    <n v="20000"/>
    <n v="24219.849945564627"/>
  </r>
  <r>
    <s v="35 - São Paulo"/>
    <s v="SUDESTE             "/>
    <x v="31"/>
    <x v="31"/>
    <s v="Audiovisual"/>
    <s v="OUTROS"/>
    <s v="Indireta"/>
    <n v="2014"/>
    <n v="1.2109924972782313"/>
    <n v="33010.36"/>
    <n v="39975.298292453437"/>
  </r>
  <r>
    <s v="35 - São Paulo"/>
    <s v="SUDESTE             "/>
    <x v="31"/>
    <x v="31"/>
    <s v="Audiovisual"/>
    <s v="OUTROS"/>
    <s v="Indireta"/>
    <n v="2014"/>
    <n v="1.2109924972782313"/>
    <n v="159600"/>
    <n v="193274.40256560571"/>
  </r>
  <r>
    <s v="35 - São Paulo"/>
    <s v="SUDESTE             "/>
    <x v="31"/>
    <x v="31"/>
    <s v="Audiovisual"/>
    <s v="OUTROS"/>
    <s v="Direta"/>
    <n v="2014"/>
    <n v="1.2109924972782313"/>
    <n v="1964000"/>
    <n v="2378389.2646544464"/>
  </r>
  <r>
    <s v="35 - São Paulo"/>
    <s v="SUDESTE             "/>
    <x v="31"/>
    <x v="31"/>
    <s v="Audiovisual"/>
    <s v="OUTROS"/>
    <s v="Direta"/>
    <n v="2014"/>
    <n v="1.2109924972782313"/>
    <n v="300000"/>
    <n v="363297.74918346939"/>
  </r>
  <r>
    <s v="35 - São Paulo"/>
    <s v="SUDESTE             "/>
    <x v="31"/>
    <x v="31"/>
    <s v="Audiovisual"/>
    <s v="OUTROS"/>
    <s v="Direta"/>
    <n v="2014"/>
    <n v="1.2109924972782313"/>
    <n v="75000"/>
    <n v="90824.437295867348"/>
  </r>
  <r>
    <s v="35 - São Paulo"/>
    <s v="SUDESTE             "/>
    <x v="31"/>
    <x v="31"/>
    <s v="Audiovisual"/>
    <s v="OUTROS"/>
    <s v="Indireta"/>
    <n v="2014"/>
    <n v="1.2109924972782313"/>
    <n v="102085.69"/>
    <n v="123625.00466947137"/>
  </r>
  <r>
    <s v="35 - São Paulo"/>
    <s v="SUDESTE             "/>
    <x v="31"/>
    <x v="31"/>
    <s v="Audiovisual"/>
    <s v="OUTROS"/>
    <s v="Direta"/>
    <n v="2014"/>
    <n v="1.2109924972782313"/>
    <n v="2048000"/>
    <n v="2480112.634425818"/>
  </r>
  <r>
    <s v="35 - São Paulo"/>
    <s v="SUDESTE             "/>
    <x v="31"/>
    <x v="31"/>
    <s v="Audiovisual"/>
    <s v="OUTROS"/>
    <s v="Indireta"/>
    <n v="2014"/>
    <n v="1.2109924972782313"/>
    <n v="308835.28000000003"/>
    <n v="373997.20697482186"/>
  </r>
  <r>
    <s v="35 - São Paulo"/>
    <s v="SUDESTE             "/>
    <x v="31"/>
    <x v="31"/>
    <s v="Audiovisual"/>
    <s v="OUTROS"/>
    <s v="Direta"/>
    <n v="2014"/>
    <n v="1.2109924972782313"/>
    <n v="99999.99"/>
    <n v="121099.23761789816"/>
  </r>
  <r>
    <s v="35 - São Paulo"/>
    <s v="SUDESTE             "/>
    <x v="31"/>
    <x v="31"/>
    <s v="Audiovisual"/>
    <s v="OUTROS"/>
    <s v="Indireta"/>
    <n v="2014"/>
    <n v="1.2109924972782313"/>
    <n v="10000"/>
    <n v="12109.924972782313"/>
  </r>
  <r>
    <s v="35 - São Paulo"/>
    <s v="SUDESTE             "/>
    <x v="47"/>
    <x v="47"/>
    <s v="Audiovisual"/>
    <s v="OUTROS"/>
    <s v="Indireta"/>
    <n v="2014"/>
    <n v="1.2109924972782313"/>
    <n v="32374.9"/>
    <n v="39205.76100013301"/>
  </r>
  <r>
    <s v="35 - São Paulo"/>
    <s v="SUDESTE             "/>
    <x v="47"/>
    <x v="47"/>
    <s v="Audiovisual"/>
    <s v="OUTROS"/>
    <s v="Indireta"/>
    <n v="2014"/>
    <n v="1.2109924972782313"/>
    <n v="10505.3"/>
    <n v="12721.839481657003"/>
  </r>
  <r>
    <s v="35 - São Paulo"/>
    <s v="SUDESTE             "/>
    <x v="34"/>
    <x v="34"/>
    <s v="Audiovisual"/>
    <s v="OUTROS"/>
    <s v="Indireta"/>
    <n v="2014"/>
    <n v="1.2109924972782313"/>
    <n v="48699.63"/>
    <n v="58974.88655022587"/>
  </r>
  <r>
    <s v="35 - São Paulo"/>
    <s v="SUDESTE             "/>
    <x v="34"/>
    <x v="34"/>
    <s v="Audiovisual"/>
    <s v="OUTROS"/>
    <s v="Indireta"/>
    <n v="2014"/>
    <n v="1.2109924972782313"/>
    <n v="274500"/>
    <n v="332417.44050287449"/>
  </r>
  <r>
    <s v="35 - São Paulo"/>
    <s v="SUDESTE             "/>
    <x v="34"/>
    <x v="34"/>
    <s v="Audiovisual"/>
    <s v="OUTROS"/>
    <s v="Indireta"/>
    <n v="2014"/>
    <n v="1.2109924972782313"/>
    <n v="337349.96"/>
    <n v="408528.27051711146"/>
  </r>
  <r>
    <s v="35 - São Paulo"/>
    <s v="SUDESTE             "/>
    <x v="34"/>
    <x v="34"/>
    <s v="Audiovisual"/>
    <s v="OUTROS"/>
    <s v="Indireta"/>
    <n v="2014"/>
    <n v="1.2109924972782313"/>
    <n v="881.03"/>
    <n v="1066.92071987704"/>
  </r>
  <r>
    <s v="35 - São Paulo"/>
    <s v="SUDESTE             "/>
    <x v="35"/>
    <x v="35"/>
    <s v="Audiovisual"/>
    <s v="OUTROS"/>
    <s v="Indireta"/>
    <n v="2014"/>
    <n v="1.2109924972782313"/>
    <n v="9133.09"/>
    <n v="11060.103466966842"/>
  </r>
  <r>
    <s v="35 - São Paulo"/>
    <s v="SUDESTE             "/>
    <x v="28"/>
    <x v="28"/>
    <s v="Audiovisual"/>
    <s v="OUTROS"/>
    <s v="Indireta"/>
    <n v="2014"/>
    <n v="1.2109924972782313"/>
    <n v="115855.85"/>
    <n v="140300.56511579218"/>
  </r>
  <r>
    <s v="35 - São Paulo"/>
    <s v="SUDESTE             "/>
    <x v="28"/>
    <x v="28"/>
    <s v="Audiovisual"/>
    <s v="OUTROS"/>
    <s v="Direta"/>
    <n v="2014"/>
    <n v="1.2109924972782313"/>
    <n v="150000"/>
    <n v="181648.8745917347"/>
  </r>
  <r>
    <s v="35 - São Paulo"/>
    <s v="SUDESTE             "/>
    <x v="28"/>
    <x v="28"/>
    <s v="Audiovisual"/>
    <s v="OUTROS"/>
    <s v="Direta"/>
    <n v="2014"/>
    <n v="1.2109924972782313"/>
    <n v="500000"/>
    <n v="605496.24863911571"/>
  </r>
  <r>
    <s v="35 - São Paulo"/>
    <s v="SUDESTE             "/>
    <x v="28"/>
    <x v="28"/>
    <s v="Audiovisual"/>
    <s v="OUTROS"/>
    <s v="Direta"/>
    <n v="2014"/>
    <n v="1.2109924972782313"/>
    <n v="2014000"/>
    <n v="2438938.8895183578"/>
  </r>
  <r>
    <s v="35 - São Paulo"/>
    <s v="SUDESTE             "/>
    <x v="28"/>
    <x v="28"/>
    <s v="Audiovisual"/>
    <s v="OUTROS"/>
    <s v="Indireta"/>
    <n v="2014"/>
    <n v="1.2109924972782313"/>
    <n v="312031.11"/>
    <n v="377867.33312739851"/>
  </r>
  <r>
    <s v="35 - São Paulo"/>
    <s v="SUDESTE             "/>
    <x v="28"/>
    <x v="28"/>
    <s v="Audiovisual"/>
    <s v="OUTROS"/>
    <s v="Direta"/>
    <n v="2014"/>
    <n v="1.2109924972782313"/>
    <n v="349999.99"/>
    <n v="423847.36193745601"/>
  </r>
  <r>
    <s v="35 - São Paulo"/>
    <s v="SUDESTE             "/>
    <x v="28"/>
    <x v="28"/>
    <s v="Audiovisual"/>
    <s v="OUTROS"/>
    <s v="Indireta"/>
    <n v="2014"/>
    <n v="1.2109924972782313"/>
    <n v="10895.38"/>
    <n v="13194.223434995296"/>
  </r>
  <r>
    <s v="35 - São Paulo"/>
    <s v="SUDESTE             "/>
    <x v="28"/>
    <x v="28"/>
    <s v="Audiovisual"/>
    <s v="OUTROS"/>
    <s v="Direta"/>
    <n v="2014"/>
    <n v="1.2109924972782313"/>
    <n v="20900"/>
    <n v="25309.743193115035"/>
  </r>
  <r>
    <s v="35 - São Paulo"/>
    <s v="SUDESTE             "/>
    <x v="7"/>
    <x v="7"/>
    <s v="Música"/>
    <s v="OUTROS"/>
    <s v="Indireta"/>
    <n v="2014"/>
    <n v="1.2109924972782313"/>
    <n v="170815.85"/>
    <n v="206856.71276620377"/>
  </r>
  <r>
    <s v="35 - São Paulo"/>
    <s v="SUDESTE             "/>
    <x v="7"/>
    <x v="7"/>
    <s v="Música"/>
    <s v="OUTROS"/>
    <s v="Indireta"/>
    <n v="2014"/>
    <n v="1.2109924972782313"/>
    <n v="407100"/>
    <n v="492995.04564196797"/>
  </r>
  <r>
    <s v="35 - São Paulo"/>
    <s v="SUDESTE             "/>
    <x v="7"/>
    <x v="7"/>
    <s v="Música"/>
    <s v="OUTROS"/>
    <s v="Indireta"/>
    <n v="2014"/>
    <n v="1.2109924972782313"/>
    <n v="97656.08"/>
    <n v="118260.78019360274"/>
  </r>
  <r>
    <s v="35 - São Paulo"/>
    <s v="SUDESTE             "/>
    <x v="7"/>
    <x v="7"/>
    <s v="Música"/>
    <s v="OUTROS"/>
    <s v="Indireta"/>
    <n v="2014"/>
    <n v="1.2109924972782313"/>
    <n v="97105.68"/>
    <n v="117594.2499231008"/>
  </r>
  <r>
    <s v="35 - São Paulo"/>
    <s v="SUDESTE             "/>
    <x v="16"/>
    <x v="16"/>
    <s v="Audiovisual"/>
    <s v="OUTROS"/>
    <s v="Indireta"/>
    <n v="2014"/>
    <n v="1.2109924972782313"/>
    <n v="100536.82"/>
    <n v="121749.33472021203"/>
  </r>
  <r>
    <s v="35 - São Paulo"/>
    <s v="SUDESTE             "/>
    <x v="16"/>
    <x v="16"/>
    <s v="Audiovisual"/>
    <s v="OUTROS"/>
    <s v="Indireta"/>
    <n v="2014"/>
    <n v="1.2109924972782313"/>
    <n v="567075"/>
    <n v="686723.57039405301"/>
  </r>
  <r>
    <s v="35 - São Paulo"/>
    <s v="SUDESTE             "/>
    <x v="16"/>
    <x v="16"/>
    <s v="Audiovisual"/>
    <s v="OUTROS"/>
    <s v="Indireta"/>
    <n v="2014"/>
    <n v="1.2109924972782313"/>
    <n v="32487.39"/>
    <n v="39341.985546151838"/>
  </r>
  <r>
    <s v="35 - São Paulo"/>
    <s v="SUDESTE             "/>
    <x v="16"/>
    <x v="16"/>
    <s v="Audiovisual"/>
    <s v="OUTROS"/>
    <s v="Indireta"/>
    <n v="2014"/>
    <n v="1.2109924972782313"/>
    <n v="455722.18"/>
    <n v="551876.14082327962"/>
  </r>
  <r>
    <s v="35 - São Paulo"/>
    <s v="SUDESTE             "/>
    <x v="16"/>
    <x v="16"/>
    <s v="Audiovisual"/>
    <s v="OUTROS"/>
    <s v="Indireta"/>
    <n v="2014"/>
    <n v="1.2109924972782313"/>
    <n v="554730.71"/>
    <n v="671774.72781982634"/>
  </r>
  <r>
    <s v="35 - São Paulo"/>
    <s v="SUDESTE             "/>
    <x v="32"/>
    <x v="32"/>
    <s v="Audiovisual"/>
    <s v="OUTROS"/>
    <s v="Indireta"/>
    <n v="2014"/>
    <n v="1.2109924972782313"/>
    <n v="6627386.3899999997"/>
    <n v="8025715.1948538618"/>
  </r>
  <r>
    <s v="35 - São Paulo"/>
    <s v="SUDESTE             "/>
    <x v="32"/>
    <x v="32"/>
    <s v="Audiovisual"/>
    <s v="OUTROS"/>
    <s v="Indireta"/>
    <n v="2014"/>
    <n v="1.2109924972782313"/>
    <n v="1876812.58"/>
    <n v="2272805.9531774004"/>
  </r>
  <r>
    <s v="35 - São Paulo"/>
    <s v="SUDESTE             "/>
    <x v="32"/>
    <x v="32"/>
    <s v="Audiovisual"/>
    <s v="OUTROS"/>
    <s v="Indireta"/>
    <n v="2014"/>
    <n v="1.2109924972782313"/>
    <n v="292386.51"/>
    <n v="354077.86991536658"/>
  </r>
  <r>
    <s v="35 - São Paulo"/>
    <s v="SUDESTE             "/>
    <x v="32"/>
    <x v="32"/>
    <s v="Audiovisual"/>
    <s v="OUTROS"/>
    <s v="Indireta"/>
    <n v="2014"/>
    <n v="1.2109924972782313"/>
    <n v="824653.15"/>
    <n v="998648.77750685997"/>
  </r>
  <r>
    <s v="35 - São Paulo"/>
    <s v="SUDESTE             "/>
    <x v="32"/>
    <x v="32"/>
    <s v="Audiovisual"/>
    <s v="OUTROS"/>
    <s v="Indireta"/>
    <n v="2014"/>
    <n v="1.2109924972782313"/>
    <n v="168530.32"/>
    <n v="204088.95308389945"/>
  </r>
  <r>
    <s v="35 - São Paulo"/>
    <s v="SUDESTE             "/>
    <x v="70"/>
    <x v="70"/>
    <e v="#N/A"/>
    <s v="OUTROS"/>
    <s v="Direta"/>
    <n v="2014"/>
    <n v="1.2109924972782313"/>
    <n v="45000000"/>
    <n v="54494662.377520412"/>
  </r>
  <r>
    <s v="35 - São Paulo"/>
    <s v="SUDESTE             "/>
    <x v="71"/>
    <x v="71"/>
    <e v="#N/A"/>
    <s v="OUTROS"/>
    <s v="Direta"/>
    <n v="2014"/>
    <n v="1.2109924972782313"/>
    <n v="230000"/>
    <n v="278528.27437399322"/>
  </r>
  <r>
    <s v="35 - São Paulo"/>
    <s v="SUDESTE             "/>
    <x v="71"/>
    <x v="71"/>
    <e v="#N/A"/>
    <s v="OUTROS"/>
    <s v="Direta"/>
    <n v="2014"/>
    <n v="1.2109924972782313"/>
    <n v="1532000"/>
    <n v="1855240.5058302504"/>
  </r>
  <r>
    <s v="35 - São Paulo"/>
    <s v="SUDESTE             "/>
    <x v="71"/>
    <x v="71"/>
    <e v="#N/A"/>
    <s v="OUTROS"/>
    <s v="Direta"/>
    <n v="2014"/>
    <n v="1.2109924972782313"/>
    <n v="535999.99"/>
    <n v="649091.96643120702"/>
  </r>
  <r>
    <s v="35 - São Paulo"/>
    <s v="SUDESTE             "/>
    <x v="59"/>
    <x v="59"/>
    <s v="Educação e Criação em Artes"/>
    <s v="OUTROS"/>
    <s v="Indireta"/>
    <n v="2014"/>
    <n v="1.2109924972782313"/>
    <n v="14730.71"/>
    <n v="17838.779289581413"/>
  </r>
  <r>
    <s v="35 - São Paulo"/>
    <s v="SUDESTE             "/>
    <x v="59"/>
    <x v="59"/>
    <s v="Educação e Criação em Artes"/>
    <s v="OUTROS"/>
    <s v="Indireta"/>
    <n v="2014"/>
    <n v="1.2109924972782313"/>
    <n v="11686.02"/>
    <n v="14151.682543043358"/>
  </r>
  <r>
    <s v="35 - São Paulo"/>
    <s v="SUDESTE             "/>
    <x v="59"/>
    <x v="59"/>
    <s v="Educação e Criação em Artes"/>
    <s v="OUTROS"/>
    <s v="Indireta"/>
    <n v="2014"/>
    <n v="1.2109924972782313"/>
    <n v="105603.01"/>
    <n v="127884.45279999803"/>
  </r>
  <r>
    <s v="35 - São Paulo"/>
    <s v="SUDESTE             "/>
    <x v="60"/>
    <x v="60"/>
    <s v="Educação e Criação em Artes"/>
    <s v="OUTROS"/>
    <s v="Indireta"/>
    <n v="2014"/>
    <n v="1.2109924972782313"/>
    <n v="584.4"/>
    <n v="707.70401540939838"/>
  </r>
  <r>
    <s v="35 - São Paulo"/>
    <s v="SUDESTE             "/>
    <x v="53"/>
    <x v="53"/>
    <s v="Educação e Criação em Artes"/>
    <s v="OUTROS"/>
    <s v="Indireta"/>
    <n v="2014"/>
    <n v="1.2109924972782313"/>
    <n v="66984.929999999993"/>
    <n v="81118.247660707508"/>
  </r>
  <r>
    <s v="35 - São Paulo"/>
    <s v="SUDESTE             "/>
    <x v="53"/>
    <x v="53"/>
    <s v="Educação e Criação em Artes"/>
    <s v="OUTROS"/>
    <s v="Indireta"/>
    <n v="2014"/>
    <n v="1.2109924972782313"/>
    <n v="8104"/>
    <n v="9813.8831979427869"/>
  </r>
  <r>
    <s v="35 - São Paulo"/>
    <s v="SUDESTE             "/>
    <x v="53"/>
    <x v="53"/>
    <s v="Educação e Criação em Artes"/>
    <s v="OUTROS"/>
    <s v="Indireta"/>
    <n v="2014"/>
    <n v="1.2109924972782313"/>
    <n v="5000"/>
    <n v="6054.9624863911567"/>
  </r>
  <r>
    <s v="35 - São Paulo"/>
    <s v="SUDESTE             "/>
    <x v="55"/>
    <x v="55"/>
    <s v="Educação e Criação em Artes"/>
    <s v="OUTROS"/>
    <s v="Indireta"/>
    <n v="2014"/>
    <n v="1.2109924972782313"/>
    <n v="12971.94"/>
    <n v="15708.92201514338"/>
  </r>
  <r>
    <s v="35 - São Paulo"/>
    <s v="SUDESTE             "/>
    <x v="55"/>
    <x v="55"/>
    <s v="Educação e Criação em Artes"/>
    <s v="OUTROS"/>
    <s v="Indireta"/>
    <n v="2014"/>
    <n v="1.2109924972782313"/>
    <n v="75833.38"/>
    <n v="91833.65422324909"/>
  </r>
  <r>
    <s v="35 - São Paulo"/>
    <s v="SUDESTE             "/>
    <x v="55"/>
    <x v="55"/>
    <s v="Educação e Criação em Artes"/>
    <s v="OUTROS"/>
    <s v="Indireta"/>
    <n v="2014"/>
    <n v="1.2109924972782313"/>
    <n v="25725"/>
    <n v="31152.781992482502"/>
  </r>
  <r>
    <s v="35 - São Paulo"/>
    <s v="SUDESTE             "/>
    <x v="55"/>
    <x v="55"/>
    <s v="Educação e Criação em Artes"/>
    <s v="OUTROS"/>
    <s v="Indireta"/>
    <n v="2014"/>
    <n v="1.2109924972782313"/>
    <n v="40000"/>
    <n v="48439.699891129254"/>
  </r>
  <r>
    <s v="35 - São Paulo"/>
    <s v="SUDESTE             "/>
    <x v="61"/>
    <x v="61"/>
    <s v="Artes Cênicas e Espetáculos"/>
    <s v="OUTROS"/>
    <s v="Indireta"/>
    <n v="2014"/>
    <n v="1.2109924972782313"/>
    <n v="3626.48"/>
    <n v="4391.6400715295604"/>
  </r>
  <r>
    <s v="35 - São Paulo"/>
    <s v="SUDESTE             "/>
    <x v="36"/>
    <x v="36"/>
    <s v="Artes Cênicas e Espetáculos"/>
    <s v="OUTROS"/>
    <s v="Indireta"/>
    <n v="2014"/>
    <n v="1.2109924972782313"/>
    <n v="33265.08"/>
    <n v="40283.762301360148"/>
  </r>
  <r>
    <s v="35 - São Paulo"/>
    <s v="SUDESTE             "/>
    <x v="36"/>
    <x v="36"/>
    <s v="Artes Cênicas e Espetáculos"/>
    <s v="OUTROS"/>
    <s v="Indireta"/>
    <n v="2014"/>
    <n v="1.2109924972782313"/>
    <n v="69000"/>
    <n v="83558.482312197957"/>
  </r>
  <r>
    <s v="35 - São Paulo"/>
    <s v="SUDESTE             "/>
    <x v="36"/>
    <x v="36"/>
    <s v="Artes Cênicas e Espetáculos"/>
    <s v="OUTROS"/>
    <s v="Indireta"/>
    <n v="2014"/>
    <n v="1.2109924972782313"/>
    <n v="436500"/>
    <n v="528598.22506194795"/>
  </r>
  <r>
    <s v="35 - São Paulo"/>
    <s v="SUDESTE             "/>
    <x v="36"/>
    <x v="36"/>
    <s v="Artes Cênicas e Espetáculos"/>
    <s v="OUTROS"/>
    <s v="Indireta"/>
    <n v="2014"/>
    <n v="1.2109924972782313"/>
    <n v="40690.36"/>
    <n v="49275.720671550254"/>
  </r>
  <r>
    <s v="35 - São Paulo"/>
    <s v="SUDESTE             "/>
    <x v="36"/>
    <x v="36"/>
    <s v="Artes Cênicas e Espetáculos"/>
    <s v="OUTROS"/>
    <s v="Indireta"/>
    <n v="2014"/>
    <n v="1.2109924972782313"/>
    <n v="55079.35"/>
    <n v="66700.679604961755"/>
  </r>
  <r>
    <s v="35 - São Paulo"/>
    <s v="SUDESTE             "/>
    <x v="58"/>
    <x v="58"/>
    <s v="Artes Cênicas e Espetáculos"/>
    <s v="OUTROS"/>
    <s v="Indireta"/>
    <n v="2014"/>
    <n v="1.2109924972782313"/>
    <n v="88293.59"/>
    <n v="106922.87504776027"/>
  </r>
  <r>
    <s v="35 - São Paulo"/>
    <s v="SUDESTE             "/>
    <x v="58"/>
    <x v="58"/>
    <s v="Artes Cênicas e Espetáculos"/>
    <s v="OUTROS"/>
    <s v="Indireta"/>
    <n v="2014"/>
    <n v="1.2109924972782313"/>
    <n v="13167.05"/>
    <n v="15945.198761287334"/>
  </r>
  <r>
    <s v="35 - São Paulo"/>
    <s v="SUDESTE             "/>
    <x v="9"/>
    <x v="9"/>
    <s v="Artes Cênicas e Espetáculos"/>
    <s v="OUTROS"/>
    <s v="Indireta"/>
    <n v="2014"/>
    <n v="1.2109924972782313"/>
    <n v="634409.93999999994"/>
    <n v="768265.67753873288"/>
  </r>
  <r>
    <s v="35 - São Paulo"/>
    <s v="SUDESTE             "/>
    <x v="9"/>
    <x v="9"/>
    <s v="Artes Cênicas e Espetáculos"/>
    <s v="OUTROS"/>
    <s v="Indireta"/>
    <n v="2014"/>
    <n v="1.2109924972782313"/>
    <n v="36920.870000000003"/>
    <n v="44710.896562984934"/>
  </r>
  <r>
    <s v="35 - São Paulo"/>
    <s v="SUDESTE             "/>
    <x v="20"/>
    <x v="20"/>
    <s v="Artes Cênicas e Espetáculos"/>
    <s v="OUTROS"/>
    <s v="Indireta"/>
    <n v="2014"/>
    <n v="1.2109924972782313"/>
    <n v="130000"/>
    <n v="157429.02464617006"/>
  </r>
  <r>
    <s v="35 - São Paulo"/>
    <s v="SUDESTE             "/>
    <x v="20"/>
    <x v="20"/>
    <s v="Artes Cênicas e Espetáculos"/>
    <s v="OUTROS"/>
    <s v="Indireta"/>
    <n v="2014"/>
    <n v="1.2109924972782313"/>
    <n v="299700"/>
    <n v="362934.4514342859"/>
  </r>
  <r>
    <s v="35 - São Paulo"/>
    <s v="SUDESTE             "/>
    <x v="20"/>
    <x v="20"/>
    <s v="Artes Cênicas e Espetáculos"/>
    <s v="OUTROS"/>
    <s v="Indireta"/>
    <n v="2014"/>
    <n v="1.2109924972782313"/>
    <n v="183938.28"/>
    <n v="222747.87704226255"/>
  </r>
  <r>
    <s v="35 - São Paulo"/>
    <s v="SUDESTE             "/>
    <x v="20"/>
    <x v="20"/>
    <s v="Artes Cênicas e Espetáculos"/>
    <s v="OUTROS"/>
    <s v="Indireta"/>
    <n v="2014"/>
    <n v="1.2109924972782313"/>
    <n v="224409.64"/>
    <n v="271758.3903569089"/>
  </r>
  <r>
    <s v="35 - São Paulo"/>
    <s v="SUDESTE             "/>
    <x v="20"/>
    <x v="20"/>
    <s v="Artes Cênicas e Espetáculos"/>
    <s v="OUTROS"/>
    <s v="Indireta"/>
    <n v="2014"/>
    <n v="1.2109924972782313"/>
    <n v="20000"/>
    <n v="24219.849945564627"/>
  </r>
  <r>
    <s v="35 - São Paulo"/>
    <s v="SUDESTE             "/>
    <x v="30"/>
    <x v="30"/>
    <s v="Artes Cênicas e Espetáculos"/>
    <s v="OUTROS"/>
    <s v="Indireta"/>
    <n v="2014"/>
    <n v="1.2109924972782313"/>
    <n v="117673.3"/>
    <n v="142501.48342997051"/>
  </r>
  <r>
    <s v="35 - São Paulo"/>
    <s v="SUDESTE             "/>
    <x v="30"/>
    <x v="30"/>
    <s v="Artes Cênicas e Espetáculos"/>
    <s v="OUTROS"/>
    <s v="Indireta"/>
    <n v="2014"/>
    <n v="1.2109924972782313"/>
    <n v="64900"/>
    <n v="78593.413073357209"/>
  </r>
  <r>
    <s v="35 - São Paulo"/>
    <s v="SUDESTE             "/>
    <x v="30"/>
    <x v="30"/>
    <s v="Artes Cênicas e Espetáculos"/>
    <s v="OUTROS"/>
    <s v="Indireta"/>
    <n v="2014"/>
    <n v="1.2109924972782313"/>
    <n v="409500"/>
    <n v="495901.42763543571"/>
  </r>
  <r>
    <s v="35 - São Paulo"/>
    <s v="SUDESTE             "/>
    <x v="30"/>
    <x v="30"/>
    <s v="Artes Cênicas e Espetáculos"/>
    <s v="OUTROS"/>
    <s v="Indireta"/>
    <n v="2014"/>
    <n v="1.2109924972782313"/>
    <n v="526665.36"/>
    <n v="637787.79953633866"/>
  </r>
  <r>
    <s v="35 - São Paulo"/>
    <s v="SUDESTE             "/>
    <x v="30"/>
    <x v="30"/>
    <s v="Artes Cênicas e Espetáculos"/>
    <s v="OUTROS"/>
    <s v="Indireta"/>
    <n v="2014"/>
    <n v="1.2109924972782313"/>
    <n v="689579.27"/>
    <n v="835075.32224859972"/>
  </r>
  <r>
    <s v="35 - São Paulo"/>
    <s v="SUDESTE             "/>
    <x v="46"/>
    <x v="46"/>
    <s v="Educação e Criação em Artes"/>
    <s v="OUTROS"/>
    <s v="Indireta"/>
    <n v="2014"/>
    <n v="1.2109924972782313"/>
    <n v="68186.570000000007"/>
    <n v="82573.424685136939"/>
  </r>
  <r>
    <s v="35 - São Paulo"/>
    <s v="SUDESTE             "/>
    <x v="46"/>
    <x v="46"/>
    <s v="Educação e Criação em Artes"/>
    <s v="OUTROS"/>
    <s v="Indireta"/>
    <n v="2014"/>
    <n v="1.2109924972782313"/>
    <n v="223549.63"/>
    <n v="270716.92469932465"/>
  </r>
  <r>
    <s v="35 - São Paulo"/>
    <s v="SUDESTE             "/>
    <x v="48"/>
    <x v="48"/>
    <s v="Patrimônio"/>
    <s v="FUNDO CULTURAL"/>
    <s v="Direta"/>
    <n v="2014"/>
    <n v="1.2109924972782313"/>
    <n v="1200000"/>
    <n v="1453190.9967338776"/>
  </r>
  <r>
    <s v="35 - São Paulo"/>
    <s v="SUDESTE             "/>
    <x v="48"/>
    <x v="48"/>
    <s v="Patrimônio"/>
    <s v="FUNDO CULTURAL"/>
    <s v="Direta"/>
    <n v="2014"/>
    <n v="1.2109924972782313"/>
    <n v="1700290"/>
    <n v="2059038.433197204"/>
  </r>
  <r>
    <s v="17 - Tocantins"/>
    <s v="NORTE               "/>
    <x v="38"/>
    <x v="38"/>
    <e v="#N/A"/>
    <s v="OUTROS"/>
    <s v="Indireta"/>
    <n v="2014"/>
    <n v="1.2109924972782313"/>
    <n v="11689.79"/>
    <n v="14156.247984758096"/>
  </r>
  <r>
    <s v="17 - Tocantins"/>
    <s v="NORTE               "/>
    <x v="38"/>
    <x v="38"/>
    <e v="#N/A"/>
    <s v="OUTROS"/>
    <s v="Indireta"/>
    <n v="2014"/>
    <n v="1.2109924972782313"/>
    <n v="12543.11"/>
    <n v="15189.612102535557"/>
  </r>
  <r>
    <s v="17 - Tocantins"/>
    <s v="NORTE               "/>
    <x v="2"/>
    <x v="2"/>
    <e v="#N/A"/>
    <s v="OUTROS"/>
    <s v="Indireta"/>
    <n v="2014"/>
    <n v="1.2109924972782313"/>
    <n v="339000"/>
    <n v="410526.45657732041"/>
  </r>
  <r>
    <s v="17 - Tocantins"/>
    <s v="NORTE               "/>
    <x v="2"/>
    <x v="2"/>
    <e v="#N/A"/>
    <s v="OUTROS"/>
    <s v="Indireta"/>
    <n v="2014"/>
    <n v="1.2109924972782313"/>
    <n v="5703.78"/>
    <n v="6907.2347861256303"/>
  </r>
  <r>
    <s v="17 - Tocantins"/>
    <s v="NORTE               "/>
    <x v="26"/>
    <x v="26"/>
    <s v="Editorial"/>
    <s v="OUTROS"/>
    <s v="Indireta"/>
    <n v="2014"/>
    <n v="1.2109924972782313"/>
    <n v="26085.49"/>
    <n v="31589.332677826333"/>
  </r>
  <r>
    <s v="17 - Tocantins"/>
    <s v="NORTE               "/>
    <x v="26"/>
    <x v="26"/>
    <s v="Editorial"/>
    <s v="OUTROS"/>
    <s v="Indireta"/>
    <n v="2014"/>
    <n v="1.2109924972782313"/>
    <n v="4411.3999999999996"/>
    <n v="5342.1723024931889"/>
  </r>
  <r>
    <s v="17 - Tocantins"/>
    <s v="NORTE               "/>
    <x v="25"/>
    <x v="25"/>
    <s v="Editorial"/>
    <s v="OUTROS"/>
    <s v="Indireta"/>
    <n v="2014"/>
    <n v="1.2109924972782313"/>
    <n v="250717.5"/>
    <n v="303617.01143635495"/>
  </r>
  <r>
    <s v="17 - Tocantins"/>
    <s v="NORTE               "/>
    <x v="5"/>
    <x v="5"/>
    <e v="#N/A"/>
    <s v="OUTROS"/>
    <s v="Indireta"/>
    <n v="2014"/>
    <n v="1.2109924972782313"/>
    <n v="6985.66"/>
    <n v="8459.581848536649"/>
  </r>
  <r>
    <s v="17 - Tocantins"/>
    <s v="NORTE               "/>
    <x v="42"/>
    <x v="42"/>
    <s v="Audiovisual"/>
    <s v="OUTROS"/>
    <s v="Indireta"/>
    <n v="2014"/>
    <n v="1.2109924972782313"/>
    <n v="47764.91"/>
    <n v="57842.947643169966"/>
  </r>
  <r>
    <s v="17 - Tocantins"/>
    <s v="NORTE               "/>
    <x v="7"/>
    <x v="7"/>
    <s v="Música"/>
    <s v="OUTROS"/>
    <s v="Indireta"/>
    <n v="2014"/>
    <n v="1.2109924972782313"/>
    <n v="86318.33"/>
    <n v="104530.85000758647"/>
  </r>
  <r>
    <s v="17 - Tocantins"/>
    <s v="NORTE               "/>
    <x v="7"/>
    <x v="7"/>
    <s v="Música"/>
    <s v="OUTROS"/>
    <s v="Indireta"/>
    <n v="2014"/>
    <n v="1.2109924972782313"/>
    <n v="55654.05"/>
    <n v="67396.636993147549"/>
  </r>
  <r>
    <s v="17 - Tocantins"/>
    <s v="NORTE               "/>
    <x v="48"/>
    <x v="48"/>
    <s v="Patrimônio"/>
    <s v="OUTROS"/>
    <s v="Indireta"/>
    <n v="2014"/>
    <n v="1.2109924972782313"/>
    <n v="15655.11"/>
    <n v="18958.220754065413"/>
  </r>
  <r>
    <s v="12 - Acre"/>
    <s v="NORTE               "/>
    <x v="40"/>
    <x v="40"/>
    <s v="Música"/>
    <s v="OUTROS"/>
    <s v="Indireta"/>
    <n v="2015"/>
    <n v="1.0942074303887901"/>
    <n v="35761.519999999997"/>
    <n v="39130.52090599732"/>
  </r>
  <r>
    <s v="12 - Acre"/>
    <s v="NORTE               "/>
    <x v="40"/>
    <x v="40"/>
    <s v="Música"/>
    <s v="OUTROS"/>
    <s v="Indireta"/>
    <n v="2015"/>
    <n v="1.0942074303887901"/>
    <n v="74000"/>
    <n v="80971.349848770464"/>
  </r>
  <r>
    <s v="12 - Acre"/>
    <s v="NORTE               "/>
    <x v="25"/>
    <x v="25"/>
    <s v="Editorial"/>
    <s v="OUTROS"/>
    <s v="Indireta"/>
    <n v="2015"/>
    <n v="1.0942074303887901"/>
    <n v="89206.76"/>
    <n v="97610.699632909498"/>
  </r>
  <r>
    <s v="12 - Acre"/>
    <s v="NORTE               "/>
    <x v="25"/>
    <x v="25"/>
    <s v="Editorial"/>
    <s v="OUTROS"/>
    <s v="Indireta"/>
    <n v="2015"/>
    <n v="1.0942074303887901"/>
    <n v="52103.63"/>
    <n v="57012.179096228276"/>
  </r>
  <r>
    <s v="12 - Acre"/>
    <s v="NORTE               "/>
    <x v="25"/>
    <x v="25"/>
    <s v="Editorial"/>
    <s v="OUTROS"/>
    <s v="Indireta"/>
    <n v="2015"/>
    <n v="1.0942074303887901"/>
    <n v="28515.65"/>
    <n v="31202.036112366102"/>
  </r>
  <r>
    <s v="12 - Acre"/>
    <s v="NORTE               "/>
    <x v="25"/>
    <x v="25"/>
    <s v="Editorial"/>
    <s v="OUTROS"/>
    <s v="Indireta"/>
    <n v="2015"/>
    <n v="1.0942074303887901"/>
    <n v="200000"/>
    <n v="218841.48607775802"/>
  </r>
  <r>
    <s v="12 - Acre"/>
    <s v="NORTE               "/>
    <x v="5"/>
    <x v="5"/>
    <e v="#N/A"/>
    <s v="OUTROS"/>
    <s v="Indireta"/>
    <n v="2015"/>
    <n v="1.0942074303887901"/>
    <n v="250000"/>
    <n v="273551.85759719752"/>
  </r>
  <r>
    <s v="12 - Acre"/>
    <s v="NORTE               "/>
    <x v="70"/>
    <x v="70"/>
    <e v="#N/A"/>
    <s v="OUTROS"/>
    <s v="Direta"/>
    <n v="2015"/>
    <n v="1.0942074303887901"/>
    <n v="288057.65000000002"/>
    <n v="315194.82101033349"/>
  </r>
  <r>
    <s v="12 - Acre"/>
    <s v="NORTE               "/>
    <x v="70"/>
    <x v="70"/>
    <e v="#N/A"/>
    <s v="OUTROS"/>
    <s v="Direta"/>
    <n v="2015"/>
    <n v="1.0942074303887901"/>
    <n v="8000"/>
    <n v="8753.6594431103204"/>
  </r>
  <r>
    <s v="27 - Alagoas"/>
    <s v="NORDESTE            "/>
    <x v="25"/>
    <x v="25"/>
    <s v="Editorial"/>
    <s v="OUTROS"/>
    <s v="Indireta"/>
    <n v="2015"/>
    <n v="1.0942074303887901"/>
    <n v="25135.79"/>
    <n v="27503.768186692247"/>
  </r>
  <r>
    <s v="27 - Alagoas"/>
    <s v="NORDESTE            "/>
    <x v="37"/>
    <x v="37"/>
    <s v="Música"/>
    <s v="OUTROS"/>
    <s v="Indireta"/>
    <n v="2015"/>
    <n v="1.0942074303887901"/>
    <n v="9775.4"/>
    <n v="10696.315315022579"/>
  </r>
  <r>
    <s v="27 - Alagoas"/>
    <s v="NORDESTE            "/>
    <x v="5"/>
    <x v="5"/>
    <e v="#N/A"/>
    <s v="OUTROS"/>
    <s v="Indireta"/>
    <n v="2015"/>
    <n v="1.0942074303887901"/>
    <n v="19475.189999999999"/>
    <n v="21309.897606233459"/>
  </r>
  <r>
    <s v="27 - Alagoas"/>
    <s v="NORDESTE            "/>
    <x v="42"/>
    <x v="42"/>
    <s v="Audiovisual"/>
    <s v="OUTROS"/>
    <s v="Indireta"/>
    <n v="2015"/>
    <n v="1.0942074303887901"/>
    <n v="37907.769999999997"/>
    <n v="41478.963603469259"/>
  </r>
  <r>
    <s v="27 - Alagoas"/>
    <s v="NORDESTE            "/>
    <x v="42"/>
    <x v="42"/>
    <s v="Audiovisual"/>
    <s v="OUTROS"/>
    <s v="Indireta"/>
    <n v="2015"/>
    <n v="1.0942074303887901"/>
    <n v="16223.52"/>
    <n v="17751.896131061145"/>
  </r>
  <r>
    <s v="27 - Alagoas"/>
    <s v="NORDESTE            "/>
    <x v="28"/>
    <x v="28"/>
    <s v="Audiovisual"/>
    <s v="OUTROS"/>
    <s v="Direta"/>
    <n v="2015"/>
    <n v="1.0942074303887901"/>
    <n v="195741.15"/>
    <n v="214181.42076284671"/>
  </r>
  <r>
    <s v="27 - Alagoas"/>
    <s v="NORDESTE            "/>
    <x v="32"/>
    <x v="32"/>
    <s v="Audiovisual"/>
    <s v="OUTROS"/>
    <s v="Indireta"/>
    <n v="2015"/>
    <n v="1.0942074303887901"/>
    <n v="174527.72"/>
    <n v="190969.52803281424"/>
  </r>
  <r>
    <s v="27 - Alagoas"/>
    <s v="NORDESTE            "/>
    <x v="32"/>
    <x v="32"/>
    <s v="Audiovisual"/>
    <s v="OUTROS"/>
    <s v="Indireta"/>
    <n v="2015"/>
    <n v="1.0942074303887901"/>
    <n v="67700.77"/>
    <n v="74078.685577042488"/>
  </r>
  <r>
    <s v="27 - Alagoas"/>
    <s v="NORDESTE            "/>
    <x v="70"/>
    <x v="70"/>
    <e v="#N/A"/>
    <s v="OUTROS"/>
    <s v="Direta"/>
    <n v="2015"/>
    <n v="1.0942074303887901"/>
    <n v="360072.06"/>
    <n v="393993.52352739824"/>
  </r>
  <r>
    <s v="27 - Alagoas"/>
    <s v="NORDESTE            "/>
    <x v="70"/>
    <x v="70"/>
    <e v="#N/A"/>
    <s v="OUTROS"/>
    <s v="Direta"/>
    <n v="2015"/>
    <n v="1.0942074303887901"/>
    <n v="10000"/>
    <n v="10942.074303887901"/>
  </r>
  <r>
    <s v="27 - Alagoas"/>
    <s v="NORDESTE            "/>
    <x v="55"/>
    <x v="55"/>
    <s v="Educação e Criação em Artes"/>
    <s v="OUTROS"/>
    <s v="Indireta"/>
    <n v="2015"/>
    <n v="1.0942074303887901"/>
    <n v="1139.3499999999999"/>
    <n v="1246.6852358134679"/>
  </r>
  <r>
    <s v="27 - Alagoas"/>
    <s v="NORDESTE            "/>
    <x v="61"/>
    <x v="61"/>
    <s v="Artes Cênicas e Espetáculos"/>
    <s v="OUTROS"/>
    <s v="Indireta"/>
    <n v="2015"/>
    <n v="1.0942074303887901"/>
    <n v="18719.97"/>
    <n v="20483.530270655239"/>
  </r>
  <r>
    <s v="27 - Alagoas"/>
    <s v="NORDESTE            "/>
    <x v="30"/>
    <x v="30"/>
    <s v="Artes Cênicas e Espetáculos"/>
    <s v="OUTROS"/>
    <s v="Indireta"/>
    <n v="2015"/>
    <n v="1.0942074303887901"/>
    <n v="3216.19"/>
    <n v="3519.1789955421227"/>
  </r>
  <r>
    <s v="27 - Alagoas"/>
    <s v="NORDESTE            "/>
    <x v="30"/>
    <x v="30"/>
    <s v="Artes Cênicas e Espetáculos"/>
    <s v="OUTROS"/>
    <s v="Indireta"/>
    <n v="2015"/>
    <n v="1.0942074303887901"/>
    <n v="131796.13"/>
    <n v="144212.30474248694"/>
  </r>
  <r>
    <s v="27 - Alagoas"/>
    <s v="NORDESTE            "/>
    <x v="30"/>
    <x v="30"/>
    <s v="Artes Cênicas e Espetáculos"/>
    <s v="OUTROS"/>
    <s v="Indireta"/>
    <n v="2015"/>
    <n v="1.0942074303887901"/>
    <n v="2586.0700000000002"/>
    <n v="2829.6970095055385"/>
  </r>
  <r>
    <s v="13 - Amazonas"/>
    <s v="NORTE               "/>
    <x v="2"/>
    <x v="2"/>
    <e v="#N/A"/>
    <s v="OUTROS"/>
    <s v="Indireta"/>
    <n v="2015"/>
    <n v="1.0942074303887901"/>
    <n v="356.98"/>
    <n v="390.6101685001903"/>
  </r>
  <r>
    <s v="13 - Amazonas"/>
    <s v="NORTE               "/>
    <x v="26"/>
    <x v="26"/>
    <s v="Editorial"/>
    <s v="OUTROS"/>
    <s v="Indireta"/>
    <n v="2015"/>
    <n v="1.0942074303887901"/>
    <n v="185358.54"/>
    <n v="202820.69175401778"/>
  </r>
  <r>
    <s v="13 - Amazonas"/>
    <s v="NORTE               "/>
    <x v="40"/>
    <x v="40"/>
    <s v="Música"/>
    <s v="OUTROS"/>
    <s v="Indireta"/>
    <n v="2015"/>
    <n v="1.0942074303887901"/>
    <n v="45724.7"/>
    <n v="50032.30649229831"/>
  </r>
  <r>
    <s v="13 - Amazonas"/>
    <s v="NORTE               "/>
    <x v="25"/>
    <x v="25"/>
    <s v="Editorial"/>
    <s v="OUTROS"/>
    <s v="Indireta"/>
    <n v="2015"/>
    <n v="1.0942074303887901"/>
    <n v="5523.12"/>
    <n v="6043.438942928934"/>
  </r>
  <r>
    <s v="13 - Amazonas"/>
    <s v="NORTE               "/>
    <x v="25"/>
    <x v="25"/>
    <s v="Editorial"/>
    <s v="OUTROS"/>
    <s v="Indireta"/>
    <n v="2015"/>
    <n v="1.0942074303887901"/>
    <n v="99283.7"/>
    <n v="108636.96225649152"/>
  </r>
  <r>
    <s v="13 - Amazonas"/>
    <s v="NORTE               "/>
    <x v="33"/>
    <x v="33"/>
    <s v="Editorial"/>
    <s v="OUTROS"/>
    <s v="Indireta"/>
    <n v="2015"/>
    <n v="1.0942074303887901"/>
    <n v="23356.1"/>
    <n v="25556.418164903618"/>
  </r>
  <r>
    <s v="13 - Amazonas"/>
    <s v="NORTE               "/>
    <x v="33"/>
    <x v="33"/>
    <s v="Editorial"/>
    <s v="OUTROS"/>
    <s v="Indireta"/>
    <n v="2015"/>
    <n v="1.0942074303887901"/>
    <n v="4925.3"/>
    <n v="5389.2998568939083"/>
  </r>
  <r>
    <s v="13 - Amazonas"/>
    <s v="NORTE               "/>
    <x v="37"/>
    <x v="37"/>
    <s v="Música"/>
    <s v="OUTROS"/>
    <s v="Indireta"/>
    <n v="2015"/>
    <n v="1.0942074303887901"/>
    <n v="24407.439999999999"/>
    <n v="26706.80220476857"/>
  </r>
  <r>
    <s v="13 - Amazonas"/>
    <s v="NORTE               "/>
    <x v="5"/>
    <x v="5"/>
    <e v="#N/A"/>
    <s v="OUTROS"/>
    <s v="Indireta"/>
    <n v="2015"/>
    <n v="1.0942074303887901"/>
    <n v="131338.64000000001"/>
    <n v="143711.71578515839"/>
  </r>
  <r>
    <s v="13 - Amazonas"/>
    <s v="NORTE               "/>
    <x v="31"/>
    <x v="31"/>
    <s v="Audiovisual"/>
    <s v="OUTROS"/>
    <s v="Indireta"/>
    <n v="2015"/>
    <n v="1.0942074303887901"/>
    <n v="8308.85"/>
    <n v="9091.6054079858986"/>
  </r>
  <r>
    <s v="13 - Amazonas"/>
    <s v="NORTE               "/>
    <x v="34"/>
    <x v="34"/>
    <s v="Audiovisual"/>
    <s v="OUTROS"/>
    <s v="Indireta"/>
    <n v="2015"/>
    <n v="1.0942074303887901"/>
    <n v="4176.66"/>
    <n v="4570.1324062076437"/>
  </r>
  <r>
    <s v="13 - Amazonas"/>
    <s v="NORTE               "/>
    <x v="28"/>
    <x v="28"/>
    <s v="Audiovisual"/>
    <s v="OUTROS"/>
    <s v="Direta"/>
    <n v="2015"/>
    <n v="1.0942074303887901"/>
    <n v="496454.89"/>
    <n v="543224.62949084945"/>
  </r>
  <r>
    <s v="13 - Amazonas"/>
    <s v="NORTE               "/>
    <x v="28"/>
    <x v="28"/>
    <s v="Audiovisual"/>
    <s v="OUTROS"/>
    <s v="Direta"/>
    <n v="2015"/>
    <n v="1.0942074303887901"/>
    <n v="835162.74"/>
    <n v="913841.27569186117"/>
  </r>
  <r>
    <s v="13 - Amazonas"/>
    <s v="NORTE               "/>
    <x v="28"/>
    <x v="28"/>
    <s v="Audiovisual"/>
    <s v="OUTROS"/>
    <s v="Direta"/>
    <n v="2015"/>
    <n v="1.0942074303887901"/>
    <n v="5280"/>
    <n v="5777.4152324528113"/>
  </r>
  <r>
    <s v="13 - Amazonas"/>
    <s v="NORTE               "/>
    <x v="16"/>
    <x v="16"/>
    <s v="Audiovisual"/>
    <s v="OUTROS"/>
    <s v="Indireta"/>
    <n v="2015"/>
    <n v="1.0942074303887901"/>
    <n v="91209.91"/>
    <n v="99802.561247092817"/>
  </r>
  <r>
    <s v="13 - Amazonas"/>
    <s v="NORTE               "/>
    <x v="32"/>
    <x v="32"/>
    <s v="Audiovisual"/>
    <s v="OUTROS"/>
    <s v="Indireta"/>
    <n v="2015"/>
    <n v="1.0942074303887901"/>
    <n v="27792.26"/>
    <n v="30410.497399297154"/>
  </r>
  <r>
    <s v="13 - Amazonas"/>
    <s v="NORTE               "/>
    <x v="32"/>
    <x v="32"/>
    <s v="Audiovisual"/>
    <s v="OUTROS"/>
    <s v="Indireta"/>
    <n v="2015"/>
    <n v="1.0942074303887901"/>
    <n v="11324.4"/>
    <n v="12391.242624694814"/>
  </r>
  <r>
    <s v="13 - Amazonas"/>
    <s v="NORTE               "/>
    <x v="70"/>
    <x v="70"/>
    <e v="#N/A"/>
    <s v="OUTROS"/>
    <s v="Direta"/>
    <n v="2015"/>
    <n v="1.0942074303887901"/>
    <n v="792158.56"/>
    <n v="866785.78239808429"/>
  </r>
  <r>
    <s v="13 - Amazonas"/>
    <s v="NORTE               "/>
    <x v="70"/>
    <x v="70"/>
    <e v="#N/A"/>
    <s v="OUTROS"/>
    <s v="Direta"/>
    <n v="2015"/>
    <n v="1.0942074303887901"/>
    <n v="22000"/>
    <n v="24072.563468553381"/>
  </r>
  <r>
    <s v="13 - Amazonas"/>
    <s v="NORTE               "/>
    <x v="20"/>
    <x v="20"/>
    <s v="Artes Cênicas e Espetáculos"/>
    <s v="OUTROS"/>
    <s v="Indireta"/>
    <n v="2015"/>
    <n v="1.0942074303887901"/>
    <n v="134400"/>
    <n v="147061.4786442534"/>
  </r>
  <r>
    <s v="13 - Amazonas"/>
    <s v="NORTE               "/>
    <x v="20"/>
    <x v="20"/>
    <s v="Artes Cênicas e Espetáculos"/>
    <s v="OUTROS"/>
    <s v="Indireta"/>
    <n v="2015"/>
    <n v="1.0942074303887901"/>
    <n v="27237.57"/>
    <n v="29803.551479734797"/>
  </r>
  <r>
    <s v="13 - Amazonas"/>
    <s v="NORTE               "/>
    <x v="20"/>
    <x v="20"/>
    <s v="Artes Cênicas e Espetáculos"/>
    <s v="OUTROS"/>
    <s v="Indireta"/>
    <n v="2015"/>
    <n v="1.0942074303887901"/>
    <n v="723.1"/>
    <n v="791.22139291413419"/>
  </r>
  <r>
    <s v="13 - Amazonas"/>
    <s v="NORTE               "/>
    <x v="30"/>
    <x v="30"/>
    <s v="Artes Cênicas e Espetáculos"/>
    <s v="OUTROS"/>
    <s v="Indireta"/>
    <n v="2015"/>
    <n v="1.0942074303887901"/>
    <n v="12247.05"/>
    <n v="13400.813110343031"/>
  </r>
  <r>
    <s v="13 - Amazonas"/>
    <s v="NORTE               "/>
    <x v="30"/>
    <x v="30"/>
    <s v="Artes Cênicas e Espetáculos"/>
    <s v="OUTROS"/>
    <s v="Indireta"/>
    <n v="2015"/>
    <n v="1.0942074303887901"/>
    <n v="9118.07"/>
    <n v="9977.0599448051144"/>
  </r>
  <r>
    <s v="16 - Amapá"/>
    <s v="NORTE               "/>
    <x v="5"/>
    <x v="5"/>
    <e v="#N/A"/>
    <s v="OUTROS"/>
    <s v="Indireta"/>
    <n v="2015"/>
    <n v="1.0942074303887901"/>
    <n v="1673.87"/>
    <n v="1831.560991504884"/>
  </r>
  <r>
    <s v="29 - Bahia"/>
    <s v="NORDESTE            "/>
    <x v="38"/>
    <x v="38"/>
    <e v="#N/A"/>
    <s v="OUTROS"/>
    <s v="Indireta"/>
    <n v="2015"/>
    <n v="1.0942074303887901"/>
    <n v="56748.97"/>
    <n v="62095.144640910541"/>
  </r>
  <r>
    <s v="29 - Bahia"/>
    <s v="NORDESTE            "/>
    <x v="38"/>
    <x v="38"/>
    <e v="#N/A"/>
    <s v="OUTROS"/>
    <s v="Indireta"/>
    <n v="2015"/>
    <n v="1.0942074303887901"/>
    <n v="22883.34"/>
    <n v="25039.120660113014"/>
  </r>
  <r>
    <s v="29 - Bahia"/>
    <s v="NORDESTE            "/>
    <x v="38"/>
    <x v="38"/>
    <e v="#N/A"/>
    <s v="OUTROS"/>
    <s v="Indireta"/>
    <n v="2015"/>
    <n v="1.0942074303887901"/>
    <n v="45758.74"/>
    <n v="50069.553313228746"/>
  </r>
  <r>
    <s v="29 - Bahia"/>
    <s v="NORDESTE            "/>
    <x v="2"/>
    <x v="2"/>
    <e v="#N/A"/>
    <s v="OUTROS"/>
    <s v="Indireta"/>
    <n v="2015"/>
    <n v="1.0942074303887901"/>
    <n v="53611.4"/>
    <n v="58661.992233545585"/>
  </r>
  <r>
    <s v="29 - Bahia"/>
    <s v="NORDESTE            "/>
    <x v="2"/>
    <x v="2"/>
    <e v="#N/A"/>
    <s v="OUTROS"/>
    <s v="Indireta"/>
    <n v="2015"/>
    <n v="1.0942074303887901"/>
    <n v="49254.9"/>
    <n v="53895.077563056817"/>
  </r>
  <r>
    <s v="29 - Bahia"/>
    <s v="NORDESTE            "/>
    <x v="2"/>
    <x v="2"/>
    <e v="#N/A"/>
    <s v="OUTROS"/>
    <s v="Indireta"/>
    <n v="2015"/>
    <n v="1.0942074303887901"/>
    <n v="91346.85"/>
    <n v="99952.402012610255"/>
  </r>
  <r>
    <s v="29 - Bahia"/>
    <s v="NORDESTE            "/>
    <x v="26"/>
    <x v="26"/>
    <s v="Editorial"/>
    <s v="OUTROS"/>
    <s v="Indireta"/>
    <n v="2015"/>
    <n v="1.0942074303887901"/>
    <n v="12497.91"/>
    <n v="13675.305986330364"/>
  </r>
  <r>
    <s v="29 - Bahia"/>
    <s v="NORDESTE            "/>
    <x v="26"/>
    <x v="26"/>
    <s v="Editorial"/>
    <s v="OUTROS"/>
    <s v="Indireta"/>
    <n v="2015"/>
    <n v="1.0942074303887901"/>
    <n v="84490"/>
    <n v="92449.585793548875"/>
  </r>
  <r>
    <s v="29 - Bahia"/>
    <s v="NORDESTE            "/>
    <x v="26"/>
    <x v="26"/>
    <s v="Editorial"/>
    <s v="OUTROS"/>
    <s v="Indireta"/>
    <n v="2015"/>
    <n v="1.0942074303887901"/>
    <n v="26213.46"/>
    <n v="28682.962708199331"/>
  </r>
  <r>
    <s v="29 - Bahia"/>
    <s v="NORDESTE            "/>
    <x v="26"/>
    <x v="26"/>
    <s v="Editorial"/>
    <s v="OUTROS"/>
    <s v="Indireta"/>
    <n v="2015"/>
    <n v="1.0942074303887901"/>
    <n v="30404.32"/>
    <n v="33268.6328599185"/>
  </r>
  <r>
    <s v="29 - Bahia"/>
    <s v="NORDESTE            "/>
    <x v="50"/>
    <x v="50"/>
    <e v="#N/A"/>
    <s v="OUTROS"/>
    <s v="Indireta"/>
    <n v="2015"/>
    <n v="1.0942074303887901"/>
    <n v="7507.91"/>
    <n v="8215.2109086903001"/>
  </r>
  <r>
    <s v="29 - Bahia"/>
    <s v="NORDESTE            "/>
    <x v="50"/>
    <x v="50"/>
    <e v="#N/A"/>
    <s v="OUTROS"/>
    <s v="Indireta"/>
    <n v="2015"/>
    <n v="1.0942074303887901"/>
    <n v="5977.12"/>
    <n v="6540.2091163254445"/>
  </r>
  <r>
    <s v="29 - Bahia"/>
    <s v="NORDESTE            "/>
    <x v="50"/>
    <x v="50"/>
    <e v="#N/A"/>
    <s v="OUTROS"/>
    <s v="Indireta"/>
    <n v="2015"/>
    <n v="1.0942074303887901"/>
    <n v="41819.050000000003"/>
    <n v="45758.715241800339"/>
  </r>
  <r>
    <s v="29 - Bahia"/>
    <s v="NORDESTE            "/>
    <x v="40"/>
    <x v="40"/>
    <s v="Música"/>
    <s v="OUTROS"/>
    <s v="Indireta"/>
    <n v="2015"/>
    <n v="1.0942074303887901"/>
    <n v="21055.07"/>
    <n v="23038.614041356101"/>
  </r>
  <r>
    <s v="29 - Bahia"/>
    <s v="NORDESTE            "/>
    <x v="40"/>
    <x v="40"/>
    <s v="Música"/>
    <s v="OUTROS"/>
    <s v="Indireta"/>
    <n v="2015"/>
    <n v="1.0942074303887901"/>
    <n v="55994.400000000001"/>
    <n v="61269.48854016207"/>
  </r>
  <r>
    <s v="29 - Bahia"/>
    <s v="NORDESTE            "/>
    <x v="40"/>
    <x v="40"/>
    <s v="Música"/>
    <s v="OUTROS"/>
    <s v="Indireta"/>
    <n v="2015"/>
    <n v="1.0942074303887901"/>
    <n v="146298.53"/>
    <n v="160080.93858095733"/>
  </r>
  <r>
    <s v="29 - Bahia"/>
    <s v="NORDESTE            "/>
    <x v="40"/>
    <x v="40"/>
    <s v="Música"/>
    <s v="OUTROS"/>
    <s v="Indireta"/>
    <n v="2015"/>
    <n v="1.0942074303887901"/>
    <n v="407544.34"/>
    <n v="445938.04504089541"/>
  </r>
  <r>
    <s v="29 - Bahia"/>
    <s v="NORDESTE            "/>
    <x v="40"/>
    <x v="40"/>
    <s v="Música"/>
    <s v="OUTROS"/>
    <s v="Indireta"/>
    <n v="2015"/>
    <n v="1.0942074303887901"/>
    <n v="100173.12"/>
    <n v="109610.17222922792"/>
  </r>
  <r>
    <s v="29 - Bahia"/>
    <s v="NORDESTE            "/>
    <x v="40"/>
    <x v="40"/>
    <s v="Música"/>
    <s v="OUTROS"/>
    <s v="Indireta"/>
    <n v="2015"/>
    <n v="1.0942074303887901"/>
    <n v="41801.47"/>
    <n v="45739.479075174102"/>
  </r>
  <r>
    <s v="29 - Bahia"/>
    <s v="NORDESTE            "/>
    <x v="40"/>
    <x v="40"/>
    <s v="Música"/>
    <s v="OUTROS"/>
    <s v="Indireta"/>
    <n v="2015"/>
    <n v="1.0942074303887901"/>
    <n v="7005.6"/>
    <n v="7665.5795743317085"/>
  </r>
  <r>
    <s v="29 - Bahia"/>
    <s v="NORDESTE            "/>
    <x v="25"/>
    <x v="25"/>
    <s v="Editorial"/>
    <s v="OUTROS"/>
    <s v="Indireta"/>
    <n v="2015"/>
    <n v="1.0942074303887901"/>
    <n v="137075.70000000001"/>
    <n v="149989.24946574468"/>
  </r>
  <r>
    <s v="29 - Bahia"/>
    <s v="NORDESTE            "/>
    <x v="25"/>
    <x v="25"/>
    <s v="Editorial"/>
    <s v="OUTROS"/>
    <s v="Indireta"/>
    <n v="2015"/>
    <n v="1.0942074303887901"/>
    <n v="250000"/>
    <n v="273551.85759719752"/>
  </r>
  <r>
    <s v="29 - Bahia"/>
    <s v="NORDESTE            "/>
    <x v="25"/>
    <x v="25"/>
    <s v="Editorial"/>
    <s v="OUTROS"/>
    <s v="Indireta"/>
    <n v="2015"/>
    <n v="1.0942074303887901"/>
    <n v="8550.0300000000007"/>
    <n v="9355.506356047068"/>
  </r>
  <r>
    <s v="29 - Bahia"/>
    <s v="NORDESTE            "/>
    <x v="25"/>
    <x v="25"/>
    <s v="Editorial"/>
    <s v="OUTROS"/>
    <s v="Indireta"/>
    <n v="2015"/>
    <n v="1.0942074303887901"/>
    <n v="417802"/>
    <n v="457162.05283129727"/>
  </r>
  <r>
    <s v="29 - Bahia"/>
    <s v="NORDESTE            "/>
    <x v="25"/>
    <x v="25"/>
    <s v="Editorial"/>
    <s v="OUTROS"/>
    <s v="Indireta"/>
    <n v="2015"/>
    <n v="1.0942074303887901"/>
    <n v="107267.45"/>
    <n v="117372.84082885802"/>
  </r>
  <r>
    <s v="29 - Bahia"/>
    <s v="NORDESTE            "/>
    <x v="33"/>
    <x v="33"/>
    <s v="Editorial"/>
    <s v="OUTROS"/>
    <s v="Indireta"/>
    <n v="2015"/>
    <n v="1.0942074303887901"/>
    <n v="9745"/>
    <n v="10663.051409138759"/>
  </r>
  <r>
    <s v="29 - Bahia"/>
    <s v="NORDESTE            "/>
    <x v="37"/>
    <x v="37"/>
    <s v="Música"/>
    <s v="OUTROS"/>
    <s v="Indireta"/>
    <n v="2015"/>
    <n v="1.0942074303887901"/>
    <n v="1563.6"/>
    <n v="1710.9027381559122"/>
  </r>
  <r>
    <s v="29 - Bahia"/>
    <s v="NORDESTE            "/>
    <x v="37"/>
    <x v="37"/>
    <s v="Música"/>
    <s v="OUTROS"/>
    <s v="Indireta"/>
    <n v="2015"/>
    <n v="1.0942074303887901"/>
    <n v="31464.82"/>
    <n v="34429.039839845813"/>
  </r>
  <r>
    <s v="29 - Bahia"/>
    <s v="NORDESTE            "/>
    <x v="13"/>
    <x v="13"/>
    <s v="Editorial"/>
    <s v="OUTROS"/>
    <s v="Indireta"/>
    <n v="2015"/>
    <n v="1.0942074303887901"/>
    <n v="225.38"/>
    <n v="246.6124706610255"/>
  </r>
  <r>
    <s v="29 - Bahia"/>
    <s v="NORDESTE            "/>
    <x v="13"/>
    <x v="13"/>
    <s v="Editorial"/>
    <s v="OUTROS"/>
    <s v="Indireta"/>
    <n v="2015"/>
    <n v="1.0942074303887901"/>
    <n v="7976.92"/>
    <n v="8728.4051356169475"/>
  </r>
  <r>
    <s v="29 - Bahia"/>
    <s v="NORDESTE            "/>
    <x v="13"/>
    <x v="13"/>
    <s v="Editorial"/>
    <s v="OUTROS"/>
    <s v="Indireta"/>
    <n v="2015"/>
    <n v="1.0942074303887901"/>
    <n v="1432.08"/>
    <n v="1566.9925769111785"/>
  </r>
  <r>
    <s v="29 - Bahia"/>
    <s v="NORDESTE            "/>
    <x v="17"/>
    <x v="17"/>
    <s v="Editorial"/>
    <s v="OUTROS"/>
    <s v="Indireta"/>
    <n v="2015"/>
    <n v="1.0942074303887901"/>
    <n v="3114.85"/>
    <n v="3408.2920145465228"/>
  </r>
  <r>
    <s v="29 - Bahia"/>
    <s v="NORDESTE            "/>
    <x v="17"/>
    <x v="17"/>
    <s v="Editorial"/>
    <s v="OUTROS"/>
    <s v="Indireta"/>
    <n v="2015"/>
    <n v="1.0942074303887901"/>
    <n v="51418.73"/>
    <n v="56262.756427154993"/>
  </r>
  <r>
    <s v="29 - Bahia"/>
    <s v="NORDESTE            "/>
    <x v="43"/>
    <x v="43"/>
    <e v="#N/A"/>
    <s v="OUTROS"/>
    <s v="Indireta"/>
    <n v="2015"/>
    <n v="1.0942074303887901"/>
    <n v="18200.21"/>
    <n v="19914.805016636361"/>
  </r>
  <r>
    <s v="29 - Bahia"/>
    <s v="NORDESTE            "/>
    <x v="43"/>
    <x v="43"/>
    <e v="#N/A"/>
    <s v="OUTROS"/>
    <s v="Indireta"/>
    <n v="2015"/>
    <n v="1.0942074303887901"/>
    <n v="110220.77"/>
    <n v="120604.38551717385"/>
  </r>
  <r>
    <s v="29 - Bahia"/>
    <s v="NORDESTE            "/>
    <x v="43"/>
    <x v="43"/>
    <e v="#N/A"/>
    <s v="OUTROS"/>
    <s v="Indireta"/>
    <n v="2015"/>
    <n v="1.0942074303887901"/>
    <n v="62324.25"/>
    <n v="68195.657443408549"/>
  </r>
  <r>
    <s v="29 - Bahia"/>
    <s v="NORDESTE            "/>
    <x v="18"/>
    <x v="18"/>
    <s v="Editorial"/>
    <s v="OUTROS"/>
    <s v="Indireta"/>
    <n v="2015"/>
    <n v="1.0942074303887901"/>
    <n v="23235.22"/>
    <n v="25424.150370718224"/>
  </r>
  <r>
    <s v="29 - Bahia"/>
    <s v="NORDESTE            "/>
    <x v="18"/>
    <x v="18"/>
    <s v="Editorial"/>
    <s v="OUTROS"/>
    <s v="Indireta"/>
    <n v="2015"/>
    <n v="1.0942074303887901"/>
    <n v="11453.03"/>
    <n v="12531.990526465725"/>
  </r>
  <r>
    <s v="29 - Bahia"/>
    <s v="NORDESTE            "/>
    <x v="19"/>
    <x v="19"/>
    <s v="Editorial"/>
    <s v="OUTROS"/>
    <s v="Indireta"/>
    <n v="2015"/>
    <n v="1.0942074303887901"/>
    <n v="1876.46"/>
    <n v="2053.236474827349"/>
  </r>
  <r>
    <s v="29 - Bahia"/>
    <s v="NORDESTE            "/>
    <x v="19"/>
    <x v="19"/>
    <s v="Editorial"/>
    <s v="OUTROS"/>
    <s v="Indireta"/>
    <n v="2015"/>
    <n v="1.0942074303887901"/>
    <n v="27837.02"/>
    <n v="30459.474123881359"/>
  </r>
  <r>
    <s v="29 - Bahia"/>
    <s v="NORDESTE            "/>
    <x v="19"/>
    <x v="19"/>
    <s v="Editorial"/>
    <s v="OUTROS"/>
    <s v="Indireta"/>
    <n v="2015"/>
    <n v="1.0942074303887901"/>
    <n v="737.77"/>
    <n v="807.27341591793765"/>
  </r>
  <r>
    <s v="29 - Bahia"/>
    <s v="NORDESTE            "/>
    <x v="5"/>
    <x v="5"/>
    <e v="#N/A"/>
    <s v="OUTROS"/>
    <s v="Indireta"/>
    <n v="2015"/>
    <n v="1.0942074303887901"/>
    <n v="81585.850000000006"/>
    <n v="89271.84328458528"/>
  </r>
  <r>
    <s v="29 - Bahia"/>
    <s v="NORDESTE            "/>
    <x v="5"/>
    <x v="5"/>
    <e v="#N/A"/>
    <s v="OUTROS"/>
    <s v="Indireta"/>
    <n v="2015"/>
    <n v="1.0942074303887901"/>
    <n v="2074.25"/>
    <n v="2269.6597624839478"/>
  </r>
  <r>
    <s v="29 - Bahia"/>
    <s v="NORDESTE            "/>
    <x v="5"/>
    <x v="5"/>
    <e v="#N/A"/>
    <s v="OUTROS"/>
    <s v="Indireta"/>
    <n v="2015"/>
    <n v="1.0942074303887901"/>
    <n v="217781.26"/>
    <n v="238297.87289143301"/>
  </r>
  <r>
    <s v="29 - Bahia"/>
    <s v="NORDESTE            "/>
    <x v="5"/>
    <x v="5"/>
    <e v="#N/A"/>
    <s v="OUTROS"/>
    <s v="Indireta"/>
    <n v="2015"/>
    <n v="1.0942074303887901"/>
    <n v="88691.21"/>
    <n v="97046.580992172574"/>
  </r>
  <r>
    <s v="29 - Bahia"/>
    <s v="NORDESTE            "/>
    <x v="15"/>
    <x v="15"/>
    <s v="Audiovisual"/>
    <s v="OUTROS"/>
    <s v="Direta"/>
    <n v="2015"/>
    <n v="1.0942074303887901"/>
    <n v="24950691.530000001"/>
    <n v="27301232.065464649"/>
  </r>
  <r>
    <s v="29 - Bahia"/>
    <s v="NORDESTE            "/>
    <x v="42"/>
    <x v="42"/>
    <s v="Audiovisual"/>
    <s v="OUTROS"/>
    <s v="Indireta"/>
    <n v="2015"/>
    <n v="1.0942074303887901"/>
    <n v="6825.66"/>
    <n v="7468.6878893075491"/>
  </r>
  <r>
    <s v="29 - Bahia"/>
    <s v="NORDESTE            "/>
    <x v="31"/>
    <x v="31"/>
    <s v="Audiovisual"/>
    <s v="OUTROS"/>
    <s v="Indireta"/>
    <n v="2015"/>
    <n v="1.0942074303887901"/>
    <n v="68131.679999999993"/>
    <n v="74550.190500871307"/>
  </r>
  <r>
    <s v="29 - Bahia"/>
    <s v="NORDESTE            "/>
    <x v="31"/>
    <x v="31"/>
    <s v="Audiovisual"/>
    <s v="OUTROS"/>
    <s v="Indireta"/>
    <n v="2015"/>
    <n v="1.0942074303887901"/>
    <n v="9039.65"/>
    <n v="9891.2521981140253"/>
  </r>
  <r>
    <s v="29 - Bahia"/>
    <s v="NORDESTE            "/>
    <x v="28"/>
    <x v="28"/>
    <s v="Audiovisual"/>
    <s v="OUTROS"/>
    <s v="Indireta"/>
    <n v="2015"/>
    <n v="1.0942074303887901"/>
    <n v="421113.88"/>
    <n v="460785.93653585331"/>
  </r>
  <r>
    <s v="29 - Bahia"/>
    <s v="NORDESTE            "/>
    <x v="28"/>
    <x v="28"/>
    <s v="Audiovisual"/>
    <s v="OUTROS"/>
    <s v="Indireta"/>
    <n v="2015"/>
    <n v="1.0942074303887901"/>
    <n v="6898.96"/>
    <n v="7548.8932939550477"/>
  </r>
  <r>
    <s v="29 - Bahia"/>
    <s v="NORDESTE            "/>
    <x v="7"/>
    <x v="7"/>
    <s v="Música"/>
    <s v="OUTROS"/>
    <s v="Indireta"/>
    <n v="2015"/>
    <n v="1.0942074303887901"/>
    <n v="10642.71"/>
    <n v="11645.33236147308"/>
  </r>
  <r>
    <s v="29 - Bahia"/>
    <s v="NORDESTE            "/>
    <x v="7"/>
    <x v="7"/>
    <s v="Música"/>
    <s v="OUTROS"/>
    <s v="Indireta"/>
    <n v="2015"/>
    <n v="1.0942074303887901"/>
    <n v="2726.55"/>
    <n v="2983.4112693265556"/>
  </r>
  <r>
    <s v="29 - Bahia"/>
    <s v="NORDESTE            "/>
    <x v="7"/>
    <x v="7"/>
    <s v="Música"/>
    <s v="OUTROS"/>
    <s v="Indireta"/>
    <n v="2015"/>
    <n v="1.0942074303887901"/>
    <n v="27104.5"/>
    <n v="29657.945296972961"/>
  </r>
  <r>
    <s v="29 - Bahia"/>
    <s v="NORDESTE            "/>
    <x v="7"/>
    <x v="7"/>
    <s v="Música"/>
    <s v="OUTROS"/>
    <s v="Indireta"/>
    <n v="2015"/>
    <n v="1.0942074303887901"/>
    <n v="152466.07"/>
    <n v="166829.50667617741"/>
  </r>
  <r>
    <s v="29 - Bahia"/>
    <s v="NORDESTE            "/>
    <x v="16"/>
    <x v="16"/>
    <s v="Audiovisual"/>
    <s v="OUTROS"/>
    <s v="Indireta"/>
    <n v="2015"/>
    <n v="1.0942074303887901"/>
    <n v="41106.19"/>
    <n v="44978.69853297338"/>
  </r>
  <r>
    <s v="29 - Bahia"/>
    <s v="NORDESTE            "/>
    <x v="16"/>
    <x v="16"/>
    <s v="Audiovisual"/>
    <s v="OUTROS"/>
    <s v="Indireta"/>
    <n v="2015"/>
    <n v="1.0942074303887901"/>
    <n v="47474.96"/>
    <n v="51947.453989410591"/>
  </r>
  <r>
    <s v="29 - Bahia"/>
    <s v="NORDESTE            "/>
    <x v="16"/>
    <x v="16"/>
    <s v="Audiovisual"/>
    <s v="OUTROS"/>
    <s v="Indireta"/>
    <n v="2015"/>
    <n v="1.0942074303887901"/>
    <n v="275594.5"/>
    <n v="301557.54967428342"/>
  </r>
  <r>
    <s v="29 - Bahia"/>
    <s v="NORDESTE            "/>
    <x v="16"/>
    <x v="16"/>
    <s v="Audiovisual"/>
    <s v="OUTROS"/>
    <s v="Indireta"/>
    <n v="2015"/>
    <n v="1.0942074303887901"/>
    <n v="29651.8"/>
    <n v="32445.219884402326"/>
  </r>
  <r>
    <s v="29 - Bahia"/>
    <s v="NORDESTE            "/>
    <x v="32"/>
    <x v="32"/>
    <s v="Audiovisual"/>
    <s v="OUTROS"/>
    <s v="Indireta"/>
    <n v="2015"/>
    <n v="1.0942074303887901"/>
    <n v="63500"/>
    <n v="69482.171829688174"/>
  </r>
  <r>
    <s v="29 - Bahia"/>
    <s v="NORDESTE            "/>
    <x v="32"/>
    <x v="32"/>
    <s v="Audiovisual"/>
    <s v="OUTROS"/>
    <s v="Indireta"/>
    <n v="2015"/>
    <n v="1.0942074303887901"/>
    <n v="231500"/>
    <n v="253309.02013500492"/>
  </r>
  <r>
    <s v="29 - Bahia"/>
    <s v="NORDESTE            "/>
    <x v="70"/>
    <x v="70"/>
    <e v="#N/A"/>
    <s v="OUTROS"/>
    <s v="Direta"/>
    <n v="2015"/>
    <n v="1.0942074303887901"/>
    <n v="288057.65000000002"/>
    <n v="315194.82101033349"/>
  </r>
  <r>
    <s v="29 - Bahia"/>
    <s v="NORDESTE            "/>
    <x v="70"/>
    <x v="70"/>
    <e v="#N/A"/>
    <s v="OUTROS"/>
    <s v="Direta"/>
    <n v="2015"/>
    <n v="1.0942074303887901"/>
    <n v="8000"/>
    <n v="8753.6594431103204"/>
  </r>
  <r>
    <s v="29 - Bahia"/>
    <s v="NORDESTE            "/>
    <x v="59"/>
    <x v="59"/>
    <s v="Educação e Criação em Artes"/>
    <s v="OUTROS"/>
    <s v="Indireta"/>
    <n v="2015"/>
    <n v="1.0942074303887901"/>
    <n v="5247.65"/>
    <n v="5742.0176220797339"/>
  </r>
  <r>
    <s v="29 - Bahia"/>
    <s v="NORDESTE            "/>
    <x v="59"/>
    <x v="59"/>
    <s v="Educação e Criação em Artes"/>
    <s v="OUTROS"/>
    <s v="Indireta"/>
    <n v="2015"/>
    <n v="1.0942074303887901"/>
    <n v="5020.88"/>
    <n v="5493.8842030904689"/>
  </r>
  <r>
    <s v="29 - Bahia"/>
    <s v="NORDESTE            "/>
    <x v="53"/>
    <x v="53"/>
    <s v="Educação e Criação em Artes"/>
    <s v="OUTROS"/>
    <s v="Indireta"/>
    <n v="2015"/>
    <n v="1.0942074303887901"/>
    <n v="13623.96"/>
    <n v="14907.43826331966"/>
  </r>
  <r>
    <s v="29 - Bahia"/>
    <s v="NORDESTE            "/>
    <x v="53"/>
    <x v="53"/>
    <s v="Educação e Criação em Artes"/>
    <s v="OUTROS"/>
    <s v="Indireta"/>
    <n v="2015"/>
    <n v="1.0942074303887901"/>
    <n v="5722.15"/>
    <n v="6261.2190477992144"/>
  </r>
  <r>
    <s v="29 - Bahia"/>
    <s v="NORDESTE            "/>
    <x v="53"/>
    <x v="53"/>
    <s v="Educação e Criação em Artes"/>
    <s v="OUTROS"/>
    <s v="Indireta"/>
    <n v="2015"/>
    <n v="1.0942074303887901"/>
    <n v="8944.0499999999993"/>
    <n v="9786.6459677688581"/>
  </r>
  <r>
    <s v="29 - Bahia"/>
    <s v="NORDESTE            "/>
    <x v="36"/>
    <x v="36"/>
    <s v="Artes Cênicas e Espetáculos"/>
    <s v="OUTROS"/>
    <s v="Indireta"/>
    <n v="2015"/>
    <n v="1.0942074303887901"/>
    <n v="462218.38"/>
    <n v="505762.78585826932"/>
  </r>
  <r>
    <s v="29 - Bahia"/>
    <s v="NORDESTE            "/>
    <x v="36"/>
    <x v="36"/>
    <s v="Artes Cênicas e Espetáculos"/>
    <s v="OUTROS"/>
    <s v="Indireta"/>
    <n v="2015"/>
    <n v="1.0942074303887901"/>
    <n v="50322.2"/>
    <n v="55062.925153510769"/>
  </r>
  <r>
    <s v="29 - Bahia"/>
    <s v="NORDESTE            "/>
    <x v="20"/>
    <x v="20"/>
    <s v="Artes Cênicas e Espetáculos"/>
    <s v="OUTROS"/>
    <s v="Indireta"/>
    <n v="2015"/>
    <n v="1.0942074303887901"/>
    <n v="12632.51"/>
    <n v="13822.586306460695"/>
  </r>
  <r>
    <s v="29 - Bahia"/>
    <s v="NORDESTE            "/>
    <x v="20"/>
    <x v="20"/>
    <s v="Artes Cênicas e Espetáculos"/>
    <s v="OUTROS"/>
    <s v="Indireta"/>
    <n v="2015"/>
    <n v="1.0942074303887901"/>
    <n v="129150"/>
    <n v="141316.88963471225"/>
  </r>
  <r>
    <s v="29 - Bahia"/>
    <s v="NORDESTE            "/>
    <x v="20"/>
    <x v="20"/>
    <s v="Artes Cênicas e Espetáculos"/>
    <s v="OUTROS"/>
    <s v="Indireta"/>
    <n v="2015"/>
    <n v="1.0942074303887901"/>
    <n v="75119.740000000005"/>
    <n v="82196.577676874018"/>
  </r>
  <r>
    <s v="29 - Bahia"/>
    <s v="NORDESTE            "/>
    <x v="20"/>
    <x v="20"/>
    <s v="Artes Cênicas e Espetáculos"/>
    <s v="OUTROS"/>
    <s v="Indireta"/>
    <n v="2015"/>
    <n v="1.0942074303887901"/>
    <n v="8732.52"/>
    <n v="9555.188270018718"/>
  </r>
  <r>
    <s v="29 - Bahia"/>
    <s v="NORDESTE            "/>
    <x v="30"/>
    <x v="30"/>
    <s v="Artes Cênicas e Espetáculos"/>
    <s v="OUTROS"/>
    <s v="Indireta"/>
    <n v="2015"/>
    <n v="1.0942074303887901"/>
    <n v="52783.74"/>
    <n v="57756.360511709994"/>
  </r>
  <r>
    <s v="29 - Bahia"/>
    <s v="NORDESTE            "/>
    <x v="30"/>
    <x v="30"/>
    <s v="Artes Cênicas e Espetáculos"/>
    <s v="OUTROS"/>
    <s v="Indireta"/>
    <n v="2015"/>
    <n v="1.0942074303887901"/>
    <n v="465849.36"/>
    <n v="509735.83115386241"/>
  </r>
  <r>
    <s v="29 - Bahia"/>
    <s v="NORDESTE            "/>
    <x v="30"/>
    <x v="30"/>
    <s v="Artes Cênicas e Espetáculos"/>
    <s v="OUTROS"/>
    <s v="Indireta"/>
    <n v="2015"/>
    <n v="1.0942074303887901"/>
    <n v="103629.27"/>
    <n v="113391.91723976613"/>
  </r>
  <r>
    <s v="29 - Bahia"/>
    <s v="NORDESTE            "/>
    <x v="21"/>
    <x v="21"/>
    <s v="Artes Cênicas e Espetáculos"/>
    <s v="OUTROS"/>
    <s v="Indireta"/>
    <n v="2015"/>
    <n v="1.0942074303887901"/>
    <n v="17409.02"/>
    <n v="19049.079039787055"/>
  </r>
  <r>
    <s v="29 - Bahia"/>
    <s v="NORDESTE            "/>
    <x v="48"/>
    <x v="48"/>
    <s v="Patrimônio"/>
    <s v="FUNDO CULTURAL"/>
    <s v="Direta"/>
    <n v="2015"/>
    <n v="1.0942074303887901"/>
    <n v="2200000"/>
    <n v="2407256.3468553382"/>
  </r>
  <r>
    <s v="29 - Bahia"/>
    <s v="NORDESTE            "/>
    <x v="48"/>
    <x v="48"/>
    <s v="Patrimônio"/>
    <s v="FUNDO CULTURAL"/>
    <s v="Direta"/>
    <n v="2015"/>
    <n v="1.0942074303887901"/>
    <n v="1100000"/>
    <n v="1203628.1734276691"/>
  </r>
  <r>
    <s v="23 - Ceará"/>
    <s v="NORDESTE            "/>
    <x v="38"/>
    <x v="38"/>
    <e v="#N/A"/>
    <s v="OUTROS"/>
    <s v="Indireta"/>
    <n v="2015"/>
    <n v="1.0942074303887901"/>
    <n v="47415.85"/>
    <n v="51882.775388200309"/>
  </r>
  <r>
    <s v="23 - Ceará"/>
    <s v="NORDESTE            "/>
    <x v="2"/>
    <x v="2"/>
    <e v="#N/A"/>
    <s v="OUTROS"/>
    <s v="Indireta"/>
    <n v="2015"/>
    <n v="1.0942074303887901"/>
    <n v="119681.01"/>
    <n v="130955.85041843509"/>
  </r>
  <r>
    <s v="23 - Ceará"/>
    <s v="NORDESTE            "/>
    <x v="2"/>
    <x v="2"/>
    <e v="#N/A"/>
    <s v="OUTROS"/>
    <s v="Indireta"/>
    <n v="2015"/>
    <n v="1.0942074303887901"/>
    <n v="72094.47"/>
    <n v="78886.30476394172"/>
  </r>
  <r>
    <s v="23 - Ceará"/>
    <s v="NORDESTE            "/>
    <x v="2"/>
    <x v="2"/>
    <e v="#N/A"/>
    <s v="OUTROS"/>
    <s v="Indireta"/>
    <n v="2015"/>
    <n v="1.0942074303887901"/>
    <n v="769805.12"/>
    <n v="842326.48225533415"/>
  </r>
  <r>
    <s v="23 - Ceará"/>
    <s v="NORDESTE            "/>
    <x v="26"/>
    <x v="26"/>
    <s v="Editorial"/>
    <s v="OUTROS"/>
    <s v="Indireta"/>
    <n v="2015"/>
    <n v="1.0942074303887901"/>
    <n v="104897.03"/>
    <n v="114779.10965171583"/>
  </r>
  <r>
    <s v="23 - Ceará"/>
    <s v="NORDESTE            "/>
    <x v="26"/>
    <x v="26"/>
    <s v="Editorial"/>
    <s v="OUTROS"/>
    <s v="Indireta"/>
    <n v="2015"/>
    <n v="1.0942074303887901"/>
    <n v="140664.41"/>
    <n v="153916.04261325524"/>
  </r>
  <r>
    <s v="23 - Ceará"/>
    <s v="NORDESTE            "/>
    <x v="26"/>
    <x v="26"/>
    <s v="Editorial"/>
    <s v="OUTROS"/>
    <s v="Indireta"/>
    <n v="2015"/>
    <n v="1.0942074303887901"/>
    <n v="154419.43"/>
    <n v="168966.88770240164"/>
  </r>
  <r>
    <s v="23 - Ceará"/>
    <s v="NORDESTE            "/>
    <x v="50"/>
    <x v="50"/>
    <e v="#N/A"/>
    <s v="OUTROS"/>
    <s v="Indireta"/>
    <n v="2015"/>
    <n v="1.0942074303887901"/>
    <n v="106919.34"/>
    <n v="116991.93628026538"/>
  </r>
  <r>
    <s v="23 - Ceará"/>
    <s v="NORDESTE            "/>
    <x v="40"/>
    <x v="40"/>
    <s v="Música"/>
    <s v="OUTROS"/>
    <s v="Indireta"/>
    <n v="2015"/>
    <n v="1.0942074303887901"/>
    <n v="2228.63"/>
    <n v="2438.5835055873695"/>
  </r>
  <r>
    <s v="23 - Ceará"/>
    <s v="NORDESTE            "/>
    <x v="40"/>
    <x v="40"/>
    <s v="Música"/>
    <s v="OUTROS"/>
    <s v="Indireta"/>
    <n v="2015"/>
    <n v="1.0942074303887901"/>
    <n v="7001.69"/>
    <n v="7661.3012232788869"/>
  </r>
  <r>
    <s v="23 - Ceará"/>
    <s v="NORDESTE            "/>
    <x v="25"/>
    <x v="25"/>
    <s v="Editorial"/>
    <s v="OUTROS"/>
    <s v="Indireta"/>
    <n v="2015"/>
    <n v="1.0942074303887901"/>
    <n v="147059.66"/>
    <n v="160913.77268244914"/>
  </r>
  <r>
    <s v="23 - Ceará"/>
    <s v="NORDESTE            "/>
    <x v="25"/>
    <x v="25"/>
    <s v="Editorial"/>
    <s v="OUTROS"/>
    <s v="Indireta"/>
    <n v="2015"/>
    <n v="1.0942074303887901"/>
    <n v="9876.44"/>
    <n v="10806.874033789063"/>
  </r>
  <r>
    <s v="23 - Ceará"/>
    <s v="NORDESTE            "/>
    <x v="25"/>
    <x v="25"/>
    <s v="Editorial"/>
    <s v="OUTROS"/>
    <s v="Indireta"/>
    <n v="2015"/>
    <n v="1.0942074303887901"/>
    <n v="295321.33"/>
    <n v="323142.79363829992"/>
  </r>
  <r>
    <s v="23 - Ceará"/>
    <s v="NORDESTE            "/>
    <x v="25"/>
    <x v="25"/>
    <s v="Editorial"/>
    <s v="OUTROS"/>
    <s v="Indireta"/>
    <n v="2015"/>
    <n v="1.0942074303887901"/>
    <n v="1300000"/>
    <n v="1422469.6595054271"/>
  </r>
  <r>
    <s v="23 - Ceará"/>
    <s v="NORDESTE            "/>
    <x v="25"/>
    <x v="25"/>
    <s v="Editorial"/>
    <s v="OUTROS"/>
    <s v="Indireta"/>
    <n v="2015"/>
    <n v="1.0942074303887901"/>
    <n v="70395.62"/>
    <n v="77027.410470825707"/>
  </r>
  <r>
    <s v="23 - Ceará"/>
    <s v="NORDESTE            "/>
    <x v="37"/>
    <x v="37"/>
    <s v="Música"/>
    <s v="OUTROS"/>
    <s v="Indireta"/>
    <n v="2015"/>
    <n v="1.0942074303887901"/>
    <n v="6693.37"/>
    <n v="7323.9351883414156"/>
  </r>
  <r>
    <s v="23 - Ceará"/>
    <s v="NORDESTE            "/>
    <x v="37"/>
    <x v="37"/>
    <s v="Música"/>
    <s v="OUTROS"/>
    <s v="Indireta"/>
    <n v="2015"/>
    <n v="1.0942074303887901"/>
    <n v="262793.61"/>
    <n v="287550.72072069382"/>
  </r>
  <r>
    <s v="23 - Ceará"/>
    <s v="NORDESTE            "/>
    <x v="37"/>
    <x v="37"/>
    <s v="Música"/>
    <s v="OUTROS"/>
    <s v="Indireta"/>
    <n v="2015"/>
    <n v="1.0942074303887901"/>
    <n v="30726.46"/>
    <n v="33621.12084154394"/>
  </r>
  <r>
    <s v="23 - Ceará"/>
    <s v="NORDESTE            "/>
    <x v="17"/>
    <x v="17"/>
    <s v="Editorial"/>
    <s v="OUTROS"/>
    <s v="Indireta"/>
    <n v="2015"/>
    <n v="1.0942074303887901"/>
    <n v="252870.94"/>
    <n v="276693.26147739793"/>
  </r>
  <r>
    <s v="23 - Ceará"/>
    <s v="NORDESTE            "/>
    <x v="18"/>
    <x v="18"/>
    <s v="Editorial"/>
    <s v="OUTROS"/>
    <s v="Indireta"/>
    <n v="2015"/>
    <n v="1.0942074303887901"/>
    <n v="29312.54"/>
    <n v="32073.999071568625"/>
  </r>
  <r>
    <s v="23 - Ceará"/>
    <s v="NORDESTE            "/>
    <x v="5"/>
    <x v="5"/>
    <e v="#N/A"/>
    <s v="OUTROS"/>
    <s v="Indireta"/>
    <n v="2015"/>
    <n v="1.0942074303887901"/>
    <n v="30322.400000000001"/>
    <n v="33178.995387221054"/>
  </r>
  <r>
    <s v="23 - Ceará"/>
    <s v="NORDESTE            "/>
    <x v="5"/>
    <x v="5"/>
    <e v="#N/A"/>
    <s v="OUTROS"/>
    <s v="Indireta"/>
    <n v="2015"/>
    <n v="1.0942074303887901"/>
    <n v="6221.28"/>
    <n v="6807.3708025291717"/>
  </r>
  <r>
    <s v="23 - Ceará"/>
    <s v="NORDESTE            "/>
    <x v="31"/>
    <x v="31"/>
    <s v="Audiovisual"/>
    <s v="OUTROS"/>
    <s v="Indireta"/>
    <n v="2015"/>
    <n v="1.0942074303887901"/>
    <n v="14218.12"/>
    <n v="15557.572550159464"/>
  </r>
  <r>
    <s v="23 - Ceará"/>
    <s v="NORDESTE            "/>
    <x v="35"/>
    <x v="35"/>
    <s v="Audiovisual"/>
    <s v="OUTROS"/>
    <s v="Indireta"/>
    <n v="2015"/>
    <n v="1.0942074303887901"/>
    <n v="101493.96"/>
    <n v="111055.44517158266"/>
  </r>
  <r>
    <s v="23 - Ceará"/>
    <s v="NORDESTE            "/>
    <x v="7"/>
    <x v="7"/>
    <s v="Música"/>
    <s v="OUTROS"/>
    <s v="Indireta"/>
    <n v="2015"/>
    <n v="1.0942074303887901"/>
    <n v="8538.4"/>
    <n v="9342.7807236316457"/>
  </r>
  <r>
    <s v="23 - Ceará"/>
    <s v="NORDESTE            "/>
    <x v="16"/>
    <x v="16"/>
    <s v="Audiovisual"/>
    <s v="OUTROS"/>
    <s v="Indireta"/>
    <n v="2015"/>
    <n v="1.0942074303887901"/>
    <n v="22204.080000000002"/>
    <n v="24295.869320947128"/>
  </r>
  <r>
    <s v="23 - Ceará"/>
    <s v="NORDESTE            "/>
    <x v="16"/>
    <x v="16"/>
    <s v="Audiovisual"/>
    <s v="OUTROS"/>
    <s v="Indireta"/>
    <n v="2015"/>
    <n v="1.0942074303887901"/>
    <n v="67129.05"/>
    <n v="73453.105304940618"/>
  </r>
  <r>
    <s v="23 - Ceará"/>
    <s v="NORDESTE            "/>
    <x v="16"/>
    <x v="16"/>
    <s v="Audiovisual"/>
    <s v="OUTROS"/>
    <s v="Indireta"/>
    <n v="2015"/>
    <n v="1.0942074303887901"/>
    <n v="12700.52"/>
    <n v="13897.003353801438"/>
  </r>
  <r>
    <s v="23 - Ceará"/>
    <s v="NORDESTE            "/>
    <x v="16"/>
    <x v="16"/>
    <s v="Audiovisual"/>
    <s v="OUTROS"/>
    <s v="Indireta"/>
    <n v="2015"/>
    <n v="1.0942074303887901"/>
    <n v="31917.98"/>
    <n v="34924.890879000792"/>
  </r>
  <r>
    <s v="23 - Ceará"/>
    <s v="NORDESTE            "/>
    <x v="32"/>
    <x v="32"/>
    <s v="Audiovisual"/>
    <s v="OUTROS"/>
    <s v="Indireta"/>
    <n v="2015"/>
    <n v="1.0942074303887901"/>
    <n v="307469.25"/>
    <n v="336435.13796606852"/>
  </r>
  <r>
    <s v="23 - Ceará"/>
    <s v="NORDESTE            "/>
    <x v="32"/>
    <x v="32"/>
    <s v="Audiovisual"/>
    <s v="OUTROS"/>
    <s v="Indireta"/>
    <n v="2015"/>
    <n v="1.0942074303887901"/>
    <n v="163608.13"/>
    <n v="179021.23151801512"/>
  </r>
  <r>
    <s v="23 - Ceará"/>
    <s v="NORDESTE            "/>
    <x v="32"/>
    <x v="32"/>
    <s v="Audiovisual"/>
    <s v="OUTROS"/>
    <s v="Indireta"/>
    <n v="2015"/>
    <n v="1.0942074303887901"/>
    <n v="73048.7"/>
    <n v="79930.430320241605"/>
  </r>
  <r>
    <s v="23 - Ceará"/>
    <s v="NORDESTE            "/>
    <x v="32"/>
    <x v="32"/>
    <s v="Audiovisual"/>
    <s v="OUTROS"/>
    <s v="Indireta"/>
    <n v="2015"/>
    <n v="1.0942074303887901"/>
    <n v="246030.75"/>
    <n v="269208.67475412681"/>
  </r>
  <r>
    <s v="23 - Ceará"/>
    <s v="NORDESTE            "/>
    <x v="70"/>
    <x v="70"/>
    <e v="#N/A"/>
    <s v="OUTROS"/>
    <s v="Direta"/>
    <n v="2015"/>
    <n v="1.0942074303887901"/>
    <n v="1728345.97"/>
    <n v="1891169.0026565208"/>
  </r>
  <r>
    <s v="23 - Ceará"/>
    <s v="NORDESTE            "/>
    <x v="70"/>
    <x v="70"/>
    <e v="#N/A"/>
    <s v="OUTROS"/>
    <s v="Direta"/>
    <n v="2015"/>
    <n v="1.0942074303887901"/>
    <n v="48000"/>
    <n v="52521.956658661926"/>
  </r>
  <r>
    <s v="23 - Ceará"/>
    <s v="NORDESTE            "/>
    <x v="36"/>
    <x v="36"/>
    <s v="Artes Cênicas e Espetáculos"/>
    <s v="OUTROS"/>
    <s v="Indireta"/>
    <n v="2015"/>
    <n v="1.0942074303887901"/>
    <n v="11027.62"/>
    <n v="12066.50374350403"/>
  </r>
  <r>
    <s v="23 - Ceará"/>
    <s v="NORDESTE            "/>
    <x v="36"/>
    <x v="36"/>
    <s v="Artes Cênicas e Espetáculos"/>
    <s v="OUTROS"/>
    <s v="Indireta"/>
    <n v="2015"/>
    <n v="1.0942074303887901"/>
    <n v="2890.07"/>
    <n v="3162.3360683437309"/>
  </r>
  <r>
    <s v="23 - Ceará"/>
    <s v="NORDESTE            "/>
    <x v="36"/>
    <x v="36"/>
    <s v="Artes Cênicas e Espetáculos"/>
    <s v="OUTROS"/>
    <s v="Indireta"/>
    <n v="2015"/>
    <n v="1.0942074303887901"/>
    <n v="157500"/>
    <n v="172337.67028623444"/>
  </r>
  <r>
    <s v="23 - Ceará"/>
    <s v="NORDESTE            "/>
    <x v="36"/>
    <x v="36"/>
    <s v="Artes Cênicas e Espetáculos"/>
    <s v="OUTROS"/>
    <s v="Indireta"/>
    <n v="2015"/>
    <n v="1.0942074303887901"/>
    <n v="130524.87"/>
    <n v="142821.28260453086"/>
  </r>
  <r>
    <s v="23 - Ceará"/>
    <s v="NORDESTE            "/>
    <x v="36"/>
    <x v="36"/>
    <s v="Artes Cênicas e Espetáculos"/>
    <s v="OUTROS"/>
    <s v="Indireta"/>
    <n v="2015"/>
    <n v="1.0942074303887901"/>
    <n v="497.55"/>
    <n v="544.42290698994248"/>
  </r>
  <r>
    <s v="23 - Ceará"/>
    <s v="NORDESTE            "/>
    <x v="56"/>
    <x v="56"/>
    <s v="Artes Cênicas e Espetáculos"/>
    <s v="OUTROS"/>
    <s v="Indireta"/>
    <n v="2015"/>
    <n v="1.0942074303887901"/>
    <n v="78410.570000000007"/>
    <n v="85797.428315020356"/>
  </r>
  <r>
    <s v="23 - Ceará"/>
    <s v="NORDESTE            "/>
    <x v="20"/>
    <x v="20"/>
    <s v="Artes Cênicas e Espetáculos"/>
    <s v="OUTROS"/>
    <s v="Indireta"/>
    <n v="2015"/>
    <n v="1.0942074303887901"/>
    <n v="13663.55"/>
    <n v="14950.757935488751"/>
  </r>
  <r>
    <s v="53 - Distrito Federal"/>
    <s v="CENTRO OESTE        "/>
    <x v="2"/>
    <x v="2"/>
    <e v="#N/A"/>
    <s v="OUTROS"/>
    <s v="Indireta"/>
    <n v="2015"/>
    <n v="1.0942074303887901"/>
    <n v="9075.4500000000007"/>
    <n v="9930.4248241219466"/>
  </r>
  <r>
    <s v="53 - Distrito Federal"/>
    <s v="CENTRO OESTE        "/>
    <x v="26"/>
    <x v="26"/>
    <s v="Editorial"/>
    <s v="OUTROS"/>
    <s v="Indireta"/>
    <n v="2015"/>
    <n v="1.0942074303887901"/>
    <n v="33095.64"/>
    <n v="36213.495201472455"/>
  </r>
  <r>
    <s v="53 - Distrito Federal"/>
    <s v="CENTRO OESTE        "/>
    <x v="26"/>
    <x v="26"/>
    <s v="Editorial"/>
    <s v="OUTROS"/>
    <s v="Indireta"/>
    <n v="2015"/>
    <n v="1.0942074303887901"/>
    <n v="98871.77"/>
    <n v="108186.22538969146"/>
  </r>
  <r>
    <s v="53 - Distrito Federal"/>
    <s v="CENTRO OESTE        "/>
    <x v="40"/>
    <x v="40"/>
    <s v="Música"/>
    <s v="OUTROS"/>
    <s v="Indireta"/>
    <n v="2015"/>
    <n v="1.0942074303887901"/>
    <n v="1077.31"/>
    <n v="1178.8006068321474"/>
  </r>
  <r>
    <s v="53 - Distrito Federal"/>
    <s v="CENTRO OESTE        "/>
    <x v="40"/>
    <x v="40"/>
    <s v="Música"/>
    <s v="OUTROS"/>
    <s v="Indireta"/>
    <n v="2015"/>
    <n v="1.0942074303887901"/>
    <n v="19343.36"/>
    <n v="21165.648240685307"/>
  </r>
  <r>
    <s v="53 - Distrito Federal"/>
    <s v="CENTRO OESTE        "/>
    <x v="40"/>
    <x v="40"/>
    <s v="Música"/>
    <s v="OUTROS"/>
    <s v="Indireta"/>
    <n v="2015"/>
    <n v="1.0942074303887901"/>
    <n v="15008.63"/>
    <n v="16422.554465956106"/>
  </r>
  <r>
    <s v="53 - Distrito Federal"/>
    <s v="CENTRO OESTE        "/>
    <x v="25"/>
    <x v="25"/>
    <s v="Editorial"/>
    <s v="OUTROS"/>
    <s v="Indireta"/>
    <n v="2015"/>
    <n v="1.0942074303887901"/>
    <n v="45163.53"/>
    <n v="49418.270108587029"/>
  </r>
  <r>
    <s v="53 - Distrito Federal"/>
    <s v="CENTRO OESTE        "/>
    <x v="25"/>
    <x v="25"/>
    <s v="Editorial"/>
    <s v="OUTROS"/>
    <s v="Indireta"/>
    <n v="2015"/>
    <n v="1.0942074303887901"/>
    <n v="300000"/>
    <n v="328262.22911663703"/>
  </r>
  <r>
    <s v="53 - Distrito Federal"/>
    <s v="CENTRO OESTE        "/>
    <x v="25"/>
    <x v="25"/>
    <s v="Editorial"/>
    <s v="OUTROS"/>
    <s v="Indireta"/>
    <n v="2015"/>
    <n v="1.0942074303887901"/>
    <n v="59279.93"/>
    <n v="64864.539878927353"/>
  </r>
  <r>
    <s v="53 - Distrito Federal"/>
    <s v="CENTRO OESTE        "/>
    <x v="33"/>
    <x v="33"/>
    <s v="Editorial"/>
    <s v="OUTROS"/>
    <s v="Indireta"/>
    <n v="2015"/>
    <n v="1.0942074303887901"/>
    <n v="85318.32"/>
    <n v="93355.939692288521"/>
  </r>
  <r>
    <s v="53 - Distrito Federal"/>
    <s v="CENTRO OESTE        "/>
    <x v="33"/>
    <x v="33"/>
    <s v="Editorial"/>
    <s v="OUTROS"/>
    <s v="Indireta"/>
    <n v="2015"/>
    <n v="1.0942074303887901"/>
    <n v="82907.58"/>
    <n v="90718.090071553044"/>
  </r>
  <r>
    <s v="53 - Distrito Federal"/>
    <s v="CENTRO OESTE        "/>
    <x v="37"/>
    <x v="37"/>
    <s v="Música"/>
    <s v="OUTROS"/>
    <s v="Indireta"/>
    <n v="2015"/>
    <n v="1.0942074303887901"/>
    <n v="40248.94"/>
    <n v="44040.689213272592"/>
  </r>
  <r>
    <s v="53 - Distrito Federal"/>
    <s v="CENTRO OESTE        "/>
    <x v="37"/>
    <x v="37"/>
    <s v="Música"/>
    <s v="OUTROS"/>
    <s v="Indireta"/>
    <n v="2015"/>
    <n v="1.0942074303887901"/>
    <n v="30666.16"/>
    <n v="33555.140133491499"/>
  </r>
  <r>
    <s v="53 - Distrito Federal"/>
    <s v="CENTRO OESTE        "/>
    <x v="37"/>
    <x v="37"/>
    <s v="Música"/>
    <s v="OUTROS"/>
    <s v="Indireta"/>
    <n v="2015"/>
    <n v="1.0942074303887901"/>
    <n v="1599.58"/>
    <n v="1750.2723215013007"/>
  </r>
  <r>
    <s v="53 - Distrito Federal"/>
    <s v="CENTRO OESTE        "/>
    <x v="13"/>
    <x v="13"/>
    <s v="Editorial"/>
    <s v="OUTROS"/>
    <s v="Indireta"/>
    <n v="2015"/>
    <n v="1.0942074303887901"/>
    <n v="12736.64"/>
    <n v="13936.526126187078"/>
  </r>
  <r>
    <s v="53 - Distrito Federal"/>
    <s v="CENTRO OESTE        "/>
    <x v="13"/>
    <x v="13"/>
    <s v="Editorial"/>
    <s v="OUTROS"/>
    <s v="Indireta"/>
    <n v="2015"/>
    <n v="1.0942074303887901"/>
    <n v="20848.439999999999"/>
    <n v="22812.517960014866"/>
  </r>
  <r>
    <s v="53 - Distrito Federal"/>
    <s v="CENTRO OESTE        "/>
    <x v="14"/>
    <x v="14"/>
    <s v="Editorial"/>
    <s v="OUTROS"/>
    <s v="Indireta"/>
    <n v="2015"/>
    <n v="1.0942074303887901"/>
    <n v="47683.99"/>
    <n v="52176.17616858476"/>
  </r>
  <r>
    <s v="53 - Distrito Federal"/>
    <s v="CENTRO OESTE        "/>
    <x v="31"/>
    <x v="31"/>
    <s v="Audiovisual"/>
    <s v="OUTROS"/>
    <s v="Indireta"/>
    <n v="2015"/>
    <n v="1.0942074303887901"/>
    <n v="24852.85"/>
    <n v="27194.173136338039"/>
  </r>
  <r>
    <s v="53 - Distrito Federal"/>
    <s v="CENTRO OESTE        "/>
    <x v="31"/>
    <x v="31"/>
    <s v="Audiovisual"/>
    <s v="OUTROS"/>
    <s v="Indireta"/>
    <n v="2015"/>
    <n v="1.0942074303887901"/>
    <n v="4105.46"/>
    <n v="4492.2248371639625"/>
  </r>
  <r>
    <s v="53 - Distrito Federal"/>
    <s v="CENTRO OESTE        "/>
    <x v="31"/>
    <x v="31"/>
    <s v="Audiovisual"/>
    <s v="OUTROS"/>
    <s v="Direta"/>
    <n v="2015"/>
    <n v="1.0942074303887901"/>
    <n v="250000"/>
    <n v="273551.85759719752"/>
  </r>
  <r>
    <s v="53 - Distrito Federal"/>
    <s v="CENTRO OESTE        "/>
    <x v="31"/>
    <x v="31"/>
    <s v="Audiovisual"/>
    <s v="OUTROS"/>
    <s v="Indireta"/>
    <n v="2015"/>
    <n v="1.0942074303887901"/>
    <n v="28221.98"/>
    <n v="30880.700216283825"/>
  </r>
  <r>
    <s v="53 - Distrito Federal"/>
    <s v="CENTRO OESTE        "/>
    <x v="31"/>
    <x v="31"/>
    <s v="Audiovisual"/>
    <s v="OUTROS"/>
    <s v="Direta"/>
    <n v="2015"/>
    <n v="1.0942074303887901"/>
    <n v="624999.99"/>
    <n v="683879.63305091951"/>
  </r>
  <r>
    <s v="53 - Distrito Federal"/>
    <s v="CENTRO OESTE        "/>
    <x v="28"/>
    <x v="28"/>
    <s v="Audiovisual"/>
    <s v="OUTROS"/>
    <s v="Indireta"/>
    <n v="2015"/>
    <n v="1.0942074303887901"/>
    <n v="40044.629999999997"/>
    <n v="43817.131693169853"/>
  </r>
  <r>
    <s v="53 - Distrito Federal"/>
    <s v="CENTRO OESTE        "/>
    <x v="28"/>
    <x v="28"/>
    <s v="Audiovisual"/>
    <s v="OUTROS"/>
    <s v="Indireta"/>
    <n v="2015"/>
    <n v="1.0942074303887901"/>
    <n v="12204.41"/>
    <n v="13354.156105511254"/>
  </r>
  <r>
    <s v="53 - Distrito Federal"/>
    <s v="CENTRO OESTE        "/>
    <x v="32"/>
    <x v="32"/>
    <s v="Audiovisual"/>
    <s v="OUTROS"/>
    <s v="Indireta"/>
    <n v="2015"/>
    <n v="1.0942074303887901"/>
    <n v="60275.12"/>
    <n v="65953.484171575969"/>
  </r>
  <r>
    <s v="53 - Distrito Federal"/>
    <s v="CENTRO OESTE        "/>
    <x v="32"/>
    <x v="32"/>
    <s v="Audiovisual"/>
    <s v="OUTROS"/>
    <s v="Indireta"/>
    <n v="2015"/>
    <n v="1.0942074303887901"/>
    <n v="169477.2"/>
    <n v="185443.21152148707"/>
  </r>
  <r>
    <s v="53 - Distrito Federal"/>
    <s v="CENTRO OESTE        "/>
    <x v="70"/>
    <x v="70"/>
    <e v="#N/A"/>
    <s v="OUTROS"/>
    <s v="Direta"/>
    <n v="2015"/>
    <n v="1.0942074303887901"/>
    <n v="936187.39"/>
    <n v="1024383.198374288"/>
  </r>
  <r>
    <s v="53 - Distrito Federal"/>
    <s v="CENTRO OESTE        "/>
    <x v="70"/>
    <x v="70"/>
    <e v="#N/A"/>
    <s v="OUTROS"/>
    <s v="Direta"/>
    <n v="2015"/>
    <n v="1.0942074303887901"/>
    <n v="26000"/>
    <n v="28449.393190108542"/>
  </r>
  <r>
    <s v="53 - Distrito Federal"/>
    <s v="CENTRO OESTE        "/>
    <x v="36"/>
    <x v="36"/>
    <s v="Artes Cênicas e Espetáculos"/>
    <s v="OUTROS"/>
    <s v="Indireta"/>
    <n v="2015"/>
    <n v="1.0942074303887901"/>
    <n v="5990.34"/>
    <n v="6554.6745385551849"/>
  </r>
  <r>
    <s v="53 - Distrito Federal"/>
    <s v="CENTRO OESTE        "/>
    <x v="20"/>
    <x v="20"/>
    <s v="Artes Cênicas e Espetáculos"/>
    <s v="OUTROS"/>
    <s v="Indireta"/>
    <n v="2015"/>
    <n v="1.0942074303887901"/>
    <n v="29045.86"/>
    <n v="31782.195834032544"/>
  </r>
  <r>
    <s v="53 - Distrito Federal"/>
    <s v="CENTRO OESTE        "/>
    <x v="30"/>
    <x v="30"/>
    <s v="Artes Cênicas e Espetáculos"/>
    <s v="OUTROS"/>
    <s v="Indireta"/>
    <n v="2015"/>
    <n v="1.0942074303887901"/>
    <n v="141205.39000000001"/>
    <n v="154507.98694894699"/>
  </r>
  <r>
    <s v="53 - Distrito Federal"/>
    <s v="CENTRO OESTE        "/>
    <x v="30"/>
    <x v="30"/>
    <s v="Artes Cênicas e Espetáculos"/>
    <s v="OUTROS"/>
    <s v="Indireta"/>
    <n v="2015"/>
    <n v="1.0942074303887901"/>
    <n v="3906.18"/>
    <n v="4274.1711804360839"/>
  </r>
  <r>
    <s v="53 - Distrito Federal"/>
    <s v="CENTRO OESTE        "/>
    <x v="23"/>
    <x v="23"/>
    <s v="Patrimônio"/>
    <s v="FUNDO CULTURAL"/>
    <s v="Direta"/>
    <n v="2015"/>
    <n v="1.0942074303887901"/>
    <n v="171480"/>
    <n v="187634.69016306972"/>
  </r>
  <r>
    <s v="32 - Espírito Santo"/>
    <s v="SUDESTE             "/>
    <x v="38"/>
    <x v="38"/>
    <e v="#N/A"/>
    <s v="OUTROS"/>
    <s v="Indireta"/>
    <n v="2015"/>
    <n v="1.0942074303887901"/>
    <n v="27033.23"/>
    <n v="29579.961133409153"/>
  </r>
  <r>
    <s v="32 - Espírito Santo"/>
    <s v="SUDESTE             "/>
    <x v="26"/>
    <x v="26"/>
    <s v="Editorial"/>
    <s v="OUTROS"/>
    <s v="Indireta"/>
    <n v="2015"/>
    <n v="1.0942074303887901"/>
    <n v="80830.16"/>
    <n v="88444.961671514771"/>
  </r>
  <r>
    <s v="32 - Espírito Santo"/>
    <s v="SUDESTE             "/>
    <x v="26"/>
    <x v="26"/>
    <s v="Editorial"/>
    <s v="OUTROS"/>
    <s v="Indireta"/>
    <n v="2015"/>
    <n v="1.0942074303887901"/>
    <n v="8009.9"/>
    <n v="8764.4920966711688"/>
  </r>
  <r>
    <s v="32 - Espírito Santo"/>
    <s v="SUDESTE             "/>
    <x v="40"/>
    <x v="40"/>
    <s v="Música"/>
    <s v="OUTROS"/>
    <s v="Indireta"/>
    <n v="2015"/>
    <n v="1.0942074303887901"/>
    <n v="193000"/>
    <n v="211182.03406503648"/>
  </r>
  <r>
    <s v="32 - Espírito Santo"/>
    <s v="SUDESTE             "/>
    <x v="40"/>
    <x v="40"/>
    <s v="Música"/>
    <s v="OUTROS"/>
    <s v="Indireta"/>
    <n v="2015"/>
    <n v="1.0942074303887901"/>
    <n v="10397.69"/>
    <n v="11377.229656879219"/>
  </r>
  <r>
    <s v="32 - Espírito Santo"/>
    <s v="SUDESTE             "/>
    <x v="40"/>
    <x v="40"/>
    <s v="Música"/>
    <s v="OUTROS"/>
    <s v="Indireta"/>
    <n v="2015"/>
    <n v="1.0942074303887901"/>
    <n v="40634.22"/>
    <n v="44462.265452052787"/>
  </r>
  <r>
    <s v="32 - Espírito Santo"/>
    <s v="SUDESTE             "/>
    <x v="40"/>
    <x v="40"/>
    <s v="Música"/>
    <s v="OUTROS"/>
    <s v="Indireta"/>
    <n v="2015"/>
    <n v="1.0942074303887901"/>
    <n v="80518"/>
    <n v="88103.393880044605"/>
  </r>
  <r>
    <s v="32 - Espírito Santo"/>
    <s v="SUDESTE             "/>
    <x v="25"/>
    <x v="25"/>
    <s v="Editorial"/>
    <s v="OUTROS"/>
    <s v="Indireta"/>
    <n v="2015"/>
    <n v="1.0942074303887901"/>
    <n v="18614.68"/>
    <n v="20368.321170309602"/>
  </r>
  <r>
    <s v="32 - Espírito Santo"/>
    <s v="SUDESTE             "/>
    <x v="25"/>
    <x v="25"/>
    <s v="Editorial"/>
    <s v="OUTROS"/>
    <s v="Indireta"/>
    <n v="2015"/>
    <n v="1.0942074303887901"/>
    <n v="4004.38"/>
    <n v="4381.6223501002632"/>
  </r>
  <r>
    <s v="32 - Espírito Santo"/>
    <s v="SUDESTE             "/>
    <x v="25"/>
    <x v="25"/>
    <s v="Editorial"/>
    <s v="OUTROS"/>
    <s v="Indireta"/>
    <n v="2015"/>
    <n v="1.0942074303887901"/>
    <n v="17434.689999999999"/>
    <n v="19077.167344525133"/>
  </r>
  <r>
    <s v="32 - Espírito Santo"/>
    <s v="SUDESTE             "/>
    <x v="37"/>
    <x v="37"/>
    <s v="Música"/>
    <s v="OUTROS"/>
    <s v="Indireta"/>
    <n v="2015"/>
    <n v="1.0942074303887901"/>
    <n v="3281.45"/>
    <n v="3590.586972449295"/>
  </r>
  <r>
    <s v="32 - Espírito Santo"/>
    <s v="SUDESTE             "/>
    <x v="13"/>
    <x v="13"/>
    <s v="Editorial"/>
    <s v="OUTROS"/>
    <s v="Indireta"/>
    <n v="2015"/>
    <n v="1.0942074303887901"/>
    <n v="437.03"/>
    <n v="478.20147330281293"/>
  </r>
  <r>
    <s v="32 - Espírito Santo"/>
    <s v="SUDESTE             "/>
    <x v="13"/>
    <x v="13"/>
    <s v="Editorial"/>
    <s v="OUTROS"/>
    <s v="Indireta"/>
    <n v="2015"/>
    <n v="1.0942074303887901"/>
    <n v="7993.86"/>
    <n v="8746.941009487733"/>
  </r>
  <r>
    <s v="32 - Espírito Santo"/>
    <s v="SUDESTE             "/>
    <x v="17"/>
    <x v="17"/>
    <s v="Editorial"/>
    <s v="OUTROS"/>
    <s v="Indireta"/>
    <n v="2015"/>
    <n v="1.0942074303887901"/>
    <n v="10564.92"/>
    <n v="11560.213965463136"/>
  </r>
  <r>
    <s v="32 - Espírito Santo"/>
    <s v="SUDESTE             "/>
    <x v="17"/>
    <x v="17"/>
    <s v="Editorial"/>
    <s v="OUTROS"/>
    <s v="Indireta"/>
    <n v="2015"/>
    <n v="1.0942074303887901"/>
    <n v="76693.45"/>
    <n v="83918.542852151149"/>
  </r>
  <r>
    <s v="32 - Espírito Santo"/>
    <s v="SUDESTE             "/>
    <x v="17"/>
    <x v="17"/>
    <s v="Editorial"/>
    <s v="OUTROS"/>
    <s v="Indireta"/>
    <n v="2015"/>
    <n v="1.0942074303887901"/>
    <n v="13665.69"/>
    <n v="14953.099539389785"/>
  </r>
  <r>
    <s v="32 - Espírito Santo"/>
    <s v="SUDESTE             "/>
    <x v="43"/>
    <x v="43"/>
    <e v="#N/A"/>
    <s v="OUTROS"/>
    <s v="Indireta"/>
    <n v="2015"/>
    <n v="1.0942074303887901"/>
    <n v="2295.79"/>
    <n v="2512.0704766122803"/>
  </r>
  <r>
    <s v="32 - Espírito Santo"/>
    <s v="SUDESTE             "/>
    <x v="43"/>
    <x v="43"/>
    <e v="#N/A"/>
    <s v="OUTROS"/>
    <s v="Indireta"/>
    <n v="2015"/>
    <n v="1.0942074303887901"/>
    <n v="44750.65"/>
    <n v="48966.493744728112"/>
  </r>
  <r>
    <s v="32 - Espírito Santo"/>
    <s v="SUDESTE             "/>
    <x v="14"/>
    <x v="14"/>
    <s v="Editorial"/>
    <s v="OUTROS"/>
    <s v="Indireta"/>
    <n v="2015"/>
    <n v="1.0942074303887901"/>
    <n v="52899.99"/>
    <n v="57883.562125492688"/>
  </r>
  <r>
    <s v="32 - Espírito Santo"/>
    <s v="SUDESTE             "/>
    <x v="5"/>
    <x v="5"/>
    <e v="#N/A"/>
    <s v="OUTROS"/>
    <s v="Indireta"/>
    <n v="2015"/>
    <n v="1.0942074303887901"/>
    <n v="586.07000000000005"/>
    <n v="641.28214872795832"/>
  </r>
  <r>
    <s v="32 - Espírito Santo"/>
    <s v="SUDESTE             "/>
    <x v="5"/>
    <x v="5"/>
    <e v="#N/A"/>
    <s v="OUTROS"/>
    <s v="Indireta"/>
    <n v="2015"/>
    <n v="1.0942074303887901"/>
    <n v="84000"/>
    <n v="91913.424152658365"/>
  </r>
  <r>
    <s v="32 - Espírito Santo"/>
    <s v="SUDESTE             "/>
    <x v="5"/>
    <x v="5"/>
    <e v="#N/A"/>
    <s v="OUTROS"/>
    <s v="Indireta"/>
    <n v="2015"/>
    <n v="1.0942074303887901"/>
    <n v="73573.39"/>
    <n v="80504.550016892303"/>
  </r>
  <r>
    <s v="32 - Espírito Santo"/>
    <s v="SUDESTE             "/>
    <x v="5"/>
    <x v="5"/>
    <e v="#N/A"/>
    <s v="OUTROS"/>
    <s v="Indireta"/>
    <n v="2015"/>
    <n v="1.0942074303887901"/>
    <n v="6181.48"/>
    <n v="6763.8213467996975"/>
  </r>
  <r>
    <s v="32 - Espírito Santo"/>
    <s v="SUDESTE             "/>
    <x v="42"/>
    <x v="42"/>
    <s v="Audiovisual"/>
    <s v="OUTROS"/>
    <s v="Indireta"/>
    <n v="2015"/>
    <n v="1.0942074303887901"/>
    <n v="7878.39"/>
    <n v="8620.5928775007396"/>
  </r>
  <r>
    <s v="32 - Espírito Santo"/>
    <s v="SUDESTE             "/>
    <x v="31"/>
    <x v="31"/>
    <s v="Audiovisual"/>
    <s v="OUTROS"/>
    <s v="Indireta"/>
    <n v="2015"/>
    <n v="1.0942074303887901"/>
    <n v="97330.97"/>
    <n v="106500.27058094842"/>
  </r>
  <r>
    <s v="32 - Espírito Santo"/>
    <s v="SUDESTE             "/>
    <x v="31"/>
    <x v="31"/>
    <s v="Audiovisual"/>
    <s v="OUTROS"/>
    <s v="Indireta"/>
    <n v="2015"/>
    <n v="1.0942074303887901"/>
    <n v="24377.51"/>
    <n v="26674.052576377031"/>
  </r>
  <r>
    <s v="32 - Espírito Santo"/>
    <s v="SUDESTE             "/>
    <x v="31"/>
    <x v="31"/>
    <s v="Audiovisual"/>
    <s v="OUTROS"/>
    <s v="Indireta"/>
    <n v="2015"/>
    <n v="1.0942074303887901"/>
    <n v="15039.65"/>
    <n v="16456.496780446767"/>
  </r>
  <r>
    <s v="32 - Espírito Santo"/>
    <s v="SUDESTE             "/>
    <x v="28"/>
    <x v="28"/>
    <s v="Audiovisual"/>
    <s v="OUTROS"/>
    <s v="Indireta"/>
    <n v="2015"/>
    <n v="1.0942074303887901"/>
    <n v="97375.93"/>
    <n v="106549.46614701868"/>
  </r>
  <r>
    <s v="32 - Espírito Santo"/>
    <s v="SUDESTE             "/>
    <x v="70"/>
    <x v="70"/>
    <e v="#N/A"/>
    <s v="OUTROS"/>
    <s v="Direta"/>
    <n v="2015"/>
    <n v="1.0942074303887901"/>
    <n v="1656331.55"/>
    <n v="1812370.2891973818"/>
  </r>
  <r>
    <s v="32 - Espírito Santo"/>
    <s v="SUDESTE             "/>
    <x v="70"/>
    <x v="70"/>
    <e v="#N/A"/>
    <s v="OUTROS"/>
    <s v="Direta"/>
    <n v="2015"/>
    <n v="1.0942074303887901"/>
    <n v="46000"/>
    <n v="50333.541797884347"/>
  </r>
  <r>
    <s v="32 - Espírito Santo"/>
    <s v="SUDESTE             "/>
    <x v="36"/>
    <x v="36"/>
    <s v="Artes Cênicas e Espetáculos"/>
    <s v="OUTROS"/>
    <s v="Indireta"/>
    <n v="2015"/>
    <n v="1.0942074303887901"/>
    <n v="9343.4500000000007"/>
    <n v="10223.672415466142"/>
  </r>
  <r>
    <s v="32 - Espírito Santo"/>
    <s v="SUDESTE             "/>
    <x v="36"/>
    <x v="36"/>
    <s v="Artes Cênicas e Espetáculos"/>
    <s v="OUTROS"/>
    <s v="Indireta"/>
    <n v="2015"/>
    <n v="1.0942074303887901"/>
    <n v="16065.24"/>
    <n v="17578.704978979207"/>
  </r>
  <r>
    <s v="32 - Espírito Santo"/>
    <s v="SUDESTE             "/>
    <x v="9"/>
    <x v="9"/>
    <s v="Artes Cênicas e Espetáculos"/>
    <s v="OUTROS"/>
    <s v="Indireta"/>
    <n v="2015"/>
    <n v="1.0942074303887901"/>
    <n v="716.02"/>
    <n v="783.47440430698146"/>
  </r>
  <r>
    <s v="32 - Espírito Santo"/>
    <s v="SUDESTE             "/>
    <x v="20"/>
    <x v="20"/>
    <s v="Artes Cênicas e Espetáculos"/>
    <s v="OUTROS"/>
    <s v="Indireta"/>
    <n v="2015"/>
    <n v="1.0942074303887901"/>
    <n v="13250.45"/>
    <n v="14498.740845995144"/>
  </r>
  <r>
    <s v="32 - Espírito Santo"/>
    <s v="SUDESTE             "/>
    <x v="20"/>
    <x v="20"/>
    <s v="Artes Cênicas e Espetáculos"/>
    <s v="OUTROS"/>
    <s v="Indireta"/>
    <n v="2015"/>
    <n v="1.0942074303887901"/>
    <n v="276317.34999999998"/>
    <n v="302348.49751533993"/>
  </r>
  <r>
    <s v="32 - Espírito Santo"/>
    <s v="SUDESTE             "/>
    <x v="20"/>
    <x v="20"/>
    <s v="Artes Cênicas e Espetáculos"/>
    <s v="OUTROS"/>
    <s v="Indireta"/>
    <n v="2015"/>
    <n v="1.0942074303887901"/>
    <n v="17548.419999999998"/>
    <n v="19201.611555583251"/>
  </r>
  <r>
    <s v="52 - Goiás"/>
    <s v="CENTRO OESTE        "/>
    <x v="2"/>
    <x v="2"/>
    <e v="#N/A"/>
    <s v="OUTROS"/>
    <s v="Indireta"/>
    <n v="2015"/>
    <n v="1.0942074303887901"/>
    <n v="12743.96"/>
    <n v="13944.535724577525"/>
  </r>
  <r>
    <s v="52 - Goiás"/>
    <s v="CENTRO OESTE        "/>
    <x v="2"/>
    <x v="2"/>
    <e v="#N/A"/>
    <s v="OUTROS"/>
    <s v="Indireta"/>
    <n v="2015"/>
    <n v="1.0942074303887901"/>
    <n v="20519.04"/>
    <n v="22452.0860324448"/>
  </r>
  <r>
    <s v="52 - Goiás"/>
    <s v="CENTRO OESTE        "/>
    <x v="39"/>
    <x v="39"/>
    <s v="Música"/>
    <s v="OUTROS"/>
    <s v="Indireta"/>
    <n v="2015"/>
    <n v="1.0942074303887901"/>
    <n v="5645.53"/>
    <n v="6177.3808744828257"/>
  </r>
  <r>
    <s v="52 - Goiás"/>
    <s v="CENTRO OESTE        "/>
    <x v="39"/>
    <x v="39"/>
    <s v="Música"/>
    <s v="OUTROS"/>
    <s v="Indireta"/>
    <n v="2015"/>
    <n v="1.0942074303887901"/>
    <n v="2130.7800000000002"/>
    <n v="2331.5153085238262"/>
  </r>
  <r>
    <s v="52 - Goiás"/>
    <s v="CENTRO OESTE        "/>
    <x v="26"/>
    <x v="26"/>
    <s v="Editorial"/>
    <s v="OUTROS"/>
    <s v="Indireta"/>
    <n v="2015"/>
    <n v="1.0942074303887901"/>
    <n v="5858.63"/>
    <n v="6410.5564778986773"/>
  </r>
  <r>
    <s v="52 - Goiás"/>
    <s v="CENTRO OESTE        "/>
    <x v="26"/>
    <x v="26"/>
    <s v="Editorial"/>
    <s v="OUTROS"/>
    <s v="Indireta"/>
    <n v="2015"/>
    <n v="1.0942074303887901"/>
    <n v="238460.87"/>
    <n v="260925.65581097532"/>
  </r>
  <r>
    <s v="52 - Goiás"/>
    <s v="CENTRO OESTE        "/>
    <x v="26"/>
    <x v="26"/>
    <s v="Editorial"/>
    <s v="OUTROS"/>
    <s v="Indireta"/>
    <n v="2015"/>
    <n v="1.0942074303887901"/>
    <n v="2320.4"/>
    <n v="2538.9989214741486"/>
  </r>
  <r>
    <s v="52 - Goiás"/>
    <s v="CENTRO OESTE        "/>
    <x v="50"/>
    <x v="50"/>
    <e v="#N/A"/>
    <s v="OUTROS"/>
    <s v="Indireta"/>
    <n v="2015"/>
    <n v="1.0942074303887901"/>
    <n v="107138.09"/>
    <n v="117231.29415566292"/>
  </r>
  <r>
    <s v="52 - Goiás"/>
    <s v="CENTRO OESTE        "/>
    <x v="40"/>
    <x v="40"/>
    <s v="Música"/>
    <s v="OUTROS"/>
    <s v="Indireta"/>
    <n v="2015"/>
    <n v="1.0942074303887901"/>
    <n v="57074.6"/>
    <n v="62451.451406468041"/>
  </r>
  <r>
    <s v="52 - Goiás"/>
    <s v="CENTRO OESTE        "/>
    <x v="40"/>
    <x v="40"/>
    <s v="Música"/>
    <s v="OUTROS"/>
    <s v="Indireta"/>
    <n v="2015"/>
    <n v="1.0942074303887901"/>
    <n v="69102.5"/>
    <n v="75612.468958441372"/>
  </r>
  <r>
    <s v="52 - Goiás"/>
    <s v="CENTRO OESTE        "/>
    <x v="40"/>
    <x v="40"/>
    <s v="Música"/>
    <s v="OUTROS"/>
    <s v="Indireta"/>
    <n v="2015"/>
    <n v="1.0942074303887901"/>
    <n v="13925.96"/>
    <n v="15237.888907297074"/>
  </r>
  <r>
    <s v="52 - Goiás"/>
    <s v="CENTRO OESTE        "/>
    <x v="40"/>
    <x v="40"/>
    <s v="Música"/>
    <s v="OUTROS"/>
    <s v="Indireta"/>
    <n v="2015"/>
    <n v="1.0942074303887901"/>
    <n v="24151.75"/>
    <n v="26427.024306892461"/>
  </r>
  <r>
    <s v="52 - Goiás"/>
    <s v="CENTRO OESTE        "/>
    <x v="25"/>
    <x v="25"/>
    <s v="Editorial"/>
    <s v="OUTROS"/>
    <s v="Indireta"/>
    <n v="2015"/>
    <n v="1.0942074303887901"/>
    <n v="31211.61"/>
    <n v="34151.975576397068"/>
  </r>
  <r>
    <s v="52 - Goiás"/>
    <s v="CENTRO OESTE        "/>
    <x v="25"/>
    <x v="25"/>
    <s v="Editorial"/>
    <s v="OUTROS"/>
    <s v="Indireta"/>
    <n v="2015"/>
    <n v="1.0942074303887901"/>
    <n v="57700.14"/>
    <n v="63135.921922473441"/>
  </r>
  <r>
    <s v="52 - Goiás"/>
    <s v="CENTRO OESTE        "/>
    <x v="25"/>
    <x v="25"/>
    <s v="Editorial"/>
    <s v="OUTROS"/>
    <s v="Indireta"/>
    <n v="2015"/>
    <n v="1.0942074303887901"/>
    <n v="338491.27"/>
    <n v="370379.66275573819"/>
  </r>
  <r>
    <s v="52 - Goiás"/>
    <s v="CENTRO OESTE        "/>
    <x v="25"/>
    <x v="25"/>
    <s v="Editorial"/>
    <s v="OUTROS"/>
    <s v="Indireta"/>
    <n v="2015"/>
    <n v="1.0942074303887901"/>
    <n v="300000"/>
    <n v="328262.22911663703"/>
  </r>
  <r>
    <s v="52 - Goiás"/>
    <s v="CENTRO OESTE        "/>
    <x v="25"/>
    <x v="25"/>
    <s v="Editorial"/>
    <s v="OUTROS"/>
    <s v="Indireta"/>
    <n v="2015"/>
    <n v="1.0942074303887901"/>
    <n v="110814.3"/>
    <n v="121253.8304533325"/>
  </r>
  <r>
    <s v="52 - Goiás"/>
    <s v="CENTRO OESTE        "/>
    <x v="37"/>
    <x v="37"/>
    <s v="Música"/>
    <s v="OUTROS"/>
    <s v="Indireta"/>
    <n v="2015"/>
    <n v="1.0942074303887901"/>
    <n v="9133.65"/>
    <n v="9994.1076965705724"/>
  </r>
  <r>
    <s v="52 - Goiás"/>
    <s v="CENTRO OESTE        "/>
    <x v="37"/>
    <x v="37"/>
    <s v="Música"/>
    <s v="OUTROS"/>
    <s v="Indireta"/>
    <n v="2015"/>
    <n v="1.0942074303887901"/>
    <n v="21793.57"/>
    <n v="23846.686228698225"/>
  </r>
  <r>
    <s v="52 - Goiás"/>
    <s v="CENTRO OESTE        "/>
    <x v="13"/>
    <x v="13"/>
    <s v="Editorial"/>
    <s v="OUTROS"/>
    <s v="Indireta"/>
    <n v="2015"/>
    <n v="1.0942074303887901"/>
    <n v="25323.55"/>
    <n v="27709.216573822043"/>
  </r>
  <r>
    <s v="52 - Goiás"/>
    <s v="CENTRO OESTE        "/>
    <x v="17"/>
    <x v="17"/>
    <s v="Editorial"/>
    <s v="OUTROS"/>
    <s v="Indireta"/>
    <n v="2015"/>
    <n v="1.0942074303887901"/>
    <n v="2384.7199999999998"/>
    <n v="2609.3783433967551"/>
  </r>
  <r>
    <s v="52 - Goiás"/>
    <s v="CENTRO OESTE        "/>
    <x v="12"/>
    <x v="12"/>
    <s v="Editorial"/>
    <s v="OUTROS"/>
    <s v="Indireta"/>
    <n v="2015"/>
    <n v="1.0942074303887901"/>
    <n v="60310.61"/>
    <n v="65992.317593280473"/>
  </r>
  <r>
    <s v="52 - Goiás"/>
    <s v="CENTRO OESTE        "/>
    <x v="43"/>
    <x v="43"/>
    <e v="#N/A"/>
    <s v="OUTROS"/>
    <s v="Indireta"/>
    <n v="2015"/>
    <n v="1.0942074303887901"/>
    <n v="35601.67"/>
    <n v="38955.611848249675"/>
  </r>
  <r>
    <s v="52 - Goiás"/>
    <s v="CENTRO OESTE        "/>
    <x v="14"/>
    <x v="14"/>
    <s v="Editorial"/>
    <s v="OUTROS"/>
    <s v="Indireta"/>
    <n v="2015"/>
    <n v="1.0942074303887901"/>
    <n v="7361.2"/>
    <n v="8054.6797365779612"/>
  </r>
  <r>
    <s v="52 - Goiás"/>
    <s v="CENTRO OESTE        "/>
    <x v="14"/>
    <x v="14"/>
    <s v="Editorial"/>
    <s v="OUTROS"/>
    <s v="Indireta"/>
    <n v="2015"/>
    <n v="1.0942074303887901"/>
    <n v="9001.5499999999993"/>
    <n v="9849.5628950162118"/>
  </r>
  <r>
    <s v="52 - Goiás"/>
    <s v="CENTRO OESTE        "/>
    <x v="18"/>
    <x v="18"/>
    <s v="Editorial"/>
    <s v="OUTROS"/>
    <s v="Indireta"/>
    <n v="2015"/>
    <n v="1.0942074303887901"/>
    <n v="31043.17"/>
    <n v="33967.667276822373"/>
  </r>
  <r>
    <s v="52 - Goiás"/>
    <s v="CENTRO OESTE        "/>
    <x v="18"/>
    <x v="18"/>
    <s v="Editorial"/>
    <s v="OUTROS"/>
    <s v="Indireta"/>
    <n v="2015"/>
    <n v="1.0942074303887901"/>
    <n v="5640.87"/>
    <n v="6172.2818678572139"/>
  </r>
  <r>
    <s v="52 - Goiás"/>
    <s v="CENTRO OESTE        "/>
    <x v="5"/>
    <x v="5"/>
    <e v="#N/A"/>
    <s v="OUTROS"/>
    <s v="Indireta"/>
    <n v="2015"/>
    <n v="1.0942074303887901"/>
    <n v="175582.27"/>
    <n v="192123.42447853074"/>
  </r>
  <r>
    <s v="52 - Goiás"/>
    <s v="CENTRO OESTE        "/>
    <x v="5"/>
    <x v="5"/>
    <e v="#N/A"/>
    <s v="OUTROS"/>
    <s v="Indireta"/>
    <n v="2015"/>
    <n v="1.0942074303887901"/>
    <n v="51614.879999999997"/>
    <n v="56477.385214625749"/>
  </r>
  <r>
    <s v="52 - Goiás"/>
    <s v="CENTRO OESTE        "/>
    <x v="5"/>
    <x v="5"/>
    <e v="#N/A"/>
    <s v="OUTROS"/>
    <s v="Indireta"/>
    <n v="2015"/>
    <n v="1.0942074303887901"/>
    <n v="125722.24000000001"/>
    <n v="137566.20917312277"/>
  </r>
  <r>
    <s v="52 - Goiás"/>
    <s v="CENTRO OESTE        "/>
    <x v="42"/>
    <x v="42"/>
    <s v="Audiovisual"/>
    <s v="OUTROS"/>
    <s v="Indireta"/>
    <n v="2015"/>
    <n v="1.0942074303887901"/>
    <n v="30207.99"/>
    <n v="33053.80711511027"/>
  </r>
  <r>
    <s v="52 - Goiás"/>
    <s v="CENTRO OESTE        "/>
    <x v="42"/>
    <x v="42"/>
    <s v="Audiovisual"/>
    <s v="OUTROS"/>
    <s v="Indireta"/>
    <n v="2015"/>
    <n v="1.0942074303887901"/>
    <n v="7292.36"/>
    <n v="7979.3544970699968"/>
  </r>
  <r>
    <s v="52 - Goiás"/>
    <s v="CENTRO OESTE        "/>
    <x v="42"/>
    <x v="42"/>
    <s v="Audiovisual"/>
    <s v="OUTROS"/>
    <s v="Indireta"/>
    <n v="2015"/>
    <n v="1.0942074303887901"/>
    <n v="12011"/>
    <n v="13142.525446399757"/>
  </r>
  <r>
    <s v="52 - Goiás"/>
    <s v="CENTRO OESTE        "/>
    <x v="42"/>
    <x v="42"/>
    <s v="Audiovisual"/>
    <s v="OUTROS"/>
    <s v="Indireta"/>
    <n v="2015"/>
    <n v="1.0942074303887901"/>
    <n v="7844.25"/>
    <n v="8583.2366358272666"/>
  </r>
  <r>
    <s v="52 - Goiás"/>
    <s v="CENTRO OESTE        "/>
    <x v="31"/>
    <x v="31"/>
    <s v="Audiovisual"/>
    <s v="OUTROS"/>
    <s v="Indireta"/>
    <n v="2015"/>
    <n v="1.0942074303887901"/>
    <n v="9737.59"/>
    <n v="10654.943332079578"/>
  </r>
  <r>
    <s v="52 - Goiás"/>
    <s v="CENTRO OESTE        "/>
    <x v="31"/>
    <x v="31"/>
    <s v="Audiovisual"/>
    <s v="OUTROS"/>
    <s v="Indireta"/>
    <n v="2015"/>
    <n v="1.0942074303887901"/>
    <n v="8695.39"/>
    <n v="9514.5603481283815"/>
  </r>
  <r>
    <s v="52 - Goiás"/>
    <s v="CENTRO OESTE        "/>
    <x v="28"/>
    <x v="28"/>
    <s v="Audiovisual"/>
    <s v="OUTROS"/>
    <s v="Indireta"/>
    <n v="2015"/>
    <n v="1.0942074303887901"/>
    <n v="50383.27"/>
    <n v="55129.748401284611"/>
  </r>
  <r>
    <s v="52 - Goiás"/>
    <s v="CENTRO OESTE        "/>
    <x v="28"/>
    <x v="28"/>
    <s v="Audiovisual"/>
    <s v="OUTROS"/>
    <s v="Indireta"/>
    <n v="2015"/>
    <n v="1.0942074303887901"/>
    <n v="125078.64"/>
    <n v="136861.97727092454"/>
  </r>
  <r>
    <s v="52 - Goiás"/>
    <s v="CENTRO OESTE        "/>
    <x v="28"/>
    <x v="28"/>
    <s v="Audiovisual"/>
    <s v="OUTROS"/>
    <s v="Indireta"/>
    <n v="2015"/>
    <n v="1.0942074303887901"/>
    <n v="118743.87"/>
    <n v="129930.42486712054"/>
  </r>
  <r>
    <s v="52 - Goiás"/>
    <s v="CENTRO OESTE        "/>
    <x v="7"/>
    <x v="7"/>
    <s v="Música"/>
    <s v="OUTROS"/>
    <s v="Indireta"/>
    <n v="2015"/>
    <n v="1.0942074303887901"/>
    <n v="155500"/>
    <n v="170149.25542545685"/>
  </r>
  <r>
    <s v="52 - Goiás"/>
    <s v="CENTRO OESTE        "/>
    <x v="7"/>
    <x v="7"/>
    <s v="Música"/>
    <s v="OUTROS"/>
    <s v="Indireta"/>
    <n v="2015"/>
    <n v="1.0942074303887901"/>
    <n v="19228.52"/>
    <n v="21039.98945937946"/>
  </r>
  <r>
    <s v="52 - Goiás"/>
    <s v="CENTRO OESTE        "/>
    <x v="16"/>
    <x v="16"/>
    <s v="Audiovisual"/>
    <s v="OUTROS"/>
    <s v="Indireta"/>
    <n v="2015"/>
    <n v="1.0942074303887901"/>
    <n v="30000"/>
    <n v="32826.222911663703"/>
  </r>
  <r>
    <s v="52 - Goiás"/>
    <s v="CENTRO OESTE        "/>
    <x v="32"/>
    <x v="32"/>
    <s v="Audiovisual"/>
    <s v="OUTROS"/>
    <s v="Indireta"/>
    <n v="2015"/>
    <n v="1.0942074303887901"/>
    <n v="162579.49"/>
    <n v="177895.68598682"/>
  </r>
  <r>
    <s v="52 - Goiás"/>
    <s v="CENTRO OESTE        "/>
    <x v="32"/>
    <x v="32"/>
    <s v="Audiovisual"/>
    <s v="OUTROS"/>
    <s v="Indireta"/>
    <n v="2015"/>
    <n v="1.0942074303887901"/>
    <n v="317361.90999999997"/>
    <n v="347259.76004437846"/>
  </r>
  <r>
    <s v="52 - Goiás"/>
    <s v="CENTRO OESTE        "/>
    <x v="32"/>
    <x v="32"/>
    <s v="Audiovisual"/>
    <s v="OUTROS"/>
    <s v="Indireta"/>
    <n v="2015"/>
    <n v="1.0942074303887901"/>
    <n v="192057.2"/>
    <n v="210150.41529966594"/>
  </r>
  <r>
    <s v="52 - Goiás"/>
    <s v="CENTRO OESTE        "/>
    <x v="70"/>
    <x v="70"/>
    <e v="#N/A"/>
    <s v="OUTROS"/>
    <s v="Direta"/>
    <n v="2015"/>
    <n v="1.0942074303887901"/>
    <n v="2880576.62"/>
    <n v="3151948.3414082262"/>
  </r>
  <r>
    <s v="52 - Goiás"/>
    <s v="CENTRO OESTE        "/>
    <x v="70"/>
    <x v="70"/>
    <e v="#N/A"/>
    <s v="OUTROS"/>
    <s v="Direta"/>
    <n v="2015"/>
    <n v="1.0942074303887901"/>
    <n v="80000"/>
    <n v="87536.594431103207"/>
  </r>
  <r>
    <s v="52 - Goiás"/>
    <s v="CENTRO OESTE        "/>
    <x v="53"/>
    <x v="53"/>
    <s v="Educação e Criação em Artes"/>
    <s v="OUTROS"/>
    <s v="Indireta"/>
    <n v="2015"/>
    <n v="1.0942074303887901"/>
    <n v="17582.03"/>
    <n v="19238.387867318619"/>
  </r>
  <r>
    <s v="52 - Goiás"/>
    <s v="CENTRO OESTE        "/>
    <x v="53"/>
    <x v="53"/>
    <s v="Educação e Criação em Artes"/>
    <s v="OUTROS"/>
    <s v="Indireta"/>
    <n v="2015"/>
    <n v="1.0942074303887901"/>
    <n v="9910.27"/>
    <n v="10843.891071159116"/>
  </r>
  <r>
    <s v="52 - Goiás"/>
    <s v="CENTRO OESTE        "/>
    <x v="55"/>
    <x v="55"/>
    <s v="Educação e Criação em Artes"/>
    <s v="OUTROS"/>
    <s v="Indireta"/>
    <n v="2015"/>
    <n v="1.0942074303887901"/>
    <n v="10227.4"/>
    <n v="11190.897073558312"/>
  </r>
  <r>
    <s v="52 - Goiás"/>
    <s v="CENTRO OESTE        "/>
    <x v="36"/>
    <x v="36"/>
    <s v="Artes Cênicas e Espetáculos"/>
    <s v="OUTROS"/>
    <s v="Indireta"/>
    <n v="2015"/>
    <n v="1.0942074303887901"/>
    <n v="96530.76"/>
    <n v="105624.674853077"/>
  </r>
  <r>
    <s v="52 - Goiás"/>
    <s v="CENTRO OESTE        "/>
    <x v="36"/>
    <x v="36"/>
    <s v="Artes Cênicas e Espetáculos"/>
    <s v="OUTROS"/>
    <s v="Indireta"/>
    <n v="2015"/>
    <n v="1.0942074303887901"/>
    <n v="96574.399999999994"/>
    <n v="105672.42606533917"/>
  </r>
  <r>
    <s v="52 - Goiás"/>
    <s v="CENTRO OESTE        "/>
    <x v="20"/>
    <x v="20"/>
    <s v="Artes Cênicas e Espetáculos"/>
    <s v="OUTROS"/>
    <s v="Indireta"/>
    <n v="2015"/>
    <n v="1.0942074303887901"/>
    <n v="3697.93"/>
    <n v="4046.3024830576182"/>
  </r>
  <r>
    <s v="52 - Goiás"/>
    <s v="CENTRO OESTE        "/>
    <x v="20"/>
    <x v="20"/>
    <s v="Artes Cênicas e Espetáculos"/>
    <s v="OUTROS"/>
    <s v="Indireta"/>
    <n v="2015"/>
    <n v="1.0942074303887901"/>
    <n v="45218.91"/>
    <n v="49478.867316081967"/>
  </r>
  <r>
    <s v="52 - Goiás"/>
    <s v="CENTRO OESTE        "/>
    <x v="20"/>
    <x v="20"/>
    <s v="Artes Cênicas e Espetáculos"/>
    <s v="OUTROS"/>
    <s v="Indireta"/>
    <n v="2015"/>
    <n v="1.0942074303887901"/>
    <n v="39956.26"/>
    <n v="43720.436582546397"/>
  </r>
  <r>
    <s v="52 - Goiás"/>
    <s v="CENTRO OESTE        "/>
    <x v="23"/>
    <x v="23"/>
    <s v="Patrimônio"/>
    <s v="FUNDO CULTURAL"/>
    <s v="Direta"/>
    <n v="2015"/>
    <n v="1.0942074303887901"/>
    <n v="171360"/>
    <n v="187503.38527142306"/>
  </r>
  <r>
    <s v="52 - Goiás"/>
    <s v="CENTRO OESTE        "/>
    <x v="44"/>
    <x v="44"/>
    <s v="Artes Cênicas e Espetáculos"/>
    <s v="OUTROS"/>
    <s v="Indireta"/>
    <n v="2015"/>
    <n v="1.0942074303887901"/>
    <n v="112641.61"/>
    <n v="123253.28663295624"/>
  </r>
  <r>
    <s v="21 - Maranhão"/>
    <s v="NORDESTE            "/>
    <x v="38"/>
    <x v="38"/>
    <e v="#N/A"/>
    <s v="OUTROS"/>
    <s v="Indireta"/>
    <n v="2015"/>
    <n v="1.0942074303887901"/>
    <n v="8728.7999999999993"/>
    <n v="9551.1178183776701"/>
  </r>
  <r>
    <s v="21 - Maranhão"/>
    <s v="NORDESTE            "/>
    <x v="38"/>
    <x v="38"/>
    <e v="#N/A"/>
    <s v="OUTROS"/>
    <s v="Indireta"/>
    <n v="2015"/>
    <n v="1.0942074303887901"/>
    <n v="2543.69"/>
    <n v="2783.3244986056616"/>
  </r>
  <r>
    <s v="21 - Maranhão"/>
    <s v="NORDESTE            "/>
    <x v="38"/>
    <x v="38"/>
    <e v="#N/A"/>
    <s v="OUTROS"/>
    <s v="Indireta"/>
    <n v="2015"/>
    <n v="1.0942074303887901"/>
    <n v="76786.7"/>
    <n v="84020.57769503491"/>
  </r>
  <r>
    <s v="21 - Maranhão"/>
    <s v="NORDESTE            "/>
    <x v="38"/>
    <x v="38"/>
    <e v="#N/A"/>
    <s v="OUTROS"/>
    <s v="Indireta"/>
    <n v="2015"/>
    <n v="1.0942074303887901"/>
    <n v="34868.31"/>
    <n v="38153.163887099749"/>
  </r>
  <r>
    <s v="21 - Maranhão"/>
    <s v="NORDESTE            "/>
    <x v="2"/>
    <x v="2"/>
    <e v="#N/A"/>
    <s v="OUTROS"/>
    <s v="Indireta"/>
    <n v="2015"/>
    <n v="1.0942074303887901"/>
    <n v="13011.37"/>
    <n v="14237.137733537793"/>
  </r>
  <r>
    <s v="21 - Maranhão"/>
    <s v="NORDESTE            "/>
    <x v="2"/>
    <x v="2"/>
    <e v="#N/A"/>
    <s v="OUTROS"/>
    <s v="Indireta"/>
    <n v="2015"/>
    <n v="1.0942074303887901"/>
    <n v="11775.13"/>
    <n v="12884.434739793953"/>
  </r>
  <r>
    <s v="21 - Maranhão"/>
    <s v="NORDESTE            "/>
    <x v="2"/>
    <x v="2"/>
    <e v="#N/A"/>
    <s v="OUTROS"/>
    <s v="Indireta"/>
    <n v="2015"/>
    <n v="1.0942074303887901"/>
    <n v="24265.54"/>
    <n v="26551.534170396404"/>
  </r>
  <r>
    <s v="21 - Maranhão"/>
    <s v="NORDESTE            "/>
    <x v="26"/>
    <x v="26"/>
    <s v="Editorial"/>
    <s v="OUTROS"/>
    <s v="Indireta"/>
    <n v="2015"/>
    <n v="1.0942074303887901"/>
    <n v="6437.17"/>
    <n v="7043.5992446758082"/>
  </r>
  <r>
    <s v="21 - Maranhão"/>
    <s v="NORDESTE            "/>
    <x v="26"/>
    <x v="26"/>
    <s v="Editorial"/>
    <s v="OUTROS"/>
    <s v="Indireta"/>
    <n v="2015"/>
    <n v="1.0942074303887901"/>
    <n v="15709.52"/>
    <n v="17189.473511841305"/>
  </r>
  <r>
    <s v="21 - Maranhão"/>
    <s v="NORDESTE            "/>
    <x v="40"/>
    <x v="40"/>
    <s v="Música"/>
    <s v="OUTROS"/>
    <s v="Indireta"/>
    <n v="2015"/>
    <n v="1.0942074303887901"/>
    <n v="228733.61"/>
    <n v="250282.01564165164"/>
  </r>
  <r>
    <s v="21 - Maranhão"/>
    <s v="NORDESTE            "/>
    <x v="40"/>
    <x v="40"/>
    <s v="Música"/>
    <s v="OUTROS"/>
    <s v="Indireta"/>
    <n v="2015"/>
    <n v="1.0942074303887901"/>
    <n v="4527.43"/>
    <n v="4953.9475465651203"/>
  </r>
  <r>
    <s v="21 - Maranhão"/>
    <s v="NORDESTE            "/>
    <x v="40"/>
    <x v="40"/>
    <s v="Música"/>
    <s v="OUTROS"/>
    <s v="Indireta"/>
    <n v="2015"/>
    <n v="1.0942074303887901"/>
    <n v="76525.58"/>
    <n v="83734.858250811783"/>
  </r>
  <r>
    <s v="21 - Maranhão"/>
    <s v="NORDESTE            "/>
    <x v="40"/>
    <x v="40"/>
    <s v="Música"/>
    <s v="OUTROS"/>
    <s v="Indireta"/>
    <n v="2015"/>
    <n v="1.0942074303887901"/>
    <n v="7941.43"/>
    <n v="8689.5717139124499"/>
  </r>
  <r>
    <s v="21 - Maranhão"/>
    <s v="NORDESTE            "/>
    <x v="25"/>
    <x v="25"/>
    <s v="Editorial"/>
    <s v="OUTROS"/>
    <s v="Indireta"/>
    <n v="2015"/>
    <n v="1.0942074303887901"/>
    <n v="223455.86"/>
    <n v="244507.06237591722"/>
  </r>
  <r>
    <s v="21 - Maranhão"/>
    <s v="NORDESTE            "/>
    <x v="25"/>
    <x v="25"/>
    <s v="Editorial"/>
    <s v="OUTROS"/>
    <s v="Indireta"/>
    <n v="2015"/>
    <n v="1.0942074303887901"/>
    <n v="261991.77"/>
    <n v="286673.34143471089"/>
  </r>
  <r>
    <s v="21 - Maranhão"/>
    <s v="NORDESTE            "/>
    <x v="25"/>
    <x v="25"/>
    <s v="Editorial"/>
    <s v="OUTROS"/>
    <s v="Indireta"/>
    <n v="2015"/>
    <n v="1.0942074303887901"/>
    <n v="46227.43"/>
    <n v="50582.397393777668"/>
  </r>
  <r>
    <s v="21 - Maranhão"/>
    <s v="NORDESTE            "/>
    <x v="25"/>
    <x v="25"/>
    <s v="Editorial"/>
    <s v="OUTROS"/>
    <s v="Indireta"/>
    <n v="2015"/>
    <n v="1.0942074303887901"/>
    <n v="36848.89"/>
    <n v="40320.32923957918"/>
  </r>
  <r>
    <s v="21 - Maranhão"/>
    <s v="NORDESTE            "/>
    <x v="25"/>
    <x v="25"/>
    <s v="Editorial"/>
    <s v="OUTROS"/>
    <s v="Indireta"/>
    <n v="2015"/>
    <n v="1.0942074303887901"/>
    <n v="27009.45"/>
    <n v="29553.940880714508"/>
  </r>
  <r>
    <s v="21 - Maranhão"/>
    <s v="NORDESTE            "/>
    <x v="33"/>
    <x v="33"/>
    <s v="Editorial"/>
    <s v="OUTROS"/>
    <s v="Indireta"/>
    <n v="2015"/>
    <n v="1.0942074303887901"/>
    <n v="46170.67"/>
    <n v="50520.290180028795"/>
  </r>
  <r>
    <s v="21 - Maranhão"/>
    <s v="NORDESTE            "/>
    <x v="5"/>
    <x v="5"/>
    <e v="#N/A"/>
    <s v="OUTROS"/>
    <s v="Indireta"/>
    <n v="2015"/>
    <n v="1.0942074303887901"/>
    <n v="8660.48"/>
    <n v="9476.3615667335089"/>
  </r>
  <r>
    <s v="21 - Maranhão"/>
    <s v="NORDESTE            "/>
    <x v="5"/>
    <x v="5"/>
    <e v="#N/A"/>
    <s v="OUTROS"/>
    <s v="Indireta"/>
    <n v="2015"/>
    <n v="1.0942074303887901"/>
    <n v="915.87"/>
    <n v="1002.1517592701812"/>
  </r>
  <r>
    <s v="21 - Maranhão"/>
    <s v="NORDESTE            "/>
    <x v="5"/>
    <x v="5"/>
    <e v="#N/A"/>
    <s v="OUTROS"/>
    <s v="Indireta"/>
    <n v="2015"/>
    <n v="1.0942074303887901"/>
    <n v="233245.21"/>
    <n v="255218.64188459373"/>
  </r>
  <r>
    <s v="21 - Maranhão"/>
    <s v="NORDESTE            "/>
    <x v="5"/>
    <x v="5"/>
    <e v="#N/A"/>
    <s v="OUTROS"/>
    <s v="Indireta"/>
    <n v="2015"/>
    <n v="1.0942074303887901"/>
    <n v="135552.23000000001"/>
    <n v="148322.25727177027"/>
  </r>
  <r>
    <s v="21 - Maranhão"/>
    <s v="NORDESTE            "/>
    <x v="7"/>
    <x v="7"/>
    <s v="Música"/>
    <s v="OUTROS"/>
    <s v="Indireta"/>
    <n v="2015"/>
    <n v="1.0942074303887901"/>
    <n v="6582.35"/>
    <n v="7202.4562794196527"/>
  </r>
  <r>
    <s v="21 - Maranhão"/>
    <s v="NORDESTE            "/>
    <x v="16"/>
    <x v="16"/>
    <s v="Audiovisual"/>
    <s v="OUTROS"/>
    <s v="Indireta"/>
    <n v="2015"/>
    <n v="1.0942074303887901"/>
    <n v="272828.2"/>
    <n v="298530.64365959889"/>
  </r>
  <r>
    <s v="21 - Maranhão"/>
    <s v="NORDESTE            "/>
    <x v="32"/>
    <x v="32"/>
    <s v="Audiovisual"/>
    <s v="OUTROS"/>
    <s v="Indireta"/>
    <n v="2015"/>
    <n v="1.0942074303887901"/>
    <n v="145928.69"/>
    <n v="159676.25690490234"/>
  </r>
  <r>
    <s v="21 - Maranhão"/>
    <s v="NORDESTE            "/>
    <x v="70"/>
    <x v="70"/>
    <e v="#N/A"/>
    <s v="OUTROS"/>
    <s v="Direta"/>
    <n v="2015"/>
    <n v="1.0942074303887901"/>
    <n v="432086.48"/>
    <n v="472792.23698653735"/>
  </r>
  <r>
    <s v="21 - Maranhão"/>
    <s v="NORDESTE            "/>
    <x v="70"/>
    <x v="70"/>
    <e v="#N/A"/>
    <s v="OUTROS"/>
    <s v="Direta"/>
    <n v="2015"/>
    <n v="1.0942074303887901"/>
    <n v="12000"/>
    <n v="13130.489164665481"/>
  </r>
  <r>
    <s v="21 - Maranhão"/>
    <s v="NORDESTE            "/>
    <x v="36"/>
    <x v="36"/>
    <s v="Artes Cênicas e Espetáculos"/>
    <s v="OUTROS"/>
    <s v="Indireta"/>
    <n v="2015"/>
    <n v="1.0942074303887901"/>
    <n v="14561.11"/>
    <n v="15932.874756708516"/>
  </r>
  <r>
    <s v="21 - Maranhão"/>
    <s v="NORDESTE            "/>
    <x v="36"/>
    <x v="36"/>
    <s v="Artes Cênicas e Espetáculos"/>
    <s v="OUTROS"/>
    <s v="Indireta"/>
    <n v="2015"/>
    <n v="1.0942074303887901"/>
    <n v="40227.730000000003"/>
    <n v="44017.481073674047"/>
  </r>
  <r>
    <s v="21 - Maranhão"/>
    <s v="NORDESTE            "/>
    <x v="36"/>
    <x v="36"/>
    <s v="Artes Cênicas e Espetáculos"/>
    <s v="OUTROS"/>
    <s v="Indireta"/>
    <n v="2015"/>
    <n v="1.0942074303887901"/>
    <n v="104928.86"/>
    <n v="114813.9382742251"/>
  </r>
  <r>
    <s v="21 - Maranhão"/>
    <s v="NORDESTE            "/>
    <x v="20"/>
    <x v="20"/>
    <s v="Artes Cênicas e Espetáculos"/>
    <s v="OUTROS"/>
    <s v="Indireta"/>
    <n v="2015"/>
    <n v="1.0942074303887901"/>
    <n v="87582.6"/>
    <n v="95833.531692769247"/>
  </r>
  <r>
    <s v="21 - Maranhão"/>
    <s v="NORDESTE            "/>
    <x v="30"/>
    <x v="30"/>
    <s v="Artes Cênicas e Espetáculos"/>
    <s v="OUTROS"/>
    <s v="Indireta"/>
    <n v="2015"/>
    <n v="1.0942074303887901"/>
    <n v="50612.1"/>
    <n v="55380.13588758048"/>
  </r>
  <r>
    <s v="21 - Maranhão"/>
    <s v="NORDESTE            "/>
    <x v="30"/>
    <x v="30"/>
    <s v="Artes Cênicas e Espetáculos"/>
    <s v="OUTROS"/>
    <s v="Indireta"/>
    <n v="2015"/>
    <n v="1.0942074303887901"/>
    <n v="2471.02"/>
    <n v="2703.8084446393082"/>
  </r>
  <r>
    <s v="31 - Minas Gerais"/>
    <s v="SUDESTE             "/>
    <x v="38"/>
    <x v="38"/>
    <e v="#N/A"/>
    <s v="OUTROS"/>
    <s v="Indireta"/>
    <n v="2015"/>
    <n v="1.0942074303887901"/>
    <n v="128969.54"/>
    <n v="141119.42896182428"/>
  </r>
  <r>
    <s v="31 - Minas Gerais"/>
    <s v="SUDESTE             "/>
    <x v="38"/>
    <x v="38"/>
    <e v="#N/A"/>
    <s v="OUTROS"/>
    <s v="Indireta"/>
    <n v="2015"/>
    <n v="1.0942074303887901"/>
    <n v="19468.650000000001"/>
    <n v="21302.74148963872"/>
  </r>
  <r>
    <s v="31 - Minas Gerais"/>
    <s v="SUDESTE             "/>
    <x v="2"/>
    <x v="2"/>
    <e v="#N/A"/>
    <s v="OUTROS"/>
    <s v="Indireta"/>
    <n v="2015"/>
    <n v="1.0942074303887901"/>
    <n v="11943.39"/>
    <n v="13068.546082031171"/>
  </r>
  <r>
    <s v="31 - Minas Gerais"/>
    <s v="SUDESTE             "/>
    <x v="2"/>
    <x v="2"/>
    <e v="#N/A"/>
    <s v="OUTROS"/>
    <s v="Indireta"/>
    <n v="2015"/>
    <n v="1.0942074303887901"/>
    <n v="2254180.6"/>
    <n v="2466541.1619582614"/>
  </r>
  <r>
    <s v="31 - Minas Gerais"/>
    <s v="SUDESTE             "/>
    <x v="2"/>
    <x v="2"/>
    <e v="#N/A"/>
    <s v="OUTROS"/>
    <s v="Indireta"/>
    <n v="2015"/>
    <n v="1.0942074303887901"/>
    <n v="174502.74"/>
    <n v="190942.19473120314"/>
  </r>
  <r>
    <s v="31 - Minas Gerais"/>
    <s v="SUDESTE             "/>
    <x v="2"/>
    <x v="2"/>
    <e v="#N/A"/>
    <s v="OUTROS"/>
    <s v="Indireta"/>
    <n v="2015"/>
    <n v="1.0942074303887901"/>
    <n v="128549.68"/>
    <n v="140660.01503010123"/>
  </r>
  <r>
    <s v="31 - Minas Gerais"/>
    <s v="SUDESTE             "/>
    <x v="39"/>
    <x v="39"/>
    <s v="Música"/>
    <s v="OUTROS"/>
    <s v="Indireta"/>
    <n v="2015"/>
    <n v="1.0942074303887901"/>
    <n v="9771.86"/>
    <n v="10692.441820719003"/>
  </r>
  <r>
    <s v="31 - Minas Gerais"/>
    <s v="SUDESTE             "/>
    <x v="39"/>
    <x v="39"/>
    <s v="Música"/>
    <s v="OUTROS"/>
    <s v="Indireta"/>
    <n v="2015"/>
    <n v="1.0942074303887901"/>
    <n v="36221.86"/>
    <n v="39634.228354502498"/>
  </r>
  <r>
    <s v="31 - Minas Gerais"/>
    <s v="SUDESTE             "/>
    <x v="39"/>
    <x v="39"/>
    <s v="Música"/>
    <s v="OUTROS"/>
    <s v="Indireta"/>
    <n v="2015"/>
    <n v="1.0942074303887901"/>
    <n v="64155.59"/>
    <n v="70199.523278976747"/>
  </r>
  <r>
    <s v="31 - Minas Gerais"/>
    <s v="SUDESTE             "/>
    <x v="26"/>
    <x v="26"/>
    <s v="Editorial"/>
    <s v="OUTROS"/>
    <s v="Indireta"/>
    <n v="2015"/>
    <n v="1.0942074303887901"/>
    <n v="100104.86"/>
    <n v="109535.48163002958"/>
  </r>
  <r>
    <s v="31 - Minas Gerais"/>
    <s v="SUDESTE             "/>
    <x v="26"/>
    <x v="26"/>
    <s v="Editorial"/>
    <s v="OUTROS"/>
    <s v="Indireta"/>
    <n v="2015"/>
    <n v="1.0942074303887901"/>
    <n v="56948.45"/>
    <n v="62313.417139124489"/>
  </r>
  <r>
    <s v="31 - Minas Gerais"/>
    <s v="SUDESTE             "/>
    <x v="26"/>
    <x v="26"/>
    <s v="Editorial"/>
    <s v="OUTROS"/>
    <s v="Indireta"/>
    <n v="2015"/>
    <n v="1.0942074303887901"/>
    <n v="374687.93"/>
    <n v="409986.31708299485"/>
  </r>
  <r>
    <s v="31 - Minas Gerais"/>
    <s v="SUDESTE             "/>
    <x v="26"/>
    <x v="26"/>
    <s v="Editorial"/>
    <s v="OUTROS"/>
    <s v="Indireta"/>
    <n v="2015"/>
    <n v="1.0942074303887901"/>
    <n v="71205.990000000005"/>
    <n v="77914.123346189896"/>
  </r>
  <r>
    <s v="31 - Minas Gerais"/>
    <s v="SUDESTE             "/>
    <x v="40"/>
    <x v="40"/>
    <s v="Música"/>
    <s v="OUTROS"/>
    <s v="Indireta"/>
    <n v="2015"/>
    <n v="1.0942074303887901"/>
    <n v="121568.12"/>
    <n v="133020.74020239609"/>
  </r>
  <r>
    <s v="31 - Minas Gerais"/>
    <s v="SUDESTE             "/>
    <x v="40"/>
    <x v="40"/>
    <s v="Música"/>
    <s v="OUTROS"/>
    <s v="Indireta"/>
    <n v="2015"/>
    <n v="1.0942074303887901"/>
    <n v="301926.46000000002"/>
    <n v="330370.17596298386"/>
  </r>
  <r>
    <s v="31 - Minas Gerais"/>
    <s v="SUDESTE             "/>
    <x v="40"/>
    <x v="40"/>
    <s v="Música"/>
    <s v="OUTROS"/>
    <s v="Indireta"/>
    <n v="2015"/>
    <n v="1.0942074303887901"/>
    <n v="145855"/>
    <n v="159595.62475935699"/>
  </r>
  <r>
    <s v="31 - Minas Gerais"/>
    <s v="SUDESTE             "/>
    <x v="40"/>
    <x v="40"/>
    <s v="Música"/>
    <s v="OUTROS"/>
    <s v="Indireta"/>
    <n v="2015"/>
    <n v="1.0942074303887901"/>
    <n v="233715.37"/>
    <n v="255733.09445006531"/>
  </r>
  <r>
    <s v="31 - Minas Gerais"/>
    <s v="SUDESTE             "/>
    <x v="25"/>
    <x v="25"/>
    <s v="Editorial"/>
    <s v="OUTROS"/>
    <s v="Indireta"/>
    <n v="2015"/>
    <n v="1.0942074303887901"/>
    <n v="251905.09"/>
    <n v="275636.42123075691"/>
  </r>
  <r>
    <s v="31 - Minas Gerais"/>
    <s v="SUDESTE             "/>
    <x v="25"/>
    <x v="25"/>
    <s v="Editorial"/>
    <s v="OUTROS"/>
    <s v="Indireta"/>
    <n v="2015"/>
    <n v="1.0942074303887901"/>
    <n v="80000"/>
    <n v="87536.594431103207"/>
  </r>
  <r>
    <s v="31 - Minas Gerais"/>
    <s v="SUDESTE             "/>
    <x v="25"/>
    <x v="25"/>
    <s v="Editorial"/>
    <s v="OUTROS"/>
    <s v="Indireta"/>
    <n v="2015"/>
    <n v="1.0942074303887901"/>
    <n v="33789.379999999997"/>
    <n v="36972.590664230374"/>
  </r>
  <r>
    <s v="31 - Minas Gerais"/>
    <s v="SUDESTE             "/>
    <x v="25"/>
    <x v="25"/>
    <s v="Editorial"/>
    <s v="OUTROS"/>
    <s v="Indireta"/>
    <n v="2015"/>
    <n v="1.0942074303887901"/>
    <n v="616686.02"/>
    <n v="674782.42530089"/>
  </r>
  <r>
    <s v="31 - Minas Gerais"/>
    <s v="SUDESTE             "/>
    <x v="25"/>
    <x v="25"/>
    <s v="Editorial"/>
    <s v="OUTROS"/>
    <s v="Indireta"/>
    <n v="2015"/>
    <n v="1.0942074303887901"/>
    <n v="997305.36"/>
    <n v="1091258.9352785673"/>
  </r>
  <r>
    <s v="31 - Minas Gerais"/>
    <s v="SUDESTE             "/>
    <x v="33"/>
    <x v="33"/>
    <s v="Editorial"/>
    <s v="OUTROS"/>
    <s v="Indireta"/>
    <n v="2015"/>
    <n v="1.0942074303887901"/>
    <n v="100797.06"/>
    <n v="110292.8920133447"/>
  </r>
  <r>
    <s v="31 - Minas Gerais"/>
    <s v="SUDESTE             "/>
    <x v="33"/>
    <x v="33"/>
    <s v="Editorial"/>
    <s v="OUTROS"/>
    <s v="Indireta"/>
    <n v="2015"/>
    <n v="1.0942074303887901"/>
    <n v="2872.31"/>
    <n v="3142.9029443800255"/>
  </r>
  <r>
    <s v="31 - Minas Gerais"/>
    <s v="SUDESTE             "/>
    <x v="33"/>
    <x v="33"/>
    <s v="Editorial"/>
    <s v="OUTROS"/>
    <s v="Indireta"/>
    <n v="2015"/>
    <n v="1.0942074303887901"/>
    <n v="118798.49"/>
    <n v="129990.19047696838"/>
  </r>
  <r>
    <s v="31 - Minas Gerais"/>
    <s v="SUDESTE             "/>
    <x v="33"/>
    <x v="33"/>
    <s v="Editorial"/>
    <s v="OUTROS"/>
    <s v="Indireta"/>
    <n v="2015"/>
    <n v="1.0942074303887901"/>
    <n v="167858.03"/>
    <n v="183671.50367642444"/>
  </r>
  <r>
    <s v="31 - Minas Gerais"/>
    <s v="SUDESTE             "/>
    <x v="37"/>
    <x v="37"/>
    <s v="Música"/>
    <s v="OUTROS"/>
    <s v="Indireta"/>
    <n v="2015"/>
    <n v="1.0942074303887901"/>
    <n v="9971.15"/>
    <n v="10910.506419521183"/>
  </r>
  <r>
    <s v="31 - Minas Gerais"/>
    <s v="SUDESTE             "/>
    <x v="37"/>
    <x v="37"/>
    <s v="Música"/>
    <s v="OUTROS"/>
    <s v="Indireta"/>
    <n v="2015"/>
    <n v="1.0942074303887901"/>
    <n v="51181.93"/>
    <n v="56003.648107638925"/>
  </r>
  <r>
    <s v="31 - Minas Gerais"/>
    <s v="SUDESTE             "/>
    <x v="37"/>
    <x v="37"/>
    <s v="Música"/>
    <s v="OUTROS"/>
    <s v="Indireta"/>
    <n v="2015"/>
    <n v="1.0942074303887901"/>
    <n v="64591.63"/>
    <n v="70676.641486923487"/>
  </r>
  <r>
    <s v="31 - Minas Gerais"/>
    <s v="SUDESTE             "/>
    <x v="37"/>
    <x v="37"/>
    <s v="Música"/>
    <s v="OUTROS"/>
    <s v="Indireta"/>
    <n v="2015"/>
    <n v="1.0942074303887901"/>
    <n v="39518.129999999997"/>
    <n v="43241.031481070153"/>
  </r>
  <r>
    <s v="31 - Minas Gerais"/>
    <s v="SUDESTE             "/>
    <x v="13"/>
    <x v="13"/>
    <s v="Editorial"/>
    <s v="OUTROS"/>
    <s v="Indireta"/>
    <n v="2015"/>
    <n v="1.0942074303887901"/>
    <n v="51637.39"/>
    <n v="56502.015823883805"/>
  </r>
  <r>
    <s v="31 - Minas Gerais"/>
    <s v="SUDESTE             "/>
    <x v="13"/>
    <x v="13"/>
    <s v="Editorial"/>
    <s v="OUTROS"/>
    <s v="Indireta"/>
    <n v="2015"/>
    <n v="1.0942074303887901"/>
    <n v="757323.14"/>
    <n v="828668.60699336999"/>
  </r>
  <r>
    <s v="31 - Minas Gerais"/>
    <s v="SUDESTE             "/>
    <x v="13"/>
    <x v="13"/>
    <s v="Editorial"/>
    <s v="OUTROS"/>
    <s v="Indireta"/>
    <n v="2015"/>
    <n v="1.0942074303887901"/>
    <n v="162426.67000000001"/>
    <n v="177728.46920730799"/>
  </r>
  <r>
    <s v="31 - Minas Gerais"/>
    <s v="SUDESTE             "/>
    <x v="17"/>
    <x v="17"/>
    <s v="Editorial"/>
    <s v="OUTROS"/>
    <s v="Indireta"/>
    <n v="2015"/>
    <n v="1.0942074303887901"/>
    <n v="57267.040000000001"/>
    <n v="62662.020684372059"/>
  </r>
  <r>
    <s v="31 - Minas Gerais"/>
    <s v="SUDESTE             "/>
    <x v="17"/>
    <x v="17"/>
    <s v="Editorial"/>
    <s v="OUTROS"/>
    <s v="Indireta"/>
    <n v="2015"/>
    <n v="1.0942074303887901"/>
    <n v="6950.95"/>
    <n v="7605.7811382609607"/>
  </r>
  <r>
    <s v="31 - Minas Gerais"/>
    <s v="SUDESTE             "/>
    <x v="17"/>
    <x v="17"/>
    <s v="Editorial"/>
    <s v="OUTROS"/>
    <s v="Indireta"/>
    <n v="2015"/>
    <n v="1.0942074303887901"/>
    <n v="4766.7299999999996"/>
    <n v="5215.7913846571573"/>
  </r>
  <r>
    <s v="31 - Minas Gerais"/>
    <s v="SUDESTE             "/>
    <x v="43"/>
    <x v="43"/>
    <e v="#N/A"/>
    <s v="OUTROS"/>
    <s v="Indireta"/>
    <n v="2015"/>
    <n v="1.0942074303887901"/>
    <n v="66865.679999999993"/>
    <n v="73164.923893999105"/>
  </r>
  <r>
    <s v="31 - Minas Gerais"/>
    <s v="SUDESTE             "/>
    <x v="43"/>
    <x v="43"/>
    <e v="#N/A"/>
    <s v="OUTROS"/>
    <s v="Indireta"/>
    <n v="2015"/>
    <n v="1.0942074303887901"/>
    <n v="19057.22"/>
    <n v="20852.551726553858"/>
  </r>
  <r>
    <s v="31 - Minas Gerais"/>
    <s v="SUDESTE             "/>
    <x v="14"/>
    <x v="14"/>
    <s v="Editorial"/>
    <s v="OUTROS"/>
    <s v="Indireta"/>
    <n v="2015"/>
    <n v="1.0942074303887901"/>
    <n v="197752.71"/>
    <n v="216382.48466151959"/>
  </r>
  <r>
    <s v="31 - Minas Gerais"/>
    <s v="SUDESTE             "/>
    <x v="14"/>
    <x v="14"/>
    <s v="Editorial"/>
    <s v="OUTROS"/>
    <s v="Indireta"/>
    <n v="2015"/>
    <n v="1.0942074303887901"/>
    <n v="8740.14"/>
    <n v="9563.5261306382799"/>
  </r>
  <r>
    <s v="31 - Minas Gerais"/>
    <s v="SUDESTE             "/>
    <x v="14"/>
    <x v="14"/>
    <s v="Editorial"/>
    <s v="OUTROS"/>
    <s v="Indireta"/>
    <n v="2015"/>
    <n v="1.0942074303887901"/>
    <n v="891701.55"/>
    <n v="975706.46169920126"/>
  </r>
  <r>
    <s v="31 - Minas Gerais"/>
    <s v="SUDESTE             "/>
    <x v="19"/>
    <x v="19"/>
    <s v="Editorial"/>
    <s v="OUTROS"/>
    <s v="Indireta"/>
    <n v="2015"/>
    <n v="1.0942074303887901"/>
    <n v="4168.71"/>
    <n v="4561.4334571360532"/>
  </r>
  <r>
    <s v="31 - Minas Gerais"/>
    <s v="SUDESTE             "/>
    <x v="19"/>
    <x v="19"/>
    <s v="Editorial"/>
    <s v="OUTROS"/>
    <s v="Indireta"/>
    <n v="2015"/>
    <n v="1.0942074303887901"/>
    <n v="44965.13"/>
    <n v="49201.179354397893"/>
  </r>
  <r>
    <s v="31 - Minas Gerais"/>
    <s v="SUDESTE             "/>
    <x v="19"/>
    <x v="19"/>
    <s v="Editorial"/>
    <s v="OUTROS"/>
    <s v="Indireta"/>
    <n v="2015"/>
    <n v="1.0942074303887901"/>
    <n v="7351.78"/>
    <n v="8044.3723025836989"/>
  </r>
  <r>
    <s v="31 - Minas Gerais"/>
    <s v="SUDESTE             "/>
    <x v="5"/>
    <x v="5"/>
    <e v="#N/A"/>
    <s v="OUTROS"/>
    <s v="Indireta"/>
    <n v="2015"/>
    <n v="1.0942074303887901"/>
    <n v="156077.82"/>
    <n v="170781.51036288412"/>
  </r>
  <r>
    <s v="31 - Minas Gerais"/>
    <s v="SUDESTE             "/>
    <x v="5"/>
    <x v="5"/>
    <e v="#N/A"/>
    <s v="OUTROS"/>
    <s v="Indireta"/>
    <n v="2015"/>
    <n v="1.0942074303887901"/>
    <n v="5966.91"/>
    <n v="6529.037258461175"/>
  </r>
  <r>
    <s v="31 - Minas Gerais"/>
    <s v="SUDESTE             "/>
    <x v="5"/>
    <x v="5"/>
    <e v="#N/A"/>
    <s v="OUTROS"/>
    <s v="Indireta"/>
    <n v="2015"/>
    <n v="1.0942074303887901"/>
    <n v="115197.45"/>
    <n v="126049.90575184113"/>
  </r>
  <r>
    <s v="31 - Minas Gerais"/>
    <s v="SUDESTE             "/>
    <x v="5"/>
    <x v="5"/>
    <e v="#N/A"/>
    <s v="OUTROS"/>
    <s v="Indireta"/>
    <n v="2015"/>
    <n v="1.0942074303887901"/>
    <n v="25608.25"/>
    <n v="28020.737429253735"/>
  </r>
  <r>
    <s v="31 - Minas Gerais"/>
    <s v="SUDESTE             "/>
    <x v="15"/>
    <x v="15"/>
    <s v="Audiovisual"/>
    <s v="OUTROS"/>
    <s v="Direta"/>
    <n v="2015"/>
    <n v="1.0942074303887901"/>
    <n v="24950691.530000001"/>
    <n v="27301232.065464649"/>
  </r>
  <r>
    <s v="31 - Minas Gerais"/>
    <s v="SUDESTE             "/>
    <x v="27"/>
    <x v="27"/>
    <s v="Audiovisual"/>
    <s v="OUTROS"/>
    <s v="Indireta"/>
    <n v="2015"/>
    <n v="1.0942074303887901"/>
    <n v="5599.82"/>
    <n v="6127.3646528397539"/>
  </r>
  <r>
    <s v="31 - Minas Gerais"/>
    <s v="SUDESTE             "/>
    <x v="42"/>
    <x v="42"/>
    <s v="Audiovisual"/>
    <s v="OUTROS"/>
    <s v="Indireta"/>
    <n v="2015"/>
    <n v="1.0942074303887901"/>
    <n v="3235"/>
    <n v="3539.7610373077359"/>
  </r>
  <r>
    <s v="31 - Minas Gerais"/>
    <s v="SUDESTE             "/>
    <x v="42"/>
    <x v="42"/>
    <s v="Audiovisual"/>
    <s v="OUTROS"/>
    <s v="Indireta"/>
    <n v="2015"/>
    <n v="1.0942074303887901"/>
    <n v="15190.13"/>
    <n v="16621.153114571673"/>
  </r>
  <r>
    <s v="31 - Minas Gerais"/>
    <s v="SUDESTE             "/>
    <x v="31"/>
    <x v="31"/>
    <s v="Audiovisual"/>
    <s v="OUTROS"/>
    <s v="Indireta"/>
    <n v="2015"/>
    <n v="1.0942074303887901"/>
    <n v="36344.31"/>
    <n v="39768.214054353608"/>
  </r>
  <r>
    <s v="31 - Minas Gerais"/>
    <s v="SUDESTE             "/>
    <x v="31"/>
    <x v="31"/>
    <s v="Audiovisual"/>
    <s v="OUTROS"/>
    <s v="Indireta"/>
    <n v="2015"/>
    <n v="1.0942074303887901"/>
    <n v="97888.87"/>
    <n v="107110.72890636232"/>
  </r>
  <r>
    <s v="31 - Minas Gerais"/>
    <s v="SUDESTE             "/>
    <x v="31"/>
    <x v="31"/>
    <s v="Audiovisual"/>
    <s v="OUTROS"/>
    <s v="Indireta"/>
    <n v="2015"/>
    <n v="1.0942074303887901"/>
    <n v="107802.03"/>
    <n v="117957.78223699526"/>
  </r>
  <r>
    <s v="31 - Minas Gerais"/>
    <s v="SUDESTE             "/>
    <x v="28"/>
    <x v="28"/>
    <s v="Audiovisual"/>
    <s v="OUTROS"/>
    <s v="Direta"/>
    <n v="2015"/>
    <n v="1.0942074303887901"/>
    <n v="629283"/>
    <n v="688566.13441734901"/>
  </r>
  <r>
    <s v="31 - Minas Gerais"/>
    <s v="SUDESTE             "/>
    <x v="28"/>
    <x v="28"/>
    <s v="Audiovisual"/>
    <s v="OUTROS"/>
    <s v="Indireta"/>
    <n v="2015"/>
    <n v="1.0942074303887901"/>
    <n v="7244.77"/>
    <n v="7927.2811654577954"/>
  </r>
  <r>
    <s v="31 - Minas Gerais"/>
    <s v="SUDESTE             "/>
    <x v="28"/>
    <x v="28"/>
    <s v="Audiovisual"/>
    <s v="OUTROS"/>
    <s v="Direta"/>
    <n v="2015"/>
    <n v="1.0942074303887901"/>
    <n v="1158394.74"/>
    <n v="1267524.1318312907"/>
  </r>
  <r>
    <s v="31 - Minas Gerais"/>
    <s v="SUDESTE             "/>
    <x v="28"/>
    <x v="28"/>
    <s v="Audiovisual"/>
    <s v="OUTROS"/>
    <s v="Direta"/>
    <n v="2015"/>
    <n v="1.0942074303887901"/>
    <n v="1948713.06"/>
    <n v="2132296.309947676"/>
  </r>
  <r>
    <s v="31 - Minas Gerais"/>
    <s v="SUDESTE             "/>
    <x v="28"/>
    <x v="28"/>
    <s v="Audiovisual"/>
    <s v="OUTROS"/>
    <s v="Direta"/>
    <n v="2015"/>
    <n v="1.0942074303887901"/>
    <n v="175200"/>
    <n v="191705.14180411602"/>
  </r>
  <r>
    <s v="31 - Minas Gerais"/>
    <s v="SUDESTE             "/>
    <x v="28"/>
    <x v="28"/>
    <s v="Audiovisual"/>
    <s v="OUTROS"/>
    <s v="Direta"/>
    <n v="2015"/>
    <n v="1.0942074303887901"/>
    <n v="2991855.8"/>
    <n v="3273710.8470117976"/>
  </r>
  <r>
    <s v="31 - Minas Gerais"/>
    <s v="SUDESTE             "/>
    <x v="28"/>
    <x v="28"/>
    <s v="Audiovisual"/>
    <s v="OUTROS"/>
    <s v="Indireta"/>
    <n v="2015"/>
    <n v="1.0942074303887901"/>
    <n v="290271.12"/>
    <n v="317616.81633127615"/>
  </r>
  <r>
    <s v="31 - Minas Gerais"/>
    <s v="SUDESTE             "/>
    <x v="28"/>
    <x v="28"/>
    <s v="Audiovisual"/>
    <s v="OUTROS"/>
    <s v="Direta"/>
    <n v="2015"/>
    <n v="1.0942074303887901"/>
    <n v="178624.77"/>
    <n v="195452.55058548864"/>
  </r>
  <r>
    <s v="31 - Minas Gerais"/>
    <s v="SUDESTE             "/>
    <x v="28"/>
    <x v="28"/>
    <s v="Audiovisual"/>
    <s v="OUTROS"/>
    <s v="Direta"/>
    <n v="2015"/>
    <n v="1.0942074303887901"/>
    <n v="1724081.67"/>
    <n v="1886502.9739111138"/>
  </r>
  <r>
    <s v="31 - Minas Gerais"/>
    <s v="SUDESTE             "/>
    <x v="28"/>
    <x v="28"/>
    <s v="Audiovisual"/>
    <s v="OUTROS"/>
    <s v="Indireta"/>
    <n v="2015"/>
    <n v="1.0942074303887901"/>
    <n v="178344.75"/>
    <n v="195146.15062083118"/>
  </r>
  <r>
    <s v="31 - Minas Gerais"/>
    <s v="SUDESTE             "/>
    <x v="28"/>
    <x v="28"/>
    <s v="Audiovisual"/>
    <s v="OUTROS"/>
    <s v="Direta"/>
    <n v="2015"/>
    <n v="1.0942074303887901"/>
    <n v="12320"/>
    <n v="13480.635542389893"/>
  </r>
  <r>
    <s v="31 - Minas Gerais"/>
    <s v="SUDESTE             "/>
    <x v="7"/>
    <x v="7"/>
    <s v="Música"/>
    <s v="OUTROS"/>
    <s v="Indireta"/>
    <n v="2015"/>
    <n v="1.0942074303887901"/>
    <n v="25737.48"/>
    <n v="28162.141855482878"/>
  </r>
  <r>
    <s v="31 - Minas Gerais"/>
    <s v="SUDESTE             "/>
    <x v="7"/>
    <x v="7"/>
    <s v="Música"/>
    <s v="OUTROS"/>
    <s v="Indireta"/>
    <n v="2015"/>
    <n v="1.0942074303887901"/>
    <n v="42076.04"/>
    <n v="46039.915609335949"/>
  </r>
  <r>
    <s v="31 - Minas Gerais"/>
    <s v="SUDESTE             "/>
    <x v="7"/>
    <x v="7"/>
    <s v="Música"/>
    <s v="OUTROS"/>
    <s v="Indireta"/>
    <n v="2015"/>
    <n v="1.0942074303887901"/>
    <n v="2496.11"/>
    <n v="2731.262109067763"/>
  </r>
  <r>
    <s v="31 - Minas Gerais"/>
    <s v="SUDESTE             "/>
    <x v="16"/>
    <x v="16"/>
    <s v="Audiovisual"/>
    <s v="OUTROS"/>
    <s v="Indireta"/>
    <n v="2015"/>
    <n v="1.0942074303887901"/>
    <n v="433182.74"/>
    <n v="473991.77282417536"/>
  </r>
  <r>
    <s v="31 - Minas Gerais"/>
    <s v="SUDESTE             "/>
    <x v="16"/>
    <x v="16"/>
    <s v="Audiovisual"/>
    <s v="OUTROS"/>
    <s v="Indireta"/>
    <n v="2015"/>
    <n v="1.0942074303887901"/>
    <n v="27522.36"/>
    <n v="30115.170813835222"/>
  </r>
  <r>
    <s v="31 - Minas Gerais"/>
    <s v="SUDESTE             "/>
    <x v="32"/>
    <x v="32"/>
    <s v="Audiovisual"/>
    <s v="OUTROS"/>
    <s v="Direta"/>
    <n v="2015"/>
    <n v="1.0942074303887901"/>
    <n v="100000"/>
    <n v="109420.74303887901"/>
  </r>
  <r>
    <s v="31 - Minas Gerais"/>
    <s v="SUDESTE             "/>
    <x v="32"/>
    <x v="32"/>
    <s v="Audiovisual"/>
    <s v="OUTROS"/>
    <s v="Direta"/>
    <n v="2015"/>
    <n v="1.0942074303887901"/>
    <n v="1200000"/>
    <n v="1313048.9164665481"/>
  </r>
  <r>
    <s v="31 - Minas Gerais"/>
    <s v="SUDESTE             "/>
    <x v="32"/>
    <x v="32"/>
    <s v="Audiovisual"/>
    <s v="OUTROS"/>
    <s v="Direta"/>
    <n v="2015"/>
    <n v="1.0942074303887901"/>
    <n v="100000"/>
    <n v="109420.74303887901"/>
  </r>
  <r>
    <s v="31 - Minas Gerais"/>
    <s v="SUDESTE             "/>
    <x v="32"/>
    <x v="32"/>
    <s v="Audiovisual"/>
    <s v="OUTROS"/>
    <s v="Direta"/>
    <n v="2015"/>
    <n v="1.0942074303887901"/>
    <n v="1600000"/>
    <n v="1750731.8886220641"/>
  </r>
  <r>
    <s v="31 - Minas Gerais"/>
    <s v="SUDESTE             "/>
    <x v="32"/>
    <x v="32"/>
    <s v="Audiovisual"/>
    <s v="OUTROS"/>
    <s v="Direta"/>
    <n v="2015"/>
    <n v="1.0942074303887901"/>
    <n v="497000"/>
    <n v="543821.09290322871"/>
  </r>
  <r>
    <s v="31 - Minas Gerais"/>
    <s v="SUDESTE             "/>
    <x v="32"/>
    <x v="32"/>
    <s v="Audiovisual"/>
    <s v="OUTROS"/>
    <s v="Direta"/>
    <n v="2015"/>
    <n v="1.0942074303887901"/>
    <n v="1734000"/>
    <n v="1897355.6842941621"/>
  </r>
  <r>
    <s v="31 - Minas Gerais"/>
    <s v="SUDESTE             "/>
    <x v="32"/>
    <x v="32"/>
    <s v="Audiovisual"/>
    <s v="OUTROS"/>
    <s v="Direta"/>
    <n v="2015"/>
    <n v="1.0942074303887901"/>
    <n v="249999.99"/>
    <n v="273551.84665512323"/>
  </r>
  <r>
    <s v="31 - Minas Gerais"/>
    <s v="SUDESTE             "/>
    <x v="32"/>
    <x v="32"/>
    <s v="Audiovisual"/>
    <s v="OUTROS"/>
    <s v="Direta"/>
    <n v="2015"/>
    <n v="1.0942074303887901"/>
    <n v="1500168.3"/>
    <n v="1641495.3006937196"/>
  </r>
  <r>
    <s v="31 - Minas Gerais"/>
    <s v="SUDESTE             "/>
    <x v="32"/>
    <x v="32"/>
    <s v="Audiovisual"/>
    <s v="OUTROS"/>
    <s v="Direta"/>
    <n v="2015"/>
    <n v="1.0942074303887901"/>
    <n v="948000"/>
    <n v="1037308.644008573"/>
  </r>
  <r>
    <s v="31 - Minas Gerais"/>
    <s v="SUDESTE             "/>
    <x v="32"/>
    <x v="32"/>
    <s v="Audiovisual"/>
    <s v="OUTROS"/>
    <s v="Direta"/>
    <n v="2015"/>
    <n v="1.0942074303887901"/>
    <n v="283000"/>
    <n v="309660.70280002762"/>
  </r>
  <r>
    <s v="31 - Minas Gerais"/>
    <s v="SUDESTE             "/>
    <x v="32"/>
    <x v="32"/>
    <s v="Audiovisual"/>
    <s v="OUTROS"/>
    <s v="Indireta"/>
    <n v="2015"/>
    <n v="1.0942074303887901"/>
    <n v="906371"/>
    <n v="991757.88288891804"/>
  </r>
  <r>
    <s v="31 - Minas Gerais"/>
    <s v="SUDESTE             "/>
    <x v="54"/>
    <x v="54"/>
    <s v="Audiovisual"/>
    <s v="OUTROS"/>
    <s v="Indireta"/>
    <n v="2015"/>
    <n v="1.0942074303887901"/>
    <n v="177323.61"/>
    <n v="194028.81164536395"/>
  </r>
  <r>
    <s v="31 - Minas Gerais"/>
    <s v="SUDESTE             "/>
    <x v="54"/>
    <x v="54"/>
    <s v="Audiovisual"/>
    <s v="OUTROS"/>
    <s v="Indireta"/>
    <n v="2015"/>
    <n v="1.0942074303887901"/>
    <n v="6468.92"/>
    <n v="7078.3403305906522"/>
  </r>
  <r>
    <s v="31 - Minas Gerais"/>
    <s v="SUDESTE             "/>
    <x v="70"/>
    <x v="70"/>
    <e v="#N/A"/>
    <s v="OUTROS"/>
    <s v="Direta"/>
    <n v="2015"/>
    <n v="1.0942074303887901"/>
    <n v="8137628.9900000002"/>
    <n v="8904254.1066052262"/>
  </r>
  <r>
    <s v="31 - Minas Gerais"/>
    <s v="SUDESTE             "/>
    <x v="70"/>
    <x v="70"/>
    <e v="#N/A"/>
    <s v="OUTROS"/>
    <s v="Direta"/>
    <n v="2015"/>
    <n v="1.0942074303887901"/>
    <n v="226000"/>
    <n v="247290.87926786655"/>
  </r>
  <r>
    <s v="31 - Minas Gerais"/>
    <s v="SUDESTE             "/>
    <x v="59"/>
    <x v="59"/>
    <s v="Educação e Criação em Artes"/>
    <s v="OUTROS"/>
    <s v="Indireta"/>
    <n v="2015"/>
    <n v="1.0942074303887901"/>
    <n v="1254.3399999999999"/>
    <n v="1372.5081482338749"/>
  </r>
  <r>
    <s v="31 - Minas Gerais"/>
    <s v="SUDESTE             "/>
    <x v="59"/>
    <x v="59"/>
    <s v="Educação e Criação em Artes"/>
    <s v="OUTROS"/>
    <s v="Indireta"/>
    <n v="2015"/>
    <n v="1.0942074303887901"/>
    <n v="41381.14"/>
    <n v="45279.550865958779"/>
  </r>
  <r>
    <s v="31 - Minas Gerais"/>
    <s v="SUDESTE             "/>
    <x v="59"/>
    <x v="59"/>
    <s v="Educação e Criação em Artes"/>
    <s v="OUTROS"/>
    <s v="Indireta"/>
    <n v="2015"/>
    <n v="1.0942074303887901"/>
    <n v="1953.28"/>
    <n v="2137.2934896298157"/>
  </r>
  <r>
    <s v="31 - Minas Gerais"/>
    <s v="SUDESTE             "/>
    <x v="53"/>
    <x v="53"/>
    <s v="Educação e Criação em Artes"/>
    <s v="OUTROS"/>
    <s v="Indireta"/>
    <n v="2015"/>
    <n v="1.0942074303887901"/>
    <n v="1597.44"/>
    <n v="1747.930717600269"/>
  </r>
  <r>
    <s v="31 - Minas Gerais"/>
    <s v="SUDESTE             "/>
    <x v="55"/>
    <x v="55"/>
    <s v="Educação e Criação em Artes"/>
    <s v="OUTROS"/>
    <s v="Indireta"/>
    <n v="2015"/>
    <n v="1.0942074303887901"/>
    <n v="5143.79"/>
    <n v="5628.3732383595543"/>
  </r>
  <r>
    <s v="31 - Minas Gerais"/>
    <s v="SUDESTE             "/>
    <x v="55"/>
    <x v="55"/>
    <s v="Educação e Criação em Artes"/>
    <s v="OUTROS"/>
    <s v="Indireta"/>
    <n v="2015"/>
    <n v="1.0942074303887901"/>
    <n v="9640.2199999999993"/>
    <n v="10548.400354582622"/>
  </r>
  <r>
    <s v="31 - Minas Gerais"/>
    <s v="SUDESTE             "/>
    <x v="61"/>
    <x v="61"/>
    <s v="Artes Cênicas e Espetáculos"/>
    <s v="OUTROS"/>
    <s v="Indireta"/>
    <n v="2015"/>
    <n v="1.0942074303887901"/>
    <n v="4107.21"/>
    <n v="4494.139700167143"/>
  </r>
  <r>
    <s v="31 - Minas Gerais"/>
    <s v="SUDESTE             "/>
    <x v="36"/>
    <x v="36"/>
    <s v="Artes Cênicas e Espetáculos"/>
    <s v="OUTROS"/>
    <s v="Indireta"/>
    <n v="2015"/>
    <n v="1.0942074303887901"/>
    <n v="9738.99"/>
    <n v="10656.475222482122"/>
  </r>
  <r>
    <s v="31 - Minas Gerais"/>
    <s v="SUDESTE             "/>
    <x v="36"/>
    <x v="36"/>
    <s v="Artes Cênicas e Espetáculos"/>
    <s v="OUTROS"/>
    <s v="Indireta"/>
    <n v="2015"/>
    <n v="1.0942074303887901"/>
    <n v="21279.38"/>
    <n v="23284.055710066612"/>
  </r>
  <r>
    <s v="31 - Minas Gerais"/>
    <s v="SUDESTE             "/>
    <x v="36"/>
    <x v="36"/>
    <s v="Artes Cênicas e Espetáculos"/>
    <s v="OUTROS"/>
    <s v="Indireta"/>
    <n v="2015"/>
    <n v="1.0942074303887901"/>
    <n v="169217.24"/>
    <n v="185158.76135788317"/>
  </r>
  <r>
    <s v="31 - Minas Gerais"/>
    <s v="SUDESTE             "/>
    <x v="36"/>
    <x v="36"/>
    <s v="Artes Cênicas e Espetáculos"/>
    <s v="OUTROS"/>
    <s v="Indireta"/>
    <n v="2015"/>
    <n v="1.0942074303887901"/>
    <n v="82065.490000000005"/>
    <n v="89796.66893649695"/>
  </r>
  <r>
    <s v="31 - Minas Gerais"/>
    <s v="SUDESTE             "/>
    <x v="58"/>
    <x v="58"/>
    <s v="Artes Cênicas e Espetáculos"/>
    <s v="OUTROS"/>
    <s v="Indireta"/>
    <n v="2015"/>
    <n v="1.0942074303887901"/>
    <n v="3927.13"/>
    <n v="4297.0948261027297"/>
  </r>
  <r>
    <s v="31 - Minas Gerais"/>
    <s v="SUDESTE             "/>
    <x v="9"/>
    <x v="9"/>
    <s v="Artes Cênicas e Espetáculos"/>
    <s v="OUTROS"/>
    <s v="Indireta"/>
    <n v="2015"/>
    <n v="1.0942074303887901"/>
    <n v="186898.13"/>
    <n v="204505.32257177006"/>
  </r>
  <r>
    <s v="31 - Minas Gerais"/>
    <s v="SUDESTE             "/>
    <x v="9"/>
    <x v="9"/>
    <s v="Artes Cênicas e Espetáculos"/>
    <s v="OUTROS"/>
    <s v="Indireta"/>
    <n v="2015"/>
    <n v="1.0942074303887901"/>
    <n v="53401.87"/>
    <n v="58432.722950656222"/>
  </r>
  <r>
    <s v="31 - Minas Gerais"/>
    <s v="SUDESTE             "/>
    <x v="20"/>
    <x v="20"/>
    <s v="Artes Cênicas e Espetáculos"/>
    <s v="OUTROS"/>
    <s v="Indireta"/>
    <n v="2015"/>
    <n v="1.0942074303887901"/>
    <n v="22421.93"/>
    <n v="24534.242409657323"/>
  </r>
  <r>
    <s v="31 - Minas Gerais"/>
    <s v="SUDESTE             "/>
    <x v="20"/>
    <x v="20"/>
    <s v="Artes Cênicas e Espetáculos"/>
    <s v="OUTROS"/>
    <s v="Indireta"/>
    <n v="2015"/>
    <n v="1.0942074303887901"/>
    <n v="66211.58"/>
    <n v="72449.202813781812"/>
  </r>
  <r>
    <s v="31 - Minas Gerais"/>
    <s v="SUDESTE             "/>
    <x v="20"/>
    <x v="20"/>
    <s v="Artes Cênicas e Espetáculos"/>
    <s v="OUTROS"/>
    <s v="Indireta"/>
    <n v="2015"/>
    <n v="1.0942074303887901"/>
    <n v="258300"/>
    <n v="282633.7792694245"/>
  </r>
  <r>
    <s v="31 - Minas Gerais"/>
    <s v="SUDESTE             "/>
    <x v="20"/>
    <x v="20"/>
    <s v="Artes Cênicas e Espetáculos"/>
    <s v="OUTROS"/>
    <s v="Indireta"/>
    <n v="2015"/>
    <n v="1.0942074303887901"/>
    <n v="356955.57"/>
    <n v="390583.43701266591"/>
  </r>
  <r>
    <s v="31 - Minas Gerais"/>
    <s v="SUDESTE             "/>
    <x v="20"/>
    <x v="20"/>
    <s v="Artes Cênicas e Espetáculos"/>
    <s v="OUTROS"/>
    <s v="Indireta"/>
    <n v="2015"/>
    <n v="1.0942074303887901"/>
    <n v="96310.42"/>
    <n v="105383.57718786513"/>
  </r>
  <r>
    <s v="31 - Minas Gerais"/>
    <s v="SUDESTE             "/>
    <x v="20"/>
    <x v="20"/>
    <s v="Artes Cênicas e Espetáculos"/>
    <s v="OUTROS"/>
    <s v="Indireta"/>
    <n v="2015"/>
    <n v="1.0942074303887901"/>
    <n v="17973.52"/>
    <n v="19666.759134241525"/>
  </r>
  <r>
    <s v="31 - Minas Gerais"/>
    <s v="SUDESTE             "/>
    <x v="30"/>
    <x v="30"/>
    <s v="Artes Cênicas e Espetáculos"/>
    <s v="OUTROS"/>
    <s v="Indireta"/>
    <n v="2015"/>
    <n v="1.0942074303887901"/>
    <n v="3073.84"/>
    <n v="3363.4185678262788"/>
  </r>
  <r>
    <s v="31 - Minas Gerais"/>
    <s v="SUDESTE             "/>
    <x v="30"/>
    <x v="30"/>
    <s v="Artes Cênicas e Espetáculos"/>
    <s v="OUTROS"/>
    <s v="Indireta"/>
    <n v="2015"/>
    <n v="1.0942074303887901"/>
    <n v="46751.17"/>
    <n v="51155.477593369491"/>
  </r>
  <r>
    <s v="31 - Minas Gerais"/>
    <s v="SUDESTE             "/>
    <x v="30"/>
    <x v="30"/>
    <s v="Artes Cênicas e Espetáculos"/>
    <s v="OUTROS"/>
    <s v="Indireta"/>
    <n v="2015"/>
    <n v="1.0942074303887901"/>
    <n v="676441.56"/>
    <n v="740167.38117578463"/>
  </r>
  <r>
    <s v="31 - Minas Gerais"/>
    <s v="SUDESTE             "/>
    <x v="30"/>
    <x v="30"/>
    <s v="Artes Cênicas e Espetáculos"/>
    <s v="OUTROS"/>
    <s v="Indireta"/>
    <n v="2015"/>
    <n v="1.0942074303887901"/>
    <n v="189139.02"/>
    <n v="206957.32106045398"/>
  </r>
  <r>
    <s v="31 - Minas Gerais"/>
    <s v="SUDESTE             "/>
    <x v="48"/>
    <x v="48"/>
    <s v="Patrimônio"/>
    <s v="FUNDO CULTURAL"/>
    <s v="Direta"/>
    <n v="2015"/>
    <n v="1.0942074303887901"/>
    <n v="159332.12"/>
    <n v="174342.38960359833"/>
  </r>
  <r>
    <s v="31 - Minas Gerais"/>
    <s v="SUDESTE             "/>
    <x v="48"/>
    <x v="48"/>
    <s v="Patrimônio"/>
    <s v="FUNDO CULTURAL"/>
    <s v="Direta"/>
    <n v="2015"/>
    <n v="1.0942074303887901"/>
    <n v="400000"/>
    <n v="437682.97215551604"/>
  </r>
  <r>
    <s v="31 - Minas Gerais"/>
    <s v="SUDESTE             "/>
    <x v="48"/>
    <x v="48"/>
    <s v="Patrimônio"/>
    <s v="FUNDO CULTURAL"/>
    <s v="Direta"/>
    <n v="2015"/>
    <n v="1.0942074303887901"/>
    <n v="852811.2"/>
    <n v="933152.35175878054"/>
  </r>
  <r>
    <s v="31 - Minas Gerais"/>
    <s v="SUDESTE             "/>
    <x v="44"/>
    <x v="44"/>
    <s v="Artes Cênicas e Espetáculos"/>
    <s v="OUTROS"/>
    <s v="Indireta"/>
    <n v="2015"/>
    <n v="1.0942074303887901"/>
    <n v="9914.34"/>
    <n v="10848.344495400797"/>
  </r>
  <r>
    <s v="31 - Minas Gerais"/>
    <s v="SUDESTE             "/>
    <x v="44"/>
    <x v="44"/>
    <s v="Artes Cênicas e Espetáculos"/>
    <s v="OUTROS"/>
    <s v="Indireta"/>
    <n v="2015"/>
    <n v="1.0942074303887901"/>
    <n v="22915.37"/>
    <n v="25074.168124108368"/>
  </r>
  <r>
    <s v="31 - Minas Gerais"/>
    <s v="SUDESTE             "/>
    <x v="44"/>
    <x v="44"/>
    <s v="Artes Cênicas e Espetáculos"/>
    <s v="OUTROS"/>
    <s v="Indireta"/>
    <n v="2015"/>
    <n v="1.0942074303887901"/>
    <n v="24466.14"/>
    <n v="26771.03218093239"/>
  </r>
  <r>
    <s v="50 - Mato Grosso do Sul"/>
    <s v="CENTRO OESTE        "/>
    <x v="38"/>
    <x v="38"/>
    <e v="#N/A"/>
    <s v="OUTROS"/>
    <s v="Indireta"/>
    <n v="2015"/>
    <n v="1.0942074303887901"/>
    <n v="54532.94"/>
    <n v="59670.348148946068"/>
  </r>
  <r>
    <s v="50 - Mato Grosso do Sul"/>
    <s v="CENTRO OESTE        "/>
    <x v="38"/>
    <x v="38"/>
    <e v="#N/A"/>
    <s v="OUTROS"/>
    <s v="Indireta"/>
    <n v="2015"/>
    <n v="1.0942074303887901"/>
    <n v="9273.2099999999991"/>
    <n v="10146.815285555631"/>
  </r>
  <r>
    <s v="50 - Mato Grosso do Sul"/>
    <s v="CENTRO OESTE        "/>
    <x v="2"/>
    <x v="2"/>
    <e v="#N/A"/>
    <s v="OUTROS"/>
    <s v="Indireta"/>
    <n v="2015"/>
    <n v="1.0942074303887901"/>
    <n v="22981.95"/>
    <n v="25147.020454823654"/>
  </r>
  <r>
    <s v="50 - Mato Grosso do Sul"/>
    <s v="CENTRO OESTE        "/>
    <x v="2"/>
    <x v="2"/>
    <e v="#N/A"/>
    <s v="OUTROS"/>
    <s v="Indireta"/>
    <n v="2015"/>
    <n v="1.0942074303887901"/>
    <n v="13955.55"/>
    <n v="15270.266505162279"/>
  </r>
  <r>
    <s v="50 - Mato Grosso do Sul"/>
    <s v="CENTRO OESTE        "/>
    <x v="2"/>
    <x v="2"/>
    <e v="#N/A"/>
    <s v="OUTROS"/>
    <s v="Indireta"/>
    <n v="2015"/>
    <n v="1.0942074303887901"/>
    <n v="179550"/>
    <n v="196464.94412630727"/>
  </r>
  <r>
    <s v="50 - Mato Grosso do Sul"/>
    <s v="CENTRO OESTE        "/>
    <x v="2"/>
    <x v="2"/>
    <e v="#N/A"/>
    <s v="OUTROS"/>
    <s v="Indireta"/>
    <n v="2015"/>
    <n v="1.0942074303887901"/>
    <n v="14233"/>
    <n v="15573.85435672365"/>
  </r>
  <r>
    <s v="50 - Mato Grosso do Sul"/>
    <s v="CENTRO OESTE        "/>
    <x v="2"/>
    <x v="2"/>
    <e v="#N/A"/>
    <s v="OUTROS"/>
    <s v="Indireta"/>
    <n v="2015"/>
    <n v="1.0942074303887901"/>
    <n v="124706.41"/>
    <n v="136454.68043911093"/>
  </r>
  <r>
    <s v="50 - Mato Grosso do Sul"/>
    <s v="CENTRO OESTE        "/>
    <x v="26"/>
    <x v="26"/>
    <s v="Editorial"/>
    <s v="OUTROS"/>
    <s v="Indireta"/>
    <n v="2015"/>
    <n v="1.0942074303887901"/>
    <n v="2369.31"/>
    <n v="2592.5166068944641"/>
  </r>
  <r>
    <s v="50 - Mato Grosso do Sul"/>
    <s v="CENTRO OESTE        "/>
    <x v="26"/>
    <x v="26"/>
    <s v="Editorial"/>
    <s v="OUTROS"/>
    <s v="Indireta"/>
    <n v="2015"/>
    <n v="1.0942074303887901"/>
    <n v="61086.37"/>
    <n v="66841.159949478882"/>
  </r>
  <r>
    <s v="50 - Mato Grosso do Sul"/>
    <s v="CENTRO OESTE        "/>
    <x v="26"/>
    <x v="26"/>
    <s v="Editorial"/>
    <s v="OUTROS"/>
    <s v="Indireta"/>
    <n v="2015"/>
    <n v="1.0942074303887901"/>
    <n v="16674.66"/>
    <n v="18245.536871206743"/>
  </r>
  <r>
    <s v="50 - Mato Grosso do Sul"/>
    <s v="CENTRO OESTE        "/>
    <x v="40"/>
    <x v="40"/>
    <s v="Música"/>
    <s v="OUTROS"/>
    <s v="Indireta"/>
    <n v="2015"/>
    <n v="1.0942074303887901"/>
    <n v="10901.07"/>
    <n v="11928.031793188327"/>
  </r>
  <r>
    <s v="50 - Mato Grosso do Sul"/>
    <s v="CENTRO OESTE        "/>
    <x v="40"/>
    <x v="40"/>
    <s v="Música"/>
    <s v="OUTROS"/>
    <s v="Indireta"/>
    <n v="2015"/>
    <n v="1.0942074303887901"/>
    <n v="62674.46"/>
    <n v="68578.859827605003"/>
  </r>
  <r>
    <s v="50 - Mato Grosso do Sul"/>
    <s v="CENTRO OESTE        "/>
    <x v="40"/>
    <x v="40"/>
    <s v="Música"/>
    <s v="OUTROS"/>
    <s v="Indireta"/>
    <n v="2015"/>
    <n v="1.0942074303887901"/>
    <n v="3175.03"/>
    <n v="3474.1414177073202"/>
  </r>
  <r>
    <s v="50 - Mato Grosso do Sul"/>
    <s v="CENTRO OESTE        "/>
    <x v="25"/>
    <x v="25"/>
    <s v="Editorial"/>
    <s v="OUTROS"/>
    <s v="Indireta"/>
    <n v="2015"/>
    <n v="1.0942074303887901"/>
    <n v="61265.77"/>
    <n v="67037.46076249062"/>
  </r>
  <r>
    <s v="50 - Mato Grosso do Sul"/>
    <s v="CENTRO OESTE        "/>
    <x v="25"/>
    <x v="25"/>
    <s v="Editorial"/>
    <s v="OUTROS"/>
    <s v="Indireta"/>
    <n v="2015"/>
    <n v="1.0942074303887901"/>
    <n v="12807.67"/>
    <n v="14014.247679967595"/>
  </r>
  <r>
    <s v="50 - Mato Grosso do Sul"/>
    <s v="CENTRO OESTE        "/>
    <x v="25"/>
    <x v="25"/>
    <s v="Editorial"/>
    <s v="OUTROS"/>
    <s v="Indireta"/>
    <n v="2015"/>
    <n v="1.0942074303887901"/>
    <n v="17731.36"/>
    <n v="19401.785862898578"/>
  </r>
  <r>
    <s v="50 - Mato Grosso do Sul"/>
    <s v="CENTRO OESTE        "/>
    <x v="33"/>
    <x v="33"/>
    <s v="Editorial"/>
    <s v="OUTROS"/>
    <s v="Indireta"/>
    <n v="2015"/>
    <n v="1.0942074303887901"/>
    <n v="17069.36"/>
    <n v="18677.420543981199"/>
  </r>
  <r>
    <s v="50 - Mato Grosso do Sul"/>
    <s v="CENTRO OESTE        "/>
    <x v="33"/>
    <x v="33"/>
    <s v="Editorial"/>
    <s v="OUTROS"/>
    <s v="Indireta"/>
    <n v="2015"/>
    <n v="1.0942074303887901"/>
    <n v="24521.25"/>
    <n v="26831.333952421119"/>
  </r>
  <r>
    <s v="50 - Mato Grosso do Sul"/>
    <s v="CENTRO OESTE        "/>
    <x v="37"/>
    <x v="37"/>
    <s v="Música"/>
    <s v="OUTROS"/>
    <s v="Indireta"/>
    <n v="2015"/>
    <n v="1.0942074303887901"/>
    <n v="5393.26"/>
    <n v="5901.3451660186465"/>
  </r>
  <r>
    <s v="50 - Mato Grosso do Sul"/>
    <s v="CENTRO OESTE        "/>
    <x v="37"/>
    <x v="37"/>
    <s v="Música"/>
    <s v="OUTROS"/>
    <s v="Indireta"/>
    <n v="2015"/>
    <n v="1.0942074303887901"/>
    <n v="53290.49"/>
    <n v="58310.850127059515"/>
  </r>
  <r>
    <s v="50 - Mato Grosso do Sul"/>
    <s v="CENTRO OESTE        "/>
    <x v="37"/>
    <x v="37"/>
    <s v="Música"/>
    <s v="OUTROS"/>
    <s v="Indireta"/>
    <n v="2015"/>
    <n v="1.0942074303887901"/>
    <n v="64241.04"/>
    <n v="70293.023303903479"/>
  </r>
  <r>
    <s v="50 - Mato Grosso do Sul"/>
    <s v="CENTRO OESTE        "/>
    <x v="13"/>
    <x v="13"/>
    <s v="Editorial"/>
    <s v="OUTROS"/>
    <s v="Indireta"/>
    <n v="2015"/>
    <n v="1.0942074303887901"/>
    <n v="46593.64"/>
    <n v="50983.107096860345"/>
  </r>
  <r>
    <s v="50 - Mato Grosso do Sul"/>
    <s v="CENTRO OESTE        "/>
    <x v="13"/>
    <x v="13"/>
    <s v="Editorial"/>
    <s v="OUTROS"/>
    <s v="Indireta"/>
    <n v="2015"/>
    <n v="1.0942074303887901"/>
    <n v="121037.43"/>
    <n v="132440.05526116304"/>
  </r>
  <r>
    <s v="50 - Mato Grosso do Sul"/>
    <s v="CENTRO OESTE        "/>
    <x v="17"/>
    <x v="17"/>
    <s v="Editorial"/>
    <s v="OUTROS"/>
    <s v="Indireta"/>
    <n v="2015"/>
    <n v="1.0942074303887901"/>
    <n v="18747.37"/>
    <n v="20513.511554247889"/>
  </r>
  <r>
    <s v="50 - Mato Grosso do Sul"/>
    <s v="CENTRO OESTE        "/>
    <x v="17"/>
    <x v="17"/>
    <s v="Editorial"/>
    <s v="OUTROS"/>
    <s v="Indireta"/>
    <n v="2015"/>
    <n v="1.0942074303887901"/>
    <n v="1899.38"/>
    <n v="2078.3157091318603"/>
  </r>
  <r>
    <s v="50 - Mato Grosso do Sul"/>
    <s v="CENTRO OESTE        "/>
    <x v="17"/>
    <x v="17"/>
    <s v="Editorial"/>
    <s v="OUTROS"/>
    <s v="Indireta"/>
    <n v="2015"/>
    <n v="1.0942074303887901"/>
    <n v="43719.79"/>
    <n v="47838.519073037525"/>
  </r>
  <r>
    <s v="50 - Mato Grosso do Sul"/>
    <s v="CENTRO OESTE        "/>
    <x v="17"/>
    <x v="17"/>
    <s v="Editorial"/>
    <s v="OUTROS"/>
    <s v="Indireta"/>
    <n v="2015"/>
    <n v="1.0942074303887901"/>
    <n v="13998.52"/>
    <n v="15317.284598446086"/>
  </r>
  <r>
    <s v="50 - Mato Grosso do Sul"/>
    <s v="CENTRO OESTE        "/>
    <x v="18"/>
    <x v="18"/>
    <s v="Editorial"/>
    <s v="OUTROS"/>
    <s v="Indireta"/>
    <n v="2015"/>
    <n v="1.0942074303887901"/>
    <n v="16145.6"/>
    <n v="17666.635488085249"/>
  </r>
  <r>
    <s v="50 - Mato Grosso do Sul"/>
    <s v="CENTRO OESTE        "/>
    <x v="18"/>
    <x v="18"/>
    <s v="Editorial"/>
    <s v="OUTROS"/>
    <s v="Indireta"/>
    <n v="2015"/>
    <n v="1.0942074303887901"/>
    <n v="31692.55"/>
    <n v="34678.223697968249"/>
  </r>
  <r>
    <s v="50 - Mato Grosso do Sul"/>
    <s v="CENTRO OESTE        "/>
    <x v="5"/>
    <x v="5"/>
    <e v="#N/A"/>
    <s v="OUTROS"/>
    <s v="Indireta"/>
    <n v="2015"/>
    <n v="1.0942074303887901"/>
    <n v="135463.74"/>
    <n v="148225.43085625515"/>
  </r>
  <r>
    <s v="50 - Mato Grosso do Sul"/>
    <s v="CENTRO OESTE        "/>
    <x v="5"/>
    <x v="5"/>
    <e v="#N/A"/>
    <s v="OUTROS"/>
    <s v="Indireta"/>
    <n v="2015"/>
    <n v="1.0942074303887901"/>
    <n v="15086.23"/>
    <n v="16507.464962554277"/>
  </r>
  <r>
    <s v="50 - Mato Grosso do Sul"/>
    <s v="CENTRO OESTE        "/>
    <x v="5"/>
    <x v="5"/>
    <e v="#N/A"/>
    <s v="OUTROS"/>
    <s v="Indireta"/>
    <n v="2015"/>
    <n v="1.0942074303887901"/>
    <n v="64543.95"/>
    <n v="70624.469676642548"/>
  </r>
  <r>
    <s v="50 - Mato Grosso do Sul"/>
    <s v="CENTRO OESTE        "/>
    <x v="5"/>
    <x v="5"/>
    <e v="#N/A"/>
    <s v="OUTROS"/>
    <s v="Indireta"/>
    <n v="2015"/>
    <n v="1.0942074303887901"/>
    <n v="137633.68"/>
    <n v="150599.795327753"/>
  </r>
  <r>
    <s v="50 - Mato Grosso do Sul"/>
    <s v="CENTRO OESTE        "/>
    <x v="15"/>
    <x v="15"/>
    <s v="Audiovisual"/>
    <s v="OUTROS"/>
    <s v="Direta"/>
    <n v="2015"/>
    <n v="1.0942074303887901"/>
    <n v="24950691.530000001"/>
    <n v="27301232.065464649"/>
  </r>
  <r>
    <s v="50 - Mato Grosso do Sul"/>
    <s v="CENTRO OESTE        "/>
    <x v="31"/>
    <x v="31"/>
    <s v="Audiovisual"/>
    <s v="OUTROS"/>
    <s v="Indireta"/>
    <n v="2015"/>
    <n v="1.0942074303887901"/>
    <n v="67694.490000000005"/>
    <n v="74071.813954379657"/>
  </r>
  <r>
    <s v="50 - Mato Grosso do Sul"/>
    <s v="CENTRO OESTE        "/>
    <x v="7"/>
    <x v="7"/>
    <s v="Música"/>
    <s v="OUTROS"/>
    <s v="Indireta"/>
    <n v="2015"/>
    <n v="1.0942074303887901"/>
    <n v="14609.74"/>
    <n v="15986.086064048322"/>
  </r>
  <r>
    <s v="50 - Mato Grosso do Sul"/>
    <s v="CENTRO OESTE        "/>
    <x v="16"/>
    <x v="16"/>
    <s v="Audiovisual"/>
    <s v="OUTROS"/>
    <s v="Indireta"/>
    <n v="2015"/>
    <n v="1.0942074303887901"/>
    <n v="14925.17"/>
    <n v="16331.231913815858"/>
  </r>
  <r>
    <s v="50 - Mato Grosso do Sul"/>
    <s v="CENTRO OESTE        "/>
    <x v="16"/>
    <x v="16"/>
    <s v="Audiovisual"/>
    <s v="OUTROS"/>
    <s v="Indireta"/>
    <n v="2015"/>
    <n v="1.0942074303887901"/>
    <n v="1061.5999999999999"/>
    <n v="1161.6106081007395"/>
  </r>
  <r>
    <s v="50 - Mato Grosso do Sul"/>
    <s v="CENTRO OESTE        "/>
    <x v="16"/>
    <x v="16"/>
    <s v="Audiovisual"/>
    <s v="OUTROS"/>
    <s v="Indireta"/>
    <n v="2015"/>
    <n v="1.0942074303887901"/>
    <n v="199218.12"/>
    <n v="217985.94717208564"/>
  </r>
  <r>
    <s v="50 - Mato Grosso do Sul"/>
    <s v="CENTRO OESTE        "/>
    <x v="16"/>
    <x v="16"/>
    <s v="Audiovisual"/>
    <s v="OUTROS"/>
    <s v="Indireta"/>
    <n v="2015"/>
    <n v="1.0942074303887901"/>
    <n v="2152.61"/>
    <n v="2355.4018567292137"/>
  </r>
  <r>
    <s v="50 - Mato Grosso do Sul"/>
    <s v="CENTRO OESTE        "/>
    <x v="32"/>
    <x v="32"/>
    <s v="Audiovisual"/>
    <s v="OUTROS"/>
    <s v="Indireta"/>
    <n v="2015"/>
    <n v="1.0942074303887901"/>
    <n v="366500"/>
    <n v="401027.02323749155"/>
  </r>
  <r>
    <s v="50 - Mato Grosso do Sul"/>
    <s v="CENTRO OESTE        "/>
    <x v="70"/>
    <x v="70"/>
    <e v="#N/A"/>
    <s v="OUTROS"/>
    <s v="Direta"/>
    <n v="2015"/>
    <n v="1.0942074303887901"/>
    <n v="216043.23"/>
    <n v="236396.10755119438"/>
  </r>
  <r>
    <s v="50 - Mato Grosso do Sul"/>
    <s v="CENTRO OESTE        "/>
    <x v="70"/>
    <x v="70"/>
    <e v="#N/A"/>
    <s v="OUTROS"/>
    <s v="Direta"/>
    <n v="2015"/>
    <n v="1.0942074303887901"/>
    <n v="6000"/>
    <n v="6565.2445823327407"/>
  </r>
  <r>
    <s v="50 - Mato Grosso do Sul"/>
    <s v="CENTRO OESTE        "/>
    <x v="36"/>
    <x v="36"/>
    <s v="Artes Cênicas e Espetáculos"/>
    <s v="OUTROS"/>
    <s v="Indireta"/>
    <n v="2015"/>
    <n v="1.0942074303887901"/>
    <n v="52631.34"/>
    <n v="57589.60329931874"/>
  </r>
  <r>
    <s v="50 - Mato Grosso do Sul"/>
    <s v="CENTRO OESTE        "/>
    <x v="36"/>
    <x v="36"/>
    <s v="Artes Cênicas e Espetáculos"/>
    <s v="OUTROS"/>
    <s v="Indireta"/>
    <n v="2015"/>
    <n v="1.0942074303887901"/>
    <n v="40823.75"/>
    <n v="44669.65058633437"/>
  </r>
  <r>
    <s v="51 - Mato Grosso"/>
    <s v="CENTRO OESTE        "/>
    <x v="38"/>
    <x v="38"/>
    <e v="#N/A"/>
    <s v="OUTROS"/>
    <s v="Indireta"/>
    <n v="2015"/>
    <n v="1.0942074303887901"/>
    <n v="9646.09"/>
    <n v="10554.823352199004"/>
  </r>
  <r>
    <s v="51 - Mato Grosso"/>
    <s v="CENTRO OESTE        "/>
    <x v="2"/>
    <x v="2"/>
    <e v="#N/A"/>
    <s v="OUTROS"/>
    <s v="Indireta"/>
    <n v="2015"/>
    <n v="1.0942074303887901"/>
    <n v="24349.57"/>
    <n v="26643.480420771972"/>
  </r>
  <r>
    <s v="51 - Mato Grosso"/>
    <s v="CENTRO OESTE        "/>
    <x v="40"/>
    <x v="40"/>
    <s v="Música"/>
    <s v="OUTROS"/>
    <s v="Indireta"/>
    <n v="2015"/>
    <n v="1.0942074303887901"/>
    <n v="66322.09"/>
    <n v="72570.123676914067"/>
  </r>
  <r>
    <s v="51 - Mato Grosso"/>
    <s v="CENTRO OESTE        "/>
    <x v="40"/>
    <x v="40"/>
    <s v="Música"/>
    <s v="OUTROS"/>
    <s v="Indireta"/>
    <n v="2015"/>
    <n v="1.0942074303887901"/>
    <n v="34713.94"/>
    <n v="37984.251086070639"/>
  </r>
  <r>
    <s v="51 - Mato Grosso"/>
    <s v="CENTRO OESTE        "/>
    <x v="40"/>
    <x v="40"/>
    <s v="Música"/>
    <s v="OUTROS"/>
    <s v="Indireta"/>
    <n v="2015"/>
    <n v="1.0942074303887901"/>
    <n v="16593.46"/>
    <n v="18156.687227859173"/>
  </r>
  <r>
    <s v="51 - Mato Grosso"/>
    <s v="CENTRO OESTE        "/>
    <x v="40"/>
    <x v="40"/>
    <s v="Música"/>
    <s v="OUTROS"/>
    <s v="Indireta"/>
    <n v="2015"/>
    <n v="1.0942074303887901"/>
    <n v="99052.7"/>
    <n v="108384.20034007171"/>
  </r>
  <r>
    <s v="51 - Mato Grosso"/>
    <s v="CENTRO OESTE        "/>
    <x v="25"/>
    <x v="25"/>
    <s v="Editorial"/>
    <s v="OUTROS"/>
    <s v="Indireta"/>
    <n v="2015"/>
    <n v="1.0942074303887901"/>
    <n v="79703.509999999995"/>
    <n v="87212.172870067225"/>
  </r>
  <r>
    <s v="51 - Mato Grosso"/>
    <s v="CENTRO OESTE        "/>
    <x v="25"/>
    <x v="25"/>
    <s v="Editorial"/>
    <s v="OUTROS"/>
    <s v="Indireta"/>
    <n v="2015"/>
    <n v="1.0942074303887901"/>
    <n v="26900.53"/>
    <n v="29434.75980739656"/>
  </r>
  <r>
    <s v="51 - Mato Grosso"/>
    <s v="CENTRO OESTE        "/>
    <x v="33"/>
    <x v="33"/>
    <s v="Editorial"/>
    <s v="OUTROS"/>
    <s v="Indireta"/>
    <n v="2015"/>
    <n v="1.0942074303887901"/>
    <n v="9519.0499999999993"/>
    <n v="10415.815240242411"/>
  </r>
  <r>
    <s v="51 - Mato Grosso"/>
    <s v="CENTRO OESTE        "/>
    <x v="33"/>
    <x v="33"/>
    <s v="Editorial"/>
    <s v="OUTROS"/>
    <s v="Indireta"/>
    <n v="2015"/>
    <n v="1.0942074303887901"/>
    <n v="29082.31"/>
    <n v="31822.079694870215"/>
  </r>
  <r>
    <s v="51 - Mato Grosso"/>
    <s v="CENTRO OESTE        "/>
    <x v="37"/>
    <x v="37"/>
    <s v="Música"/>
    <s v="OUTROS"/>
    <s v="Indireta"/>
    <n v="2015"/>
    <n v="1.0942074303887901"/>
    <n v="52473.62"/>
    <n v="57417.024903397825"/>
  </r>
  <r>
    <s v="51 - Mato Grosso"/>
    <s v="CENTRO OESTE        "/>
    <x v="37"/>
    <x v="37"/>
    <s v="Música"/>
    <s v="OUTROS"/>
    <s v="Indireta"/>
    <n v="2015"/>
    <n v="1.0942074303887901"/>
    <n v="18137.349999999999"/>
    <n v="19846.023137562119"/>
  </r>
  <r>
    <s v="51 - Mato Grosso"/>
    <s v="CENTRO OESTE        "/>
    <x v="13"/>
    <x v="13"/>
    <s v="Editorial"/>
    <s v="OUTROS"/>
    <s v="Indireta"/>
    <n v="2015"/>
    <n v="1.0942074303887901"/>
    <n v="113062.68"/>
    <n v="123714.02455567004"/>
  </r>
  <r>
    <s v="51 - Mato Grosso"/>
    <s v="CENTRO OESTE        "/>
    <x v="17"/>
    <x v="17"/>
    <s v="Editorial"/>
    <s v="OUTROS"/>
    <s v="Indireta"/>
    <n v="2015"/>
    <n v="1.0942074303887901"/>
    <n v="29437.48"/>
    <n v="32210.709347921402"/>
  </r>
  <r>
    <s v="51 - Mato Grosso"/>
    <s v="CENTRO OESTE        "/>
    <x v="17"/>
    <x v="17"/>
    <s v="Editorial"/>
    <s v="OUTROS"/>
    <s v="Indireta"/>
    <n v="2015"/>
    <n v="1.0942074303887901"/>
    <n v="6333.81"/>
    <n v="6930.5019646708233"/>
  </r>
  <r>
    <s v="51 - Mato Grosso"/>
    <s v="CENTRO OESTE        "/>
    <x v="12"/>
    <x v="12"/>
    <s v="Editorial"/>
    <s v="OUTROS"/>
    <s v="Indireta"/>
    <n v="2015"/>
    <n v="1.0942074303887901"/>
    <n v="1445.63"/>
    <n v="1581.8190875929467"/>
  </r>
  <r>
    <s v="51 - Mato Grosso"/>
    <s v="CENTRO OESTE        "/>
    <x v="43"/>
    <x v="43"/>
    <e v="#N/A"/>
    <s v="OUTROS"/>
    <s v="Indireta"/>
    <n v="2015"/>
    <n v="1.0942074303887901"/>
    <n v="13516.95"/>
    <n v="14790.347126193758"/>
  </r>
  <r>
    <s v="51 - Mato Grosso"/>
    <s v="CENTRO OESTE        "/>
    <x v="43"/>
    <x v="43"/>
    <e v="#N/A"/>
    <s v="OUTROS"/>
    <s v="Indireta"/>
    <n v="2015"/>
    <n v="1.0942074303887901"/>
    <n v="171165.26"/>
    <n v="187290.29931642915"/>
  </r>
  <r>
    <s v="51 - Mato Grosso"/>
    <s v="CENTRO OESTE        "/>
    <x v="43"/>
    <x v="43"/>
    <e v="#N/A"/>
    <s v="OUTROS"/>
    <s v="Indireta"/>
    <n v="2015"/>
    <n v="1.0942074303887901"/>
    <n v="9719.94"/>
    <n v="10635.630570933217"/>
  </r>
  <r>
    <s v="51 - Mato Grosso"/>
    <s v="CENTRO OESTE        "/>
    <x v="14"/>
    <x v="14"/>
    <s v="Editorial"/>
    <s v="OUTROS"/>
    <s v="Indireta"/>
    <n v="2015"/>
    <n v="1.0942074303887901"/>
    <n v="108907"/>
    <n v="119166.84862135196"/>
  </r>
  <r>
    <s v="51 - Mato Grosso"/>
    <s v="CENTRO OESTE        "/>
    <x v="14"/>
    <x v="14"/>
    <s v="Editorial"/>
    <s v="OUTROS"/>
    <s v="Indireta"/>
    <n v="2015"/>
    <n v="1.0942074303887901"/>
    <n v="67451.44"/>
    <n v="73805.866838423652"/>
  </r>
  <r>
    <s v="51 - Mato Grosso"/>
    <s v="CENTRO OESTE        "/>
    <x v="18"/>
    <x v="18"/>
    <s v="Editorial"/>
    <s v="OUTROS"/>
    <s v="Indireta"/>
    <n v="2015"/>
    <n v="1.0942074303887901"/>
    <n v="23820.78"/>
    <n v="26064.87447365668"/>
  </r>
  <r>
    <s v="51 - Mato Grosso"/>
    <s v="CENTRO OESTE        "/>
    <x v="18"/>
    <x v="18"/>
    <s v="Editorial"/>
    <s v="OUTROS"/>
    <s v="Indireta"/>
    <n v="2015"/>
    <n v="1.0942074303887901"/>
    <n v="16546.259999999998"/>
    <n v="18105.040637144819"/>
  </r>
  <r>
    <s v="51 - Mato Grosso"/>
    <s v="CENTRO OESTE        "/>
    <x v="5"/>
    <x v="5"/>
    <e v="#N/A"/>
    <s v="OUTROS"/>
    <s v="Indireta"/>
    <n v="2015"/>
    <n v="1.0942074303887901"/>
    <n v="146208.57999999999"/>
    <n v="159982.51462259382"/>
  </r>
  <r>
    <s v="51 - Mato Grosso"/>
    <s v="CENTRO OESTE        "/>
    <x v="5"/>
    <x v="5"/>
    <e v="#N/A"/>
    <s v="OUTROS"/>
    <s v="Indireta"/>
    <n v="2015"/>
    <n v="1.0942074303887901"/>
    <n v="38244.800000000003"/>
    <n v="41847.744333733201"/>
  </r>
  <r>
    <s v="51 - Mato Grosso"/>
    <s v="CENTRO OESTE        "/>
    <x v="42"/>
    <x v="42"/>
    <s v="Audiovisual"/>
    <s v="OUTROS"/>
    <s v="Indireta"/>
    <n v="2015"/>
    <n v="1.0942074303887901"/>
    <n v="100427.76"/>
    <n v="109888.80120930211"/>
  </r>
  <r>
    <s v="51 - Mato Grosso"/>
    <s v="CENTRO OESTE        "/>
    <x v="28"/>
    <x v="28"/>
    <s v="Audiovisual"/>
    <s v="OUTROS"/>
    <s v="Indireta"/>
    <n v="2015"/>
    <n v="1.0942074303887901"/>
    <n v="5107.51"/>
    <n v="5588.6753927850496"/>
  </r>
  <r>
    <s v="51 - Mato Grosso"/>
    <s v="CENTRO OESTE        "/>
    <x v="28"/>
    <x v="28"/>
    <s v="Audiovisual"/>
    <s v="OUTROS"/>
    <s v="Indireta"/>
    <n v="2015"/>
    <n v="1.0942074303887901"/>
    <n v="8551.26"/>
    <n v="9356.8522311864454"/>
  </r>
  <r>
    <s v="51 - Mato Grosso"/>
    <s v="CENTRO OESTE        "/>
    <x v="28"/>
    <x v="28"/>
    <s v="Audiovisual"/>
    <s v="OUTROS"/>
    <s v="Indireta"/>
    <n v="2015"/>
    <n v="1.0942074303887901"/>
    <n v="45089.17"/>
    <n v="49336.90484406332"/>
  </r>
  <r>
    <s v="51 - Mato Grosso"/>
    <s v="CENTRO OESTE        "/>
    <x v="7"/>
    <x v="7"/>
    <s v="Música"/>
    <s v="OUTROS"/>
    <s v="Indireta"/>
    <n v="2015"/>
    <n v="1.0942074303887901"/>
    <n v="15974.41"/>
    <n v="17479.318118076993"/>
  </r>
  <r>
    <s v="51 - Mato Grosso"/>
    <s v="CENTRO OESTE        "/>
    <x v="7"/>
    <x v="7"/>
    <s v="Música"/>
    <s v="OUTROS"/>
    <s v="Indireta"/>
    <n v="2015"/>
    <n v="1.0942074303887901"/>
    <n v="7740.8"/>
    <n v="8470.0408771535458"/>
  </r>
  <r>
    <s v="51 - Mato Grosso"/>
    <s v="CENTRO OESTE        "/>
    <x v="7"/>
    <x v="7"/>
    <s v="Música"/>
    <s v="OUTROS"/>
    <s v="Indireta"/>
    <n v="2015"/>
    <n v="1.0942074303887901"/>
    <n v="18809.25"/>
    <n v="20581.221110040351"/>
  </r>
  <r>
    <s v="51 - Mato Grosso"/>
    <s v="CENTRO OESTE        "/>
    <x v="16"/>
    <x v="16"/>
    <s v="Audiovisual"/>
    <s v="OUTROS"/>
    <s v="Indireta"/>
    <n v="2015"/>
    <n v="1.0942074303887901"/>
    <n v="59606.46"/>
    <n v="65221.831431172199"/>
  </r>
  <r>
    <s v="51 - Mato Grosso"/>
    <s v="CENTRO OESTE        "/>
    <x v="16"/>
    <x v="16"/>
    <s v="Audiovisual"/>
    <s v="OUTROS"/>
    <s v="Indireta"/>
    <n v="2015"/>
    <n v="1.0942074303887901"/>
    <n v="10803.56"/>
    <n v="11821.335626651116"/>
  </r>
  <r>
    <s v="51 - Mato Grosso"/>
    <s v="CENTRO OESTE        "/>
    <x v="32"/>
    <x v="32"/>
    <s v="Audiovisual"/>
    <s v="OUTROS"/>
    <s v="Indireta"/>
    <n v="2015"/>
    <n v="1.0942074303887901"/>
    <n v="326500"/>
    <n v="357258.72602193995"/>
  </r>
  <r>
    <s v="51 - Mato Grosso"/>
    <s v="CENTRO OESTE        "/>
    <x v="32"/>
    <x v="32"/>
    <s v="Audiovisual"/>
    <s v="OUTROS"/>
    <s v="Indireta"/>
    <n v="2015"/>
    <n v="1.0942074303887901"/>
    <n v="168785.75"/>
    <n v="184686.62179374474"/>
  </r>
  <r>
    <s v="51 - Mato Grosso"/>
    <s v="CENTRO OESTE        "/>
    <x v="20"/>
    <x v="20"/>
    <s v="Artes Cênicas e Espetáculos"/>
    <s v="OUTROS"/>
    <s v="Indireta"/>
    <n v="2015"/>
    <n v="1.0942074303887901"/>
    <n v="5878.02"/>
    <n v="6431.7731599739163"/>
  </r>
  <r>
    <s v="51 - Mato Grosso"/>
    <s v="CENTRO OESTE        "/>
    <x v="20"/>
    <x v="20"/>
    <s v="Artes Cênicas e Espetáculos"/>
    <s v="OUTROS"/>
    <s v="Indireta"/>
    <n v="2015"/>
    <n v="1.0942074303887901"/>
    <n v="29448.720000000001"/>
    <n v="32223.008239438972"/>
  </r>
  <r>
    <s v="51 - Mato Grosso"/>
    <s v="CENTRO OESTE        "/>
    <x v="20"/>
    <x v="20"/>
    <s v="Artes Cênicas e Espetáculos"/>
    <s v="OUTROS"/>
    <s v="Indireta"/>
    <n v="2015"/>
    <n v="1.0942074303887901"/>
    <n v="401155.06"/>
    <n v="438946.8473900609"/>
  </r>
  <r>
    <s v="51 - Mato Grosso"/>
    <s v="CENTRO OESTE        "/>
    <x v="20"/>
    <x v="20"/>
    <s v="Artes Cênicas e Espetáculos"/>
    <s v="OUTROS"/>
    <s v="Indireta"/>
    <n v="2015"/>
    <n v="1.0942074303887901"/>
    <n v="15237.83"/>
    <n v="16673.346809001217"/>
  </r>
  <r>
    <s v="51 - Mato Grosso"/>
    <s v="CENTRO OESTE        "/>
    <x v="30"/>
    <x v="30"/>
    <s v="Artes Cênicas e Espetáculos"/>
    <s v="OUTROS"/>
    <s v="Indireta"/>
    <n v="2015"/>
    <n v="1.0942074303887901"/>
    <n v="63485.23"/>
    <n v="69466.010385941336"/>
  </r>
  <r>
    <s v="15 - Pará"/>
    <s v="NORTE               "/>
    <x v="2"/>
    <x v="2"/>
    <e v="#N/A"/>
    <s v="OUTROS"/>
    <s v="Indireta"/>
    <n v="2015"/>
    <n v="1.0942074303887901"/>
    <n v="24567.54"/>
    <n v="26881.984814373816"/>
  </r>
  <r>
    <s v="15 - Pará"/>
    <s v="NORTE               "/>
    <x v="2"/>
    <x v="2"/>
    <e v="#N/A"/>
    <s v="OUTROS"/>
    <s v="Indireta"/>
    <n v="2015"/>
    <n v="1.0942074303887901"/>
    <n v="1748.92"/>
    <n v="1913.6812591555629"/>
  </r>
  <r>
    <s v="15 - Pará"/>
    <s v="NORTE               "/>
    <x v="26"/>
    <x v="26"/>
    <s v="Editorial"/>
    <s v="OUTROS"/>
    <s v="Indireta"/>
    <n v="2015"/>
    <n v="1.0942074303887901"/>
    <n v="26839.83"/>
    <n v="29368.341416371961"/>
  </r>
  <r>
    <s v="15 - Pará"/>
    <s v="NORTE               "/>
    <x v="26"/>
    <x v="26"/>
    <s v="Editorial"/>
    <s v="OUTROS"/>
    <s v="Indireta"/>
    <n v="2015"/>
    <n v="1.0942074303887901"/>
    <n v="5472.47"/>
    <n v="5988.0173365797427"/>
  </r>
  <r>
    <s v="15 - Pará"/>
    <s v="NORTE               "/>
    <x v="26"/>
    <x v="26"/>
    <s v="Editorial"/>
    <s v="OUTROS"/>
    <s v="Indireta"/>
    <n v="2015"/>
    <n v="1.0942074303887901"/>
    <n v="7040.33"/>
    <n v="7703.5813983891103"/>
  </r>
  <r>
    <s v="15 - Pará"/>
    <s v="NORTE               "/>
    <x v="40"/>
    <x v="40"/>
    <s v="Música"/>
    <s v="OUTROS"/>
    <s v="Indireta"/>
    <n v="2015"/>
    <n v="1.0942074303887901"/>
    <n v="210000"/>
    <n v="229783.56038164592"/>
  </r>
  <r>
    <s v="15 - Pará"/>
    <s v="NORTE               "/>
    <x v="40"/>
    <x v="40"/>
    <s v="Música"/>
    <s v="OUTROS"/>
    <s v="Indireta"/>
    <n v="2015"/>
    <n v="1.0942074303887901"/>
    <n v="157377.67000000001"/>
    <n v="172203.81589127498"/>
  </r>
  <r>
    <s v="15 - Pará"/>
    <s v="NORTE               "/>
    <x v="40"/>
    <x v="40"/>
    <s v="Música"/>
    <s v="OUTROS"/>
    <s v="Indireta"/>
    <n v="2015"/>
    <n v="1.0942074303887901"/>
    <n v="46853.21"/>
    <n v="51267.130519566366"/>
  </r>
  <r>
    <s v="15 - Pará"/>
    <s v="NORTE               "/>
    <x v="25"/>
    <x v="25"/>
    <s v="Editorial"/>
    <s v="OUTROS"/>
    <s v="Indireta"/>
    <n v="2015"/>
    <n v="1.0942074303887901"/>
    <n v="2725"/>
    <n v="2981.7152478094531"/>
  </r>
  <r>
    <s v="15 - Pará"/>
    <s v="NORTE               "/>
    <x v="25"/>
    <x v="25"/>
    <s v="Editorial"/>
    <s v="OUTROS"/>
    <s v="Indireta"/>
    <n v="2015"/>
    <n v="1.0942074303887901"/>
    <n v="92395.79"/>
    <n v="101100.15995464227"/>
  </r>
  <r>
    <s v="15 - Pará"/>
    <s v="NORTE               "/>
    <x v="25"/>
    <x v="25"/>
    <s v="Editorial"/>
    <s v="OUTROS"/>
    <s v="Indireta"/>
    <n v="2015"/>
    <n v="1.0942074303887901"/>
    <n v="107507.78"/>
    <n v="117635.81170060336"/>
  </r>
  <r>
    <s v="15 - Pará"/>
    <s v="NORTE               "/>
    <x v="13"/>
    <x v="13"/>
    <s v="Editorial"/>
    <s v="OUTROS"/>
    <s v="Indireta"/>
    <n v="2015"/>
    <n v="1.0942074303887901"/>
    <n v="1613.45"/>
    <n v="1765.4489785607934"/>
  </r>
  <r>
    <s v="15 - Pará"/>
    <s v="NORTE               "/>
    <x v="14"/>
    <x v="14"/>
    <s v="Editorial"/>
    <s v="OUTROS"/>
    <s v="Indireta"/>
    <n v="2015"/>
    <n v="1.0942074303887901"/>
    <n v="1398.29"/>
    <n v="1530.0193078383413"/>
  </r>
  <r>
    <s v="15 - Pará"/>
    <s v="NORTE               "/>
    <x v="18"/>
    <x v="18"/>
    <s v="Editorial"/>
    <s v="OUTROS"/>
    <s v="Indireta"/>
    <n v="2015"/>
    <n v="1.0942074303887901"/>
    <n v="243495.65"/>
    <n v="266434.74949734821"/>
  </r>
  <r>
    <s v="15 - Pará"/>
    <s v="NORTE               "/>
    <x v="5"/>
    <x v="5"/>
    <e v="#N/A"/>
    <s v="OUTROS"/>
    <s v="Indireta"/>
    <n v="2015"/>
    <n v="1.0942074303887901"/>
    <n v="23977.98"/>
    <n v="26236.883881713802"/>
  </r>
  <r>
    <s v="15 - Pará"/>
    <s v="NORTE               "/>
    <x v="15"/>
    <x v="15"/>
    <s v="Audiovisual"/>
    <s v="OUTROS"/>
    <s v="Direta"/>
    <n v="2015"/>
    <n v="1.0942074303887901"/>
    <n v="24950691.530000001"/>
    <n v="27301232.065464649"/>
  </r>
  <r>
    <s v="15 - Pará"/>
    <s v="NORTE               "/>
    <x v="28"/>
    <x v="28"/>
    <s v="Audiovisual"/>
    <s v="OUTROS"/>
    <s v="Direta"/>
    <n v="2015"/>
    <n v="1.0942074303887901"/>
    <n v="546720"/>
    <n v="598225.08634215931"/>
  </r>
  <r>
    <s v="15 - Pará"/>
    <s v="NORTE               "/>
    <x v="28"/>
    <x v="28"/>
    <s v="Audiovisual"/>
    <s v="OUTROS"/>
    <s v="Direta"/>
    <n v="2015"/>
    <n v="1.0942074303887901"/>
    <n v="321809.99"/>
    <n v="352126.8822313422"/>
  </r>
  <r>
    <s v="15 - Pará"/>
    <s v="NORTE               "/>
    <x v="7"/>
    <x v="7"/>
    <s v="Música"/>
    <s v="OUTROS"/>
    <s v="Indireta"/>
    <n v="2015"/>
    <n v="1.0942074303887901"/>
    <n v="1956.71"/>
    <n v="2141.0466211160497"/>
  </r>
  <r>
    <s v="15 - Pará"/>
    <s v="NORTE               "/>
    <x v="7"/>
    <x v="7"/>
    <s v="Música"/>
    <s v="OUTROS"/>
    <s v="Indireta"/>
    <n v="2015"/>
    <n v="1.0942074303887901"/>
    <n v="87811.69"/>
    <n v="96084.203672997013"/>
  </r>
  <r>
    <s v="15 - Pará"/>
    <s v="NORTE               "/>
    <x v="7"/>
    <x v="7"/>
    <s v="Música"/>
    <s v="OUTROS"/>
    <s v="Indireta"/>
    <n v="2015"/>
    <n v="1.0942074303887901"/>
    <n v="33935.440000000002"/>
    <n v="37132.410601512966"/>
  </r>
  <r>
    <s v="15 - Pará"/>
    <s v="NORTE               "/>
    <x v="16"/>
    <x v="16"/>
    <s v="Audiovisual"/>
    <s v="OUTROS"/>
    <s v="Indireta"/>
    <n v="2015"/>
    <n v="1.0942074303887901"/>
    <n v="42870.16"/>
    <n v="46908.847613956299"/>
  </r>
  <r>
    <s v="15 - Pará"/>
    <s v="NORTE               "/>
    <x v="16"/>
    <x v="16"/>
    <s v="Audiovisual"/>
    <s v="OUTROS"/>
    <s v="Indireta"/>
    <n v="2015"/>
    <n v="1.0942074303887901"/>
    <n v="660013.1"/>
    <n v="722191.23817393952"/>
  </r>
  <r>
    <s v="15 - Pará"/>
    <s v="NORTE               "/>
    <x v="16"/>
    <x v="16"/>
    <s v="Audiovisual"/>
    <s v="OUTROS"/>
    <s v="Indireta"/>
    <n v="2015"/>
    <n v="1.0942074303887901"/>
    <n v="30675.34"/>
    <n v="33565.18495770247"/>
  </r>
  <r>
    <s v="15 - Pará"/>
    <s v="NORTE               "/>
    <x v="32"/>
    <x v="32"/>
    <s v="Audiovisual"/>
    <s v="OUTROS"/>
    <s v="Indireta"/>
    <n v="2015"/>
    <n v="1.0942074303887901"/>
    <n v="11385.74"/>
    <n v="12458.361308474863"/>
  </r>
  <r>
    <s v="15 - Pará"/>
    <s v="NORTE               "/>
    <x v="70"/>
    <x v="70"/>
    <e v="#N/A"/>
    <s v="OUTROS"/>
    <s v="Direta"/>
    <n v="2015"/>
    <n v="1.0942074303887901"/>
    <n v="72014.399999999994"/>
    <n v="78798.691574990473"/>
  </r>
  <r>
    <s v="15 - Pará"/>
    <s v="NORTE               "/>
    <x v="70"/>
    <x v="70"/>
    <e v="#N/A"/>
    <s v="OUTROS"/>
    <s v="Direta"/>
    <n v="2015"/>
    <n v="1.0942074303887901"/>
    <n v="2000"/>
    <n v="2188.4148607775801"/>
  </r>
  <r>
    <s v="15 - Pará"/>
    <s v="NORTE               "/>
    <x v="36"/>
    <x v="36"/>
    <s v="Artes Cênicas e Espetáculos"/>
    <s v="OUTROS"/>
    <s v="Indireta"/>
    <n v="2015"/>
    <n v="1.0942074303887901"/>
    <n v="28899.16"/>
    <n v="31621.675603994507"/>
  </r>
  <r>
    <s v="15 - Pará"/>
    <s v="NORTE               "/>
    <x v="36"/>
    <x v="36"/>
    <s v="Artes Cênicas e Espetáculos"/>
    <s v="OUTROS"/>
    <s v="Indireta"/>
    <n v="2015"/>
    <n v="1.0942074303887901"/>
    <n v="41082.51"/>
    <n v="44952.787701021778"/>
  </r>
  <r>
    <s v="15 - Pará"/>
    <s v="NORTE               "/>
    <x v="56"/>
    <x v="56"/>
    <s v="Artes Cênicas e Espetáculos"/>
    <s v="OUTROS"/>
    <s v="Indireta"/>
    <n v="2015"/>
    <n v="1.0942074303887901"/>
    <n v="9570.91"/>
    <n v="10472.560837582374"/>
  </r>
  <r>
    <s v="15 - Pará"/>
    <s v="NORTE               "/>
    <x v="20"/>
    <x v="20"/>
    <s v="Artes Cênicas e Espetáculos"/>
    <s v="OUTROS"/>
    <s v="Indireta"/>
    <n v="2015"/>
    <n v="1.0942074303887901"/>
    <n v="10732.91"/>
    <n v="11744.029871694149"/>
  </r>
  <r>
    <s v="15 - Pará"/>
    <s v="NORTE               "/>
    <x v="20"/>
    <x v="20"/>
    <s v="Artes Cênicas e Espetáculos"/>
    <s v="OUTROS"/>
    <s v="Indireta"/>
    <n v="2015"/>
    <n v="1.0942074303887901"/>
    <n v="55701.86"/>
    <n v="60949.389098476131"/>
  </r>
  <r>
    <s v="15 - Pará"/>
    <s v="NORTE               "/>
    <x v="30"/>
    <x v="30"/>
    <s v="Artes Cênicas e Espetáculos"/>
    <s v="OUTROS"/>
    <s v="Indireta"/>
    <n v="2015"/>
    <n v="1.0942074303887901"/>
    <n v="98000"/>
    <n v="107232.32817810142"/>
  </r>
  <r>
    <s v="15 - Pará"/>
    <s v="NORTE               "/>
    <x v="23"/>
    <x v="23"/>
    <s v="Patrimônio"/>
    <s v="FUNDO CULTURAL"/>
    <s v="Direta"/>
    <n v="2015"/>
    <n v="1.0942074303887901"/>
    <n v="351112"/>
    <n v="384189.35929866886"/>
  </r>
  <r>
    <s v="25 - Paraíba"/>
    <s v="NORDESTE            "/>
    <x v="2"/>
    <x v="2"/>
    <e v="#N/A"/>
    <s v="OUTROS"/>
    <s v="Indireta"/>
    <n v="2015"/>
    <n v="1.0942074303887901"/>
    <n v="86987.1"/>
    <n v="95181.931167972725"/>
  </r>
  <r>
    <s v="25 - Paraíba"/>
    <s v="NORDESTE            "/>
    <x v="2"/>
    <x v="2"/>
    <e v="#N/A"/>
    <s v="OUTROS"/>
    <s v="Indireta"/>
    <n v="2015"/>
    <n v="1.0942074303887901"/>
    <n v="9679.8700000000008"/>
    <n v="10591.785679197539"/>
  </r>
  <r>
    <s v="25 - Paraíba"/>
    <s v="NORDESTE            "/>
    <x v="26"/>
    <x v="26"/>
    <s v="Editorial"/>
    <s v="OUTROS"/>
    <s v="Indireta"/>
    <n v="2015"/>
    <n v="1.0942074303887901"/>
    <n v="15340.23"/>
    <n v="16785.393649873029"/>
  </r>
  <r>
    <s v="25 - Paraíba"/>
    <s v="NORDESTE            "/>
    <x v="26"/>
    <x v="26"/>
    <s v="Editorial"/>
    <s v="OUTROS"/>
    <s v="Indireta"/>
    <n v="2015"/>
    <n v="1.0942074303887901"/>
    <n v="5156.4799999999996"/>
    <n v="5642.2587306511878"/>
  </r>
  <r>
    <s v="25 - Paraíba"/>
    <s v="NORDESTE            "/>
    <x v="25"/>
    <x v="25"/>
    <s v="Editorial"/>
    <s v="OUTROS"/>
    <s v="Indireta"/>
    <n v="2015"/>
    <n v="1.0942074303887901"/>
    <n v="62245.34"/>
    <n v="68109.313535076566"/>
  </r>
  <r>
    <s v="25 - Paraíba"/>
    <s v="NORDESTE            "/>
    <x v="25"/>
    <x v="25"/>
    <s v="Editorial"/>
    <s v="OUTROS"/>
    <s v="Indireta"/>
    <n v="2015"/>
    <n v="1.0942074303887901"/>
    <n v="129906.21"/>
    <n v="142144.34023564655"/>
  </r>
  <r>
    <s v="25 - Paraíba"/>
    <s v="NORDESTE            "/>
    <x v="25"/>
    <x v="25"/>
    <s v="Editorial"/>
    <s v="OUTROS"/>
    <s v="Indireta"/>
    <n v="2015"/>
    <n v="1.0942074303887901"/>
    <n v="23310.37"/>
    <n v="25506.38005911194"/>
  </r>
  <r>
    <s v="25 - Paraíba"/>
    <s v="NORDESTE            "/>
    <x v="33"/>
    <x v="33"/>
    <s v="Editorial"/>
    <s v="OUTROS"/>
    <s v="Indireta"/>
    <n v="2015"/>
    <n v="1.0942074303887901"/>
    <n v="15241.25"/>
    <n v="16677.088998413146"/>
  </r>
  <r>
    <s v="25 - Paraíba"/>
    <s v="NORDESTE            "/>
    <x v="33"/>
    <x v="33"/>
    <s v="Editorial"/>
    <s v="OUTROS"/>
    <s v="Indireta"/>
    <n v="2015"/>
    <n v="1.0942074303887901"/>
    <n v="38050.199999999997"/>
    <n v="41634.811567779536"/>
  </r>
  <r>
    <s v="25 - Paraíba"/>
    <s v="NORDESTE            "/>
    <x v="33"/>
    <x v="33"/>
    <s v="Editorial"/>
    <s v="OUTROS"/>
    <s v="Indireta"/>
    <n v="2015"/>
    <n v="1.0942074303887901"/>
    <n v="17664.95"/>
    <n v="19329.119547446458"/>
  </r>
  <r>
    <s v="25 - Paraíba"/>
    <s v="NORDESTE            "/>
    <x v="37"/>
    <x v="37"/>
    <s v="Música"/>
    <s v="OUTROS"/>
    <s v="Indireta"/>
    <n v="2015"/>
    <n v="1.0942074303887901"/>
    <n v="223750.6"/>
    <n v="244829.56907395003"/>
  </r>
  <r>
    <s v="25 - Paraíba"/>
    <s v="NORDESTE            "/>
    <x v="14"/>
    <x v="14"/>
    <s v="Editorial"/>
    <s v="OUTROS"/>
    <s v="Indireta"/>
    <n v="2015"/>
    <n v="1.0942074303887901"/>
    <n v="26684.17"/>
    <n v="29198.017087757638"/>
  </r>
  <r>
    <s v="25 - Paraíba"/>
    <s v="NORDESTE            "/>
    <x v="14"/>
    <x v="14"/>
    <s v="Editorial"/>
    <s v="OUTROS"/>
    <s v="Indireta"/>
    <n v="2015"/>
    <n v="1.0942074303887901"/>
    <n v="8918.5"/>
    <n v="9758.6889679224241"/>
  </r>
  <r>
    <s v="25 - Paraíba"/>
    <s v="NORDESTE            "/>
    <x v="5"/>
    <x v="5"/>
    <e v="#N/A"/>
    <s v="OUTROS"/>
    <s v="Indireta"/>
    <n v="2015"/>
    <n v="1.0942074303887901"/>
    <n v="230516.68"/>
    <n v="252233.06408455499"/>
  </r>
  <r>
    <s v="25 - Paraíba"/>
    <s v="NORDESTE            "/>
    <x v="5"/>
    <x v="5"/>
    <e v="#N/A"/>
    <s v="OUTROS"/>
    <s v="Indireta"/>
    <n v="2015"/>
    <n v="1.0942074303887901"/>
    <n v="29015.040000000001"/>
    <n v="31748.472361027962"/>
  </r>
  <r>
    <s v="25 - Paraíba"/>
    <s v="NORDESTE            "/>
    <x v="5"/>
    <x v="5"/>
    <e v="#N/A"/>
    <s v="OUTROS"/>
    <s v="Indireta"/>
    <n v="2015"/>
    <n v="1.0942074303887901"/>
    <n v="8317.92"/>
    <n v="9101.5298693795248"/>
  </r>
  <r>
    <s v="25 - Paraíba"/>
    <s v="NORDESTE            "/>
    <x v="15"/>
    <x v="15"/>
    <s v="Audiovisual"/>
    <s v="OUTROS"/>
    <s v="Direta"/>
    <n v="2015"/>
    <n v="1.0942074303887901"/>
    <n v="24950691.530000001"/>
    <n v="27301232.065464649"/>
  </r>
  <r>
    <s v="25 - Paraíba"/>
    <s v="NORDESTE            "/>
    <x v="28"/>
    <x v="28"/>
    <s v="Audiovisual"/>
    <s v="OUTROS"/>
    <s v="Direta"/>
    <n v="2015"/>
    <n v="1.0942074303887901"/>
    <n v="2605495.2000000002"/>
    <n v="2850952.2076823269"/>
  </r>
  <r>
    <s v="25 - Paraíba"/>
    <s v="NORDESTE            "/>
    <x v="28"/>
    <x v="28"/>
    <s v="Audiovisual"/>
    <s v="OUTROS"/>
    <s v="Direta"/>
    <n v="2015"/>
    <n v="1.0942074303887901"/>
    <n v="1328781.29"/>
    <n v="1453962.3608796017"/>
  </r>
  <r>
    <s v="25 - Paraíba"/>
    <s v="NORDESTE            "/>
    <x v="32"/>
    <x v="32"/>
    <s v="Audiovisual"/>
    <s v="OUTROS"/>
    <s v="Indireta"/>
    <n v="2015"/>
    <n v="1.0942074303887901"/>
    <n v="275000"/>
    <n v="300907.04335691727"/>
  </r>
  <r>
    <s v="25 - Paraíba"/>
    <s v="NORDESTE            "/>
    <x v="70"/>
    <x v="70"/>
    <e v="#N/A"/>
    <s v="OUTROS"/>
    <s v="Direta"/>
    <n v="2015"/>
    <n v="1.0942074303887901"/>
    <n v="1440288.3"/>
    <n v="1575974.1597620388"/>
  </r>
  <r>
    <s v="25 - Paraíba"/>
    <s v="NORDESTE            "/>
    <x v="70"/>
    <x v="70"/>
    <e v="#N/A"/>
    <s v="OUTROS"/>
    <s v="Direta"/>
    <n v="2015"/>
    <n v="1.0942074303887901"/>
    <n v="40000"/>
    <n v="43768.297215551604"/>
  </r>
  <r>
    <s v="25 - Paraíba"/>
    <s v="NORDESTE            "/>
    <x v="36"/>
    <x v="36"/>
    <s v="Artes Cênicas e Espetáculos"/>
    <s v="OUTROS"/>
    <s v="Indireta"/>
    <n v="2015"/>
    <n v="1.0942074303887901"/>
    <n v="25603.78"/>
    <n v="28015.846322039895"/>
  </r>
  <r>
    <s v="25 - Paraíba"/>
    <s v="NORDESTE            "/>
    <x v="36"/>
    <x v="36"/>
    <s v="Artes Cênicas e Espetáculos"/>
    <s v="OUTROS"/>
    <s v="Indireta"/>
    <n v="2015"/>
    <n v="1.0942074303887901"/>
    <n v="131963.87"/>
    <n v="144395.84709686035"/>
  </r>
  <r>
    <s v="25 - Paraíba"/>
    <s v="NORDESTE            "/>
    <x v="20"/>
    <x v="20"/>
    <s v="Artes Cênicas e Espetáculos"/>
    <s v="OUTROS"/>
    <s v="Indireta"/>
    <n v="2015"/>
    <n v="1.0942074303887901"/>
    <n v="48699.13"/>
    <n v="53286.949899469633"/>
  </r>
  <r>
    <s v="25 - Paraíba"/>
    <s v="NORDESTE            "/>
    <x v="20"/>
    <x v="20"/>
    <s v="Artes Cênicas e Espetáculos"/>
    <s v="OUTROS"/>
    <s v="Indireta"/>
    <n v="2015"/>
    <n v="1.0942074303887901"/>
    <n v="5530.85"/>
    <n v="6051.8971663658403"/>
  </r>
  <r>
    <s v="25 - Paraíba"/>
    <s v="NORDESTE            "/>
    <x v="30"/>
    <x v="30"/>
    <s v="Artes Cênicas e Espetáculos"/>
    <s v="OUTROS"/>
    <s v="Indireta"/>
    <n v="2015"/>
    <n v="1.0942074303887901"/>
    <n v="272997.27"/>
    <n v="298715.64130985475"/>
  </r>
  <r>
    <s v="25 - Paraíba"/>
    <s v="NORDESTE            "/>
    <x v="30"/>
    <x v="30"/>
    <s v="Artes Cênicas e Espetáculos"/>
    <s v="OUTROS"/>
    <s v="Indireta"/>
    <n v="2015"/>
    <n v="1.0942074303887901"/>
    <n v="22729.38"/>
    <n v="24870.656484130359"/>
  </r>
  <r>
    <s v="25 - Paraíba"/>
    <s v="NORDESTE            "/>
    <x v="30"/>
    <x v="30"/>
    <s v="Artes Cênicas e Espetáculos"/>
    <s v="OUTROS"/>
    <s v="Indireta"/>
    <n v="2015"/>
    <n v="1.0942074303887901"/>
    <n v="14996.2"/>
    <n v="16408.953467596373"/>
  </r>
  <r>
    <s v="25 - Paraíba"/>
    <s v="NORDESTE            "/>
    <x v="30"/>
    <x v="30"/>
    <s v="Artes Cênicas e Espetáculos"/>
    <s v="OUTROS"/>
    <s v="Indireta"/>
    <n v="2015"/>
    <n v="1.0942074303887901"/>
    <n v="78002.73"/>
    <n v="85351.16675661059"/>
  </r>
  <r>
    <s v="25 - Paraíba"/>
    <s v="NORDESTE            "/>
    <x v="1"/>
    <x v="1"/>
    <s v="Patrimônio"/>
    <s v="FUNDO CULTURAL"/>
    <s v="Direta"/>
    <n v="2015"/>
    <n v="1.0942074303887901"/>
    <n v="144921.49"/>
    <n v="158574.17118101474"/>
  </r>
  <r>
    <s v="26 - Pernambuco"/>
    <s v="NORDESTE            "/>
    <x v="2"/>
    <x v="2"/>
    <e v="#N/A"/>
    <s v="OUTROS"/>
    <s v="Indireta"/>
    <n v="2015"/>
    <n v="1.0942074303887901"/>
    <n v="7296.62"/>
    <n v="7984.0158207234535"/>
  </r>
  <r>
    <s v="26 - Pernambuco"/>
    <s v="NORDESTE            "/>
    <x v="2"/>
    <x v="2"/>
    <e v="#N/A"/>
    <s v="OUTROS"/>
    <s v="Indireta"/>
    <n v="2015"/>
    <n v="1.0942074303887901"/>
    <n v="26850"/>
    <n v="29379.469505939014"/>
  </r>
  <r>
    <s v="26 - Pernambuco"/>
    <s v="NORDESTE            "/>
    <x v="2"/>
    <x v="2"/>
    <e v="#N/A"/>
    <s v="OUTROS"/>
    <s v="Indireta"/>
    <n v="2015"/>
    <n v="1.0942074303887901"/>
    <n v="32975.379999999997"/>
    <n v="36081.905815893901"/>
  </r>
  <r>
    <s v="26 - Pernambuco"/>
    <s v="NORDESTE            "/>
    <x v="2"/>
    <x v="2"/>
    <e v="#N/A"/>
    <s v="OUTROS"/>
    <s v="Indireta"/>
    <n v="2015"/>
    <n v="1.0942074303887901"/>
    <n v="46762.28"/>
    <n v="51167.634237921113"/>
  </r>
  <r>
    <s v="26 - Pernambuco"/>
    <s v="NORDESTE            "/>
    <x v="2"/>
    <x v="2"/>
    <e v="#N/A"/>
    <s v="OUTROS"/>
    <s v="Indireta"/>
    <n v="2015"/>
    <n v="1.0942074303887901"/>
    <n v="62650"/>
    <n v="68552.095513857697"/>
  </r>
  <r>
    <s v="26 - Pernambuco"/>
    <s v="NORDESTE            "/>
    <x v="26"/>
    <x v="26"/>
    <s v="Editorial"/>
    <s v="OUTROS"/>
    <s v="Indireta"/>
    <n v="2015"/>
    <n v="1.0942074303887901"/>
    <n v="42920.93"/>
    <n v="46964.400525197132"/>
  </r>
  <r>
    <s v="26 - Pernambuco"/>
    <s v="NORDESTE            "/>
    <x v="26"/>
    <x v="26"/>
    <s v="Editorial"/>
    <s v="OUTROS"/>
    <s v="Indireta"/>
    <n v="2015"/>
    <n v="1.0942074303887901"/>
    <n v="87529.55"/>
    <n v="95775.483988587119"/>
  </r>
  <r>
    <s v="26 - Pernambuco"/>
    <s v="NORDESTE            "/>
    <x v="26"/>
    <x v="26"/>
    <s v="Editorial"/>
    <s v="OUTROS"/>
    <s v="Indireta"/>
    <n v="2015"/>
    <n v="1.0942074303887901"/>
    <n v="193608.36"/>
    <n v="211847.7060973878"/>
  </r>
  <r>
    <s v="26 - Pernambuco"/>
    <s v="NORDESTE            "/>
    <x v="25"/>
    <x v="25"/>
    <s v="Editorial"/>
    <s v="OUTROS"/>
    <s v="Indireta"/>
    <n v="2015"/>
    <n v="1.0942074303887901"/>
    <n v="8825"/>
    <n v="9656.3805731810717"/>
  </r>
  <r>
    <s v="26 - Pernambuco"/>
    <s v="NORDESTE            "/>
    <x v="25"/>
    <x v="25"/>
    <s v="Editorial"/>
    <s v="OUTROS"/>
    <s v="Indireta"/>
    <n v="2015"/>
    <n v="1.0942074303887901"/>
    <n v="200000"/>
    <n v="218841.48607775802"/>
  </r>
  <r>
    <s v="26 - Pernambuco"/>
    <s v="NORDESTE            "/>
    <x v="25"/>
    <x v="25"/>
    <s v="Editorial"/>
    <s v="OUTROS"/>
    <s v="Indireta"/>
    <n v="2015"/>
    <n v="1.0942074303887901"/>
    <n v="52661"/>
    <n v="57622.057491704072"/>
  </r>
  <r>
    <s v="26 - Pernambuco"/>
    <s v="NORDESTE            "/>
    <x v="25"/>
    <x v="25"/>
    <s v="Editorial"/>
    <s v="OUTROS"/>
    <s v="Indireta"/>
    <n v="2015"/>
    <n v="1.0942074303887901"/>
    <n v="316015.71999999997"/>
    <n v="345786.74894366338"/>
  </r>
  <r>
    <s v="26 - Pernambuco"/>
    <s v="NORDESTE            "/>
    <x v="25"/>
    <x v="25"/>
    <s v="Editorial"/>
    <s v="OUTROS"/>
    <s v="Indireta"/>
    <n v="2015"/>
    <n v="1.0942074303887901"/>
    <n v="850000"/>
    <n v="930076.31583047158"/>
  </r>
  <r>
    <s v="26 - Pernambuco"/>
    <s v="NORDESTE            "/>
    <x v="25"/>
    <x v="25"/>
    <s v="Editorial"/>
    <s v="OUTROS"/>
    <s v="Indireta"/>
    <n v="2015"/>
    <n v="1.0942074303887901"/>
    <n v="39358.370000000003"/>
    <n v="43066.220901991248"/>
  </r>
  <r>
    <s v="26 - Pernambuco"/>
    <s v="NORDESTE            "/>
    <x v="33"/>
    <x v="33"/>
    <s v="Editorial"/>
    <s v="OUTROS"/>
    <s v="Indireta"/>
    <n v="2015"/>
    <n v="1.0942074303887901"/>
    <n v="127306.86"/>
    <n v="139300.11215146544"/>
  </r>
  <r>
    <s v="26 - Pernambuco"/>
    <s v="NORDESTE            "/>
    <x v="33"/>
    <x v="33"/>
    <s v="Editorial"/>
    <s v="OUTROS"/>
    <s v="Indireta"/>
    <n v="2015"/>
    <n v="1.0942074303887901"/>
    <n v="127839.64"/>
    <n v="139883.08398622798"/>
  </r>
  <r>
    <s v="26 - Pernambuco"/>
    <s v="NORDESTE            "/>
    <x v="33"/>
    <x v="33"/>
    <s v="Editorial"/>
    <s v="OUTROS"/>
    <s v="Indireta"/>
    <n v="2015"/>
    <n v="1.0942074303887901"/>
    <n v="2699.32"/>
    <n v="2953.616000997069"/>
  </r>
  <r>
    <s v="26 - Pernambuco"/>
    <s v="NORDESTE            "/>
    <x v="37"/>
    <x v="37"/>
    <s v="Música"/>
    <s v="OUTROS"/>
    <s v="Indireta"/>
    <n v="2015"/>
    <n v="1.0942074303887901"/>
    <n v="59641.41"/>
    <n v="65260.07398086429"/>
  </r>
  <r>
    <s v="26 - Pernambuco"/>
    <s v="NORDESTE            "/>
    <x v="37"/>
    <x v="37"/>
    <s v="Música"/>
    <s v="OUTROS"/>
    <s v="Indireta"/>
    <n v="2015"/>
    <n v="1.0942074303887901"/>
    <n v="14466.73"/>
    <n v="15829.603459428421"/>
  </r>
  <r>
    <s v="26 - Pernambuco"/>
    <s v="NORDESTE            "/>
    <x v="13"/>
    <x v="13"/>
    <s v="Editorial"/>
    <s v="OUTROS"/>
    <s v="Indireta"/>
    <n v="2015"/>
    <n v="1.0942074303887901"/>
    <n v="623.24"/>
    <n v="681.95383891550955"/>
  </r>
  <r>
    <s v="26 - Pernambuco"/>
    <s v="NORDESTE            "/>
    <x v="12"/>
    <x v="12"/>
    <s v="Editorial"/>
    <s v="OUTROS"/>
    <s v="Indireta"/>
    <n v="2015"/>
    <n v="1.0942074303887901"/>
    <n v="1800.09"/>
    <n v="1969.6718533685571"/>
  </r>
  <r>
    <s v="26 - Pernambuco"/>
    <s v="NORDESTE            "/>
    <x v="12"/>
    <x v="12"/>
    <s v="Editorial"/>
    <s v="OUTROS"/>
    <s v="Indireta"/>
    <n v="2015"/>
    <n v="1.0942074303887901"/>
    <n v="6404.51"/>
    <n v="7007.8624299993098"/>
  </r>
  <r>
    <s v="26 - Pernambuco"/>
    <s v="NORDESTE            "/>
    <x v="43"/>
    <x v="43"/>
    <e v="#N/A"/>
    <s v="OUTROS"/>
    <s v="Indireta"/>
    <n v="2015"/>
    <n v="1.0942074303887901"/>
    <n v="11716.39"/>
    <n v="12820.160995332915"/>
  </r>
  <r>
    <s v="26 - Pernambuco"/>
    <s v="NORDESTE            "/>
    <x v="43"/>
    <x v="43"/>
    <e v="#N/A"/>
    <s v="OUTROS"/>
    <s v="Indireta"/>
    <n v="2015"/>
    <n v="1.0942074303887901"/>
    <n v="9818.69"/>
    <n v="10743.68355468411"/>
  </r>
  <r>
    <s v="26 - Pernambuco"/>
    <s v="NORDESTE            "/>
    <x v="14"/>
    <x v="14"/>
    <s v="Editorial"/>
    <s v="OUTROS"/>
    <s v="Indireta"/>
    <n v="2015"/>
    <n v="1.0942074303887901"/>
    <n v="555492.68000000005"/>
    <n v="607824.21798258252"/>
  </r>
  <r>
    <s v="26 - Pernambuco"/>
    <s v="NORDESTE            "/>
    <x v="14"/>
    <x v="14"/>
    <s v="Editorial"/>
    <s v="OUTROS"/>
    <s v="Indireta"/>
    <n v="2015"/>
    <n v="1.0942074303887901"/>
    <n v="204027.37"/>
    <n v="223248.26425668292"/>
  </r>
  <r>
    <s v="26 - Pernambuco"/>
    <s v="NORDESTE            "/>
    <x v="5"/>
    <x v="5"/>
    <e v="#N/A"/>
    <s v="OUTROS"/>
    <s v="Indireta"/>
    <n v="2015"/>
    <n v="1.0942074303887901"/>
    <n v="7560.67"/>
    <n v="8272.9412927176145"/>
  </r>
  <r>
    <s v="26 - Pernambuco"/>
    <s v="NORDESTE            "/>
    <x v="5"/>
    <x v="5"/>
    <e v="#N/A"/>
    <s v="OUTROS"/>
    <s v="Indireta"/>
    <n v="2015"/>
    <n v="1.0942074303887901"/>
    <n v="255132.52"/>
    <n v="279167.89911781659"/>
  </r>
  <r>
    <s v="26 - Pernambuco"/>
    <s v="NORDESTE            "/>
    <x v="5"/>
    <x v="5"/>
    <e v="#N/A"/>
    <s v="OUTROS"/>
    <s v="Indireta"/>
    <n v="2015"/>
    <n v="1.0942074303887901"/>
    <n v="13239.5"/>
    <n v="14486.759274632386"/>
  </r>
  <r>
    <s v="26 - Pernambuco"/>
    <s v="NORDESTE            "/>
    <x v="15"/>
    <x v="15"/>
    <s v="Audiovisual"/>
    <s v="OUTROS"/>
    <s v="Direta"/>
    <n v="2015"/>
    <n v="1.0942074303887901"/>
    <n v="24950691.530000001"/>
    <n v="27301232.065464649"/>
  </r>
  <r>
    <s v="26 - Pernambuco"/>
    <s v="NORDESTE            "/>
    <x v="27"/>
    <x v="27"/>
    <s v="Audiovisual"/>
    <s v="OUTROS"/>
    <s v="Indireta"/>
    <n v="2015"/>
    <n v="1.0942074303887901"/>
    <n v="6440.71"/>
    <n v="7047.4727389793843"/>
  </r>
  <r>
    <s v="26 - Pernambuco"/>
    <s v="NORDESTE            "/>
    <x v="16"/>
    <x v="16"/>
    <s v="Audiovisual"/>
    <s v="OUTROS"/>
    <s v="Indireta"/>
    <n v="2015"/>
    <n v="1.0942074303887901"/>
    <n v="23715.24"/>
    <n v="25949.391821453453"/>
  </r>
  <r>
    <s v="26 - Pernambuco"/>
    <s v="NORDESTE            "/>
    <x v="32"/>
    <x v="32"/>
    <s v="Audiovisual"/>
    <s v="OUTROS"/>
    <s v="Indireta"/>
    <n v="2015"/>
    <n v="1.0942074303887901"/>
    <n v="326772.23"/>
    <n v="357556.60211071471"/>
  </r>
  <r>
    <s v="26 - Pernambuco"/>
    <s v="NORDESTE            "/>
    <x v="32"/>
    <x v="32"/>
    <s v="Audiovisual"/>
    <s v="OUTROS"/>
    <s v="Indireta"/>
    <n v="2015"/>
    <n v="1.0942074303887901"/>
    <n v="261423.66"/>
    <n v="286051.71125143272"/>
  </r>
  <r>
    <s v="26 - Pernambuco"/>
    <s v="NORDESTE            "/>
    <x v="70"/>
    <x v="70"/>
    <e v="#N/A"/>
    <s v="OUTROS"/>
    <s v="Direta"/>
    <n v="2015"/>
    <n v="1.0942074303887901"/>
    <n v="6913383.9199999999"/>
    <n v="7564676.0543943811"/>
  </r>
  <r>
    <s v="26 - Pernambuco"/>
    <s v="NORDESTE            "/>
    <x v="70"/>
    <x v="70"/>
    <e v="#N/A"/>
    <s v="OUTROS"/>
    <s v="Direta"/>
    <n v="2015"/>
    <n v="1.0942074303887901"/>
    <n v="192000"/>
    <n v="210087.8266346477"/>
  </r>
  <r>
    <s v="26 - Pernambuco"/>
    <s v="NORDESTE            "/>
    <x v="36"/>
    <x v="36"/>
    <s v="Artes Cênicas e Espetáculos"/>
    <s v="OUTROS"/>
    <s v="Indireta"/>
    <n v="2015"/>
    <n v="1.0942074303887901"/>
    <n v="65496.94"/>
    <n v="71667.23841572876"/>
  </r>
  <r>
    <s v="26 - Pernambuco"/>
    <s v="NORDESTE            "/>
    <x v="36"/>
    <x v="36"/>
    <s v="Artes Cênicas e Espetáculos"/>
    <s v="OUTROS"/>
    <s v="Indireta"/>
    <n v="2015"/>
    <n v="1.0942074303887901"/>
    <n v="143050.71"/>
    <n v="156527.14980439199"/>
  </r>
  <r>
    <s v="26 - Pernambuco"/>
    <s v="NORDESTE            "/>
    <x v="20"/>
    <x v="20"/>
    <s v="Artes Cênicas e Espetáculos"/>
    <s v="OUTROS"/>
    <s v="Indireta"/>
    <n v="2015"/>
    <n v="1.0942074303887901"/>
    <n v="8401.9699999999993"/>
    <n v="9193.4980039037018"/>
  </r>
  <r>
    <s v="26 - Pernambuco"/>
    <s v="NORDESTE            "/>
    <x v="20"/>
    <x v="20"/>
    <s v="Artes Cênicas e Espetáculos"/>
    <s v="OUTROS"/>
    <s v="Indireta"/>
    <n v="2015"/>
    <n v="1.0942074303887901"/>
    <n v="83890.18"/>
    <n v="91793.258292653059"/>
  </r>
  <r>
    <s v="26 - Pernambuco"/>
    <s v="NORDESTE            "/>
    <x v="20"/>
    <x v="20"/>
    <s v="Artes Cênicas e Espetáculos"/>
    <s v="OUTROS"/>
    <s v="Indireta"/>
    <n v="2015"/>
    <n v="1.0942074303887901"/>
    <n v="36960"/>
    <n v="40441.906627169679"/>
  </r>
  <r>
    <s v="26 - Pernambuco"/>
    <s v="NORDESTE            "/>
    <x v="20"/>
    <x v="20"/>
    <s v="Artes Cênicas e Espetáculos"/>
    <s v="OUTROS"/>
    <s v="Indireta"/>
    <n v="2015"/>
    <n v="1.0942074303887901"/>
    <n v="10900"/>
    <n v="11926.860991237812"/>
  </r>
  <r>
    <s v="26 - Pernambuco"/>
    <s v="NORDESTE            "/>
    <x v="20"/>
    <x v="20"/>
    <s v="Artes Cênicas e Espetáculos"/>
    <s v="OUTROS"/>
    <s v="Indireta"/>
    <n v="2015"/>
    <n v="1.0942074303887901"/>
    <n v="75428.100000000006"/>
    <n v="82533.987480108699"/>
  </r>
  <r>
    <s v="26 - Pernambuco"/>
    <s v="NORDESTE            "/>
    <x v="20"/>
    <x v="20"/>
    <s v="Artes Cênicas e Espetáculos"/>
    <s v="OUTROS"/>
    <s v="Indireta"/>
    <n v="2015"/>
    <n v="1.0942074303887901"/>
    <n v="15648.22"/>
    <n v="17122.398596358471"/>
  </r>
  <r>
    <s v="26 - Pernambuco"/>
    <s v="NORDESTE            "/>
    <x v="20"/>
    <x v="20"/>
    <s v="Artes Cênicas e Espetáculos"/>
    <s v="OUTROS"/>
    <s v="Indireta"/>
    <n v="2015"/>
    <n v="1.0942074303887901"/>
    <n v="86240"/>
    <n v="94364.448796729252"/>
  </r>
  <r>
    <s v="26 - Pernambuco"/>
    <s v="NORDESTE            "/>
    <x v="30"/>
    <x v="30"/>
    <s v="Artes Cênicas e Espetáculos"/>
    <s v="OUTROS"/>
    <s v="Indireta"/>
    <n v="2015"/>
    <n v="1.0942074303887901"/>
    <n v="88568.75"/>
    <n v="96912.584350247154"/>
  </r>
  <r>
    <s v="26 - Pernambuco"/>
    <s v="NORDESTE            "/>
    <x v="23"/>
    <x v="23"/>
    <s v="Patrimônio"/>
    <s v="FUNDO CULTURAL"/>
    <s v="Direta"/>
    <n v="2015"/>
    <n v="1.0942074303887901"/>
    <n v="171360"/>
    <n v="187503.38527142306"/>
  </r>
  <r>
    <s v="26 - Pernambuco"/>
    <s v="NORDESTE            "/>
    <x v="48"/>
    <x v="48"/>
    <s v="Patrimônio"/>
    <s v="FUNDO CULTURAL"/>
    <s v="Direta"/>
    <n v="2015"/>
    <n v="1.0942074303887901"/>
    <n v="1392270"/>
    <n v="1523432.1791074008"/>
  </r>
  <r>
    <s v="26 - Pernambuco"/>
    <s v="NORDESTE            "/>
    <x v="48"/>
    <x v="48"/>
    <s v="Patrimônio"/>
    <s v="FUNDO CULTURAL"/>
    <s v="Direta"/>
    <n v="2015"/>
    <n v="1.0942074303887901"/>
    <n v="1500000"/>
    <n v="1641311.1455831851"/>
  </r>
  <r>
    <s v="26 - Pernambuco"/>
    <s v="NORDESTE            "/>
    <x v="51"/>
    <x v="51"/>
    <e v="#N/A"/>
    <s v="FUNDO CULTURAL"/>
    <s v="Direta"/>
    <n v="2015"/>
    <n v="1.0942074303887901"/>
    <n v="1500000"/>
    <n v="1641311.1455831851"/>
  </r>
  <r>
    <s v="22 - Piauí"/>
    <s v="NORDESTE            "/>
    <x v="38"/>
    <x v="38"/>
    <e v="#N/A"/>
    <s v="OUTROS"/>
    <s v="Indireta"/>
    <n v="2015"/>
    <n v="1.0942074303887901"/>
    <n v="8134.99"/>
    <n v="8901.3665041385029"/>
  </r>
  <r>
    <s v="22 - Piauí"/>
    <s v="NORDESTE            "/>
    <x v="38"/>
    <x v="38"/>
    <e v="#N/A"/>
    <s v="OUTROS"/>
    <s v="Indireta"/>
    <n v="2015"/>
    <n v="1.0942074303887901"/>
    <n v="87198.44"/>
    <n v="95413.180966311091"/>
  </r>
  <r>
    <s v="22 - Piauí"/>
    <s v="NORDESTE            "/>
    <x v="2"/>
    <x v="2"/>
    <e v="#N/A"/>
    <s v="OUTROS"/>
    <s v="Indireta"/>
    <n v="2015"/>
    <n v="1.0942074303887901"/>
    <n v="6500.74"/>
    <n v="7113.1580110256227"/>
  </r>
  <r>
    <s v="22 - Piauí"/>
    <s v="NORDESTE            "/>
    <x v="2"/>
    <x v="2"/>
    <e v="#N/A"/>
    <s v="OUTROS"/>
    <s v="Indireta"/>
    <n v="2015"/>
    <n v="1.0942074303887901"/>
    <n v="19421.66"/>
    <n v="21251.324682484748"/>
  </r>
  <r>
    <s v="22 - Piauí"/>
    <s v="NORDESTE            "/>
    <x v="39"/>
    <x v="39"/>
    <s v="Música"/>
    <s v="OUTROS"/>
    <s v="Indireta"/>
    <n v="2015"/>
    <n v="1.0942074303887901"/>
    <n v="3234.47"/>
    <n v="3539.1811073696294"/>
  </r>
  <r>
    <s v="22 - Piauí"/>
    <s v="NORDESTE            "/>
    <x v="39"/>
    <x v="39"/>
    <s v="Música"/>
    <s v="OUTROS"/>
    <s v="Indireta"/>
    <n v="2015"/>
    <n v="1.0942074303887901"/>
    <n v="17804.14"/>
    <n v="19481.422279682272"/>
  </r>
  <r>
    <s v="22 - Piauí"/>
    <s v="NORDESTE            "/>
    <x v="25"/>
    <x v="25"/>
    <s v="Editorial"/>
    <s v="OUTROS"/>
    <s v="Indireta"/>
    <n v="2015"/>
    <n v="1.0942074303887901"/>
    <n v="45702.68"/>
    <n v="50008.212044681146"/>
  </r>
  <r>
    <s v="22 - Piauí"/>
    <s v="NORDESTE            "/>
    <x v="25"/>
    <x v="25"/>
    <s v="Editorial"/>
    <s v="OUTROS"/>
    <s v="Indireta"/>
    <n v="2015"/>
    <n v="1.0942074303887901"/>
    <n v="288691.74"/>
    <n v="315888.64699986868"/>
  </r>
  <r>
    <s v="22 - Piauí"/>
    <s v="NORDESTE            "/>
    <x v="25"/>
    <x v="25"/>
    <s v="Editorial"/>
    <s v="OUTROS"/>
    <s v="Indireta"/>
    <n v="2015"/>
    <n v="1.0942074303887901"/>
    <n v="850000"/>
    <n v="930076.31583047158"/>
  </r>
  <r>
    <s v="22 - Piauí"/>
    <s v="NORDESTE            "/>
    <x v="25"/>
    <x v="25"/>
    <s v="Editorial"/>
    <s v="OUTROS"/>
    <s v="Indireta"/>
    <n v="2015"/>
    <n v="1.0942074303887901"/>
    <n v="74496.479999999996"/>
    <n v="81514.601953809892"/>
  </r>
  <r>
    <s v="22 - Piauí"/>
    <s v="NORDESTE            "/>
    <x v="33"/>
    <x v="33"/>
    <s v="Editorial"/>
    <s v="OUTROS"/>
    <s v="Indireta"/>
    <n v="2015"/>
    <n v="1.0942074303887901"/>
    <n v="39452.239999999998"/>
    <n v="43168.934153481838"/>
  </r>
  <r>
    <s v="22 - Piauí"/>
    <s v="NORDESTE            "/>
    <x v="5"/>
    <x v="5"/>
    <e v="#N/A"/>
    <s v="OUTROS"/>
    <s v="Indireta"/>
    <n v="2015"/>
    <n v="1.0942074303887901"/>
    <n v="16189.44"/>
    <n v="17714.605541833494"/>
  </r>
  <r>
    <s v="22 - Piauí"/>
    <s v="NORDESTE            "/>
    <x v="5"/>
    <x v="5"/>
    <e v="#N/A"/>
    <s v="OUTROS"/>
    <s v="Indireta"/>
    <n v="2015"/>
    <n v="1.0942074303887901"/>
    <n v="45268.1"/>
    <n v="49532.691379582786"/>
  </r>
  <r>
    <s v="22 - Piauí"/>
    <s v="NORDESTE            "/>
    <x v="5"/>
    <x v="5"/>
    <e v="#N/A"/>
    <s v="OUTROS"/>
    <s v="Indireta"/>
    <n v="2015"/>
    <n v="1.0942074303887901"/>
    <n v="40835.89"/>
    <n v="44682.93426453929"/>
  </r>
  <r>
    <s v="22 - Piauí"/>
    <s v="NORDESTE            "/>
    <x v="32"/>
    <x v="32"/>
    <s v="Audiovisual"/>
    <s v="OUTROS"/>
    <s v="Indireta"/>
    <n v="2015"/>
    <n v="1.0942074303887901"/>
    <n v="1824.52"/>
    <n v="1996.4033408929554"/>
  </r>
  <r>
    <s v="22 - Piauí"/>
    <s v="NORDESTE            "/>
    <x v="32"/>
    <x v="32"/>
    <s v="Audiovisual"/>
    <s v="OUTROS"/>
    <s v="Indireta"/>
    <n v="2015"/>
    <n v="1.0942074303887901"/>
    <n v="90004.98"/>
    <n v="98484.117887994435"/>
  </r>
  <r>
    <s v="22 - Piauí"/>
    <s v="NORDESTE            "/>
    <x v="36"/>
    <x v="36"/>
    <s v="Artes Cênicas e Espetáculos"/>
    <s v="OUTROS"/>
    <s v="Indireta"/>
    <n v="2015"/>
    <n v="1.0942074303887901"/>
    <n v="52436.06"/>
    <n v="57375.926472312422"/>
  </r>
  <r>
    <s v="22 - Piauí"/>
    <s v="NORDESTE            "/>
    <x v="36"/>
    <x v="36"/>
    <s v="Artes Cênicas e Espetáculos"/>
    <s v="OUTROS"/>
    <s v="Indireta"/>
    <n v="2015"/>
    <n v="1.0942074303887901"/>
    <n v="9544.98"/>
    <n v="10444.188038912393"/>
  </r>
  <r>
    <s v="22 - Piauí"/>
    <s v="NORDESTE            "/>
    <x v="36"/>
    <x v="36"/>
    <s v="Artes Cênicas e Espetáculos"/>
    <s v="OUTROS"/>
    <s v="Indireta"/>
    <n v="2015"/>
    <n v="1.0942074303887901"/>
    <n v="4419.84"/>
    <n v="4836.22176912959"/>
  </r>
  <r>
    <s v="41 - Paraná"/>
    <s v="SUL                 "/>
    <x v="38"/>
    <x v="38"/>
    <e v="#N/A"/>
    <s v="OUTROS"/>
    <s v="Indireta"/>
    <n v="2015"/>
    <n v="1.0942074303887901"/>
    <n v="13609.54"/>
    <n v="14891.659792173456"/>
  </r>
  <r>
    <s v="41 - Paraná"/>
    <s v="SUL                 "/>
    <x v="38"/>
    <x v="38"/>
    <e v="#N/A"/>
    <s v="OUTROS"/>
    <s v="Indireta"/>
    <n v="2015"/>
    <n v="1.0942074303887901"/>
    <n v="8784.08"/>
    <n v="9611.6056051295636"/>
  </r>
  <r>
    <s v="41 - Paraná"/>
    <s v="SUL                 "/>
    <x v="2"/>
    <x v="2"/>
    <e v="#N/A"/>
    <s v="OUTROS"/>
    <s v="Indireta"/>
    <n v="2015"/>
    <n v="1.0942074303887901"/>
    <n v="338300.85"/>
    <n v="370171.30377684347"/>
  </r>
  <r>
    <s v="41 - Paraná"/>
    <s v="SUL                 "/>
    <x v="2"/>
    <x v="2"/>
    <e v="#N/A"/>
    <s v="OUTROS"/>
    <s v="Indireta"/>
    <n v="2015"/>
    <n v="1.0942074303887901"/>
    <n v="256088.3"/>
    <n v="280213.72069563356"/>
  </r>
  <r>
    <s v="41 - Paraná"/>
    <s v="SUL                 "/>
    <x v="2"/>
    <x v="2"/>
    <e v="#N/A"/>
    <s v="OUTROS"/>
    <s v="Indireta"/>
    <n v="2015"/>
    <n v="1.0942074303887901"/>
    <n v="4000000"/>
    <n v="4376829.7215551604"/>
  </r>
  <r>
    <s v="41 - Paraná"/>
    <s v="SUL                 "/>
    <x v="2"/>
    <x v="2"/>
    <e v="#N/A"/>
    <s v="OUTROS"/>
    <s v="Indireta"/>
    <n v="2015"/>
    <n v="1.0942074303887901"/>
    <n v="771281.28"/>
    <n v="843941.70749577694"/>
  </r>
  <r>
    <s v="41 - Paraná"/>
    <s v="SUL                 "/>
    <x v="39"/>
    <x v="39"/>
    <s v="Música"/>
    <s v="OUTROS"/>
    <s v="Indireta"/>
    <n v="2015"/>
    <n v="1.0942074303887901"/>
    <n v="29177.11"/>
    <n v="31925.810559271071"/>
  </r>
  <r>
    <s v="41 - Paraná"/>
    <s v="SUL                 "/>
    <x v="39"/>
    <x v="39"/>
    <s v="Música"/>
    <s v="OUTROS"/>
    <s v="Indireta"/>
    <n v="2015"/>
    <n v="1.0942074303887901"/>
    <n v="135870.46"/>
    <n v="148670.46690234289"/>
  </r>
  <r>
    <s v="41 - Paraná"/>
    <s v="SUL                 "/>
    <x v="26"/>
    <x v="26"/>
    <s v="Editorial"/>
    <s v="OUTROS"/>
    <s v="Indireta"/>
    <n v="2015"/>
    <n v="1.0942074303887901"/>
    <n v="155802.41"/>
    <n v="170480.15469448073"/>
  </r>
  <r>
    <s v="41 - Paraná"/>
    <s v="SUL                 "/>
    <x v="40"/>
    <x v="40"/>
    <s v="Música"/>
    <s v="OUTROS"/>
    <s v="Indireta"/>
    <n v="2015"/>
    <n v="1.0942074303887901"/>
    <n v="19447.84"/>
    <n v="21279.971033012327"/>
  </r>
  <r>
    <s v="41 - Paraná"/>
    <s v="SUL                 "/>
    <x v="40"/>
    <x v="40"/>
    <s v="Música"/>
    <s v="OUTROS"/>
    <s v="Indireta"/>
    <n v="2015"/>
    <n v="1.0942074303887901"/>
    <n v="67200"/>
    <n v="73530.739322126698"/>
  </r>
  <r>
    <s v="41 - Paraná"/>
    <s v="SUL                 "/>
    <x v="40"/>
    <x v="40"/>
    <s v="Música"/>
    <s v="OUTROS"/>
    <s v="Indireta"/>
    <n v="2015"/>
    <n v="1.0942074303887901"/>
    <n v="709803.05"/>
    <n v="776671.77142262598"/>
  </r>
  <r>
    <s v="41 - Paraná"/>
    <s v="SUL                 "/>
    <x v="40"/>
    <x v="40"/>
    <s v="Música"/>
    <s v="OUTROS"/>
    <s v="Indireta"/>
    <n v="2015"/>
    <n v="1.0942074303887901"/>
    <n v="267967.15000000002"/>
    <n v="293211.64663010748"/>
  </r>
  <r>
    <s v="41 - Paraná"/>
    <s v="SUL                 "/>
    <x v="25"/>
    <x v="25"/>
    <s v="Editorial"/>
    <s v="OUTROS"/>
    <s v="Indireta"/>
    <n v="2015"/>
    <n v="1.0942074303887901"/>
    <n v="35278.58"/>
    <n v="38602.084369565368"/>
  </r>
  <r>
    <s v="41 - Paraná"/>
    <s v="SUL                 "/>
    <x v="25"/>
    <x v="25"/>
    <s v="Editorial"/>
    <s v="OUTROS"/>
    <s v="Indireta"/>
    <n v="2015"/>
    <n v="1.0942074303887901"/>
    <n v="47930.98"/>
    <n v="52446.434461816491"/>
  </r>
  <r>
    <s v="41 - Paraná"/>
    <s v="SUL                 "/>
    <x v="25"/>
    <x v="25"/>
    <s v="Editorial"/>
    <s v="OUTROS"/>
    <s v="Direta"/>
    <n v="2015"/>
    <n v="1.0942074303887901"/>
    <n v="520000"/>
    <n v="568987.86380217085"/>
  </r>
  <r>
    <s v="41 - Paraná"/>
    <s v="SUL                 "/>
    <x v="25"/>
    <x v="25"/>
    <s v="Editorial"/>
    <s v="OUTROS"/>
    <s v="Indireta"/>
    <n v="2015"/>
    <n v="1.0942074303887901"/>
    <n v="72500"/>
    <n v="79330.038703187281"/>
  </r>
  <r>
    <s v="41 - Paraná"/>
    <s v="SUL                 "/>
    <x v="25"/>
    <x v="25"/>
    <s v="Editorial"/>
    <s v="OUTROS"/>
    <s v="Indireta"/>
    <n v="2015"/>
    <n v="1.0942074303887901"/>
    <n v="1013447.09"/>
    <n v="1108921.3361838968"/>
  </r>
  <r>
    <s v="41 - Paraná"/>
    <s v="SUL                 "/>
    <x v="25"/>
    <x v="25"/>
    <s v="Editorial"/>
    <s v="OUTROS"/>
    <s v="Indireta"/>
    <n v="2015"/>
    <n v="1.0942074303887901"/>
    <n v="203468.09"/>
    <n v="222636.29592501506"/>
  </r>
  <r>
    <s v="41 - Paraná"/>
    <s v="SUL                 "/>
    <x v="33"/>
    <x v="33"/>
    <s v="Editorial"/>
    <s v="OUTROS"/>
    <s v="Indireta"/>
    <n v="2015"/>
    <n v="1.0942074303887901"/>
    <n v="93240"/>
    <n v="102023.90080945079"/>
  </r>
  <r>
    <s v="41 - Paraná"/>
    <s v="SUL                 "/>
    <x v="33"/>
    <x v="33"/>
    <s v="Editorial"/>
    <s v="OUTROS"/>
    <s v="Indireta"/>
    <n v="2015"/>
    <n v="1.0942074303887901"/>
    <n v="52436.68"/>
    <n v="57376.604880919265"/>
  </r>
  <r>
    <s v="41 - Paraná"/>
    <s v="SUL                 "/>
    <x v="33"/>
    <x v="33"/>
    <s v="Editorial"/>
    <s v="OUTROS"/>
    <s v="Indireta"/>
    <n v="2015"/>
    <n v="1.0942074303887901"/>
    <n v="334745.74"/>
    <n v="366281.27599899401"/>
  </r>
  <r>
    <s v="41 - Paraná"/>
    <s v="SUL                 "/>
    <x v="33"/>
    <x v="33"/>
    <s v="Editorial"/>
    <s v="OUTROS"/>
    <s v="Indireta"/>
    <n v="2015"/>
    <n v="1.0942074303887901"/>
    <n v="135081.04"/>
    <n v="147806.67767264537"/>
  </r>
  <r>
    <s v="41 - Paraná"/>
    <s v="SUL                 "/>
    <x v="37"/>
    <x v="37"/>
    <s v="Música"/>
    <s v="OUTROS"/>
    <s v="Indireta"/>
    <n v="2015"/>
    <n v="1.0942074303887901"/>
    <n v="14525.2"/>
    <n v="15893.581767883255"/>
  </r>
  <r>
    <s v="41 - Paraná"/>
    <s v="SUL                 "/>
    <x v="37"/>
    <x v="37"/>
    <s v="Música"/>
    <s v="OUTROS"/>
    <s v="Indireta"/>
    <n v="2015"/>
    <n v="1.0942074303887901"/>
    <n v="2649.87"/>
    <n v="2899.5074435643432"/>
  </r>
  <r>
    <s v="41 - Paraná"/>
    <s v="SUL                 "/>
    <x v="37"/>
    <x v="37"/>
    <s v="Música"/>
    <s v="OUTROS"/>
    <s v="Indireta"/>
    <n v="2015"/>
    <n v="1.0942074303887901"/>
    <n v="67264.89"/>
    <n v="73601.742442284623"/>
  </r>
  <r>
    <s v="41 - Paraná"/>
    <s v="SUL                 "/>
    <x v="13"/>
    <x v="13"/>
    <s v="Editorial"/>
    <s v="OUTROS"/>
    <s v="Indireta"/>
    <n v="2015"/>
    <n v="1.0942074303887901"/>
    <n v="25507.83"/>
    <n v="27910.857119094093"/>
  </r>
  <r>
    <s v="41 - Paraná"/>
    <s v="SUL                 "/>
    <x v="13"/>
    <x v="13"/>
    <s v="Editorial"/>
    <s v="OUTROS"/>
    <s v="Indireta"/>
    <n v="2015"/>
    <n v="1.0942074303887901"/>
    <n v="109783.7"/>
    <n v="120126.14027557381"/>
  </r>
  <r>
    <s v="41 - Paraná"/>
    <s v="SUL                 "/>
    <x v="13"/>
    <x v="13"/>
    <s v="Editorial"/>
    <s v="OUTROS"/>
    <s v="Indireta"/>
    <n v="2015"/>
    <n v="1.0942074303887901"/>
    <n v="12932.63"/>
    <n v="14150.979840468977"/>
  </r>
  <r>
    <s v="41 - Paraná"/>
    <s v="SUL                 "/>
    <x v="17"/>
    <x v="17"/>
    <s v="Editorial"/>
    <s v="OUTROS"/>
    <s v="Indireta"/>
    <n v="2015"/>
    <n v="1.0942074303887901"/>
    <n v="37414.769999999997"/>
    <n v="40939.519340287588"/>
  </r>
  <r>
    <s v="41 - Paraná"/>
    <s v="SUL                 "/>
    <x v="17"/>
    <x v="17"/>
    <s v="Editorial"/>
    <s v="OUTROS"/>
    <s v="Indireta"/>
    <n v="2015"/>
    <n v="1.0942074303887901"/>
    <n v="134630.16"/>
    <n v="147313.32142643168"/>
  </r>
  <r>
    <s v="41 - Paraná"/>
    <s v="SUL                 "/>
    <x v="17"/>
    <x v="17"/>
    <s v="Editorial"/>
    <s v="OUTROS"/>
    <s v="Indireta"/>
    <n v="2015"/>
    <n v="1.0942074303887901"/>
    <n v="149634.01999999999"/>
    <n v="163730.6565229448"/>
  </r>
  <r>
    <s v="41 - Paraná"/>
    <s v="SUL                 "/>
    <x v="12"/>
    <x v="12"/>
    <s v="Editorial"/>
    <s v="OUTROS"/>
    <s v="Indireta"/>
    <n v="2015"/>
    <n v="1.0942074303887901"/>
    <n v="4423.12"/>
    <n v="4839.810769501265"/>
  </r>
  <r>
    <s v="41 - Paraná"/>
    <s v="SUL                 "/>
    <x v="12"/>
    <x v="12"/>
    <s v="Editorial"/>
    <s v="OUTROS"/>
    <s v="Indireta"/>
    <n v="2015"/>
    <n v="1.0942074303887901"/>
    <n v="12430.28"/>
    <n v="13601.304737813171"/>
  </r>
  <r>
    <s v="41 - Paraná"/>
    <s v="SUL                 "/>
    <x v="12"/>
    <x v="12"/>
    <s v="Editorial"/>
    <s v="OUTROS"/>
    <s v="Indireta"/>
    <n v="2015"/>
    <n v="1.0942074303887901"/>
    <n v="4768.04"/>
    <n v="5217.2247963909667"/>
  </r>
  <r>
    <s v="41 - Paraná"/>
    <s v="SUL                 "/>
    <x v="14"/>
    <x v="14"/>
    <s v="Editorial"/>
    <s v="OUTROS"/>
    <s v="Indireta"/>
    <n v="2015"/>
    <n v="1.0942074303887901"/>
    <n v="663875.81999999995"/>
    <n v="726417.85509945091"/>
  </r>
  <r>
    <s v="41 - Paraná"/>
    <s v="SUL                 "/>
    <x v="14"/>
    <x v="14"/>
    <s v="Editorial"/>
    <s v="OUTROS"/>
    <s v="Indireta"/>
    <n v="2015"/>
    <n v="1.0942074303887901"/>
    <n v="59325.25"/>
    <n v="64914.129359672566"/>
  </r>
  <r>
    <s v="41 - Paraná"/>
    <s v="SUL                 "/>
    <x v="14"/>
    <x v="14"/>
    <s v="Editorial"/>
    <s v="OUTROS"/>
    <s v="Indireta"/>
    <n v="2015"/>
    <n v="1.0942074303887901"/>
    <n v="365423.94"/>
    <n v="399849.59038994741"/>
  </r>
  <r>
    <s v="41 - Paraná"/>
    <s v="SUL                 "/>
    <x v="18"/>
    <x v="18"/>
    <s v="Editorial"/>
    <s v="OUTROS"/>
    <s v="Indireta"/>
    <n v="2015"/>
    <n v="1.0942074303887901"/>
    <n v="8089"/>
    <n v="8851.0439044149225"/>
  </r>
  <r>
    <s v="41 - Paraná"/>
    <s v="SUL                 "/>
    <x v="18"/>
    <x v="18"/>
    <s v="Editorial"/>
    <s v="OUTROS"/>
    <s v="Indireta"/>
    <n v="2015"/>
    <n v="1.0942074303887901"/>
    <n v="5625.32"/>
    <n v="6155.2669423146681"/>
  </r>
  <r>
    <s v="41 - Paraná"/>
    <s v="SUL                 "/>
    <x v="18"/>
    <x v="18"/>
    <s v="Editorial"/>
    <s v="OUTROS"/>
    <s v="Indireta"/>
    <n v="2015"/>
    <n v="1.0942074303887901"/>
    <n v="10327.4"/>
    <n v="11300.317816597191"/>
  </r>
  <r>
    <s v="41 - Paraná"/>
    <s v="SUL                 "/>
    <x v="18"/>
    <x v="18"/>
    <s v="Editorial"/>
    <s v="OUTROS"/>
    <s v="Indireta"/>
    <n v="2015"/>
    <n v="1.0942074303887901"/>
    <n v="4364.6899999999996"/>
    <n v="4775.8762293436475"/>
  </r>
  <r>
    <s v="41 - Paraná"/>
    <s v="SUL                 "/>
    <x v="19"/>
    <x v="19"/>
    <s v="Editorial"/>
    <s v="OUTROS"/>
    <s v="Indireta"/>
    <n v="2015"/>
    <n v="1.0942074303887901"/>
    <n v="11199.49"/>
    <n v="12254.56517456495"/>
  </r>
  <r>
    <s v="41 - Paraná"/>
    <s v="SUL                 "/>
    <x v="19"/>
    <x v="19"/>
    <s v="Editorial"/>
    <s v="OUTROS"/>
    <s v="Indireta"/>
    <n v="2015"/>
    <n v="1.0942074303887901"/>
    <n v="7042.64"/>
    <n v="7706.1090175533091"/>
  </r>
  <r>
    <s v="41 - Paraná"/>
    <s v="SUL                 "/>
    <x v="19"/>
    <x v="19"/>
    <s v="Editorial"/>
    <s v="OUTROS"/>
    <s v="Indireta"/>
    <n v="2015"/>
    <n v="1.0942074303887901"/>
    <n v="13337.32"/>
    <n v="14593.794645473017"/>
  </r>
  <r>
    <s v="41 - Paraná"/>
    <s v="SUL                 "/>
    <x v="5"/>
    <x v="5"/>
    <e v="#N/A"/>
    <s v="OUTROS"/>
    <s v="Indireta"/>
    <n v="2015"/>
    <n v="1.0942074303887901"/>
    <n v="790763.18"/>
    <n v="865258.9472338683"/>
  </r>
  <r>
    <s v="41 - Paraná"/>
    <s v="SUL                 "/>
    <x v="5"/>
    <x v="5"/>
    <e v="#N/A"/>
    <s v="OUTROS"/>
    <s v="Indireta"/>
    <n v="2015"/>
    <n v="1.0942074303887901"/>
    <n v="140873.44"/>
    <n v="154144.7647924294"/>
  </r>
  <r>
    <s v="41 - Paraná"/>
    <s v="SUL                 "/>
    <x v="5"/>
    <x v="5"/>
    <e v="#N/A"/>
    <s v="OUTROS"/>
    <s v="Indireta"/>
    <n v="2015"/>
    <n v="1.0942074303887901"/>
    <n v="463125.95"/>
    <n v="506755.85569586727"/>
  </r>
  <r>
    <s v="41 - Paraná"/>
    <s v="SUL                 "/>
    <x v="5"/>
    <x v="5"/>
    <e v="#N/A"/>
    <s v="OUTROS"/>
    <s v="Indireta"/>
    <n v="2015"/>
    <n v="1.0942074303887901"/>
    <n v="544792.48"/>
    <n v="596115.97963593632"/>
  </r>
  <r>
    <s v="41 - Paraná"/>
    <s v="SUL                 "/>
    <x v="5"/>
    <x v="5"/>
    <e v="#N/A"/>
    <s v="OUTROS"/>
    <s v="Indireta"/>
    <n v="2015"/>
    <n v="1.0942074303887901"/>
    <n v="2955276.03"/>
    <n v="3233684.9908758849"/>
  </r>
  <r>
    <s v="41 - Paraná"/>
    <s v="SUL                 "/>
    <x v="27"/>
    <x v="27"/>
    <s v="Audiovisual"/>
    <s v="OUTROS"/>
    <s v="Indireta"/>
    <n v="2015"/>
    <n v="1.0942074303887901"/>
    <n v="10127.370000000001"/>
    <n v="11081.443504296521"/>
  </r>
  <r>
    <s v="41 - Paraná"/>
    <s v="SUL                 "/>
    <x v="42"/>
    <x v="42"/>
    <s v="Audiovisual"/>
    <s v="OUTROS"/>
    <s v="Indireta"/>
    <n v="2015"/>
    <n v="1.0942074303887901"/>
    <n v="38925.599999999999"/>
    <n v="42592.680752341883"/>
  </r>
  <r>
    <s v="41 - Paraná"/>
    <s v="SUL                 "/>
    <x v="42"/>
    <x v="42"/>
    <s v="Audiovisual"/>
    <s v="OUTROS"/>
    <s v="Indireta"/>
    <n v="2015"/>
    <n v="1.0942074303887901"/>
    <n v="2535.17"/>
    <n v="2774.001851298749"/>
  </r>
  <r>
    <s v="41 - Paraná"/>
    <s v="SUL                 "/>
    <x v="31"/>
    <x v="31"/>
    <s v="Audiovisual"/>
    <s v="OUTROS"/>
    <s v="Indireta"/>
    <n v="2015"/>
    <n v="1.0942074303887901"/>
    <n v="48207.8"/>
    <n v="52749.332962696717"/>
  </r>
  <r>
    <s v="41 - Paraná"/>
    <s v="SUL                 "/>
    <x v="31"/>
    <x v="31"/>
    <s v="Audiovisual"/>
    <s v="OUTROS"/>
    <s v="Indireta"/>
    <n v="2015"/>
    <n v="1.0942074303887901"/>
    <n v="4939.93"/>
    <n v="5405.308111600496"/>
  </r>
  <r>
    <s v="41 - Paraná"/>
    <s v="SUL                 "/>
    <x v="28"/>
    <x v="28"/>
    <s v="Audiovisual"/>
    <s v="OUTROS"/>
    <s v="Indireta"/>
    <n v="2015"/>
    <n v="1.0942074303887901"/>
    <n v="122200.66"/>
    <n v="133712.87017041421"/>
  </r>
  <r>
    <s v="41 - Paraná"/>
    <s v="SUL                 "/>
    <x v="28"/>
    <x v="28"/>
    <s v="Audiovisual"/>
    <s v="OUTROS"/>
    <s v="Indireta"/>
    <n v="2015"/>
    <n v="1.0942074303887901"/>
    <n v="14606.75"/>
    <n v="15982.814383831459"/>
  </r>
  <r>
    <s v="41 - Paraná"/>
    <s v="SUL                 "/>
    <x v="7"/>
    <x v="7"/>
    <s v="Música"/>
    <s v="OUTROS"/>
    <s v="Indireta"/>
    <n v="2015"/>
    <n v="1.0942074303887901"/>
    <n v="42842.95"/>
    <n v="46879.074229775411"/>
  </r>
  <r>
    <s v="41 - Paraná"/>
    <s v="SUL                 "/>
    <x v="16"/>
    <x v="16"/>
    <s v="Audiovisual"/>
    <s v="OUTROS"/>
    <s v="Indireta"/>
    <n v="2015"/>
    <n v="1.0942074303887901"/>
    <n v="57475.18"/>
    <n v="62889.769018933184"/>
  </r>
  <r>
    <s v="41 - Paraná"/>
    <s v="SUL                 "/>
    <x v="16"/>
    <x v="16"/>
    <s v="Audiovisual"/>
    <s v="OUTROS"/>
    <s v="Indireta"/>
    <n v="2015"/>
    <n v="1.0942074303887901"/>
    <n v="3790.7"/>
    <n v="4147.8121063747867"/>
  </r>
  <r>
    <s v="41 - Paraná"/>
    <s v="SUL                 "/>
    <x v="16"/>
    <x v="16"/>
    <s v="Audiovisual"/>
    <s v="OUTROS"/>
    <s v="Indireta"/>
    <n v="2015"/>
    <n v="1.0942074303887901"/>
    <n v="349999.98"/>
    <n v="382972.57875192788"/>
  </r>
  <r>
    <s v="41 - Paraná"/>
    <s v="SUL                 "/>
    <x v="16"/>
    <x v="16"/>
    <s v="Audiovisual"/>
    <s v="OUTROS"/>
    <s v="Indireta"/>
    <n v="2015"/>
    <n v="1.0942074303887901"/>
    <n v="250463.94"/>
    <n v="274059.50419245212"/>
  </r>
  <r>
    <s v="41 - Paraná"/>
    <s v="SUL                 "/>
    <x v="16"/>
    <x v="16"/>
    <s v="Audiovisual"/>
    <s v="OUTROS"/>
    <s v="Indireta"/>
    <n v="2015"/>
    <n v="1.0942074303887901"/>
    <n v="81131.33"/>
    <n v="88774.504123324965"/>
  </r>
  <r>
    <s v="41 - Paraná"/>
    <s v="SUL                 "/>
    <x v="32"/>
    <x v="32"/>
    <s v="Audiovisual"/>
    <s v="OUTROS"/>
    <s v="Indireta"/>
    <n v="2015"/>
    <n v="1.0942074303887901"/>
    <n v="469964.84"/>
    <n v="514239.01994947891"/>
  </r>
  <r>
    <s v="41 - Paraná"/>
    <s v="SUL                 "/>
    <x v="32"/>
    <x v="32"/>
    <s v="Audiovisual"/>
    <s v="OUTROS"/>
    <s v="Indireta"/>
    <n v="2015"/>
    <n v="1.0942074303887901"/>
    <n v="9371.07"/>
    <n v="10253.894424693479"/>
  </r>
  <r>
    <s v="41 - Paraná"/>
    <s v="SUL                 "/>
    <x v="32"/>
    <x v="32"/>
    <s v="Audiovisual"/>
    <s v="OUTROS"/>
    <s v="Indireta"/>
    <n v="2015"/>
    <n v="1.0942074303887901"/>
    <n v="78131.17"/>
    <n v="85491.706758969725"/>
  </r>
  <r>
    <s v="41 - Paraná"/>
    <s v="SUL                 "/>
    <x v="32"/>
    <x v="32"/>
    <s v="Audiovisual"/>
    <s v="OUTROS"/>
    <s v="Indireta"/>
    <n v="2015"/>
    <n v="1.0942074303887901"/>
    <n v="494398.15"/>
    <n v="540974.12930047163"/>
  </r>
  <r>
    <s v="41 - Paraná"/>
    <s v="SUL                 "/>
    <x v="70"/>
    <x v="70"/>
    <e v="#N/A"/>
    <s v="OUTROS"/>
    <s v="Direta"/>
    <n v="2015"/>
    <n v="1.0942074303887901"/>
    <n v="3888778.45"/>
    <n v="4255130.2751258025"/>
  </r>
  <r>
    <s v="41 - Paraná"/>
    <s v="SUL                 "/>
    <x v="70"/>
    <x v="70"/>
    <e v="#N/A"/>
    <s v="OUTROS"/>
    <s v="Direta"/>
    <n v="2015"/>
    <n v="1.0942074303887901"/>
    <n v="108000"/>
    <n v="118174.40248198932"/>
  </r>
  <r>
    <s v="41 - Paraná"/>
    <s v="SUL                 "/>
    <x v="59"/>
    <x v="59"/>
    <s v="Educação e Criação em Artes"/>
    <s v="OUTROS"/>
    <s v="Indireta"/>
    <n v="2015"/>
    <n v="1.0942074303887901"/>
    <n v="50000"/>
    <n v="54710.371519439504"/>
  </r>
  <r>
    <s v="41 - Paraná"/>
    <s v="SUL                 "/>
    <x v="59"/>
    <x v="59"/>
    <s v="Educação e Criação em Artes"/>
    <s v="OUTROS"/>
    <s v="Indireta"/>
    <n v="2015"/>
    <n v="1.0942074303887901"/>
    <n v="300000"/>
    <n v="328262.22911663703"/>
  </r>
  <r>
    <s v="41 - Paraná"/>
    <s v="SUL                 "/>
    <x v="59"/>
    <x v="59"/>
    <s v="Educação e Criação em Artes"/>
    <s v="OUTROS"/>
    <s v="Indireta"/>
    <n v="2015"/>
    <n v="1.0942074303887901"/>
    <n v="35235.769999999997"/>
    <n v="38555.241349470416"/>
  </r>
  <r>
    <s v="41 - Paraná"/>
    <s v="SUL                 "/>
    <x v="53"/>
    <x v="53"/>
    <s v="Educação e Criação em Artes"/>
    <s v="OUTROS"/>
    <s v="Indireta"/>
    <n v="2015"/>
    <n v="1.0942074303887901"/>
    <n v="4868.67"/>
    <n v="5327.3348901109912"/>
  </r>
  <r>
    <s v="41 - Paraná"/>
    <s v="SUL                 "/>
    <x v="55"/>
    <x v="55"/>
    <s v="Educação e Criação em Artes"/>
    <s v="OUTROS"/>
    <s v="Indireta"/>
    <n v="2015"/>
    <n v="1.0942074303887901"/>
    <n v="22596.61"/>
    <n v="24725.378563597638"/>
  </r>
  <r>
    <s v="41 - Paraná"/>
    <s v="SUL                 "/>
    <x v="61"/>
    <x v="61"/>
    <s v="Artes Cênicas e Espetáculos"/>
    <s v="OUTROS"/>
    <s v="Indireta"/>
    <n v="2015"/>
    <n v="1.0942074303887901"/>
    <n v="38132.93"/>
    <n v="41725.335348495602"/>
  </r>
  <r>
    <s v="41 - Paraná"/>
    <s v="SUL                 "/>
    <x v="36"/>
    <x v="36"/>
    <s v="Artes Cênicas e Espetáculos"/>
    <s v="OUTROS"/>
    <s v="Indireta"/>
    <n v="2015"/>
    <n v="1.0942074303887901"/>
    <n v="153530.65"/>
    <n v="167994.37802242069"/>
  </r>
  <r>
    <s v="41 - Paraná"/>
    <s v="SUL                 "/>
    <x v="36"/>
    <x v="36"/>
    <s v="Artes Cênicas e Espetáculos"/>
    <s v="OUTROS"/>
    <s v="Indireta"/>
    <n v="2015"/>
    <n v="1.0942074303887901"/>
    <n v="13702.96"/>
    <n v="14993.880650320374"/>
  </r>
  <r>
    <s v="41 - Paraná"/>
    <s v="SUL                 "/>
    <x v="58"/>
    <x v="58"/>
    <s v="Artes Cênicas e Espetáculos"/>
    <s v="OUTROS"/>
    <s v="Indireta"/>
    <n v="2015"/>
    <n v="1.0942074303887901"/>
    <n v="9794.75"/>
    <n v="10717.488228800601"/>
  </r>
  <r>
    <s v="41 - Paraná"/>
    <s v="SUL                 "/>
    <x v="58"/>
    <x v="58"/>
    <s v="Artes Cênicas e Espetáculos"/>
    <s v="OUTROS"/>
    <s v="Indireta"/>
    <n v="2015"/>
    <n v="1.0942074303887901"/>
    <n v="14369.66"/>
    <n v="15723.388744160582"/>
  </r>
  <r>
    <s v="41 - Paraná"/>
    <s v="SUL                 "/>
    <x v="58"/>
    <x v="58"/>
    <s v="Artes Cênicas e Espetáculos"/>
    <s v="OUTROS"/>
    <s v="Indireta"/>
    <n v="2015"/>
    <n v="1.0942074303887901"/>
    <n v="38101.160000000003"/>
    <n v="41690.57237843216"/>
  </r>
  <r>
    <s v="41 - Paraná"/>
    <s v="SUL                 "/>
    <x v="20"/>
    <x v="20"/>
    <s v="Artes Cênicas e Espetáculos"/>
    <s v="OUTROS"/>
    <s v="Indireta"/>
    <n v="2015"/>
    <n v="1.0942074303887901"/>
    <n v="20063.13"/>
    <n v="21953.225922856247"/>
  </r>
  <r>
    <s v="41 - Paraná"/>
    <s v="SUL                 "/>
    <x v="20"/>
    <x v="20"/>
    <s v="Artes Cênicas e Espetáculos"/>
    <s v="OUTROS"/>
    <s v="Indireta"/>
    <n v="2015"/>
    <n v="1.0942074303887901"/>
    <n v="326199.13"/>
    <n v="356929.5118323589"/>
  </r>
  <r>
    <s v="41 - Paraná"/>
    <s v="SUL                 "/>
    <x v="20"/>
    <x v="20"/>
    <s v="Artes Cênicas e Espetáculos"/>
    <s v="OUTROS"/>
    <s v="Indireta"/>
    <n v="2015"/>
    <n v="1.0942074303887901"/>
    <n v="169766.32"/>
    <n v="185759.56877376107"/>
  </r>
  <r>
    <s v="41 - Paraná"/>
    <s v="SUL                 "/>
    <x v="20"/>
    <x v="20"/>
    <s v="Artes Cênicas e Espetáculos"/>
    <s v="OUTROS"/>
    <s v="Indireta"/>
    <n v="2015"/>
    <n v="1.0942074303887901"/>
    <n v="8908.85"/>
    <n v="9748.129866219173"/>
  </r>
  <r>
    <s v="41 - Paraná"/>
    <s v="SUL                 "/>
    <x v="20"/>
    <x v="20"/>
    <s v="Artes Cênicas e Espetáculos"/>
    <s v="OUTROS"/>
    <s v="Indireta"/>
    <n v="2015"/>
    <n v="1.0942074303887901"/>
    <n v="24800.87"/>
    <n v="27137.29623410643"/>
  </r>
  <r>
    <s v="41 - Paraná"/>
    <s v="SUL                 "/>
    <x v="30"/>
    <x v="30"/>
    <s v="Artes Cênicas e Espetáculos"/>
    <s v="OUTROS"/>
    <s v="Indireta"/>
    <n v="2015"/>
    <n v="1.0942074303887901"/>
    <n v="87231.13"/>
    <n v="95448.9506072105"/>
  </r>
  <r>
    <s v="41 - Paraná"/>
    <s v="SUL                 "/>
    <x v="30"/>
    <x v="30"/>
    <s v="Artes Cênicas e Espetáculos"/>
    <s v="OUTROS"/>
    <s v="Indireta"/>
    <n v="2015"/>
    <n v="1.0942074303887901"/>
    <n v="23064.6"/>
    <n v="25237.456698945287"/>
  </r>
  <r>
    <s v="33 - Rio de Janeiro"/>
    <s v="SUDESTE             "/>
    <x v="2"/>
    <x v="2"/>
    <e v="#N/A"/>
    <s v="OUTROS"/>
    <s v="Indireta"/>
    <n v="2015"/>
    <n v="1.0942074303887901"/>
    <n v="510812.88"/>
    <n v="558935.24883429741"/>
  </r>
  <r>
    <s v="33 - Rio de Janeiro"/>
    <s v="SUDESTE             "/>
    <x v="2"/>
    <x v="2"/>
    <e v="#N/A"/>
    <s v="OUTROS"/>
    <s v="Indireta"/>
    <n v="2015"/>
    <n v="1.0942074303887901"/>
    <n v="10032.86"/>
    <n v="10978.029960050477"/>
  </r>
  <r>
    <s v="33 - Rio de Janeiro"/>
    <s v="SUDESTE             "/>
    <x v="2"/>
    <x v="2"/>
    <e v="#N/A"/>
    <s v="OUTROS"/>
    <s v="Indireta"/>
    <n v="2015"/>
    <n v="1.0942074303887901"/>
    <n v="206071.79"/>
    <n v="225485.28381151837"/>
  </r>
  <r>
    <s v="33 - Rio de Janeiro"/>
    <s v="SUDESTE             "/>
    <x v="2"/>
    <x v="2"/>
    <e v="#N/A"/>
    <s v="OUTROS"/>
    <s v="Indireta"/>
    <n v="2015"/>
    <n v="1.0942074303887901"/>
    <n v="1362561.42"/>
    <n v="1490924.8301251009"/>
  </r>
  <r>
    <s v="33 - Rio de Janeiro"/>
    <s v="SUDESTE             "/>
    <x v="39"/>
    <x v="39"/>
    <s v="Música"/>
    <s v="OUTROS"/>
    <s v="Indireta"/>
    <n v="2015"/>
    <n v="1.0942074303887901"/>
    <n v="15438.69"/>
    <n v="16893.129313469111"/>
  </r>
  <r>
    <s v="33 - Rio de Janeiro"/>
    <s v="SUDESTE             "/>
    <x v="26"/>
    <x v="26"/>
    <s v="Editorial"/>
    <s v="OUTROS"/>
    <s v="Indireta"/>
    <n v="2015"/>
    <n v="1.0942074303887901"/>
    <n v="24921.14"/>
    <n v="27268.896561759291"/>
  </r>
  <r>
    <s v="33 - Rio de Janeiro"/>
    <s v="SUDESTE             "/>
    <x v="26"/>
    <x v="26"/>
    <s v="Editorial"/>
    <s v="OUTROS"/>
    <s v="Indireta"/>
    <n v="2015"/>
    <n v="1.0942074303887901"/>
    <n v="801559.65"/>
    <n v="877072.52492983802"/>
  </r>
  <r>
    <s v="33 - Rio de Janeiro"/>
    <s v="SUDESTE             "/>
    <x v="26"/>
    <x v="26"/>
    <s v="Editorial"/>
    <s v="OUTROS"/>
    <s v="Indireta"/>
    <n v="2015"/>
    <n v="1.0942074303887901"/>
    <n v="221023.83"/>
    <n v="241845.91707898877"/>
  </r>
  <r>
    <s v="33 - Rio de Janeiro"/>
    <s v="SUDESTE             "/>
    <x v="50"/>
    <x v="50"/>
    <e v="#N/A"/>
    <s v="OUTROS"/>
    <s v="Indireta"/>
    <n v="2015"/>
    <n v="1.0942074303887901"/>
    <n v="10473.799999999999"/>
    <n v="11460.509784406109"/>
  </r>
  <r>
    <s v="33 - Rio de Janeiro"/>
    <s v="SUDESTE             "/>
    <x v="50"/>
    <x v="50"/>
    <e v="#N/A"/>
    <s v="OUTROS"/>
    <s v="Indireta"/>
    <n v="2015"/>
    <n v="1.0942074303887901"/>
    <n v="38081.71"/>
    <n v="41669.290043911089"/>
  </r>
  <r>
    <s v="33 - Rio de Janeiro"/>
    <s v="SUDESTE             "/>
    <x v="40"/>
    <x v="40"/>
    <s v="Música"/>
    <s v="OUTROS"/>
    <s v="Indireta"/>
    <n v="2015"/>
    <n v="1.0942074303887901"/>
    <n v="13598.51"/>
    <n v="14879.590684216266"/>
  </r>
  <r>
    <s v="33 - Rio de Janeiro"/>
    <s v="SUDESTE             "/>
    <x v="40"/>
    <x v="40"/>
    <s v="Música"/>
    <s v="OUTROS"/>
    <s v="Indireta"/>
    <n v="2015"/>
    <n v="1.0942074303887901"/>
    <n v="400000"/>
    <n v="437682.97215551604"/>
  </r>
  <r>
    <s v="33 - Rio de Janeiro"/>
    <s v="SUDESTE             "/>
    <x v="40"/>
    <x v="40"/>
    <s v="Música"/>
    <s v="OUTROS"/>
    <s v="Indireta"/>
    <n v="2015"/>
    <n v="1.0942074303887901"/>
    <n v="97646.28"/>
    <n v="106845.2851258243"/>
  </r>
  <r>
    <s v="33 - Rio de Janeiro"/>
    <s v="SUDESTE             "/>
    <x v="40"/>
    <x v="40"/>
    <s v="Música"/>
    <s v="OUTROS"/>
    <s v="Indireta"/>
    <n v="2015"/>
    <n v="1.0942074303887901"/>
    <n v="4124.1400000000003"/>
    <n v="4512.6646319636247"/>
  </r>
  <r>
    <s v="33 - Rio de Janeiro"/>
    <s v="SUDESTE             "/>
    <x v="25"/>
    <x v="25"/>
    <s v="Editorial"/>
    <s v="OUTROS"/>
    <s v="Indireta"/>
    <n v="2015"/>
    <n v="1.0942074303887901"/>
    <n v="8457.77"/>
    <n v="9254.5547785193976"/>
  </r>
  <r>
    <s v="33 - Rio de Janeiro"/>
    <s v="SUDESTE             "/>
    <x v="25"/>
    <x v="25"/>
    <s v="Editorial"/>
    <s v="OUTROS"/>
    <s v="Indireta"/>
    <n v="2015"/>
    <n v="1.0942074303887901"/>
    <n v="25383.31"/>
    <n v="27774.606409862081"/>
  </r>
  <r>
    <s v="33 - Rio de Janeiro"/>
    <s v="SUDESTE             "/>
    <x v="25"/>
    <x v="25"/>
    <s v="Editorial"/>
    <s v="OUTROS"/>
    <s v="Indireta"/>
    <n v="2015"/>
    <n v="1.0942074303887901"/>
    <n v="580887.1"/>
    <n v="635610.98103699612"/>
  </r>
  <r>
    <s v="33 - Rio de Janeiro"/>
    <s v="SUDESTE             "/>
    <x v="25"/>
    <x v="25"/>
    <s v="Editorial"/>
    <s v="OUTROS"/>
    <s v="Indireta"/>
    <n v="2015"/>
    <n v="1.0942074303887901"/>
    <n v="152101.1"/>
    <n v="166430.1537903084"/>
  </r>
  <r>
    <s v="33 - Rio de Janeiro"/>
    <s v="SUDESTE             "/>
    <x v="33"/>
    <x v="33"/>
    <s v="Editorial"/>
    <s v="OUTROS"/>
    <s v="Indireta"/>
    <n v="2015"/>
    <n v="1.0942074303887901"/>
    <n v="5690.02"/>
    <n v="6226.0621630608239"/>
  </r>
  <r>
    <s v="33 - Rio de Janeiro"/>
    <s v="SUDESTE             "/>
    <x v="33"/>
    <x v="33"/>
    <s v="Editorial"/>
    <s v="OUTROS"/>
    <s v="Indireta"/>
    <n v="2015"/>
    <n v="1.0942074303887901"/>
    <n v="33483.919999999998"/>
    <n v="36638.354062543811"/>
  </r>
  <r>
    <s v="33 - Rio de Janeiro"/>
    <s v="SUDESTE             "/>
    <x v="33"/>
    <x v="33"/>
    <s v="Editorial"/>
    <s v="OUTROS"/>
    <s v="Indireta"/>
    <n v="2015"/>
    <n v="1.0942074303887901"/>
    <n v="731.74"/>
    <n v="800.67534511269332"/>
  </r>
  <r>
    <s v="33 - Rio de Janeiro"/>
    <s v="SUDESTE             "/>
    <x v="37"/>
    <x v="37"/>
    <s v="Música"/>
    <s v="OUTROS"/>
    <s v="Indireta"/>
    <n v="2015"/>
    <n v="1.0942074303887901"/>
    <n v="18406.59"/>
    <n v="20140.627546119998"/>
  </r>
  <r>
    <s v="33 - Rio de Janeiro"/>
    <s v="SUDESTE             "/>
    <x v="37"/>
    <x v="37"/>
    <s v="Música"/>
    <s v="OUTROS"/>
    <s v="Indireta"/>
    <n v="2015"/>
    <n v="1.0942074303887901"/>
    <n v="18579.3"/>
    <n v="20329.608111422447"/>
  </r>
  <r>
    <s v="33 - Rio de Janeiro"/>
    <s v="SUDESTE             "/>
    <x v="37"/>
    <x v="37"/>
    <s v="Música"/>
    <s v="OUTROS"/>
    <s v="Indireta"/>
    <n v="2015"/>
    <n v="1.0942074303887901"/>
    <n v="11805.18"/>
    <n v="12917.315673077137"/>
  </r>
  <r>
    <s v="33 - Rio de Janeiro"/>
    <s v="SUDESTE             "/>
    <x v="37"/>
    <x v="37"/>
    <s v="Música"/>
    <s v="OUTROS"/>
    <s v="Indireta"/>
    <n v="2015"/>
    <n v="1.0942074303887901"/>
    <n v="67238.600000000006"/>
    <n v="73572.975728939709"/>
  </r>
  <r>
    <s v="33 - Rio de Janeiro"/>
    <s v="SUDESTE             "/>
    <x v="13"/>
    <x v="13"/>
    <s v="Editorial"/>
    <s v="OUTROS"/>
    <s v="Indireta"/>
    <n v="2015"/>
    <n v="1.0942074303887901"/>
    <n v="13260.51"/>
    <n v="14509.748572744855"/>
  </r>
  <r>
    <s v="33 - Rio de Janeiro"/>
    <s v="SUDESTE             "/>
    <x v="13"/>
    <x v="13"/>
    <s v="Editorial"/>
    <s v="OUTROS"/>
    <s v="Indireta"/>
    <n v="2015"/>
    <n v="1.0942074303887901"/>
    <n v="373352.94"/>
    <n v="408525.56110550015"/>
  </r>
  <r>
    <s v="33 - Rio de Janeiro"/>
    <s v="SUDESTE             "/>
    <x v="13"/>
    <x v="13"/>
    <s v="Editorial"/>
    <s v="OUTROS"/>
    <s v="Direta"/>
    <n v="2015"/>
    <n v="1.0942074303887901"/>
    <n v="50000"/>
    <n v="54710.371519439504"/>
  </r>
  <r>
    <s v="33 - Rio de Janeiro"/>
    <s v="SUDESTE             "/>
    <x v="13"/>
    <x v="13"/>
    <s v="Editorial"/>
    <s v="OUTROS"/>
    <s v="Indireta"/>
    <n v="2015"/>
    <n v="1.0942074303887901"/>
    <n v="291317.78000000003"/>
    <n v="318762.0794803669"/>
  </r>
  <r>
    <s v="33 - Rio de Janeiro"/>
    <s v="SUDESTE             "/>
    <x v="17"/>
    <x v="17"/>
    <s v="Editorial"/>
    <s v="OUTROS"/>
    <s v="Indireta"/>
    <n v="2015"/>
    <n v="1.0942074303887901"/>
    <n v="6767.24"/>
    <n v="7404.7642912242354"/>
  </r>
  <r>
    <s v="33 - Rio de Janeiro"/>
    <s v="SUDESTE             "/>
    <x v="17"/>
    <x v="17"/>
    <s v="Editorial"/>
    <s v="OUTROS"/>
    <s v="Indireta"/>
    <n v="2015"/>
    <n v="1.0942074303887901"/>
    <n v="6674.88"/>
    <n v="7303.7032929535271"/>
  </r>
  <r>
    <s v="33 - Rio de Janeiro"/>
    <s v="SUDESTE             "/>
    <x v="12"/>
    <x v="12"/>
    <s v="Editorial"/>
    <s v="OUTROS"/>
    <s v="Indireta"/>
    <n v="2015"/>
    <n v="1.0942074303887901"/>
    <n v="28678.2"/>
    <n v="31379.8995301758"/>
  </r>
  <r>
    <s v="33 - Rio de Janeiro"/>
    <s v="SUDESTE             "/>
    <x v="12"/>
    <x v="12"/>
    <s v="Editorial"/>
    <s v="OUTROS"/>
    <s v="Indireta"/>
    <n v="2015"/>
    <n v="1.0942074303887901"/>
    <n v="14096.68"/>
    <n v="15424.691999813051"/>
  </r>
  <r>
    <s v="33 - Rio de Janeiro"/>
    <s v="SUDESTE             "/>
    <x v="43"/>
    <x v="43"/>
    <e v="#N/A"/>
    <s v="OUTROS"/>
    <s v="Indireta"/>
    <n v="2015"/>
    <n v="1.0942074303887901"/>
    <n v="33283.51"/>
    <n v="36419.063951419601"/>
  </r>
  <r>
    <s v="33 - Rio de Janeiro"/>
    <s v="SUDESTE             "/>
    <x v="43"/>
    <x v="43"/>
    <e v="#N/A"/>
    <s v="OUTROS"/>
    <s v="Indireta"/>
    <n v="2015"/>
    <n v="1.0942074303887901"/>
    <n v="5196.8500000000004"/>
    <n v="5686.431884615984"/>
  </r>
  <r>
    <s v="33 - Rio de Janeiro"/>
    <s v="SUDESTE             "/>
    <x v="43"/>
    <x v="43"/>
    <e v="#N/A"/>
    <s v="OUTROS"/>
    <s v="Indireta"/>
    <n v="2015"/>
    <n v="1.0942074303887901"/>
    <n v="57121.43"/>
    <n v="62502.693140433148"/>
  </r>
  <r>
    <s v="33 - Rio de Janeiro"/>
    <s v="SUDESTE             "/>
    <x v="43"/>
    <x v="43"/>
    <e v="#N/A"/>
    <s v="OUTROS"/>
    <s v="Indireta"/>
    <n v="2015"/>
    <n v="1.0942074303887901"/>
    <n v="42193.06"/>
    <n v="46167.959762840044"/>
  </r>
  <r>
    <s v="33 - Rio de Janeiro"/>
    <s v="SUDESTE             "/>
    <x v="14"/>
    <x v="14"/>
    <s v="Editorial"/>
    <s v="OUTROS"/>
    <s v="Indireta"/>
    <n v="2015"/>
    <n v="1.0942074303887901"/>
    <n v="590000"/>
    <n v="645582.38392938615"/>
  </r>
  <r>
    <s v="33 - Rio de Janeiro"/>
    <s v="SUDESTE             "/>
    <x v="14"/>
    <x v="14"/>
    <s v="Editorial"/>
    <s v="OUTROS"/>
    <s v="Indireta"/>
    <n v="2015"/>
    <n v="1.0942074303887901"/>
    <n v="437183.59"/>
    <n v="478369.53262204636"/>
  </r>
  <r>
    <s v="33 - Rio de Janeiro"/>
    <s v="SUDESTE             "/>
    <x v="14"/>
    <x v="14"/>
    <s v="Editorial"/>
    <s v="OUTROS"/>
    <s v="Direta"/>
    <n v="2015"/>
    <n v="1.0942074303887901"/>
    <n v="1002555"/>
    <n v="1097003.1303734335"/>
  </r>
  <r>
    <s v="33 - Rio de Janeiro"/>
    <s v="SUDESTE             "/>
    <x v="14"/>
    <x v="14"/>
    <s v="Editorial"/>
    <s v="OUTROS"/>
    <s v="Direta"/>
    <n v="2015"/>
    <n v="1.0942074303887901"/>
    <n v="1246790.54"/>
    <n v="1364247.473006452"/>
  </r>
  <r>
    <s v="33 - Rio de Janeiro"/>
    <s v="SUDESTE             "/>
    <x v="14"/>
    <x v="14"/>
    <s v="Editorial"/>
    <s v="OUTROS"/>
    <s v="Indireta"/>
    <n v="2015"/>
    <n v="1.0942074303887901"/>
    <n v="390099.47"/>
    <n v="426849.73866472888"/>
  </r>
  <r>
    <s v="33 - Rio de Janeiro"/>
    <s v="SUDESTE             "/>
    <x v="14"/>
    <x v="14"/>
    <s v="Editorial"/>
    <s v="OUTROS"/>
    <s v="Direta"/>
    <n v="2015"/>
    <n v="1.0942074303887901"/>
    <n v="1102811"/>
    <n v="1206703.9905144919"/>
  </r>
  <r>
    <s v="33 - Rio de Janeiro"/>
    <s v="SUDESTE             "/>
    <x v="14"/>
    <x v="14"/>
    <s v="Editorial"/>
    <s v="OUTROS"/>
    <s v="Direta"/>
    <n v="2015"/>
    <n v="1.0942074303887901"/>
    <n v="515851.6"/>
    <n v="564448.65369794599"/>
  </r>
  <r>
    <s v="33 - Rio de Janeiro"/>
    <s v="SUDESTE             "/>
    <x v="18"/>
    <x v="18"/>
    <s v="Editorial"/>
    <s v="OUTROS"/>
    <s v="Indireta"/>
    <n v="2015"/>
    <n v="1.0942074303887901"/>
    <n v="3947.63"/>
    <n v="4319.5260784256998"/>
  </r>
  <r>
    <s v="33 - Rio de Janeiro"/>
    <s v="SUDESTE             "/>
    <x v="19"/>
    <x v="19"/>
    <s v="Editorial"/>
    <s v="OUTROS"/>
    <s v="Indireta"/>
    <n v="2015"/>
    <n v="1.0942074303887901"/>
    <n v="160205.32"/>
    <n v="175297.85153181385"/>
  </r>
  <r>
    <s v="33 - Rio de Janeiro"/>
    <s v="SUDESTE             "/>
    <x v="19"/>
    <x v="19"/>
    <s v="Editorial"/>
    <s v="OUTROS"/>
    <s v="Indireta"/>
    <n v="2015"/>
    <n v="1.0942074303887901"/>
    <n v="104099.81"/>
    <n v="113906.78560406127"/>
  </r>
  <r>
    <s v="33 - Rio de Janeiro"/>
    <s v="SUDESTE             "/>
    <x v="5"/>
    <x v="5"/>
    <e v="#N/A"/>
    <s v="OUTROS"/>
    <s v="Indireta"/>
    <n v="2015"/>
    <n v="1.0942074303887901"/>
    <n v="41138.85"/>
    <n v="45014.435347649873"/>
  </r>
  <r>
    <s v="33 - Rio de Janeiro"/>
    <s v="SUDESTE             "/>
    <x v="5"/>
    <x v="5"/>
    <e v="#N/A"/>
    <s v="OUTROS"/>
    <s v="Indireta"/>
    <n v="2015"/>
    <n v="1.0942074303887901"/>
    <n v="190000"/>
    <n v="207899.41177387012"/>
  </r>
  <r>
    <s v="33 - Rio de Janeiro"/>
    <s v="SUDESTE             "/>
    <x v="5"/>
    <x v="5"/>
    <e v="#N/A"/>
    <s v="OUTROS"/>
    <s v="Indireta"/>
    <n v="2015"/>
    <n v="1.0942074303887901"/>
    <n v="262631.34999999998"/>
    <n v="287373.17462303897"/>
  </r>
  <r>
    <s v="33 - Rio de Janeiro"/>
    <s v="SUDESTE             "/>
    <x v="5"/>
    <x v="5"/>
    <e v="#N/A"/>
    <s v="OUTROS"/>
    <s v="Indireta"/>
    <n v="2015"/>
    <n v="1.0942074303887901"/>
    <n v="86110.68"/>
    <n v="94222.945891831376"/>
  </r>
  <r>
    <s v="33 - Rio de Janeiro"/>
    <s v="SUDESTE             "/>
    <x v="15"/>
    <x v="15"/>
    <s v="Audiovisual"/>
    <s v="OUTROS"/>
    <s v="Direta"/>
    <n v="2015"/>
    <n v="1.0942074303887901"/>
    <n v="24950691.530000001"/>
    <n v="27301232.065464649"/>
  </r>
  <r>
    <s v="33 - Rio de Janeiro"/>
    <s v="SUDESTE             "/>
    <x v="31"/>
    <x v="31"/>
    <s v="Audiovisual"/>
    <s v="OUTROS"/>
    <s v="Direta"/>
    <n v="2015"/>
    <n v="1.0942074303887901"/>
    <n v="2000000"/>
    <n v="2188414.8607775802"/>
  </r>
  <r>
    <s v="33 - Rio de Janeiro"/>
    <s v="SUDESTE             "/>
    <x v="31"/>
    <x v="31"/>
    <s v="Audiovisual"/>
    <s v="OUTROS"/>
    <s v="Indireta"/>
    <n v="2015"/>
    <n v="1.0942074303887901"/>
    <n v="75386.58"/>
    <n v="82488.555987598957"/>
  </r>
  <r>
    <s v="33 - Rio de Janeiro"/>
    <s v="SUDESTE             "/>
    <x v="31"/>
    <x v="31"/>
    <s v="Audiovisual"/>
    <s v="OUTROS"/>
    <s v="Indireta"/>
    <n v="2015"/>
    <n v="1.0942074303887901"/>
    <n v="200000"/>
    <n v="218841.48607775802"/>
  </r>
  <r>
    <s v="33 - Rio de Janeiro"/>
    <s v="SUDESTE             "/>
    <x v="31"/>
    <x v="31"/>
    <s v="Audiovisual"/>
    <s v="OUTROS"/>
    <s v="Indireta"/>
    <n v="2015"/>
    <n v="1.0942074303887901"/>
    <n v="17015.3"/>
    <n v="18618.267690294379"/>
  </r>
  <r>
    <s v="33 - Rio de Janeiro"/>
    <s v="SUDESTE             "/>
    <x v="31"/>
    <x v="31"/>
    <s v="Audiovisual"/>
    <s v="OUTROS"/>
    <s v="Indireta"/>
    <n v="2015"/>
    <n v="1.0942074303887901"/>
    <n v="364000"/>
    <n v="398291.5046615196"/>
  </r>
  <r>
    <s v="33 - Rio de Janeiro"/>
    <s v="SUDESTE             "/>
    <x v="31"/>
    <x v="31"/>
    <s v="Audiovisual"/>
    <s v="OUTROS"/>
    <s v="Direta"/>
    <n v="2015"/>
    <n v="1.0942074303887901"/>
    <n v="710000"/>
    <n v="776887.27557604096"/>
  </r>
  <r>
    <s v="33 - Rio de Janeiro"/>
    <s v="SUDESTE             "/>
    <x v="31"/>
    <x v="31"/>
    <s v="Audiovisual"/>
    <s v="OUTROS"/>
    <s v="Direta"/>
    <n v="2015"/>
    <n v="1.0942074303887901"/>
    <n v="800000"/>
    <n v="875365.94431103207"/>
  </r>
  <r>
    <s v="33 - Rio de Janeiro"/>
    <s v="SUDESTE             "/>
    <x v="31"/>
    <x v="31"/>
    <s v="Audiovisual"/>
    <s v="OUTROS"/>
    <s v="Direta"/>
    <n v="2015"/>
    <n v="1.0942074303887901"/>
    <n v="5095000"/>
    <n v="5574986.8578308858"/>
  </r>
  <r>
    <s v="33 - Rio de Janeiro"/>
    <s v="SUDESTE             "/>
    <x v="31"/>
    <x v="31"/>
    <s v="Audiovisual"/>
    <s v="OUTROS"/>
    <s v="Direta"/>
    <n v="2015"/>
    <n v="1.0942074303887901"/>
    <n v="400000"/>
    <n v="437682.97215551604"/>
  </r>
  <r>
    <s v="33 - Rio de Janeiro"/>
    <s v="SUDESTE             "/>
    <x v="31"/>
    <x v="31"/>
    <s v="Audiovisual"/>
    <s v="OUTROS"/>
    <s v="Indireta"/>
    <n v="2015"/>
    <n v="1.0942074303887901"/>
    <n v="183471.19"/>
    <n v="200755.53936027348"/>
  </r>
  <r>
    <s v="33 - Rio de Janeiro"/>
    <s v="SUDESTE             "/>
    <x v="31"/>
    <x v="31"/>
    <s v="Audiovisual"/>
    <s v="OUTROS"/>
    <s v="Direta"/>
    <n v="2015"/>
    <n v="1.0942074303887901"/>
    <n v="11850999.98"/>
    <n v="12967452.235653404"/>
  </r>
  <r>
    <s v="33 - Rio de Janeiro"/>
    <s v="SUDESTE             "/>
    <x v="31"/>
    <x v="31"/>
    <s v="Audiovisual"/>
    <s v="OUTROS"/>
    <s v="Indireta"/>
    <n v="2015"/>
    <n v="1.0942074303887901"/>
    <n v="31595.67"/>
    <n v="34572.216882112181"/>
  </r>
  <r>
    <s v="33 - Rio de Janeiro"/>
    <s v="SUDESTE             "/>
    <x v="31"/>
    <x v="31"/>
    <s v="Audiovisual"/>
    <s v="OUTROS"/>
    <s v="Direta"/>
    <n v="2015"/>
    <n v="1.0942074303887901"/>
    <n v="1109999.99"/>
    <n v="1214570.2367894826"/>
  </r>
  <r>
    <s v="33 - Rio de Janeiro"/>
    <s v="SUDESTE             "/>
    <x v="31"/>
    <x v="31"/>
    <s v="Audiovisual"/>
    <s v="OUTROS"/>
    <s v="Direta"/>
    <n v="2015"/>
    <n v="1.0942074303887901"/>
    <n v="750007.88"/>
    <n v="820664.19514614402"/>
  </r>
  <r>
    <s v="33 - Rio de Janeiro"/>
    <s v="SUDESTE             "/>
    <x v="34"/>
    <x v="34"/>
    <s v="Audiovisual"/>
    <s v="OUTROS"/>
    <s v="Indireta"/>
    <n v="2015"/>
    <n v="1.0942074303887901"/>
    <n v="20231.57"/>
    <n v="22137.534222430935"/>
  </r>
  <r>
    <s v="33 - Rio de Janeiro"/>
    <s v="SUDESTE             "/>
    <x v="35"/>
    <x v="35"/>
    <s v="Audiovisual"/>
    <s v="OUTROS"/>
    <s v="Indireta"/>
    <n v="2015"/>
    <n v="1.0942074303887901"/>
    <n v="10683.71"/>
    <n v="11690.19486611902"/>
  </r>
  <r>
    <s v="33 - Rio de Janeiro"/>
    <s v="SUDESTE             "/>
    <x v="35"/>
    <x v="35"/>
    <s v="Audiovisual"/>
    <s v="OUTROS"/>
    <s v="Indireta"/>
    <n v="2015"/>
    <n v="1.0942074303887901"/>
    <n v="294961.19"/>
    <n v="322748.72577431967"/>
  </r>
  <r>
    <s v="33 - Rio de Janeiro"/>
    <s v="SUDESTE             "/>
    <x v="35"/>
    <x v="35"/>
    <s v="Audiovisual"/>
    <s v="OUTROS"/>
    <s v="Indireta"/>
    <n v="2015"/>
    <n v="1.0942074303887901"/>
    <n v="124579.87"/>
    <n v="136316.2194308695"/>
  </r>
  <r>
    <s v="33 - Rio de Janeiro"/>
    <s v="SUDESTE             "/>
    <x v="28"/>
    <x v="28"/>
    <s v="Audiovisual"/>
    <s v="OUTROS"/>
    <s v="Direta"/>
    <n v="2015"/>
    <n v="1.0942074303887901"/>
    <n v="2173124"/>
    <n v="2377848.4279562091"/>
  </r>
  <r>
    <s v="33 - Rio de Janeiro"/>
    <s v="SUDESTE             "/>
    <x v="28"/>
    <x v="28"/>
    <s v="Audiovisual"/>
    <s v="OUTROS"/>
    <s v="Direta"/>
    <n v="2015"/>
    <n v="1.0942074303887901"/>
    <n v="4137124.09"/>
    <n v="4526871.9197184611"/>
  </r>
  <r>
    <s v="33 - Rio de Janeiro"/>
    <s v="SUDESTE             "/>
    <x v="28"/>
    <x v="28"/>
    <s v="Audiovisual"/>
    <s v="OUTROS"/>
    <s v="Direta"/>
    <n v="2015"/>
    <n v="1.0942074303887901"/>
    <n v="6959689.5300000003"/>
    <n v="7615343.9969250662"/>
  </r>
  <r>
    <s v="33 - Rio de Janeiro"/>
    <s v="SUDESTE             "/>
    <x v="28"/>
    <x v="28"/>
    <s v="Audiovisual"/>
    <s v="OUTROS"/>
    <s v="Direta"/>
    <n v="2015"/>
    <n v="1.0942074303887901"/>
    <n v="819615"/>
    <n v="896828.82305810822"/>
  </r>
  <r>
    <s v="33 - Rio de Janeiro"/>
    <s v="SUDESTE             "/>
    <x v="28"/>
    <x v="28"/>
    <s v="Audiovisual"/>
    <s v="OUTROS"/>
    <s v="Direta"/>
    <n v="2015"/>
    <n v="1.0942074303887901"/>
    <n v="1200000"/>
    <n v="1313048.9164665481"/>
  </r>
  <r>
    <s v="33 - Rio de Janeiro"/>
    <s v="SUDESTE             "/>
    <x v="28"/>
    <x v="28"/>
    <s v="Audiovisual"/>
    <s v="OUTROS"/>
    <s v="Direta"/>
    <n v="2015"/>
    <n v="1.0942074303887901"/>
    <n v="44000"/>
    <n v="48145.126937106761"/>
  </r>
  <r>
    <s v="33 - Rio de Janeiro"/>
    <s v="SUDESTE             "/>
    <x v="7"/>
    <x v="7"/>
    <s v="Música"/>
    <s v="OUTROS"/>
    <s v="Indireta"/>
    <n v="2015"/>
    <n v="1.0942074303887901"/>
    <n v="3758.25"/>
    <n v="4112.3050752586705"/>
  </r>
  <r>
    <s v="33 - Rio de Janeiro"/>
    <s v="SUDESTE             "/>
    <x v="16"/>
    <x v="16"/>
    <s v="Audiovisual"/>
    <s v="OUTROS"/>
    <s v="Indireta"/>
    <n v="2015"/>
    <n v="1.0942074303887901"/>
    <n v="3205.27"/>
    <n v="3507.2302504022773"/>
  </r>
  <r>
    <s v="33 - Rio de Janeiro"/>
    <s v="SUDESTE             "/>
    <x v="16"/>
    <x v="16"/>
    <s v="Audiovisual"/>
    <s v="OUTROS"/>
    <s v="Indireta"/>
    <n v="2015"/>
    <n v="1.0942074303887901"/>
    <n v="124962.97"/>
    <n v="136735.41029745145"/>
  </r>
  <r>
    <s v="33 - Rio de Janeiro"/>
    <s v="SUDESTE             "/>
    <x v="16"/>
    <x v="16"/>
    <s v="Audiovisual"/>
    <s v="OUTROS"/>
    <s v="Indireta"/>
    <n v="2015"/>
    <n v="1.0942074303887901"/>
    <n v="16852.03"/>
    <n v="18439.616443134801"/>
  </r>
  <r>
    <s v="33 - Rio de Janeiro"/>
    <s v="SUDESTE             "/>
    <x v="32"/>
    <x v="32"/>
    <s v="Audiovisual"/>
    <s v="OUTROS"/>
    <s v="Indireta"/>
    <n v="2015"/>
    <n v="1.0942074303887901"/>
    <n v="13489.29"/>
    <n v="14760.081348669204"/>
  </r>
  <r>
    <s v="33 - Rio de Janeiro"/>
    <s v="SUDESTE             "/>
    <x v="70"/>
    <x v="70"/>
    <e v="#N/A"/>
    <s v="OUTROS"/>
    <s v="Direta"/>
    <n v="2015"/>
    <n v="1.0942074303887901"/>
    <n v="12746551.609999999"/>
    <n v="13947371.483496195"/>
  </r>
  <r>
    <s v="33 - Rio de Janeiro"/>
    <s v="SUDESTE             "/>
    <x v="70"/>
    <x v="70"/>
    <e v="#N/A"/>
    <s v="OUTROS"/>
    <s v="Direta"/>
    <n v="2015"/>
    <n v="1.0942074303887901"/>
    <n v="354000"/>
    <n v="387349.4303576317"/>
  </r>
  <r>
    <s v="33 - Rio de Janeiro"/>
    <s v="SUDESTE             "/>
    <x v="59"/>
    <x v="59"/>
    <s v="Educação e Criação em Artes"/>
    <s v="OUTROS"/>
    <s v="Indireta"/>
    <n v="2015"/>
    <n v="1.0942074303887901"/>
    <n v="7531.81"/>
    <n v="8241.3624662765942"/>
  </r>
  <r>
    <s v="33 - Rio de Janeiro"/>
    <s v="SUDESTE             "/>
    <x v="59"/>
    <x v="59"/>
    <s v="Educação e Criação em Artes"/>
    <s v="OUTROS"/>
    <s v="Indireta"/>
    <n v="2015"/>
    <n v="1.0942074303887901"/>
    <n v="27708.2"/>
    <n v="30318.518322698674"/>
  </r>
  <r>
    <s v="33 - Rio de Janeiro"/>
    <s v="SUDESTE             "/>
    <x v="53"/>
    <x v="53"/>
    <s v="Educação e Criação em Artes"/>
    <s v="OUTROS"/>
    <s v="Indireta"/>
    <n v="2015"/>
    <n v="1.0942074303887901"/>
    <n v="1184.78"/>
    <n v="1296.3950793760307"/>
  </r>
  <r>
    <s v="33 - Rio de Janeiro"/>
    <s v="SUDESTE             "/>
    <x v="53"/>
    <x v="53"/>
    <s v="Educação e Criação em Artes"/>
    <s v="OUTROS"/>
    <s v="Indireta"/>
    <n v="2015"/>
    <n v="1.0942074303887901"/>
    <n v="50274.59"/>
    <n v="55010.829937749957"/>
  </r>
  <r>
    <s v="33 - Rio de Janeiro"/>
    <s v="SUDESTE             "/>
    <x v="53"/>
    <x v="53"/>
    <s v="Educação e Criação em Artes"/>
    <s v="OUTROS"/>
    <s v="Indireta"/>
    <n v="2015"/>
    <n v="1.0942074303887901"/>
    <n v="36370.910000000003"/>
    <n v="39797.319972001955"/>
  </r>
  <r>
    <s v="33 - Rio de Janeiro"/>
    <s v="SUDESTE             "/>
    <x v="36"/>
    <x v="36"/>
    <s v="Artes Cênicas e Espetáculos"/>
    <s v="OUTROS"/>
    <s v="Indireta"/>
    <n v="2015"/>
    <n v="1.0942074303887901"/>
    <n v="2068.1999999999998"/>
    <n v="2263.0398075300955"/>
  </r>
  <r>
    <s v="33 - Rio de Janeiro"/>
    <s v="SUDESTE             "/>
    <x v="36"/>
    <x v="36"/>
    <s v="Artes Cênicas e Espetáculos"/>
    <s v="OUTROS"/>
    <s v="Indireta"/>
    <n v="2015"/>
    <n v="1.0942074303887901"/>
    <n v="125340"/>
    <n v="137147.95932493094"/>
  </r>
  <r>
    <s v="33 - Rio de Janeiro"/>
    <s v="SUDESTE             "/>
    <x v="36"/>
    <x v="36"/>
    <s v="Artes Cênicas e Espetáculos"/>
    <s v="FUNDO CULTURAL"/>
    <s v="Direta"/>
    <n v="2015"/>
    <n v="1.0942074303887901"/>
    <n v="1443000"/>
    <n v="1578941.3220510241"/>
  </r>
  <r>
    <s v="33 - Rio de Janeiro"/>
    <s v="SUDESTE             "/>
    <x v="36"/>
    <x v="36"/>
    <s v="Artes Cênicas e Espetáculos"/>
    <s v="FUNDO CULTURAL"/>
    <s v="Direta"/>
    <n v="2015"/>
    <n v="1.0942074303887901"/>
    <n v="3500000"/>
    <n v="3829726.0063607655"/>
  </r>
  <r>
    <s v="33 - Rio de Janeiro"/>
    <s v="SUDESTE             "/>
    <x v="36"/>
    <x v="36"/>
    <s v="Artes Cênicas e Espetáculos"/>
    <s v="FUNDO CULTURAL"/>
    <s v="Direta"/>
    <n v="2015"/>
    <n v="1.0942074303887901"/>
    <n v="1800000"/>
    <n v="1969573.3746998222"/>
  </r>
  <r>
    <s v="33 - Rio de Janeiro"/>
    <s v="SUDESTE             "/>
    <x v="36"/>
    <x v="36"/>
    <s v="Artes Cênicas e Espetáculos"/>
    <s v="FUNDO CULTURAL"/>
    <s v="Direta"/>
    <n v="2015"/>
    <n v="1.0942074303887901"/>
    <n v="3500000"/>
    <n v="3829726.0063607655"/>
  </r>
  <r>
    <s v="33 - Rio de Janeiro"/>
    <s v="SUDESTE             "/>
    <x v="36"/>
    <x v="36"/>
    <s v="Artes Cênicas e Espetáculos"/>
    <s v="OUTROS"/>
    <s v="Indireta"/>
    <n v="2015"/>
    <n v="1.0942074303887901"/>
    <n v="6847.1"/>
    <n v="7492.1476966150849"/>
  </r>
  <r>
    <s v="33 - Rio de Janeiro"/>
    <s v="SUDESTE             "/>
    <x v="20"/>
    <x v="20"/>
    <s v="Artes Cênicas e Espetáculos"/>
    <s v="OUTROS"/>
    <s v="Indireta"/>
    <n v="2015"/>
    <n v="1.0942074303887901"/>
    <n v="283614.42"/>
    <n v="310333.00572940707"/>
  </r>
  <r>
    <s v="33 - Rio de Janeiro"/>
    <s v="SUDESTE             "/>
    <x v="20"/>
    <x v="20"/>
    <s v="Artes Cênicas e Espetáculos"/>
    <s v="OUTROS"/>
    <s v="Indireta"/>
    <n v="2015"/>
    <n v="1.0942074303887901"/>
    <n v="65309.33"/>
    <n v="71461.954159713525"/>
  </r>
  <r>
    <s v="33 - Rio de Janeiro"/>
    <s v="SUDESTE             "/>
    <x v="30"/>
    <x v="30"/>
    <s v="Artes Cênicas e Espetáculos"/>
    <s v="OUTROS"/>
    <s v="Indireta"/>
    <n v="2015"/>
    <n v="1.0942074303887901"/>
    <n v="123525.25"/>
    <n v="135162.24639063291"/>
  </r>
  <r>
    <s v="33 - Rio de Janeiro"/>
    <s v="SUDESTE             "/>
    <x v="30"/>
    <x v="30"/>
    <s v="Artes Cênicas e Espetáculos"/>
    <s v="OUTROS"/>
    <s v="Indireta"/>
    <n v="2015"/>
    <n v="1.0942074303887901"/>
    <n v="239046.23"/>
    <n v="261566.16107242773"/>
  </r>
  <r>
    <s v="33 - Rio de Janeiro"/>
    <s v="SUDESTE             "/>
    <x v="30"/>
    <x v="30"/>
    <s v="Artes Cênicas e Espetáculos"/>
    <s v="OUTROS"/>
    <s v="Indireta"/>
    <n v="2015"/>
    <n v="1.0942074303887901"/>
    <n v="74080.210000000006"/>
    <n v="81059.116226761966"/>
  </r>
  <r>
    <s v="33 - Rio de Janeiro"/>
    <s v="SUDESTE             "/>
    <x v="46"/>
    <x v="46"/>
    <s v="Educação e Criação em Artes"/>
    <s v="OUTROS"/>
    <s v="Indireta"/>
    <n v="2015"/>
    <n v="1.0942074303887901"/>
    <n v="3293.57"/>
    <n v="3603.8487665056077"/>
  </r>
  <r>
    <s v="33 - Rio de Janeiro"/>
    <s v="SUDESTE             "/>
    <x v="23"/>
    <x v="23"/>
    <s v="Patrimônio"/>
    <s v="FUNDO CULTURAL"/>
    <s v="Direta"/>
    <n v="2015"/>
    <n v="1.0942074303887901"/>
    <n v="3693747"/>
    <n v="4041725.4133763025"/>
  </r>
  <r>
    <s v="33 - Rio de Janeiro"/>
    <s v="SUDESTE             "/>
    <x v="23"/>
    <x v="23"/>
    <s v="Patrimônio"/>
    <s v="FUNDO CULTURAL"/>
    <s v="Direta"/>
    <n v="2015"/>
    <n v="1.0942074303887901"/>
    <n v="4571480"/>
    <n v="5002147.3838737458"/>
  </r>
  <r>
    <s v="33 - Rio de Janeiro"/>
    <s v="SUDESTE             "/>
    <x v="48"/>
    <x v="48"/>
    <s v="Patrimônio"/>
    <s v="FUNDO CULTURAL"/>
    <s v="Direta"/>
    <n v="2015"/>
    <n v="1.0942074303887901"/>
    <n v="3100000"/>
    <n v="3392043.0342052495"/>
  </r>
  <r>
    <s v="33 - Rio de Janeiro"/>
    <s v="SUDESTE             "/>
    <x v="48"/>
    <x v="48"/>
    <s v="Patrimônio"/>
    <s v="FUNDO CULTURAL"/>
    <s v="Direta"/>
    <n v="2015"/>
    <n v="1.0942074303887901"/>
    <n v="1867717.5"/>
    <n v="2043670.366367175"/>
  </r>
  <r>
    <s v="33 - Rio de Janeiro"/>
    <s v="SUDESTE             "/>
    <x v="69"/>
    <x v="69"/>
    <e v="#N/A"/>
    <s v="FUNDO CULTURAL"/>
    <s v="Direta"/>
    <n v="2015"/>
    <n v="1.0942074303887901"/>
    <n v="3800000"/>
    <n v="4157988.2354774023"/>
  </r>
  <r>
    <s v="33 - Rio de Janeiro"/>
    <s v="SUDESTE             "/>
    <x v="51"/>
    <x v="51"/>
    <e v="#N/A"/>
    <s v="FUNDO CULTURAL"/>
    <s v="Direta"/>
    <n v="2015"/>
    <n v="1.0942074303887901"/>
    <n v="1425000"/>
    <n v="1559245.5883040258"/>
  </r>
  <r>
    <s v="24 - Rio Grande do Norte"/>
    <s v="NORDESTE            "/>
    <x v="2"/>
    <x v="2"/>
    <e v="#N/A"/>
    <s v="OUTROS"/>
    <s v="Indireta"/>
    <n v="2015"/>
    <n v="1.0942074303887901"/>
    <n v="3048.91"/>
    <n v="3336.1399765866859"/>
  </r>
  <r>
    <s v="24 - Rio Grande do Norte"/>
    <s v="NORDESTE            "/>
    <x v="26"/>
    <x v="26"/>
    <s v="Editorial"/>
    <s v="OUTROS"/>
    <s v="Indireta"/>
    <n v="2015"/>
    <n v="1.0942074303887901"/>
    <n v="17780"/>
    <n v="19455.008112312687"/>
  </r>
  <r>
    <s v="24 - Rio Grande do Norte"/>
    <s v="NORDESTE            "/>
    <x v="40"/>
    <x v="40"/>
    <s v="Música"/>
    <s v="OUTROS"/>
    <s v="Indireta"/>
    <n v="2015"/>
    <n v="1.0942074303887901"/>
    <n v="111959.26"/>
    <n v="122506.65419283045"/>
  </r>
  <r>
    <s v="24 - Rio Grande do Norte"/>
    <s v="NORDESTE            "/>
    <x v="40"/>
    <x v="40"/>
    <s v="Música"/>
    <s v="OUTROS"/>
    <s v="Indireta"/>
    <n v="2015"/>
    <n v="1.0942074303887901"/>
    <n v="12605.54"/>
    <n v="13793.075532063111"/>
  </r>
  <r>
    <s v="24 - Rio Grande do Norte"/>
    <s v="NORDESTE            "/>
    <x v="40"/>
    <x v="40"/>
    <s v="Música"/>
    <s v="OUTROS"/>
    <s v="Indireta"/>
    <n v="2015"/>
    <n v="1.0942074303887901"/>
    <n v="33883.51"/>
    <n v="37075.588409652875"/>
  </r>
  <r>
    <s v="24 - Rio Grande do Norte"/>
    <s v="NORDESTE            "/>
    <x v="40"/>
    <x v="40"/>
    <s v="Música"/>
    <s v="OUTROS"/>
    <s v="Indireta"/>
    <n v="2015"/>
    <n v="1.0942074303887901"/>
    <n v="115000"/>
    <n v="125833.85449471086"/>
  </r>
  <r>
    <s v="24 - Rio Grande do Norte"/>
    <s v="NORDESTE            "/>
    <x v="25"/>
    <x v="25"/>
    <s v="Editorial"/>
    <s v="OUTROS"/>
    <s v="Indireta"/>
    <n v="2015"/>
    <n v="1.0942074303887901"/>
    <n v="64030.18"/>
    <n v="70062.298725131695"/>
  </r>
  <r>
    <s v="24 - Rio Grande do Norte"/>
    <s v="NORDESTE            "/>
    <x v="25"/>
    <x v="25"/>
    <s v="Editorial"/>
    <s v="OUTROS"/>
    <s v="Indireta"/>
    <n v="2015"/>
    <n v="1.0942074303887901"/>
    <n v="7501.69"/>
    <n v="8208.4049384732825"/>
  </r>
  <r>
    <s v="24 - Rio Grande do Norte"/>
    <s v="NORDESTE            "/>
    <x v="25"/>
    <x v="25"/>
    <s v="Editorial"/>
    <s v="OUTROS"/>
    <s v="Indireta"/>
    <n v="2015"/>
    <n v="1.0942074303887901"/>
    <n v="88587.17"/>
    <n v="96932.739651114913"/>
  </r>
  <r>
    <s v="24 - Rio Grande do Norte"/>
    <s v="NORDESTE            "/>
    <x v="25"/>
    <x v="25"/>
    <s v="Editorial"/>
    <s v="OUTROS"/>
    <s v="Indireta"/>
    <n v="2015"/>
    <n v="1.0942074303887901"/>
    <n v="69648.820000000007"/>
    <n v="76210.256361811378"/>
  </r>
  <r>
    <s v="24 - Rio Grande do Norte"/>
    <s v="NORDESTE            "/>
    <x v="25"/>
    <x v="25"/>
    <s v="Editorial"/>
    <s v="OUTROS"/>
    <s v="Indireta"/>
    <n v="2015"/>
    <n v="1.0942074303887901"/>
    <n v="37900"/>
    <n v="41470.461611735147"/>
  </r>
  <r>
    <s v="24 - Rio Grande do Norte"/>
    <s v="NORDESTE            "/>
    <x v="33"/>
    <x v="33"/>
    <s v="Editorial"/>
    <s v="OUTROS"/>
    <s v="Indireta"/>
    <n v="2015"/>
    <n v="1.0942074303887901"/>
    <n v="12780.03"/>
    <n v="13984.003786591649"/>
  </r>
  <r>
    <s v="24 - Rio Grande do Norte"/>
    <s v="NORDESTE            "/>
    <x v="37"/>
    <x v="37"/>
    <s v="Música"/>
    <s v="OUTROS"/>
    <s v="Indireta"/>
    <n v="2015"/>
    <n v="1.0942074303887901"/>
    <n v="8422.1"/>
    <n v="9215.5243994774301"/>
  </r>
  <r>
    <s v="24 - Rio Grande do Norte"/>
    <s v="NORDESTE            "/>
    <x v="37"/>
    <x v="37"/>
    <s v="Música"/>
    <s v="OUTROS"/>
    <s v="Indireta"/>
    <n v="2015"/>
    <n v="1.0942074303887901"/>
    <n v="180000"/>
    <n v="196957.33746998222"/>
  </r>
  <r>
    <s v="24 - Rio Grande do Norte"/>
    <s v="NORDESTE            "/>
    <x v="36"/>
    <x v="36"/>
    <s v="Artes Cênicas e Espetáculos"/>
    <s v="OUTROS"/>
    <s v="Indireta"/>
    <n v="2015"/>
    <n v="1.0942074303887901"/>
    <n v="21319.58"/>
    <n v="23328.042848768244"/>
  </r>
  <r>
    <s v="24 - Rio Grande do Norte"/>
    <s v="NORDESTE            "/>
    <x v="30"/>
    <x v="30"/>
    <s v="Artes Cênicas e Espetáculos"/>
    <s v="OUTROS"/>
    <s v="Indireta"/>
    <n v="2015"/>
    <n v="1.0942074303887901"/>
    <n v="15843.69"/>
    <n v="17336.28332277657"/>
  </r>
  <r>
    <s v="24 - Rio Grande do Norte"/>
    <s v="NORDESTE            "/>
    <x v="30"/>
    <x v="30"/>
    <s v="Artes Cênicas e Espetáculos"/>
    <s v="OUTROS"/>
    <s v="Indireta"/>
    <n v="2015"/>
    <n v="1.0942074303887901"/>
    <n v="21730.67"/>
    <n v="23777.860581326768"/>
  </r>
  <r>
    <s v="24 - Rio Grande do Norte"/>
    <s v="NORDESTE            "/>
    <x v="44"/>
    <x v="44"/>
    <s v="Artes Cênicas e Espetáculos"/>
    <s v="OUTROS"/>
    <s v="Indireta"/>
    <n v="2015"/>
    <n v="1.0942074303887901"/>
    <n v="145134.65"/>
    <n v="158807.41243687642"/>
  </r>
  <r>
    <s v="11 - Rondônia"/>
    <s v="NORTE               "/>
    <x v="38"/>
    <x v="38"/>
    <e v="#N/A"/>
    <s v="OUTROS"/>
    <s v="Indireta"/>
    <n v="2015"/>
    <n v="1.0942074303887901"/>
    <n v="65875.44"/>
    <n v="72081.395928130922"/>
  </r>
  <r>
    <s v="11 - Rondônia"/>
    <s v="NORTE               "/>
    <x v="38"/>
    <x v="38"/>
    <e v="#N/A"/>
    <s v="OUTROS"/>
    <s v="Indireta"/>
    <n v="2015"/>
    <n v="1.0942074303887901"/>
    <n v="7889.38"/>
    <n v="8632.6182171607124"/>
  </r>
  <r>
    <s v="11 - Rondônia"/>
    <s v="NORTE               "/>
    <x v="26"/>
    <x v="26"/>
    <s v="Editorial"/>
    <s v="OUTROS"/>
    <s v="Indireta"/>
    <n v="2015"/>
    <n v="1.0942074303887901"/>
    <n v="98388.95"/>
    <n v="107657.92015815114"/>
  </r>
  <r>
    <s v="11 - Rondônia"/>
    <s v="NORTE               "/>
    <x v="26"/>
    <x v="26"/>
    <s v="Editorial"/>
    <s v="OUTROS"/>
    <s v="Indireta"/>
    <n v="2015"/>
    <n v="1.0942074303887901"/>
    <n v="5328.28"/>
    <n v="5830.243567191982"/>
  </r>
  <r>
    <s v="11 - Rondônia"/>
    <s v="NORTE               "/>
    <x v="26"/>
    <x v="26"/>
    <s v="Editorial"/>
    <s v="OUTROS"/>
    <s v="Indireta"/>
    <n v="2015"/>
    <n v="1.0942074303887901"/>
    <n v="290538.53999999998"/>
    <n v="317909.42928231071"/>
  </r>
  <r>
    <s v="11 - Rondônia"/>
    <s v="NORTE               "/>
    <x v="26"/>
    <x v="26"/>
    <s v="Editorial"/>
    <s v="OUTROS"/>
    <s v="Indireta"/>
    <n v="2015"/>
    <n v="1.0942074303887901"/>
    <n v="31378.9"/>
    <n v="34335.025537426809"/>
  </r>
  <r>
    <s v="11 - Rondônia"/>
    <s v="NORTE               "/>
    <x v="40"/>
    <x v="40"/>
    <s v="Música"/>
    <s v="OUTROS"/>
    <s v="Indireta"/>
    <n v="2015"/>
    <n v="1.0942074303887901"/>
    <n v="20139.16"/>
    <n v="22036.418513788707"/>
  </r>
  <r>
    <s v="11 - Rondônia"/>
    <s v="NORTE               "/>
    <x v="40"/>
    <x v="40"/>
    <s v="Música"/>
    <s v="OUTROS"/>
    <s v="Indireta"/>
    <n v="2015"/>
    <n v="1.0942074303887901"/>
    <n v="36081.53"/>
    <n v="39480.678225796037"/>
  </r>
  <r>
    <s v="11 - Rondônia"/>
    <s v="NORTE               "/>
    <x v="40"/>
    <x v="40"/>
    <s v="Música"/>
    <s v="OUTROS"/>
    <s v="Indireta"/>
    <n v="2015"/>
    <n v="1.0942074303887901"/>
    <n v="13513.5"/>
    <n v="14786.572110558915"/>
  </r>
  <r>
    <s v="11 - Rondônia"/>
    <s v="NORTE               "/>
    <x v="25"/>
    <x v="25"/>
    <s v="Editorial"/>
    <s v="OUTROS"/>
    <s v="Indireta"/>
    <n v="2015"/>
    <n v="1.0942074303887901"/>
    <n v="1578.32"/>
    <n v="1727.009471531235"/>
  </r>
  <r>
    <s v="11 - Rondônia"/>
    <s v="NORTE               "/>
    <x v="25"/>
    <x v="25"/>
    <s v="Editorial"/>
    <s v="OUTROS"/>
    <s v="Indireta"/>
    <n v="2015"/>
    <n v="1.0942074303887901"/>
    <n v="74728"/>
    <n v="81767.932858093511"/>
  </r>
  <r>
    <s v="11 - Rondônia"/>
    <s v="NORTE               "/>
    <x v="25"/>
    <x v="25"/>
    <s v="Editorial"/>
    <s v="OUTROS"/>
    <s v="Indireta"/>
    <n v="2015"/>
    <n v="1.0942074303887901"/>
    <n v="55164.95"/>
    <n v="60361.898187026083"/>
  </r>
  <r>
    <s v="11 - Rondônia"/>
    <s v="NORTE               "/>
    <x v="37"/>
    <x v="37"/>
    <s v="Música"/>
    <s v="OUTROS"/>
    <s v="Indireta"/>
    <n v="2015"/>
    <n v="1.0942074303887901"/>
    <n v="2922.77"/>
    <n v="3198.1166513174439"/>
  </r>
  <r>
    <s v="11 - Rondônia"/>
    <s v="NORTE               "/>
    <x v="37"/>
    <x v="37"/>
    <s v="Música"/>
    <s v="OUTROS"/>
    <s v="Indireta"/>
    <n v="2015"/>
    <n v="1.0942074303887901"/>
    <n v="37788.980000000003"/>
    <n v="41348.982702813388"/>
  </r>
  <r>
    <s v="11 - Rondônia"/>
    <s v="NORTE               "/>
    <x v="37"/>
    <x v="37"/>
    <s v="Música"/>
    <s v="OUTROS"/>
    <s v="Indireta"/>
    <n v="2015"/>
    <n v="1.0942074303887901"/>
    <n v="52445.95"/>
    <n v="57386.748183798962"/>
  </r>
  <r>
    <s v="11 - Rondônia"/>
    <s v="NORTE               "/>
    <x v="42"/>
    <x v="42"/>
    <s v="Audiovisual"/>
    <s v="OUTROS"/>
    <s v="Indireta"/>
    <n v="2015"/>
    <n v="1.0942074303887901"/>
    <n v="2944.37"/>
    <n v="3221.7515318138417"/>
  </r>
  <r>
    <s v="11 - Rondônia"/>
    <s v="NORTE               "/>
    <x v="42"/>
    <x v="42"/>
    <s v="Audiovisual"/>
    <s v="OUTROS"/>
    <s v="Indireta"/>
    <n v="2015"/>
    <n v="1.0942074303887901"/>
    <n v="16342.19"/>
    <n v="17881.745726825382"/>
  </r>
  <r>
    <s v="11 - Rondônia"/>
    <s v="NORTE               "/>
    <x v="42"/>
    <x v="42"/>
    <s v="Audiovisual"/>
    <s v="OUTROS"/>
    <s v="Indireta"/>
    <n v="2015"/>
    <n v="1.0942074303887901"/>
    <n v="423.57"/>
    <n v="463.47344128977983"/>
  </r>
  <r>
    <s v="11 - Rondônia"/>
    <s v="NORTE               "/>
    <x v="7"/>
    <x v="7"/>
    <s v="Música"/>
    <s v="OUTROS"/>
    <s v="Indireta"/>
    <n v="2015"/>
    <n v="1.0942074303887901"/>
    <n v="7984.37"/>
    <n v="8736.5569809733443"/>
  </r>
  <r>
    <s v="11 - Rondônia"/>
    <s v="NORTE               "/>
    <x v="16"/>
    <x v="16"/>
    <s v="Audiovisual"/>
    <s v="OUTROS"/>
    <s v="Indireta"/>
    <n v="2015"/>
    <n v="1.0942074303887901"/>
    <n v="35906.639999999999"/>
    <n v="39289.312288295347"/>
  </r>
  <r>
    <s v="11 - Rondônia"/>
    <s v="NORTE               "/>
    <x v="16"/>
    <x v="16"/>
    <s v="Audiovisual"/>
    <s v="OUTROS"/>
    <s v="Indireta"/>
    <n v="2015"/>
    <n v="1.0942074303887901"/>
    <n v="18973.09"/>
    <n v="20760.496055435251"/>
  </r>
  <r>
    <s v="11 - Rondônia"/>
    <s v="NORTE               "/>
    <x v="32"/>
    <x v="32"/>
    <s v="Audiovisual"/>
    <s v="OUTROS"/>
    <s v="Indireta"/>
    <n v="2015"/>
    <n v="1.0942074303887901"/>
    <n v="31167.439999999999"/>
    <n v="34103.644434196787"/>
  </r>
  <r>
    <s v="11 - Rondônia"/>
    <s v="NORTE               "/>
    <x v="32"/>
    <x v="32"/>
    <s v="Audiovisual"/>
    <s v="OUTROS"/>
    <s v="Indireta"/>
    <n v="2015"/>
    <n v="1.0942074303887901"/>
    <n v="18584.89"/>
    <n v="20335.724730958322"/>
  </r>
  <r>
    <s v="11 - Rondônia"/>
    <s v="NORTE               "/>
    <x v="70"/>
    <x v="70"/>
    <e v="#N/A"/>
    <s v="OUTROS"/>
    <s v="Direta"/>
    <n v="2015"/>
    <n v="1.0942074303887901"/>
    <n v="576115.31000000006"/>
    <n v="630389.65296274133"/>
  </r>
  <r>
    <s v="11 - Rondônia"/>
    <s v="NORTE               "/>
    <x v="70"/>
    <x v="70"/>
    <e v="#N/A"/>
    <s v="OUTROS"/>
    <s v="Direta"/>
    <n v="2015"/>
    <n v="1.0942074303887901"/>
    <n v="16000"/>
    <n v="17507.318886220641"/>
  </r>
  <r>
    <s v="11 - Rondônia"/>
    <s v="NORTE               "/>
    <x v="55"/>
    <x v="55"/>
    <s v="Educação e Criação em Artes"/>
    <s v="OUTROS"/>
    <s v="Indireta"/>
    <n v="2015"/>
    <n v="1.0942074303887901"/>
    <n v="9068.07"/>
    <n v="9922.3495732856754"/>
  </r>
  <r>
    <s v="11 - Rondônia"/>
    <s v="NORTE               "/>
    <x v="55"/>
    <x v="55"/>
    <s v="Educação e Criação em Artes"/>
    <s v="OUTROS"/>
    <s v="Indireta"/>
    <n v="2015"/>
    <n v="1.0942074303887901"/>
    <n v="57029.34"/>
    <n v="62401.927578168637"/>
  </r>
  <r>
    <s v="11 - Rondônia"/>
    <s v="NORTE               "/>
    <x v="20"/>
    <x v="20"/>
    <s v="Artes Cênicas e Espetáculos"/>
    <s v="OUTROS"/>
    <s v="Indireta"/>
    <n v="2015"/>
    <n v="1.0942074303887901"/>
    <n v="1893.18"/>
    <n v="2071.5316230634498"/>
  </r>
  <r>
    <s v="11 - Rondônia"/>
    <s v="NORTE               "/>
    <x v="20"/>
    <x v="20"/>
    <s v="Artes Cênicas e Espetáculos"/>
    <s v="OUTROS"/>
    <s v="Indireta"/>
    <n v="2015"/>
    <n v="1.0942074303887901"/>
    <n v="19188.88"/>
    <n v="20996.615076838847"/>
  </r>
  <r>
    <s v="14 - Roraima"/>
    <s v="NORTE               "/>
    <x v="37"/>
    <x v="37"/>
    <s v="Música"/>
    <s v="OUTROS"/>
    <s v="Indireta"/>
    <n v="2015"/>
    <n v="1.0942074303887901"/>
    <n v="13215.74"/>
    <n v="14460.760906086349"/>
  </r>
  <r>
    <s v="14 - Roraima"/>
    <s v="NORTE               "/>
    <x v="37"/>
    <x v="37"/>
    <s v="Música"/>
    <s v="OUTROS"/>
    <s v="Indireta"/>
    <n v="2015"/>
    <n v="1.0942074303887901"/>
    <n v="4302.21"/>
    <n v="4707.5101490929565"/>
  </r>
  <r>
    <s v="14 - Roraima"/>
    <s v="NORTE               "/>
    <x v="37"/>
    <x v="37"/>
    <s v="Música"/>
    <s v="OUTROS"/>
    <s v="Indireta"/>
    <n v="2015"/>
    <n v="1.0942074303887901"/>
    <n v="1345.33"/>
    <n v="1472.0700823249508"/>
  </r>
  <r>
    <s v="14 - Roraima"/>
    <s v="NORTE               "/>
    <x v="20"/>
    <x v="20"/>
    <s v="Artes Cênicas e Espetáculos"/>
    <s v="OUTROS"/>
    <s v="Indireta"/>
    <n v="2015"/>
    <n v="1.0942074303887901"/>
    <n v="75071.94"/>
    <n v="82144.27456170143"/>
  </r>
  <r>
    <s v="14 - Roraima"/>
    <s v="NORTE               "/>
    <x v="20"/>
    <x v="20"/>
    <s v="Artes Cênicas e Espetáculos"/>
    <s v="OUTROS"/>
    <s v="Indireta"/>
    <n v="2015"/>
    <n v="1.0942074303887901"/>
    <n v="41390.660000000003"/>
    <n v="45289.967720696084"/>
  </r>
  <r>
    <s v="43 - Rio Grande do Sul"/>
    <s v="SUL                 "/>
    <x v="38"/>
    <x v="38"/>
    <e v="#N/A"/>
    <s v="OUTROS"/>
    <s v="Indireta"/>
    <n v="2015"/>
    <n v="1.0942074303887901"/>
    <n v="927.54"/>
    <n v="1014.9211599828183"/>
  </r>
  <r>
    <s v="43 - Rio Grande do Sul"/>
    <s v="SUL                 "/>
    <x v="38"/>
    <x v="38"/>
    <e v="#N/A"/>
    <s v="OUTROS"/>
    <s v="Indireta"/>
    <n v="2015"/>
    <n v="1.0942074303887901"/>
    <n v="170140.99"/>
    <n v="186169.53547170482"/>
  </r>
  <r>
    <s v="43 - Rio Grande do Sul"/>
    <s v="SUL                 "/>
    <x v="38"/>
    <x v="38"/>
    <e v="#N/A"/>
    <s v="OUTROS"/>
    <s v="Indireta"/>
    <n v="2015"/>
    <n v="1.0942074303887901"/>
    <n v="17022.32"/>
    <n v="18625.94902645571"/>
  </r>
  <r>
    <s v="43 - Rio Grande do Sul"/>
    <s v="SUL                 "/>
    <x v="2"/>
    <x v="2"/>
    <e v="#N/A"/>
    <s v="OUTROS"/>
    <s v="Indireta"/>
    <n v="2015"/>
    <n v="1.0942074303887901"/>
    <n v="28459.94"/>
    <n v="31141.07781641914"/>
  </r>
  <r>
    <s v="43 - Rio Grande do Sul"/>
    <s v="SUL                 "/>
    <x v="2"/>
    <x v="2"/>
    <e v="#N/A"/>
    <s v="OUTROS"/>
    <s v="Indireta"/>
    <n v="2015"/>
    <n v="1.0942074303887901"/>
    <n v="36400"/>
    <n v="39829.150466151958"/>
  </r>
  <r>
    <s v="43 - Rio Grande do Sul"/>
    <s v="SUL                 "/>
    <x v="2"/>
    <x v="2"/>
    <e v="#N/A"/>
    <s v="OUTROS"/>
    <s v="Indireta"/>
    <n v="2015"/>
    <n v="1.0942074303887901"/>
    <n v="53895.29"/>
    <n v="58972.626780958657"/>
  </r>
  <r>
    <s v="43 - Rio Grande do Sul"/>
    <s v="SUL                 "/>
    <x v="2"/>
    <x v="2"/>
    <e v="#N/A"/>
    <s v="OUTROS"/>
    <s v="Indireta"/>
    <n v="2015"/>
    <n v="1.0942074303887901"/>
    <n v="154907.32999999999"/>
    <n v="169500.75150768831"/>
  </r>
  <r>
    <s v="43 - Rio Grande do Sul"/>
    <s v="SUL                 "/>
    <x v="39"/>
    <x v="39"/>
    <s v="Música"/>
    <s v="OUTROS"/>
    <s v="Indireta"/>
    <n v="2015"/>
    <n v="1.0942074303887901"/>
    <n v="2206.63"/>
    <n v="2414.5109421188158"/>
  </r>
  <r>
    <s v="43 - Rio Grande do Sul"/>
    <s v="SUL                 "/>
    <x v="26"/>
    <x v="26"/>
    <s v="Editorial"/>
    <s v="OUTROS"/>
    <s v="Indireta"/>
    <n v="2015"/>
    <n v="1.0942074303887901"/>
    <n v="260067"/>
    <n v="284567.24379892147"/>
  </r>
  <r>
    <s v="43 - Rio Grande do Sul"/>
    <s v="SUL                 "/>
    <x v="26"/>
    <x v="26"/>
    <s v="Editorial"/>
    <s v="OUTROS"/>
    <s v="Indireta"/>
    <n v="2015"/>
    <n v="1.0942074303887901"/>
    <n v="100000"/>
    <n v="109420.74303887901"/>
  </r>
  <r>
    <s v="43 - Rio Grande do Sul"/>
    <s v="SUL                 "/>
    <x v="26"/>
    <x v="26"/>
    <s v="Editorial"/>
    <s v="OUTROS"/>
    <s v="Indireta"/>
    <n v="2015"/>
    <n v="1.0942074303887901"/>
    <n v="811311.13"/>
    <n v="887742.66680312564"/>
  </r>
  <r>
    <s v="43 - Rio Grande do Sul"/>
    <s v="SUL                 "/>
    <x v="26"/>
    <x v="26"/>
    <s v="Editorial"/>
    <s v="OUTROS"/>
    <s v="Indireta"/>
    <n v="2015"/>
    <n v="1.0942074303887901"/>
    <n v="402846.38"/>
    <n v="440797.50230122608"/>
  </r>
  <r>
    <s v="43 - Rio Grande do Sul"/>
    <s v="SUL                 "/>
    <x v="50"/>
    <x v="50"/>
    <e v="#N/A"/>
    <s v="OUTROS"/>
    <s v="Indireta"/>
    <n v="2015"/>
    <n v="1.0942074303887901"/>
    <n v="2488.94"/>
    <n v="2723.4166417918755"/>
  </r>
  <r>
    <s v="43 - Rio Grande do Sul"/>
    <s v="SUL                 "/>
    <x v="50"/>
    <x v="50"/>
    <e v="#N/A"/>
    <s v="OUTROS"/>
    <s v="Indireta"/>
    <n v="2015"/>
    <n v="1.0942074303887901"/>
    <n v="52256.09"/>
    <n v="57179.001961065347"/>
  </r>
  <r>
    <s v="43 - Rio Grande do Sul"/>
    <s v="SUL                 "/>
    <x v="50"/>
    <x v="50"/>
    <e v="#N/A"/>
    <s v="OUTROS"/>
    <s v="Indireta"/>
    <n v="2015"/>
    <n v="1.0942074303887901"/>
    <n v="5817.24"/>
    <n v="6365.267232354885"/>
  </r>
  <r>
    <s v="43 - Rio Grande do Sul"/>
    <s v="SUL                 "/>
    <x v="40"/>
    <x v="40"/>
    <s v="Música"/>
    <s v="OUTROS"/>
    <s v="Indireta"/>
    <n v="2015"/>
    <n v="1.0942074303887901"/>
    <n v="59049.919999999998"/>
    <n v="64612.861227863621"/>
  </r>
  <r>
    <s v="43 - Rio Grande do Sul"/>
    <s v="SUL                 "/>
    <x v="40"/>
    <x v="40"/>
    <s v="Música"/>
    <s v="OUTROS"/>
    <s v="Indireta"/>
    <n v="2015"/>
    <n v="1.0942074303887901"/>
    <n v="7263.33"/>
    <n v="7947.5896553658104"/>
  </r>
  <r>
    <s v="43 - Rio Grande do Sul"/>
    <s v="SUL                 "/>
    <x v="40"/>
    <x v="40"/>
    <s v="Música"/>
    <s v="OUTROS"/>
    <s v="Indireta"/>
    <n v="2015"/>
    <n v="1.0942074303887901"/>
    <n v="160713.07999999999"/>
    <n v="175853.44629666803"/>
  </r>
  <r>
    <s v="43 - Rio Grande do Sul"/>
    <s v="SUL                 "/>
    <x v="40"/>
    <x v="40"/>
    <s v="Música"/>
    <s v="OUTROS"/>
    <s v="Indireta"/>
    <n v="2015"/>
    <n v="1.0942074303887901"/>
    <n v="52676.06"/>
    <n v="57638.53625560573"/>
  </r>
  <r>
    <s v="43 - Rio Grande do Sul"/>
    <s v="SUL                 "/>
    <x v="25"/>
    <x v="25"/>
    <s v="Editorial"/>
    <s v="OUTROS"/>
    <s v="Indireta"/>
    <n v="2015"/>
    <n v="1.0942074303887901"/>
    <n v="28707.06"/>
    <n v="31411.478356616823"/>
  </r>
  <r>
    <s v="43 - Rio Grande do Sul"/>
    <s v="SUL                 "/>
    <x v="25"/>
    <x v="25"/>
    <s v="Editorial"/>
    <s v="OUTROS"/>
    <s v="Indireta"/>
    <n v="2015"/>
    <n v="1.0942074303887901"/>
    <n v="2116.6"/>
    <n v="2315.999447160913"/>
  </r>
  <r>
    <s v="43 - Rio Grande do Sul"/>
    <s v="SUL                 "/>
    <x v="25"/>
    <x v="25"/>
    <s v="Editorial"/>
    <s v="OUTROS"/>
    <s v="Direta"/>
    <n v="2015"/>
    <n v="1.0942074303887901"/>
    <n v="520000"/>
    <n v="568987.86380217085"/>
  </r>
  <r>
    <s v="43 - Rio Grande do Sul"/>
    <s v="SUL                 "/>
    <x v="25"/>
    <x v="25"/>
    <s v="Editorial"/>
    <s v="OUTROS"/>
    <s v="Indireta"/>
    <n v="2015"/>
    <n v="1.0942074303887901"/>
    <n v="455813.53"/>
    <n v="498754.55139774369"/>
  </r>
  <r>
    <s v="43 - Rio Grande do Sul"/>
    <s v="SUL                 "/>
    <x v="25"/>
    <x v="25"/>
    <s v="Editorial"/>
    <s v="OUTROS"/>
    <s v="Indireta"/>
    <n v="2015"/>
    <n v="1.0942074303887901"/>
    <n v="98483.96"/>
    <n v="107761.8808061124"/>
  </r>
  <r>
    <s v="43 - Rio Grande do Sul"/>
    <s v="SUL                 "/>
    <x v="33"/>
    <x v="33"/>
    <s v="Editorial"/>
    <s v="OUTROS"/>
    <s v="Indireta"/>
    <n v="2015"/>
    <n v="1.0942074303887901"/>
    <n v="25213.4"/>
    <n v="27588.689625364721"/>
  </r>
  <r>
    <s v="43 - Rio Grande do Sul"/>
    <s v="SUL                 "/>
    <x v="33"/>
    <x v="33"/>
    <s v="Editorial"/>
    <s v="OUTROS"/>
    <s v="Indireta"/>
    <n v="2015"/>
    <n v="1.0942074303887901"/>
    <n v="54376.41"/>
    <n v="59499.071859867312"/>
  </r>
  <r>
    <s v="43 - Rio Grande do Sul"/>
    <s v="SUL                 "/>
    <x v="33"/>
    <x v="33"/>
    <s v="Editorial"/>
    <s v="OUTROS"/>
    <s v="Indireta"/>
    <n v="2015"/>
    <n v="1.0942074303887901"/>
    <n v="210820.7"/>
    <n v="230681.576419766"/>
  </r>
  <r>
    <s v="43 - Rio Grande do Sul"/>
    <s v="SUL                 "/>
    <x v="33"/>
    <x v="33"/>
    <s v="Editorial"/>
    <s v="OUTROS"/>
    <s v="Indireta"/>
    <n v="2015"/>
    <n v="1.0942074303887901"/>
    <n v="155207.75"/>
    <n v="169829.47330392574"/>
  </r>
  <r>
    <s v="43 - Rio Grande do Sul"/>
    <s v="SUL                 "/>
    <x v="37"/>
    <x v="37"/>
    <s v="Música"/>
    <s v="OUTROS"/>
    <s v="Indireta"/>
    <n v="2015"/>
    <n v="1.0942074303887901"/>
    <n v="1074.6099999999999"/>
    <n v="1175.8462467700977"/>
  </r>
  <r>
    <s v="43 - Rio Grande do Sul"/>
    <s v="SUL                 "/>
    <x v="37"/>
    <x v="37"/>
    <s v="Música"/>
    <s v="OUTROS"/>
    <s v="Indireta"/>
    <n v="2015"/>
    <n v="1.0942074303887901"/>
    <n v="58093.93"/>
    <n v="63566.809866486248"/>
  </r>
  <r>
    <s v="43 - Rio Grande do Sul"/>
    <s v="SUL                 "/>
    <x v="37"/>
    <x v="37"/>
    <s v="Música"/>
    <s v="OUTROS"/>
    <s v="Indireta"/>
    <n v="2015"/>
    <n v="1.0942074303887901"/>
    <n v="72377.86"/>
    <n v="79196.392207639597"/>
  </r>
  <r>
    <s v="43 - Rio Grande do Sul"/>
    <s v="SUL                 "/>
    <x v="13"/>
    <x v="13"/>
    <s v="Editorial"/>
    <s v="OUTROS"/>
    <s v="Indireta"/>
    <n v="2015"/>
    <n v="1.0942074303887901"/>
    <n v="2398.25"/>
    <n v="2624.182969929916"/>
  </r>
  <r>
    <s v="43 - Rio Grande do Sul"/>
    <s v="SUL                 "/>
    <x v="13"/>
    <x v="13"/>
    <s v="Editorial"/>
    <s v="OUTROS"/>
    <s v="Indireta"/>
    <n v="2015"/>
    <n v="1.0942074303887901"/>
    <n v="39109.26"/>
    <n v="42793.642889007097"/>
  </r>
  <r>
    <s v="43 - Rio Grande do Sul"/>
    <s v="SUL                 "/>
    <x v="13"/>
    <x v="13"/>
    <s v="Editorial"/>
    <s v="OUTROS"/>
    <s v="Indireta"/>
    <n v="2015"/>
    <n v="1.0942074303887901"/>
    <n v="526869.14"/>
    <n v="576504.1278305517"/>
  </r>
  <r>
    <s v="43 - Rio Grande do Sul"/>
    <s v="SUL                 "/>
    <x v="13"/>
    <x v="13"/>
    <s v="Editorial"/>
    <s v="OUTROS"/>
    <s v="Indireta"/>
    <n v="2015"/>
    <n v="1.0942074303887901"/>
    <n v="128553.57"/>
    <n v="140664.27149700545"/>
  </r>
  <r>
    <s v="43 - Rio Grande do Sul"/>
    <s v="SUL                 "/>
    <x v="17"/>
    <x v="17"/>
    <s v="Editorial"/>
    <s v="OUTROS"/>
    <s v="Indireta"/>
    <n v="2015"/>
    <n v="1.0942074303887901"/>
    <n v="7075.41"/>
    <n v="7741.9661950471491"/>
  </r>
  <r>
    <s v="43 - Rio Grande do Sul"/>
    <s v="SUL                 "/>
    <x v="17"/>
    <x v="17"/>
    <s v="Editorial"/>
    <s v="OUTROS"/>
    <s v="Indireta"/>
    <n v="2015"/>
    <n v="1.0942074303887901"/>
    <n v="7908.28"/>
    <n v="8653.2987375950615"/>
  </r>
  <r>
    <s v="43 - Rio Grande do Sul"/>
    <s v="SUL                 "/>
    <x v="12"/>
    <x v="12"/>
    <s v="Editorial"/>
    <s v="OUTROS"/>
    <s v="Indireta"/>
    <n v="2015"/>
    <n v="1.0942074303887901"/>
    <n v="2345.6799999999998"/>
    <n v="2566.6604853143772"/>
  </r>
  <r>
    <s v="43 - Rio Grande do Sul"/>
    <s v="SUL                 "/>
    <x v="12"/>
    <x v="12"/>
    <s v="Editorial"/>
    <s v="OUTROS"/>
    <s v="Indireta"/>
    <n v="2015"/>
    <n v="1.0942074303887901"/>
    <n v="6911.5"/>
    <n v="7562.6146551321226"/>
  </r>
  <r>
    <s v="43 - Rio Grande do Sul"/>
    <s v="SUL                 "/>
    <x v="43"/>
    <x v="43"/>
    <e v="#N/A"/>
    <s v="OUTROS"/>
    <s v="Indireta"/>
    <n v="2015"/>
    <n v="1.0942074303887901"/>
    <n v="108526.04"/>
    <n v="118749.99935867105"/>
  </r>
  <r>
    <s v="43 - Rio Grande do Sul"/>
    <s v="SUL                 "/>
    <x v="43"/>
    <x v="43"/>
    <e v="#N/A"/>
    <s v="OUTROS"/>
    <s v="Indireta"/>
    <n v="2015"/>
    <n v="1.0942074303887901"/>
    <n v="520000"/>
    <n v="568987.86380217085"/>
  </r>
  <r>
    <s v="43 - Rio Grande do Sul"/>
    <s v="SUL                 "/>
    <x v="43"/>
    <x v="43"/>
    <e v="#N/A"/>
    <s v="OUTROS"/>
    <s v="Indireta"/>
    <n v="2015"/>
    <n v="1.0942074303887901"/>
    <n v="119286.6"/>
    <n v="130524.28406581546"/>
  </r>
  <r>
    <s v="43 - Rio Grande do Sul"/>
    <s v="SUL                 "/>
    <x v="14"/>
    <x v="14"/>
    <s v="Editorial"/>
    <s v="OUTROS"/>
    <s v="Indireta"/>
    <n v="2015"/>
    <n v="1.0942074303887901"/>
    <n v="71856.850000000006"/>
    <n v="78626.299194332736"/>
  </r>
  <r>
    <s v="43 - Rio Grande do Sul"/>
    <s v="SUL                 "/>
    <x v="14"/>
    <x v="14"/>
    <s v="Editorial"/>
    <s v="OUTROS"/>
    <s v="Indireta"/>
    <n v="2015"/>
    <n v="1.0942074303887901"/>
    <n v="60000"/>
    <n v="65652.445823327405"/>
  </r>
  <r>
    <s v="43 - Rio Grande do Sul"/>
    <s v="SUL                 "/>
    <x v="14"/>
    <x v="14"/>
    <s v="Editorial"/>
    <s v="OUTROS"/>
    <s v="Indireta"/>
    <n v="2015"/>
    <n v="1.0942074303887901"/>
    <n v="367982.99"/>
    <n v="402649.72191468382"/>
  </r>
  <r>
    <s v="43 - Rio Grande do Sul"/>
    <s v="SUL                 "/>
    <x v="14"/>
    <x v="14"/>
    <s v="Editorial"/>
    <s v="OUTROS"/>
    <s v="Indireta"/>
    <n v="2015"/>
    <n v="1.0942074303887901"/>
    <n v="546915.29"/>
    <n v="598438.77411123994"/>
  </r>
  <r>
    <s v="43 - Rio Grande do Sul"/>
    <s v="SUL                 "/>
    <x v="18"/>
    <x v="18"/>
    <s v="Editorial"/>
    <s v="OUTROS"/>
    <s v="Indireta"/>
    <n v="2015"/>
    <n v="1.0942074303887901"/>
    <n v="60178.48"/>
    <n v="65847.739965503206"/>
  </r>
  <r>
    <s v="43 - Rio Grande do Sul"/>
    <s v="SUL                 "/>
    <x v="18"/>
    <x v="18"/>
    <s v="Editorial"/>
    <s v="OUTROS"/>
    <s v="Indireta"/>
    <n v="2015"/>
    <n v="1.0942074303887901"/>
    <n v="85379.16"/>
    <n v="93422.511272353382"/>
  </r>
  <r>
    <s v="43 - Rio Grande do Sul"/>
    <s v="SUL                 "/>
    <x v="19"/>
    <x v="19"/>
    <s v="Editorial"/>
    <s v="OUTROS"/>
    <s v="Indireta"/>
    <n v="2015"/>
    <n v="1.0942074303887901"/>
    <n v="16568.25"/>
    <n v="18129.102258539071"/>
  </r>
  <r>
    <s v="43 - Rio Grande do Sul"/>
    <s v="SUL                 "/>
    <x v="19"/>
    <x v="19"/>
    <s v="Editorial"/>
    <s v="OUTROS"/>
    <s v="Indireta"/>
    <n v="2015"/>
    <n v="1.0942074303887901"/>
    <n v="198476.73"/>
    <n v="217174.7127252697"/>
  </r>
  <r>
    <s v="43 - Rio Grande do Sul"/>
    <s v="SUL                 "/>
    <x v="19"/>
    <x v="19"/>
    <s v="Editorial"/>
    <s v="OUTROS"/>
    <s v="Indireta"/>
    <n v="2015"/>
    <n v="1.0942074303887901"/>
    <n v="7209.65"/>
    <n v="7888.8526005025396"/>
  </r>
  <r>
    <s v="43 - Rio Grande do Sul"/>
    <s v="SUL                 "/>
    <x v="5"/>
    <x v="5"/>
    <e v="#N/A"/>
    <s v="OUTROS"/>
    <s v="Indireta"/>
    <n v="2015"/>
    <n v="1.0942074303887901"/>
    <n v="98796.79"/>
    <n v="108104.18171656091"/>
  </r>
  <r>
    <s v="43 - Rio Grande do Sul"/>
    <s v="SUL                 "/>
    <x v="5"/>
    <x v="5"/>
    <e v="#N/A"/>
    <s v="OUTROS"/>
    <s v="Indireta"/>
    <n v="2015"/>
    <n v="1.0942074303887901"/>
    <n v="877586.84"/>
    <n v="960262.04113941826"/>
  </r>
  <r>
    <s v="43 - Rio Grande do Sul"/>
    <s v="SUL                 "/>
    <x v="5"/>
    <x v="5"/>
    <e v="#N/A"/>
    <s v="OUTROS"/>
    <s v="Indireta"/>
    <n v="2015"/>
    <n v="1.0942074303887901"/>
    <n v="313870.03999999998"/>
    <n v="343438.92994442675"/>
  </r>
  <r>
    <s v="43 - Rio Grande do Sul"/>
    <s v="SUL                 "/>
    <x v="15"/>
    <x v="15"/>
    <s v="Audiovisual"/>
    <s v="OUTROS"/>
    <s v="Direta"/>
    <n v="2015"/>
    <n v="1.0942074303887901"/>
    <n v="24950691.530000001"/>
    <n v="27301232.065464649"/>
  </r>
  <r>
    <s v="43 - Rio Grande do Sul"/>
    <s v="SUL                 "/>
    <x v="42"/>
    <x v="42"/>
    <s v="Audiovisual"/>
    <s v="OUTROS"/>
    <s v="Indireta"/>
    <n v="2015"/>
    <n v="1.0942074303887901"/>
    <n v="1823.26"/>
    <n v="1995.0246395306654"/>
  </r>
  <r>
    <s v="43 - Rio Grande do Sul"/>
    <s v="SUL                 "/>
    <x v="31"/>
    <x v="31"/>
    <s v="Audiovisual"/>
    <s v="OUTROS"/>
    <s v="Direta"/>
    <n v="2015"/>
    <n v="1.0942074303887901"/>
    <n v="375000"/>
    <n v="410327.78639579628"/>
  </r>
  <r>
    <s v="43 - Rio Grande do Sul"/>
    <s v="SUL                 "/>
    <x v="31"/>
    <x v="31"/>
    <s v="Audiovisual"/>
    <s v="OUTROS"/>
    <s v="Indireta"/>
    <n v="2015"/>
    <n v="1.0942074303887901"/>
    <n v="99299.71"/>
    <n v="108654.48051745204"/>
  </r>
  <r>
    <s v="43 - Rio Grande do Sul"/>
    <s v="SUL                 "/>
    <x v="31"/>
    <x v="31"/>
    <s v="Audiovisual"/>
    <s v="OUTROS"/>
    <s v="Indireta"/>
    <n v="2015"/>
    <n v="1.0942074303887901"/>
    <n v="12695.36"/>
    <n v="13891.35724346063"/>
  </r>
  <r>
    <s v="43 - Rio Grande do Sul"/>
    <s v="SUL                 "/>
    <x v="28"/>
    <x v="28"/>
    <s v="Audiovisual"/>
    <s v="OUTROS"/>
    <s v="Indireta"/>
    <n v="2015"/>
    <n v="1.0942074303887901"/>
    <n v="1422.09"/>
    <n v="1556.0614446815944"/>
  </r>
  <r>
    <s v="43 - Rio Grande do Sul"/>
    <s v="SUL                 "/>
    <x v="28"/>
    <x v="28"/>
    <s v="Audiovisual"/>
    <s v="OUTROS"/>
    <s v="Direta"/>
    <n v="2015"/>
    <n v="1.0942074303887901"/>
    <n v="910167.29"/>
    <n v="995911.81161482877"/>
  </r>
  <r>
    <s v="43 - Rio Grande do Sul"/>
    <s v="SUL                 "/>
    <x v="28"/>
    <x v="28"/>
    <s v="Audiovisual"/>
    <s v="OUTROS"/>
    <s v="Direta"/>
    <n v="2015"/>
    <n v="1.0942074303887901"/>
    <n v="1531131.69"/>
    <n v="1675375.6721017454"/>
  </r>
  <r>
    <s v="43 - Rio Grande do Sul"/>
    <s v="SUL                 "/>
    <x v="28"/>
    <x v="28"/>
    <s v="Audiovisual"/>
    <s v="OUTROS"/>
    <s v="Direta"/>
    <n v="2015"/>
    <n v="1.0942074303887901"/>
    <n v="9600"/>
    <n v="10504.391331732384"/>
  </r>
  <r>
    <s v="43 - Rio Grande do Sul"/>
    <s v="SUL                 "/>
    <x v="28"/>
    <x v="28"/>
    <s v="Audiovisual"/>
    <s v="OUTROS"/>
    <s v="Indireta"/>
    <n v="2015"/>
    <n v="1.0942074303887901"/>
    <n v="13389.19"/>
    <n v="14650.551184887285"/>
  </r>
  <r>
    <s v="43 - Rio Grande do Sul"/>
    <s v="SUL                 "/>
    <x v="28"/>
    <x v="28"/>
    <s v="Audiovisual"/>
    <s v="OUTROS"/>
    <s v="Direta"/>
    <n v="2015"/>
    <n v="1.0942074303887901"/>
    <n v="229011.57"/>
    <n v="250586.16153900253"/>
  </r>
  <r>
    <s v="43 - Rio Grande do Sul"/>
    <s v="SUL                 "/>
    <x v="28"/>
    <x v="28"/>
    <s v="Audiovisual"/>
    <s v="OUTROS"/>
    <s v="Direta"/>
    <n v="2015"/>
    <n v="1.0942074303887901"/>
    <n v="9680"/>
    <n v="10591.927926163487"/>
  </r>
  <r>
    <s v="43 - Rio Grande do Sul"/>
    <s v="SUL                 "/>
    <x v="7"/>
    <x v="7"/>
    <s v="Música"/>
    <s v="OUTROS"/>
    <s v="Indireta"/>
    <n v="2015"/>
    <n v="1.0942074303887901"/>
    <n v="8414.7099999999991"/>
    <n v="9207.4382065668542"/>
  </r>
  <r>
    <s v="43 - Rio Grande do Sul"/>
    <s v="SUL                 "/>
    <x v="7"/>
    <x v="7"/>
    <s v="Música"/>
    <s v="OUTROS"/>
    <s v="Indireta"/>
    <n v="2015"/>
    <n v="1.0942074303887901"/>
    <n v="6958.51"/>
    <n v="7614.0533464347"/>
  </r>
  <r>
    <s v="43 - Rio Grande do Sul"/>
    <s v="SUL                 "/>
    <x v="7"/>
    <x v="7"/>
    <s v="Música"/>
    <s v="OUTROS"/>
    <s v="Indireta"/>
    <n v="2015"/>
    <n v="1.0942074303887901"/>
    <n v="171237.47"/>
    <n v="187369.31203497754"/>
  </r>
  <r>
    <s v="43 - Rio Grande do Sul"/>
    <s v="SUL                 "/>
    <x v="7"/>
    <x v="7"/>
    <s v="Música"/>
    <s v="OUTROS"/>
    <s v="Indireta"/>
    <n v="2015"/>
    <n v="1.0942074303887901"/>
    <n v="72534.399999999994"/>
    <n v="79367.679438792649"/>
  </r>
  <r>
    <s v="43 - Rio Grande do Sul"/>
    <s v="SUL                 "/>
    <x v="16"/>
    <x v="16"/>
    <s v="Audiovisual"/>
    <s v="OUTROS"/>
    <s v="Indireta"/>
    <n v="2015"/>
    <n v="1.0942074303887901"/>
    <n v="44536.44"/>
    <n v="48732.10357106453"/>
  </r>
  <r>
    <s v="43 - Rio Grande do Sul"/>
    <s v="SUL                 "/>
    <x v="16"/>
    <x v="16"/>
    <s v="Audiovisual"/>
    <s v="OUTROS"/>
    <s v="Indireta"/>
    <n v="2015"/>
    <n v="1.0942074303887901"/>
    <n v="2566.88"/>
    <n v="2808.6991689163779"/>
  </r>
  <r>
    <s v="43 - Rio Grande do Sul"/>
    <s v="SUL                 "/>
    <x v="16"/>
    <x v="16"/>
    <s v="Audiovisual"/>
    <s v="OUTROS"/>
    <s v="Indireta"/>
    <n v="2015"/>
    <n v="1.0942074303887901"/>
    <n v="43467.199999999997"/>
    <n v="47562.133218195617"/>
  </r>
  <r>
    <s v="43 - Rio Grande do Sul"/>
    <s v="SUL                 "/>
    <x v="16"/>
    <x v="16"/>
    <s v="Audiovisual"/>
    <s v="OUTROS"/>
    <s v="Indireta"/>
    <n v="2015"/>
    <n v="1.0942074303887901"/>
    <n v="487363.9"/>
    <n v="533277.20068325929"/>
  </r>
  <r>
    <s v="43 - Rio Grande do Sul"/>
    <s v="SUL                 "/>
    <x v="16"/>
    <x v="16"/>
    <s v="Audiovisual"/>
    <s v="OUTROS"/>
    <s v="Indireta"/>
    <n v="2015"/>
    <n v="1.0942074303887901"/>
    <n v="91096.18"/>
    <n v="99678.117036034688"/>
  </r>
  <r>
    <s v="43 - Rio Grande do Sul"/>
    <s v="SUL                 "/>
    <x v="41"/>
    <x v="41"/>
    <s v="Audiovisual"/>
    <s v="OUTROS"/>
    <s v="Indireta"/>
    <n v="2015"/>
    <n v="1.0942074303887901"/>
    <n v="52059.66"/>
    <n v="56964.066795514082"/>
  </r>
  <r>
    <s v="43 - Rio Grande do Sul"/>
    <s v="SUL                 "/>
    <x v="70"/>
    <x v="70"/>
    <e v="#N/A"/>
    <s v="OUTROS"/>
    <s v="Direta"/>
    <n v="2015"/>
    <n v="1.0942074303887901"/>
    <n v="5689138.8499999996"/>
    <n v="6225098.0021835361"/>
  </r>
  <r>
    <s v="43 - Rio Grande do Sul"/>
    <s v="SUL                 "/>
    <x v="70"/>
    <x v="70"/>
    <e v="#N/A"/>
    <s v="OUTROS"/>
    <s v="Direta"/>
    <n v="2015"/>
    <n v="1.0942074303887901"/>
    <n v="158000"/>
    <n v="172884.77400142883"/>
  </r>
  <r>
    <s v="43 - Rio Grande do Sul"/>
    <s v="SUL                 "/>
    <x v="59"/>
    <x v="59"/>
    <s v="Educação e Criação em Artes"/>
    <s v="OUTROS"/>
    <s v="Indireta"/>
    <n v="2015"/>
    <n v="1.0942074303887901"/>
    <n v="13920.47"/>
    <n v="15231.881708504239"/>
  </r>
  <r>
    <s v="43 - Rio Grande do Sul"/>
    <s v="SUL                 "/>
    <x v="59"/>
    <x v="59"/>
    <s v="Educação e Criação em Artes"/>
    <s v="OUTROS"/>
    <s v="Indireta"/>
    <n v="2015"/>
    <n v="1.0942074303887901"/>
    <n v="3248.19"/>
    <n v="3554.1936333145641"/>
  </r>
  <r>
    <s v="43 - Rio Grande do Sul"/>
    <s v="SUL                 "/>
    <x v="53"/>
    <x v="53"/>
    <s v="Educação e Criação em Artes"/>
    <s v="OUTROS"/>
    <s v="Indireta"/>
    <n v="2015"/>
    <n v="1.0942074303887901"/>
    <n v="10227.200000000001"/>
    <n v="11190.678232072234"/>
  </r>
  <r>
    <s v="43 - Rio Grande do Sul"/>
    <s v="SUL                 "/>
    <x v="36"/>
    <x v="36"/>
    <s v="Artes Cênicas e Espetáculos"/>
    <s v="OUTROS"/>
    <s v="Indireta"/>
    <n v="2015"/>
    <n v="1.0942074303887901"/>
    <n v="31557.03"/>
    <n v="34529.936707001958"/>
  </r>
  <r>
    <s v="43 - Rio Grande do Sul"/>
    <s v="SUL                 "/>
    <x v="36"/>
    <x v="36"/>
    <s v="Artes Cênicas e Espetáculos"/>
    <s v="OUTROS"/>
    <s v="Indireta"/>
    <n v="2015"/>
    <n v="1.0942074303887901"/>
    <n v="20219.88"/>
    <n v="22124.742937569688"/>
  </r>
  <r>
    <s v="43 - Rio Grande do Sul"/>
    <s v="SUL                 "/>
    <x v="36"/>
    <x v="36"/>
    <s v="Artes Cênicas e Espetáculos"/>
    <s v="OUTROS"/>
    <s v="Indireta"/>
    <n v="2015"/>
    <n v="1.0942074303887901"/>
    <n v="48450.62"/>
    <n v="53015.028410943727"/>
  </r>
  <r>
    <s v="43 - Rio Grande do Sul"/>
    <s v="SUL                 "/>
    <x v="56"/>
    <x v="56"/>
    <s v="Artes Cênicas e Espetáculos"/>
    <s v="OUTROS"/>
    <s v="Indireta"/>
    <n v="2015"/>
    <n v="1.0942074303887901"/>
    <n v="11419.76"/>
    <n v="12495.586245256689"/>
  </r>
  <r>
    <s v="43 - Rio Grande do Sul"/>
    <s v="SUL                 "/>
    <x v="56"/>
    <x v="56"/>
    <s v="Artes Cênicas e Espetáculos"/>
    <s v="OUTROS"/>
    <s v="Indireta"/>
    <n v="2015"/>
    <n v="1.0942074303887901"/>
    <n v="156217.25"/>
    <n v="170934.07570490323"/>
  </r>
  <r>
    <s v="43 - Rio Grande do Sul"/>
    <s v="SUL                 "/>
    <x v="20"/>
    <x v="20"/>
    <s v="Artes Cênicas e Espetáculos"/>
    <s v="OUTROS"/>
    <s v="Indireta"/>
    <n v="2015"/>
    <n v="1.0942074303887901"/>
    <n v="11850.75"/>
    <n v="12967.178705679955"/>
  </r>
  <r>
    <s v="43 - Rio Grande do Sul"/>
    <s v="SUL                 "/>
    <x v="20"/>
    <x v="20"/>
    <s v="Artes Cênicas e Espetáculos"/>
    <s v="OUTROS"/>
    <s v="Indireta"/>
    <n v="2015"/>
    <n v="1.0942074303887901"/>
    <n v="22147.32"/>
    <n v="24233.762107198258"/>
  </r>
  <r>
    <s v="43 - Rio Grande do Sul"/>
    <s v="SUL                 "/>
    <x v="20"/>
    <x v="20"/>
    <s v="Artes Cênicas e Espetáculos"/>
    <s v="OUTROS"/>
    <s v="Indireta"/>
    <n v="2015"/>
    <n v="1.0942074303887901"/>
    <n v="32400"/>
    <n v="35452.3207445968"/>
  </r>
  <r>
    <s v="43 - Rio Grande do Sul"/>
    <s v="SUL                 "/>
    <x v="20"/>
    <x v="20"/>
    <s v="Artes Cênicas e Espetáculos"/>
    <s v="OUTROS"/>
    <s v="Indireta"/>
    <n v="2015"/>
    <n v="1.0942074303887901"/>
    <n v="651110.91"/>
    <n v="712450.39572920685"/>
  </r>
  <r>
    <s v="43 - Rio Grande do Sul"/>
    <s v="SUL                 "/>
    <x v="20"/>
    <x v="20"/>
    <s v="Artes Cênicas e Espetáculos"/>
    <s v="OUTROS"/>
    <s v="Indireta"/>
    <n v="2015"/>
    <n v="1.0942074303887901"/>
    <n v="168954.83"/>
    <n v="184871.63038607486"/>
  </r>
  <r>
    <s v="43 - Rio Grande do Sul"/>
    <s v="SUL                 "/>
    <x v="20"/>
    <x v="20"/>
    <s v="Artes Cênicas e Espetáculos"/>
    <s v="OUTROS"/>
    <s v="Indireta"/>
    <n v="2015"/>
    <n v="1.0942074303887901"/>
    <n v="75600"/>
    <n v="82722.081737392524"/>
  </r>
  <r>
    <s v="43 - Rio Grande do Sul"/>
    <s v="SUL                 "/>
    <x v="30"/>
    <x v="30"/>
    <s v="Artes Cênicas e Espetáculos"/>
    <s v="OUTROS"/>
    <s v="Indireta"/>
    <n v="2015"/>
    <n v="1.0942074303887901"/>
    <n v="7400.49"/>
    <n v="8097.6711465179369"/>
  </r>
  <r>
    <s v="43 - Rio Grande do Sul"/>
    <s v="SUL                 "/>
    <x v="30"/>
    <x v="30"/>
    <s v="Artes Cênicas e Espetáculos"/>
    <s v="OUTROS"/>
    <s v="Indireta"/>
    <n v="2015"/>
    <n v="1.0942074303887901"/>
    <n v="107148.42"/>
    <n v="117242.59731841885"/>
  </r>
  <r>
    <s v="43 - Rio Grande do Sul"/>
    <s v="SUL                 "/>
    <x v="30"/>
    <x v="30"/>
    <s v="Artes Cênicas e Espetáculos"/>
    <s v="OUTROS"/>
    <s v="Indireta"/>
    <n v="2015"/>
    <n v="1.0942074303887901"/>
    <n v="130251.67"/>
    <n v="142522.34513454867"/>
  </r>
  <r>
    <s v="43 - Rio Grande do Sul"/>
    <s v="SUL                 "/>
    <x v="21"/>
    <x v="21"/>
    <s v="Artes Cênicas e Espetáculos"/>
    <s v="OUTROS"/>
    <s v="Indireta"/>
    <n v="2015"/>
    <n v="1.0942074303887901"/>
    <n v="1113.3800000000001"/>
    <n v="1218.2686688462713"/>
  </r>
  <r>
    <s v="43 - Rio Grande do Sul"/>
    <s v="SUL                 "/>
    <x v="23"/>
    <x v="23"/>
    <s v="Patrimônio"/>
    <s v="FUNDO CULTURAL"/>
    <s v="Direta"/>
    <n v="2015"/>
    <n v="1.0942074303887901"/>
    <n v="515310.09"/>
    <n v="563856.12943231617"/>
  </r>
  <r>
    <s v="43 - Rio Grande do Sul"/>
    <s v="SUL                 "/>
    <x v="1"/>
    <x v="1"/>
    <s v="Patrimônio"/>
    <s v="FUNDO CULTURAL"/>
    <s v="Direta"/>
    <n v="2015"/>
    <n v="1.0942074303887901"/>
    <n v="781128"/>
    <n v="854716.06168473477"/>
  </r>
  <r>
    <s v="43 - Rio Grande do Sul"/>
    <s v="SUL                 "/>
    <x v="49"/>
    <x v="49"/>
    <s v="Patrimônio"/>
    <s v="OUTROS"/>
    <s v="Indireta"/>
    <n v="2015"/>
    <n v="1.0942074303887901"/>
    <n v="3755.78"/>
    <n v="4109.6023829056103"/>
  </r>
  <r>
    <s v="43 - Rio Grande do Sul"/>
    <s v="SUL                 "/>
    <x v="49"/>
    <x v="49"/>
    <s v="Patrimônio"/>
    <s v="OUTROS"/>
    <s v="Indireta"/>
    <n v="2015"/>
    <n v="1.0942074303887901"/>
    <n v="90463.18"/>
    <n v="98985.483732598586"/>
  </r>
  <r>
    <s v="43 - Rio Grande do Sul"/>
    <s v="SUL                 "/>
    <x v="48"/>
    <x v="48"/>
    <s v="Patrimônio"/>
    <s v="FUNDO CULTURAL"/>
    <s v="Direta"/>
    <n v="2015"/>
    <n v="1.0942074303887901"/>
    <n v="1653667.99"/>
    <n v="1809455.8020540953"/>
  </r>
  <r>
    <s v="43 - Rio Grande do Sul"/>
    <s v="SUL                 "/>
    <x v="48"/>
    <x v="48"/>
    <s v="Patrimônio"/>
    <s v="OUTROS"/>
    <s v="Indireta"/>
    <n v="2015"/>
    <n v="1.0942074303887901"/>
    <n v="64020.99"/>
    <n v="70052.242958846429"/>
  </r>
  <r>
    <s v="43 - Rio Grande do Sul"/>
    <s v="SUL                 "/>
    <x v="51"/>
    <x v="51"/>
    <e v="#N/A"/>
    <s v="FUNDO CULTURAL"/>
    <s v="Direta"/>
    <n v="2015"/>
    <n v="1.0942074303887901"/>
    <n v="300000"/>
    <n v="328262.22911663703"/>
  </r>
  <r>
    <s v="42 - Santa Catarina"/>
    <s v="SUL                 "/>
    <x v="38"/>
    <x v="38"/>
    <e v="#N/A"/>
    <s v="OUTROS"/>
    <s v="Indireta"/>
    <n v="2015"/>
    <n v="1.0942074303887901"/>
    <n v="5181.22"/>
    <n v="5669.329422479007"/>
  </r>
  <r>
    <s v="42 - Santa Catarina"/>
    <s v="SUL                 "/>
    <x v="2"/>
    <x v="2"/>
    <e v="#N/A"/>
    <s v="OUTROS"/>
    <s v="Indireta"/>
    <n v="2015"/>
    <n v="1.0942074303887901"/>
    <n v="63829.66"/>
    <n v="69842.888251190147"/>
  </r>
  <r>
    <s v="42 - Santa Catarina"/>
    <s v="SUL                 "/>
    <x v="2"/>
    <x v="2"/>
    <e v="#N/A"/>
    <s v="OUTROS"/>
    <s v="Indireta"/>
    <n v="2015"/>
    <n v="1.0942074303887901"/>
    <n v="474127"/>
    <n v="518793.28634794586"/>
  </r>
  <r>
    <s v="42 - Santa Catarina"/>
    <s v="SUL                 "/>
    <x v="2"/>
    <x v="2"/>
    <e v="#N/A"/>
    <s v="OUTROS"/>
    <s v="Indireta"/>
    <n v="2015"/>
    <n v="1.0942074303887901"/>
    <n v="128718.6"/>
    <n v="140844.84854924251"/>
  </r>
  <r>
    <s v="42 - Santa Catarina"/>
    <s v="SUL                 "/>
    <x v="2"/>
    <x v="2"/>
    <e v="#N/A"/>
    <s v="OUTROS"/>
    <s v="Indireta"/>
    <n v="2015"/>
    <n v="1.0942074303887901"/>
    <n v="481613.27"/>
    <n v="526984.81860784255"/>
  </r>
  <r>
    <s v="42 - Santa Catarina"/>
    <s v="SUL                 "/>
    <x v="26"/>
    <x v="26"/>
    <s v="Editorial"/>
    <s v="OUTROS"/>
    <s v="Indireta"/>
    <n v="2015"/>
    <n v="1.0942074303887901"/>
    <n v="39730.76"/>
    <n v="43473.692806993728"/>
  </r>
  <r>
    <s v="42 - Santa Catarina"/>
    <s v="SUL                 "/>
    <x v="26"/>
    <x v="26"/>
    <s v="Editorial"/>
    <s v="OUTROS"/>
    <s v="Indireta"/>
    <n v="2015"/>
    <n v="1.0942074303887901"/>
    <n v="36273.85"/>
    <n v="39691.116198808413"/>
  </r>
  <r>
    <s v="42 - Santa Catarina"/>
    <s v="SUL                 "/>
    <x v="26"/>
    <x v="26"/>
    <s v="Editorial"/>
    <s v="OUTROS"/>
    <s v="Indireta"/>
    <n v="2015"/>
    <n v="1.0942074303887901"/>
    <n v="79211.48"/>
    <n v="86673.789988093034"/>
  </r>
  <r>
    <s v="42 - Santa Catarina"/>
    <s v="SUL                 "/>
    <x v="50"/>
    <x v="50"/>
    <e v="#N/A"/>
    <s v="OUTROS"/>
    <s v="Indireta"/>
    <n v="2015"/>
    <n v="1.0942074303887901"/>
    <n v="80530.289999999994"/>
    <n v="88116.841689364068"/>
  </r>
  <r>
    <s v="42 - Santa Catarina"/>
    <s v="SUL                 "/>
    <x v="50"/>
    <x v="50"/>
    <e v="#N/A"/>
    <s v="OUTROS"/>
    <s v="Indireta"/>
    <n v="2015"/>
    <n v="1.0942074303887901"/>
    <n v="19344.43"/>
    <n v="21166.819042635823"/>
  </r>
  <r>
    <s v="42 - Santa Catarina"/>
    <s v="SUL                 "/>
    <x v="50"/>
    <x v="50"/>
    <e v="#N/A"/>
    <s v="OUTROS"/>
    <s v="Indireta"/>
    <n v="2015"/>
    <n v="1.0942074303887901"/>
    <n v="23340.97"/>
    <n v="25539.86280648184"/>
  </r>
  <r>
    <s v="42 - Santa Catarina"/>
    <s v="SUL                 "/>
    <x v="40"/>
    <x v="40"/>
    <s v="Música"/>
    <s v="OUTROS"/>
    <s v="Indireta"/>
    <n v="2015"/>
    <n v="1.0942074303887901"/>
    <n v="2259.2399999999998"/>
    <n v="2472.0771950315698"/>
  </r>
  <r>
    <s v="42 - Santa Catarina"/>
    <s v="SUL                 "/>
    <x v="40"/>
    <x v="40"/>
    <s v="Música"/>
    <s v="OUTROS"/>
    <s v="Indireta"/>
    <n v="2015"/>
    <n v="1.0942074303887901"/>
    <n v="55925.65"/>
    <n v="61194.261779322842"/>
  </r>
  <r>
    <s v="42 - Santa Catarina"/>
    <s v="SUL                 "/>
    <x v="40"/>
    <x v="40"/>
    <s v="Música"/>
    <s v="OUTROS"/>
    <s v="Indireta"/>
    <n v="2015"/>
    <n v="1.0942074303887901"/>
    <n v="12018.85"/>
    <n v="13151.114974728311"/>
  </r>
  <r>
    <s v="42 - Santa Catarina"/>
    <s v="SUL                 "/>
    <x v="25"/>
    <x v="25"/>
    <s v="Editorial"/>
    <s v="OUTROS"/>
    <s v="Indireta"/>
    <n v="2015"/>
    <n v="1.0942074303887901"/>
    <n v="11887.66"/>
    <n v="13007.565901935604"/>
  </r>
  <r>
    <s v="42 - Santa Catarina"/>
    <s v="SUL                 "/>
    <x v="25"/>
    <x v="25"/>
    <s v="Editorial"/>
    <s v="OUTROS"/>
    <s v="Indireta"/>
    <n v="2015"/>
    <n v="1.0942074303887901"/>
    <n v="62768.69"/>
    <n v="68681.966993770548"/>
  </r>
  <r>
    <s v="42 - Santa Catarina"/>
    <s v="SUL                 "/>
    <x v="25"/>
    <x v="25"/>
    <s v="Editorial"/>
    <s v="OUTROS"/>
    <s v="Indireta"/>
    <n v="2015"/>
    <n v="1.0942074303887901"/>
    <n v="48008.47"/>
    <n v="52531.224595597319"/>
  </r>
  <r>
    <s v="42 - Santa Catarina"/>
    <s v="SUL                 "/>
    <x v="33"/>
    <x v="33"/>
    <s v="Editorial"/>
    <s v="OUTROS"/>
    <s v="Indireta"/>
    <n v="2015"/>
    <n v="1.0942074303887901"/>
    <n v="21643.52"/>
    <n v="23682.500403768387"/>
  </r>
  <r>
    <s v="42 - Santa Catarina"/>
    <s v="SUL                 "/>
    <x v="33"/>
    <x v="33"/>
    <s v="Editorial"/>
    <s v="OUTROS"/>
    <s v="Indireta"/>
    <n v="2015"/>
    <n v="1.0942074303887901"/>
    <n v="89924.68"/>
    <n v="98396.253031334214"/>
  </r>
  <r>
    <s v="42 - Santa Catarina"/>
    <s v="SUL                 "/>
    <x v="33"/>
    <x v="33"/>
    <s v="Editorial"/>
    <s v="OUTROS"/>
    <s v="Indireta"/>
    <n v="2015"/>
    <n v="1.0942074303887901"/>
    <n v="16179.03"/>
    <n v="17703.214842483147"/>
  </r>
  <r>
    <s v="42 - Santa Catarina"/>
    <s v="SUL                 "/>
    <x v="33"/>
    <x v="33"/>
    <s v="Editorial"/>
    <s v="OUTROS"/>
    <s v="Indireta"/>
    <n v="2015"/>
    <n v="1.0942074303887901"/>
    <n v="145000"/>
    <n v="158660.07740637456"/>
  </r>
  <r>
    <s v="42 - Santa Catarina"/>
    <s v="SUL                 "/>
    <x v="37"/>
    <x v="37"/>
    <s v="Música"/>
    <s v="OUTROS"/>
    <s v="Indireta"/>
    <n v="2015"/>
    <n v="1.0942074303887901"/>
    <n v="83037.53"/>
    <n v="90860.282327132067"/>
  </r>
  <r>
    <s v="42 - Santa Catarina"/>
    <s v="SUL                 "/>
    <x v="13"/>
    <x v="13"/>
    <s v="Editorial"/>
    <s v="OUTROS"/>
    <s v="Indireta"/>
    <n v="2015"/>
    <n v="1.0942074303887901"/>
    <n v="4241.92"/>
    <n v="4641.5403831148169"/>
  </r>
  <r>
    <s v="42 - Santa Catarina"/>
    <s v="SUL                 "/>
    <x v="13"/>
    <x v="13"/>
    <s v="Editorial"/>
    <s v="OUTROS"/>
    <s v="Indireta"/>
    <n v="2015"/>
    <n v="1.0942074303887901"/>
    <n v="223638.25"/>
    <n v="244706.63486914584"/>
  </r>
  <r>
    <s v="42 - Santa Catarina"/>
    <s v="SUL                 "/>
    <x v="17"/>
    <x v="17"/>
    <s v="Editorial"/>
    <s v="OUTROS"/>
    <s v="Indireta"/>
    <n v="2015"/>
    <n v="1.0942074303887901"/>
    <n v="46296.65"/>
    <n v="50658.138432109183"/>
  </r>
  <r>
    <s v="42 - Santa Catarina"/>
    <s v="SUL                 "/>
    <x v="17"/>
    <x v="17"/>
    <s v="Editorial"/>
    <s v="OUTROS"/>
    <s v="Indireta"/>
    <n v="2015"/>
    <n v="1.0942074303887901"/>
    <n v="3758.25"/>
    <n v="4112.3050752586705"/>
  </r>
  <r>
    <s v="42 - Santa Catarina"/>
    <s v="SUL                 "/>
    <x v="12"/>
    <x v="12"/>
    <s v="Editorial"/>
    <s v="OUTROS"/>
    <s v="Indireta"/>
    <n v="2015"/>
    <n v="1.0942074303887901"/>
    <n v="7340.81"/>
    <n v="8032.3688470723346"/>
  </r>
  <r>
    <s v="42 - Santa Catarina"/>
    <s v="SUL                 "/>
    <x v="12"/>
    <x v="12"/>
    <s v="Editorial"/>
    <s v="OUTROS"/>
    <s v="Indireta"/>
    <n v="2015"/>
    <n v="1.0942074303887901"/>
    <n v="7340.81"/>
    <n v="8032.3688470723346"/>
  </r>
  <r>
    <s v="42 - Santa Catarina"/>
    <s v="SUL                 "/>
    <x v="43"/>
    <x v="43"/>
    <e v="#N/A"/>
    <s v="OUTROS"/>
    <s v="Indireta"/>
    <n v="2015"/>
    <n v="1.0942074303887901"/>
    <n v="43355.360000000001"/>
    <n v="47439.757059180934"/>
  </r>
  <r>
    <s v="42 - Santa Catarina"/>
    <s v="SUL                 "/>
    <x v="43"/>
    <x v="43"/>
    <e v="#N/A"/>
    <s v="OUTROS"/>
    <s v="Indireta"/>
    <n v="2015"/>
    <n v="1.0942074303887901"/>
    <n v="90137.89"/>
    <n v="98629.548997567414"/>
  </r>
  <r>
    <s v="42 - Santa Catarina"/>
    <s v="SUL                 "/>
    <x v="43"/>
    <x v="43"/>
    <e v="#N/A"/>
    <s v="OUTROS"/>
    <s v="Indireta"/>
    <n v="2015"/>
    <n v="1.0942074303887901"/>
    <n v="40000"/>
    <n v="43768.297215551604"/>
  </r>
  <r>
    <s v="42 - Santa Catarina"/>
    <s v="SUL                 "/>
    <x v="14"/>
    <x v="14"/>
    <s v="Editorial"/>
    <s v="OUTROS"/>
    <s v="Indireta"/>
    <n v="2015"/>
    <n v="1.0942074303887901"/>
    <n v="408908.17"/>
    <n v="447430.35796068254"/>
  </r>
  <r>
    <s v="42 - Santa Catarina"/>
    <s v="SUL                 "/>
    <x v="14"/>
    <x v="14"/>
    <s v="Editorial"/>
    <s v="OUTROS"/>
    <s v="Indireta"/>
    <n v="2015"/>
    <n v="1.0942074303887901"/>
    <n v="3107.42"/>
    <n v="3400.162053338734"/>
  </r>
  <r>
    <s v="42 - Santa Catarina"/>
    <s v="SUL                 "/>
    <x v="14"/>
    <x v="14"/>
    <s v="Editorial"/>
    <s v="OUTROS"/>
    <s v="Indireta"/>
    <n v="2015"/>
    <n v="1.0942074303887901"/>
    <n v="349965"/>
    <n v="382934.30337601295"/>
  </r>
  <r>
    <s v="42 - Santa Catarina"/>
    <s v="SUL                 "/>
    <x v="14"/>
    <x v="14"/>
    <s v="Editorial"/>
    <s v="OUTROS"/>
    <s v="Indireta"/>
    <n v="2015"/>
    <n v="1.0942074303887901"/>
    <n v="98298.85"/>
    <n v="107559.33206867313"/>
  </r>
  <r>
    <s v="42 - Santa Catarina"/>
    <s v="SUL                 "/>
    <x v="14"/>
    <x v="14"/>
    <s v="Editorial"/>
    <s v="OUTROS"/>
    <s v="Indireta"/>
    <n v="2015"/>
    <n v="1.0942074303887901"/>
    <n v="213059.58"/>
    <n v="233131.37555151485"/>
  </r>
  <r>
    <s v="42 - Santa Catarina"/>
    <s v="SUL                 "/>
    <x v="18"/>
    <x v="18"/>
    <s v="Editorial"/>
    <s v="OUTROS"/>
    <s v="Indireta"/>
    <n v="2015"/>
    <n v="1.0942074303887901"/>
    <n v="47767.11"/>
    <n v="52267.126690198682"/>
  </r>
  <r>
    <s v="42 - Santa Catarina"/>
    <s v="SUL                 "/>
    <x v="18"/>
    <x v="18"/>
    <s v="Editorial"/>
    <s v="OUTROS"/>
    <s v="Indireta"/>
    <n v="2015"/>
    <n v="1.0942074303887901"/>
    <n v="8790.85"/>
    <n v="9619.0133894332957"/>
  </r>
  <r>
    <s v="42 - Santa Catarina"/>
    <s v="SUL                 "/>
    <x v="19"/>
    <x v="19"/>
    <s v="Editorial"/>
    <s v="OUTROS"/>
    <s v="Indireta"/>
    <n v="2015"/>
    <n v="1.0942074303887901"/>
    <n v="86997.57"/>
    <n v="95193.387519768905"/>
  </r>
  <r>
    <s v="42 - Santa Catarina"/>
    <s v="SUL                 "/>
    <x v="5"/>
    <x v="5"/>
    <e v="#N/A"/>
    <s v="OUTROS"/>
    <s v="Indireta"/>
    <n v="2015"/>
    <n v="1.0942074303887901"/>
    <n v="26331.119999999999"/>
    <n v="28811.707154458876"/>
  </r>
  <r>
    <s v="42 - Santa Catarina"/>
    <s v="SUL                 "/>
    <x v="5"/>
    <x v="5"/>
    <e v="#N/A"/>
    <s v="OUTROS"/>
    <s v="Indireta"/>
    <n v="2015"/>
    <n v="1.0942074303887901"/>
    <n v="271388.49"/>
    <n v="296955.30227999383"/>
  </r>
  <r>
    <s v="42 - Santa Catarina"/>
    <s v="SUL                 "/>
    <x v="5"/>
    <x v="5"/>
    <e v="#N/A"/>
    <s v="OUTROS"/>
    <s v="Indireta"/>
    <n v="2015"/>
    <n v="1.0942074303887901"/>
    <n v="291534.84999999998"/>
    <n v="318999.59908728133"/>
  </r>
  <r>
    <s v="42 - Santa Catarina"/>
    <s v="SUL                 "/>
    <x v="5"/>
    <x v="5"/>
    <e v="#N/A"/>
    <s v="OUTROS"/>
    <s v="Indireta"/>
    <n v="2015"/>
    <n v="1.0942074303887901"/>
    <n v="745818.38"/>
    <n v="816080.01311653026"/>
  </r>
  <r>
    <s v="42 - Santa Catarina"/>
    <s v="SUL                 "/>
    <x v="15"/>
    <x v="15"/>
    <s v="Audiovisual"/>
    <s v="OUTROS"/>
    <s v="Direta"/>
    <n v="2015"/>
    <n v="1.0942074303887901"/>
    <n v="24950691.530000001"/>
    <n v="27301232.065464649"/>
  </r>
  <r>
    <s v="42 - Santa Catarina"/>
    <s v="SUL                 "/>
    <x v="27"/>
    <x v="27"/>
    <s v="Audiovisual"/>
    <s v="OUTROS"/>
    <s v="Indireta"/>
    <n v="2015"/>
    <n v="1.0942074303887901"/>
    <n v="11719.38"/>
    <n v="12823.432675549779"/>
  </r>
  <r>
    <s v="42 - Santa Catarina"/>
    <s v="SUL                 "/>
    <x v="27"/>
    <x v="27"/>
    <s v="Audiovisual"/>
    <s v="OUTROS"/>
    <s v="Indireta"/>
    <n v="2015"/>
    <n v="1.0942074303887901"/>
    <n v="3798.67"/>
    <n v="4156.5329395949857"/>
  </r>
  <r>
    <s v="42 - Santa Catarina"/>
    <s v="SUL                 "/>
    <x v="42"/>
    <x v="42"/>
    <s v="Audiovisual"/>
    <s v="OUTROS"/>
    <s v="Indireta"/>
    <n v="2015"/>
    <n v="1.0942074303887901"/>
    <n v="4756.1899999999996"/>
    <n v="5204.2584383408594"/>
  </r>
  <r>
    <s v="42 - Santa Catarina"/>
    <s v="SUL                 "/>
    <x v="42"/>
    <x v="42"/>
    <s v="Audiovisual"/>
    <s v="OUTROS"/>
    <s v="Indireta"/>
    <n v="2015"/>
    <n v="1.0942074303887901"/>
    <n v="4814.8500000000004"/>
    <n v="5268.4446462074666"/>
  </r>
  <r>
    <s v="42 - Santa Catarina"/>
    <s v="SUL                 "/>
    <x v="42"/>
    <x v="42"/>
    <s v="Audiovisual"/>
    <s v="OUTROS"/>
    <s v="Indireta"/>
    <n v="2015"/>
    <n v="1.0942074303887901"/>
    <n v="44162.51"/>
    <n v="48322.946586619248"/>
  </r>
  <r>
    <s v="42 - Santa Catarina"/>
    <s v="SUL                 "/>
    <x v="42"/>
    <x v="42"/>
    <s v="Audiovisual"/>
    <s v="OUTROS"/>
    <s v="Indireta"/>
    <n v="2015"/>
    <n v="1.0942074303887901"/>
    <n v="57810.16"/>
    <n v="63256.306623964818"/>
  </r>
  <r>
    <s v="42 - Santa Catarina"/>
    <s v="SUL                 "/>
    <x v="31"/>
    <x v="31"/>
    <s v="Audiovisual"/>
    <s v="OUTROS"/>
    <s v="Indireta"/>
    <n v="2015"/>
    <n v="1.0942074303887901"/>
    <n v="11201.4"/>
    <n v="12256.655110756992"/>
  </r>
  <r>
    <s v="42 - Santa Catarina"/>
    <s v="SUL                 "/>
    <x v="47"/>
    <x v="47"/>
    <s v="Audiovisual"/>
    <s v="OUTROS"/>
    <s v="Indireta"/>
    <n v="2015"/>
    <n v="1.0942074303887901"/>
    <n v="43787.26"/>
    <n v="47912.345248365855"/>
  </r>
  <r>
    <s v="42 - Santa Catarina"/>
    <s v="SUL                 "/>
    <x v="28"/>
    <x v="28"/>
    <s v="Audiovisual"/>
    <s v="OUTROS"/>
    <s v="Indireta"/>
    <n v="2015"/>
    <n v="1.0942074303887901"/>
    <n v="23846.09"/>
    <n v="26092.568863719825"/>
  </r>
  <r>
    <s v="42 - Santa Catarina"/>
    <s v="SUL                 "/>
    <x v="28"/>
    <x v="28"/>
    <s v="Audiovisual"/>
    <s v="OUTROS"/>
    <s v="Indireta"/>
    <n v="2015"/>
    <n v="1.0942074303887901"/>
    <n v="77896.27"/>
    <n v="85234.6774335714"/>
  </r>
  <r>
    <s v="42 - Santa Catarina"/>
    <s v="SUL                 "/>
    <x v="28"/>
    <x v="28"/>
    <s v="Audiovisual"/>
    <s v="OUTROS"/>
    <s v="Direta"/>
    <n v="2015"/>
    <n v="1.0942074303887901"/>
    <n v="10400"/>
    <n v="11379.757276043418"/>
  </r>
  <r>
    <s v="42 - Santa Catarina"/>
    <s v="SUL                 "/>
    <x v="28"/>
    <x v="28"/>
    <s v="Audiovisual"/>
    <s v="OUTROS"/>
    <s v="Indireta"/>
    <n v="2015"/>
    <n v="1.0942074303887901"/>
    <n v="687786.17"/>
    <n v="752580.73773264757"/>
  </r>
  <r>
    <s v="42 - Santa Catarina"/>
    <s v="SUL                 "/>
    <x v="28"/>
    <x v="28"/>
    <s v="Audiovisual"/>
    <s v="OUTROS"/>
    <s v="Direta"/>
    <n v="2015"/>
    <n v="1.0942074303887901"/>
    <n v="178203.99"/>
    <n v="194992.12998292965"/>
  </r>
  <r>
    <s v="42 - Santa Catarina"/>
    <s v="SUL                 "/>
    <x v="28"/>
    <x v="28"/>
    <s v="Audiovisual"/>
    <s v="OUTROS"/>
    <s v="Indireta"/>
    <n v="2015"/>
    <n v="1.0942074303887901"/>
    <n v="82191.94"/>
    <n v="89935.031466069617"/>
  </r>
  <r>
    <s v="42 - Santa Catarina"/>
    <s v="SUL                 "/>
    <x v="7"/>
    <x v="7"/>
    <s v="Música"/>
    <s v="OUTROS"/>
    <s v="Indireta"/>
    <n v="2015"/>
    <n v="1.0942074303887901"/>
    <n v="10529.06"/>
    <n v="11520.975687009393"/>
  </r>
  <r>
    <s v="42 - Santa Catarina"/>
    <s v="SUL                 "/>
    <x v="16"/>
    <x v="16"/>
    <s v="Audiovisual"/>
    <s v="OUTROS"/>
    <s v="Indireta"/>
    <n v="2015"/>
    <n v="1.0942074303887901"/>
    <n v="1251658.23"/>
    <n v="1369573.7355732813"/>
  </r>
  <r>
    <s v="42 - Santa Catarina"/>
    <s v="SUL                 "/>
    <x v="16"/>
    <x v="16"/>
    <s v="Audiovisual"/>
    <s v="OUTROS"/>
    <s v="Indireta"/>
    <n v="2015"/>
    <n v="1.0942074303887901"/>
    <n v="155197.37"/>
    <n v="169818.11543079829"/>
  </r>
  <r>
    <s v="42 - Santa Catarina"/>
    <s v="SUL                 "/>
    <x v="16"/>
    <x v="16"/>
    <s v="Audiovisual"/>
    <s v="OUTROS"/>
    <s v="Indireta"/>
    <n v="2015"/>
    <n v="1.0942074303887901"/>
    <n v="26300"/>
    <n v="28777.655419225179"/>
  </r>
  <r>
    <s v="42 - Santa Catarina"/>
    <s v="SUL                 "/>
    <x v="16"/>
    <x v="16"/>
    <s v="Audiovisual"/>
    <s v="OUTROS"/>
    <s v="Indireta"/>
    <n v="2015"/>
    <n v="1.0942074303887901"/>
    <n v="409954.66"/>
    <n v="448575.43509451009"/>
  </r>
  <r>
    <s v="42 - Santa Catarina"/>
    <s v="SUL                 "/>
    <x v="16"/>
    <x v="16"/>
    <s v="Audiovisual"/>
    <s v="OUTROS"/>
    <s v="Indireta"/>
    <n v="2015"/>
    <n v="1.0942074303887901"/>
    <n v="193850.13"/>
    <n v="212112.2526278329"/>
  </r>
  <r>
    <s v="42 - Santa Catarina"/>
    <s v="SUL                 "/>
    <x v="16"/>
    <x v="16"/>
    <s v="Audiovisual"/>
    <s v="OUTROS"/>
    <s v="Indireta"/>
    <n v="2015"/>
    <n v="1.0942074303887901"/>
    <n v="238000"/>
    <n v="260421.36843253204"/>
  </r>
  <r>
    <s v="42 - Santa Catarina"/>
    <s v="SUL                 "/>
    <x v="32"/>
    <x v="32"/>
    <s v="Audiovisual"/>
    <s v="OUTROS"/>
    <s v="Indireta"/>
    <n v="2015"/>
    <n v="1.0942074303887901"/>
    <n v="355805.95"/>
    <n v="389325.51426654233"/>
  </r>
  <r>
    <s v="42 - Santa Catarina"/>
    <s v="SUL                 "/>
    <x v="32"/>
    <x v="32"/>
    <s v="Audiovisual"/>
    <s v="OUTROS"/>
    <s v="Indireta"/>
    <n v="2015"/>
    <n v="1.0942074303887901"/>
    <n v="507486.71"/>
    <n v="555295.72890556115"/>
  </r>
  <r>
    <s v="42 - Santa Catarina"/>
    <s v="SUL                 "/>
    <x v="32"/>
    <x v="32"/>
    <s v="Audiovisual"/>
    <s v="OUTROS"/>
    <s v="Indireta"/>
    <n v="2015"/>
    <n v="1.0942074303887901"/>
    <n v="309904.06"/>
    <n v="339099.32515965344"/>
  </r>
  <r>
    <s v="42 - Santa Catarina"/>
    <s v="SUL                 "/>
    <x v="41"/>
    <x v="41"/>
    <s v="Audiovisual"/>
    <s v="OUTROS"/>
    <s v="Indireta"/>
    <n v="2015"/>
    <n v="1.0942074303887901"/>
    <n v="2308.61"/>
    <n v="2526.0982158698648"/>
  </r>
  <r>
    <s v="42 - Santa Catarina"/>
    <s v="SUL                 "/>
    <x v="41"/>
    <x v="41"/>
    <s v="Audiovisual"/>
    <s v="OUTROS"/>
    <s v="Indireta"/>
    <n v="2015"/>
    <n v="1.0942074303887901"/>
    <n v="583181.18999999994"/>
    <n v="638121.19136097666"/>
  </r>
  <r>
    <s v="42 - Santa Catarina"/>
    <s v="SUL                 "/>
    <x v="41"/>
    <x v="41"/>
    <s v="Audiovisual"/>
    <s v="OUTROS"/>
    <s v="Indireta"/>
    <n v="2015"/>
    <n v="1.0942074303887901"/>
    <n v="12343.09"/>
    <n v="13505.900791957571"/>
  </r>
  <r>
    <s v="42 - Santa Catarina"/>
    <s v="SUL                 "/>
    <x v="70"/>
    <x v="70"/>
    <e v="#N/A"/>
    <s v="OUTROS"/>
    <s v="Direta"/>
    <n v="2015"/>
    <n v="1.0942074303887901"/>
    <n v="6841369.5"/>
    <n v="7485877.3409352414"/>
  </r>
  <r>
    <s v="42 - Santa Catarina"/>
    <s v="SUL                 "/>
    <x v="70"/>
    <x v="70"/>
    <e v="#N/A"/>
    <s v="OUTROS"/>
    <s v="Direta"/>
    <n v="2015"/>
    <n v="1.0942074303887901"/>
    <n v="190000"/>
    <n v="207899.41177387012"/>
  </r>
  <r>
    <s v="42 - Santa Catarina"/>
    <s v="SUL                 "/>
    <x v="59"/>
    <x v="59"/>
    <s v="Educação e Criação em Artes"/>
    <s v="OUTROS"/>
    <s v="Indireta"/>
    <n v="2015"/>
    <n v="1.0942074303887901"/>
    <n v="6848.14"/>
    <n v="7493.2856723426894"/>
  </r>
  <r>
    <s v="42 - Santa Catarina"/>
    <s v="SUL                 "/>
    <x v="55"/>
    <x v="55"/>
    <s v="Educação e Criação em Artes"/>
    <s v="OUTROS"/>
    <s v="Indireta"/>
    <n v="2015"/>
    <n v="1.0942074303887901"/>
    <n v="17010.34"/>
    <n v="18612.840421439651"/>
  </r>
  <r>
    <s v="42 - Santa Catarina"/>
    <s v="SUL                 "/>
    <x v="36"/>
    <x v="36"/>
    <s v="Artes Cênicas e Espetáculos"/>
    <s v="OUTROS"/>
    <s v="Indireta"/>
    <n v="2015"/>
    <n v="1.0942074303887901"/>
    <n v="326360.86"/>
    <n v="357106.47800007567"/>
  </r>
  <r>
    <s v="42 - Santa Catarina"/>
    <s v="SUL                 "/>
    <x v="36"/>
    <x v="36"/>
    <s v="Artes Cênicas e Espetáculos"/>
    <s v="OUTROS"/>
    <s v="Indireta"/>
    <n v="2015"/>
    <n v="1.0942074303887901"/>
    <n v="94212.55"/>
    <n v="103088.0722458754"/>
  </r>
  <r>
    <s v="42 - Santa Catarina"/>
    <s v="SUL                 "/>
    <x v="20"/>
    <x v="20"/>
    <s v="Artes Cênicas e Espetáculos"/>
    <s v="OUTROS"/>
    <s v="Indireta"/>
    <n v="2015"/>
    <n v="1.0942074303887901"/>
    <n v="94500"/>
    <n v="103402.60217174067"/>
  </r>
  <r>
    <s v="42 - Santa Catarina"/>
    <s v="SUL                 "/>
    <x v="20"/>
    <x v="20"/>
    <s v="Artes Cênicas e Espetáculos"/>
    <s v="OUTROS"/>
    <s v="Indireta"/>
    <n v="2015"/>
    <n v="1.0942074303887901"/>
    <n v="268638.15999999997"/>
    <n v="293945.87075797265"/>
  </r>
  <r>
    <s v="42 - Santa Catarina"/>
    <s v="SUL                 "/>
    <x v="20"/>
    <x v="20"/>
    <s v="Artes Cênicas e Espetáculos"/>
    <s v="OUTROS"/>
    <s v="Indireta"/>
    <n v="2015"/>
    <n v="1.0942074303887901"/>
    <n v="44252.53"/>
    <n v="48421.447139502845"/>
  </r>
  <r>
    <s v="42 - Santa Catarina"/>
    <s v="SUL                 "/>
    <x v="30"/>
    <x v="30"/>
    <s v="Artes Cênicas e Espetáculos"/>
    <s v="OUTROS"/>
    <s v="Indireta"/>
    <n v="2015"/>
    <n v="1.0942074303887901"/>
    <n v="255885.07"/>
    <n v="279991.3449195557"/>
  </r>
  <r>
    <s v="42 - Santa Catarina"/>
    <s v="SUL                 "/>
    <x v="30"/>
    <x v="30"/>
    <s v="Artes Cênicas e Espetáculos"/>
    <s v="OUTROS"/>
    <s v="Indireta"/>
    <n v="2015"/>
    <n v="1.0942074303887901"/>
    <n v="46790.95"/>
    <n v="51199.005164950351"/>
  </r>
  <r>
    <s v="42 - Santa Catarina"/>
    <s v="SUL                 "/>
    <x v="21"/>
    <x v="21"/>
    <s v="Artes Cênicas e Espetáculos"/>
    <s v="OUTROS"/>
    <s v="Indireta"/>
    <n v="2015"/>
    <n v="1.0942074303887901"/>
    <n v="11710.14"/>
    <n v="12813.322198892985"/>
  </r>
  <r>
    <s v="42 - Santa Catarina"/>
    <s v="SUL                 "/>
    <x v="21"/>
    <x v="21"/>
    <s v="Artes Cênicas e Espetáculos"/>
    <s v="OUTROS"/>
    <s v="Indireta"/>
    <n v="2015"/>
    <n v="1.0942074303887901"/>
    <n v="104222.92"/>
    <n v="114041.49348081644"/>
  </r>
  <r>
    <s v="42 - Santa Catarina"/>
    <s v="SUL                 "/>
    <x v="21"/>
    <x v="21"/>
    <s v="Artes Cênicas e Espetáculos"/>
    <s v="OUTROS"/>
    <s v="Indireta"/>
    <n v="2015"/>
    <n v="1.0942074303887901"/>
    <n v="21929.86"/>
    <n v="23995.815759385914"/>
  </r>
  <r>
    <s v="42 - Santa Catarina"/>
    <s v="SUL                 "/>
    <x v="44"/>
    <x v="44"/>
    <s v="Artes Cênicas e Espetáculos"/>
    <s v="OUTROS"/>
    <s v="Indireta"/>
    <n v="2015"/>
    <n v="1.0942074303887901"/>
    <n v="15405.58"/>
    <n v="16856.900105448938"/>
  </r>
  <r>
    <s v="28 - Sergipe"/>
    <s v="NORDESTE            "/>
    <x v="2"/>
    <x v="2"/>
    <e v="#N/A"/>
    <s v="OUTROS"/>
    <s v="Indireta"/>
    <n v="2015"/>
    <n v="1.0942074303887901"/>
    <n v="44416.4"/>
    <n v="48600.754911120661"/>
  </r>
  <r>
    <s v="28 - Sergipe"/>
    <s v="NORDESTE            "/>
    <x v="2"/>
    <x v="2"/>
    <e v="#N/A"/>
    <s v="OUTROS"/>
    <s v="Indireta"/>
    <n v="2015"/>
    <n v="1.0942074303887901"/>
    <n v="6260.09"/>
    <n v="6849.8369929025612"/>
  </r>
  <r>
    <s v="28 - Sergipe"/>
    <s v="NORDESTE            "/>
    <x v="2"/>
    <x v="2"/>
    <e v="#N/A"/>
    <s v="OUTROS"/>
    <s v="Indireta"/>
    <n v="2015"/>
    <n v="1.0942074303887901"/>
    <n v="4487.0600000000004"/>
    <n v="4909.774392600325"/>
  </r>
  <r>
    <s v="28 - Sergipe"/>
    <s v="NORDESTE            "/>
    <x v="25"/>
    <x v="25"/>
    <s v="Editorial"/>
    <s v="OUTROS"/>
    <s v="Indireta"/>
    <n v="2015"/>
    <n v="1.0942074303887901"/>
    <n v="4058.31"/>
    <n v="4440.6329568211304"/>
  </r>
  <r>
    <s v="28 - Sergipe"/>
    <s v="NORDESTE            "/>
    <x v="25"/>
    <x v="25"/>
    <s v="Editorial"/>
    <s v="OUTROS"/>
    <s v="Indireta"/>
    <n v="2015"/>
    <n v="1.0942074303887901"/>
    <n v="24451.56"/>
    <n v="26755.078636597325"/>
  </r>
  <r>
    <s v="28 - Sergipe"/>
    <s v="NORDESTE            "/>
    <x v="17"/>
    <x v="17"/>
    <s v="Editorial"/>
    <s v="OUTROS"/>
    <s v="Indireta"/>
    <n v="2015"/>
    <n v="1.0942074303887901"/>
    <n v="7786.48"/>
    <n v="8520.0242725737062"/>
  </r>
  <r>
    <s v="28 - Sergipe"/>
    <s v="NORDESTE            "/>
    <x v="18"/>
    <x v="18"/>
    <s v="Editorial"/>
    <s v="OUTROS"/>
    <s v="Indireta"/>
    <n v="2015"/>
    <n v="1.0942074303887901"/>
    <n v="108630.68"/>
    <n v="118864.49722418693"/>
  </r>
  <r>
    <s v="28 - Sergipe"/>
    <s v="NORDESTE            "/>
    <x v="18"/>
    <x v="18"/>
    <s v="Editorial"/>
    <s v="OUTROS"/>
    <s v="Indireta"/>
    <n v="2015"/>
    <n v="1.0942074303887901"/>
    <n v="9397.83"/>
    <n v="10283.175415530683"/>
  </r>
  <r>
    <s v="28 - Sergipe"/>
    <s v="NORDESTE            "/>
    <x v="16"/>
    <x v="16"/>
    <s v="Audiovisual"/>
    <s v="OUTROS"/>
    <s v="Indireta"/>
    <n v="2015"/>
    <n v="1.0942074303887901"/>
    <n v="2278.4299999999998"/>
    <n v="2493.0750356207309"/>
  </r>
  <r>
    <s v="28 - Sergipe"/>
    <s v="NORDESTE            "/>
    <x v="36"/>
    <x v="36"/>
    <s v="Artes Cênicas e Espetáculos"/>
    <s v="OUTROS"/>
    <s v="Indireta"/>
    <n v="2015"/>
    <n v="1.0942074303887901"/>
    <n v="7253.23"/>
    <n v="7936.5381603188835"/>
  </r>
  <r>
    <s v="28 - Sergipe"/>
    <s v="NORDESTE            "/>
    <x v="36"/>
    <x v="36"/>
    <s v="Artes Cênicas e Espetáculos"/>
    <s v="OUTROS"/>
    <s v="Indireta"/>
    <n v="2015"/>
    <n v="1.0942074303887901"/>
    <n v="96690.02"/>
    <n v="105798.93832844072"/>
  </r>
  <r>
    <s v="28 - Sergipe"/>
    <s v="NORDESTE            "/>
    <x v="30"/>
    <x v="30"/>
    <s v="Artes Cênicas e Espetáculos"/>
    <s v="OUTROS"/>
    <s v="Indireta"/>
    <n v="2015"/>
    <n v="1.0942074303887901"/>
    <n v="78089.41"/>
    <n v="85446.012656676699"/>
  </r>
  <r>
    <s v="28 - Sergipe"/>
    <s v="NORDESTE            "/>
    <x v="30"/>
    <x v="30"/>
    <s v="Artes Cênicas e Espetáculos"/>
    <s v="OUTROS"/>
    <s v="Indireta"/>
    <n v="2015"/>
    <n v="1.0942074303887901"/>
    <n v="23081.78"/>
    <n v="25256.255182599365"/>
  </r>
  <r>
    <s v="35 - São Paulo"/>
    <s v="SUDESTE             "/>
    <x v="38"/>
    <x v="38"/>
    <e v="#N/A"/>
    <s v="OUTROS"/>
    <s v="Indireta"/>
    <n v="2015"/>
    <n v="1.0942074303887901"/>
    <n v="13238.2"/>
    <n v="14485.336804972882"/>
  </r>
  <r>
    <s v="35 - São Paulo"/>
    <s v="SUDESTE             "/>
    <x v="38"/>
    <x v="38"/>
    <e v="#N/A"/>
    <s v="OUTROS"/>
    <s v="Indireta"/>
    <n v="2015"/>
    <n v="1.0942074303887901"/>
    <n v="42431.42"/>
    <n v="46428.775045947514"/>
  </r>
  <r>
    <s v="35 - São Paulo"/>
    <s v="SUDESTE             "/>
    <x v="38"/>
    <x v="38"/>
    <e v="#N/A"/>
    <s v="OUTROS"/>
    <s v="Indireta"/>
    <n v="2015"/>
    <n v="1.0942074303887901"/>
    <n v="48617.47"/>
    <n v="53197.596920704091"/>
  </r>
  <r>
    <s v="35 - São Paulo"/>
    <s v="SUDESTE             "/>
    <x v="2"/>
    <x v="2"/>
    <e v="#N/A"/>
    <s v="OUTROS"/>
    <s v="Indireta"/>
    <n v="2015"/>
    <n v="1.0942074303887901"/>
    <n v="1542857.32"/>
    <n v="1688205.9435737354"/>
  </r>
  <r>
    <s v="35 - São Paulo"/>
    <s v="SUDESTE             "/>
    <x v="2"/>
    <x v="2"/>
    <e v="#N/A"/>
    <s v="OUTROS"/>
    <s v="Indireta"/>
    <n v="2015"/>
    <n v="1.0942074303887901"/>
    <n v="267397"/>
    <n v="292587.78426367132"/>
  </r>
  <r>
    <s v="35 - São Paulo"/>
    <s v="SUDESTE             "/>
    <x v="2"/>
    <x v="2"/>
    <e v="#N/A"/>
    <s v="OUTROS"/>
    <s v="Indireta"/>
    <n v="2015"/>
    <n v="1.0942074303887901"/>
    <n v="100000"/>
    <n v="109420.74303887901"/>
  </r>
  <r>
    <s v="35 - São Paulo"/>
    <s v="SUDESTE             "/>
    <x v="2"/>
    <x v="2"/>
    <e v="#N/A"/>
    <s v="OUTROS"/>
    <s v="Indireta"/>
    <n v="2015"/>
    <n v="1.0942074303887901"/>
    <n v="1275570.08"/>
    <n v="1395738.2595176236"/>
  </r>
  <r>
    <s v="35 - São Paulo"/>
    <s v="SUDESTE             "/>
    <x v="2"/>
    <x v="2"/>
    <e v="#N/A"/>
    <s v="OUTROS"/>
    <s v="Indireta"/>
    <n v="2015"/>
    <n v="1.0942074303887901"/>
    <n v="2992289.12"/>
    <n v="3274184.9889755342"/>
  </r>
  <r>
    <s v="35 - São Paulo"/>
    <s v="SUDESTE             "/>
    <x v="39"/>
    <x v="39"/>
    <s v="Música"/>
    <s v="OUTROS"/>
    <s v="Indireta"/>
    <n v="2015"/>
    <n v="1.0942074303887901"/>
    <n v="15291.53"/>
    <n v="16732.105748013095"/>
  </r>
  <r>
    <s v="35 - São Paulo"/>
    <s v="SUDESTE             "/>
    <x v="39"/>
    <x v="39"/>
    <s v="Música"/>
    <s v="OUTROS"/>
    <s v="Indireta"/>
    <n v="2015"/>
    <n v="1.0942074303887901"/>
    <n v="209779.49"/>
    <n v="229542.27670117086"/>
  </r>
  <r>
    <s v="35 - São Paulo"/>
    <s v="SUDESTE             "/>
    <x v="64"/>
    <x v="64"/>
    <s v="Entretenimento"/>
    <s v="OUTROS"/>
    <s v="Indireta"/>
    <n v="2015"/>
    <n v="1.0942074303887901"/>
    <n v="137339.4"/>
    <n v="150277.7919651382"/>
  </r>
  <r>
    <s v="35 - São Paulo"/>
    <s v="SUDESTE             "/>
    <x v="64"/>
    <x v="64"/>
    <s v="Entretenimento"/>
    <s v="OUTROS"/>
    <s v="Indireta"/>
    <n v="2015"/>
    <n v="1.0942074303887901"/>
    <n v="45517.21"/>
    <n v="49805.269392566937"/>
  </r>
  <r>
    <s v="35 - São Paulo"/>
    <s v="SUDESTE             "/>
    <x v="26"/>
    <x v="26"/>
    <s v="Editorial"/>
    <s v="OUTROS"/>
    <s v="Indireta"/>
    <n v="2015"/>
    <n v="1.0942074303887901"/>
    <n v="805192.99000000104"/>
    <n v="881048.15255496791"/>
  </r>
  <r>
    <s v="35 - São Paulo"/>
    <s v="SUDESTE             "/>
    <x v="26"/>
    <x v="26"/>
    <s v="Editorial"/>
    <s v="OUTROS"/>
    <s v="Indireta"/>
    <n v="2015"/>
    <n v="1.0942074303887901"/>
    <n v="4500000"/>
    <n v="4923933.4367495552"/>
  </r>
  <r>
    <s v="35 - São Paulo"/>
    <s v="SUDESTE             "/>
    <x v="26"/>
    <x v="26"/>
    <s v="Editorial"/>
    <s v="OUTROS"/>
    <s v="Indireta"/>
    <n v="2015"/>
    <n v="1.0942074303887901"/>
    <n v="41690.870000000003"/>
    <n v="45618.4597333731"/>
  </r>
  <r>
    <s v="35 - São Paulo"/>
    <s v="SUDESTE             "/>
    <x v="26"/>
    <x v="26"/>
    <s v="Editorial"/>
    <s v="OUTROS"/>
    <s v="Indireta"/>
    <n v="2015"/>
    <n v="1.0942074303887901"/>
    <n v="183061.76000000001"/>
    <n v="200307.53801204942"/>
  </r>
  <r>
    <s v="35 - São Paulo"/>
    <s v="SUDESTE             "/>
    <x v="26"/>
    <x v="26"/>
    <s v="Editorial"/>
    <s v="OUTROS"/>
    <s v="Indireta"/>
    <n v="2015"/>
    <n v="1.0942074303887901"/>
    <n v="1823454.79"/>
    <n v="1995237.7801960309"/>
  </r>
  <r>
    <s v="35 - São Paulo"/>
    <s v="SUDESTE             "/>
    <x v="26"/>
    <x v="26"/>
    <s v="Editorial"/>
    <s v="OUTROS"/>
    <s v="Indireta"/>
    <n v="2015"/>
    <n v="1.0942074303887901"/>
    <n v="4624373.99"/>
    <n v="5060024.3807546571"/>
  </r>
  <r>
    <s v="35 - São Paulo"/>
    <s v="SUDESTE             "/>
    <x v="26"/>
    <x v="26"/>
    <s v="Editorial"/>
    <s v="OUTROS"/>
    <s v="Indireta"/>
    <n v="2015"/>
    <n v="1.0942074303887901"/>
    <n v="46416.24"/>
    <n v="50788.994698709372"/>
  </r>
  <r>
    <s v="35 - São Paulo"/>
    <s v="SUDESTE             "/>
    <x v="50"/>
    <x v="50"/>
    <e v="#N/A"/>
    <s v="OUTROS"/>
    <s v="Indireta"/>
    <n v="2015"/>
    <n v="1.0942074303887901"/>
    <n v="69023.320000000007"/>
    <n v="75525.82961410319"/>
  </r>
  <r>
    <s v="35 - São Paulo"/>
    <s v="SUDESTE             "/>
    <x v="50"/>
    <x v="50"/>
    <e v="#N/A"/>
    <s v="OUTROS"/>
    <s v="Indireta"/>
    <n v="2015"/>
    <n v="1.0942074303887901"/>
    <n v="48561.81"/>
    <n v="53136.69333512865"/>
  </r>
  <r>
    <s v="35 - São Paulo"/>
    <s v="SUDESTE             "/>
    <x v="40"/>
    <x v="40"/>
    <s v="Música"/>
    <s v="OUTROS"/>
    <s v="Indireta"/>
    <n v="2015"/>
    <n v="1.0942074303887901"/>
    <n v="181343.14"/>
    <n v="198427.01123803464"/>
  </r>
  <r>
    <s v="35 - São Paulo"/>
    <s v="SUDESTE             "/>
    <x v="40"/>
    <x v="40"/>
    <s v="Música"/>
    <s v="OUTROS"/>
    <s v="Indireta"/>
    <n v="2015"/>
    <n v="1.0942074303887901"/>
    <n v="31612.34"/>
    <n v="34590.457319976762"/>
  </r>
  <r>
    <s v="35 - São Paulo"/>
    <s v="SUDESTE             "/>
    <x v="40"/>
    <x v="40"/>
    <s v="Música"/>
    <s v="OUTROS"/>
    <s v="Indireta"/>
    <n v="2015"/>
    <n v="1.0942074303887901"/>
    <n v="727096.1"/>
    <n v="795593.95522671076"/>
  </r>
  <r>
    <s v="35 - São Paulo"/>
    <s v="SUDESTE             "/>
    <x v="40"/>
    <x v="40"/>
    <s v="Música"/>
    <s v="OUTROS"/>
    <s v="Indireta"/>
    <n v="2015"/>
    <n v="1.0942074303887901"/>
    <n v="463211.66"/>
    <n v="506849.64021472586"/>
  </r>
  <r>
    <s v="35 - São Paulo"/>
    <s v="SUDESTE             "/>
    <x v="25"/>
    <x v="25"/>
    <s v="Editorial"/>
    <s v="OUTROS"/>
    <s v="Indireta"/>
    <n v="2015"/>
    <n v="1.0942074303887901"/>
    <n v="691284.08"/>
    <n v="756408.17684547871"/>
  </r>
  <r>
    <s v="35 - São Paulo"/>
    <s v="SUDESTE             "/>
    <x v="25"/>
    <x v="25"/>
    <s v="Editorial"/>
    <s v="OUTROS"/>
    <s v="Indireta"/>
    <n v="2015"/>
    <n v="1.0942074303887901"/>
    <n v="102135.95"/>
    <n v="111757.91539981794"/>
  </r>
  <r>
    <s v="35 - São Paulo"/>
    <s v="SUDESTE             "/>
    <x v="25"/>
    <x v="25"/>
    <s v="Editorial"/>
    <s v="OUTROS"/>
    <s v="Direta"/>
    <n v="2015"/>
    <n v="1.0942074303887901"/>
    <n v="2960000"/>
    <n v="3238853.9939508187"/>
  </r>
  <r>
    <s v="35 - São Paulo"/>
    <s v="SUDESTE             "/>
    <x v="25"/>
    <x v="25"/>
    <s v="Editorial"/>
    <s v="OUTROS"/>
    <s v="Indireta"/>
    <n v="2015"/>
    <n v="1.0942074303887901"/>
    <n v="163783.62"/>
    <n v="179213.25397997405"/>
  </r>
  <r>
    <s v="35 - São Paulo"/>
    <s v="SUDESTE             "/>
    <x v="25"/>
    <x v="25"/>
    <s v="Editorial"/>
    <s v="OUTROS"/>
    <s v="Indireta"/>
    <n v="2015"/>
    <n v="1.0942074303887901"/>
    <n v="3588750.06"/>
    <n v="3926836.9814602165"/>
  </r>
  <r>
    <s v="35 - São Paulo"/>
    <s v="SUDESTE             "/>
    <x v="25"/>
    <x v="25"/>
    <s v="Editorial"/>
    <s v="OUTROS"/>
    <s v="Indireta"/>
    <n v="2015"/>
    <n v="1.0942074303887901"/>
    <n v="1585077.09"/>
    <n v="1734403.129617041"/>
  </r>
  <r>
    <s v="35 - São Paulo"/>
    <s v="SUDESTE             "/>
    <x v="25"/>
    <x v="25"/>
    <s v="Editorial"/>
    <s v="OUTROS"/>
    <s v="Indireta"/>
    <n v="2015"/>
    <n v="1.0942074303887901"/>
    <n v="46816.38"/>
    <n v="51226.830859905145"/>
  </r>
  <r>
    <s v="35 - São Paulo"/>
    <s v="SUDESTE             "/>
    <x v="33"/>
    <x v="33"/>
    <s v="Editorial"/>
    <s v="OUTROS"/>
    <s v="Indireta"/>
    <n v="2015"/>
    <n v="1.0942074303887901"/>
    <n v="183967.14"/>
    <n v="201298.21153537481"/>
  </r>
  <r>
    <s v="35 - São Paulo"/>
    <s v="SUDESTE             "/>
    <x v="33"/>
    <x v="33"/>
    <s v="Editorial"/>
    <s v="OUTROS"/>
    <s v="Indireta"/>
    <n v="2015"/>
    <n v="1.0942074303887901"/>
    <n v="92676.39"/>
    <n v="101407.19455960936"/>
  </r>
  <r>
    <s v="35 - São Paulo"/>
    <s v="SUDESTE             "/>
    <x v="33"/>
    <x v="33"/>
    <s v="Editorial"/>
    <s v="OUTROS"/>
    <s v="Indireta"/>
    <n v="2015"/>
    <n v="1.0942074303887901"/>
    <n v="304135.15999999997"/>
    <n v="332786.95191448351"/>
  </r>
  <r>
    <s v="35 - São Paulo"/>
    <s v="SUDESTE             "/>
    <x v="33"/>
    <x v="33"/>
    <s v="Editorial"/>
    <s v="OUTROS"/>
    <s v="Indireta"/>
    <n v="2015"/>
    <n v="1.0942074303887901"/>
    <n v="210791.73"/>
    <n v="230649.87723050764"/>
  </r>
  <r>
    <s v="35 - São Paulo"/>
    <s v="SUDESTE             "/>
    <x v="33"/>
    <x v="33"/>
    <s v="Editorial"/>
    <s v="OUTROS"/>
    <s v="Indireta"/>
    <n v="2015"/>
    <n v="1.0942074303887901"/>
    <n v="291678.84000000003"/>
    <n v="319157.1540151831"/>
  </r>
  <r>
    <s v="35 - São Paulo"/>
    <s v="SUDESTE             "/>
    <x v="33"/>
    <x v="33"/>
    <s v="Editorial"/>
    <s v="OUTROS"/>
    <s v="Indireta"/>
    <n v="2015"/>
    <n v="1.0942074303887901"/>
    <n v="42414.84"/>
    <n v="46410.633086751666"/>
  </r>
  <r>
    <s v="35 - São Paulo"/>
    <s v="SUDESTE             "/>
    <x v="37"/>
    <x v="37"/>
    <s v="Música"/>
    <s v="OUTROS"/>
    <s v="Indireta"/>
    <n v="2015"/>
    <n v="1.0942074303887901"/>
    <n v="56226.3"/>
    <n v="61523.235243269235"/>
  </r>
  <r>
    <s v="35 - São Paulo"/>
    <s v="SUDESTE             "/>
    <x v="37"/>
    <x v="37"/>
    <s v="Música"/>
    <s v="OUTROS"/>
    <s v="Indireta"/>
    <n v="2015"/>
    <n v="1.0942074303887901"/>
    <n v="4499.29"/>
    <n v="4923.1565494739789"/>
  </r>
  <r>
    <s v="35 - São Paulo"/>
    <s v="SUDESTE             "/>
    <x v="37"/>
    <x v="37"/>
    <s v="Música"/>
    <s v="OUTROS"/>
    <s v="Indireta"/>
    <n v="2015"/>
    <n v="1.0942074303887901"/>
    <n v="424733.27"/>
    <n v="464746.2999673282"/>
  </r>
  <r>
    <s v="35 - São Paulo"/>
    <s v="SUDESTE             "/>
    <x v="37"/>
    <x v="37"/>
    <s v="Música"/>
    <s v="OUTROS"/>
    <s v="Indireta"/>
    <n v="2015"/>
    <n v="1.0942074303887901"/>
    <n v="410497.49"/>
    <n v="449169.40371394804"/>
  </r>
  <r>
    <s v="35 - São Paulo"/>
    <s v="SUDESTE             "/>
    <x v="13"/>
    <x v="13"/>
    <s v="Editorial"/>
    <s v="OUTROS"/>
    <s v="Indireta"/>
    <n v="2015"/>
    <n v="1.0942074303887901"/>
    <n v="209705.55"/>
    <n v="229461.37100376794"/>
  </r>
  <r>
    <s v="35 - São Paulo"/>
    <s v="SUDESTE             "/>
    <x v="13"/>
    <x v="13"/>
    <s v="Editorial"/>
    <s v="OUTROS"/>
    <s v="Indireta"/>
    <n v="2015"/>
    <n v="1.0942074303887901"/>
    <n v="13076.11"/>
    <n v="14307.976722581163"/>
  </r>
  <r>
    <s v="35 - São Paulo"/>
    <s v="SUDESTE             "/>
    <x v="13"/>
    <x v="13"/>
    <s v="Editorial"/>
    <s v="OUTROS"/>
    <s v="Indireta"/>
    <n v="2015"/>
    <n v="1.0942074303887901"/>
    <n v="1897820.66"/>
    <n v="2076609.4677173577"/>
  </r>
  <r>
    <s v="35 - São Paulo"/>
    <s v="SUDESTE             "/>
    <x v="13"/>
    <x v="13"/>
    <s v="Editorial"/>
    <s v="OUTROS"/>
    <s v="Indireta"/>
    <n v="2015"/>
    <n v="1.0942074303887901"/>
    <n v="3305226.54"/>
    <n v="3616603.4391862317"/>
  </r>
  <r>
    <s v="35 - São Paulo"/>
    <s v="SUDESTE             "/>
    <x v="13"/>
    <x v="13"/>
    <s v="Editorial"/>
    <s v="OUTROS"/>
    <s v="Indireta"/>
    <n v="2015"/>
    <n v="1.0942074303887901"/>
    <n v="3394976.81"/>
    <n v="3714808.8514996315"/>
  </r>
  <r>
    <s v="35 - São Paulo"/>
    <s v="SUDESTE             "/>
    <x v="13"/>
    <x v="13"/>
    <s v="Editorial"/>
    <s v="OUTROS"/>
    <s v="Indireta"/>
    <n v="2015"/>
    <n v="1.0942074303887901"/>
    <n v="504261.06"/>
    <n v="551766.19870772748"/>
  </r>
  <r>
    <s v="35 - São Paulo"/>
    <s v="SUDESTE             "/>
    <x v="17"/>
    <x v="17"/>
    <s v="Editorial"/>
    <s v="OUTROS"/>
    <s v="Indireta"/>
    <n v="2015"/>
    <n v="1.0942074303887901"/>
    <n v="48041.64"/>
    <n v="52567.51945606331"/>
  </r>
  <r>
    <s v="35 - São Paulo"/>
    <s v="SUDESTE             "/>
    <x v="17"/>
    <x v="17"/>
    <s v="Editorial"/>
    <s v="OUTROS"/>
    <s v="Indireta"/>
    <n v="2015"/>
    <n v="1.0942074303887901"/>
    <n v="4170.96"/>
    <n v="4563.8954238544284"/>
  </r>
  <r>
    <s v="35 - São Paulo"/>
    <s v="SUDESTE             "/>
    <x v="17"/>
    <x v="17"/>
    <s v="Editorial"/>
    <s v="OUTROS"/>
    <s v="Indireta"/>
    <n v="2015"/>
    <n v="1.0942074303887901"/>
    <n v="6590.1"/>
    <n v="7210.9363870051657"/>
  </r>
  <r>
    <s v="35 - São Paulo"/>
    <s v="SUDESTE             "/>
    <x v="17"/>
    <x v="17"/>
    <s v="Editorial"/>
    <s v="OUTROS"/>
    <s v="Indireta"/>
    <n v="2015"/>
    <n v="1.0942074303887901"/>
    <n v="58504.71"/>
    <n v="64016.28839474135"/>
  </r>
  <r>
    <s v="35 - São Paulo"/>
    <s v="SUDESTE             "/>
    <x v="17"/>
    <x v="17"/>
    <s v="Editorial"/>
    <s v="OUTROS"/>
    <s v="Indireta"/>
    <n v="2015"/>
    <n v="1.0942074303887901"/>
    <n v="418847.95"/>
    <n v="458306.53909311246"/>
  </r>
  <r>
    <s v="35 - São Paulo"/>
    <s v="SUDESTE             "/>
    <x v="17"/>
    <x v="17"/>
    <s v="Editorial"/>
    <s v="OUTROS"/>
    <s v="Indireta"/>
    <n v="2015"/>
    <n v="1.0942074303887901"/>
    <n v="141024.37"/>
    <n v="154309.91351989796"/>
  </r>
  <r>
    <s v="35 - São Paulo"/>
    <s v="SUDESTE             "/>
    <x v="17"/>
    <x v="17"/>
    <s v="Editorial"/>
    <s v="OUTROS"/>
    <s v="Indireta"/>
    <n v="2015"/>
    <n v="1.0942074303887901"/>
    <n v="69869.149999999994"/>
    <n v="76451.343084948923"/>
  </r>
  <r>
    <s v="35 - São Paulo"/>
    <s v="SUDESTE             "/>
    <x v="12"/>
    <x v="12"/>
    <s v="Editorial"/>
    <s v="OUTROS"/>
    <s v="Indireta"/>
    <n v="2015"/>
    <n v="1.0942074303887901"/>
    <n v="29536.58"/>
    <n v="32319.14530427293"/>
  </r>
  <r>
    <s v="35 - São Paulo"/>
    <s v="SUDESTE             "/>
    <x v="12"/>
    <x v="12"/>
    <s v="Editorial"/>
    <s v="OUTROS"/>
    <s v="Indireta"/>
    <n v="2015"/>
    <n v="1.0942074303887901"/>
    <n v="1125.3699999999999"/>
    <n v="1231.3882159366326"/>
  </r>
  <r>
    <s v="35 - São Paulo"/>
    <s v="SUDESTE             "/>
    <x v="12"/>
    <x v="12"/>
    <s v="Editorial"/>
    <s v="OUTROS"/>
    <s v="Indireta"/>
    <n v="2015"/>
    <n v="1.0942074303887901"/>
    <n v="300862.23"/>
    <n v="329205.68758934113"/>
  </r>
  <r>
    <s v="35 - São Paulo"/>
    <s v="SUDESTE             "/>
    <x v="12"/>
    <x v="12"/>
    <s v="Editorial"/>
    <s v="OUTROS"/>
    <s v="Indireta"/>
    <n v="2015"/>
    <n v="1.0942074303887901"/>
    <n v="77377.91"/>
    <n v="84667.48406995507"/>
  </r>
  <r>
    <s v="35 - São Paulo"/>
    <s v="SUDESTE             "/>
    <x v="43"/>
    <x v="43"/>
    <e v="#N/A"/>
    <s v="OUTROS"/>
    <s v="Indireta"/>
    <n v="2015"/>
    <n v="1.0942074303887901"/>
    <n v="24603.3"/>
    <n v="26921.113672084517"/>
  </r>
  <r>
    <s v="35 - São Paulo"/>
    <s v="SUDESTE             "/>
    <x v="43"/>
    <x v="43"/>
    <e v="#N/A"/>
    <s v="OUTROS"/>
    <s v="Indireta"/>
    <n v="2015"/>
    <n v="1.0942074303887901"/>
    <n v="1319.84"/>
    <n v="1444.1787349243407"/>
  </r>
  <r>
    <s v="35 - São Paulo"/>
    <s v="SUDESTE             "/>
    <x v="43"/>
    <x v="43"/>
    <e v="#N/A"/>
    <s v="OUTROS"/>
    <s v="Indireta"/>
    <n v="2015"/>
    <n v="1.0942074303887901"/>
    <n v="363077.11"/>
    <n v="397281.67156608804"/>
  </r>
  <r>
    <s v="35 - São Paulo"/>
    <s v="SUDESTE             "/>
    <x v="43"/>
    <x v="43"/>
    <e v="#N/A"/>
    <s v="OUTROS"/>
    <s v="Indireta"/>
    <n v="2015"/>
    <n v="1.0942074303887901"/>
    <n v="130383.99"/>
    <n v="142667.1306617377"/>
  </r>
  <r>
    <s v="35 - São Paulo"/>
    <s v="SUDESTE             "/>
    <x v="14"/>
    <x v="14"/>
    <s v="Editorial"/>
    <s v="OUTROS"/>
    <s v="Indireta"/>
    <n v="2015"/>
    <n v="1.0942074303887901"/>
    <n v="589885.01"/>
    <n v="645456.56101696577"/>
  </r>
  <r>
    <s v="35 - São Paulo"/>
    <s v="SUDESTE             "/>
    <x v="14"/>
    <x v="14"/>
    <s v="Editorial"/>
    <s v="OUTROS"/>
    <s v="Direta"/>
    <n v="2015"/>
    <n v="1.0942074303887901"/>
    <n v="38000000"/>
    <n v="41579882.354774021"/>
  </r>
  <r>
    <s v="35 - São Paulo"/>
    <s v="SUDESTE             "/>
    <x v="14"/>
    <x v="14"/>
    <s v="Editorial"/>
    <s v="OUTROS"/>
    <s v="Indireta"/>
    <n v="2015"/>
    <n v="1.0942074303887901"/>
    <n v="100000"/>
    <n v="109420.74303887901"/>
  </r>
  <r>
    <s v="35 - São Paulo"/>
    <s v="SUDESTE             "/>
    <x v="14"/>
    <x v="14"/>
    <s v="Editorial"/>
    <s v="OUTROS"/>
    <s v="Indireta"/>
    <n v="2015"/>
    <n v="1.0942074303887901"/>
    <n v="102988.56"/>
    <n v="112690.84759704173"/>
  </r>
  <r>
    <s v="35 - São Paulo"/>
    <s v="SUDESTE             "/>
    <x v="14"/>
    <x v="14"/>
    <s v="Editorial"/>
    <s v="OUTROS"/>
    <s v="Indireta"/>
    <n v="2015"/>
    <n v="1.0942074303887901"/>
    <n v="337560"/>
    <n v="369360.66020203999"/>
  </r>
  <r>
    <s v="35 - São Paulo"/>
    <s v="SUDESTE             "/>
    <x v="14"/>
    <x v="14"/>
    <s v="Editorial"/>
    <s v="OUTROS"/>
    <s v="Indireta"/>
    <n v="2015"/>
    <n v="1.0942074303887901"/>
    <n v="2696187.52"/>
    <n v="2950188.4181055245"/>
  </r>
  <r>
    <s v="35 - São Paulo"/>
    <s v="SUDESTE             "/>
    <x v="14"/>
    <x v="14"/>
    <s v="Editorial"/>
    <s v="OUTROS"/>
    <s v="Direta"/>
    <n v="2015"/>
    <n v="1.0942074303887901"/>
    <n v="73999999.980000004"/>
    <n v="80971349.826886326"/>
  </r>
  <r>
    <s v="35 - São Paulo"/>
    <s v="SUDESTE             "/>
    <x v="14"/>
    <x v="14"/>
    <s v="Editorial"/>
    <s v="OUTROS"/>
    <s v="Indireta"/>
    <n v="2015"/>
    <n v="1.0942074303887901"/>
    <n v="4023884.13"/>
    <n v="4402963.9140695324"/>
  </r>
  <r>
    <s v="35 - São Paulo"/>
    <s v="SUDESTE             "/>
    <x v="14"/>
    <x v="14"/>
    <s v="Editorial"/>
    <s v="OUTROS"/>
    <s v="Direta"/>
    <n v="2015"/>
    <n v="1.0942074303887901"/>
    <n v="5399999.9900000002"/>
    <n v="5908720.1131573925"/>
  </r>
  <r>
    <s v="35 - São Paulo"/>
    <s v="SUDESTE             "/>
    <x v="14"/>
    <x v="14"/>
    <s v="Editorial"/>
    <s v="OUTROS"/>
    <s v="Direta"/>
    <n v="2015"/>
    <n v="1.0942074303887901"/>
    <n v="600000"/>
    <n v="656524.45823327405"/>
  </r>
  <r>
    <s v="35 - São Paulo"/>
    <s v="SUDESTE             "/>
    <x v="18"/>
    <x v="18"/>
    <s v="Editorial"/>
    <s v="OUTROS"/>
    <s v="Indireta"/>
    <n v="2015"/>
    <n v="1.0942074303887901"/>
    <n v="51395.99"/>
    <n v="56237.874150187949"/>
  </r>
  <r>
    <s v="35 - São Paulo"/>
    <s v="SUDESTE             "/>
    <x v="18"/>
    <x v="18"/>
    <s v="Editorial"/>
    <s v="OUTROS"/>
    <s v="Indireta"/>
    <n v="2015"/>
    <n v="1.0942074303887901"/>
    <n v="5103.67"/>
    <n v="5584.4736362523563"/>
  </r>
  <r>
    <s v="35 - São Paulo"/>
    <s v="SUDESTE             "/>
    <x v="18"/>
    <x v="18"/>
    <s v="Editorial"/>
    <s v="OUTROS"/>
    <s v="Indireta"/>
    <n v="2015"/>
    <n v="1.0942074303887901"/>
    <n v="208055.65"/>
    <n v="227656.03816436947"/>
  </r>
  <r>
    <s v="35 - São Paulo"/>
    <s v="SUDESTE             "/>
    <x v="18"/>
    <x v="18"/>
    <s v="Editorial"/>
    <s v="OUTROS"/>
    <s v="Indireta"/>
    <n v="2015"/>
    <n v="1.0942074303887901"/>
    <n v="299452"/>
    <n v="327662.60344478395"/>
  </r>
  <r>
    <s v="35 - São Paulo"/>
    <s v="SUDESTE             "/>
    <x v="19"/>
    <x v="19"/>
    <s v="Editorial"/>
    <s v="OUTROS"/>
    <s v="Indireta"/>
    <n v="2015"/>
    <n v="1.0942074303887901"/>
    <n v="95313.919999999998"/>
    <n v="104293.19948348271"/>
  </r>
  <r>
    <s v="35 - São Paulo"/>
    <s v="SUDESTE             "/>
    <x v="19"/>
    <x v="19"/>
    <s v="Editorial"/>
    <s v="OUTROS"/>
    <s v="Indireta"/>
    <n v="2015"/>
    <n v="1.0942074303887901"/>
    <n v="83762.509999999995"/>
    <n v="91653.560830015325"/>
  </r>
  <r>
    <s v="35 - São Paulo"/>
    <s v="SUDESTE             "/>
    <x v="19"/>
    <x v="19"/>
    <s v="Editorial"/>
    <s v="OUTROS"/>
    <s v="Indireta"/>
    <n v="2015"/>
    <n v="1.0942074303887901"/>
    <n v="44963.68"/>
    <n v="49199.592753623831"/>
  </r>
  <r>
    <s v="35 - São Paulo"/>
    <s v="SUDESTE             "/>
    <x v="19"/>
    <x v="19"/>
    <s v="Editorial"/>
    <s v="OUTROS"/>
    <s v="Indireta"/>
    <n v="2015"/>
    <n v="1.0942074303887901"/>
    <n v="255868.83"/>
    <n v="279973.57499088615"/>
  </r>
  <r>
    <s v="35 - São Paulo"/>
    <s v="SUDESTE             "/>
    <x v="5"/>
    <x v="5"/>
    <e v="#N/A"/>
    <s v="OUTROS"/>
    <s v="Indireta"/>
    <n v="2015"/>
    <n v="1.0942074303887901"/>
    <n v="508204.69"/>
    <n v="556081.34795643168"/>
  </r>
  <r>
    <s v="35 - São Paulo"/>
    <s v="SUDESTE             "/>
    <x v="5"/>
    <x v="5"/>
    <e v="#N/A"/>
    <s v="OUTROS"/>
    <s v="Indireta"/>
    <n v="2015"/>
    <n v="1.0942074303887901"/>
    <n v="1000000"/>
    <n v="1094207.4303887901"/>
  </r>
  <r>
    <s v="35 - São Paulo"/>
    <s v="SUDESTE             "/>
    <x v="5"/>
    <x v="5"/>
    <e v="#N/A"/>
    <s v="OUTROS"/>
    <s v="Indireta"/>
    <n v="2015"/>
    <n v="1.0942074303887901"/>
    <n v="188873.91"/>
    <n v="206667.23572858362"/>
  </r>
  <r>
    <s v="35 - São Paulo"/>
    <s v="SUDESTE             "/>
    <x v="5"/>
    <x v="5"/>
    <e v="#N/A"/>
    <s v="OUTROS"/>
    <s v="Indireta"/>
    <n v="2015"/>
    <n v="1.0942074303887901"/>
    <n v="807696.25"/>
    <n v="883787.23824716185"/>
  </r>
  <r>
    <s v="35 - São Paulo"/>
    <s v="SUDESTE             "/>
    <x v="5"/>
    <x v="5"/>
    <e v="#N/A"/>
    <s v="OUTROS"/>
    <s v="Indireta"/>
    <n v="2015"/>
    <n v="1.0942074303887901"/>
    <n v="628879.01"/>
    <n v="688124.08555754623"/>
  </r>
  <r>
    <s v="35 - São Paulo"/>
    <s v="SUDESTE             "/>
    <x v="15"/>
    <x v="15"/>
    <s v="Audiovisual"/>
    <s v="OUTROS"/>
    <s v="Direta"/>
    <n v="2015"/>
    <n v="1.0942074303887901"/>
    <n v="24950691.530000001"/>
    <n v="27301232.065464649"/>
  </r>
  <r>
    <s v="35 - São Paulo"/>
    <s v="SUDESTE             "/>
    <x v="27"/>
    <x v="27"/>
    <s v="Audiovisual"/>
    <s v="OUTROS"/>
    <s v="Indireta"/>
    <n v="2015"/>
    <n v="1.0942074303887901"/>
    <n v="64598.17"/>
    <n v="70683.797603518222"/>
  </r>
  <r>
    <s v="35 - São Paulo"/>
    <s v="SUDESTE             "/>
    <x v="42"/>
    <x v="42"/>
    <s v="Audiovisual"/>
    <s v="OUTROS"/>
    <s v="Indireta"/>
    <n v="2015"/>
    <n v="1.0942074303887901"/>
    <n v="5102.3"/>
    <n v="5582.9745720727242"/>
  </r>
  <r>
    <s v="35 - São Paulo"/>
    <s v="SUDESTE             "/>
    <x v="42"/>
    <x v="42"/>
    <s v="Audiovisual"/>
    <s v="OUTROS"/>
    <s v="Direta"/>
    <n v="2015"/>
    <n v="1.0942074303887901"/>
    <n v="218400"/>
    <n v="238974.90279691175"/>
  </r>
  <r>
    <s v="35 - São Paulo"/>
    <s v="SUDESTE             "/>
    <x v="42"/>
    <x v="42"/>
    <s v="Audiovisual"/>
    <s v="OUTROS"/>
    <s v="Direta"/>
    <n v="2015"/>
    <n v="1.0942074303887901"/>
    <n v="315708"/>
    <n v="345450.03943318414"/>
  </r>
  <r>
    <s v="35 - São Paulo"/>
    <s v="SUDESTE             "/>
    <x v="42"/>
    <x v="42"/>
    <s v="Audiovisual"/>
    <s v="OUTROS"/>
    <s v="Indireta"/>
    <n v="2015"/>
    <n v="1.0942074303887901"/>
    <n v="71766.84"/>
    <n v="78527.809583523427"/>
  </r>
  <r>
    <s v="35 - São Paulo"/>
    <s v="SUDESTE             "/>
    <x v="42"/>
    <x v="42"/>
    <s v="Audiovisual"/>
    <s v="OUTROS"/>
    <s v="Direta"/>
    <n v="2015"/>
    <n v="1.0942074303887901"/>
    <n v="706940"/>
    <n v="773539.00083905132"/>
  </r>
  <r>
    <s v="35 - São Paulo"/>
    <s v="SUDESTE             "/>
    <x v="42"/>
    <x v="42"/>
    <s v="Audiovisual"/>
    <s v="OUTROS"/>
    <s v="Indireta"/>
    <n v="2015"/>
    <n v="1.0942074303887901"/>
    <n v="182539.59"/>
    <n v="199736.17571812327"/>
  </r>
  <r>
    <s v="35 - São Paulo"/>
    <s v="SUDESTE             "/>
    <x v="42"/>
    <x v="42"/>
    <s v="Audiovisual"/>
    <s v="OUTROS"/>
    <s v="Direta"/>
    <n v="2015"/>
    <n v="1.0942074303887901"/>
    <n v="212040"/>
    <n v="232015.74353963905"/>
  </r>
  <r>
    <s v="35 - São Paulo"/>
    <s v="SUDESTE             "/>
    <x v="31"/>
    <x v="31"/>
    <s v="Audiovisual"/>
    <s v="OUTROS"/>
    <s v="Indireta"/>
    <n v="2015"/>
    <n v="1.0942074303887901"/>
    <n v="5509.55"/>
    <n v="6028.5905480985584"/>
  </r>
  <r>
    <s v="35 - São Paulo"/>
    <s v="SUDESTE             "/>
    <x v="31"/>
    <x v="31"/>
    <s v="Audiovisual"/>
    <s v="OUTROS"/>
    <s v="Direta"/>
    <n v="2015"/>
    <n v="1.0942074303887901"/>
    <n v="500000"/>
    <n v="547103.71519439504"/>
  </r>
  <r>
    <s v="35 - São Paulo"/>
    <s v="SUDESTE             "/>
    <x v="31"/>
    <x v="31"/>
    <s v="Audiovisual"/>
    <s v="OUTROS"/>
    <s v="Indireta"/>
    <n v="2015"/>
    <n v="1.0942074303887901"/>
    <n v="56011.82"/>
    <n v="61288.549633599439"/>
  </r>
  <r>
    <s v="35 - São Paulo"/>
    <s v="SUDESTE             "/>
    <x v="31"/>
    <x v="31"/>
    <s v="Audiovisual"/>
    <s v="OUTROS"/>
    <s v="Direta"/>
    <n v="2015"/>
    <n v="1.0942074303887901"/>
    <n v="3810000"/>
    <n v="4168930.3097812901"/>
  </r>
  <r>
    <s v="35 - São Paulo"/>
    <s v="SUDESTE             "/>
    <x v="31"/>
    <x v="31"/>
    <s v="Audiovisual"/>
    <s v="OUTROS"/>
    <s v="Direta"/>
    <n v="2015"/>
    <n v="1.0942074303887901"/>
    <n v="375000"/>
    <n v="410327.78639579628"/>
  </r>
  <r>
    <s v="35 - São Paulo"/>
    <s v="SUDESTE             "/>
    <x v="31"/>
    <x v="31"/>
    <s v="Audiovisual"/>
    <s v="OUTROS"/>
    <s v="Indireta"/>
    <n v="2015"/>
    <n v="1.0942074303887901"/>
    <n v="575535.1"/>
    <n v="629754.78286955529"/>
  </r>
  <r>
    <s v="35 - São Paulo"/>
    <s v="SUDESTE             "/>
    <x v="31"/>
    <x v="31"/>
    <s v="Audiovisual"/>
    <s v="OUTROS"/>
    <s v="Direta"/>
    <n v="2015"/>
    <n v="1.0942074303887901"/>
    <n v="1249999.99"/>
    <n v="1367759.2770439133"/>
  </r>
  <r>
    <s v="35 - São Paulo"/>
    <s v="SUDESTE             "/>
    <x v="31"/>
    <x v="31"/>
    <s v="Audiovisual"/>
    <s v="OUTROS"/>
    <s v="Indireta"/>
    <n v="2015"/>
    <n v="1.0942074303887901"/>
    <n v="39698.17"/>
    <n v="43438.032586837355"/>
  </r>
  <r>
    <s v="35 - São Paulo"/>
    <s v="SUDESTE             "/>
    <x v="31"/>
    <x v="31"/>
    <s v="Audiovisual"/>
    <s v="OUTROS"/>
    <s v="Direta"/>
    <n v="2015"/>
    <n v="1.0942074303887901"/>
    <n v="699885.99"/>
    <n v="765820.45068301447"/>
  </r>
  <r>
    <s v="35 - São Paulo"/>
    <s v="SUDESTE             "/>
    <x v="31"/>
    <x v="31"/>
    <s v="Audiovisual"/>
    <s v="OUTROS"/>
    <s v="Direta"/>
    <n v="2015"/>
    <n v="1.0942074303887901"/>
    <n v="1226114"/>
    <n v="1341623.0493037209"/>
  </r>
  <r>
    <s v="35 - São Paulo"/>
    <s v="SUDESTE             "/>
    <x v="47"/>
    <x v="47"/>
    <s v="Audiovisual"/>
    <s v="OUTROS"/>
    <s v="Indireta"/>
    <n v="2015"/>
    <n v="1.0942074303887901"/>
    <n v="47240.86"/>
    <n v="51691.300029956576"/>
  </r>
  <r>
    <s v="35 - São Paulo"/>
    <s v="SUDESTE             "/>
    <x v="47"/>
    <x v="47"/>
    <s v="Audiovisual"/>
    <s v="OUTROS"/>
    <s v="Indireta"/>
    <n v="2015"/>
    <n v="1.0942074303887901"/>
    <n v="3643.86"/>
    <n v="3987.1386872964968"/>
  </r>
  <r>
    <s v="35 - São Paulo"/>
    <s v="SUDESTE             "/>
    <x v="34"/>
    <x v="34"/>
    <s v="Audiovisual"/>
    <s v="OUTROS"/>
    <s v="Indireta"/>
    <n v="2015"/>
    <n v="1.0942074303887901"/>
    <n v="32354.59"/>
    <n v="35402.632785182846"/>
  </r>
  <r>
    <s v="35 - São Paulo"/>
    <s v="SUDESTE             "/>
    <x v="34"/>
    <x v="34"/>
    <s v="Audiovisual"/>
    <s v="OUTROS"/>
    <s v="Indireta"/>
    <n v="2015"/>
    <n v="1.0942074303887901"/>
    <n v="56536.01"/>
    <n v="61862.122226534942"/>
  </r>
  <r>
    <s v="35 - São Paulo"/>
    <s v="SUDESTE             "/>
    <x v="34"/>
    <x v="34"/>
    <s v="Audiovisual"/>
    <s v="OUTROS"/>
    <s v="Indireta"/>
    <n v="2015"/>
    <n v="1.0942074303887901"/>
    <n v="37358.089999999997"/>
    <n v="40877.499663133152"/>
  </r>
  <r>
    <s v="35 - São Paulo"/>
    <s v="SUDESTE             "/>
    <x v="35"/>
    <x v="35"/>
    <s v="Audiovisual"/>
    <s v="OUTROS"/>
    <s v="Indireta"/>
    <n v="2015"/>
    <n v="1.0942074303887901"/>
    <n v="43798.94"/>
    <n v="47925.125591152799"/>
  </r>
  <r>
    <s v="35 - São Paulo"/>
    <s v="SUDESTE             "/>
    <x v="35"/>
    <x v="35"/>
    <s v="Audiovisual"/>
    <s v="OUTROS"/>
    <s v="Indireta"/>
    <n v="2015"/>
    <n v="1.0942074303887901"/>
    <n v="2457.61"/>
    <n v="2689.1351229977945"/>
  </r>
  <r>
    <s v="35 - São Paulo"/>
    <s v="SUDESTE             "/>
    <x v="28"/>
    <x v="28"/>
    <s v="Audiovisual"/>
    <s v="OUTROS"/>
    <s v="Indireta"/>
    <n v="2015"/>
    <n v="1.0942074303887901"/>
    <n v="56437.120000000003"/>
    <n v="61753.916053743793"/>
  </r>
  <r>
    <s v="35 - São Paulo"/>
    <s v="SUDESTE             "/>
    <x v="28"/>
    <x v="28"/>
    <s v="Audiovisual"/>
    <s v="OUTROS"/>
    <s v="Direta"/>
    <n v="2015"/>
    <n v="1.0942074303887901"/>
    <n v="125273"/>
    <n v="137074.6474270949"/>
  </r>
  <r>
    <s v="35 - São Paulo"/>
    <s v="SUDESTE             "/>
    <x v="28"/>
    <x v="28"/>
    <s v="Audiovisual"/>
    <s v="OUTROS"/>
    <s v="Indireta"/>
    <n v="2015"/>
    <n v="1.0942074303887901"/>
    <n v="17019.05"/>
    <n v="18622.370968158339"/>
  </r>
  <r>
    <s v="35 - São Paulo"/>
    <s v="SUDESTE             "/>
    <x v="28"/>
    <x v="28"/>
    <s v="Audiovisual"/>
    <s v="OUTROS"/>
    <s v="Direta"/>
    <n v="2015"/>
    <n v="1.0942074303887901"/>
    <n v="1572107.15"/>
    <n v="1720211.324897344"/>
  </r>
  <r>
    <s v="35 - São Paulo"/>
    <s v="SUDESTE             "/>
    <x v="28"/>
    <x v="28"/>
    <s v="Audiovisual"/>
    <s v="OUTROS"/>
    <s v="Direta"/>
    <n v="2015"/>
    <n v="1.0942074303887901"/>
    <n v="2644682.0099999998"/>
    <n v="2893830.7063575601"/>
  </r>
  <r>
    <s v="35 - São Paulo"/>
    <s v="SUDESTE             "/>
    <x v="28"/>
    <x v="28"/>
    <s v="Audiovisual"/>
    <s v="OUTROS"/>
    <s v="Direta"/>
    <n v="2015"/>
    <n v="1.0942074303887901"/>
    <n v="47400"/>
    <n v="51865.432200428651"/>
  </r>
  <r>
    <s v="35 - São Paulo"/>
    <s v="SUDESTE             "/>
    <x v="28"/>
    <x v="28"/>
    <s v="Audiovisual"/>
    <s v="OUTROS"/>
    <s v="Direta"/>
    <n v="2015"/>
    <n v="1.0942074303887901"/>
    <n v="417576"/>
    <n v="456914.76195202942"/>
  </r>
  <r>
    <s v="35 - São Paulo"/>
    <s v="SUDESTE             "/>
    <x v="28"/>
    <x v="28"/>
    <s v="Audiovisual"/>
    <s v="OUTROS"/>
    <s v="Indireta"/>
    <n v="2015"/>
    <n v="1.0942074303887901"/>
    <n v="118504.17"/>
    <n v="129668.14334605634"/>
  </r>
  <r>
    <s v="35 - São Paulo"/>
    <s v="SUDESTE             "/>
    <x v="28"/>
    <x v="28"/>
    <s v="Audiovisual"/>
    <s v="OUTROS"/>
    <s v="Direta"/>
    <n v="2015"/>
    <n v="1.0942074303887901"/>
    <n v="292311.59999999998"/>
    <n v="319849.52470883582"/>
  </r>
  <r>
    <s v="35 - São Paulo"/>
    <s v="SUDESTE             "/>
    <x v="28"/>
    <x v="28"/>
    <s v="Audiovisual"/>
    <s v="OUTROS"/>
    <s v="Indireta"/>
    <n v="2015"/>
    <n v="1.0942074303887901"/>
    <n v="116825.92"/>
    <n v="127831.78972600636"/>
  </r>
  <r>
    <s v="35 - São Paulo"/>
    <s v="SUDESTE             "/>
    <x v="28"/>
    <x v="28"/>
    <s v="Audiovisual"/>
    <s v="OUTROS"/>
    <s v="Direta"/>
    <n v="2015"/>
    <n v="1.0942074303887901"/>
    <n v="16720"/>
    <n v="18295.148236100569"/>
  </r>
  <r>
    <s v="35 - São Paulo"/>
    <s v="SUDESTE             "/>
    <x v="7"/>
    <x v="7"/>
    <s v="Música"/>
    <s v="OUTROS"/>
    <s v="Indireta"/>
    <n v="2015"/>
    <n v="1.0942074303887901"/>
    <n v="12109.82"/>
    <n v="13250.655024670777"/>
  </r>
  <r>
    <s v="35 - São Paulo"/>
    <s v="SUDESTE             "/>
    <x v="7"/>
    <x v="7"/>
    <s v="Música"/>
    <s v="OUTROS"/>
    <s v="Indireta"/>
    <n v="2015"/>
    <n v="1.0942074303887901"/>
    <n v="245190.23"/>
    <n v="268288.97152473644"/>
  </r>
  <r>
    <s v="35 - São Paulo"/>
    <s v="SUDESTE             "/>
    <x v="7"/>
    <x v="7"/>
    <s v="Música"/>
    <s v="OUTROS"/>
    <s v="Indireta"/>
    <n v="2015"/>
    <n v="1.0942074303887901"/>
    <n v="81769.09"/>
    <n v="89472.345854129715"/>
  </r>
  <r>
    <s v="35 - São Paulo"/>
    <s v="SUDESTE             "/>
    <x v="16"/>
    <x v="16"/>
    <s v="Audiovisual"/>
    <s v="OUTROS"/>
    <s v="Indireta"/>
    <n v="2015"/>
    <n v="1.0942074303887901"/>
    <n v="18846.759999999998"/>
    <n v="20622.264830754233"/>
  </r>
  <r>
    <s v="35 - São Paulo"/>
    <s v="SUDESTE             "/>
    <x v="16"/>
    <x v="16"/>
    <s v="Audiovisual"/>
    <s v="OUTROS"/>
    <s v="Indireta"/>
    <n v="2015"/>
    <n v="1.0942074303887901"/>
    <n v="100000"/>
    <n v="109420.74303887901"/>
  </r>
  <r>
    <s v="35 - São Paulo"/>
    <s v="SUDESTE             "/>
    <x v="16"/>
    <x v="16"/>
    <s v="Audiovisual"/>
    <s v="OUTROS"/>
    <s v="Indireta"/>
    <n v="2015"/>
    <n v="1.0942074303887901"/>
    <n v="71550.62"/>
    <n v="78291.220052924764"/>
  </r>
  <r>
    <s v="35 - São Paulo"/>
    <s v="SUDESTE             "/>
    <x v="16"/>
    <x v="16"/>
    <s v="Audiovisual"/>
    <s v="OUTROS"/>
    <s v="Indireta"/>
    <n v="2015"/>
    <n v="1.0942074303887901"/>
    <n v="26000"/>
    <n v="28449.393190108542"/>
  </r>
  <r>
    <s v="35 - São Paulo"/>
    <s v="SUDESTE             "/>
    <x v="16"/>
    <x v="16"/>
    <s v="Audiovisual"/>
    <s v="OUTROS"/>
    <s v="Indireta"/>
    <n v="2015"/>
    <n v="1.0942074303887901"/>
    <n v="1003648.14"/>
    <n v="1098199.2522838886"/>
  </r>
  <r>
    <s v="35 - São Paulo"/>
    <s v="SUDESTE             "/>
    <x v="16"/>
    <x v="16"/>
    <s v="Audiovisual"/>
    <s v="OUTROS"/>
    <s v="Indireta"/>
    <n v="2015"/>
    <n v="1.0942074303887901"/>
    <n v="458387.07"/>
    <n v="501570.53798814648"/>
  </r>
  <r>
    <s v="35 - São Paulo"/>
    <s v="SUDESTE             "/>
    <x v="32"/>
    <x v="32"/>
    <s v="Audiovisual"/>
    <s v="OUTROS"/>
    <s v="Indireta"/>
    <n v="2015"/>
    <n v="1.0942074303887901"/>
    <n v="96069.77"/>
    <n v="105120.25616974208"/>
  </r>
  <r>
    <s v="35 - São Paulo"/>
    <s v="SUDESTE             "/>
    <x v="32"/>
    <x v="32"/>
    <s v="Audiovisual"/>
    <s v="OUTROS"/>
    <s v="Indireta"/>
    <n v="2015"/>
    <n v="1.0942074303887901"/>
    <n v="4186571.52"/>
    <n v="4580977.6650380911"/>
  </r>
  <r>
    <s v="35 - São Paulo"/>
    <s v="SUDESTE             "/>
    <x v="32"/>
    <x v="32"/>
    <s v="Audiovisual"/>
    <s v="OUTROS"/>
    <s v="Indireta"/>
    <n v="2015"/>
    <n v="1.0942074303887901"/>
    <n v="287675.84000000003"/>
    <n v="314777.04167133674"/>
  </r>
  <r>
    <s v="35 - São Paulo"/>
    <s v="SUDESTE             "/>
    <x v="32"/>
    <x v="32"/>
    <s v="Audiovisual"/>
    <s v="OUTROS"/>
    <s v="Indireta"/>
    <n v="2015"/>
    <n v="1.0942074303887901"/>
    <n v="232057"/>
    <n v="253918.49367373146"/>
  </r>
  <r>
    <s v="35 - São Paulo"/>
    <s v="SUDESTE             "/>
    <x v="32"/>
    <x v="32"/>
    <s v="Audiovisual"/>
    <s v="OUTROS"/>
    <s v="Indireta"/>
    <n v="2015"/>
    <n v="1.0942074303887901"/>
    <n v="2352525.37"/>
    <n v="2574150.7400321378"/>
  </r>
  <r>
    <s v="35 - São Paulo"/>
    <s v="SUDESTE             "/>
    <x v="32"/>
    <x v="32"/>
    <s v="Audiovisual"/>
    <s v="OUTROS"/>
    <s v="Indireta"/>
    <n v="2015"/>
    <n v="1.0942074303887901"/>
    <n v="87342.98"/>
    <n v="95571.337708299485"/>
  </r>
  <r>
    <s v="35 - São Paulo"/>
    <s v="SUDESTE             "/>
    <x v="70"/>
    <x v="70"/>
    <e v="#N/A"/>
    <s v="OUTROS"/>
    <s v="Direta"/>
    <n v="2015"/>
    <n v="1.0942074303887901"/>
    <n v="15771157.08"/>
    <n v="17256917.262764774"/>
  </r>
  <r>
    <s v="35 - São Paulo"/>
    <s v="SUDESTE             "/>
    <x v="70"/>
    <x v="70"/>
    <e v="#N/A"/>
    <s v="OUTROS"/>
    <s v="Direta"/>
    <n v="2015"/>
    <n v="1.0942074303887901"/>
    <n v="438000"/>
    <n v="479262.85451029008"/>
  </r>
  <r>
    <s v="35 - São Paulo"/>
    <s v="SUDESTE             "/>
    <x v="71"/>
    <x v="71"/>
    <e v="#N/A"/>
    <s v="OUTROS"/>
    <s v="Direta"/>
    <n v="2015"/>
    <n v="1.0942074303887901"/>
    <n v="151587"/>
    <n v="165867.62175034551"/>
  </r>
  <r>
    <s v="35 - São Paulo"/>
    <s v="SUDESTE             "/>
    <x v="71"/>
    <x v="71"/>
    <e v="#N/A"/>
    <s v="OUTROS"/>
    <s v="Direta"/>
    <n v="2015"/>
    <n v="1.0942074303887901"/>
    <n v="1010583"/>
    <n v="1105787.4276245947"/>
  </r>
  <r>
    <s v="35 - São Paulo"/>
    <s v="SUDESTE             "/>
    <x v="71"/>
    <x v="71"/>
    <e v="#N/A"/>
    <s v="OUTROS"/>
    <s v="Direta"/>
    <n v="2015"/>
    <n v="1.0942074303887901"/>
    <n v="353704"/>
    <n v="387025.54495823663"/>
  </r>
  <r>
    <s v="35 - São Paulo"/>
    <s v="SUDESTE             "/>
    <x v="59"/>
    <x v="59"/>
    <s v="Educação e Criação em Artes"/>
    <s v="OUTROS"/>
    <s v="Indireta"/>
    <n v="2015"/>
    <n v="1.0942074303887901"/>
    <n v="9745.43"/>
    <n v="10663.521918333827"/>
  </r>
  <r>
    <s v="35 - São Paulo"/>
    <s v="SUDESTE             "/>
    <x v="59"/>
    <x v="59"/>
    <s v="Educação e Criação em Artes"/>
    <s v="OUTROS"/>
    <s v="Indireta"/>
    <n v="2015"/>
    <n v="1.0942074303887901"/>
    <n v="2134.54"/>
    <n v="2335.6295284620878"/>
  </r>
  <r>
    <s v="35 - São Paulo"/>
    <s v="SUDESTE             "/>
    <x v="59"/>
    <x v="59"/>
    <s v="Educação e Criação em Artes"/>
    <s v="OUTROS"/>
    <s v="Indireta"/>
    <n v="2015"/>
    <n v="1.0942074303887901"/>
    <n v="23074.37"/>
    <n v="25248.147105540185"/>
  </r>
  <r>
    <s v="35 - São Paulo"/>
    <s v="SUDESTE             "/>
    <x v="59"/>
    <x v="59"/>
    <s v="Educação e Criação em Artes"/>
    <s v="OUTROS"/>
    <s v="Indireta"/>
    <n v="2015"/>
    <n v="1.0942074303887901"/>
    <n v="91605.94"/>
    <n v="100235.90021574969"/>
  </r>
  <r>
    <s v="35 - São Paulo"/>
    <s v="SUDESTE             "/>
    <x v="53"/>
    <x v="53"/>
    <s v="Educação e Criação em Artes"/>
    <s v="OUTROS"/>
    <s v="Indireta"/>
    <n v="2015"/>
    <n v="1.0942074303887901"/>
    <n v="1958.83"/>
    <n v="2143.3663408684738"/>
  </r>
  <r>
    <s v="35 - São Paulo"/>
    <s v="SUDESTE             "/>
    <x v="53"/>
    <x v="53"/>
    <s v="Educação e Criação em Artes"/>
    <s v="OUTROS"/>
    <s v="Indireta"/>
    <n v="2015"/>
    <n v="1.0942074303887901"/>
    <n v="11868.89"/>
    <n v="12987.027628467205"/>
  </r>
  <r>
    <s v="35 - São Paulo"/>
    <s v="SUDESTE             "/>
    <x v="53"/>
    <x v="53"/>
    <s v="Educação e Criação em Artes"/>
    <s v="OUTROS"/>
    <s v="Indireta"/>
    <n v="2015"/>
    <n v="1.0942074303887901"/>
    <n v="182.69"/>
    <n v="199.90075545772805"/>
  </r>
  <r>
    <s v="35 - São Paulo"/>
    <s v="SUDESTE             "/>
    <x v="55"/>
    <x v="55"/>
    <s v="Educação e Criação em Artes"/>
    <s v="OUTROS"/>
    <s v="Indireta"/>
    <n v="2015"/>
    <n v="1.0942074303887901"/>
    <n v="11650.65"/>
    <n v="12748.227798859158"/>
  </r>
  <r>
    <s v="35 - São Paulo"/>
    <s v="SUDESTE             "/>
    <x v="55"/>
    <x v="55"/>
    <s v="Educação e Criação em Artes"/>
    <s v="OUTROS"/>
    <s v="Indireta"/>
    <n v="2015"/>
    <n v="1.0942074303887901"/>
    <n v="24140.11"/>
    <n v="26414.287732402736"/>
  </r>
  <r>
    <s v="35 - São Paulo"/>
    <s v="SUDESTE             "/>
    <x v="55"/>
    <x v="55"/>
    <s v="Educação e Criação em Artes"/>
    <s v="OUTROS"/>
    <s v="Indireta"/>
    <n v="2015"/>
    <n v="1.0942074303887901"/>
    <n v="77458.48"/>
    <n v="84755.64436262149"/>
  </r>
  <r>
    <s v="35 - São Paulo"/>
    <s v="SUDESTE             "/>
    <x v="61"/>
    <x v="61"/>
    <s v="Artes Cênicas e Espetáculos"/>
    <s v="OUTROS"/>
    <s v="Indireta"/>
    <n v="2015"/>
    <n v="1.0942074303887901"/>
    <n v="117600"/>
    <n v="128678.79381372171"/>
  </r>
  <r>
    <s v="35 - São Paulo"/>
    <s v="SUDESTE             "/>
    <x v="36"/>
    <x v="36"/>
    <s v="Artes Cênicas e Espetáculos"/>
    <s v="OUTROS"/>
    <s v="Indireta"/>
    <n v="2015"/>
    <n v="1.0942074303887901"/>
    <n v="17355.419999999998"/>
    <n v="18990.429521518214"/>
  </r>
  <r>
    <s v="35 - São Paulo"/>
    <s v="SUDESTE             "/>
    <x v="36"/>
    <x v="36"/>
    <s v="Artes Cênicas e Espetáculos"/>
    <s v="OUTROS"/>
    <s v="Indireta"/>
    <n v="2015"/>
    <n v="1.0942074303887901"/>
    <n v="178990.95"/>
    <n v="195853.22746234841"/>
  </r>
  <r>
    <s v="35 - São Paulo"/>
    <s v="SUDESTE             "/>
    <x v="58"/>
    <x v="58"/>
    <s v="Artes Cênicas e Espetáculos"/>
    <s v="OUTROS"/>
    <s v="Indireta"/>
    <n v="2015"/>
    <n v="1.0942074303887901"/>
    <n v="38950.22"/>
    <n v="42619.620139278064"/>
  </r>
  <r>
    <s v="35 - São Paulo"/>
    <s v="SUDESTE             "/>
    <x v="58"/>
    <x v="58"/>
    <s v="Artes Cênicas e Espetáculos"/>
    <s v="OUTROS"/>
    <s v="Indireta"/>
    <n v="2015"/>
    <n v="1.0942074303887901"/>
    <n v="38955.97"/>
    <n v="42625.911832002799"/>
  </r>
  <r>
    <s v="35 - São Paulo"/>
    <s v="SUDESTE             "/>
    <x v="9"/>
    <x v="9"/>
    <s v="Artes Cênicas e Espetáculos"/>
    <s v="OUTROS"/>
    <s v="Indireta"/>
    <n v="2015"/>
    <n v="1.0942074303887901"/>
    <n v="45996.01"/>
    <n v="50329.175910237092"/>
  </r>
  <r>
    <s v="35 - São Paulo"/>
    <s v="SUDESTE             "/>
    <x v="9"/>
    <x v="9"/>
    <s v="Artes Cênicas e Espetáculos"/>
    <s v="OUTROS"/>
    <s v="Indireta"/>
    <n v="2015"/>
    <n v="1.0942074303887901"/>
    <n v="2498.58"/>
    <n v="2733.9648014208233"/>
  </r>
  <r>
    <s v="35 - São Paulo"/>
    <s v="SUDESTE             "/>
    <x v="20"/>
    <x v="20"/>
    <s v="Artes Cênicas e Espetáculos"/>
    <s v="OUTROS"/>
    <s v="Indireta"/>
    <n v="2015"/>
    <n v="1.0942074303887901"/>
    <n v="28301.62"/>
    <n v="30967.842896039987"/>
  </r>
  <r>
    <s v="35 - São Paulo"/>
    <s v="SUDESTE             "/>
    <x v="20"/>
    <x v="20"/>
    <s v="Artes Cênicas e Espetáculos"/>
    <s v="OUTROS"/>
    <s v="Indireta"/>
    <n v="2015"/>
    <n v="1.0942074303887901"/>
    <n v="2134.63"/>
    <n v="2335.7280071308232"/>
  </r>
  <r>
    <s v="35 - São Paulo"/>
    <s v="SUDESTE             "/>
    <x v="20"/>
    <x v="20"/>
    <s v="Artes Cênicas e Espetáculos"/>
    <s v="OUTROS"/>
    <s v="Indireta"/>
    <n v="2015"/>
    <n v="1.0942074303887901"/>
    <n v="82180"/>
    <n v="89921.966629350776"/>
  </r>
  <r>
    <s v="35 - São Paulo"/>
    <s v="SUDESTE             "/>
    <x v="20"/>
    <x v="20"/>
    <s v="Artes Cênicas e Espetáculos"/>
    <s v="OUTROS"/>
    <s v="Indireta"/>
    <n v="2015"/>
    <n v="1.0942074303887901"/>
    <n v="130000"/>
    <n v="142246.96595054271"/>
  </r>
  <r>
    <s v="35 - São Paulo"/>
    <s v="SUDESTE             "/>
    <x v="20"/>
    <x v="20"/>
    <s v="Artes Cênicas e Espetáculos"/>
    <s v="OUTROS"/>
    <s v="Indireta"/>
    <n v="2015"/>
    <n v="1.0942074303887901"/>
    <n v="147282.15"/>
    <n v="161157.22289363632"/>
  </r>
  <r>
    <s v="35 - São Paulo"/>
    <s v="SUDESTE             "/>
    <x v="20"/>
    <x v="20"/>
    <s v="Artes Cênicas e Espetáculos"/>
    <s v="OUTROS"/>
    <s v="Indireta"/>
    <n v="2015"/>
    <n v="1.0942074303887901"/>
    <n v="53452.15"/>
    <n v="58487.73970025617"/>
  </r>
  <r>
    <s v="35 - São Paulo"/>
    <s v="SUDESTE             "/>
    <x v="30"/>
    <x v="30"/>
    <s v="Artes Cênicas e Espetáculos"/>
    <s v="OUTROS"/>
    <s v="Indireta"/>
    <n v="2015"/>
    <n v="1.0942074303887901"/>
    <n v="46492.95"/>
    <n v="50872.931350694496"/>
  </r>
  <r>
    <s v="35 - São Paulo"/>
    <s v="SUDESTE             "/>
    <x v="30"/>
    <x v="30"/>
    <s v="Artes Cênicas e Espetáculos"/>
    <s v="OUTROS"/>
    <s v="Indireta"/>
    <n v="2015"/>
    <n v="1.0942074303887901"/>
    <n v="76627.22"/>
    <n v="83846.073494036507"/>
  </r>
  <r>
    <s v="35 - São Paulo"/>
    <s v="SUDESTE             "/>
    <x v="30"/>
    <x v="30"/>
    <s v="Artes Cênicas e Espetáculos"/>
    <s v="OUTROS"/>
    <s v="Indireta"/>
    <n v="2015"/>
    <n v="1.0942074303887901"/>
    <n v="65793.42"/>
    <n v="71991.649034690432"/>
  </r>
  <r>
    <s v="35 - São Paulo"/>
    <s v="SUDESTE             "/>
    <x v="30"/>
    <x v="30"/>
    <s v="Artes Cênicas e Espetáculos"/>
    <s v="OUTROS"/>
    <s v="Indireta"/>
    <n v="2015"/>
    <n v="1.0942074303887901"/>
    <n v="408100"/>
    <n v="446546.05234166526"/>
  </r>
  <r>
    <s v="35 - São Paulo"/>
    <s v="SUDESTE             "/>
    <x v="30"/>
    <x v="30"/>
    <s v="Artes Cênicas e Espetáculos"/>
    <s v="OUTROS"/>
    <s v="Indireta"/>
    <n v="2015"/>
    <n v="1.0942074303887901"/>
    <n v="332536.03000000003"/>
    <n v="363863.39489798964"/>
  </r>
  <r>
    <s v="35 - São Paulo"/>
    <s v="SUDESTE             "/>
    <x v="30"/>
    <x v="30"/>
    <s v="Artes Cênicas e Espetáculos"/>
    <s v="OUTROS"/>
    <s v="Indireta"/>
    <n v="2015"/>
    <n v="1.0942074303887901"/>
    <n v="225842.54"/>
    <n v="247118.58536587754"/>
  </r>
  <r>
    <s v="35 - São Paulo"/>
    <s v="SUDESTE             "/>
    <x v="30"/>
    <x v="30"/>
    <s v="Artes Cênicas e Espetáculos"/>
    <s v="OUTROS"/>
    <s v="Indireta"/>
    <n v="2015"/>
    <n v="1.0942074303887901"/>
    <n v="18806.580000000002"/>
    <n v="20578.299576201214"/>
  </r>
  <r>
    <s v="35 - São Paulo"/>
    <s v="SUDESTE             "/>
    <x v="63"/>
    <x v="63"/>
    <s v="Educação e Criação em Artes"/>
    <s v="OUTROS"/>
    <s v="Indireta"/>
    <n v="2015"/>
    <n v="1.0942074303887901"/>
    <n v="58539.64"/>
    <n v="64054.509060284829"/>
  </r>
  <r>
    <s v="35 - São Paulo"/>
    <s v="SUDESTE             "/>
    <x v="23"/>
    <x v="23"/>
    <s v="Patrimônio"/>
    <s v="FUNDO CULTURAL"/>
    <s v="Direta"/>
    <n v="2015"/>
    <n v="1.0942074303887901"/>
    <n v="862347"/>
    <n v="943586.49497348198"/>
  </r>
  <r>
    <s v="35 - São Paulo"/>
    <s v="SUDESTE             "/>
    <x v="49"/>
    <x v="49"/>
    <s v="Patrimônio"/>
    <s v="OUTROS"/>
    <s v="Indireta"/>
    <n v="2015"/>
    <n v="1.0942074303887901"/>
    <n v="130186.98"/>
    <n v="142451.5608558768"/>
  </r>
  <r>
    <s v="35 - São Paulo"/>
    <s v="SUDESTE             "/>
    <x v="49"/>
    <x v="49"/>
    <s v="Patrimônio"/>
    <s v="OUTROS"/>
    <s v="Indireta"/>
    <n v="2015"/>
    <n v="1.0942074303887901"/>
    <n v="37213.019999999997"/>
    <n v="40718.762991206648"/>
  </r>
  <r>
    <s v="35 - São Paulo"/>
    <s v="SUDESTE             "/>
    <x v="48"/>
    <x v="48"/>
    <s v="Patrimônio"/>
    <s v="FUNDO CULTURAL"/>
    <s v="Direta"/>
    <n v="2015"/>
    <n v="1.0942074303887901"/>
    <n v="500000"/>
    <n v="547103.71519439504"/>
  </r>
  <r>
    <s v="35 - São Paulo"/>
    <s v="SUDESTE             "/>
    <x v="44"/>
    <x v="44"/>
    <s v="Artes Cênicas e Espetáculos"/>
    <s v="FUNDO CULTURAL"/>
    <s v="Direta"/>
    <n v="2015"/>
    <n v="1.0942074303887901"/>
    <n v="5900000"/>
    <n v="6455823.8392938618"/>
  </r>
  <r>
    <s v="35 - São Paulo"/>
    <s v="SUDESTE             "/>
    <x v="44"/>
    <x v="44"/>
    <s v="Artes Cênicas e Espetáculos"/>
    <s v="OUTROS"/>
    <s v="Indireta"/>
    <n v="2015"/>
    <n v="1.0942074303887901"/>
    <n v="30666.82"/>
    <n v="33555.862310395554"/>
  </r>
  <r>
    <s v="17 - Tocantins"/>
    <s v="NORTE               "/>
    <x v="26"/>
    <x v="26"/>
    <s v="Editorial"/>
    <s v="OUTROS"/>
    <s v="Indireta"/>
    <n v="2015"/>
    <n v="1.0942074303887901"/>
    <n v="4732.6099999999997"/>
    <n v="5178.4570271322918"/>
  </r>
  <r>
    <s v="17 - Tocantins"/>
    <s v="NORTE               "/>
    <x v="26"/>
    <x v="26"/>
    <s v="Editorial"/>
    <s v="OUTROS"/>
    <s v="Indireta"/>
    <n v="2015"/>
    <n v="1.0942074303887901"/>
    <n v="27312.5"/>
    <n v="29885.540442493828"/>
  </r>
  <r>
    <s v="17 - Tocantins"/>
    <s v="NORTE               "/>
    <x v="26"/>
    <x v="26"/>
    <s v="Editorial"/>
    <s v="OUTROS"/>
    <s v="Indireta"/>
    <n v="2015"/>
    <n v="1.0942074303887901"/>
    <n v="14470.3"/>
    <n v="15833.509779954908"/>
  </r>
  <r>
    <s v="17 - Tocantins"/>
    <s v="NORTE               "/>
    <x v="40"/>
    <x v="40"/>
    <s v="Música"/>
    <s v="OUTROS"/>
    <s v="Indireta"/>
    <n v="2015"/>
    <n v="1.0942074303887901"/>
    <n v="101856.86"/>
    <n v="111452.53304807073"/>
  </r>
  <r>
    <s v="17 - Tocantins"/>
    <s v="NORTE               "/>
    <x v="40"/>
    <x v="40"/>
    <s v="Música"/>
    <s v="OUTROS"/>
    <s v="Indireta"/>
    <n v="2015"/>
    <n v="1.0942074303887901"/>
    <n v="70471.53"/>
    <n v="77110.471756866536"/>
  </r>
  <r>
    <s v="17 - Tocantins"/>
    <s v="NORTE               "/>
    <x v="40"/>
    <x v="40"/>
    <s v="Música"/>
    <s v="OUTROS"/>
    <s v="Indireta"/>
    <n v="2015"/>
    <n v="1.0942074303887901"/>
    <n v="8607.65"/>
    <n v="9418.5545881860689"/>
  </r>
  <r>
    <s v="17 - Tocantins"/>
    <s v="NORTE               "/>
    <x v="25"/>
    <x v="25"/>
    <s v="Editorial"/>
    <s v="OUTROS"/>
    <s v="Indireta"/>
    <n v="2015"/>
    <n v="1.0942074303887901"/>
    <n v="13204.86"/>
    <n v="14448.855929243718"/>
  </r>
  <r>
    <s v="17 - Tocantins"/>
    <s v="NORTE               "/>
    <x v="25"/>
    <x v="25"/>
    <s v="Editorial"/>
    <s v="OUTROS"/>
    <s v="Indireta"/>
    <n v="2015"/>
    <n v="1.0942074303887901"/>
    <n v="14024.91"/>
    <n v="15346.160732534046"/>
  </r>
  <r>
    <s v="17 - Tocantins"/>
    <s v="NORTE               "/>
    <x v="5"/>
    <x v="5"/>
    <e v="#N/A"/>
    <s v="OUTROS"/>
    <s v="Indireta"/>
    <n v="2015"/>
    <n v="1.0942074303887901"/>
    <n v="3767.1"/>
    <n v="4121.9888110176107"/>
  </r>
  <r>
    <s v="17 - Tocantins"/>
    <s v="NORTE               "/>
    <x v="70"/>
    <x v="70"/>
    <e v="#N/A"/>
    <s v="OUTROS"/>
    <s v="Direta"/>
    <n v="2015"/>
    <n v="1.0942074303887901"/>
    <n v="360072.06"/>
    <n v="393993.52352739824"/>
  </r>
  <r>
    <s v="17 - Tocantins"/>
    <s v="NORTE               "/>
    <x v="70"/>
    <x v="70"/>
    <e v="#N/A"/>
    <s v="OUTROS"/>
    <s v="Direta"/>
    <n v="2015"/>
    <n v="1.0942074303887901"/>
    <n v="10000"/>
    <n v="10942.074303887901"/>
  </r>
  <r>
    <s v="12 - Acre"/>
    <s v="NORTE               "/>
    <x v="25"/>
    <x v="25"/>
    <s v="Editorial"/>
    <s v="OUTROS"/>
    <s v="Indireta"/>
    <n v="2016"/>
    <n v="1.0294742132043471"/>
    <n v="3463.89"/>
    <n v="3565.9854323764057"/>
  </r>
  <r>
    <s v="12 - Acre"/>
    <s v="NORTE               "/>
    <x v="25"/>
    <x v="25"/>
    <s v="Editorial"/>
    <s v="OUTROS"/>
    <s v="Indireta"/>
    <n v="2016"/>
    <n v="1.0294742132043471"/>
    <n v="31394.18"/>
    <n v="32319.498754695647"/>
  </r>
  <r>
    <s v="12 - Acre"/>
    <s v="NORTE               "/>
    <x v="25"/>
    <x v="25"/>
    <s v="Editorial"/>
    <s v="OUTROS"/>
    <s v="Indireta"/>
    <n v="2016"/>
    <n v="1.0294742132043471"/>
    <n v="7784.94"/>
    <n v="8014.394981343049"/>
  </r>
  <r>
    <s v="27 - Alagoas"/>
    <s v="NORDESTE            "/>
    <x v="25"/>
    <x v="25"/>
    <s v="Editorial"/>
    <s v="OUTROS"/>
    <s v="Indireta"/>
    <n v="2016"/>
    <n v="1.0294742132043471"/>
    <n v="7011.42"/>
    <n v="7218.0760879452228"/>
  </r>
  <r>
    <s v="27 - Alagoas"/>
    <s v="NORDESTE            "/>
    <x v="25"/>
    <x v="25"/>
    <s v="Editorial"/>
    <s v="OUTROS"/>
    <s v="Indireta"/>
    <n v="2016"/>
    <n v="1.0294742132043471"/>
    <n v="1703.73"/>
    <n v="1753.9461012626423"/>
  </r>
  <r>
    <s v="27 - Alagoas"/>
    <s v="NORDESTE            "/>
    <x v="7"/>
    <x v="7"/>
    <s v="Música"/>
    <s v="OUTROS"/>
    <s v="Indireta"/>
    <n v="2016"/>
    <n v="1.0294742132043471"/>
    <n v="10422.93"/>
    <n v="10730.137661033985"/>
  </r>
  <r>
    <s v="27 - Alagoas"/>
    <s v="NORDESTE            "/>
    <x v="16"/>
    <x v="16"/>
    <s v="Audiovisual"/>
    <s v="OUTROS"/>
    <s v="Indireta"/>
    <n v="2016"/>
    <n v="1.0294742132043471"/>
    <n v="23347.17"/>
    <n v="24035.309466298135"/>
  </r>
  <r>
    <s v="27 - Alagoas"/>
    <s v="NORDESTE            "/>
    <x v="32"/>
    <x v="32"/>
    <s v="Audiovisual"/>
    <s v="OUTROS"/>
    <s v="Indireta"/>
    <n v="2016"/>
    <n v="1.0294742132043471"/>
    <n v="36430.78"/>
    <n v="37504.548576920664"/>
  </r>
  <r>
    <s v="27 - Alagoas"/>
    <s v="NORDESTE            "/>
    <x v="32"/>
    <x v="32"/>
    <s v="Audiovisual"/>
    <s v="OUTROS"/>
    <s v="Indireta"/>
    <n v="2016"/>
    <n v="1.0294742132043471"/>
    <n v="103636.2"/>
    <n v="106690.79545448835"/>
  </r>
  <r>
    <s v="27 - Alagoas"/>
    <s v="NORDESTE            "/>
    <x v="20"/>
    <x v="20"/>
    <s v="Artes Cênicas e Espetáculos"/>
    <s v="OUTROS"/>
    <s v="Indireta"/>
    <n v="2016"/>
    <n v="1.0294742132043471"/>
    <n v="6665.14"/>
    <n v="6861.5897573968223"/>
  </r>
  <r>
    <s v="13 - Amazonas"/>
    <s v="NORTE               "/>
    <x v="40"/>
    <x v="40"/>
    <s v="Música"/>
    <s v="OUTROS"/>
    <s v="Indireta"/>
    <n v="2016"/>
    <n v="1.0294742132043471"/>
    <n v="33696.879999999997"/>
    <n v="34690.069025441298"/>
  </r>
  <r>
    <s v="13 - Amazonas"/>
    <s v="NORTE               "/>
    <x v="25"/>
    <x v="25"/>
    <s v="Editorial"/>
    <s v="OUTROS"/>
    <s v="Direta"/>
    <n v="2016"/>
    <n v="1.0294742132043471"/>
    <n v="9920"/>
    <n v="10212.384194987122"/>
  </r>
  <r>
    <s v="13 - Amazonas"/>
    <s v="NORTE               "/>
    <x v="25"/>
    <x v="25"/>
    <s v="Editorial"/>
    <s v="OUTROS"/>
    <s v="Direta"/>
    <n v="2016"/>
    <n v="1.0294742132043471"/>
    <n v="256640"/>
    <n v="264204.26207676361"/>
  </r>
  <r>
    <s v="13 - Amazonas"/>
    <s v="NORTE               "/>
    <x v="25"/>
    <x v="25"/>
    <s v="Editorial"/>
    <s v="OUTROS"/>
    <s v="Direta"/>
    <n v="2016"/>
    <n v="1.0294742132043471"/>
    <n v="9920"/>
    <n v="10212.384194987122"/>
  </r>
  <r>
    <s v="13 - Amazonas"/>
    <s v="NORTE               "/>
    <x v="25"/>
    <x v="25"/>
    <s v="Editorial"/>
    <s v="OUTROS"/>
    <s v="Indireta"/>
    <n v="2016"/>
    <n v="1.0294742132043471"/>
    <n v="38094.78"/>
    <n v="39217.593667692694"/>
  </r>
  <r>
    <s v="13 - Amazonas"/>
    <s v="NORTE               "/>
    <x v="25"/>
    <x v="25"/>
    <s v="Editorial"/>
    <s v="OUTROS"/>
    <s v="Direta"/>
    <n v="2016"/>
    <n v="1.0294742132043471"/>
    <n v="18640"/>
    <n v="19189.39933412903"/>
  </r>
  <r>
    <s v="13 - Amazonas"/>
    <s v="NORTE               "/>
    <x v="5"/>
    <x v="5"/>
    <e v="#N/A"/>
    <s v="OUTROS"/>
    <s v="Indireta"/>
    <n v="2016"/>
    <n v="1.0294742132043471"/>
    <n v="32094.82"/>
    <n v="33040.789567435138"/>
  </r>
  <r>
    <s v="13 - Amazonas"/>
    <s v="NORTE               "/>
    <x v="28"/>
    <x v="28"/>
    <s v="Audiovisual"/>
    <s v="OUTROS"/>
    <s v="Direta"/>
    <n v="2016"/>
    <n v="1.0294742132043471"/>
    <n v="57836.22"/>
    <n v="59540.897079213522"/>
  </r>
  <r>
    <s v="13 - Amazonas"/>
    <s v="NORTE               "/>
    <x v="28"/>
    <x v="28"/>
    <s v="Audiovisual"/>
    <s v="OUTROS"/>
    <s v="Direta"/>
    <n v="2016"/>
    <n v="1.0294742132043471"/>
    <n v="1397.18"/>
    <n v="1438.3607812048497"/>
  </r>
  <r>
    <s v="13 - Amazonas"/>
    <s v="NORTE               "/>
    <x v="16"/>
    <x v="16"/>
    <s v="Audiovisual"/>
    <s v="OUTROS"/>
    <s v="Indireta"/>
    <n v="2016"/>
    <n v="1.0294742132043471"/>
    <n v="6656.33"/>
    <n v="6852.520089578491"/>
  </r>
  <r>
    <s v="13 - Amazonas"/>
    <s v="NORTE               "/>
    <x v="16"/>
    <x v="16"/>
    <s v="Audiovisual"/>
    <s v="OUTROS"/>
    <s v="Indireta"/>
    <n v="2016"/>
    <n v="1.0294742132043471"/>
    <n v="104773.57"/>
    <n v="107861.68854036058"/>
  </r>
  <r>
    <s v="13 - Amazonas"/>
    <s v="NORTE               "/>
    <x v="16"/>
    <x v="16"/>
    <s v="Audiovisual"/>
    <s v="OUTROS"/>
    <s v="Indireta"/>
    <n v="2016"/>
    <n v="1.0294742132043471"/>
    <n v="1418.8"/>
    <n v="1460.6180136943276"/>
  </r>
  <r>
    <s v="13 - Amazonas"/>
    <s v="NORTE               "/>
    <x v="32"/>
    <x v="32"/>
    <s v="Audiovisual"/>
    <s v="OUTROS"/>
    <s v="Indireta"/>
    <n v="2016"/>
    <n v="1.0294742132043471"/>
    <n v="150018.51"/>
    <n v="154440.18754833849"/>
  </r>
  <r>
    <s v="13 - Amazonas"/>
    <s v="NORTE               "/>
    <x v="20"/>
    <x v="20"/>
    <s v="Artes Cênicas e Espetáculos"/>
    <s v="OUTROS"/>
    <s v="Indireta"/>
    <n v="2016"/>
    <n v="1.0294742132043471"/>
    <n v="8199.4"/>
    <n v="8441.0708637477237"/>
  </r>
  <r>
    <s v="16 - Amapá"/>
    <s v="NORTE               "/>
    <x v="25"/>
    <x v="25"/>
    <s v="Editorial"/>
    <s v="OUTROS"/>
    <s v="Indireta"/>
    <n v="2016"/>
    <n v="1.0294742132043471"/>
    <n v="93694.86"/>
    <n v="96456.442279791445"/>
  </r>
  <r>
    <s v="16 - Amapá"/>
    <s v="NORTE               "/>
    <x v="32"/>
    <x v="32"/>
    <s v="Audiovisual"/>
    <s v="OUTROS"/>
    <s v="Indireta"/>
    <n v="2016"/>
    <n v="1.0294742132043471"/>
    <n v="105640.38"/>
    <n v="108754.04708310825"/>
  </r>
  <r>
    <s v="29 - Bahia"/>
    <s v="NORDESTE            "/>
    <x v="38"/>
    <x v="38"/>
    <e v="#N/A"/>
    <s v="OUTROS"/>
    <s v="Indireta"/>
    <n v="2016"/>
    <n v="1.0294742132043471"/>
    <n v="6763.86"/>
    <n v="6963.2194517243543"/>
  </r>
  <r>
    <s v="29 - Bahia"/>
    <s v="NORDESTE            "/>
    <x v="2"/>
    <x v="2"/>
    <e v="#N/A"/>
    <s v="OUTROS"/>
    <s v="Indireta"/>
    <n v="2016"/>
    <n v="1.0294742132043471"/>
    <n v="358729.1"/>
    <n v="369302.35797600349"/>
  </r>
  <r>
    <s v="29 - Bahia"/>
    <s v="NORDESTE            "/>
    <x v="2"/>
    <x v="2"/>
    <e v="#N/A"/>
    <s v="OUTROS"/>
    <s v="Indireta"/>
    <n v="2016"/>
    <n v="1.0294742132043471"/>
    <n v="177625.23"/>
    <n v="182860.59389949118"/>
  </r>
  <r>
    <s v="29 - Bahia"/>
    <s v="NORDESTE            "/>
    <x v="26"/>
    <x v="26"/>
    <s v="Editorial"/>
    <s v="OUTROS"/>
    <s v="Indireta"/>
    <n v="2016"/>
    <n v="1.0294742132043471"/>
    <n v="1161.6199999999999"/>
    <n v="1195.8578355424336"/>
  </r>
  <r>
    <s v="29 - Bahia"/>
    <s v="NORDESTE            "/>
    <x v="26"/>
    <x v="26"/>
    <s v="Editorial"/>
    <s v="OUTROS"/>
    <s v="Indireta"/>
    <n v="2016"/>
    <n v="1.0294742132043471"/>
    <n v="62377"/>
    <n v="64215.512997047554"/>
  </r>
  <r>
    <s v="29 - Bahia"/>
    <s v="NORDESTE            "/>
    <x v="50"/>
    <x v="50"/>
    <e v="#N/A"/>
    <s v="OUTROS"/>
    <s v="Indireta"/>
    <n v="2016"/>
    <n v="1.0294742132043471"/>
    <n v="9436.01"/>
    <n v="9714.1289705383515"/>
  </r>
  <r>
    <s v="29 - Bahia"/>
    <s v="NORDESTE            "/>
    <x v="40"/>
    <x v="40"/>
    <s v="Música"/>
    <s v="OUTROS"/>
    <s v="Indireta"/>
    <n v="2016"/>
    <n v="1.0294742132043471"/>
    <n v="2284.46"/>
    <n v="2351.7926610968029"/>
  </r>
  <r>
    <s v="29 - Bahia"/>
    <s v="NORDESTE            "/>
    <x v="40"/>
    <x v="40"/>
    <s v="Música"/>
    <s v="OUTROS"/>
    <s v="Indireta"/>
    <n v="2016"/>
    <n v="1.0294742132043471"/>
    <n v="212433.41"/>
    <n v="218694.71761806647"/>
  </r>
  <r>
    <s v="29 - Bahia"/>
    <s v="NORDESTE            "/>
    <x v="40"/>
    <x v="40"/>
    <s v="Música"/>
    <s v="OUTROS"/>
    <s v="Indireta"/>
    <n v="2016"/>
    <n v="1.0294742132043471"/>
    <n v="24233.81"/>
    <n v="24948.08248269364"/>
  </r>
  <r>
    <s v="29 - Bahia"/>
    <s v="NORDESTE            "/>
    <x v="25"/>
    <x v="25"/>
    <s v="Editorial"/>
    <s v="OUTROS"/>
    <s v="Indireta"/>
    <n v="2016"/>
    <n v="1.0294742132043471"/>
    <n v="68389.539999999994"/>
    <n v="70405.26788290721"/>
  </r>
  <r>
    <s v="29 - Bahia"/>
    <s v="NORDESTE            "/>
    <x v="25"/>
    <x v="25"/>
    <s v="Editorial"/>
    <s v="OUTROS"/>
    <s v="Indireta"/>
    <n v="2016"/>
    <n v="1.0294742132043471"/>
    <n v="311845.71999999997"/>
    <n v="321037.12723814306"/>
  </r>
  <r>
    <s v="29 - Bahia"/>
    <s v="NORDESTE            "/>
    <x v="25"/>
    <x v="25"/>
    <s v="Editorial"/>
    <s v="OUTROS"/>
    <s v="Indireta"/>
    <n v="2016"/>
    <n v="1.0294742132043471"/>
    <n v="15667.01"/>
    <n v="16128.782793014638"/>
  </r>
  <r>
    <s v="29 - Bahia"/>
    <s v="NORDESTE            "/>
    <x v="33"/>
    <x v="33"/>
    <s v="Editorial"/>
    <s v="OUTROS"/>
    <s v="Indireta"/>
    <n v="2016"/>
    <n v="1.0294742132043471"/>
    <n v="24037.279999999999"/>
    <n v="24745.759915572587"/>
  </r>
  <r>
    <s v="29 - Bahia"/>
    <s v="NORDESTE            "/>
    <x v="37"/>
    <x v="37"/>
    <s v="Música"/>
    <s v="OUTROS"/>
    <s v="Indireta"/>
    <n v="2016"/>
    <n v="1.0294742132043471"/>
    <n v="18090.55"/>
    <n v="18623.7547276839"/>
  </r>
  <r>
    <s v="29 - Bahia"/>
    <s v="NORDESTE            "/>
    <x v="13"/>
    <x v="13"/>
    <s v="Editorial"/>
    <s v="OUTROS"/>
    <s v="Indireta"/>
    <n v="2016"/>
    <n v="1.0294742132043471"/>
    <n v="12637.43"/>
    <n v="13009.908306175012"/>
  </r>
  <r>
    <s v="29 - Bahia"/>
    <s v="NORDESTE            "/>
    <x v="17"/>
    <x v="17"/>
    <s v="Editorial"/>
    <s v="OUTROS"/>
    <s v="Indireta"/>
    <n v="2016"/>
    <n v="1.0294742132043471"/>
    <n v="16522.91"/>
    <n v="17009.909772096238"/>
  </r>
  <r>
    <s v="29 - Bahia"/>
    <s v="NORDESTE            "/>
    <x v="18"/>
    <x v="18"/>
    <s v="Editorial"/>
    <s v="OUTROS"/>
    <s v="Indireta"/>
    <n v="2016"/>
    <n v="1.0294742132043471"/>
    <n v="12042.06"/>
    <n v="12396.99024385954"/>
  </r>
  <r>
    <s v="29 - Bahia"/>
    <s v="NORDESTE            "/>
    <x v="19"/>
    <x v="19"/>
    <s v="Editorial"/>
    <s v="OUTROS"/>
    <s v="Indireta"/>
    <n v="2016"/>
    <n v="1.0294742132043471"/>
    <n v="8971.7900000000009"/>
    <n v="9236.2264512846305"/>
  </r>
  <r>
    <s v="29 - Bahia"/>
    <s v="NORDESTE            "/>
    <x v="19"/>
    <x v="19"/>
    <s v="Editorial"/>
    <s v="OUTROS"/>
    <s v="Indireta"/>
    <n v="2016"/>
    <n v="1.0294742132043471"/>
    <n v="8248.98"/>
    <n v="8492.1121952383946"/>
  </r>
  <r>
    <s v="29 - Bahia"/>
    <s v="NORDESTE            "/>
    <x v="5"/>
    <x v="5"/>
    <e v="#N/A"/>
    <s v="OUTROS"/>
    <s v="Indireta"/>
    <n v="2016"/>
    <n v="1.0294742132043471"/>
    <n v="76993.899999999994"/>
    <n v="79263.234624034172"/>
  </r>
  <r>
    <s v="29 - Bahia"/>
    <s v="NORDESTE            "/>
    <x v="5"/>
    <x v="5"/>
    <e v="#N/A"/>
    <s v="OUTROS"/>
    <s v="Indireta"/>
    <n v="2016"/>
    <n v="1.0294742132043471"/>
    <n v="5932.24"/>
    <n v="6107.088106539356"/>
  </r>
  <r>
    <s v="29 - Bahia"/>
    <s v="NORDESTE            "/>
    <x v="15"/>
    <x v="15"/>
    <s v="Audiovisual"/>
    <s v="OUTROS"/>
    <s v="Direta"/>
    <n v="2016"/>
    <n v="1.0294742132043471"/>
    <n v="47137065.329999998"/>
    <n v="48526393.243363656"/>
  </r>
  <r>
    <s v="29 - Bahia"/>
    <s v="NORDESTE            "/>
    <x v="31"/>
    <x v="31"/>
    <s v="Audiovisual"/>
    <s v="OUTROS"/>
    <s v="Indireta"/>
    <n v="2016"/>
    <n v="1.0294742132043471"/>
    <n v="1536.3"/>
    <n v="1581.5812337458383"/>
  </r>
  <r>
    <s v="29 - Bahia"/>
    <s v="NORDESTE            "/>
    <x v="7"/>
    <x v="7"/>
    <s v="Música"/>
    <s v="OUTROS"/>
    <s v="Indireta"/>
    <n v="2016"/>
    <n v="1.0294742132043471"/>
    <n v="1781.19"/>
    <n v="1833.6891738174511"/>
  </r>
  <r>
    <s v="29 - Bahia"/>
    <s v="NORDESTE            "/>
    <x v="7"/>
    <x v="7"/>
    <s v="Música"/>
    <s v="OUTROS"/>
    <s v="Indireta"/>
    <n v="2016"/>
    <n v="1.0294742132043471"/>
    <n v="46819.63"/>
    <n v="48199.601756768643"/>
  </r>
  <r>
    <s v="29 - Bahia"/>
    <s v="NORDESTE            "/>
    <x v="7"/>
    <x v="7"/>
    <s v="Música"/>
    <s v="OUTROS"/>
    <s v="Indireta"/>
    <n v="2016"/>
    <n v="1.0294742132043471"/>
    <n v="10920.68"/>
    <n v="11242.55845065645"/>
  </r>
  <r>
    <s v="29 - Bahia"/>
    <s v="NORDESTE            "/>
    <x v="16"/>
    <x v="16"/>
    <s v="Audiovisual"/>
    <s v="OUTROS"/>
    <s v="Indireta"/>
    <n v="2016"/>
    <n v="1.0294742132043471"/>
    <n v="17023.689999999999"/>
    <n v="17525.44986858471"/>
  </r>
  <r>
    <s v="29 - Bahia"/>
    <s v="NORDESTE            "/>
    <x v="16"/>
    <x v="16"/>
    <s v="Audiovisual"/>
    <s v="OUTROS"/>
    <s v="Indireta"/>
    <n v="2016"/>
    <n v="1.0294742132043471"/>
    <n v="519162.03"/>
    <n v="534463.92235982162"/>
  </r>
  <r>
    <s v="29 - Bahia"/>
    <s v="NORDESTE            "/>
    <x v="16"/>
    <x v="16"/>
    <s v="Audiovisual"/>
    <s v="OUTROS"/>
    <s v="Indireta"/>
    <n v="2016"/>
    <n v="1.0294742132043471"/>
    <n v="10922.99"/>
    <n v="11244.936536088951"/>
  </r>
  <r>
    <s v="29 - Bahia"/>
    <s v="NORDESTE            "/>
    <x v="59"/>
    <x v="59"/>
    <s v="Educação e Criação em Artes"/>
    <s v="OUTROS"/>
    <s v="Indireta"/>
    <n v="2016"/>
    <n v="1.0294742132043471"/>
    <n v="1999.87"/>
    <n v="2058.8145947609773"/>
  </r>
  <r>
    <s v="29 - Bahia"/>
    <s v="NORDESTE            "/>
    <x v="59"/>
    <x v="59"/>
    <s v="Educação e Criação em Artes"/>
    <s v="OUTROS"/>
    <s v="Indireta"/>
    <n v="2016"/>
    <n v="1.0294742132043471"/>
    <n v="18706.53"/>
    <n v="19257.890253533515"/>
  </r>
  <r>
    <s v="29 - Bahia"/>
    <s v="NORDESTE            "/>
    <x v="53"/>
    <x v="53"/>
    <s v="Educação e Criação em Artes"/>
    <s v="OUTROS"/>
    <s v="Indireta"/>
    <n v="2016"/>
    <n v="1.0294742132043471"/>
    <n v="2161.37"/>
    <n v="2225.0746801934797"/>
  </r>
  <r>
    <s v="29 - Bahia"/>
    <s v="NORDESTE            "/>
    <x v="53"/>
    <x v="53"/>
    <s v="Educação e Criação em Artes"/>
    <s v="OUTROS"/>
    <s v="Indireta"/>
    <n v="2016"/>
    <n v="1.0294742132043471"/>
    <n v="15427.43"/>
    <n v="15882.141361015141"/>
  </r>
  <r>
    <s v="29 - Bahia"/>
    <s v="NORDESTE            "/>
    <x v="53"/>
    <x v="53"/>
    <s v="Educação e Criação em Artes"/>
    <s v="OUTROS"/>
    <s v="Indireta"/>
    <n v="2016"/>
    <n v="1.0294742132043471"/>
    <n v="1006.7"/>
    <n v="1036.3716904328162"/>
  </r>
  <r>
    <s v="29 - Bahia"/>
    <s v="NORDESTE            "/>
    <x v="36"/>
    <x v="36"/>
    <s v="Artes Cênicas e Espetáculos"/>
    <s v="OUTROS"/>
    <s v="Indireta"/>
    <n v="2016"/>
    <n v="1.0294742132043471"/>
    <n v="76372.649999999994"/>
    <n v="78623.673769080968"/>
  </r>
  <r>
    <s v="29 - Bahia"/>
    <s v="NORDESTE            "/>
    <x v="20"/>
    <x v="20"/>
    <s v="Artes Cênicas e Espetáculos"/>
    <s v="OUTROS"/>
    <s v="Indireta"/>
    <n v="2016"/>
    <n v="1.0294742132043471"/>
    <n v="167029.06"/>
    <n v="171952.11012576168"/>
  </r>
  <r>
    <s v="29 - Bahia"/>
    <s v="NORDESTE            "/>
    <x v="20"/>
    <x v="20"/>
    <s v="Artes Cênicas e Espetáculos"/>
    <s v="OUTROS"/>
    <s v="Indireta"/>
    <n v="2016"/>
    <n v="1.0294742132043471"/>
    <n v="9511.81"/>
    <n v="9792.1631158992404"/>
  </r>
  <r>
    <s v="29 - Bahia"/>
    <s v="NORDESTE            "/>
    <x v="30"/>
    <x v="30"/>
    <s v="Artes Cênicas e Espetáculos"/>
    <s v="OUTROS"/>
    <s v="Indireta"/>
    <n v="2016"/>
    <n v="1.0294742132043471"/>
    <n v="106222.16"/>
    <n v="109352.97459086627"/>
  </r>
  <r>
    <s v="29 - Bahia"/>
    <s v="NORDESTE            "/>
    <x v="30"/>
    <x v="30"/>
    <s v="Artes Cênicas e Espetáculos"/>
    <s v="OUTROS"/>
    <s v="Indireta"/>
    <n v="2016"/>
    <n v="1.0294742132043471"/>
    <n v="86043.36"/>
    <n v="88579.420337458389"/>
  </r>
  <r>
    <s v="29 - Bahia"/>
    <s v="NORDESTE            "/>
    <x v="48"/>
    <x v="48"/>
    <s v="Patrimônio"/>
    <s v="FUNDO CULTURAL"/>
    <s v="Direta"/>
    <n v="2016"/>
    <n v="1.0294742132043471"/>
    <n v="9000000"/>
    <n v="9265267.9188391231"/>
  </r>
  <r>
    <s v="29 - Bahia"/>
    <s v="NORDESTE            "/>
    <x v="48"/>
    <x v="48"/>
    <s v="Patrimônio"/>
    <s v="FUNDO CULTURAL"/>
    <s v="Direta"/>
    <n v="2016"/>
    <n v="1.0294742132043471"/>
    <n v="2100000"/>
    <n v="2161895.8477291288"/>
  </r>
  <r>
    <s v="23 - Ceará"/>
    <s v="NORDESTE            "/>
    <x v="2"/>
    <x v="2"/>
    <e v="#N/A"/>
    <s v="OUTROS"/>
    <s v="Indireta"/>
    <n v="2016"/>
    <n v="1.0294742132043471"/>
    <n v="73075.88"/>
    <n v="75229.734067215293"/>
  </r>
  <r>
    <s v="23 - Ceará"/>
    <s v="NORDESTE            "/>
    <x v="2"/>
    <x v="2"/>
    <e v="#N/A"/>
    <s v="OUTROS"/>
    <s v="Indireta"/>
    <n v="2016"/>
    <n v="1.0294742132043471"/>
    <n v="9896.15"/>
    <n v="10187.831235002199"/>
  </r>
  <r>
    <s v="23 - Ceará"/>
    <s v="NORDESTE            "/>
    <x v="26"/>
    <x v="26"/>
    <s v="Editorial"/>
    <s v="OUTROS"/>
    <s v="Indireta"/>
    <n v="2016"/>
    <n v="1.0294742132043471"/>
    <n v="189589.09"/>
    <n v="195177.07925987814"/>
  </r>
  <r>
    <s v="23 - Ceará"/>
    <s v="NORDESTE            "/>
    <x v="26"/>
    <x v="26"/>
    <s v="Editorial"/>
    <s v="OUTROS"/>
    <s v="Indireta"/>
    <n v="2016"/>
    <n v="1.0294742132043471"/>
    <n v="5567.38"/>
    <n v="5731.4741451096179"/>
  </r>
  <r>
    <s v="23 - Ceará"/>
    <s v="NORDESTE            "/>
    <x v="40"/>
    <x v="40"/>
    <s v="Música"/>
    <s v="OUTROS"/>
    <s v="Indireta"/>
    <n v="2016"/>
    <n v="1.0294742132043471"/>
    <n v="2815.6"/>
    <n v="2898.5875946981596"/>
  </r>
  <r>
    <s v="23 - Ceará"/>
    <s v="NORDESTE            "/>
    <x v="40"/>
    <x v="40"/>
    <s v="Música"/>
    <s v="OUTROS"/>
    <s v="Indireta"/>
    <n v="2016"/>
    <n v="1.0294742132043471"/>
    <n v="6886.74"/>
    <n v="7089.7212430429045"/>
  </r>
  <r>
    <s v="23 - Ceará"/>
    <s v="NORDESTE            "/>
    <x v="25"/>
    <x v="25"/>
    <s v="Editorial"/>
    <s v="OUTROS"/>
    <s v="Indireta"/>
    <n v="2016"/>
    <n v="1.0294742132043471"/>
    <n v="114416.69"/>
    <n v="117789.03191519569"/>
  </r>
  <r>
    <s v="23 - Ceará"/>
    <s v="NORDESTE            "/>
    <x v="25"/>
    <x v="25"/>
    <s v="Editorial"/>
    <s v="OUTROS"/>
    <s v="Indireta"/>
    <n v="2016"/>
    <n v="1.0294742132043471"/>
    <n v="265128.89"/>
    <n v="272943.35543049191"/>
  </r>
  <r>
    <s v="23 - Ceará"/>
    <s v="NORDESTE            "/>
    <x v="25"/>
    <x v="25"/>
    <s v="Editorial"/>
    <s v="OUTROS"/>
    <s v="Indireta"/>
    <n v="2016"/>
    <n v="1.0294742132043471"/>
    <n v="5065.8999999999996"/>
    <n v="5215.2134166719015"/>
  </r>
  <r>
    <s v="23 - Ceará"/>
    <s v="NORDESTE            "/>
    <x v="37"/>
    <x v="37"/>
    <s v="Música"/>
    <s v="OUTROS"/>
    <s v="Indireta"/>
    <n v="2016"/>
    <n v="1.0294742132043471"/>
    <n v="14581.65"/>
    <n v="15011.432660971166"/>
  </r>
  <r>
    <s v="23 - Ceará"/>
    <s v="NORDESTE            "/>
    <x v="17"/>
    <x v="17"/>
    <s v="Editorial"/>
    <s v="OUTROS"/>
    <s v="Indireta"/>
    <n v="2016"/>
    <n v="1.0294742132043471"/>
    <n v="66864.58"/>
    <n v="68835.360886739116"/>
  </r>
  <r>
    <s v="23 - Ceará"/>
    <s v="NORDESTE            "/>
    <x v="31"/>
    <x v="31"/>
    <s v="Audiovisual"/>
    <s v="OUTROS"/>
    <s v="Direta"/>
    <n v="2016"/>
    <n v="1.0294742132043471"/>
    <n v="333300"/>
    <n v="343123.75526100886"/>
  </r>
  <r>
    <s v="23 - Ceará"/>
    <s v="NORDESTE            "/>
    <x v="31"/>
    <x v="31"/>
    <s v="Audiovisual"/>
    <s v="OUTROS"/>
    <s v="Indireta"/>
    <n v="2016"/>
    <n v="1.0294742132043471"/>
    <n v="4221.17"/>
    <n v="4345.5856645517933"/>
  </r>
  <r>
    <s v="23 - Ceará"/>
    <s v="NORDESTE            "/>
    <x v="31"/>
    <x v="31"/>
    <s v="Audiovisual"/>
    <s v="OUTROS"/>
    <s v="Direta"/>
    <n v="2016"/>
    <n v="1.0294742132043471"/>
    <n v="999899.98"/>
    <n v="1029371.2451935423"/>
  </r>
  <r>
    <s v="23 - Ceará"/>
    <s v="NORDESTE            "/>
    <x v="35"/>
    <x v="35"/>
    <s v="Audiovisual"/>
    <s v="OUTROS"/>
    <s v="Indireta"/>
    <n v="2016"/>
    <n v="1.0294742132043471"/>
    <n v="43190.41"/>
    <n v="44463.413352723168"/>
  </r>
  <r>
    <s v="23 - Ceará"/>
    <s v="NORDESTE            "/>
    <x v="7"/>
    <x v="7"/>
    <s v="Música"/>
    <s v="OUTROS"/>
    <s v="Indireta"/>
    <n v="2016"/>
    <n v="1.0294742132043471"/>
    <n v="18628.86"/>
    <n v="19177.930991393932"/>
  </r>
  <r>
    <s v="23 - Ceará"/>
    <s v="NORDESTE            "/>
    <x v="16"/>
    <x v="16"/>
    <s v="Audiovisual"/>
    <s v="OUTROS"/>
    <s v="Indireta"/>
    <n v="2016"/>
    <n v="1.0294742132043471"/>
    <n v="2469.7800000000002"/>
    <n v="2542.5748222878324"/>
  </r>
  <r>
    <s v="23 - Ceará"/>
    <s v="NORDESTE            "/>
    <x v="16"/>
    <x v="16"/>
    <s v="Audiovisual"/>
    <s v="OUTROS"/>
    <s v="Indireta"/>
    <n v="2016"/>
    <n v="1.0294742132043471"/>
    <n v="29253.74"/>
    <n v="30115.970969784539"/>
  </r>
  <r>
    <s v="23 - Ceará"/>
    <s v="NORDESTE            "/>
    <x v="36"/>
    <x v="36"/>
    <s v="Artes Cênicas e Espetáculos"/>
    <s v="OUTROS"/>
    <s v="Indireta"/>
    <n v="2016"/>
    <n v="1.0294742132043471"/>
    <n v="589100"/>
    <n v="606463.25899868086"/>
  </r>
  <r>
    <s v="23 - Ceará"/>
    <s v="NORDESTE            "/>
    <x v="36"/>
    <x v="36"/>
    <s v="Artes Cênicas e Espetáculos"/>
    <s v="OUTROS"/>
    <s v="Indireta"/>
    <n v="2016"/>
    <n v="1.0294742132043471"/>
    <n v="6684.19"/>
    <n v="6881.2012411583646"/>
  </r>
  <r>
    <s v="23 - Ceará"/>
    <s v="NORDESTE            "/>
    <x v="36"/>
    <x v="36"/>
    <s v="Artes Cênicas e Espetáculos"/>
    <s v="OUTROS"/>
    <s v="Indireta"/>
    <n v="2016"/>
    <n v="1.0294742132043471"/>
    <n v="19439.88"/>
    <n v="20012.855167786922"/>
  </r>
  <r>
    <s v="23 - Ceará"/>
    <s v="NORDESTE            "/>
    <x v="20"/>
    <x v="20"/>
    <s v="Artes Cênicas e Espetáculos"/>
    <s v="OUTROS"/>
    <s v="Indireta"/>
    <n v="2016"/>
    <n v="1.0294742132043471"/>
    <n v="143485.65"/>
    <n v="147714.77663986431"/>
  </r>
  <r>
    <s v="23 - Ceará"/>
    <s v="NORDESTE            "/>
    <x v="20"/>
    <x v="20"/>
    <s v="Artes Cênicas e Espetáculos"/>
    <s v="OUTROS"/>
    <s v="Indireta"/>
    <n v="2016"/>
    <n v="1.0294742132043471"/>
    <n v="9821.67"/>
    <n v="10111.155995602739"/>
  </r>
  <r>
    <s v="23 - Ceará"/>
    <s v="NORDESTE            "/>
    <x v="20"/>
    <x v="20"/>
    <s v="Artes Cênicas e Espetáculos"/>
    <s v="OUTROS"/>
    <s v="Indireta"/>
    <n v="2016"/>
    <n v="1.0294742132043471"/>
    <n v="41014.35"/>
    <n v="42223.215696337713"/>
  </r>
  <r>
    <s v="23 - Ceará"/>
    <s v="NORDESTE            "/>
    <x v="30"/>
    <x v="30"/>
    <s v="Artes Cênicas e Espetáculos"/>
    <s v="OUTROS"/>
    <s v="Indireta"/>
    <n v="2016"/>
    <n v="1.0294742132043471"/>
    <n v="60587.97"/>
    <n v="62373.752745398582"/>
  </r>
  <r>
    <s v="53 - Distrito Federal"/>
    <s v="CENTRO OESTE        "/>
    <x v="2"/>
    <x v="2"/>
    <e v="#N/A"/>
    <s v="OUTROS"/>
    <s v="Indireta"/>
    <n v="2016"/>
    <n v="1.0294742132043471"/>
    <n v="345902.97"/>
    <n v="356098.18788579683"/>
  </r>
  <r>
    <s v="53 - Distrito Federal"/>
    <s v="CENTRO OESTE        "/>
    <x v="40"/>
    <x v="40"/>
    <s v="Música"/>
    <s v="OUTROS"/>
    <s v="Indireta"/>
    <n v="2016"/>
    <n v="1.0294742132043471"/>
    <n v="225469.69"/>
    <n v="232115.23171417805"/>
  </r>
  <r>
    <s v="53 - Distrito Federal"/>
    <s v="CENTRO OESTE        "/>
    <x v="40"/>
    <x v="40"/>
    <s v="Música"/>
    <s v="OUTROS"/>
    <s v="Indireta"/>
    <n v="2016"/>
    <n v="1.0294742132043471"/>
    <n v="910.6"/>
    <n v="937.4392185438785"/>
  </r>
  <r>
    <s v="53 - Distrito Federal"/>
    <s v="CENTRO OESTE        "/>
    <x v="25"/>
    <x v="25"/>
    <s v="Editorial"/>
    <s v="OUTROS"/>
    <s v="Indireta"/>
    <n v="2016"/>
    <n v="1.0294742132043471"/>
    <n v="246025.5"/>
    <n v="253276.9080407061"/>
  </r>
  <r>
    <s v="53 - Distrito Federal"/>
    <s v="CENTRO OESTE        "/>
    <x v="33"/>
    <x v="33"/>
    <s v="Editorial"/>
    <s v="OUTROS"/>
    <s v="Indireta"/>
    <n v="2016"/>
    <n v="1.0294742132043471"/>
    <n v="26088.65"/>
    <n v="26857.592432313591"/>
  </r>
  <r>
    <s v="53 - Distrito Federal"/>
    <s v="CENTRO OESTE        "/>
    <x v="37"/>
    <x v="37"/>
    <s v="Música"/>
    <s v="OUTROS"/>
    <s v="Indireta"/>
    <n v="2016"/>
    <n v="1.0294742132043471"/>
    <n v="35995.599999999999"/>
    <n v="37056.541988818397"/>
  </r>
  <r>
    <s v="53 - Distrito Federal"/>
    <s v="CENTRO OESTE        "/>
    <x v="37"/>
    <x v="37"/>
    <s v="Música"/>
    <s v="OUTROS"/>
    <s v="Indireta"/>
    <n v="2016"/>
    <n v="1.0294742132043471"/>
    <n v="30776.43"/>
    <n v="31683.541059488663"/>
  </r>
  <r>
    <s v="53 - Distrito Federal"/>
    <s v="CENTRO OESTE        "/>
    <x v="13"/>
    <x v="13"/>
    <s v="Editorial"/>
    <s v="OUTROS"/>
    <s v="Indireta"/>
    <n v="2016"/>
    <n v="1.0294742132043471"/>
    <n v="17506.29"/>
    <n v="18022.27412387713"/>
  </r>
  <r>
    <s v="53 - Distrito Federal"/>
    <s v="CENTRO OESTE        "/>
    <x v="14"/>
    <x v="14"/>
    <s v="Editorial"/>
    <s v="OUTROS"/>
    <s v="Indireta"/>
    <n v="2016"/>
    <n v="1.0294742132043471"/>
    <n v="66782.539999999994"/>
    <n v="68750.902822287826"/>
  </r>
  <r>
    <s v="53 - Distrito Federal"/>
    <s v="CENTRO OESTE        "/>
    <x v="14"/>
    <x v="14"/>
    <s v="Editorial"/>
    <s v="OUTROS"/>
    <s v="Indireta"/>
    <n v="2016"/>
    <n v="1.0294742132043471"/>
    <n v="65463.29"/>
    <n v="67392.768966518008"/>
  </r>
  <r>
    <s v="53 - Distrito Federal"/>
    <s v="CENTRO OESTE        "/>
    <x v="14"/>
    <x v="14"/>
    <s v="Editorial"/>
    <s v="OUTROS"/>
    <s v="Indireta"/>
    <n v="2016"/>
    <n v="1.0294742132043471"/>
    <n v="38464.97"/>
    <n v="39598.694726678812"/>
  </r>
  <r>
    <s v="53 - Distrito Federal"/>
    <s v="CENTRO OESTE        "/>
    <x v="18"/>
    <x v="18"/>
    <s v="Editorial"/>
    <s v="OUTROS"/>
    <s v="Indireta"/>
    <n v="2016"/>
    <n v="1.0294742132043471"/>
    <n v="23789.87"/>
    <n v="24491.0577004837"/>
  </r>
  <r>
    <s v="53 - Distrito Federal"/>
    <s v="CENTRO OESTE        "/>
    <x v="31"/>
    <x v="31"/>
    <s v="Audiovisual"/>
    <s v="OUTROS"/>
    <s v="Direta"/>
    <n v="2016"/>
    <n v="1.0294742132043471"/>
    <n v="875000"/>
    <n v="900789.93655380374"/>
  </r>
  <r>
    <s v="53 - Distrito Federal"/>
    <s v="CENTRO OESTE        "/>
    <x v="31"/>
    <x v="31"/>
    <s v="Audiovisual"/>
    <s v="OUTROS"/>
    <s v="Direta"/>
    <n v="2016"/>
    <n v="1.0294742132043471"/>
    <n v="378478.72"/>
    <n v="389634.08248658833"/>
  </r>
  <r>
    <s v="53 - Distrito Federal"/>
    <s v="CENTRO OESTE        "/>
    <x v="30"/>
    <x v="30"/>
    <s v="Artes Cênicas e Espetáculos"/>
    <s v="OUTROS"/>
    <s v="Indireta"/>
    <n v="2016"/>
    <n v="1.0294742132043471"/>
    <n v="7329.85"/>
    <n v="7545.8915616558834"/>
  </r>
  <r>
    <s v="53 - Distrito Federal"/>
    <s v="CENTRO OESTE        "/>
    <x v="23"/>
    <x v="23"/>
    <s v="Patrimônio"/>
    <s v="FUNDO CULTURAL"/>
    <s v="Direta"/>
    <n v="2016"/>
    <n v="1.0294742132043471"/>
    <n v="257220"/>
    <n v="264801.35712042218"/>
  </r>
  <r>
    <s v="53 - Distrito Federal"/>
    <s v="CENTRO OESTE        "/>
    <x v="44"/>
    <x v="44"/>
    <s v="Artes Cênicas e Espetáculos"/>
    <s v="OUTROS"/>
    <s v="Indireta"/>
    <n v="2016"/>
    <n v="1.0294742132043471"/>
    <n v="14400"/>
    <n v="14824.428670142597"/>
  </r>
  <r>
    <s v="32 - Espírito Santo"/>
    <s v="SUDESTE             "/>
    <x v="38"/>
    <x v="38"/>
    <e v="#N/A"/>
    <s v="OUTROS"/>
    <s v="Indireta"/>
    <n v="2016"/>
    <n v="1.0294742132043471"/>
    <n v="10969.4"/>
    <n v="11292.714434323765"/>
  </r>
  <r>
    <s v="32 - Espírito Santo"/>
    <s v="SUDESTE             "/>
    <x v="2"/>
    <x v="2"/>
    <e v="#N/A"/>
    <s v="OUTROS"/>
    <s v="Indireta"/>
    <n v="2016"/>
    <n v="1.0294742132043471"/>
    <n v="37138.99"/>
    <n v="38233.63250945411"/>
  </r>
  <r>
    <s v="32 - Espírito Santo"/>
    <s v="SUDESTE             "/>
    <x v="40"/>
    <x v="40"/>
    <s v="Música"/>
    <s v="OUTROS"/>
    <s v="Indireta"/>
    <n v="2016"/>
    <n v="1.0294742132043471"/>
    <n v="1789"/>
    <n v="1841.7293674225768"/>
  </r>
  <r>
    <s v="32 - Espírito Santo"/>
    <s v="SUDESTE             "/>
    <x v="40"/>
    <x v="40"/>
    <s v="Música"/>
    <s v="OUTROS"/>
    <s v="Indireta"/>
    <n v="2016"/>
    <n v="1.0294742132043471"/>
    <n v="151287.35"/>
    <n v="155746.42560902069"/>
  </r>
  <r>
    <s v="32 - Espírito Santo"/>
    <s v="SUDESTE             "/>
    <x v="40"/>
    <x v="40"/>
    <s v="Música"/>
    <s v="OUTROS"/>
    <s v="Indireta"/>
    <n v="2016"/>
    <n v="1.0294742132043471"/>
    <n v="2992.53"/>
    <n v="3080.7324672404047"/>
  </r>
  <r>
    <s v="32 - Espírito Santo"/>
    <s v="SUDESTE             "/>
    <x v="40"/>
    <x v="40"/>
    <s v="Música"/>
    <s v="OUTROS"/>
    <s v="Indireta"/>
    <n v="2016"/>
    <n v="1.0294742132043471"/>
    <n v="519447.1"/>
    <n v="534757.39457377978"/>
  </r>
  <r>
    <s v="32 - Espírito Santo"/>
    <s v="SUDESTE             "/>
    <x v="25"/>
    <x v="25"/>
    <s v="Editorial"/>
    <s v="OUTROS"/>
    <s v="Indireta"/>
    <n v="2016"/>
    <n v="1.0294742132043471"/>
    <n v="14088.49"/>
    <n v="14503.737157987311"/>
  </r>
  <r>
    <s v="32 - Espírito Santo"/>
    <s v="SUDESTE             "/>
    <x v="25"/>
    <x v="25"/>
    <s v="Editorial"/>
    <s v="OUTROS"/>
    <s v="Direta"/>
    <n v="2016"/>
    <n v="1.0294742132043471"/>
    <n v="9920"/>
    <n v="10212.384194987122"/>
  </r>
  <r>
    <s v="32 - Espírito Santo"/>
    <s v="SUDESTE             "/>
    <x v="25"/>
    <x v="25"/>
    <s v="Editorial"/>
    <s v="OUTROS"/>
    <s v="Direta"/>
    <n v="2016"/>
    <n v="1.0294742132043471"/>
    <n v="256640"/>
    <n v="264204.26207676361"/>
  </r>
  <r>
    <s v="32 - Espírito Santo"/>
    <s v="SUDESTE             "/>
    <x v="25"/>
    <x v="25"/>
    <s v="Editorial"/>
    <s v="OUTROS"/>
    <s v="Direta"/>
    <n v="2016"/>
    <n v="1.0294742132043471"/>
    <n v="9920"/>
    <n v="10212.384194987122"/>
  </r>
  <r>
    <s v="32 - Espírito Santo"/>
    <s v="SUDESTE             "/>
    <x v="25"/>
    <x v="25"/>
    <s v="Editorial"/>
    <s v="OUTROS"/>
    <s v="Direta"/>
    <n v="2016"/>
    <n v="1.0294742132043471"/>
    <n v="18640"/>
    <n v="19189.39933412903"/>
  </r>
  <r>
    <s v="32 - Espírito Santo"/>
    <s v="SUDESTE             "/>
    <x v="17"/>
    <x v="17"/>
    <s v="Editorial"/>
    <s v="OUTROS"/>
    <s v="Indireta"/>
    <n v="2016"/>
    <n v="1.0294742132043471"/>
    <n v="5158.9799999999996"/>
    <n v="5311.0368764369623"/>
  </r>
  <r>
    <s v="32 - Espírito Santo"/>
    <s v="SUDESTE             "/>
    <x v="17"/>
    <x v="17"/>
    <s v="Editorial"/>
    <s v="OUTROS"/>
    <s v="Indireta"/>
    <n v="2016"/>
    <n v="1.0294742132043471"/>
    <n v="2954.71"/>
    <n v="3041.7977524970165"/>
  </r>
  <r>
    <s v="32 - Espírito Santo"/>
    <s v="SUDESTE             "/>
    <x v="43"/>
    <x v="43"/>
    <e v="#N/A"/>
    <s v="OUTROS"/>
    <s v="Indireta"/>
    <n v="2016"/>
    <n v="1.0294742132043471"/>
    <n v="16790.82"/>
    <n v="17285.716208555816"/>
  </r>
  <r>
    <s v="32 - Espírito Santo"/>
    <s v="SUDESTE             "/>
    <x v="43"/>
    <x v="43"/>
    <e v="#N/A"/>
    <s v="OUTROS"/>
    <s v="Indireta"/>
    <n v="2016"/>
    <n v="1.0294742132043471"/>
    <n v="1181.4100000000001"/>
    <n v="1216.2311302217477"/>
  </r>
  <r>
    <s v="32 - Espírito Santo"/>
    <s v="SUDESTE             "/>
    <x v="5"/>
    <x v="5"/>
    <e v="#N/A"/>
    <s v="OUTROS"/>
    <s v="Indireta"/>
    <n v="2016"/>
    <n v="1.0294742132043471"/>
    <n v="86208.45"/>
    <n v="88749.376235316289"/>
  </r>
  <r>
    <s v="32 - Espírito Santo"/>
    <s v="SUDESTE             "/>
    <x v="5"/>
    <x v="5"/>
    <e v="#N/A"/>
    <s v="OUTROS"/>
    <s v="Indireta"/>
    <n v="2016"/>
    <n v="1.0294742132043471"/>
    <n v="132282.79999999999"/>
    <n v="136181.73145046798"/>
  </r>
  <r>
    <s v="32 - Espírito Santo"/>
    <s v="SUDESTE             "/>
    <x v="5"/>
    <x v="5"/>
    <e v="#N/A"/>
    <s v="OUTROS"/>
    <s v="Indireta"/>
    <n v="2016"/>
    <n v="1.0294742132043471"/>
    <n v="502.35"/>
    <n v="517.15637100320373"/>
  </r>
  <r>
    <s v="32 - Espírito Santo"/>
    <s v="SUDESTE             "/>
    <x v="28"/>
    <x v="28"/>
    <s v="Audiovisual"/>
    <s v="OUTROS"/>
    <s v="Indireta"/>
    <n v="2016"/>
    <n v="1.0294742132043471"/>
    <n v="133062"/>
    <n v="136983.89775739683"/>
  </r>
  <r>
    <s v="32 - Espírito Santo"/>
    <s v="SUDESTE             "/>
    <x v="7"/>
    <x v="7"/>
    <s v="Música"/>
    <s v="OUTROS"/>
    <s v="Indireta"/>
    <n v="2016"/>
    <n v="1.0294742132043471"/>
    <n v="38600"/>
    <n v="39737.704629687796"/>
  </r>
  <r>
    <s v="32 - Espírito Santo"/>
    <s v="SUDESTE             "/>
    <x v="16"/>
    <x v="16"/>
    <s v="Audiovisual"/>
    <s v="OUTROS"/>
    <s v="Indireta"/>
    <n v="2016"/>
    <n v="1.0294742132043471"/>
    <n v="64682.080000000002"/>
    <n v="66588.533416420629"/>
  </r>
  <r>
    <s v="32 - Espírito Santo"/>
    <s v="SUDESTE             "/>
    <x v="32"/>
    <x v="32"/>
    <s v="Audiovisual"/>
    <s v="OUTROS"/>
    <s v="Indireta"/>
    <n v="2016"/>
    <n v="1.0294742132043471"/>
    <n v="16189.41"/>
    <n v="16666.580121992589"/>
  </r>
  <r>
    <s v="32 - Espírito Santo"/>
    <s v="SUDESTE             "/>
    <x v="32"/>
    <x v="32"/>
    <s v="Audiovisual"/>
    <s v="OUTROS"/>
    <s v="Indireta"/>
    <n v="2016"/>
    <n v="1.0294742132043471"/>
    <n v="171360"/>
    <n v="176410.70117469691"/>
  </r>
  <r>
    <s v="32 - Espírito Santo"/>
    <s v="SUDESTE             "/>
    <x v="36"/>
    <x v="36"/>
    <s v="Artes Cênicas e Espetáculos"/>
    <s v="OUTROS"/>
    <s v="Indireta"/>
    <n v="2016"/>
    <n v="1.0294742132043471"/>
    <n v="25521.69"/>
    <n v="26273.921732395251"/>
  </r>
  <r>
    <s v="32 - Espírito Santo"/>
    <s v="SUDESTE             "/>
    <x v="36"/>
    <x v="36"/>
    <s v="Artes Cênicas e Espetáculos"/>
    <s v="OUTROS"/>
    <s v="Indireta"/>
    <n v="2016"/>
    <n v="1.0294742132043471"/>
    <n v="3823.61"/>
    <n v="3936.3078963502735"/>
  </r>
  <r>
    <s v="32 - Espírito Santo"/>
    <s v="SUDESTE             "/>
    <x v="9"/>
    <x v="9"/>
    <s v="Artes Cênicas e Espetáculos"/>
    <s v="OUTROS"/>
    <s v="Indireta"/>
    <n v="2016"/>
    <n v="1.0294742132043471"/>
    <n v="17106.189999999999"/>
    <n v="17610.38149117407"/>
  </r>
  <r>
    <s v="32 - Espírito Santo"/>
    <s v="SUDESTE             "/>
    <x v="20"/>
    <x v="20"/>
    <s v="Artes Cênicas e Espetáculos"/>
    <s v="OUTROS"/>
    <s v="Indireta"/>
    <n v="2016"/>
    <n v="1.0294742132043471"/>
    <n v="3012.51"/>
    <n v="3101.3013620202278"/>
  </r>
  <r>
    <s v="52 - Goiás"/>
    <s v="CENTRO OESTE        "/>
    <x v="2"/>
    <x v="2"/>
    <e v="#N/A"/>
    <s v="OUTROS"/>
    <s v="Indireta"/>
    <n v="2016"/>
    <n v="1.0294742132043471"/>
    <n v="1156.92"/>
    <n v="1191.0193067403734"/>
  </r>
  <r>
    <s v="52 - Goiás"/>
    <s v="CENTRO OESTE        "/>
    <x v="2"/>
    <x v="2"/>
    <e v="#N/A"/>
    <s v="OUTROS"/>
    <s v="Indireta"/>
    <n v="2016"/>
    <n v="1.0294742132043471"/>
    <n v="72102.98"/>
    <n v="74228.158605188772"/>
  </r>
  <r>
    <s v="52 - Goiás"/>
    <s v="CENTRO OESTE        "/>
    <x v="26"/>
    <x v="26"/>
    <s v="Editorial"/>
    <s v="OUTROS"/>
    <s v="Indireta"/>
    <n v="2016"/>
    <n v="1.0294742132043471"/>
    <n v="15182.38"/>
    <n v="15629.868705069413"/>
  </r>
  <r>
    <s v="52 - Goiás"/>
    <s v="CENTRO OESTE        "/>
    <x v="40"/>
    <x v="40"/>
    <s v="Música"/>
    <s v="OUTROS"/>
    <s v="Indireta"/>
    <n v="2016"/>
    <n v="1.0294742132043471"/>
    <n v="67628.820000000007"/>
    <n v="69622.126259438417"/>
  </r>
  <r>
    <s v="52 - Goiás"/>
    <s v="CENTRO OESTE        "/>
    <x v="40"/>
    <x v="40"/>
    <s v="Música"/>
    <s v="OUTROS"/>
    <s v="Indireta"/>
    <n v="2016"/>
    <n v="1.0294742132043471"/>
    <n v="4890.51"/>
    <n v="5034.6539344179919"/>
  </r>
  <r>
    <s v="52 - Goiás"/>
    <s v="CENTRO OESTE        "/>
    <x v="25"/>
    <x v="25"/>
    <s v="Editorial"/>
    <s v="OUTROS"/>
    <s v="Indireta"/>
    <n v="2016"/>
    <n v="1.0294742132043471"/>
    <n v="28264.3"/>
    <n v="29097.368004271626"/>
  </r>
  <r>
    <s v="52 - Goiás"/>
    <s v="CENTRO OESTE        "/>
    <x v="25"/>
    <x v="25"/>
    <s v="Editorial"/>
    <s v="OUTROS"/>
    <s v="Direta"/>
    <n v="2016"/>
    <n v="1.0294742132043471"/>
    <n v="9920"/>
    <n v="10212.384194987122"/>
  </r>
  <r>
    <s v="52 - Goiás"/>
    <s v="CENTRO OESTE        "/>
    <x v="25"/>
    <x v="25"/>
    <s v="Editorial"/>
    <s v="OUTROS"/>
    <s v="Direta"/>
    <n v="2016"/>
    <n v="1.0294742132043471"/>
    <n v="256640"/>
    <n v="264204.26207676361"/>
  </r>
  <r>
    <s v="52 - Goiás"/>
    <s v="CENTRO OESTE        "/>
    <x v="25"/>
    <x v="25"/>
    <s v="Editorial"/>
    <s v="OUTROS"/>
    <s v="Indireta"/>
    <n v="2016"/>
    <n v="1.0294742132043471"/>
    <n v="45345.26"/>
    <n v="46681.775861046553"/>
  </r>
  <r>
    <s v="52 - Goiás"/>
    <s v="CENTRO OESTE        "/>
    <x v="25"/>
    <x v="25"/>
    <s v="Editorial"/>
    <s v="OUTROS"/>
    <s v="Direta"/>
    <n v="2016"/>
    <n v="1.0294742132043471"/>
    <n v="9920"/>
    <n v="10212.384194987122"/>
  </r>
  <r>
    <s v="52 - Goiás"/>
    <s v="CENTRO OESTE        "/>
    <x v="25"/>
    <x v="25"/>
    <s v="Editorial"/>
    <s v="OUTROS"/>
    <s v="Indireta"/>
    <n v="2016"/>
    <n v="1.0294742132043471"/>
    <n v="4277.28"/>
    <n v="4403.349462654689"/>
  </r>
  <r>
    <s v="52 - Goiás"/>
    <s v="CENTRO OESTE        "/>
    <x v="25"/>
    <x v="25"/>
    <s v="Editorial"/>
    <s v="OUTROS"/>
    <s v="Direta"/>
    <n v="2016"/>
    <n v="1.0294742132043471"/>
    <n v="18640"/>
    <n v="19189.39933412903"/>
  </r>
  <r>
    <s v="52 - Goiás"/>
    <s v="CENTRO OESTE        "/>
    <x v="33"/>
    <x v="33"/>
    <s v="Editorial"/>
    <s v="OUTROS"/>
    <s v="Indireta"/>
    <n v="2016"/>
    <n v="1.0294742132043471"/>
    <n v="7969.94"/>
    <n v="8204.8477107858525"/>
  </r>
  <r>
    <s v="52 - Goiás"/>
    <s v="CENTRO OESTE        "/>
    <x v="37"/>
    <x v="37"/>
    <s v="Música"/>
    <s v="OUTROS"/>
    <s v="Indireta"/>
    <n v="2016"/>
    <n v="1.0294742132043471"/>
    <n v="22306.720000000001"/>
    <n v="22964.193021169674"/>
  </r>
  <r>
    <s v="52 - Goiás"/>
    <s v="CENTRO OESTE        "/>
    <x v="37"/>
    <x v="37"/>
    <s v="Música"/>
    <s v="OUTROS"/>
    <s v="Indireta"/>
    <n v="2016"/>
    <n v="1.0294742132043471"/>
    <n v="55565.64"/>
    <n v="57203.393520195998"/>
  </r>
  <r>
    <s v="52 - Goiás"/>
    <s v="CENTRO OESTE        "/>
    <x v="37"/>
    <x v="37"/>
    <s v="Música"/>
    <s v="OUTROS"/>
    <s v="Indireta"/>
    <n v="2016"/>
    <n v="1.0294742132043471"/>
    <n v="6479.9"/>
    <n v="6670.8899541428482"/>
  </r>
  <r>
    <s v="52 - Goiás"/>
    <s v="CENTRO OESTE        "/>
    <x v="13"/>
    <x v="13"/>
    <s v="Editorial"/>
    <s v="OUTROS"/>
    <s v="Indireta"/>
    <n v="2016"/>
    <n v="1.0294742132043471"/>
    <n v="64904.92"/>
    <n v="66817.941450091093"/>
  </r>
  <r>
    <s v="52 - Goiás"/>
    <s v="CENTRO OESTE        "/>
    <x v="43"/>
    <x v="43"/>
    <e v="#N/A"/>
    <s v="OUTROS"/>
    <s v="Indireta"/>
    <n v="2016"/>
    <n v="1.0294742132043471"/>
    <n v="10425.19"/>
    <n v="10732.464272755828"/>
  </r>
  <r>
    <s v="52 - Goiás"/>
    <s v="CENTRO OESTE        "/>
    <x v="43"/>
    <x v="43"/>
    <e v="#N/A"/>
    <s v="OUTROS"/>
    <s v="Indireta"/>
    <n v="2016"/>
    <n v="1.0294742132043471"/>
    <n v="12631.26"/>
    <n v="13003.556450279541"/>
  </r>
  <r>
    <s v="52 - Goiás"/>
    <s v="CENTRO OESTE        "/>
    <x v="18"/>
    <x v="18"/>
    <s v="Editorial"/>
    <s v="OUTROS"/>
    <s v="Indireta"/>
    <n v="2016"/>
    <n v="1.0294742132043471"/>
    <n v="11584.39"/>
    <n v="11925.830780702305"/>
  </r>
  <r>
    <s v="52 - Goiás"/>
    <s v="CENTRO OESTE        "/>
    <x v="5"/>
    <x v="5"/>
    <e v="#N/A"/>
    <s v="OUTROS"/>
    <s v="Indireta"/>
    <n v="2016"/>
    <n v="1.0294742132043471"/>
    <n v="125741.94"/>
    <n v="129448.08474828822"/>
  </r>
  <r>
    <s v="52 - Goiás"/>
    <s v="CENTRO OESTE        "/>
    <x v="5"/>
    <x v="5"/>
    <e v="#N/A"/>
    <s v="OUTROS"/>
    <s v="Indireta"/>
    <n v="2016"/>
    <n v="1.0294742132043471"/>
    <n v="81466.460000000006"/>
    <n v="83867.61981104342"/>
  </r>
  <r>
    <s v="52 - Goiás"/>
    <s v="CENTRO OESTE        "/>
    <x v="5"/>
    <x v="5"/>
    <e v="#N/A"/>
    <s v="OUTROS"/>
    <s v="Indireta"/>
    <n v="2016"/>
    <n v="1.0294742132043471"/>
    <n v="26373.98"/>
    <n v="27151.332309567184"/>
  </r>
  <r>
    <s v="52 - Goiás"/>
    <s v="CENTRO OESTE        "/>
    <x v="42"/>
    <x v="42"/>
    <s v="Audiovisual"/>
    <s v="OUTROS"/>
    <s v="Indireta"/>
    <n v="2016"/>
    <n v="1.0294742132043471"/>
    <n v="9330.7900000000009"/>
    <n v="9605.8076938249906"/>
  </r>
  <r>
    <s v="52 - Goiás"/>
    <s v="CENTRO OESTE        "/>
    <x v="42"/>
    <x v="42"/>
    <s v="Audiovisual"/>
    <s v="OUTROS"/>
    <s v="Indireta"/>
    <n v="2016"/>
    <n v="1.0294742132043471"/>
    <n v="36352.589999999997"/>
    <n v="37424.053988190215"/>
  </r>
  <r>
    <s v="52 - Goiás"/>
    <s v="CENTRO OESTE        "/>
    <x v="42"/>
    <x v="42"/>
    <s v="Audiovisual"/>
    <s v="OUTROS"/>
    <s v="Indireta"/>
    <n v="2016"/>
    <n v="1.0294742132043471"/>
    <n v="2096.5100000000002"/>
    <n v="2158.3029827250457"/>
  </r>
  <r>
    <s v="52 - Goiás"/>
    <s v="CENTRO OESTE        "/>
    <x v="34"/>
    <x v="34"/>
    <s v="Audiovisual"/>
    <s v="OUTROS"/>
    <s v="Indireta"/>
    <n v="2016"/>
    <n v="1.0294742132043471"/>
    <n v="632.39"/>
    <n v="651.02919768829702"/>
  </r>
  <r>
    <s v="52 - Goiás"/>
    <s v="CENTRO OESTE        "/>
    <x v="28"/>
    <x v="28"/>
    <s v="Audiovisual"/>
    <s v="OUTROS"/>
    <s v="Indireta"/>
    <n v="2016"/>
    <n v="1.0294742132043471"/>
    <n v="154080.79"/>
    <n v="158622.20005515424"/>
  </r>
  <r>
    <s v="52 - Goiás"/>
    <s v="CENTRO OESTE        "/>
    <x v="28"/>
    <x v="28"/>
    <s v="Audiovisual"/>
    <s v="OUTROS"/>
    <s v="Indireta"/>
    <n v="2016"/>
    <n v="1.0294742132043471"/>
    <n v="5889.74"/>
    <n v="6063.3354524781707"/>
  </r>
  <r>
    <s v="52 - Goiás"/>
    <s v="CENTRO OESTE        "/>
    <x v="16"/>
    <x v="16"/>
    <s v="Audiovisual"/>
    <s v="OUTROS"/>
    <s v="Indireta"/>
    <n v="2016"/>
    <n v="1.0294742132043471"/>
    <n v="58425.95"/>
    <n v="60148.008906966519"/>
  </r>
  <r>
    <s v="52 - Goiás"/>
    <s v="CENTRO OESTE        "/>
    <x v="32"/>
    <x v="32"/>
    <s v="Audiovisual"/>
    <s v="OUTROS"/>
    <s v="Indireta"/>
    <n v="2016"/>
    <n v="1.0294742132043471"/>
    <n v="33845.269999999997"/>
    <n v="34842.832703938686"/>
  </r>
  <r>
    <s v="52 - Goiás"/>
    <s v="CENTRO OESTE        "/>
    <x v="32"/>
    <x v="32"/>
    <s v="Audiovisual"/>
    <s v="OUTROS"/>
    <s v="Indireta"/>
    <n v="2016"/>
    <n v="1.0294742132043471"/>
    <n v="9462.86"/>
    <n v="9741.7703531628886"/>
  </r>
  <r>
    <s v="52 - Goiás"/>
    <s v="CENTRO OESTE        "/>
    <x v="53"/>
    <x v="53"/>
    <s v="Educação e Criação em Artes"/>
    <s v="OUTROS"/>
    <s v="Indireta"/>
    <n v="2016"/>
    <n v="1.0294742132043471"/>
    <n v="30304.51"/>
    <n v="31197.711588793267"/>
  </r>
  <r>
    <s v="52 - Goiás"/>
    <s v="CENTRO OESTE        "/>
    <x v="53"/>
    <x v="53"/>
    <s v="Educação e Criação em Artes"/>
    <s v="OUTROS"/>
    <s v="Indireta"/>
    <n v="2016"/>
    <n v="1.0294742132043471"/>
    <n v="17205.23"/>
    <n v="17712.340617249829"/>
  </r>
  <r>
    <s v="52 - Goiás"/>
    <s v="CENTRO OESTE        "/>
    <x v="53"/>
    <x v="53"/>
    <s v="Educação e Criação em Artes"/>
    <s v="OUTROS"/>
    <s v="Indireta"/>
    <n v="2016"/>
    <n v="1.0294742132043471"/>
    <n v="4955.99"/>
    <n v="5102.0639058986117"/>
  </r>
  <r>
    <s v="52 - Goiás"/>
    <s v="CENTRO OESTE        "/>
    <x v="36"/>
    <x v="36"/>
    <s v="Artes Cênicas e Espetáculos"/>
    <s v="OUTROS"/>
    <s v="Indireta"/>
    <n v="2016"/>
    <n v="1.0294742132043471"/>
    <n v="45886.68"/>
    <n v="47239.153789559648"/>
  </r>
  <r>
    <s v="52 - Goiás"/>
    <s v="CENTRO OESTE        "/>
    <x v="9"/>
    <x v="9"/>
    <s v="Artes Cênicas e Espetáculos"/>
    <s v="OUTROS"/>
    <s v="Indireta"/>
    <n v="2016"/>
    <n v="1.0294742132043471"/>
    <n v="10053.51"/>
    <n v="10349.829297192036"/>
  </r>
  <r>
    <s v="52 - Goiás"/>
    <s v="CENTRO OESTE        "/>
    <x v="20"/>
    <x v="20"/>
    <s v="Artes Cênicas e Espetáculos"/>
    <s v="OUTROS"/>
    <s v="Indireta"/>
    <n v="2016"/>
    <n v="1.0294742132043471"/>
    <n v="604.42999999999995"/>
    <n v="622.24509868710345"/>
  </r>
  <r>
    <s v="52 - Goiás"/>
    <s v="CENTRO OESTE        "/>
    <x v="20"/>
    <x v="20"/>
    <s v="Artes Cênicas e Espetáculos"/>
    <s v="OUTROS"/>
    <s v="Indireta"/>
    <n v="2016"/>
    <n v="1.0294742132043471"/>
    <n v="87357.88"/>
    <n v="89932.684780199765"/>
  </r>
  <r>
    <s v="52 - Goiás"/>
    <s v="CENTRO OESTE        "/>
    <x v="20"/>
    <x v="20"/>
    <s v="Artes Cênicas e Espetáculos"/>
    <s v="OUTROS"/>
    <s v="Indireta"/>
    <n v="2016"/>
    <n v="1.0294742132043471"/>
    <n v="1997.74"/>
    <n v="2056.6218146868523"/>
  </r>
  <r>
    <s v="52 - Goiás"/>
    <s v="CENTRO OESTE        "/>
    <x v="23"/>
    <x v="23"/>
    <s v="Patrimônio"/>
    <s v="FUNDO CULTURAL"/>
    <s v="Direta"/>
    <n v="2016"/>
    <n v="1.0294742132043471"/>
    <n v="257040"/>
    <n v="264616.05176204536"/>
  </r>
  <r>
    <s v="52 - Goiás"/>
    <s v="CENTRO OESTE        "/>
    <x v="49"/>
    <x v="49"/>
    <s v="Patrimônio"/>
    <s v="OUTROS"/>
    <s v="Indireta"/>
    <n v="2016"/>
    <n v="1.0294742132043471"/>
    <n v="2505.63"/>
    <n v="2579.4814728312081"/>
  </r>
  <r>
    <s v="21 - Maranhão"/>
    <s v="NORDESTE            "/>
    <x v="38"/>
    <x v="38"/>
    <e v="#N/A"/>
    <s v="OUTROS"/>
    <s v="Indireta"/>
    <n v="2016"/>
    <n v="1.0294742132043471"/>
    <n v="35896.97"/>
    <n v="36955.004947170055"/>
  </r>
  <r>
    <s v="21 - Maranhão"/>
    <s v="NORDESTE            "/>
    <x v="38"/>
    <x v="38"/>
    <e v="#N/A"/>
    <s v="OUTROS"/>
    <s v="Indireta"/>
    <n v="2016"/>
    <n v="1.0294742132043471"/>
    <n v="37620.730000000003"/>
    <n v="38729.57141692318"/>
  </r>
  <r>
    <s v="21 - Maranhão"/>
    <s v="NORDESTE            "/>
    <x v="2"/>
    <x v="2"/>
    <e v="#N/A"/>
    <s v="OUTROS"/>
    <s v="Indireta"/>
    <n v="2016"/>
    <n v="1.0294742132043471"/>
    <n v="2389.86"/>
    <n v="2460.2992431685411"/>
  </r>
  <r>
    <s v="21 - Maranhão"/>
    <s v="NORDESTE            "/>
    <x v="2"/>
    <x v="2"/>
    <e v="#N/A"/>
    <s v="OUTROS"/>
    <s v="Indireta"/>
    <n v="2016"/>
    <n v="1.0294742132043471"/>
    <n v="147531.54999999999"/>
    <n v="151879.92635906779"/>
  </r>
  <r>
    <s v="21 - Maranhão"/>
    <s v="NORDESTE            "/>
    <x v="2"/>
    <x v="2"/>
    <e v="#N/A"/>
    <s v="OUTROS"/>
    <s v="Indireta"/>
    <n v="2016"/>
    <n v="1.0294742132043471"/>
    <n v="6489.11"/>
    <n v="6680.3714116464598"/>
  </r>
  <r>
    <s v="21 - Maranhão"/>
    <s v="NORDESTE            "/>
    <x v="26"/>
    <x v="26"/>
    <s v="Editorial"/>
    <s v="OUTROS"/>
    <s v="Indireta"/>
    <n v="2016"/>
    <n v="1.0294742132043471"/>
    <n v="54499.69"/>
    <n v="56106.025482630823"/>
  </r>
  <r>
    <s v="21 - Maranhão"/>
    <s v="NORDESTE            "/>
    <x v="26"/>
    <x v="26"/>
    <s v="Editorial"/>
    <s v="OUTROS"/>
    <s v="Indireta"/>
    <n v="2016"/>
    <n v="1.0294742132043471"/>
    <n v="244253.96"/>
    <n v="251453.15329304605"/>
  </r>
  <r>
    <s v="21 - Maranhão"/>
    <s v="NORDESTE            "/>
    <x v="26"/>
    <x v="26"/>
    <s v="Editorial"/>
    <s v="OUTROS"/>
    <s v="Indireta"/>
    <n v="2016"/>
    <n v="1.0294742132043471"/>
    <n v="11841.74"/>
    <n v="12190.765969470445"/>
  </r>
  <r>
    <s v="21 - Maranhão"/>
    <s v="NORDESTE            "/>
    <x v="40"/>
    <x v="40"/>
    <s v="Música"/>
    <s v="OUTROS"/>
    <s v="Indireta"/>
    <n v="2016"/>
    <n v="1.0294742132043471"/>
    <n v="5739.58"/>
    <n v="5908.7496046234064"/>
  </r>
  <r>
    <s v="21 - Maranhão"/>
    <s v="NORDESTE            "/>
    <x v="40"/>
    <x v="40"/>
    <s v="Música"/>
    <s v="OUTROS"/>
    <s v="Indireta"/>
    <n v="2016"/>
    <n v="1.0294742132043471"/>
    <n v="76308.38"/>
    <n v="78557.509461398338"/>
  </r>
  <r>
    <s v="21 - Maranhão"/>
    <s v="NORDESTE            "/>
    <x v="40"/>
    <x v="40"/>
    <s v="Música"/>
    <s v="OUTROS"/>
    <s v="Indireta"/>
    <n v="2016"/>
    <n v="1.0294742132043471"/>
    <n v="5521.42"/>
    <n v="5684.1595102707461"/>
  </r>
  <r>
    <s v="21 - Maranhão"/>
    <s v="NORDESTE            "/>
    <x v="25"/>
    <x v="25"/>
    <s v="Editorial"/>
    <s v="OUTROS"/>
    <s v="Indireta"/>
    <n v="2016"/>
    <n v="1.0294742132043471"/>
    <n v="2047.27"/>
    <n v="2107.6116724668636"/>
  </r>
  <r>
    <s v="21 - Maranhão"/>
    <s v="NORDESTE            "/>
    <x v="25"/>
    <x v="25"/>
    <s v="Editorial"/>
    <s v="OUTROS"/>
    <s v="Indireta"/>
    <n v="2016"/>
    <n v="1.0294742132043471"/>
    <n v="132767.17000000001"/>
    <n v="136680.37787511782"/>
  </r>
  <r>
    <s v="21 - Maranhão"/>
    <s v="NORDESTE            "/>
    <x v="25"/>
    <x v="25"/>
    <s v="Editorial"/>
    <s v="OUTROS"/>
    <s v="Indireta"/>
    <n v="2016"/>
    <n v="1.0294742132043471"/>
    <n v="109488.42"/>
    <n v="112715.5050344871"/>
  </r>
  <r>
    <s v="21 - Maranhão"/>
    <s v="NORDESTE            "/>
    <x v="5"/>
    <x v="5"/>
    <e v="#N/A"/>
    <s v="OUTROS"/>
    <s v="Indireta"/>
    <n v="2016"/>
    <n v="1.0294742132043471"/>
    <n v="78299.89"/>
    <n v="80607.717651736923"/>
  </r>
  <r>
    <s v="21 - Maranhão"/>
    <s v="NORDESTE            "/>
    <x v="5"/>
    <x v="5"/>
    <e v="#N/A"/>
    <s v="OUTROS"/>
    <s v="Indireta"/>
    <n v="2016"/>
    <n v="1.0294742132043471"/>
    <n v="101959.59"/>
    <n v="104964.7686938878"/>
  </r>
  <r>
    <s v="21 - Maranhão"/>
    <s v="NORDESTE            "/>
    <x v="5"/>
    <x v="5"/>
    <e v="#N/A"/>
    <s v="OUTROS"/>
    <s v="Indireta"/>
    <n v="2016"/>
    <n v="1.0294742132043471"/>
    <n v="10575.65"/>
    <n v="10887.358962874552"/>
  </r>
  <r>
    <s v="21 - Maranhão"/>
    <s v="NORDESTE            "/>
    <x v="28"/>
    <x v="28"/>
    <s v="Audiovisual"/>
    <s v="OUTROS"/>
    <s v="Direta"/>
    <n v="2016"/>
    <n v="1.0294742132043471"/>
    <n v="900067"/>
    <n v="926595.76665619703"/>
  </r>
  <r>
    <s v="21 - Maranhão"/>
    <s v="NORDESTE            "/>
    <x v="28"/>
    <x v="28"/>
    <s v="Audiovisual"/>
    <s v="OUTROS"/>
    <s v="Direta"/>
    <n v="2016"/>
    <n v="1.0294742132043471"/>
    <n v="3600266"/>
    <n v="3706381.0076763616"/>
  </r>
  <r>
    <s v="21 - Maranhão"/>
    <s v="NORDESTE            "/>
    <x v="28"/>
    <x v="28"/>
    <s v="Audiovisual"/>
    <s v="OUTROS"/>
    <s v="Direta"/>
    <n v="2016"/>
    <n v="1.0294742132043471"/>
    <n v="900066.97"/>
    <n v="926595.73577197059"/>
  </r>
  <r>
    <s v="21 - Maranhão"/>
    <s v="NORDESTE            "/>
    <x v="32"/>
    <x v="32"/>
    <s v="Audiovisual"/>
    <s v="OUTROS"/>
    <s v="Indireta"/>
    <n v="2016"/>
    <n v="1.0294742132043471"/>
    <n v="19098.55"/>
    <n v="19661.464734593883"/>
  </r>
  <r>
    <s v="21 - Maranhão"/>
    <s v="NORDESTE            "/>
    <x v="20"/>
    <x v="20"/>
    <s v="Artes Cênicas e Espetáculos"/>
    <s v="OUTROS"/>
    <s v="Indireta"/>
    <n v="2016"/>
    <n v="1.0294742132043471"/>
    <n v="116611.41"/>
    <n v="120048.43956039954"/>
  </r>
  <r>
    <s v="21 - Maranhão"/>
    <s v="NORDESTE            "/>
    <x v="30"/>
    <x v="30"/>
    <s v="Artes Cênicas e Espetáculos"/>
    <s v="OUTROS"/>
    <s v="Indireta"/>
    <n v="2016"/>
    <n v="1.0294742132043471"/>
    <n v="28601.88"/>
    <n v="29444.897909165153"/>
  </r>
  <r>
    <s v="31 - Minas Gerais"/>
    <s v="SUDESTE             "/>
    <x v="38"/>
    <x v="38"/>
    <e v="#N/A"/>
    <s v="OUTROS"/>
    <s v="Indireta"/>
    <n v="2016"/>
    <n v="1.0294742132043471"/>
    <n v="182029.08"/>
    <n v="187394.24391331113"/>
  </r>
  <r>
    <s v="31 - Minas Gerais"/>
    <s v="SUDESTE             "/>
    <x v="38"/>
    <x v="38"/>
    <e v="#N/A"/>
    <s v="OUTROS"/>
    <s v="Indireta"/>
    <n v="2016"/>
    <n v="1.0294742132043471"/>
    <n v="2790.38"/>
    <n v="2872.6242550411462"/>
  </r>
  <r>
    <s v="31 - Minas Gerais"/>
    <s v="SUDESTE             "/>
    <x v="2"/>
    <x v="2"/>
    <e v="#N/A"/>
    <s v="OUTROS"/>
    <s v="Indireta"/>
    <n v="2016"/>
    <n v="1.0294742132043471"/>
    <n v="3422.06"/>
    <n v="3522.9225260380676"/>
  </r>
  <r>
    <s v="31 - Minas Gerais"/>
    <s v="SUDESTE             "/>
    <x v="2"/>
    <x v="2"/>
    <e v="#N/A"/>
    <s v="OUTROS"/>
    <s v="Indireta"/>
    <n v="2016"/>
    <n v="1.0294742132043471"/>
    <n v="167907.31"/>
    <n v="172856.24585350839"/>
  </r>
  <r>
    <s v="31 - Minas Gerais"/>
    <s v="SUDESTE             "/>
    <x v="2"/>
    <x v="2"/>
    <e v="#N/A"/>
    <s v="OUTROS"/>
    <s v="Indireta"/>
    <n v="2016"/>
    <n v="1.0294742132043471"/>
    <n v="11337.84"/>
    <n v="11672.013913436775"/>
  </r>
  <r>
    <s v="31 - Minas Gerais"/>
    <s v="SUDESTE             "/>
    <x v="2"/>
    <x v="2"/>
    <e v="#N/A"/>
    <s v="OUTROS"/>
    <s v="Indireta"/>
    <n v="2016"/>
    <n v="1.0294742132043471"/>
    <n v="200000"/>
    <n v="205894.84264086941"/>
  </r>
  <r>
    <s v="31 - Minas Gerais"/>
    <s v="SUDESTE             "/>
    <x v="39"/>
    <x v="39"/>
    <s v="Música"/>
    <s v="OUTROS"/>
    <s v="Indireta"/>
    <n v="2016"/>
    <n v="1.0294742132043471"/>
    <n v="1684.47"/>
    <n v="1734.1184279163265"/>
  </r>
  <r>
    <s v="31 - Minas Gerais"/>
    <s v="SUDESTE             "/>
    <x v="39"/>
    <x v="39"/>
    <s v="Música"/>
    <s v="OUTROS"/>
    <s v="Indireta"/>
    <n v="2016"/>
    <n v="1.0294742132043471"/>
    <n v="11926.11"/>
    <n v="12277.622708838497"/>
  </r>
  <r>
    <s v="31 - Minas Gerais"/>
    <s v="SUDESTE             "/>
    <x v="26"/>
    <x v="26"/>
    <s v="Editorial"/>
    <s v="OUTROS"/>
    <s v="Indireta"/>
    <n v="2016"/>
    <n v="1.0294742132043471"/>
    <n v="42009.19"/>
    <n v="43247.377822601928"/>
  </r>
  <r>
    <s v="31 - Minas Gerais"/>
    <s v="SUDESTE             "/>
    <x v="26"/>
    <x v="26"/>
    <s v="Editorial"/>
    <s v="OUTROS"/>
    <s v="Indireta"/>
    <n v="2016"/>
    <n v="1.0294742132043471"/>
    <n v="188679.4"/>
    <n v="194240.57686286827"/>
  </r>
  <r>
    <s v="31 - Minas Gerais"/>
    <s v="SUDESTE             "/>
    <x v="40"/>
    <x v="40"/>
    <s v="Música"/>
    <s v="OUTROS"/>
    <s v="Indireta"/>
    <n v="2016"/>
    <n v="1.0294742132043471"/>
    <n v="3824.71"/>
    <n v="3937.4403179847982"/>
  </r>
  <r>
    <s v="31 - Minas Gerais"/>
    <s v="SUDESTE             "/>
    <x v="40"/>
    <x v="40"/>
    <s v="Música"/>
    <s v="OUTROS"/>
    <s v="Indireta"/>
    <n v="2016"/>
    <n v="1.0294742132043471"/>
    <n v="160000"/>
    <n v="164715.87411269554"/>
  </r>
  <r>
    <s v="31 - Minas Gerais"/>
    <s v="SUDESTE             "/>
    <x v="40"/>
    <x v="40"/>
    <s v="Música"/>
    <s v="OUTROS"/>
    <s v="Indireta"/>
    <n v="2016"/>
    <n v="1.0294742132043471"/>
    <n v="369864.11"/>
    <n v="380765.56363477604"/>
  </r>
  <r>
    <s v="31 - Minas Gerais"/>
    <s v="SUDESTE             "/>
    <x v="40"/>
    <x v="40"/>
    <s v="Música"/>
    <s v="OUTROS"/>
    <s v="Indireta"/>
    <n v="2016"/>
    <n v="1.0294742132043471"/>
    <n v="31813.99"/>
    <n v="32751.682324140966"/>
  </r>
  <r>
    <s v="31 - Minas Gerais"/>
    <s v="SUDESTE             "/>
    <x v="40"/>
    <x v="40"/>
    <s v="Música"/>
    <s v="OUTROS"/>
    <s v="Indireta"/>
    <n v="2016"/>
    <n v="1.0294742132043471"/>
    <n v="72722.740000000005"/>
    <n v="74866.185543564308"/>
  </r>
  <r>
    <s v="31 - Minas Gerais"/>
    <s v="SUDESTE             "/>
    <x v="25"/>
    <x v="25"/>
    <s v="Editorial"/>
    <s v="OUTROS"/>
    <s v="Indireta"/>
    <n v="2016"/>
    <n v="1.0294742132043471"/>
    <n v="47873.54"/>
    <n v="49284.574924806839"/>
  </r>
  <r>
    <s v="31 - Minas Gerais"/>
    <s v="SUDESTE             "/>
    <x v="25"/>
    <x v="25"/>
    <s v="Editorial"/>
    <s v="OUTROS"/>
    <s v="Indireta"/>
    <n v="2016"/>
    <n v="1.0294742132043471"/>
    <n v="491345.13"/>
    <n v="505827.14111853763"/>
  </r>
  <r>
    <s v="31 - Minas Gerais"/>
    <s v="SUDESTE             "/>
    <x v="25"/>
    <x v="25"/>
    <s v="Editorial"/>
    <s v="OUTROS"/>
    <s v="Indireta"/>
    <n v="2016"/>
    <n v="1.0294742132043471"/>
    <n v="138490.31"/>
    <n v="142572.20292367612"/>
  </r>
  <r>
    <s v="31 - Minas Gerais"/>
    <s v="SUDESTE             "/>
    <x v="25"/>
    <x v="25"/>
    <s v="Editorial"/>
    <s v="OUTROS"/>
    <s v="Indireta"/>
    <n v="2016"/>
    <n v="1.0294742132043471"/>
    <n v="135000"/>
    <n v="138979.01878258685"/>
  </r>
  <r>
    <s v="31 - Minas Gerais"/>
    <s v="SUDESTE             "/>
    <x v="33"/>
    <x v="33"/>
    <s v="Editorial"/>
    <s v="OUTROS"/>
    <s v="Indireta"/>
    <n v="2016"/>
    <n v="1.0294742132043471"/>
    <n v="20354.97"/>
    <n v="20954.91672554809"/>
  </r>
  <r>
    <s v="31 - Minas Gerais"/>
    <s v="SUDESTE             "/>
    <x v="33"/>
    <x v="33"/>
    <s v="Editorial"/>
    <s v="OUTROS"/>
    <s v="Indireta"/>
    <n v="2016"/>
    <n v="1.0294742132043471"/>
    <n v="178749.35"/>
    <n v="184017.84645203847"/>
  </r>
  <r>
    <s v="31 - Minas Gerais"/>
    <s v="SUDESTE             "/>
    <x v="33"/>
    <x v="33"/>
    <s v="Editorial"/>
    <s v="OUTROS"/>
    <s v="Indireta"/>
    <n v="2016"/>
    <n v="1.0294742132043471"/>
    <n v="2354.16"/>
    <n v="2423.5470137571456"/>
  </r>
  <r>
    <s v="31 - Minas Gerais"/>
    <s v="SUDESTE             "/>
    <x v="33"/>
    <x v="33"/>
    <s v="Editorial"/>
    <s v="OUTROS"/>
    <s v="Indireta"/>
    <n v="2016"/>
    <n v="1.0294742132043471"/>
    <n v="90000"/>
    <n v="92652.679188391237"/>
  </r>
  <r>
    <s v="31 - Minas Gerais"/>
    <s v="SUDESTE             "/>
    <x v="37"/>
    <x v="37"/>
    <s v="Música"/>
    <s v="OUTROS"/>
    <s v="Indireta"/>
    <n v="2016"/>
    <n v="1.0294742132043471"/>
    <n v="30429.27"/>
    <n v="31326.148791632644"/>
  </r>
  <r>
    <s v="31 - Minas Gerais"/>
    <s v="SUDESTE             "/>
    <x v="37"/>
    <x v="37"/>
    <s v="Música"/>
    <s v="OUTROS"/>
    <s v="Indireta"/>
    <n v="2016"/>
    <n v="1.0294742132043471"/>
    <n v="1798.97"/>
    <n v="1851.9932253282243"/>
  </r>
  <r>
    <s v="31 - Minas Gerais"/>
    <s v="SUDESTE             "/>
    <x v="37"/>
    <x v="37"/>
    <s v="Música"/>
    <s v="OUTROS"/>
    <s v="Indireta"/>
    <n v="2016"/>
    <n v="1.0294742132043471"/>
    <n v="100000"/>
    <n v="102947.4213204347"/>
  </r>
  <r>
    <s v="31 - Minas Gerais"/>
    <s v="SUDESTE             "/>
    <x v="13"/>
    <x v="13"/>
    <s v="Editorial"/>
    <s v="OUTROS"/>
    <s v="Indireta"/>
    <n v="2016"/>
    <n v="1.0294742132043471"/>
    <n v="12242.34"/>
    <n v="12603.173339280107"/>
  </r>
  <r>
    <s v="31 - Minas Gerais"/>
    <s v="SUDESTE             "/>
    <x v="13"/>
    <x v="13"/>
    <s v="Editorial"/>
    <s v="OUTROS"/>
    <s v="Indireta"/>
    <n v="2016"/>
    <n v="1.0294742132043471"/>
    <n v="510198.67"/>
    <n v="525236.37437615427"/>
  </r>
  <r>
    <s v="31 - Minas Gerais"/>
    <s v="SUDESTE             "/>
    <x v="13"/>
    <x v="13"/>
    <s v="Editorial"/>
    <s v="OUTROS"/>
    <s v="Indireta"/>
    <n v="2016"/>
    <n v="1.0294742132043471"/>
    <n v="22119.55"/>
    <n v="22771.506332684214"/>
  </r>
  <r>
    <s v="31 - Minas Gerais"/>
    <s v="SUDESTE             "/>
    <x v="17"/>
    <x v="17"/>
    <s v="Editorial"/>
    <s v="OUTROS"/>
    <s v="Indireta"/>
    <n v="2016"/>
    <n v="1.0294742132043471"/>
    <n v="4125.87"/>
    <n v="4247.4767720334194"/>
  </r>
  <r>
    <s v="31 - Minas Gerais"/>
    <s v="SUDESTE             "/>
    <x v="17"/>
    <x v="17"/>
    <s v="Editorial"/>
    <s v="OUTROS"/>
    <s v="Indireta"/>
    <n v="2016"/>
    <n v="1.0294742132043471"/>
    <n v="22951.73"/>
    <n v="23628.214183428609"/>
  </r>
  <r>
    <s v="31 - Minas Gerais"/>
    <s v="SUDESTE             "/>
    <x v="12"/>
    <x v="12"/>
    <s v="Editorial"/>
    <s v="OUTROS"/>
    <s v="Indireta"/>
    <n v="2016"/>
    <n v="1.0294742132043471"/>
    <n v="21625.09"/>
    <n v="22262.472513223194"/>
  </r>
  <r>
    <s v="31 - Minas Gerais"/>
    <s v="SUDESTE             "/>
    <x v="12"/>
    <x v="12"/>
    <s v="Editorial"/>
    <s v="OUTROS"/>
    <s v="Indireta"/>
    <n v="2016"/>
    <n v="1.0294742132043471"/>
    <n v="973.07"/>
    <n v="1001.7504726427541"/>
  </r>
  <r>
    <s v="31 - Minas Gerais"/>
    <s v="SUDESTE             "/>
    <x v="43"/>
    <x v="43"/>
    <e v="#N/A"/>
    <s v="OUTROS"/>
    <s v="Indireta"/>
    <n v="2016"/>
    <n v="1.0294742132043471"/>
    <n v="197722.74"/>
    <n v="203550.46219410768"/>
  </r>
  <r>
    <s v="31 - Minas Gerais"/>
    <s v="SUDESTE             "/>
    <x v="14"/>
    <x v="14"/>
    <s v="Editorial"/>
    <s v="OUTROS"/>
    <s v="Indireta"/>
    <n v="2016"/>
    <n v="1.0294742132043471"/>
    <n v="190481.61"/>
    <n v="196095.90558464726"/>
  </r>
  <r>
    <s v="31 - Minas Gerais"/>
    <s v="SUDESTE             "/>
    <x v="14"/>
    <x v="14"/>
    <s v="Editorial"/>
    <s v="OUTROS"/>
    <s v="Indireta"/>
    <n v="2016"/>
    <n v="1.0294742132043471"/>
    <n v="48301.120000000003"/>
    <n v="49724.757508888753"/>
  </r>
  <r>
    <s v="31 - Minas Gerais"/>
    <s v="SUDESTE             "/>
    <x v="14"/>
    <x v="14"/>
    <s v="Editorial"/>
    <s v="OUTROS"/>
    <s v="Indireta"/>
    <n v="2016"/>
    <n v="1.0294742132043471"/>
    <n v="99018.07"/>
    <n v="101936.54970626297"/>
  </r>
  <r>
    <s v="31 - Minas Gerais"/>
    <s v="SUDESTE             "/>
    <x v="5"/>
    <x v="5"/>
    <e v="#N/A"/>
    <s v="OUTROS"/>
    <s v="Indireta"/>
    <n v="2016"/>
    <n v="1.0294742132043471"/>
    <n v="8521.3799999999992"/>
    <n v="8772.5409709152573"/>
  </r>
  <r>
    <s v="31 - Minas Gerais"/>
    <s v="SUDESTE             "/>
    <x v="5"/>
    <x v="5"/>
    <e v="#N/A"/>
    <s v="OUTROS"/>
    <s v="Indireta"/>
    <n v="2016"/>
    <n v="1.0294742132043471"/>
    <n v="36516.35"/>
    <n v="37592.640685344559"/>
  </r>
  <r>
    <s v="31 - Minas Gerais"/>
    <s v="SUDESTE             "/>
    <x v="5"/>
    <x v="5"/>
    <e v="#N/A"/>
    <s v="OUTROS"/>
    <s v="Indireta"/>
    <n v="2016"/>
    <n v="1.0294742132043471"/>
    <n v="2170.08"/>
    <n v="2234.0414005904895"/>
  </r>
  <r>
    <s v="31 - Minas Gerais"/>
    <s v="SUDESTE             "/>
    <x v="15"/>
    <x v="15"/>
    <s v="Audiovisual"/>
    <s v="OUTROS"/>
    <s v="Direta"/>
    <n v="2016"/>
    <n v="1.0294742132043471"/>
    <n v="47137065.329999998"/>
    <n v="48526393.243363656"/>
  </r>
  <r>
    <s v="31 - Minas Gerais"/>
    <s v="SUDESTE             "/>
    <x v="42"/>
    <x v="42"/>
    <s v="Audiovisual"/>
    <s v="OUTROS"/>
    <s v="Indireta"/>
    <n v="2016"/>
    <n v="1.0294742132043471"/>
    <n v="85000"/>
    <n v="87505.308122369504"/>
  </r>
  <r>
    <s v="31 - Minas Gerais"/>
    <s v="SUDESTE             "/>
    <x v="42"/>
    <x v="42"/>
    <s v="Audiovisual"/>
    <s v="OUTROS"/>
    <s v="Indireta"/>
    <n v="2016"/>
    <n v="1.0294742132043471"/>
    <n v="152990.28"/>
    <n v="157499.54813091276"/>
  </r>
  <r>
    <s v="31 - Minas Gerais"/>
    <s v="SUDESTE             "/>
    <x v="31"/>
    <x v="31"/>
    <s v="Audiovisual"/>
    <s v="OUTROS"/>
    <s v="Indireta"/>
    <n v="2016"/>
    <n v="1.0294742132043471"/>
    <n v="5447.62"/>
    <n v="5608.1843133362654"/>
  </r>
  <r>
    <s v="31 - Minas Gerais"/>
    <s v="SUDESTE             "/>
    <x v="31"/>
    <x v="31"/>
    <s v="Audiovisual"/>
    <s v="OUTROS"/>
    <s v="Indireta"/>
    <n v="2016"/>
    <n v="1.0294742132043471"/>
    <n v="75314.63"/>
    <n v="77534.469462026522"/>
  </r>
  <r>
    <s v="31 - Minas Gerais"/>
    <s v="SUDESTE             "/>
    <x v="31"/>
    <x v="31"/>
    <s v="Audiovisual"/>
    <s v="OUTROS"/>
    <s v="Indireta"/>
    <n v="2016"/>
    <n v="1.0294742132043471"/>
    <n v="3911.98"/>
    <n v="4027.2825325711415"/>
  </r>
  <r>
    <s v="31 - Minas Gerais"/>
    <s v="SUDESTE             "/>
    <x v="35"/>
    <x v="35"/>
    <s v="Audiovisual"/>
    <s v="OUTROS"/>
    <s v="Indireta"/>
    <n v="2016"/>
    <n v="1.0294742132043471"/>
    <n v="9727.99"/>
    <n v="10014.714851309756"/>
  </r>
  <r>
    <s v="31 - Minas Gerais"/>
    <s v="SUDESTE             "/>
    <x v="28"/>
    <x v="28"/>
    <s v="Audiovisual"/>
    <s v="OUTROS"/>
    <s v="Direta"/>
    <n v="2016"/>
    <n v="1.0294742132043471"/>
    <n v="134951.19"/>
    <n v="138928.77014624036"/>
  </r>
  <r>
    <s v="31 - Minas Gerais"/>
    <s v="SUDESTE             "/>
    <x v="28"/>
    <x v="28"/>
    <s v="Audiovisual"/>
    <s v="OUTROS"/>
    <s v="Indireta"/>
    <n v="2016"/>
    <n v="1.0294742132043471"/>
    <n v="733801.51"/>
    <n v="755429.73215541185"/>
  </r>
  <r>
    <s v="31 - Minas Gerais"/>
    <s v="SUDESTE             "/>
    <x v="28"/>
    <x v="28"/>
    <s v="Audiovisual"/>
    <s v="OUTROS"/>
    <s v="Indireta"/>
    <n v="2016"/>
    <n v="1.0294742132043471"/>
    <n v="700067.45"/>
    <n v="720701.38727872353"/>
  </r>
  <r>
    <s v="31 - Minas Gerais"/>
    <s v="SUDESTE             "/>
    <x v="28"/>
    <x v="28"/>
    <s v="Audiovisual"/>
    <s v="OUTROS"/>
    <s v="Direta"/>
    <n v="2016"/>
    <n v="1.0294742132043471"/>
    <n v="3260.1"/>
    <n v="3356.1888824674916"/>
  </r>
  <r>
    <s v="31 - Minas Gerais"/>
    <s v="SUDESTE             "/>
    <x v="16"/>
    <x v="16"/>
    <s v="Audiovisual"/>
    <s v="OUTROS"/>
    <s v="Indireta"/>
    <n v="2016"/>
    <n v="1.0294742132043471"/>
    <n v="10933.81"/>
    <n v="11256.075447075822"/>
  </r>
  <r>
    <s v="31 - Minas Gerais"/>
    <s v="SUDESTE             "/>
    <x v="16"/>
    <x v="16"/>
    <s v="Audiovisual"/>
    <s v="OUTROS"/>
    <s v="Indireta"/>
    <n v="2016"/>
    <n v="1.0294742132043471"/>
    <n v="454410.45"/>
    <n v="467803.84048558329"/>
  </r>
  <r>
    <s v="31 - Minas Gerais"/>
    <s v="SUDESTE             "/>
    <x v="16"/>
    <x v="16"/>
    <s v="Audiovisual"/>
    <s v="OUTROS"/>
    <s v="Indireta"/>
    <n v="2016"/>
    <n v="1.0294742132043471"/>
    <n v="47030.62"/>
    <n v="48416.81052101263"/>
  </r>
  <r>
    <s v="31 - Minas Gerais"/>
    <s v="SUDESTE             "/>
    <x v="16"/>
    <x v="16"/>
    <s v="Audiovisual"/>
    <s v="OUTROS"/>
    <s v="Indireta"/>
    <n v="2016"/>
    <n v="1.0294742132043471"/>
    <n v="50478.98"/>
    <n v="51966.808218857972"/>
  </r>
  <r>
    <s v="31 - Minas Gerais"/>
    <s v="SUDESTE             "/>
    <x v="32"/>
    <x v="32"/>
    <s v="Audiovisual"/>
    <s v="OUTROS"/>
    <s v="Direta"/>
    <n v="2016"/>
    <n v="1.0294742132043471"/>
    <n v="183000"/>
    <n v="188393.78101639551"/>
  </r>
  <r>
    <s v="31 - Minas Gerais"/>
    <s v="SUDESTE             "/>
    <x v="32"/>
    <x v="32"/>
    <s v="Audiovisual"/>
    <s v="OUTROS"/>
    <s v="Direta"/>
    <n v="2016"/>
    <n v="1.0294742132043471"/>
    <n v="496000"/>
    <n v="510619.20974935615"/>
  </r>
  <r>
    <s v="31 - Minas Gerais"/>
    <s v="SUDESTE             "/>
    <x v="32"/>
    <x v="32"/>
    <s v="Audiovisual"/>
    <s v="OUTROS"/>
    <s v="Direta"/>
    <n v="2016"/>
    <n v="1.0294742132043471"/>
    <n v="191000"/>
    <n v="196629.57472203029"/>
  </r>
  <r>
    <s v="31 - Minas Gerais"/>
    <s v="SUDESTE             "/>
    <x v="32"/>
    <x v="32"/>
    <s v="Audiovisual"/>
    <s v="OUTROS"/>
    <s v="Direta"/>
    <n v="2016"/>
    <n v="1.0294742132043471"/>
    <n v="1349000"/>
    <n v="1388760.7136126643"/>
  </r>
  <r>
    <s v="31 - Minas Gerais"/>
    <s v="SUDESTE             "/>
    <x v="32"/>
    <x v="32"/>
    <s v="Audiovisual"/>
    <s v="OUTROS"/>
    <s v="Direta"/>
    <n v="2016"/>
    <n v="1.0294742132043471"/>
    <n v="248000"/>
    <n v="255309.60487467807"/>
  </r>
  <r>
    <s v="31 - Minas Gerais"/>
    <s v="SUDESTE             "/>
    <x v="32"/>
    <x v="32"/>
    <s v="Audiovisual"/>
    <s v="OUTROS"/>
    <s v="Indireta"/>
    <n v="2016"/>
    <n v="1.0294742132043471"/>
    <n v="501220"/>
    <n v="515993.06514228281"/>
  </r>
  <r>
    <s v="31 - Minas Gerais"/>
    <s v="SUDESTE             "/>
    <x v="32"/>
    <x v="32"/>
    <s v="Audiovisual"/>
    <s v="OUTROS"/>
    <s v="Direta"/>
    <n v="2016"/>
    <n v="1.0294742132043471"/>
    <n v="463117.45"/>
    <n v="476767.47245995357"/>
  </r>
  <r>
    <s v="31 - Minas Gerais"/>
    <s v="SUDESTE             "/>
    <x v="32"/>
    <x v="32"/>
    <s v="Audiovisual"/>
    <s v="OUTROS"/>
    <s v="Direta"/>
    <n v="2016"/>
    <n v="1.0294742132043471"/>
    <n v="482294.84"/>
    <n v="496510.10094151646"/>
  </r>
  <r>
    <s v="31 - Minas Gerais"/>
    <s v="SUDESTE             "/>
    <x v="32"/>
    <x v="32"/>
    <s v="Audiovisual"/>
    <s v="OUTROS"/>
    <s v="Indireta"/>
    <n v="2016"/>
    <n v="1.0294742132043471"/>
    <n v="151146.51"/>
    <n v="155601.434460833"/>
  </r>
  <r>
    <s v="31 - Minas Gerais"/>
    <s v="SUDESTE             "/>
    <x v="55"/>
    <x v="55"/>
    <s v="Educação e Criação em Artes"/>
    <s v="OUTROS"/>
    <s v="Indireta"/>
    <n v="2016"/>
    <n v="1.0294742132043471"/>
    <n v="31621.69"/>
    <n v="32553.714432941768"/>
  </r>
  <r>
    <s v="31 - Minas Gerais"/>
    <s v="SUDESTE             "/>
    <x v="55"/>
    <x v="55"/>
    <s v="Educação e Criação em Artes"/>
    <s v="OUTROS"/>
    <s v="Indireta"/>
    <n v="2016"/>
    <n v="1.0294742132043471"/>
    <n v="2086.1799999999998"/>
    <n v="2147.6685141026446"/>
  </r>
  <r>
    <s v="31 - Minas Gerais"/>
    <s v="SUDESTE             "/>
    <x v="20"/>
    <x v="20"/>
    <s v="Artes Cênicas e Espetáculos"/>
    <s v="OUTROS"/>
    <s v="Indireta"/>
    <n v="2016"/>
    <n v="1.0294742132043471"/>
    <n v="183195.29"/>
    <n v="188594.8270354922"/>
  </r>
  <r>
    <s v="31 - Minas Gerais"/>
    <s v="SUDESTE             "/>
    <x v="20"/>
    <x v="20"/>
    <s v="Artes Cênicas e Espetáculos"/>
    <s v="OUTROS"/>
    <s v="Indireta"/>
    <n v="2016"/>
    <n v="1.0294742132043471"/>
    <n v="23217.74"/>
    <n v="23902.064618883098"/>
  </r>
  <r>
    <s v="31 - Minas Gerais"/>
    <s v="SUDESTE             "/>
    <x v="20"/>
    <x v="20"/>
    <s v="Artes Cênicas e Espetáculos"/>
    <s v="OUTROS"/>
    <s v="Indireta"/>
    <n v="2016"/>
    <n v="1.0294742132043471"/>
    <n v="110598.89"/>
    <n v="113858.70526402413"/>
  </r>
  <r>
    <s v="31 - Minas Gerais"/>
    <s v="SUDESTE             "/>
    <x v="20"/>
    <x v="20"/>
    <s v="Artes Cênicas e Espetáculos"/>
    <s v="OUTROS"/>
    <s v="Indireta"/>
    <n v="2016"/>
    <n v="1.0294742132043471"/>
    <n v="31601.11"/>
    <n v="32532.527853634023"/>
  </r>
  <r>
    <s v="31 - Minas Gerais"/>
    <s v="SUDESTE             "/>
    <x v="30"/>
    <x v="30"/>
    <s v="Artes Cênicas e Espetáculos"/>
    <s v="OUTROS"/>
    <s v="Indireta"/>
    <n v="2016"/>
    <n v="1.0294742132043471"/>
    <n v="2447.86"/>
    <n v="2520.008747534393"/>
  </r>
  <r>
    <s v="31 - Minas Gerais"/>
    <s v="SUDESTE             "/>
    <x v="30"/>
    <x v="30"/>
    <s v="Artes Cênicas e Espetáculos"/>
    <s v="OUTROS"/>
    <s v="Indireta"/>
    <n v="2016"/>
    <n v="1.0294742132043471"/>
    <n v="310841.99"/>
    <n v="320003.8130861235"/>
  </r>
  <r>
    <s v="31 - Minas Gerais"/>
    <s v="SUDESTE             "/>
    <x v="30"/>
    <x v="30"/>
    <s v="Artes Cênicas e Espetáculos"/>
    <s v="OUTROS"/>
    <s v="Indireta"/>
    <n v="2016"/>
    <n v="1.0294742132043471"/>
    <n v="28466.49"/>
    <n v="29305.517395439416"/>
  </r>
  <r>
    <s v="31 - Minas Gerais"/>
    <s v="SUDESTE             "/>
    <x v="30"/>
    <x v="30"/>
    <s v="Artes Cênicas e Espetáculos"/>
    <s v="OUTROS"/>
    <s v="Indireta"/>
    <n v="2016"/>
    <n v="1.0294742132043471"/>
    <n v="107200"/>
    <n v="110359.635655506"/>
  </r>
  <r>
    <s v="31 - Minas Gerais"/>
    <s v="SUDESTE             "/>
    <x v="49"/>
    <x v="49"/>
    <s v="Patrimônio"/>
    <s v="FUNDO CULTURAL"/>
    <s v="Direta"/>
    <n v="2016"/>
    <n v="1.0294742132043471"/>
    <n v="95353.21"/>
    <n v="98163.670841258892"/>
  </r>
  <r>
    <s v="31 - Minas Gerais"/>
    <s v="SUDESTE             "/>
    <x v="48"/>
    <x v="48"/>
    <s v="Patrimônio"/>
    <s v="FUNDO CULTURAL"/>
    <s v="Direta"/>
    <n v="2016"/>
    <n v="1.0294742132043471"/>
    <n v="550000"/>
    <n v="566210.81726239086"/>
  </r>
  <r>
    <s v="31 - Minas Gerais"/>
    <s v="SUDESTE             "/>
    <x v="48"/>
    <x v="48"/>
    <s v="Patrimônio"/>
    <s v="FUNDO CULTURAL"/>
    <s v="Direta"/>
    <n v="2016"/>
    <n v="1.0294742132043471"/>
    <n v="2000000"/>
    <n v="2058948.4264086941"/>
  </r>
  <r>
    <s v="31 - Minas Gerais"/>
    <s v="SUDESTE             "/>
    <x v="57"/>
    <x v="57"/>
    <e v="#N/A"/>
    <s v="FUNDO CULTURAL"/>
    <s v="Direta"/>
    <n v="2016"/>
    <n v="1.0294742132043471"/>
    <n v="1337000"/>
    <n v="1376407.0230542121"/>
  </r>
  <r>
    <s v="31 - Minas Gerais"/>
    <s v="SUDESTE             "/>
    <x v="44"/>
    <x v="44"/>
    <s v="Artes Cênicas e Espetáculos"/>
    <s v="OUTROS"/>
    <s v="Indireta"/>
    <n v="2016"/>
    <n v="1.0294742132043471"/>
    <n v="6124.29"/>
    <n v="6304.7986291852503"/>
  </r>
  <r>
    <s v="50 - Mato Grosso do Sul"/>
    <s v="CENTRO OESTE        "/>
    <x v="38"/>
    <x v="38"/>
    <e v="#N/A"/>
    <s v="OUTROS"/>
    <s v="Indireta"/>
    <n v="2016"/>
    <n v="1.0294742132043471"/>
    <n v="32102.36"/>
    <n v="33048.551803002701"/>
  </r>
  <r>
    <s v="50 - Mato Grosso do Sul"/>
    <s v="CENTRO OESTE        "/>
    <x v="26"/>
    <x v="26"/>
    <s v="Editorial"/>
    <s v="OUTROS"/>
    <s v="Indireta"/>
    <n v="2016"/>
    <n v="1.0294742132043471"/>
    <n v="10790.42"/>
    <n v="11108.45913964445"/>
  </r>
  <r>
    <s v="50 - Mato Grosso do Sul"/>
    <s v="CENTRO OESTE        "/>
    <x v="40"/>
    <x v="40"/>
    <s v="Música"/>
    <s v="OUTROS"/>
    <s v="Indireta"/>
    <n v="2016"/>
    <n v="1.0294742132043471"/>
    <n v="6802.33"/>
    <n v="7002.8233247063263"/>
  </r>
  <r>
    <s v="50 - Mato Grosso do Sul"/>
    <s v="CENTRO OESTE        "/>
    <x v="40"/>
    <x v="40"/>
    <s v="Música"/>
    <s v="OUTROS"/>
    <s v="Indireta"/>
    <n v="2016"/>
    <n v="1.0294742132043471"/>
    <n v="2899.41"/>
    <n v="2984.8678285068158"/>
  </r>
  <r>
    <s v="50 - Mato Grosso do Sul"/>
    <s v="CENTRO OESTE        "/>
    <x v="25"/>
    <x v="25"/>
    <s v="Editorial"/>
    <s v="OUTROS"/>
    <s v="Indireta"/>
    <n v="2016"/>
    <n v="1.0294742132043471"/>
    <n v="10256.200000000001"/>
    <n v="10558.493425466426"/>
  </r>
  <r>
    <s v="50 - Mato Grosso do Sul"/>
    <s v="CENTRO OESTE        "/>
    <x v="25"/>
    <x v="25"/>
    <s v="Editorial"/>
    <s v="OUTROS"/>
    <s v="Direta"/>
    <n v="2016"/>
    <n v="1.0294742132043471"/>
    <n v="9920"/>
    <n v="10212.384194987122"/>
  </r>
  <r>
    <s v="50 - Mato Grosso do Sul"/>
    <s v="CENTRO OESTE        "/>
    <x v="25"/>
    <x v="25"/>
    <s v="Editorial"/>
    <s v="OUTROS"/>
    <s v="Direta"/>
    <n v="2016"/>
    <n v="1.0294742132043471"/>
    <n v="256640"/>
    <n v="264204.26207676361"/>
  </r>
  <r>
    <s v="50 - Mato Grosso do Sul"/>
    <s v="CENTRO OESTE        "/>
    <x v="25"/>
    <x v="25"/>
    <s v="Editorial"/>
    <s v="OUTROS"/>
    <s v="Indireta"/>
    <n v="2016"/>
    <n v="1.0294742132043471"/>
    <n v="31827.53"/>
    <n v="32765.621404987753"/>
  </r>
  <r>
    <s v="50 - Mato Grosso do Sul"/>
    <s v="CENTRO OESTE        "/>
    <x v="25"/>
    <x v="25"/>
    <s v="Editorial"/>
    <s v="OUTROS"/>
    <s v="Direta"/>
    <n v="2016"/>
    <n v="1.0294742132043471"/>
    <n v="9920"/>
    <n v="10212.384194987122"/>
  </r>
  <r>
    <s v="50 - Mato Grosso do Sul"/>
    <s v="CENTRO OESTE        "/>
    <x v="25"/>
    <x v="25"/>
    <s v="Editorial"/>
    <s v="OUTROS"/>
    <s v="Indireta"/>
    <n v="2016"/>
    <n v="1.0294742132043471"/>
    <n v="1808.08"/>
    <n v="1861.3717354105158"/>
  </r>
  <r>
    <s v="50 - Mato Grosso do Sul"/>
    <s v="CENTRO OESTE        "/>
    <x v="25"/>
    <x v="25"/>
    <s v="Editorial"/>
    <s v="OUTROS"/>
    <s v="Direta"/>
    <n v="2016"/>
    <n v="1.0294742132043471"/>
    <n v="18640"/>
    <n v="19189.39933412903"/>
  </r>
  <r>
    <s v="50 - Mato Grosso do Sul"/>
    <s v="CENTRO OESTE        "/>
    <x v="33"/>
    <x v="33"/>
    <s v="Editorial"/>
    <s v="OUTROS"/>
    <s v="Indireta"/>
    <n v="2016"/>
    <n v="1.0294742132043471"/>
    <n v="125900.79"/>
    <n v="129611.61672705572"/>
  </r>
  <r>
    <s v="50 - Mato Grosso do Sul"/>
    <s v="CENTRO OESTE        "/>
    <x v="33"/>
    <x v="33"/>
    <s v="Editorial"/>
    <s v="OUTROS"/>
    <s v="Indireta"/>
    <n v="2016"/>
    <n v="1.0294742132043471"/>
    <n v="7099.85"/>
    <n v="7309.1124926188841"/>
  </r>
  <r>
    <s v="50 - Mato Grosso do Sul"/>
    <s v="CENTRO OESTE        "/>
    <x v="37"/>
    <x v="37"/>
    <s v="Música"/>
    <s v="OUTROS"/>
    <s v="Indireta"/>
    <n v="2016"/>
    <n v="1.0294742132043471"/>
    <n v="7913.68"/>
    <n v="8146.9294915509772"/>
  </r>
  <r>
    <s v="50 - Mato Grosso do Sul"/>
    <s v="CENTRO OESTE        "/>
    <x v="37"/>
    <x v="37"/>
    <s v="Música"/>
    <s v="OUTROS"/>
    <s v="Indireta"/>
    <n v="2016"/>
    <n v="1.0294742132043471"/>
    <n v="48498.02"/>
    <n v="49927.460981468685"/>
  </r>
  <r>
    <s v="50 - Mato Grosso do Sul"/>
    <s v="CENTRO OESTE        "/>
    <x v="37"/>
    <x v="37"/>
    <s v="Música"/>
    <s v="OUTROS"/>
    <s v="Indireta"/>
    <n v="2016"/>
    <n v="1.0294742132043471"/>
    <n v="8325.2999999999993"/>
    <n v="8570.6816671901506"/>
  </r>
  <r>
    <s v="50 - Mato Grosso do Sul"/>
    <s v="CENTRO OESTE        "/>
    <x v="13"/>
    <x v="13"/>
    <s v="Editorial"/>
    <s v="OUTROS"/>
    <s v="Indireta"/>
    <n v="2016"/>
    <n v="1.0294742132043471"/>
    <n v="28181.09"/>
    <n v="29011.705454990893"/>
  </r>
  <r>
    <s v="50 - Mato Grosso do Sul"/>
    <s v="CENTRO OESTE        "/>
    <x v="13"/>
    <x v="13"/>
    <s v="Editorial"/>
    <s v="OUTROS"/>
    <s v="Indireta"/>
    <n v="2016"/>
    <n v="1.0294742132043471"/>
    <n v="37184.589999999997"/>
    <n v="38280.576533576226"/>
  </r>
  <r>
    <s v="50 - Mato Grosso do Sul"/>
    <s v="CENTRO OESTE        "/>
    <x v="17"/>
    <x v="17"/>
    <s v="Editorial"/>
    <s v="OUTROS"/>
    <s v="Indireta"/>
    <n v="2016"/>
    <n v="1.0294742132043471"/>
    <n v="26147.5"/>
    <n v="26918.176989760665"/>
  </r>
  <r>
    <s v="50 - Mato Grosso do Sul"/>
    <s v="CENTRO OESTE        "/>
    <x v="5"/>
    <x v="5"/>
    <e v="#N/A"/>
    <s v="OUTROS"/>
    <s v="Indireta"/>
    <n v="2016"/>
    <n v="1.0294742132043471"/>
    <n v="34418.449999999997"/>
    <n v="35432.906733463155"/>
  </r>
  <r>
    <s v="50 - Mato Grosso do Sul"/>
    <s v="CENTRO OESTE        "/>
    <x v="5"/>
    <x v="5"/>
    <e v="#N/A"/>
    <s v="OUTROS"/>
    <s v="Indireta"/>
    <n v="2016"/>
    <n v="1.0294742132043471"/>
    <n v="11139.44"/>
    <n v="11467.766229537032"/>
  </r>
  <r>
    <s v="50 - Mato Grosso do Sul"/>
    <s v="CENTRO OESTE        "/>
    <x v="5"/>
    <x v="5"/>
    <e v="#N/A"/>
    <s v="OUTROS"/>
    <s v="Indireta"/>
    <n v="2016"/>
    <n v="1.0294742132043471"/>
    <n v="2376.1"/>
    <n v="2446.1336779948488"/>
  </r>
  <r>
    <s v="50 - Mato Grosso do Sul"/>
    <s v="CENTRO OESTE        "/>
    <x v="15"/>
    <x v="15"/>
    <s v="Audiovisual"/>
    <s v="OUTROS"/>
    <s v="Direta"/>
    <n v="2016"/>
    <n v="1.0294742132043471"/>
    <n v="47137065.329999998"/>
    <n v="48526393.243363656"/>
  </r>
  <r>
    <s v="50 - Mato Grosso do Sul"/>
    <s v="CENTRO OESTE        "/>
    <x v="16"/>
    <x v="16"/>
    <s v="Audiovisual"/>
    <s v="OUTROS"/>
    <s v="Indireta"/>
    <n v="2016"/>
    <n v="1.0294742132043471"/>
    <n v="925.9"/>
    <n v="953.19017400590496"/>
  </r>
  <r>
    <s v="50 - Mato Grosso do Sul"/>
    <s v="CENTRO OESTE        "/>
    <x v="16"/>
    <x v="16"/>
    <s v="Audiovisual"/>
    <s v="OUTROS"/>
    <s v="Indireta"/>
    <n v="2016"/>
    <n v="1.0294742132043471"/>
    <n v="184545.36"/>
    <n v="189984.68928651296"/>
  </r>
  <r>
    <s v="50 - Mato Grosso do Sul"/>
    <s v="CENTRO OESTE        "/>
    <x v="20"/>
    <x v="20"/>
    <s v="Artes Cênicas e Espetáculos"/>
    <s v="OUTROS"/>
    <s v="Indireta"/>
    <n v="2016"/>
    <n v="1.0294742132043471"/>
    <n v="4863.71"/>
    <n v="5007.0640255041153"/>
  </r>
  <r>
    <s v="51 - Mato Grosso"/>
    <s v="CENTRO OESTE        "/>
    <x v="26"/>
    <x v="26"/>
    <s v="Editorial"/>
    <s v="OUTROS"/>
    <s v="Indireta"/>
    <n v="2016"/>
    <n v="1.0294742132043471"/>
    <n v="90723.99"/>
    <n v="93398.008224009056"/>
  </r>
  <r>
    <s v="51 - Mato Grosso"/>
    <s v="CENTRO OESTE        "/>
    <x v="40"/>
    <x v="40"/>
    <s v="Música"/>
    <s v="OUTROS"/>
    <s v="Indireta"/>
    <n v="2016"/>
    <n v="1.0294742132043471"/>
    <n v="40445.410000000003"/>
    <n v="41637.506637477236"/>
  </r>
  <r>
    <s v="51 - Mato Grosso"/>
    <s v="CENTRO OESTE        "/>
    <x v="40"/>
    <x v="40"/>
    <s v="Música"/>
    <s v="OUTROS"/>
    <s v="Indireta"/>
    <n v="2016"/>
    <n v="1.0294742132043471"/>
    <n v="125366.01"/>
    <n v="129061.07450731831"/>
  </r>
  <r>
    <s v="51 - Mato Grosso"/>
    <s v="CENTRO OESTE        "/>
    <x v="40"/>
    <x v="40"/>
    <s v="Música"/>
    <s v="OUTROS"/>
    <s v="Indireta"/>
    <n v="2016"/>
    <n v="1.0294742132043471"/>
    <n v="1391.45"/>
    <n v="1432.4618939631887"/>
  </r>
  <r>
    <s v="51 - Mato Grosso"/>
    <s v="CENTRO OESTE        "/>
    <x v="25"/>
    <x v="25"/>
    <s v="Editorial"/>
    <s v="OUTROS"/>
    <s v="Indireta"/>
    <n v="2016"/>
    <n v="1.0294742132043471"/>
    <n v="38345.379999999997"/>
    <n v="39475.579905521707"/>
  </r>
  <r>
    <s v="51 - Mato Grosso"/>
    <s v="CENTRO OESTE        "/>
    <x v="25"/>
    <x v="25"/>
    <s v="Editorial"/>
    <s v="OUTROS"/>
    <s v="Indireta"/>
    <n v="2016"/>
    <n v="1.0294742132043471"/>
    <n v="112429.94"/>
    <n v="115743.72402211196"/>
  </r>
  <r>
    <s v="51 - Mato Grosso"/>
    <s v="CENTRO OESTE        "/>
    <x v="25"/>
    <x v="25"/>
    <s v="Editorial"/>
    <s v="OUTROS"/>
    <s v="Indireta"/>
    <n v="2016"/>
    <n v="1.0294742132043471"/>
    <n v="42194.1"/>
    <n v="43437.737899365537"/>
  </r>
  <r>
    <s v="51 - Mato Grosso"/>
    <s v="CENTRO OESTE        "/>
    <x v="33"/>
    <x v="33"/>
    <s v="Editorial"/>
    <s v="OUTROS"/>
    <s v="Indireta"/>
    <n v="2016"/>
    <n v="1.0294742132043471"/>
    <n v="52920.26"/>
    <n v="54480.043026069485"/>
  </r>
  <r>
    <s v="51 - Mato Grosso"/>
    <s v="CENTRO OESTE        "/>
    <x v="37"/>
    <x v="37"/>
    <s v="Música"/>
    <s v="OUTROS"/>
    <s v="Indireta"/>
    <n v="2016"/>
    <n v="1.0294742132043471"/>
    <n v="14825.34"/>
    <n v="15262.305231986935"/>
  </r>
  <r>
    <s v="51 - Mato Grosso"/>
    <s v="CENTRO OESTE        "/>
    <x v="37"/>
    <x v="37"/>
    <s v="Música"/>
    <s v="OUTROS"/>
    <s v="Indireta"/>
    <n v="2016"/>
    <n v="1.0294742132043471"/>
    <n v="72593.149999999994"/>
    <n v="74732.775980275139"/>
  </r>
  <r>
    <s v="51 - Mato Grosso"/>
    <s v="CENTRO OESTE        "/>
    <x v="37"/>
    <x v="37"/>
    <s v="Música"/>
    <s v="OUTROS"/>
    <s v="Indireta"/>
    <n v="2016"/>
    <n v="1.0294742132043471"/>
    <n v="804"/>
    <n v="827.69726741629506"/>
  </r>
  <r>
    <s v="51 - Mato Grosso"/>
    <s v="CENTRO OESTE        "/>
    <x v="37"/>
    <x v="37"/>
    <s v="Música"/>
    <s v="OUTROS"/>
    <s v="Indireta"/>
    <n v="2016"/>
    <n v="1.0294742132043471"/>
    <n v="35000"/>
    <n v="36031.597462152145"/>
  </r>
  <r>
    <s v="51 - Mato Grosso"/>
    <s v="CENTRO OESTE        "/>
    <x v="13"/>
    <x v="13"/>
    <s v="Editorial"/>
    <s v="OUTROS"/>
    <s v="Indireta"/>
    <n v="2016"/>
    <n v="1.0294742132043471"/>
    <n v="17172.25"/>
    <n v="17678.388557698348"/>
  </r>
  <r>
    <s v="51 - Mato Grosso"/>
    <s v="CENTRO OESTE        "/>
    <x v="17"/>
    <x v="17"/>
    <s v="Editorial"/>
    <s v="OUTROS"/>
    <s v="Indireta"/>
    <n v="2016"/>
    <n v="1.0294742132043471"/>
    <n v="21586.98"/>
    <n v="22223.239250957977"/>
  </r>
  <r>
    <s v="51 - Mato Grosso"/>
    <s v="CENTRO OESTE        "/>
    <x v="12"/>
    <x v="12"/>
    <s v="Editorial"/>
    <s v="OUTROS"/>
    <s v="Indireta"/>
    <n v="2016"/>
    <n v="1.0294742132043471"/>
    <n v="22044.1"/>
    <n v="22693.832503297945"/>
  </r>
  <r>
    <s v="51 - Mato Grosso"/>
    <s v="CENTRO OESTE        "/>
    <x v="14"/>
    <x v="14"/>
    <s v="Editorial"/>
    <s v="OUTROS"/>
    <s v="Indireta"/>
    <n v="2016"/>
    <n v="1.0294742132043471"/>
    <n v="180165.67"/>
    <n v="185475.91136968404"/>
  </r>
  <r>
    <s v="51 - Mato Grosso"/>
    <s v="CENTRO OESTE        "/>
    <x v="14"/>
    <x v="14"/>
    <s v="Editorial"/>
    <s v="OUTROS"/>
    <s v="Indireta"/>
    <n v="2016"/>
    <n v="1.0294742132043471"/>
    <n v="20613.16"/>
    <n v="21220.716672655319"/>
  </r>
  <r>
    <s v="51 - Mato Grosso"/>
    <s v="CENTRO OESTE        "/>
    <x v="18"/>
    <x v="18"/>
    <s v="Editorial"/>
    <s v="OUTROS"/>
    <s v="Indireta"/>
    <n v="2016"/>
    <n v="1.0294742132043471"/>
    <n v="9728.16"/>
    <n v="10014.889861926002"/>
  </r>
  <r>
    <s v="51 - Mato Grosso"/>
    <s v="CENTRO OESTE        "/>
    <x v="5"/>
    <x v="5"/>
    <e v="#N/A"/>
    <s v="OUTROS"/>
    <s v="Indireta"/>
    <n v="2016"/>
    <n v="1.0294742132043471"/>
    <n v="3281.73"/>
    <n v="3378.4564096991021"/>
  </r>
  <r>
    <s v="51 - Mato Grosso"/>
    <s v="CENTRO OESTE        "/>
    <x v="5"/>
    <x v="5"/>
    <e v="#N/A"/>
    <s v="OUTROS"/>
    <s v="Indireta"/>
    <n v="2016"/>
    <n v="1.0294742132043471"/>
    <n v="79981.33"/>
    <n v="82338.716772787244"/>
  </r>
  <r>
    <s v="51 - Mato Grosso"/>
    <s v="CENTRO OESTE        "/>
    <x v="5"/>
    <x v="5"/>
    <e v="#N/A"/>
    <s v="OUTROS"/>
    <s v="Indireta"/>
    <n v="2016"/>
    <n v="1.0294742132043471"/>
    <n v="3860.86"/>
    <n v="3974.6558107921355"/>
  </r>
  <r>
    <s v="51 - Mato Grosso"/>
    <s v="CENTRO OESTE        "/>
    <x v="31"/>
    <x v="31"/>
    <s v="Audiovisual"/>
    <s v="OUTROS"/>
    <s v="Indireta"/>
    <n v="2016"/>
    <n v="1.0294742132043471"/>
    <n v="3353.15"/>
    <n v="3451.9814580061566"/>
  </r>
  <r>
    <s v="51 - Mato Grosso"/>
    <s v="CENTRO OESTE        "/>
    <x v="7"/>
    <x v="7"/>
    <s v="Música"/>
    <s v="OUTROS"/>
    <s v="Indireta"/>
    <n v="2016"/>
    <n v="1.0294742132043471"/>
    <n v="83129.460000000006"/>
    <n v="85579.635427602247"/>
  </r>
  <r>
    <s v="51 - Mato Grosso"/>
    <s v="CENTRO OESTE        "/>
    <x v="16"/>
    <x v="16"/>
    <s v="Audiovisual"/>
    <s v="OUTROS"/>
    <s v="Indireta"/>
    <n v="2016"/>
    <n v="1.0294742132043471"/>
    <n v="7714.19"/>
    <n v="7941.5596807588418"/>
  </r>
  <r>
    <s v="51 - Mato Grosso"/>
    <s v="CENTRO OESTE        "/>
    <x v="16"/>
    <x v="16"/>
    <s v="Audiovisual"/>
    <s v="OUTROS"/>
    <s v="Indireta"/>
    <n v="2016"/>
    <n v="1.0294742132043471"/>
    <n v="13701.91"/>
    <n v="14105.763016646775"/>
  </r>
  <r>
    <s v="51 - Mato Grosso"/>
    <s v="CENTRO OESTE        "/>
    <x v="32"/>
    <x v="32"/>
    <s v="Audiovisual"/>
    <s v="OUTROS"/>
    <s v="Indireta"/>
    <n v="2016"/>
    <n v="1.0294742132043471"/>
    <n v="104739.23"/>
    <n v="107826.33639587915"/>
  </r>
  <r>
    <s v="51 - Mato Grosso"/>
    <s v="CENTRO OESTE        "/>
    <x v="20"/>
    <x v="20"/>
    <s v="Artes Cênicas e Espetáculos"/>
    <s v="OUTROS"/>
    <s v="Indireta"/>
    <n v="2016"/>
    <n v="1.0294742132043471"/>
    <n v="92073.5"/>
    <n v="94787.293969470455"/>
  </r>
  <r>
    <s v="51 - Mato Grosso"/>
    <s v="CENTRO OESTE        "/>
    <x v="30"/>
    <x v="30"/>
    <s v="Artes Cênicas e Espetáculos"/>
    <s v="OUTROS"/>
    <s v="Indireta"/>
    <n v="2016"/>
    <n v="1.0294742132043471"/>
    <n v="10085.84"/>
    <n v="10383.112198504932"/>
  </r>
  <r>
    <s v="15 - Pará"/>
    <s v="NORTE               "/>
    <x v="40"/>
    <x v="40"/>
    <s v="Música"/>
    <s v="OUTROS"/>
    <s v="Indireta"/>
    <n v="2016"/>
    <n v="1.0294742132043471"/>
    <n v="10533.36"/>
    <n v="10843.822498398142"/>
  </r>
  <r>
    <s v="15 - Pará"/>
    <s v="NORTE               "/>
    <x v="40"/>
    <x v="40"/>
    <s v="Música"/>
    <s v="OUTROS"/>
    <s v="Indireta"/>
    <n v="2016"/>
    <n v="1.0294742132043471"/>
    <n v="4099.91"/>
    <n v="4220.7516214586349"/>
  </r>
  <r>
    <s v="15 - Pará"/>
    <s v="NORTE               "/>
    <x v="25"/>
    <x v="25"/>
    <s v="Editorial"/>
    <s v="OUTROS"/>
    <s v="Indireta"/>
    <n v="2016"/>
    <n v="1.0294742132043471"/>
    <n v="22663.49"/>
    <n v="23331.478536214589"/>
  </r>
  <r>
    <s v="15 - Pará"/>
    <s v="NORTE               "/>
    <x v="25"/>
    <x v="25"/>
    <s v="Editorial"/>
    <s v="OUTROS"/>
    <s v="Indireta"/>
    <n v="2016"/>
    <n v="1.0294742132043471"/>
    <n v="48960.09"/>
    <n v="50403.150131164017"/>
  </r>
  <r>
    <s v="15 - Pará"/>
    <s v="NORTE               "/>
    <x v="25"/>
    <x v="25"/>
    <s v="Editorial"/>
    <s v="OUTROS"/>
    <s v="Indireta"/>
    <n v="2016"/>
    <n v="1.0294742132043471"/>
    <n v="4664.16"/>
    <n v="4801.6324462591874"/>
  </r>
  <r>
    <s v="15 - Pará"/>
    <s v="NORTE               "/>
    <x v="14"/>
    <x v="14"/>
    <s v="Editorial"/>
    <s v="OUTROS"/>
    <s v="Indireta"/>
    <n v="2016"/>
    <n v="1.0294742132043471"/>
    <n v="60918.39"/>
    <n v="62713.911614925564"/>
  </r>
  <r>
    <s v="15 - Pará"/>
    <s v="NORTE               "/>
    <x v="15"/>
    <x v="15"/>
    <s v="Audiovisual"/>
    <s v="OUTROS"/>
    <s v="Direta"/>
    <n v="2016"/>
    <n v="1.0294742132043471"/>
    <n v="47137065.329999998"/>
    <n v="48526393.243363656"/>
  </r>
  <r>
    <s v="15 - Pará"/>
    <s v="NORTE               "/>
    <x v="28"/>
    <x v="28"/>
    <s v="Audiovisual"/>
    <s v="OUTROS"/>
    <s v="Direta"/>
    <n v="2016"/>
    <n v="1.0294742132043471"/>
    <n v="1176003.96"/>
    <n v="1210665.7514461963"/>
  </r>
  <r>
    <s v="15 - Pará"/>
    <s v="NORTE               "/>
    <x v="28"/>
    <x v="28"/>
    <s v="Audiovisual"/>
    <s v="OUTROS"/>
    <s v="Direta"/>
    <n v="2016"/>
    <n v="1.0294742132043471"/>
    <n v="3527550"/>
    <n v="3631521.7607889944"/>
  </r>
  <r>
    <s v="15 - Pará"/>
    <s v="NORTE               "/>
    <x v="28"/>
    <x v="28"/>
    <s v="Audiovisual"/>
    <s v="OUTROS"/>
    <s v="Direta"/>
    <n v="2016"/>
    <n v="1.0294742132043471"/>
    <n v="5879920"/>
    <n v="6053226.0157045042"/>
  </r>
  <r>
    <s v="15 - Pará"/>
    <s v="NORTE               "/>
    <x v="7"/>
    <x v="7"/>
    <s v="Música"/>
    <s v="OUTROS"/>
    <s v="Indireta"/>
    <n v="2016"/>
    <n v="1.0294742132043471"/>
    <n v="4691.26"/>
    <n v="4829.5311974370252"/>
  </r>
  <r>
    <s v="15 - Pará"/>
    <s v="NORTE               "/>
    <x v="7"/>
    <x v="7"/>
    <s v="Música"/>
    <s v="OUTROS"/>
    <s v="Indireta"/>
    <n v="2016"/>
    <n v="1.0294742132043471"/>
    <n v="73657.47"/>
    <n v="75828.465974872801"/>
  </r>
  <r>
    <s v="15 - Pará"/>
    <s v="NORTE               "/>
    <x v="16"/>
    <x v="16"/>
    <s v="Audiovisual"/>
    <s v="OUTROS"/>
    <s v="Indireta"/>
    <n v="2016"/>
    <n v="1.0294742132043471"/>
    <n v="25772.62"/>
    <n v="26532.247696714618"/>
  </r>
  <r>
    <s v="15 - Pará"/>
    <s v="NORTE               "/>
    <x v="16"/>
    <x v="16"/>
    <s v="Audiovisual"/>
    <s v="OUTROS"/>
    <s v="Indireta"/>
    <n v="2016"/>
    <n v="1.0294742132043471"/>
    <n v="68726.080000000002"/>
    <n v="70751.72713461901"/>
  </r>
  <r>
    <s v="15 - Pará"/>
    <s v="NORTE               "/>
    <x v="16"/>
    <x v="16"/>
    <s v="Audiovisual"/>
    <s v="OUTROS"/>
    <s v="Indireta"/>
    <n v="2016"/>
    <n v="1.0294742132043471"/>
    <n v="22916.79"/>
    <n v="23592.24435441925"/>
  </r>
  <r>
    <s v="15 - Pará"/>
    <s v="NORTE               "/>
    <x v="32"/>
    <x v="32"/>
    <s v="Audiovisual"/>
    <s v="OUTROS"/>
    <s v="Indireta"/>
    <n v="2016"/>
    <n v="1.0294742132043471"/>
    <n v="1759.77"/>
    <n v="1811.6378361706138"/>
  </r>
  <r>
    <s v="15 - Pará"/>
    <s v="NORTE               "/>
    <x v="56"/>
    <x v="56"/>
    <s v="Artes Cênicas e Espetáculos"/>
    <s v="OUTROS"/>
    <s v="Indireta"/>
    <n v="2016"/>
    <n v="1.0294742132043471"/>
    <n v="18641.82"/>
    <n v="19191.272977197063"/>
  </r>
  <r>
    <s v="15 - Pará"/>
    <s v="NORTE               "/>
    <x v="56"/>
    <x v="56"/>
    <s v="Artes Cênicas e Espetáculos"/>
    <s v="OUTROS"/>
    <s v="Indireta"/>
    <n v="2016"/>
    <n v="1.0294742132043471"/>
    <n v="2398.5"/>
    <n v="2469.1939003706266"/>
  </r>
  <r>
    <s v="15 - Pará"/>
    <s v="NORTE               "/>
    <x v="20"/>
    <x v="20"/>
    <s v="Artes Cênicas e Espetáculos"/>
    <s v="OUTROS"/>
    <s v="Indireta"/>
    <n v="2016"/>
    <n v="1.0294742132043471"/>
    <n v="32135.279999999999"/>
    <n v="33082.442094101389"/>
  </r>
  <r>
    <s v="15 - Pará"/>
    <s v="NORTE               "/>
    <x v="30"/>
    <x v="30"/>
    <s v="Artes Cênicas e Espetáculos"/>
    <s v="OUTROS"/>
    <s v="Indireta"/>
    <n v="2016"/>
    <n v="1.0294742132043471"/>
    <n v="86933.38"/>
    <n v="89495.672976694521"/>
  </r>
  <r>
    <s v="15 - Pará"/>
    <s v="NORTE               "/>
    <x v="23"/>
    <x v="23"/>
    <s v="Patrimônio"/>
    <s v="FUNDO CULTURAL"/>
    <s v="Direta"/>
    <n v="2016"/>
    <n v="1.0294742132043471"/>
    <n v="257040"/>
    <n v="264616.05176204536"/>
  </r>
  <r>
    <s v="25 - Paraíba"/>
    <s v="NORDESTE            "/>
    <x v="2"/>
    <x v="2"/>
    <e v="#N/A"/>
    <s v="OUTROS"/>
    <s v="Indireta"/>
    <n v="2016"/>
    <n v="1.0294742132043471"/>
    <n v="36183.19"/>
    <n v="37249.6610564734"/>
  </r>
  <r>
    <s v="25 - Paraíba"/>
    <s v="NORDESTE            "/>
    <x v="2"/>
    <x v="2"/>
    <e v="#N/A"/>
    <s v="OUTROS"/>
    <s v="Indireta"/>
    <n v="2016"/>
    <n v="1.0294742132043471"/>
    <n v="44819.82"/>
    <n v="46140.848930460459"/>
  </r>
  <r>
    <s v="25 - Paraíba"/>
    <s v="NORDESTE            "/>
    <x v="2"/>
    <x v="2"/>
    <e v="#N/A"/>
    <s v="OUTROS"/>
    <s v="Indireta"/>
    <n v="2016"/>
    <n v="1.0294742132043471"/>
    <n v="14905.65"/>
    <n v="15344.982306049376"/>
  </r>
  <r>
    <s v="25 - Paraíba"/>
    <s v="NORDESTE            "/>
    <x v="26"/>
    <x v="26"/>
    <s v="Editorial"/>
    <s v="OUTROS"/>
    <s v="Indireta"/>
    <n v="2016"/>
    <n v="1.0294742132043471"/>
    <n v="3887.74"/>
    <n v="4002.3280776430679"/>
  </r>
  <r>
    <s v="25 - Paraíba"/>
    <s v="NORDESTE            "/>
    <x v="26"/>
    <x v="26"/>
    <s v="Editorial"/>
    <s v="OUTROS"/>
    <s v="Indireta"/>
    <n v="2016"/>
    <n v="1.0294742132043471"/>
    <n v="10423.040000000001"/>
    <n v="10730.250903197439"/>
  </r>
  <r>
    <s v="25 - Paraíba"/>
    <s v="NORDESTE            "/>
    <x v="26"/>
    <x v="26"/>
    <s v="Editorial"/>
    <s v="OUTROS"/>
    <s v="Indireta"/>
    <n v="2016"/>
    <n v="1.0294742132043471"/>
    <n v="15550.98"/>
    <n v="16009.332900056537"/>
  </r>
  <r>
    <s v="25 - Paraíba"/>
    <s v="NORDESTE            "/>
    <x v="25"/>
    <x v="25"/>
    <s v="Editorial"/>
    <s v="OUTROS"/>
    <s v="Indireta"/>
    <n v="2016"/>
    <n v="1.0294742132043471"/>
    <n v="19219.46"/>
    <n v="19785.93846171242"/>
  </r>
  <r>
    <s v="25 - Paraíba"/>
    <s v="NORDESTE            "/>
    <x v="25"/>
    <x v="25"/>
    <s v="Editorial"/>
    <s v="OUTROS"/>
    <s v="Indireta"/>
    <n v="2016"/>
    <n v="1.0294742132043471"/>
    <n v="65330.73"/>
    <n v="67256.301864815643"/>
  </r>
  <r>
    <s v="25 - Paraíba"/>
    <s v="NORDESTE            "/>
    <x v="33"/>
    <x v="33"/>
    <s v="Editorial"/>
    <s v="OUTROS"/>
    <s v="Indireta"/>
    <n v="2016"/>
    <n v="1.0294742132043471"/>
    <n v="33515.49"/>
    <n v="34503.332697908161"/>
  </r>
  <r>
    <s v="25 - Paraíba"/>
    <s v="NORDESTE            "/>
    <x v="33"/>
    <x v="33"/>
    <s v="Editorial"/>
    <s v="OUTROS"/>
    <s v="Indireta"/>
    <n v="2016"/>
    <n v="1.0294742132043471"/>
    <n v="105000"/>
    <n v="108094.79238645644"/>
  </r>
  <r>
    <s v="25 - Paraíba"/>
    <s v="NORDESTE            "/>
    <x v="37"/>
    <x v="37"/>
    <s v="Música"/>
    <s v="OUTROS"/>
    <s v="Indireta"/>
    <n v="2016"/>
    <n v="1.0294742132043471"/>
    <n v="68880.210000000006"/>
    <n v="70910.399995100204"/>
  </r>
  <r>
    <s v="25 - Paraíba"/>
    <s v="NORDESTE            "/>
    <x v="37"/>
    <x v="37"/>
    <s v="Música"/>
    <s v="OUTROS"/>
    <s v="Indireta"/>
    <n v="2016"/>
    <n v="1.0294742132043471"/>
    <n v="2650.47"/>
    <n v="2728.5905178717258"/>
  </r>
  <r>
    <s v="25 - Paraíba"/>
    <s v="NORDESTE            "/>
    <x v="15"/>
    <x v="15"/>
    <s v="Audiovisual"/>
    <s v="OUTROS"/>
    <s v="Direta"/>
    <n v="2016"/>
    <n v="1.0294742132043471"/>
    <n v="47137065.329999998"/>
    <n v="48526393.243363656"/>
  </r>
  <r>
    <s v="25 - Paraíba"/>
    <s v="NORDESTE            "/>
    <x v="42"/>
    <x v="42"/>
    <s v="Audiovisual"/>
    <s v="OUTROS"/>
    <s v="Indireta"/>
    <n v="2016"/>
    <n v="1.0294742132043471"/>
    <n v="3642.1"/>
    <n v="3749.4480319115523"/>
  </r>
  <r>
    <s v="25 - Paraíba"/>
    <s v="NORDESTE            "/>
    <x v="16"/>
    <x v="16"/>
    <s v="Audiovisual"/>
    <s v="OUTROS"/>
    <s v="Indireta"/>
    <n v="2016"/>
    <n v="1.0294742132043471"/>
    <n v="74280.81"/>
    <n v="76470.178430931599"/>
  </r>
  <r>
    <s v="25 - Paraíba"/>
    <s v="NORDESTE            "/>
    <x v="16"/>
    <x v="16"/>
    <s v="Audiovisual"/>
    <s v="OUTROS"/>
    <s v="Indireta"/>
    <n v="2016"/>
    <n v="1.0294742132043471"/>
    <n v="6478.92"/>
    <n v="6669.8810694139083"/>
  </r>
  <r>
    <s v="25 - Paraíba"/>
    <s v="NORDESTE            "/>
    <x v="32"/>
    <x v="32"/>
    <s v="Audiovisual"/>
    <s v="OUTROS"/>
    <s v="Indireta"/>
    <n v="2016"/>
    <n v="1.0294742132043471"/>
    <n v="15083"/>
    <n v="15527.559557761168"/>
  </r>
  <r>
    <s v="25 - Paraíba"/>
    <s v="NORDESTE            "/>
    <x v="36"/>
    <x v="36"/>
    <s v="Artes Cênicas e Espetáculos"/>
    <s v="OUTROS"/>
    <s v="Indireta"/>
    <n v="2016"/>
    <n v="1.0294742132043471"/>
    <n v="50648.9"/>
    <n v="52141.736477165658"/>
  </r>
  <r>
    <s v="25 - Paraíba"/>
    <s v="NORDESTE            "/>
    <x v="36"/>
    <x v="36"/>
    <s v="Artes Cênicas e Espetáculos"/>
    <s v="OUTROS"/>
    <s v="Indireta"/>
    <n v="2016"/>
    <n v="1.0294742132043471"/>
    <n v="6803.57"/>
    <n v="7004.0998727306996"/>
  </r>
  <r>
    <s v="25 - Paraíba"/>
    <s v="NORDESTE            "/>
    <x v="20"/>
    <x v="20"/>
    <s v="Artes Cênicas e Espetáculos"/>
    <s v="OUTROS"/>
    <s v="Indireta"/>
    <n v="2016"/>
    <n v="1.0294742132043471"/>
    <n v="4322.38"/>
    <n v="4449.7787496702058"/>
  </r>
  <r>
    <s v="26 - Pernambuco"/>
    <s v="NORDESTE            "/>
    <x v="38"/>
    <x v="38"/>
    <e v="#N/A"/>
    <s v="OUTROS"/>
    <s v="Indireta"/>
    <n v="2016"/>
    <n v="1.0294742132043471"/>
    <n v="48253.65"/>
    <n v="49675.888367987944"/>
  </r>
  <r>
    <s v="26 - Pernambuco"/>
    <s v="NORDESTE            "/>
    <x v="2"/>
    <x v="2"/>
    <e v="#N/A"/>
    <s v="OUTROS"/>
    <s v="Indireta"/>
    <n v="2016"/>
    <n v="1.0294742132043471"/>
    <n v="48268.95"/>
    <n v="49691.639323449963"/>
  </r>
  <r>
    <s v="26 - Pernambuco"/>
    <s v="NORDESTE            "/>
    <x v="2"/>
    <x v="2"/>
    <e v="#N/A"/>
    <s v="OUTROS"/>
    <s v="Indireta"/>
    <n v="2016"/>
    <n v="1.0294742132043471"/>
    <n v="18666.89"/>
    <n v="19217.081895722094"/>
  </r>
  <r>
    <s v="26 - Pernambuco"/>
    <s v="NORDESTE            "/>
    <x v="2"/>
    <x v="2"/>
    <e v="#N/A"/>
    <s v="OUTROS"/>
    <s v="Indireta"/>
    <n v="2016"/>
    <n v="1.0294742132043471"/>
    <n v="42319.25"/>
    <n v="43566.576597148065"/>
  </r>
  <r>
    <s v="26 - Pernambuco"/>
    <s v="NORDESTE            "/>
    <x v="26"/>
    <x v="26"/>
    <s v="Editorial"/>
    <s v="OUTROS"/>
    <s v="Indireta"/>
    <n v="2016"/>
    <n v="1.0294742132043471"/>
    <n v="278072.45"/>
    <n v="286268.41667755513"/>
  </r>
  <r>
    <s v="26 - Pernambuco"/>
    <s v="NORDESTE            "/>
    <x v="25"/>
    <x v="25"/>
    <s v="Editorial"/>
    <s v="OUTROS"/>
    <s v="Indireta"/>
    <n v="2016"/>
    <n v="1.0294742132043471"/>
    <n v="58295.55"/>
    <n v="60013.765469564678"/>
  </r>
  <r>
    <s v="26 - Pernambuco"/>
    <s v="NORDESTE            "/>
    <x v="25"/>
    <x v="25"/>
    <s v="Editorial"/>
    <s v="OUTROS"/>
    <s v="Indireta"/>
    <n v="2016"/>
    <n v="1.0294742132043471"/>
    <n v="1966.47"/>
    <n v="2024.4301560399524"/>
  </r>
  <r>
    <s v="26 - Pernambuco"/>
    <s v="NORDESTE            "/>
    <x v="37"/>
    <x v="37"/>
    <s v="Música"/>
    <s v="OUTROS"/>
    <s v="Indireta"/>
    <n v="2016"/>
    <n v="1.0294742132043471"/>
    <n v="26028.720000000001"/>
    <n v="26795.896042716253"/>
  </r>
  <r>
    <s v="26 - Pernambuco"/>
    <s v="NORDESTE            "/>
    <x v="37"/>
    <x v="37"/>
    <s v="Música"/>
    <s v="OUTROS"/>
    <s v="Indireta"/>
    <n v="2016"/>
    <n v="1.0294742132043471"/>
    <n v="2334.13"/>
    <n v="2402.9266452666629"/>
  </r>
  <r>
    <s v="26 - Pernambuco"/>
    <s v="NORDESTE            "/>
    <x v="13"/>
    <x v="13"/>
    <s v="Editorial"/>
    <s v="OUTROS"/>
    <s v="Indireta"/>
    <n v="2016"/>
    <n v="1.0294742132043471"/>
    <n v="38909.67"/>
    <n v="40056.501909290782"/>
  </r>
  <r>
    <s v="26 - Pernambuco"/>
    <s v="NORDESTE            "/>
    <x v="13"/>
    <x v="13"/>
    <s v="Editorial"/>
    <s v="OUTROS"/>
    <s v="Indireta"/>
    <n v="2016"/>
    <n v="1.0294742132043471"/>
    <n v="8901.76"/>
    <n v="9164.1323721339286"/>
  </r>
  <r>
    <s v="26 - Pernambuco"/>
    <s v="NORDESTE            "/>
    <x v="12"/>
    <x v="12"/>
    <s v="Editorial"/>
    <s v="OUTROS"/>
    <s v="Indireta"/>
    <n v="2016"/>
    <n v="1.0294742132043471"/>
    <n v="8158.15"/>
    <n v="8398.6050524530438"/>
  </r>
  <r>
    <s v="26 - Pernambuco"/>
    <s v="NORDESTE            "/>
    <x v="12"/>
    <x v="12"/>
    <s v="Editorial"/>
    <s v="OUTROS"/>
    <s v="Indireta"/>
    <n v="2016"/>
    <n v="1.0294742132043471"/>
    <n v="4816.68"/>
    <n v="4958.6478532571145"/>
  </r>
  <r>
    <s v="26 - Pernambuco"/>
    <s v="NORDESTE            "/>
    <x v="14"/>
    <x v="14"/>
    <s v="Editorial"/>
    <s v="OUTROS"/>
    <s v="Indireta"/>
    <n v="2016"/>
    <n v="1.0294742132043471"/>
    <n v="119881.32"/>
    <n v="123414.72758489856"/>
  </r>
  <r>
    <s v="26 - Pernambuco"/>
    <s v="NORDESTE            "/>
    <x v="5"/>
    <x v="5"/>
    <e v="#N/A"/>
    <s v="OUTROS"/>
    <s v="Indireta"/>
    <n v="2016"/>
    <n v="1.0294742132043471"/>
    <n v="7333.64"/>
    <n v="7549.7932689239278"/>
  </r>
  <r>
    <s v="26 - Pernambuco"/>
    <s v="NORDESTE            "/>
    <x v="5"/>
    <x v="5"/>
    <e v="#N/A"/>
    <s v="OUTROS"/>
    <s v="Indireta"/>
    <n v="2016"/>
    <n v="1.0294742132043471"/>
    <n v="875.58"/>
    <n v="901.38703159746228"/>
  </r>
  <r>
    <s v="26 - Pernambuco"/>
    <s v="NORDESTE            "/>
    <x v="15"/>
    <x v="15"/>
    <s v="Audiovisual"/>
    <s v="OUTROS"/>
    <s v="Direta"/>
    <n v="2016"/>
    <n v="1.0294742132043471"/>
    <n v="47137065.329999998"/>
    <n v="48526393.243363656"/>
  </r>
  <r>
    <s v="26 - Pernambuco"/>
    <s v="NORDESTE            "/>
    <x v="31"/>
    <x v="31"/>
    <s v="Audiovisual"/>
    <s v="OUTROS"/>
    <s v="Direta"/>
    <n v="2016"/>
    <n v="1.0294742132043471"/>
    <n v="25000"/>
    <n v="25736.855330108676"/>
  </r>
  <r>
    <s v="26 - Pernambuco"/>
    <s v="NORDESTE            "/>
    <x v="28"/>
    <x v="28"/>
    <s v="Audiovisual"/>
    <s v="OUTROS"/>
    <s v="Direta"/>
    <n v="2016"/>
    <n v="1.0294742132043471"/>
    <n v="579225.82999999996"/>
    <n v="596298.05560688488"/>
  </r>
  <r>
    <s v="26 - Pernambuco"/>
    <s v="NORDESTE            "/>
    <x v="28"/>
    <x v="28"/>
    <s v="Audiovisual"/>
    <s v="OUTROS"/>
    <s v="Direta"/>
    <n v="2016"/>
    <n v="1.0294742132043471"/>
    <n v="1737450"/>
    <n v="1788659.9717318928"/>
  </r>
  <r>
    <s v="26 - Pernambuco"/>
    <s v="NORDESTE            "/>
    <x v="28"/>
    <x v="28"/>
    <s v="Audiovisual"/>
    <s v="OUTROS"/>
    <s v="Direta"/>
    <n v="2016"/>
    <n v="1.0294742132043471"/>
    <n v="2896080"/>
    <n v="2981439.6793768452"/>
  </r>
  <r>
    <s v="26 - Pernambuco"/>
    <s v="NORDESTE            "/>
    <x v="16"/>
    <x v="16"/>
    <s v="Audiovisual"/>
    <s v="OUTROS"/>
    <s v="Indireta"/>
    <n v="2016"/>
    <n v="1.0294742132043471"/>
    <n v="60145.99"/>
    <n v="61918.745732646523"/>
  </r>
  <r>
    <s v="26 - Pernambuco"/>
    <s v="NORDESTE            "/>
    <x v="36"/>
    <x v="36"/>
    <s v="Artes Cênicas e Espetáculos"/>
    <s v="OUTROS"/>
    <s v="Indireta"/>
    <n v="2016"/>
    <n v="1.0294742132043471"/>
    <n v="57957.83"/>
    <n v="59666.091438281306"/>
  </r>
  <r>
    <s v="26 - Pernambuco"/>
    <s v="NORDESTE            "/>
    <x v="36"/>
    <x v="36"/>
    <s v="Artes Cênicas e Espetáculos"/>
    <s v="OUTROS"/>
    <s v="Indireta"/>
    <n v="2016"/>
    <n v="1.0294742132043471"/>
    <n v="37118.26"/>
    <n v="38212.291509014387"/>
  </r>
  <r>
    <s v="26 - Pernambuco"/>
    <s v="NORDESTE            "/>
    <x v="20"/>
    <x v="20"/>
    <s v="Artes Cênicas e Espetáculos"/>
    <s v="OUTROS"/>
    <s v="Indireta"/>
    <n v="2016"/>
    <n v="1.0294742132043471"/>
    <n v="5246.48"/>
    <n v="5401.1158700923424"/>
  </r>
  <r>
    <s v="26 - Pernambuco"/>
    <s v="NORDESTE            "/>
    <x v="20"/>
    <x v="20"/>
    <s v="Artes Cênicas e Espetáculos"/>
    <s v="OUTROS"/>
    <s v="Indireta"/>
    <n v="2016"/>
    <n v="1.0294742132043471"/>
    <n v="2632.1"/>
    <n v="2709.6790765751616"/>
  </r>
  <r>
    <s v="26 - Pernambuco"/>
    <s v="NORDESTE            "/>
    <x v="30"/>
    <x v="30"/>
    <s v="Artes Cênicas e Espetáculos"/>
    <s v="OUTROS"/>
    <s v="Indireta"/>
    <n v="2016"/>
    <n v="1.0294742132043471"/>
    <n v="104238.34"/>
    <n v="107310.68305722722"/>
  </r>
  <r>
    <s v="26 - Pernambuco"/>
    <s v="NORDESTE            "/>
    <x v="23"/>
    <x v="23"/>
    <s v="Patrimônio"/>
    <s v="FUNDO CULTURAL"/>
    <s v="Direta"/>
    <n v="2016"/>
    <n v="1.0294742132043471"/>
    <n v="257040"/>
    <n v="264616.05176204536"/>
  </r>
  <r>
    <s v="26 - Pernambuco"/>
    <s v="NORDESTE            "/>
    <x v="48"/>
    <x v="48"/>
    <s v="Patrimônio"/>
    <s v="FUNDO CULTURAL"/>
    <s v="Direta"/>
    <n v="2016"/>
    <n v="1.0294742132043471"/>
    <n v="4640850"/>
    <n v="4777635.4023493938"/>
  </r>
  <r>
    <s v="26 - Pernambuco"/>
    <s v="NORDESTE            "/>
    <x v="51"/>
    <x v="51"/>
    <e v="#N/A"/>
    <s v="FUNDO CULTURAL"/>
    <s v="Direta"/>
    <n v="2016"/>
    <n v="1.0294742132043471"/>
    <n v="634600"/>
    <n v="653304.33569947863"/>
  </r>
  <r>
    <s v="22 - Piauí"/>
    <s v="NORDESTE            "/>
    <x v="2"/>
    <x v="2"/>
    <e v="#N/A"/>
    <s v="OUTROS"/>
    <s v="Indireta"/>
    <n v="2016"/>
    <n v="1.0294742132043471"/>
    <n v="14449.44"/>
    <n v="14875.325875243421"/>
  </r>
  <r>
    <s v="22 - Piauí"/>
    <s v="NORDESTE            "/>
    <x v="39"/>
    <x v="39"/>
    <s v="Música"/>
    <s v="OUTROS"/>
    <s v="Indireta"/>
    <n v="2016"/>
    <n v="1.0294742132043471"/>
    <n v="11775.55"/>
    <n v="12122.625071298447"/>
  </r>
  <r>
    <s v="22 - Piauí"/>
    <s v="NORDESTE            "/>
    <x v="37"/>
    <x v="37"/>
    <s v="Música"/>
    <s v="OUTROS"/>
    <s v="Indireta"/>
    <n v="2016"/>
    <n v="1.0294742132043471"/>
    <n v="72505.8"/>
    <n v="74642.851407751747"/>
  </r>
  <r>
    <s v="22 - Piauí"/>
    <s v="NORDESTE            "/>
    <x v="5"/>
    <x v="5"/>
    <e v="#N/A"/>
    <s v="OUTROS"/>
    <s v="Indireta"/>
    <n v="2016"/>
    <n v="1.0294742132043471"/>
    <n v="5515.63"/>
    <n v="5678.1988545762933"/>
  </r>
  <r>
    <s v="22 - Piauí"/>
    <s v="NORDESTE            "/>
    <x v="5"/>
    <x v="5"/>
    <e v="#N/A"/>
    <s v="OUTROS"/>
    <s v="Indireta"/>
    <n v="2016"/>
    <n v="1.0294742132043471"/>
    <n v="3209.59"/>
    <n v="3304.1901399585404"/>
  </r>
  <r>
    <s v="22 - Piauí"/>
    <s v="NORDESTE            "/>
    <x v="36"/>
    <x v="36"/>
    <s v="Artes Cênicas e Espetáculos"/>
    <s v="OUTROS"/>
    <s v="Indireta"/>
    <n v="2016"/>
    <n v="1.0294742132043471"/>
    <n v="14188.16"/>
    <n v="14606.344852817389"/>
  </r>
  <r>
    <s v="22 - Piauí"/>
    <s v="NORDESTE            "/>
    <x v="9"/>
    <x v="9"/>
    <s v="Artes Cênicas e Espetáculos"/>
    <s v="OUTROS"/>
    <s v="Indireta"/>
    <n v="2016"/>
    <n v="1.0294742132043471"/>
    <n v="600539.93999999994"/>
    <n v="618240.38222928578"/>
  </r>
  <r>
    <s v="22 - Piauí"/>
    <s v="NORDESTE            "/>
    <x v="9"/>
    <x v="9"/>
    <s v="Artes Cênicas e Espetáculos"/>
    <s v="OUTROS"/>
    <s v="Indireta"/>
    <n v="2016"/>
    <n v="1.0294742132043471"/>
    <n v="171660.06"/>
    <n v="176719.60520711102"/>
  </r>
  <r>
    <s v="41 - Paraná"/>
    <s v="SUL                 "/>
    <x v="2"/>
    <x v="2"/>
    <e v="#N/A"/>
    <s v="OUTROS"/>
    <s v="Indireta"/>
    <n v="2016"/>
    <n v="1.0294742132043471"/>
    <n v="155696.04999999999"/>
    <n v="160285.06857277467"/>
  </r>
  <r>
    <s v="41 - Paraná"/>
    <s v="SUL                 "/>
    <x v="2"/>
    <x v="2"/>
    <e v="#N/A"/>
    <s v="OUTROS"/>
    <s v="Indireta"/>
    <n v="2016"/>
    <n v="1.0294742132043471"/>
    <n v="91264"/>
    <n v="93953.934593881524"/>
  </r>
  <r>
    <s v="41 - Paraná"/>
    <s v="SUL                 "/>
    <x v="2"/>
    <x v="2"/>
    <e v="#N/A"/>
    <s v="OUTROS"/>
    <s v="Indireta"/>
    <n v="2016"/>
    <n v="1.0294742132043471"/>
    <n v="162370.72"/>
    <n v="167156.46921942334"/>
  </r>
  <r>
    <s v="41 - Paraná"/>
    <s v="SUL                 "/>
    <x v="2"/>
    <x v="2"/>
    <e v="#N/A"/>
    <s v="OUTROS"/>
    <s v="Indireta"/>
    <n v="2016"/>
    <n v="1.0294742132043471"/>
    <n v="136189.42000000001"/>
    <n v="140203.49600125637"/>
  </r>
  <r>
    <s v="41 - Paraná"/>
    <s v="SUL                 "/>
    <x v="2"/>
    <x v="2"/>
    <e v="#N/A"/>
    <s v="OUTROS"/>
    <s v="Indireta"/>
    <n v="2016"/>
    <n v="1.0294742132043471"/>
    <n v="316724.76"/>
    <n v="326059.97310333565"/>
  </r>
  <r>
    <s v="41 - Paraná"/>
    <s v="SUL                 "/>
    <x v="39"/>
    <x v="39"/>
    <s v="Música"/>
    <s v="OUTROS"/>
    <s v="Indireta"/>
    <n v="2016"/>
    <n v="1.0294742132043471"/>
    <n v="77812.210000000006"/>
    <n v="80105.663667441433"/>
  </r>
  <r>
    <s v="41 - Paraná"/>
    <s v="SUL                 "/>
    <x v="39"/>
    <x v="39"/>
    <s v="Música"/>
    <s v="OUTROS"/>
    <s v="Indireta"/>
    <n v="2016"/>
    <n v="1.0294742132043471"/>
    <n v="19430.95"/>
    <n v="20003.661963063008"/>
  </r>
  <r>
    <s v="41 - Paraná"/>
    <s v="SUL                 "/>
    <x v="26"/>
    <x v="26"/>
    <s v="Editorial"/>
    <s v="OUTROS"/>
    <s v="Indireta"/>
    <n v="2016"/>
    <n v="1.0294742132043471"/>
    <n v="1250000"/>
    <n v="1286842.7665054339"/>
  </r>
  <r>
    <s v="41 - Paraná"/>
    <s v="SUL                 "/>
    <x v="26"/>
    <x v="26"/>
    <s v="Editorial"/>
    <s v="OUTROS"/>
    <s v="Indireta"/>
    <n v="2016"/>
    <n v="1.0294742132043471"/>
    <n v="353850.58"/>
    <n v="364280.0474374019"/>
  </r>
  <r>
    <s v="41 - Paraná"/>
    <s v="SUL                 "/>
    <x v="26"/>
    <x v="26"/>
    <s v="Editorial"/>
    <s v="OUTROS"/>
    <s v="Indireta"/>
    <n v="2016"/>
    <n v="1.0294742132043471"/>
    <n v="1250000"/>
    <n v="1286842.7665054339"/>
  </r>
  <r>
    <s v="41 - Paraná"/>
    <s v="SUL                 "/>
    <x v="40"/>
    <x v="40"/>
    <s v="Música"/>
    <s v="OUTROS"/>
    <s v="Indireta"/>
    <n v="2016"/>
    <n v="1.0294742132043471"/>
    <n v="38297.379999999997"/>
    <n v="39426.165143287893"/>
  </r>
  <r>
    <s v="41 - Paraná"/>
    <s v="SUL                 "/>
    <x v="40"/>
    <x v="40"/>
    <s v="Música"/>
    <s v="OUTROS"/>
    <s v="Indireta"/>
    <n v="2016"/>
    <n v="1.0294742132043471"/>
    <n v="369049.86"/>
    <n v="379927.31425667444"/>
  </r>
  <r>
    <s v="41 - Paraná"/>
    <s v="SUL                 "/>
    <x v="40"/>
    <x v="40"/>
    <s v="Música"/>
    <s v="OUTROS"/>
    <s v="Indireta"/>
    <n v="2016"/>
    <n v="1.0294742132043471"/>
    <n v="70790.78"/>
    <n v="72877.282542622022"/>
  </r>
  <r>
    <s v="41 - Paraná"/>
    <s v="SUL                 "/>
    <x v="25"/>
    <x v="25"/>
    <s v="Editorial"/>
    <s v="OUTROS"/>
    <s v="Direta"/>
    <n v="2016"/>
    <n v="1.0294742132043471"/>
    <n v="21080"/>
    <n v="21701.316414347635"/>
  </r>
  <r>
    <s v="41 - Paraná"/>
    <s v="SUL                 "/>
    <x v="25"/>
    <x v="25"/>
    <s v="Editorial"/>
    <s v="OUTROS"/>
    <s v="Direta"/>
    <n v="2016"/>
    <n v="1.0294742132043471"/>
    <n v="545360"/>
    <n v="561434.05691312277"/>
  </r>
  <r>
    <s v="41 - Paraná"/>
    <s v="SUL                 "/>
    <x v="25"/>
    <x v="25"/>
    <s v="Editorial"/>
    <s v="OUTROS"/>
    <s v="Indireta"/>
    <n v="2016"/>
    <n v="1.0294742132043471"/>
    <n v="303857.56"/>
    <n v="312813.52250719268"/>
  </r>
  <r>
    <s v="41 - Paraná"/>
    <s v="SUL                 "/>
    <x v="25"/>
    <x v="25"/>
    <s v="Editorial"/>
    <s v="OUTROS"/>
    <s v="Direta"/>
    <n v="2016"/>
    <n v="1.0294742132043471"/>
    <n v="21080"/>
    <n v="21701.316414347635"/>
  </r>
  <r>
    <s v="41 - Paraná"/>
    <s v="SUL                 "/>
    <x v="25"/>
    <x v="25"/>
    <s v="Editorial"/>
    <s v="OUTROS"/>
    <s v="Indireta"/>
    <n v="2016"/>
    <n v="1.0294742132043471"/>
    <n v="167074.82999999999"/>
    <n v="171999.22916050002"/>
  </r>
  <r>
    <s v="41 - Paraná"/>
    <s v="SUL                 "/>
    <x v="25"/>
    <x v="25"/>
    <s v="Editorial"/>
    <s v="OUTROS"/>
    <s v="Direta"/>
    <n v="2016"/>
    <n v="1.0294742132043471"/>
    <n v="39610"/>
    <n v="40777.473585024185"/>
  </r>
  <r>
    <s v="41 - Paraná"/>
    <s v="SUL                 "/>
    <x v="33"/>
    <x v="33"/>
    <s v="Editorial"/>
    <s v="OUTROS"/>
    <s v="Indireta"/>
    <n v="2016"/>
    <n v="1.0294742132043471"/>
    <n v="2612.1799999999998"/>
    <n v="2689.171950248131"/>
  </r>
  <r>
    <s v="41 - Paraná"/>
    <s v="SUL                 "/>
    <x v="33"/>
    <x v="33"/>
    <s v="Editorial"/>
    <s v="OUTROS"/>
    <s v="Indireta"/>
    <n v="2016"/>
    <n v="1.0294742132043471"/>
    <n v="229773.11"/>
    <n v="236545.49163276589"/>
  </r>
  <r>
    <s v="41 - Paraná"/>
    <s v="SUL                 "/>
    <x v="33"/>
    <x v="33"/>
    <s v="Editorial"/>
    <s v="OUTROS"/>
    <s v="Indireta"/>
    <n v="2016"/>
    <n v="1.0294742132043471"/>
    <n v="9505.5499999999993"/>
    <n v="9785.7186073245812"/>
  </r>
  <r>
    <s v="41 - Paraná"/>
    <s v="SUL                 "/>
    <x v="37"/>
    <x v="37"/>
    <s v="Música"/>
    <s v="OUTROS"/>
    <s v="Indireta"/>
    <n v="2016"/>
    <n v="1.0294742132043471"/>
    <n v="22446.76"/>
    <n v="23108.360589986809"/>
  </r>
  <r>
    <s v="41 - Paraná"/>
    <s v="SUL                 "/>
    <x v="13"/>
    <x v="13"/>
    <s v="Editorial"/>
    <s v="OUTROS"/>
    <s v="Indireta"/>
    <n v="2016"/>
    <n v="1.0294742132043471"/>
    <n v="72306.149999999994"/>
    <n v="74437.316881085499"/>
  </r>
  <r>
    <s v="41 - Paraná"/>
    <s v="SUL                 "/>
    <x v="13"/>
    <x v="13"/>
    <s v="Editorial"/>
    <s v="OUTROS"/>
    <s v="Direta"/>
    <n v="2016"/>
    <n v="1.0294742132043471"/>
    <n v="44016235.479999997"/>
    <n v="45313579.388990261"/>
  </r>
  <r>
    <s v="41 - Paraná"/>
    <s v="SUL                 "/>
    <x v="13"/>
    <x v="13"/>
    <s v="Editorial"/>
    <s v="OUTROS"/>
    <s v="Indireta"/>
    <n v="2016"/>
    <n v="1.0294742132043471"/>
    <n v="2570.3000000000002"/>
    <n v="2646.0575701991334"/>
  </r>
  <r>
    <s v="41 - Paraná"/>
    <s v="SUL                 "/>
    <x v="13"/>
    <x v="13"/>
    <s v="Editorial"/>
    <s v="OUTROS"/>
    <s v="Direta"/>
    <n v="2016"/>
    <n v="1.0294742132043471"/>
    <n v="4900000"/>
    <n v="5044423.6447013002"/>
  </r>
  <r>
    <s v="41 - Paraná"/>
    <s v="SUL                 "/>
    <x v="17"/>
    <x v="17"/>
    <s v="Editorial"/>
    <s v="OUTROS"/>
    <s v="Indireta"/>
    <n v="2016"/>
    <n v="1.0294742132043471"/>
    <n v="17196.59"/>
    <n v="17703.445960047742"/>
  </r>
  <r>
    <s v="41 - Paraná"/>
    <s v="SUL                 "/>
    <x v="17"/>
    <x v="17"/>
    <s v="Editorial"/>
    <s v="OUTROS"/>
    <s v="Indireta"/>
    <n v="2016"/>
    <n v="1.0294742132043471"/>
    <n v="116498.08"/>
    <n v="119931.76924781708"/>
  </r>
  <r>
    <s v="41 - Paraná"/>
    <s v="SUL                 "/>
    <x v="17"/>
    <x v="17"/>
    <s v="Editorial"/>
    <s v="OUTROS"/>
    <s v="Indireta"/>
    <n v="2016"/>
    <n v="1.0294742132043471"/>
    <n v="17131.41"/>
    <n v="17636.344830831084"/>
  </r>
  <r>
    <s v="41 - Paraná"/>
    <s v="SUL                 "/>
    <x v="17"/>
    <x v="17"/>
    <s v="Editorial"/>
    <s v="OUTROS"/>
    <s v="Indireta"/>
    <n v="2016"/>
    <n v="1.0294742132043471"/>
    <n v="49900"/>
    <n v="51370.763238896921"/>
  </r>
  <r>
    <s v="41 - Paraná"/>
    <s v="SUL                 "/>
    <x v="17"/>
    <x v="17"/>
    <s v="Editorial"/>
    <s v="OUTROS"/>
    <s v="Indireta"/>
    <n v="2016"/>
    <n v="1.0294742132043471"/>
    <n v="165000"/>
    <n v="169863.24517871728"/>
  </r>
  <r>
    <s v="41 - Paraná"/>
    <s v="SUL                 "/>
    <x v="12"/>
    <x v="12"/>
    <s v="Editorial"/>
    <s v="OUTROS"/>
    <s v="Indireta"/>
    <n v="2016"/>
    <n v="1.0294742132043471"/>
    <n v="155.71"/>
    <n v="160.2994297380489"/>
  </r>
  <r>
    <s v="41 - Paraná"/>
    <s v="SUL                 "/>
    <x v="12"/>
    <x v="12"/>
    <s v="Editorial"/>
    <s v="OUTROS"/>
    <s v="Indireta"/>
    <n v="2016"/>
    <n v="1.0294742132043471"/>
    <n v="245000"/>
    <n v="252221.18223506503"/>
  </r>
  <r>
    <s v="41 - Paraná"/>
    <s v="SUL                 "/>
    <x v="12"/>
    <x v="12"/>
    <s v="Editorial"/>
    <s v="OUTROS"/>
    <s v="Indireta"/>
    <n v="2016"/>
    <n v="1.0294742132043471"/>
    <n v="21000"/>
    <n v="21618.958477291289"/>
  </r>
  <r>
    <s v="41 - Paraná"/>
    <s v="SUL                 "/>
    <x v="18"/>
    <x v="18"/>
    <s v="Editorial"/>
    <s v="OUTROS"/>
    <s v="Indireta"/>
    <n v="2016"/>
    <n v="1.0294742132043471"/>
    <n v="5237.75"/>
    <n v="5392.1285602110693"/>
  </r>
  <r>
    <s v="41 - Paraná"/>
    <s v="SUL                 "/>
    <x v="19"/>
    <x v="19"/>
    <s v="Editorial"/>
    <s v="OUTROS"/>
    <s v="Indireta"/>
    <n v="2016"/>
    <n v="1.0294742132043471"/>
    <n v="31916.6"/>
    <n v="32857.31667315786"/>
  </r>
  <r>
    <s v="41 - Paraná"/>
    <s v="SUL                 "/>
    <x v="19"/>
    <x v="19"/>
    <s v="Editorial"/>
    <s v="OUTROS"/>
    <s v="Indireta"/>
    <n v="2016"/>
    <n v="1.0294742132043471"/>
    <n v="21643.19"/>
    <n v="22281.105996482191"/>
  </r>
  <r>
    <s v="41 - Paraná"/>
    <s v="SUL                 "/>
    <x v="5"/>
    <x v="5"/>
    <e v="#N/A"/>
    <s v="OUTROS"/>
    <s v="Indireta"/>
    <n v="2016"/>
    <n v="1.0294742132043471"/>
    <n v="1753346.93"/>
    <n v="1805025.4512360073"/>
  </r>
  <r>
    <s v="41 - Paraná"/>
    <s v="SUL                 "/>
    <x v="5"/>
    <x v="5"/>
    <e v="#N/A"/>
    <s v="OUTROS"/>
    <s v="Indireta"/>
    <n v="2016"/>
    <n v="1.0294742132043471"/>
    <n v="108000"/>
    <n v="111183.21502606948"/>
  </r>
  <r>
    <s v="41 - Paraná"/>
    <s v="SUL                 "/>
    <x v="5"/>
    <x v="5"/>
    <e v="#N/A"/>
    <s v="OUTROS"/>
    <s v="Indireta"/>
    <n v="2016"/>
    <n v="1.0294742132043471"/>
    <n v="425094.1"/>
    <n v="437623.41413530998"/>
  </r>
  <r>
    <s v="41 - Paraná"/>
    <s v="SUL                 "/>
    <x v="5"/>
    <x v="5"/>
    <e v="#N/A"/>
    <s v="OUTROS"/>
    <s v="Indireta"/>
    <n v="2016"/>
    <n v="1.0294742132043471"/>
    <n v="2155579.21"/>
    <n v="2219113.211214398"/>
  </r>
  <r>
    <s v="41 - Paraná"/>
    <s v="SUL                 "/>
    <x v="5"/>
    <x v="5"/>
    <e v="#N/A"/>
    <s v="OUTROS"/>
    <s v="Indireta"/>
    <n v="2016"/>
    <n v="1.0294742132043471"/>
    <n v="71600"/>
    <n v="73710.353665431248"/>
  </r>
  <r>
    <s v="41 - Paraná"/>
    <s v="SUL                 "/>
    <x v="27"/>
    <x v="27"/>
    <s v="Audiovisual"/>
    <s v="OUTROS"/>
    <s v="Indireta"/>
    <n v="2016"/>
    <n v="1.0294742132043471"/>
    <n v="2898.53"/>
    <n v="2983.9618911991961"/>
  </r>
  <r>
    <s v="41 - Paraná"/>
    <s v="SUL                 "/>
    <x v="42"/>
    <x v="42"/>
    <s v="Audiovisual"/>
    <s v="OUTROS"/>
    <s v="Indireta"/>
    <n v="2016"/>
    <n v="1.0294742132043471"/>
    <n v="92510.02"/>
    <n v="95236.680053018412"/>
  </r>
  <r>
    <s v="41 - Paraná"/>
    <s v="SUL                 "/>
    <x v="34"/>
    <x v="34"/>
    <s v="Audiovisual"/>
    <s v="OUTROS"/>
    <s v="Indireta"/>
    <n v="2016"/>
    <n v="1.0294742132043471"/>
    <n v="78750"/>
    <n v="81071.094289842338"/>
  </r>
  <r>
    <s v="41 - Paraná"/>
    <s v="SUL                 "/>
    <x v="28"/>
    <x v="28"/>
    <s v="Audiovisual"/>
    <s v="OUTROS"/>
    <s v="Direta"/>
    <n v="2016"/>
    <n v="1.0294742132043471"/>
    <n v="4410000"/>
    <n v="4539981.2802311704"/>
  </r>
  <r>
    <s v="41 - Paraná"/>
    <s v="SUL                 "/>
    <x v="28"/>
    <x v="28"/>
    <s v="Audiovisual"/>
    <s v="OUTROS"/>
    <s v="Indireta"/>
    <n v="2016"/>
    <n v="1.0294742132043471"/>
    <n v="114210.02"/>
    <n v="117576.27047955275"/>
  </r>
  <r>
    <s v="41 - Paraná"/>
    <s v="SUL                 "/>
    <x v="28"/>
    <x v="28"/>
    <s v="Audiovisual"/>
    <s v="OUTROS"/>
    <s v="Direta"/>
    <n v="2016"/>
    <n v="1.0294742132043471"/>
    <n v="881999.98"/>
    <n v="907996.2354567498"/>
  </r>
  <r>
    <s v="41 - Paraná"/>
    <s v="SUL                 "/>
    <x v="7"/>
    <x v="7"/>
    <s v="Música"/>
    <s v="OUTROS"/>
    <s v="Indireta"/>
    <n v="2016"/>
    <n v="1.0294742132043471"/>
    <n v="13619.98"/>
    <n v="14021.418194358943"/>
  </r>
  <r>
    <s v="41 - Paraná"/>
    <s v="SUL                 "/>
    <x v="16"/>
    <x v="16"/>
    <s v="Audiovisual"/>
    <s v="OUTROS"/>
    <s v="Indireta"/>
    <n v="2016"/>
    <n v="1.0294742132043471"/>
    <n v="3386.08"/>
    <n v="3485.8820438469756"/>
  </r>
  <r>
    <s v="41 - Paraná"/>
    <s v="SUL                 "/>
    <x v="16"/>
    <x v="16"/>
    <s v="Audiovisual"/>
    <s v="OUTROS"/>
    <s v="Indireta"/>
    <n v="2016"/>
    <n v="1.0294742132043471"/>
    <n v="72957.570000000007"/>
    <n v="75107.936973051081"/>
  </r>
  <r>
    <s v="41 - Paraná"/>
    <s v="SUL                 "/>
    <x v="16"/>
    <x v="16"/>
    <s v="Audiovisual"/>
    <s v="OUTROS"/>
    <s v="Indireta"/>
    <n v="2016"/>
    <n v="1.0294742132043471"/>
    <n v="818.74"/>
    <n v="842.87171731892715"/>
  </r>
  <r>
    <s v="41 - Paraná"/>
    <s v="SUL                 "/>
    <x v="16"/>
    <x v="16"/>
    <s v="Audiovisual"/>
    <s v="OUTROS"/>
    <s v="Indireta"/>
    <n v="2016"/>
    <n v="1.0294742132043471"/>
    <n v="41500"/>
    <n v="42723.179847980406"/>
  </r>
  <r>
    <s v="41 - Paraná"/>
    <s v="SUL                 "/>
    <x v="32"/>
    <x v="32"/>
    <s v="Audiovisual"/>
    <s v="OUTROS"/>
    <s v="Indireta"/>
    <n v="2016"/>
    <n v="1.0294742132043471"/>
    <n v="48078.51"/>
    <n v="49495.586254287336"/>
  </r>
  <r>
    <s v="41 - Paraná"/>
    <s v="SUL                 "/>
    <x v="32"/>
    <x v="32"/>
    <s v="Audiovisual"/>
    <s v="OUTROS"/>
    <s v="Indireta"/>
    <n v="2016"/>
    <n v="1.0294742132043471"/>
    <n v="87549.32"/>
    <n v="90129.767323575608"/>
  </r>
  <r>
    <s v="41 - Paraná"/>
    <s v="SUL                 "/>
    <x v="55"/>
    <x v="55"/>
    <s v="Educação e Criação em Artes"/>
    <s v="OUTROS"/>
    <s v="Indireta"/>
    <n v="2016"/>
    <n v="1.0294742132043471"/>
    <n v="25287.42"/>
    <n v="26032.746808467869"/>
  </r>
  <r>
    <s v="41 - Paraná"/>
    <s v="SUL                 "/>
    <x v="55"/>
    <x v="55"/>
    <s v="Educação e Criação em Artes"/>
    <s v="OUTROS"/>
    <s v="Indireta"/>
    <n v="2016"/>
    <n v="1.0294742132043471"/>
    <n v="16618.03"/>
    <n v="17107.833359256234"/>
  </r>
  <r>
    <s v="41 - Paraná"/>
    <s v="SUL                 "/>
    <x v="36"/>
    <x v="36"/>
    <s v="Artes Cênicas e Espetáculos"/>
    <s v="OUTROS"/>
    <s v="Indireta"/>
    <n v="2016"/>
    <n v="1.0294742132043471"/>
    <n v="3606.6"/>
    <n v="3712.9016973427979"/>
  </r>
  <r>
    <s v="41 - Paraná"/>
    <s v="SUL                 "/>
    <x v="36"/>
    <x v="36"/>
    <s v="Artes Cênicas e Espetáculos"/>
    <s v="OUTROS"/>
    <s v="Indireta"/>
    <n v="2016"/>
    <n v="1.0294742132043471"/>
    <n v="307050"/>
    <n v="316100.05716439476"/>
  </r>
  <r>
    <s v="41 - Paraná"/>
    <s v="SUL                 "/>
    <x v="36"/>
    <x v="36"/>
    <s v="Artes Cênicas e Espetáculos"/>
    <s v="OUTROS"/>
    <s v="Indireta"/>
    <n v="2016"/>
    <n v="1.0294742132043471"/>
    <n v="34388.26"/>
    <n v="35401.826906966526"/>
  </r>
  <r>
    <s v="41 - Paraná"/>
    <s v="SUL                 "/>
    <x v="58"/>
    <x v="58"/>
    <s v="Artes Cênicas e Espetáculos"/>
    <s v="OUTROS"/>
    <s v="Indireta"/>
    <n v="2016"/>
    <n v="1.0294742132043471"/>
    <n v="241500"/>
    <n v="248618.02248884982"/>
  </r>
  <r>
    <s v="41 - Paraná"/>
    <s v="SUL                 "/>
    <x v="58"/>
    <x v="58"/>
    <s v="Artes Cênicas e Espetáculos"/>
    <s v="OUTROS"/>
    <s v="Indireta"/>
    <n v="2016"/>
    <n v="1.0294742132043471"/>
    <n v="17985.5"/>
    <n v="18515.608461586784"/>
  </r>
  <r>
    <s v="41 - Paraná"/>
    <s v="SUL                 "/>
    <x v="58"/>
    <x v="58"/>
    <s v="Artes Cênicas e Espetáculos"/>
    <s v="OUTROS"/>
    <s v="Indireta"/>
    <n v="2016"/>
    <n v="1.0294742132043471"/>
    <n v="927.06"/>
    <n v="954.38436409322196"/>
  </r>
  <r>
    <s v="41 - Paraná"/>
    <s v="SUL                 "/>
    <x v="20"/>
    <x v="20"/>
    <s v="Artes Cênicas e Espetáculos"/>
    <s v="OUTROS"/>
    <s v="Indireta"/>
    <n v="2016"/>
    <n v="1.0294742132043471"/>
    <n v="78725.929999999993"/>
    <n v="81046.314845530491"/>
  </r>
  <r>
    <s v="41 - Paraná"/>
    <s v="SUL                 "/>
    <x v="20"/>
    <x v="20"/>
    <s v="Artes Cênicas e Espetáculos"/>
    <s v="OUTROS"/>
    <s v="Indireta"/>
    <n v="2016"/>
    <n v="1.0294742132043471"/>
    <n v="23573.99"/>
    <n v="24268.814807337149"/>
  </r>
  <r>
    <s v="41 - Paraná"/>
    <s v="SUL                 "/>
    <x v="30"/>
    <x v="30"/>
    <s v="Artes Cênicas e Espetáculos"/>
    <s v="OUTROS"/>
    <s v="Indireta"/>
    <n v="2016"/>
    <n v="1.0294742132043471"/>
    <n v="5555.49"/>
    <n v="5719.2336967146175"/>
  </r>
  <r>
    <s v="41 - Paraná"/>
    <s v="SUL                 "/>
    <x v="30"/>
    <x v="30"/>
    <s v="Artes Cênicas e Espetáculos"/>
    <s v="OUTROS"/>
    <s v="Indireta"/>
    <n v="2016"/>
    <n v="1.0294742132043471"/>
    <n v="143135.5"/>
    <n v="147354.3062441108"/>
  </r>
  <r>
    <s v="41 - Paraná"/>
    <s v="SUL                 "/>
    <x v="30"/>
    <x v="30"/>
    <s v="Artes Cênicas e Espetáculos"/>
    <s v="OUTROS"/>
    <s v="Indireta"/>
    <n v="2016"/>
    <n v="1.0294742132043471"/>
    <n v="8321.9699999999993"/>
    <n v="8567.253518060179"/>
  </r>
  <r>
    <s v="33 - Rio de Janeiro"/>
    <s v="SUDESTE             "/>
    <x v="2"/>
    <x v="2"/>
    <e v="#N/A"/>
    <s v="OUTROS"/>
    <s v="Indireta"/>
    <n v="2016"/>
    <n v="1.0294742132043471"/>
    <n v="1414965.66"/>
    <n v="1456670.6595396695"/>
  </r>
  <r>
    <s v="33 - Rio de Janeiro"/>
    <s v="SUDESTE             "/>
    <x v="2"/>
    <x v="2"/>
    <e v="#N/A"/>
    <s v="OUTROS"/>
    <s v="Indireta"/>
    <n v="2016"/>
    <n v="1.0294742132043471"/>
    <n v="231659.41"/>
    <n v="238487.38884113324"/>
  </r>
  <r>
    <s v="33 - Rio de Janeiro"/>
    <s v="SUDESTE             "/>
    <x v="2"/>
    <x v="2"/>
    <e v="#N/A"/>
    <s v="OUTROS"/>
    <s v="Indireta"/>
    <n v="2016"/>
    <n v="1.0294742132043471"/>
    <n v="489533.87"/>
    <n v="503962.49565512914"/>
  </r>
  <r>
    <s v="33 - Rio de Janeiro"/>
    <s v="SUDESTE             "/>
    <x v="26"/>
    <x v="26"/>
    <s v="Editorial"/>
    <s v="OUTROS"/>
    <s v="Indireta"/>
    <n v="2016"/>
    <n v="1.0294742132043471"/>
    <n v="417.71"/>
    <n v="430.02167359758778"/>
  </r>
  <r>
    <s v="33 - Rio de Janeiro"/>
    <s v="SUDESTE             "/>
    <x v="26"/>
    <x v="26"/>
    <s v="Editorial"/>
    <s v="OUTROS"/>
    <s v="Indireta"/>
    <n v="2016"/>
    <n v="1.0294742132043471"/>
    <n v="521876.73"/>
    <n v="537258.63600640744"/>
  </r>
  <r>
    <s v="33 - Rio de Janeiro"/>
    <s v="SUDESTE             "/>
    <x v="26"/>
    <x v="26"/>
    <s v="Editorial"/>
    <s v="OUTROS"/>
    <s v="Indireta"/>
    <n v="2016"/>
    <n v="1.0294742132043471"/>
    <n v="89785.919999999998"/>
    <n v="92432.289348828446"/>
  </r>
  <r>
    <s v="33 - Rio de Janeiro"/>
    <s v="SUDESTE             "/>
    <x v="40"/>
    <x v="40"/>
    <s v="Música"/>
    <s v="OUTROS"/>
    <s v="Indireta"/>
    <n v="2016"/>
    <n v="1.0294742132043471"/>
    <n v="48976.7"/>
    <n v="50420.249697845342"/>
  </r>
  <r>
    <s v="33 - Rio de Janeiro"/>
    <s v="SUDESTE             "/>
    <x v="40"/>
    <x v="40"/>
    <s v="Música"/>
    <s v="OUTROS"/>
    <s v="Indireta"/>
    <n v="2016"/>
    <n v="1.0294742132043471"/>
    <n v="320000"/>
    <n v="329431.74822539109"/>
  </r>
  <r>
    <s v="33 - Rio de Janeiro"/>
    <s v="SUDESTE             "/>
    <x v="25"/>
    <x v="25"/>
    <s v="Editorial"/>
    <s v="OUTROS"/>
    <s v="Indireta"/>
    <n v="2016"/>
    <n v="1.0294742132043471"/>
    <n v="22526.97"/>
    <n v="23190.934716627933"/>
  </r>
  <r>
    <s v="33 - Rio de Janeiro"/>
    <s v="SUDESTE             "/>
    <x v="25"/>
    <x v="25"/>
    <s v="Editorial"/>
    <s v="OUTROS"/>
    <s v="Direta"/>
    <n v="2016"/>
    <n v="1.0294742132043471"/>
    <n v="9920"/>
    <n v="10212.384194987122"/>
  </r>
  <r>
    <s v="33 - Rio de Janeiro"/>
    <s v="SUDESTE             "/>
    <x v="25"/>
    <x v="25"/>
    <s v="Editorial"/>
    <s v="OUTROS"/>
    <s v="Direta"/>
    <n v="2016"/>
    <n v="1.0294742132043471"/>
    <n v="256640"/>
    <n v="264204.26207676361"/>
  </r>
  <r>
    <s v="33 - Rio de Janeiro"/>
    <s v="SUDESTE             "/>
    <x v="25"/>
    <x v="25"/>
    <s v="Editorial"/>
    <s v="OUTROS"/>
    <s v="Indireta"/>
    <n v="2016"/>
    <n v="1.0294742132043471"/>
    <n v="167747.54999999999"/>
    <n v="172691.77705320687"/>
  </r>
  <r>
    <s v="33 - Rio de Janeiro"/>
    <s v="SUDESTE             "/>
    <x v="25"/>
    <x v="25"/>
    <s v="Editorial"/>
    <s v="OUTROS"/>
    <s v="Direta"/>
    <n v="2016"/>
    <n v="1.0294742132043471"/>
    <n v="9920"/>
    <n v="10212.384194987122"/>
  </r>
  <r>
    <s v="33 - Rio de Janeiro"/>
    <s v="SUDESTE             "/>
    <x v="25"/>
    <x v="25"/>
    <s v="Editorial"/>
    <s v="OUTROS"/>
    <s v="Indireta"/>
    <n v="2016"/>
    <n v="1.0294742132043471"/>
    <n v="48198.82"/>
    <n v="49619.442296877947"/>
  </r>
  <r>
    <s v="33 - Rio de Janeiro"/>
    <s v="SUDESTE             "/>
    <x v="25"/>
    <x v="25"/>
    <s v="Editorial"/>
    <s v="OUTROS"/>
    <s v="Direta"/>
    <n v="2016"/>
    <n v="1.0294742132043471"/>
    <n v="18640"/>
    <n v="19189.39933412903"/>
  </r>
  <r>
    <s v="33 - Rio de Janeiro"/>
    <s v="SUDESTE             "/>
    <x v="33"/>
    <x v="33"/>
    <s v="Editorial"/>
    <s v="OUTROS"/>
    <s v="Indireta"/>
    <n v="2016"/>
    <n v="1.0294742132043471"/>
    <n v="34067.360000000001"/>
    <n v="35071.468631949247"/>
  </r>
  <r>
    <s v="33 - Rio de Janeiro"/>
    <s v="SUDESTE             "/>
    <x v="33"/>
    <x v="33"/>
    <s v="Editorial"/>
    <s v="OUTROS"/>
    <s v="Indireta"/>
    <n v="2016"/>
    <n v="1.0294742132043471"/>
    <n v="42716.54"/>
    <n v="43975.576407312023"/>
  </r>
  <r>
    <s v="33 - Rio de Janeiro"/>
    <s v="SUDESTE             "/>
    <x v="33"/>
    <x v="33"/>
    <s v="Editorial"/>
    <s v="OUTROS"/>
    <s v="Indireta"/>
    <n v="2016"/>
    <n v="1.0294742132043471"/>
    <n v="87800"/>
    <n v="90387.835919341669"/>
  </r>
  <r>
    <s v="33 - Rio de Janeiro"/>
    <s v="SUDESTE             "/>
    <x v="37"/>
    <x v="37"/>
    <s v="Música"/>
    <s v="OUTROS"/>
    <s v="Indireta"/>
    <n v="2016"/>
    <n v="1.0294742132043471"/>
    <n v="100000"/>
    <n v="102947.4213204347"/>
  </r>
  <r>
    <s v="33 - Rio de Janeiro"/>
    <s v="SUDESTE             "/>
    <x v="37"/>
    <x v="37"/>
    <s v="Música"/>
    <s v="OUTROS"/>
    <s v="Indireta"/>
    <n v="2016"/>
    <n v="1.0294742132043471"/>
    <n v="37263.660000000003"/>
    <n v="38361.977059614306"/>
  </r>
  <r>
    <s v="33 - Rio de Janeiro"/>
    <s v="SUDESTE             "/>
    <x v="37"/>
    <x v="37"/>
    <s v="Música"/>
    <s v="OUTROS"/>
    <s v="Indireta"/>
    <n v="2016"/>
    <n v="1.0294742132043471"/>
    <n v="4709.18"/>
    <n v="4847.9793753376471"/>
  </r>
  <r>
    <s v="33 - Rio de Janeiro"/>
    <s v="SUDESTE             "/>
    <x v="13"/>
    <x v="13"/>
    <s v="Editorial"/>
    <s v="OUTROS"/>
    <s v="Indireta"/>
    <n v="2016"/>
    <n v="1.0294742132043471"/>
    <n v="11611.82"/>
    <n v="11954.0692583705"/>
  </r>
  <r>
    <s v="33 - Rio de Janeiro"/>
    <s v="SUDESTE             "/>
    <x v="13"/>
    <x v="13"/>
    <s v="Editorial"/>
    <s v="OUTROS"/>
    <s v="Direta"/>
    <n v="2016"/>
    <n v="1.0294742132043471"/>
    <n v="2050000"/>
    <n v="2110422.1370689115"/>
  </r>
  <r>
    <s v="33 - Rio de Janeiro"/>
    <s v="SUDESTE             "/>
    <x v="13"/>
    <x v="13"/>
    <s v="Editorial"/>
    <s v="OUTROS"/>
    <s v="Indireta"/>
    <n v="2016"/>
    <n v="1.0294742132043471"/>
    <n v="320201.71999999997"/>
    <n v="329639.41376367863"/>
  </r>
  <r>
    <s v="33 - Rio de Janeiro"/>
    <s v="SUDESTE             "/>
    <x v="13"/>
    <x v="13"/>
    <s v="Editorial"/>
    <s v="OUTROS"/>
    <s v="Direta"/>
    <n v="2016"/>
    <n v="1.0294742132043471"/>
    <n v="15049999.98"/>
    <n v="15493586.88813594"/>
  </r>
  <r>
    <s v="33 - Rio de Janeiro"/>
    <s v="SUDESTE             "/>
    <x v="13"/>
    <x v="13"/>
    <s v="Editorial"/>
    <s v="OUTROS"/>
    <s v="Direta"/>
    <n v="2016"/>
    <n v="1.0294742132043471"/>
    <n v="2899999.99"/>
    <n v="2985475.2079978646"/>
  </r>
  <r>
    <s v="33 - Rio de Janeiro"/>
    <s v="SUDESTE             "/>
    <x v="13"/>
    <x v="13"/>
    <s v="Editorial"/>
    <s v="OUTROS"/>
    <s v="Indireta"/>
    <n v="2016"/>
    <n v="1.0294742132043471"/>
    <n v="91973.05"/>
    <n v="94683.883284754076"/>
  </r>
  <r>
    <s v="33 - Rio de Janeiro"/>
    <s v="SUDESTE             "/>
    <x v="17"/>
    <x v="17"/>
    <s v="Editorial"/>
    <s v="OUTROS"/>
    <s v="Indireta"/>
    <n v="2016"/>
    <n v="1.0294742132043471"/>
    <n v="23422.06"/>
    <n v="24112.406790125009"/>
  </r>
  <r>
    <s v="33 - Rio de Janeiro"/>
    <s v="SUDESTE             "/>
    <x v="43"/>
    <x v="43"/>
    <e v="#N/A"/>
    <s v="OUTROS"/>
    <s v="Indireta"/>
    <n v="2016"/>
    <n v="1.0294742132043471"/>
    <n v="6623.81"/>
    <n v="6819.041588165087"/>
  </r>
  <r>
    <s v="33 - Rio de Janeiro"/>
    <s v="SUDESTE             "/>
    <x v="43"/>
    <x v="43"/>
    <e v="#N/A"/>
    <s v="OUTROS"/>
    <s v="Indireta"/>
    <n v="2016"/>
    <n v="1.0294742132043471"/>
    <n v="47765.7"/>
    <n v="49173.556425654875"/>
  </r>
  <r>
    <s v="33 - Rio de Janeiro"/>
    <s v="SUDESTE             "/>
    <x v="43"/>
    <x v="43"/>
    <e v="#N/A"/>
    <s v="OUTROS"/>
    <s v="Indireta"/>
    <n v="2016"/>
    <n v="1.0294742132043471"/>
    <n v="1788.73"/>
    <n v="1841.4514093850119"/>
  </r>
  <r>
    <s v="33 - Rio de Janeiro"/>
    <s v="SUDESTE             "/>
    <x v="14"/>
    <x v="14"/>
    <s v="Editorial"/>
    <s v="OUTROS"/>
    <s v="Indireta"/>
    <n v="2016"/>
    <n v="1.0294742132043471"/>
    <n v="362040.31"/>
    <n v="372711.16328550788"/>
  </r>
  <r>
    <s v="33 - Rio de Janeiro"/>
    <s v="SUDESTE             "/>
    <x v="14"/>
    <x v="14"/>
    <s v="Editorial"/>
    <s v="OUTROS"/>
    <s v="Indireta"/>
    <n v="2016"/>
    <n v="1.0294742132043471"/>
    <n v="467698.58"/>
    <n v="481483.62766229041"/>
  </r>
  <r>
    <s v="33 - Rio de Janeiro"/>
    <s v="SUDESTE             "/>
    <x v="14"/>
    <x v="14"/>
    <s v="Editorial"/>
    <s v="OUTROS"/>
    <s v="Indireta"/>
    <n v="2016"/>
    <n v="1.0294742132043471"/>
    <n v="47255.26"/>
    <n v="48648.071608266859"/>
  </r>
  <r>
    <s v="33 - Rio de Janeiro"/>
    <s v="SUDESTE             "/>
    <x v="14"/>
    <x v="14"/>
    <s v="Editorial"/>
    <s v="OUTROS"/>
    <s v="Indireta"/>
    <n v="2016"/>
    <n v="1.0294742132043471"/>
    <n v="103889.63"/>
    <n v="106951.69510434073"/>
  </r>
  <r>
    <s v="33 - Rio de Janeiro"/>
    <s v="SUDESTE             "/>
    <x v="18"/>
    <x v="18"/>
    <s v="Editorial"/>
    <s v="OUTROS"/>
    <s v="Indireta"/>
    <n v="2016"/>
    <n v="1.0294742132043471"/>
    <n v="1370.8"/>
    <n v="1411.2032514605189"/>
  </r>
  <r>
    <s v="33 - Rio de Janeiro"/>
    <s v="SUDESTE             "/>
    <x v="18"/>
    <x v="18"/>
    <s v="Editorial"/>
    <s v="OUTROS"/>
    <s v="Indireta"/>
    <n v="2016"/>
    <n v="1.0294742132043471"/>
    <n v="1698.59"/>
    <n v="1748.6546038067718"/>
  </r>
  <r>
    <s v="33 - Rio de Janeiro"/>
    <s v="SUDESTE             "/>
    <x v="19"/>
    <x v="19"/>
    <s v="Editorial"/>
    <s v="OUTROS"/>
    <s v="Indireta"/>
    <n v="2016"/>
    <n v="1.0294742132043471"/>
    <n v="87175.93"/>
    <n v="89745.371947107225"/>
  </r>
  <r>
    <s v="33 - Rio de Janeiro"/>
    <s v="SUDESTE             "/>
    <x v="19"/>
    <x v="19"/>
    <s v="Editorial"/>
    <s v="OUTROS"/>
    <s v="Indireta"/>
    <n v="2016"/>
    <n v="1.0294742132043471"/>
    <n v="932.3"/>
    <n v="959.77880897041268"/>
  </r>
  <r>
    <s v="33 - Rio de Janeiro"/>
    <s v="SUDESTE             "/>
    <x v="19"/>
    <x v="19"/>
    <s v="Editorial"/>
    <s v="OUTROS"/>
    <s v="Indireta"/>
    <n v="2016"/>
    <n v="1.0294742132043471"/>
    <n v="99848.320000000007"/>
    <n v="102791.27067177588"/>
  </r>
  <r>
    <s v="33 - Rio de Janeiro"/>
    <s v="SUDESTE             "/>
    <x v="5"/>
    <x v="5"/>
    <e v="#N/A"/>
    <s v="OUTROS"/>
    <s v="Indireta"/>
    <n v="2016"/>
    <n v="1.0294742132043471"/>
    <n v="76073.67"/>
    <n v="78315.881568817145"/>
  </r>
  <r>
    <s v="33 - Rio de Janeiro"/>
    <s v="SUDESTE             "/>
    <x v="5"/>
    <x v="5"/>
    <e v="#N/A"/>
    <s v="OUTROS"/>
    <s v="Indireta"/>
    <n v="2016"/>
    <n v="1.0294742132043471"/>
    <n v="63404.24"/>
    <n v="65273.030087819585"/>
  </r>
  <r>
    <s v="33 - Rio de Janeiro"/>
    <s v="SUDESTE             "/>
    <x v="5"/>
    <x v="5"/>
    <e v="#N/A"/>
    <s v="OUTROS"/>
    <s v="Indireta"/>
    <n v="2016"/>
    <n v="1.0294742132043471"/>
    <n v="2097.12"/>
    <n v="2158.9309619951"/>
  </r>
  <r>
    <s v="33 - Rio de Janeiro"/>
    <s v="SUDESTE             "/>
    <x v="15"/>
    <x v="15"/>
    <s v="Audiovisual"/>
    <s v="OUTROS"/>
    <s v="Direta"/>
    <n v="2016"/>
    <n v="1.0294742132043471"/>
    <n v="47137065.329999998"/>
    <n v="48526393.243363656"/>
  </r>
  <r>
    <s v="33 - Rio de Janeiro"/>
    <s v="SUDESTE             "/>
    <x v="31"/>
    <x v="31"/>
    <s v="Audiovisual"/>
    <s v="OUTROS"/>
    <s v="Indireta"/>
    <n v="2016"/>
    <n v="1.0294742132043471"/>
    <n v="6725.86"/>
    <n v="6924.0994316225897"/>
  </r>
  <r>
    <s v="33 - Rio de Janeiro"/>
    <s v="SUDESTE             "/>
    <x v="31"/>
    <x v="31"/>
    <s v="Audiovisual"/>
    <s v="OUTROS"/>
    <s v="Direta"/>
    <n v="2016"/>
    <n v="1.0294742132043471"/>
    <n v="501250"/>
    <n v="516023.94936867896"/>
  </r>
  <r>
    <s v="33 - Rio de Janeiro"/>
    <s v="SUDESTE             "/>
    <x v="31"/>
    <x v="31"/>
    <s v="Audiovisual"/>
    <s v="OUTROS"/>
    <s v="Direta"/>
    <n v="2016"/>
    <n v="1.0294742132043471"/>
    <n v="2033300"/>
    <n v="2093229.9177083988"/>
  </r>
  <r>
    <s v="33 - Rio de Janeiro"/>
    <s v="SUDESTE             "/>
    <x v="31"/>
    <x v="31"/>
    <s v="Audiovisual"/>
    <s v="OUTROS"/>
    <s v="Direta"/>
    <n v="2016"/>
    <n v="1.0294742132043471"/>
    <n v="1625000"/>
    <n v="1672895.5964570639"/>
  </r>
  <r>
    <s v="33 - Rio de Janeiro"/>
    <s v="SUDESTE             "/>
    <x v="31"/>
    <x v="31"/>
    <s v="Audiovisual"/>
    <s v="OUTROS"/>
    <s v="Direta"/>
    <n v="2016"/>
    <n v="1.0294742132043471"/>
    <n v="100000"/>
    <n v="102947.4213204347"/>
  </r>
  <r>
    <s v="33 - Rio de Janeiro"/>
    <s v="SUDESTE             "/>
    <x v="31"/>
    <x v="31"/>
    <s v="Audiovisual"/>
    <s v="OUTROS"/>
    <s v="Indireta"/>
    <n v="2016"/>
    <n v="1.0294742132043471"/>
    <n v="215814.19"/>
    <n v="222175.14344858346"/>
  </r>
  <r>
    <s v="33 - Rio de Janeiro"/>
    <s v="SUDESTE             "/>
    <x v="31"/>
    <x v="31"/>
    <s v="Audiovisual"/>
    <s v="OUTROS"/>
    <s v="Direta"/>
    <n v="2016"/>
    <n v="1.0294742132043471"/>
    <n v="1749899.98"/>
    <n v="1801476.9050968026"/>
  </r>
  <r>
    <s v="33 - Rio de Janeiro"/>
    <s v="SUDESTE             "/>
    <x v="31"/>
    <x v="31"/>
    <s v="Audiovisual"/>
    <s v="OUTROS"/>
    <s v="Direta"/>
    <n v="2016"/>
    <n v="1.0294742132043471"/>
    <n v="378478.72"/>
    <n v="389634.08248658833"/>
  </r>
  <r>
    <s v="33 - Rio de Janeiro"/>
    <s v="SUDESTE             "/>
    <x v="31"/>
    <x v="31"/>
    <s v="Audiovisual"/>
    <s v="OUTROS"/>
    <s v="Indireta"/>
    <n v="2016"/>
    <n v="1.0294742132043471"/>
    <n v="93133.32"/>
    <n v="95878.351330108693"/>
  </r>
  <r>
    <s v="33 - Rio de Janeiro"/>
    <s v="SUDESTE             "/>
    <x v="31"/>
    <x v="31"/>
    <s v="Audiovisual"/>
    <s v="OUTROS"/>
    <s v="Direta"/>
    <n v="2016"/>
    <n v="1.0294742132043471"/>
    <n v="674999.99"/>
    <n v="694895.08361819212"/>
  </r>
  <r>
    <s v="33 - Rio de Janeiro"/>
    <s v="SUDESTE             "/>
    <x v="31"/>
    <x v="31"/>
    <s v="Audiovisual"/>
    <s v="OUTROS"/>
    <s v="Direta"/>
    <n v="2016"/>
    <n v="1.0294742132043471"/>
    <n v="1551182.09"/>
    <n v="1596901.9616394248"/>
  </r>
  <r>
    <s v="33 - Rio de Janeiro"/>
    <s v="SUDESTE             "/>
    <x v="47"/>
    <x v="47"/>
    <s v="Audiovisual"/>
    <s v="OUTROS"/>
    <s v="Indireta"/>
    <n v="2016"/>
    <n v="1.0294742132043471"/>
    <n v="3259.8"/>
    <n v="3355.8800402035308"/>
  </r>
  <r>
    <s v="33 - Rio de Janeiro"/>
    <s v="SUDESTE             "/>
    <x v="35"/>
    <x v="35"/>
    <s v="Audiovisual"/>
    <s v="OUTROS"/>
    <s v="Indireta"/>
    <n v="2016"/>
    <n v="1.0294742132043471"/>
    <n v="183081.07"/>
    <n v="188477.24049085999"/>
  </r>
  <r>
    <s v="33 - Rio de Janeiro"/>
    <s v="SUDESTE             "/>
    <x v="35"/>
    <x v="35"/>
    <s v="Audiovisual"/>
    <s v="OUTROS"/>
    <s v="Indireta"/>
    <n v="2016"/>
    <n v="1.0294742132043471"/>
    <n v="7698.04"/>
    <n v="7924.9336722155922"/>
  </r>
  <r>
    <s v="33 - Rio de Janeiro"/>
    <s v="SUDESTE             "/>
    <x v="28"/>
    <x v="28"/>
    <s v="Audiovisual"/>
    <s v="OUTROS"/>
    <s v="Direta"/>
    <n v="2016"/>
    <n v="1.0294742132043471"/>
    <n v="3600268"/>
    <n v="3706383.0666247881"/>
  </r>
  <r>
    <s v="33 - Rio de Janeiro"/>
    <s v="SUDESTE             "/>
    <x v="28"/>
    <x v="28"/>
    <s v="Audiovisual"/>
    <s v="OUTROS"/>
    <s v="Direta"/>
    <n v="2016"/>
    <n v="1.0294742132043471"/>
    <n v="481968.54"/>
    <n v="496174.18350574787"/>
  </r>
  <r>
    <s v="33 - Rio de Janeiro"/>
    <s v="SUDESTE             "/>
    <x v="28"/>
    <x v="28"/>
    <s v="Audiovisual"/>
    <s v="OUTROS"/>
    <s v="Direta"/>
    <n v="2016"/>
    <n v="1.0294742132043471"/>
    <n v="4714520.8600000003"/>
    <n v="4853477.6529839821"/>
  </r>
  <r>
    <s v="33 - Rio de Janeiro"/>
    <s v="SUDESTE             "/>
    <x v="28"/>
    <x v="28"/>
    <s v="Audiovisual"/>
    <s v="OUTROS"/>
    <s v="Direta"/>
    <n v="2016"/>
    <n v="1.0294742132043471"/>
    <n v="15454064"/>
    <n v="15909560.377209624"/>
  </r>
  <r>
    <s v="33 - Rio de Janeiro"/>
    <s v="SUDESTE             "/>
    <x v="28"/>
    <x v="28"/>
    <s v="Audiovisual"/>
    <s v="OUTROS"/>
    <s v="Direta"/>
    <n v="2016"/>
    <n v="1.0294742132043471"/>
    <n v="165026"/>
    <n v="169890.01150826059"/>
  </r>
  <r>
    <s v="33 - Rio de Janeiro"/>
    <s v="SUDESTE             "/>
    <x v="28"/>
    <x v="28"/>
    <s v="Audiovisual"/>
    <s v="OUTROS"/>
    <s v="Direta"/>
    <n v="2016"/>
    <n v="1.0294742132043471"/>
    <n v="2432925.09"/>
    <n v="2504633.6428128653"/>
  </r>
  <r>
    <s v="33 - Rio de Janeiro"/>
    <s v="SUDESTE             "/>
    <x v="28"/>
    <x v="28"/>
    <s v="Audiovisual"/>
    <s v="OUTROS"/>
    <s v="Direta"/>
    <n v="2016"/>
    <n v="1.0294742132043471"/>
    <n v="4128544.59"/>
    <n v="4250230.1934693139"/>
  </r>
  <r>
    <s v="33 - Rio de Janeiro"/>
    <s v="SUDESTE             "/>
    <x v="28"/>
    <x v="28"/>
    <s v="Audiovisual"/>
    <s v="OUTROS"/>
    <s v="Direta"/>
    <n v="2016"/>
    <n v="1.0294742132043471"/>
    <n v="11643.23"/>
    <n v="11986.405043407249"/>
  </r>
  <r>
    <s v="33 - Rio de Janeiro"/>
    <s v="SUDESTE             "/>
    <x v="7"/>
    <x v="7"/>
    <s v="Música"/>
    <s v="OUTROS"/>
    <s v="Indireta"/>
    <n v="2016"/>
    <n v="1.0294742132043471"/>
    <n v="60769.88"/>
    <n v="62561.024399522583"/>
  </r>
  <r>
    <s v="33 - Rio de Janeiro"/>
    <s v="SUDESTE             "/>
    <x v="7"/>
    <x v="7"/>
    <s v="Música"/>
    <s v="OUTROS"/>
    <s v="Indireta"/>
    <n v="2016"/>
    <n v="1.0294742132043471"/>
    <n v="2478.04"/>
    <n v="2551.0782792889004"/>
  </r>
  <r>
    <s v="33 - Rio de Janeiro"/>
    <s v="SUDESTE             "/>
    <x v="16"/>
    <x v="16"/>
    <s v="Audiovisual"/>
    <s v="OUTROS"/>
    <s v="Indireta"/>
    <n v="2016"/>
    <n v="1.0294742132043471"/>
    <n v="41427.99"/>
    <n v="42649.047409887557"/>
  </r>
  <r>
    <s v="33 - Rio de Janeiro"/>
    <s v="SUDESTE             "/>
    <x v="16"/>
    <x v="16"/>
    <s v="Audiovisual"/>
    <s v="OUTROS"/>
    <s v="Indireta"/>
    <n v="2016"/>
    <n v="1.0294742132043471"/>
    <n v="35196.9"/>
    <n v="36234.300934732084"/>
  </r>
  <r>
    <s v="33 - Rio de Janeiro"/>
    <s v="SUDESTE             "/>
    <x v="32"/>
    <x v="32"/>
    <s v="Audiovisual"/>
    <s v="OUTROS"/>
    <s v="Indireta"/>
    <n v="2016"/>
    <n v="1.0294742132043471"/>
    <n v="207368.78"/>
    <n v="213480.81163364535"/>
  </r>
  <r>
    <s v="33 - Rio de Janeiro"/>
    <s v="SUDESTE             "/>
    <x v="53"/>
    <x v="53"/>
    <s v="Educação e Criação em Artes"/>
    <s v="OUTROS"/>
    <s v="Indireta"/>
    <n v="2016"/>
    <n v="1.0294742132043471"/>
    <n v="717"/>
    <n v="738.13301086751687"/>
  </r>
  <r>
    <s v="33 - Rio de Janeiro"/>
    <s v="SUDESTE             "/>
    <x v="53"/>
    <x v="53"/>
    <s v="Educação e Criação em Artes"/>
    <s v="OUTROS"/>
    <s v="Indireta"/>
    <n v="2016"/>
    <n v="1.0294742132043471"/>
    <n v="3142.77"/>
    <n v="3235.4006730322258"/>
  </r>
  <r>
    <s v="33 - Rio de Janeiro"/>
    <s v="SUDESTE             "/>
    <x v="36"/>
    <x v="36"/>
    <s v="Artes Cênicas e Espetáculos"/>
    <s v="FUNDO CULTURAL"/>
    <s v="Direta"/>
    <n v="2016"/>
    <n v="1.0294742132043471"/>
    <n v="3000000"/>
    <n v="3088422.6396130412"/>
  </r>
  <r>
    <s v="33 - Rio de Janeiro"/>
    <s v="SUDESTE             "/>
    <x v="36"/>
    <x v="36"/>
    <s v="Artes Cênicas e Espetáculos"/>
    <s v="FUNDO CULTURAL"/>
    <s v="Direta"/>
    <n v="2016"/>
    <n v="1.0294742132043471"/>
    <n v="369159.86"/>
    <n v="380040.55642012687"/>
  </r>
  <r>
    <s v="33 - Rio de Janeiro"/>
    <s v="SUDESTE             "/>
    <x v="36"/>
    <x v="36"/>
    <s v="Artes Cênicas e Espetáculos"/>
    <s v="FUNDO CULTURAL"/>
    <s v="Direta"/>
    <n v="2016"/>
    <n v="1.0294742132043471"/>
    <n v="3000000"/>
    <n v="3088422.6396130412"/>
  </r>
  <r>
    <s v="33 - Rio de Janeiro"/>
    <s v="SUDESTE             "/>
    <x v="36"/>
    <x v="36"/>
    <s v="Artes Cênicas e Espetáculos"/>
    <s v="OUTROS"/>
    <s v="Indireta"/>
    <n v="2016"/>
    <n v="1.0294742132043471"/>
    <n v="195271.41"/>
    <n v="201026.88117105348"/>
  </r>
  <r>
    <s v="33 - Rio de Janeiro"/>
    <s v="SUDESTE             "/>
    <x v="58"/>
    <x v="58"/>
    <s v="Artes Cênicas e Espetáculos"/>
    <s v="OUTROS"/>
    <s v="Indireta"/>
    <n v="2016"/>
    <n v="1.0294742132043471"/>
    <n v="3999.74"/>
    <n v="4117.6291895219547"/>
  </r>
  <r>
    <s v="33 - Rio de Janeiro"/>
    <s v="SUDESTE             "/>
    <x v="20"/>
    <x v="20"/>
    <s v="Artes Cênicas e Espetáculos"/>
    <s v="OUTROS"/>
    <s v="Indireta"/>
    <n v="2016"/>
    <n v="1.0294742132043471"/>
    <n v="1769.3"/>
    <n v="1821.4487254224512"/>
  </r>
  <r>
    <s v="33 - Rio de Janeiro"/>
    <s v="SUDESTE             "/>
    <x v="20"/>
    <x v="20"/>
    <s v="Artes Cênicas e Espetáculos"/>
    <s v="OUTROS"/>
    <s v="Indireta"/>
    <n v="2016"/>
    <n v="1.0294742132043471"/>
    <n v="92751.52"/>
    <n v="95485.298075507264"/>
  </r>
  <r>
    <s v="33 - Rio de Janeiro"/>
    <s v="SUDESTE             "/>
    <x v="20"/>
    <x v="20"/>
    <s v="Artes Cênicas e Espetáculos"/>
    <s v="OUTROS"/>
    <s v="Indireta"/>
    <n v="2016"/>
    <n v="1.0294742132043471"/>
    <n v="1090.93"/>
    <n v="1123.0843034110185"/>
  </r>
  <r>
    <s v="33 - Rio de Janeiro"/>
    <s v="SUDESTE             "/>
    <x v="20"/>
    <x v="20"/>
    <s v="Artes Cênicas e Espetáculos"/>
    <s v="OUTROS"/>
    <s v="Indireta"/>
    <n v="2016"/>
    <n v="1.0294742132043471"/>
    <n v="90860"/>
    <n v="93538.027011746977"/>
  </r>
  <r>
    <s v="33 - Rio de Janeiro"/>
    <s v="SUDESTE             "/>
    <x v="30"/>
    <x v="30"/>
    <s v="Artes Cênicas e Espetáculos"/>
    <s v="OUTROS"/>
    <s v="Indireta"/>
    <n v="2016"/>
    <n v="1.0294742132043471"/>
    <n v="3961.52"/>
    <n v="4078.2826850932852"/>
  </r>
  <r>
    <s v="33 - Rio de Janeiro"/>
    <s v="SUDESTE             "/>
    <x v="30"/>
    <x v="30"/>
    <s v="Artes Cênicas e Espetáculos"/>
    <s v="OUTROS"/>
    <s v="Indireta"/>
    <n v="2016"/>
    <n v="1.0294742132043471"/>
    <n v="171999.23"/>
    <n v="177068.77197600354"/>
  </r>
  <r>
    <s v="33 - Rio de Janeiro"/>
    <s v="SUDESTE             "/>
    <x v="30"/>
    <x v="30"/>
    <s v="Artes Cênicas e Espetáculos"/>
    <s v="OUTROS"/>
    <s v="Indireta"/>
    <n v="2016"/>
    <n v="1.0294742132043471"/>
    <n v="6329.69"/>
    <n v="6516.2526325774234"/>
  </r>
  <r>
    <s v="33 - Rio de Janeiro"/>
    <s v="SUDESTE             "/>
    <x v="30"/>
    <x v="30"/>
    <s v="Artes Cênicas e Espetáculos"/>
    <s v="OUTROS"/>
    <s v="Indireta"/>
    <n v="2016"/>
    <n v="1.0294742132043471"/>
    <n v="32000"/>
    <n v="32943.174822539106"/>
  </r>
  <r>
    <s v="33 - Rio de Janeiro"/>
    <s v="SUDESTE             "/>
    <x v="46"/>
    <x v="46"/>
    <s v="Educação e Criação em Artes"/>
    <s v="OUTROS"/>
    <s v="Indireta"/>
    <n v="2016"/>
    <n v="1.0294742132043471"/>
    <n v="82182.600000000006"/>
    <n v="84604.867474087572"/>
  </r>
  <r>
    <s v="33 - Rio de Janeiro"/>
    <s v="SUDESTE             "/>
    <x v="23"/>
    <x v="23"/>
    <s v="Patrimônio"/>
    <s v="FUNDO CULTURAL"/>
    <s v="Direta"/>
    <n v="2016"/>
    <n v="1.0294742132043471"/>
    <n v="2421151.2400000002"/>
    <n v="2492512.7678477294"/>
  </r>
  <r>
    <s v="33 - Rio de Janeiro"/>
    <s v="SUDESTE             "/>
    <x v="48"/>
    <x v="48"/>
    <s v="Patrimônio"/>
    <s v="FUNDO CULTURAL"/>
    <s v="Direta"/>
    <n v="2016"/>
    <n v="1.0294742132043471"/>
    <n v="1433660"/>
    <n v="1475916.0005025442"/>
  </r>
  <r>
    <s v="33 - Rio de Janeiro"/>
    <s v="SUDESTE             "/>
    <x v="48"/>
    <x v="48"/>
    <s v="Patrimônio"/>
    <s v="FUNDO CULTURAL"/>
    <s v="Direta"/>
    <n v="2016"/>
    <n v="1.0294742132043471"/>
    <n v="756000"/>
    <n v="778282.50518248638"/>
  </r>
  <r>
    <s v="33 - Rio de Janeiro"/>
    <s v="SUDESTE             "/>
    <x v="51"/>
    <x v="51"/>
    <e v="#N/A"/>
    <s v="FUNDO CULTURAL"/>
    <s v="Direta"/>
    <n v="2016"/>
    <n v="1.0294742132043471"/>
    <n v="2175000"/>
    <n v="2239106.4137194548"/>
  </r>
  <r>
    <s v="24 - Rio Grande do Norte"/>
    <s v="NORDESTE            "/>
    <x v="26"/>
    <x v="26"/>
    <s v="Editorial"/>
    <s v="OUTROS"/>
    <s v="Indireta"/>
    <n v="2016"/>
    <n v="1.0294742132043471"/>
    <n v="4690.8599999999997"/>
    <n v="4829.119407751743"/>
  </r>
  <r>
    <s v="24 - Rio Grande do Norte"/>
    <s v="NORDESTE            "/>
    <x v="26"/>
    <x v="26"/>
    <s v="Editorial"/>
    <s v="OUTROS"/>
    <s v="Indireta"/>
    <n v="2016"/>
    <n v="1.0294742132043471"/>
    <n v="228194.69"/>
    <n v="234920.54894515988"/>
  </r>
  <r>
    <s v="24 - Rio Grande do Norte"/>
    <s v="NORDESTE            "/>
    <x v="26"/>
    <x v="26"/>
    <s v="Editorial"/>
    <s v="OUTROS"/>
    <s v="Indireta"/>
    <n v="2016"/>
    <n v="1.0294742132043471"/>
    <n v="2957.24"/>
    <n v="3044.4023222564233"/>
  </r>
  <r>
    <s v="24 - Rio Grande do Norte"/>
    <s v="NORDESTE            "/>
    <x v="25"/>
    <x v="25"/>
    <s v="Editorial"/>
    <s v="OUTROS"/>
    <s v="Indireta"/>
    <n v="2016"/>
    <n v="1.0294742132043471"/>
    <n v="36862.639999999999"/>
    <n v="37949.137310635095"/>
  </r>
  <r>
    <s v="24 - Rio Grande do Norte"/>
    <s v="NORDESTE            "/>
    <x v="25"/>
    <x v="25"/>
    <s v="Editorial"/>
    <s v="OUTROS"/>
    <s v="Indireta"/>
    <n v="2016"/>
    <n v="1.0294742132043471"/>
    <n v="5952.45"/>
    <n v="6127.8937803882154"/>
  </r>
  <r>
    <s v="24 - Rio Grande do Norte"/>
    <s v="NORDESTE            "/>
    <x v="25"/>
    <x v="25"/>
    <s v="Editorial"/>
    <s v="OUTROS"/>
    <s v="Indireta"/>
    <n v="2016"/>
    <n v="1.0294742132043471"/>
    <n v="50000"/>
    <n v="51473.710660217352"/>
  </r>
  <r>
    <s v="24 - Rio Grande do Norte"/>
    <s v="NORDESTE            "/>
    <x v="36"/>
    <x v="36"/>
    <s v="Artes Cênicas e Espetáculos"/>
    <s v="OUTROS"/>
    <s v="Indireta"/>
    <n v="2016"/>
    <n v="1.0294742132043471"/>
    <n v="64508.36"/>
    <n v="66409.693156102774"/>
  </r>
  <r>
    <s v="24 - Rio Grande do Norte"/>
    <s v="NORDESTE            "/>
    <x v="20"/>
    <x v="20"/>
    <s v="Artes Cênicas e Espetáculos"/>
    <s v="OUTROS"/>
    <s v="Indireta"/>
    <n v="2016"/>
    <n v="1.0294742132043471"/>
    <n v="23000"/>
    <n v="23677.906903699983"/>
  </r>
  <r>
    <s v="24 - Rio Grande do Norte"/>
    <s v="NORDESTE            "/>
    <x v="44"/>
    <x v="44"/>
    <s v="Artes Cênicas e Espetáculos"/>
    <s v="OUTROS"/>
    <s v="Indireta"/>
    <n v="2016"/>
    <n v="1.0294742132043471"/>
    <n v="212802.25"/>
    <n v="219074.42888686477"/>
  </r>
  <r>
    <s v="11 - Rondônia"/>
    <s v="NORTE               "/>
    <x v="38"/>
    <x v="38"/>
    <e v="#N/A"/>
    <s v="OUTROS"/>
    <s v="Indireta"/>
    <n v="2016"/>
    <n v="1.0294742132043471"/>
    <n v="96763.24"/>
    <n v="99615.260366103408"/>
  </r>
  <r>
    <s v="11 - Rondônia"/>
    <s v="NORTE               "/>
    <x v="38"/>
    <x v="38"/>
    <e v="#N/A"/>
    <s v="OUTROS"/>
    <s v="Indireta"/>
    <n v="2016"/>
    <n v="1.0294742132043471"/>
    <n v="7586.05"/>
    <n v="7809.6428550788369"/>
  </r>
  <r>
    <s v="11 - Rondônia"/>
    <s v="NORTE               "/>
    <x v="26"/>
    <x v="26"/>
    <s v="Editorial"/>
    <s v="OUTROS"/>
    <s v="Indireta"/>
    <n v="2016"/>
    <n v="1.0294742132043471"/>
    <n v="141570.76"/>
    <n v="145743.44676374146"/>
  </r>
  <r>
    <s v="11 - Rondônia"/>
    <s v="NORTE               "/>
    <x v="40"/>
    <x v="40"/>
    <s v="Música"/>
    <s v="OUTROS"/>
    <s v="Indireta"/>
    <n v="2016"/>
    <n v="1.0294742132043471"/>
    <n v="10652.15"/>
    <n v="10966.113740184685"/>
  </r>
  <r>
    <s v="11 - Rondônia"/>
    <s v="NORTE               "/>
    <x v="40"/>
    <x v="40"/>
    <s v="Música"/>
    <s v="OUTROS"/>
    <s v="Indireta"/>
    <n v="2016"/>
    <n v="1.0294742132043471"/>
    <n v="75129.990000000005"/>
    <n v="77344.387343300463"/>
  </r>
  <r>
    <s v="11 - Rondônia"/>
    <s v="NORTE               "/>
    <x v="40"/>
    <x v="40"/>
    <s v="Música"/>
    <s v="OUTROS"/>
    <s v="Indireta"/>
    <n v="2016"/>
    <n v="1.0294742132043471"/>
    <n v="18710.55"/>
    <n v="19262.028739870595"/>
  </r>
  <r>
    <s v="11 - Rondônia"/>
    <s v="NORTE               "/>
    <x v="25"/>
    <x v="25"/>
    <s v="Editorial"/>
    <s v="OUTROS"/>
    <s v="Indireta"/>
    <n v="2016"/>
    <n v="1.0294742132043471"/>
    <n v="6081.07"/>
    <n v="6260.3047536905588"/>
  </r>
  <r>
    <s v="11 - Rondônia"/>
    <s v="NORTE               "/>
    <x v="25"/>
    <x v="25"/>
    <s v="Editorial"/>
    <s v="OUTROS"/>
    <s v="Indireta"/>
    <n v="2016"/>
    <n v="1.0294742132043471"/>
    <n v="69347.58"/>
    <n v="71391.545358125513"/>
  </r>
  <r>
    <s v="11 - Rondônia"/>
    <s v="NORTE               "/>
    <x v="25"/>
    <x v="25"/>
    <s v="Editorial"/>
    <s v="OUTROS"/>
    <s v="Indireta"/>
    <n v="2016"/>
    <n v="1.0294742132043471"/>
    <n v="11593.52"/>
    <n v="11935.229880268862"/>
  </r>
  <r>
    <s v="11 - Rondônia"/>
    <s v="NORTE               "/>
    <x v="37"/>
    <x v="37"/>
    <s v="Música"/>
    <s v="OUTROS"/>
    <s v="Indireta"/>
    <n v="2016"/>
    <n v="1.0294742132043471"/>
    <n v="16032.44"/>
    <n v="16504.983554745904"/>
  </r>
  <r>
    <s v="11 - Rondônia"/>
    <s v="NORTE               "/>
    <x v="37"/>
    <x v="37"/>
    <s v="Música"/>
    <s v="OUTROS"/>
    <s v="Indireta"/>
    <n v="2016"/>
    <n v="1.0294742132043471"/>
    <n v="9295.7900000000009"/>
    <n v="9569.7760963628389"/>
  </r>
  <r>
    <s v="11 - Rondônia"/>
    <s v="NORTE               "/>
    <x v="5"/>
    <x v="5"/>
    <e v="#N/A"/>
    <s v="OUTROS"/>
    <s v="Indireta"/>
    <n v="2016"/>
    <n v="1.0294742132043471"/>
    <n v="8137.87"/>
    <n v="8377.72731540926"/>
  </r>
  <r>
    <s v="11 - Rondônia"/>
    <s v="NORTE               "/>
    <x v="42"/>
    <x v="42"/>
    <s v="Audiovisual"/>
    <s v="OUTROS"/>
    <s v="Indireta"/>
    <n v="2016"/>
    <n v="1.0294742132043471"/>
    <n v="1156.18"/>
    <n v="1190.2574958226021"/>
  </r>
  <r>
    <s v="11 - Rondônia"/>
    <s v="NORTE               "/>
    <x v="42"/>
    <x v="42"/>
    <s v="Audiovisual"/>
    <s v="OUTROS"/>
    <s v="Indireta"/>
    <n v="2016"/>
    <n v="1.0294742132043471"/>
    <n v="13119.88"/>
    <n v="13506.578140335449"/>
  </r>
  <r>
    <s v="11 - Rondônia"/>
    <s v="NORTE               "/>
    <x v="7"/>
    <x v="7"/>
    <s v="Música"/>
    <s v="OUTROS"/>
    <s v="Indireta"/>
    <n v="2016"/>
    <n v="1.0294742132043471"/>
    <n v="26891.82"/>
    <n v="27684.435236132926"/>
  </r>
  <r>
    <s v="11 - Rondônia"/>
    <s v="NORTE               "/>
    <x v="16"/>
    <x v="16"/>
    <s v="Audiovisual"/>
    <s v="OUTROS"/>
    <s v="Indireta"/>
    <n v="2016"/>
    <n v="1.0294742132043471"/>
    <n v="88404.28"/>
    <n v="91009.926596896796"/>
  </r>
  <r>
    <s v="11 - Rondônia"/>
    <s v="NORTE               "/>
    <x v="32"/>
    <x v="32"/>
    <s v="Audiovisual"/>
    <s v="OUTROS"/>
    <s v="Indireta"/>
    <n v="2016"/>
    <n v="1.0294742132043471"/>
    <n v="42785.279999999999"/>
    <n v="44046.342464727684"/>
  </r>
  <r>
    <s v="11 - Rondônia"/>
    <s v="NORTE               "/>
    <x v="20"/>
    <x v="20"/>
    <s v="Artes Cênicas e Espetáculos"/>
    <s v="OUTROS"/>
    <s v="Indireta"/>
    <n v="2016"/>
    <n v="1.0294742132043471"/>
    <n v="3793.81"/>
    <n v="3905.6295647967841"/>
  </r>
  <r>
    <s v="11 - Rondônia"/>
    <s v="NORTE               "/>
    <x v="20"/>
    <x v="20"/>
    <s v="Artes Cênicas e Espetáculos"/>
    <s v="OUTROS"/>
    <s v="Indireta"/>
    <n v="2016"/>
    <n v="1.0294742132043471"/>
    <n v="5284.38"/>
    <n v="5440.1329427727878"/>
  </r>
  <r>
    <s v="14 - Roraima"/>
    <s v="NORTE               "/>
    <x v="40"/>
    <x v="40"/>
    <s v="Música"/>
    <s v="OUTROS"/>
    <s v="Indireta"/>
    <n v="2016"/>
    <n v="1.0294742132043471"/>
    <n v="24584.01"/>
    <n v="25308.604352157799"/>
  </r>
  <r>
    <s v="14 - Roraima"/>
    <s v="NORTE               "/>
    <x v="37"/>
    <x v="37"/>
    <s v="Música"/>
    <s v="OUTROS"/>
    <s v="Indireta"/>
    <n v="2016"/>
    <n v="1.0294742132043471"/>
    <n v="6058.02"/>
    <n v="6236.575373076199"/>
  </r>
  <r>
    <s v="14 - Roraima"/>
    <s v="NORTE               "/>
    <x v="37"/>
    <x v="37"/>
    <s v="Música"/>
    <s v="OUTROS"/>
    <s v="Indireta"/>
    <n v="2016"/>
    <n v="1.0294742132043471"/>
    <n v="1663.83"/>
    <n v="1712.8700801557886"/>
  </r>
  <r>
    <s v="14 - Roraima"/>
    <s v="NORTE               "/>
    <x v="18"/>
    <x v="18"/>
    <s v="Editorial"/>
    <s v="OUTROS"/>
    <s v="Indireta"/>
    <n v="2016"/>
    <n v="1.0294742132043471"/>
    <n v="4455.92"/>
    <n v="4587.254736101514"/>
  </r>
  <r>
    <s v="14 - Roraima"/>
    <s v="NORTE               "/>
    <x v="18"/>
    <x v="18"/>
    <s v="Editorial"/>
    <s v="OUTROS"/>
    <s v="Indireta"/>
    <n v="2016"/>
    <n v="1.0294742132043471"/>
    <n v="2065.13"/>
    <n v="2125.9980819146936"/>
  </r>
  <r>
    <s v="14 - Roraima"/>
    <s v="NORTE               "/>
    <x v="20"/>
    <x v="20"/>
    <s v="Artes Cênicas e Espetáculos"/>
    <s v="OUTROS"/>
    <s v="Indireta"/>
    <n v="2016"/>
    <n v="1.0294742132043471"/>
    <n v="874.08"/>
    <n v="899.84282027765573"/>
  </r>
  <r>
    <s v="14 - Roraima"/>
    <s v="NORTE               "/>
    <x v="20"/>
    <x v="20"/>
    <s v="Artes Cênicas e Espetáculos"/>
    <s v="OUTROS"/>
    <s v="Indireta"/>
    <n v="2016"/>
    <n v="1.0294742132043471"/>
    <n v="70011.09"/>
    <n v="72074.611793328731"/>
  </r>
  <r>
    <s v="14 - Roraima"/>
    <s v="NORTE               "/>
    <x v="20"/>
    <x v="20"/>
    <s v="Artes Cênicas e Espetáculos"/>
    <s v="OUTROS"/>
    <s v="Indireta"/>
    <n v="2016"/>
    <n v="1.0294742132043471"/>
    <n v="926.89"/>
    <n v="954.20935347697718"/>
  </r>
  <r>
    <s v="43 - Rio Grande do Sul"/>
    <s v="SUL                 "/>
    <x v="38"/>
    <x v="38"/>
    <e v="#N/A"/>
    <s v="OUTROS"/>
    <s v="Indireta"/>
    <n v="2016"/>
    <n v="1.0294742132043471"/>
    <n v="67432.039999999994"/>
    <n v="69419.546323764051"/>
  </r>
  <r>
    <s v="43 - Rio Grande do Sul"/>
    <s v="SUL                 "/>
    <x v="2"/>
    <x v="2"/>
    <e v="#N/A"/>
    <s v="OUTROS"/>
    <s v="Indireta"/>
    <n v="2016"/>
    <n v="1.0294742132043471"/>
    <n v="172934.21"/>
    <n v="178031.30977586532"/>
  </r>
  <r>
    <s v="43 - Rio Grande do Sul"/>
    <s v="SUL                 "/>
    <x v="2"/>
    <x v="2"/>
    <e v="#N/A"/>
    <s v="OUTROS"/>
    <s v="Indireta"/>
    <n v="2016"/>
    <n v="1.0294742132043471"/>
    <n v="253967.86"/>
    <n v="261453.36285269176"/>
  </r>
  <r>
    <s v="43 - Rio Grande do Sul"/>
    <s v="SUL                 "/>
    <x v="2"/>
    <x v="2"/>
    <e v="#N/A"/>
    <s v="OUTROS"/>
    <s v="Indireta"/>
    <n v="2016"/>
    <n v="1.0294742132043471"/>
    <n v="6751.32"/>
    <n v="6950.3098450907719"/>
  </r>
  <r>
    <s v="43 - Rio Grande do Sul"/>
    <s v="SUL                 "/>
    <x v="39"/>
    <x v="39"/>
    <s v="Música"/>
    <s v="OUTROS"/>
    <s v="Indireta"/>
    <n v="2016"/>
    <n v="1.0294742132043471"/>
    <n v="24598.63"/>
    <n v="25323.655265154848"/>
  </r>
  <r>
    <s v="43 - Rio Grande do Sul"/>
    <s v="SUL                 "/>
    <x v="26"/>
    <x v="26"/>
    <s v="Editorial"/>
    <s v="OUTROS"/>
    <s v="Indireta"/>
    <n v="2016"/>
    <n v="1.0294742132043471"/>
    <n v="215534.77"/>
    <n v="221887.48776392991"/>
  </r>
  <r>
    <s v="43 - Rio Grande do Sul"/>
    <s v="SUL                 "/>
    <x v="26"/>
    <x v="26"/>
    <s v="Editorial"/>
    <s v="OUTROS"/>
    <s v="Indireta"/>
    <n v="2016"/>
    <n v="1.0294742132043471"/>
    <n v="459110.58"/>
    <n v="472642.50311929145"/>
  </r>
  <r>
    <s v="43 - Rio Grande do Sul"/>
    <s v="SUL                 "/>
    <x v="26"/>
    <x v="26"/>
    <s v="Editorial"/>
    <s v="OUTROS"/>
    <s v="Indireta"/>
    <n v="2016"/>
    <n v="1.0294742132043471"/>
    <n v="64339.88"/>
    <n v="66236.247340662099"/>
  </r>
  <r>
    <s v="43 - Rio Grande do Sul"/>
    <s v="SUL                 "/>
    <x v="26"/>
    <x v="26"/>
    <s v="Editorial"/>
    <s v="OUTROS"/>
    <s v="Indireta"/>
    <n v="2016"/>
    <n v="1.0294742132043471"/>
    <n v="78000"/>
    <n v="80298.988629939078"/>
  </r>
  <r>
    <s v="43 - Rio Grande do Sul"/>
    <s v="SUL                 "/>
    <x v="50"/>
    <x v="50"/>
    <e v="#N/A"/>
    <s v="OUTROS"/>
    <s v="Indireta"/>
    <n v="2016"/>
    <n v="1.0294742132043471"/>
    <n v="65514.16"/>
    <n v="67445.13831974371"/>
  </r>
  <r>
    <s v="43 - Rio Grande do Sul"/>
    <s v="SUL                 "/>
    <x v="40"/>
    <x v="40"/>
    <s v="Música"/>
    <s v="OUTROS"/>
    <s v="Indireta"/>
    <n v="2016"/>
    <n v="1.0294742132043471"/>
    <n v="10794.6"/>
    <n v="11112.762341855645"/>
  </r>
  <r>
    <s v="43 - Rio Grande do Sul"/>
    <s v="SUL                 "/>
    <x v="40"/>
    <x v="40"/>
    <s v="Música"/>
    <s v="OUTROS"/>
    <s v="Indireta"/>
    <n v="2016"/>
    <n v="1.0294742132043471"/>
    <n v="80534.16"/>
    <n v="82907.841002073008"/>
  </r>
  <r>
    <s v="43 - Rio Grande do Sul"/>
    <s v="SUL                 "/>
    <x v="40"/>
    <x v="40"/>
    <s v="Música"/>
    <s v="OUTROS"/>
    <s v="Indireta"/>
    <n v="2016"/>
    <n v="1.0294742132043471"/>
    <n v="14423.94"/>
    <n v="14849.07428280671"/>
  </r>
  <r>
    <s v="43 - Rio Grande do Sul"/>
    <s v="SUL                 "/>
    <x v="25"/>
    <x v="25"/>
    <s v="Editorial"/>
    <s v="OUTROS"/>
    <s v="Indireta"/>
    <n v="2016"/>
    <n v="1.0294742132043471"/>
    <n v="5358.57"/>
    <n v="5516.5096346504179"/>
  </r>
  <r>
    <s v="43 - Rio Grande do Sul"/>
    <s v="SUL                 "/>
    <x v="25"/>
    <x v="25"/>
    <s v="Editorial"/>
    <s v="OUTROS"/>
    <s v="Indireta"/>
    <n v="2016"/>
    <n v="1.0294742132043471"/>
    <n v="138318.14000000001"/>
    <n v="142394.95834838875"/>
  </r>
  <r>
    <s v="43 - Rio Grande do Sul"/>
    <s v="SUL                 "/>
    <x v="25"/>
    <x v="25"/>
    <s v="Editorial"/>
    <s v="OUTROS"/>
    <s v="Indireta"/>
    <n v="2016"/>
    <n v="1.0294742132043471"/>
    <n v="21211.07"/>
    <n v="21836.249599472329"/>
  </r>
  <r>
    <s v="43 - Rio Grande do Sul"/>
    <s v="SUL                 "/>
    <x v="33"/>
    <x v="33"/>
    <s v="Editorial"/>
    <s v="OUTROS"/>
    <s v="Indireta"/>
    <n v="2016"/>
    <n v="1.0294742132043471"/>
    <n v="7233.3"/>
    <n v="7446.4958263710041"/>
  </r>
  <r>
    <s v="43 - Rio Grande do Sul"/>
    <s v="SUL                 "/>
    <x v="33"/>
    <x v="33"/>
    <s v="Editorial"/>
    <s v="OUTROS"/>
    <s v="Indireta"/>
    <n v="2016"/>
    <n v="1.0294742132043471"/>
    <n v="65511.57"/>
    <n v="67442.471981531504"/>
  </r>
  <r>
    <s v="43 - Rio Grande do Sul"/>
    <s v="SUL                 "/>
    <x v="33"/>
    <x v="33"/>
    <s v="Editorial"/>
    <s v="OUTROS"/>
    <s v="Indireta"/>
    <n v="2016"/>
    <n v="1.0294742132043471"/>
    <n v="55633.22"/>
    <n v="57272.965387524346"/>
  </r>
  <r>
    <s v="43 - Rio Grande do Sul"/>
    <s v="SUL                 "/>
    <x v="37"/>
    <x v="37"/>
    <s v="Música"/>
    <s v="OUTROS"/>
    <s v="Indireta"/>
    <n v="2016"/>
    <n v="1.0294742132043471"/>
    <n v="2692.23"/>
    <n v="2771.5813610151395"/>
  </r>
  <r>
    <s v="43 - Rio Grande do Sul"/>
    <s v="SUL                 "/>
    <x v="37"/>
    <x v="37"/>
    <s v="Música"/>
    <s v="OUTROS"/>
    <s v="Indireta"/>
    <n v="2016"/>
    <n v="1.0294742132043471"/>
    <n v="95044.75"/>
    <n v="97846.119225453862"/>
  </r>
  <r>
    <s v="43 - Rio Grande do Sul"/>
    <s v="SUL                 "/>
    <x v="37"/>
    <x v="37"/>
    <s v="Música"/>
    <s v="OUTROS"/>
    <s v="Indireta"/>
    <n v="2016"/>
    <n v="1.0294742132043471"/>
    <n v="8138.02"/>
    <n v="8377.8817365412415"/>
  </r>
  <r>
    <s v="43 - Rio Grande do Sul"/>
    <s v="SUL                 "/>
    <x v="13"/>
    <x v="13"/>
    <s v="Editorial"/>
    <s v="OUTROS"/>
    <s v="Indireta"/>
    <n v="2016"/>
    <n v="1.0294742132043471"/>
    <n v="25869.38"/>
    <n v="26631.859621584274"/>
  </r>
  <r>
    <s v="43 - Rio Grande do Sul"/>
    <s v="SUL                 "/>
    <x v="13"/>
    <x v="13"/>
    <s v="Editorial"/>
    <s v="OUTROS"/>
    <s v="Indireta"/>
    <n v="2016"/>
    <n v="1.0294742132043471"/>
    <n v="99127.86"/>
    <n v="102049.57568013067"/>
  </r>
  <r>
    <s v="43 - Rio Grande do Sul"/>
    <s v="SUL                 "/>
    <x v="12"/>
    <x v="12"/>
    <s v="Editorial"/>
    <s v="OUTROS"/>
    <s v="Indireta"/>
    <n v="2016"/>
    <n v="1.0294742132043471"/>
    <n v="38828.89"/>
    <n v="39973.340982348142"/>
  </r>
  <r>
    <s v="43 - Rio Grande do Sul"/>
    <s v="SUL                 "/>
    <x v="43"/>
    <x v="43"/>
    <e v="#N/A"/>
    <s v="OUTROS"/>
    <s v="Indireta"/>
    <n v="2016"/>
    <n v="1.0294742132043471"/>
    <n v="28574.7"/>
    <n v="29416.916800050258"/>
  </r>
  <r>
    <s v="43 - Rio Grande do Sul"/>
    <s v="SUL                 "/>
    <x v="43"/>
    <x v="43"/>
    <e v="#N/A"/>
    <s v="OUTROS"/>
    <s v="Indireta"/>
    <n v="2016"/>
    <n v="1.0294742132043471"/>
    <n v="2004.93"/>
    <n v="2064.0237342797918"/>
  </r>
  <r>
    <s v="43 - Rio Grande do Sul"/>
    <s v="SUL                 "/>
    <x v="14"/>
    <x v="14"/>
    <s v="Editorial"/>
    <s v="OUTROS"/>
    <s v="Indireta"/>
    <n v="2016"/>
    <n v="1.0294742132043471"/>
    <n v="74774.600000000006"/>
    <n v="76978.522502669774"/>
  </r>
  <r>
    <s v="43 - Rio Grande do Sul"/>
    <s v="SUL                 "/>
    <x v="14"/>
    <x v="14"/>
    <s v="Editorial"/>
    <s v="OUTROS"/>
    <s v="Indireta"/>
    <n v="2016"/>
    <n v="1.0294742132043471"/>
    <n v="4000000"/>
    <n v="4117896.8528173883"/>
  </r>
  <r>
    <s v="43 - Rio Grande do Sul"/>
    <s v="SUL                 "/>
    <x v="14"/>
    <x v="14"/>
    <s v="Editorial"/>
    <s v="OUTROS"/>
    <s v="Indireta"/>
    <n v="2016"/>
    <n v="1.0294742132043471"/>
    <n v="286554.26"/>
    <n v="295000.22135385394"/>
  </r>
  <r>
    <s v="43 - Rio Grande do Sul"/>
    <s v="SUL                 "/>
    <x v="14"/>
    <x v="14"/>
    <s v="Editorial"/>
    <s v="OUTROS"/>
    <s v="Indireta"/>
    <n v="2016"/>
    <n v="1.0294742132043471"/>
    <n v="3519.71"/>
    <n v="3623.4506829574725"/>
  </r>
  <r>
    <s v="43 - Rio Grande do Sul"/>
    <s v="SUL                 "/>
    <x v="18"/>
    <x v="18"/>
    <s v="Editorial"/>
    <s v="OUTROS"/>
    <s v="Indireta"/>
    <n v="2016"/>
    <n v="1.0294742132043471"/>
    <n v="19159.71"/>
    <n v="19724.427377473461"/>
  </r>
  <r>
    <s v="43 - Rio Grande do Sul"/>
    <s v="SUL                 "/>
    <x v="18"/>
    <x v="18"/>
    <s v="Editorial"/>
    <s v="OUTROS"/>
    <s v="Indireta"/>
    <n v="2016"/>
    <n v="1.0294742132043471"/>
    <n v="55000"/>
    <n v="56621.081726239092"/>
  </r>
  <r>
    <s v="43 - Rio Grande do Sul"/>
    <s v="SUL                 "/>
    <x v="18"/>
    <x v="18"/>
    <s v="Editorial"/>
    <s v="OUTROS"/>
    <s v="Indireta"/>
    <n v="2016"/>
    <n v="1.0294742132043471"/>
    <n v="105384.81"/>
    <n v="108490.94435843961"/>
  </r>
  <r>
    <s v="43 - Rio Grande do Sul"/>
    <s v="SUL                 "/>
    <x v="18"/>
    <x v="18"/>
    <s v="Editorial"/>
    <s v="OUTROS"/>
    <s v="Indireta"/>
    <n v="2016"/>
    <n v="1.0294742132043471"/>
    <n v="79291.179999999993"/>
    <n v="81628.225144544253"/>
  </r>
  <r>
    <s v="43 - Rio Grande do Sul"/>
    <s v="SUL                 "/>
    <x v="18"/>
    <x v="18"/>
    <s v="Editorial"/>
    <s v="OUTROS"/>
    <s v="Indireta"/>
    <n v="2016"/>
    <n v="1.0294742132043471"/>
    <n v="4184.99"/>
    <n v="4308.3392875180598"/>
  </r>
  <r>
    <s v="43 - Rio Grande do Sul"/>
    <s v="SUL                 "/>
    <x v="19"/>
    <x v="19"/>
    <s v="Editorial"/>
    <s v="OUTROS"/>
    <s v="Indireta"/>
    <n v="2016"/>
    <n v="1.0294742132043471"/>
    <n v="22081.08"/>
    <n v="22731.902459702247"/>
  </r>
  <r>
    <s v="43 - Rio Grande do Sul"/>
    <s v="SUL                 "/>
    <x v="5"/>
    <x v="5"/>
    <e v="#N/A"/>
    <s v="OUTROS"/>
    <s v="Indireta"/>
    <n v="2016"/>
    <n v="1.0294742132043471"/>
    <n v="530437.24"/>
    <n v="546071.46030328539"/>
  </r>
  <r>
    <s v="43 - Rio Grande do Sul"/>
    <s v="SUL                 "/>
    <x v="5"/>
    <x v="5"/>
    <e v="#N/A"/>
    <s v="OUTROS"/>
    <s v="Indireta"/>
    <n v="2016"/>
    <n v="1.0294742132043471"/>
    <n v="480219.79"/>
    <n v="494373.89047540678"/>
  </r>
  <r>
    <s v="43 - Rio Grande do Sul"/>
    <s v="SUL                 "/>
    <x v="5"/>
    <x v="5"/>
    <e v="#N/A"/>
    <s v="OUTROS"/>
    <s v="Indireta"/>
    <n v="2016"/>
    <n v="1.0294742132043471"/>
    <n v="347299.16"/>
    <n v="357535.52948753064"/>
  </r>
  <r>
    <s v="43 - Rio Grande do Sul"/>
    <s v="SUL                 "/>
    <x v="15"/>
    <x v="15"/>
    <s v="Audiovisual"/>
    <s v="OUTROS"/>
    <s v="Direta"/>
    <n v="2016"/>
    <n v="1.0294742132043471"/>
    <n v="47137065.329999998"/>
    <n v="48526393.243363656"/>
  </r>
  <r>
    <s v="43 - Rio Grande do Sul"/>
    <s v="SUL                 "/>
    <x v="27"/>
    <x v="27"/>
    <s v="Audiovisual"/>
    <s v="OUTROS"/>
    <s v="Indireta"/>
    <n v="2016"/>
    <n v="1.0294742132043471"/>
    <n v="10895.35"/>
    <n v="11216.481868835983"/>
  </r>
  <r>
    <s v="43 - Rio Grande do Sul"/>
    <s v="SUL                 "/>
    <x v="31"/>
    <x v="31"/>
    <s v="Audiovisual"/>
    <s v="OUTROS"/>
    <s v="Indireta"/>
    <n v="2016"/>
    <n v="1.0294742132043471"/>
    <n v="75661.149999999994"/>
    <n v="77891.202866386084"/>
  </r>
  <r>
    <s v="43 - Rio Grande do Sul"/>
    <s v="SUL                 "/>
    <x v="28"/>
    <x v="28"/>
    <s v="Audiovisual"/>
    <s v="OUTROS"/>
    <s v="Direta"/>
    <n v="2016"/>
    <n v="1.0294742132043471"/>
    <n v="106033.07"/>
    <n v="109158.31131189146"/>
  </r>
  <r>
    <s v="43 - Rio Grande do Sul"/>
    <s v="SUL                 "/>
    <x v="28"/>
    <x v="28"/>
    <s v="Audiovisual"/>
    <s v="OUTROS"/>
    <s v="Indireta"/>
    <n v="2016"/>
    <n v="1.0294742132043471"/>
    <n v="564.49"/>
    <n v="581.12789861172189"/>
  </r>
  <r>
    <s v="43 - Rio Grande do Sul"/>
    <s v="SUL                 "/>
    <x v="28"/>
    <x v="28"/>
    <s v="Audiovisual"/>
    <s v="OUTROS"/>
    <s v="Indireta"/>
    <n v="2016"/>
    <n v="1.0294742132043471"/>
    <n v="20000"/>
    <n v="20589.484264086943"/>
  </r>
  <r>
    <s v="43 - Rio Grande do Sul"/>
    <s v="SUL                 "/>
    <x v="28"/>
    <x v="28"/>
    <s v="Audiovisual"/>
    <s v="OUTROS"/>
    <s v="Direta"/>
    <n v="2016"/>
    <n v="1.0294742132043471"/>
    <n v="2561.5100000000002"/>
    <n v="2637.0084918650673"/>
  </r>
  <r>
    <s v="43 - Rio Grande do Sul"/>
    <s v="SUL                 "/>
    <x v="7"/>
    <x v="7"/>
    <s v="Música"/>
    <s v="OUTROS"/>
    <s v="Indireta"/>
    <n v="2016"/>
    <n v="1.0294742132043471"/>
    <n v="1833.46"/>
    <n v="1887.4997909416422"/>
  </r>
  <r>
    <s v="43 - Rio Grande do Sul"/>
    <s v="SUL                 "/>
    <x v="7"/>
    <x v="7"/>
    <s v="Música"/>
    <s v="OUTROS"/>
    <s v="Indireta"/>
    <n v="2016"/>
    <n v="1.0294742132043471"/>
    <n v="110844.64"/>
    <n v="114111.69855191909"/>
  </r>
  <r>
    <s v="43 - Rio Grande do Sul"/>
    <s v="SUL                 "/>
    <x v="7"/>
    <x v="7"/>
    <s v="Música"/>
    <s v="OUTROS"/>
    <s v="Indireta"/>
    <n v="2016"/>
    <n v="1.0294742132043471"/>
    <n v="2057.35"/>
    <n v="2117.9887725359636"/>
  </r>
  <r>
    <s v="43 - Rio Grande do Sul"/>
    <s v="SUL                 "/>
    <x v="16"/>
    <x v="16"/>
    <s v="Audiovisual"/>
    <s v="OUTROS"/>
    <s v="Indireta"/>
    <n v="2016"/>
    <n v="1.0294742132043471"/>
    <n v="937.51"/>
    <n v="965.14236962120742"/>
  </r>
  <r>
    <s v="43 - Rio Grande do Sul"/>
    <s v="SUL                 "/>
    <x v="16"/>
    <x v="16"/>
    <s v="Audiovisual"/>
    <s v="OUTROS"/>
    <s v="Indireta"/>
    <n v="2016"/>
    <n v="1.0294742132043471"/>
    <n v="331430.78000000003"/>
    <n v="341199.44147220306"/>
  </r>
  <r>
    <s v="43 - Rio Grande do Sul"/>
    <s v="SUL                 "/>
    <x v="16"/>
    <x v="16"/>
    <s v="Audiovisual"/>
    <s v="OUTROS"/>
    <s v="Indireta"/>
    <n v="2016"/>
    <n v="1.0294742132043471"/>
    <n v="4130.57"/>
    <n v="4252.3153008354793"/>
  </r>
  <r>
    <s v="43 - Rio Grande do Sul"/>
    <s v="SUL                 "/>
    <x v="16"/>
    <x v="16"/>
    <s v="Audiovisual"/>
    <s v="OUTROS"/>
    <s v="Indireta"/>
    <n v="2016"/>
    <n v="1.0294742132043471"/>
    <n v="70000"/>
    <n v="72063.194924304291"/>
  </r>
  <r>
    <s v="43 - Rio Grande do Sul"/>
    <s v="SUL                 "/>
    <x v="72"/>
    <x v="72"/>
    <e v="#N/A"/>
    <s v="OUTROS"/>
    <s v="Direta"/>
    <n v="2016"/>
    <n v="1.0294742132043471"/>
    <n v="121999.99"/>
    <n v="125595.84371618822"/>
  </r>
  <r>
    <s v="43 - Rio Grande do Sul"/>
    <s v="SUL                 "/>
    <x v="72"/>
    <x v="72"/>
    <e v="#N/A"/>
    <s v="OUTROS"/>
    <s v="Direta"/>
    <n v="2016"/>
    <n v="1.0294742132043471"/>
    <n v="878000"/>
    <n v="903878.35919341678"/>
  </r>
  <r>
    <s v="43 - Rio Grande do Sul"/>
    <s v="SUL                 "/>
    <x v="59"/>
    <x v="59"/>
    <s v="Educação e Criação em Artes"/>
    <s v="OUTROS"/>
    <s v="Indireta"/>
    <n v="2016"/>
    <n v="1.0294742132043471"/>
    <n v="732.28"/>
    <n v="753.86337684527928"/>
  </r>
  <r>
    <s v="43 - Rio Grande do Sul"/>
    <s v="SUL                 "/>
    <x v="59"/>
    <x v="59"/>
    <s v="Educação e Criação em Artes"/>
    <s v="OUTROS"/>
    <s v="Indireta"/>
    <n v="2016"/>
    <n v="1.0294742132043471"/>
    <n v="3605.57"/>
    <n v="3711.841338903198"/>
  </r>
  <r>
    <s v="43 - Rio Grande do Sul"/>
    <s v="SUL                 "/>
    <x v="59"/>
    <x v="59"/>
    <s v="Educação e Criação em Artes"/>
    <s v="OUTROS"/>
    <s v="Indireta"/>
    <n v="2016"/>
    <n v="1.0294742132043471"/>
    <n v="2868.16"/>
    <n v="2952.69675934418"/>
  </r>
  <r>
    <s v="43 - Rio Grande do Sul"/>
    <s v="SUL                 "/>
    <x v="36"/>
    <x v="36"/>
    <s v="Artes Cênicas e Espetáculos"/>
    <s v="OUTROS"/>
    <s v="Indireta"/>
    <n v="2016"/>
    <n v="1.0294742132043471"/>
    <n v="83496.55"/>
    <n v="85957.545116527428"/>
  </r>
  <r>
    <s v="43 - Rio Grande do Sul"/>
    <s v="SUL                 "/>
    <x v="36"/>
    <x v="36"/>
    <s v="Artes Cênicas e Espetáculos"/>
    <s v="OUTROS"/>
    <s v="Indireta"/>
    <n v="2016"/>
    <n v="1.0294742132043471"/>
    <n v="4845.01"/>
    <n v="4987.8128577171938"/>
  </r>
  <r>
    <s v="43 - Rio Grande do Sul"/>
    <s v="SUL                 "/>
    <x v="56"/>
    <x v="56"/>
    <s v="Artes Cênicas e Espetáculos"/>
    <s v="OUTROS"/>
    <s v="Indireta"/>
    <n v="2016"/>
    <n v="1.0294742132043471"/>
    <n v="11374.78"/>
    <n v="11710.042690872544"/>
  </r>
  <r>
    <s v="43 - Rio Grande do Sul"/>
    <s v="SUL                 "/>
    <x v="20"/>
    <x v="20"/>
    <s v="Artes Cênicas e Espetáculos"/>
    <s v="OUTROS"/>
    <s v="Indireta"/>
    <n v="2016"/>
    <n v="1.0294742132043471"/>
    <n v="4615.99"/>
    <n v="4752.0426734091334"/>
  </r>
  <r>
    <s v="43 - Rio Grande do Sul"/>
    <s v="SUL                 "/>
    <x v="20"/>
    <x v="20"/>
    <s v="Artes Cênicas e Espetáculos"/>
    <s v="OUTROS"/>
    <s v="Indireta"/>
    <n v="2016"/>
    <n v="1.0294742132043471"/>
    <n v="166121.99"/>
    <n v="171018.3049511904"/>
  </r>
  <r>
    <s v="43 - Rio Grande do Sul"/>
    <s v="SUL                 "/>
    <x v="20"/>
    <x v="20"/>
    <s v="Artes Cênicas e Espetáculos"/>
    <s v="OUTROS"/>
    <s v="Indireta"/>
    <n v="2016"/>
    <n v="1.0294742132043471"/>
    <n v="14650.06"/>
    <n v="15081.858991896477"/>
  </r>
  <r>
    <s v="43 - Rio Grande do Sul"/>
    <s v="SUL                 "/>
    <x v="30"/>
    <x v="30"/>
    <s v="Artes Cênicas e Espetáculos"/>
    <s v="OUTROS"/>
    <s v="Indireta"/>
    <n v="2016"/>
    <n v="1.0294742132043471"/>
    <n v="10650.25"/>
    <n v="10964.157739179598"/>
  </r>
  <r>
    <s v="43 - Rio Grande do Sul"/>
    <s v="SUL                 "/>
    <x v="30"/>
    <x v="30"/>
    <s v="Artes Cênicas e Espetáculos"/>
    <s v="OUTROS"/>
    <s v="Indireta"/>
    <n v="2016"/>
    <n v="1.0294742132043471"/>
    <n v="827298"/>
    <n v="851681.95763552992"/>
  </r>
  <r>
    <s v="43 - Rio Grande do Sul"/>
    <s v="SUL                 "/>
    <x v="30"/>
    <x v="30"/>
    <s v="Artes Cênicas e Espetáculos"/>
    <s v="OUTROS"/>
    <s v="Indireta"/>
    <n v="2016"/>
    <n v="1.0294742132043471"/>
    <n v="141575.16"/>
    <n v="145747.97645027956"/>
  </r>
  <r>
    <s v="43 - Rio Grande do Sul"/>
    <s v="SUL                 "/>
    <x v="30"/>
    <x v="30"/>
    <s v="Artes Cênicas e Espetáculos"/>
    <s v="OUTROS"/>
    <s v="Indireta"/>
    <n v="2016"/>
    <n v="1.0294742132043471"/>
    <n v="44906.45"/>
    <n v="46230.032281550346"/>
  </r>
  <r>
    <s v="43 - Rio Grande do Sul"/>
    <s v="SUL                 "/>
    <x v="23"/>
    <x v="23"/>
    <s v="Patrimônio"/>
    <s v="FUNDO CULTURAL"/>
    <s v="Direta"/>
    <n v="2016"/>
    <n v="1.0294742132043471"/>
    <n v="257220"/>
    <n v="264801.35712042218"/>
  </r>
  <r>
    <s v="43 - Rio Grande do Sul"/>
    <s v="SUL                 "/>
    <x v="49"/>
    <x v="49"/>
    <s v="Patrimônio"/>
    <s v="OUTROS"/>
    <s v="Indireta"/>
    <n v="2016"/>
    <n v="1.0294742132043471"/>
    <n v="225068.49"/>
    <n v="231702.20665984045"/>
  </r>
  <r>
    <s v="43 - Rio Grande do Sul"/>
    <s v="SUL                 "/>
    <x v="49"/>
    <x v="49"/>
    <s v="Patrimônio"/>
    <s v="OUTROS"/>
    <s v="Indireta"/>
    <n v="2016"/>
    <n v="1.0294742132043471"/>
    <n v="178836.34"/>
    <n v="184107.40041384508"/>
  </r>
  <r>
    <s v="43 - Rio Grande do Sul"/>
    <s v="SUL                 "/>
    <x v="48"/>
    <x v="48"/>
    <s v="Patrimônio"/>
    <s v="FUNDO CULTURAL"/>
    <s v="Direta"/>
    <n v="2016"/>
    <n v="1.0294742132043471"/>
    <n v="294062"/>
    <n v="302729.24608329672"/>
  </r>
  <r>
    <s v="43 - Rio Grande do Sul"/>
    <s v="SUL                 "/>
    <x v="51"/>
    <x v="51"/>
    <e v="#N/A"/>
    <s v="FUNDO CULTURAL"/>
    <s v="Direta"/>
    <n v="2016"/>
    <n v="1.0294742132043471"/>
    <n v="100000"/>
    <n v="102947.4213204347"/>
  </r>
  <r>
    <s v="43 - Rio Grande do Sul"/>
    <s v="SUL                 "/>
    <x v="44"/>
    <x v="44"/>
    <s v="Artes Cênicas e Espetáculos"/>
    <s v="OUTROS"/>
    <s v="Indireta"/>
    <n v="2016"/>
    <n v="1.0294742132043471"/>
    <n v="78720"/>
    <n v="81040.210063446197"/>
  </r>
  <r>
    <s v="42 - Santa Catarina"/>
    <s v="SUL                 "/>
    <x v="38"/>
    <x v="38"/>
    <e v="#N/A"/>
    <s v="OUTROS"/>
    <s v="Indireta"/>
    <n v="2016"/>
    <n v="1.0294742132043471"/>
    <n v="415000"/>
    <n v="427231.79847980401"/>
  </r>
  <r>
    <s v="42 - Santa Catarina"/>
    <s v="SUL                 "/>
    <x v="2"/>
    <x v="2"/>
    <e v="#N/A"/>
    <s v="OUTROS"/>
    <s v="Indireta"/>
    <n v="2016"/>
    <n v="1.0294742132043471"/>
    <n v="632498.5"/>
    <n v="651140.89564042969"/>
  </r>
  <r>
    <s v="42 - Santa Catarina"/>
    <s v="SUL                 "/>
    <x v="2"/>
    <x v="2"/>
    <e v="#N/A"/>
    <s v="OUTROS"/>
    <s v="Indireta"/>
    <n v="2016"/>
    <n v="1.0294742132043471"/>
    <n v="277574.21999999997"/>
    <n v="285755.50174031028"/>
  </r>
  <r>
    <s v="42 - Santa Catarina"/>
    <s v="SUL                 "/>
    <x v="2"/>
    <x v="2"/>
    <e v="#N/A"/>
    <s v="OUTROS"/>
    <s v="Indireta"/>
    <n v="2016"/>
    <n v="1.0294742132043471"/>
    <n v="409730.24"/>
    <n v="421806.7164500283"/>
  </r>
  <r>
    <s v="42 - Santa Catarina"/>
    <s v="SUL                 "/>
    <x v="50"/>
    <x v="50"/>
    <e v="#N/A"/>
    <s v="OUTROS"/>
    <s v="Indireta"/>
    <n v="2016"/>
    <n v="1.0294742132043471"/>
    <n v="14039.53"/>
    <n v="14453.334100508828"/>
  </r>
  <r>
    <s v="42 - Santa Catarina"/>
    <s v="SUL                 "/>
    <x v="40"/>
    <x v="40"/>
    <s v="Música"/>
    <s v="OUTROS"/>
    <s v="Indireta"/>
    <n v="2016"/>
    <n v="1.0294742132043471"/>
    <n v="54662.86"/>
    <n v="56274.004789999373"/>
  </r>
  <r>
    <s v="42 - Santa Catarina"/>
    <s v="SUL                 "/>
    <x v="40"/>
    <x v="40"/>
    <s v="Música"/>
    <s v="OUTROS"/>
    <s v="Indireta"/>
    <n v="2016"/>
    <n v="1.0294742132043471"/>
    <n v="4113.96"/>
    <n v="4235.2157341541561"/>
  </r>
  <r>
    <s v="42 - Santa Catarina"/>
    <s v="SUL                 "/>
    <x v="25"/>
    <x v="25"/>
    <s v="Editorial"/>
    <s v="OUTROS"/>
    <s v="Indireta"/>
    <n v="2016"/>
    <n v="1.0294742132043471"/>
    <n v="13389.04"/>
    <n v="13783.671419561531"/>
  </r>
  <r>
    <s v="42 - Santa Catarina"/>
    <s v="SUL                 "/>
    <x v="25"/>
    <x v="25"/>
    <s v="Editorial"/>
    <s v="OUTROS"/>
    <s v="Indireta"/>
    <n v="2016"/>
    <n v="1.0294742132043471"/>
    <n v="379498.65"/>
    <n v="390684.07412086189"/>
  </r>
  <r>
    <s v="42 - Santa Catarina"/>
    <s v="SUL                 "/>
    <x v="25"/>
    <x v="25"/>
    <s v="Editorial"/>
    <s v="OUTROS"/>
    <s v="Indireta"/>
    <n v="2016"/>
    <n v="1.0294742132043471"/>
    <n v="80149.2"/>
    <n v="82511.534608957852"/>
  </r>
  <r>
    <s v="42 - Santa Catarina"/>
    <s v="SUL                 "/>
    <x v="33"/>
    <x v="33"/>
    <s v="Editorial"/>
    <s v="OUTROS"/>
    <s v="Indireta"/>
    <n v="2016"/>
    <n v="1.0294742132043471"/>
    <n v="20299.939999999999"/>
    <n v="20898.264759595451"/>
  </r>
  <r>
    <s v="42 - Santa Catarina"/>
    <s v="SUL                 "/>
    <x v="17"/>
    <x v="17"/>
    <s v="Editorial"/>
    <s v="OUTROS"/>
    <s v="Indireta"/>
    <n v="2016"/>
    <n v="1.0294742132043471"/>
    <n v="10263.120000000001"/>
    <n v="10565.617387021799"/>
  </r>
  <r>
    <s v="42 - Santa Catarina"/>
    <s v="SUL                 "/>
    <x v="17"/>
    <x v="17"/>
    <s v="Editorial"/>
    <s v="OUTROS"/>
    <s v="Indireta"/>
    <n v="2016"/>
    <n v="1.0294742132043471"/>
    <n v="103243.01"/>
    <n v="106286.01648859853"/>
  </r>
  <r>
    <s v="42 - Santa Catarina"/>
    <s v="SUL                 "/>
    <x v="17"/>
    <x v="17"/>
    <s v="Editorial"/>
    <s v="OUTROS"/>
    <s v="Indireta"/>
    <n v="2016"/>
    <n v="1.0294742132043471"/>
    <n v="61298.7"/>
    <n v="63105.430952949304"/>
  </r>
  <r>
    <s v="42 - Santa Catarina"/>
    <s v="SUL                 "/>
    <x v="17"/>
    <x v="17"/>
    <s v="Editorial"/>
    <s v="OUTROS"/>
    <s v="Indireta"/>
    <n v="2016"/>
    <n v="1.0294742132043471"/>
    <n v="4000"/>
    <n v="4117.8968528173882"/>
  </r>
  <r>
    <s v="42 - Santa Catarina"/>
    <s v="SUL                 "/>
    <x v="43"/>
    <x v="43"/>
    <e v="#N/A"/>
    <s v="OUTROS"/>
    <s v="Indireta"/>
    <n v="2016"/>
    <n v="1.0294742132043471"/>
    <n v="2430.16"/>
    <n v="2501.7870539606761"/>
  </r>
  <r>
    <s v="42 - Santa Catarina"/>
    <s v="SUL                 "/>
    <x v="43"/>
    <x v="43"/>
    <e v="#N/A"/>
    <s v="OUTROS"/>
    <s v="Indireta"/>
    <n v="2016"/>
    <n v="1.0294742132043471"/>
    <n v="27807.49"/>
    <n v="28627.09388893775"/>
  </r>
  <r>
    <s v="42 - Santa Catarina"/>
    <s v="SUL                 "/>
    <x v="14"/>
    <x v="14"/>
    <s v="Editorial"/>
    <s v="OUTROS"/>
    <s v="Indireta"/>
    <n v="2016"/>
    <n v="1.0294742132043471"/>
    <n v="71938.259999999995"/>
    <n v="74058.583612789749"/>
  </r>
  <r>
    <s v="42 - Santa Catarina"/>
    <s v="SUL                 "/>
    <x v="14"/>
    <x v="14"/>
    <s v="Editorial"/>
    <s v="OUTROS"/>
    <s v="Indireta"/>
    <n v="2016"/>
    <n v="1.0294742132043471"/>
    <n v="82199.67"/>
    <n v="84622.440598906964"/>
  </r>
  <r>
    <s v="42 - Santa Catarina"/>
    <s v="SUL                 "/>
    <x v="14"/>
    <x v="14"/>
    <s v="Editorial"/>
    <s v="OUTROS"/>
    <s v="Indireta"/>
    <n v="2016"/>
    <n v="1.0294742132043471"/>
    <n v="251210.19"/>
    <n v="258614.41269916453"/>
  </r>
  <r>
    <s v="42 - Santa Catarina"/>
    <s v="SUL                 "/>
    <x v="18"/>
    <x v="18"/>
    <s v="Editorial"/>
    <s v="OUTROS"/>
    <s v="Indireta"/>
    <n v="2016"/>
    <n v="1.0294742132043471"/>
    <n v="13066.1"/>
    <n v="13451.213017149319"/>
  </r>
  <r>
    <s v="42 - Santa Catarina"/>
    <s v="SUL                 "/>
    <x v="18"/>
    <x v="18"/>
    <s v="Editorial"/>
    <s v="OUTROS"/>
    <s v="Indireta"/>
    <n v="2016"/>
    <n v="1.0294742132043471"/>
    <n v="59905.91"/>
    <n v="61671.58956354043"/>
  </r>
  <r>
    <s v="42 - Santa Catarina"/>
    <s v="SUL                 "/>
    <x v="5"/>
    <x v="5"/>
    <e v="#N/A"/>
    <s v="OUTROS"/>
    <s v="Indireta"/>
    <n v="2016"/>
    <n v="1.0294742132043471"/>
    <n v="462109.86"/>
    <n v="475730.18453747098"/>
  </r>
  <r>
    <s v="42 - Santa Catarina"/>
    <s v="SUL                 "/>
    <x v="5"/>
    <x v="5"/>
    <e v="#N/A"/>
    <s v="OUTROS"/>
    <s v="Indireta"/>
    <n v="2016"/>
    <n v="1.0294742132043471"/>
    <n v="236247.86"/>
    <n v="243211.07979471073"/>
  </r>
  <r>
    <s v="42 - Santa Catarina"/>
    <s v="SUL                 "/>
    <x v="5"/>
    <x v="5"/>
    <e v="#N/A"/>
    <s v="OUTROS"/>
    <s v="Indireta"/>
    <n v="2016"/>
    <n v="1.0294742132043471"/>
    <n v="50087.06"/>
    <n v="51563.336685218921"/>
  </r>
  <r>
    <s v="42 - Santa Catarina"/>
    <s v="SUL                 "/>
    <x v="5"/>
    <x v="5"/>
    <e v="#N/A"/>
    <s v="OUTROS"/>
    <s v="Indireta"/>
    <n v="2016"/>
    <n v="1.0294742132043471"/>
    <n v="716000"/>
    <n v="737103.53665431251"/>
  </r>
  <r>
    <s v="42 - Santa Catarina"/>
    <s v="SUL                 "/>
    <x v="15"/>
    <x v="15"/>
    <s v="Audiovisual"/>
    <s v="OUTROS"/>
    <s v="Direta"/>
    <n v="2016"/>
    <n v="1.0294742132043471"/>
    <n v="47137065.329999998"/>
    <n v="48526393.243363656"/>
  </r>
  <r>
    <s v="42 - Santa Catarina"/>
    <s v="SUL                 "/>
    <x v="42"/>
    <x v="42"/>
    <s v="Audiovisual"/>
    <s v="OUTROS"/>
    <s v="Indireta"/>
    <n v="2016"/>
    <n v="1.0294742132043471"/>
    <n v="7481.62"/>
    <n v="7702.1348629939066"/>
  </r>
  <r>
    <s v="42 - Santa Catarina"/>
    <s v="SUL                 "/>
    <x v="42"/>
    <x v="42"/>
    <s v="Audiovisual"/>
    <s v="OUTROS"/>
    <s v="Indireta"/>
    <n v="2016"/>
    <n v="1.0294742132043471"/>
    <n v="8798.2199999999993"/>
    <n v="9057.54061209875"/>
  </r>
  <r>
    <s v="42 - Santa Catarina"/>
    <s v="SUL                 "/>
    <x v="42"/>
    <x v="42"/>
    <s v="Audiovisual"/>
    <s v="OUTROS"/>
    <s v="Indireta"/>
    <n v="2016"/>
    <n v="1.0294742132043471"/>
    <n v="120000"/>
    <n v="123536.90558452165"/>
  </r>
  <r>
    <s v="42 - Santa Catarina"/>
    <s v="SUL                 "/>
    <x v="31"/>
    <x v="31"/>
    <s v="Audiovisual"/>
    <s v="OUTROS"/>
    <s v="Indireta"/>
    <n v="2016"/>
    <n v="1.0294742132043471"/>
    <n v="2665.98"/>
    <n v="2744.5576629185252"/>
  </r>
  <r>
    <s v="42 - Santa Catarina"/>
    <s v="SUL                 "/>
    <x v="31"/>
    <x v="31"/>
    <s v="Audiovisual"/>
    <s v="OUTROS"/>
    <s v="Indireta"/>
    <n v="2016"/>
    <n v="1.0294742132043471"/>
    <n v="39180.35"/>
    <n v="40335.159989320935"/>
  </r>
  <r>
    <s v="42 - Santa Catarina"/>
    <s v="SUL                 "/>
    <x v="31"/>
    <x v="31"/>
    <s v="Audiovisual"/>
    <s v="OUTROS"/>
    <s v="Indireta"/>
    <n v="2016"/>
    <n v="1.0294742132043471"/>
    <n v="5834.93"/>
    <n v="6006.9099708524409"/>
  </r>
  <r>
    <s v="42 - Santa Catarina"/>
    <s v="SUL                 "/>
    <x v="31"/>
    <x v="31"/>
    <s v="Audiovisual"/>
    <s v="OUTROS"/>
    <s v="Indireta"/>
    <n v="2016"/>
    <n v="1.0294742132043471"/>
    <n v="82000"/>
    <n v="84416.885482756465"/>
  </r>
  <r>
    <s v="42 - Santa Catarina"/>
    <s v="SUL                 "/>
    <x v="28"/>
    <x v="28"/>
    <s v="Audiovisual"/>
    <s v="OUTROS"/>
    <s v="Direta"/>
    <n v="2016"/>
    <n v="1.0294742132043471"/>
    <n v="3370405.02"/>
    <n v="3469745.0561444815"/>
  </r>
  <r>
    <s v="42 - Santa Catarina"/>
    <s v="SUL                 "/>
    <x v="28"/>
    <x v="28"/>
    <s v="Audiovisual"/>
    <s v="OUTROS"/>
    <s v="Direta"/>
    <n v="2016"/>
    <n v="1.0294742132043471"/>
    <n v="2246936.6800000002"/>
    <n v="2313163.370762988"/>
  </r>
  <r>
    <s v="42 - Santa Catarina"/>
    <s v="SUL                 "/>
    <x v="28"/>
    <x v="28"/>
    <s v="Audiovisual"/>
    <s v="OUTROS"/>
    <s v="Indireta"/>
    <n v="2016"/>
    <n v="1.0294742132043471"/>
    <n v="239379.46"/>
    <n v="246434.98124078146"/>
  </r>
  <r>
    <s v="42 - Santa Catarina"/>
    <s v="SUL                 "/>
    <x v="28"/>
    <x v="28"/>
    <s v="Audiovisual"/>
    <s v="OUTROS"/>
    <s v="Direta"/>
    <n v="2016"/>
    <n v="1.0294742132043471"/>
    <n v="3370405"/>
    <n v="3469745.0355549972"/>
  </r>
  <r>
    <s v="42 - Santa Catarina"/>
    <s v="SUL                 "/>
    <x v="16"/>
    <x v="16"/>
    <s v="Audiovisual"/>
    <s v="OUTROS"/>
    <s v="Indireta"/>
    <n v="2016"/>
    <n v="1.0294742132043471"/>
    <n v="847609.69"/>
    <n v="872592.31871713046"/>
  </r>
  <r>
    <s v="42 - Santa Catarina"/>
    <s v="SUL                 "/>
    <x v="16"/>
    <x v="16"/>
    <s v="Audiovisual"/>
    <s v="OUTROS"/>
    <s v="Indireta"/>
    <n v="2016"/>
    <n v="1.0294742132043471"/>
    <n v="181374.33"/>
    <n v="186720.1956722156"/>
  </r>
  <r>
    <s v="42 - Santa Catarina"/>
    <s v="SUL                 "/>
    <x v="16"/>
    <x v="16"/>
    <s v="Audiovisual"/>
    <s v="OUTROS"/>
    <s v="Indireta"/>
    <n v="2016"/>
    <n v="1.0294742132043471"/>
    <n v="28991.78"/>
    <n v="29846.289904893525"/>
  </r>
  <r>
    <s v="42 - Santa Catarina"/>
    <s v="SUL                 "/>
    <x v="16"/>
    <x v="16"/>
    <s v="Audiovisual"/>
    <s v="OUTROS"/>
    <s v="Indireta"/>
    <n v="2016"/>
    <n v="1.0294742132043471"/>
    <n v="180000"/>
    <n v="185305.35837678247"/>
  </r>
  <r>
    <s v="42 - Santa Catarina"/>
    <s v="SUL                 "/>
    <x v="32"/>
    <x v="32"/>
    <s v="Audiovisual"/>
    <s v="OUTROS"/>
    <s v="Indireta"/>
    <n v="2016"/>
    <n v="1.0294742132043471"/>
    <n v="184322.7"/>
    <n v="189755.46655820092"/>
  </r>
  <r>
    <s v="42 - Santa Catarina"/>
    <s v="SUL                 "/>
    <x v="32"/>
    <x v="32"/>
    <s v="Audiovisual"/>
    <s v="OUTROS"/>
    <s v="Indireta"/>
    <n v="2016"/>
    <n v="1.0294742132043471"/>
    <n v="583565.24"/>
    <n v="600765.36630240595"/>
  </r>
  <r>
    <s v="42 - Santa Catarina"/>
    <s v="SUL                 "/>
    <x v="32"/>
    <x v="32"/>
    <s v="Audiovisual"/>
    <s v="OUTROS"/>
    <s v="Indireta"/>
    <n v="2016"/>
    <n v="1.0294742132043471"/>
    <n v="93571.41"/>
    <n v="96329.353688171381"/>
  </r>
  <r>
    <s v="42 - Santa Catarina"/>
    <s v="SUL                 "/>
    <x v="53"/>
    <x v="53"/>
    <s v="Educação e Criação em Artes"/>
    <s v="OUTROS"/>
    <s v="Indireta"/>
    <n v="2016"/>
    <n v="1.0294742132043471"/>
    <n v="14328.98"/>
    <n v="14751.315411520825"/>
  </r>
  <r>
    <s v="42 - Santa Catarina"/>
    <s v="SUL                 "/>
    <x v="55"/>
    <x v="55"/>
    <s v="Educação e Criação em Artes"/>
    <s v="OUTROS"/>
    <s v="Indireta"/>
    <n v="2016"/>
    <n v="1.0294742132043471"/>
    <n v="35211.449999999997"/>
    <n v="36249.279784534207"/>
  </r>
  <r>
    <s v="42 - Santa Catarina"/>
    <s v="SUL                 "/>
    <x v="55"/>
    <x v="55"/>
    <s v="Educação e Criação em Artes"/>
    <s v="OUTROS"/>
    <s v="Indireta"/>
    <n v="2016"/>
    <n v="1.0294742132043471"/>
    <n v="13029.77"/>
    <n v="13413.812218983605"/>
  </r>
  <r>
    <s v="42 - Santa Catarina"/>
    <s v="SUL                 "/>
    <x v="36"/>
    <x v="36"/>
    <s v="Artes Cênicas e Espetáculos"/>
    <s v="OUTROS"/>
    <s v="Indireta"/>
    <n v="2016"/>
    <n v="1.0294742132043471"/>
    <n v="9793.43"/>
    <n v="10082.083643821848"/>
  </r>
  <r>
    <s v="42 - Santa Catarina"/>
    <s v="SUL                 "/>
    <x v="36"/>
    <x v="36"/>
    <s v="Artes Cênicas e Espetáculos"/>
    <s v="OUTROS"/>
    <s v="Indireta"/>
    <n v="2016"/>
    <n v="1.0294742132043471"/>
    <n v="251535.01"/>
    <n v="258948.80651309757"/>
  </r>
  <r>
    <s v="42 - Santa Catarina"/>
    <s v="SUL                 "/>
    <x v="36"/>
    <x v="36"/>
    <s v="Artes Cênicas e Espetáculos"/>
    <s v="OUTROS"/>
    <s v="Indireta"/>
    <n v="2016"/>
    <n v="1.0294742132043471"/>
    <n v="1826.43"/>
    <n v="1880.2625872228157"/>
  </r>
  <r>
    <s v="42 - Santa Catarina"/>
    <s v="SUL                 "/>
    <x v="20"/>
    <x v="20"/>
    <s v="Artes Cênicas e Espetáculos"/>
    <s v="OUTROS"/>
    <s v="Indireta"/>
    <n v="2016"/>
    <n v="1.0294742132043471"/>
    <n v="14027.83"/>
    <n v="14441.289252214336"/>
  </r>
  <r>
    <s v="42 - Santa Catarina"/>
    <s v="SUL                 "/>
    <x v="20"/>
    <x v="20"/>
    <s v="Artes Cênicas e Espetáculos"/>
    <s v="OUTROS"/>
    <s v="Indireta"/>
    <n v="2016"/>
    <n v="1.0294742132043471"/>
    <n v="84758.04"/>
    <n v="87256.216541742571"/>
  </r>
  <r>
    <s v="42 - Santa Catarina"/>
    <s v="SUL                 "/>
    <x v="20"/>
    <x v="20"/>
    <s v="Artes Cênicas e Espetáculos"/>
    <s v="OUTROS"/>
    <s v="Indireta"/>
    <n v="2016"/>
    <n v="1.0294742132043471"/>
    <n v="2770.45"/>
    <n v="2852.1068339719832"/>
  </r>
  <r>
    <s v="42 - Santa Catarina"/>
    <s v="SUL                 "/>
    <x v="30"/>
    <x v="30"/>
    <s v="Artes Cênicas e Espetáculos"/>
    <s v="OUTROS"/>
    <s v="Indireta"/>
    <n v="2016"/>
    <n v="1.0294742132043471"/>
    <n v="17202.509999999998"/>
    <n v="17709.540447389911"/>
  </r>
  <r>
    <s v="42 - Santa Catarina"/>
    <s v="SUL                 "/>
    <x v="30"/>
    <x v="30"/>
    <s v="Artes Cênicas e Espetáculos"/>
    <s v="OUTROS"/>
    <s v="Indireta"/>
    <n v="2016"/>
    <n v="1.0294742132043471"/>
    <n v="11101.85"/>
    <n v="11429.068293862681"/>
  </r>
  <r>
    <s v="28 - Sergipe"/>
    <s v="NORDESTE            "/>
    <x v="2"/>
    <x v="2"/>
    <e v="#N/A"/>
    <s v="OUTROS"/>
    <s v="Indireta"/>
    <n v="2016"/>
    <n v="1.0294742132043471"/>
    <n v="1630.61"/>
    <n v="1678.6709467931403"/>
  </r>
  <r>
    <s v="28 - Sergipe"/>
    <s v="NORDESTE            "/>
    <x v="2"/>
    <x v="2"/>
    <e v="#N/A"/>
    <s v="OUTROS"/>
    <s v="Indireta"/>
    <n v="2016"/>
    <n v="1.0294742132043471"/>
    <n v="12458.57"/>
    <n v="12825.776548401282"/>
  </r>
  <r>
    <s v="28 - Sergipe"/>
    <s v="NORDESTE            "/>
    <x v="25"/>
    <x v="25"/>
    <s v="Editorial"/>
    <s v="OUTROS"/>
    <s v="Indireta"/>
    <n v="2016"/>
    <n v="1.0294742132043471"/>
    <n v="40116.629999999997"/>
    <n v="41299.036105659899"/>
  </r>
  <r>
    <s v="28 - Sergipe"/>
    <s v="NORDESTE            "/>
    <x v="25"/>
    <x v="25"/>
    <s v="Editorial"/>
    <s v="OUTROS"/>
    <s v="Indireta"/>
    <n v="2016"/>
    <n v="1.0294742132043471"/>
    <n v="500000"/>
    <n v="514737.10660217353"/>
  </r>
  <r>
    <s v="28 - Sergipe"/>
    <s v="NORDESTE            "/>
    <x v="25"/>
    <x v="25"/>
    <s v="Editorial"/>
    <s v="OUTROS"/>
    <s v="Indireta"/>
    <n v="2016"/>
    <n v="1.0294742132043471"/>
    <n v="4130.7299999999996"/>
    <n v="4252.4800167095918"/>
  </r>
  <r>
    <s v="28 - Sergipe"/>
    <s v="NORDESTE            "/>
    <x v="17"/>
    <x v="17"/>
    <s v="Editorial"/>
    <s v="OUTROS"/>
    <s v="Indireta"/>
    <n v="2016"/>
    <n v="1.0294742132043471"/>
    <n v="158.37"/>
    <n v="163.03783114517245"/>
  </r>
  <r>
    <s v="28 - Sergipe"/>
    <s v="NORDESTE            "/>
    <x v="36"/>
    <x v="36"/>
    <s v="Artes Cênicas e Espetáculos"/>
    <s v="OUTROS"/>
    <s v="Indireta"/>
    <n v="2016"/>
    <n v="1.0294742132043471"/>
    <n v="108839.11"/>
    <n v="112047.05713311139"/>
  </r>
  <r>
    <s v="28 - Sergipe"/>
    <s v="NORDESTE            "/>
    <x v="30"/>
    <x v="30"/>
    <s v="Artes Cênicas e Espetáculos"/>
    <s v="OUTROS"/>
    <s v="Indireta"/>
    <n v="2016"/>
    <n v="1.0294742132043471"/>
    <n v="165258.66"/>
    <n v="170129.52897870471"/>
  </r>
  <r>
    <s v="35 - São Paulo"/>
    <s v="SUDESTE             "/>
    <x v="38"/>
    <x v="38"/>
    <e v="#N/A"/>
    <s v="OUTROS"/>
    <s v="Indireta"/>
    <n v="2016"/>
    <n v="1.0294742132043471"/>
    <n v="976.11"/>
    <n v="1004.8800742508952"/>
  </r>
  <r>
    <s v="35 - São Paulo"/>
    <s v="SUDESTE             "/>
    <x v="38"/>
    <x v="38"/>
    <e v="#N/A"/>
    <s v="OUTROS"/>
    <s v="Indireta"/>
    <n v="2016"/>
    <n v="1.0294742132043471"/>
    <n v="65764.22"/>
    <n v="67702.568641497593"/>
  </r>
  <r>
    <s v="35 - São Paulo"/>
    <s v="SUDESTE             "/>
    <x v="2"/>
    <x v="2"/>
    <e v="#N/A"/>
    <s v="OUTROS"/>
    <s v="Indireta"/>
    <n v="2016"/>
    <n v="1.0294742132043471"/>
    <n v="2802829.92"/>
    <n v="2885441.1266376032"/>
  </r>
  <r>
    <s v="35 - São Paulo"/>
    <s v="SUDESTE             "/>
    <x v="2"/>
    <x v="2"/>
    <e v="#N/A"/>
    <s v="OUTROS"/>
    <s v="Indireta"/>
    <n v="2016"/>
    <n v="1.0294742132043471"/>
    <n v="1300000"/>
    <n v="1338316.4771656513"/>
  </r>
  <r>
    <s v="35 - São Paulo"/>
    <s v="SUDESTE             "/>
    <x v="2"/>
    <x v="2"/>
    <e v="#N/A"/>
    <s v="OUTROS"/>
    <s v="Indireta"/>
    <n v="2016"/>
    <n v="1.0294742132043471"/>
    <n v="1521315.42"/>
    <n v="1566154.9950401408"/>
  </r>
  <r>
    <s v="35 - São Paulo"/>
    <s v="SUDESTE             "/>
    <x v="2"/>
    <x v="2"/>
    <e v="#N/A"/>
    <s v="OUTROS"/>
    <s v="Indireta"/>
    <n v="2016"/>
    <n v="1.0294742132043471"/>
    <n v="1001805.58"/>
    <n v="1031333.0112542246"/>
  </r>
  <r>
    <s v="35 - São Paulo"/>
    <s v="SUDESTE             "/>
    <x v="39"/>
    <x v="39"/>
    <s v="Música"/>
    <s v="OUTROS"/>
    <s v="Indireta"/>
    <n v="2016"/>
    <n v="1.0294742132043471"/>
    <n v="81328.94"/>
    <n v="83726.046517243551"/>
  </r>
  <r>
    <s v="35 - São Paulo"/>
    <s v="SUDESTE             "/>
    <x v="39"/>
    <x v="39"/>
    <s v="Música"/>
    <s v="OUTROS"/>
    <s v="Indireta"/>
    <n v="2016"/>
    <n v="1.0294742132043471"/>
    <n v="46535.360000000001"/>
    <n v="47906.953122181047"/>
  </r>
  <r>
    <s v="35 - São Paulo"/>
    <s v="SUDESTE             "/>
    <x v="39"/>
    <x v="39"/>
    <s v="Música"/>
    <s v="OUTROS"/>
    <s v="Indireta"/>
    <n v="2016"/>
    <n v="1.0294742132043471"/>
    <n v="196458.67"/>
    <n v="202249.13472542248"/>
  </r>
  <r>
    <s v="35 - São Paulo"/>
    <s v="SUDESTE             "/>
    <x v="39"/>
    <x v="39"/>
    <s v="Música"/>
    <s v="OUTROS"/>
    <s v="Indireta"/>
    <n v="2016"/>
    <n v="1.0294742132043471"/>
    <n v="1072722.74"/>
    <n v="1104340.3987479114"/>
  </r>
  <r>
    <s v="35 - São Paulo"/>
    <s v="SUDESTE             "/>
    <x v="64"/>
    <x v="64"/>
    <s v="Entretenimento"/>
    <s v="OUTROS"/>
    <s v="Indireta"/>
    <n v="2016"/>
    <n v="1.0294742132043471"/>
    <n v="46367.08"/>
    <n v="47733.713201583021"/>
  </r>
  <r>
    <s v="35 - São Paulo"/>
    <s v="SUDESTE             "/>
    <x v="64"/>
    <x v="64"/>
    <s v="Entretenimento"/>
    <s v="OUTROS"/>
    <s v="Indireta"/>
    <n v="2016"/>
    <n v="1.0294742132043471"/>
    <n v="20479.95"/>
    <n v="21083.580412714367"/>
  </r>
  <r>
    <s v="35 - São Paulo"/>
    <s v="SUDESTE             "/>
    <x v="26"/>
    <x v="26"/>
    <s v="Editorial"/>
    <s v="OUTROS"/>
    <s v="Indireta"/>
    <n v="2016"/>
    <n v="1.0294742132043471"/>
    <n v="516390.12"/>
    <n v="531610.31249349832"/>
  </r>
  <r>
    <s v="35 - São Paulo"/>
    <s v="SUDESTE             "/>
    <x v="26"/>
    <x v="26"/>
    <s v="Editorial"/>
    <s v="OUTROS"/>
    <s v="Indireta"/>
    <n v="2016"/>
    <n v="1.0294742132043471"/>
    <n v="15500000"/>
    <n v="15956850.30466738"/>
  </r>
  <r>
    <s v="35 - São Paulo"/>
    <s v="SUDESTE             "/>
    <x v="26"/>
    <x v="26"/>
    <s v="Editorial"/>
    <s v="OUTROS"/>
    <s v="Indireta"/>
    <n v="2016"/>
    <n v="1.0294742132043471"/>
    <n v="1396208.52"/>
    <n v="1437360.6675962058"/>
  </r>
  <r>
    <s v="35 - São Paulo"/>
    <s v="SUDESTE             "/>
    <x v="26"/>
    <x v="26"/>
    <s v="Editorial"/>
    <s v="OUTROS"/>
    <s v="Indireta"/>
    <n v="2016"/>
    <n v="1.0294742132043471"/>
    <n v="1406181.33"/>
    <n v="1447627.4183243923"/>
  </r>
  <r>
    <s v="35 - São Paulo"/>
    <s v="SUDESTE             "/>
    <x v="26"/>
    <x v="26"/>
    <s v="Editorial"/>
    <s v="OUTROS"/>
    <s v="Indireta"/>
    <n v="2016"/>
    <n v="1.0294742132043471"/>
    <n v="225000"/>
    <n v="231631.6979709781"/>
  </r>
  <r>
    <s v="35 - São Paulo"/>
    <s v="SUDESTE             "/>
    <x v="50"/>
    <x v="50"/>
    <e v="#N/A"/>
    <s v="OUTROS"/>
    <s v="Indireta"/>
    <n v="2016"/>
    <n v="1.0294742132043471"/>
    <n v="34845.629999999997"/>
    <n v="35872.677527859792"/>
  </r>
  <r>
    <s v="35 - São Paulo"/>
    <s v="SUDESTE             "/>
    <x v="50"/>
    <x v="50"/>
    <e v="#N/A"/>
    <s v="OUTROS"/>
    <s v="Indireta"/>
    <n v="2016"/>
    <n v="1.0294742132043471"/>
    <n v="5616.07"/>
    <n v="5781.5992445505372"/>
  </r>
  <r>
    <s v="35 - São Paulo"/>
    <s v="SUDESTE             "/>
    <x v="40"/>
    <x v="40"/>
    <s v="Música"/>
    <s v="OUTROS"/>
    <s v="Indireta"/>
    <n v="2016"/>
    <n v="1.0294742132043471"/>
    <n v="62839.82"/>
    <n v="64691.97425240279"/>
  </r>
  <r>
    <s v="35 - São Paulo"/>
    <s v="SUDESTE             "/>
    <x v="40"/>
    <x v="40"/>
    <s v="Música"/>
    <s v="OUTROS"/>
    <s v="Indireta"/>
    <n v="2016"/>
    <n v="1.0294742132043471"/>
    <n v="563302.35"/>
    <n v="579905.24356240965"/>
  </r>
  <r>
    <s v="35 - São Paulo"/>
    <s v="SUDESTE             "/>
    <x v="40"/>
    <x v="40"/>
    <s v="Música"/>
    <s v="OUTROS"/>
    <s v="Indireta"/>
    <n v="2016"/>
    <n v="1.0294742132043471"/>
    <n v="34970.639999999999"/>
    <n v="36001.372099252469"/>
  </r>
  <r>
    <s v="35 - São Paulo"/>
    <s v="SUDESTE             "/>
    <x v="40"/>
    <x v="40"/>
    <s v="Música"/>
    <s v="OUTROS"/>
    <s v="Indireta"/>
    <n v="2016"/>
    <n v="1.0294742132043471"/>
    <n v="93000"/>
    <n v="95741.101828004277"/>
  </r>
  <r>
    <s v="35 - São Paulo"/>
    <s v="SUDESTE             "/>
    <x v="25"/>
    <x v="25"/>
    <s v="Editorial"/>
    <s v="OUTROS"/>
    <s v="Indireta"/>
    <n v="2016"/>
    <n v="1.0294742132043471"/>
    <n v="292010.25"/>
    <n v="300617.02236635471"/>
  </r>
  <r>
    <s v="35 - São Paulo"/>
    <s v="SUDESTE             "/>
    <x v="25"/>
    <x v="25"/>
    <s v="Editorial"/>
    <s v="OUTROS"/>
    <s v="Direta"/>
    <n v="2016"/>
    <n v="1.0294742132043471"/>
    <n v="53320"/>
    <n v="54891.565048055789"/>
  </r>
  <r>
    <s v="35 - São Paulo"/>
    <s v="SUDESTE             "/>
    <x v="25"/>
    <x v="25"/>
    <s v="Editorial"/>
    <s v="OUTROS"/>
    <s v="Direta"/>
    <n v="2016"/>
    <n v="1.0294742132043471"/>
    <n v="1379440"/>
    <n v="1420097.9086626044"/>
  </r>
  <r>
    <s v="35 - São Paulo"/>
    <s v="SUDESTE             "/>
    <x v="25"/>
    <x v="25"/>
    <s v="Editorial"/>
    <s v="OUTROS"/>
    <s v="Indireta"/>
    <n v="2016"/>
    <n v="1.0294742132043471"/>
    <n v="8000000"/>
    <n v="8235793.7056347765"/>
  </r>
  <r>
    <s v="35 - São Paulo"/>
    <s v="SUDESTE             "/>
    <x v="25"/>
    <x v="25"/>
    <s v="Editorial"/>
    <s v="OUTROS"/>
    <s v="Indireta"/>
    <n v="2016"/>
    <n v="1.0294742132043471"/>
    <n v="2781060.86"/>
    <n v="2863030.4407219049"/>
  </r>
  <r>
    <s v="35 - São Paulo"/>
    <s v="SUDESTE             "/>
    <x v="25"/>
    <x v="25"/>
    <s v="Editorial"/>
    <s v="OUTROS"/>
    <s v="Direta"/>
    <n v="2016"/>
    <n v="1.0294742132043471"/>
    <n v="53320"/>
    <n v="54891.565048055789"/>
  </r>
  <r>
    <s v="35 - São Paulo"/>
    <s v="SUDESTE             "/>
    <x v="25"/>
    <x v="25"/>
    <s v="Editorial"/>
    <s v="OUTROS"/>
    <s v="Indireta"/>
    <n v="2016"/>
    <n v="1.0294742132043471"/>
    <n v="736628.99"/>
    <n v="758340.54990376288"/>
  </r>
  <r>
    <s v="35 - São Paulo"/>
    <s v="SUDESTE             "/>
    <x v="25"/>
    <x v="25"/>
    <s v="Editorial"/>
    <s v="OUTROS"/>
    <s v="Direta"/>
    <n v="2016"/>
    <n v="1.0294742132043471"/>
    <n v="100190"/>
    <n v="103143.02142094354"/>
  </r>
  <r>
    <s v="35 - São Paulo"/>
    <s v="SUDESTE             "/>
    <x v="25"/>
    <x v="25"/>
    <s v="Editorial"/>
    <s v="OUTROS"/>
    <s v="Indireta"/>
    <n v="2016"/>
    <n v="1.0294742132043471"/>
    <n v="4107500"/>
    <n v="4228565.330736856"/>
  </r>
  <r>
    <s v="35 - São Paulo"/>
    <s v="SUDESTE             "/>
    <x v="25"/>
    <x v="25"/>
    <s v="Editorial"/>
    <s v="OUTROS"/>
    <s v="Indireta"/>
    <n v="2016"/>
    <n v="1.0294742132043471"/>
    <n v="101200"/>
    <n v="104182.79037627993"/>
  </r>
  <r>
    <s v="35 - São Paulo"/>
    <s v="SUDESTE             "/>
    <x v="33"/>
    <x v="33"/>
    <s v="Editorial"/>
    <s v="OUTROS"/>
    <s v="Indireta"/>
    <n v="2016"/>
    <n v="1.0294742132043471"/>
    <n v="29049.5"/>
    <n v="29905.71115647968"/>
  </r>
  <r>
    <s v="35 - São Paulo"/>
    <s v="SUDESTE             "/>
    <x v="33"/>
    <x v="33"/>
    <s v="Editorial"/>
    <s v="OUTROS"/>
    <s v="Indireta"/>
    <n v="2016"/>
    <n v="1.0294742132043471"/>
    <n v="50000"/>
    <n v="51473.710660217352"/>
  </r>
  <r>
    <s v="35 - São Paulo"/>
    <s v="SUDESTE             "/>
    <x v="33"/>
    <x v="33"/>
    <s v="Editorial"/>
    <s v="OUTROS"/>
    <s v="Indireta"/>
    <n v="2016"/>
    <n v="1.0294742132043471"/>
    <n v="235091.36"/>
    <n v="242020.4928671399"/>
  </r>
  <r>
    <s v="35 - São Paulo"/>
    <s v="SUDESTE             "/>
    <x v="33"/>
    <x v="33"/>
    <s v="Editorial"/>
    <s v="OUTROS"/>
    <s v="Indireta"/>
    <n v="2016"/>
    <n v="1.0294742132043471"/>
    <n v="27444.34"/>
    <n v="28253.24032841259"/>
  </r>
  <r>
    <s v="35 - São Paulo"/>
    <s v="SUDESTE             "/>
    <x v="33"/>
    <x v="33"/>
    <s v="Editorial"/>
    <s v="OUTROS"/>
    <s v="Indireta"/>
    <n v="2016"/>
    <n v="1.0294742132043471"/>
    <n v="125000"/>
    <n v="128684.27665054338"/>
  </r>
  <r>
    <s v="35 - São Paulo"/>
    <s v="SUDESTE             "/>
    <x v="37"/>
    <x v="37"/>
    <s v="Música"/>
    <s v="OUTROS"/>
    <s v="Indireta"/>
    <n v="2016"/>
    <n v="1.0294742132043471"/>
    <n v="186779.05"/>
    <n v="192284.2155418054"/>
  </r>
  <r>
    <s v="35 - São Paulo"/>
    <s v="SUDESTE             "/>
    <x v="37"/>
    <x v="37"/>
    <s v="Música"/>
    <s v="OUTROS"/>
    <s v="Indireta"/>
    <n v="2016"/>
    <n v="1.0294742132043471"/>
    <n v="229543.22"/>
    <n v="236308.82580589235"/>
  </r>
  <r>
    <s v="35 - São Paulo"/>
    <s v="SUDESTE             "/>
    <x v="37"/>
    <x v="37"/>
    <s v="Música"/>
    <s v="OUTROS"/>
    <s v="Indireta"/>
    <n v="2016"/>
    <n v="1.0294742132043471"/>
    <n v="52570.47"/>
    <n v="54119.943241032735"/>
  </r>
  <r>
    <s v="35 - São Paulo"/>
    <s v="SUDESTE             "/>
    <x v="13"/>
    <x v="13"/>
    <s v="Editorial"/>
    <s v="OUTROS"/>
    <s v="Indireta"/>
    <n v="2016"/>
    <n v="1.0294742132043471"/>
    <n v="490680.58"/>
    <n v="505143.00403015269"/>
  </r>
  <r>
    <s v="35 - São Paulo"/>
    <s v="SUDESTE             "/>
    <x v="13"/>
    <x v="13"/>
    <s v="Editorial"/>
    <s v="OUTROS"/>
    <s v="Indireta"/>
    <n v="2016"/>
    <n v="1.0294742132043471"/>
    <n v="2413841.79"/>
    <n v="2484987.8775600228"/>
  </r>
  <r>
    <s v="35 - São Paulo"/>
    <s v="SUDESTE             "/>
    <x v="13"/>
    <x v="13"/>
    <s v="Editorial"/>
    <s v="OUTROS"/>
    <s v="Indireta"/>
    <n v="2016"/>
    <n v="1.0294742132043471"/>
    <n v="694066.44"/>
    <n v="714523.50223054213"/>
  </r>
  <r>
    <s v="35 - São Paulo"/>
    <s v="SUDESTE             "/>
    <x v="13"/>
    <x v="13"/>
    <s v="Editorial"/>
    <s v="OUTROS"/>
    <s v="Indireta"/>
    <n v="2016"/>
    <n v="1.0294742132043471"/>
    <n v="226154.47"/>
    <n v="232820.19506589611"/>
  </r>
  <r>
    <s v="35 - São Paulo"/>
    <s v="SUDESTE             "/>
    <x v="17"/>
    <x v="17"/>
    <s v="Editorial"/>
    <s v="OUTROS"/>
    <s v="Indireta"/>
    <n v="2016"/>
    <n v="1.0294742132043471"/>
    <n v="38107.019999999997"/>
    <n v="39230.194432062315"/>
  </r>
  <r>
    <s v="35 - São Paulo"/>
    <s v="SUDESTE             "/>
    <x v="17"/>
    <x v="17"/>
    <s v="Editorial"/>
    <s v="OUTROS"/>
    <s v="Indireta"/>
    <n v="2016"/>
    <n v="1.0294742132043471"/>
    <n v="130401.7"/>
    <n v="134245.18750800932"/>
  </r>
  <r>
    <s v="35 - São Paulo"/>
    <s v="SUDESTE             "/>
    <x v="17"/>
    <x v="17"/>
    <s v="Editorial"/>
    <s v="OUTROS"/>
    <s v="Indireta"/>
    <n v="2016"/>
    <n v="1.0294742132043471"/>
    <n v="4642.6000000000004"/>
    <n v="4779.4369822225017"/>
  </r>
  <r>
    <s v="35 - São Paulo"/>
    <s v="SUDESTE             "/>
    <x v="12"/>
    <x v="12"/>
    <s v="Editorial"/>
    <s v="OUTROS"/>
    <s v="Indireta"/>
    <n v="2016"/>
    <n v="1.0294742132043471"/>
    <n v="1756.86"/>
    <n v="1808.6420662101891"/>
  </r>
  <r>
    <s v="35 - São Paulo"/>
    <s v="SUDESTE             "/>
    <x v="12"/>
    <x v="12"/>
    <s v="Editorial"/>
    <s v="OUTROS"/>
    <s v="Indireta"/>
    <n v="2016"/>
    <n v="1.0294742132043471"/>
    <n v="128392.95"/>
    <n v="132177.23118223506"/>
  </r>
  <r>
    <s v="35 - São Paulo"/>
    <s v="SUDESTE             "/>
    <x v="12"/>
    <x v="12"/>
    <s v="Editorial"/>
    <s v="OUTROS"/>
    <s v="Indireta"/>
    <n v="2016"/>
    <n v="1.0294742132043471"/>
    <n v="4753.07"/>
    <n v="4893.1629985551854"/>
  </r>
  <r>
    <s v="35 - São Paulo"/>
    <s v="SUDESTE             "/>
    <x v="43"/>
    <x v="43"/>
    <e v="#N/A"/>
    <s v="OUTROS"/>
    <s v="Indireta"/>
    <n v="2016"/>
    <n v="1.0294742132043471"/>
    <n v="3406.7"/>
    <n v="3507.1098021232488"/>
  </r>
  <r>
    <s v="35 - São Paulo"/>
    <s v="SUDESTE             "/>
    <x v="43"/>
    <x v="43"/>
    <e v="#N/A"/>
    <s v="OUTROS"/>
    <s v="Indireta"/>
    <n v="2016"/>
    <n v="1.0294742132043471"/>
    <n v="196151.52"/>
    <n v="201932.93172083673"/>
  </r>
  <r>
    <s v="35 - São Paulo"/>
    <s v="SUDESTE             "/>
    <x v="43"/>
    <x v="43"/>
    <e v="#N/A"/>
    <s v="OUTROS"/>
    <s v="Indireta"/>
    <n v="2016"/>
    <n v="1.0294742132043471"/>
    <n v="1665.43"/>
    <n v="1714.5172388969158"/>
  </r>
  <r>
    <s v="35 - São Paulo"/>
    <s v="SUDESTE             "/>
    <x v="14"/>
    <x v="14"/>
    <s v="Editorial"/>
    <s v="OUTROS"/>
    <s v="Indireta"/>
    <n v="2016"/>
    <n v="1.0294742132043471"/>
    <n v="1127390.79"/>
    <n v="1160619.7465090773"/>
  </r>
  <r>
    <s v="35 - São Paulo"/>
    <s v="SUDESTE             "/>
    <x v="14"/>
    <x v="14"/>
    <s v="Editorial"/>
    <s v="OUTROS"/>
    <s v="Direta"/>
    <n v="2016"/>
    <n v="1.0294742132043471"/>
    <n v="19258000"/>
    <n v="19825614.397889316"/>
  </r>
  <r>
    <s v="35 - São Paulo"/>
    <s v="SUDESTE             "/>
    <x v="14"/>
    <x v="14"/>
    <s v="Editorial"/>
    <s v="OUTROS"/>
    <s v="Indireta"/>
    <n v="2016"/>
    <n v="1.0294742132043471"/>
    <n v="950000"/>
    <n v="978000.50254412973"/>
  </r>
  <r>
    <s v="35 - São Paulo"/>
    <s v="SUDESTE             "/>
    <x v="14"/>
    <x v="14"/>
    <s v="Editorial"/>
    <s v="OUTROS"/>
    <s v="Indireta"/>
    <n v="2016"/>
    <n v="1.0294742132043471"/>
    <n v="176000"/>
    <n v="181187.46152396509"/>
  </r>
  <r>
    <s v="35 - São Paulo"/>
    <s v="SUDESTE             "/>
    <x v="14"/>
    <x v="14"/>
    <s v="Editorial"/>
    <s v="OUTROS"/>
    <s v="Indireta"/>
    <n v="2016"/>
    <n v="1.0294742132043471"/>
    <n v="1816792.78"/>
    <n v="1870341.3177458385"/>
  </r>
  <r>
    <s v="35 - São Paulo"/>
    <s v="SUDESTE             "/>
    <x v="14"/>
    <x v="14"/>
    <s v="Editorial"/>
    <s v="OUTROS"/>
    <s v="Direta"/>
    <n v="2016"/>
    <n v="1.0294742132043471"/>
    <n v="37654999.990000002"/>
    <n v="38764851.48791495"/>
  </r>
  <r>
    <s v="35 - São Paulo"/>
    <s v="SUDESTE             "/>
    <x v="14"/>
    <x v="14"/>
    <s v="Editorial"/>
    <s v="OUTROS"/>
    <s v="Indireta"/>
    <n v="2016"/>
    <n v="1.0294742132043471"/>
    <n v="2177083.92"/>
    <n v="2241251.7556218356"/>
  </r>
  <r>
    <s v="35 - São Paulo"/>
    <s v="SUDESTE             "/>
    <x v="14"/>
    <x v="14"/>
    <s v="Editorial"/>
    <s v="OUTROS"/>
    <s v="Direta"/>
    <n v="2016"/>
    <n v="1.0294742132043471"/>
    <n v="829000"/>
    <n v="853434.12274640368"/>
  </r>
  <r>
    <s v="35 - São Paulo"/>
    <s v="SUDESTE             "/>
    <x v="14"/>
    <x v="14"/>
    <s v="Editorial"/>
    <s v="OUTROS"/>
    <s v="Direta"/>
    <n v="2016"/>
    <n v="1.0294742132043471"/>
    <n v="1591999.99"/>
    <n v="1638922.9371265783"/>
  </r>
  <r>
    <s v="35 - São Paulo"/>
    <s v="SUDESTE             "/>
    <x v="14"/>
    <x v="14"/>
    <s v="Editorial"/>
    <s v="OUTROS"/>
    <s v="Indireta"/>
    <n v="2016"/>
    <n v="1.0294742132043471"/>
    <n v="116198.84"/>
    <n v="119623.7093842578"/>
  </r>
  <r>
    <s v="35 - São Paulo"/>
    <s v="SUDESTE             "/>
    <x v="14"/>
    <x v="14"/>
    <s v="Editorial"/>
    <s v="OUTROS"/>
    <s v="Indireta"/>
    <n v="2016"/>
    <n v="1.0294742132043471"/>
    <n v="33201.160000000003"/>
    <n v="34179.738068471641"/>
  </r>
  <r>
    <s v="35 - São Paulo"/>
    <s v="SUDESTE             "/>
    <x v="18"/>
    <x v="18"/>
    <s v="Editorial"/>
    <s v="OUTROS"/>
    <s v="Indireta"/>
    <n v="2016"/>
    <n v="1.0294742132043471"/>
    <n v="155023.51999999999"/>
    <n v="159592.71628016836"/>
  </r>
  <r>
    <s v="35 - São Paulo"/>
    <s v="SUDESTE             "/>
    <x v="18"/>
    <x v="18"/>
    <s v="Editorial"/>
    <s v="OUTROS"/>
    <s v="Indireta"/>
    <n v="2016"/>
    <n v="1.0294742132043471"/>
    <n v="243915.81"/>
    <n v="251105.03658785101"/>
  </r>
  <r>
    <s v="35 - São Paulo"/>
    <s v="SUDESTE             "/>
    <x v="19"/>
    <x v="19"/>
    <s v="Editorial"/>
    <s v="OUTROS"/>
    <s v="Indireta"/>
    <n v="2016"/>
    <n v="1.0294742132043471"/>
    <n v="19463.38"/>
    <n v="20037.047811797227"/>
  </r>
  <r>
    <s v="35 - São Paulo"/>
    <s v="SUDESTE             "/>
    <x v="19"/>
    <x v="19"/>
    <s v="Editorial"/>
    <s v="OUTROS"/>
    <s v="Indireta"/>
    <n v="2016"/>
    <n v="1.0294742132043471"/>
    <n v="97264.89"/>
    <n v="100131.69610515736"/>
  </r>
  <r>
    <s v="35 - São Paulo"/>
    <s v="SUDESTE             "/>
    <x v="19"/>
    <x v="19"/>
    <s v="Editorial"/>
    <s v="OUTROS"/>
    <s v="Indireta"/>
    <n v="2016"/>
    <n v="1.0294742132043471"/>
    <n v="4225.84"/>
    <n v="4350.3933091274585"/>
  </r>
  <r>
    <s v="35 - São Paulo"/>
    <s v="SUDESTE             "/>
    <x v="5"/>
    <x v="5"/>
    <e v="#N/A"/>
    <s v="OUTROS"/>
    <s v="Indireta"/>
    <n v="2016"/>
    <n v="1.0294742132043471"/>
    <n v="2150981.67"/>
    <n v="2214380.1623402224"/>
  </r>
  <r>
    <s v="35 - São Paulo"/>
    <s v="SUDESTE             "/>
    <x v="5"/>
    <x v="5"/>
    <e v="#N/A"/>
    <s v="OUTROS"/>
    <s v="Indireta"/>
    <n v="2016"/>
    <n v="1.0294742132043471"/>
    <n v="68000"/>
    <n v="70004.246497895598"/>
  </r>
  <r>
    <s v="35 - São Paulo"/>
    <s v="SUDESTE             "/>
    <x v="5"/>
    <x v="5"/>
    <e v="#N/A"/>
    <s v="OUTROS"/>
    <s v="Indireta"/>
    <n v="2016"/>
    <n v="1.0294742132043471"/>
    <n v="1496664.02"/>
    <n v="1540777.0144207552"/>
  </r>
  <r>
    <s v="35 - São Paulo"/>
    <s v="SUDESTE             "/>
    <x v="5"/>
    <x v="5"/>
    <e v="#N/A"/>
    <s v="OUTROS"/>
    <s v="Indireta"/>
    <n v="2016"/>
    <n v="1.0294742132043471"/>
    <n v="2772487"/>
    <n v="2854203.8729442805"/>
  </r>
  <r>
    <s v="35 - São Paulo"/>
    <s v="SUDESTE             "/>
    <x v="5"/>
    <x v="5"/>
    <e v="#N/A"/>
    <s v="OUTROS"/>
    <s v="Indireta"/>
    <n v="2016"/>
    <n v="1.0294742132043471"/>
    <n v="951026"/>
    <n v="979056.7430868774"/>
  </r>
  <r>
    <s v="35 - São Paulo"/>
    <s v="SUDESTE             "/>
    <x v="5"/>
    <x v="5"/>
    <e v="#N/A"/>
    <s v="OUTROS"/>
    <s v="Indireta"/>
    <n v="2016"/>
    <n v="1.0294742132043471"/>
    <n v="1050780.81"/>
    <n v="1081751.7476249766"/>
  </r>
  <r>
    <s v="35 - São Paulo"/>
    <s v="SUDESTE             "/>
    <x v="5"/>
    <x v="5"/>
    <e v="#N/A"/>
    <s v="OUTROS"/>
    <s v="Indireta"/>
    <n v="2016"/>
    <n v="1.0294742132043471"/>
    <n v="109700"/>
    <n v="112933.32118851687"/>
  </r>
  <r>
    <s v="35 - São Paulo"/>
    <s v="SUDESTE             "/>
    <x v="15"/>
    <x v="15"/>
    <s v="Audiovisual"/>
    <s v="OUTROS"/>
    <s v="Direta"/>
    <n v="2016"/>
    <n v="1.0294742132043471"/>
    <n v="47137065.329999998"/>
    <n v="48526393.243363656"/>
  </r>
  <r>
    <s v="35 - São Paulo"/>
    <s v="SUDESTE             "/>
    <x v="42"/>
    <x v="42"/>
    <s v="Audiovisual"/>
    <s v="OUTROS"/>
    <s v="Indireta"/>
    <n v="2016"/>
    <n v="1.0294742132043471"/>
    <n v="8392.5400000000009"/>
    <n v="8639.9035132860117"/>
  </r>
  <r>
    <s v="35 - São Paulo"/>
    <s v="SUDESTE             "/>
    <x v="42"/>
    <x v="42"/>
    <s v="Audiovisual"/>
    <s v="OUTROS"/>
    <s v="Indireta"/>
    <n v="2016"/>
    <n v="1.0294742132043471"/>
    <n v="29343.69"/>
    <n v="30208.572175262267"/>
  </r>
  <r>
    <s v="35 - São Paulo"/>
    <s v="SUDESTE             "/>
    <x v="42"/>
    <x v="42"/>
    <s v="Audiovisual"/>
    <s v="OUTROS"/>
    <s v="Indireta"/>
    <n v="2016"/>
    <n v="1.0294742132043471"/>
    <n v="5972.54"/>
    <n v="6148.5759173314909"/>
  </r>
  <r>
    <s v="35 - São Paulo"/>
    <s v="SUDESTE             "/>
    <x v="31"/>
    <x v="31"/>
    <s v="Audiovisual"/>
    <s v="OUTROS"/>
    <s v="Indireta"/>
    <n v="2016"/>
    <n v="1.0294742132043471"/>
    <n v="41554.92"/>
    <n v="42779.718571769583"/>
  </r>
  <r>
    <s v="35 - São Paulo"/>
    <s v="SUDESTE             "/>
    <x v="31"/>
    <x v="31"/>
    <s v="Audiovisual"/>
    <s v="OUTROS"/>
    <s v="Direta"/>
    <n v="2016"/>
    <n v="1.0294742132043471"/>
    <n v="1290000"/>
    <n v="1328021.7350336078"/>
  </r>
  <r>
    <s v="35 - São Paulo"/>
    <s v="SUDESTE             "/>
    <x v="31"/>
    <x v="31"/>
    <s v="Audiovisual"/>
    <s v="OUTROS"/>
    <s v="Direta"/>
    <n v="2016"/>
    <n v="1.0294742132043471"/>
    <n v="1317400"/>
    <n v="1356229.3284754069"/>
  </r>
  <r>
    <s v="35 - São Paulo"/>
    <s v="SUDESTE             "/>
    <x v="31"/>
    <x v="31"/>
    <s v="Audiovisual"/>
    <s v="OUTROS"/>
    <s v="Direta"/>
    <n v="2016"/>
    <n v="1.0294742132043471"/>
    <n v="2651018"/>
    <n v="2729154.6697405619"/>
  </r>
  <r>
    <s v="35 - São Paulo"/>
    <s v="SUDESTE             "/>
    <x v="31"/>
    <x v="31"/>
    <s v="Audiovisual"/>
    <s v="OUTROS"/>
    <s v="Direta"/>
    <n v="2016"/>
    <n v="1.0294742132043471"/>
    <n v="400000"/>
    <n v="411789.68528173881"/>
  </r>
  <r>
    <s v="35 - São Paulo"/>
    <s v="SUDESTE             "/>
    <x v="31"/>
    <x v="31"/>
    <s v="Audiovisual"/>
    <s v="OUTROS"/>
    <s v="Indireta"/>
    <n v="2016"/>
    <n v="1.0294742132043471"/>
    <n v="156490.84"/>
    <n v="161103.28438268736"/>
  </r>
  <r>
    <s v="35 - São Paulo"/>
    <s v="SUDESTE             "/>
    <x v="31"/>
    <x v="31"/>
    <s v="Audiovisual"/>
    <s v="OUTROS"/>
    <s v="Direta"/>
    <n v="2016"/>
    <n v="1.0294742132043471"/>
    <n v="1900199.97"/>
    <n v="1956206.8690466739"/>
  </r>
  <r>
    <s v="35 - São Paulo"/>
    <s v="SUDESTE             "/>
    <x v="31"/>
    <x v="31"/>
    <s v="Audiovisual"/>
    <s v="OUTROS"/>
    <s v="Direta"/>
    <n v="2016"/>
    <n v="1.0294742132043471"/>
    <n v="756957.44"/>
    <n v="779268.16497317667"/>
  </r>
  <r>
    <s v="35 - São Paulo"/>
    <s v="SUDESTE             "/>
    <x v="31"/>
    <x v="31"/>
    <s v="Audiovisual"/>
    <s v="OUTROS"/>
    <s v="Indireta"/>
    <n v="2016"/>
    <n v="1.0294742132043471"/>
    <n v="118968.39"/>
    <n v="122474.88969143791"/>
  </r>
  <r>
    <s v="35 - São Paulo"/>
    <s v="SUDESTE             "/>
    <x v="31"/>
    <x v="31"/>
    <s v="Audiovisual"/>
    <s v="OUTROS"/>
    <s v="Direta"/>
    <n v="2016"/>
    <n v="1.0294742132043471"/>
    <n v="1506944.04"/>
    <n v="1551360.0299219801"/>
  </r>
  <r>
    <s v="35 - São Paulo"/>
    <s v="SUDESTE             "/>
    <x v="31"/>
    <x v="31"/>
    <s v="Audiovisual"/>
    <s v="OUTROS"/>
    <s v="Indireta"/>
    <n v="2016"/>
    <n v="1.0294742132043471"/>
    <n v="342000"/>
    <n v="352080.18091588671"/>
  </r>
  <r>
    <s v="35 - São Paulo"/>
    <s v="SUDESTE             "/>
    <x v="47"/>
    <x v="47"/>
    <s v="Audiovisual"/>
    <s v="OUTROS"/>
    <s v="Indireta"/>
    <n v="2016"/>
    <n v="1.0294742132043471"/>
    <n v="1835.03"/>
    <n v="1889.116065456373"/>
  </r>
  <r>
    <s v="35 - São Paulo"/>
    <s v="SUDESTE             "/>
    <x v="47"/>
    <x v="47"/>
    <s v="Audiovisual"/>
    <s v="OUTROS"/>
    <s v="Indireta"/>
    <n v="2016"/>
    <n v="1.0294742132043471"/>
    <n v="7292.12"/>
    <n v="7507.0494995916833"/>
  </r>
  <r>
    <s v="35 - São Paulo"/>
    <s v="SUDESTE             "/>
    <x v="34"/>
    <x v="34"/>
    <s v="Audiovisual"/>
    <s v="OUTROS"/>
    <s v="Indireta"/>
    <n v="2016"/>
    <n v="1.0294742132043471"/>
    <n v="25172.71"/>
    <n v="25914.655821471199"/>
  </r>
  <r>
    <s v="35 - São Paulo"/>
    <s v="SUDESTE             "/>
    <x v="28"/>
    <x v="28"/>
    <s v="Audiovisual"/>
    <s v="OUTROS"/>
    <s v="Indireta"/>
    <n v="2016"/>
    <n v="1.0294742132043471"/>
    <n v="96350.54"/>
    <n v="99190.39635831397"/>
  </r>
  <r>
    <s v="35 - São Paulo"/>
    <s v="SUDESTE             "/>
    <x v="28"/>
    <x v="28"/>
    <s v="Audiovisual"/>
    <s v="OUTROS"/>
    <s v="Direta"/>
    <n v="2016"/>
    <n v="1.0294742132043471"/>
    <n v="183148.04"/>
    <n v="188546.18437891829"/>
  </r>
  <r>
    <s v="35 - São Paulo"/>
    <s v="SUDESTE             "/>
    <x v="28"/>
    <x v="28"/>
    <s v="Audiovisual"/>
    <s v="OUTROS"/>
    <s v="Direta"/>
    <n v="2016"/>
    <n v="1.0294742132043471"/>
    <n v="4424.42"/>
    <n v="4554.8262983855775"/>
  </r>
  <r>
    <s v="35 - São Paulo"/>
    <s v="SUDESTE             "/>
    <x v="7"/>
    <x v="7"/>
    <s v="Música"/>
    <s v="OUTROS"/>
    <s v="Indireta"/>
    <n v="2016"/>
    <n v="1.0294742132043471"/>
    <n v="118251.72"/>
    <n v="121737.09640706076"/>
  </r>
  <r>
    <s v="35 - São Paulo"/>
    <s v="SUDESTE             "/>
    <x v="16"/>
    <x v="16"/>
    <s v="Audiovisual"/>
    <s v="OUTROS"/>
    <s v="Indireta"/>
    <n v="2016"/>
    <n v="1.0294742132043471"/>
    <n v="283367.03999999998"/>
    <n v="291719.06055204471"/>
  </r>
  <r>
    <s v="35 - São Paulo"/>
    <s v="SUDESTE             "/>
    <x v="16"/>
    <x v="16"/>
    <s v="Audiovisual"/>
    <s v="OUTROS"/>
    <s v="Indireta"/>
    <n v="2016"/>
    <n v="1.0294742132043471"/>
    <n v="56500"/>
    <n v="58165.293046045612"/>
  </r>
  <r>
    <s v="35 - São Paulo"/>
    <s v="SUDESTE             "/>
    <x v="16"/>
    <x v="16"/>
    <s v="Audiovisual"/>
    <s v="OUTROS"/>
    <s v="Indireta"/>
    <n v="2016"/>
    <n v="1.0294742132043471"/>
    <n v="390000"/>
    <n v="401494.94314969535"/>
  </r>
  <r>
    <s v="35 - São Paulo"/>
    <s v="SUDESTE             "/>
    <x v="16"/>
    <x v="16"/>
    <s v="Audiovisual"/>
    <s v="OUTROS"/>
    <s v="Indireta"/>
    <n v="2016"/>
    <n v="1.0294742132043471"/>
    <n v="776594.27"/>
    <n v="799483.77508725424"/>
  </r>
  <r>
    <s v="35 - São Paulo"/>
    <s v="SUDESTE             "/>
    <x v="16"/>
    <x v="16"/>
    <s v="Audiovisual"/>
    <s v="OUTROS"/>
    <s v="Indireta"/>
    <n v="2016"/>
    <n v="1.0294742132043471"/>
    <n v="81995.38"/>
    <n v="84412.129311891462"/>
  </r>
  <r>
    <s v="35 - São Paulo"/>
    <s v="SUDESTE             "/>
    <x v="16"/>
    <x v="16"/>
    <s v="Audiovisual"/>
    <s v="OUTROS"/>
    <s v="Indireta"/>
    <n v="2016"/>
    <n v="1.0294742132043471"/>
    <n v="129936.41"/>
    <n v="133766.18345134746"/>
  </r>
  <r>
    <s v="35 - São Paulo"/>
    <s v="SUDESTE             "/>
    <x v="16"/>
    <x v="16"/>
    <s v="Audiovisual"/>
    <s v="OUTROS"/>
    <s v="Indireta"/>
    <n v="2016"/>
    <n v="1.0294742132043471"/>
    <n v="48000"/>
    <n v="49414.762233808658"/>
  </r>
  <r>
    <s v="35 - São Paulo"/>
    <s v="SUDESTE             "/>
    <x v="32"/>
    <x v="32"/>
    <s v="Audiovisual"/>
    <s v="OUTROS"/>
    <s v="Indireta"/>
    <n v="2016"/>
    <n v="1.0294742132043471"/>
    <n v="495310.72"/>
    <n v="509909.61376367864"/>
  </r>
  <r>
    <s v="35 - São Paulo"/>
    <s v="SUDESTE             "/>
    <x v="32"/>
    <x v="32"/>
    <s v="Audiovisual"/>
    <s v="OUTROS"/>
    <s v="Indireta"/>
    <n v="2016"/>
    <n v="1.0294742132043471"/>
    <n v="13326.33"/>
    <n v="13719.113091651487"/>
  </r>
  <r>
    <s v="35 - São Paulo"/>
    <s v="SUDESTE             "/>
    <x v="32"/>
    <x v="32"/>
    <s v="Audiovisual"/>
    <s v="OUTROS"/>
    <s v="Indireta"/>
    <n v="2016"/>
    <n v="1.0294742132043471"/>
    <n v="132534.09"/>
    <n v="136440.42802550411"/>
  </r>
  <r>
    <s v="35 - São Paulo"/>
    <s v="SUDESTE             "/>
    <x v="32"/>
    <x v="32"/>
    <s v="Audiovisual"/>
    <s v="OUTROS"/>
    <s v="Indireta"/>
    <n v="2016"/>
    <n v="1.0294742132043471"/>
    <n v="117682.5"/>
    <n v="121151.09909542058"/>
  </r>
  <r>
    <s v="35 - São Paulo"/>
    <s v="SUDESTE             "/>
    <x v="59"/>
    <x v="59"/>
    <s v="Educação e Criação em Artes"/>
    <s v="OUTROS"/>
    <s v="Indireta"/>
    <n v="2016"/>
    <n v="1.0294742132043471"/>
    <n v="722.37"/>
    <n v="743.66128739242424"/>
  </r>
  <r>
    <s v="35 - São Paulo"/>
    <s v="SUDESTE             "/>
    <x v="59"/>
    <x v="59"/>
    <s v="Educação e Criação em Artes"/>
    <s v="OUTROS"/>
    <s v="Indireta"/>
    <n v="2016"/>
    <n v="1.0294742132043471"/>
    <n v="27722.86"/>
    <n v="28539.969486274265"/>
  </r>
  <r>
    <s v="35 - São Paulo"/>
    <s v="SUDESTE             "/>
    <x v="53"/>
    <x v="53"/>
    <s v="Educação e Criação em Artes"/>
    <s v="OUTROS"/>
    <s v="Indireta"/>
    <n v="2016"/>
    <n v="1.0294742132043471"/>
    <n v="16536.32"/>
    <n v="17023.715021295309"/>
  </r>
  <r>
    <s v="35 - São Paulo"/>
    <s v="SUDESTE             "/>
    <x v="53"/>
    <x v="53"/>
    <s v="Educação e Criação em Artes"/>
    <s v="OUTROS"/>
    <s v="Indireta"/>
    <n v="2016"/>
    <n v="1.0294742132043471"/>
    <n v="5006.38"/>
    <n v="5153.9391115019789"/>
  </r>
  <r>
    <s v="35 - São Paulo"/>
    <s v="SUDESTE             "/>
    <x v="55"/>
    <x v="55"/>
    <s v="Educação e Criação em Artes"/>
    <s v="OUTROS"/>
    <s v="Indireta"/>
    <n v="2016"/>
    <n v="1.0294742132043471"/>
    <n v="3856.84"/>
    <n v="3970.5173244550542"/>
  </r>
  <r>
    <s v="35 - São Paulo"/>
    <s v="SUDESTE             "/>
    <x v="55"/>
    <x v="55"/>
    <s v="Educação e Criação em Artes"/>
    <s v="OUTROS"/>
    <s v="Indireta"/>
    <n v="2016"/>
    <n v="1.0294742132043471"/>
    <n v="1829.85"/>
    <n v="1883.7833890319744"/>
  </r>
  <r>
    <s v="35 - São Paulo"/>
    <s v="SUDESTE             "/>
    <x v="36"/>
    <x v="36"/>
    <s v="Artes Cênicas e Espetáculos"/>
    <s v="OUTROS"/>
    <s v="Indireta"/>
    <n v="2016"/>
    <n v="1.0294742132043471"/>
    <n v="1370.58"/>
    <n v="1410.976767133614"/>
  </r>
  <r>
    <s v="35 - São Paulo"/>
    <s v="SUDESTE             "/>
    <x v="36"/>
    <x v="36"/>
    <s v="Artes Cênicas e Espetáculos"/>
    <s v="OUTROS"/>
    <s v="Indireta"/>
    <n v="2016"/>
    <n v="1.0294742132043471"/>
    <n v="269778.14"/>
    <n v="277729.63841623219"/>
  </r>
  <r>
    <s v="35 - São Paulo"/>
    <s v="SUDESTE             "/>
    <x v="56"/>
    <x v="56"/>
    <s v="Artes Cênicas e Espetáculos"/>
    <s v="OUTROS"/>
    <s v="Indireta"/>
    <n v="2016"/>
    <n v="1.0294742132043471"/>
    <n v="10619.17"/>
    <n v="10932.161680633206"/>
  </r>
  <r>
    <s v="35 - São Paulo"/>
    <s v="SUDESTE             "/>
    <x v="58"/>
    <x v="58"/>
    <s v="Artes Cênicas e Espetáculos"/>
    <s v="OUTROS"/>
    <s v="Indireta"/>
    <n v="2016"/>
    <n v="1.0294742132043471"/>
    <n v="13725.32"/>
    <n v="14129.863007977889"/>
  </r>
  <r>
    <s v="35 - São Paulo"/>
    <s v="SUDESTE             "/>
    <x v="58"/>
    <x v="58"/>
    <s v="Artes Cênicas e Espetáculos"/>
    <s v="OUTROS"/>
    <s v="Indireta"/>
    <n v="2016"/>
    <n v="1.0294742132043471"/>
    <n v="2878.38"/>
    <n v="2963.2179858031286"/>
  </r>
  <r>
    <s v="35 - São Paulo"/>
    <s v="SUDESTE             "/>
    <x v="20"/>
    <x v="20"/>
    <s v="Artes Cênicas e Espetáculos"/>
    <s v="OUTROS"/>
    <s v="Indireta"/>
    <n v="2016"/>
    <n v="1.0294742132043471"/>
    <n v="2390.33"/>
    <n v="2460.7830960487468"/>
  </r>
  <r>
    <s v="35 - São Paulo"/>
    <s v="SUDESTE             "/>
    <x v="20"/>
    <x v="20"/>
    <s v="Artes Cênicas e Espetáculos"/>
    <s v="OUTROS"/>
    <s v="Indireta"/>
    <n v="2016"/>
    <n v="1.0294742132043471"/>
    <n v="24800"/>
    <n v="25530.960487467808"/>
  </r>
  <r>
    <s v="35 - São Paulo"/>
    <s v="SUDESTE             "/>
    <x v="20"/>
    <x v="20"/>
    <s v="Artes Cênicas e Espetáculos"/>
    <s v="OUTROS"/>
    <s v="Indireta"/>
    <n v="2016"/>
    <n v="1.0294742132043471"/>
    <n v="154700"/>
    <n v="159259.66078271248"/>
  </r>
  <r>
    <s v="35 - São Paulo"/>
    <s v="SUDESTE             "/>
    <x v="20"/>
    <x v="20"/>
    <s v="Artes Cênicas e Espetáculos"/>
    <s v="OUTROS"/>
    <s v="Indireta"/>
    <n v="2016"/>
    <n v="1.0294742132043471"/>
    <n v="166544.26"/>
    <n v="171453.02102720022"/>
  </r>
  <r>
    <s v="35 - São Paulo"/>
    <s v="SUDESTE             "/>
    <x v="20"/>
    <x v="20"/>
    <s v="Artes Cênicas e Espetáculos"/>
    <s v="OUTROS"/>
    <s v="Indireta"/>
    <n v="2016"/>
    <n v="1.0294742132043471"/>
    <n v="5081.53"/>
    <n v="5231.3040986242859"/>
  </r>
  <r>
    <s v="35 - São Paulo"/>
    <s v="SUDESTE             "/>
    <x v="20"/>
    <x v="20"/>
    <s v="Artes Cênicas e Espetáculos"/>
    <s v="OUTROS"/>
    <s v="Indireta"/>
    <n v="2016"/>
    <n v="1.0294742132043471"/>
    <n v="179200"/>
    <n v="184481.779006219"/>
  </r>
  <r>
    <s v="35 - São Paulo"/>
    <s v="SUDESTE             "/>
    <x v="30"/>
    <x v="30"/>
    <s v="Artes Cênicas e Espetáculos"/>
    <s v="OUTROS"/>
    <s v="Indireta"/>
    <n v="2016"/>
    <n v="1.0294742132043471"/>
    <n v="125333.16"/>
    <n v="129027.25627941455"/>
  </r>
  <r>
    <s v="35 - São Paulo"/>
    <s v="SUDESTE             "/>
    <x v="30"/>
    <x v="30"/>
    <s v="Artes Cênicas e Espetáculos"/>
    <s v="OUTROS"/>
    <s v="Indireta"/>
    <n v="2016"/>
    <n v="1.0294742132043471"/>
    <n v="183825.29"/>
    <n v="189243.39578981095"/>
  </r>
  <r>
    <s v="35 - São Paulo"/>
    <s v="SUDESTE             "/>
    <x v="23"/>
    <x v="23"/>
    <s v="Patrimônio"/>
    <s v="FUNDO CULTURAL"/>
    <s v="Direta"/>
    <n v="2016"/>
    <n v="1.0294742132043471"/>
    <n v="357220"/>
    <n v="367748.77844085684"/>
  </r>
  <r>
    <s v="35 - São Paulo"/>
    <s v="SUDESTE             "/>
    <x v="49"/>
    <x v="49"/>
    <s v="Patrimônio"/>
    <s v="FUNDO CULTURAL"/>
    <s v="Direta"/>
    <n v="2016"/>
    <n v="1.0294742132043471"/>
    <n v="2500000"/>
    <n v="2573685.5330108679"/>
  </r>
  <r>
    <s v="35 - São Paulo"/>
    <s v="SUDESTE             "/>
    <x v="48"/>
    <x v="48"/>
    <s v="Patrimônio"/>
    <s v="FUNDO CULTURAL"/>
    <s v="Direta"/>
    <n v="2016"/>
    <n v="1.0294742132043471"/>
    <n v="3000000"/>
    <n v="3088422.6396130412"/>
  </r>
  <r>
    <s v="35 - São Paulo"/>
    <s v="SUDESTE             "/>
    <x v="44"/>
    <x v="44"/>
    <s v="Artes Cênicas e Espetáculos"/>
    <s v="FUNDO CULTURAL"/>
    <s v="Direta"/>
    <n v="2016"/>
    <n v="1.0294742132043471"/>
    <n v="4480000"/>
    <n v="4612044.4751554746"/>
  </r>
  <r>
    <s v="35 - São Paulo"/>
    <s v="SUDESTE             "/>
    <x v="44"/>
    <x v="44"/>
    <s v="Artes Cênicas e Espetáculos"/>
    <s v="OUTROS"/>
    <s v="Indireta"/>
    <n v="2016"/>
    <n v="1.0294742132043471"/>
    <n v="214832.97"/>
    <n v="221165.0027611031"/>
  </r>
  <r>
    <s v="35 - São Paulo"/>
    <s v="SUDESTE             "/>
    <x v="44"/>
    <x v="44"/>
    <s v="Artes Cênicas e Espetáculos"/>
    <s v="OUTROS"/>
    <s v="Indireta"/>
    <n v="2016"/>
    <n v="1.0294742132043471"/>
    <n v="48605.49"/>
    <n v="50038.098575161755"/>
  </r>
  <r>
    <s v="17 - Tocantins"/>
    <s v="NORTE               "/>
    <x v="26"/>
    <x v="26"/>
    <s v="Editorial"/>
    <s v="OUTROS"/>
    <s v="Indireta"/>
    <n v="2016"/>
    <n v="1.0294742132043471"/>
    <n v="10034.450000000001"/>
    <n v="10330.207518688361"/>
  </r>
  <r>
    <s v="17 - Tocantins"/>
    <s v="NORTE               "/>
    <x v="25"/>
    <x v="25"/>
    <s v="Editorial"/>
    <s v="OUTROS"/>
    <s v="Indireta"/>
    <n v="2016"/>
    <n v="1.0294742132043471"/>
    <n v="17427.53"/>
    <n v="17941.192734845154"/>
  </r>
  <r>
    <s v="17 - Tocantins"/>
    <s v="NORTE               "/>
    <x v="25"/>
    <x v="25"/>
    <s v="Editorial"/>
    <s v="OUTROS"/>
    <s v="Indireta"/>
    <n v="2016"/>
    <n v="1.0294742132043471"/>
    <n v="31543.54"/>
    <n v="32473.26102317985"/>
  </r>
  <r>
    <s v="17 - Tocantins"/>
    <s v="NORTE               "/>
    <x v="5"/>
    <x v="5"/>
    <e v="#N/A"/>
    <s v="OUTROS"/>
    <s v="Indireta"/>
    <n v="2016"/>
    <n v="1.0294742132043471"/>
    <n v="9435.0400000000009"/>
    <n v="9713.1303805515436"/>
  </r>
  <r>
    <s v="17 - Tocantins"/>
    <s v="NORTE               "/>
    <x v="5"/>
    <x v="5"/>
    <e v="#N/A"/>
    <s v="OUTROS"/>
    <s v="Indireta"/>
    <n v="2016"/>
    <n v="1.0294742132043471"/>
    <n v="4705.6499999999996"/>
    <n v="4844.3453313650352"/>
  </r>
  <r>
    <s v="17 - Tocantins"/>
    <s v="NORTE               "/>
    <x v="20"/>
    <x v="20"/>
    <s v="Artes Cênicas e Espetáculos"/>
    <s v="OUTROS"/>
    <s v="Indireta"/>
    <n v="2016"/>
    <n v="1.0294742132043471"/>
    <n v="7698.48"/>
    <n v="7925.3866408694012"/>
  </r>
  <r>
    <s v="12 - Acre"/>
    <s v="NORTE               "/>
    <x v="32"/>
    <x v="32"/>
    <s v="Audiovisual"/>
    <s v="OUTROS"/>
    <s v="Indireta"/>
    <n v="2017"/>
    <n v="1"/>
    <n v="43781.08"/>
    <n v="43781.08"/>
  </r>
  <r>
    <s v="27 - Alagoas"/>
    <s v="NORDESTE            "/>
    <x v="32"/>
    <x v="32"/>
    <s v="Audiovisual"/>
    <s v="OUTROS"/>
    <s v="Indireta"/>
    <n v="2017"/>
    <n v="1"/>
    <n v="75884.52"/>
    <n v="75884.52"/>
  </r>
  <r>
    <s v="27 - Alagoas"/>
    <s v="NORDESTE            "/>
    <x v="20"/>
    <x v="20"/>
    <s v="Artes Cênicas e Espetáculos"/>
    <s v="OUTROS"/>
    <s v="Indireta"/>
    <n v="2017"/>
    <n v="1"/>
    <n v="3846.95"/>
    <n v="3846.95"/>
  </r>
  <r>
    <s v="13 - Amazonas"/>
    <s v="NORTE               "/>
    <x v="18"/>
    <x v="18"/>
    <s v="Editorial"/>
    <s v="OUTROS"/>
    <s v="Indireta"/>
    <n v="2017"/>
    <n v="1"/>
    <n v="83481.899999999994"/>
    <n v="83481.899999999994"/>
  </r>
  <r>
    <s v="13 - Amazonas"/>
    <s v="NORTE               "/>
    <x v="18"/>
    <x v="18"/>
    <s v="Editorial"/>
    <s v="OUTROS"/>
    <s v="Indireta"/>
    <n v="2017"/>
    <n v="1"/>
    <n v="4859.28"/>
    <n v="4859.28"/>
  </r>
  <r>
    <s v="13 - Amazonas"/>
    <s v="NORTE               "/>
    <x v="20"/>
    <x v="20"/>
    <s v="Artes Cênicas e Espetáculos"/>
    <s v="OUTROS"/>
    <s v="Indireta"/>
    <n v="2017"/>
    <n v="1"/>
    <n v="123233.3"/>
    <n v="123233.3"/>
  </r>
  <r>
    <s v="16 - Amapá"/>
    <s v="NORTE               "/>
    <x v="32"/>
    <x v="32"/>
    <s v="Audiovisual"/>
    <s v="OUTROS"/>
    <s v="Indireta"/>
    <n v="2017"/>
    <n v="1"/>
    <n v="7501.57"/>
    <n v="7501.57"/>
  </r>
  <r>
    <s v="29 - Bahia"/>
    <s v="NORDESTE            "/>
    <x v="2"/>
    <x v="2"/>
    <e v="#N/A"/>
    <s v="OUTROS"/>
    <s v="Indireta"/>
    <n v="2017"/>
    <n v="1"/>
    <n v="71944.38"/>
    <n v="71944.38"/>
  </r>
  <r>
    <s v="29 - Bahia"/>
    <s v="NORDESTE            "/>
    <x v="2"/>
    <x v="2"/>
    <e v="#N/A"/>
    <s v="OUTROS"/>
    <s v="Indireta"/>
    <n v="2017"/>
    <n v="1"/>
    <n v="5111.09"/>
    <n v="5111.09"/>
  </r>
  <r>
    <s v="29 - Bahia"/>
    <s v="NORDESTE            "/>
    <x v="40"/>
    <x v="40"/>
    <s v="Música"/>
    <s v="OUTROS"/>
    <s v="Indireta"/>
    <n v="2017"/>
    <n v="1"/>
    <n v="18576.46"/>
    <n v="18576.46"/>
  </r>
  <r>
    <s v="29 - Bahia"/>
    <s v="NORDESTE            "/>
    <x v="40"/>
    <x v="40"/>
    <s v="Música"/>
    <s v="OUTROS"/>
    <s v="Indireta"/>
    <n v="2017"/>
    <n v="1"/>
    <n v="150000"/>
    <n v="150000"/>
  </r>
  <r>
    <s v="29 - Bahia"/>
    <s v="NORDESTE            "/>
    <x v="25"/>
    <x v="25"/>
    <s v="Editorial"/>
    <s v="OUTROS"/>
    <s v="Indireta"/>
    <n v="2017"/>
    <n v="1"/>
    <n v="63129.37"/>
    <n v="63129.37"/>
  </r>
  <r>
    <s v="29 - Bahia"/>
    <s v="NORDESTE            "/>
    <x v="33"/>
    <x v="33"/>
    <s v="Editorial"/>
    <s v="OUTROS"/>
    <s v="Indireta"/>
    <n v="2017"/>
    <n v="1"/>
    <n v="13333.89"/>
    <n v="13333.89"/>
  </r>
  <r>
    <s v="29 - Bahia"/>
    <s v="NORDESTE            "/>
    <x v="37"/>
    <x v="37"/>
    <s v="Música"/>
    <s v="OUTROS"/>
    <s v="Indireta"/>
    <n v="2017"/>
    <n v="1"/>
    <n v="5642.56"/>
    <n v="5642.56"/>
  </r>
  <r>
    <s v="29 - Bahia"/>
    <s v="NORDESTE            "/>
    <x v="5"/>
    <x v="5"/>
    <e v="#N/A"/>
    <s v="OUTROS"/>
    <s v="Indireta"/>
    <n v="2017"/>
    <n v="1"/>
    <n v="25292.77"/>
    <n v="25292.77"/>
  </r>
  <r>
    <s v="29 - Bahia"/>
    <s v="NORDESTE            "/>
    <x v="15"/>
    <x v="15"/>
    <s v="Audiovisual"/>
    <s v="OUTROS"/>
    <s v="Direta"/>
    <n v="2017"/>
    <n v="1"/>
    <n v="3014390.25"/>
    <n v="3014390.25"/>
  </r>
  <r>
    <s v="29 - Bahia"/>
    <s v="NORDESTE            "/>
    <x v="16"/>
    <x v="16"/>
    <s v="Audiovisual"/>
    <s v="OUTROS"/>
    <s v="Indireta"/>
    <n v="2017"/>
    <n v="1"/>
    <n v="16990.310000000001"/>
    <n v="16990.310000000001"/>
  </r>
  <r>
    <s v="29 - Bahia"/>
    <s v="NORDESTE            "/>
    <x v="16"/>
    <x v="16"/>
    <s v="Audiovisual"/>
    <s v="OUTROS"/>
    <s v="Indireta"/>
    <n v="2017"/>
    <n v="1"/>
    <n v="19649.41"/>
    <n v="19649.41"/>
  </r>
  <r>
    <s v="29 - Bahia"/>
    <s v="NORDESTE            "/>
    <x v="53"/>
    <x v="53"/>
    <s v="Educação e Criação em Artes"/>
    <s v="OUTROS"/>
    <s v="Indireta"/>
    <n v="2017"/>
    <n v="1"/>
    <n v="8163.92"/>
    <n v="8163.92"/>
  </r>
  <r>
    <s v="29 - Bahia"/>
    <s v="NORDESTE            "/>
    <x v="53"/>
    <x v="53"/>
    <s v="Educação e Criação em Artes"/>
    <s v="OUTROS"/>
    <s v="Indireta"/>
    <n v="2017"/>
    <n v="1"/>
    <n v="739.3"/>
    <n v="739.3"/>
  </r>
  <r>
    <s v="29 - Bahia"/>
    <s v="NORDESTE            "/>
    <x v="56"/>
    <x v="56"/>
    <s v="Artes Cênicas e Espetáculos"/>
    <s v="OUTROS"/>
    <s v="Indireta"/>
    <n v="2017"/>
    <n v="1"/>
    <n v="240000"/>
    <n v="240000"/>
  </r>
  <r>
    <s v="29 - Bahia"/>
    <s v="NORDESTE            "/>
    <x v="20"/>
    <x v="20"/>
    <s v="Artes Cênicas e Espetáculos"/>
    <s v="OUTROS"/>
    <s v="Indireta"/>
    <n v="2017"/>
    <n v="1"/>
    <n v="28981.06"/>
    <n v="28981.06"/>
  </r>
  <r>
    <s v="29 - Bahia"/>
    <s v="NORDESTE            "/>
    <x v="20"/>
    <x v="20"/>
    <s v="Artes Cênicas e Espetáculos"/>
    <s v="OUTROS"/>
    <s v="Indireta"/>
    <n v="2017"/>
    <n v="1"/>
    <n v="124000"/>
    <n v="124000"/>
  </r>
  <r>
    <s v="29 - Bahia"/>
    <s v="NORDESTE            "/>
    <x v="48"/>
    <x v="48"/>
    <s v="Patrimônio"/>
    <s v="FUNDO CULTURAL"/>
    <s v="Direta"/>
    <n v="2017"/>
    <n v="1"/>
    <n v="2000000"/>
    <n v="2000000"/>
  </r>
  <r>
    <s v="29 - Bahia"/>
    <s v="NORDESTE            "/>
    <x v="48"/>
    <x v="48"/>
    <s v="Patrimônio"/>
    <s v="FUNDO CULTURAL"/>
    <s v="Direta"/>
    <n v="2017"/>
    <n v="1"/>
    <n v="200000"/>
    <n v="200000"/>
  </r>
  <r>
    <s v="23 - Ceará"/>
    <s v="NORDESTE            "/>
    <x v="26"/>
    <x v="26"/>
    <s v="Editorial"/>
    <s v="OUTROS"/>
    <s v="Indireta"/>
    <n v="2017"/>
    <n v="1"/>
    <n v="55923.03"/>
    <n v="55923.03"/>
  </r>
  <r>
    <s v="23 - Ceará"/>
    <s v="NORDESTE            "/>
    <x v="25"/>
    <x v="25"/>
    <s v="Editorial"/>
    <s v="OUTROS"/>
    <s v="Indireta"/>
    <n v="2017"/>
    <n v="1"/>
    <n v="16718.419999999998"/>
    <n v="16718.419999999998"/>
  </r>
  <r>
    <s v="23 - Ceará"/>
    <s v="NORDESTE            "/>
    <x v="17"/>
    <x v="17"/>
    <s v="Editorial"/>
    <s v="OUTROS"/>
    <s v="Indireta"/>
    <n v="2017"/>
    <n v="1"/>
    <n v="11284.16"/>
    <n v="11284.16"/>
  </r>
  <r>
    <s v="23 - Ceará"/>
    <s v="NORDESTE            "/>
    <x v="31"/>
    <x v="31"/>
    <s v="Audiovisual"/>
    <s v="OUTROS"/>
    <s v="Indireta"/>
    <n v="2017"/>
    <n v="1"/>
    <n v="3750.36"/>
    <n v="3750.36"/>
  </r>
  <r>
    <s v="23 - Ceará"/>
    <s v="NORDESTE            "/>
    <x v="31"/>
    <x v="31"/>
    <s v="Audiovisual"/>
    <s v="OUTROS"/>
    <s v="Direta"/>
    <n v="2017"/>
    <n v="1"/>
    <n v="666600"/>
    <n v="666600"/>
  </r>
  <r>
    <s v="23 - Ceará"/>
    <s v="NORDESTE            "/>
    <x v="31"/>
    <x v="31"/>
    <s v="Audiovisual"/>
    <s v="OUTROS"/>
    <s v="Direta"/>
    <n v="2017"/>
    <n v="1"/>
    <n v="49995"/>
    <n v="49995"/>
  </r>
  <r>
    <s v="53 - Distrito Federal"/>
    <s v="CENTRO OESTE        "/>
    <x v="2"/>
    <x v="2"/>
    <e v="#N/A"/>
    <s v="OUTROS"/>
    <s v="Indireta"/>
    <n v="2017"/>
    <n v="1"/>
    <n v="121898.56"/>
    <n v="121898.56"/>
  </r>
  <r>
    <s v="53 - Distrito Federal"/>
    <s v="CENTRO OESTE        "/>
    <x v="25"/>
    <x v="25"/>
    <s v="Editorial"/>
    <s v="OUTROS"/>
    <s v="Indireta"/>
    <n v="2017"/>
    <n v="1"/>
    <n v="23033.27"/>
    <n v="23033.27"/>
  </r>
  <r>
    <s v="53 - Distrito Federal"/>
    <s v="CENTRO OESTE        "/>
    <x v="5"/>
    <x v="5"/>
    <e v="#N/A"/>
    <s v="OUTROS"/>
    <s v="Indireta"/>
    <n v="2017"/>
    <n v="1"/>
    <n v="394.02"/>
    <n v="394.02"/>
  </r>
  <r>
    <s v="32 - Espírito Santo"/>
    <s v="SUDESTE             "/>
    <x v="38"/>
    <x v="38"/>
    <e v="#N/A"/>
    <s v="OUTROS"/>
    <s v="Indireta"/>
    <n v="2017"/>
    <n v="1"/>
    <n v="8074.6"/>
    <n v="8074.6"/>
  </r>
  <r>
    <s v="32 - Espírito Santo"/>
    <s v="SUDESTE             "/>
    <x v="40"/>
    <x v="40"/>
    <s v="Música"/>
    <s v="OUTROS"/>
    <s v="Indireta"/>
    <n v="2017"/>
    <n v="1"/>
    <n v="2615.69"/>
    <n v="2615.69"/>
  </r>
  <r>
    <s v="32 - Espírito Santo"/>
    <s v="SUDESTE             "/>
    <x v="40"/>
    <x v="40"/>
    <s v="Música"/>
    <s v="OUTROS"/>
    <s v="Indireta"/>
    <n v="2017"/>
    <n v="1"/>
    <n v="8003.14"/>
    <n v="8003.14"/>
  </r>
  <r>
    <s v="32 - Espírito Santo"/>
    <s v="SUDESTE             "/>
    <x v="5"/>
    <x v="5"/>
    <e v="#N/A"/>
    <s v="OUTROS"/>
    <s v="Indireta"/>
    <n v="2017"/>
    <n v="1"/>
    <n v="12922.73"/>
    <n v="12922.73"/>
  </r>
  <r>
    <s v="32 - Espírito Santo"/>
    <s v="SUDESTE             "/>
    <x v="5"/>
    <x v="5"/>
    <e v="#N/A"/>
    <s v="OUTROS"/>
    <s v="Indireta"/>
    <n v="2017"/>
    <n v="1"/>
    <n v="4766.99"/>
    <n v="4766.99"/>
  </r>
  <r>
    <s v="32 - Espírito Santo"/>
    <s v="SUDESTE             "/>
    <x v="42"/>
    <x v="42"/>
    <s v="Audiovisual"/>
    <s v="OUTROS"/>
    <s v="Indireta"/>
    <n v="2017"/>
    <n v="1"/>
    <n v="5056.7299999999996"/>
    <n v="5056.7299999999996"/>
  </r>
  <r>
    <s v="32 - Espírito Santo"/>
    <s v="SUDESTE             "/>
    <x v="20"/>
    <x v="20"/>
    <s v="Artes Cênicas e Espetáculos"/>
    <s v="OUTROS"/>
    <s v="Indireta"/>
    <n v="2017"/>
    <n v="1"/>
    <n v="1597.86"/>
    <n v="1597.86"/>
  </r>
  <r>
    <s v="32 - Espírito Santo"/>
    <s v="SUDESTE             "/>
    <x v="20"/>
    <x v="20"/>
    <s v="Artes Cênicas e Espetáculos"/>
    <s v="OUTROS"/>
    <s v="Indireta"/>
    <n v="2017"/>
    <n v="1"/>
    <n v="115.97"/>
    <n v="115.97"/>
  </r>
  <r>
    <s v="52 - Goiás"/>
    <s v="CENTRO OESTE        "/>
    <x v="2"/>
    <x v="2"/>
    <e v="#N/A"/>
    <s v="OUTROS"/>
    <s v="Indireta"/>
    <n v="2017"/>
    <n v="1"/>
    <n v="8614.51"/>
    <n v="8614.51"/>
  </r>
  <r>
    <s v="52 - Goiás"/>
    <s v="CENTRO OESTE        "/>
    <x v="26"/>
    <x v="26"/>
    <s v="Editorial"/>
    <s v="OUTROS"/>
    <s v="Indireta"/>
    <n v="2017"/>
    <n v="1"/>
    <n v="13448.92"/>
    <n v="13448.92"/>
  </r>
  <r>
    <s v="52 - Goiás"/>
    <s v="CENTRO OESTE        "/>
    <x v="40"/>
    <x v="40"/>
    <s v="Música"/>
    <s v="OUTROS"/>
    <s v="Indireta"/>
    <n v="2017"/>
    <n v="1"/>
    <n v="456.89"/>
    <n v="456.89"/>
  </r>
  <r>
    <s v="52 - Goiás"/>
    <s v="CENTRO OESTE        "/>
    <x v="40"/>
    <x v="40"/>
    <s v="Música"/>
    <s v="OUTROS"/>
    <s v="Indireta"/>
    <n v="2017"/>
    <n v="1"/>
    <n v="13499.93"/>
    <n v="13499.93"/>
  </r>
  <r>
    <s v="52 - Goiás"/>
    <s v="CENTRO OESTE        "/>
    <x v="40"/>
    <x v="40"/>
    <s v="Música"/>
    <s v="OUTROS"/>
    <s v="Indireta"/>
    <n v="2017"/>
    <n v="1"/>
    <n v="454.26"/>
    <n v="454.26"/>
  </r>
  <r>
    <s v="52 - Goiás"/>
    <s v="CENTRO OESTE        "/>
    <x v="25"/>
    <x v="25"/>
    <s v="Editorial"/>
    <s v="OUTROS"/>
    <s v="Indireta"/>
    <n v="2017"/>
    <n v="1"/>
    <n v="14091.38"/>
    <n v="14091.38"/>
  </r>
  <r>
    <s v="52 - Goiás"/>
    <s v="CENTRO OESTE        "/>
    <x v="13"/>
    <x v="13"/>
    <s v="Editorial"/>
    <s v="OUTROS"/>
    <s v="Indireta"/>
    <n v="2017"/>
    <n v="1"/>
    <n v="39108.25"/>
    <n v="39108.25"/>
  </r>
  <r>
    <s v="52 - Goiás"/>
    <s v="CENTRO OESTE        "/>
    <x v="5"/>
    <x v="5"/>
    <e v="#N/A"/>
    <s v="OUTROS"/>
    <s v="Indireta"/>
    <n v="2017"/>
    <n v="1"/>
    <n v="12588.11"/>
    <n v="12588.11"/>
  </r>
  <r>
    <s v="52 - Goiás"/>
    <s v="CENTRO OESTE        "/>
    <x v="28"/>
    <x v="28"/>
    <s v="Audiovisual"/>
    <s v="OUTROS"/>
    <s v="Indireta"/>
    <n v="2017"/>
    <n v="1"/>
    <n v="136199.82"/>
    <n v="136199.82"/>
  </r>
  <r>
    <s v="52 - Goiás"/>
    <s v="CENTRO OESTE        "/>
    <x v="32"/>
    <x v="32"/>
    <s v="Audiovisual"/>
    <s v="OUTROS"/>
    <s v="Indireta"/>
    <n v="2017"/>
    <n v="1"/>
    <n v="7195.08"/>
    <n v="7195.08"/>
  </r>
  <r>
    <s v="52 - Goiás"/>
    <s v="CENTRO OESTE        "/>
    <x v="32"/>
    <x v="32"/>
    <s v="Audiovisual"/>
    <s v="OUTROS"/>
    <s v="Indireta"/>
    <n v="2017"/>
    <n v="1"/>
    <n v="258.47000000000003"/>
    <n v="258.47000000000003"/>
  </r>
  <r>
    <s v="52 - Goiás"/>
    <s v="CENTRO OESTE        "/>
    <x v="20"/>
    <x v="20"/>
    <s v="Artes Cênicas e Espetáculos"/>
    <s v="OUTROS"/>
    <s v="Indireta"/>
    <n v="2017"/>
    <n v="1"/>
    <n v="43375.81"/>
    <n v="43375.81"/>
  </r>
  <r>
    <s v="52 - Goiás"/>
    <s v="CENTRO OESTE        "/>
    <x v="49"/>
    <x v="49"/>
    <s v="Patrimônio"/>
    <s v="OUTROS"/>
    <s v="Indireta"/>
    <n v="2017"/>
    <n v="1"/>
    <n v="1084.25"/>
    <n v="1084.25"/>
  </r>
  <r>
    <s v="21 - Maranhão"/>
    <s v="NORDESTE            "/>
    <x v="40"/>
    <x v="40"/>
    <s v="Música"/>
    <s v="OUTROS"/>
    <s v="Indireta"/>
    <n v="2017"/>
    <n v="1"/>
    <n v="15449.83"/>
    <n v="15449.83"/>
  </r>
  <r>
    <s v="31 - Minas Gerais"/>
    <s v="SUDESTE             "/>
    <x v="2"/>
    <x v="2"/>
    <e v="#N/A"/>
    <s v="OUTROS"/>
    <s v="Indireta"/>
    <n v="2017"/>
    <n v="1"/>
    <n v="11629.63"/>
    <n v="11629.63"/>
  </r>
  <r>
    <s v="31 - Minas Gerais"/>
    <s v="SUDESTE             "/>
    <x v="2"/>
    <x v="2"/>
    <e v="#N/A"/>
    <s v="OUTROS"/>
    <s v="Indireta"/>
    <n v="2017"/>
    <n v="1"/>
    <n v="24001.98"/>
    <n v="24001.98"/>
  </r>
  <r>
    <s v="31 - Minas Gerais"/>
    <s v="SUDESTE             "/>
    <x v="39"/>
    <x v="39"/>
    <s v="Música"/>
    <s v="OUTROS"/>
    <s v="Indireta"/>
    <n v="2017"/>
    <n v="1"/>
    <n v="1696.85"/>
    <n v="1696.85"/>
  </r>
  <r>
    <s v="31 - Minas Gerais"/>
    <s v="SUDESTE             "/>
    <x v="26"/>
    <x v="26"/>
    <s v="Editorial"/>
    <s v="OUTROS"/>
    <s v="Indireta"/>
    <n v="2017"/>
    <n v="1"/>
    <n v="62786.87"/>
    <n v="62786.87"/>
  </r>
  <r>
    <s v="31 - Minas Gerais"/>
    <s v="SUDESTE             "/>
    <x v="40"/>
    <x v="40"/>
    <s v="Música"/>
    <s v="OUTROS"/>
    <s v="Indireta"/>
    <n v="2017"/>
    <n v="1"/>
    <n v="23577.74"/>
    <n v="23577.74"/>
  </r>
  <r>
    <s v="31 - Minas Gerais"/>
    <s v="SUDESTE             "/>
    <x v="40"/>
    <x v="40"/>
    <s v="Música"/>
    <s v="OUTROS"/>
    <s v="Indireta"/>
    <n v="2017"/>
    <n v="1"/>
    <n v="4387.66"/>
    <n v="4387.66"/>
  </r>
  <r>
    <s v="31 - Minas Gerais"/>
    <s v="SUDESTE             "/>
    <x v="25"/>
    <x v="25"/>
    <s v="Editorial"/>
    <s v="OUTROS"/>
    <s v="Indireta"/>
    <n v="2017"/>
    <n v="1"/>
    <n v="9618.2199999999993"/>
    <n v="9618.2199999999993"/>
  </r>
  <r>
    <s v="31 - Minas Gerais"/>
    <s v="SUDESTE             "/>
    <x v="25"/>
    <x v="25"/>
    <s v="Editorial"/>
    <s v="OUTROS"/>
    <s v="Indireta"/>
    <n v="2017"/>
    <n v="1"/>
    <n v="50658.9"/>
    <n v="50658.9"/>
  </r>
  <r>
    <s v="31 - Minas Gerais"/>
    <s v="SUDESTE             "/>
    <x v="25"/>
    <x v="25"/>
    <s v="Editorial"/>
    <s v="OUTROS"/>
    <s v="Indireta"/>
    <n v="2017"/>
    <n v="1"/>
    <n v="894.7"/>
    <n v="894.7"/>
  </r>
  <r>
    <s v="31 - Minas Gerais"/>
    <s v="SUDESTE             "/>
    <x v="25"/>
    <x v="25"/>
    <s v="Editorial"/>
    <s v="OUTROS"/>
    <s v="Indireta"/>
    <n v="2017"/>
    <n v="1"/>
    <n v="3079800"/>
    <n v="3079800"/>
  </r>
  <r>
    <s v="31 - Minas Gerais"/>
    <s v="SUDESTE             "/>
    <x v="33"/>
    <x v="33"/>
    <s v="Editorial"/>
    <s v="OUTROS"/>
    <s v="Indireta"/>
    <n v="2017"/>
    <n v="1"/>
    <n v="7137.61"/>
    <n v="7137.61"/>
  </r>
  <r>
    <s v="31 - Minas Gerais"/>
    <s v="SUDESTE             "/>
    <x v="13"/>
    <x v="13"/>
    <s v="Editorial"/>
    <s v="OUTROS"/>
    <s v="Indireta"/>
    <n v="2017"/>
    <n v="1"/>
    <n v="344.56"/>
    <n v="344.56"/>
  </r>
  <r>
    <s v="31 - Minas Gerais"/>
    <s v="SUDESTE             "/>
    <x v="13"/>
    <x v="13"/>
    <s v="Editorial"/>
    <s v="OUTROS"/>
    <s v="Indireta"/>
    <n v="2017"/>
    <n v="1"/>
    <n v="93703.28"/>
    <n v="93703.28"/>
  </r>
  <r>
    <s v="31 - Minas Gerais"/>
    <s v="SUDESTE             "/>
    <x v="13"/>
    <x v="13"/>
    <s v="Editorial"/>
    <s v="OUTROS"/>
    <s v="Indireta"/>
    <n v="2017"/>
    <n v="1"/>
    <n v="145000"/>
    <n v="145000"/>
  </r>
  <r>
    <s v="31 - Minas Gerais"/>
    <s v="SUDESTE             "/>
    <x v="17"/>
    <x v="17"/>
    <s v="Editorial"/>
    <s v="OUTROS"/>
    <s v="Indireta"/>
    <n v="2017"/>
    <n v="1"/>
    <n v="13743.86"/>
    <n v="13743.86"/>
  </r>
  <r>
    <s v="31 - Minas Gerais"/>
    <s v="SUDESTE             "/>
    <x v="14"/>
    <x v="14"/>
    <s v="Editorial"/>
    <s v="OUTROS"/>
    <s v="Indireta"/>
    <n v="2017"/>
    <n v="1"/>
    <n v="74457.759999999995"/>
    <n v="74457.759999999995"/>
  </r>
  <r>
    <s v="31 - Minas Gerais"/>
    <s v="SUDESTE             "/>
    <x v="14"/>
    <x v="14"/>
    <s v="Editorial"/>
    <s v="OUTROS"/>
    <s v="Indireta"/>
    <n v="2017"/>
    <n v="1"/>
    <n v="29965.279999999999"/>
    <n v="29965.279999999999"/>
  </r>
  <r>
    <s v="31 - Minas Gerais"/>
    <s v="SUDESTE             "/>
    <x v="5"/>
    <x v="5"/>
    <e v="#N/A"/>
    <s v="OUTROS"/>
    <s v="Indireta"/>
    <n v="2017"/>
    <n v="1"/>
    <n v="375000"/>
    <n v="375000"/>
  </r>
  <r>
    <s v="31 - Minas Gerais"/>
    <s v="SUDESTE             "/>
    <x v="15"/>
    <x v="15"/>
    <s v="Audiovisual"/>
    <s v="OUTROS"/>
    <s v="Direta"/>
    <n v="2017"/>
    <n v="1"/>
    <n v="3014390.25"/>
    <n v="3014390.25"/>
  </r>
  <r>
    <s v="31 - Minas Gerais"/>
    <s v="SUDESTE             "/>
    <x v="42"/>
    <x v="42"/>
    <s v="Audiovisual"/>
    <s v="OUTROS"/>
    <s v="Indireta"/>
    <n v="2017"/>
    <n v="1"/>
    <n v="48084.2"/>
    <n v="48084.2"/>
  </r>
  <r>
    <s v="31 - Minas Gerais"/>
    <s v="SUDESTE             "/>
    <x v="31"/>
    <x v="31"/>
    <s v="Audiovisual"/>
    <s v="OUTROS"/>
    <s v="Indireta"/>
    <n v="2017"/>
    <n v="1"/>
    <n v="8701.56"/>
    <n v="8701.56"/>
  </r>
  <r>
    <s v="31 - Minas Gerais"/>
    <s v="SUDESTE             "/>
    <x v="28"/>
    <x v="28"/>
    <s v="Audiovisual"/>
    <s v="OUTROS"/>
    <s v="Indireta"/>
    <n v="2017"/>
    <n v="1"/>
    <n v="15490.2"/>
    <n v="15490.2"/>
  </r>
  <r>
    <s v="31 - Minas Gerais"/>
    <s v="SUDESTE             "/>
    <x v="7"/>
    <x v="7"/>
    <s v="Música"/>
    <s v="OUTROS"/>
    <s v="Indireta"/>
    <n v="2017"/>
    <n v="1"/>
    <n v="38914.230000000003"/>
    <n v="38914.230000000003"/>
  </r>
  <r>
    <s v="31 - Minas Gerais"/>
    <s v="SUDESTE             "/>
    <x v="16"/>
    <x v="16"/>
    <s v="Audiovisual"/>
    <s v="OUTROS"/>
    <s v="Indireta"/>
    <n v="2017"/>
    <n v="1"/>
    <n v="2034.37"/>
    <n v="2034.37"/>
  </r>
  <r>
    <s v="31 - Minas Gerais"/>
    <s v="SUDESTE             "/>
    <x v="16"/>
    <x v="16"/>
    <s v="Audiovisual"/>
    <s v="OUTROS"/>
    <s v="Indireta"/>
    <n v="2017"/>
    <n v="1"/>
    <n v="29618.53"/>
    <n v="29618.53"/>
  </r>
  <r>
    <s v="31 - Minas Gerais"/>
    <s v="SUDESTE             "/>
    <x v="59"/>
    <x v="59"/>
    <s v="Educação e Criação em Artes"/>
    <s v="OUTROS"/>
    <s v="Indireta"/>
    <n v="2017"/>
    <n v="1"/>
    <n v="7959.44"/>
    <n v="7959.44"/>
  </r>
  <r>
    <s v="31 - Minas Gerais"/>
    <s v="SUDESTE             "/>
    <x v="59"/>
    <x v="59"/>
    <s v="Educação e Criação em Artes"/>
    <s v="OUTROS"/>
    <s v="Indireta"/>
    <n v="2017"/>
    <n v="1"/>
    <n v="2085.69"/>
    <n v="2085.69"/>
  </r>
  <r>
    <s v="31 - Minas Gerais"/>
    <s v="SUDESTE             "/>
    <x v="20"/>
    <x v="20"/>
    <s v="Artes Cênicas e Espetáculos"/>
    <s v="OUTROS"/>
    <s v="Indireta"/>
    <n v="2017"/>
    <n v="1"/>
    <n v="35174.120000000003"/>
    <n v="35174.120000000003"/>
  </r>
  <r>
    <s v="31 - Minas Gerais"/>
    <s v="SUDESTE             "/>
    <x v="30"/>
    <x v="30"/>
    <s v="Artes Cênicas e Espetáculos"/>
    <s v="OUTROS"/>
    <s v="Indireta"/>
    <n v="2017"/>
    <n v="1"/>
    <n v="115000"/>
    <n v="115000"/>
  </r>
  <r>
    <s v="31 - Minas Gerais"/>
    <s v="SUDESTE             "/>
    <x v="48"/>
    <x v="48"/>
    <s v="Patrimônio"/>
    <s v="FUNDO CULTURAL"/>
    <s v="Direta"/>
    <n v="2017"/>
    <n v="1"/>
    <n v="450000"/>
    <n v="450000"/>
  </r>
  <r>
    <s v="31 - Minas Gerais"/>
    <s v="SUDESTE             "/>
    <x v="48"/>
    <x v="48"/>
    <s v="Patrimônio"/>
    <s v="FUNDO CULTURAL"/>
    <s v="Direta"/>
    <n v="2017"/>
    <n v="1"/>
    <n v="2000000"/>
    <n v="2000000"/>
  </r>
  <r>
    <s v="50 - Mato Grosso do Sul"/>
    <s v="CENTRO OESTE        "/>
    <x v="13"/>
    <x v="13"/>
    <s v="Editorial"/>
    <s v="OUTROS"/>
    <s v="Indireta"/>
    <n v="2017"/>
    <n v="1"/>
    <n v="3809.41"/>
    <n v="3809.41"/>
  </r>
  <r>
    <s v="50 - Mato Grosso do Sul"/>
    <s v="CENTRO OESTE        "/>
    <x v="5"/>
    <x v="5"/>
    <e v="#N/A"/>
    <s v="OUTROS"/>
    <s v="Indireta"/>
    <n v="2017"/>
    <n v="1"/>
    <n v="8923.69"/>
    <n v="8923.69"/>
  </r>
  <r>
    <s v="50 - Mato Grosso do Sul"/>
    <s v="CENTRO OESTE        "/>
    <x v="5"/>
    <x v="5"/>
    <e v="#N/A"/>
    <s v="OUTROS"/>
    <s v="Indireta"/>
    <n v="2017"/>
    <n v="1"/>
    <n v="18662.23"/>
    <n v="18662.23"/>
  </r>
  <r>
    <s v="50 - Mato Grosso do Sul"/>
    <s v="CENTRO OESTE        "/>
    <x v="15"/>
    <x v="15"/>
    <s v="Audiovisual"/>
    <s v="OUTROS"/>
    <s v="Direta"/>
    <n v="2017"/>
    <n v="1"/>
    <n v="3014390.25"/>
    <n v="3014390.25"/>
  </r>
  <r>
    <s v="50 - Mato Grosso do Sul"/>
    <s v="CENTRO OESTE        "/>
    <x v="16"/>
    <x v="16"/>
    <s v="Audiovisual"/>
    <s v="OUTROS"/>
    <s v="Indireta"/>
    <n v="2017"/>
    <n v="1"/>
    <n v="116739.57"/>
    <n v="116739.57"/>
  </r>
  <r>
    <s v="50 - Mato Grosso do Sul"/>
    <s v="CENTRO OESTE        "/>
    <x v="20"/>
    <x v="20"/>
    <s v="Artes Cênicas e Espetáculos"/>
    <s v="OUTROS"/>
    <s v="Indireta"/>
    <n v="2017"/>
    <n v="1"/>
    <n v="1738.19"/>
    <n v="1738.19"/>
  </r>
  <r>
    <s v="50 - Mato Grosso do Sul"/>
    <s v="CENTRO OESTE        "/>
    <x v="30"/>
    <x v="30"/>
    <s v="Artes Cênicas e Espetáculos"/>
    <s v="OUTROS"/>
    <s v="Indireta"/>
    <n v="2017"/>
    <n v="1"/>
    <n v="120800"/>
    <n v="120800"/>
  </r>
  <r>
    <s v="51 - Mato Grosso"/>
    <s v="CENTRO OESTE        "/>
    <x v="40"/>
    <x v="40"/>
    <s v="Música"/>
    <s v="OUTROS"/>
    <s v="Indireta"/>
    <n v="2017"/>
    <n v="1"/>
    <n v="9096.5300000000007"/>
    <n v="9096.5300000000007"/>
  </r>
  <r>
    <s v="51 - Mato Grosso"/>
    <s v="CENTRO OESTE        "/>
    <x v="40"/>
    <x v="40"/>
    <s v="Música"/>
    <s v="OUTROS"/>
    <s v="Indireta"/>
    <n v="2017"/>
    <n v="1"/>
    <n v="1868.81"/>
    <n v="1868.81"/>
  </r>
  <r>
    <s v="51 - Mato Grosso"/>
    <s v="CENTRO OESTE        "/>
    <x v="40"/>
    <x v="40"/>
    <s v="Música"/>
    <s v="OUTROS"/>
    <s v="Indireta"/>
    <n v="2017"/>
    <n v="1"/>
    <n v="9003.17"/>
    <n v="9003.17"/>
  </r>
  <r>
    <s v="51 - Mato Grosso"/>
    <s v="CENTRO OESTE        "/>
    <x v="25"/>
    <x v="25"/>
    <s v="Editorial"/>
    <s v="OUTROS"/>
    <s v="Indireta"/>
    <n v="2017"/>
    <n v="1"/>
    <n v="249000"/>
    <n v="249000"/>
  </r>
  <r>
    <s v="51 - Mato Grosso"/>
    <s v="CENTRO OESTE        "/>
    <x v="5"/>
    <x v="5"/>
    <e v="#N/A"/>
    <s v="OUTROS"/>
    <s v="Indireta"/>
    <n v="2017"/>
    <n v="1"/>
    <n v="7001.68"/>
    <n v="7001.68"/>
  </r>
  <r>
    <s v="51 - Mato Grosso"/>
    <s v="CENTRO OESTE        "/>
    <x v="28"/>
    <x v="28"/>
    <s v="Audiovisual"/>
    <s v="OUTROS"/>
    <s v="Indireta"/>
    <n v="2017"/>
    <n v="1"/>
    <n v="20625.75"/>
    <n v="20625.75"/>
  </r>
  <r>
    <s v="51 - Mato Grosso"/>
    <s v="CENTRO OESTE        "/>
    <x v="16"/>
    <x v="16"/>
    <s v="Audiovisual"/>
    <s v="OUTROS"/>
    <s v="Indireta"/>
    <n v="2017"/>
    <n v="1"/>
    <n v="51509.41"/>
    <n v="51509.41"/>
  </r>
  <r>
    <s v="15 - Pará"/>
    <s v="NORTE               "/>
    <x v="25"/>
    <x v="25"/>
    <s v="Editorial"/>
    <s v="OUTROS"/>
    <s v="Indireta"/>
    <n v="2017"/>
    <n v="1"/>
    <n v="2632.21"/>
    <n v="2632.21"/>
  </r>
  <r>
    <s v="15 - Pará"/>
    <s v="NORTE               "/>
    <x v="15"/>
    <x v="15"/>
    <s v="Audiovisual"/>
    <s v="OUTROS"/>
    <s v="Direta"/>
    <n v="2017"/>
    <n v="1"/>
    <n v="3014390.25"/>
    <n v="3014390.25"/>
  </r>
  <r>
    <s v="15 - Pará"/>
    <s v="NORTE               "/>
    <x v="16"/>
    <x v="16"/>
    <s v="Audiovisual"/>
    <s v="OUTROS"/>
    <s v="Indireta"/>
    <n v="2017"/>
    <n v="1"/>
    <n v="147567.19"/>
    <n v="147567.19"/>
  </r>
  <r>
    <s v="15 - Pará"/>
    <s v="NORTE               "/>
    <x v="20"/>
    <x v="20"/>
    <s v="Artes Cênicas e Espetáculos"/>
    <s v="OUTROS"/>
    <s v="Indireta"/>
    <n v="2017"/>
    <n v="1"/>
    <n v="275000"/>
    <n v="275000"/>
  </r>
  <r>
    <s v="25 - Paraíba"/>
    <s v="NORDESTE            "/>
    <x v="15"/>
    <x v="15"/>
    <s v="Audiovisual"/>
    <s v="OUTROS"/>
    <s v="Direta"/>
    <n v="2017"/>
    <n v="1"/>
    <n v="3014390.25"/>
    <n v="3014390.25"/>
  </r>
  <r>
    <s v="25 - Paraíba"/>
    <s v="NORDESTE            "/>
    <x v="36"/>
    <x v="36"/>
    <s v="Artes Cênicas e Espetáculos"/>
    <s v="OUTROS"/>
    <s v="Indireta"/>
    <n v="2017"/>
    <n v="1"/>
    <n v="72964.19"/>
    <n v="72964.19"/>
  </r>
  <r>
    <s v="25 - Paraíba"/>
    <s v="NORDESTE            "/>
    <x v="20"/>
    <x v="20"/>
    <s v="Artes Cênicas e Espetáculos"/>
    <s v="OUTROS"/>
    <s v="Indireta"/>
    <n v="2017"/>
    <n v="1"/>
    <n v="9408.42"/>
    <n v="9408.42"/>
  </r>
  <r>
    <s v="26 - Pernambuco"/>
    <s v="NORDESTE            "/>
    <x v="2"/>
    <x v="2"/>
    <e v="#N/A"/>
    <s v="OUTROS"/>
    <s v="Indireta"/>
    <n v="2017"/>
    <n v="1"/>
    <n v="161187.97"/>
    <n v="161187.97"/>
  </r>
  <r>
    <s v="26 - Pernambuco"/>
    <s v="NORDESTE            "/>
    <x v="26"/>
    <x v="26"/>
    <s v="Editorial"/>
    <s v="OUTROS"/>
    <s v="Indireta"/>
    <n v="2017"/>
    <n v="1"/>
    <n v="139833.44"/>
    <n v="139833.44"/>
  </r>
  <r>
    <s v="26 - Pernambuco"/>
    <s v="NORDESTE            "/>
    <x v="33"/>
    <x v="33"/>
    <s v="Editorial"/>
    <s v="OUTROS"/>
    <s v="Indireta"/>
    <n v="2017"/>
    <n v="1"/>
    <n v="5156.1400000000003"/>
    <n v="5156.1400000000003"/>
  </r>
  <r>
    <s v="26 - Pernambuco"/>
    <s v="NORDESTE            "/>
    <x v="14"/>
    <x v="14"/>
    <s v="Editorial"/>
    <s v="OUTROS"/>
    <s v="Indireta"/>
    <n v="2017"/>
    <n v="1"/>
    <n v="60218.32"/>
    <n v="60218.32"/>
  </r>
  <r>
    <s v="26 - Pernambuco"/>
    <s v="NORDESTE            "/>
    <x v="5"/>
    <x v="5"/>
    <e v="#N/A"/>
    <s v="OUTROS"/>
    <s v="Indireta"/>
    <n v="2017"/>
    <n v="1"/>
    <n v="5201.17"/>
    <n v="5201.17"/>
  </r>
  <r>
    <s v="26 - Pernambuco"/>
    <s v="NORDESTE            "/>
    <x v="15"/>
    <x v="15"/>
    <s v="Audiovisual"/>
    <s v="OUTROS"/>
    <s v="Direta"/>
    <n v="2017"/>
    <n v="1"/>
    <n v="3014390.25"/>
    <n v="3014390.25"/>
  </r>
  <r>
    <s v="26 - Pernambuco"/>
    <s v="NORDESTE            "/>
    <x v="36"/>
    <x v="36"/>
    <s v="Artes Cênicas e Espetáculos"/>
    <s v="OUTROS"/>
    <s v="Indireta"/>
    <n v="2017"/>
    <n v="1"/>
    <n v="130000"/>
    <n v="130000"/>
  </r>
  <r>
    <s v="26 - Pernambuco"/>
    <s v="NORDESTE            "/>
    <x v="20"/>
    <x v="20"/>
    <s v="Artes Cênicas e Espetáculos"/>
    <s v="OUTROS"/>
    <s v="Indireta"/>
    <n v="2017"/>
    <n v="1"/>
    <n v="12646.36"/>
    <n v="12646.36"/>
  </r>
  <r>
    <s v="26 - Pernambuco"/>
    <s v="NORDESTE            "/>
    <x v="20"/>
    <x v="20"/>
    <s v="Artes Cênicas e Espetáculos"/>
    <s v="OUTROS"/>
    <s v="Indireta"/>
    <n v="2017"/>
    <n v="1"/>
    <n v="127680"/>
    <n v="127680"/>
  </r>
  <r>
    <s v="22 - Piauí"/>
    <s v="NORDESTE            "/>
    <x v="25"/>
    <x v="25"/>
    <s v="Editorial"/>
    <s v="OUTROS"/>
    <s v="Indireta"/>
    <n v="2017"/>
    <n v="1"/>
    <n v="108000"/>
    <n v="108000"/>
  </r>
  <r>
    <s v="22 - Piauí"/>
    <s v="NORDESTE            "/>
    <x v="49"/>
    <x v="49"/>
    <s v="Patrimônio"/>
    <s v="FUNDO CULTURAL"/>
    <s v="Direta"/>
    <n v="2017"/>
    <n v="1"/>
    <n v="4408000"/>
    <n v="4408000"/>
  </r>
  <r>
    <s v="41 - Paraná"/>
    <s v="SUL                 "/>
    <x v="2"/>
    <x v="2"/>
    <e v="#N/A"/>
    <s v="OUTROS"/>
    <s v="Indireta"/>
    <n v="2017"/>
    <n v="1"/>
    <n v="10262.629999999999"/>
    <n v="10262.629999999999"/>
  </r>
  <r>
    <s v="41 - Paraná"/>
    <s v="SUL                 "/>
    <x v="2"/>
    <x v="2"/>
    <e v="#N/A"/>
    <s v="OUTROS"/>
    <s v="Indireta"/>
    <n v="2017"/>
    <n v="1"/>
    <n v="12258.29"/>
    <n v="12258.29"/>
  </r>
  <r>
    <s v="41 - Paraná"/>
    <s v="SUL                 "/>
    <x v="2"/>
    <x v="2"/>
    <e v="#N/A"/>
    <s v="OUTROS"/>
    <s v="Indireta"/>
    <n v="2017"/>
    <n v="1"/>
    <n v="240770"/>
    <n v="240770"/>
  </r>
  <r>
    <s v="41 - Paraná"/>
    <s v="SUL                 "/>
    <x v="2"/>
    <x v="2"/>
    <e v="#N/A"/>
    <s v="OUTROS"/>
    <s v="Indireta"/>
    <n v="2017"/>
    <n v="1"/>
    <n v="32529.11"/>
    <n v="32529.11"/>
  </r>
  <r>
    <s v="41 - Paraná"/>
    <s v="SUL                 "/>
    <x v="40"/>
    <x v="40"/>
    <s v="Música"/>
    <s v="OUTROS"/>
    <s v="Indireta"/>
    <n v="2017"/>
    <n v="1"/>
    <n v="14184.43"/>
    <n v="14184.43"/>
  </r>
  <r>
    <s v="41 - Paraná"/>
    <s v="SUL                 "/>
    <x v="40"/>
    <x v="40"/>
    <s v="Música"/>
    <s v="OUTROS"/>
    <s v="Indireta"/>
    <n v="2017"/>
    <n v="1"/>
    <n v="4660.34"/>
    <n v="4660.34"/>
  </r>
  <r>
    <s v="41 - Paraná"/>
    <s v="SUL                 "/>
    <x v="25"/>
    <x v="25"/>
    <s v="Editorial"/>
    <s v="OUTROS"/>
    <s v="Indireta"/>
    <n v="2017"/>
    <n v="1"/>
    <n v="21368.83"/>
    <n v="21368.83"/>
  </r>
  <r>
    <s v="41 - Paraná"/>
    <s v="SUL                 "/>
    <x v="25"/>
    <x v="25"/>
    <s v="Editorial"/>
    <s v="OUTROS"/>
    <s v="Indireta"/>
    <n v="2017"/>
    <n v="1"/>
    <n v="6571.13"/>
    <n v="6571.13"/>
  </r>
  <r>
    <s v="41 - Paraná"/>
    <s v="SUL                 "/>
    <x v="25"/>
    <x v="25"/>
    <s v="Editorial"/>
    <s v="OUTROS"/>
    <s v="Indireta"/>
    <n v="2017"/>
    <n v="1"/>
    <n v="475000"/>
    <n v="475000"/>
  </r>
  <r>
    <s v="41 - Paraná"/>
    <s v="SUL                 "/>
    <x v="33"/>
    <x v="33"/>
    <s v="Editorial"/>
    <s v="OUTROS"/>
    <s v="Indireta"/>
    <n v="2017"/>
    <n v="1"/>
    <n v="400000"/>
    <n v="400000"/>
  </r>
  <r>
    <s v="41 - Paraná"/>
    <s v="SUL                 "/>
    <x v="17"/>
    <x v="17"/>
    <s v="Editorial"/>
    <s v="OUTROS"/>
    <s v="Indireta"/>
    <n v="2017"/>
    <n v="1"/>
    <n v="8887.9699999999993"/>
    <n v="8887.9699999999993"/>
  </r>
  <r>
    <s v="41 - Paraná"/>
    <s v="SUL                 "/>
    <x v="12"/>
    <x v="12"/>
    <s v="Editorial"/>
    <s v="OUTROS"/>
    <s v="Indireta"/>
    <n v="2017"/>
    <n v="1"/>
    <n v="2590.63"/>
    <n v="2590.63"/>
  </r>
  <r>
    <s v="41 - Paraná"/>
    <s v="SUL                 "/>
    <x v="18"/>
    <x v="18"/>
    <s v="Editorial"/>
    <s v="OUTROS"/>
    <s v="Indireta"/>
    <n v="2017"/>
    <n v="1"/>
    <n v="46774.54"/>
    <n v="46774.54"/>
  </r>
  <r>
    <s v="41 - Paraná"/>
    <s v="SUL                 "/>
    <x v="5"/>
    <x v="5"/>
    <e v="#N/A"/>
    <s v="OUTROS"/>
    <s v="Indireta"/>
    <n v="2017"/>
    <n v="1"/>
    <n v="133537.09"/>
    <n v="133537.09"/>
  </r>
  <r>
    <s v="41 - Paraná"/>
    <s v="SUL                 "/>
    <x v="5"/>
    <x v="5"/>
    <e v="#N/A"/>
    <s v="OUTROS"/>
    <s v="Indireta"/>
    <n v="2017"/>
    <n v="1"/>
    <n v="5714.53"/>
    <n v="5714.53"/>
  </r>
  <r>
    <s v="41 - Paraná"/>
    <s v="SUL                 "/>
    <x v="5"/>
    <x v="5"/>
    <e v="#N/A"/>
    <s v="OUTROS"/>
    <s v="Indireta"/>
    <n v="2017"/>
    <n v="1"/>
    <n v="1067600.93"/>
    <n v="1067600.93"/>
  </r>
  <r>
    <s v="41 - Paraná"/>
    <s v="SUL                 "/>
    <x v="5"/>
    <x v="5"/>
    <e v="#N/A"/>
    <s v="OUTROS"/>
    <s v="Indireta"/>
    <n v="2017"/>
    <n v="1"/>
    <n v="2500000"/>
    <n v="2500000"/>
  </r>
  <r>
    <s v="41 - Paraná"/>
    <s v="SUL                 "/>
    <x v="28"/>
    <x v="28"/>
    <s v="Audiovisual"/>
    <s v="OUTROS"/>
    <s v="Indireta"/>
    <n v="2017"/>
    <n v="1"/>
    <n v="2500000"/>
    <n v="2500000"/>
  </r>
  <r>
    <s v="41 - Paraná"/>
    <s v="SUL                 "/>
    <x v="28"/>
    <x v="28"/>
    <s v="Audiovisual"/>
    <s v="OUTROS"/>
    <s v="Indireta"/>
    <n v="2017"/>
    <n v="1"/>
    <n v="2500000"/>
    <n v="2500000"/>
  </r>
  <r>
    <s v="41 - Paraná"/>
    <s v="SUL                 "/>
    <x v="16"/>
    <x v="16"/>
    <s v="Audiovisual"/>
    <s v="OUTROS"/>
    <s v="Indireta"/>
    <n v="2017"/>
    <n v="1"/>
    <n v="11527.63"/>
    <n v="11527.63"/>
  </r>
  <r>
    <s v="41 - Paraná"/>
    <s v="SUL                 "/>
    <x v="16"/>
    <x v="16"/>
    <s v="Audiovisual"/>
    <s v="OUTROS"/>
    <s v="Indireta"/>
    <n v="2017"/>
    <n v="1"/>
    <n v="41115.07"/>
    <n v="41115.07"/>
  </r>
  <r>
    <s v="41 - Paraná"/>
    <s v="SUL                 "/>
    <x v="16"/>
    <x v="16"/>
    <s v="Audiovisual"/>
    <s v="OUTROS"/>
    <s v="Indireta"/>
    <n v="2017"/>
    <n v="1"/>
    <n v="80000"/>
    <n v="80000"/>
  </r>
  <r>
    <s v="41 - Paraná"/>
    <s v="SUL                 "/>
    <x v="32"/>
    <x v="32"/>
    <s v="Audiovisual"/>
    <s v="OUTROS"/>
    <s v="Indireta"/>
    <n v="2017"/>
    <n v="1"/>
    <n v="25454.44"/>
    <n v="25454.44"/>
  </r>
  <r>
    <s v="41 - Paraná"/>
    <s v="SUL                 "/>
    <x v="32"/>
    <x v="32"/>
    <s v="Audiovisual"/>
    <s v="OUTROS"/>
    <s v="Indireta"/>
    <n v="2017"/>
    <n v="1"/>
    <n v="94689.19"/>
    <n v="94689.19"/>
  </r>
  <r>
    <s v="41 - Paraná"/>
    <s v="SUL                 "/>
    <x v="32"/>
    <x v="32"/>
    <s v="Audiovisual"/>
    <s v="OUTROS"/>
    <s v="Indireta"/>
    <n v="2017"/>
    <n v="1"/>
    <n v="19769.73"/>
    <n v="19769.73"/>
  </r>
  <r>
    <s v="41 - Paraná"/>
    <s v="SUL                 "/>
    <x v="36"/>
    <x v="36"/>
    <s v="Artes Cênicas e Espetáculos"/>
    <s v="OUTROS"/>
    <s v="Indireta"/>
    <n v="2017"/>
    <n v="1"/>
    <n v="47961.98"/>
    <n v="47961.98"/>
  </r>
  <r>
    <s v="41 - Paraná"/>
    <s v="SUL                 "/>
    <x v="36"/>
    <x v="36"/>
    <s v="Artes Cênicas e Espetáculos"/>
    <s v="OUTROS"/>
    <s v="Indireta"/>
    <n v="2017"/>
    <n v="1"/>
    <n v="44085.07"/>
    <n v="44085.07"/>
  </r>
  <r>
    <s v="41 - Paraná"/>
    <s v="SUL                 "/>
    <x v="20"/>
    <x v="20"/>
    <s v="Artes Cênicas e Espetáculos"/>
    <s v="OUTROS"/>
    <s v="Indireta"/>
    <n v="2017"/>
    <n v="1"/>
    <n v="14286.31"/>
    <n v="14286.31"/>
  </r>
  <r>
    <s v="41 - Paraná"/>
    <s v="SUL                 "/>
    <x v="20"/>
    <x v="20"/>
    <s v="Artes Cênicas e Espetáculos"/>
    <s v="OUTROS"/>
    <s v="Indireta"/>
    <n v="2017"/>
    <n v="1"/>
    <n v="108000"/>
    <n v="108000"/>
  </r>
  <r>
    <s v="41 - Paraná"/>
    <s v="SUL                 "/>
    <x v="30"/>
    <x v="30"/>
    <s v="Artes Cênicas e Espetáculos"/>
    <s v="OUTROS"/>
    <s v="Indireta"/>
    <n v="2017"/>
    <n v="1"/>
    <n v="19541.259999999998"/>
    <n v="19541.259999999998"/>
  </r>
  <r>
    <s v="33 - Rio de Janeiro"/>
    <s v="SUDESTE             "/>
    <x v="2"/>
    <x v="2"/>
    <e v="#N/A"/>
    <s v="OUTROS"/>
    <s v="Indireta"/>
    <n v="2017"/>
    <n v="1"/>
    <n v="750958.07999999996"/>
    <n v="750958.07999999996"/>
  </r>
  <r>
    <s v="33 - Rio de Janeiro"/>
    <s v="SUDESTE             "/>
    <x v="2"/>
    <x v="2"/>
    <e v="#N/A"/>
    <s v="OUTROS"/>
    <s v="Indireta"/>
    <n v="2017"/>
    <n v="1"/>
    <n v="100692.04"/>
    <n v="100692.04"/>
  </r>
  <r>
    <s v="33 - Rio de Janeiro"/>
    <s v="SUDESTE             "/>
    <x v="26"/>
    <x v="26"/>
    <s v="Editorial"/>
    <s v="OUTROS"/>
    <s v="Indireta"/>
    <n v="2017"/>
    <n v="1"/>
    <n v="22514.15"/>
    <n v="22514.15"/>
  </r>
  <r>
    <s v="33 - Rio de Janeiro"/>
    <s v="SUDESTE             "/>
    <x v="26"/>
    <x v="26"/>
    <s v="Editorial"/>
    <s v="OUTROS"/>
    <s v="Indireta"/>
    <n v="2017"/>
    <n v="1"/>
    <n v="100000"/>
    <n v="100000"/>
  </r>
  <r>
    <s v="33 - Rio de Janeiro"/>
    <s v="SUDESTE             "/>
    <x v="25"/>
    <x v="25"/>
    <s v="Editorial"/>
    <s v="OUTROS"/>
    <s v="Indireta"/>
    <n v="2017"/>
    <n v="1"/>
    <n v="25159.91"/>
    <n v="25159.91"/>
  </r>
  <r>
    <s v="33 - Rio de Janeiro"/>
    <s v="SUDESTE             "/>
    <x v="33"/>
    <x v="33"/>
    <s v="Editorial"/>
    <s v="OUTROS"/>
    <s v="Indireta"/>
    <n v="2017"/>
    <n v="1"/>
    <n v="4812.1099999999997"/>
    <n v="4812.1099999999997"/>
  </r>
  <r>
    <s v="33 - Rio de Janeiro"/>
    <s v="SUDESTE             "/>
    <x v="13"/>
    <x v="13"/>
    <s v="Editorial"/>
    <s v="OUTROS"/>
    <s v="Indireta"/>
    <n v="2017"/>
    <n v="1"/>
    <n v="92210.1"/>
    <n v="92210.1"/>
  </r>
  <r>
    <s v="33 - Rio de Janeiro"/>
    <s v="SUDESTE             "/>
    <x v="13"/>
    <x v="13"/>
    <s v="Editorial"/>
    <s v="OUTROS"/>
    <s v="Indireta"/>
    <n v="2017"/>
    <n v="1"/>
    <n v="9998.6200000000008"/>
    <n v="9998.6200000000008"/>
  </r>
  <r>
    <s v="33 - Rio de Janeiro"/>
    <s v="SUDESTE             "/>
    <x v="14"/>
    <x v="14"/>
    <s v="Editorial"/>
    <s v="OUTROS"/>
    <s v="Indireta"/>
    <n v="2017"/>
    <n v="1"/>
    <n v="39737.269999999997"/>
    <n v="39737.269999999997"/>
  </r>
  <r>
    <s v="33 - Rio de Janeiro"/>
    <s v="SUDESTE             "/>
    <x v="14"/>
    <x v="14"/>
    <s v="Editorial"/>
    <s v="OUTROS"/>
    <s v="Indireta"/>
    <n v="2017"/>
    <n v="1"/>
    <n v="187088.33"/>
    <n v="187088.33"/>
  </r>
  <r>
    <s v="33 - Rio de Janeiro"/>
    <s v="SUDESTE             "/>
    <x v="19"/>
    <x v="19"/>
    <s v="Editorial"/>
    <s v="OUTROS"/>
    <s v="Indireta"/>
    <n v="2017"/>
    <n v="1"/>
    <n v="37919.360000000001"/>
    <n v="37919.360000000001"/>
  </r>
  <r>
    <s v="33 - Rio de Janeiro"/>
    <s v="SUDESTE             "/>
    <x v="15"/>
    <x v="15"/>
    <s v="Audiovisual"/>
    <s v="OUTROS"/>
    <s v="Direta"/>
    <n v="2017"/>
    <n v="1"/>
    <n v="3014390.25"/>
    <n v="3014390.25"/>
  </r>
  <r>
    <s v="33 - Rio de Janeiro"/>
    <s v="SUDESTE             "/>
    <x v="31"/>
    <x v="31"/>
    <s v="Audiovisual"/>
    <s v="OUTROS"/>
    <s v="Indireta"/>
    <n v="2017"/>
    <n v="1"/>
    <n v="6320.16"/>
    <n v="6320.16"/>
  </r>
  <r>
    <s v="33 - Rio de Janeiro"/>
    <s v="SUDESTE             "/>
    <x v="31"/>
    <x v="31"/>
    <s v="Audiovisual"/>
    <s v="OUTROS"/>
    <s v="Direta"/>
    <n v="2017"/>
    <n v="1"/>
    <n v="666600"/>
    <n v="666600"/>
  </r>
  <r>
    <s v="33 - Rio de Janeiro"/>
    <s v="SUDESTE             "/>
    <x v="31"/>
    <x v="31"/>
    <s v="Audiovisual"/>
    <s v="OUTROS"/>
    <s v="Direta"/>
    <n v="2017"/>
    <n v="1"/>
    <n v="49995"/>
    <n v="49995"/>
  </r>
  <r>
    <s v="33 - Rio de Janeiro"/>
    <s v="SUDESTE             "/>
    <x v="34"/>
    <x v="34"/>
    <s v="Audiovisual"/>
    <s v="OUTROS"/>
    <s v="Indireta"/>
    <n v="2017"/>
    <n v="1"/>
    <n v="3775.18"/>
    <n v="3775.18"/>
  </r>
  <r>
    <s v="33 - Rio de Janeiro"/>
    <s v="SUDESTE             "/>
    <x v="7"/>
    <x v="7"/>
    <s v="Música"/>
    <s v="OUTROS"/>
    <s v="Indireta"/>
    <n v="2017"/>
    <n v="1"/>
    <n v="40664.81"/>
    <n v="40664.81"/>
  </r>
  <r>
    <s v="33 - Rio de Janeiro"/>
    <s v="SUDESTE             "/>
    <x v="36"/>
    <x v="36"/>
    <s v="Artes Cênicas e Espetáculos"/>
    <s v="OUTROS"/>
    <s v="Indireta"/>
    <n v="2017"/>
    <n v="1"/>
    <n v="12000.5"/>
    <n v="12000.5"/>
  </r>
  <r>
    <s v="33 - Rio de Janeiro"/>
    <s v="SUDESTE             "/>
    <x v="20"/>
    <x v="20"/>
    <s v="Artes Cênicas e Espetáculos"/>
    <s v="OUTROS"/>
    <s v="Indireta"/>
    <n v="2017"/>
    <n v="1"/>
    <n v="19094.490000000002"/>
    <n v="19094.490000000002"/>
  </r>
  <r>
    <s v="33 - Rio de Janeiro"/>
    <s v="SUDESTE             "/>
    <x v="20"/>
    <x v="20"/>
    <s v="Artes Cênicas e Espetáculos"/>
    <s v="OUTROS"/>
    <s v="Indireta"/>
    <n v="2017"/>
    <n v="1"/>
    <n v="12221.95"/>
    <n v="12221.95"/>
  </r>
  <r>
    <s v="33 - Rio de Janeiro"/>
    <s v="SUDESTE             "/>
    <x v="30"/>
    <x v="30"/>
    <s v="Artes Cênicas e Espetáculos"/>
    <s v="OUTROS"/>
    <s v="Indireta"/>
    <n v="2017"/>
    <n v="1"/>
    <n v="26045.3"/>
    <n v="26045.3"/>
  </r>
  <r>
    <s v="33 - Rio de Janeiro"/>
    <s v="SUDESTE             "/>
    <x v="23"/>
    <x v="23"/>
    <s v="Patrimônio"/>
    <s v="FUNDO CULTURAL"/>
    <s v="Direta"/>
    <n v="2017"/>
    <n v="1"/>
    <n v="2000000"/>
    <n v="2000000"/>
  </r>
  <r>
    <s v="33 - Rio de Janeiro"/>
    <s v="SUDESTE             "/>
    <x v="44"/>
    <x v="44"/>
    <s v="Artes Cênicas e Espetáculos"/>
    <s v="OUTROS"/>
    <s v="Indireta"/>
    <n v="2017"/>
    <n v="1"/>
    <n v="23669.66"/>
    <n v="23669.66"/>
  </r>
  <r>
    <s v="11 - Rondônia"/>
    <s v="NORTE               "/>
    <x v="38"/>
    <x v="38"/>
    <e v="#N/A"/>
    <s v="OUTROS"/>
    <s v="Indireta"/>
    <n v="2017"/>
    <n v="1"/>
    <n v="75199.539999999994"/>
    <n v="75199.539999999994"/>
  </r>
  <r>
    <s v="11 - Rondônia"/>
    <s v="NORTE               "/>
    <x v="25"/>
    <x v="25"/>
    <s v="Editorial"/>
    <s v="OUTROS"/>
    <s v="Indireta"/>
    <n v="2017"/>
    <n v="1"/>
    <n v="28827.32"/>
    <n v="28827.32"/>
  </r>
  <r>
    <s v="11 - Rondônia"/>
    <s v="NORTE               "/>
    <x v="42"/>
    <x v="42"/>
    <s v="Audiovisual"/>
    <s v="OUTROS"/>
    <s v="Indireta"/>
    <n v="2017"/>
    <n v="1"/>
    <n v="7465.87"/>
    <n v="7465.87"/>
  </r>
  <r>
    <s v="11 - Rondônia"/>
    <s v="NORTE               "/>
    <x v="32"/>
    <x v="32"/>
    <s v="Audiovisual"/>
    <s v="OUTROS"/>
    <s v="Indireta"/>
    <n v="2017"/>
    <n v="1"/>
    <n v="108112.17"/>
    <n v="108112.17"/>
  </r>
  <r>
    <s v="11 - Rondônia"/>
    <s v="NORTE               "/>
    <x v="20"/>
    <x v="20"/>
    <s v="Artes Cênicas e Espetáculos"/>
    <s v="OUTROS"/>
    <s v="Indireta"/>
    <n v="2017"/>
    <n v="1"/>
    <n v="8892.43"/>
    <n v="8892.43"/>
  </r>
  <r>
    <s v="11 - Rondônia"/>
    <s v="NORTE               "/>
    <x v="30"/>
    <x v="30"/>
    <s v="Artes Cênicas e Espetáculos"/>
    <s v="OUTROS"/>
    <s v="Indireta"/>
    <n v="2017"/>
    <n v="1"/>
    <n v="7242.36"/>
    <n v="7242.36"/>
  </r>
  <r>
    <s v="14 - Roraima"/>
    <s v="NORTE               "/>
    <x v="20"/>
    <x v="20"/>
    <s v="Artes Cênicas e Espetáculos"/>
    <s v="OUTROS"/>
    <s v="Indireta"/>
    <n v="2017"/>
    <n v="1"/>
    <n v="25723.84"/>
    <n v="25723.84"/>
  </r>
  <r>
    <s v="43 - Rio Grande do Sul"/>
    <s v="SUL                 "/>
    <x v="2"/>
    <x v="2"/>
    <e v="#N/A"/>
    <s v="OUTROS"/>
    <s v="Indireta"/>
    <n v="2017"/>
    <n v="1"/>
    <n v="38542.910000000003"/>
    <n v="38542.910000000003"/>
  </r>
  <r>
    <s v="43 - Rio Grande do Sul"/>
    <s v="SUL                 "/>
    <x v="26"/>
    <x v="26"/>
    <s v="Editorial"/>
    <s v="OUTROS"/>
    <s v="Indireta"/>
    <n v="2017"/>
    <n v="1"/>
    <n v="66824.87"/>
    <n v="66824.87"/>
  </r>
  <r>
    <s v="43 - Rio Grande do Sul"/>
    <s v="SUL                 "/>
    <x v="26"/>
    <x v="26"/>
    <s v="Editorial"/>
    <s v="OUTROS"/>
    <s v="Indireta"/>
    <n v="2017"/>
    <n v="1"/>
    <n v="676568.27"/>
    <n v="676568.27"/>
  </r>
  <r>
    <s v="43 - Rio Grande do Sul"/>
    <s v="SUL                 "/>
    <x v="40"/>
    <x v="40"/>
    <s v="Música"/>
    <s v="OUTROS"/>
    <s v="Indireta"/>
    <n v="2017"/>
    <n v="1"/>
    <n v="7173.33"/>
    <n v="7173.33"/>
  </r>
  <r>
    <s v="43 - Rio Grande do Sul"/>
    <s v="SUL                 "/>
    <x v="25"/>
    <x v="25"/>
    <s v="Editorial"/>
    <s v="OUTROS"/>
    <s v="Indireta"/>
    <n v="2017"/>
    <n v="1"/>
    <n v="26028.81"/>
    <n v="26028.81"/>
  </r>
  <r>
    <s v="43 - Rio Grande do Sul"/>
    <s v="SUL                 "/>
    <x v="25"/>
    <x v="25"/>
    <s v="Editorial"/>
    <s v="OUTROS"/>
    <s v="Indireta"/>
    <n v="2017"/>
    <n v="1"/>
    <n v="50777.93"/>
    <n v="50777.93"/>
  </r>
  <r>
    <s v="43 - Rio Grande do Sul"/>
    <s v="SUL                 "/>
    <x v="33"/>
    <x v="33"/>
    <s v="Editorial"/>
    <s v="OUTROS"/>
    <s v="Indireta"/>
    <n v="2017"/>
    <n v="1"/>
    <n v="17459.39"/>
    <n v="17459.39"/>
  </r>
  <r>
    <s v="43 - Rio Grande do Sul"/>
    <s v="SUL                 "/>
    <x v="37"/>
    <x v="37"/>
    <s v="Música"/>
    <s v="OUTROS"/>
    <s v="Indireta"/>
    <n v="2017"/>
    <n v="1"/>
    <n v="4445.6899999999996"/>
    <n v="4445.6899999999996"/>
  </r>
  <r>
    <s v="43 - Rio Grande do Sul"/>
    <s v="SUL                 "/>
    <x v="13"/>
    <x v="13"/>
    <s v="Editorial"/>
    <s v="OUTROS"/>
    <s v="Indireta"/>
    <n v="2017"/>
    <n v="1"/>
    <n v="5746.85"/>
    <n v="5746.85"/>
  </r>
  <r>
    <s v="43 - Rio Grande do Sul"/>
    <s v="SUL                 "/>
    <x v="17"/>
    <x v="17"/>
    <s v="Editorial"/>
    <s v="OUTROS"/>
    <s v="Indireta"/>
    <n v="2017"/>
    <n v="1"/>
    <n v="19371.2"/>
    <n v="19371.2"/>
  </r>
  <r>
    <s v="43 - Rio Grande do Sul"/>
    <s v="SUL                 "/>
    <x v="43"/>
    <x v="43"/>
    <e v="#N/A"/>
    <s v="OUTROS"/>
    <s v="Indireta"/>
    <n v="2017"/>
    <n v="1"/>
    <n v="380.71"/>
    <n v="380.71"/>
  </r>
  <r>
    <s v="43 - Rio Grande do Sul"/>
    <s v="SUL                 "/>
    <x v="14"/>
    <x v="14"/>
    <s v="Editorial"/>
    <s v="OUTROS"/>
    <s v="Indireta"/>
    <n v="2017"/>
    <n v="1"/>
    <n v="49029.84"/>
    <n v="49029.84"/>
  </r>
  <r>
    <s v="43 - Rio Grande do Sul"/>
    <s v="SUL                 "/>
    <x v="18"/>
    <x v="18"/>
    <s v="Editorial"/>
    <s v="OUTROS"/>
    <s v="Indireta"/>
    <n v="2017"/>
    <n v="1"/>
    <n v="4458.6499999999996"/>
    <n v="4458.6499999999996"/>
  </r>
  <r>
    <s v="43 - Rio Grande do Sul"/>
    <s v="SUL                 "/>
    <x v="5"/>
    <x v="5"/>
    <e v="#N/A"/>
    <s v="OUTROS"/>
    <s v="Indireta"/>
    <n v="2017"/>
    <n v="1"/>
    <n v="22652.07"/>
    <n v="22652.07"/>
  </r>
  <r>
    <s v="43 - Rio Grande do Sul"/>
    <s v="SUL                 "/>
    <x v="5"/>
    <x v="5"/>
    <e v="#N/A"/>
    <s v="OUTROS"/>
    <s v="Indireta"/>
    <n v="2017"/>
    <n v="1"/>
    <n v="1729222.13"/>
    <n v="1729222.13"/>
  </r>
  <r>
    <s v="43 - Rio Grande do Sul"/>
    <s v="SUL                 "/>
    <x v="15"/>
    <x v="15"/>
    <s v="Audiovisual"/>
    <s v="OUTROS"/>
    <s v="Direta"/>
    <n v="2017"/>
    <n v="1"/>
    <n v="3014390.25"/>
    <n v="3014390.25"/>
  </r>
  <r>
    <s v="43 - Rio Grande do Sul"/>
    <s v="SUL                 "/>
    <x v="31"/>
    <x v="31"/>
    <s v="Audiovisual"/>
    <s v="OUTROS"/>
    <s v="Indireta"/>
    <n v="2017"/>
    <n v="1"/>
    <n v="15504.18"/>
    <n v="15504.18"/>
  </r>
  <r>
    <s v="43 - Rio Grande do Sul"/>
    <s v="SUL                 "/>
    <x v="31"/>
    <x v="31"/>
    <s v="Audiovisual"/>
    <s v="OUTROS"/>
    <s v="Indireta"/>
    <n v="2017"/>
    <n v="1"/>
    <n v="442.85"/>
    <n v="442.85"/>
  </r>
  <r>
    <s v="43 - Rio Grande do Sul"/>
    <s v="SUL                 "/>
    <x v="16"/>
    <x v="16"/>
    <s v="Audiovisual"/>
    <s v="OUTROS"/>
    <s v="Indireta"/>
    <n v="2017"/>
    <n v="1"/>
    <n v="74632.14"/>
    <n v="74632.14"/>
  </r>
  <r>
    <s v="43 - Rio Grande do Sul"/>
    <s v="SUL                 "/>
    <x v="16"/>
    <x v="16"/>
    <s v="Audiovisual"/>
    <s v="OUTROS"/>
    <s v="Indireta"/>
    <n v="2017"/>
    <n v="1"/>
    <n v="100000"/>
    <n v="100000"/>
  </r>
  <r>
    <s v="43 - Rio Grande do Sul"/>
    <s v="SUL                 "/>
    <x v="72"/>
    <x v="72"/>
    <e v="#N/A"/>
    <s v="OUTROS"/>
    <s v="Direta"/>
    <n v="2017"/>
    <n v="1"/>
    <n v="61668.95"/>
    <n v="61668.95"/>
  </r>
  <r>
    <s v="43 - Rio Grande do Sul"/>
    <s v="SUL                 "/>
    <x v="72"/>
    <x v="72"/>
    <e v="#N/A"/>
    <s v="OUTROS"/>
    <s v="Direta"/>
    <n v="2017"/>
    <n v="1"/>
    <n v="293000"/>
    <n v="293000"/>
  </r>
  <r>
    <s v="43 - Rio Grande do Sul"/>
    <s v="SUL                 "/>
    <x v="59"/>
    <x v="59"/>
    <s v="Educação e Criação em Artes"/>
    <s v="OUTROS"/>
    <s v="Indireta"/>
    <n v="2017"/>
    <n v="1"/>
    <n v="2024.1"/>
    <n v="2024.1"/>
  </r>
  <r>
    <s v="43 - Rio Grande do Sul"/>
    <s v="SUL                 "/>
    <x v="36"/>
    <x v="36"/>
    <s v="Artes Cênicas e Espetáculos"/>
    <s v="OUTROS"/>
    <s v="Indireta"/>
    <n v="2017"/>
    <n v="1"/>
    <n v="16931.11"/>
    <n v="16931.11"/>
  </r>
  <r>
    <s v="43 - Rio Grande do Sul"/>
    <s v="SUL                 "/>
    <x v="20"/>
    <x v="20"/>
    <s v="Artes Cênicas e Espetáculos"/>
    <s v="OUTROS"/>
    <s v="Indireta"/>
    <n v="2017"/>
    <n v="1"/>
    <n v="62078.69"/>
    <n v="62078.69"/>
  </r>
  <r>
    <s v="43 - Rio Grande do Sul"/>
    <s v="SUL                 "/>
    <x v="30"/>
    <x v="30"/>
    <s v="Artes Cênicas e Espetáculos"/>
    <s v="OUTROS"/>
    <s v="Indireta"/>
    <n v="2017"/>
    <n v="1"/>
    <n v="31723.9"/>
    <n v="31723.9"/>
  </r>
  <r>
    <s v="43 - Rio Grande do Sul"/>
    <s v="SUL                 "/>
    <x v="30"/>
    <x v="30"/>
    <s v="Artes Cênicas e Espetáculos"/>
    <s v="OUTROS"/>
    <s v="Indireta"/>
    <n v="2017"/>
    <n v="1"/>
    <n v="181602"/>
    <n v="181602"/>
  </r>
  <r>
    <s v="43 - Rio Grande do Sul"/>
    <s v="SUL                 "/>
    <x v="30"/>
    <x v="30"/>
    <s v="Artes Cênicas e Espetáculos"/>
    <s v="OUTROS"/>
    <s v="Indireta"/>
    <n v="2017"/>
    <n v="1"/>
    <n v="14969.82"/>
    <n v="14969.82"/>
  </r>
  <r>
    <s v="43 - Rio Grande do Sul"/>
    <s v="SUL                 "/>
    <x v="30"/>
    <x v="30"/>
    <s v="Artes Cênicas e Espetáculos"/>
    <s v="OUTROS"/>
    <s v="Indireta"/>
    <n v="2017"/>
    <n v="1"/>
    <n v="8445.4"/>
    <n v="8445.4"/>
  </r>
  <r>
    <s v="43 - Rio Grande do Sul"/>
    <s v="SUL                 "/>
    <x v="30"/>
    <x v="30"/>
    <s v="Artes Cênicas e Espetáculos"/>
    <s v="OUTROS"/>
    <s v="Indireta"/>
    <n v="2017"/>
    <n v="1"/>
    <n v="150000"/>
    <n v="150000"/>
  </r>
  <r>
    <s v="43 - Rio Grande do Sul"/>
    <s v="SUL                 "/>
    <x v="49"/>
    <x v="49"/>
    <s v="Patrimônio"/>
    <s v="OUTROS"/>
    <s v="Indireta"/>
    <n v="2017"/>
    <n v="1"/>
    <n v="125109.95"/>
    <n v="125109.95"/>
  </r>
  <r>
    <s v="42 - Santa Catarina"/>
    <s v="SUL                 "/>
    <x v="2"/>
    <x v="2"/>
    <e v="#N/A"/>
    <s v="OUTROS"/>
    <s v="Indireta"/>
    <n v="2017"/>
    <n v="1"/>
    <n v="143563.01999999999"/>
    <n v="143563.01999999999"/>
  </r>
  <r>
    <s v="42 - Santa Catarina"/>
    <s v="SUL                 "/>
    <x v="2"/>
    <x v="2"/>
    <e v="#N/A"/>
    <s v="OUTROS"/>
    <s v="Indireta"/>
    <n v="2017"/>
    <n v="1"/>
    <n v="174136.33"/>
    <n v="174136.33"/>
  </r>
  <r>
    <s v="42 - Santa Catarina"/>
    <s v="SUL                 "/>
    <x v="26"/>
    <x v="26"/>
    <s v="Editorial"/>
    <s v="OUTROS"/>
    <s v="Indireta"/>
    <n v="2017"/>
    <n v="1"/>
    <n v="86000"/>
    <n v="86000"/>
  </r>
  <r>
    <s v="42 - Santa Catarina"/>
    <s v="SUL                 "/>
    <x v="50"/>
    <x v="50"/>
    <e v="#N/A"/>
    <s v="OUTROS"/>
    <s v="Indireta"/>
    <n v="2017"/>
    <n v="1"/>
    <n v="13815.36"/>
    <n v="13815.36"/>
  </r>
  <r>
    <s v="42 - Santa Catarina"/>
    <s v="SUL                 "/>
    <x v="40"/>
    <x v="40"/>
    <s v="Música"/>
    <s v="OUTROS"/>
    <s v="Indireta"/>
    <n v="2017"/>
    <n v="1"/>
    <n v="2191.29"/>
    <n v="2191.29"/>
  </r>
  <r>
    <s v="42 - Santa Catarina"/>
    <s v="SUL                 "/>
    <x v="33"/>
    <x v="33"/>
    <s v="Editorial"/>
    <s v="OUTROS"/>
    <s v="Indireta"/>
    <n v="2017"/>
    <n v="1"/>
    <n v="9110.91"/>
    <n v="9110.91"/>
  </r>
  <r>
    <s v="42 - Santa Catarina"/>
    <s v="SUL                 "/>
    <x v="37"/>
    <x v="37"/>
    <s v="Música"/>
    <s v="OUTROS"/>
    <s v="Indireta"/>
    <n v="2017"/>
    <n v="1"/>
    <n v="6080"/>
    <n v="6080"/>
  </r>
  <r>
    <s v="42 - Santa Catarina"/>
    <s v="SUL                 "/>
    <x v="17"/>
    <x v="17"/>
    <s v="Editorial"/>
    <s v="OUTROS"/>
    <s v="Indireta"/>
    <n v="2017"/>
    <n v="1"/>
    <n v="12719.94"/>
    <n v="12719.94"/>
  </r>
  <r>
    <s v="42 - Santa Catarina"/>
    <s v="SUL                 "/>
    <x v="14"/>
    <x v="14"/>
    <s v="Editorial"/>
    <s v="OUTROS"/>
    <s v="Indireta"/>
    <n v="2017"/>
    <n v="1"/>
    <n v="14822.4"/>
    <n v="14822.4"/>
  </r>
  <r>
    <s v="42 - Santa Catarina"/>
    <s v="SUL                 "/>
    <x v="14"/>
    <x v="14"/>
    <s v="Editorial"/>
    <s v="OUTROS"/>
    <s v="Indireta"/>
    <n v="2017"/>
    <n v="1"/>
    <n v="34541.269999999997"/>
    <n v="34541.269999999997"/>
  </r>
  <r>
    <s v="42 - Santa Catarina"/>
    <s v="SUL                 "/>
    <x v="5"/>
    <x v="5"/>
    <e v="#N/A"/>
    <s v="OUTROS"/>
    <s v="Indireta"/>
    <n v="2017"/>
    <n v="1"/>
    <n v="141420.03"/>
    <n v="141420.03"/>
  </r>
  <r>
    <s v="42 - Santa Catarina"/>
    <s v="SUL                 "/>
    <x v="5"/>
    <x v="5"/>
    <e v="#N/A"/>
    <s v="OUTROS"/>
    <s v="Indireta"/>
    <n v="2017"/>
    <n v="1"/>
    <n v="25939.09"/>
    <n v="25939.09"/>
  </r>
  <r>
    <s v="42 - Santa Catarina"/>
    <s v="SUL                 "/>
    <x v="5"/>
    <x v="5"/>
    <e v="#N/A"/>
    <s v="OUTROS"/>
    <s v="Indireta"/>
    <n v="2017"/>
    <n v="1"/>
    <n v="300000"/>
    <n v="300000"/>
  </r>
  <r>
    <s v="42 - Santa Catarina"/>
    <s v="SUL                 "/>
    <x v="15"/>
    <x v="15"/>
    <s v="Audiovisual"/>
    <s v="OUTROS"/>
    <s v="Direta"/>
    <n v="2017"/>
    <n v="1"/>
    <n v="3014390.25"/>
    <n v="3014390.25"/>
  </r>
  <r>
    <s v="42 - Santa Catarina"/>
    <s v="SUL                 "/>
    <x v="42"/>
    <x v="42"/>
    <s v="Audiovisual"/>
    <s v="OUTROS"/>
    <s v="Indireta"/>
    <n v="2017"/>
    <n v="1"/>
    <n v="10000"/>
    <n v="10000"/>
  </r>
  <r>
    <s v="42 - Santa Catarina"/>
    <s v="SUL                 "/>
    <x v="28"/>
    <x v="28"/>
    <s v="Audiovisual"/>
    <s v="OUTROS"/>
    <s v="Indireta"/>
    <n v="2017"/>
    <n v="1"/>
    <n v="62282.94"/>
    <n v="62282.94"/>
  </r>
  <r>
    <s v="42 - Santa Catarina"/>
    <s v="SUL                 "/>
    <x v="16"/>
    <x v="16"/>
    <s v="Audiovisual"/>
    <s v="OUTROS"/>
    <s v="Indireta"/>
    <n v="2017"/>
    <n v="1"/>
    <n v="259400.53"/>
    <n v="259400.53"/>
  </r>
  <r>
    <s v="42 - Santa Catarina"/>
    <s v="SUL                 "/>
    <x v="16"/>
    <x v="16"/>
    <s v="Audiovisual"/>
    <s v="OUTROS"/>
    <s v="Indireta"/>
    <n v="2017"/>
    <n v="1"/>
    <n v="35286.230000000003"/>
    <n v="35286.230000000003"/>
  </r>
  <r>
    <s v="42 - Santa Catarina"/>
    <s v="SUL                 "/>
    <x v="32"/>
    <x v="32"/>
    <s v="Audiovisual"/>
    <s v="OUTROS"/>
    <s v="Indireta"/>
    <n v="2017"/>
    <n v="1"/>
    <n v="22706.46"/>
    <n v="22706.46"/>
  </r>
  <r>
    <s v="42 - Santa Catarina"/>
    <s v="SUL                 "/>
    <x v="53"/>
    <x v="53"/>
    <s v="Educação e Criação em Artes"/>
    <s v="OUTROS"/>
    <s v="Indireta"/>
    <n v="2017"/>
    <n v="1"/>
    <n v="45000"/>
    <n v="45000"/>
  </r>
  <r>
    <s v="42 - Santa Catarina"/>
    <s v="SUL                 "/>
    <x v="55"/>
    <x v="55"/>
    <s v="Educação e Criação em Artes"/>
    <s v="OUTROS"/>
    <s v="Indireta"/>
    <n v="2017"/>
    <n v="1"/>
    <n v="11111.28"/>
    <n v="11111.28"/>
  </r>
  <r>
    <s v="42 - Santa Catarina"/>
    <s v="SUL                 "/>
    <x v="36"/>
    <x v="36"/>
    <s v="Artes Cênicas e Espetáculos"/>
    <s v="OUTROS"/>
    <s v="Indireta"/>
    <n v="2017"/>
    <n v="1"/>
    <n v="32373.79"/>
    <n v="32373.79"/>
  </r>
  <r>
    <s v="28 - Sergipe"/>
    <s v="NORDESTE            "/>
    <x v="25"/>
    <x v="25"/>
    <s v="Editorial"/>
    <s v="OUTROS"/>
    <s v="Indireta"/>
    <n v="2017"/>
    <n v="1"/>
    <n v="16435.419999999998"/>
    <n v="16435.419999999998"/>
  </r>
  <r>
    <s v="28 - Sergipe"/>
    <s v="NORDESTE            "/>
    <x v="36"/>
    <x v="36"/>
    <s v="Artes Cênicas e Espetáculos"/>
    <s v="OUTROS"/>
    <s v="Indireta"/>
    <n v="2017"/>
    <n v="1"/>
    <n v="10133.209999999999"/>
    <n v="10133.209999999999"/>
  </r>
  <r>
    <s v="35 - São Paulo"/>
    <s v="SUDESTE             "/>
    <x v="2"/>
    <x v="2"/>
    <e v="#N/A"/>
    <s v="OUTROS"/>
    <s v="Indireta"/>
    <n v="2017"/>
    <n v="1"/>
    <n v="85664.320000000007"/>
    <n v="85664.320000000007"/>
  </r>
  <r>
    <s v="35 - São Paulo"/>
    <s v="SUDESTE             "/>
    <x v="2"/>
    <x v="2"/>
    <e v="#N/A"/>
    <s v="OUTROS"/>
    <s v="Indireta"/>
    <n v="2017"/>
    <n v="1"/>
    <n v="181350.86"/>
    <n v="181350.86"/>
  </r>
  <r>
    <s v="35 - São Paulo"/>
    <s v="SUDESTE             "/>
    <x v="2"/>
    <x v="2"/>
    <e v="#N/A"/>
    <s v="OUTROS"/>
    <s v="Indireta"/>
    <n v="2017"/>
    <n v="1"/>
    <n v="267346.57"/>
    <n v="267346.57"/>
  </r>
  <r>
    <s v="35 - São Paulo"/>
    <s v="SUDESTE             "/>
    <x v="2"/>
    <x v="2"/>
    <e v="#N/A"/>
    <s v="OUTROS"/>
    <s v="Indireta"/>
    <n v="2017"/>
    <n v="1"/>
    <n v="1230285.1000000001"/>
    <n v="1230285.1000000001"/>
  </r>
  <r>
    <s v="35 - São Paulo"/>
    <s v="SUDESTE             "/>
    <x v="26"/>
    <x v="26"/>
    <s v="Editorial"/>
    <s v="OUTROS"/>
    <s v="Indireta"/>
    <n v="2017"/>
    <n v="1"/>
    <n v="287315.21999999997"/>
    <n v="287315.21999999997"/>
  </r>
  <r>
    <s v="35 - São Paulo"/>
    <s v="SUDESTE             "/>
    <x v="26"/>
    <x v="26"/>
    <s v="Editorial"/>
    <s v="OUTROS"/>
    <s v="Indireta"/>
    <n v="2017"/>
    <n v="1"/>
    <n v="479360.05"/>
    <n v="479360.05"/>
  </r>
  <r>
    <s v="35 - São Paulo"/>
    <s v="SUDESTE             "/>
    <x v="26"/>
    <x v="26"/>
    <s v="Editorial"/>
    <s v="OUTROS"/>
    <s v="Indireta"/>
    <n v="2017"/>
    <n v="1"/>
    <n v="650598.93999999994"/>
    <n v="650598.93999999994"/>
  </r>
  <r>
    <s v="35 - São Paulo"/>
    <s v="SUDESTE             "/>
    <x v="40"/>
    <x v="40"/>
    <s v="Música"/>
    <s v="OUTROS"/>
    <s v="Indireta"/>
    <n v="2017"/>
    <n v="1"/>
    <n v="49876.01"/>
    <n v="49876.01"/>
  </r>
  <r>
    <s v="35 - São Paulo"/>
    <s v="SUDESTE             "/>
    <x v="40"/>
    <x v="40"/>
    <s v="Música"/>
    <s v="OUTROS"/>
    <s v="Indireta"/>
    <n v="2017"/>
    <n v="1"/>
    <n v="49471.89"/>
    <n v="49471.89"/>
  </r>
  <r>
    <s v="35 - São Paulo"/>
    <s v="SUDESTE             "/>
    <x v="40"/>
    <x v="40"/>
    <s v="Música"/>
    <s v="OUTROS"/>
    <s v="Indireta"/>
    <n v="2017"/>
    <n v="1"/>
    <n v="200000"/>
    <n v="200000"/>
  </r>
  <r>
    <s v="35 - São Paulo"/>
    <s v="SUDESTE             "/>
    <x v="25"/>
    <x v="25"/>
    <s v="Editorial"/>
    <s v="OUTROS"/>
    <s v="Indireta"/>
    <n v="2017"/>
    <n v="1"/>
    <n v="24650.38"/>
    <n v="24650.38"/>
  </r>
  <r>
    <s v="35 - São Paulo"/>
    <s v="SUDESTE             "/>
    <x v="25"/>
    <x v="25"/>
    <s v="Editorial"/>
    <s v="OUTROS"/>
    <s v="Indireta"/>
    <n v="2017"/>
    <n v="1"/>
    <n v="224989.99"/>
    <n v="224989.99"/>
  </r>
  <r>
    <s v="35 - São Paulo"/>
    <s v="SUDESTE             "/>
    <x v="25"/>
    <x v="25"/>
    <s v="Editorial"/>
    <s v="OUTROS"/>
    <s v="Indireta"/>
    <n v="2017"/>
    <n v="1"/>
    <n v="5239.22"/>
    <n v="5239.22"/>
  </r>
  <r>
    <s v="35 - São Paulo"/>
    <s v="SUDESTE             "/>
    <x v="33"/>
    <x v="33"/>
    <s v="Editorial"/>
    <s v="OUTROS"/>
    <s v="Indireta"/>
    <n v="2017"/>
    <n v="1"/>
    <n v="23151.59"/>
    <n v="23151.59"/>
  </r>
  <r>
    <s v="35 - São Paulo"/>
    <s v="SUDESTE             "/>
    <x v="37"/>
    <x v="37"/>
    <s v="Música"/>
    <s v="OUTROS"/>
    <s v="Indireta"/>
    <n v="2017"/>
    <n v="1"/>
    <n v="15941.44"/>
    <n v="15941.44"/>
  </r>
  <r>
    <s v="35 - São Paulo"/>
    <s v="SUDESTE             "/>
    <x v="37"/>
    <x v="37"/>
    <s v="Música"/>
    <s v="OUTROS"/>
    <s v="Indireta"/>
    <n v="2017"/>
    <n v="1"/>
    <n v="35047.51"/>
    <n v="35047.51"/>
  </r>
  <r>
    <s v="35 - São Paulo"/>
    <s v="SUDESTE             "/>
    <x v="13"/>
    <x v="13"/>
    <s v="Editorial"/>
    <s v="OUTROS"/>
    <s v="Indireta"/>
    <n v="2017"/>
    <n v="1"/>
    <n v="74920.34"/>
    <n v="74920.34"/>
  </r>
  <r>
    <s v="35 - São Paulo"/>
    <s v="SUDESTE             "/>
    <x v="13"/>
    <x v="13"/>
    <s v="Editorial"/>
    <s v="OUTROS"/>
    <s v="Indireta"/>
    <n v="2017"/>
    <n v="1"/>
    <n v="306509.26"/>
    <n v="306509.26"/>
  </r>
  <r>
    <s v="35 - São Paulo"/>
    <s v="SUDESTE             "/>
    <x v="13"/>
    <x v="13"/>
    <s v="Editorial"/>
    <s v="OUTROS"/>
    <s v="Indireta"/>
    <n v="2017"/>
    <n v="1"/>
    <n v="32880.46"/>
    <n v="32880.46"/>
  </r>
  <r>
    <s v="35 - São Paulo"/>
    <s v="SUDESTE             "/>
    <x v="13"/>
    <x v="13"/>
    <s v="Editorial"/>
    <s v="OUTROS"/>
    <s v="Indireta"/>
    <n v="2017"/>
    <n v="1"/>
    <n v="183751.08"/>
    <n v="183751.08"/>
  </r>
  <r>
    <s v="35 - São Paulo"/>
    <s v="SUDESTE             "/>
    <x v="17"/>
    <x v="17"/>
    <s v="Editorial"/>
    <s v="OUTROS"/>
    <s v="Indireta"/>
    <n v="2017"/>
    <n v="1"/>
    <n v="150000"/>
    <n v="150000"/>
  </r>
  <r>
    <s v="35 - São Paulo"/>
    <s v="SUDESTE             "/>
    <x v="12"/>
    <x v="12"/>
    <s v="Editorial"/>
    <s v="OUTROS"/>
    <s v="Indireta"/>
    <n v="2017"/>
    <n v="1"/>
    <n v="17848"/>
    <n v="17848"/>
  </r>
  <r>
    <s v="35 - São Paulo"/>
    <s v="SUDESTE             "/>
    <x v="14"/>
    <x v="14"/>
    <s v="Editorial"/>
    <s v="OUTROS"/>
    <s v="Indireta"/>
    <n v="2017"/>
    <n v="1"/>
    <n v="275224.37"/>
    <n v="275224.37"/>
  </r>
  <r>
    <s v="35 - São Paulo"/>
    <s v="SUDESTE             "/>
    <x v="14"/>
    <x v="14"/>
    <s v="Editorial"/>
    <s v="OUTROS"/>
    <s v="Indireta"/>
    <n v="2017"/>
    <n v="1"/>
    <n v="260993.62"/>
    <n v="260993.62"/>
  </r>
  <r>
    <s v="35 - São Paulo"/>
    <s v="SUDESTE             "/>
    <x v="14"/>
    <x v="14"/>
    <s v="Editorial"/>
    <s v="OUTROS"/>
    <s v="Indireta"/>
    <n v="2017"/>
    <n v="1"/>
    <n v="759938.96"/>
    <n v="759938.96"/>
  </r>
  <r>
    <s v="35 - São Paulo"/>
    <s v="SUDESTE             "/>
    <x v="18"/>
    <x v="18"/>
    <s v="Editorial"/>
    <s v="OUTROS"/>
    <s v="Indireta"/>
    <n v="2017"/>
    <n v="1"/>
    <n v="83957.46"/>
    <n v="83957.46"/>
  </r>
  <r>
    <s v="35 - São Paulo"/>
    <s v="SUDESTE             "/>
    <x v="18"/>
    <x v="18"/>
    <s v="Editorial"/>
    <s v="OUTROS"/>
    <s v="Indireta"/>
    <n v="2017"/>
    <n v="1"/>
    <n v="9136.08"/>
    <n v="9136.08"/>
  </r>
  <r>
    <s v="35 - São Paulo"/>
    <s v="SUDESTE             "/>
    <x v="5"/>
    <x v="5"/>
    <e v="#N/A"/>
    <s v="OUTROS"/>
    <s v="Indireta"/>
    <n v="2017"/>
    <n v="1"/>
    <n v="13148.43"/>
    <n v="13148.43"/>
  </r>
  <r>
    <s v="35 - São Paulo"/>
    <s v="SUDESTE             "/>
    <x v="5"/>
    <x v="5"/>
    <e v="#N/A"/>
    <s v="OUTROS"/>
    <s v="Indireta"/>
    <n v="2017"/>
    <n v="1"/>
    <n v="260606.98"/>
    <n v="260606.98"/>
  </r>
  <r>
    <s v="35 - São Paulo"/>
    <s v="SUDESTE             "/>
    <x v="5"/>
    <x v="5"/>
    <e v="#N/A"/>
    <s v="OUTROS"/>
    <s v="Indireta"/>
    <n v="2017"/>
    <n v="1"/>
    <n v="210094.62"/>
    <n v="210094.62"/>
  </r>
  <r>
    <s v="35 - São Paulo"/>
    <s v="SUDESTE             "/>
    <x v="15"/>
    <x v="15"/>
    <s v="Audiovisual"/>
    <s v="OUTROS"/>
    <s v="Direta"/>
    <n v="2017"/>
    <n v="1"/>
    <n v="3014390.25"/>
    <n v="3014390.25"/>
  </r>
  <r>
    <s v="35 - São Paulo"/>
    <s v="SUDESTE             "/>
    <x v="31"/>
    <x v="31"/>
    <s v="Audiovisual"/>
    <s v="OUTROS"/>
    <s v="Direta"/>
    <n v="2017"/>
    <n v="1"/>
    <n v="666800"/>
    <n v="666800"/>
  </r>
  <r>
    <s v="35 - São Paulo"/>
    <s v="SUDESTE             "/>
    <x v="31"/>
    <x v="31"/>
    <s v="Audiovisual"/>
    <s v="OUTROS"/>
    <s v="Direta"/>
    <n v="2017"/>
    <n v="1"/>
    <n v="50010"/>
    <n v="50010"/>
  </r>
  <r>
    <s v="35 - São Paulo"/>
    <s v="SUDESTE             "/>
    <x v="31"/>
    <x v="31"/>
    <s v="Audiovisual"/>
    <s v="OUTROS"/>
    <s v="Indireta"/>
    <n v="2017"/>
    <n v="1"/>
    <n v="1041000"/>
    <n v="1041000"/>
  </r>
  <r>
    <s v="35 - São Paulo"/>
    <s v="SUDESTE             "/>
    <x v="47"/>
    <x v="47"/>
    <s v="Audiovisual"/>
    <s v="OUTROS"/>
    <s v="Indireta"/>
    <n v="2017"/>
    <n v="1"/>
    <n v="28965.61"/>
    <n v="28965.61"/>
  </r>
  <r>
    <s v="35 - São Paulo"/>
    <s v="SUDESTE             "/>
    <x v="34"/>
    <x v="34"/>
    <s v="Audiovisual"/>
    <s v="OUTROS"/>
    <s v="Indireta"/>
    <n v="2017"/>
    <n v="1"/>
    <n v="25961.16"/>
    <n v="25961.16"/>
  </r>
  <r>
    <s v="35 - São Paulo"/>
    <s v="SUDESTE             "/>
    <x v="35"/>
    <x v="35"/>
    <s v="Audiovisual"/>
    <s v="OUTROS"/>
    <s v="Indireta"/>
    <n v="2017"/>
    <n v="1"/>
    <n v="12598.63"/>
    <n v="12598.63"/>
  </r>
  <r>
    <s v="35 - São Paulo"/>
    <s v="SUDESTE             "/>
    <x v="35"/>
    <x v="35"/>
    <s v="Audiovisual"/>
    <s v="OUTROS"/>
    <s v="Indireta"/>
    <n v="2017"/>
    <n v="1"/>
    <n v="757.25"/>
    <n v="757.25"/>
  </r>
  <r>
    <s v="35 - São Paulo"/>
    <s v="SUDESTE             "/>
    <x v="28"/>
    <x v="28"/>
    <s v="Audiovisual"/>
    <s v="OUTROS"/>
    <s v="Indireta"/>
    <n v="2017"/>
    <n v="1"/>
    <n v="257.81"/>
    <n v="257.81"/>
  </r>
  <r>
    <s v="35 - São Paulo"/>
    <s v="SUDESTE             "/>
    <x v="28"/>
    <x v="28"/>
    <s v="Audiovisual"/>
    <s v="OUTROS"/>
    <s v="Indireta"/>
    <n v="2017"/>
    <n v="1"/>
    <n v="6691.19"/>
    <n v="6691.19"/>
  </r>
  <r>
    <s v="35 - São Paulo"/>
    <s v="SUDESTE             "/>
    <x v="28"/>
    <x v="28"/>
    <s v="Audiovisual"/>
    <s v="OUTROS"/>
    <s v="Indireta"/>
    <n v="2017"/>
    <n v="1"/>
    <n v="5114.62"/>
    <n v="5114.62"/>
  </r>
  <r>
    <s v="35 - São Paulo"/>
    <s v="SUDESTE             "/>
    <x v="7"/>
    <x v="7"/>
    <s v="Música"/>
    <s v="OUTROS"/>
    <s v="Indireta"/>
    <n v="2017"/>
    <n v="1"/>
    <n v="21148.84"/>
    <n v="21148.84"/>
  </r>
  <r>
    <s v="35 - São Paulo"/>
    <s v="SUDESTE             "/>
    <x v="7"/>
    <x v="7"/>
    <s v="Música"/>
    <s v="OUTROS"/>
    <s v="Indireta"/>
    <n v="2017"/>
    <n v="1"/>
    <n v="35802.800000000003"/>
    <n v="35802.800000000003"/>
  </r>
  <r>
    <s v="35 - São Paulo"/>
    <s v="SUDESTE             "/>
    <x v="16"/>
    <x v="16"/>
    <s v="Audiovisual"/>
    <s v="OUTROS"/>
    <s v="Indireta"/>
    <n v="2017"/>
    <n v="1"/>
    <n v="115555.82"/>
    <n v="115555.82"/>
  </r>
  <r>
    <s v="35 - São Paulo"/>
    <s v="SUDESTE             "/>
    <x v="16"/>
    <x v="16"/>
    <s v="Audiovisual"/>
    <s v="OUTROS"/>
    <s v="Indireta"/>
    <n v="2017"/>
    <n v="1"/>
    <n v="149495.32999999999"/>
    <n v="149495.32999999999"/>
  </r>
  <r>
    <s v="35 - São Paulo"/>
    <s v="SUDESTE             "/>
    <x v="16"/>
    <x v="16"/>
    <s v="Audiovisual"/>
    <s v="OUTROS"/>
    <s v="Indireta"/>
    <n v="2017"/>
    <n v="1"/>
    <n v="28192.799999999999"/>
    <n v="28192.799999999999"/>
  </r>
  <r>
    <s v="35 - São Paulo"/>
    <s v="SUDESTE             "/>
    <x v="16"/>
    <x v="16"/>
    <s v="Audiovisual"/>
    <s v="OUTROS"/>
    <s v="Indireta"/>
    <n v="2017"/>
    <n v="1"/>
    <n v="66700"/>
    <n v="66700"/>
  </r>
  <r>
    <s v="35 - São Paulo"/>
    <s v="SUDESTE             "/>
    <x v="32"/>
    <x v="32"/>
    <s v="Audiovisual"/>
    <s v="OUTROS"/>
    <s v="Indireta"/>
    <n v="2017"/>
    <n v="1"/>
    <n v="79998.73"/>
    <n v="79998.73"/>
  </r>
  <r>
    <s v="35 - São Paulo"/>
    <s v="SUDESTE             "/>
    <x v="32"/>
    <x v="32"/>
    <s v="Audiovisual"/>
    <s v="OUTROS"/>
    <s v="Indireta"/>
    <n v="2017"/>
    <n v="1"/>
    <n v="104881.06"/>
    <n v="104881.06"/>
  </r>
  <r>
    <s v="35 - São Paulo"/>
    <s v="SUDESTE             "/>
    <x v="32"/>
    <x v="32"/>
    <s v="Audiovisual"/>
    <s v="OUTROS"/>
    <s v="Indireta"/>
    <n v="2017"/>
    <n v="1"/>
    <n v="588000"/>
    <n v="588000"/>
  </r>
  <r>
    <s v="35 - São Paulo"/>
    <s v="SUDESTE             "/>
    <x v="55"/>
    <x v="55"/>
    <s v="Educação e Criação em Artes"/>
    <s v="OUTROS"/>
    <s v="Indireta"/>
    <n v="2017"/>
    <n v="1"/>
    <n v="50000"/>
    <n v="50000"/>
  </r>
  <r>
    <s v="35 - São Paulo"/>
    <s v="SUDESTE             "/>
    <x v="36"/>
    <x v="36"/>
    <s v="Artes Cênicas e Espetáculos"/>
    <s v="OUTROS"/>
    <s v="Indireta"/>
    <n v="2017"/>
    <n v="1"/>
    <n v="636000"/>
    <n v="636000"/>
  </r>
  <r>
    <s v="35 - São Paulo"/>
    <s v="SUDESTE             "/>
    <x v="58"/>
    <x v="58"/>
    <s v="Artes Cênicas e Espetáculos"/>
    <s v="OUTROS"/>
    <s v="Indireta"/>
    <n v="2017"/>
    <n v="1"/>
    <n v="1765.9"/>
    <n v="1765.9"/>
  </r>
  <r>
    <s v="35 - São Paulo"/>
    <s v="SUDESTE             "/>
    <x v="20"/>
    <x v="20"/>
    <s v="Artes Cênicas e Espetáculos"/>
    <s v="OUTROS"/>
    <s v="Indireta"/>
    <n v="2017"/>
    <n v="1"/>
    <n v="72475.429999999993"/>
    <n v="72475.429999999993"/>
  </r>
  <r>
    <s v="35 - São Paulo"/>
    <s v="SUDESTE             "/>
    <x v="20"/>
    <x v="20"/>
    <s v="Artes Cênicas e Espetáculos"/>
    <s v="OUTROS"/>
    <s v="Indireta"/>
    <n v="2017"/>
    <n v="1"/>
    <n v="365000"/>
    <n v="365000"/>
  </r>
  <r>
    <s v="35 - São Paulo"/>
    <s v="SUDESTE             "/>
    <x v="30"/>
    <x v="30"/>
    <s v="Artes Cênicas e Espetáculos"/>
    <s v="OUTROS"/>
    <s v="Indireta"/>
    <n v="2017"/>
    <n v="1"/>
    <n v="44720.93"/>
    <n v="44720.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30">
  <r>
    <x v="0"/>
    <s v="NORTE               "/>
    <s v="R9300000"/>
    <s v="ATIVIDADES ESPORTIVAS E DE RECREACAO E LAZER                     "/>
    <x v="0"/>
    <x v="0"/>
    <x v="0"/>
    <x v="0"/>
    <n v="1.7998330660926485"/>
    <n v="138324"/>
    <n v="248960.1090341995"/>
  </r>
  <r>
    <x v="1"/>
    <s v="NORDESTE            "/>
    <s v="R9102300"/>
    <s v="ATV MUSEUS EXPLOR REST ART CONSERV LUGAR PRED HIST ATRCAO SIMIL  "/>
    <x v="1"/>
    <x v="0"/>
    <x v="0"/>
    <x v="0"/>
    <n v="1.7998330660926485"/>
    <n v="1530560"/>
    <n v="2754752.4976387639"/>
  </r>
  <r>
    <x v="2"/>
    <s v="NORTE               "/>
    <s v="C1811302"/>
    <s v="IMPRESSAO DE LIVROS, REVISTAS E OUTRAS PUBLICACOES PERIODICAS    "/>
    <x v="0"/>
    <x v="1"/>
    <x v="1"/>
    <x v="0"/>
    <n v="1.7998330660926485"/>
    <n v="5863"/>
    <n v="10552.421266501198"/>
  </r>
  <r>
    <x v="2"/>
    <s v="NORTE               "/>
    <s v="G4761000"/>
    <s v="COMERCIO VAREJISTA DE LIVROS, JORNAIS, REVISTAS E PAPELARIA      "/>
    <x v="2"/>
    <x v="1"/>
    <x v="1"/>
    <x v="0"/>
    <n v="1.7998330660926485"/>
    <n v="13269"/>
    <n v="23881.984953983352"/>
  </r>
  <r>
    <x v="2"/>
    <s v="NORTE               "/>
    <s v="G4761000"/>
    <s v="COMERCIO VAREJISTA DE LIVROS, JORNAIS, REVISTAS E PAPELARIA      "/>
    <x v="2"/>
    <x v="1"/>
    <x v="0"/>
    <x v="0"/>
    <n v="1.7998330660926485"/>
    <n v="890340"/>
    <n v="1602463.3720649288"/>
  </r>
  <r>
    <x v="2"/>
    <s v="NORTE               "/>
    <s v="J5800000"/>
    <s v="EDICAO E EDICAO INTEGRADA A IMPRESSAO                            "/>
    <x v="0"/>
    <x v="1"/>
    <x v="1"/>
    <x v="0"/>
    <n v="1.7998330660926485"/>
    <n v="711000"/>
    <n v="1279681.3099918731"/>
  </r>
  <r>
    <x v="2"/>
    <s v="NORTE               "/>
    <s v="J5829800"/>
    <s v="EDICAO INTEGRADA IMPRESSAO CADASTRO LISTA OUTRO PRODUTO GRAFICO  "/>
    <x v="0"/>
    <x v="1"/>
    <x v="1"/>
    <x v="0"/>
    <n v="1.7998330660926485"/>
    <n v="500000"/>
    <n v="899916.53304632427"/>
  </r>
  <r>
    <x v="2"/>
    <s v="NORTE               "/>
    <s v="J5829800"/>
    <s v="EDICAO INTEGRADA IMPRESSAO CADASTRO LISTA OUTRO PRODUTO GRAFICO  "/>
    <x v="0"/>
    <x v="1"/>
    <x v="1"/>
    <x v="0"/>
    <n v="1.7998330660926485"/>
    <n v="140000"/>
    <n v="251976.6292529708"/>
  </r>
  <r>
    <x v="3"/>
    <s v="NORTE               "/>
    <s v="G4761000"/>
    <s v="COMERCIO VAREJISTA DE LIVROS, JORNAIS, REVISTAS E PAPELARIA      "/>
    <x v="2"/>
    <x v="1"/>
    <x v="1"/>
    <x v="0"/>
    <n v="1.7998330660926485"/>
    <n v="4405"/>
    <n v="7928.2646561381162"/>
  </r>
  <r>
    <x v="3"/>
    <s v="NORTE               "/>
    <s v="J5829800"/>
    <s v="EDICAO INTEGRADA IMPRESSAO CADASTRO LISTA OUTRO PRODUTO GRAFICO  "/>
    <x v="0"/>
    <x v="1"/>
    <x v="1"/>
    <x v="0"/>
    <n v="1.7998330660926485"/>
    <n v="12240"/>
    <n v="22029.956728974019"/>
  </r>
  <r>
    <x v="4"/>
    <s v="NORDESTE            "/>
    <s v="G4761000"/>
    <s v="COMERCIO VAREJISTA DE LIVROS, JORNAIS, REVISTAS E PAPELARIA      "/>
    <x v="2"/>
    <x v="1"/>
    <x v="1"/>
    <x v="0"/>
    <n v="1.7998330660926485"/>
    <n v="46715"/>
    <n v="84079.201682518076"/>
  </r>
  <r>
    <x v="4"/>
    <s v="NORDESTE            "/>
    <s v="G4761000"/>
    <s v="COMERCIO VAREJISTA DE LIVROS, JORNAIS, REVISTAS E PAPELARIA      "/>
    <x v="2"/>
    <x v="1"/>
    <x v="0"/>
    <x v="0"/>
    <n v="1.7998330660926485"/>
    <n v="9631143"/>
    <n v="17334449.63566675"/>
  </r>
  <r>
    <x v="4"/>
    <s v="NORDESTE            "/>
    <s v="G4761000"/>
    <s v="COMERCIO VAREJISTA DE LIVROS, JORNAIS, REVISTAS E PAPELARIA      "/>
    <x v="2"/>
    <x v="1"/>
    <x v="1"/>
    <x v="0"/>
    <n v="1.7998330660926485"/>
    <n v="3902"/>
    <n v="7022.9486238935142"/>
  </r>
  <r>
    <x v="4"/>
    <s v="NORDESTE            "/>
    <s v="J5910000"/>
    <s v="ATIV CINEMATOGRAFICAS, PRODUCAO DE VIDEOS E DE PROGRAMAS DE TELEV"/>
    <x v="0"/>
    <x v="1"/>
    <x v="1"/>
    <x v="0"/>
    <n v="1.7998330660926485"/>
    <n v="4900"/>
    <n v="8819.1820238539767"/>
  </r>
  <r>
    <x v="4"/>
    <s v="NORDESTE            "/>
    <s v="J5920100"/>
    <s v="ATIVIDADES DE GRAVACAO DE SOM E DE EDICAO DE MUSICA              "/>
    <x v="3"/>
    <x v="1"/>
    <x v="1"/>
    <x v="0"/>
    <n v="1.7998330660926485"/>
    <n v="14590"/>
    <n v="26259.56443429174"/>
  </r>
  <r>
    <x v="4"/>
    <s v="NORDESTE            "/>
    <s v="R9001900"/>
    <s v="ARTES CENICAS, ESPETACULOS E ATIVIDADES COMPLEMENTARES           "/>
    <x v="4"/>
    <x v="1"/>
    <x v="1"/>
    <x v="0"/>
    <n v="1.7998330660926485"/>
    <n v="44818"/>
    <n v="80664.918356140319"/>
  </r>
  <r>
    <x v="4"/>
    <s v="NORDESTE            "/>
    <s v="R9001905"/>
    <s v="PRODUCAO DE ESPETACULOS DE RODEIOS, VAQUEJADAS E SIMILARES       "/>
    <x v="4"/>
    <x v="1"/>
    <x v="1"/>
    <x v="0"/>
    <n v="1.7998330660926485"/>
    <n v="8848"/>
    <n v="15924.922968787754"/>
  </r>
  <r>
    <x v="4"/>
    <s v="NORDESTE            "/>
    <s v="R9100000"/>
    <s v="ATIVIDADES LIGADAS AO PATRIMONIO CULTURAL E AMBIENTAL            "/>
    <x v="0"/>
    <x v="0"/>
    <x v="0"/>
    <x v="0"/>
    <n v="1.7998330660926485"/>
    <n v="204450"/>
    <n v="367975.87036264199"/>
  </r>
  <r>
    <x v="4"/>
    <s v="NORDESTE            "/>
    <s v="R9102300"/>
    <s v="ATV MUSEUS EXPLOR REST ART CONSERV LUGAR PRED HIST ATRCAO SIMIL  "/>
    <x v="1"/>
    <x v="0"/>
    <x v="0"/>
    <x v="0"/>
    <n v="1.7998330660926485"/>
    <n v="69451"/>
    <n v="125000.20627320053"/>
  </r>
  <r>
    <x v="5"/>
    <s v="NORDESTE            "/>
    <s v="G4761000"/>
    <s v="COMERCIO VAREJISTA DE LIVROS, JORNAIS, REVISTAS E PAPELARIA      "/>
    <x v="2"/>
    <x v="1"/>
    <x v="1"/>
    <x v="0"/>
    <n v="1.7998330660926485"/>
    <n v="17746"/>
    <n v="31939.837590880139"/>
  </r>
  <r>
    <x v="5"/>
    <s v="NORDESTE            "/>
    <s v="J5829800"/>
    <s v="EDICAO INTEGRADA IMPRESSAO CADASTRO LISTA OUTRO PRODUTO GRAFICO  "/>
    <x v="0"/>
    <x v="1"/>
    <x v="1"/>
    <x v="0"/>
    <n v="1.7998330660926485"/>
    <n v="29064"/>
    <n v="52310.348232916738"/>
  </r>
  <r>
    <x v="5"/>
    <s v="NORDESTE            "/>
    <s v="J5829800"/>
    <s v="EDICAO INTEGRADA IMPRESSAO CADASTRO LISTA OUTRO PRODUTO GRAFICO  "/>
    <x v="0"/>
    <x v="1"/>
    <x v="1"/>
    <x v="0"/>
    <n v="1.7998330660926485"/>
    <n v="103618"/>
    <n v="186495.10264238805"/>
  </r>
  <r>
    <x v="5"/>
    <s v="NORDESTE            "/>
    <s v="J5829800"/>
    <s v="EDICAO INTEGRADA IMPRESSAO CADASTRO LISTA OUTRO PRODUTO GRAFICO  "/>
    <x v="0"/>
    <x v="1"/>
    <x v="1"/>
    <x v="0"/>
    <n v="1.7998330660926485"/>
    <n v="4924"/>
    <n v="8862.3780174402018"/>
  </r>
  <r>
    <x v="5"/>
    <s v="NORDESTE            "/>
    <s v="J5920100"/>
    <s v="ATIVIDADES DE GRAVACAO DE SOM E DE EDICAO DE MUSICA              "/>
    <x v="3"/>
    <x v="1"/>
    <x v="1"/>
    <x v="0"/>
    <n v="1.7998330660926485"/>
    <n v="434600"/>
    <n v="782207.45052386506"/>
  </r>
  <r>
    <x v="5"/>
    <s v="NORDESTE            "/>
    <s v="R9001900"/>
    <s v="ARTES CENICAS, ESPETACULOS E ATIVIDADES COMPLEMENTARES           "/>
    <x v="4"/>
    <x v="0"/>
    <x v="0"/>
    <x v="0"/>
    <n v="1.7998330660926485"/>
    <n v="100000"/>
    <n v="179983.30660926484"/>
  </r>
  <r>
    <x v="5"/>
    <s v="NORDESTE            "/>
    <s v="R9100000"/>
    <s v="ATIVIDADES LIGADAS AO PATRIMONIO CULTURAL E AMBIENTAL            "/>
    <x v="0"/>
    <x v="0"/>
    <x v="0"/>
    <x v="0"/>
    <n v="1.7998330660926485"/>
    <n v="97522"/>
    <n v="175523.32027148726"/>
  </r>
  <r>
    <x v="6"/>
    <s v="CENTRO OESTE        "/>
    <s v="G4761000"/>
    <s v="COMERCIO VAREJISTA DE LIVROS, JORNAIS, REVISTAS E PAPELARIA      "/>
    <x v="2"/>
    <x v="1"/>
    <x v="1"/>
    <x v="0"/>
    <n v="1.7998330660926485"/>
    <n v="22806"/>
    <n v="41046.992905308944"/>
  </r>
  <r>
    <x v="6"/>
    <s v="CENTRO OESTE        "/>
    <s v="J5810000"/>
    <s v="EDICAO DE LIVRO, JORNAL E REVISTA                                "/>
    <x v="2"/>
    <x v="1"/>
    <x v="1"/>
    <x v="0"/>
    <n v="1.7998330660926485"/>
    <n v="8069"/>
    <n v="14522.85301030158"/>
  </r>
  <r>
    <x v="6"/>
    <s v="CENTRO OESTE        "/>
    <s v="J5813100"/>
    <s v="EDICAO DE REVISTAS                                               "/>
    <x v="2"/>
    <x v="1"/>
    <x v="1"/>
    <x v="0"/>
    <n v="1.7998330660926485"/>
    <n v="2675"/>
    <n v="4814.5534517978349"/>
  </r>
  <r>
    <x v="6"/>
    <s v="CENTRO OESTE        "/>
    <s v="J5829800"/>
    <s v="EDICAO INTEGRADA IMPRESSAO CADASTRO LISTA OUTRO PRODUTO GRAFICO  "/>
    <x v="0"/>
    <x v="1"/>
    <x v="1"/>
    <x v="0"/>
    <n v="1.7998330660926485"/>
    <n v="217653"/>
    <n v="391739.06633426325"/>
  </r>
  <r>
    <x v="6"/>
    <s v="CENTRO OESTE        "/>
    <s v="J5920100"/>
    <s v="ATIVIDADES DE GRAVACAO DE SOM E DE EDICAO DE MUSICA              "/>
    <x v="3"/>
    <x v="1"/>
    <x v="1"/>
    <x v="0"/>
    <n v="1.7998330660926485"/>
    <n v="10290"/>
    <n v="18520.282250093354"/>
  </r>
  <r>
    <x v="6"/>
    <s v="CENTRO OESTE        "/>
    <s v="R9001900"/>
    <s v="ARTES CENICAS, ESPETACULOS E ATIVIDADES COMPLEMENTARES           "/>
    <x v="4"/>
    <x v="1"/>
    <x v="1"/>
    <x v="0"/>
    <n v="1.7998330660926485"/>
    <n v="19339"/>
    <n v="34806.971665165729"/>
  </r>
  <r>
    <x v="7"/>
    <s v="SUDESTE             "/>
    <s v="G4761000"/>
    <s v="COMERCIO VAREJISTA DE LIVROS, JORNAIS, REVISTAS E PAPELARIA      "/>
    <x v="2"/>
    <x v="1"/>
    <x v="1"/>
    <x v="0"/>
    <n v="1.7998330660926485"/>
    <n v="7634"/>
    <n v="13739.925626551278"/>
  </r>
  <r>
    <x v="7"/>
    <s v="SUDESTE             "/>
    <s v="G4761000"/>
    <s v="COMERCIO VAREJISTA DE LIVROS, JORNAIS, REVISTAS E PAPELARIA      "/>
    <x v="2"/>
    <x v="1"/>
    <x v="1"/>
    <x v="0"/>
    <n v="1.7998330660926485"/>
    <n v="14922"/>
    <n v="26857.109012234501"/>
  </r>
  <r>
    <x v="7"/>
    <s v="SUDESTE             "/>
    <s v="G4761000"/>
    <s v="COMERCIO VAREJISTA DE LIVROS, JORNAIS, REVISTAS E PAPELARIA      "/>
    <x v="2"/>
    <x v="1"/>
    <x v="1"/>
    <x v="0"/>
    <n v="1.7998330660926485"/>
    <n v="25500"/>
    <n v="45895.743185362538"/>
  </r>
  <r>
    <x v="7"/>
    <s v="SUDESTE             "/>
    <s v="J5811500"/>
    <s v="EDICAO DE LIVROS                                                 "/>
    <x v="2"/>
    <x v="1"/>
    <x v="1"/>
    <x v="0"/>
    <n v="1.7998330660926485"/>
    <n v="54798"/>
    <n v="98627.252355744946"/>
  </r>
  <r>
    <x v="7"/>
    <s v="SUDESTE             "/>
    <s v="J5821200"/>
    <s v="EDICAO INTEGRADA A IMPRESSAO DE LIVROS                           "/>
    <x v="2"/>
    <x v="1"/>
    <x v="1"/>
    <x v="0"/>
    <n v="1.7998330660926485"/>
    <n v="8088"/>
    <n v="14557.049838557341"/>
  </r>
  <r>
    <x v="7"/>
    <s v="SUDESTE             "/>
    <s v="J5829800"/>
    <s v="EDICAO INTEGRADA IMPRESSAO CADASTRO LISTA OUTRO PRODUTO GRAFICO  "/>
    <x v="0"/>
    <x v="1"/>
    <x v="1"/>
    <x v="0"/>
    <n v="1.7998330660926485"/>
    <n v="58084"/>
    <n v="104541.50381092539"/>
  </r>
  <r>
    <x v="7"/>
    <s v="SUDESTE             "/>
    <s v="J5829800"/>
    <s v="EDICAO INTEGRADA IMPRESSAO CADASTRO LISTA OUTRO PRODUTO GRAFICO  "/>
    <x v="0"/>
    <x v="1"/>
    <x v="1"/>
    <x v="0"/>
    <n v="1.7998330660926485"/>
    <n v="542670"/>
    <n v="976715.40997649753"/>
  </r>
  <r>
    <x v="7"/>
    <s v="SUDESTE             "/>
    <s v="J5911100"/>
    <s v="ATIV PROD CINEMATOGRAFICA DE VIDEOS E DE PROGRAMAS DE TELEVISAO  "/>
    <x v="5"/>
    <x v="1"/>
    <x v="1"/>
    <x v="0"/>
    <n v="1.7998330660926485"/>
    <n v="10000"/>
    <n v="17998.330660926484"/>
  </r>
  <r>
    <x v="7"/>
    <s v="SUDESTE             "/>
    <s v="J5920100"/>
    <s v="ATIVIDADES DE GRAVACAO DE SOM E DE EDICAO DE MUSICA              "/>
    <x v="3"/>
    <x v="1"/>
    <x v="1"/>
    <x v="0"/>
    <n v="1.7998330660926485"/>
    <n v="166340"/>
    <n v="299384.23221385112"/>
  </r>
  <r>
    <x v="7"/>
    <s v="SUDESTE             "/>
    <s v="J5920100"/>
    <s v="ATIVIDADES DE GRAVACAO DE SOM E DE EDICAO DE MUSICA              "/>
    <x v="3"/>
    <x v="1"/>
    <x v="1"/>
    <x v="0"/>
    <n v="1.7998330660926485"/>
    <n v="10000"/>
    <n v="17998.330660926484"/>
  </r>
  <r>
    <x v="7"/>
    <s v="SUDESTE             "/>
    <s v="J6010100"/>
    <s v="ATIVIDADES DE RADIO                                              "/>
    <x v="5"/>
    <x v="1"/>
    <x v="1"/>
    <x v="0"/>
    <n v="1.7998330660926485"/>
    <n v="9309"/>
    <n v="16754.646012256464"/>
  </r>
  <r>
    <x v="7"/>
    <s v="SUDESTE             "/>
    <s v="R9001905"/>
    <s v="PRODUCAO DE ESPETACULOS DE RODEIOS, VAQUEJADAS E SIMILARES       "/>
    <x v="4"/>
    <x v="1"/>
    <x v="1"/>
    <x v="0"/>
    <n v="1.7998330660926485"/>
    <n v="10000"/>
    <n v="17998.330660926484"/>
  </r>
  <r>
    <x v="8"/>
    <s v="CENTRO OESTE        "/>
    <s v="G4761000"/>
    <s v="COMERCIO VAREJISTA DE LIVROS, JORNAIS, REVISTAS E PAPELARIA      "/>
    <x v="2"/>
    <x v="1"/>
    <x v="1"/>
    <x v="0"/>
    <n v="1.7998330660926485"/>
    <n v="22953"/>
    <n v="41311.568366024563"/>
  </r>
  <r>
    <x v="8"/>
    <s v="CENTRO OESTE        "/>
    <s v="G4761000"/>
    <s v="COMERCIO VAREJISTA DE LIVROS, JORNAIS, REVISTAS E PAPELARIA      "/>
    <x v="2"/>
    <x v="1"/>
    <x v="1"/>
    <x v="0"/>
    <n v="1.7998330660926485"/>
    <n v="9000"/>
    <n v="16198.497594833836"/>
  </r>
  <r>
    <x v="8"/>
    <s v="CENTRO OESTE        "/>
    <s v="G4761000"/>
    <s v="COMERCIO VAREJISTA DE LIVROS, JORNAIS, REVISTAS E PAPELARIA      "/>
    <x v="2"/>
    <x v="1"/>
    <x v="1"/>
    <x v="0"/>
    <n v="1.7998330660926485"/>
    <n v="2833"/>
    <n v="5098.9270762404731"/>
  </r>
  <r>
    <x v="8"/>
    <s v="CENTRO OESTE        "/>
    <s v="J5812301"/>
    <s v="EDICAO DE JORNAIS DIARIOS                                        "/>
    <x v="2"/>
    <x v="1"/>
    <x v="1"/>
    <x v="0"/>
    <n v="1.7998330660926485"/>
    <n v="21797"/>
    <n v="39230.961341621456"/>
  </r>
  <r>
    <x v="8"/>
    <s v="CENTRO OESTE        "/>
    <s v="J5812301"/>
    <s v="EDICAO DE JORNAIS DIARIOS                                        "/>
    <x v="2"/>
    <x v="1"/>
    <x v="1"/>
    <x v="0"/>
    <n v="1.7998330660926485"/>
    <n v="675000"/>
    <n v="1214887.3196125377"/>
  </r>
  <r>
    <x v="8"/>
    <s v="CENTRO OESTE        "/>
    <s v="J5829800"/>
    <s v="EDICAO INTEGRADA IMPRESSAO CADASTRO LISTA OUTRO PRODUTO GRAFICO  "/>
    <x v="0"/>
    <x v="1"/>
    <x v="1"/>
    <x v="0"/>
    <n v="1.7998330660926485"/>
    <n v="18323"/>
    <n v="32978.341270015597"/>
  </r>
  <r>
    <x v="8"/>
    <s v="CENTRO OESTE        "/>
    <s v="R9001900"/>
    <s v="ARTES CENICAS, ESPETACULOS E ATIVIDADES COMPLEMENTARES           "/>
    <x v="4"/>
    <x v="1"/>
    <x v="1"/>
    <x v="0"/>
    <n v="1.7998330660926485"/>
    <n v="194078"/>
    <n v="349308.00180112902"/>
  </r>
  <r>
    <x v="8"/>
    <s v="CENTRO OESTE        "/>
    <s v="R9001905"/>
    <s v="PRODUCAO DE ESPETACULOS DE RODEIOS, VAQUEJADAS E SIMILARES       "/>
    <x v="4"/>
    <x v="1"/>
    <x v="1"/>
    <x v="0"/>
    <n v="1.7998330660926485"/>
    <n v="8027"/>
    <n v="14447.26002152569"/>
  </r>
  <r>
    <x v="9"/>
    <s v="NORDESTE            "/>
    <s v="G4761000"/>
    <s v="COMERCIO VAREJISTA DE LIVROS, JORNAIS, REVISTAS E PAPELARIA      "/>
    <x v="2"/>
    <x v="1"/>
    <x v="1"/>
    <x v="0"/>
    <n v="1.7998330660926485"/>
    <n v="2289"/>
    <n v="4119.817888286072"/>
  </r>
  <r>
    <x v="9"/>
    <s v="NORDESTE            "/>
    <s v="J5829800"/>
    <s v="EDICAO INTEGRADA IMPRESSAO CADASTRO LISTA OUTRO PRODUTO GRAFICO  "/>
    <x v="0"/>
    <x v="1"/>
    <x v="1"/>
    <x v="0"/>
    <n v="1.7998330660926485"/>
    <n v="51028"/>
    <n v="91841.881696575671"/>
  </r>
  <r>
    <x v="10"/>
    <s v="SUDESTE             "/>
    <s v="G4761000"/>
    <s v="COMERCIO VAREJISTA DE LIVROS, JORNAIS, REVISTAS E PAPELARIA      "/>
    <x v="2"/>
    <x v="1"/>
    <x v="1"/>
    <x v="0"/>
    <n v="1.7998330660926485"/>
    <n v="46074"/>
    <n v="82925.508687152687"/>
  </r>
  <r>
    <x v="10"/>
    <s v="SUDESTE             "/>
    <s v="G4761000"/>
    <s v="COMERCIO VAREJISTA DE LIVROS, JORNAIS, REVISTAS E PAPELARIA      "/>
    <x v="2"/>
    <x v="1"/>
    <x v="1"/>
    <x v="0"/>
    <n v="1.7998330660926485"/>
    <n v="10000"/>
    <n v="17998.330660926484"/>
  </r>
  <r>
    <x v="10"/>
    <s v="SUDESTE             "/>
    <s v="G4761000"/>
    <s v="COMERCIO VAREJISTA DE LIVROS, JORNAIS, REVISTAS E PAPELARIA      "/>
    <x v="2"/>
    <x v="1"/>
    <x v="1"/>
    <x v="0"/>
    <n v="1.7998330660926485"/>
    <n v="128284"/>
    <n v="230889.78505062932"/>
  </r>
  <r>
    <x v="10"/>
    <s v="SUDESTE             "/>
    <s v="G4761000"/>
    <s v="COMERCIO VAREJISTA DE LIVROS, JORNAIS, REVISTAS E PAPELARIA      "/>
    <x v="2"/>
    <x v="1"/>
    <x v="1"/>
    <x v="0"/>
    <n v="1.7998330660926485"/>
    <n v="652"/>
    <n v="1173.4911590924069"/>
  </r>
  <r>
    <x v="10"/>
    <s v="SUDESTE             "/>
    <s v="G4761000"/>
    <s v="COMERCIO VAREJISTA DE LIVROS, JORNAIS, REVISTAS E PAPELARIA      "/>
    <x v="2"/>
    <x v="1"/>
    <x v="1"/>
    <x v="0"/>
    <n v="1.7998330660926485"/>
    <n v="45000"/>
    <n v="80992.487974169184"/>
  </r>
  <r>
    <x v="10"/>
    <s v="SUDESTE             "/>
    <s v="G4761000"/>
    <s v="COMERCIO VAREJISTA DE LIVROS, JORNAIS, REVISTAS E PAPELARIA      "/>
    <x v="2"/>
    <x v="1"/>
    <x v="1"/>
    <x v="0"/>
    <n v="1.7998330660926485"/>
    <n v="148500"/>
    <n v="267275.2103147583"/>
  </r>
  <r>
    <x v="10"/>
    <s v="SUDESTE             "/>
    <s v="G4761000"/>
    <s v="COMERCIO VAREJISTA DE LIVROS, JORNAIS, REVISTAS E PAPELARIA      "/>
    <x v="2"/>
    <x v="1"/>
    <x v="1"/>
    <x v="0"/>
    <n v="1.7998330660926485"/>
    <n v="20700"/>
    <n v="37256.544468117827"/>
  </r>
  <r>
    <x v="10"/>
    <s v="SUDESTE             "/>
    <s v="J5810000"/>
    <s v="EDICAO DE LIVRO, JORNAL E REVISTA                                "/>
    <x v="2"/>
    <x v="1"/>
    <x v="1"/>
    <x v="0"/>
    <n v="1.7998330660926485"/>
    <n v="4154"/>
    <n v="7476.5065565488621"/>
  </r>
  <r>
    <x v="10"/>
    <s v="SUDESTE             "/>
    <s v="J5810000"/>
    <s v="EDICAO DE LIVRO, JORNAL E REVISTA                                "/>
    <x v="2"/>
    <x v="1"/>
    <x v="1"/>
    <x v="0"/>
    <n v="1.7998330660926485"/>
    <n v="5800"/>
    <n v="10439.031783337361"/>
  </r>
  <r>
    <x v="10"/>
    <s v="SUDESTE             "/>
    <s v="J5810000"/>
    <s v="EDICAO DE LIVRO, JORNAL E REVISTA                                "/>
    <x v="2"/>
    <x v="1"/>
    <x v="1"/>
    <x v="0"/>
    <n v="1.7998330660926485"/>
    <n v="43500"/>
    <n v="78292.738375030211"/>
  </r>
  <r>
    <x v="10"/>
    <s v="SUDESTE             "/>
    <s v="J5810000"/>
    <s v="EDICAO DE LIVRO, JORNAL E REVISTA                                "/>
    <x v="2"/>
    <x v="1"/>
    <x v="1"/>
    <x v="0"/>
    <n v="1.7998330660926485"/>
    <n v="250000"/>
    <n v="449958.26652316214"/>
  </r>
  <r>
    <x v="10"/>
    <s v="SUDESTE             "/>
    <s v="J5811500"/>
    <s v="EDICAO DE LIVROS                                                 "/>
    <x v="2"/>
    <x v="1"/>
    <x v="1"/>
    <x v="0"/>
    <n v="1.7998330660926485"/>
    <n v="33962"/>
    <n v="61125.930590638527"/>
  </r>
  <r>
    <x v="10"/>
    <s v="SUDESTE             "/>
    <s v="J5812301"/>
    <s v="EDICAO DE JORNAIS DIARIOS                                        "/>
    <x v="2"/>
    <x v="1"/>
    <x v="1"/>
    <x v="0"/>
    <n v="1.7998330660926485"/>
    <n v="3083"/>
    <n v="5548.885342763635"/>
  </r>
  <r>
    <x v="10"/>
    <s v="SUDESTE             "/>
    <s v="J5812301"/>
    <s v="EDICAO DE JORNAIS DIARIOS                                        "/>
    <x v="2"/>
    <x v="1"/>
    <x v="1"/>
    <x v="0"/>
    <n v="1.7998330660926485"/>
    <n v="5000000"/>
    <n v="8999165.3304632418"/>
  </r>
  <r>
    <x v="10"/>
    <s v="SUDESTE             "/>
    <s v="J5821200"/>
    <s v="EDICAO INTEGRADA A IMPRESSAO DE LIVROS                           "/>
    <x v="2"/>
    <x v="1"/>
    <x v="1"/>
    <x v="0"/>
    <n v="1.7998330660926485"/>
    <n v="34170"/>
    <n v="61500.295868385801"/>
  </r>
  <r>
    <x v="10"/>
    <s v="SUDESTE             "/>
    <s v="J5822101"/>
    <s v="EDICAO INTEGRADA A IMPRESSAO DE JORNAIS DIARIOS                  "/>
    <x v="2"/>
    <x v="1"/>
    <x v="1"/>
    <x v="0"/>
    <n v="1.7998330660926485"/>
    <n v="4062"/>
    <n v="7310.9219144683384"/>
  </r>
  <r>
    <x v="10"/>
    <s v="SUDESTE             "/>
    <s v="J5823900"/>
    <s v="EDICAO INTEGRADA A IMPRESSAO DE REVISTAS                         "/>
    <x v="2"/>
    <x v="1"/>
    <x v="1"/>
    <x v="0"/>
    <n v="1.7998330660926485"/>
    <n v="10000"/>
    <n v="17998.330660926484"/>
  </r>
  <r>
    <x v="10"/>
    <s v="SUDESTE             "/>
    <s v="J5829800"/>
    <s v="EDICAO INTEGRADA IMPRESSAO CADASTRO LISTA OUTRO PRODUTO GRAFICO  "/>
    <x v="0"/>
    <x v="1"/>
    <x v="1"/>
    <x v="0"/>
    <n v="1.7998330660926485"/>
    <n v="439000"/>
    <n v="790126.71601467265"/>
  </r>
  <r>
    <x v="10"/>
    <s v="SUDESTE             "/>
    <s v="J5829800"/>
    <s v="EDICAO INTEGRADA IMPRESSAO CADASTRO LISTA OUTRO PRODUTO GRAFICO  "/>
    <x v="0"/>
    <x v="1"/>
    <x v="1"/>
    <x v="0"/>
    <n v="1.7998330660926485"/>
    <n v="35000"/>
    <n v="62994.1573132427"/>
  </r>
  <r>
    <x v="10"/>
    <s v="SUDESTE             "/>
    <s v="J5829800"/>
    <s v="EDICAO INTEGRADA IMPRESSAO CADASTRO LISTA OUTRO PRODUTO GRAFICO  "/>
    <x v="0"/>
    <x v="1"/>
    <x v="1"/>
    <x v="0"/>
    <n v="1.7998330660926485"/>
    <n v="29029"/>
    <n v="52247.354075603493"/>
  </r>
  <r>
    <x v="10"/>
    <s v="SUDESTE             "/>
    <s v="J5911100"/>
    <s v="ATIV PROD CINEMATOGRAFICA DE VIDEOS E DE PROGRAMAS DE TELEVISAO  "/>
    <x v="5"/>
    <x v="1"/>
    <x v="1"/>
    <x v="0"/>
    <n v="1.7998330660926485"/>
    <n v="10000"/>
    <n v="17998.330660926484"/>
  </r>
  <r>
    <x v="10"/>
    <s v="SUDESTE             "/>
    <s v="J5920100"/>
    <s v="ATIVIDADES DE GRAVACAO DE SOM E DE EDICAO DE MUSICA              "/>
    <x v="3"/>
    <x v="1"/>
    <x v="1"/>
    <x v="0"/>
    <n v="1.7998330660926485"/>
    <n v="2900"/>
    <n v="5219.5158916686805"/>
  </r>
  <r>
    <x v="10"/>
    <s v="SUDESTE             "/>
    <s v="J6010100"/>
    <s v="ATIVIDADES DE RADIO                                              "/>
    <x v="5"/>
    <x v="1"/>
    <x v="1"/>
    <x v="0"/>
    <n v="1.7998330660926485"/>
    <n v="11815"/>
    <n v="21265.027675884641"/>
  </r>
  <r>
    <x v="10"/>
    <s v="SUDESTE             "/>
    <s v="R9001905"/>
    <s v="PRODUCAO DE ESPETACULOS DE RODEIOS, VAQUEJADAS E SIMILARES       "/>
    <x v="4"/>
    <x v="1"/>
    <x v="1"/>
    <x v="0"/>
    <n v="1.7998330660926485"/>
    <n v="16043"/>
    <n v="28874.721879324359"/>
  </r>
  <r>
    <x v="10"/>
    <s v="SUDESTE             "/>
    <s v="R9100000"/>
    <s v="ATIVIDADES LIGADAS AO PATRIMONIO CULTURAL E AMBIENTAL            "/>
    <x v="0"/>
    <x v="0"/>
    <x v="0"/>
    <x v="0"/>
    <n v="1.7998330660926485"/>
    <n v="353698"/>
    <n v="636597.35581083759"/>
  </r>
  <r>
    <x v="10"/>
    <s v="SUDESTE             "/>
    <s v="R9102300"/>
    <s v="ATV MUSEUS EXPLOR REST ART CONSERV LUGAR PRED HIST ATRCAO SIMIL  "/>
    <x v="1"/>
    <x v="0"/>
    <x v="0"/>
    <x v="0"/>
    <n v="1.7998330660926485"/>
    <n v="988609"/>
    <n v="1779331.1676367871"/>
  </r>
  <r>
    <x v="11"/>
    <s v="CENTRO OESTE        "/>
    <s v="G4761000"/>
    <s v="COMERCIO VAREJISTA DE LIVROS, JORNAIS, REVISTAS E PAPELARIA      "/>
    <x v="2"/>
    <x v="1"/>
    <x v="1"/>
    <x v="0"/>
    <n v="1.7998330660926485"/>
    <n v="16068"/>
    <n v="28919.717705976676"/>
  </r>
  <r>
    <x v="11"/>
    <s v="CENTRO OESTE        "/>
    <s v="G4761000"/>
    <s v="COMERCIO VAREJISTA DE LIVROS, JORNAIS, REVISTAS E PAPELARIA      "/>
    <x v="2"/>
    <x v="1"/>
    <x v="1"/>
    <x v="0"/>
    <n v="1.7998330660926485"/>
    <n v="4370"/>
    <n v="7865.2704988248743"/>
  </r>
  <r>
    <x v="11"/>
    <s v="CENTRO OESTE        "/>
    <s v="J5829800"/>
    <s v="EDICAO INTEGRADA IMPRESSAO CADASTRO LISTA OUTRO PRODUTO GRAFICO  "/>
    <x v="0"/>
    <x v="1"/>
    <x v="1"/>
    <x v="0"/>
    <n v="1.7998330660926485"/>
    <n v="10000"/>
    <n v="17998.330660926484"/>
  </r>
  <r>
    <x v="11"/>
    <s v="CENTRO OESTE        "/>
    <s v="J5920100"/>
    <s v="ATIVIDADES DE GRAVACAO DE SOM E DE EDICAO DE MUSICA              "/>
    <x v="3"/>
    <x v="1"/>
    <x v="1"/>
    <x v="0"/>
    <n v="1.7998330660926485"/>
    <n v="34810"/>
    <n v="62652.189030685091"/>
  </r>
  <r>
    <x v="11"/>
    <s v="CENTRO OESTE        "/>
    <s v="R9001905"/>
    <s v="PRODUCAO DE ESPETACULOS DE RODEIOS, VAQUEJADAS E SIMILARES       "/>
    <x v="4"/>
    <x v="1"/>
    <x v="1"/>
    <x v="0"/>
    <n v="1.7998330660926485"/>
    <n v="10000"/>
    <n v="17998.330660926484"/>
  </r>
  <r>
    <x v="11"/>
    <s v="CENTRO OESTE        "/>
    <s v="R9001906"/>
    <s v="ATIVIDADES DE SONORIZACAO E DE ILUMINACAO                        "/>
    <x v="4"/>
    <x v="1"/>
    <x v="1"/>
    <x v="0"/>
    <n v="1.7998330660926485"/>
    <n v="7500"/>
    <n v="13498.747995694863"/>
  </r>
  <r>
    <x v="11"/>
    <s v="CENTRO OESTE        "/>
    <s v="R9003500"/>
    <s v="GESTAO ESPACO P/ARTE CENICA ESPETACULO OUTRA ATIVIDADE ARTISTICA "/>
    <x v="4"/>
    <x v="1"/>
    <x v="1"/>
    <x v="0"/>
    <n v="1.7998330660926485"/>
    <n v="10051"/>
    <n v="18090.12214729721"/>
  </r>
  <r>
    <x v="12"/>
    <s v="CENTRO OESTE        "/>
    <s v="G4761000"/>
    <s v="COMERCIO VAREJISTA DE LIVROS, JORNAIS, REVISTAS E PAPELARIA      "/>
    <x v="2"/>
    <x v="1"/>
    <x v="1"/>
    <x v="0"/>
    <n v="1.7998330660926485"/>
    <n v="53862"/>
    <n v="96942.608605882226"/>
  </r>
  <r>
    <x v="12"/>
    <s v="CENTRO OESTE        "/>
    <s v="G4761000"/>
    <s v="COMERCIO VAREJISTA DE LIVROS, JORNAIS, REVISTAS E PAPELARIA      "/>
    <x v="2"/>
    <x v="1"/>
    <x v="1"/>
    <x v="0"/>
    <n v="1.7998330660926485"/>
    <n v="2900"/>
    <n v="5219.5158916686805"/>
  </r>
  <r>
    <x v="12"/>
    <s v="CENTRO OESTE        "/>
    <s v="G4761000"/>
    <s v="COMERCIO VAREJISTA DE LIVROS, JORNAIS, REVISTAS E PAPELARIA      "/>
    <x v="2"/>
    <x v="1"/>
    <x v="1"/>
    <x v="0"/>
    <n v="1.7998330660926485"/>
    <n v="10000"/>
    <n v="17998.330660926484"/>
  </r>
  <r>
    <x v="12"/>
    <s v="CENTRO OESTE        "/>
    <s v="J5810000"/>
    <s v="EDICAO DE LIVRO, JORNAL E REVISTA                                "/>
    <x v="2"/>
    <x v="1"/>
    <x v="1"/>
    <x v="0"/>
    <n v="1.7998330660926485"/>
    <n v="4964"/>
    <n v="8934.3713400839079"/>
  </r>
  <r>
    <x v="12"/>
    <s v="CENTRO OESTE        "/>
    <s v="J5810000"/>
    <s v="EDICAO DE LIVRO, JORNAL E REVISTA                                "/>
    <x v="2"/>
    <x v="1"/>
    <x v="1"/>
    <x v="0"/>
    <n v="1.7998330660926485"/>
    <n v="1241"/>
    <n v="2233.592835020977"/>
  </r>
  <r>
    <x v="12"/>
    <s v="CENTRO OESTE        "/>
    <s v="J5829800"/>
    <s v="EDICAO INTEGRADA IMPRESSAO CADASTRO LISTA OUTRO PRODUTO GRAFICO  "/>
    <x v="0"/>
    <x v="1"/>
    <x v="1"/>
    <x v="0"/>
    <n v="1.7998330660926485"/>
    <n v="40410"/>
    <n v="72731.254200803931"/>
  </r>
  <r>
    <x v="12"/>
    <s v="CENTRO OESTE        "/>
    <s v="J5829800"/>
    <s v="EDICAO INTEGRADA IMPRESSAO CADASTRO LISTA OUTRO PRODUTO GRAFICO  "/>
    <x v="0"/>
    <x v="1"/>
    <x v="1"/>
    <x v="0"/>
    <n v="1.7998330660926485"/>
    <n v="20000"/>
    <n v="35996.661321852967"/>
  </r>
  <r>
    <x v="12"/>
    <s v="CENTRO OESTE        "/>
    <s v="J5920100"/>
    <s v="ATIVIDADES DE GRAVACAO DE SOM E DE EDICAO DE MUSICA              "/>
    <x v="3"/>
    <x v="1"/>
    <x v="1"/>
    <x v="0"/>
    <n v="1.7998330660926485"/>
    <n v="7406"/>
    <n v="13329.563687482154"/>
  </r>
  <r>
    <x v="12"/>
    <s v="CENTRO OESTE        "/>
    <s v="R9001900"/>
    <s v="ARTES CENICAS, ESPETACULOS E ATIVIDADES COMPLEMENTARES           "/>
    <x v="4"/>
    <x v="1"/>
    <x v="1"/>
    <x v="0"/>
    <n v="1.7998330660926485"/>
    <n v="18530"/>
    <n v="33350.906714696779"/>
  </r>
  <r>
    <x v="13"/>
    <s v="NORTE               "/>
    <s v="G4761000"/>
    <s v="COMERCIO VAREJISTA DE LIVROS, JORNAIS, REVISTAS E PAPELARIA      "/>
    <x v="2"/>
    <x v="1"/>
    <x v="1"/>
    <x v="0"/>
    <n v="1.7998330660926485"/>
    <n v="22597"/>
    <n v="40670.827794495577"/>
  </r>
  <r>
    <x v="13"/>
    <s v="NORTE               "/>
    <s v="J5800000"/>
    <s v="EDICAO E EDICAO INTEGRADA A IMPRESSAO                            "/>
    <x v="0"/>
    <x v="1"/>
    <x v="1"/>
    <x v="0"/>
    <n v="1.7998330660926485"/>
    <n v="30000"/>
    <n v="53994.991982779451"/>
  </r>
  <r>
    <x v="13"/>
    <s v="NORTE               "/>
    <s v="J5829800"/>
    <s v="EDICAO INTEGRADA IMPRESSAO CADASTRO LISTA OUTRO PRODUTO GRAFICO  "/>
    <x v="0"/>
    <x v="1"/>
    <x v="1"/>
    <x v="0"/>
    <n v="1.7998330660926485"/>
    <n v="40000"/>
    <n v="71993.322643705935"/>
  </r>
  <r>
    <x v="13"/>
    <s v="NORTE               "/>
    <s v="J5920100"/>
    <s v="ATIVIDADES DE GRAVACAO DE SOM E DE EDICAO DE MUSICA              "/>
    <x v="3"/>
    <x v="1"/>
    <x v="1"/>
    <x v="0"/>
    <n v="1.7998330660926485"/>
    <n v="7186"/>
    <n v="12933.600412941772"/>
  </r>
  <r>
    <x v="13"/>
    <s v="NORTE               "/>
    <s v="J6010100"/>
    <s v="ATIVIDADES DE RADIO                                              "/>
    <x v="5"/>
    <x v="1"/>
    <x v="1"/>
    <x v="0"/>
    <n v="1.7998330660926485"/>
    <n v="23086"/>
    <n v="41550.946163814886"/>
  </r>
  <r>
    <x v="13"/>
    <s v="NORTE               "/>
    <s v="R9000000"/>
    <s v="ATIVIDADES ARTISTICAS, CRIATIVAS E DE ESPETACULOS                "/>
    <x v="0"/>
    <x v="1"/>
    <x v="1"/>
    <x v="0"/>
    <n v="1.7998330660926485"/>
    <n v="107000"/>
    <n v="192582.13807191339"/>
  </r>
  <r>
    <x v="13"/>
    <s v="NORTE               "/>
    <s v="R9102300"/>
    <s v="ATV MUSEUS EXPLOR REST ART CONSERV LUGAR PRED HIST ATRCAO SIMIL  "/>
    <x v="1"/>
    <x v="0"/>
    <x v="0"/>
    <x v="0"/>
    <n v="1.7998330660926485"/>
    <n v="245516"/>
    <n v="441887.81505480269"/>
  </r>
  <r>
    <x v="14"/>
    <s v="NORDESTE            "/>
    <s v="G4761000"/>
    <s v="COMERCIO VAREJISTA DE LIVROS, JORNAIS, REVISTAS E PAPELARIA      "/>
    <x v="2"/>
    <x v="1"/>
    <x v="1"/>
    <x v="0"/>
    <n v="1.7998330660926485"/>
    <n v="124985"/>
    <n v="224952.13576558966"/>
  </r>
  <r>
    <x v="14"/>
    <s v="NORDESTE            "/>
    <s v="J5829800"/>
    <s v="EDICAO INTEGRADA IMPRESSAO CADASTRO LISTA OUTRO PRODUTO GRAFICO  "/>
    <x v="0"/>
    <x v="1"/>
    <x v="1"/>
    <x v="0"/>
    <n v="1.7998330660926485"/>
    <n v="100000"/>
    <n v="179983.30660926484"/>
  </r>
  <r>
    <x v="14"/>
    <s v="NORDESTE            "/>
    <s v="J5829800"/>
    <s v="EDICAO INTEGRADA IMPRESSAO CADASTRO LISTA OUTRO PRODUTO GRAFICO  "/>
    <x v="0"/>
    <x v="1"/>
    <x v="1"/>
    <x v="0"/>
    <n v="1.7998330660926485"/>
    <n v="1096000"/>
    <n v="1972617.0404375428"/>
  </r>
  <r>
    <x v="14"/>
    <s v="NORDESTE            "/>
    <s v="J6010100"/>
    <s v="ATIVIDADES DE RADIO                                              "/>
    <x v="5"/>
    <x v="1"/>
    <x v="1"/>
    <x v="0"/>
    <n v="1.7998330660926485"/>
    <n v="48743"/>
    <n v="87729.263140553958"/>
  </r>
  <r>
    <x v="14"/>
    <s v="NORDESTE            "/>
    <s v="R9001900"/>
    <s v="ARTES CENICAS, ESPETACULOS E ATIVIDADES COMPLEMENTARES           "/>
    <x v="4"/>
    <x v="1"/>
    <x v="1"/>
    <x v="0"/>
    <n v="1.7998330660926485"/>
    <n v="35270"/>
    <n v="63480.112241087714"/>
  </r>
  <r>
    <x v="14"/>
    <s v="NORDESTE            "/>
    <s v="R9001906"/>
    <s v="ATIVIDADES DE SONORIZACAO E DE ILUMINACAO                        "/>
    <x v="4"/>
    <x v="1"/>
    <x v="1"/>
    <x v="0"/>
    <n v="1.7998330660926485"/>
    <n v="26200"/>
    <n v="47155.626331627391"/>
  </r>
  <r>
    <x v="15"/>
    <s v="NORDESTE            "/>
    <s v="G4761000"/>
    <s v="COMERCIO VAREJISTA DE LIVROS, JORNAIS, REVISTAS E PAPELARIA      "/>
    <x v="2"/>
    <x v="1"/>
    <x v="1"/>
    <x v="0"/>
    <n v="1.7998330660926485"/>
    <n v="18783"/>
    <n v="33806.26448041822"/>
  </r>
  <r>
    <x v="15"/>
    <s v="NORDESTE            "/>
    <s v="J5829800"/>
    <s v="EDICAO INTEGRADA IMPRESSAO CADASTRO LISTA OUTRO PRODUTO GRAFICO  "/>
    <x v="0"/>
    <x v="1"/>
    <x v="1"/>
    <x v="0"/>
    <n v="1.7998330660926485"/>
    <n v="31141"/>
    <n v="56048.601511191169"/>
  </r>
  <r>
    <x v="15"/>
    <s v="NORDESTE            "/>
    <s v="J5829800"/>
    <s v="EDICAO INTEGRADA IMPRESSAO CADASTRO LISTA OUTRO PRODUTO GRAFICO  "/>
    <x v="0"/>
    <x v="1"/>
    <x v="1"/>
    <x v="0"/>
    <n v="1.7998330660926485"/>
    <n v="50000"/>
    <n v="89991.653304632418"/>
  </r>
  <r>
    <x v="15"/>
    <s v="NORDESTE            "/>
    <s v="J5829800"/>
    <s v="EDICAO INTEGRADA IMPRESSAO CADASTRO LISTA OUTRO PRODUTO GRAFICO  "/>
    <x v="0"/>
    <x v="1"/>
    <x v="1"/>
    <x v="0"/>
    <n v="1.7998330660926485"/>
    <n v="10350"/>
    <n v="18628.272234058913"/>
  </r>
  <r>
    <x v="15"/>
    <s v="NORDESTE            "/>
    <s v="R9001906"/>
    <s v="ATIVIDADES DE SONORIZACAO E DE ILUMINACAO                        "/>
    <x v="4"/>
    <x v="1"/>
    <x v="1"/>
    <x v="0"/>
    <n v="1.7998330660926485"/>
    <n v="19068"/>
    <n v="34319.216904254623"/>
  </r>
  <r>
    <x v="15"/>
    <s v="NORDESTE            "/>
    <s v="R9101500"/>
    <s v="ATIVIDADES DE BIBLIOTECAS E ARQUIVOS                             "/>
    <x v="1"/>
    <x v="0"/>
    <x v="0"/>
    <x v="0"/>
    <n v="1.7998330660926485"/>
    <n v="5673"/>
    <n v="10210.452983943595"/>
  </r>
  <r>
    <x v="15"/>
    <s v="NORDESTE            "/>
    <s v="R9102300"/>
    <s v="ATV MUSEUS EXPLOR REST ART CONSERV LUGAR PRED HIST ATRCAO SIMIL  "/>
    <x v="1"/>
    <x v="0"/>
    <x v="0"/>
    <x v="0"/>
    <n v="1.7998330660926485"/>
    <n v="2772721"/>
    <n v="4990434.9388494743"/>
  </r>
  <r>
    <x v="15"/>
    <s v="NORDESTE            "/>
    <s v="S9412099"/>
    <s v="OUTRAS ATIVIDADES ASSOCIATIVAS PROFISSIONAIS                     "/>
    <x v="0"/>
    <x v="0"/>
    <x v="0"/>
    <x v="0"/>
    <n v="1.7998330660926485"/>
    <n v="162190"/>
    <n v="291914.92498956667"/>
  </r>
  <r>
    <x v="16"/>
    <s v="NORDESTE            "/>
    <s v="G4761000"/>
    <s v="COMERCIO VAREJISTA DE LIVROS, JORNAIS, REVISTAS E PAPELARIA      "/>
    <x v="2"/>
    <x v="1"/>
    <x v="1"/>
    <x v="0"/>
    <n v="1.7998330660926485"/>
    <n v="10625"/>
    <n v="19123.226327234392"/>
  </r>
  <r>
    <x v="16"/>
    <s v="NORDESTE            "/>
    <s v="J6010100"/>
    <s v="ATIVIDADES DE RADIO                                              "/>
    <x v="5"/>
    <x v="1"/>
    <x v="1"/>
    <x v="0"/>
    <n v="1.7998330660926485"/>
    <n v="70667"/>
    <n v="127188.80328156918"/>
  </r>
  <r>
    <x v="17"/>
    <s v="SUL                 "/>
    <s v="G4761000"/>
    <s v="COMERCIO VAREJISTA DE LIVROS, JORNAIS, REVISTAS E PAPELARIA      "/>
    <x v="2"/>
    <x v="1"/>
    <x v="1"/>
    <x v="0"/>
    <n v="1.7998330660926485"/>
    <n v="31936"/>
    <n v="57479.468798734822"/>
  </r>
  <r>
    <x v="17"/>
    <s v="SUL                 "/>
    <s v="G4761000"/>
    <s v="COMERCIO VAREJISTA DE LIVROS, JORNAIS, REVISTAS E PAPELARIA      "/>
    <x v="2"/>
    <x v="1"/>
    <x v="0"/>
    <x v="0"/>
    <n v="1.7998330660926485"/>
    <n v="1914827"/>
    <n v="3446368.950446988"/>
  </r>
  <r>
    <x v="17"/>
    <s v="SUL                 "/>
    <s v="G4761000"/>
    <s v="COMERCIO VAREJISTA DE LIVROS, JORNAIS, REVISTAS E PAPELARIA      "/>
    <x v="2"/>
    <x v="1"/>
    <x v="1"/>
    <x v="0"/>
    <n v="1.7998330660926485"/>
    <n v="42900"/>
    <n v="77212.838535374627"/>
  </r>
  <r>
    <x v="17"/>
    <s v="SUL                 "/>
    <s v="G4761000"/>
    <s v="COMERCIO VAREJISTA DE LIVROS, JORNAIS, REVISTAS E PAPELARIA      "/>
    <x v="2"/>
    <x v="1"/>
    <x v="1"/>
    <x v="0"/>
    <n v="1.7998330660926485"/>
    <n v="66500"/>
    <n v="119688.89889516112"/>
  </r>
  <r>
    <x v="17"/>
    <s v="SUL                 "/>
    <s v="G4761001"/>
    <s v="COMERCIO VAREJISTA DE LIVROS                                     "/>
    <x v="2"/>
    <x v="1"/>
    <x v="1"/>
    <x v="0"/>
    <n v="1.7998330660926485"/>
    <n v="17374"/>
    <n v="31270.299690293676"/>
  </r>
  <r>
    <x v="17"/>
    <s v="SUL                 "/>
    <s v="J5810000"/>
    <s v="EDICAO DE LIVRO, JORNAL E REVISTA                                "/>
    <x v="2"/>
    <x v="1"/>
    <x v="1"/>
    <x v="0"/>
    <n v="1.7998330660926485"/>
    <n v="1973"/>
    <n v="3551.0706394007952"/>
  </r>
  <r>
    <x v="17"/>
    <s v="SUL                 "/>
    <s v="J5812301"/>
    <s v="EDICAO DE JORNAIS DIARIOS                                        "/>
    <x v="2"/>
    <x v="1"/>
    <x v="1"/>
    <x v="0"/>
    <n v="1.7998330660926485"/>
    <n v="4099"/>
    <n v="7377.5157379137663"/>
  </r>
  <r>
    <x v="17"/>
    <s v="SUL                 "/>
    <s v="J5813100"/>
    <s v="EDICAO DE REVISTAS                                               "/>
    <x v="2"/>
    <x v="1"/>
    <x v="1"/>
    <x v="0"/>
    <n v="1.7998330660926485"/>
    <n v="45927"/>
    <n v="82660.933226437061"/>
  </r>
  <r>
    <x v="17"/>
    <s v="SUL                 "/>
    <s v="J5813100"/>
    <s v="EDICAO DE REVISTAS                                               "/>
    <x v="2"/>
    <x v="1"/>
    <x v="1"/>
    <x v="0"/>
    <n v="1.7998330660926485"/>
    <n v="39972"/>
    <n v="71942.927317855341"/>
  </r>
  <r>
    <x v="17"/>
    <s v="SUL                 "/>
    <s v="J5822101"/>
    <s v="EDICAO INTEGRADA A IMPRESSAO DE JORNAIS DIARIOS                  "/>
    <x v="2"/>
    <x v="1"/>
    <x v="1"/>
    <x v="0"/>
    <n v="1.7998330660926485"/>
    <n v="11000"/>
    <n v="19798.163727019135"/>
  </r>
  <r>
    <x v="17"/>
    <s v="SUL                 "/>
    <s v="J5823900"/>
    <s v="EDICAO INTEGRADA A IMPRESSAO DE REVISTAS                         "/>
    <x v="2"/>
    <x v="1"/>
    <x v="1"/>
    <x v="0"/>
    <n v="1.7998330660926485"/>
    <n v="8413"/>
    <n v="15141.995585037452"/>
  </r>
  <r>
    <x v="17"/>
    <s v="SUL                 "/>
    <s v="J5829800"/>
    <s v="EDICAO INTEGRADA IMPRESSAO CADASTRO LISTA OUTRO PRODUTO GRAFICO  "/>
    <x v="0"/>
    <x v="1"/>
    <x v="1"/>
    <x v="0"/>
    <n v="1.7998330660926485"/>
    <n v="234000"/>
    <n v="421160.93746567977"/>
  </r>
  <r>
    <x v="17"/>
    <s v="SUL                 "/>
    <s v="J5829800"/>
    <s v="EDICAO INTEGRADA IMPRESSAO CADASTRO LISTA OUTRO PRODUTO GRAFICO  "/>
    <x v="0"/>
    <x v="1"/>
    <x v="1"/>
    <x v="0"/>
    <n v="1.7998330660926485"/>
    <n v="26732"/>
    <n v="48113.137522788682"/>
  </r>
  <r>
    <x v="17"/>
    <s v="SUL                 "/>
    <s v="J5829800"/>
    <s v="EDICAO INTEGRADA IMPRESSAO CADASTRO LISTA OUTRO PRODUTO GRAFICO  "/>
    <x v="0"/>
    <x v="1"/>
    <x v="1"/>
    <x v="0"/>
    <n v="1.7998330660926485"/>
    <n v="34941"/>
    <n v="62887.96716234323"/>
  </r>
  <r>
    <x v="17"/>
    <s v="SUL                 "/>
    <s v="J5829800"/>
    <s v="EDICAO INTEGRADA IMPRESSAO CADASTRO LISTA OUTRO PRODUTO GRAFICO  "/>
    <x v="0"/>
    <x v="1"/>
    <x v="1"/>
    <x v="0"/>
    <n v="1.7998330660926485"/>
    <n v="770000"/>
    <n v="1385871.4608913392"/>
  </r>
  <r>
    <x v="17"/>
    <s v="SUL                 "/>
    <s v="J5829800"/>
    <s v="EDICAO INTEGRADA IMPRESSAO CADASTRO LISTA OUTRO PRODUTO GRAFICO  "/>
    <x v="0"/>
    <x v="1"/>
    <x v="1"/>
    <x v="0"/>
    <n v="1.7998330660926485"/>
    <n v="2500000"/>
    <n v="4499582.6652316209"/>
  </r>
  <r>
    <x v="17"/>
    <s v="SUL                 "/>
    <s v="J5829800"/>
    <s v="EDICAO INTEGRADA IMPRESSAO CADASTRO LISTA OUTRO PRODUTO GRAFICO  "/>
    <x v="0"/>
    <x v="1"/>
    <x v="1"/>
    <x v="0"/>
    <n v="1.7998330660926485"/>
    <n v="65900"/>
    <n v="118608.99905550554"/>
  </r>
  <r>
    <x v="17"/>
    <s v="SUL                 "/>
    <s v="J6010100"/>
    <s v="ATIVIDADES DE RADIO                                              "/>
    <x v="5"/>
    <x v="1"/>
    <x v="1"/>
    <x v="0"/>
    <n v="1.7998330660926485"/>
    <n v="6111"/>
    <n v="10998.779866892175"/>
  </r>
  <r>
    <x v="17"/>
    <s v="SUL                 "/>
    <s v="J6010100"/>
    <s v="ATIVIDADES DE RADIO                                              "/>
    <x v="5"/>
    <x v="1"/>
    <x v="1"/>
    <x v="0"/>
    <n v="1.7998330660926485"/>
    <n v="2000"/>
    <n v="3599.6661321852971"/>
  </r>
  <r>
    <x v="17"/>
    <s v="SUL                 "/>
    <s v="R9001900"/>
    <s v="ARTES CENICAS, ESPETACULOS E ATIVIDADES COMPLEMENTARES           "/>
    <x v="4"/>
    <x v="1"/>
    <x v="1"/>
    <x v="0"/>
    <n v="1.7998330660926485"/>
    <n v="17632"/>
    <n v="31734.656621345577"/>
  </r>
  <r>
    <x v="17"/>
    <s v="SUL                 "/>
    <s v="R9001905"/>
    <s v="PRODUCAO DE ESPETACULOS DE RODEIOS, VAQUEJADAS E SIMILARES       "/>
    <x v="4"/>
    <x v="1"/>
    <x v="1"/>
    <x v="0"/>
    <n v="1.7998330660926485"/>
    <n v="10000"/>
    <n v="17998.330660926484"/>
  </r>
  <r>
    <x v="17"/>
    <s v="SUL                 "/>
    <s v="R9003500"/>
    <s v="GESTAO ESPACO P/ARTE CENICA ESPETACULO OUTRA ATIVIDADE ARTISTICA "/>
    <x v="4"/>
    <x v="1"/>
    <x v="1"/>
    <x v="0"/>
    <n v="1.7998330660926485"/>
    <n v="165600"/>
    <n v="298052.35574494262"/>
  </r>
  <r>
    <x v="17"/>
    <s v="SUL                 "/>
    <s v="R9102300"/>
    <s v="ATV MUSEUS EXPLOR REST ART CONSERV LUGAR PRED HIST ATRCAO SIMIL  "/>
    <x v="1"/>
    <x v="0"/>
    <x v="0"/>
    <x v="0"/>
    <n v="1.7998330660926485"/>
    <n v="382394"/>
    <n v="688245.36547543225"/>
  </r>
  <r>
    <x v="18"/>
    <s v="SUDESTE             "/>
    <s v="G4647802"/>
    <s v="COMERCIO ATACADISTA DE LIVROS, JORNAIS E OUTRAS PUBLICACOES      "/>
    <x v="2"/>
    <x v="1"/>
    <x v="1"/>
    <x v="0"/>
    <n v="1.7998330660926485"/>
    <n v="1682"/>
    <n v="3027.3192171678347"/>
  </r>
  <r>
    <x v="18"/>
    <s v="SUDESTE             "/>
    <s v="G4761000"/>
    <s v="COMERCIO VAREJISTA DE LIVROS, JORNAIS, REVISTAS E PAPELARIA      "/>
    <x v="2"/>
    <x v="1"/>
    <x v="1"/>
    <x v="0"/>
    <n v="1.7998330660926485"/>
    <n v="67579"/>
    <n v="121630.91877347509"/>
  </r>
  <r>
    <x v="18"/>
    <s v="SUDESTE             "/>
    <s v="G4761000"/>
    <s v="COMERCIO VAREJISTA DE LIVROS, JORNAIS, REVISTAS E PAPELARIA      "/>
    <x v="2"/>
    <x v="1"/>
    <x v="1"/>
    <x v="0"/>
    <n v="1.7998330660926485"/>
    <n v="423419"/>
    <n v="762083.51701188309"/>
  </r>
  <r>
    <x v="18"/>
    <s v="SUDESTE             "/>
    <s v="G4761000"/>
    <s v="COMERCIO VAREJISTA DE LIVROS, JORNAIS, REVISTAS E PAPELARIA      "/>
    <x v="2"/>
    <x v="1"/>
    <x v="1"/>
    <x v="0"/>
    <n v="1.7998330660926485"/>
    <n v="31534"/>
    <n v="56755.935906165578"/>
  </r>
  <r>
    <x v="18"/>
    <s v="SUDESTE             "/>
    <s v="G4761000"/>
    <s v="COMERCIO VAREJISTA DE LIVROS, JORNAIS, REVISTAS E PAPELARIA      "/>
    <x v="2"/>
    <x v="1"/>
    <x v="1"/>
    <x v="0"/>
    <n v="1.7998330660926485"/>
    <n v="172275"/>
    <n v="310066.241461111"/>
  </r>
  <r>
    <x v="18"/>
    <s v="SUDESTE             "/>
    <s v="J5810000"/>
    <s v="EDICAO DE LIVRO, JORNAL E REVISTA                                "/>
    <x v="2"/>
    <x v="1"/>
    <x v="1"/>
    <x v="0"/>
    <n v="1.7998330660926485"/>
    <n v="22779"/>
    <n v="40998.397412524442"/>
  </r>
  <r>
    <x v="18"/>
    <s v="SUDESTE             "/>
    <s v="J5811500"/>
    <s v="EDICAO DE LIVROS                                                 "/>
    <x v="2"/>
    <x v="1"/>
    <x v="1"/>
    <x v="0"/>
    <n v="1.7998330660926485"/>
    <n v="234255"/>
    <n v="421619.89489753335"/>
  </r>
  <r>
    <x v="18"/>
    <s v="SUDESTE             "/>
    <s v="J5811500"/>
    <s v="EDICAO DE LIVROS                                                 "/>
    <x v="2"/>
    <x v="1"/>
    <x v="1"/>
    <x v="0"/>
    <n v="1.7998330660926485"/>
    <n v="12204"/>
    <n v="21965.162738594681"/>
  </r>
  <r>
    <x v="18"/>
    <s v="SUDESTE             "/>
    <s v="J5812301"/>
    <s v="EDICAO DE JORNAIS DIARIOS                                        "/>
    <x v="2"/>
    <x v="1"/>
    <x v="1"/>
    <x v="0"/>
    <n v="1.7998330660926485"/>
    <n v="24117"/>
    <n v="43406.574054956407"/>
  </r>
  <r>
    <x v="18"/>
    <s v="SUDESTE             "/>
    <s v="J5813100"/>
    <s v="EDICAO DE REVISTAS                                               "/>
    <x v="2"/>
    <x v="1"/>
    <x v="1"/>
    <x v="0"/>
    <n v="1.7998330660926485"/>
    <n v="56735"/>
    <n v="102113.52900476642"/>
  </r>
  <r>
    <x v="18"/>
    <s v="SUDESTE             "/>
    <s v="J5821200"/>
    <s v="EDICAO INTEGRADA A IMPRESSAO DE LIVROS                           "/>
    <x v="2"/>
    <x v="1"/>
    <x v="1"/>
    <x v="0"/>
    <n v="1.7998330660926485"/>
    <n v="58311"/>
    <n v="104950.06591692842"/>
  </r>
  <r>
    <x v="18"/>
    <s v="SUDESTE             "/>
    <s v="J5821200"/>
    <s v="EDICAO INTEGRADA A IMPRESSAO DE LIVROS                           "/>
    <x v="2"/>
    <x v="1"/>
    <x v="1"/>
    <x v="0"/>
    <n v="1.7998330660926485"/>
    <n v="149600"/>
    <n v="269255.02668746019"/>
  </r>
  <r>
    <x v="18"/>
    <s v="SUDESTE             "/>
    <s v="J5823900"/>
    <s v="EDICAO INTEGRADA A IMPRESSAO DE REVISTAS                         "/>
    <x v="2"/>
    <x v="1"/>
    <x v="1"/>
    <x v="0"/>
    <n v="1.7998330660926485"/>
    <n v="3657"/>
    <n v="6581.9895227008155"/>
  </r>
  <r>
    <x v="18"/>
    <s v="SUDESTE             "/>
    <s v="J5829800"/>
    <s v="EDICAO INTEGRADA IMPRESSAO CADASTRO LISTA OUTRO PRODUTO GRAFICO  "/>
    <x v="0"/>
    <x v="1"/>
    <x v="1"/>
    <x v="0"/>
    <n v="1.7998330660926485"/>
    <n v="16115"/>
    <n v="29004.309860083031"/>
  </r>
  <r>
    <x v="18"/>
    <s v="SUDESTE             "/>
    <s v="J5829800"/>
    <s v="EDICAO INTEGRADA IMPRESSAO CADASTRO LISTA OUTRO PRODUTO GRAFICO  "/>
    <x v="0"/>
    <x v="1"/>
    <x v="1"/>
    <x v="0"/>
    <n v="1.7998330660926485"/>
    <n v="100000"/>
    <n v="179983.30660926484"/>
  </r>
  <r>
    <x v="18"/>
    <s v="SUDESTE             "/>
    <s v="J5829800"/>
    <s v="EDICAO INTEGRADA IMPRESSAO CADASTRO LISTA OUTRO PRODUTO GRAFICO  "/>
    <x v="0"/>
    <x v="1"/>
    <x v="1"/>
    <x v="0"/>
    <n v="1.7998330660926485"/>
    <n v="158790"/>
    <n v="285795.49256485165"/>
  </r>
  <r>
    <x v="18"/>
    <s v="SUDESTE             "/>
    <s v="J5910000"/>
    <s v="ATIV CINEMATOGRAFICAS, PRODUCAO DE VIDEOS E DE PROGRAMAS DE TELEV"/>
    <x v="0"/>
    <x v="1"/>
    <x v="0"/>
    <x v="0"/>
    <n v="1.7998330660926485"/>
    <n v="240000"/>
    <n v="431959.93586223561"/>
  </r>
  <r>
    <x v="18"/>
    <s v="SUDESTE             "/>
    <s v="J5910000"/>
    <s v="ATIV CINEMATOGRAFICAS, PRODUCAO DE VIDEOS E DE PROGRAMAS DE TELEV"/>
    <x v="0"/>
    <x v="1"/>
    <x v="0"/>
    <x v="0"/>
    <n v="1.7998330660926485"/>
    <n v="240000"/>
    <n v="431959.93586223561"/>
  </r>
  <r>
    <x v="18"/>
    <s v="SUDESTE             "/>
    <s v="J5911100"/>
    <s v="ATIV PROD CINEMATOGRAFICA DE VIDEOS E DE PROGRAMAS DE TELEVISAO  "/>
    <x v="5"/>
    <x v="1"/>
    <x v="1"/>
    <x v="0"/>
    <n v="1.7998330660926485"/>
    <n v="18707"/>
    <n v="33669.477167395176"/>
  </r>
  <r>
    <x v="18"/>
    <s v="SUDESTE             "/>
    <s v="J5911100"/>
    <s v="ATIV PROD CINEMATOGRAFICA DE VIDEOS E DE PROGRAMAS DE TELEVISAO  "/>
    <x v="5"/>
    <x v="1"/>
    <x v="0"/>
    <x v="0"/>
    <n v="1.7998330660926485"/>
    <n v="3150000"/>
    <n v="5669474.158191843"/>
  </r>
  <r>
    <x v="18"/>
    <s v="SUDESTE             "/>
    <s v="J5911100"/>
    <s v="ATIV PROD CINEMATOGRAFICA DE VIDEOS E DE PROGRAMAS DE TELEVISAO  "/>
    <x v="5"/>
    <x v="1"/>
    <x v="0"/>
    <x v="0"/>
    <n v="1.7998330660926485"/>
    <n v="1000000"/>
    <n v="1799833.0660926485"/>
  </r>
  <r>
    <x v="18"/>
    <s v="SUDESTE             "/>
    <s v="J5911100"/>
    <s v="ATIV PROD CINEMATOGRAFICA DE VIDEOS E DE PROGRAMAS DE TELEVISAO  "/>
    <x v="5"/>
    <x v="1"/>
    <x v="1"/>
    <x v="0"/>
    <n v="1.7998330660926485"/>
    <n v="6094"/>
    <n v="10968.1827047686"/>
  </r>
  <r>
    <x v="18"/>
    <s v="SUDESTE             "/>
    <s v="J5911101"/>
    <s v="ESTUDIOS CINEMATOGRAFICOS                                        "/>
    <x v="5"/>
    <x v="1"/>
    <x v="0"/>
    <x v="0"/>
    <n v="1.7998330660926485"/>
    <n v="3300000"/>
    <n v="5939449.1181057403"/>
  </r>
  <r>
    <x v="18"/>
    <s v="SUDESTE             "/>
    <s v="J5914600"/>
    <s v="ATIVIDADES DE EXIBICAO CINEMATOGRAFICA                           "/>
    <x v="5"/>
    <x v="1"/>
    <x v="1"/>
    <x v="0"/>
    <n v="1.7998330660926485"/>
    <n v="115103"/>
    <n v="207166.18540646211"/>
  </r>
  <r>
    <x v="18"/>
    <s v="SUDESTE             "/>
    <s v="J5914600"/>
    <s v="ATIVIDADES DE EXIBICAO CINEMATOGRAFICA                           "/>
    <x v="5"/>
    <x v="1"/>
    <x v="0"/>
    <x v="0"/>
    <n v="1.7998330660926485"/>
    <n v="650013"/>
    <n v="1169914.8907900807"/>
  </r>
  <r>
    <x v="18"/>
    <s v="SUDESTE             "/>
    <s v="J5914600"/>
    <s v="ATIVIDADES DE EXIBICAO CINEMATOGRAFICA                           "/>
    <x v="5"/>
    <x v="1"/>
    <x v="0"/>
    <x v="0"/>
    <n v="1.7998330660926485"/>
    <n v="1800017"/>
    <n v="3239730.1161288908"/>
  </r>
  <r>
    <x v="18"/>
    <s v="SUDESTE             "/>
    <s v="J5920100"/>
    <s v="ATIVIDADES DE GRAVACAO DE SOM E DE EDICAO DE MUSICA              "/>
    <x v="3"/>
    <x v="1"/>
    <x v="1"/>
    <x v="0"/>
    <n v="1.7998330660926485"/>
    <n v="8223"/>
    <n v="14800.027302479848"/>
  </r>
  <r>
    <x v="18"/>
    <s v="SUDESTE             "/>
    <s v="J6010100"/>
    <s v="ATIVIDADES DE RADIO                                              "/>
    <x v="5"/>
    <x v="1"/>
    <x v="1"/>
    <x v="0"/>
    <n v="1.7998330660926485"/>
    <n v="19219"/>
    <n v="34590.991697234611"/>
  </r>
  <r>
    <x v="18"/>
    <s v="SUDESTE             "/>
    <s v="J6010100"/>
    <s v="ATIVIDADES DE RADIO                                              "/>
    <x v="5"/>
    <x v="0"/>
    <x v="0"/>
    <x v="0"/>
    <n v="1.7998330660926485"/>
    <n v="499945"/>
    <n v="899817.54222768918"/>
  </r>
  <r>
    <x v="18"/>
    <s v="SUDESTE             "/>
    <s v="Q8690900"/>
    <s v="ATIVI ATENCAO A SAUDE HUMANA NAO ESPECIFICADAS ANTERIORMENTE     "/>
    <x v="0"/>
    <x v="0"/>
    <x v="0"/>
    <x v="0"/>
    <n v="1.7998330660926485"/>
    <n v="289238"/>
    <n v="520580.11637050548"/>
  </r>
  <r>
    <x v="18"/>
    <s v="SUDESTE             "/>
    <s v="R9000000"/>
    <s v="ATIVIDADES ARTISTICAS, CRIATIVAS E DE ESPETACULOS                "/>
    <x v="0"/>
    <x v="0"/>
    <x v="0"/>
    <x v="0"/>
    <n v="1.7998330660926485"/>
    <n v="566792"/>
    <n v="1020130.9831967844"/>
  </r>
  <r>
    <x v="18"/>
    <s v="SUDESTE             "/>
    <s v="R9001900"/>
    <s v="ARTES CENICAS, ESPETACULOS E ATIVIDADES COMPLEMENTARES           "/>
    <x v="4"/>
    <x v="1"/>
    <x v="1"/>
    <x v="0"/>
    <n v="1.7998330660926485"/>
    <n v="201888"/>
    <n v="363364.69804731262"/>
  </r>
  <r>
    <x v="18"/>
    <s v="SUDESTE             "/>
    <s v="R9001900"/>
    <s v="ARTES CENICAS, ESPETACULOS E ATIVIDADES COMPLEMENTARES           "/>
    <x v="4"/>
    <x v="0"/>
    <x v="0"/>
    <x v="0"/>
    <n v="1.7998330660926485"/>
    <n v="125000"/>
    <n v="224979.13326158107"/>
  </r>
  <r>
    <x v="18"/>
    <s v="SUDESTE             "/>
    <s v="R9001905"/>
    <s v="PRODUCAO DE ESPETACULOS DE RODEIOS, VAQUEJADAS E SIMILARES       "/>
    <x v="4"/>
    <x v="1"/>
    <x v="1"/>
    <x v="0"/>
    <n v="1.7998330660926485"/>
    <n v="894000"/>
    <n v="1609050.7610868278"/>
  </r>
  <r>
    <x v="18"/>
    <s v="SUDESTE             "/>
    <s v="R9001905"/>
    <s v="PRODUCAO DE ESPETACULOS DE RODEIOS, VAQUEJADAS E SIMILARES       "/>
    <x v="4"/>
    <x v="1"/>
    <x v="1"/>
    <x v="0"/>
    <n v="1.7998330660926485"/>
    <n v="75000"/>
    <n v="134987.47995694863"/>
  </r>
  <r>
    <x v="18"/>
    <s v="SUDESTE             "/>
    <s v="R9001999"/>
    <s v="ARTE CENICA ESPETAC ATIVI COMPLEMENTARES NAO ESPECI ANTERIOR     "/>
    <x v="4"/>
    <x v="1"/>
    <x v="1"/>
    <x v="0"/>
    <n v="1.7998330660926485"/>
    <n v="5456"/>
    <n v="9819.8892086014894"/>
  </r>
  <r>
    <x v="18"/>
    <s v="SUDESTE             "/>
    <s v="R9001999"/>
    <s v="ARTE CENICA ESPETAC ATIVI COMPLEMENTARES NAO ESPECI ANTERIOR     "/>
    <x v="4"/>
    <x v="1"/>
    <x v="1"/>
    <x v="0"/>
    <n v="1.7998330660926485"/>
    <n v="61927"/>
    <n v="111458.26228391944"/>
  </r>
  <r>
    <x v="18"/>
    <s v="SUDESTE             "/>
    <s v="R9003500"/>
    <s v="GESTAO ESPACO P/ARTE CENICA ESPETACULO OUTRA ATIVIDADE ARTISTICA "/>
    <x v="4"/>
    <x v="1"/>
    <x v="1"/>
    <x v="0"/>
    <n v="1.7998330660926485"/>
    <n v="37614"/>
    <n v="67698.920948008876"/>
  </r>
  <r>
    <x v="18"/>
    <s v="SUDESTE             "/>
    <s v="R9100000"/>
    <s v="ATIVIDADES LIGADAS AO PATRIMONIO CULTURAL E AMBIENTAL            "/>
    <x v="0"/>
    <x v="0"/>
    <x v="0"/>
    <x v="0"/>
    <n v="1.7998330660926485"/>
    <n v="499249"/>
    <n v="898564.85841368861"/>
  </r>
  <r>
    <x v="18"/>
    <s v="SUDESTE             "/>
    <s v="R9102300"/>
    <s v="ATV MUSEUS EXPLOR REST ART CONSERV LUGAR PRED HIST ATRCAO SIMIL  "/>
    <x v="1"/>
    <x v="0"/>
    <x v="0"/>
    <x v="0"/>
    <n v="1.7998330660926485"/>
    <n v="134710"/>
    <n v="242455.51233334068"/>
  </r>
  <r>
    <x v="18"/>
    <s v="SUDESTE             "/>
    <s v="R9102300"/>
    <s v="ATV MUSEUS EXPLOR REST ART CONSERV LUGAR PRED HIST ATRCAO SIMIL  "/>
    <x v="1"/>
    <x v="0"/>
    <x v="0"/>
    <x v="0"/>
    <n v="1.7998330660926485"/>
    <n v="2953870"/>
    <n v="5316472.8989390917"/>
  </r>
  <r>
    <x v="18"/>
    <s v="SUDESTE             "/>
    <s v="R9300000"/>
    <s v="ATIVIDADES ESPORTIVAS E DE RECREACAO E LAZER                     "/>
    <x v="0"/>
    <x v="0"/>
    <x v="0"/>
    <x v="0"/>
    <n v="1.7998330660926485"/>
    <n v="170000"/>
    <n v="305971.62123575027"/>
  </r>
  <r>
    <x v="19"/>
    <s v="NORDESTE            "/>
    <s v="J5911199"/>
    <s v="ATIV PD CINEMATOGRAFICA VIDEO PROG TELEVISAO NAO ESPECI ANTERIOR "/>
    <x v="5"/>
    <x v="1"/>
    <x v="1"/>
    <x v="0"/>
    <n v="1.7998330660926485"/>
    <n v="4000"/>
    <n v="7199.3322643705942"/>
  </r>
  <r>
    <x v="19"/>
    <s v="NORDESTE            "/>
    <s v="J6021700"/>
    <s v="ATIVIDADES DE TELEVISAO ABERTA                                   "/>
    <x v="5"/>
    <x v="1"/>
    <x v="1"/>
    <x v="0"/>
    <n v="1.7998330660926485"/>
    <n v="52224"/>
    <n v="93994.482043622469"/>
  </r>
  <r>
    <x v="19"/>
    <s v="NORDESTE            "/>
    <s v="R9001900"/>
    <s v="ARTES CENICAS, ESPETACULOS E ATIVIDADES COMPLEMENTARES           "/>
    <x v="4"/>
    <x v="1"/>
    <x v="1"/>
    <x v="0"/>
    <n v="1.7998330660926485"/>
    <n v="100000"/>
    <n v="179983.30660926484"/>
  </r>
  <r>
    <x v="20"/>
    <s v="NORTE               "/>
    <s v="G4761000"/>
    <s v="COMERCIO VAREJISTA DE LIVROS, JORNAIS, REVISTAS E PAPELARIA      "/>
    <x v="2"/>
    <x v="1"/>
    <x v="1"/>
    <x v="0"/>
    <n v="1.7998330660926485"/>
    <n v="36927"/>
    <n v="66462.435631603235"/>
  </r>
  <r>
    <x v="20"/>
    <s v="NORTE               "/>
    <s v="G4761000"/>
    <s v="COMERCIO VAREJISTA DE LIVROS, JORNAIS, REVISTAS E PAPELARIA      "/>
    <x v="2"/>
    <x v="1"/>
    <x v="1"/>
    <x v="0"/>
    <n v="1.7998330660926485"/>
    <n v="123300"/>
    <n v="221919.41704922356"/>
  </r>
  <r>
    <x v="20"/>
    <s v="NORTE               "/>
    <s v="G4761001"/>
    <s v="COMERCIO VAREJISTA DE LIVROS                                     "/>
    <x v="2"/>
    <x v="1"/>
    <x v="1"/>
    <x v="0"/>
    <n v="1.7998330660926485"/>
    <n v="26567"/>
    <n v="47816.16506688339"/>
  </r>
  <r>
    <x v="20"/>
    <s v="NORTE               "/>
    <s v="G4761001"/>
    <s v="COMERCIO VAREJISTA DE LIVROS                                     "/>
    <x v="2"/>
    <x v="1"/>
    <x v="1"/>
    <x v="0"/>
    <n v="1.7998330660926485"/>
    <n v="10000"/>
    <n v="17998.330660926484"/>
  </r>
  <r>
    <x v="20"/>
    <s v="NORTE               "/>
    <s v="J5811500"/>
    <s v="EDICAO DE LIVROS                                                 "/>
    <x v="2"/>
    <x v="1"/>
    <x v="1"/>
    <x v="0"/>
    <n v="1.7998330660926485"/>
    <n v="7260"/>
    <n v="13066.788059832628"/>
  </r>
  <r>
    <x v="20"/>
    <s v="NORTE               "/>
    <s v="J5920100"/>
    <s v="ATIVIDADES DE GRAVACAO DE SOM E DE EDICAO DE MUSICA              "/>
    <x v="3"/>
    <x v="1"/>
    <x v="1"/>
    <x v="0"/>
    <n v="1.7998330660926485"/>
    <n v="7788"/>
    <n v="14017.099918729546"/>
  </r>
  <r>
    <x v="21"/>
    <s v="SUL                 "/>
    <s v="G4761000"/>
    <s v="COMERCIO VAREJISTA DE LIVROS, JORNAIS, REVISTAS E PAPELARIA      "/>
    <x v="2"/>
    <x v="1"/>
    <x v="1"/>
    <x v="0"/>
    <n v="1.7998330660926485"/>
    <n v="280587"/>
    <n v="505009.76051573799"/>
  </r>
  <r>
    <x v="21"/>
    <s v="SUL                 "/>
    <s v="G4761000"/>
    <s v="COMERCIO VAREJISTA DE LIVROS, JORNAIS, REVISTAS E PAPELARIA      "/>
    <x v="2"/>
    <x v="1"/>
    <x v="1"/>
    <x v="0"/>
    <n v="1.7998330660926485"/>
    <n v="5000"/>
    <n v="8999.1653304632418"/>
  </r>
  <r>
    <x v="21"/>
    <s v="SUL                 "/>
    <s v="G4761000"/>
    <s v="COMERCIO VAREJISTA DE LIVROS, JORNAIS, REVISTAS E PAPELARIA      "/>
    <x v="2"/>
    <x v="1"/>
    <x v="1"/>
    <x v="0"/>
    <n v="1.7998330660926485"/>
    <n v="65553"/>
    <n v="117984.45698157139"/>
  </r>
  <r>
    <x v="21"/>
    <s v="SUL                 "/>
    <s v="G4761000"/>
    <s v="COMERCIO VAREJISTA DE LIVROS, JORNAIS, REVISTAS E PAPELARIA      "/>
    <x v="2"/>
    <x v="1"/>
    <x v="1"/>
    <x v="0"/>
    <n v="1.7998330660926485"/>
    <n v="95000"/>
    <n v="170984.1412788016"/>
  </r>
  <r>
    <x v="21"/>
    <s v="SUL                 "/>
    <s v="G4761001"/>
    <s v="COMERCIO VAREJISTA DE LIVROS                                     "/>
    <x v="2"/>
    <x v="1"/>
    <x v="1"/>
    <x v="0"/>
    <n v="1.7998330660926485"/>
    <n v="1326"/>
    <n v="2386.5786456388519"/>
  </r>
  <r>
    <x v="21"/>
    <s v="SUL                 "/>
    <s v="G4761002"/>
    <s v="COMERCIO VAREJISTA DE JORNAIS E REVISTAS                         "/>
    <x v="2"/>
    <x v="1"/>
    <x v="1"/>
    <x v="0"/>
    <n v="1.7998330660926485"/>
    <n v="5000"/>
    <n v="8999.1653304632418"/>
  </r>
  <r>
    <x v="21"/>
    <s v="SUL                 "/>
    <s v="G4761002"/>
    <s v="COMERCIO VAREJISTA DE JORNAIS E REVISTAS                         "/>
    <x v="2"/>
    <x v="1"/>
    <x v="1"/>
    <x v="0"/>
    <n v="1.7998330660926485"/>
    <n v="113400"/>
    <n v="204101.06969490633"/>
  </r>
  <r>
    <x v="21"/>
    <s v="SUL                 "/>
    <s v="J5811500"/>
    <s v="EDICAO DE LIVROS                                                 "/>
    <x v="2"/>
    <x v="1"/>
    <x v="1"/>
    <x v="0"/>
    <n v="1.7998330660926485"/>
    <n v="138298"/>
    <n v="248913.31337448111"/>
  </r>
  <r>
    <x v="21"/>
    <s v="SUL                 "/>
    <s v="J5811500"/>
    <s v="EDICAO DE LIVROS                                                 "/>
    <x v="2"/>
    <x v="1"/>
    <x v="1"/>
    <x v="0"/>
    <n v="1.7998330660926485"/>
    <n v="15594"/>
    <n v="28066.59683264876"/>
  </r>
  <r>
    <x v="21"/>
    <s v="SUL                 "/>
    <s v="J5821200"/>
    <s v="EDICAO INTEGRADA A IMPRESSAO DE LIVROS                           "/>
    <x v="2"/>
    <x v="1"/>
    <x v="1"/>
    <x v="0"/>
    <n v="1.7998330660926485"/>
    <n v="212301"/>
    <n v="382106.35976453539"/>
  </r>
  <r>
    <x v="21"/>
    <s v="SUL                 "/>
    <s v="J5821200"/>
    <s v="EDICAO INTEGRADA A IMPRESSAO DE LIVROS                           "/>
    <x v="2"/>
    <x v="1"/>
    <x v="1"/>
    <x v="0"/>
    <n v="1.7998330660926485"/>
    <n v="124200"/>
    <n v="223539.26680870695"/>
  </r>
  <r>
    <x v="21"/>
    <s v="SUL                 "/>
    <s v="J5822101"/>
    <s v="EDICAO INTEGRADA A IMPRESSAO DE JORNAIS DIARIOS                  "/>
    <x v="2"/>
    <x v="1"/>
    <x v="1"/>
    <x v="0"/>
    <n v="1.7998330660926485"/>
    <n v="17408"/>
    <n v="31331.494014540825"/>
  </r>
  <r>
    <x v="21"/>
    <s v="SUL                 "/>
    <s v="J5822101"/>
    <s v="EDICAO INTEGRADA A IMPRESSAO DE JORNAIS DIARIOS                  "/>
    <x v="2"/>
    <x v="1"/>
    <x v="1"/>
    <x v="0"/>
    <n v="1.7998330660926485"/>
    <n v="3000"/>
    <n v="5399.4991982779457"/>
  </r>
  <r>
    <x v="21"/>
    <s v="SUL                 "/>
    <s v="J5823900"/>
    <s v="EDICAO INTEGRADA A IMPRESSAO DE REVISTAS                         "/>
    <x v="2"/>
    <x v="1"/>
    <x v="1"/>
    <x v="0"/>
    <n v="1.7998330660926485"/>
    <n v="5000"/>
    <n v="8999.1653304632418"/>
  </r>
  <r>
    <x v="21"/>
    <s v="SUL                 "/>
    <s v="J5829800"/>
    <s v="EDICAO INTEGRADA IMPRESSAO CADASTRO LISTA OUTRO PRODUTO GRAFICO  "/>
    <x v="0"/>
    <x v="1"/>
    <x v="1"/>
    <x v="0"/>
    <n v="1.7998330660926485"/>
    <n v="4666"/>
    <n v="8398.0210863882985"/>
  </r>
  <r>
    <x v="21"/>
    <s v="SUL                 "/>
    <s v="J5829800"/>
    <s v="EDICAO INTEGRADA IMPRESSAO CADASTRO LISTA OUTRO PRODUTO GRAFICO  "/>
    <x v="0"/>
    <x v="1"/>
    <x v="1"/>
    <x v="0"/>
    <n v="1.7998330660926485"/>
    <n v="5000"/>
    <n v="8999.1653304632418"/>
  </r>
  <r>
    <x v="21"/>
    <s v="SUL                 "/>
    <s v="J5829800"/>
    <s v="EDICAO INTEGRADA IMPRESSAO CADASTRO LISTA OUTRO PRODUTO GRAFICO  "/>
    <x v="0"/>
    <x v="1"/>
    <x v="1"/>
    <x v="0"/>
    <n v="1.7998330660926485"/>
    <n v="1123534"/>
    <n v="2022173.6440793378"/>
  </r>
  <r>
    <x v="21"/>
    <s v="SUL                 "/>
    <s v="J5829800"/>
    <s v="EDICAO INTEGRADA IMPRESSAO CADASTRO LISTA OUTRO PRODUTO GRAFICO  "/>
    <x v="0"/>
    <x v="1"/>
    <x v="1"/>
    <x v="0"/>
    <n v="1.7998330660926485"/>
    <n v="6682"/>
    <n v="12026.484547631077"/>
  </r>
  <r>
    <x v="21"/>
    <s v="SUL                 "/>
    <s v="J5829800"/>
    <s v="EDICAO INTEGRADA IMPRESSAO CADASTRO LISTA OUTRO PRODUTO GRAFICO  "/>
    <x v="0"/>
    <x v="1"/>
    <x v="1"/>
    <x v="0"/>
    <n v="1.7998330660926485"/>
    <n v="38000"/>
    <n v="68393.656511520647"/>
  </r>
  <r>
    <x v="21"/>
    <s v="SUL                 "/>
    <s v="J5829800"/>
    <s v="EDICAO INTEGRADA IMPRESSAO CADASTRO LISTA OUTRO PRODUTO GRAFICO  "/>
    <x v="0"/>
    <x v="1"/>
    <x v="1"/>
    <x v="0"/>
    <n v="1.7998330660926485"/>
    <n v="500000"/>
    <n v="899916.53304632427"/>
  </r>
  <r>
    <x v="21"/>
    <s v="SUL                 "/>
    <s v="J5829800"/>
    <s v="EDICAO INTEGRADA IMPRESSAO CADASTRO LISTA OUTRO PRODUTO GRAFICO  "/>
    <x v="0"/>
    <x v="1"/>
    <x v="1"/>
    <x v="0"/>
    <n v="1.7998330660926485"/>
    <n v="22000"/>
    <n v="39596.32745403827"/>
  </r>
  <r>
    <x v="21"/>
    <s v="SUL                 "/>
    <s v="J5910000"/>
    <s v="ATIV CINEMATOGRAFICAS, PRODUCAO DE VIDEOS E DE PROGRAMAS DE TELEV"/>
    <x v="0"/>
    <x v="1"/>
    <x v="0"/>
    <x v="0"/>
    <n v="1.7998330660926485"/>
    <n v="500000"/>
    <n v="899916.53304632427"/>
  </r>
  <r>
    <x v="21"/>
    <s v="SUL                 "/>
    <s v="J5911100"/>
    <s v="ATIV PROD CINEMATOGRAFICA DE VIDEOS E DE PROGRAMAS DE TELEVISAO  "/>
    <x v="5"/>
    <x v="1"/>
    <x v="1"/>
    <x v="0"/>
    <n v="1.7998330660926485"/>
    <n v="38300"/>
    <n v="68933.606431348438"/>
  </r>
  <r>
    <x v="21"/>
    <s v="SUL                 "/>
    <s v="J5912099"/>
    <s v="ATIV POS-PROD CINEMATOG VIDEO PROG TELEVISAO NAO ESPECI ANTERIOR "/>
    <x v="5"/>
    <x v="1"/>
    <x v="1"/>
    <x v="0"/>
    <n v="1.7998330660926485"/>
    <n v="10000"/>
    <n v="17998.330660926484"/>
  </r>
  <r>
    <x v="21"/>
    <s v="SUL                 "/>
    <s v="J5913800"/>
    <s v="DISTRIBUICAO CINEMATOGRAFICA DE VIDEO E DE PROGRAMA DE TELEVISAO "/>
    <x v="5"/>
    <x v="1"/>
    <x v="1"/>
    <x v="0"/>
    <n v="1.7998330660926485"/>
    <n v="10000"/>
    <n v="17998.330660926484"/>
  </r>
  <r>
    <x v="21"/>
    <s v="SUL                 "/>
    <s v="J5920100"/>
    <s v="ATIVIDADES DE GRAVACAO DE SOM E DE EDICAO DE MUSICA              "/>
    <x v="3"/>
    <x v="1"/>
    <x v="1"/>
    <x v="0"/>
    <n v="1.7998330660926485"/>
    <n v="29540"/>
    <n v="53167.068772376835"/>
  </r>
  <r>
    <x v="21"/>
    <s v="SUL                 "/>
    <s v="J6010100"/>
    <s v="ATIVIDADES DE RADIO                                              "/>
    <x v="5"/>
    <x v="1"/>
    <x v="1"/>
    <x v="0"/>
    <n v="1.7998330660926485"/>
    <n v="5000"/>
    <n v="8999.1653304632418"/>
  </r>
  <r>
    <x v="21"/>
    <s v="SUL                 "/>
    <s v="J6010100"/>
    <s v="ATIVIDADES DE RADIO                                              "/>
    <x v="5"/>
    <x v="1"/>
    <x v="1"/>
    <x v="0"/>
    <n v="1.7998330660926485"/>
    <n v="21752"/>
    <n v="39149.96885364729"/>
  </r>
  <r>
    <x v="21"/>
    <s v="SUL                 "/>
    <s v="J6010100"/>
    <s v="ATIVIDADES DE RADIO                                              "/>
    <x v="5"/>
    <x v="1"/>
    <x v="1"/>
    <x v="0"/>
    <n v="1.7998330660926485"/>
    <n v="11000"/>
    <n v="19798.163727019135"/>
  </r>
  <r>
    <x v="21"/>
    <s v="SUL                 "/>
    <s v="R9001900"/>
    <s v="ARTES CENICAS, ESPETACULOS E ATIVIDADES COMPLEMENTARES           "/>
    <x v="4"/>
    <x v="1"/>
    <x v="1"/>
    <x v="0"/>
    <n v="1.7998330660926485"/>
    <n v="47705"/>
    <n v="85861.036417949799"/>
  </r>
  <r>
    <x v="21"/>
    <s v="SUL                 "/>
    <s v="R9001900"/>
    <s v="ARTES CENICAS, ESPETACULOS E ATIVIDADES COMPLEMENTARES           "/>
    <x v="4"/>
    <x v="1"/>
    <x v="1"/>
    <x v="0"/>
    <n v="1.7998330660926485"/>
    <n v="18500"/>
    <n v="33296.911722713994"/>
  </r>
  <r>
    <x v="21"/>
    <s v="SUL                 "/>
    <s v="R9001902"/>
    <s v="PRODUCAO MUSICAL                                                 "/>
    <x v="4"/>
    <x v="1"/>
    <x v="1"/>
    <x v="0"/>
    <n v="1.7998330660926485"/>
    <n v="10000"/>
    <n v="17998.330660926484"/>
  </r>
  <r>
    <x v="21"/>
    <s v="SUL                 "/>
    <s v="R9001905"/>
    <s v="PRODUCAO DE ESPETACULOS DE RODEIOS, VAQUEJADAS E SIMILARES       "/>
    <x v="4"/>
    <x v="1"/>
    <x v="1"/>
    <x v="0"/>
    <n v="1.7998330660926485"/>
    <n v="12000"/>
    <n v="21597.996793111783"/>
  </r>
  <r>
    <x v="21"/>
    <s v="SUL                 "/>
    <s v="R9001906"/>
    <s v="ATIVIDADES DE SONORIZACAO E DE ILUMINACAO                        "/>
    <x v="4"/>
    <x v="1"/>
    <x v="1"/>
    <x v="0"/>
    <n v="1.7998330660926485"/>
    <n v="21000"/>
    <n v="37796.494387945619"/>
  </r>
  <r>
    <x v="21"/>
    <s v="SUL                 "/>
    <s v="R9100000"/>
    <s v="ATIVIDADES LIGADAS AO PATRIMONIO CULTURAL E AMBIENTAL            "/>
    <x v="0"/>
    <x v="0"/>
    <x v="0"/>
    <x v="0"/>
    <n v="1.7998330660926485"/>
    <n v="118845"/>
    <n v="213901.16073978081"/>
  </r>
  <r>
    <x v="21"/>
    <s v="SUL                 "/>
    <s v="R9102300"/>
    <s v="ATV MUSEUS EXPLOR REST ART CONSERV LUGAR PRED HIST ATRCAO SIMIL  "/>
    <x v="1"/>
    <x v="0"/>
    <x v="0"/>
    <x v="0"/>
    <n v="1.7998330660926485"/>
    <n v="854178"/>
    <n v="1537377.8087288863"/>
  </r>
  <r>
    <x v="22"/>
    <s v="SUL                 "/>
    <s v="G4761000"/>
    <s v="COMERCIO VAREJISTA DE LIVROS, JORNAIS, REVISTAS E PAPELARIA      "/>
    <x v="2"/>
    <x v="1"/>
    <x v="1"/>
    <x v="0"/>
    <n v="1.7998330660926485"/>
    <n v="12942"/>
    <n v="23293.439541371055"/>
  </r>
  <r>
    <x v="22"/>
    <s v="SUL                 "/>
    <s v="G4761000"/>
    <s v="COMERCIO VAREJISTA DE LIVROS, JORNAIS, REVISTAS E PAPELARIA      "/>
    <x v="2"/>
    <x v="1"/>
    <x v="1"/>
    <x v="0"/>
    <n v="1.7998330660926485"/>
    <n v="2720"/>
    <n v="4895.5459397720042"/>
  </r>
  <r>
    <x v="22"/>
    <s v="SUL                 "/>
    <s v="G4761000"/>
    <s v="COMERCIO VAREJISTA DE LIVROS, JORNAIS, REVISTAS E PAPELARIA      "/>
    <x v="2"/>
    <x v="1"/>
    <x v="1"/>
    <x v="0"/>
    <n v="1.7998330660926485"/>
    <n v="10000"/>
    <n v="17998.330660926484"/>
  </r>
  <r>
    <x v="22"/>
    <s v="SUL                 "/>
    <s v="G4762800"/>
    <s v="COMERCIO VAREJISTA DE DISCOS, CDS, DVDS E FITAS                  "/>
    <x v="3"/>
    <x v="1"/>
    <x v="1"/>
    <x v="0"/>
    <n v="1.7998330660926485"/>
    <n v="14206"/>
    <n v="25568.428536912164"/>
  </r>
  <r>
    <x v="22"/>
    <s v="SUL                 "/>
    <s v="J5821200"/>
    <s v="EDICAO INTEGRADA A IMPRESSAO DE LIVROS                           "/>
    <x v="2"/>
    <x v="1"/>
    <x v="1"/>
    <x v="0"/>
    <n v="1.7998330660926485"/>
    <n v="696000"/>
    <n v="1252683.8140004834"/>
  </r>
  <r>
    <x v="22"/>
    <s v="SUL                 "/>
    <s v="J5829800"/>
    <s v="EDICAO INTEGRADA IMPRESSAO CADASTRO LISTA OUTRO PRODUTO GRAFICO  "/>
    <x v="0"/>
    <x v="1"/>
    <x v="1"/>
    <x v="0"/>
    <n v="1.7998330660926485"/>
    <n v="475000"/>
    <n v="854920.70639400801"/>
  </r>
  <r>
    <x v="22"/>
    <s v="SUL                 "/>
    <s v="J5829800"/>
    <s v="EDICAO INTEGRADA IMPRESSAO CADASTRO LISTA OUTRO PRODUTO GRAFICO  "/>
    <x v="0"/>
    <x v="1"/>
    <x v="1"/>
    <x v="0"/>
    <n v="1.7998330660926485"/>
    <n v="655295"/>
    <n v="1179421.6090451821"/>
  </r>
  <r>
    <x v="22"/>
    <s v="SUL                 "/>
    <s v="J5829800"/>
    <s v="EDICAO INTEGRADA IMPRESSAO CADASTRO LISTA OUTRO PRODUTO GRAFICO  "/>
    <x v="0"/>
    <x v="1"/>
    <x v="1"/>
    <x v="0"/>
    <n v="1.7998330660926485"/>
    <n v="67672"/>
    <n v="121798.30324862171"/>
  </r>
  <r>
    <x v="22"/>
    <s v="SUL                 "/>
    <s v="J5829800"/>
    <s v="EDICAO INTEGRADA IMPRESSAO CADASTRO LISTA OUTRO PRODUTO GRAFICO  "/>
    <x v="0"/>
    <x v="1"/>
    <x v="1"/>
    <x v="0"/>
    <n v="1.7998330660926485"/>
    <n v="450000"/>
    <n v="809924.87974169187"/>
  </r>
  <r>
    <x v="22"/>
    <s v="SUL                 "/>
    <s v="J5829800"/>
    <s v="EDICAO INTEGRADA IMPRESSAO CADASTRO LISTA OUTRO PRODUTO GRAFICO  "/>
    <x v="0"/>
    <x v="1"/>
    <x v="1"/>
    <x v="0"/>
    <n v="1.7998330660926485"/>
    <n v="10000"/>
    <n v="17998.330660926484"/>
  </r>
  <r>
    <x v="22"/>
    <s v="SUL                 "/>
    <s v="J5829800"/>
    <s v="EDICAO INTEGRADA IMPRESSAO CADASTRO LISTA OUTRO PRODUTO GRAFICO  "/>
    <x v="0"/>
    <x v="1"/>
    <x v="1"/>
    <x v="0"/>
    <n v="1.7998330660926485"/>
    <n v="1104000"/>
    <n v="1987015.7049662839"/>
  </r>
  <r>
    <x v="22"/>
    <s v="SUL                 "/>
    <s v="J6010100"/>
    <s v="ATIVIDADES DE RADIO                                              "/>
    <x v="5"/>
    <x v="1"/>
    <x v="1"/>
    <x v="0"/>
    <n v="1.7998330660926485"/>
    <n v="59994"/>
    <n v="107979.18496716235"/>
  </r>
  <r>
    <x v="22"/>
    <s v="SUL                 "/>
    <s v="R9102300"/>
    <s v="ATV MUSEUS EXPLOR REST ART CONSERV LUGAR PRED HIST ATRCAO SIMIL  "/>
    <x v="1"/>
    <x v="0"/>
    <x v="0"/>
    <x v="0"/>
    <n v="1.7998330660926485"/>
    <n v="61169"/>
    <n v="110093.98881982121"/>
  </r>
  <r>
    <x v="23"/>
    <s v="NORDESTE            "/>
    <s v="G4761000"/>
    <s v="COMERCIO VAREJISTA DE LIVROS, JORNAIS, REVISTAS E PAPELARIA      "/>
    <x v="2"/>
    <x v="1"/>
    <x v="1"/>
    <x v="0"/>
    <n v="1.7998330660926485"/>
    <n v="10640"/>
    <n v="19150.223823225781"/>
  </r>
  <r>
    <x v="23"/>
    <s v="NORDESTE            "/>
    <s v="R9000000"/>
    <s v="ATIVIDADES ARTISTICAS, CRIATIVAS E DE ESPETACULOS                "/>
    <x v="0"/>
    <x v="1"/>
    <x v="1"/>
    <x v="0"/>
    <n v="1.7998330660926485"/>
    <n v="100000"/>
    <n v="179983.30660926484"/>
  </r>
  <r>
    <x v="24"/>
    <s v="SUDESTE             "/>
    <s v="C1811301"/>
    <s v="IMPRESSAO DE JORNAIS                                             "/>
    <x v="0"/>
    <x v="1"/>
    <x v="1"/>
    <x v="0"/>
    <n v="1.7998330660926485"/>
    <n v="4246"/>
    <n v="7642.0911986293859"/>
  </r>
  <r>
    <x v="24"/>
    <s v="SUDESTE             "/>
    <s v="C1811302"/>
    <s v="IMPRESSAO DE LIVROS, REVISTAS E OUTRAS PUBLICACOES PERIODICAS    "/>
    <x v="0"/>
    <x v="1"/>
    <x v="1"/>
    <x v="0"/>
    <n v="1.7998330660926485"/>
    <n v="56705"/>
    <n v="102059.53401278364"/>
  </r>
  <r>
    <x v="24"/>
    <s v="SUDESTE             "/>
    <s v="C1811302"/>
    <s v="IMPRESSAO DE LIVROS, REVISTAS E OUTRAS PUBLICACOES PERIODICAS    "/>
    <x v="0"/>
    <x v="1"/>
    <x v="1"/>
    <x v="0"/>
    <n v="1.7998330660926485"/>
    <n v="3200"/>
    <n v="5759.465811496475"/>
  </r>
  <r>
    <x v="24"/>
    <s v="SUDESTE             "/>
    <s v="C3220500"/>
    <s v="FABRICACAO DE INSTRUMENTOS MUSICAIS, PECAS E ACESSORIOS          "/>
    <x v="3"/>
    <x v="1"/>
    <x v="1"/>
    <x v="0"/>
    <n v="1.7998330660926485"/>
    <n v="42876"/>
    <n v="77169.642541788402"/>
  </r>
  <r>
    <x v="24"/>
    <s v="SUDESTE             "/>
    <s v="C3220500"/>
    <s v="FABRICACAO DE INSTRUMENTOS MUSICAIS, PECAS E ACESSORIOS          "/>
    <x v="3"/>
    <x v="1"/>
    <x v="1"/>
    <x v="0"/>
    <n v="1.7998330660926485"/>
    <n v="36400"/>
    <n v="65513.923605772405"/>
  </r>
  <r>
    <x v="24"/>
    <s v="SUDESTE             "/>
    <s v="C3220500"/>
    <s v="FABRICACAO DE INSTRUMENTOS MUSICAIS, PECAS E ACESSORIOS          "/>
    <x v="3"/>
    <x v="1"/>
    <x v="1"/>
    <x v="0"/>
    <n v="1.7998330660926485"/>
    <n v="71000"/>
    <n v="127788.14769257804"/>
  </r>
  <r>
    <x v="24"/>
    <s v="SUDESTE             "/>
    <s v="G4647802"/>
    <s v="COMERCIO ATACADISTA DE LIVROS, JORNAIS E OUTRAS PUBLICACOES      "/>
    <x v="2"/>
    <x v="1"/>
    <x v="1"/>
    <x v="0"/>
    <n v="1.7998330660926485"/>
    <n v="56479"/>
    <n v="101652.77173984669"/>
  </r>
  <r>
    <x v="24"/>
    <s v="SUDESTE             "/>
    <s v="G4756300"/>
    <s v="COM VAREJISTA ESPECIALIZADO DE INSTRUMENTOS MUSICAIS E ACESSORIO "/>
    <x v="3"/>
    <x v="1"/>
    <x v="1"/>
    <x v="0"/>
    <n v="1.7998330660926485"/>
    <n v="6695"/>
    <n v="12049.882377490281"/>
  </r>
  <r>
    <x v="24"/>
    <s v="SUDESTE             "/>
    <s v="G4761000"/>
    <s v="COMERCIO VAREJISTA DE LIVROS, JORNAIS, REVISTAS E PAPELARIA      "/>
    <x v="2"/>
    <x v="1"/>
    <x v="1"/>
    <x v="0"/>
    <n v="1.7998330660926485"/>
    <n v="97757"/>
    <n v="175946.28104201905"/>
  </r>
  <r>
    <x v="24"/>
    <s v="SUDESTE             "/>
    <s v="G4761000"/>
    <s v="COMERCIO VAREJISTA DE LIVROS, JORNAIS, REVISTAS E PAPELARIA      "/>
    <x v="2"/>
    <x v="1"/>
    <x v="1"/>
    <x v="0"/>
    <n v="1.7998330660926485"/>
    <n v="1279355"/>
    <n v="2302625.4322709604"/>
  </r>
  <r>
    <x v="24"/>
    <s v="SUDESTE             "/>
    <s v="G4761000"/>
    <s v="COMERCIO VAREJISTA DE LIVROS, JORNAIS, REVISTAS E PAPELARIA      "/>
    <x v="2"/>
    <x v="1"/>
    <x v="1"/>
    <x v="0"/>
    <n v="1.7998330660926485"/>
    <n v="3900"/>
    <n v="7019.3489577613291"/>
  </r>
  <r>
    <x v="24"/>
    <s v="SUDESTE             "/>
    <s v="G4761000"/>
    <s v="COMERCIO VAREJISTA DE LIVROS, JORNAIS, REVISTAS E PAPELARIA      "/>
    <x v="2"/>
    <x v="1"/>
    <x v="1"/>
    <x v="0"/>
    <n v="1.7998330660926485"/>
    <n v="155000"/>
    <n v="278974.12524436053"/>
  </r>
  <r>
    <x v="24"/>
    <s v="SUDESTE             "/>
    <s v="G4761000"/>
    <s v="COMERCIO VAREJISTA DE LIVROS, JORNAIS, REVISTAS E PAPELARIA      "/>
    <x v="2"/>
    <x v="1"/>
    <x v="1"/>
    <x v="0"/>
    <n v="1.7998330660926485"/>
    <n v="3561403"/>
    <n v="6409930.8810815569"/>
  </r>
  <r>
    <x v="24"/>
    <s v="SUDESTE             "/>
    <s v="G4761000"/>
    <s v="COMERCIO VAREJISTA DE LIVROS, JORNAIS, REVISTAS E PAPELARIA      "/>
    <x v="2"/>
    <x v="1"/>
    <x v="1"/>
    <x v="0"/>
    <n v="1.7998330660926485"/>
    <n v="152925"/>
    <n v="275239.47163221828"/>
  </r>
  <r>
    <x v="24"/>
    <s v="SUDESTE             "/>
    <s v="G4761000"/>
    <s v="COMERCIO VAREJISTA DE LIVROS, JORNAIS, REVISTAS E PAPELARIA      "/>
    <x v="2"/>
    <x v="1"/>
    <x v="1"/>
    <x v="0"/>
    <n v="1.7998330660926485"/>
    <n v="40000"/>
    <n v="71993.322643705935"/>
  </r>
  <r>
    <x v="24"/>
    <s v="SUDESTE             "/>
    <s v="G4761000"/>
    <s v="COMERCIO VAREJISTA DE LIVROS, JORNAIS, REVISTAS E PAPELARIA      "/>
    <x v="2"/>
    <x v="1"/>
    <x v="1"/>
    <x v="0"/>
    <n v="1.7998330660926485"/>
    <n v="106800"/>
    <n v="192222.17145869485"/>
  </r>
  <r>
    <x v="24"/>
    <s v="SUDESTE             "/>
    <s v="G4761000"/>
    <s v="COMERCIO VAREJISTA DE LIVROS, JORNAIS, REVISTAS E PAPELARIA      "/>
    <x v="2"/>
    <x v="1"/>
    <x v="1"/>
    <x v="0"/>
    <n v="1.7998330660926485"/>
    <n v="322400"/>
    <n v="580266.18050826993"/>
  </r>
  <r>
    <x v="24"/>
    <s v="SUDESTE             "/>
    <s v="G4761001"/>
    <s v="COMERCIO VAREJISTA DE LIVROS                                     "/>
    <x v="2"/>
    <x v="1"/>
    <x v="1"/>
    <x v="0"/>
    <n v="1.7998330660926485"/>
    <n v="83720"/>
    <n v="150682.02429327654"/>
  </r>
  <r>
    <x v="24"/>
    <s v="SUDESTE             "/>
    <s v="G4761002"/>
    <s v="COMERCIO VAREJISTA DE JORNAIS E REVISTAS                         "/>
    <x v="2"/>
    <x v="1"/>
    <x v="1"/>
    <x v="0"/>
    <n v="1.7998330660926485"/>
    <n v="2769"/>
    <n v="4983.7377600105438"/>
  </r>
  <r>
    <x v="24"/>
    <s v="SUDESTE             "/>
    <s v="G4762800"/>
    <s v="COMERCIO VAREJISTA DE DISCOS, CDS, DVDS E FITAS                  "/>
    <x v="3"/>
    <x v="1"/>
    <x v="1"/>
    <x v="0"/>
    <n v="1.7998330660926485"/>
    <n v="45226"/>
    <n v="81399.250247106116"/>
  </r>
  <r>
    <x v="24"/>
    <s v="SUDESTE             "/>
    <s v="J5800000"/>
    <s v="EDICAO E EDICAO INTEGRADA A IMPRESSAO                            "/>
    <x v="0"/>
    <x v="1"/>
    <x v="1"/>
    <x v="0"/>
    <n v="1.7998330660926485"/>
    <n v="62995"/>
    <n v="113380.48399850639"/>
  </r>
  <r>
    <x v="24"/>
    <s v="SUDESTE             "/>
    <s v="J5800000"/>
    <s v="EDICAO E EDICAO INTEGRADA A IMPRESSAO                            "/>
    <x v="0"/>
    <x v="1"/>
    <x v="1"/>
    <x v="0"/>
    <n v="1.7998330660926485"/>
    <n v="58002"/>
    <n v="104393.9174995058"/>
  </r>
  <r>
    <x v="24"/>
    <s v="SUDESTE             "/>
    <s v="J5800000"/>
    <s v="EDICAO E EDICAO INTEGRADA A IMPRESSAO                            "/>
    <x v="0"/>
    <x v="1"/>
    <x v="1"/>
    <x v="0"/>
    <n v="1.7998330660926485"/>
    <n v="946619"/>
    <n v="1703756.1771915569"/>
  </r>
  <r>
    <x v="24"/>
    <s v="SUDESTE             "/>
    <s v="J5800000"/>
    <s v="EDICAO E EDICAO INTEGRADA A IMPRESSAO                            "/>
    <x v="0"/>
    <x v="1"/>
    <x v="1"/>
    <x v="0"/>
    <n v="1.7998330660926485"/>
    <n v="16730379"/>
    <n v="30111889.332462057"/>
  </r>
  <r>
    <x v="24"/>
    <s v="SUDESTE             "/>
    <s v="J5800000"/>
    <s v="EDICAO E EDICAO INTEGRADA A IMPRESSAO                            "/>
    <x v="0"/>
    <x v="1"/>
    <x v="1"/>
    <x v="0"/>
    <n v="1.7998330660926485"/>
    <n v="81700"/>
    <n v="147046.36149976938"/>
  </r>
  <r>
    <x v="24"/>
    <s v="SUDESTE             "/>
    <s v="J5800000"/>
    <s v="EDICAO E EDICAO INTEGRADA A IMPRESSAO                            "/>
    <x v="0"/>
    <x v="1"/>
    <x v="1"/>
    <x v="0"/>
    <n v="1.7998330660926485"/>
    <n v="864000"/>
    <n v="1555055.7691040484"/>
  </r>
  <r>
    <x v="24"/>
    <s v="SUDESTE             "/>
    <s v="J5810000"/>
    <s v="EDICAO DE LIVRO, JORNAL E REVISTA                                "/>
    <x v="2"/>
    <x v="1"/>
    <x v="1"/>
    <x v="0"/>
    <n v="1.7998330660926485"/>
    <n v="92355"/>
    <n v="166223.58281898656"/>
  </r>
  <r>
    <x v="24"/>
    <s v="SUDESTE             "/>
    <s v="J5810000"/>
    <s v="EDICAO DE LIVRO, JORNAL E REVISTA                                "/>
    <x v="2"/>
    <x v="1"/>
    <x v="0"/>
    <x v="0"/>
    <n v="1.7998330660926485"/>
    <n v="13189275"/>
    <n v="23738493.262789115"/>
  </r>
  <r>
    <x v="24"/>
    <s v="SUDESTE             "/>
    <s v="J5810000"/>
    <s v="EDICAO DE LIVRO, JORNAL E REVISTA                                "/>
    <x v="2"/>
    <x v="1"/>
    <x v="1"/>
    <x v="0"/>
    <n v="1.7998330660926485"/>
    <n v="3812"/>
    <n v="6860.9636479451756"/>
  </r>
  <r>
    <x v="24"/>
    <s v="SUDESTE             "/>
    <s v="J5810000"/>
    <s v="EDICAO DE LIVRO, JORNAL E REVISTA                                "/>
    <x v="2"/>
    <x v="1"/>
    <x v="1"/>
    <x v="0"/>
    <n v="1.7998330660926485"/>
    <n v="3000"/>
    <n v="5399.4991982779457"/>
  </r>
  <r>
    <x v="24"/>
    <s v="SUDESTE             "/>
    <s v="J5810000"/>
    <s v="EDICAO DE LIVRO, JORNAL E REVISTA                                "/>
    <x v="2"/>
    <x v="1"/>
    <x v="1"/>
    <x v="0"/>
    <n v="1.7998330660926485"/>
    <n v="77000"/>
    <n v="138587.14608913392"/>
  </r>
  <r>
    <x v="24"/>
    <s v="SUDESTE             "/>
    <s v="J5811500"/>
    <s v="EDICAO DE LIVROS                                                 "/>
    <x v="2"/>
    <x v="1"/>
    <x v="1"/>
    <x v="0"/>
    <n v="1.7998330660926485"/>
    <n v="1301764"/>
    <n v="2342957.8914490305"/>
  </r>
  <r>
    <x v="24"/>
    <s v="SUDESTE             "/>
    <s v="J5811500"/>
    <s v="EDICAO DE LIVROS                                                 "/>
    <x v="2"/>
    <x v="1"/>
    <x v="1"/>
    <x v="0"/>
    <n v="1.7998330660926485"/>
    <n v="141968"/>
    <n v="255518.70072704111"/>
  </r>
  <r>
    <x v="24"/>
    <s v="SUDESTE             "/>
    <s v="J5811500"/>
    <s v="EDICAO DE LIVROS                                                 "/>
    <x v="2"/>
    <x v="1"/>
    <x v="1"/>
    <x v="0"/>
    <n v="1.7998330660926485"/>
    <n v="100000"/>
    <n v="179983.30660926484"/>
  </r>
  <r>
    <x v="24"/>
    <s v="SUDESTE             "/>
    <s v="J5811500"/>
    <s v="EDICAO DE LIVROS                                                 "/>
    <x v="2"/>
    <x v="1"/>
    <x v="1"/>
    <x v="0"/>
    <n v="1.7998330660926485"/>
    <n v="14400"/>
    <n v="25917.596151734138"/>
  </r>
  <r>
    <x v="24"/>
    <s v="SUDESTE             "/>
    <s v="J5812301"/>
    <s v="EDICAO DE JORNAIS DIARIOS                                        "/>
    <x v="2"/>
    <x v="1"/>
    <x v="1"/>
    <x v="0"/>
    <n v="1.7998330660926485"/>
    <n v="257455"/>
    <n v="463376.02203088283"/>
  </r>
  <r>
    <x v="24"/>
    <s v="SUDESTE             "/>
    <s v="J5812301"/>
    <s v="EDICAO DE JORNAIS DIARIOS                                        "/>
    <x v="2"/>
    <x v="1"/>
    <x v="1"/>
    <x v="0"/>
    <n v="1.7998330660926485"/>
    <n v="163680"/>
    <n v="294596.67625804472"/>
  </r>
  <r>
    <x v="24"/>
    <s v="SUDESTE             "/>
    <s v="J5812301"/>
    <s v="EDICAO DE JORNAIS DIARIOS                                        "/>
    <x v="2"/>
    <x v="1"/>
    <x v="1"/>
    <x v="0"/>
    <n v="1.7998330660926485"/>
    <n v="171000"/>
    <n v="307771.4543018429"/>
  </r>
  <r>
    <x v="24"/>
    <s v="SUDESTE             "/>
    <s v="J5813100"/>
    <s v="EDICAO DE REVISTAS                                               "/>
    <x v="2"/>
    <x v="1"/>
    <x v="1"/>
    <x v="0"/>
    <n v="1.7998330660926485"/>
    <n v="332675"/>
    <n v="598759.46526237181"/>
  </r>
  <r>
    <x v="24"/>
    <s v="SUDESTE             "/>
    <s v="J5813100"/>
    <s v="EDICAO DE REVISTAS                                               "/>
    <x v="2"/>
    <x v="1"/>
    <x v="1"/>
    <x v="0"/>
    <n v="1.7998330660926485"/>
    <n v="70557"/>
    <n v="126990.82164429899"/>
  </r>
  <r>
    <x v="24"/>
    <s v="SUDESTE             "/>
    <s v="J5821200"/>
    <s v="EDICAO INTEGRADA A IMPRESSAO DE LIVROS                           "/>
    <x v="2"/>
    <x v="1"/>
    <x v="1"/>
    <x v="0"/>
    <n v="1.7998330660926485"/>
    <n v="1773106"/>
    <n v="3191294.8084872714"/>
  </r>
  <r>
    <x v="24"/>
    <s v="SUDESTE             "/>
    <s v="J5821200"/>
    <s v="EDICAO INTEGRADA A IMPRESSAO DE LIVROS                           "/>
    <x v="2"/>
    <x v="1"/>
    <x v="1"/>
    <x v="0"/>
    <n v="1.7998330660926485"/>
    <n v="69768"/>
    <n v="125570.7533551519"/>
  </r>
  <r>
    <x v="24"/>
    <s v="SUDESTE             "/>
    <s v="J5821200"/>
    <s v="EDICAO INTEGRADA A IMPRESSAO DE LIVROS                           "/>
    <x v="2"/>
    <x v="1"/>
    <x v="1"/>
    <x v="0"/>
    <n v="1.7998330660926485"/>
    <n v="90000"/>
    <n v="161984.97594833837"/>
  </r>
  <r>
    <x v="24"/>
    <s v="SUDESTE             "/>
    <s v="J5821200"/>
    <s v="EDICAO INTEGRADA A IMPRESSAO DE LIVROS                           "/>
    <x v="2"/>
    <x v="1"/>
    <x v="1"/>
    <x v="0"/>
    <n v="1.7998330660926485"/>
    <n v="9000000"/>
    <n v="16198497.594833836"/>
  </r>
  <r>
    <x v="24"/>
    <s v="SUDESTE             "/>
    <s v="J5821200"/>
    <s v="EDICAO INTEGRADA A IMPRESSAO DE LIVROS                           "/>
    <x v="2"/>
    <x v="1"/>
    <x v="1"/>
    <x v="0"/>
    <n v="1.7998330660926485"/>
    <n v="6957950"/>
    <n v="12523148.482219344"/>
  </r>
  <r>
    <x v="24"/>
    <s v="SUDESTE             "/>
    <s v="J5821200"/>
    <s v="EDICAO INTEGRADA A IMPRESSAO DE LIVROS                           "/>
    <x v="2"/>
    <x v="1"/>
    <x v="1"/>
    <x v="0"/>
    <n v="1.7998330660926485"/>
    <n v="79615"/>
    <n v="143293.70955696621"/>
  </r>
  <r>
    <x v="24"/>
    <s v="SUDESTE             "/>
    <s v="J5822101"/>
    <s v="EDICAO INTEGRADA A IMPRESSAO DE JORNAIS DIARIOS                  "/>
    <x v="2"/>
    <x v="1"/>
    <x v="1"/>
    <x v="0"/>
    <n v="1.7998330660926485"/>
    <n v="1000000"/>
    <n v="1799833.0660926485"/>
  </r>
  <r>
    <x v="24"/>
    <s v="SUDESTE             "/>
    <s v="J5823900"/>
    <s v="EDICAO INTEGRADA A IMPRESSAO DE REVISTAS                         "/>
    <x v="2"/>
    <x v="1"/>
    <x v="1"/>
    <x v="0"/>
    <n v="1.7998330660926485"/>
    <n v="10057"/>
    <n v="18100.921145693766"/>
  </r>
  <r>
    <x v="24"/>
    <s v="SUDESTE             "/>
    <s v="J5829800"/>
    <s v="EDICAO INTEGRADA IMPRESSAO CADASTRO LISTA OUTRO PRODUTO GRAFICO  "/>
    <x v="0"/>
    <x v="1"/>
    <x v="1"/>
    <x v="0"/>
    <n v="1.7998330660926485"/>
    <n v="265636"/>
    <n v="478100.4563445868"/>
  </r>
  <r>
    <x v="24"/>
    <s v="SUDESTE             "/>
    <s v="J5829800"/>
    <s v="EDICAO INTEGRADA IMPRESSAO CADASTRO LISTA OUTRO PRODUTO GRAFICO  "/>
    <x v="0"/>
    <x v="1"/>
    <x v="1"/>
    <x v="0"/>
    <n v="1.7998330660926485"/>
    <n v="485682"/>
    <n v="874146.52320600965"/>
  </r>
  <r>
    <x v="24"/>
    <s v="SUDESTE             "/>
    <s v="J5829800"/>
    <s v="EDICAO INTEGRADA IMPRESSAO CADASTRO LISTA OUTRO PRODUTO GRAFICO  "/>
    <x v="0"/>
    <x v="1"/>
    <x v="1"/>
    <x v="0"/>
    <n v="1.7998330660926485"/>
    <n v="191450"/>
    <n v="344578.04050343757"/>
  </r>
  <r>
    <x v="24"/>
    <s v="SUDESTE             "/>
    <s v="J5829800"/>
    <s v="EDICAO INTEGRADA IMPRESSAO CADASTRO LISTA OUTRO PRODUTO GRAFICO  "/>
    <x v="0"/>
    <x v="1"/>
    <x v="1"/>
    <x v="0"/>
    <n v="1.7998330660926485"/>
    <n v="227900"/>
    <n v="410181.95576251461"/>
  </r>
  <r>
    <x v="24"/>
    <s v="SUDESTE             "/>
    <s v="J5829800"/>
    <s v="EDICAO INTEGRADA IMPRESSAO CADASTRO LISTA OUTRO PRODUTO GRAFICO  "/>
    <x v="0"/>
    <x v="1"/>
    <x v="1"/>
    <x v="0"/>
    <n v="1.7998330660926485"/>
    <n v="8500000"/>
    <n v="15298581.061787512"/>
  </r>
  <r>
    <x v="24"/>
    <s v="SUDESTE             "/>
    <s v="J5829800"/>
    <s v="EDICAO INTEGRADA IMPRESSAO CADASTRO LISTA OUTRO PRODUTO GRAFICO  "/>
    <x v="0"/>
    <x v="1"/>
    <x v="1"/>
    <x v="0"/>
    <n v="1.7998330660926485"/>
    <n v="3067680"/>
    <n v="5521311.9001910957"/>
  </r>
  <r>
    <x v="24"/>
    <s v="SUDESTE             "/>
    <s v="J5829800"/>
    <s v="EDICAO INTEGRADA IMPRESSAO CADASTRO LISTA OUTRO PRODUTO GRAFICO  "/>
    <x v="0"/>
    <x v="1"/>
    <x v="1"/>
    <x v="0"/>
    <n v="1.7998330660926485"/>
    <n v="1138560"/>
    <n v="2049217.9357304459"/>
  </r>
  <r>
    <x v="24"/>
    <s v="SUDESTE             "/>
    <s v="J5829800"/>
    <s v="EDICAO INTEGRADA IMPRESSAO CADASTRO LISTA OUTRO PRODUTO GRAFICO  "/>
    <x v="0"/>
    <x v="1"/>
    <x v="1"/>
    <x v="0"/>
    <n v="1.7998330660926485"/>
    <n v="79650"/>
    <n v="143356.70371427946"/>
  </r>
  <r>
    <x v="24"/>
    <s v="SUDESTE             "/>
    <s v="J5910000"/>
    <s v="ATIV CINEMATOGRAFICAS, PRODUCAO DE VIDEOS E DE PROGRAMAS DE TELEV"/>
    <x v="0"/>
    <x v="1"/>
    <x v="0"/>
    <x v="0"/>
    <n v="1.7998330660926485"/>
    <n v="300000"/>
    <n v="539949.91982779454"/>
  </r>
  <r>
    <x v="24"/>
    <s v="SUDESTE             "/>
    <s v="J5911100"/>
    <s v="ATIV PROD CINEMATOGRAFICA DE VIDEOS E DE PROGRAMAS DE TELEVISAO  "/>
    <x v="5"/>
    <x v="1"/>
    <x v="1"/>
    <x v="0"/>
    <n v="1.7998330660926485"/>
    <n v="11872"/>
    <n v="21367.618160651924"/>
  </r>
  <r>
    <x v="24"/>
    <s v="SUDESTE             "/>
    <s v="J5911100"/>
    <s v="ATIV PROD CINEMATOGRAFICA DE VIDEOS E DE PROGRAMAS DE TELEVISAO  "/>
    <x v="5"/>
    <x v="1"/>
    <x v="0"/>
    <x v="0"/>
    <n v="1.7998330660926485"/>
    <n v="500000"/>
    <n v="899916.53304632427"/>
  </r>
  <r>
    <x v="24"/>
    <s v="SUDESTE             "/>
    <s v="J5911100"/>
    <s v="ATIV PROD CINEMATOGRAFICA DE VIDEOS E DE PROGRAMAS DE TELEVISAO  "/>
    <x v="5"/>
    <x v="1"/>
    <x v="0"/>
    <x v="0"/>
    <n v="1.7998330660926485"/>
    <n v="400000"/>
    <n v="719933.22643705935"/>
  </r>
  <r>
    <x v="24"/>
    <s v="SUDESTE             "/>
    <s v="J5911100"/>
    <s v="ATIV PROD CINEMATOGRAFICA DE VIDEOS E DE PROGRAMAS DE TELEVISAO  "/>
    <x v="5"/>
    <x v="1"/>
    <x v="0"/>
    <x v="0"/>
    <n v="1.7998330660926485"/>
    <n v="240000"/>
    <n v="431959.93586223561"/>
  </r>
  <r>
    <x v="24"/>
    <s v="SUDESTE             "/>
    <s v="J5911100"/>
    <s v="ATIV PROD CINEMATOGRAFICA DE VIDEOS E DE PROGRAMAS DE TELEVISAO  "/>
    <x v="5"/>
    <x v="1"/>
    <x v="1"/>
    <x v="0"/>
    <n v="1.7998330660926485"/>
    <n v="4200"/>
    <n v="7559.2988775891235"/>
  </r>
  <r>
    <x v="24"/>
    <s v="SUDESTE             "/>
    <s v="J5911100"/>
    <s v="ATIV PROD CINEMATOGRAFICA DE VIDEOS E DE PROGRAMAS DE TELEVISAO  "/>
    <x v="5"/>
    <x v="1"/>
    <x v="1"/>
    <x v="0"/>
    <n v="1.7998330660926485"/>
    <n v="83627"/>
    <n v="150514.63981812992"/>
  </r>
  <r>
    <x v="24"/>
    <s v="SUDESTE             "/>
    <s v="J5911100"/>
    <s v="ATIV PROD CINEMATOGRAFICA DE VIDEOS E DE PROGRAMAS DE TELEVISAO  "/>
    <x v="5"/>
    <x v="1"/>
    <x v="0"/>
    <x v="0"/>
    <n v="1.7998330660926485"/>
    <n v="4520251"/>
    <n v="8135697.2168383608"/>
  </r>
  <r>
    <x v="24"/>
    <s v="SUDESTE             "/>
    <s v="J5911101"/>
    <s v="ESTUDIOS CINEMATOGRAFICOS                                        "/>
    <x v="5"/>
    <x v="1"/>
    <x v="0"/>
    <x v="0"/>
    <n v="1.7998330660926485"/>
    <n v="11000000"/>
    <n v="19798163.727019135"/>
  </r>
  <r>
    <x v="24"/>
    <s v="SUDESTE             "/>
    <s v="J5913800"/>
    <s v="DISTRIBUICAO CINEMATOGRAFICA DE VIDEO E DE PROGRAMA DE TELEVISAO "/>
    <x v="5"/>
    <x v="1"/>
    <x v="1"/>
    <x v="0"/>
    <n v="1.7998330660926485"/>
    <n v="4200"/>
    <n v="7559.2988775891235"/>
  </r>
  <r>
    <x v="24"/>
    <s v="SUDESTE             "/>
    <s v="J5913800"/>
    <s v="DISTRIBUICAO CINEMATOGRAFICA DE VIDEO E DE PROGRAMA DE TELEVISAO "/>
    <x v="5"/>
    <x v="1"/>
    <x v="1"/>
    <x v="0"/>
    <n v="1.7998330660926485"/>
    <n v="5000"/>
    <n v="8999.1653304632418"/>
  </r>
  <r>
    <x v="24"/>
    <s v="SUDESTE             "/>
    <s v="J5914600"/>
    <s v="ATIVIDADES DE EXIBICAO CINEMATOGRAFICA                           "/>
    <x v="5"/>
    <x v="1"/>
    <x v="1"/>
    <x v="0"/>
    <n v="1.7998330660926485"/>
    <n v="77499"/>
    <n v="139485.26278911417"/>
  </r>
  <r>
    <x v="24"/>
    <s v="SUDESTE             "/>
    <s v="J5914600"/>
    <s v="ATIVIDADES DE EXIBICAO CINEMATOGRAFICA                           "/>
    <x v="5"/>
    <x v="1"/>
    <x v="1"/>
    <x v="0"/>
    <n v="1.7998330660926485"/>
    <n v="1051478"/>
    <n v="1892484.872668966"/>
  </r>
  <r>
    <x v="24"/>
    <s v="SUDESTE             "/>
    <s v="J5920100"/>
    <s v="ATIVIDADES DE GRAVACAO DE SOM E DE EDICAO DE MUSICA              "/>
    <x v="3"/>
    <x v="1"/>
    <x v="1"/>
    <x v="0"/>
    <n v="1.7998330660926485"/>
    <n v="178518"/>
    <n v="321302.59929272742"/>
  </r>
  <r>
    <x v="24"/>
    <s v="SUDESTE             "/>
    <s v="J5920100"/>
    <s v="ATIVIDADES DE GRAVACAO DE SOM E DE EDICAO DE MUSICA              "/>
    <x v="3"/>
    <x v="1"/>
    <x v="1"/>
    <x v="0"/>
    <n v="1.7998330660926485"/>
    <n v="1999"/>
    <n v="3597.8662991192045"/>
  </r>
  <r>
    <x v="24"/>
    <s v="SUDESTE             "/>
    <s v="J6010100"/>
    <s v="ATIVIDADES DE RADIO                                              "/>
    <x v="5"/>
    <x v="1"/>
    <x v="1"/>
    <x v="0"/>
    <n v="1.7998330660926485"/>
    <n v="48500"/>
    <n v="87291.903705493445"/>
  </r>
  <r>
    <x v="24"/>
    <s v="SUDESTE             "/>
    <s v="J6010100"/>
    <s v="ATIVIDADES DE RADIO                                              "/>
    <x v="5"/>
    <x v="1"/>
    <x v="1"/>
    <x v="0"/>
    <n v="1.7998330660926485"/>
    <n v="10000"/>
    <n v="17998.330660926484"/>
  </r>
  <r>
    <x v="24"/>
    <s v="SUDESTE             "/>
    <s v="J6010100"/>
    <s v="ATIVIDADES DE RADIO                                              "/>
    <x v="5"/>
    <x v="1"/>
    <x v="1"/>
    <x v="0"/>
    <n v="1.7998330660926485"/>
    <n v="247700"/>
    <n v="445818.65047114901"/>
  </r>
  <r>
    <x v="24"/>
    <s v="SUDESTE             "/>
    <s v="J6022501"/>
    <s v="PROGRAMADORAS                                                    "/>
    <x v="5"/>
    <x v="1"/>
    <x v="1"/>
    <x v="0"/>
    <n v="1.7998330660926485"/>
    <n v="16271"/>
    <n v="29285.083818393483"/>
  </r>
  <r>
    <x v="24"/>
    <s v="SUDESTE             "/>
    <s v="R9000000"/>
    <s v="ATIVIDADES ARTISTICAS, CRIATIVAS E DE ESPETACULOS                "/>
    <x v="0"/>
    <x v="0"/>
    <x v="0"/>
    <x v="0"/>
    <n v="1.7998330660926485"/>
    <n v="130840"/>
    <n v="235490.15836756214"/>
  </r>
  <r>
    <x v="24"/>
    <s v="SUDESTE             "/>
    <s v="R9001900"/>
    <s v="ARTES CENICAS, ESPETACULOS E ATIVIDADES COMPLEMENTARES           "/>
    <x v="4"/>
    <x v="1"/>
    <x v="1"/>
    <x v="0"/>
    <n v="1.7998330660926485"/>
    <n v="394134"/>
    <n v="709375.40567135997"/>
  </r>
  <r>
    <x v="24"/>
    <s v="SUDESTE             "/>
    <s v="R9001900"/>
    <s v="ARTES CENICAS, ESPETACULOS E ATIVIDADES COMPLEMENTARES           "/>
    <x v="4"/>
    <x v="1"/>
    <x v="1"/>
    <x v="0"/>
    <n v="1.7998330660926485"/>
    <n v="1819"/>
    <n v="3273.8963472225278"/>
  </r>
  <r>
    <x v="24"/>
    <s v="SUDESTE             "/>
    <s v="R9001900"/>
    <s v="ARTES CENICAS, ESPETACULOS E ATIVIDADES COMPLEMENTARES           "/>
    <x v="4"/>
    <x v="1"/>
    <x v="1"/>
    <x v="0"/>
    <n v="1.7998330660926485"/>
    <n v="15000"/>
    <n v="26997.495991389726"/>
  </r>
  <r>
    <x v="24"/>
    <s v="SUDESTE             "/>
    <s v="R9001902"/>
    <s v="PRODUCAO MUSICAL                                                 "/>
    <x v="4"/>
    <x v="1"/>
    <x v="1"/>
    <x v="0"/>
    <n v="1.7998330660926485"/>
    <n v="29981"/>
    <n v="53960.795154523694"/>
  </r>
  <r>
    <x v="24"/>
    <s v="SUDESTE             "/>
    <s v="R9001905"/>
    <s v="PRODUCAO DE ESPETACULOS DE RODEIOS, VAQUEJADAS E SIMILARES       "/>
    <x v="4"/>
    <x v="1"/>
    <x v="1"/>
    <x v="0"/>
    <n v="1.7998330660926485"/>
    <n v="40493"/>
    <n v="72880.640345289619"/>
  </r>
  <r>
    <x v="24"/>
    <s v="SUDESTE             "/>
    <s v="R9001905"/>
    <s v="PRODUCAO DE ESPETACULOS DE RODEIOS, VAQUEJADAS E SIMILARES       "/>
    <x v="4"/>
    <x v="1"/>
    <x v="1"/>
    <x v="0"/>
    <n v="1.7998330660926485"/>
    <n v="10000"/>
    <n v="17998.330660926484"/>
  </r>
  <r>
    <x v="24"/>
    <s v="SUDESTE             "/>
    <s v="R9100000"/>
    <s v="ATIVIDADES LIGADAS AO PATRIMONIO CULTURAL E AMBIENTAL            "/>
    <x v="0"/>
    <x v="0"/>
    <x v="0"/>
    <x v="0"/>
    <n v="1.7998330660926485"/>
    <n v="333532"/>
    <n v="600301.92220001318"/>
  </r>
  <r>
    <x v="24"/>
    <s v="SUDESTE             "/>
    <s v="R9102300"/>
    <s v="ATV MUSEUS EXPLOR REST ART CONSERV LUGAR PRED HIST ATRCAO SIMIL  "/>
    <x v="1"/>
    <x v="0"/>
    <x v="0"/>
    <x v="0"/>
    <n v="1.7998330660926485"/>
    <n v="135555"/>
    <n v="243976.37127418898"/>
  </r>
  <r>
    <x v="24"/>
    <s v="SUDESTE             "/>
    <s v="R9102300"/>
    <s v="ATV MUSEUS EXPLOR REST ART CONSERV LUGAR PRED HIST ATRCAO SIMIL  "/>
    <x v="1"/>
    <x v="0"/>
    <x v="0"/>
    <x v="0"/>
    <n v="1.7998330660926485"/>
    <n v="1402800"/>
    <n v="2524805.8251147671"/>
  </r>
  <r>
    <x v="24"/>
    <s v="SUDESTE             "/>
    <s v="R9102300"/>
    <s v="ATV MUSEUS EXPLOR REST ART CONSERV LUGAR PRED HIST ATRCAO SIMIL  "/>
    <x v="1"/>
    <x v="0"/>
    <x v="0"/>
    <x v="0"/>
    <n v="1.7998330660926485"/>
    <n v="600000"/>
    <n v="1079899.8396555891"/>
  </r>
  <r>
    <x v="25"/>
    <s v="NORTE               "/>
    <s v="G4761000"/>
    <s v="COMERCIO VAREJISTA DE LIVROS, JORNAIS, REVISTAS E PAPELARIA      "/>
    <x v="2"/>
    <x v="1"/>
    <x v="1"/>
    <x v="0"/>
    <n v="1.7998330660926485"/>
    <n v="54649"/>
    <n v="98359.077228897149"/>
  </r>
  <r>
    <x v="25"/>
    <s v="NORTE               "/>
    <s v="G4761000"/>
    <s v="COMERCIO VAREJISTA DE LIVROS, JORNAIS, REVISTAS E PAPELARIA      "/>
    <x v="2"/>
    <x v="1"/>
    <x v="1"/>
    <x v="0"/>
    <n v="1.7998330660926485"/>
    <n v="11157"/>
    <n v="20080.737518395679"/>
  </r>
  <r>
    <x v="25"/>
    <s v="NORTE               "/>
    <s v="J5829800"/>
    <s v="EDICAO INTEGRADA IMPRESSAO CADASTRO LISTA OUTRO PRODUTO GRAFICO  "/>
    <x v="0"/>
    <x v="1"/>
    <x v="1"/>
    <x v="0"/>
    <n v="1.7998330660926485"/>
    <n v="84568"/>
    <n v="152208.28273332311"/>
  </r>
  <r>
    <x v="25"/>
    <s v="NORTE               "/>
    <s v="J5920100"/>
    <s v="ATIVIDADES DE GRAVACAO DE SOM E DE EDICAO DE MUSICA              "/>
    <x v="3"/>
    <x v="1"/>
    <x v="1"/>
    <x v="0"/>
    <n v="1.7998330660926485"/>
    <n v="7930"/>
    <n v="14272.676214114703"/>
  </r>
  <r>
    <x v="1"/>
    <s v="NORDESTE            "/>
    <s v="J5829800"/>
    <s v="EDICAO INTEGRADA IMPRESSAO CADASTRO LISTA OUTRO PRODUTO GRAFICO  "/>
    <x v="0"/>
    <x v="1"/>
    <x v="1"/>
    <x v="1"/>
    <n v="1.6995153585033496"/>
    <n v="27331"/>
    <n v="46449.454263255044"/>
  </r>
  <r>
    <x v="1"/>
    <s v="NORDESTE            "/>
    <s v="J5911102"/>
    <s v="PRODUCAO DE FILMES PARA PUBLICIDADE                              "/>
    <x v="5"/>
    <x v="1"/>
    <x v="1"/>
    <x v="1"/>
    <n v="1.6995153585033496"/>
    <n v="4775"/>
    <n v="8115.185836853494"/>
  </r>
  <r>
    <x v="1"/>
    <s v="NORDESTE            "/>
    <s v="J5914600"/>
    <s v="ATIVIDADES DE EXIBICAO CINEMATOGRAFICA                           "/>
    <x v="5"/>
    <x v="1"/>
    <x v="1"/>
    <x v="1"/>
    <n v="1.6995153585033496"/>
    <n v="4403"/>
    <n v="7482.9661234902478"/>
  </r>
  <r>
    <x v="1"/>
    <s v="NORDESTE            "/>
    <s v="J6021700"/>
    <s v="ATIVIDADES DE TELEVISAO ABERTA                                   "/>
    <x v="5"/>
    <x v="1"/>
    <x v="1"/>
    <x v="1"/>
    <n v="1.6995153585033496"/>
    <n v="23341"/>
    <n v="39668.38798282668"/>
  </r>
  <r>
    <x v="1"/>
    <s v="NORDESTE            "/>
    <s v="R9102300"/>
    <s v="ATV MUSEUS EXPLOR REST ART CONSERV LUGAR PRED HIST ATRCAO SIMIL  "/>
    <x v="1"/>
    <x v="0"/>
    <x v="0"/>
    <x v="1"/>
    <n v="1.6995153585033496"/>
    <n v="1300000"/>
    <n v="2209369.9660543543"/>
  </r>
  <r>
    <x v="2"/>
    <s v="NORTE               "/>
    <s v="C1811302"/>
    <s v="IMPRESSAO DE LIVROS, REVISTAS E OUTRAS PUBLICACOES PERIODICAS    "/>
    <x v="0"/>
    <x v="1"/>
    <x v="1"/>
    <x v="1"/>
    <n v="1.6995153585033496"/>
    <n v="4870"/>
    <n v="8276.6397959113128"/>
  </r>
  <r>
    <x v="2"/>
    <s v="NORTE               "/>
    <s v="G4756300"/>
    <s v="COM VAREJISTA ESPECIALIZADO DE INSTRUMENTOS MUSICAIS E ACESSORIO "/>
    <x v="3"/>
    <x v="1"/>
    <x v="1"/>
    <x v="1"/>
    <n v="1.6995153585033496"/>
    <n v="13560"/>
    <n v="23045.42826130542"/>
  </r>
  <r>
    <x v="2"/>
    <s v="NORTE               "/>
    <s v="J5829800"/>
    <s v="EDICAO INTEGRADA IMPRESSAO CADASTRO LISTA OUTRO PRODUTO GRAFICO  "/>
    <x v="0"/>
    <x v="1"/>
    <x v="1"/>
    <x v="1"/>
    <n v="1.6995153585033496"/>
    <n v="192509"/>
    <n v="327172.00215012132"/>
  </r>
  <r>
    <x v="2"/>
    <s v="NORTE               "/>
    <s v="R9001906"/>
    <s v="ATIVIDADES DE SONORIZACAO E DE ILUMINACAO                        "/>
    <x v="4"/>
    <x v="1"/>
    <x v="1"/>
    <x v="1"/>
    <n v="1.6995153585033496"/>
    <n v="76692"/>
    <n v="130339.23187433889"/>
  </r>
  <r>
    <x v="4"/>
    <s v="NORDESTE            "/>
    <s v="C1811302"/>
    <s v="IMPRESSAO DE LIVROS, REVISTAS E OUTRAS PUBLICACOES PERIODICAS    "/>
    <x v="0"/>
    <x v="1"/>
    <x v="1"/>
    <x v="1"/>
    <n v="1.6995153585033496"/>
    <n v="5200"/>
    <n v="8837.4798642174173"/>
  </r>
  <r>
    <x v="4"/>
    <s v="NORDESTE            "/>
    <s v="G4647802"/>
    <s v="COMERCIO ATACADISTA DE LIVROS, JORNAIS E OUTRAS PUBLICACOES      "/>
    <x v="2"/>
    <x v="1"/>
    <x v="1"/>
    <x v="1"/>
    <n v="1.6995153585033496"/>
    <n v="21543"/>
    <n v="36612.659368237662"/>
  </r>
  <r>
    <x v="4"/>
    <s v="NORDESTE            "/>
    <s v="G4756300"/>
    <s v="COM VAREJISTA ESPECIALIZADO DE INSTRUMENTOS MUSICAIS E ACESSORIO "/>
    <x v="3"/>
    <x v="1"/>
    <x v="1"/>
    <x v="1"/>
    <n v="1.6995153585033496"/>
    <n v="11078"/>
    <n v="18827.231141500106"/>
  </r>
  <r>
    <x v="4"/>
    <s v="NORDESTE            "/>
    <s v="G4756300"/>
    <s v="COM VAREJISTA ESPECIALIZADO DE INSTRUMENTOS MUSICAIS E ACESSORIO "/>
    <x v="3"/>
    <x v="1"/>
    <x v="1"/>
    <x v="1"/>
    <n v="1.6995153585033496"/>
    <n v="97300"/>
    <n v="165362.84438237592"/>
  </r>
  <r>
    <x v="4"/>
    <s v="NORDESTE            "/>
    <s v="G4761000"/>
    <s v="COMERCIO VAREJISTA DE LIVROS, JORNAIS, REVISTAS E PAPELARIA      "/>
    <x v="2"/>
    <x v="1"/>
    <x v="0"/>
    <x v="1"/>
    <n v="1.6995153585033496"/>
    <n v="7219445"/>
    <n v="12269557.657370215"/>
  </r>
  <r>
    <x v="4"/>
    <s v="NORDESTE            "/>
    <s v="G4761001"/>
    <s v="COMERCIO VAREJISTA DE LIVROS                                     "/>
    <x v="2"/>
    <x v="1"/>
    <x v="1"/>
    <x v="1"/>
    <n v="1.6995153585033496"/>
    <n v="49168"/>
    <n v="83561.771146892686"/>
  </r>
  <r>
    <x v="4"/>
    <s v="NORDESTE            "/>
    <s v="G4761002"/>
    <s v="COMERCIO VAREJISTA DE JORNAIS E REVISTAS                         "/>
    <x v="2"/>
    <x v="1"/>
    <x v="1"/>
    <x v="1"/>
    <n v="1.6995153585033496"/>
    <n v="68027"/>
    <n v="115612.93129290736"/>
  </r>
  <r>
    <x v="4"/>
    <s v="NORDESTE            "/>
    <s v="J5819100"/>
    <s v="EDICAO DE CADASTROS, LISTAS E OUTROS PRODUTOS GRAFICOS           "/>
    <x v="0"/>
    <x v="1"/>
    <x v="1"/>
    <x v="1"/>
    <n v="1.6995153585033496"/>
    <n v="11966"/>
    <n v="20336.400779851079"/>
  </r>
  <r>
    <x v="4"/>
    <s v="NORDESTE            "/>
    <s v="J5829800"/>
    <s v="EDICAO INTEGRADA IMPRESSAO CADASTRO LISTA OUTRO PRODUTO GRAFICO  "/>
    <x v="0"/>
    <x v="1"/>
    <x v="1"/>
    <x v="1"/>
    <n v="1.6995153585033496"/>
    <n v="2489"/>
    <n v="4230.0937273148375"/>
  </r>
  <r>
    <x v="4"/>
    <s v="NORDESTE            "/>
    <s v="J5829800"/>
    <s v="EDICAO INTEGRADA IMPRESSAO CADASTRO LISTA OUTRO PRODUTO GRAFICO  "/>
    <x v="0"/>
    <x v="1"/>
    <x v="1"/>
    <x v="1"/>
    <n v="1.6995153585033496"/>
    <n v="10000"/>
    <n v="16995.153585033495"/>
  </r>
  <r>
    <x v="4"/>
    <s v="NORDESTE            "/>
    <s v="J5911100"/>
    <s v="ATIV PROD CINEMATOGRAFICA DE VIDEOS E DE PROGRAMAS DE TELEVISAO  "/>
    <x v="5"/>
    <x v="1"/>
    <x v="0"/>
    <x v="1"/>
    <n v="1.6995153585033496"/>
    <n v="160000"/>
    <n v="271922.45736053592"/>
  </r>
  <r>
    <x v="4"/>
    <s v="NORDESTE            "/>
    <s v="J5911102"/>
    <s v="PRODUCAO DE FILMES PARA PUBLICIDADE                              "/>
    <x v="5"/>
    <x v="1"/>
    <x v="1"/>
    <x v="1"/>
    <n v="1.6995153585033496"/>
    <n v="98000"/>
    <n v="166552.50513332826"/>
  </r>
  <r>
    <x v="4"/>
    <s v="NORDESTE            "/>
    <s v="J6010100"/>
    <s v="ATIVIDADES DE RADIO                                              "/>
    <x v="5"/>
    <x v="1"/>
    <x v="1"/>
    <x v="1"/>
    <n v="1.6995153585033496"/>
    <n v="64970"/>
    <n v="110417.51284196263"/>
  </r>
  <r>
    <x v="4"/>
    <s v="NORDESTE            "/>
    <s v="J6021700"/>
    <s v="ATIVIDADES DE TELEVISAO ABERTA                                   "/>
    <x v="5"/>
    <x v="1"/>
    <x v="1"/>
    <x v="1"/>
    <n v="1.6995153585033496"/>
    <n v="293667"/>
    <n v="499091.57678560313"/>
  </r>
  <r>
    <x v="4"/>
    <s v="NORDESTE            "/>
    <s v="R9001902"/>
    <s v="PRODUCAO MUSICAL                                                 "/>
    <x v="4"/>
    <x v="1"/>
    <x v="1"/>
    <x v="1"/>
    <n v="1.6995153585033496"/>
    <n v="40371"/>
    <n v="68611.134538138722"/>
  </r>
  <r>
    <x v="4"/>
    <s v="NORDESTE            "/>
    <s v="R9101500"/>
    <s v="ATIVIDADES DE BIBLIOTECAS E ARQUIVOS                             "/>
    <x v="1"/>
    <x v="0"/>
    <x v="0"/>
    <x v="1"/>
    <n v="1.6995153585033496"/>
    <n v="401332"/>
    <n v="682069.89785886626"/>
  </r>
  <r>
    <x v="4"/>
    <s v="NORDESTE            "/>
    <s v="R9102300"/>
    <s v="ATV MUSEUS EXPLOR REST ART CONSERV LUGAR PRED HIST ATRCAO SIMIL  "/>
    <x v="1"/>
    <x v="0"/>
    <x v="0"/>
    <x v="1"/>
    <n v="1.6995153585033496"/>
    <n v="174440"/>
    <n v="296463.4591373243"/>
  </r>
  <r>
    <x v="4"/>
    <s v="NORDESTE            "/>
    <s v="R9102300"/>
    <s v="ATV MUSEUS EXPLOR REST ART CONSERV LUGAR PRED HIST ATRCAO SIMIL  "/>
    <x v="1"/>
    <x v="0"/>
    <x v="0"/>
    <x v="1"/>
    <n v="1.6995153585033496"/>
    <n v="1867607"/>
    <n v="3174026.7801483651"/>
  </r>
  <r>
    <x v="5"/>
    <s v="NORDESTE            "/>
    <s v="G4647802"/>
    <s v="COMERCIO ATACADISTA DE LIVROS, JORNAIS E OUTRAS PUBLICACOES      "/>
    <x v="2"/>
    <x v="1"/>
    <x v="1"/>
    <x v="1"/>
    <n v="1.6995153585033496"/>
    <n v="2388"/>
    <n v="4058.4426761059985"/>
  </r>
  <r>
    <x v="5"/>
    <s v="NORDESTE            "/>
    <s v="G4756300"/>
    <s v="COM VAREJISTA ESPECIALIZADO DE INSTRUMENTOS MUSICAIS E ACESSORIO "/>
    <x v="3"/>
    <x v="1"/>
    <x v="1"/>
    <x v="1"/>
    <n v="1.6995153585033496"/>
    <n v="199072"/>
    <n v="338325.92144797882"/>
  </r>
  <r>
    <x v="5"/>
    <s v="NORDESTE            "/>
    <s v="G4761001"/>
    <s v="COMERCIO VAREJISTA DE LIVROS                                     "/>
    <x v="2"/>
    <x v="1"/>
    <x v="1"/>
    <x v="1"/>
    <n v="1.6995153585033496"/>
    <n v="55013"/>
    <n v="93495.438417344776"/>
  </r>
  <r>
    <x v="5"/>
    <s v="NORDESTE            "/>
    <s v="J5829800"/>
    <s v="EDICAO INTEGRADA IMPRESSAO CADASTRO LISTA OUTRO PRODUTO GRAFICO  "/>
    <x v="0"/>
    <x v="1"/>
    <x v="1"/>
    <x v="1"/>
    <n v="1.6995153585033496"/>
    <n v="63783"/>
    <n v="108400.18811141915"/>
  </r>
  <r>
    <x v="5"/>
    <s v="NORDESTE            "/>
    <s v="J5829800"/>
    <s v="EDICAO INTEGRADA IMPRESSAO CADASTRO LISTA OUTRO PRODUTO GRAFICO  "/>
    <x v="0"/>
    <x v="1"/>
    <x v="1"/>
    <x v="1"/>
    <n v="1.6995153585033496"/>
    <n v="288987"/>
    <n v="491137.84490780748"/>
  </r>
  <r>
    <x v="5"/>
    <s v="NORDESTE            "/>
    <s v="J5829800"/>
    <s v="EDICAO INTEGRADA IMPRESSAO CADASTRO LISTA OUTRO PRODUTO GRAFICO  "/>
    <x v="0"/>
    <x v="1"/>
    <x v="1"/>
    <x v="1"/>
    <n v="1.6995153585033496"/>
    <n v="171000"/>
    <n v="290617.12630407279"/>
  </r>
  <r>
    <x v="5"/>
    <s v="NORDESTE            "/>
    <s v="J6010100"/>
    <s v="ATIVIDADES DE RADIO                                              "/>
    <x v="5"/>
    <x v="1"/>
    <x v="1"/>
    <x v="1"/>
    <n v="1.6995153585033496"/>
    <n v="3503"/>
    <n v="5953.4023008372333"/>
  </r>
  <r>
    <x v="5"/>
    <s v="NORDESTE            "/>
    <s v="R9001999"/>
    <s v="ARTE CENICA ESPETAC ATIVI COMPLEMENTARES NAO ESPECI ANTERIOR     "/>
    <x v="4"/>
    <x v="1"/>
    <x v="1"/>
    <x v="1"/>
    <n v="1.6995153585033496"/>
    <n v="79005"/>
    <n v="134270.21089855712"/>
  </r>
  <r>
    <x v="5"/>
    <s v="NORDESTE            "/>
    <s v="R9100000"/>
    <s v="ATIVIDADES LIGADAS AO PATRIMONIO CULTURAL E AMBIENTAL            "/>
    <x v="0"/>
    <x v="0"/>
    <x v="0"/>
    <x v="1"/>
    <n v="1.6995153585033496"/>
    <n v="67097"/>
    <n v="114032.38200949924"/>
  </r>
  <r>
    <x v="5"/>
    <s v="NORDESTE            "/>
    <s v="R9101500"/>
    <s v="ATIVIDADES DE BIBLIOTECAS E ARQUIVOS                             "/>
    <x v="1"/>
    <x v="0"/>
    <x v="0"/>
    <x v="1"/>
    <n v="1.6995153585033496"/>
    <n v="58641"/>
    <n v="99661.280137994923"/>
  </r>
  <r>
    <x v="6"/>
    <s v="CENTRO OESTE        "/>
    <s v="C1811302"/>
    <s v="IMPRESSAO DE LIVROS, REVISTAS E OUTRAS PUBLICACOES PERIODICAS    "/>
    <x v="0"/>
    <x v="1"/>
    <x v="1"/>
    <x v="1"/>
    <n v="1.6995153585033496"/>
    <n v="5213"/>
    <n v="8859.5735638779606"/>
  </r>
  <r>
    <x v="6"/>
    <s v="CENTRO OESTE        "/>
    <s v="C1811302"/>
    <s v="IMPRESSAO DE LIVROS, REVISTAS E OUTRAS PUBLICACOES PERIODICAS    "/>
    <x v="0"/>
    <x v="1"/>
    <x v="1"/>
    <x v="1"/>
    <n v="1.6995153585033496"/>
    <n v="119000"/>
    <n v="202242.3276618986"/>
  </r>
  <r>
    <x v="6"/>
    <s v="CENTRO OESTE        "/>
    <s v="G4761001"/>
    <s v="COMERCIO VAREJISTA DE LIVROS                                     "/>
    <x v="2"/>
    <x v="1"/>
    <x v="1"/>
    <x v="1"/>
    <n v="1.6995153585033496"/>
    <n v="36238"/>
    <n v="61587.037561444384"/>
  </r>
  <r>
    <x v="6"/>
    <s v="CENTRO OESTE        "/>
    <s v="G4762800"/>
    <s v="COMERCIO VAREJISTA DE DISCOS, CDS, DVDS E FITAS                  "/>
    <x v="3"/>
    <x v="1"/>
    <x v="1"/>
    <x v="1"/>
    <n v="1.6995153585033496"/>
    <n v="18646"/>
    <n v="31689.163374653457"/>
  </r>
  <r>
    <x v="6"/>
    <s v="CENTRO OESTE        "/>
    <s v="J6022501"/>
    <s v="PROGRAMADORAS                                                    "/>
    <x v="5"/>
    <x v="1"/>
    <x v="1"/>
    <x v="1"/>
    <n v="1.6995153585033496"/>
    <n v="1227206"/>
    <n v="2085655.4450474617"/>
  </r>
  <r>
    <x v="6"/>
    <s v="CENTRO OESTE        "/>
    <s v="S9493600"/>
    <s v="ATIVIDADES DE ORGANIZACOES ASSOCIATIVAS LIGADAS A CULTURA E ARTE "/>
    <x v="4"/>
    <x v="1"/>
    <x v="1"/>
    <x v="1"/>
    <n v="1.6995153585033496"/>
    <n v="6731295"/>
    <n v="11439939.235116804"/>
  </r>
  <r>
    <x v="7"/>
    <s v="SUDESTE             "/>
    <s v="G4761001"/>
    <s v="COMERCIO VAREJISTA DE LIVROS                                     "/>
    <x v="2"/>
    <x v="1"/>
    <x v="1"/>
    <x v="1"/>
    <n v="1.6995153585033496"/>
    <n v="1941"/>
    <n v="3298.7593108550013"/>
  </r>
  <r>
    <x v="7"/>
    <s v="SUDESTE             "/>
    <s v="J5821200"/>
    <s v="EDICAO INTEGRADA A IMPRESSAO DE LIVROS                           "/>
    <x v="2"/>
    <x v="1"/>
    <x v="1"/>
    <x v="1"/>
    <n v="1.6995153585033496"/>
    <n v="69355"/>
    <n v="117869.88768899981"/>
  </r>
  <r>
    <x v="7"/>
    <s v="SUDESTE             "/>
    <s v="J5829800"/>
    <s v="EDICAO INTEGRADA IMPRESSAO CADASTRO LISTA OUTRO PRODUTO GRAFICO  "/>
    <x v="0"/>
    <x v="1"/>
    <x v="1"/>
    <x v="1"/>
    <n v="1.6995153585033496"/>
    <n v="43374"/>
    <n v="73714.77915972429"/>
  </r>
  <r>
    <x v="7"/>
    <s v="SUDESTE             "/>
    <s v="J5911102"/>
    <s v="PRODUCAO DE FILMES PARA PUBLICIDADE                              "/>
    <x v="5"/>
    <x v="1"/>
    <x v="1"/>
    <x v="1"/>
    <n v="1.6995153585033496"/>
    <n v="7935"/>
    <n v="13485.65436972408"/>
  </r>
  <r>
    <x v="7"/>
    <s v="SUDESTE             "/>
    <s v="R9001906"/>
    <s v="ATIVIDADES DE SONORIZACAO E DE ILUMINACAO                        "/>
    <x v="4"/>
    <x v="1"/>
    <x v="1"/>
    <x v="1"/>
    <n v="1.6995153585033496"/>
    <n v="11948"/>
    <n v="20305.809503398021"/>
  </r>
  <r>
    <x v="8"/>
    <s v="CENTRO OESTE        "/>
    <s v="C1811302"/>
    <s v="IMPRESSAO DE LIVROS, REVISTAS E OUTRAS PUBLICACOES PERIODICAS    "/>
    <x v="0"/>
    <x v="1"/>
    <x v="1"/>
    <x v="1"/>
    <n v="1.6995153585033496"/>
    <n v="7872"/>
    <n v="13378.584902138367"/>
  </r>
  <r>
    <x v="8"/>
    <s v="CENTRO OESTE        "/>
    <s v="G4647802"/>
    <s v="COMERCIO ATACADISTA DE LIVROS, JORNAIS E OUTRAS PUBLICACOES      "/>
    <x v="2"/>
    <x v="1"/>
    <x v="1"/>
    <x v="1"/>
    <n v="1.6995153585033496"/>
    <n v="31010"/>
    <n v="52701.97126718887"/>
  </r>
  <r>
    <x v="8"/>
    <s v="CENTRO OESTE        "/>
    <s v="G4756300"/>
    <s v="COM VAREJISTA ESPECIALIZADO DE INSTRUMENTOS MUSICAIS E ACESSORIO "/>
    <x v="3"/>
    <x v="1"/>
    <x v="1"/>
    <x v="1"/>
    <n v="1.6995153585033496"/>
    <n v="71572"/>
    <n v="121637.71323880173"/>
  </r>
  <r>
    <x v="8"/>
    <s v="CENTRO OESTE        "/>
    <s v="G4761001"/>
    <s v="COMERCIO VAREJISTA DE LIVROS                                     "/>
    <x v="2"/>
    <x v="1"/>
    <x v="1"/>
    <x v="1"/>
    <n v="1.6995153585033496"/>
    <n v="4080"/>
    <n v="6934.0226626936665"/>
  </r>
  <r>
    <x v="8"/>
    <s v="CENTRO OESTE        "/>
    <s v="G4761002"/>
    <s v="COMERCIO VAREJISTA DE JORNAIS E REVISTAS                         "/>
    <x v="2"/>
    <x v="1"/>
    <x v="1"/>
    <x v="1"/>
    <n v="1.6995153585033496"/>
    <n v="8321"/>
    <n v="14141.667298106371"/>
  </r>
  <r>
    <x v="8"/>
    <s v="CENTRO OESTE        "/>
    <s v="J5829800"/>
    <s v="EDICAO INTEGRADA IMPRESSAO CADASTRO LISTA OUTRO PRODUTO GRAFICO  "/>
    <x v="0"/>
    <x v="1"/>
    <x v="1"/>
    <x v="1"/>
    <n v="1.6995153585033496"/>
    <n v="21000"/>
    <n v="35689.822528570337"/>
  </r>
  <r>
    <x v="8"/>
    <s v="CENTRO OESTE        "/>
    <s v="J5912099"/>
    <s v="ATIV POS-PROD CINEMATOG VIDEO PROG TELEVISAO NAO ESPECI ANTERIOR "/>
    <x v="5"/>
    <x v="1"/>
    <x v="1"/>
    <x v="1"/>
    <n v="1.6995153585033496"/>
    <n v="39157"/>
    <n v="66547.922892915652"/>
  </r>
  <r>
    <x v="8"/>
    <s v="CENTRO OESTE        "/>
    <s v="J6010100"/>
    <s v="ATIVIDADES DE RADIO                                              "/>
    <x v="5"/>
    <x v="1"/>
    <x v="1"/>
    <x v="1"/>
    <n v="1.6995153585033496"/>
    <n v="198000"/>
    <n v="336504.04098366323"/>
  </r>
  <r>
    <x v="8"/>
    <s v="CENTRO OESTE        "/>
    <s v="R9001905"/>
    <s v="PRODUCAO DE ESPETACULOS DE RODEIOS, VAQUEJADAS E SIMILARES       "/>
    <x v="4"/>
    <x v="1"/>
    <x v="1"/>
    <x v="1"/>
    <n v="1.6995153585033496"/>
    <n v="2462"/>
    <n v="4184.2068126352469"/>
  </r>
  <r>
    <x v="8"/>
    <s v="CENTRO OESTE        "/>
    <s v="R9001906"/>
    <s v="ATIVIDADES DE SONORIZACAO E DE ILUMINACAO                        "/>
    <x v="4"/>
    <x v="1"/>
    <x v="1"/>
    <x v="1"/>
    <n v="1.6995153585033496"/>
    <n v="9472"/>
    <n v="16097.809475743727"/>
  </r>
  <r>
    <x v="8"/>
    <s v="CENTRO OESTE        "/>
    <s v="R9101500"/>
    <s v="ATIVIDADES DE BIBLIOTECAS E ARQUIVOS                             "/>
    <x v="1"/>
    <x v="0"/>
    <x v="0"/>
    <x v="1"/>
    <n v="1.6995153585033496"/>
    <n v="261803"/>
    <n v="444938.21940225241"/>
  </r>
  <r>
    <x v="9"/>
    <s v="NORDESTE            "/>
    <s v="G4756300"/>
    <s v="COM VAREJISTA ESPECIALIZADO DE INSTRUMENTOS MUSICAIS E ACESSORIO "/>
    <x v="3"/>
    <x v="1"/>
    <x v="1"/>
    <x v="1"/>
    <n v="1.6995153585033496"/>
    <n v="11305"/>
    <n v="19213.021127880365"/>
  </r>
  <r>
    <x v="9"/>
    <s v="NORDESTE            "/>
    <s v="G4761001"/>
    <s v="COMERCIO VAREJISTA DE LIVROS                                     "/>
    <x v="2"/>
    <x v="1"/>
    <x v="1"/>
    <x v="1"/>
    <n v="1.6995153585033496"/>
    <n v="1524"/>
    <n v="2590.0614063591047"/>
  </r>
  <r>
    <x v="9"/>
    <s v="NORDESTE            "/>
    <s v="R9001906"/>
    <s v="ATIVIDADES DE SONORIZACAO E DE ILUMINACAO                        "/>
    <x v="4"/>
    <x v="1"/>
    <x v="1"/>
    <x v="1"/>
    <n v="1.6995153585033496"/>
    <n v="28000"/>
    <n v="47586.430038093786"/>
  </r>
  <r>
    <x v="9"/>
    <s v="NORDESTE            "/>
    <s v="R9102300"/>
    <s v="ATV MUSEUS EXPLOR REST ART CONSERV LUGAR PRED HIST ATRCAO SIMIL  "/>
    <x v="1"/>
    <x v="0"/>
    <x v="0"/>
    <x v="1"/>
    <n v="1.6995153585033496"/>
    <n v="400000"/>
    <n v="679806.14340133977"/>
  </r>
  <r>
    <x v="10"/>
    <s v="SUDESTE             "/>
    <s v="C1811301"/>
    <s v="IMPRESSAO DE JORNAIS                                             "/>
    <x v="0"/>
    <x v="1"/>
    <x v="1"/>
    <x v="1"/>
    <n v="1.6995153585033496"/>
    <n v="46617"/>
    <n v="79226.307467350649"/>
  </r>
  <r>
    <x v="10"/>
    <s v="SUDESTE             "/>
    <s v="C1811302"/>
    <s v="IMPRESSAO DE LIVROS, REVISTAS E OUTRAS PUBLICACOES PERIODICAS    "/>
    <x v="0"/>
    <x v="1"/>
    <x v="1"/>
    <x v="1"/>
    <n v="1.6995153585033496"/>
    <n v="170000"/>
    <n v="288917.61094556941"/>
  </r>
  <r>
    <x v="10"/>
    <s v="SUDESTE             "/>
    <s v="C1811302"/>
    <s v="IMPRESSAO DE LIVROS, REVISTAS E OUTRAS PUBLICACOES PERIODICAS    "/>
    <x v="0"/>
    <x v="1"/>
    <x v="1"/>
    <x v="1"/>
    <n v="1.6995153585033496"/>
    <n v="575000"/>
    <n v="977221.33113942598"/>
  </r>
  <r>
    <x v="10"/>
    <s v="SUDESTE             "/>
    <s v="C1811302"/>
    <s v="IMPRESSAO DE LIVROS, REVISTAS E OUTRAS PUBLICACOES PERIODICAS    "/>
    <x v="0"/>
    <x v="1"/>
    <x v="1"/>
    <x v="1"/>
    <n v="1.6995153585033496"/>
    <n v="180000"/>
    <n v="305912.7645306029"/>
  </r>
  <r>
    <x v="10"/>
    <s v="SUDESTE             "/>
    <s v="G4647802"/>
    <s v="COMERCIO ATACADISTA DE LIVROS, JORNAIS E OUTRAS PUBLICACOES      "/>
    <x v="2"/>
    <x v="1"/>
    <x v="1"/>
    <x v="1"/>
    <n v="1.6995153585033496"/>
    <n v="10650"/>
    <n v="18099.838568060673"/>
  </r>
  <r>
    <x v="10"/>
    <s v="SUDESTE             "/>
    <s v="G4647802"/>
    <s v="COMERCIO ATACADISTA DE LIVROS, JORNAIS E OUTRAS PUBLICACOES      "/>
    <x v="2"/>
    <x v="1"/>
    <x v="1"/>
    <x v="1"/>
    <n v="1.6995153585033496"/>
    <n v="120000"/>
    <n v="203941.84302040195"/>
  </r>
  <r>
    <x v="10"/>
    <s v="SUDESTE             "/>
    <s v="G4647802"/>
    <s v="COMERCIO ATACADISTA DE LIVROS, JORNAIS E OUTRAS PUBLICACOES      "/>
    <x v="2"/>
    <x v="1"/>
    <x v="1"/>
    <x v="1"/>
    <n v="1.6995153585033496"/>
    <n v="2900"/>
    <n v="4928.5945396597135"/>
  </r>
  <r>
    <x v="10"/>
    <s v="SUDESTE             "/>
    <s v="G4756300"/>
    <s v="COM VAREJISTA ESPECIALIZADO DE INSTRUMENTOS MUSICAIS E ACESSORIO "/>
    <x v="3"/>
    <x v="1"/>
    <x v="1"/>
    <x v="1"/>
    <n v="1.6995153585033496"/>
    <n v="70671"/>
    <n v="120106.44990079022"/>
  </r>
  <r>
    <x v="10"/>
    <s v="SUDESTE             "/>
    <s v="G4761001"/>
    <s v="COMERCIO VAREJISTA DE LIVROS                                     "/>
    <x v="2"/>
    <x v="1"/>
    <x v="1"/>
    <x v="1"/>
    <n v="1.6995153585033496"/>
    <n v="78642"/>
    <n v="133653.28682342041"/>
  </r>
  <r>
    <x v="10"/>
    <s v="SUDESTE             "/>
    <s v="G4761002"/>
    <s v="COMERCIO VAREJISTA DE JORNAIS E REVISTAS                         "/>
    <x v="2"/>
    <x v="1"/>
    <x v="1"/>
    <x v="1"/>
    <n v="1.6995153585033496"/>
    <n v="14133"/>
    <n v="24019.25056172784"/>
  </r>
  <r>
    <x v="10"/>
    <s v="SUDESTE             "/>
    <s v="G4762800"/>
    <s v="COMERCIO VAREJISTA DE DISCOS, CDS, DVDS E FITAS                  "/>
    <x v="3"/>
    <x v="1"/>
    <x v="1"/>
    <x v="1"/>
    <n v="1.6995153585033496"/>
    <n v="25839"/>
    <n v="43913.77734836805"/>
  </r>
  <r>
    <x v="10"/>
    <s v="SUDESTE             "/>
    <s v="J5811500"/>
    <s v="EDICAO DE LIVROS                                                 "/>
    <x v="2"/>
    <x v="1"/>
    <x v="1"/>
    <x v="1"/>
    <n v="1.6995153585033496"/>
    <n v="14022"/>
    <n v="23830.604356933967"/>
  </r>
  <r>
    <x v="10"/>
    <s v="SUDESTE             "/>
    <s v="J5811500"/>
    <s v="EDICAO DE LIVROS                                                 "/>
    <x v="2"/>
    <x v="1"/>
    <x v="1"/>
    <x v="1"/>
    <n v="1.6995153585033496"/>
    <n v="30000"/>
    <n v="50985.460755100488"/>
  </r>
  <r>
    <x v="10"/>
    <s v="SUDESTE             "/>
    <s v="J5812301"/>
    <s v="EDICAO DE JORNAIS DIARIOS                                        "/>
    <x v="2"/>
    <x v="1"/>
    <x v="1"/>
    <x v="1"/>
    <n v="1.6995153585033496"/>
    <n v="3676"/>
    <n v="6247.4184578583126"/>
  </r>
  <r>
    <x v="10"/>
    <s v="SUDESTE             "/>
    <s v="J5819100"/>
    <s v="EDICAO DE CADASTROS, LISTAS E OUTROS PRODUTOS GRAFICOS           "/>
    <x v="0"/>
    <x v="1"/>
    <x v="1"/>
    <x v="1"/>
    <n v="1.6995153585033496"/>
    <n v="9787"/>
    <n v="16633.156813672282"/>
  </r>
  <r>
    <x v="10"/>
    <s v="SUDESTE             "/>
    <s v="J5821200"/>
    <s v="EDICAO INTEGRADA A IMPRESSAO DE LIVROS                           "/>
    <x v="2"/>
    <x v="1"/>
    <x v="1"/>
    <x v="1"/>
    <n v="1.6995153585033496"/>
    <n v="11181"/>
    <n v="19002.281223425951"/>
  </r>
  <r>
    <x v="10"/>
    <s v="SUDESTE             "/>
    <s v="J5821200"/>
    <s v="EDICAO INTEGRADA A IMPRESSAO DE LIVROS                           "/>
    <x v="2"/>
    <x v="1"/>
    <x v="1"/>
    <x v="1"/>
    <n v="1.6995153585033496"/>
    <n v="147000"/>
    <n v="249828.75769999239"/>
  </r>
  <r>
    <x v="10"/>
    <s v="SUDESTE             "/>
    <s v="J5822101"/>
    <s v="EDICAO INTEGRADA A IMPRESSAO DE JORNAIS DIARIOS                  "/>
    <x v="2"/>
    <x v="1"/>
    <x v="1"/>
    <x v="1"/>
    <n v="1.6995153585033496"/>
    <n v="33486"/>
    <n v="56909.971294843162"/>
  </r>
  <r>
    <x v="10"/>
    <s v="SUDESTE             "/>
    <s v="J5823900"/>
    <s v="EDICAO INTEGRADA A IMPRESSAO DE REVISTAS                         "/>
    <x v="2"/>
    <x v="1"/>
    <x v="1"/>
    <x v="1"/>
    <n v="1.6995153585033496"/>
    <n v="10000"/>
    <n v="16995.153585033495"/>
  </r>
  <r>
    <x v="10"/>
    <s v="SUDESTE             "/>
    <s v="J5829800"/>
    <s v="EDICAO INTEGRADA IMPRESSAO CADASTRO LISTA OUTRO PRODUTO GRAFICO  "/>
    <x v="0"/>
    <x v="1"/>
    <x v="1"/>
    <x v="1"/>
    <n v="1.6995153585033496"/>
    <n v="16929"/>
    <n v="28771.095504103203"/>
  </r>
  <r>
    <x v="10"/>
    <s v="SUDESTE             "/>
    <s v="J5829800"/>
    <s v="EDICAO INTEGRADA IMPRESSAO CADASTRO LISTA OUTRO PRODUTO GRAFICO  "/>
    <x v="0"/>
    <x v="1"/>
    <x v="1"/>
    <x v="1"/>
    <n v="1.6995153585033496"/>
    <n v="220000"/>
    <n v="373893.37887073692"/>
  </r>
  <r>
    <x v="10"/>
    <s v="SUDESTE             "/>
    <s v="J5913800"/>
    <s v="DISTRIBUICAO CINEMATOGRAFICA DE VIDEO E DE PROGRAMA DE TELEVISAO "/>
    <x v="5"/>
    <x v="1"/>
    <x v="1"/>
    <x v="1"/>
    <n v="1.6995153585033496"/>
    <n v="40268"/>
    <n v="68436.084456212877"/>
  </r>
  <r>
    <x v="10"/>
    <s v="SUDESTE             "/>
    <s v="J5920100"/>
    <s v="ATIVIDADES DE GRAVACAO DE SOM E DE EDICAO DE MUSICA              "/>
    <x v="3"/>
    <x v="1"/>
    <x v="1"/>
    <x v="1"/>
    <n v="1.6995153585033496"/>
    <n v="54687"/>
    <n v="92941.396410472677"/>
  </r>
  <r>
    <x v="10"/>
    <s v="SUDESTE             "/>
    <s v="J6010100"/>
    <s v="ATIVIDADES DE RADIO                                              "/>
    <x v="5"/>
    <x v="1"/>
    <x v="1"/>
    <x v="1"/>
    <n v="1.6995153585033496"/>
    <n v="139039"/>
    <n v="236298.91593094723"/>
  </r>
  <r>
    <x v="10"/>
    <s v="SUDESTE             "/>
    <s v="J6021700"/>
    <s v="ATIVIDADES DE TELEVISAO ABERTA                                   "/>
    <x v="5"/>
    <x v="1"/>
    <x v="1"/>
    <x v="1"/>
    <n v="1.6995153585033496"/>
    <n v="12563"/>
    <n v="21351.01144887758"/>
  </r>
  <r>
    <x v="10"/>
    <s v="SUDESTE             "/>
    <s v="J6021700"/>
    <s v="ATIVIDADES DE TELEVISAO ABERTA                                   "/>
    <x v="5"/>
    <x v="1"/>
    <x v="1"/>
    <x v="1"/>
    <n v="1.6995153585033496"/>
    <n v="86200"/>
    <n v="146498.22390298874"/>
  </r>
  <r>
    <x v="10"/>
    <s v="SUDESTE             "/>
    <s v="J6022501"/>
    <s v="PROGRAMADORAS                                                    "/>
    <x v="5"/>
    <x v="1"/>
    <x v="1"/>
    <x v="1"/>
    <n v="1.6995153585033496"/>
    <n v="1161699"/>
    <n v="1974325.2924579827"/>
  </r>
  <r>
    <x v="10"/>
    <s v="SUDESTE             "/>
    <s v="O8411600"/>
    <s v="ADMINISTRACAO PUBLICA EM GERAL                                   "/>
    <x v="0"/>
    <x v="0"/>
    <x v="0"/>
    <x v="1"/>
    <n v="1.6995153585033496"/>
    <n v="238398"/>
    <n v="405161.06243648153"/>
  </r>
  <r>
    <x v="10"/>
    <s v="SUDESTE             "/>
    <s v="R9001906"/>
    <s v="ATIVIDADES DE SONORIZACAO E DE ILUMINACAO                        "/>
    <x v="4"/>
    <x v="1"/>
    <x v="1"/>
    <x v="1"/>
    <n v="1.6995153585033496"/>
    <n v="62477"/>
    <n v="106180.62105321378"/>
  </r>
  <r>
    <x v="10"/>
    <s v="SUDESTE             "/>
    <s v="R9001999"/>
    <s v="ARTE CENICA ESPETAC ATIVI COMPLEMENTARES NAO ESPECI ANTERIOR     "/>
    <x v="4"/>
    <x v="1"/>
    <x v="1"/>
    <x v="1"/>
    <n v="1.6995153585033496"/>
    <n v="116000"/>
    <n v="197143.78158638856"/>
  </r>
  <r>
    <x v="10"/>
    <s v="SUDESTE             "/>
    <s v="R9002701"/>
    <s v="ATIVI ARTISTA PLASTICO, JORNALISTAS INDEPENDENTES E ESCRITORES   "/>
    <x v="6"/>
    <x v="1"/>
    <x v="1"/>
    <x v="1"/>
    <n v="1.6995153585033496"/>
    <n v="83559"/>
    <n v="142009.80384118139"/>
  </r>
  <r>
    <x v="10"/>
    <s v="SUDESTE             "/>
    <s v="R9101500"/>
    <s v="ATIVIDADES DE BIBLIOTECAS E ARQUIVOS                             "/>
    <x v="1"/>
    <x v="0"/>
    <x v="0"/>
    <x v="1"/>
    <n v="1.6995153585033496"/>
    <n v="28442"/>
    <n v="48337.615826552268"/>
  </r>
  <r>
    <x v="10"/>
    <s v="SUDESTE             "/>
    <s v="R9102300"/>
    <s v="ATV MUSEUS EXPLOR REST ART CONSERV LUGAR PRED HIST ATRCAO SIMIL  "/>
    <x v="1"/>
    <x v="0"/>
    <x v="0"/>
    <x v="1"/>
    <n v="1.6995153585033496"/>
    <n v="1346296"/>
    <n v="2288050.7290916257"/>
  </r>
  <r>
    <x v="10"/>
    <s v="SUDESTE             "/>
    <s v="S9493600"/>
    <s v="ATIVIDADES DE ORGANIZACOES ASSOCIATIVAS LIGADAS A CULTURA E ARTE "/>
    <x v="4"/>
    <x v="1"/>
    <x v="1"/>
    <x v="1"/>
    <n v="1.6995153585033496"/>
    <n v="88094"/>
    <n v="149717.10599199409"/>
  </r>
  <r>
    <x v="11"/>
    <s v="CENTRO OESTE        "/>
    <s v="C1811302"/>
    <s v="IMPRESSAO DE LIVROS, REVISTAS E OUTRAS PUBLICACOES PERIODICAS    "/>
    <x v="0"/>
    <x v="1"/>
    <x v="1"/>
    <x v="1"/>
    <n v="1.6995153585033496"/>
    <n v="3294"/>
    <n v="5598.2035909100332"/>
  </r>
  <r>
    <x v="11"/>
    <s v="CENTRO OESTE        "/>
    <s v="G4761001"/>
    <s v="COMERCIO VAREJISTA DE LIVROS                                     "/>
    <x v="2"/>
    <x v="1"/>
    <x v="1"/>
    <x v="1"/>
    <n v="1.6995153585033496"/>
    <n v="6000"/>
    <n v="10197.092151020097"/>
  </r>
  <r>
    <x v="11"/>
    <s v="CENTRO OESTE        "/>
    <s v="G4761002"/>
    <s v="COMERCIO VAREJISTA DE JORNAIS E REVISTAS                         "/>
    <x v="2"/>
    <x v="1"/>
    <x v="1"/>
    <x v="1"/>
    <n v="1.6995153585033496"/>
    <n v="51595"/>
    <n v="87686.494921980324"/>
  </r>
  <r>
    <x v="11"/>
    <s v="CENTRO OESTE        "/>
    <s v="J5829800"/>
    <s v="EDICAO INTEGRADA IMPRESSAO CADASTRO LISTA OUTRO PRODUTO GRAFICO  "/>
    <x v="0"/>
    <x v="1"/>
    <x v="1"/>
    <x v="1"/>
    <n v="1.6995153585033496"/>
    <n v="52386"/>
    <n v="89030.811570556471"/>
  </r>
  <r>
    <x v="12"/>
    <s v="CENTRO OESTE        "/>
    <s v="G4647802"/>
    <s v="COMERCIO ATACADISTA DE LIVROS, JORNAIS E OUTRAS PUBLICACOES      "/>
    <x v="2"/>
    <x v="1"/>
    <x v="1"/>
    <x v="1"/>
    <n v="1.6995153585033496"/>
    <n v="4581"/>
    <n v="7785.4798573038443"/>
  </r>
  <r>
    <x v="12"/>
    <s v="CENTRO OESTE        "/>
    <s v="J5813100"/>
    <s v="EDICAO DE REVISTAS                                               "/>
    <x v="2"/>
    <x v="1"/>
    <x v="1"/>
    <x v="1"/>
    <n v="1.6995153585033496"/>
    <n v="3040"/>
    <n v="5166.5266898501823"/>
  </r>
  <r>
    <x v="12"/>
    <s v="CENTRO OESTE        "/>
    <s v="J5829800"/>
    <s v="EDICAO INTEGRADA IMPRESSAO CADASTRO LISTA OUTRO PRODUTO GRAFICO  "/>
    <x v="0"/>
    <x v="1"/>
    <x v="1"/>
    <x v="1"/>
    <n v="1.6995153585033496"/>
    <n v="3182"/>
    <n v="5407.857870757658"/>
  </r>
  <r>
    <x v="13"/>
    <s v="NORTE               "/>
    <s v="G4761001"/>
    <s v="COMERCIO VAREJISTA DE LIVROS                                     "/>
    <x v="2"/>
    <x v="1"/>
    <x v="1"/>
    <x v="1"/>
    <n v="1.6995153585033496"/>
    <n v="5881"/>
    <n v="9994.8498233581995"/>
  </r>
  <r>
    <x v="13"/>
    <s v="NORTE               "/>
    <s v="J5829800"/>
    <s v="EDICAO INTEGRADA IMPRESSAO CADASTRO LISTA OUTRO PRODUTO GRAFICO  "/>
    <x v="0"/>
    <x v="1"/>
    <x v="1"/>
    <x v="1"/>
    <n v="1.6995153585033496"/>
    <n v="54110"/>
    <n v="91960.776048616244"/>
  </r>
  <r>
    <x v="13"/>
    <s v="NORTE               "/>
    <s v="J6010100"/>
    <s v="ATIVIDADES DE RADIO                                              "/>
    <x v="5"/>
    <x v="1"/>
    <x v="1"/>
    <x v="1"/>
    <n v="1.6995153585033496"/>
    <n v="7587"/>
    <n v="12894.223024964913"/>
  </r>
  <r>
    <x v="13"/>
    <s v="NORTE               "/>
    <s v="R9101500"/>
    <s v="ATIVIDADES DE BIBLIOTECAS E ARQUIVOS                             "/>
    <x v="1"/>
    <x v="0"/>
    <x v="0"/>
    <x v="1"/>
    <n v="1.6995153585033496"/>
    <n v="145356"/>
    <n v="247034.75445061288"/>
  </r>
  <r>
    <x v="13"/>
    <s v="NORTE               "/>
    <s v="R9102300"/>
    <s v="ATV MUSEUS EXPLOR REST ART CONSERV LUGAR PRED HIST ATRCAO SIMIL  "/>
    <x v="1"/>
    <x v="0"/>
    <x v="0"/>
    <x v="1"/>
    <n v="1.6995153585033496"/>
    <n v="742224"/>
    <n v="1261421.0874497902"/>
  </r>
  <r>
    <x v="14"/>
    <s v="NORDESTE            "/>
    <s v="J5829800"/>
    <s v="EDICAO INTEGRADA IMPRESSAO CADASTRO LISTA OUTRO PRODUTO GRAFICO  "/>
    <x v="0"/>
    <x v="1"/>
    <x v="1"/>
    <x v="1"/>
    <n v="1.6995153585033496"/>
    <n v="50000"/>
    <n v="84975.767925167471"/>
  </r>
  <r>
    <x v="14"/>
    <s v="NORDESTE            "/>
    <s v="J5829800"/>
    <s v="EDICAO INTEGRADA IMPRESSAO CADASTRO LISTA OUTRO PRODUTO GRAFICO  "/>
    <x v="0"/>
    <x v="1"/>
    <x v="1"/>
    <x v="1"/>
    <n v="1.6995153585033496"/>
    <n v="39780"/>
    <n v="67606.720961263243"/>
  </r>
  <r>
    <x v="14"/>
    <s v="NORDESTE            "/>
    <s v="J5912002"/>
    <s v="SERVICOS DE MIXAGEM SONORA EM PRODUCAO AUDIOVISUAL               "/>
    <x v="5"/>
    <x v="1"/>
    <x v="1"/>
    <x v="1"/>
    <n v="1.6995153585033496"/>
    <n v="54500"/>
    <n v="92623.587038432554"/>
  </r>
  <r>
    <x v="14"/>
    <s v="NORDESTE            "/>
    <s v="J6021700"/>
    <s v="ATIVIDADES DE TELEVISAO ABERTA                                   "/>
    <x v="5"/>
    <x v="1"/>
    <x v="1"/>
    <x v="1"/>
    <n v="1.6995153585033496"/>
    <n v="360000"/>
    <n v="611825.5290612058"/>
  </r>
  <r>
    <x v="14"/>
    <s v="NORDESTE            "/>
    <s v="R9001999"/>
    <s v="ARTE CENICA ESPETAC ATIVI COMPLEMENTARES NAO ESPECI ANTERIOR     "/>
    <x v="4"/>
    <x v="1"/>
    <x v="1"/>
    <x v="1"/>
    <n v="1.6995153585033496"/>
    <n v="42300"/>
    <n v="71889.499664691684"/>
  </r>
  <r>
    <x v="15"/>
    <s v="NORDESTE            "/>
    <s v="C1811301"/>
    <s v="IMPRESSAO DE JORNAIS                                             "/>
    <x v="0"/>
    <x v="1"/>
    <x v="1"/>
    <x v="1"/>
    <n v="1.6995153585033496"/>
    <n v="19201"/>
    <n v="32632.394398622815"/>
  </r>
  <r>
    <x v="15"/>
    <s v="NORDESTE            "/>
    <s v="C1811302"/>
    <s v="IMPRESSAO DE LIVROS, REVISTAS E OUTRAS PUBLICACOES PERIODICAS    "/>
    <x v="0"/>
    <x v="1"/>
    <x v="1"/>
    <x v="1"/>
    <n v="1.6995153585033496"/>
    <n v="42179"/>
    <n v="71683.858306312788"/>
  </r>
  <r>
    <x v="15"/>
    <s v="NORDESTE            "/>
    <s v="G4647802"/>
    <s v="COMERCIO ATACADISTA DE LIVROS, JORNAIS E OUTRAS PUBLICACOES      "/>
    <x v="2"/>
    <x v="1"/>
    <x v="1"/>
    <x v="1"/>
    <n v="1.6995153585033496"/>
    <n v="57347"/>
    <n v="97462.107264091581"/>
  </r>
  <r>
    <x v="15"/>
    <s v="NORDESTE            "/>
    <s v="G4647802"/>
    <s v="COMERCIO ATACADISTA DE LIVROS, JORNAIS E OUTRAS PUBLICACOES      "/>
    <x v="2"/>
    <x v="1"/>
    <x v="1"/>
    <x v="1"/>
    <n v="1.6995153585033496"/>
    <n v="128000"/>
    <n v="217537.96588842873"/>
  </r>
  <r>
    <x v="15"/>
    <s v="NORDESTE            "/>
    <s v="G4647802"/>
    <s v="COMERCIO ATACADISTA DE LIVROS, JORNAIS E OUTRAS PUBLICACOES      "/>
    <x v="2"/>
    <x v="1"/>
    <x v="1"/>
    <x v="1"/>
    <n v="1.6995153585033496"/>
    <n v="300000"/>
    <n v="509854.60755100485"/>
  </r>
  <r>
    <x v="15"/>
    <s v="NORDESTE            "/>
    <s v="G4756300"/>
    <s v="COM VAREJISTA ESPECIALIZADO DE INSTRUMENTOS MUSICAIS E ACESSORIO "/>
    <x v="3"/>
    <x v="1"/>
    <x v="1"/>
    <x v="1"/>
    <n v="1.6995153585033496"/>
    <n v="33855"/>
    <n v="57537.092462130902"/>
  </r>
  <r>
    <x v="15"/>
    <s v="NORDESTE            "/>
    <s v="J5821200"/>
    <s v="EDICAO INTEGRADA A IMPRESSAO DE LIVROS                           "/>
    <x v="2"/>
    <x v="1"/>
    <x v="1"/>
    <x v="1"/>
    <n v="1.6995153585033496"/>
    <n v="400000"/>
    <n v="679806.14340133977"/>
  </r>
  <r>
    <x v="15"/>
    <s v="NORDESTE            "/>
    <s v="J5822101"/>
    <s v="EDICAO INTEGRADA A IMPRESSAO DE JORNAIS DIARIOS                  "/>
    <x v="2"/>
    <x v="1"/>
    <x v="1"/>
    <x v="1"/>
    <n v="1.6995153585033496"/>
    <n v="12455"/>
    <n v="21167.463790159218"/>
  </r>
  <r>
    <x v="15"/>
    <s v="NORDESTE            "/>
    <s v="J5829800"/>
    <s v="EDICAO INTEGRADA IMPRESSAO CADASTRO LISTA OUTRO PRODUTO GRAFICO  "/>
    <x v="0"/>
    <x v="1"/>
    <x v="1"/>
    <x v="1"/>
    <n v="1.6995153585033496"/>
    <n v="99099"/>
    <n v="168420.27251232343"/>
  </r>
  <r>
    <x v="15"/>
    <s v="NORDESTE            "/>
    <s v="J6010100"/>
    <s v="ATIVIDADES DE RADIO                                              "/>
    <x v="5"/>
    <x v="1"/>
    <x v="1"/>
    <x v="1"/>
    <n v="1.6995153585033496"/>
    <n v="218946"/>
    <n v="372102.08968287439"/>
  </r>
  <r>
    <x v="15"/>
    <s v="NORDESTE            "/>
    <s v="R9001906"/>
    <s v="ATIVIDADES DE SONORIZACAO E DE ILUMINACAO                        "/>
    <x v="4"/>
    <x v="1"/>
    <x v="1"/>
    <x v="1"/>
    <n v="1.6995153585033496"/>
    <n v="16867"/>
    <n v="28665.725551875996"/>
  </r>
  <r>
    <x v="15"/>
    <s v="NORDESTE            "/>
    <s v="R9001999"/>
    <s v="ARTE CENICA ESPETAC ATIVI COMPLEMENTARES NAO ESPECI ANTERIOR     "/>
    <x v="4"/>
    <x v="1"/>
    <x v="1"/>
    <x v="1"/>
    <n v="1.6995153585033496"/>
    <n v="32900"/>
    <n v="55914.055294760197"/>
  </r>
  <r>
    <x v="15"/>
    <s v="NORDESTE            "/>
    <s v="R9101500"/>
    <s v="ATIVIDADES DE BIBLIOTECAS E ARQUIVOS                             "/>
    <x v="1"/>
    <x v="0"/>
    <x v="0"/>
    <x v="1"/>
    <n v="1.6995153585033496"/>
    <n v="252959"/>
    <n v="429907.70557164878"/>
  </r>
  <r>
    <x v="15"/>
    <s v="NORDESTE            "/>
    <s v="R9102300"/>
    <s v="ATV MUSEUS EXPLOR REST ART CONSERV LUGAR PRED HIST ATRCAO SIMIL  "/>
    <x v="1"/>
    <x v="0"/>
    <x v="0"/>
    <x v="1"/>
    <n v="1.6995153585033496"/>
    <n v="78292"/>
    <n v="133058.45644794425"/>
  </r>
  <r>
    <x v="15"/>
    <s v="NORDESTE            "/>
    <s v="R9102300"/>
    <s v="ATV MUSEUS EXPLOR REST ART CONSERV LUGAR PRED HIST ATRCAO SIMIL  "/>
    <x v="1"/>
    <x v="0"/>
    <x v="0"/>
    <x v="1"/>
    <n v="1.6995153585033496"/>
    <n v="3038235"/>
    <n v="5163527.0452424241"/>
  </r>
  <r>
    <x v="15"/>
    <s v="NORDESTE            "/>
    <s v="R9102302"/>
    <s v="RESTAURACAO E CONSERVACAO DE LUGARES E PREDIOS HISTORICOS        "/>
    <x v="1"/>
    <x v="0"/>
    <x v="0"/>
    <x v="1"/>
    <n v="1.6995153585033496"/>
    <n v="696000"/>
    <n v="1182862.6895183313"/>
  </r>
  <r>
    <x v="16"/>
    <s v="NORDESTE            "/>
    <s v="G4761001"/>
    <s v="COMERCIO VAREJISTA DE LIVROS                                     "/>
    <x v="2"/>
    <x v="1"/>
    <x v="1"/>
    <x v="1"/>
    <n v="1.6995153585033496"/>
    <n v="1048"/>
    <n v="1781.0920957115104"/>
  </r>
  <r>
    <x v="16"/>
    <s v="NORDESTE            "/>
    <s v="G4761002"/>
    <s v="COMERCIO VAREJISTA DE JORNAIS E REVISTAS                         "/>
    <x v="2"/>
    <x v="1"/>
    <x v="1"/>
    <x v="1"/>
    <n v="1.6995153585033496"/>
    <n v="8105"/>
    <n v="13774.571980669649"/>
  </r>
  <r>
    <x v="16"/>
    <s v="NORDESTE            "/>
    <s v="J6010100"/>
    <s v="ATIVIDADES DE RADIO                                              "/>
    <x v="5"/>
    <x v="1"/>
    <x v="1"/>
    <x v="1"/>
    <n v="1.6995153585033496"/>
    <n v="24623"/>
    <n v="41847.166672427978"/>
  </r>
  <r>
    <x v="16"/>
    <s v="NORDESTE            "/>
    <s v="R9101500"/>
    <s v="ATIVIDADES DE BIBLIOTECAS E ARQUIVOS                             "/>
    <x v="1"/>
    <x v="0"/>
    <x v="0"/>
    <x v="1"/>
    <n v="1.6995153585033496"/>
    <n v="37860"/>
    <n v="64343.651472936814"/>
  </r>
  <r>
    <x v="16"/>
    <s v="NORDESTE            "/>
    <s v="R9102301"/>
    <s v="ATIVI MUSEUS E EXPLORACAO LUGAR PRED HISTORICO ATRACAO SIMILAR   "/>
    <x v="1"/>
    <x v="1"/>
    <x v="1"/>
    <x v="1"/>
    <n v="1.6995153585033496"/>
    <n v="215000"/>
    <n v="365395.80207822018"/>
  </r>
  <r>
    <x v="17"/>
    <s v="SUL                 "/>
    <s v="C1811301"/>
    <s v="IMPRESSAO DE JORNAIS                                             "/>
    <x v="0"/>
    <x v="1"/>
    <x v="1"/>
    <x v="1"/>
    <n v="1.6995153585033496"/>
    <n v="9119"/>
    <n v="15497.880554192045"/>
  </r>
  <r>
    <x v="17"/>
    <s v="SUL                 "/>
    <s v="C1811302"/>
    <s v="IMPRESSAO DE LIVROS, REVISTAS E OUTRAS PUBLICACOES PERIODICAS    "/>
    <x v="0"/>
    <x v="1"/>
    <x v="1"/>
    <x v="1"/>
    <n v="1.6995153585033496"/>
    <n v="235717"/>
    <n v="400604.66176033404"/>
  </r>
  <r>
    <x v="17"/>
    <s v="SUL                 "/>
    <s v="C1811302"/>
    <s v="IMPRESSAO DE LIVROS, REVISTAS E OUTRAS PUBLICACOES PERIODICAS    "/>
    <x v="0"/>
    <x v="1"/>
    <x v="1"/>
    <x v="1"/>
    <n v="1.6995153585033496"/>
    <n v="31300"/>
    <n v="53194.830721154838"/>
  </r>
  <r>
    <x v="17"/>
    <s v="SUL                 "/>
    <s v="G4647802"/>
    <s v="COMERCIO ATACADISTA DE LIVROS, JORNAIS E OUTRAS PUBLICACOES      "/>
    <x v="2"/>
    <x v="1"/>
    <x v="1"/>
    <x v="1"/>
    <n v="1.6995153585033496"/>
    <n v="5918"/>
    <n v="10057.731891622823"/>
  </r>
  <r>
    <x v="17"/>
    <s v="SUL                 "/>
    <s v="G4761000"/>
    <s v="COMERCIO VAREJISTA DE LIVROS, JORNAIS, REVISTAS E PAPELARIA      "/>
    <x v="2"/>
    <x v="1"/>
    <x v="1"/>
    <x v="1"/>
    <n v="1.6995153585033496"/>
    <n v="45100"/>
    <n v="76648.142668501067"/>
  </r>
  <r>
    <x v="17"/>
    <s v="SUL                 "/>
    <s v="G4761000"/>
    <s v="COMERCIO VAREJISTA DE LIVROS, JORNAIS, REVISTAS E PAPELARIA      "/>
    <x v="2"/>
    <x v="1"/>
    <x v="1"/>
    <x v="1"/>
    <n v="1.6995153585033496"/>
    <n v="128000"/>
    <n v="217537.96588842873"/>
  </r>
  <r>
    <x v="17"/>
    <s v="SUL                 "/>
    <s v="G4761001"/>
    <s v="COMERCIO VAREJISTA DE LIVROS                                     "/>
    <x v="2"/>
    <x v="1"/>
    <x v="1"/>
    <x v="1"/>
    <n v="1.6995153585033496"/>
    <n v="18212"/>
    <n v="30951.573709063003"/>
  </r>
  <r>
    <x v="17"/>
    <s v="SUL                 "/>
    <s v="G4761001"/>
    <s v="COMERCIO VAREJISTA DE LIVROS                                     "/>
    <x v="2"/>
    <x v="1"/>
    <x v="1"/>
    <x v="1"/>
    <n v="1.6995153585033496"/>
    <n v="79000"/>
    <n v="134261.7133217646"/>
  </r>
  <r>
    <x v="17"/>
    <s v="SUL                 "/>
    <s v="G4761001"/>
    <s v="COMERCIO VAREJISTA DE LIVROS                                     "/>
    <x v="2"/>
    <x v="1"/>
    <x v="1"/>
    <x v="1"/>
    <n v="1.6995153585033496"/>
    <n v="9200"/>
    <n v="15635.541298230815"/>
  </r>
  <r>
    <x v="17"/>
    <s v="SUL                 "/>
    <s v="G4761002"/>
    <s v="COMERCIO VAREJISTA DE JORNAIS E REVISTAS                         "/>
    <x v="2"/>
    <x v="1"/>
    <x v="1"/>
    <x v="1"/>
    <n v="1.6995153585033496"/>
    <n v="98859"/>
    <n v="168012.38882628264"/>
  </r>
  <r>
    <x v="17"/>
    <s v="SUL                 "/>
    <s v="G4762800"/>
    <s v="COMERCIO VAREJISTA DE DISCOS, CDS, DVDS E FITAS                  "/>
    <x v="3"/>
    <x v="1"/>
    <x v="1"/>
    <x v="1"/>
    <n v="1.6995153585033496"/>
    <n v="5960"/>
    <n v="10129.111536679964"/>
  </r>
  <r>
    <x v="17"/>
    <s v="SUL                 "/>
    <s v="J5811500"/>
    <s v="EDICAO DE LIVROS                                                 "/>
    <x v="2"/>
    <x v="1"/>
    <x v="1"/>
    <x v="1"/>
    <n v="1.6995153585033496"/>
    <n v="87500"/>
    <n v="148707.59386904308"/>
  </r>
  <r>
    <x v="17"/>
    <s v="SUL                 "/>
    <s v="J5813100"/>
    <s v="EDICAO DE REVISTAS                                               "/>
    <x v="2"/>
    <x v="1"/>
    <x v="1"/>
    <x v="1"/>
    <n v="1.6995153585033496"/>
    <n v="16654"/>
    <n v="28303.728780514783"/>
  </r>
  <r>
    <x v="17"/>
    <s v="SUL                 "/>
    <s v="J5821200"/>
    <s v="EDICAO INTEGRADA A IMPRESSAO DE LIVROS                           "/>
    <x v="2"/>
    <x v="1"/>
    <x v="1"/>
    <x v="1"/>
    <n v="1.6995153585033496"/>
    <n v="65183"/>
    <n v="110779.50961332384"/>
  </r>
  <r>
    <x v="17"/>
    <s v="SUL                 "/>
    <s v="J5823900"/>
    <s v="EDICAO INTEGRADA A IMPRESSAO DE REVISTAS                         "/>
    <x v="2"/>
    <x v="1"/>
    <x v="1"/>
    <x v="1"/>
    <n v="1.6995153585033496"/>
    <n v="41561"/>
    <n v="70633.557814757718"/>
  </r>
  <r>
    <x v="17"/>
    <s v="SUL                 "/>
    <s v="J5829800"/>
    <s v="EDICAO INTEGRADA IMPRESSAO CADASTRO LISTA OUTRO PRODUTO GRAFICO  "/>
    <x v="0"/>
    <x v="1"/>
    <x v="1"/>
    <x v="1"/>
    <n v="1.6995153585033496"/>
    <n v="369488"/>
    <n v="627950.53078268562"/>
  </r>
  <r>
    <x v="17"/>
    <s v="SUL                 "/>
    <s v="J5829800"/>
    <s v="EDICAO INTEGRADA IMPRESSAO CADASTRO LISTA OUTRO PRODUTO GRAFICO  "/>
    <x v="0"/>
    <x v="1"/>
    <x v="1"/>
    <x v="1"/>
    <n v="1.6995153585033496"/>
    <n v="1793000"/>
    <n v="3047231.0377965057"/>
  </r>
  <r>
    <x v="17"/>
    <s v="SUL                 "/>
    <s v="J5829800"/>
    <s v="EDICAO INTEGRADA IMPRESSAO CADASTRO LISTA OUTRO PRODUTO GRAFICO  "/>
    <x v="0"/>
    <x v="1"/>
    <x v="1"/>
    <x v="1"/>
    <n v="1.6995153585033496"/>
    <n v="95000"/>
    <n v="161453.9590578182"/>
  </r>
  <r>
    <x v="17"/>
    <s v="SUL                 "/>
    <s v="J5911100"/>
    <s v="ATIV PROD CINEMATOGRAFICA DE VIDEOS E DE PROGRAMAS DE TELEVISAO  "/>
    <x v="5"/>
    <x v="1"/>
    <x v="0"/>
    <x v="1"/>
    <n v="1.6995153585033496"/>
    <n v="580000"/>
    <n v="985718.90793194273"/>
  </r>
  <r>
    <x v="17"/>
    <s v="SUL                 "/>
    <s v="J5914600"/>
    <s v="ATIVIDADES DE EXIBICAO CINEMATOGRAFICA                           "/>
    <x v="5"/>
    <x v="1"/>
    <x v="1"/>
    <x v="1"/>
    <n v="1.6995153585033496"/>
    <n v="67705"/>
    <n v="115065.68734746928"/>
  </r>
  <r>
    <x v="17"/>
    <s v="SUL                 "/>
    <s v="J6010100"/>
    <s v="ATIVIDADES DE RADIO                                              "/>
    <x v="5"/>
    <x v="1"/>
    <x v="1"/>
    <x v="1"/>
    <n v="1.6995153585033496"/>
    <n v="53073"/>
    <n v="90198.378621848271"/>
  </r>
  <r>
    <x v="17"/>
    <s v="SUL                 "/>
    <s v="J6022501"/>
    <s v="PROGRAMADORAS                                                    "/>
    <x v="5"/>
    <x v="1"/>
    <x v="1"/>
    <x v="1"/>
    <n v="1.6995153585033496"/>
    <n v="130061"/>
    <n v="221040.66704230415"/>
  </r>
  <r>
    <x v="17"/>
    <s v="SUL                 "/>
    <s v="R9001906"/>
    <s v="ATIVIDADES DE SONORIZACAO E DE ILUMINACAO                        "/>
    <x v="4"/>
    <x v="1"/>
    <x v="1"/>
    <x v="1"/>
    <n v="1.6995153585033496"/>
    <n v="18647"/>
    <n v="31690.862890011958"/>
  </r>
  <r>
    <x v="17"/>
    <s v="SUL                 "/>
    <s v="R9101500"/>
    <s v="ATIVIDADES DE BIBLIOTECAS E ARQUIVOS                             "/>
    <x v="1"/>
    <x v="0"/>
    <x v="0"/>
    <x v="1"/>
    <n v="1.6995153585033496"/>
    <n v="80477"/>
    <n v="136771.89750627405"/>
  </r>
  <r>
    <x v="18"/>
    <s v="SUDESTE             "/>
    <s v="C1811302"/>
    <s v="IMPRESSAO DE LIVROS, REVISTAS E OUTRAS PUBLICACOES PERIODICAS    "/>
    <x v="0"/>
    <x v="1"/>
    <x v="1"/>
    <x v="1"/>
    <n v="1.6995153585033496"/>
    <n v="156770"/>
    <n v="266433.0227525701"/>
  </r>
  <r>
    <x v="18"/>
    <s v="SUDESTE             "/>
    <s v="C1811302"/>
    <s v="IMPRESSAO DE LIVROS, REVISTAS E OUTRAS PUBLICACOES PERIODICAS    "/>
    <x v="0"/>
    <x v="1"/>
    <x v="1"/>
    <x v="1"/>
    <n v="1.6995153585033496"/>
    <n v="20000"/>
    <n v="33990.30717006699"/>
  </r>
  <r>
    <x v="18"/>
    <s v="SUDESTE             "/>
    <s v="C1811302"/>
    <s v="IMPRESSAO DE LIVROS, REVISTAS E OUTRAS PUBLICACOES PERIODICAS    "/>
    <x v="0"/>
    <x v="1"/>
    <x v="1"/>
    <x v="1"/>
    <n v="1.6995153585033496"/>
    <n v="196260"/>
    <n v="333546.88425986737"/>
  </r>
  <r>
    <x v="18"/>
    <s v="SUDESTE             "/>
    <s v="G4647802"/>
    <s v="COMERCIO ATACADISTA DE LIVROS, JORNAIS E OUTRAS PUBLICACOES      "/>
    <x v="2"/>
    <x v="1"/>
    <x v="1"/>
    <x v="1"/>
    <n v="1.6995153585033496"/>
    <n v="253253"/>
    <n v="430407.36308704881"/>
  </r>
  <r>
    <x v="18"/>
    <s v="SUDESTE             "/>
    <s v="G4649407"/>
    <s v="COMERCIO ATACADISTA DE FILMES, CDS, DVDS, FITAS E DISCOS         "/>
    <x v="0"/>
    <x v="1"/>
    <x v="1"/>
    <x v="1"/>
    <n v="1.6995153585033496"/>
    <n v="6010"/>
    <n v="10214.087304605131"/>
  </r>
  <r>
    <x v="18"/>
    <s v="SUDESTE             "/>
    <s v="G4756300"/>
    <s v="COM VAREJISTA ESPECIALIZADO DE INSTRUMENTOS MUSICAIS E ACESSORIO "/>
    <x v="3"/>
    <x v="1"/>
    <x v="1"/>
    <x v="1"/>
    <n v="1.6995153585033496"/>
    <n v="13062"/>
    <n v="22199.069612770752"/>
  </r>
  <r>
    <x v="18"/>
    <s v="SUDESTE             "/>
    <s v="G4761001"/>
    <s v="COMERCIO VAREJISTA DE LIVROS                                     "/>
    <x v="2"/>
    <x v="1"/>
    <x v="1"/>
    <x v="1"/>
    <n v="1.6995153585033496"/>
    <n v="56862"/>
    <n v="96637.842315217466"/>
  </r>
  <r>
    <x v="18"/>
    <s v="SUDESTE             "/>
    <s v="G4761001"/>
    <s v="COMERCIO VAREJISTA DE LIVROS                                     "/>
    <x v="2"/>
    <x v="1"/>
    <x v="1"/>
    <x v="1"/>
    <n v="1.6995153585033496"/>
    <n v="2970868"/>
    <n v="5049035.7940861294"/>
  </r>
  <r>
    <x v="18"/>
    <s v="SUDESTE             "/>
    <s v="J5811500"/>
    <s v="EDICAO DE LIVROS                                                 "/>
    <x v="2"/>
    <x v="1"/>
    <x v="1"/>
    <x v="1"/>
    <n v="1.6995153585033496"/>
    <n v="89046"/>
    <n v="151335.04461328927"/>
  </r>
  <r>
    <x v="18"/>
    <s v="SUDESTE             "/>
    <s v="J5812301"/>
    <s v="EDICAO DE JORNAIS DIARIOS                                        "/>
    <x v="2"/>
    <x v="1"/>
    <x v="1"/>
    <x v="1"/>
    <n v="1.6995153585033496"/>
    <n v="1560000"/>
    <n v="2651243.9592652251"/>
  </r>
  <r>
    <x v="18"/>
    <s v="SUDESTE             "/>
    <s v="J5813100"/>
    <s v="EDICAO DE REVISTAS                                               "/>
    <x v="2"/>
    <x v="1"/>
    <x v="1"/>
    <x v="1"/>
    <n v="1.6995153585033496"/>
    <n v="49399"/>
    <n v="83954.359194706965"/>
  </r>
  <r>
    <x v="18"/>
    <s v="SUDESTE             "/>
    <s v="J5819100"/>
    <s v="EDICAO DE CADASTROS, LISTAS E OUTROS PRODUTOS GRAFICOS           "/>
    <x v="0"/>
    <x v="1"/>
    <x v="1"/>
    <x v="1"/>
    <n v="1.6995153585033496"/>
    <n v="500000"/>
    <n v="849757.6792516748"/>
  </r>
  <r>
    <x v="18"/>
    <s v="SUDESTE             "/>
    <s v="J5821200"/>
    <s v="EDICAO INTEGRADA A IMPRESSAO DE LIVROS                           "/>
    <x v="2"/>
    <x v="1"/>
    <x v="1"/>
    <x v="1"/>
    <n v="1.6995153585033496"/>
    <n v="404744"/>
    <n v="687868.64426207973"/>
  </r>
  <r>
    <x v="18"/>
    <s v="SUDESTE             "/>
    <s v="J5821200"/>
    <s v="EDICAO INTEGRADA A IMPRESSAO DE LIVROS                           "/>
    <x v="2"/>
    <x v="1"/>
    <x v="1"/>
    <x v="1"/>
    <n v="1.6995153585033496"/>
    <n v="47999"/>
    <n v="81575.037692802274"/>
  </r>
  <r>
    <x v="18"/>
    <s v="SUDESTE             "/>
    <s v="J5821200"/>
    <s v="EDICAO INTEGRADA A IMPRESSAO DE LIVROS                           "/>
    <x v="2"/>
    <x v="1"/>
    <x v="1"/>
    <x v="1"/>
    <n v="1.6995153585033496"/>
    <n v="300000"/>
    <n v="509854.60755100485"/>
  </r>
  <r>
    <x v="18"/>
    <s v="SUDESTE             "/>
    <s v="J5821200"/>
    <s v="EDICAO INTEGRADA A IMPRESSAO DE LIVROS                           "/>
    <x v="2"/>
    <x v="1"/>
    <x v="1"/>
    <x v="1"/>
    <n v="1.6995153585033496"/>
    <n v="215847"/>
    <n v="366835.29158687248"/>
  </r>
  <r>
    <x v="18"/>
    <s v="SUDESTE             "/>
    <s v="J5822101"/>
    <s v="EDICAO INTEGRADA A IMPRESSAO DE JORNAIS DIARIOS                  "/>
    <x v="2"/>
    <x v="1"/>
    <x v="1"/>
    <x v="1"/>
    <n v="1.6995153585033496"/>
    <n v="2703"/>
    <n v="4593.7900140345537"/>
  </r>
  <r>
    <x v="18"/>
    <s v="SUDESTE             "/>
    <s v="J5823900"/>
    <s v="EDICAO INTEGRADA A IMPRESSAO DE REVISTAS                         "/>
    <x v="2"/>
    <x v="1"/>
    <x v="1"/>
    <x v="1"/>
    <n v="1.6995153585033496"/>
    <n v="90625"/>
    <n v="154018.57936436604"/>
  </r>
  <r>
    <x v="18"/>
    <s v="SUDESTE             "/>
    <s v="J5829800"/>
    <s v="EDICAO INTEGRADA IMPRESSAO CADASTRO LISTA OUTRO PRODUTO GRAFICO  "/>
    <x v="0"/>
    <x v="1"/>
    <x v="1"/>
    <x v="1"/>
    <n v="1.6995153585033496"/>
    <n v="33923"/>
    <n v="57652.659506509124"/>
  </r>
  <r>
    <x v="18"/>
    <s v="SUDESTE             "/>
    <s v="J5829800"/>
    <s v="EDICAO INTEGRADA IMPRESSAO CADASTRO LISTA OUTRO PRODUTO GRAFICO  "/>
    <x v="0"/>
    <x v="1"/>
    <x v="1"/>
    <x v="1"/>
    <n v="1.6995153585033496"/>
    <n v="3059187"/>
    <n v="5199135.2910337867"/>
  </r>
  <r>
    <x v="18"/>
    <s v="SUDESTE             "/>
    <s v="J5829800"/>
    <s v="EDICAO INTEGRADA IMPRESSAO CADASTRO LISTA OUTRO PRODUTO GRAFICO  "/>
    <x v="0"/>
    <x v="1"/>
    <x v="1"/>
    <x v="1"/>
    <n v="1.6995153585033496"/>
    <n v="457625"/>
    <n v="777740.71593509533"/>
  </r>
  <r>
    <x v="18"/>
    <s v="SUDESTE             "/>
    <s v="J5911100"/>
    <s v="ATIV PROD CINEMATOGRAFICA DE VIDEOS E DE PROGRAMAS DE TELEVISAO  "/>
    <x v="5"/>
    <x v="0"/>
    <x v="0"/>
    <x v="1"/>
    <n v="1.6995153585033496"/>
    <n v="196880"/>
    <n v="334600.58378213947"/>
  </r>
  <r>
    <x v="18"/>
    <s v="SUDESTE             "/>
    <s v="J5911100"/>
    <s v="ATIV PROD CINEMATOGRAFICA DE VIDEOS E DE PROGRAMAS DE TELEVISAO  "/>
    <x v="5"/>
    <x v="1"/>
    <x v="0"/>
    <x v="1"/>
    <n v="1.6995153585033496"/>
    <n v="2370000"/>
    <n v="4027851.3996529384"/>
  </r>
  <r>
    <x v="18"/>
    <s v="SUDESTE             "/>
    <s v="J5911100"/>
    <s v="ATIV PROD CINEMATOGRAFICA DE VIDEOS E DE PROGRAMAS DE TELEVISAO  "/>
    <x v="5"/>
    <x v="1"/>
    <x v="0"/>
    <x v="1"/>
    <n v="1.6995153585033496"/>
    <n v="2000000"/>
    <n v="3399030.7170066992"/>
  </r>
  <r>
    <x v="18"/>
    <s v="SUDESTE             "/>
    <s v="J5911100"/>
    <s v="ATIV PROD CINEMATOGRAFICA DE VIDEOS E DE PROGRAMAS DE TELEVISAO  "/>
    <x v="5"/>
    <x v="1"/>
    <x v="0"/>
    <x v="1"/>
    <n v="1.6995153585033496"/>
    <n v="680000"/>
    <n v="1155670.4437822776"/>
  </r>
  <r>
    <x v="18"/>
    <s v="SUDESTE             "/>
    <s v="J5911102"/>
    <s v="PRODUCAO DE FILMES PARA PUBLICIDADE                              "/>
    <x v="5"/>
    <x v="1"/>
    <x v="1"/>
    <x v="1"/>
    <n v="1.6995153585033496"/>
    <n v="6522"/>
    <n v="11084.239168158845"/>
  </r>
  <r>
    <x v="18"/>
    <s v="SUDESTE             "/>
    <s v="J5912099"/>
    <s v="ATIV POS-PROD CINEMATOG VIDEO PROG TELEVISAO NAO ESPECI ANTERIOR "/>
    <x v="5"/>
    <x v="1"/>
    <x v="1"/>
    <x v="1"/>
    <n v="1.6995153585033496"/>
    <n v="11249"/>
    <n v="19117.84826780418"/>
  </r>
  <r>
    <x v="18"/>
    <s v="SUDESTE             "/>
    <s v="J5914600"/>
    <s v="ATIVIDADES DE EXIBICAO CINEMATOGRAFICA                           "/>
    <x v="5"/>
    <x v="1"/>
    <x v="1"/>
    <x v="1"/>
    <n v="1.6995153585033496"/>
    <n v="41196"/>
    <n v="70013.234708903983"/>
  </r>
  <r>
    <x v="18"/>
    <s v="SUDESTE             "/>
    <s v="J5914600"/>
    <s v="ATIVIDADES DE EXIBICAO CINEMATOGRAFICA                           "/>
    <x v="5"/>
    <x v="1"/>
    <x v="0"/>
    <x v="1"/>
    <n v="1.6995153585033496"/>
    <n v="1900033"/>
    <n v="3229135.2651631949"/>
  </r>
  <r>
    <x v="18"/>
    <s v="SUDESTE             "/>
    <s v="J5914600"/>
    <s v="ATIVIDADES DE EXIBICAO CINEMATOGRAFICA                           "/>
    <x v="5"/>
    <x v="1"/>
    <x v="0"/>
    <x v="1"/>
    <n v="1.6995153585033496"/>
    <n v="200411"/>
    <n v="340601.57251301478"/>
  </r>
  <r>
    <x v="18"/>
    <s v="SUDESTE             "/>
    <s v="J5914600"/>
    <s v="ATIVIDADES DE EXIBICAO CINEMATOGRAFICA                           "/>
    <x v="5"/>
    <x v="1"/>
    <x v="0"/>
    <x v="1"/>
    <n v="1.6995153585033496"/>
    <n v="218809"/>
    <n v="371869.25607875944"/>
  </r>
  <r>
    <x v="18"/>
    <s v="SUDESTE             "/>
    <s v="J5914600"/>
    <s v="ATIVIDADES DE EXIBICAO CINEMATOGRAFICA                           "/>
    <x v="5"/>
    <x v="1"/>
    <x v="0"/>
    <x v="1"/>
    <n v="1.6995153585033496"/>
    <n v="459794"/>
    <n v="781426.96474768908"/>
  </r>
  <r>
    <x v="18"/>
    <s v="SUDESTE             "/>
    <s v="J5914600"/>
    <s v="ATIVIDADES DE EXIBICAO CINEMATOGRAFICA                           "/>
    <x v="5"/>
    <x v="1"/>
    <x v="1"/>
    <x v="1"/>
    <n v="1.6995153585033496"/>
    <n v="126192"/>
    <n v="214465.2421202547"/>
  </r>
  <r>
    <x v="18"/>
    <s v="SUDESTE             "/>
    <s v="J5920100"/>
    <s v="ATIVIDADES DE GRAVACAO DE SOM E DE EDICAO DE MUSICA              "/>
    <x v="3"/>
    <x v="1"/>
    <x v="1"/>
    <x v="1"/>
    <n v="1.6995153585033496"/>
    <n v="57096"/>
    <n v="97035.528909107248"/>
  </r>
  <r>
    <x v="18"/>
    <s v="SUDESTE             "/>
    <s v="J6010100"/>
    <s v="ATIVIDADES DE RADIO                                              "/>
    <x v="5"/>
    <x v="1"/>
    <x v="1"/>
    <x v="1"/>
    <n v="1.6995153585033496"/>
    <n v="2606"/>
    <n v="4428.9370242597288"/>
  </r>
  <r>
    <x v="18"/>
    <s v="SUDESTE             "/>
    <s v="Q8690900"/>
    <s v="ATIVI ATENCAO A SAUDE HUMANA NAO ESPECIFICADAS ANTERIORMENTE     "/>
    <x v="0"/>
    <x v="0"/>
    <x v="0"/>
    <x v="1"/>
    <n v="1.6995153585033496"/>
    <n v="73398"/>
    <n v="124741.02828342885"/>
  </r>
  <r>
    <x v="18"/>
    <s v="SUDESTE             "/>
    <s v="R9001900"/>
    <s v="ARTES CENICAS, ESPETACULOS E ATIVIDADES COMPLEMENTARES           "/>
    <x v="4"/>
    <x v="0"/>
    <x v="0"/>
    <x v="1"/>
    <n v="1.6995153585033496"/>
    <n v="254690"/>
    <n v="432849.56665721809"/>
  </r>
  <r>
    <x v="18"/>
    <s v="SUDESTE             "/>
    <s v="R9001902"/>
    <s v="PRODUCAO MUSICAL                                                 "/>
    <x v="4"/>
    <x v="1"/>
    <x v="1"/>
    <x v="1"/>
    <n v="1.6995153585033496"/>
    <n v="9155"/>
    <n v="15559.063107098165"/>
  </r>
  <r>
    <x v="18"/>
    <s v="SUDESTE             "/>
    <s v="R9001902"/>
    <s v="PRODUCAO MUSICAL                                                 "/>
    <x v="4"/>
    <x v="0"/>
    <x v="0"/>
    <x v="1"/>
    <n v="1.6995153585033496"/>
    <n v="144375"/>
    <n v="245367.52988392109"/>
  </r>
  <r>
    <x v="18"/>
    <s v="SUDESTE             "/>
    <s v="R9001906"/>
    <s v="ATIVIDADES DE SONORIZACAO E DE ILUMINACAO                        "/>
    <x v="4"/>
    <x v="1"/>
    <x v="1"/>
    <x v="1"/>
    <n v="1.6995153585033496"/>
    <n v="45941"/>
    <n v="78077.435085002377"/>
  </r>
  <r>
    <x v="18"/>
    <s v="SUDESTE             "/>
    <s v="R9001999"/>
    <s v="ARTE CENICA ESPETAC ATIVI COMPLEMENTARES NAO ESPECI ANTERIOR     "/>
    <x v="4"/>
    <x v="1"/>
    <x v="1"/>
    <x v="1"/>
    <n v="1.6995153585033496"/>
    <n v="189482"/>
    <n v="322027.56915993168"/>
  </r>
  <r>
    <x v="18"/>
    <s v="SUDESTE             "/>
    <s v="R9002701"/>
    <s v="ATIVI ARTISTA PLASTICO, JORNALISTAS INDEPENDENTES E ESCRITORES   "/>
    <x v="6"/>
    <x v="1"/>
    <x v="1"/>
    <x v="1"/>
    <n v="1.6995153585033496"/>
    <n v="107436"/>
    <n v="182589.13205616586"/>
  </r>
  <r>
    <x v="18"/>
    <s v="SUDESTE             "/>
    <s v="R9003500"/>
    <s v="GESTAO ESPACO P/ARTE CENICA ESPETACULO OUTRA ATIVIDADE ARTISTICA "/>
    <x v="4"/>
    <x v="1"/>
    <x v="1"/>
    <x v="1"/>
    <n v="1.6995153585033496"/>
    <n v="28668"/>
    <n v="48721.706297574026"/>
  </r>
  <r>
    <x v="18"/>
    <s v="SUDESTE             "/>
    <s v="R9100000"/>
    <s v="ATIVIDADES LIGADAS AO PATRIMONIO CULTURAL E AMBIENTAL            "/>
    <x v="0"/>
    <x v="0"/>
    <x v="0"/>
    <x v="1"/>
    <n v="1.6995153585033496"/>
    <n v="94123"/>
    <n v="159963.48408841077"/>
  </r>
  <r>
    <x v="18"/>
    <s v="SUDESTE             "/>
    <s v="R9101500"/>
    <s v="ATIVIDADES DE BIBLIOTECAS E ARQUIVOS                             "/>
    <x v="1"/>
    <x v="1"/>
    <x v="0"/>
    <x v="1"/>
    <n v="1.6995153585033496"/>
    <n v="96002"/>
    <n v="163156.87344703855"/>
  </r>
  <r>
    <x v="18"/>
    <s v="SUDESTE             "/>
    <s v="R9101500"/>
    <s v="ATIVIDADES DE BIBLIOTECAS E ARQUIVOS                             "/>
    <x v="1"/>
    <x v="0"/>
    <x v="0"/>
    <x v="1"/>
    <n v="1.6995153585033496"/>
    <n v="1088163"/>
    <n v="1849349.7310550804"/>
  </r>
  <r>
    <x v="18"/>
    <s v="SUDESTE             "/>
    <s v="R9102300"/>
    <s v="ATV MUSEUS EXPLOR REST ART CONSERV LUGAR PRED HIST ATRCAO SIMIL  "/>
    <x v="1"/>
    <x v="0"/>
    <x v="0"/>
    <x v="1"/>
    <n v="1.6995153585033496"/>
    <n v="138990"/>
    <n v="236215.63967838057"/>
  </r>
  <r>
    <x v="18"/>
    <s v="SUDESTE             "/>
    <s v="R9102300"/>
    <s v="ATV MUSEUS EXPLOR REST ART CONSERV LUGAR PRED HIST ATRCAO SIMIL  "/>
    <x v="1"/>
    <x v="0"/>
    <x v="0"/>
    <x v="1"/>
    <n v="1.6995153585033496"/>
    <n v="864346"/>
    <n v="1468969.3020609361"/>
  </r>
  <r>
    <x v="18"/>
    <s v="SUDESTE             "/>
    <s v="R9102300"/>
    <s v="ATV MUSEUS EXPLOR REST ART CONSERV LUGAR PRED HIST ATRCAO SIMIL  "/>
    <x v="1"/>
    <x v="0"/>
    <x v="0"/>
    <x v="1"/>
    <n v="1.6995153585033496"/>
    <n v="3028599"/>
    <n v="5147150.5152478861"/>
  </r>
  <r>
    <x v="18"/>
    <s v="SUDESTE             "/>
    <s v="R9102302"/>
    <s v="RESTAURACAO E CONSERVACAO DE LUGARES E PREDIOS HISTORICOS        "/>
    <x v="1"/>
    <x v="0"/>
    <x v="0"/>
    <x v="1"/>
    <n v="1.6995153585033496"/>
    <n v="460298"/>
    <n v="782283.52048837475"/>
  </r>
  <r>
    <x v="18"/>
    <s v="SUDESTE             "/>
    <s v="R9300000"/>
    <s v="ATIVIDADES ESPORTIVAS E DE RECREACAO E LAZER                     "/>
    <x v="0"/>
    <x v="0"/>
    <x v="0"/>
    <x v="1"/>
    <n v="1.6995153585033496"/>
    <n v="111600"/>
    <n v="189665.91400897381"/>
  </r>
  <r>
    <x v="18"/>
    <s v="SUDESTE             "/>
    <s v="S9430800"/>
    <s v="ATIVIDADES DE ASSOCIACOES DE DEFESA DE DIREITOS SOCIAIS          "/>
    <x v="0"/>
    <x v="0"/>
    <x v="0"/>
    <x v="1"/>
    <n v="1.6995153585033496"/>
    <n v="660000"/>
    <n v="1121680.1366122107"/>
  </r>
  <r>
    <x v="18"/>
    <s v="SUDESTE             "/>
    <s v="S9493600"/>
    <s v="ATIVIDADES DE ORGANIZACOES ASSOCIATIVAS LIGADAS A CULTURA E ARTE "/>
    <x v="4"/>
    <x v="1"/>
    <x v="1"/>
    <x v="1"/>
    <n v="1.6995153585033496"/>
    <n v="3699"/>
    <n v="6286.5073111038901"/>
  </r>
  <r>
    <x v="18"/>
    <s v="SUDESTE             "/>
    <s v="S9499500"/>
    <s v="ATIVIDADES ASSOCIATIVAS NAO ESPECIFICADAS ANTERIORMENTE          "/>
    <x v="0"/>
    <x v="0"/>
    <x v="0"/>
    <x v="1"/>
    <n v="1.6995153585033496"/>
    <n v="250000"/>
    <n v="424878.8396258374"/>
  </r>
  <r>
    <x v="19"/>
    <s v="NORDESTE            "/>
    <s v="G4762800"/>
    <s v="COMERCIO VAREJISTA DE DISCOS, CDS, DVDS E FITAS                  "/>
    <x v="3"/>
    <x v="1"/>
    <x v="1"/>
    <x v="1"/>
    <n v="1.6995153585033496"/>
    <n v="5139"/>
    <n v="8733.8094273487131"/>
  </r>
  <r>
    <x v="19"/>
    <s v="NORDESTE            "/>
    <s v="J5819100"/>
    <s v="EDICAO DE CADASTROS, LISTAS E OUTROS PRODUTOS GRAFICOS           "/>
    <x v="0"/>
    <x v="1"/>
    <x v="1"/>
    <x v="1"/>
    <n v="1.6995153585033496"/>
    <n v="69996"/>
    <n v="118959.27703380046"/>
  </r>
  <r>
    <x v="19"/>
    <s v="NORDESTE            "/>
    <s v="J5829800"/>
    <s v="EDICAO INTEGRADA IMPRESSAO CADASTRO LISTA OUTRO PRODUTO GRAFICO  "/>
    <x v="0"/>
    <x v="1"/>
    <x v="1"/>
    <x v="1"/>
    <n v="1.6995153585033496"/>
    <n v="51604"/>
    <n v="87701.790560206849"/>
  </r>
  <r>
    <x v="19"/>
    <s v="NORDESTE            "/>
    <s v="J6021700"/>
    <s v="ATIVIDADES DE TELEVISAO ABERTA                                   "/>
    <x v="5"/>
    <x v="1"/>
    <x v="1"/>
    <x v="1"/>
    <n v="1.6995153585033496"/>
    <n v="34069"/>
    <n v="57900.788748850617"/>
  </r>
  <r>
    <x v="19"/>
    <s v="NORDESTE            "/>
    <s v="R9001999"/>
    <s v="ARTE CENICA ESPETAC ATIVI COMPLEMENTARES NAO ESPECI ANTERIOR     "/>
    <x v="4"/>
    <x v="1"/>
    <x v="1"/>
    <x v="1"/>
    <n v="1.6995153585033496"/>
    <n v="24958"/>
    <n v="42416.504317526596"/>
  </r>
  <r>
    <x v="20"/>
    <s v="NORTE               "/>
    <s v="G4756300"/>
    <s v="COM VAREJISTA ESPECIALIZADO DE INSTRUMENTOS MUSICAIS E ACESSORIO "/>
    <x v="3"/>
    <x v="1"/>
    <x v="1"/>
    <x v="1"/>
    <n v="1.6995153585033496"/>
    <n v="12338"/>
    <n v="20968.620493214326"/>
  </r>
  <r>
    <x v="20"/>
    <s v="NORTE               "/>
    <s v="G4761001"/>
    <s v="COMERCIO VAREJISTA DE LIVROS                                     "/>
    <x v="2"/>
    <x v="1"/>
    <x v="1"/>
    <x v="1"/>
    <n v="1.6995153585033496"/>
    <n v="27527"/>
    <n v="46782.559273521707"/>
  </r>
  <r>
    <x v="20"/>
    <s v="NORTE               "/>
    <s v="G4761002"/>
    <s v="COMERCIO VAREJISTA DE JORNAIS E REVISTAS                         "/>
    <x v="2"/>
    <x v="1"/>
    <x v="1"/>
    <x v="1"/>
    <n v="1.6995153585033496"/>
    <n v="2204"/>
    <n v="3745.7318501413824"/>
  </r>
  <r>
    <x v="20"/>
    <s v="NORTE               "/>
    <s v="J5911102"/>
    <s v="PRODUCAO DE FILMES PARA PUBLICIDADE                              "/>
    <x v="5"/>
    <x v="1"/>
    <x v="1"/>
    <x v="1"/>
    <n v="1.6995153585033496"/>
    <n v="18635"/>
    <n v="31670.468705709918"/>
  </r>
  <r>
    <x v="20"/>
    <s v="NORTE               "/>
    <s v="P8592903"/>
    <s v="ENSINO DE MUSICA                                                 "/>
    <x v="6"/>
    <x v="1"/>
    <x v="1"/>
    <x v="1"/>
    <n v="1.6995153585033496"/>
    <n v="5439"/>
    <n v="9243.6640348997189"/>
  </r>
  <r>
    <x v="21"/>
    <s v="SUL                 "/>
    <s v="C1811301"/>
    <s v="IMPRESSAO DE JORNAIS                                             "/>
    <x v="0"/>
    <x v="1"/>
    <x v="1"/>
    <x v="1"/>
    <n v="1.6995153585033496"/>
    <n v="57197"/>
    <n v="97207.179960316091"/>
  </r>
  <r>
    <x v="21"/>
    <s v="SUL                 "/>
    <s v="C1811302"/>
    <s v="IMPRESSAO DE LIVROS, REVISTAS E OUTRAS PUBLICACOES PERIODICAS    "/>
    <x v="0"/>
    <x v="1"/>
    <x v="1"/>
    <x v="1"/>
    <n v="1.6995153585033496"/>
    <n v="34000"/>
    <n v="57783.522189113886"/>
  </r>
  <r>
    <x v="21"/>
    <s v="SUL                 "/>
    <s v="C3220500"/>
    <s v="FABRICACAO DE INSTRUMENTOS MUSICAIS, PECAS E ACESSORIOS          "/>
    <x v="3"/>
    <x v="1"/>
    <x v="1"/>
    <x v="1"/>
    <n v="1.6995153585033496"/>
    <n v="4551"/>
    <n v="7734.4943965487437"/>
  </r>
  <r>
    <x v="21"/>
    <s v="SUL                 "/>
    <s v="G4647802"/>
    <s v="COMERCIO ATACADISTA DE LIVROS, JORNAIS E OUTRAS PUBLICACOES      "/>
    <x v="2"/>
    <x v="1"/>
    <x v="1"/>
    <x v="1"/>
    <n v="1.6995153585033496"/>
    <n v="48193"/>
    <n v="81904.74367235192"/>
  </r>
  <r>
    <x v="21"/>
    <s v="SUL                 "/>
    <s v="G4649407"/>
    <s v="COMERCIO ATACADISTA DE FILMES, CDS, DVDS, FITAS E DISCOS         "/>
    <x v="0"/>
    <x v="1"/>
    <x v="1"/>
    <x v="1"/>
    <n v="1.6995153585033496"/>
    <n v="276220"/>
    <n v="469440.13232579519"/>
  </r>
  <r>
    <x v="21"/>
    <s v="SUL                 "/>
    <s v="G4756300"/>
    <s v="COM VAREJISTA ESPECIALIZADO DE INSTRUMENTOS MUSICAIS E ACESSORIO "/>
    <x v="3"/>
    <x v="1"/>
    <x v="1"/>
    <x v="1"/>
    <n v="1.6995153585033496"/>
    <n v="66294"/>
    <n v="112667.67117662105"/>
  </r>
  <r>
    <x v="21"/>
    <s v="SUL                 "/>
    <s v="G4756300"/>
    <s v="COM VAREJISTA ESPECIALIZADO DE INSTRUMENTOS MUSICAIS E ACESSORIO "/>
    <x v="3"/>
    <x v="1"/>
    <x v="1"/>
    <x v="1"/>
    <n v="1.6995153585033496"/>
    <n v="10000"/>
    <n v="16995.153585033495"/>
  </r>
  <r>
    <x v="21"/>
    <s v="SUL                 "/>
    <s v="G4761000"/>
    <s v="COMERCIO VAREJISTA DE LIVROS, JORNAIS, REVISTAS E PAPELARIA      "/>
    <x v="2"/>
    <x v="1"/>
    <x v="1"/>
    <x v="1"/>
    <n v="1.6995153585033496"/>
    <n v="98039"/>
    <n v="166618.78623230988"/>
  </r>
  <r>
    <x v="21"/>
    <s v="SUL                 "/>
    <s v="G4761001"/>
    <s v="COMERCIO VAREJISTA DE LIVROS                                     "/>
    <x v="2"/>
    <x v="1"/>
    <x v="1"/>
    <x v="1"/>
    <n v="1.6995153585033496"/>
    <n v="23089"/>
    <n v="39240.110112483839"/>
  </r>
  <r>
    <x v="21"/>
    <s v="SUL                 "/>
    <s v="G4761002"/>
    <s v="COMERCIO VAREJISTA DE JORNAIS E REVISTAS                         "/>
    <x v="2"/>
    <x v="1"/>
    <x v="1"/>
    <x v="1"/>
    <n v="1.6995153585033496"/>
    <n v="2565"/>
    <n v="4359.2568945610919"/>
  </r>
  <r>
    <x v="21"/>
    <s v="SUL                 "/>
    <s v="G4762800"/>
    <s v="COMERCIO VAREJISTA DE DISCOS, CDS, DVDS E FITAS                  "/>
    <x v="3"/>
    <x v="1"/>
    <x v="1"/>
    <x v="1"/>
    <n v="1.6995153585033496"/>
    <n v="15973"/>
    <n v="27146.358821374004"/>
  </r>
  <r>
    <x v="21"/>
    <s v="SUL                 "/>
    <s v="J5811500"/>
    <s v="EDICAO DE LIVROS                                                 "/>
    <x v="2"/>
    <x v="1"/>
    <x v="1"/>
    <x v="1"/>
    <n v="1.6995153585033496"/>
    <n v="16913"/>
    <n v="28743.903258367151"/>
  </r>
  <r>
    <x v="21"/>
    <s v="SUL                 "/>
    <s v="J5811500"/>
    <s v="EDICAO DE LIVROS                                                 "/>
    <x v="2"/>
    <x v="1"/>
    <x v="1"/>
    <x v="1"/>
    <n v="1.6995153585033496"/>
    <n v="3302230"/>
    <n v="5612190.6023105159"/>
  </r>
  <r>
    <x v="21"/>
    <s v="SUL                 "/>
    <s v="J5811500"/>
    <s v="EDICAO DE LIVROS                                                 "/>
    <x v="2"/>
    <x v="1"/>
    <x v="1"/>
    <x v="1"/>
    <n v="1.6995153585033496"/>
    <n v="3062246"/>
    <n v="5204334.1085154479"/>
  </r>
  <r>
    <x v="21"/>
    <s v="SUL                 "/>
    <s v="J5819100"/>
    <s v="EDICAO DE CADASTROS, LISTAS E OUTROS PRODUTOS GRAFICOS           "/>
    <x v="0"/>
    <x v="1"/>
    <x v="1"/>
    <x v="1"/>
    <n v="1.6995153585033496"/>
    <n v="61200"/>
    <n v="104010.339940405"/>
  </r>
  <r>
    <x v="21"/>
    <s v="SUL                 "/>
    <s v="J5821200"/>
    <s v="EDICAO INTEGRADA A IMPRESSAO DE LIVROS                           "/>
    <x v="2"/>
    <x v="1"/>
    <x v="1"/>
    <x v="1"/>
    <n v="1.6995153585033496"/>
    <n v="102010"/>
    <n v="173367.56172092669"/>
  </r>
  <r>
    <x v="21"/>
    <s v="SUL                 "/>
    <s v="J5821200"/>
    <s v="EDICAO INTEGRADA A IMPRESSAO DE LIVROS                           "/>
    <x v="2"/>
    <x v="1"/>
    <x v="1"/>
    <x v="1"/>
    <n v="1.6995153585033496"/>
    <n v="97452"/>
    <n v="165621.17071686842"/>
  </r>
  <r>
    <x v="21"/>
    <s v="SUL                 "/>
    <s v="J5829800"/>
    <s v="EDICAO INTEGRADA IMPRESSAO CADASTRO LISTA OUTRO PRODUTO GRAFICO  "/>
    <x v="0"/>
    <x v="1"/>
    <x v="1"/>
    <x v="1"/>
    <n v="1.6995153585033496"/>
    <n v="24641"/>
    <n v="41877.757948881037"/>
  </r>
  <r>
    <x v="21"/>
    <s v="SUL                 "/>
    <s v="J5829800"/>
    <s v="EDICAO INTEGRADA IMPRESSAO CADASTRO LISTA OUTRO PRODUTO GRAFICO  "/>
    <x v="0"/>
    <x v="1"/>
    <x v="1"/>
    <x v="1"/>
    <n v="1.6995153585033496"/>
    <n v="1099259"/>
    <n v="1868207.5534730335"/>
  </r>
  <r>
    <x v="21"/>
    <s v="SUL                 "/>
    <s v="J5829800"/>
    <s v="EDICAO INTEGRADA IMPRESSAO CADASTRO LISTA OUTRO PRODUTO GRAFICO  "/>
    <x v="0"/>
    <x v="1"/>
    <x v="1"/>
    <x v="1"/>
    <n v="1.6995153585033496"/>
    <n v="30310"/>
    <n v="51512.310516236525"/>
  </r>
  <r>
    <x v="21"/>
    <s v="SUL                 "/>
    <s v="J5911100"/>
    <s v="ATIV PROD CINEMATOGRAFICA DE VIDEOS E DE PROGRAMAS DE TELEVISAO  "/>
    <x v="5"/>
    <x v="1"/>
    <x v="0"/>
    <x v="1"/>
    <n v="1.6995153585033496"/>
    <n v="320000"/>
    <n v="543844.91472107184"/>
  </r>
  <r>
    <x v="21"/>
    <s v="SUL                 "/>
    <s v="J5912099"/>
    <s v="ATIV POS-PROD CINEMATOG VIDEO PROG TELEVISAO NAO ESPECI ANTERIOR "/>
    <x v="5"/>
    <x v="1"/>
    <x v="1"/>
    <x v="1"/>
    <n v="1.6995153585033496"/>
    <n v="10000"/>
    <n v="16995.153585033495"/>
  </r>
  <r>
    <x v="21"/>
    <s v="SUL                 "/>
    <s v="J5914600"/>
    <s v="ATIVIDADES DE EXIBICAO CINEMATOGRAFICA                           "/>
    <x v="5"/>
    <x v="1"/>
    <x v="0"/>
    <x v="1"/>
    <n v="1.6995153585033496"/>
    <n v="4800101"/>
    <n v="8157845.371867287"/>
  </r>
  <r>
    <x v="21"/>
    <s v="SUL                 "/>
    <s v="J5920100"/>
    <s v="ATIVIDADES DE GRAVACAO DE SOM E DE EDICAO DE MUSICA              "/>
    <x v="3"/>
    <x v="1"/>
    <x v="1"/>
    <x v="1"/>
    <n v="1.6995153585033496"/>
    <n v="4857"/>
    <n v="8254.5460962507696"/>
  </r>
  <r>
    <x v="21"/>
    <s v="SUL                 "/>
    <s v="J5920100"/>
    <s v="ATIVIDADES DE GRAVACAO DE SOM E DE EDICAO DE MUSICA              "/>
    <x v="3"/>
    <x v="1"/>
    <x v="1"/>
    <x v="1"/>
    <n v="1.6995153585033496"/>
    <n v="5000"/>
    <n v="8497.5767925167474"/>
  </r>
  <r>
    <x v="21"/>
    <s v="SUL                 "/>
    <s v="J6010100"/>
    <s v="ATIVIDADES DE RADIO                                              "/>
    <x v="5"/>
    <x v="1"/>
    <x v="1"/>
    <x v="1"/>
    <n v="1.6995153585033496"/>
    <n v="15077"/>
    <n v="25623.593060155003"/>
  </r>
  <r>
    <x v="21"/>
    <s v="SUL                 "/>
    <s v="J6021700"/>
    <s v="ATIVIDADES DE TELEVISAO ABERTA                                   "/>
    <x v="5"/>
    <x v="1"/>
    <x v="1"/>
    <x v="1"/>
    <n v="1.6995153585033496"/>
    <n v="26390"/>
    <n v="44850.210310903392"/>
  </r>
  <r>
    <x v="21"/>
    <s v="SUL                 "/>
    <s v="R9001906"/>
    <s v="ATIVIDADES DE SONORIZACAO E DE ILUMINACAO                        "/>
    <x v="4"/>
    <x v="1"/>
    <x v="1"/>
    <x v="1"/>
    <n v="1.6995153585033496"/>
    <n v="91373"/>
    <n v="155289.81685252656"/>
  </r>
  <r>
    <x v="21"/>
    <s v="SUL                 "/>
    <s v="R9001999"/>
    <s v="ARTE CENICA ESPETAC ATIVI COMPLEMENTARES NAO ESPECI ANTERIOR     "/>
    <x v="4"/>
    <x v="1"/>
    <x v="1"/>
    <x v="1"/>
    <n v="1.6995153585033496"/>
    <n v="144000"/>
    <n v="244730.21162448233"/>
  </r>
  <r>
    <x v="21"/>
    <s v="SUL                 "/>
    <s v="R9100000"/>
    <s v="ATIVIDADES LIGADAS AO PATRIMONIO CULTURAL E AMBIENTAL            "/>
    <x v="0"/>
    <x v="0"/>
    <x v="0"/>
    <x v="1"/>
    <n v="1.6995153585033496"/>
    <n v="188011"/>
    <n v="319527.58206757327"/>
  </r>
  <r>
    <x v="21"/>
    <s v="SUL                 "/>
    <s v="R9101500"/>
    <s v="ATIVIDADES DE BIBLIOTECAS E ARQUIVOS                             "/>
    <x v="1"/>
    <x v="0"/>
    <x v="0"/>
    <x v="1"/>
    <n v="1.6995153585033496"/>
    <n v="138274"/>
    <n v="234998.78668169215"/>
  </r>
  <r>
    <x v="21"/>
    <s v="SUL                 "/>
    <s v="R9102300"/>
    <s v="ATV MUSEUS EXPLOR REST ART CONSERV LUGAR PRED HIST ATRCAO SIMIL  "/>
    <x v="1"/>
    <x v="0"/>
    <x v="0"/>
    <x v="1"/>
    <n v="1.6995153585033496"/>
    <n v="445980"/>
    <n v="757949.85958532384"/>
  </r>
  <r>
    <x v="21"/>
    <s v="SUL                 "/>
    <s v="S9493600"/>
    <s v="ATIVIDADES DE ORGANIZACOES ASSOCIATIVAS LIGADAS A CULTURA E ARTE "/>
    <x v="4"/>
    <x v="1"/>
    <x v="1"/>
    <x v="1"/>
    <n v="1.6995153585033496"/>
    <n v="150000"/>
    <n v="254927.30377550243"/>
  </r>
  <r>
    <x v="22"/>
    <s v="SUL                 "/>
    <s v="C1811301"/>
    <s v="IMPRESSAO DE JORNAIS                                             "/>
    <x v="0"/>
    <x v="1"/>
    <x v="1"/>
    <x v="1"/>
    <n v="1.6995153585033496"/>
    <n v="83235"/>
    <n v="141459.16086502629"/>
  </r>
  <r>
    <x v="22"/>
    <s v="SUL                 "/>
    <s v="G4649407"/>
    <s v="COMERCIO ATACADISTA DE FILMES, CDS, DVDS, FITAS E DISCOS         "/>
    <x v="0"/>
    <x v="1"/>
    <x v="1"/>
    <x v="1"/>
    <n v="1.6995153585033496"/>
    <n v="107999"/>
    <n v="183545.95920300324"/>
  </r>
  <r>
    <x v="22"/>
    <s v="SUL                 "/>
    <s v="G4761001"/>
    <s v="COMERCIO VAREJISTA DE LIVROS                                     "/>
    <x v="2"/>
    <x v="1"/>
    <x v="1"/>
    <x v="1"/>
    <n v="1.6995153585033496"/>
    <n v="2420"/>
    <n v="4112.8271675781061"/>
  </r>
  <r>
    <x v="22"/>
    <s v="SUL                 "/>
    <s v="G4761002"/>
    <s v="COMERCIO VAREJISTA DE JORNAIS E REVISTAS                         "/>
    <x v="2"/>
    <x v="1"/>
    <x v="1"/>
    <x v="1"/>
    <n v="1.6995153585033496"/>
    <n v="77679"/>
    <n v="132016.6535331817"/>
  </r>
  <r>
    <x v="22"/>
    <s v="SUL                 "/>
    <s v="G4762800"/>
    <s v="COMERCIO VAREJISTA DE DISCOS, CDS, DVDS E FITAS                  "/>
    <x v="3"/>
    <x v="1"/>
    <x v="1"/>
    <x v="1"/>
    <n v="1.6995153585033496"/>
    <n v="3618"/>
    <n v="6148.8465670651185"/>
  </r>
  <r>
    <x v="22"/>
    <s v="SUL                 "/>
    <s v="J5811500"/>
    <s v="EDICAO DE LIVROS                                                 "/>
    <x v="2"/>
    <x v="1"/>
    <x v="1"/>
    <x v="1"/>
    <n v="1.6995153585033496"/>
    <n v="8017"/>
    <n v="13625.014629121353"/>
  </r>
  <r>
    <x v="22"/>
    <s v="SUL                 "/>
    <s v="J5811500"/>
    <s v="EDICAO DE LIVROS                                                 "/>
    <x v="2"/>
    <x v="1"/>
    <x v="1"/>
    <x v="1"/>
    <n v="1.6995153585033496"/>
    <n v="904000"/>
    <n v="1536361.884087028"/>
  </r>
  <r>
    <x v="22"/>
    <s v="SUL                 "/>
    <s v="J5811500"/>
    <s v="EDICAO DE LIVROS                                                 "/>
    <x v="2"/>
    <x v="1"/>
    <x v="1"/>
    <x v="1"/>
    <n v="1.6995153585033496"/>
    <n v="58500"/>
    <n v="99421.648472445944"/>
  </r>
  <r>
    <x v="22"/>
    <s v="SUL                 "/>
    <s v="J5812301"/>
    <s v="EDICAO DE JORNAIS DIARIOS                                        "/>
    <x v="2"/>
    <x v="1"/>
    <x v="1"/>
    <x v="1"/>
    <n v="1.6995153585033496"/>
    <n v="38566"/>
    <n v="65543.509316040174"/>
  </r>
  <r>
    <x v="22"/>
    <s v="SUL                 "/>
    <s v="J5821200"/>
    <s v="EDICAO INTEGRADA A IMPRESSAO DE LIVROS                           "/>
    <x v="2"/>
    <x v="1"/>
    <x v="1"/>
    <x v="1"/>
    <n v="1.6995153585033496"/>
    <n v="81492"/>
    <n v="138496.90559515497"/>
  </r>
  <r>
    <x v="22"/>
    <s v="SUL                 "/>
    <s v="J5823900"/>
    <s v="EDICAO INTEGRADA A IMPRESSAO DE REVISTAS                         "/>
    <x v="2"/>
    <x v="1"/>
    <x v="1"/>
    <x v="1"/>
    <n v="1.6995153585033496"/>
    <n v="40541"/>
    <n v="68900.052149084295"/>
  </r>
  <r>
    <x v="22"/>
    <s v="SUL                 "/>
    <s v="J5829800"/>
    <s v="EDICAO INTEGRADA IMPRESSAO CADASTRO LISTA OUTRO PRODUTO GRAFICO  "/>
    <x v="0"/>
    <x v="1"/>
    <x v="1"/>
    <x v="1"/>
    <n v="1.6995153585033496"/>
    <n v="46869"/>
    <n v="79654.585337693497"/>
  </r>
  <r>
    <x v="22"/>
    <s v="SUL                 "/>
    <s v="J5829800"/>
    <s v="EDICAO INTEGRADA IMPRESSAO CADASTRO LISTA OUTRO PRODUTO GRAFICO  "/>
    <x v="0"/>
    <x v="1"/>
    <x v="1"/>
    <x v="1"/>
    <n v="1.6995153585033496"/>
    <n v="186570"/>
    <n v="317078.58043596993"/>
  </r>
  <r>
    <x v="22"/>
    <s v="SUL                 "/>
    <s v="J5913800"/>
    <s v="DISTRIBUICAO CINEMATOGRAFICA DE VIDEO E DE PROGRAMA DE TELEVISAO "/>
    <x v="5"/>
    <x v="1"/>
    <x v="1"/>
    <x v="1"/>
    <n v="1.6995153585033496"/>
    <n v="3626"/>
    <n v="6162.4426899331456"/>
  </r>
  <r>
    <x v="22"/>
    <s v="SUL                 "/>
    <s v="J6010100"/>
    <s v="ATIVIDADES DE RADIO                                              "/>
    <x v="5"/>
    <x v="1"/>
    <x v="1"/>
    <x v="1"/>
    <n v="1.6995153585033496"/>
    <n v="67403"/>
    <n v="114552.43370920127"/>
  </r>
  <r>
    <x v="22"/>
    <s v="SUL                 "/>
    <s v="J6021700"/>
    <s v="ATIVIDADES DE TELEVISAO ABERTA                                   "/>
    <x v="5"/>
    <x v="1"/>
    <x v="1"/>
    <x v="1"/>
    <n v="1.6995153585033496"/>
    <n v="205000"/>
    <n v="348400.64849318669"/>
  </r>
  <r>
    <x v="22"/>
    <s v="SUL                 "/>
    <s v="J6022501"/>
    <s v="PROGRAMADORAS                                                    "/>
    <x v="5"/>
    <x v="1"/>
    <x v="1"/>
    <x v="1"/>
    <n v="1.6995153585033496"/>
    <n v="20049"/>
    <n v="34073.583422633652"/>
  </r>
  <r>
    <x v="22"/>
    <s v="SUL                 "/>
    <s v="R9001906"/>
    <s v="ATIVIDADES DE SONORIZACAO E DE ILUMINACAO                        "/>
    <x v="4"/>
    <x v="1"/>
    <x v="1"/>
    <x v="1"/>
    <n v="1.6995153585033496"/>
    <n v="78234"/>
    <n v="132959.88455715106"/>
  </r>
  <r>
    <x v="22"/>
    <s v="SUL                 "/>
    <s v="R9001906"/>
    <s v="ATIVIDADES DE SONORIZACAO E DE ILUMINACAO                        "/>
    <x v="4"/>
    <x v="1"/>
    <x v="1"/>
    <x v="1"/>
    <n v="1.6995153585033496"/>
    <n v="153000"/>
    <n v="260025.84985101249"/>
  </r>
  <r>
    <x v="22"/>
    <s v="SUL                 "/>
    <s v="R9001999"/>
    <s v="ARTE CENICA ESPETAC ATIVI COMPLEMENTARES NAO ESPECI ANTERIOR     "/>
    <x v="4"/>
    <x v="1"/>
    <x v="1"/>
    <x v="1"/>
    <n v="1.6995153585033496"/>
    <n v="256500"/>
    <n v="435925.68945610919"/>
  </r>
  <r>
    <x v="22"/>
    <s v="SUL                 "/>
    <s v="R9102300"/>
    <s v="ATV MUSEUS EXPLOR REST ART CONSERV LUGAR PRED HIST ATRCAO SIMIL  "/>
    <x v="1"/>
    <x v="0"/>
    <x v="0"/>
    <x v="1"/>
    <n v="1.6995153585033496"/>
    <n v="44000"/>
    <n v="74778.675774147385"/>
  </r>
  <r>
    <x v="23"/>
    <s v="NORDESTE            "/>
    <s v="G4761001"/>
    <s v="COMERCIO VAREJISTA DE LIVROS                                     "/>
    <x v="2"/>
    <x v="1"/>
    <x v="1"/>
    <x v="1"/>
    <n v="1.6995153585033496"/>
    <n v="9564"/>
    <n v="16254.164888726034"/>
  </r>
  <r>
    <x v="23"/>
    <s v="NORDESTE            "/>
    <s v="R9102300"/>
    <s v="ATV MUSEUS EXPLOR REST ART CONSERV LUGAR PRED HIST ATRCAO SIMIL  "/>
    <x v="1"/>
    <x v="0"/>
    <x v="0"/>
    <x v="1"/>
    <n v="1.6995153585033496"/>
    <n v="400450"/>
    <n v="680570.92531266634"/>
  </r>
  <r>
    <x v="24"/>
    <s v="SUDESTE             "/>
    <s v="C1811301"/>
    <s v="IMPRESSAO DE JORNAIS                                             "/>
    <x v="0"/>
    <x v="1"/>
    <x v="1"/>
    <x v="1"/>
    <n v="1.6995153585033496"/>
    <n v="313203"/>
    <n v="532293.30882932455"/>
  </r>
  <r>
    <x v="24"/>
    <s v="SUDESTE             "/>
    <s v="C1811302"/>
    <s v="IMPRESSAO DE LIVROS, REVISTAS E OUTRAS PUBLICACOES PERIODICAS    "/>
    <x v="0"/>
    <x v="1"/>
    <x v="1"/>
    <x v="1"/>
    <n v="1.6995153585033496"/>
    <n v="417937"/>
    <n v="710290.35038681445"/>
  </r>
  <r>
    <x v="24"/>
    <s v="SUDESTE             "/>
    <s v="C1811302"/>
    <s v="IMPRESSAO DE LIVROS, REVISTAS E OUTRAS PUBLICACOES PERIODICAS    "/>
    <x v="0"/>
    <x v="1"/>
    <x v="1"/>
    <x v="1"/>
    <n v="1.6995153585033496"/>
    <n v="350000"/>
    <n v="594830.37547617231"/>
  </r>
  <r>
    <x v="24"/>
    <s v="SUDESTE             "/>
    <s v="C1811302"/>
    <s v="IMPRESSAO DE LIVROS, REVISTAS E OUTRAS PUBLICACOES PERIODICAS    "/>
    <x v="0"/>
    <x v="1"/>
    <x v="1"/>
    <x v="1"/>
    <n v="1.6995153585033496"/>
    <n v="210000"/>
    <n v="356898.22528570343"/>
  </r>
  <r>
    <x v="24"/>
    <s v="SUDESTE             "/>
    <s v="C3220500"/>
    <s v="FABRICACAO DE INSTRUMENTOS MUSICAIS, PECAS E ACESSORIOS          "/>
    <x v="3"/>
    <x v="1"/>
    <x v="1"/>
    <x v="1"/>
    <n v="1.6995153585033496"/>
    <n v="180037"/>
    <n v="305975.64659886755"/>
  </r>
  <r>
    <x v="24"/>
    <s v="SUDESTE             "/>
    <s v="C3220500"/>
    <s v="FABRICACAO DE INSTRUMENTOS MUSICAIS, PECAS E ACESSORIOS          "/>
    <x v="3"/>
    <x v="1"/>
    <x v="1"/>
    <x v="1"/>
    <n v="1.6995153585033496"/>
    <n v="187875"/>
    <n v="319296.44797881681"/>
  </r>
  <r>
    <x v="24"/>
    <s v="SUDESTE             "/>
    <s v="G4647802"/>
    <s v="COMERCIO ATACADISTA DE LIVROS, JORNAIS E OUTRAS PUBLICACOES      "/>
    <x v="2"/>
    <x v="1"/>
    <x v="1"/>
    <x v="1"/>
    <n v="1.6995153585033496"/>
    <n v="482681"/>
    <n v="820323.77275775524"/>
  </r>
  <r>
    <x v="24"/>
    <s v="SUDESTE             "/>
    <s v="G4647802"/>
    <s v="COMERCIO ATACADISTA DE LIVROS, JORNAIS E OUTRAS PUBLICACOES      "/>
    <x v="2"/>
    <x v="1"/>
    <x v="1"/>
    <x v="1"/>
    <n v="1.6995153585033496"/>
    <n v="109000"/>
    <n v="185247.17407686511"/>
  </r>
  <r>
    <x v="24"/>
    <s v="SUDESTE             "/>
    <s v="G4647802"/>
    <s v="COMERCIO ATACADISTA DE LIVROS, JORNAIS E OUTRAS PUBLICACOES      "/>
    <x v="2"/>
    <x v="1"/>
    <x v="1"/>
    <x v="1"/>
    <n v="1.6995153585033496"/>
    <n v="15679"/>
    <n v="26646.701305974017"/>
  </r>
  <r>
    <x v="24"/>
    <s v="SUDESTE             "/>
    <s v="G4649407"/>
    <s v="COMERCIO ATACADISTA DE FILMES, CDS, DVDS, FITAS E DISCOS         "/>
    <x v="0"/>
    <x v="1"/>
    <x v="1"/>
    <x v="1"/>
    <n v="1.6995153585033496"/>
    <n v="22826"/>
    <n v="38793.137573197455"/>
  </r>
  <r>
    <x v="24"/>
    <s v="SUDESTE             "/>
    <s v="G4756300"/>
    <s v="COM VAREJISTA ESPECIALIZADO DE INSTRUMENTOS MUSICAIS E ACESSORIO "/>
    <x v="3"/>
    <x v="1"/>
    <x v="1"/>
    <x v="1"/>
    <n v="1.6995153585033496"/>
    <n v="160594"/>
    <n v="272931.9694834869"/>
  </r>
  <r>
    <x v="24"/>
    <s v="SUDESTE             "/>
    <s v="G4761000"/>
    <s v="COMERCIO VAREJISTA DE LIVROS, JORNAIS, REVISTAS E PAPELARIA      "/>
    <x v="2"/>
    <x v="1"/>
    <x v="1"/>
    <x v="1"/>
    <n v="1.6995153585033496"/>
    <n v="208612"/>
    <n v="354539.29796810076"/>
  </r>
  <r>
    <x v="24"/>
    <s v="SUDESTE             "/>
    <s v="G4761000"/>
    <s v="COMERCIO VAREJISTA DE LIVROS, JORNAIS, REVISTAS E PAPELARIA      "/>
    <x v="2"/>
    <x v="1"/>
    <x v="1"/>
    <x v="1"/>
    <n v="1.6995153585033496"/>
    <n v="1877503"/>
    <n v="3190845.1841361141"/>
  </r>
  <r>
    <x v="24"/>
    <s v="SUDESTE             "/>
    <s v="G4761001"/>
    <s v="COMERCIO VAREJISTA DE LIVROS                                     "/>
    <x v="2"/>
    <x v="1"/>
    <x v="1"/>
    <x v="1"/>
    <n v="1.6995153585033496"/>
    <n v="306116"/>
    <n v="520248.84348361136"/>
  </r>
  <r>
    <x v="24"/>
    <s v="SUDESTE             "/>
    <s v="G4761001"/>
    <s v="COMERCIO VAREJISTA DE LIVROS                                     "/>
    <x v="2"/>
    <x v="1"/>
    <x v="1"/>
    <x v="1"/>
    <n v="1.6995153585033496"/>
    <n v="796681"/>
    <n v="1353971.5953278071"/>
  </r>
  <r>
    <x v="24"/>
    <s v="SUDESTE             "/>
    <s v="G4761001"/>
    <s v="COMERCIO VAREJISTA DE LIVROS                                     "/>
    <x v="2"/>
    <x v="1"/>
    <x v="1"/>
    <x v="1"/>
    <n v="1.6995153585033496"/>
    <n v="7155042"/>
    <n v="12160103.769736523"/>
  </r>
  <r>
    <x v="24"/>
    <s v="SUDESTE             "/>
    <s v="G4761001"/>
    <s v="COMERCIO VAREJISTA DE LIVROS                                     "/>
    <x v="2"/>
    <x v="1"/>
    <x v="1"/>
    <x v="1"/>
    <n v="1.6995153585033496"/>
    <n v="10000"/>
    <n v="16995.153585033495"/>
  </r>
  <r>
    <x v="24"/>
    <s v="SUDESTE             "/>
    <s v="G4761002"/>
    <s v="COMERCIO VAREJISTA DE JORNAIS E REVISTAS                         "/>
    <x v="2"/>
    <x v="1"/>
    <x v="1"/>
    <x v="1"/>
    <n v="1.6995153585033496"/>
    <n v="165414"/>
    <n v="281123.63351147308"/>
  </r>
  <r>
    <x v="24"/>
    <s v="SUDESTE             "/>
    <s v="G4762800"/>
    <s v="COMERCIO VAREJISTA DE DISCOS, CDS, DVDS E FITAS                  "/>
    <x v="3"/>
    <x v="1"/>
    <x v="1"/>
    <x v="1"/>
    <n v="1.6995153585033496"/>
    <n v="33490"/>
    <n v="56916.769356277175"/>
  </r>
  <r>
    <x v="24"/>
    <s v="SUDESTE             "/>
    <s v="G4762800"/>
    <s v="COMERCIO VAREJISTA DE DISCOS, CDS, DVDS E FITAS                  "/>
    <x v="3"/>
    <x v="1"/>
    <x v="1"/>
    <x v="1"/>
    <n v="1.6995153585033496"/>
    <n v="197700"/>
    <n v="335994.18637611222"/>
  </r>
  <r>
    <x v="24"/>
    <s v="SUDESTE             "/>
    <s v="J5810000"/>
    <s v="EDICAO DE LIVRO, JORNAL E REVISTA                                "/>
    <x v="2"/>
    <x v="1"/>
    <x v="0"/>
    <x v="1"/>
    <n v="1.6995153585033496"/>
    <n v="1017334"/>
    <n v="1728974.7577276467"/>
  </r>
  <r>
    <x v="24"/>
    <s v="SUDESTE             "/>
    <s v="J5811500"/>
    <s v="EDICAO DE LIVROS                                                 "/>
    <x v="2"/>
    <x v="1"/>
    <x v="1"/>
    <x v="1"/>
    <n v="1.6995153585033496"/>
    <n v="1400000"/>
    <n v="2379321.5019046892"/>
  </r>
  <r>
    <x v="24"/>
    <s v="SUDESTE             "/>
    <s v="J5811500"/>
    <s v="EDICAO DE LIVROS                                                 "/>
    <x v="2"/>
    <x v="1"/>
    <x v="1"/>
    <x v="1"/>
    <n v="1.6995153585033496"/>
    <n v="286794"/>
    <n v="487410.80772660964"/>
  </r>
  <r>
    <x v="24"/>
    <s v="SUDESTE             "/>
    <s v="J5811500"/>
    <s v="EDICAO DE LIVROS                                                 "/>
    <x v="2"/>
    <x v="1"/>
    <x v="1"/>
    <x v="1"/>
    <n v="1.6995153585033496"/>
    <n v="12600000"/>
    <n v="21413893.517142203"/>
  </r>
  <r>
    <x v="24"/>
    <s v="SUDESTE             "/>
    <s v="J5811500"/>
    <s v="EDICAO DE LIVROS                                                 "/>
    <x v="2"/>
    <x v="1"/>
    <x v="1"/>
    <x v="1"/>
    <n v="1.6995153585033496"/>
    <n v="19568716"/>
    <n v="33257333.388190232"/>
  </r>
  <r>
    <x v="24"/>
    <s v="SUDESTE             "/>
    <s v="J5812301"/>
    <s v="EDICAO DE JORNAIS DIARIOS                                        "/>
    <x v="2"/>
    <x v="1"/>
    <x v="1"/>
    <x v="1"/>
    <n v="1.6995153585033496"/>
    <n v="20668"/>
    <n v="35125.58342954723"/>
  </r>
  <r>
    <x v="24"/>
    <s v="SUDESTE             "/>
    <s v="J5812301"/>
    <s v="EDICAO DE JORNAIS DIARIOS                                        "/>
    <x v="2"/>
    <x v="1"/>
    <x v="1"/>
    <x v="1"/>
    <n v="1.6995153585033496"/>
    <n v="1600000"/>
    <n v="2719224.5736053591"/>
  </r>
  <r>
    <x v="24"/>
    <s v="SUDESTE             "/>
    <s v="J5812301"/>
    <s v="EDICAO DE JORNAIS DIARIOS                                        "/>
    <x v="2"/>
    <x v="1"/>
    <x v="1"/>
    <x v="1"/>
    <n v="1.6995153585033496"/>
    <n v="684000"/>
    <n v="1162468.5052162912"/>
  </r>
  <r>
    <x v="24"/>
    <s v="SUDESTE             "/>
    <s v="J5813100"/>
    <s v="EDICAO DE REVISTAS                                               "/>
    <x v="2"/>
    <x v="1"/>
    <x v="1"/>
    <x v="1"/>
    <n v="1.6995153585033496"/>
    <n v="126006"/>
    <n v="214149.13226357306"/>
  </r>
  <r>
    <x v="24"/>
    <s v="SUDESTE             "/>
    <s v="J5813100"/>
    <s v="EDICAO DE REVISTAS                                               "/>
    <x v="2"/>
    <x v="1"/>
    <x v="1"/>
    <x v="1"/>
    <n v="1.6995153585033496"/>
    <n v="60000"/>
    <n v="101970.92151020098"/>
  </r>
  <r>
    <x v="24"/>
    <s v="SUDESTE             "/>
    <s v="J5821200"/>
    <s v="EDICAO INTEGRADA A IMPRESSAO DE LIVROS                           "/>
    <x v="2"/>
    <x v="1"/>
    <x v="1"/>
    <x v="1"/>
    <n v="1.6995153585033496"/>
    <n v="1630090"/>
    <n v="2770362.9907427249"/>
  </r>
  <r>
    <x v="24"/>
    <s v="SUDESTE             "/>
    <s v="J5821200"/>
    <s v="EDICAO INTEGRADA A IMPRESSAO DE LIVROS                           "/>
    <x v="2"/>
    <x v="1"/>
    <x v="1"/>
    <x v="1"/>
    <n v="1.6995153585033496"/>
    <n v="95000"/>
    <n v="161453.9590578182"/>
  </r>
  <r>
    <x v="24"/>
    <s v="SUDESTE             "/>
    <s v="J5822101"/>
    <s v="EDICAO INTEGRADA A IMPRESSAO DE JORNAIS DIARIOS                  "/>
    <x v="2"/>
    <x v="1"/>
    <x v="1"/>
    <x v="1"/>
    <n v="1.6995153585033496"/>
    <n v="81392"/>
    <n v="138326.95405930464"/>
  </r>
  <r>
    <x v="24"/>
    <s v="SUDESTE             "/>
    <s v="J5823900"/>
    <s v="EDICAO INTEGRADA A IMPRESSAO DE REVISTAS                         "/>
    <x v="2"/>
    <x v="1"/>
    <x v="1"/>
    <x v="1"/>
    <n v="1.6995153585033496"/>
    <n v="160888"/>
    <n v="273431.62699888693"/>
  </r>
  <r>
    <x v="24"/>
    <s v="SUDESTE             "/>
    <s v="J5823900"/>
    <s v="EDICAO INTEGRADA A IMPRESSAO DE REVISTAS                         "/>
    <x v="2"/>
    <x v="1"/>
    <x v="1"/>
    <x v="1"/>
    <n v="1.6995153585033496"/>
    <n v="114970"/>
    <n v="195393.28076713011"/>
  </r>
  <r>
    <x v="24"/>
    <s v="SUDESTE             "/>
    <s v="J5829800"/>
    <s v="EDICAO INTEGRADA IMPRESSAO CADASTRO LISTA OUTRO PRODUTO GRAFICO  "/>
    <x v="0"/>
    <x v="1"/>
    <x v="1"/>
    <x v="1"/>
    <n v="1.6995153585033496"/>
    <n v="290618"/>
    <n v="493909.75445752643"/>
  </r>
  <r>
    <x v="24"/>
    <s v="SUDESTE             "/>
    <s v="J5829800"/>
    <s v="EDICAO INTEGRADA IMPRESSAO CADASTRO LISTA OUTRO PRODUTO GRAFICO  "/>
    <x v="0"/>
    <x v="1"/>
    <x v="1"/>
    <x v="1"/>
    <n v="1.6995153585033496"/>
    <n v="421579"/>
    <n v="716479.98532248358"/>
  </r>
  <r>
    <x v="24"/>
    <s v="SUDESTE             "/>
    <s v="J5829800"/>
    <s v="EDICAO INTEGRADA IMPRESSAO CADASTRO LISTA OUTRO PRODUTO GRAFICO  "/>
    <x v="0"/>
    <x v="1"/>
    <x v="1"/>
    <x v="1"/>
    <n v="1.6995153585033496"/>
    <n v="824000"/>
    <n v="1400400.6554067601"/>
  </r>
  <r>
    <x v="24"/>
    <s v="SUDESTE             "/>
    <s v="J5829800"/>
    <s v="EDICAO INTEGRADA IMPRESSAO CADASTRO LISTA OUTRO PRODUTO GRAFICO  "/>
    <x v="0"/>
    <x v="1"/>
    <x v="1"/>
    <x v="1"/>
    <n v="1.6995153585033496"/>
    <n v="3603183"/>
    <n v="6123664.8479981748"/>
  </r>
  <r>
    <x v="24"/>
    <s v="SUDESTE             "/>
    <s v="J5829800"/>
    <s v="EDICAO INTEGRADA IMPRESSAO CADASTRO LISTA OUTRO PRODUTO GRAFICO  "/>
    <x v="0"/>
    <x v="1"/>
    <x v="1"/>
    <x v="1"/>
    <n v="1.6995153585033496"/>
    <n v="115580"/>
    <n v="196429.98513581714"/>
  </r>
  <r>
    <x v="24"/>
    <s v="SUDESTE             "/>
    <s v="J5829800"/>
    <s v="EDICAO INTEGRADA IMPRESSAO CADASTRO LISTA OUTRO PRODUTO GRAFICO  "/>
    <x v="0"/>
    <x v="1"/>
    <x v="1"/>
    <x v="1"/>
    <n v="1.6995153585033496"/>
    <n v="769500"/>
    <n v="1307777.0683683276"/>
  </r>
  <r>
    <x v="24"/>
    <s v="SUDESTE             "/>
    <s v="J5911100"/>
    <s v="ATIV PROD CINEMATOGRAFICA DE VIDEOS E DE PROGRAMAS DE TELEVISAO  "/>
    <x v="5"/>
    <x v="1"/>
    <x v="0"/>
    <x v="1"/>
    <n v="1.6995153585033496"/>
    <n v="8000069"/>
    <n v="13596240.134586534"/>
  </r>
  <r>
    <x v="24"/>
    <s v="SUDESTE             "/>
    <s v="J5911100"/>
    <s v="ATIV PROD CINEMATOGRAFICA DE VIDEOS E DE PROGRAMAS DE TELEVISAO  "/>
    <x v="5"/>
    <x v="1"/>
    <x v="0"/>
    <x v="1"/>
    <n v="1.6995153585033496"/>
    <n v="2500049"/>
    <n v="4248871.6725109406"/>
  </r>
  <r>
    <x v="24"/>
    <s v="SUDESTE             "/>
    <s v="J5911100"/>
    <s v="ATIV PROD CINEMATOGRAFICA DE VIDEOS E DE PROGRAMAS DE TELEVISAO  "/>
    <x v="5"/>
    <x v="1"/>
    <x v="0"/>
    <x v="1"/>
    <n v="1.6995153585033496"/>
    <n v="4162555"/>
    <n v="7074326.1531149102"/>
  </r>
  <r>
    <x v="24"/>
    <s v="SUDESTE             "/>
    <s v="J5911100"/>
    <s v="ATIV PROD CINEMATOGRAFICA DE VIDEOS E DE PROGRAMAS DE TELEVISAO  "/>
    <x v="5"/>
    <x v="0"/>
    <x v="0"/>
    <x v="1"/>
    <n v="1.6995153585033496"/>
    <n v="1000000"/>
    <n v="1699515.3585033496"/>
  </r>
  <r>
    <x v="24"/>
    <s v="SUDESTE             "/>
    <s v="J5911100"/>
    <s v="ATIV PROD CINEMATOGRAFICA DE VIDEOS E DE PROGRAMAS DE TELEVISAO  "/>
    <x v="5"/>
    <x v="1"/>
    <x v="0"/>
    <x v="1"/>
    <n v="1.6995153585033496"/>
    <n v="487500"/>
    <n v="828513.73727038293"/>
  </r>
  <r>
    <x v="24"/>
    <s v="SUDESTE             "/>
    <s v="J5911100"/>
    <s v="ATIV PROD CINEMATOGRAFICA DE VIDEOS E DE PROGRAMAS DE TELEVISAO  "/>
    <x v="5"/>
    <x v="1"/>
    <x v="0"/>
    <x v="1"/>
    <n v="1.6995153585033496"/>
    <n v="2000000"/>
    <n v="3399030.7170066992"/>
  </r>
  <r>
    <x v="24"/>
    <s v="SUDESTE             "/>
    <s v="J5911100"/>
    <s v="ATIV PROD CINEMATOGRAFICA DE VIDEOS E DE PROGRAMAS DE TELEVISAO  "/>
    <x v="5"/>
    <x v="1"/>
    <x v="0"/>
    <x v="1"/>
    <n v="1.6995153585033496"/>
    <n v="2100000"/>
    <n v="3568982.2528570341"/>
  </r>
  <r>
    <x v="24"/>
    <s v="SUDESTE             "/>
    <s v="J5911100"/>
    <s v="ATIV PROD CINEMATOGRAFICA DE VIDEOS E DE PROGRAMAS DE TELEVISAO  "/>
    <x v="5"/>
    <x v="1"/>
    <x v="0"/>
    <x v="1"/>
    <n v="1.6995153585033496"/>
    <n v="790000"/>
    <n v="1342617.133217646"/>
  </r>
  <r>
    <x v="24"/>
    <s v="SUDESTE             "/>
    <s v="J5911102"/>
    <s v="PRODUCAO DE FILMES PARA PUBLICIDADE                              "/>
    <x v="5"/>
    <x v="1"/>
    <x v="1"/>
    <x v="1"/>
    <n v="1.6995153585033496"/>
    <n v="1934"/>
    <n v="3286.8627033454782"/>
  </r>
  <r>
    <x v="24"/>
    <s v="SUDESTE             "/>
    <s v="J5911199"/>
    <s v="ATIV PD CINEMATOGRAFICA VIDEO PROG TELEVISAO NAO ESPECI ANTERIOR "/>
    <x v="5"/>
    <x v="1"/>
    <x v="1"/>
    <x v="1"/>
    <n v="1.6995153585033496"/>
    <n v="22588"/>
    <n v="38388.65291787366"/>
  </r>
  <r>
    <x v="24"/>
    <s v="SUDESTE             "/>
    <s v="J5911199"/>
    <s v="ATIV PD CINEMATOGRAFICA VIDEO PROG TELEVISAO NAO ESPECI ANTERIOR "/>
    <x v="5"/>
    <x v="1"/>
    <x v="1"/>
    <x v="1"/>
    <n v="1.6995153585033496"/>
    <n v="74000"/>
    <n v="125764.13652924787"/>
  </r>
  <r>
    <x v="24"/>
    <s v="SUDESTE             "/>
    <s v="J5912099"/>
    <s v="ATIV POS-PROD CINEMATOG VIDEO PROG TELEVISAO NAO ESPECI ANTERIOR "/>
    <x v="5"/>
    <x v="1"/>
    <x v="1"/>
    <x v="1"/>
    <n v="1.6995153585033496"/>
    <n v="27015"/>
    <n v="45912.407409967986"/>
  </r>
  <r>
    <x v="24"/>
    <s v="SUDESTE             "/>
    <s v="J5913800"/>
    <s v="DISTRIBUICAO CINEMATOGRAFICA DE VIDEO E DE PROGRAMA DE TELEVISAO "/>
    <x v="5"/>
    <x v="1"/>
    <x v="1"/>
    <x v="1"/>
    <n v="1.6995153585033496"/>
    <n v="61124"/>
    <n v="103881.17677315873"/>
  </r>
  <r>
    <x v="24"/>
    <s v="SUDESTE             "/>
    <s v="J5913800"/>
    <s v="DISTRIBUICAO CINEMATOGRAFICA DE VIDEO E DE PROGRAMA DE TELEVISAO "/>
    <x v="5"/>
    <x v="1"/>
    <x v="1"/>
    <x v="1"/>
    <n v="1.6995153585033496"/>
    <n v="111200"/>
    <n v="188986.10786557247"/>
  </r>
  <r>
    <x v="24"/>
    <s v="SUDESTE             "/>
    <s v="J5920100"/>
    <s v="ATIVIDADES DE GRAVACAO DE SOM E DE EDICAO DE MUSICA              "/>
    <x v="3"/>
    <x v="1"/>
    <x v="1"/>
    <x v="1"/>
    <n v="1.6995153585033496"/>
    <n v="122401"/>
    <n v="208022.37939616849"/>
  </r>
  <r>
    <x v="24"/>
    <s v="SUDESTE             "/>
    <s v="J6010100"/>
    <s v="ATIVIDADES DE RADIO                                              "/>
    <x v="5"/>
    <x v="1"/>
    <x v="1"/>
    <x v="1"/>
    <n v="1.6995153585033496"/>
    <n v="206703"/>
    <n v="351294.92314871785"/>
  </r>
  <r>
    <x v="24"/>
    <s v="SUDESTE             "/>
    <s v="J6010100"/>
    <s v="ATIVIDADES DE RADIO                                              "/>
    <x v="5"/>
    <x v="1"/>
    <x v="1"/>
    <x v="1"/>
    <n v="1.6995153585033496"/>
    <n v="153720"/>
    <n v="261249.50090913489"/>
  </r>
  <r>
    <x v="24"/>
    <s v="SUDESTE             "/>
    <s v="J6021700"/>
    <s v="ATIVIDADES DE TELEVISAO ABERTA                                   "/>
    <x v="5"/>
    <x v="1"/>
    <x v="1"/>
    <x v="1"/>
    <n v="1.6995153585033496"/>
    <n v="2747794"/>
    <n v="4669918.1050033532"/>
  </r>
  <r>
    <x v="24"/>
    <s v="SUDESTE             "/>
    <s v="J6021700"/>
    <s v="ATIVIDADES DE TELEVISAO ABERTA                                   "/>
    <x v="5"/>
    <x v="1"/>
    <x v="1"/>
    <x v="1"/>
    <n v="1.6995153585033496"/>
    <n v="63483"/>
    <n v="107890.33350386814"/>
  </r>
  <r>
    <x v="24"/>
    <s v="SUDESTE             "/>
    <s v="J6021700"/>
    <s v="ATIVIDADES DE TELEVISAO ABERTA                                   "/>
    <x v="5"/>
    <x v="1"/>
    <x v="0"/>
    <x v="1"/>
    <n v="1.6995153585033496"/>
    <n v="1674000"/>
    <n v="2844988.7101346073"/>
  </r>
  <r>
    <x v="24"/>
    <s v="SUDESTE             "/>
    <s v="J6021700"/>
    <s v="ATIVIDADES DE TELEVISAO ABERTA                                   "/>
    <x v="5"/>
    <x v="1"/>
    <x v="0"/>
    <x v="1"/>
    <n v="1.6995153585033496"/>
    <n v="564800"/>
    <n v="959886.27448269178"/>
  </r>
  <r>
    <x v="24"/>
    <s v="SUDESTE             "/>
    <s v="J6021700"/>
    <s v="ATIVIDADES DE TELEVISAO ABERTA                                   "/>
    <x v="5"/>
    <x v="1"/>
    <x v="1"/>
    <x v="1"/>
    <n v="1.6995153585033496"/>
    <n v="296144"/>
    <n v="503301.27632861596"/>
  </r>
  <r>
    <x v="24"/>
    <s v="SUDESTE             "/>
    <s v="J6021700"/>
    <s v="ATIVIDADES DE TELEVISAO ABERTA                                   "/>
    <x v="5"/>
    <x v="1"/>
    <x v="1"/>
    <x v="1"/>
    <n v="1.6995153585033496"/>
    <n v="1465416"/>
    <n v="2490496.9985965444"/>
  </r>
  <r>
    <x v="24"/>
    <s v="SUDESTE             "/>
    <s v="J6022501"/>
    <s v="PROGRAMADORAS                                                    "/>
    <x v="5"/>
    <x v="1"/>
    <x v="1"/>
    <x v="1"/>
    <n v="1.6995153585033496"/>
    <n v="12975"/>
    <n v="22051.21177658096"/>
  </r>
  <r>
    <x v="24"/>
    <s v="SUDESTE             "/>
    <s v="J6022502"/>
    <s v="ATIV RELACIONADA A TELEVISAO POR ASSINATURA EXCETO PROGRAMADORAS "/>
    <x v="5"/>
    <x v="1"/>
    <x v="0"/>
    <x v="1"/>
    <n v="1.6995153585033496"/>
    <n v="13200002"/>
    <n v="22433606.131274931"/>
  </r>
  <r>
    <x v="24"/>
    <s v="SUDESTE             "/>
    <s v="P8592999"/>
    <s v="ENSINO DE ARTE E CULTURA NAO ESPECIFICADO ANTERIORMENTE          "/>
    <x v="6"/>
    <x v="1"/>
    <x v="1"/>
    <x v="1"/>
    <n v="1.6995153585033496"/>
    <n v="12640"/>
    <n v="21481.874131482338"/>
  </r>
  <r>
    <x v="24"/>
    <s v="SUDESTE             "/>
    <s v="R9001902"/>
    <s v="PRODUCAO MUSICAL                                                 "/>
    <x v="4"/>
    <x v="1"/>
    <x v="1"/>
    <x v="1"/>
    <n v="1.6995153585033496"/>
    <n v="22003"/>
    <n v="37394.436433149203"/>
  </r>
  <r>
    <x v="24"/>
    <s v="SUDESTE             "/>
    <s v="R9001903"/>
    <s v="PRODUCAO DE ESPETACULOS DE DANCA                                 "/>
    <x v="4"/>
    <x v="1"/>
    <x v="1"/>
    <x v="1"/>
    <n v="1.6995153585033496"/>
    <n v="2400"/>
    <n v="4078.8368604080388"/>
  </r>
  <r>
    <x v="24"/>
    <s v="SUDESTE             "/>
    <s v="R9001906"/>
    <s v="ATIVIDADES DE SONORIZACAO E DE ILUMINACAO                        "/>
    <x v="4"/>
    <x v="1"/>
    <x v="1"/>
    <x v="1"/>
    <n v="1.6995153585033496"/>
    <n v="107984"/>
    <n v="183520.4664726257"/>
  </r>
  <r>
    <x v="24"/>
    <s v="SUDESTE             "/>
    <s v="R9001999"/>
    <s v="ARTE CENICA ESPETAC ATIVI COMPLEMENTARES NAO ESPECI ANTERIOR     "/>
    <x v="4"/>
    <x v="1"/>
    <x v="1"/>
    <x v="1"/>
    <n v="1.6995153585033496"/>
    <n v="76846"/>
    <n v="130600.9572395484"/>
  </r>
  <r>
    <x v="24"/>
    <s v="SUDESTE             "/>
    <s v="R9003500"/>
    <s v="GESTAO ESPACO P/ARTE CENICA ESPETACULO OUTRA ATIVIDADE ARTISTICA "/>
    <x v="4"/>
    <x v="1"/>
    <x v="1"/>
    <x v="1"/>
    <n v="1.6995153585033496"/>
    <n v="9370"/>
    <n v="15924.458909176385"/>
  </r>
  <r>
    <x v="24"/>
    <s v="SUDESTE             "/>
    <s v="R9100000"/>
    <s v="ATIVIDADES LIGADAS AO PATRIMONIO CULTURAL E AMBIENTAL            "/>
    <x v="0"/>
    <x v="0"/>
    <x v="0"/>
    <x v="1"/>
    <n v="1.6995153585033496"/>
    <n v="278979"/>
    <n v="474129.09519990598"/>
  </r>
  <r>
    <x v="24"/>
    <s v="SUDESTE             "/>
    <s v="R9101500"/>
    <s v="ATIVIDADES DE BIBLIOTECAS E ARQUIVOS                             "/>
    <x v="1"/>
    <x v="0"/>
    <x v="0"/>
    <x v="1"/>
    <n v="1.6995153585033496"/>
    <n v="228695"/>
    <n v="388670.66491292353"/>
  </r>
  <r>
    <x v="24"/>
    <s v="SUDESTE             "/>
    <s v="S9491000"/>
    <s v="ATIVIDADES DE ORGANIZACOES RELIGIOSAS OU FILOSOFICAS             "/>
    <x v="0"/>
    <x v="0"/>
    <x v="0"/>
    <x v="1"/>
    <n v="1.6995153585033496"/>
    <n v="370000"/>
    <n v="628820.68264623929"/>
  </r>
  <r>
    <x v="24"/>
    <s v="SUDESTE             "/>
    <s v="S9493600"/>
    <s v="ATIVIDADES DE ORGANIZACOES ASSOCIATIVAS LIGADAS A CULTURA E ARTE "/>
    <x v="4"/>
    <x v="1"/>
    <x v="1"/>
    <x v="1"/>
    <n v="1.6995153585033496"/>
    <n v="183609"/>
    <n v="312046.31545944151"/>
  </r>
  <r>
    <x v="25"/>
    <s v="NORTE               "/>
    <s v="C1811302"/>
    <s v="IMPRESSAO DE LIVROS, REVISTAS E OUTRAS PUBLICACOES PERIODICAS    "/>
    <x v="0"/>
    <x v="1"/>
    <x v="1"/>
    <x v="1"/>
    <n v="1.6995153585033496"/>
    <n v="14290"/>
    <n v="24286.074473012864"/>
  </r>
  <r>
    <x v="25"/>
    <s v="NORTE               "/>
    <s v="G4761001"/>
    <s v="COMERCIO VAREJISTA DE LIVROS                                     "/>
    <x v="2"/>
    <x v="1"/>
    <x v="1"/>
    <x v="1"/>
    <n v="1.6995153585033496"/>
    <n v="89300"/>
    <n v="151766.7215143491"/>
  </r>
  <r>
    <x v="25"/>
    <s v="NORTE               "/>
    <s v="G4762800"/>
    <s v="COMERCIO VAREJISTA DE DISCOS, CDS, DVDS E FITAS                  "/>
    <x v="3"/>
    <x v="1"/>
    <x v="1"/>
    <x v="1"/>
    <n v="1.6995153585033496"/>
    <n v="1276"/>
    <n v="2168.5815974502739"/>
  </r>
  <r>
    <x v="1"/>
    <s v="NORDESTE            "/>
    <s v="G4761002"/>
    <s v="COMERCIO VAREJISTA DE JORNAIS E REVISTAS                         "/>
    <x v="2"/>
    <x v="1"/>
    <x v="1"/>
    <x v="2"/>
    <n v="1.6292670641140776"/>
    <n v="14529"/>
    <n v="23671.621174513435"/>
  </r>
  <r>
    <x v="1"/>
    <s v="NORDESTE            "/>
    <s v="J5811500"/>
    <s v="EDICAO DE LIVROS                                                 "/>
    <x v="2"/>
    <x v="1"/>
    <x v="1"/>
    <x v="2"/>
    <n v="1.6292670641140776"/>
    <n v="70000"/>
    <n v="114048.69448798543"/>
  </r>
  <r>
    <x v="1"/>
    <s v="NORDESTE            "/>
    <s v="J6010100"/>
    <s v="ATIVIDADES DE RADIO                                              "/>
    <x v="5"/>
    <x v="1"/>
    <x v="1"/>
    <x v="2"/>
    <n v="1.6292670641140776"/>
    <n v="14683"/>
    <n v="23922.528302387003"/>
  </r>
  <r>
    <x v="1"/>
    <s v="NORDESTE            "/>
    <s v="J6010100"/>
    <s v="ATIVIDADES DE RADIO                                              "/>
    <x v="5"/>
    <x v="1"/>
    <x v="1"/>
    <x v="2"/>
    <n v="1.6292670641140776"/>
    <n v="34890"/>
    <n v="56845.127866940165"/>
  </r>
  <r>
    <x v="1"/>
    <s v="NORDESTE            "/>
    <s v="J6021700"/>
    <s v="ATIVIDADES DE TELEVISAO ABERTA                                   "/>
    <x v="5"/>
    <x v="1"/>
    <x v="1"/>
    <x v="2"/>
    <n v="1.6292670641140776"/>
    <n v="25548"/>
    <n v="41624.514953986458"/>
  </r>
  <r>
    <x v="1"/>
    <s v="NORDESTE            "/>
    <s v="J6021700"/>
    <s v="ATIVIDADES DE TELEVISAO ABERTA                                   "/>
    <x v="5"/>
    <x v="1"/>
    <x v="1"/>
    <x v="2"/>
    <n v="1.6292670641140776"/>
    <n v="42351"/>
    <n v="69001.089432295295"/>
  </r>
  <r>
    <x v="2"/>
    <s v="NORTE               "/>
    <s v="C1811302"/>
    <s v="IMPRESSAO DE LIVROS, REVISTAS E OUTRAS PUBLICACOES PERIODICAS    "/>
    <x v="0"/>
    <x v="1"/>
    <x v="1"/>
    <x v="2"/>
    <n v="1.6292670641140776"/>
    <n v="1354"/>
    <n v="2206.0276048104611"/>
  </r>
  <r>
    <x v="2"/>
    <s v="NORTE               "/>
    <s v="G4756300"/>
    <s v="COM VAREJISTA ESPECIALIZADO DE INSTRUMENTOS MUSICAIS E ACESSORIO "/>
    <x v="3"/>
    <x v="1"/>
    <x v="1"/>
    <x v="2"/>
    <n v="1.6292670641140776"/>
    <n v="18027"/>
    <n v="29370.797364784477"/>
  </r>
  <r>
    <x v="2"/>
    <s v="NORTE               "/>
    <s v="G4761001"/>
    <s v="COMERCIO VAREJISTA DE LIVROS                                     "/>
    <x v="2"/>
    <x v="1"/>
    <x v="1"/>
    <x v="2"/>
    <n v="1.6292670641140776"/>
    <n v="19833"/>
    <n v="32313.253682574501"/>
  </r>
  <r>
    <x v="2"/>
    <s v="NORTE               "/>
    <s v="G4762800"/>
    <s v="COMERCIO VAREJISTA DE DISCOS, CDS, DVDS E FITAS                  "/>
    <x v="3"/>
    <x v="1"/>
    <x v="1"/>
    <x v="2"/>
    <n v="1.6292670641140776"/>
    <n v="24426"/>
    <n v="39796.47730805046"/>
  </r>
  <r>
    <x v="2"/>
    <s v="NORTE               "/>
    <s v="G4762800"/>
    <s v="COMERCIO VAREJISTA DE DISCOS, CDS, DVDS E FITAS                  "/>
    <x v="3"/>
    <x v="1"/>
    <x v="1"/>
    <x v="2"/>
    <n v="1.6292670641140776"/>
    <n v="2665"/>
    <n v="4341.9967258640172"/>
  </r>
  <r>
    <x v="2"/>
    <s v="NORTE               "/>
    <s v="J5829800"/>
    <s v="EDICAO INTEGRADA IMPRESSAO CADASTRO LISTA OUTRO PRODUTO GRAFICO  "/>
    <x v="0"/>
    <x v="1"/>
    <x v="1"/>
    <x v="2"/>
    <n v="1.6292670641140776"/>
    <n v="13865"/>
    <n v="22589.787843941685"/>
  </r>
  <r>
    <x v="2"/>
    <s v="NORTE               "/>
    <s v="J5829800"/>
    <s v="EDICAO INTEGRADA IMPRESSAO CADASTRO LISTA OUTRO PRODUTO GRAFICO  "/>
    <x v="0"/>
    <x v="1"/>
    <x v="1"/>
    <x v="2"/>
    <n v="1.6292670641140776"/>
    <n v="1280000"/>
    <n v="2085461.8420660193"/>
  </r>
  <r>
    <x v="2"/>
    <s v="NORTE               "/>
    <s v="J5911100"/>
    <s v="ATIV PROD CINEMATOGRAFICA DE VIDEOS E DE PROGRAMAS DE TELEVISAO  "/>
    <x v="5"/>
    <x v="1"/>
    <x v="0"/>
    <x v="2"/>
    <n v="1.6292670641140776"/>
    <n v="750000"/>
    <n v="1221950.2980855582"/>
  </r>
  <r>
    <x v="3"/>
    <s v="NORTE               "/>
    <s v="C1811302"/>
    <s v="IMPRESSAO DE LIVROS, REVISTAS E OUTRAS PUBLICACOES PERIODICAS    "/>
    <x v="0"/>
    <x v="1"/>
    <x v="1"/>
    <x v="2"/>
    <n v="1.6292670641140776"/>
    <n v="9139"/>
    <n v="14889.871698938556"/>
  </r>
  <r>
    <x v="3"/>
    <s v="NORTE               "/>
    <s v="C1811302"/>
    <s v="IMPRESSAO DE LIVROS, REVISTAS E OUTRAS PUBLICACOES PERIODICAS    "/>
    <x v="0"/>
    <x v="1"/>
    <x v="1"/>
    <x v="2"/>
    <n v="1.6292670641140776"/>
    <n v="27155"/>
    <n v="44242.747126017777"/>
  </r>
  <r>
    <x v="4"/>
    <s v="NORDESTE            "/>
    <s v="C1811301"/>
    <s v="IMPRESSAO DE JORNAIS                                             "/>
    <x v="0"/>
    <x v="1"/>
    <x v="1"/>
    <x v="2"/>
    <n v="1.6292670641140776"/>
    <n v="34010"/>
    <n v="55411.37285051978"/>
  </r>
  <r>
    <x v="4"/>
    <s v="NORDESTE            "/>
    <s v="C1811302"/>
    <s v="IMPRESSAO DE LIVROS, REVISTAS E OUTRAS PUBLICACOES PERIODICAS    "/>
    <x v="0"/>
    <x v="1"/>
    <x v="1"/>
    <x v="2"/>
    <n v="1.6292670641140776"/>
    <n v="4022"/>
    <n v="6552.9121318668203"/>
  </r>
  <r>
    <x v="4"/>
    <s v="NORDESTE            "/>
    <s v="C1811302"/>
    <s v="IMPRESSAO DE LIVROS, REVISTAS E OUTRAS PUBLICACOES PERIODICAS    "/>
    <x v="0"/>
    <x v="1"/>
    <x v="1"/>
    <x v="2"/>
    <n v="1.6292670641140776"/>
    <n v="21069"/>
    <n v="34327.0277738195"/>
  </r>
  <r>
    <x v="4"/>
    <s v="NORDESTE            "/>
    <s v="C1811302"/>
    <s v="IMPRESSAO DE LIVROS, REVISTAS E OUTRAS PUBLICACOES PERIODICAS    "/>
    <x v="0"/>
    <x v="1"/>
    <x v="1"/>
    <x v="2"/>
    <n v="1.6292670641140776"/>
    <n v="9618"/>
    <n v="15670.290622649198"/>
  </r>
  <r>
    <x v="4"/>
    <s v="NORDESTE            "/>
    <s v="G4649407"/>
    <s v="COMERCIO ATACADISTA DE FILMES, CDS, DVDS, FITAS E DISCOS         "/>
    <x v="0"/>
    <x v="1"/>
    <x v="1"/>
    <x v="2"/>
    <n v="1.6292670641140776"/>
    <n v="10616"/>
    <n v="17296.299152635049"/>
  </r>
  <r>
    <x v="4"/>
    <s v="NORDESTE            "/>
    <s v="G4649407"/>
    <s v="COMERCIO ATACADISTA DE FILMES, CDS, DVDS, FITAS E DISCOS         "/>
    <x v="0"/>
    <x v="1"/>
    <x v="1"/>
    <x v="2"/>
    <n v="1.6292670641140776"/>
    <n v="41888"/>
    <n v="68246.738781610489"/>
  </r>
  <r>
    <x v="4"/>
    <s v="NORDESTE            "/>
    <s v="G4649407"/>
    <s v="COMERCIO ATACADISTA DE FILMES, CDS, DVDS, FITAS E DISCOS         "/>
    <x v="0"/>
    <x v="1"/>
    <x v="1"/>
    <x v="2"/>
    <n v="1.6292670641140776"/>
    <n v="50940"/>
    <n v="82994.864245971112"/>
  </r>
  <r>
    <x v="4"/>
    <s v="NORDESTE            "/>
    <s v="G4756300"/>
    <s v="COM VAREJISTA ESPECIALIZADO DE INSTRUMENTOS MUSICAIS E ACESSORIO "/>
    <x v="3"/>
    <x v="1"/>
    <x v="1"/>
    <x v="2"/>
    <n v="1.6292670641140776"/>
    <n v="7865"/>
    <n v="12814.18545925722"/>
  </r>
  <r>
    <x v="4"/>
    <s v="NORDESTE            "/>
    <s v="G4756300"/>
    <s v="COM VAREJISTA ESPECIALIZADO DE INSTRUMENTOS MUSICAIS E ACESSORIO "/>
    <x v="3"/>
    <x v="1"/>
    <x v="1"/>
    <x v="2"/>
    <n v="1.6292670641140776"/>
    <n v="17515"/>
    <n v="28536.612627958071"/>
  </r>
  <r>
    <x v="4"/>
    <s v="NORDESTE            "/>
    <s v="G4756300"/>
    <s v="COM VAREJISTA ESPECIALIZADO DE INSTRUMENTOS MUSICAIS E ACESSORIO "/>
    <x v="3"/>
    <x v="1"/>
    <x v="1"/>
    <x v="2"/>
    <n v="1.6292670641140776"/>
    <n v="38836"/>
    <n v="63274.215701934321"/>
  </r>
  <r>
    <x v="4"/>
    <s v="NORDESTE            "/>
    <s v="G4756300"/>
    <s v="COM VAREJISTA ESPECIALIZADO DE INSTRUMENTOS MUSICAIS E ACESSORIO "/>
    <x v="3"/>
    <x v="1"/>
    <x v="1"/>
    <x v="2"/>
    <n v="1.6292670641140776"/>
    <n v="16743"/>
    <n v="27278.818454462002"/>
  </r>
  <r>
    <x v="4"/>
    <s v="NORDESTE            "/>
    <s v="G4761001"/>
    <s v="COMERCIO VAREJISTA DE LIVROS                                     "/>
    <x v="2"/>
    <x v="1"/>
    <x v="1"/>
    <x v="2"/>
    <n v="1.6292670641140776"/>
    <n v="33487"/>
    <n v="54559.266175988116"/>
  </r>
  <r>
    <x v="4"/>
    <s v="NORDESTE            "/>
    <s v="G4761001"/>
    <s v="COMERCIO VAREJISTA DE LIVROS                                     "/>
    <x v="2"/>
    <x v="1"/>
    <x v="1"/>
    <x v="2"/>
    <n v="1.6292670641140776"/>
    <n v="5715"/>
    <n v="9311.2612714119532"/>
  </r>
  <r>
    <x v="4"/>
    <s v="NORDESTE            "/>
    <s v="G4761001"/>
    <s v="COMERCIO VAREJISTA DE LIVROS                                     "/>
    <x v="2"/>
    <x v="1"/>
    <x v="1"/>
    <x v="2"/>
    <n v="1.6292670641140776"/>
    <n v="28574"/>
    <n v="46554.677089995654"/>
  </r>
  <r>
    <x v="4"/>
    <s v="NORDESTE            "/>
    <s v="G4761001"/>
    <s v="COMERCIO VAREJISTA DE LIVROS                                     "/>
    <x v="2"/>
    <x v="1"/>
    <x v="1"/>
    <x v="2"/>
    <n v="1.6292670641140776"/>
    <n v="99693"/>
    <n v="162426.52142272473"/>
  </r>
  <r>
    <x v="4"/>
    <s v="NORDESTE            "/>
    <s v="G4761001"/>
    <s v="COMERCIO VAREJISTA DE LIVROS                                     "/>
    <x v="2"/>
    <x v="1"/>
    <x v="1"/>
    <x v="2"/>
    <n v="1.6292670641140776"/>
    <n v="38964"/>
    <n v="63482.761886140921"/>
  </r>
  <r>
    <x v="4"/>
    <s v="NORDESTE            "/>
    <s v="G4761002"/>
    <s v="COMERCIO VAREJISTA DE JORNAIS E REVISTAS                         "/>
    <x v="2"/>
    <x v="1"/>
    <x v="1"/>
    <x v="2"/>
    <n v="1.6292670641140776"/>
    <n v="2839"/>
    <n v="4625.4891950198662"/>
  </r>
  <r>
    <x v="4"/>
    <s v="NORDESTE            "/>
    <s v="G4761002"/>
    <s v="COMERCIO VAREJISTA DE JORNAIS E REVISTAS                         "/>
    <x v="2"/>
    <x v="1"/>
    <x v="1"/>
    <x v="2"/>
    <n v="1.6292670641140776"/>
    <n v="1810"/>
    <n v="2948.9733860464803"/>
  </r>
  <r>
    <x v="4"/>
    <s v="NORDESTE            "/>
    <s v="G4761002"/>
    <s v="COMERCIO VAREJISTA DE JORNAIS E REVISTAS                         "/>
    <x v="2"/>
    <x v="1"/>
    <x v="1"/>
    <x v="2"/>
    <n v="1.6292670641140776"/>
    <n v="14064"/>
    <n v="22914.011989700386"/>
  </r>
  <r>
    <x v="4"/>
    <s v="NORDESTE            "/>
    <s v="G4761002"/>
    <s v="COMERCIO VAREJISTA DE JORNAIS E REVISTAS                         "/>
    <x v="2"/>
    <x v="1"/>
    <x v="1"/>
    <x v="2"/>
    <n v="1.6292670641140776"/>
    <n v="5369"/>
    <n v="8747.5348672284836"/>
  </r>
  <r>
    <x v="4"/>
    <s v="NORDESTE            "/>
    <s v="G4761002"/>
    <s v="COMERCIO VAREJISTA DE JORNAIS E REVISTAS                         "/>
    <x v="2"/>
    <x v="1"/>
    <x v="1"/>
    <x v="2"/>
    <n v="1.6292670641140776"/>
    <n v="10000"/>
    <n v="16292.670641140776"/>
  </r>
  <r>
    <x v="4"/>
    <s v="NORDESTE            "/>
    <s v="G4762800"/>
    <s v="COMERCIO VAREJISTA DE DISCOS, CDS, DVDS E FITAS                  "/>
    <x v="3"/>
    <x v="1"/>
    <x v="1"/>
    <x v="2"/>
    <n v="1.6292670641140776"/>
    <n v="4836"/>
    <n v="7879.1355220556798"/>
  </r>
  <r>
    <x v="4"/>
    <s v="NORDESTE            "/>
    <s v="J5811500"/>
    <s v="EDICAO DE LIVROS                                                 "/>
    <x v="2"/>
    <x v="1"/>
    <x v="1"/>
    <x v="2"/>
    <n v="1.6292670641140776"/>
    <n v="37795"/>
    <n v="61578.148688191563"/>
  </r>
  <r>
    <x v="4"/>
    <s v="NORDESTE            "/>
    <s v="J5819100"/>
    <s v="EDICAO DE CADASTROS, LISTAS E OUTROS PRODUTOS GRAFICOS           "/>
    <x v="0"/>
    <x v="1"/>
    <x v="1"/>
    <x v="2"/>
    <n v="1.6292670641140776"/>
    <n v="2916"/>
    <n v="4750.9427589566503"/>
  </r>
  <r>
    <x v="4"/>
    <s v="NORDESTE            "/>
    <s v="J5822101"/>
    <s v="EDICAO INTEGRADA A IMPRESSAO DE JORNAIS DIARIOS                  "/>
    <x v="2"/>
    <x v="1"/>
    <x v="1"/>
    <x v="2"/>
    <n v="1.6292670641140776"/>
    <n v="95200"/>
    <n v="155106.2245036602"/>
  </r>
  <r>
    <x v="4"/>
    <s v="NORDESTE            "/>
    <s v="J5822101"/>
    <s v="EDICAO INTEGRADA A IMPRESSAO DE JORNAIS DIARIOS                  "/>
    <x v="2"/>
    <x v="1"/>
    <x v="1"/>
    <x v="2"/>
    <n v="1.6292670641140776"/>
    <n v="14618"/>
    <n v="23816.625943219587"/>
  </r>
  <r>
    <x v="4"/>
    <s v="NORDESTE            "/>
    <s v="J5829800"/>
    <s v="EDICAO INTEGRADA IMPRESSAO CADASTRO LISTA OUTRO PRODUTO GRAFICO  "/>
    <x v="0"/>
    <x v="1"/>
    <x v="1"/>
    <x v="2"/>
    <n v="1.6292670641140776"/>
    <n v="73208"/>
    <n v="119275.38322966339"/>
  </r>
  <r>
    <x v="4"/>
    <s v="NORDESTE            "/>
    <s v="J5911100"/>
    <s v="ATIV PROD CINEMATOGRAFICA DE VIDEOS E DE PROGRAMAS DE TELEVISAO  "/>
    <x v="5"/>
    <x v="1"/>
    <x v="0"/>
    <x v="2"/>
    <n v="1.6292670641140776"/>
    <n v="240000"/>
    <n v="391024.09538737865"/>
  </r>
  <r>
    <x v="4"/>
    <s v="NORDESTE            "/>
    <s v="J5911100"/>
    <s v="ATIV PROD CINEMATOGRAFICA DE VIDEOS E DE PROGRAMAS DE TELEVISAO  "/>
    <x v="5"/>
    <x v="1"/>
    <x v="0"/>
    <x v="2"/>
    <n v="1.6292670641140776"/>
    <n v="200000"/>
    <n v="325853.41282281553"/>
  </r>
  <r>
    <x v="4"/>
    <s v="NORDESTE            "/>
    <s v="J5911199"/>
    <s v="ATIV PD CINEMATOGRAFICA VIDEO PROG TELEVISAO NAO ESPECI ANTERIOR "/>
    <x v="5"/>
    <x v="1"/>
    <x v="1"/>
    <x v="2"/>
    <n v="1.6292670641140776"/>
    <n v="3030"/>
    <n v="4936.6792042656552"/>
  </r>
  <r>
    <x v="4"/>
    <s v="NORDESTE            "/>
    <s v="J5920100"/>
    <s v="ATIVIDADES DE GRAVACAO DE SOM E DE EDICAO DE MUSICA              "/>
    <x v="3"/>
    <x v="1"/>
    <x v="1"/>
    <x v="2"/>
    <n v="1.6292670641140776"/>
    <n v="11025"/>
    <n v="17962.669381857704"/>
  </r>
  <r>
    <x v="4"/>
    <s v="NORDESTE            "/>
    <s v="J6010100"/>
    <s v="ATIVIDADES DE RADIO                                              "/>
    <x v="5"/>
    <x v="1"/>
    <x v="1"/>
    <x v="2"/>
    <n v="1.6292670641140776"/>
    <n v="6566"/>
    <n v="10697.767542973033"/>
  </r>
  <r>
    <x v="4"/>
    <s v="NORDESTE            "/>
    <s v="J6010100"/>
    <s v="ATIVIDADES DE RADIO                                              "/>
    <x v="5"/>
    <x v="1"/>
    <x v="1"/>
    <x v="2"/>
    <n v="1.6292670641140776"/>
    <n v="22400"/>
    <n v="36495.582236155336"/>
  </r>
  <r>
    <x v="4"/>
    <s v="NORDESTE            "/>
    <s v="J6021700"/>
    <s v="ATIVIDADES DE TELEVISAO ABERTA                                   "/>
    <x v="5"/>
    <x v="1"/>
    <x v="1"/>
    <x v="2"/>
    <n v="1.6292670641140776"/>
    <n v="261524"/>
    <n v="426092.43967537006"/>
  </r>
  <r>
    <x v="4"/>
    <s v="NORDESTE            "/>
    <s v="J6021700"/>
    <s v="ATIVIDADES DE TELEVISAO ABERTA                                   "/>
    <x v="5"/>
    <x v="1"/>
    <x v="1"/>
    <x v="2"/>
    <n v="1.6292670641140776"/>
    <n v="53178"/>
    <n v="86641.163935458419"/>
  </r>
  <r>
    <x v="4"/>
    <s v="NORDESTE            "/>
    <s v="J6021700"/>
    <s v="ATIVIDADES DE TELEVISAO ABERTA                                   "/>
    <x v="5"/>
    <x v="1"/>
    <x v="1"/>
    <x v="2"/>
    <n v="1.6292670641140776"/>
    <n v="213149"/>
    <n v="347276.64544885152"/>
  </r>
  <r>
    <x v="4"/>
    <s v="NORDESTE            "/>
    <s v="J6021700"/>
    <s v="ATIVIDADES DE TELEVISAO ABERTA                                   "/>
    <x v="5"/>
    <x v="1"/>
    <x v="1"/>
    <x v="2"/>
    <n v="1.6292670641140776"/>
    <n v="9180"/>
    <n v="14956.671648567233"/>
  </r>
  <r>
    <x v="4"/>
    <s v="NORDESTE            "/>
    <s v="R9001902"/>
    <s v="PRODUCAO MUSICAL                                                 "/>
    <x v="4"/>
    <x v="1"/>
    <x v="1"/>
    <x v="2"/>
    <n v="1.6292670641140776"/>
    <n v="9241"/>
    <n v="15056.056939478191"/>
  </r>
  <r>
    <x v="4"/>
    <s v="NORDESTE            "/>
    <s v="R9001902"/>
    <s v="PRODUCAO MUSICAL                                                 "/>
    <x v="4"/>
    <x v="1"/>
    <x v="1"/>
    <x v="2"/>
    <n v="1.6292670641140776"/>
    <n v="1357"/>
    <n v="2210.9154060028031"/>
  </r>
  <r>
    <x v="4"/>
    <s v="NORDESTE            "/>
    <s v="R9001902"/>
    <s v="PRODUCAO MUSICAL                                                 "/>
    <x v="4"/>
    <x v="1"/>
    <x v="1"/>
    <x v="2"/>
    <n v="1.6292670641140776"/>
    <n v="4352"/>
    <n v="7090.5702630244659"/>
  </r>
  <r>
    <x v="4"/>
    <s v="NORDESTE            "/>
    <s v="R9001902"/>
    <s v="PRODUCAO MUSICAL                                                 "/>
    <x v="4"/>
    <x v="1"/>
    <x v="1"/>
    <x v="2"/>
    <n v="1.6292670641140776"/>
    <n v="2899"/>
    <n v="4723.2452188667112"/>
  </r>
  <r>
    <x v="4"/>
    <s v="NORDESTE            "/>
    <s v="R9001902"/>
    <s v="PRODUCAO MUSICAL                                                 "/>
    <x v="4"/>
    <x v="1"/>
    <x v="1"/>
    <x v="2"/>
    <n v="1.6292670641140776"/>
    <n v="10000"/>
    <n v="16292.670641140776"/>
  </r>
  <r>
    <x v="4"/>
    <s v="NORDESTE            "/>
    <s v="R9001905"/>
    <s v="PRODUCAO DE ESPETACULOS DE RODEIOS, VAQUEJADAS E SIMILARES       "/>
    <x v="4"/>
    <x v="1"/>
    <x v="1"/>
    <x v="2"/>
    <n v="1.6292670641140776"/>
    <n v="41932"/>
    <n v="68318.426532431506"/>
  </r>
  <r>
    <x v="4"/>
    <s v="NORDESTE            "/>
    <s v="R9001906"/>
    <s v="ATIVIDADES DE SONORIZACAO E DE ILUMINACAO                        "/>
    <x v="4"/>
    <x v="1"/>
    <x v="1"/>
    <x v="2"/>
    <n v="1.6292670641140776"/>
    <n v="2743"/>
    <n v="4469.0795568649146"/>
  </r>
  <r>
    <x v="4"/>
    <s v="NORDESTE            "/>
    <s v="R9001906"/>
    <s v="ATIVIDADES DE SONORIZACAO E DE ILUMINACAO                        "/>
    <x v="4"/>
    <x v="1"/>
    <x v="1"/>
    <x v="2"/>
    <n v="1.6292670641140776"/>
    <n v="2800"/>
    <n v="4561.9477795194171"/>
  </r>
  <r>
    <x v="4"/>
    <s v="NORDESTE            "/>
    <s v="R9001906"/>
    <s v="ATIVIDADES DE SONORIZACAO E DE ILUMINACAO                        "/>
    <x v="4"/>
    <x v="1"/>
    <x v="1"/>
    <x v="2"/>
    <n v="1.6292670641140776"/>
    <n v="43484"/>
    <n v="70847.049015936558"/>
  </r>
  <r>
    <x v="4"/>
    <s v="NORDESTE            "/>
    <s v="R9001906"/>
    <s v="ATIVIDADES DE SONORIZACAO E DE ILUMINACAO                        "/>
    <x v="4"/>
    <x v="1"/>
    <x v="1"/>
    <x v="2"/>
    <n v="1.6292670641140776"/>
    <n v="16687"/>
    <n v="27187.579498871612"/>
  </r>
  <r>
    <x v="4"/>
    <s v="NORDESTE            "/>
    <s v="R9001999"/>
    <s v="ARTE CENICA ESPETAC ATIVI COMPLEMENTARES NAO ESPECI ANTERIOR     "/>
    <x v="4"/>
    <x v="1"/>
    <x v="1"/>
    <x v="2"/>
    <n v="1.6292670641140776"/>
    <n v="16083"/>
    <n v="26203.502192146709"/>
  </r>
  <r>
    <x v="4"/>
    <s v="NORDESTE            "/>
    <s v="R9001999"/>
    <s v="ARTE CENICA ESPETAC ATIVI COMPLEMENTARES NAO ESPECI ANTERIOR     "/>
    <x v="4"/>
    <x v="1"/>
    <x v="1"/>
    <x v="2"/>
    <n v="1.6292670641140776"/>
    <n v="12876"/>
    <n v="20978.442717532864"/>
  </r>
  <r>
    <x v="4"/>
    <s v="NORDESTE            "/>
    <s v="R9102300"/>
    <s v="ATV MUSEUS EXPLOR REST ART CONSERV LUGAR PRED HIST ATRCAO SIMIL  "/>
    <x v="1"/>
    <x v="0"/>
    <x v="0"/>
    <x v="2"/>
    <n v="1.6292670641140776"/>
    <n v="48560"/>
    <n v="79117.208633379603"/>
  </r>
  <r>
    <x v="4"/>
    <s v="NORDESTE            "/>
    <s v="R9102300"/>
    <s v="ATV MUSEUS EXPLOR REST ART CONSERV LUGAR PRED HIST ATRCAO SIMIL  "/>
    <x v="1"/>
    <x v="0"/>
    <x v="0"/>
    <x v="2"/>
    <n v="1.6292670641140776"/>
    <n v="400000"/>
    <n v="651706.82564563106"/>
  </r>
  <r>
    <x v="4"/>
    <s v="NORDESTE            "/>
    <s v="R9102302"/>
    <s v="RESTAURACAO E CONSERVACAO DE LUGARES E PREDIOS HISTORICOS        "/>
    <x v="1"/>
    <x v="0"/>
    <x v="0"/>
    <x v="2"/>
    <n v="1.6292670641140776"/>
    <n v="1600000"/>
    <n v="2606827.3025825243"/>
  </r>
  <r>
    <x v="5"/>
    <s v="NORDESTE            "/>
    <s v="C1811302"/>
    <s v="IMPRESSAO DE LIVROS, REVISTAS E OUTRAS PUBLICACOES PERIODICAS    "/>
    <x v="0"/>
    <x v="1"/>
    <x v="1"/>
    <x v="2"/>
    <n v="1.6292670641140776"/>
    <n v="22147"/>
    <n v="36083.377668934474"/>
  </r>
  <r>
    <x v="5"/>
    <s v="NORDESTE            "/>
    <s v="C3220500"/>
    <s v="FABRICACAO DE INSTRUMENTOS MUSICAIS, PECAS E ACESSORIOS          "/>
    <x v="3"/>
    <x v="1"/>
    <x v="1"/>
    <x v="2"/>
    <n v="1.6292670641140776"/>
    <n v="4384"/>
    <n v="7142.7068090761159"/>
  </r>
  <r>
    <x v="5"/>
    <s v="NORDESTE            "/>
    <s v="G4647802"/>
    <s v="COMERCIO ATACADISTA DE LIVROS, JORNAIS E OUTRAS PUBLICACOES      "/>
    <x v="2"/>
    <x v="1"/>
    <x v="1"/>
    <x v="2"/>
    <n v="1.6292670641140776"/>
    <n v="9724"/>
    <n v="15842.992931445291"/>
  </r>
  <r>
    <x v="5"/>
    <s v="NORDESTE            "/>
    <s v="G4647802"/>
    <s v="COMERCIO ATACADISTA DE LIVROS, JORNAIS E OUTRAS PUBLICACOES      "/>
    <x v="2"/>
    <x v="1"/>
    <x v="1"/>
    <x v="2"/>
    <n v="1.6292670641140776"/>
    <n v="81378"/>
    <n v="132586.49514347542"/>
  </r>
  <r>
    <x v="5"/>
    <s v="NORDESTE            "/>
    <s v="G4647802"/>
    <s v="COMERCIO ATACADISTA DE LIVROS, JORNAIS E OUTRAS PUBLICACOES      "/>
    <x v="2"/>
    <x v="1"/>
    <x v="1"/>
    <x v="2"/>
    <n v="1.6292670641140776"/>
    <n v="93331"/>
    <n v="152061.12436083099"/>
  </r>
  <r>
    <x v="5"/>
    <s v="NORDESTE            "/>
    <s v="G4647802"/>
    <s v="COMERCIO ATACADISTA DE LIVROS, JORNAIS E OUTRAS PUBLICACOES      "/>
    <x v="2"/>
    <x v="1"/>
    <x v="1"/>
    <x v="2"/>
    <n v="1.6292670641140776"/>
    <n v="55527"/>
    <n v="90468.312269062386"/>
  </r>
  <r>
    <x v="5"/>
    <s v="NORDESTE            "/>
    <s v="G4756300"/>
    <s v="COM VAREJISTA ESPECIALIZADO DE INSTRUMENTOS MUSICAIS E ACESSORIO "/>
    <x v="3"/>
    <x v="1"/>
    <x v="1"/>
    <x v="2"/>
    <n v="1.6292670641140776"/>
    <n v="51637"/>
    <n v="84130.463389658631"/>
  </r>
  <r>
    <x v="5"/>
    <s v="NORDESTE            "/>
    <s v="G4756300"/>
    <s v="COM VAREJISTA ESPECIALIZADO DE INSTRUMENTOS MUSICAIS E ACESSORIO "/>
    <x v="3"/>
    <x v="1"/>
    <x v="1"/>
    <x v="2"/>
    <n v="1.6292670641140776"/>
    <n v="6900"/>
    <n v="11241.942742387135"/>
  </r>
  <r>
    <x v="5"/>
    <s v="NORDESTE            "/>
    <s v="G4756300"/>
    <s v="COM VAREJISTA ESPECIALIZADO DE INSTRUMENTOS MUSICAIS E ACESSORIO "/>
    <x v="3"/>
    <x v="1"/>
    <x v="1"/>
    <x v="2"/>
    <n v="1.6292670641140776"/>
    <n v="108597"/>
    <n v="176933.51536159648"/>
  </r>
  <r>
    <x v="5"/>
    <s v="NORDESTE            "/>
    <s v="G4756300"/>
    <s v="COM VAREJISTA ESPECIALIZADO DE INSTRUMENTOS MUSICAIS E ACESSORIO "/>
    <x v="3"/>
    <x v="1"/>
    <x v="1"/>
    <x v="2"/>
    <n v="1.6292670641140776"/>
    <n v="85185"/>
    <n v="138789.11485655772"/>
  </r>
  <r>
    <x v="5"/>
    <s v="NORDESTE            "/>
    <s v="G4761001"/>
    <s v="COMERCIO VAREJISTA DE LIVROS                                     "/>
    <x v="2"/>
    <x v="1"/>
    <x v="1"/>
    <x v="2"/>
    <n v="1.6292670641140776"/>
    <n v="18170"/>
    <n v="29603.782554952792"/>
  </r>
  <r>
    <x v="5"/>
    <s v="NORDESTE            "/>
    <s v="G4761001"/>
    <s v="COMERCIO VAREJISTA DE LIVROS                                     "/>
    <x v="2"/>
    <x v="1"/>
    <x v="1"/>
    <x v="2"/>
    <n v="1.6292670641140776"/>
    <n v="3607"/>
    <n v="5876.7663002594782"/>
  </r>
  <r>
    <x v="5"/>
    <s v="NORDESTE            "/>
    <s v="G4761001"/>
    <s v="COMERCIO VAREJISTA DE LIVROS                                     "/>
    <x v="2"/>
    <x v="1"/>
    <x v="1"/>
    <x v="2"/>
    <n v="1.6292670641140776"/>
    <n v="16134"/>
    <n v="26286.59481241653"/>
  </r>
  <r>
    <x v="5"/>
    <s v="NORDESTE            "/>
    <s v="G4761001"/>
    <s v="COMERCIO VAREJISTA DE LIVROS                                     "/>
    <x v="2"/>
    <x v="1"/>
    <x v="1"/>
    <x v="2"/>
    <n v="1.6292670641140776"/>
    <n v="55423"/>
    <n v="90298.868494394526"/>
  </r>
  <r>
    <x v="5"/>
    <s v="NORDESTE            "/>
    <s v="G4762800"/>
    <s v="COMERCIO VAREJISTA DE DISCOS, CDS, DVDS E FITAS                  "/>
    <x v="3"/>
    <x v="1"/>
    <x v="1"/>
    <x v="2"/>
    <n v="1.6292670641140776"/>
    <n v="28003"/>
    <n v="45624.365596386517"/>
  </r>
  <r>
    <x v="5"/>
    <s v="NORDESTE            "/>
    <s v="G4762800"/>
    <s v="COMERCIO VAREJISTA DE DISCOS, CDS, DVDS E FITAS                  "/>
    <x v="3"/>
    <x v="1"/>
    <x v="1"/>
    <x v="2"/>
    <n v="1.6292670641140776"/>
    <n v="30706"/>
    <n v="50028.274470686869"/>
  </r>
  <r>
    <x v="5"/>
    <s v="NORDESTE            "/>
    <s v="J5821200"/>
    <s v="EDICAO INTEGRADA A IMPRESSAO DE LIVROS                           "/>
    <x v="2"/>
    <x v="1"/>
    <x v="1"/>
    <x v="2"/>
    <n v="1.6292670641140776"/>
    <n v="1357"/>
    <n v="2210.9154060028031"/>
  </r>
  <r>
    <x v="5"/>
    <s v="NORDESTE            "/>
    <s v="J5821200"/>
    <s v="EDICAO INTEGRADA A IMPRESSAO DE LIVROS                           "/>
    <x v="2"/>
    <x v="1"/>
    <x v="1"/>
    <x v="2"/>
    <n v="1.6292670641140776"/>
    <n v="1132"/>
    <n v="1844.3303165771358"/>
  </r>
  <r>
    <x v="5"/>
    <s v="NORDESTE            "/>
    <s v="J5829800"/>
    <s v="EDICAO INTEGRADA IMPRESSAO CADASTRO LISTA OUTRO PRODUTO GRAFICO  "/>
    <x v="0"/>
    <x v="1"/>
    <x v="1"/>
    <x v="2"/>
    <n v="1.6292670641140776"/>
    <n v="1069"/>
    <n v="1741.686491537949"/>
  </r>
  <r>
    <x v="5"/>
    <s v="NORDESTE            "/>
    <s v="J5829800"/>
    <s v="EDICAO INTEGRADA IMPRESSAO CADASTRO LISTA OUTRO PRODUTO GRAFICO  "/>
    <x v="0"/>
    <x v="1"/>
    <x v="1"/>
    <x v="2"/>
    <n v="1.6292670641140776"/>
    <n v="41041"/>
    <n v="66866.749578305855"/>
  </r>
  <r>
    <x v="5"/>
    <s v="NORDESTE            "/>
    <s v="J5829800"/>
    <s v="EDICAO INTEGRADA IMPRESSAO CADASTRO LISTA OUTRO PRODUTO GRAFICO  "/>
    <x v="0"/>
    <x v="1"/>
    <x v="1"/>
    <x v="2"/>
    <n v="1.6292670641140776"/>
    <n v="9424"/>
    <n v="15354.212812211068"/>
  </r>
  <r>
    <x v="5"/>
    <s v="NORDESTE            "/>
    <s v="J5829800"/>
    <s v="EDICAO INTEGRADA IMPRESSAO CADASTRO LISTA OUTRO PRODUTO GRAFICO  "/>
    <x v="0"/>
    <x v="1"/>
    <x v="1"/>
    <x v="2"/>
    <n v="1.6292670641140776"/>
    <n v="34387"/>
    <n v="56025.606533690785"/>
  </r>
  <r>
    <x v="5"/>
    <s v="NORDESTE            "/>
    <s v="J5829800"/>
    <s v="EDICAO INTEGRADA IMPRESSAO CADASTRO LISTA OUTRO PRODUTO GRAFICO  "/>
    <x v="0"/>
    <x v="1"/>
    <x v="1"/>
    <x v="2"/>
    <n v="1.6292670641140776"/>
    <n v="113354"/>
    <n v="184683.93878558715"/>
  </r>
  <r>
    <x v="5"/>
    <s v="NORDESTE            "/>
    <s v="J6010100"/>
    <s v="ATIVIDADES DE RADIO                                              "/>
    <x v="5"/>
    <x v="1"/>
    <x v="1"/>
    <x v="2"/>
    <n v="1.6292670641140776"/>
    <n v="55715"/>
    <n v="90774.614477115829"/>
  </r>
  <r>
    <x v="5"/>
    <s v="NORDESTE            "/>
    <s v="R9001906"/>
    <s v="ATIVIDADES DE SONORIZACAO E DE ILUMINACAO                        "/>
    <x v="4"/>
    <x v="1"/>
    <x v="1"/>
    <x v="2"/>
    <n v="1.6292670641140776"/>
    <n v="91891"/>
    <n v="149714.97978850669"/>
  </r>
  <r>
    <x v="5"/>
    <s v="NORDESTE            "/>
    <s v="R9001999"/>
    <s v="ARTE CENICA ESPETAC ATIVI COMPLEMENTARES NAO ESPECI ANTERIOR     "/>
    <x v="4"/>
    <x v="1"/>
    <x v="1"/>
    <x v="2"/>
    <n v="1.6292670641140776"/>
    <n v="48364"/>
    <n v="78797.872288813247"/>
  </r>
  <r>
    <x v="5"/>
    <s v="NORDESTE            "/>
    <s v="R9101500"/>
    <s v="ATIVIDADES DE BIBLIOTECAS E ARQUIVOS                             "/>
    <x v="1"/>
    <x v="0"/>
    <x v="0"/>
    <x v="2"/>
    <n v="1.6292670641140776"/>
    <n v="51912"/>
    <n v="84578.511832289994"/>
  </r>
  <r>
    <x v="6"/>
    <s v="CENTRO OESTE        "/>
    <s v="C1811302"/>
    <s v="IMPRESSAO DE LIVROS, REVISTAS E OUTRAS PUBLICACOES PERIODICAS    "/>
    <x v="0"/>
    <x v="1"/>
    <x v="1"/>
    <x v="2"/>
    <n v="1.6292670641140776"/>
    <n v="1029"/>
    <n v="1676.5158089733859"/>
  </r>
  <r>
    <x v="6"/>
    <s v="CENTRO OESTE        "/>
    <s v="C1811302"/>
    <s v="IMPRESSAO DE LIVROS, REVISTAS E OUTRAS PUBLICACOES PERIODICAS    "/>
    <x v="0"/>
    <x v="1"/>
    <x v="1"/>
    <x v="2"/>
    <n v="1.6292670641140776"/>
    <n v="10000"/>
    <n v="16292.670641140776"/>
  </r>
  <r>
    <x v="6"/>
    <s v="CENTRO OESTE        "/>
    <s v="G4756300"/>
    <s v="COM VAREJISTA ESPECIALIZADO DE INSTRUMENTOS MUSICAIS E ACESSORIO "/>
    <x v="3"/>
    <x v="1"/>
    <x v="1"/>
    <x v="2"/>
    <n v="1.6292670641140776"/>
    <n v="9519"/>
    <n v="15508.993183301905"/>
  </r>
  <r>
    <x v="6"/>
    <s v="CENTRO OESTE        "/>
    <s v="G4756300"/>
    <s v="COM VAREJISTA ESPECIALIZADO DE INSTRUMENTOS MUSICAIS E ACESSORIO "/>
    <x v="3"/>
    <x v="1"/>
    <x v="1"/>
    <x v="2"/>
    <n v="1.6292670641140776"/>
    <n v="27099"/>
    <n v="44151.508170427391"/>
  </r>
  <r>
    <x v="6"/>
    <s v="CENTRO OESTE        "/>
    <s v="G4756300"/>
    <s v="COM VAREJISTA ESPECIALIZADO DE INSTRUMENTOS MUSICAIS E ACESSORIO "/>
    <x v="3"/>
    <x v="1"/>
    <x v="1"/>
    <x v="2"/>
    <n v="1.6292670641140776"/>
    <n v="4268"/>
    <n v="6953.7118296388835"/>
  </r>
  <r>
    <x v="6"/>
    <s v="CENTRO OESTE        "/>
    <s v="G4756300"/>
    <s v="COM VAREJISTA ESPECIALIZADO DE INSTRUMENTOS MUSICAIS E ACESSORIO "/>
    <x v="3"/>
    <x v="1"/>
    <x v="1"/>
    <x v="2"/>
    <n v="1.6292670641140776"/>
    <n v="15325"/>
    <n v="24968.517757548241"/>
  </r>
  <r>
    <x v="6"/>
    <s v="CENTRO OESTE        "/>
    <s v="G4761001"/>
    <s v="COMERCIO VAREJISTA DE LIVROS                                     "/>
    <x v="2"/>
    <x v="1"/>
    <x v="1"/>
    <x v="2"/>
    <n v="1.6292670641140776"/>
    <n v="1142"/>
    <n v="1860.6229872182766"/>
  </r>
  <r>
    <x v="6"/>
    <s v="CENTRO OESTE        "/>
    <s v="G4761001"/>
    <s v="COMERCIO VAREJISTA DE LIVROS                                     "/>
    <x v="2"/>
    <x v="1"/>
    <x v="1"/>
    <x v="2"/>
    <n v="1.6292670641140776"/>
    <n v="21019"/>
    <n v="34245.564420613795"/>
  </r>
  <r>
    <x v="6"/>
    <s v="CENTRO OESTE        "/>
    <s v="G4761001"/>
    <s v="COMERCIO VAREJISTA DE LIVROS                                     "/>
    <x v="2"/>
    <x v="1"/>
    <x v="1"/>
    <x v="2"/>
    <n v="1.6292670641140776"/>
    <n v="54083"/>
    <n v="88115.650628481657"/>
  </r>
  <r>
    <x v="6"/>
    <s v="CENTRO OESTE        "/>
    <s v="G4762800"/>
    <s v="COMERCIO VAREJISTA DE DISCOS, CDS, DVDS E FITAS                  "/>
    <x v="3"/>
    <x v="1"/>
    <x v="1"/>
    <x v="2"/>
    <n v="1.6292670641140776"/>
    <n v="26505"/>
    <n v="43183.723534343626"/>
  </r>
  <r>
    <x v="6"/>
    <s v="CENTRO OESTE        "/>
    <s v="G4762800"/>
    <s v="COMERCIO VAREJISTA DE DISCOS, CDS, DVDS E FITAS                  "/>
    <x v="3"/>
    <x v="1"/>
    <x v="1"/>
    <x v="2"/>
    <n v="1.6292670641140776"/>
    <n v="6821"/>
    <n v="11113.230644322124"/>
  </r>
  <r>
    <x v="6"/>
    <s v="CENTRO OESTE        "/>
    <s v="J5812301"/>
    <s v="EDICAO DE JORNAIS DIARIOS                                        "/>
    <x v="2"/>
    <x v="1"/>
    <x v="1"/>
    <x v="2"/>
    <n v="1.6292670641140776"/>
    <n v="7157"/>
    <n v="11660.664377864454"/>
  </r>
  <r>
    <x v="6"/>
    <s v="CENTRO OESTE        "/>
    <s v="J5812301"/>
    <s v="EDICAO DE JORNAIS DIARIOS                                        "/>
    <x v="2"/>
    <x v="1"/>
    <x v="1"/>
    <x v="2"/>
    <n v="1.6292670641140776"/>
    <n v="1796"/>
    <n v="2926.1636471488832"/>
  </r>
  <r>
    <x v="6"/>
    <s v="CENTRO OESTE        "/>
    <s v="J5829800"/>
    <s v="EDICAO INTEGRADA IMPRESSAO CADASTRO LISTA OUTRO PRODUTO GRAFICO  "/>
    <x v="0"/>
    <x v="1"/>
    <x v="1"/>
    <x v="2"/>
    <n v="1.6292670641140776"/>
    <n v="40300"/>
    <n v="65659.462683797334"/>
  </r>
  <r>
    <x v="6"/>
    <s v="CENTRO OESTE        "/>
    <s v="J6022501"/>
    <s v="PROGRAMADORAS                                                    "/>
    <x v="5"/>
    <x v="1"/>
    <x v="1"/>
    <x v="2"/>
    <n v="1.6292670641140776"/>
    <n v="113484"/>
    <n v="184895.74350392199"/>
  </r>
  <r>
    <x v="6"/>
    <s v="CENTRO OESTE        "/>
    <s v="J6022501"/>
    <s v="PROGRAMADORAS                                                    "/>
    <x v="5"/>
    <x v="1"/>
    <x v="1"/>
    <x v="2"/>
    <n v="1.6292670641140776"/>
    <n v="1517147"/>
    <n v="2471837.6385194804"/>
  </r>
  <r>
    <x v="6"/>
    <s v="CENTRO OESTE        "/>
    <s v="R9001902"/>
    <s v="PRODUCAO MUSICAL                                                 "/>
    <x v="4"/>
    <x v="1"/>
    <x v="1"/>
    <x v="2"/>
    <n v="1.6292670641140776"/>
    <n v="48705"/>
    <n v="79353.452357676157"/>
  </r>
  <r>
    <x v="6"/>
    <s v="CENTRO OESTE        "/>
    <s v="R9002701"/>
    <s v="ATIVI ARTISTA PLASTICO, JORNALISTAS INDEPENDENTES E ESCRITORES   "/>
    <x v="6"/>
    <x v="1"/>
    <x v="1"/>
    <x v="2"/>
    <n v="1.6292670641140776"/>
    <n v="4150"/>
    <n v="6761.4583160734219"/>
  </r>
  <r>
    <x v="6"/>
    <s v="CENTRO OESTE        "/>
    <s v="S9430800"/>
    <s v="ATIVIDADES DE ASSOCIACOES DE DEFESA DE DIREITOS SOCIAIS          "/>
    <x v="0"/>
    <x v="0"/>
    <x v="0"/>
    <x v="2"/>
    <n v="1.6292670641140776"/>
    <n v="37100"/>
    <n v="60445.808078632283"/>
  </r>
  <r>
    <x v="6"/>
    <s v="CENTRO OESTE        "/>
    <s v="S9493600"/>
    <s v="ATIVIDADES DE ORGANIZACOES ASSOCIATIVAS LIGADAS A CULTURA E ARTE "/>
    <x v="4"/>
    <x v="1"/>
    <x v="1"/>
    <x v="2"/>
    <n v="1.6292670641140776"/>
    <n v="3268705"/>
    <n v="5325593.3988050064"/>
  </r>
  <r>
    <x v="7"/>
    <s v="SUDESTE             "/>
    <s v="C3220500"/>
    <s v="FABRICACAO DE INSTRUMENTOS MUSICAIS, PECAS E ACESSORIOS          "/>
    <x v="3"/>
    <x v="1"/>
    <x v="1"/>
    <x v="2"/>
    <n v="1.6292670641140776"/>
    <n v="40000"/>
    <n v="65170.682564563103"/>
  </r>
  <r>
    <x v="7"/>
    <s v="SUDESTE             "/>
    <s v="G4756300"/>
    <s v="COM VAREJISTA ESPECIALIZADO DE INSTRUMENTOS MUSICAIS E ACESSORIO "/>
    <x v="3"/>
    <x v="1"/>
    <x v="1"/>
    <x v="2"/>
    <n v="1.6292670641140776"/>
    <n v="16406"/>
    <n v="26729.755453855556"/>
  </r>
  <r>
    <x v="7"/>
    <s v="SUDESTE             "/>
    <s v="G4756300"/>
    <s v="COM VAREJISTA ESPECIALIZADO DE INSTRUMENTOS MUSICAIS E ACESSORIO "/>
    <x v="3"/>
    <x v="1"/>
    <x v="1"/>
    <x v="2"/>
    <n v="1.6292670641140776"/>
    <n v="3371"/>
    <n v="5492.2592731285558"/>
  </r>
  <r>
    <x v="7"/>
    <s v="SUDESTE             "/>
    <s v="G4756300"/>
    <s v="COM VAREJISTA ESPECIALIZADO DE INSTRUMENTOS MUSICAIS E ACESSORIO "/>
    <x v="3"/>
    <x v="1"/>
    <x v="1"/>
    <x v="2"/>
    <n v="1.6292670641140776"/>
    <n v="5165"/>
    <n v="8415.1643861492103"/>
  </r>
  <r>
    <x v="7"/>
    <s v="SUDESTE             "/>
    <s v="G4756300"/>
    <s v="COM VAREJISTA ESPECIALIZADO DE INSTRUMENTOS MUSICAIS E ACESSORIO "/>
    <x v="3"/>
    <x v="1"/>
    <x v="1"/>
    <x v="2"/>
    <n v="1.6292670641140776"/>
    <n v="20000"/>
    <n v="32585.341282281552"/>
  </r>
  <r>
    <x v="7"/>
    <s v="SUDESTE             "/>
    <s v="G4761001"/>
    <s v="COMERCIO VAREJISTA DE LIVROS                                     "/>
    <x v="2"/>
    <x v="1"/>
    <x v="1"/>
    <x v="2"/>
    <n v="1.6292670641140776"/>
    <n v="3728"/>
    <n v="6073.9076150172814"/>
  </r>
  <r>
    <x v="7"/>
    <s v="SUDESTE             "/>
    <s v="G4761001"/>
    <s v="COMERCIO VAREJISTA DE LIVROS                                     "/>
    <x v="2"/>
    <x v="1"/>
    <x v="1"/>
    <x v="2"/>
    <n v="1.6292670641140776"/>
    <n v="2398"/>
    <n v="3906.9824197455582"/>
  </r>
  <r>
    <x v="7"/>
    <s v="SUDESTE             "/>
    <s v="G4762800"/>
    <s v="COMERCIO VAREJISTA DE DISCOS, CDS, DVDS E FITAS                  "/>
    <x v="3"/>
    <x v="1"/>
    <x v="1"/>
    <x v="2"/>
    <n v="1.6292670641140776"/>
    <n v="2942"/>
    <n v="4793.3037026236161"/>
  </r>
  <r>
    <x v="7"/>
    <s v="SUDESTE             "/>
    <s v="G4762800"/>
    <s v="COMERCIO VAREJISTA DE DISCOS, CDS, DVDS E FITAS                  "/>
    <x v="3"/>
    <x v="1"/>
    <x v="1"/>
    <x v="2"/>
    <n v="1.6292670641140776"/>
    <n v="20000"/>
    <n v="32585.341282281552"/>
  </r>
  <r>
    <x v="7"/>
    <s v="SUDESTE             "/>
    <s v="J5812301"/>
    <s v="EDICAO DE JORNAIS DIARIOS                                        "/>
    <x v="2"/>
    <x v="1"/>
    <x v="1"/>
    <x v="2"/>
    <n v="1.6292670641140776"/>
    <n v="5000"/>
    <n v="8146.3353205703879"/>
  </r>
  <r>
    <x v="7"/>
    <s v="SUDESTE             "/>
    <s v="J5821200"/>
    <s v="EDICAO INTEGRADA A IMPRESSAO DE LIVROS                           "/>
    <x v="2"/>
    <x v="1"/>
    <x v="1"/>
    <x v="2"/>
    <n v="1.6292670641140776"/>
    <n v="35064"/>
    <n v="57128.620336096021"/>
  </r>
  <r>
    <x v="7"/>
    <s v="SUDESTE             "/>
    <s v="J5821200"/>
    <s v="EDICAO INTEGRADA A IMPRESSAO DE LIVROS                           "/>
    <x v="2"/>
    <x v="1"/>
    <x v="1"/>
    <x v="2"/>
    <n v="1.6292670641140776"/>
    <n v="9898"/>
    <n v="16126.485400601141"/>
  </r>
  <r>
    <x v="7"/>
    <s v="SUDESTE             "/>
    <s v="J5829800"/>
    <s v="EDICAO INTEGRADA IMPRESSAO CADASTRO LISTA OUTRO PRODUTO GRAFICO  "/>
    <x v="0"/>
    <x v="1"/>
    <x v="1"/>
    <x v="2"/>
    <n v="1.6292670641140776"/>
    <n v="12073"/>
    <n v="19670.14126504926"/>
  </r>
  <r>
    <x v="7"/>
    <s v="SUDESTE             "/>
    <s v="J5911102"/>
    <s v="PRODUCAO DE FILMES PARA PUBLICIDADE                              "/>
    <x v="5"/>
    <x v="1"/>
    <x v="1"/>
    <x v="2"/>
    <n v="1.6292670641140776"/>
    <n v="3120"/>
    <n v="5083.3132400359218"/>
  </r>
  <r>
    <x v="7"/>
    <s v="SUDESTE             "/>
    <s v="J5911199"/>
    <s v="ATIV PD CINEMATOGRAFICA VIDEO PROG TELEVISAO NAO ESPECI ANTERIOR "/>
    <x v="5"/>
    <x v="1"/>
    <x v="1"/>
    <x v="2"/>
    <n v="1.6292670641140776"/>
    <n v="10000"/>
    <n v="16292.670641140776"/>
  </r>
  <r>
    <x v="7"/>
    <s v="SUDESTE             "/>
    <s v="J5920100"/>
    <s v="ATIVIDADES DE GRAVACAO DE SOM E DE EDICAO DE MUSICA              "/>
    <x v="3"/>
    <x v="1"/>
    <x v="1"/>
    <x v="2"/>
    <n v="1.6292670641140776"/>
    <n v="20171"/>
    <n v="32863.945950245063"/>
  </r>
  <r>
    <x v="7"/>
    <s v="SUDESTE             "/>
    <s v="J6010100"/>
    <s v="ATIVIDADES DE RADIO                                              "/>
    <x v="5"/>
    <x v="1"/>
    <x v="1"/>
    <x v="2"/>
    <n v="1.6292670641140776"/>
    <n v="2135"/>
    <n v="3478.4851818835559"/>
  </r>
  <r>
    <x v="7"/>
    <s v="SUDESTE             "/>
    <s v="J6010100"/>
    <s v="ATIVIDADES DE RADIO                                              "/>
    <x v="5"/>
    <x v="1"/>
    <x v="1"/>
    <x v="2"/>
    <n v="1.6292670641140776"/>
    <n v="3648"/>
    <n v="5943.5662498881547"/>
  </r>
  <r>
    <x v="7"/>
    <s v="SUDESTE             "/>
    <s v="J6010100"/>
    <s v="ATIVIDADES DE RADIO                                              "/>
    <x v="5"/>
    <x v="1"/>
    <x v="1"/>
    <x v="2"/>
    <n v="1.6292670641140776"/>
    <n v="10299"/>
    <n v="16779.821493310887"/>
  </r>
  <r>
    <x v="7"/>
    <s v="SUDESTE             "/>
    <s v="J6021700"/>
    <s v="ATIVIDADES DE TELEVISAO ABERTA                                   "/>
    <x v="5"/>
    <x v="1"/>
    <x v="1"/>
    <x v="2"/>
    <n v="1.6292670641140776"/>
    <n v="132000"/>
    <n v="215063.25246305825"/>
  </r>
  <r>
    <x v="7"/>
    <s v="SUDESTE             "/>
    <s v="J6021700"/>
    <s v="ATIVIDADES DE TELEVISAO ABERTA                                   "/>
    <x v="5"/>
    <x v="1"/>
    <x v="1"/>
    <x v="2"/>
    <n v="1.6292670641140776"/>
    <n v="370466"/>
    <n v="603588.05217408587"/>
  </r>
  <r>
    <x v="7"/>
    <s v="SUDESTE             "/>
    <s v="J6021700"/>
    <s v="ATIVIDADES DE TELEVISAO ABERTA                                   "/>
    <x v="5"/>
    <x v="1"/>
    <x v="1"/>
    <x v="2"/>
    <n v="1.6292670641140776"/>
    <n v="34156"/>
    <n v="55649.245841880438"/>
  </r>
  <r>
    <x v="7"/>
    <s v="SUDESTE             "/>
    <s v="R9001904"/>
    <s v="PRODUCAO DE ESPETACULOS CIRCENSES, DE MARIONETES E SIMILARES     "/>
    <x v="4"/>
    <x v="1"/>
    <x v="1"/>
    <x v="2"/>
    <n v="1.6292670641140776"/>
    <n v="5000"/>
    <n v="8146.3353205703879"/>
  </r>
  <r>
    <x v="7"/>
    <s v="SUDESTE             "/>
    <s v="R9001906"/>
    <s v="ATIVIDADES DE SONORIZACAO E DE ILUMINACAO                        "/>
    <x v="4"/>
    <x v="1"/>
    <x v="1"/>
    <x v="2"/>
    <n v="1.6292670641140776"/>
    <n v="17132"/>
    <n v="27912.603342402377"/>
  </r>
  <r>
    <x v="7"/>
    <s v="SUDESTE             "/>
    <s v="S9493600"/>
    <s v="ATIVIDADES DE ORGANIZACOES ASSOCIATIVAS LIGADAS A CULTURA E ARTE "/>
    <x v="4"/>
    <x v="1"/>
    <x v="1"/>
    <x v="2"/>
    <n v="1.6292670641140776"/>
    <n v="7127"/>
    <n v="11611.78636594103"/>
  </r>
  <r>
    <x v="7"/>
    <s v="SUDESTE             "/>
    <s v="S9493600"/>
    <s v="ATIVIDADES DE ORGANIZACOES ASSOCIATIVAS LIGADAS A CULTURA E ARTE "/>
    <x v="4"/>
    <x v="1"/>
    <x v="1"/>
    <x v="2"/>
    <n v="1.6292670641140776"/>
    <n v="10000"/>
    <n v="16292.670641140776"/>
  </r>
  <r>
    <x v="8"/>
    <s v="CENTRO OESTE        "/>
    <s v="C1811302"/>
    <s v="IMPRESSAO DE LIVROS, REVISTAS E OUTRAS PUBLICACOES PERIODICAS    "/>
    <x v="0"/>
    <x v="1"/>
    <x v="1"/>
    <x v="2"/>
    <n v="1.6292670641140776"/>
    <n v="145829"/>
    <n v="237594.38669269183"/>
  </r>
  <r>
    <x v="8"/>
    <s v="CENTRO OESTE        "/>
    <s v="C1811302"/>
    <s v="IMPRESSAO DE LIVROS, REVISTAS E OUTRAS PUBLICACOES PERIODICAS    "/>
    <x v="0"/>
    <x v="1"/>
    <x v="1"/>
    <x v="2"/>
    <n v="1.6292670641140776"/>
    <n v="5948"/>
    <n v="9690.8804973505339"/>
  </r>
  <r>
    <x v="8"/>
    <s v="CENTRO OESTE        "/>
    <s v="C1811302"/>
    <s v="IMPRESSAO DE LIVROS, REVISTAS E OUTRAS PUBLICACOES PERIODICAS    "/>
    <x v="0"/>
    <x v="1"/>
    <x v="1"/>
    <x v="2"/>
    <n v="1.6292670641140776"/>
    <n v="33786"/>
    <n v="55046.417028158226"/>
  </r>
  <r>
    <x v="8"/>
    <s v="CENTRO OESTE        "/>
    <s v="C1811302"/>
    <s v="IMPRESSAO DE LIVROS, REVISTAS E OUTRAS PUBLICACOES PERIODICAS    "/>
    <x v="0"/>
    <x v="1"/>
    <x v="1"/>
    <x v="2"/>
    <n v="1.6292670641140776"/>
    <n v="33583"/>
    <n v="54715.675814143069"/>
  </r>
  <r>
    <x v="8"/>
    <s v="CENTRO OESTE        "/>
    <s v="G4647802"/>
    <s v="COMERCIO ATACADISTA DE LIVROS, JORNAIS E OUTRAS PUBLICACOES      "/>
    <x v="2"/>
    <x v="1"/>
    <x v="1"/>
    <x v="2"/>
    <n v="1.6292670641140776"/>
    <n v="10000"/>
    <n v="16292.670641140776"/>
  </r>
  <r>
    <x v="8"/>
    <s v="CENTRO OESTE        "/>
    <s v="G4649407"/>
    <s v="COMERCIO ATACADISTA DE FILMES, CDS, DVDS, FITAS E DISCOS         "/>
    <x v="0"/>
    <x v="1"/>
    <x v="1"/>
    <x v="2"/>
    <n v="1.6292670641140776"/>
    <n v="28175"/>
    <n v="45904.59953141414"/>
  </r>
  <r>
    <x v="8"/>
    <s v="CENTRO OESTE        "/>
    <s v="G4756300"/>
    <s v="COM VAREJISTA ESPECIALIZADO DE INSTRUMENTOS MUSICAIS E ACESSORIO "/>
    <x v="3"/>
    <x v="1"/>
    <x v="1"/>
    <x v="2"/>
    <n v="1.6292670641140776"/>
    <n v="18342"/>
    <n v="29884.016489980411"/>
  </r>
  <r>
    <x v="8"/>
    <s v="CENTRO OESTE        "/>
    <s v="G4756300"/>
    <s v="COM VAREJISTA ESPECIALIZADO DE INSTRUMENTOS MUSICAIS E ACESSORIO "/>
    <x v="3"/>
    <x v="1"/>
    <x v="1"/>
    <x v="2"/>
    <n v="1.6292670641140776"/>
    <n v="16151"/>
    <n v="26314.292352506469"/>
  </r>
  <r>
    <x v="8"/>
    <s v="CENTRO OESTE        "/>
    <s v="G4761001"/>
    <s v="COMERCIO VAREJISTA DE LIVROS                                     "/>
    <x v="2"/>
    <x v="1"/>
    <x v="1"/>
    <x v="2"/>
    <n v="1.6292670641140776"/>
    <n v="13062"/>
    <n v="21281.486391458082"/>
  </r>
  <r>
    <x v="8"/>
    <s v="CENTRO OESTE        "/>
    <s v="J5811500"/>
    <s v="EDICAO DE LIVROS                                                 "/>
    <x v="2"/>
    <x v="1"/>
    <x v="1"/>
    <x v="2"/>
    <n v="1.6292670641140776"/>
    <n v="12074"/>
    <n v="19671.770532113373"/>
  </r>
  <r>
    <x v="8"/>
    <s v="CENTRO OESTE        "/>
    <s v="J5812301"/>
    <s v="EDICAO DE JORNAIS DIARIOS                                        "/>
    <x v="2"/>
    <x v="1"/>
    <x v="1"/>
    <x v="2"/>
    <n v="1.6292670641140776"/>
    <n v="10000"/>
    <n v="16292.670641140776"/>
  </r>
  <r>
    <x v="8"/>
    <s v="CENTRO OESTE        "/>
    <s v="J5819100"/>
    <s v="EDICAO DE CADASTROS, LISTAS E OUTROS PRODUTOS GRAFICOS           "/>
    <x v="0"/>
    <x v="1"/>
    <x v="1"/>
    <x v="2"/>
    <n v="1.6292670641140776"/>
    <n v="19105"/>
    <n v="31127.147259899451"/>
  </r>
  <r>
    <x v="8"/>
    <s v="CENTRO OESTE        "/>
    <s v="J5819100"/>
    <s v="EDICAO DE CADASTROS, LISTAS E OUTROS PRODUTOS GRAFICOS           "/>
    <x v="0"/>
    <x v="1"/>
    <x v="1"/>
    <x v="2"/>
    <n v="1.6292670641140776"/>
    <n v="5915"/>
    <n v="9637.1146842347698"/>
  </r>
  <r>
    <x v="8"/>
    <s v="CENTRO OESTE        "/>
    <s v="J5822101"/>
    <s v="EDICAO INTEGRADA A IMPRESSAO DE JORNAIS DIARIOS                  "/>
    <x v="2"/>
    <x v="1"/>
    <x v="1"/>
    <x v="2"/>
    <n v="1.6292670641140776"/>
    <n v="21628"/>
    <n v="35237.788062659274"/>
  </r>
  <r>
    <x v="8"/>
    <s v="CENTRO OESTE        "/>
    <s v="J5822101"/>
    <s v="EDICAO INTEGRADA A IMPRESSAO DE JORNAIS DIARIOS                  "/>
    <x v="2"/>
    <x v="1"/>
    <x v="1"/>
    <x v="2"/>
    <n v="1.6292670641140776"/>
    <n v="986"/>
    <n v="1606.4573252164805"/>
  </r>
  <r>
    <x v="8"/>
    <s v="CENTRO OESTE        "/>
    <s v="J5829800"/>
    <s v="EDICAO INTEGRADA IMPRESSAO CADASTRO LISTA OUTRO PRODUTO GRAFICO  "/>
    <x v="0"/>
    <x v="1"/>
    <x v="1"/>
    <x v="2"/>
    <n v="1.6292670641140776"/>
    <n v="12059"/>
    <n v="19647.331526151662"/>
  </r>
  <r>
    <x v="8"/>
    <s v="CENTRO OESTE        "/>
    <s v="J5829800"/>
    <s v="EDICAO INTEGRADA IMPRESSAO CADASTRO LISTA OUTRO PRODUTO GRAFICO  "/>
    <x v="0"/>
    <x v="1"/>
    <x v="1"/>
    <x v="2"/>
    <n v="1.6292670641140776"/>
    <n v="4683"/>
    <n v="7629.8576612462257"/>
  </r>
  <r>
    <x v="8"/>
    <s v="CENTRO OESTE        "/>
    <s v="J5911102"/>
    <s v="PRODUCAO DE FILMES PARA PUBLICIDADE                              "/>
    <x v="5"/>
    <x v="1"/>
    <x v="1"/>
    <x v="2"/>
    <n v="1.6292670641140776"/>
    <n v="10000"/>
    <n v="16292.670641140776"/>
  </r>
  <r>
    <x v="8"/>
    <s v="CENTRO OESTE        "/>
    <s v="J5912099"/>
    <s v="ATIV POS-PROD CINEMATOG VIDEO PROG TELEVISAO NAO ESPECI ANTERIOR "/>
    <x v="5"/>
    <x v="1"/>
    <x v="1"/>
    <x v="2"/>
    <n v="1.6292670641140776"/>
    <n v="3303"/>
    <n v="5381.4691127687984"/>
  </r>
  <r>
    <x v="8"/>
    <s v="CENTRO OESTE        "/>
    <s v="J5914600"/>
    <s v="ATIVIDADES DE EXIBICAO CINEMATOGRAFICA                           "/>
    <x v="5"/>
    <x v="1"/>
    <x v="1"/>
    <x v="2"/>
    <n v="1.6292670641140776"/>
    <n v="2749"/>
    <n v="4478.8551592495996"/>
  </r>
  <r>
    <x v="8"/>
    <s v="CENTRO OESTE        "/>
    <s v="J6010100"/>
    <s v="ATIVIDADES DE RADIO                                              "/>
    <x v="5"/>
    <x v="1"/>
    <x v="1"/>
    <x v="2"/>
    <n v="1.6292670641140776"/>
    <n v="39008"/>
    <n v="63554.449636961937"/>
  </r>
  <r>
    <x v="8"/>
    <s v="CENTRO OESTE        "/>
    <s v="J6010100"/>
    <s v="ATIVIDADES DE RADIO                                              "/>
    <x v="5"/>
    <x v="1"/>
    <x v="1"/>
    <x v="2"/>
    <n v="1.6292670641140776"/>
    <n v="2960"/>
    <n v="4822.6305097776694"/>
  </r>
  <r>
    <x v="8"/>
    <s v="CENTRO OESTE        "/>
    <s v="J6021700"/>
    <s v="ATIVIDADES DE TELEVISAO ABERTA                                   "/>
    <x v="5"/>
    <x v="1"/>
    <x v="1"/>
    <x v="2"/>
    <n v="1.6292670641140776"/>
    <n v="120000"/>
    <n v="195512.04769368932"/>
  </r>
  <r>
    <x v="8"/>
    <s v="CENTRO OESTE        "/>
    <s v="P8592901"/>
    <s v="ENSINO DE DANCA                                                  "/>
    <x v="6"/>
    <x v="1"/>
    <x v="1"/>
    <x v="2"/>
    <n v="1.6292670641140776"/>
    <n v="10000"/>
    <n v="16292.670641140776"/>
  </r>
  <r>
    <x v="8"/>
    <s v="CENTRO OESTE        "/>
    <s v="P8592999"/>
    <s v="ENSINO DE ARTE E CULTURA NAO ESPECIFICADO ANTERIORMENTE          "/>
    <x v="6"/>
    <x v="1"/>
    <x v="1"/>
    <x v="2"/>
    <n v="1.6292670641140776"/>
    <n v="3289"/>
    <n v="5358.6593738712018"/>
  </r>
  <r>
    <x v="8"/>
    <s v="CENTRO OESTE        "/>
    <s v="R9001906"/>
    <s v="ATIVIDADES DE SONORIZACAO E DE ILUMINACAO                        "/>
    <x v="4"/>
    <x v="1"/>
    <x v="1"/>
    <x v="2"/>
    <n v="1.6292670641140776"/>
    <n v="22112"/>
    <n v="36026.353321690483"/>
  </r>
  <r>
    <x v="8"/>
    <s v="CENTRO OESTE        "/>
    <s v="R9001906"/>
    <s v="ATIVIDADES DE SONORIZACAO E DE ILUMINACAO                        "/>
    <x v="4"/>
    <x v="1"/>
    <x v="1"/>
    <x v="2"/>
    <n v="1.6292670641140776"/>
    <n v="1497"/>
    <n v="2439.0127949787743"/>
  </r>
  <r>
    <x v="8"/>
    <s v="CENTRO OESTE        "/>
    <s v="R9101500"/>
    <s v="ATIVIDADES DE BIBLIOTECAS E ARQUIVOS                             "/>
    <x v="1"/>
    <x v="0"/>
    <x v="0"/>
    <x v="2"/>
    <n v="1.6292670641140776"/>
    <n v="296507"/>
    <n v="483089.08937927283"/>
  </r>
  <r>
    <x v="8"/>
    <s v="CENTRO OESTE        "/>
    <s v="R9102302"/>
    <s v="RESTAURACAO E CONSERVACAO DE LUGARES E PREDIOS HISTORICOS        "/>
    <x v="1"/>
    <x v="0"/>
    <x v="0"/>
    <x v="2"/>
    <n v="1.6292670641140776"/>
    <n v="126300"/>
    <n v="205776.43019760802"/>
  </r>
  <r>
    <x v="9"/>
    <s v="NORDESTE            "/>
    <s v="G4756300"/>
    <s v="COM VAREJISTA ESPECIALIZADO DE INSTRUMENTOS MUSICAIS E ACESSORIO "/>
    <x v="3"/>
    <x v="1"/>
    <x v="1"/>
    <x v="2"/>
    <n v="1.6292670641140776"/>
    <n v="3872"/>
    <n v="6308.5220722497088"/>
  </r>
  <r>
    <x v="9"/>
    <s v="NORDESTE            "/>
    <s v="G4756300"/>
    <s v="COM VAREJISTA ESPECIALIZADO DE INSTRUMENTOS MUSICAIS E ACESSORIO "/>
    <x v="3"/>
    <x v="1"/>
    <x v="1"/>
    <x v="2"/>
    <n v="1.6292670641140776"/>
    <n v="3766"/>
    <n v="6135.8197634536164"/>
  </r>
  <r>
    <x v="9"/>
    <s v="NORDESTE            "/>
    <s v="G4761001"/>
    <s v="COMERCIO VAREJISTA DE LIVROS                                     "/>
    <x v="2"/>
    <x v="1"/>
    <x v="1"/>
    <x v="2"/>
    <n v="1.6292670641140776"/>
    <n v="15234"/>
    <n v="24820.254454713857"/>
  </r>
  <r>
    <x v="9"/>
    <s v="NORDESTE            "/>
    <s v="G4761001"/>
    <s v="COMERCIO VAREJISTA DE LIVROS                                     "/>
    <x v="2"/>
    <x v="1"/>
    <x v="1"/>
    <x v="2"/>
    <n v="1.6292670641140776"/>
    <n v="78336"/>
    <n v="127630.26473444038"/>
  </r>
  <r>
    <x v="9"/>
    <s v="NORDESTE            "/>
    <s v="G4761001"/>
    <s v="COMERCIO VAREJISTA DE LIVROS                                     "/>
    <x v="2"/>
    <x v="1"/>
    <x v="1"/>
    <x v="2"/>
    <n v="1.6292670641140776"/>
    <n v="26301"/>
    <n v="42851.353053264356"/>
  </r>
  <r>
    <x v="9"/>
    <s v="NORDESTE            "/>
    <s v="G4762800"/>
    <s v="COMERCIO VAREJISTA DE DISCOS, CDS, DVDS E FITAS                  "/>
    <x v="3"/>
    <x v="1"/>
    <x v="1"/>
    <x v="2"/>
    <n v="1.6292670641140776"/>
    <n v="5947"/>
    <n v="9689.2512302864197"/>
  </r>
  <r>
    <x v="9"/>
    <s v="NORDESTE            "/>
    <s v="J6021700"/>
    <s v="ATIVIDADES DE TELEVISAO ABERTA                                   "/>
    <x v="5"/>
    <x v="1"/>
    <x v="1"/>
    <x v="2"/>
    <n v="1.6292670641140776"/>
    <n v="96727"/>
    <n v="157594.1153105624"/>
  </r>
  <r>
    <x v="9"/>
    <s v="NORDESTE            "/>
    <s v="R9102300"/>
    <s v="ATV MUSEUS EXPLOR REST ART CONSERV LUGAR PRED HIST ATRCAO SIMIL  "/>
    <x v="1"/>
    <x v="0"/>
    <x v="0"/>
    <x v="2"/>
    <n v="1.6292670641140776"/>
    <n v="297663"/>
    <n v="484972.52210538869"/>
  </r>
  <r>
    <x v="9"/>
    <s v="NORDESTE            "/>
    <s v="R9102302"/>
    <s v="RESTAURACAO E CONSERVACAO DE LUGARES E PREDIOS HISTORICOS        "/>
    <x v="1"/>
    <x v="0"/>
    <x v="0"/>
    <x v="2"/>
    <n v="1.6292670641140776"/>
    <n v="355729"/>
    <n v="579577.54345023667"/>
  </r>
  <r>
    <x v="10"/>
    <s v="SUDESTE             "/>
    <s v="C1811301"/>
    <s v="IMPRESSAO DE JORNAIS                                             "/>
    <x v="0"/>
    <x v="1"/>
    <x v="1"/>
    <x v="2"/>
    <n v="1.6292670641140776"/>
    <n v="88007"/>
    <n v="143386.90651148764"/>
  </r>
  <r>
    <x v="10"/>
    <s v="SUDESTE             "/>
    <s v="C1811301"/>
    <s v="IMPRESSAO DE JORNAIS                                             "/>
    <x v="0"/>
    <x v="1"/>
    <x v="1"/>
    <x v="2"/>
    <n v="1.6292670641140776"/>
    <n v="60383"/>
    <n v="98380.033132400349"/>
  </r>
  <r>
    <x v="10"/>
    <s v="SUDESTE             "/>
    <s v="C1811301"/>
    <s v="IMPRESSAO DE JORNAIS                                             "/>
    <x v="0"/>
    <x v="1"/>
    <x v="1"/>
    <x v="2"/>
    <n v="1.6292670641140776"/>
    <n v="15708"/>
    <n v="25592.527043103932"/>
  </r>
  <r>
    <x v="10"/>
    <s v="SUDESTE             "/>
    <s v="C1811301"/>
    <s v="IMPRESSAO DE JORNAIS                                             "/>
    <x v="0"/>
    <x v="1"/>
    <x v="1"/>
    <x v="2"/>
    <n v="1.6292670641140776"/>
    <n v="156266"/>
    <n v="254599.04704085045"/>
  </r>
  <r>
    <x v="10"/>
    <s v="SUDESTE             "/>
    <s v="C1811301"/>
    <s v="IMPRESSAO DE JORNAIS                                             "/>
    <x v="0"/>
    <x v="1"/>
    <x v="1"/>
    <x v="2"/>
    <n v="1.6292670641140776"/>
    <n v="10000"/>
    <n v="16292.670641140776"/>
  </r>
  <r>
    <x v="10"/>
    <s v="SUDESTE             "/>
    <s v="C1811302"/>
    <s v="IMPRESSAO DE LIVROS, REVISTAS E OUTRAS PUBLICACOES PERIODICAS    "/>
    <x v="0"/>
    <x v="1"/>
    <x v="1"/>
    <x v="2"/>
    <n v="1.6292670641140776"/>
    <n v="3482"/>
    <n v="5673.1079172452182"/>
  </r>
  <r>
    <x v="10"/>
    <s v="SUDESTE             "/>
    <s v="C1811302"/>
    <s v="IMPRESSAO DE LIVROS, REVISTAS E OUTRAS PUBLICACOES PERIODICAS    "/>
    <x v="0"/>
    <x v="1"/>
    <x v="1"/>
    <x v="2"/>
    <n v="1.6292670641140776"/>
    <n v="16367"/>
    <n v="26666.214038355109"/>
  </r>
  <r>
    <x v="10"/>
    <s v="SUDESTE             "/>
    <s v="C1811302"/>
    <s v="IMPRESSAO DE LIVROS, REVISTAS E OUTRAS PUBLICACOES PERIODICAS    "/>
    <x v="0"/>
    <x v="1"/>
    <x v="1"/>
    <x v="2"/>
    <n v="1.6292670641140776"/>
    <n v="7907"/>
    <n v="12882.614675950012"/>
  </r>
  <r>
    <x v="10"/>
    <s v="SUDESTE             "/>
    <s v="C1811302"/>
    <s v="IMPRESSAO DE LIVROS, REVISTAS E OUTRAS PUBLICACOES PERIODICAS    "/>
    <x v="0"/>
    <x v="1"/>
    <x v="1"/>
    <x v="2"/>
    <n v="1.6292670641140776"/>
    <n v="3000000"/>
    <n v="4887801.1923422329"/>
  </r>
  <r>
    <x v="10"/>
    <s v="SUDESTE             "/>
    <s v="C1811302"/>
    <s v="IMPRESSAO DE LIVROS, REVISTAS E OUTRAS PUBLICACOES PERIODICAS    "/>
    <x v="0"/>
    <x v="1"/>
    <x v="1"/>
    <x v="2"/>
    <n v="1.6292670641140776"/>
    <n v="51493"/>
    <n v="83895.848932426205"/>
  </r>
  <r>
    <x v="10"/>
    <s v="SUDESTE             "/>
    <s v="C1811302"/>
    <s v="IMPRESSAO DE LIVROS, REVISTAS E OUTRAS PUBLICACOES PERIODICAS    "/>
    <x v="0"/>
    <x v="1"/>
    <x v="1"/>
    <x v="2"/>
    <n v="1.6292670641140776"/>
    <n v="36478"/>
    <n v="59432.403964753321"/>
  </r>
  <r>
    <x v="10"/>
    <s v="SUDESTE             "/>
    <s v="C3220500"/>
    <s v="FABRICACAO DE INSTRUMENTOS MUSICAIS, PECAS E ACESSORIOS          "/>
    <x v="3"/>
    <x v="1"/>
    <x v="1"/>
    <x v="2"/>
    <n v="1.6292670641140776"/>
    <n v="21277"/>
    <n v="34665.915323155226"/>
  </r>
  <r>
    <x v="10"/>
    <s v="SUDESTE             "/>
    <s v="G4647802"/>
    <s v="COMERCIO ATACADISTA DE LIVROS, JORNAIS E OUTRAS PUBLICACOES      "/>
    <x v="2"/>
    <x v="1"/>
    <x v="1"/>
    <x v="2"/>
    <n v="1.6292670641140776"/>
    <n v="3834"/>
    <n v="6246.6099238133738"/>
  </r>
  <r>
    <x v="10"/>
    <s v="SUDESTE             "/>
    <s v="G4647802"/>
    <s v="COMERCIO ATACADISTA DE LIVROS, JORNAIS E OUTRAS PUBLICACOES      "/>
    <x v="2"/>
    <x v="1"/>
    <x v="1"/>
    <x v="2"/>
    <n v="1.6292670641140776"/>
    <n v="85372"/>
    <n v="139093.78779754703"/>
  </r>
  <r>
    <x v="10"/>
    <s v="SUDESTE             "/>
    <s v="G4647802"/>
    <s v="COMERCIO ATACADISTA DE LIVROS, JORNAIS E OUTRAS PUBLICACOES      "/>
    <x v="2"/>
    <x v="1"/>
    <x v="1"/>
    <x v="2"/>
    <n v="1.6292670641140776"/>
    <n v="1194"/>
    <n v="1945.3448745522087"/>
  </r>
  <r>
    <x v="10"/>
    <s v="SUDESTE             "/>
    <s v="G4756300"/>
    <s v="COM VAREJISTA ESPECIALIZADO DE INSTRUMENTOS MUSICAIS E ACESSORIO "/>
    <x v="3"/>
    <x v="1"/>
    <x v="1"/>
    <x v="2"/>
    <n v="1.6292670641140776"/>
    <n v="38996"/>
    <n v="63534.898432192575"/>
  </r>
  <r>
    <x v="10"/>
    <s v="SUDESTE             "/>
    <s v="G4756300"/>
    <s v="COM VAREJISTA ESPECIALIZADO DE INSTRUMENTOS MUSICAIS E ACESSORIO "/>
    <x v="3"/>
    <x v="1"/>
    <x v="1"/>
    <x v="2"/>
    <n v="1.6292670641140776"/>
    <n v="71860"/>
    <n v="117079.13122723762"/>
  </r>
  <r>
    <x v="10"/>
    <s v="SUDESTE             "/>
    <s v="G4756300"/>
    <s v="COM VAREJISTA ESPECIALIZADO DE INSTRUMENTOS MUSICAIS E ACESSORIO "/>
    <x v="3"/>
    <x v="1"/>
    <x v="1"/>
    <x v="2"/>
    <n v="1.6292670641140776"/>
    <n v="81224"/>
    <n v="132335.58801560185"/>
  </r>
  <r>
    <x v="10"/>
    <s v="SUDESTE             "/>
    <s v="G4756300"/>
    <s v="COM VAREJISTA ESPECIALIZADO DE INSTRUMENTOS MUSICAIS E ACESSORIO "/>
    <x v="3"/>
    <x v="1"/>
    <x v="1"/>
    <x v="2"/>
    <n v="1.6292670641140776"/>
    <n v="13687"/>
    <n v="22299.778306529381"/>
  </r>
  <r>
    <x v="10"/>
    <s v="SUDESTE             "/>
    <s v="G4761001"/>
    <s v="COMERCIO VAREJISTA DE LIVROS                                     "/>
    <x v="2"/>
    <x v="1"/>
    <x v="1"/>
    <x v="2"/>
    <n v="1.6292670641140776"/>
    <n v="7211"/>
    <n v="11748.644799326614"/>
  </r>
  <r>
    <x v="10"/>
    <s v="SUDESTE             "/>
    <s v="G4761001"/>
    <s v="COMERCIO VAREJISTA DE LIVROS                                     "/>
    <x v="2"/>
    <x v="1"/>
    <x v="1"/>
    <x v="2"/>
    <n v="1.6292670641140776"/>
    <n v="110108"/>
    <n v="179395.33789547285"/>
  </r>
  <r>
    <x v="10"/>
    <s v="SUDESTE             "/>
    <s v="G4761001"/>
    <s v="COMERCIO VAREJISTA DE LIVROS                                     "/>
    <x v="2"/>
    <x v="1"/>
    <x v="1"/>
    <x v="2"/>
    <n v="1.6292670641140776"/>
    <n v="38491"/>
    <n v="62712.118564814962"/>
  </r>
  <r>
    <x v="10"/>
    <s v="SUDESTE             "/>
    <s v="G4761001"/>
    <s v="COMERCIO VAREJISTA DE LIVROS                                     "/>
    <x v="2"/>
    <x v="1"/>
    <x v="1"/>
    <x v="2"/>
    <n v="1.6292670641140776"/>
    <n v="83800"/>
    <n v="136532.5799727597"/>
  </r>
  <r>
    <x v="10"/>
    <s v="SUDESTE             "/>
    <s v="G4761001"/>
    <s v="COMERCIO VAREJISTA DE LIVROS                                     "/>
    <x v="2"/>
    <x v="1"/>
    <x v="1"/>
    <x v="2"/>
    <n v="1.6292670641140776"/>
    <n v="80876"/>
    <n v="131768.60307729014"/>
  </r>
  <r>
    <x v="10"/>
    <s v="SUDESTE             "/>
    <s v="G4761001"/>
    <s v="COMERCIO VAREJISTA DE LIVROS                                     "/>
    <x v="2"/>
    <x v="1"/>
    <x v="1"/>
    <x v="2"/>
    <n v="1.6292670641140776"/>
    <n v="10000"/>
    <n v="16292.670641140776"/>
  </r>
  <r>
    <x v="10"/>
    <s v="SUDESTE             "/>
    <s v="G4761001"/>
    <s v="COMERCIO VAREJISTA DE LIVROS                                     "/>
    <x v="2"/>
    <x v="1"/>
    <x v="1"/>
    <x v="2"/>
    <n v="1.6292670641140776"/>
    <n v="152322"/>
    <n v="248173.21773998454"/>
  </r>
  <r>
    <x v="10"/>
    <s v="SUDESTE             "/>
    <s v="G4761001"/>
    <s v="COMERCIO VAREJISTA DE LIVROS                                     "/>
    <x v="2"/>
    <x v="1"/>
    <x v="1"/>
    <x v="2"/>
    <n v="1.6292670641140776"/>
    <n v="50000"/>
    <n v="81463.353205703883"/>
  </r>
  <r>
    <x v="10"/>
    <s v="SUDESTE             "/>
    <s v="G4761002"/>
    <s v="COMERCIO VAREJISTA DE JORNAIS E REVISTAS                         "/>
    <x v="2"/>
    <x v="1"/>
    <x v="1"/>
    <x v="2"/>
    <n v="1.6292670641140776"/>
    <n v="27294"/>
    <n v="44469.215247929635"/>
  </r>
  <r>
    <x v="10"/>
    <s v="SUDESTE             "/>
    <s v="G4761002"/>
    <s v="COMERCIO VAREJISTA DE JORNAIS E REVISTAS                         "/>
    <x v="2"/>
    <x v="1"/>
    <x v="1"/>
    <x v="2"/>
    <n v="1.6292670641140776"/>
    <n v="6364"/>
    <n v="10368.65559602199"/>
  </r>
  <r>
    <x v="10"/>
    <s v="SUDESTE             "/>
    <s v="G4761002"/>
    <s v="COMERCIO VAREJISTA DE JORNAIS E REVISTAS                         "/>
    <x v="2"/>
    <x v="1"/>
    <x v="1"/>
    <x v="2"/>
    <n v="1.6292670641140776"/>
    <n v="15836"/>
    <n v="25801.073227310535"/>
  </r>
  <r>
    <x v="10"/>
    <s v="SUDESTE             "/>
    <s v="G4761002"/>
    <s v="COMERCIO VAREJISTA DE JORNAIS E REVISTAS                         "/>
    <x v="2"/>
    <x v="1"/>
    <x v="1"/>
    <x v="2"/>
    <n v="1.6292670641140776"/>
    <n v="5000"/>
    <n v="8146.3353205703879"/>
  </r>
  <r>
    <x v="10"/>
    <s v="SUDESTE             "/>
    <s v="G4761002"/>
    <s v="COMERCIO VAREJISTA DE JORNAIS E REVISTAS                         "/>
    <x v="2"/>
    <x v="1"/>
    <x v="1"/>
    <x v="2"/>
    <n v="1.6292670641140776"/>
    <n v="5786"/>
    <n v="9426.9392329640523"/>
  </r>
  <r>
    <x v="10"/>
    <s v="SUDESTE             "/>
    <s v="G4762800"/>
    <s v="COMERCIO VAREJISTA DE DISCOS, CDS, DVDS E FITAS                  "/>
    <x v="3"/>
    <x v="1"/>
    <x v="1"/>
    <x v="2"/>
    <n v="1.6292670641140776"/>
    <n v="7600"/>
    <n v="12382.429687266989"/>
  </r>
  <r>
    <x v="10"/>
    <s v="SUDESTE             "/>
    <s v="G4762800"/>
    <s v="COMERCIO VAREJISTA DE DISCOS, CDS, DVDS E FITAS                  "/>
    <x v="3"/>
    <x v="1"/>
    <x v="1"/>
    <x v="2"/>
    <n v="1.6292670641140776"/>
    <n v="9971"/>
    <n v="16245.421896281468"/>
  </r>
  <r>
    <x v="10"/>
    <s v="SUDESTE             "/>
    <s v="G4762800"/>
    <s v="COMERCIO VAREJISTA DE DISCOS, CDS, DVDS E FITAS                  "/>
    <x v="3"/>
    <x v="1"/>
    <x v="1"/>
    <x v="2"/>
    <n v="1.6292670641140776"/>
    <n v="10000"/>
    <n v="16292.670641140776"/>
  </r>
  <r>
    <x v="10"/>
    <s v="SUDESTE             "/>
    <s v="J5811500"/>
    <s v="EDICAO DE LIVROS                                                 "/>
    <x v="2"/>
    <x v="1"/>
    <x v="1"/>
    <x v="2"/>
    <n v="1.6292670641140776"/>
    <n v="278684"/>
    <n v="454050.66249556758"/>
  </r>
  <r>
    <x v="10"/>
    <s v="SUDESTE             "/>
    <s v="J5811500"/>
    <s v="EDICAO DE LIVROS                                                 "/>
    <x v="2"/>
    <x v="1"/>
    <x v="1"/>
    <x v="2"/>
    <n v="1.6292670641140776"/>
    <n v="154192"/>
    <n v="251219.94714987784"/>
  </r>
  <r>
    <x v="10"/>
    <s v="SUDESTE             "/>
    <s v="J5811500"/>
    <s v="EDICAO DE LIVROS                                                 "/>
    <x v="2"/>
    <x v="1"/>
    <x v="1"/>
    <x v="2"/>
    <n v="1.6292670641140776"/>
    <n v="251690"/>
    <n v="410070.22736687219"/>
  </r>
  <r>
    <x v="10"/>
    <s v="SUDESTE             "/>
    <s v="J5812301"/>
    <s v="EDICAO DE JORNAIS DIARIOS                                        "/>
    <x v="2"/>
    <x v="1"/>
    <x v="1"/>
    <x v="2"/>
    <n v="1.6292670641140776"/>
    <n v="2735"/>
    <n v="4456.0454203520021"/>
  </r>
  <r>
    <x v="10"/>
    <s v="SUDESTE             "/>
    <s v="J5812301"/>
    <s v="EDICAO DE JORNAIS DIARIOS                                        "/>
    <x v="2"/>
    <x v="1"/>
    <x v="1"/>
    <x v="2"/>
    <n v="1.6292670641140776"/>
    <n v="6230"/>
    <n v="10150.333809430704"/>
  </r>
  <r>
    <x v="10"/>
    <s v="SUDESTE             "/>
    <s v="J5812301"/>
    <s v="EDICAO DE JORNAIS DIARIOS                                        "/>
    <x v="2"/>
    <x v="1"/>
    <x v="1"/>
    <x v="2"/>
    <n v="1.6292670641140776"/>
    <n v="10000"/>
    <n v="16292.670641140776"/>
  </r>
  <r>
    <x v="10"/>
    <s v="SUDESTE             "/>
    <s v="J5813100"/>
    <s v="EDICAO DE REVISTAS                                               "/>
    <x v="2"/>
    <x v="1"/>
    <x v="1"/>
    <x v="2"/>
    <n v="1.6292670641140776"/>
    <n v="10000"/>
    <n v="16292.670641140776"/>
  </r>
  <r>
    <x v="10"/>
    <s v="SUDESTE             "/>
    <s v="J5821200"/>
    <s v="EDICAO INTEGRADA A IMPRESSAO DE LIVROS                           "/>
    <x v="2"/>
    <x v="1"/>
    <x v="1"/>
    <x v="2"/>
    <n v="1.6292670641140776"/>
    <n v="36382"/>
    <n v="59275.994326598375"/>
  </r>
  <r>
    <x v="10"/>
    <s v="SUDESTE             "/>
    <s v="J5821200"/>
    <s v="EDICAO INTEGRADA A IMPRESSAO DE LIVROS                           "/>
    <x v="2"/>
    <x v="1"/>
    <x v="1"/>
    <x v="2"/>
    <n v="1.6292670641140776"/>
    <n v="29419"/>
    <n v="47931.407759172049"/>
  </r>
  <r>
    <x v="10"/>
    <s v="SUDESTE             "/>
    <s v="J5821200"/>
    <s v="EDICAO INTEGRADA A IMPRESSAO DE LIVROS                           "/>
    <x v="2"/>
    <x v="1"/>
    <x v="1"/>
    <x v="2"/>
    <n v="1.6292670641140776"/>
    <n v="100000"/>
    <n v="162926.70641140777"/>
  </r>
  <r>
    <x v="10"/>
    <s v="SUDESTE             "/>
    <s v="J5822101"/>
    <s v="EDICAO INTEGRADA A IMPRESSAO DE JORNAIS DIARIOS                  "/>
    <x v="2"/>
    <x v="1"/>
    <x v="1"/>
    <x v="2"/>
    <n v="1.6292670641140776"/>
    <n v="26000000"/>
    <n v="42360943.666966021"/>
  </r>
  <r>
    <x v="10"/>
    <s v="SUDESTE             "/>
    <s v="J5822101"/>
    <s v="EDICAO INTEGRADA A IMPRESSAO DE JORNAIS DIARIOS                  "/>
    <x v="2"/>
    <x v="1"/>
    <x v="1"/>
    <x v="2"/>
    <n v="1.6292670641140776"/>
    <n v="7124"/>
    <n v="11606.89856474869"/>
  </r>
  <r>
    <x v="10"/>
    <s v="SUDESTE             "/>
    <s v="J5822101"/>
    <s v="EDICAO INTEGRADA A IMPRESSAO DE JORNAIS DIARIOS                  "/>
    <x v="2"/>
    <x v="1"/>
    <x v="1"/>
    <x v="2"/>
    <n v="1.6292670641140776"/>
    <n v="10000"/>
    <n v="16292.670641140776"/>
  </r>
  <r>
    <x v="10"/>
    <s v="SUDESTE             "/>
    <s v="J5829800"/>
    <s v="EDICAO INTEGRADA IMPRESSAO CADASTRO LISTA OUTRO PRODUTO GRAFICO  "/>
    <x v="0"/>
    <x v="1"/>
    <x v="1"/>
    <x v="2"/>
    <n v="1.6292670641140776"/>
    <n v="67586"/>
    <n v="110115.64379521405"/>
  </r>
  <r>
    <x v="10"/>
    <s v="SUDESTE             "/>
    <s v="J5829800"/>
    <s v="EDICAO INTEGRADA IMPRESSAO CADASTRO LISTA OUTRO PRODUTO GRAFICO  "/>
    <x v="0"/>
    <x v="1"/>
    <x v="1"/>
    <x v="2"/>
    <n v="1.6292670641140776"/>
    <n v="85000"/>
    <n v="138487.7004496966"/>
  </r>
  <r>
    <x v="10"/>
    <s v="SUDESTE             "/>
    <s v="J5829800"/>
    <s v="EDICAO INTEGRADA IMPRESSAO CADASTRO LISTA OUTRO PRODUTO GRAFICO  "/>
    <x v="0"/>
    <x v="1"/>
    <x v="1"/>
    <x v="2"/>
    <n v="1.6292670641140776"/>
    <n v="875"/>
    <n v="1425.6086810998179"/>
  </r>
  <r>
    <x v="10"/>
    <s v="SUDESTE             "/>
    <s v="J5829800"/>
    <s v="EDICAO INTEGRADA IMPRESSAO CADASTRO LISTA OUTRO PRODUTO GRAFICO  "/>
    <x v="0"/>
    <x v="1"/>
    <x v="1"/>
    <x v="2"/>
    <n v="1.6292670641140776"/>
    <n v="19000"/>
    <n v="30956.074218167476"/>
  </r>
  <r>
    <x v="10"/>
    <s v="SUDESTE             "/>
    <s v="J5829800"/>
    <s v="EDICAO INTEGRADA IMPRESSAO CADASTRO LISTA OUTRO PRODUTO GRAFICO  "/>
    <x v="0"/>
    <x v="1"/>
    <x v="1"/>
    <x v="2"/>
    <n v="1.6292670641140776"/>
    <n v="47824"/>
    <n v="77918.068074191644"/>
  </r>
  <r>
    <x v="10"/>
    <s v="SUDESTE             "/>
    <s v="J5829800"/>
    <s v="EDICAO INTEGRADA IMPRESSAO CADASTRO LISTA OUTRO PRODUTO GRAFICO  "/>
    <x v="0"/>
    <x v="1"/>
    <x v="1"/>
    <x v="2"/>
    <n v="1.6292670641140776"/>
    <n v="66598"/>
    <n v="108505.92793586935"/>
  </r>
  <r>
    <x v="10"/>
    <s v="SUDESTE             "/>
    <s v="J5829800"/>
    <s v="EDICAO INTEGRADA IMPRESSAO CADASTRO LISTA OUTRO PRODUTO GRAFICO  "/>
    <x v="0"/>
    <x v="1"/>
    <x v="1"/>
    <x v="2"/>
    <n v="1.6292670641140776"/>
    <n v="1000000"/>
    <n v="1629267.0641140777"/>
  </r>
  <r>
    <x v="10"/>
    <s v="SUDESTE             "/>
    <s v="J5911102"/>
    <s v="PRODUCAO DE FILMES PARA PUBLICIDADE                              "/>
    <x v="5"/>
    <x v="1"/>
    <x v="1"/>
    <x v="2"/>
    <n v="1.6292670641140776"/>
    <n v="10000"/>
    <n v="16292.670641140776"/>
  </r>
  <r>
    <x v="10"/>
    <s v="SUDESTE             "/>
    <s v="J5911199"/>
    <s v="ATIV PD CINEMATOGRAFICA VIDEO PROG TELEVISAO NAO ESPECI ANTERIOR "/>
    <x v="5"/>
    <x v="1"/>
    <x v="1"/>
    <x v="2"/>
    <n v="1.6292670641140776"/>
    <n v="10000"/>
    <n v="16292.670641140776"/>
  </r>
  <r>
    <x v="10"/>
    <s v="SUDESTE             "/>
    <s v="J5911199"/>
    <s v="ATIV PD CINEMATOGRAFICA VIDEO PROG TELEVISAO NAO ESPECI ANTERIOR "/>
    <x v="5"/>
    <x v="1"/>
    <x v="1"/>
    <x v="2"/>
    <n v="1.6292670641140776"/>
    <n v="10000"/>
    <n v="16292.670641140776"/>
  </r>
  <r>
    <x v="10"/>
    <s v="SUDESTE             "/>
    <s v="J5913800"/>
    <s v="DISTRIBUICAO CINEMATOGRAFICA DE VIDEO E DE PROGRAMA DE TELEVISAO "/>
    <x v="5"/>
    <x v="1"/>
    <x v="1"/>
    <x v="2"/>
    <n v="1.6292670641140776"/>
    <n v="4217"/>
    <n v="6870.6192093690652"/>
  </r>
  <r>
    <x v="10"/>
    <s v="SUDESTE             "/>
    <s v="J5913800"/>
    <s v="DISTRIBUICAO CINEMATOGRAFICA DE VIDEO E DE PROGRAMA DE TELEVISAO "/>
    <x v="5"/>
    <x v="1"/>
    <x v="1"/>
    <x v="2"/>
    <n v="1.6292670641140776"/>
    <n v="10661"/>
    <n v="17369.616170520181"/>
  </r>
  <r>
    <x v="10"/>
    <s v="SUDESTE             "/>
    <s v="J5913800"/>
    <s v="DISTRIBUICAO CINEMATOGRAFICA DE VIDEO E DE PROGRAMA DE TELEVISAO "/>
    <x v="5"/>
    <x v="1"/>
    <x v="1"/>
    <x v="2"/>
    <n v="1.6292670641140776"/>
    <n v="7864"/>
    <n v="12812.556192193106"/>
  </r>
  <r>
    <x v="10"/>
    <s v="SUDESTE             "/>
    <s v="J5920100"/>
    <s v="ATIVIDADES DE GRAVACAO DE SOM E DE EDICAO DE MUSICA              "/>
    <x v="3"/>
    <x v="1"/>
    <x v="1"/>
    <x v="2"/>
    <n v="1.6292670641140776"/>
    <n v="11538"/>
    <n v="18798.483385748226"/>
  </r>
  <r>
    <x v="10"/>
    <s v="SUDESTE             "/>
    <s v="J5920100"/>
    <s v="ATIVIDADES DE GRAVACAO DE SOM E DE EDICAO DE MUSICA              "/>
    <x v="3"/>
    <x v="1"/>
    <x v="1"/>
    <x v="2"/>
    <n v="1.6292670641140776"/>
    <n v="15586"/>
    <n v="25393.756461282013"/>
  </r>
  <r>
    <x v="10"/>
    <s v="SUDESTE             "/>
    <s v="J5920100"/>
    <s v="ATIVIDADES DE GRAVACAO DE SOM E DE EDICAO DE MUSICA              "/>
    <x v="3"/>
    <x v="1"/>
    <x v="1"/>
    <x v="2"/>
    <n v="1.6292670641140776"/>
    <n v="1692"/>
    <n v="2756.7198724810191"/>
  </r>
  <r>
    <x v="10"/>
    <s v="SUDESTE             "/>
    <s v="J6010100"/>
    <s v="ATIVIDADES DE RADIO                                              "/>
    <x v="5"/>
    <x v="1"/>
    <x v="1"/>
    <x v="2"/>
    <n v="1.6292670641140776"/>
    <n v="122498"/>
    <n v="199581.95681984629"/>
  </r>
  <r>
    <x v="10"/>
    <s v="SUDESTE             "/>
    <s v="J6010100"/>
    <s v="ATIVIDADES DE RADIO                                              "/>
    <x v="5"/>
    <x v="1"/>
    <x v="1"/>
    <x v="2"/>
    <n v="1.6292670641140776"/>
    <n v="21024"/>
    <n v="34253.710755934371"/>
  </r>
  <r>
    <x v="10"/>
    <s v="SUDESTE             "/>
    <s v="J6010100"/>
    <s v="ATIVIDADES DE RADIO                                              "/>
    <x v="5"/>
    <x v="1"/>
    <x v="1"/>
    <x v="2"/>
    <n v="1.6292670641140776"/>
    <n v="5584"/>
    <n v="9097.8272860130091"/>
  </r>
  <r>
    <x v="10"/>
    <s v="SUDESTE             "/>
    <s v="J6010100"/>
    <s v="ATIVIDADES DE RADIO                                              "/>
    <x v="5"/>
    <x v="1"/>
    <x v="1"/>
    <x v="2"/>
    <n v="1.6292670641140776"/>
    <n v="20000"/>
    <n v="32585.341282281552"/>
  </r>
  <r>
    <x v="10"/>
    <s v="SUDESTE             "/>
    <s v="J6010100"/>
    <s v="ATIVIDADES DE RADIO                                              "/>
    <x v="5"/>
    <x v="1"/>
    <x v="1"/>
    <x v="2"/>
    <n v="1.6292670641140776"/>
    <n v="31973"/>
    <n v="52092.555840919405"/>
  </r>
  <r>
    <x v="10"/>
    <s v="SUDESTE             "/>
    <s v="J6010100"/>
    <s v="ATIVIDADES DE RADIO                                              "/>
    <x v="5"/>
    <x v="1"/>
    <x v="1"/>
    <x v="2"/>
    <n v="1.6292670641140776"/>
    <n v="20000"/>
    <n v="32585.341282281552"/>
  </r>
  <r>
    <x v="10"/>
    <s v="SUDESTE             "/>
    <s v="J6021700"/>
    <s v="ATIVIDADES DE TELEVISAO ABERTA                                   "/>
    <x v="5"/>
    <x v="1"/>
    <x v="1"/>
    <x v="2"/>
    <n v="1.6292670641140776"/>
    <n v="7000000"/>
    <n v="11404869.448798543"/>
  </r>
  <r>
    <x v="10"/>
    <s v="SUDESTE             "/>
    <s v="J6022501"/>
    <s v="PROGRAMADORAS                                                    "/>
    <x v="5"/>
    <x v="1"/>
    <x v="1"/>
    <x v="2"/>
    <n v="1.6292670641140776"/>
    <n v="1119792"/>
    <n v="1824440.2242584312"/>
  </r>
  <r>
    <x v="10"/>
    <s v="SUDESTE             "/>
    <s v="J6022501"/>
    <s v="PROGRAMADORAS                                                    "/>
    <x v="5"/>
    <x v="1"/>
    <x v="1"/>
    <x v="2"/>
    <n v="1.6292670641140776"/>
    <n v="830211"/>
    <n v="1352635.4385652125"/>
  </r>
  <r>
    <x v="10"/>
    <s v="SUDESTE             "/>
    <s v="J6022501"/>
    <s v="PROGRAMADORAS                                                    "/>
    <x v="5"/>
    <x v="1"/>
    <x v="1"/>
    <x v="2"/>
    <n v="1.6292670641140776"/>
    <n v="1013951"/>
    <n v="1651996.9689255331"/>
  </r>
  <r>
    <x v="10"/>
    <s v="SUDESTE             "/>
    <s v="P8592902"/>
    <s v="ENSINO DE ARTES CENICAS, EXCETO DANCA                            "/>
    <x v="6"/>
    <x v="1"/>
    <x v="1"/>
    <x v="2"/>
    <n v="1.6292670641140776"/>
    <n v="10000"/>
    <n v="16292.670641140776"/>
  </r>
  <r>
    <x v="10"/>
    <s v="SUDESTE             "/>
    <s v="R9001902"/>
    <s v="PRODUCAO MUSICAL                                                 "/>
    <x v="4"/>
    <x v="1"/>
    <x v="1"/>
    <x v="2"/>
    <n v="1.6292670641140776"/>
    <n v="20000"/>
    <n v="32585.341282281552"/>
  </r>
  <r>
    <x v="10"/>
    <s v="SUDESTE             "/>
    <s v="R9001905"/>
    <s v="PRODUCAO DE ESPETACULOS DE RODEIOS, VAQUEJADAS E SIMILARES       "/>
    <x v="4"/>
    <x v="1"/>
    <x v="1"/>
    <x v="2"/>
    <n v="1.6292670641140776"/>
    <n v="2867"/>
    <n v="4671.1086728150603"/>
  </r>
  <r>
    <x v="10"/>
    <s v="SUDESTE             "/>
    <s v="R9001906"/>
    <s v="ATIVIDADES DE SONORIZACAO E DE ILUMINACAO                        "/>
    <x v="4"/>
    <x v="1"/>
    <x v="1"/>
    <x v="2"/>
    <n v="1.6292670641140776"/>
    <n v="2238"/>
    <n v="3646.2996894873058"/>
  </r>
  <r>
    <x v="10"/>
    <s v="SUDESTE             "/>
    <s v="R9001906"/>
    <s v="ATIVIDADES DE SONORIZACAO E DE ILUMINACAO                        "/>
    <x v="4"/>
    <x v="1"/>
    <x v="1"/>
    <x v="2"/>
    <n v="1.6292670641140776"/>
    <n v="5410"/>
    <n v="8814.3348168571592"/>
  </r>
  <r>
    <x v="10"/>
    <s v="SUDESTE             "/>
    <s v="R9001906"/>
    <s v="ATIVIDADES DE SONORIZACAO E DE ILUMINACAO                        "/>
    <x v="4"/>
    <x v="1"/>
    <x v="1"/>
    <x v="2"/>
    <n v="1.6292670641140776"/>
    <n v="40779"/>
    <n v="66439.881607507967"/>
  </r>
  <r>
    <x v="10"/>
    <s v="SUDESTE             "/>
    <s v="R9001906"/>
    <s v="ATIVIDADES DE SONORIZACAO E DE ILUMINACAO                        "/>
    <x v="4"/>
    <x v="1"/>
    <x v="1"/>
    <x v="2"/>
    <n v="1.6292670641140776"/>
    <n v="16273"/>
    <n v="26513.062934328384"/>
  </r>
  <r>
    <x v="10"/>
    <s v="SUDESTE             "/>
    <s v="R9001906"/>
    <s v="ATIVIDADES DE SONORIZACAO E DE ILUMINACAO                        "/>
    <x v="4"/>
    <x v="1"/>
    <x v="1"/>
    <x v="2"/>
    <n v="1.6292670641140776"/>
    <n v="20000"/>
    <n v="32585.341282281552"/>
  </r>
  <r>
    <x v="10"/>
    <s v="SUDESTE             "/>
    <s v="R9001999"/>
    <s v="ARTE CENICA ESPETAC ATIVI COMPLEMENTARES NAO ESPECI ANTERIOR     "/>
    <x v="4"/>
    <x v="1"/>
    <x v="1"/>
    <x v="2"/>
    <n v="1.6292670641140776"/>
    <n v="18803"/>
    <n v="30635.108606537"/>
  </r>
  <r>
    <x v="10"/>
    <s v="SUDESTE             "/>
    <s v="R9001999"/>
    <s v="ARTE CENICA ESPETAC ATIVI COMPLEMENTARES NAO ESPECI ANTERIOR     "/>
    <x v="4"/>
    <x v="1"/>
    <x v="1"/>
    <x v="2"/>
    <n v="1.6292670641140776"/>
    <n v="29218"/>
    <n v="47603.925079285124"/>
  </r>
  <r>
    <x v="10"/>
    <s v="SUDESTE             "/>
    <s v="R9001999"/>
    <s v="ARTE CENICA ESPETAC ATIVI COMPLEMENTARES NAO ESPECI ANTERIOR     "/>
    <x v="4"/>
    <x v="1"/>
    <x v="1"/>
    <x v="2"/>
    <n v="1.6292670641140776"/>
    <n v="8306"/>
    <n v="13532.692234531529"/>
  </r>
  <r>
    <x v="10"/>
    <s v="SUDESTE             "/>
    <s v="R9002701"/>
    <s v="ATIVI ARTISTA PLASTICO, JORNALISTAS INDEPENDENTES E ESCRITORES   "/>
    <x v="6"/>
    <x v="1"/>
    <x v="1"/>
    <x v="2"/>
    <n v="1.6292670641140776"/>
    <n v="2500"/>
    <n v="4073.167660285194"/>
  </r>
  <r>
    <x v="10"/>
    <s v="SUDESTE             "/>
    <s v="R9101500"/>
    <s v="ATIVIDADES DE BIBLIOTECAS E ARQUIVOS                             "/>
    <x v="1"/>
    <x v="1"/>
    <x v="1"/>
    <x v="2"/>
    <n v="1.6292670641140776"/>
    <n v="760000"/>
    <n v="1238242.968726699"/>
  </r>
  <r>
    <x v="10"/>
    <s v="SUDESTE             "/>
    <s v="R9101500"/>
    <s v="ATIVIDADES DE BIBLIOTECAS E ARQUIVOS                             "/>
    <x v="1"/>
    <x v="0"/>
    <x v="0"/>
    <x v="2"/>
    <n v="1.6292670641140776"/>
    <n v="82758"/>
    <n v="134834.88369195283"/>
  </r>
  <r>
    <x v="10"/>
    <s v="SUDESTE             "/>
    <s v="R9102300"/>
    <s v="ATV MUSEUS EXPLOR REST ART CONSERV LUGAR PRED HIST ATRCAO SIMIL  "/>
    <x v="1"/>
    <x v="0"/>
    <x v="0"/>
    <x v="2"/>
    <n v="1.6292670641140776"/>
    <n v="536900"/>
    <n v="874753.48672284826"/>
  </r>
  <r>
    <x v="10"/>
    <s v="SUDESTE             "/>
    <s v="R9102300"/>
    <s v="ATV MUSEUS EXPLOR REST ART CONSERV LUGAR PRED HIST ATRCAO SIMIL  "/>
    <x v="1"/>
    <x v="0"/>
    <x v="0"/>
    <x v="2"/>
    <n v="1.6292670641140776"/>
    <n v="422000"/>
    <n v="687550.70105614071"/>
  </r>
  <r>
    <x v="10"/>
    <s v="SUDESTE             "/>
    <s v="R9102302"/>
    <s v="RESTAURACAO E CONSERVACAO DE LUGARES E PREDIOS HISTORICOS        "/>
    <x v="1"/>
    <x v="0"/>
    <x v="0"/>
    <x v="2"/>
    <n v="1.6292670641140776"/>
    <n v="400000"/>
    <n v="651706.82564563106"/>
  </r>
  <r>
    <x v="11"/>
    <s v="CENTRO OESTE        "/>
    <s v="C1811302"/>
    <s v="IMPRESSAO DE LIVROS, REVISTAS E OUTRAS PUBLICACOES PERIODICAS    "/>
    <x v="0"/>
    <x v="1"/>
    <x v="1"/>
    <x v="2"/>
    <n v="1.6292670641140776"/>
    <n v="57472"/>
    <n v="93637.236708764263"/>
  </r>
  <r>
    <x v="11"/>
    <s v="CENTRO OESTE        "/>
    <s v="G4756300"/>
    <s v="COM VAREJISTA ESPECIALIZADO DE INSTRUMENTOS MUSICAIS E ACESSORIO "/>
    <x v="3"/>
    <x v="1"/>
    <x v="1"/>
    <x v="2"/>
    <n v="1.6292670641140776"/>
    <n v="1694"/>
    <n v="2759.9784066092475"/>
  </r>
  <r>
    <x v="11"/>
    <s v="CENTRO OESTE        "/>
    <s v="G4761001"/>
    <s v="COMERCIO VAREJISTA DE LIVROS                                     "/>
    <x v="2"/>
    <x v="1"/>
    <x v="1"/>
    <x v="2"/>
    <n v="1.6292670641140776"/>
    <n v="5895"/>
    <n v="9604.5293429524882"/>
  </r>
  <r>
    <x v="11"/>
    <s v="CENTRO OESTE        "/>
    <s v="G4761001"/>
    <s v="COMERCIO VAREJISTA DE LIVROS                                     "/>
    <x v="2"/>
    <x v="1"/>
    <x v="1"/>
    <x v="2"/>
    <n v="1.6292670641140776"/>
    <n v="18919"/>
    <n v="30824.103585974233"/>
  </r>
  <r>
    <x v="11"/>
    <s v="CENTRO OESTE        "/>
    <s v="G4761002"/>
    <s v="COMERCIO VAREJISTA DE JORNAIS E REVISTAS                         "/>
    <x v="2"/>
    <x v="1"/>
    <x v="1"/>
    <x v="2"/>
    <n v="1.6292670641140776"/>
    <n v="23378"/>
    <n v="38089.005424858908"/>
  </r>
  <r>
    <x v="11"/>
    <s v="CENTRO OESTE        "/>
    <s v="G4761002"/>
    <s v="COMERCIO VAREJISTA DE JORNAIS E REVISTAS                         "/>
    <x v="2"/>
    <x v="1"/>
    <x v="1"/>
    <x v="2"/>
    <n v="1.6292670641140776"/>
    <n v="30966"/>
    <n v="50451.883907356525"/>
  </r>
  <r>
    <x v="11"/>
    <s v="CENTRO OESTE        "/>
    <s v="G4762800"/>
    <s v="COMERCIO VAREJISTA DE DISCOS, CDS, DVDS E FITAS                  "/>
    <x v="3"/>
    <x v="1"/>
    <x v="1"/>
    <x v="2"/>
    <n v="1.6292670641140776"/>
    <n v="14085"/>
    <n v="22948.226598046782"/>
  </r>
  <r>
    <x v="11"/>
    <s v="CENTRO OESTE        "/>
    <s v="J5813100"/>
    <s v="EDICAO DE REVISTAS                                               "/>
    <x v="2"/>
    <x v="1"/>
    <x v="1"/>
    <x v="2"/>
    <n v="1.6292670641140776"/>
    <n v="2098"/>
    <n v="3418.2023005113347"/>
  </r>
  <r>
    <x v="11"/>
    <s v="CENTRO OESTE        "/>
    <s v="J5822101"/>
    <s v="EDICAO INTEGRADA A IMPRESSAO DE JORNAIS DIARIOS                  "/>
    <x v="2"/>
    <x v="1"/>
    <x v="1"/>
    <x v="2"/>
    <n v="1.6292670641140776"/>
    <n v="40115"/>
    <n v="65358.048276936221"/>
  </r>
  <r>
    <x v="11"/>
    <s v="CENTRO OESTE        "/>
    <s v="J5829800"/>
    <s v="EDICAO INTEGRADA IMPRESSAO CADASTRO LISTA OUTRO PRODUTO GRAFICO  "/>
    <x v="0"/>
    <x v="1"/>
    <x v="1"/>
    <x v="2"/>
    <n v="1.6292670641140776"/>
    <n v="10908"/>
    <n v="17772.045135356359"/>
  </r>
  <r>
    <x v="11"/>
    <s v="CENTRO OESTE        "/>
    <s v="J5829800"/>
    <s v="EDICAO INTEGRADA IMPRESSAO CADASTRO LISTA OUTRO PRODUTO GRAFICO  "/>
    <x v="0"/>
    <x v="1"/>
    <x v="1"/>
    <x v="2"/>
    <n v="1.6292670641140776"/>
    <n v="74656"/>
    <n v="121634.56193850058"/>
  </r>
  <r>
    <x v="11"/>
    <s v="CENTRO OESTE        "/>
    <s v="J5920100"/>
    <s v="ATIVIDADES DE GRAVACAO DE SOM E DE EDICAO DE MUSICA              "/>
    <x v="3"/>
    <x v="1"/>
    <x v="1"/>
    <x v="2"/>
    <n v="1.6292670641140776"/>
    <n v="11605"/>
    <n v="18907.64427904387"/>
  </r>
  <r>
    <x v="11"/>
    <s v="CENTRO OESTE        "/>
    <s v="J5920100"/>
    <s v="ATIVIDADES DE GRAVACAO DE SOM E DE EDICAO DE MUSICA              "/>
    <x v="3"/>
    <x v="1"/>
    <x v="1"/>
    <x v="2"/>
    <n v="1.6292670641140776"/>
    <n v="16552"/>
    <n v="26967.628445216214"/>
  </r>
  <r>
    <x v="11"/>
    <s v="CENTRO OESTE        "/>
    <s v="J6010100"/>
    <s v="ATIVIDADES DE RADIO                                              "/>
    <x v="5"/>
    <x v="1"/>
    <x v="1"/>
    <x v="2"/>
    <n v="1.6292670641140776"/>
    <n v="116045"/>
    <n v="189068.29645511814"/>
  </r>
  <r>
    <x v="11"/>
    <s v="CENTRO OESTE        "/>
    <s v="J6010100"/>
    <s v="ATIVIDADES DE RADIO                                              "/>
    <x v="5"/>
    <x v="1"/>
    <x v="1"/>
    <x v="2"/>
    <n v="1.6292670641140776"/>
    <n v="37771"/>
    <n v="61539.046278652822"/>
  </r>
  <r>
    <x v="11"/>
    <s v="CENTRO OESTE        "/>
    <s v="R9001999"/>
    <s v="ARTE CENICA ESPETAC ATIVI COMPLEMENTARES NAO ESPECI ANTERIOR     "/>
    <x v="4"/>
    <x v="1"/>
    <x v="1"/>
    <x v="2"/>
    <n v="1.6292670641140776"/>
    <n v="29018"/>
    <n v="47278.071666462303"/>
  </r>
  <r>
    <x v="12"/>
    <s v="CENTRO OESTE        "/>
    <s v="C1811302"/>
    <s v="IMPRESSAO DE LIVROS, REVISTAS E OUTRAS PUBLICACOES PERIODICAS    "/>
    <x v="0"/>
    <x v="1"/>
    <x v="1"/>
    <x v="2"/>
    <n v="1.6292670641140776"/>
    <n v="7793"/>
    <n v="12696.878230641007"/>
  </r>
  <r>
    <x v="12"/>
    <s v="CENTRO OESTE        "/>
    <s v="C1811302"/>
    <s v="IMPRESSAO DE LIVROS, REVISTAS E OUTRAS PUBLICACOES PERIODICAS    "/>
    <x v="0"/>
    <x v="1"/>
    <x v="1"/>
    <x v="2"/>
    <n v="1.6292670641140776"/>
    <n v="65324"/>
    <n v="106430.24169618801"/>
  </r>
  <r>
    <x v="12"/>
    <s v="CENTRO OESTE        "/>
    <s v="C1811302"/>
    <s v="IMPRESSAO DE LIVROS, REVISTAS E OUTRAS PUBLICACOES PERIODICAS    "/>
    <x v="0"/>
    <x v="1"/>
    <x v="1"/>
    <x v="2"/>
    <n v="1.6292670641140776"/>
    <n v="3097"/>
    <n v="5045.8400975612985"/>
  </r>
  <r>
    <x v="12"/>
    <s v="CENTRO OESTE        "/>
    <s v="G4647802"/>
    <s v="COMERCIO ATACADISTA DE LIVROS, JORNAIS E OUTRAS PUBLICACOES      "/>
    <x v="2"/>
    <x v="1"/>
    <x v="1"/>
    <x v="2"/>
    <n v="1.6292670641140776"/>
    <n v="3035"/>
    <n v="4944.8255395862252"/>
  </r>
  <r>
    <x v="12"/>
    <s v="CENTRO OESTE        "/>
    <s v="G4647802"/>
    <s v="COMERCIO ATACADISTA DE LIVROS, JORNAIS E OUTRAS PUBLICACOES      "/>
    <x v="2"/>
    <x v="1"/>
    <x v="1"/>
    <x v="2"/>
    <n v="1.6292670641140776"/>
    <n v="9673"/>
    <n v="15759.900311175474"/>
  </r>
  <r>
    <x v="12"/>
    <s v="CENTRO OESTE        "/>
    <s v="G4761001"/>
    <s v="COMERCIO VAREJISTA DE LIVROS                                     "/>
    <x v="2"/>
    <x v="1"/>
    <x v="1"/>
    <x v="2"/>
    <n v="1.6292670641140776"/>
    <n v="25080"/>
    <n v="40862.017967981068"/>
  </r>
  <r>
    <x v="12"/>
    <s v="CENTRO OESTE        "/>
    <s v="G4761001"/>
    <s v="COMERCIO VAREJISTA DE LIVROS                                     "/>
    <x v="2"/>
    <x v="1"/>
    <x v="1"/>
    <x v="2"/>
    <n v="1.6292670641140776"/>
    <n v="38082"/>
    <n v="62045.748335592303"/>
  </r>
  <r>
    <x v="12"/>
    <s v="CENTRO OESTE        "/>
    <s v="G4761001"/>
    <s v="COMERCIO VAREJISTA DE LIVROS                                     "/>
    <x v="2"/>
    <x v="1"/>
    <x v="1"/>
    <x v="2"/>
    <n v="1.6292670641140776"/>
    <n v="8476"/>
    <n v="13809.667635430922"/>
  </r>
  <r>
    <x v="12"/>
    <s v="CENTRO OESTE        "/>
    <s v="G4761002"/>
    <s v="COMERCIO VAREJISTA DE JORNAIS E REVISTAS                         "/>
    <x v="2"/>
    <x v="1"/>
    <x v="1"/>
    <x v="2"/>
    <n v="1.6292670641140776"/>
    <n v="7313"/>
    <n v="11914.83003986625"/>
  </r>
  <r>
    <x v="12"/>
    <s v="CENTRO OESTE        "/>
    <s v="G4762800"/>
    <s v="COMERCIO VAREJISTA DE DISCOS, CDS, DVDS E FITAS                  "/>
    <x v="3"/>
    <x v="1"/>
    <x v="1"/>
    <x v="2"/>
    <n v="1.6292670641140776"/>
    <n v="7738"/>
    <n v="12607.268542114733"/>
  </r>
  <r>
    <x v="12"/>
    <s v="CENTRO OESTE        "/>
    <s v="J5811500"/>
    <s v="EDICAO DE LIVROS                                                 "/>
    <x v="2"/>
    <x v="1"/>
    <x v="1"/>
    <x v="2"/>
    <n v="1.6292670641140776"/>
    <n v="10270"/>
    <n v="16732.572748451577"/>
  </r>
  <r>
    <x v="12"/>
    <s v="CENTRO OESTE        "/>
    <s v="J5813100"/>
    <s v="EDICAO DE REVISTAS                                               "/>
    <x v="2"/>
    <x v="1"/>
    <x v="1"/>
    <x v="2"/>
    <n v="1.6292670641140776"/>
    <n v="2772"/>
    <n v="4516.3283017242229"/>
  </r>
  <r>
    <x v="12"/>
    <s v="CENTRO OESTE        "/>
    <s v="J5822101"/>
    <s v="EDICAO INTEGRADA A IMPRESSAO DE JORNAIS DIARIOS                  "/>
    <x v="2"/>
    <x v="1"/>
    <x v="1"/>
    <x v="2"/>
    <n v="1.6292670641140776"/>
    <n v="215990"/>
    <n v="351905.39317799965"/>
  </r>
  <r>
    <x v="12"/>
    <s v="CENTRO OESTE        "/>
    <s v="J5822101"/>
    <s v="EDICAO INTEGRADA A IMPRESSAO DE JORNAIS DIARIOS                  "/>
    <x v="2"/>
    <x v="1"/>
    <x v="1"/>
    <x v="2"/>
    <n v="1.6292670641140776"/>
    <n v="21083"/>
    <n v="34349.837512717102"/>
  </r>
  <r>
    <x v="12"/>
    <s v="CENTRO OESTE        "/>
    <s v="J6022502"/>
    <s v="ATIV RELACIONADA A TELEVISAO POR ASSINATURA EXCETO PROGRAMADORAS "/>
    <x v="5"/>
    <x v="1"/>
    <x v="1"/>
    <x v="2"/>
    <n v="1.6292670641140776"/>
    <n v="102000"/>
    <n v="166185.24053963591"/>
  </r>
  <r>
    <x v="12"/>
    <s v="CENTRO OESTE        "/>
    <s v="R9001906"/>
    <s v="ATIVIDADES DE SONORIZACAO E DE ILUMINACAO                        "/>
    <x v="4"/>
    <x v="1"/>
    <x v="1"/>
    <x v="2"/>
    <n v="1.6292670641140776"/>
    <n v="15473"/>
    <n v="25209.649283037124"/>
  </r>
  <r>
    <x v="12"/>
    <s v="CENTRO OESTE        "/>
    <s v="R9001906"/>
    <s v="ATIVIDADES DE SONORIZACAO E DE ILUMINACAO                        "/>
    <x v="4"/>
    <x v="1"/>
    <x v="1"/>
    <x v="2"/>
    <n v="1.6292670641140776"/>
    <n v="68175"/>
    <n v="111075.28209597724"/>
  </r>
  <r>
    <x v="12"/>
    <s v="CENTRO OESTE        "/>
    <s v="R9001906"/>
    <s v="ATIVIDADES DE SONORIZACAO E DE ILUMINACAO                        "/>
    <x v="4"/>
    <x v="1"/>
    <x v="1"/>
    <x v="2"/>
    <n v="1.6292670641140776"/>
    <n v="299"/>
    <n v="487.1508521701092"/>
  </r>
  <r>
    <x v="12"/>
    <s v="CENTRO OESTE        "/>
    <s v="R9001999"/>
    <s v="ARTE CENICA ESPETAC ATIVI COMPLEMENTARES NAO ESPECI ANTERIOR     "/>
    <x v="4"/>
    <x v="1"/>
    <x v="1"/>
    <x v="2"/>
    <n v="1.6292670641140776"/>
    <n v="11591"/>
    <n v="18884.834540146272"/>
  </r>
  <r>
    <x v="13"/>
    <s v="NORTE               "/>
    <s v="G4647802"/>
    <s v="COMERCIO ATACADISTA DE LIVROS, JORNAIS E OUTRAS PUBLICACOES      "/>
    <x v="2"/>
    <x v="1"/>
    <x v="1"/>
    <x v="2"/>
    <n v="1.6292670641140776"/>
    <n v="184000"/>
    <n v="299785.13979699026"/>
  </r>
  <r>
    <x v="13"/>
    <s v="NORTE               "/>
    <s v="G4756300"/>
    <s v="COM VAREJISTA ESPECIALIZADO DE INSTRUMENTOS MUSICAIS E ACESSORIO "/>
    <x v="3"/>
    <x v="1"/>
    <x v="1"/>
    <x v="2"/>
    <n v="1.6292670641140776"/>
    <n v="72813"/>
    <n v="118631.82273933833"/>
  </r>
  <r>
    <x v="13"/>
    <s v="NORTE               "/>
    <s v="G4761001"/>
    <s v="COMERCIO VAREJISTA DE LIVROS                                     "/>
    <x v="2"/>
    <x v="1"/>
    <x v="1"/>
    <x v="2"/>
    <n v="1.6292670641140776"/>
    <n v="20958"/>
    <n v="34146.179129702839"/>
  </r>
  <r>
    <x v="13"/>
    <s v="NORTE               "/>
    <s v="J5813100"/>
    <s v="EDICAO DE REVISTAS                                               "/>
    <x v="2"/>
    <x v="1"/>
    <x v="1"/>
    <x v="2"/>
    <n v="1.6292670641140776"/>
    <n v="81093"/>
    <n v="132122.15403020289"/>
  </r>
  <r>
    <x v="13"/>
    <s v="NORTE               "/>
    <s v="J5829800"/>
    <s v="EDICAO INTEGRADA IMPRESSAO CADASTRO LISTA OUTRO PRODUTO GRAFICO  "/>
    <x v="0"/>
    <x v="1"/>
    <x v="1"/>
    <x v="2"/>
    <n v="1.6292670641140776"/>
    <n v="110533"/>
    <n v="180087.77639772135"/>
  </r>
  <r>
    <x v="13"/>
    <s v="NORTE               "/>
    <s v="J5911199"/>
    <s v="ATIV PD CINEMATOGRAFICA VIDEO PROG TELEVISAO NAO ESPECI ANTERIOR "/>
    <x v="5"/>
    <x v="1"/>
    <x v="1"/>
    <x v="2"/>
    <n v="1.6292670641140776"/>
    <n v="98942"/>
    <n v="161202.94185757506"/>
  </r>
  <r>
    <x v="13"/>
    <s v="NORTE               "/>
    <s v="J5920100"/>
    <s v="ATIVIDADES DE GRAVACAO DE SOM E DE EDICAO DE MUSICA              "/>
    <x v="3"/>
    <x v="1"/>
    <x v="1"/>
    <x v="2"/>
    <n v="1.6292670641140776"/>
    <n v="10100"/>
    <n v="16455.597347552182"/>
  </r>
  <r>
    <x v="13"/>
    <s v="NORTE               "/>
    <s v="J5920100"/>
    <s v="ATIVIDADES DE GRAVACAO DE SOM E DE EDICAO DE MUSICA              "/>
    <x v="3"/>
    <x v="1"/>
    <x v="1"/>
    <x v="2"/>
    <n v="1.6292670641140776"/>
    <n v="6462"/>
    <n v="10528.32376830517"/>
  </r>
  <r>
    <x v="13"/>
    <s v="NORTE               "/>
    <s v="J5920100"/>
    <s v="ATIVIDADES DE GRAVACAO DE SOM E DE EDICAO DE MUSICA              "/>
    <x v="3"/>
    <x v="1"/>
    <x v="1"/>
    <x v="2"/>
    <n v="1.6292670641140776"/>
    <n v="7460"/>
    <n v="12154.332298291019"/>
  </r>
  <r>
    <x v="13"/>
    <s v="NORTE               "/>
    <s v="J5920100"/>
    <s v="ATIVIDADES DE GRAVACAO DE SOM E DE EDICAO DE MUSICA              "/>
    <x v="3"/>
    <x v="1"/>
    <x v="1"/>
    <x v="2"/>
    <n v="1.6292670641140776"/>
    <n v="15702"/>
    <n v="25582.751440719247"/>
  </r>
  <r>
    <x v="13"/>
    <s v="NORTE               "/>
    <s v="J5920100"/>
    <s v="ATIVIDADES DE GRAVACAO DE SOM E DE EDICAO DE MUSICA              "/>
    <x v="3"/>
    <x v="1"/>
    <x v="1"/>
    <x v="2"/>
    <n v="1.6292670641140776"/>
    <n v="5693"/>
    <n v="9275.4173960014432"/>
  </r>
  <r>
    <x v="13"/>
    <s v="NORTE               "/>
    <s v="J6010100"/>
    <s v="ATIVIDADES DE RADIO                                              "/>
    <x v="5"/>
    <x v="1"/>
    <x v="1"/>
    <x v="2"/>
    <n v="1.6292670641140776"/>
    <n v="12270"/>
    <n v="19991.106876679733"/>
  </r>
  <r>
    <x v="13"/>
    <s v="NORTE               "/>
    <s v="R9102300"/>
    <s v="ATV MUSEUS EXPLOR REST ART CONSERV LUGAR PRED HIST ATRCAO SIMIL  "/>
    <x v="1"/>
    <x v="0"/>
    <x v="0"/>
    <x v="2"/>
    <n v="1.6292670641140776"/>
    <n v="137315"/>
    <n v="223722.80690882457"/>
  </r>
  <r>
    <x v="14"/>
    <s v="NORDESTE            "/>
    <s v="C1811302"/>
    <s v="IMPRESSAO DE LIVROS, REVISTAS E OUTRAS PUBLICACOES PERIODICAS    "/>
    <x v="0"/>
    <x v="1"/>
    <x v="1"/>
    <x v="2"/>
    <n v="1.6292670641140776"/>
    <n v="2970"/>
    <n v="4838.9231804188103"/>
  </r>
  <r>
    <x v="14"/>
    <s v="NORDESTE            "/>
    <s v="G4756300"/>
    <s v="COM VAREJISTA ESPECIALIZADO DE INSTRUMENTOS MUSICAIS E ACESSORIO "/>
    <x v="3"/>
    <x v="1"/>
    <x v="1"/>
    <x v="2"/>
    <n v="1.6292670641140776"/>
    <n v="7671"/>
    <n v="12498.10764881909"/>
  </r>
  <r>
    <x v="14"/>
    <s v="NORDESTE            "/>
    <s v="G4761001"/>
    <s v="COMERCIO VAREJISTA DE LIVROS                                     "/>
    <x v="2"/>
    <x v="1"/>
    <x v="1"/>
    <x v="2"/>
    <n v="1.6292670641140776"/>
    <n v="13930"/>
    <n v="22695.690203109101"/>
  </r>
  <r>
    <x v="14"/>
    <s v="NORDESTE            "/>
    <s v="G4761002"/>
    <s v="COMERCIO VAREJISTA DE JORNAIS E REVISTAS                         "/>
    <x v="2"/>
    <x v="1"/>
    <x v="1"/>
    <x v="2"/>
    <n v="1.6292670641140776"/>
    <n v="5246"/>
    <n v="8547.1350183424511"/>
  </r>
  <r>
    <x v="14"/>
    <s v="NORDESTE            "/>
    <s v="G4761002"/>
    <s v="COMERCIO VAREJISTA DE JORNAIS E REVISTAS                         "/>
    <x v="2"/>
    <x v="1"/>
    <x v="1"/>
    <x v="2"/>
    <n v="1.6292670641140776"/>
    <n v="16149"/>
    <n v="26311.033818378241"/>
  </r>
  <r>
    <x v="14"/>
    <s v="NORDESTE            "/>
    <s v="J5821200"/>
    <s v="EDICAO INTEGRADA A IMPRESSAO DE LIVROS                           "/>
    <x v="2"/>
    <x v="1"/>
    <x v="1"/>
    <x v="2"/>
    <n v="1.6292670641140776"/>
    <n v="5293"/>
    <n v="8623.7105703558136"/>
  </r>
  <r>
    <x v="14"/>
    <s v="NORDESTE            "/>
    <s v="J5829800"/>
    <s v="EDICAO INTEGRADA IMPRESSAO CADASTRO LISTA OUTRO PRODUTO GRAFICO  "/>
    <x v="0"/>
    <x v="1"/>
    <x v="1"/>
    <x v="2"/>
    <n v="1.6292670641140776"/>
    <n v="50525"/>
    <n v="82318.718414363771"/>
  </r>
  <r>
    <x v="14"/>
    <s v="NORDESTE            "/>
    <s v="J5829800"/>
    <s v="EDICAO INTEGRADA IMPRESSAO CADASTRO LISTA OUTRO PRODUTO GRAFICO  "/>
    <x v="0"/>
    <x v="1"/>
    <x v="1"/>
    <x v="2"/>
    <n v="1.6292670641140776"/>
    <n v="14720"/>
    <n v="23982.811183759222"/>
  </r>
  <r>
    <x v="14"/>
    <s v="NORDESTE            "/>
    <s v="R9001902"/>
    <s v="PRODUCAO MUSICAL                                                 "/>
    <x v="4"/>
    <x v="1"/>
    <x v="1"/>
    <x v="2"/>
    <n v="1.6292670641140776"/>
    <n v="5972"/>
    <n v="9729.9829068892723"/>
  </r>
  <r>
    <x v="14"/>
    <s v="NORDESTE            "/>
    <s v="R9001906"/>
    <s v="ATIVIDADES DE SONORIZACAO E DE ILUMINACAO                        "/>
    <x v="4"/>
    <x v="1"/>
    <x v="1"/>
    <x v="2"/>
    <n v="1.6292670641140776"/>
    <n v="23623"/>
    <n v="38488.175855566857"/>
  </r>
  <r>
    <x v="14"/>
    <s v="NORDESTE            "/>
    <s v="R9001999"/>
    <s v="ARTE CENICA ESPETAC ATIVI COMPLEMENTARES NAO ESPECI ANTERIOR     "/>
    <x v="4"/>
    <x v="1"/>
    <x v="1"/>
    <x v="2"/>
    <n v="1.6292670641140776"/>
    <n v="36750"/>
    <n v="59875.564606192354"/>
  </r>
  <r>
    <x v="14"/>
    <s v="NORDESTE            "/>
    <s v="R9001999"/>
    <s v="ARTE CENICA ESPETAC ATIVI COMPLEMENTARES NAO ESPECI ANTERIOR     "/>
    <x v="4"/>
    <x v="1"/>
    <x v="1"/>
    <x v="2"/>
    <n v="1.6292670641140776"/>
    <n v="24178"/>
    <n v="39392.419076150167"/>
  </r>
  <r>
    <x v="15"/>
    <s v="NORDESTE            "/>
    <s v="C1811302"/>
    <s v="IMPRESSAO DE LIVROS, REVISTAS E OUTRAS PUBLICACOES PERIODICAS    "/>
    <x v="0"/>
    <x v="1"/>
    <x v="1"/>
    <x v="2"/>
    <n v="1.6292670641140776"/>
    <n v="14711"/>
    <n v="23968.147780182197"/>
  </r>
  <r>
    <x v="15"/>
    <s v="NORDESTE            "/>
    <s v="C1811302"/>
    <s v="IMPRESSAO DE LIVROS, REVISTAS E OUTRAS PUBLICACOES PERIODICAS    "/>
    <x v="0"/>
    <x v="1"/>
    <x v="1"/>
    <x v="2"/>
    <n v="1.6292670641140776"/>
    <n v="43520"/>
    <n v="70905.702630244661"/>
  </r>
  <r>
    <x v="15"/>
    <s v="NORDESTE            "/>
    <s v="C1811302"/>
    <s v="IMPRESSAO DE LIVROS, REVISTAS E OUTRAS PUBLICACOES PERIODICAS    "/>
    <x v="0"/>
    <x v="1"/>
    <x v="1"/>
    <x v="2"/>
    <n v="1.6292670641140776"/>
    <n v="7660"/>
    <n v="12480.185711113834"/>
  </r>
  <r>
    <x v="15"/>
    <s v="NORDESTE            "/>
    <s v="C1811302"/>
    <s v="IMPRESSAO DE LIVROS, REVISTAS E OUTRAS PUBLICACOES PERIODICAS    "/>
    <x v="0"/>
    <x v="1"/>
    <x v="1"/>
    <x v="2"/>
    <n v="1.6292670641140776"/>
    <n v="12190"/>
    <n v="19860.765511550606"/>
  </r>
  <r>
    <x v="15"/>
    <s v="NORDESTE            "/>
    <s v="G4647802"/>
    <s v="COMERCIO ATACADISTA DE LIVROS, JORNAIS E OUTRAS PUBLICACOES      "/>
    <x v="2"/>
    <x v="1"/>
    <x v="1"/>
    <x v="2"/>
    <n v="1.6292670641140776"/>
    <n v="45634"/>
    <n v="74349.973203781818"/>
  </r>
  <r>
    <x v="15"/>
    <s v="NORDESTE            "/>
    <s v="G4647802"/>
    <s v="COMERCIO ATACADISTA DE LIVROS, JORNAIS E OUTRAS PUBLICACOES      "/>
    <x v="2"/>
    <x v="1"/>
    <x v="1"/>
    <x v="2"/>
    <n v="1.6292670641140776"/>
    <n v="134200"/>
    <n v="218647.64000410921"/>
  </r>
  <r>
    <x v="15"/>
    <s v="NORDESTE            "/>
    <s v="G4647802"/>
    <s v="COMERCIO ATACADISTA DE LIVROS, JORNAIS E OUTRAS PUBLICACOES      "/>
    <x v="2"/>
    <x v="1"/>
    <x v="1"/>
    <x v="2"/>
    <n v="1.6292670641140776"/>
    <n v="33117"/>
    <n v="53956.437362265911"/>
  </r>
  <r>
    <x v="15"/>
    <s v="NORDESTE            "/>
    <s v="G4756300"/>
    <s v="COM VAREJISTA ESPECIALIZADO DE INSTRUMENTOS MUSICAIS E ACESSORIO "/>
    <x v="3"/>
    <x v="1"/>
    <x v="1"/>
    <x v="2"/>
    <n v="1.6292670641140776"/>
    <n v="66238"/>
    <n v="107919.39179278827"/>
  </r>
  <r>
    <x v="15"/>
    <s v="NORDESTE            "/>
    <s v="G4761001"/>
    <s v="COMERCIO VAREJISTA DE LIVROS                                     "/>
    <x v="2"/>
    <x v="1"/>
    <x v="1"/>
    <x v="2"/>
    <n v="1.6292670641140776"/>
    <n v="16689"/>
    <n v="27190.83803299984"/>
  </r>
  <r>
    <x v="15"/>
    <s v="NORDESTE            "/>
    <s v="G4761001"/>
    <s v="COMERCIO VAREJISTA DE LIVROS                                     "/>
    <x v="2"/>
    <x v="1"/>
    <x v="1"/>
    <x v="2"/>
    <n v="1.6292670641140776"/>
    <n v="53669"/>
    <n v="87441.134063938429"/>
  </r>
  <r>
    <x v="15"/>
    <s v="NORDESTE            "/>
    <s v="G4761002"/>
    <s v="COMERCIO VAREJISTA DE JORNAIS E REVISTAS                         "/>
    <x v="2"/>
    <x v="1"/>
    <x v="1"/>
    <x v="2"/>
    <n v="1.6292670641140776"/>
    <n v="9021"/>
    <n v="14697.618185373094"/>
  </r>
  <r>
    <x v="15"/>
    <s v="NORDESTE            "/>
    <s v="G4762800"/>
    <s v="COMERCIO VAREJISTA DE DISCOS, CDS, DVDS E FITAS                  "/>
    <x v="3"/>
    <x v="1"/>
    <x v="1"/>
    <x v="2"/>
    <n v="1.6292670641140776"/>
    <n v="101002"/>
    <n v="164559.23200965006"/>
  </r>
  <r>
    <x v="15"/>
    <s v="NORDESTE            "/>
    <s v="J5819100"/>
    <s v="EDICAO DE CADASTROS, LISTAS E OUTROS PRODUTOS GRAFICOS           "/>
    <x v="0"/>
    <x v="1"/>
    <x v="1"/>
    <x v="2"/>
    <n v="1.6292670641140776"/>
    <n v="20079"/>
    <n v="32714.053380346566"/>
  </r>
  <r>
    <x v="15"/>
    <s v="NORDESTE            "/>
    <s v="J5819100"/>
    <s v="EDICAO DE CADASTROS, LISTAS E OUTROS PRODUTOS GRAFICOS           "/>
    <x v="0"/>
    <x v="1"/>
    <x v="1"/>
    <x v="2"/>
    <n v="1.6292670641140776"/>
    <n v="1886"/>
    <n v="3072.7976829191502"/>
  </r>
  <r>
    <x v="15"/>
    <s v="NORDESTE            "/>
    <s v="J5821200"/>
    <s v="EDICAO INTEGRADA A IMPRESSAO DE LIVROS                           "/>
    <x v="2"/>
    <x v="1"/>
    <x v="1"/>
    <x v="2"/>
    <n v="1.6292670641140776"/>
    <n v="40302"/>
    <n v="65662.721217925558"/>
  </r>
  <r>
    <x v="15"/>
    <s v="NORDESTE            "/>
    <s v="J5829800"/>
    <s v="EDICAO INTEGRADA IMPRESSAO CADASTRO LISTA OUTRO PRODUTO GRAFICO  "/>
    <x v="0"/>
    <x v="1"/>
    <x v="1"/>
    <x v="2"/>
    <n v="1.6292670641140776"/>
    <n v="23089"/>
    <n v="37618.147243329935"/>
  </r>
  <r>
    <x v="15"/>
    <s v="NORDESTE            "/>
    <s v="J5829800"/>
    <s v="EDICAO INTEGRADA IMPRESSAO CADASTRO LISTA OUTRO PRODUTO GRAFICO  "/>
    <x v="0"/>
    <x v="1"/>
    <x v="1"/>
    <x v="2"/>
    <n v="1.6292670641140776"/>
    <n v="26257"/>
    <n v="42779.665302443333"/>
  </r>
  <r>
    <x v="15"/>
    <s v="NORDESTE            "/>
    <s v="J5829800"/>
    <s v="EDICAO INTEGRADA IMPRESSAO CADASTRO LISTA OUTRO PRODUTO GRAFICO  "/>
    <x v="0"/>
    <x v="1"/>
    <x v="1"/>
    <x v="2"/>
    <n v="1.6292670641140776"/>
    <n v="58446"/>
    <n v="95224.142829211385"/>
  </r>
  <r>
    <x v="15"/>
    <s v="NORDESTE            "/>
    <s v="J5911199"/>
    <s v="ATIV PD CINEMATOGRAFICA VIDEO PROG TELEVISAO NAO ESPECI ANTERIOR "/>
    <x v="5"/>
    <x v="1"/>
    <x v="1"/>
    <x v="2"/>
    <n v="1.6292670641140776"/>
    <n v="15498"/>
    <n v="25250.380959639973"/>
  </r>
  <r>
    <x v="15"/>
    <s v="NORDESTE            "/>
    <s v="J6010100"/>
    <s v="ATIVIDADES DE RADIO                                              "/>
    <x v="5"/>
    <x v="1"/>
    <x v="1"/>
    <x v="2"/>
    <n v="1.6292670641140776"/>
    <n v="5372"/>
    <n v="8752.4226684208243"/>
  </r>
  <r>
    <x v="15"/>
    <s v="NORDESTE            "/>
    <s v="J6010100"/>
    <s v="ATIVIDADES DE RADIO                                              "/>
    <x v="5"/>
    <x v="1"/>
    <x v="1"/>
    <x v="2"/>
    <n v="1.6292670641140776"/>
    <n v="35764"/>
    <n v="58269.10728097587"/>
  </r>
  <r>
    <x v="15"/>
    <s v="NORDESTE            "/>
    <s v="J6010100"/>
    <s v="ATIVIDADES DE RADIO                                              "/>
    <x v="5"/>
    <x v="1"/>
    <x v="1"/>
    <x v="2"/>
    <n v="1.6292670641140776"/>
    <n v="42341"/>
    <n v="68984.796761654157"/>
  </r>
  <r>
    <x v="15"/>
    <s v="NORDESTE            "/>
    <s v="J6021700"/>
    <s v="ATIVIDADES DE TELEVISAO ABERTA                                   "/>
    <x v="5"/>
    <x v="1"/>
    <x v="1"/>
    <x v="2"/>
    <n v="1.6292670641140776"/>
    <n v="57811"/>
    <n v="94189.558243498948"/>
  </r>
  <r>
    <x v="15"/>
    <s v="NORDESTE            "/>
    <s v="J6021700"/>
    <s v="ATIVIDADES DE TELEVISAO ABERTA                                   "/>
    <x v="5"/>
    <x v="1"/>
    <x v="1"/>
    <x v="2"/>
    <n v="1.6292670641140776"/>
    <n v="24185"/>
    <n v="39403.823945598968"/>
  </r>
  <r>
    <x v="15"/>
    <s v="NORDESTE            "/>
    <s v="J6021700"/>
    <s v="ATIVIDADES DE TELEVISAO ABERTA                                   "/>
    <x v="5"/>
    <x v="1"/>
    <x v="1"/>
    <x v="2"/>
    <n v="1.6292670641140776"/>
    <n v="24130"/>
    <n v="39314.214257072694"/>
  </r>
  <r>
    <x v="15"/>
    <s v="NORDESTE            "/>
    <s v="R9001902"/>
    <s v="PRODUCAO MUSICAL                                                 "/>
    <x v="4"/>
    <x v="1"/>
    <x v="1"/>
    <x v="2"/>
    <n v="1.6292670641140776"/>
    <n v="9057"/>
    <n v="14756.271799681201"/>
  </r>
  <r>
    <x v="15"/>
    <s v="NORDESTE            "/>
    <s v="R9001906"/>
    <s v="ATIVIDADES DE SONORIZACAO E DE ILUMINACAO                        "/>
    <x v="4"/>
    <x v="1"/>
    <x v="1"/>
    <x v="2"/>
    <n v="1.6292670641140776"/>
    <n v="6517"/>
    <n v="10617.933456831444"/>
  </r>
  <r>
    <x v="15"/>
    <s v="NORDESTE            "/>
    <s v="R9001906"/>
    <s v="ATIVIDADES DE SONORIZACAO E DE ILUMINACAO                        "/>
    <x v="4"/>
    <x v="1"/>
    <x v="1"/>
    <x v="2"/>
    <n v="1.6292670641140776"/>
    <n v="80463"/>
    <n v="131095.71577981103"/>
  </r>
  <r>
    <x v="15"/>
    <s v="NORDESTE            "/>
    <s v="R9001906"/>
    <s v="ATIVIDADES DE SONORIZACAO E DE ILUMINACAO                        "/>
    <x v="4"/>
    <x v="1"/>
    <x v="1"/>
    <x v="2"/>
    <n v="1.6292670641140776"/>
    <n v="68000"/>
    <n v="110790.16035975728"/>
  </r>
  <r>
    <x v="15"/>
    <s v="NORDESTE            "/>
    <s v="R9001999"/>
    <s v="ARTE CENICA ESPETAC ATIVI COMPLEMENTARES NAO ESPECI ANTERIOR     "/>
    <x v="4"/>
    <x v="1"/>
    <x v="1"/>
    <x v="2"/>
    <n v="1.6292670641140776"/>
    <n v="4743"/>
    <n v="7727.6136850930698"/>
  </r>
  <r>
    <x v="15"/>
    <s v="NORDESTE            "/>
    <s v="R9001999"/>
    <s v="ARTE CENICA ESPETAC ATIVI COMPLEMENTARES NAO ESPECI ANTERIOR     "/>
    <x v="4"/>
    <x v="1"/>
    <x v="1"/>
    <x v="2"/>
    <n v="1.6292670641140776"/>
    <n v="100000"/>
    <n v="162926.70641140777"/>
  </r>
  <r>
    <x v="15"/>
    <s v="NORDESTE            "/>
    <s v="R9101500"/>
    <s v="ATIVIDADES DE BIBLIOTECAS E ARQUIVOS                             "/>
    <x v="1"/>
    <x v="0"/>
    <x v="0"/>
    <x v="2"/>
    <n v="1.6292670641140776"/>
    <n v="235651"/>
    <n v="383938.41292554652"/>
  </r>
  <r>
    <x v="15"/>
    <s v="NORDESTE            "/>
    <s v="R9102300"/>
    <s v="ATV MUSEUS EXPLOR REST ART CONSERV LUGAR PRED HIST ATRCAO SIMIL  "/>
    <x v="1"/>
    <x v="0"/>
    <x v="0"/>
    <x v="2"/>
    <n v="1.6292670641140776"/>
    <n v="1418758"/>
    <n v="2311535.6813483606"/>
  </r>
  <r>
    <x v="15"/>
    <s v="NORDESTE            "/>
    <s v="R9102302"/>
    <s v="RESTAURACAO E CONSERVACAO DE LUGARES E PREDIOS HISTORICOS        "/>
    <x v="1"/>
    <x v="0"/>
    <x v="0"/>
    <x v="2"/>
    <n v="1.6292670641140776"/>
    <n v="2860359"/>
    <n v="4660288.7102422789"/>
  </r>
  <r>
    <x v="16"/>
    <s v="NORDESTE            "/>
    <s v="C1811302"/>
    <s v="IMPRESSAO DE LIVROS, REVISTAS E OUTRAS PUBLICACOES PERIODICAS    "/>
    <x v="0"/>
    <x v="1"/>
    <x v="1"/>
    <x v="2"/>
    <n v="1.6292670641140776"/>
    <n v="25530"/>
    <n v="41595.188146832399"/>
  </r>
  <r>
    <x v="16"/>
    <s v="NORDESTE            "/>
    <s v="C1811302"/>
    <s v="IMPRESSAO DE LIVROS, REVISTAS E OUTRAS PUBLICACOES PERIODICAS    "/>
    <x v="0"/>
    <x v="1"/>
    <x v="1"/>
    <x v="2"/>
    <n v="1.6292670641140776"/>
    <n v="18775"/>
    <n v="30589.489128741807"/>
  </r>
  <r>
    <x v="16"/>
    <s v="NORDESTE            "/>
    <s v="G4756300"/>
    <s v="COM VAREJISTA ESPECIALIZADO DE INSTRUMENTOS MUSICAIS E ACESSORIO "/>
    <x v="3"/>
    <x v="1"/>
    <x v="1"/>
    <x v="2"/>
    <n v="1.6292670641140776"/>
    <n v="161000"/>
    <n v="262311.99732236651"/>
  </r>
  <r>
    <x v="16"/>
    <s v="NORDESTE            "/>
    <s v="G4761001"/>
    <s v="COMERCIO VAREJISTA DE LIVROS                                     "/>
    <x v="2"/>
    <x v="1"/>
    <x v="1"/>
    <x v="2"/>
    <n v="1.6292670641140776"/>
    <n v="29218"/>
    <n v="47603.925079285124"/>
  </r>
  <r>
    <x v="16"/>
    <s v="NORDESTE            "/>
    <s v="G4761001"/>
    <s v="COMERCIO VAREJISTA DE LIVROS                                     "/>
    <x v="2"/>
    <x v="1"/>
    <x v="1"/>
    <x v="2"/>
    <n v="1.6292670641140776"/>
    <n v="29220"/>
    <n v="47607.183613413348"/>
  </r>
  <r>
    <x v="16"/>
    <s v="NORDESTE            "/>
    <s v="G4761002"/>
    <s v="COMERCIO VAREJISTA DE JORNAIS E REVISTAS                         "/>
    <x v="2"/>
    <x v="1"/>
    <x v="1"/>
    <x v="2"/>
    <n v="1.6292670641140776"/>
    <n v="1655"/>
    <n v="2696.4369911087983"/>
  </r>
  <r>
    <x v="16"/>
    <s v="NORDESTE            "/>
    <s v="J5829800"/>
    <s v="EDICAO INTEGRADA IMPRESSAO CADASTRO LISTA OUTRO PRODUTO GRAFICO  "/>
    <x v="0"/>
    <x v="1"/>
    <x v="1"/>
    <x v="2"/>
    <n v="1.6292670641140776"/>
    <n v="9343"/>
    <n v="15222.242180017827"/>
  </r>
  <r>
    <x v="16"/>
    <s v="NORDESTE            "/>
    <s v="J5829800"/>
    <s v="EDICAO INTEGRADA IMPRESSAO CADASTRO LISTA OUTRO PRODUTO GRAFICO  "/>
    <x v="0"/>
    <x v="1"/>
    <x v="1"/>
    <x v="2"/>
    <n v="1.6292670641140776"/>
    <n v="3358"/>
    <n v="5471.0788012950725"/>
  </r>
  <r>
    <x v="16"/>
    <s v="NORDESTE            "/>
    <s v="J6010100"/>
    <s v="ATIVIDADES DE RADIO                                              "/>
    <x v="5"/>
    <x v="1"/>
    <x v="1"/>
    <x v="2"/>
    <n v="1.6292670641140776"/>
    <n v="21277"/>
    <n v="34665.915323155226"/>
  </r>
  <r>
    <x v="16"/>
    <s v="NORDESTE            "/>
    <s v="J6010100"/>
    <s v="ATIVIDADES DE RADIO                                              "/>
    <x v="5"/>
    <x v="1"/>
    <x v="1"/>
    <x v="2"/>
    <n v="1.6292670641140776"/>
    <n v="56017"/>
    <n v="91266.653130478284"/>
  </r>
  <r>
    <x v="17"/>
    <s v="SUL                 "/>
    <s v="C1811301"/>
    <s v="IMPRESSAO DE JORNAIS                                             "/>
    <x v="0"/>
    <x v="1"/>
    <x v="1"/>
    <x v="2"/>
    <n v="1.6292670641140776"/>
    <n v="1906"/>
    <n v="3105.3830242014319"/>
  </r>
  <r>
    <x v="17"/>
    <s v="SUL                 "/>
    <s v="C1811302"/>
    <s v="IMPRESSAO DE LIVROS, REVISTAS E OUTRAS PUBLICACOES PERIODICAS    "/>
    <x v="0"/>
    <x v="1"/>
    <x v="1"/>
    <x v="2"/>
    <n v="1.6292670641140776"/>
    <n v="46758"/>
    <n v="76181.26938384604"/>
  </r>
  <r>
    <x v="17"/>
    <s v="SUL                 "/>
    <s v="C1811302"/>
    <s v="IMPRESSAO DE LIVROS, REVISTAS E OUTRAS PUBLICACOES PERIODICAS    "/>
    <x v="0"/>
    <x v="1"/>
    <x v="1"/>
    <x v="2"/>
    <n v="1.6292670641140776"/>
    <n v="141732"/>
    <n v="230919.27953101645"/>
  </r>
  <r>
    <x v="17"/>
    <s v="SUL                 "/>
    <s v="C1811302"/>
    <s v="IMPRESSAO DE LIVROS, REVISTAS E OUTRAS PUBLICACOES PERIODICAS    "/>
    <x v="0"/>
    <x v="1"/>
    <x v="1"/>
    <x v="2"/>
    <n v="1.6292670641140776"/>
    <n v="62365"/>
    <n v="101609.24045347446"/>
  </r>
  <r>
    <x v="17"/>
    <s v="SUL                 "/>
    <s v="C1811302"/>
    <s v="IMPRESSAO DE LIVROS, REVISTAS E OUTRAS PUBLICACOES PERIODICAS    "/>
    <x v="0"/>
    <x v="1"/>
    <x v="1"/>
    <x v="2"/>
    <n v="1.6292670641140776"/>
    <n v="126000"/>
    <n v="205287.65007837379"/>
  </r>
  <r>
    <x v="17"/>
    <s v="SUL                 "/>
    <s v="C1811302"/>
    <s v="IMPRESSAO DE LIVROS, REVISTAS E OUTRAS PUBLICACOES PERIODICAS    "/>
    <x v="0"/>
    <x v="1"/>
    <x v="1"/>
    <x v="2"/>
    <n v="1.6292670641140776"/>
    <n v="261600"/>
    <n v="426216.26397224271"/>
  </r>
  <r>
    <x v="17"/>
    <s v="SUL                 "/>
    <s v="C1811302"/>
    <s v="IMPRESSAO DE LIVROS, REVISTAS E OUTRAS PUBLICACOES PERIODICAS    "/>
    <x v="0"/>
    <x v="1"/>
    <x v="1"/>
    <x v="2"/>
    <n v="1.6292670641140776"/>
    <n v="21261"/>
    <n v="34639.847050129407"/>
  </r>
  <r>
    <x v="17"/>
    <s v="SUL                 "/>
    <s v="C1811302"/>
    <s v="IMPRESSAO DE LIVROS, REVISTAS E OUTRAS PUBLICACOES PERIODICAS    "/>
    <x v="0"/>
    <x v="1"/>
    <x v="1"/>
    <x v="2"/>
    <n v="1.6292670641140776"/>
    <n v="100000"/>
    <n v="162926.70641140777"/>
  </r>
  <r>
    <x v="17"/>
    <s v="SUL                 "/>
    <s v="C3220500"/>
    <s v="FABRICACAO DE INSTRUMENTOS MUSICAIS, PECAS E ACESSORIOS          "/>
    <x v="3"/>
    <x v="1"/>
    <x v="1"/>
    <x v="2"/>
    <n v="1.6292670641140776"/>
    <n v="25053"/>
    <n v="40818.027757249984"/>
  </r>
  <r>
    <x v="17"/>
    <s v="SUL                 "/>
    <s v="G4647802"/>
    <s v="COMERCIO ATACADISTA DE LIVROS, JORNAIS E OUTRAS PUBLICACOES      "/>
    <x v="2"/>
    <x v="1"/>
    <x v="1"/>
    <x v="2"/>
    <n v="1.6292670641140776"/>
    <n v="5823"/>
    <n v="9487.2221143362749"/>
  </r>
  <r>
    <x v="17"/>
    <s v="SUL                 "/>
    <s v="G4647802"/>
    <s v="COMERCIO ATACADISTA DE LIVROS, JORNAIS E OUTRAS PUBLICACOES      "/>
    <x v="2"/>
    <x v="1"/>
    <x v="1"/>
    <x v="2"/>
    <n v="1.6292670641140776"/>
    <n v="30639"/>
    <n v="49919.113577391225"/>
  </r>
  <r>
    <x v="17"/>
    <s v="SUL                 "/>
    <s v="G4649407"/>
    <s v="COMERCIO ATACADISTA DE FILMES, CDS, DVDS, FITAS E DISCOS         "/>
    <x v="0"/>
    <x v="1"/>
    <x v="1"/>
    <x v="2"/>
    <n v="1.6292670641140776"/>
    <n v="2422"/>
    <n v="3946.0848292842961"/>
  </r>
  <r>
    <x v="17"/>
    <s v="SUL                 "/>
    <s v="G4649407"/>
    <s v="COMERCIO ATACADISTA DE FILMES, CDS, DVDS, FITAS E DISCOS         "/>
    <x v="0"/>
    <x v="1"/>
    <x v="1"/>
    <x v="2"/>
    <n v="1.6292670641140776"/>
    <n v="7518"/>
    <n v="12248.829788009636"/>
  </r>
  <r>
    <x v="17"/>
    <s v="SUL                 "/>
    <s v="G4756300"/>
    <s v="COM VAREJISTA ESPECIALIZADO DE INSTRUMENTOS MUSICAIS E ACESSORIO "/>
    <x v="3"/>
    <x v="1"/>
    <x v="1"/>
    <x v="2"/>
    <n v="1.6292670641140776"/>
    <n v="27607"/>
    <n v="44979.17583899734"/>
  </r>
  <r>
    <x v="17"/>
    <s v="SUL                 "/>
    <s v="G4756300"/>
    <s v="COM VAREJISTA ESPECIALIZADO DE INSTRUMENTOS MUSICAIS E ACESSORIO "/>
    <x v="3"/>
    <x v="1"/>
    <x v="1"/>
    <x v="2"/>
    <n v="1.6292670641140776"/>
    <n v="3536"/>
    <n v="5761.0883387073782"/>
  </r>
  <r>
    <x v="17"/>
    <s v="SUL                 "/>
    <s v="G4756300"/>
    <s v="COM VAREJISTA ESPECIALIZADO DE INSTRUMENTOS MUSICAIS E ACESSORIO "/>
    <x v="3"/>
    <x v="1"/>
    <x v="1"/>
    <x v="2"/>
    <n v="1.6292670641140776"/>
    <n v="70284"/>
    <n v="114511.40633419383"/>
  </r>
  <r>
    <x v="17"/>
    <s v="SUL                 "/>
    <s v="G4756300"/>
    <s v="COM VAREJISTA ESPECIALIZADO DE INSTRUMENTOS MUSICAIS E ACESSORIO "/>
    <x v="3"/>
    <x v="1"/>
    <x v="1"/>
    <x v="2"/>
    <n v="1.6292670641140776"/>
    <n v="151847"/>
    <n v="247399.31588453034"/>
  </r>
  <r>
    <x v="17"/>
    <s v="SUL                 "/>
    <s v="G4756300"/>
    <s v="COM VAREJISTA ESPECIALIZADO DE INSTRUMENTOS MUSICAIS E ACESSORIO "/>
    <x v="3"/>
    <x v="1"/>
    <x v="1"/>
    <x v="2"/>
    <n v="1.6292670641140776"/>
    <n v="119925"/>
    <n v="195389.85266388077"/>
  </r>
  <r>
    <x v="17"/>
    <s v="SUL                 "/>
    <s v="G4761001"/>
    <s v="COMERCIO VAREJISTA DE LIVROS                                     "/>
    <x v="2"/>
    <x v="1"/>
    <x v="1"/>
    <x v="2"/>
    <n v="1.6292670641140776"/>
    <n v="14187"/>
    <n v="23114.41183858642"/>
  </r>
  <r>
    <x v="17"/>
    <s v="SUL                 "/>
    <s v="G4761001"/>
    <s v="COMERCIO VAREJISTA DE LIVROS                                     "/>
    <x v="2"/>
    <x v="1"/>
    <x v="1"/>
    <x v="2"/>
    <n v="1.6292670641140776"/>
    <n v="10802"/>
    <n v="17599.342826560267"/>
  </r>
  <r>
    <x v="17"/>
    <s v="SUL                 "/>
    <s v="G4761001"/>
    <s v="COMERCIO VAREJISTA DE LIVROS                                     "/>
    <x v="2"/>
    <x v="1"/>
    <x v="1"/>
    <x v="2"/>
    <n v="1.6292670641140776"/>
    <n v="27677"/>
    <n v="45093.224533485329"/>
  </r>
  <r>
    <x v="17"/>
    <s v="SUL                 "/>
    <s v="G4761001"/>
    <s v="COMERCIO VAREJISTA DE LIVROS                                     "/>
    <x v="2"/>
    <x v="1"/>
    <x v="1"/>
    <x v="2"/>
    <n v="1.6292670641140776"/>
    <n v="101636"/>
    <n v="165592.1873282984"/>
  </r>
  <r>
    <x v="17"/>
    <s v="SUL                 "/>
    <s v="G4761001"/>
    <s v="COMERCIO VAREJISTA DE LIVROS                                     "/>
    <x v="2"/>
    <x v="1"/>
    <x v="1"/>
    <x v="2"/>
    <n v="1.6292670641140776"/>
    <n v="130604"/>
    <n v="212788.79564155499"/>
  </r>
  <r>
    <x v="17"/>
    <s v="SUL                 "/>
    <s v="G4761002"/>
    <s v="COMERCIO VAREJISTA DE JORNAIS E REVISTAS                         "/>
    <x v="2"/>
    <x v="1"/>
    <x v="1"/>
    <x v="2"/>
    <n v="1.6292670641140776"/>
    <n v="43767"/>
    <n v="71308.131595080835"/>
  </r>
  <r>
    <x v="17"/>
    <s v="SUL                 "/>
    <s v="G4761002"/>
    <s v="COMERCIO VAREJISTA DE JORNAIS E REVISTAS                         "/>
    <x v="2"/>
    <x v="1"/>
    <x v="1"/>
    <x v="2"/>
    <n v="1.6292670641140776"/>
    <n v="13542"/>
    <n v="22063.534582232838"/>
  </r>
  <r>
    <x v="17"/>
    <s v="SUL                 "/>
    <s v="G4761002"/>
    <s v="COMERCIO VAREJISTA DE JORNAIS E REVISTAS                         "/>
    <x v="2"/>
    <x v="1"/>
    <x v="1"/>
    <x v="2"/>
    <n v="1.6292670641140776"/>
    <n v="1000"/>
    <n v="1629.2670641140776"/>
  </r>
  <r>
    <x v="17"/>
    <s v="SUL                 "/>
    <s v="G4762800"/>
    <s v="COMERCIO VAREJISTA DE DISCOS, CDS, DVDS E FITAS                  "/>
    <x v="3"/>
    <x v="1"/>
    <x v="1"/>
    <x v="2"/>
    <n v="1.6292670641140776"/>
    <n v="171199"/>
    <n v="278928.89210926596"/>
  </r>
  <r>
    <x v="17"/>
    <s v="SUL                 "/>
    <s v="G4762800"/>
    <s v="COMERCIO VAREJISTA DE DISCOS, CDS, DVDS E FITAS                  "/>
    <x v="3"/>
    <x v="1"/>
    <x v="1"/>
    <x v="2"/>
    <n v="1.6292670641140776"/>
    <n v="82332"/>
    <n v="134140.81592264023"/>
  </r>
  <r>
    <x v="17"/>
    <s v="SUL                 "/>
    <s v="J5811500"/>
    <s v="EDICAO DE LIVROS                                                 "/>
    <x v="2"/>
    <x v="1"/>
    <x v="1"/>
    <x v="2"/>
    <n v="1.6292670641140776"/>
    <n v="14387"/>
    <n v="23440.265251409233"/>
  </r>
  <r>
    <x v="17"/>
    <s v="SUL                 "/>
    <s v="J5811500"/>
    <s v="EDICAO DE LIVROS                                                 "/>
    <x v="2"/>
    <x v="1"/>
    <x v="1"/>
    <x v="2"/>
    <n v="1.6292670641140776"/>
    <n v="48696"/>
    <n v="79338.788954099131"/>
  </r>
  <r>
    <x v="17"/>
    <s v="SUL                 "/>
    <s v="J5812301"/>
    <s v="EDICAO DE JORNAIS DIARIOS                                        "/>
    <x v="2"/>
    <x v="1"/>
    <x v="1"/>
    <x v="2"/>
    <n v="1.6292670641140776"/>
    <n v="18410"/>
    <n v="29994.806650340168"/>
  </r>
  <r>
    <x v="17"/>
    <s v="SUL                 "/>
    <s v="J5813100"/>
    <s v="EDICAO DE REVISTAS                                               "/>
    <x v="2"/>
    <x v="1"/>
    <x v="1"/>
    <x v="2"/>
    <n v="1.6292670641140776"/>
    <n v="4509"/>
    <n v="7346.3651920903758"/>
  </r>
  <r>
    <x v="17"/>
    <s v="SUL                 "/>
    <s v="J5813100"/>
    <s v="EDICAO DE REVISTAS                                               "/>
    <x v="2"/>
    <x v="1"/>
    <x v="1"/>
    <x v="2"/>
    <n v="1.6292670641140776"/>
    <n v="32821"/>
    <n v="53474.174311288145"/>
  </r>
  <r>
    <x v="17"/>
    <s v="SUL                 "/>
    <s v="J5813100"/>
    <s v="EDICAO DE REVISTAS                                               "/>
    <x v="2"/>
    <x v="1"/>
    <x v="1"/>
    <x v="2"/>
    <n v="1.6292670641140776"/>
    <n v="10000"/>
    <n v="16292.670641140776"/>
  </r>
  <r>
    <x v="17"/>
    <s v="SUL                 "/>
    <s v="J5813100"/>
    <s v="EDICAO DE REVISTAS                                               "/>
    <x v="2"/>
    <x v="1"/>
    <x v="1"/>
    <x v="2"/>
    <n v="1.6292670641140776"/>
    <n v="52423"/>
    <n v="85411.067302052295"/>
  </r>
  <r>
    <x v="17"/>
    <s v="SUL                 "/>
    <s v="J5819100"/>
    <s v="EDICAO DE CADASTROS, LISTAS E OUTROS PRODUTOS GRAFICOS           "/>
    <x v="0"/>
    <x v="1"/>
    <x v="1"/>
    <x v="2"/>
    <n v="1.6292670641140776"/>
    <n v="10000"/>
    <n v="16292.670641140776"/>
  </r>
  <r>
    <x v="17"/>
    <s v="SUL                 "/>
    <s v="J5821200"/>
    <s v="EDICAO INTEGRADA A IMPRESSAO DE LIVROS                           "/>
    <x v="2"/>
    <x v="1"/>
    <x v="1"/>
    <x v="2"/>
    <n v="1.6292670641140776"/>
    <n v="10788"/>
    <n v="17576.533087662669"/>
  </r>
  <r>
    <x v="17"/>
    <s v="SUL                 "/>
    <s v="J5821200"/>
    <s v="EDICAO INTEGRADA A IMPRESSAO DE LIVROS                           "/>
    <x v="2"/>
    <x v="1"/>
    <x v="1"/>
    <x v="2"/>
    <n v="1.6292670641140776"/>
    <n v="11953"/>
    <n v="19474.62921735557"/>
  </r>
  <r>
    <x v="17"/>
    <s v="SUL                 "/>
    <s v="J5822101"/>
    <s v="EDICAO INTEGRADA A IMPRESSAO DE JORNAIS DIARIOS                  "/>
    <x v="2"/>
    <x v="1"/>
    <x v="1"/>
    <x v="2"/>
    <n v="1.6292670641140776"/>
    <n v="34316"/>
    <n v="55909.928572138684"/>
  </r>
  <r>
    <x v="17"/>
    <s v="SUL                 "/>
    <s v="J5822101"/>
    <s v="EDICAO INTEGRADA A IMPRESSAO DE JORNAIS DIARIOS                  "/>
    <x v="2"/>
    <x v="1"/>
    <x v="1"/>
    <x v="2"/>
    <n v="1.6292670641140776"/>
    <n v="10000"/>
    <n v="16292.670641140776"/>
  </r>
  <r>
    <x v="17"/>
    <s v="SUL                 "/>
    <s v="J5823900"/>
    <s v="EDICAO INTEGRADA A IMPRESSAO DE REVISTAS                         "/>
    <x v="2"/>
    <x v="1"/>
    <x v="1"/>
    <x v="2"/>
    <n v="1.6292670641140776"/>
    <n v="21935"/>
    <n v="35737.973051342291"/>
  </r>
  <r>
    <x v="17"/>
    <s v="SUL                 "/>
    <s v="J5823900"/>
    <s v="EDICAO INTEGRADA A IMPRESSAO DE REVISTAS                         "/>
    <x v="2"/>
    <x v="1"/>
    <x v="1"/>
    <x v="2"/>
    <n v="1.6292670641140776"/>
    <n v="11270"/>
    <n v="18361.839812565653"/>
  </r>
  <r>
    <x v="17"/>
    <s v="SUL                 "/>
    <s v="J5823900"/>
    <s v="EDICAO INTEGRADA A IMPRESSAO DE REVISTAS                         "/>
    <x v="2"/>
    <x v="1"/>
    <x v="1"/>
    <x v="2"/>
    <n v="1.6292670641140776"/>
    <n v="23525"/>
    <n v="38328.507683283678"/>
  </r>
  <r>
    <x v="17"/>
    <s v="SUL                 "/>
    <s v="J5823900"/>
    <s v="EDICAO INTEGRADA A IMPRESSAO DE REVISTAS                         "/>
    <x v="2"/>
    <x v="1"/>
    <x v="1"/>
    <x v="2"/>
    <n v="1.6292670641140776"/>
    <n v="4507"/>
    <n v="7343.1066579621474"/>
  </r>
  <r>
    <x v="17"/>
    <s v="SUL                 "/>
    <s v="J5829800"/>
    <s v="EDICAO INTEGRADA IMPRESSAO CADASTRO LISTA OUTRO PRODUTO GRAFICO  "/>
    <x v="0"/>
    <x v="1"/>
    <x v="1"/>
    <x v="2"/>
    <n v="1.6292670641140776"/>
    <n v="49443"/>
    <n v="80555.851450992341"/>
  </r>
  <r>
    <x v="17"/>
    <s v="SUL                 "/>
    <s v="J5829800"/>
    <s v="EDICAO INTEGRADA IMPRESSAO CADASTRO LISTA OUTRO PRODUTO GRAFICO  "/>
    <x v="0"/>
    <x v="1"/>
    <x v="1"/>
    <x v="2"/>
    <n v="1.6292670641140776"/>
    <n v="97320"/>
    <n v="158560.27067958203"/>
  </r>
  <r>
    <x v="17"/>
    <s v="SUL                 "/>
    <s v="J5829800"/>
    <s v="EDICAO INTEGRADA IMPRESSAO CADASTRO LISTA OUTRO PRODUTO GRAFICO  "/>
    <x v="0"/>
    <x v="1"/>
    <x v="1"/>
    <x v="2"/>
    <n v="1.6292670641140776"/>
    <n v="948"/>
    <n v="1544.5451767801455"/>
  </r>
  <r>
    <x v="17"/>
    <s v="SUL                 "/>
    <s v="J5829800"/>
    <s v="EDICAO INTEGRADA IMPRESSAO CADASTRO LISTA OUTRO PRODUTO GRAFICO  "/>
    <x v="0"/>
    <x v="1"/>
    <x v="1"/>
    <x v="2"/>
    <n v="1.6292670641140776"/>
    <n v="533800"/>
    <n v="869702.75882409466"/>
  </r>
  <r>
    <x v="17"/>
    <s v="SUL                 "/>
    <s v="J5829800"/>
    <s v="EDICAO INTEGRADA IMPRESSAO CADASTRO LISTA OUTRO PRODUTO GRAFICO  "/>
    <x v="0"/>
    <x v="1"/>
    <x v="1"/>
    <x v="2"/>
    <n v="1.6292670641140776"/>
    <n v="1320"/>
    <n v="2150.6325246305823"/>
  </r>
  <r>
    <x v="17"/>
    <s v="SUL                 "/>
    <s v="J5829800"/>
    <s v="EDICAO INTEGRADA IMPRESSAO CADASTRO LISTA OUTRO PRODUTO GRAFICO  "/>
    <x v="0"/>
    <x v="1"/>
    <x v="1"/>
    <x v="2"/>
    <n v="1.6292670641140776"/>
    <n v="720000"/>
    <n v="1173072.2861621359"/>
  </r>
  <r>
    <x v="17"/>
    <s v="SUL                 "/>
    <s v="J5829800"/>
    <s v="EDICAO INTEGRADA IMPRESSAO CADASTRO LISTA OUTRO PRODUTO GRAFICO  "/>
    <x v="0"/>
    <x v="1"/>
    <x v="1"/>
    <x v="2"/>
    <n v="1.6292670641140776"/>
    <n v="63000"/>
    <n v="102643.82503918689"/>
  </r>
  <r>
    <x v="17"/>
    <s v="SUL                 "/>
    <s v="J5829800"/>
    <s v="EDICAO INTEGRADA IMPRESSAO CADASTRO LISTA OUTRO PRODUTO GRAFICO  "/>
    <x v="0"/>
    <x v="1"/>
    <x v="1"/>
    <x v="2"/>
    <n v="1.6292670641140776"/>
    <n v="160675"/>
    <n v="261782.48552652943"/>
  </r>
  <r>
    <x v="17"/>
    <s v="SUL                 "/>
    <s v="J5829800"/>
    <s v="EDICAO INTEGRADA IMPRESSAO CADASTRO LISTA OUTRO PRODUTO GRAFICO  "/>
    <x v="0"/>
    <x v="1"/>
    <x v="1"/>
    <x v="2"/>
    <n v="1.6292670641140776"/>
    <n v="2000000"/>
    <n v="3258534.1282281554"/>
  </r>
  <r>
    <x v="17"/>
    <s v="SUL                 "/>
    <s v="J5829800"/>
    <s v="EDICAO INTEGRADA IMPRESSAO CADASTRO LISTA OUTRO PRODUTO GRAFICO  "/>
    <x v="0"/>
    <x v="1"/>
    <x v="1"/>
    <x v="2"/>
    <n v="1.6292670641140776"/>
    <n v="10000"/>
    <n v="16292.670641140776"/>
  </r>
  <r>
    <x v="17"/>
    <s v="SUL                 "/>
    <s v="J5829800"/>
    <s v="EDICAO INTEGRADA IMPRESSAO CADASTRO LISTA OUTRO PRODUTO GRAFICO  "/>
    <x v="0"/>
    <x v="1"/>
    <x v="1"/>
    <x v="2"/>
    <n v="1.6292670641140776"/>
    <n v="368200"/>
    <n v="599896.13300680334"/>
  </r>
  <r>
    <x v="17"/>
    <s v="SUL                 "/>
    <s v="J5911100"/>
    <s v="ATIV PROD CINEMATOGRAFICA DE VIDEOS E DE PROGRAMAS DE TELEVISAO  "/>
    <x v="5"/>
    <x v="1"/>
    <x v="0"/>
    <x v="2"/>
    <n v="1.6292670641140776"/>
    <n v="450000"/>
    <n v="733170.17885133496"/>
  </r>
  <r>
    <x v="17"/>
    <s v="SUL                 "/>
    <s v="J5911101"/>
    <s v="ESTUDIOS CINEMATOGRAFICOS                                        "/>
    <x v="5"/>
    <x v="1"/>
    <x v="1"/>
    <x v="2"/>
    <n v="1.6292670641140776"/>
    <n v="194298"/>
    <n v="316563.33202323708"/>
  </r>
  <r>
    <x v="17"/>
    <s v="SUL                 "/>
    <s v="J5920100"/>
    <s v="ATIVIDADES DE GRAVACAO DE SOM E DE EDICAO DE MUSICA              "/>
    <x v="3"/>
    <x v="1"/>
    <x v="1"/>
    <x v="2"/>
    <n v="1.6292670641140776"/>
    <n v="48356"/>
    <n v="78784.838152300334"/>
  </r>
  <r>
    <x v="17"/>
    <s v="SUL                 "/>
    <s v="J5920100"/>
    <s v="ATIVIDADES DE GRAVACAO DE SOM E DE EDICAO DE MUSICA              "/>
    <x v="3"/>
    <x v="1"/>
    <x v="1"/>
    <x v="2"/>
    <n v="1.6292670641140776"/>
    <n v="4870"/>
    <n v="7934.530602235558"/>
  </r>
  <r>
    <x v="17"/>
    <s v="SUL                 "/>
    <s v="J5920100"/>
    <s v="ATIVIDADES DE GRAVACAO DE SOM E DE EDICAO DE MUSICA              "/>
    <x v="3"/>
    <x v="1"/>
    <x v="1"/>
    <x v="2"/>
    <n v="1.6292670641140776"/>
    <n v="1400"/>
    <n v="2280.9738897597085"/>
  </r>
  <r>
    <x v="17"/>
    <s v="SUL                 "/>
    <s v="J6010100"/>
    <s v="ATIVIDADES DE RADIO                                              "/>
    <x v="5"/>
    <x v="1"/>
    <x v="1"/>
    <x v="2"/>
    <n v="1.6292670641140776"/>
    <n v="28934"/>
    <n v="47141.21323307672"/>
  </r>
  <r>
    <x v="17"/>
    <s v="SUL                 "/>
    <s v="J6010100"/>
    <s v="ATIVIDADES DE RADIO                                              "/>
    <x v="5"/>
    <x v="1"/>
    <x v="1"/>
    <x v="2"/>
    <n v="1.6292670641140776"/>
    <n v="108824"/>
    <n v="177303.35898515038"/>
  </r>
  <r>
    <x v="17"/>
    <s v="SUL                 "/>
    <s v="J6021700"/>
    <s v="ATIVIDADES DE TELEVISAO ABERTA                                   "/>
    <x v="5"/>
    <x v="1"/>
    <x v="1"/>
    <x v="2"/>
    <n v="1.6292670641140776"/>
    <n v="240000"/>
    <n v="391024.09538737865"/>
  </r>
  <r>
    <x v="17"/>
    <s v="SUL                 "/>
    <s v="J6021700"/>
    <s v="ATIVIDADES DE TELEVISAO ABERTA                                   "/>
    <x v="5"/>
    <x v="1"/>
    <x v="1"/>
    <x v="2"/>
    <n v="1.6292670641140776"/>
    <n v="144000"/>
    <n v="234614.45723242717"/>
  </r>
  <r>
    <x v="17"/>
    <s v="SUL                 "/>
    <s v="J6022501"/>
    <s v="PROGRAMADORAS                                                    "/>
    <x v="5"/>
    <x v="1"/>
    <x v="1"/>
    <x v="2"/>
    <n v="1.6292670641140776"/>
    <n v="20276"/>
    <n v="33035.018991977035"/>
  </r>
  <r>
    <x v="17"/>
    <s v="SUL                 "/>
    <s v="J6022501"/>
    <s v="PROGRAMADORAS                                                    "/>
    <x v="5"/>
    <x v="1"/>
    <x v="1"/>
    <x v="2"/>
    <n v="1.6292670641140776"/>
    <n v="56362"/>
    <n v="91828.750267597643"/>
  </r>
  <r>
    <x v="17"/>
    <s v="SUL                 "/>
    <s v="J6022501"/>
    <s v="PROGRAMADORAS                                                    "/>
    <x v="5"/>
    <x v="1"/>
    <x v="1"/>
    <x v="2"/>
    <n v="1.6292670641140776"/>
    <n v="1224"/>
    <n v="1994.222886475631"/>
  </r>
  <r>
    <x v="17"/>
    <s v="SUL                 "/>
    <s v="R9001901"/>
    <s v="PRODUCAO TEATRAL                                                 "/>
    <x v="4"/>
    <x v="1"/>
    <x v="1"/>
    <x v="2"/>
    <n v="1.6292670641140776"/>
    <n v="37009"/>
    <n v="60297.544775797898"/>
  </r>
  <r>
    <x v="17"/>
    <s v="SUL                 "/>
    <s v="R9001906"/>
    <s v="ATIVIDADES DE SONORIZACAO E DE ILUMINACAO                        "/>
    <x v="4"/>
    <x v="1"/>
    <x v="1"/>
    <x v="2"/>
    <n v="1.6292670641140776"/>
    <n v="34322"/>
    <n v="55919.704174523373"/>
  </r>
  <r>
    <x v="17"/>
    <s v="SUL                 "/>
    <s v="R9001906"/>
    <s v="ATIVIDADES DE SONORIZACAO E DE ILUMINACAO                        "/>
    <x v="4"/>
    <x v="1"/>
    <x v="1"/>
    <x v="2"/>
    <n v="1.6292670641140776"/>
    <n v="60500"/>
    <n v="98570.657378901698"/>
  </r>
  <r>
    <x v="17"/>
    <s v="SUL                 "/>
    <s v="R9001906"/>
    <s v="ATIVIDADES DE SONORIZACAO E DE ILUMINACAO                        "/>
    <x v="4"/>
    <x v="1"/>
    <x v="1"/>
    <x v="2"/>
    <n v="1.6292670641140776"/>
    <n v="96170"/>
    <n v="156686.61355585084"/>
  </r>
  <r>
    <x v="17"/>
    <s v="SUL                 "/>
    <s v="R9001999"/>
    <s v="ARTE CENICA ESPETAC ATIVI COMPLEMENTARES NAO ESPECI ANTERIOR     "/>
    <x v="4"/>
    <x v="1"/>
    <x v="1"/>
    <x v="2"/>
    <n v="1.6292670641140776"/>
    <n v="3952"/>
    <n v="6438.8634373788345"/>
  </r>
  <r>
    <x v="17"/>
    <s v="SUL                 "/>
    <s v="R9001999"/>
    <s v="ARTE CENICA ESPETAC ATIVI COMPLEMENTARES NAO ESPECI ANTERIOR     "/>
    <x v="4"/>
    <x v="1"/>
    <x v="1"/>
    <x v="2"/>
    <n v="1.6292670641140776"/>
    <n v="1231"/>
    <n v="2005.6277559244295"/>
  </r>
  <r>
    <x v="17"/>
    <s v="SUL                 "/>
    <s v="R9001999"/>
    <s v="ARTE CENICA ESPETAC ATIVI COMPLEMENTARES NAO ESPECI ANTERIOR     "/>
    <x v="4"/>
    <x v="1"/>
    <x v="1"/>
    <x v="2"/>
    <n v="1.6292670641140776"/>
    <n v="26301"/>
    <n v="42851.353053264356"/>
  </r>
  <r>
    <x v="17"/>
    <s v="SUL                 "/>
    <s v="R9101500"/>
    <s v="ATIVIDADES DE BIBLIOTECAS E ARQUIVOS                             "/>
    <x v="1"/>
    <x v="0"/>
    <x v="0"/>
    <x v="2"/>
    <n v="1.6292670641140776"/>
    <n v="109600"/>
    <n v="178567.6702269029"/>
  </r>
  <r>
    <x v="17"/>
    <s v="SUL                 "/>
    <s v="R9102300"/>
    <s v="ATV MUSEUS EXPLOR REST ART CONSERV LUGAR PRED HIST ATRCAO SIMIL  "/>
    <x v="1"/>
    <x v="0"/>
    <x v="0"/>
    <x v="2"/>
    <n v="1.6292670641140776"/>
    <n v="382394"/>
    <n v="623021.94971483864"/>
  </r>
  <r>
    <x v="18"/>
    <s v="SUDESTE             "/>
    <s v="C1811301"/>
    <s v="IMPRESSAO DE JORNAIS                                             "/>
    <x v="0"/>
    <x v="1"/>
    <x v="1"/>
    <x v="2"/>
    <n v="1.6292670641140776"/>
    <n v="612000"/>
    <n v="997111.44323781552"/>
  </r>
  <r>
    <x v="18"/>
    <s v="SUDESTE             "/>
    <s v="C1811302"/>
    <s v="IMPRESSAO DE LIVROS, REVISTAS E OUTRAS PUBLICACOES PERIODICAS    "/>
    <x v="0"/>
    <x v="1"/>
    <x v="1"/>
    <x v="2"/>
    <n v="1.6292670641140776"/>
    <n v="12685"/>
    <n v="20667.252708287073"/>
  </r>
  <r>
    <x v="18"/>
    <s v="SUDESTE             "/>
    <s v="C1811302"/>
    <s v="IMPRESSAO DE LIVROS, REVISTAS E OUTRAS PUBLICACOES PERIODICAS    "/>
    <x v="0"/>
    <x v="1"/>
    <x v="1"/>
    <x v="2"/>
    <n v="1.6292670641140776"/>
    <n v="157606"/>
    <n v="256782.26490676333"/>
  </r>
  <r>
    <x v="18"/>
    <s v="SUDESTE             "/>
    <s v="C1811302"/>
    <s v="IMPRESSAO DE LIVROS, REVISTAS E OUTRAS PUBLICACOES PERIODICAS    "/>
    <x v="0"/>
    <x v="1"/>
    <x v="1"/>
    <x v="2"/>
    <n v="1.6292670641140776"/>
    <n v="82500"/>
    <n v="134414.5327894114"/>
  </r>
  <r>
    <x v="18"/>
    <s v="SUDESTE             "/>
    <s v="C1811302"/>
    <s v="IMPRESSAO DE LIVROS, REVISTAS E OUTRAS PUBLICACOES PERIODICAS    "/>
    <x v="0"/>
    <x v="1"/>
    <x v="1"/>
    <x v="2"/>
    <n v="1.6292670641140776"/>
    <n v="68715"/>
    <n v="111955.08631059884"/>
  </r>
  <r>
    <x v="18"/>
    <s v="SUDESTE             "/>
    <s v="C3220500"/>
    <s v="FABRICACAO DE INSTRUMENTOS MUSICAIS, PECAS E ACESSORIOS          "/>
    <x v="3"/>
    <x v="1"/>
    <x v="1"/>
    <x v="2"/>
    <n v="1.6292670641140776"/>
    <n v="4353"/>
    <n v="7092.1995300885801"/>
  </r>
  <r>
    <x v="18"/>
    <s v="SUDESTE             "/>
    <s v="G4647802"/>
    <s v="COMERCIO ATACADISTA DE LIVROS, JORNAIS E OUTRAS PUBLICACOES      "/>
    <x v="2"/>
    <x v="1"/>
    <x v="1"/>
    <x v="2"/>
    <n v="1.6292670641140776"/>
    <n v="53852"/>
    <n v="87739.28993667131"/>
  </r>
  <r>
    <x v="18"/>
    <s v="SUDESTE             "/>
    <s v="G4647802"/>
    <s v="COMERCIO ATACADISTA DE LIVROS, JORNAIS E OUTRAS PUBLICACOES      "/>
    <x v="2"/>
    <x v="1"/>
    <x v="1"/>
    <x v="2"/>
    <n v="1.6292670641140776"/>
    <n v="262132"/>
    <n v="427083.03405035142"/>
  </r>
  <r>
    <x v="18"/>
    <s v="SUDESTE             "/>
    <s v="G4647802"/>
    <s v="COMERCIO ATACADISTA DE LIVROS, JORNAIS E OUTRAS PUBLICACOES      "/>
    <x v="2"/>
    <x v="1"/>
    <x v="1"/>
    <x v="2"/>
    <n v="1.6292670641140776"/>
    <n v="41206"/>
    <n v="67135.578643884684"/>
  </r>
  <r>
    <x v="18"/>
    <s v="SUDESTE             "/>
    <s v="G4647802"/>
    <s v="COMERCIO ATACADISTA DE LIVROS, JORNAIS E OUTRAS PUBLICACOES      "/>
    <x v="2"/>
    <x v="1"/>
    <x v="1"/>
    <x v="2"/>
    <n v="1.6292670641140776"/>
    <n v="94866"/>
    <n v="154562.04930424609"/>
  </r>
  <r>
    <x v="18"/>
    <s v="SUDESTE             "/>
    <s v="G4647802"/>
    <s v="COMERCIO ATACADISTA DE LIVROS, JORNAIS E OUTRAS PUBLICACOES      "/>
    <x v="2"/>
    <x v="1"/>
    <x v="1"/>
    <x v="2"/>
    <n v="1.6292670641140776"/>
    <n v="88597"/>
    <n v="144348.17407931492"/>
  </r>
  <r>
    <x v="18"/>
    <s v="SUDESTE             "/>
    <s v="G4649407"/>
    <s v="COMERCIO ATACADISTA DE FILMES, CDS, DVDS, FITAS E DISCOS         "/>
    <x v="0"/>
    <x v="1"/>
    <x v="1"/>
    <x v="2"/>
    <n v="1.6292670641140776"/>
    <n v="54914"/>
    <n v="89469.571558760465"/>
  </r>
  <r>
    <x v="18"/>
    <s v="SUDESTE             "/>
    <s v="G4649407"/>
    <s v="COMERCIO ATACADISTA DE FILMES, CDS, DVDS, FITAS E DISCOS         "/>
    <x v="0"/>
    <x v="1"/>
    <x v="1"/>
    <x v="2"/>
    <n v="1.6292670641140776"/>
    <n v="40602"/>
    <n v="66151.501337159774"/>
  </r>
  <r>
    <x v="18"/>
    <s v="SUDESTE             "/>
    <s v="G4649407"/>
    <s v="COMERCIO ATACADISTA DE FILMES, CDS, DVDS, FITAS E DISCOS         "/>
    <x v="0"/>
    <x v="1"/>
    <x v="1"/>
    <x v="2"/>
    <n v="1.6292670641140776"/>
    <n v="2963"/>
    <n v="4827.518310970012"/>
  </r>
  <r>
    <x v="18"/>
    <s v="SUDESTE             "/>
    <s v="G4649407"/>
    <s v="COMERCIO ATACADISTA DE FILMES, CDS, DVDS, FITAS E DISCOS         "/>
    <x v="0"/>
    <x v="1"/>
    <x v="1"/>
    <x v="2"/>
    <n v="1.6292670641140776"/>
    <n v="39563"/>
    <n v="64458.692857545255"/>
  </r>
  <r>
    <x v="18"/>
    <s v="SUDESTE             "/>
    <s v="G4756300"/>
    <s v="COM VAREJISTA ESPECIALIZADO DE INSTRUMENTOS MUSICAIS E ACESSORIO "/>
    <x v="3"/>
    <x v="1"/>
    <x v="1"/>
    <x v="2"/>
    <n v="1.6292670641140776"/>
    <n v="28610"/>
    <n v="46613.330704303764"/>
  </r>
  <r>
    <x v="18"/>
    <s v="SUDESTE             "/>
    <s v="G4756300"/>
    <s v="COM VAREJISTA ESPECIALIZADO DE INSTRUMENTOS MUSICAIS E ACESSORIO "/>
    <x v="3"/>
    <x v="1"/>
    <x v="1"/>
    <x v="2"/>
    <n v="1.6292670641140776"/>
    <n v="3316"/>
    <n v="5402.6495846022817"/>
  </r>
  <r>
    <x v="18"/>
    <s v="SUDESTE             "/>
    <s v="G4761001"/>
    <s v="COMERCIO VAREJISTA DE LIVROS                                     "/>
    <x v="2"/>
    <x v="1"/>
    <x v="1"/>
    <x v="2"/>
    <n v="1.6292670641140776"/>
    <n v="4989"/>
    <n v="8128.4133828651329"/>
  </r>
  <r>
    <x v="18"/>
    <s v="SUDESTE             "/>
    <s v="G4761001"/>
    <s v="COMERCIO VAREJISTA DE LIVROS                                     "/>
    <x v="2"/>
    <x v="1"/>
    <x v="1"/>
    <x v="2"/>
    <n v="1.6292670641140776"/>
    <n v="63772"/>
    <n v="103901.61921268296"/>
  </r>
  <r>
    <x v="18"/>
    <s v="SUDESTE             "/>
    <s v="G4761002"/>
    <s v="COMERCIO VAREJISTA DE JORNAIS E REVISTAS                         "/>
    <x v="2"/>
    <x v="1"/>
    <x v="1"/>
    <x v="2"/>
    <n v="1.6292670641140776"/>
    <n v="18472"/>
    <n v="30095.821208315243"/>
  </r>
  <r>
    <x v="18"/>
    <s v="SUDESTE             "/>
    <s v="G4762800"/>
    <s v="COMERCIO VAREJISTA DE DISCOS, CDS, DVDS E FITAS                  "/>
    <x v="3"/>
    <x v="1"/>
    <x v="1"/>
    <x v="2"/>
    <n v="1.6292670641140776"/>
    <n v="6603"/>
    <n v="10758.050424345254"/>
  </r>
  <r>
    <x v="18"/>
    <s v="SUDESTE             "/>
    <s v="J5811500"/>
    <s v="EDICAO DE LIVROS                                                 "/>
    <x v="2"/>
    <x v="1"/>
    <x v="1"/>
    <x v="2"/>
    <n v="1.6292670641140776"/>
    <n v="8568"/>
    <n v="13959.560205329417"/>
  </r>
  <r>
    <x v="18"/>
    <s v="SUDESTE             "/>
    <s v="J5811500"/>
    <s v="EDICAO DE LIVROS                                                 "/>
    <x v="2"/>
    <x v="1"/>
    <x v="1"/>
    <x v="2"/>
    <n v="1.6292670641140776"/>
    <n v="115793"/>
    <n v="188657.72115496139"/>
  </r>
  <r>
    <x v="18"/>
    <s v="SUDESTE             "/>
    <s v="J5811500"/>
    <s v="EDICAO DE LIVROS                                                 "/>
    <x v="2"/>
    <x v="1"/>
    <x v="1"/>
    <x v="2"/>
    <n v="1.6292670641140776"/>
    <n v="62951"/>
    <n v="102563.9909530453"/>
  </r>
  <r>
    <x v="18"/>
    <s v="SUDESTE             "/>
    <s v="J5811500"/>
    <s v="EDICAO DE LIVROS                                                 "/>
    <x v="2"/>
    <x v="1"/>
    <x v="1"/>
    <x v="2"/>
    <n v="1.6292670641140776"/>
    <n v="361149"/>
    <n v="588408.17093773501"/>
  </r>
  <r>
    <x v="18"/>
    <s v="SUDESTE             "/>
    <s v="J5811500"/>
    <s v="EDICAO DE LIVROS                                                 "/>
    <x v="2"/>
    <x v="1"/>
    <x v="1"/>
    <x v="2"/>
    <n v="1.6292670641140776"/>
    <n v="40000"/>
    <n v="65170.682564563103"/>
  </r>
  <r>
    <x v="18"/>
    <s v="SUDESTE             "/>
    <s v="J5811500"/>
    <s v="EDICAO DE LIVROS                                                 "/>
    <x v="2"/>
    <x v="1"/>
    <x v="1"/>
    <x v="2"/>
    <n v="1.6292670641140776"/>
    <n v="227535"/>
    <n v="370715.28143319668"/>
  </r>
  <r>
    <x v="18"/>
    <s v="SUDESTE             "/>
    <s v="J5812301"/>
    <s v="EDICAO DE JORNAIS DIARIOS                                        "/>
    <x v="2"/>
    <x v="1"/>
    <x v="1"/>
    <x v="2"/>
    <n v="1.6292670641140776"/>
    <n v="4983"/>
    <n v="8118.6377804804488"/>
  </r>
  <r>
    <x v="18"/>
    <s v="SUDESTE             "/>
    <s v="J5812301"/>
    <s v="EDICAO DE JORNAIS DIARIOS                                        "/>
    <x v="2"/>
    <x v="1"/>
    <x v="1"/>
    <x v="2"/>
    <n v="1.6292670641140776"/>
    <n v="10754"/>
    <n v="17521.13800748279"/>
  </r>
  <r>
    <x v="18"/>
    <s v="SUDESTE             "/>
    <s v="J5812301"/>
    <s v="EDICAO DE JORNAIS DIARIOS                                        "/>
    <x v="2"/>
    <x v="1"/>
    <x v="1"/>
    <x v="2"/>
    <n v="1.6292670641140776"/>
    <n v="2624"/>
    <n v="4275.1967762353397"/>
  </r>
  <r>
    <x v="18"/>
    <s v="SUDESTE             "/>
    <s v="J5813100"/>
    <s v="EDICAO DE REVISTAS                                               "/>
    <x v="2"/>
    <x v="1"/>
    <x v="1"/>
    <x v="2"/>
    <n v="1.6292670641140776"/>
    <n v="7045"/>
    <n v="11478.186466683677"/>
  </r>
  <r>
    <x v="18"/>
    <s v="SUDESTE             "/>
    <s v="J5813100"/>
    <s v="EDICAO DE REVISTAS                                               "/>
    <x v="2"/>
    <x v="1"/>
    <x v="1"/>
    <x v="2"/>
    <n v="1.6292670641140776"/>
    <n v="14527"/>
    <n v="23668.362640385207"/>
  </r>
  <r>
    <x v="18"/>
    <s v="SUDESTE             "/>
    <s v="J5813100"/>
    <s v="EDICAO DE REVISTAS                                               "/>
    <x v="2"/>
    <x v="1"/>
    <x v="1"/>
    <x v="2"/>
    <n v="1.6292670641140776"/>
    <n v="2979"/>
    <n v="4853.5865839958369"/>
  </r>
  <r>
    <x v="18"/>
    <s v="SUDESTE             "/>
    <s v="J5813100"/>
    <s v="EDICAO DE REVISTAS                                               "/>
    <x v="2"/>
    <x v="1"/>
    <x v="1"/>
    <x v="2"/>
    <n v="1.6292670641140776"/>
    <n v="34667"/>
    <n v="56481.801311642732"/>
  </r>
  <r>
    <x v="18"/>
    <s v="SUDESTE             "/>
    <s v="J5813100"/>
    <s v="EDICAO DE REVISTAS                                               "/>
    <x v="2"/>
    <x v="1"/>
    <x v="1"/>
    <x v="2"/>
    <n v="1.6292670641140776"/>
    <n v="44578"/>
    <n v="72629.467184077352"/>
  </r>
  <r>
    <x v="18"/>
    <s v="SUDESTE             "/>
    <s v="J5819100"/>
    <s v="EDICAO DE CADASTROS, LISTAS E OUTROS PRODUTOS GRAFICOS           "/>
    <x v="0"/>
    <x v="1"/>
    <x v="1"/>
    <x v="2"/>
    <n v="1.6292670641140776"/>
    <n v="71545"/>
    <n v="116565.91210204168"/>
  </r>
  <r>
    <x v="18"/>
    <s v="SUDESTE             "/>
    <s v="J5819100"/>
    <s v="EDICAO DE CADASTROS, LISTAS E OUTROS PRODUTOS GRAFICOS           "/>
    <x v="0"/>
    <x v="1"/>
    <x v="1"/>
    <x v="2"/>
    <n v="1.6292670641140776"/>
    <n v="3080"/>
    <n v="5018.1425574713594"/>
  </r>
  <r>
    <x v="18"/>
    <s v="SUDESTE             "/>
    <s v="J5821200"/>
    <s v="EDICAO INTEGRADA A IMPRESSAO DE LIVROS                           "/>
    <x v="2"/>
    <x v="1"/>
    <x v="1"/>
    <x v="2"/>
    <n v="1.6292670641140776"/>
    <n v="11477"/>
    <n v="18699.098094837267"/>
  </r>
  <r>
    <x v="18"/>
    <s v="SUDESTE             "/>
    <s v="J5821200"/>
    <s v="EDICAO INTEGRADA A IMPRESSAO DE LIVROS                           "/>
    <x v="2"/>
    <x v="1"/>
    <x v="1"/>
    <x v="2"/>
    <n v="1.6292670641140776"/>
    <n v="266509"/>
    <n v="434214.33598997869"/>
  </r>
  <r>
    <x v="18"/>
    <s v="SUDESTE             "/>
    <s v="J5821200"/>
    <s v="EDICAO INTEGRADA A IMPRESSAO DE LIVROS                           "/>
    <x v="2"/>
    <x v="1"/>
    <x v="1"/>
    <x v="2"/>
    <n v="1.6292670641140776"/>
    <n v="66247"/>
    <n v="107934.0551963653"/>
  </r>
  <r>
    <x v="18"/>
    <s v="SUDESTE             "/>
    <s v="J5821200"/>
    <s v="EDICAO INTEGRADA A IMPRESSAO DE LIVROS                           "/>
    <x v="2"/>
    <x v="1"/>
    <x v="1"/>
    <x v="2"/>
    <n v="1.6292670641140776"/>
    <n v="233100"/>
    <n v="379782.15264499147"/>
  </r>
  <r>
    <x v="18"/>
    <s v="SUDESTE             "/>
    <s v="J5821200"/>
    <s v="EDICAO INTEGRADA A IMPRESSAO DE LIVROS                           "/>
    <x v="2"/>
    <x v="1"/>
    <x v="1"/>
    <x v="2"/>
    <n v="1.6292670641140776"/>
    <n v="126209"/>
    <n v="205628.16689477363"/>
  </r>
  <r>
    <x v="18"/>
    <s v="SUDESTE             "/>
    <s v="J5821200"/>
    <s v="EDICAO INTEGRADA A IMPRESSAO DE LIVROS                           "/>
    <x v="2"/>
    <x v="1"/>
    <x v="1"/>
    <x v="2"/>
    <n v="1.6292670641140776"/>
    <n v="124188"/>
    <n v="202335.41815819909"/>
  </r>
  <r>
    <x v="18"/>
    <s v="SUDESTE             "/>
    <s v="J5823900"/>
    <s v="EDICAO INTEGRADA A IMPRESSAO DE REVISTAS                         "/>
    <x v="2"/>
    <x v="1"/>
    <x v="1"/>
    <x v="2"/>
    <n v="1.6292670641140776"/>
    <n v="1392"/>
    <n v="2267.939753246796"/>
  </r>
  <r>
    <x v="18"/>
    <s v="SUDESTE             "/>
    <s v="J5823900"/>
    <s v="EDICAO INTEGRADA A IMPRESSAO DE REVISTAS                         "/>
    <x v="2"/>
    <x v="1"/>
    <x v="1"/>
    <x v="2"/>
    <n v="1.6292670641140776"/>
    <n v="43384"/>
    <n v="70684.122309525148"/>
  </r>
  <r>
    <x v="18"/>
    <s v="SUDESTE             "/>
    <s v="J5823900"/>
    <s v="EDICAO INTEGRADA A IMPRESSAO DE REVISTAS                         "/>
    <x v="2"/>
    <x v="1"/>
    <x v="1"/>
    <x v="2"/>
    <n v="1.6292670641140776"/>
    <n v="14342"/>
    <n v="23366.948233524101"/>
  </r>
  <r>
    <x v="18"/>
    <s v="SUDESTE             "/>
    <s v="J5829800"/>
    <s v="EDICAO INTEGRADA IMPRESSAO CADASTRO LISTA OUTRO PRODUTO GRAFICO  "/>
    <x v="0"/>
    <x v="1"/>
    <x v="1"/>
    <x v="2"/>
    <n v="1.6292670641140776"/>
    <n v="5000000"/>
    <n v="8146335.3205703879"/>
  </r>
  <r>
    <x v="18"/>
    <s v="SUDESTE             "/>
    <s v="J5829800"/>
    <s v="EDICAO INTEGRADA IMPRESSAO CADASTRO LISTA OUTRO PRODUTO GRAFICO  "/>
    <x v="0"/>
    <x v="1"/>
    <x v="1"/>
    <x v="2"/>
    <n v="1.6292670641140776"/>
    <n v="63308"/>
    <n v="103145.63929493402"/>
  </r>
  <r>
    <x v="18"/>
    <s v="SUDESTE             "/>
    <s v="J5829800"/>
    <s v="EDICAO INTEGRADA IMPRESSAO CADASTRO LISTA OUTRO PRODUTO GRAFICO  "/>
    <x v="0"/>
    <x v="1"/>
    <x v="1"/>
    <x v="2"/>
    <n v="1.6292670641140776"/>
    <n v="57500"/>
    <n v="93682.856186559467"/>
  </r>
  <r>
    <x v="18"/>
    <s v="SUDESTE             "/>
    <s v="J5829800"/>
    <s v="EDICAO INTEGRADA IMPRESSAO CADASTRO LISTA OUTRO PRODUTO GRAFICO  "/>
    <x v="0"/>
    <x v="1"/>
    <x v="1"/>
    <x v="2"/>
    <n v="1.6292670641140776"/>
    <n v="237040"/>
    <n v="386201.46487760096"/>
  </r>
  <r>
    <x v="18"/>
    <s v="SUDESTE             "/>
    <s v="J5829800"/>
    <s v="EDICAO INTEGRADA IMPRESSAO CADASTRO LISTA OUTRO PRODUTO GRAFICO  "/>
    <x v="0"/>
    <x v="1"/>
    <x v="1"/>
    <x v="2"/>
    <n v="1.6292670641140776"/>
    <n v="178259"/>
    <n v="290431.51758191135"/>
  </r>
  <r>
    <x v="18"/>
    <s v="SUDESTE             "/>
    <s v="J5829800"/>
    <s v="EDICAO INTEGRADA IMPRESSAO CADASTRO LISTA OUTRO PRODUTO GRAFICO  "/>
    <x v="0"/>
    <x v="1"/>
    <x v="1"/>
    <x v="2"/>
    <n v="1.6292670641140776"/>
    <n v="85000"/>
    <n v="138487.7004496966"/>
  </r>
  <r>
    <x v="18"/>
    <s v="SUDESTE             "/>
    <s v="J5911100"/>
    <s v="ATIV PROD CINEMATOGRAFICA DE VIDEOS E DE PROGRAMAS DE TELEVISAO  "/>
    <x v="5"/>
    <x v="1"/>
    <x v="0"/>
    <x v="2"/>
    <n v="1.6292670641140776"/>
    <n v="990000"/>
    <n v="1612974.3934729369"/>
  </r>
  <r>
    <x v="18"/>
    <s v="SUDESTE             "/>
    <s v="J5911100"/>
    <s v="ATIV PROD CINEMATOGRAFICA DE VIDEOS E DE PROGRAMAS DE TELEVISAO  "/>
    <x v="5"/>
    <x v="0"/>
    <x v="0"/>
    <x v="2"/>
    <n v="1.6292670641140776"/>
    <n v="200000"/>
    <n v="325853.41282281553"/>
  </r>
  <r>
    <x v="18"/>
    <s v="SUDESTE             "/>
    <s v="J5911100"/>
    <s v="ATIV PROD CINEMATOGRAFICA DE VIDEOS E DE PROGRAMAS DE TELEVISAO  "/>
    <x v="5"/>
    <x v="1"/>
    <x v="0"/>
    <x v="2"/>
    <n v="1.6292670641140776"/>
    <n v="742500"/>
    <n v="1209730.7951047027"/>
  </r>
  <r>
    <x v="18"/>
    <s v="SUDESTE             "/>
    <s v="J5911100"/>
    <s v="ATIV PROD CINEMATOGRAFICA DE VIDEOS E DE PROGRAMAS DE TELEVISAO  "/>
    <x v="5"/>
    <x v="1"/>
    <x v="0"/>
    <x v="2"/>
    <n v="1.6292670641140776"/>
    <n v="820000"/>
    <n v="1335998.9925735437"/>
  </r>
  <r>
    <x v="18"/>
    <s v="SUDESTE             "/>
    <s v="J5911100"/>
    <s v="ATIV PROD CINEMATOGRAFICA DE VIDEOS E DE PROGRAMAS DE TELEVISAO  "/>
    <x v="5"/>
    <x v="1"/>
    <x v="0"/>
    <x v="2"/>
    <n v="1.6292670641140776"/>
    <n v="4799560"/>
    <n v="7819765.0302393623"/>
  </r>
  <r>
    <x v="18"/>
    <s v="SUDESTE             "/>
    <s v="J5911199"/>
    <s v="ATIV PD CINEMATOGRAFICA VIDEO PROG TELEVISAO NAO ESPECI ANTERIOR "/>
    <x v="5"/>
    <x v="1"/>
    <x v="1"/>
    <x v="2"/>
    <n v="1.6292670641140776"/>
    <n v="3746"/>
    <n v="6103.2344221713347"/>
  </r>
  <r>
    <x v="18"/>
    <s v="SUDESTE             "/>
    <s v="J5911199"/>
    <s v="ATIV PD CINEMATOGRAFICA VIDEO PROG TELEVISAO NAO ESPECI ANTERIOR "/>
    <x v="5"/>
    <x v="1"/>
    <x v="1"/>
    <x v="2"/>
    <n v="1.6292670641140776"/>
    <n v="153735"/>
    <n v="250475.37210157773"/>
  </r>
  <r>
    <x v="18"/>
    <s v="SUDESTE             "/>
    <s v="J5911199"/>
    <s v="ATIV PD CINEMATOGRAFICA VIDEO PROG TELEVISAO NAO ESPECI ANTERIOR "/>
    <x v="5"/>
    <x v="1"/>
    <x v="0"/>
    <x v="2"/>
    <n v="1.6292670641140776"/>
    <n v="3500000"/>
    <n v="5702434.7243992714"/>
  </r>
  <r>
    <x v="18"/>
    <s v="SUDESTE             "/>
    <s v="J5911199"/>
    <s v="ATIV PD CINEMATOGRAFICA VIDEO PROG TELEVISAO NAO ESPECI ANTERIOR "/>
    <x v="5"/>
    <x v="1"/>
    <x v="1"/>
    <x v="2"/>
    <n v="1.6292670641140776"/>
    <n v="220609"/>
    <n v="359430.97774714255"/>
  </r>
  <r>
    <x v="18"/>
    <s v="SUDESTE             "/>
    <s v="J5911199"/>
    <s v="ATIV PD CINEMATOGRAFICA VIDEO PROG TELEVISAO NAO ESPECI ANTERIOR "/>
    <x v="5"/>
    <x v="1"/>
    <x v="0"/>
    <x v="2"/>
    <n v="1.6292670641140776"/>
    <n v="1912000"/>
    <n v="3115158.6265861164"/>
  </r>
  <r>
    <x v="18"/>
    <s v="SUDESTE             "/>
    <s v="J5912099"/>
    <s v="ATIV POS-PROD CINEMATOG VIDEO PROG TELEVISAO NAO ESPECI ANTERIOR "/>
    <x v="5"/>
    <x v="1"/>
    <x v="1"/>
    <x v="2"/>
    <n v="1.6292670641140776"/>
    <n v="5063"/>
    <n v="8248.9791456095754"/>
  </r>
  <r>
    <x v="18"/>
    <s v="SUDESTE             "/>
    <s v="J5913800"/>
    <s v="DISTRIBUICAO CINEMATOGRAFICA DE VIDEO E DE PROGRAMA DE TELEVISAO "/>
    <x v="5"/>
    <x v="1"/>
    <x v="0"/>
    <x v="2"/>
    <n v="1.6292670641140776"/>
    <n v="985013"/>
    <n v="1604849.2386242"/>
  </r>
  <r>
    <x v="18"/>
    <s v="SUDESTE             "/>
    <s v="J5913800"/>
    <s v="DISTRIBUICAO CINEMATOGRAFICA DE VIDEO E DE PROGRAMA DE TELEVISAO "/>
    <x v="5"/>
    <x v="1"/>
    <x v="0"/>
    <x v="2"/>
    <n v="1.6292670641140776"/>
    <n v="740000"/>
    <n v="1205657.6274444174"/>
  </r>
  <r>
    <x v="18"/>
    <s v="SUDESTE             "/>
    <s v="J5914600"/>
    <s v="ATIVIDADES DE EXIBICAO CINEMATOGRAFICA                           "/>
    <x v="5"/>
    <x v="1"/>
    <x v="0"/>
    <x v="2"/>
    <n v="1.6292670641140776"/>
    <n v="375620"/>
    <n v="611985.29462252988"/>
  </r>
  <r>
    <x v="18"/>
    <s v="SUDESTE             "/>
    <s v="J5914600"/>
    <s v="ATIVIDADES DE EXIBICAO CINEMATOGRAFICA                           "/>
    <x v="5"/>
    <x v="1"/>
    <x v="1"/>
    <x v="2"/>
    <n v="1.6292670641140776"/>
    <n v="46262"/>
    <n v="75373.152920045453"/>
  </r>
  <r>
    <x v="18"/>
    <s v="SUDESTE             "/>
    <s v="J5920100"/>
    <s v="ATIVIDADES DE GRAVACAO DE SOM E DE EDICAO DE MUSICA              "/>
    <x v="3"/>
    <x v="1"/>
    <x v="1"/>
    <x v="2"/>
    <n v="1.6292670641140776"/>
    <n v="1575"/>
    <n v="2566.0956259796721"/>
  </r>
  <r>
    <x v="18"/>
    <s v="SUDESTE             "/>
    <s v="J5920100"/>
    <s v="ATIVIDADES DE GRAVACAO DE SOM E DE EDICAO DE MUSICA              "/>
    <x v="3"/>
    <x v="1"/>
    <x v="1"/>
    <x v="2"/>
    <n v="1.6292670641140776"/>
    <n v="34253"/>
    <n v="55807.284747099504"/>
  </r>
  <r>
    <x v="18"/>
    <s v="SUDESTE             "/>
    <s v="J5920100"/>
    <s v="ATIVIDADES DE GRAVACAO DE SOM E DE EDICAO DE MUSICA              "/>
    <x v="3"/>
    <x v="1"/>
    <x v="1"/>
    <x v="2"/>
    <n v="1.6292670641140776"/>
    <n v="9936"/>
    <n v="16188.397549037476"/>
  </r>
  <r>
    <x v="18"/>
    <s v="SUDESTE             "/>
    <s v="J5920100"/>
    <s v="ATIVIDADES DE GRAVACAO DE SOM E DE EDICAO DE MUSICA              "/>
    <x v="3"/>
    <x v="1"/>
    <x v="1"/>
    <x v="2"/>
    <n v="1.6292670641140776"/>
    <n v="45825"/>
    <n v="74661.163213027612"/>
  </r>
  <r>
    <x v="18"/>
    <s v="SUDESTE             "/>
    <s v="J5920100"/>
    <s v="ATIVIDADES DE GRAVACAO DE SOM E DE EDICAO DE MUSICA              "/>
    <x v="3"/>
    <x v="1"/>
    <x v="1"/>
    <x v="2"/>
    <n v="1.6292670641140776"/>
    <n v="16220"/>
    <n v="26426.711779930338"/>
  </r>
  <r>
    <x v="18"/>
    <s v="SUDESTE             "/>
    <s v="J6020000"/>
    <s v="ATIVIDADES DE TELEVISAO                                          "/>
    <x v="0"/>
    <x v="1"/>
    <x v="0"/>
    <x v="2"/>
    <n v="1.6292670641140776"/>
    <n v="6500000"/>
    <n v="10590235.916741505"/>
  </r>
  <r>
    <x v="18"/>
    <s v="SUDESTE             "/>
    <s v="J6021700"/>
    <s v="ATIVIDADES DE TELEVISAO ABERTA                                   "/>
    <x v="5"/>
    <x v="1"/>
    <x v="1"/>
    <x v="2"/>
    <n v="1.6292670641140776"/>
    <n v="59352"/>
    <n v="96700.258789298736"/>
  </r>
  <r>
    <x v="18"/>
    <s v="SUDESTE             "/>
    <s v="J6021700"/>
    <s v="ATIVIDADES DE TELEVISAO ABERTA                                   "/>
    <x v="5"/>
    <x v="1"/>
    <x v="1"/>
    <x v="2"/>
    <n v="1.6292670641140776"/>
    <n v="62946"/>
    <n v="102555.84461772472"/>
  </r>
  <r>
    <x v="18"/>
    <s v="SUDESTE             "/>
    <s v="J6021700"/>
    <s v="ATIVIDADES DE TELEVISAO ABERTA                                   "/>
    <x v="5"/>
    <x v="1"/>
    <x v="0"/>
    <x v="2"/>
    <n v="1.6292670641140776"/>
    <n v="6999736"/>
    <n v="11404439.322293617"/>
  </r>
  <r>
    <x v="18"/>
    <s v="SUDESTE             "/>
    <s v="P8592901"/>
    <s v="ENSINO DE DANCA                                                  "/>
    <x v="6"/>
    <x v="1"/>
    <x v="1"/>
    <x v="2"/>
    <n v="1.6292670641140776"/>
    <n v="1740"/>
    <n v="2834.9246915584949"/>
  </r>
  <r>
    <x v="18"/>
    <s v="SUDESTE             "/>
    <s v="R9001900"/>
    <s v="ARTES CENICAS, ESPETACULOS E ATIVIDADES COMPLEMENTARES           "/>
    <x v="4"/>
    <x v="0"/>
    <x v="0"/>
    <x v="2"/>
    <n v="1.6292670641140776"/>
    <n v="250000"/>
    <n v="407316.76602851943"/>
  </r>
  <r>
    <x v="18"/>
    <s v="SUDESTE             "/>
    <s v="R9001902"/>
    <s v="PRODUCAO MUSICAL                                                 "/>
    <x v="4"/>
    <x v="0"/>
    <x v="0"/>
    <x v="2"/>
    <n v="1.6292670641140776"/>
    <n v="600000"/>
    <n v="977560.23846844654"/>
  </r>
  <r>
    <x v="18"/>
    <s v="SUDESTE             "/>
    <s v="R9001902"/>
    <s v="PRODUCAO MUSICAL                                                 "/>
    <x v="4"/>
    <x v="0"/>
    <x v="0"/>
    <x v="2"/>
    <n v="1.6292670641140776"/>
    <n v="6800000"/>
    <n v="11079016.035975728"/>
  </r>
  <r>
    <x v="18"/>
    <s v="SUDESTE             "/>
    <s v="R9001903"/>
    <s v="PRODUCAO DE ESPETACULOS DE DANCA                                 "/>
    <x v="4"/>
    <x v="0"/>
    <x v="0"/>
    <x v="2"/>
    <n v="1.6292670641140776"/>
    <n v="130000"/>
    <n v="211804.7183348301"/>
  </r>
  <r>
    <x v="18"/>
    <s v="SUDESTE             "/>
    <s v="R9001903"/>
    <s v="PRODUCAO DE ESPETACULOS DE DANCA                                 "/>
    <x v="4"/>
    <x v="0"/>
    <x v="0"/>
    <x v="2"/>
    <n v="1.6292670641140776"/>
    <n v="28800"/>
    <n v="46922.891446485439"/>
  </r>
  <r>
    <x v="18"/>
    <s v="SUDESTE             "/>
    <s v="R9001906"/>
    <s v="ATIVIDADES DE SONORIZACAO E DE ILUMINACAO                        "/>
    <x v="4"/>
    <x v="1"/>
    <x v="1"/>
    <x v="2"/>
    <n v="1.6292670641140776"/>
    <n v="5473"/>
    <n v="8916.9786418963467"/>
  </r>
  <r>
    <x v="18"/>
    <s v="SUDESTE             "/>
    <s v="R9001906"/>
    <s v="ATIVIDADES DE SONORIZACAO E DE ILUMINACAO                        "/>
    <x v="4"/>
    <x v="1"/>
    <x v="1"/>
    <x v="2"/>
    <n v="1.6292670641140776"/>
    <n v="109072"/>
    <n v="177707.41721705068"/>
  </r>
  <r>
    <x v="18"/>
    <s v="SUDESTE             "/>
    <s v="R9001906"/>
    <s v="ATIVIDADES DE SONORIZACAO E DE ILUMINACAO                        "/>
    <x v="4"/>
    <x v="1"/>
    <x v="1"/>
    <x v="2"/>
    <n v="1.6292670641140776"/>
    <n v="64766"/>
    <n v="105521.11067441235"/>
  </r>
  <r>
    <x v="18"/>
    <s v="SUDESTE             "/>
    <s v="R9001906"/>
    <s v="ATIVIDADES DE SONORIZACAO E DE ILUMINACAO                        "/>
    <x v="4"/>
    <x v="1"/>
    <x v="1"/>
    <x v="2"/>
    <n v="1.6292670641140776"/>
    <n v="117877"/>
    <n v="192053.11371657514"/>
  </r>
  <r>
    <x v="18"/>
    <s v="SUDESTE             "/>
    <s v="R9001999"/>
    <s v="ARTE CENICA ESPETAC ATIVI COMPLEMENTARES NAO ESPECI ANTERIOR     "/>
    <x v="4"/>
    <x v="1"/>
    <x v="1"/>
    <x v="2"/>
    <n v="1.6292670641140776"/>
    <n v="72756"/>
    <n v="118538.95451668384"/>
  </r>
  <r>
    <x v="18"/>
    <s v="SUDESTE             "/>
    <s v="R9001999"/>
    <s v="ARTE CENICA ESPETAC ATIVI COMPLEMENTARES NAO ESPECI ANTERIOR     "/>
    <x v="4"/>
    <x v="1"/>
    <x v="1"/>
    <x v="2"/>
    <n v="1.6292670641140776"/>
    <n v="21122"/>
    <n v="34413.378928217549"/>
  </r>
  <r>
    <x v="18"/>
    <s v="SUDESTE             "/>
    <s v="R9001999"/>
    <s v="ARTE CENICA ESPETAC ATIVI COMPLEMENTARES NAO ESPECI ANTERIOR     "/>
    <x v="4"/>
    <x v="1"/>
    <x v="1"/>
    <x v="2"/>
    <n v="1.6292670641140776"/>
    <n v="52369"/>
    <n v="85323.086880590126"/>
  </r>
  <r>
    <x v="18"/>
    <s v="SUDESTE             "/>
    <s v="R9001999"/>
    <s v="ARTE CENICA ESPETAC ATIVI COMPLEMENTARES NAO ESPECI ANTERIOR     "/>
    <x v="4"/>
    <x v="1"/>
    <x v="1"/>
    <x v="2"/>
    <n v="1.6292670641140776"/>
    <n v="115498"/>
    <n v="188177.08737104773"/>
  </r>
  <r>
    <x v="18"/>
    <s v="SUDESTE             "/>
    <s v="R9001999"/>
    <s v="ARTE CENICA ESPETAC ATIVI COMPLEMENTARES NAO ESPECI ANTERIOR     "/>
    <x v="4"/>
    <x v="1"/>
    <x v="1"/>
    <x v="2"/>
    <n v="1.6292670641140776"/>
    <n v="24500"/>
    <n v="39917.043070794905"/>
  </r>
  <r>
    <x v="18"/>
    <s v="SUDESTE             "/>
    <s v="R9001999"/>
    <s v="ARTE CENICA ESPETAC ATIVI COMPLEMENTARES NAO ESPECI ANTERIOR     "/>
    <x v="4"/>
    <x v="0"/>
    <x v="0"/>
    <x v="2"/>
    <n v="1.6292670641140776"/>
    <n v="234090"/>
    <n v="381395.12703846442"/>
  </r>
  <r>
    <x v="18"/>
    <s v="SUDESTE             "/>
    <s v="R9001999"/>
    <s v="ARTE CENICA ESPETAC ATIVI COMPLEMENTARES NAO ESPECI ANTERIOR     "/>
    <x v="4"/>
    <x v="1"/>
    <x v="1"/>
    <x v="2"/>
    <n v="1.6292670641140776"/>
    <n v="13536"/>
    <n v="22053.758979848153"/>
  </r>
  <r>
    <x v="18"/>
    <s v="SUDESTE             "/>
    <s v="R9002701"/>
    <s v="ATIVI ARTISTA PLASTICO, JORNALISTAS INDEPENDENTES E ESCRITORES   "/>
    <x v="6"/>
    <x v="1"/>
    <x v="1"/>
    <x v="2"/>
    <n v="1.6292670641140776"/>
    <n v="23687"/>
    <n v="38592.448947670156"/>
  </r>
  <r>
    <x v="18"/>
    <s v="SUDESTE             "/>
    <s v="R9002701"/>
    <s v="ATIVI ARTISTA PLASTICO, JORNALISTAS INDEPENDENTES E ESCRITORES   "/>
    <x v="6"/>
    <x v="1"/>
    <x v="1"/>
    <x v="2"/>
    <n v="1.6292670641140776"/>
    <n v="7175"/>
    <n v="11689.991185018507"/>
  </r>
  <r>
    <x v="18"/>
    <s v="SUDESTE             "/>
    <s v="R9003500"/>
    <s v="GESTAO ESPACO P/ARTE CENICA ESPETACULO OUTRA ATIVIDADE ARTISTICA "/>
    <x v="4"/>
    <x v="1"/>
    <x v="1"/>
    <x v="2"/>
    <n v="1.6292670641140776"/>
    <n v="10704"/>
    <n v="17439.674654277085"/>
  </r>
  <r>
    <x v="18"/>
    <s v="SUDESTE             "/>
    <s v="R9003500"/>
    <s v="GESTAO ESPACO P/ARTE CENICA ESPETACULO OUTRA ATIVIDADE ARTISTICA "/>
    <x v="4"/>
    <x v="1"/>
    <x v="1"/>
    <x v="2"/>
    <n v="1.6292670641140776"/>
    <n v="36422"/>
    <n v="59341.165009162934"/>
  </r>
  <r>
    <x v="18"/>
    <s v="SUDESTE             "/>
    <s v="R9003500"/>
    <s v="GESTAO ESPACO P/ARTE CENICA ESPETACULO OUTRA ATIVIDADE ARTISTICA "/>
    <x v="4"/>
    <x v="1"/>
    <x v="1"/>
    <x v="2"/>
    <n v="1.6292670641140776"/>
    <n v="60748"/>
    <n v="98974.715610801984"/>
  </r>
  <r>
    <x v="18"/>
    <s v="SUDESTE             "/>
    <s v="R9003500"/>
    <s v="GESTAO ESPACO P/ARTE CENICA ESPETACULO OUTRA ATIVIDADE ARTISTICA "/>
    <x v="4"/>
    <x v="1"/>
    <x v="1"/>
    <x v="2"/>
    <n v="1.6292670641140776"/>
    <n v="10960"/>
    <n v="17856.767022690292"/>
  </r>
  <r>
    <x v="18"/>
    <s v="SUDESTE             "/>
    <s v="R9003500"/>
    <s v="GESTAO ESPACO P/ARTE CENICA ESPETACULO OUTRA ATIVIDADE ARTISTICA "/>
    <x v="4"/>
    <x v="1"/>
    <x v="1"/>
    <x v="2"/>
    <n v="1.6292670641140776"/>
    <n v="9776"/>
    <n v="15927.714818779223"/>
  </r>
  <r>
    <x v="18"/>
    <s v="SUDESTE             "/>
    <s v="R9101500"/>
    <s v="ATIVIDADES DE BIBLIOTECAS E ARQUIVOS                             "/>
    <x v="1"/>
    <x v="0"/>
    <x v="0"/>
    <x v="2"/>
    <n v="1.6292670641140776"/>
    <n v="479249"/>
    <n v="780824.61120960757"/>
  </r>
  <r>
    <x v="18"/>
    <s v="SUDESTE             "/>
    <s v="R9101500"/>
    <s v="ATIVIDADES DE BIBLIOTECAS E ARQUIVOS                             "/>
    <x v="1"/>
    <x v="0"/>
    <x v="0"/>
    <x v="2"/>
    <n v="1.6292670641140776"/>
    <n v="281150"/>
    <n v="458068.43507567293"/>
  </r>
  <r>
    <x v="18"/>
    <s v="SUDESTE             "/>
    <s v="R9101500"/>
    <s v="ATIVIDADES DE BIBLIOTECAS E ARQUIVOS                             "/>
    <x v="1"/>
    <x v="0"/>
    <x v="0"/>
    <x v="2"/>
    <n v="1.6292670641140776"/>
    <n v="241000"/>
    <n v="392653.36245149269"/>
  </r>
  <r>
    <x v="18"/>
    <s v="SUDESTE             "/>
    <s v="R9102300"/>
    <s v="ATV MUSEUS EXPLOR REST ART CONSERV LUGAR PRED HIST ATRCAO SIMIL  "/>
    <x v="1"/>
    <x v="0"/>
    <x v="0"/>
    <x v="2"/>
    <n v="1.6292670641140776"/>
    <n v="1387000"/>
    <n v="2259793.4179262258"/>
  </r>
  <r>
    <x v="18"/>
    <s v="SUDESTE             "/>
    <s v="R9102302"/>
    <s v="RESTAURACAO E CONSERVACAO DE LUGARES E PREDIOS HISTORICOS        "/>
    <x v="1"/>
    <x v="0"/>
    <x v="0"/>
    <x v="2"/>
    <n v="1.6292670641140776"/>
    <n v="200000"/>
    <n v="325853.41282281553"/>
  </r>
  <r>
    <x v="18"/>
    <s v="SUDESTE             "/>
    <s v="R9102302"/>
    <s v="RESTAURACAO E CONSERVACAO DE LUGARES E PREDIOS HISTORICOS        "/>
    <x v="1"/>
    <x v="0"/>
    <x v="0"/>
    <x v="2"/>
    <n v="1.6292670641140776"/>
    <n v="13265698"/>
    <n v="21613364.83388399"/>
  </r>
  <r>
    <x v="18"/>
    <s v="SUDESTE             "/>
    <s v="R9102302"/>
    <s v="RESTAURACAO E CONSERVACAO DE LUGARES E PREDIOS HISTORICOS        "/>
    <x v="1"/>
    <x v="0"/>
    <x v="0"/>
    <x v="2"/>
    <n v="1.6292670641140776"/>
    <n v="2119450"/>
    <n v="3453150.0790365818"/>
  </r>
  <r>
    <x v="18"/>
    <s v="SUDESTE             "/>
    <s v="S9430800"/>
    <s v="ATIVIDADES DE ASSOCIACOES DE DEFESA DE DIREITOS SOCIAIS          "/>
    <x v="0"/>
    <x v="0"/>
    <x v="0"/>
    <x v="2"/>
    <n v="1.6292670641140776"/>
    <n v="377491"/>
    <n v="615033.65329948731"/>
  </r>
  <r>
    <x v="18"/>
    <s v="SUDESTE             "/>
    <s v="S9493600"/>
    <s v="ATIVIDADES DE ORGANIZACOES ASSOCIATIVAS LIGADAS A CULTURA E ARTE "/>
    <x v="4"/>
    <x v="1"/>
    <x v="0"/>
    <x v="2"/>
    <n v="1.6292670641140776"/>
    <n v="67829"/>
    <n v="110511.55569179376"/>
  </r>
  <r>
    <x v="18"/>
    <s v="SUDESTE             "/>
    <s v="S9499500"/>
    <s v="ATIVIDADES ASSOCIATIVAS NAO ESPECIFICADAS ANTERIORMENTE          "/>
    <x v="0"/>
    <x v="0"/>
    <x v="0"/>
    <x v="2"/>
    <n v="1.6292670641140776"/>
    <n v="175553"/>
    <n v="286022.72090641869"/>
  </r>
  <r>
    <x v="18"/>
    <s v="SUDESTE             "/>
    <s v="S9499500"/>
    <s v="ATIVIDADES ASSOCIATIVAS NAO ESPECIFICADAS ANTERIORMENTE          "/>
    <x v="0"/>
    <x v="0"/>
    <x v="0"/>
    <x v="2"/>
    <n v="1.6292670641140776"/>
    <n v="240000"/>
    <n v="391024.09538737865"/>
  </r>
  <r>
    <x v="19"/>
    <s v="NORDESTE            "/>
    <s v="G4647802"/>
    <s v="COMERCIO ATACADISTA DE LIVROS, JORNAIS E OUTRAS PUBLICACOES      "/>
    <x v="2"/>
    <x v="1"/>
    <x v="1"/>
    <x v="2"/>
    <n v="1.6292670641140776"/>
    <n v="35711"/>
    <n v="58182.756126577828"/>
  </r>
  <r>
    <x v="19"/>
    <s v="NORDESTE            "/>
    <s v="G4647802"/>
    <s v="COMERCIO ATACADISTA DE LIVROS, JORNAIS E OUTRAS PUBLICACOES      "/>
    <x v="2"/>
    <x v="1"/>
    <x v="1"/>
    <x v="2"/>
    <n v="1.6292670641140776"/>
    <n v="6391"/>
    <n v="10412.645806753069"/>
  </r>
  <r>
    <x v="19"/>
    <s v="NORDESTE            "/>
    <s v="G4761001"/>
    <s v="COMERCIO VAREJISTA DE LIVROS                                     "/>
    <x v="2"/>
    <x v="1"/>
    <x v="1"/>
    <x v="2"/>
    <n v="1.6292670641140776"/>
    <n v="11429"/>
    <n v="18620.893275759794"/>
  </r>
  <r>
    <x v="19"/>
    <s v="NORDESTE            "/>
    <s v="G4761001"/>
    <s v="COMERCIO VAREJISTA DE LIVROS                                     "/>
    <x v="2"/>
    <x v="1"/>
    <x v="1"/>
    <x v="2"/>
    <n v="1.6292670641140776"/>
    <n v="16529"/>
    <n v="26930.15530274159"/>
  </r>
  <r>
    <x v="19"/>
    <s v="NORDESTE            "/>
    <s v="G4761001"/>
    <s v="COMERCIO VAREJISTA DE LIVROS                                     "/>
    <x v="2"/>
    <x v="1"/>
    <x v="1"/>
    <x v="2"/>
    <n v="1.6292670641140776"/>
    <n v="24339"/>
    <n v="39654.731073472532"/>
  </r>
  <r>
    <x v="19"/>
    <s v="NORDESTE            "/>
    <s v="G4761002"/>
    <s v="COMERCIO VAREJISTA DE JORNAIS E REVISTAS                         "/>
    <x v="2"/>
    <x v="1"/>
    <x v="1"/>
    <x v="2"/>
    <n v="1.6292670641140776"/>
    <n v="7814"/>
    <n v="12731.092838987403"/>
  </r>
  <r>
    <x v="19"/>
    <s v="NORDESTE            "/>
    <s v="G4761002"/>
    <s v="COMERCIO VAREJISTA DE JORNAIS E REVISTAS                         "/>
    <x v="2"/>
    <x v="1"/>
    <x v="1"/>
    <x v="2"/>
    <n v="1.6292670641140776"/>
    <n v="10499"/>
    <n v="17105.6749061337"/>
  </r>
  <r>
    <x v="19"/>
    <s v="NORDESTE            "/>
    <s v="G4761002"/>
    <s v="COMERCIO VAREJISTA DE JORNAIS E REVISTAS                         "/>
    <x v="2"/>
    <x v="1"/>
    <x v="1"/>
    <x v="2"/>
    <n v="1.6292670641140776"/>
    <n v="89287"/>
    <n v="145472.36835355364"/>
  </r>
  <r>
    <x v="19"/>
    <s v="NORDESTE            "/>
    <s v="J5829800"/>
    <s v="EDICAO INTEGRADA IMPRESSAO CADASTRO LISTA OUTRO PRODUTO GRAFICO  "/>
    <x v="0"/>
    <x v="1"/>
    <x v="1"/>
    <x v="2"/>
    <n v="1.6292670641140776"/>
    <n v="68175"/>
    <n v="111075.28209597724"/>
  </r>
  <r>
    <x v="19"/>
    <s v="NORDESTE            "/>
    <s v="J6010100"/>
    <s v="ATIVIDADES DE RADIO                                              "/>
    <x v="5"/>
    <x v="1"/>
    <x v="1"/>
    <x v="2"/>
    <n v="1.6292670641140776"/>
    <n v="68000"/>
    <n v="110790.16035975728"/>
  </r>
  <r>
    <x v="19"/>
    <s v="NORDESTE            "/>
    <s v="J6021700"/>
    <s v="ATIVIDADES DE TELEVISAO ABERTA                                   "/>
    <x v="5"/>
    <x v="1"/>
    <x v="1"/>
    <x v="2"/>
    <n v="1.6292670641140776"/>
    <n v="14809"/>
    <n v="24127.815952465375"/>
  </r>
  <r>
    <x v="19"/>
    <s v="NORDESTE            "/>
    <s v="R9001999"/>
    <s v="ARTE CENICA ESPETAC ATIVI COMPLEMENTARES NAO ESPECI ANTERIOR     "/>
    <x v="4"/>
    <x v="1"/>
    <x v="1"/>
    <x v="2"/>
    <n v="1.6292670641140776"/>
    <n v="4122"/>
    <n v="6715.8388382782277"/>
  </r>
  <r>
    <x v="19"/>
    <s v="NORDESTE            "/>
    <s v="R9001999"/>
    <s v="ARTE CENICA ESPETAC ATIVI COMPLEMENTARES NAO ESPECI ANTERIOR     "/>
    <x v="4"/>
    <x v="1"/>
    <x v="1"/>
    <x v="2"/>
    <n v="1.6292670641140776"/>
    <n v="16853"/>
    <n v="27458.03783151455"/>
  </r>
  <r>
    <x v="19"/>
    <s v="NORDESTE            "/>
    <s v="R9001999"/>
    <s v="ARTE CENICA ESPETAC ATIVI COMPLEMENTARES NAO ESPECI ANTERIOR     "/>
    <x v="4"/>
    <x v="1"/>
    <x v="1"/>
    <x v="2"/>
    <n v="1.6292670641140776"/>
    <n v="31597"/>
    <n v="51479.951424812512"/>
  </r>
  <r>
    <x v="20"/>
    <s v="NORTE               "/>
    <s v="C1811302"/>
    <s v="IMPRESSAO DE LIVROS, REVISTAS E OUTRAS PUBLICACOES PERIODICAS    "/>
    <x v="0"/>
    <x v="1"/>
    <x v="1"/>
    <x v="2"/>
    <n v="1.6292670641140776"/>
    <n v="28274"/>
    <n v="46065.896970761431"/>
  </r>
  <r>
    <x v="20"/>
    <s v="NORTE               "/>
    <s v="C1811302"/>
    <s v="IMPRESSAO DE LIVROS, REVISTAS E OUTRAS PUBLICACOES PERIODICAS    "/>
    <x v="0"/>
    <x v="1"/>
    <x v="1"/>
    <x v="2"/>
    <n v="1.6292670641140776"/>
    <n v="1777"/>
    <n v="2895.2075729307157"/>
  </r>
  <r>
    <x v="20"/>
    <s v="NORTE               "/>
    <s v="G4647802"/>
    <s v="COMERCIO ATACADISTA DE LIVROS, JORNAIS E OUTRAS PUBLICACOES      "/>
    <x v="2"/>
    <x v="1"/>
    <x v="1"/>
    <x v="2"/>
    <n v="1.6292670641140776"/>
    <n v="16696"/>
    <n v="27202.242902448641"/>
  </r>
  <r>
    <x v="20"/>
    <s v="NORTE               "/>
    <s v="G4756300"/>
    <s v="COM VAREJISTA ESPECIALIZADO DE INSTRUMENTOS MUSICAIS E ACESSORIO "/>
    <x v="3"/>
    <x v="1"/>
    <x v="1"/>
    <x v="2"/>
    <n v="1.6292670641140776"/>
    <n v="5703"/>
    <n v="9291.7100666425849"/>
  </r>
  <r>
    <x v="20"/>
    <s v="NORTE               "/>
    <s v="G4756300"/>
    <s v="COM VAREJISTA ESPECIALIZADO DE INSTRUMENTOS MUSICAIS E ACESSORIO "/>
    <x v="3"/>
    <x v="1"/>
    <x v="1"/>
    <x v="2"/>
    <n v="1.6292670641140776"/>
    <n v="4754"/>
    <n v="7745.5356227983248"/>
  </r>
  <r>
    <x v="20"/>
    <s v="NORTE               "/>
    <s v="G4761001"/>
    <s v="COMERCIO VAREJISTA DE LIVROS                                     "/>
    <x v="2"/>
    <x v="1"/>
    <x v="1"/>
    <x v="2"/>
    <n v="1.6292670641140776"/>
    <n v="33498"/>
    <n v="54577.188113693373"/>
  </r>
  <r>
    <x v="20"/>
    <s v="NORTE               "/>
    <s v="G4761001"/>
    <s v="COMERCIO VAREJISTA DE LIVROS                                     "/>
    <x v="2"/>
    <x v="1"/>
    <x v="1"/>
    <x v="2"/>
    <n v="1.6292670641140776"/>
    <n v="15298"/>
    <n v="24924.52754681716"/>
  </r>
  <r>
    <x v="20"/>
    <s v="NORTE               "/>
    <s v="G4761001"/>
    <s v="COMERCIO VAREJISTA DE LIVROS                                     "/>
    <x v="2"/>
    <x v="1"/>
    <x v="1"/>
    <x v="2"/>
    <n v="1.6292670641140776"/>
    <n v="6702"/>
    <n v="10919.347863692548"/>
  </r>
  <r>
    <x v="20"/>
    <s v="NORTE               "/>
    <s v="G4761001"/>
    <s v="COMERCIO VAREJISTA DE LIVROS                                     "/>
    <x v="2"/>
    <x v="1"/>
    <x v="1"/>
    <x v="2"/>
    <n v="1.6292670641140776"/>
    <n v="133964"/>
    <n v="218263.13297697829"/>
  </r>
  <r>
    <x v="20"/>
    <s v="NORTE               "/>
    <s v="G4761001"/>
    <s v="COMERCIO VAREJISTA DE LIVROS                                     "/>
    <x v="2"/>
    <x v="1"/>
    <x v="1"/>
    <x v="2"/>
    <n v="1.6292670641140776"/>
    <n v="51894"/>
    <n v="84549.185025135943"/>
  </r>
  <r>
    <x v="20"/>
    <s v="NORTE               "/>
    <s v="G4761002"/>
    <s v="COMERCIO VAREJISTA DE JORNAIS E REVISTAS                         "/>
    <x v="2"/>
    <x v="1"/>
    <x v="1"/>
    <x v="2"/>
    <n v="1.6292670641140776"/>
    <n v="5054"/>
    <n v="8234.3157420325479"/>
  </r>
  <r>
    <x v="20"/>
    <s v="NORTE               "/>
    <s v="G4761002"/>
    <s v="COMERCIO VAREJISTA DE JORNAIS E REVISTAS                         "/>
    <x v="2"/>
    <x v="1"/>
    <x v="1"/>
    <x v="2"/>
    <n v="1.6292670641140776"/>
    <n v="2507"/>
    <n v="4084.5725297339927"/>
  </r>
  <r>
    <x v="20"/>
    <s v="NORTE               "/>
    <s v="G4761002"/>
    <s v="COMERCIO VAREJISTA DE JORNAIS E REVISTAS                         "/>
    <x v="2"/>
    <x v="1"/>
    <x v="1"/>
    <x v="2"/>
    <n v="1.6292670641140776"/>
    <n v="13170"/>
    <n v="21457.447234382402"/>
  </r>
  <r>
    <x v="20"/>
    <s v="NORTE               "/>
    <s v="G4761002"/>
    <s v="COMERCIO VAREJISTA DE JORNAIS E REVISTAS                         "/>
    <x v="2"/>
    <x v="1"/>
    <x v="1"/>
    <x v="2"/>
    <n v="1.6292670641140776"/>
    <n v="7852"/>
    <n v="12793.004987423737"/>
  </r>
  <r>
    <x v="20"/>
    <s v="NORTE               "/>
    <s v="J5829800"/>
    <s v="EDICAO INTEGRADA IMPRESSAO CADASTRO LISTA OUTRO PRODUTO GRAFICO  "/>
    <x v="0"/>
    <x v="1"/>
    <x v="1"/>
    <x v="2"/>
    <n v="1.6292670641140776"/>
    <n v="7256"/>
    <n v="11821.961817211748"/>
  </r>
  <r>
    <x v="20"/>
    <s v="NORTE               "/>
    <s v="J5911102"/>
    <s v="PRODUCAO DE FILMES PARA PUBLICIDADE                              "/>
    <x v="5"/>
    <x v="1"/>
    <x v="1"/>
    <x v="2"/>
    <n v="1.6292670641140776"/>
    <n v="77853"/>
    <n v="126843.32874247328"/>
  </r>
  <r>
    <x v="20"/>
    <s v="NORTE               "/>
    <s v="J5920100"/>
    <s v="ATIVIDADES DE GRAVACAO DE SOM E DE EDICAO DE MUSICA              "/>
    <x v="3"/>
    <x v="1"/>
    <x v="1"/>
    <x v="2"/>
    <n v="1.6292670641140776"/>
    <n v="7341"/>
    <n v="11960.449517661444"/>
  </r>
  <r>
    <x v="20"/>
    <s v="NORTE               "/>
    <s v="J5920100"/>
    <s v="ATIVIDADES DE GRAVACAO DE SOM E DE EDICAO DE MUSICA              "/>
    <x v="3"/>
    <x v="1"/>
    <x v="1"/>
    <x v="2"/>
    <n v="1.6292670641140776"/>
    <n v="1838"/>
    <n v="2994.5928638416749"/>
  </r>
  <r>
    <x v="20"/>
    <s v="NORTE               "/>
    <s v="J5920100"/>
    <s v="ATIVIDADES DE GRAVACAO DE SOM E DE EDICAO DE MUSICA              "/>
    <x v="3"/>
    <x v="1"/>
    <x v="1"/>
    <x v="2"/>
    <n v="1.6292670641140776"/>
    <n v="5006"/>
    <n v="8156.110922955073"/>
  </r>
  <r>
    <x v="20"/>
    <s v="NORTE               "/>
    <s v="J6010100"/>
    <s v="ATIVIDADES DE RADIO                                              "/>
    <x v="5"/>
    <x v="1"/>
    <x v="1"/>
    <x v="2"/>
    <n v="1.6292670641140776"/>
    <n v="24040"/>
    <n v="39167.580221302429"/>
  </r>
  <r>
    <x v="20"/>
    <s v="NORTE               "/>
    <s v="J6021700"/>
    <s v="ATIVIDADES DE TELEVISAO ABERTA                                   "/>
    <x v="5"/>
    <x v="1"/>
    <x v="1"/>
    <x v="2"/>
    <n v="1.6292670641140776"/>
    <n v="1160"/>
    <n v="1889.94979437233"/>
  </r>
  <r>
    <x v="20"/>
    <s v="NORTE               "/>
    <s v="J6021700"/>
    <s v="ATIVIDADES DE TELEVISAO ABERTA                                   "/>
    <x v="5"/>
    <x v="1"/>
    <x v="1"/>
    <x v="2"/>
    <n v="1.6292670641140776"/>
    <n v="11640"/>
    <n v="18964.668626287865"/>
  </r>
  <r>
    <x v="20"/>
    <s v="NORTE               "/>
    <s v="P8592903"/>
    <s v="ENSINO DE MUSICA                                                 "/>
    <x v="6"/>
    <x v="1"/>
    <x v="1"/>
    <x v="2"/>
    <n v="1.6292670641140776"/>
    <n v="2006"/>
    <n v="3268.3097306128398"/>
  </r>
  <r>
    <x v="21"/>
    <s v="SUL                 "/>
    <s v="C1811302"/>
    <s v="IMPRESSAO DE LIVROS, REVISTAS E OUTRAS PUBLICACOES PERIODICAS    "/>
    <x v="0"/>
    <x v="1"/>
    <x v="1"/>
    <x v="2"/>
    <n v="1.6292670641140776"/>
    <n v="73669"/>
    <n v="120026.47534621999"/>
  </r>
  <r>
    <x v="21"/>
    <s v="SUL                 "/>
    <s v="C1811302"/>
    <s v="IMPRESSAO DE LIVROS, REVISTAS E OUTRAS PUBLICACOES PERIODICAS    "/>
    <x v="0"/>
    <x v="1"/>
    <x v="1"/>
    <x v="2"/>
    <n v="1.6292670641140776"/>
    <n v="58648"/>
    <n v="95553.25477616243"/>
  </r>
  <r>
    <x v="21"/>
    <s v="SUL                 "/>
    <s v="G4647802"/>
    <s v="COMERCIO ATACADISTA DE LIVROS, JORNAIS E OUTRAS PUBLICACOES      "/>
    <x v="2"/>
    <x v="1"/>
    <x v="1"/>
    <x v="2"/>
    <n v="1.6292670641140776"/>
    <n v="10500"/>
    <n v="17107.304173197816"/>
  </r>
  <r>
    <x v="21"/>
    <s v="SUL                 "/>
    <s v="G4647802"/>
    <s v="COMERCIO ATACADISTA DE LIVROS, JORNAIS E OUTRAS PUBLICACOES      "/>
    <x v="2"/>
    <x v="1"/>
    <x v="1"/>
    <x v="2"/>
    <n v="1.6292670641140776"/>
    <n v="44472"/>
    <n v="72456.764875281253"/>
  </r>
  <r>
    <x v="21"/>
    <s v="SUL                 "/>
    <s v="G4647802"/>
    <s v="COMERCIO ATACADISTA DE LIVROS, JORNAIS E OUTRAS PUBLICACOES      "/>
    <x v="2"/>
    <x v="1"/>
    <x v="1"/>
    <x v="2"/>
    <n v="1.6292670641140776"/>
    <n v="10000"/>
    <n v="16292.670641140776"/>
  </r>
  <r>
    <x v="21"/>
    <s v="SUL                 "/>
    <s v="G4647802"/>
    <s v="COMERCIO ATACADISTA DE LIVROS, JORNAIS E OUTRAS PUBLICACOES      "/>
    <x v="2"/>
    <x v="1"/>
    <x v="1"/>
    <x v="2"/>
    <n v="1.6292670641140776"/>
    <n v="42054"/>
    <n v="68517.197114253417"/>
  </r>
  <r>
    <x v="21"/>
    <s v="SUL                 "/>
    <s v="G4649407"/>
    <s v="COMERCIO ATACADISTA DE FILMES, CDS, DVDS, FITAS E DISCOS         "/>
    <x v="0"/>
    <x v="1"/>
    <x v="1"/>
    <x v="2"/>
    <n v="1.6292670641140776"/>
    <n v="4836"/>
    <n v="7879.1355220556798"/>
  </r>
  <r>
    <x v="21"/>
    <s v="SUL                 "/>
    <s v="G4649407"/>
    <s v="COMERCIO ATACADISTA DE FILMES, CDS, DVDS, FITAS E DISCOS         "/>
    <x v="0"/>
    <x v="1"/>
    <x v="1"/>
    <x v="2"/>
    <n v="1.6292670641140776"/>
    <n v="291270"/>
    <n v="474556.61776450736"/>
  </r>
  <r>
    <x v="21"/>
    <s v="SUL                 "/>
    <s v="G4756300"/>
    <s v="COM VAREJISTA ESPECIALIZADO DE INSTRUMENTOS MUSICAIS E ACESSORIO "/>
    <x v="3"/>
    <x v="1"/>
    <x v="1"/>
    <x v="2"/>
    <n v="1.6292670641140776"/>
    <n v="29342"/>
    <n v="47805.954195235267"/>
  </r>
  <r>
    <x v="21"/>
    <s v="SUL                 "/>
    <s v="G4756300"/>
    <s v="COM VAREJISTA ESPECIALIZADO DE INSTRUMENTOS MUSICAIS E ACESSORIO "/>
    <x v="3"/>
    <x v="1"/>
    <x v="1"/>
    <x v="2"/>
    <n v="1.6292670641140776"/>
    <n v="37916"/>
    <n v="61775.290002949368"/>
  </r>
  <r>
    <x v="21"/>
    <s v="SUL                 "/>
    <s v="G4756300"/>
    <s v="COM VAREJISTA ESPECIALIZADO DE INSTRUMENTOS MUSICAIS E ACESSORIO "/>
    <x v="3"/>
    <x v="1"/>
    <x v="1"/>
    <x v="2"/>
    <n v="1.6292670641140776"/>
    <n v="12000"/>
    <n v="19551.204769368931"/>
  </r>
  <r>
    <x v="21"/>
    <s v="SUL                 "/>
    <s v="G4756300"/>
    <s v="COM VAREJISTA ESPECIALIZADO DE INSTRUMENTOS MUSICAIS E ACESSORIO "/>
    <x v="3"/>
    <x v="1"/>
    <x v="1"/>
    <x v="2"/>
    <n v="1.6292670641140776"/>
    <n v="36197"/>
    <n v="58974.579919737269"/>
  </r>
  <r>
    <x v="21"/>
    <s v="SUL                 "/>
    <s v="G4761001"/>
    <s v="COMERCIO VAREJISTA DE LIVROS                                     "/>
    <x v="2"/>
    <x v="1"/>
    <x v="1"/>
    <x v="2"/>
    <n v="1.6292670641140776"/>
    <n v="1222"/>
    <n v="1990.9643523474028"/>
  </r>
  <r>
    <x v="21"/>
    <s v="SUL                 "/>
    <s v="G4761001"/>
    <s v="COMERCIO VAREJISTA DE LIVROS                                     "/>
    <x v="2"/>
    <x v="1"/>
    <x v="1"/>
    <x v="2"/>
    <n v="1.6292670641140776"/>
    <n v="7222"/>
    <n v="11766.566737031868"/>
  </r>
  <r>
    <x v="21"/>
    <s v="SUL                 "/>
    <s v="G4761001"/>
    <s v="COMERCIO VAREJISTA DE LIVROS                                     "/>
    <x v="2"/>
    <x v="1"/>
    <x v="1"/>
    <x v="2"/>
    <n v="1.6292670641140776"/>
    <n v="6014"/>
    <n v="9798.4121235820621"/>
  </r>
  <r>
    <x v="21"/>
    <s v="SUL                 "/>
    <s v="G4761001"/>
    <s v="COMERCIO VAREJISTA DE LIVROS                                     "/>
    <x v="2"/>
    <x v="1"/>
    <x v="1"/>
    <x v="2"/>
    <n v="1.6292670641140776"/>
    <n v="151439"/>
    <n v="246734.5749223718"/>
  </r>
  <r>
    <x v="21"/>
    <s v="SUL                 "/>
    <s v="G4761001"/>
    <s v="COMERCIO VAREJISTA DE LIVROS                                     "/>
    <x v="2"/>
    <x v="1"/>
    <x v="1"/>
    <x v="2"/>
    <n v="1.6292670641140776"/>
    <n v="20000"/>
    <n v="32585.341282281552"/>
  </r>
  <r>
    <x v="21"/>
    <s v="SUL                 "/>
    <s v="G4761001"/>
    <s v="COMERCIO VAREJISTA DE LIVROS                                     "/>
    <x v="2"/>
    <x v="1"/>
    <x v="1"/>
    <x v="2"/>
    <n v="1.6292670641140776"/>
    <n v="48079"/>
    <n v="78333.531175540731"/>
  </r>
  <r>
    <x v="21"/>
    <s v="SUL                 "/>
    <s v="G4761001"/>
    <s v="COMERCIO VAREJISTA DE LIVROS                                     "/>
    <x v="2"/>
    <x v="1"/>
    <x v="0"/>
    <x v="2"/>
    <n v="1.6292670641140776"/>
    <n v="8500411"/>
    <n v="13849439.673733011"/>
  </r>
  <r>
    <x v="21"/>
    <s v="SUL                 "/>
    <s v="G4761002"/>
    <s v="COMERCIO VAREJISTA DE JORNAIS E REVISTAS                         "/>
    <x v="2"/>
    <x v="1"/>
    <x v="1"/>
    <x v="2"/>
    <n v="1.6292670641140776"/>
    <n v="6352"/>
    <n v="10349.10439125262"/>
  </r>
  <r>
    <x v="21"/>
    <s v="SUL                 "/>
    <s v="G4761002"/>
    <s v="COMERCIO VAREJISTA DE JORNAIS E REVISTAS                         "/>
    <x v="2"/>
    <x v="1"/>
    <x v="1"/>
    <x v="2"/>
    <n v="1.6292670641140776"/>
    <n v="5811"/>
    <n v="9467.6709095669048"/>
  </r>
  <r>
    <x v="21"/>
    <s v="SUL                 "/>
    <s v="G4761002"/>
    <s v="COMERCIO VAREJISTA DE JORNAIS E REVISTAS                         "/>
    <x v="2"/>
    <x v="1"/>
    <x v="1"/>
    <x v="2"/>
    <n v="1.6292670641140776"/>
    <n v="10000"/>
    <n v="16292.670641140776"/>
  </r>
  <r>
    <x v="21"/>
    <s v="SUL                 "/>
    <s v="G4761002"/>
    <s v="COMERCIO VAREJISTA DE JORNAIS E REVISTAS                         "/>
    <x v="2"/>
    <x v="1"/>
    <x v="1"/>
    <x v="2"/>
    <n v="1.6292670641140776"/>
    <n v="7300"/>
    <n v="11893.649568032766"/>
  </r>
  <r>
    <x v="21"/>
    <s v="SUL                 "/>
    <s v="G4762800"/>
    <s v="COMERCIO VAREJISTA DE DISCOS, CDS, DVDS E FITAS                  "/>
    <x v="3"/>
    <x v="1"/>
    <x v="1"/>
    <x v="2"/>
    <n v="1.6292670641140776"/>
    <n v="1636"/>
    <n v="2665.4809168906309"/>
  </r>
  <r>
    <x v="21"/>
    <s v="SUL                 "/>
    <s v="G4762800"/>
    <s v="COMERCIO VAREJISTA DE DISCOS, CDS, DVDS E FITAS                  "/>
    <x v="3"/>
    <x v="1"/>
    <x v="1"/>
    <x v="2"/>
    <n v="1.6292670641140776"/>
    <n v="23775"/>
    <n v="38735.824449312197"/>
  </r>
  <r>
    <x v="21"/>
    <s v="SUL                 "/>
    <s v="G4762800"/>
    <s v="COMERCIO VAREJISTA DE DISCOS, CDS, DVDS E FITAS                  "/>
    <x v="3"/>
    <x v="1"/>
    <x v="1"/>
    <x v="2"/>
    <n v="1.6292670641140776"/>
    <n v="12399"/>
    <n v="20201.282327950448"/>
  </r>
  <r>
    <x v="21"/>
    <s v="SUL                 "/>
    <s v="G4762800"/>
    <s v="COMERCIO VAREJISTA DE DISCOS, CDS, DVDS E FITAS                  "/>
    <x v="3"/>
    <x v="1"/>
    <x v="1"/>
    <x v="2"/>
    <n v="1.6292670641140776"/>
    <n v="28904"/>
    <n v="47092.335221153298"/>
  </r>
  <r>
    <x v="21"/>
    <s v="SUL                 "/>
    <s v="G4762800"/>
    <s v="COMERCIO VAREJISTA DE DISCOS, CDS, DVDS E FITAS                  "/>
    <x v="3"/>
    <x v="1"/>
    <x v="1"/>
    <x v="2"/>
    <n v="1.6292670641140776"/>
    <n v="10000"/>
    <n v="16292.670641140776"/>
  </r>
  <r>
    <x v="21"/>
    <s v="SUL                 "/>
    <s v="J5811500"/>
    <s v="EDICAO DE LIVROS                                                 "/>
    <x v="2"/>
    <x v="1"/>
    <x v="1"/>
    <x v="2"/>
    <n v="1.6292670641140776"/>
    <n v="232320"/>
    <n v="378511.32433498249"/>
  </r>
  <r>
    <x v="21"/>
    <s v="SUL                 "/>
    <s v="J5811500"/>
    <s v="EDICAO DE LIVROS                                                 "/>
    <x v="2"/>
    <x v="1"/>
    <x v="1"/>
    <x v="2"/>
    <n v="1.6292670641140776"/>
    <n v="6697770"/>
    <n v="10912456.064011347"/>
  </r>
  <r>
    <x v="21"/>
    <s v="SUL                 "/>
    <s v="J5811500"/>
    <s v="EDICAO DE LIVROS                                                 "/>
    <x v="2"/>
    <x v="1"/>
    <x v="1"/>
    <x v="2"/>
    <n v="1.6292670641140776"/>
    <n v="209348"/>
    <n v="341083.80133815395"/>
  </r>
  <r>
    <x v="21"/>
    <s v="SUL                 "/>
    <s v="J5812301"/>
    <s v="EDICAO DE JORNAIS DIARIOS                                        "/>
    <x v="2"/>
    <x v="1"/>
    <x v="1"/>
    <x v="2"/>
    <n v="1.6292670641140776"/>
    <n v="979"/>
    <n v="1595.052455767682"/>
  </r>
  <r>
    <x v="21"/>
    <s v="SUL                 "/>
    <s v="J5812301"/>
    <s v="EDICAO DE JORNAIS DIARIOS                                        "/>
    <x v="2"/>
    <x v="1"/>
    <x v="1"/>
    <x v="2"/>
    <n v="1.6292670641140776"/>
    <n v="5972"/>
    <n v="9729.9829068892723"/>
  </r>
  <r>
    <x v="21"/>
    <s v="SUL                 "/>
    <s v="J5819100"/>
    <s v="EDICAO DE CADASTROS, LISTAS E OUTROS PRODUTOS GRAFICOS           "/>
    <x v="0"/>
    <x v="1"/>
    <x v="1"/>
    <x v="2"/>
    <n v="1.6292670641140776"/>
    <n v="10000"/>
    <n v="16292.670641140776"/>
  </r>
  <r>
    <x v="21"/>
    <s v="SUL                 "/>
    <s v="J5821200"/>
    <s v="EDICAO INTEGRADA A IMPRESSAO DE LIVROS                           "/>
    <x v="2"/>
    <x v="1"/>
    <x v="1"/>
    <x v="2"/>
    <n v="1.6292670641140776"/>
    <n v="5513"/>
    <n v="8982.1493244609101"/>
  </r>
  <r>
    <x v="21"/>
    <s v="SUL                 "/>
    <s v="J5821200"/>
    <s v="EDICAO INTEGRADA A IMPRESSAO DE LIVROS                           "/>
    <x v="2"/>
    <x v="1"/>
    <x v="1"/>
    <x v="2"/>
    <n v="1.6292670641140776"/>
    <n v="38957"/>
    <n v="63471.35701669212"/>
  </r>
  <r>
    <x v="21"/>
    <s v="SUL                 "/>
    <s v="J5821200"/>
    <s v="EDICAO INTEGRADA A IMPRESSAO DE LIVROS                           "/>
    <x v="2"/>
    <x v="1"/>
    <x v="1"/>
    <x v="2"/>
    <n v="1.6292670641140776"/>
    <n v="8133"/>
    <n v="13250.829032439793"/>
  </r>
  <r>
    <x v="21"/>
    <s v="SUL                 "/>
    <s v="J5821200"/>
    <s v="EDICAO INTEGRADA A IMPRESSAO DE LIVROS                           "/>
    <x v="2"/>
    <x v="1"/>
    <x v="1"/>
    <x v="2"/>
    <n v="1.6292670641140776"/>
    <n v="22639"/>
    <n v="36884.977064478604"/>
  </r>
  <r>
    <x v="21"/>
    <s v="SUL                 "/>
    <s v="J5821200"/>
    <s v="EDICAO INTEGRADA A IMPRESSAO DE LIVROS                           "/>
    <x v="2"/>
    <x v="1"/>
    <x v="1"/>
    <x v="2"/>
    <n v="1.6292670641140776"/>
    <n v="43512"/>
    <n v="70892.668493731748"/>
  </r>
  <r>
    <x v="21"/>
    <s v="SUL                 "/>
    <s v="J5822101"/>
    <s v="EDICAO INTEGRADA A IMPRESSAO DE JORNAIS DIARIOS                  "/>
    <x v="2"/>
    <x v="1"/>
    <x v="1"/>
    <x v="2"/>
    <n v="1.6292670641140776"/>
    <n v="9107"/>
    <n v="14837.735152886906"/>
  </r>
  <r>
    <x v="21"/>
    <s v="SUL                 "/>
    <s v="J5822101"/>
    <s v="EDICAO INTEGRADA A IMPRESSAO DE JORNAIS DIARIOS                  "/>
    <x v="2"/>
    <x v="1"/>
    <x v="1"/>
    <x v="2"/>
    <n v="1.6292670641140776"/>
    <n v="9407"/>
    <n v="15326.515272121129"/>
  </r>
  <r>
    <x v="21"/>
    <s v="SUL                 "/>
    <s v="J5822101"/>
    <s v="EDICAO INTEGRADA A IMPRESSAO DE JORNAIS DIARIOS                  "/>
    <x v="2"/>
    <x v="1"/>
    <x v="1"/>
    <x v="2"/>
    <n v="1.6292670641140776"/>
    <n v="10000"/>
    <n v="16292.670641140776"/>
  </r>
  <r>
    <x v="21"/>
    <s v="SUL                 "/>
    <s v="J5823900"/>
    <s v="EDICAO INTEGRADA A IMPRESSAO DE REVISTAS                         "/>
    <x v="2"/>
    <x v="1"/>
    <x v="1"/>
    <x v="2"/>
    <n v="1.6292670641140776"/>
    <n v="10000"/>
    <n v="16292.670641140776"/>
  </r>
  <r>
    <x v="21"/>
    <s v="SUL                 "/>
    <s v="J5829800"/>
    <s v="EDICAO INTEGRADA IMPRESSAO CADASTRO LISTA OUTRO PRODUTO GRAFICO  "/>
    <x v="0"/>
    <x v="1"/>
    <x v="1"/>
    <x v="2"/>
    <n v="1.6292670641140776"/>
    <n v="49151"/>
    <n v="80080.105468271024"/>
  </r>
  <r>
    <x v="21"/>
    <s v="SUL                 "/>
    <s v="J5829800"/>
    <s v="EDICAO INTEGRADA IMPRESSAO CADASTRO LISTA OUTRO PRODUTO GRAFICO  "/>
    <x v="0"/>
    <x v="1"/>
    <x v="1"/>
    <x v="2"/>
    <n v="1.6292670641140776"/>
    <n v="21277"/>
    <n v="34665.915323155226"/>
  </r>
  <r>
    <x v="21"/>
    <s v="SUL                 "/>
    <s v="J5829800"/>
    <s v="EDICAO INTEGRADA IMPRESSAO CADASTRO LISTA OUTRO PRODUTO GRAFICO  "/>
    <x v="0"/>
    <x v="1"/>
    <x v="1"/>
    <x v="2"/>
    <n v="1.6292670641140776"/>
    <n v="1470000"/>
    <n v="2395022.5842476939"/>
  </r>
  <r>
    <x v="21"/>
    <s v="SUL                 "/>
    <s v="J5829800"/>
    <s v="EDICAO INTEGRADA IMPRESSAO CADASTRO LISTA OUTRO PRODUTO GRAFICO  "/>
    <x v="0"/>
    <x v="1"/>
    <x v="1"/>
    <x v="2"/>
    <n v="1.6292670641140776"/>
    <n v="52809"/>
    <n v="86039.964388800319"/>
  </r>
  <r>
    <x v="21"/>
    <s v="SUL                 "/>
    <s v="J5829800"/>
    <s v="EDICAO INTEGRADA IMPRESSAO CADASTRO LISTA OUTRO PRODUTO GRAFICO  "/>
    <x v="0"/>
    <x v="1"/>
    <x v="1"/>
    <x v="2"/>
    <n v="1.6292670641140776"/>
    <n v="4000"/>
    <n v="6517.0682564563103"/>
  </r>
  <r>
    <x v="21"/>
    <s v="SUL                 "/>
    <s v="J5829800"/>
    <s v="EDICAO INTEGRADA IMPRESSAO CADASTRO LISTA OUTRO PRODUTO GRAFICO  "/>
    <x v="0"/>
    <x v="1"/>
    <x v="1"/>
    <x v="2"/>
    <n v="1.6292670641140776"/>
    <n v="115285"/>
    <n v="187830.05348639144"/>
  </r>
  <r>
    <x v="21"/>
    <s v="SUL                 "/>
    <s v="J5829800"/>
    <s v="EDICAO INTEGRADA IMPRESSAO CADASTRO LISTA OUTRO PRODUTO GRAFICO  "/>
    <x v="0"/>
    <x v="1"/>
    <x v="1"/>
    <x v="2"/>
    <n v="1.6292670641140776"/>
    <n v="150000"/>
    <n v="244390.05961711163"/>
  </r>
  <r>
    <x v="21"/>
    <s v="SUL                 "/>
    <s v="J5829800"/>
    <s v="EDICAO INTEGRADA IMPRESSAO CADASTRO LISTA OUTRO PRODUTO GRAFICO  "/>
    <x v="0"/>
    <x v="1"/>
    <x v="1"/>
    <x v="2"/>
    <n v="1.6292670641140776"/>
    <n v="41500"/>
    <n v="67614.583160734226"/>
  </r>
  <r>
    <x v="21"/>
    <s v="SUL                 "/>
    <s v="J5911100"/>
    <s v="ATIV PROD CINEMATOGRAFICA DE VIDEOS E DE PROGRAMAS DE TELEVISAO  "/>
    <x v="5"/>
    <x v="1"/>
    <x v="0"/>
    <x v="2"/>
    <n v="1.6292670641140776"/>
    <n v="360000"/>
    <n v="586536.14308106794"/>
  </r>
  <r>
    <x v="21"/>
    <s v="SUL                 "/>
    <s v="J5911101"/>
    <s v="ESTUDIOS CINEMATOGRAFICOS                                        "/>
    <x v="5"/>
    <x v="1"/>
    <x v="1"/>
    <x v="2"/>
    <n v="1.6292670641140776"/>
    <n v="2098"/>
    <n v="3418.2023005113347"/>
  </r>
  <r>
    <x v="21"/>
    <s v="SUL                 "/>
    <s v="J5911102"/>
    <s v="PRODUCAO DE FILMES PARA PUBLICIDADE                              "/>
    <x v="5"/>
    <x v="1"/>
    <x v="1"/>
    <x v="2"/>
    <n v="1.6292670641140776"/>
    <n v="15000"/>
    <n v="24439.005961711166"/>
  </r>
  <r>
    <x v="21"/>
    <s v="SUL                 "/>
    <s v="J5912099"/>
    <s v="ATIV POS-PROD CINEMATOG VIDEO PROG TELEVISAO NAO ESPECI ANTERIOR "/>
    <x v="5"/>
    <x v="1"/>
    <x v="1"/>
    <x v="2"/>
    <n v="1.6292670641140776"/>
    <n v="10000"/>
    <n v="16292.670641140776"/>
  </r>
  <r>
    <x v="21"/>
    <s v="SUL                 "/>
    <s v="J5913800"/>
    <s v="DISTRIBUICAO CINEMATOGRAFICA DE VIDEO E DE PROGRAMA DE TELEVISAO "/>
    <x v="5"/>
    <x v="1"/>
    <x v="1"/>
    <x v="2"/>
    <n v="1.6292670641140776"/>
    <n v="96711"/>
    <n v="157568.04703753657"/>
  </r>
  <r>
    <x v="21"/>
    <s v="SUL                 "/>
    <s v="J5913800"/>
    <s v="DISTRIBUICAO CINEMATOGRAFICA DE VIDEO E DE PROGRAMA DE TELEVISAO "/>
    <x v="5"/>
    <x v="1"/>
    <x v="1"/>
    <x v="2"/>
    <n v="1.6292670641140776"/>
    <n v="3266"/>
    <n v="5321.1862313965776"/>
  </r>
  <r>
    <x v="21"/>
    <s v="SUL                 "/>
    <s v="J5914600"/>
    <s v="ATIVIDADES DE EXIBICAO CINEMATOGRAFICA                           "/>
    <x v="5"/>
    <x v="1"/>
    <x v="0"/>
    <x v="2"/>
    <n v="1.6292670641140776"/>
    <n v="203265"/>
    <n v="331172.969787148"/>
  </r>
  <r>
    <x v="21"/>
    <s v="SUL                 "/>
    <s v="J5920100"/>
    <s v="ATIVIDADES DE GRAVACAO DE SOM E DE EDICAO DE MUSICA              "/>
    <x v="3"/>
    <x v="1"/>
    <x v="1"/>
    <x v="2"/>
    <n v="1.6292670641140776"/>
    <n v="17684"/>
    <n v="28811.95876179335"/>
  </r>
  <r>
    <x v="21"/>
    <s v="SUL                 "/>
    <s v="J5920100"/>
    <s v="ATIVIDADES DE GRAVACAO DE SOM E DE EDICAO DE MUSICA              "/>
    <x v="3"/>
    <x v="1"/>
    <x v="1"/>
    <x v="2"/>
    <n v="1.6292670641140776"/>
    <n v="7000"/>
    <n v="11404.869448798543"/>
  </r>
  <r>
    <x v="21"/>
    <s v="SUL                 "/>
    <s v="J6010100"/>
    <s v="ATIVIDADES DE RADIO                                              "/>
    <x v="5"/>
    <x v="1"/>
    <x v="1"/>
    <x v="2"/>
    <n v="1.6292670641140776"/>
    <n v="4492"/>
    <n v="7318.6676520004366"/>
  </r>
  <r>
    <x v="21"/>
    <s v="SUL                 "/>
    <s v="J6010100"/>
    <s v="ATIVIDADES DE RADIO                                              "/>
    <x v="5"/>
    <x v="1"/>
    <x v="1"/>
    <x v="2"/>
    <n v="1.6292670641140776"/>
    <n v="8343"/>
    <n v="13592.97511590375"/>
  </r>
  <r>
    <x v="21"/>
    <s v="SUL                 "/>
    <s v="J6010100"/>
    <s v="ATIVIDADES DE RADIO                                              "/>
    <x v="5"/>
    <x v="1"/>
    <x v="1"/>
    <x v="2"/>
    <n v="1.6292670641140776"/>
    <n v="167999"/>
    <n v="273715.23750410095"/>
  </r>
  <r>
    <x v="21"/>
    <s v="SUL                 "/>
    <s v="J6010100"/>
    <s v="ATIVIDADES DE RADIO                                              "/>
    <x v="5"/>
    <x v="1"/>
    <x v="1"/>
    <x v="2"/>
    <n v="1.6292670641140776"/>
    <n v="452103"/>
    <n v="736596.52748716681"/>
  </r>
  <r>
    <x v="21"/>
    <s v="SUL                 "/>
    <s v="J6010100"/>
    <s v="ATIVIDADES DE RADIO                                              "/>
    <x v="5"/>
    <x v="1"/>
    <x v="1"/>
    <x v="2"/>
    <n v="1.6292670641140776"/>
    <n v="15000"/>
    <n v="24439.005961711166"/>
  </r>
  <r>
    <x v="21"/>
    <s v="SUL                 "/>
    <s v="P8592901"/>
    <s v="ENSINO DE DANCA                                                  "/>
    <x v="6"/>
    <x v="1"/>
    <x v="1"/>
    <x v="2"/>
    <n v="1.6292670641140776"/>
    <n v="10000"/>
    <n v="16292.670641140776"/>
  </r>
  <r>
    <x v="21"/>
    <s v="SUL                 "/>
    <s v="R9001901"/>
    <s v="PRODUCAO TEATRAL                                                 "/>
    <x v="4"/>
    <x v="1"/>
    <x v="1"/>
    <x v="2"/>
    <n v="1.6292670641140776"/>
    <n v="6070"/>
    <n v="9889.6510791724504"/>
  </r>
  <r>
    <x v="21"/>
    <s v="SUL                 "/>
    <s v="R9001901"/>
    <s v="PRODUCAO TEATRAL                                                 "/>
    <x v="4"/>
    <x v="1"/>
    <x v="1"/>
    <x v="2"/>
    <n v="1.6292670641140776"/>
    <n v="2000"/>
    <n v="3258.5341282281552"/>
  </r>
  <r>
    <x v="21"/>
    <s v="SUL                 "/>
    <s v="R9001902"/>
    <s v="PRODUCAO MUSICAL                                                 "/>
    <x v="4"/>
    <x v="1"/>
    <x v="1"/>
    <x v="2"/>
    <n v="1.6292670641140776"/>
    <n v="6000"/>
    <n v="9775.6023846844655"/>
  </r>
  <r>
    <x v="21"/>
    <s v="SUL                 "/>
    <s v="R9001906"/>
    <s v="ATIVIDADES DE SONORIZACAO E DE ILUMINACAO                        "/>
    <x v="4"/>
    <x v="1"/>
    <x v="1"/>
    <x v="2"/>
    <n v="1.6292670641140776"/>
    <n v="14239"/>
    <n v="23199.13372592035"/>
  </r>
  <r>
    <x v="21"/>
    <s v="SUL                 "/>
    <s v="R9001906"/>
    <s v="ATIVIDADES DE SONORIZACAO E DE ILUMINACAO                        "/>
    <x v="4"/>
    <x v="1"/>
    <x v="1"/>
    <x v="2"/>
    <n v="1.6292670641140776"/>
    <n v="3677"/>
    <n v="5990.8149947474631"/>
  </r>
  <r>
    <x v="21"/>
    <s v="SUL                 "/>
    <s v="R9001906"/>
    <s v="ATIVIDADES DE SONORIZACAO E DE ILUMINACAO                        "/>
    <x v="4"/>
    <x v="1"/>
    <x v="1"/>
    <x v="2"/>
    <n v="1.6292670641140776"/>
    <n v="4039"/>
    <n v="6580.6096719567595"/>
  </r>
  <r>
    <x v="21"/>
    <s v="SUL                 "/>
    <s v="R9001906"/>
    <s v="ATIVIDADES DE SONORIZACAO E DE ILUMINACAO                        "/>
    <x v="4"/>
    <x v="1"/>
    <x v="1"/>
    <x v="2"/>
    <n v="1.6292670641140776"/>
    <n v="54387"/>
    <n v="88610.947815972337"/>
  </r>
  <r>
    <x v="21"/>
    <s v="SUL                 "/>
    <s v="R9001906"/>
    <s v="ATIVIDADES DE SONORIZACAO E DE ILUMINACAO                        "/>
    <x v="4"/>
    <x v="1"/>
    <x v="1"/>
    <x v="2"/>
    <n v="1.6292670641140776"/>
    <n v="3000"/>
    <n v="4887.8011923422328"/>
  </r>
  <r>
    <x v="21"/>
    <s v="SUL                 "/>
    <s v="R9001999"/>
    <s v="ARTE CENICA ESPETAC ATIVI COMPLEMENTARES NAO ESPECI ANTERIOR     "/>
    <x v="4"/>
    <x v="1"/>
    <x v="1"/>
    <x v="2"/>
    <n v="1.6292670641140776"/>
    <n v="8706"/>
    <n v="14184.39906017716"/>
  </r>
  <r>
    <x v="21"/>
    <s v="SUL                 "/>
    <s v="R9001999"/>
    <s v="ARTE CENICA ESPETAC ATIVI COMPLEMENTARES NAO ESPECI ANTERIOR     "/>
    <x v="4"/>
    <x v="1"/>
    <x v="1"/>
    <x v="2"/>
    <n v="1.6292670641140776"/>
    <n v="38431"/>
    <n v="62614.362540968119"/>
  </r>
  <r>
    <x v="21"/>
    <s v="SUL                 "/>
    <s v="R9001999"/>
    <s v="ARTE CENICA ESPETAC ATIVI COMPLEMENTARES NAO ESPECI ANTERIOR     "/>
    <x v="4"/>
    <x v="1"/>
    <x v="1"/>
    <x v="2"/>
    <n v="1.6292670641140776"/>
    <n v="5544"/>
    <n v="9032.6566034484458"/>
  </r>
  <r>
    <x v="21"/>
    <s v="SUL                 "/>
    <s v="R9001999"/>
    <s v="ARTE CENICA ESPETAC ATIVI COMPLEMENTARES NAO ESPECI ANTERIOR     "/>
    <x v="4"/>
    <x v="1"/>
    <x v="1"/>
    <x v="2"/>
    <n v="1.6292670641140776"/>
    <n v="12964"/>
    <n v="21121.818219174904"/>
  </r>
  <r>
    <x v="21"/>
    <s v="SUL                 "/>
    <s v="R9001999"/>
    <s v="ARTE CENICA ESPETAC ATIVI COMPLEMENTARES NAO ESPECI ANTERIOR     "/>
    <x v="4"/>
    <x v="1"/>
    <x v="1"/>
    <x v="2"/>
    <n v="1.6292670641140776"/>
    <n v="34568"/>
    <n v="56320.503872295434"/>
  </r>
  <r>
    <x v="21"/>
    <s v="SUL                 "/>
    <s v="R9001999"/>
    <s v="ARTE CENICA ESPETAC ATIVI COMPLEMENTARES NAO ESPECI ANTERIOR     "/>
    <x v="4"/>
    <x v="1"/>
    <x v="1"/>
    <x v="2"/>
    <n v="1.6292670641140776"/>
    <n v="2500"/>
    <n v="4073.167660285194"/>
  </r>
  <r>
    <x v="21"/>
    <s v="SUL                 "/>
    <s v="R9002701"/>
    <s v="ATIVI ARTISTA PLASTICO, JORNALISTAS INDEPENDENTES E ESCRITORES   "/>
    <x v="6"/>
    <x v="1"/>
    <x v="1"/>
    <x v="2"/>
    <n v="1.6292670641140776"/>
    <n v="8000"/>
    <n v="13034.136512912621"/>
  </r>
  <r>
    <x v="21"/>
    <s v="SUL                 "/>
    <s v="R9003500"/>
    <s v="GESTAO ESPACO P/ARTE CENICA ESPETACULO OUTRA ATIVIDADE ARTISTICA "/>
    <x v="4"/>
    <x v="1"/>
    <x v="1"/>
    <x v="2"/>
    <n v="1.6292670641140776"/>
    <n v="5000"/>
    <n v="8146.3353205703879"/>
  </r>
  <r>
    <x v="21"/>
    <s v="SUL                 "/>
    <s v="R9101500"/>
    <s v="ATIVIDADES DE BIBLIOTECAS E ARQUIVOS                             "/>
    <x v="1"/>
    <x v="0"/>
    <x v="0"/>
    <x v="2"/>
    <n v="1.6292670641140776"/>
    <n v="25828"/>
    <n v="42080.709731938397"/>
  </r>
  <r>
    <x v="21"/>
    <s v="SUL                 "/>
    <s v="S9430800"/>
    <s v="ATIVIDADES DE ASSOCIACOES DE DEFESA DE DIREITOS SOCIAIS          "/>
    <x v="0"/>
    <x v="0"/>
    <x v="0"/>
    <x v="2"/>
    <n v="1.6292670641140776"/>
    <n v="1500000"/>
    <n v="2443900.5961711165"/>
  </r>
  <r>
    <x v="21"/>
    <s v="SUL                 "/>
    <s v="S9430800"/>
    <s v="ATIVIDADES DE ASSOCIACOES DE DEFESA DE DIREITOS SOCIAIS          "/>
    <x v="0"/>
    <x v="0"/>
    <x v="0"/>
    <x v="2"/>
    <n v="1.6292670641140776"/>
    <n v="300000"/>
    <n v="488780.11923422327"/>
  </r>
  <r>
    <x v="22"/>
    <s v="SUL                 "/>
    <s v="C1811301"/>
    <s v="IMPRESSAO DE JORNAIS                                             "/>
    <x v="0"/>
    <x v="1"/>
    <x v="1"/>
    <x v="2"/>
    <n v="1.6292670641140776"/>
    <n v="7160"/>
    <n v="11665.552179056796"/>
  </r>
  <r>
    <x v="22"/>
    <s v="SUL                 "/>
    <s v="C1811301"/>
    <s v="IMPRESSAO DE JORNAIS                                             "/>
    <x v="0"/>
    <x v="1"/>
    <x v="1"/>
    <x v="2"/>
    <n v="1.6292670641140776"/>
    <n v="6997"/>
    <n v="11399.981647606201"/>
  </r>
  <r>
    <x v="22"/>
    <s v="SUL                 "/>
    <s v="C1811302"/>
    <s v="IMPRESSAO DE LIVROS, REVISTAS E OUTRAS PUBLICACOES PERIODICAS    "/>
    <x v="0"/>
    <x v="1"/>
    <x v="1"/>
    <x v="2"/>
    <n v="1.6292670641140776"/>
    <n v="289000"/>
    <n v="470858.18152896845"/>
  </r>
  <r>
    <x v="22"/>
    <s v="SUL                 "/>
    <s v="C1811302"/>
    <s v="IMPRESSAO DE LIVROS, REVISTAS E OUTRAS PUBLICACOES PERIODICAS    "/>
    <x v="0"/>
    <x v="1"/>
    <x v="1"/>
    <x v="2"/>
    <n v="1.6292670641140776"/>
    <n v="41257"/>
    <n v="67218.671264154502"/>
  </r>
  <r>
    <x v="22"/>
    <s v="SUL                 "/>
    <s v="C1811302"/>
    <s v="IMPRESSAO DE LIVROS, REVISTAS E OUTRAS PUBLICACOES PERIODICAS    "/>
    <x v="0"/>
    <x v="1"/>
    <x v="1"/>
    <x v="2"/>
    <n v="1.6292670641140776"/>
    <n v="65130"/>
    <n v="106114.16388574988"/>
  </r>
  <r>
    <x v="22"/>
    <s v="SUL                 "/>
    <s v="C3220500"/>
    <s v="FABRICACAO DE INSTRUMENTOS MUSICAIS, PECAS E ACESSORIOS          "/>
    <x v="3"/>
    <x v="1"/>
    <x v="1"/>
    <x v="2"/>
    <n v="1.6292670641140776"/>
    <n v="9154"/>
    <n v="14914.310704900267"/>
  </r>
  <r>
    <x v="22"/>
    <s v="SUL                 "/>
    <s v="G4647802"/>
    <s v="COMERCIO ATACADISTA DE LIVROS, JORNAIS E OUTRAS PUBLICACOES      "/>
    <x v="2"/>
    <x v="1"/>
    <x v="1"/>
    <x v="2"/>
    <n v="1.6292670641140776"/>
    <n v="737084"/>
    <n v="1200906.6846854608"/>
  </r>
  <r>
    <x v="22"/>
    <s v="SUL                 "/>
    <s v="G4647802"/>
    <s v="COMERCIO ATACADISTA DE LIVROS, JORNAIS E OUTRAS PUBLICACOES      "/>
    <x v="2"/>
    <x v="1"/>
    <x v="1"/>
    <x v="2"/>
    <n v="1.6292670641140776"/>
    <n v="127183"/>
    <n v="207215.07301522073"/>
  </r>
  <r>
    <x v="22"/>
    <s v="SUL                 "/>
    <s v="G4649407"/>
    <s v="COMERCIO ATACADISTA DE FILMES, CDS, DVDS, FITAS E DISCOS         "/>
    <x v="0"/>
    <x v="1"/>
    <x v="1"/>
    <x v="2"/>
    <n v="1.6292670641140776"/>
    <n v="14507"/>
    <n v="23635.777299102923"/>
  </r>
  <r>
    <x v="22"/>
    <s v="SUL                 "/>
    <s v="G4649407"/>
    <s v="COMERCIO ATACADISTA DE FILMES, CDS, DVDS, FITAS E DISCOS         "/>
    <x v="0"/>
    <x v="1"/>
    <x v="1"/>
    <x v="2"/>
    <n v="1.6292670641140776"/>
    <n v="11043"/>
    <n v="17991.996189011759"/>
  </r>
  <r>
    <x v="22"/>
    <s v="SUL                 "/>
    <s v="G4649407"/>
    <s v="COMERCIO ATACADISTA DE FILMES, CDS, DVDS, FITAS E DISCOS         "/>
    <x v="0"/>
    <x v="1"/>
    <x v="1"/>
    <x v="2"/>
    <n v="1.6292670641140776"/>
    <n v="38957"/>
    <n v="63471.35701669212"/>
  </r>
  <r>
    <x v="22"/>
    <s v="SUL                 "/>
    <s v="G4649407"/>
    <s v="COMERCIO ATACADISTA DE FILMES, CDS, DVDS, FITAS E DISCOS         "/>
    <x v="0"/>
    <x v="1"/>
    <x v="1"/>
    <x v="2"/>
    <n v="1.6292670641140776"/>
    <n v="21701"/>
    <n v="35356.7245583396"/>
  </r>
  <r>
    <x v="22"/>
    <s v="SUL                 "/>
    <s v="G4756300"/>
    <s v="COM VAREJISTA ESPECIALIZADO DE INSTRUMENTOS MUSICAIS E ACESSORIO "/>
    <x v="3"/>
    <x v="1"/>
    <x v="1"/>
    <x v="2"/>
    <n v="1.6292670641140776"/>
    <n v="4652"/>
    <n v="7579.350382258689"/>
  </r>
  <r>
    <x v="22"/>
    <s v="SUL                 "/>
    <s v="G4756300"/>
    <s v="COM VAREJISTA ESPECIALIZADO DE INSTRUMENTOS MUSICAIS E ACESSORIO "/>
    <x v="3"/>
    <x v="1"/>
    <x v="1"/>
    <x v="2"/>
    <n v="1.6292670641140776"/>
    <n v="8460"/>
    <n v="13783.599362405097"/>
  </r>
  <r>
    <x v="22"/>
    <s v="SUL                 "/>
    <s v="G4756300"/>
    <s v="COM VAREJISTA ESPECIALIZADO DE INSTRUMENTOS MUSICAIS E ACESSORIO "/>
    <x v="3"/>
    <x v="1"/>
    <x v="1"/>
    <x v="2"/>
    <n v="1.6292670641140776"/>
    <n v="9893"/>
    <n v="16118.33906528057"/>
  </r>
  <r>
    <x v="22"/>
    <s v="SUL                 "/>
    <s v="G4756300"/>
    <s v="COM VAREJISTA ESPECIALIZADO DE INSTRUMENTOS MUSICAIS E ACESSORIO "/>
    <x v="3"/>
    <x v="1"/>
    <x v="1"/>
    <x v="2"/>
    <n v="1.6292670641140776"/>
    <n v="5079"/>
    <n v="8275.0474186354004"/>
  </r>
  <r>
    <x v="22"/>
    <s v="SUL                 "/>
    <s v="G4761001"/>
    <s v="COMERCIO VAREJISTA DE LIVROS                                     "/>
    <x v="2"/>
    <x v="1"/>
    <x v="1"/>
    <x v="2"/>
    <n v="1.6292670641140776"/>
    <n v="3929"/>
    <n v="6401.3902949042113"/>
  </r>
  <r>
    <x v="22"/>
    <s v="SUL                 "/>
    <s v="G4761001"/>
    <s v="COMERCIO VAREJISTA DE LIVROS                                     "/>
    <x v="2"/>
    <x v="1"/>
    <x v="1"/>
    <x v="2"/>
    <n v="1.6292670641140776"/>
    <n v="5972"/>
    <n v="9729.9829068892723"/>
  </r>
  <r>
    <x v="22"/>
    <s v="SUL                 "/>
    <s v="G4761001"/>
    <s v="COMERCIO VAREJISTA DE LIVROS                                     "/>
    <x v="2"/>
    <x v="1"/>
    <x v="1"/>
    <x v="2"/>
    <n v="1.6292670641140776"/>
    <n v="21286"/>
    <n v="34680.578726732259"/>
  </r>
  <r>
    <x v="22"/>
    <s v="SUL                 "/>
    <s v="G4761001"/>
    <s v="COMERCIO VAREJISTA DE LIVROS                                     "/>
    <x v="2"/>
    <x v="1"/>
    <x v="1"/>
    <x v="2"/>
    <n v="1.6292670641140776"/>
    <n v="34614"/>
    <n v="56395.450157244682"/>
  </r>
  <r>
    <x v="22"/>
    <s v="SUL                 "/>
    <s v="G4761002"/>
    <s v="COMERCIO VAREJISTA DE JORNAIS E REVISTAS                         "/>
    <x v="2"/>
    <x v="1"/>
    <x v="1"/>
    <x v="2"/>
    <n v="1.6292670641140776"/>
    <n v="7818"/>
    <n v="12737.609907243859"/>
  </r>
  <r>
    <x v="22"/>
    <s v="SUL                 "/>
    <s v="G4761002"/>
    <s v="COMERCIO VAREJISTA DE JORNAIS E REVISTAS                         "/>
    <x v="2"/>
    <x v="1"/>
    <x v="1"/>
    <x v="2"/>
    <n v="1.6292670641140776"/>
    <n v="22195"/>
    <n v="36161.582488011954"/>
  </r>
  <r>
    <x v="22"/>
    <s v="SUL                 "/>
    <s v="G4761002"/>
    <s v="COMERCIO VAREJISTA DE JORNAIS E REVISTAS                         "/>
    <x v="2"/>
    <x v="1"/>
    <x v="1"/>
    <x v="2"/>
    <n v="1.6292670641140776"/>
    <n v="8282"/>
    <n v="13493.58982499279"/>
  </r>
  <r>
    <x v="22"/>
    <s v="SUL                 "/>
    <s v="G4762800"/>
    <s v="COMERCIO VAREJISTA DE DISCOS, CDS, DVDS E FITAS                  "/>
    <x v="3"/>
    <x v="1"/>
    <x v="1"/>
    <x v="2"/>
    <n v="1.6292670641140776"/>
    <n v="10713"/>
    <n v="17454.338057854115"/>
  </r>
  <r>
    <x v="22"/>
    <s v="SUL                 "/>
    <s v="G4762800"/>
    <s v="COMERCIO VAREJISTA DE DISCOS, CDS, DVDS E FITAS                  "/>
    <x v="3"/>
    <x v="1"/>
    <x v="1"/>
    <x v="2"/>
    <n v="1.6292670641140776"/>
    <n v="19140"/>
    <n v="31184.171607143446"/>
  </r>
  <r>
    <x v="22"/>
    <s v="SUL                 "/>
    <s v="G4762800"/>
    <s v="COMERCIO VAREJISTA DE DISCOS, CDS, DVDS E FITAS                  "/>
    <x v="3"/>
    <x v="1"/>
    <x v="1"/>
    <x v="2"/>
    <n v="1.6292670641140776"/>
    <n v="10000"/>
    <n v="16292.670641140776"/>
  </r>
  <r>
    <x v="22"/>
    <s v="SUL                 "/>
    <s v="J5811500"/>
    <s v="EDICAO DE LIVROS                                                 "/>
    <x v="2"/>
    <x v="1"/>
    <x v="1"/>
    <x v="2"/>
    <n v="1.6292670641140776"/>
    <n v="9115"/>
    <n v="14850.769289399817"/>
  </r>
  <r>
    <x v="22"/>
    <s v="SUL                 "/>
    <s v="J5811500"/>
    <s v="EDICAO DE LIVROS                                                 "/>
    <x v="2"/>
    <x v="1"/>
    <x v="1"/>
    <x v="2"/>
    <n v="1.6292670641140776"/>
    <n v="100000"/>
    <n v="162926.70641140777"/>
  </r>
  <r>
    <x v="22"/>
    <s v="SUL                 "/>
    <s v="J5813100"/>
    <s v="EDICAO DE REVISTAS                                               "/>
    <x v="2"/>
    <x v="1"/>
    <x v="1"/>
    <x v="2"/>
    <n v="1.6292670641140776"/>
    <n v="10000"/>
    <n v="16292.670641140776"/>
  </r>
  <r>
    <x v="22"/>
    <s v="SUL                 "/>
    <s v="J5821200"/>
    <s v="EDICAO INTEGRADA A IMPRESSAO DE LIVROS                           "/>
    <x v="2"/>
    <x v="1"/>
    <x v="1"/>
    <x v="2"/>
    <n v="1.6292670641140776"/>
    <n v="50000"/>
    <n v="81463.353205703883"/>
  </r>
  <r>
    <x v="22"/>
    <s v="SUL                 "/>
    <s v="J5821200"/>
    <s v="EDICAO INTEGRADA A IMPRESSAO DE LIVROS                           "/>
    <x v="2"/>
    <x v="1"/>
    <x v="1"/>
    <x v="2"/>
    <n v="1.6292670641140776"/>
    <n v="136350"/>
    <n v="222150.56419195447"/>
  </r>
  <r>
    <x v="22"/>
    <s v="SUL                 "/>
    <s v="J5822101"/>
    <s v="EDICAO INTEGRADA A IMPRESSAO DE JORNAIS DIARIOS                  "/>
    <x v="2"/>
    <x v="1"/>
    <x v="1"/>
    <x v="2"/>
    <n v="1.6292670641140776"/>
    <n v="20556"/>
    <n v="33491.213769928981"/>
  </r>
  <r>
    <x v="22"/>
    <s v="SUL                 "/>
    <s v="J5822101"/>
    <s v="EDICAO INTEGRADA A IMPRESSAO DE JORNAIS DIARIOS                  "/>
    <x v="2"/>
    <x v="1"/>
    <x v="1"/>
    <x v="2"/>
    <n v="1.6292670641140776"/>
    <n v="6931"/>
    <n v="11292.450021374672"/>
  </r>
  <r>
    <x v="22"/>
    <s v="SUL                 "/>
    <s v="J5823900"/>
    <s v="EDICAO INTEGRADA A IMPRESSAO DE REVISTAS                         "/>
    <x v="2"/>
    <x v="1"/>
    <x v="1"/>
    <x v="2"/>
    <n v="1.6292670641140776"/>
    <n v="4296"/>
    <n v="6999.3313074340776"/>
  </r>
  <r>
    <x v="22"/>
    <s v="SUL                 "/>
    <s v="J5829800"/>
    <s v="EDICAO INTEGRADA IMPRESSAO CADASTRO LISTA OUTRO PRODUTO GRAFICO  "/>
    <x v="0"/>
    <x v="1"/>
    <x v="1"/>
    <x v="2"/>
    <n v="1.6292670641140776"/>
    <n v="100000"/>
    <n v="162926.70641140777"/>
  </r>
  <r>
    <x v="22"/>
    <s v="SUL                 "/>
    <s v="J5829800"/>
    <s v="EDICAO INTEGRADA IMPRESSAO CADASTRO LISTA OUTRO PRODUTO GRAFICO  "/>
    <x v="0"/>
    <x v="1"/>
    <x v="1"/>
    <x v="2"/>
    <n v="1.6292670641140776"/>
    <n v="25458"/>
    <n v="41477.880918216186"/>
  </r>
  <r>
    <x v="22"/>
    <s v="SUL                 "/>
    <s v="J5829800"/>
    <s v="EDICAO INTEGRADA IMPRESSAO CADASTRO LISTA OUTRO PRODUTO GRAFICO  "/>
    <x v="0"/>
    <x v="1"/>
    <x v="1"/>
    <x v="2"/>
    <n v="1.6292670641140776"/>
    <n v="148750"/>
    <n v="242353.47578696904"/>
  </r>
  <r>
    <x v="22"/>
    <s v="SUL                 "/>
    <s v="J5829800"/>
    <s v="EDICAO INTEGRADA IMPRESSAO CADASTRO LISTA OUTRO PRODUTO GRAFICO  "/>
    <x v="0"/>
    <x v="1"/>
    <x v="1"/>
    <x v="2"/>
    <n v="1.6292670641140776"/>
    <n v="10000"/>
    <n v="16292.670641140776"/>
  </r>
  <r>
    <x v="22"/>
    <s v="SUL                 "/>
    <s v="J5829800"/>
    <s v="EDICAO INTEGRADA IMPRESSAO CADASTRO LISTA OUTRO PRODUTO GRAFICO  "/>
    <x v="0"/>
    <x v="1"/>
    <x v="1"/>
    <x v="2"/>
    <n v="1.6292670641140776"/>
    <n v="19227"/>
    <n v="31325.91784172137"/>
  </r>
  <r>
    <x v="22"/>
    <s v="SUL                 "/>
    <s v="J5829800"/>
    <s v="EDICAO INTEGRADA IMPRESSAO CADASTRO LISTA OUTRO PRODUTO GRAFICO  "/>
    <x v="0"/>
    <x v="1"/>
    <x v="1"/>
    <x v="2"/>
    <n v="1.6292670641140776"/>
    <n v="10000"/>
    <n v="16292.670641140776"/>
  </r>
  <r>
    <x v="22"/>
    <s v="SUL                 "/>
    <s v="J5911102"/>
    <s v="PRODUCAO DE FILMES PARA PUBLICIDADE                              "/>
    <x v="5"/>
    <x v="1"/>
    <x v="1"/>
    <x v="2"/>
    <n v="1.6292670641140776"/>
    <n v="50000"/>
    <n v="81463.353205703883"/>
  </r>
  <r>
    <x v="22"/>
    <s v="SUL                 "/>
    <s v="J5912002"/>
    <s v="SERVICOS DE MIXAGEM SONORA EM PRODUCAO AUDIOVISUAL               "/>
    <x v="5"/>
    <x v="1"/>
    <x v="1"/>
    <x v="2"/>
    <n v="1.6292670641140776"/>
    <n v="1234"/>
    <n v="2010.5155571167718"/>
  </r>
  <r>
    <x v="22"/>
    <s v="SUL                 "/>
    <s v="J5913800"/>
    <s v="DISTRIBUICAO CINEMATOGRAFICA DE VIDEO E DE PROGRAMA DE TELEVISAO "/>
    <x v="5"/>
    <x v="1"/>
    <x v="1"/>
    <x v="2"/>
    <n v="1.6292670641140776"/>
    <n v="2280"/>
    <n v="3714.7289061800971"/>
  </r>
  <r>
    <x v="22"/>
    <s v="SUL                 "/>
    <s v="J6010100"/>
    <s v="ATIVIDADES DE RADIO                                              "/>
    <x v="5"/>
    <x v="1"/>
    <x v="1"/>
    <x v="2"/>
    <n v="1.6292670641140776"/>
    <n v="46346"/>
    <n v="75510.011353431037"/>
  </r>
  <r>
    <x v="22"/>
    <s v="SUL                 "/>
    <s v="J6010100"/>
    <s v="ATIVIDADES DE RADIO                                              "/>
    <x v="5"/>
    <x v="1"/>
    <x v="1"/>
    <x v="2"/>
    <n v="1.6292670641140776"/>
    <n v="13540"/>
    <n v="22060.27604810461"/>
  </r>
  <r>
    <x v="22"/>
    <s v="SUL                 "/>
    <s v="J6010100"/>
    <s v="ATIVIDADES DE RADIO                                              "/>
    <x v="5"/>
    <x v="1"/>
    <x v="1"/>
    <x v="2"/>
    <n v="1.6292670641140776"/>
    <n v="85706"/>
    <n v="139637.96299696114"/>
  </r>
  <r>
    <x v="22"/>
    <s v="SUL                 "/>
    <s v="J6010100"/>
    <s v="ATIVIDADES DE RADIO                                              "/>
    <x v="5"/>
    <x v="1"/>
    <x v="1"/>
    <x v="2"/>
    <n v="1.6292670641140776"/>
    <n v="49900"/>
    <n v="81300.426499292473"/>
  </r>
  <r>
    <x v="22"/>
    <s v="SUL                 "/>
    <s v="J6021700"/>
    <s v="ATIVIDADES DE TELEVISAO ABERTA                                   "/>
    <x v="5"/>
    <x v="1"/>
    <x v="1"/>
    <x v="2"/>
    <n v="1.6292670641140776"/>
    <n v="360000"/>
    <n v="586536.14308106794"/>
  </r>
  <r>
    <x v="22"/>
    <s v="SUL                 "/>
    <s v="J6021700"/>
    <s v="ATIVIDADES DE TELEVISAO ABERTA                                   "/>
    <x v="5"/>
    <x v="1"/>
    <x v="1"/>
    <x v="2"/>
    <n v="1.6292670641140776"/>
    <n v="92070"/>
    <n v="150006.61859298314"/>
  </r>
  <r>
    <x v="22"/>
    <s v="SUL                 "/>
    <s v="J6021700"/>
    <s v="ATIVIDADES DE TELEVISAO ABERTA                                   "/>
    <x v="5"/>
    <x v="1"/>
    <x v="1"/>
    <x v="2"/>
    <n v="1.6292670641140776"/>
    <n v="310072"/>
    <n v="505190.09710398025"/>
  </r>
  <r>
    <x v="22"/>
    <s v="SUL                 "/>
    <s v="J6022501"/>
    <s v="PROGRAMADORAS                                                    "/>
    <x v="5"/>
    <x v="1"/>
    <x v="1"/>
    <x v="2"/>
    <n v="1.6292670641140776"/>
    <n v="4769"/>
    <n v="7769.9746287600365"/>
  </r>
  <r>
    <x v="22"/>
    <s v="SUL                 "/>
    <s v="J6022501"/>
    <s v="PROGRAMADORAS                                                    "/>
    <x v="5"/>
    <x v="1"/>
    <x v="1"/>
    <x v="2"/>
    <n v="1.6292670641140776"/>
    <n v="25626"/>
    <n v="41751.597784987352"/>
  </r>
  <r>
    <x v="22"/>
    <s v="SUL                 "/>
    <s v="J6022501"/>
    <s v="PROGRAMADORAS                                                    "/>
    <x v="5"/>
    <x v="1"/>
    <x v="1"/>
    <x v="2"/>
    <n v="1.6292670641140776"/>
    <n v="5255"/>
    <n v="8561.7984219194786"/>
  </r>
  <r>
    <x v="22"/>
    <s v="SUL                 "/>
    <s v="J6022501"/>
    <s v="PROGRAMADORAS                                                    "/>
    <x v="5"/>
    <x v="1"/>
    <x v="1"/>
    <x v="2"/>
    <n v="1.6292670641140776"/>
    <n v="5107"/>
    <n v="8320.6668964305936"/>
  </r>
  <r>
    <x v="22"/>
    <s v="SUL                 "/>
    <s v="R9001906"/>
    <s v="ATIVIDADES DE SONORIZACAO E DE ILUMINACAO                        "/>
    <x v="4"/>
    <x v="1"/>
    <x v="1"/>
    <x v="2"/>
    <n v="1.6292670641140776"/>
    <n v="13469"/>
    <n v="21944.598086552513"/>
  </r>
  <r>
    <x v="22"/>
    <s v="SUL                 "/>
    <s v="R9001906"/>
    <s v="ATIVIDADES DE SONORIZACAO E DE ILUMINACAO                        "/>
    <x v="4"/>
    <x v="1"/>
    <x v="1"/>
    <x v="2"/>
    <n v="1.6292670641140776"/>
    <n v="24610"/>
    <n v="40096.262447847454"/>
  </r>
  <r>
    <x v="22"/>
    <s v="SUL                 "/>
    <s v="R9001906"/>
    <s v="ATIVIDADES DE SONORIZACAO E DE ILUMINACAO                        "/>
    <x v="4"/>
    <x v="1"/>
    <x v="1"/>
    <x v="2"/>
    <n v="1.6292670641140776"/>
    <n v="125000"/>
    <n v="203658.38301425971"/>
  </r>
  <r>
    <x v="22"/>
    <s v="SUL                 "/>
    <s v="R9001906"/>
    <s v="ATIVIDADES DE SONORIZACAO E DE ILUMINACAO                        "/>
    <x v="4"/>
    <x v="1"/>
    <x v="1"/>
    <x v="2"/>
    <n v="1.6292670641140776"/>
    <n v="41537"/>
    <n v="67674.866042106441"/>
  </r>
  <r>
    <x v="22"/>
    <s v="SUL                 "/>
    <s v="R9001906"/>
    <s v="ATIVIDADES DE SONORIZACAO E DE ILUMINACAO                        "/>
    <x v="4"/>
    <x v="1"/>
    <x v="1"/>
    <x v="2"/>
    <n v="1.6292670641140776"/>
    <n v="50971"/>
    <n v="83045.371524958653"/>
  </r>
  <r>
    <x v="22"/>
    <s v="SUL                 "/>
    <s v="R9001906"/>
    <s v="ATIVIDADES DE SONORIZACAO E DE ILUMINACAO                        "/>
    <x v="4"/>
    <x v="1"/>
    <x v="1"/>
    <x v="2"/>
    <n v="1.6292670641140776"/>
    <n v="38597"/>
    <n v="62884.820873611054"/>
  </r>
  <r>
    <x v="22"/>
    <s v="SUL                 "/>
    <s v="R9102300"/>
    <s v="ATV MUSEUS EXPLOR REST ART CONSERV LUGAR PRED HIST ATRCAO SIMIL  "/>
    <x v="1"/>
    <x v="0"/>
    <x v="0"/>
    <x v="2"/>
    <n v="1.6292670641140776"/>
    <n v="12508"/>
    <n v="20378.872437938884"/>
  </r>
  <r>
    <x v="22"/>
    <s v="SUL                 "/>
    <s v="R9102302"/>
    <s v="RESTAURACAO E CONSERVACAO DE LUGARES E PREDIOS HISTORICOS        "/>
    <x v="1"/>
    <x v="0"/>
    <x v="0"/>
    <x v="2"/>
    <n v="1.6292670641140776"/>
    <n v="1038163"/>
    <n v="1691444.7830818631"/>
  </r>
  <r>
    <x v="23"/>
    <s v="NORDESTE            "/>
    <s v="C1811302"/>
    <s v="IMPRESSAO DE LIVROS, REVISTAS E OUTRAS PUBLICACOES PERIODICAS    "/>
    <x v="0"/>
    <x v="1"/>
    <x v="1"/>
    <x v="2"/>
    <n v="1.6292670641140776"/>
    <n v="17962"/>
    <n v="29264.895005617062"/>
  </r>
  <r>
    <x v="23"/>
    <s v="NORDESTE            "/>
    <s v="G4761001"/>
    <s v="COMERCIO VAREJISTA DE LIVROS                                     "/>
    <x v="2"/>
    <x v="1"/>
    <x v="1"/>
    <x v="2"/>
    <n v="1.6292670641140776"/>
    <n v="30588"/>
    <n v="49836.020957121407"/>
  </r>
  <r>
    <x v="23"/>
    <s v="NORDESTE            "/>
    <s v="R9102300"/>
    <s v="ATV MUSEUS EXPLOR REST ART CONSERV LUGAR PRED HIST ATRCAO SIMIL  "/>
    <x v="1"/>
    <x v="0"/>
    <x v="0"/>
    <x v="2"/>
    <n v="1.6292670641140776"/>
    <n v="702405"/>
    <n v="1144405.3321690487"/>
  </r>
  <r>
    <x v="24"/>
    <s v="SUDESTE             "/>
    <s v="C1811301"/>
    <s v="IMPRESSAO DE JORNAIS                                             "/>
    <x v="0"/>
    <x v="1"/>
    <x v="1"/>
    <x v="2"/>
    <n v="1.6292670641140776"/>
    <n v="1437"/>
    <n v="2341.2567711319293"/>
  </r>
  <r>
    <x v="24"/>
    <s v="SUDESTE             "/>
    <s v="C1811301"/>
    <s v="IMPRESSAO DE JORNAIS                                             "/>
    <x v="0"/>
    <x v="1"/>
    <x v="1"/>
    <x v="2"/>
    <n v="1.6292670641140776"/>
    <n v="32810"/>
    <n v="53456.252373582887"/>
  </r>
  <r>
    <x v="24"/>
    <s v="SUDESTE             "/>
    <s v="C1811301"/>
    <s v="IMPRESSAO DE JORNAIS                                             "/>
    <x v="0"/>
    <x v="1"/>
    <x v="1"/>
    <x v="2"/>
    <n v="1.6292670641140776"/>
    <n v="11152"/>
    <n v="18169.586299000195"/>
  </r>
  <r>
    <x v="24"/>
    <s v="SUDESTE             "/>
    <s v="C1811301"/>
    <s v="IMPRESSAO DE JORNAIS                                             "/>
    <x v="0"/>
    <x v="1"/>
    <x v="1"/>
    <x v="2"/>
    <n v="1.6292670641140776"/>
    <n v="12387"/>
    <n v="20181.731123181078"/>
  </r>
  <r>
    <x v="24"/>
    <s v="SUDESTE             "/>
    <s v="C1811301"/>
    <s v="IMPRESSAO DE JORNAIS                                             "/>
    <x v="0"/>
    <x v="1"/>
    <x v="1"/>
    <x v="2"/>
    <n v="1.6292670641140776"/>
    <n v="414000"/>
    <n v="674516.56454322813"/>
  </r>
  <r>
    <x v="24"/>
    <s v="SUDESTE             "/>
    <s v="C1811301"/>
    <s v="IMPRESSAO DE JORNAIS                                             "/>
    <x v="0"/>
    <x v="1"/>
    <x v="1"/>
    <x v="2"/>
    <n v="1.6292670641140776"/>
    <n v="9097"/>
    <n v="14821.442482245764"/>
  </r>
  <r>
    <x v="24"/>
    <s v="SUDESTE             "/>
    <s v="C1811302"/>
    <s v="IMPRESSAO DE LIVROS, REVISTAS E OUTRAS PUBLICACOES PERIODICAS    "/>
    <x v="0"/>
    <x v="1"/>
    <x v="1"/>
    <x v="2"/>
    <n v="1.6292670641140776"/>
    <n v="32244"/>
    <n v="52534.087215294319"/>
  </r>
  <r>
    <x v="24"/>
    <s v="SUDESTE             "/>
    <s v="C1811302"/>
    <s v="IMPRESSAO DE LIVROS, REVISTAS E OUTRAS PUBLICACOES PERIODICAS    "/>
    <x v="0"/>
    <x v="1"/>
    <x v="1"/>
    <x v="2"/>
    <n v="1.6292670641140776"/>
    <n v="2323000"/>
    <n v="3784787.3899370022"/>
  </r>
  <r>
    <x v="24"/>
    <s v="SUDESTE             "/>
    <s v="C1811302"/>
    <s v="IMPRESSAO DE LIVROS, REVISTAS E OUTRAS PUBLICACOES PERIODICAS    "/>
    <x v="0"/>
    <x v="1"/>
    <x v="1"/>
    <x v="2"/>
    <n v="1.6292670641140776"/>
    <n v="1038156"/>
    <n v="1691433.3782124144"/>
  </r>
  <r>
    <x v="24"/>
    <s v="SUDESTE             "/>
    <s v="C1811302"/>
    <s v="IMPRESSAO DE LIVROS, REVISTAS E OUTRAS PUBLICACOES PERIODICAS    "/>
    <x v="0"/>
    <x v="1"/>
    <x v="1"/>
    <x v="2"/>
    <n v="1.6292670641140776"/>
    <n v="9295302"/>
    <n v="15144529.399593715"/>
  </r>
  <r>
    <x v="24"/>
    <s v="SUDESTE             "/>
    <s v="C1811302"/>
    <s v="IMPRESSAO DE LIVROS, REVISTAS E OUTRAS PUBLICACOES PERIODICAS    "/>
    <x v="0"/>
    <x v="1"/>
    <x v="1"/>
    <x v="2"/>
    <n v="1.6292670641140776"/>
    <n v="179453"/>
    <n v="292376.86245646357"/>
  </r>
  <r>
    <x v="24"/>
    <s v="SUDESTE             "/>
    <s v="C1811302"/>
    <s v="IMPRESSAO DE LIVROS, REVISTAS E OUTRAS PUBLICACOES PERIODICAS    "/>
    <x v="0"/>
    <x v="1"/>
    <x v="1"/>
    <x v="2"/>
    <n v="1.6292670641140776"/>
    <n v="58916"/>
    <n v="95989.898349344992"/>
  </r>
  <r>
    <x v="24"/>
    <s v="SUDESTE             "/>
    <s v="C1811302"/>
    <s v="IMPRESSAO DE LIVROS, REVISTAS E OUTRAS PUBLICACOES PERIODICAS    "/>
    <x v="0"/>
    <x v="1"/>
    <x v="1"/>
    <x v="2"/>
    <n v="1.6292670641140776"/>
    <n v="1200000"/>
    <n v="1955120.4769368931"/>
  </r>
  <r>
    <x v="24"/>
    <s v="SUDESTE             "/>
    <s v="C1811302"/>
    <s v="IMPRESSAO DE LIVROS, REVISTAS E OUTRAS PUBLICACOES PERIODICAS    "/>
    <x v="0"/>
    <x v="1"/>
    <x v="1"/>
    <x v="2"/>
    <n v="1.6292670641140776"/>
    <n v="233502"/>
    <n v="380437.11800476536"/>
  </r>
  <r>
    <x v="24"/>
    <s v="SUDESTE             "/>
    <s v="C1811302"/>
    <s v="IMPRESSAO DE LIVROS, REVISTAS E OUTRAS PUBLICACOES PERIODICAS    "/>
    <x v="0"/>
    <x v="1"/>
    <x v="1"/>
    <x v="2"/>
    <n v="1.6292670641140776"/>
    <n v="125180"/>
    <n v="203951.65108580023"/>
  </r>
  <r>
    <x v="24"/>
    <s v="SUDESTE             "/>
    <s v="C3220500"/>
    <s v="FABRICACAO DE INSTRUMENTOS MUSICAIS, PECAS E ACESSORIOS          "/>
    <x v="3"/>
    <x v="1"/>
    <x v="1"/>
    <x v="2"/>
    <n v="1.6292670641140776"/>
    <n v="3192"/>
    <n v="5200.620468652136"/>
  </r>
  <r>
    <x v="24"/>
    <s v="SUDESTE             "/>
    <s v="C3220500"/>
    <s v="FABRICACAO DE INSTRUMENTOS MUSICAIS, PECAS E ACESSORIOS          "/>
    <x v="3"/>
    <x v="1"/>
    <x v="1"/>
    <x v="2"/>
    <n v="1.6292670641140776"/>
    <n v="3257"/>
    <n v="5306.5228278195509"/>
  </r>
  <r>
    <x v="24"/>
    <s v="SUDESTE             "/>
    <s v="G4647802"/>
    <s v="COMERCIO ATACADISTA DE LIVROS, JORNAIS E OUTRAS PUBLICACOES      "/>
    <x v="2"/>
    <x v="1"/>
    <x v="1"/>
    <x v="2"/>
    <n v="1.6292670641140776"/>
    <n v="103281"/>
    <n v="168272.33164876606"/>
  </r>
  <r>
    <x v="24"/>
    <s v="SUDESTE             "/>
    <s v="G4647802"/>
    <s v="COMERCIO ATACADISTA DE LIVROS, JORNAIS E OUTRAS PUBLICACOES      "/>
    <x v="2"/>
    <x v="1"/>
    <x v="1"/>
    <x v="2"/>
    <n v="1.6292670641140776"/>
    <n v="413367"/>
    <n v="673485.23849164392"/>
  </r>
  <r>
    <x v="24"/>
    <s v="SUDESTE             "/>
    <s v="G4647802"/>
    <s v="COMERCIO ATACADISTA DE LIVROS, JORNAIS E OUTRAS PUBLICACOES      "/>
    <x v="2"/>
    <x v="1"/>
    <x v="1"/>
    <x v="2"/>
    <n v="1.6292670641140776"/>
    <n v="99401"/>
    <n v="161950.77544000343"/>
  </r>
  <r>
    <x v="24"/>
    <s v="SUDESTE             "/>
    <s v="G4647802"/>
    <s v="COMERCIO ATACADISTA DE LIVROS, JORNAIS E OUTRAS PUBLICACOES      "/>
    <x v="2"/>
    <x v="1"/>
    <x v="1"/>
    <x v="2"/>
    <n v="1.6292670641140776"/>
    <n v="548576"/>
    <n v="893776.8089634442"/>
  </r>
  <r>
    <x v="24"/>
    <s v="SUDESTE             "/>
    <s v="G4647802"/>
    <s v="COMERCIO ATACADISTA DE LIVROS, JORNAIS E OUTRAS PUBLICACOES      "/>
    <x v="2"/>
    <x v="1"/>
    <x v="1"/>
    <x v="2"/>
    <n v="1.6292670641140776"/>
    <n v="280906"/>
    <n v="457670.8939120291"/>
  </r>
  <r>
    <x v="24"/>
    <s v="SUDESTE             "/>
    <s v="G4647802"/>
    <s v="COMERCIO ATACADISTA DE LIVROS, JORNAIS E OUTRAS PUBLICACOES      "/>
    <x v="2"/>
    <x v="1"/>
    <x v="1"/>
    <x v="2"/>
    <n v="1.6292670641140776"/>
    <n v="100000"/>
    <n v="162926.70641140777"/>
  </r>
  <r>
    <x v="24"/>
    <s v="SUDESTE             "/>
    <s v="G4649407"/>
    <s v="COMERCIO ATACADISTA DE FILMES, CDS, DVDS, FITAS E DISCOS         "/>
    <x v="0"/>
    <x v="1"/>
    <x v="1"/>
    <x v="2"/>
    <n v="1.6292670641140776"/>
    <n v="10044"/>
    <n v="16364.358391961796"/>
  </r>
  <r>
    <x v="24"/>
    <s v="SUDESTE             "/>
    <s v="G4649407"/>
    <s v="COMERCIO ATACADISTA DE FILMES, CDS, DVDS, FITAS E DISCOS         "/>
    <x v="0"/>
    <x v="1"/>
    <x v="1"/>
    <x v="2"/>
    <n v="1.6292670641140776"/>
    <n v="95834"/>
    <n v="156139.17982230851"/>
  </r>
  <r>
    <x v="24"/>
    <s v="SUDESTE             "/>
    <s v="G4649407"/>
    <s v="COMERCIO ATACADISTA DE FILMES, CDS, DVDS, FITAS E DISCOS         "/>
    <x v="0"/>
    <x v="1"/>
    <x v="1"/>
    <x v="2"/>
    <n v="1.6292670641140776"/>
    <n v="74351"/>
    <n v="121137.63548394578"/>
  </r>
  <r>
    <x v="24"/>
    <s v="SUDESTE             "/>
    <s v="G4649407"/>
    <s v="COMERCIO ATACADISTA DE FILMES, CDS, DVDS, FITAS E DISCOS         "/>
    <x v="0"/>
    <x v="1"/>
    <x v="1"/>
    <x v="2"/>
    <n v="1.6292670641140776"/>
    <n v="6647"/>
    <n v="10829.738175166274"/>
  </r>
  <r>
    <x v="24"/>
    <s v="SUDESTE             "/>
    <s v="G4756300"/>
    <s v="COM VAREJISTA ESPECIALIZADO DE INSTRUMENTOS MUSICAIS E ACESSORIO "/>
    <x v="3"/>
    <x v="1"/>
    <x v="1"/>
    <x v="2"/>
    <n v="1.6292670641140776"/>
    <n v="51827"/>
    <n v="84440.024131840299"/>
  </r>
  <r>
    <x v="24"/>
    <s v="SUDESTE             "/>
    <s v="G4756300"/>
    <s v="COM VAREJISTA ESPECIALIZADO DE INSTRUMENTOS MUSICAIS E ACESSORIO "/>
    <x v="3"/>
    <x v="1"/>
    <x v="1"/>
    <x v="2"/>
    <n v="1.6292670641140776"/>
    <n v="145714"/>
    <n v="237407.02098031872"/>
  </r>
  <r>
    <x v="24"/>
    <s v="SUDESTE             "/>
    <s v="G4756300"/>
    <s v="COM VAREJISTA ESPECIALIZADO DE INSTRUMENTOS MUSICAIS E ACESSORIO "/>
    <x v="3"/>
    <x v="1"/>
    <x v="1"/>
    <x v="2"/>
    <n v="1.6292670641140776"/>
    <n v="8950"/>
    <n v="14581.940223820995"/>
  </r>
  <r>
    <x v="24"/>
    <s v="SUDESTE             "/>
    <s v="G4756300"/>
    <s v="COM VAREJISTA ESPECIALIZADO DE INSTRUMENTOS MUSICAIS E ACESSORIO "/>
    <x v="3"/>
    <x v="1"/>
    <x v="1"/>
    <x v="2"/>
    <n v="1.6292670641140776"/>
    <n v="101830"/>
    <n v="165908.26513873652"/>
  </r>
  <r>
    <x v="24"/>
    <s v="SUDESTE             "/>
    <s v="G4756300"/>
    <s v="COM VAREJISTA ESPECIALIZADO DE INSTRUMENTOS MUSICAIS E ACESSORIO "/>
    <x v="3"/>
    <x v="1"/>
    <x v="1"/>
    <x v="2"/>
    <n v="1.6292670641140776"/>
    <n v="212170"/>
    <n v="345681.59299308388"/>
  </r>
  <r>
    <x v="24"/>
    <s v="SUDESTE             "/>
    <s v="G4761001"/>
    <s v="COMERCIO VAREJISTA DE LIVROS                                     "/>
    <x v="2"/>
    <x v="1"/>
    <x v="1"/>
    <x v="2"/>
    <n v="1.6292670641140776"/>
    <n v="40290"/>
    <n v="65643.170013156181"/>
  </r>
  <r>
    <x v="24"/>
    <s v="SUDESTE             "/>
    <s v="G4761001"/>
    <s v="COMERCIO VAREJISTA DE LIVROS                                     "/>
    <x v="2"/>
    <x v="1"/>
    <x v="1"/>
    <x v="2"/>
    <n v="1.6292670641140776"/>
    <n v="70621"/>
    <n v="115060.46933480028"/>
  </r>
  <r>
    <x v="24"/>
    <s v="SUDESTE             "/>
    <s v="G4761001"/>
    <s v="COMERCIO VAREJISTA DE LIVROS                                     "/>
    <x v="2"/>
    <x v="1"/>
    <x v="0"/>
    <x v="2"/>
    <n v="1.6292670641140776"/>
    <n v="62236000"/>
    <n v="101399065.00220373"/>
  </r>
  <r>
    <x v="24"/>
    <s v="SUDESTE             "/>
    <s v="G4761001"/>
    <s v="COMERCIO VAREJISTA DE LIVROS                                     "/>
    <x v="2"/>
    <x v="1"/>
    <x v="1"/>
    <x v="2"/>
    <n v="1.6292670641140776"/>
    <n v="116235"/>
    <n v="189377.8571972998"/>
  </r>
  <r>
    <x v="24"/>
    <s v="SUDESTE             "/>
    <s v="G4761001"/>
    <s v="COMERCIO VAREJISTA DE LIVROS                                     "/>
    <x v="2"/>
    <x v="1"/>
    <x v="0"/>
    <x v="2"/>
    <n v="1.6292670641140776"/>
    <n v="610020"/>
    <n v="993885.49445086962"/>
  </r>
  <r>
    <x v="24"/>
    <s v="SUDESTE             "/>
    <s v="G4761001"/>
    <s v="COMERCIO VAREJISTA DE LIVROS                                     "/>
    <x v="2"/>
    <x v="1"/>
    <x v="0"/>
    <x v="2"/>
    <n v="1.6292670641140776"/>
    <n v="20518316"/>
    <n v="33429816.469884906"/>
  </r>
  <r>
    <x v="24"/>
    <s v="SUDESTE             "/>
    <s v="G4761001"/>
    <s v="COMERCIO VAREJISTA DE LIVROS                                     "/>
    <x v="2"/>
    <x v="1"/>
    <x v="1"/>
    <x v="2"/>
    <n v="1.6292670641140776"/>
    <n v="626007"/>
    <n v="1019932.5870048614"/>
  </r>
  <r>
    <x v="24"/>
    <s v="SUDESTE             "/>
    <s v="G4761001"/>
    <s v="COMERCIO VAREJISTA DE LIVROS                                     "/>
    <x v="2"/>
    <x v="1"/>
    <x v="1"/>
    <x v="2"/>
    <n v="1.6292670641140776"/>
    <n v="81961"/>
    <n v="133536.35784185393"/>
  </r>
  <r>
    <x v="24"/>
    <s v="SUDESTE             "/>
    <s v="G4761001"/>
    <s v="COMERCIO VAREJISTA DE LIVROS                                     "/>
    <x v="2"/>
    <x v="1"/>
    <x v="1"/>
    <x v="2"/>
    <n v="1.6292670641140776"/>
    <n v="300000"/>
    <n v="488780.11923422327"/>
  </r>
  <r>
    <x v="24"/>
    <s v="SUDESTE             "/>
    <s v="G4761001"/>
    <s v="COMERCIO VAREJISTA DE LIVROS                                     "/>
    <x v="2"/>
    <x v="1"/>
    <x v="1"/>
    <x v="2"/>
    <n v="1.6292670641140776"/>
    <n v="477392"/>
    <n v="777799.06227154774"/>
  </r>
  <r>
    <x v="24"/>
    <s v="SUDESTE             "/>
    <s v="G4761001"/>
    <s v="COMERCIO VAREJISTA DE LIVROS                                     "/>
    <x v="2"/>
    <x v="1"/>
    <x v="1"/>
    <x v="2"/>
    <n v="1.6292670641140776"/>
    <n v="362613"/>
    <n v="590793.41791959805"/>
  </r>
  <r>
    <x v="24"/>
    <s v="SUDESTE             "/>
    <s v="G4761001"/>
    <s v="COMERCIO VAREJISTA DE LIVROS                                     "/>
    <x v="2"/>
    <x v="1"/>
    <x v="1"/>
    <x v="2"/>
    <n v="1.6292670641140776"/>
    <n v="521726"/>
    <n v="850030.98829198128"/>
  </r>
  <r>
    <x v="24"/>
    <s v="SUDESTE             "/>
    <s v="G4761002"/>
    <s v="COMERCIO VAREJISTA DE JORNAIS E REVISTAS                         "/>
    <x v="2"/>
    <x v="1"/>
    <x v="1"/>
    <x v="2"/>
    <n v="1.6292670641140776"/>
    <n v="37422"/>
    <n v="60970.432073277014"/>
  </r>
  <r>
    <x v="24"/>
    <s v="SUDESTE             "/>
    <s v="G4761002"/>
    <s v="COMERCIO VAREJISTA DE JORNAIS E REVISTAS                         "/>
    <x v="2"/>
    <x v="1"/>
    <x v="1"/>
    <x v="2"/>
    <n v="1.6292670641140776"/>
    <n v="38120"/>
    <n v="62107.660484028638"/>
  </r>
  <r>
    <x v="24"/>
    <s v="SUDESTE             "/>
    <s v="G4761002"/>
    <s v="COMERCIO VAREJISTA DE JORNAIS E REVISTAS                         "/>
    <x v="2"/>
    <x v="1"/>
    <x v="1"/>
    <x v="2"/>
    <n v="1.6292670641140776"/>
    <n v="2615"/>
    <n v="4260.5333726583131"/>
  </r>
  <r>
    <x v="24"/>
    <s v="SUDESTE             "/>
    <s v="G4761002"/>
    <s v="COMERCIO VAREJISTA DE JORNAIS E REVISTAS                         "/>
    <x v="2"/>
    <x v="1"/>
    <x v="1"/>
    <x v="2"/>
    <n v="1.6292670641140776"/>
    <n v="165535"/>
    <n v="269700.72345812386"/>
  </r>
  <r>
    <x v="24"/>
    <s v="SUDESTE             "/>
    <s v="G4761002"/>
    <s v="COMERCIO VAREJISTA DE JORNAIS E REVISTAS                         "/>
    <x v="2"/>
    <x v="1"/>
    <x v="1"/>
    <x v="2"/>
    <n v="1.6292670641140776"/>
    <n v="281826"/>
    <n v="459169.81961101404"/>
  </r>
  <r>
    <x v="24"/>
    <s v="SUDESTE             "/>
    <s v="G4762800"/>
    <s v="COMERCIO VAREJISTA DE DISCOS, CDS, DVDS E FITAS                  "/>
    <x v="3"/>
    <x v="1"/>
    <x v="1"/>
    <x v="2"/>
    <n v="1.6292670641140776"/>
    <n v="35410"/>
    <n v="57692.346740279492"/>
  </r>
  <r>
    <x v="24"/>
    <s v="SUDESTE             "/>
    <s v="G4762800"/>
    <s v="COMERCIO VAREJISTA DE DISCOS, CDS, DVDS E FITAS                  "/>
    <x v="3"/>
    <x v="1"/>
    <x v="1"/>
    <x v="2"/>
    <n v="1.6292670641140776"/>
    <n v="24323"/>
    <n v="39628.662800446713"/>
  </r>
  <r>
    <x v="24"/>
    <s v="SUDESTE             "/>
    <s v="G4762800"/>
    <s v="COMERCIO VAREJISTA DE DISCOS, CDS, DVDS E FITAS                  "/>
    <x v="3"/>
    <x v="1"/>
    <x v="1"/>
    <x v="2"/>
    <n v="1.6292670641140776"/>
    <n v="48399"/>
    <n v="78854.896636057238"/>
  </r>
  <r>
    <x v="24"/>
    <s v="SUDESTE             "/>
    <s v="G4762800"/>
    <s v="COMERCIO VAREJISTA DE DISCOS, CDS, DVDS E FITAS                  "/>
    <x v="3"/>
    <x v="1"/>
    <x v="1"/>
    <x v="2"/>
    <n v="1.6292670641140776"/>
    <n v="10000"/>
    <n v="16292.670641140776"/>
  </r>
  <r>
    <x v="24"/>
    <s v="SUDESTE             "/>
    <s v="G4762800"/>
    <s v="COMERCIO VAREJISTA DE DISCOS, CDS, DVDS E FITAS                  "/>
    <x v="3"/>
    <x v="1"/>
    <x v="1"/>
    <x v="2"/>
    <n v="1.6292670641140776"/>
    <n v="140853"/>
    <n v="229487.15378166016"/>
  </r>
  <r>
    <x v="24"/>
    <s v="SUDESTE             "/>
    <s v="G4762800"/>
    <s v="COMERCIO VAREJISTA DE DISCOS, CDS, DVDS E FITAS                  "/>
    <x v="3"/>
    <x v="1"/>
    <x v="1"/>
    <x v="2"/>
    <n v="1.6292670641140776"/>
    <n v="20000"/>
    <n v="32585.341282281552"/>
  </r>
  <r>
    <x v="24"/>
    <s v="SUDESTE             "/>
    <s v="J5811500"/>
    <s v="EDICAO DE LIVROS                                                 "/>
    <x v="2"/>
    <x v="1"/>
    <x v="1"/>
    <x v="2"/>
    <n v="1.6292670641140776"/>
    <n v="600000"/>
    <n v="977560.23846844654"/>
  </r>
  <r>
    <x v="24"/>
    <s v="SUDESTE             "/>
    <s v="J5811500"/>
    <s v="EDICAO DE LIVROS                                                 "/>
    <x v="2"/>
    <x v="1"/>
    <x v="1"/>
    <x v="2"/>
    <n v="1.6292670641140776"/>
    <n v="162077"/>
    <n v="264066.71795041737"/>
  </r>
  <r>
    <x v="24"/>
    <s v="SUDESTE             "/>
    <s v="J5811500"/>
    <s v="EDICAO DE LIVROS                                                 "/>
    <x v="2"/>
    <x v="1"/>
    <x v="1"/>
    <x v="2"/>
    <n v="1.6292670641140776"/>
    <n v="177811"/>
    <n v="289701.60593718826"/>
  </r>
  <r>
    <x v="24"/>
    <s v="SUDESTE             "/>
    <s v="J5811500"/>
    <s v="EDICAO DE LIVROS                                                 "/>
    <x v="2"/>
    <x v="1"/>
    <x v="1"/>
    <x v="2"/>
    <n v="1.6292670641140776"/>
    <n v="522001"/>
    <n v="850479.03673461266"/>
  </r>
  <r>
    <x v="24"/>
    <s v="SUDESTE             "/>
    <s v="J5811500"/>
    <s v="EDICAO DE LIVROS                                                 "/>
    <x v="2"/>
    <x v="1"/>
    <x v="1"/>
    <x v="2"/>
    <n v="1.6292670641140776"/>
    <n v="711611"/>
    <n v="1159404.3647612829"/>
  </r>
  <r>
    <x v="24"/>
    <s v="SUDESTE             "/>
    <s v="J5811500"/>
    <s v="EDICAO DE LIVROS                                                 "/>
    <x v="2"/>
    <x v="1"/>
    <x v="1"/>
    <x v="2"/>
    <n v="1.6292670641140776"/>
    <n v="5400000"/>
    <n v="8798042.14621602"/>
  </r>
  <r>
    <x v="24"/>
    <s v="SUDESTE             "/>
    <s v="J5811500"/>
    <s v="EDICAO DE LIVROS                                                 "/>
    <x v="2"/>
    <x v="1"/>
    <x v="1"/>
    <x v="2"/>
    <n v="1.6292670641140776"/>
    <n v="525792"/>
    <n v="856655.58817466907"/>
  </r>
  <r>
    <x v="24"/>
    <s v="SUDESTE             "/>
    <s v="J5812301"/>
    <s v="EDICAO DE JORNAIS DIARIOS                                        "/>
    <x v="2"/>
    <x v="1"/>
    <x v="1"/>
    <x v="2"/>
    <n v="1.6292670641140776"/>
    <n v="11847"/>
    <n v="19301.926908559479"/>
  </r>
  <r>
    <x v="24"/>
    <s v="SUDESTE             "/>
    <s v="J5812301"/>
    <s v="EDICAO DE JORNAIS DIARIOS                                        "/>
    <x v="2"/>
    <x v="1"/>
    <x v="1"/>
    <x v="2"/>
    <n v="1.6292670641140776"/>
    <n v="2260"/>
    <n v="3682.1435648978154"/>
  </r>
  <r>
    <x v="24"/>
    <s v="SUDESTE             "/>
    <s v="J5812301"/>
    <s v="EDICAO DE JORNAIS DIARIOS                                        "/>
    <x v="2"/>
    <x v="1"/>
    <x v="1"/>
    <x v="2"/>
    <n v="1.6292670641140776"/>
    <n v="34019"/>
    <n v="55426.036254096805"/>
  </r>
  <r>
    <x v="24"/>
    <s v="SUDESTE             "/>
    <s v="J5812301"/>
    <s v="EDICAO DE JORNAIS DIARIOS                                        "/>
    <x v="2"/>
    <x v="1"/>
    <x v="1"/>
    <x v="2"/>
    <n v="1.6292670641140776"/>
    <n v="206091"/>
    <n v="335777.27851033438"/>
  </r>
  <r>
    <x v="24"/>
    <s v="SUDESTE             "/>
    <s v="J5812301"/>
    <s v="EDICAO DE JORNAIS DIARIOS                                        "/>
    <x v="2"/>
    <x v="1"/>
    <x v="1"/>
    <x v="2"/>
    <n v="1.6292670641140776"/>
    <n v="135844"/>
    <n v="221326.15505751275"/>
  </r>
  <r>
    <x v="24"/>
    <s v="SUDESTE             "/>
    <s v="J5813100"/>
    <s v="EDICAO DE REVISTAS                                               "/>
    <x v="2"/>
    <x v="1"/>
    <x v="1"/>
    <x v="2"/>
    <n v="1.6292670641140776"/>
    <n v="8639"/>
    <n v="14075.238166881516"/>
  </r>
  <r>
    <x v="24"/>
    <s v="SUDESTE             "/>
    <s v="J5813100"/>
    <s v="EDICAO DE REVISTAS                                               "/>
    <x v="2"/>
    <x v="1"/>
    <x v="1"/>
    <x v="2"/>
    <n v="1.6292670641140776"/>
    <n v="63601"/>
    <n v="103623.01454471945"/>
  </r>
  <r>
    <x v="24"/>
    <s v="SUDESTE             "/>
    <s v="J5813100"/>
    <s v="EDICAO DE REVISTAS                                               "/>
    <x v="2"/>
    <x v="1"/>
    <x v="1"/>
    <x v="2"/>
    <n v="1.6292670641140776"/>
    <n v="43705"/>
    <n v="71207.117037105767"/>
  </r>
  <r>
    <x v="24"/>
    <s v="SUDESTE             "/>
    <s v="J5813100"/>
    <s v="EDICAO DE REVISTAS                                               "/>
    <x v="2"/>
    <x v="1"/>
    <x v="1"/>
    <x v="2"/>
    <n v="1.6292670641140776"/>
    <n v="207000"/>
    <n v="337258.28227161407"/>
  </r>
  <r>
    <x v="24"/>
    <s v="SUDESTE             "/>
    <s v="J5813100"/>
    <s v="EDICAO DE REVISTAS                                               "/>
    <x v="2"/>
    <x v="1"/>
    <x v="1"/>
    <x v="2"/>
    <n v="1.6292670641140776"/>
    <n v="104610"/>
    <n v="170437.62757697367"/>
  </r>
  <r>
    <x v="24"/>
    <s v="SUDESTE             "/>
    <s v="J5813100"/>
    <s v="EDICAO DE REVISTAS                                               "/>
    <x v="2"/>
    <x v="1"/>
    <x v="1"/>
    <x v="2"/>
    <n v="1.6292670641140776"/>
    <n v="164973"/>
    <n v="268785.07536809176"/>
  </r>
  <r>
    <x v="24"/>
    <s v="SUDESTE             "/>
    <s v="J5819100"/>
    <s v="EDICAO DE CADASTROS, LISTAS E OUTROS PRODUTOS GRAFICOS           "/>
    <x v="0"/>
    <x v="1"/>
    <x v="1"/>
    <x v="2"/>
    <n v="1.6292670641140776"/>
    <n v="3994"/>
    <n v="6507.2926540716262"/>
  </r>
  <r>
    <x v="24"/>
    <s v="SUDESTE             "/>
    <s v="J5819100"/>
    <s v="EDICAO DE CADASTROS, LISTAS E OUTROS PRODUTOS GRAFICOS           "/>
    <x v="0"/>
    <x v="1"/>
    <x v="1"/>
    <x v="2"/>
    <n v="1.6292670641140776"/>
    <n v="5735"/>
    <n v="9343.8466126942349"/>
  </r>
  <r>
    <x v="24"/>
    <s v="SUDESTE             "/>
    <s v="J5819100"/>
    <s v="EDICAO DE CADASTROS, LISTAS E OUTROS PRODUTOS GRAFICOS           "/>
    <x v="0"/>
    <x v="1"/>
    <x v="1"/>
    <x v="2"/>
    <n v="1.6292670641140776"/>
    <n v="38800"/>
    <n v="63215.562087626211"/>
  </r>
  <r>
    <x v="24"/>
    <s v="SUDESTE             "/>
    <s v="J5821200"/>
    <s v="EDICAO INTEGRADA A IMPRESSAO DE LIVROS                           "/>
    <x v="2"/>
    <x v="1"/>
    <x v="1"/>
    <x v="2"/>
    <n v="1.6292670641140776"/>
    <n v="161897"/>
    <n v="263773.4498788768"/>
  </r>
  <r>
    <x v="24"/>
    <s v="SUDESTE             "/>
    <s v="J5821200"/>
    <s v="EDICAO INTEGRADA A IMPRESSAO DE LIVROS                           "/>
    <x v="2"/>
    <x v="1"/>
    <x v="1"/>
    <x v="2"/>
    <n v="1.6292670641140776"/>
    <n v="417000"/>
    <n v="679404.36573557032"/>
  </r>
  <r>
    <x v="24"/>
    <s v="SUDESTE             "/>
    <s v="J5821200"/>
    <s v="EDICAO INTEGRADA A IMPRESSAO DE LIVROS                           "/>
    <x v="2"/>
    <x v="1"/>
    <x v="1"/>
    <x v="2"/>
    <n v="1.6292670641140776"/>
    <n v="75224"/>
    <n v="122559.98563091738"/>
  </r>
  <r>
    <x v="24"/>
    <s v="SUDESTE             "/>
    <s v="J5821200"/>
    <s v="EDICAO INTEGRADA A IMPRESSAO DE LIVROS                           "/>
    <x v="2"/>
    <x v="1"/>
    <x v="1"/>
    <x v="2"/>
    <n v="1.6292670641140776"/>
    <n v="617448"/>
    <n v="1005987.6902031091"/>
  </r>
  <r>
    <x v="24"/>
    <s v="SUDESTE             "/>
    <s v="J5821200"/>
    <s v="EDICAO INTEGRADA A IMPRESSAO DE LIVROS                           "/>
    <x v="2"/>
    <x v="1"/>
    <x v="1"/>
    <x v="2"/>
    <n v="1.6292670641140776"/>
    <n v="164937"/>
    <n v="268726.42175378359"/>
  </r>
  <r>
    <x v="24"/>
    <s v="SUDESTE             "/>
    <s v="J5821200"/>
    <s v="EDICAO INTEGRADA A IMPRESSAO DE LIVROS                           "/>
    <x v="2"/>
    <x v="1"/>
    <x v="1"/>
    <x v="2"/>
    <n v="1.6292670641140776"/>
    <n v="626722"/>
    <n v="1021097.512955703"/>
  </r>
  <r>
    <x v="24"/>
    <s v="SUDESTE             "/>
    <s v="J5821200"/>
    <s v="EDICAO INTEGRADA A IMPRESSAO DE LIVROS                           "/>
    <x v="2"/>
    <x v="1"/>
    <x v="1"/>
    <x v="2"/>
    <n v="1.6292670641140776"/>
    <n v="10000"/>
    <n v="16292.670641140776"/>
  </r>
  <r>
    <x v="24"/>
    <s v="SUDESTE             "/>
    <s v="J5822101"/>
    <s v="EDICAO INTEGRADA A IMPRESSAO DE JORNAIS DIARIOS                  "/>
    <x v="2"/>
    <x v="1"/>
    <x v="1"/>
    <x v="2"/>
    <n v="1.6292670641140776"/>
    <n v="9435"/>
    <n v="15372.134749916322"/>
  </r>
  <r>
    <x v="24"/>
    <s v="SUDESTE             "/>
    <s v="J5822101"/>
    <s v="EDICAO INTEGRADA A IMPRESSAO DE JORNAIS DIARIOS                  "/>
    <x v="2"/>
    <x v="1"/>
    <x v="1"/>
    <x v="2"/>
    <n v="1.6292670641140776"/>
    <n v="53291"/>
    <n v="86825.271113703304"/>
  </r>
  <r>
    <x v="24"/>
    <s v="SUDESTE             "/>
    <s v="J5822101"/>
    <s v="EDICAO INTEGRADA A IMPRESSAO DE JORNAIS DIARIOS                  "/>
    <x v="2"/>
    <x v="1"/>
    <x v="1"/>
    <x v="2"/>
    <n v="1.6292670641140776"/>
    <n v="151617"/>
    <n v="247024.58445978412"/>
  </r>
  <r>
    <x v="24"/>
    <s v="SUDESTE             "/>
    <s v="J5822101"/>
    <s v="EDICAO INTEGRADA A IMPRESSAO DE JORNAIS DIARIOS                  "/>
    <x v="2"/>
    <x v="1"/>
    <x v="1"/>
    <x v="2"/>
    <n v="1.6292670641140776"/>
    <n v="10000"/>
    <n v="16292.670641140776"/>
  </r>
  <r>
    <x v="24"/>
    <s v="SUDESTE             "/>
    <s v="J5823900"/>
    <s v="EDICAO INTEGRADA A IMPRESSAO DE REVISTAS                         "/>
    <x v="2"/>
    <x v="1"/>
    <x v="1"/>
    <x v="2"/>
    <n v="1.6292670641140776"/>
    <n v="28342"/>
    <n v="46176.687131121187"/>
  </r>
  <r>
    <x v="24"/>
    <s v="SUDESTE             "/>
    <s v="J5823900"/>
    <s v="EDICAO INTEGRADA A IMPRESSAO DE REVISTAS                         "/>
    <x v="2"/>
    <x v="1"/>
    <x v="1"/>
    <x v="2"/>
    <n v="1.6292670641140776"/>
    <n v="258086"/>
    <n v="420491.01950894581"/>
  </r>
  <r>
    <x v="24"/>
    <s v="SUDESTE             "/>
    <s v="J5823900"/>
    <s v="EDICAO INTEGRADA A IMPRESSAO DE REVISTAS                         "/>
    <x v="2"/>
    <x v="1"/>
    <x v="1"/>
    <x v="2"/>
    <n v="1.6292670641140776"/>
    <n v="9018"/>
    <n v="14692.730384180752"/>
  </r>
  <r>
    <x v="24"/>
    <s v="SUDESTE             "/>
    <s v="J5823900"/>
    <s v="EDICAO INTEGRADA A IMPRESSAO DE REVISTAS                         "/>
    <x v="2"/>
    <x v="1"/>
    <x v="1"/>
    <x v="2"/>
    <n v="1.6292670641140776"/>
    <n v="44172"/>
    <n v="71967.984756047037"/>
  </r>
  <r>
    <x v="24"/>
    <s v="SUDESTE             "/>
    <s v="J5823900"/>
    <s v="EDICAO INTEGRADA A IMPRESSAO DE REVISTAS                         "/>
    <x v="2"/>
    <x v="1"/>
    <x v="1"/>
    <x v="2"/>
    <n v="1.6292670641140776"/>
    <n v="173783"/>
    <n v="283138.91820293677"/>
  </r>
  <r>
    <x v="24"/>
    <s v="SUDESTE             "/>
    <s v="J5829800"/>
    <s v="EDICAO INTEGRADA IMPRESSAO CADASTRO LISTA OUTRO PRODUTO GRAFICO  "/>
    <x v="0"/>
    <x v="1"/>
    <x v="1"/>
    <x v="2"/>
    <n v="1.6292670641140776"/>
    <n v="45219"/>
    <n v="73673.827372174477"/>
  </r>
  <r>
    <x v="24"/>
    <s v="SUDESTE             "/>
    <s v="J5829800"/>
    <s v="EDICAO INTEGRADA IMPRESSAO CADASTRO LISTA OUTRO PRODUTO GRAFICO  "/>
    <x v="0"/>
    <x v="1"/>
    <x v="1"/>
    <x v="2"/>
    <n v="1.6292670641140776"/>
    <n v="141014"/>
    <n v="229749.46577898253"/>
  </r>
  <r>
    <x v="24"/>
    <s v="SUDESTE             "/>
    <s v="J5829800"/>
    <s v="EDICAO INTEGRADA IMPRESSAO CADASTRO LISTA OUTRO PRODUTO GRAFICO  "/>
    <x v="0"/>
    <x v="1"/>
    <x v="1"/>
    <x v="2"/>
    <n v="1.6292670641140776"/>
    <n v="162000"/>
    <n v="263941.26438648056"/>
  </r>
  <r>
    <x v="24"/>
    <s v="SUDESTE             "/>
    <s v="J5829800"/>
    <s v="EDICAO INTEGRADA IMPRESSAO CADASTRO LISTA OUTRO PRODUTO GRAFICO  "/>
    <x v="0"/>
    <x v="1"/>
    <x v="1"/>
    <x v="2"/>
    <n v="1.6292670641140776"/>
    <n v="864000"/>
    <n v="1407686.743394563"/>
  </r>
  <r>
    <x v="24"/>
    <s v="SUDESTE             "/>
    <s v="J5829800"/>
    <s v="EDICAO INTEGRADA IMPRESSAO CADASTRO LISTA OUTRO PRODUTO GRAFICO  "/>
    <x v="0"/>
    <x v="1"/>
    <x v="1"/>
    <x v="2"/>
    <n v="1.6292670641140776"/>
    <n v="102058"/>
    <n v="166279.73802935454"/>
  </r>
  <r>
    <x v="24"/>
    <s v="SUDESTE             "/>
    <s v="J5829800"/>
    <s v="EDICAO INTEGRADA IMPRESSAO CADASTRO LISTA OUTRO PRODUTO GRAFICO  "/>
    <x v="0"/>
    <x v="1"/>
    <x v="1"/>
    <x v="2"/>
    <n v="1.6292670641140776"/>
    <n v="14190000"/>
    <n v="23119299.639778763"/>
  </r>
  <r>
    <x v="24"/>
    <s v="SUDESTE             "/>
    <s v="J5829800"/>
    <s v="EDICAO INTEGRADA IMPRESSAO CADASTRO LISTA OUTRO PRODUTO GRAFICO  "/>
    <x v="0"/>
    <x v="1"/>
    <x v="1"/>
    <x v="2"/>
    <n v="1.6292670641140776"/>
    <n v="596000"/>
    <n v="971043.17021199025"/>
  </r>
  <r>
    <x v="24"/>
    <s v="SUDESTE             "/>
    <s v="J5829800"/>
    <s v="EDICAO INTEGRADA IMPRESSAO CADASTRO LISTA OUTRO PRODUTO GRAFICO  "/>
    <x v="0"/>
    <x v="1"/>
    <x v="1"/>
    <x v="2"/>
    <n v="1.6292670641140776"/>
    <n v="316397"/>
    <n v="515495.21128450183"/>
  </r>
  <r>
    <x v="24"/>
    <s v="SUDESTE             "/>
    <s v="J5829800"/>
    <s v="EDICAO INTEGRADA IMPRESSAO CADASTRO LISTA OUTRO PRODUTO GRAFICO  "/>
    <x v="0"/>
    <x v="1"/>
    <x v="1"/>
    <x v="2"/>
    <n v="1.6292670641140776"/>
    <n v="1692800"/>
    <n v="2758023.2861323105"/>
  </r>
  <r>
    <x v="24"/>
    <s v="SUDESTE             "/>
    <s v="J5829800"/>
    <s v="EDICAO INTEGRADA IMPRESSAO CADASTRO LISTA OUTRO PRODUTO GRAFICO  "/>
    <x v="0"/>
    <x v="1"/>
    <x v="1"/>
    <x v="2"/>
    <n v="1.6292670641140776"/>
    <n v="136000"/>
    <n v="221580.32071951457"/>
  </r>
  <r>
    <x v="24"/>
    <s v="SUDESTE             "/>
    <s v="J5829800"/>
    <s v="EDICAO INTEGRADA IMPRESSAO CADASTRO LISTA OUTRO PRODUTO GRAFICO  "/>
    <x v="0"/>
    <x v="1"/>
    <x v="1"/>
    <x v="2"/>
    <n v="1.6292670641140776"/>
    <n v="128000"/>
    <n v="208546.18420660193"/>
  </r>
  <r>
    <x v="24"/>
    <s v="SUDESTE             "/>
    <s v="J5829800"/>
    <s v="EDICAO INTEGRADA IMPRESSAO CADASTRO LISTA OUTRO PRODUTO GRAFICO  "/>
    <x v="0"/>
    <x v="1"/>
    <x v="1"/>
    <x v="2"/>
    <n v="1.6292670641140776"/>
    <n v="128960"/>
    <n v="210110.28058815145"/>
  </r>
  <r>
    <x v="24"/>
    <s v="SUDESTE             "/>
    <s v="J5829800"/>
    <s v="EDICAO INTEGRADA IMPRESSAO CADASTRO LISTA OUTRO PRODUTO GRAFICO  "/>
    <x v="0"/>
    <x v="1"/>
    <x v="1"/>
    <x v="2"/>
    <n v="1.6292670641140776"/>
    <n v="108800"/>
    <n v="177264.25657561165"/>
  </r>
  <r>
    <x v="24"/>
    <s v="SUDESTE             "/>
    <s v="J5829800"/>
    <s v="EDICAO INTEGRADA IMPRESSAO CADASTRO LISTA OUTRO PRODUTO GRAFICO  "/>
    <x v="0"/>
    <x v="1"/>
    <x v="1"/>
    <x v="2"/>
    <n v="1.6292670641140776"/>
    <n v="486147"/>
    <n v="792063.29541786644"/>
  </r>
  <r>
    <x v="24"/>
    <s v="SUDESTE             "/>
    <s v="J5829800"/>
    <s v="EDICAO INTEGRADA IMPRESSAO CADASTRO LISTA OUTRO PRODUTO GRAFICO  "/>
    <x v="0"/>
    <x v="1"/>
    <x v="1"/>
    <x v="2"/>
    <n v="1.6292670641140776"/>
    <n v="1630000"/>
    <n v="2655705.3145059464"/>
  </r>
  <r>
    <x v="24"/>
    <s v="SUDESTE             "/>
    <s v="J5911100"/>
    <s v="ATIV PROD CINEMATOGRAFICA DE VIDEOS E DE PROGRAMAS DE TELEVISAO  "/>
    <x v="5"/>
    <x v="1"/>
    <x v="0"/>
    <x v="2"/>
    <n v="1.6292670641140776"/>
    <n v="1400041"/>
    <n v="2281040.6897093374"/>
  </r>
  <r>
    <x v="24"/>
    <s v="SUDESTE             "/>
    <s v="J5911100"/>
    <s v="ATIV PROD CINEMATOGRAFICA DE VIDEOS E DE PROGRAMAS DE TELEVISAO  "/>
    <x v="5"/>
    <x v="1"/>
    <x v="0"/>
    <x v="2"/>
    <n v="1.6292670641140776"/>
    <n v="571111"/>
    <n v="930492.34225325496"/>
  </r>
  <r>
    <x v="24"/>
    <s v="SUDESTE             "/>
    <s v="J5911100"/>
    <s v="ATIV PROD CINEMATOGRAFICA DE VIDEOS E DE PROGRAMAS DE TELEVISAO  "/>
    <x v="5"/>
    <x v="1"/>
    <x v="0"/>
    <x v="2"/>
    <n v="1.6292670641140776"/>
    <n v="350424"/>
    <n v="570934.2816751115"/>
  </r>
  <r>
    <x v="24"/>
    <s v="SUDESTE             "/>
    <s v="J5911100"/>
    <s v="ATIV PROD CINEMATOGRAFICA DE VIDEOS E DE PROGRAMAS DE TELEVISAO  "/>
    <x v="5"/>
    <x v="1"/>
    <x v="0"/>
    <x v="2"/>
    <n v="1.6292670641140776"/>
    <n v="265522"/>
    <n v="432606.24939769809"/>
  </r>
  <r>
    <x v="24"/>
    <s v="SUDESTE             "/>
    <s v="J5911100"/>
    <s v="ATIV PROD CINEMATOGRAFICA DE VIDEOS E DE PROGRAMAS DE TELEVISAO  "/>
    <x v="5"/>
    <x v="1"/>
    <x v="0"/>
    <x v="2"/>
    <n v="1.6292670641140776"/>
    <n v="3750000"/>
    <n v="6109751.4904277911"/>
  </r>
  <r>
    <x v="24"/>
    <s v="SUDESTE             "/>
    <s v="J5911100"/>
    <s v="ATIV PROD CINEMATOGRAFICA DE VIDEOS E DE PROGRAMAS DE TELEVISAO  "/>
    <x v="5"/>
    <x v="0"/>
    <x v="0"/>
    <x v="2"/>
    <n v="1.6292670641140776"/>
    <n v="1000000"/>
    <n v="1629267.0641140777"/>
  </r>
  <r>
    <x v="24"/>
    <s v="SUDESTE             "/>
    <s v="J5911100"/>
    <s v="ATIV PROD CINEMATOGRAFICA DE VIDEOS E DE PROGRAMAS DE TELEVISAO  "/>
    <x v="5"/>
    <x v="1"/>
    <x v="0"/>
    <x v="2"/>
    <n v="1.6292670641140776"/>
    <n v="262500"/>
    <n v="427682.6043299454"/>
  </r>
  <r>
    <x v="24"/>
    <s v="SUDESTE             "/>
    <s v="J5911100"/>
    <s v="ATIV PROD CINEMATOGRAFICA DE VIDEOS E DE PROGRAMAS DE TELEVISAO  "/>
    <x v="5"/>
    <x v="1"/>
    <x v="0"/>
    <x v="2"/>
    <n v="1.6292670641140776"/>
    <n v="3192500"/>
    <n v="5201435.1021841932"/>
  </r>
  <r>
    <x v="24"/>
    <s v="SUDESTE             "/>
    <s v="J5911100"/>
    <s v="ATIV PROD CINEMATOGRAFICA DE VIDEOS E DE PROGRAMAS DE TELEVISAO  "/>
    <x v="5"/>
    <x v="1"/>
    <x v="0"/>
    <x v="2"/>
    <n v="1.6292670641140776"/>
    <n v="270000"/>
    <n v="439902.10731080093"/>
  </r>
  <r>
    <x v="24"/>
    <s v="SUDESTE             "/>
    <s v="J5911102"/>
    <s v="PRODUCAO DE FILMES PARA PUBLICIDADE                              "/>
    <x v="5"/>
    <x v="1"/>
    <x v="1"/>
    <x v="2"/>
    <n v="1.6292670641140776"/>
    <n v="6977"/>
    <n v="11367.396306323919"/>
  </r>
  <r>
    <x v="24"/>
    <s v="SUDESTE             "/>
    <s v="J5911102"/>
    <s v="PRODUCAO DE FILMES PARA PUBLICIDADE                              "/>
    <x v="5"/>
    <x v="1"/>
    <x v="1"/>
    <x v="2"/>
    <n v="1.6292670641140776"/>
    <n v="10514"/>
    <n v="17130.11391209541"/>
  </r>
  <r>
    <x v="24"/>
    <s v="SUDESTE             "/>
    <s v="J5911102"/>
    <s v="PRODUCAO DE FILMES PARA PUBLICIDADE                              "/>
    <x v="5"/>
    <x v="1"/>
    <x v="1"/>
    <x v="2"/>
    <n v="1.6292670641140776"/>
    <n v="54779"/>
    <n v="89249.620505105064"/>
  </r>
  <r>
    <x v="24"/>
    <s v="SUDESTE             "/>
    <s v="J5911199"/>
    <s v="ATIV PD CINEMATOGRAFICA VIDEO PROG TELEVISAO NAO ESPECI ANTERIOR "/>
    <x v="5"/>
    <x v="1"/>
    <x v="1"/>
    <x v="2"/>
    <n v="1.6292670641140776"/>
    <n v="5010"/>
    <n v="8162.6279912115288"/>
  </r>
  <r>
    <x v="24"/>
    <s v="SUDESTE             "/>
    <s v="J5911199"/>
    <s v="ATIV PD CINEMATOGRAFICA VIDEO PROG TELEVISAO NAO ESPECI ANTERIOR "/>
    <x v="5"/>
    <x v="1"/>
    <x v="1"/>
    <x v="2"/>
    <n v="1.6292670641140776"/>
    <n v="8466"/>
    <n v="13793.37496478978"/>
  </r>
  <r>
    <x v="24"/>
    <s v="SUDESTE             "/>
    <s v="J5911199"/>
    <s v="ATIV PD CINEMATOGRAFICA VIDEO PROG TELEVISAO NAO ESPECI ANTERIOR "/>
    <x v="5"/>
    <x v="1"/>
    <x v="1"/>
    <x v="2"/>
    <n v="1.6292670641140776"/>
    <n v="15701"/>
    <n v="25581.122173655134"/>
  </r>
  <r>
    <x v="24"/>
    <s v="SUDESTE             "/>
    <s v="J5911199"/>
    <s v="ATIV PD CINEMATOGRAFICA VIDEO PROG TELEVISAO NAO ESPECI ANTERIOR "/>
    <x v="5"/>
    <x v="1"/>
    <x v="1"/>
    <x v="2"/>
    <n v="1.6292670641140776"/>
    <n v="102753"/>
    <n v="167412.07863891381"/>
  </r>
  <r>
    <x v="24"/>
    <s v="SUDESTE             "/>
    <s v="J5911199"/>
    <s v="ATIV PD CINEMATOGRAFICA VIDEO PROG TELEVISAO NAO ESPECI ANTERIOR "/>
    <x v="5"/>
    <x v="1"/>
    <x v="1"/>
    <x v="2"/>
    <n v="1.6292670641140776"/>
    <n v="32013"/>
    <n v="52157.726523483965"/>
  </r>
  <r>
    <x v="24"/>
    <s v="SUDESTE             "/>
    <s v="J5911199"/>
    <s v="ATIV PD CINEMATOGRAFICA VIDEO PROG TELEVISAO NAO ESPECI ANTERIOR "/>
    <x v="5"/>
    <x v="1"/>
    <x v="1"/>
    <x v="2"/>
    <n v="1.6292670641140776"/>
    <n v="1500000"/>
    <n v="2443900.5961711165"/>
  </r>
  <r>
    <x v="24"/>
    <s v="SUDESTE             "/>
    <s v="J5912099"/>
    <s v="ATIV POS-PROD CINEMATOG VIDEO PROG TELEVISAO NAO ESPECI ANTERIOR "/>
    <x v="5"/>
    <x v="1"/>
    <x v="1"/>
    <x v="2"/>
    <n v="1.6292670641140776"/>
    <n v="4416"/>
    <n v="7194.8433551277667"/>
  </r>
  <r>
    <x v="24"/>
    <s v="SUDESTE             "/>
    <s v="J5912099"/>
    <s v="ATIV POS-PROD CINEMATOG VIDEO PROG TELEVISAO NAO ESPECI ANTERIOR "/>
    <x v="5"/>
    <x v="1"/>
    <x v="1"/>
    <x v="2"/>
    <n v="1.6292670641140776"/>
    <n v="4450"/>
    <n v="7250.238435307645"/>
  </r>
  <r>
    <x v="24"/>
    <s v="SUDESTE             "/>
    <s v="J5913800"/>
    <s v="DISTRIBUICAO CINEMATOGRAFICA DE VIDEO E DE PROGRAMA DE TELEVISAO "/>
    <x v="5"/>
    <x v="1"/>
    <x v="1"/>
    <x v="2"/>
    <n v="1.6292670641140776"/>
    <n v="15230"/>
    <n v="24813.737386457404"/>
  </r>
  <r>
    <x v="24"/>
    <s v="SUDESTE             "/>
    <s v="J5913800"/>
    <s v="DISTRIBUICAO CINEMATOGRAFICA DE VIDEO E DE PROGRAMA DE TELEVISAO "/>
    <x v="5"/>
    <x v="1"/>
    <x v="1"/>
    <x v="2"/>
    <n v="1.6292670641140776"/>
    <n v="11777"/>
    <n v="19187.878214071494"/>
  </r>
  <r>
    <x v="24"/>
    <s v="SUDESTE             "/>
    <s v="J5914600"/>
    <s v="ATIVIDADES DE EXIBICAO CINEMATOGRAFICA                           "/>
    <x v="5"/>
    <x v="1"/>
    <x v="1"/>
    <x v="2"/>
    <n v="1.6292670641140776"/>
    <n v="20700"/>
    <n v="33725.828227161408"/>
  </r>
  <r>
    <x v="24"/>
    <s v="SUDESTE             "/>
    <s v="J5914600"/>
    <s v="ATIVIDADES DE EXIBICAO CINEMATOGRAFICA                           "/>
    <x v="5"/>
    <x v="1"/>
    <x v="1"/>
    <x v="2"/>
    <n v="1.6292670641140776"/>
    <n v="94386"/>
    <n v="153780.00111347134"/>
  </r>
  <r>
    <x v="24"/>
    <s v="SUDESTE             "/>
    <s v="J5914600"/>
    <s v="ATIVIDADES DE EXIBICAO CINEMATOGRAFICA                           "/>
    <x v="5"/>
    <x v="1"/>
    <x v="1"/>
    <x v="2"/>
    <n v="1.6292670641140776"/>
    <n v="3040"/>
    <n v="4952.9718749067961"/>
  </r>
  <r>
    <x v="24"/>
    <s v="SUDESTE             "/>
    <s v="J5920100"/>
    <s v="ATIVIDADES DE GRAVACAO DE SOM E DE EDICAO DE MUSICA              "/>
    <x v="3"/>
    <x v="1"/>
    <x v="1"/>
    <x v="2"/>
    <n v="1.6292670641140776"/>
    <n v="12598"/>
    <n v="20525.506473709149"/>
  </r>
  <r>
    <x v="24"/>
    <s v="SUDESTE             "/>
    <s v="J5920100"/>
    <s v="ATIVIDADES DE GRAVACAO DE SOM E DE EDICAO DE MUSICA              "/>
    <x v="3"/>
    <x v="1"/>
    <x v="1"/>
    <x v="2"/>
    <n v="1.6292670641140776"/>
    <n v="10867"/>
    <n v="17705.245185727683"/>
  </r>
  <r>
    <x v="24"/>
    <s v="SUDESTE             "/>
    <s v="J5920100"/>
    <s v="ATIVIDADES DE GRAVACAO DE SOM E DE EDICAO DE MUSICA              "/>
    <x v="3"/>
    <x v="1"/>
    <x v="1"/>
    <x v="2"/>
    <n v="1.6292670641140776"/>
    <n v="11366"/>
    <n v="18518.249450720607"/>
  </r>
  <r>
    <x v="24"/>
    <s v="SUDESTE             "/>
    <s v="J5920100"/>
    <s v="ATIVIDADES DE GRAVACAO DE SOM E DE EDICAO DE MUSICA              "/>
    <x v="3"/>
    <x v="1"/>
    <x v="1"/>
    <x v="2"/>
    <n v="1.6292670641140776"/>
    <n v="44503"/>
    <n v="72507.272154268794"/>
  </r>
  <r>
    <x v="24"/>
    <s v="SUDESTE             "/>
    <s v="J5920100"/>
    <s v="ATIVIDADES DE GRAVACAO DE SOM E DE EDICAO DE MUSICA              "/>
    <x v="3"/>
    <x v="1"/>
    <x v="1"/>
    <x v="2"/>
    <n v="1.6292670641140776"/>
    <n v="9209"/>
    <n v="15003.920393426541"/>
  </r>
  <r>
    <x v="24"/>
    <s v="SUDESTE             "/>
    <s v="J5920100"/>
    <s v="ATIVIDADES DE GRAVACAO DE SOM E DE EDICAO DE MUSICA              "/>
    <x v="3"/>
    <x v="1"/>
    <x v="1"/>
    <x v="2"/>
    <n v="1.6292670641140776"/>
    <n v="100000"/>
    <n v="162926.70641140777"/>
  </r>
  <r>
    <x v="24"/>
    <s v="SUDESTE             "/>
    <s v="J6010100"/>
    <s v="ATIVIDADES DE RADIO                                              "/>
    <x v="5"/>
    <x v="1"/>
    <x v="1"/>
    <x v="2"/>
    <n v="1.6292670641140776"/>
    <n v="72274"/>
    <n v="117753.64779178085"/>
  </r>
  <r>
    <x v="24"/>
    <s v="SUDESTE             "/>
    <s v="J6010100"/>
    <s v="ATIVIDADES DE RADIO                                              "/>
    <x v="5"/>
    <x v="1"/>
    <x v="1"/>
    <x v="2"/>
    <n v="1.6292670641140776"/>
    <n v="288000"/>
    <n v="469228.91446485434"/>
  </r>
  <r>
    <x v="24"/>
    <s v="SUDESTE             "/>
    <s v="J6010100"/>
    <s v="ATIVIDADES DE RADIO                                              "/>
    <x v="5"/>
    <x v="1"/>
    <x v="1"/>
    <x v="2"/>
    <n v="1.6292670641140776"/>
    <n v="178252"/>
    <n v="290420.11271246255"/>
  </r>
  <r>
    <x v="24"/>
    <s v="SUDESTE             "/>
    <s v="J6010100"/>
    <s v="ATIVIDADES DE RADIO                                              "/>
    <x v="5"/>
    <x v="1"/>
    <x v="1"/>
    <x v="2"/>
    <n v="1.6292670641140776"/>
    <n v="212949"/>
    <n v="346950.7920360287"/>
  </r>
  <r>
    <x v="24"/>
    <s v="SUDESTE             "/>
    <s v="J6010100"/>
    <s v="ATIVIDADES DE RADIO                                              "/>
    <x v="5"/>
    <x v="1"/>
    <x v="1"/>
    <x v="2"/>
    <n v="1.6292670641140776"/>
    <n v="15000"/>
    <n v="24439.005961711166"/>
  </r>
  <r>
    <x v="24"/>
    <s v="SUDESTE             "/>
    <s v="J6010100"/>
    <s v="ATIVIDADES DE RADIO                                              "/>
    <x v="5"/>
    <x v="1"/>
    <x v="1"/>
    <x v="2"/>
    <n v="1.6292670641140776"/>
    <n v="113195"/>
    <n v="184424.88532239301"/>
  </r>
  <r>
    <x v="24"/>
    <s v="SUDESTE             "/>
    <s v="J6010100"/>
    <s v="ATIVIDADES DE RADIO                                              "/>
    <x v="5"/>
    <x v="1"/>
    <x v="1"/>
    <x v="2"/>
    <n v="1.6292670641140776"/>
    <n v="30000"/>
    <n v="48878.011923422331"/>
  </r>
  <r>
    <x v="24"/>
    <s v="SUDESTE             "/>
    <s v="J6021700"/>
    <s v="ATIVIDADES DE TELEVISAO ABERTA                                   "/>
    <x v="5"/>
    <x v="1"/>
    <x v="1"/>
    <x v="2"/>
    <n v="1.6292670641140776"/>
    <n v="1722174"/>
    <n v="2805881.3768735975"/>
  </r>
  <r>
    <x v="24"/>
    <s v="SUDESTE             "/>
    <s v="J6021700"/>
    <s v="ATIVIDADES DE TELEVISAO ABERTA                                   "/>
    <x v="5"/>
    <x v="1"/>
    <x v="1"/>
    <x v="2"/>
    <n v="1.6292670641140776"/>
    <n v="142228"/>
    <n v="231727.39599481702"/>
  </r>
  <r>
    <x v="24"/>
    <s v="SUDESTE             "/>
    <s v="J6021700"/>
    <s v="ATIVIDADES DE TELEVISAO ABERTA                                   "/>
    <x v="5"/>
    <x v="1"/>
    <x v="0"/>
    <x v="2"/>
    <n v="1.6292670641140776"/>
    <n v="421409"/>
    <n v="686587.8042212493"/>
  </r>
  <r>
    <x v="24"/>
    <s v="SUDESTE             "/>
    <s v="J6021700"/>
    <s v="ATIVIDADES DE TELEVISAO ABERTA                                   "/>
    <x v="5"/>
    <x v="1"/>
    <x v="1"/>
    <x v="2"/>
    <n v="1.6292670641140776"/>
    <n v="10011"/>
    <n v="16310.592578846032"/>
  </r>
  <r>
    <x v="24"/>
    <s v="SUDESTE             "/>
    <s v="J6021700"/>
    <s v="ATIVIDADES DE TELEVISAO ABERTA                                   "/>
    <x v="5"/>
    <x v="1"/>
    <x v="1"/>
    <x v="2"/>
    <n v="1.6292670641140776"/>
    <n v="507546"/>
    <n v="826927.9813228437"/>
  </r>
  <r>
    <x v="24"/>
    <s v="SUDESTE             "/>
    <s v="J6021700"/>
    <s v="ATIVIDADES DE TELEVISAO ABERTA                                   "/>
    <x v="5"/>
    <x v="1"/>
    <x v="0"/>
    <x v="2"/>
    <n v="1.6292670641140776"/>
    <n v="42300"/>
    <n v="68917.996812025478"/>
  </r>
  <r>
    <x v="24"/>
    <s v="SUDESTE             "/>
    <s v="J6021700"/>
    <s v="ATIVIDADES DE TELEVISAO ABERTA                                   "/>
    <x v="5"/>
    <x v="1"/>
    <x v="1"/>
    <x v="2"/>
    <n v="1.6292670641140776"/>
    <n v="25000000"/>
    <n v="40731676.602851942"/>
  </r>
  <r>
    <x v="24"/>
    <s v="SUDESTE             "/>
    <s v="J6021700"/>
    <s v="ATIVIDADES DE TELEVISAO ABERTA                                   "/>
    <x v="5"/>
    <x v="1"/>
    <x v="0"/>
    <x v="2"/>
    <n v="1.6292670641140776"/>
    <n v="49997"/>
    <n v="81458.465404511546"/>
  </r>
  <r>
    <x v="24"/>
    <s v="SUDESTE             "/>
    <s v="J6021700"/>
    <s v="ATIVIDADES DE TELEVISAO ABERTA                                   "/>
    <x v="5"/>
    <x v="1"/>
    <x v="1"/>
    <x v="2"/>
    <n v="1.6292670641140776"/>
    <n v="40492"/>
    <n v="65972.281960107226"/>
  </r>
  <r>
    <x v="24"/>
    <s v="SUDESTE             "/>
    <s v="J6021700"/>
    <s v="ATIVIDADES DE TELEVISAO ABERTA                                   "/>
    <x v="5"/>
    <x v="1"/>
    <x v="1"/>
    <x v="2"/>
    <n v="1.6292670641140776"/>
    <n v="10000"/>
    <n v="16292.670641140776"/>
  </r>
  <r>
    <x v="24"/>
    <s v="SUDESTE             "/>
    <s v="J6021700"/>
    <s v="ATIVIDADES DE TELEVISAO ABERTA                                   "/>
    <x v="5"/>
    <x v="1"/>
    <x v="0"/>
    <x v="2"/>
    <n v="1.6292670641140776"/>
    <n v="1451628"/>
    <n v="2365089.6897457903"/>
  </r>
  <r>
    <x v="24"/>
    <s v="SUDESTE             "/>
    <s v="J6021700"/>
    <s v="ATIVIDADES DE TELEVISAO ABERTA                                   "/>
    <x v="5"/>
    <x v="1"/>
    <x v="1"/>
    <x v="2"/>
    <n v="1.6292670641140776"/>
    <n v="50336"/>
    <n v="82010.786939246216"/>
  </r>
  <r>
    <x v="24"/>
    <s v="SUDESTE             "/>
    <s v="J6022501"/>
    <s v="PROGRAMADORAS                                                    "/>
    <x v="5"/>
    <x v="1"/>
    <x v="1"/>
    <x v="2"/>
    <n v="1.6292670641140776"/>
    <n v="36804"/>
    <n v="59963.545027654516"/>
  </r>
  <r>
    <x v="24"/>
    <s v="SUDESTE             "/>
    <s v="J6022501"/>
    <s v="PROGRAMADORAS                                                    "/>
    <x v="5"/>
    <x v="1"/>
    <x v="1"/>
    <x v="2"/>
    <n v="1.6292670641140776"/>
    <n v="297594"/>
    <n v="484860.10267796484"/>
  </r>
  <r>
    <x v="24"/>
    <s v="SUDESTE             "/>
    <s v="P8592901"/>
    <s v="ENSINO DE DANCA                                                  "/>
    <x v="6"/>
    <x v="1"/>
    <x v="1"/>
    <x v="2"/>
    <n v="1.6292670641140776"/>
    <n v="11703"/>
    <n v="19067.312451327049"/>
  </r>
  <r>
    <x v="24"/>
    <s v="SUDESTE             "/>
    <s v="P8592901"/>
    <s v="ENSINO DE DANCA                                                  "/>
    <x v="6"/>
    <x v="1"/>
    <x v="1"/>
    <x v="2"/>
    <n v="1.6292670641140776"/>
    <n v="36508"/>
    <n v="59481.281976676742"/>
  </r>
  <r>
    <x v="24"/>
    <s v="SUDESTE             "/>
    <s v="P8592901"/>
    <s v="ENSINO DE DANCA                                                  "/>
    <x v="6"/>
    <x v="1"/>
    <x v="1"/>
    <x v="2"/>
    <n v="1.6292670641140776"/>
    <n v="387864"/>
    <n v="631934.04055554257"/>
  </r>
  <r>
    <x v="24"/>
    <s v="SUDESTE             "/>
    <s v="P8592999"/>
    <s v="ENSINO DE ARTE E CULTURA NAO ESPECIFICADO ANTERIORMENTE          "/>
    <x v="6"/>
    <x v="1"/>
    <x v="1"/>
    <x v="2"/>
    <n v="1.6292670641140776"/>
    <n v="58436"/>
    <n v="95207.850158570247"/>
  </r>
  <r>
    <x v="24"/>
    <s v="SUDESTE             "/>
    <s v="P8592999"/>
    <s v="ENSINO DE ARTE E CULTURA NAO ESPECIFICADO ANTERIORMENTE          "/>
    <x v="6"/>
    <x v="1"/>
    <x v="1"/>
    <x v="2"/>
    <n v="1.6292670641140776"/>
    <n v="2080"/>
    <n v="3388.8754933572814"/>
  </r>
  <r>
    <x v="24"/>
    <s v="SUDESTE             "/>
    <s v="P8592999"/>
    <s v="ENSINO DE ARTE E CULTURA NAO ESPECIFICADO ANTERIORMENTE          "/>
    <x v="6"/>
    <x v="1"/>
    <x v="1"/>
    <x v="2"/>
    <n v="1.6292670641140776"/>
    <n v="48191"/>
    <n v="78516.009086721519"/>
  </r>
  <r>
    <x v="24"/>
    <s v="SUDESTE             "/>
    <s v="P8592999"/>
    <s v="ENSINO DE ARTE E CULTURA NAO ESPECIFICADO ANTERIORMENTE          "/>
    <x v="6"/>
    <x v="1"/>
    <x v="1"/>
    <x v="2"/>
    <n v="1.6292670641140776"/>
    <n v="37861"/>
    <n v="61685.680314423094"/>
  </r>
  <r>
    <x v="24"/>
    <s v="SUDESTE             "/>
    <s v="P8592999"/>
    <s v="ENSINO DE ARTE E CULTURA NAO ESPECIFICADO ANTERIORMENTE          "/>
    <x v="6"/>
    <x v="1"/>
    <x v="1"/>
    <x v="2"/>
    <n v="1.6292670641140776"/>
    <n v="10000"/>
    <n v="16292.670641140776"/>
  </r>
  <r>
    <x v="24"/>
    <s v="SUDESTE             "/>
    <s v="R9001901"/>
    <s v="PRODUCAO TEATRAL                                                 "/>
    <x v="4"/>
    <x v="1"/>
    <x v="1"/>
    <x v="2"/>
    <n v="1.6292670641140776"/>
    <n v="2232"/>
    <n v="3636.5240871026213"/>
  </r>
  <r>
    <x v="24"/>
    <s v="SUDESTE             "/>
    <s v="R9001902"/>
    <s v="PRODUCAO MUSICAL                                                 "/>
    <x v="4"/>
    <x v="1"/>
    <x v="1"/>
    <x v="2"/>
    <n v="1.6292670641140776"/>
    <n v="10193"/>
    <n v="16607.119184514791"/>
  </r>
  <r>
    <x v="24"/>
    <s v="SUDESTE             "/>
    <s v="R9001902"/>
    <s v="PRODUCAO MUSICAL                                                 "/>
    <x v="4"/>
    <x v="1"/>
    <x v="1"/>
    <x v="2"/>
    <n v="1.6292670641140776"/>
    <n v="5209"/>
    <n v="8486.8521369702303"/>
  </r>
  <r>
    <x v="24"/>
    <s v="SUDESTE             "/>
    <s v="R9001902"/>
    <s v="PRODUCAO MUSICAL                                                 "/>
    <x v="4"/>
    <x v="1"/>
    <x v="1"/>
    <x v="2"/>
    <n v="1.6292670641140776"/>
    <n v="8870"/>
    <n v="14451.598858691868"/>
  </r>
  <r>
    <x v="24"/>
    <s v="SUDESTE             "/>
    <s v="R9001902"/>
    <s v="PRODUCAO MUSICAL                                                 "/>
    <x v="4"/>
    <x v="0"/>
    <x v="0"/>
    <x v="2"/>
    <n v="1.6292670641140776"/>
    <n v="743800"/>
    <n v="1211848.842288051"/>
  </r>
  <r>
    <x v="24"/>
    <s v="SUDESTE             "/>
    <s v="R9001905"/>
    <s v="PRODUCAO DE ESPETACULOS DE RODEIOS, VAQUEJADAS E SIMILARES       "/>
    <x v="4"/>
    <x v="1"/>
    <x v="1"/>
    <x v="2"/>
    <n v="1.6292670641140776"/>
    <n v="77046"/>
    <n v="125528.51022173323"/>
  </r>
  <r>
    <x v="24"/>
    <s v="SUDESTE             "/>
    <s v="R9001905"/>
    <s v="PRODUCAO DE ESPETACULOS DE RODEIOS, VAQUEJADAS E SIMILARES       "/>
    <x v="4"/>
    <x v="1"/>
    <x v="1"/>
    <x v="2"/>
    <n v="1.6292670641140776"/>
    <n v="10000"/>
    <n v="16292.670641140776"/>
  </r>
  <r>
    <x v="24"/>
    <s v="SUDESTE             "/>
    <s v="R9001906"/>
    <s v="ATIVIDADES DE SONORIZACAO E DE ILUMINACAO                        "/>
    <x v="4"/>
    <x v="1"/>
    <x v="1"/>
    <x v="2"/>
    <n v="1.6292670641140776"/>
    <n v="1904"/>
    <n v="3102.124490073204"/>
  </r>
  <r>
    <x v="24"/>
    <s v="SUDESTE             "/>
    <s v="R9001906"/>
    <s v="ATIVIDADES DE SONORIZACAO E DE ILUMINACAO                        "/>
    <x v="4"/>
    <x v="1"/>
    <x v="1"/>
    <x v="2"/>
    <n v="1.6292670641140776"/>
    <n v="30603"/>
    <n v="49860.459963083114"/>
  </r>
  <r>
    <x v="24"/>
    <s v="SUDESTE             "/>
    <s v="R9001906"/>
    <s v="ATIVIDADES DE SONORIZACAO E DE ILUMINACAO                        "/>
    <x v="4"/>
    <x v="1"/>
    <x v="1"/>
    <x v="2"/>
    <n v="1.6292670641140776"/>
    <n v="66000"/>
    <n v="107531.62623152912"/>
  </r>
  <r>
    <x v="24"/>
    <s v="SUDESTE             "/>
    <s v="R9001906"/>
    <s v="ATIVIDADES DE SONORIZACAO E DE ILUMINACAO                        "/>
    <x v="4"/>
    <x v="1"/>
    <x v="1"/>
    <x v="2"/>
    <n v="1.6292670641140776"/>
    <n v="5450"/>
    <n v="8879.5054994217226"/>
  </r>
  <r>
    <x v="24"/>
    <s v="SUDESTE             "/>
    <s v="R9001906"/>
    <s v="ATIVIDADES DE SONORIZACAO E DE ILUMINACAO                        "/>
    <x v="4"/>
    <x v="1"/>
    <x v="1"/>
    <x v="2"/>
    <n v="1.6292670641140776"/>
    <n v="97151"/>
    <n v="158284.92454574676"/>
  </r>
  <r>
    <x v="24"/>
    <s v="SUDESTE             "/>
    <s v="R9001906"/>
    <s v="ATIVIDADES DE SONORIZACAO E DE ILUMINACAO                        "/>
    <x v="4"/>
    <x v="1"/>
    <x v="1"/>
    <x v="2"/>
    <n v="1.6292670641140776"/>
    <n v="91230"/>
    <n v="148638.03425912731"/>
  </r>
  <r>
    <x v="24"/>
    <s v="SUDESTE             "/>
    <s v="R9001999"/>
    <s v="ARTE CENICA ESPETAC ATIVI COMPLEMENTARES NAO ESPECI ANTERIOR     "/>
    <x v="4"/>
    <x v="1"/>
    <x v="1"/>
    <x v="2"/>
    <n v="1.6292670641140776"/>
    <n v="66263"/>
    <n v="107960.12346939112"/>
  </r>
  <r>
    <x v="24"/>
    <s v="SUDESTE             "/>
    <s v="R9001999"/>
    <s v="ARTE CENICA ESPETAC ATIVI COMPLEMENTARES NAO ESPECI ANTERIOR     "/>
    <x v="4"/>
    <x v="1"/>
    <x v="1"/>
    <x v="2"/>
    <n v="1.6292670641140776"/>
    <n v="127621"/>
    <n v="207928.69198930269"/>
  </r>
  <r>
    <x v="24"/>
    <s v="SUDESTE             "/>
    <s v="R9001999"/>
    <s v="ARTE CENICA ESPETAC ATIVI COMPLEMENTARES NAO ESPECI ANTERIOR     "/>
    <x v="4"/>
    <x v="1"/>
    <x v="1"/>
    <x v="2"/>
    <n v="1.6292670641140776"/>
    <n v="38628"/>
    <n v="62935.328152598588"/>
  </r>
  <r>
    <x v="24"/>
    <s v="SUDESTE             "/>
    <s v="R9001999"/>
    <s v="ARTE CENICA ESPETAC ATIVI COMPLEMENTARES NAO ESPECI ANTERIOR     "/>
    <x v="4"/>
    <x v="1"/>
    <x v="1"/>
    <x v="2"/>
    <n v="1.6292670641140776"/>
    <n v="175000"/>
    <n v="285121.73621996358"/>
  </r>
  <r>
    <x v="24"/>
    <s v="SUDESTE             "/>
    <s v="R9001999"/>
    <s v="ARTE CENICA ESPETAC ATIVI COMPLEMENTARES NAO ESPECI ANTERIOR     "/>
    <x v="4"/>
    <x v="1"/>
    <x v="1"/>
    <x v="2"/>
    <n v="1.6292670641140776"/>
    <n v="133000"/>
    <n v="216692.51952717232"/>
  </r>
  <r>
    <x v="24"/>
    <s v="SUDESTE             "/>
    <s v="R9001999"/>
    <s v="ARTE CENICA ESPETAC ATIVI COMPLEMENTARES NAO ESPECI ANTERIOR     "/>
    <x v="4"/>
    <x v="1"/>
    <x v="1"/>
    <x v="2"/>
    <n v="1.6292670641140776"/>
    <n v="260458"/>
    <n v="424355.64098502445"/>
  </r>
  <r>
    <x v="24"/>
    <s v="SUDESTE             "/>
    <s v="R9003500"/>
    <s v="GESTAO ESPACO P/ARTE CENICA ESPETACULO OUTRA ATIVIDADE ARTISTICA "/>
    <x v="4"/>
    <x v="1"/>
    <x v="1"/>
    <x v="2"/>
    <n v="1.6292670641140776"/>
    <n v="2030"/>
    <n v="3307.4121401515777"/>
  </r>
  <r>
    <x v="24"/>
    <s v="SUDESTE             "/>
    <s v="R9003500"/>
    <s v="GESTAO ESPACO P/ARTE CENICA ESPETACULO OUTRA ATIVIDADE ARTISTICA "/>
    <x v="4"/>
    <x v="1"/>
    <x v="1"/>
    <x v="2"/>
    <n v="1.6292670641140776"/>
    <n v="3775"/>
    <n v="6150.483167030643"/>
  </r>
  <r>
    <x v="24"/>
    <s v="SUDESTE             "/>
    <s v="R9003500"/>
    <s v="GESTAO ESPACO P/ARTE CENICA ESPETACULO OUTRA ATIVIDADE ARTISTICA "/>
    <x v="4"/>
    <x v="1"/>
    <x v="1"/>
    <x v="2"/>
    <n v="1.6292670641140776"/>
    <n v="10000"/>
    <n v="16292.670641140776"/>
  </r>
  <r>
    <x v="24"/>
    <s v="SUDESTE             "/>
    <s v="R9101500"/>
    <s v="ATIVIDADES DE BIBLIOTECAS E ARQUIVOS                             "/>
    <x v="1"/>
    <x v="0"/>
    <x v="0"/>
    <x v="2"/>
    <n v="1.6292670641140776"/>
    <n v="390184"/>
    <n v="635713.94014428731"/>
  </r>
  <r>
    <x v="24"/>
    <s v="SUDESTE             "/>
    <s v="R9101500"/>
    <s v="ATIVIDADES DE BIBLIOTECAS E ARQUIVOS                             "/>
    <x v="1"/>
    <x v="0"/>
    <x v="0"/>
    <x v="2"/>
    <n v="1.6292670641140776"/>
    <n v="46806"/>
    <n v="76259.47420292352"/>
  </r>
  <r>
    <x v="24"/>
    <s v="SUDESTE             "/>
    <s v="R9102300"/>
    <s v="ATV MUSEUS EXPLOR REST ART CONSERV LUGAR PRED HIST ATRCAO SIMIL  "/>
    <x v="1"/>
    <x v="0"/>
    <x v="0"/>
    <x v="2"/>
    <n v="1.6292670641140776"/>
    <n v="800756"/>
    <n v="1304645.3771917324"/>
  </r>
  <r>
    <x v="24"/>
    <s v="SUDESTE             "/>
    <s v="R9102302"/>
    <s v="RESTAURACAO E CONSERVACAO DE LUGARES E PREDIOS HISTORICOS        "/>
    <x v="1"/>
    <x v="0"/>
    <x v="0"/>
    <x v="2"/>
    <n v="1.6292670641140776"/>
    <n v="1300000"/>
    <n v="2118047.1833483009"/>
  </r>
  <r>
    <x v="24"/>
    <s v="SUDESTE             "/>
    <s v="S9491000"/>
    <s v="ATIVIDADES DE ORGANIZACOES RELIGIOSAS OU FILOSOFICAS             "/>
    <x v="0"/>
    <x v="0"/>
    <x v="0"/>
    <x v="2"/>
    <n v="1.6292670641140776"/>
    <n v="537870"/>
    <n v="876333.87577503896"/>
  </r>
  <r>
    <x v="24"/>
    <s v="SUDESTE             "/>
    <s v="S9493600"/>
    <s v="ATIVIDADES DE ORGANIZACOES ASSOCIATIVAS LIGADAS A CULTURA E ARTE "/>
    <x v="4"/>
    <x v="1"/>
    <x v="1"/>
    <x v="2"/>
    <n v="1.6292670641140776"/>
    <n v="9451"/>
    <n v="15398.203022942147"/>
  </r>
  <r>
    <x v="25"/>
    <s v="NORTE               "/>
    <s v="G4761001"/>
    <s v="COMERCIO VAREJISTA DE LIVROS                                     "/>
    <x v="2"/>
    <x v="1"/>
    <x v="1"/>
    <x v="2"/>
    <n v="1.6292670641140776"/>
    <n v="5944"/>
    <n v="9684.3634290940772"/>
  </r>
  <r>
    <x v="25"/>
    <s v="NORTE               "/>
    <s v="G4761002"/>
    <s v="COMERCIO VAREJISTA DE JORNAIS E REVISTAS                         "/>
    <x v="2"/>
    <x v="1"/>
    <x v="1"/>
    <x v="2"/>
    <n v="1.6292670641140776"/>
    <n v="9525"/>
    <n v="15518.768785686589"/>
  </r>
  <r>
    <x v="25"/>
    <s v="NORTE               "/>
    <s v="G4761002"/>
    <s v="COMERCIO VAREJISTA DE JORNAIS E REVISTAS                         "/>
    <x v="2"/>
    <x v="1"/>
    <x v="1"/>
    <x v="2"/>
    <n v="1.6292670641140776"/>
    <n v="10399"/>
    <n v="16942.748199722293"/>
  </r>
  <r>
    <x v="25"/>
    <s v="NORTE               "/>
    <s v="J5829800"/>
    <s v="EDICAO INTEGRADA IMPRESSAO CADASTRO LISTA OUTRO PRODUTO GRAFICO  "/>
    <x v="0"/>
    <x v="1"/>
    <x v="1"/>
    <x v="2"/>
    <n v="1.6292670641140776"/>
    <n v="2238"/>
    <n v="3646.2996894873058"/>
  </r>
  <r>
    <x v="25"/>
    <s v="NORTE               "/>
    <s v="J5829800"/>
    <s v="EDICAO INTEGRADA IMPRESSAO CADASTRO LISTA OUTRO PRODUTO GRAFICO  "/>
    <x v="0"/>
    <x v="1"/>
    <x v="1"/>
    <x v="2"/>
    <n v="1.6292670641140776"/>
    <n v="72570"/>
    <n v="118235.91084275862"/>
  </r>
  <r>
    <x v="25"/>
    <s v="NORTE               "/>
    <s v="J6010100"/>
    <s v="ATIVIDADES DE RADIO                                              "/>
    <x v="5"/>
    <x v="1"/>
    <x v="1"/>
    <x v="2"/>
    <n v="1.6292670641140776"/>
    <n v="13258"/>
    <n v="21600.822736024442"/>
  </r>
  <r>
    <x v="25"/>
    <s v="NORTE               "/>
    <s v="J6010100"/>
    <s v="ATIVIDADES DE RADIO                                              "/>
    <x v="5"/>
    <x v="1"/>
    <x v="1"/>
    <x v="2"/>
    <n v="1.6292670641140776"/>
    <n v="11946"/>
    <n v="19463.224347906773"/>
  </r>
  <r>
    <x v="0"/>
    <s v="NORTE               "/>
    <s v="G4647802"/>
    <s v="COMERCIO ATACADISTA DE LIVROS, JORNAIS E OUTRAS PUBLICACOES      "/>
    <x v="2"/>
    <x v="1"/>
    <x v="1"/>
    <x v="3"/>
    <n v="1.5383695934465831"/>
    <n v="38785"/>
    <n v="59665.664681825721"/>
  </r>
  <r>
    <x v="0"/>
    <s v="NORTE               "/>
    <s v="G4761001"/>
    <s v="COMERCIO VAREJISTA DE LIVROS                                     "/>
    <x v="2"/>
    <x v="1"/>
    <x v="1"/>
    <x v="3"/>
    <n v="1.5383695934465831"/>
    <n v="23775"/>
    <n v="36574.737084192515"/>
  </r>
  <r>
    <x v="0"/>
    <s v="NORTE               "/>
    <s v="G4761001"/>
    <s v="COMERCIO VAREJISTA DE LIVROS                                     "/>
    <x v="2"/>
    <x v="1"/>
    <x v="1"/>
    <x v="3"/>
    <n v="1.5383695934465831"/>
    <n v="21360"/>
    <n v="32859.574516019013"/>
  </r>
  <r>
    <x v="0"/>
    <s v="NORTE               "/>
    <s v="G4761001"/>
    <s v="COMERCIO VAREJISTA DE LIVROS                                     "/>
    <x v="2"/>
    <x v="1"/>
    <x v="1"/>
    <x v="3"/>
    <n v="1.5383695934465831"/>
    <n v="43568"/>
    <n v="67023.686447280736"/>
  </r>
  <r>
    <x v="0"/>
    <s v="NORTE               "/>
    <s v="J6021700"/>
    <s v="ATIVIDADES DE TELEVISAO ABERTA                                   "/>
    <x v="5"/>
    <x v="1"/>
    <x v="1"/>
    <x v="3"/>
    <n v="1.5383695934465831"/>
    <n v="62102"/>
    <n v="95535.828492219705"/>
  </r>
  <r>
    <x v="0"/>
    <s v="NORTE               "/>
    <s v="R9101500"/>
    <s v="ATIVIDADES DE BIBLIOTECAS E ARQUIVOS                             "/>
    <x v="1"/>
    <x v="0"/>
    <x v="0"/>
    <x v="3"/>
    <n v="1.5383695934465831"/>
    <n v="61645"/>
    <n v="94832.793588014611"/>
  </r>
  <r>
    <x v="0"/>
    <s v="NORTE               "/>
    <s v="R9101500"/>
    <s v="ATIVIDADES DE BIBLIOTECAS E ARQUIVOS                             "/>
    <x v="1"/>
    <x v="0"/>
    <x v="0"/>
    <x v="3"/>
    <n v="1.5383695934465831"/>
    <n v="51364"/>
    <n v="79016.815797790288"/>
  </r>
  <r>
    <x v="1"/>
    <s v="NORDESTE            "/>
    <s v="C1811302"/>
    <s v="IMPRESSAO DE LIVROS, REVISTAS E OUTRAS PUBLICACOES PERIODICAS    "/>
    <x v="0"/>
    <x v="1"/>
    <x v="1"/>
    <x v="3"/>
    <n v="1.5383695934465831"/>
    <n v="15342"/>
    <n v="23601.666302657479"/>
  </r>
  <r>
    <x v="1"/>
    <s v="NORDESTE            "/>
    <s v="G4647802"/>
    <s v="COMERCIO ATACADISTA DE LIVROS, JORNAIS E OUTRAS PUBLICACOES      "/>
    <x v="2"/>
    <x v="1"/>
    <x v="1"/>
    <x v="3"/>
    <n v="1.5383695934465831"/>
    <n v="3269"/>
    <n v="5028.9302009768799"/>
  </r>
  <r>
    <x v="1"/>
    <s v="NORDESTE            "/>
    <s v="G4647802"/>
    <s v="COMERCIO ATACADISTA DE LIVROS, JORNAIS E OUTRAS PUBLICACOES      "/>
    <x v="2"/>
    <x v="1"/>
    <x v="1"/>
    <x v="3"/>
    <n v="1.5383695934465831"/>
    <n v="3904"/>
    <n v="6005.7948928154601"/>
  </r>
  <r>
    <x v="1"/>
    <s v="NORDESTE            "/>
    <s v="G4647802"/>
    <s v="COMERCIO ATACADISTA DE LIVROS, JORNAIS E OUTRAS PUBLICACOES      "/>
    <x v="2"/>
    <x v="1"/>
    <x v="1"/>
    <x v="3"/>
    <n v="1.5383695934465831"/>
    <n v="9304"/>
    <n v="14312.990697427009"/>
  </r>
  <r>
    <x v="1"/>
    <s v="NORDESTE            "/>
    <s v="G4761001"/>
    <s v="COMERCIO VAREJISTA DE LIVROS                                     "/>
    <x v="2"/>
    <x v="1"/>
    <x v="1"/>
    <x v="3"/>
    <n v="1.5383695934465831"/>
    <n v="30000"/>
    <n v="46151.087803397495"/>
  </r>
  <r>
    <x v="1"/>
    <s v="NORDESTE            "/>
    <s v="G4761001"/>
    <s v="COMERCIO VAREJISTA DE LIVROS                                     "/>
    <x v="2"/>
    <x v="1"/>
    <x v="1"/>
    <x v="3"/>
    <n v="1.5383695934465831"/>
    <n v="7068"/>
    <n v="10873.19628648045"/>
  </r>
  <r>
    <x v="1"/>
    <s v="NORDESTE            "/>
    <s v="G4761002"/>
    <s v="COMERCIO VAREJISTA DE JORNAIS E REVISTAS                         "/>
    <x v="2"/>
    <x v="1"/>
    <x v="1"/>
    <x v="3"/>
    <n v="1.5383695934465831"/>
    <n v="16872"/>
    <n v="25955.37178063075"/>
  </r>
  <r>
    <x v="1"/>
    <s v="NORDESTE            "/>
    <s v="G4761002"/>
    <s v="COMERCIO VAREJISTA DE JORNAIS E REVISTAS                         "/>
    <x v="2"/>
    <x v="1"/>
    <x v="1"/>
    <x v="3"/>
    <n v="1.5383695934465831"/>
    <n v="840"/>
    <n v="1292.2304584951298"/>
  </r>
  <r>
    <x v="1"/>
    <s v="NORDESTE            "/>
    <s v="G4762800"/>
    <s v="COMERCIO VAREJISTA DE DISCOS, CDS, DVDS E FITAS                  "/>
    <x v="3"/>
    <x v="1"/>
    <x v="1"/>
    <x v="3"/>
    <n v="1.5383695934465831"/>
    <n v="59890"/>
    <n v="92132.954951515858"/>
  </r>
  <r>
    <x v="1"/>
    <s v="NORDESTE            "/>
    <s v="J5911101"/>
    <s v="ESTUDIOS CINEMATOGRAFICOS                                        "/>
    <x v="5"/>
    <x v="1"/>
    <x v="1"/>
    <x v="3"/>
    <n v="1.5383695934465831"/>
    <n v="40000"/>
    <n v="61534.783737863327"/>
  </r>
  <r>
    <x v="1"/>
    <s v="NORDESTE            "/>
    <s v="J6010100"/>
    <s v="ATIVIDADES DE RADIO                                              "/>
    <x v="5"/>
    <x v="1"/>
    <x v="1"/>
    <x v="3"/>
    <n v="1.5383695934465831"/>
    <n v="10467"/>
    <n v="16102.114534605385"/>
  </r>
  <r>
    <x v="1"/>
    <s v="NORDESTE            "/>
    <s v="J6010100"/>
    <s v="ATIVIDADES DE RADIO                                              "/>
    <x v="5"/>
    <x v="1"/>
    <x v="1"/>
    <x v="3"/>
    <n v="1.5383695934465831"/>
    <n v="6807"/>
    <n v="10471.681822590892"/>
  </r>
  <r>
    <x v="1"/>
    <s v="NORDESTE            "/>
    <s v="J6010100"/>
    <s v="ATIVIDADES DE RADIO                                              "/>
    <x v="5"/>
    <x v="1"/>
    <x v="1"/>
    <x v="3"/>
    <n v="1.5383695934465831"/>
    <n v="22121"/>
    <n v="34030.273776631868"/>
  </r>
  <r>
    <x v="1"/>
    <s v="NORDESTE            "/>
    <s v="J6021700"/>
    <s v="ATIVIDADES DE TELEVISAO ABERTA                                   "/>
    <x v="5"/>
    <x v="1"/>
    <x v="1"/>
    <x v="3"/>
    <n v="1.5383695934465831"/>
    <n v="43744"/>
    <n v="67294.439495727333"/>
  </r>
  <r>
    <x v="1"/>
    <s v="NORDESTE            "/>
    <s v="R9001902"/>
    <s v="PRODUCAO MUSICAL                                                 "/>
    <x v="4"/>
    <x v="1"/>
    <x v="1"/>
    <x v="3"/>
    <n v="1.5383695934465831"/>
    <n v="97409"/>
    <n v="149851.0437280382"/>
  </r>
  <r>
    <x v="1"/>
    <s v="NORDESTE            "/>
    <s v="R9001999"/>
    <s v="ARTE CENICA ESPETAC ATIVI COMPLEMENTARES NAO ESPECI ANTERIOR     "/>
    <x v="4"/>
    <x v="1"/>
    <x v="1"/>
    <x v="3"/>
    <n v="1.5383695934465831"/>
    <n v="1464"/>
    <n v="2252.1730848057978"/>
  </r>
  <r>
    <x v="1"/>
    <s v="NORDESTE            "/>
    <s v="R9001999"/>
    <s v="ARTE CENICA ESPETAC ATIVI COMPLEMENTARES NAO ESPECI ANTERIOR     "/>
    <x v="4"/>
    <x v="1"/>
    <x v="1"/>
    <x v="3"/>
    <n v="1.5383695934465831"/>
    <n v="17704"/>
    <n v="27235.295282378305"/>
  </r>
  <r>
    <x v="1"/>
    <s v="NORDESTE            "/>
    <s v="R9102300"/>
    <s v="ATV MUSEUS EXPLOR REST ART CONSERV LUGAR PRED HIST ATRCAO SIMIL  "/>
    <x v="1"/>
    <x v="0"/>
    <x v="0"/>
    <x v="3"/>
    <n v="1.5383695934465831"/>
    <n v="421055"/>
    <n v="647738.20916865102"/>
  </r>
  <r>
    <x v="1"/>
    <s v="NORDESTE            "/>
    <s v="R9102300"/>
    <s v="ATV MUSEUS EXPLOR REST ART CONSERV LUGAR PRED HIST ATRCAO SIMIL  "/>
    <x v="1"/>
    <x v="0"/>
    <x v="0"/>
    <x v="3"/>
    <n v="1.5383695934465831"/>
    <n v="196000"/>
    <n v="301520.44031553029"/>
  </r>
  <r>
    <x v="2"/>
    <s v="NORTE               "/>
    <s v="G4756300"/>
    <s v="COM VAREJISTA ESPECIALIZADO DE INSTRUMENTOS MUSICAIS E ACESSORIO "/>
    <x v="3"/>
    <x v="1"/>
    <x v="1"/>
    <x v="3"/>
    <n v="1.5383695934465831"/>
    <n v="3995"/>
    <n v="6145.7865258190996"/>
  </r>
  <r>
    <x v="2"/>
    <s v="NORTE               "/>
    <s v="G4756300"/>
    <s v="COM VAREJISTA ESPECIALIZADO DE INSTRUMENTOS MUSICAIS E ACESSORIO "/>
    <x v="3"/>
    <x v="1"/>
    <x v="1"/>
    <x v="3"/>
    <n v="1.5383695934465831"/>
    <n v="7244"/>
    <n v="11143.949334927047"/>
  </r>
  <r>
    <x v="2"/>
    <s v="NORTE               "/>
    <s v="G4756300"/>
    <s v="COM VAREJISTA ESPECIALIZADO DE INSTRUMENTOS MUSICAIS E ACESSORIO "/>
    <x v="3"/>
    <x v="1"/>
    <x v="1"/>
    <x v="3"/>
    <n v="1.5383695934465831"/>
    <n v="14316"/>
    <n v="22023.299099781285"/>
  </r>
  <r>
    <x v="2"/>
    <s v="NORTE               "/>
    <s v="G4761001"/>
    <s v="COMERCIO VAREJISTA DE LIVROS                                     "/>
    <x v="2"/>
    <x v="1"/>
    <x v="1"/>
    <x v="3"/>
    <n v="1.5383695934465831"/>
    <n v="7249"/>
    <n v="11151.64118289428"/>
  </r>
  <r>
    <x v="2"/>
    <s v="NORTE               "/>
    <s v="G4762800"/>
    <s v="COMERCIO VAREJISTA DE DISCOS, CDS, DVDS E FITAS                  "/>
    <x v="3"/>
    <x v="1"/>
    <x v="1"/>
    <x v="3"/>
    <n v="1.5383695934465831"/>
    <n v="9586"/>
    <n v="14746.810922778945"/>
  </r>
  <r>
    <x v="2"/>
    <s v="NORTE               "/>
    <s v="G4762800"/>
    <s v="COMERCIO VAREJISTA DE DISCOS, CDS, DVDS E FITAS                  "/>
    <x v="3"/>
    <x v="1"/>
    <x v="1"/>
    <x v="3"/>
    <n v="1.5383695934465831"/>
    <n v="18414"/>
    <n v="28327.537693725382"/>
  </r>
  <r>
    <x v="2"/>
    <s v="NORTE               "/>
    <s v="J5829800"/>
    <s v="EDICAO INTEGRADA IMPRESSAO CADASTRO LISTA OUTRO PRODUTO GRAFICO  "/>
    <x v="0"/>
    <x v="1"/>
    <x v="1"/>
    <x v="3"/>
    <n v="1.5383695934465831"/>
    <n v="820250"/>
    <n v="1261847.6590245597"/>
  </r>
  <r>
    <x v="2"/>
    <s v="NORTE               "/>
    <s v="J5829800"/>
    <s v="EDICAO INTEGRADA IMPRESSAO CADASTRO LISTA OUTRO PRODUTO GRAFICO  "/>
    <x v="0"/>
    <x v="1"/>
    <x v="1"/>
    <x v="3"/>
    <n v="1.5383695934465831"/>
    <n v="282810"/>
    <n v="435066.30472262815"/>
  </r>
  <r>
    <x v="2"/>
    <s v="NORTE               "/>
    <s v="J5829800"/>
    <s v="EDICAO INTEGRADA IMPRESSAO CADASTRO LISTA OUTRO PRODUTO GRAFICO  "/>
    <x v="0"/>
    <x v="1"/>
    <x v="1"/>
    <x v="3"/>
    <n v="1.5383695934465831"/>
    <n v="18303"/>
    <n v="28156.77866885281"/>
  </r>
  <r>
    <x v="2"/>
    <s v="NORTE               "/>
    <s v="J5829800"/>
    <s v="EDICAO INTEGRADA IMPRESSAO CADASTRO LISTA OUTRO PRODUTO GRAFICO  "/>
    <x v="0"/>
    <x v="1"/>
    <x v="1"/>
    <x v="3"/>
    <n v="1.5383695934465831"/>
    <n v="85810"/>
    <n v="132007.49481365128"/>
  </r>
  <r>
    <x v="2"/>
    <s v="NORTE               "/>
    <s v="J5911100"/>
    <s v="ATIV PROD CINEMATOGRAFICA DE VIDEOS E DE PROGRAMAS DE TELEVISAO  "/>
    <x v="5"/>
    <x v="1"/>
    <x v="0"/>
    <x v="3"/>
    <n v="1.5383695934465831"/>
    <n v="500000"/>
    <n v="769184.79672329151"/>
  </r>
  <r>
    <x v="2"/>
    <s v="NORTE               "/>
    <s v="R9001906"/>
    <s v="ATIVIDADES DE SONORIZACAO E DE ILUMINACAO                        "/>
    <x v="4"/>
    <x v="1"/>
    <x v="1"/>
    <x v="3"/>
    <n v="1.5383695934465831"/>
    <n v="10747"/>
    <n v="16532.858020770429"/>
  </r>
  <r>
    <x v="2"/>
    <s v="NORTE               "/>
    <s v="R9001906"/>
    <s v="ATIVIDADES DE SONORIZACAO E DE ILUMINACAO                        "/>
    <x v="4"/>
    <x v="1"/>
    <x v="1"/>
    <x v="3"/>
    <n v="1.5383695934465831"/>
    <n v="53103"/>
    <n v="81692.040520793904"/>
  </r>
  <r>
    <x v="3"/>
    <s v="NORTE               "/>
    <s v="G4647802"/>
    <s v="COMERCIO ATACADISTA DE LIVROS, JORNAIS E OUTRAS PUBLICACOES      "/>
    <x v="2"/>
    <x v="1"/>
    <x v="1"/>
    <x v="3"/>
    <n v="1.5383695934465831"/>
    <n v="5844"/>
    <n v="8990.2319041018309"/>
  </r>
  <r>
    <x v="3"/>
    <s v="NORTE               "/>
    <s v="J5911102"/>
    <s v="PRODUCAO DE FILMES PARA PUBLICIDADE                              "/>
    <x v="5"/>
    <x v="1"/>
    <x v="1"/>
    <x v="3"/>
    <n v="1.5383695934465831"/>
    <n v="4294"/>
    <n v="6605.7590342596277"/>
  </r>
  <r>
    <x v="3"/>
    <s v="NORTE               "/>
    <s v="J5911102"/>
    <s v="PRODUCAO DE FILMES PARA PUBLICIDADE                              "/>
    <x v="5"/>
    <x v="1"/>
    <x v="1"/>
    <x v="3"/>
    <n v="1.5383695934465831"/>
    <n v="5907"/>
    <n v="9087.1491884889656"/>
  </r>
  <r>
    <x v="4"/>
    <s v="NORDESTE            "/>
    <s v="C1811301"/>
    <s v="IMPRESSAO DE JORNAIS                                             "/>
    <x v="0"/>
    <x v="1"/>
    <x v="1"/>
    <x v="3"/>
    <n v="1.5383695934465831"/>
    <n v="9856"/>
    <n v="15162.170713009524"/>
  </r>
  <r>
    <x v="4"/>
    <s v="NORDESTE            "/>
    <s v="C1811302"/>
    <s v="IMPRESSAO DE LIVROS, REVISTAS E OUTRAS PUBLICACOES PERIODICAS    "/>
    <x v="0"/>
    <x v="1"/>
    <x v="1"/>
    <x v="3"/>
    <n v="1.5383695934465831"/>
    <n v="2277"/>
    <n v="3502.8675642778699"/>
  </r>
  <r>
    <x v="4"/>
    <s v="NORDESTE            "/>
    <s v="C1811302"/>
    <s v="IMPRESSAO DE LIVROS, REVISTAS E OUTRAS PUBLICACOES PERIODICAS    "/>
    <x v="0"/>
    <x v="1"/>
    <x v="1"/>
    <x v="3"/>
    <n v="1.5383695934465831"/>
    <n v="25129"/>
    <n v="38657.68951371919"/>
  </r>
  <r>
    <x v="4"/>
    <s v="NORDESTE            "/>
    <s v="C1811302"/>
    <s v="IMPRESSAO DE LIVROS, REVISTAS E OUTRAS PUBLICACOES PERIODICAS    "/>
    <x v="0"/>
    <x v="1"/>
    <x v="1"/>
    <x v="3"/>
    <n v="1.5383695934465831"/>
    <n v="21080"/>
    <n v="32428.831029853973"/>
  </r>
  <r>
    <x v="4"/>
    <s v="NORDESTE            "/>
    <s v="C1811302"/>
    <s v="IMPRESSAO DE LIVROS, REVISTAS E OUTRAS PUBLICACOES PERIODICAS    "/>
    <x v="0"/>
    <x v="1"/>
    <x v="1"/>
    <x v="3"/>
    <n v="1.5383695934465831"/>
    <n v="24351"/>
    <n v="37460.837970017747"/>
  </r>
  <r>
    <x v="4"/>
    <s v="NORDESTE            "/>
    <s v="G4647802"/>
    <s v="COMERCIO ATACADISTA DE LIVROS, JORNAIS E OUTRAS PUBLICACOES      "/>
    <x v="2"/>
    <x v="1"/>
    <x v="1"/>
    <x v="3"/>
    <n v="1.5383695934465831"/>
    <n v="18795"/>
    <n v="28913.656508828528"/>
  </r>
  <r>
    <x v="4"/>
    <s v="NORDESTE            "/>
    <s v="G4647802"/>
    <s v="COMERCIO ATACADISTA DE LIVROS, JORNAIS E OUTRAS PUBLICACOES      "/>
    <x v="2"/>
    <x v="1"/>
    <x v="1"/>
    <x v="3"/>
    <n v="1.5383695934465831"/>
    <n v="6675"/>
    <n v="10268.617036255942"/>
  </r>
  <r>
    <x v="4"/>
    <s v="NORDESTE            "/>
    <s v="G4649407"/>
    <s v="COMERCIO ATACADISTA DE FILMES, CDS, DVDS, FITAS E DISCOS         "/>
    <x v="0"/>
    <x v="1"/>
    <x v="1"/>
    <x v="3"/>
    <n v="1.5383695934465831"/>
    <n v="7501"/>
    <n v="11539.310320442819"/>
  </r>
  <r>
    <x v="4"/>
    <s v="NORDESTE            "/>
    <s v="G4649407"/>
    <s v="COMERCIO ATACADISTA DE FILMES, CDS, DVDS, FITAS E DISCOS         "/>
    <x v="0"/>
    <x v="1"/>
    <x v="1"/>
    <x v="3"/>
    <n v="1.5383695934465831"/>
    <n v="3561"/>
    <n v="5478.1341222632827"/>
  </r>
  <r>
    <x v="4"/>
    <s v="NORDESTE            "/>
    <s v="G4649407"/>
    <s v="COMERCIO ATACADISTA DE FILMES, CDS, DVDS, FITAS E DISCOS         "/>
    <x v="0"/>
    <x v="1"/>
    <x v="1"/>
    <x v="3"/>
    <n v="1.5383695934465831"/>
    <n v="3266"/>
    <n v="5024.3150921965407"/>
  </r>
  <r>
    <x v="4"/>
    <s v="NORDESTE            "/>
    <s v="G4756300"/>
    <s v="COM VAREJISTA ESPECIALIZADO DE INSTRUMENTOS MUSICAIS E ACESSORIO "/>
    <x v="3"/>
    <x v="1"/>
    <x v="1"/>
    <x v="3"/>
    <n v="1.5383695934465831"/>
    <n v="50000"/>
    <n v="76918.479672329151"/>
  </r>
  <r>
    <x v="4"/>
    <s v="NORDESTE            "/>
    <s v="G4756300"/>
    <s v="COM VAREJISTA ESPECIALIZADO DE INSTRUMENTOS MUSICAIS E ACESSORIO "/>
    <x v="3"/>
    <x v="1"/>
    <x v="1"/>
    <x v="3"/>
    <n v="1.5383695934465831"/>
    <n v="73499"/>
    <n v="113068.62674873041"/>
  </r>
  <r>
    <x v="4"/>
    <s v="NORDESTE            "/>
    <s v="G4756300"/>
    <s v="COM VAREJISTA ESPECIALIZADO DE INSTRUMENTOS MUSICAIS E ACESSORIO "/>
    <x v="3"/>
    <x v="1"/>
    <x v="1"/>
    <x v="3"/>
    <n v="1.5383695934465831"/>
    <n v="26213"/>
    <n v="40325.28215301528"/>
  </r>
  <r>
    <x v="4"/>
    <s v="NORDESTE            "/>
    <s v="G4756300"/>
    <s v="COM VAREJISTA ESPECIALIZADO DE INSTRUMENTOS MUSICAIS E ACESSORIO "/>
    <x v="3"/>
    <x v="1"/>
    <x v="1"/>
    <x v="3"/>
    <n v="1.5383695934465831"/>
    <n v="71015"/>
    <n v="109247.3166786091"/>
  </r>
  <r>
    <x v="4"/>
    <s v="NORDESTE            "/>
    <s v="G4761001"/>
    <s v="COMERCIO VAREJISTA DE LIVROS                                     "/>
    <x v="2"/>
    <x v="1"/>
    <x v="1"/>
    <x v="3"/>
    <n v="1.5383695934465831"/>
    <n v="7723"/>
    <n v="11880.828370187961"/>
  </r>
  <r>
    <x v="4"/>
    <s v="NORDESTE            "/>
    <s v="G4761001"/>
    <s v="COMERCIO VAREJISTA DE LIVROS                                     "/>
    <x v="2"/>
    <x v="1"/>
    <x v="1"/>
    <x v="3"/>
    <n v="1.5383695934465831"/>
    <n v="154338"/>
    <n v="237428.88631335873"/>
  </r>
  <r>
    <x v="4"/>
    <s v="NORDESTE            "/>
    <s v="G4761001"/>
    <s v="COMERCIO VAREJISTA DE LIVROS                                     "/>
    <x v="2"/>
    <x v="1"/>
    <x v="1"/>
    <x v="3"/>
    <n v="1.5383695934465831"/>
    <n v="17755"/>
    <n v="27313.752131644083"/>
  </r>
  <r>
    <x v="4"/>
    <s v="NORDESTE            "/>
    <s v="G4761001"/>
    <s v="COMERCIO VAREJISTA DE LIVROS                                     "/>
    <x v="2"/>
    <x v="1"/>
    <x v="1"/>
    <x v="3"/>
    <n v="1.5383695934465831"/>
    <n v="4870"/>
    <n v="7491.8599200848594"/>
  </r>
  <r>
    <x v="4"/>
    <s v="NORDESTE            "/>
    <s v="G4761001"/>
    <s v="COMERCIO VAREJISTA DE LIVROS                                     "/>
    <x v="2"/>
    <x v="1"/>
    <x v="1"/>
    <x v="3"/>
    <n v="1.5383695934465831"/>
    <n v="88378"/>
    <n v="135958.02792962213"/>
  </r>
  <r>
    <x v="4"/>
    <s v="NORDESTE            "/>
    <s v="G4761002"/>
    <s v="COMERCIO VAREJISTA DE JORNAIS E REVISTAS                         "/>
    <x v="2"/>
    <x v="1"/>
    <x v="1"/>
    <x v="3"/>
    <n v="1.5383695934465831"/>
    <n v="2588"/>
    <n v="3981.3005078397568"/>
  </r>
  <r>
    <x v="4"/>
    <s v="NORDESTE            "/>
    <s v="G4761002"/>
    <s v="COMERCIO VAREJISTA DE JORNAIS E REVISTAS                         "/>
    <x v="2"/>
    <x v="1"/>
    <x v="1"/>
    <x v="3"/>
    <n v="1.5383695934465831"/>
    <n v="51235"/>
    <n v="78818.366120235689"/>
  </r>
  <r>
    <x v="4"/>
    <s v="NORDESTE            "/>
    <s v="G4761002"/>
    <s v="COMERCIO VAREJISTA DE JORNAIS E REVISTAS                         "/>
    <x v="2"/>
    <x v="1"/>
    <x v="1"/>
    <x v="3"/>
    <n v="1.5383695934465831"/>
    <n v="144"/>
    <n v="221.52522145630797"/>
  </r>
  <r>
    <x v="4"/>
    <s v="NORDESTE            "/>
    <s v="G4761002"/>
    <s v="COMERCIO VAREJISTA DE JORNAIS E REVISTAS                         "/>
    <x v="2"/>
    <x v="1"/>
    <x v="1"/>
    <x v="3"/>
    <n v="1.5383695934465831"/>
    <n v="34091"/>
    <n v="52444.557810187463"/>
  </r>
  <r>
    <x v="4"/>
    <s v="NORDESTE            "/>
    <s v="G4762800"/>
    <s v="COMERCIO VAREJISTA DE DISCOS, CDS, DVDS E FITAS                  "/>
    <x v="3"/>
    <x v="1"/>
    <x v="1"/>
    <x v="3"/>
    <n v="1.5383695934465831"/>
    <n v="8636"/>
    <n v="13285.359809004691"/>
  </r>
  <r>
    <x v="4"/>
    <s v="NORDESTE            "/>
    <s v="G4762800"/>
    <s v="COMERCIO VAREJISTA DE DISCOS, CDS, DVDS E FITAS                  "/>
    <x v="3"/>
    <x v="1"/>
    <x v="1"/>
    <x v="3"/>
    <n v="1.5383695934465831"/>
    <n v="6385"/>
    <n v="9822.4898541564326"/>
  </r>
  <r>
    <x v="4"/>
    <s v="NORDESTE            "/>
    <s v="G4762800"/>
    <s v="COMERCIO VAREJISTA DE DISCOS, CDS, DVDS E FITAS                  "/>
    <x v="3"/>
    <x v="1"/>
    <x v="1"/>
    <x v="3"/>
    <n v="1.5383695934465831"/>
    <n v="231042"/>
    <n v="355427.98760908545"/>
  </r>
  <r>
    <x v="4"/>
    <s v="NORDESTE            "/>
    <s v="J5811500"/>
    <s v="EDICAO DE LIVROS                                                 "/>
    <x v="2"/>
    <x v="1"/>
    <x v="1"/>
    <x v="3"/>
    <n v="1.5383695934465831"/>
    <n v="12151"/>
    <n v="18692.728929969431"/>
  </r>
  <r>
    <x v="4"/>
    <s v="NORDESTE            "/>
    <s v="J5811500"/>
    <s v="EDICAO DE LIVROS                                                 "/>
    <x v="2"/>
    <x v="1"/>
    <x v="1"/>
    <x v="3"/>
    <n v="1.5383695934465831"/>
    <n v="41399"/>
    <n v="63686.96279909509"/>
  </r>
  <r>
    <x v="4"/>
    <s v="NORDESTE            "/>
    <s v="J5819100"/>
    <s v="EDICAO DE CADASTROS, LISTAS E OUTROS PRODUTOS GRAFICOS           "/>
    <x v="0"/>
    <x v="1"/>
    <x v="1"/>
    <x v="3"/>
    <n v="1.5383695934465831"/>
    <n v="1271"/>
    <n v="1955.267753270607"/>
  </r>
  <r>
    <x v="4"/>
    <s v="NORDESTE            "/>
    <s v="J5819100"/>
    <s v="EDICAO DE CADASTROS, LISTAS E OUTROS PRODUTOS GRAFICOS           "/>
    <x v="0"/>
    <x v="1"/>
    <x v="1"/>
    <x v="3"/>
    <n v="1.5383695934465831"/>
    <n v="2081"/>
    <n v="3201.3471239623395"/>
  </r>
  <r>
    <x v="4"/>
    <s v="NORDESTE            "/>
    <s v="J5822101"/>
    <s v="EDICAO INTEGRADA A IMPRESSAO DE JORNAIS DIARIOS                  "/>
    <x v="2"/>
    <x v="1"/>
    <x v="1"/>
    <x v="3"/>
    <n v="1.5383695934465831"/>
    <n v="47004"/>
    <n v="72309.524370363186"/>
  </r>
  <r>
    <x v="4"/>
    <s v="NORDESTE            "/>
    <s v="J5829800"/>
    <s v="EDICAO INTEGRADA IMPRESSAO CADASTRO LISTA OUTRO PRODUTO GRAFICO  "/>
    <x v="0"/>
    <x v="1"/>
    <x v="1"/>
    <x v="3"/>
    <n v="1.5383695934465831"/>
    <n v="29049"/>
    <n v="44688.098320029792"/>
  </r>
  <r>
    <x v="4"/>
    <s v="NORDESTE            "/>
    <s v="J5829800"/>
    <s v="EDICAO INTEGRADA IMPRESSAO CADASTRO LISTA OUTRO PRODUTO GRAFICO  "/>
    <x v="0"/>
    <x v="1"/>
    <x v="1"/>
    <x v="3"/>
    <n v="1.5383695934465831"/>
    <n v="85372"/>
    <n v="131333.6889317217"/>
  </r>
  <r>
    <x v="4"/>
    <s v="NORDESTE            "/>
    <s v="J5829800"/>
    <s v="EDICAO INTEGRADA IMPRESSAO CADASTRO LISTA OUTRO PRODUTO GRAFICO  "/>
    <x v="0"/>
    <x v="1"/>
    <x v="1"/>
    <x v="3"/>
    <n v="1.5383695934465831"/>
    <n v="6466"/>
    <n v="9947.0977912256058"/>
  </r>
  <r>
    <x v="4"/>
    <s v="NORDESTE            "/>
    <s v="J5829800"/>
    <s v="EDICAO INTEGRADA IMPRESSAO CADASTRO LISTA OUTRO PRODUTO GRAFICO  "/>
    <x v="0"/>
    <x v="1"/>
    <x v="1"/>
    <x v="3"/>
    <n v="1.5383695934465831"/>
    <n v="5000"/>
    <n v="7691.8479672329158"/>
  </r>
  <r>
    <x v="4"/>
    <s v="NORDESTE            "/>
    <s v="J5829800"/>
    <s v="EDICAO INTEGRADA IMPRESSAO CADASTRO LISTA OUTRO PRODUTO GRAFICO  "/>
    <x v="0"/>
    <x v="1"/>
    <x v="1"/>
    <x v="3"/>
    <n v="1.5383695934465831"/>
    <n v="56027"/>
    <n v="86190.233212031715"/>
  </r>
  <r>
    <x v="4"/>
    <s v="NORDESTE            "/>
    <s v="J5912099"/>
    <s v="ATIV POS-PROD CINEMATOG VIDEO PROG TELEVISAO NAO ESPECI ANTERIOR "/>
    <x v="5"/>
    <x v="1"/>
    <x v="1"/>
    <x v="3"/>
    <n v="1.5383695934465831"/>
    <n v="74830"/>
    <n v="115116.19667760782"/>
  </r>
  <r>
    <x v="4"/>
    <s v="NORDESTE            "/>
    <s v="J5920100"/>
    <s v="ATIVIDADES DE GRAVACAO DE SOM E DE EDICAO DE MUSICA              "/>
    <x v="3"/>
    <x v="1"/>
    <x v="1"/>
    <x v="3"/>
    <n v="1.5383695934465831"/>
    <n v="6044"/>
    <n v="9297.9058227911482"/>
  </r>
  <r>
    <x v="4"/>
    <s v="NORDESTE            "/>
    <s v="J5920100"/>
    <s v="ATIVIDADES DE GRAVACAO DE SOM E DE EDICAO DE MUSICA              "/>
    <x v="3"/>
    <x v="1"/>
    <x v="1"/>
    <x v="3"/>
    <n v="1.5383695934465831"/>
    <n v="4603"/>
    <n v="7081.1152386346221"/>
  </r>
  <r>
    <x v="4"/>
    <s v="NORDESTE            "/>
    <s v="J5920100"/>
    <s v="ATIVIDADES DE GRAVACAO DE SOM E DE EDICAO DE MUSICA              "/>
    <x v="3"/>
    <x v="1"/>
    <x v="1"/>
    <x v="3"/>
    <n v="1.5383695934465831"/>
    <n v="34389"/>
    <n v="52902.991949034549"/>
  </r>
  <r>
    <x v="4"/>
    <s v="NORDESTE            "/>
    <s v="J6010100"/>
    <s v="ATIVIDADES DE RADIO                                              "/>
    <x v="5"/>
    <x v="1"/>
    <x v="1"/>
    <x v="3"/>
    <n v="1.5383695934465831"/>
    <n v="14000"/>
    <n v="21537.174308252164"/>
  </r>
  <r>
    <x v="4"/>
    <s v="NORDESTE            "/>
    <s v="J6010100"/>
    <s v="ATIVIDADES DE RADIO                                              "/>
    <x v="5"/>
    <x v="1"/>
    <x v="1"/>
    <x v="3"/>
    <n v="1.5383695934465831"/>
    <n v="10000"/>
    <n v="15383.695934465832"/>
  </r>
  <r>
    <x v="4"/>
    <s v="NORDESTE            "/>
    <s v="J6010100"/>
    <s v="ATIVIDADES DE RADIO                                              "/>
    <x v="5"/>
    <x v="1"/>
    <x v="1"/>
    <x v="3"/>
    <n v="1.5383695934465831"/>
    <n v="6234"/>
    <n v="9590.1960455459994"/>
  </r>
  <r>
    <x v="4"/>
    <s v="NORDESTE            "/>
    <s v="J6021700"/>
    <s v="ATIVIDADES DE TELEVISAO ABERTA                                   "/>
    <x v="5"/>
    <x v="1"/>
    <x v="1"/>
    <x v="3"/>
    <n v="1.5383695934465831"/>
    <n v="6200"/>
    <n v="9537.8914793688145"/>
  </r>
  <r>
    <x v="4"/>
    <s v="NORDESTE            "/>
    <s v="J6021700"/>
    <s v="ATIVIDADES DE TELEVISAO ABERTA                                   "/>
    <x v="5"/>
    <x v="1"/>
    <x v="1"/>
    <x v="3"/>
    <n v="1.5383695934465831"/>
    <n v="12400"/>
    <n v="19075.782958737629"/>
  </r>
  <r>
    <x v="4"/>
    <s v="NORDESTE            "/>
    <s v="J6021700"/>
    <s v="ATIVIDADES DE TELEVISAO ABERTA                                   "/>
    <x v="5"/>
    <x v="1"/>
    <x v="1"/>
    <x v="3"/>
    <n v="1.5383695934465831"/>
    <n v="375434"/>
    <n v="577556.2499460245"/>
  </r>
  <r>
    <x v="4"/>
    <s v="NORDESTE            "/>
    <s v="J6021700"/>
    <s v="ATIVIDADES DE TELEVISAO ABERTA                                   "/>
    <x v="5"/>
    <x v="1"/>
    <x v="1"/>
    <x v="3"/>
    <n v="1.5383695934465831"/>
    <n v="12400"/>
    <n v="19075.782958737629"/>
  </r>
  <r>
    <x v="4"/>
    <s v="NORDESTE            "/>
    <s v="R9001902"/>
    <s v="PRODUCAO MUSICAL                                                 "/>
    <x v="4"/>
    <x v="1"/>
    <x v="1"/>
    <x v="3"/>
    <n v="1.5383695934465831"/>
    <n v="3729"/>
    <n v="5736.5802139623083"/>
  </r>
  <r>
    <x v="4"/>
    <s v="NORDESTE            "/>
    <s v="R9001902"/>
    <s v="PRODUCAO MUSICAL                                                 "/>
    <x v="4"/>
    <x v="1"/>
    <x v="1"/>
    <x v="3"/>
    <n v="1.5383695934465831"/>
    <n v="44895"/>
    <n v="69065.102897784353"/>
  </r>
  <r>
    <x v="4"/>
    <s v="NORDESTE            "/>
    <s v="R9001902"/>
    <s v="PRODUCAO MUSICAL                                                 "/>
    <x v="4"/>
    <x v="1"/>
    <x v="1"/>
    <x v="3"/>
    <n v="1.5383695934465831"/>
    <n v="5246"/>
    <n v="8070.2868872207746"/>
  </r>
  <r>
    <x v="4"/>
    <s v="NORDESTE            "/>
    <s v="R9001904"/>
    <s v="PRODUCAO DE ESPETACULOS CIRCENSES, DE MARIONETES E SIMILARES     "/>
    <x v="4"/>
    <x v="1"/>
    <x v="1"/>
    <x v="3"/>
    <n v="1.5383695934465831"/>
    <n v="60219"/>
    <n v="92639.078547759782"/>
  </r>
  <r>
    <x v="4"/>
    <s v="NORDESTE            "/>
    <s v="R9001905"/>
    <s v="PRODUCAO DE ESPETACULOS DE RODEIOS, VAQUEJADAS E SIMILARES       "/>
    <x v="4"/>
    <x v="1"/>
    <x v="1"/>
    <x v="3"/>
    <n v="1.5383695934465831"/>
    <n v="57587"/>
    <n v="88590.089777808374"/>
  </r>
  <r>
    <x v="4"/>
    <s v="NORDESTE            "/>
    <s v="R9001906"/>
    <s v="ATIVIDADES DE SONORIZACAO E DE ILUMINACAO                        "/>
    <x v="4"/>
    <x v="1"/>
    <x v="1"/>
    <x v="3"/>
    <n v="1.5383695934465831"/>
    <n v="107820"/>
    <n v="165867.00956541058"/>
  </r>
  <r>
    <x v="4"/>
    <s v="NORDESTE            "/>
    <s v="R9001906"/>
    <s v="ATIVIDADES DE SONORIZACAO E DE ILUMINACAO                        "/>
    <x v="4"/>
    <x v="1"/>
    <x v="1"/>
    <x v="3"/>
    <n v="1.5383695934465831"/>
    <n v="607"/>
    <n v="933.79034322207588"/>
  </r>
  <r>
    <x v="4"/>
    <s v="NORDESTE            "/>
    <s v="R9001906"/>
    <s v="ATIVIDADES DE SONORIZACAO E DE ILUMINACAO                        "/>
    <x v="4"/>
    <x v="1"/>
    <x v="1"/>
    <x v="3"/>
    <n v="1.5383695934465831"/>
    <n v="10072"/>
    <n v="15494.458545193986"/>
  </r>
  <r>
    <x v="4"/>
    <s v="NORDESTE            "/>
    <s v="R9001999"/>
    <s v="ARTE CENICA ESPETAC ATIVI COMPLEMENTARES NAO ESPECI ANTERIOR     "/>
    <x v="4"/>
    <x v="1"/>
    <x v="1"/>
    <x v="3"/>
    <n v="1.5383695934465831"/>
    <n v="7297"/>
    <n v="11225.482923379717"/>
  </r>
  <r>
    <x v="4"/>
    <s v="NORDESTE            "/>
    <s v="R9001999"/>
    <s v="ARTE CENICA ESPETAC ATIVI COMPLEMENTARES NAO ESPECI ANTERIOR     "/>
    <x v="4"/>
    <x v="1"/>
    <x v="1"/>
    <x v="3"/>
    <n v="1.5383695934465831"/>
    <n v="39946"/>
    <n v="61451.711779817211"/>
  </r>
  <r>
    <x v="4"/>
    <s v="NORDESTE            "/>
    <s v="R9001999"/>
    <s v="ARTE CENICA ESPETAC ATIVI COMPLEMENTARES NAO ESPECI ANTERIOR     "/>
    <x v="4"/>
    <x v="1"/>
    <x v="1"/>
    <x v="3"/>
    <n v="1.5383695934465831"/>
    <n v="49681"/>
    <n v="76427.73977201969"/>
  </r>
  <r>
    <x v="4"/>
    <s v="NORDESTE            "/>
    <s v="R9002701"/>
    <s v="ATIVI ARTISTA PLASTICO, JORNALISTAS INDEPENDENTES E ESCRITORES   "/>
    <x v="6"/>
    <x v="1"/>
    <x v="1"/>
    <x v="3"/>
    <n v="1.5383695934465831"/>
    <n v="10000"/>
    <n v="15383.695934465832"/>
  </r>
  <r>
    <x v="4"/>
    <s v="NORDESTE            "/>
    <s v="R9003500"/>
    <s v="GESTAO ESPACO P/ARTE CENICA ESPETACULO OUTRA ATIVIDADE ARTISTICA "/>
    <x v="4"/>
    <x v="1"/>
    <x v="1"/>
    <x v="3"/>
    <n v="1.5383695934465831"/>
    <n v="10000"/>
    <n v="15383.695934465832"/>
  </r>
  <r>
    <x v="4"/>
    <s v="NORDESTE            "/>
    <s v="R9101500"/>
    <s v="ATIVIDADES DE BIBLIOTECAS E ARQUIVOS                             "/>
    <x v="1"/>
    <x v="0"/>
    <x v="0"/>
    <x v="3"/>
    <n v="1.5383695934465831"/>
    <n v="179000"/>
    <n v="275368.15722693835"/>
  </r>
  <r>
    <x v="4"/>
    <s v="NORDESTE            "/>
    <s v="R9101500"/>
    <s v="ATIVIDADES DE BIBLIOTECAS E ARQUIVOS                             "/>
    <x v="1"/>
    <x v="0"/>
    <x v="0"/>
    <x v="3"/>
    <n v="1.5383695934465831"/>
    <n v="175802"/>
    <n v="270448.45126709621"/>
  </r>
  <r>
    <x v="4"/>
    <s v="NORDESTE            "/>
    <s v="R9102300"/>
    <s v="ATV MUSEUS EXPLOR REST ART CONSERV LUGAR PRED HIST ATRCAO SIMIL  "/>
    <x v="1"/>
    <x v="0"/>
    <x v="0"/>
    <x v="3"/>
    <n v="1.5383695934465831"/>
    <n v="460224"/>
    <n v="707994.60777436022"/>
  </r>
  <r>
    <x v="4"/>
    <s v="NORDESTE            "/>
    <s v="R9102302"/>
    <s v="RESTAURACAO E CONSERVACAO DE LUGARES E PREDIOS HISTORICOS        "/>
    <x v="1"/>
    <x v="0"/>
    <x v="0"/>
    <x v="3"/>
    <n v="1.5383695934465831"/>
    <n v="3629500"/>
    <n v="5583512.4394143736"/>
  </r>
  <r>
    <x v="4"/>
    <s v="NORDESTE            "/>
    <s v="S9493600"/>
    <s v="ATIVIDADES DE ORGANIZACOES ASSOCIATIVAS LIGADAS A CULTURA E ARTE "/>
    <x v="4"/>
    <x v="1"/>
    <x v="1"/>
    <x v="3"/>
    <n v="1.5383695934465831"/>
    <n v="16182"/>
    <n v="24893.896761152606"/>
  </r>
  <r>
    <x v="5"/>
    <s v="NORDESTE            "/>
    <s v="C1811302"/>
    <s v="IMPRESSAO DE LIVROS, REVISTAS E OUTRAS PUBLICACOES PERIODICAS    "/>
    <x v="0"/>
    <x v="1"/>
    <x v="1"/>
    <x v="3"/>
    <n v="1.5383695934465831"/>
    <n v="178600"/>
    <n v="274752.80938955973"/>
  </r>
  <r>
    <x v="5"/>
    <s v="NORDESTE            "/>
    <s v="C1811302"/>
    <s v="IMPRESSAO DE LIVROS, REVISTAS E OUTRAS PUBLICACOES PERIODICAS    "/>
    <x v="0"/>
    <x v="1"/>
    <x v="1"/>
    <x v="3"/>
    <n v="1.5383695934465831"/>
    <n v="3814"/>
    <n v="5867.3416294052677"/>
  </r>
  <r>
    <x v="5"/>
    <s v="NORDESTE            "/>
    <s v="C1811302"/>
    <s v="IMPRESSAO DE LIVROS, REVISTAS E OUTRAS PUBLICACOES PERIODICAS    "/>
    <x v="0"/>
    <x v="1"/>
    <x v="1"/>
    <x v="3"/>
    <n v="1.5383695934465831"/>
    <n v="15586"/>
    <n v="23977.028483458445"/>
  </r>
  <r>
    <x v="5"/>
    <s v="NORDESTE            "/>
    <s v="C1811302"/>
    <s v="IMPRESSAO DE LIVROS, REVISTAS E OUTRAS PUBLICACOES PERIODICAS    "/>
    <x v="0"/>
    <x v="1"/>
    <x v="1"/>
    <x v="3"/>
    <n v="1.5383695934465831"/>
    <n v="13448"/>
    <n v="20687.994292669649"/>
  </r>
  <r>
    <x v="5"/>
    <s v="NORDESTE            "/>
    <s v="G4647802"/>
    <s v="COMERCIO ATACADISTA DE LIVROS, JORNAIS E OUTRAS PUBLICACOES      "/>
    <x v="2"/>
    <x v="1"/>
    <x v="1"/>
    <x v="3"/>
    <n v="1.5383695934465831"/>
    <n v="3694"/>
    <n v="5682.7372781916783"/>
  </r>
  <r>
    <x v="5"/>
    <s v="NORDESTE            "/>
    <s v="G4647802"/>
    <s v="COMERCIO ATACADISTA DE LIVROS, JORNAIS E OUTRAS PUBLICACOES      "/>
    <x v="2"/>
    <x v="1"/>
    <x v="1"/>
    <x v="3"/>
    <n v="1.5383695934465831"/>
    <n v="5713"/>
    <n v="8788.7054873603283"/>
  </r>
  <r>
    <x v="5"/>
    <s v="NORDESTE            "/>
    <s v="G4647802"/>
    <s v="COMERCIO ATACADISTA DE LIVROS, JORNAIS E OUTRAS PUBLICACOES      "/>
    <x v="2"/>
    <x v="1"/>
    <x v="1"/>
    <x v="3"/>
    <n v="1.5383695934465831"/>
    <n v="140886"/>
    <n v="216734.73854231532"/>
  </r>
  <r>
    <x v="5"/>
    <s v="NORDESTE            "/>
    <s v="G4756300"/>
    <s v="COM VAREJISTA ESPECIALIZADO DE INSTRUMENTOS MUSICAIS E ACESSORIO "/>
    <x v="3"/>
    <x v="1"/>
    <x v="1"/>
    <x v="3"/>
    <n v="1.5383695934465831"/>
    <n v="12100"/>
    <n v="18614.272080703657"/>
  </r>
  <r>
    <x v="5"/>
    <s v="NORDESTE            "/>
    <s v="G4756300"/>
    <s v="COM VAREJISTA ESPECIALIZADO DE INSTRUMENTOS MUSICAIS E ACESSORIO "/>
    <x v="3"/>
    <x v="1"/>
    <x v="1"/>
    <x v="3"/>
    <n v="1.5383695934465831"/>
    <n v="84404"/>
    <n v="129844.54716526539"/>
  </r>
  <r>
    <x v="5"/>
    <s v="NORDESTE            "/>
    <s v="G4761001"/>
    <s v="COMERCIO VAREJISTA DE LIVROS                                     "/>
    <x v="2"/>
    <x v="1"/>
    <x v="1"/>
    <x v="3"/>
    <n v="1.5383695934465831"/>
    <n v="65556"/>
    <n v="100849.35706798419"/>
  </r>
  <r>
    <x v="5"/>
    <s v="NORDESTE            "/>
    <s v="G4761001"/>
    <s v="COMERCIO VAREJISTA DE LIVROS                                     "/>
    <x v="2"/>
    <x v="1"/>
    <x v="1"/>
    <x v="3"/>
    <n v="1.5383695934465831"/>
    <n v="7194"/>
    <n v="11067.030855254719"/>
  </r>
  <r>
    <x v="5"/>
    <s v="NORDESTE            "/>
    <s v="G4761001"/>
    <s v="COMERCIO VAREJISTA DE LIVROS                                     "/>
    <x v="2"/>
    <x v="1"/>
    <x v="1"/>
    <x v="3"/>
    <n v="1.5383695934465831"/>
    <n v="11267"/>
    <n v="17332.810209362651"/>
  </r>
  <r>
    <x v="5"/>
    <s v="NORDESTE            "/>
    <s v="G4761001"/>
    <s v="COMERCIO VAREJISTA DE LIVROS                                     "/>
    <x v="2"/>
    <x v="1"/>
    <x v="1"/>
    <x v="3"/>
    <n v="1.5383695934465831"/>
    <n v="3492"/>
    <n v="5371.9866203154679"/>
  </r>
  <r>
    <x v="5"/>
    <s v="NORDESTE            "/>
    <s v="G4761001"/>
    <s v="COMERCIO VAREJISTA DE LIVROS                                     "/>
    <x v="2"/>
    <x v="1"/>
    <x v="1"/>
    <x v="3"/>
    <n v="1.5383695934465831"/>
    <n v="35655"/>
    <n v="54850.567854337918"/>
  </r>
  <r>
    <x v="5"/>
    <s v="NORDESTE            "/>
    <s v="G4762800"/>
    <s v="COMERCIO VAREJISTA DE DISCOS, CDS, DVDS E FITAS                  "/>
    <x v="3"/>
    <x v="1"/>
    <x v="1"/>
    <x v="3"/>
    <n v="1.5383695934465831"/>
    <n v="3803"/>
    <n v="5850.4195638773554"/>
  </r>
  <r>
    <x v="5"/>
    <s v="NORDESTE            "/>
    <s v="G4762800"/>
    <s v="COMERCIO VAREJISTA DE DISCOS, CDS, DVDS E FITAS                  "/>
    <x v="3"/>
    <x v="1"/>
    <x v="1"/>
    <x v="3"/>
    <n v="1.5383695934465831"/>
    <n v="6745"/>
    <n v="10376.302907797202"/>
  </r>
  <r>
    <x v="5"/>
    <s v="NORDESTE            "/>
    <s v="J5821200"/>
    <s v="EDICAO INTEGRADA A IMPRESSAO DE LIVROS                           "/>
    <x v="2"/>
    <x v="1"/>
    <x v="1"/>
    <x v="3"/>
    <n v="1.5383695934465831"/>
    <n v="87500"/>
    <n v="134607.33942657601"/>
  </r>
  <r>
    <x v="5"/>
    <s v="NORDESTE            "/>
    <s v="J5822101"/>
    <s v="EDICAO INTEGRADA A IMPRESSAO DE JORNAIS DIARIOS                  "/>
    <x v="2"/>
    <x v="1"/>
    <x v="1"/>
    <x v="3"/>
    <n v="1.5383695934465831"/>
    <n v="130900"/>
    <n v="201372.57978215773"/>
  </r>
  <r>
    <x v="5"/>
    <s v="NORDESTE            "/>
    <s v="J5829800"/>
    <s v="EDICAO INTEGRADA IMPRESSAO CADASTRO LISTA OUTRO PRODUTO GRAFICO  "/>
    <x v="0"/>
    <x v="1"/>
    <x v="1"/>
    <x v="3"/>
    <n v="1.5383695934465831"/>
    <n v="19140"/>
    <n v="29444.3940185676"/>
  </r>
  <r>
    <x v="5"/>
    <s v="NORDESTE            "/>
    <s v="J5829800"/>
    <s v="EDICAO INTEGRADA IMPRESSAO CADASTRO LISTA OUTRO PRODUTO GRAFICO  "/>
    <x v="0"/>
    <x v="1"/>
    <x v="1"/>
    <x v="3"/>
    <n v="1.5383695934465831"/>
    <n v="303293"/>
    <n v="466576.72910519451"/>
  </r>
  <r>
    <x v="5"/>
    <s v="NORDESTE            "/>
    <s v="J5829800"/>
    <s v="EDICAO INTEGRADA IMPRESSAO CADASTRO LISTA OUTRO PRODUTO GRAFICO  "/>
    <x v="0"/>
    <x v="1"/>
    <x v="1"/>
    <x v="3"/>
    <n v="1.5383695934465831"/>
    <n v="26972"/>
    <n v="41492.904674441241"/>
  </r>
  <r>
    <x v="5"/>
    <s v="NORDESTE            "/>
    <s v="J5911199"/>
    <s v="ATIV PD CINEMATOGRAFICA VIDEO PROG TELEVISAO NAO ESPECI ANTERIOR "/>
    <x v="5"/>
    <x v="1"/>
    <x v="0"/>
    <x v="3"/>
    <n v="1.5383695934465831"/>
    <n v="112500"/>
    <n v="173066.57926274059"/>
  </r>
  <r>
    <x v="5"/>
    <s v="NORDESTE            "/>
    <s v="J6010100"/>
    <s v="ATIVIDADES DE RADIO                                              "/>
    <x v="5"/>
    <x v="1"/>
    <x v="1"/>
    <x v="3"/>
    <n v="1.5383695934465831"/>
    <n v="90000"/>
    <n v="138453.26341019248"/>
  </r>
  <r>
    <x v="5"/>
    <s v="NORDESTE            "/>
    <s v="J6010100"/>
    <s v="ATIVIDADES DE RADIO                                              "/>
    <x v="5"/>
    <x v="1"/>
    <x v="1"/>
    <x v="3"/>
    <n v="1.5383695934465831"/>
    <n v="37978"/>
    <n v="58424.200419914334"/>
  </r>
  <r>
    <x v="5"/>
    <s v="NORDESTE            "/>
    <s v="P8592901"/>
    <s v="ENSINO DE DANCA                                                  "/>
    <x v="6"/>
    <x v="0"/>
    <x v="0"/>
    <x v="3"/>
    <n v="1.5383695934465831"/>
    <n v="120000"/>
    <n v="184604.35121358998"/>
  </r>
  <r>
    <x v="5"/>
    <s v="NORDESTE            "/>
    <s v="R9001902"/>
    <s v="PRODUCAO MUSICAL                                                 "/>
    <x v="4"/>
    <x v="1"/>
    <x v="1"/>
    <x v="3"/>
    <n v="1.5383695934465831"/>
    <n v="14508"/>
    <n v="22318.666061723026"/>
  </r>
  <r>
    <x v="5"/>
    <s v="NORDESTE            "/>
    <s v="R9001906"/>
    <s v="ATIVIDADES DE SONORIZACAO E DE ILUMINACAO                        "/>
    <x v="4"/>
    <x v="1"/>
    <x v="1"/>
    <x v="3"/>
    <n v="1.5383695934465831"/>
    <n v="7305"/>
    <n v="11237.78988012729"/>
  </r>
  <r>
    <x v="5"/>
    <s v="NORDESTE            "/>
    <s v="R9001906"/>
    <s v="ATIVIDADES DE SONORIZACAO E DE ILUMINACAO                        "/>
    <x v="4"/>
    <x v="1"/>
    <x v="1"/>
    <x v="3"/>
    <n v="1.5383695934465831"/>
    <n v="3649"/>
    <n v="5613.5106464865821"/>
  </r>
  <r>
    <x v="5"/>
    <s v="NORDESTE            "/>
    <s v="R9001999"/>
    <s v="ARTE CENICA ESPETAC ATIVI COMPLEMENTARES NAO ESPECI ANTERIOR     "/>
    <x v="4"/>
    <x v="0"/>
    <x v="0"/>
    <x v="3"/>
    <n v="1.5383695934465831"/>
    <n v="2700000"/>
    <n v="4153597.9023057744"/>
  </r>
  <r>
    <x v="5"/>
    <s v="NORDESTE            "/>
    <s v="R9001999"/>
    <s v="ARTE CENICA ESPETAC ATIVI COMPLEMENTARES NAO ESPECI ANTERIOR     "/>
    <x v="4"/>
    <x v="1"/>
    <x v="1"/>
    <x v="3"/>
    <n v="1.5383695934465831"/>
    <n v="3649"/>
    <n v="5613.5106464865821"/>
  </r>
  <r>
    <x v="5"/>
    <s v="NORDESTE            "/>
    <s v="R9001999"/>
    <s v="ARTE CENICA ESPETAC ATIVI COMPLEMENTARES NAO ESPECI ANTERIOR     "/>
    <x v="4"/>
    <x v="1"/>
    <x v="1"/>
    <x v="3"/>
    <n v="1.5383695934465831"/>
    <n v="4243"/>
    <n v="6527.3021849938523"/>
  </r>
  <r>
    <x v="5"/>
    <s v="NORDESTE            "/>
    <s v="R9101500"/>
    <s v="ATIVIDADES DE BIBLIOTECAS E ARQUIVOS                             "/>
    <x v="1"/>
    <x v="0"/>
    <x v="0"/>
    <x v="3"/>
    <n v="1.5383695934465831"/>
    <n v="227000"/>
    <n v="349209.89771237434"/>
  </r>
  <r>
    <x v="6"/>
    <s v="CENTRO OESTE        "/>
    <s v="C1811302"/>
    <s v="IMPRESSAO DE LIVROS, REVISTAS E OUTRAS PUBLICACOES PERIODICAS    "/>
    <x v="0"/>
    <x v="1"/>
    <x v="1"/>
    <x v="3"/>
    <n v="1.5383695934465831"/>
    <n v="4017"/>
    <n v="6179.6306568749242"/>
  </r>
  <r>
    <x v="6"/>
    <s v="CENTRO OESTE        "/>
    <s v="C1811302"/>
    <s v="IMPRESSAO DE LIVROS, REVISTAS E OUTRAS PUBLICACOES PERIODICAS    "/>
    <x v="0"/>
    <x v="1"/>
    <x v="1"/>
    <x v="3"/>
    <n v="1.5383695934465831"/>
    <n v="60000"/>
    <n v="92302.17560679499"/>
  </r>
  <r>
    <x v="6"/>
    <s v="CENTRO OESTE        "/>
    <s v="C1811302"/>
    <s v="IMPRESSAO DE LIVROS, REVISTAS E OUTRAS PUBLICACOES PERIODICAS    "/>
    <x v="0"/>
    <x v="1"/>
    <x v="1"/>
    <x v="3"/>
    <n v="1.5383695934465831"/>
    <n v="34395"/>
    <n v="52912.222166595224"/>
  </r>
  <r>
    <x v="6"/>
    <s v="CENTRO OESTE        "/>
    <s v="G4647802"/>
    <s v="COMERCIO ATACADISTA DE LIVROS, JORNAIS E OUTRAS PUBLICACOES      "/>
    <x v="2"/>
    <x v="1"/>
    <x v="1"/>
    <x v="3"/>
    <n v="1.5383695934465831"/>
    <n v="60119"/>
    <n v="92485.241588415127"/>
  </r>
  <r>
    <x v="6"/>
    <s v="CENTRO OESTE        "/>
    <s v="G4756300"/>
    <s v="COM VAREJISTA ESPECIALIZADO DE INSTRUMENTOS MUSICAIS E ACESSORIO "/>
    <x v="3"/>
    <x v="1"/>
    <x v="1"/>
    <x v="3"/>
    <n v="1.5383695934465831"/>
    <n v="3649"/>
    <n v="5613.5106464865821"/>
  </r>
  <r>
    <x v="6"/>
    <s v="CENTRO OESTE        "/>
    <s v="G4761001"/>
    <s v="COMERCIO VAREJISTA DE LIVROS                                     "/>
    <x v="2"/>
    <x v="1"/>
    <x v="1"/>
    <x v="3"/>
    <n v="1.5383695934465831"/>
    <n v="540487"/>
    <n v="831468.76645316335"/>
  </r>
  <r>
    <x v="6"/>
    <s v="CENTRO OESTE        "/>
    <s v="G4761001"/>
    <s v="COMERCIO VAREJISTA DE LIVROS                                     "/>
    <x v="2"/>
    <x v="1"/>
    <x v="1"/>
    <x v="3"/>
    <n v="1.5383695934465831"/>
    <n v="9673"/>
    <n v="14880.649077408798"/>
  </r>
  <r>
    <x v="6"/>
    <s v="CENTRO OESTE        "/>
    <s v="G4761001"/>
    <s v="COMERCIO VAREJISTA DE LIVROS                                     "/>
    <x v="2"/>
    <x v="1"/>
    <x v="1"/>
    <x v="3"/>
    <n v="1.5383695934465831"/>
    <n v="411269"/>
    <n v="632683.72432718275"/>
  </r>
  <r>
    <x v="6"/>
    <s v="CENTRO OESTE        "/>
    <s v="G4761001"/>
    <s v="COMERCIO VAREJISTA DE LIVROS                                     "/>
    <x v="2"/>
    <x v="1"/>
    <x v="1"/>
    <x v="3"/>
    <n v="1.5383695934465831"/>
    <n v="3062761"/>
    <n v="4711658.3943940504"/>
  </r>
  <r>
    <x v="6"/>
    <s v="CENTRO OESTE        "/>
    <s v="G4761001"/>
    <s v="COMERCIO VAREJISTA DE LIVROS                                     "/>
    <x v="2"/>
    <x v="1"/>
    <x v="1"/>
    <x v="3"/>
    <n v="1.5383695934465831"/>
    <n v="55499"/>
    <n v="85377.97406669191"/>
  </r>
  <r>
    <x v="6"/>
    <s v="CENTRO OESTE        "/>
    <s v="G4761001"/>
    <s v="COMERCIO VAREJISTA DE LIVROS                                     "/>
    <x v="2"/>
    <x v="1"/>
    <x v="1"/>
    <x v="3"/>
    <n v="1.5383695934465831"/>
    <n v="13703"/>
    <n v="21080.278538998529"/>
  </r>
  <r>
    <x v="6"/>
    <s v="CENTRO OESTE        "/>
    <s v="G4761001"/>
    <s v="COMERCIO VAREJISTA DE LIVROS                                     "/>
    <x v="2"/>
    <x v="1"/>
    <x v="1"/>
    <x v="3"/>
    <n v="1.5383695934465831"/>
    <n v="5536"/>
    <n v="8516.4140693202844"/>
  </r>
  <r>
    <x v="6"/>
    <s v="CENTRO OESTE        "/>
    <s v="G4761001"/>
    <s v="COMERCIO VAREJISTA DE LIVROS                                     "/>
    <x v="2"/>
    <x v="1"/>
    <x v="1"/>
    <x v="3"/>
    <n v="1.5383695934465831"/>
    <n v="61201"/>
    <n v="94149.757488524338"/>
  </r>
  <r>
    <x v="6"/>
    <s v="CENTRO OESTE        "/>
    <s v="G4761002"/>
    <s v="COMERCIO VAREJISTA DE JORNAIS E REVISTAS                         "/>
    <x v="2"/>
    <x v="1"/>
    <x v="1"/>
    <x v="3"/>
    <n v="1.5383695934465831"/>
    <n v="11676"/>
    <n v="17962.003373082305"/>
  </r>
  <r>
    <x v="6"/>
    <s v="CENTRO OESTE        "/>
    <s v="G4761002"/>
    <s v="COMERCIO VAREJISTA DE JORNAIS E REVISTAS                         "/>
    <x v="2"/>
    <x v="1"/>
    <x v="1"/>
    <x v="3"/>
    <n v="1.5383695934465831"/>
    <n v="4431"/>
    <n v="6816.5156685618094"/>
  </r>
  <r>
    <x v="6"/>
    <s v="CENTRO OESTE        "/>
    <s v="G4762800"/>
    <s v="COMERCIO VAREJISTA DE DISCOS, CDS, DVDS E FITAS                  "/>
    <x v="3"/>
    <x v="1"/>
    <x v="1"/>
    <x v="3"/>
    <n v="1.5383695934465831"/>
    <n v="985"/>
    <n v="1515.2940495448843"/>
  </r>
  <r>
    <x v="6"/>
    <s v="CENTRO OESTE        "/>
    <s v="G4762800"/>
    <s v="COMERCIO VAREJISTA DE DISCOS, CDS, DVDS E FITAS                  "/>
    <x v="3"/>
    <x v="1"/>
    <x v="1"/>
    <x v="3"/>
    <n v="1.5383695934465831"/>
    <n v="2705"/>
    <n v="4161.2897502730075"/>
  </r>
  <r>
    <x v="6"/>
    <s v="CENTRO OESTE        "/>
    <s v="J5811500"/>
    <s v="EDICAO DE LIVROS                                                 "/>
    <x v="2"/>
    <x v="1"/>
    <x v="1"/>
    <x v="3"/>
    <n v="1.5383695934465831"/>
    <n v="1129"/>
    <n v="1736.8192710011922"/>
  </r>
  <r>
    <x v="6"/>
    <s v="CENTRO OESTE        "/>
    <s v="J5811500"/>
    <s v="EDICAO DE LIVROS                                                 "/>
    <x v="2"/>
    <x v="1"/>
    <x v="1"/>
    <x v="3"/>
    <n v="1.5383695934465831"/>
    <n v="16829"/>
    <n v="25889.221888112548"/>
  </r>
  <r>
    <x v="6"/>
    <s v="CENTRO OESTE        "/>
    <s v="J5812301"/>
    <s v="EDICAO DE JORNAIS DIARIOS                                        "/>
    <x v="2"/>
    <x v="1"/>
    <x v="1"/>
    <x v="3"/>
    <n v="1.5383695934465831"/>
    <n v="28154"/>
    <n v="43311.257533895099"/>
  </r>
  <r>
    <x v="6"/>
    <s v="CENTRO OESTE        "/>
    <s v="J5812301"/>
    <s v="EDICAO DE JORNAIS DIARIOS                                        "/>
    <x v="2"/>
    <x v="1"/>
    <x v="1"/>
    <x v="3"/>
    <n v="1.5383695934465831"/>
    <n v="21436"/>
    <n v="32976.490605120955"/>
  </r>
  <r>
    <x v="6"/>
    <s v="CENTRO OESTE        "/>
    <s v="J5812301"/>
    <s v="EDICAO DE JORNAIS DIARIOS                                        "/>
    <x v="2"/>
    <x v="1"/>
    <x v="1"/>
    <x v="3"/>
    <n v="1.5383695934465831"/>
    <n v="32419"/>
    <n v="49872.403849944778"/>
  </r>
  <r>
    <x v="6"/>
    <s v="CENTRO OESTE        "/>
    <s v="J5822101"/>
    <s v="EDICAO INTEGRADA A IMPRESSAO DE JORNAIS DIARIOS                  "/>
    <x v="2"/>
    <x v="1"/>
    <x v="1"/>
    <x v="3"/>
    <n v="1.5383695934465831"/>
    <n v="20000000"/>
    <n v="30767391.868931662"/>
  </r>
  <r>
    <x v="6"/>
    <s v="CENTRO OESTE        "/>
    <s v="J5911199"/>
    <s v="ATIV PD CINEMATOGRAFICA VIDEO PROG TELEVISAO NAO ESPECI ANTERIOR "/>
    <x v="5"/>
    <x v="1"/>
    <x v="1"/>
    <x v="3"/>
    <n v="1.5383695934465831"/>
    <n v="1997"/>
    <n v="3072.1240781128263"/>
  </r>
  <r>
    <x v="6"/>
    <s v="CENTRO OESTE        "/>
    <s v="J5912099"/>
    <s v="ATIV POS-PROD CINEMATOG VIDEO PROG TELEVISAO NAO ESPECI ANTERIOR "/>
    <x v="5"/>
    <x v="0"/>
    <x v="0"/>
    <x v="3"/>
    <n v="1.5383695934465831"/>
    <n v="363043"/>
    <n v="558494.31231362792"/>
  </r>
  <r>
    <x v="6"/>
    <s v="CENTRO OESTE        "/>
    <s v="J5914600"/>
    <s v="ATIVIDADES DE EXIBICAO CINEMATOGRAFICA                           "/>
    <x v="5"/>
    <x v="1"/>
    <x v="1"/>
    <x v="3"/>
    <n v="1.5383695934465831"/>
    <n v="117262"/>
    <n v="180392.29526673321"/>
  </r>
  <r>
    <x v="6"/>
    <s v="CENTRO OESTE        "/>
    <s v="J5914600"/>
    <s v="ATIVIDADES DE EXIBICAO CINEMATOGRAFICA                           "/>
    <x v="5"/>
    <x v="1"/>
    <x v="1"/>
    <x v="3"/>
    <n v="1.5383695934465831"/>
    <n v="469048"/>
    <n v="721569.18106693286"/>
  </r>
  <r>
    <x v="6"/>
    <s v="CENTRO OESTE        "/>
    <s v="J5914600"/>
    <s v="ATIVIDADES DE EXIBICAO CINEMATOGRAFICA                           "/>
    <x v="5"/>
    <x v="1"/>
    <x v="1"/>
    <x v="3"/>
    <n v="1.5383695934465831"/>
    <n v="98550"/>
    <n v="151606.32343416076"/>
  </r>
  <r>
    <x v="6"/>
    <s v="CENTRO OESTE        "/>
    <s v="J6021700"/>
    <s v="ATIVIDADES DE TELEVISAO ABERTA                                   "/>
    <x v="5"/>
    <x v="1"/>
    <x v="1"/>
    <x v="3"/>
    <n v="1.5383695934465831"/>
    <n v="2400"/>
    <n v="3692.0870242717992"/>
  </r>
  <r>
    <x v="6"/>
    <s v="CENTRO OESTE        "/>
    <s v="J6022501"/>
    <s v="PROGRAMADORAS                                                    "/>
    <x v="5"/>
    <x v="1"/>
    <x v="1"/>
    <x v="3"/>
    <n v="1.5383695934465831"/>
    <n v="2755561"/>
    <n v="4239071.2552872598"/>
  </r>
  <r>
    <x v="6"/>
    <s v="CENTRO OESTE        "/>
    <s v="J6022501"/>
    <s v="PROGRAMADORAS                                                    "/>
    <x v="5"/>
    <x v="1"/>
    <x v="1"/>
    <x v="3"/>
    <n v="1.5383695934465831"/>
    <n v="680679"/>
    <n v="1047135.8764976268"/>
  </r>
  <r>
    <x v="6"/>
    <s v="CENTRO OESTE        "/>
    <s v="R9001906"/>
    <s v="ATIVIDADES DE SONORIZACAO E DE ILUMINACAO                        "/>
    <x v="4"/>
    <x v="1"/>
    <x v="1"/>
    <x v="3"/>
    <n v="1.5383695934465831"/>
    <n v="3279"/>
    <n v="5044.3138969113461"/>
  </r>
  <r>
    <x v="6"/>
    <s v="CENTRO OESTE        "/>
    <s v="R9001906"/>
    <s v="ATIVIDADES DE SONORIZACAO E DE ILUMINACAO                        "/>
    <x v="4"/>
    <x v="1"/>
    <x v="1"/>
    <x v="3"/>
    <n v="1.5383695934465831"/>
    <n v="53100"/>
    <n v="81687.425412013559"/>
  </r>
  <r>
    <x v="6"/>
    <s v="CENTRO OESTE        "/>
    <s v="R9001906"/>
    <s v="ATIVIDADES DE SONORIZACAO E DE ILUMINACAO                        "/>
    <x v="4"/>
    <x v="1"/>
    <x v="1"/>
    <x v="3"/>
    <n v="1.5383695934465831"/>
    <n v="115000"/>
    <n v="176912.50324635705"/>
  </r>
  <r>
    <x v="6"/>
    <s v="CENTRO OESTE        "/>
    <s v="R9001906"/>
    <s v="ATIVIDADES DE SONORIZACAO E DE ILUMINACAO                        "/>
    <x v="4"/>
    <x v="1"/>
    <x v="1"/>
    <x v="3"/>
    <n v="1.5383695934465831"/>
    <n v="11443"/>
    <n v="17603.563257809252"/>
  </r>
  <r>
    <x v="6"/>
    <s v="CENTRO OESTE        "/>
    <s v="R9001999"/>
    <s v="ARTE CENICA ESPETAC ATIVI COMPLEMENTARES NAO ESPECI ANTERIOR     "/>
    <x v="4"/>
    <x v="1"/>
    <x v="1"/>
    <x v="3"/>
    <n v="1.5383695934465831"/>
    <n v="7073"/>
    <n v="10880.888134447681"/>
  </r>
  <r>
    <x v="6"/>
    <s v="CENTRO OESTE        "/>
    <s v="R9002701"/>
    <s v="ATIVI ARTISTA PLASTICO, JORNALISTAS INDEPENDENTES E ESCRITORES   "/>
    <x v="6"/>
    <x v="0"/>
    <x v="0"/>
    <x v="3"/>
    <n v="1.5383695934465831"/>
    <n v="113100"/>
    <n v="173989.60101880855"/>
  </r>
  <r>
    <x v="7"/>
    <s v="SUDESTE             "/>
    <s v="G4756300"/>
    <s v="COM VAREJISTA ESPECIALIZADO DE INSTRUMENTOS MUSICAIS E ACESSORIO "/>
    <x v="3"/>
    <x v="1"/>
    <x v="1"/>
    <x v="3"/>
    <n v="1.5383695934465831"/>
    <n v="10021"/>
    <n v="15416.001695928209"/>
  </r>
  <r>
    <x v="7"/>
    <s v="SUDESTE             "/>
    <s v="G4756300"/>
    <s v="COM VAREJISTA ESPECIALIZADO DE INSTRUMENTOS MUSICAIS E ACESSORIO "/>
    <x v="3"/>
    <x v="1"/>
    <x v="1"/>
    <x v="3"/>
    <n v="1.5383695934465831"/>
    <n v="10000"/>
    <n v="15383.695934465832"/>
  </r>
  <r>
    <x v="7"/>
    <s v="SUDESTE             "/>
    <s v="G4756300"/>
    <s v="COM VAREJISTA ESPECIALIZADO DE INSTRUMENTOS MUSICAIS E ACESSORIO "/>
    <x v="3"/>
    <x v="1"/>
    <x v="1"/>
    <x v="3"/>
    <n v="1.5383695934465831"/>
    <n v="9390"/>
    <n v="14445.290482463415"/>
  </r>
  <r>
    <x v="7"/>
    <s v="SUDESTE             "/>
    <s v="G4761001"/>
    <s v="COMERCIO VAREJISTA DE LIVROS                                     "/>
    <x v="2"/>
    <x v="1"/>
    <x v="1"/>
    <x v="3"/>
    <n v="1.5383695934465831"/>
    <n v="1293"/>
    <n v="1989.1118843264319"/>
  </r>
  <r>
    <x v="7"/>
    <s v="SUDESTE             "/>
    <s v="G4761001"/>
    <s v="COMERCIO VAREJISTA DE LIVROS                                     "/>
    <x v="2"/>
    <x v="1"/>
    <x v="1"/>
    <x v="3"/>
    <n v="1.5383695934465831"/>
    <n v="5000"/>
    <n v="7691.8479672329158"/>
  </r>
  <r>
    <x v="7"/>
    <s v="SUDESTE             "/>
    <s v="G4761001"/>
    <s v="COMERCIO VAREJISTA DE LIVROS                                     "/>
    <x v="2"/>
    <x v="1"/>
    <x v="1"/>
    <x v="3"/>
    <n v="1.5383695934465831"/>
    <n v="33688"/>
    <n v="51824.594864028491"/>
  </r>
  <r>
    <x v="7"/>
    <s v="SUDESTE             "/>
    <s v="J5813100"/>
    <s v="EDICAO DE REVISTAS                                               "/>
    <x v="2"/>
    <x v="1"/>
    <x v="1"/>
    <x v="3"/>
    <n v="1.5383695934465831"/>
    <n v="911"/>
    <n v="1401.4546996298373"/>
  </r>
  <r>
    <x v="7"/>
    <s v="SUDESTE             "/>
    <s v="J5813100"/>
    <s v="EDICAO DE REVISTAS                                               "/>
    <x v="2"/>
    <x v="1"/>
    <x v="1"/>
    <x v="3"/>
    <n v="1.5383695934465831"/>
    <n v="1933"/>
    <n v="2973.668424132245"/>
  </r>
  <r>
    <x v="7"/>
    <s v="SUDESTE             "/>
    <s v="J5813100"/>
    <s v="EDICAO DE REVISTAS                                               "/>
    <x v="2"/>
    <x v="1"/>
    <x v="1"/>
    <x v="3"/>
    <n v="1.5383695934465831"/>
    <n v="3218"/>
    <n v="4950.4733517111044"/>
  </r>
  <r>
    <x v="7"/>
    <s v="SUDESTE             "/>
    <s v="J5821200"/>
    <s v="EDICAO INTEGRADA A IMPRESSAO DE LIVROS                           "/>
    <x v="2"/>
    <x v="1"/>
    <x v="1"/>
    <x v="3"/>
    <n v="1.5383695934465831"/>
    <n v="83519"/>
    <n v="128483.09007506518"/>
  </r>
  <r>
    <x v="7"/>
    <s v="SUDESTE             "/>
    <s v="J5829800"/>
    <s v="EDICAO INTEGRADA IMPRESSAO CADASTRO LISTA OUTRO PRODUTO GRAFICO  "/>
    <x v="0"/>
    <x v="1"/>
    <x v="1"/>
    <x v="3"/>
    <n v="1.5383695934465831"/>
    <n v="21898"/>
    <n v="33687.217357293273"/>
  </r>
  <r>
    <x v="7"/>
    <s v="SUDESTE             "/>
    <s v="J5911102"/>
    <s v="PRODUCAO DE FILMES PARA PUBLICIDADE                              "/>
    <x v="5"/>
    <x v="1"/>
    <x v="1"/>
    <x v="3"/>
    <n v="1.5383695934465831"/>
    <n v="2996"/>
    <n v="4608.9553019659634"/>
  </r>
  <r>
    <x v="7"/>
    <s v="SUDESTE             "/>
    <s v="J5911199"/>
    <s v="ATIV PD CINEMATOGRAFICA VIDEO PROG TELEVISAO NAO ESPECI ANTERIOR "/>
    <x v="5"/>
    <x v="1"/>
    <x v="1"/>
    <x v="3"/>
    <n v="1.5383695934465831"/>
    <n v="30377"/>
    <n v="46731.053140126853"/>
  </r>
  <r>
    <x v="7"/>
    <s v="SUDESTE             "/>
    <s v="J5911199"/>
    <s v="ATIV PD CINEMATOGRAFICA VIDEO PROG TELEVISAO NAO ESPECI ANTERIOR "/>
    <x v="5"/>
    <x v="1"/>
    <x v="1"/>
    <x v="3"/>
    <n v="1.5383695934465831"/>
    <n v="3557"/>
    <n v="5471.9806438894957"/>
  </r>
  <r>
    <x v="7"/>
    <s v="SUDESTE             "/>
    <s v="J5920100"/>
    <s v="ATIVIDADES DE GRAVACAO DE SOM E DE EDICAO DE MUSICA              "/>
    <x v="3"/>
    <x v="1"/>
    <x v="1"/>
    <x v="3"/>
    <n v="1.5383695934465831"/>
    <n v="61500"/>
    <n v="94609.729996964859"/>
  </r>
  <r>
    <x v="7"/>
    <s v="SUDESTE             "/>
    <s v="J6021700"/>
    <s v="ATIVIDADES DE TELEVISAO ABERTA                                   "/>
    <x v="5"/>
    <x v="1"/>
    <x v="1"/>
    <x v="3"/>
    <n v="1.5383695934465831"/>
    <n v="43499"/>
    <n v="66917.538945332912"/>
  </r>
  <r>
    <x v="7"/>
    <s v="SUDESTE             "/>
    <s v="J6021700"/>
    <s v="ATIVIDADES DE TELEVISAO ABERTA                                   "/>
    <x v="5"/>
    <x v="1"/>
    <x v="1"/>
    <x v="3"/>
    <n v="1.5383695934465831"/>
    <n v="90307"/>
    <n v="138925.54287538058"/>
  </r>
  <r>
    <x v="7"/>
    <s v="SUDESTE             "/>
    <s v="R9001902"/>
    <s v="PRODUCAO MUSICAL                                                 "/>
    <x v="4"/>
    <x v="1"/>
    <x v="1"/>
    <x v="3"/>
    <n v="1.5383695934465831"/>
    <n v="6372"/>
    <n v="9802.4910494416272"/>
  </r>
  <r>
    <x v="7"/>
    <s v="SUDESTE             "/>
    <s v="R9001906"/>
    <s v="ATIVIDADES DE SONORIZACAO E DE ILUMINACAO                        "/>
    <x v="4"/>
    <x v="1"/>
    <x v="1"/>
    <x v="3"/>
    <n v="1.5383695934465831"/>
    <n v="5126"/>
    <n v="7885.6825360071853"/>
  </r>
  <r>
    <x v="8"/>
    <s v="CENTRO OESTE        "/>
    <s v="C1811302"/>
    <s v="IMPRESSAO DE LIVROS, REVISTAS E OUTRAS PUBLICACOES PERIODICAS    "/>
    <x v="0"/>
    <x v="1"/>
    <x v="1"/>
    <x v="3"/>
    <n v="1.5383695934465831"/>
    <n v="6019"/>
    <n v="9259.4465829549845"/>
  </r>
  <r>
    <x v="8"/>
    <s v="CENTRO OESTE        "/>
    <s v="C1811302"/>
    <s v="IMPRESSAO DE LIVROS, REVISTAS E OUTRAS PUBLICACOES PERIODICAS    "/>
    <x v="0"/>
    <x v="1"/>
    <x v="1"/>
    <x v="3"/>
    <n v="1.5383695934465831"/>
    <n v="5293"/>
    <n v="8142.5902581127639"/>
  </r>
  <r>
    <x v="8"/>
    <s v="CENTRO OESTE        "/>
    <s v="C1811302"/>
    <s v="IMPRESSAO DE LIVROS, REVISTAS E OUTRAS PUBLICACOES PERIODICAS    "/>
    <x v="0"/>
    <x v="1"/>
    <x v="1"/>
    <x v="3"/>
    <n v="1.5383695934465831"/>
    <n v="5075"/>
    <n v="7807.2256867414089"/>
  </r>
  <r>
    <x v="8"/>
    <s v="CENTRO OESTE        "/>
    <s v="C3220500"/>
    <s v="FABRICACAO DE INSTRUMENTOS MUSICAIS, PECAS E ACESSORIOS          "/>
    <x v="3"/>
    <x v="1"/>
    <x v="1"/>
    <x v="3"/>
    <n v="1.5383695934465831"/>
    <n v="22122"/>
    <n v="34031.812146225311"/>
  </r>
  <r>
    <x v="8"/>
    <s v="CENTRO OESTE        "/>
    <s v="C3220500"/>
    <s v="FABRICACAO DE INSTRUMENTOS MUSICAIS, PECAS E ACESSORIOS          "/>
    <x v="3"/>
    <x v="1"/>
    <x v="1"/>
    <x v="3"/>
    <n v="1.5383695934465831"/>
    <n v="8671"/>
    <n v="13339.202744775323"/>
  </r>
  <r>
    <x v="8"/>
    <s v="CENTRO OESTE        "/>
    <s v="G4647802"/>
    <s v="COMERCIO ATACADISTA DE LIVROS, JORNAIS E OUTRAS PUBLICACOES      "/>
    <x v="2"/>
    <x v="1"/>
    <x v="1"/>
    <x v="3"/>
    <n v="1.5383695934465831"/>
    <n v="2959"/>
    <n v="4552.0356270084394"/>
  </r>
  <r>
    <x v="8"/>
    <s v="CENTRO OESTE        "/>
    <s v="G4756300"/>
    <s v="COM VAREJISTA ESPECIALIZADO DE INSTRUMENTOS MUSICAIS E ACESSORIO "/>
    <x v="3"/>
    <x v="1"/>
    <x v="1"/>
    <x v="3"/>
    <n v="1.5383695934465831"/>
    <n v="25122"/>
    <n v="38646.920926565057"/>
  </r>
  <r>
    <x v="8"/>
    <s v="CENTRO OESTE        "/>
    <s v="G4761001"/>
    <s v="COMERCIO VAREJISTA DE LIVROS                                     "/>
    <x v="2"/>
    <x v="1"/>
    <x v="1"/>
    <x v="3"/>
    <n v="1.5383695934465831"/>
    <n v="6707"/>
    <n v="10317.844863246233"/>
  </r>
  <r>
    <x v="8"/>
    <s v="CENTRO OESTE        "/>
    <s v="G4761001"/>
    <s v="COMERCIO VAREJISTA DE LIVROS                                     "/>
    <x v="2"/>
    <x v="1"/>
    <x v="1"/>
    <x v="3"/>
    <n v="1.5383695934465831"/>
    <n v="3630"/>
    <n v="5584.2816242110966"/>
  </r>
  <r>
    <x v="8"/>
    <s v="CENTRO OESTE        "/>
    <s v="G4761001"/>
    <s v="COMERCIO VAREJISTA DE LIVROS                                     "/>
    <x v="2"/>
    <x v="1"/>
    <x v="1"/>
    <x v="3"/>
    <n v="1.5383695934465831"/>
    <n v="26652"/>
    <n v="41000.626404538336"/>
  </r>
  <r>
    <x v="8"/>
    <s v="CENTRO OESTE        "/>
    <s v="G4761002"/>
    <s v="COMERCIO VAREJISTA DE JORNAIS E REVISTAS                         "/>
    <x v="2"/>
    <x v="1"/>
    <x v="1"/>
    <x v="3"/>
    <n v="1.5383695934465831"/>
    <n v="22235"/>
    <n v="34205.647910284773"/>
  </r>
  <r>
    <x v="8"/>
    <s v="CENTRO OESTE        "/>
    <s v="G4762800"/>
    <s v="COMERCIO VAREJISTA DE DISCOS, CDS, DVDS E FITAS                  "/>
    <x v="3"/>
    <x v="1"/>
    <x v="1"/>
    <x v="3"/>
    <n v="1.5383695934465831"/>
    <n v="2193"/>
    <n v="3373.6445184283566"/>
  </r>
  <r>
    <x v="8"/>
    <s v="CENTRO OESTE        "/>
    <s v="G4762800"/>
    <s v="COMERCIO VAREJISTA DE DISCOS, CDS, DVDS E FITAS                  "/>
    <x v="3"/>
    <x v="1"/>
    <x v="1"/>
    <x v="3"/>
    <n v="1.5383695934465831"/>
    <n v="26891"/>
    <n v="41368.296737372068"/>
  </r>
  <r>
    <x v="8"/>
    <s v="CENTRO OESTE        "/>
    <s v="J5811500"/>
    <s v="EDICAO DE LIVROS                                                 "/>
    <x v="2"/>
    <x v="1"/>
    <x v="1"/>
    <x v="3"/>
    <n v="1.5383695934465831"/>
    <n v="5582"/>
    <n v="8587.1790706188276"/>
  </r>
  <r>
    <x v="8"/>
    <s v="CENTRO OESTE        "/>
    <s v="J5813100"/>
    <s v="EDICAO DE REVISTAS                                               "/>
    <x v="2"/>
    <x v="1"/>
    <x v="1"/>
    <x v="3"/>
    <n v="1.5383695934465831"/>
    <n v="633"/>
    <n v="973.78795265168708"/>
  </r>
  <r>
    <x v="8"/>
    <s v="CENTRO OESTE        "/>
    <s v="J5813100"/>
    <s v="EDICAO DE REVISTAS                                               "/>
    <x v="2"/>
    <x v="1"/>
    <x v="1"/>
    <x v="3"/>
    <n v="1.5383695934465831"/>
    <n v="43001"/>
    <n v="66151.430887796523"/>
  </r>
  <r>
    <x v="8"/>
    <s v="CENTRO OESTE        "/>
    <s v="J5819100"/>
    <s v="EDICAO DE CADASTROS, LISTAS E OUTROS PRODUTOS GRAFICOS           "/>
    <x v="0"/>
    <x v="1"/>
    <x v="1"/>
    <x v="3"/>
    <n v="1.5383695934465831"/>
    <n v="17534"/>
    <n v="26973.772451492387"/>
  </r>
  <r>
    <x v="8"/>
    <s v="CENTRO OESTE        "/>
    <s v="J5819100"/>
    <s v="EDICAO DE CADASTROS, LISTAS E OUTROS PRODUTOS GRAFICOS           "/>
    <x v="0"/>
    <x v="1"/>
    <x v="1"/>
    <x v="3"/>
    <n v="1.5383695934465831"/>
    <n v="12462"/>
    <n v="19171.161873531317"/>
  </r>
  <r>
    <x v="8"/>
    <s v="CENTRO OESTE        "/>
    <s v="J5822101"/>
    <s v="EDICAO INTEGRADA A IMPRESSAO DE JORNAIS DIARIOS                  "/>
    <x v="2"/>
    <x v="1"/>
    <x v="1"/>
    <x v="3"/>
    <n v="1.5383695934465831"/>
    <n v="23836"/>
    <n v="36668.577629392756"/>
  </r>
  <r>
    <x v="8"/>
    <s v="CENTRO OESTE        "/>
    <s v="J5829800"/>
    <s v="EDICAO INTEGRADA IMPRESSAO CADASTRO LISTA OUTRO PRODUTO GRAFICO  "/>
    <x v="0"/>
    <x v="1"/>
    <x v="1"/>
    <x v="3"/>
    <n v="1.5383695934465831"/>
    <n v="500000"/>
    <n v="769184.79672329151"/>
  </r>
  <r>
    <x v="8"/>
    <s v="CENTRO OESTE        "/>
    <s v="J5829800"/>
    <s v="EDICAO INTEGRADA IMPRESSAO CADASTRO LISTA OUTRO PRODUTO GRAFICO  "/>
    <x v="0"/>
    <x v="1"/>
    <x v="1"/>
    <x v="3"/>
    <n v="1.5383695934465831"/>
    <n v="10000"/>
    <n v="15383.695934465832"/>
  </r>
  <r>
    <x v="8"/>
    <s v="CENTRO OESTE        "/>
    <s v="J5829800"/>
    <s v="EDICAO INTEGRADA IMPRESSAO CADASTRO LISTA OUTRO PRODUTO GRAFICO  "/>
    <x v="0"/>
    <x v="1"/>
    <x v="1"/>
    <x v="3"/>
    <n v="1.5383695934465831"/>
    <n v="96484"/>
    <n v="148428.05185410014"/>
  </r>
  <r>
    <x v="8"/>
    <s v="CENTRO OESTE        "/>
    <s v="J5911102"/>
    <s v="PRODUCAO DE FILMES PARA PUBLICIDADE                              "/>
    <x v="5"/>
    <x v="1"/>
    <x v="1"/>
    <x v="3"/>
    <n v="1.5383695934465831"/>
    <n v="6945"/>
    <n v="10683.97682648652"/>
  </r>
  <r>
    <x v="8"/>
    <s v="CENTRO OESTE        "/>
    <s v="J5911102"/>
    <s v="PRODUCAO DE FILMES PARA PUBLICIDADE                              "/>
    <x v="5"/>
    <x v="1"/>
    <x v="1"/>
    <x v="3"/>
    <n v="1.5383695934465831"/>
    <n v="4386"/>
    <n v="6747.2890368567132"/>
  </r>
  <r>
    <x v="8"/>
    <s v="CENTRO OESTE        "/>
    <s v="J5912002"/>
    <s v="SERVICOS DE MIXAGEM SONORA EM PRODUCAO AUDIOVISUAL               "/>
    <x v="5"/>
    <x v="1"/>
    <x v="1"/>
    <x v="3"/>
    <n v="1.5383695934465831"/>
    <n v="10000"/>
    <n v="15383.695934465832"/>
  </r>
  <r>
    <x v="8"/>
    <s v="CENTRO OESTE        "/>
    <s v="J6010100"/>
    <s v="ATIVIDADES DE RADIO                                              "/>
    <x v="5"/>
    <x v="1"/>
    <x v="1"/>
    <x v="3"/>
    <n v="1.5383695934465831"/>
    <n v="2828"/>
    <n v="4350.5092102669369"/>
  </r>
  <r>
    <x v="8"/>
    <s v="CENTRO OESTE        "/>
    <s v="J6010100"/>
    <s v="ATIVIDADES DE RADIO                                              "/>
    <x v="5"/>
    <x v="1"/>
    <x v="1"/>
    <x v="3"/>
    <n v="1.5383695934465831"/>
    <n v="5526"/>
    <n v="8501.0303733858182"/>
  </r>
  <r>
    <x v="8"/>
    <s v="CENTRO OESTE        "/>
    <s v="J6021700"/>
    <s v="ATIVIDADES DE TELEVISAO ABERTA                                   "/>
    <x v="5"/>
    <x v="1"/>
    <x v="1"/>
    <x v="3"/>
    <n v="1.5383695934465831"/>
    <n v="53760"/>
    <n v="82702.749343688309"/>
  </r>
  <r>
    <x v="8"/>
    <s v="CENTRO OESTE        "/>
    <s v="R9001903"/>
    <s v="PRODUCAO DE ESPETACULOS DE DANCA                                 "/>
    <x v="4"/>
    <x v="1"/>
    <x v="1"/>
    <x v="3"/>
    <n v="1.5383695934465831"/>
    <n v="10000"/>
    <n v="15383.695934465832"/>
  </r>
  <r>
    <x v="8"/>
    <s v="CENTRO OESTE        "/>
    <s v="R9001906"/>
    <s v="ATIVIDADES DE SONORIZACAO E DE ILUMINACAO                        "/>
    <x v="4"/>
    <x v="1"/>
    <x v="1"/>
    <x v="3"/>
    <n v="1.5383695934465831"/>
    <n v="46557"/>
    <n v="71621.873162092568"/>
  </r>
  <r>
    <x v="8"/>
    <s v="CENTRO OESTE        "/>
    <s v="R9001906"/>
    <s v="ATIVIDADES DE SONORIZACAO E DE ILUMINACAO                        "/>
    <x v="4"/>
    <x v="1"/>
    <x v="1"/>
    <x v="3"/>
    <n v="1.5383695934465831"/>
    <n v="22713"/>
    <n v="34940.988575952244"/>
  </r>
  <r>
    <x v="8"/>
    <s v="CENTRO OESTE        "/>
    <s v="R9001906"/>
    <s v="ATIVIDADES DE SONORIZACAO E DE ILUMINACAO                        "/>
    <x v="4"/>
    <x v="1"/>
    <x v="1"/>
    <x v="3"/>
    <n v="1.5383695934465831"/>
    <n v="69835"/>
    <n v="107432.04055834212"/>
  </r>
  <r>
    <x v="8"/>
    <s v="CENTRO OESTE        "/>
    <s v="R9101500"/>
    <s v="ATIVIDADES DE BIBLIOTECAS E ARQUIVOS                             "/>
    <x v="1"/>
    <x v="0"/>
    <x v="0"/>
    <x v="3"/>
    <n v="1.5383695934465831"/>
    <n v="73080"/>
    <n v="112424.0498890763"/>
  </r>
  <r>
    <x v="9"/>
    <s v="NORDESTE            "/>
    <s v="G4756300"/>
    <s v="COM VAREJISTA ESPECIALIZADO DE INSTRUMENTOS MUSICAIS E ACESSORIO "/>
    <x v="3"/>
    <x v="1"/>
    <x v="1"/>
    <x v="3"/>
    <n v="1.5383695934465831"/>
    <n v="9281"/>
    <n v="14277.608196777737"/>
  </r>
  <r>
    <x v="9"/>
    <s v="NORDESTE            "/>
    <s v="G4756300"/>
    <s v="COM VAREJISTA ESPECIALIZADO DE INSTRUMENTOS MUSICAIS E ACESSORIO "/>
    <x v="3"/>
    <x v="1"/>
    <x v="1"/>
    <x v="3"/>
    <n v="1.5383695934465831"/>
    <n v="23846"/>
    <n v="36683.961325327218"/>
  </r>
  <r>
    <x v="9"/>
    <s v="NORDESTE            "/>
    <s v="G4761001"/>
    <s v="COMERCIO VAREJISTA DE LIVROS                                     "/>
    <x v="2"/>
    <x v="1"/>
    <x v="1"/>
    <x v="3"/>
    <n v="1.5383695934465831"/>
    <n v="9591"/>
    <n v="14754.502770746178"/>
  </r>
  <r>
    <x v="9"/>
    <s v="NORDESTE            "/>
    <s v="G4761001"/>
    <s v="COMERCIO VAREJISTA DE LIVROS                                     "/>
    <x v="2"/>
    <x v="1"/>
    <x v="1"/>
    <x v="3"/>
    <n v="1.5383695934465831"/>
    <n v="22256"/>
    <n v="34237.953671747156"/>
  </r>
  <r>
    <x v="9"/>
    <s v="NORDESTE            "/>
    <s v="G4761001"/>
    <s v="COMERCIO VAREJISTA DE LIVROS                                     "/>
    <x v="2"/>
    <x v="1"/>
    <x v="1"/>
    <x v="3"/>
    <n v="1.5383695934465831"/>
    <n v="6157"/>
    <n v="9471.7415868506123"/>
  </r>
  <r>
    <x v="9"/>
    <s v="NORDESTE            "/>
    <s v="G4762800"/>
    <s v="COMERCIO VAREJISTA DE DISCOS, CDS, DVDS E FITAS                  "/>
    <x v="3"/>
    <x v="1"/>
    <x v="1"/>
    <x v="3"/>
    <n v="1.5383695934465831"/>
    <n v="364000"/>
    <n v="559966.53201455623"/>
  </r>
  <r>
    <x v="9"/>
    <s v="NORDESTE            "/>
    <s v="G4762800"/>
    <s v="COMERCIO VAREJISTA DE DISCOS, CDS, DVDS E FITAS                  "/>
    <x v="3"/>
    <x v="1"/>
    <x v="1"/>
    <x v="3"/>
    <n v="1.5383695934465831"/>
    <n v="1399"/>
    <n v="2152.1790612317695"/>
  </r>
  <r>
    <x v="9"/>
    <s v="NORDESTE            "/>
    <s v="J5829800"/>
    <s v="EDICAO INTEGRADA IMPRESSAO CADASTRO LISTA OUTRO PRODUTO GRAFICO  "/>
    <x v="0"/>
    <x v="1"/>
    <x v="1"/>
    <x v="3"/>
    <n v="1.5383695934465831"/>
    <n v="66000"/>
    <n v="101532.39316747448"/>
  </r>
  <r>
    <x v="9"/>
    <s v="NORDESTE            "/>
    <s v="J5829800"/>
    <s v="EDICAO INTEGRADA IMPRESSAO CADASTRO LISTA OUTRO PRODUTO GRAFICO  "/>
    <x v="0"/>
    <x v="1"/>
    <x v="1"/>
    <x v="3"/>
    <n v="1.5383695934465831"/>
    <n v="18703"/>
    <n v="28772.126506231445"/>
  </r>
  <r>
    <x v="9"/>
    <s v="NORDESTE            "/>
    <s v="J5914600"/>
    <s v="ATIVIDADES DE EXIBICAO CINEMATOGRAFICA                           "/>
    <x v="5"/>
    <x v="1"/>
    <x v="0"/>
    <x v="3"/>
    <n v="1.5383695934465831"/>
    <n v="150000"/>
    <n v="230755.43901698745"/>
  </r>
  <r>
    <x v="9"/>
    <s v="NORDESTE            "/>
    <s v="J5914600"/>
    <s v="ATIVIDADES DE EXIBICAO CINEMATOGRAFICA                           "/>
    <x v="5"/>
    <x v="1"/>
    <x v="0"/>
    <x v="3"/>
    <n v="1.5383695934465831"/>
    <n v="1867154"/>
    <n v="2872372.9398821616"/>
  </r>
  <r>
    <x v="9"/>
    <s v="NORDESTE            "/>
    <s v="J6021700"/>
    <s v="ATIVIDADES DE TELEVISAO ABERTA                                   "/>
    <x v="5"/>
    <x v="1"/>
    <x v="1"/>
    <x v="3"/>
    <n v="1.5383695934465831"/>
    <n v="68203"/>
    <n v="104921.42138183731"/>
  </r>
  <r>
    <x v="9"/>
    <s v="NORDESTE            "/>
    <s v="J6021700"/>
    <s v="ATIVIDADES DE TELEVISAO ABERTA                                   "/>
    <x v="5"/>
    <x v="1"/>
    <x v="1"/>
    <x v="3"/>
    <n v="1.5383695934465831"/>
    <n v="172392"/>
    <n v="265202.61095344333"/>
  </r>
  <r>
    <x v="9"/>
    <s v="NORDESTE            "/>
    <s v="R9001906"/>
    <s v="ATIVIDADES DE SONORIZACAO E DE ILUMINACAO                        "/>
    <x v="4"/>
    <x v="1"/>
    <x v="1"/>
    <x v="3"/>
    <n v="1.5383695934465831"/>
    <n v="97404"/>
    <n v="149843.35188007099"/>
  </r>
  <r>
    <x v="9"/>
    <s v="NORDESTE            "/>
    <s v="R9101500"/>
    <s v="ATIVIDADES DE BIBLIOTECAS E ARQUIVOS                             "/>
    <x v="1"/>
    <x v="0"/>
    <x v="0"/>
    <x v="3"/>
    <n v="1.5383695934465831"/>
    <n v="349000"/>
    <n v="536890.98811285745"/>
  </r>
  <r>
    <x v="9"/>
    <s v="NORDESTE            "/>
    <s v="R9102300"/>
    <s v="ATV MUSEUS EXPLOR REST ART CONSERV LUGAR PRED HIST ATRCAO SIMIL  "/>
    <x v="1"/>
    <x v="0"/>
    <x v="0"/>
    <x v="3"/>
    <n v="1.5383695934465831"/>
    <n v="300000"/>
    <n v="461510.87803397491"/>
  </r>
  <r>
    <x v="10"/>
    <s v="SUDESTE             "/>
    <s v="C1811301"/>
    <s v="IMPRESSAO DE JORNAIS                                             "/>
    <x v="0"/>
    <x v="1"/>
    <x v="1"/>
    <x v="3"/>
    <n v="1.5383695934465831"/>
    <n v="3665"/>
    <n v="5638.1245599817266"/>
  </r>
  <r>
    <x v="10"/>
    <s v="SUDESTE             "/>
    <s v="C1811301"/>
    <s v="IMPRESSAO DE JORNAIS                                             "/>
    <x v="0"/>
    <x v="1"/>
    <x v="1"/>
    <x v="3"/>
    <n v="1.5383695934465831"/>
    <n v="13953"/>
    <n v="21464.870937360174"/>
  </r>
  <r>
    <x v="10"/>
    <s v="SUDESTE             "/>
    <s v="C1811301"/>
    <s v="IMPRESSAO DE JORNAIS                                             "/>
    <x v="0"/>
    <x v="1"/>
    <x v="1"/>
    <x v="3"/>
    <n v="1.5383695934465831"/>
    <n v="1763"/>
    <n v="2712.1455932463259"/>
  </r>
  <r>
    <x v="10"/>
    <s v="SUDESTE             "/>
    <s v="C1811301"/>
    <s v="IMPRESSAO DE JORNAIS                                             "/>
    <x v="0"/>
    <x v="1"/>
    <x v="1"/>
    <x v="3"/>
    <n v="1.5383695934465831"/>
    <n v="4561"/>
    <n v="7016.503715709865"/>
  </r>
  <r>
    <x v="10"/>
    <s v="SUDESTE             "/>
    <s v="C1811302"/>
    <s v="IMPRESSAO DE LIVROS, REVISTAS E OUTRAS PUBLICACOES PERIODICAS    "/>
    <x v="0"/>
    <x v="1"/>
    <x v="1"/>
    <x v="3"/>
    <n v="1.5383695934465831"/>
    <n v="5400"/>
    <n v="8307.1958046115487"/>
  </r>
  <r>
    <x v="10"/>
    <s v="SUDESTE             "/>
    <s v="C1811302"/>
    <s v="IMPRESSAO DE LIVROS, REVISTAS E OUTRAS PUBLICACOES PERIODICAS    "/>
    <x v="0"/>
    <x v="1"/>
    <x v="1"/>
    <x v="3"/>
    <n v="1.5383695934465831"/>
    <n v="500000"/>
    <n v="769184.79672329151"/>
  </r>
  <r>
    <x v="10"/>
    <s v="SUDESTE             "/>
    <s v="C1811302"/>
    <s v="IMPRESSAO DE LIVROS, REVISTAS E OUTRAS PUBLICACOES PERIODICAS    "/>
    <x v="0"/>
    <x v="1"/>
    <x v="1"/>
    <x v="3"/>
    <n v="1.5383695934465831"/>
    <n v="55101"/>
    <n v="84765.702968500176"/>
  </r>
  <r>
    <x v="10"/>
    <s v="SUDESTE             "/>
    <s v="C1811302"/>
    <s v="IMPRESSAO DE LIVROS, REVISTAS E OUTRAS PUBLICACOES PERIODICAS    "/>
    <x v="0"/>
    <x v="1"/>
    <x v="1"/>
    <x v="3"/>
    <n v="1.5383695934465831"/>
    <n v="58501"/>
    <n v="89996.159586218564"/>
  </r>
  <r>
    <x v="10"/>
    <s v="SUDESTE             "/>
    <s v="C1811302"/>
    <s v="IMPRESSAO DE LIVROS, REVISTAS E OUTRAS PUBLICACOES PERIODICAS    "/>
    <x v="0"/>
    <x v="1"/>
    <x v="1"/>
    <x v="3"/>
    <n v="1.5383695934465831"/>
    <n v="1824"/>
    <n v="2805.9861384465676"/>
  </r>
  <r>
    <x v="10"/>
    <s v="SUDESTE             "/>
    <s v="C1811302"/>
    <s v="IMPRESSAO DE LIVROS, REVISTAS E OUTRAS PUBLICACOES PERIODICAS    "/>
    <x v="0"/>
    <x v="1"/>
    <x v="1"/>
    <x v="3"/>
    <n v="1.5383695934465831"/>
    <n v="159270"/>
    <n v="245016.12514823728"/>
  </r>
  <r>
    <x v="10"/>
    <s v="SUDESTE             "/>
    <s v="C3220500"/>
    <s v="FABRICACAO DE INSTRUMENTOS MUSICAIS, PECAS E ACESSORIOS          "/>
    <x v="3"/>
    <x v="1"/>
    <x v="1"/>
    <x v="3"/>
    <n v="1.5383695934465831"/>
    <n v="57902"/>
    <n v="89074.676199744048"/>
  </r>
  <r>
    <x v="10"/>
    <s v="SUDESTE             "/>
    <s v="G4647802"/>
    <s v="COMERCIO ATACADISTA DE LIVROS, JORNAIS E OUTRAS PUBLICACOES      "/>
    <x v="2"/>
    <x v="1"/>
    <x v="1"/>
    <x v="3"/>
    <n v="1.5383695934465831"/>
    <n v="68574"/>
    <n v="105492.15650100599"/>
  </r>
  <r>
    <x v="10"/>
    <s v="SUDESTE             "/>
    <s v="G4647802"/>
    <s v="COMERCIO ATACADISTA DE LIVROS, JORNAIS E OUTRAS PUBLICACOES      "/>
    <x v="2"/>
    <x v="1"/>
    <x v="1"/>
    <x v="3"/>
    <n v="1.5383695934465831"/>
    <n v="39855"/>
    <n v="61311.720146813568"/>
  </r>
  <r>
    <x v="10"/>
    <s v="SUDESTE             "/>
    <s v="G4647802"/>
    <s v="COMERCIO ATACADISTA DE LIVROS, JORNAIS E OUTRAS PUBLICACOES      "/>
    <x v="2"/>
    <x v="1"/>
    <x v="1"/>
    <x v="3"/>
    <n v="1.5383695934465831"/>
    <n v="2218"/>
    <n v="3412.1037582645213"/>
  </r>
  <r>
    <x v="10"/>
    <s v="SUDESTE             "/>
    <s v="G4647802"/>
    <s v="COMERCIO ATACADISTA DE LIVROS, JORNAIS E OUTRAS PUBLICACOES      "/>
    <x v="2"/>
    <x v="1"/>
    <x v="1"/>
    <x v="3"/>
    <n v="1.5383695934465831"/>
    <n v="5000"/>
    <n v="7691.8479672329158"/>
  </r>
  <r>
    <x v="10"/>
    <s v="SUDESTE             "/>
    <s v="G4647802"/>
    <s v="COMERCIO ATACADISTA DE LIVROS, JORNAIS E OUTRAS PUBLICACOES      "/>
    <x v="2"/>
    <x v="1"/>
    <x v="1"/>
    <x v="3"/>
    <n v="1.5383695934465831"/>
    <n v="34033"/>
    <n v="52355.33237376756"/>
  </r>
  <r>
    <x v="10"/>
    <s v="SUDESTE             "/>
    <s v="G4649407"/>
    <s v="COMERCIO ATACADISTA DE FILMES, CDS, DVDS, FITAS E DISCOS         "/>
    <x v="0"/>
    <x v="1"/>
    <x v="1"/>
    <x v="3"/>
    <n v="1.5383695934465831"/>
    <n v="2112"/>
    <n v="3249.0365813591834"/>
  </r>
  <r>
    <x v="10"/>
    <s v="SUDESTE             "/>
    <s v="G4649407"/>
    <s v="COMERCIO ATACADISTA DE FILMES, CDS, DVDS, FITAS E DISCOS         "/>
    <x v="0"/>
    <x v="1"/>
    <x v="1"/>
    <x v="3"/>
    <n v="1.5383695934465831"/>
    <n v="14637"/>
    <n v="22517.115739277637"/>
  </r>
  <r>
    <x v="10"/>
    <s v="SUDESTE             "/>
    <s v="G4756300"/>
    <s v="COM VAREJISTA ESPECIALIZADO DE INSTRUMENTOS MUSICAIS E ACESSORIO "/>
    <x v="3"/>
    <x v="1"/>
    <x v="1"/>
    <x v="3"/>
    <n v="1.5383695934465831"/>
    <n v="6554"/>
    <n v="10082.474315448906"/>
  </r>
  <r>
    <x v="10"/>
    <s v="SUDESTE             "/>
    <s v="G4756300"/>
    <s v="COM VAREJISTA ESPECIALIZADO DE INSTRUMENTOS MUSICAIS E ACESSORIO "/>
    <x v="3"/>
    <x v="1"/>
    <x v="1"/>
    <x v="3"/>
    <n v="1.5383695934465831"/>
    <n v="16000"/>
    <n v="24613.913495145331"/>
  </r>
  <r>
    <x v="10"/>
    <s v="SUDESTE             "/>
    <s v="G4756300"/>
    <s v="COM VAREJISTA ESPECIALIZADO DE INSTRUMENTOS MUSICAIS E ACESSORIO "/>
    <x v="3"/>
    <x v="1"/>
    <x v="1"/>
    <x v="3"/>
    <n v="1.5383695934465831"/>
    <n v="132674"/>
    <n v="204101.64744093196"/>
  </r>
  <r>
    <x v="10"/>
    <s v="SUDESTE             "/>
    <s v="G4756300"/>
    <s v="COM VAREJISTA ESPECIALIZADO DE INSTRUMENTOS MUSICAIS E ACESSORIO "/>
    <x v="3"/>
    <x v="1"/>
    <x v="1"/>
    <x v="3"/>
    <n v="1.5383695934465831"/>
    <n v="37348"/>
    <n v="57455.027576042987"/>
  </r>
  <r>
    <x v="10"/>
    <s v="SUDESTE             "/>
    <s v="G4756300"/>
    <s v="COM VAREJISTA ESPECIALIZADO DE INSTRUMENTOS MUSICAIS E ACESSORIO "/>
    <x v="3"/>
    <x v="1"/>
    <x v="1"/>
    <x v="3"/>
    <n v="1.5383695934465831"/>
    <n v="2000"/>
    <n v="3076.7391868931663"/>
  </r>
  <r>
    <x v="10"/>
    <s v="SUDESTE             "/>
    <s v="G4756300"/>
    <s v="COM VAREJISTA ESPECIALIZADO DE INSTRUMENTOS MUSICAIS E ACESSORIO "/>
    <x v="3"/>
    <x v="1"/>
    <x v="1"/>
    <x v="3"/>
    <n v="1.5383695934465831"/>
    <n v="111248"/>
    <n v="171140.54053174547"/>
  </r>
  <r>
    <x v="10"/>
    <s v="SUDESTE             "/>
    <s v="G4761001"/>
    <s v="COMERCIO VAREJISTA DE LIVROS                                     "/>
    <x v="2"/>
    <x v="1"/>
    <x v="1"/>
    <x v="3"/>
    <n v="1.5383695934465831"/>
    <n v="2399"/>
    <n v="3690.5486546783527"/>
  </r>
  <r>
    <x v="10"/>
    <s v="SUDESTE             "/>
    <s v="G4761001"/>
    <s v="COMERCIO VAREJISTA DE LIVROS                                     "/>
    <x v="2"/>
    <x v="1"/>
    <x v="1"/>
    <x v="3"/>
    <n v="1.5383695934465831"/>
    <n v="28628"/>
    <n v="44040.444721188782"/>
  </r>
  <r>
    <x v="10"/>
    <s v="SUDESTE             "/>
    <s v="G4761001"/>
    <s v="COMERCIO VAREJISTA DE LIVROS                                     "/>
    <x v="2"/>
    <x v="1"/>
    <x v="1"/>
    <x v="3"/>
    <n v="1.5383695934465831"/>
    <n v="4405"/>
    <n v="6776.5180591321987"/>
  </r>
  <r>
    <x v="10"/>
    <s v="SUDESTE             "/>
    <s v="G4761001"/>
    <s v="COMERCIO VAREJISTA DE LIVROS                                     "/>
    <x v="2"/>
    <x v="1"/>
    <x v="1"/>
    <x v="3"/>
    <n v="1.5383695934465831"/>
    <n v="229252"/>
    <n v="352674.30603681604"/>
  </r>
  <r>
    <x v="10"/>
    <s v="SUDESTE             "/>
    <s v="G4761002"/>
    <s v="COMERCIO VAREJISTA DE JORNAIS E REVISTAS                         "/>
    <x v="2"/>
    <x v="1"/>
    <x v="1"/>
    <x v="3"/>
    <n v="1.5383695934465831"/>
    <n v="23254"/>
    <n v="35773.246526006842"/>
  </r>
  <r>
    <x v="10"/>
    <s v="SUDESTE             "/>
    <s v="G4761002"/>
    <s v="COMERCIO VAREJISTA DE JORNAIS E REVISTAS                         "/>
    <x v="2"/>
    <x v="1"/>
    <x v="1"/>
    <x v="3"/>
    <n v="1.5383695934465831"/>
    <n v="205000"/>
    <n v="315365.76665654953"/>
  </r>
  <r>
    <x v="10"/>
    <s v="SUDESTE             "/>
    <s v="G4761002"/>
    <s v="COMERCIO VAREJISTA DE JORNAIS E REVISTAS                         "/>
    <x v="2"/>
    <x v="1"/>
    <x v="1"/>
    <x v="3"/>
    <n v="1.5383695934465831"/>
    <n v="14608"/>
    <n v="22472.503021067685"/>
  </r>
  <r>
    <x v="10"/>
    <s v="SUDESTE             "/>
    <s v="G4761002"/>
    <s v="COMERCIO VAREJISTA DE JORNAIS E REVISTAS                         "/>
    <x v="2"/>
    <x v="1"/>
    <x v="1"/>
    <x v="3"/>
    <n v="1.5383695934465831"/>
    <n v="5067"/>
    <n v="7794.9187299938367"/>
  </r>
  <r>
    <x v="10"/>
    <s v="SUDESTE             "/>
    <s v="G4761002"/>
    <s v="COMERCIO VAREJISTA DE JORNAIS E REVISTAS                         "/>
    <x v="2"/>
    <x v="1"/>
    <x v="1"/>
    <x v="3"/>
    <n v="1.5383695934465831"/>
    <n v="10300"/>
    <n v="15845.206812499806"/>
  </r>
  <r>
    <x v="10"/>
    <s v="SUDESTE             "/>
    <s v="G4761002"/>
    <s v="COMERCIO VAREJISTA DE JORNAIS E REVISTAS                         "/>
    <x v="2"/>
    <x v="1"/>
    <x v="1"/>
    <x v="3"/>
    <n v="1.5383695934465831"/>
    <n v="27915"/>
    <n v="42943.587201061368"/>
  </r>
  <r>
    <x v="10"/>
    <s v="SUDESTE             "/>
    <s v="G4761002"/>
    <s v="COMERCIO VAREJISTA DE JORNAIS E REVISTAS                         "/>
    <x v="2"/>
    <x v="1"/>
    <x v="1"/>
    <x v="3"/>
    <n v="1.5383695934465831"/>
    <n v="299169"/>
    <n v="460232.49290182081"/>
  </r>
  <r>
    <x v="10"/>
    <s v="SUDESTE             "/>
    <s v="G4762800"/>
    <s v="COMERCIO VAREJISTA DE DISCOS, CDS, DVDS E FITAS                  "/>
    <x v="3"/>
    <x v="1"/>
    <x v="1"/>
    <x v="3"/>
    <n v="1.5383695934465831"/>
    <n v="33623"/>
    <n v="51724.600840454463"/>
  </r>
  <r>
    <x v="10"/>
    <s v="SUDESTE             "/>
    <s v="G4762800"/>
    <s v="COMERCIO VAREJISTA DE DISCOS, CDS, DVDS E FITAS                  "/>
    <x v="3"/>
    <x v="1"/>
    <x v="1"/>
    <x v="3"/>
    <n v="1.5383695934465831"/>
    <n v="14184"/>
    <n v="21820.234313446334"/>
  </r>
  <r>
    <x v="10"/>
    <s v="SUDESTE             "/>
    <s v="G4762800"/>
    <s v="COMERCIO VAREJISTA DE DISCOS, CDS, DVDS E FITAS                  "/>
    <x v="3"/>
    <x v="1"/>
    <x v="1"/>
    <x v="3"/>
    <n v="1.5383695934465831"/>
    <n v="25000"/>
    <n v="38459.239836164576"/>
  </r>
  <r>
    <x v="10"/>
    <s v="SUDESTE             "/>
    <s v="J5811500"/>
    <s v="EDICAO DE LIVROS                                                 "/>
    <x v="2"/>
    <x v="1"/>
    <x v="1"/>
    <x v="3"/>
    <n v="1.5383695934465831"/>
    <n v="3258"/>
    <n v="5012.0081354489676"/>
  </r>
  <r>
    <x v="10"/>
    <s v="SUDESTE             "/>
    <s v="J5811500"/>
    <s v="EDICAO DE LIVROS                                                 "/>
    <x v="2"/>
    <x v="1"/>
    <x v="1"/>
    <x v="3"/>
    <n v="1.5383695934465831"/>
    <n v="344661"/>
    <n v="530216.00244689279"/>
  </r>
  <r>
    <x v="10"/>
    <s v="SUDESTE             "/>
    <s v="J5811500"/>
    <s v="EDICAO DE LIVROS                                                 "/>
    <x v="2"/>
    <x v="1"/>
    <x v="1"/>
    <x v="3"/>
    <n v="1.5383695934465831"/>
    <n v="43249"/>
    <n v="66532.946546971274"/>
  </r>
  <r>
    <x v="10"/>
    <s v="SUDESTE             "/>
    <s v="J5811500"/>
    <s v="EDICAO DE LIVROS                                                 "/>
    <x v="2"/>
    <x v="1"/>
    <x v="1"/>
    <x v="3"/>
    <n v="1.5383695934465831"/>
    <n v="92269"/>
    <n v="141943.82401772277"/>
  </r>
  <r>
    <x v="10"/>
    <s v="SUDESTE             "/>
    <s v="J5812301"/>
    <s v="EDICAO DE JORNAIS DIARIOS                                        "/>
    <x v="2"/>
    <x v="1"/>
    <x v="1"/>
    <x v="3"/>
    <n v="1.5383695934465831"/>
    <n v="4768"/>
    <n v="7334.9462215533085"/>
  </r>
  <r>
    <x v="10"/>
    <s v="SUDESTE             "/>
    <s v="J5812301"/>
    <s v="EDICAO DE JORNAIS DIARIOS                                        "/>
    <x v="2"/>
    <x v="1"/>
    <x v="1"/>
    <x v="3"/>
    <n v="1.5383695934465831"/>
    <n v="5501"/>
    <n v="8462.5711335496544"/>
  </r>
  <r>
    <x v="10"/>
    <s v="SUDESTE             "/>
    <s v="J5812301"/>
    <s v="EDICAO DE JORNAIS DIARIOS                                        "/>
    <x v="2"/>
    <x v="1"/>
    <x v="1"/>
    <x v="3"/>
    <n v="1.5383695934465831"/>
    <n v="48058"/>
    <n v="73930.965921855895"/>
  </r>
  <r>
    <x v="10"/>
    <s v="SUDESTE             "/>
    <s v="J5813100"/>
    <s v="EDICAO DE REVISTAS                                               "/>
    <x v="2"/>
    <x v="1"/>
    <x v="1"/>
    <x v="3"/>
    <n v="1.5383695934465831"/>
    <n v="1322"/>
    <n v="2033.7246025363829"/>
  </r>
  <r>
    <x v="10"/>
    <s v="SUDESTE             "/>
    <s v="J5813100"/>
    <s v="EDICAO DE REVISTAS                                               "/>
    <x v="2"/>
    <x v="1"/>
    <x v="1"/>
    <x v="3"/>
    <n v="1.5383695934465831"/>
    <n v="6454"/>
    <n v="9928.6373561042474"/>
  </r>
  <r>
    <x v="10"/>
    <s v="SUDESTE             "/>
    <s v="J5813100"/>
    <s v="EDICAO DE REVISTAS                                               "/>
    <x v="2"/>
    <x v="1"/>
    <x v="1"/>
    <x v="3"/>
    <n v="1.5383695934465831"/>
    <n v="10000"/>
    <n v="15383.695934465832"/>
  </r>
  <r>
    <x v="10"/>
    <s v="SUDESTE             "/>
    <s v="J5819100"/>
    <s v="EDICAO DE CADASTROS, LISTAS E OUTROS PRODUTOS GRAFICOS           "/>
    <x v="0"/>
    <x v="1"/>
    <x v="1"/>
    <x v="3"/>
    <n v="1.5383695934465831"/>
    <n v="59211"/>
    <n v="91088.401997565627"/>
  </r>
  <r>
    <x v="10"/>
    <s v="SUDESTE             "/>
    <s v="J5819100"/>
    <s v="EDICAO DE CADASTROS, LISTAS E OUTROS PRODUTOS GRAFICOS           "/>
    <x v="0"/>
    <x v="1"/>
    <x v="1"/>
    <x v="3"/>
    <n v="1.5383695934465831"/>
    <n v="6512"/>
    <n v="10017.862792524149"/>
  </r>
  <r>
    <x v="10"/>
    <s v="SUDESTE             "/>
    <s v="J5819100"/>
    <s v="EDICAO DE CADASTROS, LISTAS E OUTROS PRODUTOS GRAFICOS           "/>
    <x v="0"/>
    <x v="1"/>
    <x v="1"/>
    <x v="3"/>
    <n v="1.5383695934465831"/>
    <n v="20000"/>
    <n v="30767.391868931663"/>
  </r>
  <r>
    <x v="10"/>
    <s v="SUDESTE             "/>
    <s v="J5819100"/>
    <s v="EDICAO DE CADASTROS, LISTAS E OUTROS PRODUTOS GRAFICOS           "/>
    <x v="0"/>
    <x v="1"/>
    <x v="1"/>
    <x v="3"/>
    <n v="1.5383695934465831"/>
    <n v="125745"/>
    <n v="193442.28452794059"/>
  </r>
  <r>
    <x v="10"/>
    <s v="SUDESTE             "/>
    <s v="J5821200"/>
    <s v="EDICAO INTEGRADA A IMPRESSAO DE LIVROS                           "/>
    <x v="2"/>
    <x v="1"/>
    <x v="1"/>
    <x v="3"/>
    <n v="1.5383695934465831"/>
    <n v="166881"/>
    <n v="256724.65612395923"/>
  </r>
  <r>
    <x v="10"/>
    <s v="SUDESTE             "/>
    <s v="J5821200"/>
    <s v="EDICAO INTEGRADA A IMPRESSAO DE LIVROS                           "/>
    <x v="2"/>
    <x v="1"/>
    <x v="1"/>
    <x v="3"/>
    <n v="1.5383695934465831"/>
    <n v="48180"/>
    <n v="74118.647012256377"/>
  </r>
  <r>
    <x v="10"/>
    <s v="SUDESTE             "/>
    <s v="J5822101"/>
    <s v="EDICAO INTEGRADA A IMPRESSAO DE JORNAIS DIARIOS                  "/>
    <x v="2"/>
    <x v="1"/>
    <x v="1"/>
    <x v="3"/>
    <n v="1.5383695934465831"/>
    <n v="70560"/>
    <n v="108547.35851359091"/>
  </r>
  <r>
    <x v="10"/>
    <s v="SUDESTE             "/>
    <s v="J5822101"/>
    <s v="EDICAO INTEGRADA A IMPRESSAO DE JORNAIS DIARIOS                  "/>
    <x v="2"/>
    <x v="1"/>
    <x v="1"/>
    <x v="3"/>
    <n v="1.5383695934465831"/>
    <n v="32716"/>
    <n v="50329.299619198413"/>
  </r>
  <r>
    <x v="10"/>
    <s v="SUDESTE             "/>
    <s v="J5823900"/>
    <s v="EDICAO INTEGRADA A IMPRESSAO DE REVISTAS                         "/>
    <x v="2"/>
    <x v="1"/>
    <x v="1"/>
    <x v="3"/>
    <n v="1.5383695934465831"/>
    <n v="24182"/>
    <n v="37200.853508725275"/>
  </r>
  <r>
    <x v="10"/>
    <s v="SUDESTE             "/>
    <s v="J5829800"/>
    <s v="EDICAO INTEGRADA IMPRESSAO CADASTRO LISTA OUTRO PRODUTO GRAFICO  "/>
    <x v="0"/>
    <x v="1"/>
    <x v="1"/>
    <x v="3"/>
    <n v="1.5383695934465831"/>
    <n v="3847"/>
    <n v="5918.1078259890055"/>
  </r>
  <r>
    <x v="10"/>
    <s v="SUDESTE             "/>
    <s v="J5829800"/>
    <s v="EDICAO INTEGRADA IMPRESSAO CADASTRO LISTA OUTRO PRODUTO GRAFICO  "/>
    <x v="0"/>
    <x v="1"/>
    <x v="1"/>
    <x v="3"/>
    <n v="1.5383695934465831"/>
    <n v="320000"/>
    <n v="492278.26990290661"/>
  </r>
  <r>
    <x v="10"/>
    <s v="SUDESTE             "/>
    <s v="J5829800"/>
    <s v="EDICAO INTEGRADA IMPRESSAO CADASTRO LISTA OUTRO PRODUTO GRAFICO  "/>
    <x v="0"/>
    <x v="1"/>
    <x v="1"/>
    <x v="3"/>
    <n v="1.5383695934465831"/>
    <n v="50000"/>
    <n v="76918.479672329151"/>
  </r>
  <r>
    <x v="10"/>
    <s v="SUDESTE             "/>
    <s v="J5829800"/>
    <s v="EDICAO INTEGRADA IMPRESSAO CADASTRO LISTA OUTRO PRODUTO GRAFICO  "/>
    <x v="0"/>
    <x v="1"/>
    <x v="1"/>
    <x v="3"/>
    <n v="1.5383695934465831"/>
    <n v="162000"/>
    <n v="249215.87413834647"/>
  </r>
  <r>
    <x v="10"/>
    <s v="SUDESTE             "/>
    <s v="J5829800"/>
    <s v="EDICAO INTEGRADA IMPRESSAO CADASTRO LISTA OUTRO PRODUTO GRAFICO  "/>
    <x v="0"/>
    <x v="1"/>
    <x v="1"/>
    <x v="3"/>
    <n v="1.5383695934465831"/>
    <n v="292604"/>
    <n v="450133.09652084397"/>
  </r>
  <r>
    <x v="10"/>
    <s v="SUDESTE             "/>
    <s v="J5829800"/>
    <s v="EDICAO INTEGRADA IMPRESSAO CADASTRO LISTA OUTRO PRODUTO GRAFICO  "/>
    <x v="0"/>
    <x v="1"/>
    <x v="1"/>
    <x v="3"/>
    <n v="1.5383695934465831"/>
    <n v="33975"/>
    <n v="52266.106937347657"/>
  </r>
  <r>
    <x v="10"/>
    <s v="SUDESTE             "/>
    <s v="J5829800"/>
    <s v="EDICAO INTEGRADA IMPRESSAO CADASTRO LISTA OUTRO PRODUTO GRAFICO  "/>
    <x v="0"/>
    <x v="1"/>
    <x v="1"/>
    <x v="3"/>
    <n v="1.5383695934465831"/>
    <n v="73850"/>
    <n v="113608.59447603016"/>
  </r>
  <r>
    <x v="10"/>
    <s v="SUDESTE             "/>
    <s v="J5829800"/>
    <s v="EDICAO INTEGRADA IMPRESSAO CADASTRO LISTA OUTRO PRODUTO GRAFICO  "/>
    <x v="0"/>
    <x v="1"/>
    <x v="1"/>
    <x v="3"/>
    <n v="1.5383695934465831"/>
    <n v="10000"/>
    <n v="15383.695934465832"/>
  </r>
  <r>
    <x v="10"/>
    <s v="SUDESTE             "/>
    <s v="J5829800"/>
    <s v="EDICAO INTEGRADA IMPRESSAO CADASTRO LISTA OUTRO PRODUTO GRAFICO  "/>
    <x v="0"/>
    <x v="1"/>
    <x v="1"/>
    <x v="3"/>
    <n v="1.5383695934465831"/>
    <n v="49475"/>
    <n v="76110.835635769705"/>
  </r>
  <r>
    <x v="10"/>
    <s v="SUDESTE             "/>
    <s v="J5911102"/>
    <s v="PRODUCAO DE FILMES PARA PUBLICIDADE                              "/>
    <x v="5"/>
    <x v="1"/>
    <x v="1"/>
    <x v="3"/>
    <n v="1.5383695934465831"/>
    <n v="10000"/>
    <n v="15383.695934465832"/>
  </r>
  <r>
    <x v="10"/>
    <s v="SUDESTE             "/>
    <s v="J5911199"/>
    <s v="ATIV PD CINEMATOGRAFICA VIDEO PROG TELEVISAO NAO ESPECI ANTERIOR "/>
    <x v="5"/>
    <x v="1"/>
    <x v="0"/>
    <x v="3"/>
    <n v="1.5383695934465831"/>
    <n v="240000"/>
    <n v="369208.70242717996"/>
  </r>
  <r>
    <x v="10"/>
    <s v="SUDESTE             "/>
    <s v="J5911199"/>
    <s v="ATIV PD CINEMATOGRAFICA VIDEO PROG TELEVISAO NAO ESPECI ANTERIOR "/>
    <x v="5"/>
    <x v="1"/>
    <x v="1"/>
    <x v="3"/>
    <n v="1.5383695934465831"/>
    <n v="47895"/>
    <n v="73680.211678124091"/>
  </r>
  <r>
    <x v="10"/>
    <s v="SUDESTE             "/>
    <s v="J5912002"/>
    <s v="SERVICOS DE MIXAGEM SONORA EM PRODUCAO AUDIOVISUAL               "/>
    <x v="5"/>
    <x v="1"/>
    <x v="1"/>
    <x v="3"/>
    <n v="1.5383695934465831"/>
    <n v="4325"/>
    <n v="6653.4484916564716"/>
  </r>
  <r>
    <x v="10"/>
    <s v="SUDESTE             "/>
    <s v="J5912002"/>
    <s v="SERVICOS DE MIXAGEM SONORA EM PRODUCAO AUDIOVISUAL               "/>
    <x v="5"/>
    <x v="1"/>
    <x v="1"/>
    <x v="3"/>
    <n v="1.5383695934465831"/>
    <n v="13150"/>
    <n v="20229.560153822567"/>
  </r>
  <r>
    <x v="10"/>
    <s v="SUDESTE             "/>
    <s v="J5913800"/>
    <s v="DISTRIBUICAO CINEMATOGRAFICA DE VIDEO E DE PROGRAMA DE TELEVISAO "/>
    <x v="5"/>
    <x v="1"/>
    <x v="1"/>
    <x v="3"/>
    <n v="1.5383695934465831"/>
    <n v="7441"/>
    <n v="11447.008144836025"/>
  </r>
  <r>
    <x v="10"/>
    <s v="SUDESTE             "/>
    <s v="J5914600"/>
    <s v="ATIVIDADES DE EXIBICAO CINEMATOGRAFICA                           "/>
    <x v="5"/>
    <x v="1"/>
    <x v="1"/>
    <x v="3"/>
    <n v="1.5383695934465831"/>
    <n v="577209"/>
    <n v="887960.77466370875"/>
  </r>
  <r>
    <x v="10"/>
    <s v="SUDESTE             "/>
    <s v="J5920100"/>
    <s v="ATIVIDADES DE GRAVACAO DE SOM E DE EDICAO DE MUSICA              "/>
    <x v="3"/>
    <x v="1"/>
    <x v="1"/>
    <x v="3"/>
    <n v="1.5383695934465831"/>
    <n v="7294"/>
    <n v="11220.867814599376"/>
  </r>
  <r>
    <x v="10"/>
    <s v="SUDESTE             "/>
    <s v="J6010100"/>
    <s v="ATIVIDADES DE RADIO                                              "/>
    <x v="5"/>
    <x v="1"/>
    <x v="1"/>
    <x v="3"/>
    <n v="1.5383695934465831"/>
    <n v="53896"/>
    <n v="82911.967608397041"/>
  </r>
  <r>
    <x v="10"/>
    <s v="SUDESTE             "/>
    <s v="J6010100"/>
    <s v="ATIVIDADES DE RADIO                                              "/>
    <x v="5"/>
    <x v="1"/>
    <x v="1"/>
    <x v="3"/>
    <n v="1.5383695934465831"/>
    <n v="83900"/>
    <n v="129069.20889016832"/>
  </r>
  <r>
    <x v="10"/>
    <s v="SUDESTE             "/>
    <s v="J6010100"/>
    <s v="ATIVIDADES DE RADIO                                              "/>
    <x v="5"/>
    <x v="1"/>
    <x v="1"/>
    <x v="3"/>
    <n v="1.5383695934465831"/>
    <n v="72904"/>
    <n v="112153.29684062969"/>
  </r>
  <r>
    <x v="10"/>
    <s v="SUDESTE             "/>
    <s v="J6010100"/>
    <s v="ATIVIDADES DE RADIO                                              "/>
    <x v="5"/>
    <x v="1"/>
    <x v="1"/>
    <x v="3"/>
    <n v="1.5383695934465831"/>
    <n v="3185"/>
    <n v="4899.7071551273675"/>
  </r>
  <r>
    <x v="10"/>
    <s v="SUDESTE             "/>
    <s v="J6010100"/>
    <s v="ATIVIDADES DE RADIO                                              "/>
    <x v="5"/>
    <x v="1"/>
    <x v="1"/>
    <x v="3"/>
    <n v="1.5383695934465831"/>
    <n v="1295"/>
    <n v="1992.1886235133252"/>
  </r>
  <r>
    <x v="10"/>
    <s v="SUDESTE             "/>
    <s v="J6010100"/>
    <s v="ATIVIDADES DE RADIO                                              "/>
    <x v="5"/>
    <x v="1"/>
    <x v="1"/>
    <x v="3"/>
    <n v="1.5383695934465831"/>
    <n v="18000"/>
    <n v="27690.652682038497"/>
  </r>
  <r>
    <x v="10"/>
    <s v="SUDESTE             "/>
    <s v="J6010100"/>
    <s v="ATIVIDADES DE RADIO                                              "/>
    <x v="5"/>
    <x v="1"/>
    <x v="1"/>
    <x v="3"/>
    <n v="1.5383695934465831"/>
    <n v="166937"/>
    <n v="256810.80482119223"/>
  </r>
  <r>
    <x v="10"/>
    <s v="SUDESTE             "/>
    <s v="J6021700"/>
    <s v="ATIVIDADES DE TELEVISAO ABERTA                                   "/>
    <x v="5"/>
    <x v="1"/>
    <x v="0"/>
    <x v="3"/>
    <n v="1.5383695934465831"/>
    <n v="532329"/>
    <n v="818918.74730982608"/>
  </r>
  <r>
    <x v="10"/>
    <s v="SUDESTE             "/>
    <s v="J6021700"/>
    <s v="ATIVIDADES DE TELEVISAO ABERTA                                   "/>
    <x v="5"/>
    <x v="1"/>
    <x v="0"/>
    <x v="3"/>
    <n v="1.5383695934465831"/>
    <n v="3954242"/>
    <n v="6083085.6579294037"/>
  </r>
  <r>
    <x v="10"/>
    <s v="SUDESTE             "/>
    <s v="J6021700"/>
    <s v="ATIVIDADES DE TELEVISAO ABERTA                                   "/>
    <x v="5"/>
    <x v="1"/>
    <x v="0"/>
    <x v="3"/>
    <n v="1.5383695934465831"/>
    <n v="1213427"/>
    <n v="1866699.200667107"/>
  </r>
  <r>
    <x v="10"/>
    <s v="SUDESTE             "/>
    <s v="J6021700"/>
    <s v="ATIVIDADES DE TELEVISAO ABERTA                                   "/>
    <x v="5"/>
    <x v="1"/>
    <x v="0"/>
    <x v="3"/>
    <n v="1.5383695934465831"/>
    <n v="3640281"/>
    <n v="5600097.6020013206"/>
  </r>
  <r>
    <x v="10"/>
    <s v="SUDESTE             "/>
    <s v="J6021700"/>
    <s v="ATIVIDADES DE TELEVISAO ABERTA                                   "/>
    <x v="5"/>
    <x v="1"/>
    <x v="0"/>
    <x v="3"/>
    <n v="1.5383695934465831"/>
    <n v="946000"/>
    <n v="1455297.6354004676"/>
  </r>
  <r>
    <x v="10"/>
    <s v="SUDESTE             "/>
    <s v="J6021700"/>
    <s v="ATIVIDADES DE TELEVISAO ABERTA                                   "/>
    <x v="5"/>
    <x v="1"/>
    <x v="1"/>
    <x v="3"/>
    <n v="1.5383695934465831"/>
    <n v="872854"/>
    <n v="1342772.0531182238"/>
  </r>
  <r>
    <x v="10"/>
    <s v="SUDESTE             "/>
    <s v="J6022501"/>
    <s v="PROGRAMADORAS                                                    "/>
    <x v="5"/>
    <x v="1"/>
    <x v="1"/>
    <x v="3"/>
    <n v="1.5383695934465831"/>
    <n v="2938723"/>
    <n v="4520842.1067621233"/>
  </r>
  <r>
    <x v="10"/>
    <s v="SUDESTE             "/>
    <s v="J6022502"/>
    <s v="ATIV RELACIONADA A TELEVISAO POR ASSINATURA EXCETO PROGRAMADORAS "/>
    <x v="5"/>
    <x v="1"/>
    <x v="1"/>
    <x v="3"/>
    <n v="1.5383695934465831"/>
    <n v="73640"/>
    <n v="113285.53686140638"/>
  </r>
  <r>
    <x v="10"/>
    <s v="SUDESTE             "/>
    <s v="J6022502"/>
    <s v="ATIV RELACIONADA A TELEVISAO POR ASSINATURA EXCETO PROGRAMADORAS "/>
    <x v="5"/>
    <x v="1"/>
    <x v="1"/>
    <x v="3"/>
    <n v="1.5383695934465831"/>
    <n v="1133084"/>
    <n v="1743101.9724208282"/>
  </r>
  <r>
    <x v="10"/>
    <s v="SUDESTE             "/>
    <s v="J6022502"/>
    <s v="ATIV RELACIONADA A TELEVISAO POR ASSINATURA EXCETO PROGRAMADORAS "/>
    <x v="5"/>
    <x v="1"/>
    <x v="1"/>
    <x v="3"/>
    <n v="1.5383695934465831"/>
    <n v="662760"/>
    <n v="1019569.8317526574"/>
  </r>
  <r>
    <x v="10"/>
    <s v="SUDESTE             "/>
    <s v="P8592901"/>
    <s v="ENSINO DE DANCA                                                  "/>
    <x v="6"/>
    <x v="1"/>
    <x v="1"/>
    <x v="3"/>
    <n v="1.5383695934465831"/>
    <n v="15312"/>
    <n v="23555.51521485408"/>
  </r>
  <r>
    <x v="10"/>
    <s v="SUDESTE             "/>
    <s v="P8592903"/>
    <s v="ENSINO DE MUSICA                                                 "/>
    <x v="6"/>
    <x v="1"/>
    <x v="1"/>
    <x v="3"/>
    <n v="1.5383695934465831"/>
    <n v="1062"/>
    <n v="1633.7485082402711"/>
  </r>
  <r>
    <x v="10"/>
    <s v="SUDESTE             "/>
    <s v="P8592999"/>
    <s v="ENSINO DE ARTE E CULTURA NAO ESPECIFICADO ANTERIORMENTE          "/>
    <x v="6"/>
    <x v="1"/>
    <x v="1"/>
    <x v="3"/>
    <n v="1.5383695934465831"/>
    <n v="7547"/>
    <n v="11610.075321741362"/>
  </r>
  <r>
    <x v="10"/>
    <s v="SUDESTE             "/>
    <s v="R9001902"/>
    <s v="PRODUCAO MUSICAL                                                 "/>
    <x v="4"/>
    <x v="1"/>
    <x v="1"/>
    <x v="3"/>
    <n v="1.5383695934465831"/>
    <n v="55932"/>
    <n v="86044.088100654291"/>
  </r>
  <r>
    <x v="10"/>
    <s v="SUDESTE             "/>
    <s v="R9001906"/>
    <s v="ATIVIDADES DE SONORIZACAO E DE ILUMINACAO                        "/>
    <x v="4"/>
    <x v="1"/>
    <x v="1"/>
    <x v="3"/>
    <n v="1.5383695934465831"/>
    <n v="48363"/>
    <n v="74400.168647857092"/>
  </r>
  <r>
    <x v="10"/>
    <s v="SUDESTE             "/>
    <s v="R9001906"/>
    <s v="ATIVIDADES DE SONORIZACAO E DE ILUMINACAO                        "/>
    <x v="4"/>
    <x v="1"/>
    <x v="1"/>
    <x v="3"/>
    <n v="1.5383695934465831"/>
    <n v="190089"/>
    <n v="292427.13764866756"/>
  </r>
  <r>
    <x v="10"/>
    <s v="SUDESTE             "/>
    <s v="R9001906"/>
    <s v="ATIVIDADES DE SONORIZACAO E DE ILUMINACAO                        "/>
    <x v="4"/>
    <x v="1"/>
    <x v="1"/>
    <x v="3"/>
    <n v="1.5383695934465831"/>
    <n v="48000"/>
    <n v="73841.740485435992"/>
  </r>
  <r>
    <x v="10"/>
    <s v="SUDESTE             "/>
    <s v="R9001906"/>
    <s v="ATIVIDADES DE SONORIZACAO E DE ILUMINACAO                        "/>
    <x v="4"/>
    <x v="1"/>
    <x v="1"/>
    <x v="3"/>
    <n v="1.5383695934465831"/>
    <n v="10101"/>
    <n v="15539.071263403936"/>
  </r>
  <r>
    <x v="10"/>
    <s v="SUDESTE             "/>
    <s v="R9001906"/>
    <s v="ATIVIDADES DE SONORIZACAO E DE ILUMINACAO                        "/>
    <x v="4"/>
    <x v="1"/>
    <x v="1"/>
    <x v="3"/>
    <n v="1.5383695934465831"/>
    <n v="239273"/>
    <n v="368090.30773274426"/>
  </r>
  <r>
    <x v="10"/>
    <s v="SUDESTE             "/>
    <s v="R9001999"/>
    <s v="ARTE CENICA ESPETAC ATIVI COMPLEMENTARES NAO ESPECI ANTERIOR     "/>
    <x v="4"/>
    <x v="1"/>
    <x v="1"/>
    <x v="3"/>
    <n v="1.5383695934465831"/>
    <n v="29002"/>
    <n v="44615.794949137802"/>
  </r>
  <r>
    <x v="10"/>
    <s v="SUDESTE             "/>
    <s v="R9001999"/>
    <s v="ARTE CENICA ESPETAC ATIVI COMPLEMENTARES NAO ESPECI ANTERIOR     "/>
    <x v="4"/>
    <x v="1"/>
    <x v="1"/>
    <x v="3"/>
    <n v="1.5383695934465831"/>
    <n v="7019"/>
    <n v="10797.816176401566"/>
  </r>
  <r>
    <x v="10"/>
    <s v="SUDESTE             "/>
    <s v="R9001999"/>
    <s v="ARTE CENICA ESPETAC ATIVI COMPLEMENTARES NAO ESPECI ANTERIOR     "/>
    <x v="4"/>
    <x v="1"/>
    <x v="1"/>
    <x v="3"/>
    <n v="1.5383695934465831"/>
    <n v="15151"/>
    <n v="23307.837710309181"/>
  </r>
  <r>
    <x v="10"/>
    <s v="SUDESTE             "/>
    <s v="R9002701"/>
    <s v="ATIVI ARTISTA PLASTICO, JORNALISTAS INDEPENDENTES E ESCRITORES   "/>
    <x v="6"/>
    <x v="1"/>
    <x v="1"/>
    <x v="3"/>
    <n v="1.5383695934465831"/>
    <n v="28497"/>
    <n v="43838.918304447281"/>
  </r>
  <r>
    <x v="10"/>
    <s v="SUDESTE             "/>
    <s v="R9002701"/>
    <s v="ATIVI ARTISTA PLASTICO, JORNALISTAS INDEPENDENTES E ESCRITORES   "/>
    <x v="6"/>
    <x v="1"/>
    <x v="1"/>
    <x v="3"/>
    <n v="1.5383695934465831"/>
    <n v="6000"/>
    <n v="9230.217560679499"/>
  </r>
  <r>
    <x v="10"/>
    <s v="SUDESTE             "/>
    <s v="R9101500"/>
    <s v="ATIVIDADES DE BIBLIOTECAS E ARQUIVOS                             "/>
    <x v="1"/>
    <x v="1"/>
    <x v="1"/>
    <x v="3"/>
    <n v="1.5383695934465831"/>
    <n v="4836"/>
    <n v="7439.5553539076755"/>
  </r>
  <r>
    <x v="10"/>
    <s v="SUDESTE             "/>
    <s v="R9102300"/>
    <s v="ATV MUSEUS EXPLOR REST ART CONSERV LUGAR PRED HIST ATRCAO SIMIL  "/>
    <x v="1"/>
    <x v="0"/>
    <x v="0"/>
    <x v="3"/>
    <n v="1.5383695934465831"/>
    <n v="420200"/>
    <n v="646422.90316625417"/>
  </r>
  <r>
    <x v="10"/>
    <s v="SUDESTE             "/>
    <s v="R9102300"/>
    <s v="ATV MUSEUS EXPLOR REST ART CONSERV LUGAR PRED HIST ATRCAO SIMIL  "/>
    <x v="1"/>
    <x v="0"/>
    <x v="0"/>
    <x v="3"/>
    <n v="1.5383695934465831"/>
    <n v="1220122"/>
    <n v="1876998.5850952319"/>
  </r>
  <r>
    <x v="10"/>
    <s v="SUDESTE             "/>
    <s v="R9102300"/>
    <s v="ATV MUSEUS EXPLOR REST ART CONSERV LUGAR PRED HIST ATRCAO SIMIL  "/>
    <x v="1"/>
    <x v="0"/>
    <x v="0"/>
    <x v="3"/>
    <n v="1.5383695934465831"/>
    <n v="135232"/>
    <n v="208036.79686096832"/>
  </r>
  <r>
    <x v="10"/>
    <s v="SUDESTE             "/>
    <s v="R9102302"/>
    <s v="RESTAURACAO E CONSERVACAO DE LUGARES E PREDIOS HISTORICOS        "/>
    <x v="1"/>
    <x v="0"/>
    <x v="0"/>
    <x v="3"/>
    <n v="1.5383695934465831"/>
    <n v="1900000"/>
    <n v="2922902.227548508"/>
  </r>
  <r>
    <x v="10"/>
    <s v="SUDESTE             "/>
    <s v="R9102302"/>
    <s v="RESTAURACAO E CONSERVACAO DE LUGARES E PREDIOS HISTORICOS        "/>
    <x v="1"/>
    <x v="0"/>
    <x v="0"/>
    <x v="3"/>
    <n v="1.5383695934465831"/>
    <n v="500000"/>
    <n v="769184.79672329151"/>
  </r>
  <r>
    <x v="10"/>
    <s v="SUDESTE             "/>
    <s v="R9102302"/>
    <s v="RESTAURACAO E CONSERVACAO DE LUGARES E PREDIOS HISTORICOS        "/>
    <x v="1"/>
    <x v="1"/>
    <x v="1"/>
    <x v="3"/>
    <n v="1.5383695934465831"/>
    <n v="17717"/>
    <n v="27255.294087093112"/>
  </r>
  <r>
    <x v="11"/>
    <s v="CENTRO OESTE        "/>
    <s v="C1811302"/>
    <s v="IMPRESSAO DE LIVROS, REVISTAS E OUTRAS PUBLICACOES PERIODICAS    "/>
    <x v="0"/>
    <x v="1"/>
    <x v="1"/>
    <x v="3"/>
    <n v="1.5383695934465831"/>
    <n v="10039"/>
    <n v="15443.692348610248"/>
  </r>
  <r>
    <x v="11"/>
    <s v="CENTRO OESTE        "/>
    <s v="C1811302"/>
    <s v="IMPRESSAO DE LIVROS, REVISTAS E OUTRAS PUBLICACOES PERIODICAS    "/>
    <x v="0"/>
    <x v="1"/>
    <x v="1"/>
    <x v="3"/>
    <n v="1.5383695934465831"/>
    <n v="22023"/>
    <n v="33879.513556474099"/>
  </r>
  <r>
    <x v="11"/>
    <s v="CENTRO OESTE        "/>
    <s v="G4756300"/>
    <s v="COM VAREJISTA ESPECIALIZADO DE INSTRUMENTOS MUSICAIS E ACESSORIO "/>
    <x v="3"/>
    <x v="1"/>
    <x v="1"/>
    <x v="3"/>
    <n v="1.5383695934465831"/>
    <n v="18635"/>
    <n v="28667.517373877075"/>
  </r>
  <r>
    <x v="11"/>
    <s v="CENTRO OESTE        "/>
    <s v="G4756300"/>
    <s v="COM VAREJISTA ESPECIALIZADO DE INSTRUMENTOS MUSICAIS E ACESSORIO "/>
    <x v="3"/>
    <x v="1"/>
    <x v="1"/>
    <x v="3"/>
    <n v="1.5383695934465831"/>
    <n v="26241"/>
    <n v="40368.356501631788"/>
  </r>
  <r>
    <x v="11"/>
    <s v="CENTRO OESTE        "/>
    <s v="G4761001"/>
    <s v="COMERCIO VAREJISTA DE LIVROS                                     "/>
    <x v="2"/>
    <x v="1"/>
    <x v="1"/>
    <x v="3"/>
    <n v="1.5383695934465831"/>
    <n v="85000"/>
    <n v="130761.41544295957"/>
  </r>
  <r>
    <x v="11"/>
    <s v="CENTRO OESTE        "/>
    <s v="G4761001"/>
    <s v="COMERCIO VAREJISTA DE LIVROS                                     "/>
    <x v="2"/>
    <x v="1"/>
    <x v="1"/>
    <x v="3"/>
    <n v="1.5383695934465831"/>
    <n v="2134"/>
    <n v="3282.8807124150085"/>
  </r>
  <r>
    <x v="11"/>
    <s v="CENTRO OESTE        "/>
    <s v="G4761001"/>
    <s v="COMERCIO VAREJISTA DE LIVROS                                     "/>
    <x v="2"/>
    <x v="1"/>
    <x v="1"/>
    <x v="3"/>
    <n v="1.5383695934465831"/>
    <n v="3070"/>
    <n v="4722.7946518810104"/>
  </r>
  <r>
    <x v="11"/>
    <s v="CENTRO OESTE        "/>
    <s v="G4761002"/>
    <s v="COMERCIO VAREJISTA DE JORNAIS E REVISTAS                         "/>
    <x v="2"/>
    <x v="1"/>
    <x v="1"/>
    <x v="3"/>
    <n v="1.5383695934465831"/>
    <n v="13418"/>
    <n v="20641.843204866251"/>
  </r>
  <r>
    <x v="11"/>
    <s v="CENTRO OESTE        "/>
    <s v="G4761002"/>
    <s v="COMERCIO VAREJISTA DE JORNAIS E REVISTAS                         "/>
    <x v="2"/>
    <x v="1"/>
    <x v="1"/>
    <x v="3"/>
    <n v="1.5383695934465831"/>
    <n v="3885"/>
    <n v="5976.5658705399755"/>
  </r>
  <r>
    <x v="11"/>
    <s v="CENTRO OESTE        "/>
    <s v="G4761002"/>
    <s v="COMERCIO VAREJISTA DE JORNAIS E REVISTAS                         "/>
    <x v="2"/>
    <x v="1"/>
    <x v="1"/>
    <x v="3"/>
    <n v="1.5383695934465831"/>
    <n v="8181"/>
    <n v="12585.401643986495"/>
  </r>
  <r>
    <x v="11"/>
    <s v="CENTRO OESTE        "/>
    <s v="G4762800"/>
    <s v="COMERCIO VAREJISTA DE DISCOS, CDS, DVDS E FITAS                  "/>
    <x v="3"/>
    <x v="1"/>
    <x v="1"/>
    <x v="3"/>
    <n v="1.5383695934465831"/>
    <n v="4362"/>
    <n v="6710.3681666139955"/>
  </r>
  <r>
    <x v="11"/>
    <s v="CENTRO OESTE        "/>
    <s v="G4762800"/>
    <s v="COMERCIO VAREJISTA DE DISCOS, CDS, DVDS E FITAS                  "/>
    <x v="3"/>
    <x v="1"/>
    <x v="1"/>
    <x v="3"/>
    <n v="1.5383695934465831"/>
    <n v="6158"/>
    <n v="9473.2799564440593"/>
  </r>
  <r>
    <x v="11"/>
    <s v="CENTRO OESTE        "/>
    <s v="G4762800"/>
    <s v="COMERCIO VAREJISTA DE DISCOS, CDS, DVDS E FITAS                  "/>
    <x v="3"/>
    <x v="1"/>
    <x v="1"/>
    <x v="3"/>
    <n v="1.5383695934465831"/>
    <n v="10011"/>
    <n v="15400.617999993743"/>
  </r>
  <r>
    <x v="11"/>
    <s v="CENTRO OESTE        "/>
    <s v="J5811500"/>
    <s v="EDICAO DE LIVROS                                                 "/>
    <x v="2"/>
    <x v="1"/>
    <x v="1"/>
    <x v="3"/>
    <n v="1.5383695934465831"/>
    <n v="93541"/>
    <n v="143900.63014058681"/>
  </r>
  <r>
    <x v="11"/>
    <s v="CENTRO OESTE        "/>
    <s v="J5811500"/>
    <s v="EDICAO DE LIVROS                                                 "/>
    <x v="2"/>
    <x v="1"/>
    <x v="1"/>
    <x v="3"/>
    <n v="1.5383695934465831"/>
    <n v="2666"/>
    <n v="4101.2933361285905"/>
  </r>
  <r>
    <x v="11"/>
    <s v="CENTRO OESTE        "/>
    <s v="J5811500"/>
    <s v="EDICAO DE LIVROS                                                 "/>
    <x v="2"/>
    <x v="1"/>
    <x v="1"/>
    <x v="3"/>
    <n v="1.5383695934465831"/>
    <n v="2156"/>
    <n v="3316.7248434708331"/>
  </r>
  <r>
    <x v="11"/>
    <s v="CENTRO OESTE        "/>
    <s v="J5822101"/>
    <s v="EDICAO INTEGRADA A IMPRESSAO DE JORNAIS DIARIOS                  "/>
    <x v="2"/>
    <x v="1"/>
    <x v="1"/>
    <x v="3"/>
    <n v="1.5383695934465831"/>
    <n v="328020"/>
    <n v="504615.99404234817"/>
  </r>
  <r>
    <x v="11"/>
    <s v="CENTRO OESTE        "/>
    <s v="J5822101"/>
    <s v="EDICAO INTEGRADA A IMPRESSAO DE JORNAIS DIARIOS                  "/>
    <x v="2"/>
    <x v="1"/>
    <x v="1"/>
    <x v="3"/>
    <n v="1.5383695934465831"/>
    <n v="14611"/>
    <n v="22477.118129848026"/>
  </r>
  <r>
    <x v="11"/>
    <s v="CENTRO OESTE        "/>
    <s v="J5822101"/>
    <s v="EDICAO INTEGRADA A IMPRESSAO DE JORNAIS DIARIOS                  "/>
    <x v="2"/>
    <x v="1"/>
    <x v="1"/>
    <x v="3"/>
    <n v="1.5383695934465831"/>
    <n v="11983"/>
    <n v="18434.282838270407"/>
  </r>
  <r>
    <x v="11"/>
    <s v="CENTRO OESTE        "/>
    <s v="J5829800"/>
    <s v="EDICAO INTEGRADA IMPRESSAO CADASTRO LISTA OUTRO PRODUTO GRAFICO  "/>
    <x v="0"/>
    <x v="1"/>
    <x v="1"/>
    <x v="3"/>
    <n v="1.5383695934465831"/>
    <n v="6390"/>
    <n v="9830.1817021236657"/>
  </r>
  <r>
    <x v="11"/>
    <s v="CENTRO OESTE        "/>
    <s v="J5829800"/>
    <s v="EDICAO INTEGRADA IMPRESSAO CADASTRO LISTA OUTRO PRODUTO GRAFICO  "/>
    <x v="0"/>
    <x v="1"/>
    <x v="1"/>
    <x v="3"/>
    <n v="1.5383695934465831"/>
    <n v="22098"/>
    <n v="33994.891275982591"/>
  </r>
  <r>
    <x v="11"/>
    <s v="CENTRO OESTE        "/>
    <s v="J5829800"/>
    <s v="EDICAO INTEGRADA IMPRESSAO CADASTRO LISTA OUTRO PRODUTO GRAFICO  "/>
    <x v="0"/>
    <x v="1"/>
    <x v="1"/>
    <x v="3"/>
    <n v="1.5383695934465831"/>
    <n v="3384"/>
    <n v="5205.842704223237"/>
  </r>
  <r>
    <x v="11"/>
    <s v="CENTRO OESTE        "/>
    <s v="J5829800"/>
    <s v="EDICAO INTEGRADA IMPRESSAO CADASTRO LISTA OUTRO PRODUTO GRAFICO  "/>
    <x v="0"/>
    <x v="1"/>
    <x v="1"/>
    <x v="3"/>
    <n v="1.5383695934465831"/>
    <n v="7322"/>
    <n v="11263.942163215881"/>
  </r>
  <r>
    <x v="11"/>
    <s v="CENTRO OESTE        "/>
    <s v="J5829800"/>
    <s v="EDICAO INTEGRADA IMPRESSAO CADASTRO LISTA OUTRO PRODUTO GRAFICO  "/>
    <x v="0"/>
    <x v="1"/>
    <x v="1"/>
    <x v="3"/>
    <n v="1.5383695934465831"/>
    <n v="12295"/>
    <n v="18914.254151425739"/>
  </r>
  <r>
    <x v="11"/>
    <s v="CENTRO OESTE        "/>
    <s v="J5911102"/>
    <s v="PRODUCAO DE FILMES PARA PUBLICIDADE                              "/>
    <x v="5"/>
    <x v="1"/>
    <x v="1"/>
    <x v="3"/>
    <n v="1.5383695934465831"/>
    <n v="6675"/>
    <n v="10268.617036255942"/>
  </r>
  <r>
    <x v="11"/>
    <s v="CENTRO OESTE        "/>
    <s v="J5911102"/>
    <s v="PRODUCAO DE FILMES PARA PUBLICIDADE                              "/>
    <x v="5"/>
    <x v="1"/>
    <x v="1"/>
    <x v="3"/>
    <n v="1.5383695934465831"/>
    <n v="22914"/>
    <n v="35250.200864235005"/>
  </r>
  <r>
    <x v="11"/>
    <s v="CENTRO OESTE        "/>
    <s v="J5911102"/>
    <s v="PRODUCAO DE FILMES PARA PUBLICIDADE                              "/>
    <x v="5"/>
    <x v="1"/>
    <x v="1"/>
    <x v="3"/>
    <n v="1.5383695934465831"/>
    <n v="6771"/>
    <n v="10416.300517226815"/>
  </r>
  <r>
    <x v="11"/>
    <s v="CENTRO OESTE        "/>
    <s v="J6010100"/>
    <s v="ATIVIDADES DE RADIO                                              "/>
    <x v="5"/>
    <x v="1"/>
    <x v="1"/>
    <x v="3"/>
    <n v="1.5383695934465831"/>
    <n v="11126"/>
    <n v="17115.900096686684"/>
  </r>
  <r>
    <x v="11"/>
    <s v="CENTRO OESTE        "/>
    <s v="J6010100"/>
    <s v="ATIVIDADES DE RADIO                                              "/>
    <x v="5"/>
    <x v="1"/>
    <x v="1"/>
    <x v="3"/>
    <n v="1.5383695934465831"/>
    <n v="5443"/>
    <n v="8373.345697129751"/>
  </r>
  <r>
    <x v="11"/>
    <s v="CENTRO OESTE        "/>
    <s v="J6010100"/>
    <s v="ATIVIDADES DE RADIO                                              "/>
    <x v="5"/>
    <x v="1"/>
    <x v="1"/>
    <x v="3"/>
    <n v="1.5383695934465831"/>
    <n v="64669"/>
    <n v="99484.823238597077"/>
  </r>
  <r>
    <x v="11"/>
    <s v="CENTRO OESTE        "/>
    <s v="R9001906"/>
    <s v="ATIVIDADES DE SONORIZACAO E DE ILUMINACAO                        "/>
    <x v="4"/>
    <x v="1"/>
    <x v="1"/>
    <x v="3"/>
    <n v="1.5383695934465831"/>
    <n v="33913"/>
    <n v="52170.728022553973"/>
  </r>
  <r>
    <x v="11"/>
    <s v="CENTRO OESTE        "/>
    <s v="R9001906"/>
    <s v="ATIVIDADES DE SONORIZACAO E DE ILUMINACAO                        "/>
    <x v="4"/>
    <x v="1"/>
    <x v="1"/>
    <x v="3"/>
    <n v="1.5383695934465831"/>
    <n v="33020"/>
    <n v="50796.963975606173"/>
  </r>
  <r>
    <x v="11"/>
    <s v="CENTRO OESTE        "/>
    <s v="R9001999"/>
    <s v="ARTE CENICA ESPETAC ATIVI COMPLEMENTARES NAO ESPECI ANTERIOR     "/>
    <x v="4"/>
    <x v="1"/>
    <x v="1"/>
    <x v="3"/>
    <n v="1.5383695934465831"/>
    <n v="10646"/>
    <n v="16377.482691832323"/>
  </r>
  <r>
    <x v="12"/>
    <s v="CENTRO OESTE        "/>
    <s v="C1811302"/>
    <s v="IMPRESSAO DE LIVROS, REVISTAS E OUTRAS PUBLICACOES PERIODICAS    "/>
    <x v="0"/>
    <x v="1"/>
    <x v="1"/>
    <x v="3"/>
    <n v="1.5383695934465831"/>
    <n v="4042"/>
    <n v="6218.0898967110888"/>
  </r>
  <r>
    <x v="12"/>
    <s v="CENTRO OESTE        "/>
    <s v="C1811302"/>
    <s v="IMPRESSAO DE LIVROS, REVISTAS E OUTRAS PUBLICACOES PERIODICAS    "/>
    <x v="0"/>
    <x v="1"/>
    <x v="1"/>
    <x v="3"/>
    <n v="1.5383695934465831"/>
    <n v="17436"/>
    <n v="26823.012231334622"/>
  </r>
  <r>
    <x v="12"/>
    <s v="CENTRO OESTE        "/>
    <s v="C1811302"/>
    <s v="IMPRESSAO DE LIVROS, REVISTAS E OUTRAS PUBLICACOES PERIODICAS    "/>
    <x v="0"/>
    <x v="1"/>
    <x v="1"/>
    <x v="3"/>
    <n v="1.5383695934465831"/>
    <n v="2256"/>
    <n v="3470.5618028154913"/>
  </r>
  <r>
    <x v="12"/>
    <s v="CENTRO OESTE        "/>
    <s v="G4756300"/>
    <s v="COM VAREJISTA ESPECIALIZADO DE INSTRUMENTOS MUSICAIS E ACESSORIO "/>
    <x v="3"/>
    <x v="1"/>
    <x v="1"/>
    <x v="3"/>
    <n v="1.5383695934465831"/>
    <n v="8640"/>
    <n v="13291.513287378479"/>
  </r>
  <r>
    <x v="12"/>
    <s v="CENTRO OESTE        "/>
    <s v="G4761001"/>
    <s v="COMERCIO VAREJISTA DE LIVROS                                     "/>
    <x v="2"/>
    <x v="1"/>
    <x v="1"/>
    <x v="3"/>
    <n v="1.5383695934465831"/>
    <n v="9673"/>
    <n v="14880.649077408798"/>
  </r>
  <r>
    <x v="12"/>
    <s v="CENTRO OESTE        "/>
    <s v="G4761001"/>
    <s v="COMERCIO VAREJISTA DE LIVROS                                     "/>
    <x v="2"/>
    <x v="1"/>
    <x v="1"/>
    <x v="3"/>
    <n v="1.5383695934465831"/>
    <n v="52525"/>
    <n v="80802.862895781771"/>
  </r>
  <r>
    <x v="12"/>
    <s v="CENTRO OESTE        "/>
    <s v="G4761001"/>
    <s v="COMERCIO VAREJISTA DE LIVROS                                     "/>
    <x v="2"/>
    <x v="1"/>
    <x v="1"/>
    <x v="3"/>
    <n v="1.5383695934465831"/>
    <n v="108474"/>
    <n v="166873.10327952466"/>
  </r>
  <r>
    <x v="12"/>
    <s v="CENTRO OESTE        "/>
    <s v="G4761002"/>
    <s v="COMERCIO VAREJISTA DE JORNAIS E REVISTAS                         "/>
    <x v="2"/>
    <x v="1"/>
    <x v="1"/>
    <x v="3"/>
    <n v="1.5383695934465831"/>
    <n v="8922"/>
    <n v="13725.333512730414"/>
  </r>
  <r>
    <x v="12"/>
    <s v="CENTRO OESTE        "/>
    <s v="G4761002"/>
    <s v="COMERCIO VAREJISTA DE JORNAIS E REVISTAS                         "/>
    <x v="2"/>
    <x v="1"/>
    <x v="1"/>
    <x v="3"/>
    <n v="1.5383695934465831"/>
    <n v="995"/>
    <n v="1530.6777454793503"/>
  </r>
  <r>
    <x v="12"/>
    <s v="CENTRO OESTE        "/>
    <s v="G4761002"/>
    <s v="COMERCIO VAREJISTA DE JORNAIS E REVISTAS                         "/>
    <x v="2"/>
    <x v="1"/>
    <x v="1"/>
    <x v="3"/>
    <n v="1.5383695934465831"/>
    <n v="33708"/>
    <n v="51855.362255897424"/>
  </r>
  <r>
    <x v="12"/>
    <s v="CENTRO OESTE        "/>
    <s v="G4762800"/>
    <s v="COMERCIO VAREJISTA DE DISCOS, CDS, DVDS E FITAS                  "/>
    <x v="3"/>
    <x v="1"/>
    <x v="1"/>
    <x v="3"/>
    <n v="1.5383695934465831"/>
    <n v="858"/>
    <n v="1319.9211111771683"/>
  </r>
  <r>
    <x v="12"/>
    <s v="CENTRO OESTE        "/>
    <s v="G4762800"/>
    <s v="COMERCIO VAREJISTA DE DISCOS, CDS, DVDS E FITAS                  "/>
    <x v="3"/>
    <x v="1"/>
    <x v="1"/>
    <x v="3"/>
    <n v="1.5383695934465831"/>
    <n v="7062"/>
    <n v="10863.96606891977"/>
  </r>
  <r>
    <x v="12"/>
    <s v="CENTRO OESTE        "/>
    <s v="J5811500"/>
    <s v="EDICAO DE LIVROS                                                 "/>
    <x v="2"/>
    <x v="1"/>
    <x v="1"/>
    <x v="3"/>
    <n v="1.5383695934465831"/>
    <n v="43770"/>
    <n v="67334.437105156947"/>
  </r>
  <r>
    <x v="12"/>
    <s v="CENTRO OESTE        "/>
    <s v="J5811500"/>
    <s v="EDICAO DE LIVROS                                                 "/>
    <x v="2"/>
    <x v="1"/>
    <x v="1"/>
    <x v="3"/>
    <n v="1.5383695934465831"/>
    <n v="16884"/>
    <n v="25973.832215752107"/>
  </r>
  <r>
    <x v="12"/>
    <s v="CENTRO OESTE        "/>
    <s v="J5813100"/>
    <s v="EDICAO DE REVISTAS                                               "/>
    <x v="2"/>
    <x v="1"/>
    <x v="1"/>
    <x v="3"/>
    <n v="1.5383695934465831"/>
    <n v="618"/>
    <n v="950.7124087499883"/>
  </r>
  <r>
    <x v="12"/>
    <s v="CENTRO OESTE        "/>
    <s v="J5821200"/>
    <s v="EDICAO INTEGRADA A IMPRESSAO DE LIVROS                           "/>
    <x v="2"/>
    <x v="1"/>
    <x v="1"/>
    <x v="3"/>
    <n v="1.5383695934465831"/>
    <n v="1442"/>
    <n v="2218.3289537499727"/>
  </r>
  <r>
    <x v="12"/>
    <s v="CENTRO OESTE        "/>
    <s v="J5821200"/>
    <s v="EDICAO INTEGRADA A IMPRESSAO DE LIVROS                           "/>
    <x v="2"/>
    <x v="1"/>
    <x v="1"/>
    <x v="3"/>
    <n v="1.5383695934465831"/>
    <n v="2549"/>
    <n v="3921.3040936953403"/>
  </r>
  <r>
    <x v="12"/>
    <s v="CENTRO OESTE        "/>
    <s v="J5822101"/>
    <s v="EDICAO INTEGRADA A IMPRESSAO DE JORNAIS DIARIOS                  "/>
    <x v="2"/>
    <x v="1"/>
    <x v="1"/>
    <x v="3"/>
    <n v="1.5383695934465831"/>
    <n v="1274"/>
    <n v="1959.8828620509469"/>
  </r>
  <r>
    <x v="12"/>
    <s v="CENTRO OESTE        "/>
    <s v="J5829800"/>
    <s v="EDICAO INTEGRADA IMPRESSAO CADASTRO LISTA OUTRO PRODUTO GRAFICO  "/>
    <x v="0"/>
    <x v="1"/>
    <x v="1"/>
    <x v="3"/>
    <n v="1.5383695934465831"/>
    <n v="4336"/>
    <n v="6670.3705571843839"/>
  </r>
  <r>
    <x v="12"/>
    <s v="CENTRO OESTE        "/>
    <s v="J5829800"/>
    <s v="EDICAO INTEGRADA IMPRESSAO CADASTRO LISTA OUTRO PRODUTO GRAFICO  "/>
    <x v="0"/>
    <x v="1"/>
    <x v="1"/>
    <x v="3"/>
    <n v="1.5383695934465831"/>
    <n v="36805"/>
    <n v="56619.692886801487"/>
  </r>
  <r>
    <x v="12"/>
    <s v="CENTRO OESTE        "/>
    <s v="J5914600"/>
    <s v="ATIVIDADES DE EXIBICAO CINEMATOGRAFICA                           "/>
    <x v="5"/>
    <x v="1"/>
    <x v="1"/>
    <x v="3"/>
    <n v="1.5383695934465831"/>
    <n v="5925"/>
    <n v="9114.8398411710041"/>
  </r>
  <r>
    <x v="12"/>
    <s v="CENTRO OESTE        "/>
    <s v="J6010100"/>
    <s v="ATIVIDADES DE RADIO                                              "/>
    <x v="5"/>
    <x v="1"/>
    <x v="1"/>
    <x v="3"/>
    <n v="1.5383695934465831"/>
    <n v="18638"/>
    <n v="28672.132482657416"/>
  </r>
  <r>
    <x v="12"/>
    <s v="CENTRO OESTE        "/>
    <s v="J6010100"/>
    <s v="ATIVIDADES DE RADIO                                              "/>
    <x v="5"/>
    <x v="1"/>
    <x v="1"/>
    <x v="3"/>
    <n v="1.5383695934465831"/>
    <n v="14084"/>
    <n v="21666.397354101675"/>
  </r>
  <r>
    <x v="12"/>
    <s v="CENTRO OESTE        "/>
    <s v="J6010100"/>
    <s v="ATIVIDADES DE RADIO                                              "/>
    <x v="5"/>
    <x v="1"/>
    <x v="1"/>
    <x v="3"/>
    <n v="1.5383695934465831"/>
    <n v="44469"/>
    <n v="68409.757450976103"/>
  </r>
  <r>
    <x v="12"/>
    <s v="CENTRO OESTE        "/>
    <s v="J6021700"/>
    <s v="ATIVIDADES DE TELEVISAO ABERTA                                   "/>
    <x v="5"/>
    <x v="1"/>
    <x v="1"/>
    <x v="3"/>
    <n v="1.5383695934465831"/>
    <n v="110592"/>
    <n v="170131.37007844451"/>
  </r>
  <r>
    <x v="12"/>
    <s v="CENTRO OESTE        "/>
    <s v="J6021700"/>
    <s v="ATIVIDADES DE TELEVISAO ABERTA                                   "/>
    <x v="5"/>
    <x v="1"/>
    <x v="1"/>
    <x v="3"/>
    <n v="1.5383695934465831"/>
    <n v="5401"/>
    <n v="8308.7341742049957"/>
  </r>
  <r>
    <x v="12"/>
    <s v="CENTRO OESTE        "/>
    <s v="R9001906"/>
    <s v="ATIVIDADES DE SONORIZACAO E DE ILUMINACAO                        "/>
    <x v="4"/>
    <x v="1"/>
    <x v="1"/>
    <x v="3"/>
    <n v="1.5383695934465831"/>
    <n v="21108"/>
    <n v="32471.905378470477"/>
  </r>
  <r>
    <x v="12"/>
    <s v="CENTRO OESTE        "/>
    <s v="R9001906"/>
    <s v="ATIVIDADES DE SONORIZACAO E DE ILUMINACAO                        "/>
    <x v="4"/>
    <x v="1"/>
    <x v="1"/>
    <x v="3"/>
    <n v="1.5383695934465831"/>
    <n v="11189"/>
    <n v="17212.817381073819"/>
  </r>
  <r>
    <x v="12"/>
    <s v="CENTRO OESTE        "/>
    <s v="R9001906"/>
    <s v="ATIVIDADES DE SONORIZACAO E DE ILUMINACAO                        "/>
    <x v="4"/>
    <x v="1"/>
    <x v="1"/>
    <x v="3"/>
    <n v="1.5383695934465831"/>
    <n v="2703"/>
    <n v="4158.2130110861144"/>
  </r>
  <r>
    <x v="12"/>
    <s v="CENTRO OESTE        "/>
    <s v="R9001906"/>
    <s v="ATIVIDADES DE SONORIZACAO E DE ILUMINACAO                        "/>
    <x v="4"/>
    <x v="1"/>
    <x v="1"/>
    <x v="3"/>
    <n v="1.5383695934465831"/>
    <n v="59674"/>
    <n v="91800.667119331396"/>
  </r>
  <r>
    <x v="12"/>
    <s v="CENTRO OESTE        "/>
    <s v="R9001999"/>
    <s v="ARTE CENICA ESPETAC ATIVI COMPLEMENTARES NAO ESPECI ANTERIOR     "/>
    <x v="4"/>
    <x v="1"/>
    <x v="1"/>
    <x v="3"/>
    <n v="1.5383695934465831"/>
    <n v="9393"/>
    <n v="14449.905591243754"/>
  </r>
  <r>
    <x v="12"/>
    <s v="CENTRO OESTE        "/>
    <s v="R9001999"/>
    <s v="ARTE CENICA ESPETAC ATIVI COMPLEMENTARES NAO ESPECI ANTERIOR     "/>
    <x v="4"/>
    <x v="1"/>
    <x v="1"/>
    <x v="3"/>
    <n v="1.5383695934465831"/>
    <n v="10375"/>
    <n v="15960.584532008299"/>
  </r>
  <r>
    <x v="13"/>
    <s v="NORTE               "/>
    <s v="G4647802"/>
    <s v="COMERCIO ATACADISTA DE LIVROS, JORNAIS E OUTRAS PUBLICACOES      "/>
    <x v="2"/>
    <x v="1"/>
    <x v="1"/>
    <x v="3"/>
    <n v="1.5383695934465831"/>
    <n v="931"/>
    <n v="1432.2220914987688"/>
  </r>
  <r>
    <x v="13"/>
    <s v="NORTE               "/>
    <s v="G4647802"/>
    <s v="COMERCIO ATACADISTA DE LIVROS, JORNAIS E OUTRAS PUBLICACOES      "/>
    <x v="2"/>
    <x v="1"/>
    <x v="1"/>
    <x v="3"/>
    <n v="1.5383695934465831"/>
    <n v="3888"/>
    <n v="5981.1809793203147"/>
  </r>
  <r>
    <x v="13"/>
    <s v="NORTE               "/>
    <s v="G4756300"/>
    <s v="COM VAREJISTA ESPECIALIZADO DE INSTRUMENTOS MUSICAIS E ACESSORIO "/>
    <x v="3"/>
    <x v="1"/>
    <x v="1"/>
    <x v="3"/>
    <n v="1.5383695934465831"/>
    <n v="269471"/>
    <n v="414545.99271564418"/>
  </r>
  <r>
    <x v="13"/>
    <s v="NORTE               "/>
    <s v="G4756300"/>
    <s v="COM VAREJISTA ESPECIALIZADO DE INSTRUMENTOS MUSICAIS E ACESSORIO "/>
    <x v="3"/>
    <x v="1"/>
    <x v="1"/>
    <x v="3"/>
    <n v="1.5383695934465831"/>
    <n v="270755"/>
    <n v="416521.25927362958"/>
  </r>
  <r>
    <x v="13"/>
    <s v="NORTE               "/>
    <s v="G4756300"/>
    <s v="COM VAREJISTA ESPECIALIZADO DE INSTRUMENTOS MUSICAIS E ACESSORIO "/>
    <x v="3"/>
    <x v="1"/>
    <x v="1"/>
    <x v="3"/>
    <n v="1.5383695934465831"/>
    <n v="124468"/>
    <n v="191477.7865571093"/>
  </r>
  <r>
    <x v="13"/>
    <s v="NORTE               "/>
    <s v="G4761001"/>
    <s v="COMERCIO VAREJISTA DE LIVROS                                     "/>
    <x v="2"/>
    <x v="1"/>
    <x v="1"/>
    <x v="3"/>
    <n v="1.5383695934465831"/>
    <n v="41575"/>
    <n v="63957.715847541695"/>
  </r>
  <r>
    <x v="13"/>
    <s v="NORTE               "/>
    <s v="G4761001"/>
    <s v="COMERCIO VAREJISTA DE LIVROS                                     "/>
    <x v="2"/>
    <x v="1"/>
    <x v="1"/>
    <x v="3"/>
    <n v="1.5383695934465831"/>
    <n v="6583"/>
    <n v="10127.087033658856"/>
  </r>
  <r>
    <x v="13"/>
    <s v="NORTE               "/>
    <s v="G4761002"/>
    <s v="COMERCIO VAREJISTA DE JORNAIS E REVISTAS                         "/>
    <x v="2"/>
    <x v="1"/>
    <x v="1"/>
    <x v="3"/>
    <n v="1.5383695934465831"/>
    <n v="11780"/>
    <n v="18121.993810800748"/>
  </r>
  <r>
    <x v="13"/>
    <s v="NORTE               "/>
    <s v="G4762800"/>
    <s v="COMERCIO VAREJISTA DE DISCOS, CDS, DVDS E FITAS                  "/>
    <x v="3"/>
    <x v="1"/>
    <x v="1"/>
    <x v="3"/>
    <n v="1.5383695934465831"/>
    <n v="10846"/>
    <n v="16685.156610521641"/>
  </r>
  <r>
    <x v="13"/>
    <s v="NORTE               "/>
    <s v="J5812301"/>
    <s v="EDICAO DE JORNAIS DIARIOS                                        "/>
    <x v="2"/>
    <x v="1"/>
    <x v="1"/>
    <x v="3"/>
    <n v="1.5383695934465831"/>
    <n v="68551"/>
    <n v="105456.77400035672"/>
  </r>
  <r>
    <x v="13"/>
    <s v="NORTE               "/>
    <s v="J5812301"/>
    <s v="EDICAO DE JORNAIS DIARIOS                                        "/>
    <x v="2"/>
    <x v="1"/>
    <x v="1"/>
    <x v="3"/>
    <n v="1.5383695934465831"/>
    <n v="16559"/>
    <n v="25473.862097881971"/>
  </r>
  <r>
    <x v="13"/>
    <s v="NORTE               "/>
    <s v="J5821200"/>
    <s v="EDICAO INTEGRADA A IMPRESSAO DE LIVROS                           "/>
    <x v="2"/>
    <x v="1"/>
    <x v="1"/>
    <x v="3"/>
    <n v="1.5383695934465831"/>
    <n v="7962"/>
    <n v="12248.498703021694"/>
  </r>
  <r>
    <x v="13"/>
    <s v="NORTE               "/>
    <s v="J5829800"/>
    <s v="EDICAO INTEGRADA IMPRESSAO CADASTRO LISTA OUTRO PRODUTO GRAFICO  "/>
    <x v="0"/>
    <x v="1"/>
    <x v="1"/>
    <x v="3"/>
    <n v="1.5383695934465831"/>
    <n v="14868"/>
    <n v="22872.479115363796"/>
  </r>
  <r>
    <x v="13"/>
    <s v="NORTE               "/>
    <s v="J5829800"/>
    <s v="EDICAO INTEGRADA IMPRESSAO CADASTRO LISTA OUTRO PRODUTO GRAFICO  "/>
    <x v="0"/>
    <x v="1"/>
    <x v="1"/>
    <x v="3"/>
    <n v="1.5383695934465831"/>
    <n v="554"/>
    <n v="852.25675476940705"/>
  </r>
  <r>
    <x v="13"/>
    <s v="NORTE               "/>
    <s v="J5911199"/>
    <s v="ATIV PD CINEMATOGRAFICA VIDEO PROG TELEVISAO NAO ESPECI ANTERIOR "/>
    <x v="5"/>
    <x v="1"/>
    <x v="1"/>
    <x v="3"/>
    <n v="1.5383695934465831"/>
    <n v="19099"/>
    <n v="29381.320865236292"/>
  </r>
  <r>
    <x v="13"/>
    <s v="NORTE               "/>
    <s v="J5920100"/>
    <s v="ATIVIDADES DE GRAVACAO DE SOM E DE EDICAO DE MUSICA              "/>
    <x v="3"/>
    <x v="1"/>
    <x v="1"/>
    <x v="3"/>
    <n v="1.5383695934465831"/>
    <n v="43832"/>
    <n v="67429.816019950624"/>
  </r>
  <r>
    <x v="13"/>
    <s v="NORTE               "/>
    <s v="J5920100"/>
    <s v="ATIVIDADES DE GRAVACAO DE SOM E DE EDICAO DE MUSICA              "/>
    <x v="3"/>
    <x v="1"/>
    <x v="1"/>
    <x v="3"/>
    <n v="1.5383695934465831"/>
    <n v="2548"/>
    <n v="3919.7657241018937"/>
  </r>
  <r>
    <x v="13"/>
    <s v="NORTE               "/>
    <s v="J5920100"/>
    <s v="ATIVIDADES DE GRAVACAO DE SOM E DE EDICAO DE MUSICA              "/>
    <x v="3"/>
    <x v="1"/>
    <x v="1"/>
    <x v="3"/>
    <n v="1.5383695934465831"/>
    <n v="31657"/>
    <n v="48700.166219738479"/>
  </r>
  <r>
    <x v="13"/>
    <s v="NORTE               "/>
    <s v="J6010100"/>
    <s v="ATIVIDADES DE RADIO                                              "/>
    <x v="5"/>
    <x v="1"/>
    <x v="1"/>
    <x v="3"/>
    <n v="1.5383695934465831"/>
    <n v="64885"/>
    <n v="99817.111070781539"/>
  </r>
  <r>
    <x v="13"/>
    <s v="NORTE               "/>
    <s v="R9001906"/>
    <s v="ATIVIDADES DE SONORIZACAO E DE ILUMINACAO                        "/>
    <x v="4"/>
    <x v="1"/>
    <x v="1"/>
    <x v="3"/>
    <n v="1.5383695934465831"/>
    <n v="29015"/>
    <n v="44635.793753852609"/>
  </r>
  <r>
    <x v="13"/>
    <s v="NORTE               "/>
    <s v="R9001999"/>
    <s v="ARTE CENICA ESPETAC ATIVI COMPLEMENTARES NAO ESPECI ANTERIOR     "/>
    <x v="4"/>
    <x v="1"/>
    <x v="1"/>
    <x v="3"/>
    <n v="1.5383695934465831"/>
    <n v="6971"/>
    <n v="10723.97443591613"/>
  </r>
  <r>
    <x v="13"/>
    <s v="NORTE               "/>
    <s v="R9101500"/>
    <s v="ATIVIDADES DE BIBLIOTECAS E ARQUIVOS                             "/>
    <x v="1"/>
    <x v="0"/>
    <x v="0"/>
    <x v="3"/>
    <n v="1.5383695934465831"/>
    <n v="145000"/>
    <n v="223063.59104975456"/>
  </r>
  <r>
    <x v="13"/>
    <s v="NORTE               "/>
    <s v="R9102300"/>
    <s v="ATV MUSEUS EXPLOR REST ART CONSERV LUGAR PRED HIST ATRCAO SIMIL  "/>
    <x v="1"/>
    <x v="0"/>
    <x v="0"/>
    <x v="3"/>
    <n v="1.5383695934465831"/>
    <n v="861942"/>
    <n v="1325985.3641145348"/>
  </r>
  <r>
    <x v="13"/>
    <s v="NORTE               "/>
    <s v="R9102302"/>
    <s v="RESTAURACAO E CONSERVACAO DE LUGARES E PREDIOS HISTORICOS        "/>
    <x v="1"/>
    <x v="0"/>
    <x v="0"/>
    <x v="3"/>
    <n v="1.5383695934465831"/>
    <n v="1800000"/>
    <n v="2769065.2682038494"/>
  </r>
  <r>
    <x v="14"/>
    <s v="NORDESTE            "/>
    <s v="C1811302"/>
    <s v="IMPRESSAO DE LIVROS, REVISTAS E OUTRAS PUBLICACOES PERIODICAS    "/>
    <x v="0"/>
    <x v="1"/>
    <x v="1"/>
    <x v="3"/>
    <n v="1.5383695934465831"/>
    <n v="904"/>
    <n v="1390.6861124757111"/>
  </r>
  <r>
    <x v="14"/>
    <s v="NORDESTE            "/>
    <s v="C1811302"/>
    <s v="IMPRESSAO DE LIVROS, REVISTAS E OUTRAS PUBLICACOES PERIODICAS    "/>
    <x v="0"/>
    <x v="1"/>
    <x v="1"/>
    <x v="3"/>
    <n v="1.5383695934465831"/>
    <n v="380640"/>
    <n v="585565.00204950734"/>
  </r>
  <r>
    <x v="14"/>
    <s v="NORDESTE            "/>
    <s v="C1811302"/>
    <s v="IMPRESSAO DE LIVROS, REVISTAS E OUTRAS PUBLICACOES PERIODICAS    "/>
    <x v="0"/>
    <x v="1"/>
    <x v="1"/>
    <x v="3"/>
    <n v="1.5383695934465831"/>
    <n v="1408"/>
    <n v="2166.0243875727888"/>
  </r>
  <r>
    <x v="14"/>
    <s v="NORDESTE            "/>
    <s v="G4761001"/>
    <s v="COMERCIO VAREJISTA DE LIVROS                                     "/>
    <x v="2"/>
    <x v="1"/>
    <x v="1"/>
    <x v="3"/>
    <n v="1.5383695934465831"/>
    <n v="25569"/>
    <n v="39334.572134835682"/>
  </r>
  <r>
    <x v="14"/>
    <s v="NORDESTE            "/>
    <s v="G4761001"/>
    <s v="COMERCIO VAREJISTA DE LIVROS                                     "/>
    <x v="2"/>
    <x v="1"/>
    <x v="1"/>
    <x v="3"/>
    <n v="1.5383695934465831"/>
    <n v="43786"/>
    <n v="67359.051018652084"/>
  </r>
  <r>
    <x v="14"/>
    <s v="NORDESTE            "/>
    <s v="G4761002"/>
    <s v="COMERCIO VAREJISTA DE JORNAIS E REVISTAS                         "/>
    <x v="2"/>
    <x v="1"/>
    <x v="1"/>
    <x v="3"/>
    <n v="1.5383695934465831"/>
    <n v="2945"/>
    <n v="4530.498452700187"/>
  </r>
  <r>
    <x v="14"/>
    <s v="NORDESTE            "/>
    <s v="G4761002"/>
    <s v="COMERCIO VAREJISTA DE JORNAIS E REVISTAS                         "/>
    <x v="2"/>
    <x v="1"/>
    <x v="1"/>
    <x v="3"/>
    <n v="1.5383695934465831"/>
    <n v="6466"/>
    <n v="9947.0977912256058"/>
  </r>
  <r>
    <x v="14"/>
    <s v="NORDESTE            "/>
    <s v="J5829800"/>
    <s v="EDICAO INTEGRADA IMPRESSAO CADASTRO LISTA OUTRO PRODUTO GRAFICO  "/>
    <x v="0"/>
    <x v="1"/>
    <x v="1"/>
    <x v="3"/>
    <n v="1.5383695934465831"/>
    <n v="72546"/>
    <n v="111602.56052617582"/>
  </r>
  <r>
    <x v="14"/>
    <s v="NORDESTE            "/>
    <s v="J5829800"/>
    <s v="EDICAO INTEGRADA IMPRESSAO CADASTRO LISTA OUTRO PRODUTO GRAFICO  "/>
    <x v="0"/>
    <x v="1"/>
    <x v="1"/>
    <x v="3"/>
    <n v="1.5383695934465831"/>
    <n v="21239"/>
    <n v="32673.431795211978"/>
  </r>
  <r>
    <x v="14"/>
    <s v="NORDESTE            "/>
    <s v="J5829800"/>
    <s v="EDICAO INTEGRADA IMPRESSAO CADASTRO LISTA OUTRO PRODUTO GRAFICO  "/>
    <x v="0"/>
    <x v="1"/>
    <x v="1"/>
    <x v="3"/>
    <n v="1.5383695934465831"/>
    <n v="21208"/>
    <n v="32625.742337815132"/>
  </r>
  <r>
    <x v="14"/>
    <s v="NORDESTE            "/>
    <s v="J5911199"/>
    <s v="ATIV PD CINEMATOGRAFICA VIDEO PROG TELEVISAO NAO ESPECI ANTERIOR "/>
    <x v="5"/>
    <x v="1"/>
    <x v="1"/>
    <x v="3"/>
    <n v="1.5383695934465831"/>
    <n v="17047"/>
    <n v="26224.5864594839"/>
  </r>
  <r>
    <x v="14"/>
    <s v="NORDESTE            "/>
    <s v="J5911199"/>
    <s v="ATIV PD CINEMATOGRAFICA VIDEO PROG TELEVISAO NAO ESPECI ANTERIOR "/>
    <x v="5"/>
    <x v="1"/>
    <x v="1"/>
    <x v="3"/>
    <n v="1.5383695934465831"/>
    <n v="8766"/>
    <n v="13485.347856152748"/>
  </r>
  <r>
    <x v="14"/>
    <s v="NORDESTE            "/>
    <s v="J5914600"/>
    <s v="ATIVIDADES DE EXIBICAO CINEMATOGRAFICA                           "/>
    <x v="5"/>
    <x v="1"/>
    <x v="1"/>
    <x v="3"/>
    <n v="1.5383695934465831"/>
    <n v="7247"/>
    <n v="11148.564443707388"/>
  </r>
  <r>
    <x v="14"/>
    <s v="NORDESTE            "/>
    <s v="J5920100"/>
    <s v="ATIVIDADES DE GRAVACAO DE SOM E DE EDICAO DE MUSICA              "/>
    <x v="3"/>
    <x v="1"/>
    <x v="1"/>
    <x v="3"/>
    <n v="1.5383695934465831"/>
    <n v="200000"/>
    <n v="307673.9186893166"/>
  </r>
  <r>
    <x v="14"/>
    <s v="NORDESTE            "/>
    <s v="J6021700"/>
    <s v="ATIVIDADES DE TELEVISAO ABERTA                                   "/>
    <x v="5"/>
    <x v="1"/>
    <x v="1"/>
    <x v="3"/>
    <n v="1.5383695934465831"/>
    <n v="1000000"/>
    <n v="1538369.593446583"/>
  </r>
  <r>
    <x v="14"/>
    <s v="NORDESTE            "/>
    <s v="J6021700"/>
    <s v="ATIVIDADES DE TELEVISAO ABERTA                                   "/>
    <x v="5"/>
    <x v="1"/>
    <x v="1"/>
    <x v="3"/>
    <n v="1.5383695934465831"/>
    <n v="110880"/>
    <n v="170574.42052135713"/>
  </r>
  <r>
    <x v="14"/>
    <s v="NORDESTE            "/>
    <s v="J6021700"/>
    <s v="ATIVIDADES DE TELEVISAO ABERTA                                   "/>
    <x v="5"/>
    <x v="1"/>
    <x v="1"/>
    <x v="3"/>
    <n v="1.5383695934465831"/>
    <n v="248000"/>
    <n v="381515.6591747526"/>
  </r>
  <r>
    <x v="14"/>
    <s v="NORDESTE            "/>
    <s v="R9001902"/>
    <s v="PRODUCAO MUSICAL                                                 "/>
    <x v="4"/>
    <x v="1"/>
    <x v="1"/>
    <x v="3"/>
    <n v="1.5383695934465831"/>
    <n v="8582"/>
    <n v="13202.287850958575"/>
  </r>
  <r>
    <x v="14"/>
    <s v="NORDESTE            "/>
    <s v="R9001906"/>
    <s v="ATIVIDADES DE SONORIZACAO E DE ILUMINACAO                        "/>
    <x v="4"/>
    <x v="1"/>
    <x v="1"/>
    <x v="3"/>
    <n v="1.5383695934465831"/>
    <n v="16116"/>
    <n v="24792.364367985134"/>
  </r>
  <r>
    <x v="14"/>
    <s v="NORDESTE            "/>
    <s v="R9001999"/>
    <s v="ARTE CENICA ESPETAC ATIVI COMPLEMENTARES NAO ESPECI ANTERIOR     "/>
    <x v="4"/>
    <x v="1"/>
    <x v="1"/>
    <x v="3"/>
    <n v="1.5383695934465831"/>
    <n v="5721"/>
    <n v="8801.0124441079024"/>
  </r>
  <r>
    <x v="14"/>
    <s v="NORDESTE            "/>
    <s v="R9001999"/>
    <s v="ARTE CENICA ESPETAC ATIVI COMPLEMENTARES NAO ESPECI ANTERIOR     "/>
    <x v="4"/>
    <x v="1"/>
    <x v="1"/>
    <x v="3"/>
    <n v="1.5383695934465831"/>
    <n v="8579"/>
    <n v="13197.672742178236"/>
  </r>
  <r>
    <x v="14"/>
    <s v="NORDESTE            "/>
    <s v="R9102300"/>
    <s v="ATV MUSEUS EXPLOR REST ART CONSERV LUGAR PRED HIST ATRCAO SIMIL  "/>
    <x v="1"/>
    <x v="0"/>
    <x v="0"/>
    <x v="3"/>
    <n v="1.5383695934465831"/>
    <n v="527000"/>
    <n v="810720.77574634925"/>
  </r>
  <r>
    <x v="15"/>
    <s v="NORDESTE            "/>
    <s v="C1811302"/>
    <s v="IMPRESSAO DE LIVROS, REVISTAS E OUTRAS PUBLICACOES PERIODICAS    "/>
    <x v="0"/>
    <x v="1"/>
    <x v="1"/>
    <x v="3"/>
    <n v="1.5383695934465831"/>
    <n v="1835"/>
    <n v="2822.9082039744799"/>
  </r>
  <r>
    <x v="15"/>
    <s v="NORDESTE            "/>
    <s v="C1811302"/>
    <s v="IMPRESSAO DE LIVROS, REVISTAS E OUTRAS PUBLICACOES PERIODICAS    "/>
    <x v="0"/>
    <x v="1"/>
    <x v="1"/>
    <x v="3"/>
    <n v="1.5383695934465831"/>
    <n v="130000"/>
    <n v="199988.0471480558"/>
  </r>
  <r>
    <x v="15"/>
    <s v="NORDESTE            "/>
    <s v="C1811302"/>
    <s v="IMPRESSAO DE LIVROS, REVISTAS E OUTRAS PUBLICACOES PERIODICAS    "/>
    <x v="0"/>
    <x v="1"/>
    <x v="1"/>
    <x v="3"/>
    <n v="1.5383695934465831"/>
    <n v="93565"/>
    <n v="143937.55101082954"/>
  </r>
  <r>
    <x v="15"/>
    <s v="NORDESTE            "/>
    <s v="C1811302"/>
    <s v="IMPRESSAO DE LIVROS, REVISTAS E OUTRAS PUBLICACOES PERIODICAS    "/>
    <x v="0"/>
    <x v="1"/>
    <x v="1"/>
    <x v="3"/>
    <n v="1.5383695934465831"/>
    <n v="83631"/>
    <n v="128655.3874695312"/>
  </r>
  <r>
    <x v="15"/>
    <s v="NORDESTE            "/>
    <s v="G4756300"/>
    <s v="COM VAREJISTA ESPECIALIZADO DE INSTRUMENTOS MUSICAIS E ACESSORIO "/>
    <x v="3"/>
    <x v="1"/>
    <x v="1"/>
    <x v="3"/>
    <n v="1.5383695934465831"/>
    <n v="30000"/>
    <n v="46151.087803397495"/>
  </r>
  <r>
    <x v="15"/>
    <s v="NORDESTE            "/>
    <s v="G4761001"/>
    <s v="COMERCIO VAREJISTA DE LIVROS                                     "/>
    <x v="2"/>
    <x v="1"/>
    <x v="1"/>
    <x v="3"/>
    <n v="1.5383695934465831"/>
    <n v="12586"/>
    <n v="19361.919703118696"/>
  </r>
  <r>
    <x v="15"/>
    <s v="NORDESTE            "/>
    <s v="G4761001"/>
    <s v="COMERCIO VAREJISTA DE LIVROS                                     "/>
    <x v="2"/>
    <x v="1"/>
    <x v="1"/>
    <x v="3"/>
    <n v="1.5383695934465831"/>
    <n v="56125"/>
    <n v="86340.993432189469"/>
  </r>
  <r>
    <x v="15"/>
    <s v="NORDESTE            "/>
    <s v="G4761001"/>
    <s v="COMERCIO VAREJISTA DE LIVROS                                     "/>
    <x v="2"/>
    <x v="1"/>
    <x v="1"/>
    <x v="3"/>
    <n v="1.5383695934465831"/>
    <n v="12239"/>
    <n v="18828.10545419273"/>
  </r>
  <r>
    <x v="15"/>
    <s v="NORDESTE            "/>
    <s v="G4761001"/>
    <s v="COMERCIO VAREJISTA DE LIVROS                                     "/>
    <x v="2"/>
    <x v="1"/>
    <x v="1"/>
    <x v="3"/>
    <n v="1.5383695934465831"/>
    <n v="8640"/>
    <n v="13291.513287378479"/>
  </r>
  <r>
    <x v="15"/>
    <s v="NORDESTE            "/>
    <s v="G4761002"/>
    <s v="COMERCIO VAREJISTA DE JORNAIS E REVISTAS                         "/>
    <x v="2"/>
    <x v="1"/>
    <x v="1"/>
    <x v="3"/>
    <n v="1.5383695934465831"/>
    <n v="46005"/>
    <n v="70772.69314651005"/>
  </r>
  <r>
    <x v="15"/>
    <s v="NORDESTE            "/>
    <s v="G4761002"/>
    <s v="COMERCIO VAREJISTA DE JORNAIS E REVISTAS                         "/>
    <x v="2"/>
    <x v="1"/>
    <x v="1"/>
    <x v="3"/>
    <n v="1.5383695934465831"/>
    <n v="107500"/>
    <n v="165374.73129550769"/>
  </r>
  <r>
    <x v="15"/>
    <s v="NORDESTE            "/>
    <s v="G4761002"/>
    <s v="COMERCIO VAREJISTA DE JORNAIS E REVISTAS                         "/>
    <x v="2"/>
    <x v="1"/>
    <x v="1"/>
    <x v="3"/>
    <n v="1.5383695934465831"/>
    <n v="3276"/>
    <n v="5039.698788131006"/>
  </r>
  <r>
    <x v="15"/>
    <s v="NORDESTE            "/>
    <s v="G4762800"/>
    <s v="COMERCIO VAREJISTA DE DISCOS, CDS, DVDS E FITAS                  "/>
    <x v="3"/>
    <x v="1"/>
    <x v="1"/>
    <x v="3"/>
    <n v="1.5383695934465831"/>
    <n v="9446"/>
    <n v="14531.439179696425"/>
  </r>
  <r>
    <x v="15"/>
    <s v="NORDESTE            "/>
    <s v="G4762800"/>
    <s v="COMERCIO VAREJISTA DE DISCOS, CDS, DVDS E FITAS                  "/>
    <x v="3"/>
    <x v="1"/>
    <x v="1"/>
    <x v="3"/>
    <n v="1.5383695934465831"/>
    <n v="109280"/>
    <n v="168113.02917184259"/>
  </r>
  <r>
    <x v="15"/>
    <s v="NORDESTE            "/>
    <s v="G4762800"/>
    <s v="COMERCIO VAREJISTA DE DISCOS, CDS, DVDS E FITAS                  "/>
    <x v="3"/>
    <x v="1"/>
    <x v="1"/>
    <x v="3"/>
    <n v="1.5383695934465831"/>
    <n v="18933"/>
    <n v="29125.951512724158"/>
  </r>
  <r>
    <x v="15"/>
    <s v="NORDESTE            "/>
    <s v="G4762800"/>
    <s v="COMERCIO VAREJISTA DE DISCOS, CDS, DVDS E FITAS                  "/>
    <x v="3"/>
    <x v="1"/>
    <x v="1"/>
    <x v="3"/>
    <n v="1.5383695934465831"/>
    <n v="77347"/>
    <n v="118988.27294431286"/>
  </r>
  <r>
    <x v="15"/>
    <s v="NORDESTE            "/>
    <s v="J5819100"/>
    <s v="EDICAO DE CADASTROS, LISTAS E OUTROS PRODUTOS GRAFICOS           "/>
    <x v="0"/>
    <x v="1"/>
    <x v="1"/>
    <x v="3"/>
    <n v="1.5383695934465831"/>
    <n v="2899"/>
    <n v="4459.7334514016447"/>
  </r>
  <r>
    <x v="15"/>
    <s v="NORDESTE            "/>
    <s v="J5821200"/>
    <s v="EDICAO INTEGRADA A IMPRESSAO DE LIVROS                           "/>
    <x v="2"/>
    <x v="1"/>
    <x v="1"/>
    <x v="3"/>
    <n v="1.5383695934465831"/>
    <n v="400000"/>
    <n v="615347.83737863321"/>
  </r>
  <r>
    <x v="15"/>
    <s v="NORDESTE            "/>
    <s v="J5822101"/>
    <s v="EDICAO INTEGRADA A IMPRESSAO DE JORNAIS DIARIOS                  "/>
    <x v="2"/>
    <x v="1"/>
    <x v="1"/>
    <x v="3"/>
    <n v="1.5383695934465831"/>
    <n v="407600"/>
    <n v="627039.44628882722"/>
  </r>
  <r>
    <x v="15"/>
    <s v="NORDESTE            "/>
    <s v="J5829800"/>
    <s v="EDICAO INTEGRADA IMPRESSAO CADASTRO LISTA OUTRO PRODUTO GRAFICO  "/>
    <x v="0"/>
    <x v="1"/>
    <x v="1"/>
    <x v="3"/>
    <n v="1.5383695934465831"/>
    <n v="100000"/>
    <n v="153836.9593446583"/>
  </r>
  <r>
    <x v="15"/>
    <s v="NORDESTE            "/>
    <s v="J5829800"/>
    <s v="EDICAO INTEGRADA IMPRESSAO CADASTRO LISTA OUTRO PRODUTO GRAFICO  "/>
    <x v="0"/>
    <x v="1"/>
    <x v="1"/>
    <x v="3"/>
    <n v="1.5383695934465831"/>
    <n v="37603"/>
    <n v="57847.311822371863"/>
  </r>
  <r>
    <x v="15"/>
    <s v="NORDESTE            "/>
    <s v="J5829800"/>
    <s v="EDICAO INTEGRADA IMPRESSAO CADASTRO LISTA OUTRO PRODUTO GRAFICO  "/>
    <x v="0"/>
    <x v="1"/>
    <x v="1"/>
    <x v="3"/>
    <n v="1.5383695934465831"/>
    <n v="100000"/>
    <n v="153836.9593446583"/>
  </r>
  <r>
    <x v="15"/>
    <s v="NORDESTE            "/>
    <s v="J5829800"/>
    <s v="EDICAO INTEGRADA IMPRESSAO CADASTRO LISTA OUTRO PRODUTO GRAFICO  "/>
    <x v="0"/>
    <x v="1"/>
    <x v="1"/>
    <x v="3"/>
    <n v="1.5383695934465831"/>
    <n v="52837"/>
    <n v="81282.834208937114"/>
  </r>
  <r>
    <x v="15"/>
    <s v="NORDESTE            "/>
    <s v="J5829800"/>
    <s v="EDICAO INTEGRADA IMPRESSAO CADASTRO LISTA OUTRO PRODUTO GRAFICO  "/>
    <x v="0"/>
    <x v="1"/>
    <x v="1"/>
    <x v="3"/>
    <n v="1.5383695934465831"/>
    <n v="9851"/>
    <n v="15154.478865042291"/>
  </r>
  <r>
    <x v="15"/>
    <s v="NORDESTE            "/>
    <s v="J5829800"/>
    <s v="EDICAO INTEGRADA IMPRESSAO CADASTRO LISTA OUTRO PRODUTO GRAFICO  "/>
    <x v="0"/>
    <x v="1"/>
    <x v="1"/>
    <x v="3"/>
    <n v="1.5383695934465831"/>
    <n v="5259"/>
    <n v="8090.2856919355809"/>
  </r>
  <r>
    <x v="15"/>
    <s v="NORDESTE            "/>
    <s v="J5829800"/>
    <s v="EDICAO INTEGRADA IMPRESSAO CADASTRO LISTA OUTRO PRODUTO GRAFICO  "/>
    <x v="0"/>
    <x v="1"/>
    <x v="1"/>
    <x v="3"/>
    <n v="1.5383695934465831"/>
    <n v="28196"/>
    <n v="43375.869056819858"/>
  </r>
  <r>
    <x v="15"/>
    <s v="NORDESTE            "/>
    <s v="J5911199"/>
    <s v="ATIV PD CINEMATOGRAFICA VIDEO PROG TELEVISAO NAO ESPECI ANTERIOR "/>
    <x v="5"/>
    <x v="1"/>
    <x v="0"/>
    <x v="3"/>
    <n v="1.5383695934465831"/>
    <n v="540000"/>
    <n v="830719.58046115481"/>
  </r>
  <r>
    <x v="15"/>
    <s v="NORDESTE            "/>
    <s v="J5911199"/>
    <s v="ATIV PD CINEMATOGRAFICA VIDEO PROG TELEVISAO NAO ESPECI ANTERIOR "/>
    <x v="5"/>
    <x v="1"/>
    <x v="1"/>
    <x v="3"/>
    <n v="1.5383695934465831"/>
    <n v="8384"/>
    <n v="12897.690671456152"/>
  </r>
  <r>
    <x v="15"/>
    <s v="NORDESTE            "/>
    <s v="J5912099"/>
    <s v="ATIV POS-PROD CINEMATOG VIDEO PROG TELEVISAO NAO ESPECI ANTERIOR "/>
    <x v="5"/>
    <x v="0"/>
    <x v="0"/>
    <x v="3"/>
    <n v="1.5383695934465831"/>
    <n v="450000"/>
    <n v="692266.31705096236"/>
  </r>
  <r>
    <x v="15"/>
    <s v="NORDESTE            "/>
    <s v="J5920100"/>
    <s v="ATIVIDADES DE GRAVACAO DE SOM E DE EDICAO DE MUSICA              "/>
    <x v="3"/>
    <x v="1"/>
    <x v="1"/>
    <x v="3"/>
    <n v="1.5383695934465831"/>
    <n v="3689"/>
    <n v="5675.0454302244452"/>
  </r>
  <r>
    <x v="15"/>
    <s v="NORDESTE            "/>
    <s v="J5920100"/>
    <s v="ATIVIDADES DE GRAVACAO DE SOM E DE EDICAO DE MUSICA              "/>
    <x v="3"/>
    <x v="1"/>
    <x v="1"/>
    <x v="3"/>
    <n v="1.5383695934465831"/>
    <n v="97387"/>
    <n v="149817.19959698239"/>
  </r>
  <r>
    <x v="15"/>
    <s v="NORDESTE            "/>
    <s v="J6010100"/>
    <s v="ATIVIDADES DE RADIO                                              "/>
    <x v="5"/>
    <x v="1"/>
    <x v="1"/>
    <x v="3"/>
    <n v="1.5383695934465831"/>
    <n v="36069"/>
    <n v="55487.452866024803"/>
  </r>
  <r>
    <x v="15"/>
    <s v="NORDESTE            "/>
    <s v="J6010100"/>
    <s v="ATIVIDADES DE RADIO                                              "/>
    <x v="5"/>
    <x v="1"/>
    <x v="1"/>
    <x v="3"/>
    <n v="1.5383695934465831"/>
    <n v="36619"/>
    <n v="56333.556142420428"/>
  </r>
  <r>
    <x v="15"/>
    <s v="NORDESTE            "/>
    <s v="J6010100"/>
    <s v="ATIVIDADES DE RADIO                                              "/>
    <x v="5"/>
    <x v="1"/>
    <x v="1"/>
    <x v="3"/>
    <n v="1.5383695934465831"/>
    <n v="224939"/>
    <n v="346039.31798028096"/>
  </r>
  <r>
    <x v="15"/>
    <s v="NORDESTE            "/>
    <s v="J6021700"/>
    <s v="ATIVIDADES DE TELEVISAO ABERTA                                   "/>
    <x v="5"/>
    <x v="1"/>
    <x v="1"/>
    <x v="3"/>
    <n v="1.5383695934465831"/>
    <n v="52768"/>
    <n v="81176.686706989291"/>
  </r>
  <r>
    <x v="15"/>
    <s v="NORDESTE            "/>
    <s v="J6021700"/>
    <s v="ATIVIDADES DE TELEVISAO ABERTA                                   "/>
    <x v="5"/>
    <x v="1"/>
    <x v="1"/>
    <x v="3"/>
    <n v="1.5383695934465831"/>
    <n v="20032"/>
    <n v="30816.619695921952"/>
  </r>
  <r>
    <x v="15"/>
    <s v="NORDESTE            "/>
    <s v="R9001902"/>
    <s v="PRODUCAO MUSICAL                                                 "/>
    <x v="4"/>
    <x v="1"/>
    <x v="1"/>
    <x v="3"/>
    <n v="1.5383695934465831"/>
    <n v="29223"/>
    <n v="44955.774629289495"/>
  </r>
  <r>
    <x v="15"/>
    <s v="NORDESTE            "/>
    <s v="R9001902"/>
    <s v="PRODUCAO MUSICAL                                                 "/>
    <x v="4"/>
    <x v="1"/>
    <x v="1"/>
    <x v="3"/>
    <n v="1.5383695934465831"/>
    <n v="6414"/>
    <n v="9867.1025723663843"/>
  </r>
  <r>
    <x v="15"/>
    <s v="NORDESTE            "/>
    <s v="R9001906"/>
    <s v="ATIVIDADES DE SONORIZACAO E DE ILUMINACAO                        "/>
    <x v="4"/>
    <x v="1"/>
    <x v="1"/>
    <x v="3"/>
    <n v="1.5383695934465831"/>
    <n v="18241"/>
    <n v="28061.399754059123"/>
  </r>
  <r>
    <x v="15"/>
    <s v="NORDESTE            "/>
    <s v="R9001906"/>
    <s v="ATIVIDADES DE SONORIZACAO E DE ILUMINACAO                        "/>
    <x v="4"/>
    <x v="1"/>
    <x v="1"/>
    <x v="3"/>
    <n v="1.5383695934465831"/>
    <n v="40930"/>
    <n v="62965.467459768646"/>
  </r>
  <r>
    <x v="15"/>
    <s v="NORDESTE            "/>
    <s v="R9001906"/>
    <s v="ATIVIDADES DE SONORIZACAO E DE ILUMINACAO                        "/>
    <x v="4"/>
    <x v="1"/>
    <x v="1"/>
    <x v="3"/>
    <n v="1.5383695934465831"/>
    <n v="37176"/>
    <n v="57190.42800597017"/>
  </r>
  <r>
    <x v="15"/>
    <s v="NORDESTE            "/>
    <s v="R9001999"/>
    <s v="ARTE CENICA ESPETAC ATIVI COMPLEMENTARES NAO ESPECI ANTERIOR     "/>
    <x v="4"/>
    <x v="1"/>
    <x v="1"/>
    <x v="3"/>
    <n v="1.5383695934465831"/>
    <n v="102043"/>
    <n v="156979.84842406967"/>
  </r>
  <r>
    <x v="15"/>
    <s v="NORDESTE            "/>
    <s v="R9001999"/>
    <s v="ARTE CENICA ESPETAC ATIVI COMPLEMENTARES NAO ESPECI ANTERIOR     "/>
    <x v="4"/>
    <x v="1"/>
    <x v="1"/>
    <x v="3"/>
    <n v="1.5383695934465831"/>
    <n v="3726"/>
    <n v="5731.9651051819683"/>
  </r>
  <r>
    <x v="15"/>
    <s v="NORDESTE            "/>
    <s v="R9101500"/>
    <s v="ATIVIDADES DE BIBLIOTECAS E ARQUIVOS                             "/>
    <x v="1"/>
    <x v="0"/>
    <x v="0"/>
    <x v="3"/>
    <n v="1.5383695934465831"/>
    <n v="1255332"/>
    <n v="1931164.5784804861"/>
  </r>
  <r>
    <x v="15"/>
    <s v="NORDESTE            "/>
    <s v="R9102300"/>
    <s v="ATV MUSEUS EXPLOR REST ART CONSERV LUGAR PRED HIST ATRCAO SIMIL  "/>
    <x v="1"/>
    <x v="0"/>
    <x v="0"/>
    <x v="3"/>
    <n v="1.5383695934465831"/>
    <n v="1149547"/>
    <n v="1768428.1510377394"/>
  </r>
  <r>
    <x v="15"/>
    <s v="NORDESTE            "/>
    <s v="R9102302"/>
    <s v="RESTAURACAO E CONSERVACAO DE LUGARES E PREDIOS HISTORICOS        "/>
    <x v="1"/>
    <x v="0"/>
    <x v="0"/>
    <x v="3"/>
    <n v="1.5383695934465831"/>
    <n v="1917936"/>
    <n v="2950494.4245765656"/>
  </r>
  <r>
    <x v="15"/>
    <s v="NORDESTE            "/>
    <s v="R9102302"/>
    <s v="RESTAURACAO E CONSERVACAO DE LUGARES E PREDIOS HISTORICOS        "/>
    <x v="1"/>
    <x v="0"/>
    <x v="0"/>
    <x v="3"/>
    <n v="1.5383695934465831"/>
    <n v="1000000"/>
    <n v="1538369.593446583"/>
  </r>
  <r>
    <x v="15"/>
    <s v="NORDESTE            "/>
    <s v="R9102302"/>
    <s v="RESTAURACAO E CONSERVACAO DE LUGARES E PREDIOS HISTORICOS        "/>
    <x v="1"/>
    <x v="0"/>
    <x v="0"/>
    <x v="3"/>
    <n v="1.5383695934465831"/>
    <n v="500000"/>
    <n v="769184.79672329151"/>
  </r>
  <r>
    <x v="16"/>
    <s v="NORDESTE            "/>
    <s v="C1811302"/>
    <s v="IMPRESSAO DE LIVROS, REVISTAS E OUTRAS PUBLICACOES PERIODICAS    "/>
    <x v="0"/>
    <x v="1"/>
    <x v="1"/>
    <x v="3"/>
    <n v="1.5383695934465831"/>
    <n v="3866"/>
    <n v="5947.3368482644901"/>
  </r>
  <r>
    <x v="16"/>
    <s v="NORDESTE            "/>
    <s v="C1811302"/>
    <s v="IMPRESSAO DE LIVROS, REVISTAS E OUTRAS PUBLICACOES PERIODICAS    "/>
    <x v="0"/>
    <x v="1"/>
    <x v="1"/>
    <x v="3"/>
    <n v="1.5383695934465831"/>
    <n v="19067"/>
    <n v="29332.093038245999"/>
  </r>
  <r>
    <x v="16"/>
    <s v="NORDESTE            "/>
    <s v="G4761001"/>
    <s v="COMERCIO VAREJISTA DE LIVROS                                     "/>
    <x v="2"/>
    <x v="1"/>
    <x v="1"/>
    <x v="3"/>
    <n v="1.5383695934465831"/>
    <n v="3646"/>
    <n v="5608.8955377062421"/>
  </r>
  <r>
    <x v="16"/>
    <s v="NORDESTE            "/>
    <s v="G4761001"/>
    <s v="COMERCIO VAREJISTA DE LIVROS                                     "/>
    <x v="2"/>
    <x v="1"/>
    <x v="1"/>
    <x v="3"/>
    <n v="1.5383695934465831"/>
    <n v="5407"/>
    <n v="8317.964391765674"/>
  </r>
  <r>
    <x v="16"/>
    <s v="NORDESTE            "/>
    <s v="J5829800"/>
    <s v="EDICAO INTEGRADA IMPRESSAO CADASTRO LISTA OUTRO PRODUTO GRAFICO  "/>
    <x v="0"/>
    <x v="1"/>
    <x v="1"/>
    <x v="3"/>
    <n v="1.5383695934465831"/>
    <n v="201600"/>
    <n v="310135.31003883114"/>
  </r>
  <r>
    <x v="16"/>
    <s v="NORDESTE            "/>
    <s v="J5829800"/>
    <s v="EDICAO INTEGRADA IMPRESSAO CADASTRO LISTA OUTRO PRODUTO GRAFICO  "/>
    <x v="0"/>
    <x v="1"/>
    <x v="1"/>
    <x v="3"/>
    <n v="1.5383695934465831"/>
    <n v="12901"/>
    <n v="19846.506125054369"/>
  </r>
  <r>
    <x v="16"/>
    <s v="NORDESTE            "/>
    <s v="J5829800"/>
    <s v="EDICAO INTEGRADA IMPRESSAO CADASTRO LISTA OUTRO PRODUTO GRAFICO  "/>
    <x v="0"/>
    <x v="1"/>
    <x v="1"/>
    <x v="3"/>
    <n v="1.5383695934465831"/>
    <n v="8104"/>
    <n v="12466.94718529111"/>
  </r>
  <r>
    <x v="16"/>
    <s v="NORDESTE            "/>
    <s v="J5829800"/>
    <s v="EDICAO INTEGRADA IMPRESSAO CADASTRO LISTA OUTRO PRODUTO GRAFICO  "/>
    <x v="0"/>
    <x v="1"/>
    <x v="1"/>
    <x v="3"/>
    <n v="1.5383695934465831"/>
    <n v="14508"/>
    <n v="22318.666061723026"/>
  </r>
  <r>
    <x v="16"/>
    <s v="NORDESTE            "/>
    <s v="J5920100"/>
    <s v="ATIVIDADES DE GRAVACAO DE SOM E DE EDICAO DE MUSICA              "/>
    <x v="3"/>
    <x v="1"/>
    <x v="1"/>
    <x v="3"/>
    <n v="1.5383695934465831"/>
    <n v="34093"/>
    <n v="52447.634549374357"/>
  </r>
  <r>
    <x v="17"/>
    <s v="SUL                 "/>
    <s v="C1811301"/>
    <s v="IMPRESSAO DE JORNAIS                                             "/>
    <x v="0"/>
    <x v="1"/>
    <x v="1"/>
    <x v="3"/>
    <n v="1.5383695934465831"/>
    <n v="9440"/>
    <n v="14522.208962135745"/>
  </r>
  <r>
    <x v="17"/>
    <s v="SUL                 "/>
    <s v="C1811302"/>
    <s v="IMPRESSAO DE LIVROS, REVISTAS E OUTRAS PUBLICACOES PERIODICAS    "/>
    <x v="0"/>
    <x v="1"/>
    <x v="1"/>
    <x v="3"/>
    <n v="1.5383695934465831"/>
    <n v="36509"/>
    <n v="56164.335487141303"/>
  </r>
  <r>
    <x v="17"/>
    <s v="SUL                 "/>
    <s v="C1811302"/>
    <s v="IMPRESSAO DE LIVROS, REVISTAS E OUTRAS PUBLICACOES PERIODICAS    "/>
    <x v="0"/>
    <x v="1"/>
    <x v="1"/>
    <x v="3"/>
    <n v="1.5383695934465831"/>
    <n v="228500"/>
    <n v="351517.45210254425"/>
  </r>
  <r>
    <x v="17"/>
    <s v="SUL                 "/>
    <s v="C1811302"/>
    <s v="IMPRESSAO DE LIVROS, REVISTAS E OUTRAS PUBLICACOES PERIODICAS    "/>
    <x v="0"/>
    <x v="1"/>
    <x v="1"/>
    <x v="3"/>
    <n v="1.5383695934465831"/>
    <n v="250000"/>
    <n v="384592.39836164576"/>
  </r>
  <r>
    <x v="17"/>
    <s v="SUL                 "/>
    <s v="C1811302"/>
    <s v="IMPRESSAO DE LIVROS, REVISTAS E OUTRAS PUBLICACOES PERIODICAS    "/>
    <x v="0"/>
    <x v="1"/>
    <x v="1"/>
    <x v="3"/>
    <n v="1.5383695934465831"/>
    <n v="992500"/>
    <n v="1526831.8214957337"/>
  </r>
  <r>
    <x v="17"/>
    <s v="SUL                 "/>
    <s v="C1811302"/>
    <s v="IMPRESSAO DE LIVROS, REVISTAS E OUTRAS PUBLICACOES PERIODICAS    "/>
    <x v="0"/>
    <x v="1"/>
    <x v="1"/>
    <x v="3"/>
    <n v="1.5383695934465831"/>
    <n v="235087"/>
    <n v="361650.6926145769"/>
  </r>
  <r>
    <x v="17"/>
    <s v="SUL                 "/>
    <s v="C1811302"/>
    <s v="IMPRESSAO DE LIVROS, REVISTAS E OUTRAS PUBLICACOES PERIODICAS    "/>
    <x v="0"/>
    <x v="1"/>
    <x v="1"/>
    <x v="3"/>
    <n v="1.5383695934465831"/>
    <n v="164178"/>
    <n v="252566.44311287312"/>
  </r>
  <r>
    <x v="17"/>
    <s v="SUL                 "/>
    <s v="C1811302"/>
    <s v="IMPRESSAO DE LIVROS, REVISTAS E OUTRAS PUBLICACOES PERIODICAS    "/>
    <x v="0"/>
    <x v="1"/>
    <x v="1"/>
    <x v="3"/>
    <n v="1.5383695934465831"/>
    <n v="10000"/>
    <n v="15383.695934465832"/>
  </r>
  <r>
    <x v="17"/>
    <s v="SUL                 "/>
    <s v="C1811302"/>
    <s v="IMPRESSAO DE LIVROS, REVISTAS E OUTRAS PUBLICACOES PERIODICAS    "/>
    <x v="0"/>
    <x v="1"/>
    <x v="1"/>
    <x v="3"/>
    <n v="1.5383695934465831"/>
    <n v="197115"/>
    <n v="303235.72241222323"/>
  </r>
  <r>
    <x v="17"/>
    <s v="SUL                 "/>
    <s v="C3220500"/>
    <s v="FABRICACAO DE INSTRUMENTOS MUSICAIS, PECAS E ACESSORIOS          "/>
    <x v="3"/>
    <x v="1"/>
    <x v="1"/>
    <x v="3"/>
    <n v="1.5383695934465831"/>
    <n v="3739"/>
    <n v="5751.9639098967746"/>
  </r>
  <r>
    <x v="17"/>
    <s v="SUL                 "/>
    <s v="C3220500"/>
    <s v="FABRICACAO DE INSTRUMENTOS MUSICAIS, PECAS E ACESSORIOS          "/>
    <x v="3"/>
    <x v="1"/>
    <x v="1"/>
    <x v="3"/>
    <n v="1.5383695934465831"/>
    <n v="395"/>
    <n v="607.65598941140036"/>
  </r>
  <r>
    <x v="17"/>
    <s v="SUL                 "/>
    <s v="G4647802"/>
    <s v="COMERCIO ATACADISTA DE LIVROS, JORNAIS E OUTRAS PUBLICACOES      "/>
    <x v="2"/>
    <x v="1"/>
    <x v="1"/>
    <x v="3"/>
    <n v="1.5383695934465831"/>
    <n v="24840"/>
    <n v="38213.100701213123"/>
  </r>
  <r>
    <x v="17"/>
    <s v="SUL                 "/>
    <s v="G4647802"/>
    <s v="COMERCIO ATACADISTA DE LIVROS, JORNAIS E OUTRAS PUBLICACOES      "/>
    <x v="2"/>
    <x v="1"/>
    <x v="1"/>
    <x v="3"/>
    <n v="1.5383695934465831"/>
    <n v="13308"/>
    <n v="20472.622549587129"/>
  </r>
  <r>
    <x v="17"/>
    <s v="SUL                 "/>
    <s v="G4649407"/>
    <s v="COMERCIO ATACADISTA DE FILMES, CDS, DVDS, FITAS E DISCOS         "/>
    <x v="0"/>
    <x v="1"/>
    <x v="1"/>
    <x v="3"/>
    <n v="1.5383695934465831"/>
    <n v="5391"/>
    <n v="8293.3504782705295"/>
  </r>
  <r>
    <x v="17"/>
    <s v="SUL                 "/>
    <s v="G4649407"/>
    <s v="COMERCIO ATACADISTA DE FILMES, CDS, DVDS, FITAS E DISCOS         "/>
    <x v="0"/>
    <x v="1"/>
    <x v="1"/>
    <x v="3"/>
    <n v="1.5383695934465831"/>
    <n v="72749"/>
    <n v="111914.84955364547"/>
  </r>
  <r>
    <x v="17"/>
    <s v="SUL                 "/>
    <s v="G4756300"/>
    <s v="COM VAREJISTA ESPECIALIZADO DE INSTRUMENTOS MUSICAIS E ACESSORIO "/>
    <x v="3"/>
    <x v="1"/>
    <x v="1"/>
    <x v="3"/>
    <n v="1.5383695934465831"/>
    <n v="35333"/>
    <n v="54355.212845248119"/>
  </r>
  <r>
    <x v="17"/>
    <s v="SUL                 "/>
    <s v="G4756300"/>
    <s v="COM VAREJISTA ESPECIALIZADO DE INSTRUMENTOS MUSICAIS E ACESSORIO "/>
    <x v="3"/>
    <x v="1"/>
    <x v="1"/>
    <x v="3"/>
    <n v="1.5383695934465831"/>
    <n v="24168"/>
    <n v="37179.316334417017"/>
  </r>
  <r>
    <x v="17"/>
    <s v="SUL                 "/>
    <s v="G4756300"/>
    <s v="COM VAREJISTA ESPECIALIZADO DE INSTRUMENTOS MUSICAIS E ACESSORIO "/>
    <x v="3"/>
    <x v="1"/>
    <x v="1"/>
    <x v="3"/>
    <n v="1.5383695934465831"/>
    <n v="29090"/>
    <n v="44751.171473361101"/>
  </r>
  <r>
    <x v="17"/>
    <s v="SUL                 "/>
    <s v="G4756300"/>
    <s v="COM VAREJISTA ESPECIALIZADO DE INSTRUMENTOS MUSICAIS E ACESSORIO "/>
    <x v="3"/>
    <x v="1"/>
    <x v="1"/>
    <x v="3"/>
    <n v="1.5383695934465831"/>
    <n v="10000"/>
    <n v="15383.695934465832"/>
  </r>
  <r>
    <x v="17"/>
    <s v="SUL                 "/>
    <s v="G4756300"/>
    <s v="COM VAREJISTA ESPECIALIZADO DE INSTRUMENTOS MUSICAIS E ACESSORIO "/>
    <x v="3"/>
    <x v="1"/>
    <x v="1"/>
    <x v="3"/>
    <n v="1.5383695934465831"/>
    <n v="120711"/>
    <n v="185698.1319945305"/>
  </r>
  <r>
    <x v="17"/>
    <s v="SUL                 "/>
    <s v="G4761001"/>
    <s v="COMERCIO VAREJISTA DE LIVROS                                     "/>
    <x v="2"/>
    <x v="1"/>
    <x v="1"/>
    <x v="3"/>
    <n v="1.5383695934465831"/>
    <n v="18771"/>
    <n v="28876.735638585811"/>
  </r>
  <r>
    <x v="17"/>
    <s v="SUL                 "/>
    <s v="G4761001"/>
    <s v="COMERCIO VAREJISTA DE LIVROS                                     "/>
    <x v="2"/>
    <x v="1"/>
    <x v="1"/>
    <x v="3"/>
    <n v="1.5383695934465831"/>
    <n v="3000000"/>
    <n v="4615108.7803397495"/>
  </r>
  <r>
    <x v="17"/>
    <s v="SUL                 "/>
    <s v="G4761001"/>
    <s v="COMERCIO VAREJISTA DE LIVROS                                     "/>
    <x v="2"/>
    <x v="1"/>
    <x v="1"/>
    <x v="3"/>
    <n v="1.5383695934465831"/>
    <n v="140596"/>
    <n v="216288.61136021579"/>
  </r>
  <r>
    <x v="17"/>
    <s v="SUL                 "/>
    <s v="G4761001"/>
    <s v="COMERCIO VAREJISTA DE LIVROS                                     "/>
    <x v="2"/>
    <x v="1"/>
    <x v="1"/>
    <x v="3"/>
    <n v="1.5383695934465831"/>
    <n v="131968"/>
    <n v="203015.55850795869"/>
  </r>
  <r>
    <x v="17"/>
    <s v="SUL                 "/>
    <s v="G4761001"/>
    <s v="COMERCIO VAREJISTA DE LIVROS                                     "/>
    <x v="2"/>
    <x v="1"/>
    <x v="1"/>
    <x v="3"/>
    <n v="1.5383695934465831"/>
    <n v="5544"/>
    <n v="8528.7210260678567"/>
  </r>
  <r>
    <x v="17"/>
    <s v="SUL                 "/>
    <s v="G4761001"/>
    <s v="COMERCIO VAREJISTA DE LIVROS                                     "/>
    <x v="2"/>
    <x v="1"/>
    <x v="1"/>
    <x v="3"/>
    <n v="1.5383695934465831"/>
    <n v="60000"/>
    <n v="92302.17560679499"/>
  </r>
  <r>
    <x v="17"/>
    <s v="SUL                 "/>
    <s v="G4761001"/>
    <s v="COMERCIO VAREJISTA DE LIVROS                                     "/>
    <x v="2"/>
    <x v="1"/>
    <x v="1"/>
    <x v="3"/>
    <n v="1.5383695934465831"/>
    <n v="32514"/>
    <n v="50018.548961322202"/>
  </r>
  <r>
    <x v="17"/>
    <s v="SUL                 "/>
    <s v="G4761002"/>
    <s v="COMERCIO VAREJISTA DE JORNAIS E REVISTAS                         "/>
    <x v="2"/>
    <x v="1"/>
    <x v="1"/>
    <x v="3"/>
    <n v="1.5383695934465831"/>
    <n v="3977"/>
    <n v="6118.0958731370611"/>
  </r>
  <r>
    <x v="17"/>
    <s v="SUL                 "/>
    <s v="G4761002"/>
    <s v="COMERCIO VAREJISTA DE JORNAIS E REVISTAS                         "/>
    <x v="2"/>
    <x v="1"/>
    <x v="1"/>
    <x v="3"/>
    <n v="1.5383695934465831"/>
    <n v="61900"/>
    <n v="95225.077834343494"/>
  </r>
  <r>
    <x v="17"/>
    <s v="SUL                 "/>
    <s v="G4761002"/>
    <s v="COMERCIO VAREJISTA DE JORNAIS E REVISTAS                         "/>
    <x v="2"/>
    <x v="1"/>
    <x v="1"/>
    <x v="3"/>
    <n v="1.5383695934465831"/>
    <n v="96000"/>
    <n v="147683.48097087198"/>
  </r>
  <r>
    <x v="17"/>
    <s v="SUL                 "/>
    <s v="G4761002"/>
    <s v="COMERCIO VAREJISTA DE JORNAIS E REVISTAS                         "/>
    <x v="2"/>
    <x v="1"/>
    <x v="1"/>
    <x v="3"/>
    <n v="1.5383695934465831"/>
    <n v="30969"/>
    <n v="47641.767939447229"/>
  </r>
  <r>
    <x v="17"/>
    <s v="SUL                 "/>
    <s v="G4761002"/>
    <s v="COMERCIO VAREJISTA DE JORNAIS E REVISTAS                         "/>
    <x v="2"/>
    <x v="1"/>
    <x v="1"/>
    <x v="3"/>
    <n v="1.5383695934465831"/>
    <n v="36984"/>
    <n v="56895.061044028429"/>
  </r>
  <r>
    <x v="17"/>
    <s v="SUL                 "/>
    <s v="G4762800"/>
    <s v="COMERCIO VAREJISTA DE DISCOS, CDS, DVDS E FITAS                  "/>
    <x v="3"/>
    <x v="1"/>
    <x v="1"/>
    <x v="3"/>
    <n v="1.5383695934465831"/>
    <n v="23354"/>
    <n v="35927.083485351504"/>
  </r>
  <r>
    <x v="17"/>
    <s v="SUL                 "/>
    <s v="G4762800"/>
    <s v="COMERCIO VAREJISTA DE DISCOS, CDS, DVDS E FITAS                  "/>
    <x v="3"/>
    <x v="1"/>
    <x v="1"/>
    <x v="3"/>
    <n v="1.5383695934465831"/>
    <n v="15000"/>
    <n v="23075.543901698748"/>
  </r>
  <r>
    <x v="17"/>
    <s v="SUL                 "/>
    <s v="G4762800"/>
    <s v="COMERCIO VAREJISTA DE DISCOS, CDS, DVDS E FITAS                  "/>
    <x v="3"/>
    <x v="1"/>
    <x v="1"/>
    <x v="3"/>
    <n v="1.5383695934465831"/>
    <n v="43348"/>
    <n v="66685.245136722486"/>
  </r>
  <r>
    <x v="17"/>
    <s v="SUL                 "/>
    <s v="J5811500"/>
    <s v="EDICAO DE LIVROS                                                 "/>
    <x v="2"/>
    <x v="1"/>
    <x v="1"/>
    <x v="3"/>
    <n v="1.5383695934465831"/>
    <n v="7252"/>
    <n v="11156.256291674621"/>
  </r>
  <r>
    <x v="17"/>
    <s v="SUL                 "/>
    <s v="J5812301"/>
    <s v="EDICAO DE JORNAIS DIARIOS                                        "/>
    <x v="2"/>
    <x v="1"/>
    <x v="1"/>
    <x v="3"/>
    <n v="1.5383695934465831"/>
    <n v="4285"/>
    <n v="6591.9137079186085"/>
  </r>
  <r>
    <x v="17"/>
    <s v="SUL                 "/>
    <s v="J5812301"/>
    <s v="EDICAO DE JORNAIS DIARIOS                                        "/>
    <x v="2"/>
    <x v="1"/>
    <x v="1"/>
    <x v="3"/>
    <n v="1.5383695934465831"/>
    <n v="7987"/>
    <n v="12286.95794285786"/>
  </r>
  <r>
    <x v="17"/>
    <s v="SUL                 "/>
    <s v="J5813100"/>
    <s v="EDICAO DE REVISTAS                                               "/>
    <x v="2"/>
    <x v="1"/>
    <x v="1"/>
    <x v="3"/>
    <n v="1.5383695934465831"/>
    <n v="230000"/>
    <n v="353825.00649271411"/>
  </r>
  <r>
    <x v="17"/>
    <s v="SUL                 "/>
    <s v="J5813100"/>
    <s v="EDICAO DE REVISTAS                                               "/>
    <x v="2"/>
    <x v="1"/>
    <x v="1"/>
    <x v="3"/>
    <n v="1.5383695934465831"/>
    <n v="6604"/>
    <n v="10159.392795121235"/>
  </r>
  <r>
    <x v="17"/>
    <s v="SUL                 "/>
    <s v="J5813100"/>
    <s v="EDICAO DE REVISTAS                                               "/>
    <x v="2"/>
    <x v="1"/>
    <x v="1"/>
    <x v="3"/>
    <n v="1.5383695934465831"/>
    <n v="2143"/>
    <n v="3296.7260387560277"/>
  </r>
  <r>
    <x v="17"/>
    <s v="SUL                 "/>
    <s v="J5813100"/>
    <s v="EDICAO DE REVISTAS                                               "/>
    <x v="2"/>
    <x v="1"/>
    <x v="1"/>
    <x v="3"/>
    <n v="1.5383695934465831"/>
    <n v="29018"/>
    <n v="44640.408862632947"/>
  </r>
  <r>
    <x v="17"/>
    <s v="SUL                 "/>
    <s v="J5822101"/>
    <s v="EDICAO INTEGRADA A IMPRESSAO DE JORNAIS DIARIOS                  "/>
    <x v="2"/>
    <x v="1"/>
    <x v="1"/>
    <x v="3"/>
    <n v="1.5383695934465831"/>
    <n v="68840"/>
    <n v="105901.36281286278"/>
  </r>
  <r>
    <x v="17"/>
    <s v="SUL                 "/>
    <s v="J5822101"/>
    <s v="EDICAO INTEGRADA A IMPRESSAO DE JORNAIS DIARIOS                  "/>
    <x v="2"/>
    <x v="1"/>
    <x v="1"/>
    <x v="3"/>
    <n v="1.5383695934465831"/>
    <n v="2965"/>
    <n v="4561.2658445691186"/>
  </r>
  <r>
    <x v="17"/>
    <s v="SUL                 "/>
    <s v="J5822101"/>
    <s v="EDICAO INTEGRADA A IMPRESSAO DE JORNAIS DIARIOS                  "/>
    <x v="2"/>
    <x v="1"/>
    <x v="1"/>
    <x v="3"/>
    <n v="1.5383695934465831"/>
    <n v="66629"/>
    <n v="102500.02764175239"/>
  </r>
  <r>
    <x v="17"/>
    <s v="SUL                 "/>
    <s v="J5823900"/>
    <s v="EDICAO INTEGRADA A IMPRESSAO DE REVISTAS                         "/>
    <x v="2"/>
    <x v="1"/>
    <x v="1"/>
    <x v="3"/>
    <n v="1.5383695934465831"/>
    <n v="2708"/>
    <n v="4165.9048590533466"/>
  </r>
  <r>
    <x v="17"/>
    <s v="SUL                 "/>
    <s v="J5823900"/>
    <s v="EDICAO INTEGRADA A IMPRESSAO DE REVISTAS                         "/>
    <x v="2"/>
    <x v="1"/>
    <x v="1"/>
    <x v="3"/>
    <n v="1.5383695934465831"/>
    <n v="3718"/>
    <n v="5719.658148434396"/>
  </r>
  <r>
    <x v="17"/>
    <s v="SUL                 "/>
    <s v="J5823900"/>
    <s v="EDICAO INTEGRADA A IMPRESSAO DE REVISTAS                         "/>
    <x v="2"/>
    <x v="1"/>
    <x v="1"/>
    <x v="3"/>
    <n v="1.5383695934465831"/>
    <n v="8361"/>
    <n v="12862.30817080688"/>
  </r>
  <r>
    <x v="17"/>
    <s v="SUL                 "/>
    <s v="J5823900"/>
    <s v="EDICAO INTEGRADA A IMPRESSAO DE REVISTAS                         "/>
    <x v="2"/>
    <x v="1"/>
    <x v="1"/>
    <x v="3"/>
    <n v="1.5383695934465831"/>
    <n v="15500"/>
    <n v="23844.728698422037"/>
  </r>
  <r>
    <x v="17"/>
    <s v="SUL                 "/>
    <s v="J5829800"/>
    <s v="EDICAO INTEGRADA IMPRESSAO CADASTRO LISTA OUTRO PRODUTO GRAFICO  "/>
    <x v="0"/>
    <x v="1"/>
    <x v="1"/>
    <x v="3"/>
    <n v="1.5383695934465831"/>
    <n v="43151"/>
    <n v="66382.186326813506"/>
  </r>
  <r>
    <x v="17"/>
    <s v="SUL                 "/>
    <s v="J5829800"/>
    <s v="EDICAO INTEGRADA IMPRESSAO CADASTRO LISTA OUTRO PRODUTO GRAFICO  "/>
    <x v="0"/>
    <x v="1"/>
    <x v="1"/>
    <x v="3"/>
    <n v="1.5383695934465831"/>
    <n v="100000"/>
    <n v="153836.9593446583"/>
  </r>
  <r>
    <x v="17"/>
    <s v="SUL                 "/>
    <s v="J5829800"/>
    <s v="EDICAO INTEGRADA IMPRESSAO CADASTRO LISTA OUTRO PRODUTO GRAFICO  "/>
    <x v="0"/>
    <x v="1"/>
    <x v="1"/>
    <x v="3"/>
    <n v="1.5383695934465831"/>
    <n v="2025000"/>
    <n v="3115198.4267293308"/>
  </r>
  <r>
    <x v="17"/>
    <s v="SUL                 "/>
    <s v="J5829800"/>
    <s v="EDICAO INTEGRADA IMPRESSAO CADASTRO LISTA OUTRO PRODUTO GRAFICO  "/>
    <x v="0"/>
    <x v="1"/>
    <x v="1"/>
    <x v="3"/>
    <n v="1.5383695934465831"/>
    <n v="214000"/>
    <n v="329211.09299756878"/>
  </r>
  <r>
    <x v="17"/>
    <s v="SUL                 "/>
    <s v="J5829800"/>
    <s v="EDICAO INTEGRADA IMPRESSAO CADASTRO LISTA OUTRO PRODUTO GRAFICO  "/>
    <x v="0"/>
    <x v="1"/>
    <x v="1"/>
    <x v="3"/>
    <n v="1.5383695934465831"/>
    <n v="167636"/>
    <n v="257886.1251670114"/>
  </r>
  <r>
    <x v="17"/>
    <s v="SUL                 "/>
    <s v="J5829800"/>
    <s v="EDICAO INTEGRADA IMPRESSAO CADASTRO LISTA OUTRO PRODUTO GRAFICO  "/>
    <x v="0"/>
    <x v="1"/>
    <x v="1"/>
    <x v="3"/>
    <n v="1.5383695934465831"/>
    <n v="450911"/>
    <n v="693667.77175059228"/>
  </r>
  <r>
    <x v="17"/>
    <s v="SUL                 "/>
    <s v="J5829800"/>
    <s v="EDICAO INTEGRADA IMPRESSAO CADASTRO LISTA OUTRO PRODUTO GRAFICO  "/>
    <x v="0"/>
    <x v="1"/>
    <x v="1"/>
    <x v="3"/>
    <n v="1.5383695934465831"/>
    <n v="10000"/>
    <n v="15383.695934465832"/>
  </r>
  <r>
    <x v="17"/>
    <s v="SUL                 "/>
    <s v="J5829800"/>
    <s v="EDICAO INTEGRADA IMPRESSAO CADASTRO LISTA OUTRO PRODUTO GRAFICO  "/>
    <x v="0"/>
    <x v="1"/>
    <x v="1"/>
    <x v="3"/>
    <n v="1.5383695934465831"/>
    <n v="199636"/>
    <n v="307113.95215730206"/>
  </r>
  <r>
    <x v="17"/>
    <s v="SUL                 "/>
    <s v="J5829800"/>
    <s v="EDICAO INTEGRADA IMPRESSAO CADASTRO LISTA OUTRO PRODUTO GRAFICO  "/>
    <x v="0"/>
    <x v="1"/>
    <x v="1"/>
    <x v="3"/>
    <n v="1.5383695934465831"/>
    <n v="231287"/>
    <n v="355804.88815947989"/>
  </r>
  <r>
    <x v="17"/>
    <s v="SUL                 "/>
    <s v="J5911102"/>
    <s v="PRODUCAO DE FILMES PARA PUBLICIDADE                              "/>
    <x v="5"/>
    <x v="1"/>
    <x v="0"/>
    <x v="3"/>
    <n v="1.5383695934465831"/>
    <n v="270000"/>
    <n v="415359.7902305774"/>
  </r>
  <r>
    <x v="17"/>
    <s v="SUL                 "/>
    <s v="J5911199"/>
    <s v="ATIV PD CINEMATOGRAFICA VIDEO PROG TELEVISAO NAO ESPECI ANTERIOR "/>
    <x v="5"/>
    <x v="1"/>
    <x v="1"/>
    <x v="3"/>
    <n v="1.5383695934465831"/>
    <n v="46984"/>
    <n v="72278.756978494261"/>
  </r>
  <r>
    <x v="17"/>
    <s v="SUL                 "/>
    <s v="J5920100"/>
    <s v="ATIVIDADES DE GRAVACAO DE SOM E DE EDICAO DE MUSICA              "/>
    <x v="3"/>
    <x v="1"/>
    <x v="1"/>
    <x v="3"/>
    <n v="1.5383695934465831"/>
    <n v="6894"/>
    <n v="10605.519977220743"/>
  </r>
  <r>
    <x v="17"/>
    <s v="SUL                 "/>
    <s v="J5920100"/>
    <s v="ATIVIDADES DE GRAVACAO DE SOM E DE EDICAO DE MUSICA              "/>
    <x v="3"/>
    <x v="1"/>
    <x v="1"/>
    <x v="3"/>
    <n v="1.5383695934465831"/>
    <n v="47653"/>
    <n v="73307.926236510029"/>
  </r>
  <r>
    <x v="17"/>
    <s v="SUL                 "/>
    <s v="J6010100"/>
    <s v="ATIVIDADES DE RADIO                                              "/>
    <x v="5"/>
    <x v="1"/>
    <x v="1"/>
    <x v="3"/>
    <n v="1.5383695934465831"/>
    <n v="11355"/>
    <n v="17468.18673358595"/>
  </r>
  <r>
    <x v="17"/>
    <s v="SUL                 "/>
    <s v="J6010100"/>
    <s v="ATIVIDADES DE RADIO                                              "/>
    <x v="5"/>
    <x v="1"/>
    <x v="1"/>
    <x v="3"/>
    <n v="1.5383695934465831"/>
    <n v="43345"/>
    <n v="66680.630027942141"/>
  </r>
  <r>
    <x v="17"/>
    <s v="SUL                 "/>
    <s v="J6010100"/>
    <s v="ATIVIDADES DE RADIO                                              "/>
    <x v="5"/>
    <x v="1"/>
    <x v="1"/>
    <x v="3"/>
    <n v="1.5383695934465831"/>
    <n v="50400"/>
    <n v="77533.827509707786"/>
  </r>
  <r>
    <x v="17"/>
    <s v="SUL                 "/>
    <s v="J6010100"/>
    <s v="ATIVIDADES DE RADIO                                              "/>
    <x v="5"/>
    <x v="1"/>
    <x v="1"/>
    <x v="3"/>
    <n v="1.5383695934465831"/>
    <n v="156408"/>
    <n v="240613.31137179316"/>
  </r>
  <r>
    <x v="17"/>
    <s v="SUL                 "/>
    <s v="J6010100"/>
    <s v="ATIVIDADES DE RADIO                                              "/>
    <x v="5"/>
    <x v="1"/>
    <x v="1"/>
    <x v="3"/>
    <n v="1.5383695934465831"/>
    <n v="5131"/>
    <n v="7893.3743839744175"/>
  </r>
  <r>
    <x v="17"/>
    <s v="SUL                 "/>
    <s v="J6010100"/>
    <s v="ATIVIDADES DE RADIO                                              "/>
    <x v="5"/>
    <x v="1"/>
    <x v="1"/>
    <x v="3"/>
    <n v="1.5383695934465831"/>
    <n v="10000"/>
    <n v="15383.695934465832"/>
  </r>
  <r>
    <x v="17"/>
    <s v="SUL                 "/>
    <s v="J6022501"/>
    <s v="PROGRAMADORAS                                                    "/>
    <x v="5"/>
    <x v="1"/>
    <x v="1"/>
    <x v="3"/>
    <n v="1.5383695934465831"/>
    <n v="62627"/>
    <n v="96343.472528779152"/>
  </r>
  <r>
    <x v="17"/>
    <s v="SUL                 "/>
    <s v="J6022501"/>
    <s v="PROGRAMADORAS                                                    "/>
    <x v="5"/>
    <x v="1"/>
    <x v="1"/>
    <x v="3"/>
    <n v="1.5383695934465831"/>
    <n v="11091"/>
    <n v="17062.057160916054"/>
  </r>
  <r>
    <x v="17"/>
    <s v="SUL                 "/>
    <s v="J6022501"/>
    <s v="PROGRAMADORAS                                                    "/>
    <x v="5"/>
    <x v="1"/>
    <x v="1"/>
    <x v="3"/>
    <n v="1.5383695934465831"/>
    <n v="5179"/>
    <n v="7967.2161244598537"/>
  </r>
  <r>
    <x v="17"/>
    <s v="SUL                 "/>
    <s v="J6022501"/>
    <s v="PROGRAMADORAS                                                    "/>
    <x v="5"/>
    <x v="1"/>
    <x v="1"/>
    <x v="3"/>
    <n v="1.5383695934465831"/>
    <n v="57793"/>
    <n v="88906.993914058374"/>
  </r>
  <r>
    <x v="17"/>
    <s v="SUL                 "/>
    <s v="P8592901"/>
    <s v="ENSINO DE DANCA                                                  "/>
    <x v="6"/>
    <x v="1"/>
    <x v="1"/>
    <x v="3"/>
    <n v="1.5383695934465831"/>
    <n v="3480"/>
    <n v="5353.5261851941095"/>
  </r>
  <r>
    <x v="17"/>
    <s v="SUL                 "/>
    <s v="P8592901"/>
    <s v="ENSINO DE DANCA                                                  "/>
    <x v="6"/>
    <x v="1"/>
    <x v="1"/>
    <x v="3"/>
    <n v="1.5383695934465831"/>
    <n v="626"/>
    <n v="963.01936549756101"/>
  </r>
  <r>
    <x v="17"/>
    <s v="SUL                 "/>
    <s v="P8592901"/>
    <s v="ENSINO DE DANCA                                                  "/>
    <x v="6"/>
    <x v="1"/>
    <x v="1"/>
    <x v="3"/>
    <n v="1.5383695934465831"/>
    <n v="5659"/>
    <n v="8705.6335293142129"/>
  </r>
  <r>
    <x v="17"/>
    <s v="SUL                 "/>
    <s v="P8592903"/>
    <s v="ENSINO DE MUSICA                                                 "/>
    <x v="6"/>
    <x v="1"/>
    <x v="1"/>
    <x v="3"/>
    <n v="1.5383695934465831"/>
    <n v="10000"/>
    <n v="15383.695934465832"/>
  </r>
  <r>
    <x v="17"/>
    <s v="SUL                 "/>
    <s v="R9001901"/>
    <s v="PRODUCAO TEATRAL                                                 "/>
    <x v="4"/>
    <x v="1"/>
    <x v="1"/>
    <x v="3"/>
    <n v="1.5383695934465831"/>
    <n v="13634"/>
    <n v="20974.131037050713"/>
  </r>
  <r>
    <x v="17"/>
    <s v="SUL                 "/>
    <s v="R9001902"/>
    <s v="PRODUCAO MUSICAL                                                 "/>
    <x v="4"/>
    <x v="1"/>
    <x v="1"/>
    <x v="3"/>
    <n v="1.5383695934465831"/>
    <n v="480000"/>
    <n v="738417.40485435992"/>
  </r>
  <r>
    <x v="17"/>
    <s v="SUL                 "/>
    <s v="R9001902"/>
    <s v="PRODUCAO MUSICAL                                                 "/>
    <x v="4"/>
    <x v="1"/>
    <x v="1"/>
    <x v="3"/>
    <n v="1.5383695934465831"/>
    <n v="76285"/>
    <n v="117354.52443607259"/>
  </r>
  <r>
    <x v="17"/>
    <s v="SUL                 "/>
    <s v="R9001904"/>
    <s v="PRODUCAO DE ESPETACULOS CIRCENSES, DE MARIONETES E SIMILARES     "/>
    <x v="4"/>
    <x v="1"/>
    <x v="1"/>
    <x v="3"/>
    <n v="1.5383695934465831"/>
    <n v="43836"/>
    <n v="67435.969498324412"/>
  </r>
  <r>
    <x v="17"/>
    <s v="SUL                 "/>
    <s v="R9001906"/>
    <s v="ATIVIDADES DE SONORIZACAO E DE ILUMINACAO                        "/>
    <x v="4"/>
    <x v="1"/>
    <x v="1"/>
    <x v="3"/>
    <n v="1.5383695934465831"/>
    <n v="155834"/>
    <n v="239730.28722515484"/>
  </r>
  <r>
    <x v="17"/>
    <s v="SUL                 "/>
    <s v="R9001999"/>
    <s v="ARTE CENICA ESPETAC ATIVI COMPLEMENTARES NAO ESPECI ANTERIOR     "/>
    <x v="4"/>
    <x v="1"/>
    <x v="1"/>
    <x v="3"/>
    <n v="1.5383695934465831"/>
    <n v="369900"/>
    <n v="569042.91261589108"/>
  </r>
  <r>
    <x v="17"/>
    <s v="SUL                 "/>
    <s v="R9001999"/>
    <s v="ARTE CENICA ESPETAC ATIVI COMPLEMENTARES NAO ESPECI ANTERIOR     "/>
    <x v="4"/>
    <x v="1"/>
    <x v="1"/>
    <x v="3"/>
    <n v="1.5383695934465831"/>
    <n v="62846"/>
    <n v="96680.375469743958"/>
  </r>
  <r>
    <x v="17"/>
    <s v="SUL                 "/>
    <s v="R9001999"/>
    <s v="ARTE CENICA ESPETAC ATIVI COMPLEMENTARES NAO ESPECI ANTERIOR     "/>
    <x v="4"/>
    <x v="1"/>
    <x v="1"/>
    <x v="3"/>
    <n v="1.5383695934465831"/>
    <n v="1907"/>
    <n v="2933.6708147026338"/>
  </r>
  <r>
    <x v="17"/>
    <s v="SUL                 "/>
    <s v="R9001999"/>
    <s v="ARTE CENICA ESPETAC ATIVI COMPLEMENTARES NAO ESPECI ANTERIOR     "/>
    <x v="4"/>
    <x v="1"/>
    <x v="1"/>
    <x v="3"/>
    <n v="1.5383695934465831"/>
    <n v="13148"/>
    <n v="20226.483414635673"/>
  </r>
  <r>
    <x v="17"/>
    <s v="SUL                 "/>
    <s v="R9102300"/>
    <s v="ATV MUSEUS EXPLOR REST ART CONSERV LUGAR PRED HIST ATRCAO SIMIL  "/>
    <x v="1"/>
    <x v="0"/>
    <x v="0"/>
    <x v="3"/>
    <n v="1.5383695934465831"/>
    <n v="277824"/>
    <n v="427395.99392970349"/>
  </r>
  <r>
    <x v="17"/>
    <s v="SUL                 "/>
    <s v="R9102302"/>
    <s v="RESTAURACAO E CONSERVACAO DE LUGARES E PREDIOS HISTORICOS        "/>
    <x v="1"/>
    <x v="0"/>
    <x v="0"/>
    <x v="3"/>
    <n v="1.5383695934465831"/>
    <n v="300000"/>
    <n v="461510.87803397491"/>
  </r>
  <r>
    <x v="18"/>
    <s v="SUDESTE             "/>
    <s v="C1811301"/>
    <s v="IMPRESSAO DE JORNAIS                                             "/>
    <x v="0"/>
    <x v="1"/>
    <x v="1"/>
    <x v="3"/>
    <n v="1.5383695934465831"/>
    <n v="37600"/>
    <n v="57842.696713591526"/>
  </r>
  <r>
    <x v="18"/>
    <s v="SUDESTE             "/>
    <s v="C1811302"/>
    <s v="IMPRESSAO DE LIVROS, REVISTAS E OUTRAS PUBLICACOES PERIODICAS    "/>
    <x v="0"/>
    <x v="1"/>
    <x v="1"/>
    <x v="3"/>
    <n v="1.5383695934465831"/>
    <n v="2800000"/>
    <n v="4307434.8616504325"/>
  </r>
  <r>
    <x v="18"/>
    <s v="SUDESTE             "/>
    <s v="C1811302"/>
    <s v="IMPRESSAO DE LIVROS, REVISTAS E OUTRAS PUBLICACOES PERIODICAS    "/>
    <x v="0"/>
    <x v="1"/>
    <x v="1"/>
    <x v="3"/>
    <n v="1.5383695934465831"/>
    <n v="179000"/>
    <n v="275368.15722693835"/>
  </r>
  <r>
    <x v="18"/>
    <s v="SUDESTE             "/>
    <s v="C1811302"/>
    <s v="IMPRESSAO DE LIVROS, REVISTAS E OUTRAS PUBLICACOES PERIODICAS    "/>
    <x v="0"/>
    <x v="1"/>
    <x v="1"/>
    <x v="3"/>
    <n v="1.5383695934465831"/>
    <n v="351827"/>
    <n v="541239.95895353099"/>
  </r>
  <r>
    <x v="18"/>
    <s v="SUDESTE             "/>
    <s v="C1811302"/>
    <s v="IMPRESSAO DE LIVROS, REVISTAS E OUTRAS PUBLICACOES PERIODICAS    "/>
    <x v="0"/>
    <x v="1"/>
    <x v="1"/>
    <x v="3"/>
    <n v="1.5383695934465831"/>
    <n v="70380"/>
    <n v="108270.45198677052"/>
  </r>
  <r>
    <x v="18"/>
    <s v="SUDESTE             "/>
    <s v="C1811302"/>
    <s v="IMPRESSAO DE LIVROS, REVISTAS E OUTRAS PUBLICACOES PERIODICAS    "/>
    <x v="0"/>
    <x v="1"/>
    <x v="1"/>
    <x v="3"/>
    <n v="1.5383695934465831"/>
    <n v="359531"/>
    <n v="553091.55830144347"/>
  </r>
  <r>
    <x v="18"/>
    <s v="SUDESTE             "/>
    <s v="C3220500"/>
    <s v="FABRICACAO DE INSTRUMENTOS MUSICAIS, PECAS E ACESSORIOS          "/>
    <x v="3"/>
    <x v="1"/>
    <x v="1"/>
    <x v="3"/>
    <n v="1.5383695934465831"/>
    <n v="15837"/>
    <n v="24363.159251413537"/>
  </r>
  <r>
    <x v="18"/>
    <s v="SUDESTE             "/>
    <s v="G4647802"/>
    <s v="COMERCIO ATACADISTA DE LIVROS, JORNAIS E OUTRAS PUBLICACOES      "/>
    <x v="2"/>
    <x v="1"/>
    <x v="1"/>
    <x v="3"/>
    <n v="1.5383695934465831"/>
    <n v="49242"/>
    <n v="75752.395520496648"/>
  </r>
  <r>
    <x v="18"/>
    <s v="SUDESTE             "/>
    <s v="G4647802"/>
    <s v="COMERCIO ATACADISTA DE LIVROS, JORNAIS E OUTRAS PUBLICACOES      "/>
    <x v="2"/>
    <x v="1"/>
    <x v="1"/>
    <x v="3"/>
    <n v="1.5383695934465831"/>
    <n v="21499"/>
    <n v="33073.407889508089"/>
  </r>
  <r>
    <x v="18"/>
    <s v="SUDESTE             "/>
    <s v="G4647802"/>
    <s v="COMERCIO ATACADISTA DE LIVROS, JORNAIS E OUTRAS PUBLICACOES      "/>
    <x v="2"/>
    <x v="1"/>
    <x v="1"/>
    <x v="3"/>
    <n v="1.5383695934465831"/>
    <n v="93884"/>
    <n v="144428.29091113902"/>
  </r>
  <r>
    <x v="18"/>
    <s v="SUDESTE             "/>
    <s v="G4649407"/>
    <s v="COMERCIO ATACADISTA DE FILMES, CDS, DVDS, FITAS E DISCOS         "/>
    <x v="0"/>
    <x v="1"/>
    <x v="1"/>
    <x v="3"/>
    <n v="1.5383695934465831"/>
    <n v="35200"/>
    <n v="54150.609689319725"/>
  </r>
  <r>
    <x v="18"/>
    <s v="SUDESTE             "/>
    <s v="G4649407"/>
    <s v="COMERCIO ATACADISTA DE FILMES, CDS, DVDS, FITAS E DISCOS         "/>
    <x v="0"/>
    <x v="1"/>
    <x v="1"/>
    <x v="3"/>
    <n v="1.5383695934465831"/>
    <n v="22546"/>
    <n v="34684.080853846659"/>
  </r>
  <r>
    <x v="18"/>
    <s v="SUDESTE             "/>
    <s v="G4649407"/>
    <s v="COMERCIO ATACADISTA DE FILMES, CDS, DVDS, FITAS E DISCOS         "/>
    <x v="0"/>
    <x v="1"/>
    <x v="1"/>
    <x v="3"/>
    <n v="1.5383695934465831"/>
    <n v="13760"/>
    <n v="21167.965605824982"/>
  </r>
  <r>
    <x v="18"/>
    <s v="SUDESTE             "/>
    <s v="G4649407"/>
    <s v="COMERCIO ATACADISTA DE FILMES, CDS, DVDS, FITAS E DISCOS         "/>
    <x v="0"/>
    <x v="1"/>
    <x v="1"/>
    <x v="3"/>
    <n v="1.5383695934465831"/>
    <n v="9535"/>
    <n v="14668.35407351317"/>
  </r>
  <r>
    <x v="18"/>
    <s v="SUDESTE             "/>
    <s v="G4756300"/>
    <s v="COM VAREJISTA ESPECIALIZADO DE INSTRUMENTOS MUSICAIS E ACESSORIO "/>
    <x v="3"/>
    <x v="1"/>
    <x v="1"/>
    <x v="3"/>
    <n v="1.5383695934465831"/>
    <n v="29503"/>
    <n v="45386.518115454543"/>
  </r>
  <r>
    <x v="18"/>
    <s v="SUDESTE             "/>
    <s v="G4756300"/>
    <s v="COM VAREJISTA ESPECIALIZADO DE INSTRUMENTOS MUSICAIS E ACESSORIO "/>
    <x v="3"/>
    <x v="1"/>
    <x v="1"/>
    <x v="3"/>
    <n v="1.5383695934465831"/>
    <n v="22600"/>
    <n v="34767.152811892774"/>
  </r>
  <r>
    <x v="18"/>
    <s v="SUDESTE             "/>
    <s v="G4756300"/>
    <s v="COM VAREJISTA ESPECIALIZADO DE INSTRUMENTOS MUSICAIS E ACESSORIO "/>
    <x v="3"/>
    <x v="1"/>
    <x v="1"/>
    <x v="3"/>
    <n v="1.5383695934465831"/>
    <n v="2766"/>
    <n v="4255.1302954732491"/>
  </r>
  <r>
    <x v="18"/>
    <s v="SUDESTE             "/>
    <s v="G4761001"/>
    <s v="COMERCIO VAREJISTA DE LIVROS                                     "/>
    <x v="2"/>
    <x v="1"/>
    <x v="1"/>
    <x v="3"/>
    <n v="1.5383695934465831"/>
    <n v="11564"/>
    <n v="17789.705978616286"/>
  </r>
  <r>
    <x v="18"/>
    <s v="SUDESTE             "/>
    <s v="G4761001"/>
    <s v="COMERCIO VAREJISTA DE LIVROS                                     "/>
    <x v="2"/>
    <x v="1"/>
    <x v="1"/>
    <x v="3"/>
    <n v="1.5383695934465831"/>
    <n v="1119221"/>
    <n v="1721775.5547468781"/>
  </r>
  <r>
    <x v="18"/>
    <s v="SUDESTE             "/>
    <s v="G4761001"/>
    <s v="COMERCIO VAREJISTA DE LIVROS                                     "/>
    <x v="2"/>
    <x v="1"/>
    <x v="1"/>
    <x v="3"/>
    <n v="1.5383695934465831"/>
    <n v="140203"/>
    <n v="215684.0321099913"/>
  </r>
  <r>
    <x v="18"/>
    <s v="SUDESTE             "/>
    <s v="G4761001"/>
    <s v="COMERCIO VAREJISTA DE LIVROS                                     "/>
    <x v="2"/>
    <x v="1"/>
    <x v="1"/>
    <x v="3"/>
    <n v="1.5383695934465831"/>
    <n v="38749"/>
    <n v="59610.283376461644"/>
  </r>
  <r>
    <x v="18"/>
    <s v="SUDESTE             "/>
    <s v="G4761001"/>
    <s v="COMERCIO VAREJISTA DE LIVROS                                     "/>
    <x v="2"/>
    <x v="1"/>
    <x v="1"/>
    <x v="3"/>
    <n v="1.5383695934465831"/>
    <n v="15654"/>
    <n v="24081.637615812811"/>
  </r>
  <r>
    <x v="18"/>
    <s v="SUDESTE             "/>
    <s v="G4761002"/>
    <s v="COMERCIO VAREJISTA DE JORNAIS E REVISTAS                         "/>
    <x v="2"/>
    <x v="1"/>
    <x v="1"/>
    <x v="3"/>
    <n v="1.5383695934465831"/>
    <n v="169123"/>
    <n v="260173.68075246646"/>
  </r>
  <r>
    <x v="18"/>
    <s v="SUDESTE             "/>
    <s v="G4762800"/>
    <s v="COMERCIO VAREJISTA DE DISCOS, CDS, DVDS E FITAS                  "/>
    <x v="3"/>
    <x v="1"/>
    <x v="1"/>
    <x v="3"/>
    <n v="1.5383695934465831"/>
    <n v="27351"/>
    <n v="42075.946750357492"/>
  </r>
  <r>
    <x v="18"/>
    <s v="SUDESTE             "/>
    <s v="G4762800"/>
    <s v="COMERCIO VAREJISTA DE DISCOS, CDS, DVDS E FITAS                  "/>
    <x v="3"/>
    <x v="1"/>
    <x v="1"/>
    <x v="3"/>
    <n v="1.5383695934465831"/>
    <n v="13933"/>
    <n v="21434.103545491242"/>
  </r>
  <r>
    <x v="18"/>
    <s v="SUDESTE             "/>
    <s v="J5811500"/>
    <s v="EDICAO DE LIVROS                                                 "/>
    <x v="2"/>
    <x v="1"/>
    <x v="1"/>
    <x v="3"/>
    <n v="1.5383695934465831"/>
    <n v="26977"/>
    <n v="41500.596522408472"/>
  </r>
  <r>
    <x v="18"/>
    <s v="SUDESTE             "/>
    <s v="J5811500"/>
    <s v="EDICAO DE LIVROS                                                 "/>
    <x v="2"/>
    <x v="1"/>
    <x v="1"/>
    <x v="3"/>
    <n v="1.5383695934465831"/>
    <n v="607750"/>
    <n v="934944.12041716091"/>
  </r>
  <r>
    <x v="18"/>
    <s v="SUDESTE             "/>
    <s v="J5811500"/>
    <s v="EDICAO DE LIVROS                                                 "/>
    <x v="2"/>
    <x v="1"/>
    <x v="1"/>
    <x v="3"/>
    <n v="1.5383695934465831"/>
    <n v="237599"/>
    <n v="365515.07703331468"/>
  </r>
  <r>
    <x v="18"/>
    <s v="SUDESTE             "/>
    <s v="J5811500"/>
    <s v="EDICAO DE LIVROS                                                 "/>
    <x v="2"/>
    <x v="1"/>
    <x v="1"/>
    <x v="3"/>
    <n v="1.5383695934465831"/>
    <n v="196193"/>
    <n v="301817.34564706549"/>
  </r>
  <r>
    <x v="18"/>
    <s v="SUDESTE             "/>
    <s v="J5812301"/>
    <s v="EDICAO DE JORNAIS DIARIOS                                        "/>
    <x v="2"/>
    <x v="1"/>
    <x v="1"/>
    <x v="3"/>
    <n v="1.5383695934465831"/>
    <n v="12663"/>
    <n v="19480.374161814081"/>
  </r>
  <r>
    <x v="18"/>
    <s v="SUDESTE             "/>
    <s v="J5812301"/>
    <s v="EDICAO DE JORNAIS DIARIOS                                        "/>
    <x v="2"/>
    <x v="1"/>
    <x v="1"/>
    <x v="3"/>
    <n v="1.5383695934465831"/>
    <n v="421637"/>
    <n v="648633.54027203692"/>
  </r>
  <r>
    <x v="18"/>
    <s v="SUDESTE             "/>
    <s v="J5812301"/>
    <s v="EDICAO DE JORNAIS DIARIOS                                        "/>
    <x v="2"/>
    <x v="1"/>
    <x v="1"/>
    <x v="3"/>
    <n v="1.5383695934465831"/>
    <n v="42213"/>
    <n v="64939.19564816061"/>
  </r>
  <r>
    <x v="18"/>
    <s v="SUDESTE             "/>
    <s v="J5812301"/>
    <s v="EDICAO DE JORNAIS DIARIOS                                        "/>
    <x v="2"/>
    <x v="1"/>
    <x v="1"/>
    <x v="3"/>
    <n v="1.5383695934465831"/>
    <n v="75814"/>
    <n v="116629.95235755925"/>
  </r>
  <r>
    <x v="18"/>
    <s v="SUDESTE             "/>
    <s v="J5813100"/>
    <s v="EDICAO DE REVISTAS                                               "/>
    <x v="2"/>
    <x v="1"/>
    <x v="1"/>
    <x v="3"/>
    <n v="1.5383695934465831"/>
    <n v="57384"/>
    <n v="88277.80075033872"/>
  </r>
  <r>
    <x v="18"/>
    <s v="SUDESTE             "/>
    <s v="J5813100"/>
    <s v="EDICAO DE REVISTAS                                               "/>
    <x v="2"/>
    <x v="1"/>
    <x v="1"/>
    <x v="3"/>
    <n v="1.5383695934465831"/>
    <n v="15659"/>
    <n v="24089.329463780043"/>
  </r>
  <r>
    <x v="18"/>
    <s v="SUDESTE             "/>
    <s v="J5813100"/>
    <s v="EDICAO DE REVISTAS                                               "/>
    <x v="2"/>
    <x v="1"/>
    <x v="1"/>
    <x v="3"/>
    <n v="1.5383695934465831"/>
    <n v="39834"/>
    <n v="61279.414385351192"/>
  </r>
  <r>
    <x v="18"/>
    <s v="SUDESTE             "/>
    <s v="J5819100"/>
    <s v="EDICAO DE CADASTROS, LISTAS E OUTROS PRODUTOS GRAFICOS           "/>
    <x v="0"/>
    <x v="1"/>
    <x v="1"/>
    <x v="3"/>
    <n v="1.5383695934465831"/>
    <n v="187757"/>
    <n v="288839.6597567501"/>
  </r>
  <r>
    <x v="18"/>
    <s v="SUDESTE             "/>
    <s v="J5819100"/>
    <s v="EDICAO DE CADASTROS, LISTAS E OUTROS PRODUTOS GRAFICOS           "/>
    <x v="0"/>
    <x v="1"/>
    <x v="1"/>
    <x v="3"/>
    <n v="1.5383695934465831"/>
    <n v="2822"/>
    <n v="4341.2789927062577"/>
  </r>
  <r>
    <x v="18"/>
    <s v="SUDESTE             "/>
    <s v="J5821200"/>
    <s v="EDICAO INTEGRADA A IMPRESSAO DE LIVROS                           "/>
    <x v="2"/>
    <x v="1"/>
    <x v="1"/>
    <x v="3"/>
    <n v="1.5383695934465831"/>
    <n v="120000"/>
    <n v="184604.35121358998"/>
  </r>
  <r>
    <x v="18"/>
    <s v="SUDESTE             "/>
    <s v="J5821200"/>
    <s v="EDICAO INTEGRADA A IMPRESSAO DE LIVROS                           "/>
    <x v="2"/>
    <x v="1"/>
    <x v="1"/>
    <x v="3"/>
    <n v="1.5383695934465831"/>
    <n v="216878"/>
    <n v="333638.52068750805"/>
  </r>
  <r>
    <x v="18"/>
    <s v="SUDESTE             "/>
    <s v="J5821200"/>
    <s v="EDICAO INTEGRADA A IMPRESSAO DE LIVROS                           "/>
    <x v="2"/>
    <x v="1"/>
    <x v="1"/>
    <x v="3"/>
    <n v="1.5383695934465831"/>
    <n v="136909"/>
    <n v="210616.64266917825"/>
  </r>
  <r>
    <x v="18"/>
    <s v="SUDESTE             "/>
    <s v="J5821200"/>
    <s v="EDICAO INTEGRADA A IMPRESSAO DE LIVROS                           "/>
    <x v="2"/>
    <x v="1"/>
    <x v="1"/>
    <x v="3"/>
    <n v="1.5383695934465831"/>
    <n v="141547"/>
    <n v="217751.6008435835"/>
  </r>
  <r>
    <x v="18"/>
    <s v="SUDESTE             "/>
    <s v="J5822101"/>
    <s v="EDICAO INTEGRADA A IMPRESSAO DE JORNAIS DIARIOS                  "/>
    <x v="2"/>
    <x v="1"/>
    <x v="1"/>
    <x v="3"/>
    <n v="1.5383695934465831"/>
    <n v="3000000"/>
    <n v="4615108.7803397495"/>
  </r>
  <r>
    <x v="18"/>
    <s v="SUDESTE             "/>
    <s v="J5822101"/>
    <s v="EDICAO INTEGRADA A IMPRESSAO DE JORNAIS DIARIOS                  "/>
    <x v="2"/>
    <x v="1"/>
    <x v="1"/>
    <x v="3"/>
    <n v="1.5383695934465831"/>
    <n v="6378"/>
    <n v="9811.7212670023073"/>
  </r>
  <r>
    <x v="18"/>
    <s v="SUDESTE             "/>
    <s v="J5822101"/>
    <s v="EDICAO INTEGRADA A IMPRESSAO DE JORNAIS DIARIOS                  "/>
    <x v="2"/>
    <x v="1"/>
    <x v="1"/>
    <x v="3"/>
    <n v="1.5383695934465831"/>
    <n v="40731"/>
    <n v="62659.331910672772"/>
  </r>
  <r>
    <x v="18"/>
    <s v="SUDESTE             "/>
    <s v="J5823900"/>
    <s v="EDICAO INTEGRADA A IMPRESSAO DE REVISTAS                         "/>
    <x v="2"/>
    <x v="1"/>
    <x v="1"/>
    <x v="3"/>
    <n v="1.5383695934465831"/>
    <n v="9122"/>
    <n v="14033.00743141973"/>
  </r>
  <r>
    <x v="18"/>
    <s v="SUDESTE             "/>
    <s v="J5823900"/>
    <s v="EDICAO INTEGRADA A IMPRESSAO DE REVISTAS                         "/>
    <x v="2"/>
    <x v="1"/>
    <x v="1"/>
    <x v="3"/>
    <n v="1.5383695934465831"/>
    <n v="48274"/>
    <n v="74263.253754040357"/>
  </r>
  <r>
    <x v="18"/>
    <s v="SUDESTE             "/>
    <s v="J5823900"/>
    <s v="EDICAO INTEGRADA A IMPRESSAO DE REVISTAS                         "/>
    <x v="2"/>
    <x v="1"/>
    <x v="1"/>
    <x v="3"/>
    <n v="1.5383695934465831"/>
    <n v="3629"/>
    <n v="5582.7432546176497"/>
  </r>
  <r>
    <x v="18"/>
    <s v="SUDESTE             "/>
    <s v="J5823900"/>
    <s v="EDICAO INTEGRADA A IMPRESSAO DE REVISTAS                         "/>
    <x v="2"/>
    <x v="1"/>
    <x v="1"/>
    <x v="3"/>
    <n v="1.5383695934465831"/>
    <n v="46247"/>
    <n v="71144.978588124126"/>
  </r>
  <r>
    <x v="18"/>
    <s v="SUDESTE             "/>
    <s v="J5829800"/>
    <s v="EDICAO INTEGRADA IMPRESSAO CADASTRO LISTA OUTRO PRODUTO GRAFICO  "/>
    <x v="0"/>
    <x v="1"/>
    <x v="1"/>
    <x v="3"/>
    <n v="1.5383695934465831"/>
    <n v="5043"/>
    <n v="7757.9978597511181"/>
  </r>
  <r>
    <x v="18"/>
    <s v="SUDESTE             "/>
    <s v="J5829800"/>
    <s v="EDICAO INTEGRADA IMPRESSAO CADASTRO LISTA OUTRO PRODUTO GRAFICO  "/>
    <x v="0"/>
    <x v="1"/>
    <x v="1"/>
    <x v="3"/>
    <n v="1.5383695934465831"/>
    <n v="535081"/>
    <n v="823152.34043099114"/>
  </r>
  <r>
    <x v="18"/>
    <s v="SUDESTE             "/>
    <s v="J5829800"/>
    <s v="EDICAO INTEGRADA IMPRESSAO CADASTRO LISTA OUTRO PRODUTO GRAFICO  "/>
    <x v="0"/>
    <x v="1"/>
    <x v="1"/>
    <x v="3"/>
    <n v="1.5383695934465831"/>
    <n v="20279"/>
    <n v="31196.59698550326"/>
  </r>
  <r>
    <x v="18"/>
    <s v="SUDESTE             "/>
    <s v="J5829800"/>
    <s v="EDICAO INTEGRADA IMPRESSAO CADASTRO LISTA OUTRO PRODUTO GRAFICO  "/>
    <x v="0"/>
    <x v="1"/>
    <x v="1"/>
    <x v="3"/>
    <n v="1.5383695934465831"/>
    <n v="69000"/>
    <n v="106147.50194781423"/>
  </r>
  <r>
    <x v="18"/>
    <s v="SUDESTE             "/>
    <s v="J5829800"/>
    <s v="EDICAO INTEGRADA IMPRESSAO CADASTRO LISTA OUTRO PRODUTO GRAFICO  "/>
    <x v="0"/>
    <x v="1"/>
    <x v="1"/>
    <x v="3"/>
    <n v="1.5383695934465831"/>
    <n v="41453"/>
    <n v="63770.034757141206"/>
  </r>
  <r>
    <x v="18"/>
    <s v="SUDESTE             "/>
    <s v="J5911100"/>
    <s v="ATIV PROD CINEMATOGRAFICA DE VIDEOS E DE PROGRAMAS DE TELEVISAO  "/>
    <x v="5"/>
    <x v="1"/>
    <x v="0"/>
    <x v="3"/>
    <n v="1.5383695934465831"/>
    <n v="1010856"/>
    <n v="1555070.1337530392"/>
  </r>
  <r>
    <x v="18"/>
    <s v="SUDESTE             "/>
    <s v="J5911100"/>
    <s v="ATIV PROD CINEMATOGRAFICA DE VIDEOS E DE PROGRAMAS DE TELEVISAO  "/>
    <x v="5"/>
    <x v="0"/>
    <x v="0"/>
    <x v="3"/>
    <n v="1.5383695934465831"/>
    <n v="160000"/>
    <n v="246139.13495145331"/>
  </r>
  <r>
    <x v="18"/>
    <s v="SUDESTE             "/>
    <s v="J5911100"/>
    <s v="ATIV PROD CINEMATOGRAFICA DE VIDEOS E DE PROGRAMAS DE TELEVISAO  "/>
    <x v="5"/>
    <x v="1"/>
    <x v="0"/>
    <x v="3"/>
    <n v="1.5383695934465831"/>
    <n v="757500"/>
    <n v="1165314.9670357867"/>
  </r>
  <r>
    <x v="18"/>
    <s v="SUDESTE             "/>
    <s v="J5911100"/>
    <s v="ATIV PROD CINEMATOGRAFICA DE VIDEOS E DE PROGRAMAS DE TELEVISAO  "/>
    <x v="5"/>
    <x v="1"/>
    <x v="0"/>
    <x v="3"/>
    <n v="1.5383695934465831"/>
    <n v="70000"/>
    <n v="107685.87154126081"/>
  </r>
  <r>
    <x v="18"/>
    <s v="SUDESTE             "/>
    <s v="J5911100"/>
    <s v="ATIV PROD CINEMATOGRAFICA DE VIDEOS E DE PROGRAMAS DE TELEVISAO  "/>
    <x v="5"/>
    <x v="1"/>
    <x v="0"/>
    <x v="3"/>
    <n v="1.5383695934465831"/>
    <n v="2439450"/>
    <n v="3752775.704733267"/>
  </r>
  <r>
    <x v="18"/>
    <s v="SUDESTE             "/>
    <s v="J5911100"/>
    <s v="ATIV PROD CINEMATOGRAFICA DE VIDEOS E DE PROGRAMAS DE TELEVISAO  "/>
    <x v="5"/>
    <x v="1"/>
    <x v="0"/>
    <x v="3"/>
    <n v="1.5383695934465831"/>
    <n v="560000"/>
    <n v="861486.97233008652"/>
  </r>
  <r>
    <x v="18"/>
    <s v="SUDESTE             "/>
    <s v="J5911101"/>
    <s v="ESTUDIOS CINEMATOGRAFICOS                                        "/>
    <x v="5"/>
    <x v="1"/>
    <x v="1"/>
    <x v="3"/>
    <n v="1.5383695934465831"/>
    <n v="2512"/>
    <n v="3864.3844187378168"/>
  </r>
  <r>
    <x v="18"/>
    <s v="SUDESTE             "/>
    <s v="J5911102"/>
    <s v="PRODUCAO DE FILMES PARA PUBLICIDADE                              "/>
    <x v="5"/>
    <x v="1"/>
    <x v="1"/>
    <x v="3"/>
    <n v="1.5383695934465831"/>
    <n v="109400"/>
    <n v="168297.6335230562"/>
  </r>
  <r>
    <x v="18"/>
    <s v="SUDESTE             "/>
    <s v="J5911102"/>
    <s v="PRODUCAO DE FILMES PARA PUBLICIDADE                              "/>
    <x v="5"/>
    <x v="1"/>
    <x v="0"/>
    <x v="3"/>
    <n v="1.5383695934465831"/>
    <n v="300000"/>
    <n v="461510.87803397491"/>
  </r>
  <r>
    <x v="18"/>
    <s v="SUDESTE             "/>
    <s v="J5911199"/>
    <s v="ATIV PD CINEMATOGRAFICA VIDEO PROG TELEVISAO NAO ESPECI ANTERIOR "/>
    <x v="5"/>
    <x v="1"/>
    <x v="1"/>
    <x v="3"/>
    <n v="1.5383695934465831"/>
    <n v="17437"/>
    <n v="26824.550600928069"/>
  </r>
  <r>
    <x v="18"/>
    <s v="SUDESTE             "/>
    <s v="J5911199"/>
    <s v="ATIV PD CINEMATOGRAFICA VIDEO PROG TELEVISAO NAO ESPECI ANTERIOR "/>
    <x v="5"/>
    <x v="1"/>
    <x v="0"/>
    <x v="3"/>
    <n v="1.5383695934465831"/>
    <n v="450000"/>
    <n v="692266.31705096236"/>
  </r>
  <r>
    <x v="18"/>
    <s v="SUDESTE             "/>
    <s v="J5911199"/>
    <s v="ATIV PD CINEMATOGRAFICA VIDEO PROG TELEVISAO NAO ESPECI ANTERIOR "/>
    <x v="5"/>
    <x v="1"/>
    <x v="0"/>
    <x v="3"/>
    <n v="1.5383695934465831"/>
    <n v="462500"/>
    <n v="711495.93696904462"/>
  </r>
  <r>
    <x v="18"/>
    <s v="SUDESTE             "/>
    <s v="J5911199"/>
    <s v="ATIV PD CINEMATOGRAFICA VIDEO PROG TELEVISAO NAO ESPECI ANTERIOR "/>
    <x v="5"/>
    <x v="1"/>
    <x v="0"/>
    <x v="3"/>
    <n v="1.5383695934465831"/>
    <n v="1987500"/>
    <n v="3057509.5669750837"/>
  </r>
  <r>
    <x v="18"/>
    <s v="SUDESTE             "/>
    <s v="J5911199"/>
    <s v="ATIV PD CINEMATOGRAFICA VIDEO PROG TELEVISAO NAO ESPECI ANTERIOR "/>
    <x v="5"/>
    <x v="1"/>
    <x v="0"/>
    <x v="3"/>
    <n v="1.5383695934465831"/>
    <n v="400000"/>
    <n v="615347.83737863321"/>
  </r>
  <r>
    <x v="18"/>
    <s v="SUDESTE             "/>
    <s v="J5911199"/>
    <s v="ATIV PD CINEMATOGRAFICA VIDEO PROG TELEVISAO NAO ESPECI ANTERIOR "/>
    <x v="5"/>
    <x v="1"/>
    <x v="0"/>
    <x v="3"/>
    <n v="1.5383695934465831"/>
    <n v="300000"/>
    <n v="461510.87803397491"/>
  </r>
  <r>
    <x v="18"/>
    <s v="SUDESTE             "/>
    <s v="J5911199"/>
    <s v="ATIV PD CINEMATOGRAFICA VIDEO PROG TELEVISAO NAO ESPECI ANTERIOR "/>
    <x v="5"/>
    <x v="1"/>
    <x v="1"/>
    <x v="3"/>
    <n v="1.5383695934465831"/>
    <n v="41097"/>
    <n v="63222.375181874224"/>
  </r>
  <r>
    <x v="18"/>
    <s v="SUDESTE             "/>
    <s v="J5911199"/>
    <s v="ATIV PD CINEMATOGRAFICA VIDEO PROG TELEVISAO NAO ESPECI ANTERIOR "/>
    <x v="5"/>
    <x v="1"/>
    <x v="1"/>
    <x v="3"/>
    <n v="1.5383695934465831"/>
    <n v="8734"/>
    <n v="13436.120029162457"/>
  </r>
  <r>
    <x v="18"/>
    <s v="SUDESTE             "/>
    <s v="J5911199"/>
    <s v="ATIV PD CINEMATOGRAFICA VIDEO PROG TELEVISAO NAO ESPECI ANTERIOR "/>
    <x v="5"/>
    <x v="1"/>
    <x v="1"/>
    <x v="3"/>
    <n v="1.5383695934465831"/>
    <n v="22224"/>
    <n v="34188.72584475686"/>
  </r>
  <r>
    <x v="18"/>
    <s v="SUDESTE             "/>
    <s v="J5912002"/>
    <s v="SERVICOS DE MIXAGEM SONORA EM PRODUCAO AUDIOVISUAL               "/>
    <x v="5"/>
    <x v="1"/>
    <x v="1"/>
    <x v="3"/>
    <n v="1.5383695934465831"/>
    <n v="9606"/>
    <n v="14777.578314647877"/>
  </r>
  <r>
    <x v="18"/>
    <s v="SUDESTE             "/>
    <s v="J5912099"/>
    <s v="ATIV POS-PROD CINEMATOG VIDEO PROG TELEVISAO NAO ESPECI ANTERIOR "/>
    <x v="5"/>
    <x v="1"/>
    <x v="1"/>
    <x v="3"/>
    <n v="1.5383695934465831"/>
    <n v="22594"/>
    <n v="34757.9225943321"/>
  </r>
  <r>
    <x v="18"/>
    <s v="SUDESTE             "/>
    <s v="J5912099"/>
    <s v="ATIV POS-PROD CINEMATOG VIDEO PROG TELEVISAO NAO ESPECI ANTERIOR "/>
    <x v="5"/>
    <x v="0"/>
    <x v="0"/>
    <x v="3"/>
    <n v="1.5383695934465831"/>
    <n v="85500"/>
    <n v="131530.60023968286"/>
  </r>
  <r>
    <x v="18"/>
    <s v="SUDESTE             "/>
    <s v="J5912099"/>
    <s v="ATIV POS-PROD CINEMATOG VIDEO PROG TELEVISAO NAO ESPECI ANTERIOR "/>
    <x v="5"/>
    <x v="1"/>
    <x v="0"/>
    <x v="3"/>
    <n v="1.5383695934465831"/>
    <n v="225000"/>
    <n v="346133.15852548118"/>
  </r>
  <r>
    <x v="18"/>
    <s v="SUDESTE             "/>
    <s v="J5912099"/>
    <s v="ATIV POS-PROD CINEMATOG VIDEO PROG TELEVISAO NAO ESPECI ANTERIOR "/>
    <x v="5"/>
    <x v="1"/>
    <x v="1"/>
    <x v="3"/>
    <n v="1.5383695934465831"/>
    <n v="5406"/>
    <n v="8316.4260221722288"/>
  </r>
  <r>
    <x v="18"/>
    <s v="SUDESTE             "/>
    <s v="J5913800"/>
    <s v="DISTRIBUICAO CINEMATOGRAFICA DE VIDEO E DE PROGRAMA DE TELEVISAO "/>
    <x v="5"/>
    <x v="1"/>
    <x v="0"/>
    <x v="3"/>
    <n v="1.5383695934465831"/>
    <n v="207444"/>
    <n v="319125.54194293299"/>
  </r>
  <r>
    <x v="18"/>
    <s v="SUDESTE             "/>
    <s v="J5913800"/>
    <s v="DISTRIBUICAO CINEMATOGRAFICA DE VIDEO E DE PROGRAMA DE TELEVISAO "/>
    <x v="5"/>
    <x v="1"/>
    <x v="0"/>
    <x v="3"/>
    <n v="1.5383695934465831"/>
    <n v="153878"/>
    <n v="236721.2363003733"/>
  </r>
  <r>
    <x v="18"/>
    <s v="SUDESTE             "/>
    <s v="J5913800"/>
    <s v="DISTRIBUICAO CINEMATOGRAFICA DE VIDEO E DE PROGRAMA DE TELEVISAO "/>
    <x v="5"/>
    <x v="1"/>
    <x v="0"/>
    <x v="3"/>
    <n v="1.5383695934465831"/>
    <n v="3000000"/>
    <n v="4615108.7803397495"/>
  </r>
  <r>
    <x v="18"/>
    <s v="SUDESTE             "/>
    <s v="J5913800"/>
    <s v="DISTRIBUICAO CINEMATOGRAFICA DE VIDEO E DE PROGRAMA DE TELEVISAO "/>
    <x v="5"/>
    <x v="1"/>
    <x v="1"/>
    <x v="3"/>
    <n v="1.5383695934465831"/>
    <n v="50528"/>
    <n v="77730.738817668956"/>
  </r>
  <r>
    <x v="18"/>
    <s v="SUDESTE             "/>
    <s v="J5913800"/>
    <s v="DISTRIBUICAO CINEMATOGRAFICA DE VIDEO E DE PROGRAMA DE TELEVISAO "/>
    <x v="5"/>
    <x v="1"/>
    <x v="1"/>
    <x v="3"/>
    <n v="1.5383695934465831"/>
    <n v="8185"/>
    <n v="12591.555122360283"/>
  </r>
  <r>
    <x v="18"/>
    <s v="SUDESTE             "/>
    <s v="J5914600"/>
    <s v="ATIVIDADES DE EXIBICAO CINEMATOGRAFICA                           "/>
    <x v="5"/>
    <x v="1"/>
    <x v="1"/>
    <x v="3"/>
    <n v="1.5383695934465831"/>
    <n v="1500000"/>
    <n v="2307554.3901698748"/>
  </r>
  <r>
    <x v="18"/>
    <s v="SUDESTE             "/>
    <s v="J5914600"/>
    <s v="ATIVIDADES DE EXIBICAO CINEMATOGRAFICA                           "/>
    <x v="5"/>
    <x v="1"/>
    <x v="0"/>
    <x v="3"/>
    <n v="1.5383695934465831"/>
    <n v="40000"/>
    <n v="61534.783737863327"/>
  </r>
  <r>
    <x v="18"/>
    <s v="SUDESTE             "/>
    <s v="J5914600"/>
    <s v="ATIVIDADES DE EXIBICAO CINEMATOGRAFICA                           "/>
    <x v="5"/>
    <x v="1"/>
    <x v="0"/>
    <x v="3"/>
    <n v="1.5383695934465831"/>
    <n v="475600"/>
    <n v="731648.57864319487"/>
  </r>
  <r>
    <x v="18"/>
    <s v="SUDESTE             "/>
    <s v="J5914600"/>
    <s v="ATIVIDADES DE EXIBICAO CINEMATOGRAFICA                           "/>
    <x v="5"/>
    <x v="1"/>
    <x v="0"/>
    <x v="3"/>
    <n v="1.5383695934465831"/>
    <n v="1154000"/>
    <n v="1775278.5108373568"/>
  </r>
  <r>
    <x v="18"/>
    <s v="SUDESTE             "/>
    <s v="J5914600"/>
    <s v="ATIVIDADES DE EXIBICAO CINEMATOGRAFICA                           "/>
    <x v="5"/>
    <x v="1"/>
    <x v="1"/>
    <x v="3"/>
    <n v="1.5383695934465831"/>
    <n v="276362"/>
    <n v="425146.8975840846"/>
  </r>
  <r>
    <x v="18"/>
    <s v="SUDESTE             "/>
    <s v="J5914600"/>
    <s v="ATIVIDADES DE EXIBICAO CINEMATOGRAFICA                           "/>
    <x v="5"/>
    <x v="1"/>
    <x v="1"/>
    <x v="3"/>
    <n v="1.5383695934465831"/>
    <n v="95596"/>
    <n v="147061.97965511956"/>
  </r>
  <r>
    <x v="18"/>
    <s v="SUDESTE             "/>
    <s v="J5914600"/>
    <s v="ATIVIDADES DE EXIBICAO CINEMATOGRAFICA                           "/>
    <x v="5"/>
    <x v="1"/>
    <x v="0"/>
    <x v="3"/>
    <n v="1.5383695934465831"/>
    <n v="238000"/>
    <n v="366131.9632402868"/>
  </r>
  <r>
    <x v="18"/>
    <s v="SUDESTE             "/>
    <s v="J5914600"/>
    <s v="ATIVIDADES DE EXIBICAO CINEMATOGRAFICA                           "/>
    <x v="5"/>
    <x v="1"/>
    <x v="1"/>
    <x v="3"/>
    <n v="1.5383695934465831"/>
    <n v="10224"/>
    <n v="15728.290723397866"/>
  </r>
  <r>
    <x v="18"/>
    <s v="SUDESTE             "/>
    <s v="J5914600"/>
    <s v="ATIVIDADES DE EXIBICAO CINEMATOGRAFICA                           "/>
    <x v="5"/>
    <x v="1"/>
    <x v="1"/>
    <x v="3"/>
    <n v="1.5383695934465831"/>
    <n v="92096"/>
    <n v="141677.68607805652"/>
  </r>
  <r>
    <x v="18"/>
    <s v="SUDESTE             "/>
    <s v="J5920100"/>
    <s v="ATIVIDADES DE GRAVACAO DE SOM E DE EDICAO DE MUSICA              "/>
    <x v="3"/>
    <x v="1"/>
    <x v="1"/>
    <x v="3"/>
    <n v="1.5383695934465831"/>
    <n v="2488"/>
    <n v="3827.4635484950986"/>
  </r>
  <r>
    <x v="18"/>
    <s v="SUDESTE             "/>
    <s v="J5920100"/>
    <s v="ATIVIDADES DE GRAVACAO DE SOM E DE EDICAO DE MUSICA              "/>
    <x v="3"/>
    <x v="1"/>
    <x v="1"/>
    <x v="3"/>
    <n v="1.5383695934465831"/>
    <n v="55209"/>
    <n v="84931.846884592407"/>
  </r>
  <r>
    <x v="18"/>
    <s v="SUDESTE             "/>
    <s v="J5920100"/>
    <s v="ATIVIDADES DE GRAVACAO DE SOM E DE EDICAO DE MUSICA              "/>
    <x v="3"/>
    <x v="1"/>
    <x v="1"/>
    <x v="3"/>
    <n v="1.5383695934465831"/>
    <n v="720"/>
    <n v="1107.6261072815398"/>
  </r>
  <r>
    <x v="18"/>
    <s v="SUDESTE             "/>
    <s v="J5920100"/>
    <s v="ATIVIDADES DE GRAVACAO DE SOM E DE EDICAO DE MUSICA              "/>
    <x v="3"/>
    <x v="1"/>
    <x v="1"/>
    <x v="3"/>
    <n v="1.5383695934465831"/>
    <n v="106012"/>
    <n v="163085.63734045916"/>
  </r>
  <r>
    <x v="18"/>
    <s v="SUDESTE             "/>
    <s v="J6020000"/>
    <s v="ATIVIDADES DE TELEVISAO                                          "/>
    <x v="0"/>
    <x v="1"/>
    <x v="0"/>
    <x v="3"/>
    <n v="1.5383695934465831"/>
    <n v="500968"/>
    <n v="770673.93848974782"/>
  </r>
  <r>
    <x v="18"/>
    <s v="SUDESTE             "/>
    <s v="J6021700"/>
    <s v="ATIVIDADES DE TELEVISAO ABERTA                                   "/>
    <x v="5"/>
    <x v="1"/>
    <x v="1"/>
    <x v="3"/>
    <n v="1.5383695934465831"/>
    <n v="15645"/>
    <n v="24067.792289471792"/>
  </r>
  <r>
    <x v="18"/>
    <s v="SUDESTE             "/>
    <s v="J6021700"/>
    <s v="ATIVIDADES DE TELEVISAO ABERTA                                   "/>
    <x v="5"/>
    <x v="1"/>
    <x v="1"/>
    <x v="3"/>
    <n v="1.5383695934465831"/>
    <n v="38572"/>
    <n v="59337.991958421604"/>
  </r>
  <r>
    <x v="18"/>
    <s v="SUDESTE             "/>
    <s v="O8411600"/>
    <s v="ADMINISTRACAO PUBLICA EM GERAL                                   "/>
    <x v="0"/>
    <x v="0"/>
    <x v="0"/>
    <x v="3"/>
    <n v="1.5383695934465831"/>
    <n v="155181"/>
    <n v="238725.73188063421"/>
  </r>
  <r>
    <x v="18"/>
    <s v="SUDESTE             "/>
    <s v="R9001900"/>
    <s v="ARTES CENICAS, ESPETACULOS E ATIVIDADES COMPLEMENTARES           "/>
    <x v="4"/>
    <x v="0"/>
    <x v="0"/>
    <x v="3"/>
    <n v="1.5383695934465831"/>
    <n v="386000"/>
    <n v="593810.66307038104"/>
  </r>
  <r>
    <x v="18"/>
    <s v="SUDESTE             "/>
    <s v="R9001902"/>
    <s v="PRODUCAO MUSICAL                                                 "/>
    <x v="4"/>
    <x v="0"/>
    <x v="0"/>
    <x v="3"/>
    <n v="1.5383695934465831"/>
    <n v="250000"/>
    <n v="384592.39836164576"/>
  </r>
  <r>
    <x v="18"/>
    <s v="SUDESTE             "/>
    <s v="R9001902"/>
    <s v="PRODUCAO MUSICAL                                                 "/>
    <x v="4"/>
    <x v="0"/>
    <x v="0"/>
    <x v="3"/>
    <n v="1.5383695934465831"/>
    <n v="550000"/>
    <n v="846103.27639562066"/>
  </r>
  <r>
    <x v="18"/>
    <s v="SUDESTE             "/>
    <s v="R9001902"/>
    <s v="PRODUCAO MUSICAL                                                 "/>
    <x v="4"/>
    <x v="0"/>
    <x v="0"/>
    <x v="3"/>
    <n v="1.5383695934465831"/>
    <n v="501200"/>
    <n v="771030.84023542749"/>
  </r>
  <r>
    <x v="18"/>
    <s v="SUDESTE             "/>
    <s v="R9001902"/>
    <s v="PRODUCAO MUSICAL                                                 "/>
    <x v="4"/>
    <x v="0"/>
    <x v="0"/>
    <x v="3"/>
    <n v="1.5383695934465831"/>
    <n v="10200000"/>
    <n v="15691369.853155147"/>
  </r>
  <r>
    <x v="18"/>
    <s v="SUDESTE             "/>
    <s v="R9001902"/>
    <s v="PRODUCAO MUSICAL                                                 "/>
    <x v="4"/>
    <x v="0"/>
    <x v="0"/>
    <x v="3"/>
    <n v="1.5383695934465831"/>
    <n v="1550300"/>
    <n v="2384934.3807202377"/>
  </r>
  <r>
    <x v="18"/>
    <s v="SUDESTE             "/>
    <s v="R9001903"/>
    <s v="PRODUCAO DE ESPETACULOS DE DANCA                                 "/>
    <x v="4"/>
    <x v="0"/>
    <x v="0"/>
    <x v="3"/>
    <n v="1.5383695934465831"/>
    <n v="200000"/>
    <n v="307673.9186893166"/>
  </r>
  <r>
    <x v="18"/>
    <s v="SUDESTE             "/>
    <s v="R9001903"/>
    <s v="PRODUCAO DE ESPETACULOS DE DANCA                                 "/>
    <x v="4"/>
    <x v="0"/>
    <x v="0"/>
    <x v="3"/>
    <n v="1.5383695934465831"/>
    <n v="108440"/>
    <n v="166820.79871334747"/>
  </r>
  <r>
    <x v="18"/>
    <s v="SUDESTE             "/>
    <s v="R9001905"/>
    <s v="PRODUCAO DE ESPETACULOS DE RODEIOS, VAQUEJADAS E SIMILARES       "/>
    <x v="4"/>
    <x v="1"/>
    <x v="0"/>
    <x v="3"/>
    <n v="1.5383695934465831"/>
    <n v="400000"/>
    <n v="615347.83737863321"/>
  </r>
  <r>
    <x v="18"/>
    <s v="SUDESTE             "/>
    <s v="R9001906"/>
    <s v="ATIVIDADES DE SONORIZACAO E DE ILUMINACAO                        "/>
    <x v="4"/>
    <x v="1"/>
    <x v="1"/>
    <x v="3"/>
    <n v="1.5383695934465831"/>
    <n v="221517"/>
    <n v="340775.01723150676"/>
  </r>
  <r>
    <x v="18"/>
    <s v="SUDESTE             "/>
    <s v="R9001906"/>
    <s v="ATIVIDADES DE SONORIZACAO E DE ILUMINACAO                        "/>
    <x v="4"/>
    <x v="1"/>
    <x v="1"/>
    <x v="3"/>
    <n v="1.5383695934465831"/>
    <n v="42920"/>
    <n v="66026.82295072735"/>
  </r>
  <r>
    <x v="18"/>
    <s v="SUDESTE             "/>
    <s v="R9001906"/>
    <s v="ATIVIDADES DE SONORIZACAO E DE ILUMINACAO                        "/>
    <x v="4"/>
    <x v="1"/>
    <x v="1"/>
    <x v="3"/>
    <n v="1.5383695934465831"/>
    <n v="9110"/>
    <n v="14014.546996298372"/>
  </r>
  <r>
    <x v="18"/>
    <s v="SUDESTE             "/>
    <s v="R9001906"/>
    <s v="ATIVIDADES DE SONORIZACAO E DE ILUMINACAO                        "/>
    <x v="4"/>
    <x v="1"/>
    <x v="1"/>
    <x v="3"/>
    <n v="1.5383695934465831"/>
    <n v="11156"/>
    <n v="17162.051184490079"/>
  </r>
  <r>
    <x v="18"/>
    <s v="SUDESTE             "/>
    <s v="R9001906"/>
    <s v="ATIVIDADES DE SONORIZACAO E DE ILUMINACAO                        "/>
    <x v="4"/>
    <x v="1"/>
    <x v="1"/>
    <x v="3"/>
    <n v="1.5383695934465831"/>
    <n v="200695"/>
    <n v="308743.085556762"/>
  </r>
  <r>
    <x v="18"/>
    <s v="SUDESTE             "/>
    <s v="R9001999"/>
    <s v="ARTE CENICA ESPETAC ATIVI COMPLEMENTARES NAO ESPECI ANTERIOR     "/>
    <x v="4"/>
    <x v="1"/>
    <x v="1"/>
    <x v="3"/>
    <n v="1.5383695934465831"/>
    <n v="277632"/>
    <n v="427100.62696776178"/>
  </r>
  <r>
    <x v="18"/>
    <s v="SUDESTE             "/>
    <s v="R9001999"/>
    <s v="ARTE CENICA ESPETAC ATIVI COMPLEMENTARES NAO ESPECI ANTERIOR     "/>
    <x v="4"/>
    <x v="1"/>
    <x v="1"/>
    <x v="3"/>
    <n v="1.5383695934465831"/>
    <n v="167768"/>
    <n v="258089.18995334636"/>
  </r>
  <r>
    <x v="18"/>
    <s v="SUDESTE             "/>
    <s v="R9001999"/>
    <s v="ARTE CENICA ESPETAC ATIVI COMPLEMENTARES NAO ESPECI ANTERIOR     "/>
    <x v="4"/>
    <x v="1"/>
    <x v="1"/>
    <x v="3"/>
    <n v="1.5383695934465831"/>
    <n v="103530"/>
    <n v="159267.40400952473"/>
  </r>
  <r>
    <x v="18"/>
    <s v="SUDESTE             "/>
    <s v="R9001999"/>
    <s v="ARTE CENICA ESPETAC ATIVI COMPLEMENTARES NAO ESPECI ANTERIOR     "/>
    <x v="4"/>
    <x v="1"/>
    <x v="1"/>
    <x v="3"/>
    <n v="1.5383695934465831"/>
    <n v="167615"/>
    <n v="257853.81940554903"/>
  </r>
  <r>
    <x v="18"/>
    <s v="SUDESTE             "/>
    <s v="R9002701"/>
    <s v="ATIVI ARTISTA PLASTICO, JORNALISTAS INDEPENDENTES E ESCRITORES   "/>
    <x v="6"/>
    <x v="0"/>
    <x v="0"/>
    <x v="3"/>
    <n v="1.5383695934465831"/>
    <n v="1135000"/>
    <n v="1746049.4885618717"/>
  </r>
  <r>
    <x v="18"/>
    <s v="SUDESTE             "/>
    <s v="R9002701"/>
    <s v="ATIVI ARTISTA PLASTICO, JORNALISTAS INDEPENDENTES E ESCRITORES   "/>
    <x v="6"/>
    <x v="1"/>
    <x v="1"/>
    <x v="3"/>
    <n v="1.5383695934465831"/>
    <n v="2008"/>
    <n v="3089.046143640739"/>
  </r>
  <r>
    <x v="18"/>
    <s v="SUDESTE             "/>
    <s v="R9002702"/>
    <s v="RESTAURACAO DE OBRAS DE ARTE                                     "/>
    <x v="6"/>
    <x v="0"/>
    <x v="0"/>
    <x v="3"/>
    <n v="1.5383695934465831"/>
    <n v="591000"/>
    <n v="909176.42972693057"/>
  </r>
  <r>
    <x v="18"/>
    <s v="SUDESTE             "/>
    <s v="R9002702"/>
    <s v="RESTAURACAO DE OBRAS DE ARTE                                     "/>
    <x v="6"/>
    <x v="0"/>
    <x v="0"/>
    <x v="3"/>
    <n v="1.5383695934465831"/>
    <n v="3640000"/>
    <n v="5599665.3201455623"/>
  </r>
  <r>
    <x v="18"/>
    <s v="SUDESTE             "/>
    <s v="R9003500"/>
    <s v="GESTAO ESPACO P/ARTE CENICA ESPETACULO OUTRA ATIVIDADE ARTISTICA "/>
    <x v="4"/>
    <x v="1"/>
    <x v="1"/>
    <x v="3"/>
    <n v="1.5383695934465831"/>
    <n v="4432"/>
    <n v="6818.0540381552564"/>
  </r>
  <r>
    <x v="18"/>
    <s v="SUDESTE             "/>
    <s v="R9101500"/>
    <s v="ATIVIDADES DE BIBLIOTECAS E ARQUIVOS                             "/>
    <x v="1"/>
    <x v="0"/>
    <x v="0"/>
    <x v="3"/>
    <n v="1.5383695934465831"/>
    <n v="246516"/>
    <n v="379232.71869807789"/>
  </r>
  <r>
    <x v="18"/>
    <s v="SUDESTE             "/>
    <s v="R9101500"/>
    <s v="ATIVIDADES DE BIBLIOTECAS E ARQUIVOS                             "/>
    <x v="1"/>
    <x v="0"/>
    <x v="0"/>
    <x v="3"/>
    <n v="1.5383695934465831"/>
    <n v="881742"/>
    <n v="1356445.0820647771"/>
  </r>
  <r>
    <x v="18"/>
    <s v="SUDESTE             "/>
    <s v="R9101500"/>
    <s v="ATIVIDADES DE BIBLIOTECAS E ARQUIVOS                             "/>
    <x v="1"/>
    <x v="0"/>
    <x v="0"/>
    <x v="3"/>
    <n v="1.5383695934465831"/>
    <n v="221439"/>
    <n v="340655.02440321789"/>
  </r>
  <r>
    <x v="18"/>
    <s v="SUDESTE             "/>
    <s v="R9102300"/>
    <s v="ATV MUSEUS EXPLOR REST ART CONSERV LUGAR PRED HIST ATRCAO SIMIL  "/>
    <x v="1"/>
    <x v="0"/>
    <x v="0"/>
    <x v="3"/>
    <n v="1.5383695934465831"/>
    <n v="969858"/>
    <n v="1492000.0571609163"/>
  </r>
  <r>
    <x v="18"/>
    <s v="SUDESTE             "/>
    <s v="R9102302"/>
    <s v="RESTAURACAO E CONSERVACAO DE LUGARES E PREDIOS HISTORICOS        "/>
    <x v="1"/>
    <x v="0"/>
    <x v="0"/>
    <x v="3"/>
    <n v="1.5383695934465831"/>
    <n v="514036"/>
    <n v="790777.35233690776"/>
  </r>
  <r>
    <x v="18"/>
    <s v="SUDESTE             "/>
    <s v="R9102302"/>
    <s v="RESTAURACAO E CONSERVACAO DE LUGARES E PREDIOS HISTORICOS        "/>
    <x v="1"/>
    <x v="0"/>
    <x v="0"/>
    <x v="3"/>
    <n v="1.5383695934465831"/>
    <n v="545707"/>
    <n v="839499.05573095451"/>
  </r>
  <r>
    <x v="18"/>
    <s v="SUDESTE             "/>
    <s v="R9102302"/>
    <s v="RESTAURACAO E CONSERVACAO DE LUGARES E PREDIOS HISTORICOS        "/>
    <x v="1"/>
    <x v="0"/>
    <x v="0"/>
    <x v="3"/>
    <n v="1.5383695934465831"/>
    <n v="7925289"/>
    <n v="12192023.616876677"/>
  </r>
  <r>
    <x v="18"/>
    <s v="SUDESTE             "/>
    <s v="R9102302"/>
    <s v="RESTAURACAO E CONSERVACAO DE LUGARES E PREDIOS HISTORICOS        "/>
    <x v="1"/>
    <x v="0"/>
    <x v="0"/>
    <x v="3"/>
    <n v="1.5383695934465831"/>
    <n v="3722957"/>
    <n v="5727283.8465091102"/>
  </r>
  <r>
    <x v="18"/>
    <s v="SUDESTE             "/>
    <s v="S9493600"/>
    <s v="ATIVIDADES DE ORGANIZACOES ASSOCIATIVAS LIGADAS A CULTURA E ARTE "/>
    <x v="4"/>
    <x v="1"/>
    <x v="0"/>
    <x v="3"/>
    <n v="1.5383695934465831"/>
    <n v="558960"/>
    <n v="859887.06795290206"/>
  </r>
  <r>
    <x v="18"/>
    <s v="SUDESTE             "/>
    <s v="S9499500"/>
    <s v="ATIVIDADES ASSOCIATIVAS NAO ESPECIFICADAS ANTERIORMENTE          "/>
    <x v="0"/>
    <x v="0"/>
    <x v="0"/>
    <x v="3"/>
    <n v="1.5383695934465831"/>
    <n v="362369"/>
    <n v="557457.45120764489"/>
  </r>
  <r>
    <x v="19"/>
    <s v="NORDESTE            "/>
    <s v="C1811301"/>
    <s v="IMPRESSAO DE JORNAIS                                             "/>
    <x v="0"/>
    <x v="1"/>
    <x v="1"/>
    <x v="3"/>
    <n v="1.5383695934465831"/>
    <n v="16157"/>
    <n v="24855.437521316442"/>
  </r>
  <r>
    <x v="19"/>
    <s v="NORDESTE            "/>
    <s v="G4647802"/>
    <s v="COMERCIO ATACADISTA DE LIVROS, JORNAIS E OUTRAS PUBLICACOES      "/>
    <x v="2"/>
    <x v="1"/>
    <x v="1"/>
    <x v="3"/>
    <n v="1.5383695934465831"/>
    <n v="7562"/>
    <n v="11633.150865643061"/>
  </r>
  <r>
    <x v="19"/>
    <s v="NORDESTE            "/>
    <s v="G4647802"/>
    <s v="COMERCIO ATACADISTA DE LIVROS, JORNAIS E OUTRAS PUBLICACOES      "/>
    <x v="2"/>
    <x v="1"/>
    <x v="1"/>
    <x v="3"/>
    <n v="1.5383695934465831"/>
    <n v="41048"/>
    <n v="63146.99507179534"/>
  </r>
  <r>
    <x v="19"/>
    <s v="NORDESTE            "/>
    <s v="G4647802"/>
    <s v="COMERCIO ATACADISTA DE LIVROS, JORNAIS E OUTRAS PUBLICACOES      "/>
    <x v="2"/>
    <x v="1"/>
    <x v="1"/>
    <x v="3"/>
    <n v="1.5383695934465831"/>
    <n v="11611"/>
    <n v="17862.009349508277"/>
  </r>
  <r>
    <x v="19"/>
    <s v="NORDESTE            "/>
    <s v="G4761001"/>
    <s v="COMERCIO VAREJISTA DE LIVROS                                     "/>
    <x v="2"/>
    <x v="1"/>
    <x v="1"/>
    <x v="3"/>
    <n v="1.5383695934465831"/>
    <n v="9212"/>
    <n v="14171.460694829924"/>
  </r>
  <r>
    <x v="19"/>
    <s v="NORDESTE            "/>
    <s v="G4761001"/>
    <s v="COMERCIO VAREJISTA DE LIVROS                                     "/>
    <x v="2"/>
    <x v="1"/>
    <x v="1"/>
    <x v="3"/>
    <n v="1.5383695934465831"/>
    <n v="56656"/>
    <n v="87157.867686309604"/>
  </r>
  <r>
    <x v="19"/>
    <s v="NORDESTE            "/>
    <s v="G4761001"/>
    <s v="COMERCIO VAREJISTA DE LIVROS                                     "/>
    <x v="2"/>
    <x v="1"/>
    <x v="1"/>
    <x v="3"/>
    <n v="1.5383695934465831"/>
    <n v="27538"/>
    <n v="42363.621864332003"/>
  </r>
  <r>
    <x v="19"/>
    <s v="NORDESTE            "/>
    <s v="G4761002"/>
    <s v="COMERCIO VAREJISTA DE JORNAIS E REVISTAS                         "/>
    <x v="2"/>
    <x v="1"/>
    <x v="1"/>
    <x v="3"/>
    <n v="1.5383695934465831"/>
    <n v="1730"/>
    <n v="2661.3793966625885"/>
  </r>
  <r>
    <x v="19"/>
    <s v="NORDESTE            "/>
    <s v="G4761002"/>
    <s v="COMERCIO VAREJISTA DE JORNAIS E REVISTAS                         "/>
    <x v="2"/>
    <x v="1"/>
    <x v="1"/>
    <x v="3"/>
    <n v="1.5383695934465831"/>
    <n v="7309"/>
    <n v="11243.943358501076"/>
  </r>
  <r>
    <x v="19"/>
    <s v="NORDESTE            "/>
    <s v="G4761002"/>
    <s v="COMERCIO VAREJISTA DE JORNAIS E REVISTAS                         "/>
    <x v="2"/>
    <x v="1"/>
    <x v="1"/>
    <x v="3"/>
    <n v="1.5383695934465831"/>
    <n v="6485"/>
    <n v="9976.3268135010912"/>
  </r>
  <r>
    <x v="19"/>
    <s v="NORDESTE            "/>
    <s v="G4762800"/>
    <s v="COMERCIO VAREJISTA DE DISCOS, CDS, DVDS E FITAS                  "/>
    <x v="3"/>
    <x v="1"/>
    <x v="1"/>
    <x v="3"/>
    <n v="1.5383695934465831"/>
    <n v="48218"/>
    <n v="74177.105056807341"/>
  </r>
  <r>
    <x v="19"/>
    <s v="NORDESTE            "/>
    <s v="G4762800"/>
    <s v="COMERCIO VAREJISTA DE DISCOS, CDS, DVDS E FITAS                  "/>
    <x v="3"/>
    <x v="1"/>
    <x v="1"/>
    <x v="3"/>
    <n v="1.5383695934465831"/>
    <n v="44333"/>
    <n v="68200.539186267371"/>
  </r>
  <r>
    <x v="19"/>
    <s v="NORDESTE            "/>
    <s v="G4762800"/>
    <s v="COMERCIO VAREJISTA DE DISCOS, CDS, DVDS E FITAS                  "/>
    <x v="3"/>
    <x v="1"/>
    <x v="1"/>
    <x v="3"/>
    <n v="1.5383695934465831"/>
    <n v="42663"/>
    <n v="65631.46196521158"/>
  </r>
  <r>
    <x v="19"/>
    <s v="NORDESTE            "/>
    <s v="J5829800"/>
    <s v="EDICAO INTEGRADA IMPRESSAO CADASTRO LISTA OUTRO PRODUTO GRAFICO  "/>
    <x v="0"/>
    <x v="1"/>
    <x v="1"/>
    <x v="3"/>
    <n v="1.5383695934465831"/>
    <n v="88283"/>
    <n v="135811.88281824469"/>
  </r>
  <r>
    <x v="19"/>
    <s v="NORDESTE            "/>
    <s v="J6021700"/>
    <s v="ATIVIDADES DE TELEVISAO ABERTA                                   "/>
    <x v="5"/>
    <x v="1"/>
    <x v="1"/>
    <x v="3"/>
    <n v="1.5383695934465831"/>
    <n v="44069"/>
    <n v="67794.409613597469"/>
  </r>
  <r>
    <x v="19"/>
    <s v="NORDESTE            "/>
    <s v="J6021700"/>
    <s v="ATIVIDADES DE TELEVISAO ABERTA                                   "/>
    <x v="5"/>
    <x v="1"/>
    <x v="1"/>
    <x v="3"/>
    <n v="1.5383695934465831"/>
    <n v="1410"/>
    <n v="2169.1011267596823"/>
  </r>
  <r>
    <x v="19"/>
    <s v="NORDESTE            "/>
    <s v="J6021700"/>
    <s v="ATIVIDADES DE TELEVISAO ABERTA                                   "/>
    <x v="5"/>
    <x v="1"/>
    <x v="1"/>
    <x v="3"/>
    <n v="1.5383695934465831"/>
    <n v="16557"/>
    <n v="25470.785358695077"/>
  </r>
  <r>
    <x v="19"/>
    <s v="NORDESTE            "/>
    <s v="J6022502"/>
    <s v="ATIV RELACIONADA A TELEVISAO POR ASSINATURA EXCETO PROGRAMADORAS "/>
    <x v="5"/>
    <x v="1"/>
    <x v="1"/>
    <x v="3"/>
    <n v="1.5383695934465831"/>
    <n v="3848"/>
    <n v="5919.6461955824516"/>
  </r>
  <r>
    <x v="19"/>
    <s v="NORDESTE            "/>
    <s v="R9001906"/>
    <s v="ATIVIDADES DE SONORIZACAO E DE ILUMINACAO                        "/>
    <x v="4"/>
    <x v="1"/>
    <x v="1"/>
    <x v="3"/>
    <n v="1.5383695934465831"/>
    <n v="103559"/>
    <n v="159312.01672773471"/>
  </r>
  <r>
    <x v="19"/>
    <s v="NORDESTE            "/>
    <s v="R9001906"/>
    <s v="ATIVIDADES DE SONORIZACAO E DE ILUMINACAO                        "/>
    <x v="4"/>
    <x v="1"/>
    <x v="1"/>
    <x v="3"/>
    <n v="1.5383695934465831"/>
    <n v="25172"/>
    <n v="38723.839406237392"/>
  </r>
  <r>
    <x v="19"/>
    <s v="NORDESTE            "/>
    <s v="R9001999"/>
    <s v="ARTE CENICA ESPETAC ATIVI COMPLEMENTARES NAO ESPECI ANTERIOR     "/>
    <x v="4"/>
    <x v="1"/>
    <x v="1"/>
    <x v="3"/>
    <n v="1.5383695934465831"/>
    <n v="1058"/>
    <n v="1627.595029866485"/>
  </r>
  <r>
    <x v="19"/>
    <s v="NORDESTE            "/>
    <s v="R9001999"/>
    <s v="ARTE CENICA ESPETAC ATIVI COMPLEMENTARES NAO ESPECI ANTERIOR     "/>
    <x v="4"/>
    <x v="1"/>
    <x v="1"/>
    <x v="3"/>
    <n v="1.5383695934465831"/>
    <n v="8974"/>
    <n v="13805.328731589636"/>
  </r>
  <r>
    <x v="19"/>
    <s v="NORDESTE            "/>
    <s v="R9001999"/>
    <s v="ARTE CENICA ESPETAC ATIVI COMPLEMENTARES NAO ESPECI ANTERIOR     "/>
    <x v="4"/>
    <x v="1"/>
    <x v="1"/>
    <x v="3"/>
    <n v="1.5383695934465831"/>
    <n v="18193"/>
    <n v="27987.558013573685"/>
  </r>
  <r>
    <x v="20"/>
    <s v="NORTE               "/>
    <s v="C1811301"/>
    <s v="IMPRESSAO DE JORNAIS                                             "/>
    <x v="0"/>
    <x v="1"/>
    <x v="1"/>
    <x v="3"/>
    <n v="1.5383695934465831"/>
    <n v="11109"/>
    <n v="17089.747813598093"/>
  </r>
  <r>
    <x v="20"/>
    <s v="NORTE               "/>
    <s v="C1811302"/>
    <s v="IMPRESSAO DE LIVROS, REVISTAS E OUTRAS PUBLICACOES PERIODICAS    "/>
    <x v="0"/>
    <x v="1"/>
    <x v="1"/>
    <x v="3"/>
    <n v="1.5383695934465831"/>
    <n v="2665"/>
    <n v="4099.7549665351435"/>
  </r>
  <r>
    <x v="20"/>
    <s v="NORTE               "/>
    <s v="C1811302"/>
    <s v="IMPRESSAO DE LIVROS, REVISTAS E OUTRAS PUBLICACOES PERIODICAS    "/>
    <x v="0"/>
    <x v="1"/>
    <x v="1"/>
    <x v="3"/>
    <n v="1.5383695934465831"/>
    <n v="10970"/>
    <n v="16875.914440109016"/>
  </r>
  <r>
    <x v="20"/>
    <s v="NORTE               "/>
    <s v="G4647802"/>
    <s v="COMERCIO ATACADISTA DE LIVROS, JORNAIS E OUTRAS PUBLICACOES      "/>
    <x v="2"/>
    <x v="1"/>
    <x v="1"/>
    <x v="3"/>
    <n v="1.5383695934465831"/>
    <n v="5436"/>
    <n v="8362.5771099756257"/>
  </r>
  <r>
    <x v="20"/>
    <s v="NORTE               "/>
    <s v="G4756300"/>
    <s v="COM VAREJISTA ESPECIALIZADO DE INSTRUMENTOS MUSICAIS E ACESSORIO "/>
    <x v="3"/>
    <x v="1"/>
    <x v="1"/>
    <x v="3"/>
    <n v="1.5383695934465831"/>
    <n v="13202"/>
    <n v="20309.555372681789"/>
  </r>
  <r>
    <x v="20"/>
    <s v="NORTE               "/>
    <s v="G4756300"/>
    <s v="COM VAREJISTA ESPECIALIZADO DE INSTRUMENTOS MUSICAIS E ACESSORIO "/>
    <x v="3"/>
    <x v="1"/>
    <x v="1"/>
    <x v="3"/>
    <n v="1.5383695934465831"/>
    <n v="34979"/>
    <n v="53810.630009168031"/>
  </r>
  <r>
    <x v="20"/>
    <s v="NORTE               "/>
    <s v="G4756300"/>
    <s v="COM VAREJISTA ESPECIALIZADO DE INSTRUMENTOS MUSICAIS E ACESSORIO "/>
    <x v="3"/>
    <x v="1"/>
    <x v="1"/>
    <x v="3"/>
    <n v="1.5383695934465831"/>
    <n v="2724"/>
    <n v="4190.5187725484921"/>
  </r>
  <r>
    <x v="20"/>
    <s v="NORTE               "/>
    <s v="G4756300"/>
    <s v="COM VAREJISTA ESPECIALIZADO DE INSTRUMENTOS MUSICAIS E ACESSORIO "/>
    <x v="3"/>
    <x v="1"/>
    <x v="1"/>
    <x v="3"/>
    <n v="1.5383695934465831"/>
    <n v="4158"/>
    <n v="6396.540769550892"/>
  </r>
  <r>
    <x v="20"/>
    <s v="NORTE               "/>
    <s v="G4761001"/>
    <s v="COMERCIO VAREJISTA DE LIVROS                                     "/>
    <x v="2"/>
    <x v="1"/>
    <x v="1"/>
    <x v="3"/>
    <n v="1.5383695934465831"/>
    <n v="5486"/>
    <n v="8439.4955896479551"/>
  </r>
  <r>
    <x v="20"/>
    <s v="NORTE               "/>
    <s v="G4761001"/>
    <s v="COMERCIO VAREJISTA DE LIVROS                                     "/>
    <x v="2"/>
    <x v="1"/>
    <x v="1"/>
    <x v="3"/>
    <n v="1.5383695934465831"/>
    <n v="37684"/>
    <n v="57971.919759441036"/>
  </r>
  <r>
    <x v="20"/>
    <s v="NORTE               "/>
    <s v="G4761001"/>
    <s v="COMERCIO VAREJISTA DE LIVROS                                     "/>
    <x v="2"/>
    <x v="1"/>
    <x v="1"/>
    <x v="3"/>
    <n v="1.5383695934465831"/>
    <n v="44955"/>
    <n v="69157.405073391143"/>
  </r>
  <r>
    <x v="20"/>
    <s v="NORTE               "/>
    <s v="G4761002"/>
    <s v="COMERCIO VAREJISTA DE JORNAIS E REVISTAS                         "/>
    <x v="2"/>
    <x v="1"/>
    <x v="1"/>
    <x v="3"/>
    <n v="1.5383695934465831"/>
    <n v="2704"/>
    <n v="4159.7513806795605"/>
  </r>
  <r>
    <x v="20"/>
    <s v="NORTE               "/>
    <s v="G4761002"/>
    <s v="COMERCIO VAREJISTA DE JORNAIS E REVISTAS                         "/>
    <x v="2"/>
    <x v="1"/>
    <x v="1"/>
    <x v="3"/>
    <n v="1.5383695934465831"/>
    <n v="2579"/>
    <n v="3967.4551814987376"/>
  </r>
  <r>
    <x v="20"/>
    <s v="NORTE               "/>
    <s v="G4761002"/>
    <s v="COMERCIO VAREJISTA DE JORNAIS E REVISTAS                         "/>
    <x v="2"/>
    <x v="1"/>
    <x v="1"/>
    <x v="3"/>
    <n v="1.5383695934465831"/>
    <n v="8681"/>
    <n v="13354.586440709787"/>
  </r>
  <r>
    <x v="20"/>
    <s v="NORTE               "/>
    <s v="G4762800"/>
    <s v="COMERCIO VAREJISTA DE DISCOS, CDS, DVDS E FITAS                  "/>
    <x v="3"/>
    <x v="1"/>
    <x v="1"/>
    <x v="3"/>
    <n v="1.5383695934465831"/>
    <n v="43489"/>
    <n v="66902.155249398449"/>
  </r>
  <r>
    <x v="20"/>
    <s v="NORTE               "/>
    <s v="J5829800"/>
    <s v="EDICAO INTEGRADA IMPRESSAO CADASTRO LISTA OUTRO PRODUTO GRAFICO  "/>
    <x v="0"/>
    <x v="1"/>
    <x v="1"/>
    <x v="3"/>
    <n v="1.5383695934465831"/>
    <n v="50000"/>
    <n v="76918.479672329151"/>
  </r>
  <r>
    <x v="20"/>
    <s v="NORTE               "/>
    <s v="J5829800"/>
    <s v="EDICAO INTEGRADA IMPRESSAO CADASTRO LISTA OUTRO PRODUTO GRAFICO  "/>
    <x v="0"/>
    <x v="1"/>
    <x v="1"/>
    <x v="3"/>
    <n v="1.5383695934465831"/>
    <n v="6591"/>
    <n v="10139.393990406428"/>
  </r>
  <r>
    <x v="20"/>
    <s v="NORTE               "/>
    <s v="J5829800"/>
    <s v="EDICAO INTEGRADA IMPRESSAO CADASTRO LISTA OUTRO PRODUTO GRAFICO  "/>
    <x v="0"/>
    <x v="1"/>
    <x v="1"/>
    <x v="3"/>
    <n v="1.5383695934465831"/>
    <n v="7110"/>
    <n v="10937.807809405205"/>
  </r>
  <r>
    <x v="20"/>
    <s v="NORTE               "/>
    <s v="J6010100"/>
    <s v="ATIVIDADES DE RADIO                                              "/>
    <x v="5"/>
    <x v="1"/>
    <x v="1"/>
    <x v="3"/>
    <n v="1.5383695934465831"/>
    <n v="2860"/>
    <n v="4399.7370372572277"/>
  </r>
  <r>
    <x v="20"/>
    <s v="NORTE               "/>
    <s v="J6010100"/>
    <s v="ATIVIDADES DE RADIO                                              "/>
    <x v="5"/>
    <x v="1"/>
    <x v="1"/>
    <x v="3"/>
    <n v="1.5383695934465831"/>
    <n v="22767"/>
    <n v="35024.060533998359"/>
  </r>
  <r>
    <x v="20"/>
    <s v="NORTE               "/>
    <s v="J6021700"/>
    <s v="ATIVIDADES DE TELEVISAO ABERTA                                   "/>
    <x v="5"/>
    <x v="1"/>
    <x v="1"/>
    <x v="3"/>
    <n v="1.5383695934465831"/>
    <n v="50354"/>
    <n v="77463.062508409246"/>
  </r>
  <r>
    <x v="20"/>
    <s v="NORTE               "/>
    <s v="P8592903"/>
    <s v="ENSINO DE MUSICA                                                 "/>
    <x v="6"/>
    <x v="1"/>
    <x v="1"/>
    <x v="3"/>
    <n v="1.5383695934465831"/>
    <n v="1889"/>
    <n v="2905.9801620205953"/>
  </r>
  <r>
    <x v="20"/>
    <s v="NORTE               "/>
    <s v="P8592903"/>
    <s v="ENSINO DE MUSICA                                                 "/>
    <x v="6"/>
    <x v="1"/>
    <x v="1"/>
    <x v="3"/>
    <n v="1.5383695934465831"/>
    <n v="5353"/>
    <n v="8234.8924337195585"/>
  </r>
  <r>
    <x v="20"/>
    <s v="NORTE               "/>
    <s v="R9001906"/>
    <s v="ATIVIDADES DE SONORIZACAO E DE ILUMINACAO                        "/>
    <x v="4"/>
    <x v="1"/>
    <x v="1"/>
    <x v="3"/>
    <n v="1.5383695934465831"/>
    <n v="9535"/>
    <n v="14668.35407351317"/>
  </r>
  <r>
    <x v="20"/>
    <s v="NORTE               "/>
    <s v="R9001906"/>
    <s v="ATIVIDADES DE SONORIZACAO E DE ILUMINACAO                        "/>
    <x v="4"/>
    <x v="1"/>
    <x v="1"/>
    <x v="3"/>
    <n v="1.5383695934465831"/>
    <n v="10986"/>
    <n v="16900.528353604161"/>
  </r>
  <r>
    <x v="20"/>
    <s v="NORTE               "/>
    <s v="R9001999"/>
    <s v="ARTE CENICA ESPETAC ATIVI COMPLEMENTARES NAO ESPECI ANTERIOR     "/>
    <x v="4"/>
    <x v="1"/>
    <x v="1"/>
    <x v="3"/>
    <n v="1.5383695934465831"/>
    <n v="29046"/>
    <n v="44683.483211249455"/>
  </r>
  <r>
    <x v="21"/>
    <s v="SUL                 "/>
    <s v="C1811301"/>
    <s v="IMPRESSAO DE JORNAIS                                             "/>
    <x v="0"/>
    <x v="1"/>
    <x v="1"/>
    <x v="3"/>
    <n v="1.5383695934465831"/>
    <n v="60585"/>
    <n v="93202.121818961241"/>
  </r>
  <r>
    <x v="21"/>
    <s v="SUL                 "/>
    <s v="C1811302"/>
    <s v="IMPRESSAO DE LIVROS, REVISTAS E OUTRAS PUBLICACOES PERIODICAS    "/>
    <x v="0"/>
    <x v="1"/>
    <x v="1"/>
    <x v="3"/>
    <n v="1.5383695934465831"/>
    <n v="51399"/>
    <n v="79070.658733560922"/>
  </r>
  <r>
    <x v="21"/>
    <s v="SUL                 "/>
    <s v="C1811302"/>
    <s v="IMPRESSAO DE LIVROS, REVISTAS E OUTRAS PUBLICACOES PERIODICAS    "/>
    <x v="0"/>
    <x v="1"/>
    <x v="1"/>
    <x v="3"/>
    <n v="1.5383695934465831"/>
    <n v="6234"/>
    <n v="9590.1960455459994"/>
  </r>
  <r>
    <x v="21"/>
    <s v="SUL                 "/>
    <s v="C1811302"/>
    <s v="IMPRESSAO DE LIVROS, REVISTAS E OUTRAS PUBLICACOES PERIODICAS    "/>
    <x v="0"/>
    <x v="1"/>
    <x v="1"/>
    <x v="3"/>
    <n v="1.5383695934465831"/>
    <n v="71908"/>
    <n v="110621.08072555689"/>
  </r>
  <r>
    <x v="21"/>
    <s v="SUL                 "/>
    <s v="C1811302"/>
    <s v="IMPRESSAO DE LIVROS, REVISTAS E OUTRAS PUBLICACOES PERIODICAS    "/>
    <x v="0"/>
    <x v="1"/>
    <x v="1"/>
    <x v="3"/>
    <n v="1.5383695934465831"/>
    <n v="65877"/>
    <n v="101343.17370748056"/>
  </r>
  <r>
    <x v="21"/>
    <s v="SUL                 "/>
    <s v="G4647802"/>
    <s v="COMERCIO ATACADISTA DE LIVROS, JORNAIS E OUTRAS PUBLICACOES      "/>
    <x v="2"/>
    <x v="1"/>
    <x v="1"/>
    <x v="3"/>
    <n v="1.5383695934465831"/>
    <n v="135968"/>
    <n v="209169.03688174501"/>
  </r>
  <r>
    <x v="21"/>
    <s v="SUL                 "/>
    <s v="G4647802"/>
    <s v="COMERCIO ATACADISTA DE LIVROS, JORNAIS E OUTRAS PUBLICACOES      "/>
    <x v="2"/>
    <x v="1"/>
    <x v="1"/>
    <x v="3"/>
    <n v="1.5383695934465831"/>
    <n v="1161"/>
    <n v="1786.047097991483"/>
  </r>
  <r>
    <x v="21"/>
    <s v="SUL                 "/>
    <s v="G4647802"/>
    <s v="COMERCIO ATACADISTA DE LIVROS, JORNAIS E OUTRAS PUBLICACOES      "/>
    <x v="2"/>
    <x v="1"/>
    <x v="1"/>
    <x v="3"/>
    <n v="1.5383695934465831"/>
    <n v="168451"/>
    <n v="259139.89638567038"/>
  </r>
  <r>
    <x v="21"/>
    <s v="SUL                 "/>
    <s v="G4756300"/>
    <s v="COM VAREJISTA ESPECIALIZADO DE INSTRUMENTOS MUSICAIS E ACESSORIO "/>
    <x v="3"/>
    <x v="1"/>
    <x v="1"/>
    <x v="3"/>
    <n v="1.5383695934465831"/>
    <n v="1206"/>
    <n v="1855.2737296965793"/>
  </r>
  <r>
    <x v="21"/>
    <s v="SUL                 "/>
    <s v="G4756300"/>
    <s v="COM VAREJISTA ESPECIALIZADO DE INSTRUMENTOS MUSICAIS E ACESSORIO "/>
    <x v="3"/>
    <x v="1"/>
    <x v="1"/>
    <x v="3"/>
    <n v="1.5383695934465831"/>
    <n v="59814"/>
    <n v="92016.038862413916"/>
  </r>
  <r>
    <x v="21"/>
    <s v="SUL                 "/>
    <s v="G4756300"/>
    <s v="COM VAREJISTA ESPECIALIZADO DE INSTRUMENTOS MUSICAIS E ACESSORIO "/>
    <x v="3"/>
    <x v="1"/>
    <x v="1"/>
    <x v="3"/>
    <n v="1.5383695934465831"/>
    <n v="12384"/>
    <n v="19051.169045242485"/>
  </r>
  <r>
    <x v="21"/>
    <s v="SUL                 "/>
    <s v="G4756300"/>
    <s v="COM VAREJISTA ESPECIALIZADO DE INSTRUMENTOS MUSICAIS E ACESSORIO "/>
    <x v="3"/>
    <x v="1"/>
    <x v="1"/>
    <x v="3"/>
    <n v="1.5383695934465831"/>
    <n v="10000"/>
    <n v="15383.695934465832"/>
  </r>
  <r>
    <x v="21"/>
    <s v="SUL                 "/>
    <s v="G4756300"/>
    <s v="COM VAREJISTA ESPECIALIZADO DE INSTRUMENTOS MUSICAIS E ACESSORIO "/>
    <x v="3"/>
    <x v="1"/>
    <x v="1"/>
    <x v="3"/>
    <n v="1.5383695934465831"/>
    <n v="177536"/>
    <n v="273115.98414213257"/>
  </r>
  <r>
    <x v="21"/>
    <s v="SUL                 "/>
    <s v="G4761001"/>
    <s v="COMERCIO VAREJISTA DE LIVROS                                     "/>
    <x v="2"/>
    <x v="1"/>
    <x v="1"/>
    <x v="3"/>
    <n v="1.5383695934465831"/>
    <n v="113800"/>
    <n v="175066.45973422116"/>
  </r>
  <r>
    <x v="21"/>
    <s v="SUL                 "/>
    <s v="G4761001"/>
    <s v="COMERCIO VAREJISTA DE LIVROS                                     "/>
    <x v="2"/>
    <x v="1"/>
    <x v="1"/>
    <x v="3"/>
    <n v="1.5383695934465831"/>
    <n v="161905"/>
    <n v="249069.72902696903"/>
  </r>
  <r>
    <x v="21"/>
    <s v="SUL                 "/>
    <s v="G4761001"/>
    <s v="COMERCIO VAREJISTA DE LIVROS                                     "/>
    <x v="2"/>
    <x v="1"/>
    <x v="1"/>
    <x v="3"/>
    <n v="1.5383695934465831"/>
    <n v="37436"/>
    <n v="57590.404100266285"/>
  </r>
  <r>
    <x v="21"/>
    <s v="SUL                 "/>
    <s v="G4761001"/>
    <s v="COMERCIO VAREJISTA DE LIVROS                                     "/>
    <x v="2"/>
    <x v="1"/>
    <x v="1"/>
    <x v="3"/>
    <n v="1.5383695934465831"/>
    <n v="30000"/>
    <n v="46151.087803397495"/>
  </r>
  <r>
    <x v="21"/>
    <s v="SUL                 "/>
    <s v="G4761001"/>
    <s v="COMERCIO VAREJISTA DE LIVROS                                     "/>
    <x v="2"/>
    <x v="1"/>
    <x v="1"/>
    <x v="3"/>
    <n v="1.5383695934465831"/>
    <n v="849"/>
    <n v="1306.0757848361491"/>
  </r>
  <r>
    <x v="21"/>
    <s v="SUL                 "/>
    <s v="G4761001"/>
    <s v="COMERCIO VAREJISTA DE LIVROS                                     "/>
    <x v="2"/>
    <x v="1"/>
    <x v="1"/>
    <x v="3"/>
    <n v="1.5383695934465831"/>
    <n v="89186"/>
    <n v="137201.03056112697"/>
  </r>
  <r>
    <x v="21"/>
    <s v="SUL                 "/>
    <s v="G4761001"/>
    <s v="COMERCIO VAREJISTA DE LIVROS                                     "/>
    <x v="2"/>
    <x v="1"/>
    <x v="0"/>
    <x v="3"/>
    <n v="1.5383695934465831"/>
    <n v="579306"/>
    <n v="891186.73570116621"/>
  </r>
  <r>
    <x v="21"/>
    <s v="SUL                 "/>
    <s v="G4761002"/>
    <s v="COMERCIO VAREJISTA DE JORNAIS E REVISTAS                         "/>
    <x v="2"/>
    <x v="1"/>
    <x v="1"/>
    <x v="3"/>
    <n v="1.5383695934465831"/>
    <n v="38092"/>
    <n v="58599.574553567239"/>
  </r>
  <r>
    <x v="21"/>
    <s v="SUL                 "/>
    <s v="G4761002"/>
    <s v="COMERCIO VAREJISTA DE JORNAIS E REVISTAS                         "/>
    <x v="2"/>
    <x v="1"/>
    <x v="1"/>
    <x v="3"/>
    <n v="1.5383695934465831"/>
    <n v="83875"/>
    <n v="129030.74965033216"/>
  </r>
  <r>
    <x v="21"/>
    <s v="SUL                 "/>
    <s v="G4762800"/>
    <s v="COMERCIO VAREJISTA DE DISCOS, CDS, DVDS E FITAS                  "/>
    <x v="3"/>
    <x v="1"/>
    <x v="1"/>
    <x v="3"/>
    <n v="1.5383695934465831"/>
    <n v="2076"/>
    <n v="3193.6552759951064"/>
  </r>
  <r>
    <x v="21"/>
    <s v="SUL                 "/>
    <s v="G4762800"/>
    <s v="COMERCIO VAREJISTA DE DISCOS, CDS, DVDS E FITAS                  "/>
    <x v="3"/>
    <x v="1"/>
    <x v="1"/>
    <x v="3"/>
    <n v="1.5383695934465831"/>
    <n v="16201"/>
    <n v="24923.125783428091"/>
  </r>
  <r>
    <x v="21"/>
    <s v="SUL                 "/>
    <s v="G4762800"/>
    <s v="COMERCIO VAREJISTA DE DISCOS, CDS, DVDS E FITAS                  "/>
    <x v="3"/>
    <x v="1"/>
    <x v="1"/>
    <x v="3"/>
    <n v="1.5383695934465831"/>
    <n v="5000"/>
    <n v="7691.8479672329158"/>
  </r>
  <r>
    <x v="21"/>
    <s v="SUL                 "/>
    <s v="G4762800"/>
    <s v="COMERCIO VAREJISTA DE DISCOS, CDS, DVDS E FITAS                  "/>
    <x v="3"/>
    <x v="1"/>
    <x v="1"/>
    <x v="3"/>
    <n v="1.5383695934465831"/>
    <n v="5768"/>
    <n v="8873.3158149998908"/>
  </r>
  <r>
    <x v="21"/>
    <s v="SUL                 "/>
    <s v="G4762800"/>
    <s v="COMERCIO VAREJISTA DE DISCOS, CDS, DVDS E FITAS                  "/>
    <x v="3"/>
    <x v="1"/>
    <x v="1"/>
    <x v="3"/>
    <n v="1.5383695934465831"/>
    <n v="19356"/>
    <n v="29776.681850752062"/>
  </r>
  <r>
    <x v="21"/>
    <s v="SUL                 "/>
    <s v="J5811500"/>
    <s v="EDICAO DE LIVROS                                                 "/>
    <x v="2"/>
    <x v="1"/>
    <x v="1"/>
    <x v="3"/>
    <n v="1.5383695934465831"/>
    <n v="8757"/>
    <n v="13471.502529811729"/>
  </r>
  <r>
    <x v="21"/>
    <s v="SUL                 "/>
    <s v="J5811500"/>
    <s v="EDICAO DE LIVROS                                                 "/>
    <x v="2"/>
    <x v="1"/>
    <x v="1"/>
    <x v="3"/>
    <n v="1.5383695934465831"/>
    <n v="4966"/>
    <n v="7639.5434010557319"/>
  </r>
  <r>
    <x v="21"/>
    <s v="SUL                 "/>
    <s v="J5812301"/>
    <s v="EDICAO DE JORNAIS DIARIOS                                        "/>
    <x v="2"/>
    <x v="1"/>
    <x v="1"/>
    <x v="3"/>
    <n v="1.5383695934465831"/>
    <n v="2836"/>
    <n v="4362.81616701451"/>
  </r>
  <r>
    <x v="21"/>
    <s v="SUL                 "/>
    <s v="J5812301"/>
    <s v="EDICAO DE JORNAIS DIARIOS                                        "/>
    <x v="2"/>
    <x v="1"/>
    <x v="1"/>
    <x v="3"/>
    <n v="1.5383695934465831"/>
    <n v="3869"/>
    <n v="5951.9519570448301"/>
  </r>
  <r>
    <x v="21"/>
    <s v="SUL                 "/>
    <s v="J5812301"/>
    <s v="EDICAO DE JORNAIS DIARIOS                                        "/>
    <x v="2"/>
    <x v="1"/>
    <x v="1"/>
    <x v="3"/>
    <n v="1.5383695934465831"/>
    <n v="1000"/>
    <n v="1538.3695934465832"/>
  </r>
  <r>
    <x v="21"/>
    <s v="SUL                 "/>
    <s v="J5813100"/>
    <s v="EDICAO DE REVISTAS                                               "/>
    <x v="2"/>
    <x v="1"/>
    <x v="1"/>
    <x v="3"/>
    <n v="1.5383695934465831"/>
    <n v="8784"/>
    <n v="13513.038508834787"/>
  </r>
  <r>
    <x v="21"/>
    <s v="SUL                 "/>
    <s v="J5819100"/>
    <s v="EDICAO DE CADASTROS, LISTAS E OUTROS PRODUTOS GRAFICOS           "/>
    <x v="0"/>
    <x v="1"/>
    <x v="1"/>
    <x v="3"/>
    <n v="1.5383695934465831"/>
    <n v="5000"/>
    <n v="7691.8479672329158"/>
  </r>
  <r>
    <x v="21"/>
    <s v="SUL                 "/>
    <s v="J5821200"/>
    <s v="EDICAO INTEGRADA A IMPRESSAO DE LIVROS                           "/>
    <x v="2"/>
    <x v="1"/>
    <x v="1"/>
    <x v="3"/>
    <n v="1.5383695934465831"/>
    <n v="100000"/>
    <n v="153836.9593446583"/>
  </r>
  <r>
    <x v="21"/>
    <s v="SUL                 "/>
    <s v="J5821200"/>
    <s v="EDICAO INTEGRADA A IMPRESSAO DE LIVROS                           "/>
    <x v="2"/>
    <x v="1"/>
    <x v="1"/>
    <x v="3"/>
    <n v="1.5383695934465831"/>
    <n v="369084"/>
    <n v="567787.60302763863"/>
  </r>
  <r>
    <x v="21"/>
    <s v="SUL                 "/>
    <s v="J5821200"/>
    <s v="EDICAO INTEGRADA A IMPRESSAO DE LIVROS                           "/>
    <x v="2"/>
    <x v="1"/>
    <x v="1"/>
    <x v="3"/>
    <n v="1.5383695934465831"/>
    <n v="19342"/>
    <n v="29755.144676443811"/>
  </r>
  <r>
    <x v="21"/>
    <s v="SUL                 "/>
    <s v="J5821200"/>
    <s v="EDICAO INTEGRADA A IMPRESSAO DE LIVROS                           "/>
    <x v="2"/>
    <x v="1"/>
    <x v="1"/>
    <x v="3"/>
    <n v="1.5383695934465831"/>
    <n v="22442"/>
    <n v="34524.090416128216"/>
  </r>
  <r>
    <x v="21"/>
    <s v="SUL                 "/>
    <s v="J5821200"/>
    <s v="EDICAO INTEGRADA A IMPRESSAO DE LIVROS                           "/>
    <x v="2"/>
    <x v="1"/>
    <x v="1"/>
    <x v="3"/>
    <n v="1.5383695934465831"/>
    <n v="31997"/>
    <n v="49223.211881510317"/>
  </r>
  <r>
    <x v="21"/>
    <s v="SUL                 "/>
    <s v="J5821200"/>
    <s v="EDICAO INTEGRADA A IMPRESSAO DE LIVROS                           "/>
    <x v="2"/>
    <x v="1"/>
    <x v="1"/>
    <x v="3"/>
    <n v="1.5383695934465831"/>
    <n v="3252"/>
    <n v="5002.7779178882884"/>
  </r>
  <r>
    <x v="21"/>
    <s v="SUL                 "/>
    <s v="J5822101"/>
    <s v="EDICAO INTEGRADA A IMPRESSAO DE JORNAIS DIARIOS                  "/>
    <x v="2"/>
    <x v="1"/>
    <x v="1"/>
    <x v="3"/>
    <n v="1.5383695934465831"/>
    <n v="20268"/>
    <n v="31179.674919975347"/>
  </r>
  <r>
    <x v="21"/>
    <s v="SUL                 "/>
    <s v="J5822101"/>
    <s v="EDICAO INTEGRADA A IMPRESSAO DE JORNAIS DIARIOS                  "/>
    <x v="2"/>
    <x v="1"/>
    <x v="1"/>
    <x v="3"/>
    <n v="1.5383695934465831"/>
    <n v="18291"/>
    <n v="28138.31823373145"/>
  </r>
  <r>
    <x v="21"/>
    <s v="SUL                 "/>
    <s v="J5823900"/>
    <s v="EDICAO INTEGRADA A IMPRESSAO DE REVISTAS                         "/>
    <x v="2"/>
    <x v="1"/>
    <x v="1"/>
    <x v="3"/>
    <n v="1.5383695934465831"/>
    <n v="6000"/>
    <n v="9230.217560679499"/>
  </r>
  <r>
    <x v="21"/>
    <s v="SUL                 "/>
    <s v="J5829800"/>
    <s v="EDICAO INTEGRADA IMPRESSAO CADASTRO LISTA OUTRO PRODUTO GRAFICO  "/>
    <x v="0"/>
    <x v="1"/>
    <x v="1"/>
    <x v="3"/>
    <n v="1.5383695934465831"/>
    <n v="21671"/>
    <n v="33338.007459580906"/>
  </r>
  <r>
    <x v="21"/>
    <s v="SUL                 "/>
    <s v="J5829800"/>
    <s v="EDICAO INTEGRADA IMPRESSAO CADASTRO LISTA OUTRO PRODUTO GRAFICO  "/>
    <x v="0"/>
    <x v="1"/>
    <x v="1"/>
    <x v="3"/>
    <n v="1.5383695934465831"/>
    <n v="1350000"/>
    <n v="2076798.9511528872"/>
  </r>
  <r>
    <x v="21"/>
    <s v="SUL                 "/>
    <s v="J5829800"/>
    <s v="EDICAO INTEGRADA IMPRESSAO CADASTRO LISTA OUTRO PRODUTO GRAFICO  "/>
    <x v="0"/>
    <x v="1"/>
    <x v="1"/>
    <x v="3"/>
    <n v="1.5383695934465831"/>
    <n v="609180"/>
    <n v="937143.98893578944"/>
  </r>
  <r>
    <x v="21"/>
    <s v="SUL                 "/>
    <s v="J5829800"/>
    <s v="EDICAO INTEGRADA IMPRESSAO CADASTRO LISTA OUTRO PRODUTO GRAFICO  "/>
    <x v="0"/>
    <x v="1"/>
    <x v="1"/>
    <x v="3"/>
    <n v="1.5383695934465831"/>
    <n v="63000"/>
    <n v="96917.284387134729"/>
  </r>
  <r>
    <x v="21"/>
    <s v="SUL                 "/>
    <s v="J5829800"/>
    <s v="EDICAO INTEGRADA IMPRESSAO CADASTRO LISTA OUTRO PRODUTO GRAFICO  "/>
    <x v="0"/>
    <x v="1"/>
    <x v="1"/>
    <x v="3"/>
    <n v="1.5383695934465831"/>
    <n v="95247"/>
    <n v="146525.0886670067"/>
  </r>
  <r>
    <x v="21"/>
    <s v="SUL                 "/>
    <s v="J5829800"/>
    <s v="EDICAO INTEGRADA IMPRESSAO CADASTRO LISTA OUTRO PRODUTO GRAFICO  "/>
    <x v="0"/>
    <x v="1"/>
    <x v="1"/>
    <x v="3"/>
    <n v="1.5383695934465831"/>
    <n v="171836"/>
    <n v="264347.27745948703"/>
  </r>
  <r>
    <x v="21"/>
    <s v="SUL                 "/>
    <s v="J5829800"/>
    <s v="EDICAO INTEGRADA IMPRESSAO CADASTRO LISTA OUTRO PRODUTO GRAFICO  "/>
    <x v="0"/>
    <x v="1"/>
    <x v="1"/>
    <x v="3"/>
    <n v="1.5383695934465831"/>
    <n v="10000"/>
    <n v="15383.695934465832"/>
  </r>
  <r>
    <x v="21"/>
    <s v="SUL                 "/>
    <s v="J5829800"/>
    <s v="EDICAO INTEGRADA IMPRESSAO CADASTRO LISTA OUTRO PRODUTO GRAFICO  "/>
    <x v="0"/>
    <x v="1"/>
    <x v="1"/>
    <x v="3"/>
    <n v="1.5383695934465831"/>
    <n v="119806"/>
    <n v="184305.90751246133"/>
  </r>
  <r>
    <x v="21"/>
    <s v="SUL                 "/>
    <s v="J5911100"/>
    <s v="ATIV PROD CINEMATOGRAFICA DE VIDEOS E DE PROGRAMAS DE TELEVISAO  "/>
    <x v="5"/>
    <x v="1"/>
    <x v="0"/>
    <x v="3"/>
    <n v="1.5383695934465831"/>
    <n v="250000"/>
    <n v="384592.39836164576"/>
  </r>
  <r>
    <x v="21"/>
    <s v="SUL                 "/>
    <s v="J5911199"/>
    <s v="ATIV PD CINEMATOGRAFICA VIDEO PROG TELEVISAO NAO ESPECI ANTERIOR "/>
    <x v="5"/>
    <x v="1"/>
    <x v="1"/>
    <x v="3"/>
    <n v="1.5383695934465831"/>
    <n v="116300"/>
    <n v="178912.38371783763"/>
  </r>
  <r>
    <x v="21"/>
    <s v="SUL                 "/>
    <s v="J5911199"/>
    <s v="ATIV PD CINEMATOGRAFICA VIDEO PROG TELEVISAO NAO ESPECI ANTERIOR "/>
    <x v="5"/>
    <x v="1"/>
    <x v="1"/>
    <x v="3"/>
    <n v="1.5383695934465831"/>
    <n v="23560"/>
    <n v="36243.987621601496"/>
  </r>
  <r>
    <x v="21"/>
    <s v="SUL                 "/>
    <s v="J5913800"/>
    <s v="DISTRIBUICAO CINEMATOGRAFICA DE VIDEO E DE PROGRAMA DE TELEVISAO "/>
    <x v="5"/>
    <x v="1"/>
    <x v="1"/>
    <x v="3"/>
    <n v="1.5383695934465831"/>
    <n v="76480"/>
    <n v="117654.50650679467"/>
  </r>
  <r>
    <x v="21"/>
    <s v="SUL                 "/>
    <s v="J5914600"/>
    <s v="ATIVIDADES DE EXIBICAO CINEMATOGRAFICA                           "/>
    <x v="5"/>
    <x v="1"/>
    <x v="1"/>
    <x v="3"/>
    <n v="1.5383695934465831"/>
    <n v="11201"/>
    <n v="17231.277816195176"/>
  </r>
  <r>
    <x v="21"/>
    <s v="SUL                 "/>
    <s v="J5920100"/>
    <s v="ATIVIDADES DE GRAVACAO DE SOM E DE EDICAO DE MUSICA              "/>
    <x v="3"/>
    <x v="1"/>
    <x v="1"/>
    <x v="3"/>
    <n v="1.5383695934465831"/>
    <n v="72000"/>
    <n v="110762.61072815399"/>
  </r>
  <r>
    <x v="21"/>
    <s v="SUL                 "/>
    <s v="J5920100"/>
    <s v="ATIVIDADES DE GRAVACAO DE SOM E DE EDICAO DE MUSICA              "/>
    <x v="3"/>
    <x v="1"/>
    <x v="1"/>
    <x v="3"/>
    <n v="1.5383695934465831"/>
    <n v="12233"/>
    <n v="18818.875236632051"/>
  </r>
  <r>
    <x v="21"/>
    <s v="SUL                 "/>
    <s v="J5920100"/>
    <s v="ATIVIDADES DE GRAVACAO DE SOM E DE EDICAO DE MUSICA              "/>
    <x v="3"/>
    <x v="1"/>
    <x v="1"/>
    <x v="3"/>
    <n v="1.5383695934465831"/>
    <n v="38957"/>
    <n v="59930.264251898538"/>
  </r>
  <r>
    <x v="21"/>
    <s v="SUL                 "/>
    <s v="J6010100"/>
    <s v="ATIVIDADES DE RADIO                                              "/>
    <x v="5"/>
    <x v="1"/>
    <x v="1"/>
    <x v="3"/>
    <n v="1.5383695934465831"/>
    <n v="23551"/>
    <n v="36230.142295260477"/>
  </r>
  <r>
    <x v="21"/>
    <s v="SUL                 "/>
    <s v="J6010100"/>
    <s v="ATIVIDADES DE RADIO                                              "/>
    <x v="5"/>
    <x v="1"/>
    <x v="1"/>
    <x v="3"/>
    <n v="1.5383695934465831"/>
    <n v="67225"/>
    <n v="103416.89591944654"/>
  </r>
  <r>
    <x v="21"/>
    <s v="SUL                 "/>
    <s v="J6010100"/>
    <s v="ATIVIDADES DE RADIO                                              "/>
    <x v="5"/>
    <x v="1"/>
    <x v="1"/>
    <x v="3"/>
    <n v="1.5383695934465831"/>
    <n v="12504"/>
    <n v="19235.773396456076"/>
  </r>
  <r>
    <x v="21"/>
    <s v="SUL                 "/>
    <s v="J6010100"/>
    <s v="ATIVIDADES DE RADIO                                              "/>
    <x v="5"/>
    <x v="1"/>
    <x v="1"/>
    <x v="3"/>
    <n v="1.5383695934465831"/>
    <n v="72066"/>
    <n v="110864.14312132145"/>
  </r>
  <r>
    <x v="21"/>
    <s v="SUL                 "/>
    <s v="J6022501"/>
    <s v="PROGRAMADORAS                                                    "/>
    <x v="5"/>
    <x v="1"/>
    <x v="1"/>
    <x v="3"/>
    <n v="1.5383695934465831"/>
    <n v="37903"/>
    <n v="58308.822700405835"/>
  </r>
  <r>
    <x v="21"/>
    <s v="SUL                 "/>
    <s v="J6022501"/>
    <s v="PROGRAMADORAS                                                    "/>
    <x v="5"/>
    <x v="1"/>
    <x v="1"/>
    <x v="3"/>
    <n v="1.5383695934465831"/>
    <n v="10000"/>
    <n v="15383.695934465832"/>
  </r>
  <r>
    <x v="21"/>
    <s v="SUL                 "/>
    <s v="P8592901"/>
    <s v="ENSINO DE DANCA                                                  "/>
    <x v="6"/>
    <x v="1"/>
    <x v="1"/>
    <x v="3"/>
    <n v="1.5383695934465831"/>
    <n v="10000"/>
    <n v="15383.695934465832"/>
  </r>
  <r>
    <x v="21"/>
    <s v="SUL                 "/>
    <s v="R9001902"/>
    <s v="PRODUCAO MUSICAL                                                 "/>
    <x v="4"/>
    <x v="1"/>
    <x v="1"/>
    <x v="3"/>
    <n v="1.5383695934465831"/>
    <n v="3061"/>
    <n v="4708.9493255399912"/>
  </r>
  <r>
    <x v="21"/>
    <s v="SUL                 "/>
    <s v="R9001902"/>
    <s v="PRODUCAO MUSICAL                                                 "/>
    <x v="4"/>
    <x v="1"/>
    <x v="1"/>
    <x v="3"/>
    <n v="1.5383695934465831"/>
    <n v="3250"/>
    <n v="4999.7011787013953"/>
  </r>
  <r>
    <x v="21"/>
    <s v="SUL                 "/>
    <s v="R9001906"/>
    <s v="ATIVIDADES DE SONORIZACAO E DE ILUMINACAO                        "/>
    <x v="4"/>
    <x v="1"/>
    <x v="1"/>
    <x v="3"/>
    <n v="1.5383695934465831"/>
    <n v="34552"/>
    <n v="53153.746192766339"/>
  </r>
  <r>
    <x v="21"/>
    <s v="SUL                 "/>
    <s v="R9001906"/>
    <s v="ATIVIDADES DE SONORIZACAO E DE ILUMINACAO                        "/>
    <x v="4"/>
    <x v="1"/>
    <x v="1"/>
    <x v="3"/>
    <n v="1.5383695934465831"/>
    <n v="122400"/>
    <n v="188296.43823786176"/>
  </r>
  <r>
    <x v="21"/>
    <s v="SUL                 "/>
    <s v="R9001906"/>
    <s v="ATIVIDADES DE SONORIZACAO E DE ILUMINACAO                        "/>
    <x v="4"/>
    <x v="1"/>
    <x v="1"/>
    <x v="3"/>
    <n v="1.5383695934465831"/>
    <n v="189633"/>
    <n v="291725.64111405588"/>
  </r>
  <r>
    <x v="21"/>
    <s v="SUL                 "/>
    <s v="R9001906"/>
    <s v="ATIVIDADES DE SONORIZACAO E DE ILUMINACAO                        "/>
    <x v="4"/>
    <x v="1"/>
    <x v="1"/>
    <x v="3"/>
    <n v="1.5383695934465831"/>
    <n v="7937"/>
    <n v="12210.039463185531"/>
  </r>
  <r>
    <x v="21"/>
    <s v="SUL                 "/>
    <s v="R9001906"/>
    <s v="ATIVIDADES DE SONORIZACAO E DE ILUMINACAO                        "/>
    <x v="4"/>
    <x v="1"/>
    <x v="1"/>
    <x v="3"/>
    <n v="1.5383695934465831"/>
    <n v="34733"/>
    <n v="53432.191089180167"/>
  </r>
  <r>
    <x v="21"/>
    <s v="SUL                 "/>
    <s v="R9001999"/>
    <s v="ARTE CENICA ESPETAC ATIVI COMPLEMENTARES NAO ESPECI ANTERIOR     "/>
    <x v="4"/>
    <x v="1"/>
    <x v="1"/>
    <x v="3"/>
    <n v="1.5383695934465831"/>
    <n v="30602"/>
    <n v="47077.186298652334"/>
  </r>
  <r>
    <x v="21"/>
    <s v="SUL                 "/>
    <s v="R9001999"/>
    <s v="ARTE CENICA ESPETAC ATIVI COMPLEMENTARES NAO ESPECI ANTERIOR     "/>
    <x v="4"/>
    <x v="1"/>
    <x v="1"/>
    <x v="3"/>
    <n v="1.5383695934465831"/>
    <n v="3077"/>
    <n v="4733.5632390351366"/>
  </r>
  <r>
    <x v="21"/>
    <s v="SUL                 "/>
    <s v="R9001999"/>
    <s v="ARTE CENICA ESPETAC ATIVI COMPLEMENTARES NAO ESPECI ANTERIOR     "/>
    <x v="4"/>
    <x v="1"/>
    <x v="1"/>
    <x v="3"/>
    <n v="1.5383695934465831"/>
    <n v="47403"/>
    <n v="72923.333838148377"/>
  </r>
  <r>
    <x v="21"/>
    <s v="SUL                 "/>
    <s v="R9002701"/>
    <s v="ATIVI ARTISTA PLASTICO, JORNALISTAS INDEPENDENTES E ESCRITORES   "/>
    <x v="6"/>
    <x v="1"/>
    <x v="1"/>
    <x v="3"/>
    <n v="1.5383695934465831"/>
    <n v="3000"/>
    <n v="4615.1087803397495"/>
  </r>
  <r>
    <x v="21"/>
    <s v="SUL                 "/>
    <s v="R9101500"/>
    <s v="ATIVIDADES DE BIBLIOTECAS E ARQUIVOS                             "/>
    <x v="1"/>
    <x v="0"/>
    <x v="0"/>
    <x v="3"/>
    <n v="1.5383695934465831"/>
    <n v="153570"/>
    <n v="236247.41846559176"/>
  </r>
  <r>
    <x v="21"/>
    <s v="SUL                 "/>
    <s v="R9102300"/>
    <s v="ATV MUSEUS EXPLOR REST ART CONSERV LUGAR PRED HIST ATRCAO SIMIL  "/>
    <x v="1"/>
    <x v="0"/>
    <x v="0"/>
    <x v="3"/>
    <n v="1.5383695934465831"/>
    <n v="133244"/>
    <n v="204978.51810919651"/>
  </r>
  <r>
    <x v="21"/>
    <s v="SUL                 "/>
    <s v="R9102301"/>
    <s v="ATIVI MUSEUS E EXPLORACAO LUGAR PRED HISTORICO ATRACAO SIMILAR   "/>
    <x v="1"/>
    <x v="1"/>
    <x v="1"/>
    <x v="3"/>
    <n v="1.5383695934465831"/>
    <n v="60394"/>
    <n v="92908.293226612936"/>
  </r>
  <r>
    <x v="21"/>
    <s v="SUL                 "/>
    <s v="R9102301"/>
    <s v="ATIVI MUSEUS E EXPLORACAO LUGAR PRED HISTORICO ATRACAO SIMILAR   "/>
    <x v="1"/>
    <x v="1"/>
    <x v="1"/>
    <x v="3"/>
    <n v="1.5383695934465831"/>
    <n v="10002"/>
    <n v="15386.772673652724"/>
  </r>
  <r>
    <x v="21"/>
    <s v="SUL                 "/>
    <s v="R9102301"/>
    <s v="ATIVI MUSEUS E EXPLORACAO LUGAR PRED HISTORICO ATRACAO SIMILAR   "/>
    <x v="1"/>
    <x v="1"/>
    <x v="1"/>
    <x v="3"/>
    <n v="1.5383695934465831"/>
    <n v="376754"/>
    <n v="579586.89780937391"/>
  </r>
  <r>
    <x v="21"/>
    <s v="SUL                 "/>
    <s v="R9102301"/>
    <s v="ATIVI MUSEUS E EXPLORACAO LUGAR PRED HISTORICO ATRACAO SIMILAR   "/>
    <x v="1"/>
    <x v="1"/>
    <x v="1"/>
    <x v="3"/>
    <n v="1.5383695934465831"/>
    <n v="28933"/>
    <n v="44509.647447189986"/>
  </r>
  <r>
    <x v="21"/>
    <s v="SUL                 "/>
    <s v="R9102301"/>
    <s v="ATIVI MUSEUS E EXPLORACAO LUGAR PRED HISTORICO ATRACAO SIMILAR   "/>
    <x v="1"/>
    <x v="1"/>
    <x v="1"/>
    <x v="3"/>
    <n v="1.5383695934465831"/>
    <n v="38853"/>
    <n v="59770.273814180095"/>
  </r>
  <r>
    <x v="21"/>
    <s v="SUL                 "/>
    <s v="R9102302"/>
    <s v="RESTAURACAO E CONSERVACAO DE LUGARES E PREDIOS HISTORICOS        "/>
    <x v="1"/>
    <x v="0"/>
    <x v="0"/>
    <x v="3"/>
    <n v="1.5383695934465831"/>
    <n v="1252146"/>
    <n v="1926263.3329557653"/>
  </r>
  <r>
    <x v="21"/>
    <s v="SUL                 "/>
    <s v="S9430800"/>
    <s v="ATIVIDADES DE ASSOCIACOES DE DEFESA DE DIREITOS SOCIAIS          "/>
    <x v="0"/>
    <x v="0"/>
    <x v="0"/>
    <x v="3"/>
    <n v="1.5383695934465831"/>
    <n v="1056794"/>
    <n v="1625739.7561367883"/>
  </r>
  <r>
    <x v="21"/>
    <s v="SUL                 "/>
    <s v="S9499500"/>
    <s v="ATIVIDADES ASSOCIATIVAS NAO ESPECIFICADAS ANTERIORMENTE          "/>
    <x v="0"/>
    <x v="0"/>
    <x v="0"/>
    <x v="3"/>
    <n v="1.5383695934465831"/>
    <n v="790000"/>
    <n v="1215311.9788228006"/>
  </r>
  <r>
    <x v="22"/>
    <s v="SUL                 "/>
    <s v="C1811302"/>
    <s v="IMPRESSAO DE LIVROS, REVISTAS E OUTRAS PUBLICACOES PERIODICAS    "/>
    <x v="0"/>
    <x v="1"/>
    <x v="1"/>
    <x v="3"/>
    <n v="1.5383695934465831"/>
    <n v="23022"/>
    <n v="35416.344780327236"/>
  </r>
  <r>
    <x v="22"/>
    <s v="SUL                 "/>
    <s v="C1811302"/>
    <s v="IMPRESSAO DE LIVROS, REVISTAS E OUTRAS PUBLICACOES PERIODICAS    "/>
    <x v="0"/>
    <x v="1"/>
    <x v="1"/>
    <x v="3"/>
    <n v="1.5383695934465831"/>
    <n v="270000"/>
    <n v="415359.7902305774"/>
  </r>
  <r>
    <x v="22"/>
    <s v="SUL                 "/>
    <s v="C1811302"/>
    <s v="IMPRESSAO DE LIVROS, REVISTAS E OUTRAS PUBLICACOES PERIODICAS    "/>
    <x v="0"/>
    <x v="1"/>
    <x v="1"/>
    <x v="3"/>
    <n v="1.5383695934465831"/>
    <n v="745850"/>
    <n v="1147392.961272134"/>
  </r>
  <r>
    <x v="22"/>
    <s v="SUL                 "/>
    <s v="C1811302"/>
    <s v="IMPRESSAO DE LIVROS, REVISTAS E OUTRAS PUBLICACOES PERIODICAS    "/>
    <x v="0"/>
    <x v="1"/>
    <x v="1"/>
    <x v="3"/>
    <n v="1.5383695934465831"/>
    <n v="152000"/>
    <n v="233832.17820388064"/>
  </r>
  <r>
    <x v="22"/>
    <s v="SUL                 "/>
    <s v="C1811302"/>
    <s v="IMPRESSAO DE LIVROS, REVISTAS E OUTRAS PUBLICACOES PERIODICAS    "/>
    <x v="0"/>
    <x v="1"/>
    <x v="1"/>
    <x v="3"/>
    <n v="1.5383695934465831"/>
    <n v="14397"/>
    <n v="22147.907036850458"/>
  </r>
  <r>
    <x v="22"/>
    <s v="SUL                 "/>
    <s v="C1811302"/>
    <s v="IMPRESSAO DE LIVROS, REVISTAS E OUTRAS PUBLICACOES PERIODICAS    "/>
    <x v="0"/>
    <x v="1"/>
    <x v="1"/>
    <x v="3"/>
    <n v="1.5383695934465831"/>
    <n v="82424"/>
    <n v="126798.57537024116"/>
  </r>
  <r>
    <x v="22"/>
    <s v="SUL                 "/>
    <s v="C1811302"/>
    <s v="IMPRESSAO DE LIVROS, REVISTAS E OUTRAS PUBLICACOES PERIODICAS    "/>
    <x v="0"/>
    <x v="1"/>
    <x v="1"/>
    <x v="3"/>
    <n v="1.5383695934465831"/>
    <n v="11903"/>
    <n v="18311.213270794677"/>
  </r>
  <r>
    <x v="22"/>
    <s v="SUL                 "/>
    <s v="C3220500"/>
    <s v="FABRICACAO DE INSTRUMENTOS MUSICAIS, PECAS E ACESSORIOS          "/>
    <x v="3"/>
    <x v="1"/>
    <x v="1"/>
    <x v="3"/>
    <n v="1.5383695934465831"/>
    <n v="9380"/>
    <n v="14429.906786528949"/>
  </r>
  <r>
    <x v="22"/>
    <s v="SUL                 "/>
    <s v="C3220500"/>
    <s v="FABRICACAO DE INSTRUMENTOS MUSICAIS, PECAS E ACESSORIOS          "/>
    <x v="3"/>
    <x v="1"/>
    <x v="1"/>
    <x v="3"/>
    <n v="1.5383695934465831"/>
    <n v="13490"/>
    <n v="20752.605815594405"/>
  </r>
  <r>
    <x v="22"/>
    <s v="SUL                 "/>
    <s v="G4647802"/>
    <s v="COMERCIO ATACADISTA DE LIVROS, JORNAIS E OUTRAS PUBLICACOES      "/>
    <x v="2"/>
    <x v="1"/>
    <x v="1"/>
    <x v="3"/>
    <n v="1.5383695934465831"/>
    <n v="18508"/>
    <n v="28472.144435509359"/>
  </r>
  <r>
    <x v="22"/>
    <s v="SUL                 "/>
    <s v="G4647802"/>
    <s v="COMERCIO ATACADISTA DE LIVROS, JORNAIS E OUTRAS PUBLICACOES      "/>
    <x v="2"/>
    <x v="1"/>
    <x v="1"/>
    <x v="3"/>
    <n v="1.5383695934465831"/>
    <n v="7369"/>
    <n v="11336.245534107871"/>
  </r>
  <r>
    <x v="22"/>
    <s v="SUL                 "/>
    <s v="G4649407"/>
    <s v="COMERCIO ATACADISTA DE FILMES, CDS, DVDS, FITAS E DISCOS         "/>
    <x v="0"/>
    <x v="1"/>
    <x v="1"/>
    <x v="3"/>
    <n v="1.5383695934465831"/>
    <n v="52506"/>
    <n v="80773.633873506289"/>
  </r>
  <r>
    <x v="22"/>
    <s v="SUL                 "/>
    <s v="G4649407"/>
    <s v="COMERCIO ATACADISTA DE FILMES, CDS, DVDS, FITAS E DISCOS         "/>
    <x v="0"/>
    <x v="1"/>
    <x v="1"/>
    <x v="3"/>
    <n v="1.5383695934465831"/>
    <n v="49779"/>
    <n v="76578.499992177458"/>
  </r>
  <r>
    <x v="22"/>
    <s v="SUL                 "/>
    <s v="G4649407"/>
    <s v="COMERCIO ATACADISTA DE FILMES, CDS, DVDS, FITAS E DISCOS         "/>
    <x v="0"/>
    <x v="1"/>
    <x v="1"/>
    <x v="3"/>
    <n v="1.5383695934465831"/>
    <n v="47564"/>
    <n v="73171.01134269328"/>
  </r>
  <r>
    <x v="22"/>
    <s v="SUL                 "/>
    <s v="G4756300"/>
    <s v="COM VAREJISTA ESPECIALIZADO DE INSTRUMENTOS MUSICAIS E ACESSORIO "/>
    <x v="3"/>
    <x v="1"/>
    <x v="1"/>
    <x v="3"/>
    <n v="1.5383695934465831"/>
    <n v="17336"/>
    <n v="26669.175271989963"/>
  </r>
  <r>
    <x v="22"/>
    <s v="SUL                 "/>
    <s v="G4756300"/>
    <s v="COM VAREJISTA ESPECIALIZADO DE INSTRUMENTOS MUSICAIS E ACESSORIO "/>
    <x v="3"/>
    <x v="1"/>
    <x v="1"/>
    <x v="3"/>
    <n v="1.5383695934465831"/>
    <n v="1249"/>
    <n v="1921.4236222147822"/>
  </r>
  <r>
    <x v="22"/>
    <s v="SUL                 "/>
    <s v="G4761001"/>
    <s v="COMERCIO VAREJISTA DE LIVROS                                     "/>
    <x v="2"/>
    <x v="1"/>
    <x v="1"/>
    <x v="3"/>
    <n v="1.5383695934465831"/>
    <n v="536865"/>
    <n v="825896.79178569978"/>
  </r>
  <r>
    <x v="22"/>
    <s v="SUL                 "/>
    <s v="G4761001"/>
    <s v="COMERCIO VAREJISTA DE LIVROS                                     "/>
    <x v="2"/>
    <x v="1"/>
    <x v="1"/>
    <x v="3"/>
    <n v="1.5383695934465831"/>
    <n v="73500"/>
    <n v="113070.16511832386"/>
  </r>
  <r>
    <x v="22"/>
    <s v="SUL                 "/>
    <s v="G4761001"/>
    <s v="COMERCIO VAREJISTA DE LIVROS                                     "/>
    <x v="2"/>
    <x v="1"/>
    <x v="1"/>
    <x v="3"/>
    <n v="1.5383695934465831"/>
    <n v="26333"/>
    <n v="40509.886504228874"/>
  </r>
  <r>
    <x v="22"/>
    <s v="SUL                 "/>
    <s v="G4761001"/>
    <s v="COMERCIO VAREJISTA DE LIVROS                                     "/>
    <x v="2"/>
    <x v="1"/>
    <x v="1"/>
    <x v="3"/>
    <n v="1.5383695934465831"/>
    <n v="70609"/>
    <n v="108622.73862366978"/>
  </r>
  <r>
    <x v="22"/>
    <s v="SUL                 "/>
    <s v="G4761001"/>
    <s v="COMERCIO VAREJISTA DE LIVROS                                     "/>
    <x v="2"/>
    <x v="1"/>
    <x v="1"/>
    <x v="3"/>
    <n v="1.5383695934465831"/>
    <n v="209278"/>
    <n v="321946.91177731403"/>
  </r>
  <r>
    <x v="22"/>
    <s v="SUL                 "/>
    <s v="G4761002"/>
    <s v="COMERCIO VAREJISTA DE JORNAIS E REVISTAS                         "/>
    <x v="2"/>
    <x v="1"/>
    <x v="1"/>
    <x v="3"/>
    <n v="1.5383695934465831"/>
    <n v="6247"/>
    <n v="9610.1948502608047"/>
  </r>
  <r>
    <x v="22"/>
    <s v="SUL                 "/>
    <s v="G4761002"/>
    <s v="COMERCIO VAREJISTA DE JORNAIS E REVISTAS                         "/>
    <x v="2"/>
    <x v="1"/>
    <x v="1"/>
    <x v="3"/>
    <n v="1.5383695934465831"/>
    <n v="10638"/>
    <n v="16365.175735084751"/>
  </r>
  <r>
    <x v="22"/>
    <s v="SUL                 "/>
    <s v="G4762800"/>
    <s v="COMERCIO VAREJISTA DE DISCOS, CDS, DVDS E FITAS                  "/>
    <x v="3"/>
    <x v="1"/>
    <x v="1"/>
    <x v="3"/>
    <n v="1.5383695934465831"/>
    <n v="47731"/>
    <n v="73427.919064798858"/>
  </r>
  <r>
    <x v="22"/>
    <s v="SUL                 "/>
    <s v="J5811500"/>
    <s v="EDICAO DE LIVROS                                                 "/>
    <x v="2"/>
    <x v="1"/>
    <x v="1"/>
    <x v="3"/>
    <n v="1.5383695934465831"/>
    <n v="33784"/>
    <n v="51972.278344999366"/>
  </r>
  <r>
    <x v="22"/>
    <s v="SUL                 "/>
    <s v="J5811500"/>
    <s v="EDICAO DE LIVROS                                                 "/>
    <x v="2"/>
    <x v="1"/>
    <x v="1"/>
    <x v="3"/>
    <n v="1.5383695934465831"/>
    <n v="12694"/>
    <n v="19528.063619210927"/>
  </r>
  <r>
    <x v="22"/>
    <s v="SUL                 "/>
    <s v="J5811500"/>
    <s v="EDICAO DE LIVROS                                                 "/>
    <x v="2"/>
    <x v="1"/>
    <x v="1"/>
    <x v="3"/>
    <n v="1.5383695934465831"/>
    <n v="42281"/>
    <n v="65043.804780514976"/>
  </r>
  <r>
    <x v="22"/>
    <s v="SUL                 "/>
    <s v="J5812301"/>
    <s v="EDICAO DE JORNAIS DIARIOS                                        "/>
    <x v="2"/>
    <x v="1"/>
    <x v="1"/>
    <x v="3"/>
    <n v="1.5383695934465831"/>
    <n v="19482"/>
    <n v="29970.516419526331"/>
  </r>
  <r>
    <x v="22"/>
    <s v="SUL                 "/>
    <s v="J5819100"/>
    <s v="EDICAO DE CADASTROS, LISTAS E OUTROS PRODUTOS GRAFICOS           "/>
    <x v="0"/>
    <x v="1"/>
    <x v="1"/>
    <x v="3"/>
    <n v="1.5383695934465831"/>
    <n v="54898"/>
    <n v="84453.413941030522"/>
  </r>
  <r>
    <x v="22"/>
    <s v="SUL                 "/>
    <s v="J5821200"/>
    <s v="EDICAO INTEGRADA A IMPRESSAO DE LIVROS                           "/>
    <x v="2"/>
    <x v="1"/>
    <x v="1"/>
    <x v="3"/>
    <n v="1.5383695934465831"/>
    <n v="5985"/>
    <n v="9207.1420167777997"/>
  </r>
  <r>
    <x v="22"/>
    <s v="SUL                 "/>
    <s v="J5821200"/>
    <s v="EDICAO INTEGRADA A IMPRESSAO DE LIVROS                           "/>
    <x v="2"/>
    <x v="1"/>
    <x v="1"/>
    <x v="3"/>
    <n v="1.5383695934465831"/>
    <n v="250000"/>
    <n v="384592.39836164576"/>
  </r>
  <r>
    <x v="22"/>
    <s v="SUL                 "/>
    <s v="J5821200"/>
    <s v="EDICAO INTEGRADA A IMPRESSAO DE LIVROS                           "/>
    <x v="2"/>
    <x v="1"/>
    <x v="1"/>
    <x v="3"/>
    <n v="1.5383695934465831"/>
    <n v="57774"/>
    <n v="88877.764891782892"/>
  </r>
  <r>
    <x v="22"/>
    <s v="SUL                 "/>
    <s v="J5821200"/>
    <s v="EDICAO INTEGRADA A IMPRESSAO DE LIVROS                           "/>
    <x v="2"/>
    <x v="1"/>
    <x v="1"/>
    <x v="3"/>
    <n v="1.5383695934465831"/>
    <n v="498"/>
    <n v="766.10805753639841"/>
  </r>
  <r>
    <x v="22"/>
    <s v="SUL                 "/>
    <s v="J5821200"/>
    <s v="EDICAO INTEGRADA A IMPRESSAO DE LIVROS                           "/>
    <x v="2"/>
    <x v="1"/>
    <x v="1"/>
    <x v="3"/>
    <n v="1.5383695934465831"/>
    <n v="524429"/>
    <n v="806765.62752159813"/>
  </r>
  <r>
    <x v="22"/>
    <s v="SUL                 "/>
    <s v="J5821200"/>
    <s v="EDICAO INTEGRADA A IMPRESSAO DE LIVROS                           "/>
    <x v="2"/>
    <x v="1"/>
    <x v="1"/>
    <x v="3"/>
    <n v="1.5383695934465831"/>
    <n v="112018"/>
    <n v="172325.08511869935"/>
  </r>
  <r>
    <x v="22"/>
    <s v="SUL                 "/>
    <s v="J5823900"/>
    <s v="EDICAO INTEGRADA A IMPRESSAO DE REVISTAS                         "/>
    <x v="2"/>
    <x v="1"/>
    <x v="1"/>
    <x v="3"/>
    <n v="1.5383695934465831"/>
    <n v="82779"/>
    <n v="127344.6965759147"/>
  </r>
  <r>
    <x v="22"/>
    <s v="SUL                 "/>
    <s v="J5829800"/>
    <s v="EDICAO INTEGRADA IMPRESSAO CADASTRO LISTA OUTRO PRODUTO GRAFICO  "/>
    <x v="0"/>
    <x v="1"/>
    <x v="1"/>
    <x v="3"/>
    <n v="1.5383695934465831"/>
    <n v="138777"/>
    <n v="213490.31706973645"/>
  </r>
  <r>
    <x v="22"/>
    <s v="SUL                 "/>
    <s v="J5829800"/>
    <s v="EDICAO INTEGRADA IMPRESSAO CADASTRO LISTA OUTRO PRODUTO GRAFICO  "/>
    <x v="0"/>
    <x v="1"/>
    <x v="1"/>
    <x v="3"/>
    <n v="1.5383695934465831"/>
    <n v="543000"/>
    <n v="835334.68924149463"/>
  </r>
  <r>
    <x v="22"/>
    <s v="SUL                 "/>
    <s v="J5829800"/>
    <s v="EDICAO INTEGRADA IMPRESSAO CADASTRO LISTA OUTRO PRODUTO GRAFICO  "/>
    <x v="0"/>
    <x v="1"/>
    <x v="1"/>
    <x v="3"/>
    <n v="1.5383695934465831"/>
    <n v="57000"/>
    <n v="87687.066826455237"/>
  </r>
  <r>
    <x v="22"/>
    <s v="SUL                 "/>
    <s v="J5829800"/>
    <s v="EDICAO INTEGRADA IMPRESSAO CADASTRO LISTA OUTRO PRODUTO GRAFICO  "/>
    <x v="0"/>
    <x v="1"/>
    <x v="1"/>
    <x v="3"/>
    <n v="1.5383695934465831"/>
    <n v="181293"/>
    <n v="278895.6387047114"/>
  </r>
  <r>
    <x v="22"/>
    <s v="SUL                 "/>
    <s v="J5829800"/>
    <s v="EDICAO INTEGRADA IMPRESSAO CADASTRO LISTA OUTRO PRODUTO GRAFICO  "/>
    <x v="0"/>
    <x v="1"/>
    <x v="1"/>
    <x v="3"/>
    <n v="1.5383695934465831"/>
    <n v="49168"/>
    <n v="75638.556170581593"/>
  </r>
  <r>
    <x v="22"/>
    <s v="SUL                 "/>
    <s v="J5829800"/>
    <s v="EDICAO INTEGRADA IMPRESSAO CADASTRO LISTA OUTRO PRODUTO GRAFICO  "/>
    <x v="0"/>
    <x v="1"/>
    <x v="1"/>
    <x v="3"/>
    <n v="1.5383695934465831"/>
    <n v="10000"/>
    <n v="15383.695934465832"/>
  </r>
  <r>
    <x v="22"/>
    <s v="SUL                 "/>
    <s v="J5829800"/>
    <s v="EDICAO INTEGRADA IMPRESSAO CADASTRO LISTA OUTRO PRODUTO GRAFICO  "/>
    <x v="0"/>
    <x v="1"/>
    <x v="1"/>
    <x v="3"/>
    <n v="1.5383695934465831"/>
    <n v="4183"/>
    <n v="6435.0000093870567"/>
  </r>
  <r>
    <x v="22"/>
    <s v="SUL                 "/>
    <s v="J5829800"/>
    <s v="EDICAO INTEGRADA IMPRESSAO CADASTRO LISTA OUTRO PRODUTO GRAFICO  "/>
    <x v="0"/>
    <x v="1"/>
    <x v="1"/>
    <x v="3"/>
    <n v="1.5383695934465831"/>
    <n v="88511"/>
    <n v="136162.63108555053"/>
  </r>
  <r>
    <x v="22"/>
    <s v="SUL                 "/>
    <s v="J5911199"/>
    <s v="ATIV PD CINEMATOGRAFICA VIDEO PROG TELEVISAO NAO ESPECI ANTERIOR "/>
    <x v="5"/>
    <x v="1"/>
    <x v="1"/>
    <x v="3"/>
    <n v="1.5383695934465831"/>
    <n v="1273"/>
    <n v="1958.3444924575003"/>
  </r>
  <r>
    <x v="22"/>
    <s v="SUL                 "/>
    <s v="J5912002"/>
    <s v="SERVICOS DE MIXAGEM SONORA EM PRODUCAO AUDIOVISUAL               "/>
    <x v="5"/>
    <x v="1"/>
    <x v="1"/>
    <x v="3"/>
    <n v="1.5383695934465831"/>
    <n v="6842"/>
    <n v="10525.524758361522"/>
  </r>
  <r>
    <x v="22"/>
    <s v="SUL                 "/>
    <s v="J5913800"/>
    <s v="DISTRIBUICAO CINEMATOGRAFICA DE VIDEO E DE PROGRAMA DE TELEVISAO "/>
    <x v="5"/>
    <x v="1"/>
    <x v="1"/>
    <x v="3"/>
    <n v="1.5383695934465831"/>
    <n v="2016"/>
    <n v="3101.3531003883113"/>
  </r>
  <r>
    <x v="22"/>
    <s v="SUL                 "/>
    <s v="J5914600"/>
    <s v="ATIVIDADES DE EXIBICAO CINEMATOGRAFICA                           "/>
    <x v="5"/>
    <x v="1"/>
    <x v="0"/>
    <x v="3"/>
    <n v="1.5383695934465831"/>
    <n v="200000"/>
    <n v="307673.9186893166"/>
  </r>
  <r>
    <x v="22"/>
    <s v="SUL                 "/>
    <s v="J5914600"/>
    <s v="ATIVIDADES DE EXIBICAO CINEMATOGRAFICA                           "/>
    <x v="5"/>
    <x v="1"/>
    <x v="0"/>
    <x v="3"/>
    <n v="1.5383695934465831"/>
    <n v="4800000"/>
    <n v="7384174.0485435985"/>
  </r>
  <r>
    <x v="22"/>
    <s v="SUL                 "/>
    <s v="J6010100"/>
    <s v="ATIVIDADES DE RADIO                                              "/>
    <x v="5"/>
    <x v="1"/>
    <x v="1"/>
    <x v="3"/>
    <n v="1.5383695934465831"/>
    <n v="177730"/>
    <n v="273414.42784326122"/>
  </r>
  <r>
    <x v="22"/>
    <s v="SUL                 "/>
    <s v="J6010100"/>
    <s v="ATIVIDADES DE RADIO                                              "/>
    <x v="5"/>
    <x v="1"/>
    <x v="1"/>
    <x v="3"/>
    <n v="1.5383695934465831"/>
    <n v="50000"/>
    <n v="76918.479672329151"/>
  </r>
  <r>
    <x v="22"/>
    <s v="SUL                 "/>
    <s v="J6010100"/>
    <s v="ATIVIDADES DE RADIO                                              "/>
    <x v="5"/>
    <x v="1"/>
    <x v="1"/>
    <x v="3"/>
    <n v="1.5383695934465831"/>
    <n v="51855"/>
    <n v="79772.155268172559"/>
  </r>
  <r>
    <x v="22"/>
    <s v="SUL                 "/>
    <s v="J6010100"/>
    <s v="ATIVIDADES DE RADIO                                              "/>
    <x v="5"/>
    <x v="1"/>
    <x v="1"/>
    <x v="3"/>
    <n v="1.5383695934465831"/>
    <n v="184205"/>
    <n v="283375.37096082786"/>
  </r>
  <r>
    <x v="22"/>
    <s v="SUL                 "/>
    <s v="J6010100"/>
    <s v="ATIVIDADES DE RADIO                                              "/>
    <x v="5"/>
    <x v="1"/>
    <x v="1"/>
    <x v="3"/>
    <n v="1.5383695934465831"/>
    <n v="10000"/>
    <n v="15383.695934465832"/>
  </r>
  <r>
    <x v="22"/>
    <s v="SUL                 "/>
    <s v="J6010100"/>
    <s v="ATIVIDADES DE RADIO                                              "/>
    <x v="5"/>
    <x v="1"/>
    <x v="1"/>
    <x v="3"/>
    <n v="1.5383695934465831"/>
    <n v="100479"/>
    <n v="154573.83837991921"/>
  </r>
  <r>
    <x v="22"/>
    <s v="SUL                 "/>
    <s v="J6021700"/>
    <s v="ATIVIDADES DE TELEVISAO ABERTA                                   "/>
    <x v="5"/>
    <x v="1"/>
    <x v="1"/>
    <x v="3"/>
    <n v="1.5383695934465831"/>
    <n v="135275"/>
    <n v="208102.94675348653"/>
  </r>
  <r>
    <x v="22"/>
    <s v="SUL                 "/>
    <s v="J6021700"/>
    <s v="ATIVIDADES DE TELEVISAO ABERTA                                   "/>
    <x v="5"/>
    <x v="1"/>
    <x v="1"/>
    <x v="3"/>
    <n v="1.5383695934465831"/>
    <n v="72000"/>
    <n v="110762.61072815399"/>
  </r>
  <r>
    <x v="22"/>
    <s v="SUL                 "/>
    <s v="J6021700"/>
    <s v="ATIVIDADES DE TELEVISAO ABERTA                                   "/>
    <x v="5"/>
    <x v="1"/>
    <x v="1"/>
    <x v="3"/>
    <n v="1.5383695934465831"/>
    <n v="24182"/>
    <n v="37200.853508725275"/>
  </r>
  <r>
    <x v="22"/>
    <s v="SUL                 "/>
    <s v="J6022501"/>
    <s v="PROGRAMADORAS                                                    "/>
    <x v="5"/>
    <x v="1"/>
    <x v="1"/>
    <x v="3"/>
    <n v="1.5383695934465831"/>
    <n v="14324"/>
    <n v="22035.606056528857"/>
  </r>
  <r>
    <x v="22"/>
    <s v="SUL                 "/>
    <s v="J6022501"/>
    <s v="PROGRAMADORAS                                                    "/>
    <x v="5"/>
    <x v="1"/>
    <x v="1"/>
    <x v="3"/>
    <n v="1.5383695934465831"/>
    <n v="148164"/>
    <n v="227930.99244341953"/>
  </r>
  <r>
    <x v="22"/>
    <s v="SUL                 "/>
    <s v="J6022501"/>
    <s v="PROGRAMADORAS                                                    "/>
    <x v="5"/>
    <x v="1"/>
    <x v="1"/>
    <x v="3"/>
    <n v="1.5383695934465831"/>
    <n v="47787"/>
    <n v="73514.06776203186"/>
  </r>
  <r>
    <x v="22"/>
    <s v="SUL                 "/>
    <s v="R9001902"/>
    <s v="PRODUCAO MUSICAL                                                 "/>
    <x v="4"/>
    <x v="1"/>
    <x v="1"/>
    <x v="3"/>
    <n v="1.5383695934465831"/>
    <n v="24443"/>
    <n v="37602.367972614833"/>
  </r>
  <r>
    <x v="22"/>
    <s v="SUL                 "/>
    <s v="R9001906"/>
    <s v="ATIVIDADES DE SONORIZACAO E DE ILUMINACAO                        "/>
    <x v="4"/>
    <x v="1"/>
    <x v="1"/>
    <x v="3"/>
    <n v="1.5383695934465831"/>
    <n v="165600"/>
    <n v="254754.00467475416"/>
  </r>
  <r>
    <x v="22"/>
    <s v="SUL                 "/>
    <s v="R9001906"/>
    <s v="ATIVIDADES DE SONORIZACAO E DE ILUMINACAO                        "/>
    <x v="4"/>
    <x v="1"/>
    <x v="1"/>
    <x v="3"/>
    <n v="1.5383695934465831"/>
    <n v="175000"/>
    <n v="269214.67885315203"/>
  </r>
  <r>
    <x v="22"/>
    <s v="SUL                 "/>
    <s v="R9001906"/>
    <s v="ATIVIDADES DE SONORIZACAO E DE ILUMINACAO                        "/>
    <x v="4"/>
    <x v="1"/>
    <x v="1"/>
    <x v="3"/>
    <n v="1.5383695934465831"/>
    <n v="179647"/>
    <n v="276363.48235389829"/>
  </r>
  <r>
    <x v="22"/>
    <s v="SUL                 "/>
    <s v="R9001906"/>
    <s v="ATIVIDADES DE SONORIZACAO E DE ILUMINACAO                        "/>
    <x v="4"/>
    <x v="1"/>
    <x v="1"/>
    <x v="3"/>
    <n v="1.5383695934465831"/>
    <n v="4220"/>
    <n v="6491.9196843445807"/>
  </r>
  <r>
    <x v="22"/>
    <s v="SUL                 "/>
    <s v="R9001906"/>
    <s v="ATIVIDADES DE SONORIZACAO E DE ILUMINACAO                        "/>
    <x v="4"/>
    <x v="1"/>
    <x v="1"/>
    <x v="3"/>
    <n v="1.5383695934465831"/>
    <n v="6632"/>
    <n v="10202.467143737738"/>
  </r>
  <r>
    <x v="22"/>
    <s v="SUL                 "/>
    <s v="R9001906"/>
    <s v="ATIVIDADES DE SONORIZACAO E DE ILUMINACAO                        "/>
    <x v="4"/>
    <x v="1"/>
    <x v="1"/>
    <x v="3"/>
    <n v="1.5383695934465831"/>
    <n v="140864"/>
    <n v="216700.89441125948"/>
  </r>
  <r>
    <x v="22"/>
    <s v="SUL                 "/>
    <s v="R9001999"/>
    <s v="ARTE CENICA ESPETAC ATIVI COMPLEMENTARES NAO ESPECI ANTERIOR     "/>
    <x v="4"/>
    <x v="1"/>
    <x v="1"/>
    <x v="3"/>
    <n v="1.5383695934465831"/>
    <n v="5995"/>
    <n v="9222.5257127122659"/>
  </r>
  <r>
    <x v="22"/>
    <s v="SUL                 "/>
    <s v="R9001999"/>
    <s v="ARTE CENICA ESPETAC ATIVI COMPLEMENTARES NAO ESPECI ANTERIOR     "/>
    <x v="4"/>
    <x v="1"/>
    <x v="1"/>
    <x v="3"/>
    <n v="1.5383695934465831"/>
    <n v="11601"/>
    <n v="17846.62565357381"/>
  </r>
  <r>
    <x v="22"/>
    <s v="SUL                 "/>
    <s v="R9102302"/>
    <s v="RESTAURACAO E CONSERVACAO DE LUGARES E PREDIOS HISTORICOS        "/>
    <x v="1"/>
    <x v="0"/>
    <x v="0"/>
    <x v="3"/>
    <n v="1.5383695934465831"/>
    <n v="300000"/>
    <n v="461510.87803397491"/>
  </r>
  <r>
    <x v="23"/>
    <s v="NORDESTE            "/>
    <s v="G4761001"/>
    <s v="COMERCIO VAREJISTA DE LIVROS                                     "/>
    <x v="2"/>
    <x v="1"/>
    <x v="1"/>
    <x v="3"/>
    <n v="1.5383695934465831"/>
    <n v="28248"/>
    <n v="43455.86427567908"/>
  </r>
  <r>
    <x v="23"/>
    <s v="NORDESTE            "/>
    <s v="J5920100"/>
    <s v="ATIVIDADES DE GRAVACAO DE SOM E DE EDICAO DE MUSICA              "/>
    <x v="3"/>
    <x v="1"/>
    <x v="1"/>
    <x v="3"/>
    <n v="1.5383695934465831"/>
    <n v="12316"/>
    <n v="18946.559912888119"/>
  </r>
  <r>
    <x v="23"/>
    <s v="NORDESTE            "/>
    <s v="J6010100"/>
    <s v="ATIVIDADES DE RADIO                                              "/>
    <x v="5"/>
    <x v="1"/>
    <x v="1"/>
    <x v="3"/>
    <n v="1.5383695934465831"/>
    <n v="32145"/>
    <n v="49450.890581340413"/>
  </r>
  <r>
    <x v="23"/>
    <s v="NORDESTE            "/>
    <s v="J6021700"/>
    <s v="ATIVIDADES DE TELEVISAO ABERTA                                   "/>
    <x v="5"/>
    <x v="1"/>
    <x v="1"/>
    <x v="3"/>
    <n v="1.5383695934465831"/>
    <n v="130000"/>
    <n v="199988.0471480558"/>
  </r>
  <r>
    <x v="23"/>
    <s v="NORDESTE            "/>
    <s v="R9001902"/>
    <s v="PRODUCAO MUSICAL                                                 "/>
    <x v="4"/>
    <x v="1"/>
    <x v="1"/>
    <x v="3"/>
    <n v="1.5383695934465831"/>
    <n v="38964"/>
    <n v="59941.032839052663"/>
  </r>
  <r>
    <x v="23"/>
    <s v="NORDESTE            "/>
    <s v="R9102300"/>
    <s v="ATV MUSEUS EXPLOR REST ART CONSERV LUGAR PRED HIST ATRCAO SIMIL  "/>
    <x v="1"/>
    <x v="0"/>
    <x v="0"/>
    <x v="3"/>
    <n v="1.5383695934465831"/>
    <n v="300000"/>
    <n v="461510.87803397491"/>
  </r>
  <r>
    <x v="24"/>
    <s v="SUDESTE             "/>
    <s v="C1811301"/>
    <s v="IMPRESSAO DE JORNAIS                                             "/>
    <x v="0"/>
    <x v="1"/>
    <x v="1"/>
    <x v="3"/>
    <n v="1.5383695934465831"/>
    <n v="47000"/>
    <n v="72303.370891989398"/>
  </r>
  <r>
    <x v="24"/>
    <s v="SUDESTE             "/>
    <s v="C1811301"/>
    <s v="IMPRESSAO DE JORNAIS                                             "/>
    <x v="0"/>
    <x v="1"/>
    <x v="1"/>
    <x v="3"/>
    <n v="1.5383695934465831"/>
    <n v="24423"/>
    <n v="37571.600580745901"/>
  </r>
  <r>
    <x v="24"/>
    <s v="SUDESTE             "/>
    <s v="C1811301"/>
    <s v="IMPRESSAO DE JORNAIS                                             "/>
    <x v="0"/>
    <x v="1"/>
    <x v="1"/>
    <x v="3"/>
    <n v="1.5383695934465831"/>
    <n v="7377"/>
    <n v="11348.552490855443"/>
  </r>
  <r>
    <x v="24"/>
    <s v="SUDESTE             "/>
    <s v="C1811301"/>
    <s v="IMPRESSAO DE JORNAIS                                             "/>
    <x v="0"/>
    <x v="1"/>
    <x v="1"/>
    <x v="3"/>
    <n v="1.5383695934465831"/>
    <n v="2480"/>
    <n v="3815.1565917475259"/>
  </r>
  <r>
    <x v="24"/>
    <s v="SUDESTE             "/>
    <s v="C1811302"/>
    <s v="IMPRESSAO DE LIVROS, REVISTAS E OUTRAS PUBLICACOES PERIODICAS    "/>
    <x v="0"/>
    <x v="1"/>
    <x v="1"/>
    <x v="3"/>
    <n v="1.5383695934465831"/>
    <n v="173748"/>
    <n v="267288.64012215694"/>
  </r>
  <r>
    <x v="24"/>
    <s v="SUDESTE             "/>
    <s v="C1811302"/>
    <s v="IMPRESSAO DE LIVROS, REVISTAS E OUTRAS PUBLICACOES PERIODICAS    "/>
    <x v="0"/>
    <x v="1"/>
    <x v="1"/>
    <x v="3"/>
    <n v="1.5383695934465831"/>
    <n v="353738"/>
    <n v="544179.7832466074"/>
  </r>
  <r>
    <x v="24"/>
    <s v="SUDESTE             "/>
    <s v="C1811302"/>
    <s v="IMPRESSAO DE LIVROS, REVISTAS E OUTRAS PUBLICACOES PERIODICAS    "/>
    <x v="0"/>
    <x v="1"/>
    <x v="1"/>
    <x v="3"/>
    <n v="1.5383695934465831"/>
    <n v="2250000"/>
    <n v="3461331.5852548121"/>
  </r>
  <r>
    <x v="24"/>
    <s v="SUDESTE             "/>
    <s v="C1811302"/>
    <s v="IMPRESSAO DE LIVROS, REVISTAS E OUTRAS PUBLICACOES PERIODICAS    "/>
    <x v="0"/>
    <x v="1"/>
    <x v="1"/>
    <x v="3"/>
    <n v="1.5383695934465831"/>
    <n v="1855000"/>
    <n v="2853675.5958434115"/>
  </r>
  <r>
    <x v="24"/>
    <s v="SUDESTE             "/>
    <s v="C1811302"/>
    <s v="IMPRESSAO DE LIVROS, REVISTAS E OUTRAS PUBLICACOES PERIODICAS    "/>
    <x v="0"/>
    <x v="1"/>
    <x v="1"/>
    <x v="3"/>
    <n v="1.5383695934465831"/>
    <n v="665522"/>
    <n v="1023818.8085697569"/>
  </r>
  <r>
    <x v="24"/>
    <s v="SUDESTE             "/>
    <s v="C1811302"/>
    <s v="IMPRESSAO DE LIVROS, REVISTAS E OUTRAS PUBLICACOES PERIODICAS    "/>
    <x v="0"/>
    <x v="1"/>
    <x v="1"/>
    <x v="3"/>
    <n v="1.5383695934465831"/>
    <n v="1283154"/>
    <n v="1973965.0973093568"/>
  </r>
  <r>
    <x v="24"/>
    <s v="SUDESTE             "/>
    <s v="C1811302"/>
    <s v="IMPRESSAO DE LIVROS, REVISTAS E OUTRAS PUBLICACOES PERIODICAS    "/>
    <x v="0"/>
    <x v="1"/>
    <x v="1"/>
    <x v="3"/>
    <n v="1.5383695934465831"/>
    <n v="368500"/>
    <n v="566889.19518506585"/>
  </r>
  <r>
    <x v="24"/>
    <s v="SUDESTE             "/>
    <s v="C1811302"/>
    <s v="IMPRESSAO DE LIVROS, REVISTAS E OUTRAS PUBLICACOES PERIODICAS    "/>
    <x v="0"/>
    <x v="1"/>
    <x v="1"/>
    <x v="3"/>
    <n v="1.5383695934465831"/>
    <n v="427053"/>
    <n v="656965.34999014367"/>
  </r>
  <r>
    <x v="24"/>
    <s v="SUDESTE             "/>
    <s v="C1811302"/>
    <s v="IMPRESSAO DE LIVROS, REVISTAS E OUTRAS PUBLICACOES PERIODICAS    "/>
    <x v="0"/>
    <x v="1"/>
    <x v="1"/>
    <x v="3"/>
    <n v="1.5383695934465831"/>
    <n v="1414953"/>
    <n v="2176720.6713560233"/>
  </r>
  <r>
    <x v="24"/>
    <s v="SUDESTE             "/>
    <s v="C1811302"/>
    <s v="IMPRESSAO DE LIVROS, REVISTAS E OUTRAS PUBLICACOES PERIODICAS    "/>
    <x v="0"/>
    <x v="1"/>
    <x v="1"/>
    <x v="3"/>
    <n v="1.5383695934465831"/>
    <n v="410461"/>
    <n v="631440.72169567796"/>
  </r>
  <r>
    <x v="24"/>
    <s v="SUDESTE             "/>
    <s v="C1811302"/>
    <s v="IMPRESSAO DE LIVROS, REVISTAS E OUTRAS PUBLICACOES PERIODICAS    "/>
    <x v="0"/>
    <x v="1"/>
    <x v="1"/>
    <x v="3"/>
    <n v="1.5383695934465831"/>
    <n v="33331"/>
    <n v="51275.396919168059"/>
  </r>
  <r>
    <x v="24"/>
    <s v="SUDESTE             "/>
    <s v="C1811302"/>
    <s v="IMPRESSAO DE LIVROS, REVISTAS E OUTRAS PUBLICACOES PERIODICAS    "/>
    <x v="0"/>
    <x v="1"/>
    <x v="1"/>
    <x v="3"/>
    <n v="1.5383695934465831"/>
    <n v="641735"/>
    <n v="987225.61105044303"/>
  </r>
  <r>
    <x v="24"/>
    <s v="SUDESTE             "/>
    <s v="C3220500"/>
    <s v="FABRICACAO DE INSTRUMENTOS MUSICAIS, PECAS E ACESSORIOS          "/>
    <x v="3"/>
    <x v="1"/>
    <x v="1"/>
    <x v="3"/>
    <n v="1.5383695934465831"/>
    <n v="24156"/>
    <n v="37160.85589929566"/>
  </r>
  <r>
    <x v="24"/>
    <s v="SUDESTE             "/>
    <s v="C3220500"/>
    <s v="FABRICACAO DE INSTRUMENTOS MUSICAIS, PECAS E ACESSORIOS          "/>
    <x v="3"/>
    <x v="1"/>
    <x v="1"/>
    <x v="3"/>
    <n v="1.5383695934465831"/>
    <n v="760000"/>
    <n v="1169160.8910194032"/>
  </r>
  <r>
    <x v="24"/>
    <s v="SUDESTE             "/>
    <s v="C3220500"/>
    <s v="FABRICACAO DE INSTRUMENTOS MUSICAIS, PECAS E ACESSORIOS          "/>
    <x v="3"/>
    <x v="1"/>
    <x v="1"/>
    <x v="3"/>
    <n v="1.5383695934465831"/>
    <n v="269000"/>
    <n v="413821.42063713085"/>
  </r>
  <r>
    <x v="24"/>
    <s v="SUDESTE             "/>
    <s v="C3220500"/>
    <s v="FABRICACAO DE INSTRUMENTOS MUSICAIS, PECAS E ACESSORIOS          "/>
    <x v="3"/>
    <x v="1"/>
    <x v="1"/>
    <x v="3"/>
    <n v="1.5383695934465831"/>
    <n v="345800"/>
    <n v="531968.20541382849"/>
  </r>
  <r>
    <x v="24"/>
    <s v="SUDESTE             "/>
    <s v="C3220500"/>
    <s v="FABRICACAO DE INSTRUMENTOS MUSICAIS, PECAS E ACESSORIOS          "/>
    <x v="3"/>
    <x v="1"/>
    <x v="1"/>
    <x v="3"/>
    <n v="1.5383695934465831"/>
    <n v="38676"/>
    <n v="59497.982396140047"/>
  </r>
  <r>
    <x v="24"/>
    <s v="SUDESTE             "/>
    <s v="C3220500"/>
    <s v="FABRICACAO DE INSTRUMENTOS MUSICAIS, PECAS E ACESSORIOS          "/>
    <x v="3"/>
    <x v="1"/>
    <x v="1"/>
    <x v="3"/>
    <n v="1.5383695934465831"/>
    <n v="36510"/>
    <n v="56165.873856734746"/>
  </r>
  <r>
    <x v="24"/>
    <s v="SUDESTE             "/>
    <s v="C3220500"/>
    <s v="FABRICACAO DE INSTRUMENTOS MUSICAIS, PECAS E ACESSORIOS          "/>
    <x v="3"/>
    <x v="1"/>
    <x v="1"/>
    <x v="3"/>
    <n v="1.5383695934465831"/>
    <n v="118443"/>
    <n v="182209.10975659365"/>
  </r>
  <r>
    <x v="24"/>
    <s v="SUDESTE             "/>
    <s v="C3240001"/>
    <s v="FABRICACAO DE JOGOS ELETRONICOS                                  "/>
    <x v="7"/>
    <x v="1"/>
    <x v="1"/>
    <x v="3"/>
    <n v="1.5383695934465831"/>
    <n v="45158"/>
    <n v="69469.694100860797"/>
  </r>
  <r>
    <x v="24"/>
    <s v="SUDESTE             "/>
    <s v="C3240001"/>
    <s v="FABRICACAO DE JOGOS ELETRONICOS                                  "/>
    <x v="7"/>
    <x v="1"/>
    <x v="1"/>
    <x v="3"/>
    <n v="1.5383695934465831"/>
    <n v="22218"/>
    <n v="34179.495627196186"/>
  </r>
  <r>
    <x v="24"/>
    <s v="SUDESTE             "/>
    <s v="C3240001"/>
    <s v="FABRICACAO DE JOGOS ELETRONICOS                                  "/>
    <x v="7"/>
    <x v="1"/>
    <x v="1"/>
    <x v="3"/>
    <n v="1.5383695934465831"/>
    <n v="1987"/>
    <n v="3056.7403821783605"/>
  </r>
  <r>
    <x v="24"/>
    <s v="SUDESTE             "/>
    <s v="C3240001"/>
    <s v="FABRICACAO DE JOGOS ELETRONICOS                                  "/>
    <x v="7"/>
    <x v="1"/>
    <x v="1"/>
    <x v="3"/>
    <n v="1.5383695934465831"/>
    <n v="15952"/>
    <n v="24540.071754659893"/>
  </r>
  <r>
    <x v="24"/>
    <s v="SUDESTE             "/>
    <s v="G4647802"/>
    <s v="COMERCIO ATACADISTA DE LIVROS, JORNAIS E OUTRAS PUBLICACOES      "/>
    <x v="2"/>
    <x v="1"/>
    <x v="1"/>
    <x v="3"/>
    <n v="1.5383695934465831"/>
    <n v="49922"/>
    <n v="76798.486844040322"/>
  </r>
  <r>
    <x v="24"/>
    <s v="SUDESTE             "/>
    <s v="G4647802"/>
    <s v="COMERCIO ATACADISTA DE LIVROS, JORNAIS E OUTRAS PUBLICACOES      "/>
    <x v="2"/>
    <x v="1"/>
    <x v="1"/>
    <x v="3"/>
    <n v="1.5383695934465831"/>
    <n v="624067"/>
    <n v="960045.69707342878"/>
  </r>
  <r>
    <x v="24"/>
    <s v="SUDESTE             "/>
    <s v="G4647802"/>
    <s v="COMERCIO ATACADISTA DE LIVROS, JORNAIS E OUTRAS PUBLICACOES      "/>
    <x v="2"/>
    <x v="1"/>
    <x v="1"/>
    <x v="3"/>
    <n v="1.5383695934465831"/>
    <n v="574911"/>
    <n v="884425.60133796849"/>
  </r>
  <r>
    <x v="24"/>
    <s v="SUDESTE             "/>
    <s v="G4647802"/>
    <s v="COMERCIO ATACADISTA DE LIVROS, JORNAIS E OUTRAS PUBLICACOES      "/>
    <x v="2"/>
    <x v="1"/>
    <x v="1"/>
    <x v="3"/>
    <n v="1.5383695934465831"/>
    <n v="10000"/>
    <n v="15383.695934465832"/>
  </r>
  <r>
    <x v="24"/>
    <s v="SUDESTE             "/>
    <s v="G4647802"/>
    <s v="COMERCIO ATACADISTA DE LIVROS, JORNAIS E OUTRAS PUBLICACOES      "/>
    <x v="2"/>
    <x v="1"/>
    <x v="1"/>
    <x v="3"/>
    <n v="1.5383695934465831"/>
    <n v="4867"/>
    <n v="7487.2448113045202"/>
  </r>
  <r>
    <x v="24"/>
    <s v="SUDESTE             "/>
    <s v="G4647802"/>
    <s v="COMERCIO ATACADISTA DE LIVROS, JORNAIS E OUTRAS PUBLICACOES      "/>
    <x v="2"/>
    <x v="1"/>
    <x v="1"/>
    <x v="3"/>
    <n v="1.5383695934465831"/>
    <n v="770782"/>
    <n v="1185747.5919759441"/>
  </r>
  <r>
    <x v="24"/>
    <s v="SUDESTE             "/>
    <s v="G4649407"/>
    <s v="COMERCIO ATACADISTA DE FILMES, CDS, DVDS, FITAS E DISCOS         "/>
    <x v="0"/>
    <x v="1"/>
    <x v="1"/>
    <x v="3"/>
    <n v="1.5383695934465831"/>
    <n v="265545"/>
    <n v="408506.35369177291"/>
  </r>
  <r>
    <x v="24"/>
    <s v="SUDESTE             "/>
    <s v="G4649407"/>
    <s v="COMERCIO ATACADISTA DE FILMES, CDS, DVDS, FITAS E DISCOS         "/>
    <x v="0"/>
    <x v="1"/>
    <x v="1"/>
    <x v="3"/>
    <n v="1.5383695934465831"/>
    <n v="183911"/>
    <n v="282923.09030035452"/>
  </r>
  <r>
    <x v="24"/>
    <s v="SUDESTE             "/>
    <s v="G4649407"/>
    <s v="COMERCIO ATACADISTA DE FILMES, CDS, DVDS, FITAS E DISCOS         "/>
    <x v="0"/>
    <x v="1"/>
    <x v="1"/>
    <x v="3"/>
    <n v="1.5383695934465831"/>
    <n v="41109"/>
    <n v="63240.83561699558"/>
  </r>
  <r>
    <x v="24"/>
    <s v="SUDESTE             "/>
    <s v="G4649407"/>
    <s v="COMERCIO ATACADISTA DE FILMES, CDS, DVDS, FITAS E DISCOS         "/>
    <x v="0"/>
    <x v="1"/>
    <x v="1"/>
    <x v="3"/>
    <n v="1.5383695934465831"/>
    <n v="155242"/>
    <n v="238819.57242583446"/>
  </r>
  <r>
    <x v="24"/>
    <s v="SUDESTE             "/>
    <s v="G4756300"/>
    <s v="COM VAREJISTA ESPECIALIZADO DE INSTRUMENTOS MUSICAIS E ACESSORIO "/>
    <x v="3"/>
    <x v="1"/>
    <x v="1"/>
    <x v="3"/>
    <n v="1.5383695934465831"/>
    <n v="64737"/>
    <n v="99589.432370951443"/>
  </r>
  <r>
    <x v="24"/>
    <s v="SUDESTE             "/>
    <s v="G4756300"/>
    <s v="COM VAREJISTA ESPECIALIZADO DE INSTRUMENTOS MUSICAIS E ACESSORIO "/>
    <x v="3"/>
    <x v="1"/>
    <x v="1"/>
    <x v="3"/>
    <n v="1.5383695934465831"/>
    <n v="29046"/>
    <n v="44683.483211249455"/>
  </r>
  <r>
    <x v="24"/>
    <s v="SUDESTE             "/>
    <s v="G4756300"/>
    <s v="COM VAREJISTA ESPECIALIZADO DE INSTRUMENTOS MUSICAIS E ACESSORIO "/>
    <x v="3"/>
    <x v="1"/>
    <x v="1"/>
    <x v="3"/>
    <n v="1.5383695934465831"/>
    <n v="112500"/>
    <n v="173066.57926274059"/>
  </r>
  <r>
    <x v="24"/>
    <s v="SUDESTE             "/>
    <s v="G4756300"/>
    <s v="COM VAREJISTA ESPECIALIZADO DE INSTRUMENTOS MUSICAIS E ACESSORIO "/>
    <x v="3"/>
    <x v="1"/>
    <x v="1"/>
    <x v="3"/>
    <n v="1.5383695934465831"/>
    <n v="394137"/>
    <n v="606328.37645225588"/>
  </r>
  <r>
    <x v="24"/>
    <s v="SUDESTE             "/>
    <s v="G4756300"/>
    <s v="COM VAREJISTA ESPECIALIZADO DE INSTRUMENTOS MUSICAIS E ACESSORIO "/>
    <x v="3"/>
    <x v="1"/>
    <x v="1"/>
    <x v="3"/>
    <n v="1.5383695934465831"/>
    <n v="50630"/>
    <n v="77887.652516200498"/>
  </r>
  <r>
    <x v="24"/>
    <s v="SUDESTE             "/>
    <s v="G4756300"/>
    <s v="COM VAREJISTA ESPECIALIZADO DE INSTRUMENTOS MUSICAIS E ACESSORIO "/>
    <x v="3"/>
    <x v="1"/>
    <x v="1"/>
    <x v="3"/>
    <n v="1.5383695934465831"/>
    <n v="20000"/>
    <n v="30767.391868931663"/>
  </r>
  <r>
    <x v="24"/>
    <s v="SUDESTE             "/>
    <s v="G4756300"/>
    <s v="COM VAREJISTA ESPECIALIZADO DE INSTRUMENTOS MUSICAIS E ACESSORIO "/>
    <x v="3"/>
    <x v="1"/>
    <x v="1"/>
    <x v="3"/>
    <n v="1.5383695934465831"/>
    <n v="86040"/>
    <n v="132361.31982014401"/>
  </r>
  <r>
    <x v="24"/>
    <s v="SUDESTE             "/>
    <s v="G4756300"/>
    <s v="COM VAREJISTA ESPECIALIZADO DE INSTRUMENTOS MUSICAIS E ACESSORIO "/>
    <x v="3"/>
    <x v="1"/>
    <x v="1"/>
    <x v="3"/>
    <n v="1.5383695934465831"/>
    <n v="275117"/>
    <n v="423231.62744024361"/>
  </r>
  <r>
    <x v="24"/>
    <s v="SUDESTE             "/>
    <s v="G4761001"/>
    <s v="COMERCIO VAREJISTA DE LIVROS                                     "/>
    <x v="2"/>
    <x v="1"/>
    <x v="1"/>
    <x v="3"/>
    <n v="1.5383695934465831"/>
    <n v="260117"/>
    <n v="400156.08353854483"/>
  </r>
  <r>
    <x v="24"/>
    <s v="SUDESTE             "/>
    <s v="G4761001"/>
    <s v="COMERCIO VAREJISTA DE LIVROS                                     "/>
    <x v="2"/>
    <x v="1"/>
    <x v="1"/>
    <x v="3"/>
    <n v="1.5383695934465831"/>
    <n v="700000"/>
    <n v="1076858.7154126081"/>
  </r>
  <r>
    <x v="24"/>
    <s v="SUDESTE             "/>
    <s v="G4761001"/>
    <s v="COMERCIO VAREJISTA DE LIVROS                                     "/>
    <x v="2"/>
    <x v="1"/>
    <x v="0"/>
    <x v="3"/>
    <n v="1.5383695934465831"/>
    <n v="27998261"/>
    <n v="43071673.391781323"/>
  </r>
  <r>
    <x v="24"/>
    <s v="SUDESTE             "/>
    <s v="G4761001"/>
    <s v="COMERCIO VAREJISTA DE LIVROS                                     "/>
    <x v="2"/>
    <x v="1"/>
    <x v="0"/>
    <x v="3"/>
    <n v="1.5383695934465831"/>
    <n v="615636"/>
    <n v="947075.70303108066"/>
  </r>
  <r>
    <x v="24"/>
    <s v="SUDESTE             "/>
    <s v="G4761001"/>
    <s v="COMERCIO VAREJISTA DE LIVROS                                     "/>
    <x v="2"/>
    <x v="1"/>
    <x v="0"/>
    <x v="3"/>
    <n v="1.5383695934465831"/>
    <n v="12800000"/>
    <n v="19691130.796116263"/>
  </r>
  <r>
    <x v="24"/>
    <s v="SUDESTE             "/>
    <s v="G4761001"/>
    <s v="COMERCIO VAREJISTA DE LIVROS                                     "/>
    <x v="2"/>
    <x v="1"/>
    <x v="1"/>
    <x v="3"/>
    <n v="1.5383695934465831"/>
    <n v="96676"/>
    <n v="148723.41881604187"/>
  </r>
  <r>
    <x v="24"/>
    <s v="SUDESTE             "/>
    <s v="G4761001"/>
    <s v="COMERCIO VAREJISTA DE LIVROS                                     "/>
    <x v="2"/>
    <x v="1"/>
    <x v="1"/>
    <x v="3"/>
    <n v="1.5383695934465831"/>
    <n v="63000"/>
    <n v="96917.284387134729"/>
  </r>
  <r>
    <x v="24"/>
    <s v="SUDESTE             "/>
    <s v="G4761001"/>
    <s v="COMERCIO VAREJISTA DE LIVROS                                     "/>
    <x v="2"/>
    <x v="1"/>
    <x v="1"/>
    <x v="3"/>
    <n v="1.5383695934465831"/>
    <n v="878513"/>
    <n v="1351477.6866475381"/>
  </r>
  <r>
    <x v="24"/>
    <s v="SUDESTE             "/>
    <s v="G4761001"/>
    <s v="COMERCIO VAREJISTA DE LIVROS                                     "/>
    <x v="2"/>
    <x v="1"/>
    <x v="1"/>
    <x v="3"/>
    <n v="1.5383695934465831"/>
    <n v="17742"/>
    <n v="27293.753326929276"/>
  </r>
  <r>
    <x v="24"/>
    <s v="SUDESTE             "/>
    <s v="G4761001"/>
    <s v="COMERCIO VAREJISTA DE LIVROS                                     "/>
    <x v="2"/>
    <x v="1"/>
    <x v="0"/>
    <x v="3"/>
    <n v="1.5383695934465831"/>
    <n v="6100173"/>
    <n v="9384320.6579638235"/>
  </r>
  <r>
    <x v="24"/>
    <s v="SUDESTE             "/>
    <s v="G4761001"/>
    <s v="COMERCIO VAREJISTA DE LIVROS                                     "/>
    <x v="2"/>
    <x v="1"/>
    <x v="1"/>
    <x v="3"/>
    <n v="1.5383695934465831"/>
    <n v="242916"/>
    <n v="373694.5881616702"/>
  </r>
  <r>
    <x v="24"/>
    <s v="SUDESTE             "/>
    <s v="G4761001"/>
    <s v="COMERCIO VAREJISTA DE LIVROS                                     "/>
    <x v="2"/>
    <x v="1"/>
    <x v="1"/>
    <x v="3"/>
    <n v="1.5383695934465831"/>
    <n v="52005"/>
    <n v="80002.910707189556"/>
  </r>
  <r>
    <x v="24"/>
    <s v="SUDESTE             "/>
    <s v="G4761001"/>
    <s v="COMERCIO VAREJISTA DE LIVROS                                     "/>
    <x v="2"/>
    <x v="1"/>
    <x v="1"/>
    <x v="3"/>
    <n v="1.5383695934465831"/>
    <n v="666398"/>
    <n v="1025166.4203336161"/>
  </r>
  <r>
    <x v="24"/>
    <s v="SUDESTE             "/>
    <s v="G4761002"/>
    <s v="COMERCIO VAREJISTA DE JORNAIS E REVISTAS                         "/>
    <x v="2"/>
    <x v="1"/>
    <x v="1"/>
    <x v="3"/>
    <n v="1.5383695934465831"/>
    <n v="10947"/>
    <n v="16840.531939459746"/>
  </r>
  <r>
    <x v="24"/>
    <s v="SUDESTE             "/>
    <s v="G4761002"/>
    <s v="COMERCIO VAREJISTA DE JORNAIS E REVISTAS                         "/>
    <x v="2"/>
    <x v="1"/>
    <x v="1"/>
    <x v="3"/>
    <n v="1.5383695934465831"/>
    <n v="107249"/>
    <n v="164988.6005275526"/>
  </r>
  <r>
    <x v="24"/>
    <s v="SUDESTE             "/>
    <s v="G4761002"/>
    <s v="COMERCIO VAREJISTA DE JORNAIS E REVISTAS                         "/>
    <x v="2"/>
    <x v="1"/>
    <x v="1"/>
    <x v="3"/>
    <n v="1.5383695934465831"/>
    <n v="17401"/>
    <n v="26769.169295563992"/>
  </r>
  <r>
    <x v="24"/>
    <s v="SUDESTE             "/>
    <s v="G4761002"/>
    <s v="COMERCIO VAREJISTA DE JORNAIS E REVISTAS                         "/>
    <x v="2"/>
    <x v="1"/>
    <x v="1"/>
    <x v="3"/>
    <n v="1.5383695934465831"/>
    <n v="95907"/>
    <n v="147540.41259868143"/>
  </r>
  <r>
    <x v="24"/>
    <s v="SUDESTE             "/>
    <s v="G4761002"/>
    <s v="COMERCIO VAREJISTA DE JORNAIS E REVISTAS                         "/>
    <x v="2"/>
    <x v="1"/>
    <x v="1"/>
    <x v="3"/>
    <n v="1.5383695934465831"/>
    <n v="174488"/>
    <n v="268427.0336213074"/>
  </r>
  <r>
    <x v="24"/>
    <s v="SUDESTE             "/>
    <s v="G4762800"/>
    <s v="COMERCIO VAREJISTA DE DISCOS, CDS, DVDS E FITAS                  "/>
    <x v="3"/>
    <x v="1"/>
    <x v="1"/>
    <x v="3"/>
    <n v="1.5383695934465831"/>
    <n v="64287"/>
    <n v="98897.166053900481"/>
  </r>
  <r>
    <x v="24"/>
    <s v="SUDESTE             "/>
    <s v="G4762800"/>
    <s v="COMERCIO VAREJISTA DE DISCOS, CDS, DVDS E FITAS                  "/>
    <x v="3"/>
    <x v="1"/>
    <x v="1"/>
    <x v="3"/>
    <n v="1.5383695934465831"/>
    <n v="130339"/>
    <n v="200509.55444023421"/>
  </r>
  <r>
    <x v="24"/>
    <s v="SUDESTE             "/>
    <s v="G4762800"/>
    <s v="COMERCIO VAREJISTA DE DISCOS, CDS, DVDS E FITAS                  "/>
    <x v="3"/>
    <x v="1"/>
    <x v="1"/>
    <x v="3"/>
    <n v="1.5383695934465831"/>
    <n v="105249"/>
    <n v="161911.86134065941"/>
  </r>
  <r>
    <x v="24"/>
    <s v="SUDESTE             "/>
    <s v="G4762800"/>
    <s v="COMERCIO VAREJISTA DE DISCOS, CDS, DVDS E FITAS                  "/>
    <x v="3"/>
    <x v="1"/>
    <x v="1"/>
    <x v="3"/>
    <n v="1.5383695934465831"/>
    <n v="10000"/>
    <n v="15383.695934465832"/>
  </r>
  <r>
    <x v="24"/>
    <s v="SUDESTE             "/>
    <s v="G4762800"/>
    <s v="COMERCIO VAREJISTA DE DISCOS, CDS, DVDS E FITAS                  "/>
    <x v="3"/>
    <x v="1"/>
    <x v="1"/>
    <x v="3"/>
    <n v="1.5383695934465831"/>
    <n v="5358"/>
    <n v="8242.5842816867917"/>
  </r>
  <r>
    <x v="24"/>
    <s v="SUDESTE             "/>
    <s v="G4762800"/>
    <s v="COMERCIO VAREJISTA DE DISCOS, CDS, DVDS E FITAS                  "/>
    <x v="3"/>
    <x v="1"/>
    <x v="1"/>
    <x v="3"/>
    <n v="1.5383695934465831"/>
    <n v="50353"/>
    <n v="77461.524138815803"/>
  </r>
  <r>
    <x v="24"/>
    <s v="SUDESTE             "/>
    <s v="J5811500"/>
    <s v="EDICAO DE LIVROS                                                 "/>
    <x v="2"/>
    <x v="1"/>
    <x v="1"/>
    <x v="3"/>
    <n v="1.5383695934465831"/>
    <n v="2000000"/>
    <n v="3076739.186893166"/>
  </r>
  <r>
    <x v="24"/>
    <s v="SUDESTE             "/>
    <s v="J5811500"/>
    <s v="EDICAO DE LIVROS                                                 "/>
    <x v="2"/>
    <x v="1"/>
    <x v="1"/>
    <x v="3"/>
    <n v="1.5383695934465831"/>
    <n v="268877"/>
    <n v="413632.20117713691"/>
  </r>
  <r>
    <x v="24"/>
    <s v="SUDESTE             "/>
    <s v="J5811500"/>
    <s v="EDICAO DE LIVROS                                                 "/>
    <x v="2"/>
    <x v="1"/>
    <x v="1"/>
    <x v="3"/>
    <n v="1.5383695934465831"/>
    <n v="6000000"/>
    <n v="9230217.5606794991"/>
  </r>
  <r>
    <x v="24"/>
    <s v="SUDESTE             "/>
    <s v="J5811500"/>
    <s v="EDICAO DE LIVROS                                                 "/>
    <x v="2"/>
    <x v="0"/>
    <x v="0"/>
    <x v="3"/>
    <n v="1.5383695934465831"/>
    <n v="135350"/>
    <n v="208218.32447299501"/>
  </r>
  <r>
    <x v="24"/>
    <s v="SUDESTE             "/>
    <s v="J5811500"/>
    <s v="EDICAO DE LIVROS                                                 "/>
    <x v="2"/>
    <x v="1"/>
    <x v="1"/>
    <x v="3"/>
    <n v="1.5383695934465831"/>
    <n v="683462"/>
    <n v="1051417.1590761885"/>
  </r>
  <r>
    <x v="24"/>
    <s v="SUDESTE             "/>
    <s v="J5811500"/>
    <s v="EDICAO DE LIVROS                                                 "/>
    <x v="2"/>
    <x v="1"/>
    <x v="1"/>
    <x v="3"/>
    <n v="1.5383695934465831"/>
    <n v="8000000"/>
    <n v="12306956.747572664"/>
  </r>
  <r>
    <x v="24"/>
    <s v="SUDESTE             "/>
    <s v="J5811500"/>
    <s v="EDICAO DE LIVROS                                                 "/>
    <x v="2"/>
    <x v="1"/>
    <x v="1"/>
    <x v="3"/>
    <n v="1.5383695934465831"/>
    <n v="976078"/>
    <n v="1501568.7160321539"/>
  </r>
  <r>
    <x v="24"/>
    <s v="SUDESTE             "/>
    <s v="J5811500"/>
    <s v="EDICAO DE LIVROS                                                 "/>
    <x v="2"/>
    <x v="1"/>
    <x v="1"/>
    <x v="3"/>
    <n v="1.5383695934465831"/>
    <n v="10000"/>
    <n v="15383.695934465832"/>
  </r>
  <r>
    <x v="24"/>
    <s v="SUDESTE             "/>
    <s v="J5811500"/>
    <s v="EDICAO DE LIVROS                                                 "/>
    <x v="2"/>
    <x v="1"/>
    <x v="1"/>
    <x v="3"/>
    <n v="1.5383695934465831"/>
    <n v="7259"/>
    <n v="11167.024878828746"/>
  </r>
  <r>
    <x v="24"/>
    <s v="SUDESTE             "/>
    <s v="J5811500"/>
    <s v="EDICAO DE LIVROS                                                 "/>
    <x v="2"/>
    <x v="1"/>
    <x v="1"/>
    <x v="3"/>
    <n v="1.5383695934465831"/>
    <n v="697418"/>
    <n v="1072886.645122329"/>
  </r>
  <r>
    <x v="24"/>
    <s v="SUDESTE             "/>
    <s v="J5812301"/>
    <s v="EDICAO DE JORNAIS DIARIOS                                        "/>
    <x v="2"/>
    <x v="1"/>
    <x v="1"/>
    <x v="3"/>
    <n v="1.5383695934465831"/>
    <n v="30479"/>
    <n v="46887.966838658409"/>
  </r>
  <r>
    <x v="24"/>
    <s v="SUDESTE             "/>
    <s v="J5812301"/>
    <s v="EDICAO DE JORNAIS DIARIOS                                        "/>
    <x v="2"/>
    <x v="1"/>
    <x v="1"/>
    <x v="3"/>
    <n v="1.5383695934465831"/>
    <n v="100000"/>
    <n v="153836.9593446583"/>
  </r>
  <r>
    <x v="24"/>
    <s v="SUDESTE             "/>
    <s v="J5812301"/>
    <s v="EDICAO DE JORNAIS DIARIOS                                        "/>
    <x v="2"/>
    <x v="1"/>
    <x v="1"/>
    <x v="3"/>
    <n v="1.5383695934465831"/>
    <n v="130233"/>
    <n v="200346.48726332886"/>
  </r>
  <r>
    <x v="24"/>
    <s v="SUDESTE             "/>
    <s v="J5812301"/>
    <s v="EDICAO DE JORNAIS DIARIOS                                        "/>
    <x v="2"/>
    <x v="1"/>
    <x v="1"/>
    <x v="3"/>
    <n v="1.5383695934465831"/>
    <n v="50149"/>
    <n v="77147.69674175269"/>
  </r>
  <r>
    <x v="24"/>
    <s v="SUDESTE             "/>
    <s v="J5812301"/>
    <s v="EDICAO DE JORNAIS DIARIOS                                        "/>
    <x v="2"/>
    <x v="1"/>
    <x v="1"/>
    <x v="3"/>
    <n v="1.5383695934465831"/>
    <n v="30000"/>
    <n v="46151.087803397495"/>
  </r>
  <r>
    <x v="24"/>
    <s v="SUDESTE             "/>
    <s v="J5812301"/>
    <s v="EDICAO DE JORNAIS DIARIOS                                        "/>
    <x v="2"/>
    <x v="1"/>
    <x v="1"/>
    <x v="3"/>
    <n v="1.5383695934465831"/>
    <n v="63093"/>
    <n v="97060.352759325266"/>
  </r>
  <r>
    <x v="24"/>
    <s v="SUDESTE             "/>
    <s v="J5813100"/>
    <s v="EDICAO DE REVISTAS                                               "/>
    <x v="2"/>
    <x v="1"/>
    <x v="1"/>
    <x v="3"/>
    <n v="1.5383695934465831"/>
    <n v="118185"/>
    <n v="181812.21040148442"/>
  </r>
  <r>
    <x v="24"/>
    <s v="SUDESTE             "/>
    <s v="J5813100"/>
    <s v="EDICAO DE REVISTAS                                               "/>
    <x v="2"/>
    <x v="1"/>
    <x v="1"/>
    <x v="3"/>
    <n v="1.5383695934465831"/>
    <n v="142000"/>
    <n v="218448.48226941479"/>
  </r>
  <r>
    <x v="24"/>
    <s v="SUDESTE             "/>
    <s v="J5813100"/>
    <s v="EDICAO DE REVISTAS                                               "/>
    <x v="2"/>
    <x v="1"/>
    <x v="1"/>
    <x v="3"/>
    <n v="1.5383695934465831"/>
    <n v="212725"/>
    <n v="327249.67176592437"/>
  </r>
  <r>
    <x v="24"/>
    <s v="SUDESTE             "/>
    <s v="J5813100"/>
    <s v="EDICAO DE REVISTAS                                               "/>
    <x v="2"/>
    <x v="1"/>
    <x v="1"/>
    <x v="3"/>
    <n v="1.5383695934465831"/>
    <n v="119854"/>
    <n v="184379.74925294676"/>
  </r>
  <r>
    <x v="24"/>
    <s v="SUDESTE             "/>
    <s v="J5813100"/>
    <s v="EDICAO DE REVISTAS                                               "/>
    <x v="2"/>
    <x v="1"/>
    <x v="1"/>
    <x v="3"/>
    <n v="1.5383695934465831"/>
    <n v="164135"/>
    <n v="252500.29322035491"/>
  </r>
  <r>
    <x v="24"/>
    <s v="SUDESTE             "/>
    <s v="J5819100"/>
    <s v="EDICAO DE CADASTROS, LISTAS E OUTROS PRODUTOS GRAFICOS           "/>
    <x v="0"/>
    <x v="1"/>
    <x v="1"/>
    <x v="3"/>
    <n v="1.5383695934465831"/>
    <n v="29979"/>
    <n v="46118.782041935112"/>
  </r>
  <r>
    <x v="24"/>
    <s v="SUDESTE             "/>
    <s v="J5819100"/>
    <s v="EDICAO DE CADASTROS, LISTAS E OUTROS PRODUTOS GRAFICOS           "/>
    <x v="0"/>
    <x v="1"/>
    <x v="1"/>
    <x v="3"/>
    <n v="1.5383695934465831"/>
    <n v="2515"/>
    <n v="3868.9995275181564"/>
  </r>
  <r>
    <x v="24"/>
    <s v="SUDESTE             "/>
    <s v="J5821200"/>
    <s v="EDICAO INTEGRADA A IMPRESSAO DE LIVROS                           "/>
    <x v="2"/>
    <x v="1"/>
    <x v="1"/>
    <x v="3"/>
    <n v="1.5383695934465831"/>
    <n v="12026"/>
    <n v="18500.432730788609"/>
  </r>
  <r>
    <x v="24"/>
    <s v="SUDESTE             "/>
    <s v="J5821200"/>
    <s v="EDICAO INTEGRADA A IMPRESSAO DE LIVROS                           "/>
    <x v="2"/>
    <x v="1"/>
    <x v="1"/>
    <x v="3"/>
    <n v="1.5383695934465831"/>
    <n v="500000"/>
    <n v="769184.79672329151"/>
  </r>
  <r>
    <x v="24"/>
    <s v="SUDESTE             "/>
    <s v="J5821200"/>
    <s v="EDICAO INTEGRADA A IMPRESSAO DE LIVROS                           "/>
    <x v="2"/>
    <x v="1"/>
    <x v="1"/>
    <x v="3"/>
    <n v="1.5383695934465831"/>
    <n v="100000"/>
    <n v="153836.9593446583"/>
  </r>
  <r>
    <x v="24"/>
    <s v="SUDESTE             "/>
    <s v="J5821200"/>
    <s v="EDICAO INTEGRADA A IMPRESSAO DE LIVROS                           "/>
    <x v="2"/>
    <x v="1"/>
    <x v="1"/>
    <x v="3"/>
    <n v="1.5383695934465831"/>
    <n v="1139274"/>
    <n v="1752624.4802042625"/>
  </r>
  <r>
    <x v="24"/>
    <s v="SUDESTE             "/>
    <s v="J5821200"/>
    <s v="EDICAO INTEGRADA A IMPRESSAO DE LIVROS                           "/>
    <x v="2"/>
    <x v="1"/>
    <x v="1"/>
    <x v="3"/>
    <n v="1.5383695934465831"/>
    <n v="1552243"/>
    <n v="2387923.4328403044"/>
  </r>
  <r>
    <x v="24"/>
    <s v="SUDESTE             "/>
    <s v="J5821200"/>
    <s v="EDICAO INTEGRADA A IMPRESSAO DE LIVROS                           "/>
    <x v="2"/>
    <x v="1"/>
    <x v="1"/>
    <x v="3"/>
    <n v="1.5383695934465831"/>
    <n v="1507961"/>
    <n v="2319801.3505033026"/>
  </r>
  <r>
    <x v="24"/>
    <s v="SUDESTE             "/>
    <s v="J5821200"/>
    <s v="EDICAO INTEGRADA A IMPRESSAO DE LIVROS                           "/>
    <x v="2"/>
    <x v="1"/>
    <x v="1"/>
    <x v="3"/>
    <n v="1.5383695934465831"/>
    <n v="257603"/>
    <n v="396288.62238062016"/>
  </r>
  <r>
    <x v="24"/>
    <s v="SUDESTE             "/>
    <s v="J5821200"/>
    <s v="EDICAO INTEGRADA A IMPRESSAO DE LIVROS                           "/>
    <x v="2"/>
    <x v="1"/>
    <x v="1"/>
    <x v="3"/>
    <n v="1.5383695934465831"/>
    <n v="2047642"/>
    <n v="3150030.1910641482"/>
  </r>
  <r>
    <x v="24"/>
    <s v="SUDESTE             "/>
    <s v="J5822101"/>
    <s v="EDICAO INTEGRADA A IMPRESSAO DE JORNAIS DIARIOS                  "/>
    <x v="2"/>
    <x v="1"/>
    <x v="1"/>
    <x v="3"/>
    <n v="1.5383695934465831"/>
    <n v="29839"/>
    <n v="45903.410298852592"/>
  </r>
  <r>
    <x v="24"/>
    <s v="SUDESTE             "/>
    <s v="J5822101"/>
    <s v="EDICAO INTEGRADA A IMPRESSAO DE JORNAIS DIARIOS                  "/>
    <x v="2"/>
    <x v="1"/>
    <x v="1"/>
    <x v="3"/>
    <n v="1.5383695934465831"/>
    <n v="1113072"/>
    <n v="1712316.1201167752"/>
  </r>
  <r>
    <x v="24"/>
    <s v="SUDESTE             "/>
    <s v="J5822101"/>
    <s v="EDICAO INTEGRADA A IMPRESSAO DE JORNAIS DIARIOS                  "/>
    <x v="2"/>
    <x v="1"/>
    <x v="1"/>
    <x v="3"/>
    <n v="1.5383695934465831"/>
    <n v="39772"/>
    <n v="61184.035470557501"/>
  </r>
  <r>
    <x v="24"/>
    <s v="SUDESTE             "/>
    <s v="J5822101"/>
    <s v="EDICAO INTEGRADA A IMPRESSAO DE JORNAIS DIARIOS                  "/>
    <x v="2"/>
    <x v="1"/>
    <x v="1"/>
    <x v="3"/>
    <n v="1.5383695934465831"/>
    <n v="156116"/>
    <n v="240164.10745050677"/>
  </r>
  <r>
    <x v="24"/>
    <s v="SUDESTE             "/>
    <s v="J5822101"/>
    <s v="EDICAO INTEGRADA A IMPRESSAO DE JORNAIS DIARIOS                  "/>
    <x v="2"/>
    <x v="1"/>
    <x v="1"/>
    <x v="3"/>
    <n v="1.5383695934465831"/>
    <n v="54560"/>
    <n v="83933.445018445578"/>
  </r>
  <r>
    <x v="24"/>
    <s v="SUDESTE             "/>
    <s v="J5822101"/>
    <s v="EDICAO INTEGRADA A IMPRESSAO DE JORNAIS DIARIOS                  "/>
    <x v="2"/>
    <x v="1"/>
    <x v="1"/>
    <x v="3"/>
    <n v="1.5383695934465831"/>
    <n v="222308"/>
    <n v="341991.86757992301"/>
  </r>
  <r>
    <x v="24"/>
    <s v="SUDESTE             "/>
    <s v="J5823900"/>
    <s v="EDICAO INTEGRADA A IMPRESSAO DE REVISTAS                         "/>
    <x v="2"/>
    <x v="1"/>
    <x v="1"/>
    <x v="3"/>
    <n v="1.5383695934465831"/>
    <n v="134412"/>
    <n v="206775.33379434212"/>
  </r>
  <r>
    <x v="24"/>
    <s v="SUDESTE             "/>
    <s v="J5823900"/>
    <s v="EDICAO INTEGRADA A IMPRESSAO DE REVISTAS                         "/>
    <x v="2"/>
    <x v="1"/>
    <x v="1"/>
    <x v="3"/>
    <n v="1.5383695934465831"/>
    <n v="576000"/>
    <n v="886100.8858252319"/>
  </r>
  <r>
    <x v="24"/>
    <s v="SUDESTE             "/>
    <s v="J5823900"/>
    <s v="EDICAO INTEGRADA A IMPRESSAO DE REVISTAS                         "/>
    <x v="2"/>
    <x v="1"/>
    <x v="1"/>
    <x v="3"/>
    <n v="1.5383695934465831"/>
    <n v="217593"/>
    <n v="334738.45494682237"/>
  </r>
  <r>
    <x v="24"/>
    <s v="SUDESTE             "/>
    <s v="J5823900"/>
    <s v="EDICAO INTEGRADA A IMPRESSAO DE REVISTAS                         "/>
    <x v="2"/>
    <x v="1"/>
    <x v="1"/>
    <x v="3"/>
    <n v="1.5383695934465831"/>
    <n v="1815572"/>
    <n v="2793020.7595129996"/>
  </r>
  <r>
    <x v="24"/>
    <s v="SUDESTE             "/>
    <s v="J5823900"/>
    <s v="EDICAO INTEGRADA A IMPRESSAO DE REVISTAS                         "/>
    <x v="2"/>
    <x v="1"/>
    <x v="1"/>
    <x v="3"/>
    <n v="1.5383695934465831"/>
    <n v="64720"/>
    <n v="99563.280087862862"/>
  </r>
  <r>
    <x v="24"/>
    <s v="SUDESTE             "/>
    <s v="J5823900"/>
    <s v="EDICAO INTEGRADA A IMPRESSAO DE REVISTAS                         "/>
    <x v="2"/>
    <x v="1"/>
    <x v="1"/>
    <x v="3"/>
    <n v="1.5383695934465831"/>
    <n v="10000"/>
    <n v="15383.695934465832"/>
  </r>
  <r>
    <x v="24"/>
    <s v="SUDESTE             "/>
    <s v="J5823900"/>
    <s v="EDICAO INTEGRADA A IMPRESSAO DE REVISTAS                         "/>
    <x v="2"/>
    <x v="1"/>
    <x v="1"/>
    <x v="3"/>
    <n v="1.5383695934465831"/>
    <n v="12247"/>
    <n v="18840.412410940302"/>
  </r>
  <r>
    <x v="24"/>
    <s v="SUDESTE             "/>
    <s v="J5823900"/>
    <s v="EDICAO INTEGRADA A IMPRESSAO DE REVISTAS                         "/>
    <x v="2"/>
    <x v="1"/>
    <x v="1"/>
    <x v="3"/>
    <n v="1.5383695934465831"/>
    <n v="103951"/>
    <n v="159915.05760836575"/>
  </r>
  <r>
    <x v="24"/>
    <s v="SUDESTE             "/>
    <s v="J5829800"/>
    <s v="EDICAO INTEGRADA IMPRESSAO CADASTRO LISTA OUTRO PRODUTO GRAFICO  "/>
    <x v="0"/>
    <x v="1"/>
    <x v="1"/>
    <x v="3"/>
    <n v="1.5383695934465831"/>
    <n v="55886"/>
    <n v="85973.323099355737"/>
  </r>
  <r>
    <x v="24"/>
    <s v="SUDESTE             "/>
    <s v="J5829800"/>
    <s v="EDICAO INTEGRADA IMPRESSAO CADASTRO LISTA OUTRO PRODUTO GRAFICO  "/>
    <x v="0"/>
    <x v="1"/>
    <x v="1"/>
    <x v="3"/>
    <n v="1.5383695934465831"/>
    <n v="300000"/>
    <n v="461510.87803397491"/>
  </r>
  <r>
    <x v="24"/>
    <s v="SUDESTE             "/>
    <s v="J5829800"/>
    <s v="EDICAO INTEGRADA IMPRESSAO CADASTRO LISTA OUTRO PRODUTO GRAFICO  "/>
    <x v="0"/>
    <x v="1"/>
    <x v="1"/>
    <x v="3"/>
    <n v="1.5383695934465831"/>
    <n v="1700000"/>
    <n v="2615228.3088591914"/>
  </r>
  <r>
    <x v="24"/>
    <s v="SUDESTE             "/>
    <s v="J5829800"/>
    <s v="EDICAO INTEGRADA IMPRESSAO CADASTRO LISTA OUTRO PRODUTO GRAFICO  "/>
    <x v="0"/>
    <x v="1"/>
    <x v="1"/>
    <x v="3"/>
    <n v="1.5383695934465831"/>
    <n v="29000"/>
    <n v="44612.718209950908"/>
  </r>
  <r>
    <x v="24"/>
    <s v="SUDESTE             "/>
    <s v="J5829800"/>
    <s v="EDICAO INTEGRADA IMPRESSAO CADASTRO LISTA OUTRO PRODUTO GRAFICO  "/>
    <x v="0"/>
    <x v="1"/>
    <x v="1"/>
    <x v="3"/>
    <n v="1.5383695934465831"/>
    <n v="3204910"/>
    <n v="4930336.0937328888"/>
  </r>
  <r>
    <x v="24"/>
    <s v="SUDESTE             "/>
    <s v="J5829800"/>
    <s v="EDICAO INTEGRADA IMPRESSAO CADASTRO LISTA OUTRO PRODUTO GRAFICO  "/>
    <x v="0"/>
    <x v="1"/>
    <x v="1"/>
    <x v="3"/>
    <n v="1.5383695934465831"/>
    <n v="417600"/>
    <n v="642423.14222329308"/>
  </r>
  <r>
    <x v="24"/>
    <s v="SUDESTE             "/>
    <s v="J5829800"/>
    <s v="EDICAO INTEGRADA IMPRESSAO CADASTRO LISTA OUTRO PRODUTO GRAFICO  "/>
    <x v="0"/>
    <x v="1"/>
    <x v="1"/>
    <x v="3"/>
    <n v="1.5383695934465831"/>
    <n v="1224200"/>
    <n v="1883272.0562973069"/>
  </r>
  <r>
    <x v="24"/>
    <s v="SUDESTE             "/>
    <s v="J5829800"/>
    <s v="EDICAO INTEGRADA IMPRESSAO CADASTRO LISTA OUTRO PRODUTO GRAFICO  "/>
    <x v="0"/>
    <x v="1"/>
    <x v="1"/>
    <x v="3"/>
    <n v="1.5383695934465831"/>
    <n v="351385"/>
    <n v="540559.99959322764"/>
  </r>
  <r>
    <x v="24"/>
    <s v="SUDESTE             "/>
    <s v="J5829800"/>
    <s v="EDICAO INTEGRADA IMPRESSAO CADASTRO LISTA OUTRO PRODUTO GRAFICO  "/>
    <x v="0"/>
    <x v="1"/>
    <x v="1"/>
    <x v="3"/>
    <n v="1.5383695934465831"/>
    <n v="313177"/>
    <n v="481781.97416682052"/>
  </r>
  <r>
    <x v="24"/>
    <s v="SUDESTE             "/>
    <s v="J5829800"/>
    <s v="EDICAO INTEGRADA IMPRESSAO CADASTRO LISTA OUTRO PRODUTO GRAFICO  "/>
    <x v="0"/>
    <x v="1"/>
    <x v="1"/>
    <x v="3"/>
    <n v="1.5383695934465831"/>
    <n v="4860"/>
    <n v="7476.476224150394"/>
  </r>
  <r>
    <x v="24"/>
    <s v="SUDESTE             "/>
    <s v="J5829800"/>
    <s v="EDICAO INTEGRADA IMPRESSAO CADASTRO LISTA OUTRO PRODUTO GRAFICO  "/>
    <x v="0"/>
    <x v="1"/>
    <x v="1"/>
    <x v="3"/>
    <n v="1.5383695934465831"/>
    <n v="48000"/>
    <n v="73841.740485435992"/>
  </r>
  <r>
    <x v="24"/>
    <s v="SUDESTE             "/>
    <s v="J5829800"/>
    <s v="EDICAO INTEGRADA IMPRESSAO CADASTRO LISTA OUTRO PRODUTO GRAFICO  "/>
    <x v="0"/>
    <x v="1"/>
    <x v="1"/>
    <x v="3"/>
    <n v="1.5383695934465831"/>
    <n v="943847"/>
    <n v="1451985.525665777"/>
  </r>
  <r>
    <x v="24"/>
    <s v="SUDESTE             "/>
    <s v="J5829800"/>
    <s v="EDICAO INTEGRADA IMPRESSAO CADASTRO LISTA OUTRO PRODUTO GRAFICO  "/>
    <x v="0"/>
    <x v="1"/>
    <x v="1"/>
    <x v="3"/>
    <n v="1.5383695934465831"/>
    <n v="438400"/>
    <n v="674421.22976698203"/>
  </r>
  <r>
    <x v="24"/>
    <s v="SUDESTE             "/>
    <s v="J5911100"/>
    <s v="ATIV PROD CINEMATOGRAFICA DE VIDEOS E DE PROGRAMAS DE TELEVISAO  "/>
    <x v="5"/>
    <x v="1"/>
    <x v="0"/>
    <x v="3"/>
    <n v="1.5383695934465831"/>
    <n v="1666000"/>
    <n v="2562923.7426820076"/>
  </r>
  <r>
    <x v="24"/>
    <s v="SUDESTE             "/>
    <s v="J5911100"/>
    <s v="ATIV PROD CINEMATOGRAFICA DE VIDEOS E DE PROGRAMAS DE TELEVISAO  "/>
    <x v="5"/>
    <x v="1"/>
    <x v="0"/>
    <x v="3"/>
    <n v="1.5383695934465831"/>
    <n v="1537542"/>
    <n v="2365307.861447046"/>
  </r>
  <r>
    <x v="24"/>
    <s v="SUDESTE             "/>
    <s v="J5911100"/>
    <s v="ATIV PROD CINEMATOGRAFICA DE VIDEOS E DE PROGRAMAS DE TELEVISAO  "/>
    <x v="5"/>
    <x v="1"/>
    <x v="0"/>
    <x v="3"/>
    <n v="1.5383695934465831"/>
    <n v="100000"/>
    <n v="153836.9593446583"/>
  </r>
  <r>
    <x v="24"/>
    <s v="SUDESTE             "/>
    <s v="J5911100"/>
    <s v="ATIV PROD CINEMATOGRAFICA DE VIDEOS E DE PROGRAMAS DE TELEVISAO  "/>
    <x v="5"/>
    <x v="1"/>
    <x v="0"/>
    <x v="3"/>
    <n v="1.5383695934465831"/>
    <n v="40000"/>
    <n v="61534.783737863327"/>
  </r>
  <r>
    <x v="24"/>
    <s v="SUDESTE             "/>
    <s v="J5911100"/>
    <s v="ATIV PROD CINEMATOGRAFICA DE VIDEOS E DE PROGRAMAS DE TELEVISAO  "/>
    <x v="5"/>
    <x v="1"/>
    <x v="0"/>
    <x v="3"/>
    <n v="1.5383695934465831"/>
    <n v="4000000"/>
    <n v="6153478.3737863321"/>
  </r>
  <r>
    <x v="24"/>
    <s v="SUDESTE             "/>
    <s v="J5911101"/>
    <s v="ESTUDIOS CINEMATOGRAFICOS                                        "/>
    <x v="5"/>
    <x v="1"/>
    <x v="1"/>
    <x v="3"/>
    <n v="1.5383695934465831"/>
    <n v="5868"/>
    <n v="9027.1527743445495"/>
  </r>
  <r>
    <x v="24"/>
    <s v="SUDESTE             "/>
    <s v="J5911101"/>
    <s v="ESTUDIOS CINEMATOGRAFICOS                                        "/>
    <x v="5"/>
    <x v="1"/>
    <x v="1"/>
    <x v="3"/>
    <n v="1.5383695934465831"/>
    <n v="11494"/>
    <n v="17682.020107075026"/>
  </r>
  <r>
    <x v="24"/>
    <s v="SUDESTE             "/>
    <s v="J5911102"/>
    <s v="PRODUCAO DE FILMES PARA PUBLICIDADE                              "/>
    <x v="5"/>
    <x v="1"/>
    <x v="1"/>
    <x v="3"/>
    <n v="1.5383695934465831"/>
    <n v="7509"/>
    <n v="11551.617277190393"/>
  </r>
  <r>
    <x v="24"/>
    <s v="SUDESTE             "/>
    <s v="J5911102"/>
    <s v="PRODUCAO DE FILMES PARA PUBLICIDADE                              "/>
    <x v="5"/>
    <x v="1"/>
    <x v="0"/>
    <x v="3"/>
    <n v="1.5383695934465831"/>
    <n v="500000"/>
    <n v="769184.79672329151"/>
  </r>
  <r>
    <x v="24"/>
    <s v="SUDESTE             "/>
    <s v="J5911102"/>
    <s v="PRODUCAO DE FILMES PARA PUBLICIDADE                              "/>
    <x v="5"/>
    <x v="1"/>
    <x v="1"/>
    <x v="3"/>
    <n v="1.5383695934465831"/>
    <n v="7514"/>
    <n v="11559.309125157626"/>
  </r>
  <r>
    <x v="24"/>
    <s v="SUDESTE             "/>
    <s v="J5911102"/>
    <s v="PRODUCAO DE FILMES PARA PUBLICIDADE                              "/>
    <x v="5"/>
    <x v="1"/>
    <x v="1"/>
    <x v="3"/>
    <n v="1.5383695934465831"/>
    <n v="4773"/>
    <n v="7342.6380695205407"/>
  </r>
  <r>
    <x v="24"/>
    <s v="SUDESTE             "/>
    <s v="J5911102"/>
    <s v="PRODUCAO DE FILMES PARA PUBLICIDADE                              "/>
    <x v="5"/>
    <x v="1"/>
    <x v="1"/>
    <x v="3"/>
    <n v="1.5383695934465831"/>
    <n v="46194"/>
    <n v="71063.444999671454"/>
  </r>
  <r>
    <x v="24"/>
    <s v="SUDESTE             "/>
    <s v="J5911199"/>
    <s v="ATIV PD CINEMATOGRAFICA VIDEO PROG TELEVISAO NAO ESPECI ANTERIOR "/>
    <x v="5"/>
    <x v="1"/>
    <x v="1"/>
    <x v="3"/>
    <n v="1.5383695934465831"/>
    <n v="69640"/>
    <n v="107132.05848762004"/>
  </r>
  <r>
    <x v="24"/>
    <s v="SUDESTE             "/>
    <s v="J5911199"/>
    <s v="ATIV PD CINEMATOGRAFICA VIDEO PROG TELEVISAO NAO ESPECI ANTERIOR "/>
    <x v="5"/>
    <x v="1"/>
    <x v="1"/>
    <x v="3"/>
    <n v="1.5383695934465831"/>
    <n v="698"/>
    <n v="1073.781976225715"/>
  </r>
  <r>
    <x v="24"/>
    <s v="SUDESTE             "/>
    <s v="J5911199"/>
    <s v="ATIV PD CINEMATOGRAFICA VIDEO PROG TELEVISAO NAO ESPECI ANTERIOR "/>
    <x v="5"/>
    <x v="1"/>
    <x v="0"/>
    <x v="3"/>
    <n v="1.5383695934465831"/>
    <n v="525000"/>
    <n v="807644.03655945614"/>
  </r>
  <r>
    <x v="24"/>
    <s v="SUDESTE             "/>
    <s v="J5911199"/>
    <s v="ATIV PD CINEMATOGRAFICA VIDEO PROG TELEVISAO NAO ESPECI ANTERIOR "/>
    <x v="5"/>
    <x v="1"/>
    <x v="0"/>
    <x v="3"/>
    <n v="1.5383695934465831"/>
    <n v="450000"/>
    <n v="692266.31705096236"/>
  </r>
  <r>
    <x v="24"/>
    <s v="SUDESTE             "/>
    <s v="J5911199"/>
    <s v="ATIV PD CINEMATOGRAFICA VIDEO PROG TELEVISAO NAO ESPECI ANTERIOR "/>
    <x v="5"/>
    <x v="1"/>
    <x v="0"/>
    <x v="3"/>
    <n v="1.5383695934465831"/>
    <n v="2242500"/>
    <n v="3449793.8133039623"/>
  </r>
  <r>
    <x v="24"/>
    <s v="SUDESTE             "/>
    <s v="J5911199"/>
    <s v="ATIV PD CINEMATOGRAFICA VIDEO PROG TELEVISAO NAO ESPECI ANTERIOR "/>
    <x v="5"/>
    <x v="1"/>
    <x v="1"/>
    <x v="3"/>
    <n v="1.5383695934465831"/>
    <n v="218057"/>
    <n v="335452.25843818154"/>
  </r>
  <r>
    <x v="24"/>
    <s v="SUDESTE             "/>
    <s v="J5911199"/>
    <s v="ATIV PD CINEMATOGRAFICA VIDEO PROG TELEVISAO NAO ESPECI ANTERIOR "/>
    <x v="5"/>
    <x v="1"/>
    <x v="1"/>
    <x v="3"/>
    <n v="1.5383695934465831"/>
    <n v="3646"/>
    <n v="5608.8955377062421"/>
  </r>
  <r>
    <x v="24"/>
    <s v="SUDESTE             "/>
    <s v="J5911199"/>
    <s v="ATIV PD CINEMATOGRAFICA VIDEO PROG TELEVISAO NAO ESPECI ANTERIOR "/>
    <x v="5"/>
    <x v="1"/>
    <x v="1"/>
    <x v="3"/>
    <n v="1.5383695934465831"/>
    <n v="1067"/>
    <n v="1641.4403562075042"/>
  </r>
  <r>
    <x v="24"/>
    <s v="SUDESTE             "/>
    <s v="J5911199"/>
    <s v="ATIV PD CINEMATOGRAFICA VIDEO PROG TELEVISAO NAO ESPECI ANTERIOR "/>
    <x v="5"/>
    <x v="1"/>
    <x v="1"/>
    <x v="3"/>
    <n v="1.5383695934465831"/>
    <n v="19477"/>
    <n v="29962.8245715591"/>
  </r>
  <r>
    <x v="24"/>
    <s v="SUDESTE             "/>
    <s v="J5912099"/>
    <s v="ATIV POS-PROD CINEMATOG VIDEO PROG TELEVISAO NAO ESPECI ANTERIOR "/>
    <x v="5"/>
    <x v="1"/>
    <x v="1"/>
    <x v="3"/>
    <n v="1.5383695934465831"/>
    <n v="971"/>
    <n v="1493.7568752366321"/>
  </r>
  <r>
    <x v="24"/>
    <s v="SUDESTE             "/>
    <s v="J5912099"/>
    <s v="ATIV POS-PROD CINEMATOG VIDEO PROG TELEVISAO NAO ESPECI ANTERIOR "/>
    <x v="5"/>
    <x v="1"/>
    <x v="1"/>
    <x v="3"/>
    <n v="1.5383695934465831"/>
    <n v="471946"/>
    <n v="726027.37614874111"/>
  </r>
  <r>
    <x v="24"/>
    <s v="SUDESTE             "/>
    <s v="J5912099"/>
    <s v="ATIV POS-PROD CINEMATOG VIDEO PROG TELEVISAO NAO ESPECI ANTERIOR "/>
    <x v="5"/>
    <x v="1"/>
    <x v="1"/>
    <x v="3"/>
    <n v="1.5383695934465831"/>
    <n v="52400"/>
    <n v="80610.566696600959"/>
  </r>
  <r>
    <x v="24"/>
    <s v="SUDESTE             "/>
    <s v="J5912099"/>
    <s v="ATIV POS-PROD CINEMATOG VIDEO PROG TELEVISAO NAO ESPECI ANTERIOR "/>
    <x v="5"/>
    <x v="1"/>
    <x v="1"/>
    <x v="3"/>
    <n v="1.5383695934465831"/>
    <n v="91424"/>
    <n v="140643.90171126041"/>
  </r>
  <r>
    <x v="24"/>
    <s v="SUDESTE             "/>
    <s v="J5912099"/>
    <s v="ATIV POS-PROD CINEMATOG VIDEO PROG TELEVISAO NAO ESPECI ANTERIOR "/>
    <x v="5"/>
    <x v="1"/>
    <x v="0"/>
    <x v="3"/>
    <n v="1.5383695934465831"/>
    <n v="675000"/>
    <n v="1038399.4755764436"/>
  </r>
  <r>
    <x v="24"/>
    <s v="SUDESTE             "/>
    <s v="J5912099"/>
    <s v="ATIV POS-PROD CINEMATOG VIDEO PROG TELEVISAO NAO ESPECI ANTERIOR "/>
    <x v="5"/>
    <x v="1"/>
    <x v="1"/>
    <x v="3"/>
    <n v="1.5383695934465831"/>
    <n v="20422"/>
    <n v="31416.583837366121"/>
  </r>
  <r>
    <x v="24"/>
    <s v="SUDESTE             "/>
    <s v="J5912099"/>
    <s v="ATIV POS-PROD CINEMATOG VIDEO PROG TELEVISAO NAO ESPECI ANTERIOR "/>
    <x v="5"/>
    <x v="1"/>
    <x v="1"/>
    <x v="3"/>
    <n v="1.5383695934465831"/>
    <n v="10705"/>
    <n v="16468.24649784567"/>
  </r>
  <r>
    <x v="24"/>
    <s v="SUDESTE             "/>
    <s v="J5913800"/>
    <s v="DISTRIBUICAO CINEMATOGRAFICA DE VIDEO E DE PROGRAMA DE TELEVISAO "/>
    <x v="5"/>
    <x v="1"/>
    <x v="1"/>
    <x v="3"/>
    <n v="1.5383695934465831"/>
    <n v="3113"/>
    <n v="4788.9445443992136"/>
  </r>
  <r>
    <x v="24"/>
    <s v="SUDESTE             "/>
    <s v="J5914600"/>
    <s v="ATIVIDADES DE EXIBICAO CINEMATOGRAFICA                           "/>
    <x v="5"/>
    <x v="1"/>
    <x v="0"/>
    <x v="3"/>
    <n v="1.5383695934465831"/>
    <n v="6800000"/>
    <n v="10460913.235436765"/>
  </r>
  <r>
    <x v="24"/>
    <s v="SUDESTE             "/>
    <s v="J5914600"/>
    <s v="ATIVIDADES DE EXIBICAO CINEMATOGRAFICA                           "/>
    <x v="5"/>
    <x v="1"/>
    <x v="0"/>
    <x v="3"/>
    <n v="1.5383695934465831"/>
    <n v="300000"/>
    <n v="461510.87803397491"/>
  </r>
  <r>
    <x v="24"/>
    <s v="SUDESTE             "/>
    <s v="J5920100"/>
    <s v="ATIVIDADES DE GRAVACAO DE SOM E DE EDICAO DE MUSICA              "/>
    <x v="3"/>
    <x v="1"/>
    <x v="1"/>
    <x v="3"/>
    <n v="1.5383695934465831"/>
    <n v="106957"/>
    <n v="164539.39660626618"/>
  </r>
  <r>
    <x v="24"/>
    <s v="SUDESTE             "/>
    <s v="J5920100"/>
    <s v="ATIVIDADES DE GRAVACAO DE SOM E DE EDICAO DE MUSICA              "/>
    <x v="3"/>
    <x v="1"/>
    <x v="1"/>
    <x v="3"/>
    <n v="1.5383695934465831"/>
    <n v="106472"/>
    <n v="163793.28735344458"/>
  </r>
  <r>
    <x v="24"/>
    <s v="SUDESTE             "/>
    <s v="J5920100"/>
    <s v="ATIVIDADES DE GRAVACAO DE SOM E DE EDICAO DE MUSICA              "/>
    <x v="3"/>
    <x v="1"/>
    <x v="1"/>
    <x v="3"/>
    <n v="1.5383695934465831"/>
    <n v="16978"/>
    <n v="26118.438957536087"/>
  </r>
  <r>
    <x v="24"/>
    <s v="SUDESTE             "/>
    <s v="J5920100"/>
    <s v="ATIVIDADES DE GRAVACAO DE SOM E DE EDICAO DE MUSICA              "/>
    <x v="3"/>
    <x v="1"/>
    <x v="1"/>
    <x v="3"/>
    <n v="1.5383695934465831"/>
    <n v="49286"/>
    <n v="75820.083782608301"/>
  </r>
  <r>
    <x v="24"/>
    <s v="SUDESTE             "/>
    <s v="J6010100"/>
    <s v="ATIVIDADES DE RADIO                                              "/>
    <x v="5"/>
    <x v="1"/>
    <x v="1"/>
    <x v="3"/>
    <n v="1.5383695934465831"/>
    <n v="136422"/>
    <n v="209867.45667716977"/>
  </r>
  <r>
    <x v="24"/>
    <s v="SUDESTE             "/>
    <s v="J6010100"/>
    <s v="ATIVIDADES DE RADIO                                              "/>
    <x v="5"/>
    <x v="1"/>
    <x v="1"/>
    <x v="3"/>
    <n v="1.5383695934465831"/>
    <n v="67900"/>
    <n v="104455.29539502299"/>
  </r>
  <r>
    <x v="24"/>
    <s v="SUDESTE             "/>
    <s v="J6010100"/>
    <s v="ATIVIDADES DE RADIO                                              "/>
    <x v="5"/>
    <x v="1"/>
    <x v="1"/>
    <x v="3"/>
    <n v="1.5383695934465831"/>
    <n v="284055"/>
    <n v="436981.57486646913"/>
  </r>
  <r>
    <x v="24"/>
    <s v="SUDESTE             "/>
    <s v="J6010100"/>
    <s v="ATIVIDADES DE RADIO                                              "/>
    <x v="5"/>
    <x v="1"/>
    <x v="1"/>
    <x v="3"/>
    <n v="1.5383695934465831"/>
    <n v="141512"/>
    <n v="217697.75790781286"/>
  </r>
  <r>
    <x v="24"/>
    <s v="SUDESTE             "/>
    <s v="J6010100"/>
    <s v="ATIVIDADES DE RADIO                                              "/>
    <x v="5"/>
    <x v="1"/>
    <x v="1"/>
    <x v="3"/>
    <n v="1.5383695934465831"/>
    <n v="420385"/>
    <n v="646707.50154104189"/>
  </r>
  <r>
    <x v="24"/>
    <s v="SUDESTE             "/>
    <s v="J6021700"/>
    <s v="ATIVIDADES DE TELEVISAO ABERTA                                   "/>
    <x v="5"/>
    <x v="1"/>
    <x v="1"/>
    <x v="3"/>
    <n v="1.5383695934465831"/>
    <n v="125725"/>
    <n v="193411.51713607166"/>
  </r>
  <r>
    <x v="24"/>
    <s v="SUDESTE             "/>
    <s v="J6021700"/>
    <s v="ATIVIDADES DE TELEVISAO ABERTA                                   "/>
    <x v="5"/>
    <x v="1"/>
    <x v="1"/>
    <x v="3"/>
    <n v="1.5383695934465831"/>
    <n v="10000000"/>
    <n v="15383695.934465831"/>
  </r>
  <r>
    <x v="24"/>
    <s v="SUDESTE             "/>
    <s v="J6021700"/>
    <s v="ATIVIDADES DE TELEVISAO ABERTA                                   "/>
    <x v="5"/>
    <x v="1"/>
    <x v="1"/>
    <x v="3"/>
    <n v="1.5383695934465831"/>
    <n v="3648064"/>
    <n v="5612070.7325471155"/>
  </r>
  <r>
    <x v="24"/>
    <s v="SUDESTE             "/>
    <s v="J6021700"/>
    <s v="ATIVIDADES DE TELEVISAO ABERTA                                   "/>
    <x v="5"/>
    <x v="1"/>
    <x v="1"/>
    <x v="3"/>
    <n v="1.5383695934465831"/>
    <n v="39317"/>
    <n v="60484.077305539307"/>
  </r>
  <r>
    <x v="24"/>
    <s v="SUDESTE             "/>
    <s v="J6021700"/>
    <s v="ATIVIDADES DE TELEVISAO ABERTA                                   "/>
    <x v="5"/>
    <x v="1"/>
    <x v="0"/>
    <x v="3"/>
    <n v="1.5383695934465831"/>
    <n v="264329"/>
    <n v="406635.69626614184"/>
  </r>
  <r>
    <x v="24"/>
    <s v="SUDESTE             "/>
    <s v="J6021700"/>
    <s v="ATIVIDADES DE TELEVISAO ABERTA                                   "/>
    <x v="5"/>
    <x v="1"/>
    <x v="1"/>
    <x v="3"/>
    <n v="1.5383695934465831"/>
    <n v="40170"/>
    <n v="61796.306568749242"/>
  </r>
  <r>
    <x v="24"/>
    <s v="SUDESTE             "/>
    <s v="J6022501"/>
    <s v="PROGRAMADORAS                                                    "/>
    <x v="5"/>
    <x v="1"/>
    <x v="1"/>
    <x v="3"/>
    <n v="1.5383695934465831"/>
    <n v="204015"/>
    <n v="313850.47260700463"/>
  </r>
  <r>
    <x v="24"/>
    <s v="SUDESTE             "/>
    <s v="J6022501"/>
    <s v="PROGRAMADORAS                                                    "/>
    <x v="5"/>
    <x v="1"/>
    <x v="1"/>
    <x v="3"/>
    <n v="1.5383695934465831"/>
    <n v="173429"/>
    <n v="266797.90022184746"/>
  </r>
  <r>
    <x v="24"/>
    <s v="SUDESTE             "/>
    <s v="P8592901"/>
    <s v="ENSINO DE DANCA                                                  "/>
    <x v="6"/>
    <x v="1"/>
    <x v="1"/>
    <x v="3"/>
    <n v="1.5383695934465831"/>
    <n v="422811"/>
    <n v="650439.58617474325"/>
  </r>
  <r>
    <x v="24"/>
    <s v="SUDESTE             "/>
    <s v="P8592901"/>
    <s v="ENSINO DE DANCA                                                  "/>
    <x v="6"/>
    <x v="1"/>
    <x v="1"/>
    <x v="3"/>
    <n v="1.5383695934465831"/>
    <n v="331493"/>
    <n v="509958.75164038816"/>
  </r>
  <r>
    <x v="24"/>
    <s v="SUDESTE             "/>
    <s v="P8592903"/>
    <s v="ENSINO DE MUSICA                                                 "/>
    <x v="6"/>
    <x v="1"/>
    <x v="1"/>
    <x v="3"/>
    <n v="1.5383695934465831"/>
    <n v="1650"/>
    <n v="2538.3098291868619"/>
  </r>
  <r>
    <x v="24"/>
    <s v="SUDESTE             "/>
    <s v="P8592903"/>
    <s v="ENSINO DE MUSICA                                                 "/>
    <x v="6"/>
    <x v="1"/>
    <x v="1"/>
    <x v="3"/>
    <n v="1.5383695934465831"/>
    <n v="42326"/>
    <n v="65113.031412220073"/>
  </r>
  <r>
    <x v="24"/>
    <s v="SUDESTE             "/>
    <s v="P8592999"/>
    <s v="ENSINO DE ARTE E CULTURA NAO ESPECIFICADO ANTERIORMENTE          "/>
    <x v="6"/>
    <x v="1"/>
    <x v="1"/>
    <x v="3"/>
    <n v="1.5383695934465831"/>
    <n v="25786"/>
    <n v="39668.398336613594"/>
  </r>
  <r>
    <x v="24"/>
    <s v="SUDESTE             "/>
    <s v="P8592999"/>
    <s v="ENSINO DE ARTE E CULTURA NAO ESPECIFICADO ANTERIORMENTE          "/>
    <x v="6"/>
    <x v="1"/>
    <x v="1"/>
    <x v="3"/>
    <n v="1.5383695934465831"/>
    <n v="35221"/>
    <n v="54182.9154507821"/>
  </r>
  <r>
    <x v="24"/>
    <s v="SUDESTE             "/>
    <s v="P8592999"/>
    <s v="ENSINO DE ARTE E CULTURA NAO ESPECIFICADO ANTERIORMENTE          "/>
    <x v="6"/>
    <x v="1"/>
    <x v="1"/>
    <x v="3"/>
    <n v="1.5383695934465831"/>
    <n v="3382"/>
    <n v="5202.7659650363439"/>
  </r>
  <r>
    <x v="24"/>
    <s v="SUDESTE             "/>
    <s v="P8592999"/>
    <s v="ENSINO DE ARTE E CULTURA NAO ESPECIFICADO ANTERIORMENTE          "/>
    <x v="6"/>
    <x v="1"/>
    <x v="1"/>
    <x v="3"/>
    <n v="1.5383695934465831"/>
    <n v="32778"/>
    <n v="50424.678533992097"/>
  </r>
  <r>
    <x v="24"/>
    <s v="SUDESTE             "/>
    <s v="R9001902"/>
    <s v="PRODUCAO MUSICAL                                                 "/>
    <x v="4"/>
    <x v="1"/>
    <x v="1"/>
    <x v="3"/>
    <n v="1.5383695934465831"/>
    <n v="2836"/>
    <n v="4362.81616701451"/>
  </r>
  <r>
    <x v="24"/>
    <s v="SUDESTE             "/>
    <s v="R9001902"/>
    <s v="PRODUCAO MUSICAL                                                 "/>
    <x v="4"/>
    <x v="1"/>
    <x v="1"/>
    <x v="3"/>
    <n v="1.5383695934465831"/>
    <n v="274500"/>
    <n v="422282.45340108708"/>
  </r>
  <r>
    <x v="24"/>
    <s v="SUDESTE             "/>
    <s v="R9001902"/>
    <s v="PRODUCAO MUSICAL                                                 "/>
    <x v="4"/>
    <x v="0"/>
    <x v="0"/>
    <x v="3"/>
    <n v="1.5383695934465831"/>
    <n v="100000"/>
    <n v="153836.9593446583"/>
  </r>
  <r>
    <x v="24"/>
    <s v="SUDESTE             "/>
    <s v="R9001902"/>
    <s v="PRODUCAO MUSICAL                                                 "/>
    <x v="4"/>
    <x v="1"/>
    <x v="1"/>
    <x v="3"/>
    <n v="1.5383695934465831"/>
    <n v="11249"/>
    <n v="17305.119556680613"/>
  </r>
  <r>
    <x v="24"/>
    <s v="SUDESTE             "/>
    <s v="R9001902"/>
    <s v="PRODUCAO MUSICAL                                                 "/>
    <x v="4"/>
    <x v="1"/>
    <x v="1"/>
    <x v="3"/>
    <n v="1.5383695934465831"/>
    <n v="3128"/>
    <n v="4812.020088300912"/>
  </r>
  <r>
    <x v="24"/>
    <s v="SUDESTE             "/>
    <s v="R9001902"/>
    <s v="PRODUCAO MUSICAL                                                 "/>
    <x v="4"/>
    <x v="1"/>
    <x v="1"/>
    <x v="3"/>
    <n v="1.5383695934465831"/>
    <n v="12650"/>
    <n v="19460.375357099278"/>
  </r>
  <r>
    <x v="24"/>
    <s v="SUDESTE             "/>
    <s v="R9001902"/>
    <s v="PRODUCAO MUSICAL                                                 "/>
    <x v="4"/>
    <x v="1"/>
    <x v="1"/>
    <x v="3"/>
    <n v="1.5383695934465831"/>
    <n v="40366"/>
    <n v="62097.827009064771"/>
  </r>
  <r>
    <x v="24"/>
    <s v="SUDESTE             "/>
    <s v="R9001904"/>
    <s v="PRODUCAO DE ESPETACULOS CIRCENSES, DE MARIONETES E SIMILARES     "/>
    <x v="4"/>
    <x v="1"/>
    <x v="1"/>
    <x v="3"/>
    <n v="1.5383695934465831"/>
    <n v="36267"/>
    <n v="55792.050045527227"/>
  </r>
  <r>
    <x v="24"/>
    <s v="SUDESTE             "/>
    <s v="R9001904"/>
    <s v="PRODUCAO DE ESPETACULOS CIRCENSES, DE MARIONETES E SIMILARES     "/>
    <x v="4"/>
    <x v="1"/>
    <x v="1"/>
    <x v="3"/>
    <n v="1.5383695934465831"/>
    <n v="2529"/>
    <n v="3890.5367018264087"/>
  </r>
  <r>
    <x v="24"/>
    <s v="SUDESTE             "/>
    <s v="R9001904"/>
    <s v="PRODUCAO DE ESPETACULOS CIRCENSES, DE MARIONETES E SIMILARES     "/>
    <x v="4"/>
    <x v="1"/>
    <x v="1"/>
    <x v="3"/>
    <n v="1.5383695934465831"/>
    <n v="19248"/>
    <n v="29610.537934659831"/>
  </r>
  <r>
    <x v="24"/>
    <s v="SUDESTE             "/>
    <s v="R9001904"/>
    <s v="PRODUCAO DE ESPETACULOS CIRCENSES, DE MARIONETES E SIMILARES     "/>
    <x v="4"/>
    <x v="1"/>
    <x v="1"/>
    <x v="3"/>
    <n v="1.5383695934465831"/>
    <n v="29650"/>
    <n v="45612.658445691188"/>
  </r>
  <r>
    <x v="24"/>
    <s v="SUDESTE             "/>
    <s v="R9001905"/>
    <s v="PRODUCAO DE ESPETACULOS DE RODEIOS, VAQUEJADAS E SIMILARES       "/>
    <x v="4"/>
    <x v="1"/>
    <x v="1"/>
    <x v="3"/>
    <n v="1.5383695934465831"/>
    <n v="23064"/>
    <n v="35480.956303251995"/>
  </r>
  <r>
    <x v="24"/>
    <s v="SUDESTE             "/>
    <s v="R9001905"/>
    <s v="PRODUCAO DE ESPETACULOS DE RODEIOS, VAQUEJADAS E SIMILARES       "/>
    <x v="4"/>
    <x v="1"/>
    <x v="1"/>
    <x v="3"/>
    <n v="1.5383695934465831"/>
    <n v="7628"/>
    <n v="11734.683258810535"/>
  </r>
  <r>
    <x v="24"/>
    <s v="SUDESTE             "/>
    <s v="R9001905"/>
    <s v="PRODUCAO DE ESPETACULOS DE RODEIOS, VAQUEJADAS E SIMILARES       "/>
    <x v="4"/>
    <x v="1"/>
    <x v="1"/>
    <x v="3"/>
    <n v="1.5383695934465831"/>
    <n v="26859"/>
    <n v="41319.068910381779"/>
  </r>
  <r>
    <x v="24"/>
    <s v="SUDESTE             "/>
    <s v="R9001906"/>
    <s v="ATIVIDADES DE SONORIZACAO E DE ILUMINACAO                        "/>
    <x v="4"/>
    <x v="1"/>
    <x v="1"/>
    <x v="3"/>
    <n v="1.5383695934465831"/>
    <n v="23226"/>
    <n v="35730.172177390341"/>
  </r>
  <r>
    <x v="24"/>
    <s v="SUDESTE             "/>
    <s v="R9001906"/>
    <s v="ATIVIDADES DE SONORIZACAO E DE ILUMINACAO                        "/>
    <x v="4"/>
    <x v="1"/>
    <x v="1"/>
    <x v="3"/>
    <n v="1.5383695934465831"/>
    <n v="193447"/>
    <n v="297592.98274346115"/>
  </r>
  <r>
    <x v="24"/>
    <s v="SUDESTE             "/>
    <s v="R9001906"/>
    <s v="ATIVIDADES DE SONORIZACAO E DE ILUMINACAO                        "/>
    <x v="4"/>
    <x v="1"/>
    <x v="1"/>
    <x v="3"/>
    <n v="1.5383695934465831"/>
    <n v="55977"/>
    <n v="86113.314732359388"/>
  </r>
  <r>
    <x v="24"/>
    <s v="SUDESTE             "/>
    <s v="R9001906"/>
    <s v="ATIVIDADES DE SONORIZACAO E DE ILUMINACAO                        "/>
    <x v="4"/>
    <x v="1"/>
    <x v="1"/>
    <x v="3"/>
    <n v="1.5383695934465831"/>
    <n v="17976"/>
    <n v="27653.731811795777"/>
  </r>
  <r>
    <x v="24"/>
    <s v="SUDESTE             "/>
    <s v="R9001906"/>
    <s v="ATIVIDADES DE SONORIZACAO E DE ILUMINACAO                        "/>
    <x v="4"/>
    <x v="1"/>
    <x v="1"/>
    <x v="3"/>
    <n v="1.5383695934465831"/>
    <n v="44933"/>
    <n v="69123.560942335316"/>
  </r>
  <r>
    <x v="24"/>
    <s v="SUDESTE             "/>
    <s v="R9001906"/>
    <s v="ATIVIDADES DE SONORIZACAO E DE ILUMINACAO                        "/>
    <x v="4"/>
    <x v="1"/>
    <x v="1"/>
    <x v="3"/>
    <n v="1.5383695934465831"/>
    <n v="81356"/>
    <n v="125155.59664444021"/>
  </r>
  <r>
    <x v="24"/>
    <s v="SUDESTE             "/>
    <s v="R9001999"/>
    <s v="ARTE CENICA ESPETAC ATIVI COMPLEMENTARES NAO ESPECI ANTERIOR     "/>
    <x v="4"/>
    <x v="1"/>
    <x v="1"/>
    <x v="3"/>
    <n v="1.5383695934465831"/>
    <n v="39804"/>
    <n v="61233.26329754779"/>
  </r>
  <r>
    <x v="24"/>
    <s v="SUDESTE             "/>
    <s v="R9001999"/>
    <s v="ARTE CENICA ESPETAC ATIVI COMPLEMENTARES NAO ESPECI ANTERIOR     "/>
    <x v="4"/>
    <x v="1"/>
    <x v="1"/>
    <x v="3"/>
    <n v="1.5383695934465831"/>
    <n v="248500"/>
    <n v="382284.8439714759"/>
  </r>
  <r>
    <x v="24"/>
    <s v="SUDESTE             "/>
    <s v="R9001999"/>
    <s v="ARTE CENICA ESPETAC ATIVI COMPLEMENTARES NAO ESPECI ANTERIOR     "/>
    <x v="4"/>
    <x v="1"/>
    <x v="1"/>
    <x v="3"/>
    <n v="1.5383695934465831"/>
    <n v="305000"/>
    <n v="469202.72600120783"/>
  </r>
  <r>
    <x v="24"/>
    <s v="SUDESTE             "/>
    <s v="R9001999"/>
    <s v="ARTE CENICA ESPETAC ATIVI COMPLEMENTARES NAO ESPECI ANTERIOR     "/>
    <x v="4"/>
    <x v="1"/>
    <x v="1"/>
    <x v="3"/>
    <n v="1.5383695934465831"/>
    <n v="70152"/>
    <n v="107919.7037194647"/>
  </r>
  <r>
    <x v="24"/>
    <s v="SUDESTE             "/>
    <s v="R9001999"/>
    <s v="ARTE CENICA ESPETAC ATIVI COMPLEMENTARES NAO ESPECI ANTERIOR     "/>
    <x v="4"/>
    <x v="1"/>
    <x v="1"/>
    <x v="3"/>
    <n v="1.5383695934465831"/>
    <n v="9240"/>
    <n v="14214.535043446427"/>
  </r>
  <r>
    <x v="24"/>
    <s v="SUDESTE             "/>
    <s v="R9001999"/>
    <s v="ARTE CENICA ESPETAC ATIVI COMPLEMENTARES NAO ESPECI ANTERIOR     "/>
    <x v="4"/>
    <x v="1"/>
    <x v="1"/>
    <x v="3"/>
    <n v="1.5383695934465831"/>
    <n v="501716"/>
    <n v="771824.63894564589"/>
  </r>
  <r>
    <x v="24"/>
    <s v="SUDESTE             "/>
    <s v="R9001999"/>
    <s v="ARTE CENICA ESPETAC ATIVI COMPLEMENTARES NAO ESPECI ANTERIOR     "/>
    <x v="4"/>
    <x v="1"/>
    <x v="1"/>
    <x v="3"/>
    <n v="1.5383695934465831"/>
    <n v="25919"/>
    <n v="39873.001492541989"/>
  </r>
  <r>
    <x v="24"/>
    <s v="SUDESTE             "/>
    <s v="R9001999"/>
    <s v="ARTE CENICA ESPETAC ATIVI COMPLEMENTARES NAO ESPECI ANTERIOR     "/>
    <x v="4"/>
    <x v="1"/>
    <x v="1"/>
    <x v="3"/>
    <n v="1.5383695934465831"/>
    <n v="157255"/>
    <n v="241916.31041744244"/>
  </r>
  <r>
    <x v="24"/>
    <s v="SUDESTE             "/>
    <s v="R9001999"/>
    <s v="ARTE CENICA ESPETAC ATIVI COMPLEMENTARES NAO ESPECI ANTERIOR     "/>
    <x v="4"/>
    <x v="1"/>
    <x v="1"/>
    <x v="3"/>
    <n v="1.5383695934465831"/>
    <n v="1512"/>
    <n v="2326.0148252912336"/>
  </r>
  <r>
    <x v="24"/>
    <s v="SUDESTE             "/>
    <s v="R9001999"/>
    <s v="ARTE CENICA ESPETAC ATIVI COMPLEMENTARES NAO ESPECI ANTERIOR     "/>
    <x v="4"/>
    <x v="1"/>
    <x v="1"/>
    <x v="3"/>
    <n v="1.5383695934465831"/>
    <n v="260178"/>
    <n v="400249.92408374511"/>
  </r>
  <r>
    <x v="24"/>
    <s v="SUDESTE             "/>
    <s v="R9003500"/>
    <s v="GESTAO ESPACO P/ARTE CENICA ESPETACULO OUTRA ATIVIDADE ARTISTICA "/>
    <x v="4"/>
    <x v="1"/>
    <x v="1"/>
    <x v="3"/>
    <n v="1.5383695934465831"/>
    <n v="13573"/>
    <n v="20880.290491850472"/>
  </r>
  <r>
    <x v="24"/>
    <s v="SUDESTE             "/>
    <s v="R9003500"/>
    <s v="GESTAO ESPACO P/ARTE CENICA ESPETACULO OUTRA ATIVIDADE ARTISTICA "/>
    <x v="4"/>
    <x v="1"/>
    <x v="1"/>
    <x v="3"/>
    <n v="1.5383695934465831"/>
    <n v="19702"/>
    <n v="30308.957730084581"/>
  </r>
  <r>
    <x v="24"/>
    <s v="SUDESTE             "/>
    <s v="R9101500"/>
    <s v="ATIVIDADES DE BIBLIOTECAS E ARQUIVOS                             "/>
    <x v="1"/>
    <x v="0"/>
    <x v="0"/>
    <x v="3"/>
    <n v="1.5383695934465831"/>
    <n v="79346"/>
    <n v="122063.47376161258"/>
  </r>
  <r>
    <x v="24"/>
    <s v="SUDESTE             "/>
    <s v="R9102300"/>
    <s v="ATV MUSEUS EXPLOR REST ART CONSERV LUGAR PRED HIST ATRCAO SIMIL  "/>
    <x v="1"/>
    <x v="0"/>
    <x v="0"/>
    <x v="3"/>
    <n v="1.5383695934465831"/>
    <n v="230381"/>
    <n v="354411.12530781724"/>
  </r>
  <r>
    <x v="24"/>
    <s v="SUDESTE             "/>
    <s v="R9102302"/>
    <s v="RESTAURACAO E CONSERVACAO DE LUGARES E PREDIOS HISTORICOS        "/>
    <x v="1"/>
    <x v="0"/>
    <x v="0"/>
    <x v="3"/>
    <n v="1.5383695934465831"/>
    <n v="4150000"/>
    <n v="6384233.8128033197"/>
  </r>
  <r>
    <x v="24"/>
    <s v="SUDESTE             "/>
    <s v="R9102302"/>
    <s v="RESTAURACAO E CONSERVACAO DE LUGARES E PREDIOS HISTORICOS        "/>
    <x v="1"/>
    <x v="0"/>
    <x v="0"/>
    <x v="3"/>
    <n v="1.5383695934465831"/>
    <n v="1000000"/>
    <n v="1538369.593446583"/>
  </r>
  <r>
    <x v="25"/>
    <s v="NORTE               "/>
    <s v="G4647802"/>
    <s v="COMERCIO ATACADISTA DE LIVROS, JORNAIS E OUTRAS PUBLICACOES      "/>
    <x v="2"/>
    <x v="1"/>
    <x v="1"/>
    <x v="3"/>
    <n v="1.5383695934465831"/>
    <n v="24695"/>
    <n v="37990.037110163372"/>
  </r>
  <r>
    <x v="25"/>
    <s v="NORTE               "/>
    <s v="G4647802"/>
    <s v="COMERCIO ATACADISTA DE LIVROS, JORNAIS E OUTRAS PUBLICACOES      "/>
    <x v="2"/>
    <x v="1"/>
    <x v="1"/>
    <x v="3"/>
    <n v="1.5383695934465831"/>
    <n v="6374"/>
    <n v="9805.5677886285212"/>
  </r>
  <r>
    <x v="25"/>
    <s v="NORTE               "/>
    <s v="G4761001"/>
    <s v="COMERCIO VAREJISTA DE LIVROS                                     "/>
    <x v="2"/>
    <x v="1"/>
    <x v="1"/>
    <x v="3"/>
    <n v="1.5383695934465831"/>
    <n v="23226"/>
    <n v="35730.172177390341"/>
  </r>
  <r>
    <x v="25"/>
    <s v="NORTE               "/>
    <s v="G4761001"/>
    <s v="COMERCIO VAREJISTA DE LIVROS                                     "/>
    <x v="2"/>
    <x v="1"/>
    <x v="1"/>
    <x v="3"/>
    <n v="1.5383695934465831"/>
    <n v="17496"/>
    <n v="26915.314406941419"/>
  </r>
  <r>
    <x v="25"/>
    <s v="NORTE               "/>
    <s v="G4761002"/>
    <s v="COMERCIO VAREJISTA DE JORNAIS E REVISTAS                         "/>
    <x v="2"/>
    <x v="1"/>
    <x v="1"/>
    <x v="3"/>
    <n v="1.5383695934465831"/>
    <n v="27434"/>
    <n v="42203.63142661356"/>
  </r>
  <r>
    <x v="25"/>
    <s v="NORTE               "/>
    <s v="G4761002"/>
    <s v="COMERCIO VAREJISTA DE JORNAIS E REVISTAS                         "/>
    <x v="2"/>
    <x v="1"/>
    <x v="1"/>
    <x v="3"/>
    <n v="1.5383695934465831"/>
    <n v="47607"/>
    <n v="73237.161235211475"/>
  </r>
  <r>
    <x v="25"/>
    <s v="NORTE               "/>
    <s v="G4761002"/>
    <s v="COMERCIO VAREJISTA DE JORNAIS E REVISTAS                         "/>
    <x v="2"/>
    <x v="1"/>
    <x v="1"/>
    <x v="3"/>
    <n v="1.5383695934465831"/>
    <n v="6457"/>
    <n v="9933.2524648845865"/>
  </r>
  <r>
    <x v="25"/>
    <s v="NORTE               "/>
    <s v="G4761002"/>
    <s v="COMERCIO VAREJISTA DE JORNAIS E REVISTAS                         "/>
    <x v="2"/>
    <x v="1"/>
    <x v="1"/>
    <x v="3"/>
    <n v="1.5383695934465831"/>
    <n v="9890"/>
    <n v="15214.475279186707"/>
  </r>
  <r>
    <x v="25"/>
    <s v="NORTE               "/>
    <s v="G4761002"/>
    <s v="COMERCIO VAREJISTA DE JORNAIS E REVISTAS                         "/>
    <x v="2"/>
    <x v="1"/>
    <x v="1"/>
    <x v="3"/>
    <n v="1.5383695934465831"/>
    <n v="2674"/>
    <n v="4113.6002928761627"/>
  </r>
  <r>
    <x v="25"/>
    <s v="NORTE               "/>
    <s v="G4761002"/>
    <s v="COMERCIO VAREJISTA DE JORNAIS E REVISTAS                         "/>
    <x v="2"/>
    <x v="1"/>
    <x v="1"/>
    <x v="3"/>
    <n v="1.5383695934465831"/>
    <n v="4836"/>
    <n v="7439.5553539076755"/>
  </r>
  <r>
    <x v="25"/>
    <s v="NORTE               "/>
    <s v="J5829800"/>
    <s v="EDICAO INTEGRADA IMPRESSAO CADASTRO LISTA OUTRO PRODUTO GRAFICO  "/>
    <x v="0"/>
    <x v="1"/>
    <x v="1"/>
    <x v="3"/>
    <n v="1.5383695934465831"/>
    <n v="7573"/>
    <n v="11650.072931170973"/>
  </r>
  <r>
    <x v="25"/>
    <s v="NORTE               "/>
    <s v="J5920100"/>
    <s v="ATIVIDADES DE GRAVACAO DE SOM E DE EDICAO DE MUSICA              "/>
    <x v="3"/>
    <x v="1"/>
    <x v="1"/>
    <x v="3"/>
    <n v="1.5383695934465831"/>
    <n v="50513"/>
    <n v="77707.663273767248"/>
  </r>
  <r>
    <x v="25"/>
    <s v="NORTE               "/>
    <s v="J6010100"/>
    <s v="ATIVIDADES DE RADIO                                              "/>
    <x v="5"/>
    <x v="1"/>
    <x v="1"/>
    <x v="3"/>
    <n v="1.5383695934465831"/>
    <n v="2237"/>
    <n v="3441.3327805400063"/>
  </r>
  <r>
    <x v="0"/>
    <s v="NORTE               "/>
    <s v="C1811302"/>
    <s v="IMPRESSAO DE LIVROS, REVISTAS E OUTRAS PUBLICACOES PERIODICAS    "/>
    <x v="0"/>
    <x v="1"/>
    <x v="1"/>
    <x v="4"/>
    <n v="1.4444330190702552"/>
    <n v="5114"/>
    <n v="7386.8304595252848"/>
  </r>
  <r>
    <x v="0"/>
    <s v="NORTE               "/>
    <s v="G4761001"/>
    <s v="COMERCIO VAREJISTA DE LIVROS                                     "/>
    <x v="2"/>
    <x v="1"/>
    <x v="1"/>
    <x v="4"/>
    <n v="1.4444330190702552"/>
    <n v="3954"/>
    <n v="5711.2881574037892"/>
  </r>
  <r>
    <x v="0"/>
    <s v="NORTE               "/>
    <s v="G4761001"/>
    <s v="COMERCIO VAREJISTA DE LIVROS                                     "/>
    <x v="2"/>
    <x v="1"/>
    <x v="1"/>
    <x v="4"/>
    <n v="1.4444330190702552"/>
    <n v="64290"/>
    <n v="92862.598796026708"/>
  </r>
  <r>
    <x v="0"/>
    <s v="NORTE               "/>
    <s v="G4761001"/>
    <s v="COMERCIO VAREJISTA DE LIVROS                                     "/>
    <x v="2"/>
    <x v="1"/>
    <x v="1"/>
    <x v="4"/>
    <n v="1.4444330190702552"/>
    <n v="29398"/>
    <n v="42463.441894627365"/>
  </r>
  <r>
    <x v="0"/>
    <s v="NORTE               "/>
    <s v="G4761001"/>
    <s v="COMERCIO VAREJISTA DE LIVROS                                     "/>
    <x v="2"/>
    <x v="1"/>
    <x v="1"/>
    <x v="4"/>
    <n v="1.4444330190702552"/>
    <n v="1253"/>
    <n v="1809.8745728950298"/>
  </r>
  <r>
    <x v="0"/>
    <s v="NORTE               "/>
    <s v="G4761002"/>
    <s v="COMERCIO VAREJISTA DE JORNAIS E REVISTAS                         "/>
    <x v="2"/>
    <x v="1"/>
    <x v="1"/>
    <x v="4"/>
    <n v="1.4444330190702552"/>
    <n v="42341"/>
    <n v="61158.738460453678"/>
  </r>
  <r>
    <x v="1"/>
    <s v="NORDESTE            "/>
    <s v="C1811302"/>
    <s v="IMPRESSAO DE LIVROS, REVISTAS E OUTRAS PUBLICACOES PERIODICAS    "/>
    <x v="0"/>
    <x v="1"/>
    <x v="1"/>
    <x v="4"/>
    <n v="1.4444330190702552"/>
    <n v="18400"/>
    <n v="26577.567550892698"/>
  </r>
  <r>
    <x v="1"/>
    <s v="NORDESTE            "/>
    <s v="G4761001"/>
    <s v="COMERCIO VAREJISTA DE LIVROS                                     "/>
    <x v="2"/>
    <x v="1"/>
    <x v="0"/>
    <x v="4"/>
    <n v="1.4444330190702552"/>
    <n v="6953456"/>
    <n v="10043801.44305218"/>
  </r>
  <r>
    <x v="1"/>
    <s v="NORDESTE            "/>
    <s v="G4761002"/>
    <s v="COMERCIO VAREJISTA DE JORNAIS E REVISTAS                         "/>
    <x v="2"/>
    <x v="1"/>
    <x v="1"/>
    <x v="4"/>
    <n v="1.4444330190702552"/>
    <n v="3750"/>
    <n v="5416.6238215134572"/>
  </r>
  <r>
    <x v="1"/>
    <s v="NORDESTE            "/>
    <s v="G4761002"/>
    <s v="COMERCIO VAREJISTA DE JORNAIS E REVISTAS                         "/>
    <x v="2"/>
    <x v="1"/>
    <x v="1"/>
    <x v="4"/>
    <n v="1.4444330190702552"/>
    <n v="79658"/>
    <n v="115060.6454330984"/>
  </r>
  <r>
    <x v="1"/>
    <s v="NORDESTE            "/>
    <s v="G4762800"/>
    <s v="COMERCIO VAREJISTA DE DISCOS, CDS, DVDS E FITAS                  "/>
    <x v="3"/>
    <x v="1"/>
    <x v="1"/>
    <x v="4"/>
    <n v="1.4444330190702552"/>
    <n v="12600"/>
    <n v="18199.856040285216"/>
  </r>
  <r>
    <x v="1"/>
    <s v="NORDESTE            "/>
    <s v="G4762800"/>
    <s v="COMERCIO VAREJISTA DE DISCOS, CDS, DVDS E FITAS                  "/>
    <x v="3"/>
    <x v="1"/>
    <x v="1"/>
    <x v="4"/>
    <n v="1.4444330190702552"/>
    <n v="6196"/>
    <n v="8949.7069861593009"/>
  </r>
  <r>
    <x v="1"/>
    <s v="NORDESTE            "/>
    <s v="J5812301"/>
    <s v="EDICAO DE JORNAIS DIARIOS                                        "/>
    <x v="2"/>
    <x v="1"/>
    <x v="1"/>
    <x v="4"/>
    <n v="1.4444330190702552"/>
    <n v="25507"/>
    <n v="36843.153017425"/>
  </r>
  <r>
    <x v="1"/>
    <s v="NORDESTE            "/>
    <s v="J5829800"/>
    <s v="EDICAO INTEGRADA IMPRESSAO CADASTRO LISTA OUTRO PRODUTO GRAFICO  "/>
    <x v="0"/>
    <x v="1"/>
    <x v="1"/>
    <x v="4"/>
    <n v="1.4444330190702552"/>
    <n v="40000"/>
    <n v="57777.32076281021"/>
  </r>
  <r>
    <x v="1"/>
    <s v="NORDESTE            "/>
    <s v="J5829800"/>
    <s v="EDICAO INTEGRADA IMPRESSAO CADASTRO LISTA OUTRO PRODUTO GRAFICO  "/>
    <x v="0"/>
    <x v="1"/>
    <x v="1"/>
    <x v="4"/>
    <n v="1.4444330190702552"/>
    <n v="6567"/>
    <n v="9485.5916362343669"/>
  </r>
  <r>
    <x v="1"/>
    <s v="NORDESTE            "/>
    <s v="J6010100"/>
    <s v="ATIVIDADES DE RADIO                                              "/>
    <x v="5"/>
    <x v="1"/>
    <x v="1"/>
    <x v="4"/>
    <n v="1.4444330190702552"/>
    <n v="29003"/>
    <n v="41892.890852094613"/>
  </r>
  <r>
    <x v="1"/>
    <s v="NORDESTE            "/>
    <s v="J6010100"/>
    <s v="ATIVIDADES DE RADIO                                              "/>
    <x v="5"/>
    <x v="1"/>
    <x v="1"/>
    <x v="4"/>
    <n v="1.4444330190702552"/>
    <n v="72150"/>
    <n v="104215.84232591891"/>
  </r>
  <r>
    <x v="1"/>
    <s v="NORDESTE            "/>
    <s v="J6021700"/>
    <s v="ATIVIDADES DE TELEVISAO ABERTA                                   "/>
    <x v="5"/>
    <x v="1"/>
    <x v="1"/>
    <x v="4"/>
    <n v="1.4444330190702552"/>
    <n v="49977"/>
    <n v="72188.428994074144"/>
  </r>
  <r>
    <x v="1"/>
    <s v="NORDESTE            "/>
    <s v="J6021700"/>
    <s v="ATIVIDADES DE TELEVISAO ABERTA                                   "/>
    <x v="5"/>
    <x v="1"/>
    <x v="1"/>
    <x v="4"/>
    <n v="1.4444330190702552"/>
    <n v="28666"/>
    <n v="41406.116924667935"/>
  </r>
  <r>
    <x v="1"/>
    <s v="NORDESTE            "/>
    <s v="R9001999"/>
    <s v="ARTE CENICA ESPETAC ATIVI COMPLEMENTARES NAO ESPECI ANTERIOR     "/>
    <x v="4"/>
    <x v="1"/>
    <x v="1"/>
    <x v="4"/>
    <n v="1.4444330190702552"/>
    <n v="1419"/>
    <n v="2049.650454060692"/>
  </r>
  <r>
    <x v="1"/>
    <s v="NORDESTE            "/>
    <s v="R9001999"/>
    <s v="ARTE CENICA ESPETAC ATIVI COMPLEMENTARES NAO ESPECI ANTERIOR     "/>
    <x v="4"/>
    <x v="1"/>
    <x v="1"/>
    <x v="4"/>
    <n v="1.4444330190702552"/>
    <n v="9351"/>
    <n v="13506.893161325957"/>
  </r>
  <r>
    <x v="1"/>
    <s v="NORDESTE            "/>
    <s v="R9102300"/>
    <s v="ATV MUSEUS EXPLOR REST ART CONSERV LUGAR PRED HIST ATRCAO SIMIL  "/>
    <x v="1"/>
    <x v="0"/>
    <x v="0"/>
    <x v="4"/>
    <n v="1.4444330190702552"/>
    <n v="1273016"/>
    <n v="1838786.3442047401"/>
  </r>
  <r>
    <x v="1"/>
    <s v="NORDESTE            "/>
    <s v="R9102300"/>
    <s v="ATV MUSEUS EXPLOR REST ART CONSERV LUGAR PRED HIST ATRCAO SIMIL  "/>
    <x v="1"/>
    <x v="0"/>
    <x v="0"/>
    <x v="4"/>
    <n v="1.4444330190702552"/>
    <n v="94000"/>
    <n v="135776.70379260398"/>
  </r>
  <r>
    <x v="2"/>
    <s v="NORTE               "/>
    <s v="G4756300"/>
    <s v="COM VAREJISTA ESPECIALIZADO DE INSTRUMENTOS MUSICAIS E ACESSORIO "/>
    <x v="3"/>
    <x v="1"/>
    <x v="1"/>
    <x v="4"/>
    <n v="1.4444330190702552"/>
    <n v="78000"/>
    <n v="112665.77548747991"/>
  </r>
  <r>
    <x v="2"/>
    <s v="NORTE               "/>
    <s v="G4756300"/>
    <s v="COM VAREJISTA ESPECIALIZADO DE INSTRUMENTOS MUSICAIS E ACESSORIO "/>
    <x v="3"/>
    <x v="1"/>
    <x v="1"/>
    <x v="4"/>
    <n v="1.4444330190702552"/>
    <n v="140154"/>
    <n v="202443.06535477255"/>
  </r>
  <r>
    <x v="2"/>
    <s v="NORTE               "/>
    <s v="G4756300"/>
    <s v="COM VAREJISTA ESPECIALIZADO DE INSTRUMENTOS MUSICAIS E ACESSORIO "/>
    <x v="3"/>
    <x v="1"/>
    <x v="1"/>
    <x v="4"/>
    <n v="1.4444330190702552"/>
    <n v="77928"/>
    <n v="112561.77631010686"/>
  </r>
  <r>
    <x v="2"/>
    <s v="NORTE               "/>
    <s v="G4761001"/>
    <s v="COMERCIO VAREJISTA DE LIVROS                                     "/>
    <x v="2"/>
    <x v="1"/>
    <x v="0"/>
    <x v="4"/>
    <n v="1.4444330190702552"/>
    <n v="416000"/>
    <n v="600884.13593322621"/>
  </r>
  <r>
    <x v="2"/>
    <s v="NORTE               "/>
    <s v="G4761001"/>
    <s v="COMERCIO VAREJISTA DE LIVROS                                     "/>
    <x v="2"/>
    <x v="1"/>
    <x v="1"/>
    <x v="4"/>
    <n v="1.4444330190702552"/>
    <n v="3373"/>
    <n v="4872.0725733239706"/>
  </r>
  <r>
    <x v="2"/>
    <s v="NORTE               "/>
    <s v="G4761001"/>
    <s v="COMERCIO VAREJISTA DE LIVROS                                     "/>
    <x v="2"/>
    <x v="1"/>
    <x v="1"/>
    <x v="4"/>
    <n v="1.4444330190702552"/>
    <n v="13997"/>
    <n v="20217.728967926363"/>
  </r>
  <r>
    <x v="2"/>
    <s v="NORTE               "/>
    <s v="G4761002"/>
    <s v="COMERCIO VAREJISTA DE JORNAIS E REVISTAS                         "/>
    <x v="2"/>
    <x v="1"/>
    <x v="1"/>
    <x v="4"/>
    <n v="1.4444330190702552"/>
    <n v="101271"/>
    <n v="146279.17627426382"/>
  </r>
  <r>
    <x v="2"/>
    <s v="NORTE               "/>
    <s v="G4762800"/>
    <s v="COMERCIO VAREJISTA DE DISCOS, CDS, DVDS E FITAS                  "/>
    <x v="3"/>
    <x v="1"/>
    <x v="1"/>
    <x v="4"/>
    <n v="1.4444330190702552"/>
    <n v="11813"/>
    <n v="17063.087254276925"/>
  </r>
  <r>
    <x v="2"/>
    <s v="NORTE               "/>
    <s v="G4762800"/>
    <s v="COMERCIO VAREJISTA DE DISCOS, CDS, DVDS E FITAS                  "/>
    <x v="3"/>
    <x v="1"/>
    <x v="1"/>
    <x v="4"/>
    <n v="1.4444330190702552"/>
    <n v="50925"/>
    <n v="73557.751496152749"/>
  </r>
  <r>
    <x v="2"/>
    <s v="NORTE               "/>
    <s v="J5813100"/>
    <s v="EDICAO DE REVISTAS                                               "/>
    <x v="2"/>
    <x v="1"/>
    <x v="1"/>
    <x v="4"/>
    <n v="1.4444330190702552"/>
    <n v="4560"/>
    <n v="6586.6145669603638"/>
  </r>
  <r>
    <x v="2"/>
    <s v="NORTE               "/>
    <s v="J5829800"/>
    <s v="EDICAO INTEGRADA IMPRESSAO CADASTRO LISTA OUTRO PRODUTO GRAFICO  "/>
    <x v="0"/>
    <x v="1"/>
    <x v="1"/>
    <x v="4"/>
    <n v="1.4444330190702552"/>
    <n v="69391"/>
    <n v="100230.65162630408"/>
  </r>
  <r>
    <x v="2"/>
    <s v="NORTE               "/>
    <s v="J5829800"/>
    <s v="EDICAO INTEGRADA IMPRESSAO CADASTRO LISTA OUTRO PRODUTO GRAFICO  "/>
    <x v="0"/>
    <x v="1"/>
    <x v="1"/>
    <x v="4"/>
    <n v="1.4444330190702552"/>
    <n v="5422"/>
    <n v="7831.7158293989241"/>
  </r>
  <r>
    <x v="2"/>
    <s v="NORTE               "/>
    <s v="J5920100"/>
    <s v="ATIVIDADES DE GRAVACAO DE SOM E DE EDICAO DE MUSICA              "/>
    <x v="3"/>
    <x v="1"/>
    <x v="1"/>
    <x v="4"/>
    <n v="1.4444330190702552"/>
    <n v="41335"/>
    <n v="59705.638843269"/>
  </r>
  <r>
    <x v="2"/>
    <s v="NORTE               "/>
    <s v="R9001902"/>
    <s v="PRODUCAO MUSICAL                                                 "/>
    <x v="4"/>
    <x v="0"/>
    <x v="0"/>
    <x v="4"/>
    <n v="1.4444330190702552"/>
    <n v="375000"/>
    <n v="541662.38215134572"/>
  </r>
  <r>
    <x v="2"/>
    <s v="NORTE               "/>
    <s v="R9001906"/>
    <s v="ATIVIDADES DE SONORIZACAO E DE ILUMINACAO                        "/>
    <x v="4"/>
    <x v="1"/>
    <x v="1"/>
    <x v="4"/>
    <n v="1.4444330190702552"/>
    <n v="8956"/>
    <n v="12936.342118793205"/>
  </r>
  <r>
    <x v="2"/>
    <s v="NORTE               "/>
    <s v="R9001906"/>
    <s v="ATIVIDADES DE SONORIZACAO E DE ILUMINACAO                        "/>
    <x v="4"/>
    <x v="1"/>
    <x v="1"/>
    <x v="4"/>
    <n v="1.4444330190702552"/>
    <n v="4617"/>
    <n v="6668.9472490473681"/>
  </r>
  <r>
    <x v="2"/>
    <s v="NORTE               "/>
    <s v="R9001999"/>
    <s v="ARTE CENICA ESPETAC ATIVI COMPLEMENTARES NAO ESPECI ANTERIOR     "/>
    <x v="4"/>
    <x v="1"/>
    <x v="1"/>
    <x v="4"/>
    <n v="1.4444330190702552"/>
    <n v="99993"/>
    <n v="144433.19087589203"/>
  </r>
  <r>
    <x v="2"/>
    <s v="NORTE               "/>
    <s v="R9001999"/>
    <s v="ARTE CENICA ESPETAC ATIVI COMPLEMENTARES NAO ESPECI ANTERIOR     "/>
    <x v="4"/>
    <x v="1"/>
    <x v="1"/>
    <x v="4"/>
    <n v="1.4444330190702552"/>
    <n v="22404"/>
    <n v="32361.077359249997"/>
  </r>
  <r>
    <x v="2"/>
    <s v="NORTE               "/>
    <s v="R9001999"/>
    <s v="ARTE CENICA ESPETAC ATIVI COMPLEMENTARES NAO ESPECI ANTERIOR     "/>
    <x v="4"/>
    <x v="1"/>
    <x v="1"/>
    <x v="4"/>
    <n v="1.4444330190702552"/>
    <n v="224690"/>
    <n v="324549.65505489567"/>
  </r>
  <r>
    <x v="2"/>
    <s v="NORTE               "/>
    <s v="R9001999"/>
    <s v="ARTE CENICA ESPETAC ATIVI COMPLEMENTARES NAO ESPECI ANTERIOR     "/>
    <x v="4"/>
    <x v="1"/>
    <x v="1"/>
    <x v="4"/>
    <n v="1.4444330190702552"/>
    <n v="233317"/>
    <n v="337010.77871041471"/>
  </r>
  <r>
    <x v="3"/>
    <s v="NORTE               "/>
    <s v="C1811302"/>
    <s v="IMPRESSAO DE LIVROS, REVISTAS E OUTRAS PUBLICACOES PERIODICAS    "/>
    <x v="0"/>
    <x v="1"/>
    <x v="1"/>
    <x v="4"/>
    <n v="1.4444330190702552"/>
    <n v="68501"/>
    <n v="98945.106239331551"/>
  </r>
  <r>
    <x v="3"/>
    <s v="NORTE               "/>
    <s v="G4647802"/>
    <s v="COMERCIO ATACADISTA DE LIVROS, JORNAIS E OUTRAS PUBLICACOES      "/>
    <x v="2"/>
    <x v="1"/>
    <x v="1"/>
    <x v="4"/>
    <n v="1.4444330190702552"/>
    <n v="19354"/>
    <n v="27955.556651085721"/>
  </r>
  <r>
    <x v="3"/>
    <s v="NORTE               "/>
    <s v="J5911102"/>
    <s v="PRODUCAO DE FILMES PARA PUBLICIDADE                              "/>
    <x v="5"/>
    <x v="1"/>
    <x v="1"/>
    <x v="4"/>
    <n v="1.4444330190702552"/>
    <n v="5300"/>
    <n v="7655.4950010723524"/>
  </r>
  <r>
    <x v="3"/>
    <s v="NORTE               "/>
    <s v="J5911102"/>
    <s v="PRODUCAO DE FILMES PARA PUBLICIDADE                              "/>
    <x v="5"/>
    <x v="1"/>
    <x v="1"/>
    <x v="4"/>
    <n v="1.4444330190702552"/>
    <n v="5260"/>
    <n v="7597.7176803095426"/>
  </r>
  <r>
    <x v="3"/>
    <s v="NORTE               "/>
    <s v="J5911102"/>
    <s v="PRODUCAO DE FILMES PARA PUBLICIDADE                              "/>
    <x v="5"/>
    <x v="1"/>
    <x v="1"/>
    <x v="4"/>
    <n v="1.4444330190702552"/>
    <n v="19979"/>
    <n v="28858.327288004628"/>
  </r>
  <r>
    <x v="3"/>
    <s v="NORTE               "/>
    <s v="R9001999"/>
    <s v="ARTE CENICA ESPETAC ATIVI COMPLEMENTARES NAO ESPECI ANTERIOR     "/>
    <x v="4"/>
    <x v="1"/>
    <x v="1"/>
    <x v="4"/>
    <n v="1.4444330190702552"/>
    <n v="3325"/>
    <n v="4802.7397884085985"/>
  </r>
  <r>
    <x v="3"/>
    <s v="NORTE               "/>
    <s v="R9001999"/>
    <s v="ARTE CENICA ESPETAC ATIVI COMPLEMENTARES NAO ESPECI ANTERIOR     "/>
    <x v="4"/>
    <x v="1"/>
    <x v="1"/>
    <x v="4"/>
    <n v="1.4444330190702552"/>
    <n v="96"/>
    <n v="138.66556983074452"/>
  </r>
  <r>
    <x v="4"/>
    <s v="NORDESTE            "/>
    <s v="C1811301"/>
    <s v="IMPRESSAO DE JORNAIS                                             "/>
    <x v="0"/>
    <x v="1"/>
    <x v="1"/>
    <x v="4"/>
    <n v="1.4444330190702552"/>
    <n v="8762"/>
    <n v="12656.122113093576"/>
  </r>
  <r>
    <x v="4"/>
    <s v="NORDESTE            "/>
    <s v="C1811301"/>
    <s v="IMPRESSAO DE JORNAIS                                             "/>
    <x v="0"/>
    <x v="1"/>
    <x v="1"/>
    <x v="4"/>
    <n v="1.4444330190702552"/>
    <n v="5055"/>
    <n v="7301.6089114001406"/>
  </r>
  <r>
    <x v="4"/>
    <s v="NORDESTE            "/>
    <s v="C1811301"/>
    <s v="IMPRESSAO DE JORNAIS                                             "/>
    <x v="0"/>
    <x v="1"/>
    <x v="1"/>
    <x v="4"/>
    <n v="1.4444330190702552"/>
    <n v="28128"/>
    <n v="40629.011960408141"/>
  </r>
  <r>
    <x v="4"/>
    <s v="NORDESTE            "/>
    <s v="C1811302"/>
    <s v="IMPRESSAO DE LIVROS, REVISTAS E OUTRAS PUBLICACOES PERIODICAS    "/>
    <x v="0"/>
    <x v="1"/>
    <x v="1"/>
    <x v="4"/>
    <n v="1.4444330190702552"/>
    <n v="36626"/>
    <n v="52903.803756467169"/>
  </r>
  <r>
    <x v="4"/>
    <s v="NORDESTE            "/>
    <s v="C1811302"/>
    <s v="IMPRESSAO DE LIVROS, REVISTAS E OUTRAS PUBLICACOES PERIODICAS    "/>
    <x v="0"/>
    <x v="1"/>
    <x v="1"/>
    <x v="4"/>
    <n v="1.4444330190702552"/>
    <n v="66544"/>
    <n v="96118.350821011059"/>
  </r>
  <r>
    <x v="4"/>
    <s v="NORDESTE            "/>
    <s v="C1811302"/>
    <s v="IMPRESSAO DE LIVROS, REVISTAS E OUTRAS PUBLICACOES PERIODICAS    "/>
    <x v="0"/>
    <x v="1"/>
    <x v="1"/>
    <x v="4"/>
    <n v="1.4444330190702552"/>
    <n v="10000"/>
    <n v="14444.330190702552"/>
  </r>
  <r>
    <x v="4"/>
    <s v="NORDESTE            "/>
    <s v="G4756300"/>
    <s v="COM VAREJISTA ESPECIALIZADO DE INSTRUMENTOS MUSICAIS E ACESSORIO "/>
    <x v="3"/>
    <x v="1"/>
    <x v="1"/>
    <x v="4"/>
    <n v="1.4444330190702552"/>
    <n v="49602"/>
    <n v="71646.766611922794"/>
  </r>
  <r>
    <x v="4"/>
    <s v="NORDESTE            "/>
    <s v="G4756300"/>
    <s v="COM VAREJISTA ESPECIALIZADO DE INSTRUMENTOS MUSICAIS E ACESSORIO "/>
    <x v="3"/>
    <x v="1"/>
    <x v="1"/>
    <x v="4"/>
    <n v="1.4444330190702552"/>
    <n v="1000000"/>
    <n v="1444433.0190702553"/>
  </r>
  <r>
    <x v="4"/>
    <s v="NORDESTE            "/>
    <s v="G4756300"/>
    <s v="COM VAREJISTA ESPECIALIZADO DE INSTRUMENTOS MUSICAIS E ACESSORIO "/>
    <x v="3"/>
    <x v="1"/>
    <x v="1"/>
    <x v="4"/>
    <n v="1.4444330190702552"/>
    <n v="110400"/>
    <n v="159465.40530535617"/>
  </r>
  <r>
    <x v="4"/>
    <s v="NORDESTE            "/>
    <s v="G4756300"/>
    <s v="COM VAREJISTA ESPECIALIZADO DE INSTRUMENTOS MUSICAIS E ACESSORIO "/>
    <x v="3"/>
    <x v="1"/>
    <x v="1"/>
    <x v="4"/>
    <n v="1.4444330190702552"/>
    <n v="79101"/>
    <n v="114256.09624147626"/>
  </r>
  <r>
    <x v="4"/>
    <s v="NORDESTE            "/>
    <s v="G4756300"/>
    <s v="COM VAREJISTA ESPECIALIZADO DE INSTRUMENTOS MUSICAIS E ACESSORIO "/>
    <x v="3"/>
    <x v="1"/>
    <x v="1"/>
    <x v="4"/>
    <n v="1.4444330190702552"/>
    <n v="120988"/>
    <n v="174759.06211127204"/>
  </r>
  <r>
    <x v="4"/>
    <s v="NORDESTE            "/>
    <s v="G4761001"/>
    <s v="COMERCIO VAREJISTA DE LIVROS                                     "/>
    <x v="2"/>
    <x v="1"/>
    <x v="1"/>
    <x v="4"/>
    <n v="1.4444330190702552"/>
    <n v="17061"/>
    <n v="24643.471738357624"/>
  </r>
  <r>
    <x v="4"/>
    <s v="NORDESTE            "/>
    <s v="G4761001"/>
    <s v="COMERCIO VAREJISTA DE LIVROS                                     "/>
    <x v="2"/>
    <x v="1"/>
    <x v="1"/>
    <x v="4"/>
    <n v="1.4444330190702552"/>
    <n v="400000"/>
    <n v="577773.20762810204"/>
  </r>
  <r>
    <x v="4"/>
    <s v="NORDESTE            "/>
    <s v="G4761001"/>
    <s v="COMERCIO VAREJISTA DE LIVROS                                     "/>
    <x v="2"/>
    <x v="1"/>
    <x v="1"/>
    <x v="4"/>
    <n v="1.4444330190702552"/>
    <n v="106661"/>
    <n v="154064.67024705251"/>
  </r>
  <r>
    <x v="4"/>
    <s v="NORDESTE            "/>
    <s v="G4761001"/>
    <s v="COMERCIO VAREJISTA DE LIVROS                                     "/>
    <x v="2"/>
    <x v="1"/>
    <x v="1"/>
    <x v="4"/>
    <n v="1.4444330190702552"/>
    <n v="380822"/>
    <n v="550071.87118837272"/>
  </r>
  <r>
    <x v="4"/>
    <s v="NORDESTE            "/>
    <s v="G4761002"/>
    <s v="COMERCIO VAREJISTA DE JORNAIS E REVISTAS                         "/>
    <x v="2"/>
    <x v="1"/>
    <x v="1"/>
    <x v="4"/>
    <n v="1.4444330190702552"/>
    <n v="1015"/>
    <n v="1466.0995143563091"/>
  </r>
  <r>
    <x v="4"/>
    <s v="NORDESTE            "/>
    <s v="G4761002"/>
    <s v="COMERCIO VAREJISTA DE JORNAIS E REVISTAS                         "/>
    <x v="2"/>
    <x v="1"/>
    <x v="1"/>
    <x v="4"/>
    <n v="1.4444330190702552"/>
    <n v="146739"/>
    <n v="211954.65678535018"/>
  </r>
  <r>
    <x v="4"/>
    <s v="NORDESTE            "/>
    <s v="G4762800"/>
    <s v="COMERCIO VAREJISTA DE DISCOS, CDS, DVDS E FITAS                  "/>
    <x v="3"/>
    <x v="1"/>
    <x v="1"/>
    <x v="4"/>
    <n v="1.4444330190702552"/>
    <n v="52367"/>
    <n v="75640.623909652059"/>
  </r>
  <r>
    <x v="4"/>
    <s v="NORDESTE            "/>
    <s v="J5811500"/>
    <s v="EDICAO DE LIVROS                                                 "/>
    <x v="2"/>
    <x v="1"/>
    <x v="1"/>
    <x v="4"/>
    <n v="1.4444330190702552"/>
    <n v="5758"/>
    <n v="8317.0453238065293"/>
  </r>
  <r>
    <x v="4"/>
    <s v="NORDESTE            "/>
    <s v="J5811500"/>
    <s v="EDICAO DE LIVROS                                                 "/>
    <x v="2"/>
    <x v="1"/>
    <x v="1"/>
    <x v="4"/>
    <n v="1.4444330190702552"/>
    <n v="83866"/>
    <n v="121138.81957734603"/>
  </r>
  <r>
    <x v="4"/>
    <s v="NORDESTE            "/>
    <s v="J5812301"/>
    <s v="EDICAO DE JORNAIS DIARIOS                                        "/>
    <x v="2"/>
    <x v="1"/>
    <x v="1"/>
    <x v="4"/>
    <n v="1.4444330190702552"/>
    <n v="1896"/>
    <n v="2738.6450041572039"/>
  </r>
  <r>
    <x v="4"/>
    <s v="NORDESTE            "/>
    <s v="J5813100"/>
    <s v="EDICAO DE REVISTAS                                               "/>
    <x v="2"/>
    <x v="1"/>
    <x v="1"/>
    <x v="4"/>
    <n v="1.4444330190702552"/>
    <n v="34084"/>
    <n v="49232.055021990578"/>
  </r>
  <r>
    <x v="4"/>
    <s v="NORDESTE            "/>
    <s v="J5813100"/>
    <s v="EDICAO DE REVISTAS                                               "/>
    <x v="2"/>
    <x v="1"/>
    <x v="1"/>
    <x v="4"/>
    <n v="1.4444330190702552"/>
    <n v="75966"/>
    <n v="109727.79872669101"/>
  </r>
  <r>
    <x v="4"/>
    <s v="NORDESTE            "/>
    <s v="J5819100"/>
    <s v="EDICAO DE CADASTROS, LISTAS E OUTROS PRODUTOS GRAFICOS           "/>
    <x v="0"/>
    <x v="1"/>
    <x v="1"/>
    <x v="4"/>
    <n v="1.4444330190702552"/>
    <n v="8555"/>
    <n v="12357.124478146034"/>
  </r>
  <r>
    <x v="4"/>
    <s v="NORDESTE            "/>
    <s v="J5829800"/>
    <s v="EDICAO INTEGRADA IMPRESSAO CADASTRO LISTA OUTRO PRODUTO GRAFICO  "/>
    <x v="0"/>
    <x v="1"/>
    <x v="1"/>
    <x v="4"/>
    <n v="1.4444330190702552"/>
    <n v="122480"/>
    <n v="176914.15617572487"/>
  </r>
  <r>
    <x v="4"/>
    <s v="NORDESTE            "/>
    <s v="J5829800"/>
    <s v="EDICAO INTEGRADA IMPRESSAO CADASTRO LISTA OUTRO PRODUTO GRAFICO  "/>
    <x v="0"/>
    <x v="1"/>
    <x v="1"/>
    <x v="4"/>
    <n v="1.4444330190702552"/>
    <n v="300"/>
    <n v="433.32990572107656"/>
  </r>
  <r>
    <x v="4"/>
    <s v="NORDESTE            "/>
    <s v="J5829800"/>
    <s v="EDICAO INTEGRADA IMPRESSAO CADASTRO LISTA OUTRO PRODUTO GRAFICO  "/>
    <x v="0"/>
    <x v="1"/>
    <x v="1"/>
    <x v="4"/>
    <n v="1.4444330190702552"/>
    <n v="48560"/>
    <n v="70141.667406051594"/>
  </r>
  <r>
    <x v="4"/>
    <s v="NORDESTE            "/>
    <s v="J5911199"/>
    <s v="ATIV PD CINEMATOGRAFICA VIDEO PROG TELEVISAO NAO ESPECI ANTERIOR "/>
    <x v="5"/>
    <x v="1"/>
    <x v="1"/>
    <x v="4"/>
    <n v="1.4444330190702552"/>
    <n v="3023"/>
    <n v="4366.5210166493816"/>
  </r>
  <r>
    <x v="4"/>
    <s v="NORDESTE            "/>
    <s v="J5911199"/>
    <s v="ATIV PD CINEMATOGRAFICA VIDEO PROG TELEVISAO NAO ESPECI ANTERIOR "/>
    <x v="5"/>
    <x v="1"/>
    <x v="1"/>
    <x v="4"/>
    <n v="1.4444330190702552"/>
    <n v="72029"/>
    <n v="104041.06593061141"/>
  </r>
  <r>
    <x v="4"/>
    <s v="NORDESTE            "/>
    <s v="J5920100"/>
    <s v="ATIVIDADES DE GRAVACAO DE SOM E DE EDICAO DE MUSICA              "/>
    <x v="3"/>
    <x v="1"/>
    <x v="1"/>
    <x v="4"/>
    <n v="1.4444330190702552"/>
    <n v="70089"/>
    <n v="101238.86587361511"/>
  </r>
  <r>
    <x v="4"/>
    <s v="NORDESTE            "/>
    <s v="J6010100"/>
    <s v="ATIVIDADES DE RADIO                                              "/>
    <x v="5"/>
    <x v="1"/>
    <x v="1"/>
    <x v="4"/>
    <n v="1.4444330190702552"/>
    <n v="107342"/>
    <n v="155048.32913303934"/>
  </r>
  <r>
    <x v="4"/>
    <s v="NORDESTE            "/>
    <s v="J6010100"/>
    <s v="ATIVIDADES DE RADIO                                              "/>
    <x v="5"/>
    <x v="1"/>
    <x v="1"/>
    <x v="4"/>
    <n v="1.4444330190702552"/>
    <n v="253041"/>
    <n v="365500.77557855647"/>
  </r>
  <r>
    <x v="4"/>
    <s v="NORDESTE            "/>
    <s v="J6010100"/>
    <s v="ATIVIDADES DE RADIO                                              "/>
    <x v="5"/>
    <x v="1"/>
    <x v="1"/>
    <x v="4"/>
    <n v="1.4444330190702552"/>
    <n v="49081"/>
    <n v="70894.217008987194"/>
  </r>
  <r>
    <x v="4"/>
    <s v="NORDESTE            "/>
    <s v="J6021700"/>
    <s v="ATIVIDADES DE TELEVISAO ABERTA                                   "/>
    <x v="5"/>
    <x v="1"/>
    <x v="1"/>
    <x v="4"/>
    <n v="1.4444330190702552"/>
    <n v="594214"/>
    <n v="858302.32199381269"/>
  </r>
  <r>
    <x v="4"/>
    <s v="NORDESTE            "/>
    <s v="P8592901"/>
    <s v="ENSINO DE DANCA                                                  "/>
    <x v="6"/>
    <x v="1"/>
    <x v="1"/>
    <x v="4"/>
    <n v="1.4444330190702552"/>
    <n v="41351"/>
    <n v="59728.749771574126"/>
  </r>
  <r>
    <x v="4"/>
    <s v="NORDESTE            "/>
    <s v="P8592903"/>
    <s v="ENSINO DE MUSICA                                                 "/>
    <x v="6"/>
    <x v="1"/>
    <x v="1"/>
    <x v="4"/>
    <n v="1.4444330190702552"/>
    <n v="4294"/>
    <n v="6202.395383887676"/>
  </r>
  <r>
    <x v="4"/>
    <s v="NORDESTE            "/>
    <s v="P8592903"/>
    <s v="ENSINO DE MUSICA                                                 "/>
    <x v="6"/>
    <x v="1"/>
    <x v="1"/>
    <x v="4"/>
    <n v="1.4444330190702552"/>
    <n v="823"/>
    <n v="1188.7683746948201"/>
  </r>
  <r>
    <x v="4"/>
    <s v="NORDESTE            "/>
    <s v="P8592903"/>
    <s v="ENSINO DE MUSICA                                                 "/>
    <x v="6"/>
    <x v="1"/>
    <x v="1"/>
    <x v="4"/>
    <n v="1.4444330190702552"/>
    <n v="44801"/>
    <n v="64712.043687366502"/>
  </r>
  <r>
    <x v="4"/>
    <s v="NORDESTE            "/>
    <s v="R9001902"/>
    <s v="PRODUCAO MUSICAL                                                 "/>
    <x v="4"/>
    <x v="1"/>
    <x v="1"/>
    <x v="4"/>
    <n v="1.4444330190702552"/>
    <n v="87777"/>
    <n v="126787.99711492979"/>
  </r>
  <r>
    <x v="4"/>
    <s v="NORDESTE            "/>
    <s v="R9001902"/>
    <s v="PRODUCAO MUSICAL                                                 "/>
    <x v="4"/>
    <x v="1"/>
    <x v="1"/>
    <x v="4"/>
    <n v="1.4444330190702552"/>
    <n v="87600"/>
    <n v="126532.33247055436"/>
  </r>
  <r>
    <x v="4"/>
    <s v="NORDESTE            "/>
    <s v="R9001902"/>
    <s v="PRODUCAO MUSICAL                                                 "/>
    <x v="4"/>
    <x v="1"/>
    <x v="1"/>
    <x v="4"/>
    <n v="1.4444330190702552"/>
    <n v="67035"/>
    <n v="96827.567433374556"/>
  </r>
  <r>
    <x v="4"/>
    <s v="NORDESTE            "/>
    <s v="R9001902"/>
    <s v="PRODUCAO MUSICAL                                                 "/>
    <x v="4"/>
    <x v="1"/>
    <x v="1"/>
    <x v="4"/>
    <n v="1.4444330190702552"/>
    <n v="209556"/>
    <n v="302689.60574428638"/>
  </r>
  <r>
    <x v="4"/>
    <s v="NORDESTE            "/>
    <s v="R9001904"/>
    <s v="PRODUCAO DE ESPETACULOS CIRCENSES, DE MARIONETES E SIMILARES     "/>
    <x v="4"/>
    <x v="1"/>
    <x v="1"/>
    <x v="4"/>
    <n v="1.4444330190702552"/>
    <n v="4089"/>
    <n v="5906.286614978274"/>
  </r>
  <r>
    <x v="4"/>
    <s v="NORDESTE            "/>
    <s v="R9001906"/>
    <s v="ATIVIDADES DE SONORIZACAO E DE ILUMINACAO                        "/>
    <x v="4"/>
    <x v="1"/>
    <x v="1"/>
    <x v="4"/>
    <n v="1.4444330190702552"/>
    <n v="24162"/>
    <n v="34900.390606775509"/>
  </r>
  <r>
    <x v="4"/>
    <s v="NORDESTE            "/>
    <s v="R9001906"/>
    <s v="ATIVIDADES DE SONORIZACAO E DE ILUMINACAO                        "/>
    <x v="4"/>
    <x v="1"/>
    <x v="1"/>
    <x v="4"/>
    <n v="1.4444330190702552"/>
    <n v="23370"/>
    <n v="33756.399655671863"/>
  </r>
  <r>
    <x v="4"/>
    <s v="NORDESTE            "/>
    <s v="R9001906"/>
    <s v="ATIVIDADES DE SONORIZACAO E DE ILUMINACAO                        "/>
    <x v="4"/>
    <x v="1"/>
    <x v="1"/>
    <x v="4"/>
    <n v="1.4444330190702552"/>
    <n v="130660"/>
    <n v="188729.61827171955"/>
  </r>
  <r>
    <x v="4"/>
    <s v="NORDESTE            "/>
    <s v="R9001906"/>
    <s v="ATIVIDADES DE SONORIZACAO E DE ILUMINACAO                        "/>
    <x v="4"/>
    <x v="1"/>
    <x v="1"/>
    <x v="4"/>
    <n v="1.4444330190702552"/>
    <n v="21766"/>
    <n v="31439.529093083176"/>
  </r>
  <r>
    <x v="4"/>
    <s v="NORDESTE            "/>
    <s v="R9001906"/>
    <s v="ATIVIDADES DE SONORIZACAO E DE ILUMINACAO                        "/>
    <x v="4"/>
    <x v="1"/>
    <x v="1"/>
    <x v="4"/>
    <n v="1.4444330190702552"/>
    <n v="54530"/>
    <n v="78764.932529901023"/>
  </r>
  <r>
    <x v="4"/>
    <s v="NORDESTE            "/>
    <s v="R9001999"/>
    <s v="ARTE CENICA ESPETAC ATIVI COMPLEMENTARES NAO ESPECI ANTERIOR     "/>
    <x v="4"/>
    <x v="1"/>
    <x v="1"/>
    <x v="4"/>
    <n v="1.4444330190702552"/>
    <n v="6066"/>
    <n v="8761.9306936801677"/>
  </r>
  <r>
    <x v="4"/>
    <s v="NORDESTE            "/>
    <s v="R9001999"/>
    <s v="ARTE CENICA ESPETAC ATIVI COMPLEMENTARES NAO ESPECI ANTERIOR     "/>
    <x v="4"/>
    <x v="1"/>
    <x v="1"/>
    <x v="4"/>
    <n v="1.4444330190702552"/>
    <n v="268000"/>
    <n v="387108.04911082837"/>
  </r>
  <r>
    <x v="4"/>
    <s v="NORDESTE            "/>
    <s v="R9001999"/>
    <s v="ARTE CENICA ESPETAC ATIVI COMPLEMENTARES NAO ESPECI ANTERIOR     "/>
    <x v="4"/>
    <x v="1"/>
    <x v="1"/>
    <x v="4"/>
    <n v="1.4444330190702552"/>
    <n v="115807"/>
    <n v="167275.45463946904"/>
  </r>
  <r>
    <x v="4"/>
    <s v="NORDESTE            "/>
    <s v="R9001999"/>
    <s v="ARTE CENICA ESPETAC ATIVI COMPLEMENTARES NAO ESPECI ANTERIOR     "/>
    <x v="4"/>
    <x v="1"/>
    <x v="1"/>
    <x v="4"/>
    <n v="1.4444330190702552"/>
    <n v="438743"/>
    <n v="633734.87608594098"/>
  </r>
  <r>
    <x v="4"/>
    <s v="NORDESTE            "/>
    <s v="R9101500"/>
    <s v="ATIVIDADES DE BIBLIOTECAS E ARQUIVOS                             "/>
    <x v="1"/>
    <x v="0"/>
    <x v="0"/>
    <x v="4"/>
    <n v="1.4444330190702552"/>
    <n v="59872"/>
    <n v="86481.093717774318"/>
  </r>
  <r>
    <x v="4"/>
    <s v="NORDESTE            "/>
    <s v="R9102302"/>
    <s v="RESTAURACAO E CONSERVACAO DE LUGARES E PREDIOS HISTORICOS        "/>
    <x v="1"/>
    <x v="0"/>
    <x v="0"/>
    <x v="4"/>
    <n v="1.4444330190702552"/>
    <n v="806936"/>
    <n v="1165565.0026764756"/>
  </r>
  <r>
    <x v="4"/>
    <s v="NORDESTE            "/>
    <s v="R9102302"/>
    <s v="RESTAURACAO E CONSERVACAO DE LUGARES E PREDIOS HISTORICOS        "/>
    <x v="1"/>
    <x v="0"/>
    <x v="0"/>
    <x v="4"/>
    <n v="1.4444330190702552"/>
    <n v="2329616"/>
    <n v="3364974.2721543717"/>
  </r>
  <r>
    <x v="5"/>
    <s v="NORDESTE            "/>
    <s v="C1811301"/>
    <s v="IMPRESSAO DE JORNAIS                                             "/>
    <x v="0"/>
    <x v="1"/>
    <x v="1"/>
    <x v="4"/>
    <n v="1.4444330190702552"/>
    <n v="73045"/>
    <n v="105508.60987798679"/>
  </r>
  <r>
    <x v="5"/>
    <s v="NORDESTE            "/>
    <s v="C1811302"/>
    <s v="IMPRESSAO DE LIVROS, REVISTAS E OUTRAS PUBLICACOES PERIODICAS    "/>
    <x v="0"/>
    <x v="1"/>
    <x v="1"/>
    <x v="4"/>
    <n v="1.4444330190702552"/>
    <n v="153223"/>
    <n v="221320.36048100173"/>
  </r>
  <r>
    <x v="5"/>
    <s v="NORDESTE            "/>
    <s v="C3220500"/>
    <s v="FABRICACAO DE INSTRUMENTOS MUSICAIS, PECAS E ACESSORIOS          "/>
    <x v="3"/>
    <x v="1"/>
    <x v="1"/>
    <x v="4"/>
    <n v="1.4444330190702552"/>
    <n v="5823"/>
    <n v="8410.9334700460968"/>
  </r>
  <r>
    <x v="5"/>
    <s v="NORDESTE            "/>
    <s v="G4647802"/>
    <s v="COMERCIO ATACADISTA DE LIVROS, JORNAIS E OUTRAS PUBLICACOES      "/>
    <x v="2"/>
    <x v="1"/>
    <x v="1"/>
    <x v="4"/>
    <n v="1.4444330190702552"/>
    <n v="7936"/>
    <n v="11463.020439341546"/>
  </r>
  <r>
    <x v="5"/>
    <s v="NORDESTE            "/>
    <s v="G4647802"/>
    <s v="COMERCIO ATACADISTA DE LIVROS, JORNAIS E OUTRAS PUBLICACOES      "/>
    <x v="2"/>
    <x v="1"/>
    <x v="1"/>
    <x v="4"/>
    <n v="1.4444330190702552"/>
    <n v="262000"/>
    <n v="378441.45099640684"/>
  </r>
  <r>
    <x v="5"/>
    <s v="NORDESTE            "/>
    <s v="G4647802"/>
    <s v="COMERCIO ATACADISTA DE LIVROS, JORNAIS E OUTRAS PUBLICACOES      "/>
    <x v="2"/>
    <x v="1"/>
    <x v="1"/>
    <x v="4"/>
    <n v="1.4444330190702552"/>
    <n v="20699"/>
    <n v="29898.319061735212"/>
  </r>
  <r>
    <x v="5"/>
    <s v="NORDESTE            "/>
    <s v="G4647802"/>
    <s v="COMERCIO ATACADISTA DE LIVROS, JORNAIS E OUTRAS PUBLICACOES      "/>
    <x v="2"/>
    <x v="1"/>
    <x v="1"/>
    <x v="4"/>
    <n v="1.4444330190702552"/>
    <n v="225061"/>
    <n v="325085.53970497072"/>
  </r>
  <r>
    <x v="5"/>
    <s v="NORDESTE            "/>
    <s v="G4756300"/>
    <s v="COM VAREJISTA ESPECIALIZADO DE INSTRUMENTOS MUSICAIS E ACESSORIO "/>
    <x v="3"/>
    <x v="1"/>
    <x v="1"/>
    <x v="4"/>
    <n v="1.4444330190702552"/>
    <n v="4129"/>
    <n v="5964.0639357410837"/>
  </r>
  <r>
    <x v="5"/>
    <s v="NORDESTE            "/>
    <s v="G4761001"/>
    <s v="COMERCIO VAREJISTA DE LIVROS                                     "/>
    <x v="2"/>
    <x v="1"/>
    <x v="1"/>
    <x v="4"/>
    <n v="1.4444330190702552"/>
    <n v="86354"/>
    <n v="124732.56892879283"/>
  </r>
  <r>
    <x v="5"/>
    <s v="NORDESTE            "/>
    <s v="G4761001"/>
    <s v="COMERCIO VAREJISTA DE LIVROS                                     "/>
    <x v="2"/>
    <x v="1"/>
    <x v="1"/>
    <x v="4"/>
    <n v="1.4444330190702552"/>
    <n v="48000"/>
    <n v="69332.784915372249"/>
  </r>
  <r>
    <x v="5"/>
    <s v="NORDESTE            "/>
    <s v="G4761001"/>
    <s v="COMERCIO VAREJISTA DE LIVROS                                     "/>
    <x v="2"/>
    <x v="1"/>
    <x v="1"/>
    <x v="4"/>
    <n v="1.4444330190702552"/>
    <n v="98749"/>
    <n v="142636.31620016863"/>
  </r>
  <r>
    <x v="5"/>
    <s v="NORDESTE            "/>
    <s v="G4761001"/>
    <s v="COMERCIO VAREJISTA DE LIVROS                                     "/>
    <x v="2"/>
    <x v="1"/>
    <x v="1"/>
    <x v="4"/>
    <n v="1.4444330190702552"/>
    <n v="160651"/>
    <n v="232049.60894665559"/>
  </r>
  <r>
    <x v="5"/>
    <s v="NORDESTE            "/>
    <s v="G4762800"/>
    <s v="COMERCIO VAREJISTA DE DISCOS, CDS, DVDS E FITAS                  "/>
    <x v="3"/>
    <x v="1"/>
    <x v="1"/>
    <x v="4"/>
    <n v="1.4444330190702552"/>
    <n v="49700"/>
    <n v="71788.321047791687"/>
  </r>
  <r>
    <x v="5"/>
    <s v="NORDESTE            "/>
    <s v="G4762800"/>
    <s v="COMERCIO VAREJISTA DE DISCOS, CDS, DVDS E FITAS                  "/>
    <x v="3"/>
    <x v="1"/>
    <x v="1"/>
    <x v="4"/>
    <n v="1.4444330190702552"/>
    <n v="35800"/>
    <n v="51710.702082715135"/>
  </r>
  <r>
    <x v="5"/>
    <s v="NORDESTE            "/>
    <s v="J5812301"/>
    <s v="EDICAO DE JORNAIS DIARIOS                                        "/>
    <x v="2"/>
    <x v="1"/>
    <x v="1"/>
    <x v="4"/>
    <n v="1.4444330190702552"/>
    <n v="41656"/>
    <n v="60169.301842390552"/>
  </r>
  <r>
    <x v="5"/>
    <s v="NORDESTE            "/>
    <s v="J5821200"/>
    <s v="EDICAO INTEGRADA A IMPRESSAO DE LIVROS                           "/>
    <x v="2"/>
    <x v="1"/>
    <x v="1"/>
    <x v="4"/>
    <n v="1.4444330190702552"/>
    <n v="16428"/>
    <n v="23729.145637286154"/>
  </r>
  <r>
    <x v="5"/>
    <s v="NORDESTE            "/>
    <s v="J5822101"/>
    <s v="EDICAO INTEGRADA A IMPRESSAO DE JORNAIS DIARIOS                  "/>
    <x v="2"/>
    <x v="1"/>
    <x v="1"/>
    <x v="4"/>
    <n v="1.4444330190702552"/>
    <n v="14326"/>
    <n v="20692.947431200475"/>
  </r>
  <r>
    <x v="5"/>
    <s v="NORDESTE            "/>
    <s v="J5829800"/>
    <s v="EDICAO INTEGRADA IMPRESSAO CADASTRO LISTA OUTRO PRODUTO GRAFICO  "/>
    <x v="0"/>
    <x v="1"/>
    <x v="1"/>
    <x v="4"/>
    <n v="1.4444330190702552"/>
    <n v="13680"/>
    <n v="19759.843700881091"/>
  </r>
  <r>
    <x v="5"/>
    <s v="NORDESTE            "/>
    <s v="J5829800"/>
    <s v="EDICAO INTEGRADA IMPRESSAO CADASTRO LISTA OUTRO PRODUTO GRAFICO  "/>
    <x v="0"/>
    <x v="1"/>
    <x v="1"/>
    <x v="4"/>
    <n v="1.4444330190702552"/>
    <n v="120000"/>
    <n v="173331.96228843063"/>
  </r>
  <r>
    <x v="5"/>
    <s v="NORDESTE            "/>
    <s v="J5829800"/>
    <s v="EDICAO INTEGRADA IMPRESSAO CADASTRO LISTA OUTRO PRODUTO GRAFICO  "/>
    <x v="0"/>
    <x v="1"/>
    <x v="1"/>
    <x v="4"/>
    <n v="1.4444330190702552"/>
    <n v="500000"/>
    <n v="722216.50953512767"/>
  </r>
  <r>
    <x v="5"/>
    <s v="NORDESTE            "/>
    <s v="J5829800"/>
    <s v="EDICAO INTEGRADA IMPRESSAO CADASTRO LISTA OUTRO PRODUTO GRAFICO  "/>
    <x v="0"/>
    <x v="1"/>
    <x v="1"/>
    <x v="4"/>
    <n v="1.4444330190702552"/>
    <n v="120000"/>
    <n v="173331.96228843063"/>
  </r>
  <r>
    <x v="5"/>
    <s v="NORDESTE            "/>
    <s v="J5829800"/>
    <s v="EDICAO INTEGRADA IMPRESSAO CADASTRO LISTA OUTRO PRODUTO GRAFICO  "/>
    <x v="0"/>
    <x v="1"/>
    <x v="1"/>
    <x v="4"/>
    <n v="1.4444330190702552"/>
    <n v="103669"/>
    <n v="149742.92665399428"/>
  </r>
  <r>
    <x v="5"/>
    <s v="NORDESTE            "/>
    <s v="J5829800"/>
    <s v="EDICAO INTEGRADA IMPRESSAO CADASTRO LISTA OUTRO PRODUTO GRAFICO  "/>
    <x v="0"/>
    <x v="1"/>
    <x v="1"/>
    <x v="4"/>
    <n v="1.4444330190702552"/>
    <n v="56597"/>
    <n v="81750.57558031923"/>
  </r>
  <r>
    <x v="5"/>
    <s v="NORDESTE            "/>
    <s v="J5914600"/>
    <s v="ATIVIDADES DE EXIBICAO CINEMATOGRAFICA                           "/>
    <x v="5"/>
    <x v="1"/>
    <x v="1"/>
    <x v="4"/>
    <n v="1.4444330190702552"/>
    <n v="5993"/>
    <n v="8656.4870832880388"/>
  </r>
  <r>
    <x v="5"/>
    <s v="NORDESTE            "/>
    <s v="J5920100"/>
    <s v="ATIVIDADES DE GRAVACAO DE SOM E DE EDICAO DE MUSICA              "/>
    <x v="3"/>
    <x v="1"/>
    <x v="1"/>
    <x v="4"/>
    <n v="1.4444330190702552"/>
    <n v="8580"/>
    <n v="12393.235303622791"/>
  </r>
  <r>
    <x v="5"/>
    <s v="NORDESTE            "/>
    <s v="J6010100"/>
    <s v="ATIVIDADES DE RADIO                                              "/>
    <x v="5"/>
    <x v="1"/>
    <x v="1"/>
    <x v="4"/>
    <n v="1.4444330190702552"/>
    <n v="47675"/>
    <n v="68863.344184174421"/>
  </r>
  <r>
    <x v="5"/>
    <s v="NORDESTE            "/>
    <s v="J6021700"/>
    <s v="ATIVIDADES DE TELEVISAO ABERTA                                   "/>
    <x v="5"/>
    <x v="1"/>
    <x v="1"/>
    <x v="4"/>
    <n v="1.4444330190702552"/>
    <n v="58321"/>
    <n v="84240.778105196354"/>
  </r>
  <r>
    <x v="5"/>
    <s v="NORDESTE            "/>
    <s v="J6021700"/>
    <s v="ATIVIDADES DE TELEVISAO ABERTA                                   "/>
    <x v="5"/>
    <x v="1"/>
    <x v="1"/>
    <x v="4"/>
    <n v="1.4444330190702552"/>
    <n v="54587"/>
    <n v="78847.265211988022"/>
  </r>
  <r>
    <x v="5"/>
    <s v="NORDESTE            "/>
    <s v="P8592901"/>
    <s v="ENSINO DE DANCA                                                  "/>
    <x v="6"/>
    <x v="0"/>
    <x v="0"/>
    <x v="4"/>
    <n v="1.4444330190702552"/>
    <n v="180000"/>
    <n v="259997.94343264593"/>
  </r>
  <r>
    <x v="5"/>
    <s v="NORDESTE            "/>
    <s v="P8592903"/>
    <s v="ENSINO DE MUSICA                                                 "/>
    <x v="6"/>
    <x v="1"/>
    <x v="1"/>
    <x v="4"/>
    <n v="1.4444330190702552"/>
    <n v="9740"/>
    <n v="14068.777605744286"/>
  </r>
  <r>
    <x v="5"/>
    <s v="NORDESTE            "/>
    <s v="R9001900"/>
    <s v="ARTES CENICAS, ESPETACULOS E ATIVIDADES COMPLEMENTARES           "/>
    <x v="4"/>
    <x v="0"/>
    <x v="0"/>
    <x v="4"/>
    <n v="1.4444330190702552"/>
    <n v="200000"/>
    <n v="288886.60381405102"/>
  </r>
  <r>
    <x v="5"/>
    <s v="NORDESTE            "/>
    <s v="R9001902"/>
    <s v="PRODUCAO MUSICAL                                                 "/>
    <x v="4"/>
    <x v="0"/>
    <x v="0"/>
    <x v="4"/>
    <n v="1.4444330190702552"/>
    <n v="220000"/>
    <n v="317775.26419545617"/>
  </r>
  <r>
    <x v="5"/>
    <s v="NORDESTE            "/>
    <s v="R9001902"/>
    <s v="PRODUCAO MUSICAL                                                 "/>
    <x v="4"/>
    <x v="1"/>
    <x v="1"/>
    <x v="4"/>
    <n v="1.4444330190702552"/>
    <n v="52598"/>
    <n v="75974.287937057292"/>
  </r>
  <r>
    <x v="5"/>
    <s v="NORDESTE            "/>
    <s v="R9001902"/>
    <s v="PRODUCAO MUSICAL                                                 "/>
    <x v="4"/>
    <x v="1"/>
    <x v="1"/>
    <x v="4"/>
    <n v="1.4444330190702552"/>
    <n v="52095"/>
    <n v="75247.738128464945"/>
  </r>
  <r>
    <x v="5"/>
    <s v="NORDESTE            "/>
    <s v="R9001999"/>
    <s v="ARTE CENICA ESPETAC ATIVI COMPLEMENTARES NAO ESPECI ANTERIOR     "/>
    <x v="4"/>
    <x v="1"/>
    <x v="1"/>
    <x v="4"/>
    <n v="1.4444330190702552"/>
    <n v="15636"/>
    <n v="22585.154686182512"/>
  </r>
  <r>
    <x v="5"/>
    <s v="NORDESTE            "/>
    <s v="R9001999"/>
    <s v="ARTE CENICA ESPETAC ATIVI COMPLEMENTARES NAO ESPECI ANTERIOR     "/>
    <x v="4"/>
    <x v="0"/>
    <x v="0"/>
    <x v="4"/>
    <n v="1.4444330190702552"/>
    <n v="2894403"/>
    <n v="4180771.2636960042"/>
  </r>
  <r>
    <x v="5"/>
    <s v="NORDESTE            "/>
    <s v="R9001999"/>
    <s v="ARTE CENICA ESPETAC ATIVI COMPLEMENTARES NAO ESPECI ANTERIOR     "/>
    <x v="4"/>
    <x v="1"/>
    <x v="1"/>
    <x v="4"/>
    <n v="1.4444330190702552"/>
    <n v="77533"/>
    <n v="111991.2252675741"/>
  </r>
  <r>
    <x v="5"/>
    <s v="NORDESTE            "/>
    <s v="R9001999"/>
    <s v="ARTE CENICA ESPETAC ATIVI COMPLEMENTARES NAO ESPECI ANTERIOR     "/>
    <x v="4"/>
    <x v="1"/>
    <x v="1"/>
    <x v="4"/>
    <n v="1.4444330190702552"/>
    <n v="29218"/>
    <n v="42203.44395119472"/>
  </r>
  <r>
    <x v="5"/>
    <s v="NORDESTE            "/>
    <s v="R9003500"/>
    <s v="GESTAO ESPACO P/ARTE CENICA ESPETACULO OUTRA ATIVIDADE ARTISTICA "/>
    <x v="4"/>
    <x v="1"/>
    <x v="1"/>
    <x v="4"/>
    <n v="1.4444330190702552"/>
    <n v="11604"/>
    <n v="16761.200753291243"/>
  </r>
  <r>
    <x v="5"/>
    <s v="NORDESTE            "/>
    <s v="R9003500"/>
    <s v="GESTAO ESPACO P/ARTE CENICA ESPETACULO OUTRA ATIVIDADE ARTISTICA "/>
    <x v="4"/>
    <x v="1"/>
    <x v="1"/>
    <x v="4"/>
    <n v="1.4444330190702552"/>
    <n v="24659"/>
    <n v="35618.273817253423"/>
  </r>
  <r>
    <x v="5"/>
    <s v="NORDESTE            "/>
    <s v="R9101500"/>
    <s v="ATIVIDADES DE BIBLIOTECAS E ARQUIVOS                             "/>
    <x v="1"/>
    <x v="0"/>
    <x v="0"/>
    <x v="4"/>
    <n v="1.4444330190702552"/>
    <n v="68379"/>
    <n v="98768.885411004987"/>
  </r>
  <r>
    <x v="6"/>
    <s v="CENTRO OESTE        "/>
    <s v="C1811302"/>
    <s v="IMPRESSAO DE LIVROS, REVISTAS E OUTRAS PUBLICACOES PERIODICAS    "/>
    <x v="0"/>
    <x v="1"/>
    <x v="1"/>
    <x v="4"/>
    <n v="1.4444330190702552"/>
    <n v="300000"/>
    <n v="433329.90572107659"/>
  </r>
  <r>
    <x v="6"/>
    <s v="CENTRO OESTE        "/>
    <s v="C1811302"/>
    <s v="IMPRESSAO DE LIVROS, REVISTAS E OUTRAS PUBLICACOES PERIODICAS    "/>
    <x v="0"/>
    <x v="1"/>
    <x v="1"/>
    <x v="4"/>
    <n v="1.4444330190702552"/>
    <n v="10861"/>
    <n v="15687.987020122042"/>
  </r>
  <r>
    <x v="6"/>
    <s v="CENTRO OESTE        "/>
    <s v="C1811302"/>
    <s v="IMPRESSAO DE LIVROS, REVISTAS E OUTRAS PUBLICACOES PERIODICAS    "/>
    <x v="0"/>
    <x v="1"/>
    <x v="1"/>
    <x v="4"/>
    <n v="1.4444330190702552"/>
    <n v="4439"/>
    <n v="6411.8381716528629"/>
  </r>
  <r>
    <x v="6"/>
    <s v="CENTRO OESTE        "/>
    <s v="G4647802"/>
    <s v="COMERCIO ATACADISTA DE LIVROS, JORNAIS E OUTRAS PUBLICACOES      "/>
    <x v="2"/>
    <x v="1"/>
    <x v="1"/>
    <x v="4"/>
    <n v="1.4444330190702552"/>
    <n v="90176"/>
    <n v="130253.19192767933"/>
  </r>
  <r>
    <x v="6"/>
    <s v="CENTRO OESTE        "/>
    <s v="G4647802"/>
    <s v="COMERCIO ATACADISTA DE LIVROS, JORNAIS E OUTRAS PUBLICACOES      "/>
    <x v="2"/>
    <x v="1"/>
    <x v="1"/>
    <x v="4"/>
    <n v="1.4444330190702552"/>
    <n v="29455"/>
    <n v="42545.774576714364"/>
  </r>
  <r>
    <x v="6"/>
    <s v="CENTRO OESTE        "/>
    <s v="G4756300"/>
    <s v="COM VAREJISTA ESPECIALIZADO DE INSTRUMENTOS MUSICAIS E ACESSORIO "/>
    <x v="3"/>
    <x v="1"/>
    <x v="1"/>
    <x v="4"/>
    <n v="1.4444330190702552"/>
    <n v="48022"/>
    <n v="69364.562441791801"/>
  </r>
  <r>
    <x v="6"/>
    <s v="CENTRO OESTE        "/>
    <s v="G4756300"/>
    <s v="COM VAREJISTA ESPECIALIZADO DE INSTRUMENTOS MUSICAIS E ACESSORIO "/>
    <x v="3"/>
    <x v="1"/>
    <x v="1"/>
    <x v="4"/>
    <n v="1.4444330190702552"/>
    <n v="78152"/>
    <n v="112885.32930637858"/>
  </r>
  <r>
    <x v="6"/>
    <s v="CENTRO OESTE        "/>
    <s v="G4756300"/>
    <s v="COM VAREJISTA ESPECIALIZADO DE INSTRUMENTOS MUSICAIS E ACESSORIO "/>
    <x v="3"/>
    <x v="1"/>
    <x v="1"/>
    <x v="4"/>
    <n v="1.4444330190702552"/>
    <n v="40816"/>
    <n v="58955.978106371535"/>
  </r>
  <r>
    <x v="6"/>
    <s v="CENTRO OESTE        "/>
    <s v="G4761001"/>
    <s v="COMERCIO VAREJISTA DE LIVROS                                     "/>
    <x v="2"/>
    <x v="1"/>
    <x v="1"/>
    <x v="4"/>
    <n v="1.4444330190702552"/>
    <n v="38494"/>
    <n v="55602.004636090402"/>
  </r>
  <r>
    <x v="6"/>
    <s v="CENTRO OESTE        "/>
    <s v="G4761001"/>
    <s v="COMERCIO VAREJISTA DE LIVROS                                     "/>
    <x v="2"/>
    <x v="1"/>
    <x v="1"/>
    <x v="4"/>
    <n v="1.4444330190702552"/>
    <n v="97663"/>
    <n v="141067.66194145833"/>
  </r>
  <r>
    <x v="6"/>
    <s v="CENTRO OESTE        "/>
    <s v="G4761002"/>
    <s v="COMERCIO VAREJISTA DE JORNAIS E REVISTAS                         "/>
    <x v="2"/>
    <x v="1"/>
    <x v="1"/>
    <x v="4"/>
    <n v="1.4444330190702552"/>
    <n v="37831"/>
    <n v="54644.345544446827"/>
  </r>
  <r>
    <x v="6"/>
    <s v="CENTRO OESTE        "/>
    <s v="G4762800"/>
    <s v="COMERCIO VAREJISTA DE DISCOS, CDS, DVDS E FITAS                  "/>
    <x v="3"/>
    <x v="1"/>
    <x v="1"/>
    <x v="4"/>
    <n v="1.4444330190702552"/>
    <n v="520"/>
    <n v="751.10516991653276"/>
  </r>
  <r>
    <x v="6"/>
    <s v="CENTRO OESTE        "/>
    <s v="J5811500"/>
    <s v="EDICAO DE LIVROS                                                 "/>
    <x v="2"/>
    <x v="1"/>
    <x v="1"/>
    <x v="4"/>
    <n v="1.4444330190702552"/>
    <n v="29028"/>
    <n v="41929.001677571367"/>
  </r>
  <r>
    <x v="6"/>
    <s v="CENTRO OESTE        "/>
    <s v="J5813100"/>
    <s v="EDICAO DE REVISTAS                                               "/>
    <x v="2"/>
    <x v="1"/>
    <x v="1"/>
    <x v="4"/>
    <n v="1.4444330190702552"/>
    <n v="4046"/>
    <n v="5844.1759951582526"/>
  </r>
  <r>
    <x v="6"/>
    <s v="CENTRO OESTE        "/>
    <s v="J5914600"/>
    <s v="ATIVIDADES DE EXIBICAO CINEMATOGRAFICA                           "/>
    <x v="5"/>
    <x v="1"/>
    <x v="1"/>
    <x v="4"/>
    <n v="1.4444330190702552"/>
    <n v="111298"/>
    <n v="160762.50615648128"/>
  </r>
  <r>
    <x v="6"/>
    <s v="CENTRO OESTE        "/>
    <s v="J5914600"/>
    <s v="ATIVIDADES DE EXIBICAO CINEMATOGRAFICA                           "/>
    <x v="5"/>
    <x v="1"/>
    <x v="1"/>
    <x v="4"/>
    <n v="1.4444330190702552"/>
    <n v="445193"/>
    <n v="643051.46905894415"/>
  </r>
  <r>
    <x v="6"/>
    <s v="CENTRO OESTE        "/>
    <s v="J6021700"/>
    <s v="ATIVIDADES DE TELEVISAO ABERTA                                   "/>
    <x v="5"/>
    <x v="1"/>
    <x v="1"/>
    <x v="4"/>
    <n v="1.4444330190702552"/>
    <n v="712186"/>
    <n v="1028704.9741195688"/>
  </r>
  <r>
    <x v="6"/>
    <s v="CENTRO OESTE        "/>
    <s v="J6021700"/>
    <s v="ATIVIDADES DE TELEVISAO ABERTA                                   "/>
    <x v="5"/>
    <x v="1"/>
    <x v="1"/>
    <x v="4"/>
    <n v="1.4444330190702552"/>
    <n v="278924"/>
    <n v="402887.03541115188"/>
  </r>
  <r>
    <x v="6"/>
    <s v="CENTRO OESTE        "/>
    <s v="J6022501"/>
    <s v="PROGRAMADORAS                                                    "/>
    <x v="5"/>
    <x v="1"/>
    <x v="1"/>
    <x v="4"/>
    <n v="1.4444330190702552"/>
    <n v="5343961"/>
    <n v="7718993.7210237002"/>
  </r>
  <r>
    <x v="6"/>
    <s v="CENTRO OESTE        "/>
    <s v="J6022501"/>
    <s v="PROGRAMADORAS                                                    "/>
    <x v="5"/>
    <x v="1"/>
    <x v="1"/>
    <x v="4"/>
    <n v="1.4444330190702552"/>
    <n v="1237208"/>
    <n v="1787064.0866578724"/>
  </r>
  <r>
    <x v="6"/>
    <s v="CENTRO OESTE        "/>
    <s v="J6022501"/>
    <s v="PROGRAMADORAS                                                    "/>
    <x v="5"/>
    <x v="1"/>
    <x v="1"/>
    <x v="4"/>
    <n v="1.4444330190702552"/>
    <n v="2522608"/>
    <n v="3643738.2893707785"/>
  </r>
  <r>
    <x v="6"/>
    <s v="CENTRO OESTE        "/>
    <s v="J6022502"/>
    <s v="ATIV RELACIONADA A TELEVISAO POR ASSINATURA EXCETO PROGRAMADORAS "/>
    <x v="5"/>
    <x v="1"/>
    <x v="1"/>
    <x v="4"/>
    <n v="1.4444330190702552"/>
    <n v="2138924"/>
    <n v="3089532.4508818267"/>
  </r>
  <r>
    <x v="6"/>
    <s v="CENTRO OESTE        "/>
    <s v="R9001902"/>
    <s v="PRODUCAO MUSICAL                                                 "/>
    <x v="4"/>
    <x v="1"/>
    <x v="1"/>
    <x v="4"/>
    <n v="1.4444330190702552"/>
    <n v="18065"/>
    <n v="26093.682489504161"/>
  </r>
  <r>
    <x v="6"/>
    <s v="CENTRO OESTE        "/>
    <s v="R9001906"/>
    <s v="ATIVIDADES DE SONORIZACAO E DE ILUMINACAO                        "/>
    <x v="4"/>
    <x v="1"/>
    <x v="1"/>
    <x v="4"/>
    <n v="1.4444330190702552"/>
    <n v="58436"/>
    <n v="84406.887902389441"/>
  </r>
  <r>
    <x v="6"/>
    <s v="CENTRO OESTE        "/>
    <s v="R9001999"/>
    <s v="ARTE CENICA ESPETAC ATIVI COMPLEMENTARES NAO ESPECI ANTERIOR     "/>
    <x v="4"/>
    <x v="1"/>
    <x v="1"/>
    <x v="4"/>
    <n v="1.4444330190702552"/>
    <n v="94487"/>
    <n v="136480.1426728912"/>
  </r>
  <r>
    <x v="6"/>
    <s v="CENTRO OESTE        "/>
    <s v="R9001999"/>
    <s v="ARTE CENICA ESPETAC ATIVI COMPLEMENTARES NAO ESPECI ANTERIOR     "/>
    <x v="4"/>
    <x v="1"/>
    <x v="1"/>
    <x v="4"/>
    <n v="1.4444330190702552"/>
    <n v="153750"/>
    <n v="222081.57668205173"/>
  </r>
  <r>
    <x v="6"/>
    <s v="CENTRO OESTE        "/>
    <s v="R9001999"/>
    <s v="ARTE CENICA ESPETAC ATIVI COMPLEMENTARES NAO ESPECI ANTERIOR     "/>
    <x v="4"/>
    <x v="1"/>
    <x v="1"/>
    <x v="4"/>
    <n v="1.4444330190702552"/>
    <n v="53845"/>
    <n v="77775.49591183789"/>
  </r>
  <r>
    <x v="6"/>
    <s v="CENTRO OESTE        "/>
    <s v="R9001999"/>
    <s v="ARTE CENICA ESPETAC ATIVI COMPLEMENTARES NAO ESPECI ANTERIOR     "/>
    <x v="4"/>
    <x v="1"/>
    <x v="1"/>
    <x v="4"/>
    <n v="1.4444330190702552"/>
    <n v="3624"/>
    <n v="5234.6252611106047"/>
  </r>
  <r>
    <x v="6"/>
    <s v="CENTRO OESTE        "/>
    <s v="R9002701"/>
    <s v="ATIVI ARTISTA PLASTICO, JORNALISTAS INDEPENDENTES E ESCRITORES   "/>
    <x v="6"/>
    <x v="1"/>
    <x v="1"/>
    <x v="4"/>
    <n v="1.4444330190702552"/>
    <n v="4858"/>
    <n v="7017.0556066433001"/>
  </r>
  <r>
    <x v="6"/>
    <s v="CENTRO OESTE        "/>
    <s v="R9002701"/>
    <s v="ATIVI ARTISTA PLASTICO, JORNALISTAS INDEPENDENTES E ESCRITORES   "/>
    <x v="6"/>
    <x v="0"/>
    <x v="0"/>
    <x v="4"/>
    <n v="1.4444330190702552"/>
    <n v="202100"/>
    <n v="291919.91315409855"/>
  </r>
  <r>
    <x v="6"/>
    <s v="CENTRO OESTE        "/>
    <s v="R9002701"/>
    <s v="ATIVI ARTISTA PLASTICO, JORNALISTAS INDEPENDENTES E ESCRITORES   "/>
    <x v="6"/>
    <x v="1"/>
    <x v="1"/>
    <x v="4"/>
    <n v="1.4444330190702552"/>
    <n v="38313"/>
    <n v="55340.562259638689"/>
  </r>
  <r>
    <x v="7"/>
    <s v="SUDESTE             "/>
    <s v="C1811302"/>
    <s v="IMPRESSAO DE LIVROS, REVISTAS E OUTRAS PUBLICACOES PERIODICAS    "/>
    <x v="0"/>
    <x v="1"/>
    <x v="1"/>
    <x v="4"/>
    <n v="1.4444330190702552"/>
    <n v="3581"/>
    <n v="5172.5146412905842"/>
  </r>
  <r>
    <x v="7"/>
    <s v="SUDESTE             "/>
    <s v="G4756300"/>
    <s v="COM VAREJISTA ESPECIALIZADO DE INSTRUMENTOS MUSICAIS E ACESSORIO "/>
    <x v="3"/>
    <x v="1"/>
    <x v="1"/>
    <x v="4"/>
    <n v="1.4444330190702552"/>
    <n v="26744"/>
    <n v="38629.916662014904"/>
  </r>
  <r>
    <x v="7"/>
    <s v="SUDESTE             "/>
    <s v="G4756300"/>
    <s v="COM VAREJISTA ESPECIALIZADO DE INSTRUMENTOS MUSICAIS E ACESSORIO "/>
    <x v="3"/>
    <x v="1"/>
    <x v="1"/>
    <x v="4"/>
    <n v="1.4444330190702552"/>
    <n v="30377"/>
    <n v="43877.541820297141"/>
  </r>
  <r>
    <x v="7"/>
    <s v="SUDESTE             "/>
    <s v="G4756300"/>
    <s v="COM VAREJISTA ESPECIALIZADO DE INSTRUMENTOS MUSICAIS E ACESSORIO "/>
    <x v="3"/>
    <x v="1"/>
    <x v="1"/>
    <x v="4"/>
    <n v="1.4444330190702552"/>
    <n v="86350"/>
    <n v="124726.79119671654"/>
  </r>
  <r>
    <x v="7"/>
    <s v="SUDESTE             "/>
    <s v="G4761001"/>
    <s v="COMERCIO VAREJISTA DE LIVROS                                     "/>
    <x v="2"/>
    <x v="1"/>
    <x v="1"/>
    <x v="4"/>
    <n v="1.4444330190702552"/>
    <n v="168363"/>
    <n v="243189.07638972538"/>
  </r>
  <r>
    <x v="7"/>
    <s v="SUDESTE             "/>
    <s v="G4761002"/>
    <s v="COMERCIO VAREJISTA DE JORNAIS E REVISTAS                         "/>
    <x v="2"/>
    <x v="1"/>
    <x v="1"/>
    <x v="4"/>
    <n v="1.4444330190702552"/>
    <n v="8800"/>
    <n v="12711.010567818246"/>
  </r>
  <r>
    <x v="7"/>
    <s v="SUDESTE             "/>
    <s v="G4762800"/>
    <s v="COMERCIO VAREJISTA DE DISCOS, CDS, DVDS E FITAS                  "/>
    <x v="3"/>
    <x v="1"/>
    <x v="1"/>
    <x v="4"/>
    <n v="1.4444330190702552"/>
    <n v="36465"/>
    <n v="52671.250040396859"/>
  </r>
  <r>
    <x v="7"/>
    <s v="SUDESTE             "/>
    <s v="J5812301"/>
    <s v="EDICAO DE JORNAIS DIARIOS                                        "/>
    <x v="2"/>
    <x v="1"/>
    <x v="1"/>
    <x v="4"/>
    <n v="1.4444330190702552"/>
    <n v="54477"/>
    <n v="78688.377579890293"/>
  </r>
  <r>
    <x v="7"/>
    <s v="SUDESTE             "/>
    <s v="J5813100"/>
    <s v="EDICAO DE REVISTAS                                               "/>
    <x v="2"/>
    <x v="1"/>
    <x v="1"/>
    <x v="4"/>
    <n v="1.4444330190702552"/>
    <n v="2298"/>
    <n v="3319.3070778234464"/>
  </r>
  <r>
    <x v="7"/>
    <s v="SUDESTE             "/>
    <s v="J5819100"/>
    <s v="EDICAO DE CADASTROS, LISTAS E OUTROS PRODUTOS GRAFICOS           "/>
    <x v="0"/>
    <x v="1"/>
    <x v="1"/>
    <x v="4"/>
    <n v="1.4444330190702552"/>
    <n v="42121"/>
    <n v="60840.963196258221"/>
  </r>
  <r>
    <x v="7"/>
    <s v="SUDESTE             "/>
    <s v="J5821200"/>
    <s v="EDICAO INTEGRADA A IMPRESSAO DE LIVROS                           "/>
    <x v="2"/>
    <x v="1"/>
    <x v="1"/>
    <x v="4"/>
    <n v="1.4444330190702552"/>
    <n v="31287"/>
    <n v="45191.975867651076"/>
  </r>
  <r>
    <x v="7"/>
    <s v="SUDESTE             "/>
    <s v="J5821200"/>
    <s v="EDICAO INTEGRADA A IMPRESSAO DE LIVROS                           "/>
    <x v="2"/>
    <x v="1"/>
    <x v="1"/>
    <x v="4"/>
    <n v="1.4444330190702552"/>
    <n v="88659"/>
    <n v="128061.98703774976"/>
  </r>
  <r>
    <x v="7"/>
    <s v="SUDESTE             "/>
    <s v="J5829800"/>
    <s v="EDICAO INTEGRADA IMPRESSAO CADASTRO LISTA OUTRO PRODUTO GRAFICO  "/>
    <x v="0"/>
    <x v="1"/>
    <x v="1"/>
    <x v="4"/>
    <n v="1.4444330190702552"/>
    <n v="1082"/>
    <n v="1562.8765266340163"/>
  </r>
  <r>
    <x v="7"/>
    <s v="SUDESTE             "/>
    <s v="J5829800"/>
    <s v="EDICAO INTEGRADA IMPRESSAO CADASTRO LISTA OUTRO PRODUTO GRAFICO  "/>
    <x v="0"/>
    <x v="1"/>
    <x v="1"/>
    <x v="4"/>
    <n v="1.4444330190702552"/>
    <n v="148862"/>
    <n v="215021.18808483632"/>
  </r>
  <r>
    <x v="7"/>
    <s v="SUDESTE             "/>
    <s v="J5911102"/>
    <s v="PRODUCAO DE FILMES PARA PUBLICIDADE                              "/>
    <x v="5"/>
    <x v="1"/>
    <x v="1"/>
    <x v="4"/>
    <n v="1.4444330190702552"/>
    <n v="2906"/>
    <n v="4197.5223534181614"/>
  </r>
  <r>
    <x v="7"/>
    <s v="SUDESTE             "/>
    <s v="J5911199"/>
    <s v="ATIV PD CINEMATOGRAFICA VIDEO PROG TELEVISAO NAO ESPECI ANTERIOR "/>
    <x v="5"/>
    <x v="1"/>
    <x v="1"/>
    <x v="4"/>
    <n v="1.4444330190702552"/>
    <n v="14395"/>
    <n v="20792.613309516324"/>
  </r>
  <r>
    <x v="7"/>
    <s v="SUDESTE             "/>
    <s v="J6010100"/>
    <s v="ATIVIDADES DE RADIO                                              "/>
    <x v="5"/>
    <x v="1"/>
    <x v="1"/>
    <x v="4"/>
    <n v="1.4444330190702552"/>
    <n v="110474"/>
    <n v="159572.29334876739"/>
  </r>
  <r>
    <x v="7"/>
    <s v="SUDESTE             "/>
    <s v="J6021700"/>
    <s v="ATIVIDADES DE TELEVISAO ABERTA                                   "/>
    <x v="5"/>
    <x v="1"/>
    <x v="1"/>
    <x v="4"/>
    <n v="1.4444330190702552"/>
    <n v="110447"/>
    <n v="159533.29365725248"/>
  </r>
  <r>
    <x v="7"/>
    <s v="SUDESTE             "/>
    <s v="R9001906"/>
    <s v="ATIVIDADES DE SONORIZACAO E DE ILUMINACAO                        "/>
    <x v="4"/>
    <x v="1"/>
    <x v="1"/>
    <x v="4"/>
    <n v="1.4444330190702552"/>
    <n v="13980"/>
    <n v="20193.173606602169"/>
  </r>
  <r>
    <x v="7"/>
    <s v="SUDESTE             "/>
    <s v="R9001906"/>
    <s v="ATIVIDADES DE SONORIZACAO E DE ILUMINACAO                        "/>
    <x v="4"/>
    <x v="1"/>
    <x v="1"/>
    <x v="4"/>
    <n v="1.4444330190702552"/>
    <n v="1702"/>
    <n v="2458.4249984575745"/>
  </r>
  <r>
    <x v="7"/>
    <s v="SUDESTE             "/>
    <s v="R9001906"/>
    <s v="ATIVIDADES DE SONORIZACAO E DE ILUMINACAO                        "/>
    <x v="4"/>
    <x v="1"/>
    <x v="1"/>
    <x v="4"/>
    <n v="1.4444330190702552"/>
    <n v="40361"/>
    <n v="58298.761082694575"/>
  </r>
  <r>
    <x v="8"/>
    <s v="CENTRO OESTE        "/>
    <s v="C1811301"/>
    <s v="IMPRESSAO DE JORNAIS                                             "/>
    <x v="0"/>
    <x v="1"/>
    <x v="1"/>
    <x v="4"/>
    <n v="1.4444330190702552"/>
    <n v="5700"/>
    <n v="8233.2682087004541"/>
  </r>
  <r>
    <x v="8"/>
    <s v="CENTRO OESTE        "/>
    <s v="C1811302"/>
    <s v="IMPRESSAO DE LIVROS, REVISTAS E OUTRAS PUBLICACOES PERIODICAS    "/>
    <x v="0"/>
    <x v="1"/>
    <x v="1"/>
    <x v="4"/>
    <n v="1.4444330190702552"/>
    <n v="19476"/>
    <n v="28131.777479412292"/>
  </r>
  <r>
    <x v="8"/>
    <s v="CENTRO OESTE        "/>
    <s v="C3220500"/>
    <s v="FABRICACAO DE INSTRUMENTOS MUSICAIS, PECAS E ACESSORIOS          "/>
    <x v="3"/>
    <x v="1"/>
    <x v="1"/>
    <x v="4"/>
    <n v="1.4444330190702552"/>
    <n v="17195"/>
    <n v="24837.025762913039"/>
  </r>
  <r>
    <x v="8"/>
    <s v="CENTRO OESTE        "/>
    <s v="C3220500"/>
    <s v="FABRICACAO DE INSTRUMENTOS MUSICAIS, PECAS E ACESSORIOS          "/>
    <x v="3"/>
    <x v="1"/>
    <x v="1"/>
    <x v="4"/>
    <n v="1.4444330190702552"/>
    <n v="1327"/>
    <n v="1916.7626163062287"/>
  </r>
  <r>
    <x v="8"/>
    <s v="CENTRO OESTE        "/>
    <s v="C3220500"/>
    <s v="FABRICACAO DE INSTRUMENTOS MUSICAIS, PECAS E ACESSORIOS          "/>
    <x v="3"/>
    <x v="1"/>
    <x v="1"/>
    <x v="4"/>
    <n v="1.4444330190702552"/>
    <n v="2082"/>
    <n v="3007.3095457042714"/>
  </r>
  <r>
    <x v="8"/>
    <s v="CENTRO OESTE        "/>
    <s v="G4756300"/>
    <s v="COM VAREJISTA ESPECIALIZADO DE INSTRUMENTOS MUSICAIS E ACESSORIO "/>
    <x v="3"/>
    <x v="1"/>
    <x v="1"/>
    <x v="4"/>
    <n v="1.4444330190702552"/>
    <n v="6194"/>
    <n v="8946.818120121161"/>
  </r>
  <r>
    <x v="8"/>
    <s v="CENTRO OESTE        "/>
    <s v="G4756300"/>
    <s v="COM VAREJISTA ESPECIALIZADO DE INSTRUMENTOS MUSICAIS E ACESSORIO "/>
    <x v="3"/>
    <x v="1"/>
    <x v="1"/>
    <x v="4"/>
    <n v="1.4444330190702552"/>
    <n v="48720"/>
    <n v="70372.77668910283"/>
  </r>
  <r>
    <x v="8"/>
    <s v="CENTRO OESTE        "/>
    <s v="G4756300"/>
    <s v="COM VAREJISTA ESPECIALIZADO DE INSTRUMENTOS MUSICAIS E ACESSORIO "/>
    <x v="3"/>
    <x v="1"/>
    <x v="1"/>
    <x v="4"/>
    <n v="1.4444330190702552"/>
    <n v="99974"/>
    <n v="144405.74664852969"/>
  </r>
  <r>
    <x v="8"/>
    <s v="CENTRO OESTE        "/>
    <s v="G4761001"/>
    <s v="COMERCIO VAREJISTA DE LIVROS                                     "/>
    <x v="2"/>
    <x v="1"/>
    <x v="1"/>
    <x v="4"/>
    <n v="1.4444330190702552"/>
    <n v="14822"/>
    <n v="21409.386208659322"/>
  </r>
  <r>
    <x v="8"/>
    <s v="CENTRO OESTE        "/>
    <s v="G4761001"/>
    <s v="COMERCIO VAREJISTA DE LIVROS                                     "/>
    <x v="2"/>
    <x v="1"/>
    <x v="0"/>
    <x v="4"/>
    <n v="1.4444330190702552"/>
    <n v="854761"/>
    <n v="1234645.0118135104"/>
  </r>
  <r>
    <x v="8"/>
    <s v="CENTRO OESTE        "/>
    <s v="G4761001"/>
    <s v="COMERCIO VAREJISTA DE LIVROS                                     "/>
    <x v="2"/>
    <x v="1"/>
    <x v="1"/>
    <x v="4"/>
    <n v="1.4444330190702552"/>
    <n v="18945"/>
    <n v="27364.783546285984"/>
  </r>
  <r>
    <x v="8"/>
    <s v="CENTRO OESTE        "/>
    <s v="G4761001"/>
    <s v="COMERCIO VAREJISTA DE LIVROS                                     "/>
    <x v="2"/>
    <x v="1"/>
    <x v="1"/>
    <x v="4"/>
    <n v="1.4444330190702552"/>
    <n v="73855"/>
    <n v="106678.6006234337"/>
  </r>
  <r>
    <x v="8"/>
    <s v="CENTRO OESTE        "/>
    <s v="G4761002"/>
    <s v="COMERCIO VAREJISTA DE JORNAIS E REVISTAS                         "/>
    <x v="2"/>
    <x v="1"/>
    <x v="1"/>
    <x v="4"/>
    <n v="1.4444330190702552"/>
    <n v="48702"/>
    <n v="70346.776894759576"/>
  </r>
  <r>
    <x v="8"/>
    <s v="CENTRO OESTE        "/>
    <s v="G4762800"/>
    <s v="COMERCIO VAREJISTA DE DISCOS, CDS, DVDS E FITAS                  "/>
    <x v="3"/>
    <x v="1"/>
    <x v="1"/>
    <x v="4"/>
    <n v="1.4444330190702552"/>
    <n v="34508"/>
    <n v="49844.494622076367"/>
  </r>
  <r>
    <x v="8"/>
    <s v="CENTRO OESTE        "/>
    <s v="J5811500"/>
    <s v="EDICAO DE LIVROS                                                 "/>
    <x v="2"/>
    <x v="1"/>
    <x v="1"/>
    <x v="4"/>
    <n v="1.4444330190702552"/>
    <n v="2859"/>
    <n v="4129.6340015218593"/>
  </r>
  <r>
    <x v="8"/>
    <s v="CENTRO OESTE        "/>
    <s v="J5811500"/>
    <s v="EDICAO DE LIVROS                                                 "/>
    <x v="2"/>
    <x v="1"/>
    <x v="1"/>
    <x v="4"/>
    <n v="1.4444330190702552"/>
    <n v="4900"/>
    <n v="7077.7217934442506"/>
  </r>
  <r>
    <x v="8"/>
    <s v="CENTRO OESTE        "/>
    <s v="J5812301"/>
    <s v="EDICAO DE JORNAIS DIARIOS                                        "/>
    <x v="2"/>
    <x v="1"/>
    <x v="1"/>
    <x v="4"/>
    <n v="1.4444330190702552"/>
    <n v="1095"/>
    <n v="1581.6541558819295"/>
  </r>
  <r>
    <x v="8"/>
    <s v="CENTRO OESTE        "/>
    <s v="J5812301"/>
    <s v="EDICAO DE JORNAIS DIARIOS                                        "/>
    <x v="2"/>
    <x v="1"/>
    <x v="1"/>
    <x v="4"/>
    <n v="1.4444330190702552"/>
    <n v="10000"/>
    <n v="14444.330190702552"/>
  </r>
  <r>
    <x v="8"/>
    <s v="CENTRO OESTE        "/>
    <s v="J5813100"/>
    <s v="EDICAO DE REVISTAS                                               "/>
    <x v="2"/>
    <x v="1"/>
    <x v="1"/>
    <x v="4"/>
    <n v="1.4444330190702552"/>
    <n v="6208"/>
    <n v="8967.0401823881439"/>
  </r>
  <r>
    <x v="8"/>
    <s v="CENTRO OESTE        "/>
    <s v="J5813100"/>
    <s v="EDICAO DE REVISTAS                                               "/>
    <x v="2"/>
    <x v="1"/>
    <x v="1"/>
    <x v="4"/>
    <n v="1.4444330190702552"/>
    <n v="1299"/>
    <n v="1876.3184917722615"/>
  </r>
  <r>
    <x v="8"/>
    <s v="CENTRO OESTE        "/>
    <s v="J5813100"/>
    <s v="EDICAO DE REVISTAS                                               "/>
    <x v="2"/>
    <x v="1"/>
    <x v="1"/>
    <x v="4"/>
    <n v="1.4444330190702552"/>
    <n v="61824"/>
    <n v="89300.626970999452"/>
  </r>
  <r>
    <x v="8"/>
    <s v="CENTRO OESTE        "/>
    <s v="J5819100"/>
    <s v="EDICAO DE CADASTROS, LISTAS E OUTROS PRODUTOS GRAFICOS           "/>
    <x v="0"/>
    <x v="1"/>
    <x v="1"/>
    <x v="4"/>
    <n v="1.4444330190702552"/>
    <n v="14611"/>
    <n v="21104.610841635498"/>
  </r>
  <r>
    <x v="8"/>
    <s v="CENTRO OESTE        "/>
    <s v="J5821200"/>
    <s v="EDICAO INTEGRADA A IMPRESSAO DE LIVROS                           "/>
    <x v="2"/>
    <x v="1"/>
    <x v="1"/>
    <x v="4"/>
    <n v="1.4444330190702552"/>
    <n v="4272"/>
    <n v="6170.6178574681308"/>
  </r>
  <r>
    <x v="8"/>
    <s v="CENTRO OESTE        "/>
    <s v="J5822101"/>
    <s v="EDICAO INTEGRADA A IMPRESSAO DE JORNAIS DIARIOS                  "/>
    <x v="2"/>
    <x v="1"/>
    <x v="1"/>
    <x v="4"/>
    <n v="1.4444330190702552"/>
    <n v="7359"/>
    <n v="10629.582587338009"/>
  </r>
  <r>
    <x v="8"/>
    <s v="CENTRO OESTE        "/>
    <s v="J5829800"/>
    <s v="EDICAO INTEGRADA IMPRESSAO CADASTRO LISTA OUTRO PRODUTO GRAFICO  "/>
    <x v="0"/>
    <x v="1"/>
    <x v="1"/>
    <x v="4"/>
    <n v="1.4444330190702552"/>
    <n v="20307"/>
    <n v="29332.101318259673"/>
  </r>
  <r>
    <x v="8"/>
    <s v="CENTRO OESTE        "/>
    <s v="J5829800"/>
    <s v="EDICAO INTEGRADA IMPRESSAO CADASTRO LISTA OUTRO PRODUTO GRAFICO  "/>
    <x v="0"/>
    <x v="1"/>
    <x v="1"/>
    <x v="4"/>
    <n v="1.4444330190702552"/>
    <n v="147000"/>
    <n v="212331.65380332753"/>
  </r>
  <r>
    <x v="8"/>
    <s v="CENTRO OESTE        "/>
    <s v="J5829800"/>
    <s v="EDICAO INTEGRADA IMPRESSAO CADASTRO LISTA OUTRO PRODUTO GRAFICO  "/>
    <x v="0"/>
    <x v="1"/>
    <x v="1"/>
    <x v="4"/>
    <n v="1.4444330190702552"/>
    <n v="67222"/>
    <n v="97097.6764079407"/>
  </r>
  <r>
    <x v="8"/>
    <s v="CENTRO OESTE        "/>
    <s v="J5829800"/>
    <s v="EDICAO INTEGRADA IMPRESSAO CADASTRO LISTA OUTRO PRODUTO GRAFICO  "/>
    <x v="0"/>
    <x v="1"/>
    <x v="1"/>
    <x v="4"/>
    <n v="1.4444330190702552"/>
    <n v="139801"/>
    <n v="201933.18049904075"/>
  </r>
  <r>
    <x v="8"/>
    <s v="CENTRO OESTE        "/>
    <s v="J5829800"/>
    <s v="EDICAO INTEGRADA IMPRESSAO CADASTRO LISTA OUTRO PRODUTO GRAFICO  "/>
    <x v="0"/>
    <x v="1"/>
    <x v="1"/>
    <x v="4"/>
    <n v="1.4444330190702552"/>
    <n v="29086"/>
    <n v="42012.778792677447"/>
  </r>
  <r>
    <x v="8"/>
    <s v="CENTRO OESTE        "/>
    <s v="J5911102"/>
    <s v="PRODUCAO DE FILMES PARA PUBLICIDADE                              "/>
    <x v="5"/>
    <x v="1"/>
    <x v="1"/>
    <x v="4"/>
    <n v="1.4444330190702552"/>
    <n v="2578"/>
    <n v="3723.7483231631181"/>
  </r>
  <r>
    <x v="8"/>
    <s v="CENTRO OESTE        "/>
    <s v="J5911102"/>
    <s v="PRODUCAO DE FILMES PARA PUBLICIDADE                              "/>
    <x v="5"/>
    <x v="1"/>
    <x v="1"/>
    <x v="4"/>
    <n v="1.4444330190702552"/>
    <n v="17302"/>
    <n v="24991.580095953555"/>
  </r>
  <r>
    <x v="8"/>
    <s v="CENTRO OESTE        "/>
    <s v="J5911102"/>
    <s v="PRODUCAO DE FILMES PARA PUBLICIDADE                              "/>
    <x v="5"/>
    <x v="1"/>
    <x v="1"/>
    <x v="4"/>
    <n v="1.4444330190702552"/>
    <n v="15430"/>
    <n v="22287.601484254039"/>
  </r>
  <r>
    <x v="8"/>
    <s v="CENTRO OESTE        "/>
    <s v="J5911199"/>
    <s v="ATIV PD CINEMATOGRAFICA VIDEO PROG TELEVISAO NAO ESPECI ANTERIOR "/>
    <x v="5"/>
    <x v="1"/>
    <x v="1"/>
    <x v="4"/>
    <n v="1.4444330190702552"/>
    <n v="31447"/>
    <n v="45423.085150702318"/>
  </r>
  <r>
    <x v="8"/>
    <s v="CENTRO OESTE        "/>
    <s v="J5914600"/>
    <s v="ATIVIDADES DE EXIBICAO CINEMATOGRAFICA                           "/>
    <x v="5"/>
    <x v="1"/>
    <x v="1"/>
    <x v="4"/>
    <n v="1.4444330190702552"/>
    <n v="8272"/>
    <n v="11948.349933749152"/>
  </r>
  <r>
    <x v="8"/>
    <s v="CENTRO OESTE        "/>
    <s v="J6010100"/>
    <s v="ATIVIDADES DE RADIO                                              "/>
    <x v="5"/>
    <x v="1"/>
    <x v="1"/>
    <x v="4"/>
    <n v="1.4444330190702552"/>
    <n v="105600"/>
    <n v="152532.12681381896"/>
  </r>
  <r>
    <x v="8"/>
    <s v="CENTRO OESTE        "/>
    <s v="J6010100"/>
    <s v="ATIVIDADES DE RADIO                                              "/>
    <x v="5"/>
    <x v="1"/>
    <x v="1"/>
    <x v="4"/>
    <n v="1.4444330190702552"/>
    <n v="41233"/>
    <n v="59558.306675323831"/>
  </r>
  <r>
    <x v="8"/>
    <s v="CENTRO OESTE        "/>
    <s v="R9001906"/>
    <s v="ATIVIDADES DE SONORIZACAO E DE ILUMINACAO                        "/>
    <x v="4"/>
    <x v="1"/>
    <x v="1"/>
    <x v="4"/>
    <n v="1.4444330190702552"/>
    <n v="23750"/>
    <n v="34305.284202918563"/>
  </r>
  <r>
    <x v="8"/>
    <s v="CENTRO OESTE        "/>
    <s v="R9001999"/>
    <s v="ARTE CENICA ESPETAC ATIVI COMPLEMENTARES NAO ESPECI ANTERIOR     "/>
    <x v="4"/>
    <x v="1"/>
    <x v="1"/>
    <x v="4"/>
    <n v="1.4444330190702552"/>
    <n v="225600"/>
    <n v="325864.08910224959"/>
  </r>
  <r>
    <x v="8"/>
    <s v="CENTRO OESTE        "/>
    <s v="S9493600"/>
    <s v="ATIVIDADES DE ORGANIZACOES ASSOCIATIVAS LIGADAS A CULTURA E ARTE "/>
    <x v="4"/>
    <x v="1"/>
    <x v="1"/>
    <x v="4"/>
    <n v="1.4444330190702552"/>
    <n v="166582"/>
    <n v="240616.54118276126"/>
  </r>
  <r>
    <x v="9"/>
    <s v="NORDESTE            "/>
    <s v="C1811302"/>
    <s v="IMPRESSAO DE LIVROS, REVISTAS E OUTRAS PUBLICACOES PERIODICAS    "/>
    <x v="0"/>
    <x v="1"/>
    <x v="1"/>
    <x v="4"/>
    <n v="1.4444330190702552"/>
    <n v="47731"/>
    <n v="68944.23243324236"/>
  </r>
  <r>
    <x v="9"/>
    <s v="NORDESTE            "/>
    <s v="G4647802"/>
    <s v="COMERCIO ATACADISTA DE LIVROS, JORNAIS E OUTRAS PUBLICACOES      "/>
    <x v="2"/>
    <x v="1"/>
    <x v="1"/>
    <x v="4"/>
    <n v="1.4444330190702552"/>
    <n v="6834"/>
    <n v="9871.2552523261238"/>
  </r>
  <r>
    <x v="9"/>
    <s v="NORDESTE            "/>
    <s v="G4647802"/>
    <s v="COMERCIO ATACADISTA DE LIVROS, JORNAIS E OUTRAS PUBLICACOES      "/>
    <x v="2"/>
    <x v="1"/>
    <x v="1"/>
    <x v="4"/>
    <n v="1.4444330190702552"/>
    <n v="8177"/>
    <n v="11811.128796937477"/>
  </r>
  <r>
    <x v="9"/>
    <s v="NORDESTE            "/>
    <s v="G4756300"/>
    <s v="COM VAREJISTA ESPECIALIZADO DE INSTRUMENTOS MUSICAIS E ACESSORIO "/>
    <x v="3"/>
    <x v="1"/>
    <x v="1"/>
    <x v="4"/>
    <n v="1.4444330190702552"/>
    <n v="150000"/>
    <n v="216664.95286053829"/>
  </r>
  <r>
    <x v="9"/>
    <s v="NORDESTE            "/>
    <s v="G4756300"/>
    <s v="COM VAREJISTA ESPECIALIZADO DE INSTRUMENTOS MUSICAIS E ACESSORIO "/>
    <x v="3"/>
    <x v="1"/>
    <x v="1"/>
    <x v="4"/>
    <n v="1.4444330190702552"/>
    <n v="62808"/>
    <n v="90721.949061764593"/>
  </r>
  <r>
    <x v="9"/>
    <s v="NORDESTE            "/>
    <s v="G4761001"/>
    <s v="COMERCIO VAREJISTA DE LIVROS                                     "/>
    <x v="2"/>
    <x v="1"/>
    <x v="1"/>
    <x v="4"/>
    <n v="1.4444330190702552"/>
    <n v="270000"/>
    <n v="389996.91514896892"/>
  </r>
  <r>
    <x v="9"/>
    <s v="NORDESTE            "/>
    <s v="G4761001"/>
    <s v="COMERCIO VAREJISTA DE LIVROS                                     "/>
    <x v="2"/>
    <x v="1"/>
    <x v="1"/>
    <x v="4"/>
    <n v="1.4444330190702552"/>
    <n v="96342"/>
    <n v="139159.56592326652"/>
  </r>
  <r>
    <x v="9"/>
    <s v="NORDESTE            "/>
    <s v="G4761001"/>
    <s v="COMERCIO VAREJISTA DE LIVROS                                     "/>
    <x v="2"/>
    <x v="1"/>
    <x v="1"/>
    <x v="4"/>
    <n v="1.4444330190702552"/>
    <n v="8458"/>
    <n v="12217.014475296219"/>
  </r>
  <r>
    <x v="9"/>
    <s v="NORDESTE            "/>
    <s v="G4761001"/>
    <s v="COMERCIO VAREJISTA DE LIVROS                                     "/>
    <x v="2"/>
    <x v="1"/>
    <x v="1"/>
    <x v="4"/>
    <n v="1.4444330190702552"/>
    <n v="47405"/>
    <n v="68473.347269025442"/>
  </r>
  <r>
    <x v="9"/>
    <s v="NORDESTE            "/>
    <s v="G4762800"/>
    <s v="COMERCIO VAREJISTA DE DISCOS, CDS, DVDS E FITAS                  "/>
    <x v="3"/>
    <x v="1"/>
    <x v="1"/>
    <x v="4"/>
    <n v="1.4444330190702552"/>
    <n v="10354"/>
    <n v="14955.659479453423"/>
  </r>
  <r>
    <x v="9"/>
    <s v="NORDESTE            "/>
    <s v="J5813100"/>
    <s v="EDICAO DE REVISTAS                                               "/>
    <x v="2"/>
    <x v="1"/>
    <x v="1"/>
    <x v="4"/>
    <n v="1.4444330190702552"/>
    <n v="2364"/>
    <n v="3414.6396570820834"/>
  </r>
  <r>
    <x v="9"/>
    <s v="NORDESTE            "/>
    <s v="J5829800"/>
    <s v="EDICAO INTEGRADA IMPRESSAO CADASTRO LISTA OUTRO PRODUTO GRAFICO  "/>
    <x v="0"/>
    <x v="1"/>
    <x v="1"/>
    <x v="4"/>
    <n v="1.4444330190702552"/>
    <n v="138788"/>
    <n v="200469.96985072258"/>
  </r>
  <r>
    <x v="9"/>
    <s v="NORDESTE            "/>
    <s v="J5829800"/>
    <s v="EDICAO INTEGRADA IMPRESSAO CADASTRO LISTA OUTRO PRODUTO GRAFICO  "/>
    <x v="0"/>
    <x v="1"/>
    <x v="1"/>
    <x v="4"/>
    <n v="1.4444330190702552"/>
    <n v="23963"/>
    <n v="34612.948435980528"/>
  </r>
  <r>
    <x v="9"/>
    <s v="NORDESTE            "/>
    <s v="J6010100"/>
    <s v="ATIVIDADES DE RADIO                                              "/>
    <x v="5"/>
    <x v="1"/>
    <x v="1"/>
    <x v="4"/>
    <n v="1.4444330190702552"/>
    <n v="116891"/>
    <n v="168841.22003214119"/>
  </r>
  <r>
    <x v="9"/>
    <s v="NORDESTE            "/>
    <s v="R9001902"/>
    <s v="PRODUCAO MUSICAL                                                 "/>
    <x v="4"/>
    <x v="1"/>
    <x v="1"/>
    <x v="4"/>
    <n v="1.4444330190702552"/>
    <n v="2216"/>
    <n v="3200.8635702596857"/>
  </r>
  <r>
    <x v="9"/>
    <s v="NORDESTE            "/>
    <s v="R9001999"/>
    <s v="ARTE CENICA ESPETAC ATIVI COMPLEMENTARES NAO ESPECI ANTERIOR     "/>
    <x v="4"/>
    <x v="1"/>
    <x v="1"/>
    <x v="4"/>
    <n v="1.4444330190702552"/>
    <n v="31084"/>
    <n v="44898.755964779812"/>
  </r>
  <r>
    <x v="9"/>
    <s v="NORDESTE            "/>
    <s v="R9101500"/>
    <s v="ATIVIDADES DE BIBLIOTECAS E ARQUIVOS                             "/>
    <x v="1"/>
    <x v="0"/>
    <x v="0"/>
    <x v="4"/>
    <n v="1.4444330190702552"/>
    <n v="142139"/>
    <n v="205310.264897627"/>
  </r>
  <r>
    <x v="9"/>
    <s v="NORDESTE            "/>
    <s v="R9102302"/>
    <s v="RESTAURACAO E CONSERVACAO DE LUGARES E PREDIOS HISTORICOS        "/>
    <x v="1"/>
    <x v="0"/>
    <x v="0"/>
    <x v="4"/>
    <n v="1.4444330190702552"/>
    <n v="390000"/>
    <n v="563328.87743739958"/>
  </r>
  <r>
    <x v="10"/>
    <s v="SUDESTE             "/>
    <s v="C1811301"/>
    <s v="IMPRESSAO DE JORNAIS                                             "/>
    <x v="0"/>
    <x v="1"/>
    <x v="1"/>
    <x v="4"/>
    <n v="1.4444330190702552"/>
    <n v="36118"/>
    <n v="52170.031782779479"/>
  </r>
  <r>
    <x v="10"/>
    <s v="SUDESTE             "/>
    <s v="C1811301"/>
    <s v="IMPRESSAO DE JORNAIS                                             "/>
    <x v="0"/>
    <x v="1"/>
    <x v="1"/>
    <x v="4"/>
    <n v="1.4444330190702552"/>
    <n v="13280"/>
    <n v="19182.070493252988"/>
  </r>
  <r>
    <x v="10"/>
    <s v="SUDESTE             "/>
    <s v="C1811301"/>
    <s v="IMPRESSAO DE JORNAIS                                             "/>
    <x v="0"/>
    <x v="1"/>
    <x v="1"/>
    <x v="4"/>
    <n v="1.4444330190702552"/>
    <n v="74547"/>
    <n v="107678.14827263032"/>
  </r>
  <r>
    <x v="10"/>
    <s v="SUDESTE             "/>
    <s v="C1811301"/>
    <s v="IMPRESSAO DE JORNAIS                                             "/>
    <x v="0"/>
    <x v="1"/>
    <x v="1"/>
    <x v="4"/>
    <n v="1.4444330190702552"/>
    <n v="10000"/>
    <n v="14444.330190702552"/>
  </r>
  <r>
    <x v="10"/>
    <s v="SUDESTE             "/>
    <s v="C1811302"/>
    <s v="IMPRESSAO DE LIVROS, REVISTAS E OUTRAS PUBLICACOES PERIODICAS    "/>
    <x v="0"/>
    <x v="1"/>
    <x v="1"/>
    <x v="4"/>
    <n v="1.4444330190702552"/>
    <n v="90560"/>
    <n v="130807.85420700231"/>
  </r>
  <r>
    <x v="10"/>
    <s v="SUDESTE             "/>
    <s v="C1811302"/>
    <s v="IMPRESSAO DE LIVROS, REVISTAS E OUTRAS PUBLICACOES PERIODICAS    "/>
    <x v="0"/>
    <x v="1"/>
    <x v="1"/>
    <x v="4"/>
    <n v="1.4444330190702552"/>
    <n v="247000"/>
    <n v="356774.95571035304"/>
  </r>
  <r>
    <x v="10"/>
    <s v="SUDESTE             "/>
    <s v="C1811302"/>
    <s v="IMPRESSAO DE LIVROS, REVISTAS E OUTRAS PUBLICACOES PERIODICAS    "/>
    <x v="0"/>
    <x v="1"/>
    <x v="1"/>
    <x v="4"/>
    <n v="1.4444330190702552"/>
    <n v="18515"/>
    <n v="26743.677348085777"/>
  </r>
  <r>
    <x v="10"/>
    <s v="SUDESTE             "/>
    <s v="C1811302"/>
    <s v="IMPRESSAO DE LIVROS, REVISTAS E OUTRAS PUBLICACOES PERIODICAS    "/>
    <x v="0"/>
    <x v="1"/>
    <x v="1"/>
    <x v="4"/>
    <n v="1.4444330190702552"/>
    <n v="176000"/>
    <n v="254220.21135636492"/>
  </r>
  <r>
    <x v="10"/>
    <s v="SUDESTE             "/>
    <s v="C1811302"/>
    <s v="IMPRESSAO DE LIVROS, REVISTAS E OUTRAS PUBLICACOES PERIODICAS    "/>
    <x v="0"/>
    <x v="1"/>
    <x v="1"/>
    <x v="4"/>
    <n v="1.4444330190702552"/>
    <n v="66150"/>
    <n v="95549.244211497382"/>
  </r>
  <r>
    <x v="10"/>
    <s v="SUDESTE             "/>
    <s v="C1811302"/>
    <s v="IMPRESSAO DE LIVROS, REVISTAS E OUTRAS PUBLICACOES PERIODICAS    "/>
    <x v="0"/>
    <x v="1"/>
    <x v="1"/>
    <x v="4"/>
    <n v="1.4444330190702552"/>
    <n v="147985"/>
    <n v="213754.42032711173"/>
  </r>
  <r>
    <x v="10"/>
    <s v="SUDESTE             "/>
    <s v="C1811302"/>
    <s v="IMPRESSAO DE LIVROS, REVISTAS E OUTRAS PUBLICACOES PERIODICAS    "/>
    <x v="0"/>
    <x v="1"/>
    <x v="1"/>
    <x v="4"/>
    <n v="1.4444330190702552"/>
    <n v="71753"/>
    <n v="103642.40241734803"/>
  </r>
  <r>
    <x v="10"/>
    <s v="SUDESTE             "/>
    <s v="C1811302"/>
    <s v="IMPRESSAO DE LIVROS, REVISTAS E OUTRAS PUBLICACOES PERIODICAS    "/>
    <x v="0"/>
    <x v="1"/>
    <x v="1"/>
    <x v="4"/>
    <n v="1.4444330190702552"/>
    <n v="330152"/>
    <n v="476882.45011208288"/>
  </r>
  <r>
    <x v="10"/>
    <s v="SUDESTE             "/>
    <s v="C1811302"/>
    <s v="IMPRESSAO DE LIVROS, REVISTAS E OUTRAS PUBLICACOES PERIODICAS    "/>
    <x v="0"/>
    <x v="1"/>
    <x v="1"/>
    <x v="4"/>
    <n v="1.4444330190702552"/>
    <n v="94893"/>
    <n v="137066.58247863373"/>
  </r>
  <r>
    <x v="10"/>
    <s v="SUDESTE             "/>
    <s v="C3220500"/>
    <s v="FABRICACAO DE INSTRUMENTOS MUSICAIS, PECAS E ACESSORIOS          "/>
    <x v="3"/>
    <x v="1"/>
    <x v="1"/>
    <x v="4"/>
    <n v="1.4444330190702552"/>
    <n v="66494"/>
    <n v="96046.129170057553"/>
  </r>
  <r>
    <x v="10"/>
    <s v="SUDESTE             "/>
    <s v="G4647802"/>
    <s v="COMERCIO ATACADISTA DE LIVROS, JORNAIS E OUTRAS PUBLICACOES      "/>
    <x v="2"/>
    <x v="1"/>
    <x v="1"/>
    <x v="4"/>
    <n v="1.4444330190702552"/>
    <n v="522"/>
    <n v="753.99403595467322"/>
  </r>
  <r>
    <x v="10"/>
    <s v="SUDESTE             "/>
    <s v="G4647802"/>
    <s v="COMERCIO ATACADISTA DE LIVROS, JORNAIS E OUTRAS PUBLICACOES      "/>
    <x v="2"/>
    <x v="1"/>
    <x v="1"/>
    <x v="4"/>
    <n v="1.4444330190702552"/>
    <n v="179724"/>
    <n v="259599.27991938256"/>
  </r>
  <r>
    <x v="10"/>
    <s v="SUDESTE             "/>
    <s v="G4647802"/>
    <s v="COMERCIO ATACADISTA DE LIVROS, JORNAIS E OUTRAS PUBLICACOES      "/>
    <x v="2"/>
    <x v="1"/>
    <x v="1"/>
    <x v="4"/>
    <n v="1.4444330190702552"/>
    <n v="10000"/>
    <n v="14444.330190702552"/>
  </r>
  <r>
    <x v="10"/>
    <s v="SUDESTE             "/>
    <s v="G4649407"/>
    <s v="COMERCIO ATACADISTA DE FILMES, CDS, DVDS, FITAS E DISCOS         "/>
    <x v="0"/>
    <x v="1"/>
    <x v="1"/>
    <x v="4"/>
    <n v="1.4444330190702552"/>
    <n v="715"/>
    <n v="1032.7696086352325"/>
  </r>
  <r>
    <x v="10"/>
    <s v="SUDESTE             "/>
    <s v="G4649407"/>
    <s v="COMERCIO ATACADISTA DE FILMES, CDS, DVDS, FITAS E DISCOS         "/>
    <x v="0"/>
    <x v="1"/>
    <x v="1"/>
    <x v="4"/>
    <n v="1.4444330190702552"/>
    <n v="40746"/>
    <n v="58854.867795036618"/>
  </r>
  <r>
    <x v="10"/>
    <s v="SUDESTE             "/>
    <s v="G4756300"/>
    <s v="COM VAREJISTA ESPECIALIZADO DE INSTRUMENTOS MUSICAIS E ACESSORIO "/>
    <x v="3"/>
    <x v="1"/>
    <x v="1"/>
    <x v="4"/>
    <n v="1.4444330190702552"/>
    <n v="69687"/>
    <n v="100658.20379994888"/>
  </r>
  <r>
    <x v="10"/>
    <s v="SUDESTE             "/>
    <s v="G4756300"/>
    <s v="COM VAREJISTA ESPECIALIZADO DE INSTRUMENTOS MUSICAIS E ACESSORIO "/>
    <x v="3"/>
    <x v="1"/>
    <x v="1"/>
    <x v="4"/>
    <n v="1.4444330190702552"/>
    <n v="60337"/>
    <n v="87152.755071641994"/>
  </r>
  <r>
    <x v="10"/>
    <s v="SUDESTE             "/>
    <s v="G4756300"/>
    <s v="COM VAREJISTA ESPECIALIZADO DE INSTRUMENTOS MUSICAIS E ACESSORIO "/>
    <x v="3"/>
    <x v="1"/>
    <x v="1"/>
    <x v="4"/>
    <n v="1.4444330190702552"/>
    <n v="167286"/>
    <n v="241633.42202818673"/>
  </r>
  <r>
    <x v="10"/>
    <s v="SUDESTE             "/>
    <s v="G4761001"/>
    <s v="COMERCIO VAREJISTA DE LIVROS                                     "/>
    <x v="2"/>
    <x v="1"/>
    <x v="1"/>
    <x v="4"/>
    <n v="1.4444330190702552"/>
    <n v="85230"/>
    <n v="123109.02621535785"/>
  </r>
  <r>
    <x v="10"/>
    <s v="SUDESTE             "/>
    <s v="G4761001"/>
    <s v="COMERCIO VAREJISTA DE LIVROS                                     "/>
    <x v="2"/>
    <x v="1"/>
    <x v="1"/>
    <x v="4"/>
    <n v="1.4444330190702552"/>
    <n v="32250"/>
    <n v="46582.964865015732"/>
  </r>
  <r>
    <x v="10"/>
    <s v="SUDESTE             "/>
    <s v="G4761001"/>
    <s v="COMERCIO VAREJISTA DE LIVROS                                     "/>
    <x v="2"/>
    <x v="1"/>
    <x v="1"/>
    <x v="4"/>
    <n v="1.4444330190702552"/>
    <n v="112000"/>
    <n v="161776.49813586858"/>
  </r>
  <r>
    <x v="10"/>
    <s v="SUDESTE             "/>
    <s v="G4761001"/>
    <s v="COMERCIO VAREJISTA DE LIVROS                                     "/>
    <x v="2"/>
    <x v="1"/>
    <x v="1"/>
    <x v="4"/>
    <n v="1.4444330190702552"/>
    <n v="91800"/>
    <n v="132598.95115064943"/>
  </r>
  <r>
    <x v="10"/>
    <s v="SUDESTE             "/>
    <s v="G4761001"/>
    <s v="COMERCIO VAREJISTA DE LIVROS                                     "/>
    <x v="2"/>
    <x v="1"/>
    <x v="1"/>
    <x v="4"/>
    <n v="1.4444330190702552"/>
    <n v="39762"/>
    <n v="57433.545704271492"/>
  </r>
  <r>
    <x v="10"/>
    <s v="SUDESTE             "/>
    <s v="G4761001"/>
    <s v="COMERCIO VAREJISTA DE LIVROS                                     "/>
    <x v="2"/>
    <x v="1"/>
    <x v="1"/>
    <x v="4"/>
    <n v="1.4444330190702552"/>
    <n v="808369"/>
    <n v="1167634.8751928031"/>
  </r>
  <r>
    <x v="10"/>
    <s v="SUDESTE             "/>
    <s v="G4761001"/>
    <s v="COMERCIO VAREJISTA DE LIVROS                                     "/>
    <x v="2"/>
    <x v="1"/>
    <x v="1"/>
    <x v="4"/>
    <n v="1.4444330190702552"/>
    <n v="10000"/>
    <n v="14444.330190702552"/>
  </r>
  <r>
    <x v="10"/>
    <s v="SUDESTE             "/>
    <s v="G4761001"/>
    <s v="COMERCIO VAREJISTA DE LIVROS                                     "/>
    <x v="2"/>
    <x v="1"/>
    <x v="1"/>
    <x v="4"/>
    <n v="1.4444330190702552"/>
    <n v="75250"/>
    <n v="108693.58468503671"/>
  </r>
  <r>
    <x v="10"/>
    <s v="SUDESTE             "/>
    <s v="G4761002"/>
    <s v="COMERCIO VAREJISTA DE JORNAIS E REVISTAS                         "/>
    <x v="2"/>
    <x v="1"/>
    <x v="1"/>
    <x v="4"/>
    <n v="1.4444330190702552"/>
    <n v="55406"/>
    <n v="80030.255854606556"/>
  </r>
  <r>
    <x v="10"/>
    <s v="SUDESTE             "/>
    <s v="G4761002"/>
    <s v="COMERCIO VAREJISTA DE JORNAIS E REVISTAS                         "/>
    <x v="2"/>
    <x v="1"/>
    <x v="1"/>
    <x v="4"/>
    <n v="1.4444330190702552"/>
    <n v="173600"/>
    <n v="250753.57211059632"/>
  </r>
  <r>
    <x v="10"/>
    <s v="SUDESTE             "/>
    <s v="G4761002"/>
    <s v="COMERCIO VAREJISTA DE JORNAIS E REVISTAS                         "/>
    <x v="2"/>
    <x v="1"/>
    <x v="1"/>
    <x v="4"/>
    <n v="1.4444330190702552"/>
    <n v="9784"/>
    <n v="14132.332658583377"/>
  </r>
  <r>
    <x v="10"/>
    <s v="SUDESTE             "/>
    <s v="G4761002"/>
    <s v="COMERCIO VAREJISTA DE JORNAIS E REVISTAS                         "/>
    <x v="2"/>
    <x v="1"/>
    <x v="1"/>
    <x v="4"/>
    <n v="1.4444330190702552"/>
    <n v="217372"/>
    <n v="313979.29422133951"/>
  </r>
  <r>
    <x v="10"/>
    <s v="SUDESTE             "/>
    <s v="G4762800"/>
    <s v="COMERCIO VAREJISTA DE DISCOS, CDS, DVDS E FITAS                  "/>
    <x v="3"/>
    <x v="1"/>
    <x v="1"/>
    <x v="4"/>
    <n v="1.4444330190702552"/>
    <n v="13202"/>
    <n v="19069.404717765508"/>
  </r>
  <r>
    <x v="10"/>
    <s v="SUDESTE             "/>
    <s v="G4762800"/>
    <s v="COMERCIO VAREJISTA DE DISCOS, CDS, DVDS E FITAS                  "/>
    <x v="3"/>
    <x v="1"/>
    <x v="1"/>
    <x v="4"/>
    <n v="1.4444330190702552"/>
    <n v="17309"/>
    <n v="25001.691127087048"/>
  </r>
  <r>
    <x v="10"/>
    <s v="SUDESTE             "/>
    <s v="G4762800"/>
    <s v="COMERCIO VAREJISTA DE DISCOS, CDS, DVDS E FITAS                  "/>
    <x v="3"/>
    <x v="1"/>
    <x v="1"/>
    <x v="4"/>
    <n v="1.4444330190702552"/>
    <n v="328723"/>
    <n v="474818.35532783152"/>
  </r>
  <r>
    <x v="10"/>
    <s v="SUDESTE             "/>
    <s v="G4762800"/>
    <s v="COMERCIO VAREJISTA DE DISCOS, CDS, DVDS E FITAS                  "/>
    <x v="3"/>
    <x v="1"/>
    <x v="1"/>
    <x v="4"/>
    <n v="1.4444330190702552"/>
    <n v="10000"/>
    <n v="14444.330190702552"/>
  </r>
  <r>
    <x v="10"/>
    <s v="SUDESTE             "/>
    <s v="J5811500"/>
    <s v="EDICAO DE LIVROS                                                 "/>
    <x v="2"/>
    <x v="1"/>
    <x v="1"/>
    <x v="4"/>
    <n v="1.4444330190702552"/>
    <n v="298791"/>
    <n v="431583.58620102063"/>
  </r>
  <r>
    <x v="10"/>
    <s v="SUDESTE             "/>
    <s v="J5811500"/>
    <s v="EDICAO DE LIVROS                                                 "/>
    <x v="2"/>
    <x v="1"/>
    <x v="1"/>
    <x v="4"/>
    <n v="1.4444330190702552"/>
    <n v="746402"/>
    <n v="1078127.6943000767"/>
  </r>
  <r>
    <x v="10"/>
    <s v="SUDESTE             "/>
    <s v="J5811500"/>
    <s v="EDICAO DE LIVROS                                                 "/>
    <x v="2"/>
    <x v="1"/>
    <x v="1"/>
    <x v="4"/>
    <n v="1.4444330190702552"/>
    <n v="10000"/>
    <n v="14444.330190702552"/>
  </r>
  <r>
    <x v="10"/>
    <s v="SUDESTE             "/>
    <s v="J5812301"/>
    <s v="EDICAO DE JORNAIS DIARIOS                                        "/>
    <x v="2"/>
    <x v="1"/>
    <x v="1"/>
    <x v="4"/>
    <n v="1.4444330190702552"/>
    <n v="47306"/>
    <n v="68330.348400137489"/>
  </r>
  <r>
    <x v="10"/>
    <s v="SUDESTE             "/>
    <s v="J5813100"/>
    <s v="EDICAO DE REVISTAS                                               "/>
    <x v="2"/>
    <x v="1"/>
    <x v="1"/>
    <x v="4"/>
    <n v="1.4444330190702552"/>
    <n v="10000"/>
    <n v="14444.330190702552"/>
  </r>
  <r>
    <x v="10"/>
    <s v="SUDESTE             "/>
    <s v="J5819100"/>
    <s v="EDICAO DE CADASTROS, LISTAS E OUTROS PRODUTOS GRAFICOS           "/>
    <x v="0"/>
    <x v="1"/>
    <x v="1"/>
    <x v="4"/>
    <n v="1.4444330190702552"/>
    <n v="96369"/>
    <n v="139198.56561478143"/>
  </r>
  <r>
    <x v="10"/>
    <s v="SUDESTE             "/>
    <s v="J5821200"/>
    <s v="EDICAO INTEGRADA A IMPRESSAO DE LIVROS                           "/>
    <x v="2"/>
    <x v="1"/>
    <x v="1"/>
    <x v="4"/>
    <n v="1.4444330190702552"/>
    <n v="167000"/>
    <n v="241220.31418473262"/>
  </r>
  <r>
    <x v="10"/>
    <s v="SUDESTE             "/>
    <s v="J5821200"/>
    <s v="EDICAO INTEGRADA A IMPRESSAO DE LIVROS                           "/>
    <x v="2"/>
    <x v="1"/>
    <x v="1"/>
    <x v="4"/>
    <n v="1.4444330190702552"/>
    <n v="2825"/>
    <n v="4080.5232788734711"/>
  </r>
  <r>
    <x v="10"/>
    <s v="SUDESTE             "/>
    <s v="J5821200"/>
    <s v="EDICAO INTEGRADA A IMPRESSAO DE LIVROS                           "/>
    <x v="2"/>
    <x v="1"/>
    <x v="1"/>
    <x v="4"/>
    <n v="1.4444330190702552"/>
    <n v="809297"/>
    <n v="1168975.3090345003"/>
  </r>
  <r>
    <x v="10"/>
    <s v="SUDESTE             "/>
    <s v="J5822101"/>
    <s v="EDICAO INTEGRADA A IMPRESSAO DE JORNAIS DIARIOS                  "/>
    <x v="2"/>
    <x v="1"/>
    <x v="1"/>
    <x v="4"/>
    <n v="1.4444330190702552"/>
    <n v="83760"/>
    <n v="120985.70967732457"/>
  </r>
  <r>
    <x v="10"/>
    <s v="SUDESTE             "/>
    <s v="J5823900"/>
    <s v="EDICAO INTEGRADA A IMPRESSAO DE REVISTAS                         "/>
    <x v="2"/>
    <x v="1"/>
    <x v="1"/>
    <x v="4"/>
    <n v="1.4444330190702552"/>
    <n v="26710"/>
    <n v="38580.805939366517"/>
  </r>
  <r>
    <x v="10"/>
    <s v="SUDESTE             "/>
    <s v="J5829800"/>
    <s v="EDICAO INTEGRADA IMPRESSAO CADASTRO LISTA OUTRO PRODUTO GRAFICO  "/>
    <x v="0"/>
    <x v="1"/>
    <x v="1"/>
    <x v="4"/>
    <n v="1.4444330190702552"/>
    <n v="6741"/>
    <n v="9736.9229815525905"/>
  </r>
  <r>
    <x v="10"/>
    <s v="SUDESTE             "/>
    <s v="J5829800"/>
    <s v="EDICAO INTEGRADA IMPRESSAO CADASTRO LISTA OUTRO PRODUTO GRAFICO  "/>
    <x v="0"/>
    <x v="1"/>
    <x v="1"/>
    <x v="4"/>
    <n v="1.4444330190702552"/>
    <n v="924600"/>
    <n v="1335522.769432358"/>
  </r>
  <r>
    <x v="10"/>
    <s v="SUDESTE             "/>
    <s v="J5829800"/>
    <s v="EDICAO INTEGRADA IMPRESSAO CADASTRO LISTA OUTRO PRODUTO GRAFICO  "/>
    <x v="0"/>
    <x v="1"/>
    <x v="1"/>
    <x v="4"/>
    <n v="1.4444330190702552"/>
    <n v="88309"/>
    <n v="127556.43548107517"/>
  </r>
  <r>
    <x v="10"/>
    <s v="SUDESTE             "/>
    <s v="J5829800"/>
    <s v="EDICAO INTEGRADA IMPRESSAO CADASTRO LISTA OUTRO PRODUTO GRAFICO  "/>
    <x v="0"/>
    <x v="1"/>
    <x v="1"/>
    <x v="4"/>
    <n v="1.4444330190702552"/>
    <n v="216888"/>
    <n v="313280.1886401095"/>
  </r>
  <r>
    <x v="10"/>
    <s v="SUDESTE             "/>
    <s v="J5911199"/>
    <s v="ATIV PD CINEMATOGRAFICA VIDEO PROG TELEVISAO NAO ESPECI ANTERIOR "/>
    <x v="5"/>
    <x v="1"/>
    <x v="1"/>
    <x v="4"/>
    <n v="1.4444330190702552"/>
    <n v="66808"/>
    <n v="96499.681138045606"/>
  </r>
  <r>
    <x v="10"/>
    <s v="SUDESTE             "/>
    <s v="J5911199"/>
    <s v="ATIV PD CINEMATOGRAFICA VIDEO PROG TELEVISAO NAO ESPECI ANTERIOR "/>
    <x v="5"/>
    <x v="1"/>
    <x v="1"/>
    <x v="4"/>
    <n v="1.4444330190702552"/>
    <n v="37539"/>
    <n v="54222.571102878312"/>
  </r>
  <r>
    <x v="10"/>
    <s v="SUDESTE             "/>
    <s v="J5912002"/>
    <s v="SERVICOS DE MIXAGEM SONORA EM PRODUCAO AUDIOVISUAL               "/>
    <x v="5"/>
    <x v="1"/>
    <x v="1"/>
    <x v="4"/>
    <n v="1.4444330190702552"/>
    <n v="6834"/>
    <n v="9871.2552523261238"/>
  </r>
  <r>
    <x v="10"/>
    <s v="SUDESTE             "/>
    <s v="J5914600"/>
    <s v="ATIVIDADES DE EXIBICAO CINEMATOGRAFICA                           "/>
    <x v="5"/>
    <x v="1"/>
    <x v="1"/>
    <x v="4"/>
    <n v="1.4444330190702552"/>
    <n v="493266"/>
    <n v="712489.69758470857"/>
  </r>
  <r>
    <x v="10"/>
    <s v="SUDESTE             "/>
    <s v="J5920100"/>
    <s v="ATIVIDADES DE GRAVACAO DE SOM E DE EDICAO DE MUSICA              "/>
    <x v="3"/>
    <x v="1"/>
    <x v="1"/>
    <x v="4"/>
    <n v="1.4444330190702552"/>
    <n v="79874"/>
    <n v="115372.64296521757"/>
  </r>
  <r>
    <x v="10"/>
    <s v="SUDESTE             "/>
    <s v="J5920100"/>
    <s v="ATIVIDADES DE GRAVACAO DE SOM E DE EDICAO DE MUSICA              "/>
    <x v="3"/>
    <x v="1"/>
    <x v="1"/>
    <x v="4"/>
    <n v="1.4444330190702552"/>
    <n v="4353"/>
    <n v="6287.6169320128211"/>
  </r>
  <r>
    <x v="10"/>
    <s v="SUDESTE             "/>
    <s v="J6010100"/>
    <s v="ATIVIDADES DE RADIO                                              "/>
    <x v="5"/>
    <x v="1"/>
    <x v="1"/>
    <x v="4"/>
    <n v="1.4444330190702552"/>
    <n v="68908"/>
    <n v="99532.990478093154"/>
  </r>
  <r>
    <x v="10"/>
    <s v="SUDESTE             "/>
    <s v="J6010100"/>
    <s v="ATIVIDADES DE RADIO                                              "/>
    <x v="5"/>
    <x v="1"/>
    <x v="1"/>
    <x v="4"/>
    <n v="1.4444330190702552"/>
    <n v="212640"/>
    <n v="307144.23717509909"/>
  </r>
  <r>
    <x v="10"/>
    <s v="SUDESTE             "/>
    <s v="J6010100"/>
    <s v="ATIVIDADES DE RADIO                                              "/>
    <x v="5"/>
    <x v="1"/>
    <x v="1"/>
    <x v="4"/>
    <n v="1.4444330190702552"/>
    <n v="96329"/>
    <n v="139140.78829401862"/>
  </r>
  <r>
    <x v="10"/>
    <s v="SUDESTE             "/>
    <s v="J6010100"/>
    <s v="ATIVIDADES DE RADIO                                              "/>
    <x v="5"/>
    <x v="1"/>
    <x v="1"/>
    <x v="4"/>
    <n v="1.4444330190702552"/>
    <n v="30000"/>
    <n v="43332.990572107657"/>
  </r>
  <r>
    <x v="10"/>
    <s v="SUDESTE             "/>
    <s v="J6021700"/>
    <s v="ATIVIDADES DE TELEVISAO ABERTA                                   "/>
    <x v="5"/>
    <x v="1"/>
    <x v="0"/>
    <x v="4"/>
    <n v="1.4444330190702552"/>
    <n v="778970"/>
    <n v="1125169.9888651567"/>
  </r>
  <r>
    <x v="10"/>
    <s v="SUDESTE             "/>
    <s v="J6021700"/>
    <s v="ATIVIDADES DE TELEVISAO ABERTA                                   "/>
    <x v="5"/>
    <x v="1"/>
    <x v="0"/>
    <x v="4"/>
    <n v="1.4444330190702552"/>
    <n v="100000"/>
    <n v="144443.30190702551"/>
  </r>
  <r>
    <x v="10"/>
    <s v="SUDESTE             "/>
    <s v="J6021700"/>
    <s v="ATIVIDADES DE TELEVISAO ABERTA                                   "/>
    <x v="5"/>
    <x v="1"/>
    <x v="0"/>
    <x v="4"/>
    <n v="1.4444330190702552"/>
    <n v="397000"/>
    <n v="573439.90857089136"/>
  </r>
  <r>
    <x v="10"/>
    <s v="SUDESTE             "/>
    <s v="J6021700"/>
    <s v="ATIVIDADES DE TELEVISAO ABERTA                                   "/>
    <x v="5"/>
    <x v="1"/>
    <x v="0"/>
    <x v="4"/>
    <n v="1.4444330190702552"/>
    <n v="3532264"/>
    <n v="5102118.7536731763"/>
  </r>
  <r>
    <x v="10"/>
    <s v="SUDESTE             "/>
    <s v="J6021700"/>
    <s v="ATIVIDADES DE TELEVISAO ABERTA                                   "/>
    <x v="5"/>
    <x v="1"/>
    <x v="1"/>
    <x v="4"/>
    <n v="1.4444330190702552"/>
    <n v="1252984"/>
    <n v="1809851.4619667246"/>
  </r>
  <r>
    <x v="10"/>
    <s v="SUDESTE             "/>
    <s v="J6022501"/>
    <s v="PROGRAMADORAS                                                    "/>
    <x v="5"/>
    <x v="1"/>
    <x v="1"/>
    <x v="4"/>
    <n v="1.4444330190702552"/>
    <n v="1123618"/>
    <n v="1622990.9400216821"/>
  </r>
  <r>
    <x v="10"/>
    <s v="SUDESTE             "/>
    <s v="J6022501"/>
    <s v="PROGRAMADORAS                                                    "/>
    <x v="5"/>
    <x v="1"/>
    <x v="1"/>
    <x v="4"/>
    <n v="1.4444330190702552"/>
    <n v="439275"/>
    <n v="634503.31445208634"/>
  </r>
  <r>
    <x v="10"/>
    <s v="SUDESTE             "/>
    <s v="J6022502"/>
    <s v="ATIV RELACIONADA A TELEVISAO POR ASSINATURA EXCETO PROGRAMADORAS "/>
    <x v="5"/>
    <x v="1"/>
    <x v="1"/>
    <x v="4"/>
    <n v="1.4444330190702552"/>
    <n v="516574"/>
    <n v="746156.542393198"/>
  </r>
  <r>
    <x v="10"/>
    <s v="SUDESTE             "/>
    <s v="P8592901"/>
    <s v="ENSINO DE DANCA                                                  "/>
    <x v="6"/>
    <x v="1"/>
    <x v="1"/>
    <x v="4"/>
    <n v="1.4444330190702552"/>
    <n v="48642"/>
    <n v="70260.110913615354"/>
  </r>
  <r>
    <x v="10"/>
    <s v="SUDESTE             "/>
    <s v="P8592901"/>
    <s v="ENSINO DE DANCA                                                  "/>
    <x v="6"/>
    <x v="1"/>
    <x v="1"/>
    <x v="4"/>
    <n v="1.4444330190702552"/>
    <n v="4767"/>
    <n v="6885.6122019079066"/>
  </r>
  <r>
    <x v="10"/>
    <s v="SUDESTE             "/>
    <s v="P8592902"/>
    <s v="ENSINO DE ARTES CENICAS, EXCETO DANCA                            "/>
    <x v="6"/>
    <x v="1"/>
    <x v="1"/>
    <x v="4"/>
    <n v="1.4444330190702552"/>
    <n v="13120"/>
    <n v="18950.961210201749"/>
  </r>
  <r>
    <x v="10"/>
    <s v="SUDESTE             "/>
    <s v="P8592903"/>
    <s v="ENSINO DE MUSICA                                                 "/>
    <x v="6"/>
    <x v="1"/>
    <x v="1"/>
    <x v="4"/>
    <n v="1.4444330190702552"/>
    <n v="9265"/>
    <n v="13382.671921685915"/>
  </r>
  <r>
    <x v="10"/>
    <s v="SUDESTE             "/>
    <s v="P8592903"/>
    <s v="ENSINO DE MUSICA                                                 "/>
    <x v="6"/>
    <x v="1"/>
    <x v="1"/>
    <x v="4"/>
    <n v="1.4444330190702552"/>
    <n v="37631"/>
    <n v="54355.458940632772"/>
  </r>
  <r>
    <x v="10"/>
    <s v="SUDESTE             "/>
    <s v="R9001902"/>
    <s v="PRODUCAO MUSICAL                                                 "/>
    <x v="4"/>
    <x v="1"/>
    <x v="1"/>
    <x v="4"/>
    <n v="1.4444330190702552"/>
    <n v="57467"/>
    <n v="83007.232306910359"/>
  </r>
  <r>
    <x v="10"/>
    <s v="SUDESTE             "/>
    <s v="R9001902"/>
    <s v="PRODUCAO MUSICAL                                                 "/>
    <x v="4"/>
    <x v="1"/>
    <x v="1"/>
    <x v="4"/>
    <n v="1.4444330190702552"/>
    <n v="20000"/>
    <n v="28888.660381405105"/>
  </r>
  <r>
    <x v="10"/>
    <s v="SUDESTE             "/>
    <s v="R9001906"/>
    <s v="ATIVIDADES DE SONORIZACAO E DE ILUMINACAO                        "/>
    <x v="4"/>
    <x v="1"/>
    <x v="1"/>
    <x v="4"/>
    <n v="1.4444330190702552"/>
    <n v="26618"/>
    <n v="38447.918101612056"/>
  </r>
  <r>
    <x v="10"/>
    <s v="SUDESTE             "/>
    <s v="R9001906"/>
    <s v="ATIVIDADES DE SONORIZACAO E DE ILUMINACAO                        "/>
    <x v="4"/>
    <x v="1"/>
    <x v="1"/>
    <x v="4"/>
    <n v="1.4444330190702552"/>
    <n v="92700"/>
    <n v="133898.94086781266"/>
  </r>
  <r>
    <x v="10"/>
    <s v="SUDESTE             "/>
    <s v="R9001906"/>
    <s v="ATIVIDADES DE SONORIZACAO E DE ILUMINACAO                        "/>
    <x v="4"/>
    <x v="1"/>
    <x v="1"/>
    <x v="4"/>
    <n v="1.4444330190702552"/>
    <n v="152720"/>
    <n v="220593.81067240937"/>
  </r>
  <r>
    <x v="10"/>
    <s v="SUDESTE             "/>
    <s v="R9001906"/>
    <s v="ATIVIDADES DE SONORIZACAO E DE ILUMINACAO                        "/>
    <x v="4"/>
    <x v="1"/>
    <x v="1"/>
    <x v="4"/>
    <n v="1.4444330190702552"/>
    <n v="196236"/>
    <n v="283449.75793027063"/>
  </r>
  <r>
    <x v="10"/>
    <s v="SUDESTE             "/>
    <s v="R9001906"/>
    <s v="ATIVIDADES DE SONORIZACAO E DE ILUMINACAO                        "/>
    <x v="4"/>
    <x v="1"/>
    <x v="1"/>
    <x v="4"/>
    <n v="1.4444330190702552"/>
    <n v="453595"/>
    <n v="655187.59528517246"/>
  </r>
  <r>
    <x v="10"/>
    <s v="SUDESTE             "/>
    <s v="R9001906"/>
    <s v="ATIVIDADES DE SONORIZACAO E DE ILUMINACAO                        "/>
    <x v="4"/>
    <x v="1"/>
    <x v="1"/>
    <x v="4"/>
    <n v="1.4444330190702552"/>
    <n v="5000"/>
    <n v="7222.1650953512762"/>
  </r>
  <r>
    <x v="10"/>
    <s v="SUDESTE             "/>
    <s v="R9001906"/>
    <s v="ATIVIDADES DE SONORIZACAO E DE ILUMINACAO                        "/>
    <x v="4"/>
    <x v="1"/>
    <x v="1"/>
    <x v="4"/>
    <n v="1.4444330190702552"/>
    <n v="1460"/>
    <n v="2108.8722078425726"/>
  </r>
  <r>
    <x v="10"/>
    <s v="SUDESTE             "/>
    <s v="R9001999"/>
    <s v="ARTE CENICA ESPETAC ATIVI COMPLEMENTARES NAO ESPECI ANTERIOR     "/>
    <x v="4"/>
    <x v="1"/>
    <x v="1"/>
    <x v="4"/>
    <n v="1.4444330190702552"/>
    <n v="136350"/>
    <n v="196948.4421502293"/>
  </r>
  <r>
    <x v="10"/>
    <s v="SUDESTE             "/>
    <s v="R9001999"/>
    <s v="ARTE CENICA ESPETAC ATIVI COMPLEMENTARES NAO ESPECI ANTERIOR     "/>
    <x v="4"/>
    <x v="0"/>
    <x v="0"/>
    <x v="4"/>
    <n v="1.4444330190702552"/>
    <n v="300000"/>
    <n v="433329.90572107659"/>
  </r>
  <r>
    <x v="10"/>
    <s v="SUDESTE             "/>
    <s v="R9001999"/>
    <s v="ARTE CENICA ESPETAC ATIVI COMPLEMENTARES NAO ESPECI ANTERIOR     "/>
    <x v="4"/>
    <x v="1"/>
    <x v="1"/>
    <x v="4"/>
    <n v="1.4444330190702552"/>
    <n v="267687"/>
    <n v="386655.94157585944"/>
  </r>
  <r>
    <x v="10"/>
    <s v="SUDESTE             "/>
    <s v="R9001999"/>
    <s v="ARTE CENICA ESPETAC ATIVI COMPLEMENTARES NAO ESPECI ANTERIOR     "/>
    <x v="4"/>
    <x v="1"/>
    <x v="1"/>
    <x v="4"/>
    <n v="1.4444330190702552"/>
    <n v="400769"/>
    <n v="578883.97661976714"/>
  </r>
  <r>
    <x v="10"/>
    <s v="SUDESTE             "/>
    <s v="R9002701"/>
    <s v="ATIVI ARTISTA PLASTICO, JORNALISTAS INDEPENDENTES E ESCRITORES   "/>
    <x v="6"/>
    <x v="1"/>
    <x v="1"/>
    <x v="4"/>
    <n v="1.4444330190702552"/>
    <n v="32780"/>
    <n v="47348.514365122966"/>
  </r>
  <r>
    <x v="10"/>
    <s v="SUDESTE             "/>
    <s v="R9002701"/>
    <s v="ATIVI ARTISTA PLASTICO, JORNALISTAS INDEPENDENTES E ESCRITORES   "/>
    <x v="6"/>
    <x v="1"/>
    <x v="1"/>
    <x v="4"/>
    <n v="1.4444330190702552"/>
    <n v="39690"/>
    <n v="57329.546526898434"/>
  </r>
  <r>
    <x v="10"/>
    <s v="SUDESTE             "/>
    <s v="R9101500"/>
    <s v="ATIVIDADES DE BIBLIOTECAS E ARQUIVOS                             "/>
    <x v="1"/>
    <x v="1"/>
    <x v="1"/>
    <x v="4"/>
    <n v="1.4444330190702552"/>
    <n v="3557"/>
    <n v="5137.8482488328982"/>
  </r>
  <r>
    <x v="10"/>
    <s v="SUDESTE             "/>
    <s v="R9102300"/>
    <s v="ATV MUSEUS EXPLOR REST ART CONSERV LUGAR PRED HIST ATRCAO SIMIL  "/>
    <x v="1"/>
    <x v="0"/>
    <x v="0"/>
    <x v="4"/>
    <n v="1.4444330190702552"/>
    <n v="114000"/>
    <n v="164665.3641740091"/>
  </r>
  <r>
    <x v="10"/>
    <s v="SUDESTE             "/>
    <s v="R9102302"/>
    <s v="RESTAURACAO E CONSERVACAO DE LUGARES E PREDIOS HISTORICOS        "/>
    <x v="1"/>
    <x v="0"/>
    <x v="0"/>
    <x v="4"/>
    <n v="1.4444330190702552"/>
    <n v="325802"/>
    <n v="470599.16647912731"/>
  </r>
  <r>
    <x v="10"/>
    <s v="SUDESTE             "/>
    <s v="R9102302"/>
    <s v="RESTAURACAO E CONSERVACAO DE LUGARES E PREDIOS HISTORICOS        "/>
    <x v="1"/>
    <x v="0"/>
    <x v="0"/>
    <x v="4"/>
    <n v="1.4444330190702552"/>
    <n v="6820458"/>
    <n v="9851694.7403818741"/>
  </r>
  <r>
    <x v="10"/>
    <s v="SUDESTE             "/>
    <s v="R9102302"/>
    <s v="RESTAURACAO E CONSERVACAO DE LUGARES E PREDIOS HISTORICOS        "/>
    <x v="1"/>
    <x v="0"/>
    <x v="0"/>
    <x v="4"/>
    <n v="1.4444330190702552"/>
    <n v="500000"/>
    <n v="722216.50953512767"/>
  </r>
  <r>
    <x v="11"/>
    <s v="CENTRO OESTE        "/>
    <s v="C1811302"/>
    <s v="IMPRESSAO DE LIVROS, REVISTAS E OUTRAS PUBLICACOES PERIODICAS    "/>
    <x v="0"/>
    <x v="1"/>
    <x v="1"/>
    <x v="4"/>
    <n v="1.4444330190702552"/>
    <n v="25322"/>
    <n v="36575.932908897004"/>
  </r>
  <r>
    <x v="11"/>
    <s v="CENTRO OESTE        "/>
    <s v="C1811302"/>
    <s v="IMPRESSAO DE LIVROS, REVISTAS E OUTRAS PUBLICACOES PERIODICAS    "/>
    <x v="0"/>
    <x v="1"/>
    <x v="1"/>
    <x v="4"/>
    <n v="1.4444330190702552"/>
    <n v="20563"/>
    <n v="29701.876171141659"/>
  </r>
  <r>
    <x v="11"/>
    <s v="CENTRO OESTE        "/>
    <s v="C1811302"/>
    <s v="IMPRESSAO DE LIVROS, REVISTAS E OUTRAS PUBLICACOES PERIODICAS    "/>
    <x v="0"/>
    <x v="1"/>
    <x v="1"/>
    <x v="4"/>
    <n v="1.4444330190702552"/>
    <n v="33996"/>
    <n v="49104.944916312394"/>
  </r>
  <r>
    <x v="11"/>
    <s v="CENTRO OESTE        "/>
    <s v="G4647802"/>
    <s v="COMERCIO ATACADISTA DE LIVROS, JORNAIS E OUTRAS PUBLICACOES      "/>
    <x v="2"/>
    <x v="1"/>
    <x v="1"/>
    <x v="4"/>
    <n v="1.4444330190702552"/>
    <n v="11863"/>
    <n v="17135.308905230439"/>
  </r>
  <r>
    <x v="11"/>
    <s v="CENTRO OESTE        "/>
    <s v="G4756300"/>
    <s v="COM VAREJISTA ESPECIALIZADO DE INSTRUMENTOS MUSICAIS E ACESSORIO "/>
    <x v="3"/>
    <x v="1"/>
    <x v="1"/>
    <x v="4"/>
    <n v="1.4444330190702552"/>
    <n v="35384"/>
    <n v="51109.817946781914"/>
  </r>
  <r>
    <x v="11"/>
    <s v="CENTRO OESTE        "/>
    <s v="G4761001"/>
    <s v="COMERCIO VAREJISTA DE LIVROS                                     "/>
    <x v="2"/>
    <x v="1"/>
    <x v="1"/>
    <x v="4"/>
    <n v="1.4444330190702552"/>
    <n v="441"/>
    <n v="636.99496140998258"/>
  </r>
  <r>
    <x v="11"/>
    <s v="CENTRO OESTE        "/>
    <s v="G4761002"/>
    <s v="COMERCIO VAREJISTA DE JORNAIS E REVISTAS                         "/>
    <x v="2"/>
    <x v="1"/>
    <x v="1"/>
    <x v="4"/>
    <n v="1.4444330190702552"/>
    <n v="30799"/>
    <n v="44487.092554344788"/>
  </r>
  <r>
    <x v="11"/>
    <s v="CENTRO OESTE        "/>
    <s v="G4762800"/>
    <s v="COMERCIO VAREJISTA DE DISCOS, CDS, DVDS E FITAS                  "/>
    <x v="3"/>
    <x v="1"/>
    <x v="1"/>
    <x v="4"/>
    <n v="1.4444330190702552"/>
    <n v="58815"/>
    <n v="84954.328016617059"/>
  </r>
  <r>
    <x v="11"/>
    <s v="CENTRO OESTE        "/>
    <s v="J5811500"/>
    <s v="EDICAO DE LIVROS                                                 "/>
    <x v="2"/>
    <x v="1"/>
    <x v="1"/>
    <x v="4"/>
    <n v="1.4444330190702552"/>
    <n v="14589"/>
    <n v="21072.833315215954"/>
  </r>
  <r>
    <x v="11"/>
    <s v="CENTRO OESTE        "/>
    <s v="J5811500"/>
    <s v="EDICAO DE LIVROS                                                 "/>
    <x v="2"/>
    <x v="1"/>
    <x v="1"/>
    <x v="4"/>
    <n v="1.4444330190702552"/>
    <n v="13290"/>
    <n v="19196.514823443693"/>
  </r>
  <r>
    <x v="11"/>
    <s v="CENTRO OESTE        "/>
    <s v="J5812301"/>
    <s v="EDICAO DE JORNAIS DIARIOS                                        "/>
    <x v="2"/>
    <x v="1"/>
    <x v="1"/>
    <x v="4"/>
    <n v="1.4444330190702552"/>
    <n v="27608"/>
    <n v="39877.906790491608"/>
  </r>
  <r>
    <x v="11"/>
    <s v="CENTRO OESTE        "/>
    <s v="J5813100"/>
    <s v="EDICAO DE REVISTAS                                               "/>
    <x v="2"/>
    <x v="1"/>
    <x v="1"/>
    <x v="4"/>
    <n v="1.4444330190702552"/>
    <n v="48136"/>
    <n v="69529.227805965813"/>
  </r>
  <r>
    <x v="11"/>
    <s v="CENTRO OESTE        "/>
    <s v="J5822101"/>
    <s v="EDICAO INTEGRADA A IMPRESSAO DE JORNAIS DIARIOS                  "/>
    <x v="2"/>
    <x v="1"/>
    <x v="1"/>
    <x v="4"/>
    <n v="1.4444330190702552"/>
    <n v="8331"/>
    <n v="12033.571481874296"/>
  </r>
  <r>
    <x v="11"/>
    <s v="CENTRO OESTE        "/>
    <s v="J5822101"/>
    <s v="EDICAO INTEGRADA A IMPRESSAO DE JORNAIS DIARIOS                  "/>
    <x v="2"/>
    <x v="1"/>
    <x v="1"/>
    <x v="4"/>
    <n v="1.4444330190702552"/>
    <n v="20678"/>
    <n v="29867.985968334739"/>
  </r>
  <r>
    <x v="11"/>
    <s v="CENTRO OESTE        "/>
    <s v="J5829800"/>
    <s v="EDICAO INTEGRADA IMPRESSAO CADASTRO LISTA OUTRO PRODUTO GRAFICO  "/>
    <x v="0"/>
    <x v="1"/>
    <x v="1"/>
    <x v="4"/>
    <n v="1.4444330190702552"/>
    <n v="19477"/>
    <n v="28133.22191243136"/>
  </r>
  <r>
    <x v="11"/>
    <s v="CENTRO OESTE        "/>
    <s v="J5829800"/>
    <s v="EDICAO INTEGRADA IMPRESSAO CADASTRO LISTA OUTRO PRODUTO GRAFICO  "/>
    <x v="0"/>
    <x v="1"/>
    <x v="1"/>
    <x v="4"/>
    <n v="1.4444330190702552"/>
    <n v="4242"/>
    <n v="6127.2848668960223"/>
  </r>
  <r>
    <x v="11"/>
    <s v="CENTRO OESTE        "/>
    <s v="J5829800"/>
    <s v="EDICAO INTEGRADA IMPRESSAO CADASTRO LISTA OUTRO PRODUTO GRAFICO  "/>
    <x v="0"/>
    <x v="1"/>
    <x v="1"/>
    <x v="4"/>
    <n v="1.4444330190702552"/>
    <n v="44758"/>
    <n v="64649.933067546481"/>
  </r>
  <r>
    <x v="11"/>
    <s v="CENTRO OESTE        "/>
    <s v="J5911102"/>
    <s v="PRODUCAO DE FILMES PARA PUBLICIDADE                              "/>
    <x v="5"/>
    <x v="1"/>
    <x v="1"/>
    <x v="4"/>
    <n v="1.4444330190702552"/>
    <n v="5068"/>
    <n v="7320.3865406480536"/>
  </r>
  <r>
    <x v="11"/>
    <s v="CENTRO OESTE        "/>
    <s v="J6010100"/>
    <s v="ATIVIDADES DE RADIO                                              "/>
    <x v="5"/>
    <x v="1"/>
    <x v="1"/>
    <x v="4"/>
    <n v="1.4444330190702552"/>
    <n v="8070"/>
    <n v="11656.574463896959"/>
  </r>
  <r>
    <x v="11"/>
    <s v="CENTRO OESTE        "/>
    <s v="J6010100"/>
    <s v="ATIVIDADES DE RADIO                                              "/>
    <x v="5"/>
    <x v="1"/>
    <x v="1"/>
    <x v="4"/>
    <n v="1.4444330190702552"/>
    <n v="249212"/>
    <n v="359970.04154853645"/>
  </r>
  <r>
    <x v="11"/>
    <s v="CENTRO OESTE        "/>
    <s v="J6021700"/>
    <s v="ATIVIDADES DE TELEVISAO ABERTA                                   "/>
    <x v="5"/>
    <x v="1"/>
    <x v="1"/>
    <x v="4"/>
    <n v="1.4444330190702552"/>
    <n v="285300"/>
    <n v="412096.7403407438"/>
  </r>
  <r>
    <x v="11"/>
    <s v="CENTRO OESTE        "/>
    <s v="R9001906"/>
    <s v="ATIVIDADES DE SONORIZACAO E DE ILUMINACAO                        "/>
    <x v="4"/>
    <x v="1"/>
    <x v="1"/>
    <x v="4"/>
    <n v="1.4444330190702552"/>
    <n v="31821"/>
    <n v="45963.303099834593"/>
  </r>
  <r>
    <x v="11"/>
    <s v="CENTRO OESTE        "/>
    <s v="R9002701"/>
    <s v="ATIVI ARTISTA PLASTICO, JORNALISTAS INDEPENDENTES E ESCRITORES   "/>
    <x v="6"/>
    <x v="1"/>
    <x v="1"/>
    <x v="4"/>
    <n v="1.4444330190702552"/>
    <n v="4318"/>
    <n v="6237.061776345362"/>
  </r>
  <r>
    <x v="12"/>
    <s v="CENTRO OESTE        "/>
    <s v="C1811302"/>
    <s v="IMPRESSAO DE LIVROS, REVISTAS E OUTRAS PUBLICACOES PERIODICAS    "/>
    <x v="0"/>
    <x v="1"/>
    <x v="1"/>
    <x v="4"/>
    <n v="1.4444330190702552"/>
    <n v="8001"/>
    <n v="11556.908585581112"/>
  </r>
  <r>
    <x v="12"/>
    <s v="CENTRO OESTE        "/>
    <s v="C1811302"/>
    <s v="IMPRESSAO DE LIVROS, REVISTAS E OUTRAS PUBLICACOES PERIODICAS    "/>
    <x v="0"/>
    <x v="1"/>
    <x v="1"/>
    <x v="4"/>
    <n v="1.4444330190702552"/>
    <n v="23100"/>
    <n v="33366.402740522899"/>
  </r>
  <r>
    <x v="12"/>
    <s v="CENTRO OESTE        "/>
    <s v="G4756300"/>
    <s v="COM VAREJISTA ESPECIALIZADO DE INSTRUMENTOS MUSICAIS E ACESSORIO "/>
    <x v="3"/>
    <x v="1"/>
    <x v="1"/>
    <x v="4"/>
    <n v="1.4444330190702552"/>
    <n v="6041"/>
    <n v="8725.8198682034126"/>
  </r>
  <r>
    <x v="12"/>
    <s v="CENTRO OESTE        "/>
    <s v="G4761001"/>
    <s v="COMERCIO VAREJISTA DE LIVROS                                     "/>
    <x v="2"/>
    <x v="1"/>
    <x v="1"/>
    <x v="4"/>
    <n v="1.4444330190702552"/>
    <n v="19702"/>
    <n v="28458.219341722168"/>
  </r>
  <r>
    <x v="12"/>
    <s v="CENTRO OESTE        "/>
    <s v="G4761001"/>
    <s v="COMERCIO VAREJISTA DE LIVROS                                     "/>
    <x v="2"/>
    <x v="1"/>
    <x v="1"/>
    <x v="4"/>
    <n v="1.4444330190702552"/>
    <n v="154071"/>
    <n v="222545.23968117329"/>
  </r>
  <r>
    <x v="12"/>
    <s v="CENTRO OESTE        "/>
    <s v="G4761002"/>
    <s v="COMERCIO VAREJISTA DE JORNAIS E REVISTAS                         "/>
    <x v="2"/>
    <x v="1"/>
    <x v="1"/>
    <x v="4"/>
    <n v="1.4444330190702552"/>
    <n v="10111"/>
    <n v="14604.66225581935"/>
  </r>
  <r>
    <x v="12"/>
    <s v="CENTRO OESTE        "/>
    <s v="G4761002"/>
    <s v="COMERCIO VAREJISTA DE JORNAIS E REVISTAS                         "/>
    <x v="2"/>
    <x v="1"/>
    <x v="1"/>
    <x v="4"/>
    <n v="1.4444330190702552"/>
    <n v="54915"/>
    <n v="79321.03924224306"/>
  </r>
  <r>
    <x v="12"/>
    <s v="CENTRO OESTE        "/>
    <s v="G4761002"/>
    <s v="COMERCIO VAREJISTA DE JORNAIS E REVISTAS                         "/>
    <x v="2"/>
    <x v="1"/>
    <x v="1"/>
    <x v="4"/>
    <n v="1.4444330190702552"/>
    <n v="52682"/>
    <n v="76095.620310659186"/>
  </r>
  <r>
    <x v="12"/>
    <s v="CENTRO OESTE        "/>
    <s v="G4762800"/>
    <s v="COMERCIO VAREJISTA DE DISCOS, CDS, DVDS E FITAS                  "/>
    <x v="3"/>
    <x v="1"/>
    <x v="1"/>
    <x v="4"/>
    <n v="1.4444330190702552"/>
    <n v="4976"/>
    <n v="7187.4987028935902"/>
  </r>
  <r>
    <x v="12"/>
    <s v="CENTRO OESTE        "/>
    <s v="G4762800"/>
    <s v="COMERCIO VAREJISTA DE DISCOS, CDS, DVDS E FITAS                  "/>
    <x v="3"/>
    <x v="1"/>
    <x v="1"/>
    <x v="4"/>
    <n v="1.4444330190702552"/>
    <n v="46013"/>
    <n v="66462.696506479653"/>
  </r>
  <r>
    <x v="12"/>
    <s v="CENTRO OESTE        "/>
    <s v="G4762800"/>
    <s v="COMERCIO VAREJISTA DE DISCOS, CDS, DVDS E FITAS                  "/>
    <x v="3"/>
    <x v="1"/>
    <x v="1"/>
    <x v="4"/>
    <n v="1.4444330190702552"/>
    <n v="52634"/>
    <n v="76026.287525743814"/>
  </r>
  <r>
    <x v="12"/>
    <s v="CENTRO OESTE        "/>
    <s v="J5811500"/>
    <s v="EDICAO DE LIVROS                                                 "/>
    <x v="2"/>
    <x v="1"/>
    <x v="1"/>
    <x v="4"/>
    <n v="1.4444330190702552"/>
    <n v="60855"/>
    <n v="87900.971375520385"/>
  </r>
  <r>
    <x v="12"/>
    <s v="CENTRO OESTE        "/>
    <s v="J5812301"/>
    <s v="EDICAO DE JORNAIS DIARIOS                                        "/>
    <x v="2"/>
    <x v="1"/>
    <x v="1"/>
    <x v="4"/>
    <n v="1.4444330190702552"/>
    <n v="48390"/>
    <n v="69896.113792809658"/>
  </r>
  <r>
    <x v="12"/>
    <s v="CENTRO OESTE        "/>
    <s v="J5813100"/>
    <s v="EDICAO DE REVISTAS                                               "/>
    <x v="2"/>
    <x v="1"/>
    <x v="1"/>
    <x v="4"/>
    <n v="1.4444330190702552"/>
    <n v="2189"/>
    <n v="3161.8638787447885"/>
  </r>
  <r>
    <x v="12"/>
    <s v="CENTRO OESTE        "/>
    <s v="J5819100"/>
    <s v="EDICAO DE CADASTROS, LISTAS E OUTROS PRODUTOS GRAFICOS           "/>
    <x v="0"/>
    <x v="1"/>
    <x v="1"/>
    <x v="4"/>
    <n v="1.4444330190702552"/>
    <n v="9743"/>
    <n v="14073.110904801497"/>
  </r>
  <r>
    <x v="12"/>
    <s v="CENTRO OESTE        "/>
    <s v="J5819100"/>
    <s v="EDICAO DE CADASTROS, LISTAS E OUTROS PRODUTOS GRAFICOS           "/>
    <x v="0"/>
    <x v="1"/>
    <x v="1"/>
    <x v="4"/>
    <n v="1.4444330190702552"/>
    <n v="4870"/>
    <n v="7034.3888028721431"/>
  </r>
  <r>
    <x v="12"/>
    <s v="CENTRO OESTE        "/>
    <s v="J5821200"/>
    <s v="EDICAO INTEGRADA A IMPRESSAO DE LIVROS                           "/>
    <x v="2"/>
    <x v="1"/>
    <x v="1"/>
    <x v="4"/>
    <n v="1.4444330190702552"/>
    <n v="11495"/>
    <n v="16603.757554212585"/>
  </r>
  <r>
    <x v="12"/>
    <s v="CENTRO OESTE        "/>
    <s v="J5822101"/>
    <s v="EDICAO INTEGRADA A IMPRESSAO DE JORNAIS DIARIOS                  "/>
    <x v="2"/>
    <x v="1"/>
    <x v="1"/>
    <x v="4"/>
    <n v="1.4444330190702552"/>
    <n v="146232"/>
    <n v="211222.32924468158"/>
  </r>
  <r>
    <x v="12"/>
    <s v="CENTRO OESTE        "/>
    <s v="J5822101"/>
    <s v="EDICAO INTEGRADA A IMPRESSAO DE JORNAIS DIARIOS                  "/>
    <x v="2"/>
    <x v="1"/>
    <x v="1"/>
    <x v="4"/>
    <n v="1.4444330190702552"/>
    <n v="59002"/>
    <n v="85224.436991183204"/>
  </r>
  <r>
    <x v="12"/>
    <s v="CENTRO OESTE        "/>
    <s v="J5823900"/>
    <s v="EDICAO INTEGRADA A IMPRESSAO DE REVISTAS                         "/>
    <x v="2"/>
    <x v="1"/>
    <x v="1"/>
    <x v="4"/>
    <n v="1.4444330190702552"/>
    <n v="41056"/>
    <n v="59302.642030948402"/>
  </r>
  <r>
    <x v="12"/>
    <s v="CENTRO OESTE        "/>
    <s v="J5829800"/>
    <s v="EDICAO INTEGRADA IMPRESSAO CADASTRO LISTA OUTRO PRODUTO GRAFICO  "/>
    <x v="0"/>
    <x v="1"/>
    <x v="1"/>
    <x v="4"/>
    <n v="1.4444330190702552"/>
    <n v="69225"/>
    <n v="99990.875745138415"/>
  </r>
  <r>
    <x v="12"/>
    <s v="CENTRO OESTE        "/>
    <s v="J5911102"/>
    <s v="PRODUCAO DE FILMES PARA PUBLICIDADE                              "/>
    <x v="5"/>
    <x v="1"/>
    <x v="1"/>
    <x v="4"/>
    <n v="1.4444330190702552"/>
    <n v="97409"/>
    <n v="140700.77595461448"/>
  </r>
  <r>
    <x v="12"/>
    <s v="CENTRO OESTE        "/>
    <s v="J5911199"/>
    <s v="ATIV PD CINEMATOGRAFICA VIDEO PROG TELEVISAO NAO ESPECI ANTERIOR "/>
    <x v="5"/>
    <x v="1"/>
    <x v="1"/>
    <x v="4"/>
    <n v="1.4444330190702552"/>
    <n v="4522"/>
    <n v="6531.726112235694"/>
  </r>
  <r>
    <x v="12"/>
    <s v="CENTRO OESTE        "/>
    <s v="J5920100"/>
    <s v="ATIVIDADES DE GRAVACAO DE SOM E DE EDICAO DE MUSICA              "/>
    <x v="3"/>
    <x v="1"/>
    <x v="1"/>
    <x v="4"/>
    <n v="1.4444330190702552"/>
    <n v="45572"/>
    <n v="65825.701545069678"/>
  </r>
  <r>
    <x v="12"/>
    <s v="CENTRO OESTE        "/>
    <s v="J6021700"/>
    <s v="ATIVIDADES DE TELEVISAO ABERTA                                   "/>
    <x v="5"/>
    <x v="1"/>
    <x v="1"/>
    <x v="4"/>
    <n v="1.4444330190702552"/>
    <n v="14738"/>
    <n v="21288.053835057421"/>
  </r>
  <r>
    <x v="12"/>
    <s v="CENTRO OESTE        "/>
    <s v="J6021700"/>
    <s v="ATIVIDADES DE TELEVISAO ABERTA                                   "/>
    <x v="5"/>
    <x v="1"/>
    <x v="1"/>
    <x v="4"/>
    <n v="1.4444330190702552"/>
    <n v="164000"/>
    <n v="236887.01512752185"/>
  </r>
  <r>
    <x v="12"/>
    <s v="CENTRO OESTE        "/>
    <s v="J6021700"/>
    <s v="ATIVIDADES DE TELEVISAO ABERTA                                   "/>
    <x v="5"/>
    <x v="1"/>
    <x v="1"/>
    <x v="4"/>
    <n v="1.4444330190702552"/>
    <n v="44042"/>
    <n v="63615.719025892184"/>
  </r>
  <r>
    <x v="12"/>
    <s v="CENTRO OESTE        "/>
    <s v="J6021700"/>
    <s v="ATIVIDADES DE TELEVISAO ABERTA                                   "/>
    <x v="5"/>
    <x v="1"/>
    <x v="1"/>
    <x v="4"/>
    <n v="1.4444330190702552"/>
    <n v="103167"/>
    <n v="149017.82127842103"/>
  </r>
  <r>
    <x v="12"/>
    <s v="CENTRO OESTE        "/>
    <s v="J6021700"/>
    <s v="ATIVIDADES DE TELEVISAO ABERTA                                   "/>
    <x v="5"/>
    <x v="1"/>
    <x v="1"/>
    <x v="4"/>
    <n v="1.4444330190702552"/>
    <n v="55257"/>
    <n v="79815.035334765096"/>
  </r>
  <r>
    <x v="12"/>
    <s v="CENTRO OESTE        "/>
    <s v="J6021700"/>
    <s v="ATIVIDADES DE TELEVISAO ABERTA                                   "/>
    <x v="5"/>
    <x v="1"/>
    <x v="1"/>
    <x v="4"/>
    <n v="1.4444330190702552"/>
    <n v="50873"/>
    <n v="73482.640979161093"/>
  </r>
  <r>
    <x v="12"/>
    <s v="CENTRO OESTE        "/>
    <s v="J6022502"/>
    <s v="ATIV RELACIONADA A TELEVISAO POR ASSINATURA EXCETO PROGRAMADORAS "/>
    <x v="5"/>
    <x v="1"/>
    <x v="1"/>
    <x v="4"/>
    <n v="1.4444330190702552"/>
    <n v="35050"/>
    <n v="50627.377318412444"/>
  </r>
  <r>
    <x v="12"/>
    <s v="CENTRO OESTE        "/>
    <s v="J6022502"/>
    <s v="ATIV RELACIONADA A TELEVISAO POR ASSINATURA EXCETO PROGRAMADORAS "/>
    <x v="5"/>
    <x v="1"/>
    <x v="1"/>
    <x v="4"/>
    <n v="1.4444330190702552"/>
    <n v="759"/>
    <n v="1096.3246614743236"/>
  </r>
  <r>
    <x v="12"/>
    <s v="CENTRO OESTE        "/>
    <s v="J6022502"/>
    <s v="ATIV RELACIONADA A TELEVISAO POR ASSINATURA EXCETO PROGRAMADORAS "/>
    <x v="5"/>
    <x v="1"/>
    <x v="1"/>
    <x v="4"/>
    <n v="1.4444330190702552"/>
    <n v="23133"/>
    <n v="33414.069030152212"/>
  </r>
  <r>
    <x v="12"/>
    <s v="CENTRO OESTE        "/>
    <s v="R9001906"/>
    <s v="ATIVIDADES DE SONORIZACAO E DE ILUMINACAO                        "/>
    <x v="4"/>
    <x v="1"/>
    <x v="1"/>
    <x v="4"/>
    <n v="1.4444330190702552"/>
    <n v="14408"/>
    <n v="20811.390938764238"/>
  </r>
  <r>
    <x v="12"/>
    <s v="CENTRO OESTE        "/>
    <s v="R9001906"/>
    <s v="ATIVIDADES DE SONORIZACAO E DE ILUMINACAO                        "/>
    <x v="4"/>
    <x v="1"/>
    <x v="1"/>
    <x v="4"/>
    <n v="1.4444330190702552"/>
    <n v="159877"/>
    <n v="230931.61778989519"/>
  </r>
  <r>
    <x v="12"/>
    <s v="CENTRO OESTE        "/>
    <s v="R9001999"/>
    <s v="ARTE CENICA ESPETAC ATIVI COMPLEMENTARES NAO ESPECI ANTERIOR     "/>
    <x v="4"/>
    <x v="1"/>
    <x v="1"/>
    <x v="4"/>
    <n v="1.4444330190702552"/>
    <n v="9027"/>
    <n v="13038.896863147194"/>
  </r>
  <r>
    <x v="13"/>
    <s v="NORTE               "/>
    <s v="C1811302"/>
    <s v="IMPRESSAO DE LIVROS, REVISTAS E OUTRAS PUBLICACOES PERIODICAS    "/>
    <x v="0"/>
    <x v="1"/>
    <x v="1"/>
    <x v="4"/>
    <n v="1.4444330190702552"/>
    <n v="169066"/>
    <n v="244204.51280213177"/>
  </r>
  <r>
    <x v="13"/>
    <s v="NORTE               "/>
    <s v="G4647802"/>
    <s v="COMERCIO ATACADISTA DE LIVROS, JORNAIS E OUTRAS PUBLICACOES      "/>
    <x v="2"/>
    <x v="1"/>
    <x v="1"/>
    <x v="4"/>
    <n v="1.4444330190702552"/>
    <n v="3485"/>
    <n v="5033.8490714598393"/>
  </r>
  <r>
    <x v="13"/>
    <s v="NORTE               "/>
    <s v="G4647802"/>
    <s v="COMERCIO ATACADISTA DE LIVROS, JORNAIS E OUTRAS PUBLICACOES      "/>
    <x v="2"/>
    <x v="1"/>
    <x v="1"/>
    <x v="4"/>
    <n v="1.4444330190702552"/>
    <n v="6866"/>
    <n v="9917.477108936373"/>
  </r>
  <r>
    <x v="13"/>
    <s v="NORTE               "/>
    <s v="G4647802"/>
    <s v="COMERCIO ATACADISTA DE LIVROS, JORNAIS E OUTRAS PUBLICACOES      "/>
    <x v="2"/>
    <x v="1"/>
    <x v="1"/>
    <x v="4"/>
    <n v="1.4444330190702552"/>
    <n v="12097"/>
    <n v="17473.306231692877"/>
  </r>
  <r>
    <x v="13"/>
    <s v="NORTE               "/>
    <s v="G4756300"/>
    <s v="COM VAREJISTA ESPECIALIZADO DE INSTRUMENTOS MUSICAIS E ACESSORIO "/>
    <x v="3"/>
    <x v="1"/>
    <x v="1"/>
    <x v="4"/>
    <n v="1.4444330190702552"/>
    <n v="268202"/>
    <n v="387399.82458068058"/>
  </r>
  <r>
    <x v="13"/>
    <s v="NORTE               "/>
    <s v="G4756300"/>
    <s v="COM VAREJISTA ESPECIALIZADO DE INSTRUMENTOS MUSICAIS E ACESSORIO "/>
    <x v="3"/>
    <x v="1"/>
    <x v="1"/>
    <x v="4"/>
    <n v="1.4444330190702552"/>
    <n v="225850"/>
    <n v="326225.19735701714"/>
  </r>
  <r>
    <x v="13"/>
    <s v="NORTE               "/>
    <s v="G4761001"/>
    <s v="COMERCIO VAREJISTA DE LIVROS                                     "/>
    <x v="2"/>
    <x v="1"/>
    <x v="1"/>
    <x v="4"/>
    <n v="1.4444330190702552"/>
    <n v="49033"/>
    <n v="70824.884224071822"/>
  </r>
  <r>
    <x v="13"/>
    <s v="NORTE               "/>
    <s v="G4761001"/>
    <s v="COMERCIO VAREJISTA DE LIVROS                                     "/>
    <x v="2"/>
    <x v="1"/>
    <x v="1"/>
    <x v="4"/>
    <n v="1.4444330190702552"/>
    <n v="298534"/>
    <n v="431212.36691511958"/>
  </r>
  <r>
    <x v="13"/>
    <s v="NORTE               "/>
    <s v="G4761002"/>
    <s v="COMERCIO VAREJISTA DE JORNAIS E REVISTAS                         "/>
    <x v="2"/>
    <x v="1"/>
    <x v="1"/>
    <x v="4"/>
    <n v="1.4444330190702552"/>
    <n v="11863"/>
    <n v="17135.308905230439"/>
  </r>
  <r>
    <x v="13"/>
    <s v="NORTE               "/>
    <s v="G4762800"/>
    <s v="COMERCIO VAREJISTA DE DISCOS, CDS, DVDS E FITAS                  "/>
    <x v="3"/>
    <x v="1"/>
    <x v="1"/>
    <x v="4"/>
    <n v="1.4444330190702552"/>
    <n v="2524"/>
    <n v="3645.7489401333241"/>
  </r>
  <r>
    <x v="13"/>
    <s v="NORTE               "/>
    <s v="J5812301"/>
    <s v="EDICAO DE JORNAIS DIARIOS                                        "/>
    <x v="2"/>
    <x v="1"/>
    <x v="1"/>
    <x v="4"/>
    <n v="1.4444330190702552"/>
    <n v="1414"/>
    <n v="2042.4282889653409"/>
  </r>
  <r>
    <x v="13"/>
    <s v="NORTE               "/>
    <s v="J5812301"/>
    <s v="EDICAO DE JORNAIS DIARIOS                                        "/>
    <x v="2"/>
    <x v="1"/>
    <x v="1"/>
    <x v="4"/>
    <n v="1.4444330190702552"/>
    <n v="35711"/>
    <n v="51582.147544017884"/>
  </r>
  <r>
    <x v="13"/>
    <s v="NORTE               "/>
    <s v="J5821200"/>
    <s v="EDICAO INTEGRADA A IMPRESSAO DE LIVROS                           "/>
    <x v="2"/>
    <x v="1"/>
    <x v="1"/>
    <x v="4"/>
    <n v="1.4444330190702552"/>
    <n v="200000"/>
    <n v="288886.60381405102"/>
  </r>
  <r>
    <x v="13"/>
    <s v="NORTE               "/>
    <s v="J5821200"/>
    <s v="EDICAO INTEGRADA A IMPRESSAO DE LIVROS                           "/>
    <x v="2"/>
    <x v="1"/>
    <x v="1"/>
    <x v="4"/>
    <n v="1.4444330190702552"/>
    <n v="3331"/>
    <n v="4811.40638652302"/>
  </r>
  <r>
    <x v="13"/>
    <s v="NORTE               "/>
    <s v="J5829800"/>
    <s v="EDICAO INTEGRADA IMPRESSAO CADASTRO LISTA OUTRO PRODUTO GRAFICO  "/>
    <x v="0"/>
    <x v="1"/>
    <x v="1"/>
    <x v="4"/>
    <n v="1.4444330190702552"/>
    <n v="41381"/>
    <n v="59772.08276214623"/>
  </r>
  <r>
    <x v="13"/>
    <s v="NORTE               "/>
    <s v="J5920100"/>
    <s v="ATIVIDADES DE GRAVACAO DE SOM E DE EDICAO DE MUSICA              "/>
    <x v="3"/>
    <x v="1"/>
    <x v="1"/>
    <x v="4"/>
    <n v="1.4444330190702552"/>
    <n v="12414"/>
    <n v="17931.19149873815"/>
  </r>
  <r>
    <x v="13"/>
    <s v="NORTE               "/>
    <s v="J5920100"/>
    <s v="ATIVIDADES DE GRAVACAO DE SOM E DE EDICAO DE MUSICA              "/>
    <x v="3"/>
    <x v="1"/>
    <x v="1"/>
    <x v="4"/>
    <n v="1.4444330190702552"/>
    <n v="31250"/>
    <n v="45138.531845945479"/>
  </r>
  <r>
    <x v="13"/>
    <s v="NORTE               "/>
    <s v="J6010100"/>
    <s v="ATIVIDADES DE RADIO                                              "/>
    <x v="5"/>
    <x v="1"/>
    <x v="1"/>
    <x v="4"/>
    <n v="1.4444330190702552"/>
    <n v="15767"/>
    <n v="22774.375411680714"/>
  </r>
  <r>
    <x v="13"/>
    <s v="NORTE               "/>
    <s v="J6010100"/>
    <s v="ATIVIDADES DE RADIO                                              "/>
    <x v="5"/>
    <x v="1"/>
    <x v="1"/>
    <x v="4"/>
    <n v="1.4444330190702552"/>
    <n v="149876"/>
    <n v="216485.84316617358"/>
  </r>
  <r>
    <x v="13"/>
    <s v="NORTE               "/>
    <s v="J6010100"/>
    <s v="ATIVIDADES DE RADIO                                              "/>
    <x v="5"/>
    <x v="1"/>
    <x v="1"/>
    <x v="4"/>
    <n v="1.4444330190702552"/>
    <n v="278300"/>
    <n v="401985.70920725202"/>
  </r>
  <r>
    <x v="13"/>
    <s v="NORTE               "/>
    <s v="P8592903"/>
    <s v="ENSINO DE MUSICA                                                 "/>
    <x v="6"/>
    <x v="0"/>
    <x v="0"/>
    <x v="4"/>
    <n v="1.4444330190702552"/>
    <n v="100000"/>
    <n v="144443.30190702551"/>
  </r>
  <r>
    <x v="13"/>
    <s v="NORTE               "/>
    <s v="R9001902"/>
    <s v="PRODUCAO MUSICAL                                                 "/>
    <x v="4"/>
    <x v="1"/>
    <x v="1"/>
    <x v="4"/>
    <n v="1.4444330190702552"/>
    <n v="27169"/>
    <n v="39243.800695119768"/>
  </r>
  <r>
    <x v="13"/>
    <s v="NORTE               "/>
    <s v="R9001903"/>
    <s v="PRODUCAO DE ESPETACULOS DE DANCA                                 "/>
    <x v="4"/>
    <x v="1"/>
    <x v="1"/>
    <x v="4"/>
    <n v="1.4444330190702552"/>
    <n v="15243"/>
    <n v="22017.492509687901"/>
  </r>
  <r>
    <x v="13"/>
    <s v="NORTE               "/>
    <s v="R9001905"/>
    <s v="PRODUCAO DE ESPETACULOS DE RODEIOS, VAQUEJADAS E SIMILARES       "/>
    <x v="4"/>
    <x v="1"/>
    <x v="1"/>
    <x v="4"/>
    <n v="1.4444330190702552"/>
    <n v="17397"/>
    <n v="25128.801232765229"/>
  </r>
  <r>
    <x v="13"/>
    <s v="NORTE               "/>
    <s v="R9001905"/>
    <s v="PRODUCAO DE ESPETACULOS DE RODEIOS, VAQUEJADAS E SIMILARES       "/>
    <x v="4"/>
    <x v="1"/>
    <x v="1"/>
    <x v="4"/>
    <n v="1.4444330190702552"/>
    <n v="74951"/>
    <n v="108261.6992123347"/>
  </r>
  <r>
    <x v="13"/>
    <s v="NORTE               "/>
    <s v="R9001999"/>
    <s v="ARTE CENICA ESPETAC ATIVI COMPLEMENTARES NAO ESPECI ANTERIOR     "/>
    <x v="4"/>
    <x v="1"/>
    <x v="1"/>
    <x v="4"/>
    <n v="1.4444330190702552"/>
    <n v="22756"/>
    <n v="32869.517781962728"/>
  </r>
  <r>
    <x v="13"/>
    <s v="NORTE               "/>
    <s v="R9001999"/>
    <s v="ARTE CENICA ESPETAC ATIVI COMPLEMENTARES NAO ESPECI ANTERIOR     "/>
    <x v="4"/>
    <x v="1"/>
    <x v="1"/>
    <x v="4"/>
    <n v="1.4444330190702552"/>
    <n v="59040"/>
    <n v="85279.325445907874"/>
  </r>
  <r>
    <x v="13"/>
    <s v="NORTE               "/>
    <s v="R9001999"/>
    <s v="ARTE CENICA ESPETAC ATIVI COMPLEMENTARES NAO ESPECI ANTERIOR     "/>
    <x v="4"/>
    <x v="1"/>
    <x v="1"/>
    <x v="4"/>
    <n v="1.4444330190702552"/>
    <n v="137760"/>
    <n v="198985.09270711837"/>
  </r>
  <r>
    <x v="13"/>
    <s v="NORTE               "/>
    <s v="R9001999"/>
    <s v="ARTE CENICA ESPETAC ATIVI COMPLEMENTARES NAO ESPECI ANTERIOR     "/>
    <x v="4"/>
    <x v="1"/>
    <x v="1"/>
    <x v="4"/>
    <n v="1.4444330190702552"/>
    <n v="75683"/>
    <n v="109319.02418229413"/>
  </r>
  <r>
    <x v="13"/>
    <s v="NORTE               "/>
    <s v="R9001999"/>
    <s v="ARTE CENICA ESPETAC ATIVI COMPLEMENTARES NAO ESPECI ANTERIOR     "/>
    <x v="4"/>
    <x v="1"/>
    <x v="1"/>
    <x v="4"/>
    <n v="1.4444330190702552"/>
    <n v="146114"/>
    <n v="211051.88614843128"/>
  </r>
  <r>
    <x v="13"/>
    <s v="NORTE               "/>
    <s v="R9102300"/>
    <s v="ATV MUSEUS EXPLOR REST ART CONSERV LUGAR PRED HIST ATRCAO SIMIL  "/>
    <x v="1"/>
    <x v="0"/>
    <x v="0"/>
    <x v="4"/>
    <n v="1.4444330190702552"/>
    <n v="152000"/>
    <n v="219553.81889867879"/>
  </r>
  <r>
    <x v="14"/>
    <s v="NORDESTE            "/>
    <s v="C1811302"/>
    <s v="IMPRESSAO DE LIVROS, REVISTAS E OUTRAS PUBLICACOES PERIODICAS    "/>
    <x v="0"/>
    <x v="1"/>
    <x v="1"/>
    <x v="4"/>
    <n v="1.4444330190702552"/>
    <n v="164558"/>
    <n v="237693.00875216306"/>
  </r>
  <r>
    <x v="14"/>
    <s v="NORDESTE            "/>
    <s v="C1811302"/>
    <s v="IMPRESSAO DE LIVROS, REVISTAS E OUTRAS PUBLICACOES PERIODICAS    "/>
    <x v="0"/>
    <x v="1"/>
    <x v="1"/>
    <x v="4"/>
    <n v="1.4444330190702552"/>
    <n v="131502"/>
    <n v="189945.83087377669"/>
  </r>
  <r>
    <x v="14"/>
    <s v="NORDESTE            "/>
    <s v="G4756300"/>
    <s v="COM VAREJISTA ESPECIALIZADO DE INSTRUMENTOS MUSICAIS E ACESSORIO "/>
    <x v="3"/>
    <x v="1"/>
    <x v="1"/>
    <x v="4"/>
    <n v="1.4444330190702552"/>
    <n v="29758"/>
    <n v="42983.437781492656"/>
  </r>
  <r>
    <x v="14"/>
    <s v="NORDESTE            "/>
    <s v="G4761001"/>
    <s v="COMERCIO VAREJISTA DE LIVROS                                     "/>
    <x v="2"/>
    <x v="1"/>
    <x v="1"/>
    <x v="4"/>
    <n v="1.4444330190702552"/>
    <n v="125000"/>
    <n v="180554.12738378192"/>
  </r>
  <r>
    <x v="14"/>
    <s v="NORDESTE            "/>
    <s v="G4761001"/>
    <s v="COMERCIO VAREJISTA DE LIVROS                                     "/>
    <x v="2"/>
    <x v="1"/>
    <x v="1"/>
    <x v="4"/>
    <n v="1.4444330190702552"/>
    <n v="78612"/>
    <n v="113549.7684951509"/>
  </r>
  <r>
    <x v="14"/>
    <s v="NORDESTE            "/>
    <s v="G4761001"/>
    <s v="COMERCIO VAREJISTA DE LIVROS                                     "/>
    <x v="2"/>
    <x v="1"/>
    <x v="1"/>
    <x v="4"/>
    <n v="1.4444330190702552"/>
    <n v="94752"/>
    <n v="136862.91742294483"/>
  </r>
  <r>
    <x v="14"/>
    <s v="NORDESTE            "/>
    <s v="G4761002"/>
    <s v="COMERCIO VAREJISTA DE JORNAIS E REVISTAS                         "/>
    <x v="2"/>
    <x v="1"/>
    <x v="1"/>
    <x v="4"/>
    <n v="1.4444330190702552"/>
    <n v="453"/>
    <n v="654.32815763882559"/>
  </r>
  <r>
    <x v="14"/>
    <s v="NORDESTE            "/>
    <s v="G4761002"/>
    <s v="COMERCIO VAREJISTA DE JORNAIS E REVISTAS                         "/>
    <x v="2"/>
    <x v="1"/>
    <x v="1"/>
    <x v="4"/>
    <n v="1.4444330190702552"/>
    <n v="37016"/>
    <n v="53467.13263390457"/>
  </r>
  <r>
    <x v="14"/>
    <s v="NORDESTE            "/>
    <s v="G4761002"/>
    <s v="COMERCIO VAREJISTA DE JORNAIS E REVISTAS                         "/>
    <x v="2"/>
    <x v="1"/>
    <x v="1"/>
    <x v="4"/>
    <n v="1.4444330190702552"/>
    <n v="44204"/>
    <n v="63849.717174981561"/>
  </r>
  <r>
    <x v="14"/>
    <s v="NORDESTE            "/>
    <s v="J5813100"/>
    <s v="EDICAO DE REVISTAS                                               "/>
    <x v="2"/>
    <x v="1"/>
    <x v="1"/>
    <x v="4"/>
    <n v="1.4444330190702552"/>
    <n v="39634"/>
    <n v="57248.658277830495"/>
  </r>
  <r>
    <x v="14"/>
    <s v="NORDESTE            "/>
    <s v="J5829800"/>
    <s v="EDICAO INTEGRADA IMPRESSAO CADASTRO LISTA OUTRO PRODUTO GRAFICO  "/>
    <x v="0"/>
    <x v="1"/>
    <x v="1"/>
    <x v="4"/>
    <n v="1.4444330190702552"/>
    <n v="65600"/>
    <n v="94754.806051008738"/>
  </r>
  <r>
    <x v="14"/>
    <s v="NORDESTE            "/>
    <s v="J5829800"/>
    <s v="EDICAO INTEGRADA IMPRESSAO CADASTRO LISTA OUTRO PRODUTO GRAFICO  "/>
    <x v="0"/>
    <x v="1"/>
    <x v="1"/>
    <x v="4"/>
    <n v="1.4444330190702552"/>
    <n v="63979"/>
    <n v="92413.380127095865"/>
  </r>
  <r>
    <x v="14"/>
    <s v="NORDESTE            "/>
    <s v="J5911199"/>
    <s v="ATIV PD CINEMATOGRAFICA VIDEO PROG TELEVISAO NAO ESPECI ANTERIOR "/>
    <x v="5"/>
    <x v="1"/>
    <x v="1"/>
    <x v="4"/>
    <n v="1.4444330190702552"/>
    <n v="79773"/>
    <n v="115226.75523029147"/>
  </r>
  <r>
    <x v="14"/>
    <s v="NORDESTE            "/>
    <s v="J5914600"/>
    <s v="ATIVIDADES DE EXIBICAO CINEMATOGRAFICA                           "/>
    <x v="5"/>
    <x v="1"/>
    <x v="1"/>
    <x v="4"/>
    <n v="1.4444330190702552"/>
    <n v="233769"/>
    <n v="337663.66243503452"/>
  </r>
  <r>
    <x v="14"/>
    <s v="NORDESTE            "/>
    <s v="J6010100"/>
    <s v="ATIVIDADES DE RADIO                                              "/>
    <x v="5"/>
    <x v="1"/>
    <x v="1"/>
    <x v="4"/>
    <n v="1.4444330190702552"/>
    <n v="48593"/>
    <n v="70189.333695680907"/>
  </r>
  <r>
    <x v="14"/>
    <s v="NORDESTE            "/>
    <s v="J6010100"/>
    <s v="ATIVIDADES DE RADIO                                              "/>
    <x v="5"/>
    <x v="1"/>
    <x v="1"/>
    <x v="4"/>
    <n v="1.4444330190702552"/>
    <n v="37741"/>
    <n v="54514.346572730501"/>
  </r>
  <r>
    <x v="14"/>
    <s v="NORDESTE            "/>
    <s v="J6021700"/>
    <s v="ATIVIDADES DE TELEVISAO ABERTA                                   "/>
    <x v="5"/>
    <x v="1"/>
    <x v="1"/>
    <x v="4"/>
    <n v="1.4444330190702552"/>
    <n v="18314"/>
    <n v="26453.346311252655"/>
  </r>
  <r>
    <x v="14"/>
    <s v="NORDESTE            "/>
    <s v="J6021700"/>
    <s v="ATIVIDADES DE TELEVISAO ABERTA                                   "/>
    <x v="5"/>
    <x v="1"/>
    <x v="1"/>
    <x v="4"/>
    <n v="1.4444330190702552"/>
    <n v="2000000"/>
    <n v="2888866.0381405107"/>
  </r>
  <r>
    <x v="14"/>
    <s v="NORDESTE            "/>
    <s v="J6021700"/>
    <s v="ATIVIDADES DE TELEVISAO ABERTA                                   "/>
    <x v="5"/>
    <x v="1"/>
    <x v="1"/>
    <x v="4"/>
    <n v="1.4444330190702552"/>
    <n v="131193"/>
    <n v="189499.501070884"/>
  </r>
  <r>
    <x v="14"/>
    <s v="NORDESTE            "/>
    <s v="R9001902"/>
    <s v="PRODUCAO MUSICAL                                                 "/>
    <x v="4"/>
    <x v="1"/>
    <x v="1"/>
    <x v="4"/>
    <n v="1.4444330190702552"/>
    <n v="12408"/>
    <n v="17922.524900623728"/>
  </r>
  <r>
    <x v="14"/>
    <s v="NORDESTE            "/>
    <s v="R9001906"/>
    <s v="ATIVIDADES DE SONORIZACAO E DE ILUMINACAO                        "/>
    <x v="4"/>
    <x v="1"/>
    <x v="1"/>
    <x v="4"/>
    <n v="1.4444330190702552"/>
    <n v="19336"/>
    <n v="27929.556856742456"/>
  </r>
  <r>
    <x v="14"/>
    <s v="NORDESTE            "/>
    <s v="R9001999"/>
    <s v="ARTE CENICA ESPETAC ATIVI COMPLEMENTARES NAO ESPECI ANTERIOR     "/>
    <x v="4"/>
    <x v="1"/>
    <x v="1"/>
    <x v="4"/>
    <n v="1.4444330190702552"/>
    <n v="26890"/>
    <n v="38840.803882799162"/>
  </r>
  <r>
    <x v="14"/>
    <s v="NORDESTE            "/>
    <s v="R9001999"/>
    <s v="ARTE CENICA ESPETAC ATIVI COMPLEMENTARES NAO ESPECI ANTERIOR     "/>
    <x v="4"/>
    <x v="1"/>
    <x v="1"/>
    <x v="4"/>
    <n v="1.4444330190702552"/>
    <n v="81413"/>
    <n v="117595.62538156669"/>
  </r>
  <r>
    <x v="14"/>
    <s v="NORDESTE            "/>
    <s v="R9102300"/>
    <s v="ATV MUSEUS EXPLOR REST ART CONSERV LUGAR PRED HIST ATRCAO SIMIL  "/>
    <x v="1"/>
    <x v="0"/>
    <x v="0"/>
    <x v="4"/>
    <n v="1.4444330190702552"/>
    <n v="188960"/>
    <n v="272940.06328351545"/>
  </r>
  <r>
    <x v="15"/>
    <s v="NORDESTE            "/>
    <s v="C1811301"/>
    <s v="IMPRESSAO DE JORNAIS                                             "/>
    <x v="0"/>
    <x v="1"/>
    <x v="1"/>
    <x v="4"/>
    <n v="1.4444330190702552"/>
    <n v="41345"/>
    <n v="59720.083173459701"/>
  </r>
  <r>
    <x v="15"/>
    <s v="NORDESTE            "/>
    <s v="C1811302"/>
    <s v="IMPRESSAO DE LIVROS, REVISTAS E OUTRAS PUBLICACOES PERIODICAS    "/>
    <x v="0"/>
    <x v="1"/>
    <x v="1"/>
    <x v="4"/>
    <n v="1.4444330190702552"/>
    <n v="106876"/>
    <n v="154375.2233461526"/>
  </r>
  <r>
    <x v="15"/>
    <s v="NORDESTE            "/>
    <s v="C1811302"/>
    <s v="IMPRESSAO DE LIVROS, REVISTAS E OUTRAS PUBLICACOES PERIODICAS    "/>
    <x v="0"/>
    <x v="1"/>
    <x v="1"/>
    <x v="4"/>
    <n v="1.4444330190702552"/>
    <n v="180000"/>
    <n v="259997.94343264593"/>
  </r>
  <r>
    <x v="15"/>
    <s v="NORDESTE            "/>
    <s v="C1811302"/>
    <s v="IMPRESSAO DE LIVROS, REVISTAS E OUTRAS PUBLICACOES PERIODICAS    "/>
    <x v="0"/>
    <x v="1"/>
    <x v="1"/>
    <x v="4"/>
    <n v="1.4444330190702552"/>
    <n v="79000"/>
    <n v="114110.20850655016"/>
  </r>
  <r>
    <x v="15"/>
    <s v="NORDESTE            "/>
    <s v="C1811302"/>
    <s v="IMPRESSAO DE LIVROS, REVISTAS E OUTRAS PUBLICACOES PERIODICAS    "/>
    <x v="0"/>
    <x v="1"/>
    <x v="1"/>
    <x v="4"/>
    <n v="1.4444330190702552"/>
    <n v="27360"/>
    <n v="39519.687401762181"/>
  </r>
  <r>
    <x v="15"/>
    <s v="NORDESTE            "/>
    <s v="C1811302"/>
    <s v="IMPRESSAO DE LIVROS, REVISTAS E OUTRAS PUBLICACOES PERIODICAS    "/>
    <x v="0"/>
    <x v="1"/>
    <x v="1"/>
    <x v="4"/>
    <n v="1.4444330190702552"/>
    <n v="47089"/>
    <n v="68016.906434999255"/>
  </r>
  <r>
    <x v="15"/>
    <s v="NORDESTE            "/>
    <s v="C1811302"/>
    <s v="IMPRESSAO DE LIVROS, REVISTAS E OUTRAS PUBLICACOES PERIODICAS    "/>
    <x v="0"/>
    <x v="1"/>
    <x v="1"/>
    <x v="4"/>
    <n v="1.4444330190702552"/>
    <n v="161596"/>
    <n v="233414.59814967695"/>
  </r>
  <r>
    <x v="15"/>
    <s v="NORDESTE            "/>
    <s v="G4647802"/>
    <s v="COMERCIO ATACADISTA DE LIVROS, JORNAIS E OUTRAS PUBLICACOES      "/>
    <x v="2"/>
    <x v="1"/>
    <x v="1"/>
    <x v="4"/>
    <n v="1.4444330190702552"/>
    <n v="146089"/>
    <n v="211015.77532295452"/>
  </r>
  <r>
    <x v="15"/>
    <s v="NORDESTE            "/>
    <s v="G4647802"/>
    <s v="COMERCIO ATACADISTA DE LIVROS, JORNAIS E OUTRAS PUBLICACOES      "/>
    <x v="2"/>
    <x v="1"/>
    <x v="1"/>
    <x v="4"/>
    <n v="1.4444330190702552"/>
    <n v="178193"/>
    <n v="257387.85296718599"/>
  </r>
  <r>
    <x v="15"/>
    <s v="NORDESTE            "/>
    <s v="G4647802"/>
    <s v="COMERCIO ATACADISTA DE LIVROS, JORNAIS E OUTRAS PUBLICACOES      "/>
    <x v="2"/>
    <x v="1"/>
    <x v="1"/>
    <x v="4"/>
    <n v="1.4444330190702552"/>
    <n v="333474"/>
    <n v="481680.85660143429"/>
  </r>
  <r>
    <x v="15"/>
    <s v="NORDESTE            "/>
    <s v="G4756300"/>
    <s v="COM VAREJISTA ESPECIALIZADO DE INSTRUMENTOS MUSICAIS E ACESSORIO "/>
    <x v="3"/>
    <x v="1"/>
    <x v="1"/>
    <x v="4"/>
    <n v="1.4444330190702552"/>
    <n v="100000"/>
    <n v="144443.30190702551"/>
  </r>
  <r>
    <x v="15"/>
    <s v="NORDESTE            "/>
    <s v="G4756300"/>
    <s v="COM VAREJISTA ESPECIALIZADO DE INSTRUMENTOS MUSICAIS E ACESSORIO "/>
    <x v="3"/>
    <x v="1"/>
    <x v="1"/>
    <x v="4"/>
    <n v="1.4444330190702552"/>
    <n v="17969"/>
    <n v="25955.016919673417"/>
  </r>
  <r>
    <x v="15"/>
    <s v="NORDESTE            "/>
    <s v="G4761001"/>
    <s v="COMERCIO VAREJISTA DE LIVROS                                     "/>
    <x v="2"/>
    <x v="1"/>
    <x v="1"/>
    <x v="4"/>
    <n v="1.4444330190702552"/>
    <n v="2596"/>
    <n v="3749.7481175063826"/>
  </r>
  <r>
    <x v="15"/>
    <s v="NORDESTE            "/>
    <s v="G4761001"/>
    <s v="COMERCIO VAREJISTA DE LIVROS                                     "/>
    <x v="2"/>
    <x v="1"/>
    <x v="0"/>
    <x v="4"/>
    <n v="1.4444330190702552"/>
    <n v="7745000"/>
    <n v="11187133.732699126"/>
  </r>
  <r>
    <x v="15"/>
    <s v="NORDESTE            "/>
    <s v="G4761001"/>
    <s v="COMERCIO VAREJISTA DE LIVROS                                     "/>
    <x v="2"/>
    <x v="1"/>
    <x v="1"/>
    <x v="4"/>
    <n v="1.4444330190702552"/>
    <n v="60000"/>
    <n v="86665.981144215315"/>
  </r>
  <r>
    <x v="15"/>
    <s v="NORDESTE            "/>
    <s v="G4761001"/>
    <s v="COMERCIO VAREJISTA DE LIVROS                                     "/>
    <x v="2"/>
    <x v="1"/>
    <x v="1"/>
    <x v="4"/>
    <n v="1.4444330190702552"/>
    <n v="113000"/>
    <n v="163220.93115493885"/>
  </r>
  <r>
    <x v="15"/>
    <s v="NORDESTE            "/>
    <s v="G4761001"/>
    <s v="COMERCIO VAREJISTA DE LIVROS                                     "/>
    <x v="2"/>
    <x v="1"/>
    <x v="1"/>
    <x v="4"/>
    <n v="1.4444330190702552"/>
    <n v="2862"/>
    <n v="4133.9673005790701"/>
  </r>
  <r>
    <x v="15"/>
    <s v="NORDESTE            "/>
    <s v="G4761001"/>
    <s v="COMERCIO VAREJISTA DE LIVROS                                     "/>
    <x v="2"/>
    <x v="1"/>
    <x v="1"/>
    <x v="4"/>
    <n v="1.4444330190702552"/>
    <n v="89223"/>
    <n v="128876.64726050539"/>
  </r>
  <r>
    <x v="15"/>
    <s v="NORDESTE            "/>
    <s v="G4762800"/>
    <s v="COMERCIO VAREJISTA DE DISCOS, CDS, DVDS E FITAS                  "/>
    <x v="3"/>
    <x v="1"/>
    <x v="1"/>
    <x v="4"/>
    <n v="1.4444330190702552"/>
    <n v="5389"/>
    <n v="7784.0495397696059"/>
  </r>
  <r>
    <x v="15"/>
    <s v="NORDESTE            "/>
    <s v="G4762800"/>
    <s v="COMERCIO VAREJISTA DE DISCOS, CDS, DVDS E FITAS                  "/>
    <x v="3"/>
    <x v="1"/>
    <x v="1"/>
    <x v="4"/>
    <n v="1.4444330190702552"/>
    <n v="112000"/>
    <n v="161776.49813586858"/>
  </r>
  <r>
    <x v="15"/>
    <s v="NORDESTE            "/>
    <s v="G4762800"/>
    <s v="COMERCIO VAREJISTA DE DISCOS, CDS, DVDS E FITAS                  "/>
    <x v="3"/>
    <x v="1"/>
    <x v="1"/>
    <x v="4"/>
    <n v="1.4444330190702552"/>
    <n v="27374"/>
    <n v="39539.909464029166"/>
  </r>
  <r>
    <x v="15"/>
    <s v="NORDESTE            "/>
    <s v="J5811500"/>
    <s v="EDICAO DE LIVROS                                                 "/>
    <x v="2"/>
    <x v="0"/>
    <x v="0"/>
    <x v="4"/>
    <n v="1.4444330190702552"/>
    <n v="200000"/>
    <n v="288886.60381405102"/>
  </r>
  <r>
    <x v="15"/>
    <s v="NORDESTE            "/>
    <s v="J5812301"/>
    <s v="EDICAO DE JORNAIS DIARIOS                                        "/>
    <x v="2"/>
    <x v="1"/>
    <x v="1"/>
    <x v="4"/>
    <n v="1.4444330190702552"/>
    <n v="10000"/>
    <n v="14444.330190702552"/>
  </r>
  <r>
    <x v="15"/>
    <s v="NORDESTE            "/>
    <s v="J5821200"/>
    <s v="EDICAO INTEGRADA A IMPRESSAO DE LIVROS                           "/>
    <x v="2"/>
    <x v="1"/>
    <x v="1"/>
    <x v="4"/>
    <n v="1.4444330190702552"/>
    <n v="290102"/>
    <n v="419032.90769831918"/>
  </r>
  <r>
    <x v="15"/>
    <s v="NORDESTE            "/>
    <s v="J5821200"/>
    <s v="EDICAO INTEGRADA A IMPRESSAO DE LIVROS                           "/>
    <x v="2"/>
    <x v="1"/>
    <x v="1"/>
    <x v="4"/>
    <n v="1.4444330190702552"/>
    <n v="1150000"/>
    <n v="1661097.9719307935"/>
  </r>
  <r>
    <x v="15"/>
    <s v="NORDESTE            "/>
    <s v="J5821200"/>
    <s v="EDICAO INTEGRADA A IMPRESSAO DE LIVROS                           "/>
    <x v="2"/>
    <x v="1"/>
    <x v="1"/>
    <x v="4"/>
    <n v="1.4444330190702552"/>
    <n v="999500"/>
    <n v="1443710.8025607201"/>
  </r>
  <r>
    <x v="15"/>
    <s v="NORDESTE            "/>
    <s v="J5829800"/>
    <s v="EDICAO INTEGRADA IMPRESSAO CADASTRO LISTA OUTRO PRODUTO GRAFICO  "/>
    <x v="0"/>
    <x v="1"/>
    <x v="1"/>
    <x v="4"/>
    <n v="1.4444330190702552"/>
    <n v="99735"/>
    <n v="144060.52715697192"/>
  </r>
  <r>
    <x v="15"/>
    <s v="NORDESTE            "/>
    <s v="J5829800"/>
    <s v="EDICAO INTEGRADA IMPRESSAO CADASTRO LISTA OUTRO PRODUTO GRAFICO  "/>
    <x v="0"/>
    <x v="1"/>
    <x v="1"/>
    <x v="4"/>
    <n v="1.4444330190702552"/>
    <n v="47500"/>
    <n v="68610.568405837126"/>
  </r>
  <r>
    <x v="15"/>
    <s v="NORDESTE            "/>
    <s v="J5829800"/>
    <s v="EDICAO INTEGRADA IMPRESSAO CADASTRO LISTA OUTRO PRODUTO GRAFICO  "/>
    <x v="0"/>
    <x v="1"/>
    <x v="1"/>
    <x v="4"/>
    <n v="1.4444330190702552"/>
    <n v="7574"/>
    <n v="10940.135686438112"/>
  </r>
  <r>
    <x v="15"/>
    <s v="NORDESTE            "/>
    <s v="J5829800"/>
    <s v="EDICAO INTEGRADA IMPRESSAO CADASTRO LISTA OUTRO PRODUTO GRAFICO  "/>
    <x v="0"/>
    <x v="1"/>
    <x v="1"/>
    <x v="4"/>
    <n v="1.4444330190702552"/>
    <n v="113694"/>
    <n v="164223.36767017361"/>
  </r>
  <r>
    <x v="15"/>
    <s v="NORDESTE            "/>
    <s v="J5911199"/>
    <s v="ATIV PD CINEMATOGRAFICA VIDEO PROG TELEVISAO NAO ESPECI ANTERIOR "/>
    <x v="5"/>
    <x v="1"/>
    <x v="1"/>
    <x v="4"/>
    <n v="1.4444330190702552"/>
    <n v="2180"/>
    <n v="3148.8639815731563"/>
  </r>
  <r>
    <x v="15"/>
    <s v="NORDESTE            "/>
    <s v="J5911199"/>
    <s v="ATIV PD CINEMATOGRAFICA VIDEO PROG TELEVISAO NAO ESPECI ANTERIOR "/>
    <x v="5"/>
    <x v="1"/>
    <x v="1"/>
    <x v="4"/>
    <n v="1.4444330190702552"/>
    <n v="70404"/>
    <n v="101693.86227462225"/>
  </r>
  <r>
    <x v="15"/>
    <s v="NORDESTE            "/>
    <s v="J5912099"/>
    <s v="ATIV POS-PROD CINEMATOG VIDEO PROG TELEVISAO NAO ESPECI ANTERIOR "/>
    <x v="5"/>
    <x v="1"/>
    <x v="1"/>
    <x v="4"/>
    <n v="1.4444330190702552"/>
    <n v="305100"/>
    <n v="440696.51411833486"/>
  </r>
  <r>
    <x v="15"/>
    <s v="NORDESTE            "/>
    <s v="J5912099"/>
    <s v="ATIV POS-PROD CINEMATOG VIDEO PROG TELEVISAO NAO ESPECI ANTERIOR "/>
    <x v="5"/>
    <x v="1"/>
    <x v="1"/>
    <x v="4"/>
    <n v="1.4444330190702552"/>
    <n v="2892"/>
    <n v="4177.3002911511785"/>
  </r>
  <r>
    <x v="15"/>
    <s v="NORDESTE            "/>
    <s v="J5912099"/>
    <s v="ATIV POS-PROD CINEMATOG VIDEO PROG TELEVISAO NAO ESPECI ANTERIOR "/>
    <x v="5"/>
    <x v="1"/>
    <x v="1"/>
    <x v="4"/>
    <n v="1.4444330190702552"/>
    <n v="1652"/>
    <n v="2386.2033475040616"/>
  </r>
  <r>
    <x v="15"/>
    <s v="NORDESTE            "/>
    <s v="J5912099"/>
    <s v="ATIV POS-PROD CINEMATOG VIDEO PROG TELEVISAO NAO ESPECI ANTERIOR "/>
    <x v="5"/>
    <x v="1"/>
    <x v="1"/>
    <x v="4"/>
    <n v="1.4444330190702552"/>
    <n v="64000"/>
    <n v="92443.713220496342"/>
  </r>
  <r>
    <x v="15"/>
    <s v="NORDESTE            "/>
    <s v="J5914600"/>
    <s v="ATIVIDADES DE EXIBICAO CINEMATOGRAFICA                           "/>
    <x v="5"/>
    <x v="0"/>
    <x v="0"/>
    <x v="4"/>
    <n v="1.4444330190702552"/>
    <n v="200000"/>
    <n v="288886.60381405102"/>
  </r>
  <r>
    <x v="15"/>
    <s v="NORDESTE            "/>
    <s v="J5920100"/>
    <s v="ATIVIDADES DE GRAVACAO DE SOM E DE EDICAO DE MUSICA              "/>
    <x v="3"/>
    <x v="1"/>
    <x v="1"/>
    <x v="4"/>
    <n v="1.4444330190702552"/>
    <n v="740"/>
    <n v="1068.880434111989"/>
  </r>
  <r>
    <x v="15"/>
    <s v="NORDESTE            "/>
    <s v="J6010100"/>
    <s v="ATIVIDADES DE RADIO                                              "/>
    <x v="5"/>
    <x v="1"/>
    <x v="1"/>
    <x v="4"/>
    <n v="1.4444330190702552"/>
    <n v="50000"/>
    <n v="72221.650953512755"/>
  </r>
  <r>
    <x v="15"/>
    <s v="NORDESTE            "/>
    <s v="J6010100"/>
    <s v="ATIVIDADES DE RADIO                                              "/>
    <x v="5"/>
    <x v="1"/>
    <x v="1"/>
    <x v="4"/>
    <n v="1.4444330190702552"/>
    <n v="333788"/>
    <n v="482134.40856942238"/>
  </r>
  <r>
    <x v="15"/>
    <s v="NORDESTE            "/>
    <s v="J6021700"/>
    <s v="ATIVIDADES DE TELEVISAO ABERTA                                   "/>
    <x v="5"/>
    <x v="1"/>
    <x v="1"/>
    <x v="4"/>
    <n v="1.4444330190702552"/>
    <n v="55152"/>
    <n v="79663.369867762711"/>
  </r>
  <r>
    <x v="15"/>
    <s v="NORDESTE            "/>
    <s v="J6021700"/>
    <s v="ATIVIDADES DE TELEVISAO ABERTA                                   "/>
    <x v="5"/>
    <x v="1"/>
    <x v="1"/>
    <x v="4"/>
    <n v="1.4444330190702552"/>
    <n v="33745"/>
    <n v="48742.392228525765"/>
  </r>
  <r>
    <x v="15"/>
    <s v="NORDESTE            "/>
    <s v="P8592999"/>
    <s v="ENSINO DE ARTE E CULTURA NAO ESPECIFICADO ANTERIORMENTE          "/>
    <x v="6"/>
    <x v="1"/>
    <x v="1"/>
    <x v="4"/>
    <n v="1.4444330190702552"/>
    <n v="10000"/>
    <n v="14444.330190702552"/>
  </r>
  <r>
    <x v="15"/>
    <s v="NORDESTE            "/>
    <s v="P8592999"/>
    <s v="ENSINO DE ARTE E CULTURA NAO ESPECIFICADO ANTERIORMENTE          "/>
    <x v="6"/>
    <x v="0"/>
    <x v="0"/>
    <x v="4"/>
    <n v="1.4444330190702552"/>
    <n v="100000"/>
    <n v="144443.30190702551"/>
  </r>
  <r>
    <x v="15"/>
    <s v="NORDESTE            "/>
    <s v="R9001902"/>
    <s v="PRODUCAO MUSICAL                                                 "/>
    <x v="4"/>
    <x v="1"/>
    <x v="1"/>
    <x v="4"/>
    <n v="1.4444330190702552"/>
    <n v="10000"/>
    <n v="14444.330190702552"/>
  </r>
  <r>
    <x v="15"/>
    <s v="NORDESTE            "/>
    <s v="R9001902"/>
    <s v="PRODUCAO MUSICAL                                                 "/>
    <x v="4"/>
    <x v="0"/>
    <x v="0"/>
    <x v="4"/>
    <n v="1.4444330190702552"/>
    <n v="100000"/>
    <n v="144443.30190702551"/>
  </r>
  <r>
    <x v="15"/>
    <s v="NORDESTE            "/>
    <s v="R9001902"/>
    <s v="PRODUCAO MUSICAL                                                 "/>
    <x v="4"/>
    <x v="1"/>
    <x v="1"/>
    <x v="4"/>
    <n v="1.4444330190702552"/>
    <n v="38964"/>
    <n v="56280.888155053428"/>
  </r>
  <r>
    <x v="15"/>
    <s v="NORDESTE            "/>
    <s v="R9001906"/>
    <s v="ATIVIDADES DE SONORIZACAO E DE ILUMINACAO                        "/>
    <x v="4"/>
    <x v="1"/>
    <x v="1"/>
    <x v="4"/>
    <n v="1.4444330190702552"/>
    <n v="6176"/>
    <n v="8920.8183257778965"/>
  </r>
  <r>
    <x v="15"/>
    <s v="NORDESTE            "/>
    <s v="R9001906"/>
    <s v="ATIVIDADES DE SONORIZACAO E DE ILUMINACAO                        "/>
    <x v="4"/>
    <x v="1"/>
    <x v="1"/>
    <x v="4"/>
    <n v="1.4444330190702552"/>
    <n v="48347"/>
    <n v="69834.003172989629"/>
  </r>
  <r>
    <x v="15"/>
    <s v="NORDESTE            "/>
    <s v="R9001906"/>
    <s v="ATIVIDADES DE SONORIZACAO E DE ILUMINACAO                        "/>
    <x v="4"/>
    <x v="1"/>
    <x v="1"/>
    <x v="4"/>
    <n v="1.4444330190702552"/>
    <n v="87177"/>
    <n v="125921.33730348764"/>
  </r>
  <r>
    <x v="15"/>
    <s v="NORDESTE            "/>
    <s v="R9001999"/>
    <s v="ARTE CENICA ESPETAC ATIVI COMPLEMENTARES NAO ESPECI ANTERIOR     "/>
    <x v="4"/>
    <x v="1"/>
    <x v="1"/>
    <x v="4"/>
    <n v="1.4444330190702552"/>
    <n v="3814"/>
    <n v="5509.0675347339538"/>
  </r>
  <r>
    <x v="15"/>
    <s v="NORDESTE            "/>
    <s v="R9001999"/>
    <s v="ARTE CENICA ESPETAC ATIVI COMPLEMENTARES NAO ESPECI ANTERIOR     "/>
    <x v="4"/>
    <x v="1"/>
    <x v="1"/>
    <x v="4"/>
    <n v="1.4444330190702552"/>
    <n v="50000"/>
    <n v="72221.650953512755"/>
  </r>
  <r>
    <x v="15"/>
    <s v="NORDESTE            "/>
    <s v="R9001999"/>
    <s v="ARTE CENICA ESPETAC ATIVI COMPLEMENTARES NAO ESPECI ANTERIOR     "/>
    <x v="4"/>
    <x v="1"/>
    <x v="1"/>
    <x v="4"/>
    <n v="1.4444330190702552"/>
    <n v="108900"/>
    <n v="157298.7557767508"/>
  </r>
  <r>
    <x v="15"/>
    <s v="NORDESTE            "/>
    <s v="R9001999"/>
    <s v="ARTE CENICA ESPETAC ATIVI COMPLEMENTARES NAO ESPECI ANTERIOR     "/>
    <x v="4"/>
    <x v="1"/>
    <x v="1"/>
    <x v="4"/>
    <n v="1.4444330190702552"/>
    <n v="106348"/>
    <n v="153612.56271208351"/>
  </r>
  <r>
    <x v="15"/>
    <s v="NORDESTE            "/>
    <s v="R9101500"/>
    <s v="ATIVIDADES DE BIBLIOTECAS E ARQUIVOS                             "/>
    <x v="1"/>
    <x v="0"/>
    <x v="0"/>
    <x v="4"/>
    <n v="1.4444330190702552"/>
    <n v="226788"/>
    <n v="327580.07552890503"/>
  </r>
  <r>
    <x v="15"/>
    <s v="NORDESTE            "/>
    <s v="R9102300"/>
    <s v="ATV MUSEUS EXPLOR REST ART CONSERV LUGAR PRED HIST ATRCAO SIMIL  "/>
    <x v="1"/>
    <x v="0"/>
    <x v="0"/>
    <x v="4"/>
    <n v="1.4444330190702552"/>
    <n v="522290"/>
    <n v="754412.92153020366"/>
  </r>
  <r>
    <x v="15"/>
    <s v="NORDESTE            "/>
    <s v="R9102302"/>
    <s v="RESTAURACAO E CONSERVACAO DE LUGARES E PREDIOS HISTORICOS        "/>
    <x v="1"/>
    <x v="0"/>
    <x v="0"/>
    <x v="4"/>
    <n v="1.4444330190702552"/>
    <n v="300840"/>
    <n v="434543.22945709556"/>
  </r>
  <r>
    <x v="15"/>
    <s v="NORDESTE            "/>
    <s v="R9102302"/>
    <s v="RESTAURACAO E CONSERVACAO DE LUGARES E PREDIOS HISTORICOS        "/>
    <x v="1"/>
    <x v="0"/>
    <x v="0"/>
    <x v="4"/>
    <n v="1.4444330190702552"/>
    <n v="2000000"/>
    <n v="2888866.0381405107"/>
  </r>
  <r>
    <x v="15"/>
    <s v="NORDESTE            "/>
    <s v="R9102302"/>
    <s v="RESTAURACAO E CONSERVACAO DE LUGARES E PREDIOS HISTORICOS        "/>
    <x v="1"/>
    <x v="0"/>
    <x v="0"/>
    <x v="4"/>
    <n v="1.4444330190702552"/>
    <n v="300000"/>
    <n v="433329.90572107659"/>
  </r>
  <r>
    <x v="15"/>
    <s v="NORDESTE            "/>
    <s v="R9102302"/>
    <s v="RESTAURACAO E CONSERVACAO DE LUGARES E PREDIOS HISTORICOS        "/>
    <x v="1"/>
    <x v="0"/>
    <x v="0"/>
    <x v="4"/>
    <n v="1.4444330190702552"/>
    <n v="277949"/>
    <n v="401478.7132175584"/>
  </r>
  <r>
    <x v="16"/>
    <s v="NORDESTE            "/>
    <s v="C1811302"/>
    <s v="IMPRESSAO DE LIVROS, REVISTAS E OUTRAS PUBLICACOES PERIODICAS    "/>
    <x v="0"/>
    <x v="1"/>
    <x v="1"/>
    <x v="4"/>
    <n v="1.4444330190702552"/>
    <n v="40215"/>
    <n v="58087.873861910317"/>
  </r>
  <r>
    <x v="16"/>
    <s v="NORDESTE            "/>
    <s v="G4756300"/>
    <s v="COM VAREJISTA ESPECIALIZADO DE INSTRUMENTOS MUSICAIS E ACESSORIO "/>
    <x v="3"/>
    <x v="1"/>
    <x v="1"/>
    <x v="4"/>
    <n v="1.4444330190702552"/>
    <n v="50000"/>
    <n v="72221.650953512755"/>
  </r>
  <r>
    <x v="16"/>
    <s v="NORDESTE            "/>
    <s v="G4756300"/>
    <s v="COM VAREJISTA ESPECIALIZADO DE INSTRUMENTOS MUSICAIS E ACESSORIO "/>
    <x v="3"/>
    <x v="1"/>
    <x v="1"/>
    <x v="4"/>
    <n v="1.4444330190702552"/>
    <n v="31173"/>
    <n v="45027.310503477063"/>
  </r>
  <r>
    <x v="16"/>
    <s v="NORDESTE            "/>
    <s v="G4761001"/>
    <s v="COMERCIO VAREJISTA DE LIVROS                                     "/>
    <x v="2"/>
    <x v="1"/>
    <x v="1"/>
    <x v="4"/>
    <n v="1.4444330190702552"/>
    <n v="76909"/>
    <n v="111089.89906367425"/>
  </r>
  <r>
    <x v="16"/>
    <s v="NORDESTE            "/>
    <s v="G4761002"/>
    <s v="COMERCIO VAREJISTA DE JORNAIS E REVISTAS                         "/>
    <x v="2"/>
    <x v="1"/>
    <x v="1"/>
    <x v="4"/>
    <n v="1.4444330190702552"/>
    <n v="45746"/>
    <n v="66077.032890387898"/>
  </r>
  <r>
    <x v="16"/>
    <s v="NORDESTE            "/>
    <s v="G4762800"/>
    <s v="COMERCIO VAREJISTA DE DISCOS, CDS, DVDS E FITAS                  "/>
    <x v="3"/>
    <x v="1"/>
    <x v="1"/>
    <x v="4"/>
    <n v="1.4444330190702552"/>
    <n v="33523"/>
    <n v="48421.728098292166"/>
  </r>
  <r>
    <x v="16"/>
    <s v="NORDESTE            "/>
    <s v="J5829800"/>
    <s v="EDICAO INTEGRADA IMPRESSAO CADASTRO LISTA OUTRO PRODUTO GRAFICO  "/>
    <x v="0"/>
    <x v="1"/>
    <x v="1"/>
    <x v="4"/>
    <n v="1.4444330190702552"/>
    <n v="9364"/>
    <n v="13525.670790573869"/>
  </r>
  <r>
    <x v="16"/>
    <s v="NORDESTE            "/>
    <s v="J5829800"/>
    <s v="EDICAO INTEGRADA IMPRESSAO CADASTRO LISTA OUTRO PRODUTO GRAFICO  "/>
    <x v="0"/>
    <x v="1"/>
    <x v="1"/>
    <x v="4"/>
    <n v="1.4444330190702552"/>
    <n v="92260"/>
    <n v="133263.39033942175"/>
  </r>
  <r>
    <x v="16"/>
    <s v="NORDESTE            "/>
    <s v="J5829800"/>
    <s v="EDICAO INTEGRADA IMPRESSAO CADASTRO LISTA OUTRO PRODUTO GRAFICO  "/>
    <x v="0"/>
    <x v="1"/>
    <x v="1"/>
    <x v="4"/>
    <n v="1.4444330190702552"/>
    <n v="155265"/>
    <n v="224269.89270594317"/>
  </r>
  <r>
    <x v="16"/>
    <s v="NORDESTE            "/>
    <s v="J5911199"/>
    <s v="ATIV PD CINEMATOGRAFICA VIDEO PROG TELEVISAO NAO ESPECI ANTERIOR "/>
    <x v="5"/>
    <x v="1"/>
    <x v="1"/>
    <x v="4"/>
    <n v="1.4444330190702552"/>
    <n v="9143"/>
    <n v="13206.451093359343"/>
  </r>
  <r>
    <x v="16"/>
    <s v="NORDESTE            "/>
    <s v="J5920100"/>
    <s v="ATIVIDADES DE GRAVACAO DE SOM E DE EDICAO DE MUSICA              "/>
    <x v="3"/>
    <x v="1"/>
    <x v="1"/>
    <x v="4"/>
    <n v="1.4444330190702552"/>
    <n v="13057"/>
    <n v="18859.961930000321"/>
  </r>
  <r>
    <x v="16"/>
    <s v="NORDESTE            "/>
    <s v="J6010100"/>
    <s v="ATIVIDADES DE RADIO                                              "/>
    <x v="5"/>
    <x v="1"/>
    <x v="1"/>
    <x v="4"/>
    <n v="1.4444330190702552"/>
    <n v="6161"/>
    <n v="8899.1518304918427"/>
  </r>
  <r>
    <x v="16"/>
    <s v="NORDESTE            "/>
    <s v="R9001906"/>
    <s v="ATIVIDADES DE SONORIZACAO E DE ILUMINACAO                        "/>
    <x v="4"/>
    <x v="1"/>
    <x v="1"/>
    <x v="4"/>
    <n v="1.4444330190702552"/>
    <n v="9504"/>
    <n v="13727.891413243706"/>
  </r>
  <r>
    <x v="17"/>
    <s v="SUL                 "/>
    <s v="C1811302"/>
    <s v="IMPRESSAO DE LIVROS, REVISTAS E OUTRAS PUBLICACOES PERIODICAS    "/>
    <x v="0"/>
    <x v="1"/>
    <x v="1"/>
    <x v="4"/>
    <n v="1.4444330190702552"/>
    <n v="20812"/>
    <n v="30061.539992890153"/>
  </r>
  <r>
    <x v="17"/>
    <s v="SUL                 "/>
    <s v="C1811302"/>
    <s v="IMPRESSAO DE LIVROS, REVISTAS E OUTRAS PUBLICACOES PERIODICAS    "/>
    <x v="0"/>
    <x v="1"/>
    <x v="1"/>
    <x v="4"/>
    <n v="1.4444330190702552"/>
    <n v="1000000"/>
    <n v="1444433.0190702553"/>
  </r>
  <r>
    <x v="17"/>
    <s v="SUL                 "/>
    <s v="C1811302"/>
    <s v="IMPRESSAO DE LIVROS, REVISTAS E OUTRAS PUBLICACOES PERIODICAS    "/>
    <x v="0"/>
    <x v="1"/>
    <x v="1"/>
    <x v="4"/>
    <n v="1.4444330190702552"/>
    <n v="156600"/>
    <n v="226198.21078640196"/>
  </r>
  <r>
    <x v="17"/>
    <s v="SUL                 "/>
    <s v="C1811302"/>
    <s v="IMPRESSAO DE LIVROS, REVISTAS E OUTRAS PUBLICACOES PERIODICAS    "/>
    <x v="0"/>
    <x v="1"/>
    <x v="1"/>
    <x v="4"/>
    <n v="1.4444330190702552"/>
    <n v="170000"/>
    <n v="245553.61324194339"/>
  </r>
  <r>
    <x v="17"/>
    <s v="SUL                 "/>
    <s v="C1811302"/>
    <s v="IMPRESSAO DE LIVROS, REVISTAS E OUTRAS PUBLICACOES PERIODICAS    "/>
    <x v="0"/>
    <x v="1"/>
    <x v="1"/>
    <x v="4"/>
    <n v="1.4444330190702552"/>
    <n v="222300"/>
    <n v="321097.46013931773"/>
  </r>
  <r>
    <x v="17"/>
    <s v="SUL                 "/>
    <s v="C1811302"/>
    <s v="IMPRESSAO DE LIVROS, REVISTAS E OUTRAS PUBLICACOES PERIODICAS    "/>
    <x v="0"/>
    <x v="1"/>
    <x v="1"/>
    <x v="4"/>
    <n v="1.4444330190702552"/>
    <n v="50395"/>
    <n v="72792.201996045507"/>
  </r>
  <r>
    <x v="17"/>
    <s v="SUL                 "/>
    <s v="C1811302"/>
    <s v="IMPRESSAO DE LIVROS, REVISTAS E OUTRAS PUBLICACOES PERIODICAS    "/>
    <x v="0"/>
    <x v="1"/>
    <x v="1"/>
    <x v="4"/>
    <n v="1.4444330190702552"/>
    <n v="119742"/>
    <n v="172959.29856951052"/>
  </r>
  <r>
    <x v="17"/>
    <s v="SUL                 "/>
    <s v="C1811302"/>
    <s v="IMPRESSAO DE LIVROS, REVISTAS E OUTRAS PUBLICACOES PERIODICAS    "/>
    <x v="0"/>
    <x v="1"/>
    <x v="1"/>
    <x v="4"/>
    <n v="1.4444330190702552"/>
    <n v="200955"/>
    <n v="290266.03734726313"/>
  </r>
  <r>
    <x v="17"/>
    <s v="SUL                 "/>
    <s v="C3220500"/>
    <s v="FABRICACAO DE INSTRUMENTOS MUSICAIS, PECAS E ACESSORIOS          "/>
    <x v="3"/>
    <x v="1"/>
    <x v="1"/>
    <x v="4"/>
    <n v="1.4444330190702552"/>
    <n v="29357"/>
    <n v="42404.220140845486"/>
  </r>
  <r>
    <x v="17"/>
    <s v="SUL                 "/>
    <s v="C3220500"/>
    <s v="FABRICACAO DE INSTRUMENTOS MUSICAIS, PECAS E ACESSORIOS          "/>
    <x v="3"/>
    <x v="1"/>
    <x v="1"/>
    <x v="4"/>
    <n v="1.4444330190702552"/>
    <n v="18683"/>
    <n v="26986.342095289579"/>
  </r>
  <r>
    <x v="17"/>
    <s v="SUL                 "/>
    <s v="G4647802"/>
    <s v="COMERCIO ATACADISTA DE LIVROS, JORNAIS E OUTRAS PUBLICACOES      "/>
    <x v="2"/>
    <x v="1"/>
    <x v="1"/>
    <x v="4"/>
    <n v="1.4444330190702552"/>
    <n v="69559"/>
    <n v="100473.31637350789"/>
  </r>
  <r>
    <x v="17"/>
    <s v="SUL                 "/>
    <s v="G4647802"/>
    <s v="COMERCIO ATACADISTA DE LIVROS, JORNAIS E OUTRAS PUBLICACOES      "/>
    <x v="2"/>
    <x v="1"/>
    <x v="1"/>
    <x v="4"/>
    <n v="1.4444330190702552"/>
    <n v="6629"/>
    <n v="9575.1464834167218"/>
  </r>
  <r>
    <x v="17"/>
    <s v="SUL                 "/>
    <s v="G4647802"/>
    <s v="COMERCIO ATACADISTA DE LIVROS, JORNAIS E OUTRAS PUBLICACOES      "/>
    <x v="2"/>
    <x v="1"/>
    <x v="1"/>
    <x v="4"/>
    <n v="1.4444330190702552"/>
    <n v="188897"/>
    <n v="272849.06400331401"/>
  </r>
  <r>
    <x v="17"/>
    <s v="SUL                 "/>
    <s v="G4756300"/>
    <s v="COM VAREJISTA ESPECIALIZADO DE INSTRUMENTOS MUSICAIS E ACESSORIO "/>
    <x v="3"/>
    <x v="1"/>
    <x v="1"/>
    <x v="4"/>
    <n v="1.4444330190702552"/>
    <n v="26460"/>
    <n v="38219.697684598956"/>
  </r>
  <r>
    <x v="17"/>
    <s v="SUL                 "/>
    <s v="G4756300"/>
    <s v="COM VAREJISTA ESPECIALIZADO DE INSTRUMENTOS MUSICAIS E ACESSORIO "/>
    <x v="3"/>
    <x v="1"/>
    <x v="1"/>
    <x v="4"/>
    <n v="1.4444330190702552"/>
    <n v="57750"/>
    <n v="83416.006851307233"/>
  </r>
  <r>
    <x v="17"/>
    <s v="SUL                 "/>
    <s v="G4756300"/>
    <s v="COM VAREJISTA ESPECIALIZADO DE INSTRUMENTOS MUSICAIS E ACESSORIO "/>
    <x v="3"/>
    <x v="1"/>
    <x v="1"/>
    <x v="4"/>
    <n v="1.4444330190702552"/>
    <n v="108826"/>
    <n v="157191.8677333396"/>
  </r>
  <r>
    <x v="17"/>
    <s v="SUL                 "/>
    <s v="G4756300"/>
    <s v="COM VAREJISTA ESPECIALIZADO DE INSTRUMENTOS MUSICAIS E ACESSORIO "/>
    <x v="3"/>
    <x v="1"/>
    <x v="1"/>
    <x v="4"/>
    <n v="1.4444330190702552"/>
    <n v="525662"/>
    <n v="759283.54967050848"/>
  </r>
  <r>
    <x v="17"/>
    <s v="SUL                 "/>
    <s v="G4756300"/>
    <s v="COM VAREJISTA ESPECIALIZADO DE INSTRUMENTOS MUSICAIS E ACESSORIO "/>
    <x v="3"/>
    <x v="1"/>
    <x v="1"/>
    <x v="4"/>
    <n v="1.4444330190702552"/>
    <n v="134750"/>
    <n v="194637.34931971689"/>
  </r>
  <r>
    <x v="17"/>
    <s v="SUL                 "/>
    <s v="G4761001"/>
    <s v="COMERCIO VAREJISTA DE LIVROS                                     "/>
    <x v="2"/>
    <x v="1"/>
    <x v="1"/>
    <x v="4"/>
    <n v="1.4444330190702552"/>
    <n v="67940"/>
    <n v="98134.779315633146"/>
  </r>
  <r>
    <x v="17"/>
    <s v="SUL                 "/>
    <s v="G4761001"/>
    <s v="COMERCIO VAREJISTA DE LIVROS                                     "/>
    <x v="2"/>
    <x v="1"/>
    <x v="1"/>
    <x v="4"/>
    <n v="1.4444330190702552"/>
    <n v="93325"/>
    <n v="134801.71150473156"/>
  </r>
  <r>
    <x v="17"/>
    <s v="SUL                 "/>
    <s v="G4761001"/>
    <s v="COMERCIO VAREJISTA DE LIVROS                                     "/>
    <x v="2"/>
    <x v="1"/>
    <x v="1"/>
    <x v="4"/>
    <n v="1.4444330190702552"/>
    <n v="338825"/>
    <n v="489410.0176864792"/>
  </r>
  <r>
    <x v="17"/>
    <s v="SUL                 "/>
    <s v="G4761001"/>
    <s v="COMERCIO VAREJISTA DE LIVROS                                     "/>
    <x v="2"/>
    <x v="1"/>
    <x v="1"/>
    <x v="4"/>
    <n v="1.4444330190702552"/>
    <n v="143190"/>
    <n v="206828.36400066986"/>
  </r>
  <r>
    <x v="17"/>
    <s v="SUL                 "/>
    <s v="G4761001"/>
    <s v="COMERCIO VAREJISTA DE LIVROS                                     "/>
    <x v="2"/>
    <x v="1"/>
    <x v="1"/>
    <x v="4"/>
    <n v="1.4444330190702552"/>
    <n v="86800"/>
    <n v="125376.78605529816"/>
  </r>
  <r>
    <x v="17"/>
    <s v="SUL                 "/>
    <s v="G4761001"/>
    <s v="COMERCIO VAREJISTA DE LIVROS                                     "/>
    <x v="2"/>
    <x v="1"/>
    <x v="1"/>
    <x v="4"/>
    <n v="1.4444330190702552"/>
    <n v="129636"/>
    <n v="187250.5188601916"/>
  </r>
  <r>
    <x v="17"/>
    <s v="SUL                 "/>
    <s v="G4761001"/>
    <s v="COMERCIO VAREJISTA DE LIVROS                                     "/>
    <x v="2"/>
    <x v="1"/>
    <x v="1"/>
    <x v="4"/>
    <n v="1.4444330190702552"/>
    <n v="573932"/>
    <n v="829006.33150102978"/>
  </r>
  <r>
    <x v="17"/>
    <s v="SUL                 "/>
    <s v="G4761001"/>
    <s v="COMERCIO VAREJISTA DE LIVROS                                     "/>
    <x v="2"/>
    <x v="1"/>
    <x v="1"/>
    <x v="4"/>
    <n v="1.4444330190702552"/>
    <n v="20000"/>
    <n v="28888.660381405105"/>
  </r>
  <r>
    <x v="17"/>
    <s v="SUL                 "/>
    <s v="G4761002"/>
    <s v="COMERCIO VAREJISTA DE JORNAIS E REVISTAS                         "/>
    <x v="2"/>
    <x v="1"/>
    <x v="1"/>
    <x v="4"/>
    <n v="1.4444330190702552"/>
    <n v="42065"/>
    <n v="60760.074947190289"/>
  </r>
  <r>
    <x v="17"/>
    <s v="SUL                 "/>
    <s v="G4761002"/>
    <s v="COMERCIO VAREJISTA DE JORNAIS E REVISTAS                         "/>
    <x v="2"/>
    <x v="1"/>
    <x v="1"/>
    <x v="4"/>
    <n v="1.4444330190702552"/>
    <n v="246605"/>
    <n v="356204.40466782032"/>
  </r>
  <r>
    <x v="17"/>
    <s v="SUL                 "/>
    <s v="G4761002"/>
    <s v="COMERCIO VAREJISTA DE JORNAIS E REVISTAS                         "/>
    <x v="2"/>
    <x v="1"/>
    <x v="1"/>
    <x v="4"/>
    <n v="1.4444330190702552"/>
    <n v="182451"/>
    <n v="263538.24876238714"/>
  </r>
  <r>
    <x v="17"/>
    <s v="SUL                 "/>
    <s v="G4762800"/>
    <s v="COMERCIO VAREJISTA DE DISCOS, CDS, DVDS E FITAS                  "/>
    <x v="3"/>
    <x v="1"/>
    <x v="1"/>
    <x v="4"/>
    <n v="1.4444330190702552"/>
    <n v="74622"/>
    <n v="107786.48074906059"/>
  </r>
  <r>
    <x v="17"/>
    <s v="SUL                 "/>
    <s v="G4762800"/>
    <s v="COMERCIO VAREJISTA DE DISCOS, CDS, DVDS E FITAS                  "/>
    <x v="3"/>
    <x v="1"/>
    <x v="1"/>
    <x v="4"/>
    <n v="1.4444330190702552"/>
    <n v="70913"/>
    <n v="102429.078681329"/>
  </r>
  <r>
    <x v="17"/>
    <s v="SUL                 "/>
    <s v="J5811500"/>
    <s v="EDICAO DE LIVROS                                                 "/>
    <x v="2"/>
    <x v="1"/>
    <x v="1"/>
    <x v="4"/>
    <n v="1.4444330190702552"/>
    <n v="20643"/>
    <n v="29817.43081266728"/>
  </r>
  <r>
    <x v="17"/>
    <s v="SUL                 "/>
    <s v="J5811500"/>
    <s v="EDICAO DE LIVROS                                                 "/>
    <x v="2"/>
    <x v="1"/>
    <x v="0"/>
    <x v="4"/>
    <n v="1.4444330190702552"/>
    <n v="57000000"/>
    <n v="82332682.087004542"/>
  </r>
  <r>
    <x v="17"/>
    <s v="SUL                 "/>
    <s v="J5811500"/>
    <s v="EDICAO DE LIVROS                                                 "/>
    <x v="2"/>
    <x v="1"/>
    <x v="1"/>
    <x v="4"/>
    <n v="1.4444330190702552"/>
    <n v="107235"/>
    <n v="154893.77479999882"/>
  </r>
  <r>
    <x v="17"/>
    <s v="SUL                 "/>
    <s v="J5811500"/>
    <s v="EDICAO DE LIVROS                                                 "/>
    <x v="2"/>
    <x v="1"/>
    <x v="1"/>
    <x v="4"/>
    <n v="1.4444330190702552"/>
    <n v="44012"/>
    <n v="63572.386035320073"/>
  </r>
  <r>
    <x v="17"/>
    <s v="SUL                 "/>
    <s v="J5812301"/>
    <s v="EDICAO DE JORNAIS DIARIOS                                        "/>
    <x v="2"/>
    <x v="1"/>
    <x v="1"/>
    <x v="4"/>
    <n v="1.4444330190702552"/>
    <n v="3184"/>
    <n v="4599.0747327196923"/>
  </r>
  <r>
    <x v="17"/>
    <s v="SUL                 "/>
    <s v="J5812301"/>
    <s v="EDICAO DE JORNAIS DIARIOS                                        "/>
    <x v="2"/>
    <x v="1"/>
    <x v="1"/>
    <x v="4"/>
    <n v="1.4444330190702552"/>
    <n v="42150"/>
    <n v="60882.851753811257"/>
  </r>
  <r>
    <x v="17"/>
    <s v="SUL                 "/>
    <s v="J5813100"/>
    <s v="EDICAO DE REVISTAS                                               "/>
    <x v="2"/>
    <x v="1"/>
    <x v="1"/>
    <x v="4"/>
    <n v="1.4444330190702552"/>
    <n v="607000"/>
    <n v="876770.84257564496"/>
  </r>
  <r>
    <x v="17"/>
    <s v="SUL                 "/>
    <s v="J5813100"/>
    <s v="EDICAO DE REVISTAS                                               "/>
    <x v="2"/>
    <x v="1"/>
    <x v="1"/>
    <x v="4"/>
    <n v="1.4444330190702552"/>
    <n v="5016"/>
    <n v="7245.2760236564"/>
  </r>
  <r>
    <x v="17"/>
    <s v="SUL                 "/>
    <s v="J5813100"/>
    <s v="EDICAO DE REVISTAS                                               "/>
    <x v="2"/>
    <x v="1"/>
    <x v="1"/>
    <x v="4"/>
    <n v="1.4444330190702552"/>
    <n v="59488"/>
    <n v="85926.431438451342"/>
  </r>
  <r>
    <x v="17"/>
    <s v="SUL                 "/>
    <s v="J5813100"/>
    <s v="EDICAO DE REVISTAS                                               "/>
    <x v="2"/>
    <x v="1"/>
    <x v="1"/>
    <x v="4"/>
    <n v="1.4444330190702552"/>
    <n v="10000"/>
    <n v="14444.330190702552"/>
  </r>
  <r>
    <x v="17"/>
    <s v="SUL                 "/>
    <s v="J5819100"/>
    <s v="EDICAO DE CADASTROS, LISTAS E OUTROS PRODUTOS GRAFICOS           "/>
    <x v="0"/>
    <x v="1"/>
    <x v="1"/>
    <x v="4"/>
    <n v="1.4444330190702552"/>
    <n v="173100"/>
    <n v="250031.35560106119"/>
  </r>
  <r>
    <x v="17"/>
    <s v="SUL                 "/>
    <s v="J5822101"/>
    <s v="EDICAO INTEGRADA A IMPRESSAO DE JORNAIS DIARIOS                  "/>
    <x v="2"/>
    <x v="1"/>
    <x v="1"/>
    <x v="4"/>
    <n v="1.4444330190702552"/>
    <n v="8674"/>
    <n v="12529.012007415395"/>
  </r>
  <r>
    <x v="17"/>
    <s v="SUL                 "/>
    <s v="J5823900"/>
    <s v="EDICAO INTEGRADA A IMPRESSAO DE REVISTAS                         "/>
    <x v="2"/>
    <x v="1"/>
    <x v="1"/>
    <x v="4"/>
    <n v="1.4444330190702552"/>
    <n v="22324"/>
    <n v="32245.522717724376"/>
  </r>
  <r>
    <x v="17"/>
    <s v="SUL                 "/>
    <s v="J5823900"/>
    <s v="EDICAO INTEGRADA A IMPRESSAO DE REVISTAS                         "/>
    <x v="2"/>
    <x v="1"/>
    <x v="1"/>
    <x v="4"/>
    <n v="1.4444330190702552"/>
    <n v="6370"/>
    <n v="9201.0383314775263"/>
  </r>
  <r>
    <x v="17"/>
    <s v="SUL                 "/>
    <s v="J5829800"/>
    <s v="EDICAO INTEGRADA IMPRESSAO CADASTRO LISTA OUTRO PRODUTO GRAFICO  "/>
    <x v="0"/>
    <x v="1"/>
    <x v="1"/>
    <x v="4"/>
    <n v="1.4444330190702552"/>
    <n v="11289"/>
    <n v="16306.20435228411"/>
  </r>
  <r>
    <x v="17"/>
    <s v="SUL                 "/>
    <s v="J5829800"/>
    <s v="EDICAO INTEGRADA IMPRESSAO CADASTRO LISTA OUTRO PRODUTO GRAFICO  "/>
    <x v="0"/>
    <x v="1"/>
    <x v="1"/>
    <x v="4"/>
    <n v="1.4444330190702552"/>
    <n v="1390000"/>
    <n v="2007761.8965076548"/>
  </r>
  <r>
    <x v="17"/>
    <s v="SUL                 "/>
    <s v="J5829800"/>
    <s v="EDICAO INTEGRADA IMPRESSAO CADASTRO LISTA OUTRO PRODUTO GRAFICO  "/>
    <x v="0"/>
    <x v="1"/>
    <x v="1"/>
    <x v="4"/>
    <n v="1.4444330190702552"/>
    <n v="2944728"/>
    <n v="4253462.3553807149"/>
  </r>
  <r>
    <x v="17"/>
    <s v="SUL                 "/>
    <s v="J5829800"/>
    <s v="EDICAO INTEGRADA IMPRESSAO CADASTRO LISTA OUTRO PRODUTO GRAFICO  "/>
    <x v="0"/>
    <x v="1"/>
    <x v="1"/>
    <x v="4"/>
    <n v="1.4444330190702552"/>
    <n v="54548"/>
    <n v="78790.932324244277"/>
  </r>
  <r>
    <x v="17"/>
    <s v="SUL                 "/>
    <s v="J5829800"/>
    <s v="EDICAO INTEGRADA IMPRESSAO CADASTRO LISTA OUTRO PRODUTO GRAFICO  "/>
    <x v="0"/>
    <x v="1"/>
    <x v="1"/>
    <x v="4"/>
    <n v="1.4444330190702552"/>
    <n v="997789"/>
    <n v="1441239.3776650908"/>
  </r>
  <r>
    <x v="17"/>
    <s v="SUL                 "/>
    <s v="J5829800"/>
    <s v="EDICAO INTEGRADA IMPRESSAO CADASTRO LISTA OUTRO PRODUTO GRAFICO  "/>
    <x v="0"/>
    <x v="1"/>
    <x v="1"/>
    <x v="4"/>
    <n v="1.4444330190702552"/>
    <n v="20000"/>
    <n v="28888.660381405105"/>
  </r>
  <r>
    <x v="17"/>
    <s v="SUL                 "/>
    <s v="J5911102"/>
    <s v="PRODUCAO DE FILMES PARA PUBLICIDADE                              "/>
    <x v="5"/>
    <x v="1"/>
    <x v="1"/>
    <x v="4"/>
    <n v="1.4444330190702552"/>
    <n v="44673"/>
    <n v="64527.156260925512"/>
  </r>
  <r>
    <x v="17"/>
    <s v="SUL                 "/>
    <s v="J5912099"/>
    <s v="ATIV POS-PROD CINEMATOG VIDEO PROG TELEVISAO NAO ESPECI ANTERIOR "/>
    <x v="5"/>
    <x v="1"/>
    <x v="1"/>
    <x v="4"/>
    <n v="1.4444330190702552"/>
    <n v="90887"/>
    <n v="131280.18380423827"/>
  </r>
  <r>
    <x v="17"/>
    <s v="SUL                 "/>
    <s v="J5914600"/>
    <s v="ATIVIDADES DE EXIBICAO CINEMATOGRAFICA                           "/>
    <x v="5"/>
    <x v="1"/>
    <x v="1"/>
    <x v="4"/>
    <n v="1.4444330190702552"/>
    <n v="15235"/>
    <n v="22005.937045535338"/>
  </r>
  <r>
    <x v="17"/>
    <s v="SUL                 "/>
    <s v="J5920100"/>
    <s v="ATIVIDADES DE GRAVACAO DE SOM E DE EDICAO DE MUSICA              "/>
    <x v="3"/>
    <x v="1"/>
    <x v="1"/>
    <x v="4"/>
    <n v="1.4444330190702552"/>
    <n v="9008"/>
    <n v="13011.452635784859"/>
  </r>
  <r>
    <x v="17"/>
    <s v="SUL                 "/>
    <s v="J5920100"/>
    <s v="ATIVIDADES DE GRAVACAO DE SOM E DE EDICAO DE MUSICA              "/>
    <x v="3"/>
    <x v="1"/>
    <x v="1"/>
    <x v="4"/>
    <n v="1.4444330190702552"/>
    <n v="10000"/>
    <n v="14444.330190702552"/>
  </r>
  <r>
    <x v="17"/>
    <s v="SUL                 "/>
    <s v="J6010100"/>
    <s v="ATIVIDADES DE RADIO                                              "/>
    <x v="5"/>
    <x v="1"/>
    <x v="1"/>
    <x v="4"/>
    <n v="1.4444330190702552"/>
    <n v="40339"/>
    <n v="58266.983556275023"/>
  </r>
  <r>
    <x v="17"/>
    <s v="SUL                 "/>
    <s v="J6010100"/>
    <s v="ATIVIDADES DE RADIO                                              "/>
    <x v="5"/>
    <x v="1"/>
    <x v="1"/>
    <x v="4"/>
    <n v="1.4444330190702552"/>
    <n v="240979"/>
    <n v="348078.02450253104"/>
  </r>
  <r>
    <x v="17"/>
    <s v="SUL                 "/>
    <s v="J6010100"/>
    <s v="ATIVIDADES DE RADIO                                              "/>
    <x v="5"/>
    <x v="1"/>
    <x v="1"/>
    <x v="4"/>
    <n v="1.4444330190702552"/>
    <n v="41241"/>
    <n v="59569.862139476398"/>
  </r>
  <r>
    <x v="17"/>
    <s v="SUL                 "/>
    <s v="J6021700"/>
    <s v="ATIVIDADES DE TELEVISAO ABERTA                                   "/>
    <x v="5"/>
    <x v="1"/>
    <x v="1"/>
    <x v="4"/>
    <n v="1.4444330190702552"/>
    <n v="43613"/>
    <n v="62996.057260711044"/>
  </r>
  <r>
    <x v="17"/>
    <s v="SUL                 "/>
    <s v="J6021700"/>
    <s v="ATIVIDADES DE TELEVISAO ABERTA                                   "/>
    <x v="5"/>
    <x v="1"/>
    <x v="1"/>
    <x v="4"/>
    <n v="1.4444330190702552"/>
    <n v="72415"/>
    <n v="104598.61707597254"/>
  </r>
  <r>
    <x v="17"/>
    <s v="SUL                 "/>
    <s v="J6021700"/>
    <s v="ATIVIDADES DE TELEVISAO ABERTA                                   "/>
    <x v="5"/>
    <x v="1"/>
    <x v="1"/>
    <x v="4"/>
    <n v="1.4444330190702552"/>
    <n v="333629"/>
    <n v="481904.74371939019"/>
  </r>
  <r>
    <x v="17"/>
    <s v="SUL                 "/>
    <s v="J6022501"/>
    <s v="PROGRAMADORAS                                                    "/>
    <x v="5"/>
    <x v="1"/>
    <x v="1"/>
    <x v="4"/>
    <n v="1.4444330190702552"/>
    <n v="9799"/>
    <n v="14153.99915386943"/>
  </r>
  <r>
    <x v="17"/>
    <s v="SUL                 "/>
    <s v="J6022501"/>
    <s v="PROGRAMADORAS                                                    "/>
    <x v="5"/>
    <x v="1"/>
    <x v="1"/>
    <x v="4"/>
    <n v="1.4444330190702552"/>
    <n v="32860"/>
    <n v="47464.069006648584"/>
  </r>
  <r>
    <x v="17"/>
    <s v="SUL                 "/>
    <s v="J6022501"/>
    <s v="PROGRAMADORAS                                                    "/>
    <x v="5"/>
    <x v="1"/>
    <x v="1"/>
    <x v="4"/>
    <n v="1.4444330190702552"/>
    <n v="42914"/>
    <n v="61986.398580380934"/>
  </r>
  <r>
    <x v="17"/>
    <s v="SUL                 "/>
    <s v="J6022502"/>
    <s v="ATIV RELACIONADA A TELEVISAO POR ASSINATURA EXCETO PROGRAMADORAS "/>
    <x v="5"/>
    <x v="1"/>
    <x v="1"/>
    <x v="4"/>
    <n v="1.4444330190702552"/>
    <n v="175244"/>
    <n v="253128.2199939478"/>
  </r>
  <r>
    <x v="17"/>
    <s v="SUL                 "/>
    <s v="P8592901"/>
    <s v="ENSINO DE DANCA                                                  "/>
    <x v="6"/>
    <x v="1"/>
    <x v="1"/>
    <x v="4"/>
    <n v="1.4444330190702552"/>
    <n v="11144"/>
    <n v="16096.761564518923"/>
  </r>
  <r>
    <x v="17"/>
    <s v="SUL                 "/>
    <s v="P8592999"/>
    <s v="ENSINO DE ARTE E CULTURA NAO ESPECIFICADO ANTERIORMENTE          "/>
    <x v="6"/>
    <x v="1"/>
    <x v="1"/>
    <x v="4"/>
    <n v="1.4444330190702552"/>
    <n v="17976"/>
    <n v="25965.127950806909"/>
  </r>
  <r>
    <x v="17"/>
    <s v="SUL                 "/>
    <s v="R9001901"/>
    <s v="PRODUCAO TEATRAL                                                 "/>
    <x v="4"/>
    <x v="1"/>
    <x v="1"/>
    <x v="4"/>
    <n v="1.4444330190702552"/>
    <n v="5720"/>
    <n v="8262.1568690818603"/>
  </r>
  <r>
    <x v="17"/>
    <s v="SUL                 "/>
    <s v="R9001902"/>
    <s v="PRODUCAO MUSICAL                                                 "/>
    <x v="4"/>
    <x v="1"/>
    <x v="1"/>
    <x v="4"/>
    <n v="1.4444330190702552"/>
    <n v="21461"/>
    <n v="30998.977022266747"/>
  </r>
  <r>
    <x v="17"/>
    <s v="SUL                 "/>
    <s v="R9001902"/>
    <s v="PRODUCAO MUSICAL                                                 "/>
    <x v="4"/>
    <x v="1"/>
    <x v="1"/>
    <x v="4"/>
    <n v="1.4444330190702552"/>
    <n v="74637"/>
    <n v="107808.14724434663"/>
  </r>
  <r>
    <x v="17"/>
    <s v="SUL                 "/>
    <s v="R9001904"/>
    <s v="PRODUCAO DE ESPETACULOS CIRCENSES, DE MARIONETES E SIMILARES     "/>
    <x v="4"/>
    <x v="1"/>
    <x v="1"/>
    <x v="4"/>
    <n v="1.4444330190702552"/>
    <n v="320000"/>
    <n v="462218.56610248168"/>
  </r>
  <r>
    <x v="17"/>
    <s v="SUL                 "/>
    <s v="R9001904"/>
    <s v="PRODUCAO DE ESPETACULOS CIRCENSES, DE MARIONETES E SIMILARES     "/>
    <x v="4"/>
    <x v="1"/>
    <x v="1"/>
    <x v="4"/>
    <n v="1.4444330190702552"/>
    <n v="20096"/>
    <n v="29027.325951235849"/>
  </r>
  <r>
    <x v="17"/>
    <s v="SUL                 "/>
    <s v="R9001906"/>
    <s v="ATIVIDADES DE SONORIZACAO E DE ILUMINACAO                        "/>
    <x v="4"/>
    <x v="1"/>
    <x v="1"/>
    <x v="4"/>
    <n v="1.4444330190702552"/>
    <n v="8005"/>
    <n v="11562.686317657393"/>
  </r>
  <r>
    <x v="17"/>
    <s v="SUL                 "/>
    <s v="R9001906"/>
    <s v="ATIVIDADES DE SONORIZACAO E DE ILUMINACAO                        "/>
    <x v="4"/>
    <x v="1"/>
    <x v="1"/>
    <x v="4"/>
    <n v="1.4444330190702552"/>
    <n v="87200"/>
    <n v="125954.55926292625"/>
  </r>
  <r>
    <x v="17"/>
    <s v="SUL                 "/>
    <s v="R9001906"/>
    <s v="ATIVIDADES DE SONORIZACAO E DE ILUMINACAO                        "/>
    <x v="4"/>
    <x v="1"/>
    <x v="1"/>
    <x v="4"/>
    <n v="1.4444330190702552"/>
    <n v="25676"/>
    <n v="37087.262197647877"/>
  </r>
  <r>
    <x v="17"/>
    <s v="SUL                 "/>
    <s v="R9001906"/>
    <s v="ATIVIDADES DE SONORIZACAO E DE ILUMINACAO                        "/>
    <x v="4"/>
    <x v="1"/>
    <x v="1"/>
    <x v="4"/>
    <n v="1.4444330190702552"/>
    <n v="180170"/>
    <n v="260243.4970458879"/>
  </r>
  <r>
    <x v="17"/>
    <s v="SUL                 "/>
    <s v="R9001999"/>
    <s v="ARTE CENICA ESPETAC ATIVI COMPLEMENTARES NAO ESPECI ANTERIOR     "/>
    <x v="4"/>
    <x v="1"/>
    <x v="1"/>
    <x v="4"/>
    <n v="1.4444330190702552"/>
    <n v="64563"/>
    <n v="93256.929010232881"/>
  </r>
  <r>
    <x v="17"/>
    <s v="SUL                 "/>
    <s v="R9001999"/>
    <s v="ARTE CENICA ESPETAC ATIVI COMPLEMENTARES NAO ESPECI ANTERIOR     "/>
    <x v="4"/>
    <x v="1"/>
    <x v="1"/>
    <x v="4"/>
    <n v="1.4444330190702552"/>
    <n v="90659"/>
    <n v="130950.85307589026"/>
  </r>
  <r>
    <x v="17"/>
    <s v="SUL                 "/>
    <s v="R9102302"/>
    <s v="RESTAURACAO E CONSERVACAO DE LUGARES E PREDIOS HISTORICOS        "/>
    <x v="1"/>
    <x v="0"/>
    <x v="0"/>
    <x v="4"/>
    <n v="1.4444330190702552"/>
    <n v="551245"/>
    <n v="796236.47959738283"/>
  </r>
  <r>
    <x v="17"/>
    <s v="SUL                 "/>
    <s v="S9493600"/>
    <s v="ATIVIDADES DE ORGANIZACOES ASSOCIATIVAS LIGADAS A CULTURA E ARTE "/>
    <x v="4"/>
    <x v="0"/>
    <x v="0"/>
    <x v="4"/>
    <n v="1.4444330190702552"/>
    <n v="150000"/>
    <n v="216664.95286053829"/>
  </r>
  <r>
    <x v="18"/>
    <s v="SUDESTE             "/>
    <s v="C1811301"/>
    <s v="IMPRESSAO DE JORNAIS                                             "/>
    <x v="0"/>
    <x v="1"/>
    <x v="1"/>
    <x v="4"/>
    <n v="1.4444330190702552"/>
    <n v="98408"/>
    <n v="142143.76454066567"/>
  </r>
  <r>
    <x v="18"/>
    <s v="SUDESTE             "/>
    <s v="C1811302"/>
    <s v="IMPRESSAO DE LIVROS, REVISTAS E OUTRAS PUBLICACOES PERIODICAS    "/>
    <x v="0"/>
    <x v="1"/>
    <x v="1"/>
    <x v="4"/>
    <n v="1.4444330190702552"/>
    <n v="26053"/>
    <n v="37631.813445837361"/>
  </r>
  <r>
    <x v="18"/>
    <s v="SUDESTE             "/>
    <s v="C1811302"/>
    <s v="IMPRESSAO DE LIVROS, REVISTAS E OUTRAS PUBLICACOES PERIODICAS    "/>
    <x v="0"/>
    <x v="1"/>
    <x v="1"/>
    <x v="4"/>
    <n v="1.4444330190702552"/>
    <n v="832000"/>
    <n v="1201768.2718664524"/>
  </r>
  <r>
    <x v="18"/>
    <s v="SUDESTE             "/>
    <s v="C1811302"/>
    <s v="IMPRESSAO DE LIVROS, REVISTAS E OUTRAS PUBLICACOES PERIODICAS    "/>
    <x v="0"/>
    <x v="1"/>
    <x v="1"/>
    <x v="4"/>
    <n v="1.4444330190702552"/>
    <n v="857385"/>
    <n v="1238435.2040555507"/>
  </r>
  <r>
    <x v="18"/>
    <s v="SUDESTE             "/>
    <s v="C1811302"/>
    <s v="IMPRESSAO DE LIVROS, REVISTAS E OUTRAS PUBLICACOES PERIODICAS    "/>
    <x v="0"/>
    <x v="1"/>
    <x v="1"/>
    <x v="4"/>
    <n v="1.4444330190702552"/>
    <n v="70905"/>
    <n v="102417.52321717645"/>
  </r>
  <r>
    <x v="18"/>
    <s v="SUDESTE             "/>
    <s v="C1811302"/>
    <s v="IMPRESSAO DE LIVROS, REVISTAS E OUTRAS PUBLICACOES PERIODICAS    "/>
    <x v="0"/>
    <x v="1"/>
    <x v="1"/>
    <x v="4"/>
    <n v="1.4444330190702552"/>
    <n v="91708"/>
    <n v="132466.06331289496"/>
  </r>
  <r>
    <x v="18"/>
    <s v="SUDESTE             "/>
    <s v="C1811302"/>
    <s v="IMPRESSAO DE LIVROS, REVISTAS E OUTRAS PUBLICACOES PERIODICAS    "/>
    <x v="0"/>
    <x v="1"/>
    <x v="1"/>
    <x v="4"/>
    <n v="1.4444330190702552"/>
    <n v="339344"/>
    <n v="490159.6784233767"/>
  </r>
  <r>
    <x v="18"/>
    <s v="SUDESTE             "/>
    <s v="C1811302"/>
    <s v="IMPRESSAO DE LIVROS, REVISTAS E OUTRAS PUBLICACOES PERIODICAS    "/>
    <x v="0"/>
    <x v="1"/>
    <x v="1"/>
    <x v="4"/>
    <n v="1.4444330190702552"/>
    <n v="831800"/>
    <n v="1201479.3852626383"/>
  </r>
  <r>
    <x v="18"/>
    <s v="SUDESTE             "/>
    <s v="C3220500"/>
    <s v="FABRICACAO DE INSTRUMENTOS MUSICAIS, PECAS E ACESSORIOS          "/>
    <x v="3"/>
    <x v="1"/>
    <x v="1"/>
    <x v="4"/>
    <n v="1.4444330190702552"/>
    <n v="17051"/>
    <n v="24629.027408166923"/>
  </r>
  <r>
    <x v="18"/>
    <s v="SUDESTE             "/>
    <s v="G4647802"/>
    <s v="COMERCIO ATACADISTA DE LIVROS, JORNAIS E OUTRAS PUBLICACOES      "/>
    <x v="2"/>
    <x v="1"/>
    <x v="1"/>
    <x v="4"/>
    <n v="1.4444330190702552"/>
    <n v="11362"/>
    <n v="16411.647962676241"/>
  </r>
  <r>
    <x v="18"/>
    <s v="SUDESTE             "/>
    <s v="G4647802"/>
    <s v="COMERCIO ATACADISTA DE LIVROS, JORNAIS E OUTRAS PUBLICACOES      "/>
    <x v="2"/>
    <x v="1"/>
    <x v="1"/>
    <x v="4"/>
    <n v="1.4444330190702552"/>
    <n v="164835"/>
    <n v="238093.11669844552"/>
  </r>
  <r>
    <x v="18"/>
    <s v="SUDESTE             "/>
    <s v="G4647802"/>
    <s v="COMERCIO ATACADISTA DE LIVROS, JORNAIS E OUTRAS PUBLICACOES      "/>
    <x v="2"/>
    <x v="1"/>
    <x v="1"/>
    <x v="4"/>
    <n v="1.4444330190702552"/>
    <n v="59844"/>
    <n v="86440.649593240349"/>
  </r>
  <r>
    <x v="18"/>
    <s v="SUDESTE             "/>
    <s v="G4647802"/>
    <s v="COMERCIO ATACADISTA DE LIVROS, JORNAIS E OUTRAS PUBLICACOES      "/>
    <x v="2"/>
    <x v="1"/>
    <x v="1"/>
    <x v="4"/>
    <n v="1.4444330190702552"/>
    <n v="169565"/>
    <n v="244925.28487864783"/>
  </r>
  <r>
    <x v="18"/>
    <s v="SUDESTE             "/>
    <s v="G4649407"/>
    <s v="COMERCIO ATACADISTA DE FILMES, CDS, DVDS, FITAS E DISCOS         "/>
    <x v="0"/>
    <x v="1"/>
    <x v="1"/>
    <x v="4"/>
    <n v="1.4444330190702552"/>
    <n v="4568"/>
    <n v="6598.1700311129262"/>
  </r>
  <r>
    <x v="18"/>
    <s v="SUDESTE             "/>
    <s v="G4649407"/>
    <s v="COMERCIO ATACADISTA DE FILMES, CDS, DVDS, FITAS E DISCOS         "/>
    <x v="0"/>
    <x v="1"/>
    <x v="1"/>
    <x v="4"/>
    <n v="1.4444330190702552"/>
    <n v="5767"/>
    <n v="8330.0452209781615"/>
  </r>
  <r>
    <x v="18"/>
    <s v="SUDESTE             "/>
    <s v="G4756300"/>
    <s v="COM VAREJISTA ESPECIALIZADO DE INSTRUMENTOS MUSICAIS E ACESSORIO "/>
    <x v="3"/>
    <x v="1"/>
    <x v="1"/>
    <x v="4"/>
    <n v="1.4444330190702552"/>
    <n v="22574"/>
    <n v="32606.630972491941"/>
  </r>
  <r>
    <x v="18"/>
    <s v="SUDESTE             "/>
    <s v="G4756300"/>
    <s v="COM VAREJISTA ESPECIALIZADO DE INSTRUMENTOS MUSICAIS E ACESSORIO "/>
    <x v="3"/>
    <x v="1"/>
    <x v="1"/>
    <x v="4"/>
    <n v="1.4444330190702552"/>
    <n v="100000"/>
    <n v="144443.30190702551"/>
  </r>
  <r>
    <x v="18"/>
    <s v="SUDESTE             "/>
    <s v="G4756300"/>
    <s v="COM VAREJISTA ESPECIALIZADO DE INSTRUMENTOS MUSICAIS E ACESSORIO "/>
    <x v="3"/>
    <x v="1"/>
    <x v="1"/>
    <x v="4"/>
    <n v="1.4444330190702552"/>
    <n v="49667"/>
    <n v="71740.65475816236"/>
  </r>
  <r>
    <x v="18"/>
    <s v="SUDESTE             "/>
    <s v="G4756300"/>
    <s v="COM VAREJISTA ESPECIALIZADO DE INSTRUMENTOS MUSICAIS E ACESSORIO "/>
    <x v="3"/>
    <x v="1"/>
    <x v="1"/>
    <x v="4"/>
    <n v="1.4444330190702552"/>
    <n v="181370"/>
    <n v="261976.8166687722"/>
  </r>
  <r>
    <x v="18"/>
    <s v="SUDESTE             "/>
    <s v="G4761001"/>
    <s v="COMERCIO VAREJISTA DE LIVROS                                     "/>
    <x v="2"/>
    <x v="1"/>
    <x v="1"/>
    <x v="4"/>
    <n v="1.4444330190702552"/>
    <n v="15161"/>
    <n v="21899.049002124138"/>
  </r>
  <r>
    <x v="18"/>
    <s v="SUDESTE             "/>
    <s v="G4761001"/>
    <s v="COMERCIO VAREJISTA DE LIVROS                                     "/>
    <x v="2"/>
    <x v="1"/>
    <x v="0"/>
    <x v="4"/>
    <n v="1.4444330190702552"/>
    <n v="2849203"/>
    <n v="4115482.8912340286"/>
  </r>
  <r>
    <x v="18"/>
    <s v="SUDESTE             "/>
    <s v="G4761001"/>
    <s v="COMERCIO VAREJISTA DE LIVROS                                     "/>
    <x v="2"/>
    <x v="1"/>
    <x v="1"/>
    <x v="4"/>
    <n v="1.4444330190702552"/>
    <n v="99832"/>
    <n v="144200.63715982172"/>
  </r>
  <r>
    <x v="18"/>
    <s v="SUDESTE             "/>
    <s v="G4761001"/>
    <s v="COMERCIO VAREJISTA DE LIVROS                                     "/>
    <x v="2"/>
    <x v="1"/>
    <x v="1"/>
    <x v="4"/>
    <n v="1.4444330190702552"/>
    <n v="71151"/>
    <n v="102772.85373986773"/>
  </r>
  <r>
    <x v="18"/>
    <s v="SUDESTE             "/>
    <s v="G4761001"/>
    <s v="COMERCIO VAREJISTA DE LIVROS                                     "/>
    <x v="2"/>
    <x v="1"/>
    <x v="1"/>
    <x v="4"/>
    <n v="1.4444330190702552"/>
    <n v="183267"/>
    <n v="264716.90610594844"/>
  </r>
  <r>
    <x v="18"/>
    <s v="SUDESTE             "/>
    <s v="G4761002"/>
    <s v="COMERCIO VAREJISTA DE JORNAIS E REVISTAS                         "/>
    <x v="2"/>
    <x v="1"/>
    <x v="1"/>
    <x v="4"/>
    <n v="1.4444330190702552"/>
    <n v="35385"/>
    <n v="51111.262379800981"/>
  </r>
  <r>
    <x v="18"/>
    <s v="SUDESTE             "/>
    <s v="G4761002"/>
    <s v="COMERCIO VAREJISTA DE JORNAIS E REVISTAS                         "/>
    <x v="2"/>
    <x v="1"/>
    <x v="1"/>
    <x v="4"/>
    <n v="1.4444330190702552"/>
    <n v="885289"/>
    <n v="1278740.6630196872"/>
  </r>
  <r>
    <x v="18"/>
    <s v="SUDESTE             "/>
    <s v="G4761002"/>
    <s v="COMERCIO VAREJISTA DE JORNAIS E REVISTAS                         "/>
    <x v="2"/>
    <x v="1"/>
    <x v="1"/>
    <x v="4"/>
    <n v="1.4444330190702552"/>
    <n v="27177"/>
    <n v="39255.356159272327"/>
  </r>
  <r>
    <x v="18"/>
    <s v="SUDESTE             "/>
    <s v="G4761002"/>
    <s v="COMERCIO VAREJISTA DE JORNAIS E REVISTAS                         "/>
    <x v="2"/>
    <x v="1"/>
    <x v="1"/>
    <x v="4"/>
    <n v="1.4444330190702552"/>
    <n v="531015"/>
    <n v="767015.59962159162"/>
  </r>
  <r>
    <x v="18"/>
    <s v="SUDESTE             "/>
    <s v="G4762800"/>
    <s v="COMERCIO VAREJISTA DE DISCOS, CDS, DVDS E FITAS                  "/>
    <x v="3"/>
    <x v="1"/>
    <x v="1"/>
    <x v="4"/>
    <n v="1.4444330190702552"/>
    <n v="226252"/>
    <n v="326805.85943068337"/>
  </r>
  <r>
    <x v="18"/>
    <s v="SUDESTE             "/>
    <s v="G4762800"/>
    <s v="COMERCIO VAREJISTA DE DISCOS, CDS, DVDS E FITAS                  "/>
    <x v="3"/>
    <x v="1"/>
    <x v="1"/>
    <x v="4"/>
    <n v="1.4444330190702552"/>
    <n v="35022"/>
    <n v="50586.933193878482"/>
  </r>
  <r>
    <x v="18"/>
    <s v="SUDESTE             "/>
    <s v="G4762800"/>
    <s v="COMERCIO VAREJISTA DE DISCOS, CDS, DVDS E FITAS                  "/>
    <x v="3"/>
    <x v="1"/>
    <x v="1"/>
    <x v="4"/>
    <n v="1.4444330190702552"/>
    <n v="93293"/>
    <n v="134755.48964812132"/>
  </r>
  <r>
    <x v="18"/>
    <s v="SUDESTE             "/>
    <s v="J5811500"/>
    <s v="EDICAO DE LIVROS                                                 "/>
    <x v="2"/>
    <x v="1"/>
    <x v="1"/>
    <x v="4"/>
    <n v="1.4444330190702552"/>
    <n v="9771"/>
    <n v="14113.555029335464"/>
  </r>
  <r>
    <x v="18"/>
    <s v="SUDESTE             "/>
    <s v="J5811500"/>
    <s v="EDICAO DE LIVROS                                                 "/>
    <x v="2"/>
    <x v="1"/>
    <x v="1"/>
    <x v="4"/>
    <n v="1.4444330190702552"/>
    <n v="27257"/>
    <n v="39370.910800797945"/>
  </r>
  <r>
    <x v="18"/>
    <s v="SUDESTE             "/>
    <s v="J5811500"/>
    <s v="EDICAO DE LIVROS                                                 "/>
    <x v="2"/>
    <x v="0"/>
    <x v="0"/>
    <x v="4"/>
    <n v="1.4444330190702552"/>
    <n v="394000"/>
    <n v="569106.60951368057"/>
  </r>
  <r>
    <x v="18"/>
    <s v="SUDESTE             "/>
    <s v="J5811500"/>
    <s v="EDICAO DE LIVROS                                                 "/>
    <x v="2"/>
    <x v="1"/>
    <x v="1"/>
    <x v="4"/>
    <n v="1.4444330190702552"/>
    <n v="447811"/>
    <n v="646832.99470287003"/>
  </r>
  <r>
    <x v="18"/>
    <s v="SUDESTE             "/>
    <s v="J5811500"/>
    <s v="EDICAO DE LIVROS                                                 "/>
    <x v="2"/>
    <x v="1"/>
    <x v="1"/>
    <x v="4"/>
    <n v="1.4444330190702552"/>
    <n v="674472"/>
    <n v="974229.62723835313"/>
  </r>
  <r>
    <x v="18"/>
    <s v="SUDESTE             "/>
    <s v="J5811500"/>
    <s v="EDICAO DE LIVROS                                                 "/>
    <x v="2"/>
    <x v="1"/>
    <x v="0"/>
    <x v="4"/>
    <n v="1.4444330190702552"/>
    <n v="1176200"/>
    <n v="1698942.1170304343"/>
  </r>
  <r>
    <x v="18"/>
    <s v="SUDESTE             "/>
    <s v="J5811500"/>
    <s v="EDICAO DE LIVROS                                                 "/>
    <x v="2"/>
    <x v="1"/>
    <x v="1"/>
    <x v="4"/>
    <n v="1.4444330190702552"/>
    <n v="70914"/>
    <n v="102430.52311434808"/>
  </r>
  <r>
    <x v="18"/>
    <s v="SUDESTE             "/>
    <s v="J5812301"/>
    <s v="EDICAO DE JORNAIS DIARIOS                                        "/>
    <x v="2"/>
    <x v="1"/>
    <x v="1"/>
    <x v="4"/>
    <n v="1.4444330190702552"/>
    <n v="1674751"/>
    <n v="2419065.6431209291"/>
  </r>
  <r>
    <x v="18"/>
    <s v="SUDESTE             "/>
    <s v="J5812301"/>
    <s v="EDICAO DE JORNAIS DIARIOS                                        "/>
    <x v="2"/>
    <x v="1"/>
    <x v="1"/>
    <x v="4"/>
    <n v="1.4444330190702552"/>
    <n v="41570"/>
    <n v="60045.08060275051"/>
  </r>
  <r>
    <x v="18"/>
    <s v="SUDESTE             "/>
    <s v="J5812301"/>
    <s v="EDICAO DE JORNAIS DIARIOS                                        "/>
    <x v="2"/>
    <x v="1"/>
    <x v="1"/>
    <x v="4"/>
    <n v="1.4444330190702552"/>
    <n v="96133"/>
    <n v="138857.67942228084"/>
  </r>
  <r>
    <x v="18"/>
    <s v="SUDESTE             "/>
    <s v="J5813100"/>
    <s v="EDICAO DE REVISTAS                                               "/>
    <x v="2"/>
    <x v="1"/>
    <x v="1"/>
    <x v="4"/>
    <n v="1.4444330190702552"/>
    <n v="19934"/>
    <n v="28793.327802146468"/>
  </r>
  <r>
    <x v="18"/>
    <s v="SUDESTE             "/>
    <s v="J5813100"/>
    <s v="EDICAO DE REVISTAS                                               "/>
    <x v="2"/>
    <x v="1"/>
    <x v="1"/>
    <x v="4"/>
    <n v="1.4444330190702552"/>
    <n v="47183"/>
    <n v="68152.68313879185"/>
  </r>
  <r>
    <x v="18"/>
    <s v="SUDESTE             "/>
    <s v="J5819100"/>
    <s v="EDICAO DE CADASTROS, LISTAS E OUTROS PRODUTOS GRAFICOS           "/>
    <x v="0"/>
    <x v="1"/>
    <x v="1"/>
    <x v="4"/>
    <n v="1.4444330190702552"/>
    <n v="4519"/>
    <n v="6527.3928131784833"/>
  </r>
  <r>
    <x v="18"/>
    <s v="SUDESTE             "/>
    <s v="J5819100"/>
    <s v="EDICAO DE CADASTROS, LISTAS E OUTROS PRODUTOS GRAFICOS           "/>
    <x v="0"/>
    <x v="1"/>
    <x v="1"/>
    <x v="4"/>
    <n v="1.4444330190702552"/>
    <n v="129000"/>
    <n v="186331.85946006293"/>
  </r>
  <r>
    <x v="18"/>
    <s v="SUDESTE             "/>
    <s v="J5819100"/>
    <s v="EDICAO DE CADASTROS, LISTAS E OUTROS PRODUTOS GRAFICOS           "/>
    <x v="0"/>
    <x v="1"/>
    <x v="1"/>
    <x v="4"/>
    <n v="1.4444330190702552"/>
    <n v="18269"/>
    <n v="26388.346825394492"/>
  </r>
  <r>
    <x v="18"/>
    <s v="SUDESTE             "/>
    <s v="J5819100"/>
    <s v="EDICAO DE CADASTROS, LISTAS E OUTROS PRODUTOS GRAFICOS           "/>
    <x v="0"/>
    <x v="1"/>
    <x v="1"/>
    <x v="4"/>
    <n v="1.4444330190702552"/>
    <n v="165251"/>
    <n v="238694.00083437873"/>
  </r>
  <r>
    <x v="18"/>
    <s v="SUDESTE             "/>
    <s v="J5819100"/>
    <s v="EDICAO DE CADASTROS, LISTAS E OUTROS PRODUTOS GRAFICOS           "/>
    <x v="0"/>
    <x v="1"/>
    <x v="1"/>
    <x v="4"/>
    <n v="1.4444330190702552"/>
    <n v="69639"/>
    <n v="100588.87101503351"/>
  </r>
  <r>
    <x v="18"/>
    <s v="SUDESTE             "/>
    <s v="J5821200"/>
    <s v="EDICAO INTEGRADA A IMPRESSAO DE LIVROS                           "/>
    <x v="2"/>
    <x v="1"/>
    <x v="0"/>
    <x v="4"/>
    <n v="1.4444330190702552"/>
    <n v="10000000"/>
    <n v="14444330.190702552"/>
  </r>
  <r>
    <x v="18"/>
    <s v="SUDESTE             "/>
    <s v="J5821200"/>
    <s v="EDICAO INTEGRADA A IMPRESSAO DE LIVROS                           "/>
    <x v="2"/>
    <x v="1"/>
    <x v="1"/>
    <x v="4"/>
    <n v="1.4444330190702552"/>
    <n v="2000000"/>
    <n v="2888866.0381405107"/>
  </r>
  <r>
    <x v="18"/>
    <s v="SUDESTE             "/>
    <s v="J5821200"/>
    <s v="EDICAO INTEGRADA A IMPRESSAO DE LIVROS                           "/>
    <x v="2"/>
    <x v="1"/>
    <x v="1"/>
    <x v="4"/>
    <n v="1.4444330190702552"/>
    <n v="27360"/>
    <n v="39519.687401762181"/>
  </r>
  <r>
    <x v="18"/>
    <s v="SUDESTE             "/>
    <s v="J5821200"/>
    <s v="EDICAO INTEGRADA A IMPRESSAO DE LIVROS                           "/>
    <x v="2"/>
    <x v="1"/>
    <x v="1"/>
    <x v="4"/>
    <n v="1.4444330190702552"/>
    <n v="175000"/>
    <n v="252775.77833729467"/>
  </r>
  <r>
    <x v="18"/>
    <s v="SUDESTE             "/>
    <s v="J5821200"/>
    <s v="EDICAO INTEGRADA A IMPRESSAO DE LIVROS                           "/>
    <x v="2"/>
    <x v="1"/>
    <x v="1"/>
    <x v="4"/>
    <n v="1.4444330190702552"/>
    <n v="303373"/>
    <n v="438201.97829440056"/>
  </r>
  <r>
    <x v="18"/>
    <s v="SUDESTE             "/>
    <s v="J5822101"/>
    <s v="EDICAO INTEGRADA A IMPRESSAO DE JORNAIS DIARIOS                  "/>
    <x v="2"/>
    <x v="1"/>
    <x v="1"/>
    <x v="4"/>
    <n v="1.4444330190702552"/>
    <n v="193937"/>
    <n v="280129.0064194281"/>
  </r>
  <r>
    <x v="18"/>
    <s v="SUDESTE             "/>
    <s v="J5822101"/>
    <s v="EDICAO INTEGRADA A IMPRESSAO DE JORNAIS DIARIOS                  "/>
    <x v="2"/>
    <x v="1"/>
    <x v="1"/>
    <x v="4"/>
    <n v="1.4444330190702552"/>
    <n v="500000"/>
    <n v="722216.50953512767"/>
  </r>
  <r>
    <x v="18"/>
    <s v="SUDESTE             "/>
    <s v="J5822101"/>
    <s v="EDICAO INTEGRADA A IMPRESSAO DE JORNAIS DIARIOS                  "/>
    <x v="2"/>
    <x v="1"/>
    <x v="1"/>
    <x v="4"/>
    <n v="1.4444330190702552"/>
    <n v="18541"/>
    <n v="26781.232606581601"/>
  </r>
  <r>
    <x v="18"/>
    <s v="SUDESTE             "/>
    <s v="J5823900"/>
    <s v="EDICAO INTEGRADA A IMPRESSAO DE REVISTAS                         "/>
    <x v="2"/>
    <x v="1"/>
    <x v="1"/>
    <x v="4"/>
    <n v="1.4444330190702552"/>
    <n v="106399"/>
    <n v="153686.22879605609"/>
  </r>
  <r>
    <x v="18"/>
    <s v="SUDESTE             "/>
    <s v="J5823900"/>
    <s v="EDICAO INTEGRADA A IMPRESSAO DE REVISTAS                         "/>
    <x v="2"/>
    <x v="1"/>
    <x v="1"/>
    <x v="4"/>
    <n v="1.4444330190702552"/>
    <n v="264534"/>
    <n v="382101.64426673087"/>
  </r>
  <r>
    <x v="18"/>
    <s v="SUDESTE             "/>
    <s v="J5829800"/>
    <s v="EDICAO INTEGRADA IMPRESSAO CADASTRO LISTA OUTRO PRODUTO GRAFICO  "/>
    <x v="0"/>
    <x v="1"/>
    <x v="1"/>
    <x v="4"/>
    <n v="1.4444330190702552"/>
    <n v="232871"/>
    <n v="336366.56158390938"/>
  </r>
  <r>
    <x v="18"/>
    <s v="SUDESTE             "/>
    <s v="J5829800"/>
    <s v="EDICAO INTEGRADA IMPRESSAO CADASTRO LISTA OUTRO PRODUTO GRAFICO  "/>
    <x v="0"/>
    <x v="1"/>
    <x v="1"/>
    <x v="4"/>
    <n v="1.4444330190702552"/>
    <n v="31281"/>
    <n v="45183.30926953665"/>
  </r>
  <r>
    <x v="18"/>
    <s v="SUDESTE             "/>
    <s v="J5829800"/>
    <s v="EDICAO INTEGRADA IMPRESSAO CADASTRO LISTA OUTRO PRODUTO GRAFICO  "/>
    <x v="0"/>
    <x v="1"/>
    <x v="1"/>
    <x v="4"/>
    <n v="1.4444330190702552"/>
    <n v="1553692"/>
    <n v="2244204.0262653031"/>
  </r>
  <r>
    <x v="18"/>
    <s v="SUDESTE             "/>
    <s v="J5829800"/>
    <s v="EDICAO INTEGRADA IMPRESSAO CADASTRO LISTA OUTRO PRODUTO GRAFICO  "/>
    <x v="0"/>
    <x v="1"/>
    <x v="1"/>
    <x v="4"/>
    <n v="1.4444330190702552"/>
    <n v="50018"/>
    <n v="72247.650747856023"/>
  </r>
  <r>
    <x v="18"/>
    <s v="SUDESTE             "/>
    <s v="J5829800"/>
    <s v="EDICAO INTEGRADA IMPRESSAO CADASTRO LISTA OUTRO PRODUTO GRAFICO  "/>
    <x v="0"/>
    <x v="1"/>
    <x v="1"/>
    <x v="4"/>
    <n v="1.4444330190702552"/>
    <n v="39845"/>
    <n v="57553.433644854318"/>
  </r>
  <r>
    <x v="18"/>
    <s v="SUDESTE             "/>
    <s v="J5829800"/>
    <s v="EDICAO INTEGRADA IMPRESSAO CADASTRO LISTA OUTRO PRODUTO GRAFICO  "/>
    <x v="0"/>
    <x v="1"/>
    <x v="1"/>
    <x v="4"/>
    <n v="1.4444330190702552"/>
    <n v="174983"/>
    <n v="252751.22297597048"/>
  </r>
  <r>
    <x v="18"/>
    <s v="SUDESTE             "/>
    <s v="J5829800"/>
    <s v="EDICAO INTEGRADA IMPRESSAO CADASTRO LISTA OUTRO PRODUTO GRAFICO  "/>
    <x v="0"/>
    <x v="1"/>
    <x v="1"/>
    <x v="4"/>
    <n v="1.4444330190702552"/>
    <n v="165922"/>
    <n v="239663.21539017488"/>
  </r>
  <r>
    <x v="18"/>
    <s v="SUDESTE             "/>
    <s v="J5829800"/>
    <s v="EDICAO INTEGRADA IMPRESSAO CADASTRO LISTA OUTRO PRODUTO GRAFICO  "/>
    <x v="0"/>
    <x v="1"/>
    <x v="1"/>
    <x v="4"/>
    <n v="1.4444330190702552"/>
    <n v="424229"/>
    <n v="612770.37524715532"/>
  </r>
  <r>
    <x v="18"/>
    <s v="SUDESTE             "/>
    <s v="J5829800"/>
    <s v="EDICAO INTEGRADA IMPRESSAO CADASTRO LISTA OUTRO PRODUTO GRAFICO  "/>
    <x v="0"/>
    <x v="1"/>
    <x v="1"/>
    <x v="4"/>
    <n v="1.4444330190702552"/>
    <n v="29717"/>
    <n v="42924.216027710776"/>
  </r>
  <r>
    <x v="18"/>
    <s v="SUDESTE             "/>
    <s v="J5911100"/>
    <s v="ATIV PROD CINEMATOGRAFICA DE VIDEOS E DE PROGRAMAS DE TELEVISAO  "/>
    <x v="5"/>
    <x v="0"/>
    <x v="0"/>
    <x v="4"/>
    <n v="1.4444330190702552"/>
    <n v="140000"/>
    <n v="202220.62266983572"/>
  </r>
  <r>
    <x v="18"/>
    <s v="SUDESTE             "/>
    <s v="J5911100"/>
    <s v="ATIV PROD CINEMATOGRAFICA DE VIDEOS E DE PROGRAMAS DE TELEVISAO  "/>
    <x v="5"/>
    <x v="1"/>
    <x v="0"/>
    <x v="4"/>
    <n v="1.4444330190702552"/>
    <n v="640000"/>
    <n v="924437.13220496336"/>
  </r>
  <r>
    <x v="18"/>
    <s v="SUDESTE             "/>
    <s v="J5911101"/>
    <s v="ESTUDIOS CINEMATOGRAFICOS                                        "/>
    <x v="5"/>
    <x v="1"/>
    <x v="1"/>
    <x v="4"/>
    <n v="1.4444330190702552"/>
    <n v="10026"/>
    <n v="14481.885449198378"/>
  </r>
  <r>
    <x v="18"/>
    <s v="SUDESTE             "/>
    <s v="J5911102"/>
    <s v="PRODUCAO DE FILMES PARA PUBLICIDADE                              "/>
    <x v="5"/>
    <x v="1"/>
    <x v="1"/>
    <x v="4"/>
    <n v="1.4444330190702552"/>
    <n v="104796"/>
    <n v="151370.80266648647"/>
  </r>
  <r>
    <x v="18"/>
    <s v="SUDESTE             "/>
    <s v="J5911102"/>
    <s v="PRODUCAO DE FILMES PARA PUBLICIDADE                              "/>
    <x v="5"/>
    <x v="1"/>
    <x v="0"/>
    <x v="4"/>
    <n v="1.4444330190702552"/>
    <n v="375000"/>
    <n v="541662.38215134572"/>
  </r>
  <r>
    <x v="18"/>
    <s v="SUDESTE             "/>
    <s v="J5911102"/>
    <s v="PRODUCAO DE FILMES PARA PUBLICIDADE                              "/>
    <x v="5"/>
    <x v="1"/>
    <x v="1"/>
    <x v="4"/>
    <n v="1.4444330190702552"/>
    <n v="7894"/>
    <n v="11402.354252540596"/>
  </r>
  <r>
    <x v="18"/>
    <s v="SUDESTE             "/>
    <s v="J5911102"/>
    <s v="PRODUCAO DE FILMES PARA PUBLICIDADE                              "/>
    <x v="5"/>
    <x v="1"/>
    <x v="1"/>
    <x v="4"/>
    <n v="1.4444330190702552"/>
    <n v="6264"/>
    <n v="9047.9284314560791"/>
  </r>
  <r>
    <x v="18"/>
    <s v="SUDESTE             "/>
    <s v="J5911199"/>
    <s v="ATIV PD CINEMATOGRAFICA VIDEO PROG TELEVISAO NAO ESPECI ANTERIOR "/>
    <x v="5"/>
    <x v="1"/>
    <x v="1"/>
    <x v="4"/>
    <n v="1.4444330190702552"/>
    <n v="32306"/>
    <n v="46663.853114083664"/>
  </r>
  <r>
    <x v="18"/>
    <s v="SUDESTE             "/>
    <s v="J5911199"/>
    <s v="ATIV PD CINEMATOGRAFICA VIDEO PROG TELEVISAO NAO ESPECI ANTERIOR "/>
    <x v="5"/>
    <x v="1"/>
    <x v="1"/>
    <x v="4"/>
    <n v="1.4444330190702552"/>
    <n v="310052"/>
    <n v="447849.34642877075"/>
  </r>
  <r>
    <x v="18"/>
    <s v="SUDESTE             "/>
    <s v="J5911199"/>
    <s v="ATIV PD CINEMATOGRAFICA VIDEO PROG TELEVISAO NAO ESPECI ANTERIOR "/>
    <x v="5"/>
    <x v="0"/>
    <x v="0"/>
    <x v="4"/>
    <n v="1.4444330190702552"/>
    <n v="175000"/>
    <n v="252775.77833729467"/>
  </r>
  <r>
    <x v="18"/>
    <s v="SUDESTE             "/>
    <s v="J5911199"/>
    <s v="ATIV PD CINEMATOGRAFICA VIDEO PROG TELEVISAO NAO ESPECI ANTERIOR "/>
    <x v="5"/>
    <x v="1"/>
    <x v="0"/>
    <x v="4"/>
    <n v="1.4444330190702552"/>
    <n v="1769860"/>
    <n v="2556444.2231316818"/>
  </r>
  <r>
    <x v="18"/>
    <s v="SUDESTE             "/>
    <s v="J5911199"/>
    <s v="ATIV PD CINEMATOGRAFICA VIDEO PROG TELEVISAO NAO ESPECI ANTERIOR "/>
    <x v="5"/>
    <x v="1"/>
    <x v="0"/>
    <x v="4"/>
    <n v="1.4444330190702552"/>
    <n v="2215000"/>
    <n v="3199419.1372406152"/>
  </r>
  <r>
    <x v="18"/>
    <s v="SUDESTE             "/>
    <s v="J5911199"/>
    <s v="ATIV PD CINEMATOGRAFICA VIDEO PROG TELEVISAO NAO ESPECI ANTERIOR "/>
    <x v="5"/>
    <x v="1"/>
    <x v="1"/>
    <x v="4"/>
    <n v="1.4444330190702552"/>
    <n v="153794"/>
    <n v="222145.13173489083"/>
  </r>
  <r>
    <x v="18"/>
    <s v="SUDESTE             "/>
    <s v="J5911199"/>
    <s v="ATIV PD CINEMATOGRAFICA VIDEO PROG TELEVISAO NAO ESPECI ANTERIOR "/>
    <x v="5"/>
    <x v="1"/>
    <x v="1"/>
    <x v="4"/>
    <n v="1.4444330190702552"/>
    <n v="212095"/>
    <n v="306357.0211797058"/>
  </r>
  <r>
    <x v="18"/>
    <s v="SUDESTE             "/>
    <s v="J5911199"/>
    <s v="ATIV PD CINEMATOGRAFICA VIDEO PROG TELEVISAO NAO ESPECI ANTERIOR "/>
    <x v="5"/>
    <x v="1"/>
    <x v="0"/>
    <x v="4"/>
    <n v="1.4444330190702552"/>
    <n v="545000"/>
    <n v="787215.99539328914"/>
  </r>
  <r>
    <x v="18"/>
    <s v="SUDESTE             "/>
    <s v="J5911199"/>
    <s v="ATIV PD CINEMATOGRAFICA VIDEO PROG TELEVISAO NAO ESPECI ANTERIOR "/>
    <x v="5"/>
    <x v="1"/>
    <x v="0"/>
    <x v="4"/>
    <n v="1.4444330190702552"/>
    <n v="3000000"/>
    <n v="4333299.0572107658"/>
  </r>
  <r>
    <x v="18"/>
    <s v="SUDESTE             "/>
    <s v="J5913800"/>
    <s v="DISTRIBUICAO CINEMATOGRAFICA DE VIDEO E DE PROGRAMA DE TELEVISAO "/>
    <x v="5"/>
    <x v="1"/>
    <x v="1"/>
    <x v="4"/>
    <n v="1.4444330190702552"/>
    <n v="6280"/>
    <n v="9071.0393597612037"/>
  </r>
  <r>
    <x v="18"/>
    <s v="SUDESTE             "/>
    <s v="J5913800"/>
    <s v="DISTRIBUICAO CINEMATOGRAFICA DE VIDEO E DE PROGRAMA DE TELEVISAO "/>
    <x v="5"/>
    <x v="1"/>
    <x v="1"/>
    <x v="4"/>
    <n v="1.4444330190702552"/>
    <n v="41000"/>
    <n v="59221.753781880463"/>
  </r>
  <r>
    <x v="18"/>
    <s v="SUDESTE             "/>
    <s v="J5913800"/>
    <s v="DISTRIBUICAO CINEMATOGRAFICA DE VIDEO E DE PROGRAMA DE TELEVISAO "/>
    <x v="5"/>
    <x v="1"/>
    <x v="1"/>
    <x v="4"/>
    <n v="1.4444330190702552"/>
    <n v="30197"/>
    <n v="43617.543876864496"/>
  </r>
  <r>
    <x v="18"/>
    <s v="SUDESTE             "/>
    <s v="J5913800"/>
    <s v="DISTRIBUICAO CINEMATOGRAFICA DE VIDEO E DE PROGRAMA DE TELEVISAO "/>
    <x v="5"/>
    <x v="1"/>
    <x v="1"/>
    <x v="4"/>
    <n v="1.4444330190702552"/>
    <n v="6208"/>
    <n v="8967.0401823881439"/>
  </r>
  <r>
    <x v="18"/>
    <s v="SUDESTE             "/>
    <s v="J5914600"/>
    <s v="ATIVIDADES DE EXIBICAO CINEMATOGRAFICA                           "/>
    <x v="5"/>
    <x v="1"/>
    <x v="1"/>
    <x v="4"/>
    <n v="1.4444330190702552"/>
    <n v="9176"/>
    <n v="13254.117382988661"/>
  </r>
  <r>
    <x v="18"/>
    <s v="SUDESTE             "/>
    <s v="J5914600"/>
    <s v="ATIVIDADES DE EXIBICAO CINEMATOGRAFICA                           "/>
    <x v="5"/>
    <x v="1"/>
    <x v="1"/>
    <x v="4"/>
    <n v="1.4444330190702552"/>
    <n v="7995"/>
    <n v="11548.24198746669"/>
  </r>
  <r>
    <x v="18"/>
    <s v="SUDESTE             "/>
    <s v="J5914600"/>
    <s v="ATIVIDADES DE EXIBICAO CINEMATOGRAFICA                           "/>
    <x v="5"/>
    <x v="1"/>
    <x v="1"/>
    <x v="4"/>
    <n v="1.4444330190702552"/>
    <n v="31980"/>
    <n v="46192.967949866761"/>
  </r>
  <r>
    <x v="18"/>
    <s v="SUDESTE             "/>
    <s v="J5914600"/>
    <s v="ATIVIDADES DE EXIBICAO CINEMATOGRAFICA                           "/>
    <x v="5"/>
    <x v="1"/>
    <x v="1"/>
    <x v="4"/>
    <n v="1.4444330190702552"/>
    <n v="900000"/>
    <n v="1299989.7171632296"/>
  </r>
  <r>
    <x v="18"/>
    <s v="SUDESTE             "/>
    <s v="J5914600"/>
    <s v="ATIVIDADES DE EXIBICAO CINEMATOGRAFICA                           "/>
    <x v="5"/>
    <x v="0"/>
    <x v="0"/>
    <x v="4"/>
    <n v="1.4444330190702552"/>
    <n v="800000"/>
    <n v="1155546.4152562041"/>
  </r>
  <r>
    <x v="18"/>
    <s v="SUDESTE             "/>
    <s v="J5914600"/>
    <s v="ATIVIDADES DE EXIBICAO CINEMATOGRAFICA                           "/>
    <x v="5"/>
    <x v="1"/>
    <x v="0"/>
    <x v="4"/>
    <n v="1.4444330190702552"/>
    <n v="3380490"/>
    <n v="4882891.3766368069"/>
  </r>
  <r>
    <x v="18"/>
    <s v="SUDESTE             "/>
    <s v="J5914600"/>
    <s v="ATIVIDADES DE EXIBICAO CINEMATOGRAFICA                           "/>
    <x v="5"/>
    <x v="1"/>
    <x v="0"/>
    <x v="4"/>
    <n v="1.4444330190702552"/>
    <n v="1979000"/>
    <n v="2858532.9447400351"/>
  </r>
  <r>
    <x v="18"/>
    <s v="SUDESTE             "/>
    <s v="J5914600"/>
    <s v="ATIVIDADES DE EXIBICAO CINEMATOGRAFICA                           "/>
    <x v="5"/>
    <x v="1"/>
    <x v="1"/>
    <x v="4"/>
    <n v="1.4444330190702552"/>
    <n v="36139"/>
    <n v="52200.364876179956"/>
  </r>
  <r>
    <x v="18"/>
    <s v="SUDESTE             "/>
    <s v="J5914600"/>
    <s v="ATIVIDADES DE EXIBICAO CINEMATOGRAFICA                           "/>
    <x v="5"/>
    <x v="1"/>
    <x v="0"/>
    <x v="4"/>
    <n v="1.4444330190702552"/>
    <n v="1246030"/>
    <n v="1799806.8747521101"/>
  </r>
  <r>
    <x v="18"/>
    <s v="SUDESTE             "/>
    <s v="J5914600"/>
    <s v="ATIVIDADES DE EXIBICAO CINEMATOGRAFICA                           "/>
    <x v="5"/>
    <x v="1"/>
    <x v="1"/>
    <x v="4"/>
    <n v="1.4444330190702552"/>
    <n v="32553"/>
    <n v="47020.628069794016"/>
  </r>
  <r>
    <x v="18"/>
    <s v="SUDESTE             "/>
    <s v="J5920100"/>
    <s v="ATIVIDADES DE GRAVACAO DE SOM E DE EDICAO DE MUSICA              "/>
    <x v="3"/>
    <x v="1"/>
    <x v="1"/>
    <x v="4"/>
    <n v="1.4444330190702552"/>
    <n v="50000"/>
    <n v="72221.650953512755"/>
  </r>
  <r>
    <x v="18"/>
    <s v="SUDESTE             "/>
    <s v="J5920100"/>
    <s v="ATIVIDADES DE GRAVACAO DE SOM E DE EDICAO DE MUSICA              "/>
    <x v="3"/>
    <x v="1"/>
    <x v="1"/>
    <x v="4"/>
    <n v="1.4444330190702552"/>
    <n v="19123"/>
    <n v="27621.892623680491"/>
  </r>
  <r>
    <x v="18"/>
    <s v="SUDESTE             "/>
    <s v="J5920100"/>
    <s v="ATIVIDADES DE GRAVACAO DE SOM E DE EDICAO DE MUSICA              "/>
    <x v="3"/>
    <x v="1"/>
    <x v="1"/>
    <x v="4"/>
    <n v="1.4444330190702552"/>
    <n v="24830"/>
    <n v="35865.271863514434"/>
  </r>
  <r>
    <x v="18"/>
    <s v="SUDESTE             "/>
    <s v="J6010100"/>
    <s v="ATIVIDADES DE RADIO                                              "/>
    <x v="5"/>
    <x v="1"/>
    <x v="1"/>
    <x v="4"/>
    <n v="1.4444330190702552"/>
    <n v="434245"/>
    <n v="627237.81636616297"/>
  </r>
  <r>
    <x v="18"/>
    <s v="SUDESTE             "/>
    <s v="J6010100"/>
    <s v="ATIVIDADES DE RADIO                                              "/>
    <x v="5"/>
    <x v="1"/>
    <x v="1"/>
    <x v="4"/>
    <n v="1.4444330190702552"/>
    <n v="89540"/>
    <n v="129334.53252755065"/>
  </r>
  <r>
    <x v="18"/>
    <s v="SUDESTE             "/>
    <s v="J6010100"/>
    <s v="ATIVIDADES DE RADIO                                              "/>
    <x v="5"/>
    <x v="1"/>
    <x v="1"/>
    <x v="4"/>
    <n v="1.4444330190702552"/>
    <n v="32121"/>
    <n v="46396.633005555668"/>
  </r>
  <r>
    <x v="18"/>
    <s v="SUDESTE             "/>
    <s v="J6021700"/>
    <s v="ATIVIDADES DE TELEVISAO ABERTA                                   "/>
    <x v="5"/>
    <x v="1"/>
    <x v="1"/>
    <x v="4"/>
    <n v="1.4444330190702552"/>
    <n v="107144"/>
    <n v="154762.33139526343"/>
  </r>
  <r>
    <x v="18"/>
    <s v="SUDESTE             "/>
    <s v="J6021700"/>
    <s v="ATIVIDADES DE TELEVISAO ABERTA                                   "/>
    <x v="5"/>
    <x v="1"/>
    <x v="1"/>
    <x v="4"/>
    <n v="1.4444330190702552"/>
    <n v="209187"/>
    <n v="302156.60996024951"/>
  </r>
  <r>
    <x v="18"/>
    <s v="SUDESTE             "/>
    <s v="J6021700"/>
    <s v="ATIVIDADES DE TELEVISAO ABERTA                                   "/>
    <x v="5"/>
    <x v="1"/>
    <x v="0"/>
    <x v="4"/>
    <n v="1.4444330190702552"/>
    <n v="1419247"/>
    <n v="2050007.2290164025"/>
  </r>
  <r>
    <x v="18"/>
    <s v="SUDESTE             "/>
    <s v="P8592901"/>
    <s v="ENSINO DE DANCA                                                  "/>
    <x v="6"/>
    <x v="1"/>
    <x v="1"/>
    <x v="4"/>
    <n v="1.4444330190702552"/>
    <n v="9033"/>
    <n v="13047.563461261616"/>
  </r>
  <r>
    <x v="18"/>
    <s v="SUDESTE             "/>
    <s v="P8592901"/>
    <s v="ENSINO DE DANCA                                                  "/>
    <x v="6"/>
    <x v="1"/>
    <x v="1"/>
    <x v="4"/>
    <n v="1.4444330190702552"/>
    <n v="9741"/>
    <n v="14070.222038763357"/>
  </r>
  <r>
    <x v="18"/>
    <s v="SUDESTE             "/>
    <s v="P8592903"/>
    <s v="ENSINO DE MUSICA                                                 "/>
    <x v="6"/>
    <x v="0"/>
    <x v="0"/>
    <x v="4"/>
    <n v="1.4444330190702552"/>
    <n v="297200"/>
    <n v="429285.49326767988"/>
  </r>
  <r>
    <x v="18"/>
    <s v="SUDESTE             "/>
    <s v="P8592903"/>
    <s v="ENSINO DE MUSICA                                                 "/>
    <x v="6"/>
    <x v="1"/>
    <x v="1"/>
    <x v="4"/>
    <n v="1.4444330190702552"/>
    <n v="3004"/>
    <n v="4339.0767892870463"/>
  </r>
  <r>
    <x v="18"/>
    <s v="SUDESTE             "/>
    <s v="P8592999"/>
    <s v="ENSINO DE ARTE E CULTURA NAO ESPECIFICADO ANTERIORMENTE          "/>
    <x v="6"/>
    <x v="1"/>
    <x v="1"/>
    <x v="4"/>
    <n v="1.4444330190702552"/>
    <n v="15726"/>
    <n v="22715.153657898834"/>
  </r>
  <r>
    <x v="18"/>
    <s v="SUDESTE             "/>
    <s v="P8592999"/>
    <s v="ENSINO DE ARTE E CULTURA NAO ESPECIFICADO ANTERIORMENTE          "/>
    <x v="6"/>
    <x v="1"/>
    <x v="1"/>
    <x v="4"/>
    <n v="1.4444330190702552"/>
    <n v="59353"/>
    <n v="85731.432980876853"/>
  </r>
  <r>
    <x v="18"/>
    <s v="SUDESTE             "/>
    <s v="R9001900"/>
    <s v="ARTES CENICAS, ESPETACULOS E ATIVIDADES COMPLEMENTARES           "/>
    <x v="4"/>
    <x v="0"/>
    <x v="0"/>
    <x v="4"/>
    <n v="1.4444330190702552"/>
    <n v="102000"/>
    <n v="147332.16794516603"/>
  </r>
  <r>
    <x v="18"/>
    <s v="SUDESTE             "/>
    <s v="R9001901"/>
    <s v="PRODUCAO TEATRAL                                                 "/>
    <x v="4"/>
    <x v="1"/>
    <x v="1"/>
    <x v="4"/>
    <n v="1.4444330190702552"/>
    <n v="95000"/>
    <n v="137221.13681167425"/>
  </r>
  <r>
    <x v="18"/>
    <s v="SUDESTE             "/>
    <s v="R9001902"/>
    <s v="PRODUCAO MUSICAL                                                 "/>
    <x v="4"/>
    <x v="1"/>
    <x v="1"/>
    <x v="4"/>
    <n v="1.4444330190702552"/>
    <n v="17437"/>
    <n v="25186.578553528041"/>
  </r>
  <r>
    <x v="18"/>
    <s v="SUDESTE             "/>
    <s v="R9001902"/>
    <s v="PRODUCAO MUSICAL                                                 "/>
    <x v="4"/>
    <x v="0"/>
    <x v="0"/>
    <x v="4"/>
    <n v="1.4444330190702552"/>
    <n v="1100000"/>
    <n v="1588876.3209772808"/>
  </r>
  <r>
    <x v="18"/>
    <s v="SUDESTE             "/>
    <s v="R9001902"/>
    <s v="PRODUCAO MUSICAL                                                 "/>
    <x v="4"/>
    <x v="0"/>
    <x v="0"/>
    <x v="4"/>
    <n v="1.4444330190702552"/>
    <n v="8000000"/>
    <n v="11555464.152562043"/>
  </r>
  <r>
    <x v="18"/>
    <s v="SUDESTE             "/>
    <s v="R9001902"/>
    <s v="PRODUCAO MUSICAL                                                 "/>
    <x v="4"/>
    <x v="0"/>
    <x v="0"/>
    <x v="4"/>
    <n v="1.4444330190702552"/>
    <n v="1800000"/>
    <n v="2599979.4343264592"/>
  </r>
  <r>
    <x v="18"/>
    <s v="SUDESTE             "/>
    <s v="R9001902"/>
    <s v="PRODUCAO MUSICAL                                                 "/>
    <x v="4"/>
    <x v="1"/>
    <x v="1"/>
    <x v="4"/>
    <n v="1.4444330190702552"/>
    <n v="17240"/>
    <n v="24902.025248771199"/>
  </r>
  <r>
    <x v="18"/>
    <s v="SUDESTE             "/>
    <s v="R9001902"/>
    <s v="PRODUCAO MUSICAL                                                 "/>
    <x v="4"/>
    <x v="1"/>
    <x v="1"/>
    <x v="4"/>
    <n v="1.4444330190702552"/>
    <n v="31562"/>
    <n v="45589.194947895397"/>
  </r>
  <r>
    <x v="18"/>
    <s v="SUDESTE             "/>
    <s v="R9001903"/>
    <s v="PRODUCAO DE ESPETACULOS DE DANCA                                 "/>
    <x v="4"/>
    <x v="0"/>
    <x v="0"/>
    <x v="4"/>
    <n v="1.4444330190702552"/>
    <n v="608172"/>
    <n v="878463.71807399532"/>
  </r>
  <r>
    <x v="18"/>
    <s v="SUDESTE             "/>
    <s v="R9001906"/>
    <s v="ATIVIDADES DE SONORIZACAO E DE ILUMINACAO                        "/>
    <x v="4"/>
    <x v="1"/>
    <x v="1"/>
    <x v="4"/>
    <n v="1.4444330190702552"/>
    <n v="6754"/>
    <n v="9755.7006108005044"/>
  </r>
  <r>
    <x v="18"/>
    <s v="SUDESTE             "/>
    <s v="R9001906"/>
    <s v="ATIVIDADES DE SONORIZACAO E DE ILUMINACAO                        "/>
    <x v="4"/>
    <x v="1"/>
    <x v="1"/>
    <x v="4"/>
    <n v="1.4444330190702552"/>
    <n v="394585"/>
    <n v="569951.60282983666"/>
  </r>
  <r>
    <x v="18"/>
    <s v="SUDESTE             "/>
    <s v="R9001906"/>
    <s v="ATIVIDADES DE SONORIZACAO E DE ILUMINACAO                        "/>
    <x v="4"/>
    <x v="1"/>
    <x v="1"/>
    <x v="4"/>
    <n v="1.4444330190702552"/>
    <n v="42661"/>
    <n v="61620.957026556156"/>
  </r>
  <r>
    <x v="18"/>
    <s v="SUDESTE             "/>
    <s v="R9001906"/>
    <s v="ATIVIDADES DE SONORIZACAO E DE ILUMINACAO                        "/>
    <x v="4"/>
    <x v="1"/>
    <x v="1"/>
    <x v="4"/>
    <n v="1.4444330190702552"/>
    <n v="292559"/>
    <n v="422581.87962617481"/>
  </r>
  <r>
    <x v="18"/>
    <s v="SUDESTE             "/>
    <s v="R9001999"/>
    <s v="ARTE CENICA ESPETAC ATIVI COMPLEMENTARES NAO ESPECI ANTERIOR     "/>
    <x v="4"/>
    <x v="1"/>
    <x v="1"/>
    <x v="4"/>
    <n v="1.4444330190702552"/>
    <n v="18332"/>
    <n v="26479.34610559592"/>
  </r>
  <r>
    <x v="18"/>
    <s v="SUDESTE             "/>
    <s v="R9001999"/>
    <s v="ARTE CENICA ESPETAC ATIVI COMPLEMENTARES NAO ESPECI ANTERIOR     "/>
    <x v="4"/>
    <x v="1"/>
    <x v="1"/>
    <x v="4"/>
    <n v="1.4444330190702552"/>
    <n v="50000"/>
    <n v="72221.650953512755"/>
  </r>
  <r>
    <x v="18"/>
    <s v="SUDESTE             "/>
    <s v="R9001999"/>
    <s v="ARTE CENICA ESPETAC ATIVI COMPLEMENTARES NAO ESPECI ANTERIOR     "/>
    <x v="4"/>
    <x v="0"/>
    <x v="0"/>
    <x v="4"/>
    <n v="1.4444330190702552"/>
    <n v="259707"/>
    <n v="375129.36608367879"/>
  </r>
  <r>
    <x v="18"/>
    <s v="SUDESTE             "/>
    <s v="R9001999"/>
    <s v="ARTE CENICA ESPETAC ATIVI COMPLEMENTARES NAO ESPECI ANTERIOR     "/>
    <x v="4"/>
    <x v="0"/>
    <x v="0"/>
    <x v="4"/>
    <n v="1.4444330190702552"/>
    <n v="1200000"/>
    <n v="1733319.6228843064"/>
  </r>
  <r>
    <x v="18"/>
    <s v="SUDESTE             "/>
    <s v="R9001999"/>
    <s v="ARTE CENICA ESPETAC ATIVI COMPLEMENTARES NAO ESPECI ANTERIOR     "/>
    <x v="4"/>
    <x v="1"/>
    <x v="1"/>
    <x v="4"/>
    <n v="1.4444330190702552"/>
    <n v="224089"/>
    <n v="323681.55081043445"/>
  </r>
  <r>
    <x v="18"/>
    <s v="SUDESTE             "/>
    <s v="R9001999"/>
    <s v="ARTE CENICA ESPETAC ATIVI COMPLEMENTARES NAO ESPECI ANTERIOR     "/>
    <x v="4"/>
    <x v="1"/>
    <x v="1"/>
    <x v="4"/>
    <n v="1.4444330190702552"/>
    <n v="285668"/>
    <n v="412628.2916917617"/>
  </r>
  <r>
    <x v="18"/>
    <s v="SUDESTE             "/>
    <s v="R9002700"/>
    <s v="CRIACAO ARTISTICA                                                "/>
    <x v="6"/>
    <x v="0"/>
    <x v="0"/>
    <x v="4"/>
    <n v="1.4444330190702552"/>
    <n v="700000"/>
    <n v="1011103.1133491787"/>
  </r>
  <r>
    <x v="18"/>
    <s v="SUDESTE             "/>
    <s v="R9002701"/>
    <s v="ATIVI ARTISTA PLASTICO, JORNALISTAS INDEPENDENTES E ESCRITORES   "/>
    <x v="6"/>
    <x v="0"/>
    <x v="0"/>
    <x v="4"/>
    <n v="1.4444330190702552"/>
    <n v="340000"/>
    <n v="491107.22648388677"/>
  </r>
  <r>
    <x v="18"/>
    <s v="SUDESTE             "/>
    <s v="R9002702"/>
    <s v="RESTAURACAO DE OBRAS DE ARTE                                     "/>
    <x v="6"/>
    <x v="0"/>
    <x v="0"/>
    <x v="4"/>
    <n v="1.4444330190702552"/>
    <n v="409000"/>
    <n v="590773.10479973443"/>
  </r>
  <r>
    <x v="18"/>
    <s v="SUDESTE             "/>
    <s v="R9002702"/>
    <s v="RESTAURACAO DE OBRAS DE ARTE                                     "/>
    <x v="6"/>
    <x v="0"/>
    <x v="0"/>
    <x v="4"/>
    <n v="1.4444330190702552"/>
    <n v="902500"/>
    <n v="1303600.7997109054"/>
  </r>
  <r>
    <x v="18"/>
    <s v="SUDESTE             "/>
    <s v="R9101500"/>
    <s v="ATIVIDADES DE BIBLIOTECAS E ARQUIVOS                             "/>
    <x v="1"/>
    <x v="0"/>
    <x v="0"/>
    <x v="4"/>
    <n v="1.4444330190702552"/>
    <n v="2700000"/>
    <n v="3899969.151489689"/>
  </r>
  <r>
    <x v="18"/>
    <s v="SUDESTE             "/>
    <s v="R9101500"/>
    <s v="ATIVIDADES DE BIBLIOTECAS E ARQUIVOS                             "/>
    <x v="1"/>
    <x v="0"/>
    <x v="0"/>
    <x v="4"/>
    <n v="1.4444330190702552"/>
    <n v="134744"/>
    <n v="194628.68272160247"/>
  </r>
  <r>
    <x v="18"/>
    <s v="SUDESTE             "/>
    <s v="R9101500"/>
    <s v="ATIVIDADES DE BIBLIOTECAS E ARQUIVOS                             "/>
    <x v="1"/>
    <x v="0"/>
    <x v="0"/>
    <x v="4"/>
    <n v="1.4444330190702552"/>
    <n v="80950"/>
    <n v="116926.85289373716"/>
  </r>
  <r>
    <x v="18"/>
    <s v="SUDESTE             "/>
    <s v="R9102300"/>
    <s v="ATV MUSEUS EXPLOR REST ART CONSERV LUGAR PRED HIST ATRCAO SIMIL  "/>
    <x v="1"/>
    <x v="0"/>
    <x v="0"/>
    <x v="4"/>
    <n v="1.4444330190702552"/>
    <n v="106050"/>
    <n v="153182.12167240056"/>
  </r>
  <r>
    <x v="18"/>
    <s v="SUDESTE             "/>
    <s v="R9102301"/>
    <s v="ATIVI MUSEUS E EXPLORACAO LUGAR PRED HISTORICO ATRACAO SIMILAR   "/>
    <x v="1"/>
    <x v="0"/>
    <x v="0"/>
    <x v="4"/>
    <n v="1.4444330190702552"/>
    <n v="4713940"/>
    <n v="6808970.5859160386"/>
  </r>
  <r>
    <x v="18"/>
    <s v="SUDESTE             "/>
    <s v="R9102302"/>
    <s v="RESTAURACAO E CONSERVACAO DE LUGARES E PREDIOS HISTORICOS        "/>
    <x v="1"/>
    <x v="0"/>
    <x v="0"/>
    <x v="4"/>
    <n v="1.4444330190702552"/>
    <n v="164345"/>
    <n v="237385.34451910108"/>
  </r>
  <r>
    <x v="18"/>
    <s v="SUDESTE             "/>
    <s v="R9102302"/>
    <s v="RESTAURACAO E CONSERVACAO DE LUGARES E PREDIOS HISTORICOS        "/>
    <x v="1"/>
    <x v="0"/>
    <x v="0"/>
    <x v="4"/>
    <n v="1.4444330190702552"/>
    <n v="1063275"/>
    <n v="1535829.5183519255"/>
  </r>
  <r>
    <x v="18"/>
    <s v="SUDESTE             "/>
    <s v="R9102302"/>
    <s v="RESTAURACAO E CONSERVACAO DE LUGARES E PREDIOS HISTORICOS        "/>
    <x v="1"/>
    <x v="0"/>
    <x v="0"/>
    <x v="4"/>
    <n v="1.4444330190702552"/>
    <n v="387042"/>
    <n v="559056.24456698971"/>
  </r>
  <r>
    <x v="18"/>
    <s v="SUDESTE             "/>
    <s v="R9102302"/>
    <s v="RESTAURACAO E CONSERVACAO DE LUGARES E PREDIOS HISTORICOS        "/>
    <x v="1"/>
    <x v="0"/>
    <x v="0"/>
    <x v="4"/>
    <n v="1.4444330190702552"/>
    <n v="3825000"/>
    <n v="5524956.2979437262"/>
  </r>
  <r>
    <x v="18"/>
    <s v="SUDESTE             "/>
    <s v="R9102302"/>
    <s v="RESTAURACAO E CONSERVACAO DE LUGARES E PREDIOS HISTORICOS        "/>
    <x v="1"/>
    <x v="0"/>
    <x v="0"/>
    <x v="4"/>
    <n v="1.4444330190702552"/>
    <n v="8460039"/>
    <n v="12219959.674222102"/>
  </r>
  <r>
    <x v="18"/>
    <s v="SUDESTE             "/>
    <s v="S9493600"/>
    <s v="ATIVIDADES DE ORGANIZACOES ASSOCIATIVAS LIGADAS A CULTURA E ARTE "/>
    <x v="4"/>
    <x v="1"/>
    <x v="0"/>
    <x v="4"/>
    <n v="1.4444330190702552"/>
    <n v="674882"/>
    <n v="974821.84477617196"/>
  </r>
  <r>
    <x v="18"/>
    <s v="SUDESTE             "/>
    <s v="S9493600"/>
    <s v="ATIVIDADES DE ORGANIZACOES ASSOCIATIVAS LIGADAS A CULTURA E ARTE "/>
    <x v="4"/>
    <x v="0"/>
    <x v="0"/>
    <x v="4"/>
    <n v="1.4444330190702552"/>
    <n v="300000"/>
    <n v="433329.90572107659"/>
  </r>
  <r>
    <x v="19"/>
    <s v="NORDESTE            "/>
    <s v="C1811301"/>
    <s v="IMPRESSAO DE JORNAIS                                             "/>
    <x v="0"/>
    <x v="1"/>
    <x v="1"/>
    <x v="4"/>
    <n v="1.4444330190702552"/>
    <n v="893"/>
    <n v="1289.878686029738"/>
  </r>
  <r>
    <x v="19"/>
    <s v="NORDESTE            "/>
    <s v="C1811302"/>
    <s v="IMPRESSAO DE LIVROS, REVISTAS E OUTRAS PUBLICACOES PERIODICAS    "/>
    <x v="0"/>
    <x v="1"/>
    <x v="1"/>
    <x v="4"/>
    <n v="1.4444330190702552"/>
    <n v="1505"/>
    <n v="2173.8716937007343"/>
  </r>
  <r>
    <x v="19"/>
    <s v="NORDESTE            "/>
    <s v="C1811302"/>
    <s v="IMPRESSAO DE LIVROS, REVISTAS E OUTRAS PUBLICACOES PERIODICAS    "/>
    <x v="0"/>
    <x v="1"/>
    <x v="1"/>
    <x v="4"/>
    <n v="1.4444330190702552"/>
    <n v="77923"/>
    <n v="112554.5541450115"/>
  </r>
  <r>
    <x v="19"/>
    <s v="NORDESTE            "/>
    <s v="G4647802"/>
    <s v="COMERCIO ATACADISTA DE LIVROS, JORNAIS E OUTRAS PUBLICACOES      "/>
    <x v="2"/>
    <x v="1"/>
    <x v="1"/>
    <x v="4"/>
    <n v="1.4444330190702552"/>
    <n v="78447"/>
    <n v="113311.43704700431"/>
  </r>
  <r>
    <x v="19"/>
    <s v="NORDESTE            "/>
    <s v="G4647802"/>
    <s v="COMERCIO ATACADISTA DE LIVROS, JORNAIS E OUTRAS PUBLICACOES      "/>
    <x v="2"/>
    <x v="1"/>
    <x v="1"/>
    <x v="4"/>
    <n v="1.4444330190702552"/>
    <n v="11858"/>
    <n v="17128.086740135088"/>
  </r>
  <r>
    <x v="19"/>
    <s v="NORDESTE            "/>
    <s v="G4761001"/>
    <s v="COMERCIO VAREJISTA DE LIVROS                                     "/>
    <x v="2"/>
    <x v="1"/>
    <x v="1"/>
    <x v="4"/>
    <n v="1.4444330190702552"/>
    <n v="76189"/>
    <n v="110049.90728994367"/>
  </r>
  <r>
    <x v="19"/>
    <s v="NORDESTE            "/>
    <s v="G4761001"/>
    <s v="COMERCIO VAREJISTA DE LIVROS                                     "/>
    <x v="2"/>
    <x v="1"/>
    <x v="1"/>
    <x v="4"/>
    <n v="1.4444330190702552"/>
    <n v="71254"/>
    <n v="102921.63034083197"/>
  </r>
  <r>
    <x v="19"/>
    <s v="NORDESTE            "/>
    <s v="G4761001"/>
    <s v="COMERCIO VAREJISTA DE LIVROS                                     "/>
    <x v="2"/>
    <x v="1"/>
    <x v="1"/>
    <x v="4"/>
    <n v="1.4444330190702552"/>
    <n v="80539"/>
    <n v="116333.19092289929"/>
  </r>
  <r>
    <x v="19"/>
    <s v="NORDESTE            "/>
    <s v="G4762800"/>
    <s v="COMERCIO VAREJISTA DE DISCOS, CDS, DVDS E FITAS                  "/>
    <x v="3"/>
    <x v="1"/>
    <x v="1"/>
    <x v="4"/>
    <n v="1.4444330190702552"/>
    <n v="29938"/>
    <n v="43243.435724925301"/>
  </r>
  <r>
    <x v="19"/>
    <s v="NORDESTE            "/>
    <s v="J5829800"/>
    <s v="EDICAO INTEGRADA IMPRESSAO CADASTRO LISTA OUTRO PRODUTO GRAFICO  "/>
    <x v="0"/>
    <x v="1"/>
    <x v="1"/>
    <x v="4"/>
    <n v="1.4444330190702552"/>
    <n v="160000"/>
    <n v="231109.28305124084"/>
  </r>
  <r>
    <x v="19"/>
    <s v="NORDESTE            "/>
    <s v="J5829800"/>
    <s v="EDICAO INTEGRADA IMPRESSAO CADASTRO LISTA OUTRO PRODUTO GRAFICO  "/>
    <x v="0"/>
    <x v="1"/>
    <x v="1"/>
    <x v="4"/>
    <n v="1.4444330190702552"/>
    <n v="18580"/>
    <n v="26837.565494325343"/>
  </r>
  <r>
    <x v="19"/>
    <s v="NORDESTE            "/>
    <s v="J5911102"/>
    <s v="PRODUCAO DE FILMES PARA PUBLICIDADE                              "/>
    <x v="5"/>
    <x v="1"/>
    <x v="1"/>
    <x v="4"/>
    <n v="1.4444330190702552"/>
    <n v="7093"/>
    <n v="10245.363404265321"/>
  </r>
  <r>
    <x v="19"/>
    <s v="NORDESTE            "/>
    <s v="J6010100"/>
    <s v="ATIVIDADES DE RADIO                                              "/>
    <x v="5"/>
    <x v="1"/>
    <x v="1"/>
    <x v="4"/>
    <n v="1.4444330190702552"/>
    <n v="166928"/>
    <n v="241116.31500735958"/>
  </r>
  <r>
    <x v="19"/>
    <s v="NORDESTE            "/>
    <s v="J6010100"/>
    <s v="ATIVIDADES DE RADIO                                              "/>
    <x v="5"/>
    <x v="1"/>
    <x v="1"/>
    <x v="4"/>
    <n v="1.4444330190702552"/>
    <n v="23067"/>
    <n v="33318.736450893579"/>
  </r>
  <r>
    <x v="19"/>
    <s v="NORDESTE            "/>
    <s v="J6010100"/>
    <s v="ATIVIDADES DE RADIO                                              "/>
    <x v="5"/>
    <x v="1"/>
    <x v="1"/>
    <x v="4"/>
    <n v="1.4444330190702552"/>
    <n v="10531"/>
    <n v="15211.324123828857"/>
  </r>
  <r>
    <x v="19"/>
    <s v="NORDESTE            "/>
    <s v="J6021700"/>
    <s v="ATIVIDADES DE TELEVISAO ABERTA                                   "/>
    <x v="5"/>
    <x v="1"/>
    <x v="1"/>
    <x v="4"/>
    <n v="1.4444330190702552"/>
    <n v="21454"/>
    <n v="30988.865991133254"/>
  </r>
  <r>
    <x v="19"/>
    <s v="NORDESTE            "/>
    <s v="J6022502"/>
    <s v="ATIV RELACIONADA A TELEVISAO POR ASSINATURA EXCETO PROGRAMADORAS "/>
    <x v="5"/>
    <x v="1"/>
    <x v="1"/>
    <x v="4"/>
    <n v="1.4444330190702552"/>
    <n v="6483"/>
    <n v="9364.259262632464"/>
  </r>
  <r>
    <x v="19"/>
    <s v="NORDESTE            "/>
    <s v="R9001902"/>
    <s v="PRODUCAO MUSICAL                                                 "/>
    <x v="4"/>
    <x v="1"/>
    <x v="1"/>
    <x v="4"/>
    <n v="1.4444330190702552"/>
    <n v="65748"/>
    <n v="94968.582137831138"/>
  </r>
  <r>
    <x v="19"/>
    <s v="NORDESTE            "/>
    <s v="R9001902"/>
    <s v="PRODUCAO MUSICAL                                                 "/>
    <x v="4"/>
    <x v="1"/>
    <x v="1"/>
    <x v="4"/>
    <n v="1.4444330190702552"/>
    <n v="91766"/>
    <n v="132549.84042800104"/>
  </r>
  <r>
    <x v="19"/>
    <s v="NORDESTE            "/>
    <s v="R9001903"/>
    <s v="PRODUCAO DE ESPETACULOS DE DANCA                                 "/>
    <x v="4"/>
    <x v="1"/>
    <x v="1"/>
    <x v="4"/>
    <n v="1.4444330190702552"/>
    <n v="47474"/>
    <n v="68573.013147341291"/>
  </r>
  <r>
    <x v="19"/>
    <s v="NORDESTE            "/>
    <s v="R9001906"/>
    <s v="ATIVIDADES DE SONORIZACAO E DE ILUMINACAO                        "/>
    <x v="4"/>
    <x v="1"/>
    <x v="1"/>
    <x v="4"/>
    <n v="1.4444330190702552"/>
    <n v="63291"/>
    <n v="91419.610209975523"/>
  </r>
  <r>
    <x v="19"/>
    <s v="NORDESTE            "/>
    <s v="R9001999"/>
    <s v="ARTE CENICA ESPETAC ATIVI COMPLEMENTARES NAO ESPECI ANTERIOR     "/>
    <x v="4"/>
    <x v="1"/>
    <x v="1"/>
    <x v="4"/>
    <n v="1.4444330190702552"/>
    <n v="38687"/>
    <n v="55880.780208770964"/>
  </r>
  <r>
    <x v="19"/>
    <s v="NORDESTE            "/>
    <s v="R9001999"/>
    <s v="ARTE CENICA ESPETAC ATIVI COMPLEMENTARES NAO ESPECI ANTERIOR     "/>
    <x v="4"/>
    <x v="1"/>
    <x v="1"/>
    <x v="4"/>
    <n v="1.4444330190702552"/>
    <n v="19543"/>
    <n v="28228.554491689996"/>
  </r>
  <r>
    <x v="19"/>
    <s v="NORDESTE            "/>
    <s v="R9001999"/>
    <s v="ARTE CENICA ESPETAC ATIVI COMPLEMENTARES NAO ESPECI ANTERIOR     "/>
    <x v="4"/>
    <x v="1"/>
    <x v="1"/>
    <x v="4"/>
    <n v="1.4444330190702552"/>
    <n v="23101"/>
    <n v="33367.847173541966"/>
  </r>
  <r>
    <x v="19"/>
    <s v="NORDESTE            "/>
    <s v="R9001999"/>
    <s v="ARTE CENICA ESPETAC ATIVI COMPLEMENTARES NAO ESPECI ANTERIOR     "/>
    <x v="4"/>
    <x v="1"/>
    <x v="1"/>
    <x v="4"/>
    <n v="1.4444330190702552"/>
    <n v="48245"/>
    <n v="69686.671005044467"/>
  </r>
  <r>
    <x v="20"/>
    <s v="NORTE               "/>
    <s v="C1811301"/>
    <s v="IMPRESSAO DE JORNAIS                                             "/>
    <x v="0"/>
    <x v="1"/>
    <x v="1"/>
    <x v="4"/>
    <n v="1.4444330190702552"/>
    <n v="20674"/>
    <n v="29862.208236258455"/>
  </r>
  <r>
    <x v="20"/>
    <s v="NORTE               "/>
    <s v="C1811301"/>
    <s v="IMPRESSAO DE JORNAIS                                             "/>
    <x v="0"/>
    <x v="1"/>
    <x v="1"/>
    <x v="4"/>
    <n v="1.4444330190702552"/>
    <n v="144140"/>
    <n v="208200.57536878658"/>
  </r>
  <r>
    <x v="20"/>
    <s v="NORTE               "/>
    <s v="C1811302"/>
    <s v="IMPRESSAO DE LIVROS, REVISTAS E OUTRAS PUBLICACOES PERIODICAS    "/>
    <x v="0"/>
    <x v="1"/>
    <x v="1"/>
    <x v="4"/>
    <n v="1.4444330190702552"/>
    <n v="14685"/>
    <n v="21211.498885046698"/>
  </r>
  <r>
    <x v="20"/>
    <s v="NORTE               "/>
    <s v="C1811302"/>
    <s v="IMPRESSAO DE LIVROS, REVISTAS E OUTRAS PUBLICACOES PERIODICAS    "/>
    <x v="0"/>
    <x v="1"/>
    <x v="1"/>
    <x v="4"/>
    <n v="1.4444330190702552"/>
    <n v="45349"/>
    <n v="65503.592981817004"/>
  </r>
  <r>
    <x v="20"/>
    <s v="NORTE               "/>
    <s v="G4647802"/>
    <s v="COMERCIO ATACADISTA DE LIVROS, JORNAIS E OUTRAS PUBLICACOES      "/>
    <x v="2"/>
    <x v="1"/>
    <x v="1"/>
    <x v="4"/>
    <n v="1.4444330190702552"/>
    <n v="41135"/>
    <n v="59416.752239454952"/>
  </r>
  <r>
    <x v="20"/>
    <s v="NORTE               "/>
    <s v="G4756300"/>
    <s v="COM VAREJISTA ESPECIALIZADO DE INSTRUMENTOS MUSICAIS E ACESSORIO "/>
    <x v="3"/>
    <x v="1"/>
    <x v="1"/>
    <x v="4"/>
    <n v="1.4444330190702552"/>
    <n v="45503"/>
    <n v="65726.035666753829"/>
  </r>
  <r>
    <x v="20"/>
    <s v="NORTE               "/>
    <s v="G4756300"/>
    <s v="COM VAREJISTA ESPECIALIZADO DE INSTRUMENTOS MUSICAIS E ACESSORIO "/>
    <x v="3"/>
    <x v="1"/>
    <x v="1"/>
    <x v="4"/>
    <n v="1.4444330190702552"/>
    <n v="51459"/>
    <n v="74329.078728336259"/>
  </r>
  <r>
    <x v="20"/>
    <s v="NORTE               "/>
    <s v="G4756300"/>
    <s v="COM VAREJISTA ESPECIALIZADO DE INSTRUMENTOS MUSICAIS E ACESSORIO "/>
    <x v="3"/>
    <x v="1"/>
    <x v="1"/>
    <x v="4"/>
    <n v="1.4444330190702552"/>
    <n v="153487"/>
    <n v="221701.69079803626"/>
  </r>
  <r>
    <x v="20"/>
    <s v="NORTE               "/>
    <s v="G4761001"/>
    <s v="COMERCIO VAREJISTA DE LIVROS                                     "/>
    <x v="2"/>
    <x v="1"/>
    <x v="1"/>
    <x v="4"/>
    <n v="1.4444330190702552"/>
    <n v="5931"/>
    <n v="8566.9322361056838"/>
  </r>
  <r>
    <x v="20"/>
    <s v="NORTE               "/>
    <s v="G4761001"/>
    <s v="COMERCIO VAREJISTA DE LIVROS                                     "/>
    <x v="2"/>
    <x v="1"/>
    <x v="1"/>
    <x v="4"/>
    <n v="1.4444330190702552"/>
    <n v="210000"/>
    <n v="303330.9340047536"/>
  </r>
  <r>
    <x v="20"/>
    <s v="NORTE               "/>
    <s v="G4761001"/>
    <s v="COMERCIO VAREJISTA DE LIVROS                                     "/>
    <x v="2"/>
    <x v="1"/>
    <x v="1"/>
    <x v="4"/>
    <n v="1.4444330190702552"/>
    <n v="57388"/>
    <n v="82893.122098403808"/>
  </r>
  <r>
    <x v="20"/>
    <s v="NORTE               "/>
    <s v="J5819100"/>
    <s v="EDICAO DE CADASTROS, LISTAS E OUTROS PRODUTOS GRAFICOS           "/>
    <x v="0"/>
    <x v="1"/>
    <x v="1"/>
    <x v="4"/>
    <n v="1.4444330190702552"/>
    <n v="2829"/>
    <n v="4086.3010109497523"/>
  </r>
  <r>
    <x v="20"/>
    <s v="NORTE               "/>
    <s v="J5911100"/>
    <s v="ATIV PROD CINEMATOGRAFICA DE VIDEOS E DE PROGRAMAS DE TELEVISAO  "/>
    <x v="5"/>
    <x v="0"/>
    <x v="0"/>
    <x v="4"/>
    <n v="1.4444330190702552"/>
    <n v="150000"/>
    <n v="216664.95286053829"/>
  </r>
  <r>
    <x v="20"/>
    <s v="NORTE               "/>
    <s v="J5920100"/>
    <s v="ATIVIDADES DE GRAVACAO DE SOM E DE EDICAO DE MUSICA              "/>
    <x v="3"/>
    <x v="1"/>
    <x v="1"/>
    <x v="4"/>
    <n v="1.4444330190702552"/>
    <n v="3876"/>
    <n v="5598.6223819163097"/>
  </r>
  <r>
    <x v="20"/>
    <s v="NORTE               "/>
    <s v="J5920100"/>
    <s v="ATIVIDADES DE GRAVACAO DE SOM E DE EDICAO DE MUSICA              "/>
    <x v="3"/>
    <x v="1"/>
    <x v="1"/>
    <x v="4"/>
    <n v="1.4444330190702552"/>
    <n v="6896"/>
    <n v="9960.8100995084806"/>
  </r>
  <r>
    <x v="20"/>
    <s v="NORTE               "/>
    <s v="J6010100"/>
    <s v="ATIVIDADES DE RADIO                                              "/>
    <x v="5"/>
    <x v="1"/>
    <x v="1"/>
    <x v="4"/>
    <n v="1.4444330190702552"/>
    <n v="8347"/>
    <n v="12056.682410179421"/>
  </r>
  <r>
    <x v="20"/>
    <s v="NORTE               "/>
    <s v="J6010100"/>
    <s v="ATIVIDADES DE RADIO                                              "/>
    <x v="5"/>
    <x v="1"/>
    <x v="1"/>
    <x v="4"/>
    <n v="1.4444330190702552"/>
    <n v="11698"/>
    <n v="16896.977457083845"/>
  </r>
  <r>
    <x v="20"/>
    <s v="NORTE               "/>
    <s v="J6021700"/>
    <s v="ATIVIDADES DE TELEVISAO ABERTA                                   "/>
    <x v="5"/>
    <x v="1"/>
    <x v="1"/>
    <x v="4"/>
    <n v="1.4444330190702552"/>
    <n v="73094"/>
    <n v="105579.38709592124"/>
  </r>
  <r>
    <x v="20"/>
    <s v="NORTE               "/>
    <s v="P8592903"/>
    <s v="ENSINO DE MUSICA                                                 "/>
    <x v="6"/>
    <x v="1"/>
    <x v="1"/>
    <x v="4"/>
    <n v="1.4444330190702552"/>
    <n v="2258"/>
    <n v="3261.5297570606363"/>
  </r>
  <r>
    <x v="20"/>
    <s v="NORTE               "/>
    <s v="R9001906"/>
    <s v="ATIVIDADES DE SONORIZACAO E DE ILUMINACAO                        "/>
    <x v="4"/>
    <x v="1"/>
    <x v="1"/>
    <x v="4"/>
    <n v="1.4444330190702552"/>
    <n v="1715"/>
    <n v="2477.2026277054879"/>
  </r>
  <r>
    <x v="20"/>
    <s v="NORTE               "/>
    <s v="R9001906"/>
    <s v="ATIVIDADES DE SONORIZACAO E DE ILUMINACAO                        "/>
    <x v="4"/>
    <x v="1"/>
    <x v="1"/>
    <x v="4"/>
    <n v="1.4444330190702552"/>
    <n v="13336"/>
    <n v="19262.958742320923"/>
  </r>
  <r>
    <x v="20"/>
    <s v="NORTE               "/>
    <s v="R9001999"/>
    <s v="ARTE CENICA ESPETAC ATIVI COMPLEMENTARES NAO ESPECI ANTERIOR     "/>
    <x v="4"/>
    <x v="1"/>
    <x v="1"/>
    <x v="4"/>
    <n v="1.4444330190702552"/>
    <n v="21330"/>
    <n v="30809.756296768544"/>
  </r>
  <r>
    <x v="26"/>
    <s v="NORTE               "/>
    <s v="G4762800"/>
    <s v="COMERCIO VAREJISTA DE DISCOS, CDS, DVDS E FITAS                  "/>
    <x v="3"/>
    <x v="1"/>
    <x v="1"/>
    <x v="4"/>
    <n v="1.4444330190702552"/>
    <n v="5390"/>
    <n v="7785.4939727886758"/>
  </r>
  <r>
    <x v="26"/>
    <s v="NORTE               "/>
    <s v="G4762800"/>
    <s v="COMERCIO VAREJISTA DE DISCOS, CDS, DVDS E FITAS                  "/>
    <x v="3"/>
    <x v="1"/>
    <x v="1"/>
    <x v="4"/>
    <n v="1.4444330190702552"/>
    <n v="20387"/>
    <n v="29447.655959785294"/>
  </r>
  <r>
    <x v="21"/>
    <s v="SUL                 "/>
    <s v="C1811302"/>
    <s v="IMPRESSAO DE LIVROS, REVISTAS E OUTRAS PUBLICACOES PERIODICAS    "/>
    <x v="0"/>
    <x v="1"/>
    <x v="1"/>
    <x v="4"/>
    <n v="1.4444330190702552"/>
    <n v="2831"/>
    <n v="4089.1898769878926"/>
  </r>
  <r>
    <x v="21"/>
    <s v="SUL                 "/>
    <s v="C1811302"/>
    <s v="IMPRESSAO DE LIVROS, REVISTAS E OUTRAS PUBLICACOES PERIODICAS    "/>
    <x v="0"/>
    <x v="1"/>
    <x v="1"/>
    <x v="4"/>
    <n v="1.4444330190702552"/>
    <n v="208000"/>
    <n v="300442.0679666131"/>
  </r>
  <r>
    <x v="21"/>
    <s v="SUL                 "/>
    <s v="C1811302"/>
    <s v="IMPRESSAO DE LIVROS, REVISTAS E OUTRAS PUBLICACOES PERIODICAS    "/>
    <x v="0"/>
    <x v="1"/>
    <x v="1"/>
    <x v="4"/>
    <n v="1.4444330190702552"/>
    <n v="4113"/>
    <n v="5940.95300743596"/>
  </r>
  <r>
    <x v="21"/>
    <s v="SUL                 "/>
    <s v="C1811302"/>
    <s v="IMPRESSAO DE LIVROS, REVISTAS E OUTRAS PUBLICACOES PERIODICAS    "/>
    <x v="0"/>
    <x v="1"/>
    <x v="1"/>
    <x v="4"/>
    <n v="1.4444330190702552"/>
    <n v="150599"/>
    <n v="217530.16823896137"/>
  </r>
  <r>
    <x v="21"/>
    <s v="SUL                 "/>
    <s v="G4647802"/>
    <s v="COMERCIO ATACADISTA DE LIVROS, JORNAIS E OUTRAS PUBLICACOES      "/>
    <x v="2"/>
    <x v="1"/>
    <x v="1"/>
    <x v="4"/>
    <n v="1.4444330190702552"/>
    <n v="5665"/>
    <n v="8182.713053032996"/>
  </r>
  <r>
    <x v="21"/>
    <s v="SUL                 "/>
    <s v="G4647802"/>
    <s v="COMERCIO ATACADISTA DE LIVROS, JORNAIS E OUTRAS PUBLICACOES      "/>
    <x v="2"/>
    <x v="1"/>
    <x v="1"/>
    <x v="4"/>
    <n v="1.4444330190702552"/>
    <n v="33750"/>
    <n v="48749.614393621116"/>
  </r>
  <r>
    <x v="21"/>
    <s v="SUL                 "/>
    <s v="G4647802"/>
    <s v="COMERCIO ATACADISTA DE LIVROS, JORNAIS E OUTRAS PUBLICACOES      "/>
    <x v="2"/>
    <x v="1"/>
    <x v="1"/>
    <x v="4"/>
    <n v="1.4444330190702552"/>
    <n v="49098"/>
    <n v="70918.772370311388"/>
  </r>
  <r>
    <x v="21"/>
    <s v="SUL                 "/>
    <s v="G4647802"/>
    <s v="COMERCIO ATACADISTA DE LIVROS, JORNAIS E OUTRAS PUBLICACOES      "/>
    <x v="2"/>
    <x v="1"/>
    <x v="1"/>
    <x v="4"/>
    <n v="1.4444330190702552"/>
    <n v="346708"/>
    <n v="500796.48317581008"/>
  </r>
  <r>
    <x v="21"/>
    <s v="SUL                 "/>
    <s v="G4647802"/>
    <s v="COMERCIO ATACADISTA DE LIVROS, JORNAIS E OUTRAS PUBLICACOES      "/>
    <x v="2"/>
    <x v="1"/>
    <x v="1"/>
    <x v="4"/>
    <n v="1.4444330190702552"/>
    <n v="78750"/>
    <n v="113749.1002517826"/>
  </r>
  <r>
    <x v="21"/>
    <s v="SUL                 "/>
    <s v="G4649407"/>
    <s v="COMERCIO ATACADISTA DE FILMES, CDS, DVDS, FITAS E DISCOS         "/>
    <x v="0"/>
    <x v="1"/>
    <x v="1"/>
    <x v="4"/>
    <n v="1.4444330190702552"/>
    <n v="164727"/>
    <n v="237937.11793238594"/>
  </r>
  <r>
    <x v="21"/>
    <s v="SUL                 "/>
    <s v="G4756300"/>
    <s v="COM VAREJISTA ESPECIALIZADO DE INSTRUMENTOS MUSICAIS E ACESSORIO "/>
    <x v="3"/>
    <x v="1"/>
    <x v="1"/>
    <x v="4"/>
    <n v="1.4444330190702552"/>
    <n v="4315"/>
    <n v="6232.7284772881512"/>
  </r>
  <r>
    <x v="21"/>
    <s v="SUL                 "/>
    <s v="G4756300"/>
    <s v="COM VAREJISTA ESPECIALIZADO DE INSTRUMENTOS MUSICAIS E ACESSORIO "/>
    <x v="3"/>
    <x v="1"/>
    <x v="1"/>
    <x v="4"/>
    <n v="1.4444330190702552"/>
    <n v="100440"/>
    <n v="145078.85243541643"/>
  </r>
  <r>
    <x v="21"/>
    <s v="SUL                 "/>
    <s v="G4756300"/>
    <s v="COM VAREJISTA ESPECIALIZADO DE INSTRUMENTOS MUSICAIS E ACESSORIO "/>
    <x v="3"/>
    <x v="1"/>
    <x v="1"/>
    <x v="4"/>
    <n v="1.4444330190702552"/>
    <n v="68700"/>
    <n v="99232.548410126532"/>
  </r>
  <r>
    <x v="21"/>
    <s v="SUL                 "/>
    <s v="G4756300"/>
    <s v="COM VAREJISTA ESPECIALIZADO DE INSTRUMENTOS MUSICAIS E ACESSORIO "/>
    <x v="3"/>
    <x v="1"/>
    <x v="1"/>
    <x v="4"/>
    <n v="1.4444330190702552"/>
    <n v="417398"/>
    <n v="602903.45329388638"/>
  </r>
  <r>
    <x v="21"/>
    <s v="SUL                 "/>
    <s v="G4756300"/>
    <s v="COM VAREJISTA ESPECIALIZADO DE INSTRUMENTOS MUSICAIS E ACESSORIO "/>
    <x v="3"/>
    <x v="1"/>
    <x v="1"/>
    <x v="4"/>
    <n v="1.4444330190702552"/>
    <n v="10000"/>
    <n v="14444.330190702552"/>
  </r>
  <r>
    <x v="21"/>
    <s v="SUL                 "/>
    <s v="G4761001"/>
    <s v="COMERCIO VAREJISTA DE LIVROS                                     "/>
    <x v="2"/>
    <x v="1"/>
    <x v="1"/>
    <x v="4"/>
    <n v="1.4444330190702552"/>
    <n v="111060"/>
    <n v="160418.73109794254"/>
  </r>
  <r>
    <x v="21"/>
    <s v="SUL                 "/>
    <s v="G4761001"/>
    <s v="COMERCIO VAREJISTA DE LIVROS                                     "/>
    <x v="2"/>
    <x v="1"/>
    <x v="1"/>
    <x v="4"/>
    <n v="1.4444330190702552"/>
    <n v="24546"/>
    <n v="35455.052886098485"/>
  </r>
  <r>
    <x v="21"/>
    <s v="SUL                 "/>
    <s v="G4761001"/>
    <s v="COMERCIO VAREJISTA DE LIVROS                                     "/>
    <x v="2"/>
    <x v="1"/>
    <x v="1"/>
    <x v="4"/>
    <n v="1.4444330190702552"/>
    <n v="451808"/>
    <n v="652606.39348009392"/>
  </r>
  <r>
    <x v="21"/>
    <s v="SUL                 "/>
    <s v="G4761002"/>
    <s v="COMERCIO VAREJISTA DE JORNAIS E REVISTAS                         "/>
    <x v="2"/>
    <x v="1"/>
    <x v="1"/>
    <x v="4"/>
    <n v="1.4444330190702552"/>
    <n v="83813"/>
    <n v="121062.2646273353"/>
  </r>
  <r>
    <x v="21"/>
    <s v="SUL                 "/>
    <s v="G4761002"/>
    <s v="COMERCIO VAREJISTA DE JORNAIS E REVISTAS                         "/>
    <x v="2"/>
    <x v="1"/>
    <x v="1"/>
    <x v="4"/>
    <n v="1.4444330190702552"/>
    <n v="118473"/>
    <n v="171126.31306831035"/>
  </r>
  <r>
    <x v="21"/>
    <s v="SUL                 "/>
    <s v="G4762800"/>
    <s v="COMERCIO VAREJISTA DE DISCOS, CDS, DVDS E FITAS                  "/>
    <x v="3"/>
    <x v="1"/>
    <x v="1"/>
    <x v="4"/>
    <n v="1.4444330190702552"/>
    <n v="2545"/>
    <n v="3676.0820335337994"/>
  </r>
  <r>
    <x v="21"/>
    <s v="SUL                 "/>
    <s v="G4762800"/>
    <s v="COMERCIO VAREJISTA DE DISCOS, CDS, DVDS E FITAS                  "/>
    <x v="3"/>
    <x v="1"/>
    <x v="1"/>
    <x v="4"/>
    <n v="1.4444330190702552"/>
    <n v="36463"/>
    <n v="52668.361174358717"/>
  </r>
  <r>
    <x v="21"/>
    <s v="SUL                 "/>
    <s v="G4762800"/>
    <s v="COMERCIO VAREJISTA DE DISCOS, CDS, DVDS E FITAS                  "/>
    <x v="3"/>
    <x v="1"/>
    <x v="1"/>
    <x v="4"/>
    <n v="1.4444330190702552"/>
    <n v="2500"/>
    <n v="3611.0825476756381"/>
  </r>
  <r>
    <x v="21"/>
    <s v="SUL                 "/>
    <s v="J5811500"/>
    <s v="EDICAO DE LIVROS                                                 "/>
    <x v="2"/>
    <x v="1"/>
    <x v="1"/>
    <x v="4"/>
    <n v="1.4444330190702552"/>
    <n v="21706"/>
    <n v="31352.863111938961"/>
  </r>
  <r>
    <x v="21"/>
    <s v="SUL                 "/>
    <s v="J5811500"/>
    <s v="EDICAO DE LIVROS                                                 "/>
    <x v="2"/>
    <x v="1"/>
    <x v="1"/>
    <x v="4"/>
    <n v="1.4444330190702552"/>
    <n v="114244"/>
    <n v="165017.80583066223"/>
  </r>
  <r>
    <x v="21"/>
    <s v="SUL                 "/>
    <s v="J5811500"/>
    <s v="EDICAO DE LIVROS                                                 "/>
    <x v="2"/>
    <x v="1"/>
    <x v="1"/>
    <x v="4"/>
    <n v="1.4444330190702552"/>
    <n v="66554"/>
    <n v="96132.795151201761"/>
  </r>
  <r>
    <x v="21"/>
    <s v="SUL                 "/>
    <s v="J5812301"/>
    <s v="EDICAO DE JORNAIS DIARIOS                                        "/>
    <x v="2"/>
    <x v="1"/>
    <x v="1"/>
    <x v="4"/>
    <n v="1.4444330190702552"/>
    <n v="29560"/>
    <n v="42697.440043716742"/>
  </r>
  <r>
    <x v="21"/>
    <s v="SUL                 "/>
    <s v="J5812301"/>
    <s v="EDICAO DE JORNAIS DIARIOS                                        "/>
    <x v="2"/>
    <x v="1"/>
    <x v="1"/>
    <x v="4"/>
    <n v="1.4444330190702552"/>
    <n v="5000"/>
    <n v="7222.1650953512762"/>
  </r>
  <r>
    <x v="21"/>
    <s v="SUL                 "/>
    <s v="J5813100"/>
    <s v="EDICAO DE REVISTAS                                               "/>
    <x v="2"/>
    <x v="1"/>
    <x v="1"/>
    <x v="4"/>
    <n v="1.4444330190702552"/>
    <n v="7208"/>
    <n v="10411.473201458401"/>
  </r>
  <r>
    <x v="21"/>
    <s v="SUL                 "/>
    <s v="J5819100"/>
    <s v="EDICAO DE CADASTROS, LISTAS E OUTROS PRODUTOS GRAFICOS           "/>
    <x v="0"/>
    <x v="1"/>
    <x v="1"/>
    <x v="4"/>
    <n v="1.4444330190702552"/>
    <n v="1600"/>
    <n v="2311.0928305124085"/>
  </r>
  <r>
    <x v="21"/>
    <s v="SUL                 "/>
    <s v="J5821200"/>
    <s v="EDICAO INTEGRADA A IMPRESSAO DE LIVROS                           "/>
    <x v="2"/>
    <x v="1"/>
    <x v="1"/>
    <x v="4"/>
    <n v="1.4444330190702552"/>
    <n v="5098"/>
    <n v="7363.7195312201611"/>
  </r>
  <r>
    <x v="21"/>
    <s v="SUL                 "/>
    <s v="J5821200"/>
    <s v="EDICAO INTEGRADA A IMPRESSAO DE LIVROS                           "/>
    <x v="2"/>
    <x v="1"/>
    <x v="1"/>
    <x v="4"/>
    <n v="1.4444330190702552"/>
    <n v="247507"/>
    <n v="357507.28325102164"/>
  </r>
  <r>
    <x v="21"/>
    <s v="SUL                 "/>
    <s v="J5821200"/>
    <s v="EDICAO INTEGRADA A IMPRESSAO DE LIVROS                           "/>
    <x v="2"/>
    <x v="1"/>
    <x v="1"/>
    <x v="4"/>
    <n v="1.4444330190702552"/>
    <n v="140000"/>
    <n v="202220.62266983572"/>
  </r>
  <r>
    <x v="21"/>
    <s v="SUL                 "/>
    <s v="J5821200"/>
    <s v="EDICAO INTEGRADA A IMPRESSAO DE LIVROS                           "/>
    <x v="2"/>
    <x v="1"/>
    <x v="1"/>
    <x v="4"/>
    <n v="1.4444330190702552"/>
    <n v="60774"/>
    <n v="87783.972300975685"/>
  </r>
  <r>
    <x v="21"/>
    <s v="SUL                 "/>
    <s v="J5821200"/>
    <s v="EDICAO INTEGRADA A IMPRESSAO DE LIVROS                           "/>
    <x v="2"/>
    <x v="1"/>
    <x v="1"/>
    <x v="4"/>
    <n v="1.4444330190702552"/>
    <n v="240487"/>
    <n v="347367.36345714849"/>
  </r>
  <r>
    <x v="21"/>
    <s v="SUL                 "/>
    <s v="J5821200"/>
    <s v="EDICAO INTEGRADA A IMPRESSAO DE LIVROS                           "/>
    <x v="2"/>
    <x v="1"/>
    <x v="1"/>
    <x v="4"/>
    <n v="1.4444330190702552"/>
    <n v="10000"/>
    <n v="14444.330190702552"/>
  </r>
  <r>
    <x v="21"/>
    <s v="SUL                 "/>
    <s v="J5822101"/>
    <s v="EDICAO INTEGRADA A IMPRESSAO DE JORNAIS DIARIOS                  "/>
    <x v="2"/>
    <x v="1"/>
    <x v="1"/>
    <x v="4"/>
    <n v="1.4444330190702552"/>
    <n v="19988"/>
    <n v="28871.327185176262"/>
  </r>
  <r>
    <x v="21"/>
    <s v="SUL                 "/>
    <s v="J5822101"/>
    <s v="EDICAO INTEGRADA A IMPRESSAO DE JORNAIS DIARIOS                  "/>
    <x v="2"/>
    <x v="1"/>
    <x v="1"/>
    <x v="4"/>
    <n v="1.4444330190702552"/>
    <n v="72000"/>
    <n v="103999.17737305838"/>
  </r>
  <r>
    <x v="21"/>
    <s v="SUL                 "/>
    <s v="J5822101"/>
    <s v="EDICAO INTEGRADA A IMPRESSAO DE JORNAIS DIARIOS                  "/>
    <x v="2"/>
    <x v="1"/>
    <x v="1"/>
    <x v="4"/>
    <n v="1.4444330190702552"/>
    <n v="9409"/>
    <n v="13590.670276432031"/>
  </r>
  <r>
    <x v="21"/>
    <s v="SUL                 "/>
    <s v="J5822101"/>
    <s v="EDICAO INTEGRADA A IMPRESSAO DE JORNAIS DIARIOS                  "/>
    <x v="2"/>
    <x v="1"/>
    <x v="1"/>
    <x v="4"/>
    <n v="1.4444330190702552"/>
    <n v="56491"/>
    <n v="81597.465680297784"/>
  </r>
  <r>
    <x v="21"/>
    <s v="SUL                 "/>
    <s v="J5822101"/>
    <s v="EDICAO INTEGRADA A IMPRESSAO DE JORNAIS DIARIOS                  "/>
    <x v="2"/>
    <x v="1"/>
    <x v="1"/>
    <x v="4"/>
    <n v="1.4444330190702552"/>
    <n v="5000"/>
    <n v="7222.1650953512762"/>
  </r>
  <r>
    <x v="21"/>
    <s v="SUL                 "/>
    <s v="J5823900"/>
    <s v="EDICAO INTEGRADA A IMPRESSAO DE REVISTAS                         "/>
    <x v="2"/>
    <x v="1"/>
    <x v="1"/>
    <x v="4"/>
    <n v="1.4444330190702552"/>
    <n v="11614"/>
    <n v="16775.645083481944"/>
  </r>
  <r>
    <x v="21"/>
    <s v="SUL                 "/>
    <s v="J5823900"/>
    <s v="EDICAO INTEGRADA A IMPRESSAO DE REVISTAS                         "/>
    <x v="2"/>
    <x v="1"/>
    <x v="1"/>
    <x v="4"/>
    <n v="1.4444330190702552"/>
    <n v="60000"/>
    <n v="86665.981144215315"/>
  </r>
  <r>
    <x v="21"/>
    <s v="SUL                 "/>
    <s v="J5823900"/>
    <s v="EDICAO INTEGRADA A IMPRESSAO DE REVISTAS                         "/>
    <x v="2"/>
    <x v="1"/>
    <x v="1"/>
    <x v="4"/>
    <n v="1.4444330190702552"/>
    <n v="39759"/>
    <n v="57429.212405214275"/>
  </r>
  <r>
    <x v="21"/>
    <s v="SUL                 "/>
    <s v="J5823900"/>
    <s v="EDICAO INTEGRADA A IMPRESSAO DE REVISTAS                         "/>
    <x v="2"/>
    <x v="1"/>
    <x v="1"/>
    <x v="4"/>
    <n v="1.4444330190702552"/>
    <n v="183060"/>
    <n v="264417.9084710009"/>
  </r>
  <r>
    <x v="21"/>
    <s v="SUL                 "/>
    <s v="J5823900"/>
    <s v="EDICAO INTEGRADA A IMPRESSAO DE REVISTAS                         "/>
    <x v="2"/>
    <x v="1"/>
    <x v="1"/>
    <x v="4"/>
    <n v="1.4444330190702552"/>
    <n v="140000"/>
    <n v="202220.62266983572"/>
  </r>
  <r>
    <x v="21"/>
    <s v="SUL                 "/>
    <s v="J5829800"/>
    <s v="EDICAO INTEGRADA IMPRESSAO CADASTRO LISTA OUTRO PRODUTO GRAFICO  "/>
    <x v="0"/>
    <x v="1"/>
    <x v="1"/>
    <x v="4"/>
    <n v="1.4444330190702552"/>
    <n v="36103"/>
    <n v="52148.365287493427"/>
  </r>
  <r>
    <x v="21"/>
    <s v="SUL                 "/>
    <s v="J5829800"/>
    <s v="EDICAO INTEGRADA IMPRESSAO CADASTRO LISTA OUTRO PRODUTO GRAFICO  "/>
    <x v="0"/>
    <x v="1"/>
    <x v="1"/>
    <x v="4"/>
    <n v="1.4444330190702552"/>
    <n v="353100"/>
    <n v="510029.29903370712"/>
  </r>
  <r>
    <x v="21"/>
    <s v="SUL                 "/>
    <s v="J5829800"/>
    <s v="EDICAO INTEGRADA IMPRESSAO CADASTRO LISTA OUTRO PRODUTO GRAFICO  "/>
    <x v="0"/>
    <x v="1"/>
    <x v="1"/>
    <x v="4"/>
    <n v="1.4444330190702552"/>
    <n v="526500"/>
    <n v="760493.98454048939"/>
  </r>
  <r>
    <x v="21"/>
    <s v="SUL                 "/>
    <s v="J5829800"/>
    <s v="EDICAO INTEGRADA IMPRESSAO CADASTRO LISTA OUTRO PRODUTO GRAFICO  "/>
    <x v="0"/>
    <x v="1"/>
    <x v="1"/>
    <x v="4"/>
    <n v="1.4444330190702552"/>
    <n v="25308"/>
    <n v="36555.71084663002"/>
  </r>
  <r>
    <x v="21"/>
    <s v="SUL                 "/>
    <s v="J5829800"/>
    <s v="EDICAO INTEGRADA IMPRESSAO CADASTRO LISTA OUTRO PRODUTO GRAFICO  "/>
    <x v="0"/>
    <x v="1"/>
    <x v="1"/>
    <x v="4"/>
    <n v="1.4444330190702552"/>
    <n v="484853"/>
    <n v="700337.68259527045"/>
  </r>
  <r>
    <x v="21"/>
    <s v="SUL                 "/>
    <s v="J5911102"/>
    <s v="PRODUCAO DE FILMES PARA PUBLICIDADE                              "/>
    <x v="5"/>
    <x v="1"/>
    <x v="1"/>
    <x v="4"/>
    <n v="1.4444330190702552"/>
    <n v="14403"/>
    <n v="20804.168773668887"/>
  </r>
  <r>
    <x v="21"/>
    <s v="SUL                 "/>
    <s v="J5911199"/>
    <s v="ATIV PD CINEMATOGRAFICA VIDEO PROG TELEVISAO NAO ESPECI ANTERIOR "/>
    <x v="5"/>
    <x v="1"/>
    <x v="1"/>
    <x v="4"/>
    <n v="1.4444330190702552"/>
    <n v="87750"/>
    <n v="126748.9974234149"/>
  </r>
  <r>
    <x v="21"/>
    <s v="SUL                 "/>
    <s v="J5911199"/>
    <s v="ATIV PD CINEMATOGRAFICA VIDEO PROG TELEVISAO NAO ESPECI ANTERIOR "/>
    <x v="5"/>
    <x v="1"/>
    <x v="1"/>
    <x v="4"/>
    <n v="1.4444330190702552"/>
    <n v="16333"/>
    <n v="23591.924500474477"/>
  </r>
  <r>
    <x v="21"/>
    <s v="SUL                 "/>
    <s v="J5912002"/>
    <s v="SERVICOS DE MIXAGEM SONORA EM PRODUCAO AUDIOVISUAL               "/>
    <x v="5"/>
    <x v="1"/>
    <x v="1"/>
    <x v="4"/>
    <n v="1.4444330190702552"/>
    <n v="10000"/>
    <n v="14444.330190702552"/>
  </r>
  <r>
    <x v="21"/>
    <s v="SUL                 "/>
    <s v="J5913800"/>
    <s v="DISTRIBUICAO CINEMATOGRAFICA DE VIDEO E DE PROGRAMA DE TELEVISAO "/>
    <x v="5"/>
    <x v="1"/>
    <x v="1"/>
    <x v="4"/>
    <n v="1.4444330190702552"/>
    <n v="3461"/>
    <n v="4999.1826790021532"/>
  </r>
  <r>
    <x v="21"/>
    <s v="SUL                 "/>
    <s v="J5914600"/>
    <s v="ATIVIDADES DE EXIBICAO CINEMATOGRAFICA                           "/>
    <x v="5"/>
    <x v="1"/>
    <x v="1"/>
    <x v="4"/>
    <n v="1.4444330190702552"/>
    <n v="260453"/>
    <n v="376206.91311590519"/>
  </r>
  <r>
    <x v="21"/>
    <s v="SUL                 "/>
    <s v="J5920100"/>
    <s v="ATIVIDADES DE GRAVACAO DE SOM E DE EDICAO DE MUSICA              "/>
    <x v="3"/>
    <x v="1"/>
    <x v="1"/>
    <x v="4"/>
    <n v="1.4444330190702552"/>
    <n v="3795"/>
    <n v="5481.6233073716185"/>
  </r>
  <r>
    <x v="21"/>
    <s v="SUL                 "/>
    <s v="J5920100"/>
    <s v="ATIVIDADES DE GRAVACAO DE SOM E DE EDICAO DE MUSICA              "/>
    <x v="3"/>
    <x v="1"/>
    <x v="1"/>
    <x v="4"/>
    <n v="1.4444330190702552"/>
    <n v="6961"/>
    <n v="10054.698245748046"/>
  </r>
  <r>
    <x v="21"/>
    <s v="SUL                 "/>
    <s v="J5920100"/>
    <s v="ATIVIDADES DE GRAVACAO DE SOM E DE EDICAO DE MUSICA              "/>
    <x v="3"/>
    <x v="1"/>
    <x v="1"/>
    <x v="4"/>
    <n v="1.4444330190702552"/>
    <n v="44473"/>
    <n v="64238.269657111457"/>
  </r>
  <r>
    <x v="21"/>
    <s v="SUL                 "/>
    <s v="J6010100"/>
    <s v="ATIVIDADES DE RADIO                                              "/>
    <x v="5"/>
    <x v="1"/>
    <x v="1"/>
    <x v="4"/>
    <n v="1.4444330190702552"/>
    <n v="40268"/>
    <n v="58164.42881192104"/>
  </r>
  <r>
    <x v="21"/>
    <s v="SUL                 "/>
    <s v="J6010100"/>
    <s v="ATIVIDADES DE RADIO                                              "/>
    <x v="5"/>
    <x v="1"/>
    <x v="1"/>
    <x v="4"/>
    <n v="1.4444330190702552"/>
    <n v="125046"/>
    <n v="180620.57130265914"/>
  </r>
  <r>
    <x v="21"/>
    <s v="SUL                 "/>
    <s v="J6010100"/>
    <s v="ATIVIDADES DE RADIO                                              "/>
    <x v="5"/>
    <x v="1"/>
    <x v="1"/>
    <x v="4"/>
    <n v="1.4444330190702552"/>
    <n v="81000"/>
    <n v="116999.07454469068"/>
  </r>
  <r>
    <x v="21"/>
    <s v="SUL                 "/>
    <s v="J6010100"/>
    <s v="ATIVIDADES DE RADIO                                              "/>
    <x v="5"/>
    <x v="1"/>
    <x v="1"/>
    <x v="4"/>
    <n v="1.4444330190702552"/>
    <n v="109864"/>
    <n v="158691.18920713451"/>
  </r>
  <r>
    <x v="21"/>
    <s v="SUL                 "/>
    <s v="J6010100"/>
    <s v="ATIVIDADES DE RADIO                                              "/>
    <x v="5"/>
    <x v="1"/>
    <x v="1"/>
    <x v="4"/>
    <n v="1.4444330190702552"/>
    <n v="337391"/>
    <n v="487338.70073713246"/>
  </r>
  <r>
    <x v="21"/>
    <s v="SUL                 "/>
    <s v="J6010100"/>
    <s v="ATIVIDADES DE RADIO                                              "/>
    <x v="5"/>
    <x v="1"/>
    <x v="1"/>
    <x v="4"/>
    <n v="1.4444330190702552"/>
    <n v="5000"/>
    <n v="7222.1650953512762"/>
  </r>
  <r>
    <x v="21"/>
    <s v="SUL                 "/>
    <s v="J6021700"/>
    <s v="ATIVIDADES DE TELEVISAO ABERTA                                   "/>
    <x v="5"/>
    <x v="1"/>
    <x v="1"/>
    <x v="4"/>
    <n v="1.4444330190702552"/>
    <n v="500"/>
    <n v="722.21650953512767"/>
  </r>
  <r>
    <x v="21"/>
    <s v="SUL                 "/>
    <s v="J6022501"/>
    <s v="PROGRAMADORAS                                                    "/>
    <x v="5"/>
    <x v="1"/>
    <x v="1"/>
    <x v="4"/>
    <n v="1.4444330190702552"/>
    <n v="30124"/>
    <n v="43512.100266472371"/>
  </r>
  <r>
    <x v="21"/>
    <s v="SUL                 "/>
    <s v="P8532500"/>
    <s v="EDUCACAO SUPERIOR - GRADUACAO E POS-GRADUACAO                    "/>
    <x v="0"/>
    <x v="0"/>
    <x v="0"/>
    <x v="4"/>
    <n v="1.4444330190702552"/>
    <n v="150000"/>
    <n v="216664.95286053829"/>
  </r>
  <r>
    <x v="21"/>
    <s v="SUL                 "/>
    <s v="P8592901"/>
    <s v="ENSINO DE DANCA                                                  "/>
    <x v="6"/>
    <x v="1"/>
    <x v="1"/>
    <x v="4"/>
    <n v="1.4444330190702552"/>
    <n v="10000"/>
    <n v="14444.330190702552"/>
  </r>
  <r>
    <x v="21"/>
    <s v="SUL                 "/>
    <s v="P8592903"/>
    <s v="ENSINO DE MUSICA                                                 "/>
    <x v="6"/>
    <x v="1"/>
    <x v="1"/>
    <x v="4"/>
    <n v="1.4444330190702552"/>
    <n v="629"/>
    <n v="908.54836899519057"/>
  </r>
  <r>
    <x v="21"/>
    <s v="SUL                 "/>
    <s v="R9001901"/>
    <s v="PRODUCAO TEATRAL                                                 "/>
    <x v="4"/>
    <x v="1"/>
    <x v="1"/>
    <x v="4"/>
    <n v="1.4444330190702552"/>
    <n v="6694"/>
    <n v="9669.0346296562893"/>
  </r>
  <r>
    <x v="21"/>
    <s v="SUL                 "/>
    <s v="R9001902"/>
    <s v="PRODUCAO MUSICAL                                                 "/>
    <x v="4"/>
    <x v="1"/>
    <x v="1"/>
    <x v="4"/>
    <n v="1.4444330190702552"/>
    <n v="48696"/>
    <n v="70338.110296645144"/>
  </r>
  <r>
    <x v="21"/>
    <s v="SUL                 "/>
    <s v="R9001902"/>
    <s v="PRODUCAO MUSICAL                                                 "/>
    <x v="4"/>
    <x v="1"/>
    <x v="1"/>
    <x v="4"/>
    <n v="1.4444330190702552"/>
    <n v="15443"/>
    <n v="22306.379113501953"/>
  </r>
  <r>
    <x v="21"/>
    <s v="SUL                 "/>
    <s v="R9001902"/>
    <s v="PRODUCAO MUSICAL                                                 "/>
    <x v="4"/>
    <x v="1"/>
    <x v="1"/>
    <x v="4"/>
    <n v="1.4444330190702552"/>
    <n v="522400"/>
    <n v="754571.80916230136"/>
  </r>
  <r>
    <x v="21"/>
    <s v="SUL                 "/>
    <s v="R9001902"/>
    <s v="PRODUCAO MUSICAL                                                 "/>
    <x v="4"/>
    <x v="1"/>
    <x v="1"/>
    <x v="4"/>
    <n v="1.4444330190702552"/>
    <n v="272960"/>
    <n v="394272.43688541686"/>
  </r>
  <r>
    <x v="21"/>
    <s v="SUL                 "/>
    <s v="R9001902"/>
    <s v="PRODUCAO MUSICAL                                                 "/>
    <x v="4"/>
    <x v="1"/>
    <x v="1"/>
    <x v="4"/>
    <n v="1.4444330190702552"/>
    <n v="171993"/>
    <n v="248432.3682489504"/>
  </r>
  <r>
    <x v="21"/>
    <s v="SUL                 "/>
    <s v="R9001902"/>
    <s v="PRODUCAO MUSICAL                                                 "/>
    <x v="4"/>
    <x v="1"/>
    <x v="1"/>
    <x v="4"/>
    <n v="1.4444330190702552"/>
    <n v="20000"/>
    <n v="28888.660381405105"/>
  </r>
  <r>
    <x v="21"/>
    <s v="SUL                 "/>
    <s v="R9001906"/>
    <s v="ATIVIDADES DE SONORIZACAO E DE ILUMINACAO                        "/>
    <x v="4"/>
    <x v="1"/>
    <x v="1"/>
    <x v="4"/>
    <n v="1.4444330190702552"/>
    <n v="4230"/>
    <n v="6109.9516706671793"/>
  </r>
  <r>
    <x v="21"/>
    <s v="SUL                 "/>
    <s v="R9001906"/>
    <s v="ATIVIDADES DE SONORIZACAO E DE ILUMINACAO                        "/>
    <x v="4"/>
    <x v="1"/>
    <x v="1"/>
    <x v="4"/>
    <n v="1.4444330190702552"/>
    <n v="89440"/>
    <n v="129190.08922564363"/>
  </r>
  <r>
    <x v="21"/>
    <s v="SUL                 "/>
    <s v="R9001906"/>
    <s v="ATIVIDADES DE SONORIZACAO E DE ILUMINACAO                        "/>
    <x v="4"/>
    <x v="1"/>
    <x v="1"/>
    <x v="4"/>
    <n v="1.4444330190702552"/>
    <n v="93317"/>
    <n v="134790.15604057899"/>
  </r>
  <r>
    <x v="21"/>
    <s v="SUL                 "/>
    <s v="R9001906"/>
    <s v="ATIVIDADES DE SONORIZACAO E DE ILUMINACAO                        "/>
    <x v="4"/>
    <x v="1"/>
    <x v="1"/>
    <x v="4"/>
    <n v="1.4444330190702552"/>
    <n v="386361"/>
    <n v="558072.58568100294"/>
  </r>
  <r>
    <x v="21"/>
    <s v="SUL                 "/>
    <s v="R9001906"/>
    <s v="ATIVIDADES DE SONORIZACAO E DE ILUMINACAO                        "/>
    <x v="4"/>
    <x v="1"/>
    <x v="1"/>
    <x v="4"/>
    <n v="1.4444330190702552"/>
    <n v="3000"/>
    <n v="4333.2990572107656"/>
  </r>
  <r>
    <x v="21"/>
    <s v="SUL                 "/>
    <s v="R9001999"/>
    <s v="ARTE CENICA ESPETAC ATIVI COMPLEMENTARES NAO ESPECI ANTERIOR     "/>
    <x v="4"/>
    <x v="1"/>
    <x v="1"/>
    <x v="4"/>
    <n v="1.4444330190702552"/>
    <n v="93494"/>
    <n v="135045.82068495444"/>
  </r>
  <r>
    <x v="21"/>
    <s v="SUL                 "/>
    <s v="R9001999"/>
    <s v="ARTE CENICA ESPETAC ATIVI COMPLEMENTARES NAO ESPECI ANTERIOR     "/>
    <x v="4"/>
    <x v="1"/>
    <x v="1"/>
    <x v="4"/>
    <n v="1.4444330190702552"/>
    <n v="18508"/>
    <n v="26733.566316952285"/>
  </r>
  <r>
    <x v="21"/>
    <s v="SUL                 "/>
    <s v="R9001999"/>
    <s v="ARTE CENICA ESPETAC ATIVI COMPLEMENTARES NAO ESPECI ANTERIOR     "/>
    <x v="4"/>
    <x v="1"/>
    <x v="1"/>
    <x v="4"/>
    <n v="1.4444330190702552"/>
    <n v="113441"/>
    <n v="163857.92611634883"/>
  </r>
  <r>
    <x v="21"/>
    <s v="SUL                 "/>
    <s v="R9101500"/>
    <s v="ATIVIDADES DE BIBLIOTECAS E ARQUIVOS                             "/>
    <x v="1"/>
    <x v="0"/>
    <x v="0"/>
    <x v="4"/>
    <n v="1.4444330190702552"/>
    <n v="54020"/>
    <n v="78028.271690175185"/>
  </r>
  <r>
    <x v="21"/>
    <s v="SUL                 "/>
    <s v="R9102301"/>
    <s v="ATIVI MUSEUS E EXPLORACAO LUGAR PRED HISTORICO ATRACAO SIMILAR   "/>
    <x v="1"/>
    <x v="1"/>
    <x v="1"/>
    <x v="4"/>
    <n v="1.4444330190702552"/>
    <n v="76049"/>
    <n v="109847.68666727384"/>
  </r>
  <r>
    <x v="21"/>
    <s v="SUL                 "/>
    <s v="R9102301"/>
    <s v="ATIVI MUSEUS E EXPLORACAO LUGAR PRED HISTORICO ATRACAO SIMILAR   "/>
    <x v="1"/>
    <x v="1"/>
    <x v="1"/>
    <x v="4"/>
    <n v="1.4444330190702552"/>
    <n v="97325"/>
    <n v="140579.4435810126"/>
  </r>
  <r>
    <x v="21"/>
    <s v="SUL                 "/>
    <s v="R9102301"/>
    <s v="ATIVI MUSEUS E EXPLORACAO LUGAR PRED HISTORICO ATRACAO SIMILAR   "/>
    <x v="1"/>
    <x v="1"/>
    <x v="1"/>
    <x v="4"/>
    <n v="1.4444330190702552"/>
    <n v="263500"/>
    <n v="380608.10052501224"/>
  </r>
  <r>
    <x v="21"/>
    <s v="SUL                 "/>
    <s v="R9102301"/>
    <s v="ATIVI MUSEUS E EXPLORACAO LUGAR PRED HISTORICO ATRACAO SIMILAR   "/>
    <x v="1"/>
    <x v="1"/>
    <x v="1"/>
    <x v="4"/>
    <n v="1.4444330190702552"/>
    <n v="3518"/>
    <n v="5081.5153610891575"/>
  </r>
  <r>
    <x v="21"/>
    <s v="SUL                 "/>
    <s v="R9102302"/>
    <s v="RESTAURACAO E CONSERVACAO DE LUGARES E PREDIOS HISTORICOS        "/>
    <x v="1"/>
    <x v="0"/>
    <x v="0"/>
    <x v="4"/>
    <n v="1.4444330190702552"/>
    <n v="3306141"/>
    <n v="4775499.2261019526"/>
  </r>
  <r>
    <x v="21"/>
    <s v="SUL                 "/>
    <s v="R9102302"/>
    <s v="RESTAURACAO E CONSERVACAO DE LUGARES E PREDIOS HISTORICOS        "/>
    <x v="1"/>
    <x v="1"/>
    <x v="1"/>
    <x v="4"/>
    <n v="1.4444330190702552"/>
    <n v="33119"/>
    <n v="47838.17715858778"/>
  </r>
  <r>
    <x v="21"/>
    <s v="SUL                 "/>
    <s v="S9493600"/>
    <s v="ATIVIDADES DE ORGANIZACOES ASSOCIATIVAS LIGADAS A CULTURA E ARTE "/>
    <x v="4"/>
    <x v="1"/>
    <x v="1"/>
    <x v="4"/>
    <n v="1.4444330190702552"/>
    <n v="63000"/>
    <n v="90999.280201426081"/>
  </r>
  <r>
    <x v="21"/>
    <s v="SUL                 "/>
    <s v="S9493600"/>
    <s v="ATIVIDADES DE ORGANIZACOES ASSOCIATIVAS LIGADAS A CULTURA E ARTE "/>
    <x v="4"/>
    <x v="1"/>
    <x v="1"/>
    <x v="4"/>
    <n v="1.4444330190702552"/>
    <n v="147000"/>
    <n v="212331.65380332753"/>
  </r>
  <r>
    <x v="22"/>
    <s v="SUL                 "/>
    <s v="C1811301"/>
    <s v="IMPRESSAO DE JORNAIS                                             "/>
    <x v="0"/>
    <x v="1"/>
    <x v="1"/>
    <x v="4"/>
    <n v="1.4444330190702552"/>
    <n v="24095"/>
    <n v="34803.613594497801"/>
  </r>
  <r>
    <x v="22"/>
    <s v="SUL                 "/>
    <s v="C1811302"/>
    <s v="IMPRESSAO DE LIVROS, REVISTAS E OUTRAS PUBLICACOES PERIODICAS    "/>
    <x v="0"/>
    <x v="1"/>
    <x v="1"/>
    <x v="4"/>
    <n v="1.4444330190702552"/>
    <n v="249730"/>
    <n v="360718.25785241486"/>
  </r>
  <r>
    <x v="22"/>
    <s v="SUL                 "/>
    <s v="C1811302"/>
    <s v="IMPRESSAO DE LIVROS, REVISTAS E OUTRAS PUBLICACOES PERIODICAS    "/>
    <x v="0"/>
    <x v="1"/>
    <x v="1"/>
    <x v="4"/>
    <n v="1.4444330190702552"/>
    <n v="9533"/>
    <n v="13769.779970796742"/>
  </r>
  <r>
    <x v="22"/>
    <s v="SUL                 "/>
    <s v="C1811302"/>
    <s v="IMPRESSAO DE LIVROS, REVISTAS E OUTRAS PUBLICACOES PERIODICAS    "/>
    <x v="0"/>
    <x v="1"/>
    <x v="1"/>
    <x v="4"/>
    <n v="1.4444330190702552"/>
    <n v="49405"/>
    <n v="71362.213307165963"/>
  </r>
  <r>
    <x v="22"/>
    <s v="SUL                 "/>
    <s v="C3220500"/>
    <s v="FABRICACAO DE INSTRUMENTOS MUSICAIS, PECAS E ACESSORIOS          "/>
    <x v="3"/>
    <x v="1"/>
    <x v="1"/>
    <x v="4"/>
    <n v="1.4444330190702552"/>
    <n v="232"/>
    <n v="335.10846042429921"/>
  </r>
  <r>
    <x v="22"/>
    <s v="SUL                 "/>
    <s v="C3220500"/>
    <s v="FABRICACAO DE INSTRUMENTOS MUSICAIS, PECAS E ACESSORIOS          "/>
    <x v="3"/>
    <x v="1"/>
    <x v="1"/>
    <x v="4"/>
    <n v="1.4444330190702552"/>
    <n v="16509"/>
    <n v="23846.144711830842"/>
  </r>
  <r>
    <x v="22"/>
    <s v="SUL                 "/>
    <s v="G4647802"/>
    <s v="COMERCIO ATACADISTA DE LIVROS, JORNAIS E OUTRAS PUBLICACOES      "/>
    <x v="2"/>
    <x v="1"/>
    <x v="1"/>
    <x v="4"/>
    <n v="1.4444330190702552"/>
    <n v="155584"/>
    <n v="224730.66683902658"/>
  </r>
  <r>
    <x v="22"/>
    <s v="SUL                 "/>
    <s v="G4649407"/>
    <s v="COMERCIO ATACADISTA DE FILMES, CDS, DVDS, FITAS E DISCOS         "/>
    <x v="0"/>
    <x v="1"/>
    <x v="1"/>
    <x v="4"/>
    <n v="1.4444330190702552"/>
    <n v="9741"/>
    <n v="14070.222038763357"/>
  </r>
  <r>
    <x v="22"/>
    <s v="SUL                 "/>
    <s v="G4649407"/>
    <s v="COMERCIO ATACADISTA DE FILMES, CDS, DVDS, FITAS E DISCOS         "/>
    <x v="0"/>
    <x v="1"/>
    <x v="1"/>
    <x v="4"/>
    <n v="1.4444330190702552"/>
    <n v="60072"/>
    <n v="86769.980321588373"/>
  </r>
  <r>
    <x v="22"/>
    <s v="SUL                 "/>
    <s v="G4649407"/>
    <s v="COMERCIO ATACADISTA DE FILMES, CDS, DVDS, FITAS E DISCOS         "/>
    <x v="0"/>
    <x v="1"/>
    <x v="1"/>
    <x v="4"/>
    <n v="1.4444330190702552"/>
    <n v="73060"/>
    <n v="105530.27637327285"/>
  </r>
  <r>
    <x v="22"/>
    <s v="SUL                 "/>
    <s v="G4756300"/>
    <s v="COM VAREJISTA ESPECIALIZADO DE INSTRUMENTOS MUSICAIS E ACESSORIO "/>
    <x v="3"/>
    <x v="1"/>
    <x v="1"/>
    <x v="4"/>
    <n v="1.4444330190702552"/>
    <n v="208550"/>
    <n v="301236.50612710172"/>
  </r>
  <r>
    <x v="22"/>
    <s v="SUL                 "/>
    <s v="G4756300"/>
    <s v="COM VAREJISTA ESPECIALIZADO DE INSTRUMENTOS MUSICAIS E ACESSORIO "/>
    <x v="3"/>
    <x v="1"/>
    <x v="1"/>
    <x v="4"/>
    <n v="1.4444330190702552"/>
    <n v="11457"/>
    <n v="16548.869099487914"/>
  </r>
  <r>
    <x v="22"/>
    <s v="SUL                 "/>
    <s v="G4756300"/>
    <s v="COM VAREJISTA ESPECIALIZADO DE INSTRUMENTOS MUSICAIS E ACESSORIO "/>
    <x v="3"/>
    <x v="1"/>
    <x v="1"/>
    <x v="4"/>
    <n v="1.4444330190702552"/>
    <n v="151862"/>
    <n v="219354.48714204709"/>
  </r>
  <r>
    <x v="22"/>
    <s v="SUL                 "/>
    <s v="G4761001"/>
    <s v="COMERCIO VAREJISTA DE LIVROS                                     "/>
    <x v="2"/>
    <x v="1"/>
    <x v="1"/>
    <x v="4"/>
    <n v="1.4444330190702552"/>
    <n v="82236"/>
    <n v="118784.3937562615"/>
  </r>
  <r>
    <x v="22"/>
    <s v="SUL                 "/>
    <s v="G4761001"/>
    <s v="COMERCIO VAREJISTA DE LIVROS                                     "/>
    <x v="2"/>
    <x v="1"/>
    <x v="1"/>
    <x v="4"/>
    <n v="1.4444330190702552"/>
    <n v="5012"/>
    <n v="7239.4982915801193"/>
  </r>
  <r>
    <x v="22"/>
    <s v="SUL                 "/>
    <s v="G4761001"/>
    <s v="COMERCIO VAREJISTA DE LIVROS                                     "/>
    <x v="2"/>
    <x v="1"/>
    <x v="1"/>
    <x v="4"/>
    <n v="1.4444330190702552"/>
    <n v="328944"/>
    <n v="475137.57502504601"/>
  </r>
  <r>
    <x v="22"/>
    <s v="SUL                 "/>
    <s v="G4761001"/>
    <s v="COMERCIO VAREJISTA DE LIVROS                                     "/>
    <x v="2"/>
    <x v="1"/>
    <x v="1"/>
    <x v="4"/>
    <n v="1.4444330190702552"/>
    <n v="38819"/>
    <n v="56071.445367288237"/>
  </r>
  <r>
    <x v="22"/>
    <s v="SUL                 "/>
    <s v="G4761001"/>
    <s v="COMERCIO VAREJISTA DE LIVROS                                     "/>
    <x v="2"/>
    <x v="1"/>
    <x v="1"/>
    <x v="4"/>
    <n v="1.4444330190702552"/>
    <n v="95000"/>
    <n v="137221.13681167425"/>
  </r>
  <r>
    <x v="22"/>
    <s v="SUL                 "/>
    <s v="G4761001"/>
    <s v="COMERCIO VAREJISTA DE LIVROS                                     "/>
    <x v="2"/>
    <x v="1"/>
    <x v="1"/>
    <x v="4"/>
    <n v="1.4444330190702552"/>
    <n v="52541"/>
    <n v="75891.955254970278"/>
  </r>
  <r>
    <x v="22"/>
    <s v="SUL                 "/>
    <s v="G4761002"/>
    <s v="COMERCIO VAREJISTA DE JORNAIS E REVISTAS                         "/>
    <x v="2"/>
    <x v="1"/>
    <x v="1"/>
    <x v="4"/>
    <n v="1.4444330190702552"/>
    <n v="2043"/>
    <n v="2950.9766579605316"/>
  </r>
  <r>
    <x v="22"/>
    <s v="SUL                 "/>
    <s v="G4761002"/>
    <s v="COMERCIO VAREJISTA DE JORNAIS E REVISTAS                         "/>
    <x v="2"/>
    <x v="1"/>
    <x v="1"/>
    <x v="4"/>
    <n v="1.4444330190702552"/>
    <n v="57091"/>
    <n v="82464.125491739935"/>
  </r>
  <r>
    <x v="22"/>
    <s v="SUL                 "/>
    <s v="G4762800"/>
    <s v="COMERCIO VAREJISTA DE DISCOS, CDS, DVDS E FITAS                  "/>
    <x v="3"/>
    <x v="1"/>
    <x v="1"/>
    <x v="4"/>
    <n v="1.4444330190702552"/>
    <n v="64445"/>
    <n v="93086.4859139826"/>
  </r>
  <r>
    <x v="22"/>
    <s v="SUL                 "/>
    <s v="J5811500"/>
    <s v="EDICAO DE LIVROS                                                 "/>
    <x v="2"/>
    <x v="1"/>
    <x v="1"/>
    <x v="4"/>
    <n v="1.4444330190702552"/>
    <n v="7344"/>
    <n v="10607.916092051955"/>
  </r>
  <r>
    <x v="22"/>
    <s v="SUL                 "/>
    <s v="J5811500"/>
    <s v="EDICAO DE LIVROS                                                 "/>
    <x v="2"/>
    <x v="1"/>
    <x v="1"/>
    <x v="4"/>
    <n v="1.4444330190702552"/>
    <n v="29204"/>
    <n v="42183.221888927736"/>
  </r>
  <r>
    <x v="22"/>
    <s v="SUL                 "/>
    <s v="J5811500"/>
    <s v="EDICAO DE LIVROS                                                 "/>
    <x v="2"/>
    <x v="1"/>
    <x v="1"/>
    <x v="4"/>
    <n v="1.4444330190702552"/>
    <n v="11103"/>
    <n v="16037.539810737044"/>
  </r>
  <r>
    <x v="22"/>
    <s v="SUL                 "/>
    <s v="J5812301"/>
    <s v="EDICAO DE JORNAIS DIARIOS                                        "/>
    <x v="2"/>
    <x v="1"/>
    <x v="1"/>
    <x v="4"/>
    <n v="1.4444330190702552"/>
    <n v="34574"/>
    <n v="49939.827201335007"/>
  </r>
  <r>
    <x v="22"/>
    <s v="SUL                 "/>
    <s v="J5813100"/>
    <s v="EDICAO DE REVISTAS                                               "/>
    <x v="2"/>
    <x v="1"/>
    <x v="1"/>
    <x v="4"/>
    <n v="1.4444330190702552"/>
    <n v="33597"/>
    <n v="48528.616141703365"/>
  </r>
  <r>
    <x v="22"/>
    <s v="SUL                 "/>
    <s v="J5813100"/>
    <s v="EDICAO DE REVISTAS                                               "/>
    <x v="2"/>
    <x v="1"/>
    <x v="1"/>
    <x v="4"/>
    <n v="1.4444330190702552"/>
    <n v="17810"/>
    <n v="25725.352069641245"/>
  </r>
  <r>
    <x v="22"/>
    <s v="SUL                 "/>
    <s v="J5813100"/>
    <s v="EDICAO DE REVISTAS                                               "/>
    <x v="2"/>
    <x v="1"/>
    <x v="1"/>
    <x v="4"/>
    <n v="1.4444330190702552"/>
    <n v="20000"/>
    <n v="28888.660381405105"/>
  </r>
  <r>
    <x v="22"/>
    <s v="SUL                 "/>
    <s v="J5821200"/>
    <s v="EDICAO INTEGRADA A IMPRESSAO DE LIVROS                           "/>
    <x v="2"/>
    <x v="1"/>
    <x v="1"/>
    <x v="4"/>
    <n v="1.4444330190702552"/>
    <n v="246979"/>
    <n v="356744.62261695258"/>
  </r>
  <r>
    <x v="22"/>
    <s v="SUL                 "/>
    <s v="J5821200"/>
    <s v="EDICAO INTEGRADA A IMPRESSAO DE LIVROS                           "/>
    <x v="2"/>
    <x v="1"/>
    <x v="1"/>
    <x v="4"/>
    <n v="1.4444330190702552"/>
    <n v="346572"/>
    <n v="500600.04028521647"/>
  </r>
  <r>
    <x v="22"/>
    <s v="SUL                 "/>
    <s v="J5821200"/>
    <s v="EDICAO INTEGRADA A IMPRESSAO DE LIVROS                           "/>
    <x v="2"/>
    <x v="1"/>
    <x v="1"/>
    <x v="4"/>
    <n v="1.4444330190702552"/>
    <n v="990075"/>
    <n v="1430097.0213559829"/>
  </r>
  <r>
    <x v="22"/>
    <s v="SUL                 "/>
    <s v="J5821200"/>
    <s v="EDICAO INTEGRADA A IMPRESSAO DE LIVROS                           "/>
    <x v="2"/>
    <x v="1"/>
    <x v="1"/>
    <x v="4"/>
    <n v="1.4444330190702552"/>
    <n v="10000"/>
    <n v="14444.330190702552"/>
  </r>
  <r>
    <x v="22"/>
    <s v="SUL                 "/>
    <s v="J5821200"/>
    <s v="EDICAO INTEGRADA A IMPRESSAO DE LIVROS                           "/>
    <x v="2"/>
    <x v="1"/>
    <x v="1"/>
    <x v="4"/>
    <n v="1.4444330190702552"/>
    <n v="75920"/>
    <n v="109661.35480781378"/>
  </r>
  <r>
    <x v="22"/>
    <s v="SUL                 "/>
    <s v="J5822101"/>
    <s v="EDICAO INTEGRADA A IMPRESSAO DE JORNAIS DIARIOS                  "/>
    <x v="2"/>
    <x v="1"/>
    <x v="1"/>
    <x v="4"/>
    <n v="1.4444330190702552"/>
    <n v="29085"/>
    <n v="42011.334359658373"/>
  </r>
  <r>
    <x v="22"/>
    <s v="SUL                 "/>
    <s v="J5823900"/>
    <s v="EDICAO INTEGRADA A IMPRESSAO DE REVISTAS                         "/>
    <x v="2"/>
    <x v="1"/>
    <x v="1"/>
    <x v="4"/>
    <n v="1.4444330190702552"/>
    <n v="2148"/>
    <n v="3102.6421249629084"/>
  </r>
  <r>
    <x v="22"/>
    <s v="SUL                 "/>
    <s v="J5823900"/>
    <s v="EDICAO INTEGRADA A IMPRESSAO DE REVISTAS                         "/>
    <x v="2"/>
    <x v="1"/>
    <x v="1"/>
    <x v="4"/>
    <n v="1.4444330190702552"/>
    <n v="62037"/>
    <n v="89608.291204061417"/>
  </r>
  <r>
    <x v="22"/>
    <s v="SUL                 "/>
    <s v="J5823900"/>
    <s v="EDICAO INTEGRADA A IMPRESSAO DE REVISTAS                         "/>
    <x v="2"/>
    <x v="1"/>
    <x v="1"/>
    <x v="4"/>
    <n v="1.4444330190702552"/>
    <n v="32549"/>
    <n v="47014.85033771774"/>
  </r>
  <r>
    <x v="22"/>
    <s v="SUL                 "/>
    <s v="J5829800"/>
    <s v="EDICAO INTEGRADA IMPRESSAO CADASTRO LISTA OUTRO PRODUTO GRAFICO  "/>
    <x v="0"/>
    <x v="1"/>
    <x v="1"/>
    <x v="4"/>
    <n v="1.4444330190702552"/>
    <n v="11825"/>
    <n v="17080.420450505768"/>
  </r>
  <r>
    <x v="22"/>
    <s v="SUL                 "/>
    <s v="J5829800"/>
    <s v="EDICAO INTEGRADA IMPRESSAO CADASTRO LISTA OUTRO PRODUTO GRAFICO  "/>
    <x v="0"/>
    <x v="1"/>
    <x v="1"/>
    <x v="4"/>
    <n v="1.4444330190702552"/>
    <n v="500000"/>
    <n v="722216.50953512767"/>
  </r>
  <r>
    <x v="22"/>
    <s v="SUL                 "/>
    <s v="J5829800"/>
    <s v="EDICAO INTEGRADA IMPRESSAO CADASTRO LISTA OUTRO PRODUTO GRAFICO  "/>
    <x v="0"/>
    <x v="1"/>
    <x v="1"/>
    <x v="4"/>
    <n v="1.4444330190702552"/>
    <n v="5547"/>
    <n v="8012.2699567827058"/>
  </r>
  <r>
    <x v="22"/>
    <s v="SUL                 "/>
    <s v="J5829800"/>
    <s v="EDICAO INTEGRADA IMPRESSAO CADASTRO LISTA OUTRO PRODUTO GRAFICO  "/>
    <x v="0"/>
    <x v="1"/>
    <x v="1"/>
    <x v="4"/>
    <n v="1.4444330190702552"/>
    <n v="372882"/>
    <n v="538603.07301695494"/>
  </r>
  <r>
    <x v="22"/>
    <s v="SUL                 "/>
    <s v="J5911102"/>
    <s v="PRODUCAO DE FILMES PARA PUBLICIDADE                              "/>
    <x v="5"/>
    <x v="1"/>
    <x v="1"/>
    <x v="4"/>
    <n v="1.4444330190702552"/>
    <n v="988"/>
    <n v="1427.0998228414121"/>
  </r>
  <r>
    <x v="22"/>
    <s v="SUL                 "/>
    <s v="J5911102"/>
    <s v="PRODUCAO DE FILMES PARA PUBLICIDADE                              "/>
    <x v="5"/>
    <x v="1"/>
    <x v="1"/>
    <x v="4"/>
    <n v="1.4444330190702552"/>
    <n v="71661"/>
    <n v="103509.51457959355"/>
  </r>
  <r>
    <x v="22"/>
    <s v="SUL                 "/>
    <s v="J5912002"/>
    <s v="SERVICOS DE MIXAGEM SONORA EM PRODUCAO AUDIOVISUAL               "/>
    <x v="5"/>
    <x v="1"/>
    <x v="1"/>
    <x v="4"/>
    <n v="1.4444330190702552"/>
    <n v="931"/>
    <n v="1344.7671407544076"/>
  </r>
  <r>
    <x v="22"/>
    <s v="SUL                 "/>
    <s v="J5920100"/>
    <s v="ATIVIDADES DE GRAVACAO DE SOM E DE EDICAO DE MUSICA              "/>
    <x v="3"/>
    <x v="1"/>
    <x v="1"/>
    <x v="4"/>
    <n v="1.4444330190702552"/>
    <n v="10000"/>
    <n v="14444.330190702552"/>
  </r>
  <r>
    <x v="22"/>
    <s v="SUL                 "/>
    <s v="J6010100"/>
    <s v="ATIVIDADES DE RADIO                                              "/>
    <x v="5"/>
    <x v="1"/>
    <x v="1"/>
    <x v="4"/>
    <n v="1.4444330190702552"/>
    <n v="192792"/>
    <n v="278475.13061259262"/>
  </r>
  <r>
    <x v="22"/>
    <s v="SUL                 "/>
    <s v="J6010100"/>
    <s v="ATIVIDADES DE RADIO                                              "/>
    <x v="5"/>
    <x v="1"/>
    <x v="1"/>
    <x v="4"/>
    <n v="1.4444330190702552"/>
    <n v="95000"/>
    <n v="137221.13681167425"/>
  </r>
  <r>
    <x v="22"/>
    <s v="SUL                 "/>
    <s v="J6010100"/>
    <s v="ATIVIDADES DE RADIO                                              "/>
    <x v="5"/>
    <x v="1"/>
    <x v="1"/>
    <x v="4"/>
    <n v="1.4444330190702552"/>
    <n v="158517"/>
    <n v="228967.18888395964"/>
  </r>
  <r>
    <x v="22"/>
    <s v="SUL                 "/>
    <s v="J6010100"/>
    <s v="ATIVIDADES DE RADIO                                              "/>
    <x v="5"/>
    <x v="1"/>
    <x v="1"/>
    <x v="4"/>
    <n v="1.4444330190702552"/>
    <n v="55365"/>
    <n v="79971.034100824676"/>
  </r>
  <r>
    <x v="22"/>
    <s v="SUL                 "/>
    <s v="J6010100"/>
    <s v="ATIVIDADES DE RADIO                                              "/>
    <x v="5"/>
    <x v="1"/>
    <x v="1"/>
    <x v="4"/>
    <n v="1.4444330190702552"/>
    <n v="10000"/>
    <n v="14444.330190702552"/>
  </r>
  <r>
    <x v="22"/>
    <s v="SUL                 "/>
    <s v="J6021700"/>
    <s v="ATIVIDADES DE TELEVISAO ABERTA                                   "/>
    <x v="5"/>
    <x v="1"/>
    <x v="1"/>
    <x v="4"/>
    <n v="1.4444330190702552"/>
    <n v="308736"/>
    <n v="445948.4725756743"/>
  </r>
  <r>
    <x v="22"/>
    <s v="SUL                 "/>
    <s v="J6021700"/>
    <s v="ATIVIDADES DE TELEVISAO ABERTA                                   "/>
    <x v="5"/>
    <x v="1"/>
    <x v="1"/>
    <x v="4"/>
    <n v="1.4444330190702552"/>
    <n v="5168"/>
    <n v="7464.8298425550793"/>
  </r>
  <r>
    <x v="22"/>
    <s v="SUL                 "/>
    <s v="J6021700"/>
    <s v="ATIVIDADES DE TELEVISAO ABERTA                                   "/>
    <x v="5"/>
    <x v="1"/>
    <x v="1"/>
    <x v="4"/>
    <n v="1.4444330190702552"/>
    <n v="157000"/>
    <n v="226775.98399403007"/>
  </r>
  <r>
    <x v="22"/>
    <s v="SUL                 "/>
    <s v="J6022501"/>
    <s v="PROGRAMADORAS                                                    "/>
    <x v="5"/>
    <x v="1"/>
    <x v="1"/>
    <x v="4"/>
    <n v="1.4444330190702552"/>
    <n v="12022"/>
    <n v="17364.973755262607"/>
  </r>
  <r>
    <x v="22"/>
    <s v="SUL                 "/>
    <s v="J6022501"/>
    <s v="PROGRAMADORAS                                                    "/>
    <x v="5"/>
    <x v="1"/>
    <x v="1"/>
    <x v="4"/>
    <n v="1.4444330190702552"/>
    <n v="33444"/>
    <n v="48307.617889785615"/>
  </r>
  <r>
    <x v="22"/>
    <s v="SUL                 "/>
    <s v="J6022501"/>
    <s v="PROGRAMADORAS                                                    "/>
    <x v="5"/>
    <x v="1"/>
    <x v="1"/>
    <x v="4"/>
    <n v="1.4444330190702552"/>
    <n v="86929"/>
    <n v="125563.11791475822"/>
  </r>
  <r>
    <x v="22"/>
    <s v="SUL                 "/>
    <s v="R9001902"/>
    <s v="PRODUCAO MUSICAL                                                 "/>
    <x v="4"/>
    <x v="1"/>
    <x v="1"/>
    <x v="4"/>
    <n v="1.4444330190702552"/>
    <n v="76320"/>
    <n v="110239.12801544188"/>
  </r>
  <r>
    <x v="22"/>
    <s v="SUL                 "/>
    <s v="R9001902"/>
    <s v="PRODUCAO MUSICAL                                                 "/>
    <x v="4"/>
    <x v="1"/>
    <x v="1"/>
    <x v="4"/>
    <n v="1.4444330190702552"/>
    <n v="99568"/>
    <n v="143819.30684278716"/>
  </r>
  <r>
    <x v="22"/>
    <s v="SUL                 "/>
    <s v="R9001904"/>
    <s v="PRODUCAO DE ESPETACULOS CIRCENSES, DE MARIONETES E SIMILARES     "/>
    <x v="4"/>
    <x v="1"/>
    <x v="1"/>
    <x v="4"/>
    <n v="1.4444330190702552"/>
    <n v="24000"/>
    <n v="34666.392457686125"/>
  </r>
  <r>
    <x v="22"/>
    <s v="SUL                 "/>
    <s v="R9001906"/>
    <s v="ATIVIDADES DE SONORIZACAO E DE ILUMINACAO                        "/>
    <x v="4"/>
    <x v="1"/>
    <x v="1"/>
    <x v="4"/>
    <n v="1.4444330190702552"/>
    <n v="35112"/>
    <n v="50716.932165594801"/>
  </r>
  <r>
    <x v="22"/>
    <s v="SUL                 "/>
    <s v="R9001906"/>
    <s v="ATIVIDADES DE SONORIZACAO E DE ILUMINACAO                        "/>
    <x v="4"/>
    <x v="1"/>
    <x v="1"/>
    <x v="4"/>
    <n v="1.4444330190702552"/>
    <n v="61600"/>
    <n v="88977.073974727726"/>
  </r>
  <r>
    <x v="22"/>
    <s v="SUL                 "/>
    <s v="R9001906"/>
    <s v="ATIVIDADES DE SONORIZACAO E DE ILUMINACAO                        "/>
    <x v="4"/>
    <x v="1"/>
    <x v="1"/>
    <x v="4"/>
    <n v="1.4444330190702552"/>
    <n v="54863"/>
    <n v="79245.928725251419"/>
  </r>
  <r>
    <x v="22"/>
    <s v="SUL                 "/>
    <s v="R9001906"/>
    <s v="ATIVIDADES DE SONORIZACAO E DE ILUMINACAO                        "/>
    <x v="4"/>
    <x v="1"/>
    <x v="1"/>
    <x v="4"/>
    <n v="1.4444330190702552"/>
    <n v="127177"/>
    <n v="183698.65806629785"/>
  </r>
  <r>
    <x v="22"/>
    <s v="SUL                 "/>
    <s v="R9001999"/>
    <s v="ARTE CENICA ESPETAC ATIVI COMPLEMENTARES NAO ESPECI ANTERIOR     "/>
    <x v="4"/>
    <x v="1"/>
    <x v="1"/>
    <x v="4"/>
    <n v="1.4444330190702552"/>
    <n v="4869"/>
    <n v="7032.9443698530731"/>
  </r>
  <r>
    <x v="22"/>
    <s v="SUL                 "/>
    <s v="R9001999"/>
    <s v="ARTE CENICA ESPETAC ATIVI COMPLEMENTARES NAO ESPECI ANTERIOR     "/>
    <x v="4"/>
    <x v="1"/>
    <x v="1"/>
    <x v="4"/>
    <n v="1.4444330190702552"/>
    <n v="71883"/>
    <n v="103830.17870982716"/>
  </r>
  <r>
    <x v="22"/>
    <s v="SUL                 "/>
    <s v="R9001999"/>
    <s v="ARTE CENICA ESPETAC ATIVI COMPLEMENTARES NAO ESPECI ANTERIOR     "/>
    <x v="4"/>
    <x v="1"/>
    <x v="1"/>
    <x v="4"/>
    <n v="1.4444330190702552"/>
    <n v="349233"/>
    <n v="504443.67654896242"/>
  </r>
  <r>
    <x v="22"/>
    <s v="SUL                 "/>
    <s v="R9102302"/>
    <s v="RESTAURACAO E CONSERVACAO DE LUGARES E PREDIOS HISTORICOS        "/>
    <x v="1"/>
    <x v="0"/>
    <x v="0"/>
    <x v="4"/>
    <n v="1.4444330190702552"/>
    <n v="300000"/>
    <n v="433329.90572107659"/>
  </r>
  <r>
    <x v="22"/>
    <s v="SUL                 "/>
    <s v="S9493600"/>
    <s v="ATIVIDADES DE ORGANIZACOES ASSOCIATIVAS LIGADAS A CULTURA E ARTE "/>
    <x v="4"/>
    <x v="1"/>
    <x v="1"/>
    <x v="4"/>
    <n v="1.4444330190702552"/>
    <n v="29216"/>
    <n v="42200.555085156579"/>
  </r>
  <r>
    <x v="23"/>
    <s v="NORDESTE            "/>
    <s v="C1811302"/>
    <s v="IMPRESSAO DE LIVROS, REVISTAS E OUTRAS PUBLICACOES PERIODICAS    "/>
    <x v="0"/>
    <x v="1"/>
    <x v="1"/>
    <x v="4"/>
    <n v="1.4444330190702552"/>
    <n v="15018"/>
    <n v="21692.495080397093"/>
  </r>
  <r>
    <x v="23"/>
    <s v="NORDESTE            "/>
    <s v="G4761001"/>
    <s v="COMERCIO VAREJISTA DE LIVROS                                     "/>
    <x v="2"/>
    <x v="1"/>
    <x v="1"/>
    <x v="4"/>
    <n v="1.4444330190702552"/>
    <n v="56345"/>
    <n v="81386.578459513534"/>
  </r>
  <r>
    <x v="23"/>
    <s v="NORDESTE            "/>
    <s v="G4761001"/>
    <s v="COMERCIO VAREJISTA DE LIVROS                                     "/>
    <x v="2"/>
    <x v="1"/>
    <x v="1"/>
    <x v="4"/>
    <n v="1.4444330190702552"/>
    <n v="700000"/>
    <n v="1011103.1133491787"/>
  </r>
  <r>
    <x v="23"/>
    <s v="NORDESTE            "/>
    <s v="G4761001"/>
    <s v="COMERCIO VAREJISTA DE LIVROS                                     "/>
    <x v="2"/>
    <x v="1"/>
    <x v="1"/>
    <x v="4"/>
    <n v="1.4444330190702552"/>
    <n v="17749"/>
    <n v="25637.241655477959"/>
  </r>
  <r>
    <x v="23"/>
    <s v="NORDESTE            "/>
    <s v="J5822101"/>
    <s v="EDICAO INTEGRADA A IMPRESSAO DE JORNAIS DIARIOS                  "/>
    <x v="2"/>
    <x v="1"/>
    <x v="1"/>
    <x v="4"/>
    <n v="1.4444330190702552"/>
    <n v="51624"/>
    <n v="74567.410176482852"/>
  </r>
  <r>
    <x v="23"/>
    <s v="NORDESTE            "/>
    <s v="J5822101"/>
    <s v="EDICAO INTEGRADA A IMPRESSAO DE JORNAIS DIARIOS                  "/>
    <x v="2"/>
    <x v="1"/>
    <x v="1"/>
    <x v="4"/>
    <n v="1.4444330190702552"/>
    <n v="18894"/>
    <n v="27291.117462313403"/>
  </r>
  <r>
    <x v="23"/>
    <s v="NORDESTE            "/>
    <s v="J5920100"/>
    <s v="ATIVIDADES DE GRAVACAO DE SOM E DE EDICAO DE MUSICA              "/>
    <x v="3"/>
    <x v="1"/>
    <x v="1"/>
    <x v="4"/>
    <n v="1.4444330190702552"/>
    <n v="9973"/>
    <n v="14405.330499187656"/>
  </r>
  <r>
    <x v="23"/>
    <s v="NORDESTE            "/>
    <s v="J6010100"/>
    <s v="ATIVIDADES DE RADIO                                              "/>
    <x v="5"/>
    <x v="1"/>
    <x v="1"/>
    <x v="4"/>
    <n v="1.4444330190702552"/>
    <n v="62433"/>
    <n v="90180.286679613244"/>
  </r>
  <r>
    <x v="23"/>
    <s v="NORDESTE            "/>
    <s v="R9001902"/>
    <s v="PRODUCAO MUSICAL                                                 "/>
    <x v="4"/>
    <x v="1"/>
    <x v="1"/>
    <x v="4"/>
    <n v="1.4444330190702552"/>
    <n v="80100"/>
    <n v="115699.08482752745"/>
  </r>
  <r>
    <x v="23"/>
    <s v="NORDESTE            "/>
    <s v="R9001902"/>
    <s v="PRODUCAO MUSICAL                                                 "/>
    <x v="4"/>
    <x v="1"/>
    <x v="1"/>
    <x v="4"/>
    <n v="1.4444330190702552"/>
    <n v="44806"/>
    <n v="64719.265852461853"/>
  </r>
  <r>
    <x v="23"/>
    <s v="NORDESTE            "/>
    <s v="R9001902"/>
    <s v="PRODUCAO MUSICAL                                                 "/>
    <x v="4"/>
    <x v="1"/>
    <x v="1"/>
    <x v="4"/>
    <n v="1.4444330190702552"/>
    <n v="239504"/>
    <n v="345947.48579940241"/>
  </r>
  <r>
    <x v="23"/>
    <s v="NORDESTE            "/>
    <s v="R9001999"/>
    <s v="ARTE CENICA ESPETAC ATIVI COMPLEMENTARES NAO ESPECI ANTERIOR     "/>
    <x v="4"/>
    <x v="1"/>
    <x v="1"/>
    <x v="4"/>
    <n v="1.4444330190702552"/>
    <n v="13799"/>
    <n v="19931.731230150453"/>
  </r>
  <r>
    <x v="23"/>
    <s v="NORDESTE            "/>
    <s v="R9002701"/>
    <s v="ATIVI ARTISTA PLASTICO, JORNALISTAS INDEPENDENTES E ESCRITORES   "/>
    <x v="6"/>
    <x v="1"/>
    <x v="1"/>
    <x v="4"/>
    <n v="1.4444330190702552"/>
    <n v="10910"/>
    <n v="15758.764238056485"/>
  </r>
  <r>
    <x v="24"/>
    <s v="SUDESTE             "/>
    <s v="C1811301"/>
    <s v="IMPRESSAO DE JORNAIS                                             "/>
    <x v="0"/>
    <x v="1"/>
    <x v="1"/>
    <x v="4"/>
    <n v="1.4444330190702552"/>
    <n v="200000"/>
    <n v="288886.60381405102"/>
  </r>
  <r>
    <x v="24"/>
    <s v="SUDESTE             "/>
    <s v="C1811301"/>
    <s v="IMPRESSAO DE JORNAIS                                             "/>
    <x v="0"/>
    <x v="1"/>
    <x v="1"/>
    <x v="4"/>
    <n v="1.4444330190702552"/>
    <n v="235574"/>
    <n v="340270.86403445632"/>
  </r>
  <r>
    <x v="24"/>
    <s v="SUDESTE             "/>
    <s v="C1811301"/>
    <s v="IMPRESSAO DE JORNAIS                                             "/>
    <x v="0"/>
    <x v="1"/>
    <x v="1"/>
    <x v="4"/>
    <n v="1.4444330190702552"/>
    <n v="65445"/>
    <n v="94530.918933052861"/>
  </r>
  <r>
    <x v="24"/>
    <s v="SUDESTE             "/>
    <s v="C1811302"/>
    <s v="IMPRESSAO DE LIVROS, REVISTAS E OUTRAS PUBLICACOES PERIODICAS    "/>
    <x v="0"/>
    <x v="1"/>
    <x v="1"/>
    <x v="4"/>
    <n v="1.4444330190702552"/>
    <n v="245935"/>
    <n v="355236.63454504323"/>
  </r>
  <r>
    <x v="24"/>
    <s v="SUDESTE             "/>
    <s v="C1811302"/>
    <s v="IMPRESSAO DE LIVROS, REVISTAS E OUTRAS PUBLICACOES PERIODICAS    "/>
    <x v="0"/>
    <x v="1"/>
    <x v="1"/>
    <x v="4"/>
    <n v="1.4444330190702552"/>
    <n v="356127"/>
    <n v="514401.5977824328"/>
  </r>
  <r>
    <x v="24"/>
    <s v="SUDESTE             "/>
    <s v="C1811302"/>
    <s v="IMPRESSAO DE LIVROS, REVISTAS E OUTRAS PUBLICACOES PERIODICAS    "/>
    <x v="0"/>
    <x v="1"/>
    <x v="1"/>
    <x v="4"/>
    <n v="1.4444330190702552"/>
    <n v="2481000"/>
    <n v="3583638.3203133033"/>
  </r>
  <r>
    <x v="24"/>
    <s v="SUDESTE             "/>
    <s v="C1811302"/>
    <s v="IMPRESSAO DE LIVROS, REVISTAS E OUTRAS PUBLICACOES PERIODICAS    "/>
    <x v="0"/>
    <x v="1"/>
    <x v="1"/>
    <x v="4"/>
    <n v="1.4444330190702552"/>
    <n v="1546000"/>
    <n v="2233093.4474826148"/>
  </r>
  <r>
    <x v="24"/>
    <s v="SUDESTE             "/>
    <s v="C1811302"/>
    <s v="IMPRESSAO DE LIVROS, REVISTAS E OUTRAS PUBLICACOES PERIODICAS    "/>
    <x v="0"/>
    <x v="1"/>
    <x v="1"/>
    <x v="4"/>
    <n v="1.4444330190702552"/>
    <n v="400000"/>
    <n v="577773.20762810204"/>
  </r>
  <r>
    <x v="24"/>
    <s v="SUDESTE             "/>
    <s v="C1811302"/>
    <s v="IMPRESSAO DE LIVROS, REVISTAS E OUTRAS PUBLICACOES PERIODICAS    "/>
    <x v="0"/>
    <x v="1"/>
    <x v="1"/>
    <x v="4"/>
    <n v="1.4444330190702552"/>
    <n v="1800000"/>
    <n v="2599979.4343264592"/>
  </r>
  <r>
    <x v="24"/>
    <s v="SUDESTE             "/>
    <s v="C1811302"/>
    <s v="IMPRESSAO DE LIVROS, REVISTAS E OUTRAS PUBLICACOES PERIODICAS    "/>
    <x v="0"/>
    <x v="1"/>
    <x v="1"/>
    <x v="4"/>
    <n v="1.4444330190702552"/>
    <n v="46500"/>
    <n v="67166.135386766866"/>
  </r>
  <r>
    <x v="24"/>
    <s v="SUDESTE             "/>
    <s v="C1811302"/>
    <s v="IMPRESSAO DE LIVROS, REVISTAS E OUTRAS PUBLICACOES PERIODICAS    "/>
    <x v="0"/>
    <x v="1"/>
    <x v="1"/>
    <x v="4"/>
    <n v="1.4444330190702552"/>
    <n v="108000"/>
    <n v="155998.76605958756"/>
  </r>
  <r>
    <x v="24"/>
    <s v="SUDESTE             "/>
    <s v="C1811302"/>
    <s v="IMPRESSAO DE LIVROS, REVISTAS E OUTRAS PUBLICACOES PERIODICAS    "/>
    <x v="0"/>
    <x v="1"/>
    <x v="1"/>
    <x v="4"/>
    <n v="1.4444330190702552"/>
    <n v="113500"/>
    <n v="163943.14766447397"/>
  </r>
  <r>
    <x v="24"/>
    <s v="SUDESTE             "/>
    <s v="C1811302"/>
    <s v="IMPRESSAO DE LIVROS, REVISTAS E OUTRAS PUBLICACOES PERIODICAS    "/>
    <x v="0"/>
    <x v="1"/>
    <x v="1"/>
    <x v="4"/>
    <n v="1.4444330190702552"/>
    <n v="2030000"/>
    <n v="2932199.0287126182"/>
  </r>
  <r>
    <x v="24"/>
    <s v="SUDESTE             "/>
    <s v="C1811302"/>
    <s v="IMPRESSAO DE LIVROS, REVISTAS E OUTRAS PUBLICACOES PERIODICAS    "/>
    <x v="0"/>
    <x v="1"/>
    <x v="1"/>
    <x v="4"/>
    <n v="1.4444330190702552"/>
    <n v="736634"/>
    <n v="1064018.4725697984"/>
  </r>
  <r>
    <x v="24"/>
    <s v="SUDESTE             "/>
    <s v="C1811302"/>
    <s v="IMPRESSAO DE LIVROS, REVISTAS E OUTRAS PUBLICACOES PERIODICAS    "/>
    <x v="0"/>
    <x v="1"/>
    <x v="1"/>
    <x v="4"/>
    <n v="1.4444330190702552"/>
    <n v="1424509"/>
    <n v="2057607.8355627502"/>
  </r>
  <r>
    <x v="24"/>
    <s v="SUDESTE             "/>
    <s v="C1811302"/>
    <s v="IMPRESSAO DE LIVROS, REVISTAS E OUTRAS PUBLICACOES PERIODICAS    "/>
    <x v="0"/>
    <x v="1"/>
    <x v="1"/>
    <x v="4"/>
    <n v="1.4444330190702552"/>
    <n v="511916"/>
    <n v="739428.37339036877"/>
  </r>
  <r>
    <x v="24"/>
    <s v="SUDESTE             "/>
    <s v="C1811302"/>
    <s v="IMPRESSAO DE LIVROS, REVISTAS E OUTRAS PUBLICACOES PERIODICAS    "/>
    <x v="0"/>
    <x v="1"/>
    <x v="1"/>
    <x v="4"/>
    <n v="1.4444330190702552"/>
    <n v="4027000"/>
    <n v="5816731.7677959176"/>
  </r>
  <r>
    <x v="24"/>
    <s v="SUDESTE             "/>
    <s v="C1811302"/>
    <s v="IMPRESSAO DE LIVROS, REVISTAS E OUTRAS PUBLICACOES PERIODICAS    "/>
    <x v="0"/>
    <x v="1"/>
    <x v="1"/>
    <x v="4"/>
    <n v="1.4444330190702552"/>
    <n v="1794692"/>
    <n v="2592312.3838612344"/>
  </r>
  <r>
    <x v="24"/>
    <s v="SUDESTE             "/>
    <s v="C1811302"/>
    <s v="IMPRESSAO DE LIVROS, REVISTAS E OUTRAS PUBLICACOES PERIODICAS    "/>
    <x v="0"/>
    <x v="1"/>
    <x v="1"/>
    <x v="4"/>
    <n v="1.4444330190702552"/>
    <n v="19049"/>
    <n v="27515.004580269291"/>
  </r>
  <r>
    <x v="24"/>
    <s v="SUDESTE             "/>
    <s v="C1811302"/>
    <s v="IMPRESSAO DE LIVROS, REVISTAS E OUTRAS PUBLICACOES PERIODICAS    "/>
    <x v="0"/>
    <x v="1"/>
    <x v="1"/>
    <x v="4"/>
    <n v="1.4444330190702552"/>
    <n v="59004"/>
    <n v="85227.325857221338"/>
  </r>
  <r>
    <x v="24"/>
    <s v="SUDESTE             "/>
    <s v="C1811302"/>
    <s v="IMPRESSAO DE LIVROS, REVISTAS E OUTRAS PUBLICACOES PERIODICAS    "/>
    <x v="0"/>
    <x v="1"/>
    <x v="1"/>
    <x v="4"/>
    <n v="1.4444330190702552"/>
    <n v="108500"/>
    <n v="156720.98256912269"/>
  </r>
  <r>
    <x v="24"/>
    <s v="SUDESTE             "/>
    <s v="C3220500"/>
    <s v="FABRICACAO DE INSTRUMENTOS MUSICAIS, PECAS E ACESSORIOS          "/>
    <x v="3"/>
    <x v="1"/>
    <x v="1"/>
    <x v="4"/>
    <n v="1.4444330190702552"/>
    <n v="105652"/>
    <n v="152607.2373308106"/>
  </r>
  <r>
    <x v="24"/>
    <s v="SUDESTE             "/>
    <s v="C3220500"/>
    <s v="FABRICACAO DE INSTRUMENTOS MUSICAIS, PECAS E ACESSORIOS          "/>
    <x v="3"/>
    <x v="1"/>
    <x v="1"/>
    <x v="4"/>
    <n v="1.4444330190702552"/>
    <n v="445000"/>
    <n v="642772.69348626363"/>
  </r>
  <r>
    <x v="24"/>
    <s v="SUDESTE             "/>
    <s v="C3220500"/>
    <s v="FABRICACAO DE INSTRUMENTOS MUSICAIS, PECAS E ACESSORIOS          "/>
    <x v="3"/>
    <x v="1"/>
    <x v="1"/>
    <x v="4"/>
    <n v="1.4444330190702552"/>
    <n v="415500"/>
    <n v="600161.919423691"/>
  </r>
  <r>
    <x v="24"/>
    <s v="SUDESTE             "/>
    <s v="C3220500"/>
    <s v="FABRICACAO DE INSTRUMENTOS MUSICAIS, PECAS E ACESSORIOS          "/>
    <x v="3"/>
    <x v="1"/>
    <x v="1"/>
    <x v="4"/>
    <n v="1.4444330190702552"/>
    <n v="123250"/>
    <n v="178026.36960040894"/>
  </r>
  <r>
    <x v="24"/>
    <s v="SUDESTE             "/>
    <s v="C3220500"/>
    <s v="FABRICACAO DE INSTRUMENTOS MUSICAIS, PECAS E ACESSORIOS          "/>
    <x v="3"/>
    <x v="1"/>
    <x v="1"/>
    <x v="4"/>
    <n v="1.4444330190702552"/>
    <n v="167450"/>
    <n v="241870.30904331425"/>
  </r>
  <r>
    <x v="24"/>
    <s v="SUDESTE             "/>
    <s v="C3220500"/>
    <s v="FABRICACAO DE INSTRUMENTOS MUSICAIS, PECAS E ACESSORIOS          "/>
    <x v="3"/>
    <x v="1"/>
    <x v="1"/>
    <x v="4"/>
    <n v="1.4444330190702552"/>
    <n v="23635"/>
    <n v="34139.174405725484"/>
  </r>
  <r>
    <x v="24"/>
    <s v="SUDESTE             "/>
    <s v="C3220500"/>
    <s v="FABRICACAO DE INSTRUMENTOS MUSICAIS, PECAS E ACESSORIOS          "/>
    <x v="3"/>
    <x v="1"/>
    <x v="1"/>
    <x v="4"/>
    <n v="1.4444330190702552"/>
    <n v="131498"/>
    <n v="189940.05314170042"/>
  </r>
  <r>
    <x v="24"/>
    <s v="SUDESTE             "/>
    <s v="C3240001"/>
    <s v="FABRICACAO DE JOGOS ELETRONICOS                                  "/>
    <x v="7"/>
    <x v="1"/>
    <x v="1"/>
    <x v="4"/>
    <n v="1.4444330190702552"/>
    <n v="9370"/>
    <n v="13534.337388688291"/>
  </r>
  <r>
    <x v="24"/>
    <s v="SUDESTE             "/>
    <s v="C3240001"/>
    <s v="FABRICACAO DE JOGOS ELETRONICOS                                  "/>
    <x v="7"/>
    <x v="1"/>
    <x v="1"/>
    <x v="4"/>
    <n v="1.4444330190702552"/>
    <n v="16543"/>
    <n v="23895.255434479233"/>
  </r>
  <r>
    <x v="24"/>
    <s v="SUDESTE             "/>
    <s v="C3240001"/>
    <s v="FABRICACAO DE JOGOS ELETRONICOS                                  "/>
    <x v="7"/>
    <x v="1"/>
    <x v="1"/>
    <x v="4"/>
    <n v="1.4444330190702552"/>
    <n v="26059"/>
    <n v="37640.480043951778"/>
  </r>
  <r>
    <x v="24"/>
    <s v="SUDESTE             "/>
    <s v="G4647802"/>
    <s v="COMERCIO ATACADISTA DE LIVROS, JORNAIS E OUTRAS PUBLICACOES      "/>
    <x v="2"/>
    <x v="1"/>
    <x v="1"/>
    <x v="4"/>
    <n v="1.4444330190702552"/>
    <n v="1435398"/>
    <n v="2073336.2667074061"/>
  </r>
  <r>
    <x v="24"/>
    <s v="SUDESTE             "/>
    <s v="G4647802"/>
    <s v="COMERCIO ATACADISTA DE LIVROS, JORNAIS E OUTRAS PUBLICACOES      "/>
    <x v="2"/>
    <x v="1"/>
    <x v="1"/>
    <x v="4"/>
    <n v="1.4444330190702552"/>
    <n v="34879"/>
    <n v="50380.379272151433"/>
  </r>
  <r>
    <x v="24"/>
    <s v="SUDESTE             "/>
    <s v="G4647802"/>
    <s v="COMERCIO ATACADISTA DE LIVROS, JORNAIS E OUTRAS PUBLICACOES      "/>
    <x v="2"/>
    <x v="1"/>
    <x v="1"/>
    <x v="4"/>
    <n v="1.4444330190702552"/>
    <n v="5741593"/>
    <n v="8293346.5112626441"/>
  </r>
  <r>
    <x v="24"/>
    <s v="SUDESTE             "/>
    <s v="G4647802"/>
    <s v="COMERCIO ATACADISTA DE LIVROS, JORNAIS E OUTRAS PUBLICACOES      "/>
    <x v="2"/>
    <x v="1"/>
    <x v="1"/>
    <x v="4"/>
    <n v="1.4444330190702552"/>
    <n v="427044"/>
    <n v="616836.45419583807"/>
  </r>
  <r>
    <x v="24"/>
    <s v="SUDESTE             "/>
    <s v="G4647802"/>
    <s v="COMERCIO ATACADISTA DE LIVROS, JORNAIS E OUTRAS PUBLICACOES      "/>
    <x v="2"/>
    <x v="1"/>
    <x v="1"/>
    <x v="4"/>
    <n v="1.4444330190702552"/>
    <n v="2194107"/>
    <n v="3169240.5981731806"/>
  </r>
  <r>
    <x v="24"/>
    <s v="SUDESTE             "/>
    <s v="G4649407"/>
    <s v="COMERCIO ATACADISTA DE FILMES, CDS, DVDS, FITAS E DISCOS         "/>
    <x v="0"/>
    <x v="1"/>
    <x v="1"/>
    <x v="4"/>
    <n v="1.4444330190702552"/>
    <n v="17357"/>
    <n v="25071.02391200242"/>
  </r>
  <r>
    <x v="24"/>
    <s v="SUDESTE             "/>
    <s v="G4649407"/>
    <s v="COMERCIO ATACADISTA DE FILMES, CDS, DVDS, FITAS E DISCOS         "/>
    <x v="0"/>
    <x v="1"/>
    <x v="1"/>
    <x v="4"/>
    <n v="1.4444330190702552"/>
    <n v="33300"/>
    <n v="48099.619535039499"/>
  </r>
  <r>
    <x v="24"/>
    <s v="SUDESTE             "/>
    <s v="G4649407"/>
    <s v="COMERCIO ATACADISTA DE FILMES, CDS, DVDS, FITAS E DISCOS         "/>
    <x v="0"/>
    <x v="1"/>
    <x v="1"/>
    <x v="4"/>
    <n v="1.4444330190702552"/>
    <n v="26790"/>
    <n v="38696.360580892135"/>
  </r>
  <r>
    <x v="24"/>
    <s v="SUDESTE             "/>
    <s v="G4649407"/>
    <s v="COMERCIO ATACADISTA DE FILMES, CDS, DVDS, FITAS E DISCOS         "/>
    <x v="0"/>
    <x v="1"/>
    <x v="1"/>
    <x v="4"/>
    <n v="1.4444330190702552"/>
    <n v="497717"/>
    <n v="718918.86895259027"/>
  </r>
  <r>
    <x v="24"/>
    <s v="SUDESTE             "/>
    <s v="G4756300"/>
    <s v="COM VAREJISTA ESPECIALIZADO DE INSTRUMENTOS MUSICAIS E ACESSORIO "/>
    <x v="3"/>
    <x v="1"/>
    <x v="1"/>
    <x v="4"/>
    <n v="1.4444330190702552"/>
    <n v="149139"/>
    <n v="215421.29603111881"/>
  </r>
  <r>
    <x v="24"/>
    <s v="SUDESTE             "/>
    <s v="G4756300"/>
    <s v="COM VAREJISTA ESPECIALIZADO DE INSTRUMENTOS MUSICAIS E ACESSORIO "/>
    <x v="3"/>
    <x v="1"/>
    <x v="1"/>
    <x v="4"/>
    <n v="1.4444330190702552"/>
    <n v="584210"/>
    <n v="843852.21407103376"/>
  </r>
  <r>
    <x v="24"/>
    <s v="SUDESTE             "/>
    <s v="G4756300"/>
    <s v="COM VAREJISTA ESPECIALIZADO DE INSTRUMENTOS MUSICAIS E ACESSORIO "/>
    <x v="3"/>
    <x v="1"/>
    <x v="1"/>
    <x v="4"/>
    <n v="1.4444330190702552"/>
    <n v="1110712"/>
    <n v="1604349.0874775613"/>
  </r>
  <r>
    <x v="24"/>
    <s v="SUDESTE             "/>
    <s v="G4756300"/>
    <s v="COM VAREJISTA ESPECIALIZADO DE INSTRUMENTOS MUSICAIS E ACESSORIO "/>
    <x v="3"/>
    <x v="1"/>
    <x v="1"/>
    <x v="4"/>
    <n v="1.4444330190702552"/>
    <n v="31331"/>
    <n v="45255.530920490164"/>
  </r>
  <r>
    <x v="24"/>
    <s v="SUDESTE             "/>
    <s v="G4761001"/>
    <s v="COMERCIO VAREJISTA DE LIVROS                                     "/>
    <x v="2"/>
    <x v="1"/>
    <x v="1"/>
    <x v="4"/>
    <n v="1.4444330190702552"/>
    <n v="620210"/>
    <n v="895851.80275756295"/>
  </r>
  <r>
    <x v="24"/>
    <s v="SUDESTE             "/>
    <s v="G4761001"/>
    <s v="COMERCIO VAREJISTA DE LIVROS                                     "/>
    <x v="2"/>
    <x v="1"/>
    <x v="0"/>
    <x v="4"/>
    <n v="1.4444330190702552"/>
    <n v="809646"/>
    <n v="1169479.4161581558"/>
  </r>
  <r>
    <x v="24"/>
    <s v="SUDESTE             "/>
    <s v="G4761001"/>
    <s v="COMERCIO VAREJISTA DE LIVROS                                     "/>
    <x v="2"/>
    <x v="1"/>
    <x v="0"/>
    <x v="4"/>
    <n v="1.4444330190702552"/>
    <n v="9700000"/>
    <n v="14011000.284981476"/>
  </r>
  <r>
    <x v="24"/>
    <s v="SUDESTE             "/>
    <s v="G4761001"/>
    <s v="COMERCIO VAREJISTA DE LIVROS                                     "/>
    <x v="2"/>
    <x v="1"/>
    <x v="1"/>
    <x v="4"/>
    <n v="1.4444330190702552"/>
    <n v="587618"/>
    <n v="848774.8418000252"/>
  </r>
  <r>
    <x v="24"/>
    <s v="SUDESTE             "/>
    <s v="G4761001"/>
    <s v="COMERCIO VAREJISTA DE LIVROS                                     "/>
    <x v="2"/>
    <x v="1"/>
    <x v="1"/>
    <x v="4"/>
    <n v="1.4444330190702552"/>
    <n v="3900000"/>
    <n v="5633288.7743739951"/>
  </r>
  <r>
    <x v="24"/>
    <s v="SUDESTE             "/>
    <s v="G4761001"/>
    <s v="COMERCIO VAREJISTA DE LIVROS                                     "/>
    <x v="2"/>
    <x v="1"/>
    <x v="0"/>
    <x v="4"/>
    <n v="1.4444330190702552"/>
    <n v="11388114"/>
    <n v="16449367.886536241"/>
  </r>
  <r>
    <x v="24"/>
    <s v="SUDESTE             "/>
    <s v="G4761001"/>
    <s v="COMERCIO VAREJISTA DE LIVROS                                     "/>
    <x v="2"/>
    <x v="1"/>
    <x v="1"/>
    <x v="4"/>
    <n v="1.4444330190702552"/>
    <n v="2957786"/>
    <n v="4272323.7617437337"/>
  </r>
  <r>
    <x v="24"/>
    <s v="SUDESTE             "/>
    <s v="G4761001"/>
    <s v="COMERCIO VAREJISTA DE LIVROS                                     "/>
    <x v="2"/>
    <x v="1"/>
    <x v="1"/>
    <x v="4"/>
    <n v="1.4444330190702552"/>
    <n v="5000"/>
    <n v="7222.1650953512762"/>
  </r>
  <r>
    <x v="24"/>
    <s v="SUDESTE             "/>
    <s v="G4761001"/>
    <s v="COMERCIO VAREJISTA DE LIVROS                                     "/>
    <x v="2"/>
    <x v="1"/>
    <x v="1"/>
    <x v="4"/>
    <n v="1.4444330190702552"/>
    <n v="9075"/>
    <n v="13108.229648062566"/>
  </r>
  <r>
    <x v="24"/>
    <s v="SUDESTE             "/>
    <s v="G4761002"/>
    <s v="COMERCIO VAREJISTA DE JORNAIS E REVISTAS                         "/>
    <x v="2"/>
    <x v="1"/>
    <x v="1"/>
    <x v="4"/>
    <n v="1.4444330190702552"/>
    <n v="90241"/>
    <n v="130347.0800739189"/>
  </r>
  <r>
    <x v="24"/>
    <s v="SUDESTE             "/>
    <s v="G4761002"/>
    <s v="COMERCIO VAREJISTA DE JORNAIS E REVISTAS                         "/>
    <x v="2"/>
    <x v="1"/>
    <x v="1"/>
    <x v="4"/>
    <n v="1.4444330190702552"/>
    <n v="195000"/>
    <n v="281664.43871869979"/>
  </r>
  <r>
    <x v="24"/>
    <s v="SUDESTE             "/>
    <s v="G4761002"/>
    <s v="COMERCIO VAREJISTA DE JORNAIS E REVISTAS                         "/>
    <x v="2"/>
    <x v="1"/>
    <x v="1"/>
    <x v="4"/>
    <n v="1.4444330190702552"/>
    <n v="65600"/>
    <n v="94754.806051008738"/>
  </r>
  <r>
    <x v="24"/>
    <s v="SUDESTE             "/>
    <s v="G4761002"/>
    <s v="COMERCIO VAREJISTA DE JORNAIS E REVISTAS                         "/>
    <x v="2"/>
    <x v="1"/>
    <x v="1"/>
    <x v="4"/>
    <n v="1.4444330190702552"/>
    <n v="88912"/>
    <n v="128427.42859157453"/>
  </r>
  <r>
    <x v="24"/>
    <s v="SUDESTE             "/>
    <s v="G4761002"/>
    <s v="COMERCIO VAREJISTA DE JORNAIS E REVISTAS                         "/>
    <x v="2"/>
    <x v="1"/>
    <x v="1"/>
    <x v="4"/>
    <n v="1.4444330190702552"/>
    <n v="94600"/>
    <n v="136643.36360404614"/>
  </r>
  <r>
    <x v="24"/>
    <s v="SUDESTE             "/>
    <s v="G4761002"/>
    <s v="COMERCIO VAREJISTA DE JORNAIS E REVISTAS                         "/>
    <x v="2"/>
    <x v="1"/>
    <x v="1"/>
    <x v="4"/>
    <n v="1.4444330190702552"/>
    <n v="488972"/>
    <n v="706287.30220082088"/>
  </r>
  <r>
    <x v="24"/>
    <s v="SUDESTE             "/>
    <s v="G4761002"/>
    <s v="COMERCIO VAREJISTA DE JORNAIS E REVISTAS                         "/>
    <x v="2"/>
    <x v="1"/>
    <x v="1"/>
    <x v="4"/>
    <n v="1.4444330190702552"/>
    <n v="20000"/>
    <n v="28888.660381405105"/>
  </r>
  <r>
    <x v="24"/>
    <s v="SUDESTE             "/>
    <s v="G4761002"/>
    <s v="COMERCIO VAREJISTA DE JORNAIS E REVISTAS                         "/>
    <x v="2"/>
    <x v="1"/>
    <x v="1"/>
    <x v="4"/>
    <n v="1.4444330190702552"/>
    <n v="24100"/>
    <n v="34810.835759593152"/>
  </r>
  <r>
    <x v="24"/>
    <s v="SUDESTE             "/>
    <s v="G4762800"/>
    <s v="COMERCIO VAREJISTA DE DISCOS, CDS, DVDS E FITAS                  "/>
    <x v="3"/>
    <x v="1"/>
    <x v="1"/>
    <x v="4"/>
    <n v="1.4444330190702552"/>
    <n v="137191"/>
    <n v="198163.21031926738"/>
  </r>
  <r>
    <x v="24"/>
    <s v="SUDESTE             "/>
    <s v="G4762800"/>
    <s v="COMERCIO VAREJISTA DE DISCOS, CDS, DVDS E FITAS                  "/>
    <x v="3"/>
    <x v="1"/>
    <x v="1"/>
    <x v="4"/>
    <n v="1.4444330190702552"/>
    <n v="83846"/>
    <n v="121109.93091696461"/>
  </r>
  <r>
    <x v="24"/>
    <s v="SUDESTE             "/>
    <s v="G4762800"/>
    <s v="COMERCIO VAREJISTA DE DISCOS, CDS, DVDS E FITAS                  "/>
    <x v="3"/>
    <x v="1"/>
    <x v="1"/>
    <x v="4"/>
    <n v="1.4444330190702552"/>
    <n v="519975"/>
    <n v="751069.059091056"/>
  </r>
  <r>
    <x v="24"/>
    <s v="SUDESTE             "/>
    <s v="G4762800"/>
    <s v="COMERCIO VAREJISTA DE DISCOS, CDS, DVDS E FITAS                  "/>
    <x v="3"/>
    <x v="1"/>
    <x v="1"/>
    <x v="4"/>
    <n v="1.4444330190702552"/>
    <n v="2000"/>
    <n v="2888.8660381405107"/>
  </r>
  <r>
    <x v="24"/>
    <s v="SUDESTE             "/>
    <s v="J5811500"/>
    <s v="EDICAO DE LIVROS                                                 "/>
    <x v="2"/>
    <x v="1"/>
    <x v="1"/>
    <x v="4"/>
    <n v="1.4444330190702552"/>
    <n v="92163"/>
    <n v="133123.28033657194"/>
  </r>
  <r>
    <x v="24"/>
    <s v="SUDESTE             "/>
    <s v="J5811500"/>
    <s v="EDICAO DE LIVROS                                                 "/>
    <x v="2"/>
    <x v="1"/>
    <x v="1"/>
    <x v="4"/>
    <n v="1.4444330190702552"/>
    <n v="3468002"/>
    <n v="5009296.5990016833"/>
  </r>
  <r>
    <x v="24"/>
    <s v="SUDESTE             "/>
    <s v="J5811500"/>
    <s v="EDICAO DE LIVROS                                                 "/>
    <x v="2"/>
    <x v="1"/>
    <x v="0"/>
    <x v="4"/>
    <n v="1.4444330190702552"/>
    <n v="32743101"/>
    <n v="47295216.231152296"/>
  </r>
  <r>
    <x v="24"/>
    <s v="SUDESTE             "/>
    <s v="J5811500"/>
    <s v="EDICAO DE LIVROS                                                 "/>
    <x v="2"/>
    <x v="1"/>
    <x v="1"/>
    <x v="4"/>
    <n v="1.4444330190702552"/>
    <n v="50566"/>
    <n v="73039.200042306533"/>
  </r>
  <r>
    <x v="24"/>
    <s v="SUDESTE             "/>
    <s v="J5811500"/>
    <s v="EDICAO DE LIVROS                                                 "/>
    <x v="2"/>
    <x v="0"/>
    <x v="0"/>
    <x v="4"/>
    <n v="1.4444330190702552"/>
    <n v="201800"/>
    <n v="291486.58324837749"/>
  </r>
  <r>
    <x v="24"/>
    <s v="SUDESTE             "/>
    <s v="J5811500"/>
    <s v="EDICAO DE LIVROS                                                 "/>
    <x v="2"/>
    <x v="0"/>
    <x v="0"/>
    <x v="4"/>
    <n v="1.4444330190702552"/>
    <n v="135350"/>
    <n v="195504.00913115905"/>
  </r>
  <r>
    <x v="24"/>
    <s v="SUDESTE             "/>
    <s v="J5811500"/>
    <s v="EDICAO DE LIVROS                                                 "/>
    <x v="2"/>
    <x v="1"/>
    <x v="1"/>
    <x v="4"/>
    <n v="1.4444330190702552"/>
    <n v="1073611"/>
    <n v="1550759.1780370357"/>
  </r>
  <r>
    <x v="24"/>
    <s v="SUDESTE             "/>
    <s v="J5811500"/>
    <s v="EDICAO DE LIVROS                                                 "/>
    <x v="2"/>
    <x v="1"/>
    <x v="0"/>
    <x v="4"/>
    <n v="1.4444330190702552"/>
    <n v="13351284"/>
    <n v="19285035.456584394"/>
  </r>
  <r>
    <x v="24"/>
    <s v="SUDESTE             "/>
    <s v="J5811500"/>
    <s v="EDICAO DE LIVROS                                                 "/>
    <x v="2"/>
    <x v="1"/>
    <x v="1"/>
    <x v="4"/>
    <n v="1.4444330190702552"/>
    <n v="3107543"/>
    <n v="4488637.7173806382"/>
  </r>
  <r>
    <x v="24"/>
    <s v="SUDESTE             "/>
    <s v="J5811500"/>
    <s v="EDICAO DE LIVROS                                                 "/>
    <x v="2"/>
    <x v="1"/>
    <x v="1"/>
    <x v="4"/>
    <n v="1.4444330190702552"/>
    <n v="10000"/>
    <n v="14444.330190702552"/>
  </r>
  <r>
    <x v="24"/>
    <s v="SUDESTE             "/>
    <s v="J5811500"/>
    <s v="EDICAO DE LIVROS                                                 "/>
    <x v="2"/>
    <x v="1"/>
    <x v="1"/>
    <x v="4"/>
    <n v="1.4444330190702552"/>
    <n v="159925"/>
    <n v="231000.95057481056"/>
  </r>
  <r>
    <x v="24"/>
    <s v="SUDESTE             "/>
    <s v="J5812301"/>
    <s v="EDICAO DE JORNAIS DIARIOS                                        "/>
    <x v="2"/>
    <x v="1"/>
    <x v="1"/>
    <x v="4"/>
    <n v="1.4444330190702552"/>
    <n v="23759"/>
    <n v="34318.284100090197"/>
  </r>
  <r>
    <x v="24"/>
    <s v="SUDESTE             "/>
    <s v="J5812301"/>
    <s v="EDICAO DE JORNAIS DIARIOS                                        "/>
    <x v="2"/>
    <x v="1"/>
    <x v="1"/>
    <x v="4"/>
    <n v="1.4444330190702552"/>
    <n v="249088"/>
    <n v="359790.93185417174"/>
  </r>
  <r>
    <x v="24"/>
    <s v="SUDESTE             "/>
    <s v="J5812301"/>
    <s v="EDICAO DE JORNAIS DIARIOS                                        "/>
    <x v="2"/>
    <x v="1"/>
    <x v="1"/>
    <x v="4"/>
    <n v="1.4444330190702552"/>
    <n v="497314"/>
    <n v="718336.7624459049"/>
  </r>
  <r>
    <x v="24"/>
    <s v="SUDESTE             "/>
    <s v="J5813100"/>
    <s v="EDICAO DE REVISTAS                                               "/>
    <x v="2"/>
    <x v="1"/>
    <x v="1"/>
    <x v="4"/>
    <n v="1.4444330190702552"/>
    <n v="13839"/>
    <n v="19989.508550913262"/>
  </r>
  <r>
    <x v="24"/>
    <s v="SUDESTE             "/>
    <s v="J5813100"/>
    <s v="EDICAO DE REVISTAS                                               "/>
    <x v="2"/>
    <x v="1"/>
    <x v="1"/>
    <x v="4"/>
    <n v="1.4444330190702552"/>
    <n v="248777"/>
    <n v="359341.71318524086"/>
  </r>
  <r>
    <x v="24"/>
    <s v="SUDESTE             "/>
    <s v="J5813100"/>
    <s v="EDICAO DE REVISTAS                                               "/>
    <x v="2"/>
    <x v="1"/>
    <x v="1"/>
    <x v="4"/>
    <n v="1.4444330190702552"/>
    <n v="462773"/>
    <n v="668444.6015341992"/>
  </r>
  <r>
    <x v="24"/>
    <s v="SUDESTE             "/>
    <s v="J5819100"/>
    <s v="EDICAO DE CADASTROS, LISTAS E OUTROS PRODUTOS GRAFICOS           "/>
    <x v="0"/>
    <x v="1"/>
    <x v="1"/>
    <x v="4"/>
    <n v="1.4444330190702552"/>
    <n v="11260"/>
    <n v="16264.315794731074"/>
  </r>
  <r>
    <x v="24"/>
    <s v="SUDESTE             "/>
    <s v="J5819100"/>
    <s v="EDICAO DE CADASTROS, LISTAS E OUTROS PRODUTOS GRAFICOS           "/>
    <x v="0"/>
    <x v="1"/>
    <x v="1"/>
    <x v="4"/>
    <n v="1.4444330190702552"/>
    <n v="79200"/>
    <n v="114399.09511036421"/>
  </r>
  <r>
    <x v="24"/>
    <s v="SUDESTE             "/>
    <s v="J5819100"/>
    <s v="EDICAO DE CADASTROS, LISTAS E OUTROS PRODUTOS GRAFICOS           "/>
    <x v="0"/>
    <x v="1"/>
    <x v="1"/>
    <x v="4"/>
    <n v="1.4444330190702552"/>
    <n v="59217"/>
    <n v="85534.990090283303"/>
  </r>
  <r>
    <x v="24"/>
    <s v="SUDESTE             "/>
    <s v="J5821200"/>
    <s v="EDICAO INTEGRADA A IMPRESSAO DE LIVROS                           "/>
    <x v="2"/>
    <x v="1"/>
    <x v="1"/>
    <x v="4"/>
    <n v="1.4444330190702552"/>
    <n v="1160"/>
    <n v="1675.542302121496"/>
  </r>
  <r>
    <x v="24"/>
    <s v="SUDESTE             "/>
    <s v="J5821200"/>
    <s v="EDICAO INTEGRADA A IMPRESSAO DE LIVROS                           "/>
    <x v="2"/>
    <x v="1"/>
    <x v="1"/>
    <x v="4"/>
    <n v="1.4444330190702552"/>
    <n v="547200"/>
    <n v="790393.74803524371"/>
  </r>
  <r>
    <x v="24"/>
    <s v="SUDESTE             "/>
    <s v="J5821200"/>
    <s v="EDICAO INTEGRADA A IMPRESSAO DE LIVROS                           "/>
    <x v="2"/>
    <x v="1"/>
    <x v="1"/>
    <x v="4"/>
    <n v="1.4444330190702552"/>
    <n v="502077"/>
    <n v="725216.59691573656"/>
  </r>
  <r>
    <x v="24"/>
    <s v="SUDESTE             "/>
    <s v="J5821200"/>
    <s v="EDICAO INTEGRADA A IMPRESSAO DE LIVROS                           "/>
    <x v="2"/>
    <x v="1"/>
    <x v="1"/>
    <x v="4"/>
    <n v="1.4444330190702552"/>
    <n v="4657898"/>
    <n v="6728021.6706613041"/>
  </r>
  <r>
    <x v="24"/>
    <s v="SUDESTE             "/>
    <s v="J5821200"/>
    <s v="EDICAO INTEGRADA A IMPRESSAO DE LIVROS                           "/>
    <x v="2"/>
    <x v="1"/>
    <x v="1"/>
    <x v="4"/>
    <n v="1.4444330190702552"/>
    <n v="33901"/>
    <n v="48967.723779500724"/>
  </r>
  <r>
    <x v="24"/>
    <s v="SUDESTE             "/>
    <s v="J5822101"/>
    <s v="EDICAO INTEGRADA A IMPRESSAO DE JORNAIS DIARIOS                  "/>
    <x v="2"/>
    <x v="1"/>
    <x v="1"/>
    <x v="4"/>
    <n v="1.4444330190702552"/>
    <n v="97382"/>
    <n v="140661.7762630996"/>
  </r>
  <r>
    <x v="24"/>
    <s v="SUDESTE             "/>
    <s v="J5822101"/>
    <s v="EDICAO INTEGRADA A IMPRESSAO DE JORNAIS DIARIOS                  "/>
    <x v="2"/>
    <x v="1"/>
    <x v="1"/>
    <x v="4"/>
    <n v="1.4444330190702552"/>
    <n v="27288"/>
    <n v="39415.688224389123"/>
  </r>
  <r>
    <x v="24"/>
    <s v="SUDESTE             "/>
    <s v="J5822101"/>
    <s v="EDICAO INTEGRADA A IMPRESSAO DE JORNAIS DIARIOS                  "/>
    <x v="2"/>
    <x v="1"/>
    <x v="1"/>
    <x v="4"/>
    <n v="1.4444330190702552"/>
    <n v="46807"/>
    <n v="67609.576323621441"/>
  </r>
  <r>
    <x v="24"/>
    <s v="SUDESTE             "/>
    <s v="J5822101"/>
    <s v="EDICAO INTEGRADA A IMPRESSAO DE JORNAIS DIARIOS                  "/>
    <x v="2"/>
    <x v="1"/>
    <x v="1"/>
    <x v="4"/>
    <n v="1.4444330190702552"/>
    <n v="1719559"/>
    <n v="2483787.7978394292"/>
  </r>
  <r>
    <x v="24"/>
    <s v="SUDESTE             "/>
    <s v="J5822101"/>
    <s v="EDICAO INTEGRADA A IMPRESSAO DE JORNAIS DIARIOS                  "/>
    <x v="2"/>
    <x v="1"/>
    <x v="1"/>
    <x v="4"/>
    <n v="1.4444330190702552"/>
    <n v="54527"/>
    <n v="78760.5992308438"/>
  </r>
  <r>
    <x v="24"/>
    <s v="SUDESTE             "/>
    <s v="J5822101"/>
    <s v="EDICAO INTEGRADA A IMPRESSAO DE JORNAIS DIARIOS                  "/>
    <x v="2"/>
    <x v="1"/>
    <x v="1"/>
    <x v="4"/>
    <n v="1.4444330190702552"/>
    <n v="371161"/>
    <n v="536117.20379113499"/>
  </r>
  <r>
    <x v="24"/>
    <s v="SUDESTE             "/>
    <s v="J5822101"/>
    <s v="EDICAO INTEGRADA A IMPRESSAO DE JORNAIS DIARIOS                  "/>
    <x v="2"/>
    <x v="1"/>
    <x v="1"/>
    <x v="4"/>
    <n v="1.4444330190702552"/>
    <n v="5000"/>
    <n v="7222.1650953512762"/>
  </r>
  <r>
    <x v="24"/>
    <s v="SUDESTE             "/>
    <s v="J5823900"/>
    <s v="EDICAO INTEGRADA A IMPRESSAO DE REVISTAS                         "/>
    <x v="2"/>
    <x v="1"/>
    <x v="1"/>
    <x v="4"/>
    <n v="1.4444330190702552"/>
    <n v="14852"/>
    <n v="21452.719199231429"/>
  </r>
  <r>
    <x v="24"/>
    <s v="SUDESTE             "/>
    <s v="J5823900"/>
    <s v="EDICAO INTEGRADA A IMPRESSAO DE REVISTAS                         "/>
    <x v="2"/>
    <x v="1"/>
    <x v="1"/>
    <x v="4"/>
    <n v="1.4444330190702552"/>
    <n v="201932"/>
    <n v="291677.2484068948"/>
  </r>
  <r>
    <x v="24"/>
    <s v="SUDESTE             "/>
    <s v="J5823900"/>
    <s v="EDICAO INTEGRADA A IMPRESSAO DE REVISTAS                         "/>
    <x v="2"/>
    <x v="1"/>
    <x v="1"/>
    <x v="4"/>
    <n v="1.4444330190702552"/>
    <n v="566636"/>
    <n v="818467.74819389312"/>
  </r>
  <r>
    <x v="24"/>
    <s v="SUDESTE             "/>
    <s v="J5823900"/>
    <s v="EDICAO INTEGRADA A IMPRESSAO DE REVISTAS                         "/>
    <x v="2"/>
    <x v="1"/>
    <x v="1"/>
    <x v="4"/>
    <n v="1.4444330190702552"/>
    <n v="2901"/>
    <n v="4190.3001883228108"/>
  </r>
  <r>
    <x v="24"/>
    <s v="SUDESTE             "/>
    <s v="J5829800"/>
    <s v="EDICAO INTEGRADA IMPRESSAO CADASTRO LISTA OUTRO PRODUTO GRAFICO  "/>
    <x v="0"/>
    <x v="1"/>
    <x v="1"/>
    <x v="4"/>
    <n v="1.4444330190702552"/>
    <n v="225465"/>
    <n v="325669.09064467507"/>
  </r>
  <r>
    <x v="24"/>
    <s v="SUDESTE             "/>
    <s v="J5829800"/>
    <s v="EDICAO INTEGRADA IMPRESSAO CADASTRO LISTA OUTRO PRODUTO GRAFICO  "/>
    <x v="0"/>
    <x v="1"/>
    <x v="1"/>
    <x v="4"/>
    <n v="1.4444330190702552"/>
    <n v="690265"/>
    <n v="997041.55790852976"/>
  </r>
  <r>
    <x v="24"/>
    <s v="SUDESTE             "/>
    <s v="J5829800"/>
    <s v="EDICAO INTEGRADA IMPRESSAO CADASTRO LISTA OUTRO PRODUTO GRAFICO  "/>
    <x v="0"/>
    <x v="1"/>
    <x v="1"/>
    <x v="4"/>
    <n v="1.4444330190702552"/>
    <n v="170000"/>
    <n v="245553.61324194339"/>
  </r>
  <r>
    <x v="24"/>
    <s v="SUDESTE             "/>
    <s v="J5829800"/>
    <s v="EDICAO INTEGRADA IMPRESSAO CADASTRO LISTA OUTRO PRODUTO GRAFICO  "/>
    <x v="0"/>
    <x v="1"/>
    <x v="1"/>
    <x v="4"/>
    <n v="1.4444330190702552"/>
    <n v="418706"/>
    <n v="604792.77168283029"/>
  </r>
  <r>
    <x v="24"/>
    <s v="SUDESTE             "/>
    <s v="J5829800"/>
    <s v="EDICAO INTEGRADA IMPRESSAO CADASTRO LISTA OUTRO PRODUTO GRAFICO  "/>
    <x v="0"/>
    <x v="1"/>
    <x v="1"/>
    <x v="4"/>
    <n v="1.4444330190702552"/>
    <n v="2981804"/>
    <n v="4307016.1539957635"/>
  </r>
  <r>
    <x v="24"/>
    <s v="SUDESTE             "/>
    <s v="J5829800"/>
    <s v="EDICAO INTEGRADA IMPRESSAO CADASTRO LISTA OUTRO PRODUTO GRAFICO  "/>
    <x v="0"/>
    <x v="1"/>
    <x v="1"/>
    <x v="4"/>
    <n v="1.4444330190702552"/>
    <n v="10000"/>
    <n v="14444.330190702552"/>
  </r>
  <r>
    <x v="24"/>
    <s v="SUDESTE             "/>
    <s v="J5829800"/>
    <s v="EDICAO INTEGRADA IMPRESSAO CADASTRO LISTA OUTRO PRODUTO GRAFICO  "/>
    <x v="0"/>
    <x v="1"/>
    <x v="1"/>
    <x v="4"/>
    <n v="1.4444330190702552"/>
    <n v="756000"/>
    <n v="1091991.362417113"/>
  </r>
  <r>
    <x v="24"/>
    <s v="SUDESTE             "/>
    <s v="J5911100"/>
    <s v="ATIV PROD CINEMATOGRAFICA DE VIDEOS E DE PROGRAMAS DE TELEVISAO  "/>
    <x v="5"/>
    <x v="0"/>
    <x v="0"/>
    <x v="4"/>
    <n v="1.4444330190702552"/>
    <n v="60000"/>
    <n v="86665.981144215315"/>
  </r>
  <r>
    <x v="24"/>
    <s v="SUDESTE             "/>
    <s v="J5911100"/>
    <s v="ATIV PROD CINEMATOGRAFICA DE VIDEOS E DE PROGRAMAS DE TELEVISAO  "/>
    <x v="5"/>
    <x v="0"/>
    <x v="0"/>
    <x v="4"/>
    <n v="1.4444330190702552"/>
    <n v="300000"/>
    <n v="433329.90572107659"/>
  </r>
  <r>
    <x v="24"/>
    <s v="SUDESTE             "/>
    <s v="J5911100"/>
    <s v="ATIV PROD CINEMATOGRAFICA DE VIDEOS E DE PROGRAMAS DE TELEVISAO  "/>
    <x v="5"/>
    <x v="1"/>
    <x v="1"/>
    <x v="4"/>
    <n v="1.4444330190702552"/>
    <n v="4613000"/>
    <n v="6663169.5169710871"/>
  </r>
  <r>
    <x v="24"/>
    <s v="SUDESTE             "/>
    <s v="J5911101"/>
    <s v="ESTUDIOS CINEMATOGRAFICOS                                        "/>
    <x v="5"/>
    <x v="1"/>
    <x v="1"/>
    <x v="4"/>
    <n v="1.4444330190702552"/>
    <n v="467"/>
    <n v="674.55021990580917"/>
  </r>
  <r>
    <x v="24"/>
    <s v="SUDESTE             "/>
    <s v="J5911101"/>
    <s v="ESTUDIOS CINEMATOGRAFICOS                                        "/>
    <x v="5"/>
    <x v="1"/>
    <x v="1"/>
    <x v="4"/>
    <n v="1.4444330190702552"/>
    <n v="4599"/>
    <n v="6642.9474547041036"/>
  </r>
  <r>
    <x v="24"/>
    <s v="SUDESTE             "/>
    <s v="J5911101"/>
    <s v="ESTUDIOS CINEMATOGRAFICOS                                        "/>
    <x v="5"/>
    <x v="1"/>
    <x v="1"/>
    <x v="4"/>
    <n v="1.4444330190702552"/>
    <n v="116917"/>
    <n v="168878.77529063704"/>
  </r>
  <r>
    <x v="24"/>
    <s v="SUDESTE             "/>
    <s v="J5911102"/>
    <s v="PRODUCAO DE FILMES PARA PUBLICIDADE                              "/>
    <x v="5"/>
    <x v="1"/>
    <x v="1"/>
    <x v="4"/>
    <n v="1.4444330190702552"/>
    <n v="3919"/>
    <n v="5660.7330017363302"/>
  </r>
  <r>
    <x v="24"/>
    <s v="SUDESTE             "/>
    <s v="J5911102"/>
    <s v="PRODUCAO DE FILMES PARA PUBLICIDADE                              "/>
    <x v="5"/>
    <x v="1"/>
    <x v="1"/>
    <x v="4"/>
    <n v="1.4444330190702552"/>
    <n v="36916"/>
    <n v="53322.689331997542"/>
  </r>
  <r>
    <x v="24"/>
    <s v="SUDESTE             "/>
    <s v="J5911102"/>
    <s v="PRODUCAO DE FILMES PARA PUBLICIDADE                              "/>
    <x v="5"/>
    <x v="1"/>
    <x v="1"/>
    <x v="4"/>
    <n v="1.4444330190702552"/>
    <n v="62363"/>
    <n v="90079.17636827832"/>
  </r>
  <r>
    <x v="24"/>
    <s v="SUDESTE             "/>
    <s v="J5911199"/>
    <s v="ATIV PD CINEMATOGRAFICA VIDEO PROG TELEVISAO NAO ESPECI ANTERIOR "/>
    <x v="5"/>
    <x v="1"/>
    <x v="1"/>
    <x v="4"/>
    <n v="1.4444330190702552"/>
    <n v="23120"/>
    <n v="33395.291400904302"/>
  </r>
  <r>
    <x v="24"/>
    <s v="SUDESTE             "/>
    <s v="J5911199"/>
    <s v="ATIV PD CINEMATOGRAFICA VIDEO PROG TELEVISAO NAO ESPECI ANTERIOR "/>
    <x v="5"/>
    <x v="0"/>
    <x v="0"/>
    <x v="4"/>
    <n v="1.4444330190702552"/>
    <n v="85000"/>
    <n v="122776.80662097169"/>
  </r>
  <r>
    <x v="24"/>
    <s v="SUDESTE             "/>
    <s v="J5911199"/>
    <s v="ATIV PD CINEMATOGRAFICA VIDEO PROG TELEVISAO NAO ESPECI ANTERIOR "/>
    <x v="5"/>
    <x v="1"/>
    <x v="0"/>
    <x v="4"/>
    <n v="1.4444330190702552"/>
    <n v="1495000"/>
    <n v="2159427.3635100317"/>
  </r>
  <r>
    <x v="24"/>
    <s v="SUDESTE             "/>
    <s v="J5911199"/>
    <s v="ATIV PD CINEMATOGRAFICA VIDEO PROG TELEVISAO NAO ESPECI ANTERIOR "/>
    <x v="5"/>
    <x v="1"/>
    <x v="1"/>
    <x v="4"/>
    <n v="1.4444330190702552"/>
    <n v="37928"/>
    <n v="54784.455547296639"/>
  </r>
  <r>
    <x v="24"/>
    <s v="SUDESTE             "/>
    <s v="J5911199"/>
    <s v="ATIV PD CINEMATOGRAFICA VIDEO PROG TELEVISAO NAO ESPECI ANTERIOR "/>
    <x v="5"/>
    <x v="1"/>
    <x v="1"/>
    <x v="4"/>
    <n v="1.4444330190702552"/>
    <n v="152004"/>
    <n v="219559.59663075508"/>
  </r>
  <r>
    <x v="24"/>
    <s v="SUDESTE             "/>
    <s v="J5912000"/>
    <s v="ATIVIDADE DE  POS-PRODUCAO CINEMATOGRAFICA VIDEO PROG TELEVISAO  "/>
    <x v="5"/>
    <x v="1"/>
    <x v="1"/>
    <x v="4"/>
    <n v="1.4444330190702552"/>
    <n v="2314407"/>
    <n v="3343005.8903673324"/>
  </r>
  <r>
    <x v="24"/>
    <s v="SUDESTE             "/>
    <s v="J5912000"/>
    <s v="ATIVIDADE DE  POS-PRODUCAO CINEMATOGRAFICA VIDEO PROG TELEVISAO  "/>
    <x v="5"/>
    <x v="1"/>
    <x v="1"/>
    <x v="4"/>
    <n v="1.4444330190702552"/>
    <n v="11768467"/>
    <n v="16998762.318638671"/>
  </r>
  <r>
    <x v="24"/>
    <s v="SUDESTE             "/>
    <s v="J5912099"/>
    <s v="ATIV POS-PROD CINEMATOG VIDEO PROG TELEVISAO NAO ESPECI ANTERIOR "/>
    <x v="5"/>
    <x v="1"/>
    <x v="1"/>
    <x v="4"/>
    <n v="1.4444330190702552"/>
    <n v="7570"/>
    <n v="10934.357954361833"/>
  </r>
  <r>
    <x v="24"/>
    <s v="SUDESTE             "/>
    <s v="J5912099"/>
    <s v="ATIV POS-PROD CINEMATOG VIDEO PROG TELEVISAO NAO ESPECI ANTERIOR "/>
    <x v="5"/>
    <x v="1"/>
    <x v="0"/>
    <x v="4"/>
    <n v="1.4444330190702552"/>
    <n v="75000"/>
    <n v="108332.47643026915"/>
  </r>
  <r>
    <x v="24"/>
    <s v="SUDESTE             "/>
    <s v="J5912099"/>
    <s v="ATIV POS-PROD CINEMATOG VIDEO PROG TELEVISAO NAO ESPECI ANTERIOR "/>
    <x v="5"/>
    <x v="1"/>
    <x v="1"/>
    <x v="4"/>
    <n v="1.4444330190702552"/>
    <n v="76213"/>
    <n v="110084.57368240136"/>
  </r>
  <r>
    <x v="24"/>
    <s v="SUDESTE             "/>
    <s v="J5913800"/>
    <s v="DISTRIBUICAO CINEMATOGRAFICA DE VIDEO E DE PROGRAMA DE TELEVISAO "/>
    <x v="5"/>
    <x v="0"/>
    <x v="0"/>
    <x v="4"/>
    <n v="1.4444330190702552"/>
    <n v="1242108"/>
    <n v="1794141.8084513166"/>
  </r>
  <r>
    <x v="24"/>
    <s v="SUDESTE             "/>
    <s v="J5913800"/>
    <s v="DISTRIBUICAO CINEMATOGRAFICA DE VIDEO E DE PROGRAMA DE TELEVISAO "/>
    <x v="5"/>
    <x v="1"/>
    <x v="1"/>
    <x v="4"/>
    <n v="1.4444330190702552"/>
    <n v="64726"/>
    <n v="93492.37159234134"/>
  </r>
  <r>
    <x v="24"/>
    <s v="SUDESTE             "/>
    <s v="J5913800"/>
    <s v="DISTRIBUICAO CINEMATOGRAFICA DE VIDEO E DE PROGRAMA DE TELEVISAO "/>
    <x v="5"/>
    <x v="1"/>
    <x v="0"/>
    <x v="4"/>
    <n v="1.4444330190702552"/>
    <n v="1656144"/>
    <n v="2392189.0779350889"/>
  </r>
  <r>
    <x v="24"/>
    <s v="SUDESTE             "/>
    <s v="J5914600"/>
    <s v="ATIVIDADES DE EXIBICAO CINEMATOGRAFICA                           "/>
    <x v="5"/>
    <x v="1"/>
    <x v="1"/>
    <x v="4"/>
    <n v="1.4444330190702552"/>
    <n v="5534"/>
    <n v="7993.4923275347928"/>
  </r>
  <r>
    <x v="24"/>
    <s v="SUDESTE             "/>
    <s v="J5914600"/>
    <s v="ATIVIDADES DE EXIBICAO CINEMATOGRAFICA                           "/>
    <x v="5"/>
    <x v="1"/>
    <x v="0"/>
    <x v="4"/>
    <n v="1.4444330190702552"/>
    <n v="119000"/>
    <n v="171887.52926936038"/>
  </r>
  <r>
    <x v="24"/>
    <s v="SUDESTE             "/>
    <s v="J5914600"/>
    <s v="ATIVIDADES DE EXIBICAO CINEMATOGRAFICA                           "/>
    <x v="5"/>
    <x v="1"/>
    <x v="0"/>
    <x v="4"/>
    <n v="1.4444330190702552"/>
    <n v="245678"/>
    <n v="354865.41525914217"/>
  </r>
  <r>
    <x v="24"/>
    <s v="SUDESTE             "/>
    <s v="J5914600"/>
    <s v="ATIVIDADES DE EXIBICAO CINEMATOGRAFICA                           "/>
    <x v="5"/>
    <x v="1"/>
    <x v="1"/>
    <x v="4"/>
    <n v="1.4444330190702552"/>
    <n v="88480"/>
    <n v="127803.43352733618"/>
  </r>
  <r>
    <x v="24"/>
    <s v="SUDESTE             "/>
    <s v="J5920100"/>
    <s v="ATIVIDADES DE GRAVACAO DE SOM E DE EDICAO DE MUSICA              "/>
    <x v="3"/>
    <x v="1"/>
    <x v="1"/>
    <x v="4"/>
    <n v="1.4444330190702552"/>
    <n v="36871"/>
    <n v="53257.689846139379"/>
  </r>
  <r>
    <x v="24"/>
    <s v="SUDESTE             "/>
    <s v="J5920100"/>
    <s v="ATIVIDADES DE GRAVACAO DE SOM E DE EDICAO DE MUSICA              "/>
    <x v="3"/>
    <x v="1"/>
    <x v="1"/>
    <x v="4"/>
    <n v="1.4444330190702552"/>
    <n v="69432"/>
    <n v="100289.87338008596"/>
  </r>
  <r>
    <x v="24"/>
    <s v="SUDESTE             "/>
    <s v="J5920100"/>
    <s v="ATIVIDADES DE GRAVACAO DE SOM E DE EDICAO DE MUSICA              "/>
    <x v="3"/>
    <x v="1"/>
    <x v="1"/>
    <x v="4"/>
    <n v="1.4444330190702552"/>
    <n v="195870"/>
    <n v="282921.09544529091"/>
  </r>
  <r>
    <x v="24"/>
    <s v="SUDESTE             "/>
    <s v="J6010100"/>
    <s v="ATIVIDADES DE RADIO                                              "/>
    <x v="5"/>
    <x v="1"/>
    <x v="1"/>
    <x v="4"/>
    <n v="1.4444330190702552"/>
    <n v="154000"/>
    <n v="222442.68493681931"/>
  </r>
  <r>
    <x v="24"/>
    <s v="SUDESTE             "/>
    <s v="J6010100"/>
    <s v="ATIVIDADES DE RADIO                                              "/>
    <x v="5"/>
    <x v="1"/>
    <x v="1"/>
    <x v="4"/>
    <n v="1.4444330190702552"/>
    <n v="86400"/>
    <n v="124799.01284767005"/>
  </r>
  <r>
    <x v="24"/>
    <s v="SUDESTE             "/>
    <s v="J6010100"/>
    <s v="ATIVIDADES DE RADIO                                              "/>
    <x v="5"/>
    <x v="1"/>
    <x v="1"/>
    <x v="4"/>
    <n v="1.4444330190702552"/>
    <n v="83250"/>
    <n v="120249.04883759875"/>
  </r>
  <r>
    <x v="24"/>
    <s v="SUDESTE             "/>
    <s v="J6010100"/>
    <s v="ATIVIDADES DE RADIO                                              "/>
    <x v="5"/>
    <x v="1"/>
    <x v="1"/>
    <x v="4"/>
    <n v="1.4444330190702552"/>
    <n v="390299"/>
    <n v="563760.76291010156"/>
  </r>
  <r>
    <x v="24"/>
    <s v="SUDESTE             "/>
    <s v="J6010100"/>
    <s v="ATIVIDADES DE RADIO                                              "/>
    <x v="5"/>
    <x v="1"/>
    <x v="1"/>
    <x v="4"/>
    <n v="1.4444330190702552"/>
    <n v="486209"/>
    <n v="702296.33376912971"/>
  </r>
  <r>
    <x v="24"/>
    <s v="SUDESTE             "/>
    <s v="J6010100"/>
    <s v="ATIVIDADES DE RADIO                                              "/>
    <x v="5"/>
    <x v="1"/>
    <x v="1"/>
    <x v="4"/>
    <n v="1.4444330190702552"/>
    <n v="20000"/>
    <n v="28888.660381405105"/>
  </r>
  <r>
    <x v="24"/>
    <s v="SUDESTE             "/>
    <s v="J6021700"/>
    <s v="ATIVIDADES DE TELEVISAO ABERTA                                   "/>
    <x v="5"/>
    <x v="1"/>
    <x v="1"/>
    <x v="4"/>
    <n v="1.4444330190702552"/>
    <n v="76940"/>
    <n v="111134.67648726543"/>
  </r>
  <r>
    <x v="24"/>
    <s v="SUDESTE             "/>
    <s v="J6021700"/>
    <s v="ATIVIDADES DE TELEVISAO ABERTA                                   "/>
    <x v="5"/>
    <x v="1"/>
    <x v="1"/>
    <x v="4"/>
    <n v="1.4444330190702552"/>
    <n v="11580"/>
    <n v="16726.534360833557"/>
  </r>
  <r>
    <x v="24"/>
    <s v="SUDESTE             "/>
    <s v="J6021700"/>
    <s v="ATIVIDADES DE TELEVISAO ABERTA                                   "/>
    <x v="5"/>
    <x v="1"/>
    <x v="1"/>
    <x v="4"/>
    <n v="1.4444330190702552"/>
    <n v="805846"/>
    <n v="1163990.5706856889"/>
  </r>
  <r>
    <x v="24"/>
    <s v="SUDESTE             "/>
    <s v="J6021700"/>
    <s v="ATIVIDADES DE TELEVISAO ABERTA                                   "/>
    <x v="5"/>
    <x v="1"/>
    <x v="1"/>
    <x v="4"/>
    <n v="1.4444330190702552"/>
    <n v="1955842"/>
    <n v="2825082.7648844062"/>
  </r>
  <r>
    <x v="24"/>
    <s v="SUDESTE             "/>
    <s v="J6021700"/>
    <s v="ATIVIDADES DE TELEVISAO ABERTA                                   "/>
    <x v="5"/>
    <x v="1"/>
    <x v="1"/>
    <x v="4"/>
    <n v="1.4444330190702552"/>
    <n v="40530"/>
    <n v="58542.870262917444"/>
  </r>
  <r>
    <x v="24"/>
    <s v="SUDESTE             "/>
    <s v="J6021700"/>
    <s v="ATIVIDADES DE TELEVISAO ABERTA                                   "/>
    <x v="5"/>
    <x v="1"/>
    <x v="1"/>
    <x v="4"/>
    <n v="1.4444330190702552"/>
    <n v="506586"/>
    <n v="731729.54539872427"/>
  </r>
  <r>
    <x v="24"/>
    <s v="SUDESTE             "/>
    <s v="J6021700"/>
    <s v="ATIVIDADES DE TELEVISAO ABERTA                                   "/>
    <x v="5"/>
    <x v="1"/>
    <x v="1"/>
    <x v="4"/>
    <n v="1.4444330190702552"/>
    <n v="55601"/>
    <n v="80311.920293325267"/>
  </r>
  <r>
    <x v="24"/>
    <s v="SUDESTE             "/>
    <s v="J6021700"/>
    <s v="ATIVIDADES DE TELEVISAO ABERTA                                   "/>
    <x v="5"/>
    <x v="1"/>
    <x v="1"/>
    <x v="4"/>
    <n v="1.4444330190702552"/>
    <n v="209588"/>
    <n v="302735.82760089665"/>
  </r>
  <r>
    <x v="24"/>
    <s v="SUDESTE             "/>
    <s v="J6021700"/>
    <s v="ATIVIDADES DE TELEVISAO ABERTA                                   "/>
    <x v="5"/>
    <x v="1"/>
    <x v="1"/>
    <x v="4"/>
    <n v="1.4444330190702552"/>
    <n v="30000"/>
    <n v="43332.990572107657"/>
  </r>
  <r>
    <x v="24"/>
    <s v="SUDESTE             "/>
    <s v="J6022501"/>
    <s v="PROGRAMADORAS                                                    "/>
    <x v="5"/>
    <x v="1"/>
    <x v="1"/>
    <x v="4"/>
    <n v="1.4444330190702552"/>
    <n v="9021"/>
    <n v="13030.230265032773"/>
  </r>
  <r>
    <x v="24"/>
    <s v="SUDESTE             "/>
    <s v="J6022501"/>
    <s v="PROGRAMADORAS                                                    "/>
    <x v="5"/>
    <x v="1"/>
    <x v="1"/>
    <x v="4"/>
    <n v="1.4444330190702552"/>
    <n v="132588"/>
    <n v="191514.485132487"/>
  </r>
  <r>
    <x v="24"/>
    <s v="SUDESTE             "/>
    <s v="J6022502"/>
    <s v="ATIV RELACIONADA A TELEVISAO POR ASSINATURA EXCETO PROGRAMADORAS "/>
    <x v="5"/>
    <x v="1"/>
    <x v="1"/>
    <x v="4"/>
    <n v="1.4444330190702552"/>
    <n v="41715"/>
    <n v="60254.5233905157"/>
  </r>
  <r>
    <x v="24"/>
    <s v="SUDESTE             "/>
    <s v="J6022502"/>
    <s v="ATIV RELACIONADA A TELEVISAO POR ASSINATURA EXCETO PROGRAMADORAS "/>
    <x v="5"/>
    <x v="1"/>
    <x v="1"/>
    <x v="4"/>
    <n v="1.4444330190702552"/>
    <n v="9007"/>
    <n v="13010.008202765788"/>
  </r>
  <r>
    <x v="24"/>
    <s v="SUDESTE             "/>
    <s v="P8592901"/>
    <s v="ENSINO DE DANCA                                                  "/>
    <x v="6"/>
    <x v="1"/>
    <x v="1"/>
    <x v="4"/>
    <n v="1.4444330190702552"/>
    <n v="10715"/>
    <n v="15477.099799337784"/>
  </r>
  <r>
    <x v="24"/>
    <s v="SUDESTE             "/>
    <s v="P8592901"/>
    <s v="ENSINO DE DANCA                                                  "/>
    <x v="6"/>
    <x v="1"/>
    <x v="1"/>
    <x v="4"/>
    <n v="1.4444330190702552"/>
    <n v="487298"/>
    <n v="703869.32132689725"/>
  </r>
  <r>
    <x v="24"/>
    <s v="SUDESTE             "/>
    <s v="P8592903"/>
    <s v="ENSINO DE MUSICA                                                 "/>
    <x v="6"/>
    <x v="1"/>
    <x v="1"/>
    <x v="4"/>
    <n v="1.4444330190702552"/>
    <n v="3039"/>
    <n v="4389.6319449545053"/>
  </r>
  <r>
    <x v="24"/>
    <s v="SUDESTE             "/>
    <s v="P8592903"/>
    <s v="ENSINO DE MUSICA                                                 "/>
    <x v="6"/>
    <x v="1"/>
    <x v="1"/>
    <x v="4"/>
    <n v="1.4444330190702552"/>
    <n v="11952"/>
    <n v="17263.86344392769"/>
  </r>
  <r>
    <x v="24"/>
    <s v="SUDESTE             "/>
    <s v="P8592999"/>
    <s v="ENSINO DE ARTE E CULTURA NAO ESPECIFICADO ANTERIORMENTE          "/>
    <x v="6"/>
    <x v="1"/>
    <x v="1"/>
    <x v="4"/>
    <n v="1.4444330190702552"/>
    <n v="94499"/>
    <n v="136497.47586912004"/>
  </r>
  <r>
    <x v="24"/>
    <s v="SUDESTE             "/>
    <s v="P8592999"/>
    <s v="ENSINO DE ARTE E CULTURA NAO ESPECIFICADO ANTERIORMENTE          "/>
    <x v="6"/>
    <x v="0"/>
    <x v="0"/>
    <x v="4"/>
    <n v="1.4444330190702552"/>
    <n v="400000"/>
    <n v="577773.20762810204"/>
  </r>
  <r>
    <x v="24"/>
    <s v="SUDESTE             "/>
    <s v="P8592999"/>
    <s v="ENSINO DE ARTE E CULTURA NAO ESPECIFICADO ANTERIORMENTE          "/>
    <x v="6"/>
    <x v="1"/>
    <x v="1"/>
    <x v="4"/>
    <n v="1.4444330190702552"/>
    <n v="5548"/>
    <n v="8013.7143898017757"/>
  </r>
  <r>
    <x v="24"/>
    <s v="SUDESTE             "/>
    <s v="P8592999"/>
    <s v="ENSINO DE ARTE E CULTURA NAO ESPECIFICADO ANTERIORMENTE          "/>
    <x v="6"/>
    <x v="1"/>
    <x v="1"/>
    <x v="4"/>
    <n v="1.4444330190702552"/>
    <n v="56776"/>
    <n v="82009.129090732808"/>
  </r>
  <r>
    <x v="24"/>
    <s v="SUDESTE             "/>
    <s v="R9001902"/>
    <s v="PRODUCAO MUSICAL                                                 "/>
    <x v="4"/>
    <x v="1"/>
    <x v="1"/>
    <x v="4"/>
    <n v="1.4444330190702552"/>
    <n v="3129"/>
    <n v="4519.6309166708288"/>
  </r>
  <r>
    <x v="24"/>
    <s v="SUDESTE             "/>
    <s v="R9001902"/>
    <s v="PRODUCAO MUSICAL                                                 "/>
    <x v="4"/>
    <x v="0"/>
    <x v="0"/>
    <x v="4"/>
    <n v="1.4444330190702552"/>
    <n v="200000"/>
    <n v="288886.60381405102"/>
  </r>
  <r>
    <x v="24"/>
    <s v="SUDESTE             "/>
    <s v="R9001902"/>
    <s v="PRODUCAO MUSICAL                                                 "/>
    <x v="4"/>
    <x v="1"/>
    <x v="1"/>
    <x v="4"/>
    <n v="1.4444330190702552"/>
    <n v="105002"/>
    <n v="151668.35586841495"/>
  </r>
  <r>
    <x v="24"/>
    <s v="SUDESTE             "/>
    <s v="R9001902"/>
    <s v="PRODUCAO MUSICAL                                                 "/>
    <x v="4"/>
    <x v="1"/>
    <x v="1"/>
    <x v="4"/>
    <n v="1.4444330190702552"/>
    <n v="179218"/>
    <n v="258868.39681173299"/>
  </r>
  <r>
    <x v="24"/>
    <s v="SUDESTE             "/>
    <s v="R9001902"/>
    <s v="PRODUCAO MUSICAL                                                 "/>
    <x v="4"/>
    <x v="1"/>
    <x v="1"/>
    <x v="4"/>
    <n v="1.4444330190702552"/>
    <n v="10000"/>
    <n v="14444.330190702552"/>
  </r>
  <r>
    <x v="24"/>
    <s v="SUDESTE             "/>
    <s v="R9001903"/>
    <s v="PRODUCAO DE ESPETACULOS DE DANCA                                 "/>
    <x v="4"/>
    <x v="0"/>
    <x v="0"/>
    <x v="4"/>
    <n v="1.4444330190702552"/>
    <n v="80000"/>
    <n v="115554.64152562042"/>
  </r>
  <r>
    <x v="24"/>
    <s v="SUDESTE             "/>
    <s v="R9001904"/>
    <s v="PRODUCAO DE ESPETACULOS CIRCENSES, DE MARIONETES E SIMILARES     "/>
    <x v="4"/>
    <x v="1"/>
    <x v="1"/>
    <x v="4"/>
    <n v="1.4444330190702552"/>
    <n v="30682"/>
    <n v="44318.093891113575"/>
  </r>
  <r>
    <x v="24"/>
    <s v="SUDESTE             "/>
    <s v="R9001904"/>
    <s v="PRODUCAO DE ESPETACULOS CIRCENSES, DE MARIONETES E SIMILARES     "/>
    <x v="4"/>
    <x v="1"/>
    <x v="1"/>
    <x v="4"/>
    <n v="1.4444330190702552"/>
    <n v="51607"/>
    <n v="74542.854815158658"/>
  </r>
  <r>
    <x v="24"/>
    <s v="SUDESTE             "/>
    <s v="R9001905"/>
    <s v="PRODUCAO DE ESPETACULOS DE RODEIOS, VAQUEJADAS E SIMILARES       "/>
    <x v="4"/>
    <x v="1"/>
    <x v="1"/>
    <x v="4"/>
    <n v="1.4444330190702552"/>
    <n v="180000"/>
    <n v="259997.94343264593"/>
  </r>
  <r>
    <x v="24"/>
    <s v="SUDESTE             "/>
    <s v="R9001905"/>
    <s v="PRODUCAO DE ESPETACULOS DE RODEIOS, VAQUEJADAS E SIMILARES       "/>
    <x v="4"/>
    <x v="1"/>
    <x v="1"/>
    <x v="4"/>
    <n v="1.4444330190702552"/>
    <n v="3983"/>
    <n v="5753.1767149568268"/>
  </r>
  <r>
    <x v="24"/>
    <s v="SUDESTE             "/>
    <s v="R9001906"/>
    <s v="ATIVIDADES DE SONORIZACAO E DE ILUMINACAO                        "/>
    <x v="4"/>
    <x v="1"/>
    <x v="1"/>
    <x v="4"/>
    <n v="1.4444330190702552"/>
    <n v="186000"/>
    <n v="268664.54154706746"/>
  </r>
  <r>
    <x v="24"/>
    <s v="SUDESTE             "/>
    <s v="R9001906"/>
    <s v="ATIVIDADES DE SONORIZACAO E DE ILUMINACAO                        "/>
    <x v="4"/>
    <x v="1"/>
    <x v="1"/>
    <x v="4"/>
    <n v="1.4444330190702552"/>
    <n v="11926"/>
    <n v="17226.308185431863"/>
  </r>
  <r>
    <x v="24"/>
    <s v="SUDESTE             "/>
    <s v="R9001906"/>
    <s v="ATIVIDADES DE SONORIZACAO E DE ILUMINACAO                        "/>
    <x v="4"/>
    <x v="1"/>
    <x v="1"/>
    <x v="4"/>
    <n v="1.4444330190702552"/>
    <n v="135466"/>
    <n v="195671.5633613712"/>
  </r>
  <r>
    <x v="24"/>
    <s v="SUDESTE             "/>
    <s v="R9001906"/>
    <s v="ATIVIDADES DE SONORIZACAO E DE ILUMINACAO                        "/>
    <x v="4"/>
    <x v="1"/>
    <x v="1"/>
    <x v="4"/>
    <n v="1.4444330190702552"/>
    <n v="10000"/>
    <n v="14444.330190702552"/>
  </r>
  <r>
    <x v="24"/>
    <s v="SUDESTE             "/>
    <s v="R9001999"/>
    <s v="ARTE CENICA ESPETAC ATIVI COMPLEMENTARES NAO ESPECI ANTERIOR     "/>
    <x v="4"/>
    <x v="1"/>
    <x v="1"/>
    <x v="4"/>
    <n v="1.4444330190702552"/>
    <n v="122595"/>
    <n v="177080.26597291793"/>
  </r>
  <r>
    <x v="24"/>
    <s v="SUDESTE             "/>
    <s v="R9001999"/>
    <s v="ARTE CENICA ESPETAC ATIVI COMPLEMENTARES NAO ESPECI ANTERIOR     "/>
    <x v="4"/>
    <x v="1"/>
    <x v="1"/>
    <x v="4"/>
    <n v="1.4444330190702552"/>
    <n v="199000"/>
    <n v="287442.17079498078"/>
  </r>
  <r>
    <x v="24"/>
    <s v="SUDESTE             "/>
    <s v="R9001999"/>
    <s v="ARTE CENICA ESPETAC ATIVI COMPLEMENTARES NAO ESPECI ANTERIOR     "/>
    <x v="4"/>
    <x v="1"/>
    <x v="1"/>
    <x v="4"/>
    <n v="1.4444330190702552"/>
    <n v="152366"/>
    <n v="220082.48138365851"/>
  </r>
  <r>
    <x v="24"/>
    <s v="SUDESTE             "/>
    <s v="R9001999"/>
    <s v="ARTE CENICA ESPETAC ATIVI COMPLEMENTARES NAO ESPECI ANTERIOR     "/>
    <x v="4"/>
    <x v="1"/>
    <x v="1"/>
    <x v="4"/>
    <n v="1.4444330190702552"/>
    <n v="645460"/>
    <n v="932323.73648908699"/>
  </r>
  <r>
    <x v="24"/>
    <s v="SUDESTE             "/>
    <s v="R9001999"/>
    <s v="ARTE CENICA ESPETAC ATIVI COMPLEMENTARES NAO ESPECI ANTERIOR     "/>
    <x v="4"/>
    <x v="1"/>
    <x v="1"/>
    <x v="4"/>
    <n v="1.4444330190702552"/>
    <n v="5000"/>
    <n v="7222.1650953512762"/>
  </r>
  <r>
    <x v="24"/>
    <s v="SUDESTE             "/>
    <s v="R9001999"/>
    <s v="ARTE CENICA ESPETAC ATIVI COMPLEMENTARES NAO ESPECI ANTERIOR     "/>
    <x v="4"/>
    <x v="1"/>
    <x v="1"/>
    <x v="4"/>
    <n v="1.4444330190702552"/>
    <n v="19619"/>
    <n v="28338.331401139338"/>
  </r>
  <r>
    <x v="24"/>
    <s v="SUDESTE             "/>
    <s v="R9002701"/>
    <s v="ATIVI ARTISTA PLASTICO, JORNALISTAS INDEPENDENTES E ESCRITORES   "/>
    <x v="6"/>
    <x v="1"/>
    <x v="1"/>
    <x v="4"/>
    <n v="1.4444330190702552"/>
    <n v="50737"/>
    <n v="73286.198088567544"/>
  </r>
  <r>
    <x v="24"/>
    <s v="SUDESTE             "/>
    <s v="R9002701"/>
    <s v="ATIVI ARTISTA PLASTICO, JORNALISTAS INDEPENDENTES E ESCRITORES   "/>
    <x v="6"/>
    <x v="1"/>
    <x v="1"/>
    <x v="4"/>
    <n v="1.4444330190702552"/>
    <n v="10000"/>
    <n v="14444.330190702552"/>
  </r>
  <r>
    <x v="24"/>
    <s v="SUDESTE             "/>
    <s v="R9003500"/>
    <s v="GESTAO ESPACO P/ARTE CENICA ESPETACULO OUTRA ATIVIDADE ARTISTICA "/>
    <x v="4"/>
    <x v="1"/>
    <x v="1"/>
    <x v="4"/>
    <n v="1.4444330190702552"/>
    <n v="8718"/>
    <n v="12592.567060254485"/>
  </r>
  <r>
    <x v="24"/>
    <s v="SUDESTE             "/>
    <s v="R9101500"/>
    <s v="ATIVIDADES DE BIBLIOTECAS E ARQUIVOS                             "/>
    <x v="1"/>
    <x v="0"/>
    <x v="0"/>
    <x v="4"/>
    <n v="1.4444330190702552"/>
    <n v="4480000"/>
    <n v="6471059.9254347431"/>
  </r>
  <r>
    <x v="24"/>
    <s v="SUDESTE             "/>
    <s v="R9101500"/>
    <s v="ATIVIDADES DE BIBLIOTECAS E ARQUIVOS                             "/>
    <x v="1"/>
    <x v="1"/>
    <x v="1"/>
    <x v="4"/>
    <n v="1.4444330190702552"/>
    <n v="9988"/>
    <n v="14426.996994473709"/>
  </r>
  <r>
    <x v="24"/>
    <s v="SUDESTE             "/>
    <s v="R9102301"/>
    <s v="ATIVI MUSEUS E EXPLORACAO LUGAR PRED HISTORICO ATRACAO SIMILAR   "/>
    <x v="1"/>
    <x v="0"/>
    <x v="0"/>
    <x v="4"/>
    <n v="1.4444330190702552"/>
    <n v="2500000"/>
    <n v="3611082.547675638"/>
  </r>
  <r>
    <x v="24"/>
    <s v="SUDESTE             "/>
    <s v="R9102302"/>
    <s v="RESTAURACAO E CONSERVACAO DE LUGARES E PREDIOS HISTORICOS        "/>
    <x v="1"/>
    <x v="0"/>
    <x v="0"/>
    <x v="4"/>
    <n v="1.4444330190702552"/>
    <n v="2721223"/>
    <n v="3930624.3534534173"/>
  </r>
  <r>
    <x v="24"/>
    <s v="SUDESTE             "/>
    <s v="R9102302"/>
    <s v="RESTAURACAO E CONSERVACAO DE LUGARES E PREDIOS HISTORICOS        "/>
    <x v="1"/>
    <x v="0"/>
    <x v="0"/>
    <x v="4"/>
    <n v="1.4444330190702552"/>
    <n v="1519007"/>
    <n v="2194103.8669988513"/>
  </r>
  <r>
    <x v="24"/>
    <s v="SUDESTE             "/>
    <s v="R9102302"/>
    <s v="RESTAURACAO E CONSERVACAO DE LUGARES E PREDIOS HISTORICOS        "/>
    <x v="1"/>
    <x v="0"/>
    <x v="0"/>
    <x v="4"/>
    <n v="1.4444330190702552"/>
    <n v="1410000"/>
    <n v="2036650.55688906"/>
  </r>
  <r>
    <x v="24"/>
    <s v="SUDESTE             "/>
    <s v="S9493600"/>
    <s v="ATIVIDADES DE ORGANIZACOES ASSOCIATIVAS LIGADAS A CULTURA E ARTE "/>
    <x v="4"/>
    <x v="1"/>
    <x v="1"/>
    <x v="4"/>
    <n v="1.4444330190702552"/>
    <n v="14560"/>
    <n v="21030.944757662917"/>
  </r>
  <r>
    <x v="24"/>
    <s v="SUDESTE             "/>
    <s v="S9493600"/>
    <s v="ATIVIDADES DE ORGANIZACOES ASSOCIATIVAS LIGADAS A CULTURA E ARTE "/>
    <x v="4"/>
    <x v="0"/>
    <x v="0"/>
    <x v="4"/>
    <n v="1.4444330190702552"/>
    <n v="298000"/>
    <n v="430441.03968293604"/>
  </r>
  <r>
    <x v="24"/>
    <s v="SUDESTE             "/>
    <s v="S9493600"/>
    <s v="ATIVIDADES DE ORGANIZACOES ASSOCIATIVAS LIGADAS A CULTURA E ARTE "/>
    <x v="4"/>
    <x v="1"/>
    <x v="1"/>
    <x v="4"/>
    <n v="1.4444330190702552"/>
    <n v="125269"/>
    <n v="180942.67986591181"/>
  </r>
  <r>
    <x v="25"/>
    <s v="NORTE               "/>
    <s v="C1811302"/>
    <s v="IMPRESSAO DE LIVROS, REVISTAS E OUTRAS PUBLICACOES PERIODICAS    "/>
    <x v="0"/>
    <x v="1"/>
    <x v="1"/>
    <x v="4"/>
    <n v="1.4444330190702552"/>
    <n v="17718"/>
    <n v="25592.464231886781"/>
  </r>
  <r>
    <x v="25"/>
    <s v="NORTE               "/>
    <s v="G4647802"/>
    <s v="COMERCIO ATACADISTA DE LIVROS, JORNAIS E OUTRAS PUBLICACOES      "/>
    <x v="2"/>
    <x v="1"/>
    <x v="1"/>
    <x v="4"/>
    <n v="1.4444330190702552"/>
    <n v="16878"/>
    <n v="24379.140495867767"/>
  </r>
  <r>
    <x v="25"/>
    <s v="NORTE               "/>
    <s v="G4649407"/>
    <s v="COMERCIO ATACADISTA DE FILMES, CDS, DVDS, FITAS E DISCOS         "/>
    <x v="0"/>
    <x v="1"/>
    <x v="1"/>
    <x v="4"/>
    <n v="1.4444330190702552"/>
    <n v="9028"/>
    <n v="13040.341296166263"/>
  </r>
  <r>
    <x v="25"/>
    <s v="NORTE               "/>
    <s v="G4761001"/>
    <s v="COMERCIO VAREJISTA DE LIVROS                                     "/>
    <x v="2"/>
    <x v="1"/>
    <x v="1"/>
    <x v="4"/>
    <n v="1.4444330190702552"/>
    <n v="230000"/>
    <n v="332219.59438615869"/>
  </r>
  <r>
    <x v="25"/>
    <s v="NORTE               "/>
    <s v="G4761002"/>
    <s v="COMERCIO VAREJISTA DE JORNAIS E REVISTAS                         "/>
    <x v="2"/>
    <x v="1"/>
    <x v="1"/>
    <x v="4"/>
    <n v="1.4444330190702552"/>
    <n v="89835"/>
    <n v="129760.64026817637"/>
  </r>
  <r>
    <x v="25"/>
    <s v="NORTE               "/>
    <s v="G4762800"/>
    <s v="COMERCIO VAREJISTA DE DISCOS, CDS, DVDS E FITAS                  "/>
    <x v="3"/>
    <x v="1"/>
    <x v="1"/>
    <x v="4"/>
    <n v="1.4444330190702552"/>
    <n v="20647"/>
    <n v="29823.20854474356"/>
  </r>
  <r>
    <x v="0"/>
    <s v="NORTE               "/>
    <s v="G4756300"/>
    <s v="COM VAREJISTA ESPECIALIZADO DE INSTRUMENTOS MUSICAIS E ACESSORIO "/>
    <x v="3"/>
    <x v="1"/>
    <x v="1"/>
    <x v="5"/>
    <n v="1.3647507536516714"/>
    <n v="32370"/>
    <n v="44176.981895704601"/>
  </r>
  <r>
    <x v="0"/>
    <s v="NORTE               "/>
    <s v="G4756300"/>
    <s v="COM VAREJISTA ESPECIALIZADO DE INSTRUMENTOS MUSICAIS E ACESSORIO "/>
    <x v="3"/>
    <x v="1"/>
    <x v="1"/>
    <x v="5"/>
    <n v="1.3647507536516714"/>
    <n v="100000"/>
    <n v="136475.07536516714"/>
  </r>
  <r>
    <x v="0"/>
    <s v="NORTE               "/>
    <s v="G4756300"/>
    <s v="COM VAREJISTA ESPECIALIZADO DE INSTRUMENTOS MUSICAIS E ACESSORIO "/>
    <x v="3"/>
    <x v="1"/>
    <x v="1"/>
    <x v="5"/>
    <n v="1.3647507536516714"/>
    <n v="34131"/>
    <n v="46580.307972885195"/>
  </r>
  <r>
    <x v="0"/>
    <s v="NORTE               "/>
    <s v="G4761001"/>
    <s v="COMERCIO VAREJISTA DE LIVROS                                     "/>
    <x v="2"/>
    <x v="1"/>
    <x v="1"/>
    <x v="5"/>
    <n v="1.3647507536516714"/>
    <n v="28252"/>
    <n v="38556.938292167019"/>
  </r>
  <r>
    <x v="0"/>
    <s v="NORTE               "/>
    <s v="G4761001"/>
    <s v="COMERCIO VAREJISTA DE LIVROS                                     "/>
    <x v="2"/>
    <x v="1"/>
    <x v="1"/>
    <x v="5"/>
    <n v="1.3647507536516714"/>
    <n v="100000"/>
    <n v="136475.07536516714"/>
  </r>
  <r>
    <x v="0"/>
    <s v="NORTE               "/>
    <s v="G4761001"/>
    <s v="COMERCIO VAREJISTA DE LIVROS                                     "/>
    <x v="2"/>
    <x v="1"/>
    <x v="1"/>
    <x v="5"/>
    <n v="1.3647507536516714"/>
    <n v="32505"/>
    <n v="44361.223247447582"/>
  </r>
  <r>
    <x v="0"/>
    <s v="NORTE               "/>
    <s v="G4761001"/>
    <s v="COMERCIO VAREJISTA DE LIVROS                                     "/>
    <x v="2"/>
    <x v="1"/>
    <x v="1"/>
    <x v="5"/>
    <n v="1.3647507536516714"/>
    <n v="29131"/>
    <n v="39756.554204626838"/>
  </r>
  <r>
    <x v="0"/>
    <s v="NORTE               "/>
    <s v="G4761002"/>
    <s v="COMERCIO VAREJISTA DE JORNAIS E REVISTAS                         "/>
    <x v="2"/>
    <x v="1"/>
    <x v="1"/>
    <x v="5"/>
    <n v="1.3647507536516714"/>
    <n v="2967"/>
    <n v="4049.2154860845089"/>
  </r>
  <r>
    <x v="0"/>
    <s v="NORTE               "/>
    <s v="J5829800"/>
    <s v="EDICAO INTEGRADA IMPRESSAO CADASTRO LISTA OUTRO PRODUTO GRAFICO  "/>
    <x v="0"/>
    <x v="1"/>
    <x v="1"/>
    <x v="5"/>
    <n v="1.3647507536516714"/>
    <n v="100000"/>
    <n v="136475.07536516714"/>
  </r>
  <r>
    <x v="0"/>
    <s v="NORTE               "/>
    <s v="J5829800"/>
    <s v="EDICAO INTEGRADA IMPRESSAO CADASTRO LISTA OUTRO PRODUTO GRAFICO  "/>
    <x v="0"/>
    <x v="1"/>
    <x v="1"/>
    <x v="5"/>
    <n v="1.3647507536516714"/>
    <n v="7705"/>
    <n v="10515.404556886127"/>
  </r>
  <r>
    <x v="0"/>
    <s v="NORTE               "/>
    <s v="J5911101"/>
    <s v="ESTUDIOS CINEMATOGRAFICOS                                        "/>
    <x v="5"/>
    <x v="1"/>
    <x v="1"/>
    <x v="5"/>
    <n v="1.3647507536516714"/>
    <n v="98740"/>
    <n v="134755.48941556603"/>
  </r>
  <r>
    <x v="0"/>
    <s v="NORTE               "/>
    <s v="J5911199"/>
    <s v="ATIV PD CINEMATOGRAFICA VIDEO PROG TELEVISAO NAO ESPECI ANTERIOR "/>
    <x v="5"/>
    <x v="1"/>
    <x v="1"/>
    <x v="5"/>
    <n v="1.3647507536516714"/>
    <n v="150000"/>
    <n v="204712.61304775072"/>
  </r>
  <r>
    <x v="0"/>
    <s v="NORTE               "/>
    <s v="R9001902"/>
    <s v="PRODUCAO MUSICAL                                                 "/>
    <x v="4"/>
    <x v="1"/>
    <x v="1"/>
    <x v="5"/>
    <n v="1.3647507536516714"/>
    <n v="130000"/>
    <n v="177417.5979747173"/>
  </r>
  <r>
    <x v="1"/>
    <s v="NORDESTE            "/>
    <s v="C1811302"/>
    <s v="IMPRESSAO DE LIVROS, REVISTAS E OUTRAS PUBLICACOES PERIODICAS    "/>
    <x v="0"/>
    <x v="1"/>
    <x v="1"/>
    <x v="5"/>
    <n v="1.3647507536516714"/>
    <n v="24045"/>
    <n v="32815.431871554436"/>
  </r>
  <r>
    <x v="1"/>
    <s v="NORDESTE            "/>
    <s v="G4756300"/>
    <s v="COM VAREJISTA ESPECIALIZADO DE INSTRUMENTOS MUSICAIS E ACESSORIO "/>
    <x v="3"/>
    <x v="1"/>
    <x v="1"/>
    <x v="5"/>
    <n v="1.3647507536516714"/>
    <n v="11985"/>
    <n v="16356.537782515283"/>
  </r>
  <r>
    <x v="1"/>
    <s v="NORDESTE            "/>
    <s v="G4756300"/>
    <s v="COM VAREJISTA ESPECIALIZADO DE INSTRUMENTOS MUSICAIS E ACESSORIO "/>
    <x v="3"/>
    <x v="1"/>
    <x v="1"/>
    <x v="5"/>
    <n v="1.3647507536516714"/>
    <n v="119200"/>
    <n v="162678.28983527923"/>
  </r>
  <r>
    <x v="1"/>
    <s v="NORDESTE            "/>
    <s v="G4756300"/>
    <s v="COM VAREJISTA ESPECIALIZADO DE INSTRUMENTOS MUSICAIS E ACESSORIO "/>
    <x v="3"/>
    <x v="1"/>
    <x v="1"/>
    <x v="5"/>
    <n v="1.3647507536516714"/>
    <n v="16565"/>
    <n v="22607.096234239936"/>
  </r>
  <r>
    <x v="1"/>
    <s v="NORDESTE            "/>
    <s v="G4756300"/>
    <s v="COM VAREJISTA ESPECIALIZADO DE INSTRUMENTOS MUSICAIS E ACESSORIO "/>
    <x v="3"/>
    <x v="1"/>
    <x v="1"/>
    <x v="5"/>
    <n v="1.3647507536516714"/>
    <n v="1896"/>
    <n v="2587.567428923569"/>
  </r>
  <r>
    <x v="1"/>
    <s v="NORDESTE            "/>
    <s v="G4761001"/>
    <s v="COMERCIO VAREJISTA DE LIVROS                                     "/>
    <x v="2"/>
    <x v="1"/>
    <x v="0"/>
    <x v="5"/>
    <n v="1.3647507536516714"/>
    <n v="8265555"/>
    <n v="11280422.415599341"/>
  </r>
  <r>
    <x v="1"/>
    <s v="NORDESTE            "/>
    <s v="G4761001"/>
    <s v="COMERCIO VAREJISTA DE LIVROS                                     "/>
    <x v="2"/>
    <x v="1"/>
    <x v="1"/>
    <x v="5"/>
    <n v="1.3647507536516714"/>
    <n v="27810"/>
    <n v="37953.71845905298"/>
  </r>
  <r>
    <x v="1"/>
    <s v="NORDESTE            "/>
    <s v="G4761001"/>
    <s v="COMERCIO VAREJISTA DE LIVROS                                     "/>
    <x v="2"/>
    <x v="1"/>
    <x v="1"/>
    <x v="5"/>
    <n v="1.3647507536516714"/>
    <n v="43129"/>
    <n v="58860.335254242935"/>
  </r>
  <r>
    <x v="1"/>
    <s v="NORDESTE            "/>
    <s v="G4761001"/>
    <s v="COMERCIO VAREJISTA DE LIVROS                                     "/>
    <x v="2"/>
    <x v="1"/>
    <x v="1"/>
    <x v="5"/>
    <n v="1.3647507536516714"/>
    <n v="64890"/>
    <n v="88558.676404456957"/>
  </r>
  <r>
    <x v="1"/>
    <s v="NORDESTE            "/>
    <s v="G4761002"/>
    <s v="COMERCIO VAREJISTA DE JORNAIS E REVISTAS                         "/>
    <x v="2"/>
    <x v="1"/>
    <x v="1"/>
    <x v="5"/>
    <n v="1.3647507536516714"/>
    <n v="10728"/>
    <n v="14641.04608517513"/>
  </r>
  <r>
    <x v="1"/>
    <s v="NORDESTE            "/>
    <s v="G4762800"/>
    <s v="COMERCIO VAREJISTA DE DISCOS, CDS, DVDS E FITAS                  "/>
    <x v="3"/>
    <x v="1"/>
    <x v="1"/>
    <x v="5"/>
    <n v="1.3647507536516714"/>
    <n v="12908"/>
    <n v="17616.202728135773"/>
  </r>
  <r>
    <x v="1"/>
    <s v="NORDESTE            "/>
    <s v="J5812301"/>
    <s v="EDICAO DE JORNAIS DIARIOS                                        "/>
    <x v="2"/>
    <x v="1"/>
    <x v="1"/>
    <x v="5"/>
    <n v="1.3647507536516714"/>
    <n v="19490"/>
    <n v="26598.992188671076"/>
  </r>
  <r>
    <x v="1"/>
    <s v="NORDESTE            "/>
    <s v="J5829800"/>
    <s v="EDICAO INTEGRADA IMPRESSAO CADASTRO LISTA OUTRO PRODUTO GRAFICO  "/>
    <x v="0"/>
    <x v="1"/>
    <x v="1"/>
    <x v="5"/>
    <n v="1.3647507536516714"/>
    <n v="20419"/>
    <n v="27866.84563881348"/>
  </r>
  <r>
    <x v="1"/>
    <s v="NORDESTE            "/>
    <s v="J5920100"/>
    <s v="ATIVIDADES DE GRAVACAO DE SOM E DE EDICAO DE MUSICA              "/>
    <x v="3"/>
    <x v="1"/>
    <x v="1"/>
    <x v="5"/>
    <n v="1.3647507536516714"/>
    <n v="9088"/>
    <n v="12402.854849186389"/>
  </r>
  <r>
    <x v="1"/>
    <s v="NORDESTE            "/>
    <s v="J6010100"/>
    <s v="ATIVIDADES DE RADIO                                              "/>
    <x v="5"/>
    <x v="1"/>
    <x v="1"/>
    <x v="5"/>
    <n v="1.3647507536516714"/>
    <n v="67709"/>
    <n v="92405.908779001024"/>
  </r>
  <r>
    <x v="1"/>
    <s v="NORDESTE            "/>
    <s v="J6021700"/>
    <s v="ATIVIDADES DE TELEVISAO ABERTA                                   "/>
    <x v="5"/>
    <x v="1"/>
    <x v="1"/>
    <x v="5"/>
    <n v="1.3647507536516714"/>
    <n v="226405"/>
    <n v="308986.39438050665"/>
  </r>
  <r>
    <x v="1"/>
    <s v="NORDESTE            "/>
    <s v="J6021700"/>
    <s v="ATIVIDADES DE TELEVISAO ABERTA                                   "/>
    <x v="5"/>
    <x v="1"/>
    <x v="1"/>
    <x v="5"/>
    <n v="1.3647507536516714"/>
    <n v="168875"/>
    <n v="230472.28352292601"/>
  </r>
  <r>
    <x v="1"/>
    <s v="NORDESTE            "/>
    <s v="R9001902"/>
    <s v="PRODUCAO MUSICAL                                                 "/>
    <x v="4"/>
    <x v="1"/>
    <x v="1"/>
    <x v="5"/>
    <n v="1.3647507536516714"/>
    <n v="36235"/>
    <n v="49451.743558568312"/>
  </r>
  <r>
    <x v="1"/>
    <s v="NORDESTE            "/>
    <s v="R9001902"/>
    <s v="PRODUCAO MUSICAL                                                 "/>
    <x v="4"/>
    <x v="1"/>
    <x v="1"/>
    <x v="5"/>
    <n v="1.3647507536516714"/>
    <n v="1126"/>
    <n v="1536.7093486117819"/>
  </r>
  <r>
    <x v="1"/>
    <s v="NORDESTE            "/>
    <s v="R9001906"/>
    <s v="ATIVIDADES DE SONORIZACAO E DE ILUMINACAO                        "/>
    <x v="4"/>
    <x v="1"/>
    <x v="1"/>
    <x v="5"/>
    <n v="1.3647507536516714"/>
    <n v="2693"/>
    <n v="3675.2737795839512"/>
  </r>
  <r>
    <x v="1"/>
    <s v="NORDESTE            "/>
    <s v="R9001999"/>
    <s v="ARTE CENICA ESPETAC ATIVI COMPLEMENTARES NAO ESPECI ANTERIOR     "/>
    <x v="4"/>
    <x v="1"/>
    <x v="1"/>
    <x v="5"/>
    <n v="1.3647507536516714"/>
    <n v="47227"/>
    <n v="64453.083842707485"/>
  </r>
  <r>
    <x v="1"/>
    <s v="NORDESTE            "/>
    <s v="R9001999"/>
    <s v="ARTE CENICA ESPETAC ATIVI COMPLEMENTARES NAO ESPECI ANTERIOR     "/>
    <x v="4"/>
    <x v="1"/>
    <x v="1"/>
    <x v="5"/>
    <n v="1.3647507536516714"/>
    <n v="9781"/>
    <n v="13348.627121466998"/>
  </r>
  <r>
    <x v="1"/>
    <s v="NORDESTE            "/>
    <s v="R9102300"/>
    <s v="ATV MUSEUS EXPLOR REST ART CONSERV LUGAR PRED HIST ATRCAO SIMIL  "/>
    <x v="1"/>
    <x v="0"/>
    <x v="0"/>
    <x v="5"/>
    <n v="1.3647507536516714"/>
    <n v="630001"/>
    <n v="859794.33955130668"/>
  </r>
  <r>
    <x v="2"/>
    <s v="NORTE               "/>
    <s v="C1811302"/>
    <s v="IMPRESSAO DE LIVROS, REVISTAS E OUTRAS PUBLICACOES PERIODICAS    "/>
    <x v="0"/>
    <x v="1"/>
    <x v="1"/>
    <x v="5"/>
    <n v="1.3647507536516714"/>
    <n v="64673"/>
    <n v="88262.525490914544"/>
  </r>
  <r>
    <x v="2"/>
    <s v="NORTE               "/>
    <s v="C1811302"/>
    <s v="IMPRESSAO DE LIVROS, REVISTAS E OUTRAS PUBLICACOES PERIODICAS    "/>
    <x v="0"/>
    <x v="1"/>
    <x v="1"/>
    <x v="5"/>
    <n v="1.3647507536516714"/>
    <n v="259412"/>
    <n v="354032.72250628739"/>
  </r>
  <r>
    <x v="2"/>
    <s v="NORTE               "/>
    <s v="G4756300"/>
    <s v="COM VAREJISTA ESPECIALIZADO DE INSTRUMENTOS MUSICAIS E ACESSORIO "/>
    <x v="3"/>
    <x v="1"/>
    <x v="1"/>
    <x v="5"/>
    <n v="1.3647507536516714"/>
    <n v="16298"/>
    <n v="22242.707783014939"/>
  </r>
  <r>
    <x v="2"/>
    <s v="NORTE               "/>
    <s v="G4756300"/>
    <s v="COM VAREJISTA ESPECIALIZADO DE INSTRUMENTOS MUSICAIS E ACESSORIO "/>
    <x v="3"/>
    <x v="1"/>
    <x v="1"/>
    <x v="5"/>
    <n v="1.3647507536516714"/>
    <n v="88745"/>
    <n v="121114.80563281757"/>
  </r>
  <r>
    <x v="2"/>
    <s v="NORTE               "/>
    <s v="G4761001"/>
    <s v="COMERCIO VAREJISTA DE LIVROS                                     "/>
    <x v="2"/>
    <x v="1"/>
    <x v="0"/>
    <x v="5"/>
    <n v="1.3647507536516714"/>
    <n v="1333988"/>
    <n v="1820561.1283622859"/>
  </r>
  <r>
    <x v="2"/>
    <s v="NORTE               "/>
    <s v="G4761001"/>
    <s v="COMERCIO VAREJISTA DE LIVROS                                     "/>
    <x v="2"/>
    <x v="1"/>
    <x v="1"/>
    <x v="5"/>
    <n v="1.3647507536516714"/>
    <n v="2000000"/>
    <n v="2729501.5073033427"/>
  </r>
  <r>
    <x v="2"/>
    <s v="NORTE               "/>
    <s v="G4761001"/>
    <s v="COMERCIO VAREJISTA DE LIVROS                                     "/>
    <x v="2"/>
    <x v="1"/>
    <x v="1"/>
    <x v="5"/>
    <n v="1.3647507536516714"/>
    <n v="46021"/>
    <n v="62807.194433803568"/>
  </r>
  <r>
    <x v="2"/>
    <s v="NORTE               "/>
    <s v="G4761002"/>
    <s v="COMERCIO VAREJISTA DE JORNAIS E REVISTAS                         "/>
    <x v="2"/>
    <x v="1"/>
    <x v="1"/>
    <x v="5"/>
    <n v="1.3647507536516714"/>
    <n v="37589"/>
    <n v="51299.616079012674"/>
  </r>
  <r>
    <x v="2"/>
    <s v="NORTE               "/>
    <s v="G4762800"/>
    <s v="COMERCIO VAREJISTA DE DISCOS, CDS, DVDS E FITAS                  "/>
    <x v="3"/>
    <x v="1"/>
    <x v="1"/>
    <x v="5"/>
    <n v="1.3647507536516714"/>
    <n v="2556"/>
    <n v="3488.3029263336721"/>
  </r>
  <r>
    <x v="2"/>
    <s v="NORTE               "/>
    <s v="J5811500"/>
    <s v="EDICAO DE LIVROS                                                 "/>
    <x v="2"/>
    <x v="1"/>
    <x v="1"/>
    <x v="5"/>
    <n v="1.3647507536516714"/>
    <n v="210420"/>
    <n v="287170.85358338471"/>
  </r>
  <r>
    <x v="2"/>
    <s v="NORTE               "/>
    <s v="J5813100"/>
    <s v="EDICAO DE REVISTAS                                               "/>
    <x v="2"/>
    <x v="1"/>
    <x v="1"/>
    <x v="5"/>
    <n v="1.3647507536516714"/>
    <n v="1791"/>
    <n v="2444.2685997901435"/>
  </r>
  <r>
    <x v="2"/>
    <s v="NORTE               "/>
    <s v="J5829800"/>
    <s v="EDICAO INTEGRADA IMPRESSAO CADASTRO LISTA OUTRO PRODUTO GRAFICO  "/>
    <x v="0"/>
    <x v="1"/>
    <x v="1"/>
    <x v="5"/>
    <n v="1.3647507536516714"/>
    <n v="48705"/>
    <n v="66470.185456604653"/>
  </r>
  <r>
    <x v="2"/>
    <s v="NORTE               "/>
    <s v="J5829800"/>
    <s v="EDICAO INTEGRADA IMPRESSAO CADASTRO LISTA OUTRO PRODUTO GRAFICO  "/>
    <x v="0"/>
    <x v="1"/>
    <x v="1"/>
    <x v="5"/>
    <n v="1.3647507536516714"/>
    <n v="7857"/>
    <n v="10722.846671441182"/>
  </r>
  <r>
    <x v="2"/>
    <s v="NORTE               "/>
    <s v="J5829800"/>
    <s v="EDICAO INTEGRADA IMPRESSAO CADASTRO LISTA OUTRO PRODUTO GRAFICO  "/>
    <x v="0"/>
    <x v="1"/>
    <x v="1"/>
    <x v="5"/>
    <n v="1.3647507536516714"/>
    <n v="139804"/>
    <n v="190797.61436351828"/>
  </r>
  <r>
    <x v="2"/>
    <s v="NORTE               "/>
    <s v="J5829800"/>
    <s v="EDICAO INTEGRADA IMPRESSAO CADASTRO LISTA OUTRO PRODUTO GRAFICO  "/>
    <x v="0"/>
    <x v="1"/>
    <x v="1"/>
    <x v="5"/>
    <n v="1.3647507536516714"/>
    <n v="18333"/>
    <n v="25019.975566696092"/>
  </r>
  <r>
    <x v="2"/>
    <s v="NORTE               "/>
    <s v="J5920100"/>
    <s v="ATIVIDADES DE GRAVACAO DE SOM E DE EDICAO DE MUSICA              "/>
    <x v="3"/>
    <x v="1"/>
    <x v="1"/>
    <x v="5"/>
    <n v="1.3647507536516714"/>
    <n v="9254"/>
    <n v="12629.403474292567"/>
  </r>
  <r>
    <x v="2"/>
    <s v="NORTE               "/>
    <s v="R9001906"/>
    <s v="ATIVIDADES DE SONORIZACAO E DE ILUMINACAO                        "/>
    <x v="4"/>
    <x v="1"/>
    <x v="1"/>
    <x v="5"/>
    <n v="1.3647507536516714"/>
    <n v="4767"/>
    <n v="6505.7668426575174"/>
  </r>
  <r>
    <x v="2"/>
    <s v="NORTE               "/>
    <s v="R9001906"/>
    <s v="ATIVIDADES DE SONORIZACAO E DE ILUMINACAO                        "/>
    <x v="4"/>
    <x v="1"/>
    <x v="1"/>
    <x v="5"/>
    <n v="1.3647507536516714"/>
    <n v="14793"/>
    <n v="20188.757898769174"/>
  </r>
  <r>
    <x v="2"/>
    <s v="NORTE               "/>
    <s v="R9001999"/>
    <s v="ARTE CENICA ESPETAC ATIVI COMPLEMENTARES NAO ESPECI ANTERIOR     "/>
    <x v="4"/>
    <x v="1"/>
    <x v="1"/>
    <x v="5"/>
    <n v="1.3647507536516714"/>
    <n v="7941"/>
    <n v="10837.485734747923"/>
  </r>
  <r>
    <x v="2"/>
    <s v="NORTE               "/>
    <s v="R9001999"/>
    <s v="ARTE CENICA ESPETAC ATIVI COMPLEMENTARES NAO ESPECI ANTERIOR     "/>
    <x v="4"/>
    <x v="1"/>
    <x v="1"/>
    <x v="5"/>
    <n v="1.3647507536516714"/>
    <n v="66686"/>
    <n v="91009.768758015358"/>
  </r>
  <r>
    <x v="3"/>
    <s v="NORTE               "/>
    <s v="G4761001"/>
    <s v="COMERCIO VAREJISTA DE LIVROS                                     "/>
    <x v="2"/>
    <x v="1"/>
    <x v="1"/>
    <x v="5"/>
    <n v="1.3647507536516714"/>
    <n v="390000"/>
    <n v="532252.7939241518"/>
  </r>
  <r>
    <x v="3"/>
    <s v="NORTE               "/>
    <s v="J5829800"/>
    <s v="EDICAO INTEGRADA IMPRESSAO CADASTRO LISTA OUTRO PRODUTO GRAFICO  "/>
    <x v="0"/>
    <x v="1"/>
    <x v="1"/>
    <x v="5"/>
    <n v="1.3647507536516714"/>
    <n v="4995"/>
    <n v="6816.930014490099"/>
  </r>
  <r>
    <x v="3"/>
    <s v="NORTE               "/>
    <s v="J5911102"/>
    <s v="PRODUCAO DE FILMES PARA PUBLICIDADE                              "/>
    <x v="5"/>
    <x v="1"/>
    <x v="1"/>
    <x v="5"/>
    <n v="1.3647507536516714"/>
    <n v="896"/>
    <n v="1222.8166752718976"/>
  </r>
  <r>
    <x v="3"/>
    <s v="NORTE               "/>
    <s v="J5911102"/>
    <s v="PRODUCAO DE FILMES PARA PUBLICIDADE                              "/>
    <x v="5"/>
    <x v="1"/>
    <x v="1"/>
    <x v="5"/>
    <n v="1.3647507536516714"/>
    <n v="76650"/>
    <n v="104608.14526740061"/>
  </r>
  <r>
    <x v="4"/>
    <s v="NORDESTE            "/>
    <s v="C1811301"/>
    <s v="IMPRESSAO DE JORNAIS                                             "/>
    <x v="0"/>
    <x v="1"/>
    <x v="1"/>
    <x v="5"/>
    <n v="1.3647507536516714"/>
    <n v="16062"/>
    <n v="21920.626605153146"/>
  </r>
  <r>
    <x v="4"/>
    <s v="NORDESTE            "/>
    <s v="C1811301"/>
    <s v="IMPRESSAO DE JORNAIS                                             "/>
    <x v="0"/>
    <x v="1"/>
    <x v="1"/>
    <x v="5"/>
    <n v="1.3647507536516714"/>
    <n v="19192"/>
    <n v="26192.29646408288"/>
  </r>
  <r>
    <x v="4"/>
    <s v="NORDESTE            "/>
    <s v="C1811302"/>
    <s v="IMPRESSAO DE LIVROS, REVISTAS E OUTRAS PUBLICACOES PERIODICAS    "/>
    <x v="0"/>
    <x v="1"/>
    <x v="1"/>
    <x v="5"/>
    <n v="1.3647507536516714"/>
    <n v="39198"/>
    <n v="53495.500041638217"/>
  </r>
  <r>
    <x v="4"/>
    <s v="NORDESTE            "/>
    <s v="C1811302"/>
    <s v="IMPRESSAO DE LIVROS, REVISTAS E OUTRAS PUBLICACOES PERIODICAS    "/>
    <x v="0"/>
    <x v="1"/>
    <x v="1"/>
    <x v="5"/>
    <n v="1.3647507536516714"/>
    <n v="79900"/>
    <n v="109043.58521676855"/>
  </r>
  <r>
    <x v="4"/>
    <s v="NORDESTE            "/>
    <s v="C1811302"/>
    <s v="IMPRESSAO DE LIVROS, REVISTAS E OUTRAS PUBLICACOES PERIODICAS    "/>
    <x v="0"/>
    <x v="1"/>
    <x v="1"/>
    <x v="5"/>
    <n v="1.3647507536516714"/>
    <n v="92225"/>
    <n v="125864.13825552539"/>
  </r>
  <r>
    <x v="4"/>
    <s v="NORDESTE            "/>
    <s v="C1811302"/>
    <s v="IMPRESSAO DE LIVROS, REVISTAS E OUTRAS PUBLICACOES PERIODICAS    "/>
    <x v="0"/>
    <x v="1"/>
    <x v="1"/>
    <x v="5"/>
    <n v="1.3647507536516714"/>
    <n v="147923"/>
    <n v="201878.02573241619"/>
  </r>
  <r>
    <x v="4"/>
    <s v="NORDESTE            "/>
    <s v="C3220500"/>
    <s v="FABRICACAO DE INSTRUMENTOS MUSICAIS, PECAS E ACESSORIOS          "/>
    <x v="3"/>
    <x v="1"/>
    <x v="1"/>
    <x v="5"/>
    <n v="1.3647507536516714"/>
    <n v="48869"/>
    <n v="66694.004580203531"/>
  </r>
  <r>
    <x v="4"/>
    <s v="NORDESTE            "/>
    <s v="G4649407"/>
    <s v="COMERCIO ATACADISTA DE FILMES, CDS, DVDS, FITAS E DISCOS         "/>
    <x v="0"/>
    <x v="1"/>
    <x v="1"/>
    <x v="5"/>
    <n v="1.3647507536516714"/>
    <n v="192323"/>
    <n v="262472.95919455041"/>
  </r>
  <r>
    <x v="4"/>
    <s v="NORDESTE            "/>
    <s v="G4649407"/>
    <s v="COMERCIO ATACADISTA DE FILMES, CDS, DVDS, FITAS E DISCOS         "/>
    <x v="0"/>
    <x v="1"/>
    <x v="1"/>
    <x v="5"/>
    <n v="1.3647507536516714"/>
    <n v="58593"/>
    <n v="79964.840908712387"/>
  </r>
  <r>
    <x v="4"/>
    <s v="NORDESTE            "/>
    <s v="G4756300"/>
    <s v="COM VAREJISTA ESPECIALIZADO DE INSTRUMENTOS MUSICAIS E ACESSORIO "/>
    <x v="3"/>
    <x v="1"/>
    <x v="1"/>
    <x v="5"/>
    <n v="1.3647507536516714"/>
    <n v="95555"/>
    <n v="130408.75826518546"/>
  </r>
  <r>
    <x v="4"/>
    <s v="NORDESTE            "/>
    <s v="G4756300"/>
    <s v="COM VAREJISTA ESPECIALIZADO DE INSTRUMENTOS MUSICAIS E ACESSORIO "/>
    <x v="3"/>
    <x v="1"/>
    <x v="1"/>
    <x v="5"/>
    <n v="1.3647507536516714"/>
    <n v="31725"/>
    <n v="43296.717659599279"/>
  </r>
  <r>
    <x v="4"/>
    <s v="NORDESTE            "/>
    <s v="G4756300"/>
    <s v="COM VAREJISTA ESPECIALIZADO DE INSTRUMENTOS MUSICAIS E ACESSORIO "/>
    <x v="3"/>
    <x v="1"/>
    <x v="1"/>
    <x v="5"/>
    <n v="1.3647507536516714"/>
    <n v="860000"/>
    <n v="1173685.6481404374"/>
  </r>
  <r>
    <x v="4"/>
    <s v="NORDESTE            "/>
    <s v="G4756300"/>
    <s v="COM VAREJISTA ESPECIALIZADO DE INSTRUMENTOS MUSICAIS E ACESSORIO "/>
    <x v="3"/>
    <x v="1"/>
    <x v="1"/>
    <x v="5"/>
    <n v="1.3647507536516714"/>
    <n v="39544"/>
    <n v="53967.703802401695"/>
  </r>
  <r>
    <x v="4"/>
    <s v="NORDESTE            "/>
    <s v="G4756300"/>
    <s v="COM VAREJISTA ESPECIALIZADO DE INSTRUMENTOS MUSICAIS E ACESSORIO "/>
    <x v="3"/>
    <x v="1"/>
    <x v="1"/>
    <x v="5"/>
    <n v="1.3647507536516714"/>
    <n v="67044"/>
    <n v="91498.349527822662"/>
  </r>
  <r>
    <x v="4"/>
    <s v="NORDESTE            "/>
    <s v="G4756300"/>
    <s v="COM VAREJISTA ESPECIALIZADO DE INSTRUMENTOS MUSICAIS E ACESSORIO "/>
    <x v="3"/>
    <x v="1"/>
    <x v="1"/>
    <x v="5"/>
    <n v="1.3647507536516714"/>
    <n v="67410"/>
    <n v="91997.848303659164"/>
  </r>
  <r>
    <x v="4"/>
    <s v="NORDESTE            "/>
    <s v="G4756300"/>
    <s v="COM VAREJISTA ESPECIALIZADO DE INSTRUMENTOS MUSICAIS E ACESSORIO "/>
    <x v="3"/>
    <x v="1"/>
    <x v="1"/>
    <x v="5"/>
    <n v="1.3647507536516714"/>
    <n v="6615"/>
    <n v="9027.8262354058061"/>
  </r>
  <r>
    <x v="4"/>
    <s v="NORDESTE            "/>
    <s v="G4761001"/>
    <s v="COMERCIO VAREJISTA DE LIVROS                                     "/>
    <x v="2"/>
    <x v="1"/>
    <x v="1"/>
    <x v="5"/>
    <n v="1.3647507536516714"/>
    <n v="26421"/>
    <n v="36058.079662230812"/>
  </r>
  <r>
    <x v="4"/>
    <s v="NORDESTE            "/>
    <s v="G4761001"/>
    <s v="COMERCIO VAREJISTA DE LIVROS                                     "/>
    <x v="2"/>
    <x v="1"/>
    <x v="1"/>
    <x v="5"/>
    <n v="1.3647507536516714"/>
    <n v="139500"/>
    <n v="190382.73013440816"/>
  </r>
  <r>
    <x v="4"/>
    <s v="NORDESTE            "/>
    <s v="G4761001"/>
    <s v="COMERCIO VAREJISTA DE LIVROS                                     "/>
    <x v="2"/>
    <x v="1"/>
    <x v="1"/>
    <x v="5"/>
    <n v="1.3647507536516714"/>
    <n v="156652"/>
    <n v="213790.93506104164"/>
  </r>
  <r>
    <x v="4"/>
    <s v="NORDESTE            "/>
    <s v="G4761001"/>
    <s v="COMERCIO VAREJISTA DE LIVROS                                     "/>
    <x v="2"/>
    <x v="1"/>
    <x v="1"/>
    <x v="5"/>
    <n v="1.3647507536516714"/>
    <n v="447259"/>
    <n v="610397.05732749286"/>
  </r>
  <r>
    <x v="4"/>
    <s v="NORDESTE            "/>
    <s v="G4761002"/>
    <s v="COMERCIO VAREJISTA DE JORNAIS E REVISTAS                         "/>
    <x v="2"/>
    <x v="1"/>
    <x v="1"/>
    <x v="5"/>
    <n v="1.3647507536516714"/>
    <n v="43110"/>
    <n v="58834.404989923554"/>
  </r>
  <r>
    <x v="4"/>
    <s v="NORDESTE            "/>
    <s v="G4762800"/>
    <s v="COMERCIO VAREJISTA DE DISCOS, CDS, DVDS E FITAS                  "/>
    <x v="3"/>
    <x v="1"/>
    <x v="1"/>
    <x v="5"/>
    <n v="1.3647507536516714"/>
    <n v="32904"/>
    <n v="44905.758798154595"/>
  </r>
  <r>
    <x v="4"/>
    <s v="NORDESTE            "/>
    <s v="J5811500"/>
    <s v="EDICAO DE LIVROS                                                 "/>
    <x v="2"/>
    <x v="1"/>
    <x v="1"/>
    <x v="5"/>
    <n v="1.3647507536516714"/>
    <n v="15880"/>
    <n v="21672.241967988542"/>
  </r>
  <r>
    <x v="4"/>
    <s v="NORDESTE            "/>
    <s v="J5811500"/>
    <s v="EDICAO DE LIVROS                                                 "/>
    <x v="2"/>
    <x v="1"/>
    <x v="1"/>
    <x v="5"/>
    <n v="1.3647507536516714"/>
    <n v="2147"/>
    <n v="2930.1198680901384"/>
  </r>
  <r>
    <x v="4"/>
    <s v="NORDESTE            "/>
    <s v="J5811500"/>
    <s v="EDICAO DE LIVROS                                                 "/>
    <x v="2"/>
    <x v="1"/>
    <x v="1"/>
    <x v="5"/>
    <n v="1.3647507536516714"/>
    <n v="40461"/>
    <n v="55219.180243500276"/>
  </r>
  <r>
    <x v="4"/>
    <s v="NORDESTE            "/>
    <s v="J5812301"/>
    <s v="EDICAO DE JORNAIS DIARIOS                                        "/>
    <x v="2"/>
    <x v="1"/>
    <x v="1"/>
    <x v="5"/>
    <n v="1.3647507536516714"/>
    <n v="78350"/>
    <n v="106928.22154860846"/>
  </r>
  <r>
    <x v="4"/>
    <s v="NORDESTE            "/>
    <s v="J5813100"/>
    <s v="EDICAO DE REVISTAS                                               "/>
    <x v="2"/>
    <x v="1"/>
    <x v="1"/>
    <x v="5"/>
    <n v="1.3647507536516714"/>
    <n v="90812"/>
    <n v="123935.74544061559"/>
  </r>
  <r>
    <x v="4"/>
    <s v="NORDESTE            "/>
    <s v="J5821200"/>
    <s v="EDICAO INTEGRADA A IMPRESSAO DE LIVROS                           "/>
    <x v="2"/>
    <x v="1"/>
    <x v="1"/>
    <x v="5"/>
    <n v="1.3647507536516714"/>
    <n v="25460"/>
    <n v="34746.554187971553"/>
  </r>
  <r>
    <x v="4"/>
    <s v="NORDESTE            "/>
    <s v="J5821200"/>
    <s v="EDICAO INTEGRADA A IMPRESSAO DE LIVROS                           "/>
    <x v="2"/>
    <x v="1"/>
    <x v="1"/>
    <x v="5"/>
    <n v="1.3647507536516714"/>
    <n v="27275"/>
    <n v="37223.576805849341"/>
  </r>
  <r>
    <x v="4"/>
    <s v="NORDESTE            "/>
    <s v="J5822101"/>
    <s v="EDICAO INTEGRADA A IMPRESSAO DE JORNAIS DIARIOS                  "/>
    <x v="2"/>
    <x v="1"/>
    <x v="1"/>
    <x v="5"/>
    <n v="1.3647507536516714"/>
    <n v="12263"/>
    <n v="16735.938492030447"/>
  </r>
  <r>
    <x v="4"/>
    <s v="NORDESTE            "/>
    <s v="J5829800"/>
    <s v="EDICAO INTEGRADA IMPRESSAO CADASTRO LISTA OUTRO PRODUTO GRAFICO  "/>
    <x v="0"/>
    <x v="1"/>
    <x v="1"/>
    <x v="5"/>
    <n v="1.3647507536516714"/>
    <n v="1904"/>
    <n v="2598.4854349527823"/>
  </r>
  <r>
    <x v="4"/>
    <s v="NORDESTE            "/>
    <s v="J5829800"/>
    <s v="EDICAO INTEGRADA IMPRESSAO CADASTRO LISTA OUTRO PRODUTO GRAFICO  "/>
    <x v="0"/>
    <x v="1"/>
    <x v="1"/>
    <x v="5"/>
    <n v="1.3647507536516714"/>
    <n v="182113"/>
    <n v="248538.85399976684"/>
  </r>
  <r>
    <x v="4"/>
    <s v="NORDESTE            "/>
    <s v="J5829800"/>
    <s v="EDICAO INTEGRADA IMPRESSAO CADASTRO LISTA OUTRO PRODUTO GRAFICO  "/>
    <x v="0"/>
    <x v="1"/>
    <x v="1"/>
    <x v="5"/>
    <n v="1.3647507536516714"/>
    <n v="504474"/>
    <n v="688481.27169767325"/>
  </r>
  <r>
    <x v="4"/>
    <s v="NORDESTE            "/>
    <s v="J5911100"/>
    <s v="ATIV PROD CINEMATOGRAFICA DE VIDEOS E DE PROGRAMAS DE TELEVISAO  "/>
    <x v="5"/>
    <x v="1"/>
    <x v="0"/>
    <x v="5"/>
    <n v="1.3647507536516714"/>
    <n v="40000"/>
    <n v="54590.030146066856"/>
  </r>
  <r>
    <x v="4"/>
    <s v="NORDESTE            "/>
    <s v="J5911101"/>
    <s v="ESTUDIOS CINEMATOGRAFICOS                                        "/>
    <x v="5"/>
    <x v="1"/>
    <x v="1"/>
    <x v="5"/>
    <n v="1.3647507536516714"/>
    <n v="6575"/>
    <n v="8973.23620525974"/>
  </r>
  <r>
    <x v="4"/>
    <s v="NORDESTE            "/>
    <s v="J5911199"/>
    <s v="ATIV PD CINEMATOGRAFICA VIDEO PROG TELEVISAO NAO ESPECI ANTERIOR "/>
    <x v="5"/>
    <x v="1"/>
    <x v="0"/>
    <x v="5"/>
    <n v="1.3647507536516714"/>
    <n v="319680"/>
    <n v="436283.52092736633"/>
  </r>
  <r>
    <x v="4"/>
    <s v="NORDESTE            "/>
    <s v="J5911199"/>
    <s v="ATIV PD CINEMATOGRAFICA VIDEO PROG TELEVISAO NAO ESPECI ANTERIOR "/>
    <x v="5"/>
    <x v="1"/>
    <x v="1"/>
    <x v="5"/>
    <n v="1.3647507536516714"/>
    <n v="11583"/>
    <n v="15807.90797954731"/>
  </r>
  <r>
    <x v="4"/>
    <s v="NORDESTE            "/>
    <s v="J5920100"/>
    <s v="ATIVIDADES DE GRAVACAO DE SOM E DE EDICAO DE MUSICA              "/>
    <x v="3"/>
    <x v="1"/>
    <x v="1"/>
    <x v="5"/>
    <n v="1.3647507536516714"/>
    <n v="42509"/>
    <n v="58014.189786978903"/>
  </r>
  <r>
    <x v="4"/>
    <s v="NORDESTE            "/>
    <s v="J5920100"/>
    <s v="ATIVIDADES DE GRAVACAO DE SOM E DE EDICAO DE MUSICA              "/>
    <x v="3"/>
    <x v="1"/>
    <x v="1"/>
    <x v="5"/>
    <n v="1.3647507536516714"/>
    <n v="36049"/>
    <n v="49197.899918389106"/>
  </r>
  <r>
    <x v="4"/>
    <s v="NORDESTE            "/>
    <s v="J6010100"/>
    <s v="ATIVIDADES DE RADIO                                              "/>
    <x v="5"/>
    <x v="1"/>
    <x v="1"/>
    <x v="5"/>
    <n v="1.3647507536516714"/>
    <n v="65820"/>
    <n v="89827.894605353009"/>
  </r>
  <r>
    <x v="4"/>
    <s v="NORDESTE            "/>
    <s v="J6010100"/>
    <s v="ATIVIDADES DE RADIO                                              "/>
    <x v="5"/>
    <x v="1"/>
    <x v="1"/>
    <x v="5"/>
    <n v="1.3647507536516714"/>
    <n v="418704"/>
    <n v="571426.59955696948"/>
  </r>
  <r>
    <x v="4"/>
    <s v="NORDESTE            "/>
    <s v="J6010100"/>
    <s v="ATIVIDADES DE RADIO                                              "/>
    <x v="5"/>
    <x v="1"/>
    <x v="1"/>
    <x v="5"/>
    <n v="1.3647507536516714"/>
    <n v="297793"/>
    <n v="406413.22118219221"/>
  </r>
  <r>
    <x v="4"/>
    <s v="NORDESTE            "/>
    <s v="P8592901"/>
    <s v="ENSINO DE DANCA                                                  "/>
    <x v="6"/>
    <x v="1"/>
    <x v="1"/>
    <x v="5"/>
    <n v="1.3647507536516714"/>
    <n v="4287"/>
    <n v="5850.6864809047156"/>
  </r>
  <r>
    <x v="4"/>
    <s v="NORDESTE            "/>
    <s v="P8592901"/>
    <s v="ENSINO DE DANCA                                                  "/>
    <x v="6"/>
    <x v="1"/>
    <x v="1"/>
    <x v="5"/>
    <n v="1.3647507536516714"/>
    <n v="80679"/>
    <n v="110106.7260538632"/>
  </r>
  <r>
    <x v="4"/>
    <s v="NORDESTE            "/>
    <s v="P8592901"/>
    <s v="ENSINO DE DANCA                                                  "/>
    <x v="6"/>
    <x v="1"/>
    <x v="1"/>
    <x v="5"/>
    <n v="1.3647507536516714"/>
    <n v="9152"/>
    <n v="12490.198897420098"/>
  </r>
  <r>
    <x v="4"/>
    <s v="NORDESTE            "/>
    <s v="P8592903"/>
    <s v="ENSINO DE MUSICA                                                 "/>
    <x v="6"/>
    <x v="1"/>
    <x v="1"/>
    <x v="5"/>
    <n v="1.3647507536516714"/>
    <n v="806"/>
    <n v="1099.9891074432471"/>
  </r>
  <r>
    <x v="4"/>
    <s v="NORDESTE            "/>
    <s v="P8592903"/>
    <s v="ENSINO DE MUSICA                                                 "/>
    <x v="6"/>
    <x v="1"/>
    <x v="1"/>
    <x v="5"/>
    <n v="1.3647507536516714"/>
    <n v="34952"/>
    <n v="47700.768341633222"/>
  </r>
  <r>
    <x v="4"/>
    <s v="NORDESTE            "/>
    <s v="R9001902"/>
    <s v="PRODUCAO MUSICAL                                                 "/>
    <x v="4"/>
    <x v="1"/>
    <x v="1"/>
    <x v="5"/>
    <n v="1.3647507536516714"/>
    <n v="150000"/>
    <n v="204712.61304775072"/>
  </r>
  <r>
    <x v="4"/>
    <s v="NORDESTE            "/>
    <s v="R9001902"/>
    <s v="PRODUCAO MUSICAL                                                 "/>
    <x v="4"/>
    <x v="1"/>
    <x v="1"/>
    <x v="5"/>
    <n v="1.3647507536516714"/>
    <n v="80284"/>
    <n v="109567.64950617078"/>
  </r>
  <r>
    <x v="4"/>
    <s v="NORDESTE            "/>
    <s v="R9001902"/>
    <s v="PRODUCAO MUSICAL                                                 "/>
    <x v="4"/>
    <x v="1"/>
    <x v="1"/>
    <x v="5"/>
    <n v="1.3647507536516714"/>
    <n v="107129"/>
    <n v="146204.3834879499"/>
  </r>
  <r>
    <x v="4"/>
    <s v="NORDESTE            "/>
    <s v="R9001905"/>
    <s v="PRODUCAO DE ESPETACULOS DE RODEIOS, VAQUEJADAS E SIMILARES       "/>
    <x v="4"/>
    <x v="1"/>
    <x v="1"/>
    <x v="5"/>
    <n v="1.3647507536516714"/>
    <n v="20313"/>
    <n v="27722.182058926403"/>
  </r>
  <r>
    <x v="4"/>
    <s v="NORDESTE            "/>
    <s v="R9001906"/>
    <s v="ATIVIDADES DE SONORIZACAO E DE ILUMINACAO                        "/>
    <x v="4"/>
    <x v="1"/>
    <x v="1"/>
    <x v="5"/>
    <n v="1.3647507536516714"/>
    <n v="8705"/>
    <n v="11880.155310537799"/>
  </r>
  <r>
    <x v="4"/>
    <s v="NORDESTE            "/>
    <s v="R9001906"/>
    <s v="ATIVIDADES DE SONORIZACAO E DE ILUMINACAO                        "/>
    <x v="4"/>
    <x v="1"/>
    <x v="1"/>
    <x v="5"/>
    <n v="1.3647507536516714"/>
    <n v="221840"/>
    <n v="302756.30719008681"/>
  </r>
  <r>
    <x v="4"/>
    <s v="NORDESTE            "/>
    <s v="R9001906"/>
    <s v="ATIVIDADES DE SONORIZACAO E DE ILUMINACAO                        "/>
    <x v="4"/>
    <x v="1"/>
    <x v="1"/>
    <x v="5"/>
    <n v="1.3647507536516714"/>
    <n v="129166"/>
    <n v="176279.3958461718"/>
  </r>
  <r>
    <x v="4"/>
    <s v="NORDESTE            "/>
    <s v="R9001906"/>
    <s v="ATIVIDADES DE SONORIZACAO E DE ILUMINACAO                        "/>
    <x v="4"/>
    <x v="1"/>
    <x v="1"/>
    <x v="5"/>
    <n v="1.3647507536516714"/>
    <n v="191125"/>
    <n v="260837.9877916757"/>
  </r>
  <r>
    <x v="4"/>
    <s v="NORDESTE            "/>
    <s v="R9001999"/>
    <s v="ARTE CENICA ESPETAC ATIVI COMPLEMENTARES NAO ESPECI ANTERIOR     "/>
    <x v="4"/>
    <x v="1"/>
    <x v="1"/>
    <x v="5"/>
    <n v="1.3647507536516714"/>
    <n v="8168"/>
    <n v="11147.284155826852"/>
  </r>
  <r>
    <x v="4"/>
    <s v="NORDESTE            "/>
    <s v="R9001999"/>
    <s v="ARTE CENICA ESPETAC ATIVI COMPLEMENTARES NAO ESPECI ANTERIOR     "/>
    <x v="4"/>
    <x v="1"/>
    <x v="1"/>
    <x v="5"/>
    <n v="1.3647507536516714"/>
    <n v="70849"/>
    <n v="96691.22614546727"/>
  </r>
  <r>
    <x v="4"/>
    <s v="NORDESTE            "/>
    <s v="R9001999"/>
    <s v="ARTE CENICA ESPETAC ATIVI COMPLEMENTARES NAO ESPECI ANTERIOR     "/>
    <x v="4"/>
    <x v="1"/>
    <x v="1"/>
    <x v="5"/>
    <n v="1.3647507536516714"/>
    <n v="145271"/>
    <n v="198258.70673373196"/>
  </r>
  <r>
    <x v="4"/>
    <s v="NORDESTE            "/>
    <s v="R9003500"/>
    <s v="GESTAO ESPACO P/ARTE CENICA ESPETACULO OUTRA ATIVIDADE ARTISTICA "/>
    <x v="4"/>
    <x v="1"/>
    <x v="1"/>
    <x v="5"/>
    <n v="1.3647507536516714"/>
    <n v="29188"/>
    <n v="39834.344997584987"/>
  </r>
  <r>
    <x v="4"/>
    <s v="NORDESTE            "/>
    <s v="R9102302"/>
    <s v="RESTAURACAO E CONSERVACAO DE LUGARES E PREDIOS HISTORICOS        "/>
    <x v="1"/>
    <x v="0"/>
    <x v="0"/>
    <x v="5"/>
    <n v="1.3647507536516714"/>
    <n v="530100"/>
    <n v="723454.37451075099"/>
  </r>
  <r>
    <x v="4"/>
    <s v="NORDESTE            "/>
    <s v="S9493600"/>
    <s v="ATIVIDADES DE ORGANIZACOES ASSOCIATIVAS LIGADAS A CULTURA E ARTE "/>
    <x v="4"/>
    <x v="1"/>
    <x v="1"/>
    <x v="5"/>
    <n v="1.3647507536516714"/>
    <n v="63940"/>
    <n v="87262.163188487873"/>
  </r>
  <r>
    <x v="5"/>
    <s v="NORDESTE            "/>
    <s v="C1811301"/>
    <s v="IMPRESSAO DE JORNAIS                                             "/>
    <x v="0"/>
    <x v="1"/>
    <x v="1"/>
    <x v="5"/>
    <n v="1.3647507536516714"/>
    <n v="20918"/>
    <n v="28547.856264885664"/>
  </r>
  <r>
    <x v="5"/>
    <s v="NORDESTE            "/>
    <s v="C1811301"/>
    <s v="IMPRESSAO DE JORNAIS                                             "/>
    <x v="0"/>
    <x v="1"/>
    <x v="1"/>
    <x v="5"/>
    <n v="1.3647507536516714"/>
    <n v="30963"/>
    <n v="42256.777585316704"/>
  </r>
  <r>
    <x v="5"/>
    <s v="NORDESTE            "/>
    <s v="C1811301"/>
    <s v="IMPRESSAO DE JORNAIS                                             "/>
    <x v="0"/>
    <x v="1"/>
    <x v="1"/>
    <x v="5"/>
    <n v="1.3647507536516714"/>
    <n v="46174"/>
    <n v="63016.001299112279"/>
  </r>
  <r>
    <x v="5"/>
    <s v="NORDESTE            "/>
    <s v="C1811302"/>
    <s v="IMPRESSAO DE LIVROS, REVISTAS E OUTRAS PUBLICACOES PERIODICAS    "/>
    <x v="0"/>
    <x v="1"/>
    <x v="1"/>
    <x v="5"/>
    <n v="1.3647507536516714"/>
    <n v="200000"/>
    <n v="272950.15073033428"/>
  </r>
  <r>
    <x v="5"/>
    <s v="NORDESTE            "/>
    <s v="C1811302"/>
    <s v="IMPRESSAO DE LIVROS, REVISTAS E OUTRAS PUBLICACOES PERIODICAS    "/>
    <x v="0"/>
    <x v="1"/>
    <x v="1"/>
    <x v="5"/>
    <n v="1.3647507536516714"/>
    <n v="45253"/>
    <n v="61759.065854999084"/>
  </r>
  <r>
    <x v="5"/>
    <s v="NORDESTE            "/>
    <s v="G4647802"/>
    <s v="COMERCIO ATACADISTA DE LIVROS, JORNAIS E OUTRAS PUBLICACOES      "/>
    <x v="2"/>
    <x v="1"/>
    <x v="1"/>
    <x v="5"/>
    <n v="1.3647507536516714"/>
    <n v="300000"/>
    <n v="409425.22609550145"/>
  </r>
  <r>
    <x v="5"/>
    <s v="NORDESTE            "/>
    <s v="G4647802"/>
    <s v="COMERCIO ATACADISTA DE LIVROS, JORNAIS E OUTRAS PUBLICACOES      "/>
    <x v="2"/>
    <x v="1"/>
    <x v="1"/>
    <x v="5"/>
    <n v="1.3647507536516714"/>
    <n v="95439"/>
    <n v="130250.44717776187"/>
  </r>
  <r>
    <x v="5"/>
    <s v="NORDESTE            "/>
    <s v="G4647802"/>
    <s v="COMERCIO ATACADISTA DE LIVROS, JORNAIS E OUTRAS PUBLICACOES      "/>
    <x v="2"/>
    <x v="1"/>
    <x v="1"/>
    <x v="5"/>
    <n v="1.3647507536516714"/>
    <n v="93874"/>
    <n v="128114.61224829701"/>
  </r>
  <r>
    <x v="5"/>
    <s v="NORDESTE            "/>
    <s v="G4756300"/>
    <s v="COM VAREJISTA ESPECIALIZADO DE INSTRUMENTOS MUSICAIS E ACESSORIO "/>
    <x v="3"/>
    <x v="1"/>
    <x v="1"/>
    <x v="5"/>
    <n v="1.3647507536516714"/>
    <n v="69136"/>
    <n v="94353.408104461952"/>
  </r>
  <r>
    <x v="5"/>
    <s v="NORDESTE            "/>
    <s v="G4756300"/>
    <s v="COM VAREJISTA ESPECIALIZADO DE INSTRUMENTOS MUSICAIS E ACESSORIO "/>
    <x v="3"/>
    <x v="1"/>
    <x v="1"/>
    <x v="5"/>
    <n v="1.3647507536516714"/>
    <n v="124809"/>
    <n v="170333.17681251146"/>
  </r>
  <r>
    <x v="5"/>
    <s v="NORDESTE            "/>
    <s v="G4761001"/>
    <s v="COMERCIO VAREJISTA DE LIVROS                                     "/>
    <x v="2"/>
    <x v="1"/>
    <x v="1"/>
    <x v="5"/>
    <n v="1.3647507536516714"/>
    <n v="231381"/>
    <n v="315777.39413067739"/>
  </r>
  <r>
    <x v="5"/>
    <s v="NORDESTE            "/>
    <s v="G4761001"/>
    <s v="COMERCIO VAREJISTA DE LIVROS                                     "/>
    <x v="2"/>
    <x v="1"/>
    <x v="1"/>
    <x v="5"/>
    <n v="1.3647507536516714"/>
    <n v="241250"/>
    <n v="329246.1193184657"/>
  </r>
  <r>
    <x v="5"/>
    <s v="NORDESTE            "/>
    <s v="G4762800"/>
    <s v="COMERCIO VAREJISTA DE DISCOS, CDS, DVDS E FITAS                  "/>
    <x v="3"/>
    <x v="1"/>
    <x v="1"/>
    <x v="5"/>
    <n v="1.3647507536516714"/>
    <n v="5595"/>
    <n v="7635.7804666811016"/>
  </r>
  <r>
    <x v="5"/>
    <s v="NORDESTE            "/>
    <s v="G4762800"/>
    <s v="COMERCIO VAREJISTA DE DISCOS, CDS, DVDS E FITAS                  "/>
    <x v="3"/>
    <x v="1"/>
    <x v="1"/>
    <x v="5"/>
    <n v="1.3647507536516714"/>
    <n v="3502"/>
    <n v="4779.3571392881531"/>
  </r>
  <r>
    <x v="5"/>
    <s v="NORDESTE            "/>
    <s v="G4762800"/>
    <s v="COMERCIO VAREJISTA DE DISCOS, CDS, DVDS E FITAS                  "/>
    <x v="3"/>
    <x v="1"/>
    <x v="1"/>
    <x v="5"/>
    <n v="1.3647507536516714"/>
    <n v="47258"/>
    <n v="64495.391116070685"/>
  </r>
  <r>
    <x v="5"/>
    <s v="NORDESTE            "/>
    <s v="J5821200"/>
    <s v="EDICAO INTEGRADA A IMPRESSAO DE LIVROS                           "/>
    <x v="2"/>
    <x v="1"/>
    <x v="1"/>
    <x v="5"/>
    <n v="1.3647507536516714"/>
    <n v="6555"/>
    <n v="8945.9411901867061"/>
  </r>
  <r>
    <x v="5"/>
    <s v="NORDESTE            "/>
    <s v="J5829800"/>
    <s v="EDICAO INTEGRADA IMPRESSAO CADASTRO LISTA OUTRO PRODUTO GRAFICO  "/>
    <x v="0"/>
    <x v="1"/>
    <x v="1"/>
    <x v="5"/>
    <n v="1.3647507536516714"/>
    <n v="140553"/>
    <n v="191819.81267800336"/>
  </r>
  <r>
    <x v="5"/>
    <s v="NORDESTE            "/>
    <s v="J5829800"/>
    <s v="EDICAO INTEGRADA IMPRESSAO CADASTRO LISTA OUTRO PRODUTO GRAFICO  "/>
    <x v="0"/>
    <x v="1"/>
    <x v="1"/>
    <x v="5"/>
    <n v="1.3647507536516714"/>
    <n v="43200"/>
    <n v="58957.232557752206"/>
  </r>
  <r>
    <x v="5"/>
    <s v="NORDESTE            "/>
    <s v="J5829800"/>
    <s v="EDICAO INTEGRADA IMPRESSAO CADASTRO LISTA OUTRO PRODUTO GRAFICO  "/>
    <x v="0"/>
    <x v="1"/>
    <x v="1"/>
    <x v="5"/>
    <n v="1.3647507536516714"/>
    <n v="925000"/>
    <n v="1262394.447127796"/>
  </r>
  <r>
    <x v="5"/>
    <s v="NORDESTE            "/>
    <s v="J5829800"/>
    <s v="EDICAO INTEGRADA IMPRESSAO CADASTRO LISTA OUTRO PRODUTO GRAFICO  "/>
    <x v="0"/>
    <x v="1"/>
    <x v="1"/>
    <x v="5"/>
    <n v="1.3647507536516714"/>
    <n v="95400"/>
    <n v="130197.22189836945"/>
  </r>
  <r>
    <x v="5"/>
    <s v="NORDESTE            "/>
    <s v="J5829800"/>
    <s v="EDICAO INTEGRADA IMPRESSAO CADASTRO LISTA OUTRO PRODUTO GRAFICO  "/>
    <x v="0"/>
    <x v="1"/>
    <x v="1"/>
    <x v="5"/>
    <n v="1.3647507536516714"/>
    <n v="141923"/>
    <n v="193689.52121050615"/>
  </r>
  <r>
    <x v="5"/>
    <s v="NORDESTE            "/>
    <s v="J5829800"/>
    <s v="EDICAO INTEGRADA IMPRESSAO CADASTRO LISTA OUTRO PRODUTO GRAFICO  "/>
    <x v="0"/>
    <x v="1"/>
    <x v="1"/>
    <x v="5"/>
    <n v="1.3647507536516714"/>
    <n v="100800"/>
    <n v="137566.87596808848"/>
  </r>
  <r>
    <x v="5"/>
    <s v="NORDESTE            "/>
    <s v="J5914600"/>
    <s v="ATIVIDADES DE EXIBICAO CINEMATOGRAFICA                           "/>
    <x v="5"/>
    <x v="1"/>
    <x v="1"/>
    <x v="5"/>
    <n v="1.3647507536516714"/>
    <n v="95677"/>
    <n v="130575.25785713097"/>
  </r>
  <r>
    <x v="5"/>
    <s v="NORDESTE            "/>
    <s v="J5914600"/>
    <s v="ATIVIDADES DE EXIBICAO CINEMATOGRAFICA                           "/>
    <x v="5"/>
    <x v="1"/>
    <x v="1"/>
    <x v="5"/>
    <n v="1.3647507536516714"/>
    <n v="6626"/>
    <n v="9042.8384936959756"/>
  </r>
  <r>
    <x v="5"/>
    <s v="NORDESTE            "/>
    <s v="J5920100"/>
    <s v="ATIVIDADES DE GRAVACAO DE SOM E DE EDICAO DE MUSICA              "/>
    <x v="3"/>
    <x v="1"/>
    <x v="1"/>
    <x v="5"/>
    <n v="1.3647507536516714"/>
    <n v="568000"/>
    <n v="775178.42807414941"/>
  </r>
  <r>
    <x v="5"/>
    <s v="NORDESTE            "/>
    <s v="J5920100"/>
    <s v="ATIVIDADES DE GRAVACAO DE SOM E DE EDICAO DE MUSICA              "/>
    <x v="3"/>
    <x v="1"/>
    <x v="1"/>
    <x v="5"/>
    <n v="1.3647507536516714"/>
    <n v="14611"/>
    <n v="19940.373261604571"/>
  </r>
  <r>
    <x v="5"/>
    <s v="NORDESTE            "/>
    <s v="J6010100"/>
    <s v="ATIVIDADES DE RADIO                                              "/>
    <x v="5"/>
    <x v="1"/>
    <x v="1"/>
    <x v="5"/>
    <n v="1.3647507536516714"/>
    <n v="58079"/>
    <n v="79263.359021335418"/>
  </r>
  <r>
    <x v="5"/>
    <s v="NORDESTE            "/>
    <s v="J6010100"/>
    <s v="ATIVIDADES DE RADIO                                              "/>
    <x v="5"/>
    <x v="1"/>
    <x v="1"/>
    <x v="5"/>
    <n v="1.3647507536516714"/>
    <n v="232315"/>
    <n v="317052.07133458805"/>
  </r>
  <r>
    <x v="5"/>
    <s v="NORDESTE            "/>
    <s v="J6010100"/>
    <s v="ATIVIDADES DE RADIO                                              "/>
    <x v="5"/>
    <x v="1"/>
    <x v="1"/>
    <x v="5"/>
    <n v="1.3647507536516714"/>
    <n v="220000"/>
    <n v="300245.16580336774"/>
  </r>
  <r>
    <x v="5"/>
    <s v="NORDESTE            "/>
    <s v="J6021700"/>
    <s v="ATIVIDADES DE TELEVISAO ABERTA                                   "/>
    <x v="5"/>
    <x v="1"/>
    <x v="1"/>
    <x v="5"/>
    <n v="1.3647507536516714"/>
    <n v="273477"/>
    <n v="373227.94185639813"/>
  </r>
  <r>
    <x v="5"/>
    <s v="NORDESTE            "/>
    <s v="J6021700"/>
    <s v="ATIVIDADES DE TELEVISAO ABERTA                                   "/>
    <x v="5"/>
    <x v="1"/>
    <x v="1"/>
    <x v="5"/>
    <n v="1.3647507536516714"/>
    <n v="1093907"/>
    <n v="1492910.4026748389"/>
  </r>
  <r>
    <x v="5"/>
    <s v="NORDESTE            "/>
    <s v="J6021700"/>
    <s v="ATIVIDADES DE TELEVISAO ABERTA                                   "/>
    <x v="5"/>
    <x v="1"/>
    <x v="1"/>
    <x v="5"/>
    <n v="1.3647507536516714"/>
    <n v="128814"/>
    <n v="175799.0035808864"/>
  </r>
  <r>
    <x v="5"/>
    <s v="NORDESTE            "/>
    <s v="J6021700"/>
    <s v="ATIVIDADES DE TELEVISAO ABERTA                                   "/>
    <x v="5"/>
    <x v="1"/>
    <x v="1"/>
    <x v="5"/>
    <n v="1.3647507536516714"/>
    <n v="47692"/>
    <n v="65087.692943155511"/>
  </r>
  <r>
    <x v="5"/>
    <s v="NORDESTE            "/>
    <s v="J6021700"/>
    <s v="ATIVIDADES DE TELEVISAO ABERTA                                   "/>
    <x v="5"/>
    <x v="1"/>
    <x v="1"/>
    <x v="5"/>
    <n v="1.3647507536516714"/>
    <n v="9090"/>
    <n v="12405.584350693693"/>
  </r>
  <r>
    <x v="5"/>
    <s v="NORDESTE            "/>
    <s v="P8592903"/>
    <s v="ENSINO DE MUSICA                                                 "/>
    <x v="6"/>
    <x v="1"/>
    <x v="1"/>
    <x v="5"/>
    <n v="1.3647507536516714"/>
    <n v="3399"/>
    <n v="4638.7878116620313"/>
  </r>
  <r>
    <x v="5"/>
    <s v="NORDESTE            "/>
    <s v="P8592903"/>
    <s v="ENSINO DE MUSICA                                                 "/>
    <x v="6"/>
    <x v="1"/>
    <x v="1"/>
    <x v="5"/>
    <n v="1.3647507536516714"/>
    <n v="2239"/>
    <n v="3055.6769374260925"/>
  </r>
  <r>
    <x v="5"/>
    <s v="NORDESTE            "/>
    <s v="P8592903"/>
    <s v="ENSINO DE MUSICA                                                 "/>
    <x v="6"/>
    <x v="1"/>
    <x v="1"/>
    <x v="5"/>
    <n v="1.3647507536516714"/>
    <n v="2419"/>
    <n v="3301.332073083393"/>
  </r>
  <r>
    <x v="5"/>
    <s v="NORDESTE            "/>
    <s v="R9001900"/>
    <s v="ARTES CENICAS, ESPETACULOS E ATIVIDADES COMPLEMENTARES           "/>
    <x v="4"/>
    <x v="0"/>
    <x v="0"/>
    <x v="5"/>
    <n v="1.3647507536516714"/>
    <n v="2000000"/>
    <n v="2729501.5073033427"/>
  </r>
  <r>
    <x v="5"/>
    <s v="NORDESTE            "/>
    <s v="R9001902"/>
    <s v="PRODUCAO MUSICAL                                                 "/>
    <x v="4"/>
    <x v="1"/>
    <x v="1"/>
    <x v="5"/>
    <n v="1.3647507536516714"/>
    <n v="52919"/>
    <n v="72221.245132492797"/>
  </r>
  <r>
    <x v="5"/>
    <s v="NORDESTE            "/>
    <s v="R9001906"/>
    <s v="ATIVIDADES DE SONORIZACAO E DE ILUMINACAO                        "/>
    <x v="4"/>
    <x v="1"/>
    <x v="1"/>
    <x v="5"/>
    <n v="1.3647507536516714"/>
    <n v="9584"/>
    <n v="13079.771222997619"/>
  </r>
  <r>
    <x v="5"/>
    <s v="NORDESTE            "/>
    <s v="R9001906"/>
    <s v="ATIVIDADES DE SONORIZACAO E DE ILUMINACAO                        "/>
    <x v="4"/>
    <x v="1"/>
    <x v="1"/>
    <x v="5"/>
    <n v="1.3647507536516714"/>
    <n v="65579"/>
    <n v="89498.989673722957"/>
  </r>
  <r>
    <x v="5"/>
    <s v="NORDESTE            "/>
    <s v="R9001999"/>
    <s v="ARTE CENICA ESPETAC ATIVI COMPLEMENTARES NAO ESPECI ANTERIOR     "/>
    <x v="4"/>
    <x v="1"/>
    <x v="1"/>
    <x v="5"/>
    <n v="1.3647507536516714"/>
    <n v="170000"/>
    <n v="232007.62812078415"/>
  </r>
  <r>
    <x v="5"/>
    <s v="NORDESTE            "/>
    <s v="R9001999"/>
    <s v="ARTE CENICA ESPETAC ATIVI COMPLEMENTARES NAO ESPECI ANTERIOR     "/>
    <x v="4"/>
    <x v="0"/>
    <x v="0"/>
    <x v="5"/>
    <n v="1.3647507536516714"/>
    <n v="350000"/>
    <n v="477662.76377808501"/>
  </r>
  <r>
    <x v="5"/>
    <s v="NORDESTE            "/>
    <s v="R9001999"/>
    <s v="ARTE CENICA ESPETAC ATIVI COMPLEMENTARES NAO ESPECI ANTERIOR     "/>
    <x v="4"/>
    <x v="0"/>
    <x v="0"/>
    <x v="5"/>
    <n v="1.3647507536516714"/>
    <n v="198919"/>
    <n v="271474.85516563681"/>
  </r>
  <r>
    <x v="5"/>
    <s v="NORDESTE            "/>
    <s v="R9001999"/>
    <s v="ARTE CENICA ESPETAC ATIVI COMPLEMENTARES NAO ESPECI ANTERIOR     "/>
    <x v="4"/>
    <x v="1"/>
    <x v="1"/>
    <x v="5"/>
    <n v="1.3647507536516714"/>
    <n v="175337"/>
    <n v="239291.30289302312"/>
  </r>
  <r>
    <x v="6"/>
    <s v="CENTRO OESTE        "/>
    <s v="C1811302"/>
    <s v="IMPRESSAO DE LIVROS, REVISTAS E OUTRAS PUBLICACOES PERIODICAS    "/>
    <x v="0"/>
    <x v="1"/>
    <x v="1"/>
    <x v="5"/>
    <n v="1.3647507536516714"/>
    <n v="4860000"/>
    <n v="6632688.6627471233"/>
  </r>
  <r>
    <x v="6"/>
    <s v="CENTRO OESTE        "/>
    <s v="C1811302"/>
    <s v="IMPRESSAO DE LIVROS, REVISTAS E OUTRAS PUBLICACOES PERIODICAS    "/>
    <x v="0"/>
    <x v="1"/>
    <x v="1"/>
    <x v="5"/>
    <n v="1.3647507536516714"/>
    <n v="43731"/>
    <n v="59681.915207941245"/>
  </r>
  <r>
    <x v="6"/>
    <s v="CENTRO OESTE        "/>
    <s v="G4647802"/>
    <s v="COMERCIO ATACADISTA DE LIVROS, JORNAIS E OUTRAS PUBLICACOES      "/>
    <x v="2"/>
    <x v="1"/>
    <x v="1"/>
    <x v="5"/>
    <n v="1.3647507536516714"/>
    <n v="10559"/>
    <n v="14410.403207807998"/>
  </r>
  <r>
    <x v="6"/>
    <s v="CENTRO OESTE        "/>
    <s v="G4756300"/>
    <s v="COM VAREJISTA ESPECIALIZADO DE INSTRUMENTOS MUSICAIS E ACESSORIO "/>
    <x v="3"/>
    <x v="1"/>
    <x v="1"/>
    <x v="5"/>
    <n v="1.3647507536516714"/>
    <n v="31993"/>
    <n v="43662.470861577924"/>
  </r>
  <r>
    <x v="6"/>
    <s v="CENTRO OESTE        "/>
    <s v="G4756300"/>
    <s v="COM VAREJISTA ESPECIALIZADO DE INSTRUMENTOS MUSICAIS E ACESSORIO "/>
    <x v="3"/>
    <x v="1"/>
    <x v="1"/>
    <x v="5"/>
    <n v="1.3647507536516714"/>
    <n v="51649"/>
    <n v="70488.01167535517"/>
  </r>
  <r>
    <x v="6"/>
    <s v="CENTRO OESTE        "/>
    <s v="G4756300"/>
    <s v="COM VAREJISTA ESPECIALIZADO DE INSTRUMENTOS MUSICAIS E ACESSORIO "/>
    <x v="3"/>
    <x v="1"/>
    <x v="1"/>
    <x v="5"/>
    <n v="1.3647507536516714"/>
    <n v="42035"/>
    <n v="57367.297929748005"/>
  </r>
  <r>
    <x v="6"/>
    <s v="CENTRO OESTE        "/>
    <s v="G4761001"/>
    <s v="COMERCIO VAREJISTA DE LIVROS                                     "/>
    <x v="2"/>
    <x v="1"/>
    <x v="1"/>
    <x v="5"/>
    <n v="1.3647507536516714"/>
    <n v="26045"/>
    <n v="35544.933378857779"/>
  </r>
  <r>
    <x v="6"/>
    <s v="CENTRO OESTE        "/>
    <s v="G4761001"/>
    <s v="COMERCIO VAREJISTA DE LIVROS                                     "/>
    <x v="2"/>
    <x v="1"/>
    <x v="1"/>
    <x v="5"/>
    <n v="1.3647507536516714"/>
    <n v="46712"/>
    <n v="63750.237204576879"/>
  </r>
  <r>
    <x v="6"/>
    <s v="CENTRO OESTE        "/>
    <s v="G4761001"/>
    <s v="COMERCIO VAREJISTA DE LIVROS                                     "/>
    <x v="2"/>
    <x v="1"/>
    <x v="1"/>
    <x v="5"/>
    <n v="1.3647507536516714"/>
    <n v="400000"/>
    <n v="545900.30146066856"/>
  </r>
  <r>
    <x v="6"/>
    <s v="CENTRO OESTE        "/>
    <s v="G4761001"/>
    <s v="COMERCIO VAREJISTA DE LIVROS                                     "/>
    <x v="2"/>
    <x v="1"/>
    <x v="1"/>
    <x v="5"/>
    <n v="1.3647507536516714"/>
    <n v="104071"/>
    <n v="142030.97568328309"/>
  </r>
  <r>
    <x v="6"/>
    <s v="CENTRO OESTE        "/>
    <s v="G4761002"/>
    <s v="COMERCIO VAREJISTA DE JORNAIS E REVISTAS                         "/>
    <x v="2"/>
    <x v="1"/>
    <x v="1"/>
    <x v="5"/>
    <n v="1.3647507536516714"/>
    <n v="65156"/>
    <n v="88921.700104928299"/>
  </r>
  <r>
    <x v="6"/>
    <s v="CENTRO OESTE        "/>
    <s v="G4761002"/>
    <s v="COMERCIO VAREJISTA DE JORNAIS E REVISTAS                         "/>
    <x v="2"/>
    <x v="1"/>
    <x v="1"/>
    <x v="5"/>
    <n v="1.3647507536516714"/>
    <n v="4291"/>
    <n v="5856.145483919322"/>
  </r>
  <r>
    <x v="6"/>
    <s v="CENTRO OESTE        "/>
    <s v="G4762800"/>
    <s v="COMERCIO VAREJISTA DE DISCOS, CDS, DVDS E FITAS                  "/>
    <x v="3"/>
    <x v="1"/>
    <x v="1"/>
    <x v="5"/>
    <n v="1.3647507536516714"/>
    <n v="28248"/>
    <n v="38551.479289152412"/>
  </r>
  <r>
    <x v="6"/>
    <s v="CENTRO OESTE        "/>
    <s v="G4762800"/>
    <s v="COMERCIO VAREJISTA DE DISCOS, CDS, DVDS E FITAS                  "/>
    <x v="3"/>
    <x v="1"/>
    <x v="1"/>
    <x v="5"/>
    <n v="1.3647507536516714"/>
    <n v="117865"/>
    <n v="160856.34757915424"/>
  </r>
  <r>
    <x v="6"/>
    <s v="CENTRO OESTE        "/>
    <s v="J5812301"/>
    <s v="EDICAO DE JORNAIS DIARIOS                                        "/>
    <x v="2"/>
    <x v="1"/>
    <x v="1"/>
    <x v="5"/>
    <n v="1.3647507536516714"/>
    <n v="29782"/>
    <n v="40645.006945254077"/>
  </r>
  <r>
    <x v="6"/>
    <s v="CENTRO OESTE        "/>
    <s v="J5812301"/>
    <s v="EDICAO DE JORNAIS DIARIOS                                        "/>
    <x v="2"/>
    <x v="1"/>
    <x v="1"/>
    <x v="5"/>
    <n v="1.3647507536516714"/>
    <n v="104233"/>
    <n v="142252.06530537468"/>
  </r>
  <r>
    <x v="6"/>
    <s v="CENTRO OESTE        "/>
    <s v="J5812301"/>
    <s v="EDICAO DE JORNAIS DIARIOS                                        "/>
    <x v="2"/>
    <x v="1"/>
    <x v="1"/>
    <x v="5"/>
    <n v="1.3647507536516714"/>
    <n v="17120"/>
    <n v="23364.532902516614"/>
  </r>
  <r>
    <x v="6"/>
    <s v="CENTRO OESTE        "/>
    <s v="J5829800"/>
    <s v="EDICAO INTEGRADA IMPRESSAO CADASTRO LISTA OUTRO PRODUTO GRAFICO  "/>
    <x v="0"/>
    <x v="1"/>
    <x v="1"/>
    <x v="5"/>
    <n v="1.3647507536516714"/>
    <n v="11849"/>
    <n v="16170.931680018655"/>
  </r>
  <r>
    <x v="6"/>
    <s v="CENTRO OESTE        "/>
    <s v="J6022501"/>
    <s v="PROGRAMADORAS                                                    "/>
    <x v="5"/>
    <x v="1"/>
    <x v="1"/>
    <x v="5"/>
    <n v="1.3647507536516714"/>
    <n v="734039"/>
    <n v="1001780.2784597193"/>
  </r>
  <r>
    <x v="6"/>
    <s v="CENTRO OESTE        "/>
    <s v="R9001902"/>
    <s v="PRODUCAO MUSICAL                                                 "/>
    <x v="4"/>
    <x v="1"/>
    <x v="1"/>
    <x v="5"/>
    <n v="1.3647507536516714"/>
    <n v="127000"/>
    <n v="173323.34571376228"/>
  </r>
  <r>
    <x v="6"/>
    <s v="CENTRO OESTE        "/>
    <s v="R9001902"/>
    <s v="PRODUCAO MUSICAL                                                 "/>
    <x v="4"/>
    <x v="1"/>
    <x v="1"/>
    <x v="5"/>
    <n v="1.3647507536516714"/>
    <n v="19805"/>
    <n v="27028.888676071354"/>
  </r>
  <r>
    <x v="6"/>
    <s v="CENTRO OESTE        "/>
    <s v="R9001902"/>
    <s v="PRODUCAO MUSICAL                                                 "/>
    <x v="4"/>
    <x v="1"/>
    <x v="1"/>
    <x v="5"/>
    <n v="1.3647507536516714"/>
    <n v="19655"/>
    <n v="26824.176063023602"/>
  </r>
  <r>
    <x v="6"/>
    <s v="CENTRO OESTE        "/>
    <s v="R9001904"/>
    <s v="PRODUCAO DE ESPETACULOS CIRCENSES, DE MARIONETES E SIMILARES     "/>
    <x v="4"/>
    <x v="1"/>
    <x v="1"/>
    <x v="5"/>
    <n v="1.3647507536516714"/>
    <n v="48074"/>
    <n v="65609.027731050446"/>
  </r>
  <r>
    <x v="6"/>
    <s v="CENTRO OESTE        "/>
    <s v="R9001906"/>
    <s v="ATIVIDADES DE SONORIZACAO E DE ILUMINACAO                        "/>
    <x v="4"/>
    <x v="1"/>
    <x v="1"/>
    <x v="5"/>
    <n v="1.3647507536516714"/>
    <n v="104500"/>
    <n v="142616.45375659966"/>
  </r>
  <r>
    <x v="6"/>
    <s v="CENTRO OESTE        "/>
    <s v="R9001999"/>
    <s v="ARTE CENICA ESPETAC ATIVI COMPLEMENTARES NAO ESPECI ANTERIOR     "/>
    <x v="4"/>
    <x v="1"/>
    <x v="1"/>
    <x v="5"/>
    <n v="1.3647507536516714"/>
    <n v="52841"/>
    <n v="72114.794573707972"/>
  </r>
  <r>
    <x v="6"/>
    <s v="CENTRO OESTE        "/>
    <s v="R9001999"/>
    <s v="ARTE CENICA ESPETAC ATIVI COMPLEMENTARES NAO ESPECI ANTERIOR     "/>
    <x v="4"/>
    <x v="1"/>
    <x v="1"/>
    <x v="5"/>
    <n v="1.3647507536516714"/>
    <n v="142360"/>
    <n v="194285.91728985193"/>
  </r>
  <r>
    <x v="6"/>
    <s v="CENTRO OESTE        "/>
    <s v="R9001999"/>
    <s v="ARTE CENICA ESPETAC ATIVI COMPLEMENTARES NAO ESPECI ANTERIOR     "/>
    <x v="4"/>
    <x v="1"/>
    <x v="1"/>
    <x v="5"/>
    <n v="1.3647507536516714"/>
    <n v="181764"/>
    <n v="248062.5559867424"/>
  </r>
  <r>
    <x v="6"/>
    <s v="CENTRO OESTE        "/>
    <s v="R9002701"/>
    <s v="ATIVI ARTISTA PLASTICO, JORNALISTAS INDEPENDENTES E ESCRITORES   "/>
    <x v="6"/>
    <x v="0"/>
    <x v="0"/>
    <x v="5"/>
    <n v="1.3647507536516714"/>
    <n v="156400"/>
    <n v="213447.01787112141"/>
  </r>
  <r>
    <x v="6"/>
    <s v="CENTRO OESTE        "/>
    <s v="R9002701"/>
    <s v="ATIVI ARTISTA PLASTICO, JORNALISTAS INDEPENDENTES E ESCRITORES   "/>
    <x v="6"/>
    <x v="1"/>
    <x v="1"/>
    <x v="5"/>
    <n v="1.3647507536516714"/>
    <n v="2694"/>
    <n v="3676.6385303376028"/>
  </r>
  <r>
    <x v="6"/>
    <s v="CENTRO OESTE        "/>
    <s v="R9002701"/>
    <s v="ATIVI ARTISTA PLASTICO, JORNALISTAS INDEPENDENTES E ESCRITORES   "/>
    <x v="6"/>
    <x v="1"/>
    <x v="1"/>
    <x v="5"/>
    <n v="1.3647507536516714"/>
    <n v="2999"/>
    <n v="4092.8875102013626"/>
  </r>
  <r>
    <x v="7"/>
    <s v="SUDESTE             "/>
    <s v="C1811301"/>
    <s v="IMPRESSAO DE JORNAIS                                             "/>
    <x v="0"/>
    <x v="1"/>
    <x v="1"/>
    <x v="5"/>
    <n v="1.3647507536516714"/>
    <n v="3923"/>
    <n v="5353.9172065755074"/>
  </r>
  <r>
    <x v="7"/>
    <s v="SUDESTE             "/>
    <s v="C1811302"/>
    <s v="IMPRESSAO DE LIVROS, REVISTAS E OUTRAS PUBLICACOES PERIODICAS    "/>
    <x v="0"/>
    <x v="1"/>
    <x v="1"/>
    <x v="5"/>
    <n v="1.3647507536516714"/>
    <n v="9673"/>
    <n v="13201.234040072617"/>
  </r>
  <r>
    <x v="7"/>
    <s v="SUDESTE             "/>
    <s v="C3220500"/>
    <s v="FABRICACAO DE INSTRUMENTOS MUSICAIS, PECAS E ACESSORIOS          "/>
    <x v="3"/>
    <x v="1"/>
    <x v="1"/>
    <x v="5"/>
    <n v="1.3647507536516714"/>
    <n v="65000"/>
    <n v="88708.798987358648"/>
  </r>
  <r>
    <x v="7"/>
    <s v="SUDESTE             "/>
    <s v="G4756300"/>
    <s v="COM VAREJISTA ESPECIALIZADO DE INSTRUMENTOS MUSICAIS E ACESSORIO "/>
    <x v="3"/>
    <x v="1"/>
    <x v="1"/>
    <x v="5"/>
    <n v="1.3647507536516714"/>
    <n v="17266"/>
    <n v="23563.786512549759"/>
  </r>
  <r>
    <x v="7"/>
    <s v="SUDESTE             "/>
    <s v="G4756300"/>
    <s v="COM VAREJISTA ESPECIALIZADO DE INSTRUMENTOS MUSICAIS E ACESSORIO "/>
    <x v="3"/>
    <x v="1"/>
    <x v="1"/>
    <x v="5"/>
    <n v="1.3647507536516714"/>
    <n v="60271"/>
    <n v="82254.892673339884"/>
  </r>
  <r>
    <x v="7"/>
    <s v="SUDESTE             "/>
    <s v="G4761001"/>
    <s v="COMERCIO VAREJISTA DE LIVROS                                     "/>
    <x v="2"/>
    <x v="1"/>
    <x v="1"/>
    <x v="5"/>
    <n v="1.3647507536516714"/>
    <n v="38800"/>
    <n v="52952.329241684849"/>
  </r>
  <r>
    <x v="7"/>
    <s v="SUDESTE             "/>
    <s v="G4761001"/>
    <s v="COMERCIO VAREJISTA DE LIVROS                                     "/>
    <x v="2"/>
    <x v="1"/>
    <x v="1"/>
    <x v="5"/>
    <n v="1.3647507536516714"/>
    <n v="242206"/>
    <n v="330550.82103895675"/>
  </r>
  <r>
    <x v="7"/>
    <s v="SUDESTE             "/>
    <s v="G4762800"/>
    <s v="COMERCIO VAREJISTA DE DISCOS, CDS, DVDS E FITAS                  "/>
    <x v="3"/>
    <x v="1"/>
    <x v="1"/>
    <x v="5"/>
    <n v="1.3647507536516714"/>
    <n v="60000"/>
    <n v="81885.045219100284"/>
  </r>
  <r>
    <x v="7"/>
    <s v="SUDESTE             "/>
    <s v="G4762800"/>
    <s v="COMERCIO VAREJISTA DE DISCOS, CDS, DVDS E FITAS                  "/>
    <x v="3"/>
    <x v="1"/>
    <x v="1"/>
    <x v="5"/>
    <n v="1.3647507536516714"/>
    <n v="108000"/>
    <n v="147393.08139438051"/>
  </r>
  <r>
    <x v="7"/>
    <s v="SUDESTE             "/>
    <s v="G4762800"/>
    <s v="COMERCIO VAREJISTA DE DISCOS, CDS, DVDS E FITAS                  "/>
    <x v="3"/>
    <x v="1"/>
    <x v="1"/>
    <x v="5"/>
    <n v="1.3647507536516714"/>
    <n v="70704"/>
    <n v="96493.337286187772"/>
  </r>
  <r>
    <x v="7"/>
    <s v="SUDESTE             "/>
    <s v="J5812301"/>
    <s v="EDICAO DE JORNAIS DIARIOS                                        "/>
    <x v="2"/>
    <x v="1"/>
    <x v="1"/>
    <x v="5"/>
    <n v="1.3647507536516714"/>
    <n v="9741"/>
    <n v="13294.037091320932"/>
  </r>
  <r>
    <x v="7"/>
    <s v="SUDESTE             "/>
    <s v="J5819100"/>
    <s v="EDICAO DE CADASTROS, LISTAS E OUTROS PRODUTOS GRAFICOS           "/>
    <x v="0"/>
    <x v="1"/>
    <x v="1"/>
    <x v="5"/>
    <n v="1.3647507536516714"/>
    <n v="74651"/>
    <n v="101880.00851085092"/>
  </r>
  <r>
    <x v="7"/>
    <s v="SUDESTE             "/>
    <s v="J5829800"/>
    <s v="EDICAO INTEGRADA IMPRESSAO CADASTRO LISTA OUTRO PRODUTO GRAFICO  "/>
    <x v="0"/>
    <x v="1"/>
    <x v="1"/>
    <x v="5"/>
    <n v="1.3647507536516714"/>
    <n v="54148"/>
    <n v="73898.523808730708"/>
  </r>
  <r>
    <x v="7"/>
    <s v="SUDESTE             "/>
    <s v="J5911199"/>
    <s v="ATIV PD CINEMATOGRAFICA VIDEO PROG TELEVISAO NAO ESPECI ANTERIOR "/>
    <x v="5"/>
    <x v="1"/>
    <x v="1"/>
    <x v="5"/>
    <n v="1.3647507536516714"/>
    <n v="26762"/>
    <n v="36523.459669226031"/>
  </r>
  <r>
    <x v="7"/>
    <s v="SUDESTE             "/>
    <s v="J6010100"/>
    <s v="ATIVIDADES DE RADIO                                              "/>
    <x v="5"/>
    <x v="1"/>
    <x v="1"/>
    <x v="5"/>
    <n v="1.3647507536516714"/>
    <n v="12312"/>
    <n v="16802.81127895938"/>
  </r>
  <r>
    <x v="7"/>
    <s v="SUDESTE             "/>
    <s v="J6010100"/>
    <s v="ATIVIDADES DE RADIO                                              "/>
    <x v="5"/>
    <x v="1"/>
    <x v="1"/>
    <x v="5"/>
    <n v="1.3647507536516714"/>
    <n v="89157"/>
    <n v="121677.08294332206"/>
  </r>
  <r>
    <x v="7"/>
    <s v="SUDESTE             "/>
    <s v="J6021700"/>
    <s v="ATIVIDADES DE TELEVISAO ABERTA                                   "/>
    <x v="5"/>
    <x v="1"/>
    <x v="1"/>
    <x v="5"/>
    <n v="1.3647507536516714"/>
    <n v="54730"/>
    <n v="74692.808747355972"/>
  </r>
  <r>
    <x v="7"/>
    <s v="SUDESTE             "/>
    <s v="J6021700"/>
    <s v="ATIVIDADES DE TELEVISAO ABERTA                                   "/>
    <x v="5"/>
    <x v="1"/>
    <x v="0"/>
    <x v="5"/>
    <n v="1.3647507536516714"/>
    <n v="940500"/>
    <n v="1283548.083809397"/>
  </r>
  <r>
    <x v="7"/>
    <s v="SUDESTE             "/>
    <s v="J6021700"/>
    <s v="ATIVIDADES DE TELEVISAO ABERTA                                   "/>
    <x v="5"/>
    <x v="1"/>
    <x v="0"/>
    <x v="5"/>
    <n v="1.3647507536516714"/>
    <n v="1412150"/>
    <n v="1927232.7767692078"/>
  </r>
  <r>
    <x v="7"/>
    <s v="SUDESTE             "/>
    <s v="P8592901"/>
    <s v="ENSINO DE DANCA                                                  "/>
    <x v="6"/>
    <x v="1"/>
    <x v="1"/>
    <x v="5"/>
    <n v="1.3647507536516714"/>
    <n v="8556"/>
    <n v="11676.8074482437"/>
  </r>
  <r>
    <x v="7"/>
    <s v="SUDESTE             "/>
    <s v="P8592901"/>
    <s v="ENSINO DE DANCA                                                  "/>
    <x v="6"/>
    <x v="1"/>
    <x v="1"/>
    <x v="5"/>
    <n v="1.3647507536516714"/>
    <n v="25431"/>
    <n v="34706.976416115656"/>
  </r>
  <r>
    <x v="7"/>
    <s v="SUDESTE             "/>
    <s v="R9001902"/>
    <s v="PRODUCAO MUSICAL                                                 "/>
    <x v="4"/>
    <x v="1"/>
    <x v="1"/>
    <x v="5"/>
    <n v="1.3647507536516714"/>
    <n v="63453"/>
    <n v="86597.529571459512"/>
  </r>
  <r>
    <x v="7"/>
    <s v="SUDESTE             "/>
    <s v="R9001906"/>
    <s v="ATIVIDADES DE SONORIZACAO E DE ILUMINACAO                        "/>
    <x v="4"/>
    <x v="1"/>
    <x v="1"/>
    <x v="5"/>
    <n v="1.3647507536516714"/>
    <n v="111330"/>
    <n v="151937.70140404059"/>
  </r>
  <r>
    <x v="7"/>
    <s v="SUDESTE             "/>
    <s v="R9001906"/>
    <s v="ATIVIDADES DE SONORIZACAO E DE ILUMINACAO                        "/>
    <x v="4"/>
    <x v="1"/>
    <x v="1"/>
    <x v="5"/>
    <n v="1.3647507536516714"/>
    <n v="97443"/>
    <n v="132985.40768807981"/>
  </r>
  <r>
    <x v="7"/>
    <s v="SUDESTE             "/>
    <s v="R9001906"/>
    <s v="ATIVIDADES DE SONORIZACAO E DE ILUMINACAO                        "/>
    <x v="4"/>
    <x v="1"/>
    <x v="1"/>
    <x v="5"/>
    <n v="1.3647507536516714"/>
    <n v="66144"/>
    <n v="90270.073849536158"/>
  </r>
  <r>
    <x v="7"/>
    <s v="SUDESTE             "/>
    <s v="R9001999"/>
    <s v="ARTE CENICA ESPETAC ATIVI COMPLEMENTARES NAO ESPECI ANTERIOR     "/>
    <x v="4"/>
    <x v="1"/>
    <x v="1"/>
    <x v="5"/>
    <n v="1.3647507536516714"/>
    <n v="5949"/>
    <n v="8118.9022334737929"/>
  </r>
  <r>
    <x v="8"/>
    <s v="CENTRO OESTE        "/>
    <s v="C1811302"/>
    <s v="IMPRESSAO DE LIVROS, REVISTAS E OUTRAS PUBLICACOES PERIODICAS    "/>
    <x v="0"/>
    <x v="1"/>
    <x v="1"/>
    <x v="5"/>
    <n v="1.3647507536516714"/>
    <n v="600000"/>
    <n v="818850.4521910029"/>
  </r>
  <r>
    <x v="8"/>
    <s v="CENTRO OESTE        "/>
    <s v="C1811302"/>
    <s v="IMPRESSAO DE LIVROS, REVISTAS E OUTRAS PUBLICACOES PERIODICAS    "/>
    <x v="0"/>
    <x v="1"/>
    <x v="1"/>
    <x v="5"/>
    <n v="1.3647507536516714"/>
    <n v="58500"/>
    <n v="79837.919088622773"/>
  </r>
  <r>
    <x v="8"/>
    <s v="CENTRO OESTE        "/>
    <s v="C1811302"/>
    <s v="IMPRESSAO DE LIVROS, REVISTAS E OUTRAS PUBLICACOES PERIODICAS    "/>
    <x v="0"/>
    <x v="1"/>
    <x v="1"/>
    <x v="5"/>
    <n v="1.3647507536516714"/>
    <n v="39087"/>
    <n v="53344.012707982882"/>
  </r>
  <r>
    <x v="8"/>
    <s v="CENTRO OESTE        "/>
    <s v="C3220500"/>
    <s v="FABRICACAO DE INSTRUMENTOS MUSICAIS, PECAS E ACESSORIOS          "/>
    <x v="3"/>
    <x v="1"/>
    <x v="1"/>
    <x v="5"/>
    <n v="1.3647507536516714"/>
    <n v="2694"/>
    <n v="3676.6385303376028"/>
  </r>
  <r>
    <x v="8"/>
    <s v="CENTRO OESTE        "/>
    <s v="G4647802"/>
    <s v="COMERCIO ATACADISTA DE LIVROS, JORNAIS E OUTRAS PUBLICACOES      "/>
    <x v="2"/>
    <x v="1"/>
    <x v="1"/>
    <x v="5"/>
    <n v="1.3647507536516714"/>
    <n v="127967"/>
    <n v="174643.05969254344"/>
  </r>
  <r>
    <x v="8"/>
    <s v="CENTRO OESTE        "/>
    <s v="G4756300"/>
    <s v="COM VAREJISTA ESPECIALIZADO DE INSTRUMENTOS MUSICAIS E ACESSORIO "/>
    <x v="3"/>
    <x v="1"/>
    <x v="1"/>
    <x v="5"/>
    <n v="1.3647507536516714"/>
    <n v="53816"/>
    <n v="73445.426558518346"/>
  </r>
  <r>
    <x v="8"/>
    <s v="CENTRO OESTE        "/>
    <s v="G4756300"/>
    <s v="COM VAREJISTA ESPECIALIZADO DE INSTRUMENTOS MUSICAIS E ACESSORIO "/>
    <x v="3"/>
    <x v="1"/>
    <x v="1"/>
    <x v="5"/>
    <n v="1.3647507536516714"/>
    <n v="214513"/>
    <n v="292756.778418081"/>
  </r>
  <r>
    <x v="8"/>
    <s v="CENTRO OESTE        "/>
    <s v="G4761001"/>
    <s v="COMERCIO VAREJISTA DE LIVROS                                     "/>
    <x v="2"/>
    <x v="1"/>
    <x v="1"/>
    <x v="5"/>
    <n v="1.3647507536516714"/>
    <n v="12712"/>
    <n v="17348.711580420048"/>
  </r>
  <r>
    <x v="8"/>
    <s v="CENTRO OESTE        "/>
    <s v="G4761001"/>
    <s v="COMERCIO VAREJISTA DE LIVROS                                     "/>
    <x v="2"/>
    <x v="1"/>
    <x v="1"/>
    <x v="5"/>
    <n v="1.3647507536516714"/>
    <n v="228002"/>
    <n v="311165.90133408841"/>
  </r>
  <r>
    <x v="8"/>
    <s v="CENTRO OESTE        "/>
    <s v="G4761001"/>
    <s v="COMERCIO VAREJISTA DE LIVROS                                     "/>
    <x v="2"/>
    <x v="1"/>
    <x v="1"/>
    <x v="5"/>
    <n v="1.3647507536516714"/>
    <n v="198611"/>
    <n v="271054.51193351211"/>
  </r>
  <r>
    <x v="8"/>
    <s v="CENTRO OESTE        "/>
    <s v="G4761002"/>
    <s v="COMERCIO VAREJISTA DE JORNAIS E REVISTAS                         "/>
    <x v="2"/>
    <x v="1"/>
    <x v="1"/>
    <x v="5"/>
    <n v="1.3647507536516714"/>
    <n v="10719"/>
    <n v="14628.763328392266"/>
  </r>
  <r>
    <x v="8"/>
    <s v="CENTRO OESTE        "/>
    <s v="G4761002"/>
    <s v="COMERCIO VAREJISTA DE JORNAIS E REVISTAS                         "/>
    <x v="2"/>
    <x v="1"/>
    <x v="1"/>
    <x v="5"/>
    <n v="1.3647507536516714"/>
    <n v="17977"/>
    <n v="24534.124298396098"/>
  </r>
  <r>
    <x v="8"/>
    <s v="CENTRO OESTE        "/>
    <s v="G4761002"/>
    <s v="COMERCIO VAREJISTA DE JORNAIS E REVISTAS                         "/>
    <x v="2"/>
    <x v="1"/>
    <x v="1"/>
    <x v="5"/>
    <n v="1.3647507536516714"/>
    <n v="224825"/>
    <n v="306830.08818973706"/>
  </r>
  <r>
    <x v="8"/>
    <s v="CENTRO OESTE        "/>
    <s v="G4762800"/>
    <s v="COMERCIO VAREJISTA DE DISCOS, CDS, DVDS E FITAS                  "/>
    <x v="3"/>
    <x v="1"/>
    <x v="1"/>
    <x v="5"/>
    <n v="1.3647507536516714"/>
    <n v="272000"/>
    <n v="371212.20499325462"/>
  </r>
  <r>
    <x v="8"/>
    <s v="CENTRO OESTE        "/>
    <s v="G4762800"/>
    <s v="COMERCIO VAREJISTA DE DISCOS, CDS, DVDS E FITAS                  "/>
    <x v="3"/>
    <x v="1"/>
    <x v="1"/>
    <x v="5"/>
    <n v="1.3647507536516714"/>
    <n v="69867"/>
    <n v="95351.04090538132"/>
  </r>
  <r>
    <x v="8"/>
    <s v="CENTRO OESTE        "/>
    <s v="J5811500"/>
    <s v="EDICAO DE LIVROS                                                 "/>
    <x v="2"/>
    <x v="1"/>
    <x v="1"/>
    <x v="5"/>
    <n v="1.3647507536516714"/>
    <n v="39944"/>
    <n v="54513.604103862366"/>
  </r>
  <r>
    <x v="8"/>
    <s v="CENTRO OESTE        "/>
    <s v="J5811500"/>
    <s v="EDICAO DE LIVROS                                                 "/>
    <x v="2"/>
    <x v="1"/>
    <x v="1"/>
    <x v="5"/>
    <n v="1.3647507536516714"/>
    <n v="5515"/>
    <n v="7526.6004063889677"/>
  </r>
  <r>
    <x v="8"/>
    <s v="CENTRO OESTE        "/>
    <s v="J5811500"/>
    <s v="EDICAO DE LIVROS                                                 "/>
    <x v="2"/>
    <x v="1"/>
    <x v="1"/>
    <x v="5"/>
    <n v="1.3647507536516714"/>
    <n v="10000"/>
    <n v="13647.507536516714"/>
  </r>
  <r>
    <x v="8"/>
    <s v="CENTRO OESTE        "/>
    <s v="J5812301"/>
    <s v="EDICAO DE JORNAIS DIARIOS                                        "/>
    <x v="2"/>
    <x v="1"/>
    <x v="1"/>
    <x v="5"/>
    <n v="1.3647507536516714"/>
    <n v="86"/>
    <n v="117.36856481404374"/>
  </r>
  <r>
    <x v="8"/>
    <s v="CENTRO OESTE        "/>
    <s v="J5813100"/>
    <s v="EDICAO DE REVISTAS                                               "/>
    <x v="2"/>
    <x v="1"/>
    <x v="1"/>
    <x v="5"/>
    <n v="1.3647507536516714"/>
    <n v="9759"/>
    <n v="13318.602604886661"/>
  </r>
  <r>
    <x v="8"/>
    <s v="CENTRO OESTE        "/>
    <s v="J5813100"/>
    <s v="EDICAO DE REVISTAS                                               "/>
    <x v="2"/>
    <x v="1"/>
    <x v="1"/>
    <x v="5"/>
    <n v="1.3647507536516714"/>
    <n v="8752"/>
    <n v="11944.298595959428"/>
  </r>
  <r>
    <x v="8"/>
    <s v="CENTRO OESTE        "/>
    <s v="J5813100"/>
    <s v="EDICAO DE REVISTAS                                               "/>
    <x v="2"/>
    <x v="1"/>
    <x v="1"/>
    <x v="5"/>
    <n v="1.3647507536516714"/>
    <n v="10000"/>
    <n v="13647.507536516714"/>
  </r>
  <r>
    <x v="8"/>
    <s v="CENTRO OESTE        "/>
    <s v="J5819100"/>
    <s v="EDICAO DE CADASTROS, LISTAS E OUTROS PRODUTOS GRAFICOS           "/>
    <x v="0"/>
    <x v="1"/>
    <x v="1"/>
    <x v="5"/>
    <n v="1.3647507536516714"/>
    <n v="29127"/>
    <n v="39751.095201612232"/>
  </r>
  <r>
    <x v="8"/>
    <s v="CENTRO OESTE        "/>
    <s v="J5822101"/>
    <s v="EDICAO INTEGRADA A IMPRESSAO DE JORNAIS DIARIOS                  "/>
    <x v="2"/>
    <x v="1"/>
    <x v="1"/>
    <x v="5"/>
    <n v="1.3647507536516714"/>
    <n v="1082"/>
    <n v="1476.6603154511085"/>
  </r>
  <r>
    <x v="8"/>
    <s v="CENTRO OESTE        "/>
    <s v="J5829800"/>
    <s v="EDICAO INTEGRADA IMPRESSAO CADASTRO LISTA OUTRO PRODUTO GRAFICO  "/>
    <x v="0"/>
    <x v="1"/>
    <x v="1"/>
    <x v="5"/>
    <n v="1.3647507536516714"/>
    <n v="17697"/>
    <n v="24151.99408737363"/>
  </r>
  <r>
    <x v="8"/>
    <s v="CENTRO OESTE        "/>
    <s v="J5829800"/>
    <s v="EDICAO INTEGRADA IMPRESSAO CADASTRO LISTA OUTRO PRODUTO GRAFICO  "/>
    <x v="0"/>
    <x v="1"/>
    <x v="1"/>
    <x v="5"/>
    <n v="1.3647507536516714"/>
    <n v="273600"/>
    <n v="373395.80619909731"/>
  </r>
  <r>
    <x v="8"/>
    <s v="CENTRO OESTE        "/>
    <s v="J5829800"/>
    <s v="EDICAO INTEGRADA IMPRESSAO CADASTRO LISTA OUTRO PRODUTO GRAFICO  "/>
    <x v="0"/>
    <x v="1"/>
    <x v="1"/>
    <x v="5"/>
    <n v="1.3647507536516714"/>
    <n v="194217"/>
    <n v="265057.79712196667"/>
  </r>
  <r>
    <x v="8"/>
    <s v="CENTRO OESTE        "/>
    <s v="J5829800"/>
    <s v="EDICAO INTEGRADA IMPRESSAO CADASTRO LISTA OUTRO PRODUTO GRAFICO  "/>
    <x v="0"/>
    <x v="1"/>
    <x v="1"/>
    <x v="5"/>
    <n v="1.3647507536516714"/>
    <n v="377476"/>
    <n v="515160.65548541833"/>
  </r>
  <r>
    <x v="8"/>
    <s v="CENTRO OESTE        "/>
    <s v="J5911102"/>
    <s v="PRODUCAO DE FILMES PARA PUBLICIDADE                              "/>
    <x v="5"/>
    <x v="1"/>
    <x v="1"/>
    <x v="5"/>
    <n v="1.3647507536516714"/>
    <n v="1696"/>
    <n v="2314.6172781932346"/>
  </r>
  <r>
    <x v="8"/>
    <s v="CENTRO OESTE        "/>
    <s v="J5911102"/>
    <s v="PRODUCAO DE FILMES PARA PUBLICIDADE                              "/>
    <x v="5"/>
    <x v="1"/>
    <x v="1"/>
    <x v="5"/>
    <n v="1.3647507536516714"/>
    <n v="8000"/>
    <n v="10918.006029213371"/>
  </r>
  <r>
    <x v="8"/>
    <s v="CENTRO OESTE        "/>
    <s v="J5911102"/>
    <s v="PRODUCAO DE FILMES PARA PUBLICIDADE                              "/>
    <x v="5"/>
    <x v="1"/>
    <x v="1"/>
    <x v="5"/>
    <n v="1.3647507536516714"/>
    <n v="76390"/>
    <n v="104253.31007145118"/>
  </r>
  <r>
    <x v="8"/>
    <s v="CENTRO OESTE        "/>
    <s v="J5911199"/>
    <s v="ATIV PD CINEMATOGRAFICA VIDEO PROG TELEVISAO NAO ESPECI ANTERIOR "/>
    <x v="5"/>
    <x v="1"/>
    <x v="1"/>
    <x v="5"/>
    <n v="1.3647507536516714"/>
    <n v="12782"/>
    <n v="17444.244133175664"/>
  </r>
  <r>
    <x v="8"/>
    <s v="CENTRO OESTE        "/>
    <s v="J5911199"/>
    <s v="ATIV PD CINEMATOGRAFICA VIDEO PROG TELEVISAO NAO ESPECI ANTERIOR "/>
    <x v="5"/>
    <x v="1"/>
    <x v="1"/>
    <x v="5"/>
    <n v="1.3647507536516714"/>
    <n v="30434"/>
    <n v="41534.824436634968"/>
  </r>
  <r>
    <x v="8"/>
    <s v="CENTRO OESTE        "/>
    <s v="J5912099"/>
    <s v="ATIV POS-PROD CINEMATOG VIDEO PROG TELEVISAO NAO ESPECI ANTERIOR "/>
    <x v="5"/>
    <x v="1"/>
    <x v="1"/>
    <x v="5"/>
    <n v="1.3647507536516714"/>
    <n v="9562"/>
    <n v="13049.746706417282"/>
  </r>
  <r>
    <x v="8"/>
    <s v="CENTRO OESTE        "/>
    <s v="J5912099"/>
    <s v="ATIV POS-PROD CINEMATOG VIDEO PROG TELEVISAO NAO ESPECI ANTERIOR "/>
    <x v="5"/>
    <x v="1"/>
    <x v="1"/>
    <x v="5"/>
    <n v="1.3647507536516714"/>
    <n v="52258"/>
    <n v="71319.144884329042"/>
  </r>
  <r>
    <x v="8"/>
    <s v="CENTRO OESTE        "/>
    <s v="J5913800"/>
    <s v="DISTRIBUICAO CINEMATOGRAFICA DE VIDEO E DE PROGRAMA DE TELEVISAO "/>
    <x v="5"/>
    <x v="1"/>
    <x v="1"/>
    <x v="5"/>
    <n v="1.3647507536516714"/>
    <n v="82209"/>
    <n v="112194.79470695026"/>
  </r>
  <r>
    <x v="8"/>
    <s v="CENTRO OESTE        "/>
    <s v="J5914600"/>
    <s v="ATIVIDADES DE EXIBICAO CINEMATOGRAFICA                           "/>
    <x v="5"/>
    <x v="1"/>
    <x v="1"/>
    <x v="5"/>
    <n v="1.3647507536516714"/>
    <n v="105105"/>
    <n v="143442.12796255894"/>
  </r>
  <r>
    <x v="8"/>
    <s v="CENTRO OESTE        "/>
    <s v="J5914600"/>
    <s v="ATIVIDADES DE EXIBICAO CINEMATOGRAFICA                           "/>
    <x v="5"/>
    <x v="1"/>
    <x v="1"/>
    <x v="5"/>
    <n v="1.3647507536516714"/>
    <n v="7022"/>
    <n v="9583.279792142037"/>
  </r>
  <r>
    <x v="8"/>
    <s v="CENTRO OESTE        "/>
    <s v="J5920100"/>
    <s v="ATIVIDADES DE GRAVACAO DE SOM E DE EDICAO DE MUSICA              "/>
    <x v="3"/>
    <x v="1"/>
    <x v="1"/>
    <x v="5"/>
    <n v="1.3647507536516714"/>
    <n v="229400"/>
    <n v="313073.82288769342"/>
  </r>
  <r>
    <x v="8"/>
    <s v="CENTRO OESTE        "/>
    <s v="J6010100"/>
    <s v="ATIVIDADES DE RADIO                                              "/>
    <x v="5"/>
    <x v="1"/>
    <x v="1"/>
    <x v="5"/>
    <n v="1.3647507536516714"/>
    <n v="176000"/>
    <n v="240196.13264269417"/>
  </r>
  <r>
    <x v="8"/>
    <s v="CENTRO OESTE        "/>
    <s v="J6010100"/>
    <s v="ATIVIDADES DE RADIO                                              "/>
    <x v="5"/>
    <x v="1"/>
    <x v="1"/>
    <x v="5"/>
    <n v="1.3647507536516714"/>
    <n v="14352"/>
    <n v="19586.902816408787"/>
  </r>
  <r>
    <x v="8"/>
    <s v="CENTRO OESTE        "/>
    <s v="J6021700"/>
    <s v="ATIVIDADES DE TELEVISAO ABERTA                                   "/>
    <x v="5"/>
    <x v="1"/>
    <x v="1"/>
    <x v="5"/>
    <n v="1.3647507536516714"/>
    <n v="5906"/>
    <n v="8060.2179510667711"/>
  </r>
  <r>
    <x v="8"/>
    <s v="CENTRO OESTE        "/>
    <s v="R9001902"/>
    <s v="PRODUCAO MUSICAL                                                 "/>
    <x v="4"/>
    <x v="1"/>
    <x v="1"/>
    <x v="5"/>
    <n v="1.3647507536516714"/>
    <n v="45365"/>
    <n v="61911.917939408071"/>
  </r>
  <r>
    <x v="8"/>
    <s v="CENTRO OESTE        "/>
    <s v="R9001906"/>
    <s v="ATIVIDADES DE SONORIZACAO E DE ILUMINACAO                        "/>
    <x v="4"/>
    <x v="1"/>
    <x v="1"/>
    <x v="5"/>
    <n v="1.3647507536516714"/>
    <n v="128500"/>
    <n v="175370.47184423977"/>
  </r>
  <r>
    <x v="8"/>
    <s v="CENTRO OESTE        "/>
    <s v="R9001906"/>
    <s v="ATIVIDADES DE SONORIZACAO E DE ILUMINACAO                        "/>
    <x v="4"/>
    <x v="1"/>
    <x v="1"/>
    <x v="5"/>
    <n v="1.3647507536516714"/>
    <n v="96673"/>
    <n v="131934.54960776804"/>
  </r>
  <r>
    <x v="8"/>
    <s v="CENTRO OESTE        "/>
    <s v="R9001999"/>
    <s v="ARTE CENICA ESPETAC ATIVI COMPLEMENTARES NAO ESPECI ANTERIOR     "/>
    <x v="4"/>
    <x v="1"/>
    <x v="1"/>
    <x v="5"/>
    <n v="1.3647507536516714"/>
    <n v="288000"/>
    <n v="393048.21705168136"/>
  </r>
  <r>
    <x v="8"/>
    <s v="CENTRO OESTE        "/>
    <s v="R9001999"/>
    <s v="ARTE CENICA ESPETAC ATIVI COMPLEMENTARES NAO ESPECI ANTERIOR     "/>
    <x v="4"/>
    <x v="1"/>
    <x v="1"/>
    <x v="5"/>
    <n v="1.3647507536516714"/>
    <n v="295400"/>
    <n v="403147.37262870371"/>
  </r>
  <r>
    <x v="8"/>
    <s v="CENTRO OESTE        "/>
    <s v="R9001999"/>
    <s v="ARTE CENICA ESPETAC ATIVI COMPLEMENTARES NAO ESPECI ANTERIOR     "/>
    <x v="4"/>
    <x v="1"/>
    <x v="1"/>
    <x v="5"/>
    <n v="1.3647507536516714"/>
    <n v="3086"/>
    <n v="4211.6208257690578"/>
  </r>
  <r>
    <x v="8"/>
    <s v="CENTRO OESTE        "/>
    <s v="R9002701"/>
    <s v="ATIVI ARTISTA PLASTICO, JORNALISTAS INDEPENDENTES E ESCRITORES   "/>
    <x v="6"/>
    <x v="1"/>
    <x v="1"/>
    <x v="5"/>
    <n v="1.3647507536516714"/>
    <n v="10000"/>
    <n v="13647.507536516714"/>
  </r>
  <r>
    <x v="8"/>
    <s v="CENTRO OESTE        "/>
    <s v="S9493600"/>
    <s v="ATIVIDADES DE ORGANIZACOES ASSOCIATIVAS LIGADAS A CULTURA E ARTE "/>
    <x v="4"/>
    <x v="1"/>
    <x v="1"/>
    <x v="5"/>
    <n v="1.3647507536516714"/>
    <n v="68858"/>
    <n v="93974.007394946791"/>
  </r>
  <r>
    <x v="8"/>
    <s v="CENTRO OESTE        "/>
    <s v="S9493600"/>
    <s v="ATIVIDADES DE ORGANIZACOES ASSOCIATIVAS LIGADAS A CULTURA E ARTE "/>
    <x v="4"/>
    <x v="1"/>
    <x v="1"/>
    <x v="5"/>
    <n v="1.3647507536516714"/>
    <n v="44316"/>
    <n v="60480.294398827471"/>
  </r>
  <r>
    <x v="8"/>
    <s v="CENTRO OESTE        "/>
    <s v="S9493600"/>
    <s v="ATIVIDADES DE ORGANIZACOES ASSOCIATIVAS LIGADAS A CULTURA E ARTE "/>
    <x v="4"/>
    <x v="1"/>
    <x v="1"/>
    <x v="5"/>
    <n v="1.3647507536516714"/>
    <n v="543141"/>
    <n v="741252.08908912248"/>
  </r>
  <r>
    <x v="8"/>
    <s v="CENTRO OESTE        "/>
    <s v="S9493600"/>
    <s v="ATIVIDADES DE ORGANIZACOES ASSOCIATIVAS LIGADAS A CULTURA E ARTE "/>
    <x v="4"/>
    <x v="1"/>
    <x v="1"/>
    <x v="5"/>
    <n v="1.3647507536516714"/>
    <n v="206787"/>
    <n v="282212.71409536817"/>
  </r>
  <r>
    <x v="8"/>
    <s v="CENTRO OESTE        "/>
    <s v="S9493600"/>
    <s v="ATIVIDADES DE ORGANIZACOES ASSOCIATIVAS LIGADAS A CULTURA E ARTE "/>
    <x v="4"/>
    <x v="1"/>
    <x v="1"/>
    <x v="5"/>
    <n v="1.3647507536516714"/>
    <n v="103404"/>
    <n v="141120.68693059744"/>
  </r>
  <r>
    <x v="9"/>
    <s v="NORDESTE            "/>
    <s v="C1811301"/>
    <s v="IMPRESSAO DE JORNAIS                                             "/>
    <x v="0"/>
    <x v="1"/>
    <x v="1"/>
    <x v="5"/>
    <n v="1.3647507536516714"/>
    <n v="86137"/>
    <n v="117555.53566729403"/>
  </r>
  <r>
    <x v="9"/>
    <s v="NORDESTE            "/>
    <s v="C1811302"/>
    <s v="IMPRESSAO DE LIVROS, REVISTAS E OUTRAS PUBLICACOES PERIODICAS    "/>
    <x v="0"/>
    <x v="1"/>
    <x v="1"/>
    <x v="5"/>
    <n v="1.3647507536516714"/>
    <n v="17863"/>
    <n v="24378.542712479808"/>
  </r>
  <r>
    <x v="9"/>
    <s v="NORDESTE            "/>
    <s v="G4647802"/>
    <s v="COMERCIO ATACADISTA DE LIVROS, JORNAIS E OUTRAS PUBLICACOES      "/>
    <x v="2"/>
    <x v="1"/>
    <x v="1"/>
    <x v="5"/>
    <n v="1.3647507536516714"/>
    <n v="56880"/>
    <n v="77627.02286770707"/>
  </r>
  <r>
    <x v="9"/>
    <s v="NORDESTE            "/>
    <s v="G4756300"/>
    <s v="COM VAREJISTA ESPECIALIZADO DE INSTRUMENTOS MUSICAIS E ACESSORIO "/>
    <x v="3"/>
    <x v="1"/>
    <x v="1"/>
    <x v="5"/>
    <n v="1.3647507536516714"/>
    <n v="39124"/>
    <n v="53394.508485867991"/>
  </r>
  <r>
    <x v="9"/>
    <s v="NORDESTE            "/>
    <s v="G4756300"/>
    <s v="COM VAREJISTA ESPECIALIZADO DE INSTRUMENTOS MUSICAIS E ACESSORIO "/>
    <x v="3"/>
    <x v="1"/>
    <x v="1"/>
    <x v="5"/>
    <n v="1.3647507536516714"/>
    <n v="50234"/>
    <n v="68556.88935893806"/>
  </r>
  <r>
    <x v="9"/>
    <s v="NORDESTE            "/>
    <s v="G4756300"/>
    <s v="COM VAREJISTA ESPECIALIZADO DE INSTRUMENTOS MUSICAIS E ACESSORIO "/>
    <x v="3"/>
    <x v="1"/>
    <x v="1"/>
    <x v="5"/>
    <n v="1.3647507536516714"/>
    <n v="236627"/>
    <n v="322936.87658433407"/>
  </r>
  <r>
    <x v="9"/>
    <s v="NORDESTE            "/>
    <s v="G4761001"/>
    <s v="COMERCIO VAREJISTA DE LIVROS                                     "/>
    <x v="2"/>
    <x v="1"/>
    <x v="1"/>
    <x v="5"/>
    <n v="1.3647507536516714"/>
    <n v="90000"/>
    <n v="122827.56782865043"/>
  </r>
  <r>
    <x v="9"/>
    <s v="NORDESTE            "/>
    <s v="G4761001"/>
    <s v="COMERCIO VAREJISTA DE LIVROS                                     "/>
    <x v="2"/>
    <x v="1"/>
    <x v="1"/>
    <x v="5"/>
    <n v="1.3647507536516714"/>
    <n v="21416"/>
    <n v="29227.502140204197"/>
  </r>
  <r>
    <x v="9"/>
    <s v="NORDESTE            "/>
    <s v="G4761001"/>
    <s v="COMERCIO VAREJISTA DE LIVROS                                     "/>
    <x v="2"/>
    <x v="1"/>
    <x v="1"/>
    <x v="5"/>
    <n v="1.3647507536516714"/>
    <n v="270339"/>
    <n v="368945.35399143922"/>
  </r>
  <r>
    <x v="9"/>
    <s v="NORDESTE            "/>
    <s v="G4761002"/>
    <s v="COMERCIO VAREJISTA DE JORNAIS E REVISTAS                         "/>
    <x v="2"/>
    <x v="1"/>
    <x v="1"/>
    <x v="5"/>
    <n v="1.3647507536516714"/>
    <n v="60085"/>
    <n v="82001.049033160671"/>
  </r>
  <r>
    <x v="9"/>
    <s v="NORDESTE            "/>
    <s v="G4761002"/>
    <s v="COMERCIO VAREJISTA DE JORNAIS E REVISTAS                         "/>
    <x v="2"/>
    <x v="1"/>
    <x v="1"/>
    <x v="5"/>
    <n v="1.3647507536516714"/>
    <n v="156236"/>
    <n v="213223.19874752255"/>
  </r>
  <r>
    <x v="9"/>
    <s v="NORDESTE            "/>
    <s v="G4761002"/>
    <s v="COMERCIO VAREJISTA DE JORNAIS E REVISTAS                         "/>
    <x v="2"/>
    <x v="1"/>
    <x v="1"/>
    <x v="5"/>
    <n v="1.3647507536516714"/>
    <n v="3329"/>
    <n v="4543.2552589064144"/>
  </r>
  <r>
    <x v="9"/>
    <s v="NORDESTE            "/>
    <s v="J5813100"/>
    <s v="EDICAO DE REVISTAS                                               "/>
    <x v="2"/>
    <x v="1"/>
    <x v="1"/>
    <x v="5"/>
    <n v="1.3647507536516714"/>
    <n v="1659"/>
    <n v="2264.1215003081229"/>
  </r>
  <r>
    <x v="9"/>
    <s v="NORDESTE            "/>
    <s v="J5829800"/>
    <s v="EDICAO INTEGRADA IMPRESSAO CADASTRO LISTA OUTRO PRODUTO GRAFICO  "/>
    <x v="0"/>
    <x v="1"/>
    <x v="1"/>
    <x v="5"/>
    <n v="1.3647507536516714"/>
    <n v="97443"/>
    <n v="132985.40768807981"/>
  </r>
  <r>
    <x v="9"/>
    <s v="NORDESTE            "/>
    <s v="J5829800"/>
    <s v="EDICAO INTEGRADA IMPRESSAO CADASTRO LISTA OUTRO PRODUTO GRAFICO  "/>
    <x v="0"/>
    <x v="1"/>
    <x v="1"/>
    <x v="5"/>
    <n v="1.3647507536516714"/>
    <n v="7492"/>
    <n v="10224.712646358323"/>
  </r>
  <r>
    <x v="9"/>
    <s v="NORDESTE            "/>
    <s v="J5920100"/>
    <s v="ATIVIDADES DE GRAVACAO DE SOM E DE EDICAO DE MUSICA              "/>
    <x v="3"/>
    <x v="1"/>
    <x v="1"/>
    <x v="5"/>
    <n v="1.3647507536516714"/>
    <n v="5554"/>
    <n v="7579.8256857813831"/>
  </r>
  <r>
    <x v="9"/>
    <s v="NORDESTE            "/>
    <s v="J6010100"/>
    <s v="ATIVIDADES DE RADIO                                              "/>
    <x v="5"/>
    <x v="1"/>
    <x v="1"/>
    <x v="5"/>
    <n v="1.3647507536516714"/>
    <n v="122727"/>
    <n v="167491.76574340867"/>
  </r>
  <r>
    <x v="9"/>
    <s v="NORDESTE            "/>
    <s v="J6010100"/>
    <s v="ATIVIDADES DE RADIO                                              "/>
    <x v="5"/>
    <x v="1"/>
    <x v="1"/>
    <x v="5"/>
    <n v="1.3647507536516714"/>
    <n v="160263"/>
    <n v="218719.05003247783"/>
  </r>
  <r>
    <x v="9"/>
    <s v="NORDESTE            "/>
    <s v="J6021700"/>
    <s v="ATIVIDADES DE TELEVISAO ABERTA                                   "/>
    <x v="5"/>
    <x v="1"/>
    <x v="1"/>
    <x v="5"/>
    <n v="1.3647507536516714"/>
    <n v="82877"/>
    <n v="113106.44821038957"/>
  </r>
  <r>
    <x v="9"/>
    <s v="NORDESTE            "/>
    <s v="R9001902"/>
    <s v="PRODUCAO MUSICAL                                                 "/>
    <x v="4"/>
    <x v="1"/>
    <x v="1"/>
    <x v="5"/>
    <n v="1.3647507536516714"/>
    <n v="70000"/>
    <n v="95532.552755616998"/>
  </r>
  <r>
    <x v="9"/>
    <s v="NORDESTE            "/>
    <s v="R9001902"/>
    <s v="PRODUCAO MUSICAL                                                 "/>
    <x v="4"/>
    <x v="1"/>
    <x v="1"/>
    <x v="5"/>
    <n v="1.3647507536516714"/>
    <n v="9243"/>
    <n v="12614.391216002399"/>
  </r>
  <r>
    <x v="9"/>
    <s v="NORDESTE            "/>
    <s v="R9001906"/>
    <s v="ATIVIDADES DE SONORIZACAO E DE ILUMINACAO                        "/>
    <x v="4"/>
    <x v="1"/>
    <x v="1"/>
    <x v="5"/>
    <n v="1.3647507536516714"/>
    <n v="38964"/>
    <n v="53176.148365283727"/>
  </r>
  <r>
    <x v="9"/>
    <s v="NORDESTE            "/>
    <s v="R9001999"/>
    <s v="ARTE CENICA ESPETAC ATIVI COMPLEMENTARES NAO ESPECI ANTERIOR     "/>
    <x v="4"/>
    <x v="1"/>
    <x v="1"/>
    <x v="5"/>
    <n v="1.3647507536516714"/>
    <n v="38964"/>
    <n v="53176.148365283727"/>
  </r>
  <r>
    <x v="9"/>
    <s v="NORDESTE            "/>
    <s v="R9001999"/>
    <s v="ARTE CENICA ESPETAC ATIVI COMPLEMENTARES NAO ESPECI ANTERIOR     "/>
    <x v="4"/>
    <x v="1"/>
    <x v="1"/>
    <x v="5"/>
    <n v="1.3647507536516714"/>
    <n v="14855"/>
    <n v="20273.372445495577"/>
  </r>
  <r>
    <x v="10"/>
    <s v="SUDESTE             "/>
    <s v="C1811301"/>
    <s v="IMPRESSAO DE JORNAIS                                             "/>
    <x v="0"/>
    <x v="1"/>
    <x v="1"/>
    <x v="5"/>
    <n v="1.3647507536516714"/>
    <n v="157800"/>
    <n v="215357.66892623375"/>
  </r>
  <r>
    <x v="10"/>
    <s v="SUDESTE             "/>
    <s v="C1811301"/>
    <s v="IMPRESSAO DE JORNAIS                                             "/>
    <x v="0"/>
    <x v="1"/>
    <x v="1"/>
    <x v="5"/>
    <n v="1.3647507536516714"/>
    <n v="48703"/>
    <n v="66467.45595509735"/>
  </r>
  <r>
    <x v="10"/>
    <s v="SUDESTE             "/>
    <s v="C1811301"/>
    <s v="IMPRESSAO DE JORNAIS                                             "/>
    <x v="0"/>
    <x v="1"/>
    <x v="1"/>
    <x v="5"/>
    <n v="1.3647507536516714"/>
    <n v="21450"/>
    <n v="29273.903665828351"/>
  </r>
  <r>
    <x v="10"/>
    <s v="SUDESTE             "/>
    <s v="C1811302"/>
    <s v="IMPRESSAO DE LIVROS, REVISTAS E OUTRAS PUBLICACOES PERIODICAS    "/>
    <x v="0"/>
    <x v="1"/>
    <x v="1"/>
    <x v="5"/>
    <n v="1.3647507536516714"/>
    <n v="20201"/>
    <n v="27569.329974517415"/>
  </r>
  <r>
    <x v="10"/>
    <s v="SUDESTE             "/>
    <s v="C1811302"/>
    <s v="IMPRESSAO DE LIVROS, REVISTAS E OUTRAS PUBLICACOES PERIODICAS    "/>
    <x v="0"/>
    <x v="1"/>
    <x v="1"/>
    <x v="5"/>
    <n v="1.3647507536516714"/>
    <n v="2875000"/>
    <n v="3923658.4167485554"/>
  </r>
  <r>
    <x v="10"/>
    <s v="SUDESTE             "/>
    <s v="C1811302"/>
    <s v="IMPRESSAO DE LIVROS, REVISTAS E OUTRAS PUBLICACOES PERIODICAS    "/>
    <x v="0"/>
    <x v="1"/>
    <x v="1"/>
    <x v="5"/>
    <n v="1.3647507536516714"/>
    <n v="62910"/>
    <n v="85856.469912226647"/>
  </r>
  <r>
    <x v="10"/>
    <s v="SUDESTE             "/>
    <s v="C1811302"/>
    <s v="IMPRESSAO DE LIVROS, REVISTAS E OUTRAS PUBLICACOES PERIODICAS    "/>
    <x v="0"/>
    <x v="1"/>
    <x v="1"/>
    <x v="5"/>
    <n v="1.3647507536516714"/>
    <n v="398622"/>
    <n v="544019.67492213659"/>
  </r>
  <r>
    <x v="10"/>
    <s v="SUDESTE             "/>
    <s v="C3220500"/>
    <s v="FABRICACAO DE INSTRUMENTOS MUSICAIS, PECAS E ACESSORIOS          "/>
    <x v="3"/>
    <x v="1"/>
    <x v="1"/>
    <x v="5"/>
    <n v="1.3647507536516714"/>
    <n v="32941"/>
    <n v="44956.254576039712"/>
  </r>
  <r>
    <x v="10"/>
    <s v="SUDESTE             "/>
    <s v="G4647802"/>
    <s v="COMERCIO ATACADISTA DE LIVROS, JORNAIS E OUTRAS PUBLICACOES      "/>
    <x v="2"/>
    <x v="1"/>
    <x v="1"/>
    <x v="5"/>
    <n v="1.3647507536516714"/>
    <n v="293000"/>
    <n v="399871.97081993974"/>
  </r>
  <r>
    <x v="10"/>
    <s v="SUDESTE             "/>
    <s v="G4647802"/>
    <s v="COMERCIO ATACADISTA DE LIVROS, JORNAIS E OUTRAS PUBLICACOES      "/>
    <x v="2"/>
    <x v="1"/>
    <x v="1"/>
    <x v="5"/>
    <n v="1.3647507536516714"/>
    <n v="133561"/>
    <n v="182277.4754084709"/>
  </r>
  <r>
    <x v="10"/>
    <s v="SUDESTE             "/>
    <s v="G4649407"/>
    <s v="COMERCIO ATACADISTA DE FILMES, CDS, DVDS, FITAS E DISCOS         "/>
    <x v="0"/>
    <x v="1"/>
    <x v="1"/>
    <x v="5"/>
    <n v="1.3647507536516714"/>
    <n v="6616"/>
    <n v="9029.1909861594577"/>
  </r>
  <r>
    <x v="10"/>
    <s v="SUDESTE             "/>
    <s v="G4649407"/>
    <s v="COMERCIO ATACADISTA DE FILMES, CDS, DVDS, FITAS E DISCOS         "/>
    <x v="0"/>
    <x v="1"/>
    <x v="1"/>
    <x v="5"/>
    <n v="1.3647507536516714"/>
    <n v="48721"/>
    <n v="66492.021468663079"/>
  </r>
  <r>
    <x v="10"/>
    <s v="SUDESTE             "/>
    <s v="G4649407"/>
    <s v="COMERCIO ATACADISTA DE FILMES, CDS, DVDS, FITAS E DISCOS         "/>
    <x v="0"/>
    <x v="1"/>
    <x v="1"/>
    <x v="5"/>
    <n v="1.3647507536516714"/>
    <n v="51459"/>
    <n v="70228.709032161365"/>
  </r>
  <r>
    <x v="10"/>
    <s v="SUDESTE             "/>
    <s v="G4756300"/>
    <s v="COM VAREJISTA ESPECIALIZADO DE INSTRUMENTOS MUSICAIS E ACESSORIO "/>
    <x v="3"/>
    <x v="1"/>
    <x v="1"/>
    <x v="5"/>
    <n v="1.3647507536516714"/>
    <n v="65162"/>
    <n v="88929.888609450209"/>
  </r>
  <r>
    <x v="10"/>
    <s v="SUDESTE             "/>
    <s v="G4756300"/>
    <s v="COM VAREJISTA ESPECIALIZADO DE INSTRUMENTOS MUSICAIS E ACESSORIO "/>
    <x v="3"/>
    <x v="1"/>
    <x v="1"/>
    <x v="5"/>
    <n v="1.3647507536516714"/>
    <n v="501165"/>
    <n v="683965.31145383988"/>
  </r>
  <r>
    <x v="10"/>
    <s v="SUDESTE             "/>
    <s v="G4756300"/>
    <s v="COM VAREJISTA ESPECIALIZADO DE INSTRUMENTOS MUSICAIS E ACESSORIO "/>
    <x v="3"/>
    <x v="1"/>
    <x v="1"/>
    <x v="5"/>
    <n v="1.3647507536516714"/>
    <n v="5000"/>
    <n v="6823.753768258357"/>
  </r>
  <r>
    <x v="10"/>
    <s v="SUDESTE             "/>
    <s v="G4761001"/>
    <s v="COMERCIO VAREJISTA DE LIVROS                                     "/>
    <x v="2"/>
    <x v="1"/>
    <x v="1"/>
    <x v="5"/>
    <n v="1.3647507536516714"/>
    <n v="140222"/>
    <n v="191368.08017854468"/>
  </r>
  <r>
    <x v="10"/>
    <s v="SUDESTE             "/>
    <s v="G4761001"/>
    <s v="COMERCIO VAREJISTA DE LIVROS                                     "/>
    <x v="2"/>
    <x v="1"/>
    <x v="1"/>
    <x v="5"/>
    <n v="1.3647507536516714"/>
    <n v="30000"/>
    <n v="40942.522609550142"/>
  </r>
  <r>
    <x v="10"/>
    <s v="SUDESTE             "/>
    <s v="G4761001"/>
    <s v="COMERCIO VAREJISTA DE LIVROS                                     "/>
    <x v="2"/>
    <x v="1"/>
    <x v="1"/>
    <x v="5"/>
    <n v="1.3647507536516714"/>
    <n v="183600"/>
    <n v="250568.23837044687"/>
  </r>
  <r>
    <x v="10"/>
    <s v="SUDESTE             "/>
    <s v="G4761001"/>
    <s v="COMERCIO VAREJISTA DE LIVROS                                     "/>
    <x v="2"/>
    <x v="1"/>
    <x v="1"/>
    <x v="5"/>
    <n v="1.3647507536516714"/>
    <n v="64933"/>
    <n v="88617.360686863976"/>
  </r>
  <r>
    <x v="10"/>
    <s v="SUDESTE             "/>
    <s v="G4761001"/>
    <s v="COMERCIO VAREJISTA DE LIVROS                                     "/>
    <x v="2"/>
    <x v="1"/>
    <x v="1"/>
    <x v="5"/>
    <n v="1.3647507536516714"/>
    <n v="792243"/>
    <n v="1081214.2313252611"/>
  </r>
  <r>
    <x v="10"/>
    <s v="SUDESTE             "/>
    <s v="G4761002"/>
    <s v="COMERCIO VAREJISTA DE JORNAIS E REVISTAS                         "/>
    <x v="2"/>
    <x v="1"/>
    <x v="1"/>
    <x v="5"/>
    <n v="1.3647507536516714"/>
    <n v="318720"/>
    <n v="434973.36020386074"/>
  </r>
  <r>
    <x v="10"/>
    <s v="SUDESTE             "/>
    <s v="G4762800"/>
    <s v="COMERCIO VAREJISTA DE DISCOS, CDS, DVDS E FITAS                  "/>
    <x v="3"/>
    <x v="1"/>
    <x v="1"/>
    <x v="5"/>
    <n v="1.3647507536516714"/>
    <n v="15772"/>
    <n v="21524.848886594162"/>
  </r>
  <r>
    <x v="10"/>
    <s v="SUDESTE             "/>
    <s v="G4762800"/>
    <s v="COMERCIO VAREJISTA DE DISCOS, CDS, DVDS E FITAS                  "/>
    <x v="3"/>
    <x v="1"/>
    <x v="1"/>
    <x v="5"/>
    <n v="1.3647507536516714"/>
    <n v="27200"/>
    <n v="37121.220499325464"/>
  </r>
  <r>
    <x v="10"/>
    <s v="SUDESTE             "/>
    <s v="G4762800"/>
    <s v="COMERCIO VAREJISTA DE DISCOS, CDS, DVDS E FITAS                  "/>
    <x v="3"/>
    <x v="1"/>
    <x v="1"/>
    <x v="5"/>
    <n v="1.3647507536516714"/>
    <n v="291121"/>
    <n v="397307.60415382823"/>
  </r>
  <r>
    <x v="10"/>
    <s v="SUDESTE             "/>
    <s v="G4762800"/>
    <s v="COMERCIO VAREJISTA DE DISCOS, CDS, DVDS E FITAS                  "/>
    <x v="3"/>
    <x v="1"/>
    <x v="1"/>
    <x v="5"/>
    <n v="1.3647507536516714"/>
    <n v="3000"/>
    <n v="4094.2522609550142"/>
  </r>
  <r>
    <x v="10"/>
    <s v="SUDESTE             "/>
    <s v="J5811500"/>
    <s v="EDICAO DE LIVROS                                                 "/>
    <x v="2"/>
    <x v="1"/>
    <x v="1"/>
    <x v="5"/>
    <n v="1.3647507536516714"/>
    <n v="97329"/>
    <n v="132829.82610216353"/>
  </r>
  <r>
    <x v="10"/>
    <s v="SUDESTE             "/>
    <s v="J5811500"/>
    <s v="EDICAO DE LIVROS                                                 "/>
    <x v="2"/>
    <x v="1"/>
    <x v="1"/>
    <x v="5"/>
    <n v="1.3647507536516714"/>
    <n v="574323"/>
    <n v="783807.7470894889"/>
  </r>
  <r>
    <x v="10"/>
    <s v="SUDESTE             "/>
    <s v="J5812301"/>
    <s v="EDICAO DE JORNAIS DIARIOS                                        "/>
    <x v="2"/>
    <x v="1"/>
    <x v="1"/>
    <x v="5"/>
    <n v="1.3647507536516714"/>
    <n v="47177"/>
    <n v="64384.846305024905"/>
  </r>
  <r>
    <x v="10"/>
    <s v="SUDESTE             "/>
    <s v="J5813100"/>
    <s v="EDICAO DE REVISTAS                                               "/>
    <x v="2"/>
    <x v="1"/>
    <x v="1"/>
    <x v="5"/>
    <n v="1.3647507536516714"/>
    <n v="5324"/>
    <n v="7265.9330124414982"/>
  </r>
  <r>
    <x v="10"/>
    <s v="SUDESTE             "/>
    <s v="J5819100"/>
    <s v="EDICAO DE CADASTROS, LISTAS E OUTROS PRODUTOS GRAFICOS           "/>
    <x v="0"/>
    <x v="1"/>
    <x v="1"/>
    <x v="5"/>
    <n v="1.3647507536516714"/>
    <n v="3796"/>
    <n v="5180.5938608617444"/>
  </r>
  <r>
    <x v="10"/>
    <s v="SUDESTE             "/>
    <s v="J5819100"/>
    <s v="EDICAO DE CADASTROS, LISTAS E OUTROS PRODUTOS GRAFICOS           "/>
    <x v="0"/>
    <x v="1"/>
    <x v="1"/>
    <x v="5"/>
    <n v="1.3647507536516714"/>
    <n v="44233"/>
    <n v="60367.02008627438"/>
  </r>
  <r>
    <x v="10"/>
    <s v="SUDESTE             "/>
    <s v="J5821200"/>
    <s v="EDICAO INTEGRADA A IMPRESSAO DE LIVROS                           "/>
    <x v="2"/>
    <x v="1"/>
    <x v="1"/>
    <x v="5"/>
    <n v="1.3647507536516714"/>
    <n v="1051222"/>
    <n v="1434656.0167552172"/>
  </r>
  <r>
    <x v="10"/>
    <s v="SUDESTE             "/>
    <s v="J5822101"/>
    <s v="EDICAO INTEGRADA A IMPRESSAO DE JORNAIS DIARIOS                  "/>
    <x v="2"/>
    <x v="1"/>
    <x v="1"/>
    <x v="5"/>
    <n v="1.3647507536516714"/>
    <n v="85749"/>
    <n v="117026.01237487717"/>
  </r>
  <r>
    <x v="10"/>
    <s v="SUDESTE             "/>
    <s v="J5822101"/>
    <s v="EDICAO INTEGRADA A IMPRESSAO DE JORNAIS DIARIOS                  "/>
    <x v="2"/>
    <x v="1"/>
    <x v="1"/>
    <x v="5"/>
    <n v="1.3647507536516714"/>
    <n v="96315"/>
    <n v="131445.96883796074"/>
  </r>
  <r>
    <x v="10"/>
    <s v="SUDESTE             "/>
    <s v="J5823900"/>
    <s v="EDICAO INTEGRADA A IMPRESSAO DE REVISTAS                         "/>
    <x v="2"/>
    <x v="1"/>
    <x v="1"/>
    <x v="5"/>
    <n v="1.3647507536516714"/>
    <n v="181887"/>
    <n v="248230.42032944155"/>
  </r>
  <r>
    <x v="10"/>
    <s v="SUDESTE             "/>
    <s v="J5829800"/>
    <s v="EDICAO INTEGRADA IMPRESSAO CADASTRO LISTA OUTRO PRODUTO GRAFICO  "/>
    <x v="0"/>
    <x v="1"/>
    <x v="1"/>
    <x v="5"/>
    <n v="1.3647507536516714"/>
    <n v="11423"/>
    <n v="15589.547858963042"/>
  </r>
  <r>
    <x v="10"/>
    <s v="SUDESTE             "/>
    <s v="J5829800"/>
    <s v="EDICAO INTEGRADA IMPRESSAO CADASTRO LISTA OUTRO PRODUTO GRAFICO  "/>
    <x v="0"/>
    <x v="1"/>
    <x v="1"/>
    <x v="5"/>
    <n v="1.3647507536516714"/>
    <n v="197100"/>
    <n v="268992.37354474445"/>
  </r>
  <r>
    <x v="10"/>
    <s v="SUDESTE             "/>
    <s v="J5829800"/>
    <s v="EDICAO INTEGRADA IMPRESSAO CADASTRO LISTA OUTRO PRODUTO GRAFICO  "/>
    <x v="0"/>
    <x v="1"/>
    <x v="1"/>
    <x v="5"/>
    <n v="1.3647507536516714"/>
    <n v="129554"/>
    <n v="176808.91913858865"/>
  </r>
  <r>
    <x v="10"/>
    <s v="SUDESTE             "/>
    <s v="J5829800"/>
    <s v="EDICAO INTEGRADA IMPRESSAO CADASTRO LISTA OUTRO PRODUTO GRAFICO  "/>
    <x v="0"/>
    <x v="1"/>
    <x v="1"/>
    <x v="5"/>
    <n v="1.3647507536516714"/>
    <n v="151460"/>
    <n v="206705.14914808216"/>
  </r>
  <r>
    <x v="10"/>
    <s v="SUDESTE             "/>
    <s v="J5911102"/>
    <s v="PRODUCAO DE FILMES PARA PUBLICIDADE                              "/>
    <x v="5"/>
    <x v="1"/>
    <x v="1"/>
    <x v="5"/>
    <n v="1.3647507536516714"/>
    <n v="11647"/>
    <n v="15895.252027781016"/>
  </r>
  <r>
    <x v="10"/>
    <s v="SUDESTE             "/>
    <s v="J5911199"/>
    <s v="ATIV PD CINEMATOGRAFICA VIDEO PROG TELEVISAO NAO ESPECI ANTERIOR "/>
    <x v="5"/>
    <x v="1"/>
    <x v="1"/>
    <x v="5"/>
    <n v="1.3647507536516714"/>
    <n v="138395"/>
    <n v="188874.68055162305"/>
  </r>
  <r>
    <x v="10"/>
    <s v="SUDESTE             "/>
    <s v="J5911199"/>
    <s v="ATIV PD CINEMATOGRAFICA VIDEO PROG TELEVISAO NAO ESPECI ANTERIOR "/>
    <x v="5"/>
    <x v="1"/>
    <x v="0"/>
    <x v="5"/>
    <n v="1.3647507536516714"/>
    <n v="675000"/>
    <n v="921206.75871487823"/>
  </r>
  <r>
    <x v="10"/>
    <s v="SUDESTE             "/>
    <s v="J5911199"/>
    <s v="ATIV PD CINEMATOGRAFICA VIDEO PROG TELEVISAO NAO ESPECI ANTERIOR "/>
    <x v="5"/>
    <x v="1"/>
    <x v="0"/>
    <x v="5"/>
    <n v="1.3647507536516714"/>
    <n v="300000"/>
    <n v="409425.22609550145"/>
  </r>
  <r>
    <x v="10"/>
    <s v="SUDESTE             "/>
    <s v="J5911199"/>
    <s v="ATIV PD CINEMATOGRAFICA VIDEO PROG TELEVISAO NAO ESPECI ANTERIOR "/>
    <x v="5"/>
    <x v="1"/>
    <x v="1"/>
    <x v="5"/>
    <n v="1.3647507536516714"/>
    <n v="35038"/>
    <n v="47818.13690644726"/>
  </r>
  <r>
    <x v="10"/>
    <s v="SUDESTE             "/>
    <s v="J5911199"/>
    <s v="ATIV PD CINEMATOGRAFICA VIDEO PROG TELEVISAO NAO ESPECI ANTERIOR "/>
    <x v="5"/>
    <x v="1"/>
    <x v="1"/>
    <x v="5"/>
    <n v="1.3647507536516714"/>
    <n v="102480"/>
    <n v="139859.6572342233"/>
  </r>
  <r>
    <x v="10"/>
    <s v="SUDESTE             "/>
    <s v="J5914600"/>
    <s v="ATIVIDADES DE EXIBICAO CINEMATOGRAFICA                           "/>
    <x v="5"/>
    <x v="1"/>
    <x v="1"/>
    <x v="5"/>
    <n v="1.3647507536516714"/>
    <n v="10875"/>
    <n v="14841.664445961927"/>
  </r>
  <r>
    <x v="10"/>
    <s v="SUDESTE             "/>
    <s v="J5914600"/>
    <s v="ATIVIDADES DE EXIBICAO CINEMATOGRAFICA                           "/>
    <x v="5"/>
    <x v="1"/>
    <x v="0"/>
    <x v="5"/>
    <n v="1.3647507536516714"/>
    <n v="3526507"/>
    <n v="4812803.0860078949"/>
  </r>
  <r>
    <x v="10"/>
    <s v="SUDESTE             "/>
    <s v="J5914600"/>
    <s v="ATIVIDADES DE EXIBICAO CINEMATOGRAFICA                           "/>
    <x v="5"/>
    <x v="1"/>
    <x v="1"/>
    <x v="5"/>
    <n v="1.3647507536516714"/>
    <n v="922196"/>
    <n v="1258567.6860145568"/>
  </r>
  <r>
    <x v="10"/>
    <s v="SUDESTE             "/>
    <s v="J5914600"/>
    <s v="ATIVIDADES DE EXIBICAO CINEMATOGRAFICA                           "/>
    <x v="5"/>
    <x v="1"/>
    <x v="0"/>
    <x v="5"/>
    <n v="1.3647507536516714"/>
    <n v="1763253"/>
    <n v="2406400.8606285704"/>
  </r>
  <r>
    <x v="10"/>
    <s v="SUDESTE             "/>
    <s v="J5914600"/>
    <s v="ATIVIDADES DE EXIBICAO CINEMATOGRAFICA                           "/>
    <x v="5"/>
    <x v="1"/>
    <x v="1"/>
    <x v="5"/>
    <n v="1.3647507536516714"/>
    <n v="621925"/>
    <n v="848772.61246481573"/>
  </r>
  <r>
    <x v="10"/>
    <s v="SUDESTE             "/>
    <s v="J5920100"/>
    <s v="ATIVIDADES DE GRAVACAO DE SOM E DE EDICAO DE MUSICA              "/>
    <x v="3"/>
    <x v="1"/>
    <x v="1"/>
    <x v="5"/>
    <n v="1.3647507536516714"/>
    <n v="19282"/>
    <n v="26315.124031911528"/>
  </r>
  <r>
    <x v="10"/>
    <s v="SUDESTE             "/>
    <s v="J5920100"/>
    <s v="ATIVIDADES DE GRAVACAO DE SOM E DE EDICAO DE MUSICA              "/>
    <x v="3"/>
    <x v="1"/>
    <x v="1"/>
    <x v="5"/>
    <n v="1.3647507536516714"/>
    <n v="209484"/>
    <n v="285893.44687796675"/>
  </r>
  <r>
    <x v="10"/>
    <s v="SUDESTE             "/>
    <s v="J6010100"/>
    <s v="ATIVIDADES DE RADIO                                              "/>
    <x v="5"/>
    <x v="1"/>
    <x v="1"/>
    <x v="5"/>
    <n v="1.3647507536516714"/>
    <n v="63505"/>
    <n v="86668.496610649396"/>
  </r>
  <r>
    <x v="10"/>
    <s v="SUDESTE             "/>
    <s v="J6010100"/>
    <s v="ATIVIDADES DE RADIO                                              "/>
    <x v="5"/>
    <x v="0"/>
    <x v="0"/>
    <x v="5"/>
    <n v="1.3647507536516714"/>
    <n v="149996"/>
    <n v="204707.15404473612"/>
  </r>
  <r>
    <x v="10"/>
    <s v="SUDESTE             "/>
    <s v="J6010100"/>
    <s v="ATIVIDADES DE RADIO                                              "/>
    <x v="5"/>
    <x v="1"/>
    <x v="1"/>
    <x v="5"/>
    <n v="1.3647507536516714"/>
    <n v="77954"/>
    <n v="106387.7802501624"/>
  </r>
  <r>
    <x v="10"/>
    <s v="SUDESTE             "/>
    <s v="J6010100"/>
    <s v="ATIVIDADES DE RADIO                                              "/>
    <x v="5"/>
    <x v="1"/>
    <x v="1"/>
    <x v="5"/>
    <n v="1.3647507536516714"/>
    <n v="189272"/>
    <n v="258309.10464515915"/>
  </r>
  <r>
    <x v="10"/>
    <s v="SUDESTE             "/>
    <s v="J6021700"/>
    <s v="ATIVIDADES DE TELEVISAO ABERTA                                   "/>
    <x v="5"/>
    <x v="1"/>
    <x v="0"/>
    <x v="5"/>
    <n v="1.3647507536516714"/>
    <n v="217719"/>
    <n v="297132.16933428828"/>
  </r>
  <r>
    <x v="10"/>
    <s v="SUDESTE             "/>
    <s v="J6021700"/>
    <s v="ATIVIDADES DE TELEVISAO ABERTA                                   "/>
    <x v="5"/>
    <x v="1"/>
    <x v="0"/>
    <x v="5"/>
    <n v="1.3647507536516714"/>
    <n v="627862"/>
    <n v="856875.13768924575"/>
  </r>
  <r>
    <x v="10"/>
    <s v="SUDESTE             "/>
    <s v="J6021700"/>
    <s v="ATIVIDADES DE TELEVISAO ABERTA                                   "/>
    <x v="5"/>
    <x v="1"/>
    <x v="0"/>
    <x v="5"/>
    <n v="1.3647507536516714"/>
    <n v="403473"/>
    <n v="550640.08082810079"/>
  </r>
  <r>
    <x v="10"/>
    <s v="SUDESTE             "/>
    <s v="J6021700"/>
    <s v="ATIVIDADES DE TELEVISAO ABERTA                                   "/>
    <x v="5"/>
    <x v="1"/>
    <x v="0"/>
    <x v="5"/>
    <n v="1.3647507536516714"/>
    <n v="1587719"/>
    <n v="2166840.7018370782"/>
  </r>
  <r>
    <x v="10"/>
    <s v="SUDESTE             "/>
    <s v="P8592903"/>
    <s v="ENSINO DE MUSICA                                                 "/>
    <x v="6"/>
    <x v="1"/>
    <x v="1"/>
    <x v="5"/>
    <n v="1.3647507536516714"/>
    <n v="11520"/>
    <n v="15721.928682067255"/>
  </r>
  <r>
    <x v="10"/>
    <s v="SUDESTE             "/>
    <s v="P8592999"/>
    <s v="ENSINO DE ARTE E CULTURA NAO ESPECIFICADO ANTERIORMENTE          "/>
    <x v="6"/>
    <x v="1"/>
    <x v="1"/>
    <x v="5"/>
    <n v="1.3647507536516714"/>
    <n v="38827"/>
    <n v="52989.17751203345"/>
  </r>
  <r>
    <x v="10"/>
    <s v="SUDESTE             "/>
    <s v="R9001902"/>
    <s v="PRODUCAO MUSICAL                                                 "/>
    <x v="4"/>
    <x v="1"/>
    <x v="1"/>
    <x v="5"/>
    <n v="1.3647507536516714"/>
    <n v="24793"/>
    <n v="33836.265435285888"/>
  </r>
  <r>
    <x v="10"/>
    <s v="SUDESTE             "/>
    <s v="R9001902"/>
    <s v="PRODUCAO MUSICAL                                                 "/>
    <x v="4"/>
    <x v="1"/>
    <x v="1"/>
    <x v="5"/>
    <n v="1.3647507536516714"/>
    <n v="47864"/>
    <n v="65322.430072783602"/>
  </r>
  <r>
    <x v="10"/>
    <s v="SUDESTE             "/>
    <s v="R9001904"/>
    <s v="PRODUCAO DE ESPETACULOS CIRCENSES, DE MARIONETES E SIMILARES     "/>
    <x v="4"/>
    <x v="1"/>
    <x v="1"/>
    <x v="5"/>
    <n v="1.3647507536516714"/>
    <n v="7298"/>
    <n v="9959.9510001498984"/>
  </r>
  <r>
    <x v="10"/>
    <s v="SUDESTE             "/>
    <s v="R9001905"/>
    <s v="PRODUCAO DE ESPETACULOS DE RODEIOS, VAQUEJADAS E SIMILARES       "/>
    <x v="4"/>
    <x v="1"/>
    <x v="1"/>
    <x v="5"/>
    <n v="1.3647507536516714"/>
    <n v="3809"/>
    <n v="5198.3356206592161"/>
  </r>
  <r>
    <x v="10"/>
    <s v="SUDESTE             "/>
    <s v="R9001906"/>
    <s v="ATIVIDADES DE SONORIZACAO E DE ILUMINACAO                        "/>
    <x v="4"/>
    <x v="1"/>
    <x v="1"/>
    <x v="5"/>
    <n v="1.3647507536516714"/>
    <n v="17746"/>
    <n v="24218.866874302563"/>
  </r>
  <r>
    <x v="10"/>
    <s v="SUDESTE             "/>
    <s v="R9001906"/>
    <s v="ATIVIDADES DE SONORIZACAO E DE ILUMINACAO                        "/>
    <x v="4"/>
    <x v="1"/>
    <x v="1"/>
    <x v="5"/>
    <n v="1.3647507536516714"/>
    <n v="262850"/>
    <n v="358724.73559734185"/>
  </r>
  <r>
    <x v="10"/>
    <s v="SUDESTE             "/>
    <s v="R9001906"/>
    <s v="ATIVIDADES DE SONORIZACAO E DE ILUMINACAO                        "/>
    <x v="4"/>
    <x v="1"/>
    <x v="1"/>
    <x v="5"/>
    <n v="1.3647507536516714"/>
    <n v="65287"/>
    <n v="89100.482453656674"/>
  </r>
  <r>
    <x v="10"/>
    <s v="SUDESTE             "/>
    <s v="R9001906"/>
    <s v="ATIVIDADES DE SONORIZACAO E DE ILUMINACAO                        "/>
    <x v="4"/>
    <x v="1"/>
    <x v="1"/>
    <x v="5"/>
    <n v="1.3647507536516714"/>
    <n v="261387"/>
    <n v="356728.10524474946"/>
  </r>
  <r>
    <x v="10"/>
    <s v="SUDESTE             "/>
    <s v="R9001999"/>
    <s v="ARTE CENICA ESPETAC ATIVI COMPLEMENTARES NAO ESPECI ANTERIOR     "/>
    <x v="4"/>
    <x v="1"/>
    <x v="1"/>
    <x v="5"/>
    <n v="1.3647507536516714"/>
    <n v="90121"/>
    <n v="122992.70266984229"/>
  </r>
  <r>
    <x v="10"/>
    <s v="SUDESTE             "/>
    <s v="R9001999"/>
    <s v="ARTE CENICA ESPETAC ATIVI COMPLEMENTARES NAO ESPECI ANTERIOR     "/>
    <x v="4"/>
    <x v="1"/>
    <x v="1"/>
    <x v="5"/>
    <n v="1.3647507536516714"/>
    <n v="470720"/>
    <n v="642415.47475891479"/>
  </r>
  <r>
    <x v="10"/>
    <s v="SUDESTE             "/>
    <s v="R9001999"/>
    <s v="ARTE CENICA ESPETAC ATIVI COMPLEMENTARES NAO ESPECI ANTERIOR     "/>
    <x v="4"/>
    <x v="1"/>
    <x v="1"/>
    <x v="5"/>
    <n v="1.3647507536516714"/>
    <n v="28606"/>
    <n v="39040.060058959716"/>
  </r>
  <r>
    <x v="10"/>
    <s v="SUDESTE             "/>
    <s v="R9001999"/>
    <s v="ARTE CENICA ESPETAC ATIVI COMPLEMENTARES NAO ESPECI ANTERIOR     "/>
    <x v="4"/>
    <x v="1"/>
    <x v="1"/>
    <x v="5"/>
    <n v="1.3647507536516714"/>
    <n v="836047"/>
    <n v="1140995.7733382189"/>
  </r>
  <r>
    <x v="10"/>
    <s v="SUDESTE             "/>
    <s v="R9102300"/>
    <s v="ATV MUSEUS EXPLOR REST ART CONSERV LUGAR PRED HIST ATRCAO SIMIL  "/>
    <x v="1"/>
    <x v="0"/>
    <x v="0"/>
    <x v="5"/>
    <n v="1.3647507536516714"/>
    <n v="592000"/>
    <n v="807932.44616178947"/>
  </r>
  <r>
    <x v="10"/>
    <s v="SUDESTE             "/>
    <s v="R9102301"/>
    <s v="ATIVI MUSEUS E EXPLORACAO LUGAR PRED HISTORICO ATRACAO SIMILAR   "/>
    <x v="1"/>
    <x v="0"/>
    <x v="0"/>
    <x v="5"/>
    <n v="1.3647507536516714"/>
    <n v="3600000"/>
    <n v="4913102.7131460169"/>
  </r>
  <r>
    <x v="10"/>
    <s v="SUDESTE             "/>
    <s v="R9102302"/>
    <s v="RESTAURACAO E CONSERVACAO DE LUGARES E PREDIOS HISTORICOS        "/>
    <x v="1"/>
    <x v="0"/>
    <x v="0"/>
    <x v="5"/>
    <n v="1.3647507536516714"/>
    <n v="3244825"/>
    <n v="4428377.3642177852"/>
  </r>
  <r>
    <x v="10"/>
    <s v="SUDESTE             "/>
    <s v="R9102302"/>
    <s v="RESTAURACAO E CONSERVACAO DE LUGARES E PREDIOS HISTORICOS        "/>
    <x v="1"/>
    <x v="0"/>
    <x v="0"/>
    <x v="5"/>
    <n v="1.3647507536516714"/>
    <n v="2332685"/>
    <n v="3183533.6117819492"/>
  </r>
  <r>
    <x v="10"/>
    <s v="SUDESTE             "/>
    <s v="S9430800"/>
    <s v="ATIVIDADES DE ASSOCIACOES DE DEFESA DE DIREITOS SOCIAIS          "/>
    <x v="0"/>
    <x v="0"/>
    <x v="0"/>
    <x v="5"/>
    <n v="1.3647507536516714"/>
    <n v="300000"/>
    <n v="409425.22609550145"/>
  </r>
  <r>
    <x v="10"/>
    <s v="SUDESTE             "/>
    <s v="S9493600"/>
    <s v="ATIVIDADES DE ORGANIZACOES ASSOCIATIVAS LIGADAS A CULTURA E ARTE "/>
    <x v="4"/>
    <x v="1"/>
    <x v="1"/>
    <x v="5"/>
    <n v="1.3647507536516714"/>
    <n v="47731"/>
    <n v="65140.918222547931"/>
  </r>
  <r>
    <x v="11"/>
    <s v="CENTRO OESTE        "/>
    <s v="C1811301"/>
    <s v="IMPRESSAO DE JORNAIS                                             "/>
    <x v="0"/>
    <x v="1"/>
    <x v="1"/>
    <x v="5"/>
    <n v="1.3647507536516714"/>
    <n v="77928"/>
    <n v="106352.29673056745"/>
  </r>
  <r>
    <x v="11"/>
    <s v="CENTRO OESTE        "/>
    <s v="C1811301"/>
    <s v="IMPRESSAO DE JORNAIS                                             "/>
    <x v="0"/>
    <x v="1"/>
    <x v="1"/>
    <x v="5"/>
    <n v="1.3647507536516714"/>
    <n v="27469"/>
    <n v="37488.33845205776"/>
  </r>
  <r>
    <x v="11"/>
    <s v="CENTRO OESTE        "/>
    <s v="C1811302"/>
    <s v="IMPRESSAO DE LIVROS, REVISTAS E OUTRAS PUBLICACOES PERIODICAS    "/>
    <x v="0"/>
    <x v="1"/>
    <x v="1"/>
    <x v="5"/>
    <n v="1.3647507536516714"/>
    <n v="4871"/>
    <n v="6647.7009210372917"/>
  </r>
  <r>
    <x v="11"/>
    <s v="CENTRO OESTE        "/>
    <s v="C1811302"/>
    <s v="IMPRESSAO DE LIVROS, REVISTAS E OUTRAS PUBLICACOES PERIODICAS    "/>
    <x v="0"/>
    <x v="1"/>
    <x v="1"/>
    <x v="5"/>
    <n v="1.3647507536516714"/>
    <n v="185563"/>
    <n v="253247.24409986511"/>
  </r>
  <r>
    <x v="11"/>
    <s v="CENTRO OESTE        "/>
    <s v="G4647802"/>
    <s v="COMERCIO ATACADISTA DE LIVROS, JORNAIS E OUTRAS PUBLICACOES      "/>
    <x v="2"/>
    <x v="1"/>
    <x v="1"/>
    <x v="5"/>
    <n v="1.3647507536516714"/>
    <n v="2289"/>
    <n v="3123.914475108676"/>
  </r>
  <r>
    <x v="11"/>
    <s v="CENTRO OESTE        "/>
    <s v="G4647802"/>
    <s v="COMERCIO ATACADISTA DE LIVROS, JORNAIS E OUTRAS PUBLICACOES      "/>
    <x v="2"/>
    <x v="1"/>
    <x v="1"/>
    <x v="5"/>
    <n v="1.3647507536516714"/>
    <n v="26319"/>
    <n v="35918.875085358341"/>
  </r>
  <r>
    <x v="11"/>
    <s v="CENTRO OESTE        "/>
    <s v="G4756300"/>
    <s v="COM VAREJISTA ESPECIALIZADO DE INSTRUMENTOS MUSICAIS E ACESSORIO "/>
    <x v="3"/>
    <x v="1"/>
    <x v="1"/>
    <x v="5"/>
    <n v="1.3647507536516714"/>
    <n v="4069"/>
    <n v="5553.170816608651"/>
  </r>
  <r>
    <x v="11"/>
    <s v="CENTRO OESTE        "/>
    <s v="G4756300"/>
    <s v="COM VAREJISTA ESPECIALIZADO DE INSTRUMENTOS MUSICAIS E ACESSORIO "/>
    <x v="3"/>
    <x v="1"/>
    <x v="1"/>
    <x v="5"/>
    <n v="1.3647507536516714"/>
    <n v="13642"/>
    <n v="18617.929781316103"/>
  </r>
  <r>
    <x v="11"/>
    <s v="CENTRO OESTE        "/>
    <s v="G4756300"/>
    <s v="COM VAREJISTA ESPECIALIZADO DE INSTRUMENTOS MUSICAIS E ACESSORIO "/>
    <x v="3"/>
    <x v="1"/>
    <x v="1"/>
    <x v="5"/>
    <n v="1.3647507536516714"/>
    <n v="48705"/>
    <n v="66470.185456604653"/>
  </r>
  <r>
    <x v="11"/>
    <s v="CENTRO OESTE        "/>
    <s v="G4761001"/>
    <s v="COMERCIO VAREJISTA DE LIVROS                                     "/>
    <x v="2"/>
    <x v="1"/>
    <x v="1"/>
    <x v="5"/>
    <n v="1.3647507536516714"/>
    <n v="8366"/>
    <n v="11417.504805049883"/>
  </r>
  <r>
    <x v="11"/>
    <s v="CENTRO OESTE        "/>
    <s v="G4761001"/>
    <s v="COMERCIO VAREJISTA DE LIVROS                                     "/>
    <x v="2"/>
    <x v="1"/>
    <x v="1"/>
    <x v="5"/>
    <n v="1.3647507536516714"/>
    <n v="31828"/>
    <n v="43437.286987225401"/>
  </r>
  <r>
    <x v="11"/>
    <s v="CENTRO OESTE        "/>
    <s v="G4761002"/>
    <s v="COMERCIO VAREJISTA DE JORNAIS E REVISTAS                         "/>
    <x v="2"/>
    <x v="1"/>
    <x v="1"/>
    <x v="5"/>
    <n v="1.3647507536516714"/>
    <n v="7208"/>
    <n v="9837.1234323212484"/>
  </r>
  <r>
    <x v="11"/>
    <s v="CENTRO OESTE        "/>
    <s v="G4761002"/>
    <s v="COMERCIO VAREJISTA DE JORNAIS E REVISTAS                         "/>
    <x v="2"/>
    <x v="1"/>
    <x v="1"/>
    <x v="5"/>
    <n v="1.3647507536516714"/>
    <n v="5568"/>
    <n v="7598.9321963325065"/>
  </r>
  <r>
    <x v="11"/>
    <s v="CENTRO OESTE        "/>
    <s v="G4762800"/>
    <s v="COMERCIO VAREJISTA DE DISCOS, CDS, DVDS E FITAS                  "/>
    <x v="3"/>
    <x v="1"/>
    <x v="1"/>
    <x v="5"/>
    <n v="1.3647507536516714"/>
    <n v="2554"/>
    <n v="3485.5734248263689"/>
  </r>
  <r>
    <x v="11"/>
    <s v="CENTRO OESTE        "/>
    <s v="G4762800"/>
    <s v="COMERCIO VAREJISTA DE DISCOS, CDS, DVDS E FITAS                  "/>
    <x v="3"/>
    <x v="1"/>
    <x v="1"/>
    <x v="5"/>
    <n v="1.3647507536516714"/>
    <n v="45548"/>
    <n v="62161.66732732633"/>
  </r>
  <r>
    <x v="11"/>
    <s v="CENTRO OESTE        "/>
    <s v="J5811500"/>
    <s v="EDICAO DE LIVROS                                                 "/>
    <x v="2"/>
    <x v="1"/>
    <x v="1"/>
    <x v="5"/>
    <n v="1.3647507536516714"/>
    <n v="86790"/>
    <n v="118446.71790942857"/>
  </r>
  <r>
    <x v="11"/>
    <s v="CENTRO OESTE        "/>
    <s v="J5812301"/>
    <s v="EDICAO DE JORNAIS DIARIOS                                        "/>
    <x v="2"/>
    <x v="1"/>
    <x v="1"/>
    <x v="5"/>
    <n v="1.3647507536516714"/>
    <n v="41112"/>
    <n v="56107.632984127515"/>
  </r>
  <r>
    <x v="11"/>
    <s v="CENTRO OESTE        "/>
    <s v="J5813100"/>
    <s v="EDICAO DE REVISTAS                                               "/>
    <x v="2"/>
    <x v="1"/>
    <x v="1"/>
    <x v="5"/>
    <n v="1.3647507536516714"/>
    <n v="116356"/>
    <n v="158796.93869189388"/>
  </r>
  <r>
    <x v="11"/>
    <s v="CENTRO OESTE        "/>
    <s v="J5819100"/>
    <s v="EDICAO DE CADASTROS, LISTAS E OUTROS PRODUTOS GRAFICOS           "/>
    <x v="0"/>
    <x v="1"/>
    <x v="1"/>
    <x v="5"/>
    <n v="1.3647507536516714"/>
    <n v="21230"/>
    <n v="28973.658500024983"/>
  </r>
  <r>
    <x v="11"/>
    <s v="CENTRO OESTE        "/>
    <s v="J5821200"/>
    <s v="EDICAO INTEGRADA A IMPRESSAO DE LIVROS                           "/>
    <x v="2"/>
    <x v="1"/>
    <x v="1"/>
    <x v="5"/>
    <n v="1.3647507536516714"/>
    <n v="17391"/>
    <n v="23734.380356756217"/>
  </r>
  <r>
    <x v="11"/>
    <s v="CENTRO OESTE        "/>
    <s v="J5822101"/>
    <s v="EDICAO INTEGRADA A IMPRESSAO DE JORNAIS DIARIOS                  "/>
    <x v="2"/>
    <x v="1"/>
    <x v="1"/>
    <x v="5"/>
    <n v="1.3647507536516714"/>
    <n v="3862"/>
    <n v="5270.6674106027549"/>
  </r>
  <r>
    <x v="11"/>
    <s v="CENTRO OESTE        "/>
    <s v="J5822101"/>
    <s v="EDICAO INTEGRADA A IMPRESSAO DE JORNAIS DIARIOS                  "/>
    <x v="2"/>
    <x v="1"/>
    <x v="1"/>
    <x v="5"/>
    <n v="1.3647507536516714"/>
    <n v="154398"/>
    <n v="210714.78686231075"/>
  </r>
  <r>
    <x v="11"/>
    <s v="CENTRO OESTE        "/>
    <s v="J5822101"/>
    <s v="EDICAO INTEGRADA A IMPRESSAO DE JORNAIS DIARIOS                  "/>
    <x v="2"/>
    <x v="1"/>
    <x v="1"/>
    <x v="5"/>
    <n v="1.3647507536516714"/>
    <n v="27664"/>
    <n v="37754.464849019838"/>
  </r>
  <r>
    <x v="11"/>
    <s v="CENTRO OESTE        "/>
    <s v="J5822101"/>
    <s v="EDICAO INTEGRADA A IMPRESSAO DE JORNAIS DIARIOS                  "/>
    <x v="2"/>
    <x v="1"/>
    <x v="1"/>
    <x v="5"/>
    <n v="1.3647507536516714"/>
    <n v="52208"/>
    <n v="71250.907346646462"/>
  </r>
  <r>
    <x v="11"/>
    <s v="CENTRO OESTE        "/>
    <s v="J5829800"/>
    <s v="EDICAO INTEGRADA IMPRESSAO CADASTRO LISTA OUTRO PRODUTO GRAFICO  "/>
    <x v="0"/>
    <x v="1"/>
    <x v="1"/>
    <x v="5"/>
    <n v="1.3647507536516714"/>
    <n v="107310"/>
    <n v="146451.40337436087"/>
  </r>
  <r>
    <x v="11"/>
    <s v="CENTRO OESTE        "/>
    <s v="J5911101"/>
    <s v="ESTUDIOS CINEMATOGRAFICOS                                        "/>
    <x v="5"/>
    <x v="1"/>
    <x v="1"/>
    <x v="5"/>
    <n v="1.3647507536516714"/>
    <n v="96858"/>
    <n v="132187.02849719359"/>
  </r>
  <r>
    <x v="11"/>
    <s v="CENTRO OESTE        "/>
    <s v="J5911102"/>
    <s v="PRODUCAO DE FILMES PARA PUBLICIDADE                              "/>
    <x v="5"/>
    <x v="1"/>
    <x v="1"/>
    <x v="5"/>
    <n v="1.3647507536516714"/>
    <n v="1271"/>
    <n v="1734.5982078912743"/>
  </r>
  <r>
    <x v="11"/>
    <s v="CENTRO OESTE        "/>
    <s v="J5911102"/>
    <s v="PRODUCAO DE FILMES PARA PUBLICIDADE                              "/>
    <x v="5"/>
    <x v="1"/>
    <x v="1"/>
    <x v="5"/>
    <n v="1.3647507536516714"/>
    <n v="2662"/>
    <n v="3632.9665062207491"/>
  </r>
  <r>
    <x v="11"/>
    <s v="CENTRO OESTE        "/>
    <s v="J5911102"/>
    <s v="PRODUCAO DE FILMES PARA PUBLICIDADE                              "/>
    <x v="5"/>
    <x v="1"/>
    <x v="1"/>
    <x v="5"/>
    <n v="1.3647507536516714"/>
    <n v="20872"/>
    <n v="28485.077730217687"/>
  </r>
  <r>
    <x v="11"/>
    <s v="CENTRO OESTE        "/>
    <s v="J5911199"/>
    <s v="ATIV PD CINEMATOGRAFICA VIDEO PROG TELEVISAO NAO ESPECI ANTERIOR "/>
    <x v="5"/>
    <x v="1"/>
    <x v="1"/>
    <x v="5"/>
    <n v="1.3647507536516714"/>
    <n v="13124"/>
    <n v="17910.988890924535"/>
  </r>
  <r>
    <x v="11"/>
    <s v="CENTRO OESTE        "/>
    <s v="J5911199"/>
    <s v="ATIV PD CINEMATOGRAFICA VIDEO PROG TELEVISAO NAO ESPECI ANTERIOR "/>
    <x v="5"/>
    <x v="1"/>
    <x v="1"/>
    <x v="5"/>
    <n v="1.3647507536516714"/>
    <n v="29720"/>
    <n v="40560.392398527678"/>
  </r>
  <r>
    <x v="11"/>
    <s v="CENTRO OESTE        "/>
    <s v="J5911199"/>
    <s v="ATIV PD CINEMATOGRAFICA VIDEO PROG TELEVISAO NAO ESPECI ANTERIOR "/>
    <x v="5"/>
    <x v="1"/>
    <x v="1"/>
    <x v="5"/>
    <n v="1.3647507536516714"/>
    <n v="99273"/>
    <n v="135482.90156726236"/>
  </r>
  <r>
    <x v="11"/>
    <s v="CENTRO OESTE        "/>
    <s v="J5920100"/>
    <s v="ATIVIDADES DE GRAVACAO DE SOM E DE EDICAO DE MUSICA              "/>
    <x v="3"/>
    <x v="1"/>
    <x v="1"/>
    <x v="5"/>
    <n v="1.3647507536516714"/>
    <n v="15351"/>
    <n v="20950.288819306807"/>
  </r>
  <r>
    <x v="11"/>
    <s v="CENTRO OESTE        "/>
    <s v="J6010100"/>
    <s v="ATIVIDADES DE RADIO                                              "/>
    <x v="5"/>
    <x v="1"/>
    <x v="1"/>
    <x v="5"/>
    <n v="1.3647507536516714"/>
    <n v="24707"/>
    <n v="33718.896870471843"/>
  </r>
  <r>
    <x v="11"/>
    <s v="CENTRO OESTE        "/>
    <s v="J6010100"/>
    <s v="ATIVIDADES DE RADIO                                              "/>
    <x v="5"/>
    <x v="1"/>
    <x v="1"/>
    <x v="5"/>
    <n v="1.3647507536516714"/>
    <n v="55819"/>
    <n v="76179.022318082643"/>
  </r>
  <r>
    <x v="11"/>
    <s v="CENTRO OESTE        "/>
    <s v="J6010100"/>
    <s v="ATIVIDADES DE RADIO                                              "/>
    <x v="5"/>
    <x v="1"/>
    <x v="1"/>
    <x v="5"/>
    <n v="1.3647507536516714"/>
    <n v="115614"/>
    <n v="157784.29363268433"/>
  </r>
  <r>
    <x v="11"/>
    <s v="CENTRO OESTE        "/>
    <s v="J6021700"/>
    <s v="ATIVIDADES DE TELEVISAO ABERTA                                   "/>
    <x v="5"/>
    <x v="1"/>
    <x v="1"/>
    <x v="5"/>
    <n v="1.3647507536516714"/>
    <n v="85500"/>
    <n v="116686.18943721791"/>
  </r>
  <r>
    <x v="11"/>
    <s v="CENTRO OESTE        "/>
    <s v="J6021700"/>
    <s v="ATIVIDADES DE TELEVISAO ABERTA                                   "/>
    <x v="5"/>
    <x v="1"/>
    <x v="1"/>
    <x v="5"/>
    <n v="1.3647507536516714"/>
    <n v="349200"/>
    <n v="476570.96317516366"/>
  </r>
  <r>
    <x v="11"/>
    <s v="CENTRO OESTE        "/>
    <s v="P8592901"/>
    <s v="ENSINO DE DANCA                                                  "/>
    <x v="6"/>
    <x v="1"/>
    <x v="1"/>
    <x v="5"/>
    <n v="1.3647507536516714"/>
    <n v="6691"/>
    <n v="9131.5472926833336"/>
  </r>
  <r>
    <x v="11"/>
    <s v="CENTRO OESTE        "/>
    <s v="P8592901"/>
    <s v="ENSINO DE DANCA                                                  "/>
    <x v="6"/>
    <x v="1"/>
    <x v="1"/>
    <x v="5"/>
    <n v="1.3647507536516714"/>
    <n v="9371"/>
    <n v="12789.079312469812"/>
  </r>
  <r>
    <x v="11"/>
    <s v="CENTRO OESTE        "/>
    <s v="R9001902"/>
    <s v="PRODUCAO MUSICAL                                                 "/>
    <x v="4"/>
    <x v="1"/>
    <x v="1"/>
    <x v="5"/>
    <n v="1.3647507536516714"/>
    <n v="20302"/>
    <n v="27707.169800636235"/>
  </r>
  <r>
    <x v="11"/>
    <s v="CENTRO OESTE        "/>
    <s v="R9001902"/>
    <s v="PRODUCAO MUSICAL                                                 "/>
    <x v="4"/>
    <x v="1"/>
    <x v="1"/>
    <x v="5"/>
    <n v="1.3647507536516714"/>
    <n v="162398"/>
    <n v="221632.79289152415"/>
  </r>
  <r>
    <x v="11"/>
    <s v="CENTRO OESTE        "/>
    <s v="R9001902"/>
    <s v="PRODUCAO MUSICAL                                                 "/>
    <x v="4"/>
    <x v="1"/>
    <x v="1"/>
    <x v="5"/>
    <n v="1.3647507536516714"/>
    <n v="200691"/>
    <n v="273893.19350110757"/>
  </r>
  <r>
    <x v="11"/>
    <s v="CENTRO OESTE        "/>
    <s v="R9001906"/>
    <s v="ATIVIDADES DE SONORIZACAO E DE ILUMINACAO                        "/>
    <x v="4"/>
    <x v="1"/>
    <x v="1"/>
    <x v="5"/>
    <n v="1.3647507536516714"/>
    <n v="29223"/>
    <n v="39882.111273962793"/>
  </r>
  <r>
    <x v="11"/>
    <s v="CENTRO OESTE        "/>
    <s v="R9001906"/>
    <s v="ATIVIDADES DE SONORIZACAO E DE ILUMINACAO                        "/>
    <x v="4"/>
    <x v="1"/>
    <x v="1"/>
    <x v="5"/>
    <n v="1.3647507536516714"/>
    <n v="42764"/>
    <n v="58362.201229160077"/>
  </r>
  <r>
    <x v="11"/>
    <s v="CENTRO OESTE        "/>
    <s v="R9003500"/>
    <s v="GESTAO ESPACO P/ARTE CENICA ESPETACULO OUTRA ATIVIDADE ARTISTICA "/>
    <x v="4"/>
    <x v="1"/>
    <x v="1"/>
    <x v="5"/>
    <n v="1.3647507536516714"/>
    <n v="4293"/>
    <n v="5858.8749854266252"/>
  </r>
  <r>
    <x v="12"/>
    <s v="CENTRO OESTE        "/>
    <s v="C1811301"/>
    <s v="IMPRESSAO DE JORNAIS                                             "/>
    <x v="0"/>
    <x v="1"/>
    <x v="1"/>
    <x v="5"/>
    <n v="1.3647507536516714"/>
    <n v="4608"/>
    <n v="6288.771472826902"/>
  </r>
  <r>
    <x v="12"/>
    <s v="CENTRO OESTE        "/>
    <s v="C1811302"/>
    <s v="IMPRESSAO DE LIVROS, REVISTAS E OUTRAS PUBLICACOES PERIODICAS    "/>
    <x v="0"/>
    <x v="1"/>
    <x v="1"/>
    <x v="5"/>
    <n v="1.3647507536516714"/>
    <n v="44958"/>
    <n v="61356.464382671846"/>
  </r>
  <r>
    <x v="12"/>
    <s v="CENTRO OESTE        "/>
    <s v="C1811302"/>
    <s v="IMPRESSAO DE LIVROS, REVISTAS E OUTRAS PUBLICACOES PERIODICAS    "/>
    <x v="0"/>
    <x v="1"/>
    <x v="1"/>
    <x v="5"/>
    <n v="1.3647507536516714"/>
    <n v="468585"/>
    <n v="639501.73189986846"/>
  </r>
  <r>
    <x v="12"/>
    <s v="CENTRO OESTE        "/>
    <s v="C1811302"/>
    <s v="IMPRESSAO DE LIVROS, REVISTAS E OUTRAS PUBLICACOES PERIODICAS    "/>
    <x v="0"/>
    <x v="1"/>
    <x v="1"/>
    <x v="5"/>
    <n v="1.3647507536516714"/>
    <n v="42582"/>
    <n v="58113.81659199547"/>
  </r>
  <r>
    <x v="12"/>
    <s v="CENTRO OESTE        "/>
    <s v="C1811302"/>
    <s v="IMPRESSAO DE LIVROS, REVISTAS E OUTRAS PUBLICACOES PERIODICAS    "/>
    <x v="0"/>
    <x v="1"/>
    <x v="1"/>
    <x v="5"/>
    <n v="1.3647507536516714"/>
    <n v="44496"/>
    <n v="60725.949534484775"/>
  </r>
  <r>
    <x v="12"/>
    <s v="CENTRO OESTE        "/>
    <s v="G4756300"/>
    <s v="COM VAREJISTA ESPECIALIZADO DE INSTRUMENTOS MUSICAIS E ACESSORIO "/>
    <x v="3"/>
    <x v="1"/>
    <x v="1"/>
    <x v="5"/>
    <n v="1.3647507536516714"/>
    <n v="6144"/>
    <n v="8385.0286304358688"/>
  </r>
  <r>
    <x v="12"/>
    <s v="CENTRO OESTE        "/>
    <s v="G4756300"/>
    <s v="COM VAREJISTA ESPECIALIZADO DE INSTRUMENTOS MUSICAIS E ACESSORIO "/>
    <x v="3"/>
    <x v="1"/>
    <x v="1"/>
    <x v="5"/>
    <n v="1.3647507536516714"/>
    <n v="107654"/>
    <n v="146920.87763361703"/>
  </r>
  <r>
    <x v="12"/>
    <s v="CENTRO OESTE        "/>
    <s v="G4761001"/>
    <s v="COMERCIO VAREJISTA DE LIVROS                                     "/>
    <x v="2"/>
    <x v="1"/>
    <x v="1"/>
    <x v="5"/>
    <n v="1.3647507536516714"/>
    <n v="7554"/>
    <n v="10309.327193084726"/>
  </r>
  <r>
    <x v="12"/>
    <s v="CENTRO OESTE        "/>
    <s v="G4761001"/>
    <s v="COMERCIO VAREJISTA DE LIVROS                                     "/>
    <x v="2"/>
    <x v="1"/>
    <x v="1"/>
    <x v="5"/>
    <n v="1.3647507536516714"/>
    <n v="2400"/>
    <n v="3275.4018087640115"/>
  </r>
  <r>
    <x v="12"/>
    <s v="CENTRO OESTE        "/>
    <s v="G4761001"/>
    <s v="COMERCIO VAREJISTA DE LIVROS                                     "/>
    <x v="2"/>
    <x v="1"/>
    <x v="1"/>
    <x v="5"/>
    <n v="1.3647507536516714"/>
    <n v="149706"/>
    <n v="204311.37632617712"/>
  </r>
  <r>
    <x v="12"/>
    <s v="CENTRO OESTE        "/>
    <s v="G4761002"/>
    <s v="COMERCIO VAREJISTA DE JORNAIS E REVISTAS                         "/>
    <x v="2"/>
    <x v="1"/>
    <x v="1"/>
    <x v="5"/>
    <n v="1.3647507536516714"/>
    <n v="1028"/>
    <n v="1402.9637747539182"/>
  </r>
  <r>
    <x v="12"/>
    <s v="CENTRO OESTE        "/>
    <s v="G4761002"/>
    <s v="COMERCIO VAREJISTA DE JORNAIS E REVISTAS                         "/>
    <x v="2"/>
    <x v="1"/>
    <x v="1"/>
    <x v="5"/>
    <n v="1.3647507536516714"/>
    <n v="36677"/>
    <n v="50054.963391682351"/>
  </r>
  <r>
    <x v="12"/>
    <s v="CENTRO OESTE        "/>
    <s v="G4762800"/>
    <s v="COMERCIO VAREJISTA DE DISCOS, CDS, DVDS E FITAS                  "/>
    <x v="3"/>
    <x v="1"/>
    <x v="1"/>
    <x v="5"/>
    <n v="1.3647507536516714"/>
    <n v="41348"/>
    <n v="56429.714161989308"/>
  </r>
  <r>
    <x v="12"/>
    <s v="CENTRO OESTE        "/>
    <s v="J5812301"/>
    <s v="EDICAO DE JORNAIS DIARIOS                                        "/>
    <x v="2"/>
    <x v="1"/>
    <x v="1"/>
    <x v="5"/>
    <n v="1.3647507536516714"/>
    <n v="24990"/>
    <n v="34105.121333755269"/>
  </r>
  <r>
    <x v="12"/>
    <s v="CENTRO OESTE        "/>
    <s v="J5819100"/>
    <s v="EDICAO DE CADASTROS, LISTAS E OUTROS PRODUTOS GRAFICOS           "/>
    <x v="0"/>
    <x v="1"/>
    <x v="1"/>
    <x v="5"/>
    <n v="1.3647507536516714"/>
    <n v="2611"/>
    <n v="3563.364217784514"/>
  </r>
  <r>
    <x v="12"/>
    <s v="CENTRO OESTE        "/>
    <s v="J5821200"/>
    <s v="EDICAO INTEGRADA A IMPRESSAO DE LIVROS                           "/>
    <x v="2"/>
    <x v="1"/>
    <x v="1"/>
    <x v="5"/>
    <n v="1.3647507536516714"/>
    <n v="3270"/>
    <n v="4462.734964440966"/>
  </r>
  <r>
    <x v="12"/>
    <s v="CENTRO OESTE        "/>
    <s v="J5821200"/>
    <s v="EDICAO INTEGRADA A IMPRESSAO DE LIVROS                           "/>
    <x v="2"/>
    <x v="1"/>
    <x v="1"/>
    <x v="5"/>
    <n v="1.3647507536516714"/>
    <n v="5129"/>
    <n v="6999.8066154794224"/>
  </r>
  <r>
    <x v="12"/>
    <s v="CENTRO OESTE        "/>
    <s v="J5822101"/>
    <s v="EDICAO INTEGRADA A IMPRESSAO DE JORNAIS DIARIOS                  "/>
    <x v="2"/>
    <x v="1"/>
    <x v="1"/>
    <x v="5"/>
    <n v="1.3647507536516714"/>
    <n v="3528"/>
    <n v="4814.8406588830967"/>
  </r>
  <r>
    <x v="12"/>
    <s v="CENTRO OESTE        "/>
    <s v="J5822101"/>
    <s v="EDICAO INTEGRADA A IMPRESSAO DE JORNAIS DIARIOS                  "/>
    <x v="2"/>
    <x v="1"/>
    <x v="1"/>
    <x v="5"/>
    <n v="1.3647507536516714"/>
    <n v="16780"/>
    <n v="22900.517646275046"/>
  </r>
  <r>
    <x v="12"/>
    <s v="CENTRO OESTE        "/>
    <s v="J5823900"/>
    <s v="EDICAO INTEGRADA A IMPRESSAO DE REVISTAS                         "/>
    <x v="2"/>
    <x v="1"/>
    <x v="1"/>
    <x v="5"/>
    <n v="1.3647507536516714"/>
    <n v="6234"/>
    <n v="8507.8561982645188"/>
  </r>
  <r>
    <x v="12"/>
    <s v="CENTRO OESTE        "/>
    <s v="J5823900"/>
    <s v="EDICAO INTEGRADA A IMPRESSAO DE REVISTAS                         "/>
    <x v="2"/>
    <x v="1"/>
    <x v="1"/>
    <x v="5"/>
    <n v="1.3647507536516714"/>
    <n v="54722"/>
    <n v="74681.890741326759"/>
  </r>
  <r>
    <x v="12"/>
    <s v="CENTRO OESTE        "/>
    <s v="J5829800"/>
    <s v="EDICAO INTEGRADA IMPRESSAO CADASTRO LISTA OUTRO PRODUTO GRAFICO  "/>
    <x v="0"/>
    <x v="1"/>
    <x v="1"/>
    <x v="5"/>
    <n v="1.3647507536516714"/>
    <n v="4470"/>
    <n v="6100.4358688229713"/>
  </r>
  <r>
    <x v="12"/>
    <s v="CENTRO OESTE        "/>
    <s v="J5829800"/>
    <s v="EDICAO INTEGRADA IMPRESSAO CADASTRO LISTA OUTRO PRODUTO GRAFICO  "/>
    <x v="0"/>
    <x v="1"/>
    <x v="1"/>
    <x v="5"/>
    <n v="1.3647507536516714"/>
    <n v="92999"/>
    <n v="126920.4553388518"/>
  </r>
  <r>
    <x v="12"/>
    <s v="CENTRO OESTE        "/>
    <s v="J5829800"/>
    <s v="EDICAO INTEGRADA IMPRESSAO CADASTRO LISTA OUTRO PRODUTO GRAFICO  "/>
    <x v="0"/>
    <x v="1"/>
    <x v="1"/>
    <x v="5"/>
    <n v="1.3647507536516714"/>
    <n v="58718"/>
    <n v="80135.434752918838"/>
  </r>
  <r>
    <x v="12"/>
    <s v="CENTRO OESTE        "/>
    <s v="J5911102"/>
    <s v="PRODUCAO DE FILMES PARA PUBLICIDADE                              "/>
    <x v="5"/>
    <x v="1"/>
    <x v="1"/>
    <x v="5"/>
    <n v="1.3647507536516714"/>
    <n v="28831"/>
    <n v="39347.128978531342"/>
  </r>
  <r>
    <x v="12"/>
    <s v="CENTRO OESTE        "/>
    <s v="J5911102"/>
    <s v="PRODUCAO DE FILMES PARA PUBLICIDADE                              "/>
    <x v="5"/>
    <x v="1"/>
    <x v="1"/>
    <x v="5"/>
    <n v="1.3647507536516714"/>
    <n v="17097"/>
    <n v="23333.143635182627"/>
  </r>
  <r>
    <x v="12"/>
    <s v="CENTRO OESTE        "/>
    <s v="J5911199"/>
    <s v="ATIV PD CINEMATOGRAFICA VIDEO PROG TELEVISAO NAO ESPECI ANTERIOR "/>
    <x v="5"/>
    <x v="1"/>
    <x v="1"/>
    <x v="5"/>
    <n v="1.3647507536516714"/>
    <n v="5226"/>
    <n v="7132.1874385836345"/>
  </r>
  <r>
    <x v="12"/>
    <s v="CENTRO OESTE        "/>
    <s v="J5911199"/>
    <s v="ATIV PD CINEMATOGRAFICA VIDEO PROG TELEVISAO NAO ESPECI ANTERIOR "/>
    <x v="5"/>
    <x v="1"/>
    <x v="1"/>
    <x v="5"/>
    <n v="1.3647507536516714"/>
    <n v="1293"/>
    <n v="1764.622724471611"/>
  </r>
  <r>
    <x v="12"/>
    <s v="CENTRO OESTE        "/>
    <s v="J5914600"/>
    <s v="ATIVIDADES DE EXIBICAO CINEMATOGRAFICA                           "/>
    <x v="5"/>
    <x v="1"/>
    <x v="1"/>
    <x v="5"/>
    <n v="1.3647507536516714"/>
    <n v="16526"/>
    <n v="22553.870954847524"/>
  </r>
  <r>
    <x v="12"/>
    <s v="CENTRO OESTE        "/>
    <s v="J5914600"/>
    <s v="ATIVIDADES DE EXIBICAO CINEMATOGRAFICA                           "/>
    <x v="5"/>
    <x v="1"/>
    <x v="1"/>
    <x v="5"/>
    <n v="1.3647507536516714"/>
    <n v="28691"/>
    <n v="39156.063873020103"/>
  </r>
  <r>
    <x v="12"/>
    <s v="CENTRO OESTE        "/>
    <s v="J6010100"/>
    <s v="ATIVIDADES DE RADIO                                              "/>
    <x v="5"/>
    <x v="1"/>
    <x v="1"/>
    <x v="5"/>
    <n v="1.3647507536516714"/>
    <n v="16773"/>
    <n v="22890.964390999485"/>
  </r>
  <r>
    <x v="12"/>
    <s v="CENTRO OESTE        "/>
    <s v="J6010100"/>
    <s v="ATIVIDADES DE RADIO                                              "/>
    <x v="5"/>
    <x v="1"/>
    <x v="1"/>
    <x v="5"/>
    <n v="1.3647507536516714"/>
    <n v="140000"/>
    <n v="191065.105511234"/>
  </r>
  <r>
    <x v="12"/>
    <s v="CENTRO OESTE        "/>
    <s v="J6021700"/>
    <s v="ATIVIDADES DE TELEVISAO ABERTA                                   "/>
    <x v="5"/>
    <x v="1"/>
    <x v="1"/>
    <x v="5"/>
    <n v="1.3647507536516714"/>
    <n v="304498"/>
    <n v="415563.87498542666"/>
  </r>
  <r>
    <x v="12"/>
    <s v="CENTRO OESTE        "/>
    <s v="J6021700"/>
    <s v="ATIVIDADES DE TELEVISAO ABERTA                                   "/>
    <x v="5"/>
    <x v="1"/>
    <x v="1"/>
    <x v="5"/>
    <n v="1.3647507536516714"/>
    <n v="563171"/>
    <n v="768588.04668476549"/>
  </r>
  <r>
    <x v="12"/>
    <s v="CENTRO OESTE        "/>
    <s v="J6021700"/>
    <s v="ATIVIDADES DE TELEVISAO ABERTA                                   "/>
    <x v="5"/>
    <x v="1"/>
    <x v="1"/>
    <x v="5"/>
    <n v="1.3647507536516714"/>
    <n v="34123"/>
    <n v="46569.389966855982"/>
  </r>
  <r>
    <x v="12"/>
    <s v="CENTRO OESTE        "/>
    <s v="J6022502"/>
    <s v="ATIV RELACIONADA A TELEVISAO POR ASSINATURA EXCETO PROGRAMADORAS "/>
    <x v="5"/>
    <x v="1"/>
    <x v="1"/>
    <x v="5"/>
    <n v="1.3647507536516714"/>
    <n v="5434"/>
    <n v="7416.0555953431822"/>
  </r>
  <r>
    <x v="12"/>
    <s v="CENTRO OESTE        "/>
    <s v="J6022502"/>
    <s v="ATIV RELACIONADA A TELEVISAO POR ASSINATURA EXCETO PROGRAMADORAS "/>
    <x v="5"/>
    <x v="1"/>
    <x v="1"/>
    <x v="5"/>
    <n v="1.3647507536516714"/>
    <n v="3795"/>
    <n v="5179.2291101080928"/>
  </r>
  <r>
    <x v="12"/>
    <s v="CENTRO OESTE        "/>
    <s v="J6022502"/>
    <s v="ATIV RELACIONADA A TELEVISAO POR ASSINATURA EXCETO PROGRAMADORAS "/>
    <x v="5"/>
    <x v="1"/>
    <x v="1"/>
    <x v="5"/>
    <n v="1.3647507536516714"/>
    <n v="7793"/>
    <n v="10635.502623207476"/>
  </r>
  <r>
    <x v="12"/>
    <s v="CENTRO OESTE        "/>
    <s v="R9001902"/>
    <s v="PRODUCAO MUSICAL                                                 "/>
    <x v="4"/>
    <x v="1"/>
    <x v="1"/>
    <x v="5"/>
    <n v="1.3647507536516714"/>
    <n v="22099"/>
    <n v="30159.626904948287"/>
  </r>
  <r>
    <x v="12"/>
    <s v="CENTRO OESTE        "/>
    <s v="R9001906"/>
    <s v="ATIVIDADES DE SONORIZACAO E DE ILUMINACAO                        "/>
    <x v="4"/>
    <x v="1"/>
    <x v="1"/>
    <x v="5"/>
    <n v="1.3647507536516714"/>
    <n v="165596"/>
    <n v="225997.26580170219"/>
  </r>
  <r>
    <x v="12"/>
    <s v="CENTRO OESTE        "/>
    <s v="R9001906"/>
    <s v="ATIVIDADES DE SONORIZACAO E DE ILUMINACAO                        "/>
    <x v="4"/>
    <x v="1"/>
    <x v="1"/>
    <x v="5"/>
    <n v="1.3647507536516714"/>
    <n v="45330"/>
    <n v="61864.151663030265"/>
  </r>
  <r>
    <x v="12"/>
    <s v="CENTRO OESTE        "/>
    <s v="R9001999"/>
    <s v="ARTE CENICA ESPETAC ATIVI COMPLEMENTARES NAO ESPECI ANTERIOR     "/>
    <x v="4"/>
    <x v="1"/>
    <x v="1"/>
    <x v="5"/>
    <n v="1.3647507536516714"/>
    <n v="45860"/>
    <n v="62587.469562465652"/>
  </r>
  <r>
    <x v="13"/>
    <s v="NORTE               "/>
    <s v="C1811302"/>
    <s v="IMPRESSAO DE LIVROS, REVISTAS E OUTRAS PUBLICACOES PERIODICAS    "/>
    <x v="0"/>
    <x v="1"/>
    <x v="1"/>
    <x v="5"/>
    <n v="1.3647507536516714"/>
    <n v="143046"/>
    <n v="195222.13630685699"/>
  </r>
  <r>
    <x v="13"/>
    <s v="NORTE               "/>
    <s v="C1811302"/>
    <s v="IMPRESSAO DE LIVROS, REVISTAS E OUTRAS PUBLICACOES PERIODICAS    "/>
    <x v="0"/>
    <x v="1"/>
    <x v="1"/>
    <x v="5"/>
    <n v="1.3647507536516714"/>
    <n v="2999"/>
    <n v="4092.8875102013626"/>
  </r>
  <r>
    <x v="13"/>
    <s v="NORTE               "/>
    <s v="C1811302"/>
    <s v="IMPRESSAO DE LIVROS, REVISTAS E OUTRAS PUBLICACOES PERIODICAS    "/>
    <x v="0"/>
    <x v="1"/>
    <x v="1"/>
    <x v="5"/>
    <n v="1.3647507536516714"/>
    <n v="98272"/>
    <n v="134116.78606285705"/>
  </r>
  <r>
    <x v="13"/>
    <s v="NORTE               "/>
    <s v="G4647802"/>
    <s v="COMERCIO ATACADISTA DE LIVROS, JORNAIS E OUTRAS PUBLICACOES      "/>
    <x v="2"/>
    <x v="1"/>
    <x v="1"/>
    <x v="5"/>
    <n v="1.3647507536516714"/>
    <n v="360000"/>
    <n v="491310.2713146017"/>
  </r>
  <r>
    <x v="13"/>
    <s v="NORTE               "/>
    <s v="G4647802"/>
    <s v="COMERCIO ATACADISTA DE LIVROS, JORNAIS E OUTRAS PUBLICACOES      "/>
    <x v="2"/>
    <x v="1"/>
    <x v="1"/>
    <x v="5"/>
    <n v="1.3647507536516714"/>
    <n v="3649"/>
    <n v="4979.9755000749492"/>
  </r>
  <r>
    <x v="13"/>
    <s v="NORTE               "/>
    <s v="G4647802"/>
    <s v="COMERCIO ATACADISTA DE LIVROS, JORNAIS E OUTRAS PUBLICACOES      "/>
    <x v="2"/>
    <x v="1"/>
    <x v="1"/>
    <x v="5"/>
    <n v="1.3647507536516714"/>
    <n v="97328"/>
    <n v="132828.46135140987"/>
  </r>
  <r>
    <x v="13"/>
    <s v="NORTE               "/>
    <s v="G4756300"/>
    <s v="COM VAREJISTA ESPECIALIZADO DE INSTRUMENTOS MUSICAIS E ACESSORIO "/>
    <x v="3"/>
    <x v="1"/>
    <x v="1"/>
    <x v="5"/>
    <n v="1.3647507536516714"/>
    <n v="2030"/>
    <n v="2770.4440299128928"/>
  </r>
  <r>
    <x v="13"/>
    <s v="NORTE               "/>
    <s v="G4756300"/>
    <s v="COM VAREJISTA ESPECIALIZADO DE INSTRUMENTOS MUSICAIS E ACESSORIO "/>
    <x v="3"/>
    <x v="1"/>
    <x v="1"/>
    <x v="5"/>
    <n v="1.3647507536516714"/>
    <n v="648000"/>
    <n v="884358.48836628313"/>
  </r>
  <r>
    <x v="13"/>
    <s v="NORTE               "/>
    <s v="G4756300"/>
    <s v="COM VAREJISTA ESPECIALIZADO DE INSTRUMENTOS MUSICAIS E ACESSORIO "/>
    <x v="3"/>
    <x v="1"/>
    <x v="1"/>
    <x v="5"/>
    <n v="1.3647507536516714"/>
    <n v="171132"/>
    <n v="233552.52597391783"/>
  </r>
  <r>
    <x v="13"/>
    <s v="NORTE               "/>
    <s v="G4756300"/>
    <s v="COM VAREJISTA ESPECIALIZADO DE INSTRUMENTOS MUSICAIS E ACESSORIO "/>
    <x v="3"/>
    <x v="1"/>
    <x v="1"/>
    <x v="5"/>
    <n v="1.3647507536516714"/>
    <n v="221000"/>
    <n v="301609.9165570194"/>
  </r>
  <r>
    <x v="13"/>
    <s v="NORTE               "/>
    <s v="G4761001"/>
    <s v="COMERCIO VAREJISTA DE LIVROS                                     "/>
    <x v="2"/>
    <x v="1"/>
    <x v="1"/>
    <x v="5"/>
    <n v="1.3647507536516714"/>
    <n v="3307"/>
    <n v="4513.2307423260772"/>
  </r>
  <r>
    <x v="13"/>
    <s v="NORTE               "/>
    <s v="J5812301"/>
    <s v="EDICAO DE JORNAIS DIARIOS                                        "/>
    <x v="2"/>
    <x v="1"/>
    <x v="1"/>
    <x v="5"/>
    <n v="1.3647507536516714"/>
    <n v="57431"/>
    <n v="78379.000532969148"/>
  </r>
  <r>
    <x v="13"/>
    <s v="NORTE               "/>
    <s v="J5812301"/>
    <s v="EDICAO DE JORNAIS DIARIOS                                        "/>
    <x v="2"/>
    <x v="1"/>
    <x v="1"/>
    <x v="5"/>
    <n v="1.3647507536516714"/>
    <n v="41505"/>
    <n v="56643.980030312625"/>
  </r>
  <r>
    <x v="13"/>
    <s v="NORTE               "/>
    <s v="J5813100"/>
    <s v="EDICAO DE REVISTAS                                               "/>
    <x v="2"/>
    <x v="1"/>
    <x v="1"/>
    <x v="5"/>
    <n v="1.3647507536516714"/>
    <n v="57717"/>
    <n v="78769.319248513522"/>
  </r>
  <r>
    <x v="13"/>
    <s v="NORTE               "/>
    <s v="J5813100"/>
    <s v="EDICAO DE REVISTAS                                               "/>
    <x v="2"/>
    <x v="1"/>
    <x v="1"/>
    <x v="5"/>
    <n v="1.3647507536516714"/>
    <n v="7006"/>
    <n v="9561.4437800836095"/>
  </r>
  <r>
    <x v="13"/>
    <s v="NORTE               "/>
    <s v="J5821200"/>
    <s v="EDICAO INTEGRADA A IMPRESSAO DE LIVROS                           "/>
    <x v="2"/>
    <x v="1"/>
    <x v="1"/>
    <x v="5"/>
    <n v="1.3647507536516714"/>
    <n v="12591"/>
    <n v="17183.576739228196"/>
  </r>
  <r>
    <x v="13"/>
    <s v="NORTE               "/>
    <s v="J5829800"/>
    <s v="EDICAO INTEGRADA IMPRESSAO CADASTRO LISTA OUTRO PRODUTO GRAFICO  "/>
    <x v="0"/>
    <x v="1"/>
    <x v="1"/>
    <x v="5"/>
    <n v="1.3647507536516714"/>
    <n v="4931"/>
    <n v="6729.5859662563917"/>
  </r>
  <r>
    <x v="13"/>
    <s v="NORTE               "/>
    <s v="J5829800"/>
    <s v="EDICAO INTEGRADA IMPRESSAO CADASTRO LISTA OUTRO PRODUTO GRAFICO  "/>
    <x v="0"/>
    <x v="1"/>
    <x v="1"/>
    <x v="5"/>
    <n v="1.3647507536516714"/>
    <n v="52601"/>
    <n v="71787.254392831572"/>
  </r>
  <r>
    <x v="13"/>
    <s v="NORTE               "/>
    <s v="J5829800"/>
    <s v="EDICAO INTEGRADA IMPRESSAO CADASTRO LISTA OUTRO PRODUTO GRAFICO  "/>
    <x v="0"/>
    <x v="1"/>
    <x v="1"/>
    <x v="5"/>
    <n v="1.3647507536516714"/>
    <n v="16952"/>
    <n v="23135.254775903133"/>
  </r>
  <r>
    <x v="13"/>
    <s v="NORTE               "/>
    <s v="J5920100"/>
    <s v="ATIVIDADES DE GRAVACAO DE SOM E DE EDICAO DE MUSICA              "/>
    <x v="3"/>
    <x v="1"/>
    <x v="1"/>
    <x v="5"/>
    <n v="1.3647507536516714"/>
    <n v="43049"/>
    <n v="58751.155193950806"/>
  </r>
  <r>
    <x v="13"/>
    <s v="NORTE               "/>
    <s v="J5920100"/>
    <s v="ATIVIDADES DE GRAVACAO DE SOM E DE EDICAO DE MUSICA              "/>
    <x v="3"/>
    <x v="1"/>
    <x v="1"/>
    <x v="5"/>
    <n v="1.3647507536516714"/>
    <n v="2559"/>
    <n v="3492.3971785946273"/>
  </r>
  <r>
    <x v="13"/>
    <s v="NORTE               "/>
    <s v="J5920100"/>
    <s v="ATIVIDADES DE GRAVACAO DE SOM E DE EDICAO DE MUSICA              "/>
    <x v="3"/>
    <x v="1"/>
    <x v="1"/>
    <x v="5"/>
    <n v="1.3647507536516714"/>
    <n v="8267"/>
    <n v="11282.394480438368"/>
  </r>
  <r>
    <x v="13"/>
    <s v="NORTE               "/>
    <s v="J6010100"/>
    <s v="ATIVIDADES DE RADIO                                              "/>
    <x v="5"/>
    <x v="1"/>
    <x v="1"/>
    <x v="5"/>
    <n v="1.3647507536516714"/>
    <n v="8167"/>
    <n v="11145.9194050732"/>
  </r>
  <r>
    <x v="13"/>
    <s v="NORTE               "/>
    <s v="J6010100"/>
    <s v="ATIVIDADES DE RADIO                                              "/>
    <x v="5"/>
    <x v="1"/>
    <x v="1"/>
    <x v="5"/>
    <n v="1.3647507536516714"/>
    <n v="215916"/>
    <n v="294671.52372545429"/>
  </r>
  <r>
    <x v="13"/>
    <s v="NORTE               "/>
    <s v="J6010100"/>
    <s v="ATIVIDADES DE RADIO                                              "/>
    <x v="5"/>
    <x v="1"/>
    <x v="1"/>
    <x v="5"/>
    <n v="1.3647507536516714"/>
    <n v="105199"/>
    <n v="143570.41453340219"/>
  </r>
  <r>
    <x v="13"/>
    <s v="NORTE               "/>
    <s v="P8592903"/>
    <s v="ENSINO DE MUSICA                                                 "/>
    <x v="6"/>
    <x v="0"/>
    <x v="0"/>
    <x v="5"/>
    <n v="1.3647507536516714"/>
    <n v="60000"/>
    <n v="81885.045219100284"/>
  </r>
  <r>
    <x v="13"/>
    <s v="NORTE               "/>
    <s v="R9001902"/>
    <s v="PRODUCAO MUSICAL                                                 "/>
    <x v="4"/>
    <x v="1"/>
    <x v="1"/>
    <x v="5"/>
    <n v="1.3647507536516714"/>
    <n v="62907"/>
    <n v="85852.375659965692"/>
  </r>
  <r>
    <x v="13"/>
    <s v="NORTE               "/>
    <s v="R9001902"/>
    <s v="PRODUCAO MUSICAL                                                 "/>
    <x v="4"/>
    <x v="1"/>
    <x v="1"/>
    <x v="5"/>
    <n v="1.3647507536516714"/>
    <n v="13284"/>
    <n v="18129.349011508803"/>
  </r>
  <r>
    <x v="13"/>
    <s v="NORTE               "/>
    <s v="R9001903"/>
    <s v="PRODUCAO DE ESPETACULOS DE DANCA                                 "/>
    <x v="4"/>
    <x v="1"/>
    <x v="1"/>
    <x v="5"/>
    <n v="1.3647507536516714"/>
    <n v="27238"/>
    <n v="37173.081027964225"/>
  </r>
  <r>
    <x v="13"/>
    <s v="NORTE               "/>
    <s v="R9001905"/>
    <s v="PRODUCAO DE ESPETACULOS DE RODEIOS, VAQUEJADAS E SIMILARES       "/>
    <x v="4"/>
    <x v="1"/>
    <x v="1"/>
    <x v="5"/>
    <n v="1.3647507536516714"/>
    <n v="89038"/>
    <n v="121514.67760363752"/>
  </r>
  <r>
    <x v="13"/>
    <s v="NORTE               "/>
    <s v="R9001906"/>
    <s v="ATIVIDADES DE SONORIZACAO E DE ILUMINACAO                        "/>
    <x v="4"/>
    <x v="1"/>
    <x v="1"/>
    <x v="5"/>
    <n v="1.3647507536516714"/>
    <n v="215000"/>
    <n v="293421.41203510936"/>
  </r>
  <r>
    <x v="13"/>
    <s v="NORTE               "/>
    <s v="R9001999"/>
    <s v="ARTE CENICA ESPETAC ATIVI COMPLEMENTARES NAO ESPECI ANTERIOR     "/>
    <x v="4"/>
    <x v="1"/>
    <x v="1"/>
    <x v="5"/>
    <n v="1.3647507536516714"/>
    <n v="147400"/>
    <n v="201164.26108825637"/>
  </r>
  <r>
    <x v="13"/>
    <s v="NORTE               "/>
    <s v="R9001999"/>
    <s v="ARTE CENICA ESPETAC ATIVI COMPLEMENTARES NAO ESPECI ANTERIOR     "/>
    <x v="4"/>
    <x v="1"/>
    <x v="1"/>
    <x v="5"/>
    <n v="1.3647507536516714"/>
    <n v="105000"/>
    <n v="143298.82913342549"/>
  </r>
  <r>
    <x v="13"/>
    <s v="NORTE               "/>
    <s v="R9102300"/>
    <s v="ATV MUSEUS EXPLOR REST ART CONSERV LUGAR PRED HIST ATRCAO SIMIL  "/>
    <x v="1"/>
    <x v="0"/>
    <x v="0"/>
    <x v="5"/>
    <n v="1.3647507536516714"/>
    <n v="48455"/>
    <n v="66128.997768191737"/>
  </r>
  <r>
    <x v="13"/>
    <s v="NORTE               "/>
    <s v="R9102302"/>
    <s v="RESTAURACAO E CONSERVACAO DE LUGARES E PREDIOS HISTORICOS        "/>
    <x v="1"/>
    <x v="0"/>
    <x v="0"/>
    <x v="5"/>
    <n v="1.3647507536516714"/>
    <n v="3400000"/>
    <n v="4640152.5624156827"/>
  </r>
  <r>
    <x v="14"/>
    <s v="NORDESTE            "/>
    <s v="C1811302"/>
    <s v="IMPRESSAO DE LIVROS, REVISTAS E OUTRAS PUBLICACOES PERIODICAS    "/>
    <x v="0"/>
    <x v="1"/>
    <x v="1"/>
    <x v="5"/>
    <n v="1.3647507536516714"/>
    <n v="1799"/>
    <n v="2455.1866058193568"/>
  </r>
  <r>
    <x v="14"/>
    <s v="NORDESTE            "/>
    <s v="C1811302"/>
    <s v="IMPRESSAO DE LIVROS, REVISTAS E OUTRAS PUBLICACOES PERIODICAS    "/>
    <x v="0"/>
    <x v="1"/>
    <x v="1"/>
    <x v="5"/>
    <n v="1.3647507536516714"/>
    <n v="2718"/>
    <n v="3709.3925484252431"/>
  </r>
  <r>
    <x v="14"/>
    <s v="NORDESTE            "/>
    <s v="G4756300"/>
    <s v="COM VAREJISTA ESPECIALIZADO DE INSTRUMENTOS MUSICAIS E ACESSORIO "/>
    <x v="3"/>
    <x v="1"/>
    <x v="1"/>
    <x v="5"/>
    <n v="1.3647507536516714"/>
    <n v="250000"/>
    <n v="341187.68841291784"/>
  </r>
  <r>
    <x v="14"/>
    <s v="NORDESTE            "/>
    <s v="G4761001"/>
    <s v="COMERCIO VAREJISTA DE LIVROS                                     "/>
    <x v="2"/>
    <x v="1"/>
    <x v="1"/>
    <x v="5"/>
    <n v="1.3647507536516714"/>
    <n v="4169"/>
    <n v="5689.6458919738179"/>
  </r>
  <r>
    <x v="14"/>
    <s v="NORDESTE            "/>
    <s v="G4761001"/>
    <s v="COMERCIO VAREJISTA DE LIVROS                                     "/>
    <x v="2"/>
    <x v="1"/>
    <x v="1"/>
    <x v="5"/>
    <n v="1.3647507536516714"/>
    <n v="100000"/>
    <n v="136475.07536516714"/>
  </r>
  <r>
    <x v="14"/>
    <s v="NORDESTE            "/>
    <s v="G4761001"/>
    <s v="COMERCIO VAREJISTA DE LIVROS                                     "/>
    <x v="2"/>
    <x v="1"/>
    <x v="1"/>
    <x v="5"/>
    <n v="1.3647507536516714"/>
    <n v="63316"/>
    <n v="86410.558718209228"/>
  </r>
  <r>
    <x v="14"/>
    <s v="NORDESTE            "/>
    <s v="G4761001"/>
    <s v="COMERCIO VAREJISTA DE LIVROS                                     "/>
    <x v="2"/>
    <x v="1"/>
    <x v="1"/>
    <x v="5"/>
    <n v="1.3647507536516714"/>
    <n v="42401"/>
    <n v="57866.796705584522"/>
  </r>
  <r>
    <x v="14"/>
    <s v="NORDESTE            "/>
    <s v="G4761002"/>
    <s v="COMERCIO VAREJISTA DE JORNAIS E REVISTAS                         "/>
    <x v="2"/>
    <x v="1"/>
    <x v="1"/>
    <x v="5"/>
    <n v="1.3647507536516714"/>
    <n v="42000"/>
    <n v="57319.531653370199"/>
  </r>
  <r>
    <x v="14"/>
    <s v="NORDESTE            "/>
    <s v="G4761002"/>
    <s v="COMERCIO VAREJISTA DE JORNAIS E REVISTAS                         "/>
    <x v="2"/>
    <x v="1"/>
    <x v="1"/>
    <x v="5"/>
    <n v="1.3647507536516714"/>
    <n v="42617"/>
    <n v="58161.582868373283"/>
  </r>
  <r>
    <x v="14"/>
    <s v="NORDESTE            "/>
    <s v="G4762800"/>
    <s v="COMERCIO VAREJISTA DE DISCOS, CDS, DVDS E FITAS                  "/>
    <x v="3"/>
    <x v="1"/>
    <x v="1"/>
    <x v="5"/>
    <n v="1.3647507536516714"/>
    <n v="98000"/>
    <n v="133745.57385786381"/>
  </r>
  <r>
    <x v="14"/>
    <s v="NORDESTE            "/>
    <s v="G4762800"/>
    <s v="COMERCIO VAREJISTA DE DISCOS, CDS, DVDS E FITAS                  "/>
    <x v="3"/>
    <x v="1"/>
    <x v="1"/>
    <x v="5"/>
    <n v="1.3647507536516714"/>
    <n v="24453"/>
    <n v="33372.25017904432"/>
  </r>
  <r>
    <x v="14"/>
    <s v="NORDESTE            "/>
    <s v="G4762800"/>
    <s v="COMERCIO VAREJISTA DE DISCOS, CDS, DVDS E FITAS                  "/>
    <x v="3"/>
    <x v="1"/>
    <x v="1"/>
    <x v="5"/>
    <n v="1.3647507536516714"/>
    <n v="86079"/>
    <n v="117476.38012358222"/>
  </r>
  <r>
    <x v="14"/>
    <s v="NORDESTE            "/>
    <s v="J5813100"/>
    <s v="EDICAO DE REVISTAS                                               "/>
    <x v="2"/>
    <x v="1"/>
    <x v="1"/>
    <x v="5"/>
    <n v="1.3647507536516714"/>
    <n v="6966"/>
    <n v="9506.8537499375434"/>
  </r>
  <r>
    <x v="14"/>
    <s v="NORDESTE            "/>
    <s v="J5813100"/>
    <s v="EDICAO DE REVISTAS                                               "/>
    <x v="2"/>
    <x v="1"/>
    <x v="1"/>
    <x v="5"/>
    <n v="1.3647507536516714"/>
    <n v="11919"/>
    <n v="16266.464232774271"/>
  </r>
  <r>
    <x v="14"/>
    <s v="NORDESTE            "/>
    <s v="J5829800"/>
    <s v="EDICAO INTEGRADA IMPRESSAO CADASTRO LISTA OUTRO PRODUTO GRAFICO  "/>
    <x v="0"/>
    <x v="1"/>
    <x v="1"/>
    <x v="5"/>
    <n v="1.3647507536516714"/>
    <n v="248107"/>
    <n v="338604.21523625526"/>
  </r>
  <r>
    <x v="14"/>
    <s v="NORDESTE            "/>
    <s v="J5829800"/>
    <s v="EDICAO INTEGRADA IMPRESSAO CADASTRO LISTA OUTRO PRODUTO GRAFICO  "/>
    <x v="0"/>
    <x v="1"/>
    <x v="1"/>
    <x v="5"/>
    <n v="1.3647507536516714"/>
    <n v="25000"/>
    <n v="34118.768841291785"/>
  </r>
  <r>
    <x v="14"/>
    <s v="NORDESTE            "/>
    <s v="J5829800"/>
    <s v="EDICAO INTEGRADA IMPRESSAO CADASTRO LISTA OUTRO PRODUTO GRAFICO  "/>
    <x v="0"/>
    <x v="1"/>
    <x v="1"/>
    <x v="5"/>
    <n v="1.3647507536516714"/>
    <n v="48380"/>
    <n v="66026.641461667867"/>
  </r>
  <r>
    <x v="14"/>
    <s v="NORDESTE            "/>
    <s v="J5829800"/>
    <s v="EDICAO INTEGRADA IMPRESSAO CADASTRO LISTA OUTRO PRODUTO GRAFICO  "/>
    <x v="0"/>
    <x v="1"/>
    <x v="1"/>
    <x v="5"/>
    <n v="1.3647507536516714"/>
    <n v="187563"/>
    <n v="255976.74560716844"/>
  </r>
  <r>
    <x v="14"/>
    <s v="NORDESTE            "/>
    <s v="J5911199"/>
    <s v="ATIV PD CINEMATOGRAFICA VIDEO PROG TELEVISAO NAO ESPECI ANTERIOR "/>
    <x v="5"/>
    <x v="1"/>
    <x v="1"/>
    <x v="5"/>
    <n v="1.3647507536516714"/>
    <n v="65781"/>
    <n v="89774.669325960596"/>
  </r>
  <r>
    <x v="14"/>
    <s v="NORDESTE            "/>
    <s v="J5920100"/>
    <s v="ATIVIDADES DE GRAVACAO DE SOM E DE EDICAO DE MUSICA              "/>
    <x v="3"/>
    <x v="1"/>
    <x v="1"/>
    <x v="5"/>
    <n v="1.3647507536516714"/>
    <n v="44000"/>
    <n v="60049.033160673542"/>
  </r>
  <r>
    <x v="14"/>
    <s v="NORDESTE            "/>
    <s v="J6010100"/>
    <s v="ATIVIDADES DE RADIO                                              "/>
    <x v="5"/>
    <x v="1"/>
    <x v="1"/>
    <x v="5"/>
    <n v="1.3647507536516714"/>
    <n v="14611"/>
    <n v="19940.373261604571"/>
  </r>
  <r>
    <x v="14"/>
    <s v="NORDESTE            "/>
    <s v="J6010100"/>
    <s v="ATIVIDADES DE RADIO                                              "/>
    <x v="5"/>
    <x v="1"/>
    <x v="1"/>
    <x v="5"/>
    <n v="1.3647507536516714"/>
    <n v="19346"/>
    <n v="26402.468080145234"/>
  </r>
  <r>
    <x v="14"/>
    <s v="NORDESTE            "/>
    <s v="J6021700"/>
    <s v="ATIVIDADES DE TELEVISAO ABERTA                                   "/>
    <x v="5"/>
    <x v="1"/>
    <x v="1"/>
    <x v="5"/>
    <n v="1.3647507536516714"/>
    <n v="204596"/>
    <n v="279222.54519411735"/>
  </r>
  <r>
    <x v="14"/>
    <s v="NORDESTE            "/>
    <s v="J6021700"/>
    <s v="ATIVIDADES DE TELEVISAO ABERTA                                   "/>
    <x v="5"/>
    <x v="1"/>
    <x v="1"/>
    <x v="5"/>
    <n v="1.3647507536516714"/>
    <n v="223037"/>
    <n v="304389.91384220781"/>
  </r>
  <r>
    <x v="14"/>
    <s v="NORDESTE            "/>
    <s v="P8592900"/>
    <s v="ENSINO DE ARTE E CULTURA                                         "/>
    <x v="6"/>
    <x v="1"/>
    <x v="0"/>
    <x v="5"/>
    <n v="1.3647507536516714"/>
    <n v="211920"/>
    <n v="289217.97971386218"/>
  </r>
  <r>
    <x v="14"/>
    <s v="NORDESTE            "/>
    <s v="R9001902"/>
    <s v="PRODUCAO MUSICAL                                                 "/>
    <x v="4"/>
    <x v="1"/>
    <x v="1"/>
    <x v="5"/>
    <n v="1.3647507536516714"/>
    <n v="13779"/>
    <n v="18804.90063456638"/>
  </r>
  <r>
    <x v="14"/>
    <s v="NORDESTE            "/>
    <s v="R9001902"/>
    <s v="PRODUCAO MUSICAL                                                 "/>
    <x v="4"/>
    <x v="1"/>
    <x v="1"/>
    <x v="5"/>
    <n v="1.3647507536516714"/>
    <n v="25650"/>
    <n v="35005.856831165373"/>
  </r>
  <r>
    <x v="14"/>
    <s v="NORDESTE            "/>
    <s v="R9001902"/>
    <s v="PRODUCAO MUSICAL                                                 "/>
    <x v="4"/>
    <x v="1"/>
    <x v="1"/>
    <x v="5"/>
    <n v="1.3647507536516714"/>
    <n v="26873"/>
    <n v="36674.947002881367"/>
  </r>
  <r>
    <x v="14"/>
    <s v="NORDESTE            "/>
    <s v="R9001902"/>
    <s v="PRODUCAO MUSICAL                                                 "/>
    <x v="4"/>
    <x v="1"/>
    <x v="1"/>
    <x v="5"/>
    <n v="1.3647507536516714"/>
    <n v="59850"/>
    <n v="81680.332606052529"/>
  </r>
  <r>
    <x v="14"/>
    <s v="NORDESTE            "/>
    <s v="R9001906"/>
    <s v="ATIVIDADES DE SONORIZACAO E DE ILUMINACAO                        "/>
    <x v="4"/>
    <x v="1"/>
    <x v="1"/>
    <x v="5"/>
    <n v="1.3647507536516714"/>
    <n v="50653"/>
    <n v="69128.719924718112"/>
  </r>
  <r>
    <x v="14"/>
    <s v="NORDESTE            "/>
    <s v="R9001906"/>
    <s v="ATIVIDADES DE SONORIZACAO E DE ILUMINACAO                        "/>
    <x v="4"/>
    <x v="1"/>
    <x v="1"/>
    <x v="5"/>
    <n v="1.3647507536516714"/>
    <n v="28456"/>
    <n v="38835.347445911961"/>
  </r>
  <r>
    <x v="14"/>
    <s v="NORDESTE            "/>
    <s v="R9001999"/>
    <s v="ARTE CENICA ESPETAC ATIVI COMPLEMENTARES NAO ESPECI ANTERIOR     "/>
    <x v="4"/>
    <x v="1"/>
    <x v="1"/>
    <x v="5"/>
    <n v="1.3647507536516714"/>
    <n v="43055"/>
    <n v="58759.343698472716"/>
  </r>
  <r>
    <x v="15"/>
    <s v="NORDESTE            "/>
    <s v="C1811302"/>
    <s v="IMPRESSAO DE LIVROS, REVISTAS E OUTRAS PUBLICACOES PERIODICAS    "/>
    <x v="0"/>
    <x v="1"/>
    <x v="1"/>
    <x v="5"/>
    <n v="1.3647507536516714"/>
    <n v="165596"/>
    <n v="225997.26580170219"/>
  </r>
  <r>
    <x v="15"/>
    <s v="NORDESTE            "/>
    <s v="C1811302"/>
    <s v="IMPRESSAO DE LIVROS, REVISTAS E OUTRAS PUBLICACOES PERIODICAS    "/>
    <x v="0"/>
    <x v="1"/>
    <x v="1"/>
    <x v="5"/>
    <n v="1.3647507536516714"/>
    <n v="650000"/>
    <n v="887087.98987358646"/>
  </r>
  <r>
    <x v="15"/>
    <s v="NORDESTE            "/>
    <s v="C1811302"/>
    <s v="IMPRESSAO DE LIVROS, REVISTAS E OUTRAS PUBLICACOES PERIODICAS    "/>
    <x v="0"/>
    <x v="1"/>
    <x v="1"/>
    <x v="5"/>
    <n v="1.3647507536516714"/>
    <n v="175500"/>
    <n v="239513.75726586833"/>
  </r>
  <r>
    <x v="15"/>
    <s v="NORDESTE            "/>
    <s v="C1811302"/>
    <s v="IMPRESSAO DE LIVROS, REVISTAS E OUTRAS PUBLICACOES PERIODICAS    "/>
    <x v="0"/>
    <x v="1"/>
    <x v="1"/>
    <x v="5"/>
    <n v="1.3647507536516714"/>
    <n v="94519"/>
    <n v="128994.87648440232"/>
  </r>
  <r>
    <x v="15"/>
    <s v="NORDESTE            "/>
    <s v="C1811302"/>
    <s v="IMPRESSAO DE LIVROS, REVISTAS E OUTRAS PUBLICACOES PERIODICAS    "/>
    <x v="0"/>
    <x v="1"/>
    <x v="1"/>
    <x v="5"/>
    <n v="1.3647507536516714"/>
    <n v="258227"/>
    <n v="352415.49286321015"/>
  </r>
  <r>
    <x v="15"/>
    <s v="NORDESTE            "/>
    <s v="G4647802"/>
    <s v="COMERCIO ATACADISTA DE LIVROS, JORNAIS E OUTRAS PUBLICACOES      "/>
    <x v="2"/>
    <x v="1"/>
    <x v="1"/>
    <x v="5"/>
    <n v="1.3647507536516714"/>
    <n v="230211"/>
    <n v="314180.63574890496"/>
  </r>
  <r>
    <x v="15"/>
    <s v="NORDESTE            "/>
    <s v="G4647802"/>
    <s v="COMERCIO ATACADISTA DE LIVROS, JORNAIS E OUTRAS PUBLICACOES      "/>
    <x v="2"/>
    <x v="1"/>
    <x v="1"/>
    <x v="5"/>
    <n v="1.3647507536516714"/>
    <n v="39383"/>
    <n v="53747.978931063779"/>
  </r>
  <r>
    <x v="15"/>
    <s v="NORDESTE            "/>
    <s v="G4756300"/>
    <s v="COM VAREJISTA ESPECIALIZADO DE INSTRUMENTOS MUSICAIS E ACESSORIO "/>
    <x v="3"/>
    <x v="1"/>
    <x v="1"/>
    <x v="5"/>
    <n v="1.3647507536516714"/>
    <n v="280000"/>
    <n v="382130.21102246799"/>
  </r>
  <r>
    <x v="15"/>
    <s v="NORDESTE            "/>
    <s v="G4756300"/>
    <s v="COM VAREJISTA ESPECIALIZADO DE INSTRUMENTOS MUSICAIS E ACESSORIO "/>
    <x v="3"/>
    <x v="1"/>
    <x v="1"/>
    <x v="5"/>
    <n v="1.3647507536516714"/>
    <n v="32281"/>
    <n v="44055.519078629608"/>
  </r>
  <r>
    <x v="15"/>
    <s v="NORDESTE            "/>
    <s v="G4761001"/>
    <s v="COMERCIO VAREJISTA DE LIVROS                                     "/>
    <x v="2"/>
    <x v="1"/>
    <x v="1"/>
    <x v="5"/>
    <n v="1.3647507536516714"/>
    <n v="605"/>
    <n v="825.67420595926126"/>
  </r>
  <r>
    <x v="15"/>
    <s v="NORDESTE            "/>
    <s v="G4761001"/>
    <s v="COMERCIO VAREJISTA DE LIVROS                                     "/>
    <x v="2"/>
    <x v="1"/>
    <x v="0"/>
    <x v="5"/>
    <n v="1.3647507536516714"/>
    <n v="7214475"/>
    <n v="9845960.1934511419"/>
  </r>
  <r>
    <x v="15"/>
    <s v="NORDESTE            "/>
    <s v="G4761001"/>
    <s v="COMERCIO VAREJISTA DE LIVROS                                     "/>
    <x v="2"/>
    <x v="1"/>
    <x v="1"/>
    <x v="5"/>
    <n v="1.3647507536516714"/>
    <n v="1035000"/>
    <n v="1412517.0300294799"/>
  </r>
  <r>
    <x v="15"/>
    <s v="NORDESTE            "/>
    <s v="G4761001"/>
    <s v="COMERCIO VAREJISTA DE LIVROS                                     "/>
    <x v="2"/>
    <x v="1"/>
    <x v="1"/>
    <x v="5"/>
    <n v="1.3647507536516714"/>
    <n v="14616"/>
    <n v="19947.197015372829"/>
  </r>
  <r>
    <x v="15"/>
    <s v="NORDESTE            "/>
    <s v="G4761001"/>
    <s v="COMERCIO VAREJISTA DE LIVROS                                     "/>
    <x v="2"/>
    <x v="1"/>
    <x v="1"/>
    <x v="5"/>
    <n v="1.3647507536516714"/>
    <n v="292479"/>
    <n v="399160.93567728723"/>
  </r>
  <r>
    <x v="15"/>
    <s v="NORDESTE            "/>
    <s v="G4761002"/>
    <s v="COMERCIO VAREJISTA DE JORNAIS E REVISTAS                         "/>
    <x v="2"/>
    <x v="1"/>
    <x v="1"/>
    <x v="5"/>
    <n v="1.3647507536516714"/>
    <n v="1415"/>
    <n v="1931.1223164171151"/>
  </r>
  <r>
    <x v="15"/>
    <s v="NORDESTE            "/>
    <s v="G4761002"/>
    <s v="COMERCIO VAREJISTA DE JORNAIS E REVISTAS                         "/>
    <x v="2"/>
    <x v="1"/>
    <x v="1"/>
    <x v="5"/>
    <n v="1.3647507536516714"/>
    <n v="51923"/>
    <n v="70861.953381855739"/>
  </r>
  <r>
    <x v="15"/>
    <s v="NORDESTE            "/>
    <s v="G4762800"/>
    <s v="COMERCIO VAREJISTA DE DISCOS, CDS, DVDS E FITAS                  "/>
    <x v="3"/>
    <x v="1"/>
    <x v="1"/>
    <x v="5"/>
    <n v="1.3647507536516714"/>
    <n v="45938"/>
    <n v="62693.920121250485"/>
  </r>
  <r>
    <x v="15"/>
    <s v="NORDESTE            "/>
    <s v="G4762800"/>
    <s v="COMERCIO VAREJISTA DE DISCOS, CDS, DVDS E FITAS                  "/>
    <x v="3"/>
    <x v="1"/>
    <x v="1"/>
    <x v="5"/>
    <n v="1.3647507536516714"/>
    <n v="84475"/>
    <n v="115287.31991472494"/>
  </r>
  <r>
    <x v="15"/>
    <s v="NORDESTE            "/>
    <s v="J5811500"/>
    <s v="EDICAO DE LIVROS                                                 "/>
    <x v="2"/>
    <x v="1"/>
    <x v="1"/>
    <x v="5"/>
    <n v="1.3647507536516714"/>
    <n v="5519"/>
    <n v="7532.0594094035741"/>
  </r>
  <r>
    <x v="15"/>
    <s v="NORDESTE            "/>
    <s v="J5811500"/>
    <s v="EDICAO DE LIVROS                                                 "/>
    <x v="2"/>
    <x v="1"/>
    <x v="1"/>
    <x v="5"/>
    <n v="1.3647507536516714"/>
    <n v="4930"/>
    <n v="6728.2212155027401"/>
  </r>
  <r>
    <x v="15"/>
    <s v="NORDESTE            "/>
    <s v="J5811500"/>
    <s v="EDICAO DE LIVROS                                                 "/>
    <x v="2"/>
    <x v="1"/>
    <x v="1"/>
    <x v="5"/>
    <n v="1.3647507536516714"/>
    <n v="4770"/>
    <n v="6509.8610949184731"/>
  </r>
  <r>
    <x v="15"/>
    <s v="NORDESTE            "/>
    <s v="J5821200"/>
    <s v="EDICAO INTEGRADA A IMPRESSAO DE LIVROS                           "/>
    <x v="2"/>
    <x v="1"/>
    <x v="1"/>
    <x v="5"/>
    <n v="1.3647507536516714"/>
    <n v="64034"/>
    <n v="87390.449759331124"/>
  </r>
  <r>
    <x v="15"/>
    <s v="NORDESTE            "/>
    <s v="J5821200"/>
    <s v="EDICAO INTEGRADA A IMPRESSAO DE LIVROS                           "/>
    <x v="2"/>
    <x v="1"/>
    <x v="1"/>
    <x v="5"/>
    <n v="1.3647507536516714"/>
    <n v="36487"/>
    <n v="49795.660748488532"/>
  </r>
  <r>
    <x v="15"/>
    <s v="NORDESTE            "/>
    <s v="J5823900"/>
    <s v="EDICAO INTEGRADA A IMPRESSAO DE REVISTAS                         "/>
    <x v="2"/>
    <x v="0"/>
    <x v="0"/>
    <x v="5"/>
    <n v="1.3647507536516714"/>
    <n v="100000"/>
    <n v="136475.07536516714"/>
  </r>
  <r>
    <x v="15"/>
    <s v="NORDESTE            "/>
    <s v="J5829800"/>
    <s v="EDICAO INTEGRADA IMPRESSAO CADASTRO LISTA OUTRO PRODUTO GRAFICO  "/>
    <x v="0"/>
    <x v="1"/>
    <x v="1"/>
    <x v="5"/>
    <n v="1.3647507536516714"/>
    <n v="31513"/>
    <n v="43007.390499825124"/>
  </r>
  <r>
    <x v="15"/>
    <s v="NORDESTE            "/>
    <s v="J5911199"/>
    <s v="ATIV PD CINEMATOGRAFICA VIDEO PROG TELEVISAO NAO ESPECI ANTERIOR "/>
    <x v="5"/>
    <x v="1"/>
    <x v="1"/>
    <x v="5"/>
    <n v="1.3647507536516714"/>
    <n v="14147"/>
    <n v="19307.128911910197"/>
  </r>
  <r>
    <x v="15"/>
    <s v="NORDESTE            "/>
    <s v="J6010100"/>
    <s v="ATIVIDADES DE RADIO                                              "/>
    <x v="5"/>
    <x v="1"/>
    <x v="1"/>
    <x v="5"/>
    <n v="1.3647507536516714"/>
    <n v="7987"/>
    <n v="10900.2642694159"/>
  </r>
  <r>
    <x v="15"/>
    <s v="NORDESTE            "/>
    <s v="J6010100"/>
    <s v="ATIVIDADES DE RADIO                                              "/>
    <x v="5"/>
    <x v="1"/>
    <x v="1"/>
    <x v="5"/>
    <n v="1.3647507536516714"/>
    <n v="198650"/>
    <n v="271107.73721290455"/>
  </r>
  <r>
    <x v="15"/>
    <s v="NORDESTE            "/>
    <s v="J6010100"/>
    <s v="ATIVIDADES DE RADIO                                              "/>
    <x v="5"/>
    <x v="1"/>
    <x v="1"/>
    <x v="5"/>
    <n v="1.3647507536516714"/>
    <n v="285570"/>
    <n v="389731.87272030779"/>
  </r>
  <r>
    <x v="15"/>
    <s v="NORDESTE            "/>
    <s v="J6010100"/>
    <s v="ATIVIDADES DE RADIO                                              "/>
    <x v="5"/>
    <x v="1"/>
    <x v="1"/>
    <x v="5"/>
    <n v="1.3647507536516714"/>
    <n v="110539"/>
    <n v="150858.18355790211"/>
  </r>
  <r>
    <x v="15"/>
    <s v="NORDESTE            "/>
    <s v="J6021700"/>
    <s v="ATIVIDADES DE TELEVISAO ABERTA                                   "/>
    <x v="5"/>
    <x v="1"/>
    <x v="1"/>
    <x v="5"/>
    <n v="1.3647507536516714"/>
    <n v="150040"/>
    <n v="204767.20307789679"/>
  </r>
  <r>
    <x v="15"/>
    <s v="NORDESTE            "/>
    <s v="J6021700"/>
    <s v="ATIVIDADES DE TELEVISAO ABERTA                                   "/>
    <x v="5"/>
    <x v="1"/>
    <x v="1"/>
    <x v="5"/>
    <n v="1.3647507536516714"/>
    <n v="600000"/>
    <n v="818850.4521910029"/>
  </r>
  <r>
    <x v="15"/>
    <s v="NORDESTE            "/>
    <s v="J6021700"/>
    <s v="ATIVIDADES DE TELEVISAO ABERTA                                   "/>
    <x v="5"/>
    <x v="1"/>
    <x v="1"/>
    <x v="5"/>
    <n v="1.3647507536516714"/>
    <n v="542190"/>
    <n v="739954.21112239978"/>
  </r>
  <r>
    <x v="15"/>
    <s v="NORDESTE            "/>
    <s v="J6021700"/>
    <s v="ATIVIDADES DE TELEVISAO ABERTA                                   "/>
    <x v="5"/>
    <x v="1"/>
    <x v="1"/>
    <x v="5"/>
    <n v="1.3647507536516714"/>
    <n v="36640"/>
    <n v="50004.467613797242"/>
  </r>
  <r>
    <x v="15"/>
    <s v="NORDESTE            "/>
    <s v="R9001902"/>
    <s v="PRODUCAO MUSICAL                                                 "/>
    <x v="4"/>
    <x v="0"/>
    <x v="0"/>
    <x v="5"/>
    <n v="1.3647507536516714"/>
    <n v="200000"/>
    <n v="272950.15073033428"/>
  </r>
  <r>
    <x v="15"/>
    <s v="NORDESTE            "/>
    <s v="R9001902"/>
    <s v="PRODUCAO MUSICAL                                                 "/>
    <x v="4"/>
    <x v="1"/>
    <x v="1"/>
    <x v="5"/>
    <n v="1.3647507536516714"/>
    <n v="43849"/>
    <n v="59842.955796872142"/>
  </r>
  <r>
    <x v="15"/>
    <s v="NORDESTE            "/>
    <s v="R9001902"/>
    <s v="PRODUCAO MUSICAL                                                 "/>
    <x v="4"/>
    <x v="1"/>
    <x v="1"/>
    <x v="5"/>
    <n v="1.3647507536516714"/>
    <n v="9741"/>
    <n v="13294.037091320932"/>
  </r>
  <r>
    <x v="15"/>
    <s v="NORDESTE            "/>
    <s v="R9001906"/>
    <s v="ATIVIDADES DE SONORIZACAO E DE ILUMINACAO                        "/>
    <x v="4"/>
    <x v="1"/>
    <x v="1"/>
    <x v="5"/>
    <n v="1.3647507536516714"/>
    <n v="29275"/>
    <n v="39953.078313152684"/>
  </r>
  <r>
    <x v="15"/>
    <s v="NORDESTE            "/>
    <s v="R9001906"/>
    <s v="ATIVIDADES DE SONORIZACAO E DE ILUMINACAO                        "/>
    <x v="4"/>
    <x v="1"/>
    <x v="1"/>
    <x v="5"/>
    <n v="1.3647507536516714"/>
    <n v="161360"/>
    <n v="220216.1816092337"/>
  </r>
  <r>
    <x v="15"/>
    <s v="NORDESTE            "/>
    <s v="R9001906"/>
    <s v="ATIVIDADES DE SONORIZACAO E DE ILUMINACAO                        "/>
    <x v="4"/>
    <x v="1"/>
    <x v="1"/>
    <x v="5"/>
    <n v="1.3647507536516714"/>
    <n v="298764"/>
    <n v="407738.39416398795"/>
  </r>
  <r>
    <x v="15"/>
    <s v="NORDESTE            "/>
    <s v="R9001906"/>
    <s v="ATIVIDADES DE SONORIZACAO E DE ILUMINACAO                        "/>
    <x v="4"/>
    <x v="1"/>
    <x v="1"/>
    <x v="5"/>
    <n v="1.3647507536516714"/>
    <n v="201520"/>
    <n v="275024.57187588484"/>
  </r>
  <r>
    <x v="15"/>
    <s v="NORDESTE            "/>
    <s v="R9001999"/>
    <s v="ARTE CENICA ESPETAC ATIVI COMPLEMENTARES NAO ESPECI ANTERIOR     "/>
    <x v="4"/>
    <x v="1"/>
    <x v="1"/>
    <x v="5"/>
    <n v="1.3647507536516714"/>
    <n v="131220"/>
    <n v="179082.59389417231"/>
  </r>
  <r>
    <x v="15"/>
    <s v="NORDESTE            "/>
    <s v="R9001999"/>
    <s v="ARTE CENICA ESPETAC ATIVI COMPLEMENTARES NAO ESPECI ANTERIOR     "/>
    <x v="4"/>
    <x v="1"/>
    <x v="1"/>
    <x v="5"/>
    <n v="1.3647507536516714"/>
    <n v="140000"/>
    <n v="191065.105511234"/>
  </r>
  <r>
    <x v="15"/>
    <s v="NORDESTE            "/>
    <s v="R9001999"/>
    <s v="ARTE CENICA ESPETAC ATIVI COMPLEMENTARES NAO ESPECI ANTERIOR     "/>
    <x v="4"/>
    <x v="0"/>
    <x v="0"/>
    <x v="5"/>
    <n v="1.3647507536516714"/>
    <n v="150000"/>
    <n v="204712.61304775072"/>
  </r>
  <r>
    <x v="15"/>
    <s v="NORDESTE            "/>
    <s v="R9001999"/>
    <s v="ARTE CENICA ESPETAC ATIVI COMPLEMENTARES NAO ESPECI ANTERIOR     "/>
    <x v="4"/>
    <x v="1"/>
    <x v="1"/>
    <x v="5"/>
    <n v="1.3647507536516714"/>
    <n v="306180"/>
    <n v="417859.38575306878"/>
  </r>
  <r>
    <x v="15"/>
    <s v="NORDESTE            "/>
    <s v="R9001999"/>
    <s v="ARTE CENICA ESPETAC ATIVI COMPLEMENTARES NAO ESPECI ANTERIOR     "/>
    <x v="4"/>
    <x v="1"/>
    <x v="1"/>
    <x v="5"/>
    <n v="1.3647507536516714"/>
    <n v="151785"/>
    <n v="207148.69314301896"/>
  </r>
  <r>
    <x v="15"/>
    <s v="NORDESTE            "/>
    <s v="R9001999"/>
    <s v="ARTE CENICA ESPETAC ATIVI COMPLEMENTARES NAO ESPECI ANTERIOR     "/>
    <x v="4"/>
    <x v="1"/>
    <x v="1"/>
    <x v="5"/>
    <n v="1.3647507536516714"/>
    <n v="47938"/>
    <n v="65423.421628553828"/>
  </r>
  <r>
    <x v="15"/>
    <s v="NORDESTE            "/>
    <s v="R9102302"/>
    <s v="RESTAURACAO E CONSERVACAO DE LUGARES E PREDIOS HISTORICOS        "/>
    <x v="1"/>
    <x v="0"/>
    <x v="0"/>
    <x v="5"/>
    <n v="1.3647507536516714"/>
    <n v="95320"/>
    <n v="130088.04183807732"/>
  </r>
  <r>
    <x v="15"/>
    <s v="NORDESTE            "/>
    <s v="R9102302"/>
    <s v="RESTAURACAO E CONSERVACAO DE LUGARES E PREDIOS HISTORICOS        "/>
    <x v="1"/>
    <x v="0"/>
    <x v="0"/>
    <x v="5"/>
    <n v="1.3647507536516714"/>
    <n v="462902"/>
    <n v="631745.85336686601"/>
  </r>
  <r>
    <x v="16"/>
    <s v="NORDESTE            "/>
    <s v="C1811301"/>
    <s v="IMPRESSAO DE JORNAIS                                             "/>
    <x v="0"/>
    <x v="1"/>
    <x v="1"/>
    <x v="5"/>
    <n v="1.3647507536516714"/>
    <n v="37928"/>
    <n v="51762.26658450059"/>
  </r>
  <r>
    <x v="16"/>
    <s v="NORDESTE            "/>
    <s v="C1811302"/>
    <s v="IMPRESSAO DE LIVROS, REVISTAS E OUTRAS PUBLICACOES PERIODICAS    "/>
    <x v="0"/>
    <x v="1"/>
    <x v="1"/>
    <x v="5"/>
    <n v="1.3647507536516714"/>
    <n v="6504"/>
    <n v="8876.3389017504705"/>
  </r>
  <r>
    <x v="16"/>
    <s v="NORDESTE            "/>
    <s v="C1811302"/>
    <s v="IMPRESSAO DE LIVROS, REVISTAS E OUTRAS PUBLICACOES PERIODICAS    "/>
    <x v="0"/>
    <x v="1"/>
    <x v="1"/>
    <x v="5"/>
    <n v="1.3647507536516714"/>
    <n v="12105"/>
    <n v="16520.307872953483"/>
  </r>
  <r>
    <x v="16"/>
    <s v="NORDESTE            "/>
    <s v="G4647802"/>
    <s v="COMERCIO ATACADISTA DE LIVROS, JORNAIS E OUTRAS PUBLICACOES      "/>
    <x v="2"/>
    <x v="1"/>
    <x v="1"/>
    <x v="5"/>
    <n v="1.3647507536516714"/>
    <n v="140000"/>
    <n v="191065.105511234"/>
  </r>
  <r>
    <x v="16"/>
    <s v="NORDESTE            "/>
    <s v="G4647802"/>
    <s v="COMERCIO ATACADISTA DE LIVROS, JORNAIS E OUTRAS PUBLICACOES      "/>
    <x v="2"/>
    <x v="1"/>
    <x v="1"/>
    <x v="5"/>
    <n v="1.3647507536516714"/>
    <n v="35739"/>
    <n v="48774.827184757087"/>
  </r>
  <r>
    <x v="16"/>
    <s v="NORDESTE            "/>
    <s v="G4756300"/>
    <s v="COM VAREJISTA ESPECIALIZADO DE INSTRUMENTOS MUSICAIS E ACESSORIO "/>
    <x v="3"/>
    <x v="1"/>
    <x v="1"/>
    <x v="5"/>
    <n v="1.3647507536516714"/>
    <n v="47180"/>
    <n v="64388.94055728586"/>
  </r>
  <r>
    <x v="16"/>
    <s v="NORDESTE            "/>
    <s v="G4756300"/>
    <s v="COM VAREJISTA ESPECIALIZADO DE INSTRUMENTOS MUSICAIS E ACESSORIO "/>
    <x v="3"/>
    <x v="1"/>
    <x v="1"/>
    <x v="5"/>
    <n v="1.3647507536516714"/>
    <n v="52149"/>
    <n v="71170.387052181017"/>
  </r>
  <r>
    <x v="16"/>
    <s v="NORDESTE            "/>
    <s v="G4761001"/>
    <s v="COMERCIO VAREJISTA DE LIVROS                                     "/>
    <x v="2"/>
    <x v="1"/>
    <x v="1"/>
    <x v="5"/>
    <n v="1.3647507536516714"/>
    <n v="4410"/>
    <n v="6018.5508236038713"/>
  </r>
  <r>
    <x v="16"/>
    <s v="NORDESTE            "/>
    <s v="G4761001"/>
    <s v="COMERCIO VAREJISTA DE LIVROS                                     "/>
    <x v="2"/>
    <x v="1"/>
    <x v="1"/>
    <x v="5"/>
    <n v="1.3647507536516714"/>
    <n v="151835"/>
    <n v="207216.93068070154"/>
  </r>
  <r>
    <x v="16"/>
    <s v="NORDESTE            "/>
    <s v="G4761002"/>
    <s v="COMERCIO VAREJISTA DE JORNAIS E REVISTAS                         "/>
    <x v="2"/>
    <x v="1"/>
    <x v="1"/>
    <x v="5"/>
    <n v="1.3647507536516714"/>
    <n v="61925"/>
    <n v="84512.190419879757"/>
  </r>
  <r>
    <x v="16"/>
    <s v="NORDESTE            "/>
    <s v="J5829800"/>
    <s v="EDICAO INTEGRADA IMPRESSAO CADASTRO LISTA OUTRO PRODUTO GRAFICO  "/>
    <x v="0"/>
    <x v="1"/>
    <x v="1"/>
    <x v="5"/>
    <n v="1.3647507536516714"/>
    <n v="142552"/>
    <n v="194547.94943455307"/>
  </r>
  <r>
    <x v="16"/>
    <s v="NORDESTE            "/>
    <s v="J5912099"/>
    <s v="ATIV POS-PROD CINEMATOG VIDEO PROG TELEVISAO NAO ESPECI ANTERIOR "/>
    <x v="5"/>
    <x v="1"/>
    <x v="1"/>
    <x v="5"/>
    <n v="1.3647507536516714"/>
    <n v="6411"/>
    <n v="8749.4170816608657"/>
  </r>
  <r>
    <x v="16"/>
    <s v="NORDESTE            "/>
    <s v="J5912099"/>
    <s v="ATIV POS-PROD CINEMATOG VIDEO PROG TELEVISAO NAO ESPECI ANTERIOR "/>
    <x v="5"/>
    <x v="1"/>
    <x v="1"/>
    <x v="5"/>
    <n v="1.3647507536516714"/>
    <n v="2705"/>
    <n v="3691.6507886277714"/>
  </r>
  <r>
    <x v="16"/>
    <s v="NORDESTE            "/>
    <s v="J6010100"/>
    <s v="ATIVIDADES DE RADIO                                              "/>
    <x v="5"/>
    <x v="1"/>
    <x v="1"/>
    <x v="5"/>
    <n v="1.3647507536516714"/>
    <n v="7793"/>
    <n v="10635.502623207476"/>
  </r>
  <r>
    <x v="16"/>
    <s v="NORDESTE            "/>
    <s v="J6010100"/>
    <s v="ATIVIDADES DE RADIO                                              "/>
    <x v="5"/>
    <x v="1"/>
    <x v="1"/>
    <x v="5"/>
    <n v="1.3647507536516714"/>
    <n v="176309"/>
    <n v="240617.84062557254"/>
  </r>
  <r>
    <x v="16"/>
    <s v="NORDESTE            "/>
    <s v="J6021700"/>
    <s v="ATIVIDADES DE TELEVISAO ABERTA                                   "/>
    <x v="5"/>
    <x v="1"/>
    <x v="1"/>
    <x v="5"/>
    <n v="1.3647507536516714"/>
    <n v="28498"/>
    <n v="38892.666977565335"/>
  </r>
  <r>
    <x v="16"/>
    <s v="NORDESTE            "/>
    <s v="R9001902"/>
    <s v="PRODUCAO MUSICAL                                                 "/>
    <x v="4"/>
    <x v="1"/>
    <x v="1"/>
    <x v="5"/>
    <n v="1.3647507536516714"/>
    <n v="46309"/>
    <n v="63200.242650855253"/>
  </r>
  <r>
    <x v="16"/>
    <s v="NORDESTE            "/>
    <s v="R9001906"/>
    <s v="ATIVIDADES DE SONORIZACAO E DE ILUMINACAO                        "/>
    <x v="4"/>
    <x v="1"/>
    <x v="1"/>
    <x v="5"/>
    <n v="1.3647507536516714"/>
    <n v="32125"/>
    <n v="43842.617961059943"/>
  </r>
  <r>
    <x v="17"/>
    <s v="SUL                 "/>
    <s v="C1811301"/>
    <s v="IMPRESSAO DE JORNAIS                                             "/>
    <x v="0"/>
    <x v="1"/>
    <x v="1"/>
    <x v="5"/>
    <n v="1.3647507536516714"/>
    <n v="48705"/>
    <n v="66470.185456604653"/>
  </r>
  <r>
    <x v="17"/>
    <s v="SUL                 "/>
    <s v="C1811302"/>
    <s v="IMPRESSAO DE LIVROS, REVISTAS E OUTRAS PUBLICACOES PERIODICAS    "/>
    <x v="0"/>
    <x v="1"/>
    <x v="1"/>
    <x v="5"/>
    <n v="1.3647507536516714"/>
    <n v="3583"/>
    <n v="4889.9019503339387"/>
  </r>
  <r>
    <x v="17"/>
    <s v="SUL                 "/>
    <s v="C1811302"/>
    <s v="IMPRESSAO DE LIVROS, REVISTAS E OUTRAS PUBLICACOES PERIODICAS    "/>
    <x v="0"/>
    <x v="1"/>
    <x v="1"/>
    <x v="5"/>
    <n v="1.3647507536516714"/>
    <n v="2600000"/>
    <n v="3548351.9594943458"/>
  </r>
  <r>
    <x v="17"/>
    <s v="SUL                 "/>
    <s v="C1811302"/>
    <s v="IMPRESSAO DE LIVROS, REVISTAS E OUTRAS PUBLICACOES PERIODICAS    "/>
    <x v="0"/>
    <x v="1"/>
    <x v="1"/>
    <x v="5"/>
    <n v="1.3647507536516714"/>
    <n v="63758"/>
    <n v="87013.778551323267"/>
  </r>
  <r>
    <x v="17"/>
    <s v="SUL                 "/>
    <s v="C1811302"/>
    <s v="IMPRESSAO DE LIVROS, REVISTAS E OUTRAS PUBLICACOES PERIODICAS    "/>
    <x v="0"/>
    <x v="1"/>
    <x v="1"/>
    <x v="5"/>
    <n v="1.3647507536516714"/>
    <n v="1521511"/>
    <n v="2076483.2839393083"/>
  </r>
  <r>
    <x v="17"/>
    <s v="SUL                 "/>
    <s v="C3220500"/>
    <s v="FABRICACAO DE INSTRUMENTOS MUSICAIS, PECAS E ACESSORIOS          "/>
    <x v="3"/>
    <x v="1"/>
    <x v="1"/>
    <x v="5"/>
    <n v="1.3647507536516714"/>
    <n v="25046"/>
    <n v="34181.547375959759"/>
  </r>
  <r>
    <x v="17"/>
    <s v="SUL                 "/>
    <s v="C3220500"/>
    <s v="FABRICACAO DE INSTRUMENTOS MUSICAIS, PECAS E ACESSORIOS          "/>
    <x v="3"/>
    <x v="1"/>
    <x v="1"/>
    <x v="5"/>
    <n v="1.3647507536516714"/>
    <n v="18515"/>
    <n v="25268.360203860695"/>
  </r>
  <r>
    <x v="17"/>
    <s v="SUL                 "/>
    <s v="G4647802"/>
    <s v="COMERCIO ATACADISTA DE LIVROS, JORNAIS E OUTRAS PUBLICACOES      "/>
    <x v="2"/>
    <x v="1"/>
    <x v="1"/>
    <x v="5"/>
    <n v="1.3647507536516714"/>
    <n v="160700"/>
    <n v="219315.44611182361"/>
  </r>
  <r>
    <x v="17"/>
    <s v="SUL                 "/>
    <s v="G4647802"/>
    <s v="COMERCIO ATACADISTA DE LIVROS, JORNAIS E OUTRAS PUBLICACOES      "/>
    <x v="2"/>
    <x v="1"/>
    <x v="1"/>
    <x v="5"/>
    <n v="1.3647507536516714"/>
    <n v="241921"/>
    <n v="330161.86707416602"/>
  </r>
  <r>
    <x v="17"/>
    <s v="SUL                 "/>
    <s v="G4647802"/>
    <s v="COMERCIO ATACADISTA DE LIVROS, JORNAIS E OUTRAS PUBLICACOES      "/>
    <x v="2"/>
    <x v="1"/>
    <x v="1"/>
    <x v="5"/>
    <n v="1.3647507536516714"/>
    <n v="79476"/>
    <n v="108464.93089722024"/>
  </r>
  <r>
    <x v="17"/>
    <s v="SUL                 "/>
    <s v="G4756300"/>
    <s v="COM VAREJISTA ESPECIALIZADO DE INSTRUMENTOS MUSICAIS E ACESSORIO "/>
    <x v="3"/>
    <x v="1"/>
    <x v="1"/>
    <x v="5"/>
    <n v="1.3647507536516714"/>
    <n v="90613"/>
    <n v="123664.1600406389"/>
  </r>
  <r>
    <x v="17"/>
    <s v="SUL                 "/>
    <s v="G4756300"/>
    <s v="COM VAREJISTA ESPECIALIZADO DE INSTRUMENTOS MUSICAIS E ACESSORIO "/>
    <x v="3"/>
    <x v="1"/>
    <x v="1"/>
    <x v="5"/>
    <n v="1.3647507536516714"/>
    <n v="658003"/>
    <n v="898010.09015506075"/>
  </r>
  <r>
    <x v="17"/>
    <s v="SUL                 "/>
    <s v="G4756300"/>
    <s v="COM VAREJISTA ESPECIALIZADO DE INSTRUMENTOS MUSICAIS E ACESSORIO "/>
    <x v="3"/>
    <x v="1"/>
    <x v="1"/>
    <x v="5"/>
    <n v="1.3647507536516714"/>
    <n v="795272"/>
    <n v="1085348.0613580721"/>
  </r>
  <r>
    <x v="17"/>
    <s v="SUL                 "/>
    <s v="G4756300"/>
    <s v="COM VAREJISTA ESPECIALIZADO DE INSTRUMENTOS MUSICAIS E ACESSORIO "/>
    <x v="3"/>
    <x v="1"/>
    <x v="1"/>
    <x v="5"/>
    <n v="1.3647507536516714"/>
    <n v="11000"/>
    <n v="15012.258290168385"/>
  </r>
  <r>
    <x v="17"/>
    <s v="SUL                 "/>
    <s v="G4761000"/>
    <s v="COMERCIO VAREJISTA DE LIVROS, JORNAIS, REVISTAS E PAPELARIA      "/>
    <x v="2"/>
    <x v="1"/>
    <x v="1"/>
    <x v="5"/>
    <n v="1.3647507536516714"/>
    <n v="148541"/>
    <n v="202721.44169817292"/>
  </r>
  <r>
    <x v="17"/>
    <s v="SUL                 "/>
    <s v="G4761001"/>
    <s v="COMERCIO VAREJISTA DE LIVROS                                     "/>
    <x v="2"/>
    <x v="1"/>
    <x v="1"/>
    <x v="5"/>
    <n v="1.3647507536516714"/>
    <n v="37135"/>
    <n v="50680.019236854816"/>
  </r>
  <r>
    <x v="17"/>
    <s v="SUL                 "/>
    <s v="G4761001"/>
    <s v="COMERCIO VAREJISTA DE LIVROS                                     "/>
    <x v="2"/>
    <x v="1"/>
    <x v="1"/>
    <x v="5"/>
    <n v="1.3647507536516714"/>
    <n v="50221"/>
    <n v="68539.14759914059"/>
  </r>
  <r>
    <x v="17"/>
    <s v="SUL                 "/>
    <s v="G4761001"/>
    <s v="COMERCIO VAREJISTA DE LIVROS                                     "/>
    <x v="2"/>
    <x v="1"/>
    <x v="0"/>
    <x v="5"/>
    <n v="1.3647507536516714"/>
    <n v="1395324"/>
    <n v="1904269.4805882648"/>
  </r>
  <r>
    <x v="17"/>
    <s v="SUL                 "/>
    <s v="G4761001"/>
    <s v="COMERCIO VAREJISTA DE LIVROS                                     "/>
    <x v="2"/>
    <x v="1"/>
    <x v="1"/>
    <x v="5"/>
    <n v="1.3647507536516714"/>
    <n v="127132"/>
    <n v="173503.49281324429"/>
  </r>
  <r>
    <x v="17"/>
    <s v="SUL                 "/>
    <s v="G4761001"/>
    <s v="COMERCIO VAREJISTA DE LIVROS                                     "/>
    <x v="2"/>
    <x v="1"/>
    <x v="1"/>
    <x v="5"/>
    <n v="1.3647507536516714"/>
    <n v="583032"/>
    <n v="795693.36140304129"/>
  </r>
  <r>
    <x v="17"/>
    <s v="SUL                 "/>
    <s v="G4761001"/>
    <s v="COMERCIO VAREJISTA DE LIVROS                                     "/>
    <x v="2"/>
    <x v="1"/>
    <x v="1"/>
    <x v="5"/>
    <n v="1.3647507536516714"/>
    <n v="10000"/>
    <n v="13647.507536516714"/>
  </r>
  <r>
    <x v="17"/>
    <s v="SUL                 "/>
    <s v="G4761002"/>
    <s v="COMERCIO VAREJISTA DE JORNAIS E REVISTAS                         "/>
    <x v="2"/>
    <x v="1"/>
    <x v="1"/>
    <x v="5"/>
    <n v="1.3647507536516714"/>
    <n v="23260"/>
    <n v="31744.102529937878"/>
  </r>
  <r>
    <x v="17"/>
    <s v="SUL                 "/>
    <s v="G4761002"/>
    <s v="COMERCIO VAREJISTA DE JORNAIS E REVISTAS                         "/>
    <x v="2"/>
    <x v="1"/>
    <x v="1"/>
    <x v="5"/>
    <n v="1.3647507536516714"/>
    <n v="44096"/>
    <n v="60180.049233024103"/>
  </r>
  <r>
    <x v="17"/>
    <s v="SUL                 "/>
    <s v="G4761002"/>
    <s v="COMERCIO VAREJISTA DE JORNAIS E REVISTAS                         "/>
    <x v="2"/>
    <x v="1"/>
    <x v="1"/>
    <x v="5"/>
    <n v="1.3647507536516714"/>
    <n v="273410"/>
    <n v="373136.5035559035"/>
  </r>
  <r>
    <x v="17"/>
    <s v="SUL                 "/>
    <s v="G4762800"/>
    <s v="COMERCIO VAREJISTA DE DISCOS, CDS, DVDS E FITAS                  "/>
    <x v="3"/>
    <x v="1"/>
    <x v="1"/>
    <x v="5"/>
    <n v="1.3647507536516714"/>
    <n v="5038"/>
    <n v="6875.6142968971208"/>
  </r>
  <r>
    <x v="17"/>
    <s v="SUL                 "/>
    <s v="G4762800"/>
    <s v="COMERCIO VAREJISTA DE DISCOS, CDS, DVDS E FITAS                  "/>
    <x v="3"/>
    <x v="1"/>
    <x v="1"/>
    <x v="5"/>
    <n v="1.3647507536516714"/>
    <n v="19489"/>
    <n v="26597.627437917425"/>
  </r>
  <r>
    <x v="17"/>
    <s v="SUL                 "/>
    <s v="G4762800"/>
    <s v="COMERCIO VAREJISTA DE DISCOS, CDS, DVDS E FITAS                  "/>
    <x v="3"/>
    <x v="1"/>
    <x v="1"/>
    <x v="5"/>
    <n v="1.3647507536516714"/>
    <n v="132231"/>
    <n v="180462.35690611418"/>
  </r>
  <r>
    <x v="17"/>
    <s v="SUL                 "/>
    <s v="J5811500"/>
    <s v="EDICAO DE LIVROS                                                 "/>
    <x v="2"/>
    <x v="1"/>
    <x v="0"/>
    <x v="5"/>
    <n v="1.3647507536516714"/>
    <n v="12998000"/>
    <n v="17739030.295964424"/>
  </r>
  <r>
    <x v="17"/>
    <s v="SUL                 "/>
    <s v="J5811500"/>
    <s v="EDICAO DE LIVROS                                                 "/>
    <x v="2"/>
    <x v="1"/>
    <x v="1"/>
    <x v="5"/>
    <n v="1.3647507536516714"/>
    <n v="42912"/>
    <n v="58564.184340700522"/>
  </r>
  <r>
    <x v="17"/>
    <s v="SUL                 "/>
    <s v="J5811500"/>
    <s v="EDICAO DE LIVROS                                                 "/>
    <x v="2"/>
    <x v="1"/>
    <x v="1"/>
    <x v="5"/>
    <n v="1.3647507536516714"/>
    <n v="65236"/>
    <n v="89030.880165220442"/>
  </r>
  <r>
    <x v="17"/>
    <s v="SUL                 "/>
    <s v="J5811500"/>
    <s v="EDICAO DE LIVROS                                                 "/>
    <x v="2"/>
    <x v="1"/>
    <x v="1"/>
    <x v="5"/>
    <n v="1.3647507536516714"/>
    <n v="10000"/>
    <n v="13647.507536516714"/>
  </r>
  <r>
    <x v="17"/>
    <s v="SUL                 "/>
    <s v="J5812301"/>
    <s v="EDICAO DE JORNAIS DIARIOS                                        "/>
    <x v="2"/>
    <x v="1"/>
    <x v="1"/>
    <x v="5"/>
    <n v="1.3647507536516714"/>
    <n v="30796"/>
    <n v="42028.864209456871"/>
  </r>
  <r>
    <x v="17"/>
    <s v="SUL                 "/>
    <s v="J5812301"/>
    <s v="EDICAO DE JORNAIS DIARIOS                                        "/>
    <x v="2"/>
    <x v="1"/>
    <x v="1"/>
    <x v="5"/>
    <n v="1.3647507536516714"/>
    <n v="25839"/>
    <n v="35263.794723605541"/>
  </r>
  <r>
    <x v="17"/>
    <s v="SUL                 "/>
    <s v="J5813100"/>
    <s v="EDICAO DE REVISTAS                                               "/>
    <x v="2"/>
    <x v="1"/>
    <x v="1"/>
    <x v="5"/>
    <n v="1.3647507536516714"/>
    <n v="4355"/>
    <n v="5943.4895321530294"/>
  </r>
  <r>
    <x v="17"/>
    <s v="SUL                 "/>
    <s v="J5813100"/>
    <s v="EDICAO DE REVISTAS                                               "/>
    <x v="2"/>
    <x v="1"/>
    <x v="1"/>
    <x v="5"/>
    <n v="1.3647507536516714"/>
    <n v="363000"/>
    <n v="495404.5235755567"/>
  </r>
  <r>
    <x v="17"/>
    <s v="SUL                 "/>
    <s v="J5813100"/>
    <s v="EDICAO DE REVISTAS                                               "/>
    <x v="2"/>
    <x v="1"/>
    <x v="1"/>
    <x v="5"/>
    <n v="1.3647507536516714"/>
    <n v="6126"/>
    <n v="8360.4631168701399"/>
  </r>
  <r>
    <x v="17"/>
    <s v="SUL                 "/>
    <s v="J5813100"/>
    <s v="EDICAO DE REVISTAS                                               "/>
    <x v="2"/>
    <x v="1"/>
    <x v="1"/>
    <x v="5"/>
    <n v="1.3647507536516714"/>
    <n v="47260"/>
    <n v="64498.120617577988"/>
  </r>
  <r>
    <x v="17"/>
    <s v="SUL                 "/>
    <s v="J5813100"/>
    <s v="EDICAO DE REVISTAS                                               "/>
    <x v="2"/>
    <x v="1"/>
    <x v="1"/>
    <x v="5"/>
    <n v="1.3647507536516714"/>
    <n v="6000"/>
    <n v="8188.5045219100284"/>
  </r>
  <r>
    <x v="17"/>
    <s v="SUL                 "/>
    <s v="J5821200"/>
    <s v="EDICAO INTEGRADA A IMPRESSAO DE LIVROS                           "/>
    <x v="2"/>
    <x v="1"/>
    <x v="1"/>
    <x v="5"/>
    <n v="1.3647507536516714"/>
    <n v="9302"/>
    <n v="12694.911510467848"/>
  </r>
  <r>
    <x v="17"/>
    <s v="SUL                 "/>
    <s v="J5821200"/>
    <s v="EDICAO INTEGRADA A IMPRESSAO DE LIVROS                           "/>
    <x v="2"/>
    <x v="1"/>
    <x v="1"/>
    <x v="5"/>
    <n v="1.3647507536516714"/>
    <n v="5225"/>
    <n v="7130.8226878299829"/>
  </r>
  <r>
    <x v="17"/>
    <s v="SUL                 "/>
    <s v="J5821200"/>
    <s v="EDICAO INTEGRADA A IMPRESSAO DE LIVROS                           "/>
    <x v="2"/>
    <x v="1"/>
    <x v="1"/>
    <x v="5"/>
    <n v="1.3647507536516714"/>
    <n v="10000"/>
    <n v="13647.507536516714"/>
  </r>
  <r>
    <x v="17"/>
    <s v="SUL                 "/>
    <s v="J5822101"/>
    <s v="EDICAO INTEGRADA A IMPRESSAO DE JORNAIS DIARIOS                  "/>
    <x v="2"/>
    <x v="1"/>
    <x v="1"/>
    <x v="5"/>
    <n v="1.3647507536516714"/>
    <n v="1779"/>
    <n v="2427.8915907463233"/>
  </r>
  <r>
    <x v="17"/>
    <s v="SUL                 "/>
    <s v="J5822101"/>
    <s v="EDICAO INTEGRADA A IMPRESSAO DE JORNAIS DIARIOS                  "/>
    <x v="2"/>
    <x v="1"/>
    <x v="1"/>
    <x v="5"/>
    <n v="1.3647507536516714"/>
    <n v="224717"/>
    <n v="306682.69510834262"/>
  </r>
  <r>
    <x v="17"/>
    <s v="SUL                 "/>
    <s v="J5822101"/>
    <s v="EDICAO INTEGRADA A IMPRESSAO DE JORNAIS DIARIOS                  "/>
    <x v="2"/>
    <x v="1"/>
    <x v="1"/>
    <x v="5"/>
    <n v="1.3647507536516714"/>
    <n v="19537"/>
    <n v="26663.135474092705"/>
  </r>
  <r>
    <x v="17"/>
    <s v="SUL                 "/>
    <s v="J5822101"/>
    <s v="EDICAO INTEGRADA A IMPRESSAO DE JORNAIS DIARIOS                  "/>
    <x v="2"/>
    <x v="1"/>
    <x v="1"/>
    <x v="5"/>
    <n v="1.3647507536516714"/>
    <n v="107137"/>
    <n v="146215.30149397912"/>
  </r>
  <r>
    <x v="17"/>
    <s v="SUL                 "/>
    <s v="J5829800"/>
    <s v="EDICAO INTEGRADA IMPRESSAO CADASTRO LISTA OUTRO PRODUTO GRAFICO  "/>
    <x v="0"/>
    <x v="1"/>
    <x v="1"/>
    <x v="5"/>
    <n v="1.3647507536516714"/>
    <n v="47972"/>
    <n v="65469.823154177982"/>
  </r>
  <r>
    <x v="17"/>
    <s v="SUL                 "/>
    <s v="J5829800"/>
    <s v="EDICAO INTEGRADA IMPRESSAO CADASTRO LISTA OUTRO PRODUTO GRAFICO  "/>
    <x v="0"/>
    <x v="1"/>
    <x v="1"/>
    <x v="5"/>
    <n v="1.3647507536516714"/>
    <n v="619875"/>
    <n v="845974.87341982988"/>
  </r>
  <r>
    <x v="17"/>
    <s v="SUL                 "/>
    <s v="J5829800"/>
    <s v="EDICAO INTEGRADA IMPRESSAO CADASTRO LISTA OUTRO PRODUTO GRAFICO  "/>
    <x v="0"/>
    <x v="1"/>
    <x v="1"/>
    <x v="5"/>
    <n v="1.3647507536516714"/>
    <n v="32500"/>
    <n v="44354.399493679324"/>
  </r>
  <r>
    <x v="17"/>
    <s v="SUL                 "/>
    <s v="J5829800"/>
    <s v="EDICAO INTEGRADA IMPRESSAO CADASTRO LISTA OUTRO PRODUTO GRAFICO  "/>
    <x v="0"/>
    <x v="1"/>
    <x v="1"/>
    <x v="5"/>
    <n v="1.3647507536516714"/>
    <n v="82845"/>
    <n v="113062.77618627272"/>
  </r>
  <r>
    <x v="17"/>
    <s v="SUL                 "/>
    <s v="J5829800"/>
    <s v="EDICAO INTEGRADA IMPRESSAO CADASTRO LISTA OUTRO PRODUTO GRAFICO  "/>
    <x v="0"/>
    <x v="1"/>
    <x v="1"/>
    <x v="5"/>
    <n v="1.3647507536516714"/>
    <n v="360852"/>
    <n v="492473.03895671293"/>
  </r>
  <r>
    <x v="17"/>
    <s v="SUL                 "/>
    <s v="J5911100"/>
    <s v="ATIV PROD CINEMATOGRAFICA DE VIDEOS E DE PROGRAMAS DE TELEVISAO  "/>
    <x v="5"/>
    <x v="1"/>
    <x v="0"/>
    <x v="5"/>
    <n v="1.3647507536516714"/>
    <n v="70000"/>
    <n v="95532.552755616998"/>
  </r>
  <r>
    <x v="17"/>
    <s v="SUL                 "/>
    <s v="J5911102"/>
    <s v="PRODUCAO DE FILMES PARA PUBLICIDADE                              "/>
    <x v="5"/>
    <x v="1"/>
    <x v="0"/>
    <x v="5"/>
    <n v="1.3647507536516714"/>
    <n v="30000"/>
    <n v="40942.522609550142"/>
  </r>
  <r>
    <x v="17"/>
    <s v="SUL                 "/>
    <s v="J5911102"/>
    <s v="PRODUCAO DE FILMES PARA PUBLICIDADE                              "/>
    <x v="5"/>
    <x v="1"/>
    <x v="1"/>
    <x v="5"/>
    <n v="1.3647507536516714"/>
    <n v="62223"/>
    <n v="84918.88614446795"/>
  </r>
  <r>
    <x v="17"/>
    <s v="SUL                 "/>
    <s v="J5911199"/>
    <s v="ATIV PD CINEMATOGRAFICA VIDEO PROG TELEVISAO NAO ESPECI ANTERIOR "/>
    <x v="5"/>
    <x v="1"/>
    <x v="1"/>
    <x v="5"/>
    <n v="1.3647507536516714"/>
    <n v="25555"/>
    <n v="34876.205509568463"/>
  </r>
  <r>
    <x v="17"/>
    <s v="SUL                 "/>
    <s v="J5911199"/>
    <s v="ATIV PD CINEMATOGRAFICA VIDEO PROG TELEVISAO NAO ESPECI ANTERIOR "/>
    <x v="5"/>
    <x v="1"/>
    <x v="1"/>
    <x v="5"/>
    <n v="1.3647507536516714"/>
    <n v="1095"/>
    <n v="1494.4020752485801"/>
  </r>
  <r>
    <x v="17"/>
    <s v="SUL                 "/>
    <s v="J5912002"/>
    <s v="SERVICOS DE MIXAGEM SONORA EM PRODUCAO AUDIOVISUAL               "/>
    <x v="5"/>
    <x v="1"/>
    <x v="1"/>
    <x v="5"/>
    <n v="1.3647507536516714"/>
    <n v="26943"/>
    <n v="36770.479555636986"/>
  </r>
  <r>
    <x v="17"/>
    <s v="SUL                 "/>
    <s v="J5914600"/>
    <s v="ATIVIDADES DE EXIBICAO CINEMATOGRAFICA                           "/>
    <x v="5"/>
    <x v="1"/>
    <x v="1"/>
    <x v="5"/>
    <n v="1.3647507536516714"/>
    <n v="13561"/>
    <n v="18507.384970270316"/>
  </r>
  <r>
    <x v="17"/>
    <s v="SUL                 "/>
    <s v="J5914600"/>
    <s v="ATIVIDADES DE EXIBICAO CINEMATOGRAFICA                           "/>
    <x v="5"/>
    <x v="1"/>
    <x v="1"/>
    <x v="5"/>
    <n v="1.3647507536516714"/>
    <n v="95000"/>
    <n v="129651.32159690879"/>
  </r>
  <r>
    <x v="17"/>
    <s v="SUL                 "/>
    <s v="J5914600"/>
    <s v="ATIVIDADES DE EXIBICAO CINEMATOGRAFICA                           "/>
    <x v="5"/>
    <x v="1"/>
    <x v="1"/>
    <x v="5"/>
    <n v="1.3647507536516714"/>
    <n v="207227"/>
    <n v="282813.20442697493"/>
  </r>
  <r>
    <x v="17"/>
    <s v="SUL                 "/>
    <s v="J5914600"/>
    <s v="ATIVIDADES DE EXIBICAO CINEMATOGRAFICA                           "/>
    <x v="5"/>
    <x v="1"/>
    <x v="1"/>
    <x v="5"/>
    <n v="1.3647507536516714"/>
    <n v="89060"/>
    <n v="121544.70212021786"/>
  </r>
  <r>
    <x v="17"/>
    <s v="SUL                 "/>
    <s v="J5920100"/>
    <s v="ATIVIDADES DE GRAVACAO DE SOM E DE EDICAO DE MUSICA              "/>
    <x v="3"/>
    <x v="1"/>
    <x v="1"/>
    <x v="5"/>
    <n v="1.3647507536516714"/>
    <n v="6918"/>
    <n v="9441.3457137622627"/>
  </r>
  <r>
    <x v="17"/>
    <s v="SUL                 "/>
    <s v="J5920100"/>
    <s v="ATIVIDADES DE GRAVACAO DE SOM E DE EDICAO DE MUSICA              "/>
    <x v="3"/>
    <x v="1"/>
    <x v="1"/>
    <x v="5"/>
    <n v="1.3647507536516714"/>
    <n v="2499"/>
    <n v="3410.5121333755269"/>
  </r>
  <r>
    <x v="17"/>
    <s v="SUL                 "/>
    <s v="J6010100"/>
    <s v="ATIVIDADES DE RADIO                                              "/>
    <x v="5"/>
    <x v="1"/>
    <x v="1"/>
    <x v="5"/>
    <n v="1.3647507536516714"/>
    <n v="33446"/>
    <n v="45645.453706633802"/>
  </r>
  <r>
    <x v="17"/>
    <s v="SUL                 "/>
    <s v="J6010100"/>
    <s v="ATIVIDADES DE RADIO                                              "/>
    <x v="5"/>
    <x v="1"/>
    <x v="1"/>
    <x v="5"/>
    <n v="1.3647507536516714"/>
    <n v="185788"/>
    <n v="253554.31301943673"/>
  </r>
  <r>
    <x v="17"/>
    <s v="SUL                 "/>
    <s v="J6010100"/>
    <s v="ATIVIDADES DE RADIO                                              "/>
    <x v="5"/>
    <x v="1"/>
    <x v="1"/>
    <x v="5"/>
    <n v="1.3647507536516714"/>
    <n v="278036"/>
    <n v="379449.84054229612"/>
  </r>
  <r>
    <x v="17"/>
    <s v="SUL                 "/>
    <s v="J6010100"/>
    <s v="ATIVIDADES DE RADIO                                              "/>
    <x v="5"/>
    <x v="1"/>
    <x v="1"/>
    <x v="5"/>
    <n v="1.3647507536516714"/>
    <n v="10000"/>
    <n v="13647.507536516714"/>
  </r>
  <r>
    <x v="17"/>
    <s v="SUL                 "/>
    <s v="J6021700"/>
    <s v="ATIVIDADES DE TELEVISAO ABERTA                                   "/>
    <x v="5"/>
    <x v="1"/>
    <x v="1"/>
    <x v="5"/>
    <n v="1.3647507536516714"/>
    <n v="67979"/>
    <n v="92774.391482486972"/>
  </r>
  <r>
    <x v="17"/>
    <s v="SUL                 "/>
    <s v="J6021700"/>
    <s v="ATIVIDADES DE TELEVISAO ABERTA                                   "/>
    <x v="5"/>
    <x v="1"/>
    <x v="1"/>
    <x v="5"/>
    <n v="1.3647507536516714"/>
    <n v="369054"/>
    <n v="503666.72463816393"/>
  </r>
  <r>
    <x v="17"/>
    <s v="SUL                 "/>
    <s v="J6021700"/>
    <s v="ATIVIDADES DE TELEVISAO ABERTA                                   "/>
    <x v="5"/>
    <x v="1"/>
    <x v="1"/>
    <x v="5"/>
    <n v="1.3647507536516714"/>
    <n v="377053"/>
    <n v="514583.36591662368"/>
  </r>
  <r>
    <x v="17"/>
    <s v="SUL                 "/>
    <s v="J6022501"/>
    <s v="PROGRAMADORAS                                                    "/>
    <x v="5"/>
    <x v="1"/>
    <x v="1"/>
    <x v="5"/>
    <n v="1.3647507536516714"/>
    <n v="11832"/>
    <n v="16147.730917206576"/>
  </r>
  <r>
    <x v="17"/>
    <s v="SUL                 "/>
    <s v="J6022501"/>
    <s v="PROGRAMADORAS                                                    "/>
    <x v="5"/>
    <x v="1"/>
    <x v="1"/>
    <x v="5"/>
    <n v="1.3647507536516714"/>
    <n v="53992"/>
    <n v="73685.622691161043"/>
  </r>
  <r>
    <x v="17"/>
    <s v="SUL                 "/>
    <s v="J6022501"/>
    <s v="PROGRAMADORAS                                                    "/>
    <x v="5"/>
    <x v="1"/>
    <x v="1"/>
    <x v="5"/>
    <n v="1.3647507536516714"/>
    <n v="5037"/>
    <n v="6874.2495461434692"/>
  </r>
  <r>
    <x v="17"/>
    <s v="SUL                 "/>
    <s v="P8592901"/>
    <s v="ENSINO DE DANCA                                                  "/>
    <x v="6"/>
    <x v="1"/>
    <x v="1"/>
    <x v="5"/>
    <n v="1.3647507536516714"/>
    <n v="3750"/>
    <n v="5117.8153261937678"/>
  </r>
  <r>
    <x v="17"/>
    <s v="SUL                 "/>
    <s v="P8592901"/>
    <s v="ENSINO DE DANCA                                                  "/>
    <x v="6"/>
    <x v="1"/>
    <x v="1"/>
    <x v="5"/>
    <n v="1.3647507536516714"/>
    <n v="3879"/>
    <n v="5293.8681734148331"/>
  </r>
  <r>
    <x v="17"/>
    <s v="SUL                 "/>
    <s v="P8592901"/>
    <s v="ENSINO DE DANCA                                                  "/>
    <x v="6"/>
    <x v="1"/>
    <x v="1"/>
    <x v="5"/>
    <n v="1.3647507536516714"/>
    <n v="33540"/>
    <n v="45773.74027747706"/>
  </r>
  <r>
    <x v="17"/>
    <s v="SUL                 "/>
    <s v="P8592903"/>
    <s v="ENSINO DE MUSICA                                                 "/>
    <x v="6"/>
    <x v="1"/>
    <x v="1"/>
    <x v="5"/>
    <n v="1.3647507536516714"/>
    <n v="60627"/>
    <n v="82740.743941639885"/>
  </r>
  <r>
    <x v="17"/>
    <s v="SUL                 "/>
    <s v="P8592903"/>
    <s v="ENSINO DE MUSICA                                                 "/>
    <x v="6"/>
    <x v="1"/>
    <x v="1"/>
    <x v="5"/>
    <n v="1.3647507536516714"/>
    <n v="30782"/>
    <n v="42009.757698905749"/>
  </r>
  <r>
    <x v="17"/>
    <s v="SUL                 "/>
    <s v="P8592999"/>
    <s v="ENSINO DE ARTE E CULTURA NAO ESPECIFICADO ANTERIORMENTE          "/>
    <x v="6"/>
    <x v="1"/>
    <x v="1"/>
    <x v="5"/>
    <n v="1.3647507536516714"/>
    <n v="49679"/>
    <n v="67799.45269066139"/>
  </r>
  <r>
    <x v="17"/>
    <s v="SUL                 "/>
    <s v="R9001902"/>
    <s v="PRODUCAO MUSICAL                                                 "/>
    <x v="4"/>
    <x v="1"/>
    <x v="1"/>
    <x v="5"/>
    <n v="1.3647507536516714"/>
    <n v="100484"/>
    <n v="137135.61472993455"/>
  </r>
  <r>
    <x v="17"/>
    <s v="SUL                 "/>
    <s v="R9001902"/>
    <s v="PRODUCAO MUSICAL                                                 "/>
    <x v="4"/>
    <x v="1"/>
    <x v="1"/>
    <x v="5"/>
    <n v="1.3647507536516714"/>
    <n v="135807"/>
    <n v="185342.70560117255"/>
  </r>
  <r>
    <x v="17"/>
    <s v="SUL                 "/>
    <s v="R9001904"/>
    <s v="PRODUCAO DE ESPETACULOS CIRCENSES, DE MARIONETES E SIMILARES     "/>
    <x v="4"/>
    <x v="1"/>
    <x v="1"/>
    <x v="5"/>
    <n v="1.3647507536516714"/>
    <n v="25200"/>
    <n v="34391.718992022121"/>
  </r>
  <r>
    <x v="17"/>
    <s v="SUL                 "/>
    <s v="R9001906"/>
    <s v="ATIVIDADES DE SONORIZACAO E DE ILUMINACAO                        "/>
    <x v="4"/>
    <x v="1"/>
    <x v="1"/>
    <x v="5"/>
    <n v="1.3647507536516714"/>
    <n v="91200"/>
    <n v="124465.26873303244"/>
  </r>
  <r>
    <x v="17"/>
    <s v="SUL                 "/>
    <s v="R9001906"/>
    <s v="ATIVIDADES DE SONORIZACAO E DE ILUMINACAO                        "/>
    <x v="4"/>
    <x v="1"/>
    <x v="1"/>
    <x v="5"/>
    <n v="1.3647507536516714"/>
    <n v="94800"/>
    <n v="129378.37144617845"/>
  </r>
  <r>
    <x v="17"/>
    <s v="SUL                 "/>
    <s v="R9001906"/>
    <s v="ATIVIDADES DE SONORIZACAO E DE ILUMINACAO                        "/>
    <x v="4"/>
    <x v="1"/>
    <x v="1"/>
    <x v="5"/>
    <n v="1.3647507536516714"/>
    <n v="294167"/>
    <n v="401464.63494945125"/>
  </r>
  <r>
    <x v="17"/>
    <s v="SUL                 "/>
    <s v="R9001906"/>
    <s v="ATIVIDADES DE SONORIZACAO E DE ILUMINACAO                        "/>
    <x v="4"/>
    <x v="1"/>
    <x v="1"/>
    <x v="5"/>
    <n v="1.3647507536516714"/>
    <n v="63948"/>
    <n v="87273.081194517086"/>
  </r>
  <r>
    <x v="17"/>
    <s v="SUL                 "/>
    <s v="R9001999"/>
    <s v="ARTE CENICA ESPETAC ATIVI COMPLEMENTARES NAO ESPECI ANTERIOR     "/>
    <x v="4"/>
    <x v="1"/>
    <x v="1"/>
    <x v="5"/>
    <n v="1.3647507536516714"/>
    <n v="80"/>
    <n v="109.18006029213372"/>
  </r>
  <r>
    <x v="17"/>
    <s v="SUL                 "/>
    <s v="R9001999"/>
    <s v="ARTE CENICA ESPETAC ATIVI COMPLEMENTARES NAO ESPECI ANTERIOR     "/>
    <x v="4"/>
    <x v="1"/>
    <x v="1"/>
    <x v="5"/>
    <n v="1.3647507536516714"/>
    <n v="114298"/>
    <n v="155988.28164087873"/>
  </r>
  <r>
    <x v="17"/>
    <s v="SUL                 "/>
    <s v="R9001999"/>
    <s v="ARTE CENICA ESPETAC ATIVI COMPLEMENTARES NAO ESPECI ANTERIOR     "/>
    <x v="4"/>
    <x v="1"/>
    <x v="1"/>
    <x v="5"/>
    <n v="1.3647507536516714"/>
    <n v="104612"/>
    <n v="142769.30584100864"/>
  </r>
  <r>
    <x v="17"/>
    <s v="SUL                 "/>
    <s v="S9493600"/>
    <s v="ATIVIDADES DE ORGANIZACOES ASSOCIATIVAS LIGADAS A CULTURA E ARTE "/>
    <x v="4"/>
    <x v="0"/>
    <x v="0"/>
    <x v="5"/>
    <n v="1.3647507536516714"/>
    <n v="150000"/>
    <n v="204712.61304775072"/>
  </r>
  <r>
    <x v="18"/>
    <s v="SUDESTE             "/>
    <s v="C1811301"/>
    <s v="IMPRESSAO DE JORNAIS                                             "/>
    <x v="0"/>
    <x v="1"/>
    <x v="1"/>
    <x v="5"/>
    <n v="1.3647507536516714"/>
    <n v="300000"/>
    <n v="409425.22609550145"/>
  </r>
  <r>
    <x v="18"/>
    <s v="SUDESTE             "/>
    <s v="C1811301"/>
    <s v="IMPRESSAO DE JORNAIS                                             "/>
    <x v="0"/>
    <x v="1"/>
    <x v="1"/>
    <x v="5"/>
    <n v="1.3647507536516714"/>
    <n v="235048"/>
    <n v="320781.93514431809"/>
  </r>
  <r>
    <x v="18"/>
    <s v="SUDESTE             "/>
    <s v="C1811302"/>
    <s v="IMPRESSAO DE LIVROS, REVISTAS E OUTRAS PUBLICACOES PERIODICAS    "/>
    <x v="0"/>
    <x v="1"/>
    <x v="1"/>
    <x v="5"/>
    <n v="1.3647507536516714"/>
    <n v="99269"/>
    <n v="135477.44256424776"/>
  </r>
  <r>
    <x v="18"/>
    <s v="SUDESTE             "/>
    <s v="C1811302"/>
    <s v="IMPRESSAO DE LIVROS, REVISTAS E OUTRAS PUBLICACOES PERIODICAS    "/>
    <x v="0"/>
    <x v="1"/>
    <x v="1"/>
    <x v="5"/>
    <n v="1.3647507536516714"/>
    <n v="3145000"/>
    <n v="4292141.1202345062"/>
  </r>
  <r>
    <x v="18"/>
    <s v="SUDESTE             "/>
    <s v="C1811302"/>
    <s v="IMPRESSAO DE LIVROS, REVISTAS E OUTRAS PUBLICACOES PERIODICAS    "/>
    <x v="0"/>
    <x v="1"/>
    <x v="1"/>
    <x v="5"/>
    <n v="1.3647507536516714"/>
    <n v="334620"/>
    <n v="456672.89718692232"/>
  </r>
  <r>
    <x v="18"/>
    <s v="SUDESTE             "/>
    <s v="C1811302"/>
    <s v="IMPRESSAO DE LIVROS, REVISTAS E OUTRAS PUBLICACOES PERIODICAS    "/>
    <x v="0"/>
    <x v="1"/>
    <x v="1"/>
    <x v="5"/>
    <n v="1.3647507536516714"/>
    <n v="199832"/>
    <n v="272720.87260372081"/>
  </r>
  <r>
    <x v="18"/>
    <s v="SUDESTE             "/>
    <s v="C1811302"/>
    <s v="IMPRESSAO DE LIVROS, REVISTAS E OUTRAS PUBLICACOES PERIODICAS    "/>
    <x v="0"/>
    <x v="1"/>
    <x v="1"/>
    <x v="5"/>
    <n v="1.3647507536516714"/>
    <n v="184969"/>
    <n v="252436.582152196"/>
  </r>
  <r>
    <x v="18"/>
    <s v="SUDESTE             "/>
    <s v="C1811302"/>
    <s v="IMPRESSAO DE LIVROS, REVISTAS E OUTRAS PUBLICACOES PERIODICAS    "/>
    <x v="0"/>
    <x v="1"/>
    <x v="1"/>
    <x v="5"/>
    <n v="1.3647507536516714"/>
    <n v="319500"/>
    <n v="436037.86579170905"/>
  </r>
  <r>
    <x v="18"/>
    <s v="SUDESTE             "/>
    <s v="C1811302"/>
    <s v="IMPRESSAO DE LIVROS, REVISTAS E OUTRAS PUBLICACOES PERIODICAS    "/>
    <x v="0"/>
    <x v="1"/>
    <x v="1"/>
    <x v="5"/>
    <n v="1.3647507536516714"/>
    <n v="322881"/>
    <n v="440652.08808980533"/>
  </r>
  <r>
    <x v="18"/>
    <s v="SUDESTE             "/>
    <s v="C1811302"/>
    <s v="IMPRESSAO DE LIVROS, REVISTAS E OUTRAS PUBLICACOES PERIODICAS    "/>
    <x v="0"/>
    <x v="1"/>
    <x v="1"/>
    <x v="5"/>
    <n v="1.3647507536516714"/>
    <n v="1082923"/>
    <n v="1477919.980396729"/>
  </r>
  <r>
    <x v="18"/>
    <s v="SUDESTE             "/>
    <s v="C3220500"/>
    <s v="FABRICACAO DE INSTRUMENTOS MUSICAIS, PECAS E ACESSORIOS          "/>
    <x v="3"/>
    <x v="1"/>
    <x v="1"/>
    <x v="5"/>
    <n v="1.3647507536516714"/>
    <n v="81866"/>
    <n v="111726.68519844774"/>
  </r>
  <r>
    <x v="18"/>
    <s v="SUDESTE             "/>
    <s v="G4647802"/>
    <s v="COMERCIO ATACADISTA DE LIVROS, JORNAIS E OUTRAS PUBLICACOES      "/>
    <x v="2"/>
    <x v="1"/>
    <x v="1"/>
    <x v="5"/>
    <n v="1.3647507536516714"/>
    <n v="6197"/>
    <n v="8457.3604203794075"/>
  </r>
  <r>
    <x v="18"/>
    <s v="SUDESTE             "/>
    <s v="G4647802"/>
    <s v="COMERCIO ATACADISTA DE LIVROS, JORNAIS E OUTRAS PUBLICACOES      "/>
    <x v="2"/>
    <x v="1"/>
    <x v="1"/>
    <x v="5"/>
    <n v="1.3647507536516714"/>
    <n v="190000"/>
    <n v="259302.64319381758"/>
  </r>
  <r>
    <x v="18"/>
    <s v="SUDESTE             "/>
    <s v="G4647802"/>
    <s v="COMERCIO ATACADISTA DE LIVROS, JORNAIS E OUTRAS PUBLICACOES      "/>
    <x v="2"/>
    <x v="1"/>
    <x v="1"/>
    <x v="5"/>
    <n v="1.3647507536516714"/>
    <n v="272584"/>
    <n v="372009.21943338722"/>
  </r>
  <r>
    <x v="18"/>
    <s v="SUDESTE             "/>
    <s v="G4756300"/>
    <s v="COM VAREJISTA ESPECIALIZADO DE INSTRUMENTOS MUSICAIS E ACESSORIO "/>
    <x v="3"/>
    <x v="1"/>
    <x v="1"/>
    <x v="5"/>
    <n v="1.3647507536516714"/>
    <n v="15393"/>
    <n v="21007.608350960178"/>
  </r>
  <r>
    <x v="18"/>
    <s v="SUDESTE             "/>
    <s v="G4756300"/>
    <s v="COM VAREJISTA ESPECIALIZADO DE INSTRUMENTOS MUSICAIS E ACESSORIO "/>
    <x v="3"/>
    <x v="1"/>
    <x v="1"/>
    <x v="5"/>
    <n v="1.3647507536516714"/>
    <n v="110000"/>
    <n v="150122.58290168387"/>
  </r>
  <r>
    <x v="18"/>
    <s v="SUDESTE             "/>
    <s v="G4756300"/>
    <s v="COM VAREJISTA ESPECIALIZADO DE INSTRUMENTOS MUSICAIS E ACESSORIO "/>
    <x v="3"/>
    <x v="1"/>
    <x v="1"/>
    <x v="5"/>
    <n v="1.3647507536516714"/>
    <n v="107082"/>
    <n v="146140.24020252828"/>
  </r>
  <r>
    <x v="18"/>
    <s v="SUDESTE             "/>
    <s v="G4761001"/>
    <s v="COMERCIO VAREJISTA DE LIVROS                                     "/>
    <x v="2"/>
    <x v="1"/>
    <x v="1"/>
    <x v="5"/>
    <n v="1.3647507536516714"/>
    <n v="555"/>
    <n v="757.43666827667766"/>
  </r>
  <r>
    <x v="18"/>
    <s v="SUDESTE             "/>
    <s v="G4761001"/>
    <s v="COMERCIO VAREJISTA DE LIVROS                                     "/>
    <x v="2"/>
    <x v="1"/>
    <x v="1"/>
    <x v="5"/>
    <n v="1.3647507536516714"/>
    <n v="446354"/>
    <n v="609161.95789543819"/>
  </r>
  <r>
    <x v="18"/>
    <s v="SUDESTE             "/>
    <s v="G4761001"/>
    <s v="COMERCIO VAREJISTA DE LIVROS                                     "/>
    <x v="2"/>
    <x v="1"/>
    <x v="1"/>
    <x v="5"/>
    <n v="1.3647507536516714"/>
    <n v="551499"/>
    <n v="752658.67588814313"/>
  </r>
  <r>
    <x v="18"/>
    <s v="SUDESTE             "/>
    <s v="G4761002"/>
    <s v="COMERCIO VAREJISTA DE JORNAIS E REVISTAS                         "/>
    <x v="2"/>
    <x v="1"/>
    <x v="1"/>
    <x v="5"/>
    <n v="1.3647507536516714"/>
    <n v="14409"/>
    <n v="19664.693609366932"/>
  </r>
  <r>
    <x v="18"/>
    <s v="SUDESTE             "/>
    <s v="G4761002"/>
    <s v="COMERCIO VAREJISTA DE JORNAIS E REVISTAS                         "/>
    <x v="2"/>
    <x v="1"/>
    <x v="1"/>
    <x v="5"/>
    <n v="1.3647507536516714"/>
    <n v="456513"/>
    <n v="623026.46080178546"/>
  </r>
  <r>
    <x v="18"/>
    <s v="SUDESTE             "/>
    <s v="G4761002"/>
    <s v="COMERCIO VAREJISTA DE JORNAIS E REVISTAS                         "/>
    <x v="2"/>
    <x v="1"/>
    <x v="1"/>
    <x v="5"/>
    <n v="1.3647507536516714"/>
    <n v="73667"/>
    <n v="100537.09376925768"/>
  </r>
  <r>
    <x v="18"/>
    <s v="SUDESTE             "/>
    <s v="G4761002"/>
    <s v="COMERCIO VAREJISTA DE JORNAIS E REVISTAS                         "/>
    <x v="2"/>
    <x v="1"/>
    <x v="1"/>
    <x v="5"/>
    <n v="1.3647507536516714"/>
    <n v="273350"/>
    <n v="373054.61851068441"/>
  </r>
  <r>
    <x v="18"/>
    <s v="SUDESTE             "/>
    <s v="G4762800"/>
    <s v="COMERCIO VAREJISTA DE DISCOS, CDS, DVDS E FITAS                  "/>
    <x v="3"/>
    <x v="1"/>
    <x v="1"/>
    <x v="5"/>
    <n v="1.3647507536516714"/>
    <n v="7725"/>
    <n v="10542.699571959161"/>
  </r>
  <r>
    <x v="18"/>
    <s v="SUDESTE             "/>
    <s v="G4762800"/>
    <s v="COMERCIO VAREJISTA DE DISCOS, CDS, DVDS E FITAS                  "/>
    <x v="3"/>
    <x v="1"/>
    <x v="1"/>
    <x v="5"/>
    <n v="1.3647507536516714"/>
    <n v="44200"/>
    <n v="60321.983311403877"/>
  </r>
  <r>
    <x v="18"/>
    <s v="SUDESTE             "/>
    <s v="G4762800"/>
    <s v="COMERCIO VAREJISTA DE DISCOS, CDS, DVDS E FITAS                  "/>
    <x v="3"/>
    <x v="1"/>
    <x v="1"/>
    <x v="5"/>
    <n v="1.3647507536516714"/>
    <n v="174958"/>
    <n v="238774.06235738914"/>
  </r>
  <r>
    <x v="18"/>
    <s v="SUDESTE             "/>
    <s v="G4762800"/>
    <s v="COMERCIO VAREJISTA DE DISCOS, CDS, DVDS E FITAS                  "/>
    <x v="3"/>
    <x v="1"/>
    <x v="1"/>
    <x v="5"/>
    <n v="1.3647507536516714"/>
    <n v="160081"/>
    <n v="218470.6653953132"/>
  </r>
  <r>
    <x v="18"/>
    <s v="SUDESTE             "/>
    <s v="J5811500"/>
    <s v="EDICAO DE LIVROS                                                 "/>
    <x v="2"/>
    <x v="1"/>
    <x v="1"/>
    <x v="5"/>
    <n v="1.3647507536516714"/>
    <n v="199664"/>
    <n v="272491.59447710734"/>
  </r>
  <r>
    <x v="18"/>
    <s v="SUDESTE             "/>
    <s v="J5811500"/>
    <s v="EDICAO DE LIVROS                                                 "/>
    <x v="2"/>
    <x v="0"/>
    <x v="0"/>
    <x v="5"/>
    <n v="1.3647507536516714"/>
    <n v="129360"/>
    <n v="176544.15749238021"/>
  </r>
  <r>
    <x v="18"/>
    <s v="SUDESTE             "/>
    <s v="J5811500"/>
    <s v="EDICAO DE LIVROS                                                 "/>
    <x v="2"/>
    <x v="1"/>
    <x v="1"/>
    <x v="5"/>
    <n v="1.3647507536516714"/>
    <n v="255770"/>
    <n v="349062.30026148801"/>
  </r>
  <r>
    <x v="18"/>
    <s v="SUDESTE             "/>
    <s v="J5811500"/>
    <s v="EDICAO DE LIVROS                                                 "/>
    <x v="2"/>
    <x v="1"/>
    <x v="1"/>
    <x v="5"/>
    <n v="1.3647507536516714"/>
    <n v="909140"/>
    <n v="1240749.5001748805"/>
  </r>
  <r>
    <x v="18"/>
    <s v="SUDESTE             "/>
    <s v="J5811500"/>
    <s v="EDICAO DE LIVROS                                                 "/>
    <x v="2"/>
    <x v="1"/>
    <x v="0"/>
    <x v="5"/>
    <n v="1.3647507536516714"/>
    <n v="1840000"/>
    <n v="2511141.3867190755"/>
  </r>
  <r>
    <x v="18"/>
    <s v="SUDESTE             "/>
    <s v="J5812301"/>
    <s v="EDICAO DE JORNAIS DIARIOS                                        "/>
    <x v="2"/>
    <x v="1"/>
    <x v="1"/>
    <x v="5"/>
    <n v="1.3647507536516714"/>
    <n v="29916"/>
    <n v="40827.8835462434"/>
  </r>
  <r>
    <x v="18"/>
    <s v="SUDESTE             "/>
    <s v="J5813100"/>
    <s v="EDICAO DE REVISTAS                                               "/>
    <x v="2"/>
    <x v="1"/>
    <x v="1"/>
    <x v="5"/>
    <n v="1.3647507536516714"/>
    <n v="95660"/>
    <n v="130552.05709431889"/>
  </r>
  <r>
    <x v="18"/>
    <s v="SUDESTE             "/>
    <s v="J5819100"/>
    <s v="EDICAO DE CADASTROS, LISTAS E OUTROS PRODUTOS GRAFICOS           "/>
    <x v="0"/>
    <x v="1"/>
    <x v="1"/>
    <x v="5"/>
    <n v="1.3647507536516714"/>
    <n v="46250"/>
    <n v="63119.722356389801"/>
  </r>
  <r>
    <x v="18"/>
    <s v="SUDESTE             "/>
    <s v="J5819100"/>
    <s v="EDICAO DE CADASTROS, LISTAS E OUTROS PRODUTOS GRAFICOS           "/>
    <x v="0"/>
    <x v="1"/>
    <x v="1"/>
    <x v="5"/>
    <n v="1.3647507536516714"/>
    <n v="103000"/>
    <n v="140569.32762612216"/>
  </r>
  <r>
    <x v="18"/>
    <s v="SUDESTE             "/>
    <s v="J5821200"/>
    <s v="EDICAO INTEGRADA A IMPRESSAO DE LIVROS                           "/>
    <x v="2"/>
    <x v="1"/>
    <x v="1"/>
    <x v="5"/>
    <n v="1.3647507536516714"/>
    <n v="6382"/>
    <n v="8709.8393098049673"/>
  </r>
  <r>
    <x v="18"/>
    <s v="SUDESTE             "/>
    <s v="J5821200"/>
    <s v="EDICAO INTEGRADA A IMPRESSAO DE LIVROS                           "/>
    <x v="2"/>
    <x v="1"/>
    <x v="0"/>
    <x v="5"/>
    <n v="1.3647507536516714"/>
    <n v="6051000"/>
    <n v="8258106.8103462635"/>
  </r>
  <r>
    <x v="18"/>
    <s v="SUDESTE             "/>
    <s v="J5821200"/>
    <s v="EDICAO INTEGRADA A IMPRESSAO DE LIVROS                           "/>
    <x v="2"/>
    <x v="1"/>
    <x v="1"/>
    <x v="5"/>
    <n v="1.3647507536516714"/>
    <n v="80000"/>
    <n v="109180.06029213371"/>
  </r>
  <r>
    <x v="18"/>
    <s v="SUDESTE             "/>
    <s v="J5821200"/>
    <s v="EDICAO INTEGRADA A IMPRESSAO DE LIVROS                           "/>
    <x v="2"/>
    <x v="1"/>
    <x v="1"/>
    <x v="5"/>
    <n v="1.3647507536516714"/>
    <n v="188123"/>
    <n v="256741.00602921337"/>
  </r>
  <r>
    <x v="18"/>
    <s v="SUDESTE             "/>
    <s v="J5821200"/>
    <s v="EDICAO INTEGRADA A IMPRESSAO DE LIVROS                           "/>
    <x v="2"/>
    <x v="1"/>
    <x v="0"/>
    <x v="5"/>
    <n v="1.3647507536516714"/>
    <n v="721000"/>
    <n v="983985.29338285513"/>
  </r>
  <r>
    <x v="18"/>
    <s v="SUDESTE             "/>
    <s v="J5821200"/>
    <s v="EDICAO INTEGRADA A IMPRESSAO DE LIVROS                           "/>
    <x v="2"/>
    <x v="1"/>
    <x v="1"/>
    <x v="5"/>
    <n v="1.3647507536516714"/>
    <n v="481791"/>
    <n v="657524.63035259244"/>
  </r>
  <r>
    <x v="18"/>
    <s v="SUDESTE             "/>
    <s v="J5822101"/>
    <s v="EDICAO INTEGRADA A IMPRESSAO DE JORNAIS DIARIOS                  "/>
    <x v="2"/>
    <x v="1"/>
    <x v="1"/>
    <x v="5"/>
    <n v="1.3647507536516714"/>
    <n v="7793"/>
    <n v="10635.502623207476"/>
  </r>
  <r>
    <x v="18"/>
    <s v="SUDESTE             "/>
    <s v="J5822101"/>
    <s v="EDICAO INTEGRADA A IMPRESSAO DE JORNAIS DIARIOS                  "/>
    <x v="2"/>
    <x v="1"/>
    <x v="1"/>
    <x v="5"/>
    <n v="1.3647507536516714"/>
    <n v="231345"/>
    <n v="315728.26310354593"/>
  </r>
  <r>
    <x v="18"/>
    <s v="SUDESTE             "/>
    <s v="J5822101"/>
    <s v="EDICAO INTEGRADA A IMPRESSAO DE JORNAIS DIARIOS                  "/>
    <x v="2"/>
    <x v="1"/>
    <x v="1"/>
    <x v="5"/>
    <n v="1.3647507536516714"/>
    <n v="219171"/>
    <n v="299113.78742859047"/>
  </r>
  <r>
    <x v="18"/>
    <s v="SUDESTE             "/>
    <s v="J5822101"/>
    <s v="EDICAO INTEGRADA A IMPRESSAO DE JORNAIS DIARIOS                  "/>
    <x v="2"/>
    <x v="1"/>
    <x v="1"/>
    <x v="5"/>
    <n v="1.3647507536516714"/>
    <n v="54955"/>
    <n v="74999.877666927598"/>
  </r>
  <r>
    <x v="18"/>
    <s v="SUDESTE             "/>
    <s v="J5823900"/>
    <s v="EDICAO INTEGRADA A IMPRESSAO DE REVISTAS                         "/>
    <x v="2"/>
    <x v="1"/>
    <x v="1"/>
    <x v="5"/>
    <n v="1.3647507536516714"/>
    <n v="3495"/>
    <n v="4769.8038840125919"/>
  </r>
  <r>
    <x v="18"/>
    <s v="SUDESTE             "/>
    <s v="J5823900"/>
    <s v="EDICAO INTEGRADA A IMPRESSAO DE REVISTAS                         "/>
    <x v="2"/>
    <x v="1"/>
    <x v="1"/>
    <x v="5"/>
    <n v="1.3647507536516714"/>
    <n v="38297"/>
    <n v="52265.859612598062"/>
  </r>
  <r>
    <x v="18"/>
    <s v="SUDESTE             "/>
    <s v="J5823900"/>
    <s v="EDICAO INTEGRADA A IMPRESSAO DE REVISTAS                         "/>
    <x v="2"/>
    <x v="1"/>
    <x v="1"/>
    <x v="5"/>
    <n v="1.3647507536516714"/>
    <n v="444124"/>
    <n v="606118.56371479493"/>
  </r>
  <r>
    <x v="18"/>
    <s v="SUDESTE             "/>
    <s v="J5829800"/>
    <s v="EDICAO INTEGRADA IMPRESSAO CADASTRO LISTA OUTRO PRODUTO GRAFICO  "/>
    <x v="0"/>
    <x v="1"/>
    <x v="1"/>
    <x v="5"/>
    <n v="1.3647507536516714"/>
    <n v="35218"/>
    <n v="48063.792042104564"/>
  </r>
  <r>
    <x v="18"/>
    <s v="SUDESTE             "/>
    <s v="J5829800"/>
    <s v="EDICAO INTEGRADA IMPRESSAO CADASTRO LISTA OUTRO PRODUTO GRAFICO  "/>
    <x v="0"/>
    <x v="1"/>
    <x v="1"/>
    <x v="5"/>
    <n v="1.3647507536516714"/>
    <n v="194832"/>
    <n v="265897.11883546243"/>
  </r>
  <r>
    <x v="18"/>
    <s v="SUDESTE             "/>
    <s v="J5829800"/>
    <s v="EDICAO INTEGRADA IMPRESSAO CADASTRO LISTA OUTRO PRODUTO GRAFICO  "/>
    <x v="0"/>
    <x v="1"/>
    <x v="1"/>
    <x v="5"/>
    <n v="1.3647507536516714"/>
    <n v="82798"/>
    <n v="112998.63290085109"/>
  </r>
  <r>
    <x v="18"/>
    <s v="SUDESTE             "/>
    <s v="J5829800"/>
    <s v="EDICAO INTEGRADA IMPRESSAO CADASTRO LISTA OUTRO PRODUTO GRAFICO  "/>
    <x v="0"/>
    <x v="1"/>
    <x v="1"/>
    <x v="5"/>
    <n v="1.3647507536516714"/>
    <n v="209979"/>
    <n v="286568.99850102433"/>
  </r>
  <r>
    <x v="18"/>
    <s v="SUDESTE             "/>
    <s v="J5911100"/>
    <s v="ATIV PROD CINEMATOGRAFICA DE VIDEOS E DE PROGRAMAS DE TELEVISAO  "/>
    <x v="5"/>
    <x v="0"/>
    <x v="0"/>
    <x v="5"/>
    <n v="1.3647507536516714"/>
    <n v="50000"/>
    <n v="68237.53768258357"/>
  </r>
  <r>
    <x v="18"/>
    <s v="SUDESTE             "/>
    <s v="J5911100"/>
    <s v="ATIV PROD CINEMATOGRAFICA DE VIDEOS E DE PROGRAMAS DE TELEVISAO  "/>
    <x v="5"/>
    <x v="1"/>
    <x v="0"/>
    <x v="5"/>
    <n v="1.3647507536516714"/>
    <n v="294890"/>
    <n v="402451.34974434139"/>
  </r>
  <r>
    <x v="18"/>
    <s v="SUDESTE             "/>
    <s v="J5911100"/>
    <s v="ATIV PROD CINEMATOGRAFICA DE VIDEOS E DE PROGRAMAS DE TELEVISAO  "/>
    <x v="5"/>
    <x v="1"/>
    <x v="0"/>
    <x v="5"/>
    <n v="1.3647507536516714"/>
    <n v="240000"/>
    <n v="327540.18087640114"/>
  </r>
  <r>
    <x v="18"/>
    <s v="SUDESTE             "/>
    <s v="J5911100"/>
    <s v="ATIV PROD CINEMATOGRAFICA DE VIDEOS E DE PROGRAMAS DE TELEVISAO  "/>
    <x v="5"/>
    <x v="1"/>
    <x v="0"/>
    <x v="5"/>
    <n v="1.3647507536516714"/>
    <n v="12750000"/>
    <n v="17400572.109058812"/>
  </r>
  <r>
    <x v="18"/>
    <s v="SUDESTE             "/>
    <s v="J5911101"/>
    <s v="ESTUDIOS CINEMATOGRAFICOS                                        "/>
    <x v="5"/>
    <x v="1"/>
    <x v="1"/>
    <x v="5"/>
    <n v="1.3647507536516714"/>
    <n v="325"/>
    <n v="443.54399493679324"/>
  </r>
  <r>
    <x v="18"/>
    <s v="SUDESTE             "/>
    <s v="J5911102"/>
    <s v="PRODUCAO DE FILMES PARA PUBLICIDADE                              "/>
    <x v="5"/>
    <x v="1"/>
    <x v="1"/>
    <x v="5"/>
    <n v="1.3647507536516714"/>
    <n v="65130"/>
    <n v="88886.216585333357"/>
  </r>
  <r>
    <x v="18"/>
    <s v="SUDESTE             "/>
    <s v="J5911102"/>
    <s v="PRODUCAO DE FILMES PARA PUBLICIDADE                              "/>
    <x v="5"/>
    <x v="1"/>
    <x v="1"/>
    <x v="5"/>
    <n v="1.3647507536516714"/>
    <n v="4137"/>
    <n v="5645.9738678569647"/>
  </r>
  <r>
    <x v="18"/>
    <s v="SUDESTE             "/>
    <s v="J5911199"/>
    <s v="ATIV PD CINEMATOGRAFICA VIDEO PROG TELEVISAO NAO ESPECI ANTERIOR "/>
    <x v="5"/>
    <x v="1"/>
    <x v="1"/>
    <x v="5"/>
    <n v="1.3647507536516714"/>
    <n v="5981"/>
    <n v="8162.574257590647"/>
  </r>
  <r>
    <x v="18"/>
    <s v="SUDESTE             "/>
    <s v="J5911199"/>
    <s v="ATIV PD CINEMATOGRAFICA VIDEO PROG TELEVISAO NAO ESPECI ANTERIOR "/>
    <x v="5"/>
    <x v="1"/>
    <x v="1"/>
    <x v="5"/>
    <n v="1.3647507536516714"/>
    <n v="50000"/>
    <n v="68237.53768258357"/>
  </r>
  <r>
    <x v="18"/>
    <s v="SUDESTE             "/>
    <s v="J5911199"/>
    <s v="ATIV PD CINEMATOGRAFICA VIDEO PROG TELEVISAO NAO ESPECI ANTERIOR "/>
    <x v="5"/>
    <x v="0"/>
    <x v="0"/>
    <x v="5"/>
    <n v="1.3647507536516714"/>
    <n v="175000"/>
    <n v="238831.3818890425"/>
  </r>
  <r>
    <x v="18"/>
    <s v="SUDESTE             "/>
    <s v="J5911199"/>
    <s v="ATIV PD CINEMATOGRAFICA VIDEO PROG TELEVISAO NAO ESPECI ANTERIOR "/>
    <x v="5"/>
    <x v="1"/>
    <x v="0"/>
    <x v="5"/>
    <n v="1.3647507536516714"/>
    <n v="2796040"/>
    <n v="3815897.6972402195"/>
  </r>
  <r>
    <x v="18"/>
    <s v="SUDESTE             "/>
    <s v="J5911199"/>
    <s v="ATIV PD CINEMATOGRAFICA VIDEO PROG TELEVISAO NAO ESPECI ANTERIOR "/>
    <x v="5"/>
    <x v="1"/>
    <x v="0"/>
    <x v="5"/>
    <n v="1.3647507536516714"/>
    <n v="600000"/>
    <n v="818850.4521910029"/>
  </r>
  <r>
    <x v="18"/>
    <s v="SUDESTE             "/>
    <s v="J5911199"/>
    <s v="ATIV PD CINEMATOGRAFICA VIDEO PROG TELEVISAO NAO ESPECI ANTERIOR "/>
    <x v="5"/>
    <x v="1"/>
    <x v="1"/>
    <x v="5"/>
    <n v="1.3647507536516714"/>
    <n v="217696"/>
    <n v="297100.78006695426"/>
  </r>
  <r>
    <x v="18"/>
    <s v="SUDESTE             "/>
    <s v="J5912099"/>
    <s v="ATIV POS-PROD CINEMATOG VIDEO PROG TELEVISAO NAO ESPECI ANTERIOR "/>
    <x v="5"/>
    <x v="1"/>
    <x v="1"/>
    <x v="5"/>
    <n v="1.3647507536516714"/>
    <n v="1365"/>
    <n v="1862.8847787345314"/>
  </r>
  <r>
    <x v="18"/>
    <s v="SUDESTE             "/>
    <s v="J5913800"/>
    <s v="DISTRIBUICAO CINEMATOGRAFICA DE VIDEO E DE PROGRAMA DE TELEVISAO "/>
    <x v="5"/>
    <x v="1"/>
    <x v="1"/>
    <x v="5"/>
    <n v="1.3647507536516714"/>
    <n v="11376"/>
    <n v="15525.404573541415"/>
  </r>
  <r>
    <x v="18"/>
    <s v="SUDESTE             "/>
    <s v="J5913800"/>
    <s v="DISTRIBUICAO CINEMATOGRAFICA DE VIDEO E DE PROGRAMA DE TELEVISAO "/>
    <x v="5"/>
    <x v="1"/>
    <x v="1"/>
    <x v="5"/>
    <n v="1.3647507536516714"/>
    <n v="54097"/>
    <n v="73828.921520294476"/>
  </r>
  <r>
    <x v="18"/>
    <s v="SUDESTE             "/>
    <s v="J5913800"/>
    <s v="DISTRIBUICAO CINEMATOGRAFICA DE VIDEO E DE PROGRAMA DE TELEVISAO "/>
    <x v="5"/>
    <x v="1"/>
    <x v="1"/>
    <x v="5"/>
    <n v="1.3647507536516714"/>
    <n v="255630"/>
    <n v="348871.23515597678"/>
  </r>
  <r>
    <x v="18"/>
    <s v="SUDESTE             "/>
    <s v="J5913800"/>
    <s v="DISTRIBUICAO CINEMATOGRAFICA DE VIDEO E DE PROGRAMA DE TELEVISAO "/>
    <x v="5"/>
    <x v="1"/>
    <x v="1"/>
    <x v="5"/>
    <n v="1.3647507536516714"/>
    <n v="572468"/>
    <n v="781276.13444146502"/>
  </r>
  <r>
    <x v="18"/>
    <s v="SUDESTE             "/>
    <s v="J5913800"/>
    <s v="DISTRIBUICAO CINEMATOGRAFICA DE VIDEO E DE PROGRAMA DE TELEVISAO "/>
    <x v="5"/>
    <x v="1"/>
    <x v="0"/>
    <x v="5"/>
    <n v="1.3647507536516714"/>
    <n v="3980000"/>
    <n v="5431707.9995336523"/>
  </r>
  <r>
    <x v="18"/>
    <s v="SUDESTE             "/>
    <s v="J5914600"/>
    <s v="ATIVIDADES DE EXIBICAO CINEMATOGRAFICA                           "/>
    <x v="5"/>
    <x v="0"/>
    <x v="0"/>
    <x v="5"/>
    <n v="1.3647507536516714"/>
    <n v="150000"/>
    <n v="204712.61304775072"/>
  </r>
  <r>
    <x v="18"/>
    <s v="SUDESTE             "/>
    <s v="J5914600"/>
    <s v="ATIVIDADES DE EXIBICAO CINEMATOGRAFICA                           "/>
    <x v="5"/>
    <x v="1"/>
    <x v="0"/>
    <x v="5"/>
    <n v="1.3647507536516714"/>
    <n v="1197000"/>
    <n v="1633606.6521210507"/>
  </r>
  <r>
    <x v="18"/>
    <s v="SUDESTE             "/>
    <s v="J5914600"/>
    <s v="ATIVIDADES DE EXIBICAO CINEMATOGRAFICA                           "/>
    <x v="5"/>
    <x v="1"/>
    <x v="1"/>
    <x v="5"/>
    <n v="1.3647507536516714"/>
    <n v="10717"/>
    <n v="14626.033826884963"/>
  </r>
  <r>
    <x v="18"/>
    <s v="SUDESTE             "/>
    <s v="J5920100"/>
    <s v="ATIVIDADES DE GRAVACAO DE SOM E DE EDICAO DE MUSICA              "/>
    <x v="3"/>
    <x v="1"/>
    <x v="1"/>
    <x v="5"/>
    <n v="1.3647507536516714"/>
    <n v="7497"/>
    <n v="10231.536400126581"/>
  </r>
  <r>
    <x v="18"/>
    <s v="SUDESTE             "/>
    <s v="J5920100"/>
    <s v="ATIVIDADES DE GRAVACAO DE SOM E DE EDICAO DE MUSICA              "/>
    <x v="3"/>
    <x v="1"/>
    <x v="1"/>
    <x v="5"/>
    <n v="1.3647507536516714"/>
    <n v="40385"/>
    <n v="55115.459186222753"/>
  </r>
  <r>
    <x v="18"/>
    <s v="SUDESTE             "/>
    <s v="J6010100"/>
    <s v="ATIVIDADES DE RADIO                                              "/>
    <x v="5"/>
    <x v="1"/>
    <x v="1"/>
    <x v="5"/>
    <n v="1.3647507536516714"/>
    <n v="125658"/>
    <n v="171491.85020236173"/>
  </r>
  <r>
    <x v="18"/>
    <s v="SUDESTE             "/>
    <s v="J6010100"/>
    <s v="ATIVIDADES DE RADIO                                              "/>
    <x v="5"/>
    <x v="1"/>
    <x v="1"/>
    <x v="5"/>
    <n v="1.3647507536516714"/>
    <n v="139804"/>
    <n v="190797.61436351828"/>
  </r>
  <r>
    <x v="18"/>
    <s v="SUDESTE             "/>
    <s v="J6021700"/>
    <s v="ATIVIDADES DE TELEVISAO ABERTA                                   "/>
    <x v="5"/>
    <x v="1"/>
    <x v="1"/>
    <x v="5"/>
    <n v="1.3647507536516714"/>
    <n v="15475"/>
    <n v="21119.517912759617"/>
  </r>
  <r>
    <x v="18"/>
    <s v="SUDESTE             "/>
    <s v="J6021700"/>
    <s v="ATIVIDADES DE TELEVISAO ABERTA                                   "/>
    <x v="5"/>
    <x v="1"/>
    <x v="1"/>
    <x v="5"/>
    <n v="1.3647507536516714"/>
    <n v="106070"/>
    <n v="144759.1124398328"/>
  </r>
  <r>
    <x v="18"/>
    <s v="SUDESTE             "/>
    <s v="J6021700"/>
    <s v="ATIVIDADES DE TELEVISAO ABERTA                                   "/>
    <x v="5"/>
    <x v="1"/>
    <x v="0"/>
    <x v="5"/>
    <n v="1.3647507536516714"/>
    <n v="1672243"/>
    <n v="2282194.8945387318"/>
  </r>
  <r>
    <x v="18"/>
    <s v="SUDESTE             "/>
    <s v="P8592900"/>
    <s v="ENSINO DE ARTE E CULTURA                                         "/>
    <x v="6"/>
    <x v="0"/>
    <x v="0"/>
    <x v="5"/>
    <n v="1.3647507536516714"/>
    <n v="300000"/>
    <n v="409425.22609550145"/>
  </r>
  <r>
    <x v="18"/>
    <s v="SUDESTE             "/>
    <s v="P8592901"/>
    <s v="ENSINO DE DANCA                                                  "/>
    <x v="6"/>
    <x v="1"/>
    <x v="1"/>
    <x v="5"/>
    <n v="1.3647507536516714"/>
    <n v="3195"/>
    <n v="4360.3786579170901"/>
  </r>
  <r>
    <x v="18"/>
    <s v="SUDESTE             "/>
    <s v="P8592901"/>
    <s v="ENSINO DE DANCA                                                  "/>
    <x v="6"/>
    <x v="1"/>
    <x v="1"/>
    <x v="5"/>
    <n v="1.3647507536516714"/>
    <n v="11569"/>
    <n v="15788.801468996187"/>
  </r>
  <r>
    <x v="18"/>
    <s v="SUDESTE             "/>
    <s v="P8592903"/>
    <s v="ENSINO DE MUSICA                                                 "/>
    <x v="6"/>
    <x v="1"/>
    <x v="1"/>
    <x v="5"/>
    <n v="1.3647507536516714"/>
    <n v="2518"/>
    <n v="3436.4423976949088"/>
  </r>
  <r>
    <x v="18"/>
    <s v="SUDESTE             "/>
    <s v="P8592903"/>
    <s v="ENSINO DE MUSICA                                                 "/>
    <x v="6"/>
    <x v="0"/>
    <x v="0"/>
    <x v="5"/>
    <n v="1.3647507536516714"/>
    <n v="88517"/>
    <n v="120803.64246098499"/>
  </r>
  <r>
    <x v="18"/>
    <s v="SUDESTE             "/>
    <s v="P8592903"/>
    <s v="ENSINO DE MUSICA                                                 "/>
    <x v="6"/>
    <x v="1"/>
    <x v="1"/>
    <x v="5"/>
    <n v="1.3647507536516714"/>
    <n v="5753"/>
    <n v="7851.4110857580654"/>
  </r>
  <r>
    <x v="18"/>
    <s v="SUDESTE             "/>
    <s v="P8592999"/>
    <s v="ENSINO DE ARTE E CULTURA NAO ESPECIFICADO ANTERIORMENTE          "/>
    <x v="6"/>
    <x v="1"/>
    <x v="1"/>
    <x v="5"/>
    <n v="1.3647507536516714"/>
    <n v="3967"/>
    <n v="5413.9662397361808"/>
  </r>
  <r>
    <x v="18"/>
    <s v="SUDESTE             "/>
    <s v="P8592999"/>
    <s v="ENSINO DE ARTE E CULTURA NAO ESPECIFICADO ANTERIORMENTE          "/>
    <x v="6"/>
    <x v="1"/>
    <x v="1"/>
    <x v="5"/>
    <n v="1.3647507536516714"/>
    <n v="15000"/>
    <n v="20471.261304775071"/>
  </r>
  <r>
    <x v="18"/>
    <s v="SUDESTE             "/>
    <s v="P8592999"/>
    <s v="ENSINO DE ARTE E CULTURA NAO ESPECIFICADO ANTERIORMENTE          "/>
    <x v="6"/>
    <x v="1"/>
    <x v="1"/>
    <x v="5"/>
    <n v="1.3647507536516714"/>
    <n v="4935"/>
    <n v="6735.0449692709981"/>
  </r>
  <r>
    <x v="18"/>
    <s v="SUDESTE             "/>
    <s v="R9001900"/>
    <s v="ARTES CENICAS, ESPETACULOS E ATIVIDADES COMPLEMENTARES           "/>
    <x v="4"/>
    <x v="0"/>
    <x v="0"/>
    <x v="5"/>
    <n v="1.3647507536516714"/>
    <n v="250000"/>
    <n v="341187.68841291784"/>
  </r>
  <r>
    <x v="18"/>
    <s v="SUDESTE             "/>
    <s v="R9001900"/>
    <s v="ARTES CENICAS, ESPETACULOS E ATIVIDADES COMPLEMENTARES           "/>
    <x v="4"/>
    <x v="0"/>
    <x v="0"/>
    <x v="5"/>
    <n v="1.3647507536516714"/>
    <n v="700100"/>
    <n v="955462.00263153517"/>
  </r>
  <r>
    <x v="18"/>
    <s v="SUDESTE             "/>
    <s v="R9001901"/>
    <s v="PRODUCAO TEATRAL                                                 "/>
    <x v="4"/>
    <x v="1"/>
    <x v="1"/>
    <x v="5"/>
    <n v="1.3647507536516714"/>
    <n v="83000"/>
    <n v="113274.31255308873"/>
  </r>
  <r>
    <x v="18"/>
    <s v="SUDESTE             "/>
    <s v="R9001902"/>
    <s v="PRODUCAO MUSICAL                                                 "/>
    <x v="4"/>
    <x v="1"/>
    <x v="1"/>
    <x v="5"/>
    <n v="1.3647507536516714"/>
    <n v="47155"/>
    <n v="64354.821788444569"/>
  </r>
  <r>
    <x v="18"/>
    <s v="SUDESTE             "/>
    <s v="R9001902"/>
    <s v="PRODUCAO MUSICAL                                                 "/>
    <x v="4"/>
    <x v="1"/>
    <x v="1"/>
    <x v="5"/>
    <n v="1.3647507536516714"/>
    <n v="100000"/>
    <n v="136475.07536516714"/>
  </r>
  <r>
    <x v="18"/>
    <s v="SUDESTE             "/>
    <s v="R9001902"/>
    <s v="PRODUCAO MUSICAL                                                 "/>
    <x v="4"/>
    <x v="0"/>
    <x v="0"/>
    <x v="5"/>
    <n v="1.3647507536516714"/>
    <n v="132000"/>
    <n v="180147.09948202063"/>
  </r>
  <r>
    <x v="18"/>
    <s v="SUDESTE             "/>
    <s v="R9001902"/>
    <s v="PRODUCAO MUSICAL                                                 "/>
    <x v="4"/>
    <x v="0"/>
    <x v="0"/>
    <x v="5"/>
    <n v="1.3647507536516714"/>
    <n v="9476500"/>
    <n v="12933060.516980065"/>
  </r>
  <r>
    <x v="18"/>
    <s v="SUDESTE             "/>
    <s v="R9001902"/>
    <s v="PRODUCAO MUSICAL                                                 "/>
    <x v="4"/>
    <x v="1"/>
    <x v="1"/>
    <x v="5"/>
    <n v="1.3647507536516714"/>
    <n v="48631"/>
    <n v="66369.193900834434"/>
  </r>
  <r>
    <x v="18"/>
    <s v="SUDESTE             "/>
    <s v="R9001902"/>
    <s v="PRODUCAO MUSICAL                                                 "/>
    <x v="4"/>
    <x v="1"/>
    <x v="1"/>
    <x v="5"/>
    <n v="1.3647507536516714"/>
    <n v="135496"/>
    <n v="184918.26811678687"/>
  </r>
  <r>
    <x v="18"/>
    <s v="SUDESTE             "/>
    <s v="R9001903"/>
    <s v="PRODUCAO DE ESPETACULOS DE DANCA                                 "/>
    <x v="4"/>
    <x v="0"/>
    <x v="0"/>
    <x v="5"/>
    <n v="1.3647507536516714"/>
    <n v="200000"/>
    <n v="272950.15073033428"/>
  </r>
  <r>
    <x v="18"/>
    <s v="SUDESTE             "/>
    <s v="R9001906"/>
    <s v="ATIVIDADES DE SONORIZACAO E DE ILUMINACAO                        "/>
    <x v="4"/>
    <x v="1"/>
    <x v="1"/>
    <x v="5"/>
    <n v="1.3647507536516714"/>
    <n v="34354"/>
    <n v="46884.647390949518"/>
  </r>
  <r>
    <x v="18"/>
    <s v="SUDESTE             "/>
    <s v="R9001906"/>
    <s v="ATIVIDADES DE SONORIZACAO E DE ILUMINACAO                        "/>
    <x v="4"/>
    <x v="1"/>
    <x v="1"/>
    <x v="5"/>
    <n v="1.3647507536516714"/>
    <n v="89306"/>
    <n v="121880.43080561617"/>
  </r>
  <r>
    <x v="18"/>
    <s v="SUDESTE             "/>
    <s v="R9001906"/>
    <s v="ATIVIDADES DE SONORIZACAO E DE ILUMINACAO                        "/>
    <x v="4"/>
    <x v="1"/>
    <x v="1"/>
    <x v="5"/>
    <n v="1.3647507536516714"/>
    <n v="70800"/>
    <n v="96624.353358538341"/>
  </r>
  <r>
    <x v="18"/>
    <s v="SUDESTE             "/>
    <s v="R9001906"/>
    <s v="ATIVIDADES DE SONORIZACAO E DE ILUMINACAO                        "/>
    <x v="4"/>
    <x v="1"/>
    <x v="1"/>
    <x v="5"/>
    <n v="1.3647507536516714"/>
    <n v="308000"/>
    <n v="420343.23212471482"/>
  </r>
  <r>
    <x v="18"/>
    <s v="SUDESTE             "/>
    <s v="R9001906"/>
    <s v="ATIVIDADES DE SONORIZACAO E DE ILUMINACAO                        "/>
    <x v="4"/>
    <x v="1"/>
    <x v="1"/>
    <x v="5"/>
    <n v="1.3647507536516714"/>
    <n v="375705"/>
    <n v="512743.68190070119"/>
  </r>
  <r>
    <x v="18"/>
    <s v="SUDESTE             "/>
    <s v="R9001999"/>
    <s v="ARTE CENICA ESPETAC ATIVI COMPLEMENTARES NAO ESPECI ANTERIOR     "/>
    <x v="4"/>
    <x v="1"/>
    <x v="1"/>
    <x v="5"/>
    <n v="1.3647507536516714"/>
    <n v="225508"/>
    <n v="307762.21295448113"/>
  </r>
  <r>
    <x v="18"/>
    <s v="SUDESTE             "/>
    <s v="R9001999"/>
    <s v="ARTE CENICA ESPETAC ATIVI COMPLEMENTARES NAO ESPECI ANTERIOR     "/>
    <x v="4"/>
    <x v="1"/>
    <x v="1"/>
    <x v="5"/>
    <n v="1.3647507536516714"/>
    <n v="60210"/>
    <n v="82171.642877367136"/>
  </r>
  <r>
    <x v="18"/>
    <s v="SUDESTE             "/>
    <s v="R9001999"/>
    <s v="ARTE CENICA ESPETAC ATIVI COMPLEMENTARES NAO ESPECI ANTERIOR     "/>
    <x v="4"/>
    <x v="1"/>
    <x v="1"/>
    <x v="5"/>
    <n v="1.3647507536516714"/>
    <n v="12210"/>
    <n v="16663.606702086909"/>
  </r>
  <r>
    <x v="18"/>
    <s v="SUDESTE             "/>
    <s v="R9001999"/>
    <s v="ARTE CENICA ESPETAC ATIVI COMPLEMENTARES NAO ESPECI ANTERIOR     "/>
    <x v="4"/>
    <x v="1"/>
    <x v="1"/>
    <x v="5"/>
    <n v="1.3647507536516714"/>
    <n v="97590"/>
    <n v="133186.02604886662"/>
  </r>
  <r>
    <x v="18"/>
    <s v="SUDESTE             "/>
    <s v="R9001999"/>
    <s v="ARTE CENICA ESPETAC ATIVI COMPLEMENTARES NAO ESPECI ANTERIOR     "/>
    <x v="4"/>
    <x v="1"/>
    <x v="1"/>
    <x v="5"/>
    <n v="1.3647507536516714"/>
    <n v="6400"/>
    <n v="8734.4048233706962"/>
  </r>
  <r>
    <x v="18"/>
    <s v="SUDESTE             "/>
    <s v="R9001999"/>
    <s v="ARTE CENICA ESPETAC ATIVI COMPLEMENTARES NAO ESPECI ANTERIOR     "/>
    <x v="4"/>
    <x v="0"/>
    <x v="0"/>
    <x v="5"/>
    <n v="1.3647507536516714"/>
    <n v="1176395"/>
    <n v="1605485.9628420579"/>
  </r>
  <r>
    <x v="18"/>
    <s v="SUDESTE             "/>
    <s v="R9001999"/>
    <s v="ARTE CENICA ESPETAC ATIVI COMPLEMENTARES NAO ESPECI ANTERIOR     "/>
    <x v="4"/>
    <x v="1"/>
    <x v="1"/>
    <x v="5"/>
    <n v="1.3647507536516714"/>
    <n v="321941"/>
    <n v="439369.22238137276"/>
  </r>
  <r>
    <x v="18"/>
    <s v="SUDESTE             "/>
    <s v="R9001999"/>
    <s v="ARTE CENICA ESPETAC ATIVI COMPLEMENTARES NAO ESPECI ANTERIOR     "/>
    <x v="4"/>
    <x v="1"/>
    <x v="1"/>
    <x v="5"/>
    <n v="1.3647507536516714"/>
    <n v="140490"/>
    <n v="191733.83338052331"/>
  </r>
  <r>
    <x v="18"/>
    <s v="SUDESTE             "/>
    <s v="R9002701"/>
    <s v="ATIVI ARTISTA PLASTICO, JORNALISTAS INDEPENDENTES E ESCRITORES   "/>
    <x v="6"/>
    <x v="0"/>
    <x v="0"/>
    <x v="5"/>
    <n v="1.3647507536516714"/>
    <n v="200000"/>
    <n v="272950.15073033428"/>
  </r>
  <r>
    <x v="18"/>
    <s v="SUDESTE             "/>
    <s v="R9002701"/>
    <s v="ATIVI ARTISTA PLASTICO, JORNALISTAS INDEPENDENTES E ESCRITORES   "/>
    <x v="6"/>
    <x v="1"/>
    <x v="1"/>
    <x v="5"/>
    <n v="1.3647507536516714"/>
    <n v="9741"/>
    <n v="13294.037091320932"/>
  </r>
  <r>
    <x v="18"/>
    <s v="SUDESTE             "/>
    <s v="R9002702"/>
    <s v="RESTAURACAO DE OBRAS DE ARTE                                     "/>
    <x v="6"/>
    <x v="0"/>
    <x v="0"/>
    <x v="5"/>
    <n v="1.3647507536516714"/>
    <n v="1000000"/>
    <n v="1364750.7536516713"/>
  </r>
  <r>
    <x v="18"/>
    <s v="SUDESTE             "/>
    <s v="R9003500"/>
    <s v="GESTAO ESPACO P/ARTE CENICA ESPETACULO OUTRA ATIVIDADE ARTISTICA "/>
    <x v="4"/>
    <x v="0"/>
    <x v="0"/>
    <x v="5"/>
    <n v="1.3647507536516714"/>
    <n v="8000000"/>
    <n v="10918006.029213371"/>
  </r>
  <r>
    <x v="18"/>
    <s v="SUDESTE             "/>
    <s v="R9101500"/>
    <s v="ATIVIDADES DE BIBLIOTECAS E ARQUIVOS                             "/>
    <x v="1"/>
    <x v="0"/>
    <x v="0"/>
    <x v="5"/>
    <n v="1.3647507536516714"/>
    <n v="13960300"/>
    <n v="19052329.946203429"/>
  </r>
  <r>
    <x v="18"/>
    <s v="SUDESTE             "/>
    <s v="R9101500"/>
    <s v="ATIVIDADES DE BIBLIOTECAS E ARQUIVOS                             "/>
    <x v="1"/>
    <x v="0"/>
    <x v="0"/>
    <x v="5"/>
    <n v="1.3647507536516714"/>
    <n v="80950"/>
    <n v="110476.5735081028"/>
  </r>
  <r>
    <x v="18"/>
    <s v="SUDESTE             "/>
    <s v="R9102301"/>
    <s v="ATIVI MUSEUS E EXPLORACAO LUGAR PRED HISTORICO ATRACAO SIMILAR   "/>
    <x v="1"/>
    <x v="0"/>
    <x v="0"/>
    <x v="5"/>
    <n v="1.3647507536516714"/>
    <n v="5099060"/>
    <n v="6958945.9779150914"/>
  </r>
  <r>
    <x v="18"/>
    <s v="SUDESTE             "/>
    <s v="R9102301"/>
    <s v="ATIVI MUSEUS E EXPLORACAO LUGAR PRED HISTORICO ATRACAO SIMILAR   "/>
    <x v="1"/>
    <x v="0"/>
    <x v="0"/>
    <x v="5"/>
    <n v="1.3647507536516714"/>
    <n v="500000"/>
    <n v="682375.37682583567"/>
  </r>
  <r>
    <x v="18"/>
    <s v="SUDESTE             "/>
    <s v="R9102302"/>
    <s v="RESTAURACAO E CONSERVACAO DE LUGARES E PREDIOS HISTORICOS        "/>
    <x v="1"/>
    <x v="0"/>
    <x v="0"/>
    <x v="5"/>
    <n v="1.3647507536516714"/>
    <n v="811344"/>
    <n v="1107282.3354707616"/>
  </r>
  <r>
    <x v="18"/>
    <s v="SUDESTE             "/>
    <s v="R9102302"/>
    <s v="RESTAURACAO E CONSERVACAO DE LUGARES E PREDIOS HISTORICOS        "/>
    <x v="1"/>
    <x v="0"/>
    <x v="0"/>
    <x v="5"/>
    <n v="1.3647507536516714"/>
    <n v="11166923"/>
    <n v="15240066.580220183"/>
  </r>
  <r>
    <x v="18"/>
    <s v="SUDESTE             "/>
    <s v="S9430800"/>
    <s v="ATIVIDADES DE ASSOCIACOES DE DEFESA DE DIREITOS SOCIAIS          "/>
    <x v="0"/>
    <x v="0"/>
    <x v="0"/>
    <x v="5"/>
    <n v="1.3647507536516714"/>
    <n v="500000"/>
    <n v="682375.37682583567"/>
  </r>
  <r>
    <x v="18"/>
    <s v="SUDESTE             "/>
    <s v="S9493600"/>
    <s v="ATIVIDADES DE ORGANIZACOES ASSOCIATIVAS LIGADAS A CULTURA E ARTE "/>
    <x v="4"/>
    <x v="0"/>
    <x v="0"/>
    <x v="5"/>
    <n v="1.3647507536516714"/>
    <n v="200000"/>
    <n v="272950.15073033428"/>
  </r>
  <r>
    <x v="19"/>
    <s v="NORDESTE            "/>
    <s v="C1811302"/>
    <s v="IMPRESSAO DE LIVROS, REVISTAS E OUTRAS PUBLICACOES PERIODICAS    "/>
    <x v="0"/>
    <x v="1"/>
    <x v="1"/>
    <x v="5"/>
    <n v="1.3647507536516714"/>
    <n v="120000"/>
    <n v="163770.09043820057"/>
  </r>
  <r>
    <x v="19"/>
    <s v="NORDESTE            "/>
    <s v="G4647802"/>
    <s v="COMERCIO ATACADISTA DE LIVROS, JORNAIS E OUTRAS PUBLICACOES      "/>
    <x v="2"/>
    <x v="1"/>
    <x v="1"/>
    <x v="5"/>
    <n v="1.3647507536516714"/>
    <n v="120000"/>
    <n v="163770.09043820057"/>
  </r>
  <r>
    <x v="19"/>
    <s v="NORDESTE            "/>
    <s v="G4756300"/>
    <s v="COM VAREJISTA ESPECIALIZADO DE INSTRUMENTOS MUSICAIS E ACESSORIO "/>
    <x v="3"/>
    <x v="1"/>
    <x v="1"/>
    <x v="5"/>
    <n v="1.3647507536516714"/>
    <n v="11580"/>
    <n v="15803.813727286355"/>
  </r>
  <r>
    <x v="19"/>
    <s v="NORDESTE            "/>
    <s v="G4756300"/>
    <s v="COM VAREJISTA ESPECIALIZADO DE INSTRUMENTOS MUSICAIS E ACESSORIO "/>
    <x v="3"/>
    <x v="1"/>
    <x v="1"/>
    <x v="5"/>
    <n v="1.3647507536516714"/>
    <n v="59346"/>
    <n v="80992.49822621209"/>
  </r>
  <r>
    <x v="19"/>
    <s v="NORDESTE            "/>
    <s v="G4761001"/>
    <s v="COMERCIO VAREJISTA DE LIVROS                                     "/>
    <x v="2"/>
    <x v="1"/>
    <x v="1"/>
    <x v="5"/>
    <n v="1.3647507536516714"/>
    <n v="12840"/>
    <n v="17523.39967688746"/>
  </r>
  <r>
    <x v="19"/>
    <s v="NORDESTE            "/>
    <s v="G4761001"/>
    <s v="COMERCIO VAREJISTA DE LIVROS                                     "/>
    <x v="2"/>
    <x v="1"/>
    <x v="1"/>
    <x v="5"/>
    <n v="1.3647507536516714"/>
    <n v="100000"/>
    <n v="136475.07536516714"/>
  </r>
  <r>
    <x v="19"/>
    <s v="NORDESTE            "/>
    <s v="G4761001"/>
    <s v="COMERCIO VAREJISTA DE LIVROS                                     "/>
    <x v="2"/>
    <x v="1"/>
    <x v="1"/>
    <x v="5"/>
    <n v="1.3647507536516714"/>
    <n v="210000"/>
    <n v="286597.65826685098"/>
  </r>
  <r>
    <x v="19"/>
    <s v="NORDESTE            "/>
    <s v="G4761001"/>
    <s v="COMERCIO VAREJISTA DE LIVROS                                     "/>
    <x v="2"/>
    <x v="1"/>
    <x v="1"/>
    <x v="5"/>
    <n v="1.3647507536516714"/>
    <n v="19270"/>
    <n v="26298.747022867708"/>
  </r>
  <r>
    <x v="19"/>
    <s v="NORDESTE            "/>
    <s v="G4761001"/>
    <s v="COMERCIO VAREJISTA DE LIVROS                                     "/>
    <x v="2"/>
    <x v="1"/>
    <x v="1"/>
    <x v="5"/>
    <n v="1.3647507536516714"/>
    <n v="15550"/>
    <n v="21221.874219283491"/>
  </r>
  <r>
    <x v="19"/>
    <s v="NORDESTE            "/>
    <s v="G4761002"/>
    <s v="COMERCIO VAREJISTA DE JORNAIS E REVISTAS                         "/>
    <x v="2"/>
    <x v="1"/>
    <x v="1"/>
    <x v="5"/>
    <n v="1.3647507536516714"/>
    <n v="5009"/>
    <n v="6836.0365250412224"/>
  </r>
  <r>
    <x v="19"/>
    <s v="NORDESTE            "/>
    <s v="G4761002"/>
    <s v="COMERCIO VAREJISTA DE JORNAIS E REVISTAS                         "/>
    <x v="2"/>
    <x v="1"/>
    <x v="1"/>
    <x v="5"/>
    <n v="1.3647507536516714"/>
    <n v="5143"/>
    <n v="7018.9131260305458"/>
  </r>
  <r>
    <x v="19"/>
    <s v="NORDESTE            "/>
    <s v="G4762800"/>
    <s v="COMERCIO VAREJISTA DE DISCOS, CDS, DVDS E FITAS                  "/>
    <x v="3"/>
    <x v="1"/>
    <x v="1"/>
    <x v="5"/>
    <n v="1.3647507536516714"/>
    <n v="8963"/>
    <n v="12232.261004979931"/>
  </r>
  <r>
    <x v="19"/>
    <s v="NORDESTE            "/>
    <s v="G4762800"/>
    <s v="COMERCIO VAREJISTA DE DISCOS, CDS, DVDS E FITAS                  "/>
    <x v="3"/>
    <x v="1"/>
    <x v="1"/>
    <x v="5"/>
    <n v="1.3647507536516714"/>
    <n v="11523"/>
    <n v="15726.02293432821"/>
  </r>
  <r>
    <x v="19"/>
    <s v="NORDESTE            "/>
    <s v="J5829800"/>
    <s v="EDICAO INTEGRADA IMPRESSAO CADASTRO LISTA OUTRO PRODUTO GRAFICO  "/>
    <x v="0"/>
    <x v="1"/>
    <x v="1"/>
    <x v="5"/>
    <n v="1.3647507536516714"/>
    <n v="259283"/>
    <n v="353856.66965906631"/>
  </r>
  <r>
    <x v="19"/>
    <s v="NORDESTE            "/>
    <s v="J5829800"/>
    <s v="EDICAO INTEGRADA IMPRESSAO CADASTRO LISTA OUTRO PRODUTO GRAFICO  "/>
    <x v="0"/>
    <x v="1"/>
    <x v="1"/>
    <x v="5"/>
    <n v="1.3647507536516714"/>
    <n v="33508"/>
    <n v="45730.068253360208"/>
  </r>
  <r>
    <x v="19"/>
    <s v="NORDESTE            "/>
    <s v="J5911102"/>
    <s v="PRODUCAO DE FILMES PARA PUBLICIDADE                              "/>
    <x v="5"/>
    <x v="1"/>
    <x v="1"/>
    <x v="5"/>
    <n v="1.3647507536516714"/>
    <n v="17539"/>
    <n v="23936.363468296666"/>
  </r>
  <r>
    <x v="19"/>
    <s v="NORDESTE            "/>
    <s v="J6010100"/>
    <s v="ATIVIDADES DE RADIO                                              "/>
    <x v="5"/>
    <x v="1"/>
    <x v="1"/>
    <x v="5"/>
    <n v="1.3647507536516714"/>
    <n v="28800"/>
    <n v="39304.821705168135"/>
  </r>
  <r>
    <x v="19"/>
    <s v="NORDESTE            "/>
    <s v="J6010100"/>
    <s v="ATIVIDADES DE RADIO                                              "/>
    <x v="5"/>
    <x v="1"/>
    <x v="1"/>
    <x v="5"/>
    <n v="1.3647507536516714"/>
    <n v="97409"/>
    <n v="132939.00616245565"/>
  </r>
  <r>
    <x v="19"/>
    <s v="NORDESTE            "/>
    <s v="J6021700"/>
    <s v="ATIVIDADES DE TELEVISAO ABERTA                                   "/>
    <x v="5"/>
    <x v="1"/>
    <x v="1"/>
    <x v="5"/>
    <n v="1.3647507536516714"/>
    <n v="43462"/>
    <n v="59314.797255208941"/>
  </r>
  <r>
    <x v="19"/>
    <s v="NORDESTE            "/>
    <s v="J6021700"/>
    <s v="ATIVIDADES DE TELEVISAO ABERTA                                   "/>
    <x v="5"/>
    <x v="1"/>
    <x v="1"/>
    <x v="5"/>
    <n v="1.3647507536516714"/>
    <n v="37724"/>
    <n v="51483.857430755656"/>
  </r>
  <r>
    <x v="19"/>
    <s v="NORDESTE            "/>
    <s v="J6022502"/>
    <s v="ATIV RELACIONADA A TELEVISAO POR ASSINATURA EXCETO PROGRAMADORAS "/>
    <x v="5"/>
    <x v="1"/>
    <x v="1"/>
    <x v="5"/>
    <n v="1.3647507536516714"/>
    <n v="11806"/>
    <n v="16112.247397611633"/>
  </r>
  <r>
    <x v="19"/>
    <s v="NORDESTE            "/>
    <s v="R9001902"/>
    <s v="PRODUCAO MUSICAL                                                 "/>
    <x v="4"/>
    <x v="1"/>
    <x v="1"/>
    <x v="5"/>
    <n v="1.3647507536516714"/>
    <n v="10070"/>
    <n v="13743.040089272332"/>
  </r>
  <r>
    <x v="19"/>
    <s v="NORDESTE            "/>
    <s v="R9001902"/>
    <s v="PRODUCAO MUSICAL                                                 "/>
    <x v="4"/>
    <x v="1"/>
    <x v="1"/>
    <x v="5"/>
    <n v="1.3647507536516714"/>
    <n v="91217"/>
    <n v="124488.46949584452"/>
  </r>
  <r>
    <x v="19"/>
    <s v="NORDESTE            "/>
    <s v="R9001902"/>
    <s v="PRODUCAO MUSICAL                                                 "/>
    <x v="4"/>
    <x v="1"/>
    <x v="1"/>
    <x v="5"/>
    <n v="1.3647507536516714"/>
    <n v="83584"/>
    <n v="114071.3269932213"/>
  </r>
  <r>
    <x v="19"/>
    <s v="NORDESTE            "/>
    <s v="R9001906"/>
    <s v="ATIVIDADES DE SONORIZACAO E DE ILUMINACAO                        "/>
    <x v="4"/>
    <x v="1"/>
    <x v="1"/>
    <x v="5"/>
    <n v="1.3647507536516714"/>
    <n v="1293"/>
    <n v="1764.622724471611"/>
  </r>
  <r>
    <x v="19"/>
    <s v="NORDESTE            "/>
    <s v="R9001906"/>
    <s v="ATIVIDADES DE SONORIZACAO E DE ILUMINACAO                        "/>
    <x v="4"/>
    <x v="1"/>
    <x v="1"/>
    <x v="5"/>
    <n v="1.3647507536516714"/>
    <n v="42485"/>
    <n v="57981.435768891257"/>
  </r>
  <r>
    <x v="19"/>
    <s v="NORDESTE            "/>
    <s v="R9001906"/>
    <s v="ATIVIDADES DE SONORIZACAO E DE ILUMINACAO                        "/>
    <x v="4"/>
    <x v="1"/>
    <x v="1"/>
    <x v="5"/>
    <n v="1.3647507536516714"/>
    <n v="82915"/>
    <n v="113158.30873902833"/>
  </r>
  <r>
    <x v="19"/>
    <s v="NORDESTE            "/>
    <s v="R9001999"/>
    <s v="ARTE CENICA ESPETAC ATIVI COMPLEMENTARES NAO ESPECI ANTERIOR     "/>
    <x v="4"/>
    <x v="1"/>
    <x v="1"/>
    <x v="5"/>
    <n v="1.3647507536516714"/>
    <n v="38125"/>
    <n v="52031.122482969971"/>
  </r>
  <r>
    <x v="19"/>
    <s v="NORDESTE            "/>
    <s v="R9001999"/>
    <s v="ARTE CENICA ESPETAC ATIVI COMPLEMENTARES NAO ESPECI ANTERIOR     "/>
    <x v="4"/>
    <x v="1"/>
    <x v="1"/>
    <x v="5"/>
    <n v="1.3647507536516714"/>
    <n v="105769"/>
    <n v="144348.32246298363"/>
  </r>
  <r>
    <x v="20"/>
    <s v="NORTE               "/>
    <s v="C1811301"/>
    <s v="IMPRESSAO DE JORNAIS                                             "/>
    <x v="0"/>
    <x v="1"/>
    <x v="1"/>
    <x v="5"/>
    <n v="1.3647507536516714"/>
    <n v="7929"/>
    <n v="10821.108725704104"/>
  </r>
  <r>
    <x v="20"/>
    <s v="NORTE               "/>
    <s v="C1811301"/>
    <s v="IMPRESSAO DE JORNAIS                                             "/>
    <x v="0"/>
    <x v="1"/>
    <x v="1"/>
    <x v="5"/>
    <n v="1.3647507536516714"/>
    <n v="23635"/>
    <n v="32255.884062557256"/>
  </r>
  <r>
    <x v="20"/>
    <s v="NORTE               "/>
    <s v="C1811302"/>
    <s v="IMPRESSAO DE LIVROS, REVISTAS E OUTRAS PUBLICACOES PERIODICAS    "/>
    <x v="0"/>
    <x v="1"/>
    <x v="1"/>
    <x v="5"/>
    <n v="1.3647507536516714"/>
    <n v="13832"/>
    <n v="18877.232424509919"/>
  </r>
  <r>
    <x v="20"/>
    <s v="NORTE               "/>
    <s v="C1811302"/>
    <s v="IMPRESSAO DE LIVROS, REVISTAS E OUTRAS PUBLICACOES PERIODICAS    "/>
    <x v="0"/>
    <x v="1"/>
    <x v="1"/>
    <x v="5"/>
    <n v="1.3647507536516714"/>
    <n v="28721"/>
    <n v="39197.006395629658"/>
  </r>
  <r>
    <x v="20"/>
    <s v="NORTE               "/>
    <s v="G4647802"/>
    <s v="COMERCIO ATACADISTA DE LIVROS, JORNAIS E OUTRAS PUBLICACOES      "/>
    <x v="2"/>
    <x v="1"/>
    <x v="1"/>
    <x v="5"/>
    <n v="1.3647507536516714"/>
    <n v="1517"/>
    <n v="2070.3268932895858"/>
  </r>
  <r>
    <x v="20"/>
    <s v="NORTE               "/>
    <s v="G4647802"/>
    <s v="COMERCIO ATACADISTA DE LIVROS, JORNAIS E OUTRAS PUBLICACOES      "/>
    <x v="2"/>
    <x v="1"/>
    <x v="1"/>
    <x v="5"/>
    <n v="1.3647507536516714"/>
    <n v="7882"/>
    <n v="10756.965440282474"/>
  </r>
  <r>
    <x v="20"/>
    <s v="NORTE               "/>
    <s v="G4647802"/>
    <s v="COMERCIO ATACADISTA DE LIVROS, JORNAIS E OUTRAS PUBLICACOES      "/>
    <x v="2"/>
    <x v="1"/>
    <x v="1"/>
    <x v="5"/>
    <n v="1.3647507536516714"/>
    <n v="25591"/>
    <n v="34925.336536699921"/>
  </r>
  <r>
    <x v="20"/>
    <s v="NORTE               "/>
    <s v="G4756300"/>
    <s v="COM VAREJISTA ESPECIALIZADO DE INSTRUMENTOS MUSICAIS E ACESSORIO "/>
    <x v="3"/>
    <x v="1"/>
    <x v="1"/>
    <x v="5"/>
    <n v="1.3647507536516714"/>
    <n v="7567"/>
    <n v="10327.068952882197"/>
  </r>
  <r>
    <x v="20"/>
    <s v="NORTE               "/>
    <s v="G4756300"/>
    <s v="COM VAREJISTA ESPECIALIZADO DE INSTRUMENTOS MUSICAIS E ACESSORIO "/>
    <x v="3"/>
    <x v="1"/>
    <x v="1"/>
    <x v="5"/>
    <n v="1.3647507536516714"/>
    <n v="4926"/>
    <n v="6722.7622124881336"/>
  </r>
  <r>
    <x v="20"/>
    <s v="NORTE               "/>
    <s v="G4756300"/>
    <s v="COM VAREJISTA ESPECIALIZADO DE INSTRUMENTOS MUSICAIS E ACESSORIO "/>
    <x v="3"/>
    <x v="1"/>
    <x v="1"/>
    <x v="5"/>
    <n v="1.3647507536516714"/>
    <n v="47349"/>
    <n v="64619.583434652988"/>
  </r>
  <r>
    <x v="20"/>
    <s v="NORTE               "/>
    <s v="G4761001"/>
    <s v="COMERCIO VAREJISTA DE LIVROS                                     "/>
    <x v="2"/>
    <x v="1"/>
    <x v="1"/>
    <x v="5"/>
    <n v="1.3647507536516714"/>
    <n v="28634"/>
    <n v="39078.273080061961"/>
  </r>
  <r>
    <x v="20"/>
    <s v="NORTE               "/>
    <s v="G4762800"/>
    <s v="COMERCIO VAREJISTA DE DISCOS, CDS, DVDS E FITAS                  "/>
    <x v="3"/>
    <x v="1"/>
    <x v="1"/>
    <x v="5"/>
    <n v="1.3647507536516714"/>
    <n v="2392"/>
    <n v="3264.4838027347982"/>
  </r>
  <r>
    <x v="20"/>
    <s v="NORTE               "/>
    <s v="J5819100"/>
    <s v="EDICAO DE CADASTROS, LISTAS E OUTROS PRODUTOS GRAFICOS           "/>
    <x v="0"/>
    <x v="1"/>
    <x v="1"/>
    <x v="5"/>
    <n v="1.3647507536516714"/>
    <n v="27713"/>
    <n v="37821.337635948767"/>
  </r>
  <r>
    <x v="20"/>
    <s v="NORTE               "/>
    <s v="J5920100"/>
    <s v="ATIVIDADES DE GRAVACAO DE SOM E DE EDICAO DE MUSICA              "/>
    <x v="3"/>
    <x v="1"/>
    <x v="1"/>
    <x v="5"/>
    <n v="1.3647507536516714"/>
    <n v="13886"/>
    <n v="18950.928965207109"/>
  </r>
  <r>
    <x v="20"/>
    <s v="NORTE               "/>
    <s v="J6010100"/>
    <s v="ATIVIDADES DE RADIO                                              "/>
    <x v="5"/>
    <x v="1"/>
    <x v="1"/>
    <x v="5"/>
    <n v="1.3647507536516714"/>
    <n v="64689"/>
    <n v="88284.36150297297"/>
  </r>
  <r>
    <x v="20"/>
    <s v="NORTE               "/>
    <s v="J6010100"/>
    <s v="ATIVIDADES DE RADIO                                              "/>
    <x v="5"/>
    <x v="1"/>
    <x v="1"/>
    <x v="5"/>
    <n v="1.3647507536516714"/>
    <n v="43191"/>
    <n v="58944.949800969342"/>
  </r>
  <r>
    <x v="20"/>
    <s v="NORTE               "/>
    <s v="J6010100"/>
    <s v="ATIVIDADES DE RADIO                                              "/>
    <x v="5"/>
    <x v="1"/>
    <x v="1"/>
    <x v="5"/>
    <n v="1.3647507536516714"/>
    <n v="112456"/>
    <n v="153474.41075265236"/>
  </r>
  <r>
    <x v="20"/>
    <s v="NORTE               "/>
    <s v="J6021700"/>
    <s v="ATIVIDADES DE TELEVISAO ABERTA                                   "/>
    <x v="5"/>
    <x v="1"/>
    <x v="1"/>
    <x v="5"/>
    <n v="1.3647507536516714"/>
    <n v="3893"/>
    <n v="5312.9746839659565"/>
  </r>
  <r>
    <x v="20"/>
    <s v="NORTE               "/>
    <s v="J6021700"/>
    <s v="ATIVIDADES DE TELEVISAO ABERTA                                   "/>
    <x v="5"/>
    <x v="1"/>
    <x v="1"/>
    <x v="5"/>
    <n v="1.3647507536516714"/>
    <n v="22063"/>
    <n v="30110.495877816826"/>
  </r>
  <r>
    <x v="20"/>
    <s v="NORTE               "/>
    <s v="P8592903"/>
    <s v="ENSINO DE MUSICA                                                 "/>
    <x v="6"/>
    <x v="1"/>
    <x v="1"/>
    <x v="5"/>
    <n v="1.3647507536516714"/>
    <n v="5946"/>
    <n v="8114.8079812128381"/>
  </r>
  <r>
    <x v="20"/>
    <s v="NORTE               "/>
    <s v="P8592903"/>
    <s v="ENSINO DE MUSICA                                                 "/>
    <x v="6"/>
    <x v="1"/>
    <x v="1"/>
    <x v="5"/>
    <n v="1.3647507536516714"/>
    <n v="2529"/>
    <n v="3451.4546559850769"/>
  </r>
  <r>
    <x v="20"/>
    <s v="NORTE               "/>
    <s v="R9001906"/>
    <s v="ATIVIDADES DE SONORIZACAO E DE ILUMINACAO                        "/>
    <x v="4"/>
    <x v="1"/>
    <x v="1"/>
    <x v="5"/>
    <n v="1.3647507536516714"/>
    <n v="65287"/>
    <n v="89100.482453656674"/>
  </r>
  <r>
    <x v="20"/>
    <s v="NORTE               "/>
    <s v="R9001906"/>
    <s v="ATIVIDADES DE SONORIZACAO E DE ILUMINACAO                        "/>
    <x v="4"/>
    <x v="1"/>
    <x v="1"/>
    <x v="5"/>
    <n v="1.3647507536516714"/>
    <n v="26020"/>
    <n v="35510.814610016489"/>
  </r>
  <r>
    <x v="20"/>
    <s v="NORTE               "/>
    <s v="R9001999"/>
    <s v="ARTE CENICA ESPETAC ATIVI COMPLEMENTARES NAO ESPECI ANTERIOR     "/>
    <x v="4"/>
    <x v="1"/>
    <x v="1"/>
    <x v="5"/>
    <n v="1.3647507536516714"/>
    <n v="18806"/>
    <n v="25665.502673173334"/>
  </r>
  <r>
    <x v="20"/>
    <s v="NORTE               "/>
    <s v="R9001999"/>
    <s v="ARTE CENICA ESPETAC ATIVI COMPLEMENTARES NAO ESPECI ANTERIOR     "/>
    <x v="4"/>
    <x v="1"/>
    <x v="1"/>
    <x v="5"/>
    <n v="1.3647507536516714"/>
    <n v="12972"/>
    <n v="17703.546776369483"/>
  </r>
  <r>
    <x v="26"/>
    <s v="NORTE               "/>
    <s v="G4756300"/>
    <s v="COM VAREJISTA ESPECIALIZADO DE INSTRUMENTOS MUSICAIS E ACESSORIO "/>
    <x v="3"/>
    <x v="1"/>
    <x v="1"/>
    <x v="5"/>
    <n v="1.3647507536516714"/>
    <n v="22435"/>
    <n v="30618.183158175249"/>
  </r>
  <r>
    <x v="26"/>
    <s v="NORTE               "/>
    <s v="G4762800"/>
    <s v="COMERCIO VAREJISTA DE DISCOS, CDS, DVDS E FITAS                  "/>
    <x v="3"/>
    <x v="1"/>
    <x v="1"/>
    <x v="5"/>
    <n v="1.3647507536516714"/>
    <n v="18014"/>
    <n v="24584.620076281208"/>
  </r>
  <r>
    <x v="26"/>
    <s v="NORTE               "/>
    <s v="G4762800"/>
    <s v="COMERCIO VAREJISTA DE DISCOS, CDS, DVDS E FITAS                  "/>
    <x v="3"/>
    <x v="1"/>
    <x v="1"/>
    <x v="5"/>
    <n v="1.3647507536516714"/>
    <n v="100000"/>
    <n v="136475.07536516714"/>
  </r>
  <r>
    <x v="26"/>
    <s v="NORTE               "/>
    <s v="G4762800"/>
    <s v="COMERCIO VAREJISTA DE DISCOS, CDS, DVDS E FITAS                  "/>
    <x v="3"/>
    <x v="1"/>
    <x v="1"/>
    <x v="5"/>
    <n v="1.3647507536516714"/>
    <n v="143986"/>
    <n v="196505.00201528956"/>
  </r>
  <r>
    <x v="26"/>
    <s v="NORTE               "/>
    <s v="G4762800"/>
    <s v="COMERCIO VAREJISTA DE DISCOS, CDS, DVDS E FITAS                  "/>
    <x v="3"/>
    <x v="1"/>
    <x v="1"/>
    <x v="5"/>
    <n v="1.3647507536516714"/>
    <n v="1290"/>
    <n v="1760.5284722106562"/>
  </r>
  <r>
    <x v="26"/>
    <s v="NORTE               "/>
    <s v="J5911102"/>
    <s v="PRODUCAO DE FILMES PARA PUBLICIDADE                              "/>
    <x v="5"/>
    <x v="1"/>
    <x v="1"/>
    <x v="5"/>
    <n v="1.3647507536516714"/>
    <n v="100000"/>
    <n v="136475.07536516714"/>
  </r>
  <r>
    <x v="21"/>
    <s v="SUL                 "/>
    <s v="C1811301"/>
    <s v="IMPRESSAO DE JORNAIS                                             "/>
    <x v="0"/>
    <x v="1"/>
    <x v="1"/>
    <x v="5"/>
    <n v="1.3647507536516714"/>
    <n v="3385"/>
    <n v="4619.681301110908"/>
  </r>
  <r>
    <x v="21"/>
    <s v="SUL                 "/>
    <s v="C1811301"/>
    <s v="IMPRESSAO DE JORNAIS                                             "/>
    <x v="0"/>
    <x v="1"/>
    <x v="1"/>
    <x v="5"/>
    <n v="1.3647507536516714"/>
    <n v="7049"/>
    <n v="9620.1280624906321"/>
  </r>
  <r>
    <x v="21"/>
    <s v="SUL                 "/>
    <s v="C1811301"/>
    <s v="IMPRESSAO DE JORNAIS                                             "/>
    <x v="0"/>
    <x v="1"/>
    <x v="1"/>
    <x v="5"/>
    <n v="1.3647507536516714"/>
    <n v="10000"/>
    <n v="13647.507536516714"/>
  </r>
  <r>
    <x v="21"/>
    <s v="SUL                 "/>
    <s v="C1811302"/>
    <s v="IMPRESSAO DE LIVROS, REVISTAS E OUTRAS PUBLICACOES PERIODICAS    "/>
    <x v="0"/>
    <x v="1"/>
    <x v="1"/>
    <x v="5"/>
    <n v="1.3647507536516714"/>
    <n v="13047"/>
    <n v="17805.903082893357"/>
  </r>
  <r>
    <x v="21"/>
    <s v="SUL                 "/>
    <s v="C1811302"/>
    <s v="IMPRESSAO DE LIVROS, REVISTAS E OUTRAS PUBLICACOES PERIODICAS    "/>
    <x v="0"/>
    <x v="1"/>
    <x v="1"/>
    <x v="5"/>
    <n v="1.3647507536516714"/>
    <n v="50000"/>
    <n v="68237.53768258357"/>
  </r>
  <r>
    <x v="21"/>
    <s v="SUL                 "/>
    <s v="C1811302"/>
    <s v="IMPRESSAO DE LIVROS, REVISTAS E OUTRAS PUBLICACOES PERIODICAS    "/>
    <x v="0"/>
    <x v="1"/>
    <x v="1"/>
    <x v="5"/>
    <n v="1.3647507536516714"/>
    <n v="75375"/>
    <n v="102868.08805649473"/>
  </r>
  <r>
    <x v="21"/>
    <s v="SUL                 "/>
    <s v="C1811302"/>
    <s v="IMPRESSAO DE LIVROS, REVISTAS E OUTRAS PUBLICACOES PERIODICAS    "/>
    <x v="0"/>
    <x v="1"/>
    <x v="1"/>
    <x v="5"/>
    <n v="1.3647507536516714"/>
    <n v="198261"/>
    <n v="270576.84916973405"/>
  </r>
  <r>
    <x v="21"/>
    <s v="SUL                 "/>
    <s v="C1811302"/>
    <s v="IMPRESSAO DE LIVROS, REVISTAS E OUTRAS PUBLICACOES PERIODICAS    "/>
    <x v="0"/>
    <x v="1"/>
    <x v="1"/>
    <x v="5"/>
    <n v="1.3647507536516714"/>
    <n v="142277"/>
    <n v="194172.64297729885"/>
  </r>
  <r>
    <x v="21"/>
    <s v="SUL                 "/>
    <s v="G4647802"/>
    <s v="COMERCIO ATACADISTA DE LIVROS, JORNAIS E OUTRAS PUBLICACOES      "/>
    <x v="2"/>
    <x v="1"/>
    <x v="1"/>
    <x v="5"/>
    <n v="1.3647507536516714"/>
    <n v="8956"/>
    <n v="12222.70774970437"/>
  </r>
  <r>
    <x v="21"/>
    <s v="SUL                 "/>
    <s v="G4647802"/>
    <s v="COMERCIO ATACADISTA DE LIVROS, JORNAIS E OUTRAS PUBLICACOES      "/>
    <x v="2"/>
    <x v="1"/>
    <x v="1"/>
    <x v="5"/>
    <n v="1.3647507536516714"/>
    <n v="93680"/>
    <n v="127849.85060208858"/>
  </r>
  <r>
    <x v="21"/>
    <s v="SUL                 "/>
    <s v="G4647802"/>
    <s v="COMERCIO ATACADISTA DE LIVROS, JORNAIS E OUTRAS PUBLICACOES      "/>
    <x v="2"/>
    <x v="1"/>
    <x v="1"/>
    <x v="5"/>
    <n v="1.3647507536516714"/>
    <n v="409065"/>
    <n v="558271.76704252092"/>
  </r>
  <r>
    <x v="21"/>
    <s v="SUL                 "/>
    <s v="G4647802"/>
    <s v="COMERCIO ATACADISTA DE LIVROS, JORNAIS E OUTRAS PUBLICACOES      "/>
    <x v="2"/>
    <x v="1"/>
    <x v="1"/>
    <x v="5"/>
    <n v="1.3647507536516714"/>
    <n v="386182"/>
    <n v="527042.1755467098"/>
  </r>
  <r>
    <x v="21"/>
    <s v="SUL                 "/>
    <s v="G4649407"/>
    <s v="COMERCIO ATACADISTA DE FILMES, CDS, DVDS, FITAS E DISCOS         "/>
    <x v="0"/>
    <x v="1"/>
    <x v="1"/>
    <x v="5"/>
    <n v="1.3647507536516714"/>
    <n v="36823"/>
    <n v="50254.2170017155"/>
  </r>
  <r>
    <x v="21"/>
    <s v="SUL                 "/>
    <s v="G4756300"/>
    <s v="COM VAREJISTA ESPECIALIZADO DE INSTRUMENTOS MUSICAIS E ACESSORIO "/>
    <x v="3"/>
    <x v="1"/>
    <x v="1"/>
    <x v="5"/>
    <n v="1.3647507536516714"/>
    <n v="97693"/>
    <n v="133326.59537649274"/>
  </r>
  <r>
    <x v="21"/>
    <s v="SUL                 "/>
    <s v="G4756300"/>
    <s v="COM VAREJISTA ESPECIALIZADO DE INSTRUMENTOS MUSICAIS E ACESSORIO "/>
    <x v="3"/>
    <x v="1"/>
    <x v="1"/>
    <x v="5"/>
    <n v="1.3647507536516714"/>
    <n v="50579"/>
    <n v="69027.728368947894"/>
  </r>
  <r>
    <x v="21"/>
    <s v="SUL                 "/>
    <s v="G4756300"/>
    <s v="COM VAREJISTA ESPECIALIZADO DE INSTRUMENTOS MUSICAIS E ACESSORIO "/>
    <x v="3"/>
    <x v="1"/>
    <x v="1"/>
    <x v="5"/>
    <n v="1.3647507536516714"/>
    <n v="310925"/>
    <n v="424335.12807914591"/>
  </r>
  <r>
    <x v="21"/>
    <s v="SUL                 "/>
    <s v="G4761001"/>
    <s v="COMERCIO VAREJISTA DE LIVROS                                     "/>
    <x v="2"/>
    <x v="1"/>
    <x v="1"/>
    <x v="5"/>
    <n v="1.3647507536516714"/>
    <n v="60356"/>
    <n v="82370.896487400285"/>
  </r>
  <r>
    <x v="21"/>
    <s v="SUL                 "/>
    <s v="G4761001"/>
    <s v="COMERCIO VAREJISTA DE LIVROS                                     "/>
    <x v="2"/>
    <x v="1"/>
    <x v="1"/>
    <x v="5"/>
    <n v="1.3647507536516714"/>
    <n v="33210"/>
    <n v="45323.372528772008"/>
  </r>
  <r>
    <x v="21"/>
    <s v="SUL                 "/>
    <s v="G4761001"/>
    <s v="COMERCIO VAREJISTA DE LIVROS                                     "/>
    <x v="2"/>
    <x v="1"/>
    <x v="1"/>
    <x v="5"/>
    <n v="1.3647507536516714"/>
    <n v="199294"/>
    <n v="271986.63669825619"/>
  </r>
  <r>
    <x v="21"/>
    <s v="SUL                 "/>
    <s v="G4761001"/>
    <s v="COMERCIO VAREJISTA DE LIVROS                                     "/>
    <x v="2"/>
    <x v="1"/>
    <x v="1"/>
    <x v="5"/>
    <n v="1.3647507536516714"/>
    <n v="428531"/>
    <n v="584838.00521310442"/>
  </r>
  <r>
    <x v="21"/>
    <s v="SUL                 "/>
    <s v="G4761001"/>
    <s v="COMERCIO VAREJISTA DE LIVROS                                     "/>
    <x v="2"/>
    <x v="1"/>
    <x v="1"/>
    <x v="5"/>
    <n v="1.3647507536516714"/>
    <n v="5000"/>
    <n v="6823.753768258357"/>
  </r>
  <r>
    <x v="21"/>
    <s v="SUL                 "/>
    <s v="G4761001"/>
    <s v="COMERCIO VAREJISTA DE LIVROS                                     "/>
    <x v="2"/>
    <x v="1"/>
    <x v="1"/>
    <x v="5"/>
    <n v="1.3647507536516714"/>
    <n v="77490"/>
    <n v="105754.53590046802"/>
  </r>
  <r>
    <x v="21"/>
    <s v="SUL                 "/>
    <s v="G4761002"/>
    <s v="COMERCIO VAREJISTA DE JORNAIS E REVISTAS                         "/>
    <x v="2"/>
    <x v="1"/>
    <x v="1"/>
    <x v="5"/>
    <n v="1.3647507536516714"/>
    <n v="12797"/>
    <n v="17464.715394480438"/>
  </r>
  <r>
    <x v="21"/>
    <s v="SUL                 "/>
    <s v="G4761002"/>
    <s v="COMERCIO VAREJISTA DE JORNAIS E REVISTAS                         "/>
    <x v="2"/>
    <x v="1"/>
    <x v="1"/>
    <x v="5"/>
    <n v="1.3647507536516714"/>
    <n v="122000"/>
    <n v="166499.59194550393"/>
  </r>
  <r>
    <x v="21"/>
    <s v="SUL                 "/>
    <s v="G4761002"/>
    <s v="COMERCIO VAREJISTA DE JORNAIS E REVISTAS                         "/>
    <x v="2"/>
    <x v="1"/>
    <x v="1"/>
    <x v="5"/>
    <n v="1.3647507536516714"/>
    <n v="15585"/>
    <n v="21269.640495661301"/>
  </r>
  <r>
    <x v="21"/>
    <s v="SUL                 "/>
    <s v="G4761002"/>
    <s v="COMERCIO VAREJISTA DE JORNAIS E REVISTAS                         "/>
    <x v="2"/>
    <x v="1"/>
    <x v="1"/>
    <x v="5"/>
    <n v="1.3647507536516714"/>
    <n v="175899"/>
    <n v="240058.29281657535"/>
  </r>
  <r>
    <x v="21"/>
    <s v="SUL                 "/>
    <s v="G4762800"/>
    <s v="COMERCIO VAREJISTA DE DISCOS, CDS, DVDS E FITAS                  "/>
    <x v="3"/>
    <x v="1"/>
    <x v="1"/>
    <x v="5"/>
    <n v="1.3647507536516714"/>
    <n v="16267"/>
    <n v="22200.400509651739"/>
  </r>
  <r>
    <x v="21"/>
    <s v="SUL                 "/>
    <s v="G4762800"/>
    <s v="COMERCIO VAREJISTA DE DISCOS, CDS, DVDS E FITAS                  "/>
    <x v="3"/>
    <x v="1"/>
    <x v="1"/>
    <x v="5"/>
    <n v="1.3647507536516714"/>
    <n v="58882"/>
    <n v="80359.253876517716"/>
  </r>
  <r>
    <x v="21"/>
    <s v="SUL                 "/>
    <s v="J5811500"/>
    <s v="EDICAO DE LIVROS                                                 "/>
    <x v="2"/>
    <x v="1"/>
    <x v="1"/>
    <x v="5"/>
    <n v="1.3647507536516714"/>
    <n v="2384"/>
    <n v="3253.5657967055845"/>
  </r>
  <r>
    <x v="21"/>
    <s v="SUL                 "/>
    <s v="J5811500"/>
    <s v="EDICAO DE LIVROS                                                 "/>
    <x v="2"/>
    <x v="1"/>
    <x v="1"/>
    <x v="5"/>
    <n v="1.3647507536516714"/>
    <n v="50000"/>
    <n v="68237.53768258357"/>
  </r>
  <r>
    <x v="21"/>
    <s v="SUL                 "/>
    <s v="J5811500"/>
    <s v="EDICAO DE LIVROS                                                 "/>
    <x v="2"/>
    <x v="1"/>
    <x v="1"/>
    <x v="5"/>
    <n v="1.3647507536516714"/>
    <n v="90814"/>
    <n v="123938.47494212289"/>
  </r>
  <r>
    <x v="21"/>
    <s v="SUL                 "/>
    <s v="J5811500"/>
    <s v="EDICAO DE LIVROS                                                 "/>
    <x v="2"/>
    <x v="1"/>
    <x v="1"/>
    <x v="5"/>
    <n v="1.3647507536516714"/>
    <n v="92238"/>
    <n v="125881.88001532287"/>
  </r>
  <r>
    <x v="21"/>
    <s v="SUL                 "/>
    <s v="J5812301"/>
    <s v="EDICAO DE JORNAIS DIARIOS                                        "/>
    <x v="2"/>
    <x v="1"/>
    <x v="1"/>
    <x v="5"/>
    <n v="1.3647507536516714"/>
    <n v="38253"/>
    <n v="52205.810579437384"/>
  </r>
  <r>
    <x v="21"/>
    <s v="SUL                 "/>
    <s v="J5813100"/>
    <s v="EDICAO DE REVISTAS                                               "/>
    <x v="2"/>
    <x v="1"/>
    <x v="1"/>
    <x v="5"/>
    <n v="1.3647507536516714"/>
    <n v="128617"/>
    <n v="175530.14768241701"/>
  </r>
  <r>
    <x v="21"/>
    <s v="SUL                 "/>
    <s v="J5813100"/>
    <s v="EDICAO DE REVISTAS                                               "/>
    <x v="2"/>
    <x v="1"/>
    <x v="1"/>
    <x v="5"/>
    <n v="1.3647507536516714"/>
    <n v="10810"/>
    <n v="14752.955646974568"/>
  </r>
  <r>
    <x v="21"/>
    <s v="SUL                 "/>
    <s v="J5819100"/>
    <s v="EDICAO DE CADASTROS, LISTAS E OUTROS PRODUTOS GRAFICOS           "/>
    <x v="0"/>
    <x v="1"/>
    <x v="1"/>
    <x v="5"/>
    <n v="1.3647507536516714"/>
    <n v="1734"/>
    <n v="2366.4778068319984"/>
  </r>
  <r>
    <x v="21"/>
    <s v="SUL                 "/>
    <s v="J5819100"/>
    <s v="EDICAO DE CADASTROS, LISTAS E OUTROS PRODUTOS GRAFICOS           "/>
    <x v="0"/>
    <x v="1"/>
    <x v="1"/>
    <x v="5"/>
    <n v="1.3647507536516714"/>
    <n v="107333"/>
    <n v="146482.79264169486"/>
  </r>
  <r>
    <x v="21"/>
    <s v="SUL                 "/>
    <s v="J5819100"/>
    <s v="EDICAO DE CADASTROS, LISTAS E OUTROS PRODUTOS GRAFICOS           "/>
    <x v="0"/>
    <x v="1"/>
    <x v="1"/>
    <x v="5"/>
    <n v="1.3647507536516714"/>
    <n v="213418"/>
    <n v="291262.3763428324"/>
  </r>
  <r>
    <x v="21"/>
    <s v="SUL                 "/>
    <s v="J5821200"/>
    <s v="EDICAO INTEGRADA A IMPRESSAO DE LIVROS                           "/>
    <x v="2"/>
    <x v="1"/>
    <x v="1"/>
    <x v="5"/>
    <n v="1.3647507536516714"/>
    <n v="236700"/>
    <n v="323036.5033893506"/>
  </r>
  <r>
    <x v="21"/>
    <s v="SUL                 "/>
    <s v="J5821200"/>
    <s v="EDICAO INTEGRADA A IMPRESSAO DE LIVROS                           "/>
    <x v="2"/>
    <x v="1"/>
    <x v="1"/>
    <x v="5"/>
    <n v="1.3647507536516714"/>
    <n v="150533"/>
    <n v="205440.02519944706"/>
  </r>
  <r>
    <x v="21"/>
    <s v="SUL                 "/>
    <s v="J5821200"/>
    <s v="EDICAO INTEGRADA A IMPRESSAO DE LIVROS                           "/>
    <x v="2"/>
    <x v="1"/>
    <x v="1"/>
    <x v="5"/>
    <n v="1.3647507536516714"/>
    <n v="918055"/>
    <n v="1252916.2531436852"/>
  </r>
  <r>
    <x v="21"/>
    <s v="SUL                 "/>
    <s v="J5822101"/>
    <s v="EDICAO INTEGRADA A IMPRESSAO DE JORNAIS DIARIOS                  "/>
    <x v="2"/>
    <x v="1"/>
    <x v="1"/>
    <x v="5"/>
    <n v="1.3647507536516714"/>
    <n v="10428"/>
    <n v="14231.62085907963"/>
  </r>
  <r>
    <x v="21"/>
    <s v="SUL                 "/>
    <s v="J5822101"/>
    <s v="EDICAO INTEGRADA A IMPRESSAO DE JORNAIS DIARIOS                  "/>
    <x v="2"/>
    <x v="1"/>
    <x v="1"/>
    <x v="5"/>
    <n v="1.3647507536516714"/>
    <n v="576000"/>
    <n v="786096.43410336273"/>
  </r>
  <r>
    <x v="21"/>
    <s v="SUL                 "/>
    <s v="J5822101"/>
    <s v="EDICAO INTEGRADA A IMPRESSAO DE JORNAIS DIARIOS                  "/>
    <x v="2"/>
    <x v="1"/>
    <x v="1"/>
    <x v="5"/>
    <n v="1.3647507536516714"/>
    <n v="109385"/>
    <n v="149283.26118818807"/>
  </r>
  <r>
    <x v="21"/>
    <s v="SUL                 "/>
    <s v="J5822101"/>
    <s v="EDICAO INTEGRADA A IMPRESSAO DE JORNAIS DIARIOS                  "/>
    <x v="2"/>
    <x v="1"/>
    <x v="1"/>
    <x v="5"/>
    <n v="1.3647507536516714"/>
    <n v="267387"/>
    <n v="364916.60976665944"/>
  </r>
  <r>
    <x v="21"/>
    <s v="SUL                 "/>
    <s v="J5823900"/>
    <s v="EDICAO INTEGRADA A IMPRESSAO DE REVISTAS                         "/>
    <x v="2"/>
    <x v="1"/>
    <x v="1"/>
    <x v="5"/>
    <n v="1.3647507536516714"/>
    <n v="6527"/>
    <n v="8907.7281690844593"/>
  </r>
  <r>
    <x v="21"/>
    <s v="SUL                 "/>
    <s v="J5823900"/>
    <s v="EDICAO INTEGRADA A IMPRESSAO DE REVISTAS                         "/>
    <x v="2"/>
    <x v="1"/>
    <x v="1"/>
    <x v="5"/>
    <n v="1.3647507536516714"/>
    <n v="73073"/>
    <n v="99726.431821588587"/>
  </r>
  <r>
    <x v="21"/>
    <s v="SUL                 "/>
    <s v="J5829800"/>
    <s v="EDICAO INTEGRADA IMPRESSAO CADASTRO LISTA OUTRO PRODUTO GRAFICO  "/>
    <x v="0"/>
    <x v="1"/>
    <x v="1"/>
    <x v="5"/>
    <n v="1.3647507536516714"/>
    <n v="55992"/>
    <n v="76415.124198464386"/>
  </r>
  <r>
    <x v="21"/>
    <s v="SUL                 "/>
    <s v="J5829800"/>
    <s v="EDICAO INTEGRADA IMPRESSAO CADASTRO LISTA OUTRO PRODUTO GRAFICO  "/>
    <x v="0"/>
    <x v="1"/>
    <x v="1"/>
    <x v="5"/>
    <n v="1.3647507536516714"/>
    <n v="684000"/>
    <n v="933489.51549774327"/>
  </r>
  <r>
    <x v="21"/>
    <s v="SUL                 "/>
    <s v="J5829800"/>
    <s v="EDICAO INTEGRADA IMPRESSAO CADASTRO LISTA OUTRO PRODUTO GRAFICO  "/>
    <x v="0"/>
    <x v="1"/>
    <x v="1"/>
    <x v="5"/>
    <n v="1.3647507536516714"/>
    <n v="119501"/>
    <n v="163089.07981212839"/>
  </r>
  <r>
    <x v="21"/>
    <s v="SUL                 "/>
    <s v="J5829800"/>
    <s v="EDICAO INTEGRADA IMPRESSAO CADASTRO LISTA OUTRO PRODUTO GRAFICO  "/>
    <x v="0"/>
    <x v="1"/>
    <x v="1"/>
    <x v="5"/>
    <n v="1.3647507536516714"/>
    <n v="468434"/>
    <n v="639295.65453606704"/>
  </r>
  <r>
    <x v="21"/>
    <s v="SUL                 "/>
    <s v="J5829800"/>
    <s v="EDICAO INTEGRADA IMPRESSAO CADASTRO LISTA OUTRO PRODUTO GRAFICO  "/>
    <x v="0"/>
    <x v="1"/>
    <x v="1"/>
    <x v="5"/>
    <n v="1.3647507536516714"/>
    <n v="610576"/>
    <n v="833284.05616162298"/>
  </r>
  <r>
    <x v="21"/>
    <s v="SUL                 "/>
    <s v="J5911101"/>
    <s v="ESTUDIOS CINEMATOGRAFICOS                                        "/>
    <x v="5"/>
    <x v="1"/>
    <x v="1"/>
    <x v="5"/>
    <n v="1.3647507536516714"/>
    <n v="40950"/>
    <n v="55886.543362035947"/>
  </r>
  <r>
    <x v="21"/>
    <s v="SUL                 "/>
    <s v="J5911199"/>
    <s v="ATIV PD CINEMATOGRAFICA VIDEO PROG TELEVISAO NAO ESPECI ANTERIOR "/>
    <x v="5"/>
    <x v="1"/>
    <x v="0"/>
    <x v="5"/>
    <n v="1.3647507536516714"/>
    <n v="300000"/>
    <n v="409425.22609550145"/>
  </r>
  <r>
    <x v="21"/>
    <s v="SUL                 "/>
    <s v="J5911199"/>
    <s v="ATIV PD CINEMATOGRAFICA VIDEO PROG TELEVISAO NAO ESPECI ANTERIOR "/>
    <x v="5"/>
    <x v="1"/>
    <x v="1"/>
    <x v="5"/>
    <n v="1.3647507536516714"/>
    <n v="33469"/>
    <n v="45676.842973967789"/>
  </r>
  <r>
    <x v="21"/>
    <s v="SUL                 "/>
    <s v="J5912002"/>
    <s v="SERVICOS DE MIXAGEM SONORA EM PRODUCAO AUDIOVISUAL               "/>
    <x v="5"/>
    <x v="1"/>
    <x v="1"/>
    <x v="5"/>
    <n v="1.3647507536516714"/>
    <n v="95000"/>
    <n v="129651.32159690879"/>
  </r>
  <r>
    <x v="21"/>
    <s v="SUL                 "/>
    <s v="J5912002"/>
    <s v="SERVICOS DE MIXAGEM SONORA EM PRODUCAO AUDIOVISUAL               "/>
    <x v="5"/>
    <x v="1"/>
    <x v="1"/>
    <x v="5"/>
    <n v="1.3647507536516714"/>
    <n v="22607"/>
    <n v="30852.920287803336"/>
  </r>
  <r>
    <x v="21"/>
    <s v="SUL                 "/>
    <s v="J5913800"/>
    <s v="DISTRIBUICAO CINEMATOGRAFICA DE VIDEO E DE PROGRAMA DE TELEVISAO "/>
    <x v="5"/>
    <x v="1"/>
    <x v="1"/>
    <x v="5"/>
    <n v="1.3647507536516714"/>
    <n v="111565"/>
    <n v="152258.41783114872"/>
  </r>
  <r>
    <x v="21"/>
    <s v="SUL                 "/>
    <s v="J5914600"/>
    <s v="ATIVIDADES DE EXIBICAO CINEMATOGRAFICA                           "/>
    <x v="5"/>
    <x v="1"/>
    <x v="0"/>
    <x v="5"/>
    <n v="1.3647507536516714"/>
    <n v="1200000"/>
    <n v="1637700.9043820058"/>
  </r>
  <r>
    <x v="21"/>
    <s v="SUL                 "/>
    <s v="J5914600"/>
    <s v="ATIVIDADES DE EXIBICAO CINEMATOGRAFICA                           "/>
    <x v="5"/>
    <x v="1"/>
    <x v="0"/>
    <x v="5"/>
    <n v="1.3647507536516714"/>
    <n v="7624300"/>
    <n v="10405269.171066439"/>
  </r>
  <r>
    <x v="21"/>
    <s v="SUL                 "/>
    <s v="J5914600"/>
    <s v="ATIVIDADES DE EXIBICAO CINEMATOGRAFICA                           "/>
    <x v="5"/>
    <x v="1"/>
    <x v="1"/>
    <x v="5"/>
    <n v="1.3647507536516714"/>
    <n v="24354"/>
    <n v="33237.139854432804"/>
  </r>
  <r>
    <x v="21"/>
    <s v="SUL                 "/>
    <s v="J5914600"/>
    <s v="ATIVIDADES DE EXIBICAO CINEMATOGRAFICA                           "/>
    <x v="5"/>
    <x v="1"/>
    <x v="0"/>
    <x v="5"/>
    <n v="1.3647507536516714"/>
    <n v="1200000"/>
    <n v="1637700.9043820058"/>
  </r>
  <r>
    <x v="21"/>
    <s v="SUL                 "/>
    <s v="J5914600"/>
    <s v="ATIVIDADES DE EXIBICAO CINEMATOGRAFICA                           "/>
    <x v="5"/>
    <x v="1"/>
    <x v="1"/>
    <x v="5"/>
    <n v="1.3647507536516714"/>
    <n v="18396"/>
    <n v="25105.954864176147"/>
  </r>
  <r>
    <x v="21"/>
    <s v="SUL                 "/>
    <s v="J5920100"/>
    <s v="ATIVIDADES DE GRAVACAO DE SOM E DE EDICAO DE MUSICA              "/>
    <x v="3"/>
    <x v="1"/>
    <x v="1"/>
    <x v="5"/>
    <n v="1.3647507536516714"/>
    <n v="3128"/>
    <n v="4268.940357422428"/>
  </r>
  <r>
    <x v="21"/>
    <s v="SUL                 "/>
    <s v="J5920100"/>
    <s v="ATIVIDADES DE GRAVACAO DE SOM E DE EDICAO DE MUSICA              "/>
    <x v="3"/>
    <x v="1"/>
    <x v="1"/>
    <x v="5"/>
    <n v="1.3647507536516714"/>
    <n v="142780"/>
    <n v="194859.11260638564"/>
  </r>
  <r>
    <x v="21"/>
    <s v="SUL                 "/>
    <s v="J5920100"/>
    <s v="ATIVIDADES DE GRAVACAO DE SOM E DE EDICAO DE MUSICA              "/>
    <x v="3"/>
    <x v="1"/>
    <x v="1"/>
    <x v="5"/>
    <n v="1.3647507536516714"/>
    <n v="49586"/>
    <n v="67672.530870571776"/>
  </r>
  <r>
    <x v="21"/>
    <s v="SUL                 "/>
    <s v="J5920100"/>
    <s v="ATIVIDADES DE GRAVACAO DE SOM E DE EDICAO DE MUSICA              "/>
    <x v="3"/>
    <x v="1"/>
    <x v="1"/>
    <x v="5"/>
    <n v="1.3647507536516714"/>
    <n v="2500"/>
    <n v="3411.8768841291785"/>
  </r>
  <r>
    <x v="21"/>
    <s v="SUL                 "/>
    <s v="J6010100"/>
    <s v="ATIVIDADES DE RADIO                                              "/>
    <x v="5"/>
    <x v="1"/>
    <x v="1"/>
    <x v="5"/>
    <n v="1.3647507536516714"/>
    <n v="63540"/>
    <n v="86716.262887027202"/>
  </r>
  <r>
    <x v="21"/>
    <s v="SUL                 "/>
    <s v="J6010100"/>
    <s v="ATIVIDADES DE RADIO                                              "/>
    <x v="5"/>
    <x v="1"/>
    <x v="1"/>
    <x v="5"/>
    <n v="1.3647507536516714"/>
    <n v="525154"/>
    <n v="716704.31728318986"/>
  </r>
  <r>
    <x v="21"/>
    <s v="SUL                 "/>
    <s v="J6010100"/>
    <s v="ATIVIDADES DE RADIO                                              "/>
    <x v="5"/>
    <x v="1"/>
    <x v="1"/>
    <x v="5"/>
    <n v="1.3647507536516714"/>
    <n v="135998"/>
    <n v="185603.37299512001"/>
  </r>
  <r>
    <x v="21"/>
    <s v="SUL                 "/>
    <s v="J6022501"/>
    <s v="PROGRAMADORAS                                                    "/>
    <x v="5"/>
    <x v="1"/>
    <x v="1"/>
    <x v="5"/>
    <n v="1.3647507536516714"/>
    <n v="20908"/>
    <n v="28534.208757349144"/>
  </r>
  <r>
    <x v="21"/>
    <s v="SUL                 "/>
    <s v="J6022501"/>
    <s v="PROGRAMADORAS                                                    "/>
    <x v="5"/>
    <x v="1"/>
    <x v="1"/>
    <x v="5"/>
    <n v="1.3647507536516714"/>
    <n v="11503"/>
    <n v="15698.727919255176"/>
  </r>
  <r>
    <x v="21"/>
    <s v="SUL                 "/>
    <s v="P8592903"/>
    <s v="ENSINO DE MUSICA                                                 "/>
    <x v="6"/>
    <x v="1"/>
    <x v="1"/>
    <x v="5"/>
    <n v="1.3647507536516714"/>
    <n v="1500"/>
    <n v="2047.1261304775071"/>
  </r>
  <r>
    <x v="21"/>
    <s v="SUL                 "/>
    <s v="R9001902"/>
    <s v="PRODUCAO MUSICAL                                                 "/>
    <x v="4"/>
    <x v="1"/>
    <x v="1"/>
    <x v="5"/>
    <n v="1.3647507536516714"/>
    <n v="2094"/>
    <n v="2857.7880781466001"/>
  </r>
  <r>
    <x v="21"/>
    <s v="SUL                 "/>
    <s v="R9001902"/>
    <s v="PRODUCAO MUSICAL                                                 "/>
    <x v="4"/>
    <x v="1"/>
    <x v="1"/>
    <x v="5"/>
    <n v="1.3647507536516714"/>
    <n v="419450"/>
    <n v="572444.70361919363"/>
  </r>
  <r>
    <x v="21"/>
    <s v="SUL                 "/>
    <s v="R9001902"/>
    <s v="PRODUCAO MUSICAL                                                 "/>
    <x v="4"/>
    <x v="1"/>
    <x v="1"/>
    <x v="5"/>
    <n v="1.3647507536516714"/>
    <n v="32958"/>
    <n v="44979.455338851789"/>
  </r>
  <r>
    <x v="21"/>
    <s v="SUL                 "/>
    <s v="R9001902"/>
    <s v="PRODUCAO MUSICAL                                                 "/>
    <x v="4"/>
    <x v="1"/>
    <x v="1"/>
    <x v="5"/>
    <n v="1.3647507536516714"/>
    <n v="30986"/>
    <n v="42288.166852650691"/>
  </r>
  <r>
    <x v="21"/>
    <s v="SUL                 "/>
    <s v="R9001906"/>
    <s v="ATIVIDADES DE SONORIZACAO E DE ILUMINACAO                        "/>
    <x v="4"/>
    <x v="1"/>
    <x v="1"/>
    <x v="5"/>
    <n v="1.3647507536516714"/>
    <n v="26945"/>
    <n v="36773.20905714429"/>
  </r>
  <r>
    <x v="21"/>
    <s v="SUL                 "/>
    <s v="R9001906"/>
    <s v="ATIVIDADES DE SONORIZACAO E DE ILUMINACAO                        "/>
    <x v="4"/>
    <x v="1"/>
    <x v="1"/>
    <x v="5"/>
    <n v="1.3647507536516714"/>
    <n v="36128"/>
    <n v="49305.715227927583"/>
  </r>
  <r>
    <x v="21"/>
    <s v="SUL                 "/>
    <s v="R9001906"/>
    <s v="ATIVIDADES DE SONORIZACAO E DE ILUMINACAO                        "/>
    <x v="4"/>
    <x v="1"/>
    <x v="1"/>
    <x v="5"/>
    <n v="1.3647507536516714"/>
    <n v="15000"/>
    <n v="20471.261304775071"/>
  </r>
  <r>
    <x v="21"/>
    <s v="SUL                 "/>
    <s v="R9001906"/>
    <s v="ATIVIDADES DE SONORIZACAO E DE ILUMINACAO                        "/>
    <x v="4"/>
    <x v="1"/>
    <x v="1"/>
    <x v="5"/>
    <n v="1.3647507536516714"/>
    <n v="288997"/>
    <n v="394408.8735530721"/>
  </r>
  <r>
    <x v="21"/>
    <s v="SUL                 "/>
    <s v="R9001906"/>
    <s v="ATIVIDADES DE SONORIZACAO E DE ILUMINACAO                        "/>
    <x v="4"/>
    <x v="1"/>
    <x v="1"/>
    <x v="5"/>
    <n v="1.3647507536516714"/>
    <n v="45810"/>
    <n v="62519.232024783065"/>
  </r>
  <r>
    <x v="21"/>
    <s v="SUL                 "/>
    <s v="R9001906"/>
    <s v="ATIVIDADES DE SONORIZACAO E DE ILUMINACAO                        "/>
    <x v="4"/>
    <x v="1"/>
    <x v="1"/>
    <x v="5"/>
    <n v="1.3647507536516714"/>
    <n v="145974"/>
    <n v="199218.1265135491"/>
  </r>
  <r>
    <x v="21"/>
    <s v="SUL                 "/>
    <s v="R9001906"/>
    <s v="ATIVIDADES DE SONORIZACAO E DE ILUMINACAO                        "/>
    <x v="4"/>
    <x v="1"/>
    <x v="1"/>
    <x v="5"/>
    <n v="1.3647507536516714"/>
    <n v="432931"/>
    <n v="590842.90852917172"/>
  </r>
  <r>
    <x v="21"/>
    <s v="SUL                 "/>
    <s v="R9001906"/>
    <s v="ATIVIDADES DE SONORIZACAO E DE ILUMINACAO                        "/>
    <x v="4"/>
    <x v="1"/>
    <x v="1"/>
    <x v="5"/>
    <n v="1.3647507536516714"/>
    <n v="5000"/>
    <n v="6823.753768258357"/>
  </r>
  <r>
    <x v="21"/>
    <s v="SUL                 "/>
    <s v="R9001999"/>
    <s v="ARTE CENICA ESPETAC ATIVI COMPLEMENTARES NAO ESPECI ANTERIOR     "/>
    <x v="4"/>
    <x v="1"/>
    <x v="1"/>
    <x v="5"/>
    <n v="1.3647507536516714"/>
    <n v="21202"/>
    <n v="28935.445478922738"/>
  </r>
  <r>
    <x v="21"/>
    <s v="SUL                 "/>
    <s v="R9001999"/>
    <s v="ARTE CENICA ESPETAC ATIVI COMPLEMENTARES NAO ESPECI ANTERIOR     "/>
    <x v="4"/>
    <x v="1"/>
    <x v="1"/>
    <x v="5"/>
    <n v="1.3647507536516714"/>
    <n v="183652"/>
    <n v="250639.20540963675"/>
  </r>
  <r>
    <x v="21"/>
    <s v="SUL                 "/>
    <s v="R9001999"/>
    <s v="ARTE CENICA ESPETAC ATIVI COMPLEMENTARES NAO ESPECI ANTERIOR     "/>
    <x v="4"/>
    <x v="1"/>
    <x v="1"/>
    <x v="5"/>
    <n v="1.3647507536516714"/>
    <n v="46084"/>
    <n v="62893.173731283627"/>
  </r>
  <r>
    <x v="21"/>
    <s v="SUL                 "/>
    <s v="R9102301"/>
    <s v="ATIVI MUSEUS E EXPLORACAO LUGAR PRED HISTORICO ATRACAO SIMILAR   "/>
    <x v="1"/>
    <x v="1"/>
    <x v="1"/>
    <x v="5"/>
    <n v="1.3647507536516714"/>
    <n v="5556"/>
    <n v="7582.5551872886863"/>
  </r>
  <r>
    <x v="21"/>
    <s v="SUL                 "/>
    <s v="R9102301"/>
    <s v="ATIVI MUSEUS E EXPLORACAO LUGAR PRED HISTORICO ATRACAO SIMILAR   "/>
    <x v="1"/>
    <x v="1"/>
    <x v="1"/>
    <x v="5"/>
    <n v="1.3647507536516714"/>
    <n v="68364"/>
    <n v="93299.820522642869"/>
  </r>
  <r>
    <x v="21"/>
    <s v="SUL                 "/>
    <s v="R9102302"/>
    <s v="RESTAURACAO E CONSERVACAO DE LUGARES E PREDIOS HISTORICOS        "/>
    <x v="1"/>
    <x v="0"/>
    <x v="0"/>
    <x v="5"/>
    <n v="1.3647507536516714"/>
    <n v="924549"/>
    <n v="1261778.9445378992"/>
  </r>
  <r>
    <x v="21"/>
    <s v="SUL                 "/>
    <s v="R9102302"/>
    <s v="RESTAURACAO E CONSERVACAO DE LUGARES E PREDIOS HISTORICOS        "/>
    <x v="1"/>
    <x v="1"/>
    <x v="1"/>
    <x v="5"/>
    <n v="1.3647507536516714"/>
    <n v="32932"/>
    <n v="44943.97181925684"/>
  </r>
  <r>
    <x v="21"/>
    <s v="SUL                 "/>
    <s v="R9102302"/>
    <s v="RESTAURACAO E CONSERVACAO DE LUGARES E PREDIOS HISTORICOS        "/>
    <x v="1"/>
    <x v="1"/>
    <x v="1"/>
    <x v="5"/>
    <n v="1.3647507536516714"/>
    <n v="11168"/>
    <n v="15241.536416781866"/>
  </r>
  <r>
    <x v="21"/>
    <s v="SUL                 "/>
    <s v="S9493600"/>
    <s v="ATIVIDADES DE ORGANIZACOES ASSOCIATIVAS LIGADAS A CULTURA E ARTE "/>
    <x v="4"/>
    <x v="1"/>
    <x v="1"/>
    <x v="5"/>
    <n v="1.3647507536516714"/>
    <n v="189000"/>
    <n v="257937.89244016589"/>
  </r>
  <r>
    <x v="22"/>
    <s v="SUL                 "/>
    <s v="C1811301"/>
    <s v="IMPRESSAO DE JORNAIS                                             "/>
    <x v="0"/>
    <x v="1"/>
    <x v="1"/>
    <x v="5"/>
    <n v="1.3647507536516714"/>
    <n v="81000"/>
    <n v="110544.81104578539"/>
  </r>
  <r>
    <x v="22"/>
    <s v="SUL                 "/>
    <s v="C1811301"/>
    <s v="IMPRESSAO DE JORNAIS                                             "/>
    <x v="0"/>
    <x v="1"/>
    <x v="1"/>
    <x v="5"/>
    <n v="1.3647507536516714"/>
    <n v="10000"/>
    <n v="13647.507536516714"/>
  </r>
  <r>
    <x v="22"/>
    <s v="SUL                 "/>
    <s v="C1811302"/>
    <s v="IMPRESSAO DE LIVROS, REVISTAS E OUTRAS PUBLICACOES PERIODICAS    "/>
    <x v="0"/>
    <x v="1"/>
    <x v="1"/>
    <x v="5"/>
    <n v="1.3647507536516714"/>
    <n v="13555"/>
    <n v="18499.196465748406"/>
  </r>
  <r>
    <x v="22"/>
    <s v="SUL                 "/>
    <s v="C1811302"/>
    <s v="IMPRESSAO DE LIVROS, REVISTAS E OUTRAS PUBLICACOES PERIODICAS    "/>
    <x v="0"/>
    <x v="1"/>
    <x v="1"/>
    <x v="5"/>
    <n v="1.3647507536516714"/>
    <n v="220000"/>
    <n v="300245.16580336774"/>
  </r>
  <r>
    <x v="22"/>
    <s v="SUL                 "/>
    <s v="C1811302"/>
    <s v="IMPRESSAO DE LIVROS, REVISTAS E OUTRAS PUBLICACOES PERIODICAS    "/>
    <x v="0"/>
    <x v="1"/>
    <x v="1"/>
    <x v="5"/>
    <n v="1.3647507536516714"/>
    <n v="640000"/>
    <n v="873440.4823370697"/>
  </r>
  <r>
    <x v="22"/>
    <s v="SUL                 "/>
    <s v="C1811302"/>
    <s v="IMPRESSAO DE LIVROS, REVISTAS E OUTRAS PUBLICACOES PERIODICAS    "/>
    <x v="0"/>
    <x v="1"/>
    <x v="1"/>
    <x v="5"/>
    <n v="1.3647507536516714"/>
    <n v="21847"/>
    <n v="29815.709715028064"/>
  </r>
  <r>
    <x v="22"/>
    <s v="SUL                 "/>
    <s v="C1811302"/>
    <s v="IMPRESSAO DE LIVROS, REVISTAS E OUTRAS PUBLICACOES PERIODICAS    "/>
    <x v="0"/>
    <x v="1"/>
    <x v="1"/>
    <x v="5"/>
    <n v="1.3647507536516714"/>
    <n v="369188"/>
    <n v="503849.60123915324"/>
  </r>
  <r>
    <x v="22"/>
    <s v="SUL                 "/>
    <s v="C3220500"/>
    <s v="FABRICACAO DE INSTRUMENTOS MUSICAIS, PECAS E ACESSORIOS          "/>
    <x v="3"/>
    <x v="1"/>
    <x v="1"/>
    <x v="5"/>
    <n v="1.3647507536516714"/>
    <n v="26987"/>
    <n v="36830.528588797657"/>
  </r>
  <r>
    <x v="22"/>
    <s v="SUL                 "/>
    <s v="G4647802"/>
    <s v="COMERCIO ATACADISTA DE LIVROS, JORNAIS E OUTRAS PUBLICACOES      "/>
    <x v="2"/>
    <x v="1"/>
    <x v="1"/>
    <x v="5"/>
    <n v="1.3647507536516714"/>
    <n v="157857"/>
    <n v="215435.45971919189"/>
  </r>
  <r>
    <x v="22"/>
    <s v="SUL                 "/>
    <s v="G4647802"/>
    <s v="COMERCIO ATACADISTA DE LIVROS, JORNAIS E OUTRAS PUBLICACOES      "/>
    <x v="2"/>
    <x v="1"/>
    <x v="1"/>
    <x v="5"/>
    <n v="1.3647507536516714"/>
    <n v="38429"/>
    <n v="52446.006712080081"/>
  </r>
  <r>
    <x v="22"/>
    <s v="SUL                 "/>
    <s v="G4649407"/>
    <s v="COMERCIO ATACADISTA DE FILMES, CDS, DVDS, FITAS E DISCOS         "/>
    <x v="0"/>
    <x v="1"/>
    <x v="1"/>
    <x v="5"/>
    <n v="1.3647507536516714"/>
    <n v="4946"/>
    <n v="6750.0572275611667"/>
  </r>
  <r>
    <x v="22"/>
    <s v="SUL                 "/>
    <s v="G4649407"/>
    <s v="COMERCIO ATACADISTA DE FILMES, CDS, DVDS, FITAS E DISCOS         "/>
    <x v="0"/>
    <x v="1"/>
    <x v="1"/>
    <x v="5"/>
    <n v="1.3647507536516714"/>
    <n v="4738"/>
    <n v="6466.189070801619"/>
  </r>
  <r>
    <x v="22"/>
    <s v="SUL                 "/>
    <s v="G4649407"/>
    <s v="COMERCIO ATACADISTA DE FILMES, CDS, DVDS, FITAS E DISCOS         "/>
    <x v="0"/>
    <x v="1"/>
    <x v="1"/>
    <x v="5"/>
    <n v="1.3647507536516714"/>
    <n v="60891"/>
    <n v="83101.038140603923"/>
  </r>
  <r>
    <x v="22"/>
    <s v="SUL                 "/>
    <s v="G4756300"/>
    <s v="COM VAREJISTA ESPECIALIZADO DE INSTRUMENTOS MUSICAIS E ACESSORIO "/>
    <x v="3"/>
    <x v="1"/>
    <x v="1"/>
    <x v="5"/>
    <n v="1.3647507536516714"/>
    <n v="3028"/>
    <n v="4132.465282057261"/>
  </r>
  <r>
    <x v="22"/>
    <s v="SUL                 "/>
    <s v="G4756300"/>
    <s v="COM VAREJISTA ESPECIALIZADO DE INSTRUMENTOS MUSICAIS E ACESSORIO "/>
    <x v="3"/>
    <x v="1"/>
    <x v="1"/>
    <x v="5"/>
    <n v="1.3647507536516714"/>
    <n v="31050"/>
    <n v="42375.510900884401"/>
  </r>
  <r>
    <x v="22"/>
    <s v="SUL                 "/>
    <s v="G4756300"/>
    <s v="COM VAREJISTA ESPECIALIZADO DE INSTRUMENTOS MUSICAIS E ACESSORIO "/>
    <x v="3"/>
    <x v="1"/>
    <x v="1"/>
    <x v="5"/>
    <n v="1.3647507536516714"/>
    <n v="194306"/>
    <n v="265179.25993904169"/>
  </r>
  <r>
    <x v="22"/>
    <s v="SUL                 "/>
    <s v="G4756300"/>
    <s v="COM VAREJISTA ESPECIALIZADO DE INSTRUMENTOS MUSICAIS E ACESSORIO "/>
    <x v="3"/>
    <x v="1"/>
    <x v="1"/>
    <x v="5"/>
    <n v="1.3647507536516714"/>
    <n v="153176"/>
    <n v="209047.06144134843"/>
  </r>
  <r>
    <x v="22"/>
    <s v="SUL                 "/>
    <s v="G4756300"/>
    <s v="COM VAREJISTA ESPECIALIZADO DE INSTRUMENTOS MUSICAIS E ACESSORIO "/>
    <x v="3"/>
    <x v="1"/>
    <x v="1"/>
    <x v="5"/>
    <n v="1.3647507536516714"/>
    <n v="129484"/>
    <n v="176713.38658583301"/>
  </r>
  <r>
    <x v="22"/>
    <s v="SUL                 "/>
    <s v="G4756300"/>
    <s v="COM VAREJISTA ESPECIALIZADO DE INSTRUMENTOS MUSICAIS E ACESSORIO "/>
    <x v="3"/>
    <x v="1"/>
    <x v="1"/>
    <x v="5"/>
    <n v="1.3647507536516714"/>
    <n v="72450"/>
    <n v="98876.192102063593"/>
  </r>
  <r>
    <x v="22"/>
    <s v="SUL                 "/>
    <s v="G4761001"/>
    <s v="COMERCIO VAREJISTA DE LIVROS                                     "/>
    <x v="2"/>
    <x v="1"/>
    <x v="1"/>
    <x v="5"/>
    <n v="1.3647507536516714"/>
    <n v="12881"/>
    <n v="17579.35445778718"/>
  </r>
  <r>
    <x v="22"/>
    <s v="SUL                 "/>
    <s v="G4761001"/>
    <s v="COMERCIO VAREJISTA DE LIVROS                                     "/>
    <x v="2"/>
    <x v="1"/>
    <x v="1"/>
    <x v="5"/>
    <n v="1.3647507536516714"/>
    <n v="50000"/>
    <n v="68237.53768258357"/>
  </r>
  <r>
    <x v="22"/>
    <s v="SUL                 "/>
    <s v="G4761001"/>
    <s v="COMERCIO VAREJISTA DE LIVROS                                     "/>
    <x v="2"/>
    <x v="1"/>
    <x v="1"/>
    <x v="5"/>
    <n v="1.3647507536516714"/>
    <n v="58466"/>
    <n v="79791.517562998619"/>
  </r>
  <r>
    <x v="22"/>
    <s v="SUL                 "/>
    <s v="G4761001"/>
    <s v="COMERCIO VAREJISTA DE LIVROS                                     "/>
    <x v="2"/>
    <x v="1"/>
    <x v="1"/>
    <x v="5"/>
    <n v="1.3647507536516714"/>
    <n v="128299"/>
    <n v="175096.1569427558"/>
  </r>
  <r>
    <x v="22"/>
    <s v="SUL                 "/>
    <s v="G4761001"/>
    <s v="COMERCIO VAREJISTA DE LIVROS                                     "/>
    <x v="2"/>
    <x v="1"/>
    <x v="1"/>
    <x v="5"/>
    <n v="1.3647507536516714"/>
    <n v="10000"/>
    <n v="13647.507536516714"/>
  </r>
  <r>
    <x v="22"/>
    <s v="SUL                 "/>
    <s v="G4761002"/>
    <s v="COMERCIO VAREJISTA DE JORNAIS E REVISTAS                         "/>
    <x v="2"/>
    <x v="1"/>
    <x v="1"/>
    <x v="5"/>
    <n v="1.3647507536516714"/>
    <n v="40277"/>
    <n v="54968.066104828373"/>
  </r>
  <r>
    <x v="22"/>
    <s v="SUL                 "/>
    <s v="G4761002"/>
    <s v="COMERCIO VAREJISTA DE JORNAIS E REVISTAS                         "/>
    <x v="2"/>
    <x v="1"/>
    <x v="1"/>
    <x v="5"/>
    <n v="1.3647507536516714"/>
    <n v="30000"/>
    <n v="40942.522609550142"/>
  </r>
  <r>
    <x v="22"/>
    <s v="SUL                 "/>
    <s v="G4761002"/>
    <s v="COMERCIO VAREJISTA DE JORNAIS E REVISTAS                         "/>
    <x v="2"/>
    <x v="1"/>
    <x v="1"/>
    <x v="5"/>
    <n v="1.3647507536516714"/>
    <n v="168821"/>
    <n v="230398.58698222882"/>
  </r>
  <r>
    <x v="22"/>
    <s v="SUL                 "/>
    <s v="G4761002"/>
    <s v="COMERCIO VAREJISTA DE JORNAIS E REVISTAS                         "/>
    <x v="2"/>
    <x v="1"/>
    <x v="1"/>
    <x v="5"/>
    <n v="1.3647507536516714"/>
    <n v="5000"/>
    <n v="6823.753768258357"/>
  </r>
  <r>
    <x v="22"/>
    <s v="SUL                 "/>
    <s v="G4762800"/>
    <s v="COMERCIO VAREJISTA DE DISCOS, CDS, DVDS E FITAS                  "/>
    <x v="3"/>
    <x v="1"/>
    <x v="1"/>
    <x v="5"/>
    <n v="1.3647507536516714"/>
    <n v="99748"/>
    <n v="136131.15817524691"/>
  </r>
  <r>
    <x v="22"/>
    <s v="SUL                 "/>
    <s v="G4762800"/>
    <s v="COMERCIO VAREJISTA DE DISCOS, CDS, DVDS E FITAS                  "/>
    <x v="3"/>
    <x v="1"/>
    <x v="1"/>
    <x v="5"/>
    <n v="1.3647507536516714"/>
    <n v="59791"/>
    <n v="81599.812311587084"/>
  </r>
  <r>
    <x v="22"/>
    <s v="SUL                 "/>
    <s v="G4762800"/>
    <s v="COMERCIO VAREJISTA DE DISCOS, CDS, DVDS E FITAS                  "/>
    <x v="3"/>
    <x v="1"/>
    <x v="1"/>
    <x v="5"/>
    <n v="1.3647507536516714"/>
    <n v="51749"/>
    <n v="70624.486750720345"/>
  </r>
  <r>
    <x v="22"/>
    <s v="SUL                 "/>
    <s v="J5811500"/>
    <s v="EDICAO DE LIVROS                                                 "/>
    <x v="2"/>
    <x v="1"/>
    <x v="1"/>
    <x v="5"/>
    <n v="1.3647507536516714"/>
    <n v="5998"/>
    <n v="8185.7750204027252"/>
  </r>
  <r>
    <x v="22"/>
    <s v="SUL                 "/>
    <s v="J5811500"/>
    <s v="EDICAO DE LIVROS                                                 "/>
    <x v="2"/>
    <x v="1"/>
    <x v="1"/>
    <x v="5"/>
    <n v="1.3647507536516714"/>
    <n v="75000"/>
    <n v="102356.30652387536"/>
  </r>
  <r>
    <x v="22"/>
    <s v="SUL                 "/>
    <s v="J5812301"/>
    <s v="EDICAO DE JORNAIS DIARIOS                                        "/>
    <x v="2"/>
    <x v="1"/>
    <x v="1"/>
    <x v="5"/>
    <n v="1.3647507536516714"/>
    <n v="149706"/>
    <n v="204311.37632617712"/>
  </r>
  <r>
    <x v="22"/>
    <s v="SUL                 "/>
    <s v="J5812301"/>
    <s v="EDICAO DE JORNAIS DIARIOS                                        "/>
    <x v="2"/>
    <x v="1"/>
    <x v="1"/>
    <x v="5"/>
    <n v="1.3647507536516714"/>
    <n v="66721"/>
    <n v="91057.535034393164"/>
  </r>
  <r>
    <x v="22"/>
    <s v="SUL                 "/>
    <s v="J5812301"/>
    <s v="EDICAO DE JORNAIS DIARIOS                                        "/>
    <x v="2"/>
    <x v="1"/>
    <x v="1"/>
    <x v="5"/>
    <n v="1.3647507536516714"/>
    <n v="2000"/>
    <n v="2729.5015073033428"/>
  </r>
  <r>
    <x v="22"/>
    <s v="SUL                 "/>
    <s v="J5813100"/>
    <s v="EDICAO DE REVISTAS                                               "/>
    <x v="2"/>
    <x v="1"/>
    <x v="1"/>
    <x v="5"/>
    <n v="1.3647507536516714"/>
    <n v="86852"/>
    <n v="118531.33245615497"/>
  </r>
  <r>
    <x v="22"/>
    <s v="SUL                 "/>
    <s v="J5813100"/>
    <s v="EDICAO DE REVISTAS                                               "/>
    <x v="2"/>
    <x v="1"/>
    <x v="1"/>
    <x v="5"/>
    <n v="1.3647507536516714"/>
    <n v="12132"/>
    <n v="16557.156143302076"/>
  </r>
  <r>
    <x v="22"/>
    <s v="SUL                 "/>
    <s v="J5821200"/>
    <s v="EDICAO INTEGRADA A IMPRESSAO DE LIVROS                           "/>
    <x v="2"/>
    <x v="1"/>
    <x v="1"/>
    <x v="5"/>
    <n v="1.3647507536516714"/>
    <n v="413420"/>
    <n v="564215.25657467404"/>
  </r>
  <r>
    <x v="22"/>
    <s v="SUL                 "/>
    <s v="J5821200"/>
    <s v="EDICAO INTEGRADA A IMPRESSAO DE LIVROS                           "/>
    <x v="2"/>
    <x v="1"/>
    <x v="1"/>
    <x v="5"/>
    <n v="1.3647507536516714"/>
    <n v="982395"/>
    <n v="1340724.3166336338"/>
  </r>
  <r>
    <x v="22"/>
    <s v="SUL                 "/>
    <s v="J5822101"/>
    <s v="EDICAO INTEGRADA A IMPRESSAO DE JORNAIS DIARIOS                  "/>
    <x v="2"/>
    <x v="1"/>
    <x v="1"/>
    <x v="5"/>
    <n v="1.3647507536516714"/>
    <n v="22518"/>
    <n v="30731.457470728335"/>
  </r>
  <r>
    <x v="22"/>
    <s v="SUL                 "/>
    <s v="J5822101"/>
    <s v="EDICAO INTEGRADA A IMPRESSAO DE JORNAIS DIARIOS                  "/>
    <x v="2"/>
    <x v="1"/>
    <x v="1"/>
    <x v="5"/>
    <n v="1.3647507536516714"/>
    <n v="50000"/>
    <n v="68237.53768258357"/>
  </r>
  <r>
    <x v="22"/>
    <s v="SUL                 "/>
    <s v="J5822101"/>
    <s v="EDICAO INTEGRADA A IMPRESSAO DE JORNAIS DIARIOS                  "/>
    <x v="2"/>
    <x v="1"/>
    <x v="1"/>
    <x v="5"/>
    <n v="1.3647507536516714"/>
    <n v="179982"/>
    <n v="245630.57014373512"/>
  </r>
  <r>
    <x v="22"/>
    <s v="SUL                 "/>
    <s v="J5822101"/>
    <s v="EDICAO INTEGRADA A IMPRESSAO DE JORNAIS DIARIOS                  "/>
    <x v="2"/>
    <x v="1"/>
    <x v="1"/>
    <x v="5"/>
    <n v="1.3647507536516714"/>
    <n v="33387"/>
    <n v="45564.933412168357"/>
  </r>
  <r>
    <x v="22"/>
    <s v="SUL                 "/>
    <s v="J5822101"/>
    <s v="EDICAO INTEGRADA A IMPRESSAO DE JORNAIS DIARIOS                  "/>
    <x v="2"/>
    <x v="1"/>
    <x v="1"/>
    <x v="5"/>
    <n v="1.3647507536516714"/>
    <n v="16795"/>
    <n v="22920.98890757982"/>
  </r>
  <r>
    <x v="22"/>
    <s v="SUL                 "/>
    <s v="J5823900"/>
    <s v="EDICAO INTEGRADA A IMPRESSAO DE REVISTAS                         "/>
    <x v="2"/>
    <x v="1"/>
    <x v="1"/>
    <x v="5"/>
    <n v="1.3647507536516714"/>
    <n v="13269"/>
    <n v="18108.877750204028"/>
  </r>
  <r>
    <x v="22"/>
    <s v="SUL                 "/>
    <s v="J5829800"/>
    <s v="EDICAO INTEGRADA IMPRESSAO CADASTRO LISTA OUTRO PRODUTO GRAFICO  "/>
    <x v="0"/>
    <x v="1"/>
    <x v="1"/>
    <x v="5"/>
    <n v="1.3647507536516714"/>
    <n v="24823"/>
    <n v="33877.207957895436"/>
  </r>
  <r>
    <x v="22"/>
    <s v="SUL                 "/>
    <s v="J5829800"/>
    <s v="EDICAO INTEGRADA IMPRESSAO CADASTRO LISTA OUTRO PRODUTO GRAFICO  "/>
    <x v="0"/>
    <x v="1"/>
    <x v="1"/>
    <x v="5"/>
    <n v="1.3647507536516714"/>
    <n v="258000"/>
    <n v="352105.69444213121"/>
  </r>
  <r>
    <x v="22"/>
    <s v="SUL                 "/>
    <s v="J5829800"/>
    <s v="EDICAO INTEGRADA IMPRESSAO CADASTRO LISTA OUTRO PRODUTO GRAFICO  "/>
    <x v="0"/>
    <x v="1"/>
    <x v="1"/>
    <x v="5"/>
    <n v="1.3647507536516714"/>
    <n v="1179180"/>
    <n v="1609286.7936909779"/>
  </r>
  <r>
    <x v="22"/>
    <s v="SUL                 "/>
    <s v="J5829800"/>
    <s v="EDICAO INTEGRADA IMPRESSAO CADASTRO LISTA OUTRO PRODUTO GRAFICO  "/>
    <x v="0"/>
    <x v="1"/>
    <x v="1"/>
    <x v="5"/>
    <n v="1.3647507536516714"/>
    <n v="907200"/>
    <n v="1238101.8837127963"/>
  </r>
  <r>
    <x v="22"/>
    <s v="SUL                 "/>
    <s v="J5829800"/>
    <s v="EDICAO INTEGRADA IMPRESSAO CADASTRO LISTA OUTRO PRODUTO GRAFICO  "/>
    <x v="0"/>
    <x v="1"/>
    <x v="1"/>
    <x v="5"/>
    <n v="1.3647507536516714"/>
    <n v="677680"/>
    <n v="924864.29073466465"/>
  </r>
  <r>
    <x v="22"/>
    <s v="SUL                 "/>
    <s v="J5829800"/>
    <s v="EDICAO INTEGRADA IMPRESSAO CADASTRO LISTA OUTRO PRODUTO GRAFICO  "/>
    <x v="0"/>
    <x v="1"/>
    <x v="1"/>
    <x v="5"/>
    <n v="1.3647507536516714"/>
    <n v="103440"/>
    <n v="141169.8179577289"/>
  </r>
  <r>
    <x v="22"/>
    <s v="SUL                 "/>
    <s v="J5829800"/>
    <s v="EDICAO INTEGRADA IMPRESSAO CADASTRO LISTA OUTRO PRODUTO GRAFICO  "/>
    <x v="0"/>
    <x v="1"/>
    <x v="1"/>
    <x v="5"/>
    <n v="1.3647507536516714"/>
    <n v="126113"/>
    <n v="172112.81179527324"/>
  </r>
  <r>
    <x v="22"/>
    <s v="SUL                 "/>
    <s v="J5829800"/>
    <s v="EDICAO INTEGRADA IMPRESSAO CADASTRO LISTA OUTRO PRODUTO GRAFICO  "/>
    <x v="0"/>
    <x v="1"/>
    <x v="1"/>
    <x v="5"/>
    <n v="1.3647507536516714"/>
    <n v="676907"/>
    <n v="923809.33840209199"/>
  </r>
  <r>
    <x v="22"/>
    <s v="SUL                 "/>
    <s v="J5829800"/>
    <s v="EDICAO INTEGRADA IMPRESSAO CADASTRO LISTA OUTRO PRODUTO GRAFICO  "/>
    <x v="0"/>
    <x v="1"/>
    <x v="1"/>
    <x v="5"/>
    <n v="1.3647507536516714"/>
    <n v="10000"/>
    <n v="13647.507536516714"/>
  </r>
  <r>
    <x v="22"/>
    <s v="SUL                 "/>
    <s v="J5911102"/>
    <s v="PRODUCAO DE FILMES PARA PUBLICIDADE                              "/>
    <x v="5"/>
    <x v="1"/>
    <x v="1"/>
    <x v="5"/>
    <n v="1.3647507536516714"/>
    <n v="26024"/>
    <n v="35516.273613031095"/>
  </r>
  <r>
    <x v="22"/>
    <s v="SUL                 "/>
    <s v="J5911199"/>
    <s v="ATIV PD CINEMATOGRAFICA VIDEO PROG TELEVISAO NAO ESPECI ANTERIOR "/>
    <x v="5"/>
    <x v="1"/>
    <x v="1"/>
    <x v="5"/>
    <n v="1.3647507536516714"/>
    <n v="33842"/>
    <n v="46185.895005079867"/>
  </r>
  <r>
    <x v="22"/>
    <s v="SUL                 "/>
    <s v="J5911199"/>
    <s v="ATIV PD CINEMATOGRAFICA VIDEO PROG TELEVISAO NAO ESPECI ANTERIOR "/>
    <x v="5"/>
    <x v="1"/>
    <x v="1"/>
    <x v="5"/>
    <n v="1.3647507536516714"/>
    <n v="10711"/>
    <n v="14617.845322363053"/>
  </r>
  <r>
    <x v="22"/>
    <s v="SUL                 "/>
    <s v="J5912099"/>
    <s v="ATIV POS-PROD CINEMATOG VIDEO PROG TELEVISAO NAO ESPECI ANTERIOR "/>
    <x v="5"/>
    <x v="1"/>
    <x v="1"/>
    <x v="5"/>
    <n v="1.3647507536516714"/>
    <n v="10000"/>
    <n v="13647.507536516714"/>
  </r>
  <r>
    <x v="22"/>
    <s v="SUL                 "/>
    <s v="J5914600"/>
    <s v="ATIVIDADES DE EXIBICAO CINEMATOGRAFICA                           "/>
    <x v="5"/>
    <x v="1"/>
    <x v="0"/>
    <x v="5"/>
    <n v="1.3647507536516714"/>
    <n v="3764850"/>
    <n v="5138081.8748854948"/>
  </r>
  <r>
    <x v="22"/>
    <s v="SUL                 "/>
    <s v="J5920100"/>
    <s v="ATIVIDADES DE GRAVACAO DE SOM E DE EDICAO DE MUSICA              "/>
    <x v="3"/>
    <x v="1"/>
    <x v="1"/>
    <x v="5"/>
    <n v="1.3647507536516714"/>
    <n v="15262"/>
    <n v="20828.82600223181"/>
  </r>
  <r>
    <x v="22"/>
    <s v="SUL                 "/>
    <s v="J5920100"/>
    <s v="ATIVIDADES DE GRAVACAO DE SOM E DE EDICAO DE MUSICA              "/>
    <x v="3"/>
    <x v="1"/>
    <x v="1"/>
    <x v="5"/>
    <n v="1.3647507536516714"/>
    <n v="2600"/>
    <n v="3548.3519594943459"/>
  </r>
  <r>
    <x v="22"/>
    <s v="SUL                 "/>
    <s v="J6010100"/>
    <s v="ATIVIDADES DE RADIO                                              "/>
    <x v="5"/>
    <x v="1"/>
    <x v="1"/>
    <x v="5"/>
    <n v="1.3647507536516714"/>
    <n v="77817"/>
    <n v="106200.80939691211"/>
  </r>
  <r>
    <x v="22"/>
    <s v="SUL                 "/>
    <s v="J6010100"/>
    <s v="ATIVIDADES DE RADIO                                              "/>
    <x v="5"/>
    <x v="1"/>
    <x v="1"/>
    <x v="5"/>
    <n v="1.3647507536516714"/>
    <n v="845189"/>
    <n v="1153472.3247281024"/>
  </r>
  <r>
    <x v="22"/>
    <s v="SUL                 "/>
    <s v="J6010100"/>
    <s v="ATIVIDADES DE RADIO                                              "/>
    <x v="5"/>
    <x v="1"/>
    <x v="1"/>
    <x v="5"/>
    <n v="1.3647507536516714"/>
    <n v="171284"/>
    <n v="233759.9680884729"/>
  </r>
  <r>
    <x v="22"/>
    <s v="SUL                 "/>
    <s v="J6010100"/>
    <s v="ATIVIDADES DE RADIO                                              "/>
    <x v="5"/>
    <x v="1"/>
    <x v="1"/>
    <x v="5"/>
    <n v="1.3647507536516714"/>
    <n v="119928"/>
    <n v="163671.82838393765"/>
  </r>
  <r>
    <x v="22"/>
    <s v="SUL                 "/>
    <s v="J6021700"/>
    <s v="ATIVIDADES DE TELEVISAO ABERTA                                   "/>
    <x v="5"/>
    <x v="1"/>
    <x v="1"/>
    <x v="5"/>
    <n v="1.3647507536516714"/>
    <n v="55146"/>
    <n v="75260.545060875069"/>
  </r>
  <r>
    <x v="22"/>
    <s v="SUL                 "/>
    <s v="J6021700"/>
    <s v="ATIVIDADES DE TELEVISAO ABERTA                                   "/>
    <x v="5"/>
    <x v="1"/>
    <x v="1"/>
    <x v="5"/>
    <n v="1.3647507536516714"/>
    <n v="128000"/>
    <n v="174688.09646741394"/>
  </r>
  <r>
    <x v="22"/>
    <s v="SUL                 "/>
    <s v="J6021700"/>
    <s v="ATIVIDADES DE TELEVISAO ABERTA                                   "/>
    <x v="5"/>
    <x v="1"/>
    <x v="1"/>
    <x v="5"/>
    <n v="1.3647507536516714"/>
    <n v="311310"/>
    <n v="424860.55711930181"/>
  </r>
  <r>
    <x v="22"/>
    <s v="SUL                 "/>
    <s v="J6021700"/>
    <s v="ATIVIDADES DE TELEVISAO ABERTA                                   "/>
    <x v="5"/>
    <x v="1"/>
    <x v="1"/>
    <x v="5"/>
    <n v="1.3647507536516714"/>
    <n v="385583"/>
    <n v="526224.68984527246"/>
  </r>
  <r>
    <x v="22"/>
    <s v="SUL                 "/>
    <s v="J6021700"/>
    <s v="ATIVIDADES DE TELEVISAO ABERTA                                   "/>
    <x v="5"/>
    <x v="1"/>
    <x v="1"/>
    <x v="5"/>
    <n v="1.3647507536516714"/>
    <n v="31666"/>
    <n v="43216.197365133827"/>
  </r>
  <r>
    <x v="22"/>
    <s v="SUL                 "/>
    <s v="J6022501"/>
    <s v="PROGRAMADORAS                                                    "/>
    <x v="5"/>
    <x v="1"/>
    <x v="1"/>
    <x v="5"/>
    <n v="1.3647507536516714"/>
    <n v="11437"/>
    <n v="15608.654369514166"/>
  </r>
  <r>
    <x v="22"/>
    <s v="SUL                 "/>
    <s v="J6022501"/>
    <s v="PROGRAMADORAS                                                    "/>
    <x v="5"/>
    <x v="1"/>
    <x v="1"/>
    <x v="5"/>
    <n v="1.3647507536516714"/>
    <n v="40000"/>
    <n v="54590.030146066856"/>
  </r>
  <r>
    <x v="22"/>
    <s v="SUL                 "/>
    <s v="J6022501"/>
    <s v="PROGRAMADORAS                                                    "/>
    <x v="5"/>
    <x v="1"/>
    <x v="1"/>
    <x v="5"/>
    <n v="1.3647507536516714"/>
    <n v="129994"/>
    <n v="177409.40947019539"/>
  </r>
  <r>
    <x v="22"/>
    <s v="SUL                 "/>
    <s v="P8592901"/>
    <s v="ENSINO DE DANCA                                                  "/>
    <x v="6"/>
    <x v="1"/>
    <x v="1"/>
    <x v="5"/>
    <n v="1.3647507536516714"/>
    <n v="47880"/>
    <n v="65344.266084842027"/>
  </r>
  <r>
    <x v="22"/>
    <s v="SUL                 "/>
    <s v="P8592901"/>
    <s v="ENSINO DE DANCA                                                  "/>
    <x v="6"/>
    <x v="1"/>
    <x v="1"/>
    <x v="5"/>
    <n v="1.3647507536516714"/>
    <n v="21191"/>
    <n v="28920.433220632571"/>
  </r>
  <r>
    <x v="22"/>
    <s v="SUL                 "/>
    <s v="P8592903"/>
    <s v="ENSINO DE MUSICA                                                 "/>
    <x v="6"/>
    <x v="1"/>
    <x v="1"/>
    <x v="5"/>
    <n v="1.3647507536516714"/>
    <n v="5000"/>
    <n v="6823.753768258357"/>
  </r>
  <r>
    <x v="22"/>
    <s v="SUL                 "/>
    <s v="R9001901"/>
    <s v="PRODUCAO TEATRAL                                                 "/>
    <x v="4"/>
    <x v="0"/>
    <x v="0"/>
    <x v="5"/>
    <n v="1.3647507536516714"/>
    <n v="1350000"/>
    <n v="1842413.5174297565"/>
  </r>
  <r>
    <x v="22"/>
    <s v="SUL                 "/>
    <s v="R9001902"/>
    <s v="PRODUCAO MUSICAL                                                 "/>
    <x v="4"/>
    <x v="1"/>
    <x v="1"/>
    <x v="5"/>
    <n v="1.3647507536516714"/>
    <n v="254726"/>
    <n v="347637.50047467567"/>
  </r>
  <r>
    <x v="22"/>
    <s v="SUL                 "/>
    <s v="R9001902"/>
    <s v="PRODUCAO MUSICAL                                                 "/>
    <x v="4"/>
    <x v="1"/>
    <x v="1"/>
    <x v="5"/>
    <n v="1.3647507536516714"/>
    <n v="158424"/>
    <n v="216209.27339651241"/>
  </r>
  <r>
    <x v="22"/>
    <s v="SUL                 "/>
    <s v="R9001902"/>
    <s v="PRODUCAO MUSICAL                                                 "/>
    <x v="4"/>
    <x v="1"/>
    <x v="1"/>
    <x v="5"/>
    <n v="1.3647507536516714"/>
    <n v="427354"/>
    <n v="583231.69357605639"/>
  </r>
  <r>
    <x v="22"/>
    <s v="SUL                 "/>
    <s v="R9001906"/>
    <s v="ATIVIDADES DE SONORIZACAO E DE ILUMINACAO                        "/>
    <x v="4"/>
    <x v="1"/>
    <x v="1"/>
    <x v="5"/>
    <n v="1.3647507536516714"/>
    <n v="14541"/>
    <n v="19844.840708848955"/>
  </r>
  <r>
    <x v="22"/>
    <s v="SUL                 "/>
    <s v="R9001906"/>
    <s v="ATIVIDADES DE SONORIZACAO E DE ILUMINACAO                        "/>
    <x v="4"/>
    <x v="1"/>
    <x v="1"/>
    <x v="5"/>
    <n v="1.3647507536516714"/>
    <n v="50000"/>
    <n v="68237.53768258357"/>
  </r>
  <r>
    <x v="22"/>
    <s v="SUL                 "/>
    <s v="R9001906"/>
    <s v="ATIVIDADES DE SONORIZACAO E DE ILUMINACAO                        "/>
    <x v="4"/>
    <x v="1"/>
    <x v="1"/>
    <x v="5"/>
    <n v="1.3647507536516714"/>
    <n v="200680"/>
    <n v="273878.18124281743"/>
  </r>
  <r>
    <x v="22"/>
    <s v="SUL                 "/>
    <s v="R9001906"/>
    <s v="ATIVIDADES DE SONORIZACAO E DE ILUMINACAO                        "/>
    <x v="4"/>
    <x v="1"/>
    <x v="1"/>
    <x v="5"/>
    <n v="1.3647507536516714"/>
    <n v="848750"/>
    <n v="1158332.2021618562"/>
  </r>
  <r>
    <x v="22"/>
    <s v="SUL                 "/>
    <s v="R9001906"/>
    <s v="ATIVIDADES DE SONORIZACAO E DE ILUMINACAO                        "/>
    <x v="4"/>
    <x v="1"/>
    <x v="1"/>
    <x v="5"/>
    <n v="1.3647507536516714"/>
    <n v="140340"/>
    <n v="191529.12076747557"/>
  </r>
  <r>
    <x v="22"/>
    <s v="SUL                 "/>
    <s v="R9001906"/>
    <s v="ATIVIDADES DE SONORIZACAO E DE ILUMINACAO                        "/>
    <x v="4"/>
    <x v="1"/>
    <x v="1"/>
    <x v="5"/>
    <n v="1.3647507536516714"/>
    <n v="229763"/>
    <n v="313569.22741126898"/>
  </r>
  <r>
    <x v="22"/>
    <s v="SUL                 "/>
    <s v="R9001999"/>
    <s v="ARTE CENICA ESPETAC ATIVI COMPLEMENTARES NAO ESPECI ANTERIOR     "/>
    <x v="4"/>
    <x v="1"/>
    <x v="1"/>
    <x v="5"/>
    <n v="1.3647507536516714"/>
    <n v="21500"/>
    <n v="29342.141203510935"/>
  </r>
  <r>
    <x v="22"/>
    <s v="SUL                 "/>
    <s v="R9001999"/>
    <s v="ARTE CENICA ESPETAC ATIVI COMPLEMENTARES NAO ESPECI ANTERIOR     "/>
    <x v="4"/>
    <x v="1"/>
    <x v="1"/>
    <x v="5"/>
    <n v="1.3647507536516714"/>
    <n v="173571"/>
    <n v="236881.15306207427"/>
  </r>
  <r>
    <x v="22"/>
    <s v="SUL                 "/>
    <s v="R9001999"/>
    <s v="ARTE CENICA ESPETAC ATIVI COMPLEMENTARES NAO ESPECI ANTERIOR     "/>
    <x v="4"/>
    <x v="1"/>
    <x v="1"/>
    <x v="5"/>
    <n v="1.3647507536516714"/>
    <n v="257376"/>
    <n v="351254.08997185261"/>
  </r>
  <r>
    <x v="22"/>
    <s v="SUL                 "/>
    <s v="R9102302"/>
    <s v="RESTAURACAO E CONSERVACAO DE LUGARES E PREDIOS HISTORICOS        "/>
    <x v="1"/>
    <x v="0"/>
    <x v="0"/>
    <x v="5"/>
    <n v="1.3647507536516714"/>
    <n v="856217"/>
    <n v="1168522.7960393731"/>
  </r>
  <r>
    <x v="22"/>
    <s v="SUL                 "/>
    <s v="R9102302"/>
    <s v="RESTAURACAO E CONSERVACAO DE LUGARES E PREDIOS HISTORICOS        "/>
    <x v="1"/>
    <x v="0"/>
    <x v="0"/>
    <x v="5"/>
    <n v="1.3647507536516714"/>
    <n v="299744"/>
    <n v="409075.84990256658"/>
  </r>
  <r>
    <x v="23"/>
    <s v="NORDESTE            "/>
    <s v="C1811302"/>
    <s v="IMPRESSAO DE LIVROS, REVISTAS E OUTRAS PUBLICACOES PERIODICAS    "/>
    <x v="0"/>
    <x v="1"/>
    <x v="1"/>
    <x v="5"/>
    <n v="1.3647507536516714"/>
    <n v="6271"/>
    <n v="8558.3519761496318"/>
  </r>
  <r>
    <x v="23"/>
    <s v="NORDESTE            "/>
    <s v="G4756300"/>
    <s v="COM VAREJISTA ESPECIALIZADO DE INSTRUMENTOS MUSICAIS E ACESSORIO "/>
    <x v="3"/>
    <x v="1"/>
    <x v="1"/>
    <x v="5"/>
    <n v="1.3647507536516714"/>
    <n v="9534"/>
    <n v="13011.533685315035"/>
  </r>
  <r>
    <x v="23"/>
    <s v="NORDESTE            "/>
    <s v="G4761001"/>
    <s v="COMERCIO VAREJISTA DE LIVROS                                     "/>
    <x v="2"/>
    <x v="1"/>
    <x v="1"/>
    <x v="5"/>
    <n v="1.3647507536516714"/>
    <n v="8562"/>
    <n v="11684.99595276561"/>
  </r>
  <r>
    <x v="23"/>
    <s v="NORDESTE            "/>
    <s v="G4761001"/>
    <s v="COMERCIO VAREJISTA DE LIVROS                                     "/>
    <x v="2"/>
    <x v="1"/>
    <x v="1"/>
    <x v="5"/>
    <n v="1.3647507536516714"/>
    <n v="22827"/>
    <n v="31153.165453606704"/>
  </r>
  <r>
    <x v="23"/>
    <s v="NORDESTE            "/>
    <s v="J5822101"/>
    <s v="EDICAO INTEGRADA A IMPRESSAO DE JORNAIS DIARIOS                  "/>
    <x v="2"/>
    <x v="1"/>
    <x v="1"/>
    <x v="5"/>
    <n v="1.3647507536516714"/>
    <n v="5008"/>
    <n v="6834.6717742875708"/>
  </r>
  <r>
    <x v="23"/>
    <s v="NORDESTE            "/>
    <s v="J5822101"/>
    <s v="EDICAO INTEGRADA A IMPRESSAO DE JORNAIS DIARIOS                  "/>
    <x v="2"/>
    <x v="1"/>
    <x v="1"/>
    <x v="5"/>
    <n v="1.3647507536516714"/>
    <n v="3170"/>
    <n v="4326.2598890757981"/>
  </r>
  <r>
    <x v="23"/>
    <s v="NORDESTE            "/>
    <s v="J5822101"/>
    <s v="EDICAO INTEGRADA A IMPRESSAO DE JORNAIS DIARIOS                  "/>
    <x v="2"/>
    <x v="1"/>
    <x v="1"/>
    <x v="5"/>
    <n v="1.3647507536516714"/>
    <n v="68833"/>
    <n v="93939.888626105501"/>
  </r>
  <r>
    <x v="23"/>
    <s v="NORDESTE            "/>
    <s v="R9001901"/>
    <s v="PRODUCAO TEATRAL                                                 "/>
    <x v="4"/>
    <x v="1"/>
    <x v="1"/>
    <x v="5"/>
    <n v="1.3647507536516714"/>
    <n v="6344"/>
    <n v="8657.9787811662027"/>
  </r>
  <r>
    <x v="23"/>
    <s v="NORDESTE            "/>
    <s v="R9001901"/>
    <s v="PRODUCAO TEATRAL                                                 "/>
    <x v="4"/>
    <x v="1"/>
    <x v="1"/>
    <x v="5"/>
    <n v="1.3647507536516714"/>
    <n v="40593"/>
    <n v="55399.327342982295"/>
  </r>
  <r>
    <x v="23"/>
    <s v="NORDESTE            "/>
    <s v="R9001901"/>
    <s v="PRODUCAO TEATRAL                                                 "/>
    <x v="4"/>
    <x v="1"/>
    <x v="1"/>
    <x v="5"/>
    <n v="1.3647507536516714"/>
    <n v="41348"/>
    <n v="56429.714161989308"/>
  </r>
  <r>
    <x v="23"/>
    <s v="NORDESTE            "/>
    <s v="R9001902"/>
    <s v="PRODUCAO MUSICAL                                                 "/>
    <x v="4"/>
    <x v="1"/>
    <x v="1"/>
    <x v="5"/>
    <n v="1.3647507536516714"/>
    <n v="36487"/>
    <n v="49795.660748488532"/>
  </r>
  <r>
    <x v="23"/>
    <s v="NORDESTE            "/>
    <s v="R9001999"/>
    <s v="ARTE CENICA ESPETAC ATIVI COMPLEMENTARES NAO ESPECI ANTERIOR     "/>
    <x v="4"/>
    <x v="1"/>
    <x v="1"/>
    <x v="5"/>
    <n v="1.3647507536516714"/>
    <n v="59507"/>
    <n v="81212.223097550013"/>
  </r>
  <r>
    <x v="23"/>
    <s v="NORDESTE            "/>
    <s v="R9002701"/>
    <s v="ATIVI ARTISTA PLASTICO, JORNALISTAS INDEPENDENTES E ESCRITORES   "/>
    <x v="6"/>
    <x v="1"/>
    <x v="1"/>
    <x v="5"/>
    <n v="1.3647507536516714"/>
    <n v="40912"/>
    <n v="55834.682833397179"/>
  </r>
  <r>
    <x v="23"/>
    <s v="NORDESTE            "/>
    <s v="R9002701"/>
    <s v="ATIVI ARTISTA PLASTICO, JORNALISTAS INDEPENDENTES E ESCRITORES   "/>
    <x v="6"/>
    <x v="1"/>
    <x v="1"/>
    <x v="5"/>
    <n v="1.3647507536516714"/>
    <n v="44565"/>
    <n v="60820.117336486735"/>
  </r>
  <r>
    <x v="24"/>
    <s v="SUDESTE             "/>
    <s v="C1811301"/>
    <s v="IMPRESSAO DE JORNAIS                                             "/>
    <x v="0"/>
    <x v="1"/>
    <x v="1"/>
    <x v="5"/>
    <n v="1.3647507536516714"/>
    <n v="26000"/>
    <n v="35483.519594943456"/>
  </r>
  <r>
    <x v="24"/>
    <s v="SUDESTE             "/>
    <s v="C1811301"/>
    <s v="IMPRESSAO DE JORNAIS                                             "/>
    <x v="0"/>
    <x v="1"/>
    <x v="1"/>
    <x v="5"/>
    <n v="1.3647507536516714"/>
    <n v="230000"/>
    <n v="313892.67333988444"/>
  </r>
  <r>
    <x v="24"/>
    <s v="SUDESTE             "/>
    <s v="C1811301"/>
    <s v="IMPRESSAO DE JORNAIS                                             "/>
    <x v="0"/>
    <x v="1"/>
    <x v="1"/>
    <x v="5"/>
    <n v="1.3647507536516714"/>
    <n v="120000"/>
    <n v="163770.09043820057"/>
  </r>
  <r>
    <x v="24"/>
    <s v="SUDESTE             "/>
    <s v="C1811301"/>
    <s v="IMPRESSAO DE JORNAIS                                             "/>
    <x v="0"/>
    <x v="1"/>
    <x v="1"/>
    <x v="5"/>
    <n v="1.3647507536516714"/>
    <n v="48209"/>
    <n v="65793.269082793428"/>
  </r>
  <r>
    <x v="24"/>
    <s v="SUDESTE             "/>
    <s v="C1811302"/>
    <s v="IMPRESSAO DE LIVROS, REVISTAS E OUTRAS PUBLICACOES PERIODICAS    "/>
    <x v="0"/>
    <x v="1"/>
    <x v="1"/>
    <x v="5"/>
    <n v="1.3647507536516714"/>
    <n v="749881"/>
    <n v="1023400.659899069"/>
  </r>
  <r>
    <x v="24"/>
    <s v="SUDESTE             "/>
    <s v="C1811302"/>
    <s v="IMPRESSAO DE LIVROS, REVISTAS E OUTRAS PUBLICACOES PERIODICAS    "/>
    <x v="0"/>
    <x v="1"/>
    <x v="1"/>
    <x v="5"/>
    <n v="1.3647507536516714"/>
    <n v="114628"/>
    <n v="156438.64938958379"/>
  </r>
  <r>
    <x v="24"/>
    <s v="SUDESTE             "/>
    <s v="C1811302"/>
    <s v="IMPRESSAO DE LIVROS, REVISTAS E OUTRAS PUBLICACOES PERIODICAS    "/>
    <x v="0"/>
    <x v="1"/>
    <x v="1"/>
    <x v="5"/>
    <n v="1.3647507536516714"/>
    <n v="84904"/>
    <n v="115872.79798804151"/>
  </r>
  <r>
    <x v="24"/>
    <s v="SUDESTE             "/>
    <s v="C1811302"/>
    <s v="IMPRESSAO DE LIVROS, REVISTAS E OUTRAS PUBLICACOES PERIODICAS    "/>
    <x v="0"/>
    <x v="1"/>
    <x v="1"/>
    <x v="5"/>
    <n v="1.3647507536516714"/>
    <n v="4249324"/>
    <n v="5799268.1315101348"/>
  </r>
  <r>
    <x v="24"/>
    <s v="SUDESTE             "/>
    <s v="C1811302"/>
    <s v="IMPRESSAO DE LIVROS, REVISTAS E OUTRAS PUBLICACOES PERIODICAS    "/>
    <x v="0"/>
    <x v="1"/>
    <x v="1"/>
    <x v="5"/>
    <n v="1.3647507536516714"/>
    <n v="1371000"/>
    <n v="1871073.2832564416"/>
  </r>
  <r>
    <x v="24"/>
    <s v="SUDESTE             "/>
    <s v="C1811302"/>
    <s v="IMPRESSAO DE LIVROS, REVISTAS E OUTRAS PUBLICACOES PERIODICAS    "/>
    <x v="0"/>
    <x v="1"/>
    <x v="1"/>
    <x v="5"/>
    <n v="1.3647507536516714"/>
    <n v="6111000"/>
    <n v="8339991.8555653645"/>
  </r>
  <r>
    <x v="24"/>
    <s v="SUDESTE             "/>
    <s v="C1811302"/>
    <s v="IMPRESSAO DE LIVROS, REVISTAS E OUTRAS PUBLICACOES PERIODICAS    "/>
    <x v="0"/>
    <x v="1"/>
    <x v="1"/>
    <x v="5"/>
    <n v="1.3647507536516714"/>
    <n v="208000"/>
    <n v="283868.15675954765"/>
  </r>
  <r>
    <x v="24"/>
    <s v="SUDESTE             "/>
    <s v="C1811302"/>
    <s v="IMPRESSAO DE LIVROS, REVISTAS E OUTRAS PUBLICACOES PERIODICAS    "/>
    <x v="0"/>
    <x v="1"/>
    <x v="1"/>
    <x v="5"/>
    <n v="1.3647507536516714"/>
    <n v="337000"/>
    <n v="459921.00398061326"/>
  </r>
  <r>
    <x v="24"/>
    <s v="SUDESTE             "/>
    <s v="C1811302"/>
    <s v="IMPRESSAO DE LIVROS, REVISTAS E OUTRAS PUBLICACOES PERIODICAS    "/>
    <x v="0"/>
    <x v="1"/>
    <x v="1"/>
    <x v="5"/>
    <n v="1.3647507536516714"/>
    <n v="220782"/>
    <n v="301312.40089272329"/>
  </r>
  <r>
    <x v="24"/>
    <s v="SUDESTE             "/>
    <s v="C1811302"/>
    <s v="IMPRESSAO DE LIVROS, REVISTAS E OUTRAS PUBLICACOES PERIODICAS    "/>
    <x v="0"/>
    <x v="1"/>
    <x v="1"/>
    <x v="5"/>
    <n v="1.3647507536516714"/>
    <n v="339615"/>
    <n v="463489.82720141241"/>
  </r>
  <r>
    <x v="24"/>
    <s v="SUDESTE             "/>
    <s v="C1811302"/>
    <s v="IMPRESSAO DE LIVROS, REVISTAS E OUTRAS PUBLICACOES PERIODICAS    "/>
    <x v="0"/>
    <x v="1"/>
    <x v="1"/>
    <x v="5"/>
    <n v="1.3647507536516714"/>
    <n v="1869585"/>
    <n v="2551517.5377658601"/>
  </r>
  <r>
    <x v="24"/>
    <s v="SUDESTE             "/>
    <s v="C3220500"/>
    <s v="FABRICACAO DE INSTRUMENTOS MUSICAIS, PECAS E ACESSORIOS          "/>
    <x v="3"/>
    <x v="1"/>
    <x v="1"/>
    <x v="5"/>
    <n v="1.3647507536516714"/>
    <n v="12499"/>
    <n v="17058.019669892241"/>
  </r>
  <r>
    <x v="24"/>
    <s v="SUDESTE             "/>
    <s v="C3220500"/>
    <s v="FABRICACAO DE INSTRUMENTOS MUSICAIS, PECAS E ACESSORIOS          "/>
    <x v="3"/>
    <x v="1"/>
    <x v="1"/>
    <x v="5"/>
    <n v="1.3647507536516714"/>
    <n v="85000"/>
    <n v="116003.81406039208"/>
  </r>
  <r>
    <x v="24"/>
    <s v="SUDESTE             "/>
    <s v="C3220500"/>
    <s v="FABRICACAO DE INSTRUMENTOS MUSICAIS, PECAS E ACESSORIOS          "/>
    <x v="3"/>
    <x v="1"/>
    <x v="1"/>
    <x v="5"/>
    <n v="1.3647507536516714"/>
    <n v="3200000"/>
    <n v="4367202.4116853485"/>
  </r>
  <r>
    <x v="24"/>
    <s v="SUDESTE             "/>
    <s v="C3220500"/>
    <s v="FABRICACAO DE INSTRUMENTOS MUSICAIS, PECAS E ACESSORIOS          "/>
    <x v="3"/>
    <x v="1"/>
    <x v="1"/>
    <x v="5"/>
    <n v="1.3647507536516714"/>
    <n v="117600"/>
    <n v="160494.68862943657"/>
  </r>
  <r>
    <x v="24"/>
    <s v="SUDESTE             "/>
    <s v="C3220500"/>
    <s v="FABRICACAO DE INSTRUMENTOS MUSICAIS, PECAS E ACESSORIOS          "/>
    <x v="3"/>
    <x v="1"/>
    <x v="1"/>
    <x v="5"/>
    <n v="1.3647507536516714"/>
    <n v="118000"/>
    <n v="161040.58893089724"/>
  </r>
  <r>
    <x v="24"/>
    <s v="SUDESTE             "/>
    <s v="C3220500"/>
    <s v="FABRICACAO DE INSTRUMENTOS MUSICAIS, PECAS E ACESSORIOS          "/>
    <x v="3"/>
    <x v="1"/>
    <x v="1"/>
    <x v="5"/>
    <n v="1.3647507536516714"/>
    <n v="51645"/>
    <n v="70482.552672340564"/>
  </r>
  <r>
    <x v="24"/>
    <s v="SUDESTE             "/>
    <s v="C3220500"/>
    <s v="FABRICACAO DE INSTRUMENTOS MUSICAIS, PECAS E ACESSORIOS          "/>
    <x v="3"/>
    <x v="1"/>
    <x v="1"/>
    <x v="5"/>
    <n v="1.3647507536516714"/>
    <n v="95062"/>
    <n v="129735.93614363519"/>
  </r>
  <r>
    <x v="24"/>
    <s v="SUDESTE             "/>
    <s v="C3240001"/>
    <s v="FABRICACAO DE JOGOS ELETRONICOS                                  "/>
    <x v="7"/>
    <x v="1"/>
    <x v="1"/>
    <x v="5"/>
    <n v="1.3647507536516714"/>
    <n v="38472"/>
    <n v="52504.6909944871"/>
  </r>
  <r>
    <x v="24"/>
    <s v="SUDESTE             "/>
    <s v="C3240001"/>
    <s v="FABRICACAO DE JOGOS ELETRONICOS                                  "/>
    <x v="7"/>
    <x v="1"/>
    <x v="1"/>
    <x v="5"/>
    <n v="1.3647507536516714"/>
    <n v="12000000"/>
    <n v="16377009.043820057"/>
  </r>
  <r>
    <x v="24"/>
    <s v="SUDESTE             "/>
    <s v="C3240001"/>
    <s v="FABRICACAO DE JOGOS ELETRONICOS                                  "/>
    <x v="7"/>
    <x v="1"/>
    <x v="1"/>
    <x v="5"/>
    <n v="1.3647507536516714"/>
    <n v="385050"/>
    <n v="525497.27769357606"/>
  </r>
  <r>
    <x v="24"/>
    <s v="SUDESTE             "/>
    <s v="C3240001"/>
    <s v="FABRICACAO DE JOGOS ELETRONICOS                                  "/>
    <x v="7"/>
    <x v="1"/>
    <x v="1"/>
    <x v="5"/>
    <n v="1.3647507536516714"/>
    <n v="17169"/>
    <n v="23431.405689445546"/>
  </r>
  <r>
    <x v="24"/>
    <s v="SUDESTE             "/>
    <s v="G4647802"/>
    <s v="COMERCIO ATACADISTA DE LIVROS, JORNAIS E OUTRAS PUBLICACOES      "/>
    <x v="2"/>
    <x v="1"/>
    <x v="1"/>
    <x v="5"/>
    <n v="1.3647507536516714"/>
    <n v="564602"/>
    <n v="770541.00501324097"/>
  </r>
  <r>
    <x v="24"/>
    <s v="SUDESTE             "/>
    <s v="G4647802"/>
    <s v="COMERCIO ATACADISTA DE LIVROS, JORNAIS E OUTRAS PUBLICACOES      "/>
    <x v="2"/>
    <x v="1"/>
    <x v="1"/>
    <x v="5"/>
    <n v="1.3647507536516714"/>
    <n v="112698"/>
    <n v="153804.68043503608"/>
  </r>
  <r>
    <x v="24"/>
    <s v="SUDESTE             "/>
    <s v="G4647802"/>
    <s v="COMERCIO ATACADISTA DE LIVROS, JORNAIS E OUTRAS PUBLICACOES      "/>
    <x v="2"/>
    <x v="1"/>
    <x v="1"/>
    <x v="5"/>
    <n v="1.3647507536516714"/>
    <n v="2258407"/>
    <n v="3082162.6553022102"/>
  </r>
  <r>
    <x v="24"/>
    <s v="SUDESTE             "/>
    <s v="G4647802"/>
    <s v="COMERCIO ATACADISTA DE LIVROS, JORNAIS E OUTRAS PUBLICACOES      "/>
    <x v="2"/>
    <x v="1"/>
    <x v="1"/>
    <x v="5"/>
    <n v="1.3647507536516714"/>
    <n v="334450"/>
    <n v="456440.88955880149"/>
  </r>
  <r>
    <x v="24"/>
    <s v="SUDESTE             "/>
    <s v="G4647802"/>
    <s v="COMERCIO ATACADISTA DE LIVROS, JORNAIS E OUTRAS PUBLICACOES      "/>
    <x v="2"/>
    <x v="1"/>
    <x v="1"/>
    <x v="5"/>
    <n v="1.3647507536516714"/>
    <n v="2718889"/>
    <n v="3710605.8118452393"/>
  </r>
  <r>
    <x v="24"/>
    <s v="SUDESTE             "/>
    <s v="G4649407"/>
    <s v="COMERCIO ATACADISTA DE FILMES, CDS, DVDS, FITAS E DISCOS         "/>
    <x v="0"/>
    <x v="1"/>
    <x v="1"/>
    <x v="5"/>
    <n v="1.3647507536516714"/>
    <n v="66364"/>
    <n v="90570.319015339526"/>
  </r>
  <r>
    <x v="24"/>
    <s v="SUDESTE             "/>
    <s v="G4649407"/>
    <s v="COMERCIO ATACADISTA DE FILMES, CDS, DVDS, FITAS E DISCOS         "/>
    <x v="0"/>
    <x v="1"/>
    <x v="1"/>
    <x v="5"/>
    <n v="1.3647507536516714"/>
    <n v="335196"/>
    <n v="457458.99362102564"/>
  </r>
  <r>
    <x v="24"/>
    <s v="SUDESTE             "/>
    <s v="G4756300"/>
    <s v="COM VAREJISTA ESPECIALIZADO DE INSTRUMENTOS MUSICAIS E ACESSORIO "/>
    <x v="3"/>
    <x v="1"/>
    <x v="1"/>
    <x v="5"/>
    <n v="1.3647507536516714"/>
    <n v="118249"/>
    <n v="161380.41186855649"/>
  </r>
  <r>
    <x v="24"/>
    <s v="SUDESTE             "/>
    <s v="G4756300"/>
    <s v="COM VAREJISTA ESPECIALIZADO DE INSTRUMENTOS MUSICAIS E ACESSORIO "/>
    <x v="3"/>
    <x v="1"/>
    <x v="1"/>
    <x v="5"/>
    <n v="1.3647507536516714"/>
    <n v="99000"/>
    <n v="135110.32461151548"/>
  </r>
  <r>
    <x v="24"/>
    <s v="SUDESTE             "/>
    <s v="G4756300"/>
    <s v="COM VAREJISTA ESPECIALIZADO DE INSTRUMENTOS MUSICAIS E ACESSORIO "/>
    <x v="3"/>
    <x v="1"/>
    <x v="1"/>
    <x v="5"/>
    <n v="1.3647507536516714"/>
    <n v="175289"/>
    <n v="239225.79485684785"/>
  </r>
  <r>
    <x v="24"/>
    <s v="SUDESTE             "/>
    <s v="G4756300"/>
    <s v="COM VAREJISTA ESPECIALIZADO DE INSTRUMENTOS MUSICAIS E ACESSORIO "/>
    <x v="3"/>
    <x v="1"/>
    <x v="1"/>
    <x v="5"/>
    <n v="1.3647507536516714"/>
    <n v="1639773"/>
    <n v="2237881.437567662"/>
  </r>
  <r>
    <x v="24"/>
    <s v="SUDESTE             "/>
    <s v="G4761001"/>
    <s v="COMERCIO VAREJISTA DE LIVROS                                     "/>
    <x v="2"/>
    <x v="1"/>
    <x v="1"/>
    <x v="5"/>
    <n v="1.3647507536516714"/>
    <n v="556324"/>
    <n v="759243.59827451245"/>
  </r>
  <r>
    <x v="24"/>
    <s v="SUDESTE             "/>
    <s v="G4761001"/>
    <s v="COMERCIO VAREJISTA DE LIVROS                                     "/>
    <x v="2"/>
    <x v="1"/>
    <x v="0"/>
    <x v="5"/>
    <n v="1.3647507536516714"/>
    <n v="38950037"/>
    <n v="53157092.350510485"/>
  </r>
  <r>
    <x v="24"/>
    <s v="SUDESTE             "/>
    <s v="G4761001"/>
    <s v="COMERCIO VAREJISTA DE LIVROS                                     "/>
    <x v="2"/>
    <x v="1"/>
    <x v="1"/>
    <x v="5"/>
    <n v="1.3647507536516714"/>
    <n v="303919"/>
    <n v="414773.68429906236"/>
  </r>
  <r>
    <x v="24"/>
    <s v="SUDESTE             "/>
    <s v="G4761001"/>
    <s v="COMERCIO VAREJISTA DE LIVROS                                     "/>
    <x v="2"/>
    <x v="1"/>
    <x v="1"/>
    <x v="5"/>
    <n v="1.3647507536516714"/>
    <n v="970768"/>
    <n v="1324856.3596209257"/>
  </r>
  <r>
    <x v="24"/>
    <s v="SUDESTE             "/>
    <s v="G4761001"/>
    <s v="COMERCIO VAREJISTA DE LIVROS                                     "/>
    <x v="2"/>
    <x v="1"/>
    <x v="1"/>
    <x v="5"/>
    <n v="1.3647507536516714"/>
    <n v="3394703"/>
    <n v="4632923.4776735902"/>
  </r>
  <r>
    <x v="24"/>
    <s v="SUDESTE             "/>
    <s v="G4761001"/>
    <s v="COMERCIO VAREJISTA DE LIVROS                                     "/>
    <x v="2"/>
    <x v="1"/>
    <x v="1"/>
    <x v="5"/>
    <n v="1.3647507536516714"/>
    <n v="18000"/>
    <n v="24565.513565730085"/>
  </r>
  <r>
    <x v="24"/>
    <s v="SUDESTE             "/>
    <s v="G4761001"/>
    <s v="COMERCIO VAREJISTA DE LIVROS                                     "/>
    <x v="2"/>
    <x v="1"/>
    <x v="1"/>
    <x v="5"/>
    <n v="1.3647507536516714"/>
    <n v="53127"/>
    <n v="72505.113289252346"/>
  </r>
  <r>
    <x v="24"/>
    <s v="SUDESTE             "/>
    <s v="G4761002"/>
    <s v="COMERCIO VAREJISTA DE JORNAIS E REVISTAS                         "/>
    <x v="2"/>
    <x v="1"/>
    <x v="1"/>
    <x v="5"/>
    <n v="1.3647507536516714"/>
    <n v="63574"/>
    <n v="86762.664412651357"/>
  </r>
  <r>
    <x v="24"/>
    <s v="SUDESTE             "/>
    <s v="G4761002"/>
    <s v="COMERCIO VAREJISTA DE JORNAIS E REVISTAS                         "/>
    <x v="2"/>
    <x v="1"/>
    <x v="1"/>
    <x v="5"/>
    <n v="1.3647507536516714"/>
    <n v="38964"/>
    <n v="53176.148365283727"/>
  </r>
  <r>
    <x v="24"/>
    <s v="SUDESTE             "/>
    <s v="G4761002"/>
    <s v="COMERCIO VAREJISTA DE JORNAIS E REVISTAS                         "/>
    <x v="2"/>
    <x v="1"/>
    <x v="1"/>
    <x v="5"/>
    <n v="1.3647507536516714"/>
    <n v="991270"/>
    <n v="1352836.4795722924"/>
  </r>
  <r>
    <x v="24"/>
    <s v="SUDESTE             "/>
    <s v="G4762800"/>
    <s v="COMERCIO VAREJISTA DE DISCOS, CDS, DVDS E FITAS                  "/>
    <x v="3"/>
    <x v="1"/>
    <x v="1"/>
    <x v="5"/>
    <n v="1.3647507536516714"/>
    <n v="57215"/>
    <n v="78084.214370180387"/>
  </r>
  <r>
    <x v="24"/>
    <s v="SUDESTE             "/>
    <s v="G4762800"/>
    <s v="COMERCIO VAREJISTA DE DISCOS, CDS, DVDS E FITAS                  "/>
    <x v="3"/>
    <x v="1"/>
    <x v="1"/>
    <x v="5"/>
    <n v="1.3647507536516714"/>
    <n v="48689"/>
    <n v="66448.349444546227"/>
  </r>
  <r>
    <x v="24"/>
    <s v="SUDESTE             "/>
    <s v="G4762800"/>
    <s v="COMERCIO VAREJISTA DE DISCOS, CDS, DVDS E FITAS                  "/>
    <x v="3"/>
    <x v="1"/>
    <x v="1"/>
    <x v="5"/>
    <n v="1.3647507536516714"/>
    <n v="704363"/>
    <n v="961279.93509435223"/>
  </r>
  <r>
    <x v="24"/>
    <s v="SUDESTE             "/>
    <s v="J5811500"/>
    <s v="EDICAO DE LIVROS                                                 "/>
    <x v="2"/>
    <x v="1"/>
    <x v="1"/>
    <x v="5"/>
    <n v="1.3647507536516714"/>
    <n v="420910"/>
    <n v="574437.23971952498"/>
  </r>
  <r>
    <x v="24"/>
    <s v="SUDESTE             "/>
    <s v="J5811500"/>
    <s v="EDICAO DE LIVROS                                                 "/>
    <x v="2"/>
    <x v="1"/>
    <x v="0"/>
    <x v="5"/>
    <n v="1.3647507536516714"/>
    <n v="40547078"/>
    <n v="55336655.258873105"/>
  </r>
  <r>
    <x v="24"/>
    <s v="SUDESTE             "/>
    <s v="J5811500"/>
    <s v="EDICAO DE LIVROS                                                 "/>
    <x v="2"/>
    <x v="1"/>
    <x v="1"/>
    <x v="5"/>
    <n v="1.3647507536516714"/>
    <n v="11980447"/>
    <n v="16350324.072333906"/>
  </r>
  <r>
    <x v="24"/>
    <s v="SUDESTE             "/>
    <s v="J5811500"/>
    <s v="EDICAO DE LIVROS                                                 "/>
    <x v="2"/>
    <x v="1"/>
    <x v="1"/>
    <x v="5"/>
    <n v="1.3647507536516714"/>
    <n v="26400"/>
    <n v="36029.419896404128"/>
  </r>
  <r>
    <x v="24"/>
    <s v="SUDESTE             "/>
    <s v="J5811500"/>
    <s v="EDICAO DE LIVROS                                                 "/>
    <x v="2"/>
    <x v="1"/>
    <x v="1"/>
    <x v="5"/>
    <n v="1.3647507536516714"/>
    <n v="288000"/>
    <n v="393048.21705168136"/>
  </r>
  <r>
    <x v="24"/>
    <s v="SUDESTE             "/>
    <s v="J5811500"/>
    <s v="EDICAO DE LIVROS                                                 "/>
    <x v="2"/>
    <x v="1"/>
    <x v="1"/>
    <x v="5"/>
    <n v="1.3647507536516714"/>
    <n v="533331"/>
    <n v="727863.88419579959"/>
  </r>
  <r>
    <x v="24"/>
    <s v="SUDESTE             "/>
    <s v="J5811500"/>
    <s v="EDICAO DE LIVROS                                                 "/>
    <x v="2"/>
    <x v="0"/>
    <x v="0"/>
    <x v="5"/>
    <n v="1.3647507536516714"/>
    <n v="176200"/>
    <n v="240469.08279342452"/>
  </r>
  <r>
    <x v="24"/>
    <s v="SUDESTE             "/>
    <s v="J5811500"/>
    <s v="EDICAO DE LIVROS                                                 "/>
    <x v="2"/>
    <x v="1"/>
    <x v="1"/>
    <x v="5"/>
    <n v="1.3647507536516714"/>
    <n v="956452"/>
    <n v="1305318.5878316485"/>
  </r>
  <r>
    <x v="24"/>
    <s v="SUDESTE             "/>
    <s v="J5811500"/>
    <s v="EDICAO DE LIVROS                                                 "/>
    <x v="2"/>
    <x v="1"/>
    <x v="0"/>
    <x v="5"/>
    <n v="1.3647507536516714"/>
    <n v="7120269"/>
    <n v="9717392.4839526322"/>
  </r>
  <r>
    <x v="24"/>
    <s v="SUDESTE             "/>
    <s v="J5811500"/>
    <s v="EDICAO DE LIVROS                                                 "/>
    <x v="2"/>
    <x v="1"/>
    <x v="1"/>
    <x v="5"/>
    <n v="1.3647507536516714"/>
    <n v="4546299"/>
    <n v="6204564.98657584"/>
  </r>
  <r>
    <x v="24"/>
    <s v="SUDESTE             "/>
    <s v="J5811500"/>
    <s v="EDICAO DE LIVROS                                                 "/>
    <x v="2"/>
    <x v="1"/>
    <x v="1"/>
    <x v="5"/>
    <n v="1.3647507536516714"/>
    <n v="10000"/>
    <n v="13647.507536516714"/>
  </r>
  <r>
    <x v="24"/>
    <s v="SUDESTE             "/>
    <s v="J5811500"/>
    <s v="EDICAO DE LIVROS                                                 "/>
    <x v="2"/>
    <x v="1"/>
    <x v="0"/>
    <x v="5"/>
    <n v="1.3647507536516714"/>
    <n v="411000"/>
    <n v="560912.55975083692"/>
  </r>
  <r>
    <x v="24"/>
    <s v="SUDESTE             "/>
    <s v="J5811500"/>
    <s v="EDICAO DE LIVROS                                                 "/>
    <x v="2"/>
    <x v="1"/>
    <x v="1"/>
    <x v="5"/>
    <n v="1.3647507536516714"/>
    <n v="11970240"/>
    <n v="16336394.061391383"/>
  </r>
  <r>
    <x v="24"/>
    <s v="SUDESTE             "/>
    <s v="J5811500"/>
    <s v="EDICAO DE LIVROS                                                 "/>
    <x v="2"/>
    <x v="1"/>
    <x v="1"/>
    <x v="5"/>
    <n v="1.3647507536516714"/>
    <n v="61600"/>
    <n v="84068.646424942955"/>
  </r>
  <r>
    <x v="24"/>
    <s v="SUDESTE             "/>
    <s v="J5812301"/>
    <s v="EDICAO DE JORNAIS DIARIOS                                        "/>
    <x v="2"/>
    <x v="1"/>
    <x v="1"/>
    <x v="5"/>
    <n v="1.3647507536516714"/>
    <n v="97146"/>
    <n v="132580.07671424528"/>
  </r>
  <r>
    <x v="24"/>
    <s v="SUDESTE             "/>
    <s v="J5812301"/>
    <s v="EDICAO DE JORNAIS DIARIOS                                        "/>
    <x v="2"/>
    <x v="1"/>
    <x v="1"/>
    <x v="5"/>
    <n v="1.3647507536516714"/>
    <n v="667579"/>
    <n v="911078.94337202911"/>
  </r>
  <r>
    <x v="24"/>
    <s v="SUDESTE             "/>
    <s v="J5812301"/>
    <s v="EDICAO DE JORNAIS DIARIOS                                        "/>
    <x v="2"/>
    <x v="1"/>
    <x v="1"/>
    <x v="5"/>
    <n v="1.3647507536516714"/>
    <n v="10000"/>
    <n v="13647.507536516714"/>
  </r>
  <r>
    <x v="24"/>
    <s v="SUDESTE             "/>
    <s v="J5813100"/>
    <s v="EDICAO DE REVISTAS                                               "/>
    <x v="2"/>
    <x v="1"/>
    <x v="1"/>
    <x v="5"/>
    <n v="1.3647507536516714"/>
    <n v="14246"/>
    <n v="19442.239236521713"/>
  </r>
  <r>
    <x v="24"/>
    <s v="SUDESTE             "/>
    <s v="J5813100"/>
    <s v="EDICAO DE REVISTAS                                               "/>
    <x v="2"/>
    <x v="1"/>
    <x v="1"/>
    <x v="5"/>
    <n v="1.3647507536516714"/>
    <n v="87300"/>
    <n v="119142.74079379092"/>
  </r>
  <r>
    <x v="24"/>
    <s v="SUDESTE             "/>
    <s v="J5813100"/>
    <s v="EDICAO DE REVISTAS                                               "/>
    <x v="2"/>
    <x v="1"/>
    <x v="1"/>
    <x v="5"/>
    <n v="1.3647507536516714"/>
    <n v="517966"/>
    <n v="706894.48886594165"/>
  </r>
  <r>
    <x v="24"/>
    <s v="SUDESTE             "/>
    <s v="J5819100"/>
    <s v="EDICAO DE CADASTROS, LISTAS E OUTROS PRODUTOS GRAFICOS           "/>
    <x v="0"/>
    <x v="1"/>
    <x v="1"/>
    <x v="5"/>
    <n v="1.3647507536516714"/>
    <n v="26406"/>
    <n v="36037.608400926038"/>
  </r>
  <r>
    <x v="24"/>
    <s v="SUDESTE             "/>
    <s v="J5819100"/>
    <s v="EDICAO DE CADASTROS, LISTAS E OUTROS PRODUTOS GRAFICOS           "/>
    <x v="0"/>
    <x v="1"/>
    <x v="1"/>
    <x v="5"/>
    <n v="1.3647507536516714"/>
    <n v="88643"/>
    <n v="120975.60105594511"/>
  </r>
  <r>
    <x v="24"/>
    <s v="SUDESTE             "/>
    <s v="J5819100"/>
    <s v="EDICAO DE CADASTROS, LISTAS E OUTROS PRODUTOS GRAFICOS           "/>
    <x v="0"/>
    <x v="1"/>
    <x v="1"/>
    <x v="5"/>
    <n v="1.3647507536516714"/>
    <n v="163726"/>
    <n v="223445.18189237354"/>
  </r>
  <r>
    <x v="24"/>
    <s v="SUDESTE             "/>
    <s v="J5821200"/>
    <s v="EDICAO INTEGRADA A IMPRESSAO DE LIVROS                           "/>
    <x v="2"/>
    <x v="1"/>
    <x v="1"/>
    <x v="5"/>
    <n v="1.3647507536516714"/>
    <n v="84506"/>
    <n v="115329.62718808814"/>
  </r>
  <r>
    <x v="24"/>
    <s v="SUDESTE             "/>
    <s v="J5821200"/>
    <s v="EDICAO INTEGRADA A IMPRESSAO DE LIVROS                           "/>
    <x v="2"/>
    <x v="1"/>
    <x v="1"/>
    <x v="5"/>
    <n v="1.3647507536516714"/>
    <n v="98766"/>
    <n v="134790.97293516097"/>
  </r>
  <r>
    <x v="24"/>
    <s v="SUDESTE             "/>
    <s v="J5821200"/>
    <s v="EDICAO INTEGRADA A IMPRESSAO DE LIVROS                           "/>
    <x v="2"/>
    <x v="1"/>
    <x v="1"/>
    <x v="5"/>
    <n v="1.3647507536516714"/>
    <n v="70000"/>
    <n v="95532.552755616998"/>
  </r>
  <r>
    <x v="24"/>
    <s v="SUDESTE             "/>
    <s v="J5821200"/>
    <s v="EDICAO INTEGRADA A IMPRESSAO DE LIVROS                           "/>
    <x v="2"/>
    <x v="1"/>
    <x v="1"/>
    <x v="5"/>
    <n v="1.3647507536516714"/>
    <n v="280000"/>
    <n v="382130.21102246799"/>
  </r>
  <r>
    <x v="24"/>
    <s v="SUDESTE             "/>
    <s v="J5821200"/>
    <s v="EDICAO INTEGRADA A IMPRESSAO DE LIVROS                           "/>
    <x v="2"/>
    <x v="1"/>
    <x v="1"/>
    <x v="5"/>
    <n v="1.3647507536516714"/>
    <n v="226000"/>
    <n v="308433.67032527772"/>
  </r>
  <r>
    <x v="24"/>
    <s v="SUDESTE             "/>
    <s v="J5821200"/>
    <s v="EDICAO INTEGRADA A IMPRESSAO DE LIVROS                           "/>
    <x v="2"/>
    <x v="1"/>
    <x v="1"/>
    <x v="5"/>
    <n v="1.3647507536516714"/>
    <n v="506810"/>
    <n v="691669.32945820363"/>
  </r>
  <r>
    <x v="24"/>
    <s v="SUDESTE             "/>
    <s v="J5821200"/>
    <s v="EDICAO INTEGRADA A IMPRESSAO DE LIVROS                           "/>
    <x v="2"/>
    <x v="1"/>
    <x v="1"/>
    <x v="5"/>
    <n v="1.3647507536516714"/>
    <n v="7090522"/>
    <n v="9676795.2432837561"/>
  </r>
  <r>
    <x v="24"/>
    <s v="SUDESTE             "/>
    <s v="J5821200"/>
    <s v="EDICAO INTEGRADA A IMPRESSAO DE LIVROS                           "/>
    <x v="2"/>
    <x v="1"/>
    <x v="1"/>
    <x v="5"/>
    <n v="1.3647507536516714"/>
    <n v="230454"/>
    <n v="314512.27018204227"/>
  </r>
  <r>
    <x v="24"/>
    <s v="SUDESTE             "/>
    <s v="J5822101"/>
    <s v="EDICAO INTEGRADA A IMPRESSAO DE JORNAIS DIARIOS                  "/>
    <x v="2"/>
    <x v="1"/>
    <x v="1"/>
    <x v="5"/>
    <n v="1.3647507536516714"/>
    <n v="380819"/>
    <n v="519723.01725487586"/>
  </r>
  <r>
    <x v="24"/>
    <s v="SUDESTE             "/>
    <s v="J5822101"/>
    <s v="EDICAO INTEGRADA A IMPRESSAO DE JORNAIS DIARIOS                  "/>
    <x v="2"/>
    <x v="1"/>
    <x v="1"/>
    <x v="5"/>
    <n v="1.3647507536516714"/>
    <n v="410423"/>
    <n v="560125.09856597998"/>
  </r>
  <r>
    <x v="24"/>
    <s v="SUDESTE             "/>
    <s v="J5822101"/>
    <s v="EDICAO INTEGRADA A IMPRESSAO DE JORNAIS DIARIOS                  "/>
    <x v="2"/>
    <x v="1"/>
    <x v="1"/>
    <x v="5"/>
    <n v="1.3647507536516714"/>
    <n v="5000"/>
    <n v="6823.753768258357"/>
  </r>
  <r>
    <x v="24"/>
    <s v="SUDESTE             "/>
    <s v="J5823900"/>
    <s v="EDICAO INTEGRADA A IMPRESSAO DE REVISTAS                         "/>
    <x v="2"/>
    <x v="1"/>
    <x v="1"/>
    <x v="5"/>
    <n v="1.3647507536516714"/>
    <n v="8593"/>
    <n v="11727.303226128812"/>
  </r>
  <r>
    <x v="24"/>
    <s v="SUDESTE             "/>
    <s v="J5823900"/>
    <s v="EDICAO INTEGRADA A IMPRESSAO DE REVISTAS                         "/>
    <x v="2"/>
    <x v="1"/>
    <x v="1"/>
    <x v="5"/>
    <n v="1.3647507536516714"/>
    <n v="498375"/>
    <n v="680157.65685115173"/>
  </r>
  <r>
    <x v="24"/>
    <s v="SUDESTE             "/>
    <s v="J5823900"/>
    <s v="EDICAO INTEGRADA A IMPRESSAO DE REVISTAS                         "/>
    <x v="2"/>
    <x v="1"/>
    <x v="1"/>
    <x v="5"/>
    <n v="1.3647507536516714"/>
    <n v="755556"/>
    <n v="1031145.6204260422"/>
  </r>
  <r>
    <x v="24"/>
    <s v="SUDESTE             "/>
    <s v="J5829800"/>
    <s v="EDICAO INTEGRADA IMPRESSAO CADASTRO LISTA OUTRO PRODUTO GRAFICO  "/>
    <x v="0"/>
    <x v="1"/>
    <x v="1"/>
    <x v="5"/>
    <n v="1.3647507536516714"/>
    <n v="213535"/>
    <n v="291422.05218100967"/>
  </r>
  <r>
    <x v="24"/>
    <s v="SUDESTE             "/>
    <s v="J5829800"/>
    <s v="EDICAO INTEGRADA IMPRESSAO CADASTRO LISTA OUTRO PRODUTO GRAFICO  "/>
    <x v="0"/>
    <x v="1"/>
    <x v="1"/>
    <x v="5"/>
    <n v="1.3647507536516714"/>
    <n v="80100"/>
    <n v="109316.53536749889"/>
  </r>
  <r>
    <x v="24"/>
    <s v="SUDESTE             "/>
    <s v="J5829800"/>
    <s v="EDICAO INTEGRADA IMPRESSAO CADASTRO LISTA OUTRO PRODUTO GRAFICO  "/>
    <x v="0"/>
    <x v="1"/>
    <x v="1"/>
    <x v="5"/>
    <n v="1.3647507536516714"/>
    <n v="250000"/>
    <n v="341187.68841291784"/>
  </r>
  <r>
    <x v="24"/>
    <s v="SUDESTE             "/>
    <s v="J5829800"/>
    <s v="EDICAO INTEGRADA IMPRESSAO CADASTRO LISTA OUTRO PRODUTO GRAFICO  "/>
    <x v="0"/>
    <x v="1"/>
    <x v="1"/>
    <x v="5"/>
    <n v="1.3647507536516714"/>
    <n v="115000"/>
    <n v="156946.33666994222"/>
  </r>
  <r>
    <x v="24"/>
    <s v="SUDESTE             "/>
    <s v="J5829800"/>
    <s v="EDICAO INTEGRADA IMPRESSAO CADASTRO LISTA OUTRO PRODUTO GRAFICO  "/>
    <x v="0"/>
    <x v="1"/>
    <x v="1"/>
    <x v="5"/>
    <n v="1.3647507536516714"/>
    <n v="247431"/>
    <n v="337681.64372678671"/>
  </r>
  <r>
    <x v="24"/>
    <s v="SUDESTE             "/>
    <s v="J5829800"/>
    <s v="EDICAO INTEGRADA IMPRESSAO CADASTRO LISTA OUTRO PRODUTO GRAFICO  "/>
    <x v="0"/>
    <x v="1"/>
    <x v="1"/>
    <x v="5"/>
    <n v="1.3647507536516714"/>
    <n v="3030011"/>
    <n v="4135209.7958228546"/>
  </r>
  <r>
    <x v="24"/>
    <s v="SUDESTE             "/>
    <s v="J5911100"/>
    <s v="ATIV PROD CINEMATOGRAFICA DE VIDEOS E DE PROGRAMAS DE TELEVISAO  "/>
    <x v="5"/>
    <x v="0"/>
    <x v="0"/>
    <x v="5"/>
    <n v="1.3647507536516714"/>
    <n v="60000"/>
    <n v="81885.045219100284"/>
  </r>
  <r>
    <x v="24"/>
    <s v="SUDESTE             "/>
    <s v="J5911100"/>
    <s v="ATIV PROD CINEMATOGRAFICA DE VIDEOS E DE PROGRAMAS DE TELEVISAO  "/>
    <x v="5"/>
    <x v="1"/>
    <x v="0"/>
    <x v="5"/>
    <n v="1.3647507536516714"/>
    <n v="99803"/>
    <n v="136206.21946669777"/>
  </r>
  <r>
    <x v="24"/>
    <s v="SUDESTE             "/>
    <s v="J5911100"/>
    <s v="ATIV PROD CINEMATOGRAFICA DE VIDEOS E DE PROGRAMAS DE TELEVISAO  "/>
    <x v="5"/>
    <x v="1"/>
    <x v="0"/>
    <x v="5"/>
    <n v="1.3647507536516714"/>
    <n v="100000"/>
    <n v="136475.07536516714"/>
  </r>
  <r>
    <x v="24"/>
    <s v="SUDESTE             "/>
    <s v="J5911101"/>
    <s v="ESTUDIOS CINEMATOGRAFICOS                                        "/>
    <x v="5"/>
    <x v="1"/>
    <x v="1"/>
    <x v="5"/>
    <n v="1.3647507536516714"/>
    <n v="63276"/>
    <n v="86355.968688063163"/>
  </r>
  <r>
    <x v="24"/>
    <s v="SUDESTE             "/>
    <s v="J5911101"/>
    <s v="ESTUDIOS CINEMATOGRAFICOS                                        "/>
    <x v="5"/>
    <x v="1"/>
    <x v="1"/>
    <x v="5"/>
    <n v="1.3647507536516714"/>
    <n v="5000"/>
    <n v="6823.753768258357"/>
  </r>
  <r>
    <x v="24"/>
    <s v="SUDESTE             "/>
    <s v="J5911102"/>
    <s v="PRODUCAO DE FILMES PARA PUBLICIDADE                              "/>
    <x v="5"/>
    <x v="1"/>
    <x v="1"/>
    <x v="5"/>
    <n v="1.3647507536516714"/>
    <n v="48497"/>
    <n v="66186.317299845105"/>
  </r>
  <r>
    <x v="24"/>
    <s v="SUDESTE             "/>
    <s v="J5911102"/>
    <s v="PRODUCAO DE FILMES PARA PUBLICIDADE                              "/>
    <x v="5"/>
    <x v="1"/>
    <x v="1"/>
    <x v="5"/>
    <n v="1.3647507536516714"/>
    <n v="101052"/>
    <n v="137910.79315800869"/>
  </r>
  <r>
    <x v="24"/>
    <s v="SUDESTE             "/>
    <s v="J5911199"/>
    <s v="ATIV PD CINEMATOGRAFICA VIDEO PROG TELEVISAO NAO ESPECI ANTERIOR "/>
    <x v="5"/>
    <x v="1"/>
    <x v="1"/>
    <x v="5"/>
    <n v="1.3647507536516714"/>
    <n v="59762"/>
    <n v="81560.234539731187"/>
  </r>
  <r>
    <x v="24"/>
    <s v="SUDESTE             "/>
    <s v="J5911199"/>
    <s v="ATIV PD CINEMATOGRAFICA VIDEO PROG TELEVISAO NAO ESPECI ANTERIOR "/>
    <x v="5"/>
    <x v="0"/>
    <x v="0"/>
    <x v="5"/>
    <n v="1.3647507536516714"/>
    <n v="15000"/>
    <n v="20471.261304775071"/>
  </r>
  <r>
    <x v="24"/>
    <s v="SUDESTE             "/>
    <s v="J5911199"/>
    <s v="ATIV PD CINEMATOGRAFICA VIDEO PROG TELEVISAO NAO ESPECI ANTERIOR "/>
    <x v="5"/>
    <x v="1"/>
    <x v="0"/>
    <x v="5"/>
    <n v="1.3647507536516714"/>
    <n v="195000"/>
    <n v="266126.3969620759"/>
  </r>
  <r>
    <x v="24"/>
    <s v="SUDESTE             "/>
    <s v="J5911199"/>
    <s v="ATIV PD CINEMATOGRAFICA VIDEO PROG TELEVISAO NAO ESPECI ANTERIOR "/>
    <x v="5"/>
    <x v="1"/>
    <x v="0"/>
    <x v="5"/>
    <n v="1.3647507536516714"/>
    <n v="3490000"/>
    <n v="4762980.1302443333"/>
  </r>
  <r>
    <x v="24"/>
    <s v="SUDESTE             "/>
    <s v="J5911199"/>
    <s v="ATIV PD CINEMATOGRAFICA VIDEO PROG TELEVISAO NAO ESPECI ANTERIOR "/>
    <x v="5"/>
    <x v="1"/>
    <x v="0"/>
    <x v="5"/>
    <n v="1.3647507536516714"/>
    <n v="795000"/>
    <n v="1084976.8491530789"/>
  </r>
  <r>
    <x v="24"/>
    <s v="SUDESTE             "/>
    <s v="J5911199"/>
    <s v="ATIV PD CINEMATOGRAFICA VIDEO PROG TELEVISAO NAO ESPECI ANTERIOR "/>
    <x v="5"/>
    <x v="1"/>
    <x v="1"/>
    <x v="5"/>
    <n v="1.3647507536516714"/>
    <n v="235093"/>
    <n v="320843.34892823239"/>
  </r>
  <r>
    <x v="24"/>
    <s v="SUDESTE             "/>
    <s v="J5911199"/>
    <s v="ATIV PD CINEMATOGRAFICA VIDEO PROG TELEVISAO NAO ESPECI ANTERIOR "/>
    <x v="5"/>
    <x v="1"/>
    <x v="1"/>
    <x v="5"/>
    <n v="1.3647507536516714"/>
    <n v="511120"/>
    <n v="697551.40520644234"/>
  </r>
  <r>
    <x v="24"/>
    <s v="SUDESTE             "/>
    <s v="J5912000"/>
    <s v="ATIVIDADE DE  POS-PRODUCAO CINEMATOGRAFICA VIDEO PROG TELEVISAO  "/>
    <x v="5"/>
    <x v="1"/>
    <x v="1"/>
    <x v="5"/>
    <n v="1.3647507536516714"/>
    <n v="94713"/>
    <n v="129259.63813061075"/>
  </r>
  <r>
    <x v="24"/>
    <s v="SUDESTE             "/>
    <s v="J5912000"/>
    <s v="ATIVIDADE DE  POS-PRODUCAO CINEMATOGRAFICA VIDEO PROG TELEVISAO  "/>
    <x v="5"/>
    <x v="1"/>
    <x v="1"/>
    <x v="5"/>
    <n v="1.3647507536516714"/>
    <n v="378851"/>
    <n v="517037.18777168938"/>
  </r>
  <r>
    <x v="24"/>
    <s v="SUDESTE             "/>
    <s v="J5912002"/>
    <s v="SERVICOS DE MIXAGEM SONORA EM PRODUCAO AUDIOVISUAL               "/>
    <x v="5"/>
    <x v="1"/>
    <x v="1"/>
    <x v="5"/>
    <n v="1.3647507536516714"/>
    <n v="34643"/>
    <n v="47279.060358754854"/>
  </r>
  <r>
    <x v="24"/>
    <s v="SUDESTE             "/>
    <s v="J5912099"/>
    <s v="ATIV POS-PROD CINEMATOG VIDEO PROG TELEVISAO NAO ESPECI ANTERIOR "/>
    <x v="5"/>
    <x v="1"/>
    <x v="1"/>
    <x v="5"/>
    <n v="1.3647507536516714"/>
    <n v="76330"/>
    <n v="104171.42502623209"/>
  </r>
  <r>
    <x v="24"/>
    <s v="SUDESTE             "/>
    <s v="J5912099"/>
    <s v="ATIV POS-PROD CINEMATOG VIDEO PROG TELEVISAO NAO ESPECI ANTERIOR "/>
    <x v="5"/>
    <x v="1"/>
    <x v="1"/>
    <x v="5"/>
    <n v="1.3647507536516714"/>
    <n v="54025"/>
    <n v="73730.659466031546"/>
  </r>
  <r>
    <x v="24"/>
    <s v="SUDESTE             "/>
    <s v="J5913800"/>
    <s v="DISTRIBUICAO CINEMATOGRAFICA DE VIDEO E DE PROGRAMA DE TELEVISAO "/>
    <x v="5"/>
    <x v="0"/>
    <x v="0"/>
    <x v="5"/>
    <n v="1.3647507536516714"/>
    <n v="31139"/>
    <n v="42496.973717959394"/>
  </r>
  <r>
    <x v="24"/>
    <s v="SUDESTE             "/>
    <s v="J5913800"/>
    <s v="DISTRIBUICAO CINEMATOGRAFICA DE VIDEO E DE PROGRAMA DE TELEVISAO "/>
    <x v="5"/>
    <x v="1"/>
    <x v="1"/>
    <x v="5"/>
    <n v="1.3647507536516714"/>
    <n v="45668"/>
    <n v="62325.43741776453"/>
  </r>
  <r>
    <x v="24"/>
    <s v="SUDESTE             "/>
    <s v="J5913800"/>
    <s v="DISTRIBUICAO CINEMATOGRAFICA DE VIDEO E DE PROGRAMA DE TELEVISAO "/>
    <x v="5"/>
    <x v="1"/>
    <x v="1"/>
    <x v="5"/>
    <n v="1.3647507536516714"/>
    <n v="8177"/>
    <n v="11159.566912609716"/>
  </r>
  <r>
    <x v="24"/>
    <s v="SUDESTE             "/>
    <s v="J5913800"/>
    <s v="DISTRIBUICAO CINEMATOGRAFICA DE VIDEO E DE PROGRAMA DE TELEVISAO "/>
    <x v="5"/>
    <x v="1"/>
    <x v="0"/>
    <x v="5"/>
    <n v="1.3647507536516714"/>
    <n v="41519"/>
    <n v="56663.086540863747"/>
  </r>
  <r>
    <x v="24"/>
    <s v="SUDESTE             "/>
    <s v="J5914600"/>
    <s v="ATIVIDADES DE EXIBICAO CINEMATOGRAFICA                           "/>
    <x v="5"/>
    <x v="1"/>
    <x v="1"/>
    <x v="5"/>
    <n v="1.3647507536516714"/>
    <n v="34265"/>
    <n v="46763.184573874518"/>
  </r>
  <r>
    <x v="24"/>
    <s v="SUDESTE             "/>
    <s v="J5914600"/>
    <s v="ATIVIDADES DE EXIBICAO CINEMATOGRAFICA                           "/>
    <x v="5"/>
    <x v="1"/>
    <x v="0"/>
    <x v="5"/>
    <n v="1.3647507536516714"/>
    <n v="6510650"/>
    <n v="8885414.4942622539"/>
  </r>
  <r>
    <x v="24"/>
    <s v="SUDESTE             "/>
    <s v="J5914600"/>
    <s v="ATIVIDADES DE EXIBICAO CINEMATOGRAFICA                           "/>
    <x v="5"/>
    <x v="1"/>
    <x v="0"/>
    <x v="5"/>
    <n v="1.3647507536516714"/>
    <n v="1047000"/>
    <n v="1428894.0390733001"/>
  </r>
  <r>
    <x v="24"/>
    <s v="SUDESTE             "/>
    <s v="J5914600"/>
    <s v="ATIVIDADES DE EXIBICAO CINEMATOGRAFICA                           "/>
    <x v="5"/>
    <x v="1"/>
    <x v="1"/>
    <x v="5"/>
    <n v="1.3647507536516714"/>
    <n v="120327"/>
    <n v="164216.36393464467"/>
  </r>
  <r>
    <x v="24"/>
    <s v="SUDESTE             "/>
    <s v="J5914600"/>
    <s v="ATIVIDADES DE EXIBICAO CINEMATOGRAFICA                           "/>
    <x v="5"/>
    <x v="1"/>
    <x v="1"/>
    <x v="5"/>
    <n v="1.3647507536516714"/>
    <n v="10000"/>
    <n v="13647.507536516714"/>
  </r>
  <r>
    <x v="24"/>
    <s v="SUDESTE             "/>
    <s v="J5920100"/>
    <s v="ATIVIDADES DE GRAVACAO DE SOM E DE EDICAO DE MUSICA              "/>
    <x v="3"/>
    <x v="1"/>
    <x v="1"/>
    <x v="5"/>
    <n v="1.3647507536516714"/>
    <n v="97306"/>
    <n v="132798.43683482954"/>
  </r>
  <r>
    <x v="24"/>
    <s v="SUDESTE             "/>
    <s v="J5920100"/>
    <s v="ATIVIDADES DE GRAVACAO DE SOM E DE EDICAO DE MUSICA              "/>
    <x v="3"/>
    <x v="1"/>
    <x v="1"/>
    <x v="5"/>
    <n v="1.3647507536516714"/>
    <n v="127619"/>
    <n v="174168.12643027265"/>
  </r>
  <r>
    <x v="24"/>
    <s v="SUDESTE             "/>
    <s v="J6010100"/>
    <s v="ATIVIDADES DE RADIO                                              "/>
    <x v="5"/>
    <x v="1"/>
    <x v="1"/>
    <x v="5"/>
    <n v="1.3647507536516714"/>
    <n v="495855"/>
    <n v="676718.48495194956"/>
  </r>
  <r>
    <x v="24"/>
    <s v="SUDESTE             "/>
    <s v="J6010100"/>
    <s v="ATIVIDADES DE RADIO                                              "/>
    <x v="5"/>
    <x v="1"/>
    <x v="1"/>
    <x v="5"/>
    <n v="1.3647507536516714"/>
    <n v="228589"/>
    <n v="311967.01002648193"/>
  </r>
  <r>
    <x v="24"/>
    <s v="SUDESTE             "/>
    <s v="J6010100"/>
    <s v="ATIVIDADES DE RADIO                                              "/>
    <x v="5"/>
    <x v="1"/>
    <x v="1"/>
    <x v="5"/>
    <n v="1.3647507536516714"/>
    <n v="794137"/>
    <n v="1083799.0692526775"/>
  </r>
  <r>
    <x v="24"/>
    <s v="SUDESTE             "/>
    <s v="J6021700"/>
    <s v="ATIVIDADES DE TELEVISAO ABERTA                                   "/>
    <x v="5"/>
    <x v="1"/>
    <x v="1"/>
    <x v="5"/>
    <n v="1.3647507536516714"/>
    <n v="19077"/>
    <n v="26035.350127412934"/>
  </r>
  <r>
    <x v="24"/>
    <s v="SUDESTE             "/>
    <s v="J6021700"/>
    <s v="ATIVIDADES DE TELEVISAO ABERTA                                   "/>
    <x v="5"/>
    <x v="1"/>
    <x v="1"/>
    <x v="5"/>
    <n v="1.3647507536516714"/>
    <n v="110434"/>
    <n v="150714.88472876869"/>
  </r>
  <r>
    <x v="24"/>
    <s v="SUDESTE             "/>
    <s v="J6021700"/>
    <s v="ATIVIDADES DE TELEVISAO ABERTA                                   "/>
    <x v="5"/>
    <x v="1"/>
    <x v="1"/>
    <x v="5"/>
    <n v="1.3647507536516714"/>
    <n v="664503"/>
    <n v="906880.97005379666"/>
  </r>
  <r>
    <x v="24"/>
    <s v="SUDESTE             "/>
    <s v="J6021700"/>
    <s v="ATIVIDADES DE TELEVISAO ABERTA                                   "/>
    <x v="5"/>
    <x v="1"/>
    <x v="1"/>
    <x v="5"/>
    <n v="1.3647507536516714"/>
    <n v="42400"/>
    <n v="57865.43195483087"/>
  </r>
  <r>
    <x v="24"/>
    <s v="SUDESTE             "/>
    <s v="J6021700"/>
    <s v="ATIVIDADES DE TELEVISAO ABERTA                                   "/>
    <x v="5"/>
    <x v="1"/>
    <x v="1"/>
    <x v="5"/>
    <n v="1.3647507536516714"/>
    <n v="36819"/>
    <n v="50248.757998700887"/>
  </r>
  <r>
    <x v="24"/>
    <s v="SUDESTE             "/>
    <s v="J6021700"/>
    <s v="ATIVIDADES DE TELEVISAO ABERTA                                   "/>
    <x v="5"/>
    <x v="1"/>
    <x v="1"/>
    <x v="5"/>
    <n v="1.3647507536516714"/>
    <n v="155607"/>
    <n v="212364.77052347563"/>
  </r>
  <r>
    <x v="24"/>
    <s v="SUDESTE             "/>
    <s v="J6021700"/>
    <s v="ATIVIDADES DE TELEVISAO ABERTA                                   "/>
    <x v="5"/>
    <x v="1"/>
    <x v="1"/>
    <x v="5"/>
    <n v="1.3647507536516714"/>
    <n v="20980"/>
    <n v="28632.470811612067"/>
  </r>
  <r>
    <x v="24"/>
    <s v="SUDESTE             "/>
    <s v="J6022501"/>
    <s v="PROGRAMADORAS                                                    "/>
    <x v="5"/>
    <x v="1"/>
    <x v="1"/>
    <x v="5"/>
    <n v="1.3647507536516714"/>
    <n v="14268"/>
    <n v="19472.263753102048"/>
  </r>
  <r>
    <x v="24"/>
    <s v="SUDESTE             "/>
    <s v="J6022501"/>
    <s v="PROGRAMADORAS                                                    "/>
    <x v="5"/>
    <x v="1"/>
    <x v="1"/>
    <x v="5"/>
    <n v="1.3647507536516714"/>
    <n v="27333"/>
    <n v="37302.732349561134"/>
  </r>
  <r>
    <x v="24"/>
    <s v="SUDESTE             "/>
    <s v="J6022501"/>
    <s v="PROGRAMADORAS                                                    "/>
    <x v="5"/>
    <x v="1"/>
    <x v="1"/>
    <x v="5"/>
    <n v="1.3647507536516714"/>
    <n v="38591"/>
    <n v="52667.096334171649"/>
  </r>
  <r>
    <x v="24"/>
    <s v="SUDESTE             "/>
    <s v="J6022502"/>
    <s v="ATIV RELACIONADA A TELEVISAO POR ASSINATURA EXCETO PROGRAMADORAS "/>
    <x v="5"/>
    <x v="1"/>
    <x v="1"/>
    <x v="5"/>
    <n v="1.3647507536516714"/>
    <n v="30234"/>
    <n v="41261.874285904632"/>
  </r>
  <r>
    <x v="24"/>
    <s v="SUDESTE             "/>
    <s v="P8592901"/>
    <s v="ENSINO DE DANCA                                                  "/>
    <x v="6"/>
    <x v="1"/>
    <x v="1"/>
    <x v="5"/>
    <n v="1.3647507536516714"/>
    <n v="9043"/>
    <n v="12341.441065272065"/>
  </r>
  <r>
    <x v="24"/>
    <s v="SUDESTE             "/>
    <s v="P8592901"/>
    <s v="ENSINO DE DANCA                                                  "/>
    <x v="6"/>
    <x v="1"/>
    <x v="1"/>
    <x v="5"/>
    <n v="1.3647507536516714"/>
    <n v="37511"/>
    <n v="51193.165520227849"/>
  </r>
  <r>
    <x v="24"/>
    <s v="SUDESTE             "/>
    <s v="P8592903"/>
    <s v="ENSINO DE MUSICA                                                 "/>
    <x v="6"/>
    <x v="1"/>
    <x v="1"/>
    <x v="5"/>
    <n v="1.3647507536516714"/>
    <n v="856"/>
    <n v="1168.2266451258308"/>
  </r>
  <r>
    <x v="24"/>
    <s v="SUDESTE             "/>
    <s v="P8592903"/>
    <s v="ENSINO DE MUSICA                                                 "/>
    <x v="6"/>
    <x v="1"/>
    <x v="1"/>
    <x v="5"/>
    <n v="1.3647507536516714"/>
    <n v="116324"/>
    <n v="158753.26666777703"/>
  </r>
  <r>
    <x v="24"/>
    <s v="SUDESTE             "/>
    <s v="P8592903"/>
    <s v="ENSINO DE MUSICA                                                 "/>
    <x v="6"/>
    <x v="1"/>
    <x v="1"/>
    <x v="5"/>
    <n v="1.3647507536516714"/>
    <n v="5000"/>
    <n v="6823.753768258357"/>
  </r>
  <r>
    <x v="24"/>
    <s v="SUDESTE             "/>
    <s v="P8592999"/>
    <s v="ENSINO DE ARTE E CULTURA NAO ESPECIFICADO ANTERIORMENTE          "/>
    <x v="6"/>
    <x v="1"/>
    <x v="1"/>
    <x v="5"/>
    <n v="1.3647507536516714"/>
    <n v="13098"/>
    <n v="17875.505371329593"/>
  </r>
  <r>
    <x v="24"/>
    <s v="SUDESTE             "/>
    <s v="P8592999"/>
    <s v="ENSINO DE ARTE E CULTURA NAO ESPECIFICADO ANTERIORMENTE          "/>
    <x v="6"/>
    <x v="1"/>
    <x v="1"/>
    <x v="5"/>
    <n v="1.3647507536516714"/>
    <n v="68105"/>
    <n v="92946.350077447089"/>
  </r>
  <r>
    <x v="24"/>
    <s v="SUDESTE             "/>
    <s v="R9001901"/>
    <s v="PRODUCAO TEATRAL                                                 "/>
    <x v="4"/>
    <x v="1"/>
    <x v="1"/>
    <x v="5"/>
    <n v="1.3647507536516714"/>
    <n v="26952"/>
    <n v="36782.762312419851"/>
  </r>
  <r>
    <x v="24"/>
    <s v="SUDESTE             "/>
    <s v="R9001902"/>
    <s v="PRODUCAO MUSICAL                                                 "/>
    <x v="4"/>
    <x v="1"/>
    <x v="1"/>
    <x v="5"/>
    <n v="1.3647507536516714"/>
    <n v="12435"/>
    <n v="16970.675621658535"/>
  </r>
  <r>
    <x v="24"/>
    <s v="SUDESTE             "/>
    <s v="R9001902"/>
    <s v="PRODUCAO MUSICAL                                                 "/>
    <x v="4"/>
    <x v="1"/>
    <x v="1"/>
    <x v="5"/>
    <n v="1.3647507536516714"/>
    <n v="39368"/>
    <n v="53727.507669758998"/>
  </r>
  <r>
    <x v="24"/>
    <s v="SUDESTE             "/>
    <s v="R9001902"/>
    <s v="PRODUCAO MUSICAL                                                 "/>
    <x v="4"/>
    <x v="1"/>
    <x v="1"/>
    <x v="5"/>
    <n v="1.3647507536516714"/>
    <n v="201249"/>
    <n v="274654.72442164522"/>
  </r>
  <r>
    <x v="24"/>
    <s v="SUDESTE             "/>
    <s v="R9001903"/>
    <s v="PRODUCAO DE ESPETACULOS DE DANCA                                 "/>
    <x v="4"/>
    <x v="0"/>
    <x v="0"/>
    <x v="5"/>
    <n v="1.3647507536516714"/>
    <n v="319930"/>
    <n v="436624.70861577924"/>
  </r>
  <r>
    <x v="24"/>
    <s v="SUDESTE             "/>
    <s v="R9001904"/>
    <s v="PRODUCAO DE ESPETACULOS CIRCENSES, DE MARIONETES E SIMILARES     "/>
    <x v="4"/>
    <x v="1"/>
    <x v="1"/>
    <x v="5"/>
    <n v="1.3647507536516714"/>
    <n v="4531"/>
    <n v="6183.6856647957229"/>
  </r>
  <r>
    <x v="24"/>
    <s v="SUDESTE             "/>
    <s v="R9001904"/>
    <s v="PRODUCAO DE ESPETACULOS CIRCENSES, DE MARIONETES E SIMILARES     "/>
    <x v="4"/>
    <x v="1"/>
    <x v="1"/>
    <x v="5"/>
    <n v="1.3647507536516714"/>
    <n v="32318"/>
    <n v="44106.014856514717"/>
  </r>
  <r>
    <x v="24"/>
    <s v="SUDESTE             "/>
    <s v="R9001904"/>
    <s v="PRODUCAO DE ESPETACULOS CIRCENSES, DE MARIONETES E SIMILARES     "/>
    <x v="4"/>
    <x v="1"/>
    <x v="1"/>
    <x v="5"/>
    <n v="1.3647507536516714"/>
    <n v="320598"/>
    <n v="437536.36211921857"/>
  </r>
  <r>
    <x v="24"/>
    <s v="SUDESTE             "/>
    <s v="R9001906"/>
    <s v="ATIVIDADES DE SONORIZACAO E DE ILUMINACAO                        "/>
    <x v="4"/>
    <x v="1"/>
    <x v="1"/>
    <x v="5"/>
    <n v="1.3647507536516714"/>
    <n v="193492"/>
    <n v="264068.35282556922"/>
  </r>
  <r>
    <x v="24"/>
    <s v="SUDESTE             "/>
    <s v="R9001906"/>
    <s v="ATIVIDADES DE SONORIZACAO E DE ILUMINACAO                        "/>
    <x v="4"/>
    <x v="1"/>
    <x v="1"/>
    <x v="5"/>
    <n v="1.3647507536516714"/>
    <n v="183500"/>
    <n v="250431.76329508171"/>
  </r>
  <r>
    <x v="24"/>
    <s v="SUDESTE             "/>
    <s v="R9001906"/>
    <s v="ATIVIDADES DE SONORIZACAO E DE ILUMINACAO                        "/>
    <x v="4"/>
    <x v="1"/>
    <x v="1"/>
    <x v="5"/>
    <n v="1.3647507536516714"/>
    <n v="52644"/>
    <n v="71845.938675238591"/>
  </r>
  <r>
    <x v="24"/>
    <s v="SUDESTE             "/>
    <s v="R9001906"/>
    <s v="ATIVIDADES DE SONORIZACAO E DE ILUMINACAO                        "/>
    <x v="4"/>
    <x v="1"/>
    <x v="1"/>
    <x v="5"/>
    <n v="1.3647507536516714"/>
    <n v="576866"/>
    <n v="787278.30825602508"/>
  </r>
  <r>
    <x v="24"/>
    <s v="SUDESTE             "/>
    <s v="R9001999"/>
    <s v="ARTE CENICA ESPETAC ATIVI COMPLEMENTARES NAO ESPECI ANTERIOR     "/>
    <x v="4"/>
    <x v="1"/>
    <x v="1"/>
    <x v="5"/>
    <n v="1.3647507536516714"/>
    <n v="261727"/>
    <n v="357192.120500991"/>
  </r>
  <r>
    <x v="24"/>
    <s v="SUDESTE             "/>
    <s v="R9001999"/>
    <s v="ARTE CENICA ESPETAC ATIVI COMPLEMENTARES NAO ESPECI ANTERIOR     "/>
    <x v="4"/>
    <x v="1"/>
    <x v="1"/>
    <x v="5"/>
    <n v="1.3647507536516714"/>
    <n v="310200"/>
    <n v="423345.68378274847"/>
  </r>
  <r>
    <x v="24"/>
    <s v="SUDESTE             "/>
    <s v="R9001999"/>
    <s v="ARTE CENICA ESPETAC ATIVI COMPLEMENTARES NAO ESPECI ANTERIOR     "/>
    <x v="4"/>
    <x v="1"/>
    <x v="1"/>
    <x v="5"/>
    <n v="1.3647507536516714"/>
    <n v="272832"/>
    <n v="372347.67762029282"/>
  </r>
  <r>
    <x v="24"/>
    <s v="SUDESTE             "/>
    <s v="R9001999"/>
    <s v="ARTE CENICA ESPETAC ATIVI COMPLEMENTARES NAO ESPECI ANTERIOR     "/>
    <x v="4"/>
    <x v="1"/>
    <x v="1"/>
    <x v="5"/>
    <n v="1.3647507536516714"/>
    <n v="449869"/>
    <n v="613959.05679452373"/>
  </r>
  <r>
    <x v="24"/>
    <s v="SUDESTE             "/>
    <s v="R9001999"/>
    <s v="ARTE CENICA ESPETAC ATIVI COMPLEMENTARES NAO ESPECI ANTERIOR     "/>
    <x v="4"/>
    <x v="1"/>
    <x v="1"/>
    <x v="5"/>
    <n v="1.3647507536516714"/>
    <n v="993443"/>
    <n v="1355802.0829599774"/>
  </r>
  <r>
    <x v="24"/>
    <s v="SUDESTE             "/>
    <s v="R9101500"/>
    <s v="ATIVIDADES DE BIBLIOTECAS E ARQUIVOS                             "/>
    <x v="1"/>
    <x v="0"/>
    <x v="0"/>
    <x v="5"/>
    <n v="1.3647507536516714"/>
    <n v="10210000"/>
    <n v="13934105.194783565"/>
  </r>
  <r>
    <x v="24"/>
    <s v="SUDESTE             "/>
    <s v="R9102301"/>
    <s v="ATIVI MUSEUS E EXPLORACAO LUGAR PRED HISTORICO ATRACAO SIMILAR   "/>
    <x v="1"/>
    <x v="0"/>
    <x v="0"/>
    <x v="5"/>
    <n v="1.3647507536516714"/>
    <n v="2400000"/>
    <n v="3275401.8087640116"/>
  </r>
  <r>
    <x v="24"/>
    <s v="SUDESTE             "/>
    <s v="R9102302"/>
    <s v="RESTAURACAO E CONSERVACAO DE LUGARES E PREDIOS HISTORICOS        "/>
    <x v="1"/>
    <x v="0"/>
    <x v="0"/>
    <x v="5"/>
    <n v="1.3647507536516714"/>
    <n v="156326"/>
    <n v="213346.02631535119"/>
  </r>
  <r>
    <x v="24"/>
    <s v="SUDESTE             "/>
    <s v="R9102302"/>
    <s v="RESTAURACAO E CONSERVACAO DE LUGARES E PREDIOS HISTORICOS        "/>
    <x v="1"/>
    <x v="0"/>
    <x v="0"/>
    <x v="5"/>
    <n v="1.3647507536516714"/>
    <n v="2800000"/>
    <n v="3821302.11022468"/>
  </r>
  <r>
    <x v="24"/>
    <s v="SUDESTE             "/>
    <s v="R9102302"/>
    <s v="RESTAURACAO E CONSERVACAO DE LUGARES E PREDIOS HISTORICOS        "/>
    <x v="1"/>
    <x v="0"/>
    <x v="0"/>
    <x v="5"/>
    <n v="1.3647507536516714"/>
    <n v="1416000"/>
    <n v="1932487.0671707666"/>
  </r>
  <r>
    <x v="24"/>
    <s v="SUDESTE             "/>
    <s v="S9493600"/>
    <s v="ATIVIDADES DE ORGANIZACOES ASSOCIATIVAS LIGADAS A CULTURA E ARTE "/>
    <x v="4"/>
    <x v="0"/>
    <x v="0"/>
    <x v="5"/>
    <n v="1.3647507536516714"/>
    <n v="155745"/>
    <n v="212553.10612747958"/>
  </r>
  <r>
    <x v="24"/>
    <s v="SUDESTE             "/>
    <s v="S9493600"/>
    <s v="ATIVIDADES DE ORGANIZACOES ASSOCIATIVAS LIGADAS A CULTURA E ARTE "/>
    <x v="4"/>
    <x v="1"/>
    <x v="1"/>
    <x v="5"/>
    <n v="1.3647507536516714"/>
    <n v="70373"/>
    <n v="96041.604786729076"/>
  </r>
  <r>
    <x v="24"/>
    <s v="SUDESTE             "/>
    <s v="S9493600"/>
    <s v="ATIVIDADES DE ORGANIZACOES ASSOCIATIVAS LIGADAS A CULTURA E ARTE "/>
    <x v="4"/>
    <x v="1"/>
    <x v="1"/>
    <x v="5"/>
    <n v="1.3647507536516714"/>
    <n v="53038"/>
    <n v="72383.650472177353"/>
  </r>
  <r>
    <x v="25"/>
    <s v="NORTE               "/>
    <s v="C1811302"/>
    <s v="IMPRESSAO DE LIVROS, REVISTAS E OUTRAS PUBLICACOES PERIODICAS    "/>
    <x v="0"/>
    <x v="1"/>
    <x v="1"/>
    <x v="5"/>
    <n v="1.3647507536516714"/>
    <n v="68187"/>
    <n v="93058.25963924652"/>
  </r>
  <r>
    <x v="25"/>
    <s v="NORTE               "/>
    <s v="C1811302"/>
    <s v="IMPRESSAO DE LIVROS, REVISTAS E OUTRAS PUBLICACOES PERIODICAS    "/>
    <x v="0"/>
    <x v="1"/>
    <x v="1"/>
    <x v="5"/>
    <n v="1.3647507536516714"/>
    <n v="97136"/>
    <n v="132566.42920670877"/>
  </r>
  <r>
    <x v="25"/>
    <s v="NORTE               "/>
    <s v="G4647802"/>
    <s v="COMERCIO ATACADISTA DE LIVROS, JORNAIS E OUTRAS PUBLICACOES      "/>
    <x v="2"/>
    <x v="1"/>
    <x v="1"/>
    <x v="5"/>
    <n v="1.3647507536516714"/>
    <n v="39700"/>
    <n v="54180.604919971353"/>
  </r>
  <r>
    <x v="25"/>
    <s v="NORTE               "/>
    <s v="G4647802"/>
    <s v="COMERCIO ATACADISTA DE LIVROS, JORNAIS E OUTRAS PUBLICACOES      "/>
    <x v="2"/>
    <x v="1"/>
    <x v="1"/>
    <x v="5"/>
    <n v="1.3647507536516714"/>
    <n v="250000"/>
    <n v="341187.68841291784"/>
  </r>
  <r>
    <x v="25"/>
    <s v="NORTE               "/>
    <s v="G4647802"/>
    <s v="COMERCIO ATACADISTA DE LIVROS, JORNAIS E OUTRAS PUBLICACOES      "/>
    <x v="2"/>
    <x v="1"/>
    <x v="1"/>
    <x v="5"/>
    <n v="1.3647507536516714"/>
    <n v="70373"/>
    <n v="96041.604786729076"/>
  </r>
  <r>
    <x v="25"/>
    <s v="NORTE               "/>
    <s v="G4647802"/>
    <s v="COMERCIO ATACADISTA DE LIVROS, JORNAIS E OUTRAS PUBLICACOES      "/>
    <x v="2"/>
    <x v="1"/>
    <x v="1"/>
    <x v="5"/>
    <n v="1.3647507536516714"/>
    <n v="16441"/>
    <n v="22437.86714078713"/>
  </r>
  <r>
    <x v="25"/>
    <s v="NORTE               "/>
    <s v="G4649407"/>
    <s v="COMERCIO ATACADISTA DE FILMES, CDS, DVDS, FITAS E DISCOS         "/>
    <x v="0"/>
    <x v="1"/>
    <x v="1"/>
    <x v="5"/>
    <n v="1.3647507536516714"/>
    <n v="50000"/>
    <n v="68237.53768258357"/>
  </r>
  <r>
    <x v="25"/>
    <s v="NORTE               "/>
    <s v="G4756300"/>
    <s v="COM VAREJISTA ESPECIALIZADO DE INSTRUMENTOS MUSICAIS E ACESSORIO "/>
    <x v="3"/>
    <x v="1"/>
    <x v="1"/>
    <x v="5"/>
    <n v="1.3647507536516714"/>
    <n v="200000"/>
    <n v="272950.15073033428"/>
  </r>
  <r>
    <x v="25"/>
    <s v="NORTE               "/>
    <s v="G4756300"/>
    <s v="COM VAREJISTA ESPECIALIZADO DE INSTRUMENTOS MUSICAIS E ACESSORIO "/>
    <x v="3"/>
    <x v="1"/>
    <x v="1"/>
    <x v="5"/>
    <n v="1.3647507536516714"/>
    <n v="39092"/>
    <n v="53350.83646175114"/>
  </r>
  <r>
    <x v="25"/>
    <s v="NORTE               "/>
    <s v="G4761002"/>
    <s v="COMERCIO VAREJISTA DE JORNAIS E REVISTAS                         "/>
    <x v="2"/>
    <x v="1"/>
    <x v="1"/>
    <x v="5"/>
    <n v="1.3647507536516714"/>
    <n v="291416"/>
    <n v="397710.20562615548"/>
  </r>
  <r>
    <x v="25"/>
    <s v="NORTE               "/>
    <s v="G4761002"/>
    <s v="COMERCIO VAREJISTA DE JORNAIS E REVISTAS                         "/>
    <x v="2"/>
    <x v="1"/>
    <x v="1"/>
    <x v="5"/>
    <n v="1.3647507536516714"/>
    <n v="102481"/>
    <n v="139861.02198497695"/>
  </r>
  <r>
    <x v="25"/>
    <s v="NORTE               "/>
    <s v="G4762800"/>
    <s v="COMERCIO VAREJISTA DE DISCOS, CDS, DVDS E FITAS                  "/>
    <x v="3"/>
    <x v="1"/>
    <x v="1"/>
    <x v="5"/>
    <n v="1.3647507536516714"/>
    <n v="45000"/>
    <n v="61413.783914325213"/>
  </r>
  <r>
    <x v="25"/>
    <s v="NORTE               "/>
    <s v="G4762800"/>
    <s v="COMERCIO VAREJISTA DE DISCOS, CDS, DVDS E FITAS                  "/>
    <x v="3"/>
    <x v="1"/>
    <x v="1"/>
    <x v="5"/>
    <n v="1.3647507536516714"/>
    <n v="6893"/>
    <n v="9407.2269449209707"/>
  </r>
  <r>
    <x v="25"/>
    <s v="NORTE               "/>
    <s v="G4762800"/>
    <s v="COMERCIO VAREJISTA DE DISCOS, CDS, DVDS E FITAS                  "/>
    <x v="3"/>
    <x v="1"/>
    <x v="1"/>
    <x v="5"/>
    <n v="1.3647507536516714"/>
    <n v="15940"/>
    <n v="21754.127013207642"/>
  </r>
  <r>
    <x v="25"/>
    <s v="NORTE               "/>
    <s v="J5829800"/>
    <s v="EDICAO INTEGRADA IMPRESSAO CADASTRO LISTA OUTRO PRODUTO GRAFICO  "/>
    <x v="0"/>
    <x v="1"/>
    <x v="1"/>
    <x v="5"/>
    <n v="1.3647507536516714"/>
    <n v="16853"/>
    <n v="23000.144451291617"/>
  </r>
  <r>
    <x v="25"/>
    <s v="NORTE               "/>
    <s v="J5920100"/>
    <s v="ATIVIDADES DE GRAVACAO DE SOM E DE EDICAO DE MUSICA              "/>
    <x v="3"/>
    <x v="1"/>
    <x v="1"/>
    <x v="5"/>
    <n v="1.3647507536516714"/>
    <n v="2470"/>
    <n v="3370.9343615196285"/>
  </r>
  <r>
    <x v="25"/>
    <s v="NORTE               "/>
    <s v="J5920100"/>
    <s v="ATIVIDADES DE GRAVACAO DE SOM E DE EDICAO DE MUSICA              "/>
    <x v="3"/>
    <x v="1"/>
    <x v="1"/>
    <x v="5"/>
    <n v="1.3647507536516714"/>
    <n v="204560"/>
    <n v="279173.41416698589"/>
  </r>
  <r>
    <x v="25"/>
    <s v="NORTE               "/>
    <s v="J5920100"/>
    <s v="ATIVIDADES DE GRAVACAO DE SOM E DE EDICAO DE MUSICA              "/>
    <x v="3"/>
    <x v="1"/>
    <x v="1"/>
    <x v="5"/>
    <n v="1.3647507536516714"/>
    <n v="76106"/>
    <n v="103865.72085741411"/>
  </r>
  <r>
    <x v="25"/>
    <s v="NORTE               "/>
    <s v="R9102302"/>
    <s v="RESTAURACAO E CONSERVACAO DE LUGARES E PREDIOS HISTORICOS        "/>
    <x v="1"/>
    <x v="1"/>
    <x v="1"/>
    <x v="5"/>
    <n v="1.3647507536516714"/>
    <n v="22362"/>
    <n v="30518.556353158678"/>
  </r>
  <r>
    <x v="25"/>
    <s v="NORTE               "/>
    <s v="R9102302"/>
    <s v="RESTAURACAO E CONSERVACAO DE LUGARES E PREDIOS HISTORICOS        "/>
    <x v="1"/>
    <x v="1"/>
    <x v="1"/>
    <x v="5"/>
    <n v="1.3647507536516714"/>
    <n v="31902"/>
    <n v="43538.27854299562"/>
  </r>
  <r>
    <x v="25"/>
    <s v="NORTE               "/>
    <s v="R9102302"/>
    <s v="RESTAURACAO E CONSERVACAO DE LUGARES E PREDIOS HISTORICOS        "/>
    <x v="1"/>
    <x v="1"/>
    <x v="1"/>
    <x v="5"/>
    <n v="1.3647507536516714"/>
    <n v="33524"/>
    <n v="45751.904265418634"/>
  </r>
  <r>
    <x v="0"/>
    <s v="NORTE               "/>
    <s v="G4756300"/>
    <s v="COM VAREJISTA ESPECIALIZADO DE INSTRUMENTOS MUSICAIS E ACESSORIO "/>
    <x v="3"/>
    <x v="1"/>
    <x v="1"/>
    <x v="6"/>
    <n v="1.2885864878819728"/>
    <n v="36578"/>
    <n v="47133.9165537468"/>
  </r>
  <r>
    <x v="0"/>
    <s v="NORTE               "/>
    <s v="G4756300"/>
    <s v="COM VAREJISTA ESPECIALIZADO DE INSTRUMENTOS MUSICAIS E ACESSORIO "/>
    <x v="3"/>
    <x v="1"/>
    <x v="1"/>
    <x v="6"/>
    <n v="1.2885864878819728"/>
    <n v="200000"/>
    <n v="257717.29757639457"/>
  </r>
  <r>
    <x v="0"/>
    <s v="NORTE               "/>
    <s v="G4756300"/>
    <s v="COM VAREJISTA ESPECIALIZADO DE INSTRUMENTOS MUSICAIS E ACESSORIO "/>
    <x v="3"/>
    <x v="1"/>
    <x v="1"/>
    <x v="6"/>
    <n v="1.2885864878819728"/>
    <n v="41038"/>
    <n v="52881.012289700404"/>
  </r>
  <r>
    <x v="0"/>
    <s v="NORTE               "/>
    <s v="G4761001"/>
    <s v="COMERCIO VAREJISTA DE LIVROS                                     "/>
    <x v="2"/>
    <x v="1"/>
    <x v="1"/>
    <x v="6"/>
    <n v="1.2885864878819728"/>
    <n v="16705"/>
    <n v="21525.837280068357"/>
  </r>
  <r>
    <x v="0"/>
    <s v="NORTE               "/>
    <s v="G4761001"/>
    <s v="COMERCIO VAREJISTA DE LIVROS                                     "/>
    <x v="2"/>
    <x v="1"/>
    <x v="1"/>
    <x v="6"/>
    <n v="1.2885864878819728"/>
    <n v="50000"/>
    <n v="64429.324394098643"/>
  </r>
  <r>
    <x v="0"/>
    <s v="NORTE               "/>
    <s v="G4761001"/>
    <s v="COMERCIO VAREJISTA DE LIVROS                                     "/>
    <x v="2"/>
    <x v="1"/>
    <x v="1"/>
    <x v="6"/>
    <n v="1.2885864878819728"/>
    <n v="390000"/>
    <n v="502548.73027396941"/>
  </r>
  <r>
    <x v="0"/>
    <s v="NORTE               "/>
    <s v="G4761001"/>
    <s v="COMERCIO VAREJISTA DE LIVROS                                     "/>
    <x v="2"/>
    <x v="1"/>
    <x v="1"/>
    <x v="6"/>
    <n v="1.2885864878819728"/>
    <n v="19251"/>
    <n v="24806.578478215859"/>
  </r>
  <r>
    <x v="0"/>
    <s v="NORTE               "/>
    <s v="J5829800"/>
    <s v="EDICAO INTEGRADA IMPRESSAO CADASTRO LISTA OUTRO PRODUTO GRAFICO  "/>
    <x v="0"/>
    <x v="1"/>
    <x v="1"/>
    <x v="6"/>
    <n v="1.2885864878819728"/>
    <n v="1393"/>
    <n v="1795.0009776195882"/>
  </r>
  <r>
    <x v="0"/>
    <s v="NORTE               "/>
    <s v="J5829800"/>
    <s v="EDICAO INTEGRADA IMPRESSAO CADASTRO LISTA OUTRO PRODUTO GRAFICO  "/>
    <x v="0"/>
    <x v="1"/>
    <x v="1"/>
    <x v="6"/>
    <n v="1.2885864878819728"/>
    <n v="88000"/>
    <n v="113395.61093361361"/>
  </r>
  <r>
    <x v="0"/>
    <s v="NORTE               "/>
    <s v="J5829800"/>
    <s v="EDICAO INTEGRADA IMPRESSAO CADASTRO LISTA OUTRO PRODUTO GRAFICO  "/>
    <x v="0"/>
    <x v="1"/>
    <x v="1"/>
    <x v="6"/>
    <n v="1.2885864878819728"/>
    <n v="26055"/>
    <n v="33574.120941764799"/>
  </r>
  <r>
    <x v="0"/>
    <s v="NORTE               "/>
    <s v="J6021700"/>
    <s v="ATIVIDADES DE TELEVISAO ABERTA                                   "/>
    <x v="5"/>
    <x v="1"/>
    <x v="1"/>
    <x v="6"/>
    <n v="1.2885864878819728"/>
    <n v="29569"/>
    <n v="38102.213860182055"/>
  </r>
  <r>
    <x v="1"/>
    <s v="NORDESTE            "/>
    <s v="C1811302"/>
    <s v="IMPRESSAO DE LIVROS, REVISTAS E OUTRAS PUBLICACOES PERIODICAS    "/>
    <x v="0"/>
    <x v="1"/>
    <x v="1"/>
    <x v="6"/>
    <n v="1.2885864878819728"/>
    <n v="41375"/>
    <n v="53315.265936116622"/>
  </r>
  <r>
    <x v="1"/>
    <s v="NORDESTE            "/>
    <s v="G4756300"/>
    <s v="COM VAREJISTA ESPECIALIZADO DE INSTRUMENTOS MUSICAIS E ACESSORIO "/>
    <x v="3"/>
    <x v="1"/>
    <x v="1"/>
    <x v="6"/>
    <n v="1.2885864878819728"/>
    <n v="14184"/>
    <n v="18277.310744117902"/>
  </r>
  <r>
    <x v="1"/>
    <s v="NORDESTE            "/>
    <s v="G4756300"/>
    <s v="COM VAREJISTA ESPECIALIZADO DE INSTRUMENTOS MUSICAIS E ACESSORIO "/>
    <x v="3"/>
    <x v="1"/>
    <x v="1"/>
    <x v="6"/>
    <n v="1.2885864878819728"/>
    <n v="15851"/>
    <n v="20425.384419417151"/>
  </r>
  <r>
    <x v="1"/>
    <s v="NORDESTE            "/>
    <s v="G4761001"/>
    <s v="COMERCIO VAREJISTA DE LIVROS                                     "/>
    <x v="2"/>
    <x v="1"/>
    <x v="0"/>
    <x v="6"/>
    <n v="1.2885864878819728"/>
    <n v="27571"/>
    <n v="35527.618057393876"/>
  </r>
  <r>
    <x v="1"/>
    <s v="NORDESTE            "/>
    <s v="G4761001"/>
    <s v="COMERCIO VAREJISTA DE LIVROS                                     "/>
    <x v="2"/>
    <x v="1"/>
    <x v="1"/>
    <x v="6"/>
    <n v="1.2885864878819728"/>
    <n v="12548"/>
    <n v="16169.183249942995"/>
  </r>
  <r>
    <x v="1"/>
    <s v="NORDESTE            "/>
    <s v="G4761002"/>
    <s v="COMERCIO VAREJISTA DE JORNAIS E REVISTAS                         "/>
    <x v="2"/>
    <x v="1"/>
    <x v="1"/>
    <x v="6"/>
    <n v="1.2885864878819728"/>
    <n v="42042"/>
    <n v="54174.753123533905"/>
  </r>
  <r>
    <x v="1"/>
    <s v="NORDESTE            "/>
    <s v="G4762800"/>
    <s v="COMERCIO VAREJISTA DE DISCOS, CDS, DVDS E FITAS                  "/>
    <x v="3"/>
    <x v="1"/>
    <x v="1"/>
    <x v="6"/>
    <n v="1.2885864878819728"/>
    <n v="135000"/>
    <n v="173959.17586406635"/>
  </r>
  <r>
    <x v="1"/>
    <s v="NORDESTE            "/>
    <s v="G4762800"/>
    <s v="COMERCIO VAREJISTA DE DISCOS, CDS, DVDS E FITAS                  "/>
    <x v="3"/>
    <x v="1"/>
    <x v="1"/>
    <x v="6"/>
    <n v="1.2885864878819728"/>
    <n v="18912"/>
    <n v="24369.747658823871"/>
  </r>
  <r>
    <x v="1"/>
    <s v="NORDESTE            "/>
    <s v="J5829800"/>
    <s v="EDICAO INTEGRADA IMPRESSAO CADASTRO LISTA OUTRO PRODUTO GRAFICO  "/>
    <x v="0"/>
    <x v="1"/>
    <x v="1"/>
    <x v="6"/>
    <n v="1.2885864878819728"/>
    <n v="30465"/>
    <n v="39256.787353324304"/>
  </r>
  <r>
    <x v="1"/>
    <s v="NORDESTE            "/>
    <s v="J5914600"/>
    <s v="ATIVIDADES DE EXIBICAO CINEMATOGRAFICA                           "/>
    <x v="5"/>
    <x v="1"/>
    <x v="1"/>
    <x v="6"/>
    <n v="1.2885864878819728"/>
    <n v="6701"/>
    <n v="8634.8180552971007"/>
  </r>
  <r>
    <x v="1"/>
    <s v="NORDESTE            "/>
    <s v="J5914600"/>
    <s v="ATIVIDADES DE EXIBICAO CINEMATOGRAFICA                           "/>
    <x v="5"/>
    <x v="1"/>
    <x v="0"/>
    <x v="6"/>
    <n v="1.2885864878819728"/>
    <n v="4457886"/>
    <n v="5744371.6641182164"/>
  </r>
  <r>
    <x v="1"/>
    <s v="NORDESTE            "/>
    <s v="J5914600"/>
    <s v="ATIVIDADES DE EXIBICAO CINEMATOGRAFICA                           "/>
    <x v="5"/>
    <x v="1"/>
    <x v="0"/>
    <x v="6"/>
    <n v="1.2885864878819728"/>
    <n v="7008460"/>
    <n v="9031006.8568612915"/>
  </r>
  <r>
    <x v="1"/>
    <s v="NORDESTE            "/>
    <s v="J5914600"/>
    <s v="ATIVIDADES DE EXIBICAO CINEMATOGRAFICA                           "/>
    <x v="5"/>
    <x v="1"/>
    <x v="0"/>
    <x v="6"/>
    <n v="1.2885864878819728"/>
    <n v="2185801"/>
    <n v="2816593.6337989043"/>
  </r>
  <r>
    <x v="1"/>
    <s v="NORDESTE            "/>
    <s v="J5914600"/>
    <s v="ATIVIDADES DE EXIBICAO CINEMATOGRAFICA                           "/>
    <x v="5"/>
    <x v="1"/>
    <x v="1"/>
    <x v="6"/>
    <n v="1.2885864878819728"/>
    <n v="45805"/>
    <n v="59023.704077433766"/>
  </r>
  <r>
    <x v="1"/>
    <s v="NORDESTE            "/>
    <s v="J5920100"/>
    <s v="ATIVIDADES DE GRAVACAO DE SOM E DE EDICAO DE MUSICA              "/>
    <x v="3"/>
    <x v="1"/>
    <x v="1"/>
    <x v="6"/>
    <n v="1.2885864878819728"/>
    <n v="37449"/>
    <n v="48256.275384692002"/>
  </r>
  <r>
    <x v="1"/>
    <s v="NORDESTE            "/>
    <s v="J6010100"/>
    <s v="ATIVIDADES DE RADIO                                              "/>
    <x v="5"/>
    <x v="1"/>
    <x v="1"/>
    <x v="6"/>
    <n v="1.2885864878819728"/>
    <n v="39671"/>
    <n v="51119.514560765747"/>
  </r>
  <r>
    <x v="1"/>
    <s v="NORDESTE            "/>
    <s v="J6021700"/>
    <s v="ATIVIDADES DE TELEVISAO ABERTA                                   "/>
    <x v="5"/>
    <x v="1"/>
    <x v="1"/>
    <x v="6"/>
    <n v="1.2885864878819728"/>
    <n v="102000"/>
    <n v="131435.82176396123"/>
  </r>
  <r>
    <x v="1"/>
    <s v="NORDESTE            "/>
    <s v="R9001900"/>
    <s v="ARTES CENICAS, ESPETACULOS E ATIVIDADES COMPLEMENTARES           "/>
    <x v="4"/>
    <x v="0"/>
    <x v="0"/>
    <x v="6"/>
    <n v="1.2885864878819728"/>
    <n v="128924"/>
    <n v="166129.72436369545"/>
  </r>
  <r>
    <x v="1"/>
    <s v="NORDESTE            "/>
    <s v="R9001901"/>
    <s v="PRODUCAO TEATRAL                                                 "/>
    <x v="4"/>
    <x v="1"/>
    <x v="1"/>
    <x v="6"/>
    <n v="1.2885864878819728"/>
    <n v="54927"/>
    <n v="70778.190019893125"/>
  </r>
  <r>
    <x v="1"/>
    <s v="NORDESTE            "/>
    <s v="R9001906"/>
    <s v="ATIVIDADES DE SONORIZACAO E DE ILUMINACAO                        "/>
    <x v="4"/>
    <x v="1"/>
    <x v="1"/>
    <x v="6"/>
    <n v="1.2885864878819728"/>
    <n v="4244"/>
    <n v="5468.7610545710922"/>
  </r>
  <r>
    <x v="1"/>
    <s v="NORDESTE            "/>
    <s v="R9001999"/>
    <s v="ARTE CENICA ESPETAC ATIVI COMPLEMENTARES NAO ESPECI ANTERIOR     "/>
    <x v="4"/>
    <x v="1"/>
    <x v="1"/>
    <x v="6"/>
    <n v="1.2885864878819728"/>
    <n v="95000"/>
    <n v="122415.71634878742"/>
  </r>
  <r>
    <x v="1"/>
    <s v="NORDESTE            "/>
    <s v="R9102300"/>
    <s v="ATV MUSEUS EXPLOR REST ART CONSERV LUGAR PRED HIST ATRCAO SIMIL  "/>
    <x v="1"/>
    <x v="0"/>
    <x v="0"/>
    <x v="6"/>
    <n v="1.2885864878819728"/>
    <n v="731050"/>
    <n v="942021.15196611627"/>
  </r>
  <r>
    <x v="2"/>
    <s v="NORTE               "/>
    <s v="C1811302"/>
    <s v="IMPRESSAO DE LIVROS, REVISTAS E OUTRAS PUBLICACOES PERIODICAS    "/>
    <x v="0"/>
    <x v="1"/>
    <x v="1"/>
    <x v="6"/>
    <n v="1.2885864878819728"/>
    <n v="3642"/>
    <n v="4693.0319888661452"/>
  </r>
  <r>
    <x v="2"/>
    <s v="NORTE               "/>
    <s v="C1811302"/>
    <s v="IMPRESSAO DE LIVROS, REVISTAS E OUTRAS PUBLICACOES PERIODICAS    "/>
    <x v="0"/>
    <x v="1"/>
    <x v="1"/>
    <x v="6"/>
    <n v="1.2885864878819728"/>
    <n v="108541"/>
    <n v="139864.46598119722"/>
  </r>
  <r>
    <x v="2"/>
    <s v="NORTE               "/>
    <s v="G4756300"/>
    <s v="COM VAREJISTA ESPECIALIZADO DE INSTRUMENTOS MUSICAIS E ACESSORIO "/>
    <x v="3"/>
    <x v="1"/>
    <x v="1"/>
    <x v="6"/>
    <n v="1.2885864878819728"/>
    <n v="1612"/>
    <n v="2077.2014184657401"/>
  </r>
  <r>
    <x v="2"/>
    <s v="NORTE               "/>
    <s v="G4761001"/>
    <s v="COMERCIO VAREJISTA DE LIVROS                                     "/>
    <x v="2"/>
    <x v="1"/>
    <x v="1"/>
    <x v="6"/>
    <n v="1.2885864878819728"/>
    <n v="14155"/>
    <n v="18239.941735969325"/>
  </r>
  <r>
    <x v="2"/>
    <s v="NORTE               "/>
    <s v="G4761001"/>
    <s v="COMERCIO VAREJISTA DE LIVROS                                     "/>
    <x v="2"/>
    <x v="1"/>
    <x v="0"/>
    <x v="6"/>
    <n v="1.2885864878819728"/>
    <n v="469532"/>
    <n v="605032.59082819847"/>
  </r>
  <r>
    <x v="2"/>
    <s v="NORTE               "/>
    <s v="G4761001"/>
    <s v="COMERCIO VAREJISTA DE LIVROS                                     "/>
    <x v="2"/>
    <x v="1"/>
    <x v="0"/>
    <x v="6"/>
    <n v="1.2885864878819728"/>
    <n v="561795"/>
    <n v="723921.44595965289"/>
  </r>
  <r>
    <x v="2"/>
    <s v="NORTE               "/>
    <s v="G4761001"/>
    <s v="COMERCIO VAREJISTA DE LIVROS                                     "/>
    <x v="2"/>
    <x v="1"/>
    <x v="1"/>
    <x v="6"/>
    <n v="1.2885864878819728"/>
    <n v="53590"/>
    <n v="69055.349885594929"/>
  </r>
  <r>
    <x v="2"/>
    <s v="NORTE               "/>
    <s v="G4761001"/>
    <s v="COMERCIO VAREJISTA DE LIVROS                                     "/>
    <x v="2"/>
    <x v="1"/>
    <x v="1"/>
    <x v="6"/>
    <n v="1.2885864878819728"/>
    <n v="42807"/>
    <n v="55160.521786763609"/>
  </r>
  <r>
    <x v="2"/>
    <s v="NORTE               "/>
    <s v="G4761002"/>
    <s v="COMERCIO VAREJISTA DE JORNAIS E REVISTAS                         "/>
    <x v="2"/>
    <x v="1"/>
    <x v="1"/>
    <x v="6"/>
    <n v="1.2885864878819728"/>
    <n v="41720"/>
    <n v="53759.828274435909"/>
  </r>
  <r>
    <x v="2"/>
    <s v="NORTE               "/>
    <s v="G4762800"/>
    <s v="COMERCIO VAREJISTA DE DISCOS, CDS, DVDS E FITAS                  "/>
    <x v="3"/>
    <x v="1"/>
    <x v="1"/>
    <x v="6"/>
    <n v="1.2885864878819728"/>
    <n v="4030"/>
    <n v="5193.0035461643502"/>
  </r>
  <r>
    <x v="2"/>
    <s v="NORTE               "/>
    <s v="J5829800"/>
    <s v="EDICAO INTEGRADA IMPRESSAO CADASTRO LISTA OUTRO PRODUTO GRAFICO  "/>
    <x v="0"/>
    <x v="1"/>
    <x v="1"/>
    <x v="6"/>
    <n v="1.2885864878819728"/>
    <n v="86753"/>
    <n v="111788.74358322479"/>
  </r>
  <r>
    <x v="2"/>
    <s v="NORTE               "/>
    <s v="J5829800"/>
    <s v="EDICAO INTEGRADA IMPRESSAO CADASTRO LISTA OUTRO PRODUTO GRAFICO  "/>
    <x v="0"/>
    <x v="1"/>
    <x v="1"/>
    <x v="6"/>
    <n v="1.2885864878819728"/>
    <n v="123580"/>
    <n v="159243.51817245421"/>
  </r>
  <r>
    <x v="2"/>
    <s v="NORTE               "/>
    <s v="J5912099"/>
    <s v="ATIV POS-PROD CINEMATOG VIDEO PROG TELEVISAO NAO ESPECI ANTERIOR "/>
    <x v="5"/>
    <x v="1"/>
    <x v="1"/>
    <x v="6"/>
    <n v="1.2885864878819728"/>
    <n v="9066"/>
    <n v="11682.325099137966"/>
  </r>
  <r>
    <x v="2"/>
    <s v="NORTE               "/>
    <s v="J5914600"/>
    <s v="ATIVIDADES DE EXIBICAO CINEMATOGRAFICA                           "/>
    <x v="5"/>
    <x v="1"/>
    <x v="0"/>
    <x v="6"/>
    <n v="1.2885864878819728"/>
    <n v="1110000"/>
    <n v="1430331.0015489899"/>
  </r>
  <r>
    <x v="2"/>
    <s v="NORTE               "/>
    <s v="R9001900"/>
    <s v="ARTES CENICAS, ESPETACULOS E ATIVIDADES COMPLEMENTARES           "/>
    <x v="4"/>
    <x v="0"/>
    <x v="0"/>
    <x v="6"/>
    <n v="1.2885864878819728"/>
    <n v="64462"/>
    <n v="83064.862181847726"/>
  </r>
  <r>
    <x v="2"/>
    <s v="NORTE               "/>
    <s v="R9001906"/>
    <s v="ATIVIDADES DE SONORIZACAO E DE ILUMINACAO                        "/>
    <x v="4"/>
    <x v="1"/>
    <x v="1"/>
    <x v="6"/>
    <n v="1.2885864878819728"/>
    <n v="6100"/>
    <n v="7860.3775760800345"/>
  </r>
  <r>
    <x v="2"/>
    <s v="NORTE               "/>
    <s v="R9001906"/>
    <s v="ATIVIDADES DE SONORIZACAO E DE ILUMINACAO                        "/>
    <x v="4"/>
    <x v="1"/>
    <x v="1"/>
    <x v="6"/>
    <n v="1.2885864878819728"/>
    <n v="18598"/>
    <n v="23965.13150162893"/>
  </r>
  <r>
    <x v="2"/>
    <s v="NORTE               "/>
    <s v="R9001999"/>
    <s v="ARTE CENICA ESPETAC ATIVI COMPLEMENTARES NAO ESPECI ANTERIOR     "/>
    <x v="4"/>
    <x v="1"/>
    <x v="1"/>
    <x v="6"/>
    <n v="1.2885864878819728"/>
    <n v="358000"/>
    <n v="461313.96266174625"/>
  </r>
  <r>
    <x v="2"/>
    <s v="NORTE               "/>
    <s v="R9001999"/>
    <s v="ARTE CENICA ESPETAC ATIVI COMPLEMENTARES NAO ESPECI ANTERIOR     "/>
    <x v="4"/>
    <x v="1"/>
    <x v="1"/>
    <x v="6"/>
    <n v="1.2885864878819728"/>
    <n v="26032"/>
    <n v="33544.483452543514"/>
  </r>
  <r>
    <x v="3"/>
    <s v="NORTE               "/>
    <s v="C1811302"/>
    <s v="IMPRESSAO DE LIVROS, REVISTAS E OUTRAS PUBLICACOES PERIODICAS    "/>
    <x v="0"/>
    <x v="1"/>
    <x v="1"/>
    <x v="6"/>
    <n v="1.2885864878819728"/>
    <n v="94031"/>
    <n v="121167.07604202979"/>
  </r>
  <r>
    <x v="3"/>
    <s v="NORTE               "/>
    <s v="C1811302"/>
    <s v="IMPRESSAO DE LIVROS, REVISTAS E OUTRAS PUBLICACOES PERIODICAS    "/>
    <x v="0"/>
    <x v="1"/>
    <x v="1"/>
    <x v="6"/>
    <n v="1.2885864878819728"/>
    <n v="51433"/>
    <n v="66275.868831233514"/>
  </r>
  <r>
    <x v="3"/>
    <s v="NORTE               "/>
    <s v="G4761001"/>
    <s v="COMERCIO VAREJISTA DE LIVROS                                     "/>
    <x v="2"/>
    <x v="1"/>
    <x v="1"/>
    <x v="6"/>
    <n v="1.2885864878819728"/>
    <n v="100184"/>
    <n v="129095.74870196756"/>
  </r>
  <r>
    <x v="3"/>
    <s v="NORTE               "/>
    <s v="J5829800"/>
    <s v="EDICAO INTEGRADA IMPRESSAO CADASTRO LISTA OUTRO PRODUTO GRAFICO  "/>
    <x v="0"/>
    <x v="1"/>
    <x v="1"/>
    <x v="6"/>
    <n v="1.2885864878819728"/>
    <n v="4723"/>
    <n v="6085.9939822665574"/>
  </r>
  <r>
    <x v="3"/>
    <s v="NORTE               "/>
    <s v="J5911102"/>
    <s v="PRODUCAO DE FILMES PARA PUBLICIDADE                              "/>
    <x v="5"/>
    <x v="1"/>
    <x v="1"/>
    <x v="6"/>
    <n v="1.2885864878819728"/>
    <n v="19479"/>
    <n v="25100.376197452948"/>
  </r>
  <r>
    <x v="4"/>
    <s v="NORDESTE            "/>
    <s v="C1811302"/>
    <s v="IMPRESSAO DE LIVROS, REVISTAS E OUTRAS PUBLICACOES PERIODICAS    "/>
    <x v="0"/>
    <x v="1"/>
    <x v="1"/>
    <x v="6"/>
    <n v="1.2885864878819728"/>
    <n v="162765"/>
    <n v="209736.7797001093"/>
  </r>
  <r>
    <x v="4"/>
    <s v="NORDESTE            "/>
    <s v="C3220500"/>
    <s v="FABRICACAO DE INSTRUMENTOS MUSICAIS, PECAS E ACESSORIOS          "/>
    <x v="3"/>
    <x v="1"/>
    <x v="1"/>
    <x v="6"/>
    <n v="1.2885864878819728"/>
    <n v="6290"/>
    <n v="8105.2090087776087"/>
  </r>
  <r>
    <x v="4"/>
    <s v="NORDESTE            "/>
    <s v="G4647802"/>
    <s v="COMERCIO ATACADISTA DE LIVROS, JORNAIS E OUTRAS PUBLICACOES      "/>
    <x v="2"/>
    <x v="1"/>
    <x v="1"/>
    <x v="6"/>
    <n v="1.2885864878819728"/>
    <n v="200000"/>
    <n v="257717.29757639457"/>
  </r>
  <r>
    <x v="4"/>
    <s v="NORDESTE            "/>
    <s v="G4647802"/>
    <s v="COMERCIO ATACADISTA DE LIVROS, JORNAIS E OUTRAS PUBLICACOES      "/>
    <x v="2"/>
    <x v="1"/>
    <x v="1"/>
    <x v="6"/>
    <n v="1.2885864878819728"/>
    <n v="48735"/>
    <n v="62799.262486927946"/>
  </r>
  <r>
    <x v="4"/>
    <s v="NORDESTE            "/>
    <s v="G4649407"/>
    <s v="COMERCIO ATACADISTA DE FILMES, CDS, DVDS, FITAS E DISCOS         "/>
    <x v="0"/>
    <x v="1"/>
    <x v="1"/>
    <x v="6"/>
    <n v="1.2885864878819728"/>
    <n v="180302"/>
    <n v="232334.72093809547"/>
  </r>
  <r>
    <x v="4"/>
    <s v="NORDESTE            "/>
    <s v="G4649407"/>
    <s v="COMERCIO ATACADISTA DE FILMES, CDS, DVDS, FITAS E DISCOS         "/>
    <x v="0"/>
    <x v="1"/>
    <x v="1"/>
    <x v="6"/>
    <n v="1.2885864878819728"/>
    <n v="13756"/>
    <n v="17725.795727304419"/>
  </r>
  <r>
    <x v="4"/>
    <s v="NORDESTE            "/>
    <s v="G4756300"/>
    <s v="COM VAREJISTA ESPECIALIZADO DE INSTRUMENTOS MUSICAIS E ACESSORIO "/>
    <x v="3"/>
    <x v="1"/>
    <x v="1"/>
    <x v="6"/>
    <n v="1.2885864878819728"/>
    <n v="12886"/>
    <n v="16604.725482847101"/>
  </r>
  <r>
    <x v="4"/>
    <s v="NORDESTE            "/>
    <s v="G4756300"/>
    <s v="COM VAREJISTA ESPECIALIZADO DE INSTRUMENTOS MUSICAIS E ACESSORIO "/>
    <x v="3"/>
    <x v="1"/>
    <x v="1"/>
    <x v="6"/>
    <n v="1.2885864878819728"/>
    <n v="113900"/>
    <n v="146770.00096975671"/>
  </r>
  <r>
    <x v="4"/>
    <s v="NORDESTE            "/>
    <s v="G4756300"/>
    <s v="COM VAREJISTA ESPECIALIZADO DE INSTRUMENTOS MUSICAIS E ACESSORIO "/>
    <x v="3"/>
    <x v="1"/>
    <x v="1"/>
    <x v="6"/>
    <n v="1.2885864878819728"/>
    <n v="125400"/>
    <n v="161588.74558039938"/>
  </r>
  <r>
    <x v="4"/>
    <s v="NORDESTE            "/>
    <s v="G4756300"/>
    <s v="COM VAREJISTA ESPECIALIZADO DE INSTRUMENTOS MUSICAIS E ACESSORIO "/>
    <x v="3"/>
    <x v="1"/>
    <x v="1"/>
    <x v="6"/>
    <n v="1.2885864878819728"/>
    <n v="190721"/>
    <n v="245760.50355533775"/>
  </r>
  <r>
    <x v="4"/>
    <s v="NORDESTE            "/>
    <s v="G4756300"/>
    <s v="COM VAREJISTA ESPECIALIZADO DE INSTRUMENTOS MUSICAIS E ACESSORIO "/>
    <x v="3"/>
    <x v="1"/>
    <x v="1"/>
    <x v="6"/>
    <n v="1.2885864878819728"/>
    <n v="96404"/>
    <n v="124224.89177777371"/>
  </r>
  <r>
    <x v="4"/>
    <s v="NORDESTE            "/>
    <s v="G4761001"/>
    <s v="COMERCIO VAREJISTA DE LIVROS                                     "/>
    <x v="2"/>
    <x v="1"/>
    <x v="1"/>
    <x v="6"/>
    <n v="1.2885864878819728"/>
    <n v="34932"/>
    <n v="45012.903194693077"/>
  </r>
  <r>
    <x v="4"/>
    <s v="NORDESTE            "/>
    <s v="G4761001"/>
    <s v="COMERCIO VAREJISTA DE LIVROS                                     "/>
    <x v="2"/>
    <x v="1"/>
    <x v="1"/>
    <x v="6"/>
    <n v="1.2885864878819728"/>
    <n v="227000"/>
    <n v="292509.13274920784"/>
  </r>
  <r>
    <x v="4"/>
    <s v="NORDESTE            "/>
    <s v="G4761001"/>
    <s v="COMERCIO VAREJISTA DE LIVROS                                     "/>
    <x v="2"/>
    <x v="1"/>
    <x v="1"/>
    <x v="6"/>
    <n v="1.2885864878819728"/>
    <n v="98997"/>
    <n v="127566.19654085167"/>
  </r>
  <r>
    <x v="4"/>
    <s v="NORDESTE            "/>
    <s v="G4761001"/>
    <s v="COMERCIO VAREJISTA DE LIVROS                                     "/>
    <x v="2"/>
    <x v="1"/>
    <x v="0"/>
    <x v="6"/>
    <n v="1.2885864878819728"/>
    <n v="15129"/>
    <n v="19495.024975166369"/>
  </r>
  <r>
    <x v="4"/>
    <s v="NORDESTE            "/>
    <s v="G4761001"/>
    <s v="COMERCIO VAREJISTA DE LIVROS                                     "/>
    <x v="2"/>
    <x v="1"/>
    <x v="1"/>
    <x v="6"/>
    <n v="1.2885864878819728"/>
    <n v="96891"/>
    <n v="124852.43339737222"/>
  </r>
  <r>
    <x v="4"/>
    <s v="NORDESTE            "/>
    <s v="G4761002"/>
    <s v="COMERCIO VAREJISTA DE JORNAIS E REVISTAS                         "/>
    <x v="2"/>
    <x v="1"/>
    <x v="1"/>
    <x v="6"/>
    <n v="1.2885864878819728"/>
    <n v="1452"/>
    <n v="1871.0275804046246"/>
  </r>
  <r>
    <x v="4"/>
    <s v="NORDESTE            "/>
    <s v="G4761002"/>
    <s v="COMERCIO VAREJISTA DE JORNAIS E REVISTAS                         "/>
    <x v="2"/>
    <x v="1"/>
    <x v="1"/>
    <x v="6"/>
    <n v="1.2885864878819728"/>
    <n v="8214"/>
    <n v="10584.449411462525"/>
  </r>
  <r>
    <x v="4"/>
    <s v="NORDESTE            "/>
    <s v="G4762800"/>
    <s v="COMERCIO VAREJISTA DE DISCOS, CDS, DVDS E FITAS                  "/>
    <x v="3"/>
    <x v="1"/>
    <x v="1"/>
    <x v="6"/>
    <n v="1.2885864878819728"/>
    <n v="32978"/>
    <n v="42495.005197371698"/>
  </r>
  <r>
    <x v="4"/>
    <s v="NORDESTE            "/>
    <s v="G4762800"/>
    <s v="COMERCIO VAREJISTA DE DISCOS, CDS, DVDS E FITAS                  "/>
    <x v="3"/>
    <x v="1"/>
    <x v="1"/>
    <x v="6"/>
    <n v="1.2885864878819728"/>
    <n v="133650"/>
    <n v="172219.58410542566"/>
  </r>
  <r>
    <x v="4"/>
    <s v="NORDESTE            "/>
    <s v="G4762800"/>
    <s v="COMERCIO VAREJISTA DE DISCOS, CDS, DVDS E FITAS                  "/>
    <x v="3"/>
    <x v="1"/>
    <x v="1"/>
    <x v="6"/>
    <n v="1.2885864878819728"/>
    <n v="210177"/>
    <n v="270831.24226356938"/>
  </r>
  <r>
    <x v="4"/>
    <s v="NORDESTE            "/>
    <s v="G4762800"/>
    <s v="COMERCIO VAREJISTA DE DISCOS, CDS, DVDS E FITAS                  "/>
    <x v="3"/>
    <x v="1"/>
    <x v="1"/>
    <x v="6"/>
    <n v="1.2885864878819728"/>
    <n v="61223"/>
    <n v="78891.130547598019"/>
  </r>
  <r>
    <x v="4"/>
    <s v="NORDESTE            "/>
    <s v="J5811500"/>
    <s v="EDICAO DE LIVROS                                                 "/>
    <x v="2"/>
    <x v="1"/>
    <x v="1"/>
    <x v="6"/>
    <n v="1.2885864878819728"/>
    <n v="9044"/>
    <n v="11653.976196404563"/>
  </r>
  <r>
    <x v="4"/>
    <s v="NORDESTE            "/>
    <s v="J5811500"/>
    <s v="EDICAO DE LIVROS                                                 "/>
    <x v="2"/>
    <x v="1"/>
    <x v="1"/>
    <x v="6"/>
    <n v="1.2885864878819728"/>
    <n v="22174"/>
    <n v="28573.116782294866"/>
  </r>
  <r>
    <x v="4"/>
    <s v="NORDESTE            "/>
    <s v="J5812301"/>
    <s v="EDICAO DE JORNAIS DIARIOS                                        "/>
    <x v="2"/>
    <x v="1"/>
    <x v="1"/>
    <x v="6"/>
    <n v="1.2885864878819728"/>
    <n v="4645"/>
    <n v="5985.4842362117633"/>
  </r>
  <r>
    <x v="4"/>
    <s v="NORDESTE            "/>
    <s v="J5819100"/>
    <s v="EDICAO DE CADASTROS, LISTAS E OUTROS PRODUTOS GRAFICOS           "/>
    <x v="0"/>
    <x v="1"/>
    <x v="1"/>
    <x v="6"/>
    <n v="1.2885864878819728"/>
    <n v="247500"/>
    <n v="318925.15575078828"/>
  </r>
  <r>
    <x v="4"/>
    <s v="NORDESTE            "/>
    <s v="J5821200"/>
    <s v="EDICAO INTEGRADA A IMPRESSAO DE LIVROS                           "/>
    <x v="2"/>
    <x v="1"/>
    <x v="1"/>
    <x v="6"/>
    <n v="1.2885864878819728"/>
    <n v="54305"/>
    <n v="69976.689224430535"/>
  </r>
  <r>
    <x v="4"/>
    <s v="NORDESTE            "/>
    <s v="J5822101"/>
    <s v="EDICAO INTEGRADA A IMPRESSAO DE JORNAIS DIARIOS                  "/>
    <x v="2"/>
    <x v="1"/>
    <x v="1"/>
    <x v="6"/>
    <n v="1.2885864878819728"/>
    <n v="12299"/>
    <n v="15848.325214460383"/>
  </r>
  <r>
    <x v="4"/>
    <s v="NORDESTE            "/>
    <s v="J5822101"/>
    <s v="EDICAO INTEGRADA A IMPRESSAO DE JORNAIS DIARIOS                  "/>
    <x v="2"/>
    <x v="1"/>
    <x v="1"/>
    <x v="6"/>
    <n v="1.2885864878819728"/>
    <n v="8160"/>
    <n v="10514.865741116899"/>
  </r>
  <r>
    <x v="4"/>
    <s v="NORDESTE            "/>
    <s v="J5829800"/>
    <s v="EDICAO INTEGRADA IMPRESSAO CADASTRO LISTA OUTRO PRODUTO GRAFICO  "/>
    <x v="0"/>
    <x v="1"/>
    <x v="1"/>
    <x v="6"/>
    <n v="1.2885864878819728"/>
    <n v="99337"/>
    <n v="128004.31594673154"/>
  </r>
  <r>
    <x v="4"/>
    <s v="NORDESTE            "/>
    <s v="J5829800"/>
    <s v="EDICAO INTEGRADA IMPRESSAO CADASTRO LISTA OUTRO PRODUTO GRAFICO  "/>
    <x v="0"/>
    <x v="1"/>
    <x v="1"/>
    <x v="6"/>
    <n v="1.2885864878819728"/>
    <n v="83216"/>
    <n v="107231.01317558625"/>
  </r>
  <r>
    <x v="4"/>
    <s v="NORDESTE            "/>
    <s v="J5829800"/>
    <s v="EDICAO INTEGRADA IMPRESSAO CADASTRO LISTA OUTRO PRODUTO GRAFICO  "/>
    <x v="0"/>
    <x v="1"/>
    <x v="1"/>
    <x v="6"/>
    <n v="1.2885864878819728"/>
    <n v="670467"/>
    <n v="863954.71677076269"/>
  </r>
  <r>
    <x v="4"/>
    <s v="NORDESTE            "/>
    <s v="J5911102"/>
    <s v="PRODUCAO DE FILMES PARA PUBLICIDADE                              "/>
    <x v="5"/>
    <x v="1"/>
    <x v="1"/>
    <x v="6"/>
    <n v="1.2885864878819728"/>
    <n v="1929"/>
    <n v="2485.6833351243254"/>
  </r>
  <r>
    <x v="4"/>
    <s v="NORDESTE            "/>
    <s v="J5911102"/>
    <s v="PRODUCAO DE FILMES PARA PUBLICIDADE                              "/>
    <x v="5"/>
    <x v="1"/>
    <x v="1"/>
    <x v="6"/>
    <n v="1.2885864878819728"/>
    <n v="67605"/>
    <n v="87114.889513260772"/>
  </r>
  <r>
    <x v="4"/>
    <s v="NORDESTE            "/>
    <s v="J5911102"/>
    <s v="PRODUCAO DE FILMES PARA PUBLICIDADE                              "/>
    <x v="5"/>
    <x v="1"/>
    <x v="1"/>
    <x v="6"/>
    <n v="1.2885864878819728"/>
    <n v="22840"/>
    <n v="29431.315383224261"/>
  </r>
  <r>
    <x v="4"/>
    <s v="NORDESTE            "/>
    <s v="J5911199"/>
    <s v="ATIV PD CINEMATOGRAFICA VIDEO PROG TELEVISAO NAO ESPECI ANTERIOR "/>
    <x v="5"/>
    <x v="1"/>
    <x v="0"/>
    <x v="6"/>
    <n v="1.2885864878819728"/>
    <n v="35520"/>
    <n v="45770.592049567676"/>
  </r>
  <r>
    <x v="4"/>
    <s v="NORDESTE            "/>
    <s v="J5911199"/>
    <s v="ATIV PD CINEMATOGRAFICA VIDEO PROG TELEVISAO NAO ESPECI ANTERIOR "/>
    <x v="5"/>
    <x v="1"/>
    <x v="1"/>
    <x v="6"/>
    <n v="1.2885864878819728"/>
    <n v="5152"/>
    <n v="6638.7975855679242"/>
  </r>
  <r>
    <x v="4"/>
    <s v="NORDESTE            "/>
    <s v="J5912099"/>
    <s v="ATIV POS-PROD CINEMATOG VIDEO PROG TELEVISAO NAO ESPECI ANTERIOR "/>
    <x v="5"/>
    <x v="1"/>
    <x v="1"/>
    <x v="6"/>
    <n v="1.2885864878819728"/>
    <n v="9127"/>
    <n v="11760.928874898766"/>
  </r>
  <r>
    <x v="4"/>
    <s v="NORDESTE            "/>
    <s v="J5920100"/>
    <s v="ATIVIDADES DE GRAVACAO DE SOM E DE EDICAO DE MUSICA              "/>
    <x v="3"/>
    <x v="1"/>
    <x v="1"/>
    <x v="6"/>
    <n v="1.2885864878819728"/>
    <n v="37000"/>
    <n v="47677.700051632994"/>
  </r>
  <r>
    <x v="4"/>
    <s v="NORDESTE            "/>
    <s v="J5920100"/>
    <s v="ATIVIDADES DE GRAVACAO DE SOM E DE EDICAO DE MUSICA              "/>
    <x v="3"/>
    <x v="1"/>
    <x v="1"/>
    <x v="6"/>
    <n v="1.2885864878819728"/>
    <n v="72688"/>
    <n v="93664.774631164837"/>
  </r>
  <r>
    <x v="4"/>
    <s v="NORDESTE            "/>
    <s v="J6010100"/>
    <s v="ATIVIDADES DE RADIO                                              "/>
    <x v="5"/>
    <x v="1"/>
    <x v="1"/>
    <x v="6"/>
    <n v="1.2885864878819728"/>
    <n v="39860"/>
    <n v="51363.057406975437"/>
  </r>
  <r>
    <x v="4"/>
    <s v="NORDESTE            "/>
    <s v="J6010100"/>
    <s v="ATIVIDADES DE RADIO                                              "/>
    <x v="5"/>
    <x v="1"/>
    <x v="1"/>
    <x v="6"/>
    <n v="1.2885864878819728"/>
    <n v="205036"/>
    <n v="264206.61912936816"/>
  </r>
  <r>
    <x v="4"/>
    <s v="NORDESTE            "/>
    <s v="J6010100"/>
    <s v="ATIVIDADES DE RADIO                                              "/>
    <x v="5"/>
    <x v="1"/>
    <x v="1"/>
    <x v="6"/>
    <n v="1.2885864878819728"/>
    <n v="77720"/>
    <n v="100148.94183818693"/>
  </r>
  <r>
    <x v="4"/>
    <s v="NORDESTE            "/>
    <s v="J6021700"/>
    <s v="ATIVIDADES DE TELEVISAO ABERTA                                   "/>
    <x v="5"/>
    <x v="1"/>
    <x v="1"/>
    <x v="6"/>
    <n v="1.2885864878819728"/>
    <n v="1566541"/>
    <n v="2018623.5653131136"/>
  </r>
  <r>
    <x v="4"/>
    <s v="NORDESTE            "/>
    <s v="P8592901"/>
    <s v="ENSINO DE DANCA                                                  "/>
    <x v="6"/>
    <x v="1"/>
    <x v="1"/>
    <x v="6"/>
    <n v="1.2885864878819728"/>
    <n v="13238"/>
    <n v="17058.307926581558"/>
  </r>
  <r>
    <x v="4"/>
    <s v="NORDESTE            "/>
    <s v="P8592901"/>
    <s v="ENSINO DE DANCA                                                  "/>
    <x v="6"/>
    <x v="1"/>
    <x v="1"/>
    <x v="6"/>
    <n v="1.2885864878819728"/>
    <n v="11160"/>
    <n v="14380.625204762817"/>
  </r>
  <r>
    <x v="4"/>
    <s v="NORDESTE            "/>
    <s v="P8592903"/>
    <s v="ENSINO DE MUSICA                                                 "/>
    <x v="6"/>
    <x v="1"/>
    <x v="1"/>
    <x v="6"/>
    <n v="1.2885864878819728"/>
    <n v="14343"/>
    <n v="18482.195995691138"/>
  </r>
  <r>
    <x v="4"/>
    <s v="NORDESTE            "/>
    <s v="P8592903"/>
    <s v="ENSINO DE MUSICA                                                 "/>
    <x v="6"/>
    <x v="1"/>
    <x v="1"/>
    <x v="6"/>
    <n v="1.2885864878819728"/>
    <n v="10775"/>
    <n v="13884.519406928257"/>
  </r>
  <r>
    <x v="4"/>
    <s v="NORDESTE            "/>
    <s v="R9001900"/>
    <s v="ARTES CENICAS, ESPETACULOS E ATIVIDADES COMPLEMENTARES           "/>
    <x v="4"/>
    <x v="0"/>
    <x v="0"/>
    <x v="6"/>
    <n v="1.2885864878819728"/>
    <n v="290079"/>
    <n v="373791.8798183148"/>
  </r>
  <r>
    <x v="4"/>
    <s v="NORDESTE            "/>
    <s v="R9001902"/>
    <s v="PRODUCAO MUSICAL                                                 "/>
    <x v="4"/>
    <x v="1"/>
    <x v="1"/>
    <x v="6"/>
    <n v="1.2885864878819728"/>
    <n v="626943"/>
    <n v="807870.2784721877"/>
  </r>
  <r>
    <x v="4"/>
    <s v="NORDESTE            "/>
    <s v="R9001902"/>
    <s v="PRODUCAO MUSICAL                                                 "/>
    <x v="4"/>
    <x v="1"/>
    <x v="1"/>
    <x v="6"/>
    <n v="1.2885864878819728"/>
    <n v="173373"/>
    <n v="223406.10516356127"/>
  </r>
  <r>
    <x v="4"/>
    <s v="NORDESTE            "/>
    <s v="R9001902"/>
    <s v="PRODUCAO MUSICAL                                                 "/>
    <x v="4"/>
    <x v="1"/>
    <x v="1"/>
    <x v="6"/>
    <n v="1.2885864878819728"/>
    <n v="215261"/>
    <n v="277382.41596796137"/>
  </r>
  <r>
    <x v="4"/>
    <s v="NORDESTE            "/>
    <s v="R9001906"/>
    <s v="ATIVIDADES DE SONORIZACAO E DE ILUMINACAO                        "/>
    <x v="4"/>
    <x v="1"/>
    <x v="1"/>
    <x v="6"/>
    <n v="1.2885864878819728"/>
    <n v="69204"/>
    <n v="89175.339307384042"/>
  </r>
  <r>
    <x v="4"/>
    <s v="NORDESTE            "/>
    <s v="R9001906"/>
    <s v="ATIVIDADES DE SONORIZACAO E DE ILUMINACAO                        "/>
    <x v="4"/>
    <x v="1"/>
    <x v="1"/>
    <x v="6"/>
    <n v="1.2885864878819728"/>
    <n v="180000"/>
    <n v="231945.56781875511"/>
  </r>
  <r>
    <x v="4"/>
    <s v="NORDESTE            "/>
    <s v="R9001906"/>
    <s v="ATIVIDADES DE SONORIZACAO E DE ILUMINACAO                        "/>
    <x v="4"/>
    <x v="1"/>
    <x v="1"/>
    <x v="6"/>
    <n v="1.2885864878819728"/>
    <n v="122485"/>
    <n v="157832.51596822345"/>
  </r>
  <r>
    <x v="4"/>
    <s v="NORDESTE            "/>
    <s v="R9001906"/>
    <s v="ATIVIDADES DE SONORIZACAO E DE ILUMINACAO                        "/>
    <x v="4"/>
    <x v="1"/>
    <x v="1"/>
    <x v="6"/>
    <n v="1.2885864878819728"/>
    <n v="394589"/>
    <n v="508462.05366685975"/>
  </r>
  <r>
    <x v="4"/>
    <s v="NORDESTE            "/>
    <s v="R9001999"/>
    <s v="ARTE CENICA ESPETAC ATIVI COMPLEMENTARES NAO ESPECI ANTERIOR     "/>
    <x v="4"/>
    <x v="1"/>
    <x v="1"/>
    <x v="6"/>
    <n v="1.2885864878819728"/>
    <n v="36399"/>
    <n v="46903.259572415926"/>
  </r>
  <r>
    <x v="4"/>
    <s v="NORDESTE            "/>
    <s v="R9001999"/>
    <s v="ARTE CENICA ESPETAC ATIVI COMPLEMENTARES NAO ESPECI ANTERIOR     "/>
    <x v="4"/>
    <x v="1"/>
    <x v="1"/>
    <x v="6"/>
    <n v="1.2885864878819728"/>
    <n v="300000"/>
    <n v="386575.94636459183"/>
  </r>
  <r>
    <x v="4"/>
    <s v="NORDESTE            "/>
    <s v="R9001999"/>
    <s v="ARTE CENICA ESPETAC ATIVI COMPLEMENTARES NAO ESPECI ANTERIOR     "/>
    <x v="4"/>
    <x v="1"/>
    <x v="1"/>
    <x v="6"/>
    <n v="1.2885864878819728"/>
    <n v="230614"/>
    <n v="297166.08431641327"/>
  </r>
  <r>
    <x v="4"/>
    <s v="NORDESTE            "/>
    <s v="R9001999"/>
    <s v="ARTE CENICA ESPETAC ATIVI COMPLEMENTARES NAO ESPECI ANTERIOR     "/>
    <x v="4"/>
    <x v="1"/>
    <x v="1"/>
    <x v="6"/>
    <n v="1.2885864878819728"/>
    <n v="129748"/>
    <n v="167191.51962971021"/>
  </r>
  <r>
    <x v="4"/>
    <s v="NORDESTE            "/>
    <s v="R9101500"/>
    <s v="ATIVIDADES DE BIBLIOTECAS E ARQUIVOS                             "/>
    <x v="1"/>
    <x v="1"/>
    <x v="1"/>
    <x v="6"/>
    <n v="1.2885864878819728"/>
    <n v="95000"/>
    <n v="122415.71634878742"/>
  </r>
  <r>
    <x v="4"/>
    <s v="NORDESTE            "/>
    <s v="S9493600"/>
    <s v="ATIVIDADES DE ORGANIZACOES ASSOCIATIVAS LIGADAS A CULTURA E ARTE "/>
    <x v="4"/>
    <x v="1"/>
    <x v="1"/>
    <x v="6"/>
    <n v="1.2885864878819728"/>
    <n v="2164"/>
    <n v="2788.5011597765892"/>
  </r>
  <r>
    <x v="4"/>
    <s v="NORDESTE            "/>
    <s v="S9493600"/>
    <s v="ATIVIDADES DE ORGANIZACOES ASSOCIATIVAS LIGADAS A CULTURA E ARTE "/>
    <x v="4"/>
    <x v="1"/>
    <x v="1"/>
    <x v="6"/>
    <n v="1.2885864878819728"/>
    <n v="6615"/>
    <n v="8523.9996173392501"/>
  </r>
  <r>
    <x v="5"/>
    <s v="NORDESTE            "/>
    <s v="C1811301"/>
    <s v="IMPRESSAO DE JORNAIS                                             "/>
    <x v="0"/>
    <x v="1"/>
    <x v="1"/>
    <x v="6"/>
    <n v="1.2885864878819728"/>
    <n v="28756"/>
    <n v="37054.593045534013"/>
  </r>
  <r>
    <x v="5"/>
    <s v="NORDESTE            "/>
    <s v="C1811302"/>
    <s v="IMPRESSAO DE LIVROS, REVISTAS E OUTRAS PUBLICACOES PERIODICAS    "/>
    <x v="0"/>
    <x v="1"/>
    <x v="1"/>
    <x v="6"/>
    <n v="1.2885864878819728"/>
    <n v="1150000"/>
    <n v="1481874.4610642688"/>
  </r>
  <r>
    <x v="5"/>
    <s v="NORDESTE            "/>
    <s v="C1811302"/>
    <s v="IMPRESSAO DE LIVROS, REVISTAS E OUTRAS PUBLICACOES PERIODICAS    "/>
    <x v="0"/>
    <x v="1"/>
    <x v="1"/>
    <x v="6"/>
    <n v="1.2885864878819728"/>
    <n v="375706"/>
    <n v="484129.67501618451"/>
  </r>
  <r>
    <x v="5"/>
    <s v="NORDESTE            "/>
    <s v="G4647802"/>
    <s v="COMERCIO ATACADISTA DE LIVROS, JORNAIS E OUTRAS PUBLICACOES      "/>
    <x v="2"/>
    <x v="1"/>
    <x v="1"/>
    <x v="6"/>
    <n v="1.2885864878819728"/>
    <n v="15394"/>
    <n v="19836.500394455088"/>
  </r>
  <r>
    <x v="5"/>
    <s v="NORDESTE            "/>
    <s v="G4647802"/>
    <s v="COMERCIO ATACADISTA DE LIVROS, JORNAIS E OUTRAS PUBLICACOES      "/>
    <x v="2"/>
    <x v="1"/>
    <x v="1"/>
    <x v="6"/>
    <n v="1.2885864878819728"/>
    <n v="200000"/>
    <n v="257717.29757639457"/>
  </r>
  <r>
    <x v="5"/>
    <s v="NORDESTE            "/>
    <s v="G4647802"/>
    <s v="COMERCIO ATACADISTA DE LIVROS, JORNAIS E OUTRAS PUBLICACOES      "/>
    <x v="2"/>
    <x v="1"/>
    <x v="1"/>
    <x v="6"/>
    <n v="1.2885864878819728"/>
    <n v="350000"/>
    <n v="451005.27075869049"/>
  </r>
  <r>
    <x v="5"/>
    <s v="NORDESTE            "/>
    <s v="G4647802"/>
    <s v="COMERCIO ATACADISTA DE LIVROS, JORNAIS E OUTRAS PUBLICACOES      "/>
    <x v="2"/>
    <x v="1"/>
    <x v="1"/>
    <x v="6"/>
    <n v="1.2885864878819728"/>
    <n v="125422"/>
    <n v="161617.09448313279"/>
  </r>
  <r>
    <x v="5"/>
    <s v="NORDESTE            "/>
    <s v="G4647802"/>
    <s v="COMERCIO ATACADISTA DE LIVROS, JORNAIS E OUTRAS PUBLICACOES      "/>
    <x v="2"/>
    <x v="1"/>
    <x v="1"/>
    <x v="6"/>
    <n v="1.2885864878819728"/>
    <n v="177240"/>
    <n v="228389.06911220087"/>
  </r>
  <r>
    <x v="5"/>
    <s v="NORDESTE            "/>
    <s v="G4756300"/>
    <s v="COM VAREJISTA ESPECIALIZADO DE INSTRUMENTOS MUSICAIS E ACESSORIO "/>
    <x v="3"/>
    <x v="1"/>
    <x v="1"/>
    <x v="6"/>
    <n v="1.2885864878819728"/>
    <n v="3086"/>
    <n v="3976.5779016037682"/>
  </r>
  <r>
    <x v="5"/>
    <s v="NORDESTE            "/>
    <s v="G4756300"/>
    <s v="COM VAREJISTA ESPECIALIZADO DE INSTRUMENTOS MUSICAIS E ACESSORIO "/>
    <x v="3"/>
    <x v="1"/>
    <x v="1"/>
    <x v="6"/>
    <n v="1.2885864878819728"/>
    <n v="25961"/>
    <n v="33452.9938119039"/>
  </r>
  <r>
    <x v="5"/>
    <s v="NORDESTE            "/>
    <s v="G4756300"/>
    <s v="COM VAREJISTA ESPECIALIZADO DE INSTRUMENTOS MUSICAIS E ACESSORIO "/>
    <x v="3"/>
    <x v="1"/>
    <x v="1"/>
    <x v="6"/>
    <n v="1.2885864878819728"/>
    <n v="29092"/>
    <n v="37487.558105462354"/>
  </r>
  <r>
    <x v="5"/>
    <s v="NORDESTE            "/>
    <s v="G4761001"/>
    <s v="COMERCIO VAREJISTA DE LIVROS                                     "/>
    <x v="2"/>
    <x v="1"/>
    <x v="1"/>
    <x v="6"/>
    <n v="1.2885864878819728"/>
    <n v="60000"/>
    <n v="77315.189272918375"/>
  </r>
  <r>
    <x v="5"/>
    <s v="NORDESTE            "/>
    <s v="G4761001"/>
    <s v="COMERCIO VAREJISTA DE LIVROS                                     "/>
    <x v="2"/>
    <x v="1"/>
    <x v="0"/>
    <x v="6"/>
    <n v="1.2885864878819728"/>
    <n v="1779"/>
    <n v="2292.3953619420295"/>
  </r>
  <r>
    <x v="5"/>
    <s v="NORDESTE            "/>
    <s v="G4761001"/>
    <s v="COMERCIO VAREJISTA DE LIVROS                                     "/>
    <x v="2"/>
    <x v="1"/>
    <x v="0"/>
    <x v="6"/>
    <n v="1.2885864878819728"/>
    <n v="2128"/>
    <n v="2742.1120462128383"/>
  </r>
  <r>
    <x v="5"/>
    <s v="NORDESTE            "/>
    <s v="G4761001"/>
    <s v="COMERCIO VAREJISTA DE LIVROS                                     "/>
    <x v="2"/>
    <x v="1"/>
    <x v="1"/>
    <x v="6"/>
    <n v="1.2885864878819728"/>
    <n v="220820"/>
    <n v="284545.66825409723"/>
  </r>
  <r>
    <x v="5"/>
    <s v="NORDESTE            "/>
    <s v="G4761001"/>
    <s v="COMERCIO VAREJISTA DE LIVROS                                     "/>
    <x v="2"/>
    <x v="1"/>
    <x v="1"/>
    <x v="6"/>
    <n v="1.2885864878819728"/>
    <n v="75208"/>
    <n v="96912.012580627415"/>
  </r>
  <r>
    <x v="5"/>
    <s v="NORDESTE            "/>
    <s v="G4761001"/>
    <s v="COMERCIO VAREJISTA DE LIVROS                                     "/>
    <x v="2"/>
    <x v="1"/>
    <x v="1"/>
    <x v="6"/>
    <n v="1.2885864878819728"/>
    <n v="62425"/>
    <n v="80440.011506032155"/>
  </r>
  <r>
    <x v="5"/>
    <s v="NORDESTE            "/>
    <s v="G4762800"/>
    <s v="COMERCIO VAREJISTA DE DISCOS, CDS, DVDS E FITAS                  "/>
    <x v="3"/>
    <x v="1"/>
    <x v="1"/>
    <x v="6"/>
    <n v="1.2885864878819728"/>
    <n v="7770"/>
    <n v="10012.317010842929"/>
  </r>
  <r>
    <x v="5"/>
    <s v="NORDESTE            "/>
    <s v="G4762800"/>
    <s v="COMERCIO VAREJISTA DE DISCOS, CDS, DVDS E FITAS                  "/>
    <x v="3"/>
    <x v="1"/>
    <x v="1"/>
    <x v="6"/>
    <n v="1.2885864878819728"/>
    <n v="76085"/>
    <n v="98042.102930499896"/>
  </r>
  <r>
    <x v="5"/>
    <s v="NORDESTE            "/>
    <s v="J5811500"/>
    <s v="EDICAO DE LIVROS                                                 "/>
    <x v="2"/>
    <x v="1"/>
    <x v="1"/>
    <x v="6"/>
    <n v="1.2885864878819728"/>
    <n v="3218"/>
    <n v="4146.6713180041888"/>
  </r>
  <r>
    <x v="5"/>
    <s v="NORDESTE            "/>
    <s v="J5821200"/>
    <s v="EDICAO INTEGRADA A IMPRESSAO DE LIVROS                           "/>
    <x v="2"/>
    <x v="1"/>
    <x v="1"/>
    <x v="6"/>
    <n v="1.2885864878819728"/>
    <n v="40937"/>
    <n v="52750.865054424321"/>
  </r>
  <r>
    <x v="5"/>
    <s v="NORDESTE            "/>
    <s v="J5821200"/>
    <s v="EDICAO INTEGRADA A IMPRESSAO DE LIVROS                           "/>
    <x v="2"/>
    <x v="1"/>
    <x v="1"/>
    <x v="6"/>
    <n v="1.2885864878819728"/>
    <n v="3357"/>
    <n v="4325.784839819783"/>
  </r>
  <r>
    <x v="5"/>
    <s v="NORDESTE            "/>
    <s v="J5829800"/>
    <s v="EDICAO INTEGRADA IMPRESSAO CADASTRO LISTA OUTRO PRODUTO GRAFICO  "/>
    <x v="0"/>
    <x v="1"/>
    <x v="1"/>
    <x v="6"/>
    <n v="1.2885864878819728"/>
    <n v="24579"/>
    <n v="31672.167285651009"/>
  </r>
  <r>
    <x v="5"/>
    <s v="NORDESTE            "/>
    <s v="J5829800"/>
    <s v="EDICAO INTEGRADA IMPRESSAO CADASTRO LISTA OUTRO PRODUTO GRAFICO  "/>
    <x v="0"/>
    <x v="1"/>
    <x v="1"/>
    <x v="6"/>
    <n v="1.2885864878819728"/>
    <n v="100000"/>
    <n v="128858.64878819729"/>
  </r>
  <r>
    <x v="5"/>
    <s v="NORDESTE            "/>
    <s v="J5829800"/>
    <s v="EDICAO INTEGRADA IMPRESSAO CADASTRO LISTA OUTRO PRODUTO GRAFICO  "/>
    <x v="0"/>
    <x v="1"/>
    <x v="1"/>
    <x v="6"/>
    <n v="1.2885864878819728"/>
    <n v="171500"/>
    <n v="220992.58267175834"/>
  </r>
  <r>
    <x v="5"/>
    <s v="NORDESTE            "/>
    <s v="J5829800"/>
    <s v="EDICAO INTEGRADA IMPRESSAO CADASTRO LISTA OUTRO PRODUTO GRAFICO  "/>
    <x v="0"/>
    <x v="1"/>
    <x v="1"/>
    <x v="6"/>
    <n v="1.2885864878819728"/>
    <n v="39414"/>
    <n v="50788.347833380074"/>
  </r>
  <r>
    <x v="5"/>
    <s v="NORDESTE            "/>
    <s v="J5911102"/>
    <s v="PRODUCAO DE FILMES PARA PUBLICIDADE                              "/>
    <x v="5"/>
    <x v="1"/>
    <x v="1"/>
    <x v="6"/>
    <n v="1.2885864878819728"/>
    <n v="116964"/>
    <n v="150718.22996862707"/>
  </r>
  <r>
    <x v="5"/>
    <s v="NORDESTE            "/>
    <s v="J5911199"/>
    <s v="ATIV PD CINEMATOGRAFICA VIDEO PROG TELEVISAO NAO ESPECI ANTERIOR "/>
    <x v="5"/>
    <x v="1"/>
    <x v="0"/>
    <x v="6"/>
    <n v="1.2885864878819728"/>
    <n v="37500"/>
    <n v="48321.993295573979"/>
  </r>
  <r>
    <x v="5"/>
    <s v="NORDESTE            "/>
    <s v="J5911199"/>
    <s v="ATIV PD CINEMATOGRAFICA VIDEO PROG TELEVISAO NAO ESPECI ANTERIOR "/>
    <x v="5"/>
    <x v="1"/>
    <x v="1"/>
    <x v="6"/>
    <n v="1.2885864878819728"/>
    <n v="22418"/>
    <n v="28887.531885338067"/>
  </r>
  <r>
    <x v="5"/>
    <s v="NORDESTE            "/>
    <s v="J5914600"/>
    <s v="ATIVIDADES DE EXIBICAO CINEMATOGRAFICA                           "/>
    <x v="5"/>
    <x v="1"/>
    <x v="1"/>
    <x v="6"/>
    <n v="1.2885864878819728"/>
    <n v="2796"/>
    <n v="3602.8878201179959"/>
  </r>
  <r>
    <x v="5"/>
    <s v="NORDESTE            "/>
    <s v="J5914600"/>
    <s v="ATIVIDADES DE EXIBICAO CINEMATOGRAFICA                           "/>
    <x v="5"/>
    <x v="1"/>
    <x v="1"/>
    <x v="6"/>
    <n v="1.2885864878819728"/>
    <n v="19600"/>
    <n v="25256.295162486669"/>
  </r>
  <r>
    <x v="5"/>
    <s v="NORDESTE            "/>
    <s v="J5920100"/>
    <s v="ATIVIDADES DE GRAVACAO DE SOM E DE EDICAO DE MUSICA              "/>
    <x v="3"/>
    <x v="1"/>
    <x v="1"/>
    <x v="6"/>
    <n v="1.2885864878819728"/>
    <n v="19162"/>
    <n v="24691.894280794364"/>
  </r>
  <r>
    <x v="5"/>
    <s v="NORDESTE            "/>
    <s v="J6010100"/>
    <s v="ATIVIDADES DE RADIO                                              "/>
    <x v="5"/>
    <x v="1"/>
    <x v="1"/>
    <x v="6"/>
    <n v="1.2885864878819728"/>
    <n v="16343"/>
    <n v="21059.368971455082"/>
  </r>
  <r>
    <x v="5"/>
    <s v="NORDESTE            "/>
    <s v="J6010100"/>
    <s v="ATIVIDADES DE RADIO                                              "/>
    <x v="5"/>
    <x v="1"/>
    <x v="1"/>
    <x v="6"/>
    <n v="1.2885864878819728"/>
    <n v="3437"/>
    <n v="4428.8717588503405"/>
  </r>
  <r>
    <x v="5"/>
    <s v="NORDESTE            "/>
    <s v="J6021700"/>
    <s v="ATIVIDADES DE TELEVISAO ABERTA                                   "/>
    <x v="5"/>
    <x v="1"/>
    <x v="1"/>
    <x v="6"/>
    <n v="1.2885864878819728"/>
    <n v="139895"/>
    <n v="180266.80672224858"/>
  </r>
  <r>
    <x v="5"/>
    <s v="NORDESTE            "/>
    <s v="J6021700"/>
    <s v="ATIVIDADES DE TELEVISAO ABERTA                                   "/>
    <x v="5"/>
    <x v="1"/>
    <x v="1"/>
    <x v="6"/>
    <n v="1.2885864878819728"/>
    <n v="34682"/>
    <n v="44690.756572722581"/>
  </r>
  <r>
    <x v="5"/>
    <s v="NORDESTE            "/>
    <s v="P8592999"/>
    <s v="ENSINO DE ARTE E CULTURA NAO ESPECIFICADO ANTERIORMENTE          "/>
    <x v="6"/>
    <x v="1"/>
    <x v="1"/>
    <x v="6"/>
    <n v="1.2885864878819728"/>
    <n v="3468"/>
    <n v="4468.8179399746814"/>
  </r>
  <r>
    <x v="5"/>
    <s v="NORDESTE            "/>
    <s v="R9001900"/>
    <s v="ARTES CENICAS, ESPETACULOS E ATIVIDADES COMPLEMENTARES           "/>
    <x v="4"/>
    <x v="0"/>
    <x v="0"/>
    <x v="6"/>
    <n v="1.2885864878819728"/>
    <n v="273963"/>
    <n v="353025.01997960894"/>
  </r>
  <r>
    <x v="5"/>
    <s v="NORDESTE            "/>
    <s v="R9001902"/>
    <s v="PRODUCAO MUSICAL                                                 "/>
    <x v="4"/>
    <x v="1"/>
    <x v="1"/>
    <x v="6"/>
    <n v="1.2885864878819728"/>
    <n v="174233"/>
    <n v="224514.28954313978"/>
  </r>
  <r>
    <x v="5"/>
    <s v="NORDESTE            "/>
    <s v="R9001903"/>
    <s v="PRODUCAO DE ESPETACULOS DE DANCA                                 "/>
    <x v="4"/>
    <x v="1"/>
    <x v="1"/>
    <x v="6"/>
    <n v="1.2885864878819728"/>
    <n v="960800"/>
    <n v="1238073.8975569995"/>
  </r>
  <r>
    <x v="5"/>
    <s v="NORDESTE            "/>
    <s v="R9001906"/>
    <s v="ATIVIDADES DE SONORIZACAO E DE ILUMINACAO                        "/>
    <x v="4"/>
    <x v="1"/>
    <x v="1"/>
    <x v="6"/>
    <n v="1.2885864878819728"/>
    <n v="143000"/>
    <n v="184267.86776712211"/>
  </r>
  <r>
    <x v="5"/>
    <s v="NORDESTE            "/>
    <s v="R9001999"/>
    <s v="ARTE CENICA ESPETAC ATIVI COMPLEMENTARES NAO ESPECI ANTERIOR     "/>
    <x v="4"/>
    <x v="1"/>
    <x v="1"/>
    <x v="6"/>
    <n v="1.2885864878819728"/>
    <n v="698000"/>
    <n v="899433.36854161706"/>
  </r>
  <r>
    <x v="5"/>
    <s v="NORDESTE            "/>
    <s v="R9001999"/>
    <s v="ARTE CENICA ESPETAC ATIVI COMPLEMENTARES NAO ESPECI ANTERIOR     "/>
    <x v="4"/>
    <x v="1"/>
    <x v="1"/>
    <x v="6"/>
    <n v="1.2885864878819728"/>
    <n v="24189"/>
    <n v="31169.618555377041"/>
  </r>
  <r>
    <x v="6"/>
    <s v="CENTRO OESTE        "/>
    <s v="C1811302"/>
    <s v="IMPRESSAO DE LIVROS, REVISTAS E OUTRAS PUBLICACOES PERIODICAS    "/>
    <x v="0"/>
    <x v="1"/>
    <x v="1"/>
    <x v="6"/>
    <n v="1.2885864878819728"/>
    <n v="39348"/>
    <n v="50703.301125179867"/>
  </r>
  <r>
    <x v="6"/>
    <s v="CENTRO OESTE        "/>
    <s v="C1811302"/>
    <s v="IMPRESSAO DE LIVROS, REVISTAS E OUTRAS PUBLICACOES PERIODICAS    "/>
    <x v="0"/>
    <x v="1"/>
    <x v="1"/>
    <x v="6"/>
    <n v="1.2885864878819728"/>
    <n v="127800"/>
    <n v="164681.35315131611"/>
  </r>
  <r>
    <x v="6"/>
    <s v="CENTRO OESTE        "/>
    <s v="G4647802"/>
    <s v="COMERCIO ATACADISTA DE LIVROS, JORNAIS E OUTRAS PUBLICACOES      "/>
    <x v="2"/>
    <x v="1"/>
    <x v="1"/>
    <x v="6"/>
    <n v="1.2885864878819728"/>
    <n v="44257"/>
    <n v="57028.972194192473"/>
  </r>
  <r>
    <x v="6"/>
    <s v="CENTRO OESTE        "/>
    <s v="G4756300"/>
    <s v="COM VAREJISTA ESPECIALIZADO DE INSTRUMENTOS MUSICAIS E ACESSORIO "/>
    <x v="3"/>
    <x v="1"/>
    <x v="1"/>
    <x v="6"/>
    <n v="1.2885864878819728"/>
    <n v="34027"/>
    <n v="43846.73242315989"/>
  </r>
  <r>
    <x v="6"/>
    <s v="CENTRO OESTE        "/>
    <s v="G4761001"/>
    <s v="COMERCIO VAREJISTA DE LIVROS                                     "/>
    <x v="2"/>
    <x v="1"/>
    <x v="1"/>
    <x v="6"/>
    <n v="1.2885864878819728"/>
    <n v="46758"/>
    <n v="60251.727000385283"/>
  </r>
  <r>
    <x v="6"/>
    <s v="CENTRO OESTE        "/>
    <s v="G4761001"/>
    <s v="COMERCIO VAREJISTA DE LIVROS                                     "/>
    <x v="2"/>
    <x v="1"/>
    <x v="0"/>
    <x v="6"/>
    <n v="1.2885864878819728"/>
    <n v="1779"/>
    <n v="2292.3953619420295"/>
  </r>
  <r>
    <x v="6"/>
    <s v="CENTRO OESTE        "/>
    <s v="G4761001"/>
    <s v="COMERCIO VAREJISTA DE LIVROS                                     "/>
    <x v="2"/>
    <x v="1"/>
    <x v="0"/>
    <x v="6"/>
    <n v="1.2885864878819728"/>
    <n v="2128"/>
    <n v="2742.1120462128383"/>
  </r>
  <r>
    <x v="6"/>
    <s v="CENTRO OESTE        "/>
    <s v="G4761001"/>
    <s v="COMERCIO VAREJISTA DE LIVROS                                     "/>
    <x v="2"/>
    <x v="1"/>
    <x v="1"/>
    <x v="6"/>
    <n v="1.2885864878819728"/>
    <n v="48441"/>
    <n v="62420.418059490643"/>
  </r>
  <r>
    <x v="6"/>
    <s v="CENTRO OESTE        "/>
    <s v="G4761001"/>
    <s v="COMERCIO VAREJISTA DE LIVROS                                     "/>
    <x v="2"/>
    <x v="1"/>
    <x v="1"/>
    <x v="6"/>
    <n v="1.2885864878819728"/>
    <n v="10312"/>
    <n v="13287.903863038904"/>
  </r>
  <r>
    <x v="6"/>
    <s v="CENTRO OESTE        "/>
    <s v="G4761002"/>
    <s v="COMERCIO VAREJISTA DE JORNAIS E REVISTAS                         "/>
    <x v="2"/>
    <x v="1"/>
    <x v="1"/>
    <x v="6"/>
    <n v="1.2885864878819728"/>
    <n v="127608"/>
    <n v="164433.94454564279"/>
  </r>
  <r>
    <x v="6"/>
    <s v="CENTRO OESTE        "/>
    <s v="G4761002"/>
    <s v="COMERCIO VAREJISTA DE JORNAIS E REVISTAS                         "/>
    <x v="2"/>
    <x v="1"/>
    <x v="1"/>
    <x v="6"/>
    <n v="1.2885864878819728"/>
    <n v="595000"/>
    <n v="766708.96028977388"/>
  </r>
  <r>
    <x v="6"/>
    <s v="CENTRO OESTE        "/>
    <s v="G4762800"/>
    <s v="COMERCIO VAREJISTA DE DISCOS, CDS, DVDS E FITAS                  "/>
    <x v="3"/>
    <x v="1"/>
    <x v="1"/>
    <x v="6"/>
    <n v="1.2885864878819728"/>
    <n v="52882"/>
    <n v="68143.030652174493"/>
  </r>
  <r>
    <x v="6"/>
    <s v="CENTRO OESTE        "/>
    <s v="J5811500"/>
    <s v="EDICAO DE LIVROS                                                 "/>
    <x v="2"/>
    <x v="1"/>
    <x v="1"/>
    <x v="6"/>
    <n v="1.2885864878819728"/>
    <n v="6639"/>
    <n v="8554.9256930484171"/>
  </r>
  <r>
    <x v="6"/>
    <s v="CENTRO OESTE        "/>
    <s v="J5812301"/>
    <s v="EDICAO DE JORNAIS DIARIOS                                        "/>
    <x v="2"/>
    <x v="1"/>
    <x v="1"/>
    <x v="6"/>
    <n v="1.2885864878819728"/>
    <n v="35598"/>
    <n v="45871.101795622468"/>
  </r>
  <r>
    <x v="6"/>
    <s v="CENTRO OESTE        "/>
    <s v="J5821200"/>
    <s v="EDICAO INTEGRADA A IMPRESSAO DE LIVROS                           "/>
    <x v="2"/>
    <x v="1"/>
    <x v="1"/>
    <x v="6"/>
    <n v="1.2885864878819728"/>
    <n v="34028"/>
    <n v="43848.021009647775"/>
  </r>
  <r>
    <x v="6"/>
    <s v="CENTRO OESTE        "/>
    <s v="J5829800"/>
    <s v="EDICAO INTEGRADA IMPRESSAO CADASTRO LISTA OUTRO PRODUTO GRAFICO  "/>
    <x v="0"/>
    <x v="1"/>
    <x v="1"/>
    <x v="6"/>
    <n v="1.2885864878819728"/>
    <n v="66716"/>
    <n v="85969.336125533693"/>
  </r>
  <r>
    <x v="6"/>
    <s v="CENTRO OESTE        "/>
    <s v="J6010100"/>
    <s v="ATIVIDADES DE RADIO                                              "/>
    <x v="5"/>
    <x v="1"/>
    <x v="1"/>
    <x v="6"/>
    <n v="1.2885864878819728"/>
    <n v="20715"/>
    <n v="26693.069096475068"/>
  </r>
  <r>
    <x v="6"/>
    <s v="CENTRO OESTE        "/>
    <s v="J6010100"/>
    <s v="ATIVIDADES DE RADIO                                              "/>
    <x v="5"/>
    <x v="1"/>
    <x v="1"/>
    <x v="6"/>
    <n v="1.2885864878819728"/>
    <n v="115743"/>
    <n v="149144.86586692318"/>
  </r>
  <r>
    <x v="6"/>
    <s v="CENTRO OESTE        "/>
    <s v="R9001902"/>
    <s v="PRODUCAO MUSICAL                                                 "/>
    <x v="4"/>
    <x v="1"/>
    <x v="1"/>
    <x v="6"/>
    <n v="1.2885864878819728"/>
    <n v="51876"/>
    <n v="66846.712645365216"/>
  </r>
  <r>
    <x v="6"/>
    <s v="CENTRO OESTE        "/>
    <s v="R9001902"/>
    <s v="PRODUCAO MUSICAL                                                 "/>
    <x v="4"/>
    <x v="1"/>
    <x v="1"/>
    <x v="6"/>
    <n v="1.2885864878819728"/>
    <n v="17752"/>
    <n v="22874.987332880781"/>
  </r>
  <r>
    <x v="6"/>
    <s v="CENTRO OESTE        "/>
    <s v="R9001906"/>
    <s v="ATIVIDADES DE SONORIZACAO E DE ILUMINACAO                        "/>
    <x v="4"/>
    <x v="1"/>
    <x v="1"/>
    <x v="6"/>
    <n v="1.2885864878819728"/>
    <n v="2359"/>
    <n v="3039.7755249135739"/>
  </r>
  <r>
    <x v="6"/>
    <s v="CENTRO OESTE        "/>
    <s v="R9001906"/>
    <s v="ATIVIDADES DE SONORIZACAO E DE ILUMINACAO                        "/>
    <x v="4"/>
    <x v="1"/>
    <x v="1"/>
    <x v="6"/>
    <n v="1.2885864878819728"/>
    <n v="142037"/>
    <n v="183026.95897929178"/>
  </r>
  <r>
    <x v="6"/>
    <s v="CENTRO OESTE        "/>
    <s v="R9001906"/>
    <s v="ATIVIDADES DE SONORIZACAO E DE ILUMINACAO                        "/>
    <x v="4"/>
    <x v="1"/>
    <x v="1"/>
    <x v="6"/>
    <n v="1.2885864878819728"/>
    <n v="16570"/>
    <n v="21351.87810420429"/>
  </r>
  <r>
    <x v="6"/>
    <s v="CENTRO OESTE        "/>
    <s v="R9001906"/>
    <s v="ATIVIDADES DE SONORIZACAO E DE ILUMINACAO                        "/>
    <x v="4"/>
    <x v="1"/>
    <x v="1"/>
    <x v="6"/>
    <n v="1.2885864878819728"/>
    <n v="5461"/>
    <n v="7036.9708103234534"/>
  </r>
  <r>
    <x v="6"/>
    <s v="CENTRO OESTE        "/>
    <s v="R9001999"/>
    <s v="ARTE CENICA ESPETAC ATIVI COMPLEMENTARES NAO ESPECI ANTERIOR     "/>
    <x v="4"/>
    <x v="1"/>
    <x v="1"/>
    <x v="6"/>
    <n v="1.2885864878819728"/>
    <n v="2538"/>
    <n v="3270.4325062444473"/>
  </r>
  <r>
    <x v="6"/>
    <s v="CENTRO OESTE        "/>
    <s v="R9001999"/>
    <s v="ARTE CENICA ESPETAC ATIVI COMPLEMENTARES NAO ESPECI ANTERIOR     "/>
    <x v="4"/>
    <x v="1"/>
    <x v="1"/>
    <x v="6"/>
    <n v="1.2885864878819728"/>
    <n v="72817"/>
    <n v="93831.002288101619"/>
  </r>
  <r>
    <x v="6"/>
    <s v="CENTRO OESTE        "/>
    <s v="R9001999"/>
    <s v="ARTE CENICA ESPETAC ATIVI COMPLEMENTARES NAO ESPECI ANTERIOR     "/>
    <x v="4"/>
    <x v="1"/>
    <x v="1"/>
    <x v="6"/>
    <n v="1.2885864878819728"/>
    <n v="77198"/>
    <n v="99476.29969151254"/>
  </r>
  <r>
    <x v="6"/>
    <s v="CENTRO OESTE        "/>
    <s v="R9002701"/>
    <s v="ATIVI ARTISTA PLASTICO, JORNALISTAS INDEPENDENTES E ESCRITORES   "/>
    <x v="6"/>
    <x v="1"/>
    <x v="1"/>
    <x v="6"/>
    <n v="1.2885864878819728"/>
    <n v="5191"/>
    <n v="6689.0524585953208"/>
  </r>
  <r>
    <x v="7"/>
    <s v="SUDESTE             "/>
    <s v="C1811301"/>
    <s v="IMPRESSAO DE JORNAIS                                             "/>
    <x v="0"/>
    <x v="1"/>
    <x v="1"/>
    <x v="6"/>
    <n v="1.2885864878819728"/>
    <n v="16255"/>
    <n v="20945.973360521468"/>
  </r>
  <r>
    <x v="7"/>
    <s v="SUDESTE             "/>
    <s v="C1811302"/>
    <s v="IMPRESSAO DE LIVROS, REVISTAS E OUTRAS PUBLICACOES PERIODICAS    "/>
    <x v="0"/>
    <x v="1"/>
    <x v="1"/>
    <x v="6"/>
    <n v="1.2885864878819728"/>
    <n v="140000"/>
    <n v="180402.10830347618"/>
  </r>
  <r>
    <x v="7"/>
    <s v="SUDESTE             "/>
    <s v="G4647802"/>
    <s v="COMERCIO ATACADISTA DE LIVROS, JORNAIS E OUTRAS PUBLICACOES      "/>
    <x v="2"/>
    <x v="1"/>
    <x v="1"/>
    <x v="6"/>
    <n v="1.2885864878819728"/>
    <n v="74164"/>
    <n v="95566.728287278631"/>
  </r>
  <r>
    <x v="7"/>
    <s v="SUDESTE             "/>
    <s v="G4756300"/>
    <s v="COM VAREJISTA ESPECIALIZADO DE INSTRUMENTOS MUSICAIS E ACESSORIO "/>
    <x v="3"/>
    <x v="1"/>
    <x v="1"/>
    <x v="6"/>
    <n v="1.2885864878819728"/>
    <n v="61513"/>
    <n v="79264.820629083799"/>
  </r>
  <r>
    <x v="7"/>
    <s v="SUDESTE             "/>
    <s v="G4761001"/>
    <s v="COMERCIO VAREJISTA DE LIVROS                                     "/>
    <x v="2"/>
    <x v="1"/>
    <x v="1"/>
    <x v="6"/>
    <n v="1.2885864878819728"/>
    <n v="47112"/>
    <n v="60707.886617095501"/>
  </r>
  <r>
    <x v="7"/>
    <s v="SUDESTE             "/>
    <s v="G4761001"/>
    <s v="COMERCIO VAREJISTA DE LIVROS                                     "/>
    <x v="2"/>
    <x v="1"/>
    <x v="0"/>
    <x v="6"/>
    <n v="1.2885864878819728"/>
    <n v="15677"/>
    <n v="20201.170370525688"/>
  </r>
  <r>
    <x v="7"/>
    <s v="SUDESTE             "/>
    <s v="G4761001"/>
    <s v="COMERCIO VAREJISTA DE LIVROS                                     "/>
    <x v="2"/>
    <x v="1"/>
    <x v="1"/>
    <x v="6"/>
    <n v="1.2885864878819728"/>
    <n v="38155"/>
    <n v="49166.017445136677"/>
  </r>
  <r>
    <x v="7"/>
    <s v="SUDESTE             "/>
    <s v="J5811500"/>
    <s v="EDICAO DE LIVROS                                                 "/>
    <x v="2"/>
    <x v="1"/>
    <x v="1"/>
    <x v="6"/>
    <n v="1.2885864878819728"/>
    <n v="9738"/>
    <n v="12548.255218994651"/>
  </r>
  <r>
    <x v="7"/>
    <s v="SUDESTE             "/>
    <s v="J5812301"/>
    <s v="EDICAO DE JORNAIS DIARIOS                                        "/>
    <x v="2"/>
    <x v="1"/>
    <x v="1"/>
    <x v="6"/>
    <n v="1.2885864878819728"/>
    <n v="42887"/>
    <n v="55263.60870579417"/>
  </r>
  <r>
    <x v="7"/>
    <s v="SUDESTE             "/>
    <s v="J5821200"/>
    <s v="EDICAO INTEGRADA A IMPRESSAO DE LIVROS                           "/>
    <x v="2"/>
    <x v="1"/>
    <x v="1"/>
    <x v="6"/>
    <n v="1.2885864878819728"/>
    <n v="92429"/>
    <n v="119102.76048844287"/>
  </r>
  <r>
    <x v="7"/>
    <s v="SUDESTE             "/>
    <s v="J5822101"/>
    <s v="EDICAO INTEGRADA A IMPRESSAO DE JORNAIS DIARIOS                  "/>
    <x v="2"/>
    <x v="1"/>
    <x v="1"/>
    <x v="6"/>
    <n v="1.2885864878819728"/>
    <n v="20000"/>
    <n v="25771.729757639456"/>
  </r>
  <r>
    <x v="7"/>
    <s v="SUDESTE             "/>
    <s v="J5829800"/>
    <s v="EDICAO INTEGRADA IMPRESSAO CADASTRO LISTA OUTRO PRODUTO GRAFICO  "/>
    <x v="0"/>
    <x v="1"/>
    <x v="1"/>
    <x v="6"/>
    <n v="1.2885864878819728"/>
    <n v="19226"/>
    <n v="24774.363816018809"/>
  </r>
  <r>
    <x v="7"/>
    <s v="SUDESTE             "/>
    <s v="J5829800"/>
    <s v="EDICAO INTEGRADA IMPRESSAO CADASTRO LISTA OUTRO PRODUTO GRAFICO  "/>
    <x v="0"/>
    <x v="1"/>
    <x v="1"/>
    <x v="6"/>
    <n v="1.2885864878819728"/>
    <n v="215215"/>
    <n v="277323.14098951878"/>
  </r>
  <r>
    <x v="7"/>
    <s v="SUDESTE             "/>
    <s v="J5829800"/>
    <s v="EDICAO INTEGRADA IMPRESSAO CADASTRO LISTA OUTRO PRODUTO GRAFICO  "/>
    <x v="0"/>
    <x v="1"/>
    <x v="1"/>
    <x v="6"/>
    <n v="1.2885864878819728"/>
    <n v="30000"/>
    <n v="38657.594636459187"/>
  </r>
  <r>
    <x v="7"/>
    <s v="SUDESTE             "/>
    <s v="J5911101"/>
    <s v="ESTUDIOS CINEMATOGRAFICOS                                        "/>
    <x v="5"/>
    <x v="1"/>
    <x v="1"/>
    <x v="6"/>
    <n v="1.2885864878819728"/>
    <n v="38000"/>
    <n v="48966.286539514971"/>
  </r>
  <r>
    <x v="7"/>
    <s v="SUDESTE             "/>
    <s v="J5911102"/>
    <s v="PRODUCAO DE FILMES PARA PUBLICIDADE                              "/>
    <x v="5"/>
    <x v="1"/>
    <x v="1"/>
    <x v="6"/>
    <n v="1.2885864878819728"/>
    <n v="8067"/>
    <n v="10395.027197743875"/>
  </r>
  <r>
    <x v="7"/>
    <s v="SUDESTE             "/>
    <s v="J5911199"/>
    <s v="ATIV PD CINEMATOGRAFICA VIDEO PROG TELEVISAO NAO ESPECI ANTERIOR "/>
    <x v="5"/>
    <x v="1"/>
    <x v="0"/>
    <x v="6"/>
    <n v="1.2885864878819728"/>
    <n v="225000"/>
    <n v="289931.95977344387"/>
  </r>
  <r>
    <x v="7"/>
    <s v="SUDESTE             "/>
    <s v="J5911199"/>
    <s v="ATIV PD CINEMATOGRAFICA VIDEO PROG TELEVISAO NAO ESPECI ANTERIOR "/>
    <x v="5"/>
    <x v="1"/>
    <x v="1"/>
    <x v="6"/>
    <n v="1.2885864878819728"/>
    <n v="1597"/>
    <n v="2057.8726211475105"/>
  </r>
  <r>
    <x v="7"/>
    <s v="SUDESTE             "/>
    <s v="J5914600"/>
    <s v="ATIVIDADES DE EXIBICAO CINEMATOGRAFICA                           "/>
    <x v="5"/>
    <x v="1"/>
    <x v="1"/>
    <x v="6"/>
    <n v="1.2885864878819728"/>
    <n v="87540"/>
    <n v="112802.8611491879"/>
  </r>
  <r>
    <x v="7"/>
    <s v="SUDESTE             "/>
    <s v="J5914600"/>
    <s v="ATIVIDADES DE EXIBICAO CINEMATOGRAFICA                           "/>
    <x v="5"/>
    <x v="1"/>
    <x v="0"/>
    <x v="6"/>
    <n v="1.2885864878819728"/>
    <n v="2123385"/>
    <n v="2736165.2195712631"/>
  </r>
  <r>
    <x v="7"/>
    <s v="SUDESTE             "/>
    <s v="J5914600"/>
    <s v="ATIVIDADES DE EXIBICAO CINEMATOGRAFICA                           "/>
    <x v="5"/>
    <x v="1"/>
    <x v="0"/>
    <x v="6"/>
    <n v="1.2885864878819728"/>
    <n v="2809456"/>
    <n v="3620227.0398989357"/>
  </r>
  <r>
    <x v="7"/>
    <s v="SUDESTE             "/>
    <s v="J5914600"/>
    <s v="ATIVIDADES DE EXIBICAO CINEMATOGRAFICA                           "/>
    <x v="5"/>
    <x v="1"/>
    <x v="0"/>
    <x v="6"/>
    <n v="1.2885864878819728"/>
    <n v="1253166"/>
    <n v="1614812.7746731003"/>
  </r>
  <r>
    <x v="7"/>
    <s v="SUDESTE             "/>
    <s v="J5920100"/>
    <s v="ATIVIDADES DE GRAVACAO DE SOM E DE EDICAO DE MUSICA              "/>
    <x v="3"/>
    <x v="1"/>
    <x v="1"/>
    <x v="6"/>
    <n v="1.2885864878819728"/>
    <n v="40645"/>
    <n v="52374.597799962787"/>
  </r>
  <r>
    <x v="7"/>
    <s v="SUDESTE             "/>
    <s v="J6010100"/>
    <s v="ATIVIDADES DE RADIO                                              "/>
    <x v="5"/>
    <x v="1"/>
    <x v="1"/>
    <x v="6"/>
    <n v="1.2885864878819728"/>
    <n v="61127"/>
    <n v="78767.426244761358"/>
  </r>
  <r>
    <x v="7"/>
    <s v="SUDESTE             "/>
    <s v="J6010100"/>
    <s v="ATIVIDADES DE RADIO                                              "/>
    <x v="5"/>
    <x v="1"/>
    <x v="1"/>
    <x v="6"/>
    <n v="1.2885864878819728"/>
    <n v="10000"/>
    <n v="12885.864878819728"/>
  </r>
  <r>
    <x v="7"/>
    <s v="SUDESTE             "/>
    <s v="J6021700"/>
    <s v="ATIVIDADES DE TELEVISAO ABERTA                                   "/>
    <x v="5"/>
    <x v="1"/>
    <x v="0"/>
    <x v="6"/>
    <n v="1.2885864878819728"/>
    <n v="612550"/>
    <n v="789323.65315210249"/>
  </r>
  <r>
    <x v="7"/>
    <s v="SUDESTE             "/>
    <s v="J6021700"/>
    <s v="ATIVIDADES DE TELEVISAO ABERTA                                   "/>
    <x v="5"/>
    <x v="1"/>
    <x v="0"/>
    <x v="6"/>
    <n v="1.2885864878819728"/>
    <n v="114000"/>
    <n v="146898.8596185449"/>
  </r>
  <r>
    <x v="7"/>
    <s v="SUDESTE             "/>
    <s v="P8592901"/>
    <s v="ENSINO DE DANCA                                                  "/>
    <x v="6"/>
    <x v="1"/>
    <x v="1"/>
    <x v="6"/>
    <n v="1.2885864878819728"/>
    <n v="5032"/>
    <n v="6484.1672070220875"/>
  </r>
  <r>
    <x v="7"/>
    <s v="SUDESTE             "/>
    <s v="P8592903"/>
    <s v="ENSINO DE MUSICA                                                 "/>
    <x v="6"/>
    <x v="1"/>
    <x v="1"/>
    <x v="6"/>
    <n v="1.2885864878819728"/>
    <n v="35425"/>
    <n v="45648.176333218886"/>
  </r>
  <r>
    <x v="7"/>
    <s v="SUDESTE             "/>
    <s v="P8592903"/>
    <s v="ENSINO DE MUSICA                                                 "/>
    <x v="6"/>
    <x v="1"/>
    <x v="1"/>
    <x v="6"/>
    <n v="1.2885864878819728"/>
    <n v="9782"/>
    <n v="12604.953024461458"/>
  </r>
  <r>
    <x v="7"/>
    <s v="SUDESTE             "/>
    <s v="R9001900"/>
    <s v="ARTES CENICAS, ESPETACULOS E ATIVIDADES COMPLEMENTARES           "/>
    <x v="4"/>
    <x v="0"/>
    <x v="0"/>
    <x v="6"/>
    <n v="1.2885864878819728"/>
    <n v="16115"/>
    <n v="20765.571252217993"/>
  </r>
  <r>
    <x v="7"/>
    <s v="SUDESTE             "/>
    <s v="R9001902"/>
    <s v="PRODUCAO MUSICAL                                                 "/>
    <x v="4"/>
    <x v="1"/>
    <x v="1"/>
    <x v="6"/>
    <n v="1.2885864878819728"/>
    <n v="1974"/>
    <n v="2543.6697270790146"/>
  </r>
  <r>
    <x v="7"/>
    <s v="SUDESTE             "/>
    <s v="R9001906"/>
    <s v="ATIVIDADES DE SONORIZACAO E DE ILUMINACAO                        "/>
    <x v="4"/>
    <x v="1"/>
    <x v="1"/>
    <x v="6"/>
    <n v="1.2885864878819728"/>
    <n v="36872"/>
    <n v="47512.760981184103"/>
  </r>
  <r>
    <x v="7"/>
    <s v="SUDESTE             "/>
    <s v="R9001906"/>
    <s v="ATIVIDADES DE SONORIZACAO E DE ILUMINACAO                        "/>
    <x v="4"/>
    <x v="1"/>
    <x v="1"/>
    <x v="6"/>
    <n v="1.2885864878819728"/>
    <n v="86000"/>
    <n v="110818.43795784966"/>
  </r>
  <r>
    <x v="7"/>
    <s v="SUDESTE             "/>
    <s v="R9001906"/>
    <s v="ATIVIDADES DE SONORIZACAO E DE ILUMINACAO                        "/>
    <x v="4"/>
    <x v="1"/>
    <x v="1"/>
    <x v="6"/>
    <n v="1.2885864878819728"/>
    <n v="70758"/>
    <n v="91177.802709552634"/>
  </r>
  <r>
    <x v="7"/>
    <s v="SUDESTE             "/>
    <s v="R9001906"/>
    <s v="ATIVIDADES DE SONORIZACAO E DE ILUMINACAO                        "/>
    <x v="4"/>
    <x v="1"/>
    <x v="1"/>
    <x v="6"/>
    <n v="1.2885864878819728"/>
    <n v="110415"/>
    <n v="142279.27705948803"/>
  </r>
  <r>
    <x v="7"/>
    <s v="SUDESTE             "/>
    <s v="R9001906"/>
    <s v="ATIVIDADES DE SONORIZACAO E DE ILUMINACAO                        "/>
    <x v="4"/>
    <x v="1"/>
    <x v="1"/>
    <x v="6"/>
    <n v="1.2885864878819728"/>
    <n v="13000"/>
    <n v="16751.624342465646"/>
  </r>
  <r>
    <x v="7"/>
    <s v="SUDESTE             "/>
    <s v="R9002701"/>
    <s v="ATIVI ARTISTA PLASTICO, JORNALISTAS INDEPENDENTES E ESCRITORES   "/>
    <x v="6"/>
    <x v="1"/>
    <x v="1"/>
    <x v="6"/>
    <n v="1.2885864878819728"/>
    <n v="5000"/>
    <n v="6442.9324394098639"/>
  </r>
  <r>
    <x v="8"/>
    <s v="CENTRO OESTE        "/>
    <s v="C1811302"/>
    <s v="IMPRESSAO DE LIVROS, REVISTAS E OUTRAS PUBLICACOES PERIODICAS    "/>
    <x v="0"/>
    <x v="1"/>
    <x v="1"/>
    <x v="6"/>
    <n v="1.2885864878819728"/>
    <n v="150700"/>
    <n v="194189.98372381332"/>
  </r>
  <r>
    <x v="8"/>
    <s v="CENTRO OESTE        "/>
    <s v="C1811302"/>
    <s v="IMPRESSAO DE LIVROS, REVISTAS E OUTRAS PUBLICACOES PERIODICAS    "/>
    <x v="0"/>
    <x v="1"/>
    <x v="1"/>
    <x v="6"/>
    <n v="1.2885864878819728"/>
    <n v="8062"/>
    <n v="10388.584265304466"/>
  </r>
  <r>
    <x v="8"/>
    <s v="CENTRO OESTE        "/>
    <s v="C3220500"/>
    <s v="FABRICACAO DE INSTRUMENTOS MUSICAIS, PECAS E ACESSORIOS          "/>
    <x v="3"/>
    <x v="1"/>
    <x v="1"/>
    <x v="6"/>
    <n v="1.2885864878819728"/>
    <n v="16570"/>
    <n v="21351.87810420429"/>
  </r>
  <r>
    <x v="8"/>
    <s v="CENTRO OESTE        "/>
    <s v="C3220500"/>
    <s v="FABRICACAO DE INSTRUMENTOS MUSICAIS, PECAS E ACESSORIOS          "/>
    <x v="3"/>
    <x v="1"/>
    <x v="1"/>
    <x v="6"/>
    <n v="1.2885864878819728"/>
    <n v="29369"/>
    <n v="37844.496562605658"/>
  </r>
  <r>
    <x v="8"/>
    <s v="CENTRO OESTE        "/>
    <s v="G4647802"/>
    <s v="COMERCIO ATACADISTA DE LIVROS, JORNAIS E OUTRAS PUBLICACOES      "/>
    <x v="2"/>
    <x v="1"/>
    <x v="1"/>
    <x v="6"/>
    <n v="1.2885864878819728"/>
    <n v="39733"/>
    <n v="51199.406923014423"/>
  </r>
  <r>
    <x v="8"/>
    <s v="CENTRO OESTE        "/>
    <s v="G4647802"/>
    <s v="COMERCIO ATACADISTA DE LIVROS, JORNAIS E OUTRAS PUBLICACOES      "/>
    <x v="2"/>
    <x v="1"/>
    <x v="1"/>
    <x v="6"/>
    <n v="1.2885864878819728"/>
    <n v="71434"/>
    <n v="92048.88717536084"/>
  </r>
  <r>
    <x v="8"/>
    <s v="CENTRO OESTE        "/>
    <s v="G4756300"/>
    <s v="COM VAREJISTA ESPECIALIZADO DE INSTRUMENTOS MUSICAIS E ACESSORIO "/>
    <x v="3"/>
    <x v="1"/>
    <x v="1"/>
    <x v="6"/>
    <n v="1.2885864878819728"/>
    <n v="40833"/>
    <n v="52616.852059684599"/>
  </r>
  <r>
    <x v="8"/>
    <s v="CENTRO OESTE        "/>
    <s v="G4756300"/>
    <s v="COM VAREJISTA ESPECIALIZADO DE INSTRUMENTOS MUSICAIS E ACESSORIO "/>
    <x v="3"/>
    <x v="1"/>
    <x v="1"/>
    <x v="6"/>
    <n v="1.2885864878819728"/>
    <n v="90232"/>
    <n v="116271.73597456617"/>
  </r>
  <r>
    <x v="8"/>
    <s v="CENTRO OESTE        "/>
    <s v="G4761001"/>
    <s v="COMERCIO VAREJISTA DE LIVROS                                     "/>
    <x v="2"/>
    <x v="1"/>
    <x v="1"/>
    <x v="6"/>
    <n v="1.2885864878819728"/>
    <n v="72454"/>
    <n v="93363.245393000456"/>
  </r>
  <r>
    <x v="8"/>
    <s v="CENTRO OESTE        "/>
    <s v="G4761001"/>
    <s v="COMERCIO VAREJISTA DE LIVROS                                     "/>
    <x v="2"/>
    <x v="1"/>
    <x v="1"/>
    <x v="6"/>
    <n v="1.2885864878819728"/>
    <n v="73488"/>
    <n v="94695.643821470425"/>
  </r>
  <r>
    <x v="8"/>
    <s v="CENTRO OESTE        "/>
    <s v="G4761001"/>
    <s v="COMERCIO VAREJISTA DE LIVROS                                     "/>
    <x v="2"/>
    <x v="1"/>
    <x v="0"/>
    <x v="6"/>
    <n v="1.2885864878819728"/>
    <n v="15677"/>
    <n v="20201.170370525688"/>
  </r>
  <r>
    <x v="8"/>
    <s v="CENTRO OESTE        "/>
    <s v="G4761001"/>
    <s v="COMERCIO VAREJISTA DE LIVROS                                     "/>
    <x v="2"/>
    <x v="1"/>
    <x v="1"/>
    <x v="6"/>
    <n v="1.2885864878819728"/>
    <n v="152035"/>
    <n v="195910.24668513573"/>
  </r>
  <r>
    <x v="8"/>
    <s v="CENTRO OESTE        "/>
    <s v="G4762800"/>
    <s v="COMERCIO VAREJISTA DE DISCOS, CDS, DVDS E FITAS                  "/>
    <x v="3"/>
    <x v="1"/>
    <x v="1"/>
    <x v="6"/>
    <n v="1.2885864878819728"/>
    <n v="11448"/>
    <n v="14751.738113272824"/>
  </r>
  <r>
    <x v="8"/>
    <s v="CENTRO OESTE        "/>
    <s v="G4762800"/>
    <s v="COMERCIO VAREJISTA DE DISCOS, CDS, DVDS E FITAS                  "/>
    <x v="3"/>
    <x v="1"/>
    <x v="1"/>
    <x v="6"/>
    <n v="1.2885864878819728"/>
    <n v="45084"/>
    <n v="58094.633219670861"/>
  </r>
  <r>
    <x v="8"/>
    <s v="CENTRO OESTE        "/>
    <s v="G4762800"/>
    <s v="COMERCIO VAREJISTA DE DISCOS, CDS, DVDS E FITAS                  "/>
    <x v="3"/>
    <x v="1"/>
    <x v="1"/>
    <x v="6"/>
    <n v="1.2885864878819728"/>
    <n v="46861"/>
    <n v="60384.451408637127"/>
  </r>
  <r>
    <x v="8"/>
    <s v="CENTRO OESTE        "/>
    <s v="J5812301"/>
    <s v="EDICAO DE JORNAIS DIARIOS                                        "/>
    <x v="2"/>
    <x v="1"/>
    <x v="1"/>
    <x v="6"/>
    <n v="1.2885864878819728"/>
    <n v="53285"/>
    <n v="68662.331006790919"/>
  </r>
  <r>
    <x v="8"/>
    <s v="CENTRO OESTE        "/>
    <s v="J5813100"/>
    <s v="EDICAO DE REVISTAS                                               "/>
    <x v="2"/>
    <x v="1"/>
    <x v="1"/>
    <x v="6"/>
    <n v="1.2885864878819728"/>
    <n v="725"/>
    <n v="934.22520371443034"/>
  </r>
  <r>
    <x v="8"/>
    <s v="CENTRO OESTE        "/>
    <s v="J5813100"/>
    <s v="EDICAO DE REVISTAS                                               "/>
    <x v="2"/>
    <x v="1"/>
    <x v="1"/>
    <x v="6"/>
    <n v="1.2885864878819728"/>
    <n v="86196"/>
    <n v="111071.00090947453"/>
  </r>
  <r>
    <x v="8"/>
    <s v="CENTRO OESTE        "/>
    <s v="J5819100"/>
    <s v="EDICAO DE CADASTROS, LISTAS E OUTROS PRODUTOS GRAFICOS           "/>
    <x v="0"/>
    <x v="1"/>
    <x v="1"/>
    <x v="6"/>
    <n v="1.2885864878819728"/>
    <n v="29244"/>
    <n v="37683.423251620414"/>
  </r>
  <r>
    <x v="8"/>
    <s v="CENTRO OESTE        "/>
    <s v="J5819100"/>
    <s v="EDICAO DE CADASTROS, LISTAS E OUTROS PRODUTOS GRAFICOS           "/>
    <x v="0"/>
    <x v="1"/>
    <x v="1"/>
    <x v="6"/>
    <n v="1.2885864878819728"/>
    <n v="41699"/>
    <n v="53732.767958190387"/>
  </r>
  <r>
    <x v="8"/>
    <s v="CENTRO OESTE        "/>
    <s v="J5821200"/>
    <s v="EDICAO INTEGRADA A IMPRESSAO DE LIVROS                           "/>
    <x v="2"/>
    <x v="1"/>
    <x v="1"/>
    <x v="6"/>
    <n v="1.2885864878819728"/>
    <n v="139031"/>
    <n v="179153.46799671857"/>
  </r>
  <r>
    <x v="8"/>
    <s v="CENTRO OESTE        "/>
    <s v="J5822101"/>
    <s v="EDICAO INTEGRADA A IMPRESSAO DE JORNAIS DIARIOS                  "/>
    <x v="2"/>
    <x v="1"/>
    <x v="1"/>
    <x v="6"/>
    <n v="1.2885864878819728"/>
    <n v="54218"/>
    <n v="69864.582199984798"/>
  </r>
  <r>
    <x v="8"/>
    <s v="CENTRO OESTE        "/>
    <s v="J5822101"/>
    <s v="EDICAO INTEGRADA A IMPRESSAO DE JORNAIS DIARIOS                  "/>
    <x v="2"/>
    <x v="1"/>
    <x v="1"/>
    <x v="6"/>
    <n v="1.2885864878819728"/>
    <n v="1395"/>
    <n v="1797.5781505953521"/>
  </r>
  <r>
    <x v="8"/>
    <s v="CENTRO OESTE        "/>
    <s v="J5829800"/>
    <s v="EDICAO INTEGRADA IMPRESSAO CADASTRO LISTA OUTRO PRODUTO GRAFICO  "/>
    <x v="0"/>
    <x v="1"/>
    <x v="1"/>
    <x v="6"/>
    <n v="1.2885864878819728"/>
    <n v="23503"/>
    <n v="30285.648224690009"/>
  </r>
  <r>
    <x v="8"/>
    <s v="CENTRO OESTE        "/>
    <s v="J5829800"/>
    <s v="EDICAO INTEGRADA IMPRESSAO CADASTRO LISTA OUTRO PRODUTO GRAFICO  "/>
    <x v="0"/>
    <x v="1"/>
    <x v="1"/>
    <x v="6"/>
    <n v="1.2885864878819728"/>
    <n v="100001"/>
    <n v="128859.93737468516"/>
  </r>
  <r>
    <x v="8"/>
    <s v="CENTRO OESTE        "/>
    <s v="J5829800"/>
    <s v="EDICAO INTEGRADA IMPRESSAO CADASTRO LISTA OUTRO PRODUTO GRAFICO  "/>
    <x v="0"/>
    <x v="1"/>
    <x v="1"/>
    <x v="6"/>
    <n v="1.2885864878819728"/>
    <n v="29064"/>
    <n v="37451.477683801655"/>
  </r>
  <r>
    <x v="8"/>
    <s v="CENTRO OESTE        "/>
    <s v="J5829800"/>
    <s v="EDICAO INTEGRADA IMPRESSAO CADASTRO LISTA OUTRO PRODUTO GRAFICO  "/>
    <x v="0"/>
    <x v="1"/>
    <x v="1"/>
    <x v="6"/>
    <n v="1.2885864878819728"/>
    <n v="318387"/>
    <n v="410269.18611727766"/>
  </r>
  <r>
    <x v="8"/>
    <s v="CENTRO OESTE        "/>
    <s v="J5911102"/>
    <s v="PRODUCAO DE FILMES PARA PUBLICIDADE                              "/>
    <x v="5"/>
    <x v="1"/>
    <x v="1"/>
    <x v="6"/>
    <n v="1.2885864878819728"/>
    <n v="154418"/>
    <n v="198980.94828575847"/>
  </r>
  <r>
    <x v="8"/>
    <s v="CENTRO OESTE        "/>
    <s v="J5911102"/>
    <s v="PRODUCAO DE FILMES PARA PUBLICIDADE                              "/>
    <x v="5"/>
    <x v="1"/>
    <x v="1"/>
    <x v="6"/>
    <n v="1.2885864878819728"/>
    <n v="120000"/>
    <n v="154630.37854583675"/>
  </r>
  <r>
    <x v="8"/>
    <s v="CENTRO OESTE        "/>
    <s v="J5911102"/>
    <s v="PRODUCAO DE FILMES PARA PUBLICIDADE                              "/>
    <x v="5"/>
    <x v="1"/>
    <x v="1"/>
    <x v="6"/>
    <n v="1.2885864878819728"/>
    <n v="41693"/>
    <n v="53725.036439263095"/>
  </r>
  <r>
    <x v="8"/>
    <s v="CENTRO OESTE        "/>
    <s v="J5914600"/>
    <s v="ATIVIDADES DE EXIBICAO CINEMATOGRAFICA                           "/>
    <x v="5"/>
    <x v="1"/>
    <x v="1"/>
    <x v="6"/>
    <n v="1.2885864878819728"/>
    <n v="9304"/>
    <n v="11989.008683253875"/>
  </r>
  <r>
    <x v="8"/>
    <s v="CENTRO OESTE        "/>
    <s v="J5914600"/>
    <s v="ATIVIDADES DE EXIBICAO CINEMATOGRAFICA                           "/>
    <x v="5"/>
    <x v="1"/>
    <x v="1"/>
    <x v="6"/>
    <n v="1.2885864878819728"/>
    <n v="87209"/>
    <n v="112376.33902169896"/>
  </r>
  <r>
    <x v="8"/>
    <s v="CENTRO OESTE        "/>
    <s v="J5920100"/>
    <s v="ATIVIDADES DE GRAVACAO DE SOM E DE EDICAO DE MUSICA              "/>
    <x v="3"/>
    <x v="1"/>
    <x v="1"/>
    <x v="6"/>
    <n v="1.2885864878819728"/>
    <n v="263500"/>
    <n v="339542.53955689986"/>
  </r>
  <r>
    <x v="8"/>
    <s v="CENTRO OESTE        "/>
    <s v="J6010100"/>
    <s v="ATIVIDADES DE RADIO                                              "/>
    <x v="5"/>
    <x v="1"/>
    <x v="1"/>
    <x v="6"/>
    <n v="1.2885864878819728"/>
    <n v="31220"/>
    <n v="40229.670151675193"/>
  </r>
  <r>
    <x v="8"/>
    <s v="CENTRO OESTE        "/>
    <s v="J6010100"/>
    <s v="ATIVIDADES DE RADIO                                              "/>
    <x v="5"/>
    <x v="1"/>
    <x v="1"/>
    <x v="6"/>
    <n v="1.2885864878819728"/>
    <n v="14198"/>
    <n v="18295.350954948251"/>
  </r>
  <r>
    <x v="8"/>
    <s v="CENTRO OESTE        "/>
    <s v="J6021700"/>
    <s v="ATIVIDADES DE TELEVISAO ABERTA                                   "/>
    <x v="5"/>
    <x v="1"/>
    <x v="1"/>
    <x v="6"/>
    <n v="1.2885864878819728"/>
    <n v="30158"/>
    <n v="38861.191301544539"/>
  </r>
  <r>
    <x v="8"/>
    <s v="CENTRO OESTE        "/>
    <s v="P8592903"/>
    <s v="ENSINO DE MUSICA                                                 "/>
    <x v="6"/>
    <x v="1"/>
    <x v="1"/>
    <x v="6"/>
    <n v="1.2885864878819728"/>
    <n v="71140"/>
    <n v="91670.042747923551"/>
  </r>
  <r>
    <x v="8"/>
    <s v="CENTRO OESTE        "/>
    <s v="R9001902"/>
    <s v="PRODUCAO MUSICAL                                                 "/>
    <x v="4"/>
    <x v="1"/>
    <x v="1"/>
    <x v="6"/>
    <n v="1.2885864878819728"/>
    <n v="735300"/>
    <n v="947497.64453961467"/>
  </r>
  <r>
    <x v="8"/>
    <s v="CENTRO OESTE        "/>
    <s v="R9001906"/>
    <s v="ATIVIDADES DE SONORIZACAO E DE ILUMINACAO                        "/>
    <x v="4"/>
    <x v="1"/>
    <x v="1"/>
    <x v="6"/>
    <n v="1.2885864878819728"/>
    <n v="438000"/>
    <n v="564400.88169230404"/>
  </r>
  <r>
    <x v="8"/>
    <s v="CENTRO OESTE        "/>
    <s v="R9001906"/>
    <s v="ATIVIDADES DE SONORIZACAO E DE ILUMINACAO                        "/>
    <x v="4"/>
    <x v="1"/>
    <x v="1"/>
    <x v="6"/>
    <n v="1.2885864878819728"/>
    <n v="50503"/>
    <n v="65077.483397503274"/>
  </r>
  <r>
    <x v="8"/>
    <s v="CENTRO OESTE        "/>
    <s v="R9001906"/>
    <s v="ATIVIDADES DE SONORIZACAO E DE ILUMINACAO                        "/>
    <x v="4"/>
    <x v="1"/>
    <x v="1"/>
    <x v="6"/>
    <n v="1.2885864878819728"/>
    <n v="25252"/>
    <n v="32539.385991995579"/>
  </r>
  <r>
    <x v="8"/>
    <s v="CENTRO OESTE        "/>
    <s v="R9001999"/>
    <s v="ARTE CENICA ESPETAC ATIVI COMPLEMENTARES NAO ESPECI ANTERIOR     "/>
    <x v="4"/>
    <x v="1"/>
    <x v="1"/>
    <x v="6"/>
    <n v="1.2885864878819728"/>
    <n v="646000"/>
    <n v="832426.87117175444"/>
  </r>
  <r>
    <x v="8"/>
    <s v="CENTRO OESTE        "/>
    <s v="R9002701"/>
    <s v="ATIVI ARTISTA PLASTICO, JORNALISTAS INDEPENDENTES E ESCRITORES   "/>
    <x v="6"/>
    <x v="1"/>
    <x v="1"/>
    <x v="6"/>
    <n v="1.2885864878819728"/>
    <n v="10000"/>
    <n v="12885.864878819728"/>
  </r>
  <r>
    <x v="8"/>
    <s v="CENTRO OESTE        "/>
    <s v="R9101500"/>
    <s v="ATIVIDADES DE BIBLIOTECAS E ARQUIVOS                             "/>
    <x v="1"/>
    <x v="0"/>
    <x v="0"/>
    <x v="6"/>
    <n v="1.2885864878819728"/>
    <n v="52000"/>
    <n v="67006.497369862584"/>
  </r>
  <r>
    <x v="8"/>
    <s v="CENTRO OESTE        "/>
    <s v="R9101500"/>
    <s v="ATIVIDADES DE BIBLIOTECAS E ARQUIVOS                             "/>
    <x v="1"/>
    <x v="0"/>
    <x v="0"/>
    <x v="6"/>
    <n v="1.2885864878819728"/>
    <n v="944000"/>
    <n v="1216425.6445605822"/>
  </r>
  <r>
    <x v="8"/>
    <s v="CENTRO OESTE        "/>
    <s v="S9493600"/>
    <s v="ATIVIDADES DE ORGANIZACOES ASSOCIATIVAS LIGADAS A CULTURA E ARTE "/>
    <x v="4"/>
    <x v="1"/>
    <x v="1"/>
    <x v="6"/>
    <n v="1.2885864878819728"/>
    <n v="239951"/>
    <n v="309197.61635376728"/>
  </r>
  <r>
    <x v="8"/>
    <s v="CENTRO OESTE        "/>
    <s v="S9493600"/>
    <s v="ATIVIDADES DE ORGANIZACOES ASSOCIATIVAS LIGADAS A CULTURA E ARTE "/>
    <x v="4"/>
    <x v="1"/>
    <x v="1"/>
    <x v="6"/>
    <n v="1.2885864878819728"/>
    <n v="41043"/>
    <n v="52887.455222139812"/>
  </r>
  <r>
    <x v="9"/>
    <s v="NORDESTE            "/>
    <s v="C1811301"/>
    <s v="IMPRESSAO DE JORNAIS                                             "/>
    <x v="0"/>
    <x v="1"/>
    <x v="1"/>
    <x v="6"/>
    <n v="1.2885864878819728"/>
    <n v="7032"/>
    <n v="9061.3401827860325"/>
  </r>
  <r>
    <x v="9"/>
    <s v="NORDESTE            "/>
    <s v="C1811301"/>
    <s v="IMPRESSAO DE JORNAIS                                             "/>
    <x v="0"/>
    <x v="1"/>
    <x v="1"/>
    <x v="6"/>
    <n v="1.2885864878819728"/>
    <n v="107002"/>
    <n v="137881.33137634685"/>
  </r>
  <r>
    <x v="9"/>
    <s v="NORDESTE            "/>
    <s v="C1811301"/>
    <s v="IMPRESSAO DE JORNAIS                                             "/>
    <x v="0"/>
    <x v="1"/>
    <x v="1"/>
    <x v="6"/>
    <n v="1.2885864878819728"/>
    <n v="25776"/>
    <n v="33214.605311645733"/>
  </r>
  <r>
    <x v="9"/>
    <s v="NORDESTE            "/>
    <s v="C1811301"/>
    <s v="IMPRESSAO DE JORNAIS                                             "/>
    <x v="0"/>
    <x v="1"/>
    <x v="1"/>
    <x v="6"/>
    <n v="1.2885864878819728"/>
    <n v="41268"/>
    <n v="53177.387181913255"/>
  </r>
  <r>
    <x v="9"/>
    <s v="NORDESTE            "/>
    <s v="C1811302"/>
    <s v="IMPRESSAO DE LIVROS, REVISTAS E OUTRAS PUBLICACOES PERIODICAS    "/>
    <x v="0"/>
    <x v="1"/>
    <x v="1"/>
    <x v="6"/>
    <n v="1.2885864878819728"/>
    <n v="18371"/>
    <n v="23672.622368879722"/>
  </r>
  <r>
    <x v="9"/>
    <s v="NORDESTE            "/>
    <s v="G4647802"/>
    <s v="COMERCIO ATACADISTA DE LIVROS, JORNAIS E OUTRAS PUBLICACOES      "/>
    <x v="2"/>
    <x v="1"/>
    <x v="1"/>
    <x v="6"/>
    <n v="1.2885864878819728"/>
    <n v="4786"/>
    <n v="6167.1749310031219"/>
  </r>
  <r>
    <x v="9"/>
    <s v="NORDESTE            "/>
    <s v="G4647802"/>
    <s v="COMERCIO ATACADISTA DE LIVROS, JORNAIS E OUTRAS PUBLICACOES      "/>
    <x v="2"/>
    <x v="1"/>
    <x v="1"/>
    <x v="6"/>
    <n v="1.2885864878819728"/>
    <n v="45535"/>
    <n v="58675.785725705631"/>
  </r>
  <r>
    <x v="9"/>
    <s v="NORDESTE            "/>
    <s v="G4756300"/>
    <s v="COM VAREJISTA ESPECIALIZADO DE INSTRUMENTOS MUSICAIS E ACESSORIO "/>
    <x v="3"/>
    <x v="1"/>
    <x v="1"/>
    <x v="6"/>
    <n v="1.2885864878819728"/>
    <n v="90977"/>
    <n v="117231.73290803825"/>
  </r>
  <r>
    <x v="9"/>
    <s v="NORDESTE            "/>
    <s v="G4756300"/>
    <s v="COM VAREJISTA ESPECIALIZADO DE INSTRUMENTOS MUSICAIS E ACESSORIO "/>
    <x v="3"/>
    <x v="1"/>
    <x v="1"/>
    <x v="6"/>
    <n v="1.2885864878819728"/>
    <n v="103000"/>
    <n v="132724.40825184321"/>
  </r>
  <r>
    <x v="9"/>
    <s v="NORDESTE            "/>
    <s v="G4756300"/>
    <s v="COM VAREJISTA ESPECIALIZADO DE INSTRUMENTOS MUSICAIS E ACESSORIO "/>
    <x v="3"/>
    <x v="1"/>
    <x v="1"/>
    <x v="6"/>
    <n v="1.2885864878819728"/>
    <n v="151387"/>
    <n v="195075.24264098823"/>
  </r>
  <r>
    <x v="9"/>
    <s v="NORDESTE            "/>
    <s v="G4756300"/>
    <s v="COM VAREJISTA ESPECIALIZADO DE INSTRUMENTOS MUSICAIS E ACESSORIO "/>
    <x v="3"/>
    <x v="1"/>
    <x v="1"/>
    <x v="6"/>
    <n v="1.2885864878819728"/>
    <n v="202977"/>
    <n v="261553.41955081921"/>
  </r>
  <r>
    <x v="9"/>
    <s v="NORDESTE            "/>
    <s v="G4761001"/>
    <s v="COMERCIO VAREJISTA DE LIVROS                                     "/>
    <x v="2"/>
    <x v="1"/>
    <x v="1"/>
    <x v="6"/>
    <n v="1.2885864878819728"/>
    <n v="23448"/>
    <n v="30214.775967856498"/>
  </r>
  <r>
    <x v="9"/>
    <s v="NORDESTE            "/>
    <s v="G4761001"/>
    <s v="COMERCIO VAREJISTA DE LIVROS                                     "/>
    <x v="2"/>
    <x v="1"/>
    <x v="1"/>
    <x v="6"/>
    <n v="1.2885864878819728"/>
    <n v="352313"/>
    <n v="453985.77130516147"/>
  </r>
  <r>
    <x v="9"/>
    <s v="NORDESTE            "/>
    <s v="G4761001"/>
    <s v="COMERCIO VAREJISTA DE LIVROS                                     "/>
    <x v="2"/>
    <x v="1"/>
    <x v="1"/>
    <x v="6"/>
    <n v="1.2885864878819728"/>
    <n v="800000"/>
    <n v="1030869.1903055783"/>
  </r>
  <r>
    <x v="9"/>
    <s v="NORDESTE            "/>
    <s v="G4761001"/>
    <s v="COMERCIO VAREJISTA DE LIVROS                                     "/>
    <x v="2"/>
    <x v="1"/>
    <x v="1"/>
    <x v="6"/>
    <n v="1.2885864878819728"/>
    <n v="276387"/>
    <n v="356148.55362623482"/>
  </r>
  <r>
    <x v="9"/>
    <s v="NORDESTE            "/>
    <s v="G4761002"/>
    <s v="COMERCIO VAREJISTA DE JORNAIS E REVISTAS                         "/>
    <x v="2"/>
    <x v="1"/>
    <x v="1"/>
    <x v="6"/>
    <n v="1.2885864878819728"/>
    <n v="28266"/>
    <n v="36423.185666471843"/>
  </r>
  <r>
    <x v="9"/>
    <s v="NORDESTE            "/>
    <s v="G4761002"/>
    <s v="COMERCIO VAREJISTA DE JORNAIS E REVISTAS                         "/>
    <x v="2"/>
    <x v="1"/>
    <x v="1"/>
    <x v="6"/>
    <n v="1.2885864878819728"/>
    <n v="50842"/>
    <n v="65514.314216895262"/>
  </r>
  <r>
    <x v="9"/>
    <s v="NORDESTE            "/>
    <s v="G4762800"/>
    <s v="COMERCIO VAREJISTA DE DISCOS, CDS, DVDS E FITAS                  "/>
    <x v="3"/>
    <x v="1"/>
    <x v="1"/>
    <x v="6"/>
    <n v="1.2885864878819728"/>
    <n v="133000"/>
    <n v="171382.00288830238"/>
  </r>
  <r>
    <x v="9"/>
    <s v="NORDESTE            "/>
    <s v="J5812301"/>
    <s v="EDICAO DE JORNAIS DIARIOS                                        "/>
    <x v="2"/>
    <x v="1"/>
    <x v="1"/>
    <x v="6"/>
    <n v="1.2885864878819728"/>
    <n v="13167"/>
    <n v="16966.818285941936"/>
  </r>
  <r>
    <x v="9"/>
    <s v="NORDESTE            "/>
    <s v="J5822101"/>
    <s v="EDICAO INTEGRADA A IMPRESSAO DE JORNAIS DIARIOS                  "/>
    <x v="2"/>
    <x v="1"/>
    <x v="1"/>
    <x v="6"/>
    <n v="1.2885864878819728"/>
    <n v="6235"/>
    <n v="8034.3367519441008"/>
  </r>
  <r>
    <x v="9"/>
    <s v="NORDESTE            "/>
    <s v="J5829800"/>
    <s v="EDICAO INTEGRADA IMPRESSAO CADASTRO LISTA OUTRO PRODUTO GRAFICO  "/>
    <x v="0"/>
    <x v="1"/>
    <x v="1"/>
    <x v="6"/>
    <n v="1.2885864878819728"/>
    <n v="89622"/>
    <n v="115485.69821695818"/>
  </r>
  <r>
    <x v="9"/>
    <s v="NORDESTE            "/>
    <s v="J5829800"/>
    <s v="EDICAO INTEGRADA IMPRESSAO CADASTRO LISTA OUTRO PRODUTO GRAFICO  "/>
    <x v="0"/>
    <x v="1"/>
    <x v="1"/>
    <x v="6"/>
    <n v="1.2885864878819728"/>
    <n v="172493"/>
    <n v="222272.14905422513"/>
  </r>
  <r>
    <x v="9"/>
    <s v="NORDESTE            "/>
    <s v="J5829800"/>
    <s v="EDICAO INTEGRADA IMPRESSAO CADASTRO LISTA OUTRO PRODUTO GRAFICO  "/>
    <x v="0"/>
    <x v="1"/>
    <x v="1"/>
    <x v="6"/>
    <n v="1.2885864878819728"/>
    <n v="5381"/>
    <n v="6933.8838912928959"/>
  </r>
  <r>
    <x v="9"/>
    <s v="NORDESTE            "/>
    <s v="J5914600"/>
    <s v="ATIVIDADES DE EXIBICAO CINEMATOGRAFICA                           "/>
    <x v="5"/>
    <x v="1"/>
    <x v="0"/>
    <x v="6"/>
    <n v="1.2885864878819728"/>
    <n v="1185630"/>
    <n v="1527786.7976275035"/>
  </r>
  <r>
    <x v="9"/>
    <s v="NORDESTE            "/>
    <s v="J5914600"/>
    <s v="ATIVIDADES DE EXIBICAO CINEMATOGRAFICA                           "/>
    <x v="5"/>
    <x v="1"/>
    <x v="0"/>
    <x v="6"/>
    <n v="1.2885864878819728"/>
    <n v="1976050"/>
    <n v="2546311.3293791725"/>
  </r>
  <r>
    <x v="9"/>
    <s v="NORDESTE            "/>
    <s v="J5914600"/>
    <s v="ATIVIDADES DE EXIBICAO CINEMATOGRAFICA                           "/>
    <x v="5"/>
    <x v="1"/>
    <x v="0"/>
    <x v="6"/>
    <n v="1.2885864878819728"/>
    <n v="395210"/>
    <n v="509262.26587583451"/>
  </r>
  <r>
    <x v="9"/>
    <s v="NORDESTE            "/>
    <s v="J6022502"/>
    <s v="ATIV RELACIONADA A TELEVISAO POR ASSINATURA EXCETO PROGRAMADORAS "/>
    <x v="5"/>
    <x v="1"/>
    <x v="1"/>
    <x v="6"/>
    <n v="1.2885864878819728"/>
    <n v="2000000"/>
    <n v="2577172.9757639458"/>
  </r>
  <r>
    <x v="9"/>
    <s v="NORDESTE            "/>
    <s v="R9001902"/>
    <s v="PRODUCAO MUSICAL                                                 "/>
    <x v="4"/>
    <x v="1"/>
    <x v="1"/>
    <x v="6"/>
    <n v="1.2885864878819728"/>
    <n v="75315"/>
    <n v="97049.891334830783"/>
  </r>
  <r>
    <x v="9"/>
    <s v="NORDESTE            "/>
    <s v="R9001999"/>
    <s v="ARTE CENICA ESPETAC ATIVI COMPLEMENTARES NAO ESPECI ANTERIOR     "/>
    <x v="4"/>
    <x v="1"/>
    <x v="1"/>
    <x v="6"/>
    <n v="1.2885864878819728"/>
    <n v="5297"/>
    <n v="6825.6426263108096"/>
  </r>
  <r>
    <x v="9"/>
    <s v="NORDESTE            "/>
    <s v="R9001999"/>
    <s v="ARTE CENICA ESPETAC ATIVI COMPLEMENTARES NAO ESPECI ANTERIOR     "/>
    <x v="4"/>
    <x v="1"/>
    <x v="1"/>
    <x v="6"/>
    <n v="1.2885864878819728"/>
    <n v="32394"/>
    <n v="41742.47068844863"/>
  </r>
  <r>
    <x v="9"/>
    <s v="NORDESTE            "/>
    <s v="R9102300"/>
    <s v="ATV MUSEUS EXPLOR REST ART CONSERV LUGAR PRED HIST ATRCAO SIMIL  "/>
    <x v="1"/>
    <x v="0"/>
    <x v="0"/>
    <x v="6"/>
    <n v="1.2885864878819728"/>
    <n v="383988"/>
    <n v="494801.74830882298"/>
  </r>
  <r>
    <x v="9"/>
    <s v="NORDESTE            "/>
    <s v="R9102302"/>
    <s v="RESTAURACAO E CONSERVACAO DE LUGARES E PREDIOS HISTORICOS        "/>
    <x v="1"/>
    <x v="0"/>
    <x v="0"/>
    <x v="6"/>
    <n v="1.2885864878819728"/>
    <n v="800000"/>
    <n v="1030869.1903055783"/>
  </r>
  <r>
    <x v="10"/>
    <s v="SUDESTE             "/>
    <s v="C1811301"/>
    <s v="IMPRESSAO DE JORNAIS                                             "/>
    <x v="0"/>
    <x v="1"/>
    <x v="1"/>
    <x v="6"/>
    <n v="1.2885864878819728"/>
    <n v="13438"/>
    <n v="17316.025224157951"/>
  </r>
  <r>
    <x v="10"/>
    <s v="SUDESTE             "/>
    <s v="C1811301"/>
    <s v="IMPRESSAO DE JORNAIS                                             "/>
    <x v="0"/>
    <x v="1"/>
    <x v="1"/>
    <x v="6"/>
    <n v="1.2885864878819728"/>
    <n v="10475"/>
    <n v="13497.943460563665"/>
  </r>
  <r>
    <x v="10"/>
    <s v="SUDESTE             "/>
    <s v="C1811302"/>
    <s v="IMPRESSAO DE LIVROS, REVISTAS E OUTRAS PUBLICACOES PERIODICAS    "/>
    <x v="0"/>
    <x v="1"/>
    <x v="1"/>
    <x v="6"/>
    <n v="1.2885864878819728"/>
    <n v="47483"/>
    <n v="61185.952204099718"/>
  </r>
  <r>
    <x v="10"/>
    <s v="SUDESTE             "/>
    <s v="C1811302"/>
    <s v="IMPRESSAO DE LIVROS, REVISTAS E OUTRAS PUBLICACOES PERIODICAS    "/>
    <x v="0"/>
    <x v="1"/>
    <x v="1"/>
    <x v="6"/>
    <n v="1.2885864878819728"/>
    <n v="637506"/>
    <n v="821481.61754368502"/>
  </r>
  <r>
    <x v="10"/>
    <s v="SUDESTE             "/>
    <s v="C1811302"/>
    <s v="IMPRESSAO DE LIVROS, REVISTAS E OUTRAS PUBLICACOES PERIODICAS    "/>
    <x v="0"/>
    <x v="1"/>
    <x v="1"/>
    <x v="6"/>
    <n v="1.2885864878819728"/>
    <n v="1016000"/>
    <n v="1309203.8716880844"/>
  </r>
  <r>
    <x v="10"/>
    <s v="SUDESTE             "/>
    <s v="C1811302"/>
    <s v="IMPRESSAO DE LIVROS, REVISTAS E OUTRAS PUBLICACOES PERIODICAS    "/>
    <x v="0"/>
    <x v="1"/>
    <x v="1"/>
    <x v="6"/>
    <n v="1.2885864878819728"/>
    <n v="3300000"/>
    <n v="4252335.4100105101"/>
  </r>
  <r>
    <x v="10"/>
    <s v="SUDESTE             "/>
    <s v="C1811302"/>
    <s v="IMPRESSAO DE LIVROS, REVISTAS E OUTRAS PUBLICACOES PERIODICAS    "/>
    <x v="0"/>
    <x v="1"/>
    <x v="1"/>
    <x v="6"/>
    <n v="1.2885864878819728"/>
    <n v="3779031"/>
    <n v="4869608.2838870995"/>
  </r>
  <r>
    <x v="10"/>
    <s v="SUDESTE             "/>
    <s v="C1811302"/>
    <s v="IMPRESSAO DE LIVROS, REVISTAS E OUTRAS PUBLICACOES PERIODICAS    "/>
    <x v="0"/>
    <x v="1"/>
    <x v="1"/>
    <x v="6"/>
    <n v="1.2885864878819728"/>
    <n v="19195"/>
    <n v="24734.417634894467"/>
  </r>
  <r>
    <x v="10"/>
    <s v="SUDESTE             "/>
    <s v="C1811302"/>
    <s v="IMPRESSAO DE LIVROS, REVISTAS E OUTRAS PUBLICACOES PERIODICAS    "/>
    <x v="0"/>
    <x v="1"/>
    <x v="1"/>
    <x v="6"/>
    <n v="1.2885864878819728"/>
    <n v="249358"/>
    <n v="321319.34944527299"/>
  </r>
  <r>
    <x v="10"/>
    <s v="SUDESTE             "/>
    <s v="C3220500"/>
    <s v="FABRICACAO DE INSTRUMENTOS MUSICAIS, PECAS E ACESSORIOS          "/>
    <x v="3"/>
    <x v="1"/>
    <x v="1"/>
    <x v="6"/>
    <n v="1.2885864878819728"/>
    <n v="20990"/>
    <n v="27047.430380642611"/>
  </r>
  <r>
    <x v="10"/>
    <s v="SUDESTE             "/>
    <s v="C3220500"/>
    <s v="FABRICACAO DE INSTRUMENTOS MUSICAIS, PECAS E ACESSORIOS          "/>
    <x v="3"/>
    <x v="1"/>
    <x v="1"/>
    <x v="6"/>
    <n v="1.2885864878819728"/>
    <n v="131516"/>
    <n v="169469.74054028554"/>
  </r>
  <r>
    <x v="10"/>
    <s v="SUDESTE             "/>
    <s v="G4647802"/>
    <s v="COMERCIO ATACADISTA DE LIVROS, JORNAIS E OUTRAS PUBLICACOES      "/>
    <x v="2"/>
    <x v="1"/>
    <x v="1"/>
    <x v="6"/>
    <n v="1.2885864878819728"/>
    <n v="107978"/>
    <n v="139138.99178851966"/>
  </r>
  <r>
    <x v="10"/>
    <s v="SUDESTE             "/>
    <s v="G4647802"/>
    <s v="COMERCIO ATACADISTA DE LIVROS, JORNAIS E OUTRAS PUBLICACOES      "/>
    <x v="2"/>
    <x v="1"/>
    <x v="1"/>
    <x v="6"/>
    <n v="1.2885864878819728"/>
    <n v="114500"/>
    <n v="147543.15286248588"/>
  </r>
  <r>
    <x v="10"/>
    <s v="SUDESTE             "/>
    <s v="G4647802"/>
    <s v="COMERCIO ATACADISTA DE LIVROS, JORNAIS E OUTRAS PUBLICACOES      "/>
    <x v="2"/>
    <x v="1"/>
    <x v="1"/>
    <x v="6"/>
    <n v="1.2885864878819728"/>
    <n v="18972"/>
    <n v="24447.06284809679"/>
  </r>
  <r>
    <x v="10"/>
    <s v="SUDESTE             "/>
    <s v="G4647802"/>
    <s v="COMERCIO ATACADISTA DE LIVROS, JORNAIS E OUTRAS PUBLICACOES      "/>
    <x v="2"/>
    <x v="1"/>
    <x v="1"/>
    <x v="6"/>
    <n v="1.2885864878819728"/>
    <n v="326584"/>
    <n v="420831.72955844621"/>
  </r>
  <r>
    <x v="10"/>
    <s v="SUDESTE             "/>
    <s v="G4649407"/>
    <s v="COMERCIO ATACADISTA DE FILMES, CDS, DVDS, FITAS E DISCOS         "/>
    <x v="0"/>
    <x v="1"/>
    <x v="1"/>
    <x v="6"/>
    <n v="1.2885864878819728"/>
    <n v="6628"/>
    <n v="8540.7512416817153"/>
  </r>
  <r>
    <x v="10"/>
    <s v="SUDESTE             "/>
    <s v="G4649407"/>
    <s v="COMERCIO ATACADISTA DE FILMES, CDS, DVDS, FITAS E DISCOS         "/>
    <x v="0"/>
    <x v="1"/>
    <x v="1"/>
    <x v="6"/>
    <n v="1.2885864878819728"/>
    <n v="79838"/>
    <n v="102878.16801952095"/>
  </r>
  <r>
    <x v="10"/>
    <s v="SUDESTE             "/>
    <s v="G4756300"/>
    <s v="COM VAREJISTA ESPECIALIZADO DE INSTRUMENTOS MUSICAIS E ACESSORIO "/>
    <x v="3"/>
    <x v="1"/>
    <x v="1"/>
    <x v="6"/>
    <n v="1.2885864878819728"/>
    <n v="72726"/>
    <n v="93713.740917704359"/>
  </r>
  <r>
    <x v="10"/>
    <s v="SUDESTE             "/>
    <s v="G4756300"/>
    <s v="COM VAREJISTA ESPECIALIZADO DE INSTRUMENTOS MUSICAIS E ACESSORIO "/>
    <x v="3"/>
    <x v="1"/>
    <x v="1"/>
    <x v="6"/>
    <n v="1.2885864878819728"/>
    <n v="185000"/>
    <n v="238388.50025816498"/>
  </r>
  <r>
    <x v="10"/>
    <s v="SUDESTE             "/>
    <s v="G4756300"/>
    <s v="COM VAREJISTA ESPECIALIZADO DE INSTRUMENTOS MUSICAIS E ACESSORIO "/>
    <x v="3"/>
    <x v="1"/>
    <x v="1"/>
    <x v="6"/>
    <n v="1.2885864878819728"/>
    <n v="216040"/>
    <n v="278386.22484202142"/>
  </r>
  <r>
    <x v="10"/>
    <s v="SUDESTE             "/>
    <s v="G4761001"/>
    <s v="COMERCIO VAREJISTA DE LIVROS                                     "/>
    <x v="2"/>
    <x v="1"/>
    <x v="1"/>
    <x v="6"/>
    <n v="1.2885864878819728"/>
    <n v="272885"/>
    <n v="351635.92374567216"/>
  </r>
  <r>
    <x v="10"/>
    <s v="SUDESTE             "/>
    <s v="G4761001"/>
    <s v="COMERCIO VAREJISTA DE LIVROS                                     "/>
    <x v="2"/>
    <x v="1"/>
    <x v="1"/>
    <x v="6"/>
    <n v="1.2885864878819728"/>
    <n v="107000"/>
    <n v="137878.75420337109"/>
  </r>
  <r>
    <x v="10"/>
    <s v="SUDESTE             "/>
    <s v="G4761001"/>
    <s v="COMERCIO VAREJISTA DE LIVROS                                     "/>
    <x v="2"/>
    <x v="1"/>
    <x v="1"/>
    <x v="6"/>
    <n v="1.2885864878819728"/>
    <n v="103065"/>
    <n v="132808.16637355552"/>
  </r>
  <r>
    <x v="10"/>
    <s v="SUDESTE             "/>
    <s v="G4761001"/>
    <s v="COMERCIO VAREJISTA DE LIVROS                                     "/>
    <x v="2"/>
    <x v="1"/>
    <x v="1"/>
    <x v="6"/>
    <n v="1.2885864878819728"/>
    <n v="696061"/>
    <n v="896934.79934161389"/>
  </r>
  <r>
    <x v="10"/>
    <s v="SUDESTE             "/>
    <s v="G4761001"/>
    <s v="COMERCIO VAREJISTA DE LIVROS                                     "/>
    <x v="2"/>
    <x v="1"/>
    <x v="1"/>
    <x v="6"/>
    <n v="1.2885864878819728"/>
    <n v="1047982"/>
    <n v="1350415.4447435257"/>
  </r>
  <r>
    <x v="10"/>
    <s v="SUDESTE             "/>
    <s v="G4761002"/>
    <s v="COMERCIO VAREJISTA DE JORNAIS E REVISTAS                         "/>
    <x v="2"/>
    <x v="1"/>
    <x v="1"/>
    <x v="6"/>
    <n v="1.2885864878819728"/>
    <n v="46566"/>
    <n v="60004.318394711947"/>
  </r>
  <r>
    <x v="10"/>
    <s v="SUDESTE             "/>
    <s v="G4761002"/>
    <s v="COMERCIO VAREJISTA DE JORNAIS E REVISTAS                         "/>
    <x v="2"/>
    <x v="1"/>
    <x v="1"/>
    <x v="6"/>
    <n v="1.2885864878819728"/>
    <n v="262600"/>
    <n v="338382.81171780609"/>
  </r>
  <r>
    <x v="10"/>
    <s v="SUDESTE             "/>
    <s v="G4761002"/>
    <s v="COMERCIO VAREJISTA DE JORNAIS E REVISTAS                         "/>
    <x v="2"/>
    <x v="1"/>
    <x v="1"/>
    <x v="6"/>
    <n v="1.2885864878819728"/>
    <n v="81875"/>
    <n v="105503.01869533652"/>
  </r>
  <r>
    <x v="10"/>
    <s v="SUDESTE             "/>
    <s v="G4761002"/>
    <s v="COMERCIO VAREJISTA DE JORNAIS E REVISTAS                         "/>
    <x v="2"/>
    <x v="1"/>
    <x v="1"/>
    <x v="6"/>
    <n v="1.2885864878819728"/>
    <n v="162189"/>
    <n v="208994.55388308931"/>
  </r>
  <r>
    <x v="10"/>
    <s v="SUDESTE             "/>
    <s v="G4762800"/>
    <s v="COMERCIO VAREJISTA DE DISCOS, CDS, DVDS E FITAS                  "/>
    <x v="3"/>
    <x v="1"/>
    <x v="1"/>
    <x v="6"/>
    <n v="1.2885864878819728"/>
    <n v="34432"/>
    <n v="44368.609950752092"/>
  </r>
  <r>
    <x v="10"/>
    <s v="SUDESTE             "/>
    <s v="G4762800"/>
    <s v="COMERCIO VAREJISTA DE DISCOS, CDS, DVDS E FITAS                  "/>
    <x v="3"/>
    <x v="1"/>
    <x v="1"/>
    <x v="6"/>
    <n v="1.2885864878819728"/>
    <n v="127204"/>
    <n v="163913.35560453846"/>
  </r>
  <r>
    <x v="10"/>
    <s v="SUDESTE             "/>
    <s v="J5811500"/>
    <s v="EDICAO DE LIVROS                                                 "/>
    <x v="2"/>
    <x v="1"/>
    <x v="1"/>
    <x v="6"/>
    <n v="1.2885864878819728"/>
    <n v="271266"/>
    <n v="349549.70222179126"/>
  </r>
  <r>
    <x v="10"/>
    <s v="SUDESTE             "/>
    <s v="J5811500"/>
    <s v="EDICAO DE LIVROS                                                 "/>
    <x v="2"/>
    <x v="1"/>
    <x v="1"/>
    <x v="6"/>
    <n v="1.2885864878819728"/>
    <n v="437679"/>
    <n v="563987.24542969395"/>
  </r>
  <r>
    <x v="10"/>
    <s v="SUDESTE             "/>
    <s v="J5812301"/>
    <s v="EDICAO DE JORNAIS DIARIOS                                        "/>
    <x v="2"/>
    <x v="1"/>
    <x v="1"/>
    <x v="6"/>
    <n v="1.2885864878819728"/>
    <n v="99803"/>
    <n v="128604.79725008454"/>
  </r>
  <r>
    <x v="10"/>
    <s v="SUDESTE             "/>
    <s v="J5819100"/>
    <s v="EDICAO DE CADASTROS, LISTAS E OUTROS PRODUTOS GRAFICOS           "/>
    <x v="0"/>
    <x v="1"/>
    <x v="1"/>
    <x v="6"/>
    <n v="1.2885864878819728"/>
    <n v="7896"/>
    <n v="10174.678908316058"/>
  </r>
  <r>
    <x v="10"/>
    <s v="SUDESTE             "/>
    <s v="J5819100"/>
    <s v="EDICAO DE CADASTROS, LISTAS E OUTROS PRODUTOS GRAFICOS           "/>
    <x v="0"/>
    <x v="1"/>
    <x v="1"/>
    <x v="6"/>
    <n v="1.2885864878819728"/>
    <n v="117700"/>
    <n v="151666.6296237082"/>
  </r>
  <r>
    <x v="10"/>
    <s v="SUDESTE             "/>
    <s v="J5819100"/>
    <s v="EDICAO DE CADASTROS, LISTAS E OUTROS PRODUTOS GRAFICOS           "/>
    <x v="0"/>
    <x v="1"/>
    <x v="1"/>
    <x v="6"/>
    <n v="1.2885864878819728"/>
    <n v="89555"/>
    <n v="115399.36292227008"/>
  </r>
  <r>
    <x v="10"/>
    <s v="SUDESTE             "/>
    <s v="J5821200"/>
    <s v="EDICAO INTEGRADA A IMPRESSAO DE LIVROS                           "/>
    <x v="2"/>
    <x v="1"/>
    <x v="1"/>
    <x v="6"/>
    <n v="1.2885864878819728"/>
    <n v="5351"/>
    <n v="6895.2262966564367"/>
  </r>
  <r>
    <x v="10"/>
    <s v="SUDESTE             "/>
    <s v="J5821200"/>
    <s v="EDICAO INTEGRADA A IMPRESSAO DE LIVROS                           "/>
    <x v="2"/>
    <x v="1"/>
    <x v="1"/>
    <x v="6"/>
    <n v="1.2885864878819728"/>
    <n v="61868"/>
    <n v="79722.268832281901"/>
  </r>
  <r>
    <x v="10"/>
    <s v="SUDESTE             "/>
    <s v="J5821200"/>
    <s v="EDICAO INTEGRADA A IMPRESSAO DE LIVROS                           "/>
    <x v="2"/>
    <x v="1"/>
    <x v="1"/>
    <x v="6"/>
    <n v="1.2885864878819728"/>
    <n v="652905"/>
    <n v="841324.56087057944"/>
  </r>
  <r>
    <x v="10"/>
    <s v="SUDESTE             "/>
    <s v="J5822101"/>
    <s v="EDICAO INTEGRADA A IMPRESSAO DE JORNAIS DIARIOS                  "/>
    <x v="2"/>
    <x v="1"/>
    <x v="1"/>
    <x v="6"/>
    <n v="1.2885864878819728"/>
    <n v="46616"/>
    <n v="60068.747719106046"/>
  </r>
  <r>
    <x v="10"/>
    <s v="SUDESTE             "/>
    <s v="J5822101"/>
    <s v="EDICAO INTEGRADA A IMPRESSAO DE JORNAIS DIARIOS                  "/>
    <x v="2"/>
    <x v="1"/>
    <x v="1"/>
    <x v="6"/>
    <n v="1.2885864878819728"/>
    <n v="21443"/>
    <n v="27631.160059653143"/>
  </r>
  <r>
    <x v="10"/>
    <s v="SUDESTE             "/>
    <s v="J5822101"/>
    <s v="EDICAO INTEGRADA A IMPRESSAO DE JORNAIS DIARIOS                  "/>
    <x v="2"/>
    <x v="1"/>
    <x v="1"/>
    <x v="6"/>
    <n v="1.2885864878819728"/>
    <n v="120607"/>
    <n v="155412.55054398111"/>
  </r>
  <r>
    <x v="10"/>
    <s v="SUDESTE             "/>
    <s v="J5822101"/>
    <s v="EDICAO INTEGRADA A IMPRESSAO DE JORNAIS DIARIOS                  "/>
    <x v="2"/>
    <x v="1"/>
    <x v="1"/>
    <x v="6"/>
    <n v="1.2885864878819728"/>
    <n v="1000"/>
    <n v="1288.5864878819727"/>
  </r>
  <r>
    <x v="10"/>
    <s v="SUDESTE             "/>
    <s v="J5823900"/>
    <s v="EDICAO INTEGRADA A IMPRESSAO DE REVISTAS                         "/>
    <x v="2"/>
    <x v="1"/>
    <x v="1"/>
    <x v="6"/>
    <n v="1.2885864878819728"/>
    <n v="99617"/>
    <n v="128365.12016333849"/>
  </r>
  <r>
    <x v="10"/>
    <s v="SUDESTE             "/>
    <s v="J5829800"/>
    <s v="EDICAO INTEGRADA IMPRESSAO CADASTRO LISTA OUTRO PRODUTO GRAFICO  "/>
    <x v="0"/>
    <x v="1"/>
    <x v="1"/>
    <x v="6"/>
    <n v="1.2885864878819728"/>
    <n v="153621"/>
    <n v="197953.94485491654"/>
  </r>
  <r>
    <x v="10"/>
    <s v="SUDESTE             "/>
    <s v="J5829800"/>
    <s v="EDICAO INTEGRADA IMPRESSAO CADASTRO LISTA OUTRO PRODUTO GRAFICO  "/>
    <x v="0"/>
    <x v="1"/>
    <x v="1"/>
    <x v="6"/>
    <n v="1.2885864878819728"/>
    <n v="122050"/>
    <n v="157271.98084599478"/>
  </r>
  <r>
    <x v="10"/>
    <s v="SUDESTE             "/>
    <s v="J5829800"/>
    <s v="EDICAO INTEGRADA IMPRESSAO CADASTRO LISTA OUTRO PRODUTO GRAFICO  "/>
    <x v="0"/>
    <x v="1"/>
    <x v="1"/>
    <x v="6"/>
    <n v="1.2885864878819728"/>
    <n v="26125"/>
    <n v="33664.321995916544"/>
  </r>
  <r>
    <x v="10"/>
    <s v="SUDESTE             "/>
    <s v="J5829800"/>
    <s v="EDICAO INTEGRADA IMPRESSAO CADASTRO LISTA OUTRO PRODUTO GRAFICO  "/>
    <x v="0"/>
    <x v="1"/>
    <x v="1"/>
    <x v="6"/>
    <n v="1.2885864878819728"/>
    <n v="175408"/>
    <n v="226028.37866640108"/>
  </r>
  <r>
    <x v="10"/>
    <s v="SUDESTE             "/>
    <s v="J5829800"/>
    <s v="EDICAO INTEGRADA IMPRESSAO CADASTRO LISTA OUTRO PRODUTO GRAFICO  "/>
    <x v="0"/>
    <x v="1"/>
    <x v="1"/>
    <x v="6"/>
    <n v="1.2885864878819728"/>
    <n v="10000"/>
    <n v="12885.864878819728"/>
  </r>
  <r>
    <x v="10"/>
    <s v="SUDESTE             "/>
    <s v="J5911102"/>
    <s v="PRODUCAO DE FILMES PARA PUBLICIDADE                              "/>
    <x v="5"/>
    <x v="1"/>
    <x v="1"/>
    <x v="6"/>
    <n v="1.2885864878819728"/>
    <n v="159167"/>
    <n v="205100.44551670997"/>
  </r>
  <r>
    <x v="10"/>
    <s v="SUDESTE             "/>
    <s v="J5911102"/>
    <s v="PRODUCAO DE FILMES PARA PUBLICIDADE                              "/>
    <x v="5"/>
    <x v="1"/>
    <x v="1"/>
    <x v="6"/>
    <n v="1.2885864878819728"/>
    <n v="69000"/>
    <n v="88912.467663856121"/>
  </r>
  <r>
    <x v="10"/>
    <s v="SUDESTE             "/>
    <s v="J5911102"/>
    <s v="PRODUCAO DE FILMES PARA PUBLICIDADE                              "/>
    <x v="5"/>
    <x v="1"/>
    <x v="1"/>
    <x v="6"/>
    <n v="1.2885864878819728"/>
    <n v="56335"/>
    <n v="72592.519794830936"/>
  </r>
  <r>
    <x v="10"/>
    <s v="SUDESTE             "/>
    <s v="J5911199"/>
    <s v="ATIV PD CINEMATOGRAFICA VIDEO PROG TELEVISAO NAO ESPECI ANTERIOR "/>
    <x v="5"/>
    <x v="1"/>
    <x v="1"/>
    <x v="6"/>
    <n v="1.2885864878819728"/>
    <n v="1231"/>
    <n v="1586.2499665827086"/>
  </r>
  <r>
    <x v="10"/>
    <s v="SUDESTE             "/>
    <s v="J5911199"/>
    <s v="ATIV PD CINEMATOGRAFICA VIDEO PROG TELEVISAO NAO ESPECI ANTERIOR "/>
    <x v="5"/>
    <x v="1"/>
    <x v="0"/>
    <x v="6"/>
    <n v="1.2885864878819728"/>
    <n v="60000"/>
    <n v="77315.189272918375"/>
  </r>
  <r>
    <x v="10"/>
    <s v="SUDESTE             "/>
    <s v="J5911199"/>
    <s v="ATIV PD CINEMATOGRAFICA VIDEO PROG TELEVISAO NAO ESPECI ANTERIOR "/>
    <x v="5"/>
    <x v="1"/>
    <x v="1"/>
    <x v="6"/>
    <n v="1.2885864878819728"/>
    <n v="96495"/>
    <n v="124342.15314817097"/>
  </r>
  <r>
    <x v="10"/>
    <s v="SUDESTE             "/>
    <s v="J5911199"/>
    <s v="ATIV PD CINEMATOGRAFICA VIDEO PROG TELEVISAO NAO ESPECI ANTERIOR "/>
    <x v="5"/>
    <x v="1"/>
    <x v="1"/>
    <x v="6"/>
    <n v="1.2885864878819728"/>
    <n v="47911"/>
    <n v="61737.467220913197"/>
  </r>
  <r>
    <x v="10"/>
    <s v="SUDESTE             "/>
    <s v="J5914600"/>
    <s v="ATIVIDADES DE EXIBICAO CINEMATOGRAFICA                           "/>
    <x v="5"/>
    <x v="1"/>
    <x v="1"/>
    <x v="6"/>
    <n v="1.2885864878819728"/>
    <n v="102692"/>
    <n v="132327.52361357555"/>
  </r>
  <r>
    <x v="10"/>
    <s v="SUDESTE             "/>
    <s v="J5914600"/>
    <s v="ATIVIDADES DE EXIBICAO CINEMATOGRAFICA                           "/>
    <x v="5"/>
    <x v="1"/>
    <x v="0"/>
    <x v="6"/>
    <n v="1.2885864878819728"/>
    <n v="6674831"/>
    <n v="8601097.0354957171"/>
  </r>
  <r>
    <x v="10"/>
    <s v="SUDESTE             "/>
    <s v="J5914600"/>
    <s v="ATIVIDADES DE EXIBICAO CINEMATOGRAFICA                           "/>
    <x v="5"/>
    <x v="1"/>
    <x v="0"/>
    <x v="6"/>
    <n v="1.2885864878819728"/>
    <n v="3087502"/>
    <n v="3978513.3585085669"/>
  </r>
  <r>
    <x v="10"/>
    <s v="SUDESTE             "/>
    <s v="J5914600"/>
    <s v="ATIVIDADES DE EXIBICAO CINEMATOGRAFICA                           "/>
    <x v="5"/>
    <x v="1"/>
    <x v="1"/>
    <x v="6"/>
    <n v="1.2885864878819728"/>
    <n v="672363"/>
    <n v="866397.87675178691"/>
  </r>
  <r>
    <x v="10"/>
    <s v="SUDESTE             "/>
    <s v="J5914600"/>
    <s v="ATIVIDADES DE EXIBICAO CINEMATOGRAFICA                           "/>
    <x v="5"/>
    <x v="1"/>
    <x v="0"/>
    <x v="6"/>
    <n v="1.2885864878819728"/>
    <n v="4947158"/>
    <n v="6374840.9522172045"/>
  </r>
  <r>
    <x v="10"/>
    <s v="SUDESTE             "/>
    <s v="J5914600"/>
    <s v="ATIVIDADES DE EXIBICAO CINEMATOGRAFICA                           "/>
    <x v="5"/>
    <x v="1"/>
    <x v="1"/>
    <x v="6"/>
    <n v="1.2885864878819728"/>
    <n v="492941"/>
    <n v="635197.11192302755"/>
  </r>
  <r>
    <x v="10"/>
    <s v="SUDESTE             "/>
    <s v="J5920100"/>
    <s v="ATIVIDADES DE GRAVACAO DE SOM E DE EDICAO DE MUSICA              "/>
    <x v="3"/>
    <x v="1"/>
    <x v="1"/>
    <x v="6"/>
    <n v="1.2885864878819728"/>
    <n v="6067"/>
    <n v="7817.8542219799292"/>
  </r>
  <r>
    <x v="10"/>
    <s v="SUDESTE             "/>
    <s v="J5920100"/>
    <s v="ATIVIDADES DE GRAVACAO DE SOM E DE EDICAO DE MUSICA              "/>
    <x v="3"/>
    <x v="1"/>
    <x v="1"/>
    <x v="6"/>
    <n v="1.2885864878819728"/>
    <n v="287360"/>
    <n v="370288.2131577637"/>
  </r>
  <r>
    <x v="10"/>
    <s v="SUDESTE             "/>
    <s v="J5920100"/>
    <s v="ATIVIDADES DE GRAVACAO DE SOM E DE EDICAO DE MUSICA              "/>
    <x v="3"/>
    <x v="1"/>
    <x v="1"/>
    <x v="6"/>
    <n v="1.2885864878819728"/>
    <n v="5000"/>
    <n v="6442.9324394098639"/>
  </r>
  <r>
    <x v="10"/>
    <s v="SUDESTE             "/>
    <s v="J6010100"/>
    <s v="ATIVIDADES DE RADIO                                              "/>
    <x v="5"/>
    <x v="1"/>
    <x v="1"/>
    <x v="6"/>
    <n v="1.2885864878819728"/>
    <n v="14241"/>
    <n v="18350.760173927174"/>
  </r>
  <r>
    <x v="10"/>
    <s v="SUDESTE             "/>
    <s v="J6010100"/>
    <s v="ATIVIDADES DE RADIO                                              "/>
    <x v="5"/>
    <x v="1"/>
    <x v="1"/>
    <x v="6"/>
    <n v="1.2885864878819728"/>
    <n v="151500"/>
    <n v="195220.85291411888"/>
  </r>
  <r>
    <x v="10"/>
    <s v="SUDESTE             "/>
    <s v="J6010100"/>
    <s v="ATIVIDADES DE RADIO                                              "/>
    <x v="5"/>
    <x v="1"/>
    <x v="1"/>
    <x v="6"/>
    <n v="1.2885864878819728"/>
    <n v="195650"/>
    <n v="252111.94635410799"/>
  </r>
  <r>
    <x v="10"/>
    <s v="SUDESTE             "/>
    <s v="J6010100"/>
    <s v="ATIVIDADES DE RADIO                                              "/>
    <x v="5"/>
    <x v="1"/>
    <x v="1"/>
    <x v="6"/>
    <n v="1.2885864878819728"/>
    <n v="119191"/>
    <n v="153587.91207714024"/>
  </r>
  <r>
    <x v="10"/>
    <s v="SUDESTE             "/>
    <s v="J6010100"/>
    <s v="ATIVIDADES DE RADIO                                              "/>
    <x v="5"/>
    <x v="1"/>
    <x v="1"/>
    <x v="6"/>
    <n v="1.2885864878819728"/>
    <n v="10000"/>
    <n v="12885.864878819728"/>
  </r>
  <r>
    <x v="10"/>
    <s v="SUDESTE             "/>
    <s v="J6021700"/>
    <s v="ATIVIDADES DE TELEVISAO ABERTA                                   "/>
    <x v="5"/>
    <x v="1"/>
    <x v="0"/>
    <x v="6"/>
    <n v="1.2885864878819728"/>
    <n v="436000"/>
    <n v="561823.70871654013"/>
  </r>
  <r>
    <x v="10"/>
    <s v="SUDESTE             "/>
    <s v="J6021700"/>
    <s v="ATIVIDADES DE TELEVISAO ABERTA                                   "/>
    <x v="5"/>
    <x v="1"/>
    <x v="0"/>
    <x v="6"/>
    <n v="1.2885864878819728"/>
    <n v="5173000"/>
    <n v="6665857.9018134456"/>
  </r>
  <r>
    <x v="10"/>
    <s v="SUDESTE             "/>
    <s v="J6021700"/>
    <s v="ATIVIDADES DE TELEVISAO ABERTA                                   "/>
    <x v="5"/>
    <x v="1"/>
    <x v="0"/>
    <x v="6"/>
    <n v="1.2885864878819728"/>
    <n v="30000"/>
    <n v="38657.594636459187"/>
  </r>
  <r>
    <x v="10"/>
    <s v="SUDESTE             "/>
    <s v="J6021700"/>
    <s v="ATIVIDADES DE TELEVISAO ABERTA                                   "/>
    <x v="5"/>
    <x v="1"/>
    <x v="0"/>
    <x v="6"/>
    <n v="1.2885864878819728"/>
    <n v="1700000"/>
    <n v="2190597.029399354"/>
  </r>
  <r>
    <x v="10"/>
    <s v="SUDESTE             "/>
    <s v="J6021700"/>
    <s v="ATIVIDADES DE TELEVISAO ABERTA                                   "/>
    <x v="5"/>
    <x v="1"/>
    <x v="0"/>
    <x v="6"/>
    <n v="1.2885864878819728"/>
    <n v="1159000"/>
    <n v="1493471.7394552066"/>
  </r>
  <r>
    <x v="10"/>
    <s v="SUDESTE             "/>
    <s v="J6021700"/>
    <s v="ATIVIDADES DE TELEVISAO ABERTA                                   "/>
    <x v="5"/>
    <x v="1"/>
    <x v="0"/>
    <x v="6"/>
    <n v="1.2885864878819728"/>
    <n v="700000"/>
    <n v="902010.54151738097"/>
  </r>
  <r>
    <x v="10"/>
    <s v="SUDESTE             "/>
    <s v="J6021700"/>
    <s v="ATIVIDADES DE TELEVISAO ABERTA                                   "/>
    <x v="5"/>
    <x v="1"/>
    <x v="1"/>
    <x v="6"/>
    <n v="1.2885864878819728"/>
    <n v="1676040"/>
    <n v="2159722.4971497017"/>
  </r>
  <r>
    <x v="10"/>
    <s v="SUDESTE             "/>
    <s v="J6021700"/>
    <s v="ATIVIDADES DE TELEVISAO ABERTA                                   "/>
    <x v="5"/>
    <x v="1"/>
    <x v="1"/>
    <x v="6"/>
    <n v="1.2885864878819728"/>
    <n v="26122"/>
    <n v="33660.456236452897"/>
  </r>
  <r>
    <x v="10"/>
    <s v="SUDESTE             "/>
    <s v="P8592902"/>
    <s v="ENSINO DE ARTES CENICAS, EXCETO DANCA                            "/>
    <x v="6"/>
    <x v="1"/>
    <x v="1"/>
    <x v="6"/>
    <n v="1.2885864878819728"/>
    <n v="28879"/>
    <n v="37213.089183543496"/>
  </r>
  <r>
    <x v="10"/>
    <s v="SUDESTE             "/>
    <s v="P8592903"/>
    <s v="ENSINO DE MUSICA                                                 "/>
    <x v="6"/>
    <x v="1"/>
    <x v="1"/>
    <x v="6"/>
    <n v="1.2885864878819728"/>
    <n v="2925"/>
    <n v="3769.1154770547705"/>
  </r>
  <r>
    <x v="10"/>
    <s v="SUDESTE             "/>
    <s v="P8592903"/>
    <s v="ENSINO DE MUSICA                                                 "/>
    <x v="6"/>
    <x v="1"/>
    <x v="1"/>
    <x v="6"/>
    <n v="1.2885864878819728"/>
    <n v="4196"/>
    <n v="5406.9089031527583"/>
  </r>
  <r>
    <x v="10"/>
    <s v="SUDESTE             "/>
    <s v="R9001900"/>
    <s v="ARTES CENICAS, ESPETACULOS E ATIVIDADES COMPLEMENTARES           "/>
    <x v="4"/>
    <x v="0"/>
    <x v="0"/>
    <x v="6"/>
    <n v="1.2885864878819728"/>
    <n v="32231"/>
    <n v="41532.431090923863"/>
  </r>
  <r>
    <x v="10"/>
    <s v="SUDESTE             "/>
    <s v="R9001902"/>
    <s v="PRODUCAO MUSICAL                                                 "/>
    <x v="4"/>
    <x v="1"/>
    <x v="1"/>
    <x v="6"/>
    <n v="1.2885864878819728"/>
    <n v="2749"/>
    <n v="3542.3242551875433"/>
  </r>
  <r>
    <x v="10"/>
    <s v="SUDESTE             "/>
    <s v="R9001902"/>
    <s v="PRODUCAO MUSICAL                                                 "/>
    <x v="4"/>
    <x v="1"/>
    <x v="1"/>
    <x v="6"/>
    <n v="1.2885864878819728"/>
    <n v="26100"/>
    <n v="33632.10733371949"/>
  </r>
  <r>
    <x v="10"/>
    <s v="SUDESTE             "/>
    <s v="R9001902"/>
    <s v="PRODUCAO MUSICAL                                                 "/>
    <x v="4"/>
    <x v="1"/>
    <x v="1"/>
    <x v="6"/>
    <n v="1.2885864878819728"/>
    <n v="27410"/>
    <n v="35320.155632844879"/>
  </r>
  <r>
    <x v="10"/>
    <s v="SUDESTE             "/>
    <s v="R9001902"/>
    <s v="PRODUCAO MUSICAL                                                 "/>
    <x v="4"/>
    <x v="1"/>
    <x v="1"/>
    <x v="6"/>
    <n v="1.2885864878819728"/>
    <n v="10000"/>
    <n v="12885.864878819728"/>
  </r>
  <r>
    <x v="10"/>
    <s v="SUDESTE             "/>
    <s v="R9001904"/>
    <s v="PRODUCAO DE ESPETACULOS CIRCENSES, DE MARIONETES E SIMILARES     "/>
    <x v="4"/>
    <x v="1"/>
    <x v="1"/>
    <x v="6"/>
    <n v="1.2885864878819728"/>
    <n v="18633"/>
    <n v="24010.232028704799"/>
  </r>
  <r>
    <x v="10"/>
    <s v="SUDESTE             "/>
    <s v="R9001905"/>
    <s v="PRODUCAO DE ESPETACULOS DE RODEIOS, VAQUEJADAS E SIMILARES       "/>
    <x v="4"/>
    <x v="1"/>
    <x v="1"/>
    <x v="6"/>
    <n v="1.2885864878819728"/>
    <n v="74566"/>
    <n v="96084.740055407179"/>
  </r>
  <r>
    <x v="10"/>
    <s v="SUDESTE             "/>
    <s v="R9001906"/>
    <s v="ATIVIDADES DE SONORIZACAO E DE ILUMINACAO                        "/>
    <x v="4"/>
    <x v="1"/>
    <x v="1"/>
    <x v="6"/>
    <n v="1.2885864878819728"/>
    <n v="30160"/>
    <n v="38863.768474520301"/>
  </r>
  <r>
    <x v="10"/>
    <s v="SUDESTE             "/>
    <s v="R9001906"/>
    <s v="ATIVIDADES DE SONORIZACAO E DE ILUMINACAO                        "/>
    <x v="4"/>
    <x v="1"/>
    <x v="1"/>
    <x v="6"/>
    <n v="1.2885864878819728"/>
    <n v="854300"/>
    <n v="1100839.4365975694"/>
  </r>
  <r>
    <x v="10"/>
    <s v="SUDESTE             "/>
    <s v="R9001906"/>
    <s v="ATIVIDADES DE SONORIZACAO E DE ILUMINACAO                        "/>
    <x v="4"/>
    <x v="1"/>
    <x v="1"/>
    <x v="6"/>
    <n v="1.2885864878819728"/>
    <n v="1334400"/>
    <n v="1719489.8094297044"/>
  </r>
  <r>
    <x v="10"/>
    <s v="SUDESTE             "/>
    <s v="R9001906"/>
    <s v="ATIVIDADES DE SONORIZACAO E DE ILUMINACAO                        "/>
    <x v="4"/>
    <x v="1"/>
    <x v="1"/>
    <x v="6"/>
    <n v="1.2885864878819728"/>
    <n v="162192"/>
    <n v="208998.41964255294"/>
  </r>
  <r>
    <x v="10"/>
    <s v="SUDESTE             "/>
    <s v="R9001906"/>
    <s v="ATIVIDADES DE SONORIZACAO E DE ILUMINACAO                        "/>
    <x v="4"/>
    <x v="1"/>
    <x v="1"/>
    <x v="6"/>
    <n v="1.2885864878819728"/>
    <n v="238028"/>
    <n v="306719.66453757021"/>
  </r>
  <r>
    <x v="10"/>
    <s v="SUDESTE             "/>
    <s v="R9001999"/>
    <s v="ARTE CENICA ESPETAC ATIVI COMPLEMENTARES NAO ESPECI ANTERIOR     "/>
    <x v="4"/>
    <x v="1"/>
    <x v="1"/>
    <x v="6"/>
    <n v="1.2885864878819728"/>
    <n v="121992"/>
    <n v="157197.24282969764"/>
  </r>
  <r>
    <x v="10"/>
    <s v="SUDESTE             "/>
    <s v="R9001999"/>
    <s v="ARTE CENICA ESPETAC ATIVI COMPLEMENTARES NAO ESPECI ANTERIOR     "/>
    <x v="4"/>
    <x v="1"/>
    <x v="1"/>
    <x v="6"/>
    <n v="1.2885864878819728"/>
    <n v="94000"/>
    <n v="121127.12986090545"/>
  </r>
  <r>
    <x v="10"/>
    <s v="SUDESTE             "/>
    <s v="R9001999"/>
    <s v="ARTE CENICA ESPETAC ATIVI COMPLEMENTARES NAO ESPECI ANTERIOR     "/>
    <x v="4"/>
    <x v="1"/>
    <x v="1"/>
    <x v="6"/>
    <n v="1.2885864878819728"/>
    <n v="165733"/>
    <n v="213561.30439614301"/>
  </r>
  <r>
    <x v="10"/>
    <s v="SUDESTE             "/>
    <s v="R9001999"/>
    <s v="ARTE CENICA ESPETAC ATIVI COMPLEMENTARES NAO ESPECI ANTERIOR     "/>
    <x v="4"/>
    <x v="1"/>
    <x v="1"/>
    <x v="6"/>
    <n v="1.2885864878819728"/>
    <n v="237820"/>
    <n v="306451.63854809076"/>
  </r>
  <r>
    <x v="10"/>
    <s v="SUDESTE             "/>
    <s v="R9001999"/>
    <s v="ARTE CENICA ESPETAC ATIVI COMPLEMENTARES NAO ESPECI ANTERIOR     "/>
    <x v="4"/>
    <x v="1"/>
    <x v="1"/>
    <x v="6"/>
    <n v="1.2885864878819728"/>
    <n v="5000"/>
    <n v="6442.9324394098639"/>
  </r>
  <r>
    <x v="10"/>
    <s v="SUDESTE             "/>
    <s v="R9002701"/>
    <s v="ATIVI ARTISTA PLASTICO, JORNALISTAS INDEPENDENTES E ESCRITORES   "/>
    <x v="6"/>
    <x v="1"/>
    <x v="1"/>
    <x v="6"/>
    <n v="1.2885864878819728"/>
    <n v="177932"/>
    <n v="229280.7709618152"/>
  </r>
  <r>
    <x v="10"/>
    <s v="SUDESTE             "/>
    <s v="R9003500"/>
    <s v="GESTAO ESPACO P/ARTE CENICA ESPETACULO OUTRA ATIVIDADE ARTISTICA "/>
    <x v="4"/>
    <x v="1"/>
    <x v="1"/>
    <x v="6"/>
    <n v="1.2885864878819728"/>
    <n v="3137"/>
    <n v="4042.2958124857487"/>
  </r>
  <r>
    <x v="10"/>
    <s v="SUDESTE             "/>
    <s v="R9102301"/>
    <s v="ATIVI MUSEUS E EXPLORACAO LUGAR PRED HISTORICO ATRACAO SIMILAR   "/>
    <x v="1"/>
    <x v="0"/>
    <x v="0"/>
    <x v="6"/>
    <n v="1.2885864878819728"/>
    <n v="1819500"/>
    <n v="2344583.1147012496"/>
  </r>
  <r>
    <x v="10"/>
    <s v="SUDESTE             "/>
    <s v="R9102302"/>
    <s v="RESTAURACAO E CONSERVACAO DE LUGARES E PREDIOS HISTORICOS        "/>
    <x v="1"/>
    <x v="0"/>
    <x v="0"/>
    <x v="6"/>
    <n v="1.2885864878819728"/>
    <n v="322363"/>
    <n v="415392.60599309643"/>
  </r>
  <r>
    <x v="10"/>
    <s v="SUDESTE             "/>
    <s v="R9102302"/>
    <s v="RESTAURACAO E CONSERVACAO DE LUGARES E PREDIOS HISTORICOS        "/>
    <x v="1"/>
    <x v="0"/>
    <x v="0"/>
    <x v="6"/>
    <n v="1.2885864878819728"/>
    <n v="1866383"/>
    <n v="2404995.9150126199"/>
  </r>
  <r>
    <x v="10"/>
    <s v="SUDESTE             "/>
    <s v="R9102302"/>
    <s v="RESTAURACAO E CONSERVACAO DE LUGARES E PREDIOS HISTORICOS        "/>
    <x v="1"/>
    <x v="0"/>
    <x v="0"/>
    <x v="6"/>
    <n v="1.2885864878819728"/>
    <n v="3735969"/>
    <n v="4814119.1725459257"/>
  </r>
  <r>
    <x v="10"/>
    <s v="SUDESTE             "/>
    <s v="R9102302"/>
    <s v="RESTAURACAO E CONSERVACAO DE LUGARES E PREDIOS HISTORICOS        "/>
    <x v="1"/>
    <x v="0"/>
    <x v="0"/>
    <x v="6"/>
    <n v="1.2885864878819728"/>
    <n v="1739052"/>
    <n v="2240918.9089241205"/>
  </r>
  <r>
    <x v="10"/>
    <s v="SUDESTE             "/>
    <s v="S9493600"/>
    <s v="ATIVIDADES DE ORGANIZACOES ASSOCIATIVAS LIGADAS A CULTURA E ARTE "/>
    <x v="4"/>
    <x v="1"/>
    <x v="1"/>
    <x v="6"/>
    <n v="1.2885864878819728"/>
    <n v="44066"/>
    <n v="56782.852175007014"/>
  </r>
  <r>
    <x v="11"/>
    <s v="CENTRO OESTE        "/>
    <s v="C1811302"/>
    <s v="IMPRESSAO DE LIVROS, REVISTAS E OUTRAS PUBLICACOES PERIODICAS    "/>
    <x v="0"/>
    <x v="1"/>
    <x v="1"/>
    <x v="6"/>
    <n v="1.2885864878819728"/>
    <n v="262441"/>
    <n v="338177.92646623281"/>
  </r>
  <r>
    <x v="11"/>
    <s v="CENTRO OESTE        "/>
    <s v="C1811302"/>
    <s v="IMPRESSAO DE LIVROS, REVISTAS E OUTRAS PUBLICACOES PERIODICAS    "/>
    <x v="0"/>
    <x v="1"/>
    <x v="1"/>
    <x v="6"/>
    <n v="1.2885864878819728"/>
    <n v="132000"/>
    <n v="170093.41640042042"/>
  </r>
  <r>
    <x v="11"/>
    <s v="CENTRO OESTE        "/>
    <s v="C1811302"/>
    <s v="IMPRESSAO DE LIVROS, REVISTAS E OUTRAS PUBLICACOES PERIODICAS    "/>
    <x v="0"/>
    <x v="1"/>
    <x v="1"/>
    <x v="6"/>
    <n v="1.2885864878819728"/>
    <n v="878486"/>
    <n v="1132005.1893934829"/>
  </r>
  <r>
    <x v="11"/>
    <s v="CENTRO OESTE        "/>
    <s v="G4756300"/>
    <s v="COM VAREJISTA ESPECIALIZADO DE INSTRUMENTOS MUSICAIS E ACESSORIO "/>
    <x v="3"/>
    <x v="1"/>
    <x v="1"/>
    <x v="6"/>
    <n v="1.2885864878819728"/>
    <n v="10563"/>
    <n v="13611.339071497279"/>
  </r>
  <r>
    <x v="11"/>
    <s v="CENTRO OESTE        "/>
    <s v="G4756300"/>
    <s v="COM VAREJISTA ESPECIALIZADO DE INSTRUMENTOS MUSICAIS E ACESSORIO "/>
    <x v="3"/>
    <x v="1"/>
    <x v="1"/>
    <x v="6"/>
    <n v="1.2885864878819728"/>
    <n v="74221"/>
    <n v="95640.177717087907"/>
  </r>
  <r>
    <x v="11"/>
    <s v="CENTRO OESTE        "/>
    <s v="G4761001"/>
    <s v="COMERCIO VAREJISTA DE LIVROS                                     "/>
    <x v="2"/>
    <x v="1"/>
    <x v="1"/>
    <x v="6"/>
    <n v="1.2885864878819728"/>
    <n v="75895"/>
    <n v="97797.271497802329"/>
  </r>
  <r>
    <x v="11"/>
    <s v="CENTRO OESTE        "/>
    <s v="G4761002"/>
    <s v="COMERCIO VAREJISTA DE JORNAIS E REVISTAS                         "/>
    <x v="2"/>
    <x v="1"/>
    <x v="1"/>
    <x v="6"/>
    <n v="1.2885864878819728"/>
    <n v="13229"/>
    <n v="17046.710648190619"/>
  </r>
  <r>
    <x v="11"/>
    <s v="CENTRO OESTE        "/>
    <s v="G4762800"/>
    <s v="COMERCIO VAREJISTA DE DISCOS, CDS, DVDS E FITAS                  "/>
    <x v="3"/>
    <x v="1"/>
    <x v="1"/>
    <x v="6"/>
    <n v="1.2885864878819728"/>
    <n v="6122"/>
    <n v="7888.726478813438"/>
  </r>
  <r>
    <x v="11"/>
    <s v="CENTRO OESTE        "/>
    <s v="G4762800"/>
    <s v="COMERCIO VAREJISTA DE DISCOS, CDS, DVDS E FITAS                  "/>
    <x v="3"/>
    <x v="1"/>
    <x v="1"/>
    <x v="6"/>
    <n v="1.2885864878819728"/>
    <n v="31190"/>
    <n v="40191.012557038732"/>
  </r>
  <r>
    <x v="11"/>
    <s v="CENTRO OESTE        "/>
    <s v="G4762800"/>
    <s v="COMERCIO VAREJISTA DE DISCOS, CDS, DVDS E FITAS                  "/>
    <x v="3"/>
    <x v="1"/>
    <x v="1"/>
    <x v="6"/>
    <n v="1.2885864878819728"/>
    <n v="17984"/>
    <n v="23173.9393980694"/>
  </r>
  <r>
    <x v="11"/>
    <s v="CENTRO OESTE        "/>
    <s v="J5812301"/>
    <s v="EDICAO DE JORNAIS DIARIOS                                        "/>
    <x v="2"/>
    <x v="1"/>
    <x v="1"/>
    <x v="6"/>
    <n v="1.2885864878819728"/>
    <n v="43157"/>
    <n v="55611.527057522304"/>
  </r>
  <r>
    <x v="11"/>
    <s v="CENTRO OESTE        "/>
    <s v="J5812301"/>
    <s v="EDICAO DE JORNAIS DIARIOS                                        "/>
    <x v="2"/>
    <x v="1"/>
    <x v="1"/>
    <x v="6"/>
    <n v="1.2885864878819728"/>
    <n v="49320"/>
    <n v="63553.085582338899"/>
  </r>
  <r>
    <x v="11"/>
    <s v="CENTRO OESTE        "/>
    <s v="J5812301"/>
    <s v="EDICAO DE JORNAIS DIARIOS                                        "/>
    <x v="2"/>
    <x v="1"/>
    <x v="1"/>
    <x v="6"/>
    <n v="1.2885864878819728"/>
    <n v="150249"/>
    <n v="193608.83121777853"/>
  </r>
  <r>
    <x v="11"/>
    <s v="CENTRO OESTE        "/>
    <s v="J5813100"/>
    <s v="EDICAO DE REVISTAS                                               "/>
    <x v="2"/>
    <x v="1"/>
    <x v="1"/>
    <x v="6"/>
    <n v="1.2885864878819728"/>
    <n v="10533"/>
    <n v="13572.68147686082"/>
  </r>
  <r>
    <x v="11"/>
    <s v="CENTRO OESTE        "/>
    <s v="J5819100"/>
    <s v="EDICAO DE CADASTROS, LISTAS E OUTROS PRODUTOS GRAFICOS           "/>
    <x v="0"/>
    <x v="1"/>
    <x v="1"/>
    <x v="6"/>
    <n v="1.2885864878819728"/>
    <n v="598"/>
    <n v="770.5747197534198"/>
  </r>
  <r>
    <x v="11"/>
    <s v="CENTRO OESTE        "/>
    <s v="J5821200"/>
    <s v="EDICAO INTEGRADA A IMPRESSAO DE LIVROS                           "/>
    <x v="2"/>
    <x v="1"/>
    <x v="1"/>
    <x v="6"/>
    <n v="1.2885864878819728"/>
    <n v="17854"/>
    <n v="23006.423154644744"/>
  </r>
  <r>
    <x v="11"/>
    <s v="CENTRO OESTE        "/>
    <s v="J5822101"/>
    <s v="EDICAO INTEGRADA A IMPRESSAO DE JORNAIS DIARIOS                  "/>
    <x v="2"/>
    <x v="1"/>
    <x v="1"/>
    <x v="6"/>
    <n v="1.2885864878819728"/>
    <n v="13440"/>
    <n v="17318.602397133716"/>
  </r>
  <r>
    <x v="11"/>
    <s v="CENTRO OESTE        "/>
    <s v="J5822101"/>
    <s v="EDICAO INTEGRADA A IMPRESSAO DE JORNAIS DIARIOS                  "/>
    <x v="2"/>
    <x v="1"/>
    <x v="1"/>
    <x v="6"/>
    <n v="1.2885864878819728"/>
    <n v="35972"/>
    <n v="46353.033142090324"/>
  </r>
  <r>
    <x v="11"/>
    <s v="CENTRO OESTE        "/>
    <s v="J5822101"/>
    <s v="EDICAO INTEGRADA A IMPRESSAO DE JORNAIS DIARIOS                  "/>
    <x v="2"/>
    <x v="1"/>
    <x v="1"/>
    <x v="6"/>
    <n v="1.2885864878819728"/>
    <n v="45033"/>
    <n v="58028.915308788884"/>
  </r>
  <r>
    <x v="11"/>
    <s v="CENTRO OESTE        "/>
    <s v="J5829800"/>
    <s v="EDICAO INTEGRADA IMPRESSAO CADASTRO LISTA OUTRO PRODUTO GRAFICO  "/>
    <x v="0"/>
    <x v="1"/>
    <x v="1"/>
    <x v="6"/>
    <n v="1.2885864878819728"/>
    <n v="53744"/>
    <n v="69253.792204728743"/>
  </r>
  <r>
    <x v="11"/>
    <s v="CENTRO OESTE        "/>
    <s v="J5829800"/>
    <s v="EDICAO INTEGRADA IMPRESSAO CADASTRO LISTA OUTRO PRODUTO GRAFICO  "/>
    <x v="0"/>
    <x v="1"/>
    <x v="1"/>
    <x v="6"/>
    <n v="1.2885864878819728"/>
    <n v="118476"/>
    <n v="152666.57273830462"/>
  </r>
  <r>
    <x v="11"/>
    <s v="CENTRO OESTE        "/>
    <s v="J5920100"/>
    <s v="ATIVIDADES DE GRAVACAO DE SOM E DE EDICAO DE MUSICA              "/>
    <x v="3"/>
    <x v="1"/>
    <x v="1"/>
    <x v="6"/>
    <n v="1.2885864878819728"/>
    <n v="27178"/>
    <n v="35021.203567656259"/>
  </r>
  <r>
    <x v="11"/>
    <s v="CENTRO OESTE        "/>
    <s v="J6010100"/>
    <s v="ATIVIDADES DE RADIO                                              "/>
    <x v="5"/>
    <x v="1"/>
    <x v="1"/>
    <x v="6"/>
    <n v="1.2885864878819728"/>
    <n v="9796"/>
    <n v="12622.993235291806"/>
  </r>
  <r>
    <x v="11"/>
    <s v="CENTRO OESTE        "/>
    <s v="J6010100"/>
    <s v="ATIVIDADES DE RADIO                                              "/>
    <x v="5"/>
    <x v="1"/>
    <x v="1"/>
    <x v="6"/>
    <n v="1.2885864878819728"/>
    <n v="26199"/>
    <n v="33759.677396019804"/>
  </r>
  <r>
    <x v="11"/>
    <s v="CENTRO OESTE        "/>
    <s v="J6010100"/>
    <s v="ATIVIDADES DE RADIO                                              "/>
    <x v="5"/>
    <x v="1"/>
    <x v="1"/>
    <x v="6"/>
    <n v="1.2885864878819728"/>
    <n v="134740"/>
    <n v="173624.14337721703"/>
  </r>
  <r>
    <x v="11"/>
    <s v="CENTRO OESTE        "/>
    <s v="J6021700"/>
    <s v="ATIVIDADES DE TELEVISAO ABERTA                                   "/>
    <x v="5"/>
    <x v="1"/>
    <x v="1"/>
    <x v="6"/>
    <n v="1.2885864878819728"/>
    <n v="1757688"/>
    <n v="2264933.0067122891"/>
  </r>
  <r>
    <x v="11"/>
    <s v="CENTRO OESTE        "/>
    <s v="P8592901"/>
    <s v="ENSINO DE DANCA                                                  "/>
    <x v="6"/>
    <x v="1"/>
    <x v="1"/>
    <x v="6"/>
    <n v="1.2885864878819728"/>
    <n v="39739"/>
    <n v="51207.138441941715"/>
  </r>
  <r>
    <x v="11"/>
    <s v="CENTRO OESTE        "/>
    <s v="R9001902"/>
    <s v="PRODUCAO MUSICAL                                                 "/>
    <x v="4"/>
    <x v="1"/>
    <x v="1"/>
    <x v="6"/>
    <n v="1.2885864878819728"/>
    <n v="477000"/>
    <n v="614655.75471970101"/>
  </r>
  <r>
    <x v="11"/>
    <s v="CENTRO OESTE        "/>
    <s v="R9001906"/>
    <s v="ATIVIDADES DE SONORIZACAO E DE ILUMINACAO                        "/>
    <x v="4"/>
    <x v="1"/>
    <x v="1"/>
    <x v="6"/>
    <n v="1.2885864878819728"/>
    <n v="29985"/>
    <n v="38638.265839140957"/>
  </r>
  <r>
    <x v="11"/>
    <s v="CENTRO OESTE        "/>
    <s v="R9001999"/>
    <s v="ARTE CENICA ESPETAC ATIVI COMPLEMENTARES NAO ESPECI ANTERIOR     "/>
    <x v="4"/>
    <x v="1"/>
    <x v="1"/>
    <x v="6"/>
    <n v="1.2885864878819728"/>
    <n v="298350"/>
    <n v="384449.77865958662"/>
  </r>
  <r>
    <x v="11"/>
    <s v="CENTRO OESTE        "/>
    <s v="R9003500"/>
    <s v="GESTAO ESPACO P/ARTE CENICA ESPETACULO OUTRA ATIVIDADE ARTISTICA "/>
    <x v="4"/>
    <x v="1"/>
    <x v="1"/>
    <x v="6"/>
    <n v="1.2885864878819728"/>
    <n v="2137"/>
    <n v="2753.7093246037757"/>
  </r>
  <r>
    <x v="12"/>
    <s v="CENTRO OESTE        "/>
    <s v="C1811301"/>
    <s v="IMPRESSAO DE JORNAIS                                             "/>
    <x v="0"/>
    <x v="1"/>
    <x v="1"/>
    <x v="6"/>
    <n v="1.2885864878819728"/>
    <n v="4787"/>
    <n v="6168.4635174910036"/>
  </r>
  <r>
    <x v="12"/>
    <s v="CENTRO OESTE        "/>
    <s v="C1811302"/>
    <s v="IMPRESSAO DE LIVROS, REVISTAS E OUTRAS PUBLICACOES PERIODICAS    "/>
    <x v="0"/>
    <x v="1"/>
    <x v="1"/>
    <x v="6"/>
    <n v="1.2885864878819728"/>
    <n v="505000"/>
    <n v="650736.17638039624"/>
  </r>
  <r>
    <x v="12"/>
    <s v="CENTRO OESTE        "/>
    <s v="C1811302"/>
    <s v="IMPRESSAO DE LIVROS, REVISTAS E OUTRAS PUBLICACOES PERIODICAS    "/>
    <x v="0"/>
    <x v="1"/>
    <x v="1"/>
    <x v="6"/>
    <n v="1.2885864878819728"/>
    <n v="43862"/>
    <n v="56519.980531479094"/>
  </r>
  <r>
    <x v="12"/>
    <s v="CENTRO OESTE        "/>
    <s v="C1811302"/>
    <s v="IMPRESSAO DE LIVROS, REVISTAS E OUTRAS PUBLICACOES PERIODICAS    "/>
    <x v="0"/>
    <x v="1"/>
    <x v="1"/>
    <x v="6"/>
    <n v="1.2885864878819728"/>
    <n v="57725"/>
    <n v="74383.655012986885"/>
  </r>
  <r>
    <x v="12"/>
    <s v="CENTRO OESTE        "/>
    <s v="G4756300"/>
    <s v="COM VAREJISTA ESPECIALIZADO DE INSTRUMENTOS MUSICAIS E ACESSORIO "/>
    <x v="3"/>
    <x v="1"/>
    <x v="1"/>
    <x v="6"/>
    <n v="1.2885864878819728"/>
    <n v="32975"/>
    <n v="42491.139437908052"/>
  </r>
  <r>
    <x v="12"/>
    <s v="CENTRO OESTE        "/>
    <s v="G4756300"/>
    <s v="COM VAREJISTA ESPECIALIZADO DE INSTRUMENTOS MUSICAIS E ACESSORIO "/>
    <x v="3"/>
    <x v="1"/>
    <x v="1"/>
    <x v="6"/>
    <n v="1.2885864878819728"/>
    <n v="59012"/>
    <n v="76042.065822890974"/>
  </r>
  <r>
    <x v="12"/>
    <s v="CENTRO OESTE        "/>
    <s v="G4761001"/>
    <s v="COMERCIO VAREJISTA DE LIVROS                                     "/>
    <x v="2"/>
    <x v="1"/>
    <x v="1"/>
    <x v="6"/>
    <n v="1.2885864878819728"/>
    <n v="45743"/>
    <n v="58943.811715185082"/>
  </r>
  <r>
    <x v="12"/>
    <s v="CENTRO OESTE        "/>
    <s v="G4761001"/>
    <s v="COMERCIO VAREJISTA DE LIVROS                                     "/>
    <x v="2"/>
    <x v="1"/>
    <x v="1"/>
    <x v="6"/>
    <n v="1.2885864878819728"/>
    <n v="145503"/>
    <n v="187493.19974629069"/>
  </r>
  <r>
    <x v="12"/>
    <s v="CENTRO OESTE        "/>
    <s v="G4761001"/>
    <s v="COMERCIO VAREJISTA DE LIVROS                                     "/>
    <x v="2"/>
    <x v="1"/>
    <x v="1"/>
    <x v="6"/>
    <n v="1.2885864878819728"/>
    <n v="124496"/>
    <n v="160423.8633953541"/>
  </r>
  <r>
    <x v="12"/>
    <s v="CENTRO OESTE        "/>
    <s v="G4761002"/>
    <s v="COMERCIO VAREJISTA DE JORNAIS E REVISTAS                         "/>
    <x v="2"/>
    <x v="1"/>
    <x v="1"/>
    <x v="6"/>
    <n v="1.2885864878819728"/>
    <n v="13262"/>
    <n v="17089.234002290723"/>
  </r>
  <r>
    <x v="12"/>
    <s v="CENTRO OESTE        "/>
    <s v="G4761002"/>
    <s v="COMERCIO VAREJISTA DE JORNAIS E REVISTAS                         "/>
    <x v="2"/>
    <x v="1"/>
    <x v="1"/>
    <x v="6"/>
    <n v="1.2885864878819728"/>
    <n v="25811"/>
    <n v="33259.705838721602"/>
  </r>
  <r>
    <x v="12"/>
    <s v="CENTRO OESTE        "/>
    <s v="G4762800"/>
    <s v="COMERCIO VAREJISTA DE DISCOS, CDS, DVDS E FITAS                  "/>
    <x v="3"/>
    <x v="1"/>
    <x v="1"/>
    <x v="6"/>
    <n v="1.2885864878819728"/>
    <n v="46771"/>
    <n v="60268.478624727752"/>
  </r>
  <r>
    <x v="12"/>
    <s v="CENTRO OESTE        "/>
    <s v="G4762800"/>
    <s v="COMERCIO VAREJISTA DE DISCOS, CDS, DVDS E FITAS                  "/>
    <x v="3"/>
    <x v="1"/>
    <x v="1"/>
    <x v="6"/>
    <n v="1.2885864878819728"/>
    <n v="33798"/>
    <n v="43551.646117434917"/>
  </r>
  <r>
    <x v="12"/>
    <s v="CENTRO OESTE        "/>
    <s v="G4762800"/>
    <s v="COMERCIO VAREJISTA DE DISCOS, CDS, DVDS E FITAS                  "/>
    <x v="3"/>
    <x v="1"/>
    <x v="1"/>
    <x v="6"/>
    <n v="1.2885864878819728"/>
    <n v="107085"/>
    <n v="137988.28405484106"/>
  </r>
  <r>
    <x v="12"/>
    <s v="CENTRO OESTE        "/>
    <s v="J5812301"/>
    <s v="EDICAO DE JORNAIS DIARIOS                                        "/>
    <x v="2"/>
    <x v="1"/>
    <x v="1"/>
    <x v="6"/>
    <n v="1.2885864878819728"/>
    <n v="42108"/>
    <n v="54259.799831734112"/>
  </r>
  <r>
    <x v="12"/>
    <s v="CENTRO OESTE        "/>
    <s v="J5812301"/>
    <s v="EDICAO DE JORNAIS DIARIOS                                        "/>
    <x v="2"/>
    <x v="1"/>
    <x v="1"/>
    <x v="6"/>
    <n v="1.2885864878819728"/>
    <n v="28020"/>
    <n v="36106.193390452878"/>
  </r>
  <r>
    <x v="12"/>
    <s v="CENTRO OESTE        "/>
    <s v="J5813100"/>
    <s v="EDICAO DE REVISTAS                                               "/>
    <x v="2"/>
    <x v="1"/>
    <x v="1"/>
    <x v="6"/>
    <n v="1.2885864878819728"/>
    <n v="5149"/>
    <n v="6634.9318261042781"/>
  </r>
  <r>
    <x v="12"/>
    <s v="CENTRO OESTE        "/>
    <s v="J5819100"/>
    <s v="EDICAO DE CADASTROS, LISTAS E OUTROS PRODUTOS GRAFICOS           "/>
    <x v="0"/>
    <x v="1"/>
    <x v="1"/>
    <x v="6"/>
    <n v="1.2885864878819728"/>
    <n v="120593"/>
    <n v="155394.51033315074"/>
  </r>
  <r>
    <x v="12"/>
    <s v="CENTRO OESTE        "/>
    <s v="J5819100"/>
    <s v="EDICAO DE CADASTROS, LISTAS E OUTROS PRODUTOS GRAFICOS           "/>
    <x v="0"/>
    <x v="1"/>
    <x v="1"/>
    <x v="6"/>
    <n v="1.2885864878819728"/>
    <n v="4608"/>
    <n v="5937.8065361601311"/>
  </r>
  <r>
    <x v="12"/>
    <s v="CENTRO OESTE        "/>
    <s v="J5821200"/>
    <s v="EDICAO INTEGRADA A IMPRESSAO DE LIVROS                           "/>
    <x v="2"/>
    <x v="1"/>
    <x v="1"/>
    <x v="6"/>
    <n v="1.2885864878819728"/>
    <n v="2241"/>
    <n v="2887.7223193435011"/>
  </r>
  <r>
    <x v="12"/>
    <s v="CENTRO OESTE        "/>
    <s v="J5821200"/>
    <s v="EDICAO INTEGRADA A IMPRESSAO DE LIVROS                           "/>
    <x v="2"/>
    <x v="1"/>
    <x v="1"/>
    <x v="6"/>
    <n v="1.2885864878819728"/>
    <n v="6626"/>
    <n v="8538.1740687059519"/>
  </r>
  <r>
    <x v="12"/>
    <s v="CENTRO OESTE        "/>
    <s v="J5822101"/>
    <s v="EDICAO INTEGRADA A IMPRESSAO DE JORNAIS DIARIOS                  "/>
    <x v="2"/>
    <x v="1"/>
    <x v="1"/>
    <x v="6"/>
    <n v="1.2885864878819728"/>
    <n v="1694"/>
    <n v="2182.8655104720619"/>
  </r>
  <r>
    <x v="12"/>
    <s v="CENTRO OESTE        "/>
    <s v="J5822101"/>
    <s v="EDICAO INTEGRADA A IMPRESSAO DE JORNAIS DIARIOS                  "/>
    <x v="2"/>
    <x v="1"/>
    <x v="1"/>
    <x v="6"/>
    <n v="1.2885864878819728"/>
    <n v="241965"/>
    <n v="311792.82954036153"/>
  </r>
  <r>
    <x v="12"/>
    <s v="CENTRO OESTE        "/>
    <s v="J5822101"/>
    <s v="EDICAO INTEGRADA A IMPRESSAO DE JORNAIS DIARIOS                  "/>
    <x v="2"/>
    <x v="1"/>
    <x v="1"/>
    <x v="6"/>
    <n v="1.2885864878819728"/>
    <n v="19799"/>
    <n v="25512.723873575182"/>
  </r>
  <r>
    <x v="12"/>
    <s v="CENTRO OESTE        "/>
    <s v="J5823900"/>
    <s v="EDICAO INTEGRADA A IMPRESSAO DE REVISTAS                         "/>
    <x v="2"/>
    <x v="1"/>
    <x v="1"/>
    <x v="6"/>
    <n v="1.2885864878819728"/>
    <n v="24102"/>
    <n v="31057.511530931308"/>
  </r>
  <r>
    <x v="12"/>
    <s v="CENTRO OESTE        "/>
    <s v="J5829800"/>
    <s v="EDICAO INTEGRADA IMPRESSAO CADASTRO LISTA OUTRO PRODUTO GRAFICO  "/>
    <x v="0"/>
    <x v="1"/>
    <x v="1"/>
    <x v="6"/>
    <n v="1.2885864878819728"/>
    <n v="7283"/>
    <n v="9384.7753912444077"/>
  </r>
  <r>
    <x v="12"/>
    <s v="CENTRO OESTE        "/>
    <s v="J5829800"/>
    <s v="EDICAO INTEGRADA IMPRESSAO CADASTRO LISTA OUTRO PRODUTO GRAFICO  "/>
    <x v="0"/>
    <x v="1"/>
    <x v="1"/>
    <x v="6"/>
    <n v="1.2885864878819728"/>
    <n v="44153"/>
    <n v="56894.959199452744"/>
  </r>
  <r>
    <x v="12"/>
    <s v="CENTRO OESTE        "/>
    <s v="J5911199"/>
    <s v="ATIV PD CINEMATOGRAFICA VIDEO PROG TELEVISAO NAO ESPECI ANTERIOR "/>
    <x v="5"/>
    <x v="1"/>
    <x v="1"/>
    <x v="6"/>
    <n v="1.2885864878819728"/>
    <n v="77963"/>
    <n v="100462.06835474225"/>
  </r>
  <r>
    <x v="12"/>
    <s v="CENTRO OESTE        "/>
    <s v="J5911199"/>
    <s v="ATIV PD CINEMATOGRAFICA VIDEO PROG TELEVISAO NAO ESPECI ANTERIOR "/>
    <x v="5"/>
    <x v="1"/>
    <x v="1"/>
    <x v="6"/>
    <n v="1.2885864878819728"/>
    <n v="3245"/>
    <n v="4181.4631531770019"/>
  </r>
  <r>
    <x v="12"/>
    <s v="CENTRO OESTE        "/>
    <s v="J5914600"/>
    <s v="ATIVIDADES DE EXIBICAO CINEMATOGRAFICA                           "/>
    <x v="5"/>
    <x v="1"/>
    <x v="1"/>
    <x v="6"/>
    <n v="1.2885864878819728"/>
    <n v="2862"/>
    <n v="3687.934528318206"/>
  </r>
  <r>
    <x v="12"/>
    <s v="CENTRO OESTE        "/>
    <s v="J5914600"/>
    <s v="ATIVIDADES DE EXIBICAO CINEMATOGRAFICA                           "/>
    <x v="5"/>
    <x v="1"/>
    <x v="1"/>
    <x v="6"/>
    <n v="1.2885864878819728"/>
    <n v="20975"/>
    <n v="27028.10158332438"/>
  </r>
  <r>
    <x v="12"/>
    <s v="CENTRO OESTE        "/>
    <s v="J5920100"/>
    <s v="ATIVIDADES DE GRAVACAO DE SOM E DE EDICAO DE MUSICA              "/>
    <x v="3"/>
    <x v="1"/>
    <x v="1"/>
    <x v="6"/>
    <n v="1.2885864878819728"/>
    <n v="9199"/>
    <n v="11853.707102026268"/>
  </r>
  <r>
    <x v="12"/>
    <s v="CENTRO OESTE        "/>
    <s v="J6010100"/>
    <s v="ATIVIDADES DE RADIO                                              "/>
    <x v="5"/>
    <x v="1"/>
    <x v="1"/>
    <x v="6"/>
    <n v="1.2885864878819728"/>
    <n v="19379"/>
    <n v="24971.517548664753"/>
  </r>
  <r>
    <x v="12"/>
    <s v="CENTRO OESTE        "/>
    <s v="J6010100"/>
    <s v="ATIVIDADES DE RADIO                                              "/>
    <x v="5"/>
    <x v="1"/>
    <x v="1"/>
    <x v="6"/>
    <n v="1.2885864878819728"/>
    <n v="309145"/>
    <n v="398360.0697962725"/>
  </r>
  <r>
    <x v="12"/>
    <s v="CENTRO OESTE        "/>
    <s v="J6021700"/>
    <s v="ATIVIDADES DE TELEVISAO ABERTA                                   "/>
    <x v="5"/>
    <x v="1"/>
    <x v="1"/>
    <x v="6"/>
    <n v="1.2885864878819728"/>
    <n v="1484933"/>
    <n v="1913464.5992100416"/>
  </r>
  <r>
    <x v="12"/>
    <s v="CENTRO OESTE        "/>
    <s v="J6021700"/>
    <s v="ATIVIDADES DE TELEVISAO ABERTA                                   "/>
    <x v="5"/>
    <x v="1"/>
    <x v="1"/>
    <x v="6"/>
    <n v="1.2885864878819728"/>
    <n v="87723"/>
    <n v="113038.6724764703"/>
  </r>
  <r>
    <x v="12"/>
    <s v="CENTRO OESTE        "/>
    <s v="J6022501"/>
    <s v="PROGRAMADORAS                                                    "/>
    <x v="5"/>
    <x v="1"/>
    <x v="1"/>
    <x v="6"/>
    <n v="1.2885864878819728"/>
    <n v="373455"/>
    <n v="481229.06683196215"/>
  </r>
  <r>
    <x v="12"/>
    <s v="CENTRO OESTE        "/>
    <s v="J6022502"/>
    <s v="ATIV RELACIONADA A TELEVISAO POR ASSINATURA EXCETO PROGRAMADORAS "/>
    <x v="5"/>
    <x v="1"/>
    <x v="1"/>
    <x v="6"/>
    <n v="1.2885864878819728"/>
    <n v="6947"/>
    <n v="8951.8103313160645"/>
  </r>
  <r>
    <x v="12"/>
    <s v="CENTRO OESTE        "/>
    <s v="P8592901"/>
    <s v="ENSINO DE DANCA                                                  "/>
    <x v="6"/>
    <x v="1"/>
    <x v="1"/>
    <x v="6"/>
    <n v="1.2885864878819728"/>
    <n v="14562"/>
    <n v="18764.396436537289"/>
  </r>
  <r>
    <x v="12"/>
    <s v="CENTRO OESTE        "/>
    <s v="R9001902"/>
    <s v="PRODUCAO MUSICAL                                                 "/>
    <x v="4"/>
    <x v="1"/>
    <x v="1"/>
    <x v="6"/>
    <n v="1.2885864878819728"/>
    <n v="15059"/>
    <n v="19404.823921014628"/>
  </r>
  <r>
    <x v="12"/>
    <s v="CENTRO OESTE        "/>
    <s v="R9001906"/>
    <s v="ATIVIDADES DE SONORIZACAO E DE ILUMINACAO                        "/>
    <x v="4"/>
    <x v="1"/>
    <x v="1"/>
    <x v="6"/>
    <n v="1.2885864878819728"/>
    <n v="72500"/>
    <n v="93422.520371443024"/>
  </r>
  <r>
    <x v="12"/>
    <s v="CENTRO OESTE        "/>
    <s v="R9001906"/>
    <s v="ATIVIDADES DE SONORIZACAO E DE ILUMINACAO                        "/>
    <x v="4"/>
    <x v="1"/>
    <x v="1"/>
    <x v="6"/>
    <n v="1.2885864878819728"/>
    <n v="119000"/>
    <n v="153341.79205795476"/>
  </r>
  <r>
    <x v="12"/>
    <s v="CENTRO OESTE        "/>
    <s v="R9001906"/>
    <s v="ATIVIDADES DE SONORIZACAO E DE ILUMINACAO                        "/>
    <x v="4"/>
    <x v="1"/>
    <x v="1"/>
    <x v="6"/>
    <n v="1.2885864878819728"/>
    <n v="96760"/>
    <n v="124683.62856745969"/>
  </r>
  <r>
    <x v="12"/>
    <s v="CENTRO OESTE        "/>
    <s v="R9001906"/>
    <s v="ATIVIDADES DE SONORIZACAO E DE ILUMINACAO                        "/>
    <x v="4"/>
    <x v="1"/>
    <x v="1"/>
    <x v="6"/>
    <n v="1.2885864878819728"/>
    <n v="285853"/>
    <n v="368346.31332052557"/>
  </r>
  <r>
    <x v="12"/>
    <s v="CENTRO OESTE        "/>
    <s v="R9001999"/>
    <s v="ARTE CENICA ESPETAC ATIVI COMPLEMENTARES NAO ESPECI ANTERIOR     "/>
    <x v="4"/>
    <x v="1"/>
    <x v="1"/>
    <x v="6"/>
    <n v="1.2885864878819728"/>
    <n v="1100"/>
    <n v="1417.4451366701701"/>
  </r>
  <r>
    <x v="12"/>
    <s v="CENTRO OESTE        "/>
    <s v="R9001999"/>
    <s v="ARTE CENICA ESPETAC ATIVI COMPLEMENTARES NAO ESPECI ANTERIOR     "/>
    <x v="4"/>
    <x v="1"/>
    <x v="1"/>
    <x v="6"/>
    <n v="1.2885864878819728"/>
    <n v="17318"/>
    <n v="22315.740797140006"/>
  </r>
  <r>
    <x v="13"/>
    <s v="NORTE               "/>
    <s v="C1811302"/>
    <s v="IMPRESSAO DE LIVROS, REVISTAS E OUTRAS PUBLICACOES PERIODICAS    "/>
    <x v="0"/>
    <x v="1"/>
    <x v="1"/>
    <x v="6"/>
    <n v="1.2885864878819728"/>
    <n v="250000"/>
    <n v="322146.62197049323"/>
  </r>
  <r>
    <x v="13"/>
    <s v="NORTE               "/>
    <s v="C1811302"/>
    <s v="IMPRESSAO DE LIVROS, REVISTAS E OUTRAS PUBLICACOES PERIODICAS    "/>
    <x v="0"/>
    <x v="1"/>
    <x v="1"/>
    <x v="6"/>
    <n v="1.2885864878819728"/>
    <n v="15866"/>
    <n v="20444.713216735381"/>
  </r>
  <r>
    <x v="13"/>
    <s v="NORTE               "/>
    <s v="G4647802"/>
    <s v="COMERCIO ATACADISTA DE LIVROS, JORNAIS E OUTRAS PUBLICACOES      "/>
    <x v="2"/>
    <x v="1"/>
    <x v="1"/>
    <x v="6"/>
    <n v="1.2885864878819728"/>
    <n v="31250"/>
    <n v="40268.327746311654"/>
  </r>
  <r>
    <x v="13"/>
    <s v="NORTE               "/>
    <s v="G4756300"/>
    <s v="COM VAREJISTA ESPECIALIZADO DE INSTRUMENTOS MUSICAIS E ACESSORIO "/>
    <x v="3"/>
    <x v="1"/>
    <x v="1"/>
    <x v="6"/>
    <n v="1.2885864878819728"/>
    <n v="93110"/>
    <n v="119980.28788669049"/>
  </r>
  <r>
    <x v="13"/>
    <s v="NORTE               "/>
    <s v="G4756300"/>
    <s v="COM VAREJISTA ESPECIALIZADO DE INSTRUMENTOS MUSICAIS E ACESSORIO "/>
    <x v="3"/>
    <x v="1"/>
    <x v="1"/>
    <x v="6"/>
    <n v="1.2885864878819728"/>
    <n v="342966"/>
    <n v="441941.35340292868"/>
  </r>
  <r>
    <x v="13"/>
    <s v="NORTE               "/>
    <s v="G4756300"/>
    <s v="COM VAREJISTA ESPECIALIZADO DE INSTRUMENTOS MUSICAIS E ACESSORIO "/>
    <x v="3"/>
    <x v="1"/>
    <x v="1"/>
    <x v="6"/>
    <n v="1.2885864878819728"/>
    <n v="49442"/>
    <n v="63710.293133860498"/>
  </r>
  <r>
    <x v="13"/>
    <s v="NORTE               "/>
    <s v="G4761001"/>
    <s v="COMERCIO VAREJISTA DE LIVROS                                     "/>
    <x v="2"/>
    <x v="1"/>
    <x v="1"/>
    <x v="6"/>
    <n v="1.2885864878819728"/>
    <n v="2273"/>
    <n v="2928.9570869557242"/>
  </r>
  <r>
    <x v="13"/>
    <s v="NORTE               "/>
    <s v="G4761001"/>
    <s v="COMERCIO VAREJISTA DE LIVROS                                     "/>
    <x v="2"/>
    <x v="1"/>
    <x v="1"/>
    <x v="6"/>
    <n v="1.2885864878819728"/>
    <n v="84299"/>
    <n v="108626.55234196242"/>
  </r>
  <r>
    <x v="13"/>
    <s v="NORTE               "/>
    <s v="G4761001"/>
    <s v="COMERCIO VAREJISTA DE LIVROS                                     "/>
    <x v="2"/>
    <x v="1"/>
    <x v="1"/>
    <x v="6"/>
    <n v="1.2885864878819728"/>
    <n v="183039"/>
    <n v="235861.58215542842"/>
  </r>
  <r>
    <x v="13"/>
    <s v="NORTE               "/>
    <s v="J5811500"/>
    <s v="EDICAO DE LIVROS                                                 "/>
    <x v="2"/>
    <x v="1"/>
    <x v="1"/>
    <x v="6"/>
    <n v="1.2885864878819728"/>
    <n v="2372"/>
    <n v="3056.5271492560396"/>
  </r>
  <r>
    <x v="13"/>
    <s v="NORTE               "/>
    <s v="J5811500"/>
    <s v="EDICAO DE LIVROS                                                 "/>
    <x v="2"/>
    <x v="1"/>
    <x v="1"/>
    <x v="6"/>
    <n v="1.2885864878819728"/>
    <n v="30078"/>
    <n v="38758.104382513979"/>
  </r>
  <r>
    <x v="13"/>
    <s v="NORTE               "/>
    <s v="J5812301"/>
    <s v="EDICAO DE JORNAIS DIARIOS                                        "/>
    <x v="2"/>
    <x v="1"/>
    <x v="1"/>
    <x v="6"/>
    <n v="1.2885864878819728"/>
    <n v="11448"/>
    <n v="14751.738113272824"/>
  </r>
  <r>
    <x v="13"/>
    <s v="NORTE               "/>
    <s v="J5813100"/>
    <s v="EDICAO DE REVISTAS                                               "/>
    <x v="2"/>
    <x v="1"/>
    <x v="1"/>
    <x v="6"/>
    <n v="1.2885864878819728"/>
    <n v="53503"/>
    <n v="68943.242861149192"/>
  </r>
  <r>
    <x v="13"/>
    <s v="NORTE               "/>
    <s v="J5821200"/>
    <s v="EDICAO INTEGRADA A IMPRESSAO DE LIVROS                           "/>
    <x v="2"/>
    <x v="1"/>
    <x v="1"/>
    <x v="6"/>
    <n v="1.2885864878819728"/>
    <n v="1797"/>
    <n v="2315.5899187239052"/>
  </r>
  <r>
    <x v="13"/>
    <s v="NORTE               "/>
    <s v="J5823900"/>
    <s v="EDICAO INTEGRADA A IMPRESSAO DE REVISTAS                         "/>
    <x v="2"/>
    <x v="1"/>
    <x v="1"/>
    <x v="6"/>
    <n v="1.2885864878819728"/>
    <n v="20264"/>
    <n v="26111.916590440298"/>
  </r>
  <r>
    <x v="13"/>
    <s v="NORTE               "/>
    <s v="J5823900"/>
    <s v="EDICAO INTEGRADA A IMPRESSAO DE REVISTAS                         "/>
    <x v="2"/>
    <x v="1"/>
    <x v="1"/>
    <x v="6"/>
    <n v="1.2885864878819728"/>
    <n v="27380"/>
    <n v="35281.498038208418"/>
  </r>
  <r>
    <x v="13"/>
    <s v="NORTE               "/>
    <s v="J5829800"/>
    <s v="EDICAO INTEGRADA IMPRESSAO CADASTRO LISTA OUTRO PRODUTO GRAFICO  "/>
    <x v="0"/>
    <x v="1"/>
    <x v="1"/>
    <x v="6"/>
    <n v="1.2885864878819728"/>
    <n v="72842"/>
    <n v="93863.216950298665"/>
  </r>
  <r>
    <x v="13"/>
    <s v="NORTE               "/>
    <s v="J5829800"/>
    <s v="EDICAO INTEGRADA IMPRESSAO CADASTRO LISTA OUTRO PRODUTO GRAFICO  "/>
    <x v="0"/>
    <x v="1"/>
    <x v="1"/>
    <x v="6"/>
    <n v="1.2885864878819728"/>
    <n v="28360"/>
    <n v="36544.31279633275"/>
  </r>
  <r>
    <x v="13"/>
    <s v="NORTE               "/>
    <s v="J5920100"/>
    <s v="ATIVIDADES DE GRAVACAO DE SOM E DE EDICAO DE MUSICA              "/>
    <x v="3"/>
    <x v="1"/>
    <x v="1"/>
    <x v="6"/>
    <n v="1.2885864878819728"/>
    <n v="38982"/>
    <n v="50231.678470615065"/>
  </r>
  <r>
    <x v="13"/>
    <s v="NORTE               "/>
    <s v="J5920100"/>
    <s v="ATIVIDADES DE GRAVACAO DE SOM E DE EDICAO DE MUSICA              "/>
    <x v="3"/>
    <x v="1"/>
    <x v="1"/>
    <x v="6"/>
    <n v="1.2885864878819728"/>
    <n v="29582"/>
    <n v="38118.965484524517"/>
  </r>
  <r>
    <x v="13"/>
    <s v="NORTE               "/>
    <s v="J5920100"/>
    <s v="ATIVIDADES DE GRAVACAO DE SOM E DE EDICAO DE MUSICA              "/>
    <x v="3"/>
    <x v="1"/>
    <x v="1"/>
    <x v="6"/>
    <n v="1.2885864878819728"/>
    <n v="14874"/>
    <n v="19166.435420756465"/>
  </r>
  <r>
    <x v="13"/>
    <s v="NORTE               "/>
    <s v="J6010100"/>
    <s v="ATIVIDADES DE RADIO                                              "/>
    <x v="5"/>
    <x v="1"/>
    <x v="1"/>
    <x v="6"/>
    <n v="1.2885864878819728"/>
    <n v="12329"/>
    <n v="15886.982809096842"/>
  </r>
  <r>
    <x v="13"/>
    <s v="NORTE               "/>
    <s v="J6010100"/>
    <s v="ATIVIDADES DE RADIO                                              "/>
    <x v="5"/>
    <x v="1"/>
    <x v="1"/>
    <x v="6"/>
    <n v="1.2885864878819728"/>
    <n v="17203"/>
    <n v="22167.553351033577"/>
  </r>
  <r>
    <x v="13"/>
    <s v="NORTE               "/>
    <s v="J6010100"/>
    <s v="ATIVIDADES DE RADIO                                              "/>
    <x v="5"/>
    <x v="1"/>
    <x v="1"/>
    <x v="6"/>
    <n v="1.2885864878819728"/>
    <n v="64111"/>
    <n v="82612.568324601161"/>
  </r>
  <r>
    <x v="13"/>
    <s v="NORTE               "/>
    <s v="R9001902"/>
    <s v="PRODUCAO MUSICAL                                                 "/>
    <x v="4"/>
    <x v="1"/>
    <x v="1"/>
    <x v="6"/>
    <n v="1.2885864878819728"/>
    <n v="35255"/>
    <n v="45429.11663027895"/>
  </r>
  <r>
    <x v="13"/>
    <s v="NORTE               "/>
    <s v="R9001903"/>
    <s v="PRODUCAO DE ESPETACULOS DE DANCA                                 "/>
    <x v="4"/>
    <x v="1"/>
    <x v="1"/>
    <x v="6"/>
    <n v="1.2885864878819728"/>
    <n v="75748"/>
    <n v="97607.849284083684"/>
  </r>
  <r>
    <x v="13"/>
    <s v="NORTE               "/>
    <s v="R9001905"/>
    <s v="PRODUCAO DE ESPETACULOS DE RODEIOS, VAQUEJADAS E SIMILARES       "/>
    <x v="4"/>
    <x v="1"/>
    <x v="1"/>
    <x v="6"/>
    <n v="1.2885864878819728"/>
    <n v="194940"/>
    <n v="251197.04994771178"/>
  </r>
  <r>
    <x v="13"/>
    <s v="NORTE               "/>
    <s v="R9001905"/>
    <s v="PRODUCAO DE ESPETACULOS DE RODEIOS, VAQUEJADAS E SIMILARES       "/>
    <x v="4"/>
    <x v="1"/>
    <x v="1"/>
    <x v="6"/>
    <n v="1.2885864878819728"/>
    <n v="19417"/>
    <n v="25020.483835204268"/>
  </r>
  <r>
    <x v="13"/>
    <s v="NORTE               "/>
    <s v="R9001906"/>
    <s v="ATIVIDADES DE SONORIZACAO E DE ILUMINACAO                        "/>
    <x v="4"/>
    <x v="1"/>
    <x v="1"/>
    <x v="6"/>
    <n v="1.2885864878819728"/>
    <n v="88000"/>
    <n v="113395.61093361361"/>
  </r>
  <r>
    <x v="13"/>
    <s v="NORTE               "/>
    <s v="R9001906"/>
    <s v="ATIVIDADES DE SONORIZACAO E DE ILUMINACAO                        "/>
    <x v="4"/>
    <x v="1"/>
    <x v="1"/>
    <x v="6"/>
    <n v="1.2885864878819728"/>
    <n v="66240"/>
    <n v="85355.968957301884"/>
  </r>
  <r>
    <x v="13"/>
    <s v="NORTE               "/>
    <s v="R9001906"/>
    <s v="ATIVIDADES DE SONORIZACAO E DE ILUMINACAO                        "/>
    <x v="4"/>
    <x v="1"/>
    <x v="1"/>
    <x v="6"/>
    <n v="1.2885864878819728"/>
    <n v="26288"/>
    <n v="33874.361593441303"/>
  </r>
  <r>
    <x v="13"/>
    <s v="NORTE               "/>
    <s v="R9001999"/>
    <s v="ARTE CENICA ESPETAC ATIVI COMPLEMENTARES NAO ESPECI ANTERIOR     "/>
    <x v="4"/>
    <x v="1"/>
    <x v="1"/>
    <x v="6"/>
    <n v="1.2885864878819728"/>
    <n v="24949"/>
    <n v="32148.944286167341"/>
  </r>
  <r>
    <x v="13"/>
    <s v="NORTE               "/>
    <s v="R9001999"/>
    <s v="ARTE CENICA ESPETAC ATIVI COMPLEMENTARES NAO ESPECI ANTERIOR     "/>
    <x v="4"/>
    <x v="1"/>
    <x v="1"/>
    <x v="6"/>
    <n v="1.2885864878819728"/>
    <n v="40380"/>
    <n v="52033.12238067406"/>
  </r>
  <r>
    <x v="14"/>
    <s v="NORDESTE            "/>
    <s v="C1811302"/>
    <s v="IMPRESSAO DE LIVROS, REVISTAS E OUTRAS PUBLICACOES PERIODICAS    "/>
    <x v="0"/>
    <x v="1"/>
    <x v="1"/>
    <x v="6"/>
    <n v="1.2885864878819728"/>
    <n v="3443"/>
    <n v="4436.6032777776327"/>
  </r>
  <r>
    <x v="14"/>
    <s v="NORDESTE            "/>
    <s v="G4647802"/>
    <s v="COMERCIO ATACADISTA DE LIVROS, JORNAIS E OUTRAS PUBLICACOES      "/>
    <x v="2"/>
    <x v="1"/>
    <x v="1"/>
    <x v="6"/>
    <n v="1.2885864878819728"/>
    <n v="286000"/>
    <n v="368535.73553424422"/>
  </r>
  <r>
    <x v="14"/>
    <s v="NORDESTE            "/>
    <s v="G4647802"/>
    <s v="COMERCIO ATACADISTA DE LIVROS, JORNAIS E OUTRAS PUBLICACOES      "/>
    <x v="2"/>
    <x v="1"/>
    <x v="1"/>
    <x v="6"/>
    <n v="1.2885864878819728"/>
    <n v="40374"/>
    <n v="52025.390861746768"/>
  </r>
  <r>
    <x v="14"/>
    <s v="NORDESTE            "/>
    <s v="G4761001"/>
    <s v="COMERCIO VAREJISTA DE LIVROS                                     "/>
    <x v="2"/>
    <x v="1"/>
    <x v="1"/>
    <x v="6"/>
    <n v="1.2885864878819728"/>
    <n v="1341"/>
    <n v="1727.9944802497255"/>
  </r>
  <r>
    <x v="14"/>
    <s v="NORDESTE            "/>
    <s v="G4761001"/>
    <s v="COMERCIO VAREJISTA DE LIVROS                                     "/>
    <x v="2"/>
    <x v="1"/>
    <x v="1"/>
    <x v="6"/>
    <n v="1.2885864878819728"/>
    <n v="51000"/>
    <n v="65717.910881980613"/>
  </r>
  <r>
    <x v="14"/>
    <s v="NORDESTE            "/>
    <s v="G4761001"/>
    <s v="COMERCIO VAREJISTA DE LIVROS                                     "/>
    <x v="2"/>
    <x v="1"/>
    <x v="1"/>
    <x v="6"/>
    <n v="1.2885864878819728"/>
    <n v="119729"/>
    <n v="154281.17160762072"/>
  </r>
  <r>
    <x v="14"/>
    <s v="NORDESTE            "/>
    <s v="G4761002"/>
    <s v="COMERCIO VAREJISTA DE JORNAIS E REVISTAS                         "/>
    <x v="2"/>
    <x v="1"/>
    <x v="1"/>
    <x v="6"/>
    <n v="1.2885864878819728"/>
    <n v="3889"/>
    <n v="5011.3128513729926"/>
  </r>
  <r>
    <x v="14"/>
    <s v="NORDESTE            "/>
    <s v="G4761002"/>
    <s v="COMERCIO VAREJISTA DE JORNAIS E REVISTAS                         "/>
    <x v="2"/>
    <x v="1"/>
    <x v="1"/>
    <x v="6"/>
    <n v="1.2885864878819728"/>
    <n v="28871"/>
    <n v="37202.780491640435"/>
  </r>
  <r>
    <x v="14"/>
    <s v="NORDESTE            "/>
    <s v="G4761002"/>
    <s v="COMERCIO VAREJISTA DE JORNAIS E REVISTAS                         "/>
    <x v="2"/>
    <x v="1"/>
    <x v="1"/>
    <x v="6"/>
    <n v="1.2885864878819728"/>
    <n v="9098"/>
    <n v="11723.559866750189"/>
  </r>
  <r>
    <x v="14"/>
    <s v="NORDESTE            "/>
    <s v="G4762800"/>
    <s v="COMERCIO VAREJISTA DE DISCOS, CDS, DVDS E FITAS                  "/>
    <x v="3"/>
    <x v="1"/>
    <x v="1"/>
    <x v="6"/>
    <n v="1.2885864878819728"/>
    <n v="104000"/>
    <n v="134012.99473972517"/>
  </r>
  <r>
    <x v="14"/>
    <s v="NORDESTE            "/>
    <s v="G4762800"/>
    <s v="COMERCIO VAREJISTA DE DISCOS, CDS, DVDS E FITAS                  "/>
    <x v="3"/>
    <x v="1"/>
    <x v="1"/>
    <x v="6"/>
    <n v="1.2885864878819728"/>
    <n v="32392"/>
    <n v="41739.893515472861"/>
  </r>
  <r>
    <x v="14"/>
    <s v="NORDESTE            "/>
    <s v="J5819100"/>
    <s v="EDICAO DE CADASTROS, LISTAS E OUTROS PRODUTOS GRAFICOS           "/>
    <x v="0"/>
    <x v="1"/>
    <x v="1"/>
    <x v="6"/>
    <n v="1.2885864878819728"/>
    <n v="5624"/>
    <n v="7247.0104078482154"/>
  </r>
  <r>
    <x v="14"/>
    <s v="NORDESTE            "/>
    <s v="J5829800"/>
    <s v="EDICAO INTEGRADA IMPRESSAO CADASTRO LISTA OUTRO PRODUTO GRAFICO  "/>
    <x v="0"/>
    <x v="1"/>
    <x v="1"/>
    <x v="6"/>
    <n v="1.2885864878819728"/>
    <n v="10141"/>
    <n v="13067.555573611087"/>
  </r>
  <r>
    <x v="14"/>
    <s v="NORDESTE            "/>
    <s v="J5829800"/>
    <s v="EDICAO INTEGRADA IMPRESSAO CADASTRO LISTA OUTRO PRODUTO GRAFICO  "/>
    <x v="0"/>
    <x v="1"/>
    <x v="1"/>
    <x v="6"/>
    <n v="1.2885864878819728"/>
    <n v="76079"/>
    <n v="98034.371411572618"/>
  </r>
  <r>
    <x v="14"/>
    <s v="NORDESTE            "/>
    <s v="J5911199"/>
    <s v="ATIV PD CINEMATOGRAFICA VIDEO PROG TELEVISAO NAO ESPECI ANTERIOR "/>
    <x v="5"/>
    <x v="1"/>
    <x v="1"/>
    <x v="6"/>
    <n v="1.2885864878819728"/>
    <n v="16027"/>
    <n v="20652.175641284379"/>
  </r>
  <r>
    <x v="14"/>
    <s v="NORDESTE            "/>
    <s v="J5911199"/>
    <s v="ATIV PD CINEMATOGRAFICA VIDEO PROG TELEVISAO NAO ESPECI ANTERIOR "/>
    <x v="5"/>
    <x v="1"/>
    <x v="1"/>
    <x v="6"/>
    <n v="1.2885864878819728"/>
    <n v="101990"/>
    <n v="131422.9358990824"/>
  </r>
  <r>
    <x v="14"/>
    <s v="NORDESTE            "/>
    <s v="J6021700"/>
    <s v="ATIVIDADES DE TELEVISAO ABERTA                                   "/>
    <x v="5"/>
    <x v="1"/>
    <x v="1"/>
    <x v="6"/>
    <n v="1.2885864878819728"/>
    <n v="20462"/>
    <n v="26367.05671504093"/>
  </r>
  <r>
    <x v="14"/>
    <s v="NORDESTE            "/>
    <s v="J6021700"/>
    <s v="ATIVIDADES DE TELEVISAO ABERTA                                   "/>
    <x v="5"/>
    <x v="1"/>
    <x v="1"/>
    <x v="6"/>
    <n v="1.2885864878819728"/>
    <n v="435150"/>
    <n v="560728.41020184045"/>
  </r>
  <r>
    <x v="14"/>
    <s v="NORDESTE            "/>
    <s v="J6021700"/>
    <s v="ATIVIDADES DE TELEVISAO ABERTA                                   "/>
    <x v="5"/>
    <x v="1"/>
    <x v="1"/>
    <x v="6"/>
    <n v="1.2885864878819728"/>
    <n v="262908"/>
    <n v="338779.69635607372"/>
  </r>
  <r>
    <x v="14"/>
    <s v="NORDESTE            "/>
    <s v="R9001900"/>
    <s v="ARTES CENICAS, ESPETACULOS E ATIVIDADES COMPLEMENTARES           "/>
    <x v="4"/>
    <x v="0"/>
    <x v="0"/>
    <x v="6"/>
    <n v="1.2885864878819728"/>
    <n v="145039"/>
    <n v="186895.29561591346"/>
  </r>
  <r>
    <x v="14"/>
    <s v="NORDESTE            "/>
    <s v="R9001902"/>
    <s v="PRODUCAO MUSICAL                                                 "/>
    <x v="4"/>
    <x v="1"/>
    <x v="1"/>
    <x v="6"/>
    <n v="1.2885864878819728"/>
    <n v="71200"/>
    <n v="91747.357937196459"/>
  </r>
  <r>
    <x v="14"/>
    <s v="NORDESTE            "/>
    <s v="R9001902"/>
    <s v="PRODUCAO MUSICAL                                                 "/>
    <x v="4"/>
    <x v="1"/>
    <x v="1"/>
    <x v="6"/>
    <n v="1.2885864878819728"/>
    <n v="68000"/>
    <n v="87623.881175974151"/>
  </r>
  <r>
    <x v="14"/>
    <s v="NORDESTE            "/>
    <s v="R9001902"/>
    <s v="PRODUCAO MUSICAL                                                 "/>
    <x v="4"/>
    <x v="1"/>
    <x v="1"/>
    <x v="6"/>
    <n v="1.2885864878819728"/>
    <n v="21716"/>
    <n v="27982.944170844923"/>
  </r>
  <r>
    <x v="14"/>
    <s v="NORDESTE            "/>
    <s v="R9001902"/>
    <s v="PRODUCAO MUSICAL                                                 "/>
    <x v="4"/>
    <x v="1"/>
    <x v="1"/>
    <x v="6"/>
    <n v="1.2885864878819728"/>
    <n v="13556"/>
    <n v="17468.078429728022"/>
  </r>
  <r>
    <x v="14"/>
    <s v="NORDESTE            "/>
    <s v="R9001906"/>
    <s v="ATIVIDADES DE SONORIZACAO E DE ILUMINACAO                        "/>
    <x v="4"/>
    <x v="1"/>
    <x v="1"/>
    <x v="6"/>
    <n v="1.2885864878819728"/>
    <n v="129000"/>
    <n v="166227.6569367745"/>
  </r>
  <r>
    <x v="14"/>
    <s v="NORDESTE            "/>
    <s v="R9001906"/>
    <s v="ATIVIDADES DE SONORIZACAO E DE ILUMINACAO                        "/>
    <x v="4"/>
    <x v="1"/>
    <x v="1"/>
    <x v="6"/>
    <n v="1.2885864878819728"/>
    <n v="83489"/>
    <n v="107582.79728677803"/>
  </r>
  <r>
    <x v="14"/>
    <s v="NORDESTE            "/>
    <s v="R9001906"/>
    <s v="ATIVIDADES DE SONORIZACAO E DE ILUMINACAO                        "/>
    <x v="4"/>
    <x v="1"/>
    <x v="1"/>
    <x v="6"/>
    <n v="1.2885864878819728"/>
    <n v="20201"/>
    <n v="26030.735641703734"/>
  </r>
  <r>
    <x v="14"/>
    <s v="NORDESTE            "/>
    <s v="R9001999"/>
    <s v="ARTE CENICA ESPETAC ATIVI COMPLEMENTARES NAO ESPECI ANTERIOR     "/>
    <x v="4"/>
    <x v="1"/>
    <x v="1"/>
    <x v="6"/>
    <n v="1.2885864878819728"/>
    <n v="21000"/>
    <n v="27060.31624552143"/>
  </r>
  <r>
    <x v="14"/>
    <s v="NORDESTE            "/>
    <s v="R9001999"/>
    <s v="ARTE CENICA ESPETAC ATIVI COMPLEMENTARES NAO ESPECI ANTERIOR     "/>
    <x v="4"/>
    <x v="1"/>
    <x v="1"/>
    <x v="6"/>
    <n v="1.2885864878819728"/>
    <n v="500174"/>
    <n v="644517.4579898779"/>
  </r>
  <r>
    <x v="14"/>
    <s v="NORDESTE            "/>
    <s v="R9001999"/>
    <s v="ARTE CENICA ESPETAC ATIVI COMPLEMENTARES NAO ESPECI ANTERIOR     "/>
    <x v="4"/>
    <x v="1"/>
    <x v="1"/>
    <x v="6"/>
    <n v="1.2885864878819728"/>
    <n v="80673"/>
    <n v="103954.1377369024"/>
  </r>
  <r>
    <x v="14"/>
    <s v="NORDESTE            "/>
    <s v="R9001999"/>
    <s v="ARTE CENICA ESPETAC ATIVI COMPLEMENTARES NAO ESPECI ANTERIOR     "/>
    <x v="4"/>
    <x v="1"/>
    <x v="1"/>
    <x v="6"/>
    <n v="1.2885864878819728"/>
    <n v="84304"/>
    <n v="108632.99527440184"/>
  </r>
  <r>
    <x v="14"/>
    <s v="NORDESTE            "/>
    <s v="R9102300"/>
    <s v="ATV MUSEUS EXPLOR REST ART CONSERV LUGAR PRED HIST ATRCAO SIMIL  "/>
    <x v="1"/>
    <x v="0"/>
    <x v="0"/>
    <x v="6"/>
    <n v="1.2885864878819728"/>
    <n v="355000"/>
    <n v="457448.20319810038"/>
  </r>
  <r>
    <x v="15"/>
    <s v="NORDESTE            "/>
    <s v="C1811302"/>
    <s v="IMPRESSAO DE LIVROS, REVISTAS E OUTRAS PUBLICACOES PERIODICAS    "/>
    <x v="0"/>
    <x v="1"/>
    <x v="1"/>
    <x v="6"/>
    <n v="1.2885864878819728"/>
    <n v="4107"/>
    <n v="5292.2247057312625"/>
  </r>
  <r>
    <x v="15"/>
    <s v="NORDESTE            "/>
    <s v="C1811302"/>
    <s v="IMPRESSAO DE LIVROS, REVISTAS E OUTRAS PUBLICACOES PERIODICAS    "/>
    <x v="0"/>
    <x v="1"/>
    <x v="1"/>
    <x v="6"/>
    <n v="1.2885864878819728"/>
    <n v="1500000"/>
    <n v="1932879.7318229591"/>
  </r>
  <r>
    <x v="15"/>
    <s v="NORDESTE            "/>
    <s v="C1811302"/>
    <s v="IMPRESSAO DE LIVROS, REVISTAS E OUTRAS PUBLICACOES PERIODICAS    "/>
    <x v="0"/>
    <x v="1"/>
    <x v="1"/>
    <x v="6"/>
    <n v="1.2885864878819728"/>
    <n v="172500"/>
    <n v="222281.16915964033"/>
  </r>
  <r>
    <x v="15"/>
    <s v="NORDESTE            "/>
    <s v="C1811302"/>
    <s v="IMPRESSAO DE LIVROS, REVISTAS E OUTRAS PUBLICACOES PERIODICAS    "/>
    <x v="0"/>
    <x v="1"/>
    <x v="1"/>
    <x v="6"/>
    <n v="1.2885864878819728"/>
    <n v="95033"/>
    <n v="122458.23970288753"/>
  </r>
  <r>
    <x v="15"/>
    <s v="NORDESTE            "/>
    <s v="C1811302"/>
    <s v="IMPRESSAO DE LIVROS, REVISTAS E OUTRAS PUBLICACOES PERIODICAS    "/>
    <x v="0"/>
    <x v="1"/>
    <x v="1"/>
    <x v="6"/>
    <n v="1.2885864878819728"/>
    <n v="291329"/>
    <n v="375402.61292816728"/>
  </r>
  <r>
    <x v="15"/>
    <s v="NORDESTE            "/>
    <s v="G4756300"/>
    <s v="COM VAREJISTA ESPECIALIZADO DE INSTRUMENTOS MUSICAIS E ACESSORIO "/>
    <x v="3"/>
    <x v="1"/>
    <x v="1"/>
    <x v="6"/>
    <n v="1.2885864878819728"/>
    <n v="97431"/>
    <n v="125548.27010082849"/>
  </r>
  <r>
    <x v="15"/>
    <s v="NORDESTE            "/>
    <s v="G4761001"/>
    <s v="COMERCIO VAREJISTA DE LIVROS                                     "/>
    <x v="2"/>
    <x v="1"/>
    <x v="1"/>
    <x v="6"/>
    <n v="1.2885864878819728"/>
    <n v="97140"/>
    <n v="125173.29143285484"/>
  </r>
  <r>
    <x v="15"/>
    <s v="NORDESTE            "/>
    <s v="G4761001"/>
    <s v="COMERCIO VAREJISTA DE LIVROS                                     "/>
    <x v="2"/>
    <x v="1"/>
    <x v="0"/>
    <x v="6"/>
    <n v="1.2885864878819728"/>
    <n v="481982"/>
    <n v="621075.492602329"/>
  </r>
  <r>
    <x v="15"/>
    <s v="NORDESTE            "/>
    <s v="G4761001"/>
    <s v="COMERCIO VAREJISTA DE LIVROS                                     "/>
    <x v="2"/>
    <x v="1"/>
    <x v="0"/>
    <x v="6"/>
    <n v="1.2885864878819728"/>
    <n v="576691"/>
    <n v="743116.23028314277"/>
  </r>
  <r>
    <x v="15"/>
    <s v="NORDESTE            "/>
    <s v="G4761001"/>
    <s v="COMERCIO VAREJISTA DE LIVROS                                     "/>
    <x v="2"/>
    <x v="1"/>
    <x v="1"/>
    <x v="6"/>
    <n v="1.2885864878819728"/>
    <n v="39000"/>
    <n v="50254.873027396941"/>
  </r>
  <r>
    <x v="15"/>
    <s v="NORDESTE            "/>
    <s v="G4761001"/>
    <s v="COMERCIO VAREJISTA DE LIVROS                                     "/>
    <x v="2"/>
    <x v="1"/>
    <x v="1"/>
    <x v="6"/>
    <n v="1.2885864878819728"/>
    <n v="204187"/>
    <n v="263112.60920115636"/>
  </r>
  <r>
    <x v="15"/>
    <s v="NORDESTE            "/>
    <s v="G4761001"/>
    <s v="COMERCIO VAREJISTA DE LIVROS                                     "/>
    <x v="2"/>
    <x v="1"/>
    <x v="0"/>
    <x v="6"/>
    <n v="1.2885864878819728"/>
    <n v="28617"/>
    <n v="36875.479523718415"/>
  </r>
  <r>
    <x v="15"/>
    <s v="NORDESTE            "/>
    <s v="G4761001"/>
    <s v="COMERCIO VAREJISTA DE LIVROS                                     "/>
    <x v="2"/>
    <x v="1"/>
    <x v="1"/>
    <x v="6"/>
    <n v="1.2885864878819728"/>
    <n v="325353"/>
    <n v="419245.47959186352"/>
  </r>
  <r>
    <x v="15"/>
    <s v="NORDESTE            "/>
    <s v="G4761002"/>
    <s v="COMERCIO VAREJISTA DE JORNAIS E REVISTAS                         "/>
    <x v="2"/>
    <x v="1"/>
    <x v="1"/>
    <x v="6"/>
    <n v="1.2885864878819728"/>
    <n v="149000"/>
    <n v="191999.38669441396"/>
  </r>
  <r>
    <x v="15"/>
    <s v="NORDESTE            "/>
    <s v="G4761002"/>
    <s v="COMERCIO VAREJISTA DE JORNAIS E REVISTAS                         "/>
    <x v="2"/>
    <x v="1"/>
    <x v="1"/>
    <x v="6"/>
    <n v="1.2885864878819728"/>
    <n v="31181"/>
    <n v="40179.415278647793"/>
  </r>
  <r>
    <x v="15"/>
    <s v="NORDESTE            "/>
    <s v="G4761002"/>
    <s v="COMERCIO VAREJISTA DE JORNAIS E REVISTAS                         "/>
    <x v="2"/>
    <x v="1"/>
    <x v="1"/>
    <x v="6"/>
    <n v="1.2885864878819728"/>
    <n v="27039"/>
    <n v="34842.090045840661"/>
  </r>
  <r>
    <x v="15"/>
    <s v="NORDESTE            "/>
    <s v="G4762800"/>
    <s v="COMERCIO VAREJISTA DE DISCOS, CDS, DVDS E FITAS                  "/>
    <x v="3"/>
    <x v="1"/>
    <x v="1"/>
    <x v="6"/>
    <n v="1.2885864878819728"/>
    <n v="88137"/>
    <n v="113572.14728245344"/>
  </r>
  <r>
    <x v="15"/>
    <s v="NORDESTE            "/>
    <s v="G4762800"/>
    <s v="COMERCIO VAREJISTA DE DISCOS, CDS, DVDS E FITAS                  "/>
    <x v="3"/>
    <x v="1"/>
    <x v="1"/>
    <x v="6"/>
    <n v="1.2885864878819728"/>
    <n v="26664"/>
    <n v="34358.870112884921"/>
  </r>
  <r>
    <x v="15"/>
    <s v="NORDESTE            "/>
    <s v="J5811500"/>
    <s v="EDICAO DE LIVROS                                                 "/>
    <x v="2"/>
    <x v="1"/>
    <x v="1"/>
    <x v="6"/>
    <n v="1.2885864878819728"/>
    <n v="5065"/>
    <n v="6526.6905611221928"/>
  </r>
  <r>
    <x v="15"/>
    <s v="NORDESTE            "/>
    <s v="J5811500"/>
    <s v="EDICAO DE LIVROS                                                 "/>
    <x v="2"/>
    <x v="1"/>
    <x v="1"/>
    <x v="6"/>
    <n v="1.2885864878819728"/>
    <n v="8594"/>
    <n v="11074.112276857675"/>
  </r>
  <r>
    <x v="15"/>
    <s v="NORDESTE            "/>
    <s v="J5813100"/>
    <s v="EDICAO DE REVISTAS                                               "/>
    <x v="2"/>
    <x v="1"/>
    <x v="1"/>
    <x v="6"/>
    <n v="1.2885864878819728"/>
    <n v="15757"/>
    <n v="20304.257289556244"/>
  </r>
  <r>
    <x v="15"/>
    <s v="NORDESTE            "/>
    <s v="J5821200"/>
    <s v="EDICAO INTEGRADA A IMPRESSAO DE LIVROS                           "/>
    <x v="2"/>
    <x v="1"/>
    <x v="1"/>
    <x v="6"/>
    <n v="1.2885864878819728"/>
    <n v="91269"/>
    <n v="117608.00016249978"/>
  </r>
  <r>
    <x v="15"/>
    <s v="NORDESTE            "/>
    <s v="J5829800"/>
    <s v="EDICAO INTEGRADA IMPRESSAO CADASTRO LISTA OUTRO PRODUTO GRAFICO  "/>
    <x v="0"/>
    <x v="1"/>
    <x v="1"/>
    <x v="6"/>
    <n v="1.2885864878819728"/>
    <n v="7552"/>
    <n v="9731.4051564846595"/>
  </r>
  <r>
    <x v="15"/>
    <s v="NORDESTE            "/>
    <s v="J5829800"/>
    <s v="EDICAO INTEGRADA IMPRESSAO CADASTRO LISTA OUTRO PRODUTO GRAFICO  "/>
    <x v="0"/>
    <x v="1"/>
    <x v="1"/>
    <x v="6"/>
    <n v="1.2885864878819728"/>
    <n v="149160"/>
    <n v="192205.56053247506"/>
  </r>
  <r>
    <x v="15"/>
    <s v="NORDESTE            "/>
    <s v="J5911101"/>
    <s v="ESTUDIOS CINEMATOGRAFICOS                                        "/>
    <x v="5"/>
    <x v="1"/>
    <x v="1"/>
    <x v="6"/>
    <n v="1.2885864878819728"/>
    <n v="34567"/>
    <n v="44542.569126616152"/>
  </r>
  <r>
    <x v="15"/>
    <s v="NORDESTE            "/>
    <s v="J5911199"/>
    <s v="ATIV PD CINEMATOGRAFICA VIDEO PROG TELEVISAO NAO ESPECI ANTERIOR "/>
    <x v="5"/>
    <x v="1"/>
    <x v="0"/>
    <x v="6"/>
    <n v="1.2885864878819728"/>
    <n v="225000"/>
    <n v="289931.95977344387"/>
  </r>
  <r>
    <x v="15"/>
    <s v="NORDESTE            "/>
    <s v="J5911199"/>
    <s v="ATIV PD CINEMATOGRAFICA VIDEO PROG TELEVISAO NAO ESPECI ANTERIOR "/>
    <x v="5"/>
    <x v="1"/>
    <x v="0"/>
    <x v="6"/>
    <n v="1.2885864878819728"/>
    <n v="60000"/>
    <n v="77315.189272918375"/>
  </r>
  <r>
    <x v="15"/>
    <s v="NORDESTE            "/>
    <s v="J5911199"/>
    <s v="ATIV PD CINEMATOGRAFICA VIDEO PROG TELEVISAO NAO ESPECI ANTERIOR "/>
    <x v="5"/>
    <x v="1"/>
    <x v="1"/>
    <x v="6"/>
    <n v="1.2885864878819728"/>
    <n v="11944"/>
    <n v="15390.877011262284"/>
  </r>
  <r>
    <x v="15"/>
    <s v="NORDESTE            "/>
    <s v="J6010100"/>
    <s v="ATIVIDADES DE RADIO                                              "/>
    <x v="5"/>
    <x v="1"/>
    <x v="1"/>
    <x v="6"/>
    <n v="1.2885864878819728"/>
    <n v="19800"/>
    <n v="25514.012460063062"/>
  </r>
  <r>
    <x v="15"/>
    <s v="NORDESTE            "/>
    <s v="J6021700"/>
    <s v="ATIVIDADES DE TELEVISAO ABERTA                                   "/>
    <x v="5"/>
    <x v="1"/>
    <x v="1"/>
    <x v="6"/>
    <n v="1.2885864878819728"/>
    <n v="38260"/>
    <n v="49301.319026364283"/>
  </r>
  <r>
    <x v="15"/>
    <s v="NORDESTE            "/>
    <s v="J6021700"/>
    <s v="ATIVIDADES DE TELEVISAO ABERTA                                   "/>
    <x v="5"/>
    <x v="1"/>
    <x v="1"/>
    <x v="6"/>
    <n v="1.2885864878819728"/>
    <n v="215426"/>
    <n v="277595.03273846186"/>
  </r>
  <r>
    <x v="15"/>
    <s v="NORDESTE            "/>
    <s v="R9001900"/>
    <s v="ARTES CENICAS, ESPETACULOS E ATIVIDADES COMPLEMENTARES           "/>
    <x v="4"/>
    <x v="0"/>
    <x v="0"/>
    <x v="6"/>
    <n v="1.2885864878819728"/>
    <n v="145039"/>
    <n v="186895.29561591346"/>
  </r>
  <r>
    <x v="15"/>
    <s v="NORDESTE            "/>
    <s v="R9001902"/>
    <s v="PRODUCAO MUSICAL                                                 "/>
    <x v="4"/>
    <x v="1"/>
    <x v="1"/>
    <x v="6"/>
    <n v="1.2885864878819728"/>
    <n v="84500"/>
    <n v="108885.55822602671"/>
  </r>
  <r>
    <x v="15"/>
    <s v="NORDESTE            "/>
    <s v="R9001906"/>
    <s v="ATIVIDADES DE SONORIZACAO E DE ILUMINACAO                        "/>
    <x v="4"/>
    <x v="1"/>
    <x v="1"/>
    <x v="6"/>
    <n v="1.2885864878819728"/>
    <n v="4872"/>
    <n v="6277.9933689609716"/>
  </r>
  <r>
    <x v="15"/>
    <s v="NORDESTE            "/>
    <s v="R9001906"/>
    <s v="ATIVIDADES DE SONORIZACAO E DE ILUMINACAO                        "/>
    <x v="4"/>
    <x v="1"/>
    <x v="1"/>
    <x v="6"/>
    <n v="1.2885864878819728"/>
    <n v="123150"/>
    <n v="158689.42598266495"/>
  </r>
  <r>
    <x v="15"/>
    <s v="NORDESTE            "/>
    <s v="R9001906"/>
    <s v="ATIVIDADES DE SONORIZACAO E DE ILUMINACAO                        "/>
    <x v="4"/>
    <x v="1"/>
    <x v="1"/>
    <x v="6"/>
    <n v="1.2885864878819728"/>
    <n v="118000"/>
    <n v="152053.20557007278"/>
  </r>
  <r>
    <x v="15"/>
    <s v="NORDESTE            "/>
    <s v="R9001906"/>
    <s v="ATIVIDADES DE SONORIZACAO E DE ILUMINACAO                        "/>
    <x v="4"/>
    <x v="1"/>
    <x v="1"/>
    <x v="6"/>
    <n v="1.2885864878819728"/>
    <n v="77963"/>
    <n v="100462.06835474225"/>
  </r>
  <r>
    <x v="15"/>
    <s v="NORDESTE            "/>
    <s v="R9001906"/>
    <s v="ATIVIDADES DE SONORIZACAO E DE ILUMINACAO                        "/>
    <x v="4"/>
    <x v="1"/>
    <x v="1"/>
    <x v="6"/>
    <n v="1.2885864878819728"/>
    <n v="88971"/>
    <n v="114646.828413347"/>
  </r>
  <r>
    <x v="15"/>
    <s v="NORDESTE            "/>
    <s v="R9001999"/>
    <s v="ARTE CENICA ESPETAC ATIVI COMPLEMENTARES NAO ESPECI ANTERIOR     "/>
    <x v="4"/>
    <x v="1"/>
    <x v="1"/>
    <x v="6"/>
    <n v="1.2885864878819728"/>
    <n v="100000"/>
    <n v="128858.64878819729"/>
  </r>
  <r>
    <x v="15"/>
    <s v="NORDESTE            "/>
    <s v="R9001999"/>
    <s v="ARTE CENICA ESPETAC ATIVI COMPLEMENTARES NAO ESPECI ANTERIOR     "/>
    <x v="4"/>
    <x v="1"/>
    <x v="1"/>
    <x v="6"/>
    <n v="1.2885864878819728"/>
    <n v="230000"/>
    <n v="296374.89221285377"/>
  </r>
  <r>
    <x v="15"/>
    <s v="NORDESTE            "/>
    <s v="R9001999"/>
    <s v="ARTE CENICA ESPETAC ATIVI COMPLEMENTARES NAO ESPECI ANTERIOR     "/>
    <x v="4"/>
    <x v="1"/>
    <x v="1"/>
    <x v="6"/>
    <n v="1.2885864878819728"/>
    <n v="241500"/>
    <n v="311193.63682349643"/>
  </r>
  <r>
    <x v="15"/>
    <s v="NORDESTE            "/>
    <s v="R9001999"/>
    <s v="ARTE CENICA ESPETAC ATIVI COMPLEMENTARES NAO ESPECI ANTERIOR     "/>
    <x v="4"/>
    <x v="1"/>
    <x v="1"/>
    <x v="6"/>
    <n v="1.2885864878819728"/>
    <n v="7266"/>
    <n v="9362.8694209504138"/>
  </r>
  <r>
    <x v="15"/>
    <s v="NORDESTE            "/>
    <s v="R9102300"/>
    <s v="ATV MUSEUS EXPLOR REST ART CONSERV LUGAR PRED HIST ATRCAO SIMIL  "/>
    <x v="1"/>
    <x v="0"/>
    <x v="0"/>
    <x v="6"/>
    <n v="1.2885864878819728"/>
    <n v="300000"/>
    <n v="386575.94636459183"/>
  </r>
  <r>
    <x v="15"/>
    <s v="NORDESTE            "/>
    <s v="R9102302"/>
    <s v="RESTAURACAO E CONSERVACAO DE LUGARES E PREDIOS HISTORICOS        "/>
    <x v="1"/>
    <x v="0"/>
    <x v="0"/>
    <x v="6"/>
    <n v="1.2885864878819728"/>
    <n v="800000"/>
    <n v="1030869.1903055783"/>
  </r>
  <r>
    <x v="16"/>
    <s v="NORDESTE            "/>
    <s v="C1811301"/>
    <s v="IMPRESSAO DE JORNAIS                                             "/>
    <x v="0"/>
    <x v="1"/>
    <x v="1"/>
    <x v="6"/>
    <n v="1.2885864878819728"/>
    <n v="3182"/>
    <n v="4100.2822044404375"/>
  </r>
  <r>
    <x v="16"/>
    <s v="NORDESTE            "/>
    <s v="C1811302"/>
    <s v="IMPRESSAO DE LIVROS, REVISTAS E OUTRAS PUBLICACOES PERIODICAS    "/>
    <x v="0"/>
    <x v="1"/>
    <x v="1"/>
    <x v="6"/>
    <n v="1.2885864878819728"/>
    <n v="24067"/>
    <n v="31012.411003855439"/>
  </r>
  <r>
    <x v="16"/>
    <s v="NORDESTE            "/>
    <s v="C1811302"/>
    <s v="IMPRESSAO DE LIVROS, REVISTAS E OUTRAS PUBLICACOES PERIODICAS    "/>
    <x v="0"/>
    <x v="1"/>
    <x v="1"/>
    <x v="6"/>
    <n v="1.2885864878819728"/>
    <n v="43895"/>
    <n v="56562.503885579201"/>
  </r>
  <r>
    <x v="16"/>
    <s v="NORDESTE            "/>
    <s v="C1811302"/>
    <s v="IMPRESSAO DE LIVROS, REVISTAS E OUTRAS PUBLICACOES PERIODICAS    "/>
    <x v="0"/>
    <x v="1"/>
    <x v="1"/>
    <x v="6"/>
    <n v="1.2885864878819728"/>
    <n v="277682"/>
    <n v="357817.273128042"/>
  </r>
  <r>
    <x v="16"/>
    <s v="NORDESTE            "/>
    <s v="G4647802"/>
    <s v="COMERCIO ATACADISTA DE LIVROS, JORNAIS E OUTRAS PUBLICACOES      "/>
    <x v="2"/>
    <x v="1"/>
    <x v="1"/>
    <x v="6"/>
    <n v="1.2885864878819728"/>
    <n v="285000"/>
    <n v="367247.14904636226"/>
  </r>
  <r>
    <x v="16"/>
    <s v="NORDESTE            "/>
    <s v="G4647802"/>
    <s v="COMERCIO ATACADISTA DE LIVROS, JORNAIS E OUTRAS PUBLICACOES      "/>
    <x v="2"/>
    <x v="1"/>
    <x v="1"/>
    <x v="6"/>
    <n v="1.2885864878819728"/>
    <n v="127571"/>
    <n v="164386.26684559116"/>
  </r>
  <r>
    <x v="16"/>
    <s v="NORDESTE            "/>
    <s v="G4756300"/>
    <s v="COM VAREJISTA ESPECIALIZADO DE INSTRUMENTOS MUSICAIS E ACESSORIO "/>
    <x v="3"/>
    <x v="1"/>
    <x v="1"/>
    <x v="6"/>
    <n v="1.2885864878819728"/>
    <n v="63000"/>
    <n v="81180.948736564285"/>
  </r>
  <r>
    <x v="16"/>
    <s v="NORDESTE            "/>
    <s v="G4756300"/>
    <s v="COM VAREJISTA ESPECIALIZADO DE INSTRUMENTOS MUSICAIS E ACESSORIO "/>
    <x v="3"/>
    <x v="1"/>
    <x v="1"/>
    <x v="6"/>
    <n v="1.2885864878819728"/>
    <n v="233000"/>
    <n v="300240.65167649969"/>
  </r>
  <r>
    <x v="16"/>
    <s v="NORDESTE            "/>
    <s v="G4756300"/>
    <s v="COM VAREJISTA ESPECIALIZADO DE INSTRUMENTOS MUSICAIS E ACESSORIO "/>
    <x v="3"/>
    <x v="1"/>
    <x v="1"/>
    <x v="6"/>
    <n v="1.2885864878819728"/>
    <n v="46071"/>
    <n v="59366.46808321037"/>
  </r>
  <r>
    <x v="16"/>
    <s v="NORDESTE            "/>
    <s v="G4761001"/>
    <s v="COMERCIO VAREJISTA DE LIVROS                                     "/>
    <x v="2"/>
    <x v="1"/>
    <x v="1"/>
    <x v="6"/>
    <n v="1.2885864878819728"/>
    <n v="11702"/>
    <n v="15079.039081194845"/>
  </r>
  <r>
    <x v="16"/>
    <s v="NORDESTE            "/>
    <s v="G4761001"/>
    <s v="COMERCIO VAREJISTA DE LIVROS                                     "/>
    <x v="2"/>
    <x v="1"/>
    <x v="1"/>
    <x v="6"/>
    <n v="1.2885864878819728"/>
    <n v="98445"/>
    <n v="126854.89679954082"/>
  </r>
  <r>
    <x v="16"/>
    <s v="NORDESTE            "/>
    <s v="G4761001"/>
    <s v="COMERCIO VAREJISTA DE LIVROS                                     "/>
    <x v="2"/>
    <x v="1"/>
    <x v="1"/>
    <x v="6"/>
    <n v="1.2885864878819728"/>
    <n v="114073"/>
    <n v="146992.92643216028"/>
  </r>
  <r>
    <x v="16"/>
    <s v="NORDESTE            "/>
    <s v="G4761002"/>
    <s v="COMERCIO VAREJISTA DE JORNAIS E REVISTAS                         "/>
    <x v="2"/>
    <x v="1"/>
    <x v="1"/>
    <x v="6"/>
    <n v="1.2885864878819728"/>
    <n v="13550"/>
    <n v="17460.34691080073"/>
  </r>
  <r>
    <x v="16"/>
    <s v="NORDESTE            "/>
    <s v="J5829800"/>
    <s v="EDICAO INTEGRADA IMPRESSAO CADASTRO LISTA OUTRO PRODUTO GRAFICO  "/>
    <x v="0"/>
    <x v="1"/>
    <x v="1"/>
    <x v="6"/>
    <n v="1.2885864878819728"/>
    <n v="79352"/>
    <n v="102251.91498641031"/>
  </r>
  <r>
    <x v="16"/>
    <s v="NORDESTE            "/>
    <s v="J5829800"/>
    <s v="EDICAO INTEGRADA IMPRESSAO CADASTRO LISTA OUTRO PRODUTO GRAFICO  "/>
    <x v="0"/>
    <x v="1"/>
    <x v="1"/>
    <x v="6"/>
    <n v="1.2885864878819728"/>
    <n v="34759"/>
    <n v="44789.977732289495"/>
  </r>
  <r>
    <x v="16"/>
    <s v="NORDESTE            "/>
    <s v="J5829800"/>
    <s v="EDICAO INTEGRADA IMPRESSAO CADASTRO LISTA OUTRO PRODUTO GRAFICO  "/>
    <x v="0"/>
    <x v="1"/>
    <x v="1"/>
    <x v="6"/>
    <n v="1.2885864878819728"/>
    <n v="411084"/>
    <n v="529717.28778447292"/>
  </r>
  <r>
    <x v="16"/>
    <s v="NORDESTE            "/>
    <s v="J5912099"/>
    <s v="ATIV POS-PROD CINEMATOG VIDEO PROG TELEVISAO NAO ESPECI ANTERIOR "/>
    <x v="5"/>
    <x v="1"/>
    <x v="1"/>
    <x v="6"/>
    <n v="1.2885864878819728"/>
    <n v="3455"/>
    <n v="4452.0663156322162"/>
  </r>
  <r>
    <x v="16"/>
    <s v="NORDESTE            "/>
    <s v="J5912099"/>
    <s v="ATIV POS-PROD CINEMATOG VIDEO PROG TELEVISAO NAO ESPECI ANTERIOR "/>
    <x v="5"/>
    <x v="1"/>
    <x v="1"/>
    <x v="6"/>
    <n v="1.2885864878819728"/>
    <n v="38886"/>
    <n v="50107.974167778397"/>
  </r>
  <r>
    <x v="16"/>
    <s v="NORDESTE            "/>
    <s v="J6021700"/>
    <s v="ATIVIDADES DE TELEVISAO ABERTA                                   "/>
    <x v="5"/>
    <x v="1"/>
    <x v="1"/>
    <x v="6"/>
    <n v="1.2885864878819728"/>
    <n v="1792"/>
    <n v="2309.1469862844951"/>
  </r>
  <r>
    <x v="16"/>
    <s v="NORDESTE            "/>
    <s v="J6021700"/>
    <s v="ATIVIDADES DE TELEVISAO ABERTA                                   "/>
    <x v="5"/>
    <x v="1"/>
    <x v="1"/>
    <x v="6"/>
    <n v="1.2885864878819728"/>
    <n v="33452"/>
    <n v="43105.795192627753"/>
  </r>
  <r>
    <x v="16"/>
    <s v="NORDESTE            "/>
    <s v="R9001900"/>
    <s v="ARTES CENICAS, ESPETACULOS E ATIVIDADES COMPLEMENTARES           "/>
    <x v="4"/>
    <x v="0"/>
    <x v="0"/>
    <x v="6"/>
    <n v="1.2885864878819728"/>
    <n v="145039"/>
    <n v="186895.29561591346"/>
  </r>
  <r>
    <x v="16"/>
    <s v="NORDESTE            "/>
    <s v="R9001905"/>
    <s v="PRODUCAO DE ESPETACULOS DE RODEIOS, VAQUEJADAS E SIMILARES       "/>
    <x v="4"/>
    <x v="1"/>
    <x v="1"/>
    <x v="6"/>
    <n v="1.2885864878819728"/>
    <n v="511200"/>
    <n v="658725.41260526446"/>
  </r>
  <r>
    <x v="17"/>
    <s v="SUL                 "/>
    <s v="C1811301"/>
    <s v="IMPRESSAO DE JORNAIS                                             "/>
    <x v="0"/>
    <x v="1"/>
    <x v="1"/>
    <x v="6"/>
    <n v="1.2885864878819728"/>
    <n v="65000"/>
    <n v="83758.12171232824"/>
  </r>
  <r>
    <x v="17"/>
    <s v="SUL                 "/>
    <s v="C1811302"/>
    <s v="IMPRESSAO DE LIVROS, REVISTAS E OUTRAS PUBLICACOES PERIODICAS    "/>
    <x v="0"/>
    <x v="1"/>
    <x v="1"/>
    <x v="6"/>
    <n v="1.2885864878819728"/>
    <n v="51233"/>
    <n v="66018.151533657117"/>
  </r>
  <r>
    <x v="17"/>
    <s v="SUL                 "/>
    <s v="C1811302"/>
    <s v="IMPRESSAO DE LIVROS, REVISTAS E OUTRAS PUBLICACOES PERIODICAS    "/>
    <x v="0"/>
    <x v="1"/>
    <x v="1"/>
    <x v="6"/>
    <n v="1.2885864878819728"/>
    <n v="1200000"/>
    <n v="1546303.7854583673"/>
  </r>
  <r>
    <x v="17"/>
    <s v="SUL                 "/>
    <s v="C1811302"/>
    <s v="IMPRESSAO DE LIVROS, REVISTAS E OUTRAS PUBLICACOES PERIODICAS    "/>
    <x v="0"/>
    <x v="1"/>
    <x v="1"/>
    <x v="6"/>
    <n v="1.2885864878819728"/>
    <n v="17700"/>
    <n v="22807.98083551092"/>
  </r>
  <r>
    <x v="17"/>
    <s v="SUL                 "/>
    <s v="C1811302"/>
    <s v="IMPRESSAO DE LIVROS, REVISTAS E OUTRAS PUBLICACOES PERIODICAS    "/>
    <x v="0"/>
    <x v="1"/>
    <x v="1"/>
    <x v="6"/>
    <n v="1.2885864878819728"/>
    <n v="175289"/>
    <n v="225875.03687434315"/>
  </r>
  <r>
    <x v="17"/>
    <s v="SUL                 "/>
    <s v="C1811302"/>
    <s v="IMPRESSAO DE LIVROS, REVISTAS E OUTRAS PUBLICACOES PERIODICAS    "/>
    <x v="0"/>
    <x v="1"/>
    <x v="1"/>
    <x v="6"/>
    <n v="1.2885864878819728"/>
    <n v="1028581"/>
    <n v="1325415.5782921275"/>
  </r>
  <r>
    <x v="17"/>
    <s v="SUL                 "/>
    <s v="C3220500"/>
    <s v="FABRICACAO DE INSTRUMENTOS MUSICAIS, PECAS E ACESSORIOS          "/>
    <x v="3"/>
    <x v="1"/>
    <x v="1"/>
    <x v="6"/>
    <n v="1.2885864878819728"/>
    <n v="8472"/>
    <n v="10916.904725336073"/>
  </r>
  <r>
    <x v="17"/>
    <s v="SUL                 "/>
    <s v="C3220500"/>
    <s v="FABRICACAO DE INSTRUMENTOS MUSICAIS, PECAS E ACESSORIOS          "/>
    <x v="3"/>
    <x v="1"/>
    <x v="1"/>
    <x v="6"/>
    <n v="1.2885864878819728"/>
    <n v="188818"/>
    <n v="243308.32346889834"/>
  </r>
  <r>
    <x v="17"/>
    <s v="SUL                 "/>
    <s v="C3220500"/>
    <s v="FABRICACAO DE INSTRUMENTOS MUSICAIS, PECAS E ACESSORIOS          "/>
    <x v="3"/>
    <x v="1"/>
    <x v="1"/>
    <x v="6"/>
    <n v="1.2885864878819728"/>
    <n v="14204"/>
    <n v="18303.082473875544"/>
  </r>
  <r>
    <x v="17"/>
    <s v="SUL                 "/>
    <s v="G4647802"/>
    <s v="COMERCIO ATACADISTA DE LIVROS, JORNAIS E OUTRAS PUBLICACOES      "/>
    <x v="2"/>
    <x v="1"/>
    <x v="1"/>
    <x v="6"/>
    <n v="1.2885864878819728"/>
    <n v="19247"/>
    <n v="24801.424132264332"/>
  </r>
  <r>
    <x v="17"/>
    <s v="SUL                 "/>
    <s v="G4647802"/>
    <s v="COMERCIO ATACADISTA DE LIVROS, JORNAIS E OUTRAS PUBLICACOES      "/>
    <x v="2"/>
    <x v="1"/>
    <x v="1"/>
    <x v="6"/>
    <n v="1.2885864878819728"/>
    <n v="272508"/>
    <n v="351150.12663974066"/>
  </r>
  <r>
    <x v="17"/>
    <s v="SUL                 "/>
    <s v="G4647802"/>
    <s v="COMERCIO ATACADISTA DE LIVROS, JORNAIS E OUTRAS PUBLICACOES      "/>
    <x v="2"/>
    <x v="1"/>
    <x v="1"/>
    <x v="6"/>
    <n v="1.2885864878819728"/>
    <n v="105222"/>
    <n v="135587.64742791693"/>
  </r>
  <r>
    <x v="17"/>
    <s v="SUL                 "/>
    <s v="G4756300"/>
    <s v="COM VAREJISTA ESPECIALIZADO DE INSTRUMENTOS MUSICAIS E ACESSORIO "/>
    <x v="3"/>
    <x v="1"/>
    <x v="1"/>
    <x v="6"/>
    <n v="1.2885864878819728"/>
    <n v="125911"/>
    <n v="162247.21327570709"/>
  </r>
  <r>
    <x v="17"/>
    <s v="SUL                 "/>
    <s v="G4756300"/>
    <s v="COM VAREJISTA ESPECIALIZADO DE INSTRUMENTOS MUSICAIS E ACESSORIO "/>
    <x v="3"/>
    <x v="1"/>
    <x v="1"/>
    <x v="6"/>
    <n v="1.2885864878819728"/>
    <n v="635347"/>
    <n v="818699.55931634782"/>
  </r>
  <r>
    <x v="17"/>
    <s v="SUL                 "/>
    <s v="G4756300"/>
    <s v="COM VAREJISTA ESPECIALIZADO DE INSTRUMENTOS MUSICAIS E ACESSORIO "/>
    <x v="3"/>
    <x v="1"/>
    <x v="1"/>
    <x v="6"/>
    <n v="1.2885864878819728"/>
    <n v="203148"/>
    <n v="261773.76784024702"/>
  </r>
  <r>
    <x v="17"/>
    <s v="SUL                 "/>
    <s v="G4756300"/>
    <s v="COM VAREJISTA ESPECIALIZADO DE INSTRUMENTOS MUSICAIS E ACESSORIO "/>
    <x v="3"/>
    <x v="1"/>
    <x v="1"/>
    <x v="6"/>
    <n v="1.2885864878819728"/>
    <n v="812998"/>
    <n v="1047618.2374750682"/>
  </r>
  <r>
    <x v="17"/>
    <s v="SUL                 "/>
    <s v="G4756300"/>
    <s v="COM VAREJISTA ESPECIALIZADO DE INSTRUMENTOS MUSICAIS E ACESSORIO "/>
    <x v="3"/>
    <x v="1"/>
    <x v="1"/>
    <x v="6"/>
    <n v="1.2885864878819728"/>
    <n v="20000"/>
    <n v="25771.729757639456"/>
  </r>
  <r>
    <x v="17"/>
    <s v="SUL                 "/>
    <s v="G4761000"/>
    <s v="COMERCIO VAREJISTA DE LIVROS, JORNAIS, REVISTAS E PAPELARIA      "/>
    <x v="2"/>
    <x v="1"/>
    <x v="1"/>
    <x v="6"/>
    <n v="1.2885864878819728"/>
    <n v="127535"/>
    <n v="164339.87773202741"/>
  </r>
  <r>
    <x v="17"/>
    <s v="SUL                 "/>
    <s v="G4761001"/>
    <s v="COMERCIO VAREJISTA DE LIVROS                                     "/>
    <x v="2"/>
    <x v="1"/>
    <x v="1"/>
    <x v="6"/>
    <n v="1.2885864878819728"/>
    <n v="31884"/>
    <n v="41085.291579628822"/>
  </r>
  <r>
    <x v="17"/>
    <s v="SUL                 "/>
    <s v="G4761001"/>
    <s v="COMERCIO VAREJISTA DE LIVROS                                     "/>
    <x v="2"/>
    <x v="1"/>
    <x v="1"/>
    <x v="6"/>
    <n v="1.2885864878819728"/>
    <n v="46066"/>
    <n v="59360.025150770962"/>
  </r>
  <r>
    <x v="17"/>
    <s v="SUL                 "/>
    <s v="G4761001"/>
    <s v="COMERCIO VAREJISTA DE LIVROS                                     "/>
    <x v="2"/>
    <x v="1"/>
    <x v="1"/>
    <x v="6"/>
    <n v="1.2885864878819728"/>
    <n v="69467"/>
    <n v="89514.237553697007"/>
  </r>
  <r>
    <x v="17"/>
    <s v="SUL                 "/>
    <s v="G4761001"/>
    <s v="COMERCIO VAREJISTA DE LIVROS                                     "/>
    <x v="2"/>
    <x v="1"/>
    <x v="0"/>
    <x v="6"/>
    <n v="1.2885864878819728"/>
    <n v="1489812"/>
    <n v="1919751.6126844177"/>
  </r>
  <r>
    <x v="17"/>
    <s v="SUL                 "/>
    <s v="G4761001"/>
    <s v="COMERCIO VAREJISTA DE LIVROS                                     "/>
    <x v="2"/>
    <x v="1"/>
    <x v="0"/>
    <x v="6"/>
    <n v="1.2885864878819728"/>
    <n v="1265728"/>
    <n v="1630999.9981338738"/>
  </r>
  <r>
    <x v="17"/>
    <s v="SUL                 "/>
    <s v="G4761001"/>
    <s v="COMERCIO VAREJISTA DE LIVROS                                     "/>
    <x v="2"/>
    <x v="1"/>
    <x v="1"/>
    <x v="6"/>
    <n v="1.2885864878819728"/>
    <n v="360000"/>
    <n v="463891.13563751022"/>
  </r>
  <r>
    <x v="17"/>
    <s v="SUL                 "/>
    <s v="G4761001"/>
    <s v="COMERCIO VAREJISTA DE LIVROS                                     "/>
    <x v="2"/>
    <x v="1"/>
    <x v="1"/>
    <x v="6"/>
    <n v="1.2885864878819728"/>
    <n v="220157"/>
    <n v="283691.33541263151"/>
  </r>
  <r>
    <x v="17"/>
    <s v="SUL                 "/>
    <s v="G4761001"/>
    <s v="COMERCIO VAREJISTA DE LIVROS                                     "/>
    <x v="2"/>
    <x v="1"/>
    <x v="1"/>
    <x v="6"/>
    <n v="1.2885864878819728"/>
    <n v="2891575"/>
    <n v="3726044.4736973154"/>
  </r>
  <r>
    <x v="17"/>
    <s v="SUL                 "/>
    <s v="G4761001"/>
    <s v="COMERCIO VAREJISTA DE LIVROS                                     "/>
    <x v="2"/>
    <x v="1"/>
    <x v="1"/>
    <x v="6"/>
    <n v="1.2885864878819728"/>
    <n v="260220"/>
    <n v="335315.97587664699"/>
  </r>
  <r>
    <x v="17"/>
    <s v="SUL                 "/>
    <s v="G4761002"/>
    <s v="COMERCIO VAREJISTA DE JORNAIS E REVISTAS                         "/>
    <x v="2"/>
    <x v="1"/>
    <x v="1"/>
    <x v="6"/>
    <n v="1.2885864878819728"/>
    <n v="187747"/>
    <n v="241928.24734037675"/>
  </r>
  <r>
    <x v="17"/>
    <s v="SUL                 "/>
    <s v="G4761002"/>
    <s v="COMERCIO VAREJISTA DE JORNAIS E REVISTAS                         "/>
    <x v="2"/>
    <x v="1"/>
    <x v="1"/>
    <x v="6"/>
    <n v="1.2885864878819728"/>
    <n v="122553"/>
    <n v="157920.13984939942"/>
  </r>
  <r>
    <x v="17"/>
    <s v="SUL                 "/>
    <s v="G4762800"/>
    <s v="COMERCIO VAREJISTA DE DISCOS, CDS, DVDS E FITAS                  "/>
    <x v="3"/>
    <x v="1"/>
    <x v="1"/>
    <x v="6"/>
    <n v="1.2885864878819728"/>
    <n v="50247"/>
    <n v="64747.605256605486"/>
  </r>
  <r>
    <x v="17"/>
    <s v="SUL                 "/>
    <s v="G4762800"/>
    <s v="COMERCIO VAREJISTA DE DISCOS, CDS, DVDS E FITAS                  "/>
    <x v="3"/>
    <x v="1"/>
    <x v="1"/>
    <x v="6"/>
    <n v="1.2885864878819728"/>
    <n v="105222"/>
    <n v="135587.64742791693"/>
  </r>
  <r>
    <x v="17"/>
    <s v="SUL                 "/>
    <s v="G4762800"/>
    <s v="COMERCIO VAREJISTA DE DISCOS, CDS, DVDS E FITAS                  "/>
    <x v="3"/>
    <x v="1"/>
    <x v="1"/>
    <x v="6"/>
    <n v="1.2885864878819728"/>
    <n v="88359"/>
    <n v="113858.21348276324"/>
  </r>
  <r>
    <x v="17"/>
    <s v="SUL                 "/>
    <s v="J5811500"/>
    <s v="EDICAO DE LIVROS                                                 "/>
    <x v="2"/>
    <x v="1"/>
    <x v="1"/>
    <x v="6"/>
    <n v="1.2885864878819728"/>
    <n v="18958"/>
    <n v="24429.02263726644"/>
  </r>
  <r>
    <x v="17"/>
    <s v="SUL                 "/>
    <s v="J5811500"/>
    <s v="EDICAO DE LIVROS                                                 "/>
    <x v="2"/>
    <x v="1"/>
    <x v="0"/>
    <x v="6"/>
    <n v="1.2885864878819728"/>
    <n v="20999000"/>
    <n v="27059027.659033548"/>
  </r>
  <r>
    <x v="17"/>
    <s v="SUL                 "/>
    <s v="J5811500"/>
    <s v="EDICAO DE LIVROS                                                 "/>
    <x v="2"/>
    <x v="1"/>
    <x v="1"/>
    <x v="6"/>
    <n v="1.2885864878819728"/>
    <n v="70440"/>
    <n v="90768.032206406162"/>
  </r>
  <r>
    <x v="17"/>
    <s v="SUL                 "/>
    <s v="J5811500"/>
    <s v="EDICAO DE LIVROS                                                 "/>
    <x v="2"/>
    <x v="1"/>
    <x v="1"/>
    <x v="6"/>
    <n v="1.2885864878819728"/>
    <n v="72387"/>
    <n v="93276.910098312364"/>
  </r>
  <r>
    <x v="17"/>
    <s v="SUL                 "/>
    <s v="J5812301"/>
    <s v="EDICAO DE JORNAIS DIARIOS                                        "/>
    <x v="2"/>
    <x v="1"/>
    <x v="1"/>
    <x v="6"/>
    <n v="1.2885864878819728"/>
    <n v="103161"/>
    <n v="132931.87067639219"/>
  </r>
  <r>
    <x v="17"/>
    <s v="SUL                 "/>
    <s v="J5813100"/>
    <s v="EDICAO DE REVISTAS                                               "/>
    <x v="2"/>
    <x v="1"/>
    <x v="1"/>
    <x v="6"/>
    <n v="1.2885864878819728"/>
    <n v="33711"/>
    <n v="43439.539092989187"/>
  </r>
  <r>
    <x v="17"/>
    <s v="SUL                 "/>
    <s v="J5821200"/>
    <s v="EDICAO INTEGRADA A IMPRESSAO DE LIVROS                           "/>
    <x v="2"/>
    <x v="1"/>
    <x v="1"/>
    <x v="6"/>
    <n v="1.2885864878819728"/>
    <n v="29148"/>
    <n v="37559.718948783746"/>
  </r>
  <r>
    <x v="17"/>
    <s v="SUL                 "/>
    <s v="J5822101"/>
    <s v="EDICAO INTEGRADA A IMPRESSAO DE JORNAIS DIARIOS                  "/>
    <x v="2"/>
    <x v="1"/>
    <x v="1"/>
    <x v="6"/>
    <n v="1.2885864878819728"/>
    <n v="19494"/>
    <n v="25119.704994771178"/>
  </r>
  <r>
    <x v="17"/>
    <s v="SUL                 "/>
    <s v="J5822101"/>
    <s v="EDICAO INTEGRADA A IMPRESSAO DE JORNAIS DIARIOS                  "/>
    <x v="2"/>
    <x v="1"/>
    <x v="1"/>
    <x v="6"/>
    <n v="1.2885864878819728"/>
    <n v="729369"/>
    <n v="939855.0380799867"/>
  </r>
  <r>
    <x v="17"/>
    <s v="SUL                 "/>
    <s v="J5822101"/>
    <s v="EDICAO INTEGRADA A IMPRESSAO DE JORNAIS DIARIOS                  "/>
    <x v="2"/>
    <x v="1"/>
    <x v="1"/>
    <x v="6"/>
    <n v="1.2885864878819728"/>
    <n v="34702"/>
    <n v="44716.528302480219"/>
  </r>
  <r>
    <x v="17"/>
    <s v="SUL                 "/>
    <s v="J5823900"/>
    <s v="EDICAO INTEGRADA A IMPRESSAO DE REVISTAS                         "/>
    <x v="2"/>
    <x v="1"/>
    <x v="1"/>
    <x v="6"/>
    <n v="1.2885864878819728"/>
    <n v="1807"/>
    <n v="2328.4757836027247"/>
  </r>
  <r>
    <x v="17"/>
    <s v="SUL                 "/>
    <s v="J5829800"/>
    <s v="EDICAO INTEGRADA IMPRESSAO CADASTRO LISTA OUTRO PRODUTO GRAFICO  "/>
    <x v="0"/>
    <x v="1"/>
    <x v="1"/>
    <x v="6"/>
    <n v="1.2885864878819728"/>
    <n v="248964"/>
    <n v="320811.64636904746"/>
  </r>
  <r>
    <x v="17"/>
    <s v="SUL                 "/>
    <s v="J5829800"/>
    <s v="EDICAO INTEGRADA IMPRESSAO CADASTRO LISTA OUTRO PRODUTO GRAFICO  "/>
    <x v="0"/>
    <x v="1"/>
    <x v="1"/>
    <x v="6"/>
    <n v="1.2885864878819728"/>
    <n v="980567"/>
    <n v="1263545.3866629624"/>
  </r>
  <r>
    <x v="17"/>
    <s v="SUL                 "/>
    <s v="J5829800"/>
    <s v="EDICAO INTEGRADA IMPRESSAO CADASTRO LISTA OUTRO PRODUTO GRAFICO  "/>
    <x v="0"/>
    <x v="1"/>
    <x v="1"/>
    <x v="6"/>
    <n v="1.2885864878819728"/>
    <n v="720100"/>
    <n v="927911.12992380862"/>
  </r>
  <r>
    <x v="17"/>
    <s v="SUL                 "/>
    <s v="J5829800"/>
    <s v="EDICAO INTEGRADA IMPRESSAO CADASTRO LISTA OUTRO PRODUTO GRAFICO  "/>
    <x v="0"/>
    <x v="1"/>
    <x v="1"/>
    <x v="6"/>
    <n v="1.2885864878819728"/>
    <n v="486298"/>
    <n v="626637.03188402764"/>
  </r>
  <r>
    <x v="17"/>
    <s v="SUL                 "/>
    <s v="J5829800"/>
    <s v="EDICAO INTEGRADA IMPRESSAO CADASTRO LISTA OUTRO PRODUTO GRAFICO  "/>
    <x v="0"/>
    <x v="1"/>
    <x v="1"/>
    <x v="6"/>
    <n v="1.2885864878819728"/>
    <n v="1600364"/>
    <n v="2062207.4260927455"/>
  </r>
  <r>
    <x v="17"/>
    <s v="SUL                 "/>
    <s v="J5911101"/>
    <s v="ESTUDIOS CINEMATOGRAFICOS                                        "/>
    <x v="5"/>
    <x v="1"/>
    <x v="1"/>
    <x v="6"/>
    <n v="1.2885864878819728"/>
    <n v="13411"/>
    <n v="17281.233388985136"/>
  </r>
  <r>
    <x v="17"/>
    <s v="SUL                 "/>
    <s v="J5911102"/>
    <s v="PRODUCAO DE FILMES PARA PUBLICIDADE                              "/>
    <x v="5"/>
    <x v="1"/>
    <x v="1"/>
    <x v="6"/>
    <n v="1.2885864878819728"/>
    <n v="2990"/>
    <n v="3852.8735987670989"/>
  </r>
  <r>
    <x v="17"/>
    <s v="SUL                 "/>
    <s v="J5911199"/>
    <s v="ATIV PD CINEMATOGRAFICA VIDEO PROG TELEVISAO NAO ESPECI ANTERIOR "/>
    <x v="5"/>
    <x v="1"/>
    <x v="1"/>
    <x v="6"/>
    <n v="1.2885864878819728"/>
    <n v="3584"/>
    <n v="4618.2939725689903"/>
  </r>
  <r>
    <x v="17"/>
    <s v="SUL                 "/>
    <s v="J5912002"/>
    <s v="SERVICOS DE MIXAGEM SONORA EM PRODUCAO AUDIOVISUAL               "/>
    <x v="5"/>
    <x v="1"/>
    <x v="1"/>
    <x v="6"/>
    <n v="1.2885864878819728"/>
    <n v="2699"/>
    <n v="3477.8949307934445"/>
  </r>
  <r>
    <x v="17"/>
    <s v="SUL                 "/>
    <s v="J5912099"/>
    <s v="ATIV POS-PROD CINEMATOG VIDEO PROG TELEVISAO NAO ESPECI ANTERIOR "/>
    <x v="5"/>
    <x v="1"/>
    <x v="1"/>
    <x v="6"/>
    <n v="1.2885864878819728"/>
    <n v="9318"/>
    <n v="12007.048894084222"/>
  </r>
  <r>
    <x v="17"/>
    <s v="SUL                 "/>
    <s v="J5914600"/>
    <s v="ATIVIDADES DE EXIBICAO CINEMATOGRAFICA                           "/>
    <x v="5"/>
    <x v="1"/>
    <x v="1"/>
    <x v="6"/>
    <n v="1.2885864878819728"/>
    <n v="10750"/>
    <n v="13852.304744731207"/>
  </r>
  <r>
    <x v="17"/>
    <s v="SUL                 "/>
    <s v="J5914600"/>
    <s v="ATIVIDADES DE EXIBICAO CINEMATOGRAFICA                           "/>
    <x v="5"/>
    <x v="1"/>
    <x v="1"/>
    <x v="6"/>
    <n v="1.2885864878819728"/>
    <n v="214000"/>
    <n v="275757.50840674218"/>
  </r>
  <r>
    <x v="17"/>
    <s v="SUL                 "/>
    <s v="J5914600"/>
    <s v="ATIVIDADES DE EXIBICAO CINEMATOGRAFICA                           "/>
    <x v="5"/>
    <x v="1"/>
    <x v="0"/>
    <x v="6"/>
    <n v="1.2885864878819728"/>
    <n v="1986393"/>
    <n v="2559639.1794233355"/>
  </r>
  <r>
    <x v="17"/>
    <s v="SUL                 "/>
    <s v="J5914600"/>
    <s v="ATIVIDADES DE EXIBICAO CINEMATOGRAFICA                           "/>
    <x v="5"/>
    <x v="1"/>
    <x v="0"/>
    <x v="6"/>
    <n v="1.2885864878819728"/>
    <n v="2628201"/>
    <n v="3386664.2960378891"/>
  </r>
  <r>
    <x v="17"/>
    <s v="SUL                 "/>
    <s v="J5914600"/>
    <s v="ATIVIDADES DE EXIBICAO CINEMATOGRAFICA                           "/>
    <x v="5"/>
    <x v="1"/>
    <x v="0"/>
    <x v="6"/>
    <n v="1.2885864878819728"/>
    <n v="1172316"/>
    <n v="1510630.5571278429"/>
  </r>
  <r>
    <x v="17"/>
    <s v="SUL                 "/>
    <s v="J5914600"/>
    <s v="ATIVIDADES DE EXIBICAO CINEMATOGRAFICA                           "/>
    <x v="5"/>
    <x v="1"/>
    <x v="1"/>
    <x v="6"/>
    <n v="1.2885864878819728"/>
    <n v="68605"/>
    <n v="88403.476001142742"/>
  </r>
  <r>
    <x v="17"/>
    <s v="SUL                 "/>
    <s v="J5920100"/>
    <s v="ATIVIDADES DE GRAVACAO DE SOM E DE EDICAO DE MUSICA              "/>
    <x v="3"/>
    <x v="1"/>
    <x v="1"/>
    <x v="6"/>
    <n v="1.2885864878819728"/>
    <n v="16966"/>
    <n v="21862.15835340555"/>
  </r>
  <r>
    <x v="17"/>
    <s v="SUL                 "/>
    <s v="J5920100"/>
    <s v="ATIVIDADES DE GRAVACAO DE SOM E DE EDICAO DE MUSICA              "/>
    <x v="3"/>
    <x v="1"/>
    <x v="1"/>
    <x v="6"/>
    <n v="1.2885864878819728"/>
    <n v="12870"/>
    <n v="16584.10809904099"/>
  </r>
  <r>
    <x v="17"/>
    <s v="SUL                 "/>
    <s v="J6010100"/>
    <s v="ATIVIDADES DE RADIO                                              "/>
    <x v="5"/>
    <x v="1"/>
    <x v="1"/>
    <x v="6"/>
    <n v="1.2885864878819728"/>
    <n v="105935"/>
    <n v="136506.4095937768"/>
  </r>
  <r>
    <x v="17"/>
    <s v="SUL                 "/>
    <s v="J6010100"/>
    <s v="ATIVIDADES DE RADIO                                              "/>
    <x v="5"/>
    <x v="1"/>
    <x v="1"/>
    <x v="6"/>
    <n v="1.2885864878819728"/>
    <n v="222877"/>
    <n v="287196.29065967049"/>
  </r>
  <r>
    <x v="17"/>
    <s v="SUL                 "/>
    <s v="J6010100"/>
    <s v="ATIVIDADES DE RADIO                                              "/>
    <x v="5"/>
    <x v="1"/>
    <x v="1"/>
    <x v="6"/>
    <n v="1.2885864878819728"/>
    <n v="134673"/>
    <n v="173537.80808252894"/>
  </r>
  <r>
    <x v="17"/>
    <s v="SUL                 "/>
    <s v="J6010100"/>
    <s v="ATIVIDADES DE RADIO                                              "/>
    <x v="5"/>
    <x v="1"/>
    <x v="1"/>
    <x v="6"/>
    <n v="1.2885864878819728"/>
    <n v="10000"/>
    <n v="12885.864878819728"/>
  </r>
  <r>
    <x v="17"/>
    <s v="SUL                 "/>
    <s v="J6021700"/>
    <s v="ATIVIDADES DE TELEVISAO ABERTA                                   "/>
    <x v="5"/>
    <x v="1"/>
    <x v="1"/>
    <x v="6"/>
    <n v="1.2885864878819728"/>
    <n v="95603"/>
    <n v="123192.73400098024"/>
  </r>
  <r>
    <x v="17"/>
    <s v="SUL                 "/>
    <s v="J6021700"/>
    <s v="ATIVIDADES DE TELEVISAO ABERTA                                   "/>
    <x v="5"/>
    <x v="1"/>
    <x v="1"/>
    <x v="6"/>
    <n v="1.2885864878819728"/>
    <n v="1294624"/>
    <n v="1668234.9932877112"/>
  </r>
  <r>
    <x v="17"/>
    <s v="SUL                 "/>
    <s v="J6021700"/>
    <s v="ATIVIDADES DE TELEVISAO ABERTA                                   "/>
    <x v="5"/>
    <x v="1"/>
    <x v="1"/>
    <x v="6"/>
    <n v="1.2885864878819728"/>
    <n v="318591"/>
    <n v="410532.05776080559"/>
  </r>
  <r>
    <x v="17"/>
    <s v="SUL                 "/>
    <s v="J6021700"/>
    <s v="ATIVIDADES DE TELEVISAO ABERTA                                   "/>
    <x v="5"/>
    <x v="1"/>
    <x v="1"/>
    <x v="6"/>
    <n v="1.2885864878819728"/>
    <n v="411673"/>
    <n v="530476.26522583538"/>
  </r>
  <r>
    <x v="17"/>
    <s v="SUL                 "/>
    <s v="J6022501"/>
    <s v="PROGRAMADORAS                                                    "/>
    <x v="5"/>
    <x v="1"/>
    <x v="1"/>
    <x v="6"/>
    <n v="1.2885864878819728"/>
    <n v="11985"/>
    <n v="15443.709057265445"/>
  </r>
  <r>
    <x v="17"/>
    <s v="SUL                 "/>
    <s v="J6022501"/>
    <s v="PROGRAMADORAS                                                    "/>
    <x v="5"/>
    <x v="1"/>
    <x v="1"/>
    <x v="6"/>
    <n v="1.2885864878819728"/>
    <n v="549000"/>
    <n v="707433.9818472031"/>
  </r>
  <r>
    <x v="17"/>
    <s v="SUL                 "/>
    <s v="J6022501"/>
    <s v="PROGRAMADORAS                                                    "/>
    <x v="5"/>
    <x v="1"/>
    <x v="1"/>
    <x v="6"/>
    <n v="1.2885864878819728"/>
    <n v="49376"/>
    <n v="63625.246425660291"/>
  </r>
  <r>
    <x v="17"/>
    <s v="SUL                 "/>
    <s v="J6022501"/>
    <s v="PROGRAMADORAS                                                    "/>
    <x v="5"/>
    <x v="1"/>
    <x v="1"/>
    <x v="6"/>
    <n v="1.2885864878819728"/>
    <n v="24968"/>
    <n v="32173.427429437099"/>
  </r>
  <r>
    <x v="17"/>
    <s v="SUL                 "/>
    <s v="P8592901"/>
    <s v="ENSINO DE DANCA                                                  "/>
    <x v="6"/>
    <x v="1"/>
    <x v="1"/>
    <x v="6"/>
    <n v="1.2885864878819728"/>
    <n v="31167"/>
    <n v="40161.375067817447"/>
  </r>
  <r>
    <x v="17"/>
    <s v="SUL                 "/>
    <s v="P8592999"/>
    <s v="ENSINO DE ARTE E CULTURA NAO ESPECIFICADO ANTERIORMENTE          "/>
    <x v="6"/>
    <x v="1"/>
    <x v="1"/>
    <x v="6"/>
    <n v="1.2885864878819728"/>
    <n v="8772"/>
    <n v="11303.480671700665"/>
  </r>
  <r>
    <x v="17"/>
    <s v="SUL                 "/>
    <s v="R9001902"/>
    <s v="PRODUCAO MUSICAL                                                 "/>
    <x v="4"/>
    <x v="1"/>
    <x v="1"/>
    <x v="6"/>
    <n v="1.2885864878819728"/>
    <n v="14679"/>
    <n v="18915.161055619479"/>
  </r>
  <r>
    <x v="17"/>
    <s v="SUL                 "/>
    <s v="R9001902"/>
    <s v="PRODUCAO MUSICAL                                                 "/>
    <x v="4"/>
    <x v="1"/>
    <x v="1"/>
    <x v="6"/>
    <n v="1.2885864878819728"/>
    <n v="14850"/>
    <n v="19135.509345047296"/>
  </r>
  <r>
    <x v="17"/>
    <s v="SUL                 "/>
    <s v="R9001902"/>
    <s v="PRODUCAO MUSICAL                                                 "/>
    <x v="4"/>
    <x v="1"/>
    <x v="1"/>
    <x v="6"/>
    <n v="1.2885864878819728"/>
    <n v="31944"/>
    <n v="41162.606768901744"/>
  </r>
  <r>
    <x v="17"/>
    <s v="SUL                 "/>
    <s v="R9001902"/>
    <s v="PRODUCAO MUSICAL                                                 "/>
    <x v="4"/>
    <x v="1"/>
    <x v="1"/>
    <x v="6"/>
    <n v="1.2885864878819728"/>
    <n v="60020"/>
    <n v="77340.961002676006"/>
  </r>
  <r>
    <x v="17"/>
    <s v="SUL                 "/>
    <s v="R9001904"/>
    <s v="PRODUCAO DE ESPETACULOS CIRCENSES, DE MARIONETES E SIMILARES     "/>
    <x v="4"/>
    <x v="1"/>
    <x v="1"/>
    <x v="6"/>
    <n v="1.2885864878819728"/>
    <n v="240000"/>
    <n v="309260.7570916735"/>
  </r>
  <r>
    <x v="17"/>
    <s v="SUL                 "/>
    <s v="R9001904"/>
    <s v="PRODUCAO DE ESPETACULOS CIRCENSES, DE MARIONETES E SIMILARES     "/>
    <x v="4"/>
    <x v="1"/>
    <x v="1"/>
    <x v="6"/>
    <n v="1.2885864878819728"/>
    <n v="33875"/>
    <n v="43650.867277001831"/>
  </r>
  <r>
    <x v="17"/>
    <s v="SUL                 "/>
    <s v="R9001904"/>
    <s v="PRODUCAO DE ESPETACULOS CIRCENSES, DE MARIONETES E SIMILARES     "/>
    <x v="4"/>
    <x v="1"/>
    <x v="1"/>
    <x v="6"/>
    <n v="1.2885864878819728"/>
    <n v="61517"/>
    <n v="79269.974975035322"/>
  </r>
  <r>
    <x v="17"/>
    <s v="SUL                 "/>
    <s v="R9001905"/>
    <s v="PRODUCAO DE ESPETACULOS DE RODEIOS, VAQUEJADAS E SIMILARES       "/>
    <x v="4"/>
    <x v="1"/>
    <x v="1"/>
    <x v="6"/>
    <n v="1.2885864878819728"/>
    <n v="20337"/>
    <n v="26205.983404055682"/>
  </r>
  <r>
    <x v="17"/>
    <s v="SUL                 "/>
    <s v="R9001905"/>
    <s v="PRODUCAO DE ESPETACULOS DE RODEIOS, VAQUEJADAS E SIMILARES       "/>
    <x v="4"/>
    <x v="1"/>
    <x v="1"/>
    <x v="6"/>
    <n v="1.2885864878819728"/>
    <n v="111184"/>
    <n v="143270.20006866928"/>
  </r>
  <r>
    <x v="17"/>
    <s v="SUL                 "/>
    <s v="R9001905"/>
    <s v="PRODUCAO DE ESPETACULOS DE RODEIOS, VAQUEJADAS E SIMILARES       "/>
    <x v="4"/>
    <x v="1"/>
    <x v="1"/>
    <x v="6"/>
    <n v="1.2885864878819728"/>
    <n v="49613"/>
    <n v="63930.641423288318"/>
  </r>
  <r>
    <x v="17"/>
    <s v="SUL                 "/>
    <s v="R9001906"/>
    <s v="ATIVIDADES DE SONORIZACAO E DE ILUMINACAO                        "/>
    <x v="4"/>
    <x v="1"/>
    <x v="1"/>
    <x v="6"/>
    <n v="1.2885864878819728"/>
    <n v="10129"/>
    <n v="13052.092535756503"/>
  </r>
  <r>
    <x v="17"/>
    <s v="SUL                 "/>
    <s v="R9001906"/>
    <s v="ATIVIDADES DE SONORIZACAO E DE ILUMINACAO                        "/>
    <x v="4"/>
    <x v="1"/>
    <x v="1"/>
    <x v="6"/>
    <n v="1.2885864878819728"/>
    <n v="120000"/>
    <n v="154630.37854583675"/>
  </r>
  <r>
    <x v="17"/>
    <s v="SUL                 "/>
    <s v="R9001906"/>
    <s v="ATIVIDADES DE SONORIZACAO E DE ILUMINACAO                        "/>
    <x v="4"/>
    <x v="1"/>
    <x v="1"/>
    <x v="6"/>
    <n v="1.2885864878819728"/>
    <n v="71122"/>
    <n v="91646.848191141675"/>
  </r>
  <r>
    <x v="17"/>
    <s v="SUL                 "/>
    <s v="R9001906"/>
    <s v="ATIVIDADES DE SONORIZACAO E DE ILUMINACAO                        "/>
    <x v="4"/>
    <x v="1"/>
    <x v="1"/>
    <x v="6"/>
    <n v="1.2885864878819728"/>
    <n v="38901"/>
    <n v="50127.302965096627"/>
  </r>
  <r>
    <x v="17"/>
    <s v="SUL                 "/>
    <s v="R9001999"/>
    <s v="ARTE CENICA ESPETAC ATIVI COMPLEMENTARES NAO ESPECI ANTERIOR     "/>
    <x v="4"/>
    <x v="1"/>
    <x v="1"/>
    <x v="6"/>
    <n v="1.2885864878819728"/>
    <n v="890000"/>
    <n v="1146841.9742149559"/>
  </r>
  <r>
    <x v="17"/>
    <s v="SUL                 "/>
    <s v="R9001999"/>
    <s v="ARTE CENICA ESPETAC ATIVI COMPLEMENTARES NAO ESPECI ANTERIOR     "/>
    <x v="4"/>
    <x v="1"/>
    <x v="1"/>
    <x v="6"/>
    <n v="1.2885864878819728"/>
    <n v="114112"/>
    <n v="147043.1813051877"/>
  </r>
  <r>
    <x v="17"/>
    <s v="SUL                 "/>
    <s v="R9001999"/>
    <s v="ARTE CENICA ESPETAC ATIVI COMPLEMENTARES NAO ESPECI ANTERIOR     "/>
    <x v="4"/>
    <x v="1"/>
    <x v="1"/>
    <x v="6"/>
    <n v="1.2885864878819728"/>
    <n v="55724"/>
    <n v="71805.193450735052"/>
  </r>
  <r>
    <x v="17"/>
    <s v="SUL                 "/>
    <s v="R9003500"/>
    <s v="GESTAO ESPACO P/ARTE CENICA ESPETACULO OUTRA ATIVIDADE ARTISTICA "/>
    <x v="4"/>
    <x v="1"/>
    <x v="1"/>
    <x v="6"/>
    <n v="1.2885864878819728"/>
    <n v="132210"/>
    <n v="170364.01956287562"/>
  </r>
  <r>
    <x v="17"/>
    <s v="SUL                 "/>
    <s v="S9493600"/>
    <s v="ATIVIDADES DE ORGANIZACOES ASSOCIATIVAS LIGADAS A CULTURA E ARTE "/>
    <x v="4"/>
    <x v="1"/>
    <x v="1"/>
    <x v="6"/>
    <n v="1.2885864878819728"/>
    <n v="588226"/>
    <n v="757980.07542086137"/>
  </r>
  <r>
    <x v="18"/>
    <s v="SUDESTE             "/>
    <s v="C1811301"/>
    <s v="IMPRESSAO DE JORNAIS                                             "/>
    <x v="0"/>
    <x v="1"/>
    <x v="1"/>
    <x v="6"/>
    <n v="1.2885864878819728"/>
    <n v="548891"/>
    <n v="707293.52592002391"/>
  </r>
  <r>
    <x v="18"/>
    <s v="SUDESTE             "/>
    <s v="C1811302"/>
    <s v="IMPRESSAO DE LIVROS, REVISTAS E OUTRAS PUBLICACOES PERIODICAS    "/>
    <x v="0"/>
    <x v="1"/>
    <x v="1"/>
    <x v="6"/>
    <n v="1.2885864878819728"/>
    <n v="85064"/>
    <n v="109612.32100519213"/>
  </r>
  <r>
    <x v="18"/>
    <s v="SUDESTE             "/>
    <s v="C1811302"/>
    <s v="IMPRESSAO DE LIVROS, REVISTAS E OUTRAS PUBLICACOES PERIODICAS    "/>
    <x v="0"/>
    <x v="1"/>
    <x v="1"/>
    <x v="6"/>
    <n v="1.2885864878819728"/>
    <n v="570300"/>
    <n v="734880.87403908907"/>
  </r>
  <r>
    <x v="18"/>
    <s v="SUDESTE             "/>
    <s v="C1811302"/>
    <s v="IMPRESSAO DE LIVROS, REVISTAS E OUTRAS PUBLICACOES PERIODICAS    "/>
    <x v="0"/>
    <x v="1"/>
    <x v="1"/>
    <x v="6"/>
    <n v="1.2885864878819728"/>
    <n v="403922"/>
    <n v="520488.43135826226"/>
  </r>
  <r>
    <x v="18"/>
    <s v="SUDESTE             "/>
    <s v="C1811302"/>
    <s v="IMPRESSAO DE LIVROS, REVISTAS E OUTRAS PUBLICACOES PERIODICAS    "/>
    <x v="0"/>
    <x v="1"/>
    <x v="1"/>
    <x v="6"/>
    <n v="1.2885864878819728"/>
    <n v="1694004"/>
    <n v="2182870.6648180136"/>
  </r>
  <r>
    <x v="18"/>
    <s v="SUDESTE             "/>
    <s v="C3220500"/>
    <s v="FABRICACAO DE INSTRUMENTOS MUSICAIS, PECAS E ACESSORIOS          "/>
    <x v="3"/>
    <x v="1"/>
    <x v="1"/>
    <x v="6"/>
    <n v="1.2885864878819728"/>
    <n v="36544"/>
    <n v="47090.104613158815"/>
  </r>
  <r>
    <x v="18"/>
    <s v="SUDESTE             "/>
    <s v="G4647802"/>
    <s v="COMERCIO ATACADISTA DE LIVROS, JORNAIS E OUTRAS PUBLICACOES      "/>
    <x v="2"/>
    <x v="1"/>
    <x v="1"/>
    <x v="6"/>
    <n v="1.2885864878819728"/>
    <n v="73015"/>
    <n v="94086.142412702247"/>
  </r>
  <r>
    <x v="18"/>
    <s v="SUDESTE             "/>
    <s v="G4647802"/>
    <s v="COMERCIO ATACADISTA DE LIVROS, JORNAIS E OUTRAS PUBLICACOES      "/>
    <x v="2"/>
    <x v="1"/>
    <x v="1"/>
    <x v="6"/>
    <n v="1.2885864878819728"/>
    <n v="98827"/>
    <n v="127347.13683791173"/>
  </r>
  <r>
    <x v="18"/>
    <s v="SUDESTE             "/>
    <s v="G4647802"/>
    <s v="COMERCIO ATACADISTA DE LIVROS, JORNAIS E OUTRAS PUBLICACOES      "/>
    <x v="2"/>
    <x v="1"/>
    <x v="1"/>
    <x v="6"/>
    <n v="1.2885864878819728"/>
    <n v="128800"/>
    <n v="165969.9396391981"/>
  </r>
  <r>
    <x v="18"/>
    <s v="SUDESTE             "/>
    <s v="G4647802"/>
    <s v="COMERCIO ATACADISTA DE LIVROS, JORNAIS E OUTRAS PUBLICACOES      "/>
    <x v="2"/>
    <x v="1"/>
    <x v="1"/>
    <x v="6"/>
    <n v="1.2885864878819728"/>
    <n v="356922"/>
    <n v="459924.86642780952"/>
  </r>
  <r>
    <x v="18"/>
    <s v="SUDESTE             "/>
    <s v="G4647802"/>
    <s v="COMERCIO ATACADISTA DE LIVROS, JORNAIS E OUTRAS PUBLICACOES      "/>
    <x v="2"/>
    <x v="1"/>
    <x v="1"/>
    <x v="6"/>
    <n v="1.2885864878819728"/>
    <n v="454798"/>
    <n v="586046.55751574552"/>
  </r>
  <r>
    <x v="18"/>
    <s v="SUDESTE             "/>
    <s v="G4756300"/>
    <s v="COM VAREJISTA ESPECIALIZADO DE INSTRUMENTOS MUSICAIS E ACESSORIO "/>
    <x v="3"/>
    <x v="1"/>
    <x v="1"/>
    <x v="6"/>
    <n v="1.2885864878819728"/>
    <n v="29491"/>
    <n v="38001.704114127264"/>
  </r>
  <r>
    <x v="18"/>
    <s v="SUDESTE             "/>
    <s v="G4756300"/>
    <s v="COM VAREJISTA ESPECIALIZADO DE INSTRUMENTOS MUSICAIS E ACESSORIO "/>
    <x v="3"/>
    <x v="1"/>
    <x v="1"/>
    <x v="6"/>
    <n v="1.2885864878819728"/>
    <n v="63175"/>
    <n v="81406.451371943636"/>
  </r>
  <r>
    <x v="18"/>
    <s v="SUDESTE             "/>
    <s v="G4761001"/>
    <s v="COMERCIO VAREJISTA DE LIVROS                                     "/>
    <x v="2"/>
    <x v="1"/>
    <x v="1"/>
    <x v="6"/>
    <n v="1.2885864878819728"/>
    <n v="56237"/>
    <n v="72466.238319018506"/>
  </r>
  <r>
    <x v="18"/>
    <s v="SUDESTE             "/>
    <s v="G4761001"/>
    <s v="COMERCIO VAREJISTA DE LIVROS                                     "/>
    <x v="2"/>
    <x v="1"/>
    <x v="0"/>
    <x v="6"/>
    <n v="1.2885864878819728"/>
    <n v="282787"/>
    <n v="364395.50714867946"/>
  </r>
  <r>
    <x v="18"/>
    <s v="SUDESTE             "/>
    <s v="G4761001"/>
    <s v="COMERCIO VAREJISTA DE LIVROS                                     "/>
    <x v="2"/>
    <x v="1"/>
    <x v="0"/>
    <x v="6"/>
    <n v="1.2885864878819728"/>
    <n v="338354"/>
    <n v="435998.39252081705"/>
  </r>
  <r>
    <x v="18"/>
    <s v="SUDESTE             "/>
    <s v="G4761001"/>
    <s v="COMERCIO VAREJISTA DE LIVROS                                     "/>
    <x v="2"/>
    <x v="1"/>
    <x v="1"/>
    <x v="6"/>
    <n v="1.2885864878819728"/>
    <n v="257196"/>
    <n v="331419.2903372919"/>
  </r>
  <r>
    <x v="18"/>
    <s v="SUDESTE             "/>
    <s v="G4761001"/>
    <s v="COMERCIO VAREJISTA DE LIVROS                                     "/>
    <x v="2"/>
    <x v="1"/>
    <x v="1"/>
    <x v="6"/>
    <n v="1.2885864878819728"/>
    <n v="15700"/>
    <n v="20230.807859746972"/>
  </r>
  <r>
    <x v="18"/>
    <s v="SUDESTE             "/>
    <s v="G4761001"/>
    <s v="COMERCIO VAREJISTA DE LIVROS                                     "/>
    <x v="2"/>
    <x v="1"/>
    <x v="0"/>
    <x v="6"/>
    <n v="1.2885864878819728"/>
    <n v="28617"/>
    <n v="36875.479523718415"/>
  </r>
  <r>
    <x v="18"/>
    <s v="SUDESTE             "/>
    <s v="G4761001"/>
    <s v="COMERCIO VAREJISTA DE LIVROS                                     "/>
    <x v="2"/>
    <x v="1"/>
    <x v="1"/>
    <x v="6"/>
    <n v="1.2885864878819728"/>
    <n v="239433"/>
    <n v="308530.1285530444"/>
  </r>
  <r>
    <x v="18"/>
    <s v="SUDESTE             "/>
    <s v="G4761002"/>
    <s v="COMERCIO VAREJISTA DE JORNAIS E REVISTAS                         "/>
    <x v="2"/>
    <x v="1"/>
    <x v="1"/>
    <x v="6"/>
    <n v="1.2885864878819728"/>
    <n v="45425"/>
    <n v="58534.041212038617"/>
  </r>
  <r>
    <x v="18"/>
    <s v="SUDESTE             "/>
    <s v="G4761002"/>
    <s v="COMERCIO VAREJISTA DE JORNAIS E REVISTAS                         "/>
    <x v="2"/>
    <x v="1"/>
    <x v="1"/>
    <x v="6"/>
    <n v="1.2885864878819728"/>
    <n v="174219"/>
    <n v="224496.24933230944"/>
  </r>
  <r>
    <x v="18"/>
    <s v="SUDESTE             "/>
    <s v="G4762800"/>
    <s v="COMERCIO VAREJISTA DE DISCOS, CDS, DVDS E FITAS                  "/>
    <x v="3"/>
    <x v="1"/>
    <x v="1"/>
    <x v="6"/>
    <n v="1.2885864878819728"/>
    <n v="6900"/>
    <n v="8891.2467663856132"/>
  </r>
  <r>
    <x v="18"/>
    <s v="SUDESTE             "/>
    <s v="G4762800"/>
    <s v="COMERCIO VAREJISTA DE DISCOS, CDS, DVDS E FITAS                  "/>
    <x v="3"/>
    <x v="1"/>
    <x v="1"/>
    <x v="6"/>
    <n v="1.2885864878819728"/>
    <n v="190000"/>
    <n v="244831.43269757484"/>
  </r>
  <r>
    <x v="18"/>
    <s v="SUDESTE             "/>
    <s v="G4762800"/>
    <s v="COMERCIO VAREJISTA DE DISCOS, CDS, DVDS E FITAS                  "/>
    <x v="3"/>
    <x v="1"/>
    <x v="1"/>
    <x v="6"/>
    <n v="1.2885864878819728"/>
    <n v="129300"/>
    <n v="166614.23288313908"/>
  </r>
  <r>
    <x v="18"/>
    <s v="SUDESTE             "/>
    <s v="G4762800"/>
    <s v="COMERCIO VAREJISTA DE DISCOS, CDS, DVDS E FITAS                  "/>
    <x v="3"/>
    <x v="1"/>
    <x v="1"/>
    <x v="6"/>
    <n v="1.2885864878819728"/>
    <n v="69419"/>
    <n v="89452.385402278669"/>
  </r>
  <r>
    <x v="18"/>
    <s v="SUDESTE             "/>
    <s v="J5811500"/>
    <s v="EDICAO DE LIVROS                                                 "/>
    <x v="2"/>
    <x v="1"/>
    <x v="1"/>
    <x v="6"/>
    <n v="1.2885864878819728"/>
    <n v="39185"/>
    <n v="50493.261527655108"/>
  </r>
  <r>
    <x v="18"/>
    <s v="SUDESTE             "/>
    <s v="J5811500"/>
    <s v="EDICAO DE LIVROS                                                 "/>
    <x v="2"/>
    <x v="1"/>
    <x v="1"/>
    <x v="6"/>
    <n v="1.2885864878819728"/>
    <n v="60000"/>
    <n v="77315.189272918375"/>
  </r>
  <r>
    <x v="18"/>
    <s v="SUDESTE             "/>
    <s v="J5811500"/>
    <s v="EDICAO DE LIVROS                                                 "/>
    <x v="2"/>
    <x v="1"/>
    <x v="1"/>
    <x v="6"/>
    <n v="1.2885864878819728"/>
    <n v="248962"/>
    <n v="320809.06919607171"/>
  </r>
  <r>
    <x v="18"/>
    <s v="SUDESTE             "/>
    <s v="J5811500"/>
    <s v="EDICAO DE LIVROS                                                 "/>
    <x v="2"/>
    <x v="1"/>
    <x v="1"/>
    <x v="6"/>
    <n v="1.2885864878819728"/>
    <n v="1277071"/>
    <n v="1645616.4346659188"/>
  </r>
  <r>
    <x v="18"/>
    <s v="SUDESTE             "/>
    <s v="J5811500"/>
    <s v="EDICAO DE LIVROS                                                 "/>
    <x v="2"/>
    <x v="1"/>
    <x v="0"/>
    <x v="6"/>
    <n v="1.2885864878819728"/>
    <n v="583800"/>
    <n v="752276.79162549577"/>
  </r>
  <r>
    <x v="18"/>
    <s v="SUDESTE             "/>
    <s v="J5812301"/>
    <s v="EDICAO DE JORNAIS DIARIOS                                        "/>
    <x v="2"/>
    <x v="1"/>
    <x v="1"/>
    <x v="6"/>
    <n v="1.2885864878819728"/>
    <n v="3649"/>
    <n v="4702.0520942813191"/>
  </r>
  <r>
    <x v="18"/>
    <s v="SUDESTE             "/>
    <s v="J5812301"/>
    <s v="EDICAO DE JORNAIS DIARIOS                                        "/>
    <x v="2"/>
    <x v="1"/>
    <x v="1"/>
    <x v="6"/>
    <n v="1.2885864878819728"/>
    <n v="2214"/>
    <n v="2852.930484170688"/>
  </r>
  <r>
    <x v="18"/>
    <s v="SUDESTE             "/>
    <s v="J5812301"/>
    <s v="EDICAO DE JORNAIS DIARIOS                                        "/>
    <x v="2"/>
    <x v="1"/>
    <x v="1"/>
    <x v="6"/>
    <n v="1.2885864878819728"/>
    <n v="13806"/>
    <n v="17790.225051698519"/>
  </r>
  <r>
    <x v="18"/>
    <s v="SUDESTE             "/>
    <s v="J5813100"/>
    <s v="EDICAO DE REVISTAS                                               "/>
    <x v="2"/>
    <x v="1"/>
    <x v="1"/>
    <x v="6"/>
    <n v="1.2885864878819728"/>
    <n v="73082"/>
    <n v="94172.477707390339"/>
  </r>
  <r>
    <x v="18"/>
    <s v="SUDESTE             "/>
    <s v="J5813100"/>
    <s v="EDICAO DE REVISTAS                                               "/>
    <x v="2"/>
    <x v="1"/>
    <x v="1"/>
    <x v="6"/>
    <n v="1.2885864878819728"/>
    <n v="47297"/>
    <n v="60946.275117353667"/>
  </r>
  <r>
    <x v="18"/>
    <s v="SUDESTE             "/>
    <s v="J5821200"/>
    <s v="EDICAO INTEGRADA A IMPRESSAO DE LIVROS                           "/>
    <x v="2"/>
    <x v="1"/>
    <x v="1"/>
    <x v="6"/>
    <n v="1.2885864878819728"/>
    <n v="6472"/>
    <n v="8339.731749572129"/>
  </r>
  <r>
    <x v="18"/>
    <s v="SUDESTE             "/>
    <s v="J5821200"/>
    <s v="EDICAO INTEGRADA A IMPRESSAO DE LIVROS                           "/>
    <x v="2"/>
    <x v="1"/>
    <x v="0"/>
    <x v="6"/>
    <n v="1.2885864878819728"/>
    <n v="4350000"/>
    <n v="5605351.222286582"/>
  </r>
  <r>
    <x v="18"/>
    <s v="SUDESTE             "/>
    <s v="J5821200"/>
    <s v="EDICAO INTEGRADA A IMPRESSAO DE LIVROS                           "/>
    <x v="2"/>
    <x v="1"/>
    <x v="1"/>
    <x v="6"/>
    <n v="1.2885864878819728"/>
    <n v="247302"/>
    <n v="318670.01562618767"/>
  </r>
  <r>
    <x v="18"/>
    <s v="SUDESTE             "/>
    <s v="J5821200"/>
    <s v="EDICAO INTEGRADA A IMPRESSAO DE LIVROS                           "/>
    <x v="2"/>
    <x v="1"/>
    <x v="1"/>
    <x v="6"/>
    <n v="1.2885864878819728"/>
    <n v="218634"/>
    <n v="281728.81819158723"/>
  </r>
  <r>
    <x v="18"/>
    <s v="SUDESTE             "/>
    <s v="J5821200"/>
    <s v="EDICAO INTEGRADA A IMPRESSAO DE LIVROS                           "/>
    <x v="2"/>
    <x v="1"/>
    <x v="0"/>
    <x v="6"/>
    <n v="1.2885864878819728"/>
    <n v="650000"/>
    <n v="837581.21712328237"/>
  </r>
  <r>
    <x v="18"/>
    <s v="SUDESTE             "/>
    <s v="J5821200"/>
    <s v="EDICAO INTEGRADA A IMPRESSAO DE LIVROS                           "/>
    <x v="2"/>
    <x v="1"/>
    <x v="1"/>
    <x v="6"/>
    <n v="1.2885864878819728"/>
    <n v="559962"/>
    <n v="721559.46692736528"/>
  </r>
  <r>
    <x v="18"/>
    <s v="SUDESTE             "/>
    <s v="J5822101"/>
    <s v="EDICAO INTEGRADA A IMPRESSAO DE JORNAIS DIARIOS                  "/>
    <x v="2"/>
    <x v="1"/>
    <x v="1"/>
    <x v="6"/>
    <n v="1.2885864878819728"/>
    <n v="144252"/>
    <n v="185881.17804995034"/>
  </r>
  <r>
    <x v="18"/>
    <s v="SUDESTE             "/>
    <s v="J5822101"/>
    <s v="EDICAO INTEGRADA A IMPRESSAO DE JORNAIS DIARIOS                  "/>
    <x v="2"/>
    <x v="1"/>
    <x v="1"/>
    <x v="6"/>
    <n v="1.2885864878819728"/>
    <n v="17632"/>
    <n v="22720.356954334944"/>
  </r>
  <r>
    <x v="18"/>
    <s v="SUDESTE             "/>
    <s v="J5823900"/>
    <s v="EDICAO INTEGRADA A IMPRESSAO DE REVISTAS                         "/>
    <x v="2"/>
    <x v="1"/>
    <x v="1"/>
    <x v="6"/>
    <n v="1.2885864878819728"/>
    <n v="120412"/>
    <n v="155161.2761788441"/>
  </r>
  <r>
    <x v="18"/>
    <s v="SUDESTE             "/>
    <s v="J5823900"/>
    <s v="EDICAO INTEGRADA A IMPRESSAO DE REVISTAS                         "/>
    <x v="2"/>
    <x v="1"/>
    <x v="1"/>
    <x v="6"/>
    <n v="1.2885864878819728"/>
    <n v="197015"/>
    <n v="253870.86691006686"/>
  </r>
  <r>
    <x v="18"/>
    <s v="SUDESTE             "/>
    <s v="J5829800"/>
    <s v="EDICAO INTEGRADA IMPRESSAO CADASTRO LISTA OUTRO PRODUTO GRAFICO  "/>
    <x v="0"/>
    <x v="1"/>
    <x v="1"/>
    <x v="6"/>
    <n v="1.2885864878819728"/>
    <n v="120742"/>
    <n v="155586.50971984517"/>
  </r>
  <r>
    <x v="18"/>
    <s v="SUDESTE             "/>
    <s v="J5829800"/>
    <s v="EDICAO INTEGRADA IMPRESSAO CADASTRO LISTA OUTRO PRODUTO GRAFICO  "/>
    <x v="0"/>
    <x v="1"/>
    <x v="1"/>
    <x v="6"/>
    <n v="1.2885864878819728"/>
    <n v="150000"/>
    <n v="193287.97318229591"/>
  </r>
  <r>
    <x v="18"/>
    <s v="SUDESTE             "/>
    <s v="J5829800"/>
    <s v="EDICAO INTEGRADA IMPRESSAO CADASTRO LISTA OUTRO PRODUTO GRAFICO  "/>
    <x v="0"/>
    <x v="1"/>
    <x v="1"/>
    <x v="6"/>
    <n v="1.2885864878819728"/>
    <n v="169800"/>
    <n v="218801.98564235898"/>
  </r>
  <r>
    <x v="18"/>
    <s v="SUDESTE             "/>
    <s v="J5829800"/>
    <s v="EDICAO INTEGRADA IMPRESSAO CADASTRO LISTA OUTRO PRODUTO GRAFICO  "/>
    <x v="0"/>
    <x v="1"/>
    <x v="1"/>
    <x v="6"/>
    <n v="1.2885864878819728"/>
    <n v="100060"/>
    <n v="128935.96397747021"/>
  </r>
  <r>
    <x v="18"/>
    <s v="SUDESTE             "/>
    <s v="J5829800"/>
    <s v="EDICAO INTEGRADA IMPRESSAO CADASTRO LISTA OUTRO PRODUTO GRAFICO  "/>
    <x v="0"/>
    <x v="1"/>
    <x v="1"/>
    <x v="6"/>
    <n v="1.2885864878819728"/>
    <n v="211312"/>
    <n v="272293.78792731545"/>
  </r>
  <r>
    <x v="18"/>
    <s v="SUDESTE             "/>
    <s v="J5911100"/>
    <s v="ATIV PROD CINEMATOGRAFICA DE VIDEOS E DE PROGRAMAS DE TELEVISAO  "/>
    <x v="5"/>
    <x v="1"/>
    <x v="0"/>
    <x v="6"/>
    <n v="1.2885864878819728"/>
    <n v="70000"/>
    <n v="90201.054151738092"/>
  </r>
  <r>
    <x v="18"/>
    <s v="SUDESTE             "/>
    <s v="J5911100"/>
    <s v="ATIV PROD CINEMATOGRAFICA DE VIDEOS E DE PROGRAMAS DE TELEVISAO  "/>
    <x v="5"/>
    <x v="1"/>
    <x v="0"/>
    <x v="6"/>
    <n v="1.2885864878819728"/>
    <n v="109915252"/>
    <n v="141635308.53934199"/>
  </r>
  <r>
    <x v="18"/>
    <s v="SUDESTE             "/>
    <s v="J5911102"/>
    <s v="PRODUCAO DE FILMES PARA PUBLICIDADE                              "/>
    <x v="5"/>
    <x v="1"/>
    <x v="1"/>
    <x v="6"/>
    <n v="1.2885864878819728"/>
    <n v="108000"/>
    <n v="139167.34069125308"/>
  </r>
  <r>
    <x v="18"/>
    <s v="SUDESTE             "/>
    <s v="J5911102"/>
    <s v="PRODUCAO DE FILMES PARA PUBLICIDADE                              "/>
    <x v="5"/>
    <x v="1"/>
    <x v="0"/>
    <x v="6"/>
    <n v="1.2885864878819728"/>
    <n v="75000"/>
    <n v="96643.986591147957"/>
  </r>
  <r>
    <x v="18"/>
    <s v="SUDESTE             "/>
    <s v="J5911102"/>
    <s v="PRODUCAO DE FILMES PARA PUBLICIDADE                              "/>
    <x v="5"/>
    <x v="1"/>
    <x v="1"/>
    <x v="6"/>
    <n v="1.2885864878819728"/>
    <n v="5292"/>
    <n v="6819.1996938714001"/>
  </r>
  <r>
    <x v="18"/>
    <s v="SUDESTE             "/>
    <s v="J5911199"/>
    <s v="ATIV PD CINEMATOGRAFICA VIDEO PROG TELEVISAO NAO ESPECI ANTERIOR "/>
    <x v="5"/>
    <x v="1"/>
    <x v="1"/>
    <x v="6"/>
    <n v="1.2885864878819728"/>
    <n v="6429"/>
    <n v="8284.3225305932028"/>
  </r>
  <r>
    <x v="18"/>
    <s v="SUDESTE             "/>
    <s v="J5911199"/>
    <s v="ATIV PD CINEMATOGRAFICA VIDEO PROG TELEVISAO NAO ESPECI ANTERIOR "/>
    <x v="5"/>
    <x v="1"/>
    <x v="1"/>
    <x v="6"/>
    <n v="1.2885864878819728"/>
    <n v="40000"/>
    <n v="51543.459515278912"/>
  </r>
  <r>
    <x v="18"/>
    <s v="SUDESTE             "/>
    <s v="J5911199"/>
    <s v="ATIV PD CINEMATOGRAFICA VIDEO PROG TELEVISAO NAO ESPECI ANTERIOR "/>
    <x v="5"/>
    <x v="1"/>
    <x v="1"/>
    <x v="6"/>
    <n v="1.2885864878819728"/>
    <n v="127800"/>
    <n v="164681.35315131611"/>
  </r>
  <r>
    <x v="18"/>
    <s v="SUDESTE             "/>
    <s v="J5911199"/>
    <s v="ATIV PD CINEMATOGRAFICA VIDEO PROG TELEVISAO NAO ESPECI ANTERIOR "/>
    <x v="5"/>
    <x v="1"/>
    <x v="0"/>
    <x v="6"/>
    <n v="1.2885864878819728"/>
    <n v="1577216"/>
    <n v="2032379.2260712537"/>
  </r>
  <r>
    <x v="18"/>
    <s v="SUDESTE             "/>
    <s v="J5911199"/>
    <s v="ATIV PD CINEMATOGRAFICA VIDEO PROG TELEVISAO NAO ESPECI ANTERIOR "/>
    <x v="5"/>
    <x v="1"/>
    <x v="0"/>
    <x v="6"/>
    <n v="1.2885864878819728"/>
    <n v="4325000"/>
    <n v="5573136.5600895323"/>
  </r>
  <r>
    <x v="18"/>
    <s v="SUDESTE             "/>
    <s v="J5911199"/>
    <s v="ATIV PD CINEMATOGRAFICA VIDEO PROG TELEVISAO NAO ESPECI ANTERIOR "/>
    <x v="5"/>
    <x v="1"/>
    <x v="1"/>
    <x v="6"/>
    <n v="1.2885864878819728"/>
    <n v="102176"/>
    <n v="131662.61298582845"/>
  </r>
  <r>
    <x v="18"/>
    <s v="SUDESTE             "/>
    <s v="J5911199"/>
    <s v="ATIV PD CINEMATOGRAFICA VIDEO PROG TELEVISAO NAO ESPECI ANTERIOR "/>
    <x v="5"/>
    <x v="1"/>
    <x v="1"/>
    <x v="6"/>
    <n v="1.2885864878819728"/>
    <n v="359052"/>
    <n v="462669.55564699811"/>
  </r>
  <r>
    <x v="18"/>
    <s v="SUDESTE             "/>
    <s v="J5912002"/>
    <s v="SERVICOS DE MIXAGEM SONORA EM PRODUCAO AUDIOVISUAL               "/>
    <x v="5"/>
    <x v="1"/>
    <x v="1"/>
    <x v="6"/>
    <n v="1.2885864878819728"/>
    <n v="10545"/>
    <n v="13588.144514715403"/>
  </r>
  <r>
    <x v="18"/>
    <s v="SUDESTE             "/>
    <s v="J5912099"/>
    <s v="ATIV POS-PROD CINEMATOG VIDEO PROG TELEVISAO NAO ESPECI ANTERIOR "/>
    <x v="5"/>
    <x v="1"/>
    <x v="1"/>
    <x v="6"/>
    <n v="1.2885864878819728"/>
    <n v="4570"/>
    <n v="5888.8402496206154"/>
  </r>
  <r>
    <x v="18"/>
    <s v="SUDESTE             "/>
    <s v="J5912099"/>
    <s v="ATIV POS-PROD CINEMATOG VIDEO PROG TELEVISAO NAO ESPECI ANTERIOR "/>
    <x v="5"/>
    <x v="1"/>
    <x v="0"/>
    <x v="6"/>
    <n v="1.2885864878819728"/>
    <n v="45000"/>
    <n v="57986.391954688777"/>
  </r>
  <r>
    <x v="18"/>
    <s v="SUDESTE             "/>
    <s v="J5912099"/>
    <s v="ATIV POS-PROD CINEMATOG VIDEO PROG TELEVISAO NAO ESPECI ANTERIOR "/>
    <x v="5"/>
    <x v="1"/>
    <x v="1"/>
    <x v="6"/>
    <n v="1.2885864878819728"/>
    <n v="1637"/>
    <n v="2109.4160806627897"/>
  </r>
  <r>
    <x v="18"/>
    <s v="SUDESTE             "/>
    <s v="J5913800"/>
    <s v="DISTRIBUICAO CINEMATOGRAFICA DE VIDEO E DE PROGRAMA DE TELEVISAO "/>
    <x v="5"/>
    <x v="1"/>
    <x v="0"/>
    <x v="6"/>
    <n v="1.2885864878819728"/>
    <n v="9000000"/>
    <n v="11597278.390937755"/>
  </r>
  <r>
    <x v="18"/>
    <s v="SUDESTE             "/>
    <s v="J5913800"/>
    <s v="DISTRIBUICAO CINEMATOGRAFICA DE VIDEO E DE PROGRAMA DE TELEVISAO "/>
    <x v="5"/>
    <x v="1"/>
    <x v="1"/>
    <x v="6"/>
    <n v="1.2885864878819728"/>
    <n v="89901"/>
    <n v="115845.21384707723"/>
  </r>
  <r>
    <x v="18"/>
    <s v="SUDESTE             "/>
    <s v="J5913800"/>
    <s v="DISTRIBUICAO CINEMATOGRAFICA DE VIDEO E DE PROGRAMA DE TELEVISAO "/>
    <x v="5"/>
    <x v="1"/>
    <x v="1"/>
    <x v="6"/>
    <n v="1.2885864878819728"/>
    <n v="338158"/>
    <n v="435745.8295691922"/>
  </r>
  <r>
    <x v="18"/>
    <s v="SUDESTE             "/>
    <s v="J5914600"/>
    <s v="ATIVIDADES DE EXIBICAO CINEMATOGRAFICA                           "/>
    <x v="5"/>
    <x v="1"/>
    <x v="1"/>
    <x v="6"/>
    <n v="1.2885864878819728"/>
    <n v="1825"/>
    <n v="2351.6703403846004"/>
  </r>
  <r>
    <x v="18"/>
    <s v="SUDESTE             "/>
    <s v="J5914600"/>
    <s v="ATIVIDADES DE EXIBICAO CINEMATOGRAFICA                           "/>
    <x v="5"/>
    <x v="1"/>
    <x v="0"/>
    <x v="6"/>
    <n v="1.2885864878819728"/>
    <n v="9295667"/>
    <n v="11978270.892050354"/>
  </r>
  <r>
    <x v="18"/>
    <s v="SUDESTE             "/>
    <s v="J5914600"/>
    <s v="ATIVIDADES DE EXIBICAO CINEMATOGRAFICA                           "/>
    <x v="5"/>
    <x v="1"/>
    <x v="0"/>
    <x v="6"/>
    <n v="1.2885864878819728"/>
    <n v="1630000"/>
    <n v="2100395.9752476155"/>
  </r>
  <r>
    <x v="18"/>
    <s v="SUDESTE             "/>
    <s v="J5914600"/>
    <s v="ATIVIDADES DE EXIBICAO CINEMATOGRAFICA                           "/>
    <x v="5"/>
    <x v="1"/>
    <x v="0"/>
    <x v="6"/>
    <n v="1.2885864878819728"/>
    <n v="27792"/>
    <n v="35812.395671215789"/>
  </r>
  <r>
    <x v="18"/>
    <s v="SUDESTE             "/>
    <s v="J5914600"/>
    <s v="ATIVIDADES DE EXIBICAO CINEMATOGRAFICA                           "/>
    <x v="5"/>
    <x v="1"/>
    <x v="0"/>
    <x v="6"/>
    <n v="1.2885864878819728"/>
    <n v="37649"/>
    <n v="48513.992682268392"/>
  </r>
  <r>
    <x v="18"/>
    <s v="SUDESTE             "/>
    <s v="J5914600"/>
    <s v="ATIVIDADES DE EXIBICAO CINEMATOGRAFICA                           "/>
    <x v="5"/>
    <x v="1"/>
    <x v="0"/>
    <x v="6"/>
    <n v="1.2885864878819728"/>
    <n v="447000"/>
    <n v="575998.16008324188"/>
  </r>
  <r>
    <x v="18"/>
    <s v="SUDESTE             "/>
    <s v="J5914600"/>
    <s v="ATIVIDADES DE EXIBICAO CINEMATOGRAFICA                           "/>
    <x v="5"/>
    <x v="1"/>
    <x v="1"/>
    <x v="6"/>
    <n v="1.2885864878819728"/>
    <n v="17620"/>
    <n v="22704.89391648036"/>
  </r>
  <r>
    <x v="18"/>
    <s v="SUDESTE             "/>
    <s v="J5920100"/>
    <s v="ATIVIDADES DE GRAVACAO DE SOM E DE EDICAO DE MUSICA              "/>
    <x v="3"/>
    <x v="1"/>
    <x v="1"/>
    <x v="6"/>
    <n v="1.2885864878819728"/>
    <n v="348707"/>
    <n v="449339.12842985912"/>
  </r>
  <r>
    <x v="18"/>
    <s v="SUDESTE             "/>
    <s v="J5920100"/>
    <s v="ATIVIDADES DE GRAVACAO DE SOM E DE EDICAO DE MUSICA              "/>
    <x v="3"/>
    <x v="1"/>
    <x v="1"/>
    <x v="6"/>
    <n v="1.2885864878819728"/>
    <n v="134741"/>
    <n v="173625.4319637049"/>
  </r>
  <r>
    <x v="18"/>
    <s v="SUDESTE             "/>
    <s v="J6010100"/>
    <s v="ATIVIDADES DE RADIO                                              "/>
    <x v="5"/>
    <x v="1"/>
    <x v="1"/>
    <x v="6"/>
    <n v="1.2885864878819728"/>
    <n v="2142"/>
    <n v="2760.1522570431857"/>
  </r>
  <r>
    <x v="18"/>
    <s v="SUDESTE             "/>
    <s v="J6021700"/>
    <s v="ATIVIDADES DE TELEVISAO ABERTA                                   "/>
    <x v="5"/>
    <x v="1"/>
    <x v="1"/>
    <x v="6"/>
    <n v="1.2885864878819728"/>
    <n v="59106"/>
    <n v="76163.192952751881"/>
  </r>
  <r>
    <x v="18"/>
    <s v="SUDESTE             "/>
    <s v="J6021700"/>
    <s v="ATIVIDADES DE TELEVISAO ABERTA                                   "/>
    <x v="5"/>
    <x v="1"/>
    <x v="1"/>
    <x v="6"/>
    <n v="1.2885864878819728"/>
    <n v="285391"/>
    <n v="367750.9863631241"/>
  </r>
  <r>
    <x v="18"/>
    <s v="SUDESTE             "/>
    <s v="P8592900"/>
    <s v="ENSINO DE ARTE E CULTURA                                         "/>
    <x v="6"/>
    <x v="0"/>
    <x v="0"/>
    <x v="6"/>
    <n v="1.2885864878819728"/>
    <n v="42309"/>
    <n v="54518.805715798386"/>
  </r>
  <r>
    <x v="18"/>
    <s v="SUDESTE             "/>
    <s v="P8592901"/>
    <s v="ENSINO DE DANCA                                                  "/>
    <x v="6"/>
    <x v="1"/>
    <x v="1"/>
    <x v="6"/>
    <n v="1.2885864878819728"/>
    <n v="50525"/>
    <n v="65105.832300236674"/>
  </r>
  <r>
    <x v="18"/>
    <s v="SUDESTE             "/>
    <s v="P8592903"/>
    <s v="ENSINO DE MUSICA                                                 "/>
    <x v="6"/>
    <x v="1"/>
    <x v="1"/>
    <x v="6"/>
    <n v="1.2885864878819728"/>
    <n v="6494"/>
    <n v="8368.0806523055307"/>
  </r>
  <r>
    <x v="18"/>
    <s v="SUDESTE             "/>
    <s v="P8592999"/>
    <s v="ENSINO DE ARTE E CULTURA NAO ESPECIFICADO ANTERIORMENTE          "/>
    <x v="6"/>
    <x v="1"/>
    <x v="1"/>
    <x v="6"/>
    <n v="1.2885864878819728"/>
    <n v="171827"/>
    <n v="221413.95045329575"/>
  </r>
  <r>
    <x v="18"/>
    <s v="SUDESTE             "/>
    <s v="P8592999"/>
    <s v="ENSINO DE ARTE E CULTURA NAO ESPECIFICADO ANTERIORMENTE          "/>
    <x v="6"/>
    <x v="1"/>
    <x v="1"/>
    <x v="6"/>
    <n v="1.2885864878819728"/>
    <n v="6722"/>
    <n v="8661.8783715426216"/>
  </r>
  <r>
    <x v="18"/>
    <s v="SUDESTE             "/>
    <s v="R9001902"/>
    <s v="PRODUCAO MUSICAL                                                 "/>
    <x v="4"/>
    <x v="1"/>
    <x v="1"/>
    <x v="6"/>
    <n v="1.2885864878819728"/>
    <n v="47931"/>
    <n v="61763.238950670842"/>
  </r>
  <r>
    <x v="18"/>
    <s v="SUDESTE             "/>
    <s v="R9001902"/>
    <s v="PRODUCAO MUSICAL                                                 "/>
    <x v="4"/>
    <x v="1"/>
    <x v="1"/>
    <x v="6"/>
    <n v="1.2885864878819728"/>
    <n v="256500"/>
    <n v="330522.43414172606"/>
  </r>
  <r>
    <x v="18"/>
    <s v="SUDESTE             "/>
    <s v="R9001902"/>
    <s v="PRODUCAO MUSICAL                                                 "/>
    <x v="4"/>
    <x v="0"/>
    <x v="0"/>
    <x v="6"/>
    <n v="1.2885864878819728"/>
    <n v="8980000"/>
    <n v="11571506.661180116"/>
  </r>
  <r>
    <x v="18"/>
    <s v="SUDESTE             "/>
    <s v="R9001902"/>
    <s v="PRODUCAO MUSICAL                                                 "/>
    <x v="4"/>
    <x v="0"/>
    <x v="0"/>
    <x v="6"/>
    <n v="1.2885864878819728"/>
    <n v="1449249"/>
    <n v="1867482.6789764613"/>
  </r>
  <r>
    <x v="18"/>
    <s v="SUDESTE             "/>
    <s v="R9001902"/>
    <s v="PRODUCAO MUSICAL                                                 "/>
    <x v="4"/>
    <x v="1"/>
    <x v="1"/>
    <x v="6"/>
    <n v="1.2885864878819728"/>
    <n v="194940"/>
    <n v="251197.04994771178"/>
  </r>
  <r>
    <x v="18"/>
    <s v="SUDESTE             "/>
    <s v="R9001902"/>
    <s v="PRODUCAO MUSICAL                                                 "/>
    <x v="4"/>
    <x v="1"/>
    <x v="1"/>
    <x v="6"/>
    <n v="1.2885864878819728"/>
    <n v="52292"/>
    <n v="67382.764624324118"/>
  </r>
  <r>
    <x v="18"/>
    <s v="SUDESTE             "/>
    <s v="R9001906"/>
    <s v="ATIVIDADES DE SONORIZACAO E DE ILUMINACAO                        "/>
    <x v="4"/>
    <x v="1"/>
    <x v="1"/>
    <x v="6"/>
    <n v="1.2885864878819728"/>
    <n v="73476"/>
    <n v="94680.18078361584"/>
  </r>
  <r>
    <x v="18"/>
    <s v="SUDESTE             "/>
    <s v="R9001906"/>
    <s v="ATIVIDADES DE SONORIZACAO E DE ILUMINACAO                        "/>
    <x v="4"/>
    <x v="1"/>
    <x v="1"/>
    <x v="6"/>
    <n v="1.2885864878819728"/>
    <n v="130000"/>
    <n v="167516.24342465648"/>
  </r>
  <r>
    <x v="18"/>
    <s v="SUDESTE             "/>
    <s v="R9001906"/>
    <s v="ATIVIDADES DE SONORIZACAO E DE ILUMINACAO                        "/>
    <x v="4"/>
    <x v="1"/>
    <x v="1"/>
    <x v="6"/>
    <n v="1.2885864878819728"/>
    <n v="170000"/>
    <n v="219059.70293993538"/>
  </r>
  <r>
    <x v="18"/>
    <s v="SUDESTE             "/>
    <s v="R9001906"/>
    <s v="ATIVIDADES DE SONORIZACAO E DE ILUMINACAO                        "/>
    <x v="4"/>
    <x v="1"/>
    <x v="1"/>
    <x v="6"/>
    <n v="1.2885864878819728"/>
    <n v="1009615"/>
    <n v="1300976.246962958"/>
  </r>
  <r>
    <x v="18"/>
    <s v="SUDESTE             "/>
    <s v="R9001906"/>
    <s v="ATIVIDADES DE SONORIZACAO E DE ILUMINACAO                        "/>
    <x v="4"/>
    <x v="1"/>
    <x v="1"/>
    <x v="6"/>
    <n v="1.2885864878819728"/>
    <n v="77525"/>
    <n v="99897.667473049951"/>
  </r>
  <r>
    <x v="18"/>
    <s v="SUDESTE             "/>
    <s v="R9001906"/>
    <s v="ATIVIDADES DE SONORIZACAO E DE ILUMINACAO                        "/>
    <x v="4"/>
    <x v="1"/>
    <x v="1"/>
    <x v="6"/>
    <n v="1.2885864878819728"/>
    <n v="200301"/>
    <n v="258105.16210924703"/>
  </r>
  <r>
    <x v="18"/>
    <s v="SUDESTE             "/>
    <s v="R9001999"/>
    <s v="ARTE CENICA ESPETAC ATIVI COMPLEMENTARES NAO ESPECI ANTERIOR     "/>
    <x v="4"/>
    <x v="1"/>
    <x v="1"/>
    <x v="6"/>
    <n v="1.2885864878819728"/>
    <n v="188010"/>
    <n v="242267.1455866897"/>
  </r>
  <r>
    <x v="18"/>
    <s v="SUDESTE             "/>
    <s v="R9001999"/>
    <s v="ARTE CENICA ESPETAC ATIVI COMPLEMENTARES NAO ESPECI ANTERIOR     "/>
    <x v="4"/>
    <x v="1"/>
    <x v="1"/>
    <x v="6"/>
    <n v="1.2885864878819728"/>
    <n v="213000"/>
    <n v="274468.92191886023"/>
  </r>
  <r>
    <x v="18"/>
    <s v="SUDESTE             "/>
    <s v="R9001999"/>
    <s v="ARTE CENICA ESPETAC ATIVI COMPLEMENTARES NAO ESPECI ANTERIOR     "/>
    <x v="4"/>
    <x v="1"/>
    <x v="1"/>
    <x v="6"/>
    <n v="1.2885864878819728"/>
    <n v="55864"/>
    <n v="71985.595559038527"/>
  </r>
  <r>
    <x v="18"/>
    <s v="SUDESTE             "/>
    <s v="R9001999"/>
    <s v="ARTE CENICA ESPETAC ATIVI COMPLEMENTARES NAO ESPECI ANTERIOR     "/>
    <x v="4"/>
    <x v="1"/>
    <x v="1"/>
    <x v="6"/>
    <n v="1.2885864878819728"/>
    <n v="424932"/>
    <n v="547561.63346866251"/>
  </r>
  <r>
    <x v="18"/>
    <s v="SUDESTE             "/>
    <s v="R9002701"/>
    <s v="ATIVI ARTISTA PLASTICO, JORNALISTAS INDEPENDENTES E ESCRITORES   "/>
    <x v="6"/>
    <x v="1"/>
    <x v="1"/>
    <x v="6"/>
    <n v="1.2885864878819728"/>
    <n v="32165"/>
    <n v="41447.384382723656"/>
  </r>
  <r>
    <x v="18"/>
    <s v="SUDESTE             "/>
    <s v="R9002701"/>
    <s v="ATIVI ARTISTA PLASTICO, JORNALISTAS INDEPENDENTES E ESCRITORES   "/>
    <x v="6"/>
    <x v="0"/>
    <x v="0"/>
    <x v="6"/>
    <n v="1.2885864878819728"/>
    <n v="264788"/>
    <n v="341202.23895329185"/>
  </r>
  <r>
    <x v="18"/>
    <s v="SUDESTE             "/>
    <s v="R9002701"/>
    <s v="ATIVI ARTISTA PLASTICO, JORNALISTAS INDEPENDENTES E ESCRITORES   "/>
    <x v="6"/>
    <x v="1"/>
    <x v="1"/>
    <x v="6"/>
    <n v="1.2885864878819728"/>
    <n v="4054"/>
    <n v="5223.929621873518"/>
  </r>
  <r>
    <x v="18"/>
    <s v="SUDESTE             "/>
    <s v="R9003500"/>
    <s v="GESTAO ESPACO P/ARTE CENICA ESPETACULO OUTRA ATIVIDADE ARTISTICA "/>
    <x v="4"/>
    <x v="0"/>
    <x v="0"/>
    <x v="6"/>
    <n v="1.2885864878819728"/>
    <n v="4811000"/>
    <n v="6199389.5932001714"/>
  </r>
  <r>
    <x v="18"/>
    <s v="SUDESTE             "/>
    <s v="R9101500"/>
    <s v="ATIVIDADES DE BIBLIOTECAS E ARQUIVOS                             "/>
    <x v="1"/>
    <x v="0"/>
    <x v="0"/>
    <x v="6"/>
    <n v="1.2885864878819728"/>
    <n v="2000000"/>
    <n v="2577172.9757639458"/>
  </r>
  <r>
    <x v="18"/>
    <s v="SUDESTE             "/>
    <s v="R9102301"/>
    <s v="ATIVI MUSEUS E EXPLORACAO LUGAR PRED HISTORICO ATRACAO SIMILAR   "/>
    <x v="1"/>
    <x v="0"/>
    <x v="0"/>
    <x v="6"/>
    <n v="1.2885864878819728"/>
    <n v="600000"/>
    <n v="773151.89272918366"/>
  </r>
  <r>
    <x v="18"/>
    <s v="SUDESTE             "/>
    <s v="R9102301"/>
    <s v="ATIVI MUSEUS E EXPLORACAO LUGAR PRED HISTORICO ATRACAO SIMILAR   "/>
    <x v="1"/>
    <x v="0"/>
    <x v="0"/>
    <x v="6"/>
    <n v="1.2885864878819728"/>
    <n v="382000"/>
    <n v="492240.03837091359"/>
  </r>
  <r>
    <x v="18"/>
    <s v="SUDESTE             "/>
    <s v="R9102302"/>
    <s v="RESTAURACAO E CONSERVACAO DE LUGARES E PREDIOS HISTORICOS        "/>
    <x v="1"/>
    <x v="0"/>
    <x v="0"/>
    <x v="6"/>
    <n v="1.2885864878819728"/>
    <n v="19500"/>
    <n v="25127.436513698471"/>
  </r>
  <r>
    <x v="18"/>
    <s v="SUDESTE             "/>
    <s v="R9102302"/>
    <s v="RESTAURACAO E CONSERVACAO DE LUGARES E PREDIOS HISTORICOS        "/>
    <x v="1"/>
    <x v="0"/>
    <x v="0"/>
    <x v="6"/>
    <n v="1.2885864878819728"/>
    <n v="7276097"/>
    <n v="9375880.2787185591"/>
  </r>
  <r>
    <x v="18"/>
    <s v="SUDESTE             "/>
    <s v="S9493600"/>
    <s v="ATIVIDADES DE ORGANIZACOES ASSOCIATIVAS LIGADAS A CULTURA E ARTE "/>
    <x v="4"/>
    <x v="1"/>
    <x v="1"/>
    <x v="6"/>
    <n v="1.2885864878819728"/>
    <n v="5060"/>
    <n v="6520.2476286827823"/>
  </r>
  <r>
    <x v="18"/>
    <s v="SUDESTE             "/>
    <s v="S9493600"/>
    <s v="ATIVIDADES DE ORGANIZACOES ASSOCIATIVAS LIGADAS A CULTURA E ARTE "/>
    <x v="4"/>
    <x v="1"/>
    <x v="1"/>
    <x v="6"/>
    <n v="1.2885864878819728"/>
    <n v="1896"/>
    <n v="2443.1599810242205"/>
  </r>
  <r>
    <x v="19"/>
    <s v="NORDESTE            "/>
    <s v="C1811302"/>
    <s v="IMPRESSAO DE LIVROS, REVISTAS E OUTRAS PUBLICACOES PERIODICAS    "/>
    <x v="0"/>
    <x v="1"/>
    <x v="1"/>
    <x v="6"/>
    <n v="1.2885864878819728"/>
    <n v="150000"/>
    <n v="193287.97318229591"/>
  </r>
  <r>
    <x v="19"/>
    <s v="NORDESTE            "/>
    <s v="C1811302"/>
    <s v="IMPRESSAO DE LIVROS, REVISTAS E OUTRAS PUBLICACOES PERIODICAS    "/>
    <x v="0"/>
    <x v="1"/>
    <x v="1"/>
    <x v="6"/>
    <n v="1.2885864878819728"/>
    <n v="199931"/>
    <n v="257628.3851087307"/>
  </r>
  <r>
    <x v="19"/>
    <s v="NORDESTE            "/>
    <s v="C1811302"/>
    <s v="IMPRESSAO DE LIVROS, REVISTAS E OUTRAS PUBLICACOES PERIODICAS    "/>
    <x v="0"/>
    <x v="1"/>
    <x v="1"/>
    <x v="6"/>
    <n v="1.2885864878819728"/>
    <n v="19494"/>
    <n v="25119.704994771178"/>
  </r>
  <r>
    <x v="19"/>
    <s v="NORDESTE            "/>
    <s v="G4647802"/>
    <s v="COMERCIO ATACADISTA DE LIVROS, JORNAIS E OUTRAS PUBLICACOES      "/>
    <x v="2"/>
    <x v="1"/>
    <x v="1"/>
    <x v="6"/>
    <n v="1.2885864878819728"/>
    <n v="36070"/>
    <n v="46479.314617902761"/>
  </r>
  <r>
    <x v="19"/>
    <s v="NORDESTE            "/>
    <s v="G4647802"/>
    <s v="COMERCIO ATACADISTA DE LIVROS, JORNAIS E OUTRAS PUBLICACOES      "/>
    <x v="2"/>
    <x v="1"/>
    <x v="1"/>
    <x v="6"/>
    <n v="1.2885864878819728"/>
    <n v="150000"/>
    <n v="193287.97318229591"/>
  </r>
  <r>
    <x v="19"/>
    <s v="NORDESTE            "/>
    <s v="G4647802"/>
    <s v="COMERCIO ATACADISTA DE LIVROS, JORNAIS E OUTRAS PUBLICACOES      "/>
    <x v="2"/>
    <x v="1"/>
    <x v="1"/>
    <x v="6"/>
    <n v="1.2885864878819728"/>
    <n v="44692"/>
    <n v="57589.507316421128"/>
  </r>
  <r>
    <x v="19"/>
    <s v="NORDESTE            "/>
    <s v="G4647802"/>
    <s v="COMERCIO ATACADISTA DE LIVROS, JORNAIS E OUTRAS PUBLICACOES      "/>
    <x v="2"/>
    <x v="1"/>
    <x v="1"/>
    <x v="6"/>
    <n v="1.2885864878819728"/>
    <n v="9807"/>
    <n v="12637.167686658508"/>
  </r>
  <r>
    <x v="19"/>
    <s v="NORDESTE            "/>
    <s v="G4649407"/>
    <s v="COMERCIO ATACADISTA DE FILMES, CDS, DVDS, FITAS E DISCOS         "/>
    <x v="0"/>
    <x v="1"/>
    <x v="1"/>
    <x v="6"/>
    <n v="1.2885864878819728"/>
    <n v="138627"/>
    <n v="178632.87905561423"/>
  </r>
  <r>
    <x v="19"/>
    <s v="NORDESTE            "/>
    <s v="G4756300"/>
    <s v="COM VAREJISTA ESPECIALIZADO DE INSTRUMENTOS MUSICAIS E ACESSORIO "/>
    <x v="3"/>
    <x v="1"/>
    <x v="1"/>
    <x v="6"/>
    <n v="1.2885864878819728"/>
    <n v="57555"/>
    <n v="74164.595310046949"/>
  </r>
  <r>
    <x v="19"/>
    <s v="NORDESTE            "/>
    <s v="G4761001"/>
    <s v="COMERCIO VAREJISTA DE LIVROS                                     "/>
    <x v="2"/>
    <x v="1"/>
    <x v="1"/>
    <x v="6"/>
    <n v="1.2885864878819728"/>
    <n v="146200"/>
    <n v="188391.34452834443"/>
  </r>
  <r>
    <x v="19"/>
    <s v="NORDESTE            "/>
    <s v="G4761001"/>
    <s v="COMERCIO VAREJISTA DE LIVROS                                     "/>
    <x v="2"/>
    <x v="1"/>
    <x v="1"/>
    <x v="6"/>
    <n v="1.2885864878819728"/>
    <n v="146006"/>
    <n v="188141.35874969533"/>
  </r>
  <r>
    <x v="19"/>
    <s v="NORDESTE            "/>
    <s v="G4761002"/>
    <s v="COMERCIO VAREJISTA DE JORNAIS E REVISTAS                         "/>
    <x v="2"/>
    <x v="1"/>
    <x v="1"/>
    <x v="6"/>
    <n v="1.2885864878819728"/>
    <n v="6631"/>
    <n v="8544.6170011453614"/>
  </r>
  <r>
    <x v="19"/>
    <s v="NORDESTE            "/>
    <s v="G4762800"/>
    <s v="COMERCIO VAREJISTA DE DISCOS, CDS, DVDS E FITAS                  "/>
    <x v="3"/>
    <x v="1"/>
    <x v="1"/>
    <x v="6"/>
    <n v="1.2885864878819728"/>
    <n v="97470"/>
    <n v="125598.52497385589"/>
  </r>
  <r>
    <x v="19"/>
    <s v="NORDESTE            "/>
    <s v="G4762800"/>
    <s v="COMERCIO VAREJISTA DE DISCOS, CDS, DVDS E FITAS                  "/>
    <x v="3"/>
    <x v="1"/>
    <x v="1"/>
    <x v="6"/>
    <n v="1.2885864878819728"/>
    <n v="30445"/>
    <n v="39231.015623566665"/>
  </r>
  <r>
    <x v="19"/>
    <s v="NORDESTE            "/>
    <s v="J5812301"/>
    <s v="EDICAO DE JORNAIS DIARIOS                                        "/>
    <x v="2"/>
    <x v="1"/>
    <x v="1"/>
    <x v="6"/>
    <n v="1.2885864878819728"/>
    <n v="3332"/>
    <n v="4293.5701776227334"/>
  </r>
  <r>
    <x v="19"/>
    <s v="NORDESTE            "/>
    <s v="J5829800"/>
    <s v="EDICAO INTEGRADA IMPRESSAO CADASTRO LISTA OUTRO PRODUTO GRAFICO  "/>
    <x v="0"/>
    <x v="1"/>
    <x v="1"/>
    <x v="6"/>
    <n v="1.2885864878819728"/>
    <n v="23859"/>
    <n v="30744.385014375988"/>
  </r>
  <r>
    <x v="19"/>
    <s v="NORDESTE            "/>
    <s v="J5829800"/>
    <s v="EDICAO INTEGRADA IMPRESSAO CADASTRO LISTA OUTRO PRODUTO GRAFICO  "/>
    <x v="0"/>
    <x v="1"/>
    <x v="1"/>
    <x v="6"/>
    <n v="1.2885864878819728"/>
    <n v="61473"/>
    <n v="79213.277169568522"/>
  </r>
  <r>
    <x v="19"/>
    <s v="NORDESTE            "/>
    <s v="J5911102"/>
    <s v="PRODUCAO DE FILMES PARA PUBLICIDADE                              "/>
    <x v="5"/>
    <x v="1"/>
    <x v="1"/>
    <x v="6"/>
    <n v="1.2885864878819728"/>
    <n v="18896"/>
    <n v="24349.13027501776"/>
  </r>
  <r>
    <x v="19"/>
    <s v="NORDESTE            "/>
    <s v="J5913800"/>
    <s v="DISTRIBUICAO CINEMATOGRAFICA DE VIDEO E DE PROGRAMA DE TELEVISAO "/>
    <x v="5"/>
    <x v="1"/>
    <x v="1"/>
    <x v="6"/>
    <n v="1.2885864878819728"/>
    <n v="3149"/>
    <n v="4057.7588503403326"/>
  </r>
  <r>
    <x v="19"/>
    <s v="NORDESTE            "/>
    <s v="J6021700"/>
    <s v="ATIVIDADES DE TELEVISAO ABERTA                                   "/>
    <x v="5"/>
    <x v="1"/>
    <x v="1"/>
    <x v="6"/>
    <n v="1.2885864878819728"/>
    <n v="11209"/>
    <n v="14443.765942669033"/>
  </r>
  <r>
    <x v="19"/>
    <s v="NORDESTE            "/>
    <s v="J6022501"/>
    <s v="PROGRAMADORAS                                                    "/>
    <x v="5"/>
    <x v="1"/>
    <x v="1"/>
    <x v="6"/>
    <n v="1.2885864878819728"/>
    <n v="103500"/>
    <n v="133368.70149578419"/>
  </r>
  <r>
    <x v="19"/>
    <s v="NORDESTE            "/>
    <s v="R9001900"/>
    <s v="ARTES CENICAS, ESPETACULOS E ATIVIDADES COMPLEMENTARES           "/>
    <x v="4"/>
    <x v="0"/>
    <x v="0"/>
    <x v="6"/>
    <n v="1.2885864878819728"/>
    <n v="322310"/>
    <n v="415324.31090923864"/>
  </r>
  <r>
    <x v="19"/>
    <s v="NORDESTE            "/>
    <s v="R9001902"/>
    <s v="PRODUCAO MUSICAL                                                 "/>
    <x v="4"/>
    <x v="1"/>
    <x v="1"/>
    <x v="6"/>
    <n v="1.2885864878819728"/>
    <n v="2974"/>
    <n v="3832.2562149609871"/>
  </r>
  <r>
    <x v="19"/>
    <s v="NORDESTE            "/>
    <s v="R9001902"/>
    <s v="PRODUCAO MUSICAL                                                 "/>
    <x v="4"/>
    <x v="1"/>
    <x v="1"/>
    <x v="6"/>
    <n v="1.2885864878819728"/>
    <n v="34115"/>
    <n v="43960.128034093505"/>
  </r>
  <r>
    <x v="19"/>
    <s v="NORDESTE            "/>
    <s v="R9001902"/>
    <s v="PRODUCAO MUSICAL                                                 "/>
    <x v="4"/>
    <x v="1"/>
    <x v="1"/>
    <x v="6"/>
    <n v="1.2885864878819728"/>
    <n v="25638"/>
    <n v="33036.78037631802"/>
  </r>
  <r>
    <x v="19"/>
    <s v="NORDESTE            "/>
    <s v="R9001903"/>
    <s v="PRODUCAO DE ESPETACULOS DE DANCA                                 "/>
    <x v="4"/>
    <x v="1"/>
    <x v="1"/>
    <x v="6"/>
    <n v="1.2885864878819728"/>
    <n v="139000"/>
    <n v="179113.52181559423"/>
  </r>
  <r>
    <x v="19"/>
    <s v="NORDESTE            "/>
    <s v="R9001906"/>
    <s v="ATIVIDADES DE SONORIZACAO E DE ILUMINACAO                        "/>
    <x v="4"/>
    <x v="1"/>
    <x v="1"/>
    <x v="6"/>
    <n v="1.2885864878819728"/>
    <n v="70000"/>
    <n v="90201.054151738092"/>
  </r>
  <r>
    <x v="19"/>
    <s v="NORDESTE            "/>
    <s v="R9001906"/>
    <s v="ATIVIDADES DE SONORIZACAO E DE ILUMINACAO                        "/>
    <x v="4"/>
    <x v="1"/>
    <x v="1"/>
    <x v="6"/>
    <n v="1.2885864878819728"/>
    <n v="153660"/>
    <n v="198004.19972794395"/>
  </r>
  <r>
    <x v="19"/>
    <s v="NORDESTE            "/>
    <s v="R9001999"/>
    <s v="ARTE CENICA ESPETAC ATIVI COMPLEMENTARES NAO ESPECI ANTERIOR     "/>
    <x v="4"/>
    <x v="1"/>
    <x v="1"/>
    <x v="6"/>
    <n v="1.2885864878819728"/>
    <n v="98148"/>
    <n v="126472.18661263987"/>
  </r>
  <r>
    <x v="19"/>
    <s v="NORDESTE            "/>
    <s v="R9001999"/>
    <s v="ARTE CENICA ESPETAC ATIVI COMPLEMENTARES NAO ESPECI ANTERIOR     "/>
    <x v="4"/>
    <x v="1"/>
    <x v="1"/>
    <x v="6"/>
    <n v="1.2885864878819728"/>
    <n v="54807"/>
    <n v="70623.559641347281"/>
  </r>
  <r>
    <x v="20"/>
    <s v="NORTE               "/>
    <s v="C1811301"/>
    <s v="IMPRESSAO DE JORNAIS                                             "/>
    <x v="0"/>
    <x v="1"/>
    <x v="1"/>
    <x v="6"/>
    <n v="1.2885864878819728"/>
    <n v="18519"/>
    <n v="23863.333169086254"/>
  </r>
  <r>
    <x v="20"/>
    <s v="NORTE               "/>
    <s v="C1811301"/>
    <s v="IMPRESSAO DE JORNAIS                                             "/>
    <x v="0"/>
    <x v="1"/>
    <x v="1"/>
    <x v="6"/>
    <n v="1.2885864878819728"/>
    <n v="8991"/>
    <n v="11585.681112546818"/>
  </r>
  <r>
    <x v="20"/>
    <s v="NORTE               "/>
    <s v="C1811302"/>
    <s v="IMPRESSAO DE LIVROS, REVISTAS E OUTRAS PUBLICACOES PERIODICAS    "/>
    <x v="0"/>
    <x v="1"/>
    <x v="1"/>
    <x v="6"/>
    <n v="1.2885864878819728"/>
    <n v="6982"/>
    <n v="8996.9108583919351"/>
  </r>
  <r>
    <x v="20"/>
    <s v="NORTE               "/>
    <s v="C1811302"/>
    <s v="IMPRESSAO DE LIVROS, REVISTAS E OUTRAS PUBLICACOES PERIODICAS    "/>
    <x v="0"/>
    <x v="1"/>
    <x v="1"/>
    <x v="6"/>
    <n v="1.2885864878819728"/>
    <n v="55323"/>
    <n v="71288.470269094381"/>
  </r>
  <r>
    <x v="20"/>
    <s v="NORTE               "/>
    <s v="C1811302"/>
    <s v="IMPRESSAO DE LIVROS, REVISTAS E OUTRAS PUBLICACOES PERIODICAS    "/>
    <x v="0"/>
    <x v="1"/>
    <x v="1"/>
    <x v="6"/>
    <n v="1.2885864878819728"/>
    <n v="15965"/>
    <n v="20572.283279035695"/>
  </r>
  <r>
    <x v="20"/>
    <s v="NORTE               "/>
    <s v="G4647802"/>
    <s v="COMERCIO ATACADISTA DE LIVROS, JORNAIS E OUTRAS PUBLICACOES      "/>
    <x v="2"/>
    <x v="1"/>
    <x v="1"/>
    <x v="6"/>
    <n v="1.2885864878819728"/>
    <n v="22754"/>
    <n v="29320.496945266408"/>
  </r>
  <r>
    <x v="20"/>
    <s v="NORTE               "/>
    <s v="G4756300"/>
    <s v="COM VAREJISTA ESPECIALIZADO DE INSTRUMENTOS MUSICAIS E ACESSORIO "/>
    <x v="3"/>
    <x v="1"/>
    <x v="1"/>
    <x v="6"/>
    <n v="1.2885864878819728"/>
    <n v="10034"/>
    <n v="12929.676819407716"/>
  </r>
  <r>
    <x v="20"/>
    <s v="NORTE               "/>
    <s v="G4756300"/>
    <s v="COM VAREJISTA ESPECIALIZADO DE INSTRUMENTOS MUSICAIS E ACESSORIO "/>
    <x v="3"/>
    <x v="1"/>
    <x v="1"/>
    <x v="6"/>
    <n v="1.2885864878819728"/>
    <n v="24673"/>
    <n v="31793.294415511915"/>
  </r>
  <r>
    <x v="20"/>
    <s v="NORTE               "/>
    <s v="G4756300"/>
    <s v="COM VAREJISTA ESPECIALIZADO DE INSTRUMENTOS MUSICAIS E ACESSORIO "/>
    <x v="3"/>
    <x v="1"/>
    <x v="1"/>
    <x v="6"/>
    <n v="1.2885864878819728"/>
    <n v="37097"/>
    <n v="47802.692940957546"/>
  </r>
  <r>
    <x v="20"/>
    <s v="NORTE               "/>
    <s v="G4761001"/>
    <s v="COMERCIO VAREJISTA DE LIVROS                                     "/>
    <x v="2"/>
    <x v="1"/>
    <x v="1"/>
    <x v="6"/>
    <n v="1.2885864878819728"/>
    <n v="146500"/>
    <n v="188777.92047470901"/>
  </r>
  <r>
    <x v="20"/>
    <s v="NORTE               "/>
    <s v="G4761001"/>
    <s v="COMERCIO VAREJISTA DE LIVROS                                     "/>
    <x v="2"/>
    <x v="1"/>
    <x v="1"/>
    <x v="6"/>
    <n v="1.2885864878819728"/>
    <n v="43168"/>
    <n v="55625.701508889004"/>
  </r>
  <r>
    <x v="20"/>
    <s v="NORTE               "/>
    <s v="G4761002"/>
    <s v="COMERCIO VAREJISTA DE JORNAIS E REVISTAS                         "/>
    <x v="2"/>
    <x v="1"/>
    <x v="1"/>
    <x v="6"/>
    <n v="1.2885864878819728"/>
    <n v="4210"/>
    <n v="5424.9491139831052"/>
  </r>
  <r>
    <x v="20"/>
    <s v="NORTE               "/>
    <s v="G4762800"/>
    <s v="COMERCIO VAREJISTA DE DISCOS, CDS, DVDS E FITAS                  "/>
    <x v="3"/>
    <x v="1"/>
    <x v="1"/>
    <x v="6"/>
    <n v="1.2885864878819728"/>
    <n v="46938"/>
    <n v="60483.672568204041"/>
  </r>
  <r>
    <x v="20"/>
    <s v="NORTE               "/>
    <s v="G4762800"/>
    <s v="COMERCIO VAREJISTA DE DISCOS, CDS, DVDS E FITAS                  "/>
    <x v="3"/>
    <x v="1"/>
    <x v="1"/>
    <x v="6"/>
    <n v="1.2885864878819728"/>
    <n v="160000"/>
    <n v="206173.83806111565"/>
  </r>
  <r>
    <x v="20"/>
    <s v="NORTE               "/>
    <s v="G4762800"/>
    <s v="COMERCIO VAREJISTA DE DISCOS, CDS, DVDS E FITAS                  "/>
    <x v="3"/>
    <x v="1"/>
    <x v="1"/>
    <x v="6"/>
    <n v="1.2885864878819728"/>
    <n v="18689"/>
    <n v="24082.39287202619"/>
  </r>
  <r>
    <x v="20"/>
    <s v="NORTE               "/>
    <s v="G4762800"/>
    <s v="COMERCIO VAREJISTA DE DISCOS, CDS, DVDS E FITAS                  "/>
    <x v="3"/>
    <x v="1"/>
    <x v="1"/>
    <x v="6"/>
    <n v="1.2885864878819728"/>
    <n v="129987"/>
    <n v="167499.49180031399"/>
  </r>
  <r>
    <x v="20"/>
    <s v="NORTE               "/>
    <s v="J5920100"/>
    <s v="ATIVIDADES DE GRAVACAO DE SOM E DE EDICAO DE MUSICA              "/>
    <x v="3"/>
    <x v="1"/>
    <x v="1"/>
    <x v="6"/>
    <n v="1.2885864878819728"/>
    <n v="8263"/>
    <n v="10647.590149368742"/>
  </r>
  <r>
    <x v="20"/>
    <s v="NORTE               "/>
    <s v="J5920100"/>
    <s v="ATIVIDADES DE GRAVACAO DE SOM E DE EDICAO DE MUSICA              "/>
    <x v="3"/>
    <x v="1"/>
    <x v="1"/>
    <x v="6"/>
    <n v="1.2885864878819728"/>
    <n v="4410"/>
    <n v="5682.6664115595004"/>
  </r>
  <r>
    <x v="20"/>
    <s v="NORTE               "/>
    <s v="J6010100"/>
    <s v="ATIVIDADES DE RADIO                                              "/>
    <x v="5"/>
    <x v="1"/>
    <x v="1"/>
    <x v="6"/>
    <n v="1.2885864878819728"/>
    <n v="3466"/>
    <n v="4466.2407669989179"/>
  </r>
  <r>
    <x v="20"/>
    <s v="NORTE               "/>
    <s v="J6021700"/>
    <s v="ATIVIDADES DE TELEVISAO ABERTA                                   "/>
    <x v="5"/>
    <x v="1"/>
    <x v="1"/>
    <x v="6"/>
    <n v="1.2885864878819728"/>
    <n v="94065"/>
    <n v="121210.88798261777"/>
  </r>
  <r>
    <x v="20"/>
    <s v="NORTE               "/>
    <s v="P8592903"/>
    <s v="ENSINO DE MUSICA                                                 "/>
    <x v="6"/>
    <x v="1"/>
    <x v="1"/>
    <x v="6"/>
    <n v="1.2885864878819728"/>
    <n v="3738"/>
    <n v="4816.736291702814"/>
  </r>
  <r>
    <x v="20"/>
    <s v="NORTE               "/>
    <s v="P8592903"/>
    <s v="ENSINO DE MUSICA                                                 "/>
    <x v="6"/>
    <x v="1"/>
    <x v="1"/>
    <x v="6"/>
    <n v="1.2885864878819728"/>
    <n v="7473"/>
    <n v="9629.6068239419837"/>
  </r>
  <r>
    <x v="20"/>
    <s v="NORTE               "/>
    <s v="R9001906"/>
    <s v="ATIVIDADES DE SONORIZACAO E DE ILUMINACAO                        "/>
    <x v="4"/>
    <x v="1"/>
    <x v="1"/>
    <x v="6"/>
    <n v="1.2885864878819728"/>
    <n v="1788"/>
    <n v="2303.9926403329673"/>
  </r>
  <r>
    <x v="20"/>
    <s v="NORTE               "/>
    <s v="R9001906"/>
    <s v="ATIVIDADES DE SONORIZACAO E DE ILUMINACAO                        "/>
    <x v="4"/>
    <x v="1"/>
    <x v="1"/>
    <x v="6"/>
    <n v="1.2885864878819728"/>
    <n v="13413"/>
    <n v="17283.810561960901"/>
  </r>
  <r>
    <x v="20"/>
    <s v="NORTE               "/>
    <s v="R9001999"/>
    <s v="ARTE CENICA ESPETAC ATIVI COMPLEMENTARES NAO ESPECI ANTERIOR     "/>
    <x v="4"/>
    <x v="1"/>
    <x v="1"/>
    <x v="6"/>
    <n v="1.2885864878819728"/>
    <n v="60403"/>
    <n v="77834.4896275348"/>
  </r>
  <r>
    <x v="26"/>
    <s v="NORTE               "/>
    <s v="G4756300"/>
    <s v="COM VAREJISTA ESPECIALIZADO DE INSTRUMENTOS MUSICAIS E ACESSORIO "/>
    <x v="3"/>
    <x v="1"/>
    <x v="1"/>
    <x v="6"/>
    <n v="1.2885864878819728"/>
    <n v="8843"/>
    <n v="11394.970312340285"/>
  </r>
  <r>
    <x v="26"/>
    <s v="NORTE               "/>
    <s v="G4762800"/>
    <s v="COMERCIO VAREJISTA DE DISCOS, CDS, DVDS E FITAS                  "/>
    <x v="3"/>
    <x v="1"/>
    <x v="1"/>
    <x v="6"/>
    <n v="1.2885864878819728"/>
    <n v="1814"/>
    <n v="2337.4958890178987"/>
  </r>
  <r>
    <x v="26"/>
    <s v="NORTE               "/>
    <s v="G4762800"/>
    <s v="COMERCIO VAREJISTA DE DISCOS, CDS, DVDS E FITAS                  "/>
    <x v="3"/>
    <x v="1"/>
    <x v="1"/>
    <x v="6"/>
    <n v="1.2885864878819728"/>
    <n v="508"/>
    <n v="654.60193584404215"/>
  </r>
  <r>
    <x v="26"/>
    <s v="NORTE               "/>
    <s v="J5829800"/>
    <s v="EDICAO INTEGRADA IMPRESSAO CADASTRO LISTA OUTRO PRODUTO GRAFICO  "/>
    <x v="0"/>
    <x v="1"/>
    <x v="1"/>
    <x v="6"/>
    <n v="1.2885864878819728"/>
    <n v="100000"/>
    <n v="128858.64878819729"/>
  </r>
  <r>
    <x v="26"/>
    <s v="NORTE               "/>
    <s v="J5911101"/>
    <s v="ESTUDIOS CINEMATOGRAFICOS                                        "/>
    <x v="5"/>
    <x v="1"/>
    <x v="1"/>
    <x v="6"/>
    <n v="1.2885864878819728"/>
    <n v="190000"/>
    <n v="244831.43269757484"/>
  </r>
  <r>
    <x v="21"/>
    <s v="SUL                 "/>
    <s v="C1811301"/>
    <s v="IMPRESSAO DE JORNAIS                                             "/>
    <x v="0"/>
    <x v="1"/>
    <x v="1"/>
    <x v="6"/>
    <n v="1.2885864878819728"/>
    <n v="9837"/>
    <n v="12675.825281294967"/>
  </r>
  <r>
    <x v="21"/>
    <s v="SUL                 "/>
    <s v="C1811301"/>
    <s v="IMPRESSAO DE JORNAIS                                             "/>
    <x v="0"/>
    <x v="1"/>
    <x v="1"/>
    <x v="6"/>
    <n v="1.2885864878819728"/>
    <n v="385000"/>
    <n v="496105.79783455952"/>
  </r>
  <r>
    <x v="21"/>
    <s v="SUL                 "/>
    <s v="C1811301"/>
    <s v="IMPRESSAO DE JORNAIS                                             "/>
    <x v="0"/>
    <x v="1"/>
    <x v="1"/>
    <x v="6"/>
    <n v="1.2885864878819728"/>
    <n v="7279"/>
    <n v="9379.6210452928808"/>
  </r>
  <r>
    <x v="21"/>
    <s v="SUL                 "/>
    <s v="C1811302"/>
    <s v="IMPRESSAO DE LIVROS, REVISTAS E OUTRAS PUBLICACOES PERIODICAS    "/>
    <x v="0"/>
    <x v="1"/>
    <x v="1"/>
    <x v="6"/>
    <n v="1.2885864878819728"/>
    <n v="5460"/>
    <n v="7035.6822238355717"/>
  </r>
  <r>
    <x v="21"/>
    <s v="SUL                 "/>
    <s v="C1811302"/>
    <s v="IMPRESSAO DE LIVROS, REVISTAS E OUTRAS PUBLICACOES PERIODICAS    "/>
    <x v="0"/>
    <x v="1"/>
    <x v="1"/>
    <x v="6"/>
    <n v="1.2885864878819728"/>
    <n v="70000"/>
    <n v="90201.054151738092"/>
  </r>
  <r>
    <x v="21"/>
    <s v="SUL                 "/>
    <s v="C1811302"/>
    <s v="IMPRESSAO DE LIVROS, REVISTAS E OUTRAS PUBLICACOES PERIODICAS    "/>
    <x v="0"/>
    <x v="1"/>
    <x v="1"/>
    <x v="6"/>
    <n v="1.2885864878819728"/>
    <n v="112000"/>
    <n v="144321.68664278096"/>
  </r>
  <r>
    <x v="21"/>
    <s v="SUL                 "/>
    <s v="C1811302"/>
    <s v="IMPRESSAO DE LIVROS, REVISTAS E OUTRAS PUBLICACOES PERIODICAS    "/>
    <x v="0"/>
    <x v="1"/>
    <x v="1"/>
    <x v="6"/>
    <n v="1.2885864878819728"/>
    <n v="210000"/>
    <n v="270603.1624552143"/>
  </r>
  <r>
    <x v="21"/>
    <s v="SUL                 "/>
    <s v="C1811302"/>
    <s v="IMPRESSAO DE LIVROS, REVISTAS E OUTRAS PUBLICACOES PERIODICAS    "/>
    <x v="0"/>
    <x v="1"/>
    <x v="1"/>
    <x v="6"/>
    <n v="1.2885864878819728"/>
    <n v="134004"/>
    <n v="172675.7437221359"/>
  </r>
  <r>
    <x v="21"/>
    <s v="SUL                 "/>
    <s v="C1811302"/>
    <s v="IMPRESSAO DE LIVROS, REVISTAS E OUTRAS PUBLICACOES PERIODICAS    "/>
    <x v="0"/>
    <x v="1"/>
    <x v="1"/>
    <x v="6"/>
    <n v="1.2885864878819728"/>
    <n v="771010"/>
    <n v="993513.06802187988"/>
  </r>
  <r>
    <x v="21"/>
    <s v="SUL                 "/>
    <s v="C3220500"/>
    <s v="FABRICACAO DE INSTRUMENTOS MUSICAIS, PECAS E ACESSORIOS          "/>
    <x v="3"/>
    <x v="1"/>
    <x v="1"/>
    <x v="6"/>
    <n v="1.2885864878819728"/>
    <n v="500"/>
    <n v="644.29324394098637"/>
  </r>
  <r>
    <x v="21"/>
    <s v="SUL                 "/>
    <s v="C3220500"/>
    <s v="FABRICACAO DE INSTRUMENTOS MUSICAIS, PECAS E ACESSORIOS          "/>
    <x v="3"/>
    <x v="1"/>
    <x v="1"/>
    <x v="6"/>
    <n v="1.2885864878819728"/>
    <n v="60000"/>
    <n v="77315.189272918375"/>
  </r>
  <r>
    <x v="21"/>
    <s v="SUL                 "/>
    <s v="C3220500"/>
    <s v="FABRICACAO DE INSTRUMENTOS MUSICAIS, PECAS E ACESSORIOS          "/>
    <x v="3"/>
    <x v="1"/>
    <x v="1"/>
    <x v="6"/>
    <n v="1.2885864878819728"/>
    <n v="9569"/>
    <n v="12330.484102542598"/>
  </r>
  <r>
    <x v="21"/>
    <s v="SUL                 "/>
    <s v="G4647802"/>
    <s v="COMERCIO ATACADISTA DE LIVROS, JORNAIS E OUTRAS PUBLICACOES      "/>
    <x v="2"/>
    <x v="1"/>
    <x v="1"/>
    <x v="6"/>
    <n v="1.2885864878819728"/>
    <n v="36459"/>
    <n v="46980.574761688848"/>
  </r>
  <r>
    <x v="21"/>
    <s v="SUL                 "/>
    <s v="G4647802"/>
    <s v="COMERCIO ATACADISTA DE LIVROS, JORNAIS E OUTRAS PUBLICACOES      "/>
    <x v="2"/>
    <x v="1"/>
    <x v="1"/>
    <x v="6"/>
    <n v="1.2885864878819728"/>
    <n v="204850"/>
    <n v="263966.94204262213"/>
  </r>
  <r>
    <x v="21"/>
    <s v="SUL                 "/>
    <s v="G4647802"/>
    <s v="COMERCIO ATACADISTA DE LIVROS, JORNAIS E OUTRAS PUBLICACOES      "/>
    <x v="2"/>
    <x v="1"/>
    <x v="1"/>
    <x v="6"/>
    <n v="1.2885864878819728"/>
    <n v="424272"/>
    <n v="546711.16638666042"/>
  </r>
  <r>
    <x v="21"/>
    <s v="SUL                 "/>
    <s v="G4647802"/>
    <s v="COMERCIO ATACADISTA DE LIVROS, JORNAIS E OUTRAS PUBLICACOES      "/>
    <x v="2"/>
    <x v="1"/>
    <x v="1"/>
    <x v="6"/>
    <n v="1.2885864878819728"/>
    <n v="520026"/>
    <n v="670098.47694731085"/>
  </r>
  <r>
    <x v="21"/>
    <s v="SUL                 "/>
    <s v="G4756300"/>
    <s v="COM VAREJISTA ESPECIALIZADO DE INSTRUMENTOS MUSICAIS E ACESSORIO "/>
    <x v="3"/>
    <x v="1"/>
    <x v="1"/>
    <x v="6"/>
    <n v="1.2885864878819728"/>
    <n v="81894"/>
    <n v="105527.50183860629"/>
  </r>
  <r>
    <x v="21"/>
    <s v="SUL                 "/>
    <s v="G4756300"/>
    <s v="COM VAREJISTA ESPECIALIZADO DE INSTRUMENTOS MUSICAIS E ACESSORIO "/>
    <x v="3"/>
    <x v="1"/>
    <x v="1"/>
    <x v="6"/>
    <n v="1.2885864878819728"/>
    <n v="19149"/>
    <n v="24675.142656451899"/>
  </r>
  <r>
    <x v="21"/>
    <s v="SUL                 "/>
    <s v="G4756300"/>
    <s v="COM VAREJISTA ESPECIALIZADO DE INSTRUMENTOS MUSICAIS E ACESSORIO "/>
    <x v="3"/>
    <x v="1"/>
    <x v="1"/>
    <x v="6"/>
    <n v="1.2885864878819728"/>
    <n v="207008"/>
    <n v="266747.71168347145"/>
  </r>
  <r>
    <x v="21"/>
    <s v="SUL                 "/>
    <s v="G4761001"/>
    <s v="COMERCIO VAREJISTA DE LIVROS                                     "/>
    <x v="2"/>
    <x v="1"/>
    <x v="1"/>
    <x v="6"/>
    <n v="1.2885864878819728"/>
    <n v="68806"/>
    <n v="88662.481885207017"/>
  </r>
  <r>
    <x v="21"/>
    <s v="SUL                 "/>
    <s v="G4761001"/>
    <s v="COMERCIO VAREJISTA DE LIVROS                                     "/>
    <x v="2"/>
    <x v="1"/>
    <x v="0"/>
    <x v="6"/>
    <n v="1.2885864878819728"/>
    <n v="1084306"/>
    <n v="1397222.0603293504"/>
  </r>
  <r>
    <x v="21"/>
    <s v="SUL                 "/>
    <s v="G4761001"/>
    <s v="COMERCIO VAREJISTA DE LIVROS                                     "/>
    <x v="2"/>
    <x v="1"/>
    <x v="0"/>
    <x v="6"/>
    <n v="1.2885864878819728"/>
    <n v="780541"/>
    <n v="1005794.5858378829"/>
  </r>
  <r>
    <x v="21"/>
    <s v="SUL                 "/>
    <s v="G4761001"/>
    <s v="COMERCIO VAREJISTA DE LIVROS                                     "/>
    <x v="2"/>
    <x v="1"/>
    <x v="1"/>
    <x v="6"/>
    <n v="1.2885864878819728"/>
    <n v="53626"/>
    <n v="69101.738999158668"/>
  </r>
  <r>
    <x v="21"/>
    <s v="SUL                 "/>
    <s v="G4761001"/>
    <s v="COMERCIO VAREJISTA DE LIVROS                                     "/>
    <x v="2"/>
    <x v="1"/>
    <x v="1"/>
    <x v="6"/>
    <n v="1.2885864878819728"/>
    <n v="319132"/>
    <n v="411229.18305074977"/>
  </r>
  <r>
    <x v="21"/>
    <s v="SUL                 "/>
    <s v="G4761002"/>
    <s v="COMERCIO VAREJISTA DE JORNAIS E REVISTAS                         "/>
    <x v="2"/>
    <x v="1"/>
    <x v="1"/>
    <x v="6"/>
    <n v="1.2885864878819728"/>
    <n v="47695"/>
    <n v="61459.132539530692"/>
  </r>
  <r>
    <x v="21"/>
    <s v="SUL                 "/>
    <s v="G4761002"/>
    <s v="COMERCIO VAREJISTA DE JORNAIS E REVISTAS                         "/>
    <x v="2"/>
    <x v="1"/>
    <x v="1"/>
    <x v="6"/>
    <n v="1.2885864878819728"/>
    <n v="169815"/>
    <n v="218821.31443967723"/>
  </r>
  <r>
    <x v="21"/>
    <s v="SUL                 "/>
    <s v="G4762800"/>
    <s v="COMERCIO VAREJISTA DE DISCOS, CDS, DVDS E FITAS                  "/>
    <x v="3"/>
    <x v="1"/>
    <x v="1"/>
    <x v="6"/>
    <n v="1.2885864878819728"/>
    <n v="24368"/>
    <n v="31400.275536707915"/>
  </r>
  <r>
    <x v="21"/>
    <s v="SUL                 "/>
    <s v="G4762800"/>
    <s v="COMERCIO VAREJISTA DE DISCOS, CDS, DVDS E FITAS                  "/>
    <x v="3"/>
    <x v="1"/>
    <x v="1"/>
    <x v="6"/>
    <n v="1.2885864878819728"/>
    <n v="50362"/>
    <n v="64895.792702711915"/>
  </r>
  <r>
    <x v="21"/>
    <s v="SUL                 "/>
    <s v="J5811500"/>
    <s v="EDICAO DE LIVROS                                                 "/>
    <x v="2"/>
    <x v="1"/>
    <x v="1"/>
    <x v="6"/>
    <n v="1.2885864878819728"/>
    <n v="4892"/>
    <n v="6303.7650987186107"/>
  </r>
  <r>
    <x v="21"/>
    <s v="SUL                 "/>
    <s v="J5811500"/>
    <s v="EDICAO DE LIVROS                                                 "/>
    <x v="2"/>
    <x v="1"/>
    <x v="1"/>
    <x v="6"/>
    <n v="1.2885864878819728"/>
    <n v="186801"/>
    <n v="240709.2445228404"/>
  </r>
  <r>
    <x v="21"/>
    <s v="SUL                 "/>
    <s v="J5811500"/>
    <s v="EDICAO DE LIVROS                                                 "/>
    <x v="2"/>
    <x v="1"/>
    <x v="0"/>
    <x v="6"/>
    <n v="1.2885864878819728"/>
    <n v="2533224"/>
    <n v="3264278.2171783228"/>
  </r>
  <r>
    <x v="21"/>
    <s v="SUL                 "/>
    <s v="J5811500"/>
    <s v="EDICAO DE LIVROS                                                 "/>
    <x v="2"/>
    <x v="1"/>
    <x v="1"/>
    <x v="6"/>
    <n v="1.2885864878819728"/>
    <n v="197623"/>
    <n v="254654.32749469913"/>
  </r>
  <r>
    <x v="21"/>
    <s v="SUL                 "/>
    <s v="J5812301"/>
    <s v="EDICAO DE JORNAIS DIARIOS                                        "/>
    <x v="2"/>
    <x v="1"/>
    <x v="1"/>
    <x v="6"/>
    <n v="1.2885864878819728"/>
    <n v="245341"/>
    <n v="316143.09752345108"/>
  </r>
  <r>
    <x v="21"/>
    <s v="SUL                 "/>
    <s v="J5813100"/>
    <s v="EDICAO DE REVISTAS                                               "/>
    <x v="2"/>
    <x v="1"/>
    <x v="1"/>
    <x v="6"/>
    <n v="1.2885864878819728"/>
    <n v="24368"/>
    <n v="31400.275536707915"/>
  </r>
  <r>
    <x v="21"/>
    <s v="SUL                 "/>
    <s v="J5819100"/>
    <s v="EDICAO DE CADASTROS, LISTAS E OUTROS PRODUTOS GRAFICOS           "/>
    <x v="0"/>
    <x v="1"/>
    <x v="1"/>
    <x v="6"/>
    <n v="1.2885864878819728"/>
    <n v="1254"/>
    <n v="1615.8874558039938"/>
  </r>
  <r>
    <x v="21"/>
    <s v="SUL                 "/>
    <s v="J5819100"/>
    <s v="EDICAO DE CADASTROS, LISTAS E OUTROS PRODUTOS GRAFICOS           "/>
    <x v="0"/>
    <x v="1"/>
    <x v="1"/>
    <x v="6"/>
    <n v="1.2885864878819728"/>
    <n v="118665"/>
    <n v="152910.11558451431"/>
  </r>
  <r>
    <x v="21"/>
    <s v="SUL                 "/>
    <s v="J5821200"/>
    <s v="EDICAO INTEGRADA A IMPRESSAO DE LIVROS                           "/>
    <x v="2"/>
    <x v="1"/>
    <x v="1"/>
    <x v="6"/>
    <n v="1.2885864878819728"/>
    <n v="24149"/>
    <n v="31118.075095861761"/>
  </r>
  <r>
    <x v="21"/>
    <s v="SUL                 "/>
    <s v="J5821200"/>
    <s v="EDICAO INTEGRADA A IMPRESSAO DE LIVROS                           "/>
    <x v="2"/>
    <x v="1"/>
    <x v="1"/>
    <x v="6"/>
    <n v="1.2885864878819728"/>
    <n v="194000"/>
    <n v="249985.77864910272"/>
  </r>
  <r>
    <x v="21"/>
    <s v="SUL                 "/>
    <s v="J5821200"/>
    <s v="EDICAO INTEGRADA A IMPRESSAO DE LIVROS                           "/>
    <x v="2"/>
    <x v="1"/>
    <x v="1"/>
    <x v="6"/>
    <n v="1.2885864878819728"/>
    <n v="164200"/>
    <n v="211585.90131021995"/>
  </r>
  <r>
    <x v="21"/>
    <s v="SUL                 "/>
    <s v="J5821200"/>
    <s v="EDICAO INTEGRADA A IMPRESSAO DE LIVROS                           "/>
    <x v="2"/>
    <x v="1"/>
    <x v="1"/>
    <x v="6"/>
    <n v="1.2885864878819728"/>
    <n v="723961"/>
    <n v="932886.36235352093"/>
  </r>
  <r>
    <x v="21"/>
    <s v="SUL                 "/>
    <s v="J5822101"/>
    <s v="EDICAO INTEGRADA A IMPRESSAO DE JORNAIS DIARIOS                  "/>
    <x v="2"/>
    <x v="1"/>
    <x v="1"/>
    <x v="6"/>
    <n v="1.2885864878819728"/>
    <n v="4092"/>
    <n v="5272.8959084130329"/>
  </r>
  <r>
    <x v="21"/>
    <s v="SUL                 "/>
    <s v="J5822101"/>
    <s v="EDICAO INTEGRADA A IMPRESSAO DE JORNAIS DIARIOS                  "/>
    <x v="2"/>
    <x v="1"/>
    <x v="1"/>
    <x v="6"/>
    <n v="1.2885864878819728"/>
    <n v="80744"/>
    <n v="104045.62737754201"/>
  </r>
  <r>
    <x v="21"/>
    <s v="SUL                 "/>
    <s v="J5823900"/>
    <s v="EDICAO INTEGRADA A IMPRESSAO DE REVISTAS                         "/>
    <x v="2"/>
    <x v="1"/>
    <x v="1"/>
    <x v="6"/>
    <n v="1.2885864878819728"/>
    <n v="63670"/>
    <n v="82044.301683445214"/>
  </r>
  <r>
    <x v="21"/>
    <s v="SUL                 "/>
    <s v="J5823900"/>
    <s v="EDICAO INTEGRADA A IMPRESSAO DE REVISTAS                         "/>
    <x v="2"/>
    <x v="1"/>
    <x v="1"/>
    <x v="6"/>
    <n v="1.2885864878819728"/>
    <n v="158860"/>
    <n v="204704.84946493022"/>
  </r>
  <r>
    <x v="21"/>
    <s v="SUL                 "/>
    <s v="J5829800"/>
    <s v="EDICAO INTEGRADA IMPRESSAO CADASTRO LISTA OUTRO PRODUTO GRAFICO  "/>
    <x v="0"/>
    <x v="1"/>
    <x v="1"/>
    <x v="6"/>
    <n v="1.2885864878819728"/>
    <n v="52239"/>
    <n v="67314.46954046638"/>
  </r>
  <r>
    <x v="21"/>
    <s v="SUL                 "/>
    <s v="J5829800"/>
    <s v="EDICAO INTEGRADA IMPRESSAO CADASTRO LISTA OUTRO PRODUTO GRAFICO  "/>
    <x v="0"/>
    <x v="1"/>
    <x v="1"/>
    <x v="6"/>
    <n v="1.2885864878819728"/>
    <n v="497837"/>
    <n v="641506.03136769775"/>
  </r>
  <r>
    <x v="21"/>
    <s v="SUL                 "/>
    <s v="J5829800"/>
    <s v="EDICAO INTEGRADA IMPRESSAO CADASTRO LISTA OUTRO PRODUTO GRAFICO  "/>
    <x v="0"/>
    <x v="1"/>
    <x v="1"/>
    <x v="6"/>
    <n v="1.2885864878819728"/>
    <n v="148000"/>
    <n v="190710.80020653197"/>
  </r>
  <r>
    <x v="21"/>
    <s v="SUL                 "/>
    <s v="J5829800"/>
    <s v="EDICAO INTEGRADA IMPRESSAO CADASTRO LISTA OUTRO PRODUTO GRAFICO  "/>
    <x v="0"/>
    <x v="1"/>
    <x v="1"/>
    <x v="6"/>
    <n v="1.2885864878819728"/>
    <n v="69377"/>
    <n v="89398.264769787624"/>
  </r>
  <r>
    <x v="21"/>
    <s v="SUL                 "/>
    <s v="J5829800"/>
    <s v="EDICAO INTEGRADA IMPRESSAO CADASTRO LISTA OUTRO PRODUTO GRAFICO  "/>
    <x v="0"/>
    <x v="1"/>
    <x v="1"/>
    <x v="6"/>
    <n v="1.2885864878819728"/>
    <n v="659365"/>
    <n v="849648.82958229701"/>
  </r>
  <r>
    <x v="21"/>
    <s v="SUL                 "/>
    <s v="J5829800"/>
    <s v="EDICAO INTEGRADA IMPRESSAO CADASTRO LISTA OUTRO PRODUTO GRAFICO  "/>
    <x v="0"/>
    <x v="1"/>
    <x v="1"/>
    <x v="6"/>
    <n v="1.2885864878819728"/>
    <n v="498134"/>
    <n v="641888.74155459867"/>
  </r>
  <r>
    <x v="21"/>
    <s v="SUL                 "/>
    <s v="J5911101"/>
    <s v="ESTUDIOS CINEMATOGRAFICOS                                        "/>
    <x v="5"/>
    <x v="1"/>
    <x v="1"/>
    <x v="6"/>
    <n v="1.2885864878819728"/>
    <n v="83994"/>
    <n v="108233.53346315843"/>
  </r>
  <r>
    <x v="21"/>
    <s v="SUL                 "/>
    <s v="J5911102"/>
    <s v="PRODUCAO DE FILMES PARA PUBLICIDADE                              "/>
    <x v="5"/>
    <x v="1"/>
    <x v="1"/>
    <x v="6"/>
    <n v="1.2885864878819728"/>
    <n v="9392"/>
    <n v="12102.404294187489"/>
  </r>
  <r>
    <x v="21"/>
    <s v="SUL                 "/>
    <s v="J5911199"/>
    <s v="ATIV PD CINEMATOGRAFICA VIDEO PROG TELEVISAO NAO ESPECI ANTERIOR "/>
    <x v="5"/>
    <x v="1"/>
    <x v="1"/>
    <x v="6"/>
    <n v="1.2885864878819728"/>
    <n v="53820"/>
    <n v="69351.724777807773"/>
  </r>
  <r>
    <x v="21"/>
    <s v="SUL                 "/>
    <s v="J5911199"/>
    <s v="ATIV PD CINEMATOGRAFICA VIDEO PROG TELEVISAO NAO ESPECI ANTERIOR "/>
    <x v="5"/>
    <x v="1"/>
    <x v="0"/>
    <x v="6"/>
    <n v="1.2885864878819728"/>
    <n v="375000"/>
    <n v="483219.93295573979"/>
  </r>
  <r>
    <x v="21"/>
    <s v="SUL                 "/>
    <s v="J5911199"/>
    <s v="ATIV PD CINEMATOGRAFICA VIDEO PROG TELEVISAO NAO ESPECI ANTERIOR "/>
    <x v="5"/>
    <x v="1"/>
    <x v="1"/>
    <x v="6"/>
    <n v="1.2885864878819728"/>
    <n v="200451"/>
    <n v="258298.45008242934"/>
  </r>
  <r>
    <x v="21"/>
    <s v="SUL                 "/>
    <s v="J5911199"/>
    <s v="ATIV PD CINEMATOGRAFICA VIDEO PROG TELEVISAO NAO ESPECI ANTERIOR "/>
    <x v="5"/>
    <x v="1"/>
    <x v="1"/>
    <x v="6"/>
    <n v="1.2885864878819728"/>
    <n v="4729"/>
    <n v="6093.7255011938496"/>
  </r>
  <r>
    <x v="21"/>
    <s v="SUL                 "/>
    <s v="J5912002"/>
    <s v="SERVICOS DE MIXAGEM SONORA EM PRODUCAO AUDIOVISUAL               "/>
    <x v="5"/>
    <x v="1"/>
    <x v="1"/>
    <x v="6"/>
    <n v="1.2885864878819728"/>
    <n v="4656"/>
    <n v="5999.6586875784651"/>
  </r>
  <r>
    <x v="21"/>
    <s v="SUL                 "/>
    <s v="J5912002"/>
    <s v="SERVICOS DE MIXAGEM SONORA EM PRODUCAO AUDIOVISUAL               "/>
    <x v="5"/>
    <x v="1"/>
    <x v="1"/>
    <x v="6"/>
    <n v="1.2885864878819728"/>
    <n v="32343"/>
    <n v="41676.752777566646"/>
  </r>
  <r>
    <x v="21"/>
    <s v="SUL                 "/>
    <s v="J5913800"/>
    <s v="DISTRIBUICAO CINEMATOGRAFICA DE VIDEO E DE PROGRAMA DE TELEVISAO "/>
    <x v="5"/>
    <x v="1"/>
    <x v="1"/>
    <x v="6"/>
    <n v="1.2885864878819728"/>
    <n v="60851"/>
    <n v="78411.776374105932"/>
  </r>
  <r>
    <x v="21"/>
    <s v="SUL                 "/>
    <s v="J5914600"/>
    <s v="ATIVIDADES DE EXIBICAO CINEMATOGRAFICA                           "/>
    <x v="5"/>
    <x v="1"/>
    <x v="0"/>
    <x v="6"/>
    <n v="1.2885864878819728"/>
    <n v="2680573"/>
    <n v="3454150.1475812434"/>
  </r>
  <r>
    <x v="21"/>
    <s v="SUL                 "/>
    <s v="J5914600"/>
    <s v="ATIVIDADES DE EXIBICAO CINEMATOGRAFICA                           "/>
    <x v="5"/>
    <x v="1"/>
    <x v="0"/>
    <x v="6"/>
    <n v="1.2885864878819728"/>
    <n v="1163412"/>
    <n v="1499156.9830397419"/>
  </r>
  <r>
    <x v="21"/>
    <s v="SUL                 "/>
    <s v="J5914600"/>
    <s v="ATIVIDADES DE EXIBICAO CINEMATOGRAFICA                           "/>
    <x v="5"/>
    <x v="1"/>
    <x v="0"/>
    <x v="6"/>
    <n v="1.2885864878819728"/>
    <n v="252868"/>
    <n v="325842.28801773873"/>
  </r>
  <r>
    <x v="21"/>
    <s v="SUL                 "/>
    <s v="J5914600"/>
    <s v="ATIVIDADES DE EXIBICAO CINEMATOGRAFICA                           "/>
    <x v="5"/>
    <x v="1"/>
    <x v="1"/>
    <x v="6"/>
    <n v="1.2885864878819728"/>
    <n v="5517"/>
    <n v="7109.1316536448439"/>
  </r>
  <r>
    <x v="21"/>
    <s v="SUL                 "/>
    <s v="J5920100"/>
    <s v="ATIVIDADES DE GRAVACAO DE SOM E DE EDICAO DE MUSICA              "/>
    <x v="3"/>
    <x v="1"/>
    <x v="1"/>
    <x v="6"/>
    <n v="1.2885864878819728"/>
    <n v="77001"/>
    <n v="99222.44815339979"/>
  </r>
  <r>
    <x v="21"/>
    <s v="SUL                 "/>
    <s v="J5920100"/>
    <s v="ATIVIDADES DE GRAVACAO DE SOM E DE EDICAO DE MUSICA              "/>
    <x v="3"/>
    <x v="1"/>
    <x v="1"/>
    <x v="6"/>
    <n v="1.2885864878819728"/>
    <n v="41257"/>
    <n v="53163.212730546555"/>
  </r>
  <r>
    <x v="21"/>
    <s v="SUL                 "/>
    <s v="J6010100"/>
    <s v="ATIVIDADES DE RADIO                                              "/>
    <x v="5"/>
    <x v="1"/>
    <x v="1"/>
    <x v="6"/>
    <n v="1.2885864878819728"/>
    <n v="21920"/>
    <n v="28245.815814372843"/>
  </r>
  <r>
    <x v="21"/>
    <s v="SUL                 "/>
    <s v="J6010100"/>
    <s v="ATIVIDADES DE RADIO                                              "/>
    <x v="5"/>
    <x v="1"/>
    <x v="1"/>
    <x v="6"/>
    <n v="1.2885864878819728"/>
    <n v="107660"/>
    <n v="138729.22128537321"/>
  </r>
  <r>
    <x v="21"/>
    <s v="SUL                 "/>
    <s v="J6010100"/>
    <s v="ATIVIDADES DE RADIO                                              "/>
    <x v="5"/>
    <x v="1"/>
    <x v="1"/>
    <x v="6"/>
    <n v="1.2885864878819728"/>
    <n v="352772"/>
    <n v="454577.23250309931"/>
  </r>
  <r>
    <x v="21"/>
    <s v="SUL                 "/>
    <s v="J6010100"/>
    <s v="ATIVIDADES DE RADIO                                              "/>
    <x v="5"/>
    <x v="1"/>
    <x v="1"/>
    <x v="6"/>
    <n v="1.2885864878819728"/>
    <n v="440418"/>
    <n v="567516.68382000271"/>
  </r>
  <r>
    <x v="21"/>
    <s v="SUL                 "/>
    <s v="J6010100"/>
    <s v="ATIVIDADES DE RADIO                                              "/>
    <x v="5"/>
    <x v="1"/>
    <x v="1"/>
    <x v="6"/>
    <n v="1.2885864878819728"/>
    <n v="197194"/>
    <n v="254101.52389139775"/>
  </r>
  <r>
    <x v="21"/>
    <s v="SUL                 "/>
    <s v="J6021700"/>
    <s v="ATIVIDADES DE TELEVISAO ABERTA                                   "/>
    <x v="5"/>
    <x v="1"/>
    <x v="1"/>
    <x v="6"/>
    <n v="1.2885864878819728"/>
    <n v="3679729"/>
    <n v="4741649.0684674438"/>
  </r>
  <r>
    <x v="21"/>
    <s v="SUL                 "/>
    <s v="J6021700"/>
    <s v="ATIVIDADES DE TELEVISAO ABERTA                                   "/>
    <x v="5"/>
    <x v="1"/>
    <x v="1"/>
    <x v="6"/>
    <n v="1.2885864878819728"/>
    <n v="108500"/>
    <n v="139811.63393519406"/>
  </r>
  <r>
    <x v="21"/>
    <s v="SUL                 "/>
    <s v="J6022501"/>
    <s v="PROGRAMADORAS                                                    "/>
    <x v="5"/>
    <x v="1"/>
    <x v="1"/>
    <x v="6"/>
    <n v="1.2885864878819728"/>
    <n v="47653"/>
    <n v="61405.011907039654"/>
  </r>
  <r>
    <x v="21"/>
    <s v="SUL                 "/>
    <s v="P8592901"/>
    <s v="ENSINO DE DANCA                                                  "/>
    <x v="6"/>
    <x v="1"/>
    <x v="1"/>
    <x v="6"/>
    <n v="1.2885864878819728"/>
    <n v="4475"/>
    <n v="5766.4245332718283"/>
  </r>
  <r>
    <x v="21"/>
    <s v="SUL                 "/>
    <s v="P8592901"/>
    <s v="ENSINO DE DANCA                                                  "/>
    <x v="6"/>
    <x v="1"/>
    <x v="1"/>
    <x v="6"/>
    <n v="1.2885864878819728"/>
    <n v="8553"/>
    <n v="11021.280230854514"/>
  </r>
  <r>
    <x v="21"/>
    <s v="SUL                 "/>
    <s v="P8592999"/>
    <s v="ENSINO DE ARTE E CULTURA NAO ESPECIFICADO ANTERIORMENTE          "/>
    <x v="6"/>
    <x v="1"/>
    <x v="1"/>
    <x v="6"/>
    <n v="1.2885864878819728"/>
    <n v="12224"/>
    <n v="15751.681227869236"/>
  </r>
  <r>
    <x v="21"/>
    <s v="SUL                 "/>
    <s v="R9001901"/>
    <s v="PRODUCAO TEATRAL                                                 "/>
    <x v="4"/>
    <x v="1"/>
    <x v="1"/>
    <x v="6"/>
    <n v="1.2885864878819728"/>
    <n v="10000"/>
    <n v="12885.864878819728"/>
  </r>
  <r>
    <x v="21"/>
    <s v="SUL                 "/>
    <s v="R9001902"/>
    <s v="PRODUCAO MUSICAL                                                 "/>
    <x v="4"/>
    <x v="1"/>
    <x v="1"/>
    <x v="6"/>
    <n v="1.2885864878819728"/>
    <n v="7683"/>
    <n v="9900.209986397198"/>
  </r>
  <r>
    <x v="21"/>
    <s v="SUL                 "/>
    <s v="R9001902"/>
    <s v="PRODUCAO MUSICAL                                                 "/>
    <x v="4"/>
    <x v="1"/>
    <x v="1"/>
    <x v="6"/>
    <n v="1.2885864878819728"/>
    <n v="775000"/>
    <n v="998654.52810852893"/>
  </r>
  <r>
    <x v="21"/>
    <s v="SUL                 "/>
    <s v="R9001902"/>
    <s v="PRODUCAO MUSICAL                                                 "/>
    <x v="4"/>
    <x v="1"/>
    <x v="1"/>
    <x v="6"/>
    <n v="1.2885864878819728"/>
    <n v="81801"/>
    <n v="105407.66329523326"/>
  </r>
  <r>
    <x v="21"/>
    <s v="SUL                 "/>
    <s v="R9001902"/>
    <s v="PRODUCAO MUSICAL                                                 "/>
    <x v="4"/>
    <x v="1"/>
    <x v="1"/>
    <x v="6"/>
    <n v="1.2885864878819728"/>
    <n v="104478"/>
    <n v="134628.93908093276"/>
  </r>
  <r>
    <x v="21"/>
    <s v="SUL                 "/>
    <s v="R9001902"/>
    <s v="PRODUCAO MUSICAL                                                 "/>
    <x v="4"/>
    <x v="1"/>
    <x v="1"/>
    <x v="6"/>
    <n v="1.2885864878819728"/>
    <n v="10000"/>
    <n v="12885.864878819728"/>
  </r>
  <r>
    <x v="21"/>
    <s v="SUL                 "/>
    <s v="R9001906"/>
    <s v="ATIVIDADES DE SONORIZACAO E DE ILUMINACAO                        "/>
    <x v="4"/>
    <x v="1"/>
    <x v="1"/>
    <x v="6"/>
    <n v="1.2885864878819728"/>
    <n v="66624"/>
    <n v="85850.786168648556"/>
  </r>
  <r>
    <x v="21"/>
    <s v="SUL                 "/>
    <s v="R9001906"/>
    <s v="ATIVIDADES DE SONORIZACAO E DE ILUMINACAO                        "/>
    <x v="4"/>
    <x v="1"/>
    <x v="1"/>
    <x v="6"/>
    <n v="1.2885864878819728"/>
    <n v="190250"/>
    <n v="245153.57931954533"/>
  </r>
  <r>
    <x v="21"/>
    <s v="SUL                 "/>
    <s v="R9001906"/>
    <s v="ATIVIDADES DE SONORIZACAO E DE ILUMINACAO                        "/>
    <x v="4"/>
    <x v="1"/>
    <x v="1"/>
    <x v="6"/>
    <n v="1.2885864878819728"/>
    <n v="122500"/>
    <n v="157851.84476554167"/>
  </r>
  <r>
    <x v="21"/>
    <s v="SUL                 "/>
    <s v="R9001906"/>
    <s v="ATIVIDADES DE SONORIZACAO E DE ILUMINACAO                        "/>
    <x v="4"/>
    <x v="1"/>
    <x v="1"/>
    <x v="6"/>
    <n v="1.2885864878819728"/>
    <n v="271389"/>
    <n v="349708.19835980074"/>
  </r>
  <r>
    <x v="21"/>
    <s v="SUL                 "/>
    <s v="R9001906"/>
    <s v="ATIVIDADES DE SONORIZACAO E DE ILUMINACAO                        "/>
    <x v="4"/>
    <x v="1"/>
    <x v="1"/>
    <x v="6"/>
    <n v="1.2885864878819728"/>
    <n v="170386"/>
    <n v="219557.09732425783"/>
  </r>
  <r>
    <x v="21"/>
    <s v="SUL                 "/>
    <s v="R9001999"/>
    <s v="ARTE CENICA ESPETAC ATIVI COMPLEMENTARES NAO ESPECI ANTERIOR     "/>
    <x v="4"/>
    <x v="1"/>
    <x v="1"/>
    <x v="6"/>
    <n v="1.2885864878819728"/>
    <n v="79776"/>
    <n v="102798.27565727226"/>
  </r>
  <r>
    <x v="21"/>
    <s v="SUL                 "/>
    <s v="R9001999"/>
    <s v="ARTE CENICA ESPETAC ATIVI COMPLEMENTARES NAO ESPECI ANTERIOR     "/>
    <x v="4"/>
    <x v="1"/>
    <x v="1"/>
    <x v="6"/>
    <n v="1.2885864878819728"/>
    <n v="97000"/>
    <n v="124992.88932455136"/>
  </r>
  <r>
    <x v="21"/>
    <s v="SUL                 "/>
    <s v="R9001999"/>
    <s v="ARTE CENICA ESPETAC ATIVI COMPLEMENTARES NAO ESPECI ANTERIOR     "/>
    <x v="4"/>
    <x v="1"/>
    <x v="1"/>
    <x v="6"/>
    <n v="1.2885864878819728"/>
    <n v="178145"/>
    <n v="229555.23988373406"/>
  </r>
  <r>
    <x v="21"/>
    <s v="SUL                 "/>
    <s v="R9001999"/>
    <s v="ARTE CENICA ESPETAC ATIVI COMPLEMENTARES NAO ESPECI ANTERIOR     "/>
    <x v="4"/>
    <x v="1"/>
    <x v="1"/>
    <x v="6"/>
    <n v="1.2885864878819728"/>
    <n v="311449"/>
    <n v="401328.97306435258"/>
  </r>
  <r>
    <x v="21"/>
    <s v="SUL                 "/>
    <s v="R9003500"/>
    <s v="GESTAO ESPACO P/ARTE CENICA ESPETACULO OUTRA ATIVIDADE ARTISTICA "/>
    <x v="4"/>
    <x v="1"/>
    <x v="1"/>
    <x v="6"/>
    <n v="1.2885864878819728"/>
    <n v="3666"/>
    <n v="4723.9580645753122"/>
  </r>
  <r>
    <x v="21"/>
    <s v="SUL                 "/>
    <s v="R9003500"/>
    <s v="GESTAO ESPACO P/ARTE CENICA ESPETACULO OUTRA ATIVIDADE ARTISTICA "/>
    <x v="4"/>
    <x v="1"/>
    <x v="1"/>
    <x v="6"/>
    <n v="1.2885864878819728"/>
    <n v="16765"/>
    <n v="21603.152469341276"/>
  </r>
  <r>
    <x v="21"/>
    <s v="SUL                 "/>
    <s v="R9003500"/>
    <s v="GESTAO ESPACO P/ARTE CENICA ESPETACULO OUTRA ATIVIDADE ARTISTICA "/>
    <x v="4"/>
    <x v="1"/>
    <x v="1"/>
    <x v="6"/>
    <n v="1.2885864878819728"/>
    <n v="23689"/>
    <n v="30525.325311436056"/>
  </r>
  <r>
    <x v="21"/>
    <s v="SUL                 "/>
    <s v="R9102301"/>
    <s v="ATIVI MUSEUS E EXPLORACAO LUGAR PRED HISTORICO ATRACAO SIMILAR   "/>
    <x v="1"/>
    <x v="1"/>
    <x v="1"/>
    <x v="6"/>
    <n v="1.2885864878819728"/>
    <n v="21916"/>
    <n v="28240.661468421316"/>
  </r>
  <r>
    <x v="21"/>
    <s v="SUL                 "/>
    <s v="R9102301"/>
    <s v="ATIVI MUSEUS E EXPLORACAO LUGAR PRED HISTORICO ATRACAO SIMILAR   "/>
    <x v="1"/>
    <x v="1"/>
    <x v="1"/>
    <x v="6"/>
    <n v="1.2885864878819728"/>
    <n v="187750"/>
    <n v="241932.11309984041"/>
  </r>
  <r>
    <x v="21"/>
    <s v="SUL                 "/>
    <s v="R9102301"/>
    <s v="ATIVI MUSEUS E EXPLORACAO LUGAR PRED HISTORICO ATRACAO SIMILAR   "/>
    <x v="1"/>
    <x v="1"/>
    <x v="1"/>
    <x v="6"/>
    <n v="1.2885864878819728"/>
    <n v="245040"/>
    <n v="315755.2329905986"/>
  </r>
  <r>
    <x v="21"/>
    <s v="SUL                 "/>
    <s v="R9102302"/>
    <s v="RESTAURACAO E CONSERVACAO DE LUGARES E PREDIOS HISTORICOS        "/>
    <x v="1"/>
    <x v="1"/>
    <x v="1"/>
    <x v="6"/>
    <n v="1.2885864878819728"/>
    <n v="22727"/>
    <n v="29285.705110093597"/>
  </r>
  <r>
    <x v="21"/>
    <s v="SUL                 "/>
    <s v="R9102302"/>
    <s v="RESTAURACAO E CONSERVACAO DE LUGARES E PREDIOS HISTORICOS        "/>
    <x v="1"/>
    <x v="0"/>
    <x v="0"/>
    <x v="6"/>
    <n v="1.2885864878819728"/>
    <n v="600000"/>
    <n v="773151.89272918366"/>
  </r>
  <r>
    <x v="21"/>
    <s v="SUL                 "/>
    <s v="R9102302"/>
    <s v="RESTAURACAO E CONSERVACAO DE LUGARES E PREDIOS HISTORICOS        "/>
    <x v="1"/>
    <x v="1"/>
    <x v="1"/>
    <x v="6"/>
    <n v="1.2885864878819728"/>
    <n v="58065"/>
    <n v="74821.774418866757"/>
  </r>
  <r>
    <x v="21"/>
    <s v="SUL                 "/>
    <s v="S9499500"/>
    <s v="ATIVIDADES ASSOCIATIVAS NAO ESPECIFICADAS ANTERIORMENTE          "/>
    <x v="0"/>
    <x v="0"/>
    <x v="0"/>
    <x v="6"/>
    <n v="1.2885864878819728"/>
    <n v="320266"/>
    <n v="412690.4401280079"/>
  </r>
  <r>
    <x v="22"/>
    <s v="SUL                 "/>
    <s v="C1811302"/>
    <s v="IMPRESSAO DE LIVROS, REVISTAS E OUTRAS PUBLICACOES PERIODICAS    "/>
    <x v="0"/>
    <x v="1"/>
    <x v="1"/>
    <x v="6"/>
    <n v="1.2885864878819728"/>
    <n v="4300000"/>
    <n v="5540921.8978924835"/>
  </r>
  <r>
    <x v="22"/>
    <s v="SUL                 "/>
    <s v="C1811302"/>
    <s v="IMPRESSAO DE LIVROS, REVISTAS E OUTRAS PUBLICACOES PERIODICAS    "/>
    <x v="0"/>
    <x v="1"/>
    <x v="1"/>
    <x v="6"/>
    <n v="1.2885864878819728"/>
    <n v="289000"/>
    <n v="372401.49499789014"/>
  </r>
  <r>
    <x v="22"/>
    <s v="SUL                 "/>
    <s v="C1811302"/>
    <s v="IMPRESSAO DE LIVROS, REVISTAS E OUTRAS PUBLICACOES PERIODICAS    "/>
    <x v="0"/>
    <x v="1"/>
    <x v="1"/>
    <x v="6"/>
    <n v="1.2885864878819728"/>
    <n v="294000"/>
    <n v="378844.42743730004"/>
  </r>
  <r>
    <x v="22"/>
    <s v="SUL                 "/>
    <s v="C1811302"/>
    <s v="IMPRESSAO DE LIVROS, REVISTAS E OUTRAS PUBLICACOES PERIODICAS    "/>
    <x v="0"/>
    <x v="1"/>
    <x v="1"/>
    <x v="6"/>
    <n v="1.2885864878819728"/>
    <n v="302493"/>
    <n v="389788.39247888158"/>
  </r>
  <r>
    <x v="22"/>
    <s v="SUL                 "/>
    <s v="C1811302"/>
    <s v="IMPRESSAO DE LIVROS, REVISTAS E OUTRAS PUBLICACOES PERIODICAS    "/>
    <x v="0"/>
    <x v="1"/>
    <x v="1"/>
    <x v="6"/>
    <n v="1.2885864878819728"/>
    <n v="325824"/>
    <n v="419852.40382765594"/>
  </r>
  <r>
    <x v="22"/>
    <s v="SUL                 "/>
    <s v="G4647802"/>
    <s v="COMERCIO ATACADISTA DE LIVROS, JORNAIS E OUTRAS PUBLICACOES      "/>
    <x v="2"/>
    <x v="1"/>
    <x v="1"/>
    <x v="6"/>
    <n v="1.2885864878819728"/>
    <n v="41327"/>
    <n v="53253.413784698292"/>
  </r>
  <r>
    <x v="22"/>
    <s v="SUL                 "/>
    <s v="G4647802"/>
    <s v="COMERCIO ATACADISTA DE LIVROS, JORNAIS E OUTRAS PUBLICACOES      "/>
    <x v="2"/>
    <x v="1"/>
    <x v="1"/>
    <x v="6"/>
    <n v="1.2885864878819728"/>
    <n v="204666"/>
    <n v="263729.84212885186"/>
  </r>
  <r>
    <x v="22"/>
    <s v="SUL                 "/>
    <s v="G4647802"/>
    <s v="COMERCIO ATACADISTA DE LIVROS, JORNAIS E OUTRAS PUBLICACOES      "/>
    <x v="2"/>
    <x v="1"/>
    <x v="1"/>
    <x v="6"/>
    <n v="1.2885864878819728"/>
    <n v="94117"/>
    <n v="121277.89447998763"/>
  </r>
  <r>
    <x v="22"/>
    <s v="SUL                 "/>
    <s v="G4649407"/>
    <s v="COMERCIO ATACADISTA DE FILMES, CDS, DVDS, FITAS E DISCOS         "/>
    <x v="0"/>
    <x v="1"/>
    <x v="1"/>
    <x v="6"/>
    <n v="1.2885864878819728"/>
    <n v="36616"/>
    <n v="47182.882840286315"/>
  </r>
  <r>
    <x v="22"/>
    <s v="SUL                 "/>
    <s v="G4649407"/>
    <s v="COMERCIO ATACADISTA DE FILMES, CDS, DVDS, FITAS E DISCOS         "/>
    <x v="0"/>
    <x v="1"/>
    <x v="1"/>
    <x v="6"/>
    <n v="1.2885864878819728"/>
    <n v="106000"/>
    <n v="136590.16771548911"/>
  </r>
  <r>
    <x v="22"/>
    <s v="SUL                 "/>
    <s v="G4649407"/>
    <s v="COMERCIO ATACADISTA DE FILMES, CDS, DVDS, FITAS E DISCOS         "/>
    <x v="0"/>
    <x v="1"/>
    <x v="1"/>
    <x v="6"/>
    <n v="1.2885864878819728"/>
    <n v="76672"/>
    <n v="98798.503198886625"/>
  </r>
  <r>
    <x v="22"/>
    <s v="SUL                 "/>
    <s v="G4756300"/>
    <s v="COM VAREJISTA ESPECIALIZADO DE INSTRUMENTOS MUSICAIS E ACESSORIO "/>
    <x v="3"/>
    <x v="1"/>
    <x v="1"/>
    <x v="6"/>
    <n v="1.2885864878819728"/>
    <n v="31804"/>
    <n v="40982.204660598261"/>
  </r>
  <r>
    <x v="22"/>
    <s v="SUL                 "/>
    <s v="G4756300"/>
    <s v="COM VAREJISTA ESPECIALIZADO DE INSTRUMENTOS MUSICAIS E ACESSORIO "/>
    <x v="3"/>
    <x v="1"/>
    <x v="1"/>
    <x v="6"/>
    <n v="1.2885864878819728"/>
    <n v="85004"/>
    <n v="109535.00581591921"/>
  </r>
  <r>
    <x v="22"/>
    <s v="SUL                 "/>
    <s v="G4761001"/>
    <s v="COMERCIO VAREJISTA DE LIVROS                                     "/>
    <x v="2"/>
    <x v="1"/>
    <x v="1"/>
    <x v="6"/>
    <n v="1.2885864878819728"/>
    <n v="390336"/>
    <n v="502981.69533389772"/>
  </r>
  <r>
    <x v="22"/>
    <s v="SUL                 "/>
    <s v="G4761001"/>
    <s v="COMERCIO VAREJISTA DE LIVROS                                     "/>
    <x v="2"/>
    <x v="1"/>
    <x v="1"/>
    <x v="6"/>
    <n v="1.2885864878819728"/>
    <n v="171579"/>
    <n v="221094.38100430102"/>
  </r>
  <r>
    <x v="22"/>
    <s v="SUL                 "/>
    <s v="G4761001"/>
    <s v="COMERCIO VAREJISTA DE LIVROS                                     "/>
    <x v="2"/>
    <x v="1"/>
    <x v="1"/>
    <x v="6"/>
    <n v="1.2885864878819728"/>
    <n v="520448"/>
    <n v="670642.260445197"/>
  </r>
  <r>
    <x v="22"/>
    <s v="SUL                 "/>
    <s v="G4761001"/>
    <s v="COMERCIO VAREJISTA DE LIVROS                                     "/>
    <x v="2"/>
    <x v="1"/>
    <x v="1"/>
    <x v="6"/>
    <n v="1.2885864878819728"/>
    <n v="152980"/>
    <n v="197127.96091618421"/>
  </r>
  <r>
    <x v="22"/>
    <s v="SUL                 "/>
    <s v="G4761001"/>
    <s v="COMERCIO VAREJISTA DE LIVROS                                     "/>
    <x v="2"/>
    <x v="1"/>
    <x v="1"/>
    <x v="6"/>
    <n v="1.2885864878819728"/>
    <n v="135836"/>
    <n v="175036.43416793566"/>
  </r>
  <r>
    <x v="22"/>
    <s v="SUL                 "/>
    <s v="G4761001"/>
    <s v="COMERCIO VAREJISTA DE LIVROS                                     "/>
    <x v="2"/>
    <x v="1"/>
    <x v="1"/>
    <x v="6"/>
    <n v="1.2885864878819728"/>
    <n v="288027"/>
    <n v="371147.70034518099"/>
  </r>
  <r>
    <x v="22"/>
    <s v="SUL                 "/>
    <s v="G4761002"/>
    <s v="COMERCIO VAREJISTA DE JORNAIS E REVISTAS                         "/>
    <x v="2"/>
    <x v="1"/>
    <x v="1"/>
    <x v="6"/>
    <n v="1.2885864878819728"/>
    <n v="58873"/>
    <n v="75862.952301075391"/>
  </r>
  <r>
    <x v="22"/>
    <s v="SUL                 "/>
    <s v="G4761002"/>
    <s v="COMERCIO VAREJISTA DE JORNAIS E REVISTAS                         "/>
    <x v="2"/>
    <x v="1"/>
    <x v="1"/>
    <x v="6"/>
    <n v="1.2885864878819728"/>
    <n v="84653"/>
    <n v="109082.71195867265"/>
  </r>
  <r>
    <x v="22"/>
    <s v="SUL                 "/>
    <s v="G4761002"/>
    <s v="COMERCIO VAREJISTA DE JORNAIS E REVISTAS                         "/>
    <x v="2"/>
    <x v="1"/>
    <x v="1"/>
    <x v="6"/>
    <n v="1.2885864878819728"/>
    <n v="104169"/>
    <n v="134230.76585617723"/>
  </r>
  <r>
    <x v="22"/>
    <s v="SUL                 "/>
    <s v="G4762800"/>
    <s v="COMERCIO VAREJISTA DE DISCOS, CDS, DVDS E FITAS                  "/>
    <x v="3"/>
    <x v="1"/>
    <x v="1"/>
    <x v="6"/>
    <n v="1.2885864878819728"/>
    <n v="30703"/>
    <n v="39563.470937440208"/>
  </r>
  <r>
    <x v="22"/>
    <s v="SUL                 "/>
    <s v="G4762800"/>
    <s v="COMERCIO VAREJISTA DE DISCOS, CDS, DVDS E FITAS                  "/>
    <x v="3"/>
    <x v="1"/>
    <x v="1"/>
    <x v="6"/>
    <n v="1.2885864878819728"/>
    <n v="41832"/>
    <n v="53904.149961078685"/>
  </r>
  <r>
    <x v="22"/>
    <s v="SUL                 "/>
    <s v="J5811500"/>
    <s v="EDICAO DE LIVROS                                                 "/>
    <x v="2"/>
    <x v="1"/>
    <x v="1"/>
    <x v="6"/>
    <n v="1.2885864878819728"/>
    <n v="20941"/>
    <n v="26984.289642736392"/>
  </r>
  <r>
    <x v="22"/>
    <s v="SUL                 "/>
    <s v="J5811500"/>
    <s v="EDICAO DE LIVROS                                                 "/>
    <x v="2"/>
    <x v="1"/>
    <x v="1"/>
    <x v="6"/>
    <n v="1.2885864878819728"/>
    <n v="12201"/>
    <n v="15722.04373864795"/>
  </r>
  <r>
    <x v="22"/>
    <s v="SUL                 "/>
    <s v="J5812301"/>
    <s v="EDICAO DE JORNAIS DIARIOS                                        "/>
    <x v="2"/>
    <x v="1"/>
    <x v="1"/>
    <x v="6"/>
    <n v="1.2885864878819728"/>
    <n v="286171"/>
    <n v="368756.08382367203"/>
  </r>
  <r>
    <x v="22"/>
    <s v="SUL                 "/>
    <s v="J5812301"/>
    <s v="EDICAO DE JORNAIS DIARIOS                                        "/>
    <x v="2"/>
    <x v="1"/>
    <x v="1"/>
    <x v="6"/>
    <n v="1.2885864878819728"/>
    <n v="91026"/>
    <n v="117294.87364594446"/>
  </r>
  <r>
    <x v="22"/>
    <s v="SUL                 "/>
    <s v="J5813100"/>
    <s v="EDICAO DE REVISTAS                                               "/>
    <x v="2"/>
    <x v="1"/>
    <x v="1"/>
    <x v="6"/>
    <n v="1.2885864878819728"/>
    <n v="72066"/>
    <n v="92863.273835702261"/>
  </r>
  <r>
    <x v="22"/>
    <s v="SUL                 "/>
    <s v="J5813100"/>
    <s v="EDICAO DE REVISTAS                                               "/>
    <x v="2"/>
    <x v="1"/>
    <x v="1"/>
    <x v="6"/>
    <n v="1.2885864878819728"/>
    <n v="11297"/>
    <n v="14557.161553602647"/>
  </r>
  <r>
    <x v="22"/>
    <s v="SUL                 "/>
    <s v="J5819100"/>
    <s v="EDICAO DE CADASTROS, LISTAS E OUTROS PRODUTOS GRAFICOS           "/>
    <x v="0"/>
    <x v="1"/>
    <x v="1"/>
    <x v="6"/>
    <n v="1.2885864878819728"/>
    <n v="7766"/>
    <n v="10007.162664891401"/>
  </r>
  <r>
    <x v="22"/>
    <s v="SUL                 "/>
    <s v="J5821200"/>
    <s v="EDICAO INTEGRADA A IMPRESSAO DE LIVROS                           "/>
    <x v="2"/>
    <x v="1"/>
    <x v="1"/>
    <x v="6"/>
    <n v="1.2885864878819728"/>
    <n v="540585"/>
    <n v="696590.52655167633"/>
  </r>
  <r>
    <x v="22"/>
    <s v="SUL                 "/>
    <s v="J5821200"/>
    <s v="EDICAO INTEGRADA A IMPRESSAO DE LIVROS                           "/>
    <x v="2"/>
    <x v="1"/>
    <x v="1"/>
    <x v="6"/>
    <n v="1.2885864878819728"/>
    <n v="258231"/>
    <n v="332752.97735224973"/>
  </r>
  <r>
    <x v="22"/>
    <s v="SUL                 "/>
    <s v="J5822101"/>
    <s v="EDICAO INTEGRADA A IMPRESSAO DE JORNAIS DIARIOS                  "/>
    <x v="2"/>
    <x v="1"/>
    <x v="1"/>
    <x v="6"/>
    <n v="1.2885864878819728"/>
    <n v="40814"/>
    <n v="52592.368916414838"/>
  </r>
  <r>
    <x v="22"/>
    <s v="SUL                 "/>
    <s v="J5822101"/>
    <s v="EDICAO INTEGRADA A IMPRESSAO DE JORNAIS DIARIOS                  "/>
    <x v="2"/>
    <x v="1"/>
    <x v="1"/>
    <x v="6"/>
    <n v="1.2885864878819728"/>
    <n v="95000"/>
    <n v="122415.71634878742"/>
  </r>
  <r>
    <x v="22"/>
    <s v="SUL                 "/>
    <s v="J5822101"/>
    <s v="EDICAO INTEGRADA A IMPRESSAO DE JORNAIS DIARIOS                  "/>
    <x v="2"/>
    <x v="1"/>
    <x v="1"/>
    <x v="6"/>
    <n v="1.2885864878819728"/>
    <n v="19950"/>
    <n v="25707.300433245357"/>
  </r>
  <r>
    <x v="22"/>
    <s v="SUL                 "/>
    <s v="J5822101"/>
    <s v="EDICAO INTEGRADA A IMPRESSAO DE JORNAIS DIARIOS                  "/>
    <x v="2"/>
    <x v="1"/>
    <x v="1"/>
    <x v="6"/>
    <n v="1.2885864878819728"/>
    <n v="610000"/>
    <n v="786037.75760800345"/>
  </r>
  <r>
    <x v="22"/>
    <s v="SUL                 "/>
    <s v="J5823900"/>
    <s v="EDICAO INTEGRADA A IMPRESSAO DE REVISTAS                         "/>
    <x v="2"/>
    <x v="1"/>
    <x v="1"/>
    <x v="6"/>
    <n v="1.2885864878819728"/>
    <n v="13686"/>
    <n v="17635.594673152682"/>
  </r>
  <r>
    <x v="22"/>
    <s v="SUL                 "/>
    <s v="J5829800"/>
    <s v="EDICAO INTEGRADA IMPRESSAO CADASTRO LISTA OUTRO PRODUTO GRAFICO  "/>
    <x v="0"/>
    <x v="1"/>
    <x v="1"/>
    <x v="6"/>
    <n v="1.2885864878819728"/>
    <n v="34303"/>
    <n v="44202.382293815317"/>
  </r>
  <r>
    <x v="22"/>
    <s v="SUL                 "/>
    <s v="J5829800"/>
    <s v="EDICAO INTEGRADA IMPRESSAO CADASTRO LISTA OUTRO PRODUTO GRAFICO  "/>
    <x v="0"/>
    <x v="1"/>
    <x v="1"/>
    <x v="6"/>
    <n v="1.2885864878819728"/>
    <n v="242000"/>
    <n v="311837.93006743741"/>
  </r>
  <r>
    <x v="22"/>
    <s v="SUL                 "/>
    <s v="J5829800"/>
    <s v="EDICAO INTEGRADA IMPRESSAO CADASTRO LISTA OUTRO PRODUTO GRAFICO  "/>
    <x v="0"/>
    <x v="1"/>
    <x v="1"/>
    <x v="6"/>
    <n v="1.2885864878819728"/>
    <n v="152280"/>
    <n v="196225.95037466683"/>
  </r>
  <r>
    <x v="22"/>
    <s v="SUL                 "/>
    <s v="J5829800"/>
    <s v="EDICAO INTEGRADA IMPRESSAO CADASTRO LISTA OUTRO PRODUTO GRAFICO  "/>
    <x v="0"/>
    <x v="1"/>
    <x v="1"/>
    <x v="6"/>
    <n v="1.2885864878819728"/>
    <n v="355331"/>
    <n v="457874.7253255893"/>
  </r>
  <r>
    <x v="22"/>
    <s v="SUL                 "/>
    <s v="J5829800"/>
    <s v="EDICAO INTEGRADA IMPRESSAO CADASTRO LISTA OUTRO PRODUTO GRAFICO  "/>
    <x v="0"/>
    <x v="1"/>
    <x v="1"/>
    <x v="6"/>
    <n v="1.2885864878819728"/>
    <n v="100000"/>
    <n v="128858.64878819729"/>
  </r>
  <r>
    <x v="22"/>
    <s v="SUL                 "/>
    <s v="J5829800"/>
    <s v="EDICAO INTEGRADA IMPRESSAO CADASTRO LISTA OUTRO PRODUTO GRAFICO  "/>
    <x v="0"/>
    <x v="1"/>
    <x v="1"/>
    <x v="6"/>
    <n v="1.2885864878819728"/>
    <n v="146393"/>
    <n v="188640.04172050566"/>
  </r>
  <r>
    <x v="22"/>
    <s v="SUL                 "/>
    <s v="J5829800"/>
    <s v="EDICAO INTEGRADA IMPRESSAO CADASTRO LISTA OUTRO PRODUTO GRAFICO  "/>
    <x v="0"/>
    <x v="1"/>
    <x v="1"/>
    <x v="6"/>
    <n v="1.2885864878819728"/>
    <n v="917448"/>
    <n v="1182211.0961343402"/>
  </r>
  <r>
    <x v="22"/>
    <s v="SUL                 "/>
    <s v="J5829800"/>
    <s v="EDICAO INTEGRADA IMPRESSAO CADASTRO LISTA OUTRO PRODUTO GRAFICO  "/>
    <x v="0"/>
    <x v="1"/>
    <x v="1"/>
    <x v="6"/>
    <n v="1.2885864878819728"/>
    <n v="10000"/>
    <n v="12885.864878819728"/>
  </r>
  <r>
    <x v="22"/>
    <s v="SUL                 "/>
    <s v="J5911102"/>
    <s v="PRODUCAO DE FILMES PARA PUBLICIDADE                              "/>
    <x v="5"/>
    <x v="1"/>
    <x v="1"/>
    <x v="6"/>
    <n v="1.2885864878819728"/>
    <n v="10209"/>
    <n v="13155.179454787061"/>
  </r>
  <r>
    <x v="22"/>
    <s v="SUL                 "/>
    <s v="J5911199"/>
    <s v="ATIV PD CINEMATOGRAFICA VIDEO PROG TELEVISAO NAO ESPECI ANTERIOR "/>
    <x v="5"/>
    <x v="1"/>
    <x v="1"/>
    <x v="6"/>
    <n v="1.2885864878819728"/>
    <n v="45228"/>
    <n v="58280.189673925866"/>
  </r>
  <r>
    <x v="22"/>
    <s v="SUL                 "/>
    <s v="J5911199"/>
    <s v="ATIV PD CINEMATOGRAFICA VIDEO PROG TELEVISAO NAO ESPECI ANTERIOR "/>
    <x v="5"/>
    <x v="1"/>
    <x v="1"/>
    <x v="6"/>
    <n v="1.2885864878819728"/>
    <n v="99800"/>
    <n v="128600.93149062089"/>
  </r>
  <r>
    <x v="22"/>
    <s v="SUL                 "/>
    <s v="J5911199"/>
    <s v="ATIV PD CINEMATOGRAFICA VIDEO PROG TELEVISAO NAO ESPECI ANTERIOR "/>
    <x v="5"/>
    <x v="1"/>
    <x v="1"/>
    <x v="6"/>
    <n v="1.2885864878819728"/>
    <n v="64698"/>
    <n v="83368.968592987876"/>
  </r>
  <r>
    <x v="22"/>
    <s v="SUL                 "/>
    <s v="J5914600"/>
    <s v="ATIVIDADES DE EXIBICAO CINEMATOGRAFICA                           "/>
    <x v="5"/>
    <x v="1"/>
    <x v="1"/>
    <x v="6"/>
    <n v="1.2885864878819728"/>
    <n v="20774"/>
    <n v="26769.095699260102"/>
  </r>
  <r>
    <x v="22"/>
    <s v="SUL                 "/>
    <s v="J5914600"/>
    <s v="ATIVIDADES DE EXIBICAO CINEMATOGRAFICA                           "/>
    <x v="5"/>
    <x v="1"/>
    <x v="1"/>
    <x v="6"/>
    <n v="1.2885864878819728"/>
    <n v="499504"/>
    <n v="643654.10504299693"/>
  </r>
  <r>
    <x v="22"/>
    <s v="SUL                 "/>
    <s v="J5914600"/>
    <s v="ATIVIDADES DE EXIBICAO CINEMATOGRAFICA                           "/>
    <x v="5"/>
    <x v="1"/>
    <x v="0"/>
    <x v="6"/>
    <n v="1.2885864878819728"/>
    <n v="60088"/>
    <n v="77428.584883851989"/>
  </r>
  <r>
    <x v="22"/>
    <s v="SUL                 "/>
    <s v="J5914600"/>
    <s v="ATIVIDADES DE EXIBICAO CINEMATOGRAFICA                           "/>
    <x v="5"/>
    <x v="1"/>
    <x v="0"/>
    <x v="6"/>
    <n v="1.2885864878819728"/>
    <n v="36568"/>
    <n v="47121.030688867984"/>
  </r>
  <r>
    <x v="22"/>
    <s v="SUL                 "/>
    <s v="J5914600"/>
    <s v="ATIVIDADES DE EXIBICAO CINEMATOGRAFICA                           "/>
    <x v="5"/>
    <x v="1"/>
    <x v="1"/>
    <x v="6"/>
    <n v="1.2885864878819728"/>
    <n v="519797"/>
    <n v="669803.39064158581"/>
  </r>
  <r>
    <x v="22"/>
    <s v="SUL                 "/>
    <s v="J5914600"/>
    <s v="ATIVIDADES DE EXIBICAO CINEMATOGRAFICA                           "/>
    <x v="5"/>
    <x v="1"/>
    <x v="0"/>
    <x v="6"/>
    <n v="1.2885864878819728"/>
    <n v="49538"/>
    <n v="63833.997436697173"/>
  </r>
  <r>
    <x v="22"/>
    <s v="SUL                 "/>
    <s v="J5914600"/>
    <s v="ATIVIDADES DE EXIBICAO CINEMATOGRAFICA                           "/>
    <x v="5"/>
    <x v="1"/>
    <x v="1"/>
    <x v="6"/>
    <n v="1.2885864878819728"/>
    <n v="93933"/>
    <n v="121040.79456621736"/>
  </r>
  <r>
    <x v="22"/>
    <s v="SUL                 "/>
    <s v="J5920100"/>
    <s v="ATIVIDADES DE GRAVACAO DE SOM E DE EDICAO DE MUSICA              "/>
    <x v="3"/>
    <x v="1"/>
    <x v="1"/>
    <x v="6"/>
    <n v="1.2885864878819728"/>
    <n v="35701"/>
    <n v="46003.826203874312"/>
  </r>
  <r>
    <x v="22"/>
    <s v="SUL                 "/>
    <s v="J6010100"/>
    <s v="ATIVIDADES DE RADIO                                              "/>
    <x v="5"/>
    <x v="1"/>
    <x v="1"/>
    <x v="6"/>
    <n v="1.2885864878819728"/>
    <n v="40256"/>
    <n v="51873.3376561767"/>
  </r>
  <r>
    <x v="22"/>
    <s v="SUL                 "/>
    <s v="J6010100"/>
    <s v="ATIVIDADES DE RADIO                                              "/>
    <x v="5"/>
    <x v="1"/>
    <x v="1"/>
    <x v="6"/>
    <n v="1.2885864878819728"/>
    <n v="85204"/>
    <n v="109792.72311349561"/>
  </r>
  <r>
    <x v="22"/>
    <s v="SUL                 "/>
    <s v="J6010100"/>
    <s v="ATIVIDADES DE RADIO                                              "/>
    <x v="5"/>
    <x v="1"/>
    <x v="1"/>
    <x v="6"/>
    <n v="1.2885864878819728"/>
    <n v="611210"/>
    <n v="787596.94725834066"/>
  </r>
  <r>
    <x v="22"/>
    <s v="SUL                 "/>
    <s v="J6010100"/>
    <s v="ATIVIDADES DE RADIO                                              "/>
    <x v="5"/>
    <x v="1"/>
    <x v="1"/>
    <x v="6"/>
    <n v="1.2885864878819728"/>
    <n v="121673"/>
    <n v="156786.18374006328"/>
  </r>
  <r>
    <x v="22"/>
    <s v="SUL                 "/>
    <s v="J6010100"/>
    <s v="ATIVIDADES DE RADIO                                              "/>
    <x v="5"/>
    <x v="1"/>
    <x v="1"/>
    <x v="6"/>
    <n v="1.2885864878819728"/>
    <n v="10000"/>
    <n v="12885.864878819728"/>
  </r>
  <r>
    <x v="22"/>
    <s v="SUL                 "/>
    <s v="J6021700"/>
    <s v="ATIVIDADES DE TELEVISAO ABERTA                                   "/>
    <x v="5"/>
    <x v="1"/>
    <x v="1"/>
    <x v="6"/>
    <n v="1.2885864878819728"/>
    <n v="2003017"/>
    <n v="2581060.6411978854"/>
  </r>
  <r>
    <x v="22"/>
    <s v="SUL                 "/>
    <s v="J6021700"/>
    <s v="ATIVIDADES DE TELEVISAO ABERTA                                   "/>
    <x v="5"/>
    <x v="1"/>
    <x v="1"/>
    <x v="6"/>
    <n v="1.2885864878819728"/>
    <n v="777680"/>
    <n v="1002107.9398960526"/>
  </r>
  <r>
    <x v="22"/>
    <s v="SUL                 "/>
    <s v="J6021700"/>
    <s v="ATIVIDADES DE TELEVISAO ABERTA                                   "/>
    <x v="5"/>
    <x v="1"/>
    <x v="1"/>
    <x v="6"/>
    <n v="1.2885864878819728"/>
    <n v="216580"/>
    <n v="279082.06154547766"/>
  </r>
  <r>
    <x v="22"/>
    <s v="SUL                 "/>
    <s v="J6021700"/>
    <s v="ATIVIDADES DE TELEVISAO ABERTA                                   "/>
    <x v="5"/>
    <x v="1"/>
    <x v="1"/>
    <x v="6"/>
    <n v="1.2885864878819728"/>
    <n v="182232"/>
    <n v="234821.69285970766"/>
  </r>
  <r>
    <x v="22"/>
    <s v="SUL                 "/>
    <s v="J6022501"/>
    <s v="PROGRAMADORAS                                                    "/>
    <x v="5"/>
    <x v="1"/>
    <x v="1"/>
    <x v="6"/>
    <n v="1.2885864878819728"/>
    <n v="33128"/>
    <n v="42688.293170553996"/>
  </r>
  <r>
    <x v="22"/>
    <s v="SUL                 "/>
    <s v="J6022501"/>
    <s v="PROGRAMADORAS                                                    "/>
    <x v="5"/>
    <x v="1"/>
    <x v="1"/>
    <x v="6"/>
    <n v="1.2885864878819728"/>
    <n v="60000"/>
    <n v="77315.189272918375"/>
  </r>
  <r>
    <x v="22"/>
    <s v="SUL                 "/>
    <s v="J6022501"/>
    <s v="PROGRAMADORAS                                                    "/>
    <x v="5"/>
    <x v="1"/>
    <x v="1"/>
    <x v="6"/>
    <n v="1.2885864878819728"/>
    <n v="84333"/>
    <n v="108670.36428255042"/>
  </r>
  <r>
    <x v="22"/>
    <s v="SUL                 "/>
    <s v="J6022501"/>
    <s v="PROGRAMADORAS                                                    "/>
    <x v="5"/>
    <x v="1"/>
    <x v="1"/>
    <x v="6"/>
    <n v="1.2885864878819728"/>
    <n v="65088"/>
    <n v="83871.517323261854"/>
  </r>
  <r>
    <x v="22"/>
    <s v="SUL                 "/>
    <s v="P8592901"/>
    <s v="ENSINO DE DANCA                                                  "/>
    <x v="6"/>
    <x v="1"/>
    <x v="1"/>
    <x v="6"/>
    <n v="1.2885864878819728"/>
    <n v="61145"/>
    <n v="78790.620801543235"/>
  </r>
  <r>
    <x v="22"/>
    <s v="SUL                 "/>
    <s v="P8592901"/>
    <s v="ENSINO DE DANCA                                                  "/>
    <x v="6"/>
    <x v="1"/>
    <x v="1"/>
    <x v="6"/>
    <n v="1.2885864878819728"/>
    <n v="2098"/>
    <n v="2703.4544515763791"/>
  </r>
  <r>
    <x v="22"/>
    <s v="SUL                 "/>
    <s v="P8592903"/>
    <s v="ENSINO DE MUSICA                                                 "/>
    <x v="6"/>
    <x v="1"/>
    <x v="1"/>
    <x v="6"/>
    <n v="1.2885864878819728"/>
    <n v="60800"/>
    <n v="78346.058463223948"/>
  </r>
  <r>
    <x v="22"/>
    <s v="SUL                 "/>
    <s v="P8592903"/>
    <s v="ENSINO DE MUSICA                                                 "/>
    <x v="6"/>
    <x v="1"/>
    <x v="1"/>
    <x v="6"/>
    <n v="1.2885864878819728"/>
    <n v="487440"/>
    <n v="628108.59765318886"/>
  </r>
  <r>
    <x v="22"/>
    <s v="SUL                 "/>
    <s v="P8592903"/>
    <s v="ENSINO DE MUSICA                                                 "/>
    <x v="6"/>
    <x v="1"/>
    <x v="1"/>
    <x v="6"/>
    <n v="1.2885864878819728"/>
    <n v="10553"/>
    <n v="13598.45320661846"/>
  </r>
  <r>
    <x v="22"/>
    <s v="SUL                 "/>
    <s v="R9001902"/>
    <s v="PRODUCAO MUSICAL                                                 "/>
    <x v="4"/>
    <x v="1"/>
    <x v="1"/>
    <x v="6"/>
    <n v="1.2885864878819728"/>
    <n v="1243"/>
    <n v="1601.7130044372923"/>
  </r>
  <r>
    <x v="22"/>
    <s v="SUL                 "/>
    <s v="R9001902"/>
    <s v="PRODUCAO MUSICAL                                                 "/>
    <x v="4"/>
    <x v="1"/>
    <x v="1"/>
    <x v="6"/>
    <n v="1.2885864878819728"/>
    <n v="185498"/>
    <n v="239030.2163291302"/>
  </r>
  <r>
    <x v="22"/>
    <s v="SUL                 "/>
    <s v="R9001902"/>
    <s v="PRODUCAO MUSICAL                                                 "/>
    <x v="4"/>
    <x v="1"/>
    <x v="1"/>
    <x v="6"/>
    <n v="1.2885864878819728"/>
    <n v="182486"/>
    <n v="235148.99382762969"/>
  </r>
  <r>
    <x v="22"/>
    <s v="SUL                 "/>
    <s v="R9001903"/>
    <s v="PRODUCAO DE ESPETACULOS DE DANCA                                 "/>
    <x v="4"/>
    <x v="1"/>
    <x v="1"/>
    <x v="6"/>
    <n v="1.2885864878819728"/>
    <n v="92250"/>
    <n v="118872.103507112"/>
  </r>
  <r>
    <x v="22"/>
    <s v="SUL                 "/>
    <s v="R9001906"/>
    <s v="ATIVIDADES DE SONORIZACAO E DE ILUMINACAO                        "/>
    <x v="4"/>
    <x v="1"/>
    <x v="1"/>
    <x v="6"/>
    <n v="1.2885864878819728"/>
    <n v="25177"/>
    <n v="32442.742005404431"/>
  </r>
  <r>
    <x v="22"/>
    <s v="SUL                 "/>
    <s v="R9001906"/>
    <s v="ATIVIDADES DE SONORIZACAO E DE ILUMINACAO                        "/>
    <x v="4"/>
    <x v="1"/>
    <x v="1"/>
    <x v="6"/>
    <n v="1.2885864878819728"/>
    <n v="49309"/>
    <n v="63538.911130972199"/>
  </r>
  <r>
    <x v="22"/>
    <s v="SUL                 "/>
    <s v="R9001906"/>
    <s v="ATIVIDADES DE SONORIZACAO E DE ILUMINACAO                        "/>
    <x v="4"/>
    <x v="1"/>
    <x v="1"/>
    <x v="6"/>
    <n v="1.2885864878819728"/>
    <n v="566376"/>
    <n v="729824.46066064027"/>
  </r>
  <r>
    <x v="22"/>
    <s v="SUL                 "/>
    <s v="R9001906"/>
    <s v="ATIVIDADES DE SONORIZACAO E DE ILUMINACAO                        "/>
    <x v="4"/>
    <x v="1"/>
    <x v="1"/>
    <x v="6"/>
    <n v="1.2885864878819728"/>
    <n v="257832"/>
    <n v="332238.83134358481"/>
  </r>
  <r>
    <x v="22"/>
    <s v="SUL                 "/>
    <s v="R9001906"/>
    <s v="ATIVIDADES DE SONORIZACAO E DE ILUMINACAO                        "/>
    <x v="4"/>
    <x v="1"/>
    <x v="1"/>
    <x v="6"/>
    <n v="1.2885864878819728"/>
    <n v="214492"/>
    <n v="276391.49295878015"/>
  </r>
  <r>
    <x v="22"/>
    <s v="SUL                 "/>
    <s v="R9001906"/>
    <s v="ATIVIDADES DE SONORIZACAO E DE ILUMINACAO                        "/>
    <x v="4"/>
    <x v="1"/>
    <x v="1"/>
    <x v="6"/>
    <n v="1.2885864878819728"/>
    <n v="75600"/>
    <n v="97417.138483877148"/>
  </r>
  <r>
    <x v="22"/>
    <s v="SUL                 "/>
    <s v="R9001999"/>
    <s v="ARTE CENICA ESPETAC ATIVI COMPLEMENTARES NAO ESPECI ANTERIOR     "/>
    <x v="4"/>
    <x v="1"/>
    <x v="1"/>
    <x v="6"/>
    <n v="1.2885864878819728"/>
    <n v="2738"/>
    <n v="3528.1498038208415"/>
  </r>
  <r>
    <x v="22"/>
    <s v="SUL                 "/>
    <s v="R9001999"/>
    <s v="ARTE CENICA ESPETAC ATIVI COMPLEMENTARES NAO ESPECI ANTERIOR     "/>
    <x v="4"/>
    <x v="1"/>
    <x v="1"/>
    <x v="6"/>
    <n v="1.2885864878819728"/>
    <n v="147032"/>
    <n v="189463.44848626223"/>
  </r>
  <r>
    <x v="22"/>
    <s v="SUL                 "/>
    <s v="R9001999"/>
    <s v="ARTE CENICA ESPETAC ATIVI COMPLEMENTARES NAO ESPECI ANTERIOR     "/>
    <x v="4"/>
    <x v="1"/>
    <x v="1"/>
    <x v="6"/>
    <n v="1.2885864878819728"/>
    <n v="143673"/>
    <n v="185135.08647346668"/>
  </r>
  <r>
    <x v="22"/>
    <s v="SUL                 "/>
    <s v="S9493600"/>
    <s v="ATIVIDADES DE ORGANIZACOES ASSOCIATIVAS LIGADAS A CULTURA E ARTE "/>
    <x v="4"/>
    <x v="1"/>
    <x v="1"/>
    <x v="6"/>
    <n v="1.2885864878819728"/>
    <n v="10586"/>
    <n v="13640.976560718564"/>
  </r>
  <r>
    <x v="23"/>
    <s v="NORDESTE            "/>
    <s v="C1811302"/>
    <s v="IMPRESSAO DE LIVROS, REVISTAS E OUTRAS PUBLICACOES PERIODICAS    "/>
    <x v="0"/>
    <x v="1"/>
    <x v="1"/>
    <x v="6"/>
    <n v="1.2885864878819728"/>
    <n v="168000"/>
    <n v="216482.52996417144"/>
  </r>
  <r>
    <x v="23"/>
    <s v="NORDESTE            "/>
    <s v="C1811302"/>
    <s v="IMPRESSAO DE LIVROS, REVISTAS E OUTRAS PUBLICACOES PERIODICAS    "/>
    <x v="0"/>
    <x v="1"/>
    <x v="1"/>
    <x v="6"/>
    <n v="1.2885864878819728"/>
    <n v="36724"/>
    <n v="47322.050180977567"/>
  </r>
  <r>
    <x v="23"/>
    <s v="NORDESTE            "/>
    <s v="G4761001"/>
    <s v="COMERCIO VAREJISTA DE LIVROS                                     "/>
    <x v="2"/>
    <x v="1"/>
    <x v="1"/>
    <x v="6"/>
    <n v="1.2885864878819728"/>
    <n v="7553"/>
    <n v="9732.6937429725403"/>
  </r>
  <r>
    <x v="23"/>
    <s v="NORDESTE            "/>
    <s v="J5812301"/>
    <s v="EDICAO DE JORNAIS DIARIOS                                        "/>
    <x v="2"/>
    <x v="1"/>
    <x v="1"/>
    <x v="6"/>
    <n v="1.2885864878819728"/>
    <n v="4366"/>
    <n v="5625.9686060926933"/>
  </r>
  <r>
    <x v="23"/>
    <s v="NORDESTE            "/>
    <s v="J5822101"/>
    <s v="EDICAO INTEGRADA A IMPRESSAO DE JORNAIS DIARIOS                  "/>
    <x v="2"/>
    <x v="1"/>
    <x v="1"/>
    <x v="6"/>
    <n v="1.2885864878819728"/>
    <n v="90351"/>
    <n v="116425.07776662413"/>
  </r>
  <r>
    <x v="23"/>
    <s v="NORDESTE            "/>
    <s v="J5822101"/>
    <s v="EDICAO INTEGRADA A IMPRESSAO DE JORNAIS DIARIOS                  "/>
    <x v="2"/>
    <x v="1"/>
    <x v="1"/>
    <x v="6"/>
    <n v="1.2885864878819728"/>
    <n v="82485"/>
    <n v="106289.05645294453"/>
  </r>
  <r>
    <x v="23"/>
    <s v="NORDESTE            "/>
    <s v="J5914600"/>
    <s v="ATIVIDADES DE EXIBICAO CINEMATOGRAFICA                           "/>
    <x v="5"/>
    <x v="1"/>
    <x v="1"/>
    <x v="6"/>
    <n v="1.2885864878819728"/>
    <n v="104600"/>
    <n v="134786.14663245436"/>
  </r>
  <r>
    <x v="23"/>
    <s v="NORDESTE            "/>
    <s v="J6010100"/>
    <s v="ATIVIDADES DE RADIO                                              "/>
    <x v="5"/>
    <x v="1"/>
    <x v="1"/>
    <x v="6"/>
    <n v="1.2885864878819728"/>
    <n v="48735"/>
    <n v="62799.262486927946"/>
  </r>
  <r>
    <x v="23"/>
    <s v="NORDESTE            "/>
    <s v="R9001900"/>
    <s v="ARTES CENICAS, ESPETACULOS E ATIVIDADES COMPLEMENTARES           "/>
    <x v="4"/>
    <x v="0"/>
    <x v="0"/>
    <x v="6"/>
    <n v="1.2885864878819728"/>
    <n v="48346"/>
    <n v="62298.002343141859"/>
  </r>
  <r>
    <x v="23"/>
    <s v="NORDESTE            "/>
    <s v="R9001901"/>
    <s v="PRODUCAO TEATRAL                                                 "/>
    <x v="4"/>
    <x v="1"/>
    <x v="1"/>
    <x v="6"/>
    <n v="1.2885864878819728"/>
    <n v="2237"/>
    <n v="2882.5679733919733"/>
  </r>
  <r>
    <x v="23"/>
    <s v="NORDESTE            "/>
    <s v="R9001902"/>
    <s v="PRODUCAO MUSICAL                                                 "/>
    <x v="4"/>
    <x v="1"/>
    <x v="1"/>
    <x v="6"/>
    <n v="1.2885864878819728"/>
    <n v="98000"/>
    <n v="126281.47581243333"/>
  </r>
  <r>
    <x v="23"/>
    <s v="NORDESTE            "/>
    <s v="R9001902"/>
    <s v="PRODUCAO MUSICAL                                                 "/>
    <x v="4"/>
    <x v="1"/>
    <x v="1"/>
    <x v="6"/>
    <n v="1.2885864878819728"/>
    <n v="147758"/>
    <n v="190398.96227646453"/>
  </r>
  <r>
    <x v="23"/>
    <s v="NORDESTE            "/>
    <s v="R9001902"/>
    <s v="PRODUCAO MUSICAL                                                 "/>
    <x v="4"/>
    <x v="1"/>
    <x v="1"/>
    <x v="6"/>
    <n v="1.2885864878819728"/>
    <n v="89932"/>
    <n v="115885.16002820159"/>
  </r>
  <r>
    <x v="23"/>
    <s v="NORDESTE            "/>
    <s v="R9001906"/>
    <s v="ATIVIDADES DE SONORIZACAO E DE ILUMINACAO                        "/>
    <x v="4"/>
    <x v="1"/>
    <x v="1"/>
    <x v="6"/>
    <n v="1.2885864878819728"/>
    <n v="68229"/>
    <n v="87918.967481699117"/>
  </r>
  <r>
    <x v="23"/>
    <s v="NORDESTE            "/>
    <s v="R9001906"/>
    <s v="ATIVIDADES DE SONORIZACAO E DE ILUMINACAO                        "/>
    <x v="4"/>
    <x v="1"/>
    <x v="1"/>
    <x v="6"/>
    <n v="1.2885864878819728"/>
    <n v="23713"/>
    <n v="30556.251387145221"/>
  </r>
  <r>
    <x v="23"/>
    <s v="NORDESTE            "/>
    <s v="R9001999"/>
    <s v="ARTE CENICA ESPETAC ATIVI COMPLEMENTARES NAO ESPECI ANTERIOR     "/>
    <x v="4"/>
    <x v="1"/>
    <x v="1"/>
    <x v="6"/>
    <n v="1.2885864878819728"/>
    <n v="26100"/>
    <n v="33632.10733371949"/>
  </r>
  <r>
    <x v="24"/>
    <s v="SUDESTE             "/>
    <s v="C1811301"/>
    <s v="IMPRESSAO DE JORNAIS                                             "/>
    <x v="0"/>
    <x v="1"/>
    <x v="1"/>
    <x v="6"/>
    <n v="1.2885864878819728"/>
    <n v="17174"/>
    <n v="22130.184342885001"/>
  </r>
  <r>
    <x v="24"/>
    <s v="SUDESTE             "/>
    <s v="C1811301"/>
    <s v="IMPRESSAO DE JORNAIS                                             "/>
    <x v="0"/>
    <x v="1"/>
    <x v="1"/>
    <x v="6"/>
    <n v="1.2885864878819728"/>
    <n v="90647"/>
    <n v="116806.49936703719"/>
  </r>
  <r>
    <x v="24"/>
    <s v="SUDESTE             "/>
    <s v="C1811301"/>
    <s v="IMPRESSAO DE JORNAIS                                             "/>
    <x v="0"/>
    <x v="1"/>
    <x v="1"/>
    <x v="6"/>
    <n v="1.2885864878819728"/>
    <n v="458693"/>
    <n v="591065.60188604577"/>
  </r>
  <r>
    <x v="24"/>
    <s v="SUDESTE             "/>
    <s v="C1811302"/>
    <s v="IMPRESSAO DE LIVROS, REVISTAS E OUTRAS PUBLICACOES PERIODICAS    "/>
    <x v="0"/>
    <x v="1"/>
    <x v="1"/>
    <x v="6"/>
    <n v="1.2885864878819728"/>
    <n v="298189"/>
    <n v="384242.31623503758"/>
  </r>
  <r>
    <x v="24"/>
    <s v="SUDESTE             "/>
    <s v="C1811302"/>
    <s v="IMPRESSAO DE LIVROS, REVISTAS E OUTRAS PUBLICACOES PERIODICAS    "/>
    <x v="0"/>
    <x v="1"/>
    <x v="1"/>
    <x v="6"/>
    <n v="1.2885864878819728"/>
    <n v="228601"/>
    <n v="294572.15971630689"/>
  </r>
  <r>
    <x v="24"/>
    <s v="SUDESTE             "/>
    <s v="C1811302"/>
    <s v="IMPRESSAO DE LIVROS, REVISTAS E OUTRAS PUBLICACOES PERIODICAS    "/>
    <x v="0"/>
    <x v="1"/>
    <x v="1"/>
    <x v="6"/>
    <n v="1.2885864878819728"/>
    <n v="1689735"/>
    <n v="2177369.6891012453"/>
  </r>
  <r>
    <x v="24"/>
    <s v="SUDESTE             "/>
    <s v="C1811302"/>
    <s v="IMPRESSAO DE LIVROS, REVISTAS E OUTRAS PUBLICACOES PERIODICAS    "/>
    <x v="0"/>
    <x v="1"/>
    <x v="1"/>
    <x v="6"/>
    <n v="1.2885864878819728"/>
    <n v="3190000"/>
    <n v="4110590.8963434934"/>
  </r>
  <r>
    <x v="24"/>
    <s v="SUDESTE             "/>
    <s v="C1811302"/>
    <s v="IMPRESSAO DE LIVROS, REVISTAS E OUTRAS PUBLICACOES PERIODICAS    "/>
    <x v="0"/>
    <x v="1"/>
    <x v="1"/>
    <x v="6"/>
    <n v="1.2885864878819728"/>
    <n v="275547"/>
    <n v="355066.14097641397"/>
  </r>
  <r>
    <x v="24"/>
    <s v="SUDESTE             "/>
    <s v="C1811302"/>
    <s v="IMPRESSAO DE LIVROS, REVISTAS E OUTRAS PUBLICACOES PERIODICAS    "/>
    <x v="0"/>
    <x v="1"/>
    <x v="1"/>
    <x v="6"/>
    <n v="1.2885864878819728"/>
    <n v="1926448"/>
    <n v="2482394.8624072508"/>
  </r>
  <r>
    <x v="24"/>
    <s v="SUDESTE             "/>
    <s v="C1811302"/>
    <s v="IMPRESSAO DE LIVROS, REVISTAS E OUTRAS PUBLICACOES PERIODICAS    "/>
    <x v="0"/>
    <x v="1"/>
    <x v="1"/>
    <x v="6"/>
    <n v="1.2885864878819728"/>
    <n v="524000"/>
    <n v="675219.31965015375"/>
  </r>
  <r>
    <x v="24"/>
    <s v="SUDESTE             "/>
    <s v="C1811302"/>
    <s v="IMPRESSAO DE LIVROS, REVISTAS E OUTRAS PUBLICACOES PERIODICAS    "/>
    <x v="0"/>
    <x v="1"/>
    <x v="1"/>
    <x v="6"/>
    <n v="1.2885864878819728"/>
    <n v="618641"/>
    <n v="797172.43344979151"/>
  </r>
  <r>
    <x v="24"/>
    <s v="SUDESTE             "/>
    <s v="C1811302"/>
    <s v="IMPRESSAO DE LIVROS, REVISTAS E OUTRAS PUBLICACOES PERIODICAS    "/>
    <x v="0"/>
    <x v="1"/>
    <x v="1"/>
    <x v="6"/>
    <n v="1.2885864878819728"/>
    <n v="1692746"/>
    <n v="2181249.6230162578"/>
  </r>
  <r>
    <x v="24"/>
    <s v="SUDESTE             "/>
    <s v="C1811302"/>
    <s v="IMPRESSAO DE LIVROS, REVISTAS E OUTRAS PUBLICACOES PERIODICAS    "/>
    <x v="0"/>
    <x v="1"/>
    <x v="1"/>
    <x v="6"/>
    <n v="1.2885864878819728"/>
    <n v="10000"/>
    <n v="12885.864878819728"/>
  </r>
  <r>
    <x v="24"/>
    <s v="SUDESTE             "/>
    <s v="C3220500"/>
    <s v="FABRICACAO DE INSTRUMENTOS MUSICAIS, PECAS E ACESSORIOS          "/>
    <x v="3"/>
    <x v="1"/>
    <x v="1"/>
    <x v="6"/>
    <n v="1.2885864878819728"/>
    <n v="15818"/>
    <n v="20382.861065317047"/>
  </r>
  <r>
    <x v="24"/>
    <s v="SUDESTE             "/>
    <s v="C3220500"/>
    <s v="FABRICACAO DE INSTRUMENTOS MUSICAIS, PECAS E ACESSORIOS          "/>
    <x v="3"/>
    <x v="1"/>
    <x v="1"/>
    <x v="6"/>
    <n v="1.2885864878819728"/>
    <n v="360000"/>
    <n v="463891.13563751022"/>
  </r>
  <r>
    <x v="24"/>
    <s v="SUDESTE             "/>
    <s v="C3220500"/>
    <s v="FABRICACAO DE INSTRUMENTOS MUSICAIS, PECAS E ACESSORIOS          "/>
    <x v="3"/>
    <x v="1"/>
    <x v="1"/>
    <x v="6"/>
    <n v="1.2885864878819728"/>
    <n v="440518"/>
    <n v="567645.5424687909"/>
  </r>
  <r>
    <x v="24"/>
    <s v="SUDESTE             "/>
    <s v="C3220500"/>
    <s v="FABRICACAO DE INSTRUMENTOS MUSICAIS, PECAS E ACESSORIOS          "/>
    <x v="3"/>
    <x v="1"/>
    <x v="1"/>
    <x v="6"/>
    <n v="1.2885864878819728"/>
    <n v="378000"/>
    <n v="487085.69241938571"/>
  </r>
  <r>
    <x v="24"/>
    <s v="SUDESTE             "/>
    <s v="C3220500"/>
    <s v="FABRICACAO DE INSTRUMENTOS MUSICAIS, PECAS E ACESSORIOS          "/>
    <x v="3"/>
    <x v="1"/>
    <x v="1"/>
    <x v="6"/>
    <n v="1.2885864878819728"/>
    <n v="97998"/>
    <n v="126278.89863945758"/>
  </r>
  <r>
    <x v="24"/>
    <s v="SUDESTE             "/>
    <s v="C3240001"/>
    <s v="FABRICACAO DE JOGOS ELETRONICOS                                  "/>
    <x v="7"/>
    <x v="1"/>
    <x v="1"/>
    <x v="6"/>
    <n v="1.2885864878819728"/>
    <n v="45197"/>
    <n v="58240.243492801528"/>
  </r>
  <r>
    <x v="24"/>
    <s v="SUDESTE             "/>
    <s v="C3240001"/>
    <s v="FABRICACAO DE JOGOS ELETRONICOS                                  "/>
    <x v="7"/>
    <x v="1"/>
    <x v="1"/>
    <x v="6"/>
    <n v="1.2885864878819728"/>
    <n v="45000"/>
    <n v="57986.391954688777"/>
  </r>
  <r>
    <x v="24"/>
    <s v="SUDESTE             "/>
    <s v="C3240001"/>
    <s v="FABRICACAO DE JOGOS ELETRONICOS                                  "/>
    <x v="7"/>
    <x v="1"/>
    <x v="1"/>
    <x v="6"/>
    <n v="1.2885864878819728"/>
    <n v="81654"/>
    <n v="105218.24108151461"/>
  </r>
  <r>
    <x v="24"/>
    <s v="SUDESTE             "/>
    <s v="G4647802"/>
    <s v="COMERCIO ATACADISTA DE LIVROS, JORNAIS E OUTRAS PUBLICACOES      "/>
    <x v="2"/>
    <x v="1"/>
    <x v="1"/>
    <x v="6"/>
    <n v="1.2885864878819728"/>
    <n v="179505"/>
    <n v="231307.71750725355"/>
  </r>
  <r>
    <x v="24"/>
    <s v="SUDESTE             "/>
    <s v="G4647802"/>
    <s v="COMERCIO ATACADISTA DE LIVROS, JORNAIS E OUTRAS PUBLICACOES      "/>
    <x v="2"/>
    <x v="1"/>
    <x v="1"/>
    <x v="6"/>
    <n v="1.2885864878819728"/>
    <n v="143908"/>
    <n v="185437.90429811896"/>
  </r>
  <r>
    <x v="24"/>
    <s v="SUDESTE             "/>
    <s v="G4647802"/>
    <s v="COMERCIO ATACADISTA DE LIVROS, JORNAIS E OUTRAS PUBLICACOES      "/>
    <x v="2"/>
    <x v="1"/>
    <x v="1"/>
    <x v="6"/>
    <n v="1.2885864878819728"/>
    <n v="565910"/>
    <n v="729223.97935728729"/>
  </r>
  <r>
    <x v="24"/>
    <s v="SUDESTE             "/>
    <s v="G4647802"/>
    <s v="COMERCIO ATACADISTA DE LIVROS, JORNAIS E OUTRAS PUBLICACOES      "/>
    <x v="2"/>
    <x v="1"/>
    <x v="1"/>
    <x v="6"/>
    <n v="1.2885864878819728"/>
    <n v="4342542"/>
    <n v="5595740.9442599583"/>
  </r>
  <r>
    <x v="24"/>
    <s v="SUDESTE             "/>
    <s v="G4649407"/>
    <s v="COMERCIO ATACADISTA DE FILMES, CDS, DVDS, FITAS E DISCOS         "/>
    <x v="0"/>
    <x v="1"/>
    <x v="1"/>
    <x v="6"/>
    <n v="1.2885864878819728"/>
    <n v="228341"/>
    <n v="294237.12722945755"/>
  </r>
  <r>
    <x v="24"/>
    <s v="SUDESTE             "/>
    <s v="G4649407"/>
    <s v="COMERCIO ATACADISTA DE FILMES, CDS, DVDS, FITAS E DISCOS         "/>
    <x v="0"/>
    <x v="1"/>
    <x v="1"/>
    <x v="6"/>
    <n v="1.2885864878819728"/>
    <n v="195198"/>
    <n v="251529.50526158532"/>
  </r>
  <r>
    <x v="24"/>
    <s v="SUDESTE             "/>
    <s v="G4649407"/>
    <s v="COMERCIO ATACADISTA DE FILMES, CDS, DVDS, FITAS E DISCOS         "/>
    <x v="0"/>
    <x v="1"/>
    <x v="1"/>
    <x v="6"/>
    <n v="1.2885864878819728"/>
    <n v="494297"/>
    <n v="636944.43520059553"/>
  </r>
  <r>
    <x v="24"/>
    <s v="SUDESTE             "/>
    <s v="G4756300"/>
    <s v="COM VAREJISTA ESPECIALIZADO DE INSTRUMENTOS MUSICAIS E ACESSORIO "/>
    <x v="3"/>
    <x v="1"/>
    <x v="1"/>
    <x v="6"/>
    <n v="1.2885864878819728"/>
    <n v="293564"/>
    <n v="378282.60372858349"/>
  </r>
  <r>
    <x v="24"/>
    <s v="SUDESTE             "/>
    <s v="G4756300"/>
    <s v="COM VAREJISTA ESPECIALIZADO DE INSTRUMENTOS MUSICAIS E ACESSORIO "/>
    <x v="3"/>
    <x v="1"/>
    <x v="1"/>
    <x v="6"/>
    <n v="1.2885864878819728"/>
    <n v="99960"/>
    <n v="128807.10532868201"/>
  </r>
  <r>
    <x v="24"/>
    <s v="SUDESTE             "/>
    <s v="G4756300"/>
    <s v="COM VAREJISTA ESPECIALIZADO DE INSTRUMENTOS MUSICAIS E ACESSORIO "/>
    <x v="3"/>
    <x v="1"/>
    <x v="1"/>
    <x v="6"/>
    <n v="1.2885864878819728"/>
    <n v="327000"/>
    <n v="421367.7815374051"/>
  </r>
  <r>
    <x v="24"/>
    <s v="SUDESTE             "/>
    <s v="G4756300"/>
    <s v="COM VAREJISTA ESPECIALIZADO DE INSTRUMENTOS MUSICAIS E ACESSORIO "/>
    <x v="3"/>
    <x v="1"/>
    <x v="1"/>
    <x v="6"/>
    <n v="1.2885864878819728"/>
    <n v="149939"/>
    <n v="193209.36940653512"/>
  </r>
  <r>
    <x v="24"/>
    <s v="SUDESTE             "/>
    <s v="G4756300"/>
    <s v="COM VAREJISTA ESPECIALIZADO DE INSTRUMENTOS MUSICAIS E ACESSORIO "/>
    <x v="3"/>
    <x v="1"/>
    <x v="1"/>
    <x v="6"/>
    <n v="1.2885864878819728"/>
    <n v="1349695"/>
    <n v="1739198.7397618594"/>
  </r>
  <r>
    <x v="24"/>
    <s v="SUDESTE             "/>
    <s v="G4756300"/>
    <s v="COM VAREJISTA ESPECIALIZADO DE INSTRUMENTOS MUSICAIS E ACESSORIO "/>
    <x v="3"/>
    <x v="1"/>
    <x v="1"/>
    <x v="6"/>
    <n v="1.2885864878819728"/>
    <n v="10000"/>
    <n v="12885.864878819728"/>
  </r>
  <r>
    <x v="24"/>
    <s v="SUDESTE             "/>
    <s v="G4761001"/>
    <s v="COMERCIO VAREJISTA DE LIVROS                                     "/>
    <x v="2"/>
    <x v="1"/>
    <x v="1"/>
    <x v="6"/>
    <n v="1.2885864878819728"/>
    <n v="590830"/>
    <n v="761335.55463530601"/>
  </r>
  <r>
    <x v="24"/>
    <s v="SUDESTE             "/>
    <s v="G4761001"/>
    <s v="COMERCIO VAREJISTA DE LIVROS                                     "/>
    <x v="2"/>
    <x v="1"/>
    <x v="0"/>
    <x v="6"/>
    <n v="1.2885864878819728"/>
    <n v="6170564"/>
    <n v="7951305.3930109376"/>
  </r>
  <r>
    <x v="24"/>
    <s v="SUDESTE             "/>
    <s v="G4761001"/>
    <s v="COMERCIO VAREJISTA DE LIVROS                                     "/>
    <x v="2"/>
    <x v="1"/>
    <x v="0"/>
    <x v="6"/>
    <n v="1.2885864878819728"/>
    <n v="4441117"/>
    <n v="5722763.3573029237"/>
  </r>
  <r>
    <x v="24"/>
    <s v="SUDESTE             "/>
    <s v="G4761001"/>
    <s v="COMERCIO VAREJISTA DE LIVROS                                     "/>
    <x v="2"/>
    <x v="1"/>
    <x v="1"/>
    <x v="6"/>
    <n v="1.2885864878819728"/>
    <n v="262600"/>
    <n v="338382.81171780609"/>
  </r>
  <r>
    <x v="24"/>
    <s v="SUDESTE             "/>
    <s v="G4761001"/>
    <s v="COMERCIO VAREJISTA DE LIVROS                                     "/>
    <x v="2"/>
    <x v="1"/>
    <x v="1"/>
    <x v="6"/>
    <n v="1.2885864878819728"/>
    <n v="805260"/>
    <n v="1037647.1552318374"/>
  </r>
  <r>
    <x v="24"/>
    <s v="SUDESTE             "/>
    <s v="G4761001"/>
    <s v="COMERCIO VAREJISTA DE LIVROS                                     "/>
    <x v="2"/>
    <x v="1"/>
    <x v="1"/>
    <x v="6"/>
    <n v="1.2885864878819728"/>
    <n v="3100000"/>
    <n v="3994618.1124341157"/>
  </r>
  <r>
    <x v="24"/>
    <s v="SUDESTE             "/>
    <s v="G4761001"/>
    <s v="COMERCIO VAREJISTA DE LIVROS                                     "/>
    <x v="2"/>
    <x v="1"/>
    <x v="1"/>
    <x v="6"/>
    <n v="1.2885864878819728"/>
    <n v="660000"/>
    <n v="850467.08200210205"/>
  </r>
  <r>
    <x v="24"/>
    <s v="SUDESTE             "/>
    <s v="G4761001"/>
    <s v="COMERCIO VAREJISTA DE LIVROS                                     "/>
    <x v="2"/>
    <x v="1"/>
    <x v="0"/>
    <x v="6"/>
    <n v="1.2885864878819728"/>
    <n v="366391"/>
    <n v="472126.49188156391"/>
  </r>
  <r>
    <x v="24"/>
    <s v="SUDESTE             "/>
    <s v="G4761001"/>
    <s v="COMERCIO VAREJISTA DE LIVROS                                     "/>
    <x v="2"/>
    <x v="1"/>
    <x v="1"/>
    <x v="6"/>
    <n v="1.2885864878819728"/>
    <n v="2810286"/>
    <n v="3621296.5666838777"/>
  </r>
  <r>
    <x v="24"/>
    <s v="SUDESTE             "/>
    <s v="G4761001"/>
    <s v="COMERCIO VAREJISTA DE LIVROS                                     "/>
    <x v="2"/>
    <x v="1"/>
    <x v="1"/>
    <x v="6"/>
    <n v="1.2885864878819728"/>
    <n v="30000"/>
    <n v="38657.594636459187"/>
  </r>
  <r>
    <x v="24"/>
    <s v="SUDESTE             "/>
    <s v="G4761002"/>
    <s v="COMERCIO VAREJISTA DE JORNAIS E REVISTAS                         "/>
    <x v="2"/>
    <x v="1"/>
    <x v="1"/>
    <x v="6"/>
    <n v="1.2885864878819728"/>
    <n v="83469"/>
    <n v="107557.02555702039"/>
  </r>
  <r>
    <x v="24"/>
    <s v="SUDESTE             "/>
    <s v="G4761002"/>
    <s v="COMERCIO VAREJISTA DE JORNAIS E REVISTAS                         "/>
    <x v="2"/>
    <x v="1"/>
    <x v="1"/>
    <x v="6"/>
    <n v="1.2885864878819728"/>
    <n v="113000"/>
    <n v="145610.27313066294"/>
  </r>
  <r>
    <x v="24"/>
    <s v="SUDESTE             "/>
    <s v="G4761002"/>
    <s v="COMERCIO VAREJISTA DE JORNAIS E REVISTAS                         "/>
    <x v="2"/>
    <x v="1"/>
    <x v="1"/>
    <x v="6"/>
    <n v="1.2885864878819728"/>
    <n v="94054"/>
    <n v="121196.71353125107"/>
  </r>
  <r>
    <x v="24"/>
    <s v="SUDESTE             "/>
    <s v="G4761002"/>
    <s v="COMERCIO VAREJISTA DE JORNAIS E REVISTAS                         "/>
    <x v="2"/>
    <x v="1"/>
    <x v="1"/>
    <x v="6"/>
    <n v="1.2885864878819728"/>
    <n v="896403"/>
    <n v="1155092.7934968641"/>
  </r>
  <r>
    <x v="24"/>
    <s v="SUDESTE             "/>
    <s v="G4762800"/>
    <s v="COMERCIO VAREJISTA DE DISCOS, CDS, DVDS E FITAS                  "/>
    <x v="3"/>
    <x v="1"/>
    <x v="1"/>
    <x v="6"/>
    <n v="1.2885864878819728"/>
    <n v="118244"/>
    <n v="152367.62067311601"/>
  </r>
  <r>
    <x v="24"/>
    <s v="SUDESTE             "/>
    <s v="G4762800"/>
    <s v="COMERCIO VAREJISTA DE DISCOS, CDS, DVDS E FITAS                  "/>
    <x v="3"/>
    <x v="1"/>
    <x v="1"/>
    <x v="6"/>
    <n v="1.2885864878819728"/>
    <n v="386227"/>
    <n v="497686.8934551907"/>
  </r>
  <r>
    <x v="24"/>
    <s v="SUDESTE             "/>
    <s v="G4762800"/>
    <s v="COMERCIO VAREJISTA DE DISCOS, CDS, DVDS E FITAS                  "/>
    <x v="3"/>
    <x v="1"/>
    <x v="1"/>
    <x v="6"/>
    <n v="1.2885864878819728"/>
    <n v="684241"/>
    <n v="881703.70705484902"/>
  </r>
  <r>
    <x v="24"/>
    <s v="SUDESTE             "/>
    <s v="J5811500"/>
    <s v="EDICAO DE LIVROS                                                 "/>
    <x v="2"/>
    <x v="1"/>
    <x v="1"/>
    <x v="6"/>
    <n v="1.2885864878819728"/>
    <n v="152336"/>
    <n v="196298.11121798822"/>
  </r>
  <r>
    <x v="24"/>
    <s v="SUDESTE             "/>
    <s v="J5811500"/>
    <s v="EDICAO DE LIVROS                                                 "/>
    <x v="2"/>
    <x v="1"/>
    <x v="1"/>
    <x v="6"/>
    <n v="1.2885864878819728"/>
    <n v="2426060"/>
    <n v="3126188.1347909388"/>
  </r>
  <r>
    <x v="24"/>
    <s v="SUDESTE             "/>
    <s v="J5811500"/>
    <s v="EDICAO DE LIVROS                                                 "/>
    <x v="2"/>
    <x v="1"/>
    <x v="1"/>
    <x v="6"/>
    <n v="1.2885864878819728"/>
    <n v="147364"/>
    <n v="189891.25920023903"/>
  </r>
  <r>
    <x v="24"/>
    <s v="SUDESTE             "/>
    <s v="J5811500"/>
    <s v="EDICAO DE LIVROS                                                 "/>
    <x v="2"/>
    <x v="1"/>
    <x v="1"/>
    <x v="6"/>
    <n v="1.2885864878819728"/>
    <n v="1182687"/>
    <n v="1523994.4875936669"/>
  </r>
  <r>
    <x v="24"/>
    <s v="SUDESTE             "/>
    <s v="J5811500"/>
    <s v="EDICAO DE LIVROS                                                 "/>
    <x v="2"/>
    <x v="1"/>
    <x v="0"/>
    <x v="6"/>
    <n v="1.2885864878819728"/>
    <n v="550000"/>
    <n v="708722.56833508506"/>
  </r>
  <r>
    <x v="24"/>
    <s v="SUDESTE             "/>
    <s v="J5811500"/>
    <s v="EDICAO DE LIVROS                                                 "/>
    <x v="2"/>
    <x v="1"/>
    <x v="1"/>
    <x v="6"/>
    <n v="1.2885864878819728"/>
    <n v="4752934"/>
    <n v="6124566.5301948171"/>
  </r>
  <r>
    <x v="24"/>
    <s v="SUDESTE             "/>
    <s v="J5811500"/>
    <s v="EDICAO DE LIVROS                                                 "/>
    <x v="2"/>
    <x v="1"/>
    <x v="0"/>
    <x v="6"/>
    <n v="1.2885864878819728"/>
    <n v="600020"/>
    <n v="773177.66445894132"/>
  </r>
  <r>
    <x v="24"/>
    <s v="SUDESTE             "/>
    <s v="J5811500"/>
    <s v="EDICAO DE LIVROS                                                 "/>
    <x v="2"/>
    <x v="1"/>
    <x v="1"/>
    <x v="6"/>
    <n v="1.2885864878819728"/>
    <n v="4094748"/>
    <n v="5276436.9440817321"/>
  </r>
  <r>
    <x v="24"/>
    <s v="SUDESTE             "/>
    <s v="J5812301"/>
    <s v="EDICAO DE JORNAIS DIARIOS                                        "/>
    <x v="2"/>
    <x v="1"/>
    <x v="1"/>
    <x v="6"/>
    <n v="1.2885864878819728"/>
    <n v="38007"/>
    <n v="48975.30664493014"/>
  </r>
  <r>
    <x v="24"/>
    <s v="SUDESTE             "/>
    <s v="J5812301"/>
    <s v="EDICAO DE JORNAIS DIARIOS                                        "/>
    <x v="2"/>
    <x v="1"/>
    <x v="1"/>
    <x v="6"/>
    <n v="1.2885864878819728"/>
    <n v="477557"/>
    <n v="615373.49739345128"/>
  </r>
  <r>
    <x v="24"/>
    <s v="SUDESTE             "/>
    <s v="J5812301"/>
    <s v="EDICAO DE JORNAIS DIARIOS                                        "/>
    <x v="2"/>
    <x v="1"/>
    <x v="1"/>
    <x v="6"/>
    <n v="1.2885864878819728"/>
    <n v="477968"/>
    <n v="615903.10643997078"/>
  </r>
  <r>
    <x v="24"/>
    <s v="SUDESTE             "/>
    <s v="J5812301"/>
    <s v="EDICAO DE JORNAIS DIARIOS                                        "/>
    <x v="2"/>
    <x v="1"/>
    <x v="1"/>
    <x v="6"/>
    <n v="1.2885864878819728"/>
    <n v="705433"/>
    <n v="909011.43190604378"/>
  </r>
  <r>
    <x v="24"/>
    <s v="SUDESTE             "/>
    <s v="J5813100"/>
    <s v="EDICAO DE REVISTAS                                               "/>
    <x v="2"/>
    <x v="1"/>
    <x v="1"/>
    <x v="6"/>
    <n v="1.2885864878819728"/>
    <n v="57637"/>
    <n v="74270.259402053271"/>
  </r>
  <r>
    <x v="24"/>
    <s v="SUDESTE             "/>
    <s v="J5813100"/>
    <s v="EDICAO DE REVISTAS                                               "/>
    <x v="2"/>
    <x v="1"/>
    <x v="1"/>
    <x v="6"/>
    <n v="1.2885864878819728"/>
    <n v="69939"/>
    <n v="90122.450375977292"/>
  </r>
  <r>
    <x v="24"/>
    <s v="SUDESTE             "/>
    <s v="J5813100"/>
    <s v="EDICAO DE REVISTAS                                               "/>
    <x v="2"/>
    <x v="1"/>
    <x v="1"/>
    <x v="6"/>
    <n v="1.2885864878819728"/>
    <n v="149863"/>
    <n v="193111.4368334561"/>
  </r>
  <r>
    <x v="24"/>
    <s v="SUDESTE             "/>
    <s v="J5813100"/>
    <s v="EDICAO DE REVISTAS                                               "/>
    <x v="2"/>
    <x v="1"/>
    <x v="1"/>
    <x v="6"/>
    <n v="1.2885864878819728"/>
    <n v="340505"/>
    <n v="438770.14205625118"/>
  </r>
  <r>
    <x v="24"/>
    <s v="SUDESTE             "/>
    <s v="J5819100"/>
    <s v="EDICAO DE CADASTROS, LISTAS E OUTROS PRODUTOS GRAFICOS           "/>
    <x v="0"/>
    <x v="1"/>
    <x v="1"/>
    <x v="6"/>
    <n v="1.2885864878819728"/>
    <n v="291781"/>
    <n v="375985.05402068992"/>
  </r>
  <r>
    <x v="24"/>
    <s v="SUDESTE             "/>
    <s v="J5819100"/>
    <s v="EDICAO DE CADASTROS, LISTAS E OUTROS PRODUTOS GRAFICOS           "/>
    <x v="0"/>
    <x v="1"/>
    <x v="1"/>
    <x v="6"/>
    <n v="1.2885864878819728"/>
    <n v="68000"/>
    <n v="87623.881175974151"/>
  </r>
  <r>
    <x v="24"/>
    <s v="SUDESTE             "/>
    <s v="J5819100"/>
    <s v="EDICAO DE CADASTROS, LISTAS E OUTROS PRODUTOS GRAFICOS           "/>
    <x v="0"/>
    <x v="1"/>
    <x v="1"/>
    <x v="6"/>
    <n v="1.2885864878819728"/>
    <n v="45535"/>
    <n v="58675.785725705631"/>
  </r>
  <r>
    <x v="24"/>
    <s v="SUDESTE             "/>
    <s v="J5819100"/>
    <s v="EDICAO DE CADASTROS, LISTAS E OUTROS PRODUTOS GRAFICOS           "/>
    <x v="0"/>
    <x v="1"/>
    <x v="1"/>
    <x v="6"/>
    <n v="1.2885864878819728"/>
    <n v="352172"/>
    <n v="453804.08061037015"/>
  </r>
  <r>
    <x v="24"/>
    <s v="SUDESTE             "/>
    <s v="J5821200"/>
    <s v="EDICAO INTEGRADA A IMPRESSAO DE LIVROS                           "/>
    <x v="2"/>
    <x v="1"/>
    <x v="1"/>
    <x v="6"/>
    <n v="1.2885864878819728"/>
    <n v="235161"/>
    <n v="303025.28707681259"/>
  </r>
  <r>
    <x v="24"/>
    <s v="SUDESTE             "/>
    <s v="J5821200"/>
    <s v="EDICAO INTEGRADA A IMPRESSAO DE LIVROS                           "/>
    <x v="2"/>
    <x v="1"/>
    <x v="1"/>
    <x v="6"/>
    <n v="1.2885864878819728"/>
    <n v="317725"/>
    <n v="409416.14186229982"/>
  </r>
  <r>
    <x v="24"/>
    <s v="SUDESTE             "/>
    <s v="J5821200"/>
    <s v="EDICAO INTEGRADA A IMPRESSAO DE LIVROS                           "/>
    <x v="2"/>
    <x v="1"/>
    <x v="1"/>
    <x v="6"/>
    <n v="1.2885864878819728"/>
    <n v="20000"/>
    <n v="25771.729757639456"/>
  </r>
  <r>
    <x v="24"/>
    <s v="SUDESTE             "/>
    <s v="J5821200"/>
    <s v="EDICAO INTEGRADA A IMPRESSAO DE LIVROS                           "/>
    <x v="2"/>
    <x v="1"/>
    <x v="1"/>
    <x v="6"/>
    <n v="1.2885864878819728"/>
    <n v="761516"/>
    <n v="981279.22790592839"/>
  </r>
  <r>
    <x v="24"/>
    <s v="SUDESTE             "/>
    <s v="J5821200"/>
    <s v="EDICAO INTEGRADA A IMPRESSAO DE LIVROS                           "/>
    <x v="2"/>
    <x v="1"/>
    <x v="1"/>
    <x v="6"/>
    <n v="1.2885864878819728"/>
    <n v="5481706"/>
    <n v="7063652.2821415374"/>
  </r>
  <r>
    <x v="24"/>
    <s v="SUDESTE             "/>
    <s v="J5822101"/>
    <s v="EDICAO INTEGRADA A IMPRESSAO DE JORNAIS DIARIOS                  "/>
    <x v="2"/>
    <x v="1"/>
    <x v="1"/>
    <x v="6"/>
    <n v="1.2885864878819728"/>
    <n v="513743"/>
    <n v="662002.28804394836"/>
  </r>
  <r>
    <x v="24"/>
    <s v="SUDESTE             "/>
    <s v="J5822101"/>
    <s v="EDICAO INTEGRADA A IMPRESSAO DE JORNAIS DIARIOS                  "/>
    <x v="2"/>
    <x v="1"/>
    <x v="1"/>
    <x v="6"/>
    <n v="1.2885864878819728"/>
    <n v="360069"/>
    <n v="463980.04810517409"/>
  </r>
  <r>
    <x v="24"/>
    <s v="SUDESTE             "/>
    <s v="J5822101"/>
    <s v="EDICAO INTEGRADA A IMPRESSAO DE JORNAIS DIARIOS                  "/>
    <x v="2"/>
    <x v="1"/>
    <x v="1"/>
    <x v="6"/>
    <n v="1.2885864878819728"/>
    <n v="244000"/>
    <n v="314415.10304320138"/>
  </r>
  <r>
    <x v="24"/>
    <s v="SUDESTE             "/>
    <s v="J5822101"/>
    <s v="EDICAO INTEGRADA A IMPRESSAO DE JORNAIS DIARIOS                  "/>
    <x v="2"/>
    <x v="1"/>
    <x v="1"/>
    <x v="6"/>
    <n v="1.2885864878819728"/>
    <n v="26902"/>
    <n v="34665.553697000832"/>
  </r>
  <r>
    <x v="24"/>
    <s v="SUDESTE             "/>
    <s v="J5822101"/>
    <s v="EDICAO INTEGRADA A IMPRESSAO DE JORNAIS DIARIOS                  "/>
    <x v="2"/>
    <x v="1"/>
    <x v="1"/>
    <x v="6"/>
    <n v="1.2885864878819728"/>
    <n v="771251"/>
    <n v="993823.61736545945"/>
  </r>
  <r>
    <x v="24"/>
    <s v="SUDESTE             "/>
    <s v="J5822101"/>
    <s v="EDICAO INTEGRADA A IMPRESSAO DE JORNAIS DIARIOS                  "/>
    <x v="2"/>
    <x v="1"/>
    <x v="1"/>
    <x v="6"/>
    <n v="1.2885864878819728"/>
    <n v="5000"/>
    <n v="6442.9324394098639"/>
  </r>
  <r>
    <x v="24"/>
    <s v="SUDESTE             "/>
    <s v="J5823900"/>
    <s v="EDICAO INTEGRADA A IMPRESSAO DE REVISTAS                         "/>
    <x v="2"/>
    <x v="1"/>
    <x v="1"/>
    <x v="6"/>
    <n v="1.2885864878819728"/>
    <n v="351658"/>
    <n v="453141.74715559883"/>
  </r>
  <r>
    <x v="24"/>
    <s v="SUDESTE             "/>
    <s v="J5823900"/>
    <s v="EDICAO INTEGRADA A IMPRESSAO DE REVISTAS                         "/>
    <x v="2"/>
    <x v="1"/>
    <x v="1"/>
    <x v="6"/>
    <n v="1.2885864878819728"/>
    <n v="23855"/>
    <n v="30739.230668424461"/>
  </r>
  <r>
    <x v="24"/>
    <s v="SUDESTE             "/>
    <s v="J5823900"/>
    <s v="EDICAO INTEGRADA A IMPRESSAO DE REVISTAS                         "/>
    <x v="2"/>
    <x v="1"/>
    <x v="1"/>
    <x v="6"/>
    <n v="1.2885864878819728"/>
    <n v="606990"/>
    <n v="782159.11227947869"/>
  </r>
  <r>
    <x v="24"/>
    <s v="SUDESTE             "/>
    <s v="J5829800"/>
    <s v="EDICAO INTEGRADA IMPRESSAO CADASTRO LISTA OUTRO PRODUTO GRAFICO  "/>
    <x v="0"/>
    <x v="1"/>
    <x v="1"/>
    <x v="6"/>
    <n v="1.2885864878819728"/>
    <n v="844130"/>
    <n v="1087734.5120158098"/>
  </r>
  <r>
    <x v="24"/>
    <s v="SUDESTE             "/>
    <s v="J5829800"/>
    <s v="EDICAO INTEGRADA IMPRESSAO CADASTRO LISTA OUTRO PRODUTO GRAFICO  "/>
    <x v="0"/>
    <x v="1"/>
    <x v="1"/>
    <x v="6"/>
    <n v="1.2885864878819728"/>
    <n v="1005313"/>
    <n v="1295432.7478920897"/>
  </r>
  <r>
    <x v="24"/>
    <s v="SUDESTE             "/>
    <s v="J5829800"/>
    <s v="EDICAO INTEGRADA IMPRESSAO CADASTRO LISTA OUTRO PRODUTO GRAFICO  "/>
    <x v="0"/>
    <x v="1"/>
    <x v="1"/>
    <x v="6"/>
    <n v="1.2885864878819728"/>
    <n v="630700"/>
    <n v="812711.49790716032"/>
  </r>
  <r>
    <x v="24"/>
    <s v="SUDESTE             "/>
    <s v="J5829800"/>
    <s v="EDICAO INTEGRADA IMPRESSAO CADASTRO LISTA OUTRO PRODUTO GRAFICO  "/>
    <x v="0"/>
    <x v="1"/>
    <x v="1"/>
    <x v="6"/>
    <n v="1.2885864878819728"/>
    <n v="692424"/>
    <n v="892248.21028518712"/>
  </r>
  <r>
    <x v="24"/>
    <s v="SUDESTE             "/>
    <s v="J5829800"/>
    <s v="EDICAO INTEGRADA IMPRESSAO CADASTRO LISTA OUTRO PRODUTO GRAFICO  "/>
    <x v="0"/>
    <x v="1"/>
    <x v="1"/>
    <x v="6"/>
    <n v="1.2885864878819728"/>
    <n v="3031771"/>
    <n v="3906699.1449524164"/>
  </r>
  <r>
    <x v="24"/>
    <s v="SUDESTE             "/>
    <s v="J5829800"/>
    <s v="EDICAO INTEGRADA IMPRESSAO CADASTRO LISTA OUTRO PRODUTO GRAFICO  "/>
    <x v="0"/>
    <x v="1"/>
    <x v="1"/>
    <x v="6"/>
    <n v="1.2885864878819728"/>
    <n v="30000"/>
    <n v="38657.594636459187"/>
  </r>
  <r>
    <x v="24"/>
    <s v="SUDESTE             "/>
    <s v="J5911100"/>
    <s v="ATIV PROD CINEMATOGRAFICA DE VIDEOS E DE PROGRAMAS DE TELEVISAO  "/>
    <x v="5"/>
    <x v="0"/>
    <x v="0"/>
    <x v="6"/>
    <n v="1.2885864878819728"/>
    <n v="40000"/>
    <n v="51543.459515278912"/>
  </r>
  <r>
    <x v="24"/>
    <s v="SUDESTE             "/>
    <s v="J5911100"/>
    <s v="ATIV PROD CINEMATOGRAFICA DE VIDEOS E DE PROGRAMAS DE TELEVISAO  "/>
    <x v="5"/>
    <x v="1"/>
    <x v="0"/>
    <x v="6"/>
    <n v="1.2885864878819728"/>
    <n v="50000"/>
    <n v="64429.324394098643"/>
  </r>
  <r>
    <x v="24"/>
    <s v="SUDESTE             "/>
    <s v="J5911101"/>
    <s v="ESTUDIOS CINEMATOGRAFICOS                                        "/>
    <x v="5"/>
    <x v="1"/>
    <x v="0"/>
    <x v="6"/>
    <n v="1.2885864878819728"/>
    <n v="314743"/>
    <n v="405573.5769554358"/>
  </r>
  <r>
    <x v="24"/>
    <s v="SUDESTE             "/>
    <s v="J5911101"/>
    <s v="ESTUDIOS CINEMATOGRAFICOS                                        "/>
    <x v="5"/>
    <x v="1"/>
    <x v="1"/>
    <x v="6"/>
    <n v="1.2885864878819728"/>
    <n v="3919"/>
    <n v="5049.9704460094517"/>
  </r>
  <r>
    <x v="24"/>
    <s v="SUDESTE             "/>
    <s v="J5911101"/>
    <s v="ESTUDIOS CINEMATOGRAFICOS                                        "/>
    <x v="5"/>
    <x v="1"/>
    <x v="0"/>
    <x v="6"/>
    <n v="1.2885864878819728"/>
    <n v="818902"/>
    <n v="1055226.0520995234"/>
  </r>
  <r>
    <x v="24"/>
    <s v="SUDESTE             "/>
    <s v="J5911101"/>
    <s v="ESTUDIOS CINEMATOGRAFICOS                                        "/>
    <x v="5"/>
    <x v="1"/>
    <x v="1"/>
    <x v="6"/>
    <n v="1.2885864878819728"/>
    <n v="27433"/>
    <n v="35349.793122066163"/>
  </r>
  <r>
    <x v="24"/>
    <s v="SUDESTE             "/>
    <s v="J5911102"/>
    <s v="PRODUCAO DE FILMES PARA PUBLICIDADE                              "/>
    <x v="5"/>
    <x v="1"/>
    <x v="1"/>
    <x v="6"/>
    <n v="1.2885864878819728"/>
    <n v="18758"/>
    <n v="24171.305339690047"/>
  </r>
  <r>
    <x v="24"/>
    <s v="SUDESTE             "/>
    <s v="J5911102"/>
    <s v="PRODUCAO DE FILMES PARA PUBLICIDADE                              "/>
    <x v="5"/>
    <x v="1"/>
    <x v="1"/>
    <x v="6"/>
    <n v="1.2885864878819728"/>
    <n v="48872"/>
    <n v="62975.798835767775"/>
  </r>
  <r>
    <x v="24"/>
    <s v="SUDESTE             "/>
    <s v="J5911102"/>
    <s v="PRODUCAO DE FILMES PARA PUBLICIDADE                              "/>
    <x v="5"/>
    <x v="1"/>
    <x v="1"/>
    <x v="6"/>
    <n v="1.2885864878819728"/>
    <n v="78679"/>
    <n v="101384.69628006573"/>
  </r>
  <r>
    <x v="24"/>
    <s v="SUDESTE             "/>
    <s v="J5911102"/>
    <s v="PRODUCAO DE FILMES PARA PUBLICIDADE                              "/>
    <x v="5"/>
    <x v="1"/>
    <x v="1"/>
    <x v="6"/>
    <n v="1.2885864878819728"/>
    <n v="10000"/>
    <n v="12885.864878819728"/>
  </r>
  <r>
    <x v="24"/>
    <s v="SUDESTE             "/>
    <s v="J5911199"/>
    <s v="ATIV PD CINEMATOGRAFICA VIDEO PROG TELEVISAO NAO ESPECI ANTERIOR "/>
    <x v="5"/>
    <x v="1"/>
    <x v="1"/>
    <x v="6"/>
    <n v="1.2885864878819728"/>
    <n v="123459"/>
    <n v="159087.59920742048"/>
  </r>
  <r>
    <x v="24"/>
    <s v="SUDESTE             "/>
    <s v="J5911199"/>
    <s v="ATIV PD CINEMATOGRAFICA VIDEO PROG TELEVISAO NAO ESPECI ANTERIOR "/>
    <x v="5"/>
    <x v="1"/>
    <x v="1"/>
    <x v="6"/>
    <n v="1.2885864878819728"/>
    <n v="257000"/>
    <n v="331166.72738566704"/>
  </r>
  <r>
    <x v="24"/>
    <s v="SUDESTE             "/>
    <s v="J5911199"/>
    <s v="ATIV PD CINEMATOGRAFICA VIDEO PROG TELEVISAO NAO ESPECI ANTERIOR "/>
    <x v="5"/>
    <x v="1"/>
    <x v="0"/>
    <x v="6"/>
    <n v="1.2885864878819728"/>
    <n v="357804"/>
    <n v="461061.39971012139"/>
  </r>
  <r>
    <x v="24"/>
    <s v="SUDESTE             "/>
    <s v="J5911199"/>
    <s v="ATIV PD CINEMATOGRAFICA VIDEO PROG TELEVISAO NAO ESPECI ANTERIOR "/>
    <x v="5"/>
    <x v="1"/>
    <x v="0"/>
    <x v="6"/>
    <n v="1.2885864878819728"/>
    <n v="3650000"/>
    <n v="4703340.6807692004"/>
  </r>
  <r>
    <x v="24"/>
    <s v="SUDESTE             "/>
    <s v="J5911199"/>
    <s v="ATIV PD CINEMATOGRAFICA VIDEO PROG TELEVISAO NAO ESPECI ANTERIOR "/>
    <x v="5"/>
    <x v="1"/>
    <x v="0"/>
    <x v="6"/>
    <n v="1.2885864878819728"/>
    <n v="187500"/>
    <n v="241609.96647786989"/>
  </r>
  <r>
    <x v="24"/>
    <s v="SUDESTE             "/>
    <s v="J5911199"/>
    <s v="ATIV PD CINEMATOGRAFICA VIDEO PROG TELEVISAO NAO ESPECI ANTERIOR "/>
    <x v="5"/>
    <x v="1"/>
    <x v="1"/>
    <x v="6"/>
    <n v="1.2885864878819728"/>
    <n v="75882"/>
    <n v="97780.519873459867"/>
  </r>
  <r>
    <x v="24"/>
    <s v="SUDESTE             "/>
    <s v="J5911199"/>
    <s v="ATIV PD CINEMATOGRAFICA VIDEO PROG TELEVISAO NAO ESPECI ANTERIOR "/>
    <x v="5"/>
    <x v="1"/>
    <x v="1"/>
    <x v="6"/>
    <n v="1.2885864878819728"/>
    <n v="300679"/>
    <n v="387450.8965898637"/>
  </r>
  <r>
    <x v="24"/>
    <s v="SUDESTE             "/>
    <s v="J5912002"/>
    <s v="SERVICOS DE MIXAGEM SONORA EM PRODUCAO AUDIOVISUAL               "/>
    <x v="5"/>
    <x v="1"/>
    <x v="1"/>
    <x v="6"/>
    <n v="1.2885864878819728"/>
    <n v="9755"/>
    <n v="12570.161189288645"/>
  </r>
  <r>
    <x v="24"/>
    <s v="SUDESTE             "/>
    <s v="J5912099"/>
    <s v="ATIV POS-PROD CINEMATOG VIDEO PROG TELEVISAO NAO ESPECI ANTERIOR "/>
    <x v="5"/>
    <x v="1"/>
    <x v="1"/>
    <x v="6"/>
    <n v="1.2885864878819728"/>
    <n v="12001"/>
    <n v="15464.326441071556"/>
  </r>
  <r>
    <x v="24"/>
    <s v="SUDESTE             "/>
    <s v="J5912099"/>
    <s v="ATIV POS-PROD CINEMATOG VIDEO PROG TELEVISAO NAO ESPECI ANTERIOR "/>
    <x v="5"/>
    <x v="1"/>
    <x v="1"/>
    <x v="6"/>
    <n v="1.2885864878819728"/>
    <n v="101340"/>
    <n v="130585.35468195913"/>
  </r>
  <r>
    <x v="24"/>
    <s v="SUDESTE             "/>
    <s v="J5912099"/>
    <s v="ATIV POS-PROD CINEMATOG VIDEO PROG TELEVISAO NAO ESPECI ANTERIOR "/>
    <x v="5"/>
    <x v="1"/>
    <x v="1"/>
    <x v="6"/>
    <n v="1.2885864878819728"/>
    <n v="18495"/>
    <n v="23832.407093377089"/>
  </r>
  <r>
    <x v="24"/>
    <s v="SUDESTE             "/>
    <s v="J5913800"/>
    <s v="DISTRIBUICAO CINEMATOGRAFICA DE VIDEO E DE PROGRAMA DE TELEVISAO "/>
    <x v="5"/>
    <x v="1"/>
    <x v="1"/>
    <x v="6"/>
    <n v="1.2885864878819728"/>
    <n v="20311"/>
    <n v="26172.480155370751"/>
  </r>
  <r>
    <x v="24"/>
    <s v="SUDESTE             "/>
    <s v="J5914600"/>
    <s v="ATIVIDADES DE EXIBICAO CINEMATOGRAFICA                           "/>
    <x v="5"/>
    <x v="1"/>
    <x v="1"/>
    <x v="6"/>
    <n v="1.2885864878819728"/>
    <n v="84804"/>
    <n v="109277.28851834283"/>
  </r>
  <r>
    <x v="24"/>
    <s v="SUDESTE             "/>
    <s v="J5914600"/>
    <s v="ATIVIDADES DE EXIBICAO CINEMATOGRAFICA                           "/>
    <x v="5"/>
    <x v="1"/>
    <x v="1"/>
    <x v="6"/>
    <n v="1.2885864878819728"/>
    <n v="61500"/>
    <n v="79248.069004741323"/>
  </r>
  <r>
    <x v="24"/>
    <s v="SUDESTE             "/>
    <s v="J5914600"/>
    <s v="ATIVIDADES DE EXIBICAO CINEMATOGRAFICA                           "/>
    <x v="5"/>
    <x v="1"/>
    <x v="0"/>
    <x v="6"/>
    <n v="1.2885864878819728"/>
    <n v="3570281"/>
    <n v="4600615.8545417376"/>
  </r>
  <r>
    <x v="24"/>
    <s v="SUDESTE             "/>
    <s v="J5914600"/>
    <s v="ATIVIDADES DE EXIBICAO CINEMATOGRAFICA                           "/>
    <x v="5"/>
    <x v="1"/>
    <x v="0"/>
    <x v="6"/>
    <n v="1.2885864878819728"/>
    <n v="33642"/>
    <n v="43350.626625325327"/>
  </r>
  <r>
    <x v="24"/>
    <s v="SUDESTE             "/>
    <s v="J5914600"/>
    <s v="ATIVIDADES DE EXIBICAO CINEMATOGRAFICA                           "/>
    <x v="5"/>
    <x v="1"/>
    <x v="0"/>
    <x v="6"/>
    <n v="1.2885864878819728"/>
    <n v="45575"/>
    <n v="58727.329185220915"/>
  </r>
  <r>
    <x v="24"/>
    <s v="SUDESTE             "/>
    <s v="J5914600"/>
    <s v="ATIVIDADES DE EXIBICAO CINEMATOGRAFICA                           "/>
    <x v="5"/>
    <x v="1"/>
    <x v="1"/>
    <x v="6"/>
    <n v="1.2885864878819728"/>
    <n v="308628"/>
    <n v="397693.87058203749"/>
  </r>
  <r>
    <x v="24"/>
    <s v="SUDESTE             "/>
    <s v="J5920100"/>
    <s v="ATIVIDADES DE GRAVACAO DE SOM E DE EDICAO DE MUSICA              "/>
    <x v="3"/>
    <x v="1"/>
    <x v="1"/>
    <x v="6"/>
    <n v="1.2885864878819728"/>
    <n v="28529"/>
    <n v="36762.083912784801"/>
  </r>
  <r>
    <x v="24"/>
    <s v="SUDESTE             "/>
    <s v="J5920100"/>
    <s v="ATIVIDADES DE GRAVACAO DE SOM E DE EDICAO DE MUSICA              "/>
    <x v="3"/>
    <x v="1"/>
    <x v="1"/>
    <x v="6"/>
    <n v="1.2885864878819728"/>
    <n v="113993"/>
    <n v="146889.83951312973"/>
  </r>
  <r>
    <x v="24"/>
    <s v="SUDESTE             "/>
    <s v="J6010100"/>
    <s v="ATIVIDADES DE RADIO                                              "/>
    <x v="5"/>
    <x v="1"/>
    <x v="1"/>
    <x v="6"/>
    <n v="1.2885864878819728"/>
    <n v="52379"/>
    <n v="67494.871648769855"/>
  </r>
  <r>
    <x v="24"/>
    <s v="SUDESTE             "/>
    <s v="J6010100"/>
    <s v="ATIVIDADES DE RADIO                                              "/>
    <x v="5"/>
    <x v="1"/>
    <x v="1"/>
    <x v="6"/>
    <n v="1.2885864878819728"/>
    <n v="12000"/>
    <n v="15463.037854583674"/>
  </r>
  <r>
    <x v="24"/>
    <s v="SUDESTE             "/>
    <s v="J6010100"/>
    <s v="ATIVIDADES DE RADIO                                              "/>
    <x v="5"/>
    <x v="1"/>
    <x v="1"/>
    <x v="6"/>
    <n v="1.2885864878819728"/>
    <n v="245369"/>
    <n v="316179.17794511182"/>
  </r>
  <r>
    <x v="24"/>
    <s v="SUDESTE             "/>
    <s v="J6010100"/>
    <s v="ATIVIDADES DE RADIO                                              "/>
    <x v="5"/>
    <x v="1"/>
    <x v="1"/>
    <x v="6"/>
    <n v="1.2885864878819728"/>
    <n v="167210"/>
    <n v="215464.54663874468"/>
  </r>
  <r>
    <x v="24"/>
    <s v="SUDESTE             "/>
    <s v="J6010100"/>
    <s v="ATIVIDADES DE RADIO                                              "/>
    <x v="5"/>
    <x v="1"/>
    <x v="1"/>
    <x v="6"/>
    <n v="1.2885864878819728"/>
    <n v="10000"/>
    <n v="12885.864878819728"/>
  </r>
  <r>
    <x v="24"/>
    <s v="SUDESTE             "/>
    <s v="J6021700"/>
    <s v="ATIVIDADES DE TELEVISAO ABERTA                                   "/>
    <x v="5"/>
    <x v="1"/>
    <x v="1"/>
    <x v="6"/>
    <n v="1.2885864878819728"/>
    <n v="135923"/>
    <n v="175148.54119238138"/>
  </r>
  <r>
    <x v="24"/>
    <s v="SUDESTE             "/>
    <s v="J6021700"/>
    <s v="ATIVIDADES DE TELEVISAO ABERTA                                   "/>
    <x v="5"/>
    <x v="1"/>
    <x v="1"/>
    <x v="6"/>
    <n v="1.2885864878819728"/>
    <n v="6680392"/>
    <n v="8608262.8649548274"/>
  </r>
  <r>
    <x v="24"/>
    <s v="SUDESTE             "/>
    <s v="J6021700"/>
    <s v="ATIVIDADES DE TELEVISAO ABERTA                                   "/>
    <x v="5"/>
    <x v="1"/>
    <x v="1"/>
    <x v="6"/>
    <n v="1.2885864878819728"/>
    <n v="667800"/>
    <n v="860518.05660758144"/>
  </r>
  <r>
    <x v="24"/>
    <s v="SUDESTE             "/>
    <s v="J6021700"/>
    <s v="ATIVIDADES DE TELEVISAO ABERTA                                   "/>
    <x v="5"/>
    <x v="1"/>
    <x v="1"/>
    <x v="6"/>
    <n v="1.2885864878819728"/>
    <n v="72928"/>
    <n v="93974.03538825651"/>
  </r>
  <r>
    <x v="24"/>
    <s v="SUDESTE             "/>
    <s v="J6021700"/>
    <s v="ATIVIDADES DE TELEVISAO ABERTA                                   "/>
    <x v="5"/>
    <x v="1"/>
    <x v="1"/>
    <x v="6"/>
    <n v="1.2885864878819728"/>
    <n v="487223"/>
    <n v="627828.97438531846"/>
  </r>
  <r>
    <x v="24"/>
    <s v="SUDESTE             "/>
    <s v="J6022501"/>
    <s v="PROGRAMADORAS                                                    "/>
    <x v="5"/>
    <x v="1"/>
    <x v="1"/>
    <x v="6"/>
    <n v="1.2885864878819728"/>
    <n v="6533"/>
    <n v="8418.3355253329282"/>
  </r>
  <r>
    <x v="24"/>
    <s v="SUDESTE             "/>
    <s v="J6022501"/>
    <s v="PROGRAMADORAS                                                    "/>
    <x v="5"/>
    <x v="1"/>
    <x v="1"/>
    <x v="6"/>
    <n v="1.2885864878819728"/>
    <n v="15388"/>
    <n v="19828.7688755278"/>
  </r>
  <r>
    <x v="24"/>
    <s v="SUDESTE             "/>
    <s v="J6022501"/>
    <s v="PROGRAMADORAS                                                    "/>
    <x v="5"/>
    <x v="1"/>
    <x v="1"/>
    <x v="6"/>
    <n v="1.2885864878819728"/>
    <n v="19743"/>
    <n v="25440.56303025379"/>
  </r>
  <r>
    <x v="24"/>
    <s v="SUDESTE             "/>
    <s v="P8592901"/>
    <s v="ENSINO DE DANCA                                                  "/>
    <x v="6"/>
    <x v="1"/>
    <x v="1"/>
    <x v="6"/>
    <n v="1.2885864878819728"/>
    <n v="50079"/>
    <n v="64531.122726641319"/>
  </r>
  <r>
    <x v="24"/>
    <s v="SUDESTE             "/>
    <s v="P8592901"/>
    <s v="ENSINO DE DANCA                                                  "/>
    <x v="6"/>
    <x v="1"/>
    <x v="1"/>
    <x v="6"/>
    <n v="1.2885864878819728"/>
    <n v="50384"/>
    <n v="64924.141605445322"/>
  </r>
  <r>
    <x v="24"/>
    <s v="SUDESTE             "/>
    <s v="P8592902"/>
    <s v="ENSINO DE ARTES CENICAS, EXCETO DANCA                            "/>
    <x v="6"/>
    <x v="1"/>
    <x v="1"/>
    <x v="6"/>
    <n v="1.2885864878819728"/>
    <n v="32608"/>
    <n v="42018.228196855373"/>
  </r>
  <r>
    <x v="24"/>
    <s v="SUDESTE             "/>
    <s v="P8592903"/>
    <s v="ENSINO DE MUSICA                                                 "/>
    <x v="6"/>
    <x v="1"/>
    <x v="1"/>
    <x v="6"/>
    <n v="1.2885864878819728"/>
    <n v="14945"/>
    <n v="19257.925061396083"/>
  </r>
  <r>
    <x v="24"/>
    <s v="SUDESTE             "/>
    <s v="P8592903"/>
    <s v="ENSINO DE MUSICA                                                 "/>
    <x v="6"/>
    <x v="1"/>
    <x v="1"/>
    <x v="6"/>
    <n v="1.2885864878819728"/>
    <n v="87730"/>
    <n v="113047.69258188548"/>
  </r>
  <r>
    <x v="24"/>
    <s v="SUDESTE             "/>
    <s v="P8592903"/>
    <s v="ENSINO DE MUSICA                                                 "/>
    <x v="6"/>
    <x v="1"/>
    <x v="1"/>
    <x v="6"/>
    <n v="1.2885864878819728"/>
    <n v="20000"/>
    <n v="25771.729757639456"/>
  </r>
  <r>
    <x v="24"/>
    <s v="SUDESTE             "/>
    <s v="P8592999"/>
    <s v="ENSINO DE ARTE E CULTURA NAO ESPECIFICADO ANTERIORMENTE          "/>
    <x v="6"/>
    <x v="1"/>
    <x v="1"/>
    <x v="6"/>
    <n v="1.2885864878819728"/>
    <n v="3271"/>
    <n v="4214.9664018619333"/>
  </r>
  <r>
    <x v="24"/>
    <s v="SUDESTE             "/>
    <s v="P8592999"/>
    <s v="ENSINO DE ARTE E CULTURA NAO ESPECIFICADO ANTERIORMENTE          "/>
    <x v="6"/>
    <x v="1"/>
    <x v="1"/>
    <x v="6"/>
    <n v="1.2885864878819728"/>
    <n v="15262"/>
    <n v="19666.406978054671"/>
  </r>
  <r>
    <x v="24"/>
    <s v="SUDESTE             "/>
    <s v="P8592999"/>
    <s v="ENSINO DE ARTE E CULTURA NAO ESPECIFICADO ANTERIORMENTE          "/>
    <x v="6"/>
    <x v="1"/>
    <x v="1"/>
    <x v="6"/>
    <n v="1.2885864878819728"/>
    <n v="118574"/>
    <n v="152792.85421411705"/>
  </r>
  <r>
    <x v="24"/>
    <s v="SUDESTE             "/>
    <s v="P8592999"/>
    <s v="ENSINO DE ARTE E CULTURA NAO ESPECIFICADO ANTERIORMENTE          "/>
    <x v="6"/>
    <x v="1"/>
    <x v="1"/>
    <x v="6"/>
    <n v="1.2885864878819728"/>
    <n v="10000"/>
    <n v="12885.864878819728"/>
  </r>
  <r>
    <x v="24"/>
    <s v="SUDESTE             "/>
    <s v="R9001901"/>
    <s v="PRODUCAO TEATRAL                                                 "/>
    <x v="4"/>
    <x v="1"/>
    <x v="1"/>
    <x v="6"/>
    <n v="1.2885864878819728"/>
    <n v="61536"/>
    <n v="79294.458118305076"/>
  </r>
  <r>
    <x v="24"/>
    <s v="SUDESTE             "/>
    <s v="R9001902"/>
    <s v="PRODUCAO MUSICAL                                                 "/>
    <x v="4"/>
    <x v="1"/>
    <x v="1"/>
    <x v="6"/>
    <n v="1.2885864878819728"/>
    <n v="9971"/>
    <n v="12848.495870671151"/>
  </r>
  <r>
    <x v="24"/>
    <s v="SUDESTE             "/>
    <s v="R9001902"/>
    <s v="PRODUCAO MUSICAL                                                 "/>
    <x v="4"/>
    <x v="1"/>
    <x v="1"/>
    <x v="6"/>
    <n v="1.2885864878819728"/>
    <n v="114000"/>
    <n v="146898.8596185449"/>
  </r>
  <r>
    <x v="24"/>
    <s v="SUDESTE             "/>
    <s v="R9001902"/>
    <s v="PRODUCAO MUSICAL                                                 "/>
    <x v="4"/>
    <x v="1"/>
    <x v="1"/>
    <x v="6"/>
    <n v="1.2885864878819728"/>
    <n v="16510"/>
    <n v="21274.562914931372"/>
  </r>
  <r>
    <x v="24"/>
    <s v="SUDESTE             "/>
    <s v="R9001902"/>
    <s v="PRODUCAO MUSICAL                                                 "/>
    <x v="4"/>
    <x v="1"/>
    <x v="1"/>
    <x v="6"/>
    <n v="1.2885864878819728"/>
    <n v="168109"/>
    <n v="216622.98589135057"/>
  </r>
  <r>
    <x v="24"/>
    <s v="SUDESTE             "/>
    <s v="R9001903"/>
    <s v="PRODUCAO DE ESPETACULOS DE DANCA                                 "/>
    <x v="4"/>
    <x v="1"/>
    <x v="1"/>
    <x v="6"/>
    <n v="1.2885864878819728"/>
    <n v="2793"/>
    <n v="3599.0220606543503"/>
  </r>
  <r>
    <x v="24"/>
    <s v="SUDESTE             "/>
    <s v="R9001903"/>
    <s v="PRODUCAO DE ESPETACULOS DE DANCA                                 "/>
    <x v="4"/>
    <x v="1"/>
    <x v="1"/>
    <x v="6"/>
    <n v="1.2885864878819728"/>
    <n v="5035"/>
    <n v="6488.0329664857336"/>
  </r>
  <r>
    <x v="24"/>
    <s v="SUDESTE             "/>
    <s v="R9001904"/>
    <s v="PRODUCAO DE ESPETACULOS CIRCENSES, DE MARIONETES E SIMILARES     "/>
    <x v="4"/>
    <x v="1"/>
    <x v="1"/>
    <x v="6"/>
    <n v="1.2885864878819728"/>
    <n v="33399"/>
    <n v="43037.500108770008"/>
  </r>
  <r>
    <x v="24"/>
    <s v="SUDESTE             "/>
    <s v="R9001904"/>
    <s v="PRODUCAO DE ESPETACULOS CIRCENSES, DE MARIONETES E SIMILARES     "/>
    <x v="4"/>
    <x v="1"/>
    <x v="1"/>
    <x v="6"/>
    <n v="1.2885864878819728"/>
    <n v="57920"/>
    <n v="74634.929378123867"/>
  </r>
  <r>
    <x v="24"/>
    <s v="SUDESTE             "/>
    <s v="R9001905"/>
    <s v="PRODUCAO DE ESPETACULOS DE RODEIOS, VAQUEJADAS E SIMILARES       "/>
    <x v="4"/>
    <x v="1"/>
    <x v="1"/>
    <x v="6"/>
    <n v="1.2885864878819728"/>
    <n v="157400"/>
    <n v="202823.51319262251"/>
  </r>
  <r>
    <x v="24"/>
    <s v="SUDESTE             "/>
    <s v="R9001906"/>
    <s v="ATIVIDADES DE SONORIZACAO E DE ILUMINACAO                        "/>
    <x v="4"/>
    <x v="1"/>
    <x v="1"/>
    <x v="6"/>
    <n v="1.2885864878819728"/>
    <n v="21659"/>
    <n v="27909.494741035651"/>
  </r>
  <r>
    <x v="24"/>
    <s v="SUDESTE             "/>
    <s v="R9001906"/>
    <s v="ATIVIDADES DE SONORIZACAO E DE ILUMINACAO                        "/>
    <x v="4"/>
    <x v="1"/>
    <x v="1"/>
    <x v="6"/>
    <n v="1.2885864878819728"/>
    <n v="1241008"/>
    <n v="1599146.1401534313"/>
  </r>
  <r>
    <x v="24"/>
    <s v="SUDESTE             "/>
    <s v="R9001906"/>
    <s v="ATIVIDADES DE SONORIZACAO E DE ILUMINACAO                        "/>
    <x v="4"/>
    <x v="1"/>
    <x v="1"/>
    <x v="6"/>
    <n v="1.2885864878819728"/>
    <n v="64371"/>
    <n v="82947.60081145048"/>
  </r>
  <r>
    <x v="24"/>
    <s v="SUDESTE             "/>
    <s v="R9001906"/>
    <s v="ATIVIDADES DE SONORIZACAO E DE ILUMINACAO                        "/>
    <x v="4"/>
    <x v="1"/>
    <x v="1"/>
    <x v="6"/>
    <n v="1.2885864878819728"/>
    <n v="181944"/>
    <n v="234450.57995119767"/>
  </r>
  <r>
    <x v="24"/>
    <s v="SUDESTE             "/>
    <s v="R9001906"/>
    <s v="ATIVIDADES DE SONORIZACAO E DE ILUMINACAO                        "/>
    <x v="4"/>
    <x v="1"/>
    <x v="1"/>
    <x v="6"/>
    <n v="1.2885864878819728"/>
    <n v="10000"/>
    <n v="12885.864878819728"/>
  </r>
  <r>
    <x v="24"/>
    <s v="SUDESTE             "/>
    <s v="R9001999"/>
    <s v="ARTE CENICA ESPETAC ATIVI COMPLEMENTARES NAO ESPECI ANTERIOR     "/>
    <x v="4"/>
    <x v="1"/>
    <x v="1"/>
    <x v="6"/>
    <n v="1.2885864878819728"/>
    <n v="112737"/>
    <n v="145271.37488434996"/>
  </r>
  <r>
    <x v="24"/>
    <s v="SUDESTE             "/>
    <s v="R9001999"/>
    <s v="ARTE CENICA ESPETAC ATIVI COMPLEMENTARES NAO ESPECI ANTERIOR     "/>
    <x v="4"/>
    <x v="1"/>
    <x v="1"/>
    <x v="6"/>
    <n v="1.2885864878819728"/>
    <n v="146507"/>
    <n v="188786.94058012418"/>
  </r>
  <r>
    <x v="24"/>
    <s v="SUDESTE             "/>
    <s v="R9001999"/>
    <s v="ARTE CENICA ESPETAC ATIVI COMPLEMENTARES NAO ESPECI ANTERIOR     "/>
    <x v="4"/>
    <x v="1"/>
    <x v="1"/>
    <x v="6"/>
    <n v="1.2885864878819728"/>
    <n v="540300"/>
    <n v="696223.27940262994"/>
  </r>
  <r>
    <x v="24"/>
    <s v="SUDESTE             "/>
    <s v="R9001999"/>
    <s v="ARTE CENICA ESPETAC ATIVI COMPLEMENTARES NAO ESPECI ANTERIOR     "/>
    <x v="4"/>
    <x v="1"/>
    <x v="1"/>
    <x v="6"/>
    <n v="1.2885864878819728"/>
    <n v="311620"/>
    <n v="401549.3213537804"/>
  </r>
  <r>
    <x v="24"/>
    <s v="SUDESTE             "/>
    <s v="R9001999"/>
    <s v="ARTE CENICA ESPETAC ATIVI COMPLEMENTARES NAO ESPECI ANTERIOR     "/>
    <x v="4"/>
    <x v="1"/>
    <x v="1"/>
    <x v="6"/>
    <n v="1.2885864878819728"/>
    <n v="201130"/>
    <n v="259173.4003077012"/>
  </r>
  <r>
    <x v="24"/>
    <s v="SUDESTE             "/>
    <s v="R9001999"/>
    <s v="ARTE CENICA ESPETAC ATIVI COMPLEMENTARES NAO ESPECI ANTERIOR     "/>
    <x v="4"/>
    <x v="1"/>
    <x v="1"/>
    <x v="6"/>
    <n v="1.2885864878819728"/>
    <n v="584079"/>
    <n v="752636.30725561478"/>
  </r>
  <r>
    <x v="24"/>
    <s v="SUDESTE             "/>
    <s v="R9001999"/>
    <s v="ARTE CENICA ESPETAC ATIVI COMPLEMENTARES NAO ESPECI ANTERIOR     "/>
    <x v="4"/>
    <x v="1"/>
    <x v="1"/>
    <x v="6"/>
    <n v="1.2885864878819728"/>
    <n v="10000"/>
    <n v="12885.864878819728"/>
  </r>
  <r>
    <x v="24"/>
    <s v="SUDESTE             "/>
    <s v="R9002701"/>
    <s v="ATIVI ARTISTA PLASTICO, JORNALISTAS INDEPENDENTES E ESCRITORES   "/>
    <x v="6"/>
    <x v="1"/>
    <x v="1"/>
    <x v="6"/>
    <n v="1.2885864878819728"/>
    <n v="13801"/>
    <n v="17783.782119259107"/>
  </r>
  <r>
    <x v="24"/>
    <s v="SUDESTE             "/>
    <s v="R9002701"/>
    <s v="ATIVI ARTISTA PLASTICO, JORNALISTAS INDEPENDENTES E ESCRITORES   "/>
    <x v="6"/>
    <x v="1"/>
    <x v="1"/>
    <x v="6"/>
    <n v="1.2885864878819728"/>
    <n v="10000"/>
    <n v="12885.864878819728"/>
  </r>
  <r>
    <x v="24"/>
    <s v="SUDESTE             "/>
    <s v="R9003500"/>
    <s v="GESTAO ESPACO P/ARTE CENICA ESPETACULO OUTRA ATIVIDADE ARTISTICA "/>
    <x v="4"/>
    <x v="1"/>
    <x v="1"/>
    <x v="6"/>
    <n v="1.2885864878819728"/>
    <n v="68229"/>
    <n v="87918.967481699117"/>
  </r>
  <r>
    <x v="24"/>
    <s v="SUDESTE             "/>
    <s v="R9101500"/>
    <s v="ATIVIDADES DE BIBLIOTECAS E ARQUIVOS                             "/>
    <x v="1"/>
    <x v="0"/>
    <x v="0"/>
    <x v="6"/>
    <n v="1.2885864878819728"/>
    <n v="2100000"/>
    <n v="2706031.6245521428"/>
  </r>
  <r>
    <x v="24"/>
    <s v="SUDESTE             "/>
    <s v="R9102301"/>
    <s v="ATIVI MUSEUS E EXPLORACAO LUGAR PRED HISTORICO ATRACAO SIMILAR   "/>
    <x v="1"/>
    <x v="0"/>
    <x v="0"/>
    <x v="6"/>
    <n v="1.2885864878819728"/>
    <n v="71707"/>
    <n v="92400.671286552621"/>
  </r>
  <r>
    <x v="24"/>
    <s v="SUDESTE             "/>
    <s v="R9102302"/>
    <s v="RESTAURACAO E CONSERVACAO DE LUGARES E PREDIOS HISTORICOS        "/>
    <x v="1"/>
    <x v="0"/>
    <x v="0"/>
    <x v="6"/>
    <n v="1.2885864878819728"/>
    <n v="3000000"/>
    <n v="3865759.4636459183"/>
  </r>
  <r>
    <x v="24"/>
    <s v="SUDESTE             "/>
    <s v="S9493600"/>
    <s v="ATIVIDADES DE ORGANIZACOES ASSOCIATIVAS LIGADAS A CULTURA E ARTE "/>
    <x v="4"/>
    <x v="1"/>
    <x v="1"/>
    <x v="6"/>
    <n v="1.2885864878819728"/>
    <n v="193541"/>
    <n v="249394.31745116491"/>
  </r>
  <r>
    <x v="24"/>
    <s v="SUDESTE             "/>
    <s v="S9493600"/>
    <s v="ATIVIDADES DE ORGANIZACOES ASSOCIATIVAS LIGADAS A CULTURA E ARTE "/>
    <x v="4"/>
    <x v="1"/>
    <x v="1"/>
    <x v="6"/>
    <n v="1.2885864878819728"/>
    <n v="66443"/>
    <n v="85617.552014341927"/>
  </r>
  <r>
    <x v="25"/>
    <s v="NORTE               "/>
    <s v="C1811301"/>
    <s v="IMPRESSAO DE JORNAIS                                             "/>
    <x v="0"/>
    <x v="1"/>
    <x v="1"/>
    <x v="6"/>
    <n v="1.2885864878819728"/>
    <n v="37900"/>
    <n v="48837.427890726773"/>
  </r>
  <r>
    <x v="25"/>
    <s v="NORTE               "/>
    <s v="C1811302"/>
    <s v="IMPRESSAO DE LIVROS, REVISTAS E OUTRAS PUBLICACOES PERIODICAS    "/>
    <x v="0"/>
    <x v="1"/>
    <x v="1"/>
    <x v="6"/>
    <n v="1.2885864878819728"/>
    <n v="7435"/>
    <n v="9580.6405374024671"/>
  </r>
  <r>
    <x v="25"/>
    <s v="NORTE               "/>
    <s v="G4647802"/>
    <s v="COMERCIO ATACADISTA DE LIVROS, JORNAIS E OUTRAS PUBLICACOES      "/>
    <x v="2"/>
    <x v="1"/>
    <x v="1"/>
    <x v="6"/>
    <n v="1.2885864878819728"/>
    <n v="32800"/>
    <n v="42265.636802528708"/>
  </r>
  <r>
    <x v="25"/>
    <s v="NORTE               "/>
    <s v="G4647802"/>
    <s v="COMERCIO ATACADISTA DE LIVROS, JORNAIS E OUTRAS PUBLICACOES      "/>
    <x v="2"/>
    <x v="1"/>
    <x v="1"/>
    <x v="6"/>
    <n v="1.2885864878819728"/>
    <n v="33962"/>
    <n v="43762.974301447561"/>
  </r>
  <r>
    <x v="25"/>
    <s v="NORTE               "/>
    <s v="G4649407"/>
    <s v="COMERCIO ATACADISTA DE FILMES, CDS, DVDS, FITAS E DISCOS         "/>
    <x v="0"/>
    <x v="1"/>
    <x v="1"/>
    <x v="6"/>
    <n v="1.2885864878819728"/>
    <n v="31110"/>
    <n v="40087.925638008172"/>
  </r>
  <r>
    <x v="25"/>
    <s v="NORTE               "/>
    <s v="G4761001"/>
    <s v="COMERCIO VAREJISTA DE LIVROS                                     "/>
    <x v="2"/>
    <x v="1"/>
    <x v="1"/>
    <x v="6"/>
    <n v="1.2885864878819728"/>
    <n v="212000"/>
    <n v="273180.33543097822"/>
  </r>
  <r>
    <x v="25"/>
    <s v="NORTE               "/>
    <s v="G4761001"/>
    <s v="COMERCIO VAREJISTA DE LIVROS                                     "/>
    <x v="2"/>
    <x v="1"/>
    <x v="1"/>
    <x v="6"/>
    <n v="1.2885864878819728"/>
    <n v="87707"/>
    <n v="113018.05509266419"/>
  </r>
  <r>
    <x v="25"/>
    <s v="NORTE               "/>
    <s v="G4761001"/>
    <s v="COMERCIO VAREJISTA DE LIVROS                                     "/>
    <x v="2"/>
    <x v="1"/>
    <x v="1"/>
    <x v="6"/>
    <n v="1.2885864878819728"/>
    <n v="11419"/>
    <n v="14714.369105124248"/>
  </r>
  <r>
    <x v="25"/>
    <s v="NORTE               "/>
    <s v="G4762800"/>
    <s v="COMERCIO VAREJISTA DE DISCOS, CDS, DVDS E FITAS                  "/>
    <x v="3"/>
    <x v="1"/>
    <x v="1"/>
    <x v="6"/>
    <n v="1.2885864878819728"/>
    <n v="10144"/>
    <n v="13071.421333074732"/>
  </r>
  <r>
    <x v="25"/>
    <s v="NORTE               "/>
    <s v="J5829800"/>
    <s v="EDICAO INTEGRADA IMPRESSAO CADASTRO LISTA OUTRO PRODUTO GRAFICO  "/>
    <x v="0"/>
    <x v="1"/>
    <x v="1"/>
    <x v="6"/>
    <n v="1.2885864878819728"/>
    <n v="30000"/>
    <n v="38657.594636459187"/>
  </r>
  <r>
    <x v="25"/>
    <s v="NORTE               "/>
    <s v="J5829800"/>
    <s v="EDICAO INTEGRADA IMPRESSAO CADASTRO LISTA OUTRO PRODUTO GRAFICO  "/>
    <x v="0"/>
    <x v="1"/>
    <x v="1"/>
    <x v="6"/>
    <n v="1.2885864878819728"/>
    <n v="83000"/>
    <n v="106952.67849420375"/>
  </r>
  <r>
    <x v="25"/>
    <s v="NORTE               "/>
    <s v="J5829800"/>
    <s v="EDICAO INTEGRADA IMPRESSAO CADASTRO LISTA OUTRO PRODUTO GRAFICO  "/>
    <x v="0"/>
    <x v="1"/>
    <x v="1"/>
    <x v="6"/>
    <n v="1.2885864878819728"/>
    <n v="9139"/>
    <n v="11776.39191275335"/>
  </r>
  <r>
    <x v="25"/>
    <s v="NORTE               "/>
    <s v="J5911102"/>
    <s v="PRODUCAO DE FILMES PARA PUBLICIDADE                              "/>
    <x v="5"/>
    <x v="1"/>
    <x v="1"/>
    <x v="6"/>
    <n v="1.2885864878819728"/>
    <n v="58500"/>
    <n v="75382.309541095412"/>
  </r>
  <r>
    <x v="25"/>
    <s v="NORTE               "/>
    <s v="J5911102"/>
    <s v="PRODUCAO DE FILMES PARA PUBLICIDADE                              "/>
    <x v="5"/>
    <x v="1"/>
    <x v="1"/>
    <x v="6"/>
    <n v="1.2885864878819728"/>
    <n v="5668"/>
    <n v="7303.7082133150216"/>
  </r>
  <r>
    <x v="25"/>
    <s v="NORTE               "/>
    <s v="R9001905"/>
    <s v="PRODUCAO DE ESPETACULOS DE RODEIOS, VAQUEJADAS E SIMILARES       "/>
    <x v="4"/>
    <x v="1"/>
    <x v="1"/>
    <x v="6"/>
    <n v="1.2885864878819728"/>
    <n v="86877"/>
    <n v="111948.52830772215"/>
  </r>
  <r>
    <x v="25"/>
    <s v="NORTE               "/>
    <s v="R9102302"/>
    <s v="RESTAURACAO E CONSERVACAO DE LUGARES E PREDIOS HISTORICOS        "/>
    <x v="1"/>
    <x v="1"/>
    <x v="1"/>
    <x v="6"/>
    <n v="1.2885864878819728"/>
    <n v="6158"/>
    <n v="7935.1155923771885"/>
  </r>
  <r>
    <x v="25"/>
    <s v="NORTE               "/>
    <s v="R9102302"/>
    <s v="RESTAURACAO E CONSERVACAO DE LUGARES E PREDIOS HISTORICOS        "/>
    <x v="1"/>
    <x v="1"/>
    <x v="1"/>
    <x v="6"/>
    <n v="1.2885864878819728"/>
    <n v="21177"/>
    <n v="27288.396053876539"/>
  </r>
  <r>
    <x v="0"/>
    <s v="NORTE               "/>
    <s v="C1811301"/>
    <s v="IMPRESSAO DE JORNAIS                                             "/>
    <x v="0"/>
    <x v="1"/>
    <x v="1"/>
    <x v="7"/>
    <n v="1.2109924972782313"/>
    <n v="170000"/>
    <n v="205868.72453729933"/>
  </r>
  <r>
    <x v="0"/>
    <s v="NORTE               "/>
    <s v="C1811301"/>
    <s v="IMPRESSAO DE JORNAIS                                             "/>
    <x v="0"/>
    <x v="1"/>
    <x v="1"/>
    <x v="7"/>
    <n v="1.2109924972782313"/>
    <n v="62000"/>
    <n v="75081.534831250348"/>
  </r>
  <r>
    <x v="0"/>
    <s v="NORTE               "/>
    <s v="G4761001"/>
    <s v="COMERCIO VAREJISTA DE LIVROS                                     "/>
    <x v="2"/>
    <x v="1"/>
    <x v="1"/>
    <x v="7"/>
    <n v="1.2109924972782313"/>
    <n v="4424"/>
    <n v="5357.4308079588955"/>
  </r>
  <r>
    <x v="0"/>
    <s v="NORTE               "/>
    <s v="G4761001"/>
    <s v="COMERCIO VAREJISTA DE LIVROS                                     "/>
    <x v="2"/>
    <x v="1"/>
    <x v="1"/>
    <x v="7"/>
    <n v="1.2109924972782313"/>
    <n v="34050"/>
    <n v="41234.29453232378"/>
  </r>
  <r>
    <x v="0"/>
    <s v="NORTE               "/>
    <s v="G4761001"/>
    <s v="COMERCIO VAREJISTA DE LIVROS                                     "/>
    <x v="2"/>
    <x v="1"/>
    <x v="1"/>
    <x v="7"/>
    <n v="1.2109924972782313"/>
    <n v="7943"/>
    <n v="9618.9134058809923"/>
  </r>
  <r>
    <x v="0"/>
    <s v="NORTE               "/>
    <s v="G4761002"/>
    <s v="COMERCIO VAREJISTA DE JORNAIS E REVISTAS                         "/>
    <x v="2"/>
    <x v="1"/>
    <x v="1"/>
    <x v="7"/>
    <n v="1.2109924972782313"/>
    <n v="40114"/>
    <n v="48577.753035818969"/>
  </r>
  <r>
    <x v="0"/>
    <s v="NORTE               "/>
    <s v="J5829800"/>
    <s v="EDICAO INTEGRADA IMPRESSAO CADASTRO LISTA OUTRO PRODUTO GRAFICO  "/>
    <x v="0"/>
    <x v="1"/>
    <x v="1"/>
    <x v="7"/>
    <n v="1.2109924972782313"/>
    <n v="110941"/>
    <n v="134348.71864054425"/>
  </r>
  <r>
    <x v="0"/>
    <s v="NORTE               "/>
    <s v="J5829800"/>
    <s v="EDICAO INTEGRADA IMPRESSAO CADASTRO LISTA OUTRO PRODUTO GRAFICO  "/>
    <x v="0"/>
    <x v="1"/>
    <x v="1"/>
    <x v="7"/>
    <n v="1.2109924972782313"/>
    <n v="10425"/>
    <n v="12624.596784125562"/>
  </r>
  <r>
    <x v="1"/>
    <s v="NORDESTE            "/>
    <s v="C1811302"/>
    <s v="IMPRESSAO DE LIVROS, REVISTAS E OUTRAS PUBLICACOES PERIODICAS    "/>
    <x v="0"/>
    <x v="1"/>
    <x v="1"/>
    <x v="7"/>
    <n v="1.2109924972782313"/>
    <n v="21933"/>
    <n v="26560.698442803448"/>
  </r>
  <r>
    <x v="1"/>
    <s v="NORDESTE            "/>
    <s v="G4647802"/>
    <s v="COMERCIO ATACADISTA DE LIVROS, JORNAIS E OUTRAS PUBLICACOES      "/>
    <x v="2"/>
    <x v="1"/>
    <x v="1"/>
    <x v="7"/>
    <n v="1.2109924972782313"/>
    <n v="6119"/>
    <n v="7410.0630908454978"/>
  </r>
  <r>
    <x v="1"/>
    <s v="NORDESTE            "/>
    <s v="G4647802"/>
    <s v="COMERCIO ATACADISTA DE LIVROS, JORNAIS E OUTRAS PUBLICACOES      "/>
    <x v="2"/>
    <x v="1"/>
    <x v="1"/>
    <x v="7"/>
    <n v="1.2109924972782313"/>
    <n v="696"/>
    <n v="842.85077810564906"/>
  </r>
  <r>
    <x v="1"/>
    <s v="NORDESTE            "/>
    <s v="G4756300"/>
    <s v="COM VAREJISTA ESPECIALIZADO DE INSTRUMENTOS MUSICAIS E ACESSORIO "/>
    <x v="3"/>
    <x v="1"/>
    <x v="1"/>
    <x v="7"/>
    <n v="1.2109924972782313"/>
    <n v="45000"/>
    <n v="54494.662377520406"/>
  </r>
  <r>
    <x v="1"/>
    <s v="NORDESTE            "/>
    <s v="G4756300"/>
    <s v="COM VAREJISTA ESPECIALIZADO DE INSTRUMENTOS MUSICAIS E ACESSORIO "/>
    <x v="3"/>
    <x v="1"/>
    <x v="1"/>
    <x v="7"/>
    <n v="1.2109924972782313"/>
    <n v="21794"/>
    <n v="26392.370485681775"/>
  </r>
  <r>
    <x v="1"/>
    <s v="NORDESTE            "/>
    <s v="G4761001"/>
    <s v="COMERCIO VAREJISTA DE LIVROS                                     "/>
    <x v="2"/>
    <x v="1"/>
    <x v="1"/>
    <x v="7"/>
    <n v="1.2109924972782313"/>
    <n v="43856"/>
    <n v="53109.286960634112"/>
  </r>
  <r>
    <x v="1"/>
    <s v="NORDESTE            "/>
    <s v="G4761001"/>
    <s v="COMERCIO VAREJISTA DE LIVROS                                     "/>
    <x v="2"/>
    <x v="1"/>
    <x v="1"/>
    <x v="7"/>
    <n v="1.2109924972782313"/>
    <n v="400000"/>
    <n v="484396.99891129253"/>
  </r>
  <r>
    <x v="1"/>
    <s v="NORDESTE            "/>
    <s v="G4761001"/>
    <s v="COMERCIO VAREJISTA DE LIVROS                                     "/>
    <x v="2"/>
    <x v="1"/>
    <x v="1"/>
    <x v="7"/>
    <n v="1.2109924972782313"/>
    <n v="9031"/>
    <n v="10936.473242919707"/>
  </r>
  <r>
    <x v="1"/>
    <s v="NORDESTE            "/>
    <s v="G4761002"/>
    <s v="COMERCIO VAREJISTA DE JORNAIS E REVISTAS                         "/>
    <x v="2"/>
    <x v="1"/>
    <x v="1"/>
    <x v="7"/>
    <n v="1.2109924972782313"/>
    <n v="1896"/>
    <n v="2296.0417748395266"/>
  </r>
  <r>
    <x v="1"/>
    <s v="NORDESTE            "/>
    <s v="G4761002"/>
    <s v="COMERCIO VAREJISTA DE JORNAIS E REVISTAS                         "/>
    <x v="2"/>
    <x v="1"/>
    <x v="1"/>
    <x v="7"/>
    <n v="1.2109924972782313"/>
    <n v="4058"/>
    <n v="4914.2075539550624"/>
  </r>
  <r>
    <x v="1"/>
    <s v="NORDESTE            "/>
    <s v="G4761002"/>
    <s v="COMERCIO VAREJISTA DE JORNAIS E REVISTAS                         "/>
    <x v="2"/>
    <x v="1"/>
    <x v="1"/>
    <x v="7"/>
    <n v="1.2109924972782313"/>
    <n v="6279"/>
    <n v="7603.8218904100149"/>
  </r>
  <r>
    <x v="1"/>
    <s v="NORDESTE            "/>
    <s v="G4762800"/>
    <s v="COMERCIO VAREJISTA DE DISCOS, CDS, DVDS E FITAS                  "/>
    <x v="3"/>
    <x v="1"/>
    <x v="1"/>
    <x v="7"/>
    <n v="1.2109924972782313"/>
    <n v="95085"/>
    <n v="115147.22160370063"/>
  </r>
  <r>
    <x v="1"/>
    <s v="NORDESTE            "/>
    <s v="J5829800"/>
    <s v="EDICAO INTEGRADA IMPRESSAO CADASTRO LISTA OUTRO PRODUTO GRAFICO  "/>
    <x v="0"/>
    <x v="1"/>
    <x v="1"/>
    <x v="7"/>
    <n v="1.2109924972782313"/>
    <n v="59748"/>
    <n v="72354.379727379768"/>
  </r>
  <r>
    <x v="1"/>
    <s v="NORDESTE            "/>
    <s v="J5914600"/>
    <s v="ATIVIDADES DE EXIBICAO CINEMATOGRAFICA                           "/>
    <x v="5"/>
    <x v="1"/>
    <x v="1"/>
    <x v="7"/>
    <n v="1.2109924972782313"/>
    <n v="4325"/>
    <n v="5237.5425507283508"/>
  </r>
  <r>
    <x v="1"/>
    <s v="NORDESTE            "/>
    <s v="J5914600"/>
    <s v="ATIVIDADES DE EXIBICAO CINEMATOGRAFICA                           "/>
    <x v="5"/>
    <x v="1"/>
    <x v="0"/>
    <x v="7"/>
    <n v="1.2109924972782313"/>
    <n v="786933"/>
    <n v="952969.95886065043"/>
  </r>
  <r>
    <x v="1"/>
    <s v="NORDESTE            "/>
    <s v="J5914600"/>
    <s v="ATIVIDADES DE EXIBICAO CINEMATOGRAFICA                           "/>
    <x v="5"/>
    <x v="1"/>
    <x v="0"/>
    <x v="7"/>
    <n v="1.2109924972782313"/>
    <n v="1028842"/>
    <n v="1245919.9428847302"/>
  </r>
  <r>
    <x v="1"/>
    <s v="NORDESTE            "/>
    <s v="J5914600"/>
    <s v="ATIVIDADES DE EXIBICAO CINEMATOGRAFICA                           "/>
    <x v="5"/>
    <x v="1"/>
    <x v="0"/>
    <x v="7"/>
    <n v="1.2109924972782313"/>
    <n v="70435"/>
    <n v="85296.256545792217"/>
  </r>
  <r>
    <x v="1"/>
    <s v="NORDESTE            "/>
    <s v="J5914600"/>
    <s v="ATIVIDADES DE EXIBICAO CINEMATOGRAFICA                           "/>
    <x v="5"/>
    <x v="1"/>
    <x v="1"/>
    <x v="7"/>
    <n v="1.2109924972782313"/>
    <n v="10471"/>
    <n v="12680.302439000361"/>
  </r>
  <r>
    <x v="1"/>
    <s v="NORDESTE            "/>
    <s v="J6010100"/>
    <s v="ATIVIDADES DE RADIO                                              "/>
    <x v="5"/>
    <x v="1"/>
    <x v="1"/>
    <x v="7"/>
    <n v="1.2109924972782313"/>
    <n v="19487"/>
    <n v="23598.610794460896"/>
  </r>
  <r>
    <x v="1"/>
    <s v="NORDESTE            "/>
    <s v="J6021700"/>
    <s v="ATIVIDADES DE TELEVISAO ABERTA                                   "/>
    <x v="5"/>
    <x v="1"/>
    <x v="1"/>
    <x v="7"/>
    <n v="1.2109924972782313"/>
    <n v="25061"/>
    <n v="30348.682974289757"/>
  </r>
  <r>
    <x v="1"/>
    <s v="NORDESTE            "/>
    <s v="J6021700"/>
    <s v="ATIVIDADES DE TELEVISAO ABERTA                                   "/>
    <x v="5"/>
    <x v="1"/>
    <x v="1"/>
    <x v="7"/>
    <n v="1.2109924972782313"/>
    <n v="64957"/>
    <n v="78662.439645702078"/>
  </r>
  <r>
    <x v="1"/>
    <s v="NORDESTE            "/>
    <s v="R9001906"/>
    <s v="ATIVIDADES DE SONORIZACAO E DE ILUMINACAO                        "/>
    <x v="4"/>
    <x v="1"/>
    <x v="1"/>
    <x v="7"/>
    <n v="1.2109924972782313"/>
    <n v="13389"/>
    <n v="16213.978546058239"/>
  </r>
  <r>
    <x v="1"/>
    <s v="NORDESTE            "/>
    <s v="R9001999"/>
    <s v="ARTE CENICA ESPETAC ATIVI COMPLEMENTARES NAO ESPECI ANTERIOR     "/>
    <x v="4"/>
    <x v="1"/>
    <x v="1"/>
    <x v="7"/>
    <n v="1.2109924972782313"/>
    <n v="74000"/>
    <n v="89613.444798589117"/>
  </r>
  <r>
    <x v="1"/>
    <s v="NORDESTE            "/>
    <s v="R9001999"/>
    <s v="ARTE CENICA ESPETAC ATIVI COMPLEMENTARES NAO ESPECI ANTERIOR     "/>
    <x v="4"/>
    <x v="1"/>
    <x v="1"/>
    <x v="7"/>
    <n v="1.2109924972782313"/>
    <n v="48694"/>
    <n v="58968.068662466198"/>
  </r>
  <r>
    <x v="1"/>
    <s v="NORDESTE            "/>
    <s v="R9003500"/>
    <s v="GESTAO ESPACO P/ARTE CENICA ESPETACULO OUTRA ATIVIDADE ARTISTICA "/>
    <x v="4"/>
    <x v="1"/>
    <x v="1"/>
    <x v="7"/>
    <n v="1.2109924972782313"/>
    <n v="115000"/>
    <n v="139264.13718699661"/>
  </r>
  <r>
    <x v="2"/>
    <s v="NORTE               "/>
    <s v="G4756300"/>
    <s v="COM VAREJISTA ESPECIALIZADO DE INSTRUMENTOS MUSICAIS E ACESSORIO "/>
    <x v="3"/>
    <x v="1"/>
    <x v="1"/>
    <x v="7"/>
    <n v="1.2109924972782313"/>
    <n v="110000"/>
    <n v="133209.17470060545"/>
  </r>
  <r>
    <x v="2"/>
    <s v="NORTE               "/>
    <s v="G4756300"/>
    <s v="COM VAREJISTA ESPECIALIZADO DE INSTRUMENTOS MUSICAIS E ACESSORIO "/>
    <x v="3"/>
    <x v="1"/>
    <x v="1"/>
    <x v="7"/>
    <n v="1.2109924972782313"/>
    <n v="107097"/>
    <n v="129693.66348100673"/>
  </r>
  <r>
    <x v="2"/>
    <s v="NORTE               "/>
    <s v="G4756300"/>
    <s v="COM VAREJISTA ESPECIALIZADO DE INSTRUMENTOS MUSICAIS E ACESSORIO "/>
    <x v="3"/>
    <x v="1"/>
    <x v="1"/>
    <x v="7"/>
    <n v="1.2109924972782313"/>
    <n v="342878"/>
    <n v="415222.68548176542"/>
  </r>
  <r>
    <x v="2"/>
    <s v="NORTE               "/>
    <s v="G4761001"/>
    <s v="COMERCIO VAREJISTA DE LIVROS                                     "/>
    <x v="2"/>
    <x v="1"/>
    <x v="1"/>
    <x v="7"/>
    <n v="1.2109924972782313"/>
    <n v="42521"/>
    <n v="51492.611976767672"/>
  </r>
  <r>
    <x v="2"/>
    <s v="NORTE               "/>
    <s v="G4761001"/>
    <s v="COMERCIO VAREJISTA DE LIVROS                                     "/>
    <x v="2"/>
    <x v="1"/>
    <x v="0"/>
    <x v="7"/>
    <n v="1.2109924972782313"/>
    <n v="1618195"/>
    <n v="1959622.0041331477"/>
  </r>
  <r>
    <x v="2"/>
    <s v="NORTE               "/>
    <s v="G4761001"/>
    <s v="COMERCIO VAREJISTA DE LIVROS                                     "/>
    <x v="2"/>
    <x v="1"/>
    <x v="0"/>
    <x v="7"/>
    <n v="1.2109924972782313"/>
    <n v="30720"/>
    <n v="37201.689516387269"/>
  </r>
  <r>
    <x v="2"/>
    <s v="NORTE               "/>
    <s v="G4761001"/>
    <s v="COMERCIO VAREJISTA DE LIVROS                                     "/>
    <x v="2"/>
    <x v="1"/>
    <x v="1"/>
    <x v="7"/>
    <n v="1.2109924972782313"/>
    <n v="151227"/>
    <n v="183134.7623858951"/>
  </r>
  <r>
    <x v="2"/>
    <s v="NORTE               "/>
    <s v="G4761002"/>
    <s v="COMERCIO VAREJISTA DE JORNAIS E REVISTAS                         "/>
    <x v="2"/>
    <x v="1"/>
    <x v="1"/>
    <x v="7"/>
    <n v="1.2109924972782313"/>
    <n v="7852"/>
    <n v="9508.7130886286723"/>
  </r>
  <r>
    <x v="2"/>
    <s v="NORTE               "/>
    <s v="G4762800"/>
    <s v="COMERCIO VAREJISTA DE DISCOS, CDS, DVDS E FITAS                  "/>
    <x v="3"/>
    <x v="1"/>
    <x v="1"/>
    <x v="7"/>
    <n v="1.2109924972782313"/>
    <n v="15038"/>
    <n v="18210.905174070042"/>
  </r>
  <r>
    <x v="2"/>
    <s v="NORTE               "/>
    <s v="J5813100"/>
    <s v="EDICAO DE REVISTAS                                               "/>
    <x v="2"/>
    <x v="1"/>
    <x v="1"/>
    <x v="7"/>
    <n v="1.2109924972782313"/>
    <n v="1825"/>
    <n v="2210.0613075327724"/>
  </r>
  <r>
    <x v="2"/>
    <s v="NORTE               "/>
    <s v="J5829800"/>
    <s v="EDICAO INTEGRADA IMPRESSAO CADASTRO LISTA OUTRO PRODUTO GRAFICO  "/>
    <x v="0"/>
    <x v="1"/>
    <x v="1"/>
    <x v="7"/>
    <n v="1.2109924972782313"/>
    <n v="364500"/>
    <n v="441406.76525791531"/>
  </r>
  <r>
    <x v="2"/>
    <s v="NORTE               "/>
    <s v="J5829800"/>
    <s v="EDICAO INTEGRADA IMPRESSAO CADASTRO LISTA OUTRO PRODUTO GRAFICO  "/>
    <x v="0"/>
    <x v="1"/>
    <x v="1"/>
    <x v="7"/>
    <n v="1.2109924972782313"/>
    <n v="77373"/>
    <n v="93698.122491908594"/>
  </r>
  <r>
    <x v="2"/>
    <s v="NORTE               "/>
    <s v="J5829800"/>
    <s v="EDICAO INTEGRADA IMPRESSAO CADASTRO LISTA OUTRO PRODUTO GRAFICO  "/>
    <x v="0"/>
    <x v="1"/>
    <x v="1"/>
    <x v="7"/>
    <n v="1.2109924972782313"/>
    <n v="15905"/>
    <n v="19260.835669210268"/>
  </r>
  <r>
    <x v="2"/>
    <s v="NORTE               "/>
    <s v="J5912099"/>
    <s v="ATIV POS-PROD CINEMATOG VIDEO PROG TELEVISAO NAO ESPECI ANTERIOR "/>
    <x v="5"/>
    <x v="1"/>
    <x v="1"/>
    <x v="7"/>
    <n v="1.2109924972782313"/>
    <n v="3454"/>
    <n v="4182.7680855990111"/>
  </r>
  <r>
    <x v="2"/>
    <s v="NORTE               "/>
    <s v="J5914600"/>
    <s v="ATIVIDADES DE EXIBICAO CINEMATOGRAFICA                           "/>
    <x v="5"/>
    <x v="1"/>
    <x v="0"/>
    <x v="7"/>
    <n v="1.2109924972782313"/>
    <n v="636000"/>
    <n v="770191.22826895514"/>
  </r>
  <r>
    <x v="2"/>
    <s v="NORTE               "/>
    <s v="J5914600"/>
    <s v="ATIVIDADES DE EXIBICAO CINEMATOGRAFICA                           "/>
    <x v="5"/>
    <x v="1"/>
    <x v="0"/>
    <x v="7"/>
    <n v="1.2109924972782313"/>
    <n v="6600"/>
    <n v="7992.5504820363267"/>
  </r>
  <r>
    <x v="2"/>
    <s v="NORTE               "/>
    <s v="J6021700"/>
    <s v="ATIVIDADES DE TELEVISAO ABERTA                                   "/>
    <x v="5"/>
    <x v="1"/>
    <x v="1"/>
    <x v="7"/>
    <n v="1.2109924972782313"/>
    <n v="2051"/>
    <n v="2483.7456119176522"/>
  </r>
  <r>
    <x v="2"/>
    <s v="NORTE               "/>
    <s v="J6021700"/>
    <s v="ATIVIDADES DE TELEVISAO ABERTA                                   "/>
    <x v="5"/>
    <x v="1"/>
    <x v="1"/>
    <x v="7"/>
    <n v="1.2109924972782313"/>
    <n v="595109"/>
    <n v="720672.53406275099"/>
  </r>
  <r>
    <x v="2"/>
    <s v="NORTE               "/>
    <s v="J6021700"/>
    <s v="ATIVIDADES DE TELEVISAO ABERTA                                   "/>
    <x v="5"/>
    <x v="1"/>
    <x v="1"/>
    <x v="7"/>
    <n v="1.2109924972782313"/>
    <n v="42245"/>
    <n v="51158.378047518883"/>
  </r>
  <r>
    <x v="2"/>
    <s v="NORTE               "/>
    <s v="R9001906"/>
    <s v="ATIVIDADES DE SONORIZACAO E DE ILUMINACAO                        "/>
    <x v="4"/>
    <x v="1"/>
    <x v="1"/>
    <x v="7"/>
    <n v="1.2109924972782313"/>
    <n v="6841"/>
    <n v="8284.3996738803799"/>
  </r>
  <r>
    <x v="2"/>
    <s v="NORTE               "/>
    <s v="R9001906"/>
    <s v="ATIVIDADES DE SONORIZACAO E DE ILUMINACAO                        "/>
    <x v="4"/>
    <x v="1"/>
    <x v="1"/>
    <x v="7"/>
    <n v="1.2109924972782313"/>
    <n v="63983"/>
    <n v="77482.932953353069"/>
  </r>
  <r>
    <x v="2"/>
    <s v="NORTE               "/>
    <s v="R9001906"/>
    <s v="ATIVIDADES DE SONORIZACAO E DE ILUMINACAO                        "/>
    <x v="4"/>
    <x v="1"/>
    <x v="1"/>
    <x v="7"/>
    <n v="1.2109924972782313"/>
    <n v="18987"/>
    <n v="22993.11454582178"/>
  </r>
  <r>
    <x v="2"/>
    <s v="NORTE               "/>
    <s v="R9001999"/>
    <s v="ARTE CENICA ESPETAC ATIVI COMPLEMENTARES NAO ESPECI ANTERIOR     "/>
    <x v="4"/>
    <x v="1"/>
    <x v="1"/>
    <x v="7"/>
    <n v="1.2109924972782313"/>
    <n v="62796"/>
    <n v="76045.484859083808"/>
  </r>
  <r>
    <x v="2"/>
    <s v="NORTE               "/>
    <s v="R9001999"/>
    <s v="ARTE CENICA ESPETAC ATIVI COMPLEMENTARES NAO ESPECI ANTERIOR     "/>
    <x v="4"/>
    <x v="1"/>
    <x v="1"/>
    <x v="7"/>
    <n v="1.2109924972782313"/>
    <n v="91523"/>
    <n v="110833.66632839557"/>
  </r>
  <r>
    <x v="3"/>
    <s v="NORTE               "/>
    <s v="J5829800"/>
    <s v="EDICAO INTEGRADA IMPRESSAO CADASTRO LISTA OUTRO PRODUTO GRAFICO  "/>
    <x v="0"/>
    <x v="1"/>
    <x v="1"/>
    <x v="7"/>
    <n v="1.2109924972782313"/>
    <n v="5387"/>
    <n v="6523.6165828378325"/>
  </r>
  <r>
    <x v="4"/>
    <s v="NORDESTE            "/>
    <s v="C1811301"/>
    <s v="IMPRESSAO DE JORNAIS                                             "/>
    <x v="0"/>
    <x v="1"/>
    <x v="1"/>
    <x v="7"/>
    <n v="1.2109924972782313"/>
    <n v="82803"/>
    <n v="100273.81175212939"/>
  </r>
  <r>
    <x v="4"/>
    <s v="NORDESTE            "/>
    <s v="C1811302"/>
    <s v="IMPRESSAO DE LIVROS, REVISTAS E OUTRAS PUBLICACOES PERIODICAS    "/>
    <x v="0"/>
    <x v="1"/>
    <x v="1"/>
    <x v="7"/>
    <n v="1.2109924972782313"/>
    <n v="5496"/>
    <n v="6655.6147650411594"/>
  </r>
  <r>
    <x v="4"/>
    <s v="NORDESTE            "/>
    <s v="C1811302"/>
    <s v="IMPRESSAO DE LIVROS, REVISTAS E OUTRAS PUBLICACOES PERIODICAS    "/>
    <x v="0"/>
    <x v="1"/>
    <x v="1"/>
    <x v="7"/>
    <n v="1.2109924972782313"/>
    <n v="7139"/>
    <n v="8645.2754380692932"/>
  </r>
  <r>
    <x v="4"/>
    <s v="NORDESTE            "/>
    <s v="C1811302"/>
    <s v="IMPRESSAO DE LIVROS, REVISTAS E OUTRAS PUBLICACOES PERIODICAS    "/>
    <x v="0"/>
    <x v="1"/>
    <x v="1"/>
    <x v="7"/>
    <n v="1.2109924972782313"/>
    <n v="88845"/>
    <n v="107590.62842068446"/>
  </r>
  <r>
    <x v="4"/>
    <s v="NORDESTE            "/>
    <s v="G4647802"/>
    <s v="COMERCIO ATACADISTA DE LIVROS, JORNAIS E OUTRAS PUBLICACOES      "/>
    <x v="2"/>
    <x v="1"/>
    <x v="1"/>
    <x v="7"/>
    <n v="1.2109924972782313"/>
    <n v="75642"/>
    <n v="91601.894479119976"/>
  </r>
  <r>
    <x v="4"/>
    <s v="NORDESTE            "/>
    <s v="G4647802"/>
    <s v="COMERCIO ATACADISTA DE LIVROS, JORNAIS E OUTRAS PUBLICACOES      "/>
    <x v="2"/>
    <x v="1"/>
    <x v="1"/>
    <x v="7"/>
    <n v="1.2109924972782313"/>
    <n v="20333"/>
    <n v="24623.110447158277"/>
  </r>
  <r>
    <x v="4"/>
    <s v="NORDESTE            "/>
    <s v="G4649407"/>
    <s v="COMERCIO ATACADISTA DE FILMES, CDS, DVDS, FITAS E DISCOS         "/>
    <x v="0"/>
    <x v="1"/>
    <x v="1"/>
    <x v="7"/>
    <n v="1.2109924972782313"/>
    <n v="6427"/>
    <n v="7783.0487800071924"/>
  </r>
  <r>
    <x v="4"/>
    <s v="NORDESTE            "/>
    <s v="G4649407"/>
    <s v="COMERCIO ATACADISTA DE FILMES, CDS, DVDS, FITAS E DISCOS         "/>
    <x v="0"/>
    <x v="1"/>
    <x v="1"/>
    <x v="7"/>
    <n v="1.2109924972782313"/>
    <n v="78246"/>
    <n v="94755.318942032492"/>
  </r>
  <r>
    <x v="4"/>
    <s v="NORDESTE            "/>
    <s v="G4756300"/>
    <s v="COM VAREJISTA ESPECIALIZADO DE INSTRUMENTOS MUSICAIS E ACESSORIO "/>
    <x v="3"/>
    <x v="1"/>
    <x v="1"/>
    <x v="7"/>
    <n v="1.2109924972782313"/>
    <n v="4805"/>
    <n v="5818.8189494219014"/>
  </r>
  <r>
    <x v="4"/>
    <s v="NORDESTE            "/>
    <s v="G4756300"/>
    <s v="COM VAREJISTA ESPECIALIZADO DE INSTRUMENTOS MUSICAIS E ACESSORIO "/>
    <x v="3"/>
    <x v="1"/>
    <x v="1"/>
    <x v="7"/>
    <n v="1.2109924972782313"/>
    <n v="393000"/>
    <n v="475920.05143034493"/>
  </r>
  <r>
    <x v="4"/>
    <s v="NORDESTE            "/>
    <s v="G4756300"/>
    <s v="COM VAREJISTA ESPECIALIZADO DE INSTRUMENTOS MUSICAIS E ACESSORIO "/>
    <x v="3"/>
    <x v="1"/>
    <x v="1"/>
    <x v="7"/>
    <n v="1.2109924972782313"/>
    <n v="92464"/>
    <n v="111973.21026833438"/>
  </r>
  <r>
    <x v="4"/>
    <s v="NORDESTE            "/>
    <s v="G4756300"/>
    <s v="COM VAREJISTA ESPECIALIZADO DE INSTRUMENTOS MUSICAIS E ACESSORIO "/>
    <x v="3"/>
    <x v="1"/>
    <x v="1"/>
    <x v="7"/>
    <n v="1.2109924972782313"/>
    <n v="129503"/>
    <n v="156827.16137502278"/>
  </r>
  <r>
    <x v="4"/>
    <s v="NORDESTE            "/>
    <s v="G4761001"/>
    <s v="COMERCIO VAREJISTA DE LIVROS                                     "/>
    <x v="2"/>
    <x v="1"/>
    <x v="1"/>
    <x v="7"/>
    <n v="1.2109924972782313"/>
    <n v="149800"/>
    <n v="181406.67609227906"/>
  </r>
  <r>
    <x v="4"/>
    <s v="NORDESTE            "/>
    <s v="G4761001"/>
    <s v="COMERCIO VAREJISTA DE LIVROS                                     "/>
    <x v="2"/>
    <x v="1"/>
    <x v="1"/>
    <x v="7"/>
    <n v="1.2109924972782313"/>
    <n v="75000"/>
    <n v="90824.437295867348"/>
  </r>
  <r>
    <x v="4"/>
    <s v="NORDESTE            "/>
    <s v="G4761001"/>
    <s v="COMERCIO VAREJISTA DE LIVROS                                     "/>
    <x v="2"/>
    <x v="1"/>
    <x v="1"/>
    <x v="7"/>
    <n v="1.2109924972782313"/>
    <n v="263086"/>
    <n v="318595.17213894078"/>
  </r>
  <r>
    <x v="4"/>
    <s v="NORDESTE            "/>
    <s v="G4761001"/>
    <s v="COMERCIO VAREJISTA DE LIVROS                                     "/>
    <x v="2"/>
    <x v="1"/>
    <x v="1"/>
    <x v="7"/>
    <n v="1.2109924972782313"/>
    <n v="124887"/>
    <n v="151237.22000758647"/>
  </r>
  <r>
    <x v="4"/>
    <s v="NORDESTE            "/>
    <s v="G4761002"/>
    <s v="COMERCIO VAREJISTA DE JORNAIS E REVISTAS                         "/>
    <x v="2"/>
    <x v="1"/>
    <x v="1"/>
    <x v="7"/>
    <n v="1.2109924972782313"/>
    <n v="3344"/>
    <n v="4049.5589108984054"/>
  </r>
  <r>
    <x v="4"/>
    <s v="NORDESTE            "/>
    <s v="G4762800"/>
    <s v="COMERCIO VAREJISTA DE DISCOS, CDS, DVDS E FITAS                  "/>
    <x v="3"/>
    <x v="1"/>
    <x v="1"/>
    <x v="7"/>
    <n v="1.2109924972782313"/>
    <n v="194658"/>
    <n v="235729.37753518595"/>
  </r>
  <r>
    <x v="4"/>
    <s v="NORDESTE            "/>
    <s v="G4762800"/>
    <s v="COMERCIO VAREJISTA DE DISCOS, CDS, DVDS E FITAS                  "/>
    <x v="3"/>
    <x v="1"/>
    <x v="1"/>
    <x v="7"/>
    <n v="1.2109924972782313"/>
    <n v="30206"/>
    <n v="36579.239372786258"/>
  </r>
  <r>
    <x v="4"/>
    <s v="NORDESTE            "/>
    <s v="G4762800"/>
    <s v="COMERCIO VAREJISTA DE DISCOS, CDS, DVDS E FITAS                  "/>
    <x v="3"/>
    <x v="1"/>
    <x v="1"/>
    <x v="7"/>
    <n v="1.2109924972782313"/>
    <n v="29715"/>
    <n v="35984.642056622644"/>
  </r>
  <r>
    <x v="4"/>
    <s v="NORDESTE            "/>
    <s v="J5811500"/>
    <s v="EDICAO DE LIVROS                                                 "/>
    <x v="2"/>
    <x v="1"/>
    <x v="1"/>
    <x v="7"/>
    <n v="1.2109924972782313"/>
    <n v="16955"/>
    <n v="20532.377791352414"/>
  </r>
  <r>
    <x v="4"/>
    <s v="NORDESTE            "/>
    <s v="J5811500"/>
    <s v="EDICAO DE LIVROS                                                 "/>
    <x v="2"/>
    <x v="1"/>
    <x v="1"/>
    <x v="7"/>
    <n v="1.2109924972782313"/>
    <n v="68069"/>
    <n v="82431.04829723193"/>
  </r>
  <r>
    <x v="4"/>
    <s v="NORDESTE            "/>
    <s v="J5811500"/>
    <s v="EDICAO DE LIVROS                                                 "/>
    <x v="2"/>
    <x v="1"/>
    <x v="1"/>
    <x v="7"/>
    <n v="1.2109924972782313"/>
    <n v="49803"/>
    <n v="60311.059341947752"/>
  </r>
  <r>
    <x v="4"/>
    <s v="NORDESTE            "/>
    <s v="J5812301"/>
    <s v="EDICAO DE JORNAIS DIARIOS                                        "/>
    <x v="2"/>
    <x v="1"/>
    <x v="1"/>
    <x v="7"/>
    <n v="1.2109924972782313"/>
    <n v="44560"/>
    <n v="53961.825678717985"/>
  </r>
  <r>
    <x v="4"/>
    <s v="NORDESTE            "/>
    <s v="J5829800"/>
    <s v="EDICAO INTEGRADA IMPRESSAO CADASTRO LISTA OUTRO PRODUTO GRAFICO  "/>
    <x v="0"/>
    <x v="1"/>
    <x v="1"/>
    <x v="7"/>
    <n v="1.2109924972782313"/>
    <n v="291930"/>
    <n v="353525.03973043407"/>
  </r>
  <r>
    <x v="4"/>
    <s v="NORDESTE            "/>
    <s v="J5829800"/>
    <s v="EDICAO INTEGRADA IMPRESSAO CADASTRO LISTA OUTRO PRODUTO GRAFICO  "/>
    <x v="0"/>
    <x v="1"/>
    <x v="1"/>
    <x v="7"/>
    <n v="1.2109924972782313"/>
    <n v="240000"/>
    <n v="290638.19934677554"/>
  </r>
  <r>
    <x v="4"/>
    <s v="NORDESTE            "/>
    <s v="J5829800"/>
    <s v="EDICAO INTEGRADA IMPRESSAO CADASTRO LISTA OUTRO PRODUTO GRAFICO  "/>
    <x v="0"/>
    <x v="1"/>
    <x v="1"/>
    <x v="7"/>
    <n v="1.2109924972782313"/>
    <n v="341285"/>
    <n v="413293.57443360117"/>
  </r>
  <r>
    <x v="4"/>
    <s v="NORDESTE            "/>
    <s v="J5829800"/>
    <s v="EDICAO INTEGRADA IMPRESSAO CADASTRO LISTA OUTRO PRODUTO GRAFICO  "/>
    <x v="0"/>
    <x v="1"/>
    <x v="1"/>
    <x v="7"/>
    <n v="1.2109924972782313"/>
    <n v="304626"/>
    <n v="368899.80047587852"/>
  </r>
  <r>
    <x v="4"/>
    <s v="NORDESTE            "/>
    <s v="J5911102"/>
    <s v="PRODUCAO DE FILMES PARA PUBLICIDADE                              "/>
    <x v="5"/>
    <x v="1"/>
    <x v="1"/>
    <x v="7"/>
    <n v="1.2109924972782313"/>
    <n v="21430"/>
    <n v="25951.569216672498"/>
  </r>
  <r>
    <x v="4"/>
    <s v="NORDESTE            "/>
    <s v="J5911102"/>
    <s v="PRODUCAO DE FILMES PARA PUBLICIDADE                              "/>
    <x v="5"/>
    <x v="1"/>
    <x v="1"/>
    <x v="7"/>
    <n v="1.2109924972782313"/>
    <n v="26879"/>
    <n v="32550.267334341581"/>
  </r>
  <r>
    <x v="4"/>
    <s v="NORDESTE            "/>
    <s v="J5911199"/>
    <s v="ATIV PD CINEMATOGRAFICA VIDEO PROG TELEVISAO NAO ESPECI ANTERIOR "/>
    <x v="5"/>
    <x v="1"/>
    <x v="1"/>
    <x v="7"/>
    <n v="1.2109924972782313"/>
    <n v="5485"/>
    <n v="6642.2938475710989"/>
  </r>
  <r>
    <x v="4"/>
    <s v="NORDESTE            "/>
    <s v="J5911199"/>
    <s v="ATIV PD CINEMATOGRAFICA VIDEO PROG TELEVISAO NAO ESPECI ANTERIOR "/>
    <x v="5"/>
    <x v="1"/>
    <x v="1"/>
    <x v="7"/>
    <n v="1.2109924972782313"/>
    <n v="300000"/>
    <n v="363297.74918346939"/>
  </r>
  <r>
    <x v="4"/>
    <s v="NORDESTE            "/>
    <s v="J5911199"/>
    <s v="ATIV PD CINEMATOGRAFICA VIDEO PROG TELEVISAO NAO ESPECI ANTERIOR "/>
    <x v="5"/>
    <x v="1"/>
    <x v="1"/>
    <x v="7"/>
    <n v="1.2109924972782313"/>
    <n v="19380"/>
    <n v="23469.034597252125"/>
  </r>
  <r>
    <x v="4"/>
    <s v="NORDESTE            "/>
    <s v="J5914600"/>
    <s v="ATIVIDADES DE EXIBICAO CINEMATOGRAFICA                           "/>
    <x v="5"/>
    <x v="1"/>
    <x v="1"/>
    <x v="7"/>
    <n v="1.2109924972782313"/>
    <n v="81612"/>
    <n v="98831.519687871012"/>
  </r>
  <r>
    <x v="4"/>
    <s v="NORDESTE            "/>
    <s v="J5920100"/>
    <s v="ATIVIDADES DE GRAVACAO DE SOM E DE EDICAO DE MUSICA              "/>
    <x v="3"/>
    <x v="1"/>
    <x v="1"/>
    <x v="7"/>
    <n v="1.2109924972782313"/>
    <n v="1193"/>
    <n v="1444.71404925293"/>
  </r>
  <r>
    <x v="4"/>
    <s v="NORDESTE            "/>
    <s v="J5920100"/>
    <s v="ATIVIDADES DE GRAVACAO DE SOM E DE EDICAO DE MUSICA              "/>
    <x v="3"/>
    <x v="1"/>
    <x v="1"/>
    <x v="7"/>
    <n v="1.2109924972782313"/>
    <n v="184607"/>
    <n v="223557.69194504246"/>
  </r>
  <r>
    <x v="4"/>
    <s v="NORDESTE            "/>
    <s v="J5920100"/>
    <s v="ATIVIDADES DE GRAVACAO DE SOM E DE EDICAO DE MUSICA              "/>
    <x v="3"/>
    <x v="1"/>
    <x v="1"/>
    <x v="7"/>
    <n v="1.2109924972782313"/>
    <n v="26733"/>
    <n v="32373.462429738956"/>
  </r>
  <r>
    <x v="4"/>
    <s v="NORDESTE            "/>
    <s v="J6010100"/>
    <s v="ATIVIDADES DE RADIO                                              "/>
    <x v="5"/>
    <x v="1"/>
    <x v="1"/>
    <x v="7"/>
    <n v="1.2109924972782313"/>
    <n v="11568"/>
    <n v="14008.761208514579"/>
  </r>
  <r>
    <x v="4"/>
    <s v="NORDESTE            "/>
    <s v="J6010100"/>
    <s v="ATIVIDADES DE RADIO                                              "/>
    <x v="5"/>
    <x v="1"/>
    <x v="1"/>
    <x v="7"/>
    <n v="1.2109924972782313"/>
    <n v="547212"/>
    <n v="662669.62642061547"/>
  </r>
  <r>
    <x v="4"/>
    <s v="NORDESTE            "/>
    <s v="J6010100"/>
    <s v="ATIVIDADES DE RADIO                                              "/>
    <x v="5"/>
    <x v="1"/>
    <x v="1"/>
    <x v="7"/>
    <n v="1.2109924972782313"/>
    <n v="504316"/>
    <n v="610722.89225736854"/>
  </r>
  <r>
    <x v="4"/>
    <s v="NORDESTE            "/>
    <s v="J6021700"/>
    <s v="ATIVIDADES DE TELEVISAO ABERTA                                   "/>
    <x v="5"/>
    <x v="1"/>
    <x v="1"/>
    <x v="7"/>
    <n v="1.2109924972782313"/>
    <n v="353497"/>
    <n v="428082.21481036296"/>
  </r>
  <r>
    <x v="4"/>
    <s v="NORDESTE            "/>
    <s v="J6021700"/>
    <s v="ATIVIDADES DE TELEVISAO ABERTA                                   "/>
    <x v="5"/>
    <x v="1"/>
    <x v="1"/>
    <x v="7"/>
    <n v="1.2109924972782313"/>
    <n v="103960"/>
    <n v="125894.78001704493"/>
  </r>
  <r>
    <x v="4"/>
    <s v="NORDESTE            "/>
    <s v="J6021700"/>
    <s v="ATIVIDADES DE TELEVISAO ABERTA                                   "/>
    <x v="5"/>
    <x v="1"/>
    <x v="1"/>
    <x v="7"/>
    <n v="1.2109924972782313"/>
    <n v="9713"/>
    <n v="11762.370126063461"/>
  </r>
  <r>
    <x v="4"/>
    <s v="NORDESTE            "/>
    <s v="P8592901"/>
    <s v="ENSINO DE DANCA                                                  "/>
    <x v="6"/>
    <x v="1"/>
    <x v="1"/>
    <x v="7"/>
    <n v="1.2109924972782313"/>
    <n v="17041"/>
    <n v="20636.523146118339"/>
  </r>
  <r>
    <x v="4"/>
    <s v="NORDESTE            "/>
    <s v="P8592901"/>
    <s v="ENSINO DE DANCA                                                  "/>
    <x v="6"/>
    <x v="1"/>
    <x v="1"/>
    <x v="7"/>
    <n v="1.2109924972782313"/>
    <n v="51512"/>
    <n v="62380.64551979625"/>
  </r>
  <r>
    <x v="4"/>
    <s v="NORDESTE            "/>
    <s v="P8592903"/>
    <s v="ENSINO DE MUSICA                                                 "/>
    <x v="6"/>
    <x v="1"/>
    <x v="1"/>
    <x v="7"/>
    <n v="1.2109924972782313"/>
    <n v="3333"/>
    <n v="4036.2379934283449"/>
  </r>
  <r>
    <x v="4"/>
    <s v="NORDESTE            "/>
    <s v="P8592903"/>
    <s v="ENSINO DE MUSICA                                                 "/>
    <x v="6"/>
    <x v="1"/>
    <x v="1"/>
    <x v="7"/>
    <n v="1.2109924972782313"/>
    <n v="19939"/>
    <n v="24145.979403230653"/>
  </r>
  <r>
    <x v="4"/>
    <s v="NORDESTE            "/>
    <s v="R9001902"/>
    <s v="PRODUCAO MUSICAL                                                 "/>
    <x v="4"/>
    <x v="1"/>
    <x v="1"/>
    <x v="7"/>
    <n v="1.2109924972782313"/>
    <n v="72000"/>
    <n v="87191.459804032653"/>
  </r>
  <r>
    <x v="4"/>
    <s v="NORDESTE            "/>
    <s v="R9001902"/>
    <s v="PRODUCAO MUSICAL                                                 "/>
    <x v="4"/>
    <x v="1"/>
    <x v="1"/>
    <x v="7"/>
    <n v="1.2109924972782313"/>
    <n v="448310"/>
    <n v="542900.0464548039"/>
  </r>
  <r>
    <x v="4"/>
    <s v="NORDESTE            "/>
    <s v="R9001902"/>
    <s v="PRODUCAO MUSICAL                                                 "/>
    <x v="4"/>
    <x v="1"/>
    <x v="1"/>
    <x v="7"/>
    <n v="1.2109924972782313"/>
    <n v="218705"/>
    <n v="264850.11411723559"/>
  </r>
  <r>
    <x v="4"/>
    <s v="NORDESTE            "/>
    <s v="R9001902"/>
    <s v="PRODUCAO MUSICAL                                                 "/>
    <x v="4"/>
    <x v="1"/>
    <x v="1"/>
    <x v="7"/>
    <n v="1.2109924972782313"/>
    <n v="12296"/>
    <n v="14890.363746533132"/>
  </r>
  <r>
    <x v="4"/>
    <s v="NORDESTE            "/>
    <s v="R9001906"/>
    <s v="ATIVIDADES DE SONORIZACAO E DE ILUMINACAO                        "/>
    <x v="4"/>
    <x v="1"/>
    <x v="1"/>
    <x v="7"/>
    <n v="1.2109924972782313"/>
    <n v="30181"/>
    <n v="36548.964560354303"/>
  </r>
  <r>
    <x v="4"/>
    <s v="NORDESTE            "/>
    <s v="R9001906"/>
    <s v="ATIVIDADES DE SONORIZACAO E DE ILUMINACAO                        "/>
    <x v="4"/>
    <x v="1"/>
    <x v="1"/>
    <x v="7"/>
    <n v="1.2109924972782313"/>
    <n v="150000"/>
    <n v="181648.8745917347"/>
  </r>
  <r>
    <x v="4"/>
    <s v="NORDESTE            "/>
    <s v="R9001906"/>
    <s v="ATIVIDADES DE SONORIZACAO E DE ILUMINACAO                        "/>
    <x v="4"/>
    <x v="1"/>
    <x v="1"/>
    <x v="7"/>
    <n v="1.2109924972782313"/>
    <n v="366486"/>
    <n v="443811.79635750991"/>
  </r>
  <r>
    <x v="4"/>
    <s v="NORDESTE            "/>
    <s v="R9001906"/>
    <s v="ATIVIDADES DE SONORIZACAO E DE ILUMINACAO                        "/>
    <x v="4"/>
    <x v="1"/>
    <x v="1"/>
    <x v="7"/>
    <n v="1.2109924972782313"/>
    <n v="299078"/>
    <n v="362181.21410097886"/>
  </r>
  <r>
    <x v="4"/>
    <s v="NORDESTE            "/>
    <s v="R9001906"/>
    <s v="ATIVIDADES DE SONORIZACAO E DE ILUMINACAO                        "/>
    <x v="4"/>
    <x v="1"/>
    <x v="1"/>
    <x v="7"/>
    <n v="1.2109924972782313"/>
    <n v="38556"/>
    <n v="46691.026725059484"/>
  </r>
  <r>
    <x v="4"/>
    <s v="NORDESTE            "/>
    <s v="R9001999"/>
    <s v="ARTE CENICA ESPETAC ATIVI COMPLEMENTARES NAO ESPECI ANTERIOR     "/>
    <x v="4"/>
    <x v="1"/>
    <x v="1"/>
    <x v="7"/>
    <n v="1.2109924972782313"/>
    <n v="45184"/>
    <n v="54717.484997019601"/>
  </r>
  <r>
    <x v="4"/>
    <s v="NORDESTE            "/>
    <s v="R9001999"/>
    <s v="ARTE CENICA ESPETAC ATIVI COMPLEMENTARES NAO ESPECI ANTERIOR     "/>
    <x v="4"/>
    <x v="1"/>
    <x v="1"/>
    <x v="7"/>
    <n v="1.2109924972782313"/>
    <n v="388927"/>
    <n v="470987.67898893065"/>
  </r>
  <r>
    <x v="4"/>
    <s v="NORDESTE            "/>
    <s v="R9001999"/>
    <s v="ARTE CENICA ESPETAC ATIVI COMPLEMENTARES NAO ESPECI ANTERIOR     "/>
    <x v="4"/>
    <x v="1"/>
    <x v="1"/>
    <x v="7"/>
    <n v="1.2109924972782313"/>
    <n v="140954"/>
    <n v="170694.23646135582"/>
  </r>
  <r>
    <x v="4"/>
    <s v="NORDESTE            "/>
    <s v="R9102302"/>
    <s v="RESTAURACAO E CONSERVACAO DE LUGARES E PREDIOS HISTORICOS        "/>
    <x v="1"/>
    <x v="0"/>
    <x v="0"/>
    <x v="7"/>
    <n v="1.2109924972782313"/>
    <n v="1500000"/>
    <n v="1816488.745917347"/>
  </r>
  <r>
    <x v="4"/>
    <s v="NORDESTE            "/>
    <s v="R9102302"/>
    <s v="RESTAURACAO E CONSERVACAO DE LUGARES E PREDIOS HISTORICOS        "/>
    <x v="1"/>
    <x v="0"/>
    <x v="0"/>
    <x v="7"/>
    <n v="1.2109924972782313"/>
    <n v="1000000"/>
    <n v="1210992.4972782314"/>
  </r>
  <r>
    <x v="4"/>
    <s v="NORDESTE            "/>
    <s v="S9493600"/>
    <s v="ATIVIDADES DE ORGANIZACOES ASSOCIATIVAS LIGADAS A CULTURA E ARTE "/>
    <x v="4"/>
    <x v="1"/>
    <x v="1"/>
    <x v="7"/>
    <n v="1.2109924972782313"/>
    <n v="34603"/>
    <n v="41903.97338331864"/>
  </r>
  <r>
    <x v="5"/>
    <s v="NORDESTE            "/>
    <s v="C1811302"/>
    <s v="IMPRESSAO DE LIVROS, REVISTAS E OUTRAS PUBLICACOES PERIODICAS    "/>
    <x v="0"/>
    <x v="1"/>
    <x v="1"/>
    <x v="7"/>
    <n v="1.2109924972782313"/>
    <n v="150300"/>
    <n v="182012.17234091816"/>
  </r>
  <r>
    <x v="5"/>
    <s v="NORDESTE            "/>
    <s v="C1811302"/>
    <s v="IMPRESSAO DE LIVROS, REVISTAS E OUTRAS PUBLICACOES PERIODICAS    "/>
    <x v="0"/>
    <x v="1"/>
    <x v="1"/>
    <x v="7"/>
    <n v="1.2109924972782313"/>
    <n v="62997"/>
    <n v="76288.894351036739"/>
  </r>
  <r>
    <x v="5"/>
    <s v="NORDESTE            "/>
    <s v="C1811302"/>
    <s v="IMPRESSAO DE LIVROS, REVISTAS E OUTRAS PUBLICACOES PERIODICAS    "/>
    <x v="0"/>
    <x v="1"/>
    <x v="1"/>
    <x v="7"/>
    <n v="1.2109924972782313"/>
    <n v="151060"/>
    <n v="182932.52663884964"/>
  </r>
  <r>
    <x v="5"/>
    <s v="NORDESTE            "/>
    <s v="G4647802"/>
    <s v="COMERCIO ATACADISTA DE LIVROS, JORNAIS E OUTRAS PUBLICACOES      "/>
    <x v="2"/>
    <x v="1"/>
    <x v="1"/>
    <x v="7"/>
    <n v="1.2109924972782313"/>
    <n v="146921"/>
    <n v="177920.22869261503"/>
  </r>
  <r>
    <x v="5"/>
    <s v="NORDESTE            "/>
    <s v="G4647802"/>
    <s v="COMERCIO ATACADISTA DE LIVROS, JORNAIS E OUTRAS PUBLICACOES      "/>
    <x v="2"/>
    <x v="1"/>
    <x v="1"/>
    <x v="7"/>
    <n v="1.2109924972782313"/>
    <n v="108139"/>
    <n v="130955.51766317066"/>
  </r>
  <r>
    <x v="5"/>
    <s v="NORDESTE            "/>
    <s v="G4647802"/>
    <s v="COMERCIO ATACADISTA DE LIVROS, JORNAIS E OUTRAS PUBLICACOES      "/>
    <x v="2"/>
    <x v="1"/>
    <x v="1"/>
    <x v="7"/>
    <n v="1.2109924972782313"/>
    <n v="139080"/>
    <n v="168424.83652145643"/>
  </r>
  <r>
    <x v="5"/>
    <s v="NORDESTE            "/>
    <s v="G4649407"/>
    <s v="COMERCIO ATACADISTA DE FILMES, CDS, DVDS, FITAS E DISCOS         "/>
    <x v="0"/>
    <x v="1"/>
    <x v="1"/>
    <x v="7"/>
    <n v="1.2109924972782313"/>
    <n v="114000"/>
    <n v="138053.14468971838"/>
  </r>
  <r>
    <x v="5"/>
    <s v="NORDESTE            "/>
    <s v="G4756300"/>
    <s v="COM VAREJISTA ESPECIALIZADO DE INSTRUMENTOS MUSICAIS E ACESSORIO "/>
    <x v="3"/>
    <x v="1"/>
    <x v="1"/>
    <x v="7"/>
    <n v="1.2109924972782313"/>
    <n v="4811"/>
    <n v="5826.0849044055713"/>
  </r>
  <r>
    <x v="5"/>
    <s v="NORDESTE            "/>
    <s v="G4756300"/>
    <s v="COM VAREJISTA ESPECIALIZADO DE INSTRUMENTOS MUSICAIS E ACESSORIO "/>
    <x v="3"/>
    <x v="1"/>
    <x v="1"/>
    <x v="7"/>
    <n v="1.2109924972782313"/>
    <n v="4526"/>
    <n v="5480.9520426812751"/>
  </r>
  <r>
    <x v="5"/>
    <s v="NORDESTE            "/>
    <s v="G4756300"/>
    <s v="COM VAREJISTA ESPECIALIZADO DE INSTRUMENTOS MUSICAIS E ACESSORIO "/>
    <x v="3"/>
    <x v="1"/>
    <x v="1"/>
    <x v="7"/>
    <n v="1.2109924972782313"/>
    <n v="10394"/>
    <n v="12587.056016709936"/>
  </r>
  <r>
    <x v="5"/>
    <s v="NORDESTE            "/>
    <s v="G4761001"/>
    <s v="COMERCIO VAREJISTA DE LIVROS                                     "/>
    <x v="2"/>
    <x v="1"/>
    <x v="1"/>
    <x v="7"/>
    <n v="1.2109924972782313"/>
    <n v="249230"/>
    <n v="301815.66009665362"/>
  </r>
  <r>
    <x v="5"/>
    <s v="NORDESTE            "/>
    <s v="G4761001"/>
    <s v="COMERCIO VAREJISTA DE LIVROS                                     "/>
    <x v="2"/>
    <x v="1"/>
    <x v="0"/>
    <x v="7"/>
    <n v="1.2109924972782313"/>
    <n v="6130"/>
    <n v="7423.3840083155583"/>
  </r>
  <r>
    <x v="5"/>
    <s v="NORDESTE            "/>
    <s v="G4761001"/>
    <s v="COMERCIO VAREJISTA DE LIVROS                                     "/>
    <x v="2"/>
    <x v="1"/>
    <x v="0"/>
    <x v="7"/>
    <n v="1.2109924972782313"/>
    <n v="116"/>
    <n v="140.47512968427483"/>
  </r>
  <r>
    <x v="5"/>
    <s v="NORDESTE            "/>
    <s v="G4761001"/>
    <s v="COMERCIO VAREJISTA DE LIVROS                                     "/>
    <x v="2"/>
    <x v="1"/>
    <x v="1"/>
    <x v="7"/>
    <n v="1.2109924972782313"/>
    <n v="235573"/>
    <n v="285277.13556132477"/>
  </r>
  <r>
    <x v="5"/>
    <s v="NORDESTE            "/>
    <s v="G4761001"/>
    <s v="COMERCIO VAREJISTA DE LIVROS                                     "/>
    <x v="2"/>
    <x v="1"/>
    <x v="1"/>
    <x v="7"/>
    <n v="1.2109924972782313"/>
    <n v="142345"/>
    <n v="172378.72702506985"/>
  </r>
  <r>
    <x v="5"/>
    <s v="NORDESTE            "/>
    <s v="G4762800"/>
    <s v="COMERCIO VAREJISTA DE DISCOS, CDS, DVDS E FITAS                  "/>
    <x v="3"/>
    <x v="1"/>
    <x v="1"/>
    <x v="7"/>
    <n v="1.2109924972782313"/>
    <n v="126944"/>
    <n v="153728.23157448779"/>
  </r>
  <r>
    <x v="5"/>
    <s v="NORDESTE            "/>
    <s v="G4762800"/>
    <s v="COMERCIO VAREJISTA DE DISCOS, CDS, DVDS E FITAS                  "/>
    <x v="3"/>
    <x v="1"/>
    <x v="1"/>
    <x v="7"/>
    <n v="1.2109924972782313"/>
    <n v="45000"/>
    <n v="54494.662377520406"/>
  </r>
  <r>
    <x v="5"/>
    <s v="NORDESTE            "/>
    <s v="G4762800"/>
    <s v="COMERCIO VAREJISTA DE DISCOS, CDS, DVDS E FITAS                  "/>
    <x v="3"/>
    <x v="1"/>
    <x v="1"/>
    <x v="7"/>
    <n v="1.2109924972782313"/>
    <n v="49345"/>
    <n v="59756.424778194327"/>
  </r>
  <r>
    <x v="5"/>
    <s v="NORDESTE            "/>
    <s v="G4762800"/>
    <s v="COMERCIO VAREJISTA DE DISCOS, CDS, DVDS E FITAS                  "/>
    <x v="3"/>
    <x v="1"/>
    <x v="1"/>
    <x v="7"/>
    <n v="1.2109924972782313"/>
    <n v="12664"/>
    <n v="15336.008985531522"/>
  </r>
  <r>
    <x v="5"/>
    <s v="NORDESTE            "/>
    <s v="J5811500"/>
    <s v="EDICAO DE LIVROS                                                 "/>
    <x v="2"/>
    <x v="1"/>
    <x v="1"/>
    <x v="7"/>
    <n v="1.2109924972782313"/>
    <n v="99832"/>
    <n v="120895.8029882804"/>
  </r>
  <r>
    <x v="5"/>
    <s v="NORDESTE            "/>
    <s v="J5811500"/>
    <s v="EDICAO DE LIVROS                                                 "/>
    <x v="2"/>
    <x v="1"/>
    <x v="1"/>
    <x v="7"/>
    <n v="1.2109924972782313"/>
    <n v="25318"/>
    <n v="30659.908046090262"/>
  </r>
  <r>
    <x v="5"/>
    <s v="NORDESTE            "/>
    <s v="J5829800"/>
    <s v="EDICAO INTEGRADA IMPRESSAO CADASTRO LISTA OUTRO PRODUTO GRAFICO  "/>
    <x v="0"/>
    <x v="1"/>
    <x v="1"/>
    <x v="7"/>
    <n v="1.2109924972782313"/>
    <n v="126000"/>
    <n v="152585.05465705716"/>
  </r>
  <r>
    <x v="5"/>
    <s v="NORDESTE            "/>
    <s v="J5829800"/>
    <s v="EDICAO INTEGRADA IMPRESSAO CADASTRO LISTA OUTRO PRODUTO GRAFICO  "/>
    <x v="0"/>
    <x v="1"/>
    <x v="1"/>
    <x v="7"/>
    <n v="1.2109924972782313"/>
    <n v="13930"/>
    <n v="16869.125487085763"/>
  </r>
  <r>
    <x v="5"/>
    <s v="NORDESTE            "/>
    <s v="J5911199"/>
    <s v="ATIV PD CINEMATOGRAFICA VIDEO PROG TELEVISAO NAO ESPECI ANTERIOR "/>
    <x v="5"/>
    <x v="1"/>
    <x v="1"/>
    <x v="7"/>
    <n v="1.2109924972782313"/>
    <n v="8585"/>
    <n v="10396.370589133616"/>
  </r>
  <r>
    <x v="5"/>
    <s v="NORDESTE            "/>
    <s v="J5920100"/>
    <s v="ATIVIDADES DE GRAVACAO DE SOM E DE EDICAO DE MUSICA              "/>
    <x v="3"/>
    <x v="1"/>
    <x v="1"/>
    <x v="7"/>
    <n v="1.2109924972782313"/>
    <n v="21433"/>
    <n v="25955.202194164332"/>
  </r>
  <r>
    <x v="5"/>
    <s v="NORDESTE            "/>
    <s v="J6010100"/>
    <s v="ATIVIDADES DE RADIO                                              "/>
    <x v="5"/>
    <x v="1"/>
    <x v="1"/>
    <x v="7"/>
    <n v="1.2109924972782313"/>
    <n v="2268"/>
    <n v="2746.5309838270286"/>
  </r>
  <r>
    <x v="5"/>
    <s v="NORDESTE            "/>
    <s v="J6010100"/>
    <s v="ATIVIDADES DE RADIO                                              "/>
    <x v="5"/>
    <x v="1"/>
    <x v="1"/>
    <x v="7"/>
    <n v="1.2109924972782313"/>
    <n v="23532"/>
    <n v="28497.075445951341"/>
  </r>
  <r>
    <x v="5"/>
    <s v="NORDESTE            "/>
    <s v="J6010100"/>
    <s v="ATIVIDADES DE RADIO                                              "/>
    <x v="5"/>
    <x v="1"/>
    <x v="1"/>
    <x v="7"/>
    <n v="1.2109924972782313"/>
    <n v="9071"/>
    <n v="10984.912942810837"/>
  </r>
  <r>
    <x v="5"/>
    <s v="NORDESTE            "/>
    <s v="J6010100"/>
    <s v="ATIVIDADES DE RADIO                                              "/>
    <x v="5"/>
    <x v="1"/>
    <x v="1"/>
    <x v="7"/>
    <n v="1.2109924972782313"/>
    <n v="2717"/>
    <n v="3290.2666151049543"/>
  </r>
  <r>
    <x v="5"/>
    <s v="NORDESTE            "/>
    <s v="J6021700"/>
    <s v="ATIVIDADES DE TELEVISAO ABERTA                                   "/>
    <x v="5"/>
    <x v="1"/>
    <x v="1"/>
    <x v="7"/>
    <n v="1.2109924972782313"/>
    <n v="309151"/>
    <n v="374379.54152606247"/>
  </r>
  <r>
    <x v="5"/>
    <s v="NORDESTE            "/>
    <s v="J6021700"/>
    <s v="ATIVIDADES DE TELEVISAO ABERTA                                   "/>
    <x v="5"/>
    <x v="1"/>
    <x v="1"/>
    <x v="7"/>
    <n v="1.2109924972782313"/>
    <n v="17220"/>
    <n v="20853.290803131142"/>
  </r>
  <r>
    <x v="5"/>
    <s v="NORDESTE            "/>
    <s v="J6021700"/>
    <s v="ATIVIDADES DE TELEVISAO ABERTA                                   "/>
    <x v="5"/>
    <x v="1"/>
    <x v="1"/>
    <x v="7"/>
    <n v="1.2109924972782313"/>
    <n v="1236602"/>
    <n v="1497515.7441192553"/>
  </r>
  <r>
    <x v="5"/>
    <s v="NORDESTE            "/>
    <s v="J6021700"/>
    <s v="ATIVIDADES DE TELEVISAO ABERTA                                   "/>
    <x v="5"/>
    <x v="1"/>
    <x v="1"/>
    <x v="7"/>
    <n v="1.2109924972782313"/>
    <n v="705336"/>
    <n v="854156.60406023858"/>
  </r>
  <r>
    <x v="5"/>
    <s v="NORDESTE            "/>
    <s v="J6021700"/>
    <s v="ATIVIDADES DE TELEVISAO ABERTA                                   "/>
    <x v="5"/>
    <x v="1"/>
    <x v="1"/>
    <x v="7"/>
    <n v="1.2109924972782313"/>
    <n v="48716"/>
    <n v="58994.710497406319"/>
  </r>
  <r>
    <x v="5"/>
    <s v="NORDESTE            "/>
    <s v="P8592999"/>
    <s v="ENSINO DE ARTE E CULTURA NAO ESPECIFICADO ANTERIORMENTE          "/>
    <x v="6"/>
    <x v="1"/>
    <x v="1"/>
    <x v="7"/>
    <n v="1.2109924972782313"/>
    <n v="5300"/>
    <n v="6418.2602355746258"/>
  </r>
  <r>
    <x v="5"/>
    <s v="NORDESTE            "/>
    <s v="R9001902"/>
    <s v="PRODUCAO MUSICAL                                                 "/>
    <x v="4"/>
    <x v="1"/>
    <x v="1"/>
    <x v="7"/>
    <n v="1.2109924972782313"/>
    <n v="91655"/>
    <n v="110993.5173380363"/>
  </r>
  <r>
    <x v="5"/>
    <s v="NORDESTE            "/>
    <s v="R9001902"/>
    <s v="PRODUCAO MUSICAL                                                 "/>
    <x v="4"/>
    <x v="1"/>
    <x v="1"/>
    <x v="7"/>
    <n v="1.2109924972782313"/>
    <n v="161609"/>
    <n v="195707.28649263768"/>
  </r>
  <r>
    <x v="5"/>
    <s v="NORDESTE            "/>
    <s v="R9001906"/>
    <s v="ATIVIDADES DE SONORIZACAO E DE ILUMINACAO                        "/>
    <x v="4"/>
    <x v="1"/>
    <x v="1"/>
    <x v="7"/>
    <n v="1.2109924972782313"/>
    <n v="161385"/>
    <n v="195436.02417324737"/>
  </r>
  <r>
    <x v="5"/>
    <s v="NORDESTE            "/>
    <s v="R9001906"/>
    <s v="ATIVIDADES DE SONORIZACAO E DE ILUMINACAO                        "/>
    <x v="4"/>
    <x v="1"/>
    <x v="1"/>
    <x v="7"/>
    <n v="1.2109924972782313"/>
    <n v="29279"/>
    <n v="35456.649327809333"/>
  </r>
  <r>
    <x v="5"/>
    <s v="NORDESTE            "/>
    <s v="R9001999"/>
    <s v="ARTE CENICA ESPETAC ATIVI COMPLEMENTARES NAO ESPECI ANTERIOR     "/>
    <x v="4"/>
    <x v="1"/>
    <x v="1"/>
    <x v="7"/>
    <n v="1.2109924972782313"/>
    <n v="427200"/>
    <n v="517335.9948372604"/>
  </r>
  <r>
    <x v="5"/>
    <s v="NORDESTE            "/>
    <s v="R9001999"/>
    <s v="ARTE CENICA ESPETAC ATIVI COMPLEMENTARES NAO ESPECI ANTERIOR     "/>
    <x v="4"/>
    <x v="1"/>
    <x v="1"/>
    <x v="7"/>
    <n v="1.2109924972782313"/>
    <n v="38959"/>
    <n v="47179.056701462614"/>
  </r>
  <r>
    <x v="5"/>
    <s v="NORDESTE            "/>
    <s v="R9001999"/>
    <s v="ARTE CENICA ESPETAC ATIVI COMPLEMENTARES NAO ESPECI ANTERIOR     "/>
    <x v="4"/>
    <x v="1"/>
    <x v="1"/>
    <x v="7"/>
    <n v="1.2109924972782313"/>
    <n v="22339"/>
    <n v="27052.361396698408"/>
  </r>
  <r>
    <x v="6"/>
    <s v="CENTRO OESTE        "/>
    <s v="C1811302"/>
    <s v="IMPRESSAO DE LIVROS, REVISTAS E OUTRAS PUBLICACOES PERIODICAS    "/>
    <x v="0"/>
    <x v="1"/>
    <x v="1"/>
    <x v="7"/>
    <n v="1.2109924972782313"/>
    <n v="65441"/>
    <n v="79248.56001438474"/>
  </r>
  <r>
    <x v="6"/>
    <s v="CENTRO OESTE        "/>
    <s v="G4647802"/>
    <s v="COMERCIO ATACADISTA DE LIVROS, JORNAIS E OUTRAS PUBLICACOES      "/>
    <x v="2"/>
    <x v="1"/>
    <x v="1"/>
    <x v="7"/>
    <n v="1.2109924972782313"/>
    <n v="137459"/>
    <n v="166461.8176833684"/>
  </r>
  <r>
    <x v="6"/>
    <s v="CENTRO OESTE        "/>
    <s v="G4647802"/>
    <s v="COMERCIO ATACADISTA DE LIVROS, JORNAIS E OUTRAS PUBLICACOES      "/>
    <x v="2"/>
    <x v="1"/>
    <x v="1"/>
    <x v="7"/>
    <n v="1.2109924972782313"/>
    <n v="148773"/>
    <n v="180162.9867975743"/>
  </r>
  <r>
    <x v="6"/>
    <s v="CENTRO OESTE        "/>
    <s v="G4756300"/>
    <s v="COM VAREJISTA ESPECIALIZADO DE INSTRUMENTOS MUSICAIS E ACESSORIO "/>
    <x v="3"/>
    <x v="1"/>
    <x v="1"/>
    <x v="7"/>
    <n v="1.2109924972782313"/>
    <n v="85502"/>
    <n v="103542.28050228333"/>
  </r>
  <r>
    <x v="6"/>
    <s v="CENTRO OESTE        "/>
    <s v="G4756300"/>
    <s v="COM VAREJISTA ESPECIALIZADO DE INSTRUMENTOS MUSICAIS E ACESSORIO "/>
    <x v="3"/>
    <x v="1"/>
    <x v="1"/>
    <x v="7"/>
    <n v="1.2109924972782313"/>
    <n v="4850"/>
    <n v="5873.3136117994218"/>
  </r>
  <r>
    <x v="6"/>
    <s v="CENTRO OESTE        "/>
    <s v="G4756300"/>
    <s v="COM VAREJISTA ESPECIALIZADO DE INSTRUMENTOS MUSICAIS E ACESSORIO "/>
    <x v="3"/>
    <x v="1"/>
    <x v="1"/>
    <x v="7"/>
    <n v="1.2109924972782313"/>
    <n v="24890"/>
    <n v="30141.603257255178"/>
  </r>
  <r>
    <x v="6"/>
    <s v="CENTRO OESTE        "/>
    <s v="G4761001"/>
    <s v="COMERCIO VAREJISTA DE LIVROS                                     "/>
    <x v="2"/>
    <x v="1"/>
    <x v="1"/>
    <x v="7"/>
    <n v="1.2109924972782313"/>
    <n v="4760"/>
    <n v="5764.324287044381"/>
  </r>
  <r>
    <x v="6"/>
    <s v="CENTRO OESTE        "/>
    <s v="G4761001"/>
    <s v="COMERCIO VAREJISTA DE LIVROS                                     "/>
    <x v="2"/>
    <x v="1"/>
    <x v="0"/>
    <x v="7"/>
    <n v="1.2109924972782313"/>
    <n v="6130"/>
    <n v="7423.3840083155583"/>
  </r>
  <r>
    <x v="6"/>
    <s v="CENTRO OESTE        "/>
    <s v="G4761001"/>
    <s v="COMERCIO VAREJISTA DE LIVROS                                     "/>
    <x v="2"/>
    <x v="1"/>
    <x v="0"/>
    <x v="7"/>
    <n v="1.2109924972782313"/>
    <n v="116"/>
    <n v="140.47512968427483"/>
  </r>
  <r>
    <x v="6"/>
    <s v="CENTRO OESTE        "/>
    <s v="G4761001"/>
    <s v="COMERCIO VAREJISTA DE LIVROS                                     "/>
    <x v="2"/>
    <x v="1"/>
    <x v="1"/>
    <x v="7"/>
    <n v="1.2109924972782313"/>
    <n v="65818"/>
    <n v="79705.104185858625"/>
  </r>
  <r>
    <x v="6"/>
    <s v="CENTRO OESTE        "/>
    <s v="G4761001"/>
    <s v="COMERCIO VAREJISTA DE LIVROS                                     "/>
    <x v="2"/>
    <x v="1"/>
    <x v="1"/>
    <x v="7"/>
    <n v="1.2109924972782313"/>
    <n v="81519"/>
    <n v="98718.897385624135"/>
  </r>
  <r>
    <x v="6"/>
    <s v="CENTRO OESTE        "/>
    <s v="G4761002"/>
    <s v="COMERCIO VAREJISTA DE JORNAIS E REVISTAS                         "/>
    <x v="2"/>
    <x v="1"/>
    <x v="1"/>
    <x v="7"/>
    <n v="1.2109924972782313"/>
    <n v="160106"/>
    <n v="193887.16476922852"/>
  </r>
  <r>
    <x v="6"/>
    <s v="CENTRO OESTE        "/>
    <s v="G4761002"/>
    <s v="COMERCIO VAREJISTA DE JORNAIS E REVISTAS                         "/>
    <x v="2"/>
    <x v="1"/>
    <x v="1"/>
    <x v="7"/>
    <n v="1.2109924972782313"/>
    <n v="19813"/>
    <n v="23993.394348573598"/>
  </r>
  <r>
    <x v="6"/>
    <s v="CENTRO OESTE        "/>
    <s v="G4761002"/>
    <s v="COMERCIO VAREJISTA DE JORNAIS E REVISTAS                         "/>
    <x v="2"/>
    <x v="1"/>
    <x v="1"/>
    <x v="7"/>
    <n v="1.2109924972782313"/>
    <n v="34524"/>
    <n v="41808.304976033658"/>
  </r>
  <r>
    <x v="6"/>
    <s v="CENTRO OESTE        "/>
    <s v="G4762800"/>
    <s v="COMERCIO VAREJISTA DE DISCOS, CDS, DVDS E FITAS                  "/>
    <x v="3"/>
    <x v="1"/>
    <x v="1"/>
    <x v="7"/>
    <n v="1.2109924972782313"/>
    <n v="55605"/>
    <n v="67337.237811156054"/>
  </r>
  <r>
    <x v="6"/>
    <s v="CENTRO OESTE        "/>
    <s v="G4762800"/>
    <s v="COMERCIO VAREJISTA DE DISCOS, CDS, DVDS E FITAS                  "/>
    <x v="3"/>
    <x v="1"/>
    <x v="1"/>
    <x v="7"/>
    <n v="1.2109924972782313"/>
    <n v="55201"/>
    <n v="66847.996842255641"/>
  </r>
  <r>
    <x v="6"/>
    <s v="CENTRO OESTE        "/>
    <s v="J5811500"/>
    <s v="EDICAO DE LIVROS                                                 "/>
    <x v="2"/>
    <x v="1"/>
    <x v="1"/>
    <x v="7"/>
    <n v="1.2109924972782313"/>
    <n v="37611"/>
    <n v="45546.638815131555"/>
  </r>
  <r>
    <x v="6"/>
    <s v="CENTRO OESTE        "/>
    <s v="J5811500"/>
    <s v="EDICAO DE LIVROS                                                 "/>
    <x v="2"/>
    <x v="1"/>
    <x v="1"/>
    <x v="7"/>
    <n v="1.2109924972782313"/>
    <n v="10539"/>
    <n v="12762.649928815281"/>
  </r>
  <r>
    <x v="6"/>
    <s v="CENTRO OESTE        "/>
    <s v="J5811500"/>
    <s v="EDICAO DE LIVROS                                                 "/>
    <x v="2"/>
    <x v="1"/>
    <x v="1"/>
    <x v="7"/>
    <n v="1.2109924972782313"/>
    <n v="7880"/>
    <n v="9542.6208785524632"/>
  </r>
  <r>
    <x v="6"/>
    <s v="CENTRO OESTE        "/>
    <s v="J5829800"/>
    <s v="EDICAO INTEGRADA IMPRESSAO CADASTRO LISTA OUTRO PRODUTO GRAFICO  "/>
    <x v="0"/>
    <x v="1"/>
    <x v="1"/>
    <x v="7"/>
    <n v="1.2109924972782313"/>
    <n v="45616"/>
    <n v="55240.633755843803"/>
  </r>
  <r>
    <x v="6"/>
    <s v="CENTRO OESTE        "/>
    <s v="J5829800"/>
    <s v="EDICAO INTEGRADA IMPRESSAO CADASTRO LISTA OUTRO PRODUTO GRAFICO  "/>
    <x v="0"/>
    <x v="1"/>
    <x v="1"/>
    <x v="7"/>
    <n v="1.2109924972782313"/>
    <n v="14060"/>
    <n v="17026.554511731931"/>
  </r>
  <r>
    <x v="6"/>
    <s v="CENTRO OESTE        "/>
    <s v="J5911199"/>
    <s v="ATIV PD CINEMATOGRAFICA VIDEO PROG TELEVISAO NAO ESPECI ANTERIOR "/>
    <x v="5"/>
    <x v="1"/>
    <x v="1"/>
    <x v="7"/>
    <n v="1.2109924972782313"/>
    <n v="9137"/>
    <n v="11064.8384476312"/>
  </r>
  <r>
    <x v="6"/>
    <s v="CENTRO OESTE        "/>
    <s v="J5911199"/>
    <s v="ATIV PD CINEMATOGRAFICA VIDEO PROG TELEVISAO NAO ESPECI ANTERIOR "/>
    <x v="5"/>
    <x v="1"/>
    <x v="0"/>
    <x v="7"/>
    <n v="1.2109924972782313"/>
    <n v="2000000"/>
    <n v="2421984.9945564629"/>
  </r>
  <r>
    <x v="6"/>
    <s v="CENTRO OESTE        "/>
    <s v="J5911199"/>
    <s v="ATIV PD CINEMATOGRAFICA VIDEO PROG TELEVISAO NAO ESPECI ANTERIOR "/>
    <x v="5"/>
    <x v="1"/>
    <x v="1"/>
    <x v="7"/>
    <n v="1.2109924972782313"/>
    <n v="16058"/>
    <n v="19446.11752129384"/>
  </r>
  <r>
    <x v="6"/>
    <s v="CENTRO OESTE        "/>
    <s v="J5920100"/>
    <s v="ATIVIDADES DE GRAVACAO DE SOM E DE EDICAO DE MUSICA              "/>
    <x v="3"/>
    <x v="1"/>
    <x v="1"/>
    <x v="7"/>
    <n v="1.2109924972782313"/>
    <n v="14810"/>
    <n v="17934.798884690605"/>
  </r>
  <r>
    <x v="6"/>
    <s v="CENTRO OESTE        "/>
    <s v="R9001902"/>
    <s v="PRODUCAO MUSICAL                                                 "/>
    <x v="4"/>
    <x v="1"/>
    <x v="1"/>
    <x v="7"/>
    <n v="1.2109924972782313"/>
    <n v="24722"/>
    <n v="29938.156517712436"/>
  </r>
  <r>
    <x v="6"/>
    <s v="CENTRO OESTE        "/>
    <s v="R9001999"/>
    <s v="ARTE CENICA ESPETAC ATIVI COMPLEMENTARES NAO ESPECI ANTERIOR     "/>
    <x v="4"/>
    <x v="1"/>
    <x v="1"/>
    <x v="7"/>
    <n v="1.2109924972782313"/>
    <n v="34441"/>
    <n v="41707.792598759566"/>
  </r>
  <r>
    <x v="6"/>
    <s v="CENTRO OESTE        "/>
    <s v="R9001999"/>
    <s v="ARTE CENICA ESPETAC ATIVI COMPLEMENTARES NAO ESPECI ANTERIOR     "/>
    <x v="4"/>
    <x v="1"/>
    <x v="1"/>
    <x v="7"/>
    <n v="1.2109924972782313"/>
    <n v="54981"/>
    <n v="66581.578492854431"/>
  </r>
  <r>
    <x v="6"/>
    <s v="CENTRO OESTE        "/>
    <s v="R9001999"/>
    <s v="ARTE CENICA ESPETAC ATIVI COMPLEMENTARES NAO ESPECI ANTERIOR     "/>
    <x v="4"/>
    <x v="1"/>
    <x v="1"/>
    <x v="7"/>
    <n v="1.2109924972782313"/>
    <n v="97355"/>
    <n v="117896.17457252221"/>
  </r>
  <r>
    <x v="7"/>
    <s v="SUDESTE             "/>
    <s v="G4647802"/>
    <s v="COMERCIO ATACADISTA DE LIVROS, JORNAIS E OUTRAS PUBLICACOES      "/>
    <x v="2"/>
    <x v="1"/>
    <x v="1"/>
    <x v="7"/>
    <n v="1.2109924972782313"/>
    <n v="244440"/>
    <n v="296015.00603469089"/>
  </r>
  <r>
    <x v="7"/>
    <s v="SUDESTE             "/>
    <s v="G4647802"/>
    <s v="COMERCIO ATACADISTA DE LIVROS, JORNAIS E OUTRAS PUBLICACOES      "/>
    <x v="2"/>
    <x v="1"/>
    <x v="1"/>
    <x v="7"/>
    <n v="1.2109924972782313"/>
    <n v="30600"/>
    <n v="37056.370416713879"/>
  </r>
  <r>
    <x v="7"/>
    <s v="SUDESTE             "/>
    <s v="G4756300"/>
    <s v="COM VAREJISTA ESPECIALIZADO DE INSTRUMENTOS MUSICAIS E ACESSORIO "/>
    <x v="3"/>
    <x v="1"/>
    <x v="1"/>
    <x v="7"/>
    <n v="1.2109924972782313"/>
    <n v="72112"/>
    <n v="87327.090963727824"/>
  </r>
  <r>
    <x v="7"/>
    <s v="SUDESTE             "/>
    <s v="G4756300"/>
    <s v="COM VAREJISTA ESPECIALIZADO DE INSTRUMENTOS MUSICAIS E ACESSORIO "/>
    <x v="3"/>
    <x v="1"/>
    <x v="1"/>
    <x v="7"/>
    <n v="1.2109924972782313"/>
    <n v="23341"/>
    <n v="28265.775878971199"/>
  </r>
  <r>
    <x v="7"/>
    <s v="SUDESTE             "/>
    <s v="G4761001"/>
    <s v="COMERCIO VAREJISTA DE LIVROS                                     "/>
    <x v="2"/>
    <x v="1"/>
    <x v="1"/>
    <x v="7"/>
    <n v="1.2109924972782313"/>
    <n v="123740"/>
    <n v="149848.21161320835"/>
  </r>
  <r>
    <x v="7"/>
    <s v="SUDESTE             "/>
    <s v="G4761001"/>
    <s v="COMERCIO VAREJISTA DE LIVROS                                     "/>
    <x v="2"/>
    <x v="1"/>
    <x v="1"/>
    <x v="7"/>
    <n v="1.2109924972782313"/>
    <n v="215730"/>
    <n v="261247.41143783284"/>
  </r>
  <r>
    <x v="7"/>
    <s v="SUDESTE             "/>
    <s v="G4761001"/>
    <s v="COMERCIO VAREJISTA DE LIVROS                                     "/>
    <x v="2"/>
    <x v="1"/>
    <x v="1"/>
    <x v="7"/>
    <n v="1.2109924972782313"/>
    <n v="32640"/>
    <n v="39526.795111161468"/>
  </r>
  <r>
    <x v="7"/>
    <s v="SUDESTE             "/>
    <s v="G4761001"/>
    <s v="COMERCIO VAREJISTA DE LIVROS                                     "/>
    <x v="2"/>
    <x v="1"/>
    <x v="1"/>
    <x v="7"/>
    <n v="1.2109924972782313"/>
    <n v="18730"/>
    <n v="22681.889474021275"/>
  </r>
  <r>
    <x v="7"/>
    <s v="SUDESTE             "/>
    <s v="G4761002"/>
    <s v="COMERCIO VAREJISTA DE JORNAIS E REVISTAS                         "/>
    <x v="2"/>
    <x v="1"/>
    <x v="1"/>
    <x v="7"/>
    <n v="1.2109924972782313"/>
    <n v="30000"/>
    <n v="36329.774918346942"/>
  </r>
  <r>
    <x v="7"/>
    <s v="SUDESTE             "/>
    <s v="J5811500"/>
    <s v="EDICAO DE LIVROS                                                 "/>
    <x v="2"/>
    <x v="1"/>
    <x v="1"/>
    <x v="7"/>
    <n v="1.2109924972782313"/>
    <n v="7274"/>
    <n v="8808.7594252018553"/>
  </r>
  <r>
    <x v="7"/>
    <s v="SUDESTE             "/>
    <s v="J5811500"/>
    <s v="EDICAO DE LIVROS                                                 "/>
    <x v="2"/>
    <x v="1"/>
    <x v="1"/>
    <x v="7"/>
    <n v="1.2109924972782313"/>
    <n v="26599"/>
    <n v="32211.189435103675"/>
  </r>
  <r>
    <x v="7"/>
    <s v="SUDESTE             "/>
    <s v="J5812301"/>
    <s v="EDICAO DE JORNAIS DIARIOS                                        "/>
    <x v="2"/>
    <x v="1"/>
    <x v="1"/>
    <x v="7"/>
    <n v="1.2109924972782313"/>
    <n v="87679"/>
    <n v="106178.61116885804"/>
  </r>
  <r>
    <x v="7"/>
    <s v="SUDESTE             "/>
    <s v="J5813100"/>
    <s v="EDICAO DE REVISTAS                                               "/>
    <x v="2"/>
    <x v="1"/>
    <x v="1"/>
    <x v="7"/>
    <n v="1.2109924972782313"/>
    <n v="38955"/>
    <n v="47174.212731473504"/>
  </r>
  <r>
    <x v="7"/>
    <s v="SUDESTE             "/>
    <s v="J5819100"/>
    <s v="EDICAO DE CADASTROS, LISTAS E OUTROS PRODUTOS GRAFICOS           "/>
    <x v="0"/>
    <x v="1"/>
    <x v="1"/>
    <x v="7"/>
    <n v="1.2109924972782313"/>
    <n v="4333"/>
    <n v="5247.2304907065763"/>
  </r>
  <r>
    <x v="7"/>
    <s v="SUDESTE             "/>
    <s v="J5821200"/>
    <s v="EDICAO INTEGRADA A IMPRESSAO DE LIVROS                           "/>
    <x v="2"/>
    <x v="1"/>
    <x v="1"/>
    <x v="7"/>
    <n v="1.2109924972782313"/>
    <n v="134304"/>
    <n v="162641.13635445558"/>
  </r>
  <r>
    <x v="7"/>
    <s v="SUDESTE             "/>
    <s v="J5821200"/>
    <s v="EDICAO INTEGRADA A IMPRESSAO DE LIVROS                           "/>
    <x v="2"/>
    <x v="1"/>
    <x v="1"/>
    <x v="7"/>
    <n v="1.2109924972782313"/>
    <n v="187900"/>
    <n v="227545.49023857966"/>
  </r>
  <r>
    <x v="7"/>
    <s v="SUDESTE             "/>
    <s v="J5829800"/>
    <s v="EDICAO INTEGRADA IMPRESSAO CADASTRO LISTA OUTRO PRODUTO GRAFICO  "/>
    <x v="0"/>
    <x v="1"/>
    <x v="1"/>
    <x v="7"/>
    <n v="1.2109924972782313"/>
    <n v="55823"/>
    <n v="67601.234175562713"/>
  </r>
  <r>
    <x v="7"/>
    <s v="SUDESTE             "/>
    <s v="J5829800"/>
    <s v="EDICAO INTEGRADA IMPRESSAO CADASTRO LISTA OUTRO PRODUTO GRAFICO  "/>
    <x v="0"/>
    <x v="1"/>
    <x v="1"/>
    <x v="7"/>
    <n v="1.2109924972782313"/>
    <n v="85842"/>
    <n v="103954.01795135794"/>
  </r>
  <r>
    <x v="7"/>
    <s v="SUDESTE             "/>
    <s v="J5829800"/>
    <s v="EDICAO INTEGRADA IMPRESSAO CADASTRO LISTA OUTRO PRODUTO GRAFICO  "/>
    <x v="0"/>
    <x v="1"/>
    <x v="1"/>
    <x v="7"/>
    <n v="1.2109924972782313"/>
    <n v="35219"/>
    <n v="42649.944761642029"/>
  </r>
  <r>
    <x v="7"/>
    <s v="SUDESTE             "/>
    <s v="J5911102"/>
    <s v="PRODUCAO DE FILMES PARA PUBLICIDADE                              "/>
    <x v="5"/>
    <x v="1"/>
    <x v="1"/>
    <x v="7"/>
    <n v="1.2109924972782313"/>
    <n v="4143"/>
    <n v="5017.1419162237125"/>
  </r>
  <r>
    <x v="7"/>
    <s v="SUDESTE             "/>
    <s v="J5911199"/>
    <s v="ATIV PD CINEMATOGRAFICA VIDEO PROG TELEVISAO NAO ESPECI ANTERIOR "/>
    <x v="5"/>
    <x v="1"/>
    <x v="1"/>
    <x v="7"/>
    <n v="1.2109924972782313"/>
    <n v="5718"/>
    <n v="6924.4550994369265"/>
  </r>
  <r>
    <x v="7"/>
    <s v="SUDESTE             "/>
    <s v="J5914600"/>
    <s v="ATIVIDADES DE EXIBICAO CINEMATOGRAFICA                           "/>
    <x v="5"/>
    <x v="1"/>
    <x v="0"/>
    <x v="7"/>
    <n v="1.2109924972782313"/>
    <n v="184149"/>
    <n v="223003.05738128902"/>
  </r>
  <r>
    <x v="7"/>
    <s v="SUDESTE             "/>
    <s v="J5920100"/>
    <s v="ATIVIDADES DE GRAVACAO DE SOM E DE EDICAO DE MUSICA              "/>
    <x v="3"/>
    <x v="1"/>
    <x v="1"/>
    <x v="7"/>
    <n v="1.2109924972782313"/>
    <n v="41509"/>
    <n v="50267.087569522104"/>
  </r>
  <r>
    <x v="7"/>
    <s v="SUDESTE             "/>
    <s v="J6010100"/>
    <s v="ATIVIDADES DE RADIO                                              "/>
    <x v="5"/>
    <x v="1"/>
    <x v="1"/>
    <x v="7"/>
    <n v="1.2109924972782313"/>
    <n v="9222"/>
    <n v="11167.772809899849"/>
  </r>
  <r>
    <x v="7"/>
    <s v="SUDESTE             "/>
    <s v="J6010100"/>
    <s v="ATIVIDADES DE RADIO                                              "/>
    <x v="5"/>
    <x v="1"/>
    <x v="1"/>
    <x v="7"/>
    <n v="1.2109924972782313"/>
    <n v="69632"/>
    <n v="84323.829570477799"/>
  </r>
  <r>
    <x v="7"/>
    <s v="SUDESTE             "/>
    <s v="J6021700"/>
    <s v="ATIVIDADES DE TELEVISAO ABERTA                                   "/>
    <x v="5"/>
    <x v="1"/>
    <x v="0"/>
    <x v="7"/>
    <n v="1.2109924972782313"/>
    <n v="839000"/>
    <n v="1016022.7052164361"/>
  </r>
  <r>
    <x v="7"/>
    <s v="SUDESTE             "/>
    <s v="J6021700"/>
    <s v="ATIVIDADES DE TELEVISAO ABERTA                                   "/>
    <x v="5"/>
    <x v="1"/>
    <x v="0"/>
    <x v="7"/>
    <n v="1.2109924972782313"/>
    <n v="779081"/>
    <n v="943461.24577202171"/>
  </r>
  <r>
    <x v="7"/>
    <s v="SUDESTE             "/>
    <s v="J6021700"/>
    <s v="ATIVIDADES DE TELEVISAO ABERTA                                   "/>
    <x v="5"/>
    <x v="1"/>
    <x v="1"/>
    <x v="7"/>
    <n v="1.2109924972782313"/>
    <n v="24067"/>
    <n v="29144.956431995193"/>
  </r>
  <r>
    <x v="7"/>
    <s v="SUDESTE             "/>
    <s v="P8592903"/>
    <s v="ENSINO DE MUSICA                                                 "/>
    <x v="6"/>
    <x v="1"/>
    <x v="1"/>
    <x v="7"/>
    <n v="1.2109924972782313"/>
    <n v="4436"/>
    <n v="5371.9627179262343"/>
  </r>
  <r>
    <x v="7"/>
    <s v="SUDESTE             "/>
    <s v="R9001902"/>
    <s v="PRODUCAO MUSICAL                                                 "/>
    <x v="4"/>
    <x v="1"/>
    <x v="1"/>
    <x v="7"/>
    <n v="1.2109924972782313"/>
    <n v="48602"/>
    <n v="58856.657352716597"/>
  </r>
  <r>
    <x v="7"/>
    <s v="SUDESTE             "/>
    <s v="R9001902"/>
    <s v="PRODUCAO MUSICAL                                                 "/>
    <x v="4"/>
    <x v="1"/>
    <x v="1"/>
    <x v="7"/>
    <n v="1.2109924972782313"/>
    <n v="17845"/>
    <n v="21610.161113930037"/>
  </r>
  <r>
    <x v="7"/>
    <s v="SUDESTE             "/>
    <s v="R9001905"/>
    <s v="PRODUCAO DE ESPETACULOS DE RODEIOS, VAQUEJADAS E SIMILARES       "/>
    <x v="4"/>
    <x v="1"/>
    <x v="1"/>
    <x v="7"/>
    <n v="1.2109924972782313"/>
    <n v="9237"/>
    <n v="11185.937697359022"/>
  </r>
  <r>
    <x v="7"/>
    <s v="SUDESTE             "/>
    <s v="R9001906"/>
    <s v="ATIVIDADES DE SONORIZACAO E DE ILUMINACAO                        "/>
    <x v="4"/>
    <x v="1"/>
    <x v="1"/>
    <x v="7"/>
    <n v="1.2109924972782313"/>
    <n v="18530"/>
    <n v="22439.690974565627"/>
  </r>
  <r>
    <x v="7"/>
    <s v="SUDESTE             "/>
    <s v="R9001906"/>
    <s v="ATIVIDADES DE SONORIZACAO E DE ILUMINACAO                        "/>
    <x v="4"/>
    <x v="1"/>
    <x v="1"/>
    <x v="7"/>
    <n v="1.2109924972782313"/>
    <n v="134000"/>
    <n v="162272.99463528299"/>
  </r>
  <r>
    <x v="7"/>
    <s v="SUDESTE             "/>
    <s v="R9001906"/>
    <s v="ATIVIDADES DE SONORIZACAO E DE ILUMINACAO                        "/>
    <x v="4"/>
    <x v="1"/>
    <x v="1"/>
    <x v="7"/>
    <n v="1.2109924972782313"/>
    <n v="132611"/>
    <n v="160590.92605656353"/>
  </r>
  <r>
    <x v="7"/>
    <s v="SUDESTE             "/>
    <s v="R9001906"/>
    <s v="ATIVIDADES DE SONORIZACAO E DE ILUMINACAO                        "/>
    <x v="4"/>
    <x v="1"/>
    <x v="1"/>
    <x v="7"/>
    <n v="1.2109924972782313"/>
    <n v="52243"/>
    <n v="63265.881035306636"/>
  </r>
  <r>
    <x v="7"/>
    <s v="SUDESTE             "/>
    <s v="R9001999"/>
    <s v="ARTE CENICA ESPETAC ATIVI COMPLEMENTARES NAO ESPECI ANTERIOR     "/>
    <x v="4"/>
    <x v="1"/>
    <x v="1"/>
    <x v="7"/>
    <n v="1.2109924972782313"/>
    <n v="6487"/>
    <n v="7855.7083298438865"/>
  </r>
  <r>
    <x v="8"/>
    <s v="CENTRO OESTE        "/>
    <s v="C1811302"/>
    <s v="IMPRESSAO DE LIVROS, REVISTAS E OUTRAS PUBLICACOES PERIODICAS    "/>
    <x v="0"/>
    <x v="1"/>
    <x v="1"/>
    <x v="7"/>
    <n v="1.2109924972782313"/>
    <n v="365000"/>
    <n v="442012.26150655444"/>
  </r>
  <r>
    <x v="8"/>
    <s v="CENTRO OESTE        "/>
    <s v="C1811302"/>
    <s v="IMPRESSAO DE LIVROS, REVISTAS E OUTRAS PUBLICACOES PERIODICAS    "/>
    <x v="0"/>
    <x v="1"/>
    <x v="1"/>
    <x v="7"/>
    <n v="1.2109924972782313"/>
    <n v="6672"/>
    <n v="8079.7419418403597"/>
  </r>
  <r>
    <x v="8"/>
    <s v="CENTRO OESTE        "/>
    <s v="C3220500"/>
    <s v="FABRICACAO DE INSTRUMENTOS MUSICAIS, PECAS E ACESSORIOS          "/>
    <x v="3"/>
    <x v="1"/>
    <x v="1"/>
    <x v="7"/>
    <n v="1.2109924972782313"/>
    <n v="1194"/>
    <n v="1445.9250417502083"/>
  </r>
  <r>
    <x v="8"/>
    <s v="CENTRO OESTE        "/>
    <s v="G4647802"/>
    <s v="COMERCIO ATACADISTA DE LIVROS, JORNAIS E OUTRAS PUBLICACOES      "/>
    <x v="2"/>
    <x v="1"/>
    <x v="1"/>
    <x v="7"/>
    <n v="1.2109924972782313"/>
    <n v="47151"/>
    <n v="57099.507239165883"/>
  </r>
  <r>
    <x v="8"/>
    <s v="CENTRO OESTE        "/>
    <s v="G4647802"/>
    <s v="COMERCIO ATACADISTA DE LIVROS, JORNAIS E OUTRAS PUBLICACOES      "/>
    <x v="2"/>
    <x v="1"/>
    <x v="1"/>
    <x v="7"/>
    <n v="1.2109924972782313"/>
    <n v="4197"/>
    <n v="5082.5355110767368"/>
  </r>
  <r>
    <x v="8"/>
    <s v="CENTRO OESTE        "/>
    <s v="G4756300"/>
    <s v="COM VAREJISTA ESPECIALIZADO DE INSTRUMENTOS MUSICAIS E ACESSORIO "/>
    <x v="3"/>
    <x v="1"/>
    <x v="1"/>
    <x v="7"/>
    <n v="1.2109924972782313"/>
    <n v="47788"/>
    <n v="57870.909459932118"/>
  </r>
  <r>
    <x v="8"/>
    <s v="CENTRO OESTE        "/>
    <s v="G4756300"/>
    <s v="COM VAREJISTA ESPECIALIZADO DE INSTRUMENTOS MUSICAIS E ACESSORIO "/>
    <x v="3"/>
    <x v="1"/>
    <x v="1"/>
    <x v="7"/>
    <n v="1.2109924972782313"/>
    <n v="36446"/>
    <n v="44135.832555802423"/>
  </r>
  <r>
    <x v="8"/>
    <s v="CENTRO OESTE        "/>
    <s v="G4756300"/>
    <s v="COM VAREJISTA ESPECIALIZADO DE INSTRUMENTOS MUSICAIS E ACESSORIO "/>
    <x v="3"/>
    <x v="1"/>
    <x v="1"/>
    <x v="7"/>
    <n v="1.2109924972782313"/>
    <n v="219630"/>
    <n v="265970.28217721794"/>
  </r>
  <r>
    <x v="8"/>
    <s v="CENTRO OESTE        "/>
    <s v="G4761001"/>
    <s v="COMERCIO VAREJISTA DE LIVROS                                     "/>
    <x v="2"/>
    <x v="1"/>
    <x v="1"/>
    <x v="7"/>
    <n v="1.2109924972782313"/>
    <n v="71942"/>
    <n v="87121.222239190523"/>
  </r>
  <r>
    <x v="8"/>
    <s v="CENTRO OESTE        "/>
    <s v="G4761001"/>
    <s v="COMERCIO VAREJISTA DE LIVROS                                     "/>
    <x v="2"/>
    <x v="1"/>
    <x v="1"/>
    <x v="7"/>
    <n v="1.2109924972782313"/>
    <n v="206608"/>
    <n v="250200.73787766081"/>
  </r>
  <r>
    <x v="8"/>
    <s v="CENTRO OESTE        "/>
    <s v="G4761001"/>
    <s v="COMERCIO VAREJISTA DE LIVROS                                     "/>
    <x v="2"/>
    <x v="1"/>
    <x v="1"/>
    <x v="7"/>
    <n v="1.2109924972782313"/>
    <n v="141035"/>
    <n v="170792.32685363534"/>
  </r>
  <r>
    <x v="8"/>
    <s v="CENTRO OESTE        "/>
    <s v="G4761002"/>
    <s v="COMERCIO VAREJISTA DE JORNAIS E REVISTAS                         "/>
    <x v="2"/>
    <x v="1"/>
    <x v="1"/>
    <x v="7"/>
    <n v="1.2109924972782313"/>
    <n v="52068"/>
    <n v="63053.957348282951"/>
  </r>
  <r>
    <x v="8"/>
    <s v="CENTRO OESTE        "/>
    <s v="G4762800"/>
    <s v="COMERCIO VAREJISTA DE DISCOS, CDS, DVDS E FITAS                  "/>
    <x v="3"/>
    <x v="1"/>
    <x v="1"/>
    <x v="7"/>
    <n v="1.2109924972782313"/>
    <n v="7563"/>
    <n v="9158.7362569152629"/>
  </r>
  <r>
    <x v="8"/>
    <s v="CENTRO OESTE        "/>
    <s v="G4762800"/>
    <s v="COMERCIO VAREJISTA DE DISCOS, CDS, DVDS E FITAS                  "/>
    <x v="3"/>
    <x v="1"/>
    <x v="1"/>
    <x v="7"/>
    <n v="1.2109924972782313"/>
    <n v="26728"/>
    <n v="32367.407467252568"/>
  </r>
  <r>
    <x v="8"/>
    <s v="CENTRO OESTE        "/>
    <s v="J5811500"/>
    <s v="EDICAO DE LIVROS                                                 "/>
    <x v="2"/>
    <x v="1"/>
    <x v="1"/>
    <x v="7"/>
    <n v="1.2109924972782313"/>
    <n v="4774"/>
    <n v="5781.2781820062764"/>
  </r>
  <r>
    <x v="8"/>
    <s v="CENTRO OESTE        "/>
    <s v="J5812301"/>
    <s v="EDICAO DE JORNAIS DIARIOS                                        "/>
    <x v="2"/>
    <x v="1"/>
    <x v="1"/>
    <x v="7"/>
    <n v="1.2109924972782313"/>
    <n v="5574"/>
    <n v="6750.0721798288614"/>
  </r>
  <r>
    <x v="8"/>
    <s v="CENTRO OESTE        "/>
    <s v="J5812301"/>
    <s v="EDICAO DE JORNAIS DIARIOS                                        "/>
    <x v="2"/>
    <x v="1"/>
    <x v="1"/>
    <x v="7"/>
    <n v="1.2109924972782313"/>
    <n v="3995"/>
    <n v="4837.9150266265342"/>
  </r>
  <r>
    <x v="8"/>
    <s v="CENTRO OESTE        "/>
    <s v="J5813100"/>
    <s v="EDICAO DE REVISTAS                                               "/>
    <x v="2"/>
    <x v="1"/>
    <x v="1"/>
    <x v="7"/>
    <n v="1.2109924972782313"/>
    <n v="2102"/>
    <n v="2545.5062292788421"/>
  </r>
  <r>
    <x v="8"/>
    <s v="CENTRO OESTE        "/>
    <s v="J5819100"/>
    <s v="EDICAO DE CADASTROS, LISTAS E OUTROS PRODUTOS GRAFICOS           "/>
    <x v="0"/>
    <x v="1"/>
    <x v="1"/>
    <x v="7"/>
    <n v="1.2109924972782313"/>
    <n v="85023"/>
    <n v="102962.21509608706"/>
  </r>
  <r>
    <x v="8"/>
    <s v="CENTRO OESTE        "/>
    <s v="J5819100"/>
    <s v="EDICAO DE CADASTROS, LISTAS E OUTROS PRODUTOS GRAFICOS           "/>
    <x v="0"/>
    <x v="1"/>
    <x v="1"/>
    <x v="7"/>
    <n v="1.2109924972782313"/>
    <n v="20341"/>
    <n v="24632.798387136503"/>
  </r>
  <r>
    <x v="8"/>
    <s v="CENTRO OESTE        "/>
    <s v="J5821200"/>
    <s v="EDICAO INTEGRADA A IMPRESSAO DE LIVROS                           "/>
    <x v="2"/>
    <x v="1"/>
    <x v="1"/>
    <x v="7"/>
    <n v="1.2109924972782313"/>
    <n v="10093"/>
    <n v="12222.547275029188"/>
  </r>
  <r>
    <x v="8"/>
    <s v="CENTRO OESTE        "/>
    <s v="J5821200"/>
    <s v="EDICAO INTEGRADA A IMPRESSAO DE LIVROS                           "/>
    <x v="2"/>
    <x v="1"/>
    <x v="1"/>
    <x v="7"/>
    <n v="1.2109924972782313"/>
    <n v="15170"/>
    <n v="18370.756183710768"/>
  </r>
  <r>
    <x v="8"/>
    <s v="CENTRO OESTE        "/>
    <s v="J5822101"/>
    <s v="EDICAO INTEGRADA A IMPRESSAO DE JORNAIS DIARIOS                  "/>
    <x v="2"/>
    <x v="1"/>
    <x v="1"/>
    <x v="7"/>
    <n v="1.2109924972782313"/>
    <n v="19916"/>
    <n v="24118.126575793256"/>
  </r>
  <r>
    <x v="8"/>
    <s v="CENTRO OESTE        "/>
    <s v="J5829800"/>
    <s v="EDICAO INTEGRADA IMPRESSAO CADASTRO LISTA OUTRO PRODUTO GRAFICO  "/>
    <x v="0"/>
    <x v="1"/>
    <x v="1"/>
    <x v="7"/>
    <n v="1.2109924972782313"/>
    <n v="189850"/>
    <n v="229906.92560827223"/>
  </r>
  <r>
    <x v="8"/>
    <s v="CENTRO OESTE        "/>
    <s v="J5829800"/>
    <s v="EDICAO INTEGRADA IMPRESSAO CADASTRO LISTA OUTRO PRODUTO GRAFICO  "/>
    <x v="0"/>
    <x v="1"/>
    <x v="1"/>
    <x v="7"/>
    <n v="1.2109924972782313"/>
    <n v="140000"/>
    <n v="169538.94961895238"/>
  </r>
  <r>
    <x v="8"/>
    <s v="CENTRO OESTE        "/>
    <s v="J5829800"/>
    <s v="EDICAO INTEGRADA IMPRESSAO CADASTRO LISTA OUTRO PRODUTO GRAFICO  "/>
    <x v="0"/>
    <x v="1"/>
    <x v="1"/>
    <x v="7"/>
    <n v="1.2109924972782313"/>
    <n v="52177"/>
    <n v="63185.955530486273"/>
  </r>
  <r>
    <x v="8"/>
    <s v="CENTRO OESTE        "/>
    <s v="J5829800"/>
    <s v="EDICAO INTEGRADA IMPRESSAO CADASTRO LISTA OUTRO PRODUTO GRAFICO  "/>
    <x v="0"/>
    <x v="1"/>
    <x v="1"/>
    <x v="7"/>
    <n v="1.2109924972782313"/>
    <n v="176282"/>
    <n v="213476.17940520117"/>
  </r>
  <r>
    <x v="8"/>
    <s v="CENTRO OESTE        "/>
    <s v="J5911102"/>
    <s v="PRODUCAO DE FILMES PARA PUBLICIDADE                              "/>
    <x v="5"/>
    <x v="1"/>
    <x v="1"/>
    <x v="7"/>
    <n v="1.2109924972782313"/>
    <n v="21702"/>
    <n v="26280.959175932177"/>
  </r>
  <r>
    <x v="8"/>
    <s v="CENTRO OESTE        "/>
    <s v="J5911102"/>
    <s v="PRODUCAO DE FILMES PARA PUBLICIDADE                              "/>
    <x v="5"/>
    <x v="1"/>
    <x v="1"/>
    <x v="7"/>
    <n v="1.2109924972782313"/>
    <n v="12091"/>
    <n v="14642.110284591095"/>
  </r>
  <r>
    <x v="8"/>
    <s v="CENTRO OESTE        "/>
    <s v="J5911199"/>
    <s v="ATIV PD CINEMATOGRAFICA VIDEO PROG TELEVISAO NAO ESPECI ANTERIOR "/>
    <x v="5"/>
    <x v="1"/>
    <x v="1"/>
    <x v="7"/>
    <n v="1.2109924972782313"/>
    <n v="75944"/>
    <n v="91967.614213298002"/>
  </r>
  <r>
    <x v="8"/>
    <s v="CENTRO OESTE        "/>
    <s v="J5911199"/>
    <s v="ATIV PD CINEMATOGRAFICA VIDEO PROG TELEVISAO NAO ESPECI ANTERIOR "/>
    <x v="5"/>
    <x v="1"/>
    <x v="1"/>
    <x v="7"/>
    <n v="1.2109924972782313"/>
    <n v="48647"/>
    <n v="58911.152015094121"/>
  </r>
  <r>
    <x v="8"/>
    <s v="CENTRO OESTE        "/>
    <s v="J5912099"/>
    <s v="ATIV POS-PROD CINEMATOG VIDEO PROG TELEVISAO NAO ESPECI ANTERIOR "/>
    <x v="5"/>
    <x v="1"/>
    <x v="1"/>
    <x v="7"/>
    <n v="1.2109924972782313"/>
    <n v="3485"/>
    <n v="4220.308853014636"/>
  </r>
  <r>
    <x v="8"/>
    <s v="CENTRO OESTE        "/>
    <s v="J5914600"/>
    <s v="ATIVIDADES DE EXIBICAO CINEMATOGRAFICA                           "/>
    <x v="5"/>
    <x v="1"/>
    <x v="1"/>
    <x v="7"/>
    <n v="1.2109924972782313"/>
    <n v="481228"/>
    <n v="582763.49748020875"/>
  </r>
  <r>
    <x v="8"/>
    <s v="CENTRO OESTE        "/>
    <s v="J5914600"/>
    <s v="ATIVIDADES DE EXIBICAO CINEMATOGRAFICA                           "/>
    <x v="5"/>
    <x v="1"/>
    <x v="1"/>
    <x v="7"/>
    <n v="1.2109924972782313"/>
    <n v="51349"/>
    <n v="62183.2537427399"/>
  </r>
  <r>
    <x v="8"/>
    <s v="CENTRO OESTE        "/>
    <s v="J5920100"/>
    <s v="ATIVIDADES DE GRAVACAO DE SOM E DE EDICAO DE MUSICA              "/>
    <x v="3"/>
    <x v="1"/>
    <x v="1"/>
    <x v="7"/>
    <n v="1.2109924972782313"/>
    <n v="31373"/>
    <n v="37992.467617109949"/>
  </r>
  <r>
    <x v="8"/>
    <s v="CENTRO OESTE        "/>
    <s v="J6010100"/>
    <s v="ATIVIDADES DE RADIO                                              "/>
    <x v="5"/>
    <x v="1"/>
    <x v="1"/>
    <x v="7"/>
    <n v="1.2109924972782313"/>
    <n v="10853"/>
    <n v="13142.901572960645"/>
  </r>
  <r>
    <x v="8"/>
    <s v="CENTRO OESTE        "/>
    <s v="J6010100"/>
    <s v="ATIVIDADES DE RADIO                                              "/>
    <x v="5"/>
    <x v="1"/>
    <x v="1"/>
    <x v="7"/>
    <n v="1.2109924972782313"/>
    <n v="288000"/>
    <n v="348765.83921613061"/>
  </r>
  <r>
    <x v="8"/>
    <s v="CENTRO OESTE        "/>
    <s v="J6010100"/>
    <s v="ATIVIDADES DE RADIO                                              "/>
    <x v="5"/>
    <x v="1"/>
    <x v="1"/>
    <x v="7"/>
    <n v="1.2109924972782313"/>
    <n v="50735"/>
    <n v="61439.704349411069"/>
  </r>
  <r>
    <x v="8"/>
    <s v="CENTRO OESTE        "/>
    <s v="J6010100"/>
    <s v="ATIVIDADES DE RADIO                                              "/>
    <x v="5"/>
    <x v="1"/>
    <x v="1"/>
    <x v="7"/>
    <n v="1.2109924972782313"/>
    <n v="13379"/>
    <n v="16201.868621085458"/>
  </r>
  <r>
    <x v="8"/>
    <s v="CENTRO OESTE        "/>
    <s v="J6021700"/>
    <s v="ATIVIDADES DE TELEVISAO ABERTA                                   "/>
    <x v="5"/>
    <x v="1"/>
    <x v="1"/>
    <x v="7"/>
    <n v="1.2109924972782313"/>
    <n v="742273"/>
    <n v="898887.03393220459"/>
  </r>
  <r>
    <x v="8"/>
    <s v="CENTRO OESTE        "/>
    <s v="J6021700"/>
    <s v="ATIVIDADES DE TELEVISAO ABERTA                                   "/>
    <x v="5"/>
    <x v="1"/>
    <x v="1"/>
    <x v="7"/>
    <n v="1.2109924972782313"/>
    <n v="10271"/>
    <n v="12438.103939544713"/>
  </r>
  <r>
    <x v="8"/>
    <s v="CENTRO OESTE        "/>
    <s v="P8592903"/>
    <s v="ENSINO DE MUSICA                                                 "/>
    <x v="6"/>
    <x v="1"/>
    <x v="1"/>
    <x v="7"/>
    <n v="1.2109924972782313"/>
    <n v="44469"/>
    <n v="53851.625361465667"/>
  </r>
  <r>
    <x v="8"/>
    <s v="CENTRO OESTE        "/>
    <s v="P8592903"/>
    <s v="ENSINO DE MUSICA                                                 "/>
    <x v="6"/>
    <x v="1"/>
    <x v="1"/>
    <x v="7"/>
    <n v="1.2109924972782313"/>
    <n v="18342"/>
    <n v="22212.024385077319"/>
  </r>
  <r>
    <x v="8"/>
    <s v="CENTRO OESTE        "/>
    <s v="R9001902"/>
    <s v="PRODUCAO MUSICAL                                                 "/>
    <x v="4"/>
    <x v="1"/>
    <x v="1"/>
    <x v="7"/>
    <n v="1.2109924972782313"/>
    <n v="380626"/>
    <n v="460935.23026902409"/>
  </r>
  <r>
    <x v="8"/>
    <s v="CENTRO OESTE        "/>
    <s v="R9001902"/>
    <s v="PRODUCAO MUSICAL                                                 "/>
    <x v="4"/>
    <x v="1"/>
    <x v="1"/>
    <x v="7"/>
    <n v="1.2109924972782313"/>
    <n v="619500"/>
    <n v="750209.85206386435"/>
  </r>
  <r>
    <x v="8"/>
    <s v="CENTRO OESTE        "/>
    <s v="R9001905"/>
    <s v="PRODUCAO DE ESPETACULOS DE RODEIOS, VAQUEJADAS E SIMILARES       "/>
    <x v="4"/>
    <x v="1"/>
    <x v="1"/>
    <x v="7"/>
    <n v="1.2109924972782313"/>
    <n v="7246"/>
    <n v="8774.8516352780644"/>
  </r>
  <r>
    <x v="8"/>
    <s v="CENTRO OESTE        "/>
    <s v="R9001906"/>
    <s v="ATIVIDADES DE SONORIZACAO E DE ILUMINACAO                        "/>
    <x v="4"/>
    <x v="1"/>
    <x v="1"/>
    <x v="7"/>
    <n v="1.2109924972782313"/>
    <n v="43886"/>
    <n v="53145.616735552459"/>
  </r>
  <r>
    <x v="8"/>
    <s v="CENTRO OESTE        "/>
    <s v="R9001906"/>
    <s v="ATIVIDADES DE SONORIZACAO E DE ILUMINACAO                        "/>
    <x v="4"/>
    <x v="1"/>
    <x v="1"/>
    <x v="7"/>
    <n v="1.2109924972782313"/>
    <n v="445399"/>
    <n v="539374.84729522699"/>
  </r>
  <r>
    <x v="8"/>
    <s v="CENTRO OESTE        "/>
    <s v="R9001906"/>
    <s v="ATIVIDADES DE SONORIZACAO E DE ILUMINACAO                        "/>
    <x v="4"/>
    <x v="1"/>
    <x v="1"/>
    <x v="7"/>
    <n v="1.2109924972782313"/>
    <n v="18830"/>
    <n v="22802.988723749095"/>
  </r>
  <r>
    <x v="8"/>
    <s v="CENTRO OESTE        "/>
    <s v="R9001999"/>
    <s v="ARTE CENICA ESPETAC ATIVI COMPLEMENTARES NAO ESPECI ANTERIOR     "/>
    <x v="4"/>
    <x v="1"/>
    <x v="1"/>
    <x v="7"/>
    <n v="1.2109924972782313"/>
    <n v="49937"/>
    <n v="60473.332336583037"/>
  </r>
  <r>
    <x v="8"/>
    <s v="CENTRO OESTE        "/>
    <s v="R9001999"/>
    <s v="ARTE CENICA ESPETAC ATIVI COMPLEMENTARES NAO ESPECI ANTERIOR     "/>
    <x v="4"/>
    <x v="1"/>
    <x v="1"/>
    <x v="7"/>
    <n v="1.2109924972782313"/>
    <n v="3943"/>
    <n v="4774.9434167680665"/>
  </r>
  <r>
    <x v="8"/>
    <s v="CENTRO OESTE        "/>
    <s v="R9101500"/>
    <s v="ATIVIDADES DE BIBLIOTECAS E ARQUIVOS                             "/>
    <x v="1"/>
    <x v="0"/>
    <x v="0"/>
    <x v="7"/>
    <n v="1.2109924972782313"/>
    <n v="71181"/>
    <n v="86199.656948761782"/>
  </r>
  <r>
    <x v="8"/>
    <s v="CENTRO OESTE        "/>
    <s v="R9101500"/>
    <s v="ATIVIDADES DE BIBLIOTECAS E ARQUIVOS                             "/>
    <x v="1"/>
    <x v="0"/>
    <x v="0"/>
    <x v="7"/>
    <n v="1.2109924972782313"/>
    <n v="274819"/>
    <n v="332803.74710950628"/>
  </r>
  <r>
    <x v="8"/>
    <s v="CENTRO OESTE        "/>
    <s v="R9101500"/>
    <s v="ATIVIDADES DE BIBLIOTECAS E ARQUIVOS                             "/>
    <x v="1"/>
    <x v="1"/>
    <x v="1"/>
    <x v="7"/>
    <n v="1.2109924972782313"/>
    <n v="116345"/>
    <n v="140892.92209583582"/>
  </r>
  <r>
    <x v="8"/>
    <s v="CENTRO OESTE        "/>
    <s v="R9101500"/>
    <s v="ATIVIDADES DE BIBLIOTECAS E ARQUIVOS                             "/>
    <x v="1"/>
    <x v="1"/>
    <x v="1"/>
    <x v="7"/>
    <n v="1.2109924972782313"/>
    <n v="180977"/>
    <n v="219161.78917992246"/>
  </r>
  <r>
    <x v="8"/>
    <s v="CENTRO OESTE        "/>
    <s v="R9102301"/>
    <s v="ATIVI MUSEUS E EXPLORACAO LUGAR PRED HISTORICO ATRACAO SIMILAR   "/>
    <x v="1"/>
    <x v="1"/>
    <x v="1"/>
    <x v="7"/>
    <n v="1.2109924972782313"/>
    <n v="1527"/>
    <n v="1849.1855433438593"/>
  </r>
  <r>
    <x v="8"/>
    <s v="CENTRO OESTE        "/>
    <s v="S9493600"/>
    <s v="ATIVIDADES DE ORGANIZACOES ASSOCIATIVAS LIGADAS A CULTURA E ARTE "/>
    <x v="4"/>
    <x v="1"/>
    <x v="1"/>
    <x v="7"/>
    <n v="1.2109924972782313"/>
    <n v="436203"/>
    <n v="528238.56029025628"/>
  </r>
  <r>
    <x v="8"/>
    <s v="CENTRO OESTE        "/>
    <s v="S9493600"/>
    <s v="ATIVIDADES DE ORGANIZACOES ASSOCIATIVAS LIGADAS A CULTURA E ARTE "/>
    <x v="4"/>
    <x v="1"/>
    <x v="1"/>
    <x v="7"/>
    <n v="1.2109924972782313"/>
    <n v="35733"/>
    <n v="43272.39490524304"/>
  </r>
  <r>
    <x v="9"/>
    <s v="NORDESTE            "/>
    <s v="C1811301"/>
    <s v="IMPRESSAO DE JORNAIS                                             "/>
    <x v="0"/>
    <x v="1"/>
    <x v="1"/>
    <x v="7"/>
    <n v="1.2109924972782313"/>
    <n v="2903"/>
    <n v="3515.5112195987053"/>
  </r>
  <r>
    <x v="9"/>
    <s v="NORDESTE            "/>
    <s v="C1811301"/>
    <s v="IMPRESSAO DE JORNAIS                                             "/>
    <x v="0"/>
    <x v="1"/>
    <x v="1"/>
    <x v="7"/>
    <n v="1.2109924972782313"/>
    <n v="5285"/>
    <n v="6400.0953481154529"/>
  </r>
  <r>
    <x v="9"/>
    <s v="NORDESTE            "/>
    <s v="C1811301"/>
    <s v="IMPRESSAO DE JORNAIS                                             "/>
    <x v="0"/>
    <x v="1"/>
    <x v="1"/>
    <x v="7"/>
    <n v="1.2109924972782313"/>
    <n v="80671"/>
    <n v="97691.9757479322"/>
  </r>
  <r>
    <x v="9"/>
    <s v="NORDESTE            "/>
    <s v="C1811302"/>
    <s v="IMPRESSAO DE LIVROS, REVISTAS E OUTRAS PUBLICACOES PERIODICAS    "/>
    <x v="0"/>
    <x v="1"/>
    <x v="1"/>
    <x v="7"/>
    <n v="1.2109924972782313"/>
    <n v="1489"/>
    <n v="1803.1678284472864"/>
  </r>
  <r>
    <x v="9"/>
    <s v="NORDESTE            "/>
    <s v="C1811302"/>
    <s v="IMPRESSAO DE LIVROS, REVISTAS E OUTRAS PUBLICACOES PERIODICAS    "/>
    <x v="0"/>
    <x v="1"/>
    <x v="1"/>
    <x v="7"/>
    <n v="1.2109924972782313"/>
    <n v="234000"/>
    <n v="283372.24436310615"/>
  </r>
  <r>
    <x v="9"/>
    <s v="NORDESTE            "/>
    <s v="C1811302"/>
    <s v="IMPRESSAO DE LIVROS, REVISTAS E OUTRAS PUBLICACOES PERIODICAS    "/>
    <x v="0"/>
    <x v="1"/>
    <x v="1"/>
    <x v="7"/>
    <n v="1.2109924972782313"/>
    <n v="175332"/>
    <n v="212325.73653278686"/>
  </r>
  <r>
    <x v="9"/>
    <s v="NORDESTE            "/>
    <s v="C1811302"/>
    <s v="IMPRESSAO DE LIVROS, REVISTAS E OUTRAS PUBLICACOES PERIODICAS    "/>
    <x v="0"/>
    <x v="1"/>
    <x v="1"/>
    <x v="7"/>
    <n v="1.2109924972782313"/>
    <n v="23135"/>
    <n v="28016.311424531883"/>
  </r>
  <r>
    <x v="9"/>
    <s v="NORDESTE            "/>
    <s v="G4647802"/>
    <s v="COMERCIO ATACADISTA DE LIVROS, JORNAIS E OUTRAS PUBLICACOES      "/>
    <x v="2"/>
    <x v="1"/>
    <x v="1"/>
    <x v="7"/>
    <n v="1.2109924972782313"/>
    <n v="60190"/>
    <n v="72889.63841117674"/>
  </r>
  <r>
    <x v="9"/>
    <s v="NORDESTE            "/>
    <s v="G4756300"/>
    <s v="COM VAREJISTA ESPECIALIZADO DE INSTRUMENTOS MUSICAIS E ACESSORIO "/>
    <x v="3"/>
    <x v="1"/>
    <x v="1"/>
    <x v="7"/>
    <n v="1.2109924972782313"/>
    <n v="236566"/>
    <n v="286479.65111112205"/>
  </r>
  <r>
    <x v="9"/>
    <s v="NORDESTE            "/>
    <s v="G4756300"/>
    <s v="COM VAREJISTA ESPECIALIZADO DE INSTRUMENTOS MUSICAIS E ACESSORIO "/>
    <x v="3"/>
    <x v="1"/>
    <x v="1"/>
    <x v="7"/>
    <n v="1.2109924972782313"/>
    <n v="143877"/>
    <n v="174233.96753090009"/>
  </r>
  <r>
    <x v="9"/>
    <s v="NORDESTE            "/>
    <s v="G4756300"/>
    <s v="COM VAREJISTA ESPECIALIZADO DE INSTRUMENTOS MUSICAIS E ACESSORIO "/>
    <x v="3"/>
    <x v="1"/>
    <x v="1"/>
    <x v="7"/>
    <n v="1.2109924972782313"/>
    <n v="68483"/>
    <n v="82932.399191105113"/>
  </r>
  <r>
    <x v="9"/>
    <s v="NORDESTE            "/>
    <s v="G4761001"/>
    <s v="COMERCIO VAREJISTA DE LIVROS                                     "/>
    <x v="2"/>
    <x v="1"/>
    <x v="1"/>
    <x v="7"/>
    <n v="1.2109924972782313"/>
    <n v="49698"/>
    <n v="60183.905129733539"/>
  </r>
  <r>
    <x v="9"/>
    <s v="NORDESTE            "/>
    <s v="G4761001"/>
    <s v="COMERCIO VAREJISTA DE LIVROS                                     "/>
    <x v="2"/>
    <x v="1"/>
    <x v="1"/>
    <x v="7"/>
    <n v="1.2109924972782313"/>
    <n v="110469"/>
    <n v="133777.13018182895"/>
  </r>
  <r>
    <x v="9"/>
    <s v="NORDESTE            "/>
    <s v="G4761001"/>
    <s v="COMERCIO VAREJISTA DE LIVROS                                     "/>
    <x v="2"/>
    <x v="1"/>
    <x v="1"/>
    <x v="7"/>
    <n v="1.2109924972782313"/>
    <n v="750000"/>
    <n v="908244.37295867351"/>
  </r>
  <r>
    <x v="9"/>
    <s v="NORDESTE            "/>
    <s v="G4761001"/>
    <s v="COMERCIO VAREJISTA DE LIVROS                                     "/>
    <x v="2"/>
    <x v="1"/>
    <x v="1"/>
    <x v="7"/>
    <n v="1.2109924972782313"/>
    <n v="112767"/>
    <n v="136559.99094057432"/>
  </r>
  <r>
    <x v="9"/>
    <s v="NORDESTE            "/>
    <s v="G4761002"/>
    <s v="COMERCIO VAREJISTA DE JORNAIS E REVISTAS                         "/>
    <x v="2"/>
    <x v="1"/>
    <x v="1"/>
    <x v="7"/>
    <n v="1.2109924972782313"/>
    <n v="53562"/>
    <n v="64863.180139216624"/>
  </r>
  <r>
    <x v="9"/>
    <s v="NORDESTE            "/>
    <s v="J5812301"/>
    <s v="EDICAO DE JORNAIS DIARIOS                                        "/>
    <x v="2"/>
    <x v="1"/>
    <x v="1"/>
    <x v="7"/>
    <n v="1.2109924972782313"/>
    <n v="3291"/>
    <n v="3985.3763085426594"/>
  </r>
  <r>
    <x v="9"/>
    <s v="NORDESTE            "/>
    <s v="J5812301"/>
    <s v="EDICAO DE JORNAIS DIARIOS                                        "/>
    <x v="2"/>
    <x v="1"/>
    <x v="1"/>
    <x v="7"/>
    <n v="1.2109924972782313"/>
    <n v="10643"/>
    <n v="12888.593148532216"/>
  </r>
  <r>
    <x v="9"/>
    <s v="NORDESTE            "/>
    <s v="J5829800"/>
    <s v="EDICAO INTEGRADA IMPRESSAO CADASTRO LISTA OUTRO PRODUTO GRAFICO  "/>
    <x v="0"/>
    <x v="1"/>
    <x v="1"/>
    <x v="7"/>
    <n v="1.2109924972782313"/>
    <n v="115636"/>
    <n v="140034.32841526557"/>
  </r>
  <r>
    <x v="9"/>
    <s v="NORDESTE            "/>
    <s v="J5829800"/>
    <s v="EDICAO INTEGRADA IMPRESSAO CADASTRO LISTA OUTRO PRODUTO GRAFICO  "/>
    <x v="0"/>
    <x v="1"/>
    <x v="1"/>
    <x v="7"/>
    <n v="1.2109924972782313"/>
    <n v="26921"/>
    <n v="32601.129019227265"/>
  </r>
  <r>
    <x v="9"/>
    <s v="NORDESTE            "/>
    <s v="J5829800"/>
    <s v="EDICAO INTEGRADA IMPRESSAO CADASTRO LISTA OUTRO PRODUTO GRAFICO  "/>
    <x v="0"/>
    <x v="1"/>
    <x v="1"/>
    <x v="7"/>
    <n v="1.2109924972782313"/>
    <n v="61363"/>
    <n v="74310.132610484114"/>
  </r>
  <r>
    <x v="9"/>
    <s v="NORDESTE            "/>
    <s v="J5920100"/>
    <s v="ATIVIDADES DE GRAVACAO DE SOM E DE EDICAO DE MUSICA              "/>
    <x v="3"/>
    <x v="1"/>
    <x v="1"/>
    <x v="7"/>
    <n v="1.2109924972782313"/>
    <n v="6035"/>
    <n v="7308.3397210741259"/>
  </r>
  <r>
    <x v="9"/>
    <s v="NORDESTE            "/>
    <s v="J6010100"/>
    <s v="ATIVIDADES DE RADIO                                              "/>
    <x v="5"/>
    <x v="1"/>
    <x v="1"/>
    <x v="7"/>
    <n v="1.2109924972782313"/>
    <n v="264656"/>
    <n v="320496.43035966757"/>
  </r>
  <r>
    <x v="9"/>
    <s v="NORDESTE            "/>
    <s v="J6010100"/>
    <s v="ATIVIDADES DE RADIO                                              "/>
    <x v="5"/>
    <x v="1"/>
    <x v="1"/>
    <x v="7"/>
    <n v="1.2109924972782313"/>
    <n v="64167"/>
    <n v="77705.755572852271"/>
  </r>
  <r>
    <x v="9"/>
    <s v="NORDESTE            "/>
    <s v="J6021700"/>
    <s v="ATIVIDADES DE TELEVISAO ABERTA                                   "/>
    <x v="5"/>
    <x v="1"/>
    <x v="1"/>
    <x v="7"/>
    <n v="1.2109924972782313"/>
    <n v="132800"/>
    <n v="160819.80363854911"/>
  </r>
  <r>
    <x v="9"/>
    <s v="NORDESTE            "/>
    <s v="R9001902"/>
    <s v="PRODUCAO MUSICAL                                                 "/>
    <x v="4"/>
    <x v="1"/>
    <x v="1"/>
    <x v="7"/>
    <n v="1.2109924972782313"/>
    <n v="129508"/>
    <n v="156833.21633750919"/>
  </r>
  <r>
    <x v="9"/>
    <s v="NORDESTE            "/>
    <s v="R9001902"/>
    <s v="PRODUCAO MUSICAL                                                 "/>
    <x v="4"/>
    <x v="1"/>
    <x v="1"/>
    <x v="7"/>
    <n v="1.2109924972782313"/>
    <n v="23788"/>
    <n v="28807.089525254567"/>
  </r>
  <r>
    <x v="9"/>
    <s v="NORDESTE            "/>
    <s v="R9001906"/>
    <s v="ATIVIDADES DE SONORIZACAO E DE ILUMINACAO                        "/>
    <x v="4"/>
    <x v="1"/>
    <x v="1"/>
    <x v="7"/>
    <n v="1.2109924972782313"/>
    <n v="58462"/>
    <n v="70797.043375879963"/>
  </r>
  <r>
    <x v="9"/>
    <s v="NORDESTE            "/>
    <s v="R9001999"/>
    <s v="ARTE CENICA ESPETAC ATIVI COMPLEMENTARES NAO ESPECI ANTERIOR     "/>
    <x v="4"/>
    <x v="1"/>
    <x v="1"/>
    <x v="7"/>
    <n v="1.2109924972782313"/>
    <n v="4558"/>
    <n v="5519.7038025941783"/>
  </r>
  <r>
    <x v="9"/>
    <s v="NORDESTE            "/>
    <s v="R9102302"/>
    <s v="RESTAURACAO E CONSERVACAO DE LUGARES E PREDIOS HISTORICOS        "/>
    <x v="1"/>
    <x v="0"/>
    <x v="0"/>
    <x v="7"/>
    <n v="1.2109924972782313"/>
    <n v="5593077"/>
    <n v="6773174.283699438"/>
  </r>
  <r>
    <x v="9"/>
    <s v="NORDESTE            "/>
    <s v="R9102302"/>
    <s v="RESTAURACAO E CONSERVACAO DE LUGARES E PREDIOS HISTORICOS        "/>
    <x v="1"/>
    <x v="0"/>
    <x v="0"/>
    <x v="7"/>
    <n v="1.2109924972782313"/>
    <n v="600000"/>
    <n v="726595.49836693879"/>
  </r>
  <r>
    <x v="10"/>
    <s v="SUDESTE             "/>
    <s v="C1811301"/>
    <s v="IMPRESSAO DE JORNAIS                                             "/>
    <x v="0"/>
    <x v="1"/>
    <x v="1"/>
    <x v="7"/>
    <n v="1.2109924972782313"/>
    <n v="84639"/>
    <n v="102497.19397713222"/>
  </r>
  <r>
    <x v="10"/>
    <s v="SUDESTE             "/>
    <s v="C1811301"/>
    <s v="IMPRESSAO DE JORNAIS                                             "/>
    <x v="0"/>
    <x v="1"/>
    <x v="1"/>
    <x v="7"/>
    <n v="1.2109924972782313"/>
    <n v="550620"/>
    <n v="666796.68885133974"/>
  </r>
  <r>
    <x v="10"/>
    <s v="SUDESTE             "/>
    <s v="C1811301"/>
    <s v="IMPRESSAO DE JORNAIS                                             "/>
    <x v="0"/>
    <x v="1"/>
    <x v="1"/>
    <x v="7"/>
    <n v="1.2109924972782313"/>
    <n v="5106"/>
    <n v="6183.3276911026487"/>
  </r>
  <r>
    <x v="10"/>
    <s v="SUDESTE             "/>
    <s v="C1811302"/>
    <s v="IMPRESSAO DE LIVROS, REVISTAS E OUTRAS PUBLICACOES PERIODICAS    "/>
    <x v="0"/>
    <x v="1"/>
    <x v="1"/>
    <x v="7"/>
    <n v="1.2109924972782313"/>
    <n v="147699"/>
    <n v="178862.3808554975"/>
  </r>
  <r>
    <x v="10"/>
    <s v="SUDESTE             "/>
    <s v="C1811302"/>
    <s v="IMPRESSAO DE LIVROS, REVISTAS E OUTRAS PUBLICACOES PERIODICAS    "/>
    <x v="0"/>
    <x v="1"/>
    <x v="1"/>
    <x v="7"/>
    <n v="1.2109924972782313"/>
    <n v="4000000"/>
    <n v="4843969.9891129257"/>
  </r>
  <r>
    <x v="10"/>
    <s v="SUDESTE             "/>
    <s v="C1811302"/>
    <s v="IMPRESSAO DE LIVROS, REVISTAS E OUTRAS PUBLICACOES PERIODICAS    "/>
    <x v="0"/>
    <x v="1"/>
    <x v="1"/>
    <x v="7"/>
    <n v="1.2109924972782313"/>
    <n v="191200"/>
    <n v="231541.76547959782"/>
  </r>
  <r>
    <x v="10"/>
    <s v="SUDESTE             "/>
    <s v="C1811302"/>
    <s v="IMPRESSAO DE LIVROS, REVISTAS E OUTRAS PUBLICACOES PERIODICAS    "/>
    <x v="0"/>
    <x v="1"/>
    <x v="1"/>
    <x v="7"/>
    <n v="1.2109924972782313"/>
    <n v="121437"/>
    <n v="147059.29589197657"/>
  </r>
  <r>
    <x v="10"/>
    <s v="SUDESTE             "/>
    <s v="C1811302"/>
    <s v="IMPRESSAO DE LIVROS, REVISTAS E OUTRAS PUBLICACOES PERIODICAS    "/>
    <x v="0"/>
    <x v="1"/>
    <x v="1"/>
    <x v="7"/>
    <n v="1.2109924972782313"/>
    <n v="142444"/>
    <n v="172498.61528230039"/>
  </r>
  <r>
    <x v="10"/>
    <s v="SUDESTE             "/>
    <s v="C3220500"/>
    <s v="FABRICACAO DE INSTRUMENTOS MUSICAIS, PECAS E ACESSORIOS          "/>
    <x v="3"/>
    <x v="1"/>
    <x v="1"/>
    <x v="7"/>
    <n v="1.2109924972782313"/>
    <n v="46477"/>
    <n v="56283.298296000357"/>
  </r>
  <r>
    <x v="10"/>
    <s v="SUDESTE             "/>
    <s v="C3220500"/>
    <s v="FABRICACAO DE INSTRUMENTOS MUSICAIS, PECAS E ACESSORIOS          "/>
    <x v="3"/>
    <x v="1"/>
    <x v="1"/>
    <x v="7"/>
    <n v="1.2109924972782313"/>
    <n v="40769"/>
    <n v="49370.953121536215"/>
  </r>
  <r>
    <x v="10"/>
    <s v="SUDESTE             "/>
    <s v="C3220500"/>
    <s v="FABRICACAO DE INSTRUMENTOS MUSICAIS, PECAS E ACESSORIOS          "/>
    <x v="3"/>
    <x v="1"/>
    <x v="1"/>
    <x v="7"/>
    <n v="1.2109924972782313"/>
    <n v="65899"/>
    <n v="79803.194578138166"/>
  </r>
  <r>
    <x v="10"/>
    <s v="SUDESTE             "/>
    <s v="G4647802"/>
    <s v="COMERCIO ATACADISTA DE LIVROS, JORNAIS E OUTRAS PUBLICACOES      "/>
    <x v="2"/>
    <x v="1"/>
    <x v="1"/>
    <x v="7"/>
    <n v="1.2109924972782313"/>
    <n v="125862"/>
    <n v="152417.93769243275"/>
  </r>
  <r>
    <x v="10"/>
    <s v="SUDESTE             "/>
    <s v="G4647802"/>
    <s v="COMERCIO ATACADISTA DE LIVROS, JORNAIS E OUTRAS PUBLICACOES      "/>
    <x v="2"/>
    <x v="1"/>
    <x v="1"/>
    <x v="7"/>
    <n v="1.2109924972782313"/>
    <n v="117254"/>
    <n v="141993.71427586174"/>
  </r>
  <r>
    <x v="10"/>
    <s v="SUDESTE             "/>
    <s v="G4649407"/>
    <s v="COMERCIO ATACADISTA DE FILMES, CDS, DVDS, FITAS E DISCOS         "/>
    <x v="0"/>
    <x v="1"/>
    <x v="1"/>
    <x v="7"/>
    <n v="1.2109924972782313"/>
    <n v="190800"/>
    <n v="231057.36848068653"/>
  </r>
  <r>
    <x v="10"/>
    <s v="SUDESTE             "/>
    <s v="G4649407"/>
    <s v="COMERCIO ATACADISTA DE FILMES, CDS, DVDS, FITAS E DISCOS         "/>
    <x v="0"/>
    <x v="1"/>
    <x v="1"/>
    <x v="7"/>
    <n v="1.2109924972782313"/>
    <n v="19308"/>
    <n v="23381.84313744809"/>
  </r>
  <r>
    <x v="10"/>
    <s v="SUDESTE             "/>
    <s v="G4649407"/>
    <s v="COMERCIO ATACADISTA DE FILMES, CDS, DVDS, FITAS E DISCOS         "/>
    <x v="0"/>
    <x v="1"/>
    <x v="1"/>
    <x v="7"/>
    <n v="1.2109924972782313"/>
    <n v="40080"/>
    <n v="48536.579290911512"/>
  </r>
  <r>
    <x v="10"/>
    <s v="SUDESTE             "/>
    <s v="G4756300"/>
    <s v="COM VAREJISTA ESPECIALIZADO DE INSTRUMENTOS MUSICAIS E ACESSORIO "/>
    <x v="3"/>
    <x v="1"/>
    <x v="1"/>
    <x v="7"/>
    <n v="1.2109924972782313"/>
    <n v="51222"/>
    <n v="62029.457695585566"/>
  </r>
  <r>
    <x v="10"/>
    <s v="SUDESTE             "/>
    <s v="G4756300"/>
    <s v="COM VAREJISTA ESPECIALIZADO DE INSTRUMENTOS MUSICAIS E ACESSORIO "/>
    <x v="3"/>
    <x v="1"/>
    <x v="1"/>
    <x v="7"/>
    <n v="1.2109924972782313"/>
    <n v="149000"/>
    <n v="180437.88209445646"/>
  </r>
  <r>
    <x v="10"/>
    <s v="SUDESTE             "/>
    <s v="G4756300"/>
    <s v="COM VAREJISTA ESPECIALIZADO DE INSTRUMENTOS MUSICAIS E ACESSORIO "/>
    <x v="3"/>
    <x v="1"/>
    <x v="1"/>
    <x v="7"/>
    <n v="1.2109924972782313"/>
    <n v="218866"/>
    <n v="265045.08390929736"/>
  </r>
  <r>
    <x v="10"/>
    <s v="SUDESTE             "/>
    <s v="G4756300"/>
    <s v="COM VAREJISTA ESPECIALIZADO DE INSTRUMENTOS MUSICAIS E ACESSORIO "/>
    <x v="3"/>
    <x v="1"/>
    <x v="1"/>
    <x v="7"/>
    <n v="1.2109924972782313"/>
    <n v="404145"/>
    <n v="489416.56281251082"/>
  </r>
  <r>
    <x v="10"/>
    <s v="SUDESTE             "/>
    <s v="G4756300"/>
    <s v="COM VAREJISTA ESPECIALIZADO DE INSTRUMENTOS MUSICAIS E ACESSORIO "/>
    <x v="3"/>
    <x v="1"/>
    <x v="1"/>
    <x v="7"/>
    <n v="1.2109924972782313"/>
    <n v="198974"/>
    <n v="240956.02115343881"/>
  </r>
  <r>
    <x v="10"/>
    <s v="SUDESTE             "/>
    <s v="G4761001"/>
    <s v="COMERCIO VAREJISTA DE LIVROS                                     "/>
    <x v="2"/>
    <x v="1"/>
    <x v="1"/>
    <x v="7"/>
    <n v="1.2109924972782313"/>
    <n v="282609"/>
    <n v="342237.37866330368"/>
  </r>
  <r>
    <x v="10"/>
    <s v="SUDESTE             "/>
    <s v="G4761001"/>
    <s v="COMERCIO VAREJISTA DE LIVROS                                     "/>
    <x v="2"/>
    <x v="1"/>
    <x v="1"/>
    <x v="7"/>
    <n v="1.2109924972782313"/>
    <n v="154776"/>
    <n v="187432.57475873554"/>
  </r>
  <r>
    <x v="10"/>
    <s v="SUDESTE             "/>
    <s v="G4761001"/>
    <s v="COMERCIO VAREJISTA DE LIVROS                                     "/>
    <x v="2"/>
    <x v="1"/>
    <x v="1"/>
    <x v="7"/>
    <n v="1.2109924972782313"/>
    <n v="1242706"/>
    <n v="1504907.6423226418"/>
  </r>
  <r>
    <x v="10"/>
    <s v="SUDESTE             "/>
    <s v="G4761002"/>
    <s v="COMERCIO VAREJISTA DE JORNAIS E REVISTAS                         "/>
    <x v="2"/>
    <x v="1"/>
    <x v="1"/>
    <x v="7"/>
    <n v="1.2109924972782313"/>
    <n v="106108"/>
    <n v="128495.99190119858"/>
  </r>
  <r>
    <x v="10"/>
    <s v="SUDESTE             "/>
    <s v="G4761002"/>
    <s v="COMERCIO VAREJISTA DE JORNAIS E REVISTAS                         "/>
    <x v="2"/>
    <x v="1"/>
    <x v="1"/>
    <x v="7"/>
    <n v="1.2109924972782313"/>
    <n v="29200"/>
    <n v="35360.980920524358"/>
  </r>
  <r>
    <x v="10"/>
    <s v="SUDESTE             "/>
    <s v="G4761002"/>
    <s v="COMERCIO VAREJISTA DE JORNAIS E REVISTAS                         "/>
    <x v="2"/>
    <x v="1"/>
    <x v="1"/>
    <x v="7"/>
    <n v="1.2109924972782313"/>
    <n v="220843"/>
    <n v="267439.21607641643"/>
  </r>
  <r>
    <x v="10"/>
    <s v="SUDESTE             "/>
    <s v="G4762800"/>
    <s v="COMERCIO VAREJISTA DE DISCOS, CDS, DVDS E FITAS                  "/>
    <x v="3"/>
    <x v="1"/>
    <x v="1"/>
    <x v="7"/>
    <n v="1.2109924972782313"/>
    <n v="14188"/>
    <n v="17181.561551383547"/>
  </r>
  <r>
    <x v="10"/>
    <s v="SUDESTE             "/>
    <s v="G4762800"/>
    <s v="COMERCIO VAREJISTA DE DISCOS, CDS, DVDS E FITAS                  "/>
    <x v="3"/>
    <x v="1"/>
    <x v="1"/>
    <x v="7"/>
    <n v="1.2109924972782313"/>
    <n v="7210"/>
    <n v="8731.2559053760488"/>
  </r>
  <r>
    <x v="10"/>
    <s v="SUDESTE             "/>
    <s v="G4762800"/>
    <s v="COMERCIO VAREJISTA DE DISCOS, CDS, DVDS E FITAS                  "/>
    <x v="3"/>
    <x v="1"/>
    <x v="1"/>
    <x v="7"/>
    <n v="1.2109924972782313"/>
    <n v="86775"/>
    <n v="105083.87395131853"/>
  </r>
  <r>
    <x v="10"/>
    <s v="SUDESTE             "/>
    <s v="G4762800"/>
    <s v="COMERCIO VAREJISTA DE DISCOS, CDS, DVDS E FITAS                  "/>
    <x v="3"/>
    <x v="1"/>
    <x v="1"/>
    <x v="7"/>
    <n v="1.2109924972782313"/>
    <n v="15000"/>
    <n v="18164.887459173471"/>
  </r>
  <r>
    <x v="10"/>
    <s v="SUDESTE             "/>
    <s v="J5811500"/>
    <s v="EDICAO DE LIVROS                                                 "/>
    <x v="2"/>
    <x v="1"/>
    <x v="1"/>
    <x v="7"/>
    <n v="1.2109924972782313"/>
    <n v="291654"/>
    <n v="353190.80580118526"/>
  </r>
  <r>
    <x v="10"/>
    <s v="SUDESTE             "/>
    <s v="J5811500"/>
    <s v="EDICAO DE LIVROS                                                 "/>
    <x v="2"/>
    <x v="1"/>
    <x v="1"/>
    <x v="7"/>
    <n v="1.2109924972782313"/>
    <n v="646579"/>
    <n v="783002.31789766159"/>
  </r>
  <r>
    <x v="10"/>
    <s v="SUDESTE             "/>
    <s v="J5812301"/>
    <s v="EDICAO DE JORNAIS DIARIOS                                        "/>
    <x v="2"/>
    <x v="1"/>
    <x v="1"/>
    <x v="7"/>
    <n v="1.2109924972782313"/>
    <n v="33940"/>
    <n v="41101.085357623175"/>
  </r>
  <r>
    <x v="10"/>
    <s v="SUDESTE             "/>
    <s v="J5812301"/>
    <s v="EDICAO DE JORNAIS DIARIOS                                        "/>
    <x v="2"/>
    <x v="1"/>
    <x v="1"/>
    <x v="7"/>
    <n v="1.2109924972782313"/>
    <n v="20069"/>
    <n v="24303.408427876824"/>
  </r>
  <r>
    <x v="10"/>
    <s v="SUDESTE             "/>
    <s v="J5813100"/>
    <s v="EDICAO DE REVISTAS                                               "/>
    <x v="2"/>
    <x v="1"/>
    <x v="1"/>
    <x v="7"/>
    <n v="1.2109924972782313"/>
    <n v="64935"/>
    <n v="78635.797810761956"/>
  </r>
  <r>
    <x v="10"/>
    <s v="SUDESTE             "/>
    <s v="J5819100"/>
    <s v="EDICAO DE CADASTROS, LISTAS E OUTROS PRODUTOS GRAFICOS           "/>
    <x v="0"/>
    <x v="1"/>
    <x v="1"/>
    <x v="7"/>
    <n v="1.2109924972782313"/>
    <n v="117516"/>
    <n v="142310.99431014864"/>
  </r>
  <r>
    <x v="10"/>
    <s v="SUDESTE             "/>
    <s v="J5819100"/>
    <s v="EDICAO DE CADASTROS, LISTAS E OUTROS PRODUTOS GRAFICOS           "/>
    <x v="0"/>
    <x v="1"/>
    <x v="1"/>
    <x v="7"/>
    <n v="1.2109924972782313"/>
    <n v="3254"/>
    <n v="3940.5695861433646"/>
  </r>
  <r>
    <x v="10"/>
    <s v="SUDESTE             "/>
    <s v="J5819100"/>
    <s v="EDICAO DE CADASTROS, LISTAS E OUTROS PRODUTOS GRAFICOS           "/>
    <x v="0"/>
    <x v="1"/>
    <x v="1"/>
    <x v="7"/>
    <n v="1.2109924972782313"/>
    <n v="63370"/>
    <n v="76740.594552521521"/>
  </r>
  <r>
    <x v="10"/>
    <s v="SUDESTE             "/>
    <s v="J5821200"/>
    <s v="EDICAO INTEGRADA A IMPRESSAO DE LIVROS                           "/>
    <x v="2"/>
    <x v="1"/>
    <x v="1"/>
    <x v="7"/>
    <n v="1.2109924972782313"/>
    <n v="79532"/>
    <n v="96312.655293532298"/>
  </r>
  <r>
    <x v="10"/>
    <s v="SUDESTE             "/>
    <s v="J5821200"/>
    <s v="EDICAO INTEGRADA A IMPRESSAO DE LIVROS                           "/>
    <x v="2"/>
    <x v="1"/>
    <x v="1"/>
    <x v="7"/>
    <n v="1.2109924972782313"/>
    <n v="28310"/>
    <n v="34283.197597946732"/>
  </r>
  <r>
    <x v="10"/>
    <s v="SUDESTE             "/>
    <s v="J5821200"/>
    <s v="EDICAO INTEGRADA A IMPRESSAO DE LIVROS                           "/>
    <x v="2"/>
    <x v="1"/>
    <x v="1"/>
    <x v="7"/>
    <n v="1.2109924972782313"/>
    <n v="501142"/>
    <n v="606879.20207100746"/>
  </r>
  <r>
    <x v="10"/>
    <s v="SUDESTE             "/>
    <s v="J5822101"/>
    <s v="EDICAO INTEGRADA A IMPRESSAO DE JORNAIS DIARIOS                  "/>
    <x v="2"/>
    <x v="1"/>
    <x v="1"/>
    <x v="7"/>
    <n v="1.2109924972782313"/>
    <n v="44298"/>
    <n v="53644.545644431091"/>
  </r>
  <r>
    <x v="10"/>
    <s v="SUDESTE             "/>
    <s v="J5822101"/>
    <s v="EDICAO INTEGRADA A IMPRESSAO DE JORNAIS DIARIOS                  "/>
    <x v="2"/>
    <x v="1"/>
    <x v="1"/>
    <x v="7"/>
    <n v="1.2109924972782313"/>
    <n v="73049"/>
    <n v="88461.790933677519"/>
  </r>
  <r>
    <x v="10"/>
    <s v="SUDESTE             "/>
    <s v="J5822101"/>
    <s v="EDICAO INTEGRADA A IMPRESSAO DE JORNAIS DIARIOS                  "/>
    <x v="2"/>
    <x v="1"/>
    <x v="1"/>
    <x v="7"/>
    <n v="1.2109924972782313"/>
    <n v="14266"/>
    <n v="17276.018966171247"/>
  </r>
  <r>
    <x v="10"/>
    <s v="SUDESTE             "/>
    <s v="J5823900"/>
    <s v="EDICAO INTEGRADA A IMPRESSAO DE REVISTAS                         "/>
    <x v="2"/>
    <x v="1"/>
    <x v="1"/>
    <x v="7"/>
    <n v="1.2109924972782313"/>
    <n v="41466"/>
    <n v="50215.014892139137"/>
  </r>
  <r>
    <x v="10"/>
    <s v="SUDESTE             "/>
    <s v="J5823900"/>
    <s v="EDICAO INTEGRADA A IMPRESSAO DE REVISTAS                         "/>
    <x v="2"/>
    <x v="1"/>
    <x v="1"/>
    <x v="7"/>
    <n v="1.2109924972782313"/>
    <n v="15722"/>
    <n v="19039.224042208352"/>
  </r>
  <r>
    <x v="10"/>
    <s v="SUDESTE             "/>
    <s v="J5829800"/>
    <s v="EDICAO INTEGRADA IMPRESSAO CADASTRO LISTA OUTRO PRODUTO GRAFICO  "/>
    <x v="0"/>
    <x v="1"/>
    <x v="1"/>
    <x v="7"/>
    <n v="1.2109924972782313"/>
    <n v="240117"/>
    <n v="290779.88546895707"/>
  </r>
  <r>
    <x v="10"/>
    <s v="SUDESTE             "/>
    <s v="J5829800"/>
    <s v="EDICAO INTEGRADA IMPRESSAO CADASTRO LISTA OUTRO PRODUTO GRAFICO  "/>
    <x v="0"/>
    <x v="1"/>
    <x v="1"/>
    <x v="7"/>
    <n v="1.2109924972782313"/>
    <n v="497500"/>
    <n v="602468.76739592012"/>
  </r>
  <r>
    <x v="10"/>
    <s v="SUDESTE             "/>
    <s v="J5829800"/>
    <s v="EDICAO INTEGRADA IMPRESSAO CADASTRO LISTA OUTRO PRODUTO GRAFICO  "/>
    <x v="0"/>
    <x v="1"/>
    <x v="1"/>
    <x v="7"/>
    <n v="1.2109924972782313"/>
    <n v="68216"/>
    <n v="82609.064194331833"/>
  </r>
  <r>
    <x v="10"/>
    <s v="SUDESTE             "/>
    <s v="J5829800"/>
    <s v="EDICAO INTEGRADA IMPRESSAO CADASTRO LISTA OUTRO PRODUTO GRAFICO  "/>
    <x v="0"/>
    <x v="1"/>
    <x v="1"/>
    <x v="7"/>
    <n v="1.2109924972782313"/>
    <n v="402478"/>
    <n v="487397.838319548"/>
  </r>
  <r>
    <x v="10"/>
    <s v="SUDESTE             "/>
    <s v="J5911101"/>
    <s v="ESTUDIOS CINEMATOGRAFICOS                                        "/>
    <x v="5"/>
    <x v="1"/>
    <x v="1"/>
    <x v="7"/>
    <n v="1.2109924972782313"/>
    <n v="6978"/>
    <n v="8450.3056460074986"/>
  </r>
  <r>
    <x v="10"/>
    <s v="SUDESTE             "/>
    <s v="J5911101"/>
    <s v="ESTUDIOS CINEMATOGRAFICOS                                        "/>
    <x v="5"/>
    <x v="1"/>
    <x v="1"/>
    <x v="7"/>
    <n v="1.2109924972782313"/>
    <n v="75783"/>
    <n v="91772.644421236211"/>
  </r>
  <r>
    <x v="10"/>
    <s v="SUDESTE             "/>
    <s v="J5911101"/>
    <s v="ESTUDIOS CINEMATOGRAFICOS                                        "/>
    <x v="5"/>
    <x v="1"/>
    <x v="1"/>
    <x v="7"/>
    <n v="1.2109924972782313"/>
    <n v="28487"/>
    <n v="34497.543269964975"/>
  </r>
  <r>
    <x v="10"/>
    <s v="SUDESTE             "/>
    <s v="J5911102"/>
    <s v="PRODUCAO DE FILMES PARA PUBLICIDADE                              "/>
    <x v="5"/>
    <x v="1"/>
    <x v="1"/>
    <x v="7"/>
    <n v="1.2109924972782313"/>
    <n v="45549"/>
    <n v="55159.497258526157"/>
  </r>
  <r>
    <x v="10"/>
    <s v="SUDESTE             "/>
    <s v="J5911102"/>
    <s v="PRODUCAO DE FILMES PARA PUBLICIDADE                              "/>
    <x v="5"/>
    <x v="1"/>
    <x v="1"/>
    <x v="7"/>
    <n v="1.2109924972782313"/>
    <n v="12892"/>
    <n v="15612.115274910959"/>
  </r>
  <r>
    <x v="10"/>
    <s v="SUDESTE             "/>
    <s v="J5911102"/>
    <s v="PRODUCAO DE FILMES PARA PUBLICIDADE                              "/>
    <x v="5"/>
    <x v="1"/>
    <x v="1"/>
    <x v="7"/>
    <n v="1.2109924972782313"/>
    <n v="51274"/>
    <n v="62092.429305444035"/>
  </r>
  <r>
    <x v="10"/>
    <s v="SUDESTE             "/>
    <s v="J5911199"/>
    <s v="ATIV PD CINEMATOGRAFICA VIDEO PROG TELEVISAO NAO ESPECI ANTERIOR "/>
    <x v="5"/>
    <x v="1"/>
    <x v="1"/>
    <x v="7"/>
    <n v="1.2109924972782313"/>
    <n v="2149"/>
    <n v="2602.4228766509191"/>
  </r>
  <r>
    <x v="10"/>
    <s v="SUDESTE             "/>
    <s v="J5911199"/>
    <s v="ATIV PD CINEMATOGRAFICA VIDEO PROG TELEVISAO NAO ESPECI ANTERIOR "/>
    <x v="5"/>
    <x v="1"/>
    <x v="0"/>
    <x v="7"/>
    <n v="1.2109924972782313"/>
    <n v="75000"/>
    <n v="90824.437295867348"/>
  </r>
  <r>
    <x v="10"/>
    <s v="SUDESTE             "/>
    <s v="J5911199"/>
    <s v="ATIV PD CINEMATOGRAFICA VIDEO PROG TELEVISAO NAO ESPECI ANTERIOR "/>
    <x v="5"/>
    <x v="1"/>
    <x v="1"/>
    <x v="7"/>
    <n v="1.2109924972782313"/>
    <n v="24163"/>
    <n v="29261.211711733904"/>
  </r>
  <r>
    <x v="10"/>
    <s v="SUDESTE             "/>
    <s v="J5911199"/>
    <s v="ATIV PD CINEMATOGRAFICA VIDEO PROG TELEVISAO NAO ESPECI ANTERIOR "/>
    <x v="5"/>
    <x v="1"/>
    <x v="1"/>
    <x v="7"/>
    <n v="1.2109924972782313"/>
    <n v="10000"/>
    <n v="12109.924972782313"/>
  </r>
  <r>
    <x v="10"/>
    <s v="SUDESTE             "/>
    <s v="J5913800"/>
    <s v="DISTRIBUICAO CINEMATOGRAFICA DE VIDEO E DE PROGRAMA DE TELEVISAO "/>
    <x v="5"/>
    <x v="1"/>
    <x v="1"/>
    <x v="7"/>
    <n v="1.2109924972782313"/>
    <n v="1842"/>
    <n v="2230.6481799865023"/>
  </r>
  <r>
    <x v="10"/>
    <s v="SUDESTE             "/>
    <s v="J5914600"/>
    <s v="ATIVIDADES DE EXIBICAO CINEMATOGRAFICA                           "/>
    <x v="5"/>
    <x v="1"/>
    <x v="1"/>
    <x v="7"/>
    <n v="1.2109924972782313"/>
    <n v="58421"/>
    <n v="70747.392683491547"/>
  </r>
  <r>
    <x v="10"/>
    <s v="SUDESTE             "/>
    <s v="J5914600"/>
    <s v="ATIVIDADES DE EXIBICAO CINEMATOGRAFICA                           "/>
    <x v="5"/>
    <x v="1"/>
    <x v="0"/>
    <x v="7"/>
    <n v="1.2109924972782313"/>
    <n v="93000"/>
    <n v="112622.30224687551"/>
  </r>
  <r>
    <x v="10"/>
    <s v="SUDESTE             "/>
    <s v="J5914600"/>
    <s v="ATIVIDADES DE EXIBICAO CINEMATOGRAFICA                           "/>
    <x v="5"/>
    <x v="1"/>
    <x v="1"/>
    <x v="7"/>
    <n v="1.2109924972782313"/>
    <n v="121500"/>
    <n v="147135.5884193051"/>
  </r>
  <r>
    <x v="10"/>
    <s v="SUDESTE             "/>
    <s v="J5914600"/>
    <s v="ATIVIDADES DE EXIBICAO CINEMATOGRAFICA                           "/>
    <x v="5"/>
    <x v="1"/>
    <x v="0"/>
    <x v="7"/>
    <n v="1.2109924972782313"/>
    <n v="620000"/>
    <n v="750815.34831250343"/>
  </r>
  <r>
    <x v="10"/>
    <s v="SUDESTE             "/>
    <s v="J5914600"/>
    <s v="ATIVIDADES DE EXIBICAO CINEMATOGRAFICA                           "/>
    <x v="5"/>
    <x v="1"/>
    <x v="0"/>
    <x v="7"/>
    <n v="1.2109924972782313"/>
    <n v="2481790"/>
    <n v="3005429.0698201419"/>
  </r>
  <r>
    <x v="10"/>
    <s v="SUDESTE             "/>
    <s v="J5914600"/>
    <s v="ATIVIDADES DE EXIBICAO CINEMATOGRAFICA                           "/>
    <x v="5"/>
    <x v="1"/>
    <x v="0"/>
    <x v="7"/>
    <n v="1.2109924972782313"/>
    <n v="722042"/>
    <n v="874387.44471976871"/>
  </r>
  <r>
    <x v="10"/>
    <s v="SUDESTE             "/>
    <s v="J5914600"/>
    <s v="ATIVIDADES DE EXIBICAO CINEMATOGRAFICA                           "/>
    <x v="5"/>
    <x v="1"/>
    <x v="1"/>
    <x v="7"/>
    <n v="1.2109924972782313"/>
    <n v="863806"/>
    <n v="1046062.5851039198"/>
  </r>
  <r>
    <x v="10"/>
    <s v="SUDESTE             "/>
    <s v="J5914600"/>
    <s v="ATIVIDADES DE EXIBICAO CINEMATOGRAFICA                           "/>
    <x v="5"/>
    <x v="1"/>
    <x v="0"/>
    <x v="7"/>
    <n v="1.2109924972782313"/>
    <n v="566285"/>
    <n v="685766.8863212032"/>
  </r>
  <r>
    <x v="10"/>
    <s v="SUDESTE             "/>
    <s v="J5914600"/>
    <s v="ATIVIDADES DE EXIBICAO CINEMATOGRAFICA                           "/>
    <x v="5"/>
    <x v="1"/>
    <x v="0"/>
    <x v="7"/>
    <n v="1.2109924972782313"/>
    <n v="217000"/>
    <n v="262785.37190937618"/>
  </r>
  <r>
    <x v="10"/>
    <s v="SUDESTE             "/>
    <s v="J5914600"/>
    <s v="ATIVIDADES DE EXIBICAO CINEMATOGRAFICA                           "/>
    <x v="5"/>
    <x v="1"/>
    <x v="1"/>
    <x v="7"/>
    <n v="1.2109924972782313"/>
    <n v="745666"/>
    <n v="902995.93147546961"/>
  </r>
  <r>
    <x v="10"/>
    <s v="SUDESTE             "/>
    <s v="J5914600"/>
    <s v="ATIVIDADES DE EXIBICAO CINEMATOGRAFICA                           "/>
    <x v="5"/>
    <x v="1"/>
    <x v="0"/>
    <x v="7"/>
    <n v="1.2109924972782313"/>
    <n v="15400"/>
    <n v="18649.284458084763"/>
  </r>
  <r>
    <x v="10"/>
    <s v="SUDESTE             "/>
    <s v="J5920100"/>
    <s v="ATIVIDADES DE GRAVACAO DE SOM E DE EDICAO DE MUSICA              "/>
    <x v="3"/>
    <x v="1"/>
    <x v="1"/>
    <x v="7"/>
    <n v="1.2109924972782313"/>
    <n v="108848"/>
    <n v="131814.11134374092"/>
  </r>
  <r>
    <x v="10"/>
    <s v="SUDESTE             "/>
    <s v="J5920100"/>
    <s v="ATIVIDADES DE GRAVACAO DE SOM E DE EDICAO DE MUSICA              "/>
    <x v="3"/>
    <x v="1"/>
    <x v="1"/>
    <x v="7"/>
    <n v="1.2109924972782313"/>
    <n v="22329"/>
    <n v="27040.251471725627"/>
  </r>
  <r>
    <x v="10"/>
    <s v="SUDESTE             "/>
    <s v="J5920100"/>
    <s v="ATIVIDADES DE GRAVACAO DE SOM E DE EDICAO DE MUSICA              "/>
    <x v="3"/>
    <x v="1"/>
    <x v="1"/>
    <x v="7"/>
    <n v="1.2109924972782313"/>
    <n v="128244"/>
    <n v="155302.52182094951"/>
  </r>
  <r>
    <x v="10"/>
    <s v="SUDESTE             "/>
    <s v="J6010100"/>
    <s v="ATIVIDADES DE RADIO                                              "/>
    <x v="5"/>
    <x v="1"/>
    <x v="1"/>
    <x v="7"/>
    <n v="1.2109924972782313"/>
    <n v="75239"/>
    <n v="91113.864502716853"/>
  </r>
  <r>
    <x v="10"/>
    <s v="SUDESTE             "/>
    <s v="J6010100"/>
    <s v="ATIVIDADES DE RADIO                                              "/>
    <x v="5"/>
    <x v="1"/>
    <x v="1"/>
    <x v="7"/>
    <n v="1.2109924972782313"/>
    <n v="357018"/>
    <n v="432346.1193932796"/>
  </r>
  <r>
    <x v="10"/>
    <s v="SUDESTE             "/>
    <s v="J6010100"/>
    <s v="ATIVIDADES DE RADIO                                              "/>
    <x v="5"/>
    <x v="1"/>
    <x v="1"/>
    <x v="7"/>
    <n v="1.2109924972782313"/>
    <n v="156066"/>
    <n v="188994.75508022445"/>
  </r>
  <r>
    <x v="10"/>
    <s v="SUDESTE             "/>
    <s v="J6010100"/>
    <s v="ATIVIDADES DE RADIO                                              "/>
    <x v="5"/>
    <x v="1"/>
    <x v="1"/>
    <x v="7"/>
    <n v="1.2109924972782313"/>
    <n v="146688"/>
    <n v="177638.0674407492"/>
  </r>
  <r>
    <x v="10"/>
    <s v="SUDESTE             "/>
    <s v="J6010100"/>
    <s v="ATIVIDADES DE RADIO                                              "/>
    <x v="5"/>
    <x v="1"/>
    <x v="1"/>
    <x v="7"/>
    <n v="1.2109924972782313"/>
    <n v="117770"/>
    <n v="142618.58640445731"/>
  </r>
  <r>
    <x v="10"/>
    <s v="SUDESTE             "/>
    <s v="J6021700"/>
    <s v="ATIVIDADES DE TELEVISAO ABERTA                                   "/>
    <x v="5"/>
    <x v="1"/>
    <x v="1"/>
    <x v="7"/>
    <n v="1.2109924972782313"/>
    <n v="249957"/>
    <n v="302696.05164217489"/>
  </r>
  <r>
    <x v="10"/>
    <s v="SUDESTE             "/>
    <s v="J6021700"/>
    <s v="ATIVIDADES DE TELEVISAO ABERTA                                   "/>
    <x v="5"/>
    <x v="1"/>
    <x v="1"/>
    <x v="7"/>
    <n v="1.2109924972782313"/>
    <n v="97462"/>
    <n v="118025.75076973098"/>
  </r>
  <r>
    <x v="10"/>
    <s v="SUDESTE             "/>
    <s v="J6021700"/>
    <s v="ATIVIDADES DE TELEVISAO ABERTA                                   "/>
    <x v="5"/>
    <x v="1"/>
    <x v="1"/>
    <x v="7"/>
    <n v="1.2109924972782313"/>
    <n v="36039"/>
    <n v="43642.958609410176"/>
  </r>
  <r>
    <x v="10"/>
    <s v="SUDESTE             "/>
    <s v="P8592901"/>
    <s v="ENSINO DE DANCA                                                  "/>
    <x v="6"/>
    <x v="1"/>
    <x v="1"/>
    <x v="7"/>
    <n v="1.2109924972782313"/>
    <n v="8025"/>
    <n v="9718.2147906578066"/>
  </r>
  <r>
    <x v="10"/>
    <s v="SUDESTE             "/>
    <s v="P8592903"/>
    <s v="ENSINO DE MUSICA                                                 "/>
    <x v="6"/>
    <x v="1"/>
    <x v="1"/>
    <x v="7"/>
    <n v="1.2109924972782313"/>
    <n v="8574"/>
    <n v="10383.049671663555"/>
  </r>
  <r>
    <x v="10"/>
    <s v="SUDESTE             "/>
    <s v="P8592999"/>
    <s v="ENSINO DE ARTE E CULTURA NAO ESPECIFICADO ANTERIORMENTE          "/>
    <x v="6"/>
    <x v="1"/>
    <x v="1"/>
    <x v="7"/>
    <n v="1.2109924972782313"/>
    <n v="1177"/>
    <n v="1425.3381692964783"/>
  </r>
  <r>
    <x v="10"/>
    <s v="SUDESTE             "/>
    <s v="R9001902"/>
    <s v="PRODUCAO MUSICAL                                                 "/>
    <x v="4"/>
    <x v="1"/>
    <x v="1"/>
    <x v="7"/>
    <n v="1.2109924972782313"/>
    <n v="60442"/>
    <n v="73194.808520490857"/>
  </r>
  <r>
    <x v="10"/>
    <s v="SUDESTE             "/>
    <s v="R9001902"/>
    <s v="PRODUCAO MUSICAL                                                 "/>
    <x v="4"/>
    <x v="1"/>
    <x v="1"/>
    <x v="7"/>
    <n v="1.2109924972782313"/>
    <n v="166041"/>
    <n v="201074.40524057479"/>
  </r>
  <r>
    <x v="10"/>
    <s v="SUDESTE             "/>
    <s v="R9001902"/>
    <s v="PRODUCAO MUSICAL                                                 "/>
    <x v="4"/>
    <x v="1"/>
    <x v="1"/>
    <x v="7"/>
    <n v="1.2109924972782313"/>
    <n v="128753"/>
    <n v="155918.91700206412"/>
  </r>
  <r>
    <x v="10"/>
    <s v="SUDESTE             "/>
    <s v="R9001904"/>
    <s v="PRODUCAO DE ESPETACULOS CIRCENSES, DE MARIONETES E SIMILARES     "/>
    <x v="4"/>
    <x v="1"/>
    <x v="1"/>
    <x v="7"/>
    <n v="1.2109924972782313"/>
    <n v="83834"/>
    <n v="101522.34501682325"/>
  </r>
  <r>
    <x v="10"/>
    <s v="SUDESTE             "/>
    <s v="R9001905"/>
    <s v="PRODUCAO DE ESPETACULOS DE RODEIOS, VAQUEJADAS E SIMILARES       "/>
    <x v="4"/>
    <x v="1"/>
    <x v="1"/>
    <x v="7"/>
    <n v="1.2109924972782313"/>
    <n v="75000"/>
    <n v="90824.437295867348"/>
  </r>
  <r>
    <x v="10"/>
    <s v="SUDESTE             "/>
    <s v="R9001905"/>
    <s v="PRODUCAO DE ESPETACULOS DE RODEIOS, VAQUEJADAS E SIMILARES       "/>
    <x v="4"/>
    <x v="1"/>
    <x v="1"/>
    <x v="7"/>
    <n v="1.2109924972782313"/>
    <n v="522000"/>
    <n v="632138.08357923676"/>
  </r>
  <r>
    <x v="10"/>
    <s v="SUDESTE             "/>
    <s v="R9001906"/>
    <s v="ATIVIDADES DE SONORIZACAO E DE ILUMINACAO                        "/>
    <x v="4"/>
    <x v="1"/>
    <x v="1"/>
    <x v="7"/>
    <n v="1.2109924972782313"/>
    <n v="72013"/>
    <n v="87207.202706497279"/>
  </r>
  <r>
    <x v="10"/>
    <s v="SUDESTE             "/>
    <s v="R9001906"/>
    <s v="ATIVIDADES DE SONORIZACAO E DE ILUMINACAO                        "/>
    <x v="4"/>
    <x v="1"/>
    <x v="1"/>
    <x v="7"/>
    <n v="1.2109924972782313"/>
    <n v="68580"/>
    <n v="83049.865463341106"/>
  </r>
  <r>
    <x v="10"/>
    <s v="SUDESTE             "/>
    <s v="R9001906"/>
    <s v="ATIVIDADES DE SONORIZACAO E DE ILUMINACAO                        "/>
    <x v="4"/>
    <x v="1"/>
    <x v="1"/>
    <x v="7"/>
    <n v="1.2109924972782313"/>
    <n v="445100"/>
    <n v="539012.76053854078"/>
  </r>
  <r>
    <x v="10"/>
    <s v="SUDESTE             "/>
    <s v="R9001906"/>
    <s v="ATIVIDADES DE SONORIZACAO E DE ILUMINACAO                        "/>
    <x v="4"/>
    <x v="1"/>
    <x v="1"/>
    <x v="7"/>
    <n v="1.2109924972782313"/>
    <n v="136091"/>
    <n v="164805.17994709179"/>
  </r>
  <r>
    <x v="10"/>
    <s v="SUDESTE             "/>
    <s v="R9001906"/>
    <s v="ATIVIDADES DE SONORIZACAO E DE ILUMINACAO                        "/>
    <x v="4"/>
    <x v="1"/>
    <x v="1"/>
    <x v="7"/>
    <n v="1.2109924972782313"/>
    <n v="273517"/>
    <n v="331227.03487804998"/>
  </r>
  <r>
    <x v="10"/>
    <s v="SUDESTE             "/>
    <s v="R9001999"/>
    <s v="ARTE CENICA ESPETAC ATIVI COMPLEMENTARES NAO ESPECI ANTERIOR     "/>
    <x v="4"/>
    <x v="1"/>
    <x v="1"/>
    <x v="7"/>
    <n v="1.2109924972782313"/>
    <n v="22025"/>
    <n v="26672.109752553046"/>
  </r>
  <r>
    <x v="10"/>
    <s v="SUDESTE             "/>
    <s v="R9001999"/>
    <s v="ARTE CENICA ESPETAC ATIVI COMPLEMENTARES NAO ESPECI ANTERIOR     "/>
    <x v="4"/>
    <x v="1"/>
    <x v="1"/>
    <x v="7"/>
    <n v="1.2109924972782313"/>
    <n v="123480"/>
    <n v="149533.353563916"/>
  </r>
  <r>
    <x v="10"/>
    <s v="SUDESTE             "/>
    <s v="R9001999"/>
    <s v="ARTE CENICA ESPETAC ATIVI COMPLEMENTARES NAO ESPECI ANTERIOR     "/>
    <x v="4"/>
    <x v="1"/>
    <x v="1"/>
    <x v="7"/>
    <n v="1.2109924972782313"/>
    <n v="451462"/>
    <n v="546717.09480622492"/>
  </r>
  <r>
    <x v="10"/>
    <s v="SUDESTE             "/>
    <s v="R9001999"/>
    <s v="ARTE CENICA ESPETAC ATIVI COMPLEMENTARES NAO ESPECI ANTERIOR     "/>
    <x v="4"/>
    <x v="1"/>
    <x v="1"/>
    <x v="7"/>
    <n v="1.2109924972782313"/>
    <n v="217905"/>
    <n v="263881.32011941302"/>
  </r>
  <r>
    <x v="10"/>
    <s v="SUDESTE             "/>
    <s v="R9003500"/>
    <s v="GESTAO ESPACO P/ARTE CENICA ESPETACULO OUTRA ATIVIDADE ARTISTICA "/>
    <x v="4"/>
    <x v="1"/>
    <x v="1"/>
    <x v="7"/>
    <n v="1.2109924972782313"/>
    <n v="13933"/>
    <n v="16872.758464577597"/>
  </r>
  <r>
    <x v="10"/>
    <s v="SUDESTE             "/>
    <s v="R9003500"/>
    <s v="GESTAO ESPACO P/ARTE CENICA ESPETACULO OUTRA ATIVIDADE ARTISTICA "/>
    <x v="4"/>
    <x v="1"/>
    <x v="1"/>
    <x v="7"/>
    <n v="1.2109924972782313"/>
    <n v="17476"/>
    <n v="21163.304882434371"/>
  </r>
  <r>
    <x v="10"/>
    <s v="SUDESTE             "/>
    <s v="R9102301"/>
    <s v="ATIVI MUSEUS E EXPLORACAO LUGAR PRED HISTORICO ATRACAO SIMILAR   "/>
    <x v="1"/>
    <x v="0"/>
    <x v="0"/>
    <x v="7"/>
    <n v="1.2109924972782313"/>
    <n v="1600000"/>
    <n v="1937587.9956451701"/>
  </r>
  <r>
    <x v="10"/>
    <s v="SUDESTE             "/>
    <s v="R9102302"/>
    <s v="RESTAURACAO E CONSERVACAO DE LUGARES E PREDIOS HISTORICOS        "/>
    <x v="1"/>
    <x v="0"/>
    <x v="0"/>
    <x v="7"/>
    <n v="1.2109924972782313"/>
    <n v="400000"/>
    <n v="484396.99891129253"/>
  </r>
  <r>
    <x v="10"/>
    <s v="SUDESTE             "/>
    <s v="R9102302"/>
    <s v="RESTAURACAO E CONSERVACAO DE LUGARES E PREDIOS HISTORICOS        "/>
    <x v="1"/>
    <x v="0"/>
    <x v="0"/>
    <x v="7"/>
    <n v="1.2109924972782313"/>
    <n v="3408522"/>
    <n v="4127694.5688077915"/>
  </r>
  <r>
    <x v="10"/>
    <s v="SUDESTE             "/>
    <s v="R9102302"/>
    <s v="RESTAURACAO E CONSERVACAO DE LUGARES E PREDIOS HISTORICOS        "/>
    <x v="1"/>
    <x v="0"/>
    <x v="0"/>
    <x v="7"/>
    <n v="1.2109924972782313"/>
    <n v="1189103"/>
    <n v="1439994.8114910368"/>
  </r>
  <r>
    <x v="11"/>
    <s v="CENTRO OESTE        "/>
    <s v="C1811301"/>
    <s v="IMPRESSAO DE JORNAIS                                             "/>
    <x v="0"/>
    <x v="1"/>
    <x v="1"/>
    <x v="7"/>
    <n v="1.2109924972782313"/>
    <n v="6139"/>
    <n v="7434.2829407910622"/>
  </r>
  <r>
    <x v="11"/>
    <s v="CENTRO OESTE        "/>
    <s v="C1811301"/>
    <s v="IMPRESSAO DE JORNAIS                                             "/>
    <x v="0"/>
    <x v="1"/>
    <x v="1"/>
    <x v="7"/>
    <n v="1.2109924972782313"/>
    <n v="9540"/>
    <n v="11552.868424034326"/>
  </r>
  <r>
    <x v="11"/>
    <s v="CENTRO OESTE        "/>
    <s v="C1811302"/>
    <s v="IMPRESSAO DE LIVROS, REVISTAS E OUTRAS PUBLICACOES PERIODICAS    "/>
    <x v="0"/>
    <x v="1"/>
    <x v="1"/>
    <x v="7"/>
    <n v="1.2109924972782313"/>
    <n v="258802"/>
    <n v="313407.28028060083"/>
  </r>
  <r>
    <x v="11"/>
    <s v="CENTRO OESTE        "/>
    <s v="C1811302"/>
    <s v="IMPRESSAO DE LIVROS, REVISTAS E OUTRAS PUBLICACOES PERIODICAS    "/>
    <x v="0"/>
    <x v="1"/>
    <x v="1"/>
    <x v="7"/>
    <n v="1.2109924972782313"/>
    <n v="125076"/>
    <n v="151466.09758957205"/>
  </r>
  <r>
    <x v="11"/>
    <s v="CENTRO OESTE        "/>
    <s v="C1811302"/>
    <s v="IMPRESSAO DE LIVROS, REVISTAS E OUTRAS PUBLICACOES PERIODICAS    "/>
    <x v="0"/>
    <x v="1"/>
    <x v="1"/>
    <x v="7"/>
    <n v="1.2109924972782313"/>
    <n v="302009"/>
    <n v="365730.63311050134"/>
  </r>
  <r>
    <x v="11"/>
    <s v="CENTRO OESTE        "/>
    <s v="G4647802"/>
    <s v="COMERCIO ATACADISTA DE LIVROS, JORNAIS E OUTRAS PUBLICACOES      "/>
    <x v="2"/>
    <x v="1"/>
    <x v="1"/>
    <x v="7"/>
    <n v="1.2109924972782313"/>
    <n v="23380"/>
    <n v="28313.004586365048"/>
  </r>
  <r>
    <x v="11"/>
    <s v="CENTRO OESTE        "/>
    <s v="G4756300"/>
    <s v="COM VAREJISTA ESPECIALIZADO DE INSTRUMENTOS MUSICAIS E ACESSORIO "/>
    <x v="3"/>
    <x v="1"/>
    <x v="1"/>
    <x v="7"/>
    <n v="1.2109924972782313"/>
    <n v="11180"/>
    <n v="13538.896119570627"/>
  </r>
  <r>
    <x v="11"/>
    <s v="CENTRO OESTE        "/>
    <s v="G4756300"/>
    <s v="COM VAREJISTA ESPECIALIZADO DE INSTRUMENTOS MUSICAIS E ACESSORIO "/>
    <x v="3"/>
    <x v="1"/>
    <x v="1"/>
    <x v="7"/>
    <n v="1.2109924972782313"/>
    <n v="47315"/>
    <n v="57298.110008719515"/>
  </r>
  <r>
    <x v="11"/>
    <s v="CENTRO OESTE        "/>
    <s v="G4761001"/>
    <s v="COMERCIO VAREJISTA DE LIVROS                                     "/>
    <x v="2"/>
    <x v="1"/>
    <x v="1"/>
    <x v="7"/>
    <n v="1.2109924972782313"/>
    <n v="9740"/>
    <n v="11795.066923489972"/>
  </r>
  <r>
    <x v="11"/>
    <s v="CENTRO OESTE        "/>
    <s v="G4761001"/>
    <s v="COMERCIO VAREJISTA DE LIVROS                                     "/>
    <x v="2"/>
    <x v="1"/>
    <x v="1"/>
    <x v="7"/>
    <n v="1.2109924972782313"/>
    <n v="22524"/>
    <n v="27276.395008694883"/>
  </r>
  <r>
    <x v="11"/>
    <s v="CENTRO OESTE        "/>
    <s v="G4761001"/>
    <s v="COMERCIO VAREJISTA DE LIVROS                                     "/>
    <x v="2"/>
    <x v="1"/>
    <x v="1"/>
    <x v="7"/>
    <n v="1.2109924972782313"/>
    <n v="44311"/>
    <n v="53660.28854689571"/>
  </r>
  <r>
    <x v="11"/>
    <s v="CENTRO OESTE        "/>
    <s v="G4761002"/>
    <s v="COMERCIO VAREJISTA DE JORNAIS E REVISTAS                         "/>
    <x v="2"/>
    <x v="1"/>
    <x v="1"/>
    <x v="7"/>
    <n v="1.2109924972782313"/>
    <n v="48117"/>
    <n v="58269.325991536658"/>
  </r>
  <r>
    <x v="11"/>
    <s v="CENTRO OESTE        "/>
    <s v="G4761002"/>
    <s v="COMERCIO VAREJISTA DE JORNAIS E REVISTAS                         "/>
    <x v="2"/>
    <x v="1"/>
    <x v="1"/>
    <x v="7"/>
    <n v="1.2109924972782313"/>
    <n v="5109"/>
    <n v="6186.9606685944836"/>
  </r>
  <r>
    <x v="11"/>
    <s v="CENTRO OESTE        "/>
    <s v="G4761002"/>
    <s v="COMERCIO VAREJISTA DE JORNAIS E REVISTAS                         "/>
    <x v="2"/>
    <x v="1"/>
    <x v="1"/>
    <x v="7"/>
    <n v="1.2109924972782313"/>
    <n v="17513"/>
    <n v="21208.111604833666"/>
  </r>
  <r>
    <x v="11"/>
    <s v="CENTRO OESTE        "/>
    <s v="G4762800"/>
    <s v="COMERCIO VAREJISTA DE DISCOS, CDS, DVDS E FITAS                  "/>
    <x v="3"/>
    <x v="1"/>
    <x v="1"/>
    <x v="7"/>
    <n v="1.2109924972782313"/>
    <n v="13450"/>
    <n v="16287.849088392211"/>
  </r>
  <r>
    <x v="11"/>
    <s v="CENTRO OESTE        "/>
    <s v="G4762800"/>
    <s v="COMERCIO VAREJISTA DE DISCOS, CDS, DVDS E FITAS                  "/>
    <x v="3"/>
    <x v="1"/>
    <x v="1"/>
    <x v="7"/>
    <n v="1.2109924972782313"/>
    <n v="30269"/>
    <n v="36655.531900114787"/>
  </r>
  <r>
    <x v="11"/>
    <s v="CENTRO OESTE        "/>
    <s v="J5811500"/>
    <s v="EDICAO DE LIVROS                                                 "/>
    <x v="2"/>
    <x v="1"/>
    <x v="1"/>
    <x v="7"/>
    <n v="1.2109924972782313"/>
    <n v="94305"/>
    <n v="114202.64745582361"/>
  </r>
  <r>
    <x v="11"/>
    <s v="CENTRO OESTE        "/>
    <s v="J5811500"/>
    <s v="EDICAO DE LIVROS                                                 "/>
    <x v="2"/>
    <x v="1"/>
    <x v="1"/>
    <x v="7"/>
    <n v="1.2109924972782313"/>
    <n v="37265"/>
    <n v="45127.635411073294"/>
  </r>
  <r>
    <x v="11"/>
    <s v="CENTRO OESTE        "/>
    <s v="J5812301"/>
    <s v="EDICAO DE JORNAIS DIARIOS                                        "/>
    <x v="2"/>
    <x v="1"/>
    <x v="1"/>
    <x v="7"/>
    <n v="1.2109924972782313"/>
    <n v="7910"/>
    <n v="9578.9506534708089"/>
  </r>
  <r>
    <x v="11"/>
    <s v="CENTRO OESTE        "/>
    <s v="J5812301"/>
    <s v="EDICAO DE JORNAIS DIARIOS                                        "/>
    <x v="2"/>
    <x v="1"/>
    <x v="1"/>
    <x v="7"/>
    <n v="1.2109924972782313"/>
    <n v="15671"/>
    <n v="18977.463424847163"/>
  </r>
  <r>
    <x v="11"/>
    <s v="CENTRO OESTE        "/>
    <s v="J5812301"/>
    <s v="EDICAO DE JORNAIS DIARIOS                                        "/>
    <x v="2"/>
    <x v="1"/>
    <x v="1"/>
    <x v="7"/>
    <n v="1.2109924972782313"/>
    <n v="60753"/>
    <n v="73571.427187144393"/>
  </r>
  <r>
    <x v="11"/>
    <s v="CENTRO OESTE        "/>
    <s v="J5813100"/>
    <s v="EDICAO DE REVISTAS                                               "/>
    <x v="2"/>
    <x v="1"/>
    <x v="1"/>
    <x v="7"/>
    <n v="1.2109924972782313"/>
    <n v="174778"/>
    <n v="211654.8466892947"/>
  </r>
  <r>
    <x v="11"/>
    <s v="CENTRO OESTE        "/>
    <s v="J5813100"/>
    <s v="EDICAO DE REVISTAS                                               "/>
    <x v="2"/>
    <x v="1"/>
    <x v="1"/>
    <x v="7"/>
    <n v="1.2109924972782313"/>
    <n v="10913"/>
    <n v="13215.561122797339"/>
  </r>
  <r>
    <x v="11"/>
    <s v="CENTRO OESTE        "/>
    <s v="J5813100"/>
    <s v="EDICAO DE REVISTAS                                               "/>
    <x v="2"/>
    <x v="1"/>
    <x v="1"/>
    <x v="7"/>
    <n v="1.2109924972782313"/>
    <n v="98884"/>
    <n v="119747.78210086063"/>
  </r>
  <r>
    <x v="11"/>
    <s v="CENTRO OESTE        "/>
    <s v="J5819100"/>
    <s v="EDICAO DE CADASTROS, LISTAS E OUTROS PRODUTOS GRAFICOS           "/>
    <x v="0"/>
    <x v="1"/>
    <x v="1"/>
    <x v="7"/>
    <n v="1.2109924972782313"/>
    <n v="2234"/>
    <n v="2705.3572389195688"/>
  </r>
  <r>
    <x v="11"/>
    <s v="CENTRO OESTE        "/>
    <s v="J5821200"/>
    <s v="EDICAO INTEGRADA A IMPRESSAO DE LIVROS                           "/>
    <x v="2"/>
    <x v="1"/>
    <x v="1"/>
    <x v="7"/>
    <n v="1.2109924972782313"/>
    <n v="1510"/>
    <n v="1828.5986708901294"/>
  </r>
  <r>
    <x v="11"/>
    <s v="CENTRO OESTE        "/>
    <s v="J5821200"/>
    <s v="EDICAO INTEGRADA A IMPRESSAO DE LIVROS                           "/>
    <x v="2"/>
    <x v="1"/>
    <x v="1"/>
    <x v="7"/>
    <n v="1.2109924972782313"/>
    <n v="13269"/>
    <n v="16068.659446384852"/>
  </r>
  <r>
    <x v="11"/>
    <s v="CENTRO OESTE        "/>
    <s v="J5821200"/>
    <s v="EDICAO INTEGRADA A IMPRESSAO DE LIVROS                           "/>
    <x v="2"/>
    <x v="1"/>
    <x v="1"/>
    <x v="7"/>
    <n v="1.2109924972782313"/>
    <n v="1241"/>
    <n v="1502.8416891222851"/>
  </r>
  <r>
    <x v="11"/>
    <s v="CENTRO OESTE        "/>
    <s v="J5822101"/>
    <s v="EDICAO INTEGRADA A IMPRESSAO DE JORNAIS DIARIOS                  "/>
    <x v="2"/>
    <x v="1"/>
    <x v="1"/>
    <x v="7"/>
    <n v="1.2109924972782313"/>
    <n v="37949"/>
    <n v="45955.954279211597"/>
  </r>
  <r>
    <x v="11"/>
    <s v="CENTRO OESTE        "/>
    <s v="J5822101"/>
    <s v="EDICAO INTEGRADA A IMPRESSAO DE JORNAIS DIARIOS                  "/>
    <x v="2"/>
    <x v="1"/>
    <x v="1"/>
    <x v="7"/>
    <n v="1.2109924972782313"/>
    <n v="3061"/>
    <n v="3706.8480341686659"/>
  </r>
  <r>
    <x v="11"/>
    <s v="CENTRO OESTE        "/>
    <s v="J5829800"/>
    <s v="EDICAO INTEGRADA IMPRESSAO CADASTRO LISTA OUTRO PRODUTO GRAFICO  "/>
    <x v="0"/>
    <x v="1"/>
    <x v="1"/>
    <x v="7"/>
    <n v="1.2109924972782313"/>
    <n v="52342"/>
    <n v="63385.769292537181"/>
  </r>
  <r>
    <x v="11"/>
    <s v="CENTRO OESTE        "/>
    <s v="J5829800"/>
    <s v="EDICAO INTEGRADA IMPRESSAO CADASTRO LISTA OUTRO PRODUTO GRAFICO  "/>
    <x v="0"/>
    <x v="1"/>
    <x v="1"/>
    <x v="7"/>
    <n v="1.2109924972782313"/>
    <n v="52132"/>
    <n v="63131.460868108756"/>
  </r>
  <r>
    <x v="11"/>
    <s v="CENTRO OESTE        "/>
    <s v="J5829800"/>
    <s v="EDICAO INTEGRADA IMPRESSAO CADASTRO LISTA OUTRO PRODUTO GRAFICO  "/>
    <x v="0"/>
    <x v="1"/>
    <x v="1"/>
    <x v="7"/>
    <n v="1.2109924972782313"/>
    <n v="63789"/>
    <n v="77248.000408881097"/>
  </r>
  <r>
    <x v="11"/>
    <s v="CENTRO OESTE        "/>
    <s v="J5911199"/>
    <s v="ATIV PD CINEMATOGRAFICA VIDEO PROG TELEVISAO NAO ESPECI ANTERIOR "/>
    <x v="5"/>
    <x v="1"/>
    <x v="1"/>
    <x v="7"/>
    <n v="1.2109924972782313"/>
    <n v="59969"/>
    <n v="72622.009069278254"/>
  </r>
  <r>
    <x v="11"/>
    <s v="CENTRO OESTE        "/>
    <s v="J5911199"/>
    <s v="ATIV PD CINEMATOGRAFICA VIDEO PROG TELEVISAO NAO ESPECI ANTERIOR "/>
    <x v="5"/>
    <x v="1"/>
    <x v="1"/>
    <x v="7"/>
    <n v="1.2109924972782313"/>
    <n v="1627"/>
    <n v="1970.2847930716823"/>
  </r>
  <r>
    <x v="11"/>
    <s v="CENTRO OESTE        "/>
    <s v="J5920100"/>
    <s v="ATIVIDADES DE GRAVACAO DE SOM E DE EDICAO DE MUSICA              "/>
    <x v="3"/>
    <x v="1"/>
    <x v="1"/>
    <x v="7"/>
    <n v="1.2109924972782313"/>
    <n v="546400"/>
    <n v="661686.3005128256"/>
  </r>
  <r>
    <x v="11"/>
    <s v="CENTRO OESTE        "/>
    <s v="J6010100"/>
    <s v="ATIVIDADES DE RADIO                                              "/>
    <x v="5"/>
    <x v="1"/>
    <x v="1"/>
    <x v="7"/>
    <n v="1.2109924972782313"/>
    <n v="42029"/>
    <n v="50896.803668106782"/>
  </r>
  <r>
    <x v="11"/>
    <s v="CENTRO OESTE        "/>
    <s v="J6010100"/>
    <s v="ATIVIDADES DE RADIO                                              "/>
    <x v="5"/>
    <x v="1"/>
    <x v="1"/>
    <x v="7"/>
    <n v="1.2109924972782313"/>
    <n v="3397"/>
    <n v="4113.7415132541519"/>
  </r>
  <r>
    <x v="11"/>
    <s v="CENTRO OESTE        "/>
    <s v="J6021700"/>
    <s v="ATIVIDADES DE TELEVISAO ABERTA                                   "/>
    <x v="5"/>
    <x v="1"/>
    <x v="1"/>
    <x v="7"/>
    <n v="1.2109924972782313"/>
    <n v="317812"/>
    <n v="384867.94754498923"/>
  </r>
  <r>
    <x v="11"/>
    <s v="CENTRO OESTE        "/>
    <s v="J6021700"/>
    <s v="ATIVIDADES DE TELEVISAO ABERTA                                   "/>
    <x v="5"/>
    <x v="1"/>
    <x v="1"/>
    <x v="7"/>
    <n v="1.2109924972782313"/>
    <n v="167955"/>
    <n v="203392.24488036535"/>
  </r>
  <r>
    <x v="11"/>
    <s v="CENTRO OESTE        "/>
    <s v="P8592901"/>
    <s v="ENSINO DE DANCA                                                  "/>
    <x v="6"/>
    <x v="1"/>
    <x v="1"/>
    <x v="7"/>
    <n v="1.2109924972782313"/>
    <n v="114459"/>
    <n v="138608.99024596909"/>
  </r>
  <r>
    <x v="11"/>
    <s v="CENTRO OESTE        "/>
    <s v="P8592901"/>
    <s v="ENSINO DE DANCA                                                  "/>
    <x v="6"/>
    <x v="1"/>
    <x v="1"/>
    <x v="7"/>
    <n v="1.2109924972782313"/>
    <n v="34089"/>
    <n v="41281.52323971763"/>
  </r>
  <r>
    <x v="11"/>
    <s v="CENTRO OESTE        "/>
    <s v="P8592901"/>
    <s v="ENSINO DE DANCA                                                  "/>
    <x v="6"/>
    <x v="1"/>
    <x v="1"/>
    <x v="7"/>
    <n v="1.2109924972782313"/>
    <n v="38131"/>
    <n v="46176.354913716241"/>
  </r>
  <r>
    <x v="11"/>
    <s v="CENTRO OESTE        "/>
    <s v="R9001902"/>
    <s v="PRODUCAO MUSICAL                                                 "/>
    <x v="4"/>
    <x v="1"/>
    <x v="1"/>
    <x v="7"/>
    <n v="1.2109924972782313"/>
    <n v="297000"/>
    <n v="359664.77169163473"/>
  </r>
  <r>
    <x v="11"/>
    <s v="CENTRO OESTE        "/>
    <s v="R9001906"/>
    <s v="ATIVIDADES DE SONORIZACAO E DE ILUMINACAO                        "/>
    <x v="4"/>
    <x v="1"/>
    <x v="1"/>
    <x v="7"/>
    <n v="1.2109924972782313"/>
    <n v="19487"/>
    <n v="23598.610794460896"/>
  </r>
  <r>
    <x v="11"/>
    <s v="CENTRO OESTE        "/>
    <s v="R9001906"/>
    <s v="ATIVIDADES DE SONORIZACAO E DE ILUMINACAO                        "/>
    <x v="4"/>
    <x v="1"/>
    <x v="1"/>
    <x v="7"/>
    <n v="1.2109924972782313"/>
    <n v="7918"/>
    <n v="9588.6385934490354"/>
  </r>
  <r>
    <x v="11"/>
    <s v="CENTRO OESTE        "/>
    <s v="R9001999"/>
    <s v="ARTE CENICA ESPETAC ATIVI COMPLEMENTARES NAO ESPECI ANTERIOR     "/>
    <x v="4"/>
    <x v="1"/>
    <x v="1"/>
    <x v="7"/>
    <n v="1.2109924972782313"/>
    <n v="695900"/>
    <n v="842729.67885592114"/>
  </r>
  <r>
    <x v="11"/>
    <s v="CENTRO OESTE        "/>
    <s v="R9003500"/>
    <s v="GESTAO ESPACO P/ARTE CENICA ESPETACULO OUTRA ATIVIDADE ARTISTICA "/>
    <x v="4"/>
    <x v="1"/>
    <x v="1"/>
    <x v="7"/>
    <n v="1.2109924972782313"/>
    <n v="2372"/>
    <n v="2872.4742035439649"/>
  </r>
  <r>
    <x v="12"/>
    <s v="CENTRO OESTE        "/>
    <s v="C1811302"/>
    <s v="IMPRESSAO DE LIVROS, REVISTAS E OUTRAS PUBLICACOES PERIODICAS    "/>
    <x v="0"/>
    <x v="1"/>
    <x v="1"/>
    <x v="7"/>
    <n v="1.2109924972782313"/>
    <n v="93515"/>
    <n v="113245.9633829738"/>
  </r>
  <r>
    <x v="12"/>
    <s v="CENTRO OESTE        "/>
    <s v="C1811302"/>
    <s v="IMPRESSAO DE LIVROS, REVISTAS E OUTRAS PUBLICACOES PERIODICAS    "/>
    <x v="0"/>
    <x v="1"/>
    <x v="1"/>
    <x v="7"/>
    <n v="1.2109924972782313"/>
    <n v="73010"/>
    <n v="88414.56222628367"/>
  </r>
  <r>
    <x v="12"/>
    <s v="CENTRO OESTE        "/>
    <s v="G4756300"/>
    <s v="COM VAREJISTA ESPECIALIZADO DE INSTRUMENTOS MUSICAIS E ACESSORIO "/>
    <x v="3"/>
    <x v="1"/>
    <x v="1"/>
    <x v="7"/>
    <n v="1.2109924972782313"/>
    <n v="15255"/>
    <n v="18473.690545979418"/>
  </r>
  <r>
    <x v="12"/>
    <s v="CENTRO OESTE        "/>
    <s v="G4756300"/>
    <s v="COM VAREJISTA ESPECIALIZADO DE INSTRUMENTOS MUSICAIS E ACESSORIO "/>
    <x v="3"/>
    <x v="1"/>
    <x v="1"/>
    <x v="7"/>
    <n v="1.2109924972782313"/>
    <n v="46845"/>
    <n v="56728.943534998747"/>
  </r>
  <r>
    <x v="12"/>
    <s v="CENTRO OESTE        "/>
    <s v="G4756300"/>
    <s v="COM VAREJISTA ESPECIALIZADO DE INSTRUMENTOS MUSICAIS E ACESSORIO "/>
    <x v="3"/>
    <x v="1"/>
    <x v="1"/>
    <x v="7"/>
    <n v="1.2109924972782313"/>
    <n v="160014"/>
    <n v="193775.7534594789"/>
  </r>
  <r>
    <x v="12"/>
    <s v="CENTRO OESTE        "/>
    <s v="G4761001"/>
    <s v="COMERCIO VAREJISTA DE LIVROS                                     "/>
    <x v="2"/>
    <x v="1"/>
    <x v="1"/>
    <x v="7"/>
    <n v="1.2109924972782313"/>
    <n v="86218"/>
    <n v="104409.35113033454"/>
  </r>
  <r>
    <x v="12"/>
    <s v="CENTRO OESTE        "/>
    <s v="G4761001"/>
    <s v="COMERCIO VAREJISTA DE LIVROS                                     "/>
    <x v="2"/>
    <x v="1"/>
    <x v="1"/>
    <x v="7"/>
    <n v="1.2109924972782313"/>
    <n v="90375"/>
    <n v="109443.44694152016"/>
  </r>
  <r>
    <x v="12"/>
    <s v="CENTRO OESTE        "/>
    <s v="G4762800"/>
    <s v="COMERCIO VAREJISTA DE DISCOS, CDS, DVDS E FITAS                  "/>
    <x v="3"/>
    <x v="1"/>
    <x v="1"/>
    <x v="7"/>
    <n v="1.2109924972782313"/>
    <n v="47765"/>
    <n v="57843.056632494721"/>
  </r>
  <r>
    <x v="12"/>
    <s v="CENTRO OESTE        "/>
    <s v="G4762800"/>
    <s v="COMERCIO VAREJISTA DE DISCOS, CDS, DVDS E FITAS                  "/>
    <x v="3"/>
    <x v="1"/>
    <x v="1"/>
    <x v="7"/>
    <n v="1.2109924972782313"/>
    <n v="81384"/>
    <n v="98555.413398491582"/>
  </r>
  <r>
    <x v="12"/>
    <s v="CENTRO OESTE        "/>
    <s v="G4762800"/>
    <s v="COMERCIO VAREJISTA DE DISCOS, CDS, DVDS E FITAS                  "/>
    <x v="3"/>
    <x v="1"/>
    <x v="1"/>
    <x v="7"/>
    <n v="1.2109924972782313"/>
    <n v="42482"/>
    <n v="51445.383269373822"/>
  </r>
  <r>
    <x v="12"/>
    <s v="CENTRO OESTE        "/>
    <s v="J5812301"/>
    <s v="EDICAO DE JORNAIS DIARIOS                                        "/>
    <x v="2"/>
    <x v="1"/>
    <x v="1"/>
    <x v="7"/>
    <n v="1.2109924972782313"/>
    <n v="37168"/>
    <n v="45010.1691388373"/>
  </r>
  <r>
    <x v="12"/>
    <s v="CENTRO OESTE        "/>
    <s v="J5812301"/>
    <s v="EDICAO DE JORNAIS DIARIOS                                        "/>
    <x v="2"/>
    <x v="1"/>
    <x v="1"/>
    <x v="7"/>
    <n v="1.2109924972782313"/>
    <n v="9020"/>
    <n v="10923.152325449646"/>
  </r>
  <r>
    <x v="12"/>
    <s v="CENTRO OESTE        "/>
    <s v="J5813100"/>
    <s v="EDICAO DE REVISTAS                                               "/>
    <x v="2"/>
    <x v="1"/>
    <x v="1"/>
    <x v="7"/>
    <n v="1.2109924972782313"/>
    <n v="5317"/>
    <n v="6438.8471080283562"/>
  </r>
  <r>
    <x v="12"/>
    <s v="CENTRO OESTE        "/>
    <s v="J5819100"/>
    <s v="EDICAO DE CADASTROS, LISTAS E OUTROS PRODUTOS GRAFICOS           "/>
    <x v="0"/>
    <x v="1"/>
    <x v="1"/>
    <x v="7"/>
    <n v="1.2109924972782313"/>
    <n v="28186"/>
    <n v="34133.034528284232"/>
  </r>
  <r>
    <x v="12"/>
    <s v="CENTRO OESTE        "/>
    <s v="J5821200"/>
    <s v="EDICAO INTEGRADA A IMPRESSAO DE LIVROS                           "/>
    <x v="2"/>
    <x v="1"/>
    <x v="1"/>
    <x v="7"/>
    <n v="1.2109924972782313"/>
    <n v="267049"/>
    <n v="323394.33540565439"/>
  </r>
  <r>
    <x v="12"/>
    <s v="CENTRO OESTE        "/>
    <s v="J5821200"/>
    <s v="EDICAO INTEGRADA A IMPRESSAO DE LIVROS                           "/>
    <x v="2"/>
    <x v="1"/>
    <x v="1"/>
    <x v="7"/>
    <n v="1.2109924972782313"/>
    <n v="18290"/>
    <n v="22149.05277521885"/>
  </r>
  <r>
    <x v="12"/>
    <s v="CENTRO OESTE        "/>
    <s v="J5822101"/>
    <s v="EDICAO INTEGRADA A IMPRESSAO DE JORNAIS DIARIOS                  "/>
    <x v="2"/>
    <x v="1"/>
    <x v="1"/>
    <x v="7"/>
    <n v="1.2109924972782313"/>
    <n v="198233"/>
    <n v="240058.67571295562"/>
  </r>
  <r>
    <x v="12"/>
    <s v="CENTRO OESTE        "/>
    <s v="J5822101"/>
    <s v="EDICAO INTEGRADA A IMPRESSAO DE JORNAIS DIARIOS                  "/>
    <x v="2"/>
    <x v="1"/>
    <x v="1"/>
    <x v="7"/>
    <n v="1.2109924972782313"/>
    <n v="28228"/>
    <n v="34183.896213169915"/>
  </r>
  <r>
    <x v="12"/>
    <s v="CENTRO OESTE        "/>
    <s v="J5829800"/>
    <s v="EDICAO INTEGRADA IMPRESSAO CADASTRO LISTA OUTRO PRODUTO GRAFICO  "/>
    <x v="0"/>
    <x v="1"/>
    <x v="1"/>
    <x v="7"/>
    <n v="1.2109924972782313"/>
    <n v="203656"/>
    <n v="246625.88802569549"/>
  </r>
  <r>
    <x v="12"/>
    <s v="CENTRO OESTE        "/>
    <s v="J5829800"/>
    <s v="EDICAO INTEGRADA IMPRESSAO CADASTRO LISTA OUTRO PRODUTO GRAFICO  "/>
    <x v="0"/>
    <x v="1"/>
    <x v="1"/>
    <x v="7"/>
    <n v="1.2109924972782313"/>
    <n v="55309"/>
    <n v="66978.784031961695"/>
  </r>
  <r>
    <x v="12"/>
    <s v="CENTRO OESTE        "/>
    <s v="J5829800"/>
    <s v="EDICAO INTEGRADA IMPRESSAO CADASTRO LISTA OUTRO PRODUTO GRAFICO  "/>
    <x v="0"/>
    <x v="1"/>
    <x v="1"/>
    <x v="7"/>
    <n v="1.2109924972782313"/>
    <n v="111634"/>
    <n v="135187.93644115809"/>
  </r>
  <r>
    <x v="12"/>
    <s v="CENTRO OESTE        "/>
    <s v="J5911102"/>
    <s v="PRODUCAO DE FILMES PARA PUBLICIDADE                              "/>
    <x v="5"/>
    <x v="1"/>
    <x v="1"/>
    <x v="7"/>
    <n v="1.2109924972782313"/>
    <n v="117188"/>
    <n v="141913.78877104138"/>
  </r>
  <r>
    <x v="12"/>
    <s v="CENTRO OESTE        "/>
    <s v="J5911199"/>
    <s v="ATIV PD CINEMATOGRAFICA VIDEO PROG TELEVISAO NAO ESPECI ANTERIOR "/>
    <x v="5"/>
    <x v="1"/>
    <x v="1"/>
    <x v="7"/>
    <n v="1.2109924972782313"/>
    <n v="4877"/>
    <n v="5906.0104092259344"/>
  </r>
  <r>
    <x v="12"/>
    <s v="CENTRO OESTE        "/>
    <s v="J5914600"/>
    <s v="ATIVIDADES DE EXIBICAO CINEMATOGRAFICA                           "/>
    <x v="5"/>
    <x v="1"/>
    <x v="1"/>
    <x v="7"/>
    <n v="1.2109924972782313"/>
    <n v="5276"/>
    <n v="6389.1964156399481"/>
  </r>
  <r>
    <x v="12"/>
    <s v="CENTRO OESTE        "/>
    <s v="J5920100"/>
    <s v="ATIVIDADES DE GRAVACAO DE SOM E DE EDICAO DE MUSICA              "/>
    <x v="3"/>
    <x v="1"/>
    <x v="1"/>
    <x v="7"/>
    <n v="1.2109924972782313"/>
    <n v="35934"/>
    <n v="43515.804397195963"/>
  </r>
  <r>
    <x v="12"/>
    <s v="CENTRO OESTE        "/>
    <s v="J6010100"/>
    <s v="ATIVIDADES DE RADIO                                              "/>
    <x v="5"/>
    <x v="1"/>
    <x v="1"/>
    <x v="7"/>
    <n v="1.2109924972782313"/>
    <n v="55666"/>
    <n v="67411.108353490024"/>
  </r>
  <r>
    <x v="12"/>
    <s v="CENTRO OESTE        "/>
    <s v="J6010100"/>
    <s v="ATIVIDADES DE RADIO                                              "/>
    <x v="5"/>
    <x v="1"/>
    <x v="1"/>
    <x v="7"/>
    <n v="1.2109924972782313"/>
    <n v="279005"/>
    <n v="337872.96170311293"/>
  </r>
  <r>
    <x v="12"/>
    <s v="CENTRO OESTE        "/>
    <s v="J6021700"/>
    <s v="ATIVIDADES DE TELEVISAO ABERTA                                   "/>
    <x v="5"/>
    <x v="1"/>
    <x v="1"/>
    <x v="7"/>
    <n v="1.2109924972782313"/>
    <n v="70430"/>
    <n v="85290.201583305839"/>
  </r>
  <r>
    <x v="12"/>
    <s v="CENTRO OESTE        "/>
    <s v="J6021700"/>
    <s v="ATIVIDADES DE TELEVISAO ABERTA                                   "/>
    <x v="5"/>
    <x v="1"/>
    <x v="1"/>
    <x v="7"/>
    <n v="1.2109924972782313"/>
    <n v="167955"/>
    <n v="203392.24488036535"/>
  </r>
  <r>
    <x v="12"/>
    <s v="CENTRO OESTE        "/>
    <s v="J6021700"/>
    <s v="ATIVIDADES DE TELEVISAO ABERTA                                   "/>
    <x v="5"/>
    <x v="1"/>
    <x v="1"/>
    <x v="7"/>
    <n v="1.2109924972782313"/>
    <n v="514997"/>
    <n v="623657.50312079734"/>
  </r>
  <r>
    <x v="12"/>
    <s v="CENTRO OESTE        "/>
    <s v="J6021700"/>
    <s v="ATIVIDADES DE TELEVISAO ABERTA                                   "/>
    <x v="5"/>
    <x v="1"/>
    <x v="1"/>
    <x v="7"/>
    <n v="1.2109924972782313"/>
    <n v="10631"/>
    <n v="12874.061238564876"/>
  </r>
  <r>
    <x v="12"/>
    <s v="CENTRO OESTE        "/>
    <s v="P8592901"/>
    <s v="ENSINO DE DANCA                                                  "/>
    <x v="6"/>
    <x v="1"/>
    <x v="1"/>
    <x v="7"/>
    <n v="1.2109924972782313"/>
    <n v="2928"/>
    <n v="3545.7860320306613"/>
  </r>
  <r>
    <x v="12"/>
    <s v="CENTRO OESTE        "/>
    <s v="R9001906"/>
    <s v="ATIVIDADES DE SONORIZACAO E DE ILUMINACAO                        "/>
    <x v="4"/>
    <x v="1"/>
    <x v="1"/>
    <x v="7"/>
    <n v="1.2109924972782313"/>
    <n v="2430"/>
    <n v="2942.711768386102"/>
  </r>
  <r>
    <x v="12"/>
    <s v="CENTRO OESTE        "/>
    <s v="R9001906"/>
    <s v="ATIVIDADES DE SONORIZACAO E DE ILUMINACAO                        "/>
    <x v="4"/>
    <x v="1"/>
    <x v="1"/>
    <x v="7"/>
    <n v="1.2109924972782313"/>
    <n v="70131"/>
    <n v="84928.11482661964"/>
  </r>
  <r>
    <x v="12"/>
    <s v="CENTRO OESTE        "/>
    <s v="R9001906"/>
    <s v="ATIVIDADES DE SONORIZACAO E DE ILUMINACAO                        "/>
    <x v="4"/>
    <x v="1"/>
    <x v="1"/>
    <x v="7"/>
    <n v="1.2109924972782313"/>
    <n v="112152"/>
    <n v="135815.23055474821"/>
  </r>
  <r>
    <x v="12"/>
    <s v="CENTRO OESTE        "/>
    <s v="R9001999"/>
    <s v="ARTE CENICA ESPETAC ATIVI COMPLEMENTARES NAO ESPECI ANTERIOR     "/>
    <x v="4"/>
    <x v="1"/>
    <x v="1"/>
    <x v="7"/>
    <n v="1.2109924972782313"/>
    <n v="12649"/>
    <n v="15317.844098072348"/>
  </r>
  <r>
    <x v="13"/>
    <s v="NORTE               "/>
    <s v="C1811302"/>
    <s v="IMPRESSAO DE LIVROS, REVISTAS E OUTRAS PUBLICACOES PERIODICAS    "/>
    <x v="0"/>
    <x v="1"/>
    <x v="1"/>
    <x v="7"/>
    <n v="1.2109924972782313"/>
    <n v="144316"/>
    <n v="174765.59323720523"/>
  </r>
  <r>
    <x v="13"/>
    <s v="NORTE               "/>
    <s v="C1811302"/>
    <s v="IMPRESSAO DE LIVROS, REVISTAS E OUTRAS PUBLICACOES PERIODICAS    "/>
    <x v="0"/>
    <x v="1"/>
    <x v="1"/>
    <x v="7"/>
    <n v="1.2109924972782313"/>
    <n v="7643"/>
    <n v="9255.6156566975224"/>
  </r>
  <r>
    <x v="13"/>
    <s v="NORTE               "/>
    <s v="G4647802"/>
    <s v="COMERCIO ATACADISTA DE LIVROS, JORNAIS E OUTRAS PUBLICACOES      "/>
    <x v="2"/>
    <x v="1"/>
    <x v="1"/>
    <x v="7"/>
    <n v="1.2109924972782313"/>
    <n v="39449"/>
    <n v="47772.443025128945"/>
  </r>
  <r>
    <x v="13"/>
    <s v="NORTE               "/>
    <s v="G4647802"/>
    <s v="COMERCIO ATACADISTA DE LIVROS, JORNAIS E OUTRAS PUBLICACOES      "/>
    <x v="2"/>
    <x v="1"/>
    <x v="1"/>
    <x v="7"/>
    <n v="1.2109924972782313"/>
    <n v="9348"/>
    <n v="11320.357864556907"/>
  </r>
  <r>
    <x v="13"/>
    <s v="NORTE               "/>
    <s v="G4756300"/>
    <s v="COM VAREJISTA ESPECIALIZADO DE INSTRUMENTOS MUSICAIS E ACESSORIO "/>
    <x v="3"/>
    <x v="1"/>
    <x v="1"/>
    <x v="7"/>
    <n v="1.2109924972782313"/>
    <n v="14450"/>
    <n v="17498.841585670441"/>
  </r>
  <r>
    <x v="13"/>
    <s v="NORTE               "/>
    <s v="G4756300"/>
    <s v="COM VAREJISTA ESPECIALIZADO DE INSTRUMENTOS MUSICAIS E ACESSORIO "/>
    <x v="3"/>
    <x v="1"/>
    <x v="1"/>
    <x v="7"/>
    <n v="1.2109924972782313"/>
    <n v="227628"/>
    <n v="275655.80017044925"/>
  </r>
  <r>
    <x v="13"/>
    <s v="NORTE               "/>
    <s v="G4756300"/>
    <s v="COM VAREJISTA ESPECIALIZADO DE INSTRUMENTOS MUSICAIS E ACESSORIO "/>
    <x v="3"/>
    <x v="1"/>
    <x v="1"/>
    <x v="7"/>
    <n v="1.2109924972782313"/>
    <n v="107223"/>
    <n v="129846.24853566379"/>
  </r>
  <r>
    <x v="13"/>
    <s v="NORTE               "/>
    <s v="G4761001"/>
    <s v="COMERCIO VAREJISTA DE LIVROS                                     "/>
    <x v="2"/>
    <x v="1"/>
    <x v="1"/>
    <x v="7"/>
    <n v="1.2109924972782313"/>
    <n v="19098"/>
    <n v="23127.534713019661"/>
  </r>
  <r>
    <x v="13"/>
    <s v="NORTE               "/>
    <s v="G4761001"/>
    <s v="COMERCIO VAREJISTA DE LIVROS                                     "/>
    <x v="2"/>
    <x v="1"/>
    <x v="1"/>
    <x v="7"/>
    <n v="1.2109924972782313"/>
    <n v="61930"/>
    <n v="74996.765356440868"/>
  </r>
  <r>
    <x v="13"/>
    <s v="NORTE               "/>
    <s v="G4761001"/>
    <s v="COMERCIO VAREJISTA DE LIVROS                                     "/>
    <x v="2"/>
    <x v="1"/>
    <x v="1"/>
    <x v="7"/>
    <n v="1.2109924972782313"/>
    <n v="68407"/>
    <n v="82840.363761311964"/>
  </r>
  <r>
    <x v="13"/>
    <s v="NORTE               "/>
    <s v="G4761002"/>
    <s v="COMERCIO VAREJISTA DE JORNAIS E REVISTAS                         "/>
    <x v="2"/>
    <x v="1"/>
    <x v="1"/>
    <x v="7"/>
    <n v="1.2109924972782313"/>
    <n v="31164"/>
    <n v="37739.370185178799"/>
  </r>
  <r>
    <x v="13"/>
    <s v="NORTE               "/>
    <s v="G4761002"/>
    <s v="COMERCIO VAREJISTA DE JORNAIS E REVISTAS                         "/>
    <x v="2"/>
    <x v="1"/>
    <x v="1"/>
    <x v="7"/>
    <n v="1.2109924972782313"/>
    <n v="2891"/>
    <n v="3500.979309631367"/>
  </r>
  <r>
    <x v="13"/>
    <s v="NORTE               "/>
    <s v="J5811500"/>
    <s v="EDICAO DE LIVROS                                                 "/>
    <x v="2"/>
    <x v="1"/>
    <x v="1"/>
    <x v="7"/>
    <n v="1.2109924972782313"/>
    <n v="1417"/>
    <n v="1715.9763686432539"/>
  </r>
  <r>
    <x v="13"/>
    <s v="NORTE               "/>
    <s v="J5811500"/>
    <s v="EDICAO DE LIVROS                                                 "/>
    <x v="2"/>
    <x v="1"/>
    <x v="1"/>
    <x v="7"/>
    <n v="1.2109924972782313"/>
    <n v="4672"/>
    <n v="5657.7569472838968"/>
  </r>
  <r>
    <x v="13"/>
    <s v="NORTE               "/>
    <s v="J5812301"/>
    <s v="EDICAO DE JORNAIS DIARIOS                                        "/>
    <x v="2"/>
    <x v="1"/>
    <x v="1"/>
    <x v="7"/>
    <n v="1.2109924972782313"/>
    <n v="3241"/>
    <n v="3924.8266836787479"/>
  </r>
  <r>
    <x v="13"/>
    <s v="NORTE               "/>
    <s v="J5822101"/>
    <s v="EDICAO INTEGRADA A IMPRESSAO DE JORNAIS DIARIOS                  "/>
    <x v="2"/>
    <x v="1"/>
    <x v="1"/>
    <x v="7"/>
    <n v="1.2109924972782313"/>
    <n v="148066"/>
    <n v="179306.8151019986"/>
  </r>
  <r>
    <x v="13"/>
    <s v="NORTE               "/>
    <s v="J5822101"/>
    <s v="EDICAO INTEGRADA A IMPRESSAO DE JORNAIS DIARIOS                  "/>
    <x v="2"/>
    <x v="1"/>
    <x v="1"/>
    <x v="7"/>
    <n v="1.2109924972782313"/>
    <n v="144750"/>
    <n v="175291.16398102397"/>
  </r>
  <r>
    <x v="13"/>
    <s v="NORTE               "/>
    <s v="J5823900"/>
    <s v="EDICAO INTEGRADA A IMPRESSAO DE REVISTAS                         "/>
    <x v="2"/>
    <x v="1"/>
    <x v="1"/>
    <x v="7"/>
    <n v="1.2109924972782313"/>
    <n v="11485"/>
    <n v="13908.248831240488"/>
  </r>
  <r>
    <x v="13"/>
    <s v="NORTE               "/>
    <s v="J5823900"/>
    <s v="EDICAO INTEGRADA A IMPRESSAO DE REVISTAS                         "/>
    <x v="2"/>
    <x v="1"/>
    <x v="1"/>
    <x v="7"/>
    <n v="1.2109924972782313"/>
    <n v="1127"/>
    <n v="1364.7885444325666"/>
  </r>
  <r>
    <x v="13"/>
    <s v="NORTE               "/>
    <s v="J5829800"/>
    <s v="EDICAO INTEGRADA IMPRESSAO CADASTRO LISTA OUTRO PRODUTO GRAFICO  "/>
    <x v="0"/>
    <x v="1"/>
    <x v="1"/>
    <x v="7"/>
    <n v="1.2109924972782313"/>
    <n v="58446"/>
    <n v="70777.66749592351"/>
  </r>
  <r>
    <x v="13"/>
    <s v="NORTE               "/>
    <s v="J5829800"/>
    <s v="EDICAO INTEGRADA IMPRESSAO CADASTRO LISTA OUTRO PRODUTO GRAFICO  "/>
    <x v="0"/>
    <x v="1"/>
    <x v="1"/>
    <x v="7"/>
    <n v="1.2109924972782313"/>
    <n v="16173"/>
    <n v="19585.381658480834"/>
  </r>
  <r>
    <x v="13"/>
    <s v="NORTE               "/>
    <s v="J5920100"/>
    <s v="ATIVIDADES DE GRAVACAO DE SOM E DE EDICAO DE MUSICA              "/>
    <x v="3"/>
    <x v="1"/>
    <x v="1"/>
    <x v="7"/>
    <n v="1.2109924972782313"/>
    <n v="5384"/>
    <n v="6519.9836053459976"/>
  </r>
  <r>
    <x v="13"/>
    <s v="NORTE               "/>
    <s v="J5920100"/>
    <s v="ATIVIDADES DE GRAVACAO DE SOM E DE EDICAO DE MUSICA              "/>
    <x v="3"/>
    <x v="1"/>
    <x v="1"/>
    <x v="7"/>
    <n v="1.2109924972782313"/>
    <n v="5651"/>
    <n v="6843.3186021192851"/>
  </r>
  <r>
    <x v="13"/>
    <s v="NORTE               "/>
    <s v="J6010100"/>
    <s v="ATIVIDADES DE RADIO                                              "/>
    <x v="5"/>
    <x v="1"/>
    <x v="1"/>
    <x v="7"/>
    <n v="1.2109924972782313"/>
    <n v="31122"/>
    <n v="37688.508500293116"/>
  </r>
  <r>
    <x v="13"/>
    <s v="NORTE               "/>
    <s v="J6010100"/>
    <s v="ATIVIDADES DE RADIO                                              "/>
    <x v="5"/>
    <x v="1"/>
    <x v="1"/>
    <x v="7"/>
    <n v="1.2109924972782313"/>
    <n v="159874"/>
    <n v="193606.21450985994"/>
  </r>
  <r>
    <x v="13"/>
    <s v="NORTE               "/>
    <s v="J6010100"/>
    <s v="ATIVIDADES DE RADIO                                              "/>
    <x v="5"/>
    <x v="1"/>
    <x v="1"/>
    <x v="7"/>
    <n v="1.2109924972782313"/>
    <n v="38255"/>
    <n v="46326.517983378741"/>
  </r>
  <r>
    <x v="13"/>
    <s v="NORTE               "/>
    <s v="J6021700"/>
    <s v="ATIVIDADES DE TELEVISAO ABERTA                                   "/>
    <x v="5"/>
    <x v="1"/>
    <x v="1"/>
    <x v="7"/>
    <n v="1.2109924972782313"/>
    <n v="4475"/>
    <n v="5419.1914253200848"/>
  </r>
  <r>
    <x v="13"/>
    <s v="NORTE               "/>
    <s v="J6021700"/>
    <s v="ATIVIDADES DE TELEVISAO ABERTA                                   "/>
    <x v="5"/>
    <x v="1"/>
    <x v="1"/>
    <x v="7"/>
    <n v="1.2109924972782313"/>
    <n v="12181"/>
    <n v="14751.099609346136"/>
  </r>
  <r>
    <x v="13"/>
    <s v="NORTE               "/>
    <s v="R9001902"/>
    <s v="PRODUCAO MUSICAL                                                 "/>
    <x v="4"/>
    <x v="1"/>
    <x v="1"/>
    <x v="7"/>
    <n v="1.2109924972782313"/>
    <n v="24861"/>
    <n v="30106.484474834109"/>
  </r>
  <r>
    <x v="13"/>
    <s v="NORTE               "/>
    <s v="R9001903"/>
    <s v="PRODUCAO DE ESPETACULOS DE DANCA                                 "/>
    <x v="4"/>
    <x v="1"/>
    <x v="1"/>
    <x v="7"/>
    <n v="1.2109924972782313"/>
    <n v="23849"/>
    <n v="28880.960067588538"/>
  </r>
  <r>
    <x v="13"/>
    <s v="NORTE               "/>
    <s v="R9001906"/>
    <s v="ATIVIDADES DE SONORIZACAO E DE ILUMINACAO                        "/>
    <x v="4"/>
    <x v="1"/>
    <x v="1"/>
    <x v="7"/>
    <n v="1.2109924972782313"/>
    <n v="124200"/>
    <n v="150405.26816195634"/>
  </r>
  <r>
    <x v="13"/>
    <s v="NORTE               "/>
    <s v="R9001906"/>
    <s v="ATIVIDADES DE SONORIZACAO E DE ILUMINACAO                        "/>
    <x v="4"/>
    <x v="1"/>
    <x v="1"/>
    <x v="7"/>
    <n v="1.2109924972782313"/>
    <n v="134558"/>
    <n v="162948.72844876425"/>
  </r>
  <r>
    <x v="13"/>
    <s v="NORTE               "/>
    <s v="R9001906"/>
    <s v="ATIVIDADES DE SONORIZACAO E DE ILUMINACAO                        "/>
    <x v="4"/>
    <x v="1"/>
    <x v="1"/>
    <x v="7"/>
    <n v="1.2109924972782313"/>
    <n v="72033"/>
    <n v="87231.422556442834"/>
  </r>
  <r>
    <x v="13"/>
    <s v="NORTE               "/>
    <s v="R9001999"/>
    <s v="ARTE CENICA ESPETAC ATIVI COMPLEMENTARES NAO ESPECI ANTERIOR     "/>
    <x v="4"/>
    <x v="1"/>
    <x v="1"/>
    <x v="7"/>
    <n v="1.2109924972782313"/>
    <n v="67992"/>
    <n v="82337.801874941506"/>
  </r>
  <r>
    <x v="13"/>
    <s v="NORTE               "/>
    <s v="R9001999"/>
    <s v="ARTE CENICA ESPETAC ATIVI COMPLEMENTARES NAO ESPECI ANTERIOR     "/>
    <x v="4"/>
    <x v="1"/>
    <x v="1"/>
    <x v="7"/>
    <n v="1.2109924972782313"/>
    <n v="38962"/>
    <n v="47182.689678954448"/>
  </r>
  <r>
    <x v="13"/>
    <s v="NORTE               "/>
    <s v="R9001999"/>
    <s v="ARTE CENICA ESPETAC ATIVI COMPLEMENTARES NAO ESPECI ANTERIOR     "/>
    <x v="4"/>
    <x v="1"/>
    <x v="1"/>
    <x v="7"/>
    <n v="1.2109924972782313"/>
    <n v="2497"/>
    <n v="3023.8482657037434"/>
  </r>
  <r>
    <x v="13"/>
    <s v="NORTE               "/>
    <s v="R9101500"/>
    <s v="ATIVIDADES DE BIBLIOTECAS E ARQUIVOS                             "/>
    <x v="1"/>
    <x v="0"/>
    <x v="0"/>
    <x v="7"/>
    <n v="1.2109924972782313"/>
    <n v="490000"/>
    <n v="593386.32366633334"/>
  </r>
  <r>
    <x v="14"/>
    <s v="NORDESTE            "/>
    <s v="C3220500"/>
    <s v="FABRICACAO DE INSTRUMENTOS MUSICAIS, PECAS E ACESSORIOS          "/>
    <x v="3"/>
    <x v="1"/>
    <x v="1"/>
    <x v="7"/>
    <n v="1.2109924972782313"/>
    <n v="27320"/>
    <n v="33084.315025641277"/>
  </r>
  <r>
    <x v="14"/>
    <s v="NORDESTE            "/>
    <s v="G4647802"/>
    <s v="COMERCIO ATACADISTA DE LIVROS, JORNAIS E OUTRAS PUBLICACOES      "/>
    <x v="2"/>
    <x v="1"/>
    <x v="1"/>
    <x v="7"/>
    <n v="1.2109924972782313"/>
    <n v="41308"/>
    <n v="50023.67807756918"/>
  </r>
  <r>
    <x v="14"/>
    <s v="NORDESTE            "/>
    <s v="G4647802"/>
    <s v="COMERCIO ATACADISTA DE LIVROS, JORNAIS E OUTRAS PUBLICACOES      "/>
    <x v="2"/>
    <x v="1"/>
    <x v="1"/>
    <x v="7"/>
    <n v="1.2109924972782313"/>
    <n v="11264"/>
    <n v="13640.619489341998"/>
  </r>
  <r>
    <x v="14"/>
    <s v="NORDESTE            "/>
    <s v="G4761001"/>
    <s v="COMERCIO VAREJISTA DE LIVROS                                     "/>
    <x v="2"/>
    <x v="1"/>
    <x v="1"/>
    <x v="7"/>
    <n v="1.2109924972782313"/>
    <n v="4842"/>
    <n v="5863.6256718211962"/>
  </r>
  <r>
    <x v="14"/>
    <s v="NORDESTE            "/>
    <s v="G4761001"/>
    <s v="COMERCIO VAREJISTA DE LIVROS                                     "/>
    <x v="2"/>
    <x v="1"/>
    <x v="1"/>
    <x v="7"/>
    <n v="1.2109924972782313"/>
    <n v="27000"/>
    <n v="32696.797426512247"/>
  </r>
  <r>
    <x v="14"/>
    <s v="NORDESTE            "/>
    <s v="G4761001"/>
    <s v="COMERCIO VAREJISTA DE LIVROS                                     "/>
    <x v="2"/>
    <x v="1"/>
    <x v="1"/>
    <x v="7"/>
    <n v="1.2109924972782313"/>
    <n v="4387"/>
    <n v="5312.6240855596006"/>
  </r>
  <r>
    <x v="14"/>
    <s v="NORDESTE            "/>
    <s v="G4761001"/>
    <s v="COMERCIO VAREJISTA DE LIVROS                                     "/>
    <x v="2"/>
    <x v="1"/>
    <x v="1"/>
    <x v="7"/>
    <n v="1.2109924972782313"/>
    <n v="66727"/>
    <n v="80805.896365884546"/>
  </r>
  <r>
    <x v="14"/>
    <s v="NORDESTE            "/>
    <s v="G4761002"/>
    <s v="COMERCIO VAREJISTA DE JORNAIS E REVISTAS                         "/>
    <x v="2"/>
    <x v="1"/>
    <x v="1"/>
    <x v="7"/>
    <n v="1.2109924972782313"/>
    <n v="133506"/>
    <n v="161674.76434162754"/>
  </r>
  <r>
    <x v="14"/>
    <s v="NORDESTE            "/>
    <s v="G4761002"/>
    <s v="COMERCIO VAREJISTA DE JORNAIS E REVISTAS                         "/>
    <x v="2"/>
    <x v="1"/>
    <x v="1"/>
    <x v="7"/>
    <n v="1.2109924972782313"/>
    <n v="8132"/>
    <n v="9847.7909878665778"/>
  </r>
  <r>
    <x v="14"/>
    <s v="NORDESTE            "/>
    <s v="G4761002"/>
    <s v="COMERCIO VAREJISTA DE JORNAIS E REVISTAS                         "/>
    <x v="2"/>
    <x v="1"/>
    <x v="1"/>
    <x v="7"/>
    <n v="1.2109924972782313"/>
    <n v="54995"/>
    <n v="66598.532387816333"/>
  </r>
  <r>
    <x v="14"/>
    <s v="NORDESTE            "/>
    <s v="G4762800"/>
    <s v="COMERCIO VAREJISTA DE DISCOS, CDS, DVDS E FITAS                  "/>
    <x v="3"/>
    <x v="1"/>
    <x v="1"/>
    <x v="7"/>
    <n v="1.2109924972782313"/>
    <n v="154000"/>
    <n v="186492.84458084762"/>
  </r>
  <r>
    <x v="14"/>
    <s v="NORDESTE            "/>
    <s v="G4762800"/>
    <s v="COMERCIO VAREJISTA DE DISCOS, CDS, DVDS E FITAS                  "/>
    <x v="3"/>
    <x v="1"/>
    <x v="1"/>
    <x v="7"/>
    <n v="1.2109924972782313"/>
    <n v="7403"/>
    <n v="8964.9774573507457"/>
  </r>
  <r>
    <x v="14"/>
    <s v="NORDESTE            "/>
    <s v="J5811500"/>
    <s v="EDICAO DE LIVROS                                                 "/>
    <x v="2"/>
    <x v="1"/>
    <x v="1"/>
    <x v="7"/>
    <n v="1.2109924972782313"/>
    <n v="261616"/>
    <n v="316815.01316794177"/>
  </r>
  <r>
    <x v="14"/>
    <s v="NORDESTE            "/>
    <s v="J5811500"/>
    <s v="EDICAO DE LIVROS                                                 "/>
    <x v="2"/>
    <x v="1"/>
    <x v="1"/>
    <x v="7"/>
    <n v="1.2109924972782313"/>
    <n v="73612"/>
    <n v="89143.579709645172"/>
  </r>
  <r>
    <x v="14"/>
    <s v="NORDESTE            "/>
    <s v="J5829800"/>
    <s v="EDICAO INTEGRADA IMPRESSAO CADASTRO LISTA OUTRO PRODUTO GRAFICO  "/>
    <x v="0"/>
    <x v="1"/>
    <x v="1"/>
    <x v="7"/>
    <n v="1.2109924972782313"/>
    <n v="28605"/>
    <n v="34640.440384643807"/>
  </r>
  <r>
    <x v="14"/>
    <s v="NORDESTE            "/>
    <s v="J5829800"/>
    <s v="EDICAO INTEGRADA IMPRESSAO CADASTRO LISTA OUTRO PRODUTO GRAFICO  "/>
    <x v="0"/>
    <x v="1"/>
    <x v="1"/>
    <x v="7"/>
    <n v="1.2109924972782313"/>
    <n v="80918"/>
    <n v="97991.090894759924"/>
  </r>
  <r>
    <x v="14"/>
    <s v="NORDESTE            "/>
    <s v="J5911199"/>
    <s v="ATIV PD CINEMATOGRAFICA VIDEO PROG TELEVISAO NAO ESPECI ANTERIOR "/>
    <x v="5"/>
    <x v="1"/>
    <x v="1"/>
    <x v="7"/>
    <n v="1.2109924972782313"/>
    <n v="74435"/>
    <n v="90140.226534905145"/>
  </r>
  <r>
    <x v="14"/>
    <s v="NORDESTE            "/>
    <s v="J5911199"/>
    <s v="ATIV PD CINEMATOGRAFICA VIDEO PROG TELEVISAO NAO ESPECI ANTERIOR "/>
    <x v="5"/>
    <x v="1"/>
    <x v="1"/>
    <x v="7"/>
    <n v="1.2109924972782313"/>
    <n v="70144"/>
    <n v="84943.857729084251"/>
  </r>
  <r>
    <x v="14"/>
    <s v="NORDESTE            "/>
    <s v="J5911199"/>
    <s v="ATIV PD CINEMATOGRAFICA VIDEO PROG TELEVISAO NAO ESPECI ANTERIOR "/>
    <x v="5"/>
    <x v="1"/>
    <x v="1"/>
    <x v="7"/>
    <n v="1.2109924972782313"/>
    <n v="96624"/>
    <n v="117010.93905701183"/>
  </r>
  <r>
    <x v="14"/>
    <s v="NORDESTE            "/>
    <s v="J6010100"/>
    <s v="ATIVIDADES DE RADIO                                              "/>
    <x v="5"/>
    <x v="1"/>
    <x v="1"/>
    <x v="7"/>
    <n v="1.2109924972782313"/>
    <n v="11935"/>
    <n v="14453.195455015692"/>
  </r>
  <r>
    <x v="14"/>
    <s v="NORDESTE            "/>
    <s v="J6021700"/>
    <s v="ATIVIDADES DE TELEVISAO ABERTA                                   "/>
    <x v="5"/>
    <x v="1"/>
    <x v="1"/>
    <x v="7"/>
    <n v="1.2109924972782313"/>
    <n v="158176"/>
    <n v="191549.94924948152"/>
  </r>
  <r>
    <x v="14"/>
    <s v="NORDESTE            "/>
    <s v="J6021700"/>
    <s v="ATIVIDADES DE TELEVISAO ABERTA                                   "/>
    <x v="5"/>
    <x v="1"/>
    <x v="1"/>
    <x v="7"/>
    <n v="1.2109924972782313"/>
    <n v="42065"/>
    <n v="50940.399398008798"/>
  </r>
  <r>
    <x v="14"/>
    <s v="NORDESTE            "/>
    <s v="R9001902"/>
    <s v="PRODUCAO MUSICAL                                                 "/>
    <x v="4"/>
    <x v="1"/>
    <x v="1"/>
    <x v="7"/>
    <n v="1.2109924972782313"/>
    <n v="46340"/>
    <n v="56117.392323873239"/>
  </r>
  <r>
    <x v="14"/>
    <s v="NORDESTE            "/>
    <s v="R9001902"/>
    <s v="PRODUCAO MUSICAL                                                 "/>
    <x v="4"/>
    <x v="1"/>
    <x v="1"/>
    <x v="7"/>
    <n v="1.2109924972782313"/>
    <n v="78000"/>
    <n v="94457.414787702044"/>
  </r>
  <r>
    <x v="14"/>
    <s v="NORDESTE            "/>
    <s v="R9001902"/>
    <s v="PRODUCAO MUSICAL                                                 "/>
    <x v="4"/>
    <x v="1"/>
    <x v="1"/>
    <x v="7"/>
    <n v="1.2109924972782313"/>
    <n v="10436"/>
    <n v="12637.917701595623"/>
  </r>
  <r>
    <x v="14"/>
    <s v="NORDESTE            "/>
    <s v="R9001906"/>
    <s v="ATIVIDADES DE SONORIZACAO E DE ILUMINACAO                        "/>
    <x v="4"/>
    <x v="1"/>
    <x v="1"/>
    <x v="7"/>
    <n v="1.2109924972782313"/>
    <n v="50990"/>
    <n v="61748.507436217013"/>
  </r>
  <r>
    <x v="14"/>
    <s v="NORDESTE            "/>
    <s v="R9001906"/>
    <s v="ATIVIDADES DE SONORIZACAO E DE ILUMINACAO                        "/>
    <x v="4"/>
    <x v="1"/>
    <x v="1"/>
    <x v="7"/>
    <n v="1.2109924972782313"/>
    <n v="5235"/>
    <n v="6339.5457232515409"/>
  </r>
  <r>
    <x v="14"/>
    <s v="NORDESTE            "/>
    <s v="R9001999"/>
    <s v="ARTE CENICA ESPETAC ATIVI COMPLEMENTARES NAO ESPECI ANTERIOR     "/>
    <x v="4"/>
    <x v="1"/>
    <x v="1"/>
    <x v="7"/>
    <n v="1.2109924972782313"/>
    <n v="7793"/>
    <n v="9437.2645312892564"/>
  </r>
  <r>
    <x v="14"/>
    <s v="NORDESTE            "/>
    <s v="R9001999"/>
    <s v="ARTE CENICA ESPETAC ATIVI COMPLEMENTARES NAO ESPECI ANTERIOR     "/>
    <x v="4"/>
    <x v="1"/>
    <x v="1"/>
    <x v="7"/>
    <n v="1.2109924972782313"/>
    <n v="122765"/>
    <n v="148667.49392836206"/>
  </r>
  <r>
    <x v="14"/>
    <s v="NORDESTE            "/>
    <s v="R9001999"/>
    <s v="ARTE CENICA ESPETAC ATIVI COMPLEMENTARES NAO ESPECI ANTERIOR     "/>
    <x v="4"/>
    <x v="1"/>
    <x v="1"/>
    <x v="7"/>
    <n v="1.2109924972782313"/>
    <n v="44831"/>
    <n v="54290.004645480389"/>
  </r>
  <r>
    <x v="14"/>
    <s v="NORDESTE            "/>
    <s v="R9102300"/>
    <s v="ATV MUSEUS EXPLOR REST ART CONSERV LUGAR PRED HIST ATRCAO SIMIL  "/>
    <x v="1"/>
    <x v="0"/>
    <x v="0"/>
    <x v="7"/>
    <n v="1.2109924972782313"/>
    <n v="500000"/>
    <n v="605496.24863911571"/>
  </r>
  <r>
    <x v="15"/>
    <s v="NORDESTE            "/>
    <s v="C1811302"/>
    <s v="IMPRESSAO DE LIVROS, REVISTAS E OUTRAS PUBLICACOES PERIODICAS    "/>
    <x v="0"/>
    <x v="1"/>
    <x v="1"/>
    <x v="7"/>
    <n v="1.2109924972782313"/>
    <n v="232256"/>
    <n v="281260.27344785287"/>
  </r>
  <r>
    <x v="15"/>
    <s v="NORDESTE            "/>
    <s v="C1811302"/>
    <s v="IMPRESSAO DE LIVROS, REVISTAS E OUTRAS PUBLICACOES PERIODICAS    "/>
    <x v="0"/>
    <x v="1"/>
    <x v="1"/>
    <x v="7"/>
    <n v="1.2109924972782313"/>
    <n v="90805"/>
    <n v="109964.1737153498"/>
  </r>
  <r>
    <x v="15"/>
    <s v="NORDESTE            "/>
    <s v="G4647802"/>
    <s v="COMERCIO ATACADISTA DE LIVROS, JORNAIS E OUTRAS PUBLICACOES      "/>
    <x v="2"/>
    <x v="1"/>
    <x v="1"/>
    <x v="7"/>
    <n v="1.2109924972782313"/>
    <n v="26489"/>
    <n v="32077.98026040307"/>
  </r>
  <r>
    <x v="15"/>
    <s v="NORDESTE            "/>
    <s v="G4647802"/>
    <s v="COMERCIO ATACADISTA DE LIVROS, JORNAIS E OUTRAS PUBLICACOES      "/>
    <x v="2"/>
    <x v="1"/>
    <x v="1"/>
    <x v="7"/>
    <n v="1.2109924972782313"/>
    <n v="188637"/>
    <n v="228437.99170907371"/>
  </r>
  <r>
    <x v="15"/>
    <s v="NORDESTE            "/>
    <s v="G4647802"/>
    <s v="COMERCIO ATACADISTA DE LIVROS, JORNAIS E OUTRAS PUBLICACOES      "/>
    <x v="2"/>
    <x v="1"/>
    <x v="1"/>
    <x v="7"/>
    <n v="1.2109924972782313"/>
    <n v="452953"/>
    <n v="548522.68461966666"/>
  </r>
  <r>
    <x v="15"/>
    <s v="NORDESTE            "/>
    <s v="G4756300"/>
    <s v="COM VAREJISTA ESPECIALIZADO DE INSTRUMENTOS MUSICAIS E ACESSORIO "/>
    <x v="3"/>
    <x v="1"/>
    <x v="1"/>
    <x v="7"/>
    <n v="1.2109924972782313"/>
    <n v="45000"/>
    <n v="54494.662377520406"/>
  </r>
  <r>
    <x v="15"/>
    <s v="NORDESTE            "/>
    <s v="G4756300"/>
    <s v="COM VAREJISTA ESPECIALIZADO DE INSTRUMENTOS MUSICAIS E ACESSORIO "/>
    <x v="3"/>
    <x v="1"/>
    <x v="1"/>
    <x v="7"/>
    <n v="1.2109924972782313"/>
    <n v="9755"/>
    <n v="11813.231810949146"/>
  </r>
  <r>
    <x v="15"/>
    <s v="NORDESTE            "/>
    <s v="G4756300"/>
    <s v="COM VAREJISTA ESPECIALIZADO DE INSTRUMENTOS MUSICAIS E ACESSORIO "/>
    <x v="3"/>
    <x v="1"/>
    <x v="1"/>
    <x v="7"/>
    <n v="1.2109924972782313"/>
    <n v="95277"/>
    <n v="115379.73216317805"/>
  </r>
  <r>
    <x v="15"/>
    <s v="NORDESTE            "/>
    <s v="G4761001"/>
    <s v="COMERCIO VAREJISTA DE LIVROS                                     "/>
    <x v="2"/>
    <x v="1"/>
    <x v="1"/>
    <x v="7"/>
    <n v="1.2109924972782313"/>
    <n v="19814"/>
    <n v="23994.605341070877"/>
  </r>
  <r>
    <x v="15"/>
    <s v="NORDESTE            "/>
    <s v="G4761001"/>
    <s v="COMERCIO VAREJISTA DE LIVROS                                     "/>
    <x v="2"/>
    <x v="1"/>
    <x v="0"/>
    <x v="7"/>
    <n v="1.2109924972782313"/>
    <n v="1661101"/>
    <n v="2011580.8482213672"/>
  </r>
  <r>
    <x v="15"/>
    <s v="NORDESTE            "/>
    <s v="G4761001"/>
    <s v="COMERCIO VAREJISTA DE LIVROS                                     "/>
    <x v="2"/>
    <x v="1"/>
    <x v="0"/>
    <x v="7"/>
    <n v="1.2109924972782313"/>
    <n v="31534"/>
    <n v="38187.437409171747"/>
  </r>
  <r>
    <x v="15"/>
    <s v="NORDESTE            "/>
    <s v="G4761001"/>
    <s v="COMERCIO VAREJISTA DE LIVROS                                     "/>
    <x v="2"/>
    <x v="1"/>
    <x v="1"/>
    <x v="7"/>
    <n v="1.2109924972782313"/>
    <n v="52526"/>
    <n v="63608.591912036376"/>
  </r>
  <r>
    <x v="15"/>
    <s v="NORDESTE            "/>
    <s v="G4761001"/>
    <s v="COMERCIO VAREJISTA DE LIVROS                                     "/>
    <x v="2"/>
    <x v="1"/>
    <x v="1"/>
    <x v="7"/>
    <n v="1.2109924972782313"/>
    <n v="684518"/>
    <n v="828946.1622519003"/>
  </r>
  <r>
    <x v="15"/>
    <s v="NORDESTE            "/>
    <s v="G4761002"/>
    <s v="COMERCIO VAREJISTA DE JORNAIS E REVISTAS                         "/>
    <x v="2"/>
    <x v="1"/>
    <x v="1"/>
    <x v="7"/>
    <n v="1.2109924972782313"/>
    <n v="8149"/>
    <n v="9868.3778603203064"/>
  </r>
  <r>
    <x v="15"/>
    <s v="NORDESTE            "/>
    <s v="G4761002"/>
    <s v="COMERCIO VAREJISTA DE JORNAIS E REVISTAS                         "/>
    <x v="2"/>
    <x v="1"/>
    <x v="1"/>
    <x v="7"/>
    <n v="1.2109924972782313"/>
    <n v="47045"/>
    <n v="56971.142034454395"/>
  </r>
  <r>
    <x v="15"/>
    <s v="NORDESTE            "/>
    <s v="G4761002"/>
    <s v="COMERCIO VAREJISTA DE JORNAIS E REVISTAS                         "/>
    <x v="2"/>
    <x v="1"/>
    <x v="1"/>
    <x v="7"/>
    <n v="1.2109924972782313"/>
    <n v="9264"/>
    <n v="11218.634494785534"/>
  </r>
  <r>
    <x v="15"/>
    <s v="NORDESTE            "/>
    <s v="G4762800"/>
    <s v="COMERCIO VAREJISTA DE DISCOS, CDS, DVDS E FITAS                  "/>
    <x v="3"/>
    <x v="1"/>
    <x v="1"/>
    <x v="7"/>
    <n v="1.2109924972782313"/>
    <n v="8429"/>
    <n v="10207.455759558212"/>
  </r>
  <r>
    <x v="15"/>
    <s v="NORDESTE            "/>
    <s v="J5811500"/>
    <s v="EDICAO DE LIVROS                                                 "/>
    <x v="2"/>
    <x v="1"/>
    <x v="1"/>
    <x v="7"/>
    <n v="1.2109924972782313"/>
    <n v="38955"/>
    <n v="47174.212731473504"/>
  </r>
  <r>
    <x v="15"/>
    <s v="NORDESTE            "/>
    <s v="J5813100"/>
    <s v="EDICAO DE REVISTAS                                               "/>
    <x v="2"/>
    <x v="1"/>
    <x v="1"/>
    <x v="7"/>
    <n v="1.2109924972782313"/>
    <n v="19097"/>
    <n v="23126.323720522385"/>
  </r>
  <r>
    <x v="15"/>
    <s v="NORDESTE            "/>
    <s v="J5813100"/>
    <s v="EDICAO DE REVISTAS                                               "/>
    <x v="2"/>
    <x v="1"/>
    <x v="1"/>
    <x v="7"/>
    <n v="1.2109924972782313"/>
    <n v="3471"/>
    <n v="4203.3549580527406"/>
  </r>
  <r>
    <x v="15"/>
    <s v="NORDESTE            "/>
    <s v="J5821200"/>
    <s v="EDICAO INTEGRADA A IMPRESSAO DE LIVROS                           "/>
    <x v="2"/>
    <x v="1"/>
    <x v="1"/>
    <x v="7"/>
    <n v="1.2109924972782313"/>
    <n v="89259"/>
    <n v="108091.97931455766"/>
  </r>
  <r>
    <x v="15"/>
    <s v="NORDESTE            "/>
    <s v="J5821200"/>
    <s v="EDICAO INTEGRADA A IMPRESSAO DE LIVROS                           "/>
    <x v="2"/>
    <x v="1"/>
    <x v="1"/>
    <x v="7"/>
    <n v="1.2109924972782313"/>
    <n v="478"/>
    <n v="578.85441369899456"/>
  </r>
  <r>
    <x v="15"/>
    <s v="NORDESTE            "/>
    <s v="J5829800"/>
    <s v="EDICAO INTEGRADA IMPRESSAO CADASTRO LISTA OUTRO PRODUTO GRAFICO  "/>
    <x v="0"/>
    <x v="1"/>
    <x v="1"/>
    <x v="7"/>
    <n v="1.2109924972782313"/>
    <n v="5320"/>
    <n v="6442.4800855201911"/>
  </r>
  <r>
    <x v="15"/>
    <s v="NORDESTE            "/>
    <s v="J5829800"/>
    <s v="EDICAO INTEGRADA IMPRESSAO CADASTRO LISTA OUTRO PRODUTO GRAFICO  "/>
    <x v="0"/>
    <x v="1"/>
    <x v="1"/>
    <x v="7"/>
    <n v="1.2109924972782313"/>
    <n v="54398"/>
    <n v="65875.569866941223"/>
  </r>
  <r>
    <x v="15"/>
    <s v="NORDESTE            "/>
    <s v="J5911101"/>
    <s v="ESTUDIOS CINEMATOGRAFICOS                                        "/>
    <x v="5"/>
    <x v="1"/>
    <x v="1"/>
    <x v="7"/>
    <n v="1.2109924972782313"/>
    <n v="1923"/>
    <n v="2328.7385722660388"/>
  </r>
  <r>
    <x v="15"/>
    <s v="NORDESTE            "/>
    <s v="J5911102"/>
    <s v="PRODUCAO DE FILMES PARA PUBLICIDADE                              "/>
    <x v="5"/>
    <x v="1"/>
    <x v="1"/>
    <x v="7"/>
    <n v="1.2109924972782313"/>
    <n v="10305"/>
    <n v="12479.277684452174"/>
  </r>
  <r>
    <x v="15"/>
    <s v="NORDESTE            "/>
    <s v="J5911102"/>
    <s v="PRODUCAO DE FILMES PARA PUBLICIDADE                              "/>
    <x v="5"/>
    <x v="1"/>
    <x v="1"/>
    <x v="7"/>
    <n v="1.2109924972782313"/>
    <n v="12003"/>
    <n v="14535.542944830611"/>
  </r>
  <r>
    <x v="15"/>
    <s v="NORDESTE            "/>
    <s v="J5920100"/>
    <s v="ATIVIDADES DE GRAVACAO DE SOM E DE EDICAO DE MUSICA              "/>
    <x v="3"/>
    <x v="1"/>
    <x v="1"/>
    <x v="7"/>
    <n v="1.2109924972782313"/>
    <n v="38964"/>
    <n v="47185.111663949006"/>
  </r>
  <r>
    <x v="15"/>
    <s v="NORDESTE            "/>
    <s v="J6010100"/>
    <s v="ATIVIDADES DE RADIO                                              "/>
    <x v="5"/>
    <x v="1"/>
    <x v="1"/>
    <x v="7"/>
    <n v="1.2109924972782313"/>
    <n v="16958"/>
    <n v="20536.010768844248"/>
  </r>
  <r>
    <x v="15"/>
    <s v="NORDESTE            "/>
    <s v="J6010100"/>
    <s v="ATIVIDADES DE RADIO                                              "/>
    <x v="5"/>
    <x v="1"/>
    <x v="1"/>
    <x v="7"/>
    <n v="1.2109924972782313"/>
    <n v="6817"/>
    <n v="8255.3358539457022"/>
  </r>
  <r>
    <x v="15"/>
    <s v="NORDESTE            "/>
    <s v="J6021700"/>
    <s v="ATIVIDADES DE TELEVISAO ABERTA                                   "/>
    <x v="5"/>
    <x v="1"/>
    <x v="1"/>
    <x v="7"/>
    <n v="1.2109924972782313"/>
    <n v="43264"/>
    <n v="52392.379402245402"/>
  </r>
  <r>
    <x v="15"/>
    <s v="NORDESTE            "/>
    <s v="R9001902"/>
    <s v="PRODUCAO MUSICAL                                                 "/>
    <x v="4"/>
    <x v="1"/>
    <x v="1"/>
    <x v="7"/>
    <n v="1.2109924972782313"/>
    <n v="9731"/>
    <n v="11784.167991014468"/>
  </r>
  <r>
    <x v="15"/>
    <s v="NORDESTE            "/>
    <s v="R9001902"/>
    <s v="PRODUCAO MUSICAL                                                 "/>
    <x v="4"/>
    <x v="1"/>
    <x v="1"/>
    <x v="7"/>
    <n v="1.2109924972782313"/>
    <n v="12238"/>
    <n v="14820.126181690996"/>
  </r>
  <r>
    <x v="15"/>
    <s v="NORDESTE            "/>
    <s v="R9001906"/>
    <s v="ATIVIDADES DE SONORIZACAO E DE ILUMINACAO                        "/>
    <x v="4"/>
    <x v="1"/>
    <x v="1"/>
    <x v="7"/>
    <n v="1.2109924972782313"/>
    <n v="55615"/>
    <n v="67349.347736128839"/>
  </r>
  <r>
    <x v="15"/>
    <s v="NORDESTE            "/>
    <s v="R9001906"/>
    <s v="ATIVIDADES DE SONORIZACAO E DE ILUMINACAO                        "/>
    <x v="4"/>
    <x v="1"/>
    <x v="1"/>
    <x v="7"/>
    <n v="1.2109924972782313"/>
    <n v="135000"/>
    <n v="163483.98713256122"/>
  </r>
  <r>
    <x v="15"/>
    <s v="NORDESTE            "/>
    <s v="R9001906"/>
    <s v="ATIVIDADES DE SONORIZACAO E DE ILUMINACAO                        "/>
    <x v="4"/>
    <x v="1"/>
    <x v="1"/>
    <x v="7"/>
    <n v="1.2109924972782313"/>
    <n v="98761"/>
    <n v="119598.83002369541"/>
  </r>
  <r>
    <x v="15"/>
    <s v="NORDESTE            "/>
    <s v="R9001906"/>
    <s v="ATIVIDADES DE SONORIZACAO E DE ILUMINACAO                        "/>
    <x v="4"/>
    <x v="1"/>
    <x v="1"/>
    <x v="7"/>
    <n v="1.2109924972782313"/>
    <n v="300217"/>
    <n v="363560.53455537878"/>
  </r>
  <r>
    <x v="15"/>
    <s v="NORDESTE            "/>
    <s v="R9001999"/>
    <s v="ARTE CENICA ESPETAC ATIVI COMPLEMENTARES NAO ESPECI ANTERIOR     "/>
    <x v="4"/>
    <x v="1"/>
    <x v="1"/>
    <x v="7"/>
    <n v="1.2109924972782313"/>
    <n v="618900"/>
    <n v="749483.25656549737"/>
  </r>
  <r>
    <x v="15"/>
    <s v="NORDESTE            "/>
    <s v="R9001999"/>
    <s v="ARTE CENICA ESPETAC ATIVI COMPLEMENTARES NAO ESPECI ANTERIOR     "/>
    <x v="4"/>
    <x v="1"/>
    <x v="1"/>
    <x v="7"/>
    <n v="1.2109924972782313"/>
    <n v="97303"/>
    <n v="117833.20296266374"/>
  </r>
  <r>
    <x v="15"/>
    <s v="NORDESTE            "/>
    <s v="R9001999"/>
    <s v="ARTE CENICA ESPETAC ATIVI COMPLEMENTARES NAO ESPECI ANTERIOR     "/>
    <x v="4"/>
    <x v="1"/>
    <x v="1"/>
    <x v="7"/>
    <n v="1.2109924972782313"/>
    <n v="6555"/>
    <n v="7938.0558196588063"/>
  </r>
  <r>
    <x v="15"/>
    <s v="NORDESTE            "/>
    <s v="R9102302"/>
    <s v="RESTAURACAO E CONSERVACAO DE LUGARES E PREDIOS HISTORICOS        "/>
    <x v="1"/>
    <x v="0"/>
    <x v="0"/>
    <x v="7"/>
    <n v="1.2109924972782313"/>
    <n v="66000"/>
    <n v="79925.504820363261"/>
  </r>
  <r>
    <x v="15"/>
    <s v="NORDESTE            "/>
    <s v="R9102302"/>
    <s v="RESTAURACAO E CONSERVACAO DE LUGARES E PREDIOS HISTORICOS        "/>
    <x v="1"/>
    <x v="0"/>
    <x v="0"/>
    <x v="7"/>
    <n v="1.2109924972782313"/>
    <n v="1900000"/>
    <n v="2300885.7448286396"/>
  </r>
  <r>
    <x v="16"/>
    <s v="NORDESTE            "/>
    <s v="C1811301"/>
    <s v="IMPRESSAO DE JORNAIS                                             "/>
    <x v="0"/>
    <x v="1"/>
    <x v="1"/>
    <x v="7"/>
    <n v="1.2109924972782313"/>
    <n v="39571"/>
    <n v="47920.184109796894"/>
  </r>
  <r>
    <x v="16"/>
    <s v="NORDESTE            "/>
    <s v="C1811301"/>
    <s v="IMPRESSAO DE JORNAIS                                             "/>
    <x v="0"/>
    <x v="1"/>
    <x v="1"/>
    <x v="7"/>
    <n v="1.2109924972782313"/>
    <n v="142290"/>
    <n v="172312.12243771955"/>
  </r>
  <r>
    <x v="16"/>
    <s v="NORDESTE            "/>
    <s v="C1811301"/>
    <s v="IMPRESSAO DE JORNAIS                                             "/>
    <x v="0"/>
    <x v="1"/>
    <x v="1"/>
    <x v="7"/>
    <n v="1.2109924972782313"/>
    <n v="4678"/>
    <n v="5665.0229022675658"/>
  </r>
  <r>
    <x v="16"/>
    <s v="NORDESTE            "/>
    <s v="C1811302"/>
    <s v="IMPRESSAO DE LIVROS, REVISTAS E OUTRAS PUBLICACOES PERIODICAS    "/>
    <x v="0"/>
    <x v="1"/>
    <x v="1"/>
    <x v="7"/>
    <n v="1.2109924972782313"/>
    <n v="20941"/>
    <n v="25359.393885503443"/>
  </r>
  <r>
    <x v="16"/>
    <s v="NORDESTE            "/>
    <s v="C1811302"/>
    <s v="IMPRESSAO DE LIVROS, REVISTAS E OUTRAS PUBLICACOES PERIODICAS    "/>
    <x v="0"/>
    <x v="1"/>
    <x v="1"/>
    <x v="7"/>
    <n v="1.2109924972782313"/>
    <n v="47238"/>
    <n v="57204.863586429092"/>
  </r>
  <r>
    <x v="16"/>
    <s v="NORDESTE            "/>
    <s v="C1811302"/>
    <s v="IMPRESSAO DE LIVROS, REVISTAS E OUTRAS PUBLICACOES PERIODICAS    "/>
    <x v="0"/>
    <x v="1"/>
    <x v="1"/>
    <x v="7"/>
    <n v="1.2109924972782313"/>
    <n v="38004"/>
    <n v="46022.5588665619"/>
  </r>
  <r>
    <x v="16"/>
    <s v="NORDESTE            "/>
    <s v="G4647802"/>
    <s v="COMERCIO ATACADISTA DE LIVROS, JORNAIS E OUTRAS PUBLICACOES      "/>
    <x v="2"/>
    <x v="1"/>
    <x v="1"/>
    <x v="7"/>
    <n v="1.2109924972782313"/>
    <n v="4579"/>
    <n v="5545.1346450370211"/>
  </r>
  <r>
    <x v="16"/>
    <s v="NORDESTE            "/>
    <s v="G4756300"/>
    <s v="COM VAREJISTA ESPECIALIZADO DE INSTRUMENTOS MUSICAIS E ACESSORIO "/>
    <x v="3"/>
    <x v="1"/>
    <x v="1"/>
    <x v="7"/>
    <n v="1.2109924972782313"/>
    <n v="127200"/>
    <n v="154038.24565379103"/>
  </r>
  <r>
    <x v="16"/>
    <s v="NORDESTE            "/>
    <s v="G4761001"/>
    <s v="COMERCIO VAREJISTA DE LIVROS                                     "/>
    <x v="2"/>
    <x v="1"/>
    <x v="1"/>
    <x v="7"/>
    <n v="1.2109924972782313"/>
    <n v="24799"/>
    <n v="30031.402940002859"/>
  </r>
  <r>
    <x v="16"/>
    <s v="NORDESTE            "/>
    <s v="G4761001"/>
    <s v="COMERCIO VAREJISTA DE LIVROS                                     "/>
    <x v="2"/>
    <x v="1"/>
    <x v="1"/>
    <x v="7"/>
    <n v="1.2109924972782313"/>
    <n v="31200"/>
    <n v="37782.965915080815"/>
  </r>
  <r>
    <x v="16"/>
    <s v="NORDESTE            "/>
    <s v="G4761001"/>
    <s v="COMERCIO VAREJISTA DE LIVROS                                     "/>
    <x v="2"/>
    <x v="1"/>
    <x v="1"/>
    <x v="7"/>
    <n v="1.2109924972782313"/>
    <n v="242532"/>
    <n v="293704.43234988401"/>
  </r>
  <r>
    <x v="16"/>
    <s v="NORDESTE            "/>
    <s v="G4761001"/>
    <s v="COMERCIO VAREJISTA DE LIVROS                                     "/>
    <x v="2"/>
    <x v="1"/>
    <x v="1"/>
    <x v="7"/>
    <n v="1.2109924972782313"/>
    <n v="197229"/>
    <n v="238842.83924568829"/>
  </r>
  <r>
    <x v="16"/>
    <s v="NORDESTE            "/>
    <s v="G4761002"/>
    <s v="COMERCIO VAREJISTA DE JORNAIS E REVISTAS                         "/>
    <x v="2"/>
    <x v="1"/>
    <x v="1"/>
    <x v="7"/>
    <n v="1.2109924972782313"/>
    <n v="2364"/>
    <n v="2862.7862635657389"/>
  </r>
  <r>
    <x v="16"/>
    <s v="NORDESTE            "/>
    <s v="G4761002"/>
    <s v="COMERCIO VAREJISTA DE JORNAIS E REVISTAS                         "/>
    <x v="2"/>
    <x v="1"/>
    <x v="1"/>
    <x v="7"/>
    <n v="1.2109924972782313"/>
    <n v="11439"/>
    <n v="13852.543176365689"/>
  </r>
  <r>
    <x v="16"/>
    <s v="NORDESTE            "/>
    <s v="G4761002"/>
    <s v="COMERCIO VAREJISTA DE JORNAIS E REVISTAS                         "/>
    <x v="2"/>
    <x v="1"/>
    <x v="1"/>
    <x v="7"/>
    <n v="1.2109924972782313"/>
    <n v="33219"/>
    <n v="40227.959767085566"/>
  </r>
  <r>
    <x v="16"/>
    <s v="NORDESTE            "/>
    <s v="J5829800"/>
    <s v="EDICAO INTEGRADA IMPRESSAO CADASTRO LISTA OUTRO PRODUTO GRAFICO  "/>
    <x v="0"/>
    <x v="1"/>
    <x v="1"/>
    <x v="7"/>
    <n v="1.2109924972782313"/>
    <n v="17119"/>
    <n v="20730.980560906042"/>
  </r>
  <r>
    <x v="16"/>
    <s v="NORDESTE            "/>
    <s v="J5829800"/>
    <s v="EDICAO INTEGRADA IMPRESSAO CADASTRO LISTA OUTRO PRODUTO GRAFICO  "/>
    <x v="0"/>
    <x v="1"/>
    <x v="1"/>
    <x v="7"/>
    <n v="1.2109924972782313"/>
    <n v="126890"/>
    <n v="153662.83797963479"/>
  </r>
  <r>
    <x v="16"/>
    <s v="NORDESTE            "/>
    <s v="J5829800"/>
    <s v="EDICAO INTEGRADA IMPRESSAO CADASTRO LISTA OUTRO PRODUTO GRAFICO  "/>
    <x v="0"/>
    <x v="1"/>
    <x v="1"/>
    <x v="7"/>
    <n v="1.2109924972782313"/>
    <n v="111015"/>
    <n v="134438.33208534284"/>
  </r>
  <r>
    <x v="16"/>
    <s v="NORDESTE            "/>
    <s v="J6021700"/>
    <s v="ATIVIDADES DE TELEVISAO ABERTA                                   "/>
    <x v="5"/>
    <x v="1"/>
    <x v="1"/>
    <x v="7"/>
    <n v="1.2109924972782313"/>
    <n v="2914"/>
    <n v="3528.8321370687663"/>
  </r>
  <r>
    <x v="16"/>
    <s v="NORDESTE            "/>
    <s v="J6021700"/>
    <s v="ATIVIDADES DE TELEVISAO ABERTA                                   "/>
    <x v="5"/>
    <x v="1"/>
    <x v="1"/>
    <x v="7"/>
    <n v="1.2109924972782313"/>
    <n v="75000"/>
    <n v="90824.437295867348"/>
  </r>
  <r>
    <x v="16"/>
    <s v="NORDESTE            "/>
    <s v="J6021700"/>
    <s v="ATIVIDADES DE TELEVISAO ABERTA                                   "/>
    <x v="5"/>
    <x v="1"/>
    <x v="1"/>
    <x v="7"/>
    <n v="1.2109924972782313"/>
    <n v="188635"/>
    <n v="228435.56972407916"/>
  </r>
  <r>
    <x v="16"/>
    <s v="NORDESTE            "/>
    <s v="R9001902"/>
    <s v="PRODUCAO MUSICAL                                                 "/>
    <x v="4"/>
    <x v="1"/>
    <x v="1"/>
    <x v="7"/>
    <n v="1.2109924972782313"/>
    <n v="24387"/>
    <n v="29532.474031124228"/>
  </r>
  <r>
    <x v="16"/>
    <s v="NORDESTE            "/>
    <s v="R9001902"/>
    <s v="PRODUCAO MUSICAL                                                 "/>
    <x v="4"/>
    <x v="1"/>
    <x v="1"/>
    <x v="7"/>
    <n v="1.2109924972782313"/>
    <n v="19473"/>
    <n v="23581.656899498998"/>
  </r>
  <r>
    <x v="16"/>
    <s v="NORDESTE            "/>
    <s v="R9001902"/>
    <s v="PRODUCAO MUSICAL                                                 "/>
    <x v="4"/>
    <x v="1"/>
    <x v="1"/>
    <x v="7"/>
    <n v="1.2109924972782313"/>
    <n v="49542"/>
    <n v="59994.990300158133"/>
  </r>
  <r>
    <x v="16"/>
    <s v="NORDESTE            "/>
    <s v="R9001906"/>
    <s v="ATIVIDADES DE SONORIZACAO E DE ILUMINACAO                        "/>
    <x v="4"/>
    <x v="1"/>
    <x v="1"/>
    <x v="7"/>
    <n v="1.2109924972782313"/>
    <n v="7601"/>
    <n v="9204.7539718118369"/>
  </r>
  <r>
    <x v="16"/>
    <s v="NORDESTE            "/>
    <s v="R9001906"/>
    <s v="ATIVIDADES DE SONORIZACAO E DE ILUMINACAO                        "/>
    <x v="4"/>
    <x v="1"/>
    <x v="1"/>
    <x v="7"/>
    <n v="1.2109924972782313"/>
    <n v="24953"/>
    <n v="30217.895784583707"/>
  </r>
  <r>
    <x v="16"/>
    <s v="NORDESTE            "/>
    <s v="R9102301"/>
    <s v="ATIVI MUSEUS E EXPLORACAO LUGAR PRED HISTORICO ATRACAO SIMILAR   "/>
    <x v="1"/>
    <x v="0"/>
    <x v="0"/>
    <x v="7"/>
    <n v="1.2109924972782313"/>
    <n v="450000"/>
    <n v="544946.62377520406"/>
  </r>
  <r>
    <x v="17"/>
    <s v="SUL                 "/>
    <s v="C1811301"/>
    <s v="IMPRESSAO DE JORNAIS                                             "/>
    <x v="0"/>
    <x v="1"/>
    <x v="1"/>
    <x v="7"/>
    <n v="1.2109924972782313"/>
    <n v="85000"/>
    <n v="102934.36226864967"/>
  </r>
  <r>
    <x v="17"/>
    <s v="SUL                 "/>
    <s v="C1811301"/>
    <s v="IMPRESSAO DE JORNAIS                                             "/>
    <x v="0"/>
    <x v="1"/>
    <x v="1"/>
    <x v="7"/>
    <n v="1.2109924972782313"/>
    <n v="74800"/>
    <n v="90582.238796411708"/>
  </r>
  <r>
    <x v="17"/>
    <s v="SUL                 "/>
    <s v="C1811301"/>
    <s v="IMPRESSAO DE JORNAIS                                             "/>
    <x v="0"/>
    <x v="1"/>
    <x v="1"/>
    <x v="7"/>
    <n v="1.2109924972782313"/>
    <n v="15211"/>
    <n v="18420.406876099176"/>
  </r>
  <r>
    <x v="17"/>
    <s v="SUL                 "/>
    <s v="C1811302"/>
    <s v="IMPRESSAO DE LIVROS, REVISTAS E OUTRAS PUBLICACOES PERIODICAS    "/>
    <x v="0"/>
    <x v="1"/>
    <x v="1"/>
    <x v="7"/>
    <n v="1.2109924972782313"/>
    <n v="19102"/>
    <n v="23132.378683008774"/>
  </r>
  <r>
    <x v="17"/>
    <s v="SUL                 "/>
    <s v="C1811302"/>
    <s v="IMPRESSAO DE LIVROS, REVISTAS E OUTRAS PUBLICACOES PERIODICAS    "/>
    <x v="0"/>
    <x v="1"/>
    <x v="1"/>
    <x v="7"/>
    <n v="1.2109924972782313"/>
    <n v="4500000"/>
    <n v="5449466.2377520408"/>
  </r>
  <r>
    <x v="17"/>
    <s v="SUL                 "/>
    <s v="C1811302"/>
    <s v="IMPRESSAO DE LIVROS, REVISTAS E OUTRAS PUBLICACOES PERIODICAS    "/>
    <x v="0"/>
    <x v="1"/>
    <x v="1"/>
    <x v="7"/>
    <n v="1.2109924972782313"/>
    <n v="1904500"/>
    <n v="2306335.2110663918"/>
  </r>
  <r>
    <x v="17"/>
    <s v="SUL                 "/>
    <s v="C1811302"/>
    <s v="IMPRESSAO DE LIVROS, REVISTAS E OUTRAS PUBLICACOES PERIODICAS    "/>
    <x v="0"/>
    <x v="1"/>
    <x v="1"/>
    <x v="7"/>
    <n v="1.2109924972782313"/>
    <n v="130000"/>
    <n v="157429.02464617006"/>
  </r>
  <r>
    <x v="17"/>
    <s v="SUL                 "/>
    <s v="C1811302"/>
    <s v="IMPRESSAO DE LIVROS, REVISTAS E OUTRAS PUBLICACOES PERIODICAS    "/>
    <x v="0"/>
    <x v="1"/>
    <x v="1"/>
    <x v="7"/>
    <n v="1.2109924972782313"/>
    <n v="391936"/>
    <n v="474631.55541324086"/>
  </r>
  <r>
    <x v="17"/>
    <s v="SUL                 "/>
    <s v="C1811302"/>
    <s v="IMPRESSAO DE LIVROS, REVISTAS E OUTRAS PUBLICACOES PERIODICAS    "/>
    <x v="0"/>
    <x v="1"/>
    <x v="1"/>
    <x v="7"/>
    <n v="1.2109924972782313"/>
    <n v="607637"/>
    <n v="735843.84806865267"/>
  </r>
  <r>
    <x v="17"/>
    <s v="SUL                 "/>
    <s v="C3220500"/>
    <s v="FABRICACAO DE INSTRUMENTOS MUSICAIS, PECAS E ACESSORIOS          "/>
    <x v="3"/>
    <x v="1"/>
    <x v="1"/>
    <x v="7"/>
    <n v="1.2109924972782313"/>
    <n v="29921"/>
    <n v="36234.10651106196"/>
  </r>
  <r>
    <x v="17"/>
    <s v="SUL                 "/>
    <s v="C3220500"/>
    <s v="FABRICACAO DE INSTRUMENTOS MUSICAIS, PECAS E ACESSORIOS          "/>
    <x v="3"/>
    <x v="1"/>
    <x v="1"/>
    <x v="7"/>
    <n v="1.2109924972782313"/>
    <n v="62612"/>
    <n v="75822.662239584621"/>
  </r>
  <r>
    <x v="17"/>
    <s v="SUL                 "/>
    <s v="C3220500"/>
    <s v="FABRICACAO DE INSTRUMENTOS MUSICAIS, PECAS E ACESSORIOS          "/>
    <x v="3"/>
    <x v="1"/>
    <x v="1"/>
    <x v="7"/>
    <n v="1.2109924972782313"/>
    <n v="126270"/>
    <n v="152912.02263132227"/>
  </r>
  <r>
    <x v="17"/>
    <s v="SUL                 "/>
    <s v="G4647802"/>
    <s v="COMERCIO ATACADISTA DE LIVROS, JORNAIS E OUTRAS PUBLICACOES      "/>
    <x v="2"/>
    <x v="1"/>
    <x v="1"/>
    <x v="7"/>
    <n v="1.2109924972782313"/>
    <n v="2320"/>
    <n v="2809.5025936854968"/>
  </r>
  <r>
    <x v="17"/>
    <s v="SUL                 "/>
    <s v="G4647802"/>
    <s v="COMERCIO ATACADISTA DE LIVROS, JORNAIS E OUTRAS PUBLICACOES      "/>
    <x v="2"/>
    <x v="1"/>
    <x v="1"/>
    <x v="7"/>
    <n v="1.2109924972782313"/>
    <n v="50000"/>
    <n v="60549.624863911566"/>
  </r>
  <r>
    <x v="17"/>
    <s v="SUL                 "/>
    <s v="G4647802"/>
    <s v="COMERCIO ATACADISTA DE LIVROS, JORNAIS E OUTRAS PUBLICACOES      "/>
    <x v="2"/>
    <x v="1"/>
    <x v="1"/>
    <x v="7"/>
    <n v="1.2109924972782313"/>
    <n v="168068"/>
    <n v="203529.08703255779"/>
  </r>
  <r>
    <x v="17"/>
    <s v="SUL                 "/>
    <s v="G4647802"/>
    <s v="COMERCIO ATACADISTA DE LIVROS, JORNAIS E OUTRAS PUBLICACOES      "/>
    <x v="2"/>
    <x v="1"/>
    <x v="1"/>
    <x v="7"/>
    <n v="1.2109924972782313"/>
    <n v="75908"/>
    <n v="91924.018483395979"/>
  </r>
  <r>
    <x v="17"/>
    <s v="SUL                 "/>
    <s v="G4756300"/>
    <s v="COM VAREJISTA ESPECIALIZADO DE INSTRUMENTOS MUSICAIS E ACESSORIO "/>
    <x v="3"/>
    <x v="1"/>
    <x v="1"/>
    <x v="7"/>
    <n v="1.2109924972782313"/>
    <n v="371738"/>
    <n v="450171.92895321513"/>
  </r>
  <r>
    <x v="17"/>
    <s v="SUL                 "/>
    <s v="G4756300"/>
    <s v="COM VAREJISTA ESPECIALIZADO DE INSTRUMENTOS MUSICAIS E ACESSORIO "/>
    <x v="3"/>
    <x v="1"/>
    <x v="1"/>
    <x v="7"/>
    <n v="1.2109924972782313"/>
    <n v="863982"/>
    <n v="1046275.7197834408"/>
  </r>
  <r>
    <x v="17"/>
    <s v="SUL                 "/>
    <s v="G4756300"/>
    <s v="COM VAREJISTA ESPECIALIZADO DE INSTRUMENTOS MUSICAIS E ACESSORIO "/>
    <x v="3"/>
    <x v="1"/>
    <x v="1"/>
    <x v="7"/>
    <n v="1.2109924972782313"/>
    <n v="413867"/>
    <n v="501189.83187104977"/>
  </r>
  <r>
    <x v="17"/>
    <s v="SUL                 "/>
    <s v="G4756300"/>
    <s v="COM VAREJISTA ESPECIALIZADO DE INSTRUMENTOS MUSICAIS E ACESSORIO "/>
    <x v="3"/>
    <x v="1"/>
    <x v="1"/>
    <x v="7"/>
    <n v="1.2109924972782313"/>
    <n v="10000"/>
    <n v="12109.924972782313"/>
  </r>
  <r>
    <x v="17"/>
    <s v="SUL                 "/>
    <s v="G4761001"/>
    <s v="COMERCIO VAREJISTA DE LIVROS                                     "/>
    <x v="2"/>
    <x v="1"/>
    <x v="1"/>
    <x v="7"/>
    <n v="1.2109924972782313"/>
    <n v="287052"/>
    <n v="347617.81832871085"/>
  </r>
  <r>
    <x v="17"/>
    <s v="SUL                 "/>
    <s v="G4761001"/>
    <s v="COMERCIO VAREJISTA DE LIVROS                                     "/>
    <x v="2"/>
    <x v="1"/>
    <x v="0"/>
    <x v="7"/>
    <n v="1.2109924972782313"/>
    <n v="2758827"/>
    <n v="3340918.7982886112"/>
  </r>
  <r>
    <x v="17"/>
    <s v="SUL                 "/>
    <s v="G4761001"/>
    <s v="COMERCIO VAREJISTA DE LIVROS                                     "/>
    <x v="2"/>
    <x v="1"/>
    <x v="0"/>
    <x v="7"/>
    <n v="1.2109924972782313"/>
    <n v="27694"/>
    <n v="33537.226219623335"/>
  </r>
  <r>
    <x v="17"/>
    <s v="SUL                 "/>
    <s v="G4761001"/>
    <s v="COMERCIO VAREJISTA DE LIVROS                                     "/>
    <x v="2"/>
    <x v="1"/>
    <x v="1"/>
    <x v="7"/>
    <n v="1.2109924972782313"/>
    <n v="611100"/>
    <n v="740037.51508672722"/>
  </r>
  <r>
    <x v="17"/>
    <s v="SUL                 "/>
    <s v="G4761001"/>
    <s v="COMERCIO VAREJISTA DE LIVROS                                     "/>
    <x v="2"/>
    <x v="1"/>
    <x v="1"/>
    <x v="7"/>
    <n v="1.2109924972782313"/>
    <n v="606476"/>
    <n v="734437.88577931258"/>
  </r>
  <r>
    <x v="17"/>
    <s v="SUL                 "/>
    <s v="G4761001"/>
    <s v="COMERCIO VAREJISTA DE LIVROS                                     "/>
    <x v="2"/>
    <x v="1"/>
    <x v="1"/>
    <x v="7"/>
    <n v="1.2109924972782313"/>
    <n v="1708425"/>
    <n v="2068889.8571625624"/>
  </r>
  <r>
    <x v="17"/>
    <s v="SUL                 "/>
    <s v="G4761001"/>
    <s v="COMERCIO VAREJISTA DE LIVROS                                     "/>
    <x v="2"/>
    <x v="1"/>
    <x v="1"/>
    <x v="7"/>
    <n v="1.2109924972782313"/>
    <n v="192362"/>
    <n v="232948.93876143513"/>
  </r>
  <r>
    <x v="17"/>
    <s v="SUL                 "/>
    <s v="G4761002"/>
    <s v="COMERCIO VAREJISTA DE JORNAIS E REVISTAS                         "/>
    <x v="2"/>
    <x v="1"/>
    <x v="1"/>
    <x v="7"/>
    <n v="1.2109924972782313"/>
    <n v="76759"/>
    <n v="92954.573098579756"/>
  </r>
  <r>
    <x v="17"/>
    <s v="SUL                 "/>
    <s v="G4761002"/>
    <s v="COMERCIO VAREJISTA DE JORNAIS E REVISTAS                         "/>
    <x v="2"/>
    <x v="1"/>
    <x v="1"/>
    <x v="7"/>
    <n v="1.2109924972782313"/>
    <n v="362074"/>
    <n v="438468.89745951834"/>
  </r>
  <r>
    <x v="17"/>
    <s v="SUL                 "/>
    <s v="G4761002"/>
    <s v="COMERCIO VAREJISTA DE JORNAIS E REVISTAS                         "/>
    <x v="2"/>
    <x v="1"/>
    <x v="1"/>
    <x v="7"/>
    <n v="1.2109924972782313"/>
    <n v="152611"/>
    <n v="184810.77600212817"/>
  </r>
  <r>
    <x v="17"/>
    <s v="SUL                 "/>
    <s v="G4762800"/>
    <s v="COMERCIO VAREJISTA DE DISCOS, CDS, DVDS E FITAS                  "/>
    <x v="3"/>
    <x v="1"/>
    <x v="1"/>
    <x v="7"/>
    <n v="1.2109924972782313"/>
    <n v="17040"/>
    <n v="20635.31215362106"/>
  </r>
  <r>
    <x v="17"/>
    <s v="SUL                 "/>
    <s v="G4762800"/>
    <s v="COMERCIO VAREJISTA DE DISCOS, CDS, DVDS E FITAS                  "/>
    <x v="3"/>
    <x v="1"/>
    <x v="1"/>
    <x v="7"/>
    <n v="1.2109924972782313"/>
    <n v="48140"/>
    <n v="58297.178818974055"/>
  </r>
  <r>
    <x v="17"/>
    <s v="SUL                 "/>
    <s v="G4762800"/>
    <s v="COMERCIO VAREJISTA DE DISCOS, CDS, DVDS E FITAS                  "/>
    <x v="3"/>
    <x v="1"/>
    <x v="1"/>
    <x v="7"/>
    <n v="1.2109924972782313"/>
    <n v="95610"/>
    <n v="115782.99266477169"/>
  </r>
  <r>
    <x v="17"/>
    <s v="SUL                 "/>
    <s v="J5811500"/>
    <s v="EDICAO DE LIVROS                                                 "/>
    <x v="2"/>
    <x v="1"/>
    <x v="1"/>
    <x v="7"/>
    <n v="1.2109924972782313"/>
    <n v="74733"/>
    <n v="90501.102299094055"/>
  </r>
  <r>
    <x v="17"/>
    <s v="SUL                 "/>
    <s v="J5811500"/>
    <s v="EDICAO DE LIVROS                                                 "/>
    <x v="2"/>
    <x v="1"/>
    <x v="1"/>
    <x v="7"/>
    <n v="1.2109924972782313"/>
    <n v="51449"/>
    <n v="62304.35299246772"/>
  </r>
  <r>
    <x v="17"/>
    <s v="SUL                 "/>
    <s v="J5812301"/>
    <s v="EDICAO DE JORNAIS DIARIOS                                        "/>
    <x v="2"/>
    <x v="1"/>
    <x v="1"/>
    <x v="7"/>
    <n v="1.2109924972782313"/>
    <n v="69625"/>
    <n v="84315.352622996856"/>
  </r>
  <r>
    <x v="17"/>
    <s v="SUL                 "/>
    <s v="J5812301"/>
    <s v="EDICAO DE JORNAIS DIARIOS                                        "/>
    <x v="2"/>
    <x v="1"/>
    <x v="1"/>
    <x v="7"/>
    <n v="1.2109924972782313"/>
    <n v="16092"/>
    <n v="19487.291266201297"/>
  </r>
  <r>
    <x v="17"/>
    <s v="SUL                 "/>
    <s v="J5812301"/>
    <s v="EDICAO DE JORNAIS DIARIOS                                        "/>
    <x v="2"/>
    <x v="1"/>
    <x v="1"/>
    <x v="7"/>
    <n v="1.2109924972782313"/>
    <n v="301353"/>
    <n v="364936.22203228687"/>
  </r>
  <r>
    <x v="17"/>
    <s v="SUL                 "/>
    <s v="J5813100"/>
    <s v="EDICAO DE REVISTAS                                               "/>
    <x v="2"/>
    <x v="1"/>
    <x v="1"/>
    <x v="7"/>
    <n v="1.2109924972782313"/>
    <n v="6828"/>
    <n v="8268.6567714157627"/>
  </r>
  <r>
    <x v="17"/>
    <s v="SUL                 "/>
    <s v="J5813100"/>
    <s v="EDICAO DE REVISTAS                                               "/>
    <x v="2"/>
    <x v="1"/>
    <x v="1"/>
    <x v="7"/>
    <n v="1.2109924972782313"/>
    <n v="68002"/>
    <n v="82349.911799914291"/>
  </r>
  <r>
    <x v="17"/>
    <s v="SUL                 "/>
    <s v="J5813100"/>
    <s v="EDICAO DE REVISTAS                                               "/>
    <x v="2"/>
    <x v="1"/>
    <x v="1"/>
    <x v="7"/>
    <n v="1.2109924972782313"/>
    <n v="74712"/>
    <n v="90475.671456651224"/>
  </r>
  <r>
    <x v="17"/>
    <s v="SUL                 "/>
    <s v="J5821200"/>
    <s v="EDICAO INTEGRADA A IMPRESSAO DE LIVROS                           "/>
    <x v="2"/>
    <x v="1"/>
    <x v="1"/>
    <x v="7"/>
    <n v="1.2109924972782313"/>
    <n v="48918"/>
    <n v="59239.330981856518"/>
  </r>
  <r>
    <x v="17"/>
    <s v="SUL                 "/>
    <s v="J5821200"/>
    <s v="EDICAO INTEGRADA A IMPRESSAO DE LIVROS                           "/>
    <x v="2"/>
    <x v="1"/>
    <x v="1"/>
    <x v="7"/>
    <n v="1.2109924972782313"/>
    <n v="830520"/>
    <n v="1005753.4888395166"/>
  </r>
  <r>
    <x v="17"/>
    <s v="SUL                 "/>
    <s v="J5821200"/>
    <s v="EDICAO INTEGRADA A IMPRESSAO DE LIVROS                           "/>
    <x v="2"/>
    <x v="1"/>
    <x v="1"/>
    <x v="7"/>
    <n v="1.2109924972782313"/>
    <n v="197642"/>
    <n v="239342.97914706421"/>
  </r>
  <r>
    <x v="17"/>
    <s v="SUL                 "/>
    <s v="J5821200"/>
    <s v="EDICAO INTEGRADA A IMPRESSAO DE LIVROS                           "/>
    <x v="2"/>
    <x v="1"/>
    <x v="1"/>
    <x v="7"/>
    <n v="1.2109924972782313"/>
    <n v="10000"/>
    <n v="12109.924972782313"/>
  </r>
  <r>
    <x v="17"/>
    <s v="SUL                 "/>
    <s v="J5822101"/>
    <s v="EDICAO INTEGRADA A IMPRESSAO DE JORNAIS DIARIOS                  "/>
    <x v="2"/>
    <x v="1"/>
    <x v="1"/>
    <x v="7"/>
    <n v="1.2109924972782313"/>
    <n v="153684"/>
    <n v="186110.1709517077"/>
  </r>
  <r>
    <x v="17"/>
    <s v="SUL                 "/>
    <s v="J5822101"/>
    <s v="EDICAO INTEGRADA A IMPRESSAO DE JORNAIS DIARIOS                  "/>
    <x v="2"/>
    <x v="1"/>
    <x v="1"/>
    <x v="7"/>
    <n v="1.2109924972782313"/>
    <n v="10315"/>
    <n v="12491.387609424955"/>
  </r>
  <r>
    <x v="17"/>
    <s v="SUL                 "/>
    <s v="J5823900"/>
    <s v="EDICAO INTEGRADA A IMPRESSAO DE REVISTAS                         "/>
    <x v="2"/>
    <x v="1"/>
    <x v="1"/>
    <x v="7"/>
    <n v="1.2109924972782313"/>
    <n v="31146"/>
    <n v="37717.572320227795"/>
  </r>
  <r>
    <x v="17"/>
    <s v="SUL                 "/>
    <s v="J5823900"/>
    <s v="EDICAO INTEGRADA A IMPRESSAO DE REVISTAS                         "/>
    <x v="2"/>
    <x v="1"/>
    <x v="1"/>
    <x v="7"/>
    <n v="1.2109924972782313"/>
    <n v="31485"/>
    <n v="38128.098776805113"/>
  </r>
  <r>
    <x v="17"/>
    <s v="SUL                 "/>
    <s v="J5829800"/>
    <s v="EDICAO INTEGRADA IMPRESSAO CADASTRO LISTA OUTRO PRODUTO GRAFICO  "/>
    <x v="0"/>
    <x v="1"/>
    <x v="1"/>
    <x v="7"/>
    <n v="1.2109924972782313"/>
    <n v="144796"/>
    <n v="175346.86963589879"/>
  </r>
  <r>
    <x v="17"/>
    <s v="SUL                 "/>
    <s v="J5829800"/>
    <s v="EDICAO INTEGRADA IMPRESSAO CADASTRO LISTA OUTRO PRODUTO GRAFICO  "/>
    <x v="0"/>
    <x v="1"/>
    <x v="1"/>
    <x v="7"/>
    <n v="1.2109924972782313"/>
    <n v="146000"/>
    <n v="176804.90460262177"/>
  </r>
  <r>
    <x v="17"/>
    <s v="SUL                 "/>
    <s v="J5829800"/>
    <s v="EDICAO INTEGRADA IMPRESSAO CADASTRO LISTA OUTRO PRODUTO GRAFICO  "/>
    <x v="0"/>
    <x v="1"/>
    <x v="1"/>
    <x v="7"/>
    <n v="1.2109924972782313"/>
    <n v="522225"/>
    <n v="632410.55689112435"/>
  </r>
  <r>
    <x v="17"/>
    <s v="SUL                 "/>
    <s v="J5829800"/>
    <s v="EDICAO INTEGRADA IMPRESSAO CADASTRO LISTA OUTRO PRODUTO GRAFICO  "/>
    <x v="0"/>
    <x v="1"/>
    <x v="1"/>
    <x v="7"/>
    <n v="1.2109924972782313"/>
    <n v="4123214"/>
    <n v="4993181.2186725652"/>
  </r>
  <r>
    <x v="17"/>
    <s v="SUL                 "/>
    <s v="J5829800"/>
    <s v="EDICAO INTEGRADA IMPRESSAO CADASTRO LISTA OUTRO PRODUTO GRAFICO  "/>
    <x v="0"/>
    <x v="1"/>
    <x v="1"/>
    <x v="7"/>
    <n v="1.2109924972782313"/>
    <n v="10000"/>
    <n v="12109.924972782313"/>
  </r>
  <r>
    <x v="17"/>
    <s v="SUL                 "/>
    <s v="J5911101"/>
    <s v="ESTUDIOS CINEMATOGRAFICOS                                        "/>
    <x v="5"/>
    <x v="1"/>
    <x v="1"/>
    <x v="7"/>
    <n v="1.2109924972782313"/>
    <n v="2111"/>
    <n v="2556.4051617543464"/>
  </r>
  <r>
    <x v="17"/>
    <s v="SUL                 "/>
    <s v="J5911102"/>
    <s v="PRODUCAO DE FILMES PARA PUBLICIDADE                              "/>
    <x v="5"/>
    <x v="1"/>
    <x v="1"/>
    <x v="7"/>
    <n v="1.2109924972782313"/>
    <n v="3542"/>
    <n v="4289.3354253594953"/>
  </r>
  <r>
    <x v="17"/>
    <s v="SUL                 "/>
    <s v="J5911102"/>
    <s v="PRODUCAO DE FILMES PARA PUBLICIDADE                              "/>
    <x v="5"/>
    <x v="1"/>
    <x v="1"/>
    <x v="7"/>
    <n v="1.2109924972782313"/>
    <n v="8484"/>
    <n v="10274.060346908514"/>
  </r>
  <r>
    <x v="17"/>
    <s v="SUL                 "/>
    <s v="J5911199"/>
    <s v="ATIV PD CINEMATOGRAFICA VIDEO PROG TELEVISAO NAO ESPECI ANTERIOR "/>
    <x v="5"/>
    <x v="1"/>
    <x v="1"/>
    <x v="7"/>
    <n v="1.2109924972782313"/>
    <n v="5057"/>
    <n v="6123.989058736016"/>
  </r>
  <r>
    <x v="17"/>
    <s v="SUL                 "/>
    <s v="J5914600"/>
    <s v="ATIVIDADES DE EXIBICAO CINEMATOGRAFICA                           "/>
    <x v="5"/>
    <x v="1"/>
    <x v="0"/>
    <x v="7"/>
    <n v="1.2109924972782313"/>
    <n v="172268"/>
    <n v="208615.25552112635"/>
  </r>
  <r>
    <x v="17"/>
    <s v="SUL                 "/>
    <s v="J5914600"/>
    <s v="ATIVIDADES DE EXIBICAO CINEMATOGRAFICA                           "/>
    <x v="5"/>
    <x v="1"/>
    <x v="1"/>
    <x v="7"/>
    <n v="1.2109924972782313"/>
    <n v="14966"/>
    <n v="18123.71371426601"/>
  </r>
  <r>
    <x v="17"/>
    <s v="SUL                 "/>
    <s v="J5914600"/>
    <s v="ATIVIDADES DE EXIBICAO CINEMATOGRAFICA                           "/>
    <x v="5"/>
    <x v="1"/>
    <x v="1"/>
    <x v="7"/>
    <n v="1.2109924972782313"/>
    <n v="2828"/>
    <n v="3424.6867823028383"/>
  </r>
  <r>
    <x v="17"/>
    <s v="SUL                 "/>
    <s v="J6010100"/>
    <s v="ATIVIDADES DE RADIO                                              "/>
    <x v="5"/>
    <x v="1"/>
    <x v="1"/>
    <x v="7"/>
    <n v="1.2109924972782313"/>
    <n v="21600"/>
    <n v="26157.437941209795"/>
  </r>
  <r>
    <x v="17"/>
    <s v="SUL                 "/>
    <s v="J6010100"/>
    <s v="ATIVIDADES DE RADIO                                              "/>
    <x v="5"/>
    <x v="1"/>
    <x v="1"/>
    <x v="7"/>
    <n v="1.2109924972782313"/>
    <n v="154529"/>
    <n v="187133.45961190781"/>
  </r>
  <r>
    <x v="17"/>
    <s v="SUL                 "/>
    <s v="J6010100"/>
    <s v="ATIVIDADES DE RADIO                                              "/>
    <x v="5"/>
    <x v="1"/>
    <x v="1"/>
    <x v="7"/>
    <n v="1.2109924972782313"/>
    <n v="173344"/>
    <n v="209918.28344819773"/>
  </r>
  <r>
    <x v="17"/>
    <s v="SUL                 "/>
    <s v="J6010100"/>
    <s v="ATIVIDADES DE RADIO                                              "/>
    <x v="5"/>
    <x v="1"/>
    <x v="1"/>
    <x v="7"/>
    <n v="1.2109924972782313"/>
    <n v="10000"/>
    <n v="12109.924972782313"/>
  </r>
  <r>
    <x v="17"/>
    <s v="SUL                 "/>
    <s v="J6021700"/>
    <s v="ATIVIDADES DE TELEVISAO ABERTA                                   "/>
    <x v="5"/>
    <x v="1"/>
    <x v="1"/>
    <x v="7"/>
    <n v="1.2109924972782313"/>
    <n v="14206"/>
    <n v="17203.359416334555"/>
  </r>
  <r>
    <x v="17"/>
    <s v="SUL                 "/>
    <s v="J6021700"/>
    <s v="ATIVIDADES DE TELEVISAO ABERTA                                   "/>
    <x v="5"/>
    <x v="1"/>
    <x v="1"/>
    <x v="7"/>
    <n v="1.2109924972782313"/>
    <n v="1021598"/>
    <n v="1237147.5132344465"/>
  </r>
  <r>
    <x v="17"/>
    <s v="SUL                 "/>
    <s v="J6021700"/>
    <s v="ATIVIDADES DE TELEVISAO ABERTA                                   "/>
    <x v="5"/>
    <x v="1"/>
    <x v="1"/>
    <x v="7"/>
    <n v="1.2109924972782313"/>
    <n v="266111"/>
    <n v="322258.42444320739"/>
  </r>
  <r>
    <x v="17"/>
    <s v="SUL                 "/>
    <s v="J6021700"/>
    <s v="ATIVIDADES DE TELEVISAO ABERTA                                   "/>
    <x v="5"/>
    <x v="1"/>
    <x v="1"/>
    <x v="7"/>
    <n v="1.2109924972782313"/>
    <n v="173735"/>
    <n v="210391.78151463353"/>
  </r>
  <r>
    <x v="17"/>
    <s v="SUL                 "/>
    <s v="J6022501"/>
    <s v="PROGRAMADORAS                                                    "/>
    <x v="5"/>
    <x v="1"/>
    <x v="1"/>
    <x v="7"/>
    <n v="1.2109924972782313"/>
    <n v="3593"/>
    <n v="4351.0960427206855"/>
  </r>
  <r>
    <x v="17"/>
    <s v="SUL                 "/>
    <s v="J6022501"/>
    <s v="PROGRAMADORAS                                                    "/>
    <x v="5"/>
    <x v="1"/>
    <x v="1"/>
    <x v="7"/>
    <n v="1.2109924972782313"/>
    <n v="23351"/>
    <n v="28277.88580394398"/>
  </r>
  <r>
    <x v="17"/>
    <s v="SUL                 "/>
    <s v="J6022501"/>
    <s v="PROGRAMADORAS                                                    "/>
    <x v="5"/>
    <x v="1"/>
    <x v="1"/>
    <x v="7"/>
    <n v="1.2109924972782313"/>
    <n v="29906"/>
    <n v="36215.941623602783"/>
  </r>
  <r>
    <x v="17"/>
    <s v="SUL                 "/>
    <s v="P8592901"/>
    <s v="ENSINO DE DANCA                                                  "/>
    <x v="6"/>
    <x v="1"/>
    <x v="1"/>
    <x v="7"/>
    <n v="1.2109924972782313"/>
    <n v="100000"/>
    <n v="121099.24972782313"/>
  </r>
  <r>
    <x v="17"/>
    <s v="SUL                 "/>
    <s v="P8592903"/>
    <s v="ENSINO DE MUSICA                                                 "/>
    <x v="6"/>
    <x v="1"/>
    <x v="1"/>
    <x v="7"/>
    <n v="1.2109924972782313"/>
    <n v="9006"/>
    <n v="10906.198430487751"/>
  </r>
  <r>
    <x v="17"/>
    <s v="SUL                 "/>
    <s v="P8592999"/>
    <s v="ENSINO DE ARTE E CULTURA NAO ESPECIFICADO ANTERIORMENTE          "/>
    <x v="6"/>
    <x v="1"/>
    <x v="1"/>
    <x v="7"/>
    <n v="1.2109924972782313"/>
    <n v="26785"/>
    <n v="32436.434039597425"/>
  </r>
  <r>
    <x v="17"/>
    <s v="SUL                 "/>
    <s v="P8592999"/>
    <s v="ENSINO DE ARTE E CULTURA NAO ESPECIFICADO ANTERIORMENTE          "/>
    <x v="6"/>
    <x v="1"/>
    <x v="1"/>
    <x v="7"/>
    <n v="1.2109924972782313"/>
    <n v="12744"/>
    <n v="15432.88838531378"/>
  </r>
  <r>
    <x v="17"/>
    <s v="SUL                 "/>
    <s v="P8592999"/>
    <s v="ENSINO DE ARTE E CULTURA NAO ESPECIFICADO ANTERIORMENTE          "/>
    <x v="6"/>
    <x v="1"/>
    <x v="1"/>
    <x v="7"/>
    <n v="1.2109924972782313"/>
    <n v="61322"/>
    <n v="74260.481918095698"/>
  </r>
  <r>
    <x v="17"/>
    <s v="SUL                 "/>
    <s v="R9001901"/>
    <s v="PRODUCAO TEATRAL                                                 "/>
    <x v="4"/>
    <x v="1"/>
    <x v="1"/>
    <x v="7"/>
    <n v="1.2109924972782313"/>
    <n v="19334"/>
    <n v="23413.328942377324"/>
  </r>
  <r>
    <x v="17"/>
    <s v="SUL                 "/>
    <s v="R9001901"/>
    <s v="PRODUCAO TEATRAL                                                 "/>
    <x v="4"/>
    <x v="1"/>
    <x v="1"/>
    <x v="7"/>
    <n v="1.2109924972782313"/>
    <n v="9673"/>
    <n v="11713.930426172332"/>
  </r>
  <r>
    <x v="17"/>
    <s v="SUL                 "/>
    <s v="R9001901"/>
    <s v="PRODUCAO TEATRAL                                                 "/>
    <x v="4"/>
    <x v="1"/>
    <x v="1"/>
    <x v="7"/>
    <n v="1.2109924972782313"/>
    <n v="10000"/>
    <n v="12109.924972782313"/>
  </r>
  <r>
    <x v="17"/>
    <s v="SUL                 "/>
    <s v="R9001902"/>
    <s v="PRODUCAO MUSICAL                                                 "/>
    <x v="4"/>
    <x v="1"/>
    <x v="1"/>
    <x v="7"/>
    <n v="1.2109924972782313"/>
    <n v="13829"/>
    <n v="16746.81524486066"/>
  </r>
  <r>
    <x v="17"/>
    <s v="SUL                 "/>
    <s v="R9001902"/>
    <s v="PRODUCAO MUSICAL                                                 "/>
    <x v="4"/>
    <x v="1"/>
    <x v="1"/>
    <x v="7"/>
    <n v="1.2109924972782313"/>
    <n v="1660640"/>
    <n v="2011022.5806801221"/>
  </r>
  <r>
    <x v="17"/>
    <s v="SUL                 "/>
    <s v="R9001902"/>
    <s v="PRODUCAO MUSICAL                                                 "/>
    <x v="4"/>
    <x v="1"/>
    <x v="1"/>
    <x v="7"/>
    <n v="1.2109924972782313"/>
    <n v="140630"/>
    <n v="170301.87489223768"/>
  </r>
  <r>
    <x v="17"/>
    <s v="SUL                 "/>
    <s v="R9001902"/>
    <s v="PRODUCAO MUSICAL                                                 "/>
    <x v="4"/>
    <x v="1"/>
    <x v="1"/>
    <x v="7"/>
    <n v="1.2109924972782313"/>
    <n v="48247"/>
    <n v="58426.755016182826"/>
  </r>
  <r>
    <x v="17"/>
    <s v="SUL                 "/>
    <s v="R9001904"/>
    <s v="PRODUCAO DE ESPETACULOS CIRCENSES, DE MARIONETES E SIMILARES     "/>
    <x v="4"/>
    <x v="1"/>
    <x v="1"/>
    <x v="7"/>
    <n v="1.2109924972782313"/>
    <n v="85000"/>
    <n v="102934.36226864967"/>
  </r>
  <r>
    <x v="17"/>
    <s v="SUL                 "/>
    <s v="R9001904"/>
    <s v="PRODUCAO DE ESPETACULOS CIRCENSES, DE MARIONETES E SIMILARES     "/>
    <x v="4"/>
    <x v="1"/>
    <x v="1"/>
    <x v="7"/>
    <n v="1.2109924972782313"/>
    <n v="27786"/>
    <n v="33648.637529372936"/>
  </r>
  <r>
    <x v="17"/>
    <s v="SUL                 "/>
    <s v="R9001906"/>
    <s v="ATIVIDADES DE SONORIZACAO E DE ILUMINACAO                        "/>
    <x v="4"/>
    <x v="1"/>
    <x v="1"/>
    <x v="7"/>
    <n v="1.2109924972782313"/>
    <n v="3018"/>
    <n v="3654.7753567857021"/>
  </r>
  <r>
    <x v="17"/>
    <s v="SUL                 "/>
    <s v="R9001906"/>
    <s v="ATIVIDADES DE SONORIZACAO E DE ILUMINACAO                        "/>
    <x v="4"/>
    <x v="1"/>
    <x v="1"/>
    <x v="7"/>
    <n v="1.2109924972782313"/>
    <n v="377000"/>
    <n v="456544.17147389322"/>
  </r>
  <r>
    <x v="17"/>
    <s v="SUL                 "/>
    <s v="R9001906"/>
    <s v="ATIVIDADES DE SONORIZACAO E DE ILUMINACAO                        "/>
    <x v="4"/>
    <x v="1"/>
    <x v="1"/>
    <x v="7"/>
    <n v="1.2109924972782313"/>
    <n v="182116"/>
    <n v="220541.10963432238"/>
  </r>
  <r>
    <x v="17"/>
    <s v="SUL                 "/>
    <s v="R9001906"/>
    <s v="ATIVIDADES DE SONORIZACAO E DE ILUMINACAO                        "/>
    <x v="4"/>
    <x v="1"/>
    <x v="1"/>
    <x v="7"/>
    <n v="1.2109924972782313"/>
    <n v="264591"/>
    <n v="320417.71584734449"/>
  </r>
  <r>
    <x v="17"/>
    <s v="SUL                 "/>
    <s v="R9001999"/>
    <s v="ARTE CENICA ESPETAC ATIVI COMPLEMENTARES NAO ESPECI ANTERIOR     "/>
    <x v="4"/>
    <x v="1"/>
    <x v="1"/>
    <x v="7"/>
    <n v="1.2109924972782313"/>
    <n v="124000"/>
    <n v="150163.0696625007"/>
  </r>
  <r>
    <x v="17"/>
    <s v="SUL                 "/>
    <s v="R9001999"/>
    <s v="ARTE CENICA ESPETAC ATIVI COMPLEMENTARES NAO ESPECI ANTERIOR     "/>
    <x v="4"/>
    <x v="1"/>
    <x v="1"/>
    <x v="7"/>
    <n v="1.2109924972782313"/>
    <n v="23513"/>
    <n v="28474.066588503054"/>
  </r>
  <r>
    <x v="17"/>
    <s v="SUL                 "/>
    <s v="R9003500"/>
    <s v="GESTAO ESPACO P/ARTE CENICA ESPETACULO OUTRA ATIVIDADE ARTISTICA "/>
    <x v="4"/>
    <x v="1"/>
    <x v="1"/>
    <x v="7"/>
    <n v="1.2109924972782313"/>
    <n v="19482"/>
    <n v="23592.555831974503"/>
  </r>
  <r>
    <x v="18"/>
    <s v="SUDESTE             "/>
    <s v="C1811301"/>
    <s v="IMPRESSAO DE JORNAIS                                             "/>
    <x v="0"/>
    <x v="1"/>
    <x v="1"/>
    <x v="7"/>
    <n v="1.2109924972782313"/>
    <n v="156600"/>
    <n v="189641.42507377104"/>
  </r>
  <r>
    <x v="18"/>
    <s v="SUDESTE             "/>
    <s v="C1811302"/>
    <s v="IMPRESSAO DE LIVROS, REVISTAS E OUTRAS PUBLICACOES PERIODICAS    "/>
    <x v="0"/>
    <x v="1"/>
    <x v="1"/>
    <x v="7"/>
    <n v="1.2109924972782313"/>
    <n v="312942"/>
    <n v="378970.41408324428"/>
  </r>
  <r>
    <x v="18"/>
    <s v="SUDESTE             "/>
    <s v="C1811302"/>
    <s v="IMPRESSAO DE LIVROS, REVISTAS E OUTRAS PUBLICACOES PERIODICAS    "/>
    <x v="0"/>
    <x v="1"/>
    <x v="1"/>
    <x v="7"/>
    <n v="1.2109924972782313"/>
    <n v="128913"/>
    <n v="156112.67580162865"/>
  </r>
  <r>
    <x v="18"/>
    <s v="SUDESTE             "/>
    <s v="C1811302"/>
    <s v="IMPRESSAO DE LIVROS, REVISTAS E OUTRAS PUBLICACOES PERIODICAS    "/>
    <x v="0"/>
    <x v="1"/>
    <x v="1"/>
    <x v="7"/>
    <n v="1.2109924972782313"/>
    <n v="1346099"/>
    <n v="1630115.7895937299"/>
  </r>
  <r>
    <x v="18"/>
    <s v="SUDESTE             "/>
    <s v="C3220500"/>
    <s v="FABRICACAO DE INSTRUMENTOS MUSICAIS, PECAS E ACESSORIOS          "/>
    <x v="3"/>
    <x v="1"/>
    <x v="1"/>
    <x v="7"/>
    <n v="1.2109924972782313"/>
    <n v="11037"/>
    <n v="13365.724192459838"/>
  </r>
  <r>
    <x v="18"/>
    <s v="SUDESTE             "/>
    <s v="C3220500"/>
    <s v="FABRICACAO DE INSTRUMENTOS MUSICAIS, PECAS E ACESSORIOS          "/>
    <x v="3"/>
    <x v="1"/>
    <x v="1"/>
    <x v="7"/>
    <n v="1.2109924972782313"/>
    <n v="95381"/>
    <n v="115505.67538289499"/>
  </r>
  <r>
    <x v="18"/>
    <s v="SUDESTE             "/>
    <s v="G4647802"/>
    <s v="COMERCIO ATACADISTA DE LIVROS, JORNAIS E OUTRAS PUBLICACOES      "/>
    <x v="2"/>
    <x v="1"/>
    <x v="1"/>
    <x v="7"/>
    <n v="1.2109924972782313"/>
    <n v="2324"/>
    <n v="2814.3465636746096"/>
  </r>
  <r>
    <x v="18"/>
    <s v="SUDESTE             "/>
    <s v="G4647802"/>
    <s v="COMERCIO ATACADISTA DE LIVROS, JORNAIS E OUTRAS PUBLICACOES      "/>
    <x v="2"/>
    <x v="1"/>
    <x v="1"/>
    <x v="7"/>
    <n v="1.2109924972782313"/>
    <n v="264947"/>
    <n v="320848.82917637558"/>
  </r>
  <r>
    <x v="18"/>
    <s v="SUDESTE             "/>
    <s v="G4647802"/>
    <s v="COMERCIO ATACADISTA DE LIVROS, JORNAIS E OUTRAS PUBLICACOES      "/>
    <x v="2"/>
    <x v="1"/>
    <x v="1"/>
    <x v="7"/>
    <n v="1.2109924972782313"/>
    <n v="364312"/>
    <n v="441179.09866842703"/>
  </r>
  <r>
    <x v="18"/>
    <s v="SUDESTE             "/>
    <s v="G4647802"/>
    <s v="COMERCIO ATACADISTA DE LIVROS, JORNAIS E OUTRAS PUBLICACOES      "/>
    <x v="2"/>
    <x v="1"/>
    <x v="1"/>
    <x v="7"/>
    <n v="1.2109924972782313"/>
    <n v="355800"/>
    <n v="430871.13053159468"/>
  </r>
  <r>
    <x v="18"/>
    <s v="SUDESTE             "/>
    <s v="G4649407"/>
    <s v="COMERCIO ATACADISTA DE FILMES, CDS, DVDS, FITAS E DISCOS         "/>
    <x v="0"/>
    <x v="1"/>
    <x v="1"/>
    <x v="7"/>
    <n v="1.2109924972782313"/>
    <n v="23221"/>
    <n v="28120.456779297809"/>
  </r>
  <r>
    <x v="18"/>
    <s v="SUDESTE             "/>
    <s v="G4756300"/>
    <s v="COM VAREJISTA ESPECIALIZADO DE INSTRUMENTOS MUSICAIS E ACESSORIO "/>
    <x v="3"/>
    <x v="1"/>
    <x v="1"/>
    <x v="7"/>
    <n v="1.2109924972782313"/>
    <n v="504383"/>
    <n v="610804.02875468612"/>
  </r>
  <r>
    <x v="18"/>
    <s v="SUDESTE             "/>
    <s v="G4756300"/>
    <s v="COM VAREJISTA ESPECIALIZADO DE INSTRUMENTOS MUSICAIS E ACESSORIO "/>
    <x v="3"/>
    <x v="1"/>
    <x v="1"/>
    <x v="7"/>
    <n v="1.2109924972782313"/>
    <n v="2538"/>
    <n v="3073.498958092151"/>
  </r>
  <r>
    <x v="18"/>
    <s v="SUDESTE             "/>
    <s v="G4756300"/>
    <s v="COM VAREJISTA ESPECIALIZADO DE INSTRUMENTOS MUSICAIS E ACESSORIO "/>
    <x v="3"/>
    <x v="1"/>
    <x v="1"/>
    <x v="7"/>
    <n v="1.2109924972782313"/>
    <n v="135000"/>
    <n v="163483.98713256122"/>
  </r>
  <r>
    <x v="18"/>
    <s v="SUDESTE             "/>
    <s v="G4756300"/>
    <s v="COM VAREJISTA ESPECIALIZADO DE INSTRUMENTOS MUSICAIS E ACESSORIO "/>
    <x v="3"/>
    <x v="1"/>
    <x v="1"/>
    <x v="7"/>
    <n v="1.2109924972782313"/>
    <n v="240000"/>
    <n v="290638.19934677554"/>
  </r>
  <r>
    <x v="18"/>
    <s v="SUDESTE             "/>
    <s v="G4756300"/>
    <s v="COM VAREJISTA ESPECIALIZADO DE INSTRUMENTOS MUSICAIS E ACESSORIO "/>
    <x v="3"/>
    <x v="1"/>
    <x v="1"/>
    <x v="7"/>
    <n v="1.2109924972782313"/>
    <n v="36030"/>
    <n v="43632.059676934674"/>
  </r>
  <r>
    <x v="18"/>
    <s v="SUDESTE             "/>
    <s v="G4756300"/>
    <s v="COM VAREJISTA ESPECIALIZADO DE INSTRUMENTOS MUSICAIS E ACESSORIO "/>
    <x v="3"/>
    <x v="1"/>
    <x v="1"/>
    <x v="7"/>
    <n v="1.2109924972782313"/>
    <n v="169049"/>
    <n v="204717.07067238772"/>
  </r>
  <r>
    <x v="18"/>
    <s v="SUDESTE             "/>
    <s v="G4756300"/>
    <s v="COM VAREJISTA ESPECIALIZADO DE INSTRUMENTOS MUSICAIS E ACESSORIO "/>
    <x v="3"/>
    <x v="1"/>
    <x v="1"/>
    <x v="7"/>
    <n v="1.2109924972782313"/>
    <n v="5922"/>
    <n v="7171.4975688816858"/>
  </r>
  <r>
    <x v="18"/>
    <s v="SUDESTE             "/>
    <s v="G4761001"/>
    <s v="COMERCIO VAREJISTA DE LIVROS                                     "/>
    <x v="2"/>
    <x v="1"/>
    <x v="1"/>
    <x v="7"/>
    <n v="1.2109924972782313"/>
    <n v="55555"/>
    <n v="67276.688186292144"/>
  </r>
  <r>
    <x v="18"/>
    <s v="SUDESTE             "/>
    <s v="G4761001"/>
    <s v="COMERCIO VAREJISTA DE LIVROS                                     "/>
    <x v="2"/>
    <x v="1"/>
    <x v="0"/>
    <x v="7"/>
    <n v="1.2109924972782313"/>
    <n v="974594"/>
    <n v="1180226.0218923807"/>
  </r>
  <r>
    <x v="18"/>
    <s v="SUDESTE             "/>
    <s v="G4761001"/>
    <s v="COMERCIO VAREJISTA DE LIVROS                                     "/>
    <x v="2"/>
    <x v="1"/>
    <x v="0"/>
    <x v="7"/>
    <n v="1.2109924972782313"/>
    <n v="18502"/>
    <n v="22405.783184641838"/>
  </r>
  <r>
    <x v="18"/>
    <s v="SUDESTE             "/>
    <s v="G4761001"/>
    <s v="COMERCIO VAREJISTA DE LIVROS                                     "/>
    <x v="2"/>
    <x v="1"/>
    <x v="1"/>
    <x v="7"/>
    <n v="1.2109924972782313"/>
    <n v="80723"/>
    <n v="97754.947357790661"/>
  </r>
  <r>
    <x v="18"/>
    <s v="SUDESTE             "/>
    <s v="G4761001"/>
    <s v="COMERCIO VAREJISTA DE LIVROS                                     "/>
    <x v="2"/>
    <x v="1"/>
    <x v="1"/>
    <x v="7"/>
    <n v="1.2109924972782313"/>
    <n v="2510077"/>
    <n v="3039684.4145906512"/>
  </r>
  <r>
    <x v="18"/>
    <s v="SUDESTE             "/>
    <s v="G4761001"/>
    <s v="COMERCIO VAREJISTA DE LIVROS                                     "/>
    <x v="2"/>
    <x v="1"/>
    <x v="1"/>
    <x v="7"/>
    <n v="1.2109924972782313"/>
    <n v="353062"/>
    <n v="427555.43307404692"/>
  </r>
  <r>
    <x v="18"/>
    <s v="SUDESTE             "/>
    <s v="G4761002"/>
    <s v="COMERCIO VAREJISTA DE JORNAIS E REVISTAS                         "/>
    <x v="2"/>
    <x v="1"/>
    <x v="1"/>
    <x v="7"/>
    <n v="1.2109924972782313"/>
    <n v="25327"/>
    <n v="30670.806978565764"/>
  </r>
  <r>
    <x v="18"/>
    <s v="SUDESTE             "/>
    <s v="G4761002"/>
    <s v="COMERCIO VAREJISTA DE JORNAIS E REVISTAS                         "/>
    <x v="2"/>
    <x v="1"/>
    <x v="1"/>
    <x v="7"/>
    <n v="1.2109924972782313"/>
    <n v="120457"/>
    <n v="145872.5232446439"/>
  </r>
  <r>
    <x v="18"/>
    <s v="SUDESTE             "/>
    <s v="G4761002"/>
    <s v="COMERCIO VAREJISTA DE JORNAIS E REVISTAS                         "/>
    <x v="2"/>
    <x v="1"/>
    <x v="1"/>
    <x v="7"/>
    <n v="1.2109924972782313"/>
    <n v="55000"/>
    <n v="66604.587350302725"/>
  </r>
  <r>
    <x v="18"/>
    <s v="SUDESTE             "/>
    <s v="G4762800"/>
    <s v="COMERCIO VAREJISTA DE DISCOS, CDS, DVDS E FITAS                  "/>
    <x v="3"/>
    <x v="1"/>
    <x v="1"/>
    <x v="7"/>
    <n v="1.2109924972782313"/>
    <n v="10153"/>
    <n v="12295.206824865883"/>
  </r>
  <r>
    <x v="18"/>
    <s v="SUDESTE             "/>
    <s v="G4762800"/>
    <s v="COMERCIO VAREJISTA DE DISCOS, CDS, DVDS E FITAS                  "/>
    <x v="3"/>
    <x v="1"/>
    <x v="1"/>
    <x v="7"/>
    <n v="1.2109924972782313"/>
    <n v="35690"/>
    <n v="43220.322227860073"/>
  </r>
  <r>
    <x v="18"/>
    <s v="SUDESTE             "/>
    <s v="G4762800"/>
    <s v="COMERCIO VAREJISTA DE DISCOS, CDS, DVDS E FITAS                  "/>
    <x v="3"/>
    <x v="1"/>
    <x v="1"/>
    <x v="7"/>
    <n v="1.2109924972782313"/>
    <n v="42182"/>
    <n v="51082.085520190354"/>
  </r>
  <r>
    <x v="18"/>
    <s v="SUDESTE             "/>
    <s v="G4762800"/>
    <s v="COMERCIO VAREJISTA DE DISCOS, CDS, DVDS E FITAS                  "/>
    <x v="3"/>
    <x v="1"/>
    <x v="1"/>
    <x v="7"/>
    <n v="1.2109924972782313"/>
    <n v="156000"/>
    <n v="188914.82957540409"/>
  </r>
  <r>
    <x v="18"/>
    <s v="SUDESTE             "/>
    <s v="J5811500"/>
    <s v="EDICAO DE LIVROS                                                 "/>
    <x v="2"/>
    <x v="1"/>
    <x v="1"/>
    <x v="7"/>
    <n v="1.2109924972782313"/>
    <n v="2246"/>
    <n v="2719.8891488869076"/>
  </r>
  <r>
    <x v="18"/>
    <s v="SUDESTE             "/>
    <s v="J5811500"/>
    <s v="EDICAO DE LIVROS                                                 "/>
    <x v="2"/>
    <x v="1"/>
    <x v="1"/>
    <x v="7"/>
    <n v="1.2109924972782313"/>
    <n v="434634"/>
    <n v="526338.51306202682"/>
  </r>
  <r>
    <x v="18"/>
    <s v="SUDESTE             "/>
    <s v="J5811500"/>
    <s v="EDICAO DE LIVROS                                                 "/>
    <x v="2"/>
    <x v="1"/>
    <x v="0"/>
    <x v="7"/>
    <n v="1.2109924972782313"/>
    <n v="300000"/>
    <n v="363297.74918346939"/>
  </r>
  <r>
    <x v="18"/>
    <s v="SUDESTE             "/>
    <s v="J5811500"/>
    <s v="EDICAO DE LIVROS                                                 "/>
    <x v="2"/>
    <x v="1"/>
    <x v="1"/>
    <x v="7"/>
    <n v="1.2109924972782313"/>
    <n v="711054"/>
    <n v="861081.0591596755"/>
  </r>
  <r>
    <x v="18"/>
    <s v="SUDESTE             "/>
    <s v="J5811500"/>
    <s v="EDICAO DE LIVROS                                                 "/>
    <x v="2"/>
    <x v="1"/>
    <x v="0"/>
    <x v="7"/>
    <n v="1.2109924972782313"/>
    <n v="43000"/>
    <n v="52072.67738296395"/>
  </r>
  <r>
    <x v="18"/>
    <s v="SUDESTE             "/>
    <s v="J5812301"/>
    <s v="EDICAO DE JORNAIS DIARIOS                                        "/>
    <x v="2"/>
    <x v="1"/>
    <x v="1"/>
    <x v="7"/>
    <n v="1.2109924972782313"/>
    <n v="201658"/>
    <n v="244206.32501613357"/>
  </r>
  <r>
    <x v="18"/>
    <s v="SUDESTE             "/>
    <s v="J5812301"/>
    <s v="EDICAO DE JORNAIS DIARIOS                                        "/>
    <x v="2"/>
    <x v="1"/>
    <x v="1"/>
    <x v="7"/>
    <n v="1.2109924972782313"/>
    <n v="15261"/>
    <n v="18480.95650096309"/>
  </r>
  <r>
    <x v="18"/>
    <s v="SUDESTE             "/>
    <s v="J5813100"/>
    <s v="EDICAO DE REVISTAS                                               "/>
    <x v="2"/>
    <x v="1"/>
    <x v="1"/>
    <x v="7"/>
    <n v="1.2109924972782313"/>
    <n v="15549"/>
    <n v="18829.722340179218"/>
  </r>
  <r>
    <x v="18"/>
    <s v="SUDESTE             "/>
    <s v="J5813100"/>
    <s v="EDICAO DE REVISTAS                                               "/>
    <x v="2"/>
    <x v="1"/>
    <x v="1"/>
    <x v="7"/>
    <n v="1.2109924972782313"/>
    <n v="14926"/>
    <n v="18075.274014374882"/>
  </r>
  <r>
    <x v="18"/>
    <s v="SUDESTE             "/>
    <s v="J5819100"/>
    <s v="EDICAO DE CADASTROS, LISTAS E OUTROS PRODUTOS GRAFICOS           "/>
    <x v="0"/>
    <x v="1"/>
    <x v="1"/>
    <x v="7"/>
    <n v="1.2109924972782313"/>
    <n v="23136"/>
    <n v="28017.522417029159"/>
  </r>
  <r>
    <x v="18"/>
    <s v="SUDESTE             "/>
    <s v="J5821200"/>
    <s v="EDICAO INTEGRADA A IMPRESSAO DE LIVROS                           "/>
    <x v="2"/>
    <x v="1"/>
    <x v="1"/>
    <x v="7"/>
    <n v="1.2109924972782313"/>
    <n v="33635"/>
    <n v="40731.732645953314"/>
  </r>
  <r>
    <x v="18"/>
    <s v="SUDESTE             "/>
    <s v="J5821200"/>
    <s v="EDICAO INTEGRADA A IMPRESSAO DE LIVROS                           "/>
    <x v="2"/>
    <x v="1"/>
    <x v="0"/>
    <x v="7"/>
    <n v="1.2109924972782313"/>
    <n v="485070"/>
    <n v="587416.13065475167"/>
  </r>
  <r>
    <x v="18"/>
    <s v="SUDESTE             "/>
    <s v="J5821200"/>
    <s v="EDICAO INTEGRADA A IMPRESSAO DE LIVROS                           "/>
    <x v="2"/>
    <x v="1"/>
    <x v="1"/>
    <x v="7"/>
    <n v="1.2109924972782313"/>
    <n v="286072"/>
    <n v="346431.04568137816"/>
  </r>
  <r>
    <x v="18"/>
    <s v="SUDESTE             "/>
    <s v="J5821200"/>
    <s v="EDICAO INTEGRADA A IMPRESSAO DE LIVROS                           "/>
    <x v="2"/>
    <x v="1"/>
    <x v="0"/>
    <x v="7"/>
    <n v="1.2109924972782313"/>
    <n v="2905721"/>
    <n v="3518806.3301837998"/>
  </r>
  <r>
    <x v="18"/>
    <s v="SUDESTE             "/>
    <s v="J5821200"/>
    <s v="EDICAO INTEGRADA A IMPRESSAO DE LIVROS                           "/>
    <x v="2"/>
    <x v="1"/>
    <x v="0"/>
    <x v="7"/>
    <n v="1.2109924972782313"/>
    <n v="750000"/>
    <n v="908244.37295867351"/>
  </r>
  <r>
    <x v="18"/>
    <s v="SUDESTE             "/>
    <s v="J5821200"/>
    <s v="EDICAO INTEGRADA A IMPRESSAO DE LIVROS                           "/>
    <x v="2"/>
    <x v="1"/>
    <x v="1"/>
    <x v="7"/>
    <n v="1.2109924972782313"/>
    <n v="537756"/>
    <n v="651218.48136635253"/>
  </r>
  <r>
    <x v="18"/>
    <s v="SUDESTE             "/>
    <s v="J5821200"/>
    <s v="EDICAO INTEGRADA A IMPRESSAO DE LIVROS                           "/>
    <x v="2"/>
    <x v="1"/>
    <x v="0"/>
    <x v="7"/>
    <n v="1.2109924972782313"/>
    <n v="3934409"/>
    <n v="4764539.7802239489"/>
  </r>
  <r>
    <x v="18"/>
    <s v="SUDESTE             "/>
    <s v="J5821200"/>
    <s v="EDICAO INTEGRADA A IMPRESSAO DE LIVROS                           "/>
    <x v="2"/>
    <x v="1"/>
    <x v="0"/>
    <x v="7"/>
    <n v="1.2109924972782313"/>
    <n v="250000"/>
    <n v="302748.12431955786"/>
  </r>
  <r>
    <x v="18"/>
    <s v="SUDESTE             "/>
    <s v="J5822101"/>
    <s v="EDICAO INTEGRADA A IMPRESSAO DE JORNAIS DIARIOS                  "/>
    <x v="2"/>
    <x v="1"/>
    <x v="1"/>
    <x v="7"/>
    <n v="1.2109924972782313"/>
    <n v="2866"/>
    <n v="3470.704497199411"/>
  </r>
  <r>
    <x v="18"/>
    <s v="SUDESTE             "/>
    <s v="J5822101"/>
    <s v="EDICAO INTEGRADA A IMPRESSAO DE JORNAIS DIARIOS                  "/>
    <x v="2"/>
    <x v="1"/>
    <x v="1"/>
    <x v="7"/>
    <n v="1.2109924972782313"/>
    <n v="1527"/>
    <n v="1849.1855433438593"/>
  </r>
  <r>
    <x v="18"/>
    <s v="SUDESTE             "/>
    <s v="J5823900"/>
    <s v="EDICAO INTEGRADA A IMPRESSAO DE REVISTAS                         "/>
    <x v="2"/>
    <x v="1"/>
    <x v="1"/>
    <x v="7"/>
    <n v="1.2109924972782313"/>
    <n v="173998"/>
    <n v="210710.27254141768"/>
  </r>
  <r>
    <x v="18"/>
    <s v="SUDESTE             "/>
    <s v="J5823900"/>
    <s v="EDICAO INTEGRADA A IMPRESSAO DE REVISTAS                         "/>
    <x v="2"/>
    <x v="1"/>
    <x v="1"/>
    <x v="7"/>
    <n v="1.2109924972782313"/>
    <n v="200556"/>
    <n v="242871.81128413297"/>
  </r>
  <r>
    <x v="18"/>
    <s v="SUDESTE             "/>
    <s v="J5829800"/>
    <s v="EDICAO INTEGRADA IMPRESSAO CADASTRO LISTA OUTRO PRODUTO GRAFICO  "/>
    <x v="0"/>
    <x v="1"/>
    <x v="1"/>
    <x v="7"/>
    <n v="1.2109924972782313"/>
    <n v="111256"/>
    <n v="134730.1812771869"/>
  </r>
  <r>
    <x v="18"/>
    <s v="SUDESTE             "/>
    <s v="J5829800"/>
    <s v="EDICAO INTEGRADA IMPRESSAO CADASTRO LISTA OUTRO PRODUTO GRAFICO  "/>
    <x v="0"/>
    <x v="1"/>
    <x v="1"/>
    <x v="7"/>
    <n v="1.2109924972782313"/>
    <n v="292000"/>
    <n v="353609.80920524354"/>
  </r>
  <r>
    <x v="18"/>
    <s v="SUDESTE             "/>
    <s v="J5829800"/>
    <s v="EDICAO INTEGRADA IMPRESSAO CADASTRO LISTA OUTRO PRODUTO GRAFICO  "/>
    <x v="0"/>
    <x v="1"/>
    <x v="1"/>
    <x v="7"/>
    <n v="1.2109924972782313"/>
    <n v="348385"/>
    <n v="421891.62116427661"/>
  </r>
  <r>
    <x v="18"/>
    <s v="SUDESTE             "/>
    <s v="J5829800"/>
    <s v="EDICAO INTEGRADA IMPRESSAO CADASTRO LISTA OUTRO PRODUTO GRAFICO  "/>
    <x v="0"/>
    <x v="1"/>
    <x v="1"/>
    <x v="7"/>
    <n v="1.2109924972782313"/>
    <n v="200199"/>
    <n v="242439.48696260463"/>
  </r>
  <r>
    <x v="18"/>
    <s v="SUDESTE             "/>
    <s v="J5829800"/>
    <s v="EDICAO INTEGRADA IMPRESSAO CADASTRO LISTA OUTRO PRODUTO GRAFICO  "/>
    <x v="0"/>
    <x v="1"/>
    <x v="1"/>
    <x v="7"/>
    <n v="1.2109924972782313"/>
    <n v="100000"/>
    <n v="121099.24972782313"/>
  </r>
  <r>
    <x v="18"/>
    <s v="SUDESTE             "/>
    <s v="J5911100"/>
    <s v="ATIV PROD CINEMATOGRAFICA DE VIDEOS E DE PROGRAMAS DE TELEVISAO  "/>
    <x v="5"/>
    <x v="1"/>
    <x v="0"/>
    <x v="7"/>
    <n v="1.2109924972782313"/>
    <n v="100000"/>
    <n v="121099.24972782313"/>
  </r>
  <r>
    <x v="18"/>
    <s v="SUDESTE             "/>
    <s v="J5911100"/>
    <s v="ATIV PROD CINEMATOGRAFICA DE VIDEOS E DE PROGRAMAS DE TELEVISAO  "/>
    <x v="5"/>
    <x v="1"/>
    <x v="0"/>
    <x v="7"/>
    <n v="1.2109924972782313"/>
    <n v="131442965"/>
    <n v="159176444.43500516"/>
  </r>
  <r>
    <x v="18"/>
    <s v="SUDESTE             "/>
    <s v="J5911102"/>
    <s v="PRODUCAO DE FILMES PARA PUBLICIDADE                              "/>
    <x v="5"/>
    <x v="1"/>
    <x v="1"/>
    <x v="7"/>
    <n v="1.2109924972782313"/>
    <n v="7900"/>
    <n v="9566.8407284980276"/>
  </r>
  <r>
    <x v="18"/>
    <s v="SUDESTE             "/>
    <s v="J5911199"/>
    <s v="ATIV PD CINEMATOGRAFICA VIDEO PROG TELEVISAO NAO ESPECI ANTERIOR "/>
    <x v="5"/>
    <x v="1"/>
    <x v="1"/>
    <x v="7"/>
    <n v="1.2109924972782313"/>
    <n v="130112"/>
    <n v="157564.65580586524"/>
  </r>
  <r>
    <x v="18"/>
    <s v="SUDESTE             "/>
    <s v="J5911199"/>
    <s v="ATIV PD CINEMATOGRAFICA VIDEO PROG TELEVISAO NAO ESPECI ANTERIOR "/>
    <x v="5"/>
    <x v="1"/>
    <x v="0"/>
    <x v="7"/>
    <n v="1.2109924972782313"/>
    <n v="48093"/>
    <n v="58240.262171601978"/>
  </r>
  <r>
    <x v="18"/>
    <s v="SUDESTE             "/>
    <s v="J5911199"/>
    <s v="ATIV PD CINEMATOGRAFICA VIDEO PROG TELEVISAO NAO ESPECI ANTERIOR "/>
    <x v="5"/>
    <x v="1"/>
    <x v="0"/>
    <x v="7"/>
    <n v="1.2109924972782313"/>
    <n v="480000"/>
    <n v="581276.39869355108"/>
  </r>
  <r>
    <x v="18"/>
    <s v="SUDESTE             "/>
    <s v="J5911199"/>
    <s v="ATIV PD CINEMATOGRAFICA VIDEO PROG TELEVISAO NAO ESPECI ANTERIOR "/>
    <x v="5"/>
    <x v="1"/>
    <x v="1"/>
    <x v="7"/>
    <n v="1.2109924972782313"/>
    <n v="54151"/>
    <n v="65576.454720113499"/>
  </r>
  <r>
    <x v="18"/>
    <s v="SUDESTE             "/>
    <s v="J5911199"/>
    <s v="ATIV PD CINEMATOGRAFICA VIDEO PROG TELEVISAO NAO ESPECI ANTERIOR "/>
    <x v="5"/>
    <x v="1"/>
    <x v="1"/>
    <x v="7"/>
    <n v="1.2109924972782313"/>
    <n v="207913"/>
    <n v="251781.08308660891"/>
  </r>
  <r>
    <x v="18"/>
    <s v="SUDESTE             "/>
    <s v="J5912002"/>
    <s v="SERVICOS DE MIXAGEM SONORA EM PRODUCAO AUDIOVISUAL               "/>
    <x v="5"/>
    <x v="1"/>
    <x v="1"/>
    <x v="7"/>
    <n v="1.2109924972782313"/>
    <n v="5052"/>
    <n v="6117.9340962496244"/>
  </r>
  <r>
    <x v="18"/>
    <s v="SUDESTE             "/>
    <s v="J5912099"/>
    <s v="ATIV POS-PROD CINEMATOG VIDEO PROG TELEVISAO NAO ESPECI ANTERIOR "/>
    <x v="5"/>
    <x v="1"/>
    <x v="0"/>
    <x v="7"/>
    <n v="1.2109924972782313"/>
    <n v="30000"/>
    <n v="36329.774918346942"/>
  </r>
  <r>
    <x v="18"/>
    <s v="SUDESTE             "/>
    <s v="J5913800"/>
    <s v="DISTRIBUICAO CINEMATOGRAFICA DE VIDEO E DE PROGRAMA DE TELEVISAO "/>
    <x v="5"/>
    <x v="1"/>
    <x v="1"/>
    <x v="7"/>
    <n v="1.2109924972782313"/>
    <n v="10007"/>
    <n v="12118.401920263261"/>
  </r>
  <r>
    <x v="18"/>
    <s v="SUDESTE             "/>
    <s v="J5913800"/>
    <s v="DISTRIBUICAO CINEMATOGRAFICA DE VIDEO E DE PROGRAMA DE TELEVISAO "/>
    <x v="5"/>
    <x v="1"/>
    <x v="1"/>
    <x v="7"/>
    <n v="1.2109924972782313"/>
    <n v="142258"/>
    <n v="172273.37067780664"/>
  </r>
  <r>
    <x v="18"/>
    <s v="SUDESTE             "/>
    <s v="J5913800"/>
    <s v="DISTRIBUICAO CINEMATOGRAFICA DE VIDEO E DE PROGRAMA DE TELEVISAO "/>
    <x v="5"/>
    <x v="1"/>
    <x v="1"/>
    <x v="7"/>
    <n v="1.2109924972782313"/>
    <n v="185286"/>
    <n v="224379.95585069436"/>
  </r>
  <r>
    <x v="18"/>
    <s v="SUDESTE             "/>
    <s v="J5914600"/>
    <s v="ATIVIDADES DE EXIBICAO CINEMATOGRAFICA                           "/>
    <x v="5"/>
    <x v="1"/>
    <x v="0"/>
    <x v="7"/>
    <n v="1.2109924972782313"/>
    <n v="14954606"/>
    <n v="18109915.665752023"/>
  </r>
  <r>
    <x v="18"/>
    <s v="SUDESTE             "/>
    <s v="J5914600"/>
    <s v="ATIVIDADES DE EXIBICAO CINEMATOGRAFICA                           "/>
    <x v="5"/>
    <x v="1"/>
    <x v="0"/>
    <x v="7"/>
    <n v="1.2109924972782313"/>
    <n v="100000"/>
    <n v="121099.24972782313"/>
  </r>
  <r>
    <x v="18"/>
    <s v="SUDESTE             "/>
    <s v="J5914600"/>
    <s v="ATIVIDADES DE EXIBICAO CINEMATOGRAFICA                           "/>
    <x v="5"/>
    <x v="1"/>
    <x v="0"/>
    <x v="7"/>
    <n v="1.2109924972782313"/>
    <n v="8230259"/>
    <n v="9966781.8996566385"/>
  </r>
  <r>
    <x v="18"/>
    <s v="SUDESTE             "/>
    <s v="J5914600"/>
    <s v="ATIVIDADES DE EXIBICAO CINEMATOGRAFICA                           "/>
    <x v="5"/>
    <x v="1"/>
    <x v="0"/>
    <x v="7"/>
    <n v="1.2109924972782313"/>
    <n v="4995624"/>
    <n v="6049663.1832230669"/>
  </r>
  <r>
    <x v="18"/>
    <s v="SUDESTE             "/>
    <s v="J5914600"/>
    <s v="ATIVIDADES DE EXIBICAO CINEMATOGRAFICA                           "/>
    <x v="5"/>
    <x v="1"/>
    <x v="0"/>
    <x v="7"/>
    <n v="1.2109924972782313"/>
    <n v="130000"/>
    <n v="157429.02464617006"/>
  </r>
  <r>
    <x v="18"/>
    <s v="SUDESTE             "/>
    <s v="J5914600"/>
    <s v="ATIVIDADES DE EXIBICAO CINEMATOGRAFICA                           "/>
    <x v="5"/>
    <x v="1"/>
    <x v="0"/>
    <x v="7"/>
    <n v="1.2109924972782313"/>
    <n v="55000"/>
    <n v="66604.587350302725"/>
  </r>
  <r>
    <x v="18"/>
    <s v="SUDESTE             "/>
    <s v="J5920100"/>
    <s v="ATIVIDADES DE GRAVACAO DE SOM E DE EDICAO DE MUSICA              "/>
    <x v="3"/>
    <x v="1"/>
    <x v="1"/>
    <x v="7"/>
    <n v="1.2109924972782313"/>
    <n v="15324"/>
    <n v="18557.249028291615"/>
  </r>
  <r>
    <x v="18"/>
    <s v="SUDESTE             "/>
    <s v="J5920100"/>
    <s v="ATIVIDADES DE GRAVACAO DE SOM E DE EDICAO DE MUSICA              "/>
    <x v="3"/>
    <x v="1"/>
    <x v="1"/>
    <x v="7"/>
    <n v="1.2109924972782313"/>
    <n v="13622"/>
    <n v="16496.139797924068"/>
  </r>
  <r>
    <x v="18"/>
    <s v="SUDESTE             "/>
    <s v="J5920100"/>
    <s v="ATIVIDADES DE GRAVACAO DE SOM E DE EDICAO DE MUSICA              "/>
    <x v="3"/>
    <x v="1"/>
    <x v="1"/>
    <x v="7"/>
    <n v="1.2109924972782313"/>
    <n v="59338"/>
    <n v="71857.872803495688"/>
  </r>
  <r>
    <x v="18"/>
    <s v="SUDESTE             "/>
    <s v="J6010100"/>
    <s v="ATIVIDADES DE RADIO                                              "/>
    <x v="5"/>
    <x v="1"/>
    <x v="1"/>
    <x v="7"/>
    <n v="1.2109924972782313"/>
    <n v="14793"/>
    <n v="17914.212012236876"/>
  </r>
  <r>
    <x v="18"/>
    <s v="SUDESTE             "/>
    <s v="J6010100"/>
    <s v="ATIVIDADES DE RADIO                                              "/>
    <x v="5"/>
    <x v="1"/>
    <x v="1"/>
    <x v="7"/>
    <n v="1.2109924972782313"/>
    <n v="19252"/>
    <n v="23314.027557600508"/>
  </r>
  <r>
    <x v="18"/>
    <s v="SUDESTE             "/>
    <s v="J6010100"/>
    <s v="ATIVIDADES DE RADIO                                              "/>
    <x v="5"/>
    <x v="1"/>
    <x v="1"/>
    <x v="7"/>
    <n v="1.2109924972782313"/>
    <n v="15132"/>
    <n v="18324.738468814197"/>
  </r>
  <r>
    <x v="18"/>
    <s v="SUDESTE             "/>
    <s v="J6021700"/>
    <s v="ATIVIDADES DE TELEVISAO ABERTA                                   "/>
    <x v="5"/>
    <x v="1"/>
    <x v="1"/>
    <x v="7"/>
    <n v="1.2109924972782313"/>
    <n v="54970"/>
    <n v="66568.25757538437"/>
  </r>
  <r>
    <x v="18"/>
    <s v="SUDESTE             "/>
    <s v="J6021700"/>
    <s v="ATIVIDADES DE TELEVISAO ABERTA                                   "/>
    <x v="5"/>
    <x v="1"/>
    <x v="1"/>
    <x v="7"/>
    <n v="1.2109924972782313"/>
    <n v="198219"/>
    <n v="240041.72181799373"/>
  </r>
  <r>
    <x v="18"/>
    <s v="SUDESTE             "/>
    <s v="J6022501"/>
    <s v="PROGRAMADORAS                                                    "/>
    <x v="5"/>
    <x v="1"/>
    <x v="1"/>
    <x v="7"/>
    <n v="1.2109924972782313"/>
    <n v="193000"/>
    <n v="233721.55197469864"/>
  </r>
  <r>
    <x v="18"/>
    <s v="SUDESTE             "/>
    <s v="P8592901"/>
    <s v="ENSINO DE DANCA                                                  "/>
    <x v="6"/>
    <x v="1"/>
    <x v="1"/>
    <x v="7"/>
    <n v="1.2109924972782313"/>
    <n v="161"/>
    <n v="194.96979206179523"/>
  </r>
  <r>
    <x v="18"/>
    <s v="SUDESTE             "/>
    <s v="P8592901"/>
    <s v="ENSINO DE DANCA                                                  "/>
    <x v="6"/>
    <x v="1"/>
    <x v="1"/>
    <x v="7"/>
    <n v="1.2109924972782313"/>
    <n v="14616"/>
    <n v="17699.866340218628"/>
  </r>
  <r>
    <x v="18"/>
    <s v="SUDESTE             "/>
    <s v="P8592901"/>
    <s v="ENSINO DE DANCA                                                  "/>
    <x v="6"/>
    <x v="1"/>
    <x v="1"/>
    <x v="7"/>
    <n v="1.2109924972782313"/>
    <n v="40798"/>
    <n v="49406.07190395728"/>
  </r>
  <r>
    <x v="18"/>
    <s v="SUDESTE             "/>
    <s v="P8592903"/>
    <s v="ENSINO DE MUSICA                                                 "/>
    <x v="6"/>
    <x v="1"/>
    <x v="1"/>
    <x v="7"/>
    <n v="1.2109924972782313"/>
    <n v="40588"/>
    <n v="49151.763479528854"/>
  </r>
  <r>
    <x v="18"/>
    <s v="SUDESTE             "/>
    <s v="P8592903"/>
    <s v="ENSINO DE MUSICA                                                 "/>
    <x v="6"/>
    <x v="1"/>
    <x v="1"/>
    <x v="7"/>
    <n v="1.2109924972782313"/>
    <n v="14278"/>
    <n v="17290.550876138586"/>
  </r>
  <r>
    <x v="18"/>
    <s v="SUDESTE             "/>
    <s v="P8592999"/>
    <s v="ENSINO DE ARTE E CULTURA NAO ESPECIFICADO ANTERIORMENTE          "/>
    <x v="6"/>
    <x v="1"/>
    <x v="1"/>
    <x v="7"/>
    <n v="1.2109924972782313"/>
    <n v="4055"/>
    <n v="4910.5745764632284"/>
  </r>
  <r>
    <x v="18"/>
    <s v="SUDESTE             "/>
    <s v="P8592999"/>
    <s v="ENSINO DE ARTE E CULTURA NAO ESPECIFICADO ANTERIORMENTE          "/>
    <x v="6"/>
    <x v="1"/>
    <x v="1"/>
    <x v="7"/>
    <n v="1.2109924972782313"/>
    <n v="12728"/>
    <n v="15413.512505357328"/>
  </r>
  <r>
    <x v="18"/>
    <s v="SUDESTE             "/>
    <s v="R9001900"/>
    <s v="ARTES CENICAS, ESPETACULOS E ATIVIDADES COMPLEMENTARES           "/>
    <x v="4"/>
    <x v="0"/>
    <x v="0"/>
    <x v="7"/>
    <n v="1.2109924972782313"/>
    <n v="100000"/>
    <n v="121099.24972782313"/>
  </r>
  <r>
    <x v="18"/>
    <s v="SUDESTE             "/>
    <s v="R9001902"/>
    <s v="PRODUCAO MUSICAL                                                 "/>
    <x v="4"/>
    <x v="1"/>
    <x v="1"/>
    <x v="7"/>
    <n v="1.2109924972782313"/>
    <n v="6323"/>
    <n v="7657.105560290257"/>
  </r>
  <r>
    <x v="18"/>
    <s v="SUDESTE             "/>
    <s v="R9001902"/>
    <s v="PRODUCAO MUSICAL                                                 "/>
    <x v="4"/>
    <x v="1"/>
    <x v="1"/>
    <x v="7"/>
    <n v="1.2109924972782313"/>
    <n v="186200"/>
    <n v="225486.80299320669"/>
  </r>
  <r>
    <x v="18"/>
    <s v="SUDESTE             "/>
    <s v="R9001902"/>
    <s v="PRODUCAO MUSICAL                                                 "/>
    <x v="4"/>
    <x v="0"/>
    <x v="0"/>
    <x v="7"/>
    <n v="1.2109924972782313"/>
    <n v="4000000"/>
    <n v="4843969.9891129257"/>
  </r>
  <r>
    <x v="18"/>
    <s v="SUDESTE             "/>
    <s v="R9001902"/>
    <s v="PRODUCAO MUSICAL                                                 "/>
    <x v="4"/>
    <x v="0"/>
    <x v="0"/>
    <x v="7"/>
    <n v="1.2109924972782313"/>
    <n v="2314040"/>
    <n v="2802285.0784017183"/>
  </r>
  <r>
    <x v="18"/>
    <s v="SUDESTE             "/>
    <s v="R9001902"/>
    <s v="PRODUCAO MUSICAL                                                 "/>
    <x v="4"/>
    <x v="0"/>
    <x v="0"/>
    <x v="7"/>
    <n v="1.2109924972782313"/>
    <n v="4000000"/>
    <n v="4843969.9891129257"/>
  </r>
  <r>
    <x v="18"/>
    <s v="SUDESTE             "/>
    <s v="R9001902"/>
    <s v="PRODUCAO MUSICAL                                                 "/>
    <x v="4"/>
    <x v="0"/>
    <x v="0"/>
    <x v="7"/>
    <n v="1.2109924972782313"/>
    <n v="1552659"/>
    <n v="1880258.3998315213"/>
  </r>
  <r>
    <x v="18"/>
    <s v="SUDESTE             "/>
    <s v="R9001902"/>
    <s v="PRODUCAO MUSICAL                                                 "/>
    <x v="4"/>
    <x v="1"/>
    <x v="1"/>
    <x v="7"/>
    <n v="1.2109924972782313"/>
    <n v="255435"/>
    <n v="309329.86854226503"/>
  </r>
  <r>
    <x v="18"/>
    <s v="SUDESTE             "/>
    <s v="R9001902"/>
    <s v="PRODUCAO MUSICAL                                                 "/>
    <x v="4"/>
    <x v="1"/>
    <x v="1"/>
    <x v="7"/>
    <n v="1.2109924972782313"/>
    <n v="49435"/>
    <n v="59865.414102949362"/>
  </r>
  <r>
    <x v="18"/>
    <s v="SUDESTE             "/>
    <s v="R9001902"/>
    <s v="PRODUCAO MUSICAL                                                 "/>
    <x v="4"/>
    <x v="1"/>
    <x v="1"/>
    <x v="7"/>
    <n v="1.2109924972782313"/>
    <n v="150000"/>
    <n v="181648.8745917347"/>
  </r>
  <r>
    <x v="18"/>
    <s v="SUDESTE             "/>
    <s v="R9001905"/>
    <s v="PRODUCAO DE ESPETACULOS DE RODEIOS, VAQUEJADAS E SIMILARES       "/>
    <x v="4"/>
    <x v="1"/>
    <x v="1"/>
    <x v="7"/>
    <n v="1.2109924972782313"/>
    <n v="900000"/>
    <n v="1089893.2475504081"/>
  </r>
  <r>
    <x v="18"/>
    <s v="SUDESTE             "/>
    <s v="R9001906"/>
    <s v="ATIVIDADES DE SONORIZACAO E DE ILUMINACAO                        "/>
    <x v="4"/>
    <x v="1"/>
    <x v="1"/>
    <x v="7"/>
    <n v="1.2109924972782313"/>
    <n v="19558"/>
    <n v="23684.591261767648"/>
  </r>
  <r>
    <x v="18"/>
    <s v="SUDESTE             "/>
    <s v="R9001906"/>
    <s v="ATIVIDADES DE SONORIZACAO E DE ILUMINACAO                        "/>
    <x v="4"/>
    <x v="1"/>
    <x v="1"/>
    <x v="7"/>
    <n v="1.2109924972782313"/>
    <n v="388260"/>
    <n v="470179.94699324609"/>
  </r>
  <r>
    <x v="18"/>
    <s v="SUDESTE             "/>
    <s v="R9001906"/>
    <s v="ATIVIDADES DE SONORIZACAO E DE ILUMINACAO                        "/>
    <x v="4"/>
    <x v="1"/>
    <x v="1"/>
    <x v="7"/>
    <n v="1.2109924972782313"/>
    <n v="193410"/>
    <n v="234218.05889858273"/>
  </r>
  <r>
    <x v="18"/>
    <s v="SUDESTE             "/>
    <s v="R9001906"/>
    <s v="ATIVIDADES DE SONORIZACAO E DE ILUMINACAO                        "/>
    <x v="4"/>
    <x v="1"/>
    <x v="1"/>
    <x v="7"/>
    <n v="1.2109924972782313"/>
    <n v="92736"/>
    <n v="112302.60022759406"/>
  </r>
  <r>
    <x v="18"/>
    <s v="SUDESTE             "/>
    <s v="R9001906"/>
    <s v="ATIVIDADES DE SONORIZACAO E DE ILUMINACAO                        "/>
    <x v="4"/>
    <x v="1"/>
    <x v="1"/>
    <x v="7"/>
    <n v="1.2109924972782313"/>
    <n v="211110"/>
    <n v="255652.62610040742"/>
  </r>
  <r>
    <x v="18"/>
    <s v="SUDESTE             "/>
    <s v="R9001999"/>
    <s v="ARTE CENICA ESPETAC ATIVI COMPLEMENTARES NAO ESPECI ANTERIOR     "/>
    <x v="4"/>
    <x v="1"/>
    <x v="1"/>
    <x v="7"/>
    <n v="1.2109924972782313"/>
    <n v="267481"/>
    <n v="323917.48416447861"/>
  </r>
  <r>
    <x v="18"/>
    <s v="SUDESTE             "/>
    <s v="R9001999"/>
    <s v="ARTE CENICA ESPETAC ATIVI COMPLEMENTARES NAO ESPECI ANTERIOR     "/>
    <x v="4"/>
    <x v="1"/>
    <x v="1"/>
    <x v="7"/>
    <n v="1.2109924972782313"/>
    <n v="746000"/>
    <n v="903400.40296956059"/>
  </r>
  <r>
    <x v="18"/>
    <s v="SUDESTE             "/>
    <s v="R9001999"/>
    <s v="ARTE CENICA ESPETAC ATIVI COMPLEMENTARES NAO ESPECI ANTERIOR     "/>
    <x v="4"/>
    <x v="1"/>
    <x v="1"/>
    <x v="7"/>
    <n v="1.2109924972782313"/>
    <n v="29900"/>
    <n v="36208.675668619115"/>
  </r>
  <r>
    <x v="18"/>
    <s v="SUDESTE             "/>
    <s v="R9001999"/>
    <s v="ARTE CENICA ESPETAC ATIVI COMPLEMENTARES NAO ESPECI ANTERIOR     "/>
    <x v="4"/>
    <x v="1"/>
    <x v="1"/>
    <x v="7"/>
    <n v="1.2109924972782313"/>
    <n v="83467"/>
    <n v="101077.91077032214"/>
  </r>
  <r>
    <x v="18"/>
    <s v="SUDESTE             "/>
    <s v="R9001999"/>
    <s v="ARTE CENICA ESPETAC ATIVI COMPLEMENTARES NAO ESPECI ANTERIOR     "/>
    <x v="4"/>
    <x v="1"/>
    <x v="1"/>
    <x v="7"/>
    <n v="1.2109924972782313"/>
    <n v="119457"/>
    <n v="144661.53074736567"/>
  </r>
  <r>
    <x v="18"/>
    <s v="SUDESTE             "/>
    <s v="R9001999"/>
    <s v="ARTE CENICA ESPETAC ATIVI COMPLEMENTARES NAO ESPECI ANTERIOR     "/>
    <x v="4"/>
    <x v="1"/>
    <x v="1"/>
    <x v="7"/>
    <n v="1.2109924972782313"/>
    <n v="40000"/>
    <n v="48439.699891129254"/>
  </r>
  <r>
    <x v="18"/>
    <s v="SUDESTE             "/>
    <s v="R9101500"/>
    <s v="ATIVIDADES DE BIBLIOTECAS E ARQUIVOS                             "/>
    <x v="1"/>
    <x v="0"/>
    <x v="0"/>
    <x v="7"/>
    <n v="1.2109924972782313"/>
    <n v="500000"/>
    <n v="605496.24863911571"/>
  </r>
  <r>
    <x v="18"/>
    <s v="SUDESTE             "/>
    <s v="R9101500"/>
    <s v="ATIVIDADES DE BIBLIOTECAS E ARQUIVOS                             "/>
    <x v="1"/>
    <x v="0"/>
    <x v="0"/>
    <x v="7"/>
    <n v="1.2109924972782313"/>
    <n v="1809000"/>
    <n v="2190685.4275763202"/>
  </r>
  <r>
    <x v="18"/>
    <s v="SUDESTE             "/>
    <s v="R9102302"/>
    <s v="RESTAURACAO E CONSERVACAO DE LUGARES E PREDIOS HISTORICOS        "/>
    <x v="1"/>
    <x v="1"/>
    <x v="1"/>
    <x v="7"/>
    <n v="1.2109924972782313"/>
    <n v="29020"/>
    <n v="35143.002271014273"/>
  </r>
  <r>
    <x v="18"/>
    <s v="SUDESTE             "/>
    <s v="R9102302"/>
    <s v="RESTAURACAO E CONSERVACAO DE LUGARES E PREDIOS HISTORICOS        "/>
    <x v="1"/>
    <x v="0"/>
    <x v="0"/>
    <x v="7"/>
    <n v="1.2109924972782313"/>
    <n v="2200000"/>
    <n v="2664183.494012109"/>
  </r>
  <r>
    <x v="18"/>
    <s v="SUDESTE             "/>
    <s v="R9102302"/>
    <s v="RESTAURACAO E CONSERVACAO DE LUGARES E PREDIOS HISTORICOS        "/>
    <x v="1"/>
    <x v="0"/>
    <x v="0"/>
    <x v="7"/>
    <n v="1.2109924972782313"/>
    <n v="6859718"/>
    <n v="8307067.0314444341"/>
  </r>
  <r>
    <x v="18"/>
    <s v="SUDESTE             "/>
    <s v="R9102302"/>
    <s v="RESTAURACAO E CONSERVACAO DE LUGARES E PREDIOS HISTORICOS        "/>
    <x v="1"/>
    <x v="0"/>
    <x v="0"/>
    <x v="7"/>
    <n v="1.2109924972782313"/>
    <n v="5106542"/>
    <n v="6183984.0490361741"/>
  </r>
  <r>
    <x v="18"/>
    <s v="SUDESTE             "/>
    <s v="S9411100"/>
    <s v="ATIVIDADES DE ORGANIZACOES ASSOCIATIVAS PATRONAIS E EMPRESARIAIS "/>
    <x v="0"/>
    <x v="0"/>
    <x v="0"/>
    <x v="7"/>
    <n v="1.2109924972782313"/>
    <n v="11000000"/>
    <n v="13320917.470060544"/>
  </r>
  <r>
    <x v="19"/>
    <s v="NORDESTE            "/>
    <s v="C1811302"/>
    <s v="IMPRESSAO DE LIVROS, REVISTAS E OUTRAS PUBLICACOES PERIODICAS    "/>
    <x v="0"/>
    <x v="1"/>
    <x v="1"/>
    <x v="7"/>
    <n v="1.2109924972782313"/>
    <n v="17144"/>
    <n v="20761.255373337997"/>
  </r>
  <r>
    <x v="19"/>
    <s v="NORDESTE            "/>
    <s v="C1811302"/>
    <s v="IMPRESSAO DE LIVROS, REVISTAS E OUTRAS PUBLICACOES PERIODICAS    "/>
    <x v="0"/>
    <x v="1"/>
    <x v="1"/>
    <x v="7"/>
    <n v="1.2109924972782313"/>
    <n v="20456"/>
    <n v="24772.062524323501"/>
  </r>
  <r>
    <x v="19"/>
    <s v="NORDESTE            "/>
    <s v="G4647802"/>
    <s v="COMERCIO ATACADISTA DE LIVROS, JORNAIS E OUTRAS PUBLICACOES      "/>
    <x v="2"/>
    <x v="1"/>
    <x v="1"/>
    <x v="7"/>
    <n v="1.2109924972782313"/>
    <n v="58052"/>
    <n v="70300.536451995882"/>
  </r>
  <r>
    <x v="19"/>
    <s v="NORDESTE            "/>
    <s v="G4647802"/>
    <s v="COMERCIO ATACADISTA DE LIVROS, JORNAIS E OUTRAS PUBLICACOES      "/>
    <x v="2"/>
    <x v="1"/>
    <x v="1"/>
    <x v="7"/>
    <n v="1.2109924972782313"/>
    <n v="22782"/>
    <n v="27588.831072992667"/>
  </r>
  <r>
    <x v="19"/>
    <s v="NORDESTE            "/>
    <s v="G4649407"/>
    <s v="COMERCIO ATACADISTA DE FILMES, CDS, DVDS, FITAS E DISCOS         "/>
    <x v="0"/>
    <x v="1"/>
    <x v="1"/>
    <x v="7"/>
    <n v="1.2109924972782313"/>
    <n v="79420"/>
    <n v="96177.024133837127"/>
  </r>
  <r>
    <x v="19"/>
    <s v="NORDESTE            "/>
    <s v="G4756300"/>
    <s v="COM VAREJISTA ESPECIALIZADO DE INSTRUMENTOS MUSICAIS E ACESSORIO "/>
    <x v="3"/>
    <x v="1"/>
    <x v="1"/>
    <x v="7"/>
    <n v="1.2109924972782313"/>
    <n v="21354"/>
    <n v="25859.53378687935"/>
  </r>
  <r>
    <x v="19"/>
    <s v="NORDESTE            "/>
    <s v="G4756300"/>
    <s v="COM VAREJISTA ESPECIALIZADO DE INSTRUMENTOS MUSICAIS E ACESSORIO "/>
    <x v="3"/>
    <x v="1"/>
    <x v="1"/>
    <x v="7"/>
    <n v="1.2109924972782313"/>
    <n v="33855"/>
    <n v="40998.150995354525"/>
  </r>
  <r>
    <x v="19"/>
    <s v="NORDESTE            "/>
    <s v="G4761001"/>
    <s v="COMERCIO VAREJISTA DE LIVROS                                     "/>
    <x v="2"/>
    <x v="1"/>
    <x v="1"/>
    <x v="7"/>
    <n v="1.2109924972782313"/>
    <n v="31064"/>
    <n v="37618.270935450979"/>
  </r>
  <r>
    <x v="19"/>
    <s v="NORDESTE            "/>
    <s v="G4761001"/>
    <s v="COMERCIO VAREJISTA DE LIVROS                                     "/>
    <x v="2"/>
    <x v="1"/>
    <x v="1"/>
    <x v="7"/>
    <n v="1.2109924972782313"/>
    <n v="75000"/>
    <n v="90824.437295867348"/>
  </r>
  <r>
    <x v="19"/>
    <s v="NORDESTE            "/>
    <s v="G4761001"/>
    <s v="COMERCIO VAREJISTA DE LIVROS                                     "/>
    <x v="2"/>
    <x v="1"/>
    <x v="1"/>
    <x v="7"/>
    <n v="1.2109924972782313"/>
    <n v="19310"/>
    <n v="23384.265122442648"/>
  </r>
  <r>
    <x v="19"/>
    <s v="NORDESTE            "/>
    <s v="G4761001"/>
    <s v="COMERCIO VAREJISTA DE LIVROS                                     "/>
    <x v="2"/>
    <x v="1"/>
    <x v="1"/>
    <x v="7"/>
    <n v="1.2109924972782313"/>
    <n v="55916"/>
    <n v="67713.85647780959"/>
  </r>
  <r>
    <x v="19"/>
    <s v="NORDESTE            "/>
    <s v="G4761002"/>
    <s v="COMERCIO VAREJISTA DE JORNAIS E REVISTAS                         "/>
    <x v="2"/>
    <x v="1"/>
    <x v="1"/>
    <x v="7"/>
    <n v="1.2109924972782313"/>
    <n v="7015"/>
    <n v="8495.1123684067934"/>
  </r>
  <r>
    <x v="19"/>
    <s v="NORDESTE            "/>
    <s v="G4761002"/>
    <s v="COMERCIO VAREJISTA DE JORNAIS E REVISTAS                         "/>
    <x v="2"/>
    <x v="1"/>
    <x v="1"/>
    <x v="7"/>
    <n v="1.2109924972782313"/>
    <n v="24086"/>
    <n v="29167.96528944348"/>
  </r>
  <r>
    <x v="19"/>
    <s v="NORDESTE            "/>
    <s v="G4762800"/>
    <s v="COMERCIO VAREJISTA DE DISCOS, CDS, DVDS E FITAS                  "/>
    <x v="3"/>
    <x v="1"/>
    <x v="1"/>
    <x v="7"/>
    <n v="1.2109924972782313"/>
    <n v="9395"/>
    <n v="11377.274511928983"/>
  </r>
  <r>
    <x v="19"/>
    <s v="NORDESTE            "/>
    <s v="J5829800"/>
    <s v="EDICAO INTEGRADA IMPRESSAO CADASTRO LISTA OUTRO PRODUTO GRAFICO  "/>
    <x v="0"/>
    <x v="1"/>
    <x v="1"/>
    <x v="7"/>
    <n v="1.2109924972782313"/>
    <n v="3539"/>
    <n v="4285.7024478676603"/>
  </r>
  <r>
    <x v="19"/>
    <s v="NORDESTE            "/>
    <s v="J5829800"/>
    <s v="EDICAO INTEGRADA IMPRESSAO CADASTRO LISTA OUTRO PRODUTO GRAFICO  "/>
    <x v="0"/>
    <x v="1"/>
    <x v="1"/>
    <x v="7"/>
    <n v="1.2109924972782313"/>
    <n v="24350"/>
    <n v="29487.667308724933"/>
  </r>
  <r>
    <x v="19"/>
    <s v="NORDESTE            "/>
    <s v="J5911102"/>
    <s v="PRODUCAO DE FILMES PARA PUBLICIDADE                              "/>
    <x v="5"/>
    <x v="1"/>
    <x v="1"/>
    <x v="7"/>
    <n v="1.2109924972782313"/>
    <n v="2582"/>
    <n v="3126.7826279723931"/>
  </r>
  <r>
    <x v="19"/>
    <s v="NORDESTE            "/>
    <s v="J6021700"/>
    <s v="ATIVIDADES DE TELEVISAO ABERTA                                   "/>
    <x v="5"/>
    <x v="1"/>
    <x v="1"/>
    <x v="7"/>
    <n v="1.2109924972782313"/>
    <n v="24983"/>
    <n v="30254.225559502054"/>
  </r>
  <r>
    <x v="19"/>
    <s v="NORDESTE            "/>
    <s v="J6021700"/>
    <s v="ATIVIDADES DE TELEVISAO ABERTA                                   "/>
    <x v="5"/>
    <x v="1"/>
    <x v="1"/>
    <x v="7"/>
    <n v="1.2109924972782313"/>
    <n v="126661"/>
    <n v="153385.52069775807"/>
  </r>
  <r>
    <x v="19"/>
    <s v="NORDESTE            "/>
    <s v="J6021700"/>
    <s v="ATIVIDADES DE TELEVISAO ABERTA                                   "/>
    <x v="5"/>
    <x v="1"/>
    <x v="1"/>
    <x v="7"/>
    <n v="1.2109924972782313"/>
    <n v="5993"/>
    <n v="7257.4780361884405"/>
  </r>
  <r>
    <x v="19"/>
    <s v="NORDESTE            "/>
    <s v="R9001902"/>
    <s v="PRODUCAO MUSICAL                                                 "/>
    <x v="4"/>
    <x v="1"/>
    <x v="1"/>
    <x v="7"/>
    <n v="1.2109924972782313"/>
    <n v="125075"/>
    <n v="151464.88659707477"/>
  </r>
  <r>
    <x v="19"/>
    <s v="NORDESTE            "/>
    <s v="R9001902"/>
    <s v="PRODUCAO MUSICAL                                                 "/>
    <x v="4"/>
    <x v="1"/>
    <x v="1"/>
    <x v="7"/>
    <n v="1.2109924972782313"/>
    <n v="58000"/>
    <n v="70237.564842137421"/>
  </r>
  <r>
    <x v="19"/>
    <s v="NORDESTE            "/>
    <s v="R9001906"/>
    <s v="ATIVIDADES DE SONORIZACAO E DE ILUMINACAO                        "/>
    <x v="4"/>
    <x v="1"/>
    <x v="1"/>
    <x v="7"/>
    <n v="1.2109924972782313"/>
    <n v="37000"/>
    <n v="44806.722399294558"/>
  </r>
  <r>
    <x v="19"/>
    <s v="NORDESTE            "/>
    <s v="R9001906"/>
    <s v="ATIVIDADES DE SONORIZACAO E DE ILUMINACAO                        "/>
    <x v="4"/>
    <x v="1"/>
    <x v="1"/>
    <x v="7"/>
    <n v="1.2109924972782313"/>
    <n v="16768"/>
    <n v="20305.922194361381"/>
  </r>
  <r>
    <x v="19"/>
    <s v="NORDESTE            "/>
    <s v="R9001999"/>
    <s v="ARTE CENICA ESPETAC ATIVI COMPLEMENTARES NAO ESPECI ANTERIOR     "/>
    <x v="4"/>
    <x v="1"/>
    <x v="1"/>
    <x v="7"/>
    <n v="1.2109924972782313"/>
    <n v="22037"/>
    <n v="26686.641662520386"/>
  </r>
  <r>
    <x v="19"/>
    <s v="NORDESTE            "/>
    <s v="R9001999"/>
    <s v="ARTE CENICA ESPETAC ATIVI COMPLEMENTARES NAO ESPECI ANTERIOR     "/>
    <x v="4"/>
    <x v="1"/>
    <x v="1"/>
    <x v="7"/>
    <n v="1.2109924972782313"/>
    <n v="78872"/>
    <n v="95513.400245328667"/>
  </r>
  <r>
    <x v="19"/>
    <s v="NORDESTE            "/>
    <s v="S9493600"/>
    <s v="ATIVIDADES DE ORGANIZACOES ASSOCIATIVAS LIGADAS A CULTURA E ARTE "/>
    <x v="4"/>
    <x v="1"/>
    <x v="1"/>
    <x v="7"/>
    <n v="1.2109924972782313"/>
    <n v="270458"/>
    <n v="327522.60882887588"/>
  </r>
  <r>
    <x v="20"/>
    <s v="NORTE               "/>
    <s v="C1811301"/>
    <s v="IMPRESSAO DE JORNAIS                                             "/>
    <x v="0"/>
    <x v="1"/>
    <x v="1"/>
    <x v="7"/>
    <n v="1.2109924972782313"/>
    <n v="60628"/>
    <n v="73420.05312498461"/>
  </r>
  <r>
    <x v="20"/>
    <s v="NORTE               "/>
    <s v="C1811301"/>
    <s v="IMPRESSAO DE JORNAIS                                             "/>
    <x v="0"/>
    <x v="1"/>
    <x v="1"/>
    <x v="7"/>
    <n v="1.2109924972782313"/>
    <n v="7040"/>
    <n v="8525.3871808387485"/>
  </r>
  <r>
    <x v="20"/>
    <s v="NORTE               "/>
    <s v="C1811302"/>
    <s v="IMPRESSAO DE LIVROS, REVISTAS E OUTRAS PUBLICACOES PERIODICAS    "/>
    <x v="0"/>
    <x v="1"/>
    <x v="1"/>
    <x v="7"/>
    <n v="1.2109924972782313"/>
    <n v="23897"/>
    <n v="28939.087707457893"/>
  </r>
  <r>
    <x v="20"/>
    <s v="NORTE               "/>
    <s v="C1811302"/>
    <s v="IMPRESSAO DE LIVROS, REVISTAS E OUTRAS PUBLICACOES PERIODICAS    "/>
    <x v="0"/>
    <x v="1"/>
    <x v="1"/>
    <x v="7"/>
    <n v="1.2109924972782313"/>
    <n v="193800"/>
    <n v="234690.34597252123"/>
  </r>
  <r>
    <x v="20"/>
    <s v="NORTE               "/>
    <s v="G4647802"/>
    <s v="COMERCIO ATACADISTA DE LIVROS, JORNAIS E OUTRAS PUBLICACOES      "/>
    <x v="2"/>
    <x v="1"/>
    <x v="1"/>
    <x v="7"/>
    <n v="1.2109924972782313"/>
    <n v="22247"/>
    <n v="26940.950086948811"/>
  </r>
  <r>
    <x v="20"/>
    <s v="NORTE               "/>
    <s v="G4647802"/>
    <s v="COMERCIO ATACADISTA DE LIVROS, JORNAIS E OUTRAS PUBLICACOES      "/>
    <x v="2"/>
    <x v="1"/>
    <x v="1"/>
    <x v="7"/>
    <n v="1.2109924972782313"/>
    <n v="125335"/>
    <n v="151779.74464636712"/>
  </r>
  <r>
    <x v="20"/>
    <s v="NORTE               "/>
    <s v="G4647802"/>
    <s v="COMERCIO ATACADISTA DE LIVROS, JORNAIS E OUTRAS PUBLICACOES      "/>
    <x v="2"/>
    <x v="1"/>
    <x v="1"/>
    <x v="7"/>
    <n v="1.2109924972782313"/>
    <n v="63969"/>
    <n v="77465.979058391182"/>
  </r>
  <r>
    <x v="20"/>
    <s v="NORTE               "/>
    <s v="G4647802"/>
    <s v="COMERCIO ATACADISTA DE LIVROS, JORNAIS E OUTRAS PUBLICACOES      "/>
    <x v="2"/>
    <x v="1"/>
    <x v="1"/>
    <x v="7"/>
    <n v="1.2109924972782313"/>
    <n v="130000"/>
    <n v="157429.02464617006"/>
  </r>
  <r>
    <x v="20"/>
    <s v="NORTE               "/>
    <s v="G4756300"/>
    <s v="COM VAREJISTA ESPECIALIZADO DE INSTRUMENTOS MUSICAIS E ACESSORIO "/>
    <x v="3"/>
    <x v="1"/>
    <x v="1"/>
    <x v="7"/>
    <n v="1.2109924972782313"/>
    <n v="4340"/>
    <n v="5255.7074381875236"/>
  </r>
  <r>
    <x v="20"/>
    <s v="NORTE               "/>
    <s v="G4756300"/>
    <s v="COM VAREJISTA ESPECIALIZADO DE INSTRUMENTOS MUSICAIS E ACESSORIO "/>
    <x v="3"/>
    <x v="1"/>
    <x v="1"/>
    <x v="7"/>
    <n v="1.2109924972782313"/>
    <n v="28185"/>
    <n v="34131.823535786949"/>
  </r>
  <r>
    <x v="20"/>
    <s v="NORTE               "/>
    <s v="G4756300"/>
    <s v="COM VAREJISTA ESPECIALIZADO DE INSTRUMENTOS MUSICAIS E ACESSORIO "/>
    <x v="3"/>
    <x v="1"/>
    <x v="1"/>
    <x v="7"/>
    <n v="1.2109924972782313"/>
    <n v="16217"/>
    <n v="19638.665328361076"/>
  </r>
  <r>
    <x v="20"/>
    <s v="NORTE               "/>
    <s v="G4756300"/>
    <s v="COM VAREJISTA ESPECIALIZADO DE INSTRUMENTOS MUSICAIS E ACESSORIO "/>
    <x v="3"/>
    <x v="1"/>
    <x v="1"/>
    <x v="7"/>
    <n v="1.2109924972782313"/>
    <n v="160600"/>
    <n v="194485.39506288394"/>
  </r>
  <r>
    <x v="20"/>
    <s v="NORTE               "/>
    <s v="G4756300"/>
    <s v="COM VAREJISTA ESPECIALIZADO DE INSTRUMENTOS MUSICAIS E ACESSORIO "/>
    <x v="3"/>
    <x v="1"/>
    <x v="1"/>
    <x v="7"/>
    <n v="1.2109924972782313"/>
    <n v="30000"/>
    <n v="36329.774918346942"/>
  </r>
  <r>
    <x v="20"/>
    <s v="NORTE               "/>
    <s v="G4761001"/>
    <s v="COMERCIO VAREJISTA DE LIVROS                                     "/>
    <x v="2"/>
    <x v="1"/>
    <x v="1"/>
    <x v="7"/>
    <n v="1.2109924972782313"/>
    <n v="5712"/>
    <n v="6917.1891444532575"/>
  </r>
  <r>
    <x v="20"/>
    <s v="NORTE               "/>
    <s v="G4761001"/>
    <s v="COMERCIO VAREJISTA DE LIVROS                                     "/>
    <x v="2"/>
    <x v="1"/>
    <x v="1"/>
    <x v="7"/>
    <n v="1.2109924972782313"/>
    <n v="9976"/>
    <n v="12080.861152847636"/>
  </r>
  <r>
    <x v="20"/>
    <s v="NORTE               "/>
    <s v="G4761001"/>
    <s v="COMERCIO VAREJISTA DE LIVROS                                     "/>
    <x v="2"/>
    <x v="1"/>
    <x v="1"/>
    <x v="7"/>
    <n v="1.2109924972782313"/>
    <n v="45063"/>
    <n v="54570.954904848935"/>
  </r>
  <r>
    <x v="20"/>
    <s v="NORTE               "/>
    <s v="G4761001"/>
    <s v="COMERCIO VAREJISTA DE LIVROS                                     "/>
    <x v="2"/>
    <x v="1"/>
    <x v="1"/>
    <x v="7"/>
    <n v="1.2109924972782313"/>
    <n v="435000"/>
    <n v="526781.73631603061"/>
  </r>
  <r>
    <x v="20"/>
    <s v="NORTE               "/>
    <s v="G4762800"/>
    <s v="COMERCIO VAREJISTA DE DISCOS, CDS, DVDS E FITAS                  "/>
    <x v="3"/>
    <x v="1"/>
    <x v="1"/>
    <x v="7"/>
    <n v="1.2109924972782313"/>
    <n v="24576"/>
    <n v="29761.351613109815"/>
  </r>
  <r>
    <x v="20"/>
    <s v="NORTE               "/>
    <s v="G4762800"/>
    <s v="COMERCIO VAREJISTA DE DISCOS, CDS, DVDS E FITAS                  "/>
    <x v="3"/>
    <x v="1"/>
    <x v="1"/>
    <x v="7"/>
    <n v="1.2109924972782313"/>
    <n v="12026"/>
    <n v="14563.39577226801"/>
  </r>
  <r>
    <x v="20"/>
    <s v="NORTE               "/>
    <s v="G4762800"/>
    <s v="COMERCIO VAREJISTA DE DISCOS, CDS, DVDS E FITAS                  "/>
    <x v="3"/>
    <x v="1"/>
    <x v="1"/>
    <x v="7"/>
    <n v="1.2109924972782313"/>
    <n v="54489"/>
    <n v="65985.770184193549"/>
  </r>
  <r>
    <x v="20"/>
    <s v="NORTE               "/>
    <s v="G4762800"/>
    <s v="COMERCIO VAREJISTA DE DISCOS, CDS, DVDS E FITAS                  "/>
    <x v="3"/>
    <x v="1"/>
    <x v="1"/>
    <x v="7"/>
    <n v="1.2109924972782313"/>
    <n v="205000"/>
    <n v="248253.46194203742"/>
  </r>
  <r>
    <x v="20"/>
    <s v="NORTE               "/>
    <s v="J5829800"/>
    <s v="EDICAO INTEGRADA IMPRESSAO CADASTRO LISTA OUTRO PRODUTO GRAFICO  "/>
    <x v="0"/>
    <x v="1"/>
    <x v="1"/>
    <x v="7"/>
    <n v="1.2109924972782313"/>
    <n v="44049"/>
    <n v="53343.008512608809"/>
  </r>
  <r>
    <x v="20"/>
    <s v="NORTE               "/>
    <s v="J5829800"/>
    <s v="EDICAO INTEGRADA IMPRESSAO CADASTRO LISTA OUTRO PRODUTO GRAFICO  "/>
    <x v="0"/>
    <x v="1"/>
    <x v="1"/>
    <x v="7"/>
    <n v="1.2109924972782313"/>
    <n v="50000"/>
    <n v="60549.624863911566"/>
  </r>
  <r>
    <x v="20"/>
    <s v="NORTE               "/>
    <s v="J5920100"/>
    <s v="ATIVIDADES DE GRAVACAO DE SOM E DE EDICAO DE MUSICA              "/>
    <x v="3"/>
    <x v="1"/>
    <x v="1"/>
    <x v="7"/>
    <n v="1.2109924972782313"/>
    <n v="10520"/>
    <n v="12739.641071366994"/>
  </r>
  <r>
    <x v="20"/>
    <s v="NORTE               "/>
    <s v="J5920100"/>
    <s v="ATIVIDADES DE GRAVACAO DE SOM E DE EDICAO DE MUSICA              "/>
    <x v="3"/>
    <x v="1"/>
    <x v="1"/>
    <x v="7"/>
    <n v="1.2109924972782313"/>
    <n v="21430"/>
    <n v="25951.569216672498"/>
  </r>
  <r>
    <x v="20"/>
    <s v="NORTE               "/>
    <s v="J6010100"/>
    <s v="ATIVIDADES DE RADIO                                              "/>
    <x v="5"/>
    <x v="1"/>
    <x v="1"/>
    <x v="7"/>
    <n v="1.2109924972782313"/>
    <n v="4117"/>
    <n v="4985.6561112944783"/>
  </r>
  <r>
    <x v="20"/>
    <s v="NORTE               "/>
    <s v="J6010100"/>
    <s v="ATIVIDADES DE RADIO                                              "/>
    <x v="5"/>
    <x v="1"/>
    <x v="1"/>
    <x v="7"/>
    <n v="1.2109924972782313"/>
    <n v="95488"/>
    <n v="115635.25158010375"/>
  </r>
  <r>
    <x v="20"/>
    <s v="NORTE               "/>
    <s v="J6010100"/>
    <s v="ATIVIDADES DE RADIO                                              "/>
    <x v="5"/>
    <x v="1"/>
    <x v="1"/>
    <x v="7"/>
    <n v="1.2109924972782313"/>
    <n v="416000"/>
    <n v="503772.87886774424"/>
  </r>
  <r>
    <x v="20"/>
    <s v="NORTE               "/>
    <s v="R9001902"/>
    <s v="PRODUCAO MUSICAL                                                 "/>
    <x v="4"/>
    <x v="1"/>
    <x v="1"/>
    <x v="7"/>
    <n v="1.2109924972782313"/>
    <n v="133200"/>
    <n v="161304.20063746042"/>
  </r>
  <r>
    <x v="20"/>
    <s v="NORTE               "/>
    <s v="R9001906"/>
    <s v="ATIVIDADES DE SONORIZACAO E DE ILUMINACAO                        "/>
    <x v="4"/>
    <x v="1"/>
    <x v="1"/>
    <x v="7"/>
    <n v="1.2109924972782313"/>
    <n v="3284"/>
    <n v="3976.8993610617117"/>
  </r>
  <r>
    <x v="20"/>
    <s v="NORTE               "/>
    <s v="R9001906"/>
    <s v="ATIVIDADES DE SONORIZACAO E DE ILUMINACAO                        "/>
    <x v="4"/>
    <x v="1"/>
    <x v="1"/>
    <x v="7"/>
    <n v="1.2109924972782313"/>
    <n v="7843"/>
    <n v="9497.8141561531684"/>
  </r>
  <r>
    <x v="20"/>
    <s v="NORTE               "/>
    <s v="R9001999"/>
    <s v="ARTE CENICA ESPETAC ATIVI COMPLEMENTARES NAO ESPECI ANTERIOR     "/>
    <x v="4"/>
    <x v="1"/>
    <x v="1"/>
    <x v="7"/>
    <n v="1.2109924972782313"/>
    <n v="13509"/>
    <n v="16359.297645731627"/>
  </r>
  <r>
    <x v="26"/>
    <s v="NORTE               "/>
    <s v="G4756300"/>
    <s v="COM VAREJISTA ESPECIALIZADO DE INSTRUMENTOS MUSICAIS E ACESSORIO "/>
    <x v="3"/>
    <x v="1"/>
    <x v="1"/>
    <x v="7"/>
    <n v="1.2109924972782313"/>
    <n v="10176"/>
    <n v="12323.059652303282"/>
  </r>
  <r>
    <x v="26"/>
    <s v="NORTE               "/>
    <s v="G4756300"/>
    <s v="COM VAREJISTA ESPECIALIZADO DE INSTRUMENTOS MUSICAIS E ACESSORIO "/>
    <x v="3"/>
    <x v="1"/>
    <x v="1"/>
    <x v="7"/>
    <n v="1.2109924972782313"/>
    <n v="6630"/>
    <n v="8028.8802569546733"/>
  </r>
  <r>
    <x v="26"/>
    <s v="NORTE               "/>
    <s v="G4761001"/>
    <s v="COMERCIO VAREJISTA DE LIVROS                                     "/>
    <x v="2"/>
    <x v="1"/>
    <x v="1"/>
    <x v="7"/>
    <n v="1.2109924972782313"/>
    <n v="112000"/>
    <n v="135631.15969516191"/>
  </r>
  <r>
    <x v="26"/>
    <s v="NORTE               "/>
    <s v="G4762800"/>
    <s v="COMERCIO VAREJISTA DE DISCOS, CDS, DVDS E FITAS                  "/>
    <x v="3"/>
    <x v="1"/>
    <x v="1"/>
    <x v="7"/>
    <n v="1.2109924972782313"/>
    <n v="2338"/>
    <n v="2831.300458636505"/>
  </r>
  <r>
    <x v="26"/>
    <s v="NORTE               "/>
    <s v="G4762800"/>
    <s v="COMERCIO VAREJISTA DE DISCOS, CDS, DVDS E FITAS                  "/>
    <x v="3"/>
    <x v="1"/>
    <x v="1"/>
    <x v="7"/>
    <n v="1.2109924972782313"/>
    <n v="128000"/>
    <n v="155007.03965161362"/>
  </r>
  <r>
    <x v="26"/>
    <s v="NORTE               "/>
    <s v="G4762800"/>
    <s v="COMERCIO VAREJISTA DE DISCOS, CDS, DVDS E FITAS                  "/>
    <x v="3"/>
    <x v="1"/>
    <x v="1"/>
    <x v="7"/>
    <n v="1.2109924972782313"/>
    <n v="6008"/>
    <n v="7275.6429236476142"/>
  </r>
  <r>
    <x v="26"/>
    <s v="NORTE               "/>
    <s v="G4762800"/>
    <s v="COMERCIO VAREJISTA DE DISCOS, CDS, DVDS E FITAS                  "/>
    <x v="3"/>
    <x v="1"/>
    <x v="1"/>
    <x v="7"/>
    <n v="1.2109924972782313"/>
    <n v="45439"/>
    <n v="55026.288083825551"/>
  </r>
  <r>
    <x v="26"/>
    <s v="NORTE               "/>
    <s v="R9001906"/>
    <s v="ATIVIDADES DE SONORIZACAO E DE ILUMINACAO                        "/>
    <x v="4"/>
    <x v="1"/>
    <x v="1"/>
    <x v="7"/>
    <n v="1.2109924972782313"/>
    <n v="24333"/>
    <n v="29467.080436271204"/>
  </r>
  <r>
    <x v="26"/>
    <s v="NORTE               "/>
    <s v="R9001906"/>
    <s v="ATIVIDADES DE SONORIZACAO E DE ILUMINACAO                        "/>
    <x v="4"/>
    <x v="1"/>
    <x v="1"/>
    <x v="7"/>
    <n v="1.2109924972782313"/>
    <n v="8439"/>
    <n v="10219.565684530995"/>
  </r>
  <r>
    <x v="21"/>
    <s v="SUL                 "/>
    <s v="C1811302"/>
    <s v="IMPRESSAO DE LIVROS, REVISTAS E OUTRAS PUBLICACOES PERIODICAS    "/>
    <x v="0"/>
    <x v="1"/>
    <x v="1"/>
    <x v="7"/>
    <n v="1.2109924972782313"/>
    <n v="39785"/>
    <n v="48179.336504214436"/>
  </r>
  <r>
    <x v="21"/>
    <s v="SUL                 "/>
    <s v="C1811302"/>
    <s v="IMPRESSAO DE LIVROS, REVISTAS E OUTRAS PUBLICACOES PERIODICAS    "/>
    <x v="0"/>
    <x v="1"/>
    <x v="1"/>
    <x v="7"/>
    <n v="1.2109924972782313"/>
    <n v="48000"/>
    <n v="58127.639869355102"/>
  </r>
  <r>
    <x v="21"/>
    <s v="SUL                 "/>
    <s v="C1811302"/>
    <s v="IMPRESSAO DE LIVROS, REVISTAS E OUTRAS PUBLICACOES PERIODICAS    "/>
    <x v="0"/>
    <x v="1"/>
    <x v="1"/>
    <x v="7"/>
    <n v="1.2109924972782313"/>
    <n v="40000"/>
    <n v="48439.699891129254"/>
  </r>
  <r>
    <x v="21"/>
    <s v="SUL                 "/>
    <s v="C1811302"/>
    <s v="IMPRESSAO DE LIVROS, REVISTAS E OUTRAS PUBLICACOES PERIODICAS    "/>
    <x v="0"/>
    <x v="1"/>
    <x v="1"/>
    <x v="7"/>
    <n v="1.2109924972782313"/>
    <n v="128147"/>
    <n v="155185.05554871351"/>
  </r>
  <r>
    <x v="21"/>
    <s v="SUL                 "/>
    <s v="C1811302"/>
    <s v="IMPRESSAO DE LIVROS, REVISTAS E OUTRAS PUBLICACOES PERIODICAS    "/>
    <x v="0"/>
    <x v="1"/>
    <x v="1"/>
    <x v="7"/>
    <n v="1.2109924972782313"/>
    <n v="772396"/>
    <n v="935365.76092771674"/>
  </r>
  <r>
    <x v="21"/>
    <s v="SUL                 "/>
    <s v="C3220500"/>
    <s v="FABRICACAO DE INSTRUMENTOS MUSICAIS, PECAS E ACESSORIOS          "/>
    <x v="3"/>
    <x v="1"/>
    <x v="1"/>
    <x v="7"/>
    <n v="1.2109924972782313"/>
    <n v="443"/>
    <n v="536.46967629425649"/>
  </r>
  <r>
    <x v="21"/>
    <s v="SUL                 "/>
    <s v="C3220500"/>
    <s v="FABRICACAO DE INSTRUMENTOS MUSICAIS, PECAS E ACESSORIOS          "/>
    <x v="3"/>
    <x v="1"/>
    <x v="1"/>
    <x v="7"/>
    <n v="1.2109924972782313"/>
    <n v="3111"/>
    <n v="3767.3976590325778"/>
  </r>
  <r>
    <x v="21"/>
    <s v="SUL                 "/>
    <s v="C3220500"/>
    <s v="FABRICACAO DE INSTRUMENTOS MUSICAIS, PECAS E ACESSORIOS          "/>
    <x v="3"/>
    <x v="1"/>
    <x v="1"/>
    <x v="7"/>
    <n v="1.2109924972782313"/>
    <n v="14187"/>
    <n v="17180.350558886268"/>
  </r>
  <r>
    <x v="21"/>
    <s v="SUL                 "/>
    <s v="G4647802"/>
    <s v="COMERCIO ATACADISTA DE LIVROS, JORNAIS E OUTRAS PUBLICACOES      "/>
    <x v="2"/>
    <x v="1"/>
    <x v="1"/>
    <x v="7"/>
    <n v="1.2109924972782313"/>
    <n v="72865"/>
    <n v="88238.968314178332"/>
  </r>
  <r>
    <x v="21"/>
    <s v="SUL                 "/>
    <s v="G4647802"/>
    <s v="COMERCIO ATACADISTA DE LIVROS, JORNAIS E OUTRAS PUBLICACOES      "/>
    <x v="2"/>
    <x v="1"/>
    <x v="1"/>
    <x v="7"/>
    <n v="1.2109924972782313"/>
    <n v="686660"/>
    <n v="831540.1081810703"/>
  </r>
  <r>
    <x v="21"/>
    <s v="SUL                 "/>
    <s v="G4647802"/>
    <s v="COMERCIO ATACADISTA DE LIVROS, JORNAIS E OUTRAS PUBLICACOES      "/>
    <x v="2"/>
    <x v="1"/>
    <x v="1"/>
    <x v="7"/>
    <n v="1.2109924972782313"/>
    <n v="746564"/>
    <n v="904083.40273802553"/>
  </r>
  <r>
    <x v="21"/>
    <s v="SUL                 "/>
    <s v="G4647802"/>
    <s v="COMERCIO ATACADISTA DE LIVROS, JORNAIS E OUTRAS PUBLICACOES      "/>
    <x v="2"/>
    <x v="1"/>
    <x v="1"/>
    <x v="7"/>
    <n v="1.2109924972782313"/>
    <n v="784459"/>
    <n v="949973.96342238411"/>
  </r>
  <r>
    <x v="21"/>
    <s v="SUL                 "/>
    <s v="G4756300"/>
    <s v="COM VAREJISTA ESPECIALIZADO DE INSTRUMENTOS MUSICAIS E ACESSORIO "/>
    <x v="3"/>
    <x v="1"/>
    <x v="1"/>
    <x v="7"/>
    <n v="1.2109924972782313"/>
    <n v="119851"/>
    <n v="145138.6617912933"/>
  </r>
  <r>
    <x v="21"/>
    <s v="SUL                 "/>
    <s v="G4756300"/>
    <s v="COM VAREJISTA ESPECIALIZADO DE INSTRUMENTOS MUSICAIS E ACESSORIO "/>
    <x v="3"/>
    <x v="1"/>
    <x v="1"/>
    <x v="7"/>
    <n v="1.2109924972782313"/>
    <n v="202239"/>
    <n v="244909.91165705223"/>
  </r>
  <r>
    <x v="21"/>
    <s v="SUL                 "/>
    <s v="G4756300"/>
    <s v="COM VAREJISTA ESPECIALIZADO DE INSTRUMENTOS MUSICAIS E ACESSORIO "/>
    <x v="3"/>
    <x v="1"/>
    <x v="1"/>
    <x v="7"/>
    <n v="1.2109924972782313"/>
    <n v="243356"/>
    <n v="294702.29016764124"/>
  </r>
  <r>
    <x v="21"/>
    <s v="SUL                 "/>
    <s v="G4761001"/>
    <s v="COMERCIO VAREJISTA DE LIVROS                                     "/>
    <x v="2"/>
    <x v="1"/>
    <x v="1"/>
    <x v="7"/>
    <n v="1.2109924972782313"/>
    <n v="23317"/>
    <n v="28236.712059036519"/>
  </r>
  <r>
    <x v="21"/>
    <s v="SUL                 "/>
    <s v="G4761001"/>
    <s v="COMERCIO VAREJISTA DE LIVROS                                     "/>
    <x v="2"/>
    <x v="1"/>
    <x v="0"/>
    <x v="7"/>
    <n v="1.2109924972782313"/>
    <n v="1361295"/>
    <n v="1648518.0315823699"/>
  </r>
  <r>
    <x v="21"/>
    <s v="SUL                 "/>
    <s v="G4761001"/>
    <s v="COMERCIO VAREJISTA DE LIVROS                                     "/>
    <x v="2"/>
    <x v="1"/>
    <x v="0"/>
    <x v="7"/>
    <n v="1.2109924972782313"/>
    <n v="1164"/>
    <n v="1409.5952668318612"/>
  </r>
  <r>
    <x v="21"/>
    <s v="SUL                 "/>
    <s v="G4761001"/>
    <s v="COMERCIO VAREJISTA DE LIVROS                                     "/>
    <x v="2"/>
    <x v="1"/>
    <x v="1"/>
    <x v="7"/>
    <n v="1.2109924972782313"/>
    <n v="184700"/>
    <n v="223670.31424728932"/>
  </r>
  <r>
    <x v="21"/>
    <s v="SUL                 "/>
    <s v="G4761001"/>
    <s v="COMERCIO VAREJISTA DE LIVROS                                     "/>
    <x v="2"/>
    <x v="1"/>
    <x v="1"/>
    <x v="7"/>
    <n v="1.2109924972782313"/>
    <n v="204844"/>
    <n v="248064.54711246202"/>
  </r>
  <r>
    <x v="21"/>
    <s v="SUL                 "/>
    <s v="G4761001"/>
    <s v="COMERCIO VAREJISTA DE LIVROS                                     "/>
    <x v="2"/>
    <x v="1"/>
    <x v="1"/>
    <x v="7"/>
    <n v="1.2109924972782313"/>
    <n v="189791"/>
    <n v="229835.47705093279"/>
  </r>
  <r>
    <x v="21"/>
    <s v="SUL                 "/>
    <s v="G4761002"/>
    <s v="COMERCIO VAREJISTA DE JORNAIS E REVISTAS                         "/>
    <x v="2"/>
    <x v="1"/>
    <x v="1"/>
    <x v="7"/>
    <n v="1.2109924972782313"/>
    <n v="21119"/>
    <n v="25574.950550018966"/>
  </r>
  <r>
    <x v="21"/>
    <s v="SUL                 "/>
    <s v="G4761002"/>
    <s v="COMERCIO VAREJISTA DE JORNAIS E REVISTAS                         "/>
    <x v="2"/>
    <x v="1"/>
    <x v="1"/>
    <x v="7"/>
    <n v="1.2109924972782313"/>
    <n v="40245"/>
    <n v="48736.393052962419"/>
  </r>
  <r>
    <x v="21"/>
    <s v="SUL                 "/>
    <s v="G4761002"/>
    <s v="COMERCIO VAREJISTA DE JORNAIS E REVISTAS                         "/>
    <x v="2"/>
    <x v="1"/>
    <x v="1"/>
    <x v="7"/>
    <n v="1.2109924972782313"/>
    <n v="50004"/>
    <n v="60554.468833900683"/>
  </r>
  <r>
    <x v="21"/>
    <s v="SUL                 "/>
    <s v="G4762800"/>
    <s v="COMERCIO VAREJISTA DE DISCOS, CDS, DVDS E FITAS                  "/>
    <x v="3"/>
    <x v="1"/>
    <x v="1"/>
    <x v="7"/>
    <n v="1.2109924972782313"/>
    <n v="49899"/>
    <n v="60427.314621686462"/>
  </r>
  <r>
    <x v="21"/>
    <s v="SUL                 "/>
    <s v="G4762800"/>
    <s v="COMERCIO VAREJISTA DE DISCOS, CDS, DVDS E FITAS                  "/>
    <x v="3"/>
    <x v="1"/>
    <x v="1"/>
    <x v="7"/>
    <n v="1.2109924972782313"/>
    <n v="44664"/>
    <n v="54087.768898434922"/>
  </r>
  <r>
    <x v="21"/>
    <s v="SUL                 "/>
    <s v="G4762800"/>
    <s v="COMERCIO VAREJISTA DE DISCOS, CDS, DVDS E FITAS                  "/>
    <x v="3"/>
    <x v="1"/>
    <x v="1"/>
    <x v="7"/>
    <n v="1.2109924972782313"/>
    <n v="106872"/>
    <n v="129421.19016911915"/>
  </r>
  <r>
    <x v="21"/>
    <s v="SUL                 "/>
    <s v="J5811500"/>
    <s v="EDICAO DE LIVROS                                                 "/>
    <x v="2"/>
    <x v="1"/>
    <x v="1"/>
    <x v="7"/>
    <n v="1.2109924972782313"/>
    <n v="11602"/>
    <n v="14049.93495342204"/>
  </r>
  <r>
    <x v="21"/>
    <s v="SUL                 "/>
    <s v="J5811500"/>
    <s v="EDICAO DE LIVROS                                                 "/>
    <x v="2"/>
    <x v="1"/>
    <x v="1"/>
    <x v="7"/>
    <n v="1.2109924972782313"/>
    <n v="431468"/>
    <n v="522504.51081564394"/>
  </r>
  <r>
    <x v="21"/>
    <s v="SUL                 "/>
    <s v="J5811500"/>
    <s v="EDICAO DE LIVROS                                                 "/>
    <x v="2"/>
    <x v="1"/>
    <x v="0"/>
    <x v="7"/>
    <n v="1.2109924972782313"/>
    <n v="3641935"/>
    <n v="4410355.9605749957"/>
  </r>
  <r>
    <x v="21"/>
    <s v="SUL                 "/>
    <s v="J5811500"/>
    <s v="EDICAO DE LIVROS                                                 "/>
    <x v="2"/>
    <x v="1"/>
    <x v="1"/>
    <x v="7"/>
    <n v="1.2109924972782313"/>
    <n v="179812"/>
    <n v="217750.98292059332"/>
  </r>
  <r>
    <x v="21"/>
    <s v="SUL                 "/>
    <s v="J5812301"/>
    <s v="EDICAO DE JORNAIS DIARIOS                                        "/>
    <x v="2"/>
    <x v="1"/>
    <x v="1"/>
    <x v="7"/>
    <n v="1.2109924972782313"/>
    <n v="142221"/>
    <n v="172228.56395540733"/>
  </r>
  <r>
    <x v="21"/>
    <s v="SUL                 "/>
    <s v="J5812301"/>
    <s v="EDICAO DE JORNAIS DIARIOS                                        "/>
    <x v="2"/>
    <x v="1"/>
    <x v="1"/>
    <x v="7"/>
    <n v="1.2109924972782313"/>
    <n v="54592"/>
    <n v="66110.50241141321"/>
  </r>
  <r>
    <x v="21"/>
    <s v="SUL                 "/>
    <s v="J5812301"/>
    <s v="EDICAO DE JORNAIS DIARIOS                                        "/>
    <x v="2"/>
    <x v="1"/>
    <x v="1"/>
    <x v="7"/>
    <n v="1.2109924972782313"/>
    <n v="57427"/>
    <n v="69543.666141196984"/>
  </r>
  <r>
    <x v="21"/>
    <s v="SUL                 "/>
    <s v="J5813100"/>
    <s v="EDICAO DE REVISTAS                                               "/>
    <x v="2"/>
    <x v="1"/>
    <x v="1"/>
    <x v="7"/>
    <n v="1.2109924972782313"/>
    <n v="29221"/>
    <n v="35386.411762967196"/>
  </r>
  <r>
    <x v="21"/>
    <s v="SUL                 "/>
    <s v="J5813100"/>
    <s v="EDICAO DE REVISTAS                                               "/>
    <x v="2"/>
    <x v="1"/>
    <x v="1"/>
    <x v="7"/>
    <n v="1.2109924972782313"/>
    <n v="6815"/>
    <n v="8252.9138689511474"/>
  </r>
  <r>
    <x v="21"/>
    <s v="SUL                 "/>
    <s v="J5819100"/>
    <s v="EDICAO DE CADASTROS, LISTAS E OUTROS PRODUTOS GRAFICOS           "/>
    <x v="0"/>
    <x v="1"/>
    <x v="1"/>
    <x v="7"/>
    <n v="1.2109924972782313"/>
    <n v="32259"/>
    <n v="39065.406969698466"/>
  </r>
  <r>
    <x v="21"/>
    <s v="SUL                 "/>
    <s v="J5819100"/>
    <s v="EDICAO DE CADASTROS, LISTAS E OUTROS PRODUTOS GRAFICOS           "/>
    <x v="0"/>
    <x v="1"/>
    <x v="1"/>
    <x v="7"/>
    <n v="1.2109924972782313"/>
    <n v="93336"/>
    <n v="113029.19572596101"/>
  </r>
  <r>
    <x v="21"/>
    <s v="SUL                 "/>
    <s v="J5821200"/>
    <s v="EDICAO INTEGRADA A IMPRESSAO DE LIVROS                           "/>
    <x v="2"/>
    <x v="1"/>
    <x v="1"/>
    <x v="7"/>
    <n v="1.2109924972782313"/>
    <n v="7441"/>
    <n v="9010.9951722473197"/>
  </r>
  <r>
    <x v="21"/>
    <s v="SUL                 "/>
    <s v="J5821200"/>
    <s v="EDICAO INTEGRADA A IMPRESSAO DE LIVROS                           "/>
    <x v="2"/>
    <x v="1"/>
    <x v="1"/>
    <x v="7"/>
    <n v="1.2109924972782313"/>
    <n v="177501"/>
    <n v="214952.37925938334"/>
  </r>
  <r>
    <x v="21"/>
    <s v="SUL                 "/>
    <s v="J5821200"/>
    <s v="EDICAO INTEGRADA A IMPRESSAO DE LIVROS                           "/>
    <x v="2"/>
    <x v="1"/>
    <x v="1"/>
    <x v="7"/>
    <n v="1.2109924972782313"/>
    <n v="897196"/>
    <n v="1086497.6245880399"/>
  </r>
  <r>
    <x v="21"/>
    <s v="SUL                 "/>
    <s v="J5822101"/>
    <s v="EDICAO INTEGRADA A IMPRESSAO DE JORNAIS DIARIOS                  "/>
    <x v="2"/>
    <x v="1"/>
    <x v="1"/>
    <x v="7"/>
    <n v="1.2109924972782313"/>
    <n v="25840"/>
    <n v="31292.046129669496"/>
  </r>
  <r>
    <x v="21"/>
    <s v="SUL                 "/>
    <s v="J5822101"/>
    <s v="EDICAO INTEGRADA A IMPRESSAO DE JORNAIS DIARIOS                  "/>
    <x v="2"/>
    <x v="1"/>
    <x v="1"/>
    <x v="7"/>
    <n v="1.2109924972782313"/>
    <n v="250296"/>
    <n v="303106.57809875219"/>
  </r>
  <r>
    <x v="21"/>
    <s v="SUL                 "/>
    <s v="J5822101"/>
    <s v="EDICAO INTEGRADA A IMPRESSAO DE JORNAIS DIARIOS                  "/>
    <x v="2"/>
    <x v="1"/>
    <x v="1"/>
    <x v="7"/>
    <n v="1.2109924972782313"/>
    <n v="322408"/>
    <n v="390433.66906247998"/>
  </r>
  <r>
    <x v="21"/>
    <s v="SUL                 "/>
    <s v="J5823900"/>
    <s v="EDICAO INTEGRADA A IMPRESSAO DE REVISTAS                         "/>
    <x v="2"/>
    <x v="1"/>
    <x v="1"/>
    <x v="7"/>
    <n v="1.2109924972782313"/>
    <n v="23343"/>
    <n v="28268.197863965754"/>
  </r>
  <r>
    <x v="21"/>
    <s v="SUL                 "/>
    <s v="J5823900"/>
    <s v="EDICAO INTEGRADA A IMPRESSAO DE REVISTAS                         "/>
    <x v="2"/>
    <x v="1"/>
    <x v="1"/>
    <x v="7"/>
    <n v="1.2109924972782313"/>
    <n v="237000"/>
    <n v="287005.22185494081"/>
  </r>
  <r>
    <x v="21"/>
    <s v="SUL                 "/>
    <s v="J5823900"/>
    <s v="EDICAO INTEGRADA A IMPRESSAO DE REVISTAS                         "/>
    <x v="2"/>
    <x v="1"/>
    <x v="1"/>
    <x v="7"/>
    <n v="1.2109924972782313"/>
    <n v="35479"/>
    <n v="42964.802810934372"/>
  </r>
  <r>
    <x v="21"/>
    <s v="SUL                 "/>
    <s v="J5823900"/>
    <s v="EDICAO INTEGRADA A IMPRESSAO DE REVISTAS                         "/>
    <x v="2"/>
    <x v="1"/>
    <x v="1"/>
    <x v="7"/>
    <n v="1.2109924972782313"/>
    <n v="21620"/>
    <n v="26181.657791155361"/>
  </r>
  <r>
    <x v="21"/>
    <s v="SUL                 "/>
    <s v="J5829800"/>
    <s v="EDICAO INTEGRADA IMPRESSAO CADASTRO LISTA OUTRO PRODUTO GRAFICO  "/>
    <x v="0"/>
    <x v="1"/>
    <x v="1"/>
    <x v="7"/>
    <n v="1.2109924972782313"/>
    <n v="72186"/>
    <n v="87416.704408526406"/>
  </r>
  <r>
    <x v="21"/>
    <s v="SUL                 "/>
    <s v="J5829800"/>
    <s v="EDICAO INTEGRADA IMPRESSAO CADASTRO LISTA OUTRO PRODUTO GRAFICO  "/>
    <x v="0"/>
    <x v="1"/>
    <x v="1"/>
    <x v="7"/>
    <n v="1.2109924972782313"/>
    <n v="659204"/>
    <n v="798291.09817579924"/>
  </r>
  <r>
    <x v="21"/>
    <s v="SUL                 "/>
    <s v="J5829800"/>
    <s v="EDICAO INTEGRADA IMPRESSAO CADASTRO LISTA OUTRO PRODUTO GRAFICO  "/>
    <x v="0"/>
    <x v="1"/>
    <x v="1"/>
    <x v="7"/>
    <n v="1.2109924972782313"/>
    <n v="112500"/>
    <n v="136236.65594380102"/>
  </r>
  <r>
    <x v="21"/>
    <s v="SUL                 "/>
    <s v="J5829800"/>
    <s v="EDICAO INTEGRADA IMPRESSAO CADASTRO LISTA OUTRO PRODUTO GRAFICO  "/>
    <x v="0"/>
    <x v="1"/>
    <x v="1"/>
    <x v="7"/>
    <n v="1.2109924972782313"/>
    <n v="175228"/>
    <n v="212199.79331306991"/>
  </r>
  <r>
    <x v="21"/>
    <s v="SUL                 "/>
    <s v="J5829800"/>
    <s v="EDICAO INTEGRADA IMPRESSAO CADASTRO LISTA OUTRO PRODUTO GRAFICO  "/>
    <x v="0"/>
    <x v="1"/>
    <x v="1"/>
    <x v="7"/>
    <n v="1.2109924972782313"/>
    <n v="733072"/>
    <n v="887744.69196474762"/>
  </r>
  <r>
    <x v="21"/>
    <s v="SUL                 "/>
    <s v="J5911102"/>
    <s v="PRODUCAO DE FILMES PARA PUBLICIDADE                              "/>
    <x v="5"/>
    <x v="1"/>
    <x v="1"/>
    <x v="7"/>
    <n v="1.2109924972782313"/>
    <n v="2861"/>
    <n v="3464.6495347130199"/>
  </r>
  <r>
    <x v="21"/>
    <s v="SUL                 "/>
    <s v="J5911199"/>
    <s v="ATIV PD CINEMATOGRAFICA VIDEO PROG TELEVISAO NAO ESPECI ANTERIOR "/>
    <x v="5"/>
    <x v="1"/>
    <x v="1"/>
    <x v="7"/>
    <n v="1.2109924972782313"/>
    <n v="85924"/>
    <n v="104053.31933613475"/>
  </r>
  <r>
    <x v="21"/>
    <s v="SUL                 "/>
    <s v="J5911199"/>
    <s v="ATIV PD CINEMATOGRAFICA VIDEO PROG TELEVISAO NAO ESPECI ANTERIOR "/>
    <x v="5"/>
    <x v="1"/>
    <x v="1"/>
    <x v="7"/>
    <n v="1.2109924972782313"/>
    <n v="9043"/>
    <n v="10951.005152887046"/>
  </r>
  <r>
    <x v="21"/>
    <s v="SUL                 "/>
    <s v="J5911199"/>
    <s v="ATIV PD CINEMATOGRAFICA VIDEO PROG TELEVISAO NAO ESPECI ANTERIOR "/>
    <x v="5"/>
    <x v="1"/>
    <x v="1"/>
    <x v="7"/>
    <n v="1.2109924972782313"/>
    <n v="56150"/>
    <n v="67997.228722172687"/>
  </r>
  <r>
    <x v="21"/>
    <s v="SUL                 "/>
    <s v="J5911199"/>
    <s v="ATIV PD CINEMATOGRAFICA VIDEO PROG TELEVISAO NAO ESPECI ANTERIOR "/>
    <x v="5"/>
    <x v="1"/>
    <x v="1"/>
    <x v="7"/>
    <n v="1.2109924972782313"/>
    <n v="26453"/>
    <n v="32034.384530501055"/>
  </r>
  <r>
    <x v="21"/>
    <s v="SUL                 "/>
    <s v="J5913800"/>
    <s v="DISTRIBUICAO CINEMATOGRAFICA DE VIDEO E DE PROGRAMA DE TELEVISAO "/>
    <x v="5"/>
    <x v="1"/>
    <x v="1"/>
    <x v="7"/>
    <n v="1.2109924972782313"/>
    <n v="61157"/>
    <n v="74060.668156044791"/>
  </r>
  <r>
    <x v="21"/>
    <s v="SUL                 "/>
    <s v="J5914600"/>
    <s v="ATIVIDADES DE EXIBICAO CINEMATOGRAFICA                           "/>
    <x v="5"/>
    <x v="1"/>
    <x v="0"/>
    <x v="7"/>
    <n v="1.2109924972782313"/>
    <n v="2300506"/>
    <n v="2785895.5059435549"/>
  </r>
  <r>
    <x v="21"/>
    <s v="SUL                 "/>
    <s v="J5914600"/>
    <s v="ATIVIDADES DE EXIBICAO CINEMATOGRAFICA                           "/>
    <x v="5"/>
    <x v="1"/>
    <x v="0"/>
    <x v="7"/>
    <n v="1.2109924972782313"/>
    <n v="850611"/>
    <n v="1030083.5391023336"/>
  </r>
  <r>
    <x v="21"/>
    <s v="SUL                 "/>
    <s v="J5914600"/>
    <s v="ATIVIDADES DE EXIBICAO CINEMATOGRAFICA                           "/>
    <x v="5"/>
    <x v="1"/>
    <x v="0"/>
    <x v="7"/>
    <n v="1.2109924972782313"/>
    <n v="743215"/>
    <n v="900027.78886464075"/>
  </r>
  <r>
    <x v="21"/>
    <s v="SUL                 "/>
    <s v="J5914600"/>
    <s v="ATIVIDADES DE EXIBICAO CINEMATOGRAFICA                           "/>
    <x v="5"/>
    <x v="1"/>
    <x v="0"/>
    <x v="7"/>
    <n v="1.2109924972782313"/>
    <n v="12100"/>
    <n v="14653.009217066599"/>
  </r>
  <r>
    <x v="21"/>
    <s v="SUL                 "/>
    <s v="J5920100"/>
    <s v="ATIVIDADES DE GRAVACAO DE SOM E DE EDICAO DE MUSICA              "/>
    <x v="3"/>
    <x v="1"/>
    <x v="1"/>
    <x v="7"/>
    <n v="1.2109924972782313"/>
    <n v="2995"/>
    <n v="3626.9225293483028"/>
  </r>
  <r>
    <x v="21"/>
    <s v="SUL                 "/>
    <s v="J5920100"/>
    <s v="ATIVIDADES DE GRAVACAO DE SOM E DE EDICAO DE MUSICA              "/>
    <x v="3"/>
    <x v="1"/>
    <x v="1"/>
    <x v="7"/>
    <n v="1.2109924972782313"/>
    <n v="60144"/>
    <n v="72833.932756301947"/>
  </r>
  <r>
    <x v="21"/>
    <s v="SUL                 "/>
    <s v="J5920100"/>
    <s v="ATIVIDADES DE GRAVACAO DE SOM E DE EDICAO DE MUSICA              "/>
    <x v="3"/>
    <x v="1"/>
    <x v="1"/>
    <x v="7"/>
    <n v="1.2109924972782313"/>
    <n v="8889"/>
    <n v="10764.512308306199"/>
  </r>
  <r>
    <x v="21"/>
    <s v="SUL                 "/>
    <s v="J6010100"/>
    <s v="ATIVIDADES DE RADIO                                              "/>
    <x v="5"/>
    <x v="1"/>
    <x v="1"/>
    <x v="7"/>
    <n v="1.2109924972782313"/>
    <n v="44262"/>
    <n v="53600.949914529076"/>
  </r>
  <r>
    <x v="21"/>
    <s v="SUL                 "/>
    <s v="J6010100"/>
    <s v="ATIVIDADES DE RADIO                                              "/>
    <x v="5"/>
    <x v="1"/>
    <x v="1"/>
    <x v="7"/>
    <n v="1.2109924972782313"/>
    <n v="115000"/>
    <n v="139264.13718699661"/>
  </r>
  <r>
    <x v="21"/>
    <s v="SUL                 "/>
    <s v="J6010100"/>
    <s v="ATIVIDADES DE RADIO                                              "/>
    <x v="5"/>
    <x v="1"/>
    <x v="1"/>
    <x v="7"/>
    <n v="1.2109924972782313"/>
    <n v="400299"/>
    <n v="484759.08566797874"/>
  </r>
  <r>
    <x v="21"/>
    <s v="SUL                 "/>
    <s v="J6010100"/>
    <s v="ATIVIDADES DE RADIO                                              "/>
    <x v="5"/>
    <x v="1"/>
    <x v="1"/>
    <x v="7"/>
    <n v="1.2109924972782313"/>
    <n v="172427"/>
    <n v="208807.80332819361"/>
  </r>
  <r>
    <x v="21"/>
    <s v="SUL                 "/>
    <s v="J6010100"/>
    <s v="ATIVIDADES DE RADIO                                              "/>
    <x v="5"/>
    <x v="1"/>
    <x v="1"/>
    <x v="7"/>
    <n v="1.2109924972782313"/>
    <n v="333445"/>
    <n v="403799.39325493987"/>
  </r>
  <r>
    <x v="21"/>
    <s v="SUL                 "/>
    <s v="J6021700"/>
    <s v="ATIVIDADES DE TELEVISAO ABERTA                                   "/>
    <x v="5"/>
    <x v="1"/>
    <x v="1"/>
    <x v="7"/>
    <n v="1.2109924972782313"/>
    <n v="382266"/>
    <n v="462921.25796456035"/>
  </r>
  <r>
    <x v="21"/>
    <s v="SUL                 "/>
    <s v="J6022501"/>
    <s v="PROGRAMADORAS                                                    "/>
    <x v="5"/>
    <x v="1"/>
    <x v="1"/>
    <x v="7"/>
    <n v="1.2109924972782313"/>
    <n v="4443"/>
    <n v="5380.4396654071816"/>
  </r>
  <r>
    <x v="21"/>
    <s v="SUL                 "/>
    <s v="J6022501"/>
    <s v="PROGRAMADORAS                                                    "/>
    <x v="5"/>
    <x v="1"/>
    <x v="1"/>
    <x v="7"/>
    <n v="1.2109924972782313"/>
    <n v="4511"/>
    <n v="5462.7871552221013"/>
  </r>
  <r>
    <x v="21"/>
    <s v="SUL                 "/>
    <s v="P8592901"/>
    <s v="ENSINO DE DANCA                                                  "/>
    <x v="6"/>
    <x v="1"/>
    <x v="1"/>
    <x v="7"/>
    <n v="1.2109924972782313"/>
    <n v="5247"/>
    <n v="6354.0776332188798"/>
  </r>
  <r>
    <x v="21"/>
    <s v="SUL                 "/>
    <s v="P8592901"/>
    <s v="ENSINO DE DANCA                                                  "/>
    <x v="6"/>
    <x v="1"/>
    <x v="1"/>
    <x v="7"/>
    <n v="1.2109924972782313"/>
    <n v="6163"/>
    <n v="7463.3467607257398"/>
  </r>
  <r>
    <x v="21"/>
    <s v="SUL                 "/>
    <s v="P8592903"/>
    <s v="ENSINO DE MUSICA                                                 "/>
    <x v="6"/>
    <x v="1"/>
    <x v="1"/>
    <x v="7"/>
    <n v="1.2109924972782313"/>
    <n v="1400"/>
    <n v="1695.3894961895239"/>
  </r>
  <r>
    <x v="21"/>
    <s v="SUL                 "/>
    <s v="P8592903"/>
    <s v="ENSINO DE MUSICA                                                 "/>
    <x v="6"/>
    <x v="1"/>
    <x v="1"/>
    <x v="7"/>
    <n v="1.2109924972782313"/>
    <n v="17257"/>
    <n v="20898.097525530437"/>
  </r>
  <r>
    <x v="21"/>
    <s v="SUL                 "/>
    <s v="P8592903"/>
    <s v="ENSINO DE MUSICA                                                 "/>
    <x v="6"/>
    <x v="1"/>
    <x v="1"/>
    <x v="7"/>
    <n v="1.2109924972782313"/>
    <n v="11587"/>
    <n v="14031.770065962866"/>
  </r>
  <r>
    <x v="21"/>
    <s v="SUL                 "/>
    <s v="P8592999"/>
    <s v="ENSINO DE ARTE E CULTURA NAO ESPECIFICADO ANTERIORMENTE          "/>
    <x v="6"/>
    <x v="1"/>
    <x v="1"/>
    <x v="7"/>
    <n v="1.2109924972782313"/>
    <n v="162"/>
    <n v="196.18078455907349"/>
  </r>
  <r>
    <x v="21"/>
    <s v="SUL                 "/>
    <s v="R9001902"/>
    <s v="PRODUCAO MUSICAL                                                 "/>
    <x v="4"/>
    <x v="1"/>
    <x v="1"/>
    <x v="7"/>
    <n v="1.2109924972782313"/>
    <n v="22576"/>
    <n v="27339.366618553351"/>
  </r>
  <r>
    <x v="21"/>
    <s v="SUL                 "/>
    <s v="R9001902"/>
    <s v="PRODUCAO MUSICAL                                                 "/>
    <x v="4"/>
    <x v="1"/>
    <x v="1"/>
    <x v="7"/>
    <n v="1.2109924972782313"/>
    <n v="868500"/>
    <n v="1051746.9838861439"/>
  </r>
  <r>
    <x v="21"/>
    <s v="SUL                 "/>
    <s v="R9001902"/>
    <s v="PRODUCAO MUSICAL                                                 "/>
    <x v="4"/>
    <x v="1"/>
    <x v="1"/>
    <x v="7"/>
    <n v="1.2109924972782313"/>
    <n v="26469"/>
    <n v="32053.760410457504"/>
  </r>
  <r>
    <x v="21"/>
    <s v="SUL                 "/>
    <s v="R9001902"/>
    <s v="PRODUCAO MUSICAL                                                 "/>
    <x v="4"/>
    <x v="1"/>
    <x v="1"/>
    <x v="7"/>
    <n v="1.2109924972782313"/>
    <n v="55570"/>
    <n v="67294.853073751321"/>
  </r>
  <r>
    <x v="21"/>
    <s v="SUL                 "/>
    <s v="R9001906"/>
    <s v="ATIVIDADES DE SONORIZACAO E DE ILUMINACAO                        "/>
    <x v="4"/>
    <x v="1"/>
    <x v="1"/>
    <x v="7"/>
    <n v="1.2109924972782313"/>
    <n v="37012"/>
    <n v="44821.254309261894"/>
  </r>
  <r>
    <x v="21"/>
    <s v="SUL                 "/>
    <s v="R9001906"/>
    <s v="ATIVIDADES DE SONORIZACAO E DE ILUMINACAO                        "/>
    <x v="4"/>
    <x v="1"/>
    <x v="1"/>
    <x v="7"/>
    <n v="1.2109924972782313"/>
    <n v="102600"/>
    <n v="124247.83022074653"/>
  </r>
  <r>
    <x v="21"/>
    <s v="SUL                 "/>
    <s v="R9001906"/>
    <s v="ATIVIDADES DE SONORIZACAO E DE ILUMINACAO                        "/>
    <x v="4"/>
    <x v="1"/>
    <x v="1"/>
    <x v="7"/>
    <n v="1.2109924972782313"/>
    <n v="1134910"/>
    <n v="1374367.4950860376"/>
  </r>
  <r>
    <x v="21"/>
    <s v="SUL                 "/>
    <s v="R9001906"/>
    <s v="ATIVIDADES DE SONORIZACAO E DE ILUMINACAO                        "/>
    <x v="4"/>
    <x v="1"/>
    <x v="1"/>
    <x v="7"/>
    <n v="1.2109924972782313"/>
    <n v="461236"/>
    <n v="558553.33547462232"/>
  </r>
  <r>
    <x v="21"/>
    <s v="SUL                 "/>
    <s v="R9001906"/>
    <s v="ATIVIDADES DE SONORIZACAO E DE ILUMINACAO                        "/>
    <x v="4"/>
    <x v="1"/>
    <x v="1"/>
    <x v="7"/>
    <n v="1.2109924972782313"/>
    <n v="296658"/>
    <n v="359250.61225756555"/>
  </r>
  <r>
    <x v="21"/>
    <s v="SUL                 "/>
    <s v="R9001999"/>
    <s v="ARTE CENICA ESPETAC ATIVI COMPLEMENTARES NAO ESPECI ANTERIOR     "/>
    <x v="4"/>
    <x v="1"/>
    <x v="1"/>
    <x v="7"/>
    <n v="1.2109924972782313"/>
    <n v="12269"/>
    <n v="14857.66694910662"/>
  </r>
  <r>
    <x v="21"/>
    <s v="SUL                 "/>
    <s v="R9001999"/>
    <s v="ARTE CENICA ESPETAC ATIVI COMPLEMENTARES NAO ESPECI ANTERIOR     "/>
    <x v="4"/>
    <x v="1"/>
    <x v="1"/>
    <x v="7"/>
    <n v="1.2109924972782313"/>
    <n v="1247500"/>
    <n v="1510713.1403545935"/>
  </r>
  <r>
    <x v="21"/>
    <s v="SUL                 "/>
    <s v="R9001999"/>
    <s v="ARTE CENICA ESPETAC ATIVI COMPLEMENTARES NAO ESPECI ANTERIOR     "/>
    <x v="4"/>
    <x v="1"/>
    <x v="1"/>
    <x v="7"/>
    <n v="1.2109924972782313"/>
    <n v="177853"/>
    <n v="215378.64861842527"/>
  </r>
  <r>
    <x v="21"/>
    <s v="SUL                 "/>
    <s v="R9001999"/>
    <s v="ARTE CENICA ESPETAC ATIVI COMPLEMENTARES NAO ESPECI ANTERIOR     "/>
    <x v="4"/>
    <x v="1"/>
    <x v="1"/>
    <x v="7"/>
    <n v="1.2109924972782313"/>
    <n v="266199"/>
    <n v="322364.99178296787"/>
  </r>
  <r>
    <x v="21"/>
    <s v="SUL                 "/>
    <s v="R9003500"/>
    <s v="GESTAO ESPACO P/ARTE CENICA ESPETACULO OUTRA ATIVIDADE ARTISTICA "/>
    <x v="4"/>
    <x v="1"/>
    <x v="1"/>
    <x v="7"/>
    <n v="1.2109924972782313"/>
    <n v="3419"/>
    <n v="4140.3833481942729"/>
  </r>
  <r>
    <x v="21"/>
    <s v="SUL                 "/>
    <s v="R9101500"/>
    <s v="ATIVIDADES DE BIBLIOTECAS E ARQUIVOS                             "/>
    <x v="1"/>
    <x v="0"/>
    <x v="0"/>
    <x v="7"/>
    <n v="1.2109924972782313"/>
    <n v="900000"/>
    <n v="1089893.2475504081"/>
  </r>
  <r>
    <x v="21"/>
    <s v="SUL                 "/>
    <s v="R9102300"/>
    <s v="ATV MUSEUS EXPLOR REST ART CONSERV LUGAR PRED HIST ATRCAO SIMIL  "/>
    <x v="1"/>
    <x v="0"/>
    <x v="0"/>
    <x v="7"/>
    <n v="1.2109924972782313"/>
    <n v="1600000"/>
    <n v="1937587.9956451701"/>
  </r>
  <r>
    <x v="21"/>
    <s v="SUL                 "/>
    <s v="R9102301"/>
    <s v="ATIVI MUSEUS E EXPLORACAO LUGAR PRED HISTORICO ATRACAO SIMILAR   "/>
    <x v="1"/>
    <x v="1"/>
    <x v="1"/>
    <x v="7"/>
    <n v="1.2109924972782313"/>
    <n v="126775"/>
    <n v="153523.57384244777"/>
  </r>
  <r>
    <x v="21"/>
    <s v="SUL                 "/>
    <s v="R9102301"/>
    <s v="ATIVI MUSEUS E EXPLORACAO LUGAR PRED HISTORICO ATRACAO SIMILAR   "/>
    <x v="1"/>
    <x v="1"/>
    <x v="1"/>
    <x v="7"/>
    <n v="1.2109924972782313"/>
    <n v="247297"/>
    <n v="299474.8115994148"/>
  </r>
  <r>
    <x v="21"/>
    <s v="SUL                 "/>
    <s v="R9102301"/>
    <s v="ATIVI MUSEUS E EXPLORACAO LUGAR PRED HISTORICO ATRACAO SIMILAR   "/>
    <x v="1"/>
    <x v="1"/>
    <x v="1"/>
    <x v="7"/>
    <n v="1.2109924972782313"/>
    <n v="274326"/>
    <n v="332206.72780834808"/>
  </r>
  <r>
    <x v="21"/>
    <s v="SUL                 "/>
    <s v="R9102302"/>
    <s v="RESTAURACAO E CONSERVACAO DE LUGARES E PREDIOS HISTORICOS        "/>
    <x v="1"/>
    <x v="1"/>
    <x v="1"/>
    <x v="7"/>
    <n v="1.2109924972782313"/>
    <n v="8285"/>
    <n v="10033.072839950146"/>
  </r>
  <r>
    <x v="22"/>
    <s v="SUL                 "/>
    <s v="C1811301"/>
    <s v="IMPRESSAO DE JORNAIS                                             "/>
    <x v="0"/>
    <x v="1"/>
    <x v="1"/>
    <x v="7"/>
    <n v="1.2109924972782313"/>
    <n v="168000"/>
    <n v="203446.73954274287"/>
  </r>
  <r>
    <x v="22"/>
    <s v="SUL                 "/>
    <s v="C1811301"/>
    <s v="IMPRESSAO DE JORNAIS                                             "/>
    <x v="0"/>
    <x v="1"/>
    <x v="1"/>
    <x v="7"/>
    <n v="1.2109924972782313"/>
    <n v="118000"/>
    <n v="142897.11467883131"/>
  </r>
  <r>
    <x v="22"/>
    <s v="SUL                 "/>
    <s v="C1811302"/>
    <s v="IMPRESSAO DE LIVROS, REVISTAS E OUTRAS PUBLICACOES PERIODICAS    "/>
    <x v="0"/>
    <x v="1"/>
    <x v="1"/>
    <x v="7"/>
    <n v="1.2109924972782313"/>
    <n v="75785"/>
    <n v="91775.066406230762"/>
  </r>
  <r>
    <x v="22"/>
    <s v="SUL                 "/>
    <s v="C1811302"/>
    <s v="IMPRESSAO DE LIVROS, REVISTAS E OUTRAS PUBLICACOES PERIODICAS    "/>
    <x v="0"/>
    <x v="1"/>
    <x v="1"/>
    <x v="7"/>
    <n v="1.2109924972782313"/>
    <n v="269000"/>
    <n v="325756.98176784423"/>
  </r>
  <r>
    <x v="22"/>
    <s v="SUL                 "/>
    <s v="C1811302"/>
    <s v="IMPRESSAO DE LIVROS, REVISTAS E OUTRAS PUBLICACOES PERIODICAS    "/>
    <x v="0"/>
    <x v="1"/>
    <x v="1"/>
    <x v="7"/>
    <n v="1.2109924972782313"/>
    <n v="233500"/>
    <n v="282766.74811446702"/>
  </r>
  <r>
    <x v="22"/>
    <s v="SUL                 "/>
    <s v="C1811302"/>
    <s v="IMPRESSAO DE LIVROS, REVISTAS E OUTRAS PUBLICACOES PERIODICAS    "/>
    <x v="0"/>
    <x v="1"/>
    <x v="1"/>
    <x v="7"/>
    <n v="1.2109924972782313"/>
    <n v="47080"/>
    <n v="57013.526771859128"/>
  </r>
  <r>
    <x v="22"/>
    <s v="SUL                 "/>
    <s v="C1811302"/>
    <s v="IMPRESSAO DE LIVROS, REVISTAS E OUTRAS PUBLICACOES PERIODICAS    "/>
    <x v="0"/>
    <x v="1"/>
    <x v="1"/>
    <x v="7"/>
    <n v="1.2109924972782313"/>
    <n v="115182"/>
    <n v="139484.53782150123"/>
  </r>
  <r>
    <x v="22"/>
    <s v="SUL                 "/>
    <s v="C3220500"/>
    <s v="FABRICACAO DE INSTRUMENTOS MUSICAIS, PECAS E ACESSORIOS          "/>
    <x v="3"/>
    <x v="1"/>
    <x v="1"/>
    <x v="7"/>
    <n v="1.2109924972782313"/>
    <n v="4354"/>
    <n v="5272.6613331494191"/>
  </r>
  <r>
    <x v="22"/>
    <s v="SUL                 "/>
    <s v="C3240001"/>
    <s v="FABRICACAO DE JOGOS ELETRONICOS                                  "/>
    <x v="7"/>
    <x v="1"/>
    <x v="1"/>
    <x v="7"/>
    <n v="1.2109924972782313"/>
    <n v="754000"/>
    <n v="913088.34294778644"/>
  </r>
  <r>
    <x v="22"/>
    <s v="SUL                 "/>
    <s v="G4647802"/>
    <s v="COMERCIO ATACADISTA DE LIVROS, JORNAIS E OUTRAS PUBLICACOES      "/>
    <x v="2"/>
    <x v="1"/>
    <x v="1"/>
    <x v="7"/>
    <n v="1.2109924972782313"/>
    <n v="18437"/>
    <n v="22327.06867231875"/>
  </r>
  <r>
    <x v="22"/>
    <s v="SUL                 "/>
    <s v="G4647802"/>
    <s v="COMERCIO ATACADISTA DE LIVROS, JORNAIS E OUTRAS PUBLICACOES      "/>
    <x v="2"/>
    <x v="1"/>
    <x v="1"/>
    <x v="7"/>
    <n v="1.2109924972782313"/>
    <n v="134102"/>
    <n v="162396.51587000539"/>
  </r>
  <r>
    <x v="22"/>
    <s v="SUL                 "/>
    <s v="G4647802"/>
    <s v="COMERCIO ATACADISTA DE LIVROS, JORNAIS E OUTRAS PUBLICACOES      "/>
    <x v="2"/>
    <x v="1"/>
    <x v="1"/>
    <x v="7"/>
    <n v="1.2109924972782313"/>
    <n v="94651"/>
    <n v="114621.65085988188"/>
  </r>
  <r>
    <x v="22"/>
    <s v="SUL                 "/>
    <s v="G4649407"/>
    <s v="COMERCIO ATACADISTA DE FILMES, CDS, DVDS, FITAS E DISCOS         "/>
    <x v="0"/>
    <x v="1"/>
    <x v="1"/>
    <x v="7"/>
    <n v="1.2109924972782313"/>
    <n v="5312"/>
    <n v="6432.7921455419646"/>
  </r>
  <r>
    <x v="22"/>
    <s v="SUL                 "/>
    <s v="G4649407"/>
    <s v="COMERCIO ATACADISTA DE FILMES, CDS, DVDS, FITAS E DISCOS         "/>
    <x v="0"/>
    <x v="1"/>
    <x v="1"/>
    <x v="7"/>
    <n v="1.2109924972782313"/>
    <n v="100613"/>
    <n v="121841.58812865469"/>
  </r>
  <r>
    <x v="22"/>
    <s v="SUL                 "/>
    <s v="G4649407"/>
    <s v="COMERCIO ATACADISTA DE FILMES, CDS, DVDS, FITAS E DISCOS         "/>
    <x v="0"/>
    <x v="1"/>
    <x v="1"/>
    <x v="7"/>
    <n v="1.2109924972782313"/>
    <n v="68429"/>
    <n v="82867.005596252086"/>
  </r>
  <r>
    <x v="22"/>
    <s v="SUL                 "/>
    <s v="G4756300"/>
    <s v="COM VAREJISTA ESPECIALIZADO DE INSTRUMENTOS MUSICAIS E ACESSORIO "/>
    <x v="3"/>
    <x v="1"/>
    <x v="1"/>
    <x v="7"/>
    <n v="1.2109924972782313"/>
    <n v="2942"/>
    <n v="3562.7399269925568"/>
  </r>
  <r>
    <x v="22"/>
    <s v="SUL                 "/>
    <s v="G4756300"/>
    <s v="COM VAREJISTA ESPECIALIZADO DE INSTRUMENTOS MUSICAIS E ACESSORIO "/>
    <x v="3"/>
    <x v="1"/>
    <x v="1"/>
    <x v="7"/>
    <n v="1.2109924972782313"/>
    <n v="59000"/>
    <n v="71448.557339415653"/>
  </r>
  <r>
    <x v="22"/>
    <s v="SUL                 "/>
    <s v="G4756300"/>
    <s v="COM VAREJISTA ESPECIALIZADO DE INSTRUMENTOS MUSICAIS E ACESSORIO "/>
    <x v="3"/>
    <x v="1"/>
    <x v="1"/>
    <x v="7"/>
    <n v="1.2109924972782313"/>
    <n v="19168"/>
    <n v="23212.304187829137"/>
  </r>
  <r>
    <x v="22"/>
    <s v="SUL                 "/>
    <s v="G4756300"/>
    <s v="COM VAREJISTA ESPECIALIZADO DE INSTRUMENTOS MUSICAIS E ACESSORIO "/>
    <x v="3"/>
    <x v="1"/>
    <x v="1"/>
    <x v="7"/>
    <n v="1.2109924972782313"/>
    <n v="1658"/>
    <n v="2007.8255604873075"/>
  </r>
  <r>
    <x v="22"/>
    <s v="SUL                 "/>
    <s v="G4756300"/>
    <s v="COM VAREJISTA ESPECIALIZADO DE INSTRUMENTOS MUSICAIS E ACESSORIO "/>
    <x v="3"/>
    <x v="1"/>
    <x v="1"/>
    <x v="7"/>
    <n v="1.2109924972782313"/>
    <n v="30000"/>
    <n v="36329.774918346942"/>
  </r>
  <r>
    <x v="22"/>
    <s v="SUL                 "/>
    <s v="G4761001"/>
    <s v="COMERCIO VAREJISTA DE LIVROS                                     "/>
    <x v="2"/>
    <x v="1"/>
    <x v="1"/>
    <x v="7"/>
    <n v="1.2109924972782313"/>
    <n v="17423"/>
    <n v="21099.122280078624"/>
  </r>
  <r>
    <x v="22"/>
    <s v="SUL                 "/>
    <s v="G4761001"/>
    <s v="COMERCIO VAREJISTA DE LIVROS                                     "/>
    <x v="2"/>
    <x v="1"/>
    <x v="1"/>
    <x v="7"/>
    <n v="1.2109924972782313"/>
    <n v="54625"/>
    <n v="66150.465163823392"/>
  </r>
  <r>
    <x v="22"/>
    <s v="SUL                 "/>
    <s v="G4761001"/>
    <s v="COMERCIO VAREJISTA DE LIVROS                                     "/>
    <x v="2"/>
    <x v="1"/>
    <x v="1"/>
    <x v="7"/>
    <n v="1.2109924972782313"/>
    <n v="227002"/>
    <n v="274897.71886715305"/>
  </r>
  <r>
    <x v="22"/>
    <s v="SUL                 "/>
    <s v="G4761002"/>
    <s v="COMERCIO VAREJISTA DE JORNAIS E REVISTAS                         "/>
    <x v="2"/>
    <x v="1"/>
    <x v="1"/>
    <x v="7"/>
    <n v="1.2109924972782313"/>
    <n v="23003"/>
    <n v="27856.460414891157"/>
  </r>
  <r>
    <x v="22"/>
    <s v="SUL                 "/>
    <s v="G4761002"/>
    <s v="COMERCIO VAREJISTA DE JORNAIS E REVISTAS                         "/>
    <x v="2"/>
    <x v="1"/>
    <x v="1"/>
    <x v="7"/>
    <n v="1.2109924972782313"/>
    <n v="52423"/>
    <n v="63483.859684816722"/>
  </r>
  <r>
    <x v="22"/>
    <s v="SUL                 "/>
    <s v="G4761002"/>
    <s v="COMERCIO VAREJISTA DE JORNAIS E REVISTAS                         "/>
    <x v="2"/>
    <x v="1"/>
    <x v="1"/>
    <x v="7"/>
    <n v="1.2109924972782313"/>
    <n v="177083"/>
    <n v="214446.18439552104"/>
  </r>
  <r>
    <x v="22"/>
    <s v="SUL                 "/>
    <s v="G4762800"/>
    <s v="COMERCIO VAREJISTA DE DISCOS, CDS, DVDS E FITAS                  "/>
    <x v="3"/>
    <x v="1"/>
    <x v="1"/>
    <x v="7"/>
    <n v="1.2109924972782313"/>
    <n v="41504"/>
    <n v="50261.032607035711"/>
  </r>
  <r>
    <x v="22"/>
    <s v="SUL                 "/>
    <s v="J5811500"/>
    <s v="EDICAO DE LIVROS                                                 "/>
    <x v="2"/>
    <x v="1"/>
    <x v="1"/>
    <x v="7"/>
    <n v="1.2109924972782313"/>
    <n v="4925"/>
    <n v="5964.1380490952897"/>
  </r>
  <r>
    <x v="22"/>
    <s v="SUL                 "/>
    <s v="J5811500"/>
    <s v="EDICAO DE LIVROS                                                 "/>
    <x v="2"/>
    <x v="1"/>
    <x v="1"/>
    <x v="7"/>
    <n v="1.2109924972782313"/>
    <n v="48537"/>
    <n v="58777.942840393516"/>
  </r>
  <r>
    <x v="22"/>
    <s v="SUL                 "/>
    <s v="J5812301"/>
    <s v="EDICAO DE JORNAIS DIARIOS                                        "/>
    <x v="2"/>
    <x v="1"/>
    <x v="1"/>
    <x v="7"/>
    <n v="1.2109924972782313"/>
    <n v="37154"/>
    <n v="44993.215243875406"/>
  </r>
  <r>
    <x v="22"/>
    <s v="SUL                 "/>
    <s v="J5812301"/>
    <s v="EDICAO DE JORNAIS DIARIOS                                        "/>
    <x v="2"/>
    <x v="1"/>
    <x v="1"/>
    <x v="7"/>
    <n v="1.2109924972782313"/>
    <n v="62000"/>
    <n v="75081.534831250348"/>
  </r>
  <r>
    <x v="22"/>
    <s v="SUL                 "/>
    <s v="J5812301"/>
    <s v="EDICAO DE JORNAIS DIARIOS                                        "/>
    <x v="2"/>
    <x v="1"/>
    <x v="1"/>
    <x v="7"/>
    <n v="1.2109924972782313"/>
    <n v="7259"/>
    <n v="8790.5945377426815"/>
  </r>
  <r>
    <x v="22"/>
    <s v="SUL                 "/>
    <s v="J5812301"/>
    <s v="EDICAO DE JORNAIS DIARIOS                                        "/>
    <x v="2"/>
    <x v="1"/>
    <x v="1"/>
    <x v="7"/>
    <n v="1.2109924972782313"/>
    <n v="348980"/>
    <n v="422612.16170015716"/>
  </r>
  <r>
    <x v="22"/>
    <s v="SUL                 "/>
    <s v="J5813100"/>
    <s v="EDICAO DE REVISTAS                                               "/>
    <x v="2"/>
    <x v="1"/>
    <x v="1"/>
    <x v="7"/>
    <n v="1.2109924972782313"/>
    <n v="150480"/>
    <n v="182230.15099042826"/>
  </r>
  <r>
    <x v="22"/>
    <s v="SUL                 "/>
    <s v="J5813100"/>
    <s v="EDICAO DE REVISTAS                                               "/>
    <x v="2"/>
    <x v="1"/>
    <x v="1"/>
    <x v="7"/>
    <n v="1.2109924972782313"/>
    <n v="66034"/>
    <n v="79966.678565270733"/>
  </r>
  <r>
    <x v="22"/>
    <s v="SUL                 "/>
    <s v="J5813100"/>
    <s v="EDICAO DE REVISTAS                                               "/>
    <x v="2"/>
    <x v="1"/>
    <x v="1"/>
    <x v="7"/>
    <n v="1.2109924972782313"/>
    <n v="29777"/>
    <n v="36059.723591453898"/>
  </r>
  <r>
    <x v="22"/>
    <s v="SUL                 "/>
    <s v="J5821200"/>
    <s v="EDICAO INTEGRADA A IMPRESSAO DE LIVROS                           "/>
    <x v="2"/>
    <x v="1"/>
    <x v="1"/>
    <x v="7"/>
    <n v="1.2109924972782313"/>
    <n v="640041"/>
    <n v="775084.84895045648"/>
  </r>
  <r>
    <x v="22"/>
    <s v="SUL                 "/>
    <s v="J5821200"/>
    <s v="EDICAO INTEGRADA A IMPRESSAO DE LIVROS                           "/>
    <x v="2"/>
    <x v="1"/>
    <x v="1"/>
    <x v="7"/>
    <n v="1.2109924972782313"/>
    <n v="292681"/>
    <n v="354434.49509589002"/>
  </r>
  <r>
    <x v="22"/>
    <s v="SUL                 "/>
    <s v="J5822101"/>
    <s v="EDICAO INTEGRADA A IMPRESSAO DE JORNAIS DIARIOS                  "/>
    <x v="2"/>
    <x v="1"/>
    <x v="1"/>
    <x v="7"/>
    <n v="1.2109924972782313"/>
    <n v="21306"/>
    <n v="25801.406147009995"/>
  </r>
  <r>
    <x v="22"/>
    <s v="SUL                 "/>
    <s v="J5822101"/>
    <s v="EDICAO INTEGRADA A IMPRESSAO DE JORNAIS DIARIOS                  "/>
    <x v="2"/>
    <x v="1"/>
    <x v="1"/>
    <x v="7"/>
    <n v="1.2109924972782313"/>
    <n v="6504"/>
    <n v="7876.2952022976169"/>
  </r>
  <r>
    <x v="22"/>
    <s v="SUL                 "/>
    <s v="J5822101"/>
    <s v="EDICAO INTEGRADA A IMPRESSAO DE JORNAIS DIARIOS                  "/>
    <x v="2"/>
    <x v="1"/>
    <x v="1"/>
    <x v="7"/>
    <n v="1.2109924972782313"/>
    <n v="60963"/>
    <n v="73825.735611572818"/>
  </r>
  <r>
    <x v="22"/>
    <s v="SUL                 "/>
    <s v="J5822101"/>
    <s v="EDICAO INTEGRADA A IMPRESSAO DE JORNAIS DIARIOS                  "/>
    <x v="2"/>
    <x v="1"/>
    <x v="1"/>
    <x v="7"/>
    <n v="1.2109924972782313"/>
    <n v="70000"/>
    <n v="84769.474809476189"/>
  </r>
  <r>
    <x v="22"/>
    <s v="SUL                 "/>
    <s v="J5829800"/>
    <s v="EDICAO INTEGRADA IMPRESSAO CADASTRO LISTA OUTRO PRODUTO GRAFICO  "/>
    <x v="0"/>
    <x v="1"/>
    <x v="1"/>
    <x v="7"/>
    <n v="1.2109924972782313"/>
    <n v="74652"/>
    <n v="90403.011906814529"/>
  </r>
  <r>
    <x v="22"/>
    <s v="SUL                 "/>
    <s v="J5829800"/>
    <s v="EDICAO INTEGRADA IMPRESSAO CADASTRO LISTA OUTRO PRODUTO GRAFICO  "/>
    <x v="0"/>
    <x v="1"/>
    <x v="1"/>
    <x v="7"/>
    <n v="1.2109924972782313"/>
    <n v="60000"/>
    <n v="72659.549836693885"/>
  </r>
  <r>
    <x v="22"/>
    <s v="SUL                 "/>
    <s v="J5829800"/>
    <s v="EDICAO INTEGRADA IMPRESSAO CADASTRO LISTA OUTRO PRODUTO GRAFICO  "/>
    <x v="0"/>
    <x v="1"/>
    <x v="1"/>
    <x v="7"/>
    <n v="1.2109924972782313"/>
    <n v="1523152"/>
    <n v="1844525.6442143326"/>
  </r>
  <r>
    <x v="22"/>
    <s v="SUL                 "/>
    <s v="J5829800"/>
    <s v="EDICAO INTEGRADA IMPRESSAO CADASTRO LISTA OUTRO PRODUTO GRAFICO  "/>
    <x v="0"/>
    <x v="1"/>
    <x v="1"/>
    <x v="7"/>
    <n v="1.2109924972782313"/>
    <n v="106200"/>
    <n v="128607.40321094816"/>
  </r>
  <r>
    <x v="22"/>
    <s v="SUL                 "/>
    <s v="J5829800"/>
    <s v="EDICAO INTEGRADA IMPRESSAO CADASTRO LISTA OUTRO PRODUTO GRAFICO  "/>
    <x v="0"/>
    <x v="1"/>
    <x v="1"/>
    <x v="7"/>
    <n v="1.2109924972782313"/>
    <n v="363821"/>
    <n v="440584.50135226338"/>
  </r>
  <r>
    <x v="22"/>
    <s v="SUL                 "/>
    <s v="J5829800"/>
    <s v="EDICAO INTEGRADA IMPRESSAO CADASTRO LISTA OUTRO PRODUTO GRAFICO  "/>
    <x v="0"/>
    <x v="1"/>
    <x v="1"/>
    <x v="7"/>
    <n v="1.2109924972782313"/>
    <n v="386453"/>
    <n v="467991.68355066434"/>
  </r>
  <r>
    <x v="22"/>
    <s v="SUL                 "/>
    <s v="J5829800"/>
    <s v="EDICAO INTEGRADA IMPRESSAO CADASTRO LISTA OUTRO PRODUTO GRAFICO  "/>
    <x v="0"/>
    <x v="1"/>
    <x v="1"/>
    <x v="7"/>
    <n v="1.2109924972782313"/>
    <n v="750821"/>
    <n v="909238.59779893898"/>
  </r>
  <r>
    <x v="22"/>
    <s v="SUL                 "/>
    <s v="J5911102"/>
    <s v="PRODUCAO DE FILMES PARA PUBLICIDADE                              "/>
    <x v="5"/>
    <x v="1"/>
    <x v="1"/>
    <x v="7"/>
    <n v="1.2109924972782313"/>
    <n v="8228"/>
    <n v="9964.0462676052866"/>
  </r>
  <r>
    <x v="22"/>
    <s v="SUL                 "/>
    <s v="J5911102"/>
    <s v="PRODUCAO DE FILMES PARA PUBLICIDADE                              "/>
    <x v="5"/>
    <x v="1"/>
    <x v="1"/>
    <x v="7"/>
    <n v="1.2109924972782313"/>
    <n v="12238"/>
    <n v="14820.126181690996"/>
  </r>
  <r>
    <x v="22"/>
    <s v="SUL                 "/>
    <s v="J5911102"/>
    <s v="PRODUCAO DE FILMES PARA PUBLICIDADE                              "/>
    <x v="5"/>
    <x v="1"/>
    <x v="1"/>
    <x v="7"/>
    <n v="1.2109924972782313"/>
    <n v="19219"/>
    <n v="23274.064805190326"/>
  </r>
  <r>
    <x v="22"/>
    <s v="SUL                 "/>
    <s v="J5911199"/>
    <s v="ATIV PD CINEMATOGRAFICA VIDEO PROG TELEVISAO NAO ESPECI ANTERIOR "/>
    <x v="5"/>
    <x v="1"/>
    <x v="1"/>
    <x v="7"/>
    <n v="1.2109924972782313"/>
    <n v="109709"/>
    <n v="132856.77588389747"/>
  </r>
  <r>
    <x v="22"/>
    <s v="SUL                 "/>
    <s v="J5911199"/>
    <s v="ATIV PD CINEMATOGRAFICA VIDEO PROG TELEVISAO NAO ESPECI ANTERIOR "/>
    <x v="5"/>
    <x v="1"/>
    <x v="1"/>
    <x v="7"/>
    <n v="1.2109924972782313"/>
    <n v="48923"/>
    <n v="59245.38594434291"/>
  </r>
  <r>
    <x v="22"/>
    <s v="SUL                 "/>
    <s v="J5911199"/>
    <s v="ATIV PD CINEMATOGRAFICA VIDEO PROG TELEVISAO NAO ESPECI ANTERIOR "/>
    <x v="5"/>
    <x v="1"/>
    <x v="1"/>
    <x v="7"/>
    <n v="1.2109924972782313"/>
    <n v="30922"/>
    <n v="37446.310000837468"/>
  </r>
  <r>
    <x v="22"/>
    <s v="SUL                 "/>
    <s v="J5911199"/>
    <s v="ATIV PD CINEMATOGRAFICA VIDEO PROG TELEVISAO NAO ESPECI ANTERIOR "/>
    <x v="5"/>
    <x v="1"/>
    <x v="1"/>
    <x v="7"/>
    <n v="1.2109924972782313"/>
    <n v="34500"/>
    <n v="41779.241156098979"/>
  </r>
  <r>
    <x v="22"/>
    <s v="SUL                 "/>
    <s v="J5914600"/>
    <s v="ATIVIDADES DE EXIBICAO CINEMATOGRAFICA                           "/>
    <x v="5"/>
    <x v="1"/>
    <x v="0"/>
    <x v="7"/>
    <n v="1.2109924972782313"/>
    <n v="948064"/>
    <n v="1148098.3909395891"/>
  </r>
  <r>
    <x v="22"/>
    <s v="SUL                 "/>
    <s v="J5914600"/>
    <s v="ATIVIDADES DE EXIBICAO CINEMATOGRAFICA                           "/>
    <x v="5"/>
    <x v="1"/>
    <x v="0"/>
    <x v="7"/>
    <n v="1.2109924972782313"/>
    <n v="638976"/>
    <n v="773795.14194085519"/>
  </r>
  <r>
    <x v="22"/>
    <s v="SUL                 "/>
    <s v="J5914600"/>
    <s v="ATIVIDADES DE EXIBICAO CINEMATOGRAFICA                           "/>
    <x v="5"/>
    <x v="1"/>
    <x v="1"/>
    <x v="7"/>
    <n v="1.2109924972782313"/>
    <n v="11288"/>
    <n v="13669.683309276676"/>
  </r>
  <r>
    <x v="22"/>
    <s v="SUL                 "/>
    <s v="J5914600"/>
    <s v="ATIVIDADES DE EXIBICAO CINEMATOGRAFICA                           "/>
    <x v="5"/>
    <x v="1"/>
    <x v="0"/>
    <x v="7"/>
    <n v="1.2109924972782313"/>
    <n v="780000"/>
    <n v="944574.14787702041"/>
  </r>
  <r>
    <x v="22"/>
    <s v="SUL                 "/>
    <s v="J5914600"/>
    <s v="ATIVIDADES DE EXIBICAO CINEMATOGRAFICA                           "/>
    <x v="5"/>
    <x v="1"/>
    <x v="1"/>
    <x v="7"/>
    <n v="1.2109924972782313"/>
    <n v="10715"/>
    <n v="12975.784608336249"/>
  </r>
  <r>
    <x v="22"/>
    <s v="SUL                 "/>
    <s v="J5920100"/>
    <s v="ATIVIDADES DE GRAVACAO DE SOM E DE EDICAO DE MUSICA              "/>
    <x v="3"/>
    <x v="1"/>
    <x v="1"/>
    <x v="7"/>
    <n v="1.2109924972782313"/>
    <n v="29459"/>
    <n v="35674.627977319418"/>
  </r>
  <r>
    <x v="22"/>
    <s v="SUL                 "/>
    <s v="J6010100"/>
    <s v="ATIVIDADES DE RADIO                                              "/>
    <x v="5"/>
    <x v="1"/>
    <x v="1"/>
    <x v="7"/>
    <n v="1.2109924972782313"/>
    <n v="230541"/>
    <n v="279183.42131502071"/>
  </r>
  <r>
    <x v="22"/>
    <s v="SUL                 "/>
    <s v="J6010100"/>
    <s v="ATIVIDADES DE RADIO                                              "/>
    <x v="5"/>
    <x v="1"/>
    <x v="1"/>
    <x v="7"/>
    <n v="1.2109924972782313"/>
    <n v="295000"/>
    <n v="357242.78669707826"/>
  </r>
  <r>
    <x v="22"/>
    <s v="SUL                 "/>
    <s v="J6010100"/>
    <s v="ATIVIDADES DE RADIO                                              "/>
    <x v="5"/>
    <x v="1"/>
    <x v="1"/>
    <x v="7"/>
    <n v="1.2109924972782313"/>
    <n v="77121"/>
    <n v="93392.952382594478"/>
  </r>
  <r>
    <x v="22"/>
    <s v="SUL                 "/>
    <s v="J6010100"/>
    <s v="ATIVIDADES DE RADIO                                              "/>
    <x v="5"/>
    <x v="1"/>
    <x v="1"/>
    <x v="7"/>
    <n v="1.2109924972782313"/>
    <n v="304892"/>
    <n v="369221.92448015453"/>
  </r>
  <r>
    <x v="22"/>
    <s v="SUL                 "/>
    <s v="J6010100"/>
    <s v="ATIVIDADES DE RADIO                                              "/>
    <x v="5"/>
    <x v="1"/>
    <x v="1"/>
    <x v="7"/>
    <n v="1.2109924972782313"/>
    <n v="152007"/>
    <n v="184079.33653377212"/>
  </r>
  <r>
    <x v="22"/>
    <s v="SUL                 "/>
    <s v="J6010100"/>
    <s v="ATIVIDADES DE RADIO                                              "/>
    <x v="5"/>
    <x v="1"/>
    <x v="1"/>
    <x v="7"/>
    <n v="1.2109924972782313"/>
    <n v="20000"/>
    <n v="24219.849945564627"/>
  </r>
  <r>
    <x v="22"/>
    <s v="SUL                 "/>
    <s v="J6021700"/>
    <s v="ATIVIDADES DE TELEVISAO ABERTA                                   "/>
    <x v="5"/>
    <x v="1"/>
    <x v="1"/>
    <x v="7"/>
    <n v="1.2109924972782313"/>
    <n v="50664"/>
    <n v="61353.723882104314"/>
  </r>
  <r>
    <x v="22"/>
    <s v="SUL                 "/>
    <s v="J6021700"/>
    <s v="ATIVIDADES DE TELEVISAO ABERTA                                   "/>
    <x v="5"/>
    <x v="1"/>
    <x v="1"/>
    <x v="7"/>
    <n v="1.2109924972782313"/>
    <n v="973122"/>
    <n v="1178443.4409363871"/>
  </r>
  <r>
    <x v="22"/>
    <s v="SUL                 "/>
    <s v="J6021700"/>
    <s v="ATIVIDADES DE TELEVISAO ABERTA                                   "/>
    <x v="5"/>
    <x v="1"/>
    <x v="1"/>
    <x v="7"/>
    <n v="1.2109924972782313"/>
    <n v="367796"/>
    <n v="445398.19652894436"/>
  </r>
  <r>
    <x v="22"/>
    <s v="SUL                 "/>
    <s v="J6021700"/>
    <s v="ATIVIDADES DE TELEVISAO ABERTA                                   "/>
    <x v="5"/>
    <x v="1"/>
    <x v="1"/>
    <x v="7"/>
    <n v="1.2109924972782313"/>
    <n v="123151"/>
    <n v="149134.93703231146"/>
  </r>
  <r>
    <x v="22"/>
    <s v="SUL                 "/>
    <s v="J6022501"/>
    <s v="PROGRAMADORAS                                                    "/>
    <x v="5"/>
    <x v="1"/>
    <x v="1"/>
    <x v="7"/>
    <n v="1.2109924972782313"/>
    <n v="12315"/>
    <n v="14913.372603981419"/>
  </r>
  <r>
    <x v="22"/>
    <s v="SUL                 "/>
    <s v="J6022501"/>
    <s v="PROGRAMADORAS                                                    "/>
    <x v="5"/>
    <x v="1"/>
    <x v="1"/>
    <x v="7"/>
    <n v="1.2109924972782313"/>
    <n v="20074"/>
    <n v="24309.463390363217"/>
  </r>
  <r>
    <x v="22"/>
    <s v="SUL                 "/>
    <s v="J6022501"/>
    <s v="PROGRAMADORAS                                                    "/>
    <x v="5"/>
    <x v="1"/>
    <x v="1"/>
    <x v="7"/>
    <n v="1.2109924972782313"/>
    <n v="7076"/>
    <n v="8568.9829107407641"/>
  </r>
  <r>
    <x v="22"/>
    <s v="SUL                 "/>
    <s v="J6022501"/>
    <s v="PROGRAMADORAS                                                    "/>
    <x v="5"/>
    <x v="1"/>
    <x v="1"/>
    <x v="7"/>
    <n v="1.2109924972782313"/>
    <n v="99748"/>
    <n v="120794.07961850901"/>
  </r>
  <r>
    <x v="22"/>
    <s v="SUL                 "/>
    <s v="P8592903"/>
    <s v="ENSINO DE MUSICA                                                 "/>
    <x v="6"/>
    <x v="1"/>
    <x v="1"/>
    <x v="7"/>
    <n v="1.2109924972782313"/>
    <n v="7793"/>
    <n v="9437.2645312892564"/>
  </r>
  <r>
    <x v="22"/>
    <s v="SUL                 "/>
    <s v="P8592903"/>
    <s v="ENSINO DE MUSICA                                                 "/>
    <x v="6"/>
    <x v="1"/>
    <x v="1"/>
    <x v="7"/>
    <n v="1.2109924972782313"/>
    <n v="15200"/>
    <n v="18407.085958629115"/>
  </r>
  <r>
    <x v="22"/>
    <s v="SUL                 "/>
    <s v="P8592903"/>
    <s v="ENSINO DE MUSICA                                                 "/>
    <x v="6"/>
    <x v="1"/>
    <x v="1"/>
    <x v="7"/>
    <n v="1.2109924972782313"/>
    <n v="35289"/>
    <n v="42734.714236451502"/>
  </r>
  <r>
    <x v="22"/>
    <s v="SUL                 "/>
    <s v="P8592903"/>
    <s v="ENSINO DE MUSICA                                                 "/>
    <x v="6"/>
    <x v="1"/>
    <x v="1"/>
    <x v="7"/>
    <n v="1.2109924972782313"/>
    <n v="57925"/>
    <n v="70146.740404841548"/>
  </r>
  <r>
    <x v="22"/>
    <s v="SUL                 "/>
    <s v="R9001902"/>
    <s v="PRODUCAO MUSICAL                                                 "/>
    <x v="4"/>
    <x v="1"/>
    <x v="1"/>
    <x v="7"/>
    <n v="1.2109924972782313"/>
    <n v="58929"/>
    <n v="71362.576872108897"/>
  </r>
  <r>
    <x v="22"/>
    <s v="SUL                 "/>
    <s v="R9001902"/>
    <s v="PRODUCAO MUSICAL                                                 "/>
    <x v="4"/>
    <x v="1"/>
    <x v="1"/>
    <x v="7"/>
    <n v="1.2109924972782313"/>
    <n v="91186"/>
    <n v="110425.5618568128"/>
  </r>
  <r>
    <x v="22"/>
    <s v="SUL                 "/>
    <s v="R9001904"/>
    <s v="PRODUCAO DE ESPETACULOS CIRCENSES, DE MARIONETES E SIMILARES     "/>
    <x v="4"/>
    <x v="1"/>
    <x v="1"/>
    <x v="7"/>
    <n v="1.2109924972782313"/>
    <n v="12000"/>
    <n v="14531.909967338775"/>
  </r>
  <r>
    <x v="22"/>
    <s v="SUL                 "/>
    <s v="R9001906"/>
    <s v="ATIVIDADES DE SONORIZACAO E DE ILUMINACAO                        "/>
    <x v="4"/>
    <x v="1"/>
    <x v="1"/>
    <x v="7"/>
    <n v="1.2109924972782313"/>
    <n v="41689"/>
    <n v="50485.066219032189"/>
  </r>
  <r>
    <x v="22"/>
    <s v="SUL                 "/>
    <s v="R9001906"/>
    <s v="ATIVIDADES DE SONORIZACAO E DE ILUMINACAO                        "/>
    <x v="4"/>
    <x v="1"/>
    <x v="1"/>
    <x v="7"/>
    <n v="1.2109924972782313"/>
    <n v="197300"/>
    <n v="238928.81971299503"/>
  </r>
  <r>
    <x v="22"/>
    <s v="SUL                 "/>
    <s v="R9001906"/>
    <s v="ATIVIDADES DE SONORIZACAO E DE ILUMINACAO                        "/>
    <x v="4"/>
    <x v="1"/>
    <x v="1"/>
    <x v="7"/>
    <n v="1.2109924972782313"/>
    <n v="165489"/>
    <n v="200405.93738207722"/>
  </r>
  <r>
    <x v="22"/>
    <s v="SUL                 "/>
    <s v="R9001906"/>
    <s v="ATIVIDADES DE SONORIZACAO E DE ILUMINACAO                        "/>
    <x v="4"/>
    <x v="1"/>
    <x v="1"/>
    <x v="7"/>
    <n v="1.2109924972782313"/>
    <n v="214183"/>
    <n v="259374.00604454341"/>
  </r>
  <r>
    <x v="22"/>
    <s v="SUL                 "/>
    <s v="R9001999"/>
    <s v="ARTE CENICA ESPETAC ATIVI COMPLEMENTARES NAO ESPECI ANTERIOR     "/>
    <x v="4"/>
    <x v="1"/>
    <x v="1"/>
    <x v="7"/>
    <n v="1.2109924972782313"/>
    <n v="141242"/>
    <n v="171043.00230057194"/>
  </r>
  <r>
    <x v="22"/>
    <s v="SUL                 "/>
    <s v="R9001999"/>
    <s v="ARTE CENICA ESPETAC ATIVI COMPLEMENTARES NAO ESPECI ANTERIOR     "/>
    <x v="4"/>
    <x v="1"/>
    <x v="1"/>
    <x v="7"/>
    <n v="1.2109924972782313"/>
    <n v="200102"/>
    <n v="242322.02069036863"/>
  </r>
  <r>
    <x v="22"/>
    <s v="SUL                 "/>
    <s v="R9002701"/>
    <s v="ATIVI ARTISTA PLASTICO, JORNALISTAS INDEPENDENTES E ESCRITORES   "/>
    <x v="6"/>
    <x v="1"/>
    <x v="1"/>
    <x v="7"/>
    <n v="1.2109924972782313"/>
    <n v="70000"/>
    <n v="84769.474809476189"/>
  </r>
  <r>
    <x v="22"/>
    <s v="SUL                 "/>
    <s v="R9102301"/>
    <s v="ATIVI MUSEUS E EXPLORACAO LUGAR PRED HISTORICO ATRACAO SIMILAR   "/>
    <x v="1"/>
    <x v="0"/>
    <x v="0"/>
    <x v="7"/>
    <n v="1.2109924972782313"/>
    <n v="555000"/>
    <n v="672100.83598941844"/>
  </r>
  <r>
    <x v="22"/>
    <s v="SUL                 "/>
    <s v="R9102302"/>
    <s v="RESTAURACAO E CONSERVACAO DE LUGARES E PREDIOS HISTORICOS        "/>
    <x v="1"/>
    <x v="0"/>
    <x v="0"/>
    <x v="7"/>
    <n v="1.2109924972782313"/>
    <n v="1200000"/>
    <n v="1453190.9967338776"/>
  </r>
  <r>
    <x v="23"/>
    <s v="NORDESTE            "/>
    <s v="C1811302"/>
    <s v="IMPRESSAO DE LIVROS, REVISTAS E OUTRAS PUBLICACOES PERIODICAS    "/>
    <x v="0"/>
    <x v="1"/>
    <x v="1"/>
    <x v="7"/>
    <n v="1.2109924972782313"/>
    <n v="7817"/>
    <n v="9466.3283512239341"/>
  </r>
  <r>
    <x v="23"/>
    <s v="NORDESTE            "/>
    <s v="G4761001"/>
    <s v="COMERCIO VAREJISTA DE LIVROS                                     "/>
    <x v="2"/>
    <x v="1"/>
    <x v="1"/>
    <x v="7"/>
    <n v="1.2109924972782313"/>
    <n v="98095"/>
    <n v="118792.3090205081"/>
  </r>
  <r>
    <x v="23"/>
    <s v="NORDESTE            "/>
    <s v="G4761001"/>
    <s v="COMERCIO VAREJISTA DE LIVROS                                     "/>
    <x v="2"/>
    <x v="1"/>
    <x v="1"/>
    <x v="7"/>
    <n v="1.2109924972782313"/>
    <n v="530000"/>
    <n v="641826.02355746261"/>
  </r>
  <r>
    <x v="23"/>
    <s v="NORDESTE            "/>
    <s v="G4761001"/>
    <s v="COMERCIO VAREJISTA DE LIVROS                                     "/>
    <x v="2"/>
    <x v="1"/>
    <x v="1"/>
    <x v="7"/>
    <n v="1.2109924972782313"/>
    <n v="165759"/>
    <n v="200732.90535634235"/>
  </r>
  <r>
    <x v="23"/>
    <s v="NORDESTE            "/>
    <s v="R9001902"/>
    <s v="PRODUCAO MUSICAL                                                 "/>
    <x v="4"/>
    <x v="1"/>
    <x v="1"/>
    <x v="7"/>
    <n v="1.2109924972782313"/>
    <n v="16684"/>
    <n v="20204.19882459001"/>
  </r>
  <r>
    <x v="23"/>
    <s v="NORDESTE            "/>
    <s v="R9001902"/>
    <s v="PRODUCAO MUSICAL                                                 "/>
    <x v="4"/>
    <x v="1"/>
    <x v="1"/>
    <x v="7"/>
    <n v="1.2109924972782313"/>
    <n v="73384"/>
    <n v="88867.473420265727"/>
  </r>
  <r>
    <x v="23"/>
    <s v="NORDESTE            "/>
    <s v="R9001902"/>
    <s v="PRODUCAO MUSICAL                                                 "/>
    <x v="4"/>
    <x v="1"/>
    <x v="1"/>
    <x v="7"/>
    <n v="1.2109924972782313"/>
    <n v="51997"/>
    <n v="62967.976880976195"/>
  </r>
  <r>
    <x v="23"/>
    <s v="NORDESTE            "/>
    <s v="R9001906"/>
    <s v="ATIVIDADES DE SONORIZACAO E DE ILUMINACAO                        "/>
    <x v="4"/>
    <x v="1"/>
    <x v="1"/>
    <x v="7"/>
    <n v="1.2109924972782313"/>
    <n v="187200"/>
    <n v="226697.79549048492"/>
  </r>
  <r>
    <x v="23"/>
    <s v="NORDESTE            "/>
    <s v="R9001999"/>
    <s v="ARTE CENICA ESPETAC ATIVI COMPLEMENTARES NAO ESPECI ANTERIOR     "/>
    <x v="4"/>
    <x v="1"/>
    <x v="1"/>
    <x v="7"/>
    <n v="1.2109924972782313"/>
    <n v="279428"/>
    <n v="338385.21152946161"/>
  </r>
  <r>
    <x v="23"/>
    <s v="NORDESTE            "/>
    <s v="R9001999"/>
    <s v="ARTE CENICA ESPETAC ATIVI COMPLEMENTARES NAO ESPECI ANTERIOR     "/>
    <x v="4"/>
    <x v="1"/>
    <x v="1"/>
    <x v="7"/>
    <n v="1.2109924972782313"/>
    <n v="40106"/>
    <n v="48568.065095840742"/>
  </r>
  <r>
    <x v="24"/>
    <s v="SUDESTE             "/>
    <s v="C1811301"/>
    <s v="IMPRESSAO DE JORNAIS                                             "/>
    <x v="0"/>
    <x v="1"/>
    <x v="1"/>
    <x v="7"/>
    <n v="1.2109924972782313"/>
    <n v="96071"/>
    <n v="116341.26020601696"/>
  </r>
  <r>
    <x v="24"/>
    <s v="SUDESTE             "/>
    <s v="C1811301"/>
    <s v="IMPRESSAO DE JORNAIS                                             "/>
    <x v="0"/>
    <x v="1"/>
    <x v="1"/>
    <x v="7"/>
    <n v="1.2109924972782313"/>
    <n v="1200000"/>
    <n v="1453190.9967338776"/>
  </r>
  <r>
    <x v="24"/>
    <s v="SUDESTE             "/>
    <s v="C1811301"/>
    <s v="IMPRESSAO DE JORNAIS                                             "/>
    <x v="0"/>
    <x v="1"/>
    <x v="1"/>
    <x v="7"/>
    <n v="1.2109924972782313"/>
    <n v="321846"/>
    <n v="389753.09127900965"/>
  </r>
  <r>
    <x v="24"/>
    <s v="SUDESTE             "/>
    <s v="C1811301"/>
    <s v="IMPRESSAO DE JORNAIS                                             "/>
    <x v="0"/>
    <x v="1"/>
    <x v="1"/>
    <x v="7"/>
    <n v="1.2109924972782313"/>
    <n v="299006"/>
    <n v="362094.02264117484"/>
  </r>
  <r>
    <x v="24"/>
    <s v="SUDESTE             "/>
    <s v="C1811302"/>
    <s v="IMPRESSAO DE LIVROS, REVISTAS E OUTRAS PUBLICACOES PERIODICAS    "/>
    <x v="0"/>
    <x v="1"/>
    <x v="1"/>
    <x v="7"/>
    <n v="1.2109924972782313"/>
    <n v="798581"/>
    <n v="967075.59946894727"/>
  </r>
  <r>
    <x v="24"/>
    <s v="SUDESTE             "/>
    <s v="C1811302"/>
    <s v="IMPRESSAO DE LIVROS, REVISTAS E OUTRAS PUBLICACOES PERIODICAS    "/>
    <x v="0"/>
    <x v="1"/>
    <x v="1"/>
    <x v="7"/>
    <n v="1.2109924972782313"/>
    <n v="526000"/>
    <n v="636982.05356834969"/>
  </r>
  <r>
    <x v="24"/>
    <s v="SUDESTE             "/>
    <s v="C1811302"/>
    <s v="IMPRESSAO DE LIVROS, REVISTAS E OUTRAS PUBLICACOES PERIODICAS    "/>
    <x v="0"/>
    <x v="1"/>
    <x v="1"/>
    <x v="7"/>
    <n v="1.2109924972782313"/>
    <n v="200000"/>
    <n v="242198.49945564626"/>
  </r>
  <r>
    <x v="24"/>
    <s v="SUDESTE             "/>
    <s v="C1811302"/>
    <s v="IMPRESSAO DE LIVROS, REVISTAS E OUTRAS PUBLICACOES PERIODICAS    "/>
    <x v="0"/>
    <x v="1"/>
    <x v="1"/>
    <x v="7"/>
    <n v="1.2109924972782313"/>
    <n v="237900"/>
    <n v="288095.11510249123"/>
  </r>
  <r>
    <x v="24"/>
    <s v="SUDESTE             "/>
    <s v="C1811302"/>
    <s v="IMPRESSAO DE LIVROS, REVISTAS E OUTRAS PUBLICACOES PERIODICAS    "/>
    <x v="0"/>
    <x v="1"/>
    <x v="1"/>
    <x v="7"/>
    <n v="1.2109924972782313"/>
    <n v="1062306"/>
    <n v="1286444.5958136488"/>
  </r>
  <r>
    <x v="24"/>
    <s v="SUDESTE             "/>
    <s v="C1811302"/>
    <s v="IMPRESSAO DE LIVROS, REVISTAS E OUTRAS PUBLICACOES PERIODICAS    "/>
    <x v="0"/>
    <x v="1"/>
    <x v="1"/>
    <x v="7"/>
    <n v="1.2109924972782313"/>
    <n v="138200"/>
    <n v="167359.16312385158"/>
  </r>
  <r>
    <x v="24"/>
    <s v="SUDESTE             "/>
    <s v="C1811302"/>
    <s v="IMPRESSAO DE LIVROS, REVISTAS E OUTRAS PUBLICACOES PERIODICAS    "/>
    <x v="0"/>
    <x v="1"/>
    <x v="1"/>
    <x v="7"/>
    <n v="1.2109924972782313"/>
    <n v="846191"/>
    <n v="1024730.9522643639"/>
  </r>
  <r>
    <x v="24"/>
    <s v="SUDESTE             "/>
    <s v="C1811302"/>
    <s v="IMPRESSAO DE LIVROS, REVISTAS E OUTRAS PUBLICACOES PERIODICAS    "/>
    <x v="0"/>
    <x v="1"/>
    <x v="1"/>
    <x v="7"/>
    <n v="1.2109924972782313"/>
    <n v="2576746"/>
    <n v="3120420.0733916936"/>
  </r>
  <r>
    <x v="24"/>
    <s v="SUDESTE             "/>
    <s v="C1811302"/>
    <s v="IMPRESSAO DE LIVROS, REVISTAS E OUTRAS PUBLICACOES PERIODICAS    "/>
    <x v="0"/>
    <x v="1"/>
    <x v="1"/>
    <x v="7"/>
    <n v="1.2109924972782313"/>
    <n v="10000"/>
    <n v="12109.924972782313"/>
  </r>
  <r>
    <x v="24"/>
    <s v="SUDESTE             "/>
    <s v="C3220500"/>
    <s v="FABRICACAO DE INSTRUMENTOS MUSICAIS, PECAS E ACESSORIOS          "/>
    <x v="3"/>
    <x v="1"/>
    <x v="1"/>
    <x v="7"/>
    <n v="1.2109924972782313"/>
    <n v="108742"/>
    <n v="131685.74613902942"/>
  </r>
  <r>
    <x v="24"/>
    <s v="SUDESTE             "/>
    <s v="C3220500"/>
    <s v="FABRICACAO DE INSTRUMENTOS MUSICAIS, PECAS E ACESSORIOS          "/>
    <x v="3"/>
    <x v="1"/>
    <x v="1"/>
    <x v="7"/>
    <n v="1.2109924972782313"/>
    <n v="1000000"/>
    <n v="1210992.4972782314"/>
  </r>
  <r>
    <x v="24"/>
    <s v="SUDESTE             "/>
    <s v="C3220500"/>
    <s v="FABRICACAO DE INSTRUMENTOS MUSICAIS, PECAS E ACESSORIOS          "/>
    <x v="3"/>
    <x v="1"/>
    <x v="1"/>
    <x v="7"/>
    <n v="1.2109924972782313"/>
    <n v="390000"/>
    <n v="472287.07393851021"/>
  </r>
  <r>
    <x v="24"/>
    <s v="SUDESTE             "/>
    <s v="C3220500"/>
    <s v="FABRICACAO DE INSTRUMENTOS MUSICAIS, PECAS E ACESSORIOS          "/>
    <x v="3"/>
    <x v="1"/>
    <x v="1"/>
    <x v="7"/>
    <n v="1.2109924972782313"/>
    <n v="57600"/>
    <n v="69753.167843226125"/>
  </r>
  <r>
    <x v="24"/>
    <s v="SUDESTE             "/>
    <s v="C3220500"/>
    <s v="FABRICACAO DE INSTRUMENTOS MUSICAIS, PECAS E ACESSORIOS          "/>
    <x v="3"/>
    <x v="1"/>
    <x v="1"/>
    <x v="7"/>
    <n v="1.2109924972782313"/>
    <n v="111902"/>
    <n v="135512.48243042864"/>
  </r>
  <r>
    <x v="24"/>
    <s v="SUDESTE             "/>
    <s v="C3220500"/>
    <s v="FABRICACAO DE INSTRUMENTOS MUSICAIS, PECAS E ACESSORIOS          "/>
    <x v="3"/>
    <x v="1"/>
    <x v="1"/>
    <x v="7"/>
    <n v="1.2109924972782313"/>
    <n v="418730"/>
    <n v="507078.8883853138"/>
  </r>
  <r>
    <x v="24"/>
    <s v="SUDESTE             "/>
    <s v="C3240001"/>
    <s v="FABRICACAO DE JOGOS ELETRONICOS                                  "/>
    <x v="7"/>
    <x v="1"/>
    <x v="1"/>
    <x v="7"/>
    <n v="1.2109924972782313"/>
    <n v="49721"/>
    <n v="60211.757957170943"/>
  </r>
  <r>
    <x v="24"/>
    <s v="SUDESTE             "/>
    <s v="G4647802"/>
    <s v="COMERCIO ATACADISTA DE LIVROS, JORNAIS E OUTRAS PUBLICACOES      "/>
    <x v="2"/>
    <x v="1"/>
    <x v="1"/>
    <x v="7"/>
    <n v="1.2109924972782313"/>
    <n v="97745"/>
    <n v="118368.46164646072"/>
  </r>
  <r>
    <x v="24"/>
    <s v="SUDESTE             "/>
    <s v="G4647802"/>
    <s v="COMERCIO ATACADISTA DE LIVROS, JORNAIS E OUTRAS PUBLICACOES      "/>
    <x v="2"/>
    <x v="1"/>
    <x v="1"/>
    <x v="7"/>
    <n v="1.2109924972782313"/>
    <n v="381600"/>
    <n v="462114.73696137307"/>
  </r>
  <r>
    <x v="24"/>
    <s v="SUDESTE             "/>
    <s v="G4647802"/>
    <s v="COMERCIO ATACADISTA DE LIVROS, JORNAIS E OUTRAS PUBLICACOES      "/>
    <x v="2"/>
    <x v="1"/>
    <x v="1"/>
    <x v="7"/>
    <n v="1.2109924972782313"/>
    <n v="288150"/>
    <n v="348947.48809072236"/>
  </r>
  <r>
    <x v="24"/>
    <s v="SUDESTE             "/>
    <s v="G4647802"/>
    <s v="COMERCIO ATACADISTA DE LIVROS, JORNAIS E OUTRAS PUBLICACOES      "/>
    <x v="2"/>
    <x v="1"/>
    <x v="1"/>
    <x v="7"/>
    <n v="1.2109924972782313"/>
    <n v="1037523"/>
    <n v="1256432.5687536024"/>
  </r>
  <r>
    <x v="24"/>
    <s v="SUDESTE             "/>
    <s v="G4647802"/>
    <s v="COMERCIO ATACADISTA DE LIVROS, JORNAIS E OUTRAS PUBLICACOES      "/>
    <x v="2"/>
    <x v="1"/>
    <x v="1"/>
    <x v="7"/>
    <n v="1.2109924972782313"/>
    <n v="4491398"/>
    <n v="5439049.2802904537"/>
  </r>
  <r>
    <x v="24"/>
    <s v="SUDESTE             "/>
    <s v="G4649407"/>
    <s v="COMERCIO ATACADISTA DE FILMES, CDS, DVDS, FITAS E DISCOS         "/>
    <x v="0"/>
    <x v="1"/>
    <x v="1"/>
    <x v="7"/>
    <n v="1.2109924972782313"/>
    <n v="65922"/>
    <n v="79831.047405575562"/>
  </r>
  <r>
    <x v="24"/>
    <s v="SUDESTE             "/>
    <s v="G4649407"/>
    <s v="COMERCIO ATACADISTA DE FILMES, CDS, DVDS, FITAS E DISCOS         "/>
    <x v="0"/>
    <x v="1"/>
    <x v="1"/>
    <x v="7"/>
    <n v="1.2109924972782313"/>
    <n v="8261"/>
    <n v="10004.009020015468"/>
  </r>
  <r>
    <x v="24"/>
    <s v="SUDESTE             "/>
    <s v="G4649407"/>
    <s v="COMERCIO ATACADISTA DE FILMES, CDS, DVDS, FITAS E DISCOS         "/>
    <x v="0"/>
    <x v="1"/>
    <x v="1"/>
    <x v="7"/>
    <n v="1.2109924972782313"/>
    <n v="118909"/>
    <n v="143997.9068588572"/>
  </r>
  <r>
    <x v="24"/>
    <s v="SUDESTE             "/>
    <s v="G4756300"/>
    <s v="COM VAREJISTA ESPECIALIZADO DE INSTRUMENTOS MUSICAIS E ACESSORIO "/>
    <x v="3"/>
    <x v="1"/>
    <x v="1"/>
    <x v="7"/>
    <n v="1.2109924972782313"/>
    <n v="385252"/>
    <n v="466537.28156143316"/>
  </r>
  <r>
    <x v="24"/>
    <s v="SUDESTE             "/>
    <s v="G4756300"/>
    <s v="COM VAREJISTA ESPECIALIZADO DE INSTRUMENTOS MUSICAIS E ACESSORIO "/>
    <x v="3"/>
    <x v="1"/>
    <x v="1"/>
    <x v="7"/>
    <n v="1.2109924972782313"/>
    <n v="135000"/>
    <n v="163483.98713256122"/>
  </r>
  <r>
    <x v="24"/>
    <s v="SUDESTE             "/>
    <s v="G4756300"/>
    <s v="COM VAREJISTA ESPECIALIZADO DE INSTRUMENTOS MUSICAIS E ACESSORIO "/>
    <x v="3"/>
    <x v="1"/>
    <x v="1"/>
    <x v="7"/>
    <n v="1.2109924972782313"/>
    <n v="1022098"/>
    <n v="1237753.0094830857"/>
  </r>
  <r>
    <x v="24"/>
    <s v="SUDESTE             "/>
    <s v="G4756300"/>
    <s v="COM VAREJISTA ESPECIALIZADO DE INSTRUMENTOS MUSICAIS E ACESSORIO "/>
    <x v="3"/>
    <x v="1"/>
    <x v="1"/>
    <x v="7"/>
    <n v="1.2109924972782313"/>
    <n v="1085108"/>
    <n v="1314057.6467365869"/>
  </r>
  <r>
    <x v="24"/>
    <s v="SUDESTE             "/>
    <s v="G4756300"/>
    <s v="COM VAREJISTA ESPECIALIZADO DE INSTRUMENTOS MUSICAIS E ACESSORIO "/>
    <x v="3"/>
    <x v="1"/>
    <x v="1"/>
    <x v="7"/>
    <n v="1.2109924972782313"/>
    <n v="10000"/>
    <n v="12109.924972782313"/>
  </r>
  <r>
    <x v="24"/>
    <s v="SUDESTE             "/>
    <s v="G4761001"/>
    <s v="COMERCIO VAREJISTA DE LIVROS                                     "/>
    <x v="2"/>
    <x v="1"/>
    <x v="1"/>
    <x v="7"/>
    <n v="1.2109924972782313"/>
    <n v="327598"/>
    <n v="396718.72012335405"/>
  </r>
  <r>
    <x v="24"/>
    <s v="SUDESTE             "/>
    <s v="G4761001"/>
    <s v="COMERCIO VAREJISTA DE LIVROS                                     "/>
    <x v="2"/>
    <x v="1"/>
    <x v="1"/>
    <x v="7"/>
    <n v="1.2109924972782313"/>
    <n v="444479"/>
    <n v="538260.73419773101"/>
  </r>
  <r>
    <x v="24"/>
    <s v="SUDESTE             "/>
    <s v="G4761001"/>
    <s v="COMERCIO VAREJISTA DE LIVROS                                     "/>
    <x v="2"/>
    <x v="1"/>
    <x v="1"/>
    <x v="7"/>
    <n v="1.2109924972782313"/>
    <n v="123960"/>
    <n v="150114.62996260956"/>
  </r>
  <r>
    <x v="24"/>
    <s v="SUDESTE             "/>
    <s v="G4761001"/>
    <s v="COMERCIO VAREJISTA DE LIVROS                                     "/>
    <x v="2"/>
    <x v="1"/>
    <x v="0"/>
    <x v="7"/>
    <n v="1.2109924972782313"/>
    <n v="123786"/>
    <n v="149903.91726808314"/>
  </r>
  <r>
    <x v="24"/>
    <s v="SUDESTE             "/>
    <s v="G4761001"/>
    <s v="COMERCIO VAREJISTA DE LIVROS                                     "/>
    <x v="2"/>
    <x v="1"/>
    <x v="0"/>
    <x v="7"/>
    <n v="1.2109924972782313"/>
    <n v="7230054"/>
    <n v="8755541.1489164662"/>
  </r>
  <r>
    <x v="24"/>
    <s v="SUDESTE             "/>
    <s v="G4761001"/>
    <s v="COMERCIO VAREJISTA DE LIVROS                                     "/>
    <x v="2"/>
    <x v="1"/>
    <x v="0"/>
    <x v="7"/>
    <n v="1.2109924972782313"/>
    <n v="14285732"/>
    <n v="17299914.270127542"/>
  </r>
  <r>
    <x v="24"/>
    <s v="SUDESTE             "/>
    <s v="G4761001"/>
    <s v="COMERCIO VAREJISTA DE LIVROS                                     "/>
    <x v="2"/>
    <x v="1"/>
    <x v="1"/>
    <x v="7"/>
    <n v="1.2109924972782313"/>
    <n v="436797"/>
    <n v="528957.88983363961"/>
  </r>
  <r>
    <x v="24"/>
    <s v="SUDESTE             "/>
    <s v="G4761001"/>
    <s v="COMERCIO VAREJISTA DE LIVROS                                     "/>
    <x v="2"/>
    <x v="1"/>
    <x v="0"/>
    <x v="7"/>
    <n v="1.2109924972782313"/>
    <n v="7743253"/>
    <n v="9377021.287527157"/>
  </r>
  <r>
    <x v="24"/>
    <s v="SUDESTE             "/>
    <s v="G4761001"/>
    <s v="COMERCIO VAREJISTA DE LIVROS                                     "/>
    <x v="2"/>
    <x v="1"/>
    <x v="0"/>
    <x v="7"/>
    <n v="1.2109924972782313"/>
    <n v="6516"/>
    <n v="7890.8271122649558"/>
  </r>
  <r>
    <x v="24"/>
    <s v="SUDESTE             "/>
    <s v="G4761001"/>
    <s v="COMERCIO VAREJISTA DE LIVROS                                     "/>
    <x v="2"/>
    <x v="1"/>
    <x v="1"/>
    <x v="7"/>
    <n v="1.2109924972782313"/>
    <n v="123500"/>
    <n v="149557.57341386157"/>
  </r>
  <r>
    <x v="24"/>
    <s v="SUDESTE             "/>
    <s v="G4761001"/>
    <s v="COMERCIO VAREJISTA DE LIVROS                                     "/>
    <x v="2"/>
    <x v="1"/>
    <x v="1"/>
    <x v="7"/>
    <n v="1.2109924972782313"/>
    <n v="2624332"/>
    <n v="3178046.3623671755"/>
  </r>
  <r>
    <x v="24"/>
    <s v="SUDESTE             "/>
    <s v="G4761001"/>
    <s v="COMERCIO VAREJISTA DE LIVROS                                     "/>
    <x v="2"/>
    <x v="1"/>
    <x v="0"/>
    <x v="7"/>
    <n v="1.2109924972782313"/>
    <n v="123779"/>
    <n v="149895.44032060218"/>
  </r>
  <r>
    <x v="24"/>
    <s v="SUDESTE             "/>
    <s v="G4761001"/>
    <s v="COMERCIO VAREJISTA DE LIVROS                                     "/>
    <x v="2"/>
    <x v="1"/>
    <x v="0"/>
    <x v="7"/>
    <n v="1.2109924972782313"/>
    <n v="28919847"/>
    <n v="35021717.739434369"/>
  </r>
  <r>
    <x v="24"/>
    <s v="SUDESTE             "/>
    <s v="G4761001"/>
    <s v="COMERCIO VAREJISTA DE LIVROS                                     "/>
    <x v="2"/>
    <x v="1"/>
    <x v="1"/>
    <x v="7"/>
    <n v="1.2109924972782313"/>
    <n v="3073197"/>
    <n v="3721618.5096579688"/>
  </r>
  <r>
    <x v="24"/>
    <s v="SUDESTE             "/>
    <s v="G4761001"/>
    <s v="COMERCIO VAREJISTA DE LIVROS                                     "/>
    <x v="2"/>
    <x v="1"/>
    <x v="0"/>
    <x v="7"/>
    <n v="1.2109924972782313"/>
    <n v="3764076"/>
    <n v="4558267.7951850556"/>
  </r>
  <r>
    <x v="24"/>
    <s v="SUDESTE             "/>
    <s v="G4761002"/>
    <s v="COMERCIO VAREJISTA DE JORNAIS E REVISTAS                         "/>
    <x v="2"/>
    <x v="1"/>
    <x v="1"/>
    <x v="7"/>
    <n v="1.2109924972782313"/>
    <n v="191684"/>
    <n v="232127.88584828051"/>
  </r>
  <r>
    <x v="24"/>
    <s v="SUDESTE             "/>
    <s v="G4761002"/>
    <s v="COMERCIO VAREJISTA DE JORNAIS E REVISTAS                         "/>
    <x v="2"/>
    <x v="1"/>
    <x v="1"/>
    <x v="7"/>
    <n v="1.2109924972782313"/>
    <n v="486676"/>
    <n v="589360.98460538057"/>
  </r>
  <r>
    <x v="24"/>
    <s v="SUDESTE             "/>
    <s v="G4761002"/>
    <s v="COMERCIO VAREJISTA DE JORNAIS E REVISTAS                         "/>
    <x v="2"/>
    <x v="1"/>
    <x v="1"/>
    <x v="7"/>
    <n v="1.2109924972782313"/>
    <n v="651468"/>
    <n v="788922.86021685484"/>
  </r>
  <r>
    <x v="24"/>
    <s v="SUDESTE             "/>
    <s v="G4762800"/>
    <s v="COMERCIO VAREJISTA DE DISCOS, CDS, DVDS E FITAS                  "/>
    <x v="3"/>
    <x v="1"/>
    <x v="1"/>
    <x v="7"/>
    <n v="1.2109924972782313"/>
    <n v="61105"/>
    <n v="73997.696546186329"/>
  </r>
  <r>
    <x v="24"/>
    <s v="SUDESTE             "/>
    <s v="G4762800"/>
    <s v="COMERCIO VAREJISTA DE DISCOS, CDS, DVDS E FITAS                  "/>
    <x v="3"/>
    <x v="1"/>
    <x v="1"/>
    <x v="7"/>
    <n v="1.2109924972782313"/>
    <n v="193395"/>
    <n v="234199.89401112354"/>
  </r>
  <r>
    <x v="24"/>
    <s v="SUDESTE             "/>
    <s v="G4762800"/>
    <s v="COMERCIO VAREJISTA DE DISCOS, CDS, DVDS E FITAS                  "/>
    <x v="3"/>
    <x v="1"/>
    <x v="1"/>
    <x v="7"/>
    <n v="1.2109924972782313"/>
    <n v="598382"/>
    <n v="724636.11250634259"/>
  </r>
  <r>
    <x v="24"/>
    <s v="SUDESTE             "/>
    <s v="J5811500"/>
    <s v="EDICAO DE LIVROS                                                 "/>
    <x v="2"/>
    <x v="1"/>
    <x v="1"/>
    <x v="7"/>
    <n v="1.2109924972782313"/>
    <n v="310842"/>
    <n v="376427.32983895997"/>
  </r>
  <r>
    <x v="24"/>
    <s v="SUDESTE             "/>
    <s v="J5811500"/>
    <s v="EDICAO DE LIVROS                                                 "/>
    <x v="2"/>
    <x v="1"/>
    <x v="1"/>
    <x v="7"/>
    <n v="1.2109924972782313"/>
    <n v="2016746"/>
    <n v="2442264.2749158838"/>
  </r>
  <r>
    <x v="24"/>
    <s v="SUDESTE             "/>
    <s v="J5811500"/>
    <s v="EDICAO DE LIVROS                                                 "/>
    <x v="2"/>
    <x v="1"/>
    <x v="1"/>
    <x v="7"/>
    <n v="1.2109924972782313"/>
    <n v="3106201"/>
    <n v="3761586.1060381392"/>
  </r>
  <r>
    <x v="24"/>
    <s v="SUDESTE             "/>
    <s v="J5811500"/>
    <s v="EDICAO DE LIVROS                                                 "/>
    <x v="2"/>
    <x v="1"/>
    <x v="1"/>
    <x v="7"/>
    <n v="1.2109924972782313"/>
    <n v="4138608"/>
    <n v="5011823.2371756667"/>
  </r>
  <r>
    <x v="24"/>
    <s v="SUDESTE             "/>
    <s v="J5811500"/>
    <s v="EDICAO DE LIVROS                                                 "/>
    <x v="2"/>
    <x v="1"/>
    <x v="1"/>
    <x v="7"/>
    <n v="1.2109924972782313"/>
    <n v="10000"/>
    <n v="12109.924972782313"/>
  </r>
  <r>
    <x v="24"/>
    <s v="SUDESTE             "/>
    <s v="J5811500"/>
    <s v="EDICAO DE LIVROS                                                 "/>
    <x v="2"/>
    <x v="1"/>
    <x v="1"/>
    <x v="7"/>
    <n v="1.2109924972782313"/>
    <n v="280742"/>
    <n v="339976.45567088522"/>
  </r>
  <r>
    <x v="24"/>
    <s v="SUDESTE             "/>
    <s v="J5812301"/>
    <s v="EDICAO DE JORNAIS DIARIOS                                        "/>
    <x v="2"/>
    <x v="1"/>
    <x v="1"/>
    <x v="7"/>
    <n v="1.2109924972782313"/>
    <n v="85119"/>
    <n v="103078.47037582577"/>
  </r>
  <r>
    <x v="24"/>
    <s v="SUDESTE             "/>
    <s v="J5812301"/>
    <s v="EDICAO DE JORNAIS DIARIOS                                        "/>
    <x v="2"/>
    <x v="1"/>
    <x v="1"/>
    <x v="7"/>
    <n v="1.2109924972782313"/>
    <n v="271077"/>
    <n v="328272.21318469109"/>
  </r>
  <r>
    <x v="24"/>
    <s v="SUDESTE             "/>
    <s v="J5812301"/>
    <s v="EDICAO DE JORNAIS DIARIOS                                        "/>
    <x v="2"/>
    <x v="1"/>
    <x v="1"/>
    <x v="7"/>
    <n v="1.2109924972782313"/>
    <n v="234919"/>
    <n v="284485.14646810485"/>
  </r>
  <r>
    <x v="24"/>
    <s v="SUDESTE             "/>
    <s v="J5812301"/>
    <s v="EDICAO DE JORNAIS DIARIOS                                        "/>
    <x v="2"/>
    <x v="1"/>
    <x v="1"/>
    <x v="7"/>
    <n v="1.2109924972782313"/>
    <n v="579036"/>
    <n v="701208.25165399793"/>
  </r>
  <r>
    <x v="24"/>
    <s v="SUDESTE             "/>
    <s v="J5813100"/>
    <s v="EDICAO DE REVISTAS                                               "/>
    <x v="2"/>
    <x v="1"/>
    <x v="1"/>
    <x v="7"/>
    <n v="1.2109924972782313"/>
    <n v="68690"/>
    <n v="83183.074638041711"/>
  </r>
  <r>
    <x v="24"/>
    <s v="SUDESTE             "/>
    <s v="J5813100"/>
    <s v="EDICAO DE REVISTAS                                               "/>
    <x v="2"/>
    <x v="1"/>
    <x v="1"/>
    <x v="7"/>
    <n v="1.2109924972782313"/>
    <n v="151000"/>
    <n v="182859.86708901293"/>
  </r>
  <r>
    <x v="24"/>
    <s v="SUDESTE             "/>
    <s v="J5813100"/>
    <s v="EDICAO DE REVISTAS                                               "/>
    <x v="2"/>
    <x v="1"/>
    <x v="1"/>
    <x v="7"/>
    <n v="1.2109924972782313"/>
    <n v="161926"/>
    <n v="196091.17111427488"/>
  </r>
  <r>
    <x v="24"/>
    <s v="SUDESTE             "/>
    <s v="J5813100"/>
    <s v="EDICAO DE REVISTAS                                               "/>
    <x v="2"/>
    <x v="1"/>
    <x v="1"/>
    <x v="7"/>
    <n v="1.2109924972782313"/>
    <n v="615886"/>
    <n v="745833.32517870073"/>
  </r>
  <r>
    <x v="24"/>
    <s v="SUDESTE             "/>
    <s v="J5819100"/>
    <s v="EDICAO DE CADASTROS, LISTAS E OUTROS PRODUTOS GRAFICOS           "/>
    <x v="0"/>
    <x v="1"/>
    <x v="1"/>
    <x v="7"/>
    <n v="1.2109924972782313"/>
    <n v="5568"/>
    <n v="6742.8062248451924"/>
  </r>
  <r>
    <x v="24"/>
    <s v="SUDESTE             "/>
    <s v="J5819100"/>
    <s v="EDICAO DE CADASTROS, LISTAS E OUTROS PRODUTOS GRAFICOS           "/>
    <x v="0"/>
    <x v="1"/>
    <x v="1"/>
    <x v="7"/>
    <n v="1.2109924972782313"/>
    <n v="56786"/>
    <n v="68767.419950441647"/>
  </r>
  <r>
    <x v="24"/>
    <s v="SUDESTE             "/>
    <s v="J5819100"/>
    <s v="EDICAO DE CADASTROS, LISTAS E OUTROS PRODUTOS GRAFICOS           "/>
    <x v="0"/>
    <x v="1"/>
    <x v="1"/>
    <x v="7"/>
    <n v="1.2109924972782313"/>
    <n v="443396"/>
    <n v="536949.22932317865"/>
  </r>
  <r>
    <x v="24"/>
    <s v="SUDESTE             "/>
    <s v="J5821200"/>
    <s v="EDICAO INTEGRADA A IMPRESSAO DE LIVROS                           "/>
    <x v="2"/>
    <x v="1"/>
    <x v="1"/>
    <x v="7"/>
    <n v="1.2109924972782313"/>
    <n v="218220"/>
    <n v="264262.78275605565"/>
  </r>
  <r>
    <x v="24"/>
    <s v="SUDESTE             "/>
    <s v="J5821200"/>
    <s v="EDICAO INTEGRADA A IMPRESSAO DE LIVROS                           "/>
    <x v="2"/>
    <x v="1"/>
    <x v="0"/>
    <x v="7"/>
    <n v="1.2109924972782313"/>
    <n v="67436133"/>
    <n v="81664651.108456939"/>
  </r>
  <r>
    <x v="24"/>
    <s v="SUDESTE             "/>
    <s v="J5821200"/>
    <s v="EDICAO INTEGRADA A IMPRESSAO DE LIVROS                           "/>
    <x v="2"/>
    <x v="1"/>
    <x v="1"/>
    <x v="7"/>
    <n v="1.2109924972782313"/>
    <n v="827695"/>
    <n v="1002332.4350347057"/>
  </r>
  <r>
    <x v="24"/>
    <s v="SUDESTE             "/>
    <s v="J5821200"/>
    <s v="EDICAO INTEGRADA A IMPRESSAO DE LIVROS                           "/>
    <x v="2"/>
    <x v="1"/>
    <x v="1"/>
    <x v="7"/>
    <n v="1.2109924972782313"/>
    <n v="1080930"/>
    <n v="1308998.1200829586"/>
  </r>
  <r>
    <x v="24"/>
    <s v="SUDESTE             "/>
    <s v="J5821200"/>
    <s v="EDICAO INTEGRADA A IMPRESSAO DE LIVROS                           "/>
    <x v="2"/>
    <x v="1"/>
    <x v="1"/>
    <x v="7"/>
    <n v="1.2109924972782313"/>
    <n v="1835396"/>
    <n v="2222650.7855344769"/>
  </r>
  <r>
    <x v="24"/>
    <s v="SUDESTE             "/>
    <s v="J5821200"/>
    <s v="EDICAO INTEGRADA A IMPRESSAO DE LIVROS                           "/>
    <x v="2"/>
    <x v="1"/>
    <x v="0"/>
    <x v="7"/>
    <n v="1.2109924972782313"/>
    <n v="130873973"/>
    <n v="158487399.39199382"/>
  </r>
  <r>
    <x v="24"/>
    <s v="SUDESTE             "/>
    <s v="J5821200"/>
    <s v="EDICAO INTEGRADA A IMPRESSAO DE LIVROS                           "/>
    <x v="2"/>
    <x v="1"/>
    <x v="1"/>
    <x v="7"/>
    <n v="1.2109924972782313"/>
    <n v="7046218"/>
    <n v="8532917.1321868245"/>
  </r>
  <r>
    <x v="24"/>
    <s v="SUDESTE             "/>
    <s v="J5821200"/>
    <s v="EDICAO INTEGRADA A IMPRESSAO DE LIVROS                           "/>
    <x v="2"/>
    <x v="1"/>
    <x v="0"/>
    <x v="7"/>
    <n v="1.2109924972782313"/>
    <n v="5119074"/>
    <n v="6199160.2070120648"/>
  </r>
  <r>
    <x v="24"/>
    <s v="SUDESTE             "/>
    <s v="J5821200"/>
    <s v="EDICAO INTEGRADA A IMPRESSAO DE LIVROS                           "/>
    <x v="2"/>
    <x v="1"/>
    <x v="0"/>
    <x v="7"/>
    <n v="1.2109924972782313"/>
    <n v="444750"/>
    <n v="538588.9131644934"/>
  </r>
  <r>
    <x v="24"/>
    <s v="SUDESTE             "/>
    <s v="J5822101"/>
    <s v="EDICAO INTEGRADA A IMPRESSAO DE JORNAIS DIARIOS                  "/>
    <x v="2"/>
    <x v="1"/>
    <x v="1"/>
    <x v="7"/>
    <n v="1.2109924972782313"/>
    <n v="335031"/>
    <n v="405720.02735562314"/>
  </r>
  <r>
    <x v="24"/>
    <s v="SUDESTE             "/>
    <s v="J5822101"/>
    <s v="EDICAO INTEGRADA A IMPRESSAO DE JORNAIS DIARIOS                  "/>
    <x v="2"/>
    <x v="1"/>
    <x v="1"/>
    <x v="7"/>
    <n v="1.2109924972782313"/>
    <n v="1614702"/>
    <n v="1955392.0073401546"/>
  </r>
  <r>
    <x v="24"/>
    <s v="SUDESTE             "/>
    <s v="J5822101"/>
    <s v="EDICAO INTEGRADA A IMPRESSAO DE JORNAIS DIARIOS                  "/>
    <x v="2"/>
    <x v="1"/>
    <x v="1"/>
    <x v="7"/>
    <n v="1.2109924972782313"/>
    <n v="27650"/>
    <n v="33483.942549743093"/>
  </r>
  <r>
    <x v="24"/>
    <s v="SUDESTE             "/>
    <s v="J5822101"/>
    <s v="EDICAO INTEGRADA A IMPRESSAO DE JORNAIS DIARIOS                  "/>
    <x v="2"/>
    <x v="1"/>
    <x v="1"/>
    <x v="7"/>
    <n v="1.2109924972782313"/>
    <n v="785725"/>
    <n v="951507.07992393826"/>
  </r>
  <r>
    <x v="24"/>
    <s v="SUDESTE             "/>
    <s v="J5822101"/>
    <s v="EDICAO INTEGRADA A IMPRESSAO DE JORNAIS DIARIOS                  "/>
    <x v="2"/>
    <x v="1"/>
    <x v="1"/>
    <x v="7"/>
    <n v="1.2109924972782313"/>
    <n v="20000"/>
    <n v="24219.849945564627"/>
  </r>
  <r>
    <x v="24"/>
    <s v="SUDESTE             "/>
    <s v="J5823900"/>
    <s v="EDICAO INTEGRADA A IMPRESSAO DE REVISTAS                         "/>
    <x v="2"/>
    <x v="1"/>
    <x v="1"/>
    <x v="7"/>
    <n v="1.2109924972782313"/>
    <n v="27923"/>
    <n v="33814.543501500055"/>
  </r>
  <r>
    <x v="24"/>
    <s v="SUDESTE             "/>
    <s v="J5823900"/>
    <s v="EDICAO INTEGRADA A IMPRESSAO DE REVISTAS                         "/>
    <x v="2"/>
    <x v="1"/>
    <x v="1"/>
    <x v="7"/>
    <n v="1.2109924972782313"/>
    <n v="94600"/>
    <n v="114559.89024252069"/>
  </r>
  <r>
    <x v="24"/>
    <s v="SUDESTE             "/>
    <s v="J5823900"/>
    <s v="EDICAO INTEGRADA A IMPRESSAO DE REVISTAS                         "/>
    <x v="2"/>
    <x v="1"/>
    <x v="1"/>
    <x v="7"/>
    <n v="1.2109924972782313"/>
    <n v="320330"/>
    <n v="387917.22665313585"/>
  </r>
  <r>
    <x v="24"/>
    <s v="SUDESTE             "/>
    <s v="J5823900"/>
    <s v="EDICAO INTEGRADA A IMPRESSAO DE REVISTAS                         "/>
    <x v="2"/>
    <x v="1"/>
    <x v="1"/>
    <x v="7"/>
    <n v="1.2109924972782313"/>
    <n v="426893"/>
    <n v="516964.22014059598"/>
  </r>
  <r>
    <x v="24"/>
    <s v="SUDESTE             "/>
    <s v="J5829800"/>
    <s v="EDICAO INTEGRADA IMPRESSAO CADASTRO LISTA OUTRO PRODUTO GRAFICO  "/>
    <x v="0"/>
    <x v="1"/>
    <x v="1"/>
    <x v="7"/>
    <n v="1.2109924972782313"/>
    <n v="292423"/>
    <n v="354122.05903159222"/>
  </r>
  <r>
    <x v="24"/>
    <s v="SUDESTE             "/>
    <s v="J5829800"/>
    <s v="EDICAO INTEGRADA IMPRESSAO CADASTRO LISTA OUTRO PRODUTO GRAFICO  "/>
    <x v="0"/>
    <x v="1"/>
    <x v="1"/>
    <x v="7"/>
    <n v="1.2109924972782313"/>
    <n v="662051"/>
    <n v="801738.79381555028"/>
  </r>
  <r>
    <x v="24"/>
    <s v="SUDESTE             "/>
    <s v="J5829800"/>
    <s v="EDICAO INTEGRADA IMPRESSAO CADASTRO LISTA OUTRO PRODUTO GRAFICO  "/>
    <x v="0"/>
    <x v="1"/>
    <x v="1"/>
    <x v="7"/>
    <n v="1.2109924972782313"/>
    <n v="841936"/>
    <n v="1019578.179188445"/>
  </r>
  <r>
    <x v="24"/>
    <s v="SUDESTE             "/>
    <s v="J5829800"/>
    <s v="EDICAO INTEGRADA IMPRESSAO CADASTRO LISTA OUTRO PRODUTO GRAFICO  "/>
    <x v="0"/>
    <x v="1"/>
    <x v="1"/>
    <x v="7"/>
    <n v="1.2109924972782313"/>
    <n v="2962569"/>
    <n v="3587648.8316690726"/>
  </r>
  <r>
    <x v="24"/>
    <s v="SUDESTE             "/>
    <s v="J5829800"/>
    <s v="EDICAO INTEGRADA IMPRESSAO CADASTRO LISTA OUTRO PRODUTO GRAFICO  "/>
    <x v="0"/>
    <x v="1"/>
    <x v="1"/>
    <x v="7"/>
    <n v="1.2109924972782313"/>
    <n v="60000"/>
    <n v="72659.549836693885"/>
  </r>
  <r>
    <x v="24"/>
    <s v="SUDESTE             "/>
    <s v="J5911100"/>
    <s v="ATIV PROD CINEMATOGRAFICA DE VIDEOS E DE PROGRAMAS DE TELEVISAO  "/>
    <x v="5"/>
    <x v="1"/>
    <x v="0"/>
    <x v="7"/>
    <n v="1.2109924972782313"/>
    <n v="600000"/>
    <n v="726595.49836693879"/>
  </r>
  <r>
    <x v="24"/>
    <s v="SUDESTE             "/>
    <s v="J5911101"/>
    <s v="ESTUDIOS CINEMATOGRAFICOS                                        "/>
    <x v="5"/>
    <x v="1"/>
    <x v="1"/>
    <x v="7"/>
    <n v="1.2109924972782313"/>
    <n v="9548"/>
    <n v="11562.556364012553"/>
  </r>
  <r>
    <x v="24"/>
    <s v="SUDESTE             "/>
    <s v="J5911101"/>
    <s v="ESTUDIOS CINEMATOGRAFICOS                                        "/>
    <x v="5"/>
    <x v="1"/>
    <x v="1"/>
    <x v="7"/>
    <n v="1.2109924972782313"/>
    <n v="10154"/>
    <n v="12296.417817363161"/>
  </r>
  <r>
    <x v="24"/>
    <s v="SUDESTE             "/>
    <s v="J5911102"/>
    <s v="PRODUCAO DE FILMES PARA PUBLICIDADE                              "/>
    <x v="5"/>
    <x v="1"/>
    <x v="1"/>
    <x v="7"/>
    <n v="1.2109924972782313"/>
    <n v="20144"/>
    <n v="24394.232865172693"/>
  </r>
  <r>
    <x v="24"/>
    <s v="SUDESTE             "/>
    <s v="J5911102"/>
    <s v="PRODUCAO DE FILMES PARA PUBLICIDADE                              "/>
    <x v="5"/>
    <x v="1"/>
    <x v="0"/>
    <x v="7"/>
    <n v="1.2109924972782313"/>
    <n v="873600"/>
    <n v="1057923.0456222629"/>
  </r>
  <r>
    <x v="24"/>
    <s v="SUDESTE             "/>
    <s v="J5911102"/>
    <s v="PRODUCAO DE FILMES PARA PUBLICIDADE                              "/>
    <x v="5"/>
    <x v="1"/>
    <x v="0"/>
    <x v="7"/>
    <n v="1.2109924972782313"/>
    <n v="133000"/>
    <n v="161062.00213800475"/>
  </r>
  <r>
    <x v="24"/>
    <s v="SUDESTE             "/>
    <s v="J5911102"/>
    <s v="PRODUCAO DE FILMES PARA PUBLICIDADE                              "/>
    <x v="5"/>
    <x v="1"/>
    <x v="1"/>
    <x v="7"/>
    <n v="1.2109924972782313"/>
    <n v="95000"/>
    <n v="115044.28724143197"/>
  </r>
  <r>
    <x v="24"/>
    <s v="SUDESTE             "/>
    <s v="J5911102"/>
    <s v="PRODUCAO DE FILMES PARA PUBLICIDADE                              "/>
    <x v="5"/>
    <x v="1"/>
    <x v="1"/>
    <x v="7"/>
    <n v="1.2109924972782313"/>
    <n v="39834"/>
    <n v="48238.675136581063"/>
  </r>
  <r>
    <x v="24"/>
    <s v="SUDESTE             "/>
    <s v="J5911102"/>
    <s v="PRODUCAO DE FILMES PARA PUBLICIDADE                              "/>
    <x v="5"/>
    <x v="1"/>
    <x v="0"/>
    <x v="7"/>
    <n v="1.2109924972782313"/>
    <n v="2827760"/>
    <n v="3424396.1441034912"/>
  </r>
  <r>
    <x v="24"/>
    <s v="SUDESTE             "/>
    <s v="J5911102"/>
    <s v="PRODUCAO DE FILMES PARA PUBLICIDADE                              "/>
    <x v="5"/>
    <x v="1"/>
    <x v="1"/>
    <x v="7"/>
    <n v="1.2109924972782313"/>
    <n v="54974"/>
    <n v="66573.101545373487"/>
  </r>
  <r>
    <x v="24"/>
    <s v="SUDESTE             "/>
    <s v="J5911102"/>
    <s v="PRODUCAO DE FILMES PARA PUBLICIDADE                              "/>
    <x v="5"/>
    <x v="1"/>
    <x v="1"/>
    <x v="7"/>
    <n v="1.2109924972782313"/>
    <n v="20000"/>
    <n v="24219.849945564627"/>
  </r>
  <r>
    <x v="24"/>
    <s v="SUDESTE             "/>
    <s v="J5911199"/>
    <s v="ATIV PD CINEMATOGRAFICA VIDEO PROG TELEVISAO NAO ESPECI ANTERIOR "/>
    <x v="5"/>
    <x v="1"/>
    <x v="1"/>
    <x v="7"/>
    <n v="1.2109924972782313"/>
    <n v="33010"/>
    <n v="39974.862335154416"/>
  </r>
  <r>
    <x v="24"/>
    <s v="SUDESTE             "/>
    <s v="J5911199"/>
    <s v="ATIV PD CINEMATOGRAFICA VIDEO PROG TELEVISAO NAO ESPECI ANTERIOR "/>
    <x v="5"/>
    <x v="1"/>
    <x v="1"/>
    <x v="7"/>
    <n v="1.2109924972782313"/>
    <n v="159600"/>
    <n v="193274.40256560571"/>
  </r>
  <r>
    <x v="24"/>
    <s v="SUDESTE             "/>
    <s v="J5911199"/>
    <s v="ATIV PD CINEMATOGRAFICA VIDEO PROG TELEVISAO NAO ESPECI ANTERIOR "/>
    <x v="5"/>
    <x v="1"/>
    <x v="0"/>
    <x v="7"/>
    <n v="1.2109924972782313"/>
    <n v="1964000"/>
    <n v="2378389.2646544464"/>
  </r>
  <r>
    <x v="24"/>
    <s v="SUDESTE             "/>
    <s v="J5911199"/>
    <s v="ATIV PD CINEMATOGRAFICA VIDEO PROG TELEVISAO NAO ESPECI ANTERIOR "/>
    <x v="5"/>
    <x v="1"/>
    <x v="0"/>
    <x v="7"/>
    <n v="1.2109924972782313"/>
    <n v="300000"/>
    <n v="363297.74918346939"/>
  </r>
  <r>
    <x v="24"/>
    <s v="SUDESTE             "/>
    <s v="J5911199"/>
    <s v="ATIV PD CINEMATOGRAFICA VIDEO PROG TELEVISAO NAO ESPECI ANTERIOR "/>
    <x v="5"/>
    <x v="1"/>
    <x v="0"/>
    <x v="7"/>
    <n v="1.2109924972782313"/>
    <n v="75000"/>
    <n v="90824.437295867348"/>
  </r>
  <r>
    <x v="24"/>
    <s v="SUDESTE             "/>
    <s v="J5911199"/>
    <s v="ATIV PD CINEMATOGRAFICA VIDEO PROG TELEVISAO NAO ESPECI ANTERIOR "/>
    <x v="5"/>
    <x v="1"/>
    <x v="1"/>
    <x v="7"/>
    <n v="1.2109924972782313"/>
    <n v="102086"/>
    <n v="123625.38007714553"/>
  </r>
  <r>
    <x v="24"/>
    <s v="SUDESTE             "/>
    <s v="J5911199"/>
    <s v="ATIV PD CINEMATOGRAFICA VIDEO PROG TELEVISAO NAO ESPECI ANTERIOR "/>
    <x v="5"/>
    <x v="1"/>
    <x v="0"/>
    <x v="7"/>
    <n v="1.2109924972782313"/>
    <n v="2048000"/>
    <n v="2480112.634425818"/>
  </r>
  <r>
    <x v="24"/>
    <s v="SUDESTE             "/>
    <s v="J5911199"/>
    <s v="ATIV PD CINEMATOGRAFICA VIDEO PROG TELEVISAO NAO ESPECI ANTERIOR "/>
    <x v="5"/>
    <x v="1"/>
    <x v="1"/>
    <x v="7"/>
    <n v="1.2109924972782313"/>
    <n v="308835"/>
    <n v="373996.86789692257"/>
  </r>
  <r>
    <x v="24"/>
    <s v="SUDESTE             "/>
    <s v="J5911199"/>
    <s v="ATIV PD CINEMATOGRAFICA VIDEO PROG TELEVISAO NAO ESPECI ANTERIOR "/>
    <x v="5"/>
    <x v="1"/>
    <x v="0"/>
    <x v="7"/>
    <n v="1.2109924972782313"/>
    <n v="100000"/>
    <n v="121099.24972782313"/>
  </r>
  <r>
    <x v="24"/>
    <s v="SUDESTE             "/>
    <s v="J5911199"/>
    <s v="ATIV PD CINEMATOGRAFICA VIDEO PROG TELEVISAO NAO ESPECI ANTERIOR "/>
    <x v="5"/>
    <x v="1"/>
    <x v="1"/>
    <x v="7"/>
    <n v="1.2109924972782313"/>
    <n v="10000"/>
    <n v="12109.924972782313"/>
  </r>
  <r>
    <x v="24"/>
    <s v="SUDESTE             "/>
    <s v="J5912002"/>
    <s v="SERVICOS DE MIXAGEM SONORA EM PRODUCAO AUDIOVISUAL               "/>
    <x v="5"/>
    <x v="1"/>
    <x v="1"/>
    <x v="7"/>
    <n v="1.2109924972782313"/>
    <n v="32375"/>
    <n v="39205.882099382739"/>
  </r>
  <r>
    <x v="24"/>
    <s v="SUDESTE             "/>
    <s v="J5912002"/>
    <s v="SERVICOS DE MIXAGEM SONORA EM PRODUCAO AUDIOVISUAL               "/>
    <x v="5"/>
    <x v="1"/>
    <x v="1"/>
    <x v="7"/>
    <n v="1.2109924972782313"/>
    <n v="10505"/>
    <n v="12721.47618390782"/>
  </r>
  <r>
    <x v="24"/>
    <s v="SUDESTE             "/>
    <s v="J5912099"/>
    <s v="ATIV POS-PROD CINEMATOG VIDEO PROG TELEVISAO NAO ESPECI ANTERIOR "/>
    <x v="5"/>
    <x v="1"/>
    <x v="1"/>
    <x v="7"/>
    <n v="1.2109924972782313"/>
    <n v="48700"/>
    <n v="58975.334617449866"/>
  </r>
  <r>
    <x v="24"/>
    <s v="SUDESTE             "/>
    <s v="J5912099"/>
    <s v="ATIV POS-PROD CINEMATOG VIDEO PROG TELEVISAO NAO ESPECI ANTERIOR "/>
    <x v="5"/>
    <x v="1"/>
    <x v="1"/>
    <x v="7"/>
    <n v="1.2109924972782313"/>
    <n v="274500"/>
    <n v="332417.44050287449"/>
  </r>
  <r>
    <x v="24"/>
    <s v="SUDESTE             "/>
    <s v="J5912099"/>
    <s v="ATIV POS-PROD CINEMATOG VIDEO PROG TELEVISAO NAO ESPECI ANTERIOR "/>
    <x v="5"/>
    <x v="1"/>
    <x v="1"/>
    <x v="7"/>
    <n v="1.2109924972782313"/>
    <n v="337350"/>
    <n v="408528.31895681133"/>
  </r>
  <r>
    <x v="24"/>
    <s v="SUDESTE             "/>
    <s v="J5912099"/>
    <s v="ATIV POS-PROD CINEMATOG VIDEO PROG TELEVISAO NAO ESPECI ANTERIOR "/>
    <x v="5"/>
    <x v="1"/>
    <x v="1"/>
    <x v="7"/>
    <n v="1.2109924972782313"/>
    <n v="881"/>
    <n v="1066.8843901021219"/>
  </r>
  <r>
    <x v="24"/>
    <s v="SUDESTE             "/>
    <s v="J5913800"/>
    <s v="DISTRIBUICAO CINEMATOGRAFICA DE VIDEO E DE PROGRAMA DE TELEVISAO "/>
    <x v="5"/>
    <x v="1"/>
    <x v="1"/>
    <x v="7"/>
    <n v="1.2109924972782313"/>
    <n v="9133"/>
    <n v="11059.994477642087"/>
  </r>
  <r>
    <x v="24"/>
    <s v="SUDESTE             "/>
    <s v="J5914600"/>
    <s v="ATIVIDADES DE EXIBICAO CINEMATOGRAFICA                           "/>
    <x v="5"/>
    <x v="1"/>
    <x v="1"/>
    <x v="7"/>
    <n v="1.2109924972782313"/>
    <n v="115856"/>
    <n v="140300.74676466678"/>
  </r>
  <r>
    <x v="24"/>
    <s v="SUDESTE             "/>
    <s v="J5914600"/>
    <s v="ATIVIDADES DE EXIBICAO CINEMATOGRAFICA                           "/>
    <x v="5"/>
    <x v="1"/>
    <x v="0"/>
    <x v="7"/>
    <n v="1.2109924972782313"/>
    <n v="150000"/>
    <n v="181648.8745917347"/>
  </r>
  <r>
    <x v="24"/>
    <s v="SUDESTE             "/>
    <s v="J5914600"/>
    <s v="ATIVIDADES DE EXIBICAO CINEMATOGRAFICA                           "/>
    <x v="5"/>
    <x v="1"/>
    <x v="0"/>
    <x v="7"/>
    <n v="1.2109924972782313"/>
    <n v="500000"/>
    <n v="605496.24863911571"/>
  </r>
  <r>
    <x v="24"/>
    <s v="SUDESTE             "/>
    <s v="J5914600"/>
    <s v="ATIVIDADES DE EXIBICAO CINEMATOGRAFICA                           "/>
    <x v="5"/>
    <x v="1"/>
    <x v="0"/>
    <x v="7"/>
    <n v="1.2109924972782313"/>
    <n v="2014000"/>
    <n v="2438938.8895183578"/>
  </r>
  <r>
    <x v="24"/>
    <s v="SUDESTE             "/>
    <s v="J5914600"/>
    <s v="ATIVIDADES DE EXIBICAO CINEMATOGRAFICA                           "/>
    <x v="5"/>
    <x v="1"/>
    <x v="1"/>
    <x v="7"/>
    <n v="1.2109924972782313"/>
    <n v="312031"/>
    <n v="377867.19991822378"/>
  </r>
  <r>
    <x v="24"/>
    <s v="SUDESTE             "/>
    <s v="J5914600"/>
    <s v="ATIVIDADES DE EXIBICAO CINEMATOGRAFICA                           "/>
    <x v="5"/>
    <x v="1"/>
    <x v="0"/>
    <x v="7"/>
    <n v="1.2109924972782313"/>
    <n v="350000"/>
    <n v="423847.37404738099"/>
  </r>
  <r>
    <x v="24"/>
    <s v="SUDESTE             "/>
    <s v="J5914600"/>
    <s v="ATIVIDADES DE EXIBICAO CINEMATOGRAFICA                           "/>
    <x v="5"/>
    <x v="1"/>
    <x v="1"/>
    <x v="7"/>
    <n v="1.2109924972782313"/>
    <n v="10895"/>
    <n v="13193.763257846331"/>
  </r>
  <r>
    <x v="24"/>
    <s v="SUDESTE             "/>
    <s v="J5914600"/>
    <s v="ATIVIDADES DE EXIBICAO CINEMATOGRAFICA                           "/>
    <x v="5"/>
    <x v="1"/>
    <x v="0"/>
    <x v="7"/>
    <n v="1.2109924972782313"/>
    <n v="20900"/>
    <n v="25309.743193115035"/>
  </r>
  <r>
    <x v="24"/>
    <s v="SUDESTE             "/>
    <s v="J5920100"/>
    <s v="ATIVIDADES DE GRAVACAO DE SOM E DE EDICAO DE MUSICA              "/>
    <x v="3"/>
    <x v="1"/>
    <x v="1"/>
    <x v="7"/>
    <n v="1.2109924972782313"/>
    <n v="170816"/>
    <n v="206856.89441507836"/>
  </r>
  <r>
    <x v="24"/>
    <s v="SUDESTE             "/>
    <s v="J5920100"/>
    <s v="ATIVIDADES DE GRAVACAO DE SOM E DE EDICAO DE MUSICA              "/>
    <x v="3"/>
    <x v="1"/>
    <x v="1"/>
    <x v="7"/>
    <n v="1.2109924972782313"/>
    <n v="407100"/>
    <n v="492995.04564196797"/>
  </r>
  <r>
    <x v="24"/>
    <s v="SUDESTE             "/>
    <s v="J5920100"/>
    <s v="ATIVIDADES DE GRAVACAO DE SOM E DE EDICAO DE MUSICA              "/>
    <x v="3"/>
    <x v="1"/>
    <x v="1"/>
    <x v="7"/>
    <n v="1.2109924972782313"/>
    <n v="97656"/>
    <n v="118260.68331420296"/>
  </r>
  <r>
    <x v="24"/>
    <s v="SUDESTE             "/>
    <s v="J5920100"/>
    <s v="ATIVIDADES DE GRAVACAO DE SOM E DE EDICAO DE MUSICA              "/>
    <x v="3"/>
    <x v="1"/>
    <x v="1"/>
    <x v="7"/>
    <n v="1.2109924972782313"/>
    <n v="97106"/>
    <n v="117594.63744069994"/>
  </r>
  <r>
    <x v="24"/>
    <s v="SUDESTE             "/>
    <s v="J6010100"/>
    <s v="ATIVIDADES DE RADIO                                              "/>
    <x v="5"/>
    <x v="1"/>
    <x v="1"/>
    <x v="7"/>
    <n v="1.2109924972782313"/>
    <n v="100537"/>
    <n v="121749.55269886155"/>
  </r>
  <r>
    <x v="24"/>
    <s v="SUDESTE             "/>
    <s v="J6010100"/>
    <s v="ATIVIDADES DE RADIO                                              "/>
    <x v="5"/>
    <x v="1"/>
    <x v="1"/>
    <x v="7"/>
    <n v="1.2109924972782313"/>
    <n v="567075"/>
    <n v="686723.57039405301"/>
  </r>
  <r>
    <x v="24"/>
    <s v="SUDESTE             "/>
    <s v="J6010100"/>
    <s v="ATIVIDADES DE RADIO                                              "/>
    <x v="5"/>
    <x v="1"/>
    <x v="1"/>
    <x v="7"/>
    <n v="1.2109924972782313"/>
    <n v="32487"/>
    <n v="39341.513259077903"/>
  </r>
  <r>
    <x v="24"/>
    <s v="SUDESTE             "/>
    <s v="J6010100"/>
    <s v="ATIVIDADES DE RADIO                                              "/>
    <x v="5"/>
    <x v="1"/>
    <x v="1"/>
    <x v="7"/>
    <n v="1.2109924972782313"/>
    <n v="455722"/>
    <n v="551875.92284463008"/>
  </r>
  <r>
    <x v="24"/>
    <s v="SUDESTE             "/>
    <s v="J6010100"/>
    <s v="ATIVIDADES DE RADIO                                              "/>
    <x v="5"/>
    <x v="1"/>
    <x v="1"/>
    <x v="7"/>
    <n v="1.2109924972782313"/>
    <n v="554731"/>
    <n v="671775.07900765049"/>
  </r>
  <r>
    <x v="24"/>
    <s v="SUDESTE             "/>
    <s v="J6021700"/>
    <s v="ATIVIDADES DE TELEVISAO ABERTA                                   "/>
    <x v="5"/>
    <x v="1"/>
    <x v="1"/>
    <x v="7"/>
    <n v="1.2109924972782313"/>
    <n v="6627386"/>
    <n v="8025714.7225667881"/>
  </r>
  <r>
    <x v="24"/>
    <s v="SUDESTE             "/>
    <s v="J6021700"/>
    <s v="ATIVIDADES DE TELEVISAO ABERTA                                   "/>
    <x v="5"/>
    <x v="1"/>
    <x v="1"/>
    <x v="7"/>
    <n v="1.2109924972782313"/>
    <n v="1876813"/>
    <n v="2272806.4617942492"/>
  </r>
  <r>
    <x v="24"/>
    <s v="SUDESTE             "/>
    <s v="J6021700"/>
    <s v="ATIVIDADES DE TELEVISAO ABERTA                                   "/>
    <x v="5"/>
    <x v="1"/>
    <x v="1"/>
    <x v="7"/>
    <n v="1.2109924972782313"/>
    <n v="292387"/>
    <n v="354078.46330169024"/>
  </r>
  <r>
    <x v="24"/>
    <s v="SUDESTE             "/>
    <s v="J6021700"/>
    <s v="ATIVIDADES DE TELEVISAO ABERTA                                   "/>
    <x v="5"/>
    <x v="1"/>
    <x v="1"/>
    <x v="7"/>
    <n v="1.2109924972782313"/>
    <n v="824653"/>
    <n v="998648.59585798532"/>
  </r>
  <r>
    <x v="24"/>
    <s v="SUDESTE             "/>
    <s v="J6021700"/>
    <s v="ATIVIDADES DE TELEVISAO ABERTA                                   "/>
    <x v="5"/>
    <x v="1"/>
    <x v="1"/>
    <x v="7"/>
    <n v="1.2109924972782313"/>
    <n v="168530"/>
    <n v="204088.56556630033"/>
  </r>
  <r>
    <x v="24"/>
    <s v="SUDESTE             "/>
    <s v="J6209100"/>
    <s v="SUPORTE TECNICO MANUTENCAO E OUTRO SERVICO TECNOLOGIA DA INFORMA "/>
    <x v="0"/>
    <x v="1"/>
    <x v="0"/>
    <x v="7"/>
    <n v="1.2109924972782313"/>
    <n v="45000000"/>
    <n v="54494662.377520412"/>
  </r>
  <r>
    <x v="24"/>
    <s v="SUDESTE             "/>
    <s v="N8211300"/>
    <s v="SERVICOS COMBINADOS DE ESCRITORIO E APOIO ADMINISTRATIVO         "/>
    <x v="0"/>
    <x v="1"/>
    <x v="0"/>
    <x v="7"/>
    <n v="1.2109924972782313"/>
    <n v="230000"/>
    <n v="278528.27437399322"/>
  </r>
  <r>
    <x v="24"/>
    <s v="SUDESTE             "/>
    <s v="N8211300"/>
    <s v="SERVICOS COMBINADOS DE ESCRITORIO E APOIO ADMINISTRATIVO         "/>
    <x v="0"/>
    <x v="1"/>
    <x v="0"/>
    <x v="7"/>
    <n v="1.2109924972782313"/>
    <n v="1532000"/>
    <n v="1855240.5058302504"/>
  </r>
  <r>
    <x v="24"/>
    <s v="SUDESTE             "/>
    <s v="N8211300"/>
    <s v="SERVICOS COMBINADOS DE ESCRITORIO E APOIO ADMINISTRATIVO         "/>
    <x v="0"/>
    <x v="1"/>
    <x v="0"/>
    <x v="7"/>
    <n v="1.2109924972782313"/>
    <n v="536000"/>
    <n v="649091.97854113195"/>
  </r>
  <r>
    <x v="24"/>
    <s v="SUDESTE             "/>
    <s v="P8592901"/>
    <s v="ENSINO DE DANCA                                                  "/>
    <x v="6"/>
    <x v="1"/>
    <x v="1"/>
    <x v="7"/>
    <n v="1.2109924972782313"/>
    <n v="14731"/>
    <n v="17839.130477405626"/>
  </r>
  <r>
    <x v="24"/>
    <s v="SUDESTE             "/>
    <s v="P8592901"/>
    <s v="ENSINO DE DANCA                                                  "/>
    <x v="6"/>
    <x v="1"/>
    <x v="1"/>
    <x v="7"/>
    <n v="1.2109924972782313"/>
    <n v="11686"/>
    <n v="14151.658323193411"/>
  </r>
  <r>
    <x v="24"/>
    <s v="SUDESTE             "/>
    <s v="P8592901"/>
    <s v="ENSINO DE DANCA                                                  "/>
    <x v="6"/>
    <x v="1"/>
    <x v="1"/>
    <x v="7"/>
    <n v="1.2109924972782313"/>
    <n v="105603"/>
    <n v="127884.44069007307"/>
  </r>
  <r>
    <x v="24"/>
    <s v="SUDESTE             "/>
    <s v="P8592902"/>
    <s v="ENSINO DE ARTES CENICAS, EXCETO DANCA                            "/>
    <x v="6"/>
    <x v="1"/>
    <x v="1"/>
    <x v="7"/>
    <n v="1.2109924972782313"/>
    <n v="584"/>
    <n v="707.2196184104871"/>
  </r>
  <r>
    <x v="24"/>
    <s v="SUDESTE             "/>
    <s v="P8592903"/>
    <s v="ENSINO DE MUSICA                                                 "/>
    <x v="6"/>
    <x v="1"/>
    <x v="1"/>
    <x v="7"/>
    <n v="1.2109924972782313"/>
    <n v="66985"/>
    <n v="81118.33243018233"/>
  </r>
  <r>
    <x v="24"/>
    <s v="SUDESTE             "/>
    <s v="P8592903"/>
    <s v="ENSINO DE MUSICA                                                 "/>
    <x v="6"/>
    <x v="1"/>
    <x v="1"/>
    <x v="7"/>
    <n v="1.2109924972782313"/>
    <n v="8104"/>
    <n v="9813.8831979427869"/>
  </r>
  <r>
    <x v="24"/>
    <s v="SUDESTE             "/>
    <s v="P8592903"/>
    <s v="ENSINO DE MUSICA                                                 "/>
    <x v="6"/>
    <x v="1"/>
    <x v="1"/>
    <x v="7"/>
    <n v="1.2109924972782313"/>
    <n v="5000"/>
    <n v="6054.9624863911567"/>
  </r>
  <r>
    <x v="24"/>
    <s v="SUDESTE             "/>
    <s v="P8592999"/>
    <s v="ENSINO DE ARTE E CULTURA NAO ESPECIFICADO ANTERIORMENTE          "/>
    <x v="6"/>
    <x v="1"/>
    <x v="1"/>
    <x v="7"/>
    <n v="1.2109924972782313"/>
    <n v="12972"/>
    <n v="15708.994674693216"/>
  </r>
  <r>
    <x v="24"/>
    <s v="SUDESTE             "/>
    <s v="P8592999"/>
    <s v="ENSINO DE ARTE E CULTURA NAO ESPECIFICADO ANTERIORMENTE          "/>
    <x v="6"/>
    <x v="1"/>
    <x v="1"/>
    <x v="7"/>
    <n v="1.2109924972782313"/>
    <n v="75833"/>
    <n v="91833.194046100121"/>
  </r>
  <r>
    <x v="24"/>
    <s v="SUDESTE             "/>
    <s v="P8592999"/>
    <s v="ENSINO DE ARTE E CULTURA NAO ESPECIFICADO ANTERIORMENTE          "/>
    <x v="6"/>
    <x v="1"/>
    <x v="1"/>
    <x v="7"/>
    <n v="1.2109924972782313"/>
    <n v="25725"/>
    <n v="31152.781992482502"/>
  </r>
  <r>
    <x v="24"/>
    <s v="SUDESTE             "/>
    <s v="P8592999"/>
    <s v="ENSINO DE ARTE E CULTURA NAO ESPECIFICADO ANTERIORMENTE          "/>
    <x v="6"/>
    <x v="1"/>
    <x v="1"/>
    <x v="7"/>
    <n v="1.2109924972782313"/>
    <n v="40000"/>
    <n v="48439.699891129254"/>
  </r>
  <r>
    <x v="24"/>
    <s v="SUDESTE             "/>
    <s v="R9001901"/>
    <s v="PRODUCAO TEATRAL                                                 "/>
    <x v="4"/>
    <x v="1"/>
    <x v="1"/>
    <x v="7"/>
    <n v="1.2109924972782313"/>
    <n v="3626"/>
    <n v="4391.0587951308671"/>
  </r>
  <r>
    <x v="24"/>
    <s v="SUDESTE             "/>
    <s v="R9001902"/>
    <s v="PRODUCAO MUSICAL                                                 "/>
    <x v="4"/>
    <x v="1"/>
    <x v="1"/>
    <x v="7"/>
    <n v="1.2109924972782313"/>
    <n v="33265"/>
    <n v="40283.665421960366"/>
  </r>
  <r>
    <x v="24"/>
    <s v="SUDESTE             "/>
    <s v="R9001902"/>
    <s v="PRODUCAO MUSICAL                                                 "/>
    <x v="4"/>
    <x v="1"/>
    <x v="1"/>
    <x v="7"/>
    <n v="1.2109924972782313"/>
    <n v="69000"/>
    <n v="83558.482312197957"/>
  </r>
  <r>
    <x v="24"/>
    <s v="SUDESTE             "/>
    <s v="R9001902"/>
    <s v="PRODUCAO MUSICAL                                                 "/>
    <x v="4"/>
    <x v="1"/>
    <x v="1"/>
    <x v="7"/>
    <n v="1.2109924972782313"/>
    <n v="436500"/>
    <n v="528598.22506194795"/>
  </r>
  <r>
    <x v="24"/>
    <s v="SUDESTE             "/>
    <s v="R9001902"/>
    <s v="PRODUCAO MUSICAL                                                 "/>
    <x v="4"/>
    <x v="1"/>
    <x v="1"/>
    <x v="7"/>
    <n v="1.2109924972782313"/>
    <n v="40690"/>
    <n v="49275.284714251233"/>
  </r>
  <r>
    <x v="24"/>
    <s v="SUDESTE             "/>
    <s v="R9001902"/>
    <s v="PRODUCAO MUSICAL                                                 "/>
    <x v="4"/>
    <x v="1"/>
    <x v="1"/>
    <x v="7"/>
    <n v="1.2109924972782313"/>
    <n v="55079"/>
    <n v="66700.2557575877"/>
  </r>
  <r>
    <x v="24"/>
    <s v="SUDESTE             "/>
    <s v="R9001904"/>
    <s v="PRODUCAO DE ESPETACULOS CIRCENSES, DE MARIONETES E SIMILARES     "/>
    <x v="4"/>
    <x v="1"/>
    <x v="1"/>
    <x v="7"/>
    <n v="1.2109924972782313"/>
    <n v="88294"/>
    <n v="106923.37155468416"/>
  </r>
  <r>
    <x v="24"/>
    <s v="SUDESTE             "/>
    <s v="R9001904"/>
    <s v="PRODUCAO DE ESPETACULOS CIRCENSES, DE MARIONETES E SIMILARES     "/>
    <x v="4"/>
    <x v="1"/>
    <x v="1"/>
    <x v="7"/>
    <n v="1.2109924972782313"/>
    <n v="13167"/>
    <n v="15945.138211662472"/>
  </r>
  <r>
    <x v="24"/>
    <s v="SUDESTE             "/>
    <s v="R9001905"/>
    <s v="PRODUCAO DE ESPETACULOS DE RODEIOS, VAQUEJADAS E SIMILARES       "/>
    <x v="4"/>
    <x v="1"/>
    <x v="1"/>
    <x v="7"/>
    <n v="1.2109924972782313"/>
    <n v="634410"/>
    <n v="768265.75019828277"/>
  </r>
  <r>
    <x v="24"/>
    <s v="SUDESTE             "/>
    <s v="R9001905"/>
    <s v="PRODUCAO DE ESPETACULOS DE RODEIOS, VAQUEJADAS E SIMILARES       "/>
    <x v="4"/>
    <x v="1"/>
    <x v="1"/>
    <x v="7"/>
    <n v="1.2109924972782313"/>
    <n v="36921"/>
    <n v="44711.053992009576"/>
  </r>
  <r>
    <x v="24"/>
    <s v="SUDESTE             "/>
    <s v="R9001906"/>
    <s v="ATIVIDADES DE SONORIZACAO E DE ILUMINACAO                        "/>
    <x v="4"/>
    <x v="1"/>
    <x v="1"/>
    <x v="7"/>
    <n v="1.2109924972782313"/>
    <n v="130000"/>
    <n v="157429.02464617006"/>
  </r>
  <r>
    <x v="24"/>
    <s v="SUDESTE             "/>
    <s v="R9001906"/>
    <s v="ATIVIDADES DE SONORIZACAO E DE ILUMINACAO                        "/>
    <x v="4"/>
    <x v="1"/>
    <x v="1"/>
    <x v="7"/>
    <n v="1.2109924972782313"/>
    <n v="299700"/>
    <n v="362934.4514342859"/>
  </r>
  <r>
    <x v="24"/>
    <s v="SUDESTE             "/>
    <s v="R9001906"/>
    <s v="ATIVIDADES DE SONORIZACAO E DE ILUMINACAO                        "/>
    <x v="4"/>
    <x v="1"/>
    <x v="1"/>
    <x v="7"/>
    <n v="1.2109924972782313"/>
    <n v="183938"/>
    <n v="222747.53796436332"/>
  </r>
  <r>
    <x v="24"/>
    <s v="SUDESTE             "/>
    <s v="R9001906"/>
    <s v="ATIVIDADES DE SONORIZACAO E DE ILUMINACAO                        "/>
    <x v="4"/>
    <x v="1"/>
    <x v="1"/>
    <x v="7"/>
    <n v="1.2109924972782313"/>
    <n v="224410"/>
    <n v="271758.82631420786"/>
  </r>
  <r>
    <x v="24"/>
    <s v="SUDESTE             "/>
    <s v="R9001906"/>
    <s v="ATIVIDADES DE SONORIZACAO E DE ILUMINACAO                        "/>
    <x v="4"/>
    <x v="1"/>
    <x v="1"/>
    <x v="7"/>
    <n v="1.2109924972782313"/>
    <n v="20000"/>
    <n v="24219.849945564627"/>
  </r>
  <r>
    <x v="24"/>
    <s v="SUDESTE             "/>
    <s v="R9001999"/>
    <s v="ARTE CENICA ESPETAC ATIVI COMPLEMENTARES NAO ESPECI ANTERIOR     "/>
    <x v="4"/>
    <x v="1"/>
    <x v="1"/>
    <x v="7"/>
    <n v="1.2109924972782313"/>
    <n v="117673"/>
    <n v="142501.12013222132"/>
  </r>
  <r>
    <x v="24"/>
    <s v="SUDESTE             "/>
    <s v="R9001999"/>
    <s v="ARTE CENICA ESPETAC ATIVI COMPLEMENTARES NAO ESPECI ANTERIOR     "/>
    <x v="4"/>
    <x v="1"/>
    <x v="1"/>
    <x v="7"/>
    <n v="1.2109924972782313"/>
    <n v="64900"/>
    <n v="78593.413073357209"/>
  </r>
  <r>
    <x v="24"/>
    <s v="SUDESTE             "/>
    <s v="R9001999"/>
    <s v="ARTE CENICA ESPETAC ATIVI COMPLEMENTARES NAO ESPECI ANTERIOR     "/>
    <x v="4"/>
    <x v="1"/>
    <x v="1"/>
    <x v="7"/>
    <n v="1.2109924972782313"/>
    <n v="409500"/>
    <n v="495901.42763543571"/>
  </r>
  <r>
    <x v="24"/>
    <s v="SUDESTE             "/>
    <s v="R9001999"/>
    <s v="ARTE CENICA ESPETAC ATIVI COMPLEMENTARES NAO ESPECI ANTERIOR     "/>
    <x v="4"/>
    <x v="1"/>
    <x v="1"/>
    <x v="7"/>
    <n v="1.2109924972782313"/>
    <n v="526665"/>
    <n v="637787.36357903969"/>
  </r>
  <r>
    <x v="24"/>
    <s v="SUDESTE             "/>
    <s v="R9001999"/>
    <s v="ARTE CENICA ESPETAC ATIVI COMPLEMENTARES NAO ESPECI ANTERIOR     "/>
    <x v="4"/>
    <x v="1"/>
    <x v="1"/>
    <x v="7"/>
    <n v="1.2109924972782313"/>
    <n v="689579"/>
    <n v="835074.99528062553"/>
  </r>
  <r>
    <x v="24"/>
    <s v="SUDESTE             "/>
    <s v="R9002701"/>
    <s v="ATIVI ARTISTA PLASTICO, JORNALISTAS INDEPENDENTES E ESCRITORES   "/>
    <x v="6"/>
    <x v="1"/>
    <x v="1"/>
    <x v="7"/>
    <n v="1.2109924972782313"/>
    <n v="68187"/>
    <n v="82573.945411910754"/>
  </r>
  <r>
    <x v="24"/>
    <s v="SUDESTE             "/>
    <s v="R9002701"/>
    <s v="ATIVI ARTISTA PLASTICO, JORNALISTAS INDEPENDENTES E ESCRITORES   "/>
    <x v="6"/>
    <x v="1"/>
    <x v="1"/>
    <x v="7"/>
    <n v="1.2109924972782313"/>
    <n v="223550"/>
    <n v="270717.37276654859"/>
  </r>
  <r>
    <x v="24"/>
    <s v="SUDESTE             "/>
    <s v="R9102302"/>
    <s v="RESTAURACAO E CONSERVACAO DE LUGARES E PREDIOS HISTORICOS        "/>
    <x v="1"/>
    <x v="0"/>
    <x v="0"/>
    <x v="7"/>
    <n v="1.2109924972782313"/>
    <n v="1200000"/>
    <n v="1453190.9967338776"/>
  </r>
  <r>
    <x v="24"/>
    <s v="SUDESTE             "/>
    <s v="R9102302"/>
    <s v="RESTAURACAO E CONSERVACAO DE LUGARES E PREDIOS HISTORICOS        "/>
    <x v="1"/>
    <x v="0"/>
    <x v="0"/>
    <x v="7"/>
    <n v="1.2109924972782313"/>
    <n v="1700290"/>
    <n v="2059038.433197204"/>
  </r>
  <r>
    <x v="25"/>
    <s v="NORTE               "/>
    <s v="C1811301"/>
    <s v="IMPRESSAO DE JORNAIS                                             "/>
    <x v="0"/>
    <x v="1"/>
    <x v="1"/>
    <x v="7"/>
    <n v="1.2109924972782313"/>
    <n v="11690"/>
    <n v="14156.502293182524"/>
  </r>
  <r>
    <x v="25"/>
    <s v="NORTE               "/>
    <s v="C1811301"/>
    <s v="IMPRESSAO DE JORNAIS                                             "/>
    <x v="0"/>
    <x v="1"/>
    <x v="1"/>
    <x v="7"/>
    <n v="1.2109924972782313"/>
    <n v="12543"/>
    <n v="15189.478893360856"/>
  </r>
  <r>
    <x v="25"/>
    <s v="NORTE               "/>
    <s v="C1811302"/>
    <s v="IMPRESSAO DE LIVROS, REVISTAS E OUTRAS PUBLICACOES PERIODICAS    "/>
    <x v="0"/>
    <x v="1"/>
    <x v="1"/>
    <x v="7"/>
    <n v="1.2109924972782313"/>
    <n v="339000"/>
    <n v="410526.45657732041"/>
  </r>
  <r>
    <x v="25"/>
    <s v="NORTE               "/>
    <s v="C1811302"/>
    <s v="IMPRESSAO DE LIVROS, REVISTAS E OUTRAS PUBLICACOES PERIODICAS    "/>
    <x v="0"/>
    <x v="1"/>
    <x v="1"/>
    <x v="7"/>
    <n v="1.2109924972782313"/>
    <n v="5704"/>
    <n v="6907.501204475031"/>
  </r>
  <r>
    <x v="25"/>
    <s v="NORTE               "/>
    <s v="G4647802"/>
    <s v="COMERCIO ATACADISTA DE LIVROS, JORNAIS E OUTRAS PUBLICACOES      "/>
    <x v="2"/>
    <x v="1"/>
    <x v="1"/>
    <x v="7"/>
    <n v="1.2109924972782313"/>
    <n v="26085"/>
    <n v="31588.739291502665"/>
  </r>
  <r>
    <x v="25"/>
    <s v="NORTE               "/>
    <s v="G4647802"/>
    <s v="COMERCIO ATACADISTA DE LIVROS, JORNAIS E OUTRAS PUBLICACOES      "/>
    <x v="2"/>
    <x v="1"/>
    <x v="1"/>
    <x v="7"/>
    <n v="1.2109924972782313"/>
    <n v="4411"/>
    <n v="5341.6879054942783"/>
  </r>
  <r>
    <x v="25"/>
    <s v="NORTE               "/>
    <s v="G4761001"/>
    <s v="COMERCIO VAREJISTA DE LIVROS                                     "/>
    <x v="2"/>
    <x v="1"/>
    <x v="1"/>
    <x v="7"/>
    <n v="1.2109924972782313"/>
    <n v="250718"/>
    <n v="303617.61693260359"/>
  </r>
  <r>
    <x v="25"/>
    <s v="NORTE               "/>
    <s v="J5829800"/>
    <s v="EDICAO INTEGRADA IMPRESSAO CADASTRO LISTA OUTRO PRODUTO GRAFICO  "/>
    <x v="0"/>
    <x v="1"/>
    <x v="1"/>
    <x v="7"/>
    <n v="1.2109924972782313"/>
    <n v="6986"/>
    <n v="8459.9935859857233"/>
  </r>
  <r>
    <x v="25"/>
    <s v="NORTE               "/>
    <s v="J5911102"/>
    <s v="PRODUCAO DE FILMES PARA PUBLICIDADE                              "/>
    <x v="5"/>
    <x v="1"/>
    <x v="1"/>
    <x v="7"/>
    <n v="1.2109924972782313"/>
    <n v="47765"/>
    <n v="57843.056632494721"/>
  </r>
  <r>
    <x v="25"/>
    <s v="NORTE               "/>
    <s v="J5920100"/>
    <s v="ATIVIDADES DE GRAVACAO DE SOM E DE EDICAO DE MUSICA              "/>
    <x v="3"/>
    <x v="1"/>
    <x v="1"/>
    <x v="7"/>
    <n v="1.2109924972782313"/>
    <n v="86318"/>
    <n v="104530.45038006238"/>
  </r>
  <r>
    <x v="25"/>
    <s v="NORTE               "/>
    <s v="J5920100"/>
    <s v="ATIVIDADES DE GRAVACAO DE SOM E DE EDICAO DE MUSICA              "/>
    <x v="3"/>
    <x v="1"/>
    <x v="1"/>
    <x v="7"/>
    <n v="1.2109924972782313"/>
    <n v="55654"/>
    <n v="67396.576443522688"/>
  </r>
  <r>
    <x v="25"/>
    <s v="NORTE               "/>
    <s v="R9102302"/>
    <s v="RESTAURACAO E CONSERVACAO DE LUGARES E PREDIOS HISTORICOS        "/>
    <x v="1"/>
    <x v="1"/>
    <x v="1"/>
    <x v="7"/>
    <n v="1.2109924972782313"/>
    <n v="15655"/>
    <n v="18958.08754489071"/>
  </r>
  <r>
    <x v="0"/>
    <s v="NORTE               "/>
    <s v="G4756300"/>
    <s v="COM VAREJISTA ESPECIALIZADO DE INSTRUMENTOS MUSICAIS E ACESSORIO "/>
    <x v="3"/>
    <x v="1"/>
    <x v="1"/>
    <x v="8"/>
    <n v="1.0942074303887901"/>
    <n v="35762"/>
    <n v="39131.046125563909"/>
  </r>
  <r>
    <x v="0"/>
    <s v="NORTE               "/>
    <s v="G4756300"/>
    <s v="COM VAREJISTA ESPECIALIZADO DE INSTRUMENTOS MUSICAIS E ACESSORIO "/>
    <x v="3"/>
    <x v="1"/>
    <x v="1"/>
    <x v="8"/>
    <n v="1.0942074303887901"/>
    <n v="74000"/>
    <n v="80971.349848770464"/>
  </r>
  <r>
    <x v="0"/>
    <s v="NORTE               "/>
    <s v="G4761001"/>
    <s v="COMERCIO VAREJISTA DE LIVROS                                     "/>
    <x v="2"/>
    <x v="1"/>
    <x v="1"/>
    <x v="8"/>
    <n v="1.0942074303887901"/>
    <n v="89207"/>
    <n v="97610.962242692796"/>
  </r>
  <r>
    <x v="0"/>
    <s v="NORTE               "/>
    <s v="G4761001"/>
    <s v="COMERCIO VAREJISTA DE LIVROS                                     "/>
    <x v="2"/>
    <x v="1"/>
    <x v="1"/>
    <x v="8"/>
    <n v="1.0942074303887901"/>
    <n v="52104"/>
    <n v="57012.583952977518"/>
  </r>
  <r>
    <x v="0"/>
    <s v="NORTE               "/>
    <s v="G4761001"/>
    <s v="COMERCIO VAREJISTA DE LIVROS                                     "/>
    <x v="2"/>
    <x v="1"/>
    <x v="1"/>
    <x v="8"/>
    <n v="1.0942074303887901"/>
    <n v="28516"/>
    <n v="31202.419084966739"/>
  </r>
  <r>
    <x v="0"/>
    <s v="NORTE               "/>
    <s v="G4761001"/>
    <s v="COMERCIO VAREJISTA DE LIVROS                                     "/>
    <x v="2"/>
    <x v="1"/>
    <x v="1"/>
    <x v="8"/>
    <n v="1.0942074303887901"/>
    <n v="200000"/>
    <n v="218841.48607775802"/>
  </r>
  <r>
    <x v="0"/>
    <s v="NORTE               "/>
    <s v="J5829800"/>
    <s v="EDICAO INTEGRADA IMPRESSAO CADASTRO LISTA OUTRO PRODUTO GRAFICO  "/>
    <x v="0"/>
    <x v="1"/>
    <x v="1"/>
    <x v="8"/>
    <n v="1.0942074303887901"/>
    <n v="250000"/>
    <n v="273551.85759719752"/>
  </r>
  <r>
    <x v="0"/>
    <s v="NORTE               "/>
    <s v="J6209100"/>
    <s v="SUPORTE TECNICO MANUTENCAO E OUTRO SERVICO TECNOLOGIA DA INFORMA "/>
    <x v="0"/>
    <x v="1"/>
    <x v="0"/>
    <x v="8"/>
    <n v="1.0942074303887901"/>
    <n v="288058"/>
    <n v="315195.20398293412"/>
  </r>
  <r>
    <x v="0"/>
    <s v="NORTE               "/>
    <s v="J6209100"/>
    <s v="SUPORTE TECNICO MANUTENCAO E OUTRO SERVICO TECNOLOGIA DA INFORMA "/>
    <x v="0"/>
    <x v="1"/>
    <x v="0"/>
    <x v="8"/>
    <n v="1.0942074303887901"/>
    <n v="8000"/>
    <n v="8753.6594431103204"/>
  </r>
  <r>
    <x v="1"/>
    <s v="NORDESTE            "/>
    <s v="G4761001"/>
    <s v="COMERCIO VAREJISTA DE LIVROS                                     "/>
    <x v="2"/>
    <x v="1"/>
    <x v="1"/>
    <x v="8"/>
    <n v="1.0942074303887901"/>
    <n v="25136"/>
    <n v="27503.997970252629"/>
  </r>
  <r>
    <x v="1"/>
    <s v="NORDESTE            "/>
    <s v="G4762800"/>
    <s v="COMERCIO VAREJISTA DE DISCOS, CDS, DVDS E FITAS                  "/>
    <x v="3"/>
    <x v="1"/>
    <x v="1"/>
    <x v="8"/>
    <n v="1.0942074303887901"/>
    <n v="9775"/>
    <n v="10695.877632050424"/>
  </r>
  <r>
    <x v="1"/>
    <s v="NORDESTE            "/>
    <s v="J5829800"/>
    <s v="EDICAO INTEGRADA IMPRESSAO CADASTRO LISTA OUTRO PRODUTO GRAFICO  "/>
    <x v="0"/>
    <x v="1"/>
    <x v="1"/>
    <x v="8"/>
    <n v="1.0942074303887901"/>
    <n v="19475"/>
    <n v="21309.689706821686"/>
  </r>
  <r>
    <x v="1"/>
    <s v="NORDESTE            "/>
    <s v="J5911102"/>
    <s v="PRODUCAO DE FILMES PARA PUBLICIDADE                              "/>
    <x v="5"/>
    <x v="1"/>
    <x v="1"/>
    <x v="8"/>
    <n v="1.0942074303887901"/>
    <n v="37908"/>
    <n v="41479.215271178255"/>
  </r>
  <r>
    <x v="1"/>
    <s v="NORDESTE            "/>
    <s v="J5911102"/>
    <s v="PRODUCAO DE FILMES PARA PUBLICIDADE                              "/>
    <x v="5"/>
    <x v="1"/>
    <x v="1"/>
    <x v="8"/>
    <n v="1.0942074303887901"/>
    <n v="16224"/>
    <n v="17752.42135062773"/>
  </r>
  <r>
    <x v="1"/>
    <s v="NORDESTE            "/>
    <s v="J5914600"/>
    <s v="ATIVIDADES DE EXIBICAO CINEMATOGRAFICA                           "/>
    <x v="5"/>
    <x v="1"/>
    <x v="0"/>
    <x v="8"/>
    <n v="1.0942074303887901"/>
    <n v="195741"/>
    <n v="214181.25663173216"/>
  </r>
  <r>
    <x v="1"/>
    <s v="NORDESTE            "/>
    <s v="J6021700"/>
    <s v="ATIVIDADES DE TELEVISAO ABERTA                                   "/>
    <x v="5"/>
    <x v="1"/>
    <x v="1"/>
    <x v="8"/>
    <n v="1.0942074303887901"/>
    <n v="174528"/>
    <n v="190969.83441089475"/>
  </r>
  <r>
    <x v="1"/>
    <s v="NORDESTE            "/>
    <s v="J6021700"/>
    <s v="ATIVIDADES DE TELEVISAO ABERTA                                   "/>
    <x v="5"/>
    <x v="1"/>
    <x v="1"/>
    <x v="8"/>
    <n v="1.0942074303887901"/>
    <n v="67701"/>
    <n v="74078.937244751476"/>
  </r>
  <r>
    <x v="1"/>
    <s v="NORDESTE            "/>
    <s v="J6209100"/>
    <s v="SUPORTE TECNICO MANUTENCAO E OUTRO SERVICO TECNOLOGIA DA INFORMA "/>
    <x v="0"/>
    <x v="1"/>
    <x v="0"/>
    <x v="8"/>
    <n v="1.0942074303887901"/>
    <n v="360072"/>
    <n v="393993.45787495241"/>
  </r>
  <r>
    <x v="1"/>
    <s v="NORDESTE            "/>
    <s v="J6209100"/>
    <s v="SUPORTE TECNICO MANUTENCAO E OUTRO SERVICO TECNOLOGIA DA INFORMA "/>
    <x v="0"/>
    <x v="1"/>
    <x v="0"/>
    <x v="8"/>
    <n v="1.0942074303887901"/>
    <n v="10000"/>
    <n v="10942.074303887901"/>
  </r>
  <r>
    <x v="1"/>
    <s v="NORDESTE            "/>
    <s v="P8592999"/>
    <s v="ENSINO DE ARTE E CULTURA NAO ESPECIFICADO ANTERIORMENTE          "/>
    <x v="6"/>
    <x v="1"/>
    <x v="1"/>
    <x v="8"/>
    <n v="1.0942074303887901"/>
    <n v="1139"/>
    <n v="1246.3022632128318"/>
  </r>
  <r>
    <x v="1"/>
    <s v="NORDESTE            "/>
    <s v="R9001901"/>
    <s v="PRODUCAO TEATRAL                                                 "/>
    <x v="4"/>
    <x v="1"/>
    <x v="1"/>
    <x v="8"/>
    <n v="1.0942074303887901"/>
    <n v="18720"/>
    <n v="20483.563096878152"/>
  </r>
  <r>
    <x v="1"/>
    <s v="NORDESTE            "/>
    <s v="R9001999"/>
    <s v="ARTE CENICA ESPETAC ATIVI COMPLEMENTARES NAO ESPECI ANTERIOR     "/>
    <x v="4"/>
    <x v="1"/>
    <x v="1"/>
    <x v="8"/>
    <n v="1.0942074303887901"/>
    <n v="3216"/>
    <n v="3518.971096130349"/>
  </r>
  <r>
    <x v="1"/>
    <s v="NORDESTE            "/>
    <s v="R9001999"/>
    <s v="ARTE CENICA ESPETAC ATIVI COMPLEMENTARES NAO ESPECI ANTERIOR     "/>
    <x v="4"/>
    <x v="1"/>
    <x v="1"/>
    <x v="8"/>
    <n v="1.0942074303887901"/>
    <n v="131796"/>
    <n v="144212.16249552098"/>
  </r>
  <r>
    <x v="1"/>
    <s v="NORDESTE            "/>
    <s v="R9001999"/>
    <s v="ARTE CENICA ESPETAC ATIVI COMPLEMENTARES NAO ESPECI ANTERIOR     "/>
    <x v="4"/>
    <x v="1"/>
    <x v="1"/>
    <x v="8"/>
    <n v="1.0942074303887901"/>
    <n v="2586"/>
    <n v="2829.6204149854111"/>
  </r>
  <r>
    <x v="2"/>
    <s v="NORTE               "/>
    <s v="C1811302"/>
    <s v="IMPRESSAO DE LIVROS, REVISTAS E OUTRAS PUBLICACOES PERIODICAS    "/>
    <x v="0"/>
    <x v="1"/>
    <x v="1"/>
    <x v="8"/>
    <n v="1.0942074303887901"/>
    <n v="357"/>
    <n v="390.63205264879804"/>
  </r>
  <r>
    <x v="2"/>
    <s v="NORTE               "/>
    <s v="G4647802"/>
    <s v="COMERCIO ATACADISTA DE LIVROS, JORNAIS E OUTRAS PUBLICACOES      "/>
    <x v="2"/>
    <x v="1"/>
    <x v="1"/>
    <x v="8"/>
    <n v="1.0942074303887901"/>
    <n v="185359"/>
    <n v="202821.19508943573"/>
  </r>
  <r>
    <x v="2"/>
    <s v="NORTE               "/>
    <s v="G4756300"/>
    <s v="COM VAREJISTA ESPECIALIZADO DE INSTRUMENTOS MUSICAIS E ACESSORIO "/>
    <x v="3"/>
    <x v="1"/>
    <x v="1"/>
    <x v="8"/>
    <n v="1.0942074303887901"/>
    <n v="45725"/>
    <n v="50032.634754527426"/>
  </r>
  <r>
    <x v="2"/>
    <s v="NORTE               "/>
    <s v="G4761001"/>
    <s v="COMERCIO VAREJISTA DE LIVROS                                     "/>
    <x v="2"/>
    <x v="1"/>
    <x v="1"/>
    <x v="8"/>
    <n v="1.0942074303887901"/>
    <n v="5523"/>
    <n v="6043.3076380372877"/>
  </r>
  <r>
    <x v="2"/>
    <s v="NORTE               "/>
    <s v="G4761001"/>
    <s v="COMERCIO VAREJISTA DE LIVROS                                     "/>
    <x v="2"/>
    <x v="1"/>
    <x v="1"/>
    <x v="8"/>
    <n v="1.0942074303887901"/>
    <n v="99284"/>
    <n v="108637.29051872063"/>
  </r>
  <r>
    <x v="2"/>
    <s v="NORTE               "/>
    <s v="G4761002"/>
    <s v="COMERCIO VAREJISTA DE JORNAIS E REVISTAS                         "/>
    <x v="2"/>
    <x v="1"/>
    <x v="1"/>
    <x v="8"/>
    <n v="1.0942074303887901"/>
    <n v="23356"/>
    <n v="25556.308744160582"/>
  </r>
  <r>
    <x v="2"/>
    <s v="NORTE               "/>
    <s v="G4761002"/>
    <s v="COMERCIO VAREJISTA DE JORNAIS E REVISTAS                         "/>
    <x v="2"/>
    <x v="1"/>
    <x v="1"/>
    <x v="8"/>
    <n v="1.0942074303887901"/>
    <n v="4925"/>
    <n v="5388.9715946647912"/>
  </r>
  <r>
    <x v="2"/>
    <s v="NORTE               "/>
    <s v="G4762800"/>
    <s v="COMERCIO VAREJISTA DE DISCOS, CDS, DVDS E FITAS                  "/>
    <x v="3"/>
    <x v="1"/>
    <x v="1"/>
    <x v="8"/>
    <n v="1.0942074303887901"/>
    <n v="24407"/>
    <n v="26706.3207534992"/>
  </r>
  <r>
    <x v="2"/>
    <s v="NORTE               "/>
    <s v="J5829800"/>
    <s v="EDICAO INTEGRADA IMPRESSAO CADASTRO LISTA OUTRO PRODUTO GRAFICO  "/>
    <x v="0"/>
    <x v="1"/>
    <x v="1"/>
    <x v="8"/>
    <n v="1.0942074303887901"/>
    <n v="131339"/>
    <n v="143712.10969983329"/>
  </r>
  <r>
    <x v="2"/>
    <s v="NORTE               "/>
    <s v="J5911199"/>
    <s v="ATIV PD CINEMATOGRAFICA VIDEO PROG TELEVISAO NAO ESPECI ANTERIOR "/>
    <x v="5"/>
    <x v="1"/>
    <x v="1"/>
    <x v="8"/>
    <n v="1.0942074303887901"/>
    <n v="8309"/>
    <n v="9091.7695391004563"/>
  </r>
  <r>
    <x v="2"/>
    <s v="NORTE               "/>
    <s v="J5912099"/>
    <s v="ATIV POS-PROD CINEMATOG VIDEO PROG TELEVISAO NAO ESPECI ANTERIOR "/>
    <x v="5"/>
    <x v="1"/>
    <x v="1"/>
    <x v="8"/>
    <n v="1.0942074303887901"/>
    <n v="4177"/>
    <n v="4570.504436733976"/>
  </r>
  <r>
    <x v="2"/>
    <s v="NORTE               "/>
    <s v="J5914600"/>
    <s v="ATIVIDADES DE EXIBICAO CINEMATOGRAFICA                           "/>
    <x v="5"/>
    <x v="1"/>
    <x v="0"/>
    <x v="8"/>
    <n v="1.0942074303887901"/>
    <n v="496455"/>
    <n v="543224.74985366676"/>
  </r>
  <r>
    <x v="2"/>
    <s v="NORTE               "/>
    <s v="J5914600"/>
    <s v="ATIVIDADES DE EXIBICAO CINEMATOGRAFICA                           "/>
    <x v="5"/>
    <x v="1"/>
    <x v="0"/>
    <x v="8"/>
    <n v="1.0942074303887901"/>
    <n v="835163"/>
    <n v="913841.56018579309"/>
  </r>
  <r>
    <x v="2"/>
    <s v="NORTE               "/>
    <s v="J5914600"/>
    <s v="ATIVIDADES DE EXIBICAO CINEMATOGRAFICA                           "/>
    <x v="5"/>
    <x v="1"/>
    <x v="0"/>
    <x v="8"/>
    <n v="1.0942074303887901"/>
    <n v="5280"/>
    <n v="5777.4152324528113"/>
  </r>
  <r>
    <x v="2"/>
    <s v="NORTE               "/>
    <s v="J6010100"/>
    <s v="ATIVIDADES DE RADIO                                              "/>
    <x v="5"/>
    <x v="1"/>
    <x v="1"/>
    <x v="8"/>
    <n v="1.0942074303887901"/>
    <n v="91210"/>
    <n v="99802.65972576155"/>
  </r>
  <r>
    <x v="2"/>
    <s v="NORTE               "/>
    <s v="J6021700"/>
    <s v="ATIVIDADES DE TELEVISAO ABERTA                                   "/>
    <x v="5"/>
    <x v="1"/>
    <x v="1"/>
    <x v="8"/>
    <n v="1.0942074303887901"/>
    <n v="27792"/>
    <n v="30410.212905365253"/>
  </r>
  <r>
    <x v="2"/>
    <s v="NORTE               "/>
    <s v="J6021700"/>
    <s v="ATIVIDADES DE TELEVISAO ABERTA                                   "/>
    <x v="5"/>
    <x v="1"/>
    <x v="1"/>
    <x v="8"/>
    <n v="1.0942074303887901"/>
    <n v="11324"/>
    <n v="12390.804941722659"/>
  </r>
  <r>
    <x v="2"/>
    <s v="NORTE               "/>
    <s v="J6209100"/>
    <s v="SUPORTE TECNICO MANUTENCAO E OUTRO SERVICO TECNOLOGIA DA INFORMA "/>
    <x v="0"/>
    <x v="1"/>
    <x v="0"/>
    <x v="8"/>
    <n v="1.0942074303887901"/>
    <n v="792159"/>
    <n v="866786.26384935353"/>
  </r>
  <r>
    <x v="2"/>
    <s v="NORTE               "/>
    <s v="J6209100"/>
    <s v="SUPORTE TECNICO MANUTENCAO E OUTRO SERVICO TECNOLOGIA DA INFORMA "/>
    <x v="0"/>
    <x v="1"/>
    <x v="0"/>
    <x v="8"/>
    <n v="1.0942074303887901"/>
    <n v="22000"/>
    <n v="24072.563468553381"/>
  </r>
  <r>
    <x v="2"/>
    <s v="NORTE               "/>
    <s v="R9001906"/>
    <s v="ATIVIDADES DE SONORIZACAO E DE ILUMINACAO                        "/>
    <x v="4"/>
    <x v="1"/>
    <x v="1"/>
    <x v="8"/>
    <n v="1.0942074303887901"/>
    <n v="134400"/>
    <n v="147061.4786442534"/>
  </r>
  <r>
    <x v="2"/>
    <s v="NORTE               "/>
    <s v="R9001906"/>
    <s v="ATIVIDADES DE SONORIZACAO E DE ILUMINACAO                        "/>
    <x v="4"/>
    <x v="1"/>
    <x v="1"/>
    <x v="8"/>
    <n v="1.0942074303887901"/>
    <n v="27238"/>
    <n v="29804.021988929864"/>
  </r>
  <r>
    <x v="2"/>
    <s v="NORTE               "/>
    <s v="R9001906"/>
    <s v="ATIVIDADES DE SONORIZACAO E DE ILUMINACAO                        "/>
    <x v="4"/>
    <x v="1"/>
    <x v="1"/>
    <x v="8"/>
    <n v="1.0942074303887901"/>
    <n v="723"/>
    <n v="791.1119721710952"/>
  </r>
  <r>
    <x v="2"/>
    <s v="NORTE               "/>
    <s v="R9001999"/>
    <s v="ARTE CENICA ESPETAC ATIVI COMPLEMENTARES NAO ESPECI ANTERIOR     "/>
    <x v="4"/>
    <x v="1"/>
    <x v="1"/>
    <x v="8"/>
    <n v="1.0942074303887901"/>
    <n v="12247"/>
    <n v="13400.758399971512"/>
  </r>
  <r>
    <x v="2"/>
    <s v="NORTE               "/>
    <s v="R9001999"/>
    <s v="ARTE CENICA ESPETAC ATIVI COMPLEMENTARES NAO ESPECI ANTERIOR     "/>
    <x v="4"/>
    <x v="1"/>
    <x v="1"/>
    <x v="8"/>
    <n v="1.0942074303887901"/>
    <n v="9118"/>
    <n v="9976.9833502849888"/>
  </r>
  <r>
    <x v="3"/>
    <s v="NORTE               "/>
    <s v="J5829800"/>
    <s v="EDICAO INTEGRADA IMPRESSAO CADASTRO LISTA OUTRO PRODUTO GRAFICO  "/>
    <x v="0"/>
    <x v="1"/>
    <x v="1"/>
    <x v="8"/>
    <n v="1.0942074303887901"/>
    <n v="1674"/>
    <n v="1831.7032384708345"/>
  </r>
  <r>
    <x v="4"/>
    <s v="NORDESTE            "/>
    <s v="C1811301"/>
    <s v="IMPRESSAO DE JORNAIS                                             "/>
    <x v="0"/>
    <x v="1"/>
    <x v="1"/>
    <x v="8"/>
    <n v="1.0942074303887901"/>
    <n v="56749"/>
    <n v="62095.17746713345"/>
  </r>
  <r>
    <x v="4"/>
    <s v="NORDESTE            "/>
    <s v="C1811301"/>
    <s v="IMPRESSAO DE JORNAIS                                             "/>
    <x v="0"/>
    <x v="1"/>
    <x v="1"/>
    <x v="8"/>
    <n v="1.0942074303887901"/>
    <n v="22883"/>
    <n v="25038.748629586684"/>
  </r>
  <r>
    <x v="4"/>
    <s v="NORDESTE            "/>
    <s v="C1811301"/>
    <s v="IMPRESSAO DE JORNAIS                                             "/>
    <x v="0"/>
    <x v="1"/>
    <x v="1"/>
    <x v="8"/>
    <n v="1.0942074303887901"/>
    <n v="45759"/>
    <n v="50069.837807160649"/>
  </r>
  <r>
    <x v="4"/>
    <s v="NORDESTE            "/>
    <s v="C1811302"/>
    <s v="IMPRESSAO DE LIVROS, REVISTAS E OUTRAS PUBLICACOES PERIODICAS    "/>
    <x v="0"/>
    <x v="1"/>
    <x v="1"/>
    <x v="8"/>
    <n v="1.0942074303887901"/>
    <n v="53611"/>
    <n v="58661.554550573426"/>
  </r>
  <r>
    <x v="4"/>
    <s v="NORDESTE            "/>
    <s v="C1811302"/>
    <s v="IMPRESSAO DE LIVROS, REVISTAS E OUTRAS PUBLICACOES PERIODICAS    "/>
    <x v="0"/>
    <x v="1"/>
    <x v="1"/>
    <x v="8"/>
    <n v="1.0942074303887901"/>
    <n v="49255"/>
    <n v="53895.186983799853"/>
  </r>
  <r>
    <x v="4"/>
    <s v="NORDESTE            "/>
    <s v="C1811302"/>
    <s v="IMPRESSAO DE LIVROS, REVISTAS E OUTRAS PUBLICACOES PERIODICAS    "/>
    <x v="0"/>
    <x v="1"/>
    <x v="1"/>
    <x v="8"/>
    <n v="1.0942074303887901"/>
    <n v="91347"/>
    <n v="99952.566143724805"/>
  </r>
  <r>
    <x v="4"/>
    <s v="NORDESTE            "/>
    <s v="G4647802"/>
    <s v="COMERCIO ATACADISTA DE LIVROS, JORNAIS E OUTRAS PUBLICACOES      "/>
    <x v="2"/>
    <x v="1"/>
    <x v="1"/>
    <x v="8"/>
    <n v="1.0942074303887901"/>
    <n v="12498"/>
    <n v="13675.404464999099"/>
  </r>
  <r>
    <x v="4"/>
    <s v="NORDESTE            "/>
    <s v="G4647802"/>
    <s v="COMERCIO ATACADISTA DE LIVROS, JORNAIS E OUTRAS PUBLICACOES      "/>
    <x v="2"/>
    <x v="1"/>
    <x v="1"/>
    <x v="8"/>
    <n v="1.0942074303887901"/>
    <n v="84490"/>
    <n v="92449.585793548875"/>
  </r>
  <r>
    <x v="4"/>
    <s v="NORDESTE            "/>
    <s v="G4647802"/>
    <s v="COMERCIO ATACADISTA DE LIVROS, JORNAIS E OUTRAS PUBLICACOES      "/>
    <x v="2"/>
    <x v="1"/>
    <x v="1"/>
    <x v="8"/>
    <n v="1.0942074303887901"/>
    <n v="26213"/>
    <n v="28682.459372781355"/>
  </r>
  <r>
    <x v="4"/>
    <s v="NORDESTE            "/>
    <s v="G4647802"/>
    <s v="COMERCIO ATACADISTA DE LIVROS, JORNAIS E OUTRAS PUBLICACOES      "/>
    <x v="2"/>
    <x v="1"/>
    <x v="1"/>
    <x v="8"/>
    <n v="1.0942074303887901"/>
    <n v="30404"/>
    <n v="33268.282713540772"/>
  </r>
  <r>
    <x v="4"/>
    <s v="NORDESTE            "/>
    <s v="G4649407"/>
    <s v="COMERCIO ATACADISTA DE FILMES, CDS, DVDS, FITAS E DISCOS         "/>
    <x v="0"/>
    <x v="1"/>
    <x v="1"/>
    <x v="8"/>
    <n v="1.0942074303887901"/>
    <n v="7508"/>
    <n v="8215.3093873590369"/>
  </r>
  <r>
    <x v="4"/>
    <s v="NORDESTE            "/>
    <s v="G4649407"/>
    <s v="COMERCIO ATACADISTA DE FILMES, CDS, DVDS, FITAS E DISCOS         "/>
    <x v="0"/>
    <x v="1"/>
    <x v="1"/>
    <x v="8"/>
    <n v="1.0942074303887901"/>
    <n v="5977"/>
    <n v="6540.0778114337982"/>
  </r>
  <r>
    <x v="4"/>
    <s v="NORDESTE            "/>
    <s v="G4649407"/>
    <s v="COMERCIO ATACADISTA DE FILMES, CDS, DVDS, FITAS E DISCOS         "/>
    <x v="0"/>
    <x v="1"/>
    <x v="1"/>
    <x v="8"/>
    <n v="1.0942074303887901"/>
    <n v="41819"/>
    <n v="45758.66053142881"/>
  </r>
  <r>
    <x v="4"/>
    <s v="NORDESTE            "/>
    <s v="G4756300"/>
    <s v="COM VAREJISTA ESPECIALIZADO DE INSTRUMENTOS MUSICAIS E ACESSORIO "/>
    <x v="3"/>
    <x v="1"/>
    <x v="1"/>
    <x v="8"/>
    <n v="1.0942074303887901"/>
    <n v="21055"/>
    <n v="23038.537446835977"/>
  </r>
  <r>
    <x v="4"/>
    <s v="NORDESTE            "/>
    <s v="G4756300"/>
    <s v="COM VAREJISTA ESPECIALIZADO DE INSTRUMENTOS MUSICAIS E ACESSORIO "/>
    <x v="3"/>
    <x v="1"/>
    <x v="1"/>
    <x v="8"/>
    <n v="1.0942074303887901"/>
    <n v="55994"/>
    <n v="61269.050857189912"/>
  </r>
  <r>
    <x v="4"/>
    <s v="NORDESTE            "/>
    <s v="G4756300"/>
    <s v="COM VAREJISTA ESPECIALIZADO DE INSTRUMENTOS MUSICAIS E ACESSORIO "/>
    <x v="3"/>
    <x v="1"/>
    <x v="1"/>
    <x v="8"/>
    <n v="1.0942074303887901"/>
    <n v="146299"/>
    <n v="160081.4528584496"/>
  </r>
  <r>
    <x v="4"/>
    <s v="NORDESTE            "/>
    <s v="G4756300"/>
    <s v="COM VAREJISTA ESPECIALIZADO DE INSTRUMENTOS MUSICAIS E ACESSORIO "/>
    <x v="3"/>
    <x v="1"/>
    <x v="1"/>
    <x v="8"/>
    <n v="1.0942074303887901"/>
    <n v="407544"/>
    <n v="445937.67301036906"/>
  </r>
  <r>
    <x v="4"/>
    <s v="NORDESTE            "/>
    <s v="G4756300"/>
    <s v="COM VAREJISTA ESPECIALIZADO DE INSTRUMENTOS MUSICAIS E ACESSORIO "/>
    <x v="3"/>
    <x v="1"/>
    <x v="1"/>
    <x v="8"/>
    <n v="1.0942074303887901"/>
    <n v="100173"/>
    <n v="109610.04092433627"/>
  </r>
  <r>
    <x v="4"/>
    <s v="NORDESTE            "/>
    <s v="G4756300"/>
    <s v="COM VAREJISTA ESPECIALIZADO DE INSTRUMENTOS MUSICAIS E ACESSORIO "/>
    <x v="3"/>
    <x v="1"/>
    <x v="1"/>
    <x v="8"/>
    <n v="1.0942074303887901"/>
    <n v="41801"/>
    <n v="45738.964797681816"/>
  </r>
  <r>
    <x v="4"/>
    <s v="NORDESTE            "/>
    <s v="G4756300"/>
    <s v="COM VAREJISTA ESPECIALIZADO DE INSTRUMENTOS MUSICAIS E ACESSORIO "/>
    <x v="3"/>
    <x v="1"/>
    <x v="1"/>
    <x v="8"/>
    <n v="1.0942074303887901"/>
    <n v="7006"/>
    <n v="7666.0172573038635"/>
  </r>
  <r>
    <x v="4"/>
    <s v="NORDESTE            "/>
    <s v="G4761001"/>
    <s v="COMERCIO VAREJISTA DE LIVROS                                     "/>
    <x v="2"/>
    <x v="1"/>
    <x v="1"/>
    <x v="8"/>
    <n v="1.0942074303887901"/>
    <n v="137076"/>
    <n v="149989.57772797378"/>
  </r>
  <r>
    <x v="4"/>
    <s v="NORDESTE            "/>
    <s v="G4761001"/>
    <s v="COMERCIO VAREJISTA DE LIVROS                                     "/>
    <x v="2"/>
    <x v="1"/>
    <x v="1"/>
    <x v="8"/>
    <n v="1.0942074303887901"/>
    <n v="250000"/>
    <n v="273551.85759719752"/>
  </r>
  <r>
    <x v="4"/>
    <s v="NORDESTE            "/>
    <s v="G4761001"/>
    <s v="COMERCIO VAREJISTA DE LIVROS                                     "/>
    <x v="2"/>
    <x v="1"/>
    <x v="1"/>
    <x v="8"/>
    <n v="1.0942074303887901"/>
    <n v="8550"/>
    <n v="9355.4735298241558"/>
  </r>
  <r>
    <x v="4"/>
    <s v="NORDESTE            "/>
    <s v="G4761001"/>
    <s v="COMERCIO VAREJISTA DE LIVROS                                     "/>
    <x v="2"/>
    <x v="1"/>
    <x v="1"/>
    <x v="8"/>
    <n v="1.0942074303887901"/>
    <n v="417802"/>
    <n v="457162.05283129727"/>
  </r>
  <r>
    <x v="4"/>
    <s v="NORDESTE            "/>
    <s v="G4761001"/>
    <s v="COMERCIO VAREJISTA DE LIVROS                                     "/>
    <x v="2"/>
    <x v="1"/>
    <x v="1"/>
    <x v="8"/>
    <n v="1.0942074303887901"/>
    <n v="107267"/>
    <n v="117372.34843551434"/>
  </r>
  <r>
    <x v="4"/>
    <s v="NORDESTE            "/>
    <s v="G4761002"/>
    <s v="COMERCIO VAREJISTA DE JORNAIS E REVISTAS                         "/>
    <x v="2"/>
    <x v="1"/>
    <x v="1"/>
    <x v="8"/>
    <n v="1.0942074303887901"/>
    <n v="9745"/>
    <n v="10663.051409138759"/>
  </r>
  <r>
    <x v="4"/>
    <s v="NORDESTE            "/>
    <s v="G4762800"/>
    <s v="COMERCIO VAREJISTA DE DISCOS, CDS, DVDS E FITAS                  "/>
    <x v="3"/>
    <x v="1"/>
    <x v="1"/>
    <x v="8"/>
    <n v="1.0942074303887901"/>
    <n v="1564"/>
    <n v="1711.3404211280676"/>
  </r>
  <r>
    <x v="4"/>
    <s v="NORDESTE            "/>
    <s v="G4762800"/>
    <s v="COMERCIO VAREJISTA DE DISCOS, CDS, DVDS E FITAS                  "/>
    <x v="3"/>
    <x v="1"/>
    <x v="1"/>
    <x v="8"/>
    <n v="1.0942074303887901"/>
    <n v="31465"/>
    <n v="34429.236797183279"/>
  </r>
  <r>
    <x v="4"/>
    <s v="NORDESTE            "/>
    <s v="J5811500"/>
    <s v="EDICAO DE LIVROS                                                 "/>
    <x v="2"/>
    <x v="1"/>
    <x v="1"/>
    <x v="8"/>
    <n v="1.0942074303887901"/>
    <n v="225"/>
    <n v="246.19667183747777"/>
  </r>
  <r>
    <x v="4"/>
    <s v="NORDESTE            "/>
    <s v="J5811500"/>
    <s v="EDICAO DE LIVROS                                                 "/>
    <x v="2"/>
    <x v="1"/>
    <x v="1"/>
    <x v="8"/>
    <n v="1.0942074303887901"/>
    <n v="7977"/>
    <n v="8728.4926722113778"/>
  </r>
  <r>
    <x v="4"/>
    <s v="NORDESTE            "/>
    <s v="J5811500"/>
    <s v="EDICAO DE LIVROS                                                 "/>
    <x v="2"/>
    <x v="1"/>
    <x v="1"/>
    <x v="8"/>
    <n v="1.0942074303887901"/>
    <n v="1432"/>
    <n v="1566.9050403167473"/>
  </r>
  <r>
    <x v="4"/>
    <s v="NORDESTE            "/>
    <s v="J5812301"/>
    <s v="EDICAO DE JORNAIS DIARIOS                                        "/>
    <x v="2"/>
    <x v="1"/>
    <x v="1"/>
    <x v="8"/>
    <n v="1.0942074303887901"/>
    <n v="3115"/>
    <n v="3408.4561456610813"/>
  </r>
  <r>
    <x v="4"/>
    <s v="NORDESTE            "/>
    <s v="J5812301"/>
    <s v="EDICAO DE JORNAIS DIARIOS                                        "/>
    <x v="2"/>
    <x v="1"/>
    <x v="1"/>
    <x v="8"/>
    <n v="1.0942074303887901"/>
    <n v="51419"/>
    <n v="56263.051863161199"/>
  </r>
  <r>
    <x v="4"/>
    <s v="NORDESTE            "/>
    <s v="J5819100"/>
    <s v="EDICAO DE CADASTROS, LISTAS E OUTROS PRODUTOS GRAFICOS           "/>
    <x v="0"/>
    <x v="1"/>
    <x v="1"/>
    <x v="8"/>
    <n v="1.0942074303887901"/>
    <n v="18200"/>
    <n v="19914.575233075979"/>
  </r>
  <r>
    <x v="4"/>
    <s v="NORDESTE            "/>
    <s v="J5819100"/>
    <s v="EDICAO DE CADASTROS, LISTAS E OUTROS PRODUTOS GRAFICOS           "/>
    <x v="0"/>
    <x v="1"/>
    <x v="1"/>
    <x v="8"/>
    <n v="1.0942074303887901"/>
    <n v="110221"/>
    <n v="120604.63718488283"/>
  </r>
  <r>
    <x v="4"/>
    <s v="NORDESTE            "/>
    <s v="J5819100"/>
    <s v="EDICAO DE CADASTROS, LISTAS E OUTROS PRODUTOS GRAFICOS           "/>
    <x v="0"/>
    <x v="1"/>
    <x v="1"/>
    <x v="8"/>
    <n v="1.0942074303887901"/>
    <n v="62324"/>
    <n v="68195.383891550955"/>
  </r>
  <r>
    <x v="4"/>
    <s v="NORDESTE            "/>
    <s v="J5822101"/>
    <s v="EDICAO INTEGRADA A IMPRESSAO DE JORNAIS DIARIOS                  "/>
    <x v="2"/>
    <x v="1"/>
    <x v="1"/>
    <x v="8"/>
    <n v="1.0942074303887901"/>
    <n v="23235"/>
    <n v="25423.909645083539"/>
  </r>
  <r>
    <x v="4"/>
    <s v="NORDESTE            "/>
    <s v="J5822101"/>
    <s v="EDICAO INTEGRADA A IMPRESSAO DE JORNAIS DIARIOS                  "/>
    <x v="2"/>
    <x v="1"/>
    <x v="1"/>
    <x v="8"/>
    <n v="1.0942074303887901"/>
    <n v="11453"/>
    <n v="12531.957700242812"/>
  </r>
  <r>
    <x v="4"/>
    <s v="NORDESTE            "/>
    <s v="J5823900"/>
    <s v="EDICAO INTEGRADA A IMPRESSAO DE REVISTAS                         "/>
    <x v="2"/>
    <x v="1"/>
    <x v="1"/>
    <x v="8"/>
    <n v="1.0942074303887901"/>
    <n v="1876"/>
    <n v="2052.7331394093703"/>
  </r>
  <r>
    <x v="4"/>
    <s v="NORDESTE            "/>
    <s v="J5823900"/>
    <s v="EDICAO INTEGRADA A IMPRESSAO DE REVISTAS                         "/>
    <x v="2"/>
    <x v="1"/>
    <x v="1"/>
    <x v="8"/>
    <n v="1.0942074303887901"/>
    <n v="27837"/>
    <n v="30459.452239732749"/>
  </r>
  <r>
    <x v="4"/>
    <s v="NORDESTE            "/>
    <s v="J5823900"/>
    <s v="EDICAO INTEGRADA A IMPRESSAO DE REVISTAS                         "/>
    <x v="2"/>
    <x v="1"/>
    <x v="1"/>
    <x v="8"/>
    <n v="1.0942074303887901"/>
    <n v="738"/>
    <n v="807.52508362692708"/>
  </r>
  <r>
    <x v="4"/>
    <s v="NORDESTE            "/>
    <s v="J5829800"/>
    <s v="EDICAO INTEGRADA IMPRESSAO CADASTRO LISTA OUTRO PRODUTO GRAFICO  "/>
    <x v="0"/>
    <x v="1"/>
    <x v="1"/>
    <x v="8"/>
    <n v="1.0942074303887901"/>
    <n v="81586"/>
    <n v="89272.007415699831"/>
  </r>
  <r>
    <x v="4"/>
    <s v="NORDESTE            "/>
    <s v="J5829800"/>
    <s v="EDICAO INTEGRADA IMPRESSAO CADASTRO LISTA OUTRO PRODUTO GRAFICO  "/>
    <x v="0"/>
    <x v="1"/>
    <x v="1"/>
    <x v="8"/>
    <n v="1.0942074303887901"/>
    <n v="2074"/>
    <n v="2269.3862106263505"/>
  </r>
  <r>
    <x v="4"/>
    <s v="NORDESTE            "/>
    <s v="J5829800"/>
    <s v="EDICAO INTEGRADA IMPRESSAO CADASTRO LISTA OUTRO PRODUTO GRAFICO  "/>
    <x v="0"/>
    <x v="1"/>
    <x v="1"/>
    <x v="8"/>
    <n v="1.0942074303887901"/>
    <n v="217781"/>
    <n v="238297.58839750109"/>
  </r>
  <r>
    <x v="4"/>
    <s v="NORDESTE            "/>
    <s v="J5829800"/>
    <s v="EDICAO INTEGRADA IMPRESSAO CADASTRO LISTA OUTRO PRODUTO GRAFICO  "/>
    <x v="0"/>
    <x v="1"/>
    <x v="1"/>
    <x v="8"/>
    <n v="1.0942074303887901"/>
    <n v="88691"/>
    <n v="97046.351208612177"/>
  </r>
  <r>
    <x v="4"/>
    <s v="NORDESTE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4"/>
    <s v="NORDESTE            "/>
    <s v="J5911102"/>
    <s v="PRODUCAO DE FILMES PARA PUBLICIDADE                              "/>
    <x v="5"/>
    <x v="1"/>
    <x v="1"/>
    <x v="8"/>
    <n v="1.0942074303887901"/>
    <n v="6826"/>
    <n v="7469.0599198338814"/>
  </r>
  <r>
    <x v="4"/>
    <s v="NORDESTE            "/>
    <s v="J5911199"/>
    <s v="ATIV PD CINEMATOGRAFICA VIDEO PROG TELEVISAO NAO ESPECI ANTERIOR "/>
    <x v="5"/>
    <x v="1"/>
    <x v="1"/>
    <x v="8"/>
    <n v="1.0942074303887901"/>
    <n v="68132"/>
    <n v="74550.540647249043"/>
  </r>
  <r>
    <x v="4"/>
    <s v="NORDESTE            "/>
    <s v="J5911199"/>
    <s v="ATIV PD CINEMATOGRAFICA VIDEO PROG TELEVISAO NAO ESPECI ANTERIOR "/>
    <x v="5"/>
    <x v="1"/>
    <x v="1"/>
    <x v="8"/>
    <n v="1.0942074303887901"/>
    <n v="9040"/>
    <n v="9891.6351707146623"/>
  </r>
  <r>
    <x v="4"/>
    <s v="NORDESTE            "/>
    <s v="J5914600"/>
    <s v="ATIVIDADES DE EXIBICAO CINEMATOGRAFICA                           "/>
    <x v="5"/>
    <x v="1"/>
    <x v="1"/>
    <x v="8"/>
    <n v="1.0942074303887901"/>
    <n v="421114"/>
    <n v="460786.06784074497"/>
  </r>
  <r>
    <x v="4"/>
    <s v="NORDESTE            "/>
    <s v="J5914600"/>
    <s v="ATIVIDADES DE EXIBICAO CINEMATOGRAFICA                           "/>
    <x v="5"/>
    <x v="1"/>
    <x v="1"/>
    <x v="8"/>
    <n v="1.0942074303887901"/>
    <n v="6899"/>
    <n v="7548.9370622522629"/>
  </r>
  <r>
    <x v="4"/>
    <s v="NORDESTE            "/>
    <s v="J5920100"/>
    <s v="ATIVIDADES DE GRAVACAO DE SOM E DE EDICAO DE MUSICA              "/>
    <x v="3"/>
    <x v="1"/>
    <x v="1"/>
    <x v="8"/>
    <n v="1.0942074303887901"/>
    <n v="10643"/>
    <n v="11645.649681627892"/>
  </r>
  <r>
    <x v="4"/>
    <s v="NORDESTE            "/>
    <s v="J5920100"/>
    <s v="ATIVIDADES DE GRAVACAO DE SOM E DE EDICAO DE MUSICA              "/>
    <x v="3"/>
    <x v="1"/>
    <x v="1"/>
    <x v="8"/>
    <n v="1.0942074303887901"/>
    <n v="2727"/>
    <n v="2983.9036626702305"/>
  </r>
  <r>
    <x v="4"/>
    <s v="NORDESTE            "/>
    <s v="J5920100"/>
    <s v="ATIVIDADES DE GRAVACAO DE SOM E DE EDICAO DE MUSICA              "/>
    <x v="3"/>
    <x v="1"/>
    <x v="1"/>
    <x v="8"/>
    <n v="1.0942074303887901"/>
    <n v="27105"/>
    <n v="29658.492400688156"/>
  </r>
  <r>
    <x v="4"/>
    <s v="NORDESTE            "/>
    <s v="J5920100"/>
    <s v="ATIVIDADES DE GRAVACAO DE SOM E DE EDICAO DE MUSICA              "/>
    <x v="3"/>
    <x v="1"/>
    <x v="1"/>
    <x v="8"/>
    <n v="1.0942074303887901"/>
    <n v="152466"/>
    <n v="166829.43008165728"/>
  </r>
  <r>
    <x v="4"/>
    <s v="NORDESTE            "/>
    <s v="J6010100"/>
    <s v="ATIVIDADES DE RADIO                                              "/>
    <x v="5"/>
    <x v="1"/>
    <x v="1"/>
    <x v="8"/>
    <n v="1.0942074303887901"/>
    <n v="41106"/>
    <n v="44978.490633561603"/>
  </r>
  <r>
    <x v="4"/>
    <s v="NORDESTE            "/>
    <s v="J6010100"/>
    <s v="ATIVIDADES DE RADIO                                              "/>
    <x v="5"/>
    <x v="1"/>
    <x v="1"/>
    <x v="8"/>
    <n v="1.0942074303887901"/>
    <n v="47475"/>
    <n v="51947.49775770781"/>
  </r>
  <r>
    <x v="4"/>
    <s v="NORDESTE            "/>
    <s v="J6010100"/>
    <s v="ATIVIDADES DE RADIO                                              "/>
    <x v="5"/>
    <x v="1"/>
    <x v="1"/>
    <x v="8"/>
    <n v="1.0942074303887901"/>
    <n v="275595"/>
    <n v="301558.09677799861"/>
  </r>
  <r>
    <x v="4"/>
    <s v="NORDESTE            "/>
    <s v="J6010100"/>
    <s v="ATIVIDADES DE RADIO                                              "/>
    <x v="5"/>
    <x v="1"/>
    <x v="1"/>
    <x v="8"/>
    <n v="1.0942074303887901"/>
    <n v="29652"/>
    <n v="32445.438725888405"/>
  </r>
  <r>
    <x v="4"/>
    <s v="NORDESTE            "/>
    <s v="J6021700"/>
    <s v="ATIVIDADES DE TELEVISAO ABERTA                                   "/>
    <x v="5"/>
    <x v="1"/>
    <x v="1"/>
    <x v="8"/>
    <n v="1.0942074303887901"/>
    <n v="63500"/>
    <n v="69482.171829688174"/>
  </r>
  <r>
    <x v="4"/>
    <s v="NORDESTE            "/>
    <s v="J6021700"/>
    <s v="ATIVIDADES DE TELEVISAO ABERTA                                   "/>
    <x v="5"/>
    <x v="1"/>
    <x v="1"/>
    <x v="8"/>
    <n v="1.0942074303887901"/>
    <n v="231500"/>
    <n v="253309.02013500492"/>
  </r>
  <r>
    <x v="4"/>
    <s v="NORDESTE            "/>
    <s v="J6209100"/>
    <s v="SUPORTE TECNICO MANUTENCAO E OUTRO SERVICO TECNOLOGIA DA INFORMA "/>
    <x v="0"/>
    <x v="1"/>
    <x v="0"/>
    <x v="8"/>
    <n v="1.0942074303887901"/>
    <n v="288058"/>
    <n v="315195.20398293412"/>
  </r>
  <r>
    <x v="4"/>
    <s v="NORDESTE            "/>
    <s v="J6209100"/>
    <s v="SUPORTE TECNICO MANUTENCAO E OUTRO SERVICO TECNOLOGIA DA INFORMA "/>
    <x v="0"/>
    <x v="1"/>
    <x v="0"/>
    <x v="8"/>
    <n v="1.0942074303887901"/>
    <n v="8000"/>
    <n v="8753.6594431103204"/>
  </r>
  <r>
    <x v="4"/>
    <s v="NORDESTE            "/>
    <s v="P8592901"/>
    <s v="ENSINO DE DANCA                                                  "/>
    <x v="6"/>
    <x v="1"/>
    <x v="1"/>
    <x v="8"/>
    <n v="1.0942074303887901"/>
    <n v="5248"/>
    <n v="5742.40059468037"/>
  </r>
  <r>
    <x v="4"/>
    <s v="NORDESTE            "/>
    <s v="P8592901"/>
    <s v="ENSINO DE DANCA                                                  "/>
    <x v="6"/>
    <x v="1"/>
    <x v="1"/>
    <x v="8"/>
    <n v="1.0942074303887901"/>
    <n v="5021"/>
    <n v="5494.0155079821152"/>
  </r>
  <r>
    <x v="4"/>
    <s v="NORDESTE            "/>
    <s v="P8592903"/>
    <s v="ENSINO DE MUSICA                                                 "/>
    <x v="6"/>
    <x v="1"/>
    <x v="1"/>
    <x v="8"/>
    <n v="1.0942074303887901"/>
    <n v="13624"/>
    <n v="14907.482031616877"/>
  </r>
  <r>
    <x v="4"/>
    <s v="NORDESTE            "/>
    <s v="P8592903"/>
    <s v="ENSINO DE MUSICA                                                 "/>
    <x v="6"/>
    <x v="1"/>
    <x v="1"/>
    <x v="8"/>
    <n v="1.0942074303887901"/>
    <n v="5722"/>
    <n v="6261.0549166846567"/>
  </r>
  <r>
    <x v="4"/>
    <s v="NORDESTE            "/>
    <s v="P8592903"/>
    <s v="ENSINO DE MUSICA                                                 "/>
    <x v="6"/>
    <x v="1"/>
    <x v="1"/>
    <x v="8"/>
    <n v="1.0942074303887901"/>
    <n v="8944"/>
    <n v="9786.5912573973383"/>
  </r>
  <r>
    <x v="4"/>
    <s v="NORDESTE            "/>
    <s v="R9001902"/>
    <s v="PRODUCAO MUSICAL                                                 "/>
    <x v="4"/>
    <x v="1"/>
    <x v="1"/>
    <x v="8"/>
    <n v="1.0942074303887901"/>
    <n v="462218"/>
    <n v="505762.37005944579"/>
  </r>
  <r>
    <x v="4"/>
    <s v="NORDESTE            "/>
    <s v="R9001902"/>
    <s v="PRODUCAO MUSICAL                                                 "/>
    <x v="4"/>
    <x v="1"/>
    <x v="1"/>
    <x v="8"/>
    <n v="1.0942074303887901"/>
    <n v="50322"/>
    <n v="55062.706312024697"/>
  </r>
  <r>
    <x v="4"/>
    <s v="NORDESTE            "/>
    <s v="R9001906"/>
    <s v="ATIVIDADES DE SONORIZACAO E DE ILUMINACAO                        "/>
    <x v="4"/>
    <x v="1"/>
    <x v="1"/>
    <x v="8"/>
    <n v="1.0942074303887901"/>
    <n v="12633"/>
    <n v="13823.122468101585"/>
  </r>
  <r>
    <x v="4"/>
    <s v="NORDESTE            "/>
    <s v="R9001906"/>
    <s v="ATIVIDADES DE SONORIZACAO E DE ILUMINACAO                        "/>
    <x v="4"/>
    <x v="1"/>
    <x v="1"/>
    <x v="8"/>
    <n v="1.0942074303887901"/>
    <n v="129150"/>
    <n v="141316.88963471225"/>
  </r>
  <r>
    <x v="4"/>
    <s v="NORDESTE            "/>
    <s v="R9001906"/>
    <s v="ATIVIDADES DE SONORIZACAO E DE ILUMINACAO                        "/>
    <x v="4"/>
    <x v="1"/>
    <x v="1"/>
    <x v="8"/>
    <n v="1.0942074303887901"/>
    <n v="75120"/>
    <n v="82196.862170805907"/>
  </r>
  <r>
    <x v="4"/>
    <s v="NORDESTE            "/>
    <s v="R9001906"/>
    <s v="ATIVIDADES DE SONORIZACAO E DE ILUMINACAO                        "/>
    <x v="4"/>
    <x v="1"/>
    <x v="1"/>
    <x v="8"/>
    <n v="1.0942074303887901"/>
    <n v="8733"/>
    <n v="9555.7134895853033"/>
  </r>
  <r>
    <x v="4"/>
    <s v="NORDESTE            "/>
    <s v="R9001999"/>
    <s v="ARTE CENICA ESPETAC ATIVI COMPLEMENTARES NAO ESPECI ANTERIOR     "/>
    <x v="4"/>
    <x v="1"/>
    <x v="1"/>
    <x v="8"/>
    <n v="1.0942074303887901"/>
    <n v="52784"/>
    <n v="57756.645005641898"/>
  </r>
  <r>
    <x v="4"/>
    <s v="NORDESTE            "/>
    <s v="R9001999"/>
    <s v="ARTE CENICA ESPETAC ATIVI COMPLEMENTARES NAO ESPECI ANTERIOR     "/>
    <x v="4"/>
    <x v="1"/>
    <x v="1"/>
    <x v="8"/>
    <n v="1.0942074303887901"/>
    <n v="465849"/>
    <n v="509735.43723918748"/>
  </r>
  <r>
    <x v="4"/>
    <s v="NORDESTE            "/>
    <s v="R9001999"/>
    <s v="ARTE CENICA ESPETAC ATIVI COMPLEMENTARES NAO ESPECI ANTERIOR     "/>
    <x v="4"/>
    <x v="1"/>
    <x v="1"/>
    <x v="8"/>
    <n v="1.0942074303887901"/>
    <n v="103629"/>
    <n v="113391.62180375993"/>
  </r>
  <r>
    <x v="4"/>
    <s v="NORDESTE            "/>
    <s v="R9003500"/>
    <s v="GESTAO ESPACO P/ARTE CENICA ESPETACULO OUTRA ATIVIDADE ARTISTICA "/>
    <x v="4"/>
    <x v="1"/>
    <x v="1"/>
    <x v="8"/>
    <n v="1.0942074303887901"/>
    <n v="17409"/>
    <n v="19049.057155638446"/>
  </r>
  <r>
    <x v="4"/>
    <s v="NORDESTE            "/>
    <s v="R9102302"/>
    <s v="RESTAURACAO E CONSERVACAO DE LUGARES E PREDIOS HISTORICOS        "/>
    <x v="1"/>
    <x v="0"/>
    <x v="0"/>
    <x v="8"/>
    <n v="1.0942074303887901"/>
    <n v="2200000"/>
    <n v="2407256.3468553382"/>
  </r>
  <r>
    <x v="4"/>
    <s v="NORDESTE            "/>
    <s v="R9102302"/>
    <s v="RESTAURACAO E CONSERVACAO DE LUGARES E PREDIOS HISTORICOS        "/>
    <x v="1"/>
    <x v="0"/>
    <x v="0"/>
    <x v="8"/>
    <n v="1.0942074303887901"/>
    <n v="1100000"/>
    <n v="1203628.1734276691"/>
  </r>
  <r>
    <x v="5"/>
    <s v="NORDESTE            "/>
    <s v="C1811301"/>
    <s v="IMPRESSAO DE JORNAIS                                             "/>
    <x v="0"/>
    <x v="1"/>
    <x v="1"/>
    <x v="8"/>
    <n v="1.0942074303887901"/>
    <n v="47416"/>
    <n v="51882.939519314874"/>
  </r>
  <r>
    <x v="5"/>
    <s v="NORDESTE            "/>
    <s v="C1811302"/>
    <s v="IMPRESSAO DE LIVROS, REVISTAS E OUTRAS PUBLICACOES PERIODICAS    "/>
    <x v="0"/>
    <x v="1"/>
    <x v="1"/>
    <x v="8"/>
    <n v="1.0942074303887901"/>
    <n v="119681"/>
    <n v="130955.83947636079"/>
  </r>
  <r>
    <x v="5"/>
    <s v="NORDESTE            "/>
    <s v="C1811302"/>
    <s v="IMPRESSAO DE LIVROS, REVISTAS E OUTRAS PUBLICACOES PERIODICAS    "/>
    <x v="0"/>
    <x v="1"/>
    <x v="1"/>
    <x v="8"/>
    <n v="1.0942074303887901"/>
    <n v="72094"/>
    <n v="78885.790486449434"/>
  </r>
  <r>
    <x v="5"/>
    <s v="NORDESTE            "/>
    <s v="C1811302"/>
    <s v="IMPRESSAO DE LIVROS, REVISTAS E OUTRAS PUBLICACOES PERIODICAS    "/>
    <x v="0"/>
    <x v="1"/>
    <x v="1"/>
    <x v="8"/>
    <n v="1.0942074303887901"/>
    <n v="769805"/>
    <n v="842326.3509504426"/>
  </r>
  <r>
    <x v="5"/>
    <s v="NORDESTE            "/>
    <s v="G4647802"/>
    <s v="COMERCIO ATACADISTA DE LIVROS, JORNAIS E OUTRAS PUBLICACOES      "/>
    <x v="2"/>
    <x v="1"/>
    <x v="1"/>
    <x v="8"/>
    <n v="1.0942074303887901"/>
    <n v="104897"/>
    <n v="114779.07682549291"/>
  </r>
  <r>
    <x v="5"/>
    <s v="NORDESTE            "/>
    <s v="G4647802"/>
    <s v="COMERCIO ATACADISTA DE LIVROS, JORNAIS E OUTRAS PUBLICACOES      "/>
    <x v="2"/>
    <x v="1"/>
    <x v="1"/>
    <x v="8"/>
    <n v="1.0942074303887901"/>
    <n v="140664"/>
    <n v="153915.59398820877"/>
  </r>
  <r>
    <x v="5"/>
    <s v="NORDESTE            "/>
    <s v="G4647802"/>
    <s v="COMERCIO ATACADISTA DE LIVROS, JORNAIS E OUTRAS PUBLICACOES      "/>
    <x v="2"/>
    <x v="1"/>
    <x v="1"/>
    <x v="8"/>
    <n v="1.0942074303887901"/>
    <n v="154419"/>
    <n v="168966.41719320658"/>
  </r>
  <r>
    <x v="5"/>
    <s v="NORDESTE            "/>
    <s v="G4649407"/>
    <s v="COMERCIO ATACADISTA DE FILMES, CDS, DVDS, FITAS E DISCOS         "/>
    <x v="0"/>
    <x v="1"/>
    <x v="1"/>
    <x v="8"/>
    <n v="1.0942074303887901"/>
    <n v="106919"/>
    <n v="116991.56424973905"/>
  </r>
  <r>
    <x v="5"/>
    <s v="NORDESTE            "/>
    <s v="G4756300"/>
    <s v="COM VAREJISTA ESPECIALIZADO DE INSTRUMENTOS MUSICAIS E ACESSORIO "/>
    <x v="3"/>
    <x v="1"/>
    <x v="1"/>
    <x v="8"/>
    <n v="1.0942074303887901"/>
    <n v="2229"/>
    <n v="2438.9883623366131"/>
  </r>
  <r>
    <x v="5"/>
    <s v="NORDESTE            "/>
    <s v="G4756300"/>
    <s v="COM VAREJISTA ESPECIALIZADO DE INSTRUMENTOS MUSICAIS E ACESSORIO "/>
    <x v="3"/>
    <x v="1"/>
    <x v="1"/>
    <x v="8"/>
    <n v="1.0942074303887901"/>
    <n v="7002"/>
    <n v="7661.6404275823079"/>
  </r>
  <r>
    <x v="5"/>
    <s v="NORDESTE            "/>
    <s v="G4761001"/>
    <s v="COMERCIO VAREJISTA DE LIVROS                                     "/>
    <x v="2"/>
    <x v="1"/>
    <x v="1"/>
    <x v="8"/>
    <n v="1.0942074303887901"/>
    <n v="147060"/>
    <n v="160914.14471297548"/>
  </r>
  <r>
    <x v="5"/>
    <s v="NORDESTE            "/>
    <s v="G4761001"/>
    <s v="COMERCIO VAREJISTA DE LIVROS                                     "/>
    <x v="2"/>
    <x v="1"/>
    <x v="1"/>
    <x v="8"/>
    <n v="1.0942074303887901"/>
    <n v="9876"/>
    <n v="10806.392582519691"/>
  </r>
  <r>
    <x v="5"/>
    <s v="NORDESTE            "/>
    <s v="G4761001"/>
    <s v="COMERCIO VAREJISTA DE LIVROS                                     "/>
    <x v="2"/>
    <x v="1"/>
    <x v="1"/>
    <x v="8"/>
    <n v="1.0942074303887901"/>
    <n v="295321"/>
    <n v="323142.43254984787"/>
  </r>
  <r>
    <x v="5"/>
    <s v="NORDESTE            "/>
    <s v="G4761001"/>
    <s v="COMERCIO VAREJISTA DE LIVROS                                     "/>
    <x v="2"/>
    <x v="1"/>
    <x v="1"/>
    <x v="8"/>
    <n v="1.0942074303887901"/>
    <n v="1300000"/>
    <n v="1422469.6595054271"/>
  </r>
  <r>
    <x v="5"/>
    <s v="NORDESTE            "/>
    <s v="G4761001"/>
    <s v="COMERCIO VAREJISTA DE LIVROS                                     "/>
    <x v="2"/>
    <x v="1"/>
    <x v="1"/>
    <x v="8"/>
    <n v="1.0942074303887901"/>
    <n v="70396"/>
    <n v="77027.82626964926"/>
  </r>
  <r>
    <x v="5"/>
    <s v="NORDESTE            "/>
    <s v="G4762800"/>
    <s v="COMERCIO VAREJISTA DE DISCOS, CDS, DVDS E FITAS                  "/>
    <x v="3"/>
    <x v="1"/>
    <x v="1"/>
    <x v="8"/>
    <n v="1.0942074303887901"/>
    <n v="6693"/>
    <n v="7323.5303315921719"/>
  </r>
  <r>
    <x v="5"/>
    <s v="NORDESTE            "/>
    <s v="G4762800"/>
    <s v="COMERCIO VAREJISTA DE DISCOS, CDS, DVDS E FITAS                  "/>
    <x v="3"/>
    <x v="1"/>
    <x v="1"/>
    <x v="8"/>
    <n v="1.0942074303887901"/>
    <n v="262794"/>
    <n v="287551.1474615917"/>
  </r>
  <r>
    <x v="5"/>
    <s v="NORDESTE            "/>
    <s v="G4762800"/>
    <s v="COMERCIO VAREJISTA DE DISCOS, CDS, DVDS E FITAS                  "/>
    <x v="3"/>
    <x v="1"/>
    <x v="1"/>
    <x v="8"/>
    <n v="1.0942074303887901"/>
    <n v="30726"/>
    <n v="33620.617506125964"/>
  </r>
  <r>
    <x v="5"/>
    <s v="NORDESTE            "/>
    <s v="J5812301"/>
    <s v="EDICAO DE JORNAIS DIARIOS                                        "/>
    <x v="2"/>
    <x v="1"/>
    <x v="1"/>
    <x v="8"/>
    <n v="1.0942074303887901"/>
    <n v="252871"/>
    <n v="276693.32712984376"/>
  </r>
  <r>
    <x v="5"/>
    <s v="NORDESTE            "/>
    <s v="J5822101"/>
    <s v="EDICAO INTEGRADA A IMPRESSAO DE JORNAIS DIARIOS                  "/>
    <x v="2"/>
    <x v="1"/>
    <x v="1"/>
    <x v="8"/>
    <n v="1.0942074303887901"/>
    <n v="29313"/>
    <n v="32074.502406986605"/>
  </r>
  <r>
    <x v="5"/>
    <s v="NORDESTE            "/>
    <s v="J5829800"/>
    <s v="EDICAO INTEGRADA IMPRESSAO CADASTRO LISTA OUTRO PRODUTO GRAFICO  "/>
    <x v="0"/>
    <x v="1"/>
    <x v="1"/>
    <x v="8"/>
    <n v="1.0942074303887901"/>
    <n v="30322"/>
    <n v="33178.557704248895"/>
  </r>
  <r>
    <x v="5"/>
    <s v="NORDESTE            "/>
    <s v="J5829800"/>
    <s v="EDICAO INTEGRADA IMPRESSAO CADASTRO LISTA OUTRO PRODUTO GRAFICO  "/>
    <x v="0"/>
    <x v="1"/>
    <x v="1"/>
    <x v="8"/>
    <n v="1.0942074303887901"/>
    <n v="6221"/>
    <n v="6807.064424448663"/>
  </r>
  <r>
    <x v="5"/>
    <s v="NORDESTE            "/>
    <s v="J5911199"/>
    <s v="ATIV PD CINEMATOGRAFICA VIDEO PROG TELEVISAO NAO ESPECI ANTERIOR "/>
    <x v="5"/>
    <x v="1"/>
    <x v="1"/>
    <x v="8"/>
    <n v="1.0942074303887901"/>
    <n v="14218"/>
    <n v="15557.441245267817"/>
  </r>
  <r>
    <x v="5"/>
    <s v="NORDESTE            "/>
    <s v="J5913800"/>
    <s v="DISTRIBUICAO CINEMATOGRAFICA DE VIDEO E DE PROGRAMA DE TELEVISAO "/>
    <x v="5"/>
    <x v="1"/>
    <x v="1"/>
    <x v="8"/>
    <n v="1.0942074303887901"/>
    <n v="101494"/>
    <n v="111055.48893987986"/>
  </r>
  <r>
    <x v="5"/>
    <s v="NORDESTE            "/>
    <s v="J5920100"/>
    <s v="ATIVIDADES DE GRAVACAO DE SOM E DE EDICAO DE MUSICA              "/>
    <x v="3"/>
    <x v="1"/>
    <x v="1"/>
    <x v="8"/>
    <n v="1.0942074303887901"/>
    <n v="8538"/>
    <n v="9342.3430406594889"/>
  </r>
  <r>
    <x v="5"/>
    <s v="NORDESTE            "/>
    <s v="J6010100"/>
    <s v="ATIVIDADES DE RADIO                                              "/>
    <x v="5"/>
    <x v="1"/>
    <x v="1"/>
    <x v="8"/>
    <n v="1.0942074303887901"/>
    <n v="22204"/>
    <n v="24295.781784352694"/>
  </r>
  <r>
    <x v="5"/>
    <s v="NORDESTE            "/>
    <s v="J6010100"/>
    <s v="ATIVIDADES DE RADIO                                              "/>
    <x v="5"/>
    <x v="1"/>
    <x v="1"/>
    <x v="8"/>
    <n v="1.0942074303887901"/>
    <n v="67129"/>
    <n v="73453.050594569097"/>
  </r>
  <r>
    <x v="5"/>
    <s v="NORDESTE            "/>
    <s v="J6010100"/>
    <s v="ATIVIDADES DE RADIO                                              "/>
    <x v="5"/>
    <x v="1"/>
    <x v="1"/>
    <x v="8"/>
    <n v="1.0942074303887901"/>
    <n v="12701"/>
    <n v="13897.528573368023"/>
  </r>
  <r>
    <x v="5"/>
    <s v="NORDESTE            "/>
    <s v="J6010100"/>
    <s v="ATIVIDADES DE RADIO                                              "/>
    <x v="5"/>
    <x v="1"/>
    <x v="1"/>
    <x v="8"/>
    <n v="1.0942074303887901"/>
    <n v="31918"/>
    <n v="34924.912763149405"/>
  </r>
  <r>
    <x v="5"/>
    <s v="NORDESTE            "/>
    <s v="J6021700"/>
    <s v="ATIVIDADES DE TELEVISAO ABERTA                                   "/>
    <x v="5"/>
    <x v="1"/>
    <x v="1"/>
    <x v="8"/>
    <n v="1.0942074303887901"/>
    <n v="307469"/>
    <n v="336434.8644142109"/>
  </r>
  <r>
    <x v="5"/>
    <s v="NORDESTE            "/>
    <s v="J6021700"/>
    <s v="ATIVIDADES DE TELEVISAO ABERTA                                   "/>
    <x v="5"/>
    <x v="1"/>
    <x v="1"/>
    <x v="8"/>
    <n v="1.0942074303887901"/>
    <n v="163608"/>
    <n v="179021.08927104916"/>
  </r>
  <r>
    <x v="5"/>
    <s v="NORDESTE            "/>
    <s v="J6021700"/>
    <s v="ATIVIDADES DE TELEVISAO ABERTA                                   "/>
    <x v="5"/>
    <x v="1"/>
    <x v="1"/>
    <x v="8"/>
    <n v="1.0942074303887901"/>
    <n v="73049"/>
    <n v="79930.75858247072"/>
  </r>
  <r>
    <x v="5"/>
    <s v="NORDESTE            "/>
    <s v="J6021700"/>
    <s v="ATIVIDADES DE TELEVISAO ABERTA                                   "/>
    <x v="5"/>
    <x v="1"/>
    <x v="1"/>
    <x v="8"/>
    <n v="1.0942074303887901"/>
    <n v="246031"/>
    <n v="269208.94830598444"/>
  </r>
  <r>
    <x v="5"/>
    <s v="NORDESTE            "/>
    <s v="J6209100"/>
    <s v="SUPORTE TECNICO MANUTENCAO E OUTRO SERVICO TECNOLOGIA DA INFORMA "/>
    <x v="0"/>
    <x v="1"/>
    <x v="0"/>
    <x v="8"/>
    <n v="1.0942074303887901"/>
    <n v="1728346"/>
    <n v="1891169.0354827438"/>
  </r>
  <r>
    <x v="5"/>
    <s v="NORDESTE            "/>
    <s v="J6209100"/>
    <s v="SUPORTE TECNICO MANUTENCAO E OUTRO SERVICO TECNOLOGIA DA INFORMA "/>
    <x v="0"/>
    <x v="1"/>
    <x v="0"/>
    <x v="8"/>
    <n v="1.0942074303887901"/>
    <n v="48000"/>
    <n v="52521.956658661926"/>
  </r>
  <r>
    <x v="5"/>
    <s v="NORDESTE            "/>
    <s v="R9001902"/>
    <s v="PRODUCAO MUSICAL                                                 "/>
    <x v="4"/>
    <x v="1"/>
    <x v="1"/>
    <x v="8"/>
    <n v="1.0942074303887901"/>
    <n v="11028"/>
    <n v="12066.919542327578"/>
  </r>
  <r>
    <x v="5"/>
    <s v="NORDESTE            "/>
    <s v="R9001902"/>
    <s v="PRODUCAO MUSICAL                                                 "/>
    <x v="4"/>
    <x v="1"/>
    <x v="1"/>
    <x v="8"/>
    <n v="1.0942074303887901"/>
    <n v="2890"/>
    <n v="3162.2594738236035"/>
  </r>
  <r>
    <x v="5"/>
    <s v="NORDESTE            "/>
    <s v="R9001902"/>
    <s v="PRODUCAO MUSICAL                                                 "/>
    <x v="4"/>
    <x v="1"/>
    <x v="1"/>
    <x v="8"/>
    <n v="1.0942074303887901"/>
    <n v="157500"/>
    <n v="172337.67028623444"/>
  </r>
  <r>
    <x v="5"/>
    <s v="NORDESTE            "/>
    <s v="R9001902"/>
    <s v="PRODUCAO MUSICAL                                                 "/>
    <x v="4"/>
    <x v="1"/>
    <x v="1"/>
    <x v="8"/>
    <n v="1.0942074303887901"/>
    <n v="130525"/>
    <n v="142821.42485149682"/>
  </r>
  <r>
    <x v="5"/>
    <s v="NORDESTE            "/>
    <s v="R9001902"/>
    <s v="PRODUCAO MUSICAL                                                 "/>
    <x v="4"/>
    <x v="1"/>
    <x v="1"/>
    <x v="8"/>
    <n v="1.0942074303887901"/>
    <n v="498"/>
    <n v="544.91530033361744"/>
  </r>
  <r>
    <x v="5"/>
    <s v="NORDESTE            "/>
    <s v="R9001903"/>
    <s v="PRODUCAO DE ESPETACULOS DE DANCA                                 "/>
    <x v="4"/>
    <x v="1"/>
    <x v="1"/>
    <x v="8"/>
    <n v="1.0942074303887901"/>
    <n v="78411"/>
    <n v="85797.898824215416"/>
  </r>
  <r>
    <x v="5"/>
    <s v="NORDESTE            "/>
    <s v="R9001906"/>
    <s v="ATIVIDADES DE SONORIZACAO E DE ILUMINACAO                        "/>
    <x v="4"/>
    <x v="1"/>
    <x v="1"/>
    <x v="8"/>
    <n v="1.0942074303887901"/>
    <n v="13664"/>
    <n v="14951.250328832428"/>
  </r>
  <r>
    <x v="6"/>
    <s v="CENTRO OESTE        "/>
    <s v="C1811302"/>
    <s v="IMPRESSAO DE LIVROS, REVISTAS E OUTRAS PUBLICACOES PERIODICAS    "/>
    <x v="0"/>
    <x v="1"/>
    <x v="1"/>
    <x v="8"/>
    <n v="1.0942074303887901"/>
    <n v="9075"/>
    <n v="9929.9324307782699"/>
  </r>
  <r>
    <x v="6"/>
    <s v="CENTRO OESTE        "/>
    <s v="G4647802"/>
    <s v="COMERCIO ATACADISTA DE LIVROS, JORNAIS E OUTRAS PUBLICACOES      "/>
    <x v="2"/>
    <x v="1"/>
    <x v="1"/>
    <x v="8"/>
    <n v="1.0942074303887901"/>
    <n v="33096"/>
    <n v="36213.889116147395"/>
  </r>
  <r>
    <x v="6"/>
    <s v="CENTRO OESTE        "/>
    <s v="G4647802"/>
    <s v="COMERCIO ATACADISTA DE LIVROS, JORNAIS E OUTRAS PUBLICACOES      "/>
    <x v="2"/>
    <x v="1"/>
    <x v="1"/>
    <x v="8"/>
    <n v="1.0942074303887901"/>
    <n v="98872"/>
    <n v="108186.47705740045"/>
  </r>
  <r>
    <x v="6"/>
    <s v="CENTRO OESTE        "/>
    <s v="G4756300"/>
    <s v="COM VAREJISTA ESPECIALIZADO DE INSTRUMENTOS MUSICAIS E ACESSORIO "/>
    <x v="3"/>
    <x v="1"/>
    <x v="1"/>
    <x v="8"/>
    <n v="1.0942074303887901"/>
    <n v="1077"/>
    <n v="1178.4614025287269"/>
  </r>
  <r>
    <x v="6"/>
    <s v="CENTRO OESTE        "/>
    <s v="G4756300"/>
    <s v="COM VAREJISTA ESPECIALIZADO DE INSTRUMENTOS MUSICAIS E ACESSORIO "/>
    <x v="3"/>
    <x v="1"/>
    <x v="1"/>
    <x v="8"/>
    <n v="1.0942074303887901"/>
    <n v="19343"/>
    <n v="21165.254326010367"/>
  </r>
  <r>
    <x v="6"/>
    <s v="CENTRO OESTE        "/>
    <s v="G4756300"/>
    <s v="COM VAREJISTA ESPECIALIZADO DE INSTRUMENTOS MUSICAIS E ACESSORIO "/>
    <x v="3"/>
    <x v="1"/>
    <x v="1"/>
    <x v="8"/>
    <n v="1.0942074303887901"/>
    <n v="15009"/>
    <n v="16422.959322705352"/>
  </r>
  <r>
    <x v="6"/>
    <s v="CENTRO OESTE        "/>
    <s v="G4761001"/>
    <s v="COMERCIO VAREJISTA DE LIVROS                                     "/>
    <x v="2"/>
    <x v="1"/>
    <x v="1"/>
    <x v="8"/>
    <n v="1.0942074303887901"/>
    <n v="45164"/>
    <n v="49418.784386079315"/>
  </r>
  <r>
    <x v="6"/>
    <s v="CENTRO OESTE        "/>
    <s v="G4761001"/>
    <s v="COMERCIO VAREJISTA DE LIVROS                                     "/>
    <x v="2"/>
    <x v="1"/>
    <x v="1"/>
    <x v="8"/>
    <n v="1.0942074303887901"/>
    <n v="300000"/>
    <n v="328262.22911663703"/>
  </r>
  <r>
    <x v="6"/>
    <s v="CENTRO OESTE        "/>
    <s v="G4761001"/>
    <s v="COMERCIO VAREJISTA DE LIVROS                                     "/>
    <x v="2"/>
    <x v="1"/>
    <x v="1"/>
    <x v="8"/>
    <n v="1.0942074303887901"/>
    <n v="59280"/>
    <n v="64864.616473447473"/>
  </r>
  <r>
    <x v="6"/>
    <s v="CENTRO OESTE        "/>
    <s v="G4761002"/>
    <s v="COMERCIO VAREJISTA DE JORNAIS E REVISTAS                         "/>
    <x v="2"/>
    <x v="1"/>
    <x v="1"/>
    <x v="8"/>
    <n v="1.0942074303887901"/>
    <n v="85318"/>
    <n v="93355.5895459108"/>
  </r>
  <r>
    <x v="6"/>
    <s v="CENTRO OESTE        "/>
    <s v="G4761002"/>
    <s v="COMERCIO VAREJISTA DE JORNAIS E REVISTAS                         "/>
    <x v="2"/>
    <x v="1"/>
    <x v="1"/>
    <x v="8"/>
    <n v="1.0942074303887901"/>
    <n v="82908"/>
    <n v="90718.549638673809"/>
  </r>
  <r>
    <x v="6"/>
    <s v="CENTRO OESTE        "/>
    <s v="G4762800"/>
    <s v="COMERCIO VAREJISTA DE DISCOS, CDS, DVDS E FITAS                  "/>
    <x v="3"/>
    <x v="1"/>
    <x v="1"/>
    <x v="8"/>
    <n v="1.0942074303887901"/>
    <n v="40249"/>
    <n v="44040.754865718409"/>
  </r>
  <r>
    <x v="6"/>
    <s v="CENTRO OESTE        "/>
    <s v="G4762800"/>
    <s v="COMERCIO VAREJISTA DE DISCOS, CDS, DVDS E FITAS                  "/>
    <x v="3"/>
    <x v="1"/>
    <x v="1"/>
    <x v="8"/>
    <n v="1.0942074303887901"/>
    <n v="30666"/>
    <n v="33554.965060302638"/>
  </r>
  <r>
    <x v="6"/>
    <s v="CENTRO OESTE        "/>
    <s v="G4762800"/>
    <s v="COMERCIO VAREJISTA DE DISCOS, CDS, DVDS E FITAS                  "/>
    <x v="3"/>
    <x v="1"/>
    <x v="1"/>
    <x v="8"/>
    <n v="1.0942074303887901"/>
    <n v="1600"/>
    <n v="1750.7318886220642"/>
  </r>
  <r>
    <x v="6"/>
    <s v="CENTRO OESTE        "/>
    <s v="J5811500"/>
    <s v="EDICAO DE LIVROS                                                 "/>
    <x v="2"/>
    <x v="1"/>
    <x v="1"/>
    <x v="8"/>
    <n v="1.0942074303887901"/>
    <n v="12737"/>
    <n v="13936.92004086202"/>
  </r>
  <r>
    <x v="6"/>
    <s v="CENTRO OESTE        "/>
    <s v="J5811500"/>
    <s v="EDICAO DE LIVROS                                                 "/>
    <x v="2"/>
    <x v="1"/>
    <x v="1"/>
    <x v="8"/>
    <n v="1.0942074303887901"/>
    <n v="20848"/>
    <n v="22812.036508745496"/>
  </r>
  <r>
    <x v="6"/>
    <s v="CENTRO OESTE        "/>
    <s v="J5821200"/>
    <s v="EDICAO INTEGRADA A IMPRESSAO DE LIVROS                           "/>
    <x v="2"/>
    <x v="1"/>
    <x v="1"/>
    <x v="8"/>
    <n v="1.0942074303887901"/>
    <n v="47684"/>
    <n v="52176.18711065907"/>
  </r>
  <r>
    <x v="6"/>
    <s v="CENTRO OESTE        "/>
    <s v="J5911199"/>
    <s v="ATIV PD CINEMATOGRAFICA VIDEO PROG TELEVISAO NAO ESPECI ANTERIOR "/>
    <x v="5"/>
    <x v="1"/>
    <x v="1"/>
    <x v="8"/>
    <n v="1.0942074303887901"/>
    <n v="24853"/>
    <n v="27194.3372674526"/>
  </r>
  <r>
    <x v="6"/>
    <s v="CENTRO OESTE        "/>
    <s v="J5911199"/>
    <s v="ATIV PD CINEMATOGRAFICA VIDEO PROG TELEVISAO NAO ESPECI ANTERIOR "/>
    <x v="5"/>
    <x v="1"/>
    <x v="1"/>
    <x v="8"/>
    <n v="1.0942074303887901"/>
    <n v="4105"/>
    <n v="4491.721501745983"/>
  </r>
  <r>
    <x v="6"/>
    <s v="CENTRO OESTE        "/>
    <s v="J5911199"/>
    <s v="ATIV PD CINEMATOGRAFICA VIDEO PROG TELEVISAO NAO ESPECI ANTERIOR "/>
    <x v="5"/>
    <x v="1"/>
    <x v="0"/>
    <x v="8"/>
    <n v="1.0942074303887901"/>
    <n v="250000"/>
    <n v="273551.85759719752"/>
  </r>
  <r>
    <x v="6"/>
    <s v="CENTRO OESTE        "/>
    <s v="J5911199"/>
    <s v="ATIV PD CINEMATOGRAFICA VIDEO PROG TELEVISAO NAO ESPECI ANTERIOR "/>
    <x v="5"/>
    <x v="1"/>
    <x v="1"/>
    <x v="8"/>
    <n v="1.0942074303887901"/>
    <n v="28222"/>
    <n v="30880.722100432435"/>
  </r>
  <r>
    <x v="6"/>
    <s v="CENTRO OESTE        "/>
    <s v="J5911199"/>
    <s v="ATIV PD CINEMATOGRAFICA VIDEO PROG TELEVISAO NAO ESPECI ANTERIOR "/>
    <x v="5"/>
    <x v="1"/>
    <x v="0"/>
    <x v="8"/>
    <n v="1.0942074303887901"/>
    <n v="625000"/>
    <n v="683879.64399299386"/>
  </r>
  <r>
    <x v="6"/>
    <s v="CENTRO OESTE        "/>
    <s v="J5914600"/>
    <s v="ATIVIDADES DE EXIBICAO CINEMATOGRAFICA                           "/>
    <x v="5"/>
    <x v="1"/>
    <x v="1"/>
    <x v="8"/>
    <n v="1.0942074303887901"/>
    <n v="40045"/>
    <n v="43817.536549919096"/>
  </r>
  <r>
    <x v="6"/>
    <s v="CENTRO OESTE        "/>
    <s v="J5914600"/>
    <s v="ATIVIDADES DE EXIBICAO CINEMATOGRAFICA                           "/>
    <x v="5"/>
    <x v="1"/>
    <x v="1"/>
    <x v="8"/>
    <n v="1.0942074303887901"/>
    <n v="12204"/>
    <n v="13353.707480464795"/>
  </r>
  <r>
    <x v="6"/>
    <s v="CENTRO OESTE        "/>
    <s v="J6021700"/>
    <s v="ATIVIDADES DE TELEVISAO ABERTA                                   "/>
    <x v="5"/>
    <x v="1"/>
    <x v="1"/>
    <x v="8"/>
    <n v="1.0942074303887901"/>
    <n v="60275"/>
    <n v="65953.352866684319"/>
  </r>
  <r>
    <x v="6"/>
    <s v="CENTRO OESTE        "/>
    <s v="J6021700"/>
    <s v="ATIVIDADES DE TELEVISAO ABERTA                                   "/>
    <x v="5"/>
    <x v="1"/>
    <x v="1"/>
    <x v="8"/>
    <n v="1.0942074303887901"/>
    <n v="169477"/>
    <n v="185442.99268000099"/>
  </r>
  <r>
    <x v="6"/>
    <s v="CENTRO OESTE        "/>
    <s v="J6209100"/>
    <s v="SUPORTE TECNICO MANUTENCAO E OUTRO SERVICO TECNOLOGIA DA INFORMA "/>
    <x v="0"/>
    <x v="1"/>
    <x v="0"/>
    <x v="8"/>
    <n v="1.0942074303887901"/>
    <n v="936187"/>
    <n v="1024382.7716333902"/>
  </r>
  <r>
    <x v="6"/>
    <s v="CENTRO OESTE        "/>
    <s v="J6209100"/>
    <s v="SUPORTE TECNICO MANUTENCAO E OUTRO SERVICO TECNOLOGIA DA INFORMA "/>
    <x v="0"/>
    <x v="1"/>
    <x v="0"/>
    <x v="8"/>
    <n v="1.0942074303887901"/>
    <n v="26000"/>
    <n v="28449.393190108542"/>
  </r>
  <r>
    <x v="6"/>
    <s v="CENTRO OESTE        "/>
    <s v="R9001902"/>
    <s v="PRODUCAO MUSICAL                                                 "/>
    <x v="4"/>
    <x v="1"/>
    <x v="1"/>
    <x v="8"/>
    <n v="1.0942074303887901"/>
    <n v="5990"/>
    <n v="6554.3025080288526"/>
  </r>
  <r>
    <x v="6"/>
    <s v="CENTRO OESTE        "/>
    <s v="R9001906"/>
    <s v="ATIVIDADES DE SONORIZACAO E DE ILUMINACAO                        "/>
    <x v="4"/>
    <x v="1"/>
    <x v="1"/>
    <x v="8"/>
    <n v="1.0942074303887901"/>
    <n v="29046"/>
    <n v="31782.349023072798"/>
  </r>
  <r>
    <x v="6"/>
    <s v="CENTRO OESTE        "/>
    <s v="R9001999"/>
    <s v="ARTE CENICA ESPETAC ATIVI COMPLEMENTARES NAO ESPECI ANTERIOR     "/>
    <x v="4"/>
    <x v="1"/>
    <x v="1"/>
    <x v="8"/>
    <n v="1.0942074303887901"/>
    <n v="141205"/>
    <n v="154507.56020804911"/>
  </r>
  <r>
    <x v="6"/>
    <s v="CENTRO OESTE        "/>
    <s v="R9001999"/>
    <s v="ARTE CENICA ESPETAC ATIVI COMPLEMENTARES NAO ESPECI ANTERIOR     "/>
    <x v="4"/>
    <x v="1"/>
    <x v="1"/>
    <x v="8"/>
    <n v="1.0942074303887901"/>
    <n v="3906"/>
    <n v="4273.9742230986139"/>
  </r>
  <r>
    <x v="6"/>
    <s v="CENTRO OESTE        "/>
    <s v="R9101500"/>
    <s v="ATIVIDADES DE BIBLIOTECAS E ARQUIVOS                             "/>
    <x v="1"/>
    <x v="0"/>
    <x v="0"/>
    <x v="8"/>
    <n v="1.0942074303887901"/>
    <n v="171480"/>
    <n v="187634.69016306972"/>
  </r>
  <r>
    <x v="7"/>
    <s v="SUDESTE             "/>
    <s v="C1811301"/>
    <s v="IMPRESSAO DE JORNAIS                                             "/>
    <x v="0"/>
    <x v="1"/>
    <x v="1"/>
    <x v="8"/>
    <n v="1.0942074303887901"/>
    <n v="27033"/>
    <n v="29579.709465700162"/>
  </r>
  <r>
    <x v="7"/>
    <s v="SUDESTE             "/>
    <s v="G4647802"/>
    <s v="COMERCIO ATACADISTA DE LIVROS, JORNAIS E OUTRAS PUBLICACOES      "/>
    <x v="2"/>
    <x v="1"/>
    <x v="1"/>
    <x v="8"/>
    <n v="1.0942074303887901"/>
    <n v="80830"/>
    <n v="88444.786598325896"/>
  </r>
  <r>
    <x v="7"/>
    <s v="SUDESTE             "/>
    <s v="G4647802"/>
    <s v="COMERCIO ATACADISTA DE LIVROS, JORNAIS E OUTRAS PUBLICACOES      "/>
    <x v="2"/>
    <x v="1"/>
    <x v="1"/>
    <x v="8"/>
    <n v="1.0942074303887901"/>
    <n v="8010"/>
    <n v="8764.6015174142085"/>
  </r>
  <r>
    <x v="7"/>
    <s v="SUDESTE             "/>
    <s v="G4756300"/>
    <s v="COM VAREJISTA ESPECIALIZADO DE INSTRUMENTOS MUSICAIS E ACESSORIO "/>
    <x v="3"/>
    <x v="1"/>
    <x v="1"/>
    <x v="8"/>
    <n v="1.0942074303887901"/>
    <n v="193000"/>
    <n v="211182.03406503648"/>
  </r>
  <r>
    <x v="7"/>
    <s v="SUDESTE             "/>
    <s v="G4756300"/>
    <s v="COM VAREJISTA ESPECIALIZADO DE INSTRUMENTOS MUSICAIS E ACESSORIO "/>
    <x v="3"/>
    <x v="1"/>
    <x v="1"/>
    <x v="8"/>
    <n v="1.0942074303887901"/>
    <n v="10398"/>
    <n v="11377.568861182639"/>
  </r>
  <r>
    <x v="7"/>
    <s v="SUDESTE             "/>
    <s v="G4756300"/>
    <s v="COM VAREJISTA ESPECIALIZADO DE INSTRUMENTOS MUSICAIS E ACESSORIO "/>
    <x v="3"/>
    <x v="1"/>
    <x v="1"/>
    <x v="8"/>
    <n v="1.0942074303887901"/>
    <n v="40634"/>
    <n v="44462.024726418094"/>
  </r>
  <r>
    <x v="7"/>
    <s v="SUDESTE             "/>
    <s v="G4756300"/>
    <s v="COM VAREJISTA ESPECIALIZADO DE INSTRUMENTOS MUSICAIS E ACESSORIO "/>
    <x v="3"/>
    <x v="1"/>
    <x v="1"/>
    <x v="8"/>
    <n v="1.0942074303887901"/>
    <n v="80518"/>
    <n v="88103.393880044605"/>
  </r>
  <r>
    <x v="7"/>
    <s v="SUDESTE             "/>
    <s v="G4761001"/>
    <s v="COMERCIO VAREJISTA DE LIVROS                                     "/>
    <x v="2"/>
    <x v="1"/>
    <x v="1"/>
    <x v="8"/>
    <n v="1.0942074303887901"/>
    <n v="18615"/>
    <n v="20368.671316687327"/>
  </r>
  <r>
    <x v="7"/>
    <s v="SUDESTE             "/>
    <s v="G4761001"/>
    <s v="COMERCIO VAREJISTA DE LIVROS                                     "/>
    <x v="2"/>
    <x v="1"/>
    <x v="1"/>
    <x v="8"/>
    <n v="1.0942074303887901"/>
    <n v="4004"/>
    <n v="4381.2065512767158"/>
  </r>
  <r>
    <x v="7"/>
    <s v="SUDESTE             "/>
    <s v="G4761001"/>
    <s v="COMERCIO VAREJISTA DE LIVROS                                     "/>
    <x v="2"/>
    <x v="1"/>
    <x v="1"/>
    <x v="8"/>
    <n v="1.0942074303887901"/>
    <n v="17435"/>
    <n v="19077.506548828555"/>
  </r>
  <r>
    <x v="7"/>
    <s v="SUDESTE             "/>
    <s v="G4762800"/>
    <s v="COMERCIO VAREJISTA DE DISCOS, CDS, DVDS E FITAS                  "/>
    <x v="3"/>
    <x v="1"/>
    <x v="1"/>
    <x v="8"/>
    <n v="1.0942074303887901"/>
    <n v="3281"/>
    <n v="3590.0945791056201"/>
  </r>
  <r>
    <x v="7"/>
    <s v="SUDESTE             "/>
    <s v="J5811500"/>
    <s v="EDICAO DE LIVROS                                                 "/>
    <x v="2"/>
    <x v="1"/>
    <x v="1"/>
    <x v="8"/>
    <n v="1.0942074303887901"/>
    <n v="437"/>
    <n v="478.16864707990129"/>
  </r>
  <r>
    <x v="7"/>
    <s v="SUDESTE             "/>
    <s v="J5811500"/>
    <s v="EDICAO DE LIVROS                                                 "/>
    <x v="2"/>
    <x v="1"/>
    <x v="1"/>
    <x v="8"/>
    <n v="1.0942074303887901"/>
    <n v="7994"/>
    <n v="8747.0941985279878"/>
  </r>
  <r>
    <x v="7"/>
    <s v="SUDESTE             "/>
    <s v="J5812301"/>
    <s v="EDICAO DE JORNAIS DIARIOS                                        "/>
    <x v="2"/>
    <x v="1"/>
    <x v="1"/>
    <x v="8"/>
    <n v="1.0942074303887901"/>
    <n v="10565"/>
    <n v="11560.301502057568"/>
  </r>
  <r>
    <x v="7"/>
    <s v="SUDESTE             "/>
    <s v="J5812301"/>
    <s v="EDICAO DE JORNAIS DIARIOS                                        "/>
    <x v="2"/>
    <x v="1"/>
    <x v="1"/>
    <x v="8"/>
    <n v="1.0942074303887901"/>
    <n v="76693"/>
    <n v="83918.050458807484"/>
  </r>
  <r>
    <x v="7"/>
    <s v="SUDESTE             "/>
    <s v="J5812301"/>
    <s v="EDICAO DE JORNAIS DIARIOS                                        "/>
    <x v="2"/>
    <x v="1"/>
    <x v="1"/>
    <x v="8"/>
    <n v="1.0942074303887901"/>
    <n v="13666"/>
    <n v="14953.438743693205"/>
  </r>
  <r>
    <x v="7"/>
    <s v="SUDESTE             "/>
    <s v="J5819100"/>
    <s v="EDICAO DE CADASTROS, LISTAS E OUTROS PRODUTOS GRAFICOS           "/>
    <x v="0"/>
    <x v="1"/>
    <x v="1"/>
    <x v="8"/>
    <n v="1.0942074303887901"/>
    <n v="2296"/>
    <n v="2512.3002601726621"/>
  </r>
  <r>
    <x v="7"/>
    <s v="SUDESTE             "/>
    <s v="J5819100"/>
    <s v="EDICAO DE CADASTROS, LISTAS E OUTROS PRODUTOS GRAFICOS           "/>
    <x v="0"/>
    <x v="1"/>
    <x v="1"/>
    <x v="8"/>
    <n v="1.0942074303887901"/>
    <n v="44751"/>
    <n v="48966.876717328749"/>
  </r>
  <r>
    <x v="7"/>
    <s v="SUDESTE             "/>
    <s v="J5821200"/>
    <s v="EDICAO INTEGRADA A IMPRESSAO DE LIVROS                           "/>
    <x v="2"/>
    <x v="1"/>
    <x v="1"/>
    <x v="8"/>
    <n v="1.0942074303887901"/>
    <n v="52900"/>
    <n v="57883.573067566998"/>
  </r>
  <r>
    <x v="7"/>
    <s v="SUDESTE             "/>
    <s v="J5829800"/>
    <s v="EDICAO INTEGRADA IMPRESSAO CADASTRO LISTA OUTRO PRODUTO GRAFICO  "/>
    <x v="0"/>
    <x v="1"/>
    <x v="1"/>
    <x v="8"/>
    <n v="1.0942074303887901"/>
    <n v="586"/>
    <n v="641.20555420783103"/>
  </r>
  <r>
    <x v="7"/>
    <s v="SUDESTE             "/>
    <s v="J5829800"/>
    <s v="EDICAO INTEGRADA IMPRESSAO CADASTRO LISTA OUTRO PRODUTO GRAFICO  "/>
    <x v="0"/>
    <x v="1"/>
    <x v="1"/>
    <x v="8"/>
    <n v="1.0942074303887901"/>
    <n v="84000"/>
    <n v="91913.424152658365"/>
  </r>
  <r>
    <x v="7"/>
    <s v="SUDESTE             "/>
    <s v="J5829800"/>
    <s v="EDICAO INTEGRADA IMPRESSAO CADASTRO LISTA OUTRO PRODUTO GRAFICO  "/>
    <x v="0"/>
    <x v="1"/>
    <x v="1"/>
    <x v="8"/>
    <n v="1.0942074303887901"/>
    <n v="73573"/>
    <n v="80504.123275994454"/>
  </r>
  <r>
    <x v="7"/>
    <s v="SUDESTE             "/>
    <s v="J5829800"/>
    <s v="EDICAO INTEGRADA IMPRESSAO CADASTRO LISTA OUTRO PRODUTO GRAFICO  "/>
    <x v="0"/>
    <x v="1"/>
    <x v="1"/>
    <x v="8"/>
    <n v="1.0942074303887901"/>
    <n v="6181"/>
    <n v="6763.2961272331113"/>
  </r>
  <r>
    <x v="7"/>
    <s v="SUDESTE             "/>
    <s v="J5911102"/>
    <s v="PRODUCAO DE FILMES PARA PUBLICIDADE                              "/>
    <x v="5"/>
    <x v="1"/>
    <x v="1"/>
    <x v="8"/>
    <n v="1.0942074303887901"/>
    <n v="7878"/>
    <n v="8620.1661366028875"/>
  </r>
  <r>
    <x v="7"/>
    <s v="SUDESTE             "/>
    <s v="J5911199"/>
    <s v="ATIV PD CINEMATOGRAFICA VIDEO PROG TELEVISAO NAO ESPECI ANTERIOR "/>
    <x v="5"/>
    <x v="1"/>
    <x v="1"/>
    <x v="8"/>
    <n v="1.0942074303887901"/>
    <n v="97331"/>
    <n v="106500.30340717133"/>
  </r>
  <r>
    <x v="7"/>
    <s v="SUDESTE             "/>
    <s v="J5911199"/>
    <s v="ATIV PD CINEMATOGRAFICA VIDEO PROG TELEVISAO NAO ESPECI ANTERIOR "/>
    <x v="5"/>
    <x v="1"/>
    <x v="1"/>
    <x v="8"/>
    <n v="1.0942074303887901"/>
    <n v="24378"/>
    <n v="26674.588738017927"/>
  </r>
  <r>
    <x v="7"/>
    <s v="SUDESTE             "/>
    <s v="J5911199"/>
    <s v="ATIV PD CINEMATOGRAFICA VIDEO PROG TELEVISAO NAO ESPECI ANTERIOR "/>
    <x v="5"/>
    <x v="1"/>
    <x v="1"/>
    <x v="8"/>
    <n v="1.0942074303887901"/>
    <n v="15040"/>
    <n v="16456.879753047404"/>
  </r>
  <r>
    <x v="7"/>
    <s v="SUDESTE             "/>
    <s v="J5914600"/>
    <s v="ATIVIDADES DE EXIBICAO CINEMATOGRAFICA                           "/>
    <x v="5"/>
    <x v="1"/>
    <x v="1"/>
    <x v="8"/>
    <n v="1.0942074303887901"/>
    <n v="97376"/>
    <n v="106549.54274153883"/>
  </r>
  <r>
    <x v="7"/>
    <s v="SUDESTE             "/>
    <s v="J6209100"/>
    <s v="SUPORTE TECNICO MANUTENCAO E OUTRO SERVICO TECNOLOGIA DA INFORMA "/>
    <x v="0"/>
    <x v="1"/>
    <x v="0"/>
    <x v="8"/>
    <n v="1.0942074303887901"/>
    <n v="1656332"/>
    <n v="1812370.7815907255"/>
  </r>
  <r>
    <x v="7"/>
    <s v="SUDESTE             "/>
    <s v="J6209100"/>
    <s v="SUPORTE TECNICO MANUTENCAO E OUTRO SERVICO TECNOLOGIA DA INFORMA "/>
    <x v="0"/>
    <x v="1"/>
    <x v="0"/>
    <x v="8"/>
    <n v="1.0942074303887901"/>
    <n v="46000"/>
    <n v="50333.541797884347"/>
  </r>
  <r>
    <x v="7"/>
    <s v="SUDESTE             "/>
    <s v="R9001902"/>
    <s v="PRODUCAO MUSICAL                                                 "/>
    <x v="4"/>
    <x v="1"/>
    <x v="1"/>
    <x v="8"/>
    <n v="1.0942074303887901"/>
    <n v="9343"/>
    <n v="10223.180022122466"/>
  </r>
  <r>
    <x v="7"/>
    <s v="SUDESTE             "/>
    <s v="R9001902"/>
    <s v="PRODUCAO MUSICAL                                                 "/>
    <x v="4"/>
    <x v="1"/>
    <x v="1"/>
    <x v="8"/>
    <n v="1.0942074303887901"/>
    <n v="16065"/>
    <n v="17578.442369195913"/>
  </r>
  <r>
    <x v="7"/>
    <s v="SUDESTE             "/>
    <s v="R9001905"/>
    <s v="PRODUCAO DE ESPETACULOS DE RODEIOS, VAQUEJADAS E SIMILARES       "/>
    <x v="4"/>
    <x v="1"/>
    <x v="1"/>
    <x v="8"/>
    <n v="1.0942074303887901"/>
    <n v="716"/>
    <n v="783.45252015837366"/>
  </r>
  <r>
    <x v="7"/>
    <s v="SUDESTE             "/>
    <s v="R9001906"/>
    <s v="ATIVIDADES DE SONORIZACAO E DE ILUMINACAO                        "/>
    <x v="4"/>
    <x v="1"/>
    <x v="1"/>
    <x v="8"/>
    <n v="1.0942074303887901"/>
    <n v="13250"/>
    <n v="14498.248452651469"/>
  </r>
  <r>
    <x v="7"/>
    <s v="SUDESTE             "/>
    <s v="R9001906"/>
    <s v="ATIVIDADES DE SONORIZACAO E DE ILUMINACAO                        "/>
    <x v="4"/>
    <x v="1"/>
    <x v="1"/>
    <x v="8"/>
    <n v="1.0942074303887901"/>
    <n v="276317"/>
    <n v="302348.11454273929"/>
  </r>
  <r>
    <x v="7"/>
    <s v="SUDESTE             "/>
    <s v="R9001906"/>
    <s v="ATIVIDADES DE SONORIZACAO E DE ILUMINACAO                        "/>
    <x v="4"/>
    <x v="1"/>
    <x v="1"/>
    <x v="8"/>
    <n v="1.0942074303887901"/>
    <n v="17548"/>
    <n v="19201.151988462487"/>
  </r>
  <r>
    <x v="8"/>
    <s v="CENTRO OESTE        "/>
    <s v="C1811302"/>
    <s v="IMPRESSAO DE LIVROS, REVISTAS E OUTRAS PUBLICACOES PERIODICAS    "/>
    <x v="0"/>
    <x v="1"/>
    <x v="1"/>
    <x v="8"/>
    <n v="1.0942074303887901"/>
    <n v="12744"/>
    <n v="13944.57949287474"/>
  </r>
  <r>
    <x v="8"/>
    <s v="CENTRO OESTE        "/>
    <s v="C1811302"/>
    <s v="IMPRESSAO DE LIVROS, REVISTAS E OUTRAS PUBLICACOES PERIODICAS    "/>
    <x v="0"/>
    <x v="1"/>
    <x v="1"/>
    <x v="8"/>
    <n v="1.0942074303887901"/>
    <n v="20519"/>
    <n v="22452.042264147585"/>
  </r>
  <r>
    <x v="8"/>
    <s v="CENTRO OESTE        "/>
    <s v="C3220500"/>
    <s v="FABRICACAO DE INSTRUMENTOS MUSICAIS, PECAS E ACESSORIOS          "/>
    <x v="3"/>
    <x v="1"/>
    <x v="1"/>
    <x v="8"/>
    <n v="1.0942074303887901"/>
    <n v="5646"/>
    <n v="6177.895151975109"/>
  </r>
  <r>
    <x v="8"/>
    <s v="CENTRO OESTE        "/>
    <s v="C3220500"/>
    <s v="FABRICACAO DE INSTRUMENTOS MUSICAIS, PECAS E ACESSORIOS          "/>
    <x v="3"/>
    <x v="1"/>
    <x v="1"/>
    <x v="8"/>
    <n v="1.0942074303887901"/>
    <n v="2131"/>
    <n v="2331.7560341585117"/>
  </r>
  <r>
    <x v="8"/>
    <s v="CENTRO OESTE        "/>
    <s v="G4647802"/>
    <s v="COMERCIO ATACADISTA DE LIVROS, JORNAIS E OUTRAS PUBLICACOES      "/>
    <x v="2"/>
    <x v="1"/>
    <x v="1"/>
    <x v="8"/>
    <n v="1.0942074303887901"/>
    <n v="5859"/>
    <n v="6410.9613346479209"/>
  </r>
  <r>
    <x v="8"/>
    <s v="CENTRO OESTE        "/>
    <s v="G4647802"/>
    <s v="COMERCIO ATACADISTA DE LIVROS, JORNAIS E OUTRAS PUBLICACOES      "/>
    <x v="2"/>
    <x v="1"/>
    <x v="1"/>
    <x v="8"/>
    <n v="1.0942074303887901"/>
    <n v="238461"/>
    <n v="260925.79805794128"/>
  </r>
  <r>
    <x v="8"/>
    <s v="CENTRO OESTE        "/>
    <s v="G4647802"/>
    <s v="COMERCIO ATACADISTA DE LIVROS, JORNAIS E OUTRAS PUBLICACOES      "/>
    <x v="2"/>
    <x v="1"/>
    <x v="1"/>
    <x v="8"/>
    <n v="1.0942074303887901"/>
    <n v="2320"/>
    <n v="2538.5612385019931"/>
  </r>
  <r>
    <x v="8"/>
    <s v="CENTRO OESTE        "/>
    <s v="G4649407"/>
    <s v="COMERCIO ATACADISTA DE FILMES, CDS, DVDS, FITAS E DISCOS         "/>
    <x v="0"/>
    <x v="1"/>
    <x v="1"/>
    <x v="8"/>
    <n v="1.0942074303887901"/>
    <n v="107138"/>
    <n v="117231.19567699419"/>
  </r>
  <r>
    <x v="8"/>
    <s v="CENTRO OESTE        "/>
    <s v="G4756300"/>
    <s v="COM VAREJISTA ESPECIALIZADO DE INSTRUMENTOS MUSICAIS E ACESSORIO "/>
    <x v="3"/>
    <x v="1"/>
    <x v="1"/>
    <x v="8"/>
    <n v="1.0942074303887901"/>
    <n v="57075"/>
    <n v="62451.889089440192"/>
  </r>
  <r>
    <x v="8"/>
    <s v="CENTRO OESTE        "/>
    <s v="G4756300"/>
    <s v="COM VAREJISTA ESPECIALIZADO DE INSTRUMENTOS MUSICAIS E ACESSORIO "/>
    <x v="3"/>
    <x v="1"/>
    <x v="1"/>
    <x v="8"/>
    <n v="1.0942074303887901"/>
    <n v="69103"/>
    <n v="75613.016062156559"/>
  </r>
  <r>
    <x v="8"/>
    <s v="CENTRO OESTE        "/>
    <s v="G4756300"/>
    <s v="COM VAREJISTA ESPECIALIZADO DE INSTRUMENTOS MUSICAIS E ACESSORIO "/>
    <x v="3"/>
    <x v="1"/>
    <x v="1"/>
    <x v="8"/>
    <n v="1.0942074303887901"/>
    <n v="13926"/>
    <n v="15237.932675594291"/>
  </r>
  <r>
    <x v="8"/>
    <s v="CENTRO OESTE        "/>
    <s v="G4756300"/>
    <s v="COM VAREJISTA ESPECIALIZADO DE INSTRUMENTOS MUSICAIS E ACESSORIO "/>
    <x v="3"/>
    <x v="1"/>
    <x v="1"/>
    <x v="8"/>
    <n v="1.0942074303887901"/>
    <n v="24152"/>
    <n v="26427.297858750058"/>
  </r>
  <r>
    <x v="8"/>
    <s v="CENTRO OESTE        "/>
    <s v="G4761001"/>
    <s v="COMERCIO VAREJISTA DE LIVROS                                     "/>
    <x v="2"/>
    <x v="1"/>
    <x v="1"/>
    <x v="8"/>
    <n v="1.0942074303887901"/>
    <n v="31212"/>
    <n v="34152.402317294916"/>
  </r>
  <r>
    <x v="8"/>
    <s v="CENTRO OESTE        "/>
    <s v="G4761001"/>
    <s v="COMERCIO VAREJISTA DE LIVROS                                     "/>
    <x v="2"/>
    <x v="1"/>
    <x v="1"/>
    <x v="8"/>
    <n v="1.0942074303887901"/>
    <n v="57700"/>
    <n v="63135.768733433186"/>
  </r>
  <r>
    <x v="8"/>
    <s v="CENTRO OESTE        "/>
    <s v="G4761001"/>
    <s v="COMERCIO VAREJISTA DE LIVROS                                     "/>
    <x v="2"/>
    <x v="1"/>
    <x v="1"/>
    <x v="8"/>
    <n v="1.0942074303887901"/>
    <n v="338491"/>
    <n v="370379.36731973197"/>
  </r>
  <r>
    <x v="8"/>
    <s v="CENTRO OESTE        "/>
    <s v="G4761001"/>
    <s v="COMERCIO VAREJISTA DE LIVROS                                     "/>
    <x v="2"/>
    <x v="1"/>
    <x v="1"/>
    <x v="8"/>
    <n v="1.0942074303887901"/>
    <n v="300000"/>
    <n v="328262.22911663703"/>
  </r>
  <r>
    <x v="8"/>
    <s v="CENTRO OESTE        "/>
    <s v="G4761001"/>
    <s v="COMERCIO VAREJISTA DE LIVROS                                     "/>
    <x v="2"/>
    <x v="1"/>
    <x v="1"/>
    <x v="8"/>
    <n v="1.0942074303887901"/>
    <n v="110814"/>
    <n v="121253.50219110338"/>
  </r>
  <r>
    <x v="8"/>
    <s v="CENTRO OESTE        "/>
    <s v="G4762800"/>
    <s v="COMERCIO VAREJISTA DE DISCOS, CDS, DVDS E FITAS                  "/>
    <x v="3"/>
    <x v="1"/>
    <x v="1"/>
    <x v="8"/>
    <n v="1.0942074303887901"/>
    <n v="9134"/>
    <n v="9994.4906691712094"/>
  </r>
  <r>
    <x v="8"/>
    <s v="CENTRO OESTE        "/>
    <s v="G4762800"/>
    <s v="COMERCIO VAREJISTA DE DISCOS, CDS, DVDS E FITAS                  "/>
    <x v="3"/>
    <x v="1"/>
    <x v="1"/>
    <x v="8"/>
    <n v="1.0942074303887901"/>
    <n v="21794"/>
    <n v="23847.156737893292"/>
  </r>
  <r>
    <x v="8"/>
    <s v="CENTRO OESTE        "/>
    <s v="J5811500"/>
    <s v="EDICAO DE LIVROS                                                 "/>
    <x v="2"/>
    <x v="1"/>
    <x v="1"/>
    <x v="8"/>
    <n v="1.0942074303887901"/>
    <n v="25324"/>
    <n v="27709.70896716572"/>
  </r>
  <r>
    <x v="8"/>
    <s v="CENTRO OESTE        "/>
    <s v="J5812301"/>
    <s v="EDICAO DE JORNAIS DIARIOS                                        "/>
    <x v="2"/>
    <x v="1"/>
    <x v="1"/>
    <x v="8"/>
    <n v="1.0942074303887901"/>
    <n v="2385"/>
    <n v="2609.6847214772642"/>
  </r>
  <r>
    <x v="8"/>
    <s v="CENTRO OESTE        "/>
    <s v="J5813100"/>
    <s v="EDICAO DE REVISTAS                                               "/>
    <x v="2"/>
    <x v="1"/>
    <x v="1"/>
    <x v="8"/>
    <n v="1.0942074303887901"/>
    <n v="60311"/>
    <n v="65992.744334178322"/>
  </r>
  <r>
    <x v="8"/>
    <s v="CENTRO OESTE        "/>
    <s v="J5819100"/>
    <s v="EDICAO DE CADASTROS, LISTAS E OUTROS PRODUTOS GRAFICOS           "/>
    <x v="0"/>
    <x v="1"/>
    <x v="1"/>
    <x v="8"/>
    <n v="1.0942074303887901"/>
    <n v="35602"/>
    <n v="38955.972936701706"/>
  </r>
  <r>
    <x v="8"/>
    <s v="CENTRO OESTE        "/>
    <s v="J5821200"/>
    <s v="EDICAO INTEGRADA A IMPRESSAO DE LIVROS                           "/>
    <x v="2"/>
    <x v="1"/>
    <x v="1"/>
    <x v="8"/>
    <n v="1.0942074303887901"/>
    <n v="7361"/>
    <n v="8054.4608950918837"/>
  </r>
  <r>
    <x v="8"/>
    <s v="CENTRO OESTE        "/>
    <s v="J5821200"/>
    <s v="EDICAO INTEGRADA A IMPRESSAO DE LIVROS                           "/>
    <x v="2"/>
    <x v="1"/>
    <x v="1"/>
    <x v="8"/>
    <n v="1.0942074303887901"/>
    <n v="9002"/>
    <n v="9850.0552883598884"/>
  </r>
  <r>
    <x v="8"/>
    <s v="CENTRO OESTE        "/>
    <s v="J5822101"/>
    <s v="EDICAO INTEGRADA A IMPRESSAO DE JORNAIS DIARIOS                  "/>
    <x v="2"/>
    <x v="1"/>
    <x v="1"/>
    <x v="8"/>
    <n v="1.0942074303887901"/>
    <n v="31043"/>
    <n v="33967.481261559209"/>
  </r>
  <r>
    <x v="8"/>
    <s v="CENTRO OESTE        "/>
    <s v="J5822101"/>
    <s v="EDICAO INTEGRADA A IMPRESSAO DE JORNAIS DIARIOS                  "/>
    <x v="2"/>
    <x v="1"/>
    <x v="1"/>
    <x v="8"/>
    <n v="1.0942074303887901"/>
    <n v="5641"/>
    <n v="6172.4241148231649"/>
  </r>
  <r>
    <x v="8"/>
    <s v="CENTRO OESTE        "/>
    <s v="J5829800"/>
    <s v="EDICAO INTEGRADA IMPRESSAO CADASTRO LISTA OUTRO PRODUTO GRAFICO  "/>
    <x v="0"/>
    <x v="1"/>
    <x v="1"/>
    <x v="8"/>
    <n v="1.0942074303887901"/>
    <n v="175582"/>
    <n v="192123.12904252455"/>
  </r>
  <r>
    <x v="8"/>
    <s v="CENTRO OESTE        "/>
    <s v="J5829800"/>
    <s v="EDICAO INTEGRADA IMPRESSAO CADASTRO LISTA OUTRO PRODUTO GRAFICO  "/>
    <x v="0"/>
    <x v="1"/>
    <x v="1"/>
    <x v="8"/>
    <n v="1.0942074303887901"/>
    <n v="51615"/>
    <n v="56477.516519517398"/>
  </r>
  <r>
    <x v="8"/>
    <s v="CENTRO OESTE        "/>
    <s v="J5829800"/>
    <s v="EDICAO INTEGRADA IMPRESSAO CADASTRO LISTA OUTRO PRODUTO GRAFICO  "/>
    <x v="0"/>
    <x v="1"/>
    <x v="1"/>
    <x v="8"/>
    <n v="1.0942074303887901"/>
    <n v="125722"/>
    <n v="137565.94656333947"/>
  </r>
  <r>
    <x v="8"/>
    <s v="CENTRO OESTE        "/>
    <s v="J5911102"/>
    <s v="PRODUCAO DE FILMES PARA PUBLICIDADE                              "/>
    <x v="5"/>
    <x v="1"/>
    <x v="1"/>
    <x v="8"/>
    <n v="1.0942074303887901"/>
    <n v="30208"/>
    <n v="33053.818057184573"/>
  </r>
  <r>
    <x v="8"/>
    <s v="CENTRO OESTE        "/>
    <s v="J5911102"/>
    <s v="PRODUCAO DE FILMES PARA PUBLICIDADE                              "/>
    <x v="5"/>
    <x v="1"/>
    <x v="1"/>
    <x v="8"/>
    <n v="1.0942074303887901"/>
    <n v="7292"/>
    <n v="7978.9605823950569"/>
  </r>
  <r>
    <x v="8"/>
    <s v="CENTRO OESTE        "/>
    <s v="J5911102"/>
    <s v="PRODUCAO DE FILMES PARA PUBLICIDADE                              "/>
    <x v="5"/>
    <x v="1"/>
    <x v="1"/>
    <x v="8"/>
    <n v="1.0942074303887901"/>
    <n v="12011"/>
    <n v="13142.525446399757"/>
  </r>
  <r>
    <x v="8"/>
    <s v="CENTRO OESTE        "/>
    <s v="J5911102"/>
    <s v="PRODUCAO DE FILMES PARA PUBLICIDADE                              "/>
    <x v="5"/>
    <x v="1"/>
    <x v="1"/>
    <x v="8"/>
    <n v="1.0942074303887901"/>
    <n v="7844"/>
    <n v="8582.9630839696692"/>
  </r>
  <r>
    <x v="8"/>
    <s v="CENTRO OESTE        "/>
    <s v="J5911199"/>
    <s v="ATIV PD CINEMATOGRAFICA VIDEO PROG TELEVISAO NAO ESPECI ANTERIOR "/>
    <x v="5"/>
    <x v="1"/>
    <x v="1"/>
    <x v="8"/>
    <n v="1.0942074303887901"/>
    <n v="9738"/>
    <n v="10655.391957126038"/>
  </r>
  <r>
    <x v="8"/>
    <s v="CENTRO OESTE        "/>
    <s v="J5911199"/>
    <s v="ATIV PD CINEMATOGRAFICA VIDEO PROG TELEVISAO NAO ESPECI ANTERIOR "/>
    <x v="5"/>
    <x v="1"/>
    <x v="1"/>
    <x v="8"/>
    <n v="1.0942074303887901"/>
    <n v="8695"/>
    <n v="9514.1336072305294"/>
  </r>
  <r>
    <x v="8"/>
    <s v="CENTRO OESTE        "/>
    <s v="J5914600"/>
    <s v="ATIVIDADES DE EXIBICAO CINEMATOGRAFICA                           "/>
    <x v="5"/>
    <x v="1"/>
    <x v="1"/>
    <x v="8"/>
    <n v="1.0942074303887901"/>
    <n v="50383"/>
    <n v="55129.452965278411"/>
  </r>
  <r>
    <x v="8"/>
    <s v="CENTRO OESTE        "/>
    <s v="J5914600"/>
    <s v="ATIVIDADES DE EXIBICAO CINEMATOGRAFICA                           "/>
    <x v="5"/>
    <x v="1"/>
    <x v="1"/>
    <x v="8"/>
    <n v="1.0942074303887901"/>
    <n v="125079"/>
    <n v="136862.37118559948"/>
  </r>
  <r>
    <x v="8"/>
    <s v="CENTRO OESTE        "/>
    <s v="J5914600"/>
    <s v="ATIVIDADES DE EXIBICAO CINEMATOGRAFICA                           "/>
    <x v="5"/>
    <x v="1"/>
    <x v="1"/>
    <x v="8"/>
    <n v="1.0942074303887901"/>
    <n v="118744"/>
    <n v="129930.56711408649"/>
  </r>
  <r>
    <x v="8"/>
    <s v="CENTRO OESTE        "/>
    <s v="J5920100"/>
    <s v="ATIVIDADES DE GRAVACAO DE SOM E DE EDICAO DE MUSICA              "/>
    <x v="3"/>
    <x v="1"/>
    <x v="1"/>
    <x v="8"/>
    <n v="1.0942074303887901"/>
    <n v="155500"/>
    <n v="170149.25542545685"/>
  </r>
  <r>
    <x v="8"/>
    <s v="CENTRO OESTE        "/>
    <s v="J5920100"/>
    <s v="ATIVIDADES DE GRAVACAO DE SOM E DE EDICAO DE MUSICA              "/>
    <x v="3"/>
    <x v="1"/>
    <x v="1"/>
    <x v="8"/>
    <n v="1.0942074303887901"/>
    <n v="19229"/>
    <n v="21040.514678946045"/>
  </r>
  <r>
    <x v="8"/>
    <s v="CENTRO OESTE        "/>
    <s v="J6010100"/>
    <s v="ATIVIDADES DE RADIO                                              "/>
    <x v="5"/>
    <x v="1"/>
    <x v="1"/>
    <x v="8"/>
    <n v="1.0942074303887901"/>
    <n v="30000"/>
    <n v="32826.222911663703"/>
  </r>
  <r>
    <x v="8"/>
    <s v="CENTRO OESTE        "/>
    <s v="J6021700"/>
    <s v="ATIVIDADES DE TELEVISAO ABERTA                                   "/>
    <x v="5"/>
    <x v="1"/>
    <x v="1"/>
    <x v="8"/>
    <n v="1.0942074303887901"/>
    <n v="162579"/>
    <n v="177895.14982517911"/>
  </r>
  <r>
    <x v="8"/>
    <s v="CENTRO OESTE        "/>
    <s v="J6021700"/>
    <s v="ATIVIDADES DE TELEVISAO ABERTA                                   "/>
    <x v="5"/>
    <x v="1"/>
    <x v="1"/>
    <x v="8"/>
    <n v="1.0942074303887901"/>
    <n v="317362"/>
    <n v="347259.85852304718"/>
  </r>
  <r>
    <x v="8"/>
    <s v="CENTRO OESTE        "/>
    <s v="J6021700"/>
    <s v="ATIVIDADES DE TELEVISAO ABERTA                                   "/>
    <x v="5"/>
    <x v="1"/>
    <x v="1"/>
    <x v="8"/>
    <n v="1.0942074303887901"/>
    <n v="192057"/>
    <n v="210150.19645817985"/>
  </r>
  <r>
    <x v="8"/>
    <s v="CENTRO OESTE        "/>
    <s v="J6209100"/>
    <s v="SUPORTE TECNICO MANUTENCAO E OUTRO SERVICO TECNOLOGIA DA INFORMA "/>
    <x v="0"/>
    <x v="1"/>
    <x v="0"/>
    <x v="8"/>
    <n v="1.0942074303887901"/>
    <n v="2880577"/>
    <n v="3151948.75720705"/>
  </r>
  <r>
    <x v="8"/>
    <s v="CENTRO OESTE        "/>
    <s v="J6209100"/>
    <s v="SUPORTE TECNICO MANUTENCAO E OUTRO SERVICO TECNOLOGIA DA INFORMA "/>
    <x v="0"/>
    <x v="1"/>
    <x v="0"/>
    <x v="8"/>
    <n v="1.0942074303887901"/>
    <n v="80000"/>
    <n v="87536.594431103207"/>
  </r>
  <r>
    <x v="8"/>
    <s v="CENTRO OESTE        "/>
    <s v="P8592903"/>
    <s v="ENSINO DE MUSICA                                                 "/>
    <x v="6"/>
    <x v="1"/>
    <x v="1"/>
    <x v="8"/>
    <n v="1.0942074303887901"/>
    <n v="17582"/>
    <n v="19238.355041095707"/>
  </r>
  <r>
    <x v="8"/>
    <s v="CENTRO OESTE        "/>
    <s v="P8592903"/>
    <s v="ENSINO DE MUSICA                                                 "/>
    <x v="6"/>
    <x v="1"/>
    <x v="1"/>
    <x v="8"/>
    <n v="1.0942074303887901"/>
    <n v="9910"/>
    <n v="10843.595635152909"/>
  </r>
  <r>
    <x v="8"/>
    <s v="CENTRO OESTE        "/>
    <s v="P8592999"/>
    <s v="ENSINO DE ARTE E CULTURA NAO ESPECIFICADO ANTERIORMENTE          "/>
    <x v="6"/>
    <x v="1"/>
    <x v="1"/>
    <x v="8"/>
    <n v="1.0942074303887901"/>
    <n v="10227"/>
    <n v="11190.459390586157"/>
  </r>
  <r>
    <x v="8"/>
    <s v="CENTRO OESTE        "/>
    <s v="R9001902"/>
    <s v="PRODUCAO MUSICAL                                                 "/>
    <x v="4"/>
    <x v="1"/>
    <x v="1"/>
    <x v="8"/>
    <n v="1.0942074303887901"/>
    <n v="96531"/>
    <n v="105624.9374628603"/>
  </r>
  <r>
    <x v="8"/>
    <s v="CENTRO OESTE        "/>
    <s v="R9001902"/>
    <s v="PRODUCAO MUSICAL                                                 "/>
    <x v="4"/>
    <x v="1"/>
    <x v="1"/>
    <x v="8"/>
    <n v="1.0942074303887901"/>
    <n v="96574"/>
    <n v="105671.98838236701"/>
  </r>
  <r>
    <x v="8"/>
    <s v="CENTRO OESTE        "/>
    <s v="R9001906"/>
    <s v="ATIVIDADES DE SONORIZACAO E DE ILUMINACAO                        "/>
    <x v="4"/>
    <x v="1"/>
    <x v="1"/>
    <x v="8"/>
    <n v="1.0942074303887901"/>
    <n v="3698"/>
    <n v="4046.3790775777456"/>
  </r>
  <r>
    <x v="8"/>
    <s v="CENTRO OESTE        "/>
    <s v="R9001906"/>
    <s v="ATIVIDADES DE SONORIZACAO E DE ILUMINACAO                        "/>
    <x v="4"/>
    <x v="1"/>
    <x v="1"/>
    <x v="8"/>
    <n v="1.0942074303887901"/>
    <n v="45219"/>
    <n v="49478.9657947507"/>
  </r>
  <r>
    <x v="8"/>
    <s v="CENTRO OESTE        "/>
    <s v="R9001906"/>
    <s v="ATIVIDADES DE SONORIZACAO E DE ILUMINACAO                        "/>
    <x v="4"/>
    <x v="1"/>
    <x v="1"/>
    <x v="8"/>
    <n v="1.0942074303887901"/>
    <n v="39956"/>
    <n v="43720.152088614494"/>
  </r>
  <r>
    <x v="8"/>
    <s v="CENTRO OESTE        "/>
    <s v="R9101500"/>
    <s v="ATIVIDADES DE BIBLIOTECAS E ARQUIVOS                             "/>
    <x v="1"/>
    <x v="0"/>
    <x v="0"/>
    <x v="8"/>
    <n v="1.0942074303887901"/>
    <n v="171360"/>
    <n v="187503.38527142306"/>
  </r>
  <r>
    <x v="8"/>
    <s v="CENTRO OESTE        "/>
    <s v="S9493600"/>
    <s v="ATIVIDADES DE ORGANIZACOES ASSOCIATIVAS LIGADAS A CULTURA E ARTE "/>
    <x v="4"/>
    <x v="1"/>
    <x v="1"/>
    <x v="8"/>
    <n v="1.0942074303887901"/>
    <n v="112642"/>
    <n v="123253.71337385409"/>
  </r>
  <r>
    <x v="9"/>
    <s v="NORDESTE            "/>
    <s v="C1811301"/>
    <s v="IMPRESSAO DE JORNAIS                                             "/>
    <x v="0"/>
    <x v="1"/>
    <x v="1"/>
    <x v="8"/>
    <n v="1.0942074303887901"/>
    <n v="8729"/>
    <n v="9551.3366598637494"/>
  </r>
  <r>
    <x v="9"/>
    <s v="NORDESTE            "/>
    <s v="C1811301"/>
    <s v="IMPRESSAO DE JORNAIS                                             "/>
    <x v="0"/>
    <x v="1"/>
    <x v="1"/>
    <x v="8"/>
    <n v="1.0942074303887901"/>
    <n v="2544"/>
    <n v="2783.6637029090821"/>
  </r>
  <r>
    <x v="9"/>
    <s v="NORDESTE            "/>
    <s v="C1811301"/>
    <s v="IMPRESSAO DE JORNAIS                                             "/>
    <x v="0"/>
    <x v="1"/>
    <x v="1"/>
    <x v="8"/>
    <n v="1.0942074303887901"/>
    <n v="76787"/>
    <n v="84020.905957264025"/>
  </r>
  <r>
    <x v="9"/>
    <s v="NORDESTE            "/>
    <s v="C1811301"/>
    <s v="IMPRESSAO DE JORNAIS                                             "/>
    <x v="0"/>
    <x v="1"/>
    <x v="1"/>
    <x v="8"/>
    <n v="1.0942074303887901"/>
    <n v="34868"/>
    <n v="38152.82468279633"/>
  </r>
  <r>
    <x v="9"/>
    <s v="NORDESTE            "/>
    <s v="C1811302"/>
    <s v="IMPRESSAO DE LIVROS, REVISTAS E OUTRAS PUBLICACOES PERIODICAS    "/>
    <x v="0"/>
    <x v="1"/>
    <x v="1"/>
    <x v="8"/>
    <n v="1.0942074303887901"/>
    <n v="13011"/>
    <n v="14236.732876788548"/>
  </r>
  <r>
    <x v="9"/>
    <s v="NORDESTE            "/>
    <s v="C1811302"/>
    <s v="IMPRESSAO DE LIVROS, REVISTAS E OUTRAS PUBLICACOES PERIODICAS    "/>
    <x v="0"/>
    <x v="1"/>
    <x v="1"/>
    <x v="8"/>
    <n v="1.0942074303887901"/>
    <n v="11775"/>
    <n v="12884.292492828003"/>
  </r>
  <r>
    <x v="9"/>
    <s v="NORDESTE            "/>
    <s v="C1811302"/>
    <s v="IMPRESSAO DE LIVROS, REVISTAS E OUTRAS PUBLICACOES PERIODICAS    "/>
    <x v="0"/>
    <x v="1"/>
    <x v="1"/>
    <x v="8"/>
    <n v="1.0942074303887901"/>
    <n v="24266"/>
    <n v="26552.03750581438"/>
  </r>
  <r>
    <x v="9"/>
    <s v="NORDESTE            "/>
    <s v="G4647802"/>
    <s v="COMERCIO ATACADISTA DE LIVROS, JORNAIS E OUTRAS PUBLICACOES      "/>
    <x v="2"/>
    <x v="1"/>
    <x v="1"/>
    <x v="8"/>
    <n v="1.0942074303887901"/>
    <n v="6437"/>
    <n v="7043.4132294126421"/>
  </r>
  <r>
    <x v="9"/>
    <s v="NORDESTE            "/>
    <s v="G4647802"/>
    <s v="COMERCIO ATACADISTA DE LIVROS, JORNAIS E OUTRAS PUBLICACOES      "/>
    <x v="2"/>
    <x v="1"/>
    <x v="1"/>
    <x v="8"/>
    <n v="1.0942074303887901"/>
    <n v="15710"/>
    <n v="17189.998731407894"/>
  </r>
  <r>
    <x v="9"/>
    <s v="NORDESTE            "/>
    <s v="G4756300"/>
    <s v="COM VAREJISTA ESPECIALIZADO DE INSTRUMENTOS MUSICAIS E ACESSORIO "/>
    <x v="3"/>
    <x v="1"/>
    <x v="1"/>
    <x v="8"/>
    <n v="1.0942074303887901"/>
    <n v="228734"/>
    <n v="250282.44238254952"/>
  </r>
  <r>
    <x v="9"/>
    <s v="NORDESTE            "/>
    <s v="G4756300"/>
    <s v="COM VAREJISTA ESPECIALIZADO DE INSTRUMENTOS MUSICAIS E ACESSORIO "/>
    <x v="3"/>
    <x v="1"/>
    <x v="1"/>
    <x v="8"/>
    <n v="1.0942074303887901"/>
    <n v="4527"/>
    <n v="4953.477037370053"/>
  </r>
  <r>
    <x v="9"/>
    <s v="NORDESTE            "/>
    <s v="G4756300"/>
    <s v="COM VAREJISTA ESPECIALIZADO DE INSTRUMENTOS MUSICAIS E ACESSORIO "/>
    <x v="3"/>
    <x v="1"/>
    <x v="1"/>
    <x v="8"/>
    <n v="1.0942074303887901"/>
    <n v="76526"/>
    <n v="83735.317817932548"/>
  </r>
  <r>
    <x v="9"/>
    <s v="NORDESTE            "/>
    <s v="G4756300"/>
    <s v="COM VAREJISTA ESPECIALIZADO DE INSTRUMENTOS MUSICAIS E ACESSORIO "/>
    <x v="3"/>
    <x v="1"/>
    <x v="1"/>
    <x v="8"/>
    <n v="1.0942074303887901"/>
    <n v="7941"/>
    <n v="8689.1012047173826"/>
  </r>
  <r>
    <x v="9"/>
    <s v="NORDESTE            "/>
    <s v="G4761001"/>
    <s v="COMERCIO VAREJISTA DE LIVROS                                     "/>
    <x v="2"/>
    <x v="1"/>
    <x v="1"/>
    <x v="8"/>
    <n v="1.0942074303887901"/>
    <n v="223456"/>
    <n v="244507.21556495747"/>
  </r>
  <r>
    <x v="9"/>
    <s v="NORDESTE            "/>
    <s v="G4761001"/>
    <s v="COMERCIO VAREJISTA DE LIVROS                                     "/>
    <x v="2"/>
    <x v="1"/>
    <x v="1"/>
    <x v="8"/>
    <n v="1.0942074303887901"/>
    <n v="261992"/>
    <n v="286673.59310241987"/>
  </r>
  <r>
    <x v="9"/>
    <s v="NORDESTE            "/>
    <s v="G4761001"/>
    <s v="COMERCIO VAREJISTA DE LIVROS                                     "/>
    <x v="2"/>
    <x v="1"/>
    <x v="1"/>
    <x v="8"/>
    <n v="1.0942074303887901"/>
    <n v="46227"/>
    <n v="50581.926884582601"/>
  </r>
  <r>
    <x v="9"/>
    <s v="NORDESTE            "/>
    <s v="G4761001"/>
    <s v="COMERCIO VAREJISTA DE LIVROS                                     "/>
    <x v="2"/>
    <x v="1"/>
    <x v="1"/>
    <x v="8"/>
    <n v="1.0942074303887901"/>
    <n v="36849"/>
    <n v="40320.449602396526"/>
  </r>
  <r>
    <x v="9"/>
    <s v="NORDESTE            "/>
    <s v="G4761001"/>
    <s v="COMERCIO VAREJISTA DE LIVROS                                     "/>
    <x v="2"/>
    <x v="1"/>
    <x v="1"/>
    <x v="8"/>
    <n v="1.0942074303887901"/>
    <n v="27009"/>
    <n v="29553.448487370832"/>
  </r>
  <r>
    <x v="9"/>
    <s v="NORDESTE            "/>
    <s v="G4761002"/>
    <s v="COMERCIO VAREJISTA DE JORNAIS E REVISTAS                         "/>
    <x v="2"/>
    <x v="1"/>
    <x v="1"/>
    <x v="8"/>
    <n v="1.0942074303887901"/>
    <n v="46171"/>
    <n v="50520.651268480826"/>
  </r>
  <r>
    <x v="9"/>
    <s v="NORDESTE            "/>
    <s v="J5829800"/>
    <s v="EDICAO INTEGRADA IMPRESSAO CADASTRO LISTA OUTRO PRODUTO GRAFICO  "/>
    <x v="0"/>
    <x v="1"/>
    <x v="1"/>
    <x v="8"/>
    <n v="1.0942074303887901"/>
    <n v="8660"/>
    <n v="9475.8363471669218"/>
  </r>
  <r>
    <x v="9"/>
    <s v="NORDESTE            "/>
    <s v="J5829800"/>
    <s v="EDICAO INTEGRADA IMPRESSAO CADASTRO LISTA OUTRO PRODUTO GRAFICO  "/>
    <x v="0"/>
    <x v="1"/>
    <x v="1"/>
    <x v="8"/>
    <n v="1.0942074303887901"/>
    <n v="916"/>
    <n v="1002.2940062361317"/>
  </r>
  <r>
    <x v="9"/>
    <s v="NORDESTE            "/>
    <s v="J5829800"/>
    <s v="EDICAO INTEGRADA IMPRESSAO CADASTRO LISTA OUTRO PRODUTO GRAFICO  "/>
    <x v="0"/>
    <x v="1"/>
    <x v="1"/>
    <x v="8"/>
    <n v="1.0942074303887901"/>
    <n v="233245"/>
    <n v="255218.41210103335"/>
  </r>
  <r>
    <x v="9"/>
    <s v="NORDESTE            "/>
    <s v="J5829800"/>
    <s v="EDICAO INTEGRADA IMPRESSAO CADASTRO LISTA OUTRO PRODUTO GRAFICO  "/>
    <x v="0"/>
    <x v="1"/>
    <x v="1"/>
    <x v="8"/>
    <n v="1.0942074303887901"/>
    <n v="135552"/>
    <n v="148322.00560406127"/>
  </r>
  <r>
    <x v="9"/>
    <s v="NORDESTE            "/>
    <s v="J5920100"/>
    <s v="ATIVIDADES DE GRAVACAO DE SOM E DE EDICAO DE MUSICA              "/>
    <x v="3"/>
    <x v="1"/>
    <x v="1"/>
    <x v="8"/>
    <n v="1.0942074303887901"/>
    <n v="6582"/>
    <n v="7202.0733068190166"/>
  </r>
  <r>
    <x v="9"/>
    <s v="NORDESTE            "/>
    <s v="J6010100"/>
    <s v="ATIVIDADES DE RADIO                                              "/>
    <x v="5"/>
    <x v="1"/>
    <x v="1"/>
    <x v="8"/>
    <n v="1.0942074303887901"/>
    <n v="272828"/>
    <n v="298530.42481811281"/>
  </r>
  <r>
    <x v="9"/>
    <s v="NORDESTE            "/>
    <s v="J6021700"/>
    <s v="ATIVIDADES DE TELEVISAO ABERTA                                   "/>
    <x v="5"/>
    <x v="1"/>
    <x v="1"/>
    <x v="8"/>
    <n v="1.0942074303887901"/>
    <n v="145929"/>
    <n v="159676.59610920574"/>
  </r>
  <r>
    <x v="9"/>
    <s v="NORDESTE            "/>
    <s v="J6209100"/>
    <s v="SUPORTE TECNICO MANUTENCAO E OUTRO SERVICO TECNOLOGIA DA INFORMA "/>
    <x v="0"/>
    <x v="1"/>
    <x v="0"/>
    <x v="8"/>
    <n v="1.0942074303887901"/>
    <n v="432086"/>
    <n v="472791.71176697075"/>
  </r>
  <r>
    <x v="9"/>
    <s v="NORDESTE            "/>
    <s v="J6209100"/>
    <s v="SUPORTE TECNICO MANUTENCAO E OUTRO SERVICO TECNOLOGIA DA INFORMA "/>
    <x v="0"/>
    <x v="1"/>
    <x v="0"/>
    <x v="8"/>
    <n v="1.0942074303887901"/>
    <n v="12000"/>
    <n v="13130.489164665481"/>
  </r>
  <r>
    <x v="9"/>
    <s v="NORDESTE            "/>
    <s v="R9001902"/>
    <s v="PRODUCAO MUSICAL                                                 "/>
    <x v="4"/>
    <x v="1"/>
    <x v="1"/>
    <x v="8"/>
    <n v="1.0942074303887901"/>
    <n v="14561"/>
    <n v="15932.754393891173"/>
  </r>
  <r>
    <x v="9"/>
    <s v="NORDESTE            "/>
    <s v="R9001902"/>
    <s v="PRODUCAO MUSICAL                                                 "/>
    <x v="4"/>
    <x v="1"/>
    <x v="1"/>
    <x v="8"/>
    <n v="1.0942074303887901"/>
    <n v="40228"/>
    <n v="44017.776509680247"/>
  </r>
  <r>
    <x v="9"/>
    <s v="NORDESTE            "/>
    <s v="R9001902"/>
    <s v="PRODUCAO MUSICAL                                                 "/>
    <x v="4"/>
    <x v="1"/>
    <x v="1"/>
    <x v="8"/>
    <n v="1.0942074303887901"/>
    <n v="104929"/>
    <n v="114814.09146326536"/>
  </r>
  <r>
    <x v="9"/>
    <s v="NORDESTE            "/>
    <s v="R9001906"/>
    <s v="ATIVIDADES DE SONORIZACAO E DE ILUMINACAO                        "/>
    <x v="4"/>
    <x v="1"/>
    <x v="1"/>
    <x v="8"/>
    <n v="1.0942074303887901"/>
    <n v="87583"/>
    <n v="95833.969375741406"/>
  </r>
  <r>
    <x v="9"/>
    <s v="NORDESTE            "/>
    <s v="R9001999"/>
    <s v="ARTE CENICA ESPETAC ATIVI COMPLEMENTARES NAO ESPECI ANTERIOR     "/>
    <x v="4"/>
    <x v="1"/>
    <x v="1"/>
    <x v="8"/>
    <n v="1.0942074303887901"/>
    <n v="50612"/>
    <n v="55380.026466837444"/>
  </r>
  <r>
    <x v="9"/>
    <s v="NORDESTE            "/>
    <s v="R9001999"/>
    <s v="ARTE CENICA ESPETAC ATIVI COMPLEMENTARES NAO ESPECI ANTERIOR     "/>
    <x v="4"/>
    <x v="1"/>
    <x v="1"/>
    <x v="8"/>
    <n v="1.0942074303887901"/>
    <n v="2471"/>
    <n v="2703.7865604907001"/>
  </r>
  <r>
    <x v="10"/>
    <s v="SUDESTE             "/>
    <s v="C1811301"/>
    <s v="IMPRESSAO DE JORNAIS                                             "/>
    <x v="0"/>
    <x v="1"/>
    <x v="1"/>
    <x v="8"/>
    <n v="1.0942074303887901"/>
    <n v="128970"/>
    <n v="141119.93229724225"/>
  </r>
  <r>
    <x v="10"/>
    <s v="SUDESTE             "/>
    <s v="C1811301"/>
    <s v="IMPRESSAO DE JORNAIS                                             "/>
    <x v="0"/>
    <x v="1"/>
    <x v="1"/>
    <x v="8"/>
    <n v="1.0942074303887901"/>
    <n v="19469"/>
    <n v="21303.124462239353"/>
  </r>
  <r>
    <x v="10"/>
    <s v="SUDESTE             "/>
    <s v="C1811302"/>
    <s v="IMPRESSAO DE LIVROS, REVISTAS E OUTRAS PUBLICACOES PERIODICAS    "/>
    <x v="0"/>
    <x v="1"/>
    <x v="1"/>
    <x v="8"/>
    <n v="1.0942074303887901"/>
    <n v="11943"/>
    <n v="13068.119341133321"/>
  </r>
  <r>
    <x v="10"/>
    <s v="SUDESTE             "/>
    <s v="C1811302"/>
    <s v="IMPRESSAO DE LIVROS, REVISTAS E OUTRAS PUBLICACOES PERIODICAS    "/>
    <x v="0"/>
    <x v="1"/>
    <x v="1"/>
    <x v="8"/>
    <n v="1.0942074303887901"/>
    <n v="2254181"/>
    <n v="2466541.5996412332"/>
  </r>
  <r>
    <x v="10"/>
    <s v="SUDESTE             "/>
    <s v="C1811302"/>
    <s v="IMPRESSAO DE LIVROS, REVISTAS E OUTRAS PUBLICACOES PERIODICAS    "/>
    <x v="0"/>
    <x v="1"/>
    <x v="1"/>
    <x v="8"/>
    <n v="1.0942074303887901"/>
    <n v="174503"/>
    <n v="190942.47922513503"/>
  </r>
  <r>
    <x v="10"/>
    <s v="SUDESTE             "/>
    <s v="C1811302"/>
    <s v="IMPRESSAO DE LIVROS, REVISTAS E OUTRAS PUBLICACOES PERIODICAS    "/>
    <x v="0"/>
    <x v="1"/>
    <x v="1"/>
    <x v="8"/>
    <n v="1.0942074303887901"/>
    <n v="128550"/>
    <n v="140660.36517647895"/>
  </r>
  <r>
    <x v="10"/>
    <s v="SUDESTE             "/>
    <s v="C3220500"/>
    <s v="FABRICACAO DE INSTRUMENTOS MUSICAIS, PECAS E ACESSORIOS          "/>
    <x v="3"/>
    <x v="1"/>
    <x v="1"/>
    <x v="8"/>
    <n v="1.0942074303887901"/>
    <n v="9772"/>
    <n v="10692.595009759258"/>
  </r>
  <r>
    <x v="10"/>
    <s v="SUDESTE             "/>
    <s v="C3220500"/>
    <s v="FABRICACAO DE INSTRUMENTOS MUSICAIS, PECAS E ACESSORIOS          "/>
    <x v="3"/>
    <x v="1"/>
    <x v="1"/>
    <x v="8"/>
    <n v="1.0942074303887901"/>
    <n v="36222"/>
    <n v="39634.381543542753"/>
  </r>
  <r>
    <x v="10"/>
    <s v="SUDESTE             "/>
    <s v="C3220500"/>
    <s v="FABRICACAO DE INSTRUMENTOS MUSICAIS, PECAS E ACESSORIOS          "/>
    <x v="3"/>
    <x v="1"/>
    <x v="1"/>
    <x v="8"/>
    <n v="1.0942074303887901"/>
    <n v="64156"/>
    <n v="70199.971904023216"/>
  </r>
  <r>
    <x v="10"/>
    <s v="SUDESTE             "/>
    <s v="G4647802"/>
    <s v="COMERCIO ATACADISTA DE LIVROS, JORNAIS E OUTRAS PUBLICACOES      "/>
    <x v="2"/>
    <x v="1"/>
    <x v="1"/>
    <x v="8"/>
    <n v="1.0942074303887901"/>
    <n v="100105"/>
    <n v="109535.63481906983"/>
  </r>
  <r>
    <x v="10"/>
    <s v="SUDESTE             "/>
    <s v="G4647802"/>
    <s v="COMERCIO ATACADISTA DE LIVROS, JORNAIS E OUTRAS PUBLICACOES      "/>
    <x v="2"/>
    <x v="1"/>
    <x v="1"/>
    <x v="8"/>
    <n v="1.0942074303887901"/>
    <n v="56948"/>
    <n v="62312.924745780816"/>
  </r>
  <r>
    <x v="10"/>
    <s v="SUDESTE             "/>
    <s v="G4647802"/>
    <s v="COMERCIO ATACADISTA DE LIVROS, JORNAIS E OUTRAS PUBLICACOES      "/>
    <x v="2"/>
    <x v="1"/>
    <x v="1"/>
    <x v="8"/>
    <n v="1.0942074303887901"/>
    <n v="374688"/>
    <n v="409986.39367751498"/>
  </r>
  <r>
    <x v="10"/>
    <s v="SUDESTE             "/>
    <s v="G4647802"/>
    <s v="COMERCIO ATACADISTA DE LIVROS, JORNAIS E OUTRAS PUBLICACOES      "/>
    <x v="2"/>
    <x v="1"/>
    <x v="1"/>
    <x v="8"/>
    <n v="1.0942074303887901"/>
    <n v="71206"/>
    <n v="77914.134288264191"/>
  </r>
  <r>
    <x v="10"/>
    <s v="SUDESTE             "/>
    <s v="G4756300"/>
    <s v="COM VAREJISTA ESPECIALIZADO DE INSTRUMENTOS MUSICAIS E ACESSORIO "/>
    <x v="3"/>
    <x v="1"/>
    <x v="1"/>
    <x v="8"/>
    <n v="1.0942074303887901"/>
    <n v="121568"/>
    <n v="133020.60889750443"/>
  </r>
  <r>
    <x v="10"/>
    <s v="SUDESTE             "/>
    <s v="G4756300"/>
    <s v="COM VAREJISTA ESPECIALIZADO DE INSTRUMENTOS MUSICAIS E ACESSORIO "/>
    <x v="3"/>
    <x v="1"/>
    <x v="1"/>
    <x v="8"/>
    <n v="1.0942074303887901"/>
    <n v="301926"/>
    <n v="330369.67262756586"/>
  </r>
  <r>
    <x v="10"/>
    <s v="SUDESTE             "/>
    <s v="G4756300"/>
    <s v="COM VAREJISTA ESPECIALIZADO DE INSTRUMENTOS MUSICAIS E ACESSORIO "/>
    <x v="3"/>
    <x v="1"/>
    <x v="1"/>
    <x v="8"/>
    <n v="1.0942074303887901"/>
    <n v="145855"/>
    <n v="159595.62475935699"/>
  </r>
  <r>
    <x v="10"/>
    <s v="SUDESTE             "/>
    <s v="G4756300"/>
    <s v="COM VAREJISTA ESPECIALIZADO DE INSTRUMENTOS MUSICAIS E ACESSORIO "/>
    <x v="3"/>
    <x v="1"/>
    <x v="1"/>
    <x v="8"/>
    <n v="1.0942074303887901"/>
    <n v="233715"/>
    <n v="255732.68959331608"/>
  </r>
  <r>
    <x v="10"/>
    <s v="SUDESTE             "/>
    <s v="G4761001"/>
    <s v="COMERCIO VAREJISTA DE LIVROS                                     "/>
    <x v="2"/>
    <x v="1"/>
    <x v="1"/>
    <x v="8"/>
    <n v="1.0942074303887901"/>
    <n v="251905"/>
    <n v="275636.32275208819"/>
  </r>
  <r>
    <x v="10"/>
    <s v="SUDESTE             "/>
    <s v="G4761001"/>
    <s v="COMERCIO VAREJISTA DE LIVROS                                     "/>
    <x v="2"/>
    <x v="1"/>
    <x v="1"/>
    <x v="8"/>
    <n v="1.0942074303887901"/>
    <n v="80000"/>
    <n v="87536.594431103207"/>
  </r>
  <r>
    <x v="10"/>
    <s v="SUDESTE             "/>
    <s v="G4761001"/>
    <s v="COMERCIO VAREJISTA DE LIVROS                                     "/>
    <x v="2"/>
    <x v="1"/>
    <x v="1"/>
    <x v="8"/>
    <n v="1.0942074303887901"/>
    <n v="33789"/>
    <n v="36972.174865406829"/>
  </r>
  <r>
    <x v="10"/>
    <s v="SUDESTE             "/>
    <s v="G4761001"/>
    <s v="COMERCIO VAREJISTA DE LIVROS                                     "/>
    <x v="2"/>
    <x v="1"/>
    <x v="1"/>
    <x v="8"/>
    <n v="1.0942074303887901"/>
    <n v="616686"/>
    <n v="674782.40341674141"/>
  </r>
  <r>
    <x v="10"/>
    <s v="SUDESTE             "/>
    <s v="G4761001"/>
    <s v="COMERCIO VAREJISTA DE LIVROS                                     "/>
    <x v="2"/>
    <x v="1"/>
    <x v="1"/>
    <x v="8"/>
    <n v="1.0942074303887901"/>
    <n v="997305"/>
    <n v="1091258.5413638924"/>
  </r>
  <r>
    <x v="10"/>
    <s v="SUDESTE             "/>
    <s v="G4761002"/>
    <s v="COMERCIO VAREJISTA DE JORNAIS E REVISTAS                         "/>
    <x v="2"/>
    <x v="1"/>
    <x v="1"/>
    <x v="8"/>
    <n v="1.0942074303887901"/>
    <n v="100797"/>
    <n v="110292.82636089888"/>
  </r>
  <r>
    <x v="10"/>
    <s v="SUDESTE             "/>
    <s v="G4761002"/>
    <s v="COMERCIO VAREJISTA DE JORNAIS E REVISTAS                         "/>
    <x v="2"/>
    <x v="1"/>
    <x v="1"/>
    <x v="8"/>
    <n v="1.0942074303887901"/>
    <n v="2872"/>
    <n v="3142.563740076605"/>
  </r>
  <r>
    <x v="10"/>
    <s v="SUDESTE             "/>
    <s v="G4761002"/>
    <s v="COMERCIO VAREJISTA DE JORNAIS E REVISTAS                         "/>
    <x v="2"/>
    <x v="1"/>
    <x v="1"/>
    <x v="8"/>
    <n v="1.0942074303887901"/>
    <n v="118798"/>
    <n v="129989.65431532748"/>
  </r>
  <r>
    <x v="10"/>
    <s v="SUDESTE             "/>
    <s v="G4761002"/>
    <s v="COMERCIO VAREJISTA DE JORNAIS E REVISTAS                         "/>
    <x v="2"/>
    <x v="1"/>
    <x v="1"/>
    <x v="8"/>
    <n v="1.0942074303887901"/>
    <n v="167858"/>
    <n v="183671.47085020153"/>
  </r>
  <r>
    <x v="10"/>
    <s v="SUDESTE             "/>
    <s v="G4762800"/>
    <s v="COMERCIO VAREJISTA DE DISCOS, CDS, DVDS E FITAS                  "/>
    <x v="3"/>
    <x v="1"/>
    <x v="1"/>
    <x v="8"/>
    <n v="1.0942074303887901"/>
    <n v="9971"/>
    <n v="10910.342288406626"/>
  </r>
  <r>
    <x v="10"/>
    <s v="SUDESTE             "/>
    <s v="G4762800"/>
    <s v="COMERCIO VAREJISTA DE DISCOS, CDS, DVDS E FITAS                  "/>
    <x v="3"/>
    <x v="1"/>
    <x v="1"/>
    <x v="8"/>
    <n v="1.0942074303887901"/>
    <n v="51182"/>
    <n v="56003.724702159052"/>
  </r>
  <r>
    <x v="10"/>
    <s v="SUDESTE             "/>
    <s v="G4762800"/>
    <s v="COMERCIO VAREJISTA DE DISCOS, CDS, DVDS E FITAS                  "/>
    <x v="3"/>
    <x v="1"/>
    <x v="1"/>
    <x v="8"/>
    <n v="1.0942074303887901"/>
    <n v="64592"/>
    <n v="70677.04634367273"/>
  </r>
  <r>
    <x v="10"/>
    <s v="SUDESTE             "/>
    <s v="G4762800"/>
    <s v="COMERCIO VAREJISTA DE DISCOS, CDS, DVDS E FITAS                  "/>
    <x v="3"/>
    <x v="1"/>
    <x v="1"/>
    <x v="8"/>
    <n v="1.0942074303887901"/>
    <n v="39518"/>
    <n v="43240.889234104208"/>
  </r>
  <r>
    <x v="10"/>
    <s v="SUDESTE             "/>
    <s v="J5811500"/>
    <s v="EDICAO DE LIVROS                                                 "/>
    <x v="2"/>
    <x v="1"/>
    <x v="1"/>
    <x v="8"/>
    <n v="1.0942074303887901"/>
    <n v="51637"/>
    <n v="56501.589082985956"/>
  </r>
  <r>
    <x v="10"/>
    <s v="SUDESTE             "/>
    <s v="J5811500"/>
    <s v="EDICAO DE LIVROS                                                 "/>
    <x v="2"/>
    <x v="1"/>
    <x v="1"/>
    <x v="8"/>
    <n v="1.0942074303887901"/>
    <n v="757323"/>
    <n v="828668.45380432974"/>
  </r>
  <r>
    <x v="10"/>
    <s v="SUDESTE             "/>
    <s v="J5811500"/>
    <s v="EDICAO DE LIVROS                                                 "/>
    <x v="2"/>
    <x v="1"/>
    <x v="1"/>
    <x v="8"/>
    <n v="1.0942074303887901"/>
    <n v="162427"/>
    <n v="177728.83029576001"/>
  </r>
  <r>
    <x v="10"/>
    <s v="SUDESTE             "/>
    <s v="J5812301"/>
    <s v="EDICAO DE JORNAIS DIARIOS                                        "/>
    <x v="2"/>
    <x v="1"/>
    <x v="1"/>
    <x v="8"/>
    <n v="1.0942074303887901"/>
    <n v="57267"/>
    <n v="62661.97691607484"/>
  </r>
  <r>
    <x v="10"/>
    <s v="SUDESTE             "/>
    <s v="J5812301"/>
    <s v="EDICAO DE JORNAIS DIARIOS                                        "/>
    <x v="2"/>
    <x v="1"/>
    <x v="1"/>
    <x v="8"/>
    <n v="1.0942074303887901"/>
    <n v="6951"/>
    <n v="7605.8358486324796"/>
  </r>
  <r>
    <x v="10"/>
    <s v="SUDESTE             "/>
    <s v="J5812301"/>
    <s v="EDICAO DE JORNAIS DIARIOS                                        "/>
    <x v="2"/>
    <x v="1"/>
    <x v="1"/>
    <x v="8"/>
    <n v="1.0942074303887901"/>
    <n v="4767"/>
    <n v="5216.0868206633622"/>
  </r>
  <r>
    <x v="10"/>
    <s v="SUDESTE             "/>
    <s v="J5819100"/>
    <s v="EDICAO DE CADASTROS, LISTAS E OUTROS PRODUTOS GRAFICOS           "/>
    <x v="0"/>
    <x v="1"/>
    <x v="1"/>
    <x v="8"/>
    <n v="1.0942074303887901"/>
    <n v="66866"/>
    <n v="73165.27404037684"/>
  </r>
  <r>
    <x v="10"/>
    <s v="SUDESTE             "/>
    <s v="J5819100"/>
    <s v="EDICAO DE CADASTROS, LISTAS E OUTROS PRODUTOS GRAFICOS           "/>
    <x v="0"/>
    <x v="1"/>
    <x v="1"/>
    <x v="8"/>
    <n v="1.0942074303887901"/>
    <n v="19057"/>
    <n v="20852.311000919173"/>
  </r>
  <r>
    <x v="10"/>
    <s v="SUDESTE             "/>
    <s v="J5821200"/>
    <s v="EDICAO INTEGRADA A IMPRESSAO DE LIVROS                           "/>
    <x v="2"/>
    <x v="1"/>
    <x v="1"/>
    <x v="8"/>
    <n v="1.0942074303887901"/>
    <n v="197753"/>
    <n v="216382.80198167442"/>
  </r>
  <r>
    <x v="10"/>
    <s v="SUDESTE             "/>
    <s v="J5821200"/>
    <s v="EDICAO INTEGRADA A IMPRESSAO DE LIVROS                           "/>
    <x v="2"/>
    <x v="1"/>
    <x v="1"/>
    <x v="8"/>
    <n v="1.0942074303887901"/>
    <n v="8740"/>
    <n v="9563.3729415980251"/>
  </r>
  <r>
    <x v="10"/>
    <s v="SUDESTE             "/>
    <s v="J5821200"/>
    <s v="EDICAO INTEGRADA A IMPRESSAO DE LIVROS                           "/>
    <x v="2"/>
    <x v="1"/>
    <x v="1"/>
    <x v="8"/>
    <n v="1.0942074303887901"/>
    <n v="891702"/>
    <n v="975706.95409254485"/>
  </r>
  <r>
    <x v="10"/>
    <s v="SUDESTE             "/>
    <s v="J5823900"/>
    <s v="EDICAO INTEGRADA A IMPRESSAO DE REVISTAS                         "/>
    <x v="2"/>
    <x v="1"/>
    <x v="1"/>
    <x v="8"/>
    <n v="1.0942074303887901"/>
    <n v="4169"/>
    <n v="4561.7507772908657"/>
  </r>
  <r>
    <x v="10"/>
    <s v="SUDESTE             "/>
    <s v="J5823900"/>
    <s v="EDICAO INTEGRADA A IMPRESSAO DE REVISTAS                         "/>
    <x v="2"/>
    <x v="1"/>
    <x v="1"/>
    <x v="8"/>
    <n v="1.0942074303887901"/>
    <n v="44965"/>
    <n v="49201.037107431948"/>
  </r>
  <r>
    <x v="10"/>
    <s v="SUDESTE             "/>
    <s v="J5823900"/>
    <s v="EDICAO INTEGRADA A IMPRESSAO DE REVISTAS                         "/>
    <x v="2"/>
    <x v="1"/>
    <x v="1"/>
    <x v="8"/>
    <n v="1.0942074303887901"/>
    <n v="7352"/>
    <n v="8044.6130282183849"/>
  </r>
  <r>
    <x v="10"/>
    <s v="SUDESTE             "/>
    <s v="J5829800"/>
    <s v="EDICAO INTEGRADA IMPRESSAO CADASTRO LISTA OUTRO PRODUTO GRAFICO  "/>
    <x v="0"/>
    <x v="1"/>
    <x v="1"/>
    <x v="8"/>
    <n v="1.0942074303887901"/>
    <n v="156078"/>
    <n v="170781.70732022158"/>
  </r>
  <r>
    <x v="10"/>
    <s v="SUDESTE             "/>
    <s v="J5829800"/>
    <s v="EDICAO INTEGRADA IMPRESSAO CADASTRO LISTA OUTRO PRODUTO GRAFICO  "/>
    <x v="0"/>
    <x v="1"/>
    <x v="1"/>
    <x v="8"/>
    <n v="1.0942074303887901"/>
    <n v="5967"/>
    <n v="6529.1357371299109"/>
  </r>
  <r>
    <x v="10"/>
    <s v="SUDESTE             "/>
    <s v="J5829800"/>
    <s v="EDICAO INTEGRADA IMPRESSAO CADASTRO LISTA OUTRO PRODUTO GRAFICO  "/>
    <x v="0"/>
    <x v="1"/>
    <x v="1"/>
    <x v="8"/>
    <n v="1.0942074303887901"/>
    <n v="115197"/>
    <n v="126049.41335849745"/>
  </r>
  <r>
    <x v="10"/>
    <s v="SUDESTE             "/>
    <s v="J5829800"/>
    <s v="EDICAO INTEGRADA IMPRESSAO CADASTRO LISTA OUTRO PRODUTO GRAFICO  "/>
    <x v="0"/>
    <x v="1"/>
    <x v="1"/>
    <x v="8"/>
    <n v="1.0942074303887901"/>
    <n v="25608"/>
    <n v="28020.463877396138"/>
  </r>
  <r>
    <x v="10"/>
    <s v="SUDESTE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0"/>
    <s v="SUDESTE             "/>
    <s v="J5911101"/>
    <s v="ESTUDIOS CINEMATOGRAFICOS                                        "/>
    <x v="5"/>
    <x v="1"/>
    <x v="1"/>
    <x v="8"/>
    <n v="1.0942074303887901"/>
    <n v="5600"/>
    <n v="6127.5616101772248"/>
  </r>
  <r>
    <x v="10"/>
    <s v="SUDESTE             "/>
    <s v="J5911102"/>
    <s v="PRODUCAO DE FILMES PARA PUBLICIDADE                              "/>
    <x v="5"/>
    <x v="1"/>
    <x v="1"/>
    <x v="8"/>
    <n v="1.0942074303887901"/>
    <n v="3235"/>
    <n v="3539.7610373077359"/>
  </r>
  <r>
    <x v="10"/>
    <s v="SUDESTE             "/>
    <s v="J5911102"/>
    <s v="PRODUCAO DE FILMES PARA PUBLICIDADE                              "/>
    <x v="5"/>
    <x v="1"/>
    <x v="1"/>
    <x v="8"/>
    <n v="1.0942074303887901"/>
    <n v="15190"/>
    <n v="16621.010867605721"/>
  </r>
  <r>
    <x v="10"/>
    <s v="SUDESTE             "/>
    <s v="J5911199"/>
    <s v="ATIV PD CINEMATOGRAFICA VIDEO PROG TELEVISAO NAO ESPECI ANTERIOR "/>
    <x v="5"/>
    <x v="1"/>
    <x v="1"/>
    <x v="8"/>
    <n v="1.0942074303887901"/>
    <n v="36344"/>
    <n v="39767.87485005019"/>
  </r>
  <r>
    <x v="10"/>
    <s v="SUDESTE             "/>
    <s v="J5911199"/>
    <s v="ATIV PD CINEMATOGRAFICA VIDEO PROG TELEVISAO NAO ESPECI ANTERIOR "/>
    <x v="5"/>
    <x v="1"/>
    <x v="1"/>
    <x v="8"/>
    <n v="1.0942074303887901"/>
    <n v="97889"/>
    <n v="107110.87115332828"/>
  </r>
  <r>
    <x v="10"/>
    <s v="SUDESTE             "/>
    <s v="J5911199"/>
    <s v="ATIV PD CINEMATOGRAFICA VIDEO PROG TELEVISAO NAO ESPECI ANTERIOR "/>
    <x v="5"/>
    <x v="1"/>
    <x v="1"/>
    <x v="8"/>
    <n v="1.0942074303887901"/>
    <n v="107802"/>
    <n v="117957.74941077235"/>
  </r>
  <r>
    <x v="10"/>
    <s v="SUDESTE             "/>
    <s v="J5914600"/>
    <s v="ATIVIDADES DE EXIBICAO CINEMATOGRAFICA                           "/>
    <x v="5"/>
    <x v="1"/>
    <x v="0"/>
    <x v="8"/>
    <n v="1.0942074303887901"/>
    <n v="629283"/>
    <n v="688566.13441734901"/>
  </r>
  <r>
    <x v="10"/>
    <s v="SUDESTE             "/>
    <s v="J5914600"/>
    <s v="ATIVIDADES DE EXIBICAO CINEMATOGRAFICA                           "/>
    <x v="5"/>
    <x v="1"/>
    <x v="1"/>
    <x v="8"/>
    <n v="1.0942074303887901"/>
    <n v="7245"/>
    <n v="7927.5328331667843"/>
  </r>
  <r>
    <x v="10"/>
    <s v="SUDESTE             "/>
    <s v="J5914600"/>
    <s v="ATIVIDADES DE EXIBICAO CINEMATOGRAFICA                           "/>
    <x v="5"/>
    <x v="1"/>
    <x v="0"/>
    <x v="8"/>
    <n v="1.0942074303887901"/>
    <n v="1158395"/>
    <n v="1267524.4163252225"/>
  </r>
  <r>
    <x v="10"/>
    <s v="SUDESTE             "/>
    <s v="J5914600"/>
    <s v="ATIVIDADES DE EXIBICAO CINEMATOGRAFICA                           "/>
    <x v="5"/>
    <x v="1"/>
    <x v="0"/>
    <x v="8"/>
    <n v="1.0942074303887901"/>
    <n v="1948713"/>
    <n v="2132296.2442952301"/>
  </r>
  <r>
    <x v="10"/>
    <s v="SUDESTE             "/>
    <s v="J5914600"/>
    <s v="ATIVIDADES DE EXIBICAO CINEMATOGRAFICA                           "/>
    <x v="5"/>
    <x v="1"/>
    <x v="0"/>
    <x v="8"/>
    <n v="1.0942074303887901"/>
    <n v="175200"/>
    <n v="191705.14180411602"/>
  </r>
  <r>
    <x v="10"/>
    <s v="SUDESTE             "/>
    <s v="J5914600"/>
    <s v="ATIVIDADES DE EXIBICAO CINEMATOGRAFICA                           "/>
    <x v="5"/>
    <x v="1"/>
    <x v="0"/>
    <x v="8"/>
    <n v="1.0942074303887901"/>
    <n v="2991856"/>
    <n v="3273711.0658532837"/>
  </r>
  <r>
    <x v="10"/>
    <s v="SUDESTE             "/>
    <s v="J5914600"/>
    <s v="ATIVIDADES DE EXIBICAO CINEMATOGRAFICA                           "/>
    <x v="5"/>
    <x v="1"/>
    <x v="1"/>
    <x v="8"/>
    <n v="1.0942074303887901"/>
    <n v="290271"/>
    <n v="317616.68502638448"/>
  </r>
  <r>
    <x v="10"/>
    <s v="SUDESTE             "/>
    <s v="J5914600"/>
    <s v="ATIVIDADES DE EXIBICAO CINEMATOGRAFICA                           "/>
    <x v="5"/>
    <x v="1"/>
    <x v="0"/>
    <x v="8"/>
    <n v="1.0942074303887901"/>
    <n v="178625"/>
    <n v="195452.80225319762"/>
  </r>
  <r>
    <x v="10"/>
    <s v="SUDESTE             "/>
    <s v="J5914600"/>
    <s v="ATIVIDADES DE EXIBICAO CINEMATOGRAFICA                           "/>
    <x v="5"/>
    <x v="1"/>
    <x v="0"/>
    <x v="8"/>
    <n v="1.0942074303887901"/>
    <n v="1724082"/>
    <n v="1886503.334999566"/>
  </r>
  <r>
    <x v="10"/>
    <s v="SUDESTE             "/>
    <s v="J5914600"/>
    <s v="ATIVIDADES DE EXIBICAO CINEMATOGRAFICA                           "/>
    <x v="5"/>
    <x v="1"/>
    <x v="1"/>
    <x v="8"/>
    <n v="1.0942074303887901"/>
    <n v="178345"/>
    <n v="195146.42417268877"/>
  </r>
  <r>
    <x v="10"/>
    <s v="SUDESTE             "/>
    <s v="J5914600"/>
    <s v="ATIVIDADES DE EXIBICAO CINEMATOGRAFICA                           "/>
    <x v="5"/>
    <x v="1"/>
    <x v="0"/>
    <x v="8"/>
    <n v="1.0942074303887901"/>
    <n v="12320"/>
    <n v="13480.635542389893"/>
  </r>
  <r>
    <x v="10"/>
    <s v="SUDESTE             "/>
    <s v="J5920100"/>
    <s v="ATIVIDADES DE GRAVACAO DE SOM E DE EDICAO DE MUSICA              "/>
    <x v="3"/>
    <x v="1"/>
    <x v="1"/>
    <x v="8"/>
    <n v="1.0942074303887901"/>
    <n v="25737"/>
    <n v="28161.616635916289"/>
  </r>
  <r>
    <x v="10"/>
    <s v="SUDESTE             "/>
    <s v="J5920100"/>
    <s v="ATIVIDADES DE GRAVACAO DE SOM E DE EDICAO DE MUSICA              "/>
    <x v="3"/>
    <x v="1"/>
    <x v="1"/>
    <x v="8"/>
    <n v="1.0942074303887901"/>
    <n v="42076"/>
    <n v="46039.87184103873"/>
  </r>
  <r>
    <x v="10"/>
    <s v="SUDESTE             "/>
    <s v="J5920100"/>
    <s v="ATIVIDADES DE GRAVACAO DE SOM E DE EDICAO DE MUSICA              "/>
    <x v="3"/>
    <x v="1"/>
    <x v="1"/>
    <x v="8"/>
    <n v="1.0942074303887901"/>
    <n v="2496"/>
    <n v="2731.1417462504201"/>
  </r>
  <r>
    <x v="10"/>
    <s v="SUDESTE             "/>
    <s v="J6010100"/>
    <s v="ATIVIDADES DE RADIO                                              "/>
    <x v="5"/>
    <x v="1"/>
    <x v="1"/>
    <x v="8"/>
    <n v="1.0942074303887901"/>
    <n v="433183"/>
    <n v="473992.05731810728"/>
  </r>
  <r>
    <x v="10"/>
    <s v="SUDESTE             "/>
    <s v="J6010100"/>
    <s v="ATIVIDADES DE RADIO                                              "/>
    <x v="5"/>
    <x v="1"/>
    <x v="1"/>
    <x v="8"/>
    <n v="1.0942074303887901"/>
    <n v="27522"/>
    <n v="30114.776899160282"/>
  </r>
  <r>
    <x v="10"/>
    <s v="SUDESTE             "/>
    <s v="J6021700"/>
    <s v="ATIVIDADES DE TELEVISAO ABERTA                                   "/>
    <x v="5"/>
    <x v="1"/>
    <x v="0"/>
    <x v="8"/>
    <n v="1.0942074303887901"/>
    <n v="100000"/>
    <n v="109420.74303887901"/>
  </r>
  <r>
    <x v="10"/>
    <s v="SUDESTE             "/>
    <s v="J6021700"/>
    <s v="ATIVIDADES DE TELEVISAO ABERTA                                   "/>
    <x v="5"/>
    <x v="1"/>
    <x v="0"/>
    <x v="8"/>
    <n v="1.0942074303887901"/>
    <n v="1200000"/>
    <n v="1313048.9164665481"/>
  </r>
  <r>
    <x v="10"/>
    <s v="SUDESTE             "/>
    <s v="J6021700"/>
    <s v="ATIVIDADES DE TELEVISAO ABERTA                                   "/>
    <x v="5"/>
    <x v="1"/>
    <x v="0"/>
    <x v="8"/>
    <n v="1.0942074303887901"/>
    <n v="100000"/>
    <n v="109420.74303887901"/>
  </r>
  <r>
    <x v="10"/>
    <s v="SUDESTE             "/>
    <s v="J6021700"/>
    <s v="ATIVIDADES DE TELEVISAO ABERTA                                   "/>
    <x v="5"/>
    <x v="1"/>
    <x v="0"/>
    <x v="8"/>
    <n v="1.0942074303887901"/>
    <n v="1600000"/>
    <n v="1750731.8886220641"/>
  </r>
  <r>
    <x v="10"/>
    <s v="SUDESTE             "/>
    <s v="J6021700"/>
    <s v="ATIVIDADES DE TELEVISAO ABERTA                                   "/>
    <x v="5"/>
    <x v="1"/>
    <x v="0"/>
    <x v="8"/>
    <n v="1.0942074303887901"/>
    <n v="497000"/>
    <n v="543821.09290322871"/>
  </r>
  <r>
    <x v="10"/>
    <s v="SUDESTE             "/>
    <s v="J6021700"/>
    <s v="ATIVIDADES DE TELEVISAO ABERTA                                   "/>
    <x v="5"/>
    <x v="1"/>
    <x v="0"/>
    <x v="8"/>
    <n v="1.0942074303887901"/>
    <n v="1734000"/>
    <n v="1897355.6842941621"/>
  </r>
  <r>
    <x v="10"/>
    <s v="SUDESTE             "/>
    <s v="J6021700"/>
    <s v="ATIVIDADES DE TELEVISAO ABERTA                                   "/>
    <x v="5"/>
    <x v="1"/>
    <x v="0"/>
    <x v="8"/>
    <n v="1.0942074303887901"/>
    <n v="250000"/>
    <n v="273551.85759719752"/>
  </r>
  <r>
    <x v="10"/>
    <s v="SUDESTE             "/>
    <s v="J6021700"/>
    <s v="ATIVIDADES DE TELEVISAO ABERTA                                   "/>
    <x v="5"/>
    <x v="1"/>
    <x v="0"/>
    <x v="8"/>
    <n v="1.0942074303887901"/>
    <n v="1500168"/>
    <n v="1641494.9724314904"/>
  </r>
  <r>
    <x v="10"/>
    <s v="SUDESTE             "/>
    <s v="J6021700"/>
    <s v="ATIVIDADES DE TELEVISAO ABERTA                                   "/>
    <x v="5"/>
    <x v="1"/>
    <x v="0"/>
    <x v="8"/>
    <n v="1.0942074303887901"/>
    <n v="948000"/>
    <n v="1037308.644008573"/>
  </r>
  <r>
    <x v="10"/>
    <s v="SUDESTE             "/>
    <s v="J6021700"/>
    <s v="ATIVIDADES DE TELEVISAO ABERTA                                   "/>
    <x v="5"/>
    <x v="1"/>
    <x v="0"/>
    <x v="8"/>
    <n v="1.0942074303887901"/>
    <n v="283000"/>
    <n v="309660.70280002762"/>
  </r>
  <r>
    <x v="10"/>
    <s v="SUDESTE             "/>
    <s v="J6021700"/>
    <s v="ATIVIDADES DE TELEVISAO ABERTA                                   "/>
    <x v="5"/>
    <x v="1"/>
    <x v="1"/>
    <x v="8"/>
    <n v="1.0942074303887901"/>
    <n v="906371"/>
    <n v="991757.88288891804"/>
  </r>
  <r>
    <x v="10"/>
    <s v="SUDESTE             "/>
    <s v="J6022502"/>
    <s v="ATIV RELACIONADA A TELEVISAO POR ASSINATURA EXCETO PROGRAMADORAS "/>
    <x v="5"/>
    <x v="1"/>
    <x v="1"/>
    <x v="8"/>
    <n v="1.0942074303887901"/>
    <n v="177324"/>
    <n v="194029.2383862618"/>
  </r>
  <r>
    <x v="10"/>
    <s v="SUDESTE             "/>
    <s v="J6022502"/>
    <s v="ATIV RELACIONADA A TELEVISAO POR ASSINATURA EXCETO PROGRAMADORAS "/>
    <x v="5"/>
    <x v="1"/>
    <x v="1"/>
    <x v="8"/>
    <n v="1.0942074303887901"/>
    <n v="6469"/>
    <n v="7078.4278671850834"/>
  </r>
  <r>
    <x v="10"/>
    <s v="SUDESTE             "/>
    <s v="J6209100"/>
    <s v="SUPORTE TECNICO MANUTENCAO E OUTRO SERVICO TECNOLOGIA DA INFORMA "/>
    <x v="0"/>
    <x v="1"/>
    <x v="0"/>
    <x v="8"/>
    <n v="1.0942074303887901"/>
    <n v="8137629"/>
    <n v="8904254.1175472997"/>
  </r>
  <r>
    <x v="10"/>
    <s v="SUDESTE             "/>
    <s v="J6209100"/>
    <s v="SUPORTE TECNICO MANUTENCAO E OUTRO SERVICO TECNOLOGIA DA INFORMA "/>
    <x v="0"/>
    <x v="1"/>
    <x v="0"/>
    <x v="8"/>
    <n v="1.0942074303887901"/>
    <n v="226000"/>
    <n v="247290.87926786655"/>
  </r>
  <r>
    <x v="10"/>
    <s v="SUDESTE             "/>
    <s v="P8592901"/>
    <s v="ENSINO DE DANCA                                                  "/>
    <x v="6"/>
    <x v="1"/>
    <x v="1"/>
    <x v="8"/>
    <n v="1.0942074303887901"/>
    <n v="1254"/>
    <n v="1372.1361177075428"/>
  </r>
  <r>
    <x v="10"/>
    <s v="SUDESTE             "/>
    <s v="P8592901"/>
    <s v="ENSINO DE DANCA                                                  "/>
    <x v="6"/>
    <x v="1"/>
    <x v="1"/>
    <x v="8"/>
    <n v="1.0942074303887901"/>
    <n v="41381"/>
    <n v="45279.397676918525"/>
  </r>
  <r>
    <x v="10"/>
    <s v="SUDESTE             "/>
    <s v="P8592901"/>
    <s v="ENSINO DE DANCA                                                  "/>
    <x v="6"/>
    <x v="1"/>
    <x v="1"/>
    <x v="8"/>
    <n v="1.0942074303887901"/>
    <n v="1953"/>
    <n v="2136.987111549307"/>
  </r>
  <r>
    <x v="10"/>
    <s v="SUDESTE             "/>
    <s v="P8592903"/>
    <s v="ENSINO DE MUSICA                                                 "/>
    <x v="6"/>
    <x v="1"/>
    <x v="1"/>
    <x v="8"/>
    <n v="1.0942074303887901"/>
    <n v="1597"/>
    <n v="1747.4492663308977"/>
  </r>
  <r>
    <x v="10"/>
    <s v="SUDESTE             "/>
    <s v="P8592999"/>
    <s v="ENSINO DE ARTE E CULTURA NAO ESPECIFICADO ANTERIORMENTE          "/>
    <x v="6"/>
    <x v="1"/>
    <x v="1"/>
    <x v="8"/>
    <n v="1.0942074303887901"/>
    <n v="5144"/>
    <n v="5628.6030219199365"/>
  </r>
  <r>
    <x v="10"/>
    <s v="SUDESTE             "/>
    <s v="P8592999"/>
    <s v="ENSINO DE ARTE E CULTURA NAO ESPECIFICADO ANTERIORMENTE          "/>
    <x v="6"/>
    <x v="1"/>
    <x v="1"/>
    <x v="8"/>
    <n v="1.0942074303887901"/>
    <n v="9640"/>
    <n v="10548.159628947937"/>
  </r>
  <r>
    <x v="10"/>
    <s v="SUDESTE             "/>
    <s v="R9001901"/>
    <s v="PRODUCAO TEATRAL                                                 "/>
    <x v="4"/>
    <x v="1"/>
    <x v="1"/>
    <x v="8"/>
    <n v="1.0942074303887901"/>
    <n v="4107"/>
    <n v="4493.9099166067608"/>
  </r>
  <r>
    <x v="10"/>
    <s v="SUDESTE             "/>
    <s v="R9001902"/>
    <s v="PRODUCAO MUSICAL                                                 "/>
    <x v="4"/>
    <x v="1"/>
    <x v="1"/>
    <x v="8"/>
    <n v="1.0942074303887901"/>
    <n v="9739"/>
    <n v="10656.486164556427"/>
  </r>
  <r>
    <x v="10"/>
    <s v="SUDESTE             "/>
    <s v="R9001902"/>
    <s v="PRODUCAO MUSICAL                                                 "/>
    <x v="4"/>
    <x v="1"/>
    <x v="1"/>
    <x v="8"/>
    <n v="1.0942074303887901"/>
    <n v="21279"/>
    <n v="23283.639911243063"/>
  </r>
  <r>
    <x v="10"/>
    <s v="SUDESTE             "/>
    <s v="R9001902"/>
    <s v="PRODUCAO MUSICAL                                                 "/>
    <x v="4"/>
    <x v="1"/>
    <x v="1"/>
    <x v="8"/>
    <n v="1.0942074303887901"/>
    <n v="169217"/>
    <n v="185158.4987480999"/>
  </r>
  <r>
    <x v="10"/>
    <s v="SUDESTE             "/>
    <s v="R9001902"/>
    <s v="PRODUCAO MUSICAL                                                 "/>
    <x v="4"/>
    <x v="1"/>
    <x v="1"/>
    <x v="8"/>
    <n v="1.0942074303887901"/>
    <n v="82065"/>
    <n v="89796.132774856058"/>
  </r>
  <r>
    <x v="10"/>
    <s v="SUDESTE             "/>
    <s v="R9001904"/>
    <s v="PRODUCAO DE ESPETACULOS CIRCENSES, DE MARIONETES E SIMILARES     "/>
    <x v="4"/>
    <x v="1"/>
    <x v="1"/>
    <x v="8"/>
    <n v="1.0942074303887901"/>
    <n v="3927"/>
    <n v="4296.9525791367787"/>
  </r>
  <r>
    <x v="10"/>
    <s v="SUDESTE             "/>
    <s v="R9001905"/>
    <s v="PRODUCAO DE ESPETACULOS DE RODEIOS, VAQUEJADAS E SIMILARES       "/>
    <x v="4"/>
    <x v="1"/>
    <x v="1"/>
    <x v="8"/>
    <n v="1.0942074303887901"/>
    <n v="186898"/>
    <n v="204505.1803248041"/>
  </r>
  <r>
    <x v="10"/>
    <s v="SUDESTE             "/>
    <s v="R9001905"/>
    <s v="PRODUCAO DE ESPETACULOS DE RODEIOS, VAQUEJADAS E SIMILARES       "/>
    <x v="4"/>
    <x v="1"/>
    <x v="1"/>
    <x v="8"/>
    <n v="1.0942074303887901"/>
    <n v="53402"/>
    <n v="58432.865197622166"/>
  </r>
  <r>
    <x v="10"/>
    <s v="SUDESTE             "/>
    <s v="R9001906"/>
    <s v="ATIVIDADES DE SONORIZACAO E DE ILUMINACAO                        "/>
    <x v="4"/>
    <x v="1"/>
    <x v="1"/>
    <x v="8"/>
    <n v="1.0942074303887901"/>
    <n v="22422"/>
    <n v="24534.319004177451"/>
  </r>
  <r>
    <x v="10"/>
    <s v="SUDESTE             "/>
    <s v="R9001906"/>
    <s v="ATIVIDADES DE SONORIZACAO E DE ILUMINACAO                        "/>
    <x v="4"/>
    <x v="1"/>
    <x v="1"/>
    <x v="8"/>
    <n v="1.0942074303887901"/>
    <n v="66212"/>
    <n v="72449.662380902577"/>
  </r>
  <r>
    <x v="10"/>
    <s v="SUDESTE             "/>
    <s v="R9001906"/>
    <s v="ATIVIDADES DE SONORIZACAO E DE ILUMINACAO                        "/>
    <x v="4"/>
    <x v="1"/>
    <x v="1"/>
    <x v="8"/>
    <n v="1.0942074303887901"/>
    <n v="258300"/>
    <n v="282633.7792694245"/>
  </r>
  <r>
    <x v="10"/>
    <s v="SUDESTE             "/>
    <s v="R9001906"/>
    <s v="ATIVIDADES DE SONORIZACAO E DE ILUMINACAO                        "/>
    <x v="4"/>
    <x v="1"/>
    <x v="1"/>
    <x v="8"/>
    <n v="1.0942074303887901"/>
    <n v="356956"/>
    <n v="390583.90752186097"/>
  </r>
  <r>
    <x v="10"/>
    <s v="SUDESTE             "/>
    <s v="R9001906"/>
    <s v="ATIVIDADES DE SONORIZACAO E DE ILUMINACAO                        "/>
    <x v="4"/>
    <x v="1"/>
    <x v="1"/>
    <x v="8"/>
    <n v="1.0942074303887901"/>
    <n v="96310"/>
    <n v="105383.11762074438"/>
  </r>
  <r>
    <x v="10"/>
    <s v="SUDESTE             "/>
    <s v="R9001906"/>
    <s v="ATIVIDADES DE SONORIZACAO E DE ILUMINACAO                        "/>
    <x v="4"/>
    <x v="1"/>
    <x v="1"/>
    <x v="8"/>
    <n v="1.0942074303887901"/>
    <n v="17974"/>
    <n v="19667.284353808114"/>
  </r>
  <r>
    <x v="10"/>
    <s v="SUDESTE             "/>
    <s v="R9001999"/>
    <s v="ARTE CENICA ESPETAC ATIVI COMPLEMENTARES NAO ESPECI ANTERIOR     "/>
    <x v="4"/>
    <x v="1"/>
    <x v="1"/>
    <x v="8"/>
    <n v="1.0942074303887901"/>
    <n v="3074"/>
    <n v="3363.5936410151407"/>
  </r>
  <r>
    <x v="10"/>
    <s v="SUDESTE             "/>
    <s v="R9001999"/>
    <s v="ARTE CENICA ESPETAC ATIVI COMPLEMENTARES NAO ESPECI ANTERIOR     "/>
    <x v="4"/>
    <x v="1"/>
    <x v="1"/>
    <x v="8"/>
    <n v="1.0942074303887901"/>
    <n v="46751"/>
    <n v="51155.291578106328"/>
  </r>
  <r>
    <x v="10"/>
    <s v="SUDESTE             "/>
    <s v="R9001999"/>
    <s v="ARTE CENICA ESPETAC ATIVI COMPLEMENTARES NAO ESPECI ANTERIOR     "/>
    <x v="4"/>
    <x v="1"/>
    <x v="1"/>
    <x v="8"/>
    <n v="1.0942074303887901"/>
    <n v="676442"/>
    <n v="740167.86262705398"/>
  </r>
  <r>
    <x v="10"/>
    <s v="SUDESTE             "/>
    <s v="R9001999"/>
    <s v="ARTE CENICA ESPETAC ATIVI COMPLEMENTARES NAO ESPECI ANTERIOR     "/>
    <x v="4"/>
    <x v="1"/>
    <x v="1"/>
    <x v="8"/>
    <n v="1.0942074303887901"/>
    <n v="189139"/>
    <n v="206957.29917630536"/>
  </r>
  <r>
    <x v="10"/>
    <s v="SUDESTE             "/>
    <s v="R9102302"/>
    <s v="RESTAURACAO E CONSERVACAO DE LUGARES E PREDIOS HISTORICOS        "/>
    <x v="1"/>
    <x v="0"/>
    <x v="0"/>
    <x v="8"/>
    <n v="1.0942074303887901"/>
    <n v="159332"/>
    <n v="174342.2582987067"/>
  </r>
  <r>
    <x v="10"/>
    <s v="SUDESTE             "/>
    <s v="R9102302"/>
    <s v="RESTAURACAO E CONSERVACAO DE LUGARES E PREDIOS HISTORICOS        "/>
    <x v="1"/>
    <x v="0"/>
    <x v="0"/>
    <x v="8"/>
    <n v="1.0942074303887901"/>
    <n v="400000"/>
    <n v="437682.97215551604"/>
  </r>
  <r>
    <x v="10"/>
    <s v="SUDESTE             "/>
    <s v="R9102302"/>
    <s v="RESTAURACAO E CONSERVACAO DE LUGARES E PREDIOS HISTORICOS        "/>
    <x v="1"/>
    <x v="0"/>
    <x v="0"/>
    <x v="8"/>
    <n v="1.0942074303887901"/>
    <n v="852811"/>
    <n v="933152.13291729451"/>
  </r>
  <r>
    <x v="10"/>
    <s v="SUDESTE             "/>
    <s v="S9493600"/>
    <s v="ATIVIDADES DE ORGANIZACOES ASSOCIATIVAS LIGADAS A CULTURA E ARTE "/>
    <x v="4"/>
    <x v="1"/>
    <x v="1"/>
    <x v="8"/>
    <n v="1.0942074303887901"/>
    <n v="9914"/>
    <n v="10847.972464874465"/>
  </r>
  <r>
    <x v="10"/>
    <s v="SUDESTE             "/>
    <s v="S9493600"/>
    <s v="ATIVIDADES DE ORGANIZACOES ASSOCIATIVAS LIGADAS A CULTURA E ARTE "/>
    <x v="4"/>
    <x v="1"/>
    <x v="1"/>
    <x v="8"/>
    <n v="1.0942074303887901"/>
    <n v="22915"/>
    <n v="25073.763267359125"/>
  </r>
  <r>
    <x v="10"/>
    <s v="SUDESTE             "/>
    <s v="S9493600"/>
    <s v="ATIVIDADES DE ORGANIZACOES ASSOCIATIVAS LIGADAS A CULTURA E ARTE "/>
    <x v="4"/>
    <x v="1"/>
    <x v="1"/>
    <x v="8"/>
    <n v="1.0942074303887901"/>
    <n v="24466"/>
    <n v="26770.878991892139"/>
  </r>
  <r>
    <x v="11"/>
    <s v="CENTRO OESTE        "/>
    <s v="C1811301"/>
    <s v="IMPRESSAO DE JORNAIS                                             "/>
    <x v="0"/>
    <x v="1"/>
    <x v="1"/>
    <x v="8"/>
    <n v="1.0942074303887901"/>
    <n v="54533"/>
    <n v="59670.413801391893"/>
  </r>
  <r>
    <x v="11"/>
    <s v="CENTRO OESTE        "/>
    <s v="C1811301"/>
    <s v="IMPRESSAO DE JORNAIS                                             "/>
    <x v="0"/>
    <x v="1"/>
    <x v="1"/>
    <x v="8"/>
    <n v="1.0942074303887901"/>
    <n v="9273"/>
    <n v="10146.585501995251"/>
  </r>
  <r>
    <x v="11"/>
    <s v="CENTRO OESTE        "/>
    <s v="C1811302"/>
    <s v="IMPRESSAO DE LIVROS, REVISTAS E OUTRAS PUBLICACOES PERIODICAS    "/>
    <x v="0"/>
    <x v="1"/>
    <x v="1"/>
    <x v="8"/>
    <n v="1.0942074303887901"/>
    <n v="22982"/>
    <n v="25147.075165195172"/>
  </r>
  <r>
    <x v="11"/>
    <s v="CENTRO OESTE        "/>
    <s v="C1811302"/>
    <s v="IMPRESSAO DE LIVROS, REVISTAS E OUTRAS PUBLICACOES PERIODICAS    "/>
    <x v="0"/>
    <x v="1"/>
    <x v="1"/>
    <x v="8"/>
    <n v="1.0942074303887901"/>
    <n v="13956"/>
    <n v="15270.758898505954"/>
  </r>
  <r>
    <x v="11"/>
    <s v="CENTRO OESTE        "/>
    <s v="C1811302"/>
    <s v="IMPRESSAO DE LIVROS, REVISTAS E OUTRAS PUBLICACOES PERIODICAS    "/>
    <x v="0"/>
    <x v="1"/>
    <x v="1"/>
    <x v="8"/>
    <n v="1.0942074303887901"/>
    <n v="179550"/>
    <n v="196464.94412630727"/>
  </r>
  <r>
    <x v="11"/>
    <s v="CENTRO OESTE        "/>
    <s v="C1811302"/>
    <s v="IMPRESSAO DE LIVROS, REVISTAS E OUTRAS PUBLICACOES PERIODICAS    "/>
    <x v="0"/>
    <x v="1"/>
    <x v="1"/>
    <x v="8"/>
    <n v="1.0942074303887901"/>
    <n v="14233"/>
    <n v="15573.85435672365"/>
  </r>
  <r>
    <x v="11"/>
    <s v="CENTRO OESTE        "/>
    <s v="C1811302"/>
    <s v="IMPRESSAO DE LIVROS, REVISTAS E OUTRAS PUBLICACOES PERIODICAS    "/>
    <x v="0"/>
    <x v="1"/>
    <x v="1"/>
    <x v="8"/>
    <n v="1.0942074303887901"/>
    <n v="124706"/>
    <n v="136454.23181406446"/>
  </r>
  <r>
    <x v="11"/>
    <s v="CENTRO OESTE        "/>
    <s v="G4647802"/>
    <s v="COMERCIO ATACADISTA DE LIVROS, JORNAIS E OUTRAS PUBLICACOES      "/>
    <x v="2"/>
    <x v="1"/>
    <x v="1"/>
    <x v="8"/>
    <n v="1.0942074303887901"/>
    <n v="2369"/>
    <n v="2592.1774025910436"/>
  </r>
  <r>
    <x v="11"/>
    <s v="CENTRO OESTE        "/>
    <s v="G4647802"/>
    <s v="COMERCIO ATACADISTA DE LIVROS, JORNAIS E OUTRAS PUBLICACOES      "/>
    <x v="2"/>
    <x v="1"/>
    <x v="1"/>
    <x v="8"/>
    <n v="1.0942074303887901"/>
    <n v="61086"/>
    <n v="66840.755092729625"/>
  </r>
  <r>
    <x v="11"/>
    <s v="CENTRO OESTE        "/>
    <s v="G4647802"/>
    <s v="COMERCIO ATACADISTA DE LIVROS, JORNAIS E OUTRAS PUBLICACOES      "/>
    <x v="2"/>
    <x v="1"/>
    <x v="1"/>
    <x v="8"/>
    <n v="1.0942074303887901"/>
    <n v="16675"/>
    <n v="18245.908901733073"/>
  </r>
  <r>
    <x v="11"/>
    <s v="CENTRO OESTE        "/>
    <s v="G4756300"/>
    <s v="COM VAREJISTA ESPECIALIZADO DE INSTRUMENTOS MUSICAIS E ACESSORIO "/>
    <x v="3"/>
    <x v="1"/>
    <x v="1"/>
    <x v="8"/>
    <n v="1.0942074303887901"/>
    <n v="10901"/>
    <n v="11927.9551986682"/>
  </r>
  <r>
    <x v="11"/>
    <s v="CENTRO OESTE        "/>
    <s v="G4756300"/>
    <s v="COM VAREJISTA ESPECIALIZADO DE INSTRUMENTOS MUSICAIS E ACESSORIO "/>
    <x v="3"/>
    <x v="1"/>
    <x v="1"/>
    <x v="8"/>
    <n v="1.0942074303887901"/>
    <n v="62674"/>
    <n v="68578.356492187027"/>
  </r>
  <r>
    <x v="11"/>
    <s v="CENTRO OESTE        "/>
    <s v="G4756300"/>
    <s v="COM VAREJISTA ESPECIALIZADO DE INSTRUMENTOS MUSICAIS E ACESSORIO "/>
    <x v="3"/>
    <x v="1"/>
    <x v="1"/>
    <x v="8"/>
    <n v="1.0942074303887901"/>
    <n v="3175"/>
    <n v="3474.1085914844084"/>
  </r>
  <r>
    <x v="11"/>
    <s v="CENTRO OESTE        "/>
    <s v="G4761001"/>
    <s v="COMERCIO VAREJISTA DE LIVROS                                     "/>
    <x v="2"/>
    <x v="1"/>
    <x v="1"/>
    <x v="8"/>
    <n v="1.0942074303887901"/>
    <n v="61266"/>
    <n v="67037.712430199608"/>
  </r>
  <r>
    <x v="11"/>
    <s v="CENTRO OESTE        "/>
    <s v="G4761001"/>
    <s v="COMERCIO VAREJISTA DE LIVROS                                     "/>
    <x v="2"/>
    <x v="1"/>
    <x v="1"/>
    <x v="8"/>
    <n v="1.0942074303887901"/>
    <n v="12808"/>
    <n v="14014.608768419623"/>
  </r>
  <r>
    <x v="11"/>
    <s v="CENTRO OESTE        "/>
    <s v="G4761001"/>
    <s v="COMERCIO VAREJISTA DE LIVROS                                     "/>
    <x v="2"/>
    <x v="1"/>
    <x v="1"/>
    <x v="8"/>
    <n v="1.0942074303887901"/>
    <n v="17731"/>
    <n v="19401.391948223638"/>
  </r>
  <r>
    <x v="11"/>
    <s v="CENTRO OESTE        "/>
    <s v="G4761002"/>
    <s v="COMERCIO VAREJISTA DE JORNAIS E REVISTAS                         "/>
    <x v="2"/>
    <x v="1"/>
    <x v="1"/>
    <x v="8"/>
    <n v="1.0942074303887901"/>
    <n v="17069"/>
    <n v="18677.02662930626"/>
  </r>
  <r>
    <x v="11"/>
    <s v="CENTRO OESTE        "/>
    <s v="G4761002"/>
    <s v="COMERCIO VAREJISTA DE JORNAIS E REVISTAS                         "/>
    <x v="2"/>
    <x v="1"/>
    <x v="1"/>
    <x v="8"/>
    <n v="1.0942074303887901"/>
    <n v="24521"/>
    <n v="26831.060400563521"/>
  </r>
  <r>
    <x v="11"/>
    <s v="CENTRO OESTE        "/>
    <s v="G4762800"/>
    <s v="COMERCIO VAREJISTA DE DISCOS, CDS, DVDS E FITAS                  "/>
    <x v="3"/>
    <x v="1"/>
    <x v="1"/>
    <x v="8"/>
    <n v="1.0942074303887901"/>
    <n v="5393"/>
    <n v="5901.0606720867454"/>
  </r>
  <r>
    <x v="11"/>
    <s v="CENTRO OESTE        "/>
    <s v="G4762800"/>
    <s v="COMERCIO VAREJISTA DE DISCOS, CDS, DVDS E FITAS                  "/>
    <x v="3"/>
    <x v="1"/>
    <x v="1"/>
    <x v="8"/>
    <n v="1.0942074303887901"/>
    <n v="53290"/>
    <n v="58310.313965418623"/>
  </r>
  <r>
    <x v="11"/>
    <s v="CENTRO OESTE        "/>
    <s v="G4762800"/>
    <s v="COMERCIO VAREJISTA DE DISCOS, CDS, DVDS E FITAS                  "/>
    <x v="3"/>
    <x v="1"/>
    <x v="1"/>
    <x v="8"/>
    <n v="1.0942074303887901"/>
    <n v="64241"/>
    <n v="70292.979535606268"/>
  </r>
  <r>
    <x v="11"/>
    <s v="CENTRO OESTE        "/>
    <s v="J5811500"/>
    <s v="EDICAO DE LIVROS                                                 "/>
    <x v="2"/>
    <x v="1"/>
    <x v="1"/>
    <x v="8"/>
    <n v="1.0942074303887901"/>
    <n v="46594"/>
    <n v="50983.501011535285"/>
  </r>
  <r>
    <x v="11"/>
    <s v="CENTRO OESTE        "/>
    <s v="J5811500"/>
    <s v="EDICAO DE LIVROS                                                 "/>
    <x v="2"/>
    <x v="1"/>
    <x v="1"/>
    <x v="8"/>
    <n v="1.0942074303887901"/>
    <n v="121037"/>
    <n v="132439.58475196798"/>
  </r>
  <r>
    <x v="11"/>
    <s v="CENTRO OESTE        "/>
    <s v="J5812301"/>
    <s v="EDICAO DE JORNAIS DIARIOS                                        "/>
    <x v="2"/>
    <x v="1"/>
    <x v="1"/>
    <x v="8"/>
    <n v="1.0942074303887901"/>
    <n v="18747"/>
    <n v="20513.106697498646"/>
  </r>
  <r>
    <x v="11"/>
    <s v="CENTRO OESTE        "/>
    <s v="J5812301"/>
    <s v="EDICAO DE JORNAIS DIARIOS                                        "/>
    <x v="2"/>
    <x v="1"/>
    <x v="1"/>
    <x v="8"/>
    <n v="1.0942074303887901"/>
    <n v="1899"/>
    <n v="2077.8999103083124"/>
  </r>
  <r>
    <x v="11"/>
    <s v="CENTRO OESTE        "/>
    <s v="J5812301"/>
    <s v="EDICAO DE JORNAIS DIARIOS                                        "/>
    <x v="2"/>
    <x v="1"/>
    <x v="1"/>
    <x v="8"/>
    <n v="1.0942074303887901"/>
    <n v="43720"/>
    <n v="47838.7488565979"/>
  </r>
  <r>
    <x v="11"/>
    <s v="CENTRO OESTE        "/>
    <s v="J5812301"/>
    <s v="EDICAO DE JORNAIS DIARIOS                                        "/>
    <x v="2"/>
    <x v="1"/>
    <x v="1"/>
    <x v="8"/>
    <n v="1.0942074303887901"/>
    <n v="13999"/>
    <n v="15317.809818012673"/>
  </r>
  <r>
    <x v="11"/>
    <s v="CENTRO OESTE        "/>
    <s v="J5822101"/>
    <s v="EDICAO INTEGRADA A IMPRESSAO DE JORNAIS DIARIOS                  "/>
    <x v="2"/>
    <x v="1"/>
    <x v="1"/>
    <x v="8"/>
    <n v="1.0942074303887901"/>
    <n v="16146"/>
    <n v="17667.073171057404"/>
  </r>
  <r>
    <x v="11"/>
    <s v="CENTRO OESTE        "/>
    <s v="J5822101"/>
    <s v="EDICAO INTEGRADA A IMPRESSAO DE JORNAIS DIARIOS                  "/>
    <x v="2"/>
    <x v="1"/>
    <x v="1"/>
    <x v="8"/>
    <n v="1.0942074303887901"/>
    <n v="31693"/>
    <n v="34678.716091311922"/>
  </r>
  <r>
    <x v="11"/>
    <s v="CENTRO OESTE        "/>
    <s v="J5829800"/>
    <s v="EDICAO INTEGRADA IMPRESSAO CADASTRO LISTA OUTRO PRODUTO GRAFICO  "/>
    <x v="0"/>
    <x v="1"/>
    <x v="1"/>
    <x v="8"/>
    <n v="1.0942074303887901"/>
    <n v="135464"/>
    <n v="148225.71535018706"/>
  </r>
  <r>
    <x v="11"/>
    <s v="CENTRO OESTE        "/>
    <s v="J5829800"/>
    <s v="EDICAO INTEGRADA IMPRESSAO CADASTRO LISTA OUTRO PRODUTO GRAFICO  "/>
    <x v="0"/>
    <x v="1"/>
    <x v="1"/>
    <x v="8"/>
    <n v="1.0942074303887901"/>
    <n v="15086"/>
    <n v="16507.213294845289"/>
  </r>
  <r>
    <x v="11"/>
    <s v="CENTRO OESTE        "/>
    <s v="J5829800"/>
    <s v="EDICAO INTEGRADA IMPRESSAO CADASTRO LISTA OUTRO PRODUTO GRAFICO  "/>
    <x v="0"/>
    <x v="1"/>
    <x v="1"/>
    <x v="8"/>
    <n v="1.0942074303887901"/>
    <n v="64544"/>
    <n v="70624.524387014069"/>
  </r>
  <r>
    <x v="11"/>
    <s v="CENTRO OESTE        "/>
    <s v="J5829800"/>
    <s v="EDICAO INTEGRADA IMPRESSAO CADASTRO LISTA OUTRO PRODUTO GRAFICO  "/>
    <x v="0"/>
    <x v="1"/>
    <x v="1"/>
    <x v="8"/>
    <n v="1.0942074303887901"/>
    <n v="137634"/>
    <n v="150600.14547413072"/>
  </r>
  <r>
    <x v="11"/>
    <s v="CENTRO OESTE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1"/>
    <s v="CENTRO OESTE        "/>
    <s v="J5911199"/>
    <s v="ATIV PD CINEMATOGRAFICA VIDEO PROG TELEVISAO NAO ESPECI ANTERIOR "/>
    <x v="5"/>
    <x v="1"/>
    <x v="1"/>
    <x v="8"/>
    <n v="1.0942074303887901"/>
    <n v="67694"/>
    <n v="74071.277792738751"/>
  </r>
  <r>
    <x v="11"/>
    <s v="CENTRO OESTE        "/>
    <s v="J5920100"/>
    <s v="ATIVIDADES DE GRAVACAO DE SOM E DE EDICAO DE MUSICA              "/>
    <x v="3"/>
    <x v="1"/>
    <x v="1"/>
    <x v="8"/>
    <n v="1.0942074303887901"/>
    <n v="14610"/>
    <n v="15986.370557980223"/>
  </r>
  <r>
    <x v="11"/>
    <s v="CENTRO OESTE        "/>
    <s v="J6010100"/>
    <s v="ATIVIDADES DE RADIO                                              "/>
    <x v="5"/>
    <x v="1"/>
    <x v="1"/>
    <x v="8"/>
    <n v="1.0942074303887901"/>
    <n v="14925"/>
    <n v="16331.045898552693"/>
  </r>
  <r>
    <x v="11"/>
    <s v="CENTRO OESTE        "/>
    <s v="J6010100"/>
    <s v="ATIVIDADES DE RADIO                                              "/>
    <x v="5"/>
    <x v="1"/>
    <x v="1"/>
    <x v="8"/>
    <n v="1.0942074303887901"/>
    <n v="1062"/>
    <n v="1162.0482910728952"/>
  </r>
  <r>
    <x v="11"/>
    <s v="CENTRO OESTE        "/>
    <s v="J6010100"/>
    <s v="ATIVIDADES DE RADIO                                              "/>
    <x v="5"/>
    <x v="1"/>
    <x v="1"/>
    <x v="8"/>
    <n v="1.0942074303887901"/>
    <n v="199218"/>
    <n v="217985.81586719397"/>
  </r>
  <r>
    <x v="11"/>
    <s v="CENTRO OESTE        "/>
    <s v="J6010100"/>
    <s v="ATIVIDADES DE RADIO                                              "/>
    <x v="5"/>
    <x v="1"/>
    <x v="1"/>
    <x v="8"/>
    <n v="1.0942074303887901"/>
    <n v="2153"/>
    <n v="2355.8285976270649"/>
  </r>
  <r>
    <x v="11"/>
    <s v="CENTRO OESTE        "/>
    <s v="J6021700"/>
    <s v="ATIVIDADES DE TELEVISAO ABERTA                                   "/>
    <x v="5"/>
    <x v="1"/>
    <x v="1"/>
    <x v="8"/>
    <n v="1.0942074303887901"/>
    <n v="366500"/>
    <n v="401027.02323749155"/>
  </r>
  <r>
    <x v="11"/>
    <s v="CENTRO OESTE        "/>
    <s v="J6209100"/>
    <s v="SUPORTE TECNICO MANUTENCAO E OUTRO SERVICO TECNOLOGIA DA INFORMA "/>
    <x v="0"/>
    <x v="1"/>
    <x v="0"/>
    <x v="8"/>
    <n v="1.0942074303887901"/>
    <n v="216043"/>
    <n v="236395.85588348538"/>
  </r>
  <r>
    <x v="11"/>
    <s v="CENTRO OESTE        "/>
    <s v="J6209100"/>
    <s v="SUPORTE TECNICO MANUTENCAO E OUTRO SERVICO TECNOLOGIA DA INFORMA "/>
    <x v="0"/>
    <x v="1"/>
    <x v="0"/>
    <x v="8"/>
    <n v="1.0942074303887901"/>
    <n v="6000"/>
    <n v="6565.2445823327407"/>
  </r>
  <r>
    <x v="11"/>
    <s v="CENTRO OESTE        "/>
    <s v="R9001902"/>
    <s v="PRODUCAO MUSICAL                                                 "/>
    <x v="4"/>
    <x v="1"/>
    <x v="1"/>
    <x v="8"/>
    <n v="1.0942074303887901"/>
    <n v="52631"/>
    <n v="57589.231268792413"/>
  </r>
  <r>
    <x v="11"/>
    <s v="CENTRO OESTE        "/>
    <s v="R9001902"/>
    <s v="PRODUCAO MUSICAL                                                 "/>
    <x v="4"/>
    <x v="1"/>
    <x v="1"/>
    <x v="8"/>
    <n v="1.0942074303887901"/>
    <n v="40824"/>
    <n v="44669.924138191964"/>
  </r>
  <r>
    <x v="12"/>
    <s v="CENTRO OESTE        "/>
    <s v="C1811301"/>
    <s v="IMPRESSAO DE JORNAIS                                             "/>
    <x v="0"/>
    <x v="1"/>
    <x v="1"/>
    <x v="8"/>
    <n v="1.0942074303887901"/>
    <n v="9646"/>
    <n v="10554.724873530269"/>
  </r>
  <r>
    <x v="12"/>
    <s v="CENTRO OESTE        "/>
    <s v="C1811302"/>
    <s v="IMPRESSAO DE LIVROS, REVISTAS E OUTRAS PUBLICACOES PERIODICAS    "/>
    <x v="0"/>
    <x v="1"/>
    <x v="1"/>
    <x v="8"/>
    <n v="1.0942074303887901"/>
    <n v="24350"/>
    <n v="26643.950929967039"/>
  </r>
  <r>
    <x v="12"/>
    <s v="CENTRO OESTE        "/>
    <s v="G4756300"/>
    <s v="COM VAREJISTA ESPECIALIZADO DE INSTRUMENTOS MUSICAIS E ACESSORIO "/>
    <x v="3"/>
    <x v="1"/>
    <x v="1"/>
    <x v="8"/>
    <n v="1.0942074303887901"/>
    <n v="66322"/>
    <n v="72570.025198245334"/>
  </r>
  <r>
    <x v="12"/>
    <s v="CENTRO OESTE        "/>
    <s v="G4756300"/>
    <s v="COM VAREJISTA ESPECIALIZADO DE INSTRUMENTOS MUSICAIS E ACESSORIO "/>
    <x v="3"/>
    <x v="1"/>
    <x v="1"/>
    <x v="8"/>
    <n v="1.0942074303887901"/>
    <n v="34714"/>
    <n v="37984.316738516456"/>
  </r>
  <r>
    <x v="12"/>
    <s v="CENTRO OESTE        "/>
    <s v="G4756300"/>
    <s v="COM VAREJISTA ESPECIALIZADO DE INSTRUMENTOS MUSICAIS E ACESSORIO "/>
    <x v="3"/>
    <x v="1"/>
    <x v="1"/>
    <x v="8"/>
    <n v="1.0942074303887901"/>
    <n v="16593"/>
    <n v="18156.183892441193"/>
  </r>
  <r>
    <x v="12"/>
    <s v="CENTRO OESTE        "/>
    <s v="G4756300"/>
    <s v="COM VAREJISTA ESPECIALIZADO DE INSTRUMENTOS MUSICAIS E ACESSORIO "/>
    <x v="3"/>
    <x v="1"/>
    <x v="1"/>
    <x v="8"/>
    <n v="1.0942074303887901"/>
    <n v="99053"/>
    <n v="108384.52860230082"/>
  </r>
  <r>
    <x v="12"/>
    <s v="CENTRO OESTE        "/>
    <s v="G4761001"/>
    <s v="COMERCIO VAREJISTA DE LIVROS                                     "/>
    <x v="2"/>
    <x v="1"/>
    <x v="1"/>
    <x v="8"/>
    <n v="1.0942074303887901"/>
    <n v="79704"/>
    <n v="87212.709031708131"/>
  </r>
  <r>
    <x v="12"/>
    <s v="CENTRO OESTE        "/>
    <s v="G4761001"/>
    <s v="COMERCIO VAREJISTA DE LIVROS                                     "/>
    <x v="2"/>
    <x v="1"/>
    <x v="1"/>
    <x v="8"/>
    <n v="1.0942074303887901"/>
    <n v="26901"/>
    <n v="29435.274084888842"/>
  </r>
  <r>
    <x v="12"/>
    <s v="CENTRO OESTE        "/>
    <s v="G4761002"/>
    <s v="COMERCIO VAREJISTA DE JORNAIS E REVISTAS                         "/>
    <x v="2"/>
    <x v="1"/>
    <x v="1"/>
    <x v="8"/>
    <n v="1.0942074303887901"/>
    <n v="9519"/>
    <n v="10415.760529870893"/>
  </r>
  <r>
    <x v="12"/>
    <s v="CENTRO OESTE        "/>
    <s v="G4761002"/>
    <s v="COMERCIO VAREJISTA DE JORNAIS E REVISTAS                         "/>
    <x v="2"/>
    <x v="1"/>
    <x v="1"/>
    <x v="8"/>
    <n v="1.0942074303887901"/>
    <n v="29082"/>
    <n v="31821.740490566794"/>
  </r>
  <r>
    <x v="12"/>
    <s v="CENTRO OESTE        "/>
    <s v="G4762800"/>
    <s v="COMERCIO VAREJISTA DE DISCOS, CDS, DVDS E FITAS                  "/>
    <x v="3"/>
    <x v="1"/>
    <x v="1"/>
    <x v="8"/>
    <n v="1.0942074303887901"/>
    <n v="52474"/>
    <n v="57417.440702221371"/>
  </r>
  <r>
    <x v="12"/>
    <s v="CENTRO OESTE        "/>
    <s v="G4762800"/>
    <s v="COMERCIO VAREJISTA DE DISCOS, CDS, DVDS E FITAS                  "/>
    <x v="3"/>
    <x v="1"/>
    <x v="1"/>
    <x v="8"/>
    <n v="1.0942074303887901"/>
    <n v="18137"/>
    <n v="19845.640164961485"/>
  </r>
  <r>
    <x v="12"/>
    <s v="CENTRO OESTE        "/>
    <s v="J5811500"/>
    <s v="EDICAO DE LIVROS                                                 "/>
    <x v="2"/>
    <x v="1"/>
    <x v="1"/>
    <x v="8"/>
    <n v="1.0942074303887901"/>
    <n v="113063"/>
    <n v="123714.37470204777"/>
  </r>
  <r>
    <x v="12"/>
    <s v="CENTRO OESTE        "/>
    <s v="J5812301"/>
    <s v="EDICAO DE JORNAIS DIARIOS                                        "/>
    <x v="2"/>
    <x v="1"/>
    <x v="1"/>
    <x v="8"/>
    <n v="1.0942074303887901"/>
    <n v="29437"/>
    <n v="32210.184128354813"/>
  </r>
  <r>
    <x v="12"/>
    <s v="CENTRO OESTE        "/>
    <s v="J5812301"/>
    <s v="EDICAO DE JORNAIS DIARIOS                                        "/>
    <x v="2"/>
    <x v="1"/>
    <x v="1"/>
    <x v="8"/>
    <n v="1.0942074303887901"/>
    <n v="6334"/>
    <n v="6930.7098640825961"/>
  </r>
  <r>
    <x v="12"/>
    <s v="CENTRO OESTE        "/>
    <s v="J5813100"/>
    <s v="EDICAO DE REVISTAS                                               "/>
    <x v="2"/>
    <x v="1"/>
    <x v="1"/>
    <x v="8"/>
    <n v="1.0942074303887901"/>
    <n v="1446"/>
    <n v="1582.2239443421904"/>
  </r>
  <r>
    <x v="12"/>
    <s v="CENTRO OESTE        "/>
    <s v="J5819100"/>
    <s v="EDICAO DE CADASTROS, LISTAS E OUTROS PRODUTOS GRAFICOS           "/>
    <x v="0"/>
    <x v="1"/>
    <x v="1"/>
    <x v="8"/>
    <n v="1.0942074303887901"/>
    <n v="13517"/>
    <n v="14790.401836565276"/>
  </r>
  <r>
    <x v="12"/>
    <s v="CENTRO OESTE        "/>
    <s v="J5819100"/>
    <s v="EDICAO DE CADASTROS, LISTAS E OUTROS PRODUTOS GRAFICOS           "/>
    <x v="0"/>
    <x v="1"/>
    <x v="1"/>
    <x v="8"/>
    <n v="1.0942074303887901"/>
    <n v="171165"/>
    <n v="187290.01482249727"/>
  </r>
  <r>
    <x v="12"/>
    <s v="CENTRO OESTE        "/>
    <s v="J5819100"/>
    <s v="EDICAO DE CADASTROS, LISTAS E OUTROS PRODUTOS GRAFICOS           "/>
    <x v="0"/>
    <x v="1"/>
    <x v="1"/>
    <x v="8"/>
    <n v="1.0942074303887901"/>
    <n v="9720"/>
    <n v="10635.69622337904"/>
  </r>
  <r>
    <x v="12"/>
    <s v="CENTRO OESTE        "/>
    <s v="J5821200"/>
    <s v="EDICAO INTEGRADA A IMPRESSAO DE LIVROS                           "/>
    <x v="2"/>
    <x v="1"/>
    <x v="1"/>
    <x v="8"/>
    <n v="1.0942074303887901"/>
    <n v="108907"/>
    <n v="119166.84862135196"/>
  </r>
  <r>
    <x v="12"/>
    <s v="CENTRO OESTE        "/>
    <s v="J5821200"/>
    <s v="EDICAO INTEGRADA A IMPRESSAO DE LIVROS                           "/>
    <x v="2"/>
    <x v="1"/>
    <x v="1"/>
    <x v="8"/>
    <n v="1.0942074303887901"/>
    <n v="67451"/>
    <n v="73805.385387154281"/>
  </r>
  <r>
    <x v="12"/>
    <s v="CENTRO OESTE        "/>
    <s v="J5822101"/>
    <s v="EDICAO INTEGRADA A IMPRESSAO DE JORNAIS DIARIOS                  "/>
    <x v="2"/>
    <x v="1"/>
    <x v="1"/>
    <x v="8"/>
    <n v="1.0942074303887901"/>
    <n v="23821"/>
    <n v="26065.115199291369"/>
  </r>
  <r>
    <x v="12"/>
    <s v="CENTRO OESTE        "/>
    <s v="J5822101"/>
    <s v="EDICAO INTEGRADA A IMPRESSAO DE JORNAIS DIARIOS                  "/>
    <x v="2"/>
    <x v="1"/>
    <x v="1"/>
    <x v="8"/>
    <n v="1.0942074303887901"/>
    <n v="16546"/>
    <n v="18104.756143212922"/>
  </r>
  <r>
    <x v="12"/>
    <s v="CENTRO OESTE        "/>
    <s v="J5829800"/>
    <s v="EDICAO INTEGRADA IMPRESSAO CADASTRO LISTA OUTRO PRODUTO GRAFICO  "/>
    <x v="0"/>
    <x v="1"/>
    <x v="1"/>
    <x v="8"/>
    <n v="1.0942074303887901"/>
    <n v="146209"/>
    <n v="159982.97418971462"/>
  </r>
  <r>
    <x v="12"/>
    <s v="CENTRO OESTE        "/>
    <s v="J5829800"/>
    <s v="EDICAO INTEGRADA IMPRESSAO CADASTRO LISTA OUTRO PRODUTO GRAFICO  "/>
    <x v="0"/>
    <x v="1"/>
    <x v="1"/>
    <x v="8"/>
    <n v="1.0942074303887901"/>
    <n v="38245"/>
    <n v="41847.96317521928"/>
  </r>
  <r>
    <x v="12"/>
    <s v="CENTRO OESTE        "/>
    <s v="J5911102"/>
    <s v="PRODUCAO DE FILMES PARA PUBLICIDADE                              "/>
    <x v="5"/>
    <x v="1"/>
    <x v="1"/>
    <x v="8"/>
    <n v="1.0942074303887901"/>
    <n v="100428"/>
    <n v="109889.06381908541"/>
  </r>
  <r>
    <x v="12"/>
    <s v="CENTRO OESTE        "/>
    <s v="J5914600"/>
    <s v="ATIVIDADES DE EXIBICAO CINEMATOGRAFICA                           "/>
    <x v="5"/>
    <x v="1"/>
    <x v="1"/>
    <x v="8"/>
    <n v="1.0942074303887901"/>
    <n v="5108"/>
    <n v="5589.2115544259395"/>
  </r>
  <r>
    <x v="12"/>
    <s v="CENTRO OESTE        "/>
    <s v="J5914600"/>
    <s v="ATIVIDADES DE EXIBICAO CINEMATOGRAFICA                           "/>
    <x v="5"/>
    <x v="1"/>
    <x v="1"/>
    <x v="8"/>
    <n v="1.0942074303887901"/>
    <n v="8551"/>
    <n v="9356.5677372545433"/>
  </r>
  <r>
    <x v="12"/>
    <s v="CENTRO OESTE        "/>
    <s v="J5914600"/>
    <s v="ATIVIDADES DE EXIBICAO CINEMATOGRAFICA                           "/>
    <x v="5"/>
    <x v="1"/>
    <x v="1"/>
    <x v="8"/>
    <n v="1.0942074303887901"/>
    <n v="45089"/>
    <n v="49336.718828800156"/>
  </r>
  <r>
    <x v="12"/>
    <s v="CENTRO OESTE        "/>
    <s v="J5920100"/>
    <s v="ATIVIDADES DE GRAVACAO DE SOM E DE EDICAO DE MUSICA              "/>
    <x v="3"/>
    <x v="1"/>
    <x v="1"/>
    <x v="8"/>
    <n v="1.0942074303887901"/>
    <n v="15974"/>
    <n v="17478.869493030532"/>
  </r>
  <r>
    <x v="12"/>
    <s v="CENTRO OESTE        "/>
    <s v="J5920100"/>
    <s v="ATIVIDADES DE GRAVACAO DE SOM E DE EDICAO DE MUSICA              "/>
    <x v="3"/>
    <x v="1"/>
    <x v="1"/>
    <x v="8"/>
    <n v="1.0942074303887901"/>
    <n v="7741"/>
    <n v="8470.2597186396233"/>
  </r>
  <r>
    <x v="12"/>
    <s v="CENTRO OESTE        "/>
    <s v="J5920100"/>
    <s v="ATIVIDADES DE GRAVACAO DE SOM E DE EDICAO DE MUSICA              "/>
    <x v="3"/>
    <x v="1"/>
    <x v="1"/>
    <x v="8"/>
    <n v="1.0942074303887901"/>
    <n v="18809"/>
    <n v="20580.947558182754"/>
  </r>
  <r>
    <x v="12"/>
    <s v="CENTRO OESTE        "/>
    <s v="J6010100"/>
    <s v="ATIVIDADES DE RADIO                                              "/>
    <x v="5"/>
    <x v="1"/>
    <x v="1"/>
    <x v="8"/>
    <n v="1.0942074303887901"/>
    <n v="59606"/>
    <n v="65221.328095754223"/>
  </r>
  <r>
    <x v="12"/>
    <s v="CENTRO OESTE        "/>
    <s v="J6010100"/>
    <s v="ATIVIDADES DE RADIO                                              "/>
    <x v="5"/>
    <x v="1"/>
    <x v="1"/>
    <x v="8"/>
    <n v="1.0942074303887901"/>
    <n v="10804"/>
    <n v="11821.817077920488"/>
  </r>
  <r>
    <x v="12"/>
    <s v="CENTRO OESTE        "/>
    <s v="J6021700"/>
    <s v="ATIVIDADES DE TELEVISAO ABERTA                                   "/>
    <x v="5"/>
    <x v="1"/>
    <x v="1"/>
    <x v="8"/>
    <n v="1.0942074303887901"/>
    <n v="326500"/>
    <n v="357258.72602193995"/>
  </r>
  <r>
    <x v="12"/>
    <s v="CENTRO OESTE        "/>
    <s v="J6021700"/>
    <s v="ATIVIDADES DE TELEVISAO ABERTA                                   "/>
    <x v="5"/>
    <x v="1"/>
    <x v="1"/>
    <x v="8"/>
    <n v="1.0942074303887901"/>
    <n v="168786"/>
    <n v="184686.89534560233"/>
  </r>
  <r>
    <x v="12"/>
    <s v="CENTRO OESTE        "/>
    <s v="R9001906"/>
    <s v="ATIVIDADES DE SONORIZACAO E DE ILUMINACAO                        "/>
    <x v="4"/>
    <x v="1"/>
    <x v="1"/>
    <x v="8"/>
    <n v="1.0942074303887901"/>
    <n v="5878"/>
    <n v="6431.7512758253079"/>
  </r>
  <r>
    <x v="12"/>
    <s v="CENTRO OESTE        "/>
    <s v="R9001906"/>
    <s v="ATIVIDADES DE SONORIZACAO E DE ILUMINACAO                        "/>
    <x v="4"/>
    <x v="1"/>
    <x v="1"/>
    <x v="8"/>
    <n v="1.0942074303887901"/>
    <n v="29449"/>
    <n v="32223.314617519478"/>
  </r>
  <r>
    <x v="12"/>
    <s v="CENTRO OESTE        "/>
    <s v="R9001906"/>
    <s v="ATIVIDADES DE SONORIZACAO E DE ILUMINACAO                        "/>
    <x v="4"/>
    <x v="1"/>
    <x v="1"/>
    <x v="8"/>
    <n v="1.0942074303887901"/>
    <n v="401155"/>
    <n v="438946.78173761506"/>
  </r>
  <r>
    <x v="12"/>
    <s v="CENTRO OESTE        "/>
    <s v="R9001906"/>
    <s v="ATIVIDADES DE SONORIZACAO E DE ILUMINACAO                        "/>
    <x v="4"/>
    <x v="1"/>
    <x v="1"/>
    <x v="8"/>
    <n v="1.0942074303887901"/>
    <n v="15238"/>
    <n v="16673.532824264385"/>
  </r>
  <r>
    <x v="12"/>
    <s v="CENTRO OESTE        "/>
    <s v="R9001999"/>
    <s v="ARTE CENICA ESPETAC ATIVI COMPLEMENTARES NAO ESPECI ANTERIOR     "/>
    <x v="4"/>
    <x v="1"/>
    <x v="1"/>
    <x v="8"/>
    <n v="1.0942074303887901"/>
    <n v="63485"/>
    <n v="69465.758718232333"/>
  </r>
  <r>
    <x v="13"/>
    <s v="NORTE               "/>
    <s v="C1811302"/>
    <s v="IMPRESSAO DE LIVROS, REVISTAS E OUTRAS PUBLICACOES PERIODICAS    "/>
    <x v="0"/>
    <x v="1"/>
    <x v="1"/>
    <x v="8"/>
    <n v="1.0942074303887901"/>
    <n v="24568"/>
    <n v="26882.488149791796"/>
  </r>
  <r>
    <x v="13"/>
    <s v="NORTE               "/>
    <s v="C1811302"/>
    <s v="IMPRESSAO DE LIVROS, REVISTAS E OUTRAS PUBLICACOES PERIODICAS    "/>
    <x v="0"/>
    <x v="1"/>
    <x v="1"/>
    <x v="8"/>
    <n v="1.0942074303887901"/>
    <n v="1749"/>
    <n v="1913.7687957499938"/>
  </r>
  <r>
    <x v="13"/>
    <s v="NORTE               "/>
    <s v="G4647802"/>
    <s v="COMERCIO ATACADISTA DE LIVROS, JORNAIS E OUTRAS PUBLICACOES      "/>
    <x v="2"/>
    <x v="1"/>
    <x v="1"/>
    <x v="8"/>
    <n v="1.0942074303887901"/>
    <n v="26840"/>
    <n v="29368.527431635128"/>
  </r>
  <r>
    <x v="13"/>
    <s v="NORTE               "/>
    <s v="G4647802"/>
    <s v="COMERCIO ATACADISTA DE LIVROS, JORNAIS E OUTRAS PUBLICACOES      "/>
    <x v="2"/>
    <x v="1"/>
    <x v="1"/>
    <x v="8"/>
    <n v="1.0942074303887901"/>
    <n v="5472"/>
    <n v="5987.5030590874594"/>
  </r>
  <r>
    <x v="13"/>
    <s v="NORTE               "/>
    <s v="G4647802"/>
    <s v="COMERCIO ATACADISTA DE LIVROS, JORNAIS E OUTRAS PUBLICACOES      "/>
    <x v="2"/>
    <x v="1"/>
    <x v="1"/>
    <x v="8"/>
    <n v="1.0942074303887901"/>
    <n v="7040"/>
    <n v="7703.2203099370827"/>
  </r>
  <r>
    <x v="13"/>
    <s v="NORTE               "/>
    <s v="G4756300"/>
    <s v="COM VAREJISTA ESPECIALIZADO DE INSTRUMENTOS MUSICAIS E ACESSORIO "/>
    <x v="3"/>
    <x v="1"/>
    <x v="1"/>
    <x v="8"/>
    <n v="1.0942074303887901"/>
    <n v="210000"/>
    <n v="229783.56038164592"/>
  </r>
  <r>
    <x v="13"/>
    <s v="NORTE               "/>
    <s v="G4756300"/>
    <s v="COM VAREJISTA ESPECIALIZADO DE INSTRUMENTOS MUSICAIS E ACESSORIO "/>
    <x v="3"/>
    <x v="1"/>
    <x v="1"/>
    <x v="8"/>
    <n v="1.0942074303887901"/>
    <n v="157378"/>
    <n v="172204.176979727"/>
  </r>
  <r>
    <x v="13"/>
    <s v="NORTE               "/>
    <s v="G4756300"/>
    <s v="COM VAREJISTA ESPECIALIZADO DE INSTRUMENTOS MUSICAIS E ACESSORIO "/>
    <x v="3"/>
    <x v="1"/>
    <x v="1"/>
    <x v="8"/>
    <n v="1.0942074303887901"/>
    <n v="46853"/>
    <n v="51266.900736005984"/>
  </r>
  <r>
    <x v="13"/>
    <s v="NORTE               "/>
    <s v="G4761001"/>
    <s v="COMERCIO VAREJISTA DE LIVROS                                     "/>
    <x v="2"/>
    <x v="1"/>
    <x v="1"/>
    <x v="8"/>
    <n v="1.0942074303887901"/>
    <n v="2725"/>
    <n v="2981.7152478094531"/>
  </r>
  <r>
    <x v="13"/>
    <s v="NORTE               "/>
    <s v="G4761001"/>
    <s v="COMERCIO VAREJISTA DE LIVROS                                     "/>
    <x v="2"/>
    <x v="1"/>
    <x v="1"/>
    <x v="8"/>
    <n v="1.0942074303887901"/>
    <n v="92396"/>
    <n v="101100.38973820265"/>
  </r>
  <r>
    <x v="13"/>
    <s v="NORTE               "/>
    <s v="G4761001"/>
    <s v="COMERCIO VAREJISTA DE LIVROS                                     "/>
    <x v="2"/>
    <x v="1"/>
    <x v="1"/>
    <x v="8"/>
    <n v="1.0942074303887901"/>
    <n v="107508"/>
    <n v="117636.05242623805"/>
  </r>
  <r>
    <x v="13"/>
    <s v="NORTE               "/>
    <s v="J5811500"/>
    <s v="EDICAO DE LIVROS                                                 "/>
    <x v="2"/>
    <x v="1"/>
    <x v="1"/>
    <x v="8"/>
    <n v="1.0942074303887901"/>
    <n v="1613"/>
    <n v="1764.9565852171183"/>
  </r>
  <r>
    <x v="13"/>
    <s v="NORTE               "/>
    <s v="J5821200"/>
    <s v="EDICAO INTEGRADA A IMPRESSAO DE LIVROS                           "/>
    <x v="2"/>
    <x v="1"/>
    <x v="1"/>
    <x v="8"/>
    <n v="1.0942074303887901"/>
    <n v="1398"/>
    <n v="1529.7019876835286"/>
  </r>
  <r>
    <x v="13"/>
    <s v="NORTE               "/>
    <s v="J5822101"/>
    <s v="EDICAO INTEGRADA A IMPRESSAO DE JORNAIS DIARIOS                  "/>
    <x v="2"/>
    <x v="1"/>
    <x v="1"/>
    <x v="8"/>
    <n v="1.0942074303887901"/>
    <n v="243496"/>
    <n v="266435.13246994885"/>
  </r>
  <r>
    <x v="13"/>
    <s v="NORTE               "/>
    <s v="J5829800"/>
    <s v="EDICAO INTEGRADA IMPRESSAO CADASTRO LISTA OUTRO PRODUTO GRAFICO  "/>
    <x v="0"/>
    <x v="1"/>
    <x v="1"/>
    <x v="8"/>
    <n v="1.0942074303887901"/>
    <n v="23978"/>
    <n v="26236.905765862408"/>
  </r>
  <r>
    <x v="13"/>
    <s v="NORTE  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3"/>
    <s v="NORTE               "/>
    <s v="J5914600"/>
    <s v="ATIVIDADES DE EXIBICAO CINEMATOGRAFICA                           "/>
    <x v="5"/>
    <x v="1"/>
    <x v="0"/>
    <x v="8"/>
    <n v="1.0942074303887901"/>
    <n v="546720"/>
    <n v="598225.08634215931"/>
  </r>
  <r>
    <x v="13"/>
    <s v="NORTE               "/>
    <s v="J5914600"/>
    <s v="ATIVIDADES DE EXIBICAO CINEMATOGRAFICA                           "/>
    <x v="5"/>
    <x v="1"/>
    <x v="0"/>
    <x v="8"/>
    <n v="1.0942074303887901"/>
    <n v="321810"/>
    <n v="352126.89317341655"/>
  </r>
  <r>
    <x v="13"/>
    <s v="NORTE               "/>
    <s v="J5920100"/>
    <s v="ATIVIDADES DE GRAVACAO DE SOM E DE EDICAO DE MUSICA              "/>
    <x v="3"/>
    <x v="1"/>
    <x v="1"/>
    <x v="8"/>
    <n v="1.0942074303887901"/>
    <n v="1957"/>
    <n v="2141.3639412708621"/>
  </r>
  <r>
    <x v="13"/>
    <s v="NORTE               "/>
    <s v="J5920100"/>
    <s v="ATIVIDADES DE GRAVACAO DE SOM E DE EDICAO DE MUSICA              "/>
    <x v="3"/>
    <x v="1"/>
    <x v="1"/>
    <x v="8"/>
    <n v="1.0942074303887901"/>
    <n v="87812"/>
    <n v="96084.542877300439"/>
  </r>
  <r>
    <x v="13"/>
    <s v="NORTE               "/>
    <s v="J5920100"/>
    <s v="ATIVIDADES DE GRAVACAO DE SOM E DE EDICAO DE MUSICA              "/>
    <x v="3"/>
    <x v="1"/>
    <x v="1"/>
    <x v="8"/>
    <n v="1.0942074303887901"/>
    <n v="33935"/>
    <n v="37131.929150243595"/>
  </r>
  <r>
    <x v="13"/>
    <s v="NORTE               "/>
    <s v="J6010100"/>
    <s v="ATIVIDADES DE RADIO                                              "/>
    <x v="5"/>
    <x v="1"/>
    <x v="1"/>
    <x v="8"/>
    <n v="1.0942074303887901"/>
    <n v="42870"/>
    <n v="46908.672540767431"/>
  </r>
  <r>
    <x v="13"/>
    <s v="NORTE               "/>
    <s v="J6010100"/>
    <s v="ATIVIDADES DE RADIO                                              "/>
    <x v="5"/>
    <x v="1"/>
    <x v="1"/>
    <x v="8"/>
    <n v="1.0942074303887901"/>
    <n v="660013"/>
    <n v="722191.12875319656"/>
  </r>
  <r>
    <x v="13"/>
    <s v="NORTE               "/>
    <s v="J6010100"/>
    <s v="ATIVIDADES DE RADIO                                              "/>
    <x v="5"/>
    <x v="1"/>
    <x v="1"/>
    <x v="8"/>
    <n v="1.0942074303887901"/>
    <n v="30675"/>
    <n v="33564.812927176135"/>
  </r>
  <r>
    <x v="13"/>
    <s v="NORTE               "/>
    <s v="J6021700"/>
    <s v="ATIVIDADES DE TELEVISAO ABERTA                                   "/>
    <x v="5"/>
    <x v="1"/>
    <x v="1"/>
    <x v="8"/>
    <n v="1.0942074303887901"/>
    <n v="11386"/>
    <n v="12458.645802406763"/>
  </r>
  <r>
    <x v="13"/>
    <s v="NORTE               "/>
    <s v="J6209100"/>
    <s v="SUPORTE TECNICO MANUTENCAO E OUTRO SERVICO TECNOLOGIA DA INFORMA "/>
    <x v="0"/>
    <x v="1"/>
    <x v="0"/>
    <x v="8"/>
    <n v="1.0942074303887901"/>
    <n v="72014"/>
    <n v="78798.253892018329"/>
  </r>
  <r>
    <x v="13"/>
    <s v="NORTE               "/>
    <s v="J6209100"/>
    <s v="SUPORTE TECNICO MANUTENCAO E OUTRO SERVICO TECNOLOGIA DA INFORMA "/>
    <x v="0"/>
    <x v="1"/>
    <x v="0"/>
    <x v="8"/>
    <n v="1.0942074303887901"/>
    <n v="2000"/>
    <n v="2188.4148607775801"/>
  </r>
  <r>
    <x v="13"/>
    <s v="NORTE               "/>
    <s v="R9001902"/>
    <s v="PRODUCAO MUSICAL                                                 "/>
    <x v="4"/>
    <x v="1"/>
    <x v="1"/>
    <x v="8"/>
    <n v="1.0942074303887901"/>
    <n v="28899"/>
    <n v="31621.500530805646"/>
  </r>
  <r>
    <x v="13"/>
    <s v="NORTE               "/>
    <s v="R9001902"/>
    <s v="PRODUCAO MUSICAL                                                 "/>
    <x v="4"/>
    <x v="1"/>
    <x v="1"/>
    <x v="8"/>
    <n v="1.0942074303887901"/>
    <n v="41083"/>
    <n v="44953.323862662663"/>
  </r>
  <r>
    <x v="13"/>
    <s v="NORTE               "/>
    <s v="R9001903"/>
    <s v="PRODUCAO DE ESPETACULOS DE DANCA                                 "/>
    <x v="4"/>
    <x v="1"/>
    <x v="1"/>
    <x v="8"/>
    <n v="1.0942074303887901"/>
    <n v="9571"/>
    <n v="10472.659316251111"/>
  </r>
  <r>
    <x v="13"/>
    <s v="NORTE               "/>
    <s v="R9001906"/>
    <s v="ATIVIDADES DE SONORIZACAO E DE ILUMINACAO                        "/>
    <x v="4"/>
    <x v="1"/>
    <x v="1"/>
    <x v="8"/>
    <n v="1.0942074303887901"/>
    <n v="10733"/>
    <n v="11744.128350362884"/>
  </r>
  <r>
    <x v="13"/>
    <s v="NORTE               "/>
    <s v="R9001906"/>
    <s v="ATIVIDADES DE SONORIZACAO E DE ILUMINACAO                        "/>
    <x v="4"/>
    <x v="1"/>
    <x v="1"/>
    <x v="8"/>
    <n v="1.0942074303887901"/>
    <n v="55702"/>
    <n v="60949.542287516386"/>
  </r>
  <r>
    <x v="13"/>
    <s v="NORTE               "/>
    <s v="R9001999"/>
    <s v="ARTE CENICA ESPETAC ATIVI COMPLEMENTARES NAO ESPECI ANTERIOR     "/>
    <x v="4"/>
    <x v="1"/>
    <x v="1"/>
    <x v="8"/>
    <n v="1.0942074303887901"/>
    <n v="98000"/>
    <n v="107232.32817810142"/>
  </r>
  <r>
    <x v="13"/>
    <s v="NORTE               "/>
    <s v="R9101500"/>
    <s v="ATIVIDADES DE BIBLIOTECAS E ARQUIVOS                             "/>
    <x v="1"/>
    <x v="0"/>
    <x v="0"/>
    <x v="8"/>
    <n v="1.0942074303887901"/>
    <n v="351112"/>
    <n v="384189.35929866886"/>
  </r>
  <r>
    <x v="14"/>
    <s v="NORDESTE            "/>
    <s v="C1811302"/>
    <s v="IMPRESSAO DE LIVROS, REVISTAS E OUTRAS PUBLICACOES PERIODICAS    "/>
    <x v="0"/>
    <x v="1"/>
    <x v="1"/>
    <x v="8"/>
    <n v="1.0942074303887901"/>
    <n v="86987"/>
    <n v="95181.821747229682"/>
  </r>
  <r>
    <x v="14"/>
    <s v="NORDESTE            "/>
    <s v="C1811302"/>
    <s v="IMPRESSAO DE LIVROS, REVISTAS E OUTRAS PUBLICACOES PERIODICAS    "/>
    <x v="0"/>
    <x v="1"/>
    <x v="1"/>
    <x v="8"/>
    <n v="1.0942074303887901"/>
    <n v="9680"/>
    <n v="10591.927926163487"/>
  </r>
  <r>
    <x v="14"/>
    <s v="NORDESTE            "/>
    <s v="G4647802"/>
    <s v="COMERCIO ATACADISTA DE LIVROS, JORNAIS E OUTRAS PUBLICACOES      "/>
    <x v="2"/>
    <x v="1"/>
    <x v="1"/>
    <x v="8"/>
    <n v="1.0942074303887901"/>
    <n v="15340"/>
    <n v="16785.141982164041"/>
  </r>
  <r>
    <x v="14"/>
    <s v="NORDESTE            "/>
    <s v="G4647802"/>
    <s v="COMERCIO ATACADISTA DE LIVROS, JORNAIS E OUTRAS PUBLICACOES      "/>
    <x v="2"/>
    <x v="1"/>
    <x v="1"/>
    <x v="8"/>
    <n v="1.0942074303887901"/>
    <n v="5156"/>
    <n v="5641.7335110846016"/>
  </r>
  <r>
    <x v="14"/>
    <s v="NORDESTE            "/>
    <s v="G4761001"/>
    <s v="COMERCIO VAREJISTA DE LIVROS                                     "/>
    <x v="2"/>
    <x v="1"/>
    <x v="1"/>
    <x v="8"/>
    <n v="1.0942074303887901"/>
    <n v="62245"/>
    <n v="68108.941504550239"/>
  </r>
  <r>
    <x v="14"/>
    <s v="NORDESTE            "/>
    <s v="G4761001"/>
    <s v="COMERCIO VAREJISTA DE LIVROS                                     "/>
    <x v="2"/>
    <x v="1"/>
    <x v="1"/>
    <x v="8"/>
    <n v="1.0942074303887901"/>
    <n v="129906"/>
    <n v="142144.11045208617"/>
  </r>
  <r>
    <x v="14"/>
    <s v="NORDESTE            "/>
    <s v="G4761001"/>
    <s v="COMERCIO VAREJISTA DE LIVROS                                     "/>
    <x v="2"/>
    <x v="1"/>
    <x v="1"/>
    <x v="8"/>
    <n v="1.0942074303887901"/>
    <n v="23310"/>
    <n v="25505.975202362697"/>
  </r>
  <r>
    <x v="14"/>
    <s v="NORDESTE            "/>
    <s v="G4761002"/>
    <s v="COMERCIO VAREJISTA DE JORNAIS E REVISTAS                         "/>
    <x v="2"/>
    <x v="1"/>
    <x v="1"/>
    <x v="8"/>
    <n v="1.0942074303887901"/>
    <n v="15241"/>
    <n v="16676.815446555549"/>
  </r>
  <r>
    <x v="14"/>
    <s v="NORDESTE            "/>
    <s v="G4761002"/>
    <s v="COMERCIO VAREJISTA DE JORNAIS E REVISTAS                         "/>
    <x v="2"/>
    <x v="1"/>
    <x v="1"/>
    <x v="8"/>
    <n v="1.0942074303887901"/>
    <n v="38050"/>
    <n v="41634.592726293464"/>
  </r>
  <r>
    <x v="14"/>
    <s v="NORDESTE            "/>
    <s v="G4761002"/>
    <s v="COMERCIO VAREJISTA DE JORNAIS E REVISTAS                         "/>
    <x v="2"/>
    <x v="1"/>
    <x v="1"/>
    <x v="8"/>
    <n v="1.0942074303887901"/>
    <n v="17665"/>
    <n v="19329.174257817976"/>
  </r>
  <r>
    <x v="14"/>
    <s v="NORDESTE            "/>
    <s v="G4762800"/>
    <s v="COMERCIO VAREJISTA DE DISCOS, CDS, DVDS E FITAS                  "/>
    <x v="3"/>
    <x v="1"/>
    <x v="1"/>
    <x v="8"/>
    <n v="1.0942074303887901"/>
    <n v="223751"/>
    <n v="244830.00675692217"/>
  </r>
  <r>
    <x v="14"/>
    <s v="NORDESTE            "/>
    <s v="J5821200"/>
    <s v="EDICAO INTEGRADA A IMPRESSAO DE LIVROS                           "/>
    <x v="2"/>
    <x v="1"/>
    <x v="1"/>
    <x v="8"/>
    <n v="1.0942074303887901"/>
    <n v="26684"/>
    <n v="29197.831072494475"/>
  </r>
  <r>
    <x v="14"/>
    <s v="NORDESTE            "/>
    <s v="J5821200"/>
    <s v="EDICAO INTEGRADA A IMPRESSAO DE LIVROS                           "/>
    <x v="2"/>
    <x v="1"/>
    <x v="1"/>
    <x v="8"/>
    <n v="1.0942074303887901"/>
    <n v="8919"/>
    <n v="9759.2360716376188"/>
  </r>
  <r>
    <x v="14"/>
    <s v="NORDESTE            "/>
    <s v="J5829800"/>
    <s v="EDICAO INTEGRADA IMPRESSAO CADASTRO LISTA OUTRO PRODUTO GRAFICO  "/>
    <x v="0"/>
    <x v="1"/>
    <x v="1"/>
    <x v="8"/>
    <n v="1.0942074303887901"/>
    <n v="230517"/>
    <n v="252233.41423093271"/>
  </r>
  <r>
    <x v="14"/>
    <s v="NORDESTE            "/>
    <s v="J5829800"/>
    <s v="EDICAO INTEGRADA IMPRESSAO CADASTRO LISTA OUTRO PRODUTO GRAFICO  "/>
    <x v="0"/>
    <x v="1"/>
    <x v="1"/>
    <x v="8"/>
    <n v="1.0942074303887901"/>
    <n v="29015"/>
    <n v="31748.428592730743"/>
  </r>
  <r>
    <x v="14"/>
    <s v="NORDESTE            "/>
    <s v="J5829800"/>
    <s v="EDICAO INTEGRADA IMPRESSAO CADASTRO LISTA OUTRO PRODUTO GRAFICO  "/>
    <x v="0"/>
    <x v="1"/>
    <x v="1"/>
    <x v="8"/>
    <n v="1.0942074303887901"/>
    <n v="8318"/>
    <n v="9101.6174059739551"/>
  </r>
  <r>
    <x v="14"/>
    <s v="NORDESTE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4"/>
    <s v="NORDESTE            "/>
    <s v="J5914600"/>
    <s v="ATIVIDADES DE EXIBICAO CINEMATOGRAFICA                           "/>
    <x v="5"/>
    <x v="1"/>
    <x v="0"/>
    <x v="8"/>
    <n v="1.0942074303887901"/>
    <n v="2605495"/>
    <n v="2850951.9888408408"/>
  </r>
  <r>
    <x v="14"/>
    <s v="NORDESTE            "/>
    <s v="J5914600"/>
    <s v="ATIVIDADES DE EXIBICAO CINEMATOGRAFICA                           "/>
    <x v="5"/>
    <x v="1"/>
    <x v="0"/>
    <x v="8"/>
    <n v="1.0942074303887901"/>
    <n v="1328781"/>
    <n v="1453962.0435594469"/>
  </r>
  <r>
    <x v="14"/>
    <s v="NORDESTE            "/>
    <s v="J6021700"/>
    <s v="ATIVIDADES DE TELEVISAO ABERTA                                   "/>
    <x v="5"/>
    <x v="1"/>
    <x v="1"/>
    <x v="8"/>
    <n v="1.0942074303887901"/>
    <n v="275000"/>
    <n v="300907.04335691727"/>
  </r>
  <r>
    <x v="14"/>
    <s v="NORDESTE            "/>
    <s v="J6209100"/>
    <s v="SUPORTE TECNICO MANUTENCAO E OUTRO SERVICO TECNOLOGIA DA INFORMA "/>
    <x v="0"/>
    <x v="1"/>
    <x v="0"/>
    <x v="8"/>
    <n v="1.0942074303887901"/>
    <n v="1440288"/>
    <n v="1575973.8314998096"/>
  </r>
  <r>
    <x v="14"/>
    <s v="NORDESTE            "/>
    <s v="J6209100"/>
    <s v="SUPORTE TECNICO MANUTENCAO E OUTRO SERVICO TECNOLOGIA DA INFORMA "/>
    <x v="0"/>
    <x v="1"/>
    <x v="0"/>
    <x v="8"/>
    <n v="1.0942074303887901"/>
    <n v="40000"/>
    <n v="43768.297215551604"/>
  </r>
  <r>
    <x v="14"/>
    <s v="NORDESTE            "/>
    <s v="R9001902"/>
    <s v="PRODUCAO MUSICAL                                                 "/>
    <x v="4"/>
    <x v="1"/>
    <x v="1"/>
    <x v="8"/>
    <n v="1.0942074303887901"/>
    <n v="25604"/>
    <n v="28016.08704767458"/>
  </r>
  <r>
    <x v="14"/>
    <s v="NORDESTE            "/>
    <s v="R9001902"/>
    <s v="PRODUCAO MUSICAL                                                 "/>
    <x v="4"/>
    <x v="1"/>
    <x v="1"/>
    <x v="8"/>
    <n v="1.0942074303887901"/>
    <n v="131964"/>
    <n v="144395.98934382631"/>
  </r>
  <r>
    <x v="14"/>
    <s v="NORDESTE            "/>
    <s v="R9001906"/>
    <s v="ATIVIDADES DE SONORIZACAO E DE ILUMINACAO                        "/>
    <x v="4"/>
    <x v="1"/>
    <x v="1"/>
    <x v="8"/>
    <n v="1.0942074303887901"/>
    <n v="48699"/>
    <n v="53286.807652503689"/>
  </r>
  <r>
    <x v="14"/>
    <s v="NORDESTE            "/>
    <s v="R9001906"/>
    <s v="ATIVIDADES DE SONORIZACAO E DE ILUMINACAO                        "/>
    <x v="4"/>
    <x v="1"/>
    <x v="1"/>
    <x v="8"/>
    <n v="1.0942074303887901"/>
    <n v="5531"/>
    <n v="6052.061297480398"/>
  </r>
  <r>
    <x v="14"/>
    <s v="NORDESTE            "/>
    <s v="R9001999"/>
    <s v="ARTE CENICA ESPETAC ATIVI COMPLEMENTARES NAO ESPECI ANTERIOR     "/>
    <x v="4"/>
    <x v="1"/>
    <x v="1"/>
    <x v="8"/>
    <n v="1.0942074303887901"/>
    <n v="272997"/>
    <n v="298715.34587384854"/>
  </r>
  <r>
    <x v="14"/>
    <s v="NORDESTE            "/>
    <s v="R9001999"/>
    <s v="ARTE CENICA ESPETAC ATIVI COMPLEMENTARES NAO ESPECI ANTERIOR     "/>
    <x v="4"/>
    <x v="1"/>
    <x v="1"/>
    <x v="8"/>
    <n v="1.0942074303887901"/>
    <n v="22729"/>
    <n v="24870.24068530681"/>
  </r>
  <r>
    <x v="14"/>
    <s v="NORDESTE            "/>
    <s v="R9001999"/>
    <s v="ARTE CENICA ESPETAC ATIVI COMPLEMENTARES NAO ESPECI ANTERIOR     "/>
    <x v="4"/>
    <x v="1"/>
    <x v="1"/>
    <x v="8"/>
    <n v="1.0942074303887901"/>
    <n v="14996"/>
    <n v="16408.734626110298"/>
  </r>
  <r>
    <x v="14"/>
    <s v="NORDESTE            "/>
    <s v="R9001999"/>
    <s v="ARTE CENICA ESPETAC ATIVI COMPLEMENTARES NAO ESPECI ANTERIOR     "/>
    <x v="4"/>
    <x v="1"/>
    <x v="1"/>
    <x v="8"/>
    <n v="1.0942074303887901"/>
    <n v="78003"/>
    <n v="85351.462192616789"/>
  </r>
  <r>
    <x v="14"/>
    <s v="NORDESTE            "/>
    <s v="R9102300"/>
    <s v="ATV MUSEUS EXPLOR REST ART CONSERV LUGAR PRED HIST ATRCAO SIMIL  "/>
    <x v="1"/>
    <x v="0"/>
    <x v="0"/>
    <x v="8"/>
    <n v="1.0942074303887901"/>
    <n v="144921"/>
    <n v="158573.63501937385"/>
  </r>
  <r>
    <x v="15"/>
    <s v="NORDESTE            "/>
    <s v="C1811302"/>
    <s v="IMPRESSAO DE LIVROS, REVISTAS E OUTRAS PUBLICACOES PERIODICAS    "/>
    <x v="0"/>
    <x v="1"/>
    <x v="1"/>
    <x v="8"/>
    <n v="1.0942074303887901"/>
    <n v="7297"/>
    <n v="7984.431619547001"/>
  </r>
  <r>
    <x v="15"/>
    <s v="NORDESTE            "/>
    <s v="C1811302"/>
    <s v="IMPRESSAO DE LIVROS, REVISTAS E OUTRAS PUBLICACOES PERIODICAS    "/>
    <x v="0"/>
    <x v="1"/>
    <x v="1"/>
    <x v="8"/>
    <n v="1.0942074303887901"/>
    <n v="26850"/>
    <n v="29379.469505939014"/>
  </r>
  <r>
    <x v="15"/>
    <s v="NORDESTE            "/>
    <s v="C1811302"/>
    <s v="IMPRESSAO DE LIVROS, REVISTAS E OUTRAS PUBLICACOES PERIODICAS    "/>
    <x v="0"/>
    <x v="1"/>
    <x v="1"/>
    <x v="8"/>
    <n v="1.0942074303887901"/>
    <n v="32975"/>
    <n v="36081.490017070355"/>
  </r>
  <r>
    <x v="15"/>
    <s v="NORDESTE            "/>
    <s v="C1811302"/>
    <s v="IMPRESSAO DE LIVROS, REVISTAS E OUTRAS PUBLICACOES PERIODICAS    "/>
    <x v="0"/>
    <x v="1"/>
    <x v="1"/>
    <x v="8"/>
    <n v="1.0942074303887901"/>
    <n v="46762"/>
    <n v="51167.327859840603"/>
  </r>
  <r>
    <x v="15"/>
    <s v="NORDESTE            "/>
    <s v="C1811302"/>
    <s v="IMPRESSAO DE LIVROS, REVISTAS E OUTRAS PUBLICACOES PERIODICAS    "/>
    <x v="0"/>
    <x v="1"/>
    <x v="1"/>
    <x v="8"/>
    <n v="1.0942074303887901"/>
    <n v="62650"/>
    <n v="68552.095513857697"/>
  </r>
  <r>
    <x v="15"/>
    <s v="NORDESTE            "/>
    <s v="G4647802"/>
    <s v="COMERCIO ATACADISTA DE LIVROS, JORNAIS E OUTRAS PUBLICACOES      "/>
    <x v="2"/>
    <x v="1"/>
    <x v="1"/>
    <x v="8"/>
    <n v="1.0942074303887901"/>
    <n v="42921"/>
    <n v="46964.477119717259"/>
  </r>
  <r>
    <x v="15"/>
    <s v="NORDESTE            "/>
    <s v="G4647802"/>
    <s v="COMERCIO ATACADISTA DE LIVROS, JORNAIS E OUTRAS PUBLICACOES      "/>
    <x v="2"/>
    <x v="1"/>
    <x v="1"/>
    <x v="8"/>
    <n v="1.0942074303887901"/>
    <n v="87530"/>
    <n v="95775.976381930799"/>
  </r>
  <r>
    <x v="15"/>
    <s v="NORDESTE            "/>
    <s v="G4647802"/>
    <s v="COMERCIO ATACADISTA DE LIVROS, JORNAIS E OUTRAS PUBLICACOES      "/>
    <x v="2"/>
    <x v="1"/>
    <x v="1"/>
    <x v="8"/>
    <n v="1.0942074303887901"/>
    <n v="193608"/>
    <n v="211847.31218271286"/>
  </r>
  <r>
    <x v="15"/>
    <s v="NORDESTE            "/>
    <s v="G4761001"/>
    <s v="COMERCIO VAREJISTA DE LIVROS                                     "/>
    <x v="2"/>
    <x v="1"/>
    <x v="1"/>
    <x v="8"/>
    <n v="1.0942074303887901"/>
    <n v="8825"/>
    <n v="9656.3805731810717"/>
  </r>
  <r>
    <x v="15"/>
    <s v="NORDESTE            "/>
    <s v="G4761001"/>
    <s v="COMERCIO VAREJISTA DE LIVROS                                     "/>
    <x v="2"/>
    <x v="1"/>
    <x v="1"/>
    <x v="8"/>
    <n v="1.0942074303887901"/>
    <n v="200000"/>
    <n v="218841.48607775802"/>
  </r>
  <r>
    <x v="15"/>
    <s v="NORDESTE            "/>
    <s v="G4761001"/>
    <s v="COMERCIO VAREJISTA DE LIVROS                                     "/>
    <x v="2"/>
    <x v="1"/>
    <x v="1"/>
    <x v="8"/>
    <n v="1.0942074303887901"/>
    <n v="52661"/>
    <n v="57622.057491704072"/>
  </r>
  <r>
    <x v="15"/>
    <s v="NORDESTE            "/>
    <s v="G4761001"/>
    <s v="COMERCIO VAREJISTA DE LIVROS                                     "/>
    <x v="2"/>
    <x v="1"/>
    <x v="1"/>
    <x v="8"/>
    <n v="1.0942074303887901"/>
    <n v="316016"/>
    <n v="345787.05532174389"/>
  </r>
  <r>
    <x v="15"/>
    <s v="NORDESTE            "/>
    <s v="G4761001"/>
    <s v="COMERCIO VAREJISTA DE LIVROS                                     "/>
    <x v="2"/>
    <x v="1"/>
    <x v="1"/>
    <x v="8"/>
    <n v="1.0942074303887901"/>
    <n v="850000"/>
    <n v="930076.31583047158"/>
  </r>
  <r>
    <x v="15"/>
    <s v="NORDESTE            "/>
    <s v="G4761001"/>
    <s v="COMERCIO VAREJISTA DE LIVROS                                     "/>
    <x v="2"/>
    <x v="1"/>
    <x v="1"/>
    <x v="8"/>
    <n v="1.0942074303887901"/>
    <n v="39358"/>
    <n v="43065.816045241998"/>
  </r>
  <r>
    <x v="15"/>
    <s v="NORDESTE            "/>
    <s v="G4761002"/>
    <s v="COMERCIO VAREJISTA DE JORNAIS E REVISTAS                         "/>
    <x v="2"/>
    <x v="1"/>
    <x v="1"/>
    <x v="8"/>
    <n v="1.0942074303887901"/>
    <n v="127307"/>
    <n v="139300.26534050569"/>
  </r>
  <r>
    <x v="15"/>
    <s v="NORDESTE            "/>
    <s v="G4761002"/>
    <s v="COMERCIO VAREJISTA DE JORNAIS E REVISTAS                         "/>
    <x v="2"/>
    <x v="1"/>
    <x v="1"/>
    <x v="8"/>
    <n v="1.0942074303887901"/>
    <n v="127840"/>
    <n v="139883.47790090292"/>
  </r>
  <r>
    <x v="15"/>
    <s v="NORDESTE            "/>
    <s v="G4761002"/>
    <s v="COMERCIO VAREJISTA DE JORNAIS E REVISTAS                         "/>
    <x v="2"/>
    <x v="1"/>
    <x v="1"/>
    <x v="8"/>
    <n v="1.0942074303887901"/>
    <n v="2699"/>
    <n v="2953.2658546193443"/>
  </r>
  <r>
    <x v="15"/>
    <s v="NORDESTE            "/>
    <s v="G4762800"/>
    <s v="COMERCIO VAREJISTA DE DISCOS, CDS, DVDS E FITAS                  "/>
    <x v="3"/>
    <x v="1"/>
    <x v="1"/>
    <x v="8"/>
    <n v="1.0942074303887901"/>
    <n v="59641"/>
    <n v="65259.625355817829"/>
  </r>
  <r>
    <x v="15"/>
    <s v="NORDESTE            "/>
    <s v="G4762800"/>
    <s v="COMERCIO VAREJISTA DE DISCOS, CDS, DVDS E FITAS                  "/>
    <x v="3"/>
    <x v="1"/>
    <x v="1"/>
    <x v="8"/>
    <n v="1.0942074303887901"/>
    <n v="14467"/>
    <n v="15829.898895434626"/>
  </r>
  <r>
    <x v="15"/>
    <s v="NORDESTE            "/>
    <s v="J5811500"/>
    <s v="EDICAO DE LIVROS                                                 "/>
    <x v="2"/>
    <x v="1"/>
    <x v="1"/>
    <x v="8"/>
    <n v="1.0942074303887901"/>
    <n v="623"/>
    <n v="681.69122913221622"/>
  </r>
  <r>
    <x v="15"/>
    <s v="NORDESTE            "/>
    <s v="J5813100"/>
    <s v="EDICAO DE REVISTAS                                               "/>
    <x v="2"/>
    <x v="1"/>
    <x v="1"/>
    <x v="8"/>
    <n v="1.0942074303887901"/>
    <n v="1800"/>
    <n v="1969.5733746998221"/>
  </r>
  <r>
    <x v="15"/>
    <s v="NORDESTE            "/>
    <s v="J5813100"/>
    <s v="EDICAO DE REVISTAS                                               "/>
    <x v="2"/>
    <x v="1"/>
    <x v="1"/>
    <x v="8"/>
    <n v="1.0942074303887901"/>
    <n v="6405"/>
    <n v="7008.3985916402007"/>
  </r>
  <r>
    <x v="15"/>
    <s v="NORDESTE            "/>
    <s v="J5819100"/>
    <s v="EDICAO DE CADASTROS, LISTAS E OUTROS PRODUTOS GRAFICOS           "/>
    <x v="0"/>
    <x v="1"/>
    <x v="1"/>
    <x v="8"/>
    <n v="1.0942074303887901"/>
    <n v="11716"/>
    <n v="12819.734254435065"/>
  </r>
  <r>
    <x v="15"/>
    <s v="NORDESTE            "/>
    <s v="J5819100"/>
    <s v="EDICAO DE CADASTROS, LISTAS E OUTROS PRODUTOS GRAFICOS           "/>
    <x v="0"/>
    <x v="1"/>
    <x v="1"/>
    <x v="8"/>
    <n v="1.0942074303887901"/>
    <n v="9819"/>
    <n v="10744.02275898753"/>
  </r>
  <r>
    <x v="15"/>
    <s v="NORDESTE            "/>
    <s v="J5821200"/>
    <s v="EDICAO INTEGRADA A IMPRESSAO DE LIVROS                           "/>
    <x v="2"/>
    <x v="1"/>
    <x v="1"/>
    <x v="8"/>
    <n v="1.0942074303887901"/>
    <n v="555493"/>
    <n v="607824.56812896021"/>
  </r>
  <r>
    <x v="15"/>
    <s v="NORDESTE            "/>
    <s v="J5821200"/>
    <s v="EDICAO INTEGRADA A IMPRESSAO DE LIVROS                           "/>
    <x v="2"/>
    <x v="1"/>
    <x v="1"/>
    <x v="8"/>
    <n v="1.0942074303887901"/>
    <n v="204027"/>
    <n v="223247.85939993369"/>
  </r>
  <r>
    <x v="15"/>
    <s v="NORDESTE            "/>
    <s v="J5829800"/>
    <s v="EDICAO INTEGRADA IMPRESSAO CADASTRO LISTA OUTRO PRODUTO GRAFICO  "/>
    <x v="0"/>
    <x v="1"/>
    <x v="1"/>
    <x v="8"/>
    <n v="1.0942074303887901"/>
    <n v="7561"/>
    <n v="8273.3023811696421"/>
  </r>
  <r>
    <x v="15"/>
    <s v="NORDESTE            "/>
    <s v="J5829800"/>
    <s v="EDICAO INTEGRADA IMPRESSAO CADASTRO LISTA OUTRO PRODUTO GRAFICO  "/>
    <x v="0"/>
    <x v="1"/>
    <x v="1"/>
    <x v="8"/>
    <n v="1.0942074303887901"/>
    <n v="255133"/>
    <n v="279168.42433738319"/>
  </r>
  <r>
    <x v="15"/>
    <s v="NORDESTE            "/>
    <s v="J5829800"/>
    <s v="EDICAO INTEGRADA IMPRESSAO CADASTRO LISTA OUTRO PRODUTO GRAFICO  "/>
    <x v="0"/>
    <x v="1"/>
    <x v="1"/>
    <x v="8"/>
    <n v="1.0942074303887901"/>
    <n v="13240"/>
    <n v="14487.306378347581"/>
  </r>
  <r>
    <x v="15"/>
    <s v="NORDESTE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5"/>
    <s v="NORDESTE            "/>
    <s v="J5911101"/>
    <s v="ESTUDIOS CINEMATOGRAFICOS                                        "/>
    <x v="5"/>
    <x v="1"/>
    <x v="1"/>
    <x v="8"/>
    <n v="1.0942074303887901"/>
    <n v="6441"/>
    <n v="7047.7900591341968"/>
  </r>
  <r>
    <x v="15"/>
    <s v="NORDESTE            "/>
    <s v="J6010100"/>
    <s v="ATIVIDADES DE RADIO                                              "/>
    <x v="5"/>
    <x v="1"/>
    <x v="1"/>
    <x v="8"/>
    <n v="1.0942074303887901"/>
    <n v="23715"/>
    <n v="25949.129211670159"/>
  </r>
  <r>
    <x v="15"/>
    <s v="NORDESTE            "/>
    <s v="J6021700"/>
    <s v="ATIVIDADES DE TELEVISAO ABERTA                                   "/>
    <x v="5"/>
    <x v="1"/>
    <x v="1"/>
    <x v="8"/>
    <n v="1.0942074303887901"/>
    <n v="326772"/>
    <n v="357556.35044300574"/>
  </r>
  <r>
    <x v="15"/>
    <s v="NORDESTE            "/>
    <s v="J6021700"/>
    <s v="ATIVIDADES DE TELEVISAO ABERTA                                   "/>
    <x v="5"/>
    <x v="1"/>
    <x v="1"/>
    <x v="8"/>
    <n v="1.0942074303887901"/>
    <n v="261424"/>
    <n v="286052.08328195906"/>
  </r>
  <r>
    <x v="15"/>
    <s v="NORDESTE            "/>
    <s v="J6209100"/>
    <s v="SUPORTE TECNICO MANUTENCAO E OUTRO SERVICO TECNOLOGIA DA INFORMA "/>
    <x v="0"/>
    <x v="1"/>
    <x v="0"/>
    <x v="8"/>
    <n v="1.0942074303887901"/>
    <n v="6913384"/>
    <n v="7564676.141930975"/>
  </r>
  <r>
    <x v="15"/>
    <s v="NORDESTE            "/>
    <s v="J6209100"/>
    <s v="SUPORTE TECNICO MANUTENCAO E OUTRO SERVICO TECNOLOGIA DA INFORMA "/>
    <x v="0"/>
    <x v="1"/>
    <x v="0"/>
    <x v="8"/>
    <n v="1.0942074303887901"/>
    <n v="192000"/>
    <n v="210087.8266346477"/>
  </r>
  <r>
    <x v="15"/>
    <s v="NORDESTE            "/>
    <s v="R9001902"/>
    <s v="PRODUCAO MUSICAL                                                 "/>
    <x v="4"/>
    <x v="1"/>
    <x v="1"/>
    <x v="8"/>
    <n v="1.0942074303887901"/>
    <n v="65497"/>
    <n v="71667.304068174592"/>
  </r>
  <r>
    <x v="15"/>
    <s v="NORDESTE            "/>
    <s v="R9001902"/>
    <s v="PRODUCAO MUSICAL                                                 "/>
    <x v="4"/>
    <x v="1"/>
    <x v="1"/>
    <x v="8"/>
    <n v="1.0942074303887901"/>
    <n v="143051"/>
    <n v="156527.46712454682"/>
  </r>
  <r>
    <x v="15"/>
    <s v="NORDESTE            "/>
    <s v="R9001906"/>
    <s v="ATIVIDADES DE SONORIZACAO E DE ILUMINACAO                        "/>
    <x v="4"/>
    <x v="1"/>
    <x v="1"/>
    <x v="8"/>
    <n v="1.0942074303887901"/>
    <n v="8402"/>
    <n v="9193.5308301266141"/>
  </r>
  <r>
    <x v="15"/>
    <s v="NORDESTE            "/>
    <s v="R9001906"/>
    <s v="ATIVIDADES DE SONORIZACAO E DE ILUMINACAO                        "/>
    <x v="4"/>
    <x v="1"/>
    <x v="1"/>
    <x v="8"/>
    <n v="1.0942074303887901"/>
    <n v="83890"/>
    <n v="91793.061335315608"/>
  </r>
  <r>
    <x v="15"/>
    <s v="NORDESTE            "/>
    <s v="R9001906"/>
    <s v="ATIVIDADES DE SONORIZACAO E DE ILUMINACAO                        "/>
    <x v="4"/>
    <x v="1"/>
    <x v="1"/>
    <x v="8"/>
    <n v="1.0942074303887901"/>
    <n v="36960"/>
    <n v="40441.906627169679"/>
  </r>
  <r>
    <x v="15"/>
    <s v="NORDESTE            "/>
    <s v="R9001906"/>
    <s v="ATIVIDADES DE SONORIZACAO E DE ILUMINACAO                        "/>
    <x v="4"/>
    <x v="1"/>
    <x v="1"/>
    <x v="8"/>
    <n v="1.0942074303887901"/>
    <n v="10900"/>
    <n v="11926.860991237812"/>
  </r>
  <r>
    <x v="15"/>
    <s v="NORDESTE            "/>
    <s v="R9001906"/>
    <s v="ATIVIDADES DE SONORIZACAO E DE ILUMINACAO                        "/>
    <x v="4"/>
    <x v="1"/>
    <x v="1"/>
    <x v="8"/>
    <n v="1.0942074303887901"/>
    <n v="75428"/>
    <n v="82533.878059365656"/>
  </r>
  <r>
    <x v="15"/>
    <s v="NORDESTE            "/>
    <s v="R9001906"/>
    <s v="ATIVIDADES DE SONORIZACAO E DE ILUMINACAO                        "/>
    <x v="4"/>
    <x v="1"/>
    <x v="1"/>
    <x v="8"/>
    <n v="1.0942074303887901"/>
    <n v="15648"/>
    <n v="17122.157870723786"/>
  </r>
  <r>
    <x v="15"/>
    <s v="NORDESTE            "/>
    <s v="R9001906"/>
    <s v="ATIVIDADES DE SONORIZACAO E DE ILUMINACAO                        "/>
    <x v="4"/>
    <x v="1"/>
    <x v="1"/>
    <x v="8"/>
    <n v="1.0942074303887901"/>
    <n v="86240"/>
    <n v="94364.448796729252"/>
  </r>
  <r>
    <x v="15"/>
    <s v="NORDESTE            "/>
    <s v="R9001999"/>
    <s v="ARTE CENICA ESPETAC ATIVI COMPLEMENTARES NAO ESPECI ANTERIOR     "/>
    <x v="4"/>
    <x v="1"/>
    <x v="1"/>
    <x v="8"/>
    <n v="1.0942074303887901"/>
    <n v="88569"/>
    <n v="96912.857902104748"/>
  </r>
  <r>
    <x v="15"/>
    <s v="NORDESTE            "/>
    <s v="R9101500"/>
    <s v="ATIVIDADES DE BIBLIOTECAS E ARQUIVOS                             "/>
    <x v="1"/>
    <x v="0"/>
    <x v="0"/>
    <x v="8"/>
    <n v="1.0942074303887901"/>
    <n v="171360"/>
    <n v="187503.38527142306"/>
  </r>
  <r>
    <x v="15"/>
    <s v="NORDESTE            "/>
    <s v="R9102302"/>
    <s v="RESTAURACAO E CONSERVACAO DE LUGARES E PREDIOS HISTORICOS        "/>
    <x v="1"/>
    <x v="0"/>
    <x v="0"/>
    <x v="8"/>
    <n v="1.0942074303887901"/>
    <n v="1392270"/>
    <n v="1523432.1791074008"/>
  </r>
  <r>
    <x v="15"/>
    <s v="NORDESTE            "/>
    <s v="R9102302"/>
    <s v="RESTAURACAO E CONSERVACAO DE LUGARES E PREDIOS HISTORICOS        "/>
    <x v="1"/>
    <x v="0"/>
    <x v="0"/>
    <x v="8"/>
    <n v="1.0942074303887901"/>
    <n v="1500000"/>
    <n v="1641311.1455831851"/>
  </r>
  <r>
    <x v="15"/>
    <s v="NORDESTE            "/>
    <s v="S9430800"/>
    <s v="ATIVIDADES DE ASSOCIACOES DE DEFESA DE DIREITOS SOCIAIS          "/>
    <x v="0"/>
    <x v="0"/>
    <x v="0"/>
    <x v="8"/>
    <n v="1.0942074303887901"/>
    <n v="1500000"/>
    <n v="1641311.1455831851"/>
  </r>
  <r>
    <x v="16"/>
    <s v="NORDESTE            "/>
    <s v="C1811301"/>
    <s v="IMPRESSAO DE JORNAIS                                             "/>
    <x v="0"/>
    <x v="1"/>
    <x v="1"/>
    <x v="8"/>
    <n v="1.0942074303887901"/>
    <n v="8135"/>
    <n v="8901.3774462128076"/>
  </r>
  <r>
    <x v="16"/>
    <s v="NORDESTE            "/>
    <s v="C1811301"/>
    <s v="IMPRESSAO DE JORNAIS                                             "/>
    <x v="0"/>
    <x v="1"/>
    <x v="1"/>
    <x v="8"/>
    <n v="1.0942074303887901"/>
    <n v="87198"/>
    <n v="95412.699515041721"/>
  </r>
  <r>
    <x v="16"/>
    <s v="NORDESTE            "/>
    <s v="C1811302"/>
    <s v="IMPRESSAO DE LIVROS, REVISTAS E OUTRAS PUBLICACOES PERIODICAS    "/>
    <x v="0"/>
    <x v="1"/>
    <x v="1"/>
    <x v="8"/>
    <n v="1.0942074303887901"/>
    <n v="6501"/>
    <n v="7113.4425049575248"/>
  </r>
  <r>
    <x v="16"/>
    <s v="NORDESTE            "/>
    <s v="C1811302"/>
    <s v="IMPRESSAO DE LIVROS, REVISTAS E OUTRAS PUBLICACOES PERIODICAS    "/>
    <x v="0"/>
    <x v="1"/>
    <x v="1"/>
    <x v="8"/>
    <n v="1.0942074303887901"/>
    <n v="19422"/>
    <n v="21251.696713011082"/>
  </r>
  <r>
    <x v="16"/>
    <s v="NORDESTE            "/>
    <s v="C3220500"/>
    <s v="FABRICACAO DE INSTRUMENTOS MUSICAIS, PECAS E ACESSORIOS          "/>
    <x v="3"/>
    <x v="1"/>
    <x v="1"/>
    <x v="8"/>
    <n v="1.0942074303887901"/>
    <n v="3234"/>
    <n v="3538.666829877347"/>
  </r>
  <r>
    <x v="16"/>
    <s v="NORDESTE            "/>
    <s v="C3220500"/>
    <s v="FABRICACAO DE INSTRUMENTOS MUSICAIS, PECAS E ACESSORIOS          "/>
    <x v="3"/>
    <x v="1"/>
    <x v="1"/>
    <x v="8"/>
    <n v="1.0942074303887901"/>
    <n v="17804"/>
    <n v="19481.269090642018"/>
  </r>
  <r>
    <x v="16"/>
    <s v="NORDESTE            "/>
    <s v="G4761001"/>
    <s v="COMERCIO VAREJISTA DE LIVROS                                     "/>
    <x v="2"/>
    <x v="1"/>
    <x v="1"/>
    <x v="8"/>
    <n v="1.0942074303887901"/>
    <n v="45703"/>
    <n v="50008.562191058874"/>
  </r>
  <r>
    <x v="16"/>
    <s v="NORDESTE            "/>
    <s v="G4761001"/>
    <s v="COMERCIO VAREJISTA DE LIVROS                                     "/>
    <x v="2"/>
    <x v="1"/>
    <x v="1"/>
    <x v="8"/>
    <n v="1.0942074303887901"/>
    <n v="288692"/>
    <n v="315888.9314938006"/>
  </r>
  <r>
    <x v="16"/>
    <s v="NORDESTE            "/>
    <s v="G4761001"/>
    <s v="COMERCIO VAREJISTA DE LIVROS                                     "/>
    <x v="2"/>
    <x v="1"/>
    <x v="1"/>
    <x v="8"/>
    <n v="1.0942074303887901"/>
    <n v="850000"/>
    <n v="930076.31583047158"/>
  </r>
  <r>
    <x v="16"/>
    <s v="NORDESTE            "/>
    <s v="G4761001"/>
    <s v="COMERCIO VAREJISTA DE LIVROS                                     "/>
    <x v="2"/>
    <x v="1"/>
    <x v="1"/>
    <x v="8"/>
    <n v="1.0942074303887901"/>
    <n v="74496"/>
    <n v="81514.07673424331"/>
  </r>
  <r>
    <x v="16"/>
    <s v="NORDESTE            "/>
    <s v="G4761002"/>
    <s v="COMERCIO VAREJISTA DE JORNAIS E REVISTAS                         "/>
    <x v="2"/>
    <x v="1"/>
    <x v="1"/>
    <x v="8"/>
    <n v="1.0942074303887901"/>
    <n v="39452"/>
    <n v="43168.671543698547"/>
  </r>
  <r>
    <x v="16"/>
    <s v="NORDESTE            "/>
    <s v="J5829800"/>
    <s v="EDICAO INTEGRADA IMPRESSAO CADASTRO LISTA OUTRO PRODUTO GRAFICO  "/>
    <x v="0"/>
    <x v="1"/>
    <x v="1"/>
    <x v="8"/>
    <n v="1.0942074303887901"/>
    <n v="16189"/>
    <n v="17714.124090564124"/>
  </r>
  <r>
    <x v="16"/>
    <s v="NORDESTE            "/>
    <s v="J5829800"/>
    <s v="EDICAO INTEGRADA IMPRESSAO CADASTRO LISTA OUTRO PRODUTO GRAFICO  "/>
    <x v="0"/>
    <x v="1"/>
    <x v="1"/>
    <x v="8"/>
    <n v="1.0942074303887901"/>
    <n v="45268"/>
    <n v="49532.58195883975"/>
  </r>
  <r>
    <x v="16"/>
    <s v="NORDESTE            "/>
    <s v="J5829800"/>
    <s v="EDICAO INTEGRADA IMPRESSAO CADASTRO LISTA OUTRO PRODUTO GRAFICO  "/>
    <x v="0"/>
    <x v="1"/>
    <x v="1"/>
    <x v="8"/>
    <n v="1.0942074303887901"/>
    <n v="40836"/>
    <n v="44683.054627356629"/>
  </r>
  <r>
    <x v="16"/>
    <s v="NORDESTE            "/>
    <s v="J6021700"/>
    <s v="ATIVIDADES DE TELEVISAO ABERTA                                   "/>
    <x v="5"/>
    <x v="1"/>
    <x v="1"/>
    <x v="8"/>
    <n v="1.0942074303887901"/>
    <n v="1825"/>
    <n v="1996.9285604595418"/>
  </r>
  <r>
    <x v="16"/>
    <s v="NORDESTE            "/>
    <s v="J6021700"/>
    <s v="ATIVIDADES DE TELEVISAO ABERTA                                   "/>
    <x v="5"/>
    <x v="1"/>
    <x v="1"/>
    <x v="8"/>
    <n v="1.0942074303887901"/>
    <n v="90005"/>
    <n v="98484.139772143055"/>
  </r>
  <r>
    <x v="16"/>
    <s v="NORDESTE            "/>
    <s v="R9001902"/>
    <s v="PRODUCAO MUSICAL                                                 "/>
    <x v="4"/>
    <x v="1"/>
    <x v="1"/>
    <x v="8"/>
    <n v="1.0942074303887901"/>
    <n v="52436"/>
    <n v="57375.860819866597"/>
  </r>
  <r>
    <x v="16"/>
    <s v="NORDESTE            "/>
    <s v="R9001902"/>
    <s v="PRODUCAO MUSICAL                                                 "/>
    <x v="4"/>
    <x v="1"/>
    <x v="1"/>
    <x v="8"/>
    <n v="1.0942074303887901"/>
    <n v="9545"/>
    <n v="10444.209923061002"/>
  </r>
  <r>
    <x v="16"/>
    <s v="NORDESTE            "/>
    <s v="R9001902"/>
    <s v="PRODUCAO MUSICAL                                                 "/>
    <x v="4"/>
    <x v="1"/>
    <x v="1"/>
    <x v="8"/>
    <n v="1.0942074303887901"/>
    <n v="4420"/>
    <n v="4836.3968423184524"/>
  </r>
  <r>
    <x v="17"/>
    <s v="SUL                 "/>
    <s v="C1811301"/>
    <s v="IMPRESSAO DE JORNAIS                                             "/>
    <x v="0"/>
    <x v="1"/>
    <x v="1"/>
    <x v="8"/>
    <n v="1.0942074303887901"/>
    <n v="13610"/>
    <n v="14892.163127591433"/>
  </r>
  <r>
    <x v="17"/>
    <s v="SUL                 "/>
    <s v="C1811301"/>
    <s v="IMPRESSAO DE JORNAIS                                             "/>
    <x v="0"/>
    <x v="1"/>
    <x v="1"/>
    <x v="8"/>
    <n v="1.0942074303887901"/>
    <n v="8784"/>
    <n v="9611.5180685351315"/>
  </r>
  <r>
    <x v="17"/>
    <s v="SUL                 "/>
    <s v="C1811302"/>
    <s v="IMPRESSAO DE LIVROS, REVISTAS E OUTRAS PUBLICACOES PERIODICAS    "/>
    <x v="0"/>
    <x v="1"/>
    <x v="1"/>
    <x v="8"/>
    <n v="1.0942074303887901"/>
    <n v="338301"/>
    <n v="370171.46790795808"/>
  </r>
  <r>
    <x v="17"/>
    <s v="SUL                 "/>
    <s v="C1811302"/>
    <s v="IMPRESSAO DE LIVROS, REVISTAS E OUTRAS PUBLICACOES PERIODICAS    "/>
    <x v="0"/>
    <x v="1"/>
    <x v="1"/>
    <x v="8"/>
    <n v="1.0942074303887901"/>
    <n v="256088"/>
    <n v="280213.39243340446"/>
  </r>
  <r>
    <x v="17"/>
    <s v="SUL                 "/>
    <s v="C1811302"/>
    <s v="IMPRESSAO DE LIVROS, REVISTAS E OUTRAS PUBLICACOES PERIODICAS    "/>
    <x v="0"/>
    <x v="1"/>
    <x v="1"/>
    <x v="8"/>
    <n v="1.0942074303887901"/>
    <n v="4000000"/>
    <n v="4376829.7215551604"/>
  </r>
  <r>
    <x v="17"/>
    <s v="SUL                 "/>
    <s v="C1811302"/>
    <s v="IMPRESSAO DE LIVROS, REVISTAS E OUTRAS PUBLICACOES PERIODICAS    "/>
    <x v="0"/>
    <x v="1"/>
    <x v="1"/>
    <x v="8"/>
    <n v="1.0942074303887901"/>
    <n v="771281"/>
    <n v="843941.40111769643"/>
  </r>
  <r>
    <x v="17"/>
    <s v="SUL                 "/>
    <s v="C3220500"/>
    <s v="FABRICACAO DE INSTRUMENTOS MUSICAIS, PECAS E ACESSORIOS          "/>
    <x v="3"/>
    <x v="1"/>
    <x v="1"/>
    <x v="8"/>
    <n v="1.0942074303887901"/>
    <n v="29177"/>
    <n v="31925.690196453728"/>
  </r>
  <r>
    <x v="17"/>
    <s v="SUL                 "/>
    <s v="C3220500"/>
    <s v="FABRICACAO DE INSTRUMENTOS MUSICAIS, PECAS E ACESSORIOS          "/>
    <x v="3"/>
    <x v="1"/>
    <x v="1"/>
    <x v="8"/>
    <n v="1.0942074303887901"/>
    <n v="135870"/>
    <n v="148669.96356692491"/>
  </r>
  <r>
    <x v="17"/>
    <s v="SUL                 "/>
    <s v="G4647802"/>
    <s v="COMERCIO ATACADISTA DE LIVROS, JORNAIS E OUTRAS PUBLICACOES      "/>
    <x v="2"/>
    <x v="1"/>
    <x v="1"/>
    <x v="8"/>
    <n v="1.0942074303887901"/>
    <n v="155802"/>
    <n v="170479.70606943427"/>
  </r>
  <r>
    <x v="17"/>
    <s v="SUL                 "/>
    <s v="G4756300"/>
    <s v="COM VAREJISTA ESPECIALIZADO DE INSTRUMENTOS MUSICAIS E ACESSORIO "/>
    <x v="3"/>
    <x v="1"/>
    <x v="1"/>
    <x v="8"/>
    <n v="1.0942074303887901"/>
    <n v="19448"/>
    <n v="21280.146106201191"/>
  </r>
  <r>
    <x v="17"/>
    <s v="SUL                 "/>
    <s v="G4756300"/>
    <s v="COM VAREJISTA ESPECIALIZADO DE INSTRUMENTOS MUSICAIS E ACESSORIO "/>
    <x v="3"/>
    <x v="1"/>
    <x v="1"/>
    <x v="8"/>
    <n v="1.0942074303887901"/>
    <n v="67200"/>
    <n v="73530.739322126698"/>
  </r>
  <r>
    <x v="17"/>
    <s v="SUL                 "/>
    <s v="G4756300"/>
    <s v="COM VAREJISTA ESPECIALIZADO DE INSTRUMENTOS MUSICAIS E ACESSORIO "/>
    <x v="3"/>
    <x v="1"/>
    <x v="1"/>
    <x v="8"/>
    <n v="1.0942074303887901"/>
    <n v="709803"/>
    <n v="776671.71671225433"/>
  </r>
  <r>
    <x v="17"/>
    <s v="SUL                 "/>
    <s v="G4756300"/>
    <s v="COM VAREJISTA ESPECIALIZADO DE INSTRUMENTOS MUSICAIS E ACESSORIO "/>
    <x v="3"/>
    <x v="1"/>
    <x v="1"/>
    <x v="8"/>
    <n v="1.0942074303887901"/>
    <n v="267967"/>
    <n v="293211.48249899293"/>
  </r>
  <r>
    <x v="17"/>
    <s v="SUL                 "/>
    <s v="G4761001"/>
    <s v="COMERCIO VAREJISTA DE LIVROS                                     "/>
    <x v="2"/>
    <x v="1"/>
    <x v="1"/>
    <x v="8"/>
    <n v="1.0942074303887901"/>
    <n v="35279"/>
    <n v="38602.543936686125"/>
  </r>
  <r>
    <x v="17"/>
    <s v="SUL                 "/>
    <s v="G4761001"/>
    <s v="COMERCIO VAREJISTA DE LIVROS                                     "/>
    <x v="2"/>
    <x v="1"/>
    <x v="1"/>
    <x v="8"/>
    <n v="1.0942074303887901"/>
    <n v="47931"/>
    <n v="52446.456345965096"/>
  </r>
  <r>
    <x v="17"/>
    <s v="SUL                 "/>
    <s v="G4761001"/>
    <s v="COMERCIO VAREJISTA DE LIVROS                                     "/>
    <x v="2"/>
    <x v="1"/>
    <x v="0"/>
    <x v="8"/>
    <n v="1.0942074303887901"/>
    <n v="520000"/>
    <n v="568987.86380217085"/>
  </r>
  <r>
    <x v="17"/>
    <s v="SUL                 "/>
    <s v="G4761001"/>
    <s v="COMERCIO VAREJISTA DE LIVROS                                     "/>
    <x v="2"/>
    <x v="1"/>
    <x v="1"/>
    <x v="8"/>
    <n v="1.0942074303887901"/>
    <n v="72500"/>
    <n v="79330.038703187281"/>
  </r>
  <r>
    <x v="17"/>
    <s v="SUL                 "/>
    <s v="G4761001"/>
    <s v="COMERCIO VAREJISTA DE LIVROS                                     "/>
    <x v="2"/>
    <x v="1"/>
    <x v="1"/>
    <x v="8"/>
    <n v="1.0942074303887901"/>
    <n v="1013447"/>
    <n v="1108921.2377052282"/>
  </r>
  <r>
    <x v="17"/>
    <s v="SUL                 "/>
    <s v="G4761001"/>
    <s v="COMERCIO VAREJISTA DE LIVROS                                     "/>
    <x v="2"/>
    <x v="1"/>
    <x v="1"/>
    <x v="8"/>
    <n v="1.0942074303887901"/>
    <n v="203468"/>
    <n v="222636.19744634634"/>
  </r>
  <r>
    <x v="17"/>
    <s v="SUL                 "/>
    <s v="G4761002"/>
    <s v="COMERCIO VAREJISTA DE JORNAIS E REVISTAS                         "/>
    <x v="2"/>
    <x v="1"/>
    <x v="1"/>
    <x v="8"/>
    <n v="1.0942074303887901"/>
    <n v="93240"/>
    <n v="102023.90080945079"/>
  </r>
  <r>
    <x v="17"/>
    <s v="SUL                 "/>
    <s v="G4761002"/>
    <s v="COMERCIO VAREJISTA DE JORNAIS E REVISTAS                         "/>
    <x v="2"/>
    <x v="1"/>
    <x v="1"/>
    <x v="8"/>
    <n v="1.0942074303887901"/>
    <n v="52437"/>
    <n v="57376.955027296986"/>
  </r>
  <r>
    <x v="17"/>
    <s v="SUL                 "/>
    <s v="G4761002"/>
    <s v="COMERCIO VAREJISTA DE JORNAIS E REVISTAS                         "/>
    <x v="2"/>
    <x v="1"/>
    <x v="1"/>
    <x v="8"/>
    <n v="1.0942074303887901"/>
    <n v="334746"/>
    <n v="366281.56049292593"/>
  </r>
  <r>
    <x v="17"/>
    <s v="SUL                 "/>
    <s v="G4761002"/>
    <s v="COMERCIO VAREJISTA DE JORNAIS E REVISTAS                         "/>
    <x v="2"/>
    <x v="1"/>
    <x v="1"/>
    <x v="8"/>
    <n v="1.0942074303887901"/>
    <n v="135081"/>
    <n v="147806.63390434816"/>
  </r>
  <r>
    <x v="17"/>
    <s v="SUL                 "/>
    <s v="G4762800"/>
    <s v="COMERCIO VAREJISTA DE DISCOS, CDS, DVDS E FITAS                  "/>
    <x v="3"/>
    <x v="1"/>
    <x v="1"/>
    <x v="8"/>
    <n v="1.0942074303887901"/>
    <n v="14525"/>
    <n v="15893.362926397176"/>
  </r>
  <r>
    <x v="17"/>
    <s v="SUL                 "/>
    <s v="G4762800"/>
    <s v="COMERCIO VAREJISTA DE DISCOS, CDS, DVDS E FITAS                  "/>
    <x v="3"/>
    <x v="1"/>
    <x v="1"/>
    <x v="8"/>
    <n v="1.0942074303887901"/>
    <n v="2650"/>
    <n v="2899.6496905302938"/>
  </r>
  <r>
    <x v="17"/>
    <s v="SUL                 "/>
    <s v="G4762800"/>
    <s v="COMERCIO VAREJISTA DE DISCOS, CDS, DVDS E FITAS                  "/>
    <x v="3"/>
    <x v="1"/>
    <x v="1"/>
    <x v="8"/>
    <n v="1.0942074303887901"/>
    <n v="67265"/>
    <n v="73601.862805101962"/>
  </r>
  <r>
    <x v="17"/>
    <s v="SUL                 "/>
    <s v="J5811500"/>
    <s v="EDICAO DE LIVROS                                                 "/>
    <x v="2"/>
    <x v="1"/>
    <x v="1"/>
    <x v="8"/>
    <n v="1.0942074303887901"/>
    <n v="25508"/>
    <n v="27911.043134357256"/>
  </r>
  <r>
    <x v="17"/>
    <s v="SUL                 "/>
    <s v="J5811500"/>
    <s v="EDICAO DE LIVROS                                                 "/>
    <x v="2"/>
    <x v="1"/>
    <x v="1"/>
    <x v="8"/>
    <n v="1.0942074303887901"/>
    <n v="109784"/>
    <n v="120126.46853780292"/>
  </r>
  <r>
    <x v="17"/>
    <s v="SUL                 "/>
    <s v="J5811500"/>
    <s v="EDICAO DE LIVROS                                                 "/>
    <x v="2"/>
    <x v="1"/>
    <x v="1"/>
    <x v="8"/>
    <n v="1.0942074303887901"/>
    <n v="12933"/>
    <n v="14151.384697218222"/>
  </r>
  <r>
    <x v="17"/>
    <s v="SUL                 "/>
    <s v="J5812301"/>
    <s v="EDICAO DE JORNAIS DIARIOS                                        "/>
    <x v="2"/>
    <x v="1"/>
    <x v="1"/>
    <x v="8"/>
    <n v="1.0942074303887901"/>
    <n v="37415"/>
    <n v="40939.771007996584"/>
  </r>
  <r>
    <x v="17"/>
    <s v="SUL                 "/>
    <s v="J5812301"/>
    <s v="EDICAO DE JORNAIS DIARIOS                                        "/>
    <x v="2"/>
    <x v="1"/>
    <x v="1"/>
    <x v="8"/>
    <n v="1.0942074303887901"/>
    <n v="134630"/>
    <n v="147313.1463532428"/>
  </r>
  <r>
    <x v="17"/>
    <s v="SUL                 "/>
    <s v="J5812301"/>
    <s v="EDICAO DE JORNAIS DIARIOS                                        "/>
    <x v="2"/>
    <x v="1"/>
    <x v="1"/>
    <x v="8"/>
    <n v="1.0942074303887901"/>
    <n v="149634"/>
    <n v="163730.63463879621"/>
  </r>
  <r>
    <x v="17"/>
    <s v="SUL                 "/>
    <s v="J5813100"/>
    <s v="EDICAO DE REVISTAS                                               "/>
    <x v="2"/>
    <x v="1"/>
    <x v="1"/>
    <x v="8"/>
    <n v="1.0942074303887901"/>
    <n v="4423"/>
    <n v="4839.6794646096187"/>
  </r>
  <r>
    <x v="17"/>
    <s v="SUL                 "/>
    <s v="J5813100"/>
    <s v="EDICAO DE REVISTAS                                               "/>
    <x v="2"/>
    <x v="1"/>
    <x v="1"/>
    <x v="8"/>
    <n v="1.0942074303887901"/>
    <n v="12430"/>
    <n v="13600.998359732661"/>
  </r>
  <r>
    <x v="17"/>
    <s v="SUL                 "/>
    <s v="J5813100"/>
    <s v="EDICAO DE REVISTAS                                               "/>
    <x v="2"/>
    <x v="1"/>
    <x v="1"/>
    <x v="8"/>
    <n v="1.0942074303887901"/>
    <n v="4768"/>
    <n v="5217.1810280937516"/>
  </r>
  <r>
    <x v="17"/>
    <s v="SUL                 "/>
    <s v="J5821200"/>
    <s v="EDICAO INTEGRADA A IMPRESSAO DE LIVROS                           "/>
    <x v="2"/>
    <x v="1"/>
    <x v="1"/>
    <x v="8"/>
    <n v="1.0942074303887901"/>
    <n v="663876"/>
    <n v="726418.05205678847"/>
  </r>
  <r>
    <x v="17"/>
    <s v="SUL                 "/>
    <s v="J5821200"/>
    <s v="EDICAO INTEGRADA A IMPRESSAO DE LIVROS                           "/>
    <x v="2"/>
    <x v="1"/>
    <x v="1"/>
    <x v="8"/>
    <n v="1.0942074303887901"/>
    <n v="59325"/>
    <n v="64913.855807814973"/>
  </r>
  <r>
    <x v="17"/>
    <s v="SUL                 "/>
    <s v="J5821200"/>
    <s v="EDICAO INTEGRADA A IMPRESSAO DE LIVROS                           "/>
    <x v="2"/>
    <x v="1"/>
    <x v="1"/>
    <x v="8"/>
    <n v="1.0942074303887901"/>
    <n v="365424"/>
    <n v="399849.65604239324"/>
  </r>
  <r>
    <x v="17"/>
    <s v="SUL                 "/>
    <s v="J5822101"/>
    <s v="EDICAO INTEGRADA A IMPRESSAO DE JORNAIS DIARIOS                  "/>
    <x v="2"/>
    <x v="1"/>
    <x v="1"/>
    <x v="8"/>
    <n v="1.0942074303887901"/>
    <n v="8089"/>
    <n v="8851.0439044149225"/>
  </r>
  <r>
    <x v="17"/>
    <s v="SUL                 "/>
    <s v="J5822101"/>
    <s v="EDICAO INTEGRADA A IMPRESSAO DE JORNAIS DIARIOS                  "/>
    <x v="2"/>
    <x v="1"/>
    <x v="1"/>
    <x v="8"/>
    <n v="1.0942074303887901"/>
    <n v="5625"/>
    <n v="6154.9167959369443"/>
  </r>
  <r>
    <x v="17"/>
    <s v="SUL                 "/>
    <s v="J5822101"/>
    <s v="EDICAO INTEGRADA A IMPRESSAO DE JORNAIS DIARIOS                  "/>
    <x v="2"/>
    <x v="1"/>
    <x v="1"/>
    <x v="8"/>
    <n v="1.0942074303887901"/>
    <n v="10327"/>
    <n v="11299.880133625034"/>
  </r>
  <r>
    <x v="17"/>
    <s v="SUL                 "/>
    <s v="J5822101"/>
    <s v="EDICAO INTEGRADA A IMPRESSAO DE JORNAIS DIARIOS                  "/>
    <x v="2"/>
    <x v="1"/>
    <x v="1"/>
    <x v="8"/>
    <n v="1.0942074303887901"/>
    <n v="4365"/>
    <n v="4776.2154336470685"/>
  </r>
  <r>
    <x v="17"/>
    <s v="SUL                 "/>
    <s v="J5823900"/>
    <s v="EDICAO INTEGRADA A IMPRESSAO DE REVISTAS                         "/>
    <x v="2"/>
    <x v="1"/>
    <x v="1"/>
    <x v="8"/>
    <n v="1.0942074303887901"/>
    <n v="11199"/>
    <n v="12254.02901292406"/>
  </r>
  <r>
    <x v="17"/>
    <s v="SUL                 "/>
    <s v="J5823900"/>
    <s v="EDICAO INTEGRADA A IMPRESSAO DE REVISTAS                         "/>
    <x v="2"/>
    <x v="1"/>
    <x v="1"/>
    <x v="8"/>
    <n v="1.0942074303887901"/>
    <n v="7043"/>
    <n v="7706.5029322282489"/>
  </r>
  <r>
    <x v="17"/>
    <s v="SUL                 "/>
    <s v="J5823900"/>
    <s v="EDICAO INTEGRADA A IMPRESSAO DE REVISTAS                         "/>
    <x v="2"/>
    <x v="1"/>
    <x v="1"/>
    <x v="8"/>
    <n v="1.0942074303887901"/>
    <n v="13337"/>
    <n v="14593.444499095294"/>
  </r>
  <r>
    <x v="17"/>
    <s v="SUL                 "/>
    <s v="J5829800"/>
    <s v="EDICAO INTEGRADA IMPRESSAO CADASTRO LISTA OUTRO PRODUTO GRAFICO  "/>
    <x v="0"/>
    <x v="1"/>
    <x v="1"/>
    <x v="8"/>
    <n v="1.0942074303887901"/>
    <n v="790763"/>
    <n v="865258.75027653086"/>
  </r>
  <r>
    <x v="17"/>
    <s v="SUL                 "/>
    <s v="J5829800"/>
    <s v="EDICAO INTEGRADA IMPRESSAO CADASTRO LISTA OUTRO PRODUTO GRAFICO  "/>
    <x v="0"/>
    <x v="1"/>
    <x v="1"/>
    <x v="8"/>
    <n v="1.0942074303887901"/>
    <n v="140873"/>
    <n v="154144.28334116001"/>
  </r>
  <r>
    <x v="17"/>
    <s v="SUL                 "/>
    <s v="J5829800"/>
    <s v="EDICAO INTEGRADA IMPRESSAO CADASTRO LISTA OUTRO PRODUTO GRAFICO  "/>
    <x v="0"/>
    <x v="1"/>
    <x v="1"/>
    <x v="8"/>
    <n v="1.0942074303887901"/>
    <n v="463126"/>
    <n v="506755.91040623881"/>
  </r>
  <r>
    <x v="17"/>
    <s v="SUL                 "/>
    <s v="J5829800"/>
    <s v="EDICAO INTEGRADA IMPRESSAO CADASTRO LISTA OUTRO PRODUTO GRAFICO  "/>
    <x v="0"/>
    <x v="1"/>
    <x v="1"/>
    <x v="8"/>
    <n v="1.0942074303887901"/>
    <n v="544792"/>
    <n v="596115.45441636979"/>
  </r>
  <r>
    <x v="17"/>
    <s v="SUL                 "/>
    <s v="J5829800"/>
    <s v="EDICAO INTEGRADA IMPRESSAO CADASTRO LISTA OUTRO PRODUTO GRAFICO  "/>
    <x v="0"/>
    <x v="1"/>
    <x v="1"/>
    <x v="8"/>
    <n v="1.0942074303887901"/>
    <n v="2955276"/>
    <n v="3233684.9580496619"/>
  </r>
  <r>
    <x v="17"/>
    <s v="SUL                 "/>
    <s v="J5911101"/>
    <s v="ESTUDIOS CINEMATOGRAFICOS                                        "/>
    <x v="5"/>
    <x v="1"/>
    <x v="1"/>
    <x v="8"/>
    <n v="1.0942074303887901"/>
    <n v="10127"/>
    <n v="11081.038647547277"/>
  </r>
  <r>
    <x v="17"/>
    <s v="SUL                 "/>
    <s v="J5911102"/>
    <s v="PRODUCAO DE FILMES PARA PUBLICIDADE                              "/>
    <x v="5"/>
    <x v="1"/>
    <x v="1"/>
    <x v="8"/>
    <n v="1.0942074303887901"/>
    <n v="38926"/>
    <n v="42593.118435314042"/>
  </r>
  <r>
    <x v="17"/>
    <s v="SUL                 "/>
    <s v="J5911102"/>
    <s v="PRODUCAO DE FILMES PARA PUBLICIDADE                              "/>
    <x v="5"/>
    <x v="1"/>
    <x v="1"/>
    <x v="8"/>
    <n v="1.0942074303887901"/>
    <n v="2535"/>
    <n v="2773.8158360355828"/>
  </r>
  <r>
    <x v="17"/>
    <s v="SUL                 "/>
    <s v="J5911199"/>
    <s v="ATIV PD CINEMATOGRAFICA VIDEO PROG TELEVISAO NAO ESPECI ANTERIOR "/>
    <x v="5"/>
    <x v="1"/>
    <x v="1"/>
    <x v="8"/>
    <n v="1.0942074303887901"/>
    <n v="48208"/>
    <n v="52749.551804182796"/>
  </r>
  <r>
    <x v="17"/>
    <s v="SUL                 "/>
    <s v="J5911199"/>
    <s v="ATIV PD CINEMATOGRAFICA VIDEO PROG TELEVISAO NAO ESPECI ANTERIOR "/>
    <x v="5"/>
    <x v="1"/>
    <x v="1"/>
    <x v="8"/>
    <n v="1.0942074303887901"/>
    <n v="4940"/>
    <n v="5405.3847061206234"/>
  </r>
  <r>
    <x v="17"/>
    <s v="SUL                 "/>
    <s v="J5914600"/>
    <s v="ATIVIDADES DE EXIBICAO CINEMATOGRAFICA                           "/>
    <x v="5"/>
    <x v="1"/>
    <x v="1"/>
    <x v="8"/>
    <n v="1.0942074303887901"/>
    <n v="122201"/>
    <n v="133713.24220094053"/>
  </r>
  <r>
    <x v="17"/>
    <s v="SUL                 "/>
    <s v="J5914600"/>
    <s v="ATIVIDADES DE EXIBICAO CINEMATOGRAFICA                           "/>
    <x v="5"/>
    <x v="1"/>
    <x v="1"/>
    <x v="8"/>
    <n v="1.0942074303887901"/>
    <n v="14607"/>
    <n v="15983.087935689056"/>
  </r>
  <r>
    <x v="17"/>
    <s v="SUL                 "/>
    <s v="J5920100"/>
    <s v="ATIVIDADES DE GRAVACAO DE SOM E DE EDICAO DE MUSICA              "/>
    <x v="3"/>
    <x v="1"/>
    <x v="1"/>
    <x v="8"/>
    <n v="1.0942074303887901"/>
    <n v="42843"/>
    <n v="46879.128940146933"/>
  </r>
  <r>
    <x v="17"/>
    <s v="SUL                 "/>
    <s v="J6010100"/>
    <s v="ATIVIDADES DE RADIO                                              "/>
    <x v="5"/>
    <x v="1"/>
    <x v="1"/>
    <x v="8"/>
    <n v="1.0942074303887901"/>
    <n v="57475"/>
    <n v="62889.572061595711"/>
  </r>
  <r>
    <x v="17"/>
    <s v="SUL                 "/>
    <s v="J6010100"/>
    <s v="ATIVIDADES DE RADIO                                              "/>
    <x v="5"/>
    <x v="1"/>
    <x v="1"/>
    <x v="8"/>
    <n v="1.0942074303887901"/>
    <n v="3791"/>
    <n v="4148.140368603903"/>
  </r>
  <r>
    <x v="17"/>
    <s v="SUL                 "/>
    <s v="J6010100"/>
    <s v="ATIVIDADES DE RADIO                                              "/>
    <x v="5"/>
    <x v="1"/>
    <x v="1"/>
    <x v="8"/>
    <n v="1.0942074303887901"/>
    <n v="350000"/>
    <n v="382972.60063607653"/>
  </r>
  <r>
    <x v="17"/>
    <s v="SUL                 "/>
    <s v="J6010100"/>
    <s v="ATIVIDADES DE RADIO                                              "/>
    <x v="5"/>
    <x v="1"/>
    <x v="1"/>
    <x v="8"/>
    <n v="1.0942074303887901"/>
    <n v="250464"/>
    <n v="274059.56984489789"/>
  </r>
  <r>
    <x v="17"/>
    <s v="SUL                 "/>
    <s v="J6010100"/>
    <s v="ATIVIDADES DE RADIO                                              "/>
    <x v="5"/>
    <x v="1"/>
    <x v="1"/>
    <x v="8"/>
    <n v="1.0942074303887901"/>
    <n v="81131"/>
    <n v="88774.143034872934"/>
  </r>
  <r>
    <x v="17"/>
    <s v="SUL                 "/>
    <s v="J6021700"/>
    <s v="ATIVIDADES DE TELEVISAO ABERTA                                   "/>
    <x v="5"/>
    <x v="1"/>
    <x v="1"/>
    <x v="8"/>
    <n v="1.0942074303887901"/>
    <n v="469965"/>
    <n v="514239.19502266776"/>
  </r>
  <r>
    <x v="17"/>
    <s v="SUL                 "/>
    <s v="J6021700"/>
    <s v="ATIVIDADES DE TELEVISAO ABERTA                                   "/>
    <x v="5"/>
    <x v="1"/>
    <x v="1"/>
    <x v="8"/>
    <n v="1.0942074303887901"/>
    <n v="9371"/>
    <n v="10253.817830173351"/>
  </r>
  <r>
    <x v="17"/>
    <s v="SUL                 "/>
    <s v="J6021700"/>
    <s v="ATIVIDADES DE TELEVISAO ABERTA                                   "/>
    <x v="5"/>
    <x v="1"/>
    <x v="1"/>
    <x v="8"/>
    <n v="1.0942074303887901"/>
    <n v="78131"/>
    <n v="85491.520743706555"/>
  </r>
  <r>
    <x v="17"/>
    <s v="SUL                 "/>
    <s v="J6021700"/>
    <s v="ATIVIDADES DE TELEVISAO ABERTA                                   "/>
    <x v="5"/>
    <x v="1"/>
    <x v="1"/>
    <x v="8"/>
    <n v="1.0942074303887901"/>
    <n v="494398"/>
    <n v="540973.96516935702"/>
  </r>
  <r>
    <x v="17"/>
    <s v="SUL                 "/>
    <s v="J6209100"/>
    <s v="SUPORTE TECNICO MANUTENCAO E OUTRO SERVICO TECNOLOGIA DA INFORMA "/>
    <x v="0"/>
    <x v="1"/>
    <x v="0"/>
    <x v="8"/>
    <n v="1.0942074303887901"/>
    <n v="3888778"/>
    <n v="4255129.7827324588"/>
  </r>
  <r>
    <x v="17"/>
    <s v="SUL                 "/>
    <s v="J6209100"/>
    <s v="SUPORTE TECNICO MANUTENCAO E OUTRO SERVICO TECNOLOGIA DA INFORMA "/>
    <x v="0"/>
    <x v="1"/>
    <x v="0"/>
    <x v="8"/>
    <n v="1.0942074303887901"/>
    <n v="108000"/>
    <n v="118174.40248198932"/>
  </r>
  <r>
    <x v="17"/>
    <s v="SUL                 "/>
    <s v="P8592901"/>
    <s v="ENSINO DE DANCA                                                  "/>
    <x v="6"/>
    <x v="1"/>
    <x v="1"/>
    <x v="8"/>
    <n v="1.0942074303887901"/>
    <n v="50000"/>
    <n v="54710.371519439504"/>
  </r>
  <r>
    <x v="17"/>
    <s v="SUL                 "/>
    <s v="P8592901"/>
    <s v="ENSINO DE DANCA                                                  "/>
    <x v="6"/>
    <x v="1"/>
    <x v="1"/>
    <x v="8"/>
    <n v="1.0942074303887901"/>
    <n v="300000"/>
    <n v="328262.22911663703"/>
  </r>
  <r>
    <x v="17"/>
    <s v="SUL                 "/>
    <s v="P8592901"/>
    <s v="ENSINO DE DANCA                                                  "/>
    <x v="6"/>
    <x v="1"/>
    <x v="1"/>
    <x v="8"/>
    <n v="1.0942074303887901"/>
    <n v="35236"/>
    <n v="38555.493017179411"/>
  </r>
  <r>
    <x v="17"/>
    <s v="SUL                 "/>
    <s v="P8592903"/>
    <s v="ENSINO DE MUSICA                                                 "/>
    <x v="6"/>
    <x v="1"/>
    <x v="1"/>
    <x v="8"/>
    <n v="1.0942074303887901"/>
    <n v="4869"/>
    <n v="5327.6959785630188"/>
  </r>
  <r>
    <x v="17"/>
    <s v="SUL                 "/>
    <s v="P8592999"/>
    <s v="ENSINO DE ARTE E CULTURA NAO ESPECIFICADO ANTERIORMENTE          "/>
    <x v="6"/>
    <x v="1"/>
    <x v="1"/>
    <x v="8"/>
    <n v="1.0942074303887901"/>
    <n v="22597"/>
    <n v="24725.80530449549"/>
  </r>
  <r>
    <x v="17"/>
    <s v="SUL                 "/>
    <s v="R9001901"/>
    <s v="PRODUCAO TEATRAL                                                 "/>
    <x v="4"/>
    <x v="1"/>
    <x v="1"/>
    <x v="8"/>
    <n v="1.0942074303887901"/>
    <n v="38133"/>
    <n v="41725.41194301573"/>
  </r>
  <r>
    <x v="17"/>
    <s v="SUL                 "/>
    <s v="R9001902"/>
    <s v="PRODUCAO MUSICAL                                                 "/>
    <x v="4"/>
    <x v="1"/>
    <x v="1"/>
    <x v="8"/>
    <n v="1.0942074303887901"/>
    <n v="153531"/>
    <n v="167994.76099502132"/>
  </r>
  <r>
    <x v="17"/>
    <s v="SUL                 "/>
    <s v="R9001902"/>
    <s v="PRODUCAO MUSICAL                                                 "/>
    <x v="4"/>
    <x v="1"/>
    <x v="1"/>
    <x v="8"/>
    <n v="1.0942074303887901"/>
    <n v="13703"/>
    <n v="14993.924418617591"/>
  </r>
  <r>
    <x v="17"/>
    <s v="SUL                 "/>
    <s v="R9001904"/>
    <s v="PRODUCAO DE ESPETACULOS CIRCENSES, DE MARIONETES E SIMILARES     "/>
    <x v="4"/>
    <x v="1"/>
    <x v="1"/>
    <x v="8"/>
    <n v="1.0942074303887901"/>
    <n v="9795"/>
    <n v="10717.761780658198"/>
  </r>
  <r>
    <x v="17"/>
    <s v="SUL                 "/>
    <s v="R9001904"/>
    <s v="PRODUCAO DE ESPETACULOS CIRCENSES, DE MARIONETES E SIMILARES     "/>
    <x v="4"/>
    <x v="1"/>
    <x v="1"/>
    <x v="8"/>
    <n v="1.0942074303887901"/>
    <n v="14370"/>
    <n v="15723.760774686914"/>
  </r>
  <r>
    <x v="17"/>
    <s v="SUL                 "/>
    <s v="R9001904"/>
    <s v="PRODUCAO DE ESPETACULOS CIRCENSES, DE MARIONETES E SIMILARES     "/>
    <x v="4"/>
    <x v="1"/>
    <x v="1"/>
    <x v="8"/>
    <n v="1.0942074303887901"/>
    <n v="38101"/>
    <n v="41690.397305243292"/>
  </r>
  <r>
    <x v="17"/>
    <s v="SUL                 "/>
    <s v="R9001906"/>
    <s v="ATIVIDADES DE SONORIZACAO E DE ILUMINACAO                        "/>
    <x v="4"/>
    <x v="1"/>
    <x v="1"/>
    <x v="8"/>
    <n v="1.0942074303887901"/>
    <n v="20063"/>
    <n v="21953.083675890295"/>
  </r>
  <r>
    <x v="17"/>
    <s v="SUL                 "/>
    <s v="R9001906"/>
    <s v="ATIVIDADES DE SONORIZACAO E DE ILUMINACAO                        "/>
    <x v="4"/>
    <x v="1"/>
    <x v="1"/>
    <x v="8"/>
    <n v="1.0942074303887901"/>
    <n v="326199"/>
    <n v="356929.36958539294"/>
  </r>
  <r>
    <x v="17"/>
    <s v="SUL                 "/>
    <s v="R9001906"/>
    <s v="ATIVIDADES DE SONORIZACAO E DE ILUMINACAO                        "/>
    <x v="4"/>
    <x v="1"/>
    <x v="1"/>
    <x v="8"/>
    <n v="1.0942074303887901"/>
    <n v="169766"/>
    <n v="185759.21862738335"/>
  </r>
  <r>
    <x v="17"/>
    <s v="SUL                 "/>
    <s v="R9001906"/>
    <s v="ATIVIDADES DE SONORIZACAO E DE ILUMINACAO                        "/>
    <x v="4"/>
    <x v="1"/>
    <x v="1"/>
    <x v="8"/>
    <n v="1.0942074303887901"/>
    <n v="8909"/>
    <n v="9748.2939973337307"/>
  </r>
  <r>
    <x v="17"/>
    <s v="SUL                 "/>
    <s v="R9001906"/>
    <s v="ATIVIDADES DE SONORIZACAO E DE ILUMINACAO                        "/>
    <x v="4"/>
    <x v="1"/>
    <x v="1"/>
    <x v="8"/>
    <n v="1.0942074303887901"/>
    <n v="24801"/>
    <n v="27137.438481072382"/>
  </r>
  <r>
    <x v="17"/>
    <s v="SUL                 "/>
    <s v="R9001999"/>
    <s v="ARTE CENICA ESPETAC ATIVI COMPLEMENTARES NAO ESPECI ANTERIOR     "/>
    <x v="4"/>
    <x v="1"/>
    <x v="1"/>
    <x v="8"/>
    <n v="1.0942074303887901"/>
    <n v="87231"/>
    <n v="95448.808360244555"/>
  </r>
  <r>
    <x v="17"/>
    <s v="SUL                 "/>
    <s v="R9001999"/>
    <s v="ARTE CENICA ESPETAC ATIVI COMPLEMENTARES NAO ESPECI ANTERIOR     "/>
    <x v="4"/>
    <x v="1"/>
    <x v="1"/>
    <x v="8"/>
    <n v="1.0942074303887901"/>
    <n v="23065"/>
    <n v="25237.894381917442"/>
  </r>
  <r>
    <x v="18"/>
    <s v="SUDESTE             "/>
    <s v="C1811302"/>
    <s v="IMPRESSAO DE LIVROS, REVISTAS E OUTRAS PUBLICACOES PERIODICAS    "/>
    <x v="0"/>
    <x v="1"/>
    <x v="1"/>
    <x v="8"/>
    <n v="1.0942074303887901"/>
    <n v="510813"/>
    <n v="558935.38013918907"/>
  </r>
  <r>
    <x v="18"/>
    <s v="SUDESTE             "/>
    <s v="C1811302"/>
    <s v="IMPRESSAO DE LIVROS, REVISTAS E OUTRAS PUBLICACOES PERIODICAS    "/>
    <x v="0"/>
    <x v="1"/>
    <x v="1"/>
    <x v="8"/>
    <n v="1.0942074303887901"/>
    <n v="10033"/>
    <n v="10978.183149090732"/>
  </r>
  <r>
    <x v="18"/>
    <s v="SUDESTE             "/>
    <s v="C1811302"/>
    <s v="IMPRESSAO DE LIVROS, REVISTAS E OUTRAS PUBLICACOES PERIODICAS    "/>
    <x v="0"/>
    <x v="1"/>
    <x v="1"/>
    <x v="8"/>
    <n v="1.0942074303887901"/>
    <n v="206072"/>
    <n v="225485.51359507875"/>
  </r>
  <r>
    <x v="18"/>
    <s v="SUDESTE             "/>
    <s v="C1811302"/>
    <s v="IMPRESSAO DE LIVROS, REVISTAS E OUTRAS PUBLICACOES PERIODICAS    "/>
    <x v="0"/>
    <x v="1"/>
    <x v="1"/>
    <x v="8"/>
    <n v="1.0942074303887901"/>
    <n v="1362561"/>
    <n v="1490924.3705579801"/>
  </r>
  <r>
    <x v="18"/>
    <s v="SUDESTE             "/>
    <s v="C3220500"/>
    <s v="FABRICACAO DE INSTRUMENTOS MUSICAIS, PECAS E ACESSORIOS          "/>
    <x v="3"/>
    <x v="1"/>
    <x v="1"/>
    <x v="8"/>
    <n v="1.0942074303887901"/>
    <n v="15439"/>
    <n v="16893.46851777253"/>
  </r>
  <r>
    <x v="18"/>
    <s v="SUDESTE             "/>
    <s v="G4647802"/>
    <s v="COMERCIO ATACADISTA DE LIVROS, JORNAIS E OUTRAS PUBLICACOES      "/>
    <x v="2"/>
    <x v="1"/>
    <x v="1"/>
    <x v="8"/>
    <n v="1.0942074303887901"/>
    <n v="24921"/>
    <n v="27268.743372719036"/>
  </r>
  <r>
    <x v="18"/>
    <s v="SUDESTE             "/>
    <s v="G4647802"/>
    <s v="COMERCIO ATACADISTA DE LIVROS, JORNAIS E OUTRAS PUBLICACOES      "/>
    <x v="2"/>
    <x v="1"/>
    <x v="1"/>
    <x v="8"/>
    <n v="1.0942074303887901"/>
    <n v="801560"/>
    <n v="877072.90790243854"/>
  </r>
  <r>
    <x v="18"/>
    <s v="SUDESTE             "/>
    <s v="G4647802"/>
    <s v="COMERCIO ATACADISTA DE LIVROS, JORNAIS E OUTRAS PUBLICACOES      "/>
    <x v="2"/>
    <x v="1"/>
    <x v="1"/>
    <x v="8"/>
    <n v="1.0942074303887901"/>
    <n v="221024"/>
    <n v="241846.10309425194"/>
  </r>
  <r>
    <x v="18"/>
    <s v="SUDESTE             "/>
    <s v="G4649407"/>
    <s v="COMERCIO ATACADISTA DE FILMES, CDS, DVDS, FITAS E DISCOS         "/>
    <x v="0"/>
    <x v="1"/>
    <x v="1"/>
    <x v="8"/>
    <n v="1.0942074303887901"/>
    <n v="10474"/>
    <n v="11460.728625892187"/>
  </r>
  <r>
    <x v="18"/>
    <s v="SUDESTE             "/>
    <s v="G4649407"/>
    <s v="COMERCIO ATACADISTA DE FILMES, CDS, DVDS, FITAS E DISCOS         "/>
    <x v="0"/>
    <x v="1"/>
    <x v="1"/>
    <x v="8"/>
    <n v="1.0942074303887901"/>
    <n v="38082"/>
    <n v="41669.607364065901"/>
  </r>
  <r>
    <x v="18"/>
    <s v="SUDESTE             "/>
    <s v="G4756300"/>
    <s v="COM VAREJISTA ESPECIALIZADO DE INSTRUMENTOS MUSICAIS E ACESSORIO "/>
    <x v="3"/>
    <x v="1"/>
    <x v="1"/>
    <x v="8"/>
    <n v="1.0942074303887901"/>
    <n v="13599"/>
    <n v="14880.126845857156"/>
  </r>
  <r>
    <x v="18"/>
    <s v="SUDESTE             "/>
    <s v="G4756300"/>
    <s v="COM VAREJISTA ESPECIALIZADO DE INSTRUMENTOS MUSICAIS E ACESSORIO "/>
    <x v="3"/>
    <x v="1"/>
    <x v="1"/>
    <x v="8"/>
    <n v="1.0942074303887901"/>
    <n v="400000"/>
    <n v="437682.97215551604"/>
  </r>
  <r>
    <x v="18"/>
    <s v="SUDESTE             "/>
    <s v="G4756300"/>
    <s v="COM VAREJISTA ESPECIALIZADO DE INSTRUMENTOS MUSICAIS E ACESSORIO "/>
    <x v="3"/>
    <x v="1"/>
    <x v="1"/>
    <x v="8"/>
    <n v="1.0942074303887901"/>
    <n v="97646"/>
    <n v="106844.97874774379"/>
  </r>
  <r>
    <x v="18"/>
    <s v="SUDESTE             "/>
    <s v="G4756300"/>
    <s v="COM VAREJISTA ESPECIALIZADO DE INSTRUMENTOS MUSICAIS E ACESSORIO "/>
    <x v="3"/>
    <x v="1"/>
    <x v="1"/>
    <x v="8"/>
    <n v="1.0942074303887901"/>
    <n v="4124"/>
    <n v="4512.5114429233699"/>
  </r>
  <r>
    <x v="18"/>
    <s v="SUDESTE             "/>
    <s v="G4761001"/>
    <s v="COMERCIO VAREJISTA DE LIVROS                                     "/>
    <x v="2"/>
    <x v="1"/>
    <x v="1"/>
    <x v="8"/>
    <n v="1.0942074303887901"/>
    <n v="8458"/>
    <n v="9254.8064462283874"/>
  </r>
  <r>
    <x v="18"/>
    <s v="SUDESTE             "/>
    <s v="G4761001"/>
    <s v="COMERCIO VAREJISTA DE LIVROS                                     "/>
    <x v="2"/>
    <x v="1"/>
    <x v="1"/>
    <x v="8"/>
    <n v="1.0942074303887901"/>
    <n v="25383"/>
    <n v="27774.267205558659"/>
  </r>
  <r>
    <x v="18"/>
    <s v="SUDESTE             "/>
    <s v="G4761001"/>
    <s v="COMERCIO VAREJISTA DE LIVROS                                     "/>
    <x v="2"/>
    <x v="1"/>
    <x v="1"/>
    <x v="8"/>
    <n v="1.0942074303887901"/>
    <n v="580887"/>
    <n v="635610.87161625316"/>
  </r>
  <r>
    <x v="18"/>
    <s v="SUDESTE             "/>
    <s v="G4761001"/>
    <s v="COMERCIO VAREJISTA DE LIVROS                                     "/>
    <x v="2"/>
    <x v="1"/>
    <x v="1"/>
    <x v="8"/>
    <n v="1.0942074303887901"/>
    <n v="152101"/>
    <n v="166430.04436956535"/>
  </r>
  <r>
    <x v="18"/>
    <s v="SUDESTE             "/>
    <s v="G4761002"/>
    <s v="COMERCIO VAREJISTA DE JORNAIS E REVISTAS                         "/>
    <x v="2"/>
    <x v="1"/>
    <x v="1"/>
    <x v="8"/>
    <n v="1.0942074303887901"/>
    <n v="5690"/>
    <n v="6226.0402789122154"/>
  </r>
  <r>
    <x v="18"/>
    <s v="SUDESTE             "/>
    <s v="G4761002"/>
    <s v="COMERCIO VAREJISTA DE JORNAIS E REVISTAS                         "/>
    <x v="2"/>
    <x v="1"/>
    <x v="1"/>
    <x v="8"/>
    <n v="1.0942074303887901"/>
    <n v="33484"/>
    <n v="36638.441599138248"/>
  </r>
  <r>
    <x v="18"/>
    <s v="SUDESTE             "/>
    <s v="G4761002"/>
    <s v="COMERCIO VAREJISTA DE JORNAIS E REVISTAS                         "/>
    <x v="2"/>
    <x v="1"/>
    <x v="1"/>
    <x v="8"/>
    <n v="1.0942074303887901"/>
    <n v="732"/>
    <n v="800.95983904459433"/>
  </r>
  <r>
    <x v="18"/>
    <s v="SUDESTE             "/>
    <s v="G4762800"/>
    <s v="COMERCIO VAREJISTA DE DISCOS, CDS, DVDS E FITAS                  "/>
    <x v="3"/>
    <x v="1"/>
    <x v="1"/>
    <x v="8"/>
    <n v="1.0942074303887901"/>
    <n v="18407"/>
    <n v="20141.07617116646"/>
  </r>
  <r>
    <x v="18"/>
    <s v="SUDESTE             "/>
    <s v="G4762800"/>
    <s v="COMERCIO VAREJISTA DE DISCOS, CDS, DVDS E FITAS                  "/>
    <x v="3"/>
    <x v="1"/>
    <x v="1"/>
    <x v="8"/>
    <n v="1.0942074303887901"/>
    <n v="18579"/>
    <n v="20329.279849193332"/>
  </r>
  <r>
    <x v="18"/>
    <s v="SUDESTE             "/>
    <s v="G4762800"/>
    <s v="COMERCIO VAREJISTA DE DISCOS, CDS, DVDS E FITAS                  "/>
    <x v="3"/>
    <x v="1"/>
    <x v="1"/>
    <x v="8"/>
    <n v="1.0942074303887901"/>
    <n v="11805"/>
    <n v="12917.118715739667"/>
  </r>
  <r>
    <x v="18"/>
    <s v="SUDESTE             "/>
    <s v="G4762800"/>
    <s v="COMERCIO VAREJISTA DE DISCOS, CDS, DVDS E FITAS                  "/>
    <x v="3"/>
    <x v="1"/>
    <x v="1"/>
    <x v="8"/>
    <n v="1.0942074303887901"/>
    <n v="67239"/>
    <n v="73573.413411911853"/>
  </r>
  <r>
    <x v="18"/>
    <s v="SUDESTE             "/>
    <s v="J5811500"/>
    <s v="EDICAO DE LIVROS                                                 "/>
    <x v="2"/>
    <x v="1"/>
    <x v="1"/>
    <x v="8"/>
    <n v="1.0942074303887901"/>
    <n v="13261"/>
    <n v="14510.284734385745"/>
  </r>
  <r>
    <x v="18"/>
    <s v="SUDESTE             "/>
    <s v="J5811500"/>
    <s v="EDICAO DE LIVROS                                                 "/>
    <x v="2"/>
    <x v="1"/>
    <x v="1"/>
    <x v="8"/>
    <n v="1.0942074303887901"/>
    <n v="373353"/>
    <n v="408525.62675794592"/>
  </r>
  <r>
    <x v="18"/>
    <s v="SUDESTE             "/>
    <s v="J5811500"/>
    <s v="EDICAO DE LIVROS                                                 "/>
    <x v="2"/>
    <x v="1"/>
    <x v="0"/>
    <x v="8"/>
    <n v="1.0942074303887901"/>
    <n v="50000"/>
    <n v="54710.371519439504"/>
  </r>
  <r>
    <x v="18"/>
    <s v="SUDESTE             "/>
    <s v="J5811500"/>
    <s v="EDICAO DE LIVROS                                                 "/>
    <x v="2"/>
    <x v="1"/>
    <x v="1"/>
    <x v="8"/>
    <n v="1.0942074303887901"/>
    <n v="291318"/>
    <n v="318762.32020600158"/>
  </r>
  <r>
    <x v="18"/>
    <s v="SUDESTE             "/>
    <s v="J5812301"/>
    <s v="EDICAO DE JORNAIS DIARIOS                                        "/>
    <x v="2"/>
    <x v="1"/>
    <x v="1"/>
    <x v="8"/>
    <n v="1.0942074303887901"/>
    <n v="6767"/>
    <n v="7404.5016814409428"/>
  </r>
  <r>
    <x v="18"/>
    <s v="SUDESTE             "/>
    <s v="J5812301"/>
    <s v="EDICAO DE JORNAIS DIARIOS                                        "/>
    <x v="2"/>
    <x v="1"/>
    <x v="1"/>
    <x v="8"/>
    <n v="1.0942074303887901"/>
    <n v="6675"/>
    <n v="7303.8345978451734"/>
  </r>
  <r>
    <x v="18"/>
    <s v="SUDESTE             "/>
    <s v="J5813100"/>
    <s v="EDICAO DE REVISTAS                                               "/>
    <x v="2"/>
    <x v="1"/>
    <x v="1"/>
    <x v="8"/>
    <n v="1.0942074303887901"/>
    <n v="28678"/>
    <n v="31379.680688689721"/>
  </r>
  <r>
    <x v="18"/>
    <s v="SUDESTE             "/>
    <s v="J5813100"/>
    <s v="EDICAO DE REVISTAS                                               "/>
    <x v="2"/>
    <x v="1"/>
    <x v="1"/>
    <x v="8"/>
    <n v="1.0942074303887901"/>
    <n v="14097"/>
    <n v="15425.042146190774"/>
  </r>
  <r>
    <x v="18"/>
    <s v="SUDESTE             "/>
    <s v="J5819100"/>
    <s v="EDICAO DE CADASTROS, LISTAS E OUTROS PRODUTOS GRAFICOS           "/>
    <x v="0"/>
    <x v="1"/>
    <x v="1"/>
    <x v="8"/>
    <n v="1.0942074303887901"/>
    <n v="33284"/>
    <n v="36419.600113060493"/>
  </r>
  <r>
    <x v="18"/>
    <s v="SUDESTE             "/>
    <s v="J5819100"/>
    <s v="EDICAO DE CADASTROS, LISTAS E OUTROS PRODUTOS GRAFICOS           "/>
    <x v="0"/>
    <x v="1"/>
    <x v="1"/>
    <x v="8"/>
    <n v="1.0942074303887901"/>
    <n v="5197"/>
    <n v="5686.5960157305417"/>
  </r>
  <r>
    <x v="18"/>
    <s v="SUDESTE             "/>
    <s v="J5819100"/>
    <s v="EDICAO DE CADASTROS, LISTAS E OUTROS PRODUTOS GRAFICOS           "/>
    <x v="0"/>
    <x v="1"/>
    <x v="1"/>
    <x v="8"/>
    <n v="1.0942074303887901"/>
    <n v="57121"/>
    <n v="62502.222631238081"/>
  </r>
  <r>
    <x v="18"/>
    <s v="SUDESTE             "/>
    <s v="J5819100"/>
    <s v="EDICAO DE CADASTROS, LISTAS E OUTROS PRODUTOS GRAFICOS           "/>
    <x v="0"/>
    <x v="1"/>
    <x v="1"/>
    <x v="8"/>
    <n v="1.0942074303887901"/>
    <n v="42193"/>
    <n v="46167.89411039422"/>
  </r>
  <r>
    <x v="18"/>
    <s v="SUDESTE             "/>
    <s v="J5821200"/>
    <s v="EDICAO INTEGRADA A IMPRESSAO DE LIVROS                           "/>
    <x v="2"/>
    <x v="1"/>
    <x v="1"/>
    <x v="8"/>
    <n v="1.0942074303887901"/>
    <n v="590000"/>
    <n v="645582.38392938615"/>
  </r>
  <r>
    <x v="18"/>
    <s v="SUDESTE             "/>
    <s v="J5821200"/>
    <s v="EDICAO INTEGRADA A IMPRESSAO DE LIVROS                           "/>
    <x v="2"/>
    <x v="1"/>
    <x v="1"/>
    <x v="8"/>
    <n v="1.0942074303887901"/>
    <n v="437184"/>
    <n v="478369.98124709283"/>
  </r>
  <r>
    <x v="18"/>
    <s v="SUDESTE             "/>
    <s v="J5821200"/>
    <s v="EDICAO INTEGRADA A IMPRESSAO DE LIVROS                           "/>
    <x v="2"/>
    <x v="1"/>
    <x v="0"/>
    <x v="8"/>
    <n v="1.0942074303887901"/>
    <n v="1002555"/>
    <n v="1097003.1303734335"/>
  </r>
  <r>
    <x v="18"/>
    <s v="SUDESTE             "/>
    <s v="J5821200"/>
    <s v="EDICAO INTEGRADA A IMPRESSAO DE LIVROS                           "/>
    <x v="2"/>
    <x v="1"/>
    <x v="0"/>
    <x v="8"/>
    <n v="1.0942074303887901"/>
    <n v="1246791"/>
    <n v="1364247.9763418699"/>
  </r>
  <r>
    <x v="18"/>
    <s v="SUDESTE             "/>
    <s v="J5821200"/>
    <s v="EDICAO INTEGRADA A IMPRESSAO DE LIVROS                           "/>
    <x v="2"/>
    <x v="1"/>
    <x v="1"/>
    <x v="8"/>
    <n v="1.0942074303887901"/>
    <n v="390099"/>
    <n v="426849.22438723664"/>
  </r>
  <r>
    <x v="18"/>
    <s v="SUDESTE             "/>
    <s v="J5821200"/>
    <s v="EDICAO INTEGRADA A IMPRESSAO DE LIVROS                           "/>
    <x v="2"/>
    <x v="1"/>
    <x v="0"/>
    <x v="8"/>
    <n v="1.0942074303887901"/>
    <n v="1102811"/>
    <n v="1206703.9905144919"/>
  </r>
  <r>
    <x v="18"/>
    <s v="SUDESTE             "/>
    <s v="J5821200"/>
    <s v="EDICAO INTEGRADA A IMPRESSAO DE LIVROS                           "/>
    <x v="2"/>
    <x v="1"/>
    <x v="0"/>
    <x v="8"/>
    <n v="1.0942074303887901"/>
    <n v="515852"/>
    <n v="564449.09138091817"/>
  </r>
  <r>
    <x v="18"/>
    <s v="SUDESTE             "/>
    <s v="J5822101"/>
    <s v="EDICAO INTEGRADA A IMPRESSAO DE JORNAIS DIARIOS                  "/>
    <x v="2"/>
    <x v="1"/>
    <x v="1"/>
    <x v="8"/>
    <n v="1.0942074303887901"/>
    <n v="3948"/>
    <n v="4319.9309351749434"/>
  </r>
  <r>
    <x v="18"/>
    <s v="SUDESTE             "/>
    <s v="J5823900"/>
    <s v="EDICAO INTEGRADA A IMPRESSAO DE REVISTAS                         "/>
    <x v="2"/>
    <x v="1"/>
    <x v="1"/>
    <x v="8"/>
    <n v="1.0942074303887901"/>
    <n v="160205"/>
    <n v="175297.5013854361"/>
  </r>
  <r>
    <x v="18"/>
    <s v="SUDESTE             "/>
    <s v="J5823900"/>
    <s v="EDICAO INTEGRADA A IMPRESSAO DE REVISTAS                         "/>
    <x v="2"/>
    <x v="1"/>
    <x v="1"/>
    <x v="8"/>
    <n v="1.0942074303887901"/>
    <n v="104100"/>
    <n v="113906.99350347304"/>
  </r>
  <r>
    <x v="18"/>
    <s v="SUDESTE             "/>
    <s v="J5829800"/>
    <s v="EDICAO INTEGRADA IMPRESSAO CADASTRO LISTA OUTRO PRODUTO GRAFICO  "/>
    <x v="0"/>
    <x v="1"/>
    <x v="1"/>
    <x v="8"/>
    <n v="1.0942074303887901"/>
    <n v="41139"/>
    <n v="45014.599478764438"/>
  </r>
  <r>
    <x v="18"/>
    <s v="SUDESTE             "/>
    <s v="J5829800"/>
    <s v="EDICAO INTEGRADA IMPRESSAO CADASTRO LISTA OUTRO PRODUTO GRAFICO  "/>
    <x v="0"/>
    <x v="1"/>
    <x v="1"/>
    <x v="8"/>
    <n v="1.0942074303887901"/>
    <n v="190000"/>
    <n v="207899.41177387012"/>
  </r>
  <r>
    <x v="18"/>
    <s v="SUDESTE             "/>
    <s v="J5829800"/>
    <s v="EDICAO INTEGRADA IMPRESSAO CADASTRO LISTA OUTRO PRODUTO GRAFICO  "/>
    <x v="0"/>
    <x v="1"/>
    <x v="1"/>
    <x v="8"/>
    <n v="1.0942074303887901"/>
    <n v="262631"/>
    <n v="287372.79165043833"/>
  </r>
  <r>
    <x v="18"/>
    <s v="SUDESTE             "/>
    <s v="J5829800"/>
    <s v="EDICAO INTEGRADA IMPRESSAO CADASTRO LISTA OUTRO PRODUTO GRAFICO  "/>
    <x v="0"/>
    <x v="1"/>
    <x v="1"/>
    <x v="8"/>
    <n v="1.0942074303887901"/>
    <n v="86111"/>
    <n v="94223.296038209097"/>
  </r>
  <r>
    <x v="18"/>
    <s v="SUDESTE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18"/>
    <s v="SUDESTE             "/>
    <s v="J5911199"/>
    <s v="ATIV PD CINEMATOGRAFICA VIDEO PROG TELEVISAO NAO ESPECI ANTERIOR "/>
    <x v="5"/>
    <x v="1"/>
    <x v="0"/>
    <x v="8"/>
    <n v="1.0942074303887901"/>
    <n v="2000000"/>
    <n v="2188414.8607775802"/>
  </r>
  <r>
    <x v="18"/>
    <s v="SUDESTE             "/>
    <s v="J5911199"/>
    <s v="ATIV PD CINEMATOGRAFICA VIDEO PROG TELEVISAO NAO ESPECI ANTERIOR "/>
    <x v="5"/>
    <x v="1"/>
    <x v="1"/>
    <x v="8"/>
    <n v="1.0942074303887901"/>
    <n v="75387"/>
    <n v="82489.015554719721"/>
  </r>
  <r>
    <x v="18"/>
    <s v="SUDESTE             "/>
    <s v="J5911199"/>
    <s v="ATIV PD CINEMATOGRAFICA VIDEO PROG TELEVISAO NAO ESPECI ANTERIOR "/>
    <x v="5"/>
    <x v="1"/>
    <x v="1"/>
    <x v="8"/>
    <n v="1.0942074303887901"/>
    <n v="200000"/>
    <n v="218841.48607775802"/>
  </r>
  <r>
    <x v="18"/>
    <s v="SUDESTE             "/>
    <s v="J5911199"/>
    <s v="ATIV PD CINEMATOGRAFICA VIDEO PROG TELEVISAO NAO ESPECI ANTERIOR "/>
    <x v="5"/>
    <x v="1"/>
    <x v="1"/>
    <x v="8"/>
    <n v="1.0942074303887901"/>
    <n v="17015"/>
    <n v="18617.939428065263"/>
  </r>
  <r>
    <x v="18"/>
    <s v="SUDESTE             "/>
    <s v="J5911199"/>
    <s v="ATIV PD CINEMATOGRAFICA VIDEO PROG TELEVISAO NAO ESPECI ANTERIOR "/>
    <x v="5"/>
    <x v="1"/>
    <x v="1"/>
    <x v="8"/>
    <n v="1.0942074303887901"/>
    <n v="364000"/>
    <n v="398291.5046615196"/>
  </r>
  <r>
    <x v="18"/>
    <s v="SUDESTE             "/>
    <s v="J5911199"/>
    <s v="ATIV PD CINEMATOGRAFICA VIDEO PROG TELEVISAO NAO ESPECI ANTERIOR "/>
    <x v="5"/>
    <x v="1"/>
    <x v="0"/>
    <x v="8"/>
    <n v="1.0942074303887901"/>
    <n v="710000"/>
    <n v="776887.27557604096"/>
  </r>
  <r>
    <x v="18"/>
    <s v="SUDESTE             "/>
    <s v="J5911199"/>
    <s v="ATIV PD CINEMATOGRAFICA VIDEO PROG TELEVISAO NAO ESPECI ANTERIOR "/>
    <x v="5"/>
    <x v="1"/>
    <x v="0"/>
    <x v="8"/>
    <n v="1.0942074303887901"/>
    <n v="800000"/>
    <n v="875365.94431103207"/>
  </r>
  <r>
    <x v="18"/>
    <s v="SUDESTE             "/>
    <s v="J5911199"/>
    <s v="ATIV PD CINEMATOGRAFICA VIDEO PROG TELEVISAO NAO ESPECI ANTERIOR "/>
    <x v="5"/>
    <x v="1"/>
    <x v="0"/>
    <x v="8"/>
    <n v="1.0942074303887901"/>
    <n v="5095000"/>
    <n v="5574986.8578308858"/>
  </r>
  <r>
    <x v="18"/>
    <s v="SUDESTE             "/>
    <s v="J5911199"/>
    <s v="ATIV PD CINEMATOGRAFICA VIDEO PROG TELEVISAO NAO ESPECI ANTERIOR "/>
    <x v="5"/>
    <x v="1"/>
    <x v="0"/>
    <x v="8"/>
    <n v="1.0942074303887901"/>
    <n v="400000"/>
    <n v="437682.97215551604"/>
  </r>
  <r>
    <x v="18"/>
    <s v="SUDESTE             "/>
    <s v="J5911199"/>
    <s v="ATIV PD CINEMATOGRAFICA VIDEO PROG TELEVISAO NAO ESPECI ANTERIOR "/>
    <x v="5"/>
    <x v="1"/>
    <x v="1"/>
    <x v="8"/>
    <n v="1.0942074303887901"/>
    <n v="183471"/>
    <n v="200755.33146086169"/>
  </r>
  <r>
    <x v="18"/>
    <s v="SUDESTE             "/>
    <s v="J5911199"/>
    <s v="ATIV PD CINEMATOGRAFICA VIDEO PROG TELEVISAO NAO ESPECI ANTERIOR "/>
    <x v="5"/>
    <x v="1"/>
    <x v="0"/>
    <x v="8"/>
    <n v="1.0942074303887901"/>
    <n v="11851000"/>
    <n v="12967452.257537551"/>
  </r>
  <r>
    <x v="18"/>
    <s v="SUDESTE             "/>
    <s v="J5911199"/>
    <s v="ATIV PD CINEMATOGRAFICA VIDEO PROG TELEVISAO NAO ESPECI ANTERIOR "/>
    <x v="5"/>
    <x v="1"/>
    <x v="1"/>
    <x v="8"/>
    <n v="1.0942074303887901"/>
    <n v="31596"/>
    <n v="34572.577970564213"/>
  </r>
  <r>
    <x v="18"/>
    <s v="SUDESTE             "/>
    <s v="J5911199"/>
    <s v="ATIV PD CINEMATOGRAFICA VIDEO PROG TELEVISAO NAO ESPECI ANTERIOR "/>
    <x v="5"/>
    <x v="1"/>
    <x v="0"/>
    <x v="8"/>
    <n v="1.0942074303887901"/>
    <n v="1110000"/>
    <n v="1214570.2477315571"/>
  </r>
  <r>
    <x v="18"/>
    <s v="SUDESTE             "/>
    <s v="J5911199"/>
    <s v="ATIV PD CINEMATOGRAFICA VIDEO PROG TELEVISAO NAO ESPECI ANTERIOR "/>
    <x v="5"/>
    <x v="1"/>
    <x v="0"/>
    <x v="8"/>
    <n v="1.0942074303887901"/>
    <n v="750008"/>
    <n v="820664.32645103568"/>
  </r>
  <r>
    <x v="18"/>
    <s v="SUDESTE             "/>
    <s v="J5912099"/>
    <s v="ATIV POS-PROD CINEMATOG VIDEO PROG TELEVISAO NAO ESPECI ANTERIOR "/>
    <x v="5"/>
    <x v="1"/>
    <x v="1"/>
    <x v="8"/>
    <n v="1.0942074303887901"/>
    <n v="20232"/>
    <n v="22138.004731626002"/>
  </r>
  <r>
    <x v="18"/>
    <s v="SUDESTE             "/>
    <s v="J5913800"/>
    <s v="DISTRIBUICAO CINEMATOGRAFICA DE VIDEO E DE PROGRAMA DE TELEVISAO "/>
    <x v="5"/>
    <x v="1"/>
    <x v="1"/>
    <x v="8"/>
    <n v="1.0942074303887901"/>
    <n v="10684"/>
    <n v="11690.512186273834"/>
  </r>
  <r>
    <x v="18"/>
    <s v="SUDESTE             "/>
    <s v="J5913800"/>
    <s v="DISTRIBUICAO CINEMATOGRAFICA DE VIDEO E DE PROGRAMA DE TELEVISAO "/>
    <x v="5"/>
    <x v="1"/>
    <x v="1"/>
    <x v="8"/>
    <n v="1.0942074303887901"/>
    <n v="294961"/>
    <n v="322748.51787490794"/>
  </r>
  <r>
    <x v="18"/>
    <s v="SUDESTE             "/>
    <s v="J5913800"/>
    <s v="DISTRIBUICAO CINEMATOGRAFICA DE VIDEO E DE PROGRAMA DE TELEVISAO "/>
    <x v="5"/>
    <x v="1"/>
    <x v="1"/>
    <x v="8"/>
    <n v="1.0942074303887901"/>
    <n v="124580"/>
    <n v="136316.36167783546"/>
  </r>
  <r>
    <x v="18"/>
    <s v="SUDESTE             "/>
    <s v="J5914600"/>
    <s v="ATIVIDADES DE EXIBICAO CINEMATOGRAFICA                           "/>
    <x v="5"/>
    <x v="1"/>
    <x v="0"/>
    <x v="8"/>
    <n v="1.0942074303887901"/>
    <n v="2173124"/>
    <n v="2377848.4279562091"/>
  </r>
  <r>
    <x v="18"/>
    <s v="SUDESTE             "/>
    <s v="J5914600"/>
    <s v="ATIVIDADES DE EXIBICAO CINEMATOGRAFICA                           "/>
    <x v="5"/>
    <x v="1"/>
    <x v="0"/>
    <x v="8"/>
    <n v="1.0942074303887901"/>
    <n v="4137124"/>
    <n v="4526871.8212397927"/>
  </r>
  <r>
    <x v="18"/>
    <s v="SUDESTE             "/>
    <s v="J5914600"/>
    <s v="ATIVIDADES DE EXIBICAO CINEMATOGRAFICA                           "/>
    <x v="5"/>
    <x v="1"/>
    <x v="0"/>
    <x v="8"/>
    <n v="1.0942074303887901"/>
    <n v="6959690"/>
    <n v="7615344.5112025589"/>
  </r>
  <r>
    <x v="18"/>
    <s v="SUDESTE             "/>
    <s v="J5914600"/>
    <s v="ATIVIDADES DE EXIBICAO CINEMATOGRAFICA                           "/>
    <x v="5"/>
    <x v="1"/>
    <x v="0"/>
    <x v="8"/>
    <n v="1.0942074303887901"/>
    <n v="819615"/>
    <n v="896828.82305810822"/>
  </r>
  <r>
    <x v="18"/>
    <s v="SUDESTE             "/>
    <s v="J5914600"/>
    <s v="ATIVIDADES DE EXIBICAO CINEMATOGRAFICA                           "/>
    <x v="5"/>
    <x v="1"/>
    <x v="0"/>
    <x v="8"/>
    <n v="1.0942074303887901"/>
    <n v="1200000"/>
    <n v="1313048.9164665481"/>
  </r>
  <r>
    <x v="18"/>
    <s v="SUDESTE             "/>
    <s v="J5914600"/>
    <s v="ATIVIDADES DE EXIBICAO CINEMATOGRAFICA                           "/>
    <x v="5"/>
    <x v="1"/>
    <x v="0"/>
    <x v="8"/>
    <n v="1.0942074303887901"/>
    <n v="44000"/>
    <n v="48145.126937106761"/>
  </r>
  <r>
    <x v="18"/>
    <s v="SUDESTE             "/>
    <s v="J5920100"/>
    <s v="ATIVIDADES DE GRAVACAO DE SOM E DE EDICAO DE MUSICA              "/>
    <x v="3"/>
    <x v="1"/>
    <x v="1"/>
    <x v="8"/>
    <n v="1.0942074303887901"/>
    <n v="3758"/>
    <n v="4112.0315234010732"/>
  </r>
  <r>
    <x v="18"/>
    <s v="SUDESTE             "/>
    <s v="J6010100"/>
    <s v="ATIVIDADES DE RADIO                                              "/>
    <x v="5"/>
    <x v="1"/>
    <x v="1"/>
    <x v="8"/>
    <n v="1.0942074303887901"/>
    <n v="3205"/>
    <n v="3506.9348143960724"/>
  </r>
  <r>
    <x v="18"/>
    <s v="SUDESTE             "/>
    <s v="J6010100"/>
    <s v="ATIVIDADES DE RADIO                                              "/>
    <x v="5"/>
    <x v="1"/>
    <x v="1"/>
    <x v="8"/>
    <n v="1.0942074303887901"/>
    <n v="124963"/>
    <n v="136735.44312367437"/>
  </r>
  <r>
    <x v="18"/>
    <s v="SUDESTE             "/>
    <s v="J6010100"/>
    <s v="ATIVIDADES DE RADIO                                              "/>
    <x v="5"/>
    <x v="1"/>
    <x v="1"/>
    <x v="8"/>
    <n v="1.0942074303887901"/>
    <n v="16852"/>
    <n v="18439.583616911892"/>
  </r>
  <r>
    <x v="18"/>
    <s v="SUDESTE             "/>
    <s v="J6021700"/>
    <s v="ATIVIDADES DE TELEVISAO ABERTA                                   "/>
    <x v="5"/>
    <x v="1"/>
    <x v="1"/>
    <x v="8"/>
    <n v="1.0942074303887901"/>
    <n v="13489"/>
    <n v="14759.76402851439"/>
  </r>
  <r>
    <x v="18"/>
    <s v="SUDESTE             "/>
    <s v="J6209100"/>
    <s v="SUPORTE TECNICO MANUTENCAO E OUTRO SERVICO TECNOLOGIA DA INFORMA "/>
    <x v="0"/>
    <x v="1"/>
    <x v="0"/>
    <x v="8"/>
    <n v="1.0942074303887901"/>
    <n v="12746552"/>
    <n v="13947371.910237093"/>
  </r>
  <r>
    <x v="18"/>
    <s v="SUDESTE             "/>
    <s v="J6209100"/>
    <s v="SUPORTE TECNICO MANUTENCAO E OUTRO SERVICO TECNOLOGIA DA INFORMA "/>
    <x v="0"/>
    <x v="1"/>
    <x v="0"/>
    <x v="8"/>
    <n v="1.0942074303887901"/>
    <n v="354000"/>
    <n v="387349.4303576317"/>
  </r>
  <r>
    <x v="18"/>
    <s v="SUDESTE             "/>
    <s v="P8592901"/>
    <s v="ENSINO DE DANCA                                                  "/>
    <x v="6"/>
    <x v="1"/>
    <x v="1"/>
    <x v="8"/>
    <n v="1.0942074303887901"/>
    <n v="7532"/>
    <n v="8241.570365688367"/>
  </r>
  <r>
    <x v="18"/>
    <s v="SUDESTE             "/>
    <s v="P8592901"/>
    <s v="ENSINO DE DANCA                                                  "/>
    <x v="6"/>
    <x v="1"/>
    <x v="1"/>
    <x v="8"/>
    <n v="1.0942074303887901"/>
    <n v="27708"/>
    <n v="30318.299481212594"/>
  </r>
  <r>
    <x v="18"/>
    <s v="SUDESTE             "/>
    <s v="P8592903"/>
    <s v="ENSINO DE MUSICA                                                 "/>
    <x v="6"/>
    <x v="1"/>
    <x v="1"/>
    <x v="8"/>
    <n v="1.0942074303887901"/>
    <n v="1185"/>
    <n v="1296.6358050107162"/>
  </r>
  <r>
    <x v="18"/>
    <s v="SUDESTE             "/>
    <s v="P8592903"/>
    <s v="ENSINO DE MUSICA                                                 "/>
    <x v="6"/>
    <x v="1"/>
    <x v="1"/>
    <x v="8"/>
    <n v="1.0942074303887901"/>
    <n v="50275"/>
    <n v="55011.278562796419"/>
  </r>
  <r>
    <x v="18"/>
    <s v="SUDESTE             "/>
    <s v="P8592903"/>
    <s v="ENSINO DE MUSICA                                                 "/>
    <x v="6"/>
    <x v="1"/>
    <x v="1"/>
    <x v="8"/>
    <n v="1.0942074303887901"/>
    <n v="36371"/>
    <n v="39797.418450670688"/>
  </r>
  <r>
    <x v="18"/>
    <s v="SUDESTE             "/>
    <s v="R9001902"/>
    <s v="PRODUCAO MUSICAL                                                 "/>
    <x v="4"/>
    <x v="1"/>
    <x v="1"/>
    <x v="8"/>
    <n v="1.0942074303887901"/>
    <n v="2068"/>
    <n v="2262.820966044018"/>
  </r>
  <r>
    <x v="18"/>
    <s v="SUDESTE             "/>
    <s v="R9001902"/>
    <s v="PRODUCAO MUSICAL                                                 "/>
    <x v="4"/>
    <x v="1"/>
    <x v="1"/>
    <x v="8"/>
    <n v="1.0942074303887901"/>
    <n v="125340"/>
    <n v="137147.95932493094"/>
  </r>
  <r>
    <x v="18"/>
    <s v="SUDESTE             "/>
    <s v="R9001902"/>
    <s v="PRODUCAO MUSICAL                                                 "/>
    <x v="4"/>
    <x v="0"/>
    <x v="0"/>
    <x v="8"/>
    <n v="1.0942074303887901"/>
    <n v="1443000"/>
    <n v="1578941.3220510241"/>
  </r>
  <r>
    <x v="18"/>
    <s v="SUDESTE             "/>
    <s v="R9001902"/>
    <s v="PRODUCAO MUSICAL                                                 "/>
    <x v="4"/>
    <x v="0"/>
    <x v="0"/>
    <x v="8"/>
    <n v="1.0942074303887901"/>
    <n v="3500000"/>
    <n v="3829726.0063607655"/>
  </r>
  <r>
    <x v="18"/>
    <s v="SUDESTE             "/>
    <s v="R9001902"/>
    <s v="PRODUCAO MUSICAL                                                 "/>
    <x v="4"/>
    <x v="0"/>
    <x v="0"/>
    <x v="8"/>
    <n v="1.0942074303887901"/>
    <n v="1800000"/>
    <n v="1969573.3746998222"/>
  </r>
  <r>
    <x v="18"/>
    <s v="SUDESTE             "/>
    <s v="R9001902"/>
    <s v="PRODUCAO MUSICAL                                                 "/>
    <x v="4"/>
    <x v="0"/>
    <x v="0"/>
    <x v="8"/>
    <n v="1.0942074303887901"/>
    <n v="3500000"/>
    <n v="3829726.0063607655"/>
  </r>
  <r>
    <x v="18"/>
    <s v="SUDESTE             "/>
    <s v="R9001902"/>
    <s v="PRODUCAO MUSICAL                                                 "/>
    <x v="4"/>
    <x v="1"/>
    <x v="1"/>
    <x v="8"/>
    <n v="1.0942074303887901"/>
    <n v="6847"/>
    <n v="7492.0382758720461"/>
  </r>
  <r>
    <x v="18"/>
    <s v="SUDESTE             "/>
    <s v="R9001906"/>
    <s v="ATIVIDADES DE SONORIZACAO E DE ILUMINACAO                        "/>
    <x v="4"/>
    <x v="1"/>
    <x v="1"/>
    <x v="8"/>
    <n v="1.0942074303887901"/>
    <n v="283614"/>
    <n v="310332.54616228631"/>
  </r>
  <r>
    <x v="18"/>
    <s v="SUDESTE             "/>
    <s v="R9001906"/>
    <s v="ATIVIDADES DE SONORIZACAO E DE ILUMINACAO                        "/>
    <x v="4"/>
    <x v="1"/>
    <x v="1"/>
    <x v="8"/>
    <n v="1.0942074303887901"/>
    <n v="65309"/>
    <n v="71461.593071261494"/>
  </r>
  <r>
    <x v="18"/>
    <s v="SUDESTE             "/>
    <s v="R9001999"/>
    <s v="ARTE CENICA ESPETAC ATIVI COMPLEMENTARES NAO ESPECI ANTERIOR     "/>
    <x v="4"/>
    <x v="1"/>
    <x v="1"/>
    <x v="8"/>
    <n v="1.0942074303887901"/>
    <n v="123525"/>
    <n v="135161.97283877528"/>
  </r>
  <r>
    <x v="18"/>
    <s v="SUDESTE             "/>
    <s v="R9001999"/>
    <s v="ARTE CENICA ESPETAC ATIVI COMPLEMENTARES NAO ESPECI ANTERIOR     "/>
    <x v="4"/>
    <x v="1"/>
    <x v="1"/>
    <x v="8"/>
    <n v="1.0942074303887901"/>
    <n v="239046"/>
    <n v="261565.90940471872"/>
  </r>
  <r>
    <x v="18"/>
    <s v="SUDESTE             "/>
    <s v="R9001999"/>
    <s v="ARTE CENICA ESPETAC ATIVI COMPLEMENTARES NAO ESPECI ANTERIOR     "/>
    <x v="4"/>
    <x v="1"/>
    <x v="1"/>
    <x v="8"/>
    <n v="1.0942074303887901"/>
    <n v="74080"/>
    <n v="81058.886443201569"/>
  </r>
  <r>
    <x v="18"/>
    <s v="SUDESTE             "/>
    <s v="R9002701"/>
    <s v="ATIVI ARTISTA PLASTICO, JORNALISTAS INDEPENDENTES E ESCRITORES   "/>
    <x v="6"/>
    <x v="1"/>
    <x v="1"/>
    <x v="8"/>
    <n v="1.0942074303887901"/>
    <n v="3294"/>
    <n v="3604.3192757006746"/>
  </r>
  <r>
    <x v="18"/>
    <s v="SUDESTE             "/>
    <s v="R9101500"/>
    <s v="ATIVIDADES DE BIBLIOTECAS E ARQUIVOS                             "/>
    <x v="1"/>
    <x v="0"/>
    <x v="0"/>
    <x v="8"/>
    <n v="1.0942074303887901"/>
    <n v="3693747"/>
    <n v="4041725.4133763025"/>
  </r>
  <r>
    <x v="18"/>
    <s v="SUDESTE             "/>
    <s v="R9101500"/>
    <s v="ATIVIDADES DE BIBLIOTECAS E ARQUIVOS                             "/>
    <x v="1"/>
    <x v="0"/>
    <x v="0"/>
    <x v="8"/>
    <n v="1.0942074303887901"/>
    <n v="4571480"/>
    <n v="5002147.3838737458"/>
  </r>
  <r>
    <x v="18"/>
    <s v="SUDESTE             "/>
    <s v="R9102302"/>
    <s v="RESTAURACAO E CONSERVACAO DE LUGARES E PREDIOS HISTORICOS        "/>
    <x v="1"/>
    <x v="0"/>
    <x v="0"/>
    <x v="8"/>
    <n v="1.0942074303887901"/>
    <n v="3100000"/>
    <n v="3392043.0342052495"/>
  </r>
  <r>
    <x v="18"/>
    <s v="SUDESTE             "/>
    <s v="R9102302"/>
    <s v="RESTAURACAO E CONSERVACAO DE LUGARES E PREDIOS HISTORICOS        "/>
    <x v="1"/>
    <x v="0"/>
    <x v="0"/>
    <x v="8"/>
    <n v="1.0942074303887901"/>
    <n v="1867718"/>
    <n v="2043670.9134708901"/>
  </r>
  <r>
    <x v="18"/>
    <s v="SUDESTE             "/>
    <s v="S9411100"/>
    <s v="ATIVIDADES DE ORGANIZACOES ASSOCIATIVAS PATRONAIS E EMPRESARIAIS "/>
    <x v="0"/>
    <x v="0"/>
    <x v="0"/>
    <x v="8"/>
    <n v="1.0942074303887901"/>
    <n v="3800000"/>
    <n v="4157988.2354774023"/>
  </r>
  <r>
    <x v="18"/>
    <s v="SUDESTE             "/>
    <s v="S9430800"/>
    <s v="ATIVIDADES DE ASSOCIACOES DE DEFESA DE DIREITOS SOCIAIS          "/>
    <x v="0"/>
    <x v="0"/>
    <x v="0"/>
    <x v="8"/>
    <n v="1.0942074303887901"/>
    <n v="1425000"/>
    <n v="1559245.5883040258"/>
  </r>
  <r>
    <x v="19"/>
    <s v="NORDESTE            "/>
    <s v="C1811302"/>
    <s v="IMPRESSAO DE LIVROS, REVISTAS E OUTRAS PUBLICACOES PERIODICAS    "/>
    <x v="0"/>
    <x v="1"/>
    <x v="1"/>
    <x v="8"/>
    <n v="1.0942074303887901"/>
    <n v="3049"/>
    <n v="3336.2384552554208"/>
  </r>
  <r>
    <x v="19"/>
    <s v="NORDESTE            "/>
    <s v="G4647802"/>
    <s v="COMERCIO ATACADISTA DE LIVROS, JORNAIS E OUTRAS PUBLICACOES      "/>
    <x v="2"/>
    <x v="1"/>
    <x v="1"/>
    <x v="8"/>
    <n v="1.0942074303887901"/>
    <n v="17780"/>
    <n v="19455.008112312687"/>
  </r>
  <r>
    <x v="19"/>
    <s v="NORDESTE            "/>
    <s v="G4756300"/>
    <s v="COM VAREJISTA ESPECIALIZADO DE INSTRUMENTOS MUSICAIS E ACESSORIO "/>
    <x v="3"/>
    <x v="1"/>
    <x v="1"/>
    <x v="8"/>
    <n v="1.0942074303887901"/>
    <n v="111959"/>
    <n v="122506.36969889855"/>
  </r>
  <r>
    <x v="19"/>
    <s v="NORDESTE            "/>
    <s v="G4756300"/>
    <s v="COM VAREJISTA ESPECIALIZADO DE INSTRUMENTOS MUSICAIS E ACESSORIO "/>
    <x v="3"/>
    <x v="1"/>
    <x v="1"/>
    <x v="8"/>
    <n v="1.0942074303887901"/>
    <n v="12606"/>
    <n v="13793.578867481088"/>
  </r>
  <r>
    <x v="19"/>
    <s v="NORDESTE            "/>
    <s v="G4756300"/>
    <s v="COM VAREJISTA ESPECIALIZADO DE INSTRUMENTOS MUSICAIS E ACESSORIO "/>
    <x v="3"/>
    <x v="1"/>
    <x v="1"/>
    <x v="8"/>
    <n v="1.0942074303887901"/>
    <n v="33884"/>
    <n v="37076.124571293767"/>
  </r>
  <r>
    <x v="19"/>
    <s v="NORDESTE            "/>
    <s v="G4756300"/>
    <s v="COM VAREJISTA ESPECIALIZADO DE INSTRUMENTOS MUSICAIS E ACESSORIO "/>
    <x v="3"/>
    <x v="1"/>
    <x v="1"/>
    <x v="8"/>
    <n v="1.0942074303887901"/>
    <n v="115000"/>
    <n v="125833.85449471086"/>
  </r>
  <r>
    <x v="19"/>
    <s v="NORDESTE            "/>
    <s v="G4761001"/>
    <s v="COMERCIO VAREJISTA DE LIVROS                                     "/>
    <x v="2"/>
    <x v="1"/>
    <x v="1"/>
    <x v="8"/>
    <n v="1.0942074303887901"/>
    <n v="64030"/>
    <n v="70062.101767794229"/>
  </r>
  <r>
    <x v="19"/>
    <s v="NORDESTE            "/>
    <s v="G4761001"/>
    <s v="COMERCIO VAREJISTA DE LIVROS                                     "/>
    <x v="2"/>
    <x v="1"/>
    <x v="1"/>
    <x v="8"/>
    <n v="1.0942074303887901"/>
    <n v="7502"/>
    <n v="8208.7441427767026"/>
  </r>
  <r>
    <x v="19"/>
    <s v="NORDESTE            "/>
    <s v="G4761001"/>
    <s v="COMERCIO VAREJISTA DE LIVROS                                     "/>
    <x v="2"/>
    <x v="1"/>
    <x v="1"/>
    <x v="8"/>
    <n v="1.0942074303887901"/>
    <n v="88587"/>
    <n v="96932.553635851742"/>
  </r>
  <r>
    <x v="19"/>
    <s v="NORDESTE            "/>
    <s v="G4761001"/>
    <s v="COMERCIO VAREJISTA DE LIVROS                                     "/>
    <x v="2"/>
    <x v="1"/>
    <x v="1"/>
    <x v="8"/>
    <n v="1.0942074303887901"/>
    <n v="69649"/>
    <n v="76210.453319148844"/>
  </r>
  <r>
    <x v="19"/>
    <s v="NORDESTE            "/>
    <s v="G4761001"/>
    <s v="COMERCIO VAREJISTA DE LIVROS                                     "/>
    <x v="2"/>
    <x v="1"/>
    <x v="1"/>
    <x v="8"/>
    <n v="1.0942074303887901"/>
    <n v="37900"/>
    <n v="41470.461611735147"/>
  </r>
  <r>
    <x v="19"/>
    <s v="NORDESTE            "/>
    <s v="G4761002"/>
    <s v="COMERCIO VAREJISTA DE JORNAIS E REVISTAS                         "/>
    <x v="2"/>
    <x v="1"/>
    <x v="1"/>
    <x v="8"/>
    <n v="1.0942074303887901"/>
    <n v="12780"/>
    <n v="13983.970960368737"/>
  </r>
  <r>
    <x v="19"/>
    <s v="NORDESTE            "/>
    <s v="G4762800"/>
    <s v="COMERCIO VAREJISTA DE DISCOS, CDS, DVDS E FITAS                  "/>
    <x v="3"/>
    <x v="1"/>
    <x v="1"/>
    <x v="8"/>
    <n v="1.0942074303887901"/>
    <n v="8422"/>
    <n v="9215.4149787343904"/>
  </r>
  <r>
    <x v="19"/>
    <s v="NORDESTE            "/>
    <s v="G4762800"/>
    <s v="COMERCIO VAREJISTA DE DISCOS, CDS, DVDS E FITAS                  "/>
    <x v="3"/>
    <x v="1"/>
    <x v="1"/>
    <x v="8"/>
    <n v="1.0942074303887901"/>
    <n v="180000"/>
    <n v="196957.33746998222"/>
  </r>
  <r>
    <x v="19"/>
    <s v="NORDESTE            "/>
    <s v="R9001902"/>
    <s v="PRODUCAO MUSICAL                                                 "/>
    <x v="4"/>
    <x v="1"/>
    <x v="1"/>
    <x v="8"/>
    <n v="1.0942074303887901"/>
    <n v="21320"/>
    <n v="23328.502415889005"/>
  </r>
  <r>
    <x v="19"/>
    <s v="NORDESTE            "/>
    <s v="R9001999"/>
    <s v="ARTE CENICA ESPETAC ATIVI COMPLEMENTARES NAO ESPECI ANTERIOR     "/>
    <x v="4"/>
    <x v="1"/>
    <x v="1"/>
    <x v="8"/>
    <n v="1.0942074303887901"/>
    <n v="15844"/>
    <n v="17336.622527079991"/>
  </r>
  <r>
    <x v="19"/>
    <s v="NORDESTE            "/>
    <s v="R9001999"/>
    <s v="ARTE CENICA ESPETAC ATIVI COMPLEMENTARES NAO ESPECI ANTERIOR     "/>
    <x v="4"/>
    <x v="1"/>
    <x v="1"/>
    <x v="8"/>
    <n v="1.0942074303887901"/>
    <n v="21731"/>
    <n v="23778.221669778799"/>
  </r>
  <r>
    <x v="19"/>
    <s v="NORDESTE            "/>
    <s v="S9493600"/>
    <s v="ATIVIDADES DE ORGANIZACOES ASSOCIATIVAS LIGADAS A CULTURA E ARTE "/>
    <x v="4"/>
    <x v="1"/>
    <x v="1"/>
    <x v="8"/>
    <n v="1.0942074303887901"/>
    <n v="145135"/>
    <n v="158807.79540947705"/>
  </r>
  <r>
    <x v="20"/>
    <s v="NORTE               "/>
    <s v="C1811301"/>
    <s v="IMPRESSAO DE JORNAIS                                             "/>
    <x v="0"/>
    <x v="1"/>
    <x v="1"/>
    <x v="8"/>
    <n v="1.0942074303887901"/>
    <n v="65875"/>
    <n v="72080.914476861552"/>
  </r>
  <r>
    <x v="20"/>
    <s v="NORTE               "/>
    <s v="C1811301"/>
    <s v="IMPRESSAO DE JORNAIS                                             "/>
    <x v="0"/>
    <x v="1"/>
    <x v="1"/>
    <x v="8"/>
    <n v="1.0942074303887901"/>
    <n v="7889"/>
    <n v="8632.202418337165"/>
  </r>
  <r>
    <x v="20"/>
    <s v="NORTE               "/>
    <s v="G4647802"/>
    <s v="COMERCIO ATACADISTA DE LIVROS, JORNAIS E OUTRAS PUBLICACOES      "/>
    <x v="2"/>
    <x v="1"/>
    <x v="1"/>
    <x v="8"/>
    <n v="1.0942074303887901"/>
    <n v="98389"/>
    <n v="107657.97486852267"/>
  </r>
  <r>
    <x v="20"/>
    <s v="NORTE               "/>
    <s v="G4647802"/>
    <s v="COMERCIO ATACADISTA DE LIVROS, JORNAIS E OUTRAS PUBLICACOES      "/>
    <x v="2"/>
    <x v="1"/>
    <x v="1"/>
    <x v="8"/>
    <n v="1.0942074303887901"/>
    <n v="5328"/>
    <n v="5829.9371891114733"/>
  </r>
  <r>
    <x v="20"/>
    <s v="NORTE               "/>
    <s v="G4647802"/>
    <s v="COMERCIO ATACADISTA DE LIVROS, JORNAIS E OUTRAS PUBLICACOES      "/>
    <x v="2"/>
    <x v="1"/>
    <x v="1"/>
    <x v="8"/>
    <n v="1.0942074303887901"/>
    <n v="290539"/>
    <n v="317909.93261772866"/>
  </r>
  <r>
    <x v="20"/>
    <s v="NORTE               "/>
    <s v="G4647802"/>
    <s v="COMERCIO ATACADISTA DE LIVROS, JORNAIS E OUTRAS PUBLICACOES      "/>
    <x v="2"/>
    <x v="1"/>
    <x v="1"/>
    <x v="8"/>
    <n v="1.0942074303887901"/>
    <n v="31379"/>
    <n v="34335.134958169845"/>
  </r>
  <r>
    <x v="20"/>
    <s v="NORTE               "/>
    <s v="G4756300"/>
    <s v="COM VAREJISTA ESPECIALIZADO DE INSTRUMENTOS MUSICAIS E ACESSORIO "/>
    <x v="3"/>
    <x v="1"/>
    <x v="1"/>
    <x v="8"/>
    <n v="1.0942074303887901"/>
    <n v="20139"/>
    <n v="22036.243440599843"/>
  </r>
  <r>
    <x v="20"/>
    <s v="NORTE               "/>
    <s v="G4756300"/>
    <s v="COM VAREJISTA ESPECIALIZADO DE INSTRUMENTOS MUSICAIS E ACESSORIO "/>
    <x v="3"/>
    <x v="1"/>
    <x v="1"/>
    <x v="8"/>
    <n v="1.0942074303887901"/>
    <n v="36082"/>
    <n v="39481.192503288323"/>
  </r>
  <r>
    <x v="20"/>
    <s v="NORTE               "/>
    <s v="G4756300"/>
    <s v="COM VAREJISTA ESPECIALIZADO DE INSTRUMENTOS MUSICAIS E ACESSORIO "/>
    <x v="3"/>
    <x v="1"/>
    <x v="1"/>
    <x v="8"/>
    <n v="1.0942074303887901"/>
    <n v="13514"/>
    <n v="14787.119214274109"/>
  </r>
  <r>
    <x v="20"/>
    <s v="NORTE               "/>
    <s v="G4761001"/>
    <s v="COMERCIO VAREJISTA DE LIVROS                                     "/>
    <x v="2"/>
    <x v="1"/>
    <x v="1"/>
    <x v="8"/>
    <n v="1.0942074303887901"/>
    <n v="1578"/>
    <n v="1726.6593251535107"/>
  </r>
  <r>
    <x v="20"/>
    <s v="NORTE               "/>
    <s v="G4761001"/>
    <s v="COMERCIO VAREJISTA DE LIVROS                                     "/>
    <x v="2"/>
    <x v="1"/>
    <x v="1"/>
    <x v="8"/>
    <n v="1.0942074303887901"/>
    <n v="74728"/>
    <n v="81767.932858093511"/>
  </r>
  <r>
    <x v="20"/>
    <s v="NORTE               "/>
    <s v="G4761001"/>
    <s v="COMERCIO VAREJISTA DE LIVROS                                     "/>
    <x v="2"/>
    <x v="1"/>
    <x v="1"/>
    <x v="8"/>
    <n v="1.0942074303887901"/>
    <n v="55165"/>
    <n v="60361.952897397605"/>
  </r>
  <r>
    <x v="20"/>
    <s v="NORTE               "/>
    <s v="G4762800"/>
    <s v="COMERCIO VAREJISTA DE DISCOS, CDS, DVDS E FITAS                  "/>
    <x v="3"/>
    <x v="1"/>
    <x v="1"/>
    <x v="8"/>
    <n v="1.0942074303887901"/>
    <n v="2923"/>
    <n v="3198.3683190264333"/>
  </r>
  <r>
    <x v="20"/>
    <s v="NORTE               "/>
    <s v="G4762800"/>
    <s v="COMERCIO VAREJISTA DE DISCOS, CDS, DVDS E FITAS                  "/>
    <x v="3"/>
    <x v="1"/>
    <x v="1"/>
    <x v="8"/>
    <n v="1.0942074303887901"/>
    <n v="37789"/>
    <n v="41349.004586961986"/>
  </r>
  <r>
    <x v="20"/>
    <s v="NORTE               "/>
    <s v="G4762800"/>
    <s v="COMERCIO VAREJISTA DE DISCOS, CDS, DVDS E FITAS                  "/>
    <x v="3"/>
    <x v="1"/>
    <x v="1"/>
    <x v="8"/>
    <n v="1.0942074303887901"/>
    <n v="52446"/>
    <n v="57386.802894170483"/>
  </r>
  <r>
    <x v="20"/>
    <s v="NORTE               "/>
    <s v="J5911102"/>
    <s v="PRODUCAO DE FILMES PARA PUBLICIDADE                              "/>
    <x v="5"/>
    <x v="1"/>
    <x v="1"/>
    <x v="8"/>
    <n v="1.0942074303887901"/>
    <n v="2944"/>
    <n v="3221.346675064598"/>
  </r>
  <r>
    <x v="20"/>
    <s v="NORTE               "/>
    <s v="J5911102"/>
    <s v="PRODUCAO DE FILMES PARA PUBLICIDADE                              "/>
    <x v="5"/>
    <x v="1"/>
    <x v="1"/>
    <x v="8"/>
    <n v="1.0942074303887901"/>
    <n v="16342"/>
    <n v="17881.537827413609"/>
  </r>
  <r>
    <x v="20"/>
    <s v="NORTE               "/>
    <s v="J5911102"/>
    <s v="PRODUCAO DE FILMES PARA PUBLICIDADE                              "/>
    <x v="5"/>
    <x v="1"/>
    <x v="1"/>
    <x v="8"/>
    <n v="1.0942074303887901"/>
    <n v="424"/>
    <n v="463.94395048484699"/>
  </r>
  <r>
    <x v="20"/>
    <s v="NORTE               "/>
    <s v="J5920100"/>
    <s v="ATIVIDADES DE GRAVACAO DE SOM E DE EDICAO DE MUSICA              "/>
    <x v="3"/>
    <x v="1"/>
    <x v="1"/>
    <x v="8"/>
    <n v="1.0942074303887901"/>
    <n v="7984"/>
    <n v="8736.1521242240997"/>
  </r>
  <r>
    <x v="20"/>
    <s v="NORTE               "/>
    <s v="J6010100"/>
    <s v="ATIVIDADES DE RADIO                                              "/>
    <x v="5"/>
    <x v="1"/>
    <x v="1"/>
    <x v="8"/>
    <n v="1.0942074303887901"/>
    <n v="35907"/>
    <n v="39289.706202970287"/>
  </r>
  <r>
    <x v="20"/>
    <s v="NORTE               "/>
    <s v="J6010100"/>
    <s v="ATIVIDADES DE RADIO                                              "/>
    <x v="5"/>
    <x v="1"/>
    <x v="1"/>
    <x v="8"/>
    <n v="1.0942074303887901"/>
    <n v="18973"/>
    <n v="20760.397576766514"/>
  </r>
  <r>
    <x v="20"/>
    <s v="NORTE               "/>
    <s v="J6021700"/>
    <s v="ATIVIDADES DE TELEVISAO ABERTA                                   "/>
    <x v="5"/>
    <x v="1"/>
    <x v="1"/>
    <x v="8"/>
    <n v="1.0942074303887901"/>
    <n v="31167"/>
    <n v="34103.162982927424"/>
  </r>
  <r>
    <x v="20"/>
    <s v="NORTE               "/>
    <s v="J6021700"/>
    <s v="ATIVIDADES DE TELEVISAO ABERTA                                   "/>
    <x v="5"/>
    <x v="1"/>
    <x v="1"/>
    <x v="8"/>
    <n v="1.0942074303887901"/>
    <n v="18585"/>
    <n v="20335.845093775664"/>
  </r>
  <r>
    <x v="20"/>
    <s v="NORTE               "/>
    <s v="J6209100"/>
    <s v="SUPORTE TECNICO MANUTENCAO E OUTRO SERVICO TECNOLOGIA DA INFORMA "/>
    <x v="0"/>
    <x v="1"/>
    <x v="0"/>
    <x v="8"/>
    <n v="1.0942074303887901"/>
    <n v="576115"/>
    <n v="630389.31375843775"/>
  </r>
  <r>
    <x v="20"/>
    <s v="NORTE               "/>
    <s v="J6209100"/>
    <s v="SUPORTE TECNICO MANUTENCAO E OUTRO SERVICO TECNOLOGIA DA INFORMA "/>
    <x v="0"/>
    <x v="1"/>
    <x v="0"/>
    <x v="8"/>
    <n v="1.0942074303887901"/>
    <n v="16000"/>
    <n v="17507.318886220641"/>
  </r>
  <r>
    <x v="20"/>
    <s v="NORTE               "/>
    <s v="P8592999"/>
    <s v="ENSINO DE ARTE E CULTURA NAO ESPECIFICADO ANTERIORMENTE          "/>
    <x v="6"/>
    <x v="1"/>
    <x v="1"/>
    <x v="8"/>
    <n v="1.0942074303887901"/>
    <n v="9068"/>
    <n v="9922.272978765548"/>
  </r>
  <r>
    <x v="20"/>
    <s v="NORTE               "/>
    <s v="P8592999"/>
    <s v="ENSINO DE ARTE E CULTURA NAO ESPECIFICADO ANTERIORMENTE          "/>
    <x v="6"/>
    <x v="1"/>
    <x v="1"/>
    <x v="8"/>
    <n v="1.0942074303887901"/>
    <n v="57029"/>
    <n v="62401.555547642311"/>
  </r>
  <r>
    <x v="20"/>
    <s v="NORTE               "/>
    <s v="R9001906"/>
    <s v="ATIVIDADES DE SONORIZACAO E DE ILUMINACAO                        "/>
    <x v="4"/>
    <x v="1"/>
    <x v="1"/>
    <x v="8"/>
    <n v="1.0942074303887901"/>
    <n v="1893"/>
    <n v="2071.3346657259794"/>
  </r>
  <r>
    <x v="20"/>
    <s v="NORTE               "/>
    <s v="R9001906"/>
    <s v="ATIVIDADES DE SONORIZACAO E DE ILUMINACAO                        "/>
    <x v="4"/>
    <x v="1"/>
    <x v="1"/>
    <x v="8"/>
    <n v="1.0942074303887901"/>
    <n v="19189"/>
    <n v="20996.746381730492"/>
  </r>
  <r>
    <x v="26"/>
    <s v="NORTE               "/>
    <s v="G4762800"/>
    <s v="COMERCIO VAREJISTA DE DISCOS, CDS, DVDS E FITAS                  "/>
    <x v="3"/>
    <x v="1"/>
    <x v="1"/>
    <x v="8"/>
    <n v="1.0942074303887901"/>
    <n v="13216"/>
    <n v="14461.045400018249"/>
  </r>
  <r>
    <x v="26"/>
    <s v="NORTE               "/>
    <s v="G4762800"/>
    <s v="COMERCIO VAREJISTA DE DISCOS, CDS, DVDS E FITAS                  "/>
    <x v="3"/>
    <x v="1"/>
    <x v="1"/>
    <x v="8"/>
    <n v="1.0942074303887901"/>
    <n v="4302"/>
    <n v="4707.2803655325752"/>
  </r>
  <r>
    <x v="26"/>
    <s v="NORTE               "/>
    <s v="G4762800"/>
    <s v="COMERCIO VAREJISTA DE DISCOS, CDS, DVDS E FITAS                  "/>
    <x v="3"/>
    <x v="1"/>
    <x v="1"/>
    <x v="8"/>
    <n v="1.0942074303887901"/>
    <n v="1345"/>
    <n v="1471.7089938729227"/>
  </r>
  <r>
    <x v="26"/>
    <s v="NORTE               "/>
    <s v="R9001906"/>
    <s v="ATIVIDADES DE SONORIZACAO E DE ILUMINACAO                        "/>
    <x v="4"/>
    <x v="1"/>
    <x v="1"/>
    <x v="8"/>
    <n v="1.0942074303887901"/>
    <n v="75072"/>
    <n v="82144.340214147247"/>
  </r>
  <r>
    <x v="26"/>
    <s v="NORTE               "/>
    <s v="R9001906"/>
    <s v="ATIVIDADES DE SONORIZACAO E DE ILUMINACAO                        "/>
    <x v="4"/>
    <x v="1"/>
    <x v="1"/>
    <x v="8"/>
    <n v="1.0942074303887901"/>
    <n v="41391"/>
    <n v="45290.339751222411"/>
  </r>
  <r>
    <x v="21"/>
    <s v="SUL                 "/>
    <s v="C1811301"/>
    <s v="IMPRESSAO DE JORNAIS                                             "/>
    <x v="0"/>
    <x v="1"/>
    <x v="1"/>
    <x v="8"/>
    <n v="1.0942074303887901"/>
    <n v="928"/>
    <n v="1015.4244954007972"/>
  </r>
  <r>
    <x v="21"/>
    <s v="SUL                 "/>
    <s v="C1811301"/>
    <s v="IMPRESSAO DE JORNAIS                                             "/>
    <x v="0"/>
    <x v="1"/>
    <x v="1"/>
    <x v="8"/>
    <n v="1.0942074303887901"/>
    <n v="170141"/>
    <n v="186169.54641377914"/>
  </r>
  <r>
    <x v="21"/>
    <s v="SUL                 "/>
    <s v="C1811301"/>
    <s v="IMPRESSAO DE JORNAIS                                             "/>
    <x v="0"/>
    <x v="1"/>
    <x v="1"/>
    <x v="8"/>
    <n v="1.0942074303887901"/>
    <n v="17022"/>
    <n v="18625.598880077985"/>
  </r>
  <r>
    <x v="21"/>
    <s v="SUL                 "/>
    <s v="C1811302"/>
    <s v="IMPRESSAO DE LIVROS, REVISTAS E OUTRAS PUBLICACOES PERIODICAS    "/>
    <x v="0"/>
    <x v="1"/>
    <x v="1"/>
    <x v="8"/>
    <n v="1.0942074303887901"/>
    <n v="28460"/>
    <n v="31141.143468864964"/>
  </r>
  <r>
    <x v="21"/>
    <s v="SUL                 "/>
    <s v="C1811302"/>
    <s v="IMPRESSAO DE LIVROS, REVISTAS E OUTRAS PUBLICACOES PERIODICAS    "/>
    <x v="0"/>
    <x v="1"/>
    <x v="1"/>
    <x v="8"/>
    <n v="1.0942074303887901"/>
    <n v="36400"/>
    <n v="39829.150466151958"/>
  </r>
  <r>
    <x v="21"/>
    <s v="SUL                 "/>
    <s v="C1811302"/>
    <s v="IMPRESSAO DE LIVROS, REVISTAS E OUTRAS PUBLICACOES PERIODICAS    "/>
    <x v="0"/>
    <x v="1"/>
    <x v="1"/>
    <x v="8"/>
    <n v="1.0942074303887901"/>
    <n v="53895"/>
    <n v="58972.309460803845"/>
  </r>
  <r>
    <x v="21"/>
    <s v="SUL                 "/>
    <s v="C1811302"/>
    <s v="IMPRESSAO DE LIVROS, REVISTAS E OUTRAS PUBLICACOES PERIODICAS    "/>
    <x v="0"/>
    <x v="1"/>
    <x v="1"/>
    <x v="8"/>
    <n v="1.0942074303887901"/>
    <n v="154907"/>
    <n v="169500.3904192363"/>
  </r>
  <r>
    <x v="21"/>
    <s v="SUL                 "/>
    <s v="C3220500"/>
    <s v="FABRICACAO DE INSTRUMENTOS MUSICAIS, PECAS E ACESSORIOS          "/>
    <x v="3"/>
    <x v="1"/>
    <x v="1"/>
    <x v="8"/>
    <n v="1.0942074303887901"/>
    <n v="2207"/>
    <n v="2414.9157988680599"/>
  </r>
  <r>
    <x v="21"/>
    <s v="SUL                 "/>
    <s v="G4647802"/>
    <s v="COMERCIO ATACADISTA DE LIVROS, JORNAIS E OUTRAS PUBLICACOES      "/>
    <x v="2"/>
    <x v="1"/>
    <x v="1"/>
    <x v="8"/>
    <n v="1.0942074303887901"/>
    <n v="260067"/>
    <n v="284567.24379892147"/>
  </r>
  <r>
    <x v="21"/>
    <s v="SUL                 "/>
    <s v="G4647802"/>
    <s v="COMERCIO ATACADISTA DE LIVROS, JORNAIS E OUTRAS PUBLICACOES      "/>
    <x v="2"/>
    <x v="1"/>
    <x v="1"/>
    <x v="8"/>
    <n v="1.0942074303887901"/>
    <n v="100000"/>
    <n v="109420.74303887901"/>
  </r>
  <r>
    <x v="21"/>
    <s v="SUL                 "/>
    <s v="G4647802"/>
    <s v="COMERCIO ATACADISTA DE LIVROS, JORNAIS E OUTRAS PUBLICACOES      "/>
    <x v="2"/>
    <x v="1"/>
    <x v="1"/>
    <x v="8"/>
    <n v="1.0942074303887901"/>
    <n v="811311"/>
    <n v="887742.52455615962"/>
  </r>
  <r>
    <x v="21"/>
    <s v="SUL                 "/>
    <s v="G4647802"/>
    <s v="COMERCIO ATACADISTA DE LIVROS, JORNAIS E OUTRAS PUBLICACOES      "/>
    <x v="2"/>
    <x v="1"/>
    <x v="1"/>
    <x v="8"/>
    <n v="1.0942074303887901"/>
    <n v="402846"/>
    <n v="440797.08650240256"/>
  </r>
  <r>
    <x v="21"/>
    <s v="SUL                 "/>
    <s v="G4649407"/>
    <s v="COMERCIO ATACADISTA DE FILMES, CDS, DVDS, FITAS E DISCOS         "/>
    <x v="0"/>
    <x v="1"/>
    <x v="1"/>
    <x v="8"/>
    <n v="1.0942074303887901"/>
    <n v="2489"/>
    <n v="2723.4822942376986"/>
  </r>
  <r>
    <x v="21"/>
    <s v="SUL                 "/>
    <s v="G4649407"/>
    <s v="COMERCIO ATACADISTA DE FILMES, CDS, DVDS, FITAS E DISCOS         "/>
    <x v="0"/>
    <x v="1"/>
    <x v="1"/>
    <x v="8"/>
    <n v="1.0942074303887901"/>
    <n v="52256"/>
    <n v="57178.903482396614"/>
  </r>
  <r>
    <x v="21"/>
    <s v="SUL                 "/>
    <s v="G4649407"/>
    <s v="COMERCIO ATACADISTA DE FILMES, CDS, DVDS, FITAS E DISCOS         "/>
    <x v="0"/>
    <x v="1"/>
    <x v="1"/>
    <x v="8"/>
    <n v="1.0942074303887901"/>
    <n v="5817"/>
    <n v="6365.0046225715923"/>
  </r>
  <r>
    <x v="21"/>
    <s v="SUL                 "/>
    <s v="G4756300"/>
    <s v="COM VAREJISTA ESPECIALIZADO DE INSTRUMENTOS MUSICAIS E ACESSORIO "/>
    <x v="3"/>
    <x v="1"/>
    <x v="1"/>
    <x v="8"/>
    <n v="1.0942074303887901"/>
    <n v="59050"/>
    <n v="64612.948764458051"/>
  </r>
  <r>
    <x v="21"/>
    <s v="SUL                 "/>
    <s v="G4756300"/>
    <s v="COM VAREJISTA ESPECIALIZADO DE INSTRUMENTOS MUSICAIS E ACESSORIO "/>
    <x v="3"/>
    <x v="1"/>
    <x v="1"/>
    <x v="8"/>
    <n v="1.0942074303887901"/>
    <n v="7263"/>
    <n v="7947.2285669137827"/>
  </r>
  <r>
    <x v="21"/>
    <s v="SUL                 "/>
    <s v="G4756300"/>
    <s v="COM VAREJISTA ESPECIALIZADO DE INSTRUMENTOS MUSICAIS E ACESSORIO "/>
    <x v="3"/>
    <x v="1"/>
    <x v="1"/>
    <x v="8"/>
    <n v="1.0942074303887901"/>
    <n v="160713"/>
    <n v="175853.35876007364"/>
  </r>
  <r>
    <x v="21"/>
    <s v="SUL                 "/>
    <s v="G4756300"/>
    <s v="COM VAREJISTA ESPECIALIZADO DE INSTRUMENTOS MUSICAIS E ACESSORIO "/>
    <x v="3"/>
    <x v="1"/>
    <x v="1"/>
    <x v="8"/>
    <n v="1.0942074303887901"/>
    <n v="52676"/>
    <n v="57638.470603159905"/>
  </r>
  <r>
    <x v="21"/>
    <s v="SUL                 "/>
    <s v="G4761001"/>
    <s v="COMERCIO VAREJISTA DE LIVROS                                     "/>
    <x v="2"/>
    <x v="1"/>
    <x v="1"/>
    <x v="8"/>
    <n v="1.0942074303887901"/>
    <n v="28707"/>
    <n v="31411.412704170998"/>
  </r>
  <r>
    <x v="21"/>
    <s v="SUL                 "/>
    <s v="G4761001"/>
    <s v="COMERCIO VAREJISTA DE LIVROS                                     "/>
    <x v="2"/>
    <x v="1"/>
    <x v="1"/>
    <x v="8"/>
    <n v="1.0942074303887901"/>
    <n v="2117"/>
    <n v="2316.4371301330684"/>
  </r>
  <r>
    <x v="21"/>
    <s v="SUL                 "/>
    <s v="G4761001"/>
    <s v="COMERCIO VAREJISTA DE LIVROS                                     "/>
    <x v="2"/>
    <x v="1"/>
    <x v="0"/>
    <x v="8"/>
    <n v="1.0942074303887901"/>
    <n v="520000"/>
    <n v="568987.86380217085"/>
  </r>
  <r>
    <x v="21"/>
    <s v="SUL                 "/>
    <s v="G4761001"/>
    <s v="COMERCIO VAREJISTA DE LIVROS                                     "/>
    <x v="2"/>
    <x v="1"/>
    <x v="1"/>
    <x v="8"/>
    <n v="1.0942074303887901"/>
    <n v="455814"/>
    <n v="498755.06567523599"/>
  </r>
  <r>
    <x v="21"/>
    <s v="SUL                 "/>
    <s v="G4761001"/>
    <s v="COMERCIO VAREJISTA DE LIVROS                                     "/>
    <x v="2"/>
    <x v="1"/>
    <x v="1"/>
    <x v="8"/>
    <n v="1.0942074303887901"/>
    <n v="98484"/>
    <n v="107761.9245744096"/>
  </r>
  <r>
    <x v="21"/>
    <s v="SUL                 "/>
    <s v="G4761002"/>
    <s v="COMERCIO VAREJISTA DE JORNAIS E REVISTAS                         "/>
    <x v="2"/>
    <x v="1"/>
    <x v="1"/>
    <x v="8"/>
    <n v="1.0942074303887901"/>
    <n v="25213"/>
    <n v="27588.251942392566"/>
  </r>
  <r>
    <x v="21"/>
    <s v="SUL                 "/>
    <s v="G4761002"/>
    <s v="COMERCIO VAREJISTA DE JORNAIS E REVISTAS                         "/>
    <x v="2"/>
    <x v="1"/>
    <x v="1"/>
    <x v="8"/>
    <n v="1.0942074303887901"/>
    <n v="54376"/>
    <n v="59498.62323482085"/>
  </r>
  <r>
    <x v="21"/>
    <s v="SUL                 "/>
    <s v="G4761002"/>
    <s v="COMERCIO VAREJISTA DE JORNAIS E REVISTAS                         "/>
    <x v="2"/>
    <x v="1"/>
    <x v="1"/>
    <x v="8"/>
    <n v="1.0942074303887901"/>
    <n v="210821"/>
    <n v="230681.9046819951"/>
  </r>
  <r>
    <x v="21"/>
    <s v="SUL                 "/>
    <s v="G4761002"/>
    <s v="COMERCIO VAREJISTA DE JORNAIS E REVISTAS                         "/>
    <x v="2"/>
    <x v="1"/>
    <x v="1"/>
    <x v="8"/>
    <n v="1.0942074303887901"/>
    <n v="155208"/>
    <n v="169829.74685578333"/>
  </r>
  <r>
    <x v="21"/>
    <s v="SUL                 "/>
    <s v="G4762800"/>
    <s v="COMERCIO VAREJISTA DE DISCOS, CDS, DVDS E FITAS                  "/>
    <x v="3"/>
    <x v="1"/>
    <x v="1"/>
    <x v="8"/>
    <n v="1.0942074303887901"/>
    <n v="1075"/>
    <n v="1176.2729876679493"/>
  </r>
  <r>
    <x v="21"/>
    <s v="SUL                 "/>
    <s v="G4762800"/>
    <s v="COMERCIO VAREJISTA DE DISCOS, CDS, DVDS E FITAS                  "/>
    <x v="3"/>
    <x v="1"/>
    <x v="1"/>
    <x v="8"/>
    <n v="1.0942074303887901"/>
    <n v="58094"/>
    <n v="63566.886461006368"/>
  </r>
  <r>
    <x v="21"/>
    <s v="SUL                 "/>
    <s v="G4762800"/>
    <s v="COMERCIO VAREJISTA DE DISCOS, CDS, DVDS E FITAS                  "/>
    <x v="3"/>
    <x v="1"/>
    <x v="1"/>
    <x v="8"/>
    <n v="1.0942074303887901"/>
    <n v="72378"/>
    <n v="79196.545396679852"/>
  </r>
  <r>
    <x v="21"/>
    <s v="SUL                 "/>
    <s v="J5811500"/>
    <s v="EDICAO DE LIVROS                                                 "/>
    <x v="2"/>
    <x v="1"/>
    <x v="1"/>
    <x v="8"/>
    <n v="1.0942074303887901"/>
    <n v="2398"/>
    <n v="2623.9094180723187"/>
  </r>
  <r>
    <x v="21"/>
    <s v="SUL                 "/>
    <s v="J5811500"/>
    <s v="EDICAO DE LIVROS                                                 "/>
    <x v="2"/>
    <x v="1"/>
    <x v="1"/>
    <x v="8"/>
    <n v="1.0942074303887901"/>
    <n v="39109"/>
    <n v="42793.358395075193"/>
  </r>
  <r>
    <x v="21"/>
    <s v="SUL                 "/>
    <s v="J5811500"/>
    <s v="EDICAO DE LIVROS                                                 "/>
    <x v="2"/>
    <x v="1"/>
    <x v="1"/>
    <x v="8"/>
    <n v="1.0942074303887901"/>
    <n v="526869"/>
    <n v="576503.97464151145"/>
  </r>
  <r>
    <x v="21"/>
    <s v="SUL                 "/>
    <s v="J5811500"/>
    <s v="EDICAO DE LIVROS                                                 "/>
    <x v="2"/>
    <x v="1"/>
    <x v="1"/>
    <x v="8"/>
    <n v="1.0942074303887901"/>
    <n v="128554"/>
    <n v="140664.74200620051"/>
  </r>
  <r>
    <x v="21"/>
    <s v="SUL                 "/>
    <s v="J5812301"/>
    <s v="EDICAO DE JORNAIS DIARIOS                                        "/>
    <x v="2"/>
    <x v="1"/>
    <x v="1"/>
    <x v="8"/>
    <n v="1.0942074303887901"/>
    <n v="7075"/>
    <n v="7741.5175700006903"/>
  </r>
  <r>
    <x v="21"/>
    <s v="SUL                 "/>
    <s v="J5812301"/>
    <s v="EDICAO DE JORNAIS DIARIOS                                        "/>
    <x v="2"/>
    <x v="1"/>
    <x v="1"/>
    <x v="8"/>
    <n v="1.0942074303887901"/>
    <n v="7908"/>
    <n v="8652.9923595145519"/>
  </r>
  <r>
    <x v="21"/>
    <s v="SUL                 "/>
    <s v="J5813100"/>
    <s v="EDICAO DE REVISTAS                                               "/>
    <x v="2"/>
    <x v="1"/>
    <x v="1"/>
    <x v="8"/>
    <n v="1.0942074303887901"/>
    <n v="2346"/>
    <n v="2567.0106316921015"/>
  </r>
  <r>
    <x v="21"/>
    <s v="SUL                 "/>
    <s v="J5813100"/>
    <s v="EDICAO DE REVISTAS                                               "/>
    <x v="2"/>
    <x v="1"/>
    <x v="1"/>
    <x v="8"/>
    <n v="1.0942074303887901"/>
    <n v="6912"/>
    <n v="7563.1617588473173"/>
  </r>
  <r>
    <x v="21"/>
    <s v="SUL                 "/>
    <s v="J5819100"/>
    <s v="EDICAO DE CADASTROS, LISTAS E OUTROS PRODUTOS GRAFICOS           "/>
    <x v="0"/>
    <x v="1"/>
    <x v="1"/>
    <x v="8"/>
    <n v="1.0942074303887901"/>
    <n v="108526"/>
    <n v="118749.95559037384"/>
  </r>
  <r>
    <x v="21"/>
    <s v="SUL                 "/>
    <s v="J5819100"/>
    <s v="EDICAO DE CADASTROS, LISTAS E OUTROS PRODUTOS GRAFICOS           "/>
    <x v="0"/>
    <x v="1"/>
    <x v="1"/>
    <x v="8"/>
    <n v="1.0942074303887901"/>
    <n v="520000"/>
    <n v="568987.86380217085"/>
  </r>
  <r>
    <x v="21"/>
    <s v="SUL                 "/>
    <s v="J5819100"/>
    <s v="EDICAO DE CADASTROS, LISTAS E OUTROS PRODUTOS GRAFICOS           "/>
    <x v="0"/>
    <x v="1"/>
    <x v="1"/>
    <x v="8"/>
    <n v="1.0942074303887901"/>
    <n v="119287"/>
    <n v="130524.7217487876"/>
  </r>
  <r>
    <x v="21"/>
    <s v="SUL                 "/>
    <s v="J5821200"/>
    <s v="EDICAO INTEGRADA A IMPRESSAO DE LIVROS                           "/>
    <x v="2"/>
    <x v="1"/>
    <x v="1"/>
    <x v="8"/>
    <n v="1.0942074303887901"/>
    <n v="71857"/>
    <n v="78626.463325447286"/>
  </r>
  <r>
    <x v="21"/>
    <s v="SUL                 "/>
    <s v="J5821200"/>
    <s v="EDICAO INTEGRADA A IMPRESSAO DE LIVROS                           "/>
    <x v="2"/>
    <x v="1"/>
    <x v="1"/>
    <x v="8"/>
    <n v="1.0942074303887901"/>
    <n v="60000"/>
    <n v="65652.445823327405"/>
  </r>
  <r>
    <x v="21"/>
    <s v="SUL                 "/>
    <s v="J5821200"/>
    <s v="EDICAO INTEGRADA A IMPRESSAO DE LIVROS                           "/>
    <x v="2"/>
    <x v="1"/>
    <x v="1"/>
    <x v="8"/>
    <n v="1.0942074303887901"/>
    <n v="367983"/>
    <n v="402649.73285675817"/>
  </r>
  <r>
    <x v="21"/>
    <s v="SUL                 "/>
    <s v="J5821200"/>
    <s v="EDICAO INTEGRADA A IMPRESSAO DE LIVROS                           "/>
    <x v="2"/>
    <x v="1"/>
    <x v="1"/>
    <x v="8"/>
    <n v="1.0942074303887901"/>
    <n v="546915"/>
    <n v="598438.45679108519"/>
  </r>
  <r>
    <x v="21"/>
    <s v="SUL                 "/>
    <s v="J5822101"/>
    <s v="EDICAO INTEGRADA A IMPRESSAO DE JORNAIS DIARIOS                  "/>
    <x v="2"/>
    <x v="1"/>
    <x v="1"/>
    <x v="8"/>
    <n v="1.0942074303887901"/>
    <n v="60178"/>
    <n v="65847.21474593661"/>
  </r>
  <r>
    <x v="21"/>
    <s v="SUL                 "/>
    <s v="J5822101"/>
    <s v="EDICAO INTEGRADA A IMPRESSAO DE JORNAIS DIARIOS                  "/>
    <x v="2"/>
    <x v="1"/>
    <x v="1"/>
    <x v="8"/>
    <n v="1.0942074303887901"/>
    <n v="85379"/>
    <n v="93422.336199164507"/>
  </r>
  <r>
    <x v="21"/>
    <s v="SUL                 "/>
    <s v="J5823900"/>
    <s v="EDICAO INTEGRADA A IMPRESSAO DE REVISTAS                         "/>
    <x v="2"/>
    <x v="1"/>
    <x v="1"/>
    <x v="8"/>
    <n v="1.0942074303887901"/>
    <n v="16568"/>
    <n v="18128.828706681474"/>
  </r>
  <r>
    <x v="21"/>
    <s v="SUL                 "/>
    <s v="J5823900"/>
    <s v="EDICAO INTEGRADA A IMPRESSAO DE REVISTAS                         "/>
    <x v="2"/>
    <x v="1"/>
    <x v="1"/>
    <x v="8"/>
    <n v="1.0942074303887901"/>
    <n v="198477"/>
    <n v="217175.00816127588"/>
  </r>
  <r>
    <x v="21"/>
    <s v="SUL                 "/>
    <s v="J5823900"/>
    <s v="EDICAO INTEGRADA A IMPRESSAO DE REVISTAS                         "/>
    <x v="2"/>
    <x v="1"/>
    <x v="1"/>
    <x v="8"/>
    <n v="1.0942074303887901"/>
    <n v="7210"/>
    <n v="7889.2355731031766"/>
  </r>
  <r>
    <x v="21"/>
    <s v="SUL                 "/>
    <s v="J5829800"/>
    <s v="EDICAO INTEGRADA IMPRESSAO CADASTRO LISTA OUTRO PRODUTO GRAFICO  "/>
    <x v="0"/>
    <x v="1"/>
    <x v="1"/>
    <x v="8"/>
    <n v="1.0942074303887901"/>
    <n v="98797"/>
    <n v="108104.41150012129"/>
  </r>
  <r>
    <x v="21"/>
    <s v="SUL                 "/>
    <s v="J5829800"/>
    <s v="EDICAO INTEGRADA IMPRESSAO CADASTRO LISTA OUTRO PRODUTO GRAFICO  "/>
    <x v="0"/>
    <x v="1"/>
    <x v="1"/>
    <x v="8"/>
    <n v="1.0942074303887901"/>
    <n v="877587"/>
    <n v="960262.21621260711"/>
  </r>
  <r>
    <x v="21"/>
    <s v="SUL                 "/>
    <s v="J5829800"/>
    <s v="EDICAO INTEGRADA IMPRESSAO CADASTRO LISTA OUTRO PRODUTO GRAFICO  "/>
    <x v="0"/>
    <x v="1"/>
    <x v="1"/>
    <x v="8"/>
    <n v="1.0942074303887901"/>
    <n v="313870"/>
    <n v="343438.88617612957"/>
  </r>
  <r>
    <x v="21"/>
    <s v="SUL    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21"/>
    <s v="SUL                 "/>
    <s v="J5911102"/>
    <s v="PRODUCAO DE FILMES PARA PUBLICIDADE                              "/>
    <x v="5"/>
    <x v="1"/>
    <x v="1"/>
    <x v="8"/>
    <n v="1.0942074303887901"/>
    <n v="1823"/>
    <n v="1994.7401455987642"/>
  </r>
  <r>
    <x v="21"/>
    <s v="SUL                 "/>
    <s v="J5911199"/>
    <s v="ATIV PD CINEMATOGRAFICA VIDEO PROG TELEVISAO NAO ESPECI ANTERIOR "/>
    <x v="5"/>
    <x v="1"/>
    <x v="0"/>
    <x v="8"/>
    <n v="1.0942074303887901"/>
    <n v="375000"/>
    <n v="410327.78639579628"/>
  </r>
  <r>
    <x v="21"/>
    <s v="SUL                 "/>
    <s v="J5911199"/>
    <s v="ATIV PD CINEMATOGRAFICA VIDEO PROG TELEVISAO NAO ESPECI ANTERIOR "/>
    <x v="5"/>
    <x v="1"/>
    <x v="1"/>
    <x v="8"/>
    <n v="1.0942074303887901"/>
    <n v="99300"/>
    <n v="108654.79783760685"/>
  </r>
  <r>
    <x v="21"/>
    <s v="SUL                 "/>
    <s v="J5911199"/>
    <s v="ATIV PD CINEMATOGRAFICA VIDEO PROG TELEVISAO NAO ESPECI ANTERIOR "/>
    <x v="5"/>
    <x v="1"/>
    <x v="1"/>
    <x v="8"/>
    <n v="1.0942074303887901"/>
    <n v="12695"/>
    <n v="13890.96332878569"/>
  </r>
  <r>
    <x v="21"/>
    <s v="SUL                 "/>
    <s v="J5914600"/>
    <s v="ATIVIDADES DE EXIBICAO CINEMATOGRAFICA                           "/>
    <x v="5"/>
    <x v="1"/>
    <x v="1"/>
    <x v="8"/>
    <n v="1.0942074303887901"/>
    <n v="1422"/>
    <n v="1555.9629660128596"/>
  </r>
  <r>
    <x v="21"/>
    <s v="SUL                 "/>
    <s v="J5914600"/>
    <s v="ATIVIDADES DE EXIBICAO CINEMATOGRAFICA                           "/>
    <x v="5"/>
    <x v="1"/>
    <x v="0"/>
    <x v="8"/>
    <n v="1.0942074303887901"/>
    <n v="910167"/>
    <n v="995911.4942946739"/>
  </r>
  <r>
    <x v="21"/>
    <s v="SUL                 "/>
    <s v="J5914600"/>
    <s v="ATIVIDADES DE EXIBICAO CINEMATOGRAFICA                           "/>
    <x v="5"/>
    <x v="1"/>
    <x v="0"/>
    <x v="8"/>
    <n v="1.0942074303887901"/>
    <n v="1531132"/>
    <n v="1675376.0113060488"/>
  </r>
  <r>
    <x v="21"/>
    <s v="SUL                 "/>
    <s v="J5914600"/>
    <s v="ATIVIDADES DE EXIBICAO CINEMATOGRAFICA                           "/>
    <x v="5"/>
    <x v="1"/>
    <x v="0"/>
    <x v="8"/>
    <n v="1.0942074303887901"/>
    <n v="9600"/>
    <n v="10504.391331732384"/>
  </r>
  <r>
    <x v="21"/>
    <s v="SUL                 "/>
    <s v="J5914600"/>
    <s v="ATIVIDADES DE EXIBICAO CINEMATOGRAFICA                           "/>
    <x v="5"/>
    <x v="1"/>
    <x v="1"/>
    <x v="8"/>
    <n v="1.0942074303887901"/>
    <n v="13389"/>
    <n v="14650.34328547551"/>
  </r>
  <r>
    <x v="21"/>
    <s v="SUL                 "/>
    <s v="J5914600"/>
    <s v="ATIVIDADES DE EXIBICAO CINEMATOGRAFICA                           "/>
    <x v="5"/>
    <x v="1"/>
    <x v="0"/>
    <x v="8"/>
    <n v="1.0942074303887901"/>
    <n v="229012"/>
    <n v="250586.63204819759"/>
  </r>
  <r>
    <x v="21"/>
    <s v="SUL                 "/>
    <s v="J5914600"/>
    <s v="ATIVIDADES DE EXIBICAO CINEMATOGRAFICA                           "/>
    <x v="5"/>
    <x v="1"/>
    <x v="0"/>
    <x v="8"/>
    <n v="1.0942074303887901"/>
    <n v="9680"/>
    <n v="10591.927926163487"/>
  </r>
  <r>
    <x v="21"/>
    <s v="SUL                 "/>
    <s v="J5920100"/>
    <s v="ATIVIDADES DE GRAVACAO DE SOM E DE EDICAO DE MUSICA              "/>
    <x v="3"/>
    <x v="1"/>
    <x v="1"/>
    <x v="8"/>
    <n v="1.0942074303887901"/>
    <n v="8415"/>
    <n v="9207.7555267216685"/>
  </r>
  <r>
    <x v="21"/>
    <s v="SUL                 "/>
    <s v="J5920100"/>
    <s v="ATIVIDADES DE GRAVACAO DE SOM E DE EDICAO DE MUSICA              "/>
    <x v="3"/>
    <x v="1"/>
    <x v="1"/>
    <x v="8"/>
    <n v="1.0942074303887901"/>
    <n v="6959"/>
    <n v="7614.5895080755899"/>
  </r>
  <r>
    <x v="21"/>
    <s v="SUL                 "/>
    <s v="J5920100"/>
    <s v="ATIVIDADES DE GRAVACAO DE SOM E DE EDICAO DE MUSICA              "/>
    <x v="3"/>
    <x v="1"/>
    <x v="1"/>
    <x v="8"/>
    <n v="1.0942074303887901"/>
    <n v="171237"/>
    <n v="187368.79775748524"/>
  </r>
  <r>
    <x v="21"/>
    <s v="SUL                 "/>
    <s v="J5920100"/>
    <s v="ATIVIDADES DE GRAVACAO DE SOM E DE EDICAO DE MUSICA              "/>
    <x v="3"/>
    <x v="1"/>
    <x v="1"/>
    <x v="8"/>
    <n v="1.0942074303887901"/>
    <n v="72534"/>
    <n v="79367.241755820505"/>
  </r>
  <r>
    <x v="21"/>
    <s v="SUL                 "/>
    <s v="J6010100"/>
    <s v="ATIVIDADES DE RADIO                                              "/>
    <x v="5"/>
    <x v="1"/>
    <x v="1"/>
    <x v="8"/>
    <n v="1.0942074303887901"/>
    <n v="44536"/>
    <n v="48731.622119795153"/>
  </r>
  <r>
    <x v="21"/>
    <s v="SUL                 "/>
    <s v="J6010100"/>
    <s v="ATIVIDADES DE RADIO                                              "/>
    <x v="5"/>
    <x v="1"/>
    <x v="1"/>
    <x v="8"/>
    <n v="1.0942074303887901"/>
    <n v="2567"/>
    <n v="2808.8304738080242"/>
  </r>
  <r>
    <x v="21"/>
    <s v="SUL                 "/>
    <s v="J6010100"/>
    <s v="ATIVIDADES DE RADIO                                              "/>
    <x v="5"/>
    <x v="1"/>
    <x v="1"/>
    <x v="8"/>
    <n v="1.0942074303887901"/>
    <n v="43467"/>
    <n v="47561.914376709537"/>
  </r>
  <r>
    <x v="21"/>
    <s v="SUL                 "/>
    <s v="J6010100"/>
    <s v="ATIVIDADES DE RADIO                                              "/>
    <x v="5"/>
    <x v="1"/>
    <x v="1"/>
    <x v="8"/>
    <n v="1.0942074303887901"/>
    <n v="487364"/>
    <n v="533277.31010400224"/>
  </r>
  <r>
    <x v="21"/>
    <s v="SUL                 "/>
    <s v="J6010100"/>
    <s v="ATIVIDADES DE RADIO                                              "/>
    <x v="5"/>
    <x v="1"/>
    <x v="1"/>
    <x v="8"/>
    <n v="1.0942074303887901"/>
    <n v="91096"/>
    <n v="99677.920078697221"/>
  </r>
  <r>
    <x v="21"/>
    <s v="SUL                 "/>
    <s v="J6022501"/>
    <s v="PROGRAMADORAS                                                    "/>
    <x v="5"/>
    <x v="1"/>
    <x v="1"/>
    <x v="8"/>
    <n v="1.0942074303887901"/>
    <n v="52060"/>
    <n v="56964.438826040416"/>
  </r>
  <r>
    <x v="21"/>
    <s v="SUL                 "/>
    <s v="J6209100"/>
    <s v="SUPORTE TECNICO MANUTENCAO E OUTRO SERVICO TECNOLOGIA DA INFORMA "/>
    <x v="0"/>
    <x v="1"/>
    <x v="0"/>
    <x v="8"/>
    <n v="1.0942074303887901"/>
    <n v="5689139"/>
    <n v="6225098.1663146513"/>
  </r>
  <r>
    <x v="21"/>
    <s v="SUL                 "/>
    <s v="J6209100"/>
    <s v="SUPORTE TECNICO MANUTENCAO E OUTRO SERVICO TECNOLOGIA DA INFORMA "/>
    <x v="0"/>
    <x v="1"/>
    <x v="0"/>
    <x v="8"/>
    <n v="1.0942074303887901"/>
    <n v="158000"/>
    <n v="172884.77400142883"/>
  </r>
  <r>
    <x v="21"/>
    <s v="SUL                 "/>
    <s v="P8592901"/>
    <s v="ENSINO DE DANCA                                                  "/>
    <x v="6"/>
    <x v="1"/>
    <x v="1"/>
    <x v="8"/>
    <n v="1.0942074303887901"/>
    <n v="13920"/>
    <n v="15231.367431011959"/>
  </r>
  <r>
    <x v="21"/>
    <s v="SUL                 "/>
    <s v="P8592901"/>
    <s v="ENSINO DE DANCA                                                  "/>
    <x v="6"/>
    <x v="1"/>
    <x v="1"/>
    <x v="8"/>
    <n v="1.0942074303887901"/>
    <n v="3248"/>
    <n v="3553.9857339027903"/>
  </r>
  <r>
    <x v="21"/>
    <s v="SUL                 "/>
    <s v="P8592903"/>
    <s v="ENSINO DE MUSICA                                                 "/>
    <x v="6"/>
    <x v="1"/>
    <x v="1"/>
    <x v="8"/>
    <n v="1.0942074303887901"/>
    <n v="10227"/>
    <n v="11190.459390586157"/>
  </r>
  <r>
    <x v="21"/>
    <s v="SUL                 "/>
    <s v="R9001902"/>
    <s v="PRODUCAO MUSICAL                                                 "/>
    <x v="4"/>
    <x v="1"/>
    <x v="1"/>
    <x v="8"/>
    <n v="1.0942074303887901"/>
    <n v="31557"/>
    <n v="34529.903880779049"/>
  </r>
  <r>
    <x v="21"/>
    <s v="SUL                 "/>
    <s v="R9001902"/>
    <s v="PRODUCAO MUSICAL                                                 "/>
    <x v="4"/>
    <x v="1"/>
    <x v="1"/>
    <x v="8"/>
    <n v="1.0942074303887901"/>
    <n v="20220"/>
    <n v="22124.874242461337"/>
  </r>
  <r>
    <x v="21"/>
    <s v="SUL                 "/>
    <s v="R9001902"/>
    <s v="PRODUCAO MUSICAL                                                 "/>
    <x v="4"/>
    <x v="1"/>
    <x v="1"/>
    <x v="8"/>
    <n v="1.0942074303887901"/>
    <n v="48451"/>
    <n v="53015.444209767265"/>
  </r>
  <r>
    <x v="21"/>
    <s v="SUL                 "/>
    <s v="R9001903"/>
    <s v="PRODUCAO DE ESPETACULOS DE DANCA                                 "/>
    <x v="4"/>
    <x v="1"/>
    <x v="1"/>
    <x v="8"/>
    <n v="1.0942074303887901"/>
    <n v="11420"/>
    <n v="12495.848855039983"/>
  </r>
  <r>
    <x v="21"/>
    <s v="SUL                 "/>
    <s v="R9001903"/>
    <s v="PRODUCAO DE ESPETACULOS DE DANCA                                 "/>
    <x v="4"/>
    <x v="1"/>
    <x v="1"/>
    <x v="8"/>
    <n v="1.0942074303887901"/>
    <n v="156217"/>
    <n v="170933.80215304563"/>
  </r>
  <r>
    <x v="21"/>
    <s v="SUL                 "/>
    <s v="R9001906"/>
    <s v="ATIVIDADES DE SONORIZACAO E DE ILUMINACAO                        "/>
    <x v="4"/>
    <x v="1"/>
    <x v="1"/>
    <x v="8"/>
    <n v="1.0942074303887901"/>
    <n v="11851"/>
    <n v="12967.452257537552"/>
  </r>
  <r>
    <x v="21"/>
    <s v="SUL                 "/>
    <s v="R9001906"/>
    <s v="ATIVIDADES DE SONORIZACAO E DE ILUMINACAO                        "/>
    <x v="4"/>
    <x v="1"/>
    <x v="1"/>
    <x v="8"/>
    <n v="1.0942074303887901"/>
    <n v="22147"/>
    <n v="24233.411960820533"/>
  </r>
  <r>
    <x v="21"/>
    <s v="SUL                 "/>
    <s v="R9001906"/>
    <s v="ATIVIDADES DE SONORIZACAO E DE ILUMINACAO                        "/>
    <x v="4"/>
    <x v="1"/>
    <x v="1"/>
    <x v="8"/>
    <n v="1.0942074303887901"/>
    <n v="32400"/>
    <n v="35452.3207445968"/>
  </r>
  <r>
    <x v="21"/>
    <s v="SUL                 "/>
    <s v="R9001906"/>
    <s v="ATIVIDADES DE SONORIZACAO E DE ILUMINACAO                        "/>
    <x v="4"/>
    <x v="1"/>
    <x v="1"/>
    <x v="8"/>
    <n v="1.0942074303887901"/>
    <n v="651111"/>
    <n v="712450.49420787545"/>
  </r>
  <r>
    <x v="21"/>
    <s v="SUL                 "/>
    <s v="R9001906"/>
    <s v="ATIVIDADES DE SONORIZACAO E DE ILUMINACAO                        "/>
    <x v="4"/>
    <x v="1"/>
    <x v="1"/>
    <x v="8"/>
    <n v="1.0942074303887901"/>
    <n v="168955"/>
    <n v="184871.81640133803"/>
  </r>
  <r>
    <x v="21"/>
    <s v="SUL                 "/>
    <s v="R9001906"/>
    <s v="ATIVIDADES DE SONORIZACAO E DE ILUMINACAO                        "/>
    <x v="4"/>
    <x v="1"/>
    <x v="1"/>
    <x v="8"/>
    <n v="1.0942074303887901"/>
    <n v="75600"/>
    <n v="82722.081737392524"/>
  </r>
  <r>
    <x v="21"/>
    <s v="SUL                 "/>
    <s v="R9001999"/>
    <s v="ARTE CENICA ESPETAC ATIVI COMPLEMENTARES NAO ESPECI ANTERIOR     "/>
    <x v="4"/>
    <x v="1"/>
    <x v="1"/>
    <x v="8"/>
    <n v="1.0942074303887901"/>
    <n v="7400"/>
    <n v="8097.1349848770469"/>
  </r>
  <r>
    <x v="21"/>
    <s v="SUL                 "/>
    <s v="R9001999"/>
    <s v="ARTE CENICA ESPETAC ATIVI COMPLEMENTARES NAO ESPECI ANTERIOR     "/>
    <x v="4"/>
    <x v="1"/>
    <x v="1"/>
    <x v="8"/>
    <n v="1.0942074303887901"/>
    <n v="107148"/>
    <n v="117242.13775129808"/>
  </r>
  <r>
    <x v="21"/>
    <s v="SUL                 "/>
    <s v="R9001999"/>
    <s v="ARTE CENICA ESPETAC ATIVI COMPLEMENTARES NAO ESPECI ANTERIOR     "/>
    <x v="4"/>
    <x v="1"/>
    <x v="1"/>
    <x v="8"/>
    <n v="1.0942074303887901"/>
    <n v="130252"/>
    <n v="142522.70622300068"/>
  </r>
  <r>
    <x v="21"/>
    <s v="SUL                 "/>
    <s v="R9003500"/>
    <s v="GESTAO ESPACO P/ARTE CENICA ESPETACULO OUTRA ATIVIDADE ARTISTICA "/>
    <x v="4"/>
    <x v="1"/>
    <x v="1"/>
    <x v="8"/>
    <n v="1.0942074303887901"/>
    <n v="1113"/>
    <n v="1217.8528700227234"/>
  </r>
  <r>
    <x v="21"/>
    <s v="SUL                 "/>
    <s v="R9101500"/>
    <s v="ATIVIDADES DE BIBLIOTECAS E ARQUIVOS                             "/>
    <x v="1"/>
    <x v="0"/>
    <x v="0"/>
    <x v="8"/>
    <n v="1.0942074303887901"/>
    <n v="515310"/>
    <n v="563856.03095364745"/>
  </r>
  <r>
    <x v="21"/>
    <s v="SUL                 "/>
    <s v="R9102300"/>
    <s v="ATV MUSEUS EXPLOR REST ART CONSERV LUGAR PRED HIST ATRCAO SIMIL  "/>
    <x v="1"/>
    <x v="0"/>
    <x v="0"/>
    <x v="8"/>
    <n v="1.0942074303887901"/>
    <n v="781128"/>
    <n v="854716.06168473477"/>
  </r>
  <r>
    <x v="21"/>
    <s v="SUL                 "/>
    <s v="R9102301"/>
    <s v="ATIVI MUSEUS E EXPLORACAO LUGAR PRED HISTORICO ATRACAO SIMILAR   "/>
    <x v="1"/>
    <x v="1"/>
    <x v="1"/>
    <x v="8"/>
    <n v="1.0942074303887901"/>
    <n v="3756"/>
    <n v="4109.8431085402954"/>
  </r>
  <r>
    <x v="21"/>
    <s v="SUL                 "/>
    <s v="R9102301"/>
    <s v="ATIVI MUSEUS E EXPLORACAO LUGAR PRED HISTORICO ATRACAO SIMILAR   "/>
    <x v="1"/>
    <x v="1"/>
    <x v="1"/>
    <x v="8"/>
    <n v="1.0942074303887901"/>
    <n v="90463"/>
    <n v="98985.28677526112"/>
  </r>
  <r>
    <x v="21"/>
    <s v="SUL                 "/>
    <s v="R9102302"/>
    <s v="RESTAURACAO E CONSERVACAO DE LUGARES E PREDIOS HISTORICOS        "/>
    <x v="1"/>
    <x v="0"/>
    <x v="0"/>
    <x v="8"/>
    <n v="1.0942074303887901"/>
    <n v="1653668"/>
    <n v="1809455.8129961698"/>
  </r>
  <r>
    <x v="21"/>
    <s v="SUL                 "/>
    <s v="R9102302"/>
    <s v="RESTAURACAO E CONSERVACAO DE LUGARES E PREDIOS HISTORICOS        "/>
    <x v="1"/>
    <x v="1"/>
    <x v="1"/>
    <x v="8"/>
    <n v="1.0942074303887901"/>
    <n v="64021"/>
    <n v="70052.253900920725"/>
  </r>
  <r>
    <x v="21"/>
    <s v="SUL                 "/>
    <s v="S9430800"/>
    <s v="ATIVIDADES DE ASSOCIACOES DE DEFESA DE DIREITOS SOCIAIS          "/>
    <x v="0"/>
    <x v="0"/>
    <x v="0"/>
    <x v="8"/>
    <n v="1.0942074303887901"/>
    <n v="300000"/>
    <n v="328262.22911663703"/>
  </r>
  <r>
    <x v="22"/>
    <s v="SUL                 "/>
    <s v="C1811301"/>
    <s v="IMPRESSAO DE JORNAIS                                             "/>
    <x v="0"/>
    <x v="1"/>
    <x v="1"/>
    <x v="8"/>
    <n v="1.0942074303887901"/>
    <n v="5181"/>
    <n v="5669.088696844321"/>
  </r>
  <r>
    <x v="22"/>
    <s v="SUL                 "/>
    <s v="C1811302"/>
    <s v="IMPRESSAO DE LIVROS, REVISTAS E OUTRAS PUBLICACOES PERIODICAS    "/>
    <x v="0"/>
    <x v="1"/>
    <x v="1"/>
    <x v="8"/>
    <n v="1.0942074303887901"/>
    <n v="63830"/>
    <n v="69843.260281716473"/>
  </r>
  <r>
    <x v="22"/>
    <s v="SUL                 "/>
    <s v="C1811302"/>
    <s v="IMPRESSAO DE LIVROS, REVISTAS E OUTRAS PUBLICACOES PERIODICAS    "/>
    <x v="0"/>
    <x v="1"/>
    <x v="1"/>
    <x v="8"/>
    <n v="1.0942074303887901"/>
    <n v="474127"/>
    <n v="518793.28634794586"/>
  </r>
  <r>
    <x v="22"/>
    <s v="SUL                 "/>
    <s v="C1811302"/>
    <s v="IMPRESSAO DE LIVROS, REVISTAS E OUTRAS PUBLICACOES PERIODICAS    "/>
    <x v="0"/>
    <x v="1"/>
    <x v="1"/>
    <x v="8"/>
    <n v="1.0942074303887901"/>
    <n v="128719"/>
    <n v="140845.28623221468"/>
  </r>
  <r>
    <x v="22"/>
    <s v="SUL                 "/>
    <s v="C1811302"/>
    <s v="IMPRESSAO DE LIVROS, REVISTAS E OUTRAS PUBLICACOES PERIODICAS    "/>
    <x v="0"/>
    <x v="1"/>
    <x v="1"/>
    <x v="8"/>
    <n v="1.0942074303887901"/>
    <n v="481613"/>
    <n v="526984.52317183639"/>
  </r>
  <r>
    <x v="22"/>
    <s v="SUL                 "/>
    <s v="G4647802"/>
    <s v="COMERCIO ATACADISTA DE LIVROS, JORNAIS E OUTRAS PUBLICACOES      "/>
    <x v="2"/>
    <x v="1"/>
    <x v="1"/>
    <x v="8"/>
    <n v="1.0942074303887901"/>
    <n v="39731"/>
    <n v="43473.955416777018"/>
  </r>
  <r>
    <x v="22"/>
    <s v="SUL                 "/>
    <s v="G4647802"/>
    <s v="COMERCIO ATACADISTA DE LIVROS, JORNAIS E OUTRAS PUBLICACOES      "/>
    <x v="2"/>
    <x v="1"/>
    <x v="1"/>
    <x v="8"/>
    <n v="1.0942074303887901"/>
    <n v="36274"/>
    <n v="39691.280329922971"/>
  </r>
  <r>
    <x v="22"/>
    <s v="SUL                 "/>
    <s v="G4647802"/>
    <s v="COMERCIO ATACADISTA DE LIVROS, JORNAIS E OUTRAS PUBLICACOES      "/>
    <x v="2"/>
    <x v="1"/>
    <x v="1"/>
    <x v="8"/>
    <n v="1.0942074303887901"/>
    <n v="79211"/>
    <n v="86673.264768526453"/>
  </r>
  <r>
    <x v="22"/>
    <s v="SUL                 "/>
    <s v="G4649407"/>
    <s v="COMERCIO ATACADISTA DE FILMES, CDS, DVDS, FITAS E DISCOS         "/>
    <x v="0"/>
    <x v="1"/>
    <x v="1"/>
    <x v="8"/>
    <n v="1.0942074303887901"/>
    <n v="80530"/>
    <n v="88116.524369209263"/>
  </r>
  <r>
    <x v="22"/>
    <s v="SUL                 "/>
    <s v="G4649407"/>
    <s v="COMERCIO ATACADISTA DE FILMES, CDS, DVDS, FITAS E DISCOS         "/>
    <x v="0"/>
    <x v="1"/>
    <x v="1"/>
    <x v="8"/>
    <n v="1.0942074303887901"/>
    <n v="19344"/>
    <n v="21166.348533440756"/>
  </r>
  <r>
    <x v="22"/>
    <s v="SUL                 "/>
    <s v="G4649407"/>
    <s v="COMERCIO ATACADISTA DE FILMES, CDS, DVDS, FITAS E DISCOS         "/>
    <x v="0"/>
    <x v="1"/>
    <x v="1"/>
    <x v="8"/>
    <n v="1.0942074303887901"/>
    <n v="23341"/>
    <n v="25539.895632704749"/>
  </r>
  <r>
    <x v="22"/>
    <s v="SUL                 "/>
    <s v="G4756300"/>
    <s v="COM VAREJISTA ESPECIALIZADO DE INSTRUMENTOS MUSICAIS E ACESSORIO "/>
    <x v="3"/>
    <x v="1"/>
    <x v="1"/>
    <x v="8"/>
    <n v="1.0942074303887901"/>
    <n v="2259"/>
    <n v="2471.8145852482767"/>
  </r>
  <r>
    <x v="22"/>
    <s v="SUL                 "/>
    <s v="G4756300"/>
    <s v="COM VAREJISTA ESPECIALIZADO DE INSTRUMENTOS MUSICAIS E ACESSORIO "/>
    <x v="3"/>
    <x v="1"/>
    <x v="1"/>
    <x v="8"/>
    <n v="1.0942074303887901"/>
    <n v="55926"/>
    <n v="61194.644751923472"/>
  </r>
  <r>
    <x v="22"/>
    <s v="SUL                 "/>
    <s v="G4756300"/>
    <s v="COM VAREJISTA ESPECIALIZADO DE INSTRUMENTOS MUSICAIS E ACESSORIO "/>
    <x v="3"/>
    <x v="1"/>
    <x v="1"/>
    <x v="8"/>
    <n v="1.0942074303887901"/>
    <n v="12019"/>
    <n v="13151.279105842868"/>
  </r>
  <r>
    <x v="22"/>
    <s v="SUL                 "/>
    <s v="G4761001"/>
    <s v="COMERCIO VAREJISTA DE LIVROS                                     "/>
    <x v="2"/>
    <x v="1"/>
    <x v="1"/>
    <x v="8"/>
    <n v="1.0942074303887901"/>
    <n v="11888"/>
    <n v="13007.937932461937"/>
  </r>
  <r>
    <x v="22"/>
    <s v="SUL                 "/>
    <s v="G4761001"/>
    <s v="COMERCIO VAREJISTA DE LIVROS                                     "/>
    <x v="2"/>
    <x v="1"/>
    <x v="1"/>
    <x v="8"/>
    <n v="1.0942074303887901"/>
    <n v="62769"/>
    <n v="68682.306198073959"/>
  </r>
  <r>
    <x v="22"/>
    <s v="SUL                 "/>
    <s v="G4761001"/>
    <s v="COMERCIO VAREJISTA DE LIVROS                                     "/>
    <x v="2"/>
    <x v="1"/>
    <x v="1"/>
    <x v="8"/>
    <n v="1.0942074303887901"/>
    <n v="48008"/>
    <n v="52530.710318105033"/>
  </r>
  <r>
    <x v="22"/>
    <s v="SUL                 "/>
    <s v="G4761002"/>
    <s v="COMERCIO VAREJISTA DE JORNAIS E REVISTAS                         "/>
    <x v="2"/>
    <x v="1"/>
    <x v="1"/>
    <x v="8"/>
    <n v="1.0942074303887901"/>
    <n v="21644"/>
    <n v="23683.025623334972"/>
  </r>
  <r>
    <x v="22"/>
    <s v="SUL                 "/>
    <s v="G4761002"/>
    <s v="COMERCIO VAREJISTA DE JORNAIS E REVISTAS                         "/>
    <x v="2"/>
    <x v="1"/>
    <x v="1"/>
    <x v="8"/>
    <n v="1.0942074303887901"/>
    <n v="89925"/>
    <n v="98396.60317771195"/>
  </r>
  <r>
    <x v="22"/>
    <s v="SUL                 "/>
    <s v="G4761002"/>
    <s v="COMERCIO VAREJISTA DE JORNAIS E REVISTAS                         "/>
    <x v="2"/>
    <x v="1"/>
    <x v="1"/>
    <x v="8"/>
    <n v="1.0942074303887901"/>
    <n v="16179"/>
    <n v="17703.182016260234"/>
  </r>
  <r>
    <x v="22"/>
    <s v="SUL                 "/>
    <s v="G4761002"/>
    <s v="COMERCIO VAREJISTA DE JORNAIS E REVISTAS                         "/>
    <x v="2"/>
    <x v="1"/>
    <x v="1"/>
    <x v="8"/>
    <n v="1.0942074303887901"/>
    <n v="145000"/>
    <n v="158660.07740637456"/>
  </r>
  <r>
    <x v="22"/>
    <s v="SUL                 "/>
    <s v="G4762800"/>
    <s v="COMERCIO VAREJISTA DE DISCOS, CDS, DVDS E FITAS                  "/>
    <x v="3"/>
    <x v="1"/>
    <x v="1"/>
    <x v="8"/>
    <n v="1.0942074303887901"/>
    <n v="83038"/>
    <n v="90860.796604624353"/>
  </r>
  <r>
    <x v="22"/>
    <s v="SUL                 "/>
    <s v="J5811500"/>
    <s v="EDICAO DE LIVROS                                                 "/>
    <x v="2"/>
    <x v="1"/>
    <x v="1"/>
    <x v="8"/>
    <n v="1.0942074303887901"/>
    <n v="4242"/>
    <n v="4641.6279197092472"/>
  </r>
  <r>
    <x v="22"/>
    <s v="SUL                 "/>
    <s v="J5811500"/>
    <s v="EDICAO DE LIVROS                                                 "/>
    <x v="2"/>
    <x v="1"/>
    <x v="1"/>
    <x v="8"/>
    <n v="1.0942074303887901"/>
    <n v="223638"/>
    <n v="244706.36131728825"/>
  </r>
  <r>
    <x v="22"/>
    <s v="SUL                 "/>
    <s v="J5812301"/>
    <s v="EDICAO DE JORNAIS DIARIOS                                        "/>
    <x v="2"/>
    <x v="1"/>
    <x v="1"/>
    <x v="8"/>
    <n v="1.0942074303887901"/>
    <n v="46297"/>
    <n v="50658.521404709812"/>
  </r>
  <r>
    <x v="22"/>
    <s v="SUL                 "/>
    <s v="J5812301"/>
    <s v="EDICAO DE JORNAIS DIARIOS                                        "/>
    <x v="2"/>
    <x v="1"/>
    <x v="1"/>
    <x v="8"/>
    <n v="1.0942074303887901"/>
    <n v="3758"/>
    <n v="4112.0315234010732"/>
  </r>
  <r>
    <x v="22"/>
    <s v="SUL                 "/>
    <s v="J5813100"/>
    <s v="EDICAO DE REVISTAS                                               "/>
    <x v="2"/>
    <x v="1"/>
    <x v="1"/>
    <x v="8"/>
    <n v="1.0942074303887901"/>
    <n v="7341"/>
    <n v="8032.5767464841083"/>
  </r>
  <r>
    <x v="22"/>
    <s v="SUL                 "/>
    <s v="J5813100"/>
    <s v="EDICAO DE REVISTAS                                               "/>
    <x v="2"/>
    <x v="1"/>
    <x v="1"/>
    <x v="8"/>
    <n v="1.0942074303887901"/>
    <n v="7341"/>
    <n v="8032.5767464841083"/>
  </r>
  <r>
    <x v="22"/>
    <s v="SUL                 "/>
    <s v="J5819100"/>
    <s v="EDICAO DE CADASTROS, LISTAS E OUTROS PRODUTOS GRAFICOS           "/>
    <x v="0"/>
    <x v="1"/>
    <x v="1"/>
    <x v="8"/>
    <n v="1.0942074303887901"/>
    <n v="43355"/>
    <n v="47439.363144505995"/>
  </r>
  <r>
    <x v="22"/>
    <s v="SUL                 "/>
    <s v="J5819100"/>
    <s v="EDICAO DE CADASTROS, LISTAS E OUTROS PRODUTOS GRAFICOS           "/>
    <x v="0"/>
    <x v="1"/>
    <x v="1"/>
    <x v="8"/>
    <n v="1.0942074303887901"/>
    <n v="90138"/>
    <n v="98629.669360384767"/>
  </r>
  <r>
    <x v="22"/>
    <s v="SUL                 "/>
    <s v="J5819100"/>
    <s v="EDICAO DE CADASTROS, LISTAS E OUTROS PRODUTOS GRAFICOS           "/>
    <x v="0"/>
    <x v="1"/>
    <x v="1"/>
    <x v="8"/>
    <n v="1.0942074303887901"/>
    <n v="40000"/>
    <n v="43768.297215551604"/>
  </r>
  <r>
    <x v="22"/>
    <s v="SUL                 "/>
    <s v="J5821200"/>
    <s v="EDICAO INTEGRADA A IMPRESSAO DE LIVROS                           "/>
    <x v="2"/>
    <x v="1"/>
    <x v="1"/>
    <x v="8"/>
    <n v="1.0942074303887901"/>
    <n v="408908"/>
    <n v="447430.1719454194"/>
  </r>
  <r>
    <x v="22"/>
    <s v="SUL                 "/>
    <s v="J5821200"/>
    <s v="EDICAO INTEGRADA A IMPRESSAO DE LIVROS                           "/>
    <x v="2"/>
    <x v="1"/>
    <x v="1"/>
    <x v="8"/>
    <n v="1.0942074303887901"/>
    <n v="3107"/>
    <n v="3399.702486217971"/>
  </r>
  <r>
    <x v="22"/>
    <s v="SUL                 "/>
    <s v="J5821200"/>
    <s v="EDICAO INTEGRADA A IMPRESSAO DE LIVROS                           "/>
    <x v="2"/>
    <x v="1"/>
    <x v="1"/>
    <x v="8"/>
    <n v="1.0942074303887901"/>
    <n v="349965"/>
    <n v="382934.30337601295"/>
  </r>
  <r>
    <x v="22"/>
    <s v="SUL                 "/>
    <s v="J5821200"/>
    <s v="EDICAO INTEGRADA A IMPRESSAO DE LIVROS                           "/>
    <x v="2"/>
    <x v="1"/>
    <x v="1"/>
    <x v="8"/>
    <n v="1.0942074303887901"/>
    <n v="98299"/>
    <n v="107559.49619978768"/>
  </r>
  <r>
    <x v="22"/>
    <s v="SUL                 "/>
    <s v="J5821200"/>
    <s v="EDICAO INTEGRADA A IMPRESSAO DE LIVROS                           "/>
    <x v="2"/>
    <x v="1"/>
    <x v="1"/>
    <x v="8"/>
    <n v="1.0942074303887901"/>
    <n v="213060"/>
    <n v="233131.83511863562"/>
  </r>
  <r>
    <x v="22"/>
    <s v="SUL                 "/>
    <s v="J5822101"/>
    <s v="EDICAO INTEGRADA A IMPRESSAO DE JORNAIS DIARIOS                  "/>
    <x v="2"/>
    <x v="1"/>
    <x v="1"/>
    <x v="8"/>
    <n v="1.0942074303887901"/>
    <n v="47767"/>
    <n v="52267.006327381336"/>
  </r>
  <r>
    <x v="22"/>
    <s v="SUL                 "/>
    <s v="J5822101"/>
    <s v="EDICAO INTEGRADA A IMPRESSAO DE JORNAIS DIARIOS                  "/>
    <x v="2"/>
    <x v="1"/>
    <x v="1"/>
    <x v="8"/>
    <n v="1.0942074303887901"/>
    <n v="8791"/>
    <n v="9619.1775205478534"/>
  </r>
  <r>
    <x v="22"/>
    <s v="SUL                 "/>
    <s v="J5823900"/>
    <s v="EDICAO INTEGRADA A IMPRESSAO DE REVISTAS                         "/>
    <x v="2"/>
    <x v="1"/>
    <x v="1"/>
    <x v="8"/>
    <n v="1.0942074303887901"/>
    <n v="86998"/>
    <n v="95193.858028963965"/>
  </r>
  <r>
    <x v="22"/>
    <s v="SUL                 "/>
    <s v="J5829800"/>
    <s v="EDICAO INTEGRADA IMPRESSAO CADASTRO LISTA OUTRO PRODUTO GRAFICO  "/>
    <x v="0"/>
    <x v="1"/>
    <x v="1"/>
    <x v="8"/>
    <n v="1.0942074303887901"/>
    <n v="26331"/>
    <n v="28811.575849567231"/>
  </r>
  <r>
    <x v="22"/>
    <s v="SUL                 "/>
    <s v="J5829800"/>
    <s v="EDICAO INTEGRADA IMPRESSAO CADASTRO LISTA OUTRO PRODUTO GRAFICO  "/>
    <x v="0"/>
    <x v="1"/>
    <x v="1"/>
    <x v="8"/>
    <n v="1.0942074303887901"/>
    <n v="271388"/>
    <n v="296954.76611835294"/>
  </r>
  <r>
    <x v="22"/>
    <s v="SUL                 "/>
    <s v="J5829800"/>
    <s v="EDICAO INTEGRADA IMPRESSAO CADASTRO LISTA OUTRO PRODUTO GRAFICO  "/>
    <x v="0"/>
    <x v="1"/>
    <x v="1"/>
    <x v="8"/>
    <n v="1.0942074303887901"/>
    <n v="291535"/>
    <n v="318999.76321839594"/>
  </r>
  <r>
    <x v="22"/>
    <s v="SUL                 "/>
    <s v="J5829800"/>
    <s v="EDICAO INTEGRADA IMPRESSAO CADASTRO LISTA OUTRO PRODUTO GRAFICO  "/>
    <x v="0"/>
    <x v="1"/>
    <x v="1"/>
    <x v="8"/>
    <n v="1.0942074303887901"/>
    <n v="745818"/>
    <n v="816079.59731770668"/>
  </r>
  <r>
    <x v="22"/>
    <s v="SUL    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22"/>
    <s v="SUL                 "/>
    <s v="J5911101"/>
    <s v="ESTUDIOS CINEMATOGRAFICOS                                        "/>
    <x v="5"/>
    <x v="1"/>
    <x v="1"/>
    <x v="8"/>
    <n v="1.0942074303887901"/>
    <n v="11719"/>
    <n v="12823.016876726231"/>
  </r>
  <r>
    <x v="22"/>
    <s v="SUL                 "/>
    <s v="J5911101"/>
    <s v="ESTUDIOS CINEMATOGRAFICOS                                        "/>
    <x v="5"/>
    <x v="1"/>
    <x v="1"/>
    <x v="8"/>
    <n v="1.0942074303887901"/>
    <n v="3799"/>
    <n v="4156.8940280470133"/>
  </r>
  <r>
    <x v="22"/>
    <s v="SUL                 "/>
    <s v="J5911102"/>
    <s v="PRODUCAO DE FILMES PARA PUBLICIDADE                              "/>
    <x v="5"/>
    <x v="1"/>
    <x v="1"/>
    <x v="8"/>
    <n v="1.0942074303887901"/>
    <n v="4756"/>
    <n v="5204.0505389290856"/>
  </r>
  <r>
    <x v="22"/>
    <s v="SUL                 "/>
    <s v="J5911102"/>
    <s v="PRODUCAO DE FILMES PARA PUBLICIDADE                              "/>
    <x v="5"/>
    <x v="1"/>
    <x v="1"/>
    <x v="8"/>
    <n v="1.0942074303887901"/>
    <n v="4815"/>
    <n v="5268.6087773220243"/>
  </r>
  <r>
    <x v="22"/>
    <s v="SUL                 "/>
    <s v="J5911102"/>
    <s v="PRODUCAO DE FILMES PARA PUBLICIDADE                              "/>
    <x v="5"/>
    <x v="1"/>
    <x v="1"/>
    <x v="8"/>
    <n v="1.0942074303887901"/>
    <n v="44163"/>
    <n v="48323.482748260139"/>
  </r>
  <r>
    <x v="22"/>
    <s v="SUL                 "/>
    <s v="J5911102"/>
    <s v="PRODUCAO DE FILMES PARA PUBLICIDADE                              "/>
    <x v="5"/>
    <x v="1"/>
    <x v="1"/>
    <x v="8"/>
    <n v="1.0942074303887901"/>
    <n v="57810"/>
    <n v="63256.131550775957"/>
  </r>
  <r>
    <x v="22"/>
    <s v="SUL                 "/>
    <s v="J5911199"/>
    <s v="ATIV PD CINEMATOGRAFICA VIDEO PROG TELEVISAO NAO ESPECI ANTERIOR "/>
    <x v="5"/>
    <x v="1"/>
    <x v="1"/>
    <x v="8"/>
    <n v="1.0942074303887901"/>
    <n v="11201"/>
    <n v="12256.217427784837"/>
  </r>
  <r>
    <x v="22"/>
    <s v="SUL                 "/>
    <s v="J5912002"/>
    <s v="SERVICOS DE MIXAGEM SONORA EM PRODUCAO AUDIOVISUAL               "/>
    <x v="5"/>
    <x v="1"/>
    <x v="1"/>
    <x v="8"/>
    <n v="1.0942074303887901"/>
    <n v="43787"/>
    <n v="47912.060754433951"/>
  </r>
  <r>
    <x v="22"/>
    <s v="SUL                 "/>
    <s v="J5914600"/>
    <s v="ATIVIDADES DE EXIBICAO CINEMATOGRAFICA                           "/>
    <x v="5"/>
    <x v="1"/>
    <x v="1"/>
    <x v="8"/>
    <n v="1.0942074303887901"/>
    <n v="23846"/>
    <n v="26092.470385051089"/>
  </r>
  <r>
    <x v="22"/>
    <s v="SUL                 "/>
    <s v="J5914600"/>
    <s v="ATIVIDADES DE EXIBICAO CINEMATOGRAFICA                           "/>
    <x v="5"/>
    <x v="1"/>
    <x v="1"/>
    <x v="8"/>
    <n v="1.0942074303887901"/>
    <n v="77896"/>
    <n v="85234.381997565186"/>
  </r>
  <r>
    <x v="22"/>
    <s v="SUL                 "/>
    <s v="J5914600"/>
    <s v="ATIVIDADES DE EXIBICAO CINEMATOGRAFICA                           "/>
    <x v="5"/>
    <x v="1"/>
    <x v="0"/>
    <x v="8"/>
    <n v="1.0942074303887901"/>
    <n v="10400"/>
    <n v="11379.757276043418"/>
  </r>
  <r>
    <x v="22"/>
    <s v="SUL                 "/>
    <s v="J5914600"/>
    <s v="ATIVIDADES DE EXIBICAO CINEMATOGRAFICA                           "/>
    <x v="5"/>
    <x v="1"/>
    <x v="1"/>
    <x v="8"/>
    <n v="1.0942074303887901"/>
    <n v="687786"/>
    <n v="752580.55171738437"/>
  </r>
  <r>
    <x v="22"/>
    <s v="SUL                 "/>
    <s v="J5914600"/>
    <s v="ATIVIDADES DE EXIBICAO CINEMATOGRAFICA                           "/>
    <x v="5"/>
    <x v="1"/>
    <x v="0"/>
    <x v="8"/>
    <n v="1.0942074303887901"/>
    <n v="178204"/>
    <n v="194992.14092500394"/>
  </r>
  <r>
    <x v="22"/>
    <s v="SUL                 "/>
    <s v="J5914600"/>
    <s v="ATIVIDADES DE EXIBICAO CINEMATOGRAFICA                           "/>
    <x v="5"/>
    <x v="1"/>
    <x v="1"/>
    <x v="8"/>
    <n v="1.0942074303887901"/>
    <n v="82192"/>
    <n v="89935.097118515434"/>
  </r>
  <r>
    <x v="22"/>
    <s v="SUL                 "/>
    <s v="J5920100"/>
    <s v="ATIVIDADES DE GRAVACAO DE SOM E DE EDICAO DE MUSICA              "/>
    <x v="3"/>
    <x v="1"/>
    <x v="1"/>
    <x v="8"/>
    <n v="1.0942074303887901"/>
    <n v="10529"/>
    <n v="11520.910034563571"/>
  </r>
  <r>
    <x v="22"/>
    <s v="SUL                 "/>
    <s v="J6010100"/>
    <s v="ATIVIDADES DE RADIO                                              "/>
    <x v="5"/>
    <x v="1"/>
    <x v="1"/>
    <x v="8"/>
    <n v="1.0942074303887901"/>
    <n v="1251658"/>
    <n v="1369573.4839055722"/>
  </r>
  <r>
    <x v="22"/>
    <s v="SUL                 "/>
    <s v="J6010100"/>
    <s v="ATIVIDADES DE RADIO                                              "/>
    <x v="5"/>
    <x v="1"/>
    <x v="1"/>
    <x v="8"/>
    <n v="1.0942074303887901"/>
    <n v="155197"/>
    <n v="169817.71057404907"/>
  </r>
  <r>
    <x v="22"/>
    <s v="SUL                 "/>
    <s v="J6010100"/>
    <s v="ATIVIDADES DE RADIO                                              "/>
    <x v="5"/>
    <x v="1"/>
    <x v="1"/>
    <x v="8"/>
    <n v="1.0942074303887901"/>
    <n v="26300"/>
    <n v="28777.655419225179"/>
  </r>
  <r>
    <x v="22"/>
    <s v="SUL                 "/>
    <s v="J6010100"/>
    <s v="ATIVIDADES DE RADIO                                              "/>
    <x v="5"/>
    <x v="1"/>
    <x v="1"/>
    <x v="8"/>
    <n v="1.0942074303887901"/>
    <n v="409955"/>
    <n v="448575.80712503643"/>
  </r>
  <r>
    <x v="22"/>
    <s v="SUL                 "/>
    <s v="J6010100"/>
    <s v="ATIVIDADES DE RADIO                                              "/>
    <x v="5"/>
    <x v="1"/>
    <x v="1"/>
    <x v="8"/>
    <n v="1.0942074303887901"/>
    <n v="193850"/>
    <n v="212112.11038086697"/>
  </r>
  <r>
    <x v="22"/>
    <s v="SUL                 "/>
    <s v="J6010100"/>
    <s v="ATIVIDADES DE RADIO                                              "/>
    <x v="5"/>
    <x v="1"/>
    <x v="1"/>
    <x v="8"/>
    <n v="1.0942074303887901"/>
    <n v="238000"/>
    <n v="260421.36843253204"/>
  </r>
  <r>
    <x v="22"/>
    <s v="SUL                 "/>
    <s v="J6021700"/>
    <s v="ATIVIDADES DE TELEVISAO ABERTA                                   "/>
    <x v="5"/>
    <x v="1"/>
    <x v="1"/>
    <x v="8"/>
    <n v="1.0942074303887901"/>
    <n v="355806"/>
    <n v="389325.56897691387"/>
  </r>
  <r>
    <x v="22"/>
    <s v="SUL                 "/>
    <s v="J6021700"/>
    <s v="ATIVIDADES DE TELEVISAO ABERTA                                   "/>
    <x v="5"/>
    <x v="1"/>
    <x v="1"/>
    <x v="8"/>
    <n v="1.0942074303887901"/>
    <n v="507487"/>
    <n v="555296.04622571589"/>
  </r>
  <r>
    <x v="22"/>
    <s v="SUL                 "/>
    <s v="J6021700"/>
    <s v="ATIVIDADES DE TELEVISAO ABERTA                                   "/>
    <x v="5"/>
    <x v="1"/>
    <x v="1"/>
    <x v="8"/>
    <n v="1.0942074303887901"/>
    <n v="309904"/>
    <n v="339099.25950720761"/>
  </r>
  <r>
    <x v="22"/>
    <s v="SUL                 "/>
    <s v="J6022501"/>
    <s v="PROGRAMADORAS                                                    "/>
    <x v="5"/>
    <x v="1"/>
    <x v="1"/>
    <x v="8"/>
    <n v="1.0942074303887901"/>
    <n v="2309"/>
    <n v="2526.5249567677165"/>
  </r>
  <r>
    <x v="22"/>
    <s v="SUL                 "/>
    <s v="J6022501"/>
    <s v="PROGRAMADORAS                                                    "/>
    <x v="5"/>
    <x v="1"/>
    <x v="1"/>
    <x v="8"/>
    <n v="1.0942074303887901"/>
    <n v="583181"/>
    <n v="638120.98346156499"/>
  </r>
  <r>
    <x v="22"/>
    <s v="SUL                 "/>
    <s v="J6022501"/>
    <s v="PROGRAMADORAS                                                    "/>
    <x v="5"/>
    <x v="1"/>
    <x v="1"/>
    <x v="8"/>
    <n v="1.0942074303887901"/>
    <n v="12343"/>
    <n v="13505.802313288836"/>
  </r>
  <r>
    <x v="22"/>
    <s v="SUL                 "/>
    <s v="J6209100"/>
    <s v="SUPORTE TECNICO MANUTENCAO E OUTRO SERVICO TECNOLOGIA DA INFORMA "/>
    <x v="0"/>
    <x v="1"/>
    <x v="0"/>
    <x v="8"/>
    <n v="1.0942074303887901"/>
    <n v="6841370"/>
    <n v="7485877.8880389566"/>
  </r>
  <r>
    <x v="22"/>
    <s v="SUL                 "/>
    <s v="J6209100"/>
    <s v="SUPORTE TECNICO MANUTENCAO E OUTRO SERVICO TECNOLOGIA DA INFORMA "/>
    <x v="0"/>
    <x v="1"/>
    <x v="0"/>
    <x v="8"/>
    <n v="1.0942074303887901"/>
    <n v="190000"/>
    <n v="207899.41177387012"/>
  </r>
  <r>
    <x v="22"/>
    <s v="SUL                 "/>
    <s v="P8592901"/>
    <s v="ENSINO DE DANCA                                                  "/>
    <x v="6"/>
    <x v="1"/>
    <x v="1"/>
    <x v="8"/>
    <n v="1.0942074303887901"/>
    <n v="6848"/>
    <n v="7493.1324833024346"/>
  </r>
  <r>
    <x v="22"/>
    <s v="SUL                 "/>
    <s v="P8592999"/>
    <s v="ENSINO DE ARTE E CULTURA NAO ESPECIFICADO ANTERIORMENTE          "/>
    <x v="6"/>
    <x v="1"/>
    <x v="1"/>
    <x v="8"/>
    <n v="1.0942074303887901"/>
    <n v="17010"/>
    <n v="18612.46839091332"/>
  </r>
  <r>
    <x v="22"/>
    <s v="SUL                 "/>
    <s v="R9001902"/>
    <s v="PRODUCAO MUSICAL                                                 "/>
    <x v="4"/>
    <x v="1"/>
    <x v="1"/>
    <x v="8"/>
    <n v="1.0942074303887901"/>
    <n v="326361"/>
    <n v="357106.63118911593"/>
  </r>
  <r>
    <x v="22"/>
    <s v="SUL                 "/>
    <s v="R9001902"/>
    <s v="PRODUCAO MUSICAL                                                 "/>
    <x v="4"/>
    <x v="1"/>
    <x v="1"/>
    <x v="8"/>
    <n v="1.0942074303887901"/>
    <n v="94213"/>
    <n v="103088.56463921908"/>
  </r>
  <r>
    <x v="22"/>
    <s v="SUL                 "/>
    <s v="R9001906"/>
    <s v="ATIVIDADES DE SONORIZACAO E DE ILUMINACAO                        "/>
    <x v="4"/>
    <x v="1"/>
    <x v="1"/>
    <x v="8"/>
    <n v="1.0942074303887901"/>
    <n v="94500"/>
    <n v="103402.60217174067"/>
  </r>
  <r>
    <x v="22"/>
    <s v="SUL                 "/>
    <s v="R9001906"/>
    <s v="ATIVIDADES DE SONORIZACAO E DE ILUMINACAO                        "/>
    <x v="4"/>
    <x v="1"/>
    <x v="1"/>
    <x v="8"/>
    <n v="1.0942074303887901"/>
    <n v="268638"/>
    <n v="293945.6956847838"/>
  </r>
  <r>
    <x v="22"/>
    <s v="SUL                 "/>
    <s v="R9001906"/>
    <s v="ATIVIDADES DE SONORIZACAO E DE ILUMINACAO                        "/>
    <x v="4"/>
    <x v="1"/>
    <x v="1"/>
    <x v="8"/>
    <n v="1.0942074303887901"/>
    <n v="44253"/>
    <n v="48421.961416995131"/>
  </r>
  <r>
    <x v="22"/>
    <s v="SUL                 "/>
    <s v="R9001999"/>
    <s v="ARTE CENICA ESPETAC ATIVI COMPLEMENTARES NAO ESPECI ANTERIOR     "/>
    <x v="4"/>
    <x v="1"/>
    <x v="1"/>
    <x v="8"/>
    <n v="1.0942074303887901"/>
    <n v="255885"/>
    <n v="279991.26832503558"/>
  </r>
  <r>
    <x v="22"/>
    <s v="SUL                 "/>
    <s v="R9001999"/>
    <s v="ARTE CENICA ESPETAC ATIVI COMPLEMENTARES NAO ESPECI ANTERIOR     "/>
    <x v="4"/>
    <x v="1"/>
    <x v="1"/>
    <x v="8"/>
    <n v="1.0942074303887901"/>
    <n v="46791"/>
    <n v="51199.05987532188"/>
  </r>
  <r>
    <x v="22"/>
    <s v="SUL                 "/>
    <s v="R9003500"/>
    <s v="GESTAO ESPACO P/ARTE CENICA ESPETACULO OUTRA ATIVIDADE ARTISTICA "/>
    <x v="4"/>
    <x v="1"/>
    <x v="1"/>
    <x v="8"/>
    <n v="1.0942074303887901"/>
    <n v="11710"/>
    <n v="12813.169009852732"/>
  </r>
  <r>
    <x v="22"/>
    <s v="SUL                 "/>
    <s v="R9003500"/>
    <s v="GESTAO ESPACO P/ARTE CENICA ESPETACULO OUTRA ATIVIDADE ARTISTICA "/>
    <x v="4"/>
    <x v="1"/>
    <x v="1"/>
    <x v="8"/>
    <n v="1.0942074303887901"/>
    <n v="104223"/>
    <n v="114041.58101741086"/>
  </r>
  <r>
    <x v="22"/>
    <s v="SUL                 "/>
    <s v="R9003500"/>
    <s v="GESTAO ESPACO P/ARTE CENICA ESPETACULO OUTRA ATIVIDADE ARTISTICA "/>
    <x v="4"/>
    <x v="1"/>
    <x v="1"/>
    <x v="8"/>
    <n v="1.0942074303887901"/>
    <n v="21930"/>
    <n v="23995.968948426165"/>
  </r>
  <r>
    <x v="22"/>
    <s v="SUL                 "/>
    <s v="S9493600"/>
    <s v="ATIVIDADES DE ORGANIZACOES ASSOCIATIVAS LIGADAS A CULTURA E ARTE "/>
    <x v="4"/>
    <x v="1"/>
    <x v="1"/>
    <x v="8"/>
    <n v="1.0942074303887901"/>
    <n v="15406"/>
    <n v="16857.359672569699"/>
  </r>
  <r>
    <x v="23"/>
    <s v="NORDESTE            "/>
    <s v="C1811302"/>
    <s v="IMPRESSAO DE LIVROS, REVISTAS E OUTRAS PUBLICACOES PERIODICAS    "/>
    <x v="0"/>
    <x v="1"/>
    <x v="1"/>
    <x v="8"/>
    <n v="1.0942074303887901"/>
    <n v="44416"/>
    <n v="48600.317228148502"/>
  </r>
  <r>
    <x v="23"/>
    <s v="NORDESTE            "/>
    <s v="C1811302"/>
    <s v="IMPRESSAO DE LIVROS, REVISTAS E OUTRAS PUBLICACOES PERIODICAS    "/>
    <x v="0"/>
    <x v="1"/>
    <x v="1"/>
    <x v="8"/>
    <n v="1.0942074303887901"/>
    <n v="6260"/>
    <n v="6849.7385142338262"/>
  </r>
  <r>
    <x v="23"/>
    <s v="NORDESTE            "/>
    <s v="C1811302"/>
    <s v="IMPRESSAO DE LIVROS, REVISTAS E OUTRAS PUBLICACOES PERIODICAS    "/>
    <x v="0"/>
    <x v="1"/>
    <x v="1"/>
    <x v="8"/>
    <n v="1.0942074303887901"/>
    <n v="4487"/>
    <n v="4909.7087401545014"/>
  </r>
  <r>
    <x v="23"/>
    <s v="NORDESTE            "/>
    <s v="G4761001"/>
    <s v="COMERCIO VAREJISTA DE LIVROS                                     "/>
    <x v="2"/>
    <x v="1"/>
    <x v="1"/>
    <x v="8"/>
    <n v="1.0942074303887901"/>
    <n v="4058"/>
    <n v="4440.2937525177103"/>
  </r>
  <r>
    <x v="23"/>
    <s v="NORDESTE            "/>
    <s v="G4761001"/>
    <s v="COMERCIO VAREJISTA DE LIVROS                                     "/>
    <x v="2"/>
    <x v="1"/>
    <x v="1"/>
    <x v="8"/>
    <n v="1.0942074303887901"/>
    <n v="24452"/>
    <n v="26755.560087866696"/>
  </r>
  <r>
    <x v="23"/>
    <s v="NORDESTE            "/>
    <s v="J5812301"/>
    <s v="EDICAO DE JORNAIS DIARIOS                                        "/>
    <x v="2"/>
    <x v="1"/>
    <x v="1"/>
    <x v="8"/>
    <n v="1.0942074303887901"/>
    <n v="7786"/>
    <n v="8519.4990530071191"/>
  </r>
  <r>
    <x v="23"/>
    <s v="NORDESTE            "/>
    <s v="J5822101"/>
    <s v="EDICAO INTEGRADA A IMPRESSAO DE JORNAIS DIARIOS                  "/>
    <x v="2"/>
    <x v="1"/>
    <x v="1"/>
    <x v="8"/>
    <n v="1.0942074303887901"/>
    <n v="108631"/>
    <n v="118864.84737056466"/>
  </r>
  <r>
    <x v="23"/>
    <s v="NORDESTE            "/>
    <s v="J5822101"/>
    <s v="EDICAO INTEGRADA A IMPRESSAO DE JORNAIS DIARIOS                  "/>
    <x v="2"/>
    <x v="1"/>
    <x v="1"/>
    <x v="8"/>
    <n v="1.0942074303887901"/>
    <n v="9398"/>
    <n v="10283.36143079385"/>
  </r>
  <r>
    <x v="23"/>
    <s v="NORDESTE            "/>
    <s v="J6010100"/>
    <s v="ATIVIDADES DE RADIO                                              "/>
    <x v="5"/>
    <x v="1"/>
    <x v="1"/>
    <x v="8"/>
    <n v="1.0942074303887901"/>
    <n v="2278"/>
    <n v="2492.6045264256636"/>
  </r>
  <r>
    <x v="23"/>
    <s v="NORDESTE            "/>
    <s v="R9001902"/>
    <s v="PRODUCAO MUSICAL                                                 "/>
    <x v="4"/>
    <x v="1"/>
    <x v="1"/>
    <x v="8"/>
    <n v="1.0942074303887901"/>
    <n v="7253"/>
    <n v="7936.2864926098946"/>
  </r>
  <r>
    <x v="23"/>
    <s v="NORDESTE            "/>
    <s v="R9001902"/>
    <s v="PRODUCAO MUSICAL                                                 "/>
    <x v="4"/>
    <x v="1"/>
    <x v="1"/>
    <x v="8"/>
    <n v="1.0942074303887901"/>
    <n v="96690"/>
    <n v="105798.91644429212"/>
  </r>
  <r>
    <x v="23"/>
    <s v="NORDESTE            "/>
    <s v="R9001999"/>
    <s v="ARTE CENICA ESPETAC ATIVI COMPLEMENTARES NAO ESPECI ANTERIOR     "/>
    <x v="4"/>
    <x v="1"/>
    <x v="1"/>
    <x v="8"/>
    <n v="1.0942074303887901"/>
    <n v="78089"/>
    <n v="85445.564031630231"/>
  </r>
  <r>
    <x v="23"/>
    <s v="NORDESTE            "/>
    <s v="R9001999"/>
    <s v="ARTE CENICA ESPETAC ATIVI COMPLEMENTARES NAO ESPECI ANTERIOR     "/>
    <x v="4"/>
    <x v="1"/>
    <x v="1"/>
    <x v="8"/>
    <n v="1.0942074303887901"/>
    <n v="23082"/>
    <n v="25256.495908234054"/>
  </r>
  <r>
    <x v="24"/>
    <s v="SUDESTE             "/>
    <s v="C1811301"/>
    <s v="IMPRESSAO DE JORNAIS                                             "/>
    <x v="0"/>
    <x v="1"/>
    <x v="1"/>
    <x v="8"/>
    <n v="1.0942074303887901"/>
    <n v="13238"/>
    <n v="14485.117963486804"/>
  </r>
  <r>
    <x v="24"/>
    <s v="SUDESTE             "/>
    <s v="C1811301"/>
    <s v="IMPRESSAO DE JORNAIS                                             "/>
    <x v="0"/>
    <x v="1"/>
    <x v="1"/>
    <x v="8"/>
    <n v="1.0942074303887901"/>
    <n v="42431"/>
    <n v="46428.315478826749"/>
  </r>
  <r>
    <x v="24"/>
    <s v="SUDESTE             "/>
    <s v="C1811301"/>
    <s v="IMPRESSAO DE JORNAIS                                             "/>
    <x v="0"/>
    <x v="1"/>
    <x v="1"/>
    <x v="8"/>
    <n v="1.0942074303887901"/>
    <n v="48617"/>
    <n v="53197.082643211805"/>
  </r>
  <r>
    <x v="24"/>
    <s v="SUDESTE             "/>
    <s v="C1811302"/>
    <s v="IMPRESSAO DE LIVROS, REVISTAS E OUTRAS PUBLICACOES PERIODICAS    "/>
    <x v="0"/>
    <x v="1"/>
    <x v="1"/>
    <x v="8"/>
    <n v="1.0942074303887901"/>
    <n v="1542857"/>
    <n v="1688205.5934273575"/>
  </r>
  <r>
    <x v="24"/>
    <s v="SUDESTE             "/>
    <s v="C1811302"/>
    <s v="IMPRESSAO DE LIVROS, REVISTAS E OUTRAS PUBLICACOES PERIODICAS    "/>
    <x v="0"/>
    <x v="1"/>
    <x v="1"/>
    <x v="8"/>
    <n v="1.0942074303887901"/>
    <n v="267397"/>
    <n v="292587.78426367132"/>
  </r>
  <r>
    <x v="24"/>
    <s v="SUDESTE             "/>
    <s v="C1811302"/>
    <s v="IMPRESSAO DE LIVROS, REVISTAS E OUTRAS PUBLICACOES PERIODICAS    "/>
    <x v="0"/>
    <x v="1"/>
    <x v="1"/>
    <x v="8"/>
    <n v="1.0942074303887901"/>
    <n v="100000"/>
    <n v="109420.74303887901"/>
  </r>
  <r>
    <x v="24"/>
    <s v="SUDESTE             "/>
    <s v="C1811302"/>
    <s v="IMPRESSAO DE LIVROS, REVISTAS E OUTRAS PUBLICACOES PERIODICAS    "/>
    <x v="0"/>
    <x v="1"/>
    <x v="1"/>
    <x v="8"/>
    <n v="1.0942074303887901"/>
    <n v="1275570"/>
    <n v="1395738.171981029"/>
  </r>
  <r>
    <x v="24"/>
    <s v="SUDESTE             "/>
    <s v="C1811302"/>
    <s v="IMPRESSAO DE LIVROS, REVISTAS E OUTRAS PUBLICACOES PERIODICAS    "/>
    <x v="0"/>
    <x v="1"/>
    <x v="1"/>
    <x v="8"/>
    <n v="1.0942074303887901"/>
    <n v="2992289"/>
    <n v="3274184.8576706424"/>
  </r>
  <r>
    <x v="24"/>
    <s v="SUDESTE             "/>
    <s v="C3220500"/>
    <s v="FABRICACAO DE INSTRUMENTOS MUSICAIS, PECAS E ACESSORIOS          "/>
    <x v="3"/>
    <x v="1"/>
    <x v="1"/>
    <x v="8"/>
    <n v="1.0942074303887901"/>
    <n v="15292"/>
    <n v="16732.620025505377"/>
  </r>
  <r>
    <x v="24"/>
    <s v="SUDESTE             "/>
    <s v="C3220500"/>
    <s v="FABRICACAO DE INSTRUMENTOS MUSICAIS, PECAS E ACESSORIOS          "/>
    <x v="3"/>
    <x v="1"/>
    <x v="1"/>
    <x v="8"/>
    <n v="1.0942074303887901"/>
    <n v="209779"/>
    <n v="229541.74053953"/>
  </r>
  <r>
    <x v="24"/>
    <s v="SUDESTE             "/>
    <s v="C3240001"/>
    <s v="FABRICACAO DE JOGOS ELETRONICOS                                  "/>
    <x v="7"/>
    <x v="1"/>
    <x v="1"/>
    <x v="8"/>
    <n v="1.0942074303887901"/>
    <n v="137339"/>
    <n v="150277.35428216605"/>
  </r>
  <r>
    <x v="24"/>
    <s v="SUDESTE             "/>
    <s v="C3240001"/>
    <s v="FABRICACAO DE JOGOS ELETRONICOS                                  "/>
    <x v="7"/>
    <x v="1"/>
    <x v="1"/>
    <x v="8"/>
    <n v="1.0942074303887901"/>
    <n v="45517"/>
    <n v="49805.039609006555"/>
  </r>
  <r>
    <x v="24"/>
    <s v="SUDESTE             "/>
    <s v="G4647802"/>
    <s v="COMERCIO ATACADISTA DE LIVROS, JORNAIS E OUTRAS PUBLICACOES      "/>
    <x v="2"/>
    <x v="1"/>
    <x v="1"/>
    <x v="8"/>
    <n v="1.0942074303887901"/>
    <n v="805193"/>
    <n v="881048.1634970411"/>
  </r>
  <r>
    <x v="24"/>
    <s v="SUDESTE             "/>
    <s v="G4647802"/>
    <s v="COMERCIO ATACADISTA DE LIVROS, JORNAIS E OUTRAS PUBLICACOES      "/>
    <x v="2"/>
    <x v="1"/>
    <x v="1"/>
    <x v="8"/>
    <n v="1.0942074303887901"/>
    <n v="4500000"/>
    <n v="4923933.4367495552"/>
  </r>
  <r>
    <x v="24"/>
    <s v="SUDESTE             "/>
    <s v="G4647802"/>
    <s v="COMERCIO ATACADISTA DE LIVROS, JORNAIS E OUTRAS PUBLICACOES      "/>
    <x v="2"/>
    <x v="1"/>
    <x v="1"/>
    <x v="8"/>
    <n v="1.0942074303887901"/>
    <n v="41691"/>
    <n v="45618.601980339045"/>
  </r>
  <r>
    <x v="24"/>
    <s v="SUDESTE             "/>
    <s v="G4647802"/>
    <s v="COMERCIO ATACADISTA DE LIVROS, JORNAIS E OUTRAS PUBLICACOES      "/>
    <x v="2"/>
    <x v="1"/>
    <x v="1"/>
    <x v="8"/>
    <n v="1.0942074303887901"/>
    <n v="183062"/>
    <n v="200307.80062183269"/>
  </r>
  <r>
    <x v="24"/>
    <s v="SUDESTE             "/>
    <s v="G4647802"/>
    <s v="COMERCIO ATACADISTA DE LIVROS, JORNAIS E OUTRAS PUBLICACOES      "/>
    <x v="2"/>
    <x v="1"/>
    <x v="1"/>
    <x v="8"/>
    <n v="1.0942074303887901"/>
    <n v="1823455"/>
    <n v="1995238.0099795912"/>
  </r>
  <r>
    <x v="24"/>
    <s v="SUDESTE             "/>
    <s v="G4647802"/>
    <s v="COMERCIO ATACADISTA DE LIVROS, JORNAIS E OUTRAS PUBLICACOES      "/>
    <x v="2"/>
    <x v="1"/>
    <x v="1"/>
    <x v="8"/>
    <n v="1.0942074303887901"/>
    <n v="4624374"/>
    <n v="5060024.3916967306"/>
  </r>
  <r>
    <x v="24"/>
    <s v="SUDESTE             "/>
    <s v="G4647802"/>
    <s v="COMERCIO ATACADISTA DE LIVROS, JORNAIS E OUTRAS PUBLICACOES      "/>
    <x v="2"/>
    <x v="1"/>
    <x v="1"/>
    <x v="8"/>
    <n v="1.0942074303887901"/>
    <n v="46416"/>
    <n v="50788.732088926081"/>
  </r>
  <r>
    <x v="24"/>
    <s v="SUDESTE             "/>
    <s v="G4649407"/>
    <s v="COMERCIO ATACADISTA DE FILMES, CDS, DVDS, FITAS E DISCOS         "/>
    <x v="0"/>
    <x v="1"/>
    <x v="1"/>
    <x v="8"/>
    <n v="1.0942074303887901"/>
    <n v="69023"/>
    <n v="75525.479467725454"/>
  </r>
  <r>
    <x v="24"/>
    <s v="SUDESTE             "/>
    <s v="G4649407"/>
    <s v="COMERCIO ATACADISTA DE FILMES, CDS, DVDS, FITAS E DISCOS         "/>
    <x v="0"/>
    <x v="1"/>
    <x v="1"/>
    <x v="8"/>
    <n v="1.0942074303887901"/>
    <n v="48562"/>
    <n v="53136.901234540426"/>
  </r>
  <r>
    <x v="24"/>
    <s v="SUDESTE             "/>
    <s v="G4756300"/>
    <s v="COM VAREJISTA ESPECIALIZADO DE INSTRUMENTOS MUSICAIS E ACESSORIO "/>
    <x v="3"/>
    <x v="1"/>
    <x v="1"/>
    <x v="8"/>
    <n v="1.0942074303887901"/>
    <n v="181343"/>
    <n v="198426.85804899436"/>
  </r>
  <r>
    <x v="24"/>
    <s v="SUDESTE             "/>
    <s v="G4756300"/>
    <s v="COM VAREJISTA ESPECIALIZADO DE INSTRUMENTOS MUSICAIS E ACESSORIO "/>
    <x v="3"/>
    <x v="1"/>
    <x v="1"/>
    <x v="8"/>
    <n v="1.0942074303887901"/>
    <n v="31612"/>
    <n v="34590.085289450435"/>
  </r>
  <r>
    <x v="24"/>
    <s v="SUDESTE             "/>
    <s v="G4756300"/>
    <s v="COM VAREJISTA ESPECIALIZADO DE INSTRUMENTOS MUSICAIS E ACESSORIO "/>
    <x v="3"/>
    <x v="1"/>
    <x v="1"/>
    <x v="8"/>
    <n v="1.0942074303887901"/>
    <n v="727096"/>
    <n v="795593.84580596769"/>
  </r>
  <r>
    <x v="24"/>
    <s v="SUDESTE             "/>
    <s v="G4756300"/>
    <s v="COM VAREJISTA ESPECIALIZADO DE INSTRUMENTOS MUSICAIS E ACESSORIO "/>
    <x v="3"/>
    <x v="1"/>
    <x v="1"/>
    <x v="8"/>
    <n v="1.0942074303887901"/>
    <n v="463212"/>
    <n v="506850.01224525226"/>
  </r>
  <r>
    <x v="24"/>
    <s v="SUDESTE             "/>
    <s v="G4761001"/>
    <s v="COMERCIO VAREJISTA DE LIVROS                                     "/>
    <x v="2"/>
    <x v="1"/>
    <x v="1"/>
    <x v="8"/>
    <n v="1.0942074303887901"/>
    <n v="691284"/>
    <n v="756408.08930888434"/>
  </r>
  <r>
    <x v="24"/>
    <s v="SUDESTE             "/>
    <s v="G4761001"/>
    <s v="COMERCIO VAREJISTA DE LIVROS                                     "/>
    <x v="2"/>
    <x v="1"/>
    <x v="1"/>
    <x v="8"/>
    <n v="1.0942074303887901"/>
    <n v="102136"/>
    <n v="111757.97011018946"/>
  </r>
  <r>
    <x v="24"/>
    <s v="SUDESTE             "/>
    <s v="G4761001"/>
    <s v="COMERCIO VAREJISTA DE LIVROS                                     "/>
    <x v="2"/>
    <x v="1"/>
    <x v="0"/>
    <x v="8"/>
    <n v="1.0942074303887901"/>
    <n v="2960000"/>
    <n v="3238853.9939508187"/>
  </r>
  <r>
    <x v="24"/>
    <s v="SUDESTE             "/>
    <s v="G4761001"/>
    <s v="COMERCIO VAREJISTA DE LIVROS                                     "/>
    <x v="2"/>
    <x v="1"/>
    <x v="1"/>
    <x v="8"/>
    <n v="1.0942074303887901"/>
    <n v="163784"/>
    <n v="179213.6697787976"/>
  </r>
  <r>
    <x v="24"/>
    <s v="SUDESTE             "/>
    <s v="G4761001"/>
    <s v="COMERCIO VAREJISTA DE LIVROS                                     "/>
    <x v="2"/>
    <x v="1"/>
    <x v="1"/>
    <x v="8"/>
    <n v="1.0942074303887901"/>
    <n v="3588750"/>
    <n v="3926836.9158077706"/>
  </r>
  <r>
    <x v="24"/>
    <s v="SUDESTE             "/>
    <s v="G4761001"/>
    <s v="COMERCIO VAREJISTA DE LIVROS                                     "/>
    <x v="2"/>
    <x v="1"/>
    <x v="1"/>
    <x v="8"/>
    <n v="1.0942074303887901"/>
    <n v="1585077"/>
    <n v="1734403.0311383721"/>
  </r>
  <r>
    <x v="24"/>
    <s v="SUDESTE             "/>
    <s v="G4761001"/>
    <s v="COMERCIO VAREJISTA DE LIVROS                                     "/>
    <x v="2"/>
    <x v="1"/>
    <x v="1"/>
    <x v="8"/>
    <n v="1.0942074303887901"/>
    <n v="46816"/>
    <n v="51226.4150610816"/>
  </r>
  <r>
    <x v="24"/>
    <s v="SUDESTE             "/>
    <s v="G4761002"/>
    <s v="COMERCIO VAREJISTA DE JORNAIS E REVISTAS                         "/>
    <x v="2"/>
    <x v="1"/>
    <x v="1"/>
    <x v="8"/>
    <n v="1.0942074303887901"/>
    <n v="183967"/>
    <n v="201298.05834633455"/>
  </r>
  <r>
    <x v="24"/>
    <s v="SUDESTE             "/>
    <s v="G4761002"/>
    <s v="COMERCIO VAREJISTA DE JORNAIS E REVISTAS                         "/>
    <x v="2"/>
    <x v="1"/>
    <x v="1"/>
    <x v="8"/>
    <n v="1.0942074303887901"/>
    <n v="92676"/>
    <n v="101406.76781871151"/>
  </r>
  <r>
    <x v="24"/>
    <s v="SUDESTE             "/>
    <s v="G4761002"/>
    <s v="COMERCIO VAREJISTA DE JORNAIS E REVISTAS                         "/>
    <x v="2"/>
    <x v="1"/>
    <x v="1"/>
    <x v="8"/>
    <n v="1.0942074303887901"/>
    <n v="304135"/>
    <n v="332786.77684129466"/>
  </r>
  <r>
    <x v="24"/>
    <s v="SUDESTE             "/>
    <s v="G4761002"/>
    <s v="COMERCIO VAREJISTA DE JORNAIS E REVISTAS                         "/>
    <x v="2"/>
    <x v="1"/>
    <x v="1"/>
    <x v="8"/>
    <n v="1.0942074303887901"/>
    <n v="210792"/>
    <n v="230650.17266651383"/>
  </r>
  <r>
    <x v="24"/>
    <s v="SUDESTE             "/>
    <s v="G4761002"/>
    <s v="COMERCIO VAREJISTA DE JORNAIS E REVISTAS                         "/>
    <x v="2"/>
    <x v="1"/>
    <x v="1"/>
    <x v="8"/>
    <n v="1.0942074303887901"/>
    <n v="291679"/>
    <n v="319157.32908837189"/>
  </r>
  <r>
    <x v="24"/>
    <s v="SUDESTE             "/>
    <s v="G4761002"/>
    <s v="COMERCIO VAREJISTA DE JORNAIS E REVISTAS                         "/>
    <x v="2"/>
    <x v="1"/>
    <x v="1"/>
    <x v="8"/>
    <n v="1.0942074303887901"/>
    <n v="42415"/>
    <n v="46410.808159940534"/>
  </r>
  <r>
    <x v="24"/>
    <s v="SUDESTE             "/>
    <s v="G4762800"/>
    <s v="COMERCIO VAREJISTA DE DISCOS, CDS, DVDS E FITAS                  "/>
    <x v="3"/>
    <x v="1"/>
    <x v="1"/>
    <x v="8"/>
    <n v="1.0942074303887901"/>
    <n v="56226"/>
    <n v="61522.906981040112"/>
  </r>
  <r>
    <x v="24"/>
    <s v="SUDESTE             "/>
    <s v="G4762800"/>
    <s v="COMERCIO VAREJISTA DE DISCOS, CDS, DVDS E FITAS                  "/>
    <x v="3"/>
    <x v="1"/>
    <x v="1"/>
    <x v="8"/>
    <n v="1.0942074303887901"/>
    <n v="4499"/>
    <n v="4922.8392293191664"/>
  </r>
  <r>
    <x v="24"/>
    <s v="SUDESTE             "/>
    <s v="G4762800"/>
    <s v="COMERCIO VAREJISTA DE DISCOS, CDS, DVDS E FITAS                  "/>
    <x v="3"/>
    <x v="1"/>
    <x v="1"/>
    <x v="8"/>
    <n v="1.0942074303887901"/>
    <n v="424733"/>
    <n v="464746.00453132199"/>
  </r>
  <r>
    <x v="24"/>
    <s v="SUDESTE             "/>
    <s v="G4762800"/>
    <s v="COMERCIO VAREJISTA DE DISCOS, CDS, DVDS E FITAS                  "/>
    <x v="3"/>
    <x v="1"/>
    <x v="1"/>
    <x v="8"/>
    <n v="1.0942074303887901"/>
    <n v="410497"/>
    <n v="449168.86755230714"/>
  </r>
  <r>
    <x v="24"/>
    <s v="SUDESTE             "/>
    <s v="J5811500"/>
    <s v="EDICAO DE LIVROS                                                 "/>
    <x v="2"/>
    <x v="1"/>
    <x v="1"/>
    <x v="8"/>
    <n v="1.0942074303887901"/>
    <n v="209706"/>
    <n v="229461.86339711162"/>
  </r>
  <r>
    <x v="24"/>
    <s v="SUDESTE             "/>
    <s v="J5811500"/>
    <s v="EDICAO DE LIVROS                                                 "/>
    <x v="2"/>
    <x v="1"/>
    <x v="1"/>
    <x v="8"/>
    <n v="1.0942074303887901"/>
    <n v="13076"/>
    <n v="14307.856359763819"/>
  </r>
  <r>
    <x v="24"/>
    <s v="SUDESTE             "/>
    <s v="J5811500"/>
    <s v="EDICAO DE LIVROS                                                 "/>
    <x v="2"/>
    <x v="1"/>
    <x v="1"/>
    <x v="8"/>
    <n v="1.0942074303887901"/>
    <n v="1897821"/>
    <n v="2076609.8397478841"/>
  </r>
  <r>
    <x v="24"/>
    <s v="SUDESTE             "/>
    <s v="J5811500"/>
    <s v="EDICAO DE LIVROS                                                 "/>
    <x v="2"/>
    <x v="1"/>
    <x v="1"/>
    <x v="8"/>
    <n v="1.0942074303887901"/>
    <n v="3305227"/>
    <n v="3616603.9425216494"/>
  </r>
  <r>
    <x v="24"/>
    <s v="SUDESTE             "/>
    <s v="J5811500"/>
    <s v="EDICAO DE LIVROS                                                 "/>
    <x v="2"/>
    <x v="1"/>
    <x v="1"/>
    <x v="8"/>
    <n v="1.0942074303887901"/>
    <n v="3394977"/>
    <n v="3714809.0593990432"/>
  </r>
  <r>
    <x v="24"/>
    <s v="SUDESTE             "/>
    <s v="J5811500"/>
    <s v="EDICAO DE LIVROS                                                 "/>
    <x v="2"/>
    <x v="1"/>
    <x v="1"/>
    <x v="8"/>
    <n v="1.0942074303887901"/>
    <n v="504261"/>
    <n v="551766.13305528171"/>
  </r>
  <r>
    <x v="24"/>
    <s v="SUDESTE             "/>
    <s v="J5812301"/>
    <s v="EDICAO DE JORNAIS DIARIOS                                        "/>
    <x v="2"/>
    <x v="1"/>
    <x v="1"/>
    <x v="8"/>
    <n v="1.0942074303887901"/>
    <n v="48042"/>
    <n v="52567.913370738257"/>
  </r>
  <r>
    <x v="24"/>
    <s v="SUDESTE             "/>
    <s v="J5812301"/>
    <s v="EDICAO DE JORNAIS DIARIOS                                        "/>
    <x v="2"/>
    <x v="1"/>
    <x v="1"/>
    <x v="8"/>
    <n v="1.0942074303887901"/>
    <n v="4171"/>
    <n v="4563.9391921516435"/>
  </r>
  <r>
    <x v="24"/>
    <s v="SUDESTE             "/>
    <s v="J5812301"/>
    <s v="EDICAO DE JORNAIS DIARIOS                                        "/>
    <x v="2"/>
    <x v="1"/>
    <x v="1"/>
    <x v="8"/>
    <n v="1.0942074303887901"/>
    <n v="6590"/>
    <n v="7210.8269662621269"/>
  </r>
  <r>
    <x v="24"/>
    <s v="SUDESTE             "/>
    <s v="J5812301"/>
    <s v="EDICAO DE JORNAIS DIARIOS                                        "/>
    <x v="2"/>
    <x v="1"/>
    <x v="1"/>
    <x v="8"/>
    <n v="1.0942074303887901"/>
    <n v="58505"/>
    <n v="64016.605714896163"/>
  </r>
  <r>
    <x v="24"/>
    <s v="SUDESTE             "/>
    <s v="J5812301"/>
    <s v="EDICAO DE JORNAIS DIARIOS                                        "/>
    <x v="2"/>
    <x v="1"/>
    <x v="1"/>
    <x v="8"/>
    <n v="1.0942074303887901"/>
    <n v="418848"/>
    <n v="458306.59380348393"/>
  </r>
  <r>
    <x v="24"/>
    <s v="SUDESTE             "/>
    <s v="J5812301"/>
    <s v="EDICAO DE JORNAIS DIARIOS                                        "/>
    <x v="2"/>
    <x v="1"/>
    <x v="1"/>
    <x v="8"/>
    <n v="1.0942074303887901"/>
    <n v="141024"/>
    <n v="154309.50866314874"/>
  </r>
  <r>
    <x v="24"/>
    <s v="SUDESTE             "/>
    <s v="J5812301"/>
    <s v="EDICAO DE JORNAIS DIARIOS                                        "/>
    <x v="2"/>
    <x v="1"/>
    <x v="1"/>
    <x v="8"/>
    <n v="1.0942074303887901"/>
    <n v="69869"/>
    <n v="76451.178953834373"/>
  </r>
  <r>
    <x v="24"/>
    <s v="SUDESTE             "/>
    <s v="J5813100"/>
    <s v="EDICAO DE REVISTAS                                               "/>
    <x v="2"/>
    <x v="1"/>
    <x v="1"/>
    <x v="8"/>
    <n v="1.0942074303887901"/>
    <n v="29537"/>
    <n v="32319.604871393694"/>
  </r>
  <r>
    <x v="24"/>
    <s v="SUDESTE             "/>
    <s v="J5813100"/>
    <s v="EDICAO DE REVISTAS                                               "/>
    <x v="2"/>
    <x v="1"/>
    <x v="1"/>
    <x v="8"/>
    <n v="1.0942074303887901"/>
    <n v="1125"/>
    <n v="1230.9833591873889"/>
  </r>
  <r>
    <x v="24"/>
    <s v="SUDESTE             "/>
    <s v="J5813100"/>
    <s v="EDICAO DE REVISTAS                                               "/>
    <x v="2"/>
    <x v="1"/>
    <x v="1"/>
    <x v="8"/>
    <n v="1.0942074303887901"/>
    <n v="300862"/>
    <n v="329205.43592163216"/>
  </r>
  <r>
    <x v="24"/>
    <s v="SUDESTE             "/>
    <s v="J5813100"/>
    <s v="EDICAO DE REVISTAS                                               "/>
    <x v="2"/>
    <x v="1"/>
    <x v="1"/>
    <x v="8"/>
    <n v="1.0942074303887901"/>
    <n v="77378"/>
    <n v="84667.582548623803"/>
  </r>
  <r>
    <x v="24"/>
    <s v="SUDESTE             "/>
    <s v="J5819100"/>
    <s v="EDICAO DE CADASTROS, LISTAS E OUTROS PRODUTOS GRAFICOS           "/>
    <x v="0"/>
    <x v="1"/>
    <x v="1"/>
    <x v="8"/>
    <n v="1.0942074303887901"/>
    <n v="24603"/>
    <n v="26920.785409855402"/>
  </r>
  <r>
    <x v="24"/>
    <s v="SUDESTE             "/>
    <s v="J5819100"/>
    <s v="EDICAO DE CADASTROS, LISTAS E OUTROS PRODUTOS GRAFICOS           "/>
    <x v="0"/>
    <x v="1"/>
    <x v="1"/>
    <x v="8"/>
    <n v="1.0942074303887901"/>
    <n v="1320"/>
    <n v="1444.3538081132028"/>
  </r>
  <r>
    <x v="24"/>
    <s v="SUDESTE             "/>
    <s v="J5819100"/>
    <s v="EDICAO DE CADASTROS, LISTAS E OUTROS PRODUTOS GRAFICOS           "/>
    <x v="0"/>
    <x v="1"/>
    <x v="1"/>
    <x v="8"/>
    <n v="1.0942074303887901"/>
    <n v="363077"/>
    <n v="397281.55120327073"/>
  </r>
  <r>
    <x v="24"/>
    <s v="SUDESTE             "/>
    <s v="J5819100"/>
    <s v="EDICAO DE CADASTROS, LISTAS E OUTROS PRODUTOS GRAFICOS           "/>
    <x v="0"/>
    <x v="1"/>
    <x v="1"/>
    <x v="8"/>
    <n v="1.0942074303887901"/>
    <n v="130384"/>
    <n v="142667.14160381199"/>
  </r>
  <r>
    <x v="24"/>
    <s v="SUDESTE             "/>
    <s v="J5821200"/>
    <s v="EDICAO INTEGRADA A IMPRESSAO DE LIVROS                           "/>
    <x v="2"/>
    <x v="1"/>
    <x v="1"/>
    <x v="8"/>
    <n v="1.0942074303887901"/>
    <n v="589885"/>
    <n v="645456.55007489142"/>
  </r>
  <r>
    <x v="24"/>
    <s v="SUDESTE             "/>
    <s v="J5821200"/>
    <s v="EDICAO INTEGRADA A IMPRESSAO DE LIVROS                           "/>
    <x v="2"/>
    <x v="1"/>
    <x v="0"/>
    <x v="8"/>
    <n v="1.0942074303887901"/>
    <n v="38000000"/>
    <n v="41579882.354774021"/>
  </r>
  <r>
    <x v="24"/>
    <s v="SUDESTE             "/>
    <s v="J5821200"/>
    <s v="EDICAO INTEGRADA A IMPRESSAO DE LIVROS                           "/>
    <x v="2"/>
    <x v="1"/>
    <x v="1"/>
    <x v="8"/>
    <n v="1.0942074303887901"/>
    <n v="100000"/>
    <n v="109420.74303887901"/>
  </r>
  <r>
    <x v="24"/>
    <s v="SUDESTE             "/>
    <s v="J5821200"/>
    <s v="EDICAO INTEGRADA A IMPRESSAO DE LIVROS                           "/>
    <x v="2"/>
    <x v="1"/>
    <x v="1"/>
    <x v="8"/>
    <n v="1.0942074303887901"/>
    <n v="102989"/>
    <n v="112691.3290483111"/>
  </r>
  <r>
    <x v="24"/>
    <s v="SUDESTE             "/>
    <s v="J5821200"/>
    <s v="EDICAO INTEGRADA A IMPRESSAO DE LIVROS                           "/>
    <x v="2"/>
    <x v="1"/>
    <x v="1"/>
    <x v="8"/>
    <n v="1.0942074303887901"/>
    <n v="337560"/>
    <n v="369360.66020203999"/>
  </r>
  <r>
    <x v="24"/>
    <s v="SUDESTE             "/>
    <s v="J5821200"/>
    <s v="EDICAO INTEGRADA A IMPRESSAO DE LIVROS                           "/>
    <x v="2"/>
    <x v="1"/>
    <x v="1"/>
    <x v="8"/>
    <n v="1.0942074303887901"/>
    <n v="2696188"/>
    <n v="2950188.9433250912"/>
  </r>
  <r>
    <x v="24"/>
    <s v="SUDESTE             "/>
    <s v="J5821200"/>
    <s v="EDICAO INTEGRADA A IMPRESSAO DE LIVROS                           "/>
    <x v="2"/>
    <x v="1"/>
    <x v="0"/>
    <x v="8"/>
    <n v="1.0942074303887901"/>
    <n v="74000000"/>
    <n v="80971349.848770469"/>
  </r>
  <r>
    <x v="24"/>
    <s v="SUDESTE             "/>
    <s v="J5821200"/>
    <s v="EDICAO INTEGRADA A IMPRESSAO DE LIVROS                           "/>
    <x v="2"/>
    <x v="1"/>
    <x v="1"/>
    <x v="8"/>
    <n v="1.0942074303887901"/>
    <n v="4023884"/>
    <n v="4402963.7718225662"/>
  </r>
  <r>
    <x v="24"/>
    <s v="SUDESTE             "/>
    <s v="J5821200"/>
    <s v="EDICAO INTEGRADA A IMPRESSAO DE LIVROS                           "/>
    <x v="2"/>
    <x v="1"/>
    <x v="0"/>
    <x v="8"/>
    <n v="1.0942074303887901"/>
    <n v="5400000"/>
    <n v="5908720.1240994669"/>
  </r>
  <r>
    <x v="24"/>
    <s v="SUDESTE             "/>
    <s v="J5821200"/>
    <s v="EDICAO INTEGRADA A IMPRESSAO DE LIVROS                           "/>
    <x v="2"/>
    <x v="1"/>
    <x v="0"/>
    <x v="8"/>
    <n v="1.0942074303887901"/>
    <n v="600000"/>
    <n v="656524.45823327405"/>
  </r>
  <r>
    <x v="24"/>
    <s v="SUDESTE             "/>
    <s v="J5822101"/>
    <s v="EDICAO INTEGRADA A IMPRESSAO DE JORNAIS DIARIOS                  "/>
    <x v="2"/>
    <x v="1"/>
    <x v="1"/>
    <x v="8"/>
    <n v="1.0942074303887901"/>
    <n v="51396"/>
    <n v="56237.885092262259"/>
  </r>
  <r>
    <x v="24"/>
    <s v="SUDESTE             "/>
    <s v="J5822101"/>
    <s v="EDICAO INTEGRADA A IMPRESSAO DE JORNAIS DIARIOS                  "/>
    <x v="2"/>
    <x v="1"/>
    <x v="1"/>
    <x v="8"/>
    <n v="1.0942074303887901"/>
    <n v="5104"/>
    <n v="5584.8347247043848"/>
  </r>
  <r>
    <x v="24"/>
    <s v="SUDESTE             "/>
    <s v="J5822101"/>
    <s v="EDICAO INTEGRADA A IMPRESSAO DE JORNAIS DIARIOS                  "/>
    <x v="2"/>
    <x v="1"/>
    <x v="1"/>
    <x v="8"/>
    <n v="1.0942074303887901"/>
    <n v="208056"/>
    <n v="227656.42113697011"/>
  </r>
  <r>
    <x v="24"/>
    <s v="SUDESTE             "/>
    <s v="J5822101"/>
    <s v="EDICAO INTEGRADA A IMPRESSAO DE JORNAIS DIARIOS                  "/>
    <x v="2"/>
    <x v="1"/>
    <x v="1"/>
    <x v="8"/>
    <n v="1.0942074303887901"/>
    <n v="299452"/>
    <n v="327662.60344478395"/>
  </r>
  <r>
    <x v="24"/>
    <s v="SUDESTE             "/>
    <s v="J5823900"/>
    <s v="EDICAO INTEGRADA A IMPRESSAO DE REVISTAS                         "/>
    <x v="2"/>
    <x v="1"/>
    <x v="1"/>
    <x v="8"/>
    <n v="1.0942074303887901"/>
    <n v="95314"/>
    <n v="104293.28702007714"/>
  </r>
  <r>
    <x v="24"/>
    <s v="SUDESTE             "/>
    <s v="J5823900"/>
    <s v="EDICAO INTEGRADA A IMPRESSAO DE REVISTAS                         "/>
    <x v="2"/>
    <x v="1"/>
    <x v="1"/>
    <x v="8"/>
    <n v="1.0942074303887901"/>
    <n v="83763"/>
    <n v="91654.096991656232"/>
  </r>
  <r>
    <x v="24"/>
    <s v="SUDESTE             "/>
    <s v="J5823900"/>
    <s v="EDICAO INTEGRADA A IMPRESSAO DE REVISTAS                         "/>
    <x v="2"/>
    <x v="1"/>
    <x v="1"/>
    <x v="8"/>
    <n v="1.0942074303887901"/>
    <n v="44964"/>
    <n v="49199.942900001559"/>
  </r>
  <r>
    <x v="24"/>
    <s v="SUDESTE             "/>
    <s v="J5823900"/>
    <s v="EDICAO INTEGRADA A IMPRESSAO DE REVISTAS                         "/>
    <x v="2"/>
    <x v="1"/>
    <x v="1"/>
    <x v="8"/>
    <n v="1.0942074303887901"/>
    <n v="255869"/>
    <n v="279973.76100614935"/>
  </r>
  <r>
    <x v="24"/>
    <s v="SUDESTE             "/>
    <s v="J5829800"/>
    <s v="EDICAO INTEGRADA IMPRESSAO CADASTRO LISTA OUTRO PRODUTO GRAFICO  "/>
    <x v="0"/>
    <x v="1"/>
    <x v="1"/>
    <x v="8"/>
    <n v="1.0942074303887901"/>
    <n v="508205"/>
    <n v="556081.68716073502"/>
  </r>
  <r>
    <x v="24"/>
    <s v="SUDESTE             "/>
    <s v="J5829800"/>
    <s v="EDICAO INTEGRADA IMPRESSAO CADASTRO LISTA OUTRO PRODUTO GRAFICO  "/>
    <x v="0"/>
    <x v="1"/>
    <x v="1"/>
    <x v="8"/>
    <n v="1.0942074303887901"/>
    <n v="1000000"/>
    <n v="1094207.4303887901"/>
  </r>
  <r>
    <x v="24"/>
    <s v="SUDESTE             "/>
    <s v="J5829800"/>
    <s v="EDICAO INTEGRADA IMPRESSAO CADASTRO LISTA OUTRO PRODUTO GRAFICO  "/>
    <x v="0"/>
    <x v="1"/>
    <x v="1"/>
    <x v="8"/>
    <n v="1.0942074303887901"/>
    <n v="188874"/>
    <n v="206667.33420725234"/>
  </r>
  <r>
    <x v="24"/>
    <s v="SUDESTE             "/>
    <s v="J5829800"/>
    <s v="EDICAO INTEGRADA IMPRESSAO CADASTRO LISTA OUTRO PRODUTO GRAFICO  "/>
    <x v="0"/>
    <x v="1"/>
    <x v="1"/>
    <x v="8"/>
    <n v="1.0942074303887901"/>
    <n v="807696"/>
    <n v="883786.96469530417"/>
  </r>
  <r>
    <x v="24"/>
    <s v="SUDESTE             "/>
    <s v="J5829800"/>
    <s v="EDICAO INTEGRADA IMPRESSAO CADASTRO LISTA OUTRO PRODUTO GRAFICO  "/>
    <x v="0"/>
    <x v="1"/>
    <x v="1"/>
    <x v="8"/>
    <n v="1.0942074303887901"/>
    <n v="628879"/>
    <n v="688124.07461547188"/>
  </r>
  <r>
    <x v="24"/>
    <s v="SUDESTE             "/>
    <s v="J5911100"/>
    <s v="ATIV PROD CINEMATOGRAFICA DE VIDEOS E DE PROGRAMAS DE TELEVISAO  "/>
    <x v="5"/>
    <x v="1"/>
    <x v="0"/>
    <x v="8"/>
    <n v="1.0942074303887901"/>
    <n v="24950692"/>
    <n v="27301232.579742141"/>
  </r>
  <r>
    <x v="24"/>
    <s v="SUDESTE             "/>
    <s v="J5911101"/>
    <s v="ESTUDIOS CINEMATOGRAFICOS                                        "/>
    <x v="5"/>
    <x v="1"/>
    <x v="1"/>
    <x v="8"/>
    <n v="1.0942074303887901"/>
    <n v="64598"/>
    <n v="70683.611588255066"/>
  </r>
  <r>
    <x v="24"/>
    <s v="SUDESTE             "/>
    <s v="J5911102"/>
    <s v="PRODUCAO DE FILMES PARA PUBLICIDADE                              "/>
    <x v="5"/>
    <x v="1"/>
    <x v="1"/>
    <x v="8"/>
    <n v="1.0942074303887901"/>
    <n v="5102"/>
    <n v="5582.646309843607"/>
  </r>
  <r>
    <x v="24"/>
    <s v="SUDESTE             "/>
    <s v="J5911102"/>
    <s v="PRODUCAO DE FILMES PARA PUBLICIDADE                              "/>
    <x v="5"/>
    <x v="1"/>
    <x v="0"/>
    <x v="8"/>
    <n v="1.0942074303887901"/>
    <n v="218400"/>
    <n v="238974.90279691175"/>
  </r>
  <r>
    <x v="24"/>
    <s v="SUDESTE             "/>
    <s v="J5911102"/>
    <s v="PRODUCAO DE FILMES PARA PUBLICIDADE                              "/>
    <x v="5"/>
    <x v="1"/>
    <x v="0"/>
    <x v="8"/>
    <n v="1.0942074303887901"/>
    <n v="315708"/>
    <n v="345450.03943318414"/>
  </r>
  <r>
    <x v="24"/>
    <s v="SUDESTE             "/>
    <s v="J5911102"/>
    <s v="PRODUCAO DE FILMES PARA PUBLICIDADE                              "/>
    <x v="5"/>
    <x v="1"/>
    <x v="1"/>
    <x v="8"/>
    <n v="1.0942074303887901"/>
    <n v="71767"/>
    <n v="78527.984656712302"/>
  </r>
  <r>
    <x v="24"/>
    <s v="SUDESTE             "/>
    <s v="J5911102"/>
    <s v="PRODUCAO DE FILMES PARA PUBLICIDADE                              "/>
    <x v="5"/>
    <x v="1"/>
    <x v="0"/>
    <x v="8"/>
    <n v="1.0942074303887901"/>
    <n v="706940"/>
    <n v="773539.00083905132"/>
  </r>
  <r>
    <x v="24"/>
    <s v="SUDESTE             "/>
    <s v="J5911102"/>
    <s v="PRODUCAO DE FILMES PARA PUBLICIDADE                              "/>
    <x v="5"/>
    <x v="1"/>
    <x v="1"/>
    <x v="8"/>
    <n v="1.0942074303887901"/>
    <n v="182540"/>
    <n v="199736.62434316974"/>
  </r>
  <r>
    <x v="24"/>
    <s v="SUDESTE             "/>
    <s v="J5911102"/>
    <s v="PRODUCAO DE FILMES PARA PUBLICIDADE                              "/>
    <x v="5"/>
    <x v="1"/>
    <x v="0"/>
    <x v="8"/>
    <n v="1.0942074303887901"/>
    <n v="212040"/>
    <n v="232015.74353963905"/>
  </r>
  <r>
    <x v="24"/>
    <s v="SUDESTE             "/>
    <s v="J5911199"/>
    <s v="ATIV PD CINEMATOGRAFICA VIDEO PROG TELEVISAO NAO ESPECI ANTERIOR "/>
    <x v="5"/>
    <x v="1"/>
    <x v="1"/>
    <x v="8"/>
    <n v="1.0942074303887901"/>
    <n v="5510"/>
    <n v="6029.0829414422333"/>
  </r>
  <r>
    <x v="24"/>
    <s v="SUDESTE             "/>
    <s v="J5911199"/>
    <s v="ATIV PD CINEMATOGRAFICA VIDEO PROG TELEVISAO NAO ESPECI ANTERIOR "/>
    <x v="5"/>
    <x v="1"/>
    <x v="0"/>
    <x v="8"/>
    <n v="1.0942074303887901"/>
    <n v="500000"/>
    <n v="547103.71519439504"/>
  </r>
  <r>
    <x v="24"/>
    <s v="SUDESTE             "/>
    <s v="J5911199"/>
    <s v="ATIV PD CINEMATOGRAFICA VIDEO PROG TELEVISAO NAO ESPECI ANTERIOR "/>
    <x v="5"/>
    <x v="1"/>
    <x v="1"/>
    <x v="8"/>
    <n v="1.0942074303887901"/>
    <n v="56012"/>
    <n v="61288.746590936913"/>
  </r>
  <r>
    <x v="24"/>
    <s v="SUDESTE             "/>
    <s v="J5911199"/>
    <s v="ATIV PD CINEMATOGRAFICA VIDEO PROG TELEVISAO NAO ESPECI ANTERIOR "/>
    <x v="5"/>
    <x v="1"/>
    <x v="0"/>
    <x v="8"/>
    <n v="1.0942074303887901"/>
    <n v="3810000"/>
    <n v="4168930.3097812901"/>
  </r>
  <r>
    <x v="24"/>
    <s v="SUDESTE             "/>
    <s v="J5911199"/>
    <s v="ATIV PD CINEMATOGRAFICA VIDEO PROG TELEVISAO NAO ESPECI ANTERIOR "/>
    <x v="5"/>
    <x v="1"/>
    <x v="0"/>
    <x v="8"/>
    <n v="1.0942074303887901"/>
    <n v="375000"/>
    <n v="410327.78639579628"/>
  </r>
  <r>
    <x v="24"/>
    <s v="SUDESTE             "/>
    <s v="J5911199"/>
    <s v="ATIV PD CINEMATOGRAFICA VIDEO PROG TELEVISAO NAO ESPECI ANTERIOR "/>
    <x v="5"/>
    <x v="1"/>
    <x v="1"/>
    <x v="8"/>
    <n v="1.0942074303887901"/>
    <n v="575535"/>
    <n v="629754.67344881233"/>
  </r>
  <r>
    <x v="24"/>
    <s v="SUDESTE             "/>
    <s v="J5911199"/>
    <s v="ATIV PD CINEMATOGRAFICA VIDEO PROG TELEVISAO NAO ESPECI ANTERIOR "/>
    <x v="5"/>
    <x v="1"/>
    <x v="0"/>
    <x v="8"/>
    <n v="1.0942074303887901"/>
    <n v="1250000"/>
    <n v="1367759.2879859877"/>
  </r>
  <r>
    <x v="24"/>
    <s v="SUDESTE             "/>
    <s v="J5911199"/>
    <s v="ATIV PD CINEMATOGRAFICA VIDEO PROG TELEVISAO NAO ESPECI ANTERIOR "/>
    <x v="5"/>
    <x v="1"/>
    <x v="1"/>
    <x v="8"/>
    <n v="1.0942074303887901"/>
    <n v="39698"/>
    <n v="43437.846571574191"/>
  </r>
  <r>
    <x v="24"/>
    <s v="SUDESTE             "/>
    <s v="J5911199"/>
    <s v="ATIV PD CINEMATOGRAFICA VIDEO PROG TELEVISAO NAO ESPECI ANTERIOR "/>
    <x v="5"/>
    <x v="1"/>
    <x v="0"/>
    <x v="8"/>
    <n v="1.0942074303887901"/>
    <n v="699886"/>
    <n v="765820.4616250887"/>
  </r>
  <r>
    <x v="24"/>
    <s v="SUDESTE             "/>
    <s v="J5911199"/>
    <s v="ATIV PD CINEMATOGRAFICA VIDEO PROG TELEVISAO NAO ESPECI ANTERIOR "/>
    <x v="5"/>
    <x v="1"/>
    <x v="0"/>
    <x v="8"/>
    <n v="1.0942074303887901"/>
    <n v="1226114"/>
    <n v="1341623.0493037209"/>
  </r>
  <r>
    <x v="24"/>
    <s v="SUDESTE             "/>
    <s v="J5912002"/>
    <s v="SERVICOS DE MIXAGEM SONORA EM PRODUCAO AUDIOVISUAL               "/>
    <x v="5"/>
    <x v="1"/>
    <x v="1"/>
    <x v="8"/>
    <n v="1.0942074303887901"/>
    <n v="47241"/>
    <n v="51691.45321899683"/>
  </r>
  <r>
    <x v="24"/>
    <s v="SUDESTE             "/>
    <s v="J5912002"/>
    <s v="SERVICOS DE MIXAGEM SONORA EM PRODUCAO AUDIOVISUAL               "/>
    <x v="5"/>
    <x v="1"/>
    <x v="1"/>
    <x v="8"/>
    <n v="1.0942074303887901"/>
    <n v="3644"/>
    <n v="3987.2918763367511"/>
  </r>
  <r>
    <x v="24"/>
    <s v="SUDESTE             "/>
    <s v="J5912099"/>
    <s v="ATIV POS-PROD CINEMATOG VIDEO PROG TELEVISAO NAO ESPECI ANTERIOR "/>
    <x v="5"/>
    <x v="1"/>
    <x v="1"/>
    <x v="8"/>
    <n v="1.0942074303887901"/>
    <n v="32355"/>
    <n v="35403.081410229301"/>
  </r>
  <r>
    <x v="24"/>
    <s v="SUDESTE             "/>
    <s v="J5912099"/>
    <s v="ATIV POS-PROD CINEMATOG VIDEO PROG TELEVISAO NAO ESPECI ANTERIOR "/>
    <x v="5"/>
    <x v="1"/>
    <x v="1"/>
    <x v="8"/>
    <n v="1.0942074303887901"/>
    <n v="56536"/>
    <n v="61862.11128446064"/>
  </r>
  <r>
    <x v="24"/>
    <s v="SUDESTE             "/>
    <s v="J5912099"/>
    <s v="ATIV POS-PROD CINEMATOG VIDEO PROG TELEVISAO NAO ESPECI ANTERIOR "/>
    <x v="5"/>
    <x v="1"/>
    <x v="1"/>
    <x v="8"/>
    <n v="1.0942074303887901"/>
    <n v="37358"/>
    <n v="40877.401184464419"/>
  </r>
  <r>
    <x v="24"/>
    <s v="SUDESTE             "/>
    <s v="J5913800"/>
    <s v="DISTRIBUICAO CINEMATOGRAFICA DE VIDEO E DE PROGRAMA DE TELEVISAO "/>
    <x v="5"/>
    <x v="1"/>
    <x v="1"/>
    <x v="8"/>
    <n v="1.0942074303887901"/>
    <n v="43799"/>
    <n v="47925.191243598616"/>
  </r>
  <r>
    <x v="24"/>
    <s v="SUDESTE             "/>
    <s v="J5913800"/>
    <s v="DISTRIBUICAO CINEMATOGRAFICA DE VIDEO E DE PROGRAMA DE TELEVISAO "/>
    <x v="5"/>
    <x v="1"/>
    <x v="1"/>
    <x v="8"/>
    <n v="1.0942074303887901"/>
    <n v="2458"/>
    <n v="2689.5618638956462"/>
  </r>
  <r>
    <x v="24"/>
    <s v="SUDESTE             "/>
    <s v="J5914600"/>
    <s v="ATIVIDADES DE EXIBICAO CINEMATOGRAFICA                           "/>
    <x v="5"/>
    <x v="1"/>
    <x v="1"/>
    <x v="8"/>
    <n v="1.0942074303887901"/>
    <n v="56437"/>
    <n v="61753.784748852144"/>
  </r>
  <r>
    <x v="24"/>
    <s v="SUDESTE             "/>
    <s v="J5914600"/>
    <s v="ATIVIDADES DE EXIBICAO CINEMATOGRAFICA                           "/>
    <x v="5"/>
    <x v="1"/>
    <x v="0"/>
    <x v="8"/>
    <n v="1.0942074303887901"/>
    <n v="125273"/>
    <n v="137074.6474270949"/>
  </r>
  <r>
    <x v="24"/>
    <s v="SUDESTE             "/>
    <s v="J5914600"/>
    <s v="ATIVIDADES DE EXIBICAO CINEMATOGRAFICA                           "/>
    <x v="5"/>
    <x v="1"/>
    <x v="1"/>
    <x v="8"/>
    <n v="1.0942074303887901"/>
    <n v="17019"/>
    <n v="18622.316257786817"/>
  </r>
  <r>
    <x v="24"/>
    <s v="SUDESTE             "/>
    <s v="J5914600"/>
    <s v="ATIVIDADES DE EXIBICAO CINEMATOGRAFICA                           "/>
    <x v="5"/>
    <x v="1"/>
    <x v="0"/>
    <x v="8"/>
    <n v="1.0942074303887901"/>
    <n v="1572107"/>
    <n v="1720211.1607662297"/>
  </r>
  <r>
    <x v="24"/>
    <s v="SUDESTE             "/>
    <s v="J5914600"/>
    <s v="ATIVIDADES DE EXIBICAO CINEMATOGRAFICA                           "/>
    <x v="5"/>
    <x v="1"/>
    <x v="0"/>
    <x v="8"/>
    <n v="1.0942074303887901"/>
    <n v="2644682"/>
    <n v="2893830.6954154861"/>
  </r>
  <r>
    <x v="24"/>
    <s v="SUDESTE             "/>
    <s v="J5914600"/>
    <s v="ATIVIDADES DE EXIBICAO CINEMATOGRAFICA                           "/>
    <x v="5"/>
    <x v="1"/>
    <x v="0"/>
    <x v="8"/>
    <n v="1.0942074303887901"/>
    <n v="47400"/>
    <n v="51865.432200428651"/>
  </r>
  <r>
    <x v="24"/>
    <s v="SUDESTE             "/>
    <s v="J5914600"/>
    <s v="ATIVIDADES DE EXIBICAO CINEMATOGRAFICA                           "/>
    <x v="5"/>
    <x v="1"/>
    <x v="0"/>
    <x v="8"/>
    <n v="1.0942074303887901"/>
    <n v="417576"/>
    <n v="456914.76195202942"/>
  </r>
  <r>
    <x v="24"/>
    <s v="SUDESTE             "/>
    <s v="J5914600"/>
    <s v="ATIVIDADES DE EXIBICAO CINEMATOGRAFICA                           "/>
    <x v="5"/>
    <x v="1"/>
    <x v="1"/>
    <x v="8"/>
    <n v="1.0942074303887901"/>
    <n v="118504"/>
    <n v="129667.95733079319"/>
  </r>
  <r>
    <x v="24"/>
    <s v="SUDESTE             "/>
    <s v="J5914600"/>
    <s v="ATIVIDADES DE EXIBICAO CINEMATOGRAFICA                           "/>
    <x v="5"/>
    <x v="1"/>
    <x v="0"/>
    <x v="8"/>
    <n v="1.0942074303887901"/>
    <n v="292312"/>
    <n v="319849.96239180799"/>
  </r>
  <r>
    <x v="24"/>
    <s v="SUDESTE             "/>
    <s v="J5914600"/>
    <s v="ATIVIDADES DE EXIBICAO CINEMATOGRAFICA                           "/>
    <x v="5"/>
    <x v="1"/>
    <x v="1"/>
    <x v="8"/>
    <n v="1.0942074303887901"/>
    <n v="116826"/>
    <n v="127831.87726260078"/>
  </r>
  <r>
    <x v="24"/>
    <s v="SUDESTE             "/>
    <s v="J5914600"/>
    <s v="ATIVIDADES DE EXIBICAO CINEMATOGRAFICA                           "/>
    <x v="5"/>
    <x v="1"/>
    <x v="0"/>
    <x v="8"/>
    <n v="1.0942074303887901"/>
    <n v="16720"/>
    <n v="18295.148236100569"/>
  </r>
  <r>
    <x v="24"/>
    <s v="SUDESTE             "/>
    <s v="J5920100"/>
    <s v="ATIVIDADES DE GRAVACAO DE SOM E DE EDICAO DE MUSICA              "/>
    <x v="3"/>
    <x v="1"/>
    <x v="1"/>
    <x v="8"/>
    <n v="1.0942074303887901"/>
    <n v="12110"/>
    <n v="13250.851982008247"/>
  </r>
  <r>
    <x v="24"/>
    <s v="SUDESTE             "/>
    <s v="J5920100"/>
    <s v="ATIVIDADES DE GRAVACAO DE SOM E DE EDICAO DE MUSICA              "/>
    <x v="3"/>
    <x v="1"/>
    <x v="1"/>
    <x v="8"/>
    <n v="1.0942074303887901"/>
    <n v="245190"/>
    <n v="268288.71985702746"/>
  </r>
  <r>
    <x v="24"/>
    <s v="SUDESTE             "/>
    <s v="J5920100"/>
    <s v="ATIVIDADES DE GRAVACAO DE SOM E DE EDICAO DE MUSICA              "/>
    <x v="3"/>
    <x v="1"/>
    <x v="1"/>
    <x v="8"/>
    <n v="1.0942074303887901"/>
    <n v="81769"/>
    <n v="89472.247375460982"/>
  </r>
  <r>
    <x v="24"/>
    <s v="SUDESTE             "/>
    <s v="J6010100"/>
    <s v="ATIVIDADES DE RADIO                                              "/>
    <x v="5"/>
    <x v="1"/>
    <x v="1"/>
    <x v="8"/>
    <n v="1.0942074303887901"/>
    <n v="18847"/>
    <n v="20622.527440537528"/>
  </r>
  <r>
    <x v="24"/>
    <s v="SUDESTE             "/>
    <s v="J6010100"/>
    <s v="ATIVIDADES DE RADIO                                              "/>
    <x v="5"/>
    <x v="1"/>
    <x v="1"/>
    <x v="8"/>
    <n v="1.0942074303887901"/>
    <n v="100000"/>
    <n v="109420.74303887901"/>
  </r>
  <r>
    <x v="24"/>
    <s v="SUDESTE             "/>
    <s v="J6010100"/>
    <s v="ATIVIDADES DE RADIO                                              "/>
    <x v="5"/>
    <x v="1"/>
    <x v="1"/>
    <x v="8"/>
    <n v="1.0942074303887901"/>
    <n v="71551"/>
    <n v="78291.635851748317"/>
  </r>
  <r>
    <x v="24"/>
    <s v="SUDESTE             "/>
    <s v="J6010100"/>
    <s v="ATIVIDADES DE RADIO                                              "/>
    <x v="5"/>
    <x v="1"/>
    <x v="1"/>
    <x v="8"/>
    <n v="1.0942074303887901"/>
    <n v="26000"/>
    <n v="28449.393190108542"/>
  </r>
  <r>
    <x v="24"/>
    <s v="SUDESTE             "/>
    <s v="J6010100"/>
    <s v="ATIVIDADES DE RADIO                                              "/>
    <x v="5"/>
    <x v="1"/>
    <x v="1"/>
    <x v="8"/>
    <n v="1.0942074303887901"/>
    <n v="1003648"/>
    <n v="1098199.0990948484"/>
  </r>
  <r>
    <x v="24"/>
    <s v="SUDESTE             "/>
    <s v="J6010100"/>
    <s v="ATIVIDADES DE RADIO                                              "/>
    <x v="5"/>
    <x v="1"/>
    <x v="1"/>
    <x v="8"/>
    <n v="1.0942074303887901"/>
    <n v="458387"/>
    <n v="501570.46139362635"/>
  </r>
  <r>
    <x v="24"/>
    <s v="SUDESTE             "/>
    <s v="J6021700"/>
    <s v="ATIVIDADES DE TELEVISAO ABERTA                                   "/>
    <x v="5"/>
    <x v="1"/>
    <x v="1"/>
    <x v="8"/>
    <n v="1.0942074303887901"/>
    <n v="96070"/>
    <n v="105120.50783745106"/>
  </r>
  <r>
    <x v="24"/>
    <s v="SUDESTE             "/>
    <s v="J6021700"/>
    <s v="ATIVIDADES DE TELEVISAO ABERTA                                   "/>
    <x v="5"/>
    <x v="1"/>
    <x v="1"/>
    <x v="8"/>
    <n v="1.0942074303887901"/>
    <n v="4186572"/>
    <n v="4580978.1902576573"/>
  </r>
  <r>
    <x v="24"/>
    <s v="SUDESTE             "/>
    <s v="J6021700"/>
    <s v="ATIVIDADES DE TELEVISAO ABERTA                                   "/>
    <x v="5"/>
    <x v="1"/>
    <x v="1"/>
    <x v="8"/>
    <n v="1.0942074303887901"/>
    <n v="287676"/>
    <n v="314777.21674452559"/>
  </r>
  <r>
    <x v="24"/>
    <s v="SUDESTE             "/>
    <s v="J6021700"/>
    <s v="ATIVIDADES DE TELEVISAO ABERTA                                   "/>
    <x v="5"/>
    <x v="1"/>
    <x v="1"/>
    <x v="8"/>
    <n v="1.0942074303887901"/>
    <n v="232057"/>
    <n v="253918.49367373146"/>
  </r>
  <r>
    <x v="24"/>
    <s v="SUDESTE             "/>
    <s v="J6021700"/>
    <s v="ATIVIDADES DE TELEVISAO ABERTA                                   "/>
    <x v="5"/>
    <x v="1"/>
    <x v="1"/>
    <x v="8"/>
    <n v="1.0942074303887901"/>
    <n v="2352525"/>
    <n v="2574150.3351753885"/>
  </r>
  <r>
    <x v="24"/>
    <s v="SUDESTE             "/>
    <s v="J6021700"/>
    <s v="ATIVIDADES DE TELEVISAO ABERTA                                   "/>
    <x v="5"/>
    <x v="1"/>
    <x v="1"/>
    <x v="8"/>
    <n v="1.0942074303887901"/>
    <n v="87343"/>
    <n v="95571.359592448091"/>
  </r>
  <r>
    <x v="24"/>
    <s v="SUDESTE             "/>
    <s v="J6209100"/>
    <s v="SUPORTE TECNICO MANUTENCAO E OUTRO SERVICO TECNOLOGIA DA INFORMA "/>
    <x v="0"/>
    <x v="1"/>
    <x v="0"/>
    <x v="8"/>
    <n v="1.0942074303887901"/>
    <n v="15771157"/>
    <n v="17256917.175228179"/>
  </r>
  <r>
    <x v="24"/>
    <s v="SUDESTE             "/>
    <s v="J6209100"/>
    <s v="SUPORTE TECNICO MANUTENCAO E OUTRO SERVICO TECNOLOGIA DA INFORMA "/>
    <x v="0"/>
    <x v="1"/>
    <x v="0"/>
    <x v="8"/>
    <n v="1.0942074303887901"/>
    <n v="438000"/>
    <n v="479262.85451029008"/>
  </r>
  <r>
    <x v="24"/>
    <s v="SUDESTE             "/>
    <s v="N8211300"/>
    <s v="SERVICOS COMBINADOS DE ESCRITORIO E APOIO ADMINISTRATIVO         "/>
    <x v="0"/>
    <x v="1"/>
    <x v="0"/>
    <x v="8"/>
    <n v="1.0942074303887901"/>
    <n v="151587"/>
    <n v="165867.62175034551"/>
  </r>
  <r>
    <x v="24"/>
    <s v="SUDESTE             "/>
    <s v="N8211300"/>
    <s v="SERVICOS COMBINADOS DE ESCRITORIO E APOIO ADMINISTRATIVO         "/>
    <x v="0"/>
    <x v="1"/>
    <x v="0"/>
    <x v="8"/>
    <n v="1.0942074303887901"/>
    <n v="1010583"/>
    <n v="1105787.4276245947"/>
  </r>
  <r>
    <x v="24"/>
    <s v="SUDESTE             "/>
    <s v="N8211300"/>
    <s v="SERVICOS COMBINADOS DE ESCRITORIO E APOIO ADMINISTRATIVO         "/>
    <x v="0"/>
    <x v="1"/>
    <x v="0"/>
    <x v="8"/>
    <n v="1.0942074303887901"/>
    <n v="353704"/>
    <n v="387025.54495823663"/>
  </r>
  <r>
    <x v="24"/>
    <s v="SUDESTE             "/>
    <s v="P8592901"/>
    <s v="ENSINO DE DANCA                                                  "/>
    <x v="6"/>
    <x v="1"/>
    <x v="1"/>
    <x v="8"/>
    <n v="1.0942074303887901"/>
    <n v="9745"/>
    <n v="10663.051409138759"/>
  </r>
  <r>
    <x v="24"/>
    <s v="SUDESTE             "/>
    <s v="P8592901"/>
    <s v="ENSINO DE DANCA                                                  "/>
    <x v="6"/>
    <x v="1"/>
    <x v="1"/>
    <x v="8"/>
    <n v="1.0942074303887901"/>
    <n v="2135"/>
    <n v="2336.1328638800669"/>
  </r>
  <r>
    <x v="24"/>
    <s v="SUDESTE             "/>
    <s v="P8592901"/>
    <s v="ENSINO DE DANCA                                                  "/>
    <x v="6"/>
    <x v="1"/>
    <x v="1"/>
    <x v="8"/>
    <n v="1.0942074303887901"/>
    <n v="23074"/>
    <n v="25247.742248790943"/>
  </r>
  <r>
    <x v="24"/>
    <s v="SUDESTE             "/>
    <s v="P8592901"/>
    <s v="ENSINO DE DANCA                                                  "/>
    <x v="6"/>
    <x v="1"/>
    <x v="1"/>
    <x v="8"/>
    <n v="1.0942074303887901"/>
    <n v="91606"/>
    <n v="100235.9658681955"/>
  </r>
  <r>
    <x v="24"/>
    <s v="SUDESTE             "/>
    <s v="P8592903"/>
    <s v="ENSINO DE MUSICA                                                 "/>
    <x v="6"/>
    <x v="1"/>
    <x v="1"/>
    <x v="8"/>
    <n v="1.0942074303887901"/>
    <n v="1959"/>
    <n v="2143.55235613164"/>
  </r>
  <r>
    <x v="24"/>
    <s v="SUDESTE             "/>
    <s v="P8592903"/>
    <s v="ENSINO DE MUSICA                                                 "/>
    <x v="6"/>
    <x v="1"/>
    <x v="1"/>
    <x v="8"/>
    <n v="1.0942074303887901"/>
    <n v="11869"/>
    <n v="12987.14799128455"/>
  </r>
  <r>
    <x v="24"/>
    <s v="SUDESTE             "/>
    <s v="P8592903"/>
    <s v="ENSINO DE MUSICA                                                 "/>
    <x v="6"/>
    <x v="1"/>
    <x v="1"/>
    <x v="8"/>
    <n v="1.0942074303887901"/>
    <n v="183"/>
    <n v="200.23995976114858"/>
  </r>
  <r>
    <x v="24"/>
    <s v="SUDESTE             "/>
    <s v="P8592999"/>
    <s v="ENSINO DE ARTE E CULTURA NAO ESPECIFICADO ANTERIORMENTE          "/>
    <x v="6"/>
    <x v="1"/>
    <x v="1"/>
    <x v="8"/>
    <n v="1.0942074303887901"/>
    <n v="11651"/>
    <n v="12748.610771459793"/>
  </r>
  <r>
    <x v="24"/>
    <s v="SUDESTE             "/>
    <s v="P8592999"/>
    <s v="ENSINO DE ARTE E CULTURA NAO ESPECIFICADO ANTERIORMENTE          "/>
    <x v="6"/>
    <x v="1"/>
    <x v="1"/>
    <x v="8"/>
    <n v="1.0942074303887901"/>
    <n v="24140"/>
    <n v="26414.167369585393"/>
  </r>
  <r>
    <x v="24"/>
    <s v="SUDESTE             "/>
    <s v="P8592999"/>
    <s v="ENSINO DE ARTE E CULTURA NAO ESPECIFICADO ANTERIORMENTE          "/>
    <x v="6"/>
    <x v="1"/>
    <x v="1"/>
    <x v="8"/>
    <n v="1.0942074303887901"/>
    <n v="77458"/>
    <n v="84755.119143054908"/>
  </r>
  <r>
    <x v="24"/>
    <s v="SUDESTE             "/>
    <s v="R9001901"/>
    <s v="PRODUCAO TEATRAL                                                 "/>
    <x v="4"/>
    <x v="1"/>
    <x v="1"/>
    <x v="8"/>
    <n v="1.0942074303887901"/>
    <n v="117600"/>
    <n v="128678.79381372171"/>
  </r>
  <r>
    <x v="24"/>
    <s v="SUDESTE             "/>
    <s v="R9001902"/>
    <s v="PRODUCAO MUSICAL                                                 "/>
    <x v="4"/>
    <x v="1"/>
    <x v="1"/>
    <x v="8"/>
    <n v="1.0942074303887901"/>
    <n v="17355"/>
    <n v="18989.969954397453"/>
  </r>
  <r>
    <x v="24"/>
    <s v="SUDESTE             "/>
    <s v="R9001902"/>
    <s v="PRODUCAO MUSICAL                                                 "/>
    <x v="4"/>
    <x v="1"/>
    <x v="1"/>
    <x v="8"/>
    <n v="1.0942074303887901"/>
    <n v="178991"/>
    <n v="195853.28217271992"/>
  </r>
  <r>
    <x v="24"/>
    <s v="SUDESTE             "/>
    <s v="R9001904"/>
    <s v="PRODUCAO DE ESPETACULOS CIRCENSES, DE MARIONETES E SIMILARES     "/>
    <x v="4"/>
    <x v="1"/>
    <x v="1"/>
    <x v="8"/>
    <n v="1.0942074303887901"/>
    <n v="38950"/>
    <n v="42619.379413643372"/>
  </r>
  <r>
    <x v="24"/>
    <s v="SUDESTE             "/>
    <s v="R9001904"/>
    <s v="PRODUCAO DE ESPETACULOS CIRCENSES, DE MARIONETES E SIMILARES     "/>
    <x v="4"/>
    <x v="1"/>
    <x v="1"/>
    <x v="8"/>
    <n v="1.0942074303887901"/>
    <n v="38956"/>
    <n v="42625.944658225708"/>
  </r>
  <r>
    <x v="24"/>
    <s v="SUDESTE             "/>
    <s v="R9001905"/>
    <s v="PRODUCAO DE ESPETACULOS DE RODEIOS, VAQUEJADAS E SIMILARES       "/>
    <x v="4"/>
    <x v="1"/>
    <x v="1"/>
    <x v="8"/>
    <n v="1.0942074303887901"/>
    <n v="45996"/>
    <n v="50329.16496816279"/>
  </r>
  <r>
    <x v="24"/>
    <s v="SUDESTE             "/>
    <s v="R9001905"/>
    <s v="PRODUCAO DE ESPETACULOS DE RODEIOS, VAQUEJADAS E SIMILARES       "/>
    <x v="4"/>
    <x v="1"/>
    <x v="1"/>
    <x v="8"/>
    <n v="1.0942074303887901"/>
    <n v="2499"/>
    <n v="2734.4243685415863"/>
  </r>
  <r>
    <x v="24"/>
    <s v="SUDESTE             "/>
    <s v="R9001906"/>
    <s v="ATIVIDADES DE SONORIZACAO E DE ILUMINACAO                        "/>
    <x v="4"/>
    <x v="1"/>
    <x v="1"/>
    <x v="8"/>
    <n v="1.0942074303887901"/>
    <n v="28302"/>
    <n v="30968.258694863536"/>
  </r>
  <r>
    <x v="24"/>
    <s v="SUDESTE             "/>
    <s v="R9001906"/>
    <s v="ATIVIDADES DE SONORIZACAO E DE ILUMINACAO                        "/>
    <x v="4"/>
    <x v="1"/>
    <x v="1"/>
    <x v="8"/>
    <n v="1.0942074303887901"/>
    <n v="2135"/>
    <n v="2336.1328638800669"/>
  </r>
  <r>
    <x v="24"/>
    <s v="SUDESTE             "/>
    <s v="R9001906"/>
    <s v="ATIVIDADES DE SONORIZACAO E DE ILUMINACAO                        "/>
    <x v="4"/>
    <x v="1"/>
    <x v="1"/>
    <x v="8"/>
    <n v="1.0942074303887901"/>
    <n v="82180"/>
    <n v="89921.966629350776"/>
  </r>
  <r>
    <x v="24"/>
    <s v="SUDESTE             "/>
    <s v="R9001906"/>
    <s v="ATIVIDADES DE SONORIZACAO E DE ILUMINACAO                        "/>
    <x v="4"/>
    <x v="1"/>
    <x v="1"/>
    <x v="8"/>
    <n v="1.0942074303887901"/>
    <n v="130000"/>
    <n v="142246.96595054271"/>
  </r>
  <r>
    <x v="24"/>
    <s v="SUDESTE             "/>
    <s v="R9001906"/>
    <s v="ATIVIDADES DE SONORIZACAO E DE ILUMINACAO                        "/>
    <x v="4"/>
    <x v="1"/>
    <x v="1"/>
    <x v="8"/>
    <n v="1.0942074303887901"/>
    <n v="147282"/>
    <n v="161157.05876252177"/>
  </r>
  <r>
    <x v="24"/>
    <s v="SUDESTE             "/>
    <s v="R9001906"/>
    <s v="ATIVIDADES DE SONORIZACAO E DE ILUMINACAO                        "/>
    <x v="4"/>
    <x v="1"/>
    <x v="1"/>
    <x v="8"/>
    <n v="1.0942074303887901"/>
    <n v="53452"/>
    <n v="58487.575569141605"/>
  </r>
  <r>
    <x v="24"/>
    <s v="SUDESTE             "/>
    <s v="R9001999"/>
    <s v="ARTE CENICA ESPETAC ATIVI COMPLEMENTARES NAO ESPECI ANTERIOR     "/>
    <x v="4"/>
    <x v="1"/>
    <x v="1"/>
    <x v="8"/>
    <n v="1.0942074303887901"/>
    <n v="46493"/>
    <n v="50872.986061066018"/>
  </r>
  <r>
    <x v="24"/>
    <s v="SUDESTE             "/>
    <s v="R9001999"/>
    <s v="ARTE CENICA ESPETAC ATIVI COMPLEMENTARES NAO ESPECI ANTERIOR     "/>
    <x v="4"/>
    <x v="1"/>
    <x v="1"/>
    <x v="8"/>
    <n v="1.0942074303887901"/>
    <n v="76627"/>
    <n v="83845.832768401815"/>
  </r>
  <r>
    <x v="24"/>
    <s v="SUDESTE             "/>
    <s v="R9001999"/>
    <s v="ARTE CENICA ESPETAC ATIVI COMPLEMENTARES NAO ESPECI ANTERIOR     "/>
    <x v="4"/>
    <x v="1"/>
    <x v="1"/>
    <x v="8"/>
    <n v="1.0942074303887901"/>
    <n v="65793"/>
    <n v="71991.189467569668"/>
  </r>
  <r>
    <x v="24"/>
    <s v="SUDESTE             "/>
    <s v="R9001999"/>
    <s v="ARTE CENICA ESPETAC ATIVI COMPLEMENTARES NAO ESPECI ANTERIOR     "/>
    <x v="4"/>
    <x v="1"/>
    <x v="1"/>
    <x v="8"/>
    <n v="1.0942074303887901"/>
    <n v="408100"/>
    <n v="446546.05234166526"/>
  </r>
  <r>
    <x v="24"/>
    <s v="SUDESTE             "/>
    <s v="R9001999"/>
    <s v="ARTE CENICA ESPETAC ATIVI COMPLEMENTARES NAO ESPECI ANTERIOR     "/>
    <x v="4"/>
    <x v="1"/>
    <x v="1"/>
    <x v="8"/>
    <n v="1.0942074303887901"/>
    <n v="332536"/>
    <n v="363863.36207176669"/>
  </r>
  <r>
    <x v="24"/>
    <s v="SUDESTE             "/>
    <s v="R9001999"/>
    <s v="ARTE CENICA ESPETAC ATIVI COMPLEMENTARES NAO ESPECI ANTERIOR     "/>
    <x v="4"/>
    <x v="1"/>
    <x v="1"/>
    <x v="8"/>
    <n v="1.0942074303887901"/>
    <n v="225843"/>
    <n v="247119.08870129552"/>
  </r>
  <r>
    <x v="24"/>
    <s v="SUDESTE             "/>
    <s v="R9001999"/>
    <s v="ARTE CENICA ESPETAC ATIVI COMPLEMENTARES NAO ESPECI ANTERIOR     "/>
    <x v="4"/>
    <x v="1"/>
    <x v="1"/>
    <x v="8"/>
    <n v="1.0942074303887901"/>
    <n v="18807"/>
    <n v="20578.759143321975"/>
  </r>
  <r>
    <x v="24"/>
    <s v="SUDESTE             "/>
    <s v="R9002702"/>
    <s v="RESTAURACAO DE OBRAS DE ARTE                                     "/>
    <x v="6"/>
    <x v="1"/>
    <x v="1"/>
    <x v="8"/>
    <n v="1.0942074303887901"/>
    <n v="58540"/>
    <n v="64054.902974959768"/>
  </r>
  <r>
    <x v="24"/>
    <s v="SUDESTE             "/>
    <s v="R9101500"/>
    <s v="ATIVIDADES DE BIBLIOTECAS E ARQUIVOS                             "/>
    <x v="1"/>
    <x v="0"/>
    <x v="0"/>
    <x v="8"/>
    <n v="1.0942074303887901"/>
    <n v="862347"/>
    <n v="943586.49497348198"/>
  </r>
  <r>
    <x v="24"/>
    <s v="SUDESTE             "/>
    <s v="R9102301"/>
    <s v="ATIVI MUSEUS E EXPLORACAO LUGAR PRED HISTORICO ATRACAO SIMILAR   "/>
    <x v="1"/>
    <x v="1"/>
    <x v="1"/>
    <x v="8"/>
    <n v="1.0942074303887901"/>
    <n v="130187"/>
    <n v="142451.58274002542"/>
  </r>
  <r>
    <x v="24"/>
    <s v="SUDESTE             "/>
    <s v="R9102301"/>
    <s v="ATIVI MUSEUS E EXPLORACAO LUGAR PRED HISTORICO ATRACAO SIMILAR   "/>
    <x v="1"/>
    <x v="1"/>
    <x v="1"/>
    <x v="8"/>
    <n v="1.0942074303887901"/>
    <n v="37213"/>
    <n v="40718.741107058049"/>
  </r>
  <r>
    <x v="24"/>
    <s v="SUDESTE             "/>
    <s v="R9102302"/>
    <s v="RESTAURACAO E CONSERVACAO DE LUGARES E PREDIOS HISTORICOS        "/>
    <x v="1"/>
    <x v="0"/>
    <x v="0"/>
    <x v="8"/>
    <n v="1.0942074303887901"/>
    <n v="500000"/>
    <n v="547103.71519439504"/>
  </r>
  <r>
    <x v="24"/>
    <s v="SUDESTE             "/>
    <s v="S9493600"/>
    <s v="ATIVIDADES DE ORGANIZACOES ASSOCIATIVAS LIGADAS A CULTURA E ARTE "/>
    <x v="4"/>
    <x v="0"/>
    <x v="0"/>
    <x v="8"/>
    <n v="1.0942074303887901"/>
    <n v="5900000"/>
    <n v="6455823.8392938618"/>
  </r>
  <r>
    <x v="24"/>
    <s v="SUDESTE             "/>
    <s v="S9493600"/>
    <s v="ATIVIDADES DE ORGANIZACOES ASSOCIATIVAS LIGADAS A CULTURA E ARTE "/>
    <x v="4"/>
    <x v="1"/>
    <x v="1"/>
    <x v="8"/>
    <n v="1.0942074303887901"/>
    <n v="30667"/>
    <n v="33556.059267733028"/>
  </r>
  <r>
    <x v="25"/>
    <s v="NORTE               "/>
    <s v="G4647802"/>
    <s v="COMERCIO ATACADISTA DE LIVROS, JORNAIS E OUTRAS PUBLICACOES      "/>
    <x v="2"/>
    <x v="1"/>
    <x v="1"/>
    <x v="8"/>
    <n v="1.0942074303887901"/>
    <n v="4733"/>
    <n v="5178.8837680301431"/>
  </r>
  <r>
    <x v="25"/>
    <s v="NORTE               "/>
    <s v="G4647802"/>
    <s v="COMERCIO ATACADISTA DE LIVROS, JORNAIS E OUTRAS PUBLICACOES      "/>
    <x v="2"/>
    <x v="1"/>
    <x v="1"/>
    <x v="8"/>
    <n v="1.0942074303887901"/>
    <n v="27313"/>
    <n v="29886.087546209023"/>
  </r>
  <r>
    <x v="25"/>
    <s v="NORTE               "/>
    <s v="G4647802"/>
    <s v="COMERCIO ATACADISTA DE LIVROS, JORNAIS E OUTRAS PUBLICACOES      "/>
    <x v="2"/>
    <x v="1"/>
    <x v="1"/>
    <x v="8"/>
    <n v="1.0942074303887901"/>
    <n v="14470"/>
    <n v="15833.181517725792"/>
  </r>
  <r>
    <x v="25"/>
    <s v="NORTE               "/>
    <s v="G4756300"/>
    <s v="COM VAREJISTA ESPECIALIZADO DE INSTRUMENTOS MUSICAIS E ACESSORIO "/>
    <x v="3"/>
    <x v="1"/>
    <x v="1"/>
    <x v="8"/>
    <n v="1.0942074303887901"/>
    <n v="101857"/>
    <n v="111452.68623711099"/>
  </r>
  <r>
    <x v="25"/>
    <s v="NORTE               "/>
    <s v="G4756300"/>
    <s v="COM VAREJISTA ESPECIALIZADO DE INSTRUMENTOS MUSICAIS E ACESSORIO "/>
    <x v="3"/>
    <x v="1"/>
    <x v="1"/>
    <x v="8"/>
    <n v="1.0942074303887901"/>
    <n v="70472"/>
    <n v="77110.986034358823"/>
  </r>
  <r>
    <x v="25"/>
    <s v="NORTE               "/>
    <s v="G4756300"/>
    <s v="COM VAREJISTA ESPECIALIZADO DE INSTRUMENTOS MUSICAIS E ACESSORIO "/>
    <x v="3"/>
    <x v="1"/>
    <x v="1"/>
    <x v="8"/>
    <n v="1.0942074303887901"/>
    <n v="8608"/>
    <n v="9418.9375607867059"/>
  </r>
  <r>
    <x v="25"/>
    <s v="NORTE               "/>
    <s v="G4761001"/>
    <s v="COMERCIO VAREJISTA DE LIVROS                                     "/>
    <x v="2"/>
    <x v="1"/>
    <x v="1"/>
    <x v="8"/>
    <n v="1.0942074303887901"/>
    <n v="13205"/>
    <n v="14449.009118283973"/>
  </r>
  <r>
    <x v="25"/>
    <s v="NORTE               "/>
    <s v="G4761001"/>
    <s v="COMERCIO VAREJISTA DE LIVROS                                     "/>
    <x v="2"/>
    <x v="1"/>
    <x v="1"/>
    <x v="8"/>
    <n v="1.0942074303887901"/>
    <n v="14025"/>
    <n v="15346.259211202781"/>
  </r>
  <r>
    <x v="25"/>
    <s v="NORTE               "/>
    <s v="J5829800"/>
    <s v="EDICAO INTEGRADA IMPRESSAO CADASTRO LISTA OUTRO PRODUTO GRAFICO  "/>
    <x v="0"/>
    <x v="1"/>
    <x v="1"/>
    <x v="8"/>
    <n v="1.0942074303887901"/>
    <n v="3767"/>
    <n v="4121.879390274572"/>
  </r>
  <r>
    <x v="25"/>
    <s v="NORTE               "/>
    <s v="J6209100"/>
    <s v="SUPORTE TECNICO MANUTENCAO E OUTRO SERVICO TECNOLOGIA DA INFORMA "/>
    <x v="0"/>
    <x v="1"/>
    <x v="0"/>
    <x v="8"/>
    <n v="1.0942074303887901"/>
    <n v="360072"/>
    <n v="393993.45787495241"/>
  </r>
  <r>
    <x v="25"/>
    <s v="NORTE               "/>
    <s v="J6209100"/>
    <s v="SUPORTE TECNICO MANUTENCAO E OUTRO SERVICO TECNOLOGIA DA INFORMA "/>
    <x v="0"/>
    <x v="1"/>
    <x v="0"/>
    <x v="8"/>
    <n v="1.0942074303887901"/>
    <n v="10000"/>
    <n v="10942.074303887901"/>
  </r>
  <r>
    <x v="0"/>
    <s v="NORTE               "/>
    <s v="G4761001"/>
    <s v="COMERCIO VAREJISTA DE LIVROS                                     "/>
    <x v="2"/>
    <x v="1"/>
    <x v="1"/>
    <x v="9"/>
    <n v="1.0294742132043471"/>
    <n v="3464"/>
    <n v="3566.0986745398582"/>
  </r>
  <r>
    <x v="0"/>
    <s v="NORTE               "/>
    <s v="G4761001"/>
    <s v="COMERCIO VAREJISTA DE LIVROS                                     "/>
    <x v="2"/>
    <x v="1"/>
    <x v="1"/>
    <x v="9"/>
    <n v="1.0294742132043471"/>
    <n v="31394"/>
    <n v="32319.313449337271"/>
  </r>
  <r>
    <x v="0"/>
    <s v="NORTE               "/>
    <s v="G4761001"/>
    <s v="COMERCIO VAREJISTA DE LIVROS                                     "/>
    <x v="2"/>
    <x v="1"/>
    <x v="1"/>
    <x v="9"/>
    <n v="1.0294742132043471"/>
    <n v="7785"/>
    <n v="8014.4567497958415"/>
  </r>
  <r>
    <x v="1"/>
    <s v="NORDESTE            "/>
    <s v="G4761001"/>
    <s v="COMERCIO VAREJISTA DE LIVROS                                     "/>
    <x v="2"/>
    <x v="1"/>
    <x v="1"/>
    <x v="9"/>
    <n v="1.0294742132043471"/>
    <n v="7011"/>
    <n v="7217.6437087756776"/>
  </r>
  <r>
    <x v="1"/>
    <s v="NORDESTE            "/>
    <s v="G4761001"/>
    <s v="COMERCIO VAREJISTA DE LIVROS                                     "/>
    <x v="2"/>
    <x v="1"/>
    <x v="1"/>
    <x v="9"/>
    <n v="1.0294742132043471"/>
    <n v="1704"/>
    <n v="1754.2240593002075"/>
  </r>
  <r>
    <x v="1"/>
    <s v="NORDESTE            "/>
    <s v="J5920100"/>
    <s v="ATIVIDADES DE GRAVACAO DE SOM E DE EDICAO DE MUSICA              "/>
    <x v="3"/>
    <x v="1"/>
    <x v="1"/>
    <x v="9"/>
    <n v="1.0294742132043471"/>
    <n v="10423"/>
    <n v="10730.209724228909"/>
  </r>
  <r>
    <x v="1"/>
    <s v="NORDESTE            "/>
    <s v="J6010100"/>
    <s v="ATIVIDADES DE RADIO                                              "/>
    <x v="5"/>
    <x v="1"/>
    <x v="1"/>
    <x v="9"/>
    <n v="1.0294742132043471"/>
    <n v="23347"/>
    <n v="24035.134455681891"/>
  </r>
  <r>
    <x v="1"/>
    <s v="NORDESTE            "/>
    <s v="J6021700"/>
    <s v="ATIVIDADES DE TELEVISAO ABERTA                                   "/>
    <x v="5"/>
    <x v="1"/>
    <x v="1"/>
    <x v="9"/>
    <n v="1.0294742132043471"/>
    <n v="36431"/>
    <n v="37504.775061247565"/>
  </r>
  <r>
    <x v="1"/>
    <s v="NORDESTE            "/>
    <s v="J6021700"/>
    <s v="ATIVIDADES DE TELEVISAO ABERTA                                   "/>
    <x v="5"/>
    <x v="1"/>
    <x v="1"/>
    <x v="9"/>
    <n v="1.0294742132043471"/>
    <n v="103636"/>
    <n v="106690.58955964571"/>
  </r>
  <r>
    <x v="1"/>
    <s v="NORDESTE            "/>
    <s v="R9001906"/>
    <s v="ATIVIDADES DE SONORIZACAO E DE ILUMINACAO                        "/>
    <x v="4"/>
    <x v="1"/>
    <x v="1"/>
    <x v="9"/>
    <n v="1.0294742132043471"/>
    <n v="6665"/>
    <n v="6861.4456310069736"/>
  </r>
  <r>
    <x v="2"/>
    <s v="NORTE               "/>
    <s v="G4756300"/>
    <s v="COM VAREJISTA ESPECIALIZADO DE INSTRUMENTOS MUSICAIS E ACESSORIO "/>
    <x v="3"/>
    <x v="1"/>
    <x v="1"/>
    <x v="9"/>
    <n v="1.0294742132043471"/>
    <n v="33697"/>
    <n v="34690.192562346885"/>
  </r>
  <r>
    <x v="2"/>
    <s v="NORTE  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2"/>
    <s v="NORTE               "/>
    <s v="G4761001"/>
    <s v="COMERCIO VAREJISTA DE LIVROS                                     "/>
    <x v="2"/>
    <x v="1"/>
    <x v="0"/>
    <x v="9"/>
    <n v="1.0294742132043471"/>
    <n v="256640"/>
    <n v="264204.26207676361"/>
  </r>
  <r>
    <x v="2"/>
    <s v="NORTE  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2"/>
    <s v="NORTE               "/>
    <s v="G4761001"/>
    <s v="COMERCIO VAREJISTA DE LIVROS                                     "/>
    <x v="2"/>
    <x v="1"/>
    <x v="1"/>
    <x v="9"/>
    <n v="1.0294742132043471"/>
    <n v="38095"/>
    <n v="39217.820152019602"/>
  </r>
  <r>
    <x v="2"/>
    <s v="NORTE               "/>
    <s v="G4761001"/>
    <s v="COMERCIO VAREJISTA DE LIVROS                                     "/>
    <x v="2"/>
    <x v="1"/>
    <x v="0"/>
    <x v="9"/>
    <n v="1.0294742132043471"/>
    <n v="18640"/>
    <n v="19189.39933412903"/>
  </r>
  <r>
    <x v="2"/>
    <s v="NORTE               "/>
    <s v="J5829800"/>
    <s v="EDICAO INTEGRADA IMPRESSAO CADASTRO LISTA OUTRO PRODUTO GRAFICO  "/>
    <x v="0"/>
    <x v="1"/>
    <x v="1"/>
    <x v="9"/>
    <n v="1.0294742132043471"/>
    <n v="32095"/>
    <n v="33040.974872793522"/>
  </r>
  <r>
    <x v="2"/>
    <s v="NORTE               "/>
    <s v="J5914600"/>
    <s v="ATIVIDADES DE EXIBICAO CINEMATOGRAFICA                           "/>
    <x v="5"/>
    <x v="1"/>
    <x v="0"/>
    <x v="9"/>
    <n v="1.0294742132043471"/>
    <n v="57836"/>
    <n v="59540.670594886615"/>
  </r>
  <r>
    <x v="2"/>
    <s v="NORTE               "/>
    <s v="J5914600"/>
    <s v="ATIVIDADES DE EXIBICAO CINEMATOGRAFICA                           "/>
    <x v="5"/>
    <x v="1"/>
    <x v="0"/>
    <x v="9"/>
    <n v="1.0294742132043471"/>
    <n v="1397"/>
    <n v="1438.1754758464729"/>
  </r>
  <r>
    <x v="2"/>
    <s v="NORTE               "/>
    <s v="J6010100"/>
    <s v="ATIVIDADES DE RADIO                                              "/>
    <x v="5"/>
    <x v="1"/>
    <x v="1"/>
    <x v="9"/>
    <n v="1.0294742132043471"/>
    <n v="6656"/>
    <n v="6852.1803630881341"/>
  </r>
  <r>
    <x v="2"/>
    <s v="NORTE               "/>
    <s v="J6010100"/>
    <s v="ATIVIDADES DE RADIO                                              "/>
    <x v="5"/>
    <x v="1"/>
    <x v="1"/>
    <x v="9"/>
    <n v="1.0294742132043471"/>
    <n v="104774"/>
    <n v="107862.13121427226"/>
  </r>
  <r>
    <x v="2"/>
    <s v="NORTE               "/>
    <s v="J6010100"/>
    <s v="ATIVIDADES DE RADIO                                              "/>
    <x v="5"/>
    <x v="1"/>
    <x v="1"/>
    <x v="9"/>
    <n v="1.0294742132043471"/>
    <n v="1419"/>
    <n v="1460.8239085369685"/>
  </r>
  <r>
    <x v="2"/>
    <s v="NORTE               "/>
    <s v="J6021700"/>
    <s v="ATIVIDADES DE TELEVISAO ABERTA                                   "/>
    <x v="5"/>
    <x v="1"/>
    <x v="1"/>
    <x v="9"/>
    <n v="1.0294742132043471"/>
    <n v="150019"/>
    <n v="154440.69199070294"/>
  </r>
  <r>
    <x v="2"/>
    <s v="NORTE               "/>
    <s v="R9001906"/>
    <s v="ATIVIDADES DE SONORIZACAO E DE ILUMINACAO                        "/>
    <x v="4"/>
    <x v="1"/>
    <x v="1"/>
    <x v="9"/>
    <n v="1.0294742132043471"/>
    <n v="8199"/>
    <n v="8440.6590740624415"/>
  </r>
  <r>
    <x v="3"/>
    <s v="NORTE               "/>
    <s v="G4761001"/>
    <s v="COMERCIO VAREJISTA DE LIVROS                                     "/>
    <x v="2"/>
    <x v="1"/>
    <x v="1"/>
    <x v="9"/>
    <n v="1.0294742132043471"/>
    <n v="93695"/>
    <n v="96456.586406181304"/>
  </r>
  <r>
    <x v="3"/>
    <s v="NORTE               "/>
    <s v="J6021700"/>
    <s v="ATIVIDADES DE TELEVISAO ABERTA                                   "/>
    <x v="5"/>
    <x v="1"/>
    <x v="1"/>
    <x v="9"/>
    <n v="1.0294742132043471"/>
    <n v="105640"/>
    <n v="108753.65588290723"/>
  </r>
  <r>
    <x v="4"/>
    <s v="NORDESTE            "/>
    <s v="C1811301"/>
    <s v="IMPRESSAO DE JORNAIS                                             "/>
    <x v="0"/>
    <x v="1"/>
    <x v="1"/>
    <x v="9"/>
    <n v="1.0294742132043471"/>
    <n v="6764"/>
    <n v="6963.3635781142038"/>
  </r>
  <r>
    <x v="4"/>
    <s v="NORDESTE            "/>
    <s v="C1811302"/>
    <s v="IMPRESSAO DE LIVROS, REVISTAS E OUTRAS PUBLICACOES PERIODICAS    "/>
    <x v="0"/>
    <x v="1"/>
    <x v="1"/>
    <x v="9"/>
    <n v="1.0294742132043471"/>
    <n v="358729"/>
    <n v="369302.25502858224"/>
  </r>
  <r>
    <x v="4"/>
    <s v="NORDESTE            "/>
    <s v="C1811302"/>
    <s v="IMPRESSAO DE LIVROS, REVISTAS E OUTRAS PUBLICACOES PERIODICAS    "/>
    <x v="0"/>
    <x v="1"/>
    <x v="1"/>
    <x v="9"/>
    <n v="1.0294742132043471"/>
    <n v="177625"/>
    <n v="182860.35712042215"/>
  </r>
  <r>
    <x v="4"/>
    <s v="NORDESTE            "/>
    <s v="G4647802"/>
    <s v="COMERCIO ATACADISTA DE LIVROS, JORNAIS E OUTRAS PUBLICACOES      "/>
    <x v="2"/>
    <x v="1"/>
    <x v="1"/>
    <x v="9"/>
    <n v="1.0294742132043471"/>
    <n v="1162"/>
    <n v="1196.2490357434513"/>
  </r>
  <r>
    <x v="4"/>
    <s v="NORDESTE            "/>
    <s v="G4647802"/>
    <s v="COMERCIO ATACADISTA DE LIVROS, JORNAIS E OUTRAS PUBLICACOES      "/>
    <x v="2"/>
    <x v="1"/>
    <x v="1"/>
    <x v="9"/>
    <n v="1.0294742132043471"/>
    <n v="62377"/>
    <n v="64215.512997047554"/>
  </r>
  <r>
    <x v="4"/>
    <s v="NORDESTE            "/>
    <s v="G4649407"/>
    <s v="COMERCIO ATACADISTA DE FILMES, CDS, DVDS, FITAS E DISCOS         "/>
    <x v="0"/>
    <x v="1"/>
    <x v="1"/>
    <x v="9"/>
    <n v="1.0294742132043471"/>
    <n v="9436"/>
    <n v="9714.1186757962187"/>
  </r>
  <r>
    <x v="4"/>
    <s v="NORDESTE            "/>
    <s v="G4756300"/>
    <s v="COM VAREJISTA ESPECIALIZADO DE INSTRUMENTOS MUSICAIS E ACESSORIO "/>
    <x v="3"/>
    <x v="1"/>
    <x v="1"/>
    <x v="9"/>
    <n v="1.0294742132043471"/>
    <n v="2284"/>
    <n v="2351.3191029587288"/>
  </r>
  <r>
    <x v="4"/>
    <s v="NORDESTE            "/>
    <s v="G4756300"/>
    <s v="COM VAREJISTA ESPECIALIZADO DE INSTRUMENTOS MUSICAIS E ACESSORIO "/>
    <x v="3"/>
    <x v="1"/>
    <x v="1"/>
    <x v="9"/>
    <n v="1.0294742132043471"/>
    <n v="212433"/>
    <n v="218694.29553363906"/>
  </r>
  <r>
    <x v="4"/>
    <s v="NORDESTE            "/>
    <s v="G4756300"/>
    <s v="COM VAREJISTA ESPECIALIZADO DE INSTRUMENTOS MUSICAIS E ACESSORIO "/>
    <x v="3"/>
    <x v="1"/>
    <x v="1"/>
    <x v="9"/>
    <n v="1.0294742132043471"/>
    <n v="24234"/>
    <n v="24948.278082794146"/>
  </r>
  <r>
    <x v="4"/>
    <s v="NORDESTE            "/>
    <s v="G4761001"/>
    <s v="COMERCIO VAREJISTA DE LIVROS                                     "/>
    <x v="2"/>
    <x v="1"/>
    <x v="1"/>
    <x v="9"/>
    <n v="1.0294742132043471"/>
    <n v="68390"/>
    <n v="70405.741441045291"/>
  </r>
  <r>
    <x v="4"/>
    <s v="NORDESTE            "/>
    <s v="G4761001"/>
    <s v="COMERCIO VAREJISTA DE LIVROS                                     "/>
    <x v="2"/>
    <x v="1"/>
    <x v="1"/>
    <x v="9"/>
    <n v="1.0294742132043471"/>
    <n v="311846"/>
    <n v="321037.41549092281"/>
  </r>
  <r>
    <x v="4"/>
    <s v="NORDESTE            "/>
    <s v="G4761001"/>
    <s v="COMERCIO VAREJISTA DE LIVROS                                     "/>
    <x v="2"/>
    <x v="1"/>
    <x v="1"/>
    <x v="9"/>
    <n v="1.0294742132043471"/>
    <n v="15667"/>
    <n v="16128.772498272505"/>
  </r>
  <r>
    <x v="4"/>
    <s v="NORDESTE            "/>
    <s v="G4761002"/>
    <s v="COMERCIO VAREJISTA DE JORNAIS E REVISTAS                         "/>
    <x v="2"/>
    <x v="1"/>
    <x v="1"/>
    <x v="9"/>
    <n v="1.0294742132043471"/>
    <n v="24037"/>
    <n v="24745.47166279289"/>
  </r>
  <r>
    <x v="4"/>
    <s v="NORDESTE            "/>
    <s v="G4762800"/>
    <s v="COMERCIO VAREJISTA DE DISCOS, CDS, DVDS E FITAS                  "/>
    <x v="3"/>
    <x v="1"/>
    <x v="1"/>
    <x v="9"/>
    <n v="1.0294742132043471"/>
    <n v="18091"/>
    <n v="18624.217991079844"/>
  </r>
  <r>
    <x v="4"/>
    <s v="NORDESTE            "/>
    <s v="J5811500"/>
    <s v="EDICAO DE LIVROS                                                 "/>
    <x v="2"/>
    <x v="1"/>
    <x v="1"/>
    <x v="9"/>
    <n v="1.0294742132043471"/>
    <n v="12637"/>
    <n v="13009.465632263335"/>
  </r>
  <r>
    <x v="4"/>
    <s v="NORDESTE            "/>
    <s v="J5812301"/>
    <s v="EDICAO DE JORNAIS DIARIOS                                        "/>
    <x v="2"/>
    <x v="1"/>
    <x v="1"/>
    <x v="9"/>
    <n v="1.0294742132043471"/>
    <n v="16523"/>
    <n v="17010.002424775426"/>
  </r>
  <r>
    <x v="4"/>
    <s v="NORDESTE            "/>
    <s v="J5822101"/>
    <s v="EDICAO INTEGRADA A IMPRESSAO DE JORNAIS DIARIOS                  "/>
    <x v="2"/>
    <x v="1"/>
    <x v="1"/>
    <x v="9"/>
    <n v="1.0294742132043471"/>
    <n v="12042"/>
    <n v="12396.928475406747"/>
  </r>
  <r>
    <x v="4"/>
    <s v="NORDESTE            "/>
    <s v="J5823900"/>
    <s v="EDICAO INTEGRADA A IMPRESSAO DE REVISTAS                         "/>
    <x v="2"/>
    <x v="1"/>
    <x v="1"/>
    <x v="9"/>
    <n v="1.0294742132043471"/>
    <n v="8972"/>
    <n v="9236.4426408694017"/>
  </r>
  <r>
    <x v="4"/>
    <s v="NORDESTE            "/>
    <s v="J5823900"/>
    <s v="EDICAO INTEGRADA A IMPRESSAO DE REVISTAS                         "/>
    <x v="2"/>
    <x v="1"/>
    <x v="1"/>
    <x v="9"/>
    <n v="1.0294742132043471"/>
    <n v="8249"/>
    <n v="8492.1327847226585"/>
  </r>
  <r>
    <x v="4"/>
    <s v="NORDESTE            "/>
    <s v="J5829800"/>
    <s v="EDICAO INTEGRADA IMPRESSAO CADASTRO LISTA OUTRO PRODUTO GRAFICO  "/>
    <x v="0"/>
    <x v="1"/>
    <x v="1"/>
    <x v="9"/>
    <n v="1.0294742132043471"/>
    <n v="76994"/>
    <n v="79263.3375714555"/>
  </r>
  <r>
    <x v="4"/>
    <s v="NORDESTE            "/>
    <s v="J5829800"/>
    <s v="EDICAO INTEGRADA IMPRESSAO CADASTRO LISTA OUTRO PRODUTO GRAFICO  "/>
    <x v="0"/>
    <x v="1"/>
    <x v="1"/>
    <x v="9"/>
    <n v="1.0294742132043471"/>
    <n v="5932"/>
    <n v="6106.8410327281872"/>
  </r>
  <r>
    <x v="4"/>
    <s v="NORDESTE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4"/>
    <s v="NORDESTE            "/>
    <s v="J5911199"/>
    <s v="ATIV PD CINEMATOGRAFICA VIDEO PROG TELEVISAO NAO ESPECI ANTERIOR "/>
    <x v="5"/>
    <x v="1"/>
    <x v="1"/>
    <x v="9"/>
    <n v="1.0294742132043471"/>
    <n v="1536"/>
    <n v="1581.2723914818771"/>
  </r>
  <r>
    <x v="4"/>
    <s v="NORDESTE            "/>
    <s v="J5920100"/>
    <s v="ATIVIDADES DE GRAVACAO DE SOM E DE EDICAO DE MUSICA              "/>
    <x v="3"/>
    <x v="1"/>
    <x v="1"/>
    <x v="9"/>
    <n v="1.0294742132043471"/>
    <n v="1781"/>
    <n v="1833.4935737169421"/>
  </r>
  <r>
    <x v="4"/>
    <s v="NORDESTE            "/>
    <s v="J5920100"/>
    <s v="ATIVIDADES DE GRAVACAO DE SOM E DE EDICAO DE MUSICA              "/>
    <x v="3"/>
    <x v="1"/>
    <x v="1"/>
    <x v="9"/>
    <n v="1.0294742132043471"/>
    <n v="46820"/>
    <n v="48199.982662227529"/>
  </r>
  <r>
    <x v="4"/>
    <s v="NORDESTE            "/>
    <s v="J5920100"/>
    <s v="ATIVIDADES DE GRAVACAO DE SOM E DE EDICAO DE MUSICA              "/>
    <x v="3"/>
    <x v="1"/>
    <x v="1"/>
    <x v="9"/>
    <n v="1.0294742132043471"/>
    <n v="10921"/>
    <n v="11242.887882404675"/>
  </r>
  <r>
    <x v="4"/>
    <s v="NORDESTE            "/>
    <s v="J6010100"/>
    <s v="ATIVIDADES DE RADIO                                              "/>
    <x v="5"/>
    <x v="1"/>
    <x v="1"/>
    <x v="9"/>
    <n v="1.0294742132043471"/>
    <n v="17024"/>
    <n v="17525.769005590806"/>
  </r>
  <r>
    <x v="4"/>
    <s v="NORDESTE            "/>
    <s v="J6010100"/>
    <s v="ATIVIDADES DE RADIO                                              "/>
    <x v="5"/>
    <x v="1"/>
    <x v="1"/>
    <x v="9"/>
    <n v="1.0294742132043471"/>
    <n v="519162"/>
    <n v="534463.89147559518"/>
  </r>
  <r>
    <x v="4"/>
    <s v="NORDESTE            "/>
    <s v="J6010100"/>
    <s v="ATIVIDADES DE RADIO                                              "/>
    <x v="5"/>
    <x v="1"/>
    <x v="1"/>
    <x v="9"/>
    <n v="1.0294742132043471"/>
    <n v="10923"/>
    <n v="11244.946830831082"/>
  </r>
  <r>
    <x v="4"/>
    <s v="NORDESTE            "/>
    <s v="P8592901"/>
    <s v="ENSINO DE DANCA                                                  "/>
    <x v="6"/>
    <x v="1"/>
    <x v="1"/>
    <x v="9"/>
    <n v="1.0294742132043471"/>
    <n v="2000"/>
    <n v="2058.9484264086941"/>
  </r>
  <r>
    <x v="4"/>
    <s v="NORDESTE            "/>
    <s v="P8592901"/>
    <s v="ENSINO DE DANCA                                                  "/>
    <x v="6"/>
    <x v="1"/>
    <x v="1"/>
    <x v="9"/>
    <n v="1.0294742132043471"/>
    <n v="18707"/>
    <n v="19258.374106413721"/>
  </r>
  <r>
    <x v="4"/>
    <s v="NORDESTE            "/>
    <s v="P8592903"/>
    <s v="ENSINO DE MUSICA                                                 "/>
    <x v="6"/>
    <x v="1"/>
    <x v="1"/>
    <x v="9"/>
    <n v="1.0294742132043471"/>
    <n v="2161"/>
    <n v="2224.6937747345942"/>
  </r>
  <r>
    <x v="4"/>
    <s v="NORDESTE            "/>
    <s v="P8592903"/>
    <s v="ENSINO DE MUSICA                                                 "/>
    <x v="6"/>
    <x v="1"/>
    <x v="1"/>
    <x v="9"/>
    <n v="1.0294742132043471"/>
    <n v="15427"/>
    <n v="15881.698687103462"/>
  </r>
  <r>
    <x v="4"/>
    <s v="NORDESTE            "/>
    <s v="P8592903"/>
    <s v="ENSINO DE MUSICA                                                 "/>
    <x v="6"/>
    <x v="1"/>
    <x v="1"/>
    <x v="9"/>
    <n v="1.0294742132043471"/>
    <n v="1007"/>
    <n v="1036.6805326967774"/>
  </r>
  <r>
    <x v="4"/>
    <s v="NORDESTE            "/>
    <s v="R9001902"/>
    <s v="PRODUCAO MUSICAL                                                 "/>
    <x v="4"/>
    <x v="1"/>
    <x v="1"/>
    <x v="9"/>
    <n v="1.0294742132043471"/>
    <n v="76373"/>
    <n v="78624.034085055595"/>
  </r>
  <r>
    <x v="4"/>
    <s v="NORDESTE            "/>
    <s v="R9001906"/>
    <s v="ATIVIDADES DE SONORIZACAO E DE ILUMINACAO                        "/>
    <x v="4"/>
    <x v="1"/>
    <x v="1"/>
    <x v="9"/>
    <n v="1.0294742132043471"/>
    <n v="167029"/>
    <n v="171952.0483573089"/>
  </r>
  <r>
    <x v="4"/>
    <s v="NORDESTE            "/>
    <s v="R9001906"/>
    <s v="ATIVIDADES DE SONORIZACAO E DE ILUMINACAO                        "/>
    <x v="4"/>
    <x v="1"/>
    <x v="1"/>
    <x v="9"/>
    <n v="1.0294742132043471"/>
    <n v="9512"/>
    <n v="9792.3587159997496"/>
  </r>
  <r>
    <x v="4"/>
    <s v="NORDESTE            "/>
    <s v="R9001999"/>
    <s v="ARTE CENICA ESPETAC ATIVI COMPLEMENTARES NAO ESPECI ANTERIOR     "/>
    <x v="4"/>
    <x v="1"/>
    <x v="1"/>
    <x v="9"/>
    <n v="1.0294742132043471"/>
    <n v="106222"/>
    <n v="109352.80987499215"/>
  </r>
  <r>
    <x v="4"/>
    <s v="NORDESTE            "/>
    <s v="R9001999"/>
    <s v="ARTE CENICA ESPETAC ATIVI COMPLEMENTARES NAO ESPECI ANTERIOR     "/>
    <x v="4"/>
    <x v="1"/>
    <x v="1"/>
    <x v="9"/>
    <n v="1.0294742132043471"/>
    <n v="86043"/>
    <n v="88579.049726741636"/>
  </r>
  <r>
    <x v="4"/>
    <s v="NORDESTE            "/>
    <s v="R9102302"/>
    <s v="RESTAURACAO E CONSERVACAO DE LUGARES E PREDIOS HISTORICOS        "/>
    <x v="1"/>
    <x v="0"/>
    <x v="0"/>
    <x v="9"/>
    <n v="1.0294742132043471"/>
    <n v="9000000"/>
    <n v="9265267.9188391231"/>
  </r>
  <r>
    <x v="4"/>
    <s v="NORDESTE            "/>
    <s v="R9102302"/>
    <s v="RESTAURACAO E CONSERVACAO DE LUGARES E PREDIOS HISTORICOS        "/>
    <x v="1"/>
    <x v="0"/>
    <x v="0"/>
    <x v="9"/>
    <n v="1.0294742132043471"/>
    <n v="2100000"/>
    <n v="2161895.8477291288"/>
  </r>
  <r>
    <x v="5"/>
    <s v="NORDESTE            "/>
    <s v="C1811302"/>
    <s v="IMPRESSAO DE LIVROS, REVISTAS E OUTRAS PUBLICACOES PERIODICAS    "/>
    <x v="0"/>
    <x v="1"/>
    <x v="1"/>
    <x v="9"/>
    <n v="1.0294742132043471"/>
    <n v="73076"/>
    <n v="75229.857604120873"/>
  </r>
  <r>
    <x v="5"/>
    <s v="NORDESTE            "/>
    <s v="C1811302"/>
    <s v="IMPRESSAO DE LIVROS, REVISTAS E OUTRAS PUBLICACOES PERIODICAS    "/>
    <x v="0"/>
    <x v="1"/>
    <x v="1"/>
    <x v="9"/>
    <n v="1.0294742132043471"/>
    <n v="9896"/>
    <n v="10187.676813870219"/>
  </r>
  <r>
    <x v="5"/>
    <s v="NORDESTE            "/>
    <s v="G4647802"/>
    <s v="COMERCIO ATACADISTA DE LIVROS, JORNAIS E OUTRAS PUBLICACOES      "/>
    <x v="2"/>
    <x v="1"/>
    <x v="1"/>
    <x v="9"/>
    <n v="1.0294742132043471"/>
    <n v="189589"/>
    <n v="195176.98660719895"/>
  </r>
  <r>
    <x v="5"/>
    <s v="NORDESTE            "/>
    <s v="G4647802"/>
    <s v="COMERCIO ATACADISTA DE LIVROS, JORNAIS E OUTRAS PUBLICACOES      "/>
    <x v="2"/>
    <x v="1"/>
    <x v="1"/>
    <x v="9"/>
    <n v="1.0294742132043471"/>
    <n v="5567"/>
    <n v="5731.0829449086004"/>
  </r>
  <r>
    <x v="5"/>
    <s v="NORDESTE            "/>
    <s v="G4756300"/>
    <s v="COM VAREJISTA ESPECIALIZADO DE INSTRUMENTOS MUSICAIS E ACESSORIO "/>
    <x v="3"/>
    <x v="1"/>
    <x v="1"/>
    <x v="9"/>
    <n v="1.0294742132043471"/>
    <n v="2816"/>
    <n v="2898.9993843834413"/>
  </r>
  <r>
    <x v="5"/>
    <s v="NORDESTE            "/>
    <s v="G4756300"/>
    <s v="COM VAREJISTA ESPECIALIZADO DE INSTRUMENTOS MUSICAIS E ACESSORIO "/>
    <x v="3"/>
    <x v="1"/>
    <x v="1"/>
    <x v="9"/>
    <n v="1.0294742132043471"/>
    <n v="6887"/>
    <n v="7089.988906338338"/>
  </r>
  <r>
    <x v="5"/>
    <s v="NORDESTE            "/>
    <s v="G4761001"/>
    <s v="COMERCIO VAREJISTA DE LIVROS                                     "/>
    <x v="2"/>
    <x v="1"/>
    <x v="1"/>
    <x v="9"/>
    <n v="1.0294742132043471"/>
    <n v="114417"/>
    <n v="117789.35105220178"/>
  </r>
  <r>
    <x v="5"/>
    <s v="NORDESTE            "/>
    <s v="G4761001"/>
    <s v="COMERCIO VAREJISTA DE LIVROS                                     "/>
    <x v="2"/>
    <x v="1"/>
    <x v="1"/>
    <x v="9"/>
    <n v="1.0294742132043471"/>
    <n v="265129"/>
    <n v="272943.46867265535"/>
  </r>
  <r>
    <x v="5"/>
    <s v="NORDESTE            "/>
    <s v="G4761001"/>
    <s v="COMERCIO VAREJISTA DE LIVROS                                     "/>
    <x v="2"/>
    <x v="1"/>
    <x v="1"/>
    <x v="9"/>
    <n v="1.0294742132043471"/>
    <n v="5066"/>
    <n v="5215.3163640932225"/>
  </r>
  <r>
    <x v="5"/>
    <s v="NORDESTE            "/>
    <s v="G4762800"/>
    <s v="COMERCIO VAREJISTA DE DISCOS, CDS, DVDS E FITAS                  "/>
    <x v="3"/>
    <x v="1"/>
    <x v="1"/>
    <x v="9"/>
    <n v="1.0294742132043471"/>
    <n v="14582"/>
    <n v="15011.79297694579"/>
  </r>
  <r>
    <x v="5"/>
    <s v="NORDESTE            "/>
    <s v="J5812301"/>
    <s v="EDICAO DE JORNAIS DIARIOS                                        "/>
    <x v="2"/>
    <x v="1"/>
    <x v="1"/>
    <x v="9"/>
    <n v="1.0294742132043471"/>
    <n v="66865"/>
    <n v="68835.793265908665"/>
  </r>
  <r>
    <x v="5"/>
    <s v="NORDESTE            "/>
    <s v="J5911199"/>
    <s v="ATIV PD CINEMATOGRAFICA VIDEO PROG TELEVISAO NAO ESPECI ANTERIOR "/>
    <x v="5"/>
    <x v="1"/>
    <x v="0"/>
    <x v="9"/>
    <n v="1.0294742132043471"/>
    <n v="333300"/>
    <n v="343123.75526100886"/>
  </r>
  <r>
    <x v="5"/>
    <s v="NORDESTE            "/>
    <s v="J5911199"/>
    <s v="ATIV PD CINEMATOGRAFICA VIDEO PROG TELEVISAO NAO ESPECI ANTERIOR "/>
    <x v="5"/>
    <x v="1"/>
    <x v="1"/>
    <x v="9"/>
    <n v="1.0294742132043471"/>
    <n v="4221"/>
    <n v="4345.4106539355489"/>
  </r>
  <r>
    <x v="5"/>
    <s v="NORDESTE            "/>
    <s v="J5911199"/>
    <s v="ATIV PD CINEMATOGRAFICA VIDEO PROG TELEVISAO NAO ESPECI ANTERIOR "/>
    <x v="5"/>
    <x v="1"/>
    <x v="0"/>
    <x v="9"/>
    <n v="1.0294742132043471"/>
    <n v="999900"/>
    <n v="1029371.2657830266"/>
  </r>
  <r>
    <x v="5"/>
    <s v="NORDESTE            "/>
    <s v="J5913800"/>
    <s v="DISTRIBUICAO CINEMATOGRAFICA DE VIDEO E DE PROGRAMA DE TELEVISAO "/>
    <x v="5"/>
    <x v="1"/>
    <x v="1"/>
    <x v="9"/>
    <n v="1.0294742132043471"/>
    <n v="43190"/>
    <n v="44462.991268295751"/>
  </r>
  <r>
    <x v="5"/>
    <s v="NORDESTE            "/>
    <s v="J5920100"/>
    <s v="ATIVIDADES DE GRAVACAO DE SOM E DE EDICAO DE MUSICA              "/>
    <x v="3"/>
    <x v="1"/>
    <x v="1"/>
    <x v="9"/>
    <n v="1.0294742132043471"/>
    <n v="18629"/>
    <n v="19178.075117783781"/>
  </r>
  <r>
    <x v="5"/>
    <s v="NORDESTE            "/>
    <s v="J6010100"/>
    <s v="ATIVIDADES DE RADIO                                              "/>
    <x v="5"/>
    <x v="1"/>
    <x v="1"/>
    <x v="9"/>
    <n v="1.0294742132043471"/>
    <n v="2470"/>
    <n v="2542.8013066147373"/>
  </r>
  <r>
    <x v="5"/>
    <s v="NORDESTE            "/>
    <s v="J6010100"/>
    <s v="ATIVIDADES DE RADIO                                              "/>
    <x v="5"/>
    <x v="1"/>
    <x v="1"/>
    <x v="9"/>
    <n v="1.0294742132043471"/>
    <n v="29254"/>
    <n v="30116.238633079967"/>
  </r>
  <r>
    <x v="5"/>
    <s v="NORDESTE            "/>
    <s v="R9001902"/>
    <s v="PRODUCAO MUSICAL                                                 "/>
    <x v="4"/>
    <x v="1"/>
    <x v="1"/>
    <x v="9"/>
    <n v="1.0294742132043471"/>
    <n v="589100"/>
    <n v="606463.25899868086"/>
  </r>
  <r>
    <x v="5"/>
    <s v="NORDESTE            "/>
    <s v="R9001902"/>
    <s v="PRODUCAO MUSICAL                                                 "/>
    <x v="4"/>
    <x v="1"/>
    <x v="1"/>
    <x v="9"/>
    <n v="1.0294742132043471"/>
    <n v="6684"/>
    <n v="6881.0056410578554"/>
  </r>
  <r>
    <x v="5"/>
    <s v="NORDESTE            "/>
    <s v="R9001902"/>
    <s v="PRODUCAO MUSICAL                                                 "/>
    <x v="4"/>
    <x v="1"/>
    <x v="1"/>
    <x v="9"/>
    <n v="1.0294742132043471"/>
    <n v="19440"/>
    <n v="20012.978704692508"/>
  </r>
  <r>
    <x v="5"/>
    <s v="NORDESTE            "/>
    <s v="R9001906"/>
    <s v="ATIVIDADES DE SONORIZACAO E DE ILUMINACAO                        "/>
    <x v="4"/>
    <x v="1"/>
    <x v="1"/>
    <x v="9"/>
    <n v="1.0294742132043471"/>
    <n v="143486"/>
    <n v="147715.13695583894"/>
  </r>
  <r>
    <x v="5"/>
    <s v="NORDESTE            "/>
    <s v="R9001906"/>
    <s v="ATIVIDADES DE SONORIZACAO E DE ILUMINACAO                        "/>
    <x v="4"/>
    <x v="1"/>
    <x v="1"/>
    <x v="9"/>
    <n v="1.0294742132043471"/>
    <n v="9822"/>
    <n v="10111.495722093097"/>
  </r>
  <r>
    <x v="5"/>
    <s v="NORDESTE            "/>
    <s v="R9001906"/>
    <s v="ATIVIDADES DE SONORIZACAO E DE ILUMINACAO                        "/>
    <x v="4"/>
    <x v="1"/>
    <x v="1"/>
    <x v="9"/>
    <n v="1.0294742132043471"/>
    <n v="41014"/>
    <n v="42222.855380363093"/>
  </r>
  <r>
    <x v="5"/>
    <s v="NORDESTE            "/>
    <s v="R9001999"/>
    <s v="ARTE CENICA ESPETAC ATIVI COMPLEMENTARES NAO ESPECI ANTERIOR     "/>
    <x v="4"/>
    <x v="1"/>
    <x v="1"/>
    <x v="9"/>
    <n v="1.0294742132043471"/>
    <n v="60588"/>
    <n v="62373.783629624981"/>
  </r>
  <r>
    <x v="6"/>
    <s v="CENTRO OESTE        "/>
    <s v="C1811302"/>
    <s v="IMPRESSAO DE LIVROS, REVISTAS E OUTRAS PUBLICACOES PERIODICAS    "/>
    <x v="0"/>
    <x v="1"/>
    <x v="1"/>
    <x v="9"/>
    <n v="1.0294742132043471"/>
    <n v="345903"/>
    <n v="356098.21877002326"/>
  </r>
  <r>
    <x v="6"/>
    <s v="CENTRO OESTE        "/>
    <s v="G4756300"/>
    <s v="COM VAREJISTA ESPECIALIZADO DE INSTRUMENTOS MUSICAIS E ACESSORIO "/>
    <x v="3"/>
    <x v="1"/>
    <x v="1"/>
    <x v="9"/>
    <n v="1.0294742132043471"/>
    <n v="225470"/>
    <n v="232115.55085118415"/>
  </r>
  <r>
    <x v="6"/>
    <s v="CENTRO OESTE        "/>
    <s v="G4756300"/>
    <s v="COM VAREJISTA ESPECIALIZADO DE INSTRUMENTOS MUSICAIS E ACESSORIO "/>
    <x v="3"/>
    <x v="1"/>
    <x v="1"/>
    <x v="9"/>
    <n v="1.0294742132043471"/>
    <n v="911"/>
    <n v="937.85100822916013"/>
  </r>
  <r>
    <x v="6"/>
    <s v="CENTRO OESTE        "/>
    <s v="G4761001"/>
    <s v="COMERCIO VAREJISTA DE LIVROS                                     "/>
    <x v="2"/>
    <x v="1"/>
    <x v="1"/>
    <x v="9"/>
    <n v="1.0294742132043471"/>
    <n v="246026"/>
    <n v="253277.4227778127"/>
  </r>
  <r>
    <x v="6"/>
    <s v="CENTRO OESTE        "/>
    <s v="G4761002"/>
    <s v="COMERCIO VAREJISTA DE JORNAIS E REVISTAS                         "/>
    <x v="2"/>
    <x v="1"/>
    <x v="1"/>
    <x v="9"/>
    <n v="1.0294742132043471"/>
    <n v="26089"/>
    <n v="26857.952748288211"/>
  </r>
  <r>
    <x v="6"/>
    <s v="CENTRO OESTE        "/>
    <s v="G4762800"/>
    <s v="COMERCIO VAREJISTA DE DISCOS, CDS, DVDS E FITAS                  "/>
    <x v="3"/>
    <x v="1"/>
    <x v="1"/>
    <x v="9"/>
    <n v="1.0294742132043471"/>
    <n v="35996"/>
    <n v="37056.953778503674"/>
  </r>
  <r>
    <x v="6"/>
    <s v="CENTRO OESTE        "/>
    <s v="G4762800"/>
    <s v="COMERCIO VAREJISTA DE DISCOS, CDS, DVDS E FITAS                  "/>
    <x v="3"/>
    <x v="1"/>
    <x v="1"/>
    <x v="9"/>
    <n v="1.0294742132043471"/>
    <n v="30776"/>
    <n v="31683.098385576985"/>
  </r>
  <r>
    <x v="6"/>
    <s v="CENTRO OESTE        "/>
    <s v="J5811500"/>
    <s v="EDICAO DE LIVROS                                                 "/>
    <x v="2"/>
    <x v="1"/>
    <x v="1"/>
    <x v="9"/>
    <n v="1.0294742132043471"/>
    <n v="17506"/>
    <n v="18021.9755763553"/>
  </r>
  <r>
    <x v="6"/>
    <s v="CENTRO OESTE        "/>
    <s v="J5821200"/>
    <s v="EDICAO INTEGRADA A IMPRESSAO DE LIVROS                           "/>
    <x v="2"/>
    <x v="1"/>
    <x v="1"/>
    <x v="9"/>
    <n v="1.0294742132043471"/>
    <n v="66783"/>
    <n v="68751.376380425907"/>
  </r>
  <r>
    <x v="6"/>
    <s v="CENTRO OESTE        "/>
    <s v="J5821200"/>
    <s v="EDICAO INTEGRADA A IMPRESSAO DE LIVROS                           "/>
    <x v="2"/>
    <x v="1"/>
    <x v="1"/>
    <x v="9"/>
    <n v="1.0294742132043471"/>
    <n v="65463"/>
    <n v="67392.470418996178"/>
  </r>
  <r>
    <x v="6"/>
    <s v="CENTRO OESTE        "/>
    <s v="J5821200"/>
    <s v="EDICAO INTEGRADA A IMPRESSAO DE LIVROS                           "/>
    <x v="2"/>
    <x v="1"/>
    <x v="1"/>
    <x v="9"/>
    <n v="1.0294742132043471"/>
    <n v="38465"/>
    <n v="39598.72561090521"/>
  </r>
  <r>
    <x v="6"/>
    <s v="CENTRO OESTE        "/>
    <s v="J5822101"/>
    <s v="EDICAO INTEGRADA A IMPRESSAO DE JORNAIS DIARIOS                  "/>
    <x v="2"/>
    <x v="1"/>
    <x v="1"/>
    <x v="9"/>
    <n v="1.0294742132043471"/>
    <n v="23790"/>
    <n v="24491.191532131415"/>
  </r>
  <r>
    <x v="6"/>
    <s v="CENTRO OESTE        "/>
    <s v="J5911199"/>
    <s v="ATIV PD CINEMATOGRAFICA VIDEO PROG TELEVISAO NAO ESPECI ANTERIOR "/>
    <x v="5"/>
    <x v="1"/>
    <x v="0"/>
    <x v="9"/>
    <n v="1.0294742132043471"/>
    <n v="875000"/>
    <n v="900789.93655380374"/>
  </r>
  <r>
    <x v="6"/>
    <s v="CENTRO OESTE        "/>
    <s v="J5911199"/>
    <s v="ATIV PD CINEMATOGRAFICA VIDEO PROG TELEVISAO NAO ESPECI ANTERIOR "/>
    <x v="5"/>
    <x v="1"/>
    <x v="0"/>
    <x v="9"/>
    <n v="1.0294742132043471"/>
    <n v="378479"/>
    <n v="389634.37073936808"/>
  </r>
  <r>
    <x v="6"/>
    <s v="CENTRO OESTE        "/>
    <s v="R9001999"/>
    <s v="ARTE CENICA ESPETAC ATIVI COMPLEMENTARES NAO ESPECI ANTERIOR     "/>
    <x v="4"/>
    <x v="1"/>
    <x v="1"/>
    <x v="9"/>
    <n v="1.0294742132043471"/>
    <n v="7330"/>
    <n v="7546.045982787864"/>
  </r>
  <r>
    <x v="6"/>
    <s v="CENTRO OESTE        "/>
    <s v="R9101500"/>
    <s v="ATIVIDADES DE BIBLIOTECAS E ARQUIVOS                             "/>
    <x v="1"/>
    <x v="0"/>
    <x v="0"/>
    <x v="9"/>
    <n v="1.0294742132043471"/>
    <n v="257220"/>
    <n v="264801.35712042218"/>
  </r>
  <r>
    <x v="6"/>
    <s v="CENTRO OESTE        "/>
    <s v="S9493600"/>
    <s v="ATIVIDADES DE ORGANIZACOES ASSOCIATIVAS LIGADAS A CULTURA E ARTE "/>
    <x v="4"/>
    <x v="1"/>
    <x v="1"/>
    <x v="9"/>
    <n v="1.0294742132043471"/>
    <n v="14400"/>
    <n v="14824.428670142597"/>
  </r>
  <r>
    <x v="7"/>
    <s v="SUDESTE             "/>
    <s v="C1811301"/>
    <s v="IMPRESSAO DE JORNAIS                                             "/>
    <x v="0"/>
    <x v="1"/>
    <x v="1"/>
    <x v="9"/>
    <n v="1.0294742132043471"/>
    <n v="10969"/>
    <n v="11292.302644638483"/>
  </r>
  <r>
    <x v="7"/>
    <s v="SUDESTE             "/>
    <s v="C1811302"/>
    <s v="IMPRESSAO DE LIVROS, REVISTAS E OUTRAS PUBLICACOES PERIODICAS    "/>
    <x v="0"/>
    <x v="1"/>
    <x v="1"/>
    <x v="9"/>
    <n v="1.0294742132043471"/>
    <n v="37139"/>
    <n v="38233.642804196243"/>
  </r>
  <r>
    <x v="7"/>
    <s v="SUDESTE             "/>
    <s v="G4756300"/>
    <s v="COM VAREJISTA ESPECIALIZADO DE INSTRUMENTOS MUSICAIS E ACESSORIO "/>
    <x v="3"/>
    <x v="1"/>
    <x v="1"/>
    <x v="9"/>
    <n v="1.0294742132043471"/>
    <n v="1789"/>
    <n v="1841.7293674225768"/>
  </r>
  <r>
    <x v="7"/>
    <s v="SUDESTE             "/>
    <s v="G4756300"/>
    <s v="COM VAREJISTA ESPECIALIZADO DE INSTRUMENTOS MUSICAIS E ACESSORIO "/>
    <x v="3"/>
    <x v="1"/>
    <x v="1"/>
    <x v="9"/>
    <n v="1.0294742132043471"/>
    <n v="151287"/>
    <n v="155746.06529304606"/>
  </r>
  <r>
    <x v="7"/>
    <s v="SUDESTE             "/>
    <s v="G4756300"/>
    <s v="COM VAREJISTA ESPECIALIZADO DE INSTRUMENTOS MUSICAIS E ACESSORIO "/>
    <x v="3"/>
    <x v="1"/>
    <x v="1"/>
    <x v="9"/>
    <n v="1.0294742132043471"/>
    <n v="2993"/>
    <n v="3081.2163201206108"/>
  </r>
  <r>
    <x v="7"/>
    <s v="SUDESTE             "/>
    <s v="G4756300"/>
    <s v="COM VAREJISTA ESPECIALIZADO DE INSTRUMENTOS MUSICAIS E ACESSORIO "/>
    <x v="3"/>
    <x v="1"/>
    <x v="1"/>
    <x v="9"/>
    <n v="1.0294742132043471"/>
    <n v="519447"/>
    <n v="534757.29162635852"/>
  </r>
  <r>
    <x v="7"/>
    <s v="SUDESTE             "/>
    <s v="G4761001"/>
    <s v="COMERCIO VAREJISTA DE LIVROS                                     "/>
    <x v="2"/>
    <x v="1"/>
    <x v="1"/>
    <x v="9"/>
    <n v="1.0294742132043471"/>
    <n v="14088"/>
    <n v="14503.232715622842"/>
  </r>
  <r>
    <x v="7"/>
    <s v="SUDESTE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7"/>
    <s v="SUDESTE             "/>
    <s v="G4761001"/>
    <s v="COMERCIO VAREJISTA DE LIVROS                                     "/>
    <x v="2"/>
    <x v="1"/>
    <x v="0"/>
    <x v="9"/>
    <n v="1.0294742132043471"/>
    <n v="256640"/>
    <n v="264204.26207676361"/>
  </r>
  <r>
    <x v="7"/>
    <s v="SUDESTE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7"/>
    <s v="SUDESTE             "/>
    <s v="G4761001"/>
    <s v="COMERCIO VAREJISTA DE LIVROS                                     "/>
    <x v="2"/>
    <x v="1"/>
    <x v="0"/>
    <x v="9"/>
    <n v="1.0294742132043471"/>
    <n v="18640"/>
    <n v="19189.39933412903"/>
  </r>
  <r>
    <x v="7"/>
    <s v="SUDESTE             "/>
    <s v="J5812301"/>
    <s v="EDICAO DE JORNAIS DIARIOS                                        "/>
    <x v="2"/>
    <x v="1"/>
    <x v="1"/>
    <x v="9"/>
    <n v="1.0294742132043471"/>
    <n v="5159"/>
    <n v="5311.0574659212261"/>
  </r>
  <r>
    <x v="7"/>
    <s v="SUDESTE             "/>
    <s v="J5812301"/>
    <s v="EDICAO DE JORNAIS DIARIOS                                        "/>
    <x v="2"/>
    <x v="1"/>
    <x v="1"/>
    <x v="9"/>
    <n v="1.0294742132043471"/>
    <n v="2955"/>
    <n v="3042.0963000188458"/>
  </r>
  <r>
    <x v="7"/>
    <s v="SUDESTE             "/>
    <s v="J5819100"/>
    <s v="EDICAO DE CADASTROS, LISTAS E OUTROS PRODUTOS GRAFICOS           "/>
    <x v="0"/>
    <x v="1"/>
    <x v="1"/>
    <x v="9"/>
    <n v="1.0294742132043471"/>
    <n v="16791"/>
    <n v="17285.901513914192"/>
  </r>
  <r>
    <x v="7"/>
    <s v="SUDESTE             "/>
    <s v="J5819100"/>
    <s v="EDICAO DE CADASTROS, LISTAS E OUTROS PRODUTOS GRAFICOS           "/>
    <x v="0"/>
    <x v="1"/>
    <x v="1"/>
    <x v="9"/>
    <n v="1.0294742132043471"/>
    <n v="1181"/>
    <n v="1215.809045794334"/>
  </r>
  <r>
    <x v="7"/>
    <s v="SUDESTE             "/>
    <s v="J5829800"/>
    <s v="EDICAO INTEGRADA IMPRESSAO CADASTRO LISTA OUTRO PRODUTO GRAFICO  "/>
    <x v="0"/>
    <x v="1"/>
    <x v="1"/>
    <x v="9"/>
    <n v="1.0294742132043471"/>
    <n v="86208"/>
    <n v="88748.912971920348"/>
  </r>
  <r>
    <x v="7"/>
    <s v="SUDESTE             "/>
    <s v="J5829800"/>
    <s v="EDICAO INTEGRADA IMPRESSAO CADASTRO LISTA OUTRO PRODUTO GRAFICO  "/>
    <x v="0"/>
    <x v="1"/>
    <x v="1"/>
    <x v="9"/>
    <n v="1.0294742132043471"/>
    <n v="132283"/>
    <n v="136181.93734531064"/>
  </r>
  <r>
    <x v="7"/>
    <s v="SUDESTE             "/>
    <s v="J5829800"/>
    <s v="EDICAO INTEGRADA IMPRESSAO CADASTRO LISTA OUTRO PRODUTO GRAFICO  "/>
    <x v="0"/>
    <x v="1"/>
    <x v="1"/>
    <x v="9"/>
    <n v="1.0294742132043471"/>
    <n v="502"/>
    <n v="516.79605502858226"/>
  </r>
  <r>
    <x v="7"/>
    <s v="SUDESTE             "/>
    <s v="J5914600"/>
    <s v="ATIVIDADES DE EXIBICAO CINEMATOGRAFICA                           "/>
    <x v="5"/>
    <x v="1"/>
    <x v="1"/>
    <x v="9"/>
    <n v="1.0294742132043471"/>
    <n v="133062"/>
    <n v="136983.89775739683"/>
  </r>
  <r>
    <x v="7"/>
    <s v="SUDESTE             "/>
    <s v="J5920100"/>
    <s v="ATIVIDADES DE GRAVACAO DE SOM E DE EDICAO DE MUSICA              "/>
    <x v="3"/>
    <x v="1"/>
    <x v="1"/>
    <x v="9"/>
    <n v="1.0294742132043471"/>
    <n v="38600"/>
    <n v="39737.704629687796"/>
  </r>
  <r>
    <x v="7"/>
    <s v="SUDESTE             "/>
    <s v="J6010100"/>
    <s v="ATIVIDADES DE RADIO                                              "/>
    <x v="5"/>
    <x v="1"/>
    <x v="1"/>
    <x v="9"/>
    <n v="1.0294742132043471"/>
    <n v="64682"/>
    <n v="66588.451058483581"/>
  </r>
  <r>
    <x v="7"/>
    <s v="SUDESTE             "/>
    <s v="J6021700"/>
    <s v="ATIVIDADES DE TELEVISAO ABERTA                                   "/>
    <x v="5"/>
    <x v="1"/>
    <x v="1"/>
    <x v="9"/>
    <n v="1.0294742132043471"/>
    <n v="16189"/>
    <n v="16666.158037565176"/>
  </r>
  <r>
    <x v="7"/>
    <s v="SUDESTE             "/>
    <s v="J6021700"/>
    <s v="ATIVIDADES DE TELEVISAO ABERTA                                   "/>
    <x v="5"/>
    <x v="1"/>
    <x v="1"/>
    <x v="9"/>
    <n v="1.0294742132043471"/>
    <n v="171360"/>
    <n v="176410.70117469691"/>
  </r>
  <r>
    <x v="7"/>
    <s v="SUDESTE             "/>
    <s v="R9001902"/>
    <s v="PRODUCAO MUSICAL                                                 "/>
    <x v="4"/>
    <x v="1"/>
    <x v="1"/>
    <x v="9"/>
    <n v="1.0294742132043471"/>
    <n v="25522"/>
    <n v="26274.240869401347"/>
  </r>
  <r>
    <x v="7"/>
    <s v="SUDESTE             "/>
    <s v="R9001902"/>
    <s v="PRODUCAO MUSICAL                                                 "/>
    <x v="4"/>
    <x v="1"/>
    <x v="1"/>
    <x v="9"/>
    <n v="1.0294742132043471"/>
    <n v="3824"/>
    <n v="3936.7093912934233"/>
  </r>
  <r>
    <x v="7"/>
    <s v="SUDESTE             "/>
    <s v="R9001905"/>
    <s v="PRODUCAO DE ESPETACULOS DE RODEIOS, VAQUEJADAS E SIMILARES       "/>
    <x v="4"/>
    <x v="1"/>
    <x v="1"/>
    <x v="9"/>
    <n v="1.0294742132043471"/>
    <n v="17106"/>
    <n v="17610.185891073561"/>
  </r>
  <r>
    <x v="7"/>
    <s v="SUDESTE             "/>
    <s v="R9001906"/>
    <s v="ATIVIDADES DE SONORIZACAO E DE ILUMINACAO                        "/>
    <x v="4"/>
    <x v="1"/>
    <x v="1"/>
    <x v="9"/>
    <n v="1.0294742132043471"/>
    <n v="3013"/>
    <n v="3101.8058043846977"/>
  </r>
  <r>
    <x v="8"/>
    <s v="CENTRO OESTE        "/>
    <s v="C1811302"/>
    <s v="IMPRESSAO DE LIVROS, REVISTAS E OUTRAS PUBLICACOES PERIODICAS    "/>
    <x v="0"/>
    <x v="1"/>
    <x v="1"/>
    <x v="9"/>
    <n v="1.0294742132043471"/>
    <n v="1157"/>
    <n v="1191.1016646774297"/>
  </r>
  <r>
    <x v="8"/>
    <s v="CENTRO OESTE        "/>
    <s v="C1811302"/>
    <s v="IMPRESSAO DE LIVROS, REVISTAS E OUTRAS PUBLICACOES PERIODICAS    "/>
    <x v="0"/>
    <x v="1"/>
    <x v="1"/>
    <x v="9"/>
    <n v="1.0294742132043471"/>
    <n v="72103"/>
    <n v="74228.179194673037"/>
  </r>
  <r>
    <x v="8"/>
    <s v="CENTRO OESTE        "/>
    <s v="G4647802"/>
    <s v="COMERCIO ATACADISTA DE LIVROS, JORNAIS E OUTRAS PUBLICACOES      "/>
    <x v="2"/>
    <x v="1"/>
    <x v="1"/>
    <x v="9"/>
    <n v="1.0294742132043471"/>
    <n v="15182"/>
    <n v="15629.477504868397"/>
  </r>
  <r>
    <x v="8"/>
    <s v="CENTRO OESTE        "/>
    <s v="G4756300"/>
    <s v="COM VAREJISTA ESPECIALIZADO DE INSTRUMENTOS MUSICAIS E ACESSORIO "/>
    <x v="3"/>
    <x v="1"/>
    <x v="1"/>
    <x v="9"/>
    <n v="1.0294742132043471"/>
    <n v="67629"/>
    <n v="69622.311564796793"/>
  </r>
  <r>
    <x v="8"/>
    <s v="CENTRO OESTE        "/>
    <s v="G4756300"/>
    <s v="COM VAREJISTA ESPECIALIZADO DE INSTRUMENTOS MUSICAIS E ACESSORIO "/>
    <x v="3"/>
    <x v="1"/>
    <x v="1"/>
    <x v="9"/>
    <n v="1.0294742132043471"/>
    <n v="4891"/>
    <n v="5035.1583767824613"/>
  </r>
  <r>
    <x v="8"/>
    <s v="CENTRO OESTE        "/>
    <s v="G4761001"/>
    <s v="COMERCIO VAREJISTA DE LIVROS                                     "/>
    <x v="2"/>
    <x v="1"/>
    <x v="1"/>
    <x v="9"/>
    <n v="1.0294742132043471"/>
    <n v="28264"/>
    <n v="29097.059162007667"/>
  </r>
  <r>
    <x v="8"/>
    <s v="CENTRO OESTE        "/>
    <s v="G4761001"/>
    <s v="COMERCIO VAREJISTA DE LIVROS                                     "/>
    <x v="2"/>
    <x v="1"/>
    <x v="0"/>
    <x v="9"/>
    <n v="1.0294742132043471"/>
    <n v="9920"/>
    <n v="10212.384194987122"/>
  </r>
  <r>
    <x v="8"/>
    <s v="CENTRO OESTE        "/>
    <s v="G4761001"/>
    <s v="COMERCIO VAREJISTA DE LIVROS                                     "/>
    <x v="2"/>
    <x v="1"/>
    <x v="0"/>
    <x v="9"/>
    <n v="1.0294742132043471"/>
    <n v="256640"/>
    <n v="264204.26207676361"/>
  </r>
  <r>
    <x v="8"/>
    <s v="CENTRO OESTE        "/>
    <s v="G4761001"/>
    <s v="COMERCIO VAREJISTA DE LIVROS                                     "/>
    <x v="2"/>
    <x v="1"/>
    <x v="1"/>
    <x v="9"/>
    <n v="1.0294742132043471"/>
    <n v="45345"/>
    <n v="46681.508197751114"/>
  </r>
  <r>
    <x v="8"/>
    <s v="CENTRO OESTE        "/>
    <s v="G4761001"/>
    <s v="COMERCIO VAREJISTA DE LIVROS                                     "/>
    <x v="2"/>
    <x v="1"/>
    <x v="0"/>
    <x v="9"/>
    <n v="1.0294742132043471"/>
    <n v="9920"/>
    <n v="10212.384194987122"/>
  </r>
  <r>
    <x v="8"/>
    <s v="CENTRO OESTE        "/>
    <s v="G4761001"/>
    <s v="COMERCIO VAREJISTA DE LIVROS                                     "/>
    <x v="2"/>
    <x v="1"/>
    <x v="1"/>
    <x v="9"/>
    <n v="1.0294742132043471"/>
    <n v="4277"/>
    <n v="4403.0612098749925"/>
  </r>
  <r>
    <x v="8"/>
    <s v="CENTRO OESTE        "/>
    <s v="G4761001"/>
    <s v="COMERCIO VAREJISTA DE LIVROS                                     "/>
    <x v="2"/>
    <x v="1"/>
    <x v="0"/>
    <x v="9"/>
    <n v="1.0294742132043471"/>
    <n v="18640"/>
    <n v="19189.39933412903"/>
  </r>
  <r>
    <x v="8"/>
    <s v="CENTRO OESTE        "/>
    <s v="G4761002"/>
    <s v="COMERCIO VAREJISTA DE JORNAIS E REVISTAS                         "/>
    <x v="2"/>
    <x v="1"/>
    <x v="1"/>
    <x v="9"/>
    <n v="1.0294742132043471"/>
    <n v="7970"/>
    <n v="8204.9094792386459"/>
  </r>
  <r>
    <x v="8"/>
    <s v="CENTRO OESTE        "/>
    <s v="G4762800"/>
    <s v="COMERCIO VAREJISTA DE DISCOS, CDS, DVDS E FITAS                  "/>
    <x v="3"/>
    <x v="1"/>
    <x v="1"/>
    <x v="9"/>
    <n v="1.0294742132043471"/>
    <n v="22307"/>
    <n v="22964.481273949368"/>
  </r>
  <r>
    <x v="8"/>
    <s v="CENTRO OESTE        "/>
    <s v="G4762800"/>
    <s v="COMERCIO VAREJISTA DE DISCOS, CDS, DVDS E FITAS                  "/>
    <x v="3"/>
    <x v="1"/>
    <x v="1"/>
    <x v="9"/>
    <n v="1.0294742132043471"/>
    <n v="55566"/>
    <n v="57203.76413091275"/>
  </r>
  <r>
    <x v="8"/>
    <s v="CENTRO OESTE        "/>
    <s v="G4762800"/>
    <s v="COMERCIO VAREJISTA DE DISCOS, CDS, DVDS E FITAS                  "/>
    <x v="3"/>
    <x v="1"/>
    <x v="1"/>
    <x v="9"/>
    <n v="1.0294742132043471"/>
    <n v="6480"/>
    <n v="6670.9929015641692"/>
  </r>
  <r>
    <x v="8"/>
    <s v="CENTRO OESTE        "/>
    <s v="J5811500"/>
    <s v="EDICAO DE LIVROS                                                 "/>
    <x v="2"/>
    <x v="1"/>
    <x v="1"/>
    <x v="9"/>
    <n v="1.0294742132043471"/>
    <n v="64905"/>
    <n v="66818.023808028142"/>
  </r>
  <r>
    <x v="8"/>
    <s v="CENTRO OESTE        "/>
    <s v="J5819100"/>
    <s v="EDICAO DE CADASTROS, LISTAS E OUTROS PRODUTOS GRAFICOS           "/>
    <x v="0"/>
    <x v="1"/>
    <x v="1"/>
    <x v="9"/>
    <n v="1.0294742132043471"/>
    <n v="10425"/>
    <n v="10732.268672655318"/>
  </r>
  <r>
    <x v="8"/>
    <s v="CENTRO OESTE        "/>
    <s v="J5819100"/>
    <s v="EDICAO DE CADASTROS, LISTAS E OUTROS PRODUTOS GRAFICOS           "/>
    <x v="0"/>
    <x v="1"/>
    <x v="1"/>
    <x v="9"/>
    <n v="1.0294742132043471"/>
    <n v="12631"/>
    <n v="13003.288786984107"/>
  </r>
  <r>
    <x v="8"/>
    <s v="CENTRO OESTE        "/>
    <s v="J5822101"/>
    <s v="EDICAO INTEGRADA A IMPRESSAO DE JORNAIS DIARIOS                  "/>
    <x v="2"/>
    <x v="1"/>
    <x v="1"/>
    <x v="9"/>
    <n v="1.0294742132043471"/>
    <n v="11584"/>
    <n v="11925.429285759157"/>
  </r>
  <r>
    <x v="8"/>
    <s v="CENTRO OESTE        "/>
    <s v="J5829800"/>
    <s v="EDICAO INTEGRADA IMPRESSAO CADASTRO LISTA OUTRO PRODUTO GRAFICO  "/>
    <x v="0"/>
    <x v="1"/>
    <x v="1"/>
    <x v="9"/>
    <n v="1.0294742132043471"/>
    <n v="125742"/>
    <n v="129448.14651674101"/>
  </r>
  <r>
    <x v="8"/>
    <s v="CENTRO OESTE        "/>
    <s v="J5829800"/>
    <s v="EDICAO INTEGRADA IMPRESSAO CADASTRO LISTA OUTRO PRODUTO GRAFICO  "/>
    <x v="0"/>
    <x v="1"/>
    <x v="1"/>
    <x v="9"/>
    <n v="1.0294742132043471"/>
    <n v="81466"/>
    <n v="83867.146252905339"/>
  </r>
  <r>
    <x v="8"/>
    <s v="CENTRO OESTE        "/>
    <s v="J5829800"/>
    <s v="EDICAO INTEGRADA IMPRESSAO CADASTRO LISTA OUTRO PRODUTO GRAFICO  "/>
    <x v="0"/>
    <x v="1"/>
    <x v="1"/>
    <x v="9"/>
    <n v="1.0294742132043471"/>
    <n v="26374"/>
    <n v="27151.35289905145"/>
  </r>
  <r>
    <x v="8"/>
    <s v="CENTRO OESTE        "/>
    <s v="J5911102"/>
    <s v="PRODUCAO DE FILMES PARA PUBLICIDADE                              "/>
    <x v="5"/>
    <x v="1"/>
    <x v="1"/>
    <x v="9"/>
    <n v="1.0294742132043471"/>
    <n v="9331"/>
    <n v="9606.0238834097618"/>
  </r>
  <r>
    <x v="8"/>
    <s v="CENTRO OESTE        "/>
    <s v="J5911102"/>
    <s v="PRODUCAO DE FILMES PARA PUBLICIDADE                              "/>
    <x v="5"/>
    <x v="1"/>
    <x v="1"/>
    <x v="9"/>
    <n v="1.0294742132043471"/>
    <n v="36353"/>
    <n v="37424.476072617632"/>
  </r>
  <r>
    <x v="8"/>
    <s v="CENTRO OESTE        "/>
    <s v="J5911102"/>
    <s v="PRODUCAO DE FILMES PARA PUBLICIDADE                              "/>
    <x v="5"/>
    <x v="1"/>
    <x v="1"/>
    <x v="9"/>
    <n v="1.0294742132043471"/>
    <n v="2097"/>
    <n v="2158.8074250895156"/>
  </r>
  <r>
    <x v="8"/>
    <s v="CENTRO OESTE        "/>
    <s v="J5912099"/>
    <s v="ATIV POS-PROD CINEMATOG VIDEO PROG TELEVISAO NAO ESPECI ANTERIOR "/>
    <x v="5"/>
    <x v="1"/>
    <x v="1"/>
    <x v="9"/>
    <n v="1.0294742132043471"/>
    <n v="632"/>
    <n v="650.6277027451473"/>
  </r>
  <r>
    <x v="8"/>
    <s v="CENTRO OESTE        "/>
    <s v="J5914600"/>
    <s v="ATIVIDADES DE EXIBICAO CINEMATOGRAFICA                           "/>
    <x v="5"/>
    <x v="1"/>
    <x v="1"/>
    <x v="9"/>
    <n v="1.0294742132043471"/>
    <n v="154081"/>
    <n v="158622.416244739"/>
  </r>
  <r>
    <x v="8"/>
    <s v="CENTRO OESTE        "/>
    <s v="J5914600"/>
    <s v="ATIVIDADES DE EXIBICAO CINEMATOGRAFICA                           "/>
    <x v="5"/>
    <x v="1"/>
    <x v="1"/>
    <x v="9"/>
    <n v="1.0294742132043471"/>
    <n v="5890"/>
    <n v="6063.6031157736043"/>
  </r>
  <r>
    <x v="8"/>
    <s v="CENTRO OESTE        "/>
    <s v="J6010100"/>
    <s v="ATIVIDADES DE RADIO                                              "/>
    <x v="5"/>
    <x v="1"/>
    <x v="1"/>
    <x v="9"/>
    <n v="1.0294742132043471"/>
    <n v="58426"/>
    <n v="60148.060380677183"/>
  </r>
  <r>
    <x v="8"/>
    <s v="CENTRO OESTE        "/>
    <s v="J6021700"/>
    <s v="ATIVIDADES DE TELEVISAO ABERTA                                   "/>
    <x v="5"/>
    <x v="1"/>
    <x v="1"/>
    <x v="9"/>
    <n v="1.0294742132043471"/>
    <n v="33845"/>
    <n v="34842.554745901129"/>
  </r>
  <r>
    <x v="8"/>
    <s v="CENTRO OESTE        "/>
    <s v="J6021700"/>
    <s v="ATIVIDADES DE TELEVISAO ABERTA                                   "/>
    <x v="5"/>
    <x v="1"/>
    <x v="1"/>
    <x v="9"/>
    <n v="1.0294742132043471"/>
    <n v="9463"/>
    <n v="9741.9144795527354"/>
  </r>
  <r>
    <x v="8"/>
    <s v="CENTRO OESTE        "/>
    <s v="P8592903"/>
    <s v="ENSINO DE MUSICA                                                 "/>
    <x v="6"/>
    <x v="1"/>
    <x v="1"/>
    <x v="9"/>
    <n v="1.0294742132043471"/>
    <n v="30305"/>
    <n v="31198.216031157739"/>
  </r>
  <r>
    <x v="8"/>
    <s v="CENTRO OESTE        "/>
    <s v="P8592903"/>
    <s v="ENSINO DE MUSICA                                                 "/>
    <x v="6"/>
    <x v="1"/>
    <x v="1"/>
    <x v="9"/>
    <n v="1.0294742132043471"/>
    <n v="17205"/>
    <n v="17712.103838180792"/>
  </r>
  <r>
    <x v="8"/>
    <s v="CENTRO OESTE        "/>
    <s v="P8592903"/>
    <s v="ENSINO DE MUSICA                                                 "/>
    <x v="6"/>
    <x v="1"/>
    <x v="1"/>
    <x v="9"/>
    <n v="1.0294742132043471"/>
    <n v="4956"/>
    <n v="5102.0742006407445"/>
  </r>
  <r>
    <x v="8"/>
    <s v="CENTRO OESTE        "/>
    <s v="R9001902"/>
    <s v="PRODUCAO MUSICAL                                                 "/>
    <x v="4"/>
    <x v="1"/>
    <x v="1"/>
    <x v="9"/>
    <n v="1.0294742132043471"/>
    <n v="45887"/>
    <n v="47239.483221307877"/>
  </r>
  <r>
    <x v="8"/>
    <s v="CENTRO OESTE        "/>
    <s v="R9001905"/>
    <s v="PRODUCAO DE ESPETACULOS DE RODEIOS, VAQUEJADAS E SIMILARES       "/>
    <x v="4"/>
    <x v="1"/>
    <x v="1"/>
    <x v="9"/>
    <n v="1.0294742132043471"/>
    <n v="10054"/>
    <n v="10350.333739556505"/>
  </r>
  <r>
    <x v="8"/>
    <s v="CENTRO OESTE        "/>
    <s v="R9001906"/>
    <s v="ATIVIDADES DE SONORIZACAO E DE ILUMINACAO                        "/>
    <x v="4"/>
    <x v="1"/>
    <x v="1"/>
    <x v="9"/>
    <n v="1.0294742132043471"/>
    <n v="604"/>
    <n v="621.80242477542561"/>
  </r>
  <r>
    <x v="8"/>
    <s v="CENTRO OESTE        "/>
    <s v="R9001906"/>
    <s v="ATIVIDADES DE SONORIZACAO E DE ILUMINACAO                        "/>
    <x v="4"/>
    <x v="1"/>
    <x v="1"/>
    <x v="9"/>
    <n v="1.0294742132043471"/>
    <n v="87358"/>
    <n v="89932.808317105344"/>
  </r>
  <r>
    <x v="8"/>
    <s v="CENTRO OESTE        "/>
    <s v="R9001906"/>
    <s v="ATIVIDADES DE SONORIZACAO E DE ILUMINACAO                        "/>
    <x v="4"/>
    <x v="1"/>
    <x v="1"/>
    <x v="9"/>
    <n v="1.0294742132043471"/>
    <n v="1998"/>
    <n v="2056.8894779822854"/>
  </r>
  <r>
    <x v="8"/>
    <s v="CENTRO OESTE        "/>
    <s v="R9101500"/>
    <s v="ATIVIDADES DE BIBLIOTECAS E ARQUIVOS                             "/>
    <x v="1"/>
    <x v="0"/>
    <x v="0"/>
    <x v="9"/>
    <n v="1.0294742132043471"/>
    <n v="257040"/>
    <n v="264616.05176204536"/>
  </r>
  <r>
    <x v="8"/>
    <s v="CENTRO OESTE        "/>
    <s v="R9102301"/>
    <s v="ATIVI MUSEUS E EXPLORACAO LUGAR PRED HISTORICO ATRACAO SIMILAR   "/>
    <x v="1"/>
    <x v="1"/>
    <x v="1"/>
    <x v="9"/>
    <n v="1.0294742132043471"/>
    <n v="2506"/>
    <n v="2579.8623782900936"/>
  </r>
  <r>
    <x v="9"/>
    <s v="NORDESTE            "/>
    <s v="C1811301"/>
    <s v="IMPRESSAO DE JORNAIS                                             "/>
    <x v="0"/>
    <x v="1"/>
    <x v="1"/>
    <x v="9"/>
    <n v="1.0294742132043471"/>
    <n v="35897"/>
    <n v="36955.035831396446"/>
  </r>
  <r>
    <x v="9"/>
    <s v="NORDESTE            "/>
    <s v="C1811301"/>
    <s v="IMPRESSAO DE JORNAIS                                             "/>
    <x v="0"/>
    <x v="1"/>
    <x v="1"/>
    <x v="9"/>
    <n v="1.0294742132043471"/>
    <n v="37621"/>
    <n v="38729.849374960744"/>
  </r>
  <r>
    <x v="9"/>
    <s v="NORDESTE            "/>
    <s v="C1811302"/>
    <s v="IMPRESSAO DE LIVROS, REVISTAS E OUTRAS PUBLICACOES PERIODICAS    "/>
    <x v="0"/>
    <x v="1"/>
    <x v="1"/>
    <x v="9"/>
    <n v="1.0294742132043471"/>
    <n v="2390"/>
    <n v="2460.4433695583893"/>
  </r>
  <r>
    <x v="9"/>
    <s v="NORDESTE            "/>
    <s v="C1811302"/>
    <s v="IMPRESSAO DE LIVROS, REVISTAS E OUTRAS PUBLICACOES PERIODICAS    "/>
    <x v="0"/>
    <x v="1"/>
    <x v="1"/>
    <x v="9"/>
    <n v="1.0294742132043471"/>
    <n v="147532"/>
    <n v="151880.38962246373"/>
  </r>
  <r>
    <x v="9"/>
    <s v="NORDESTE            "/>
    <s v="C1811302"/>
    <s v="IMPRESSAO DE LIVROS, REVISTAS E OUTRAS PUBLICACOES PERIODICAS    "/>
    <x v="0"/>
    <x v="1"/>
    <x v="1"/>
    <x v="9"/>
    <n v="1.0294742132043471"/>
    <n v="6489"/>
    <n v="6680.2581694830078"/>
  </r>
  <r>
    <x v="9"/>
    <s v="NORDESTE            "/>
    <s v="G4647802"/>
    <s v="COMERCIO ATACADISTA DE LIVROS, JORNAIS E OUTRAS PUBLICACOES      "/>
    <x v="2"/>
    <x v="1"/>
    <x v="1"/>
    <x v="9"/>
    <n v="1.0294742132043471"/>
    <n v="54500"/>
    <n v="56106.344619636919"/>
  </r>
  <r>
    <x v="9"/>
    <s v="NORDESTE            "/>
    <s v="G4647802"/>
    <s v="COMERCIO ATACADISTA DE LIVROS, JORNAIS E OUTRAS PUBLICACOES      "/>
    <x v="2"/>
    <x v="1"/>
    <x v="1"/>
    <x v="9"/>
    <n v="1.0294742132043471"/>
    <n v="244254"/>
    <n v="251453.19447201458"/>
  </r>
  <r>
    <x v="9"/>
    <s v="NORDESTE            "/>
    <s v="G4647802"/>
    <s v="COMERCIO ATACADISTA DE LIVROS, JORNAIS E OUTRAS PUBLICACOES      "/>
    <x v="2"/>
    <x v="1"/>
    <x v="1"/>
    <x v="9"/>
    <n v="1.0294742132043471"/>
    <n v="11842"/>
    <n v="12191.033632765879"/>
  </r>
  <r>
    <x v="9"/>
    <s v="NORDESTE            "/>
    <s v="G4756300"/>
    <s v="COM VAREJISTA ESPECIALIZADO DE INSTRUMENTOS MUSICAIS E ACESSORIO "/>
    <x v="3"/>
    <x v="1"/>
    <x v="1"/>
    <x v="9"/>
    <n v="1.0294742132043471"/>
    <n v="5740"/>
    <n v="5909.1819837929525"/>
  </r>
  <r>
    <x v="9"/>
    <s v="NORDESTE            "/>
    <s v="G4756300"/>
    <s v="COM VAREJISTA ESPECIALIZADO DE INSTRUMENTOS MUSICAIS E ACESSORIO "/>
    <x v="3"/>
    <x v="1"/>
    <x v="1"/>
    <x v="9"/>
    <n v="1.0294742132043471"/>
    <n v="76308"/>
    <n v="78557.11826119732"/>
  </r>
  <r>
    <x v="9"/>
    <s v="NORDESTE            "/>
    <s v="G4756300"/>
    <s v="COM VAREJISTA ESPECIALIZADO DE INSTRUMENTOS MUSICAIS E ACESSORIO "/>
    <x v="3"/>
    <x v="1"/>
    <x v="1"/>
    <x v="9"/>
    <n v="1.0294742132043471"/>
    <n v="5521"/>
    <n v="5683.7271311012"/>
  </r>
  <r>
    <x v="9"/>
    <s v="NORDESTE            "/>
    <s v="G4761001"/>
    <s v="COMERCIO VAREJISTA DE LIVROS                                     "/>
    <x v="2"/>
    <x v="1"/>
    <x v="1"/>
    <x v="9"/>
    <n v="1.0294742132043471"/>
    <n v="2047"/>
    <n v="2107.3337144292987"/>
  </r>
  <r>
    <x v="9"/>
    <s v="NORDESTE            "/>
    <s v="G4761001"/>
    <s v="COMERCIO VAREJISTA DE LIVROS                                     "/>
    <x v="2"/>
    <x v="1"/>
    <x v="1"/>
    <x v="9"/>
    <n v="1.0294742132043471"/>
    <n v="132767"/>
    <n v="136680.20286450154"/>
  </r>
  <r>
    <x v="9"/>
    <s v="NORDESTE            "/>
    <s v="G4761001"/>
    <s v="COMERCIO VAREJISTA DE LIVROS                                     "/>
    <x v="2"/>
    <x v="1"/>
    <x v="1"/>
    <x v="9"/>
    <n v="1.0294742132043471"/>
    <n v="109488"/>
    <n v="112715.07265531755"/>
  </r>
  <r>
    <x v="9"/>
    <s v="NORDESTE            "/>
    <s v="J5829800"/>
    <s v="EDICAO INTEGRADA IMPRESSAO CADASTRO LISTA OUTRO PRODUTO GRAFICO  "/>
    <x v="0"/>
    <x v="1"/>
    <x v="1"/>
    <x v="9"/>
    <n v="1.0294742132043471"/>
    <n v="78300"/>
    <n v="80607.830893900376"/>
  </r>
  <r>
    <x v="9"/>
    <s v="NORDESTE            "/>
    <s v="J5829800"/>
    <s v="EDICAO INTEGRADA IMPRESSAO CADASTRO LISTA OUTRO PRODUTO GRAFICO  "/>
    <x v="0"/>
    <x v="1"/>
    <x v="1"/>
    <x v="9"/>
    <n v="1.0294742132043471"/>
    <n v="101960"/>
    <n v="104965.19077831523"/>
  </r>
  <r>
    <x v="9"/>
    <s v="NORDESTE            "/>
    <s v="J5829800"/>
    <s v="EDICAO INTEGRADA IMPRESSAO CADASTRO LISTA OUTRO PRODUTO GRAFICO  "/>
    <x v="0"/>
    <x v="1"/>
    <x v="1"/>
    <x v="9"/>
    <n v="1.0294742132043471"/>
    <n v="10576"/>
    <n v="10887.719278849174"/>
  </r>
  <r>
    <x v="9"/>
    <s v="NORDESTE            "/>
    <s v="J5914600"/>
    <s v="ATIVIDADES DE EXIBICAO CINEMATOGRAFICA                           "/>
    <x v="5"/>
    <x v="1"/>
    <x v="0"/>
    <x v="9"/>
    <n v="1.0294742132043471"/>
    <n v="900067"/>
    <n v="926595.76665619703"/>
  </r>
  <r>
    <x v="9"/>
    <s v="NORDESTE            "/>
    <s v="J5914600"/>
    <s v="ATIVIDADES DE EXIBICAO CINEMATOGRAFICA                           "/>
    <x v="5"/>
    <x v="1"/>
    <x v="0"/>
    <x v="9"/>
    <n v="1.0294742132043471"/>
    <n v="3600266"/>
    <n v="3706381.0076763616"/>
  </r>
  <r>
    <x v="9"/>
    <s v="NORDESTE            "/>
    <s v="J5914600"/>
    <s v="ATIVIDADES DE EXIBICAO CINEMATOGRAFICA                           "/>
    <x v="5"/>
    <x v="1"/>
    <x v="0"/>
    <x v="9"/>
    <n v="1.0294742132043471"/>
    <n v="900067"/>
    <n v="926595.76665619703"/>
  </r>
  <r>
    <x v="9"/>
    <s v="NORDESTE            "/>
    <s v="J6021700"/>
    <s v="ATIVIDADES DE TELEVISAO ABERTA                                   "/>
    <x v="5"/>
    <x v="1"/>
    <x v="1"/>
    <x v="9"/>
    <n v="1.0294742132043471"/>
    <n v="19099"/>
    <n v="19661.927997989824"/>
  </r>
  <r>
    <x v="9"/>
    <s v="NORDESTE            "/>
    <s v="R9001906"/>
    <s v="ATIVIDADES DE SONORIZACAO E DE ILUMINACAO                        "/>
    <x v="4"/>
    <x v="1"/>
    <x v="1"/>
    <x v="9"/>
    <n v="1.0294742132043471"/>
    <n v="116611"/>
    <n v="120048.01747597211"/>
  </r>
  <r>
    <x v="9"/>
    <s v="NORDESTE            "/>
    <s v="R9001999"/>
    <s v="ARTE CENICA ESPETAC ATIVI COMPLEMENTARES NAO ESPECI ANTERIOR     "/>
    <x v="4"/>
    <x v="1"/>
    <x v="1"/>
    <x v="9"/>
    <n v="1.0294742132043471"/>
    <n v="28602"/>
    <n v="29445.021446070736"/>
  </r>
  <r>
    <x v="10"/>
    <s v="SUDESTE             "/>
    <s v="C1811301"/>
    <s v="IMPRESSAO DE JORNAIS                                             "/>
    <x v="0"/>
    <x v="1"/>
    <x v="1"/>
    <x v="9"/>
    <n v="1.0294742132043471"/>
    <n v="182029"/>
    <n v="187394.1615553741"/>
  </r>
  <r>
    <x v="10"/>
    <s v="SUDESTE             "/>
    <s v="C1811301"/>
    <s v="IMPRESSAO DE JORNAIS                                             "/>
    <x v="0"/>
    <x v="1"/>
    <x v="1"/>
    <x v="9"/>
    <n v="1.0294742132043471"/>
    <n v="2790"/>
    <n v="2872.2330548401283"/>
  </r>
  <r>
    <x v="10"/>
    <s v="SUDESTE             "/>
    <s v="C1811302"/>
    <s v="IMPRESSAO DE LIVROS, REVISTAS E OUTRAS PUBLICACOES PERIODICAS    "/>
    <x v="0"/>
    <x v="1"/>
    <x v="1"/>
    <x v="9"/>
    <n v="1.0294742132043471"/>
    <n v="3422"/>
    <n v="3522.8607575852757"/>
  </r>
  <r>
    <x v="10"/>
    <s v="SUDESTE             "/>
    <s v="C1811302"/>
    <s v="IMPRESSAO DE LIVROS, REVISTAS E OUTRAS PUBLICACOES PERIODICAS    "/>
    <x v="0"/>
    <x v="1"/>
    <x v="1"/>
    <x v="9"/>
    <n v="1.0294742132043471"/>
    <n v="167907"/>
    <n v="172855.92671650229"/>
  </r>
  <r>
    <x v="10"/>
    <s v="SUDESTE             "/>
    <s v="C1811302"/>
    <s v="IMPRESSAO DE LIVROS, REVISTAS E OUTRAS PUBLICACOES PERIODICAS    "/>
    <x v="0"/>
    <x v="1"/>
    <x v="1"/>
    <x v="9"/>
    <n v="1.0294742132043471"/>
    <n v="11338"/>
    <n v="11672.178629310887"/>
  </r>
  <r>
    <x v="10"/>
    <s v="SUDESTE             "/>
    <s v="C1811302"/>
    <s v="IMPRESSAO DE LIVROS, REVISTAS E OUTRAS PUBLICACOES PERIODICAS    "/>
    <x v="0"/>
    <x v="1"/>
    <x v="1"/>
    <x v="9"/>
    <n v="1.0294742132043471"/>
    <n v="200000"/>
    <n v="205894.84264086941"/>
  </r>
  <r>
    <x v="10"/>
    <s v="SUDESTE             "/>
    <s v="C3220500"/>
    <s v="FABRICACAO DE INSTRUMENTOS MUSICAIS, PECAS E ACESSORIOS          "/>
    <x v="3"/>
    <x v="1"/>
    <x v="1"/>
    <x v="9"/>
    <n v="1.0294742132043471"/>
    <n v="1684"/>
    <n v="1733.6345750361204"/>
  </r>
  <r>
    <x v="10"/>
    <s v="SUDESTE             "/>
    <s v="C3220500"/>
    <s v="FABRICACAO DE INSTRUMENTOS MUSICAIS, PECAS E ACESSORIOS          "/>
    <x v="3"/>
    <x v="1"/>
    <x v="1"/>
    <x v="9"/>
    <n v="1.0294742132043471"/>
    <n v="11926"/>
    <n v="12277.509466675043"/>
  </r>
  <r>
    <x v="10"/>
    <s v="SUDESTE             "/>
    <s v="G4647802"/>
    <s v="COMERCIO ATACADISTA DE LIVROS, JORNAIS E OUTRAS PUBLICACOES      "/>
    <x v="2"/>
    <x v="1"/>
    <x v="1"/>
    <x v="9"/>
    <n v="1.0294742132043471"/>
    <n v="42009"/>
    <n v="43247.182222501418"/>
  </r>
  <r>
    <x v="10"/>
    <s v="SUDESTE             "/>
    <s v="G4647802"/>
    <s v="COMERCIO ATACADISTA DE LIVROS, JORNAIS E OUTRAS PUBLICACOES      "/>
    <x v="2"/>
    <x v="1"/>
    <x v="1"/>
    <x v="9"/>
    <n v="1.0294742132043471"/>
    <n v="188679"/>
    <n v="194240.16507318299"/>
  </r>
  <r>
    <x v="10"/>
    <s v="SUDESTE             "/>
    <s v="G4756300"/>
    <s v="COM VAREJISTA ESPECIALIZADO DE INSTRUMENTOS MUSICAIS E ACESSORIO "/>
    <x v="3"/>
    <x v="1"/>
    <x v="1"/>
    <x v="9"/>
    <n v="1.0294742132043471"/>
    <n v="3825"/>
    <n v="3937.7388655066275"/>
  </r>
  <r>
    <x v="10"/>
    <s v="SUDESTE             "/>
    <s v="G4756300"/>
    <s v="COM VAREJISTA ESPECIALIZADO DE INSTRUMENTOS MUSICAIS E ACESSORIO "/>
    <x v="3"/>
    <x v="1"/>
    <x v="1"/>
    <x v="9"/>
    <n v="1.0294742132043471"/>
    <n v="160000"/>
    <n v="164715.87411269554"/>
  </r>
  <r>
    <x v="10"/>
    <s v="SUDESTE             "/>
    <s v="G4756300"/>
    <s v="COM VAREJISTA ESPECIALIZADO DE INSTRUMENTOS MUSICAIS E ACESSORIO "/>
    <x v="3"/>
    <x v="1"/>
    <x v="1"/>
    <x v="9"/>
    <n v="1.0294742132043471"/>
    <n v="369864"/>
    <n v="380765.45039261261"/>
  </r>
  <r>
    <x v="10"/>
    <s v="SUDESTE             "/>
    <s v="G4756300"/>
    <s v="COM VAREJISTA ESPECIALIZADO DE INSTRUMENTOS MUSICAIS E ACESSORIO "/>
    <x v="3"/>
    <x v="1"/>
    <x v="1"/>
    <x v="9"/>
    <n v="1.0294742132043471"/>
    <n v="31814"/>
    <n v="32751.692618883098"/>
  </r>
  <r>
    <x v="10"/>
    <s v="SUDESTE             "/>
    <s v="G4756300"/>
    <s v="COM VAREJISTA ESPECIALIZADO DE INSTRUMENTOS MUSICAIS E ACESSORIO "/>
    <x v="3"/>
    <x v="1"/>
    <x v="1"/>
    <x v="9"/>
    <n v="1.0294742132043471"/>
    <n v="72723"/>
    <n v="74866.453206859733"/>
  </r>
  <r>
    <x v="10"/>
    <s v="SUDESTE             "/>
    <s v="G4761001"/>
    <s v="COMERCIO VAREJISTA DE LIVROS                                     "/>
    <x v="2"/>
    <x v="1"/>
    <x v="1"/>
    <x v="9"/>
    <n v="1.0294742132043471"/>
    <n v="47874"/>
    <n v="49285.048482944912"/>
  </r>
  <r>
    <x v="10"/>
    <s v="SUDESTE             "/>
    <s v="G4761001"/>
    <s v="COMERCIO VAREJISTA DE LIVROS                                     "/>
    <x v="2"/>
    <x v="1"/>
    <x v="1"/>
    <x v="9"/>
    <n v="1.0294742132043471"/>
    <n v="491345"/>
    <n v="505827.00728688989"/>
  </r>
  <r>
    <x v="10"/>
    <s v="SUDESTE             "/>
    <s v="G4761001"/>
    <s v="COMERCIO VAREJISTA DE LIVROS                                     "/>
    <x v="2"/>
    <x v="1"/>
    <x v="1"/>
    <x v="9"/>
    <n v="1.0294742132043471"/>
    <n v="138490"/>
    <n v="142571.88378667002"/>
  </r>
  <r>
    <x v="10"/>
    <s v="SUDESTE             "/>
    <s v="G4761001"/>
    <s v="COMERCIO VAREJISTA DE LIVROS                                     "/>
    <x v="2"/>
    <x v="1"/>
    <x v="1"/>
    <x v="9"/>
    <n v="1.0294742132043471"/>
    <n v="135000"/>
    <n v="138979.01878258685"/>
  </r>
  <r>
    <x v="10"/>
    <s v="SUDESTE             "/>
    <s v="G4761002"/>
    <s v="COMERCIO VAREJISTA DE JORNAIS E REVISTAS                         "/>
    <x v="2"/>
    <x v="1"/>
    <x v="1"/>
    <x v="9"/>
    <n v="1.0294742132043471"/>
    <n v="20355"/>
    <n v="20954.947609774485"/>
  </r>
  <r>
    <x v="10"/>
    <s v="SUDESTE             "/>
    <s v="G4761002"/>
    <s v="COMERCIO VAREJISTA DE JORNAIS E REVISTAS                         "/>
    <x v="2"/>
    <x v="1"/>
    <x v="1"/>
    <x v="9"/>
    <n v="1.0294742132043471"/>
    <n v="178749"/>
    <n v="184017.48613606385"/>
  </r>
  <r>
    <x v="10"/>
    <s v="SUDESTE             "/>
    <s v="G4761002"/>
    <s v="COMERCIO VAREJISTA DE JORNAIS E REVISTAS                         "/>
    <x v="2"/>
    <x v="1"/>
    <x v="1"/>
    <x v="9"/>
    <n v="1.0294742132043471"/>
    <n v="2354"/>
    <n v="2423.3822978830331"/>
  </r>
  <r>
    <x v="10"/>
    <s v="SUDESTE             "/>
    <s v="G4761002"/>
    <s v="COMERCIO VAREJISTA DE JORNAIS E REVISTAS                         "/>
    <x v="2"/>
    <x v="1"/>
    <x v="1"/>
    <x v="9"/>
    <n v="1.0294742132043471"/>
    <n v="90000"/>
    <n v="92652.679188391237"/>
  </r>
  <r>
    <x v="10"/>
    <s v="SUDESTE             "/>
    <s v="G4762800"/>
    <s v="COMERCIO VAREJISTA DE DISCOS, CDS, DVDS E FITAS                  "/>
    <x v="3"/>
    <x v="1"/>
    <x v="1"/>
    <x v="9"/>
    <n v="1.0294742132043471"/>
    <n v="30429"/>
    <n v="31325.870833595076"/>
  </r>
  <r>
    <x v="10"/>
    <s v="SUDESTE             "/>
    <s v="G4762800"/>
    <s v="COMERCIO VAREJISTA DE DISCOS, CDS, DVDS E FITAS                  "/>
    <x v="3"/>
    <x v="1"/>
    <x v="1"/>
    <x v="9"/>
    <n v="1.0294742132043471"/>
    <n v="1799"/>
    <n v="1852.0241095546203"/>
  </r>
  <r>
    <x v="10"/>
    <s v="SUDESTE             "/>
    <s v="G4762800"/>
    <s v="COMERCIO VAREJISTA DE DISCOS, CDS, DVDS E FITAS                  "/>
    <x v="3"/>
    <x v="1"/>
    <x v="1"/>
    <x v="9"/>
    <n v="1.0294742132043471"/>
    <n v="100000"/>
    <n v="102947.4213204347"/>
  </r>
  <r>
    <x v="10"/>
    <s v="SUDESTE             "/>
    <s v="J5811500"/>
    <s v="EDICAO DE LIVROS                                                 "/>
    <x v="2"/>
    <x v="1"/>
    <x v="1"/>
    <x v="9"/>
    <n v="1.0294742132043471"/>
    <n v="12242"/>
    <n v="12602.823318047616"/>
  </r>
  <r>
    <x v="10"/>
    <s v="SUDESTE             "/>
    <s v="J5811500"/>
    <s v="EDICAO DE LIVROS                                                 "/>
    <x v="2"/>
    <x v="1"/>
    <x v="1"/>
    <x v="9"/>
    <n v="1.0294742132043471"/>
    <n v="510199"/>
    <n v="525236.71410264471"/>
  </r>
  <r>
    <x v="10"/>
    <s v="SUDESTE             "/>
    <s v="J5811500"/>
    <s v="EDICAO DE LIVROS                                                 "/>
    <x v="2"/>
    <x v="1"/>
    <x v="1"/>
    <x v="9"/>
    <n v="1.0294742132043471"/>
    <n v="22120"/>
    <n v="22771.969596080158"/>
  </r>
  <r>
    <x v="10"/>
    <s v="SUDESTE             "/>
    <s v="J5812301"/>
    <s v="EDICAO DE JORNAIS DIARIOS                                        "/>
    <x v="2"/>
    <x v="1"/>
    <x v="1"/>
    <x v="9"/>
    <n v="1.0294742132043471"/>
    <n v="4126"/>
    <n v="4247.6106036811361"/>
  </r>
  <r>
    <x v="10"/>
    <s v="SUDESTE             "/>
    <s v="J5812301"/>
    <s v="EDICAO DE JORNAIS DIARIOS                                        "/>
    <x v="2"/>
    <x v="1"/>
    <x v="1"/>
    <x v="9"/>
    <n v="1.0294742132043471"/>
    <n v="22952"/>
    <n v="23628.492141466173"/>
  </r>
  <r>
    <x v="10"/>
    <s v="SUDESTE             "/>
    <s v="J5813100"/>
    <s v="EDICAO DE REVISTAS                                               "/>
    <x v="2"/>
    <x v="1"/>
    <x v="1"/>
    <x v="9"/>
    <n v="1.0294742132043471"/>
    <n v="21625"/>
    <n v="22262.379860544006"/>
  </r>
  <r>
    <x v="10"/>
    <s v="SUDESTE             "/>
    <s v="J5813100"/>
    <s v="EDICAO DE REVISTAS                                               "/>
    <x v="2"/>
    <x v="1"/>
    <x v="1"/>
    <x v="9"/>
    <n v="1.0294742132043471"/>
    <n v="973"/>
    <n v="1001.6784094478297"/>
  </r>
  <r>
    <x v="10"/>
    <s v="SUDESTE             "/>
    <s v="J5819100"/>
    <s v="EDICAO DE CADASTROS, LISTAS E OUTROS PRODUTOS GRAFICOS           "/>
    <x v="0"/>
    <x v="1"/>
    <x v="1"/>
    <x v="9"/>
    <n v="1.0294742132043471"/>
    <n v="197723"/>
    <n v="203550.72985740312"/>
  </r>
  <r>
    <x v="10"/>
    <s v="SUDESTE             "/>
    <s v="J5821200"/>
    <s v="EDICAO INTEGRADA A IMPRESSAO DE LIVROS                           "/>
    <x v="2"/>
    <x v="1"/>
    <x v="1"/>
    <x v="9"/>
    <n v="1.0294742132043471"/>
    <n v="190482"/>
    <n v="196096.30707959045"/>
  </r>
  <r>
    <x v="10"/>
    <s v="SUDESTE             "/>
    <s v="J5821200"/>
    <s v="EDICAO INTEGRADA A IMPRESSAO DE LIVROS                           "/>
    <x v="2"/>
    <x v="1"/>
    <x v="1"/>
    <x v="9"/>
    <n v="1.0294742132043471"/>
    <n v="48301"/>
    <n v="49724.633971983167"/>
  </r>
  <r>
    <x v="10"/>
    <s v="SUDESTE             "/>
    <s v="J5821200"/>
    <s v="EDICAO INTEGRADA A IMPRESSAO DE LIVROS                           "/>
    <x v="2"/>
    <x v="1"/>
    <x v="1"/>
    <x v="9"/>
    <n v="1.0294742132043471"/>
    <n v="99018"/>
    <n v="101936.47764306804"/>
  </r>
  <r>
    <x v="10"/>
    <s v="SUDESTE             "/>
    <s v="J5829800"/>
    <s v="EDICAO INTEGRADA IMPRESSAO CADASTRO LISTA OUTRO PRODUTO GRAFICO  "/>
    <x v="0"/>
    <x v="1"/>
    <x v="1"/>
    <x v="9"/>
    <n v="1.0294742132043471"/>
    <n v="8521"/>
    <n v="8772.1497707142407"/>
  </r>
  <r>
    <x v="10"/>
    <s v="SUDESTE             "/>
    <s v="J5829800"/>
    <s v="EDICAO INTEGRADA IMPRESSAO CADASTRO LISTA OUTRO PRODUTO GRAFICO  "/>
    <x v="0"/>
    <x v="1"/>
    <x v="1"/>
    <x v="9"/>
    <n v="1.0294742132043471"/>
    <n v="36516"/>
    <n v="37592.280369369939"/>
  </r>
  <r>
    <x v="10"/>
    <s v="SUDESTE             "/>
    <s v="J5829800"/>
    <s v="EDICAO INTEGRADA IMPRESSAO CADASTRO LISTA OUTRO PRODUTO GRAFICO  "/>
    <x v="0"/>
    <x v="1"/>
    <x v="1"/>
    <x v="9"/>
    <n v="1.0294742132043471"/>
    <n v="2170"/>
    <n v="2233.9590426534332"/>
  </r>
  <r>
    <x v="10"/>
    <s v="SUDESTE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0"/>
    <s v="SUDESTE             "/>
    <s v="J5911102"/>
    <s v="PRODUCAO DE FILMES PARA PUBLICIDADE                              "/>
    <x v="5"/>
    <x v="1"/>
    <x v="1"/>
    <x v="9"/>
    <n v="1.0294742132043471"/>
    <n v="85000"/>
    <n v="87505.308122369504"/>
  </r>
  <r>
    <x v="10"/>
    <s v="SUDESTE             "/>
    <s v="J5911102"/>
    <s v="PRODUCAO DE FILMES PARA PUBLICIDADE                              "/>
    <x v="5"/>
    <x v="1"/>
    <x v="1"/>
    <x v="9"/>
    <n v="1.0294742132043471"/>
    <n v="152990"/>
    <n v="157499.25987813305"/>
  </r>
  <r>
    <x v="10"/>
    <s v="SUDESTE             "/>
    <s v="J5911199"/>
    <s v="ATIV PD CINEMATOGRAFICA VIDEO PROG TELEVISAO NAO ESPECI ANTERIOR "/>
    <x v="5"/>
    <x v="1"/>
    <x v="1"/>
    <x v="9"/>
    <n v="1.0294742132043471"/>
    <n v="5448"/>
    <n v="5608.5755135372829"/>
  </r>
  <r>
    <x v="10"/>
    <s v="SUDESTE             "/>
    <s v="J5911199"/>
    <s v="ATIV PD CINEMATOGRAFICA VIDEO PROG TELEVISAO NAO ESPECI ANTERIOR "/>
    <x v="5"/>
    <x v="1"/>
    <x v="1"/>
    <x v="9"/>
    <n v="1.0294742132043471"/>
    <n v="75315"/>
    <n v="77534.8503674854"/>
  </r>
  <r>
    <x v="10"/>
    <s v="SUDESTE             "/>
    <s v="J5911199"/>
    <s v="ATIV PD CINEMATOGRAFICA VIDEO PROG TELEVISAO NAO ESPECI ANTERIOR "/>
    <x v="5"/>
    <x v="1"/>
    <x v="1"/>
    <x v="9"/>
    <n v="1.0294742132043471"/>
    <n v="3912"/>
    <n v="4027.3031220554058"/>
  </r>
  <r>
    <x v="10"/>
    <s v="SUDESTE             "/>
    <s v="J5913800"/>
    <s v="DISTRIBUICAO CINEMATOGRAFICA DE VIDEO E DE PROGRAMA DE TELEVISAO "/>
    <x v="5"/>
    <x v="1"/>
    <x v="1"/>
    <x v="9"/>
    <n v="1.0294742132043471"/>
    <n v="9728"/>
    <n v="10014.725146051889"/>
  </r>
  <r>
    <x v="10"/>
    <s v="SUDESTE             "/>
    <s v="J5914600"/>
    <s v="ATIVIDADES DE EXIBICAO CINEMATOGRAFICA                           "/>
    <x v="5"/>
    <x v="1"/>
    <x v="0"/>
    <x v="9"/>
    <n v="1.0294742132043471"/>
    <n v="134951"/>
    <n v="138928.57454613983"/>
  </r>
  <r>
    <x v="10"/>
    <s v="SUDESTE             "/>
    <s v="J5914600"/>
    <s v="ATIVIDADES DE EXIBICAO CINEMATOGRAFICA                           "/>
    <x v="5"/>
    <x v="1"/>
    <x v="1"/>
    <x v="9"/>
    <n v="1.0294742132043471"/>
    <n v="733802"/>
    <n v="755430.2365977763"/>
  </r>
  <r>
    <x v="10"/>
    <s v="SUDESTE             "/>
    <s v="J5914600"/>
    <s v="ATIVIDADES DE EXIBICAO CINEMATOGRAFICA                           "/>
    <x v="5"/>
    <x v="1"/>
    <x v="1"/>
    <x v="9"/>
    <n v="1.0294742132043471"/>
    <n v="700067"/>
    <n v="720700.92401532759"/>
  </r>
  <r>
    <x v="10"/>
    <s v="SUDESTE             "/>
    <s v="J5914600"/>
    <s v="ATIVIDADES DE EXIBICAO CINEMATOGRAFICA                           "/>
    <x v="5"/>
    <x v="1"/>
    <x v="0"/>
    <x v="9"/>
    <n v="1.0294742132043471"/>
    <n v="3260"/>
    <n v="3356.0859350461715"/>
  </r>
  <r>
    <x v="10"/>
    <s v="SUDESTE             "/>
    <s v="J6010100"/>
    <s v="ATIVIDADES DE RADIO                                              "/>
    <x v="5"/>
    <x v="1"/>
    <x v="1"/>
    <x v="9"/>
    <n v="1.0294742132043471"/>
    <n v="10934"/>
    <n v="11256.271047176331"/>
  </r>
  <r>
    <x v="10"/>
    <s v="SUDESTE             "/>
    <s v="J6010100"/>
    <s v="ATIVIDADES DE RADIO                                              "/>
    <x v="5"/>
    <x v="1"/>
    <x v="1"/>
    <x v="9"/>
    <n v="1.0294742132043471"/>
    <n v="454410"/>
    <n v="467803.37722218735"/>
  </r>
  <r>
    <x v="10"/>
    <s v="SUDESTE             "/>
    <s v="J6010100"/>
    <s v="ATIVIDADES DE RADIO                                              "/>
    <x v="5"/>
    <x v="1"/>
    <x v="1"/>
    <x v="9"/>
    <n v="1.0294742132043471"/>
    <n v="47031"/>
    <n v="48417.201721213649"/>
  </r>
  <r>
    <x v="10"/>
    <s v="SUDESTE             "/>
    <s v="J6010100"/>
    <s v="ATIVIDADES DE RADIO                                              "/>
    <x v="5"/>
    <x v="1"/>
    <x v="1"/>
    <x v="9"/>
    <n v="1.0294742132043471"/>
    <n v="50479"/>
    <n v="51966.828808342238"/>
  </r>
  <r>
    <x v="10"/>
    <s v="SUDESTE             "/>
    <s v="J6021700"/>
    <s v="ATIVIDADES DE TELEVISAO ABERTA                                   "/>
    <x v="5"/>
    <x v="1"/>
    <x v="0"/>
    <x v="9"/>
    <n v="1.0294742132043471"/>
    <n v="183000"/>
    <n v="188393.78101639551"/>
  </r>
  <r>
    <x v="10"/>
    <s v="SUDESTE             "/>
    <s v="J6021700"/>
    <s v="ATIVIDADES DE TELEVISAO ABERTA                                   "/>
    <x v="5"/>
    <x v="1"/>
    <x v="0"/>
    <x v="9"/>
    <n v="1.0294742132043471"/>
    <n v="496000"/>
    <n v="510619.20974935615"/>
  </r>
  <r>
    <x v="10"/>
    <s v="SUDESTE             "/>
    <s v="J6021700"/>
    <s v="ATIVIDADES DE TELEVISAO ABERTA                                   "/>
    <x v="5"/>
    <x v="1"/>
    <x v="0"/>
    <x v="9"/>
    <n v="1.0294742132043471"/>
    <n v="191000"/>
    <n v="196629.57472203029"/>
  </r>
  <r>
    <x v="10"/>
    <s v="SUDESTE             "/>
    <s v="J6021700"/>
    <s v="ATIVIDADES DE TELEVISAO ABERTA                                   "/>
    <x v="5"/>
    <x v="1"/>
    <x v="0"/>
    <x v="9"/>
    <n v="1.0294742132043471"/>
    <n v="1349000"/>
    <n v="1388760.7136126643"/>
  </r>
  <r>
    <x v="10"/>
    <s v="SUDESTE             "/>
    <s v="J6021700"/>
    <s v="ATIVIDADES DE TELEVISAO ABERTA                                   "/>
    <x v="5"/>
    <x v="1"/>
    <x v="0"/>
    <x v="9"/>
    <n v="1.0294742132043471"/>
    <n v="248000"/>
    <n v="255309.60487467807"/>
  </r>
  <r>
    <x v="10"/>
    <s v="SUDESTE             "/>
    <s v="J6021700"/>
    <s v="ATIVIDADES DE TELEVISAO ABERTA                                   "/>
    <x v="5"/>
    <x v="1"/>
    <x v="1"/>
    <x v="9"/>
    <n v="1.0294742132043471"/>
    <n v="501220"/>
    <n v="515993.06514228281"/>
  </r>
  <r>
    <x v="10"/>
    <s v="SUDESTE             "/>
    <s v="J6021700"/>
    <s v="ATIVIDADES DE TELEVISAO ABERTA                                   "/>
    <x v="5"/>
    <x v="1"/>
    <x v="0"/>
    <x v="9"/>
    <n v="1.0294742132043471"/>
    <n v="463117"/>
    <n v="476767.00919655763"/>
  </r>
  <r>
    <x v="10"/>
    <s v="SUDESTE             "/>
    <s v="J6021700"/>
    <s v="ATIVIDADES DE TELEVISAO ABERTA                                   "/>
    <x v="5"/>
    <x v="1"/>
    <x v="0"/>
    <x v="9"/>
    <n v="1.0294742132043471"/>
    <n v="482295"/>
    <n v="496510.26565739058"/>
  </r>
  <r>
    <x v="10"/>
    <s v="SUDESTE             "/>
    <s v="J6021700"/>
    <s v="ATIVIDADES DE TELEVISAO ABERTA                                   "/>
    <x v="5"/>
    <x v="1"/>
    <x v="1"/>
    <x v="9"/>
    <n v="1.0294742132043471"/>
    <n v="151147"/>
    <n v="155601.93890319744"/>
  </r>
  <r>
    <x v="10"/>
    <s v="SUDESTE             "/>
    <s v="P8592999"/>
    <s v="ENSINO DE ARTE E CULTURA NAO ESPECIFICADO ANTERIORMENTE          "/>
    <x v="6"/>
    <x v="1"/>
    <x v="1"/>
    <x v="9"/>
    <n v="1.0294742132043471"/>
    <n v="31622"/>
    <n v="32554.033569947864"/>
  </r>
  <r>
    <x v="10"/>
    <s v="SUDESTE             "/>
    <s v="P8592999"/>
    <s v="ENSINO DE ARTE E CULTURA NAO ESPECIFICADO ANTERIORMENTE          "/>
    <x v="6"/>
    <x v="1"/>
    <x v="1"/>
    <x v="9"/>
    <n v="1.0294742132043471"/>
    <n v="2086"/>
    <n v="2147.4832087442678"/>
  </r>
  <r>
    <x v="10"/>
    <s v="SUDESTE             "/>
    <s v="R9001906"/>
    <s v="ATIVIDADES DE SONORIZACAO E DE ILUMINACAO                        "/>
    <x v="4"/>
    <x v="1"/>
    <x v="1"/>
    <x v="9"/>
    <n v="1.0294742132043471"/>
    <n v="183195"/>
    <n v="188594.52848797035"/>
  </r>
  <r>
    <x v="10"/>
    <s v="SUDESTE             "/>
    <s v="R9001906"/>
    <s v="ATIVIDADES DE SONORIZACAO E DE ILUMINACAO                        "/>
    <x v="4"/>
    <x v="1"/>
    <x v="1"/>
    <x v="9"/>
    <n v="1.0294742132043471"/>
    <n v="23218"/>
    <n v="23902.33228217853"/>
  </r>
  <r>
    <x v="10"/>
    <s v="SUDESTE             "/>
    <s v="R9001906"/>
    <s v="ATIVIDADES DE SONORIZACAO E DE ILUMINACAO                        "/>
    <x v="4"/>
    <x v="1"/>
    <x v="1"/>
    <x v="9"/>
    <n v="1.0294742132043471"/>
    <n v="110599"/>
    <n v="113858.81850618758"/>
  </r>
  <r>
    <x v="10"/>
    <s v="SUDESTE             "/>
    <s v="R9001906"/>
    <s v="ATIVIDADES DE SONORIZACAO E DE ILUMINACAO                        "/>
    <x v="4"/>
    <x v="1"/>
    <x v="1"/>
    <x v="9"/>
    <n v="1.0294742132043471"/>
    <n v="31601"/>
    <n v="32532.414611470573"/>
  </r>
  <r>
    <x v="10"/>
    <s v="SUDESTE             "/>
    <s v="R9001999"/>
    <s v="ARTE CENICA ESPETAC ATIVI COMPLEMENTARES NAO ESPECI ANTERIOR     "/>
    <x v="4"/>
    <x v="1"/>
    <x v="1"/>
    <x v="9"/>
    <n v="1.0294742132043471"/>
    <n v="2448"/>
    <n v="2520.1528739242417"/>
  </r>
  <r>
    <x v="10"/>
    <s v="SUDESTE             "/>
    <s v="R9001999"/>
    <s v="ARTE CENICA ESPETAC ATIVI COMPLEMENTARES NAO ESPECI ANTERIOR     "/>
    <x v="4"/>
    <x v="1"/>
    <x v="1"/>
    <x v="9"/>
    <n v="1.0294742132043471"/>
    <n v="310842"/>
    <n v="320003.82338086562"/>
  </r>
  <r>
    <x v="10"/>
    <s v="SUDESTE             "/>
    <s v="R9001999"/>
    <s v="ARTE CENICA ESPETAC ATIVI COMPLEMENTARES NAO ESPECI ANTERIOR     "/>
    <x v="4"/>
    <x v="1"/>
    <x v="1"/>
    <x v="9"/>
    <n v="1.0294742132043471"/>
    <n v="28466"/>
    <n v="29305.012953074944"/>
  </r>
  <r>
    <x v="10"/>
    <s v="SUDESTE             "/>
    <s v="R9001999"/>
    <s v="ARTE CENICA ESPETAC ATIVI COMPLEMENTARES NAO ESPECI ANTERIOR     "/>
    <x v="4"/>
    <x v="1"/>
    <x v="1"/>
    <x v="9"/>
    <n v="1.0294742132043471"/>
    <n v="107200"/>
    <n v="110359.635655506"/>
  </r>
  <r>
    <x v="10"/>
    <s v="SUDESTE             "/>
    <s v="R9102301"/>
    <s v="ATIVI MUSEUS E EXPLORACAO LUGAR PRED HISTORICO ATRACAO SIMILAR   "/>
    <x v="1"/>
    <x v="0"/>
    <x v="0"/>
    <x v="9"/>
    <n v="1.0294742132043471"/>
    <n v="95353"/>
    <n v="98163.45465167411"/>
  </r>
  <r>
    <x v="10"/>
    <s v="SUDESTE             "/>
    <s v="R9102302"/>
    <s v="RESTAURACAO E CONSERVACAO DE LUGARES E PREDIOS HISTORICOS        "/>
    <x v="1"/>
    <x v="0"/>
    <x v="0"/>
    <x v="9"/>
    <n v="1.0294742132043471"/>
    <n v="550000"/>
    <n v="566210.81726239086"/>
  </r>
  <r>
    <x v="10"/>
    <s v="SUDESTE             "/>
    <s v="R9102302"/>
    <s v="RESTAURACAO E CONSERVACAO DE LUGARES E PREDIOS HISTORICOS        "/>
    <x v="1"/>
    <x v="0"/>
    <x v="0"/>
    <x v="9"/>
    <n v="1.0294742132043471"/>
    <n v="2000000"/>
    <n v="2058948.4264086941"/>
  </r>
  <r>
    <x v="10"/>
    <s v="SUDESTE             "/>
    <s v="S9491000"/>
    <s v="ATIVIDADES DE ORGANIZACOES RELIGIOSAS OU FILOSOFICAS             "/>
    <x v="0"/>
    <x v="0"/>
    <x v="0"/>
    <x v="9"/>
    <n v="1.0294742132043471"/>
    <n v="1337000"/>
    <n v="1376407.0230542121"/>
  </r>
  <r>
    <x v="10"/>
    <s v="SUDESTE             "/>
    <s v="S9493600"/>
    <s v="ATIVIDADES DE ORGANIZACOES ASSOCIATIVAS LIGADAS A CULTURA E ARTE "/>
    <x v="4"/>
    <x v="1"/>
    <x v="1"/>
    <x v="9"/>
    <n v="1.0294742132043471"/>
    <n v="6124"/>
    <n v="6304.500081663421"/>
  </r>
  <r>
    <x v="11"/>
    <s v="CENTRO OESTE        "/>
    <s v="C1811301"/>
    <s v="IMPRESSAO DE JORNAIS                                             "/>
    <x v="0"/>
    <x v="1"/>
    <x v="1"/>
    <x v="9"/>
    <n v="1.0294742132043471"/>
    <n v="32102"/>
    <n v="33048.181192285949"/>
  </r>
  <r>
    <x v="11"/>
    <s v="CENTRO OESTE        "/>
    <s v="G4647802"/>
    <s v="COMERCIO ATACADISTA DE LIVROS, JORNAIS E OUTRAS PUBLICACOES      "/>
    <x v="2"/>
    <x v="1"/>
    <x v="1"/>
    <x v="9"/>
    <n v="1.0294742132043471"/>
    <n v="10790"/>
    <n v="11108.026760474904"/>
  </r>
  <r>
    <x v="11"/>
    <s v="CENTRO OESTE        "/>
    <s v="G4756300"/>
    <s v="COM VAREJISTA ESPECIALIZADO DE INSTRUMENTOS MUSICAIS E ACESSORIO "/>
    <x v="3"/>
    <x v="1"/>
    <x v="1"/>
    <x v="9"/>
    <n v="1.0294742132043471"/>
    <n v="6802"/>
    <n v="7002.4835982159684"/>
  </r>
  <r>
    <x v="11"/>
    <s v="CENTRO OESTE        "/>
    <s v="G4756300"/>
    <s v="COM VAREJISTA ESPECIALIZADO DE INSTRUMENTOS MUSICAIS E ACESSORIO "/>
    <x v="3"/>
    <x v="1"/>
    <x v="1"/>
    <x v="9"/>
    <n v="1.0294742132043471"/>
    <n v="2899"/>
    <n v="2984.4457440794022"/>
  </r>
  <r>
    <x v="11"/>
    <s v="CENTRO OESTE        "/>
    <s v="G4761001"/>
    <s v="COMERCIO VAREJISTA DE LIVROS                                     "/>
    <x v="2"/>
    <x v="1"/>
    <x v="1"/>
    <x v="9"/>
    <n v="1.0294742132043471"/>
    <n v="10256"/>
    <n v="10558.287530623784"/>
  </r>
  <r>
    <x v="11"/>
    <s v="CENTRO OESTE        "/>
    <s v="G4761001"/>
    <s v="COMERCIO VAREJISTA DE LIVROS                                     "/>
    <x v="2"/>
    <x v="1"/>
    <x v="0"/>
    <x v="9"/>
    <n v="1.0294742132043471"/>
    <n v="9920"/>
    <n v="10212.384194987122"/>
  </r>
  <r>
    <x v="11"/>
    <s v="CENTRO OESTE        "/>
    <s v="G4761001"/>
    <s v="COMERCIO VAREJISTA DE LIVROS                                     "/>
    <x v="2"/>
    <x v="1"/>
    <x v="0"/>
    <x v="9"/>
    <n v="1.0294742132043471"/>
    <n v="256640"/>
    <n v="264204.26207676361"/>
  </r>
  <r>
    <x v="11"/>
    <s v="CENTRO OESTE        "/>
    <s v="G4761001"/>
    <s v="COMERCIO VAREJISTA DE LIVROS                                     "/>
    <x v="2"/>
    <x v="1"/>
    <x v="1"/>
    <x v="9"/>
    <n v="1.0294742132043471"/>
    <n v="31828"/>
    <n v="32766.105257867959"/>
  </r>
  <r>
    <x v="11"/>
    <s v="CENTRO OESTE        "/>
    <s v="G4761001"/>
    <s v="COMERCIO VAREJISTA DE LIVROS                                     "/>
    <x v="2"/>
    <x v="1"/>
    <x v="0"/>
    <x v="9"/>
    <n v="1.0294742132043471"/>
    <n v="9920"/>
    <n v="10212.384194987122"/>
  </r>
  <r>
    <x v="11"/>
    <s v="CENTRO OESTE        "/>
    <s v="G4761001"/>
    <s v="COMERCIO VAREJISTA DE LIVROS                                     "/>
    <x v="2"/>
    <x v="1"/>
    <x v="1"/>
    <x v="9"/>
    <n v="1.0294742132043471"/>
    <n v="1808"/>
    <n v="1861.2893774734596"/>
  </r>
  <r>
    <x v="11"/>
    <s v="CENTRO OESTE        "/>
    <s v="G4761001"/>
    <s v="COMERCIO VAREJISTA DE LIVROS                                     "/>
    <x v="2"/>
    <x v="1"/>
    <x v="0"/>
    <x v="9"/>
    <n v="1.0294742132043471"/>
    <n v="18640"/>
    <n v="19189.39933412903"/>
  </r>
  <r>
    <x v="11"/>
    <s v="CENTRO OESTE        "/>
    <s v="G4761002"/>
    <s v="COMERCIO VAREJISTA DE JORNAIS E REVISTAS                         "/>
    <x v="2"/>
    <x v="1"/>
    <x v="1"/>
    <x v="9"/>
    <n v="1.0294742132043471"/>
    <n v="125901"/>
    <n v="129611.8329166405"/>
  </r>
  <r>
    <x v="11"/>
    <s v="CENTRO OESTE        "/>
    <s v="G4761002"/>
    <s v="COMERCIO VAREJISTA DE JORNAIS E REVISTAS                         "/>
    <x v="2"/>
    <x v="1"/>
    <x v="1"/>
    <x v="9"/>
    <n v="1.0294742132043471"/>
    <n v="7100"/>
    <n v="7309.2669137508638"/>
  </r>
  <r>
    <x v="11"/>
    <s v="CENTRO OESTE        "/>
    <s v="G4762800"/>
    <s v="COMERCIO VAREJISTA DE DISCOS, CDS, DVDS E FITAS                  "/>
    <x v="3"/>
    <x v="1"/>
    <x v="1"/>
    <x v="9"/>
    <n v="1.0294742132043471"/>
    <n v="7914"/>
    <n v="8147.2589232992023"/>
  </r>
  <r>
    <x v="11"/>
    <s v="CENTRO OESTE        "/>
    <s v="G4762800"/>
    <s v="COMERCIO VAREJISTA DE DISCOS, CDS, DVDS E FITAS                  "/>
    <x v="3"/>
    <x v="1"/>
    <x v="1"/>
    <x v="9"/>
    <n v="1.0294742132043471"/>
    <n v="48498"/>
    <n v="49927.440391984426"/>
  </r>
  <r>
    <x v="11"/>
    <s v="CENTRO OESTE        "/>
    <s v="G4762800"/>
    <s v="COMERCIO VAREJISTA DE DISCOS, CDS, DVDS E FITAS                  "/>
    <x v="3"/>
    <x v="1"/>
    <x v="1"/>
    <x v="9"/>
    <n v="1.0294742132043471"/>
    <n v="8325"/>
    <n v="8570.3728249261894"/>
  </r>
  <r>
    <x v="11"/>
    <s v="CENTRO OESTE        "/>
    <s v="J5811500"/>
    <s v="EDICAO DE LIVROS                                                 "/>
    <x v="2"/>
    <x v="1"/>
    <x v="1"/>
    <x v="9"/>
    <n v="1.0294742132043471"/>
    <n v="28181"/>
    <n v="29011.612802311705"/>
  </r>
  <r>
    <x v="11"/>
    <s v="CENTRO OESTE        "/>
    <s v="J5811500"/>
    <s v="EDICAO DE LIVROS                                                 "/>
    <x v="2"/>
    <x v="1"/>
    <x v="1"/>
    <x v="9"/>
    <n v="1.0294742132043471"/>
    <n v="37185"/>
    <n v="38280.998618003643"/>
  </r>
  <r>
    <x v="11"/>
    <s v="CENTRO OESTE        "/>
    <s v="J5812301"/>
    <s v="EDICAO DE JORNAIS DIARIOS                                        "/>
    <x v="2"/>
    <x v="1"/>
    <x v="1"/>
    <x v="9"/>
    <n v="1.0294742132043471"/>
    <n v="26148"/>
    <n v="26918.691726867266"/>
  </r>
  <r>
    <x v="11"/>
    <s v="CENTRO OESTE        "/>
    <s v="J5829800"/>
    <s v="EDICAO INTEGRADA IMPRESSAO CADASTRO LISTA OUTRO PRODUTO GRAFICO  "/>
    <x v="0"/>
    <x v="1"/>
    <x v="1"/>
    <x v="9"/>
    <n v="1.0294742132043471"/>
    <n v="34418"/>
    <n v="35432.443470067221"/>
  </r>
  <r>
    <x v="11"/>
    <s v="CENTRO OESTE        "/>
    <s v="J5829800"/>
    <s v="EDICAO INTEGRADA IMPRESSAO CADASTRO LISTA OUTRO PRODUTO GRAFICO  "/>
    <x v="0"/>
    <x v="1"/>
    <x v="1"/>
    <x v="9"/>
    <n v="1.0294742132043471"/>
    <n v="11139"/>
    <n v="11467.313260883222"/>
  </r>
  <r>
    <x v="11"/>
    <s v="CENTRO OESTE        "/>
    <s v="J5829800"/>
    <s v="EDICAO INTEGRADA IMPRESSAO CADASTRO LISTA OUTRO PRODUTO GRAFICO  "/>
    <x v="0"/>
    <x v="1"/>
    <x v="1"/>
    <x v="9"/>
    <n v="1.0294742132043471"/>
    <n v="2376"/>
    <n v="2446.0307305735287"/>
  </r>
  <r>
    <x v="11"/>
    <s v="CENTRO OESTE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1"/>
    <s v="CENTRO OESTE        "/>
    <s v="J6010100"/>
    <s v="ATIVIDADES DE RADIO                                              "/>
    <x v="5"/>
    <x v="1"/>
    <x v="1"/>
    <x v="9"/>
    <n v="1.0294742132043471"/>
    <n v="926"/>
    <n v="953.2931214272254"/>
  </r>
  <r>
    <x v="11"/>
    <s v="CENTRO OESTE        "/>
    <s v="J6010100"/>
    <s v="ATIVIDADES DE RADIO                                              "/>
    <x v="5"/>
    <x v="1"/>
    <x v="1"/>
    <x v="9"/>
    <n v="1.0294742132043471"/>
    <n v="184545"/>
    <n v="189984.31867579624"/>
  </r>
  <r>
    <x v="11"/>
    <s v="CENTRO OESTE        "/>
    <s v="R9001906"/>
    <s v="ATIVIDADES DE SONORIZACAO E DE ILUMINACAO                        "/>
    <x v="4"/>
    <x v="1"/>
    <x v="1"/>
    <x v="9"/>
    <n v="1.0294742132043471"/>
    <n v="4864"/>
    <n v="5007.3625730259446"/>
  </r>
  <r>
    <x v="12"/>
    <s v="CENTRO OESTE        "/>
    <s v="G4647802"/>
    <s v="COMERCIO ATACADISTA DE LIVROS, JORNAIS E OUTRAS PUBLICACOES      "/>
    <x v="2"/>
    <x v="1"/>
    <x v="1"/>
    <x v="9"/>
    <n v="1.0294742132043471"/>
    <n v="90724"/>
    <n v="93398.018518751182"/>
  </r>
  <r>
    <x v="12"/>
    <s v="CENTRO OESTE        "/>
    <s v="G4756300"/>
    <s v="COM VAREJISTA ESPECIALIZADO DE INSTRUMENTOS MUSICAIS E ACESSORIO "/>
    <x v="3"/>
    <x v="1"/>
    <x v="1"/>
    <x v="9"/>
    <n v="1.0294742132043471"/>
    <n v="40445"/>
    <n v="41637.084553049819"/>
  </r>
  <r>
    <x v="12"/>
    <s v="CENTRO OESTE        "/>
    <s v="G4756300"/>
    <s v="COM VAREJISTA ESPECIALIZADO DE INSTRUMENTOS MUSICAIS E ACESSORIO "/>
    <x v="3"/>
    <x v="1"/>
    <x v="1"/>
    <x v="9"/>
    <n v="1.0294742132043471"/>
    <n v="125366"/>
    <n v="129061.06421257618"/>
  </r>
  <r>
    <x v="12"/>
    <s v="CENTRO OESTE        "/>
    <s v="G4756300"/>
    <s v="COM VAREJISTA ESPECIALIZADO DE INSTRUMENTOS MUSICAIS E ACESSORIO "/>
    <x v="3"/>
    <x v="1"/>
    <x v="1"/>
    <x v="9"/>
    <n v="1.0294742132043471"/>
    <n v="1391"/>
    <n v="1431.9986305672467"/>
  </r>
  <r>
    <x v="12"/>
    <s v="CENTRO OESTE        "/>
    <s v="G4761001"/>
    <s v="COMERCIO VAREJISTA DE LIVROS                                     "/>
    <x v="2"/>
    <x v="1"/>
    <x v="1"/>
    <x v="9"/>
    <n v="1.0294742132043471"/>
    <n v="38345"/>
    <n v="39475.188705320688"/>
  </r>
  <r>
    <x v="12"/>
    <s v="CENTRO OESTE        "/>
    <s v="G4761001"/>
    <s v="COMERCIO VAREJISTA DE LIVROS                                     "/>
    <x v="2"/>
    <x v="1"/>
    <x v="1"/>
    <x v="9"/>
    <n v="1.0294742132043471"/>
    <n v="112430"/>
    <n v="115743.78579056474"/>
  </r>
  <r>
    <x v="12"/>
    <s v="CENTRO OESTE        "/>
    <s v="G4761001"/>
    <s v="COMERCIO VAREJISTA DE LIVROS                                     "/>
    <x v="2"/>
    <x v="1"/>
    <x v="1"/>
    <x v="9"/>
    <n v="1.0294742132043471"/>
    <n v="42194"/>
    <n v="43437.634951944223"/>
  </r>
  <r>
    <x v="12"/>
    <s v="CENTRO OESTE        "/>
    <s v="G4761002"/>
    <s v="COMERCIO VAREJISTA DE JORNAIS E REVISTAS                         "/>
    <x v="2"/>
    <x v="1"/>
    <x v="1"/>
    <x v="9"/>
    <n v="1.0294742132043471"/>
    <n v="52920"/>
    <n v="54479.775362774046"/>
  </r>
  <r>
    <x v="12"/>
    <s v="CENTRO OESTE        "/>
    <s v="G4762800"/>
    <s v="COMERCIO VAREJISTA DE DISCOS, CDS, DVDS E FITAS                  "/>
    <x v="3"/>
    <x v="1"/>
    <x v="1"/>
    <x v="9"/>
    <n v="1.0294742132043471"/>
    <n v="14825"/>
    <n v="15261.955210754446"/>
  </r>
  <r>
    <x v="12"/>
    <s v="CENTRO OESTE        "/>
    <s v="G4762800"/>
    <s v="COMERCIO VAREJISTA DE DISCOS, CDS, DVDS E FITAS                  "/>
    <x v="3"/>
    <x v="1"/>
    <x v="1"/>
    <x v="9"/>
    <n v="1.0294742132043471"/>
    <n v="72593"/>
    <n v="74732.621559143168"/>
  </r>
  <r>
    <x v="12"/>
    <s v="CENTRO OESTE        "/>
    <s v="G4762800"/>
    <s v="COMERCIO VAREJISTA DE DISCOS, CDS, DVDS E FITAS                  "/>
    <x v="3"/>
    <x v="1"/>
    <x v="1"/>
    <x v="9"/>
    <n v="1.0294742132043471"/>
    <n v="804"/>
    <n v="827.69726741629506"/>
  </r>
  <r>
    <x v="12"/>
    <s v="CENTRO OESTE        "/>
    <s v="G4762800"/>
    <s v="COMERCIO VAREJISTA DE DISCOS, CDS, DVDS E FITAS                  "/>
    <x v="3"/>
    <x v="1"/>
    <x v="1"/>
    <x v="9"/>
    <n v="1.0294742132043471"/>
    <n v="35000"/>
    <n v="36031.597462152145"/>
  </r>
  <r>
    <x v="12"/>
    <s v="CENTRO OESTE        "/>
    <s v="J5811500"/>
    <s v="EDICAO DE LIVROS                                                 "/>
    <x v="2"/>
    <x v="1"/>
    <x v="1"/>
    <x v="9"/>
    <n v="1.0294742132043471"/>
    <n v="17172"/>
    <n v="17678.13118914505"/>
  </r>
  <r>
    <x v="12"/>
    <s v="CENTRO OESTE        "/>
    <s v="J5812301"/>
    <s v="EDICAO DE JORNAIS DIARIOS                                        "/>
    <x v="2"/>
    <x v="1"/>
    <x v="1"/>
    <x v="9"/>
    <n v="1.0294742132043471"/>
    <n v="21587"/>
    <n v="22223.259840442239"/>
  </r>
  <r>
    <x v="12"/>
    <s v="CENTRO OESTE        "/>
    <s v="J5813100"/>
    <s v="EDICAO DE REVISTAS                                               "/>
    <x v="2"/>
    <x v="1"/>
    <x v="1"/>
    <x v="9"/>
    <n v="1.0294742132043471"/>
    <n v="22044"/>
    <n v="22693.729555876627"/>
  </r>
  <r>
    <x v="12"/>
    <s v="CENTRO OESTE        "/>
    <s v="J5821200"/>
    <s v="EDICAO INTEGRADA A IMPRESSAO DE LIVROS                           "/>
    <x v="2"/>
    <x v="1"/>
    <x v="1"/>
    <x v="9"/>
    <n v="1.0294742132043471"/>
    <n v="180166"/>
    <n v="185476.25109617438"/>
  </r>
  <r>
    <x v="12"/>
    <s v="CENTRO OESTE        "/>
    <s v="J5821200"/>
    <s v="EDICAO INTEGRADA A IMPRESSAO DE LIVROS                           "/>
    <x v="2"/>
    <x v="1"/>
    <x v="1"/>
    <x v="9"/>
    <n v="1.0294742132043471"/>
    <n v="20613"/>
    <n v="21220.551956781204"/>
  </r>
  <r>
    <x v="12"/>
    <s v="CENTRO OESTE        "/>
    <s v="J5822101"/>
    <s v="EDICAO INTEGRADA A IMPRESSAO DE JORNAIS DIARIOS                  "/>
    <x v="2"/>
    <x v="1"/>
    <x v="1"/>
    <x v="9"/>
    <n v="1.0294742132043471"/>
    <n v="9728"/>
    <n v="10014.725146051889"/>
  </r>
  <r>
    <x v="12"/>
    <s v="CENTRO OESTE        "/>
    <s v="J5829800"/>
    <s v="EDICAO INTEGRADA IMPRESSAO CADASTRO LISTA OUTRO PRODUTO GRAFICO  "/>
    <x v="0"/>
    <x v="1"/>
    <x v="1"/>
    <x v="9"/>
    <n v="1.0294742132043471"/>
    <n v="3282"/>
    <n v="3378.7343677366671"/>
  </r>
  <r>
    <x v="12"/>
    <s v="CENTRO OESTE        "/>
    <s v="J5829800"/>
    <s v="EDICAO INTEGRADA IMPRESSAO CADASTRO LISTA OUTRO PRODUTO GRAFICO  "/>
    <x v="0"/>
    <x v="1"/>
    <x v="1"/>
    <x v="9"/>
    <n v="1.0294742132043471"/>
    <n v="79981"/>
    <n v="82338.377046296882"/>
  </r>
  <r>
    <x v="12"/>
    <s v="CENTRO OESTE        "/>
    <s v="J5829800"/>
    <s v="EDICAO INTEGRADA IMPRESSAO CADASTRO LISTA OUTRO PRODUTO GRAFICO  "/>
    <x v="0"/>
    <x v="1"/>
    <x v="1"/>
    <x v="9"/>
    <n v="1.0294742132043471"/>
    <n v="3861"/>
    <n v="3974.7999371819842"/>
  </r>
  <r>
    <x v="12"/>
    <s v="CENTRO OESTE        "/>
    <s v="J5911199"/>
    <s v="ATIV PD CINEMATOGRAFICA VIDEO PROG TELEVISAO NAO ESPECI ANTERIOR "/>
    <x v="5"/>
    <x v="1"/>
    <x v="1"/>
    <x v="9"/>
    <n v="1.0294742132043471"/>
    <n v="3353"/>
    <n v="3451.8270368741755"/>
  </r>
  <r>
    <x v="12"/>
    <s v="CENTRO OESTE        "/>
    <s v="J5920100"/>
    <s v="ATIVIDADES DE GRAVACAO DE SOM E DE EDICAO DE MUSICA              "/>
    <x v="3"/>
    <x v="1"/>
    <x v="1"/>
    <x v="9"/>
    <n v="1.0294742132043471"/>
    <n v="83129"/>
    <n v="85579.161869464166"/>
  </r>
  <r>
    <x v="12"/>
    <s v="CENTRO OESTE        "/>
    <s v="J6010100"/>
    <s v="ATIVIDADES DE RADIO                                              "/>
    <x v="5"/>
    <x v="1"/>
    <x v="1"/>
    <x v="9"/>
    <n v="1.0294742132043471"/>
    <n v="7714"/>
    <n v="7941.3640806583335"/>
  </r>
  <r>
    <x v="12"/>
    <s v="CENTRO OESTE        "/>
    <s v="J6010100"/>
    <s v="ATIVIDADES DE RADIO                                              "/>
    <x v="5"/>
    <x v="1"/>
    <x v="1"/>
    <x v="9"/>
    <n v="1.0294742132043471"/>
    <n v="13702"/>
    <n v="14105.855669325963"/>
  </r>
  <r>
    <x v="12"/>
    <s v="CENTRO OESTE        "/>
    <s v="J6021700"/>
    <s v="ATIVIDADES DE TELEVISAO ABERTA                                   "/>
    <x v="5"/>
    <x v="1"/>
    <x v="1"/>
    <x v="9"/>
    <n v="1.0294742132043471"/>
    <n v="104739"/>
    <n v="107826.09961681011"/>
  </r>
  <r>
    <x v="12"/>
    <s v="CENTRO OESTE        "/>
    <s v="R9001906"/>
    <s v="ATIVIDADES DE SONORIZACAO E DE ILUMINACAO                        "/>
    <x v="4"/>
    <x v="1"/>
    <x v="1"/>
    <x v="9"/>
    <n v="1.0294742132043471"/>
    <n v="92074"/>
    <n v="94787.808706577052"/>
  </r>
  <r>
    <x v="12"/>
    <s v="CENTRO OESTE        "/>
    <s v="R9001999"/>
    <s v="ARTE CENICA ESPETAC ATIVI COMPLEMENTARES NAO ESPECI ANTERIOR     "/>
    <x v="4"/>
    <x v="1"/>
    <x v="1"/>
    <x v="9"/>
    <n v="1.0294742132043471"/>
    <n v="10086"/>
    <n v="10383.276914379045"/>
  </r>
  <r>
    <x v="13"/>
    <s v="NORTE               "/>
    <s v="G4756300"/>
    <s v="COM VAREJISTA ESPECIALIZADO DE INSTRUMENTOS MUSICAIS E ACESSORIO "/>
    <x v="3"/>
    <x v="1"/>
    <x v="1"/>
    <x v="9"/>
    <n v="1.0294742132043471"/>
    <n v="10533"/>
    <n v="10843.451887681387"/>
  </r>
  <r>
    <x v="13"/>
    <s v="NORTE               "/>
    <s v="G4756300"/>
    <s v="COM VAREJISTA ESPECIALIZADO DE INSTRUMENTOS MUSICAIS E ACESSORIO "/>
    <x v="3"/>
    <x v="1"/>
    <x v="1"/>
    <x v="9"/>
    <n v="1.0294742132043471"/>
    <n v="4100"/>
    <n v="4220.844274137823"/>
  </r>
  <r>
    <x v="13"/>
    <s v="NORTE               "/>
    <s v="G4761001"/>
    <s v="COMERCIO VAREJISTA DE LIVROS                                     "/>
    <x v="2"/>
    <x v="1"/>
    <x v="1"/>
    <x v="9"/>
    <n v="1.0294742132043471"/>
    <n v="22663"/>
    <n v="23330.974093850116"/>
  </r>
  <r>
    <x v="13"/>
    <s v="NORTE               "/>
    <s v="G4761001"/>
    <s v="COMERCIO VAREJISTA DE LIVROS                                     "/>
    <x v="2"/>
    <x v="1"/>
    <x v="1"/>
    <x v="9"/>
    <n v="1.0294742132043471"/>
    <n v="48960"/>
    <n v="50403.057478484836"/>
  </r>
  <r>
    <x v="13"/>
    <s v="NORTE               "/>
    <s v="G4761001"/>
    <s v="COMERCIO VAREJISTA DE LIVROS                                     "/>
    <x v="2"/>
    <x v="1"/>
    <x v="1"/>
    <x v="9"/>
    <n v="1.0294742132043471"/>
    <n v="4664"/>
    <n v="4801.4677303850749"/>
  </r>
  <r>
    <x v="13"/>
    <s v="NORTE               "/>
    <s v="J5821200"/>
    <s v="EDICAO INTEGRADA A IMPRESSAO DE LIVROS                           "/>
    <x v="2"/>
    <x v="1"/>
    <x v="1"/>
    <x v="9"/>
    <n v="1.0294742132043471"/>
    <n v="60918"/>
    <n v="62713.510119982413"/>
  </r>
  <r>
    <x v="13"/>
    <s v="NORTE  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3"/>
    <s v="NORTE               "/>
    <s v="J5914600"/>
    <s v="ATIVIDADES DE EXIBICAO CINEMATOGRAFICA                           "/>
    <x v="5"/>
    <x v="1"/>
    <x v="0"/>
    <x v="9"/>
    <n v="1.0294742132043471"/>
    <n v="1176004"/>
    <n v="1210665.7926251651"/>
  </r>
  <r>
    <x v="13"/>
    <s v="NORTE               "/>
    <s v="J5914600"/>
    <s v="ATIVIDADES DE EXIBICAO CINEMATOGRAFICA                           "/>
    <x v="5"/>
    <x v="1"/>
    <x v="0"/>
    <x v="9"/>
    <n v="1.0294742132043471"/>
    <n v="3527550"/>
    <n v="3631521.7607889944"/>
  </r>
  <r>
    <x v="13"/>
    <s v="NORTE               "/>
    <s v="J5914600"/>
    <s v="ATIVIDADES DE EXIBICAO CINEMATOGRAFICA                           "/>
    <x v="5"/>
    <x v="1"/>
    <x v="0"/>
    <x v="9"/>
    <n v="1.0294742132043471"/>
    <n v="5879920"/>
    <n v="6053226.0157045042"/>
  </r>
  <r>
    <x v="13"/>
    <s v="NORTE               "/>
    <s v="J5920100"/>
    <s v="ATIVIDADES DE GRAVACAO DE SOM E DE EDICAO DE MUSICA              "/>
    <x v="3"/>
    <x v="1"/>
    <x v="1"/>
    <x v="9"/>
    <n v="1.0294742132043471"/>
    <n v="4691"/>
    <n v="4829.2635341415917"/>
  </r>
  <r>
    <x v="13"/>
    <s v="NORTE               "/>
    <s v="J5920100"/>
    <s v="ATIVIDADES DE GRAVACAO DE SOM E DE EDICAO DE MUSICA              "/>
    <x v="3"/>
    <x v="1"/>
    <x v="1"/>
    <x v="9"/>
    <n v="1.0294742132043471"/>
    <n v="73657"/>
    <n v="75827.982121992594"/>
  </r>
  <r>
    <x v="13"/>
    <s v="NORTE               "/>
    <s v="J6010100"/>
    <s v="ATIVIDADES DE RADIO                                              "/>
    <x v="5"/>
    <x v="1"/>
    <x v="1"/>
    <x v="9"/>
    <n v="1.0294742132043471"/>
    <n v="25773"/>
    <n v="26532.638896915636"/>
  </r>
  <r>
    <x v="13"/>
    <s v="NORTE               "/>
    <s v="J6010100"/>
    <s v="ATIVIDADES DE RADIO                                              "/>
    <x v="5"/>
    <x v="1"/>
    <x v="1"/>
    <x v="9"/>
    <n v="1.0294742132043471"/>
    <n v="68726"/>
    <n v="70751.644776681962"/>
  </r>
  <r>
    <x v="13"/>
    <s v="NORTE               "/>
    <s v="J6010100"/>
    <s v="ATIVIDADES DE RADIO                                              "/>
    <x v="5"/>
    <x v="1"/>
    <x v="1"/>
    <x v="9"/>
    <n v="1.0294742132043471"/>
    <n v="22917"/>
    <n v="23592.460544004021"/>
  </r>
  <r>
    <x v="13"/>
    <s v="NORTE               "/>
    <s v="J6021700"/>
    <s v="ATIVIDADES DE TELEVISAO ABERTA                                   "/>
    <x v="5"/>
    <x v="1"/>
    <x v="1"/>
    <x v="9"/>
    <n v="1.0294742132043471"/>
    <n v="1760"/>
    <n v="1811.8746152396509"/>
  </r>
  <r>
    <x v="13"/>
    <s v="NORTE               "/>
    <s v="R9001903"/>
    <s v="PRODUCAO DE ESPETACULOS DE DANCA                                 "/>
    <x v="4"/>
    <x v="1"/>
    <x v="1"/>
    <x v="9"/>
    <n v="1.0294742132043471"/>
    <n v="18642"/>
    <n v="19191.458282555439"/>
  </r>
  <r>
    <x v="13"/>
    <s v="NORTE               "/>
    <s v="R9001903"/>
    <s v="PRODUCAO DE ESPETACULOS DE DANCA                                 "/>
    <x v="4"/>
    <x v="1"/>
    <x v="1"/>
    <x v="9"/>
    <n v="1.0294742132043471"/>
    <n v="2399"/>
    <n v="2469.7086374772284"/>
  </r>
  <r>
    <x v="13"/>
    <s v="NORTE               "/>
    <s v="R9001906"/>
    <s v="ATIVIDADES DE SONORIZACAO E DE ILUMINACAO                        "/>
    <x v="4"/>
    <x v="1"/>
    <x v="1"/>
    <x v="9"/>
    <n v="1.0294742132043471"/>
    <n v="32135"/>
    <n v="33082.153841321691"/>
  </r>
  <r>
    <x v="13"/>
    <s v="NORTE               "/>
    <s v="R9001999"/>
    <s v="ARTE CENICA ESPETAC ATIVI COMPLEMENTARES NAO ESPECI ANTERIOR     "/>
    <x v="4"/>
    <x v="1"/>
    <x v="1"/>
    <x v="9"/>
    <n v="1.0294742132043471"/>
    <n v="86933"/>
    <n v="89495.281776493503"/>
  </r>
  <r>
    <x v="13"/>
    <s v="NORTE               "/>
    <s v="R9101500"/>
    <s v="ATIVIDADES DE BIBLIOTECAS E ARQUIVOS                             "/>
    <x v="1"/>
    <x v="0"/>
    <x v="0"/>
    <x v="9"/>
    <n v="1.0294742132043471"/>
    <n v="257040"/>
    <n v="264616.05176204536"/>
  </r>
  <r>
    <x v="14"/>
    <s v="NORDESTE            "/>
    <s v="C1811302"/>
    <s v="IMPRESSAO DE LIVROS, REVISTAS E OUTRAS PUBLICACOES PERIODICAS    "/>
    <x v="0"/>
    <x v="1"/>
    <x v="1"/>
    <x v="9"/>
    <n v="1.0294742132043471"/>
    <n v="36183"/>
    <n v="37249.465456372891"/>
  </r>
  <r>
    <x v="14"/>
    <s v="NORDESTE            "/>
    <s v="C1811302"/>
    <s v="IMPRESSAO DE LIVROS, REVISTAS E OUTRAS PUBLICACOES PERIODICAS    "/>
    <x v="0"/>
    <x v="1"/>
    <x v="1"/>
    <x v="9"/>
    <n v="1.0294742132043471"/>
    <n v="44820"/>
    <n v="46141.034235818835"/>
  </r>
  <r>
    <x v="14"/>
    <s v="NORDESTE            "/>
    <s v="C1811302"/>
    <s v="IMPRESSAO DE LIVROS, REVISTAS E OUTRAS PUBLICACOES PERIODICAS    "/>
    <x v="0"/>
    <x v="1"/>
    <x v="1"/>
    <x v="9"/>
    <n v="1.0294742132043471"/>
    <n v="14906"/>
    <n v="15345.342622023998"/>
  </r>
  <r>
    <x v="14"/>
    <s v="NORDESTE            "/>
    <s v="G4647802"/>
    <s v="COMERCIO ATACADISTA DE LIVROS, JORNAIS E OUTRAS PUBLICACOES      "/>
    <x v="2"/>
    <x v="1"/>
    <x v="1"/>
    <x v="9"/>
    <n v="1.0294742132043471"/>
    <n v="3888"/>
    <n v="4002.5957409385014"/>
  </r>
  <r>
    <x v="14"/>
    <s v="NORDESTE            "/>
    <s v="G4647802"/>
    <s v="COMERCIO ATACADISTA DE LIVROS, JORNAIS E OUTRAS PUBLICACOES      "/>
    <x v="2"/>
    <x v="1"/>
    <x v="1"/>
    <x v="9"/>
    <n v="1.0294742132043471"/>
    <n v="10423"/>
    <n v="10730.209724228909"/>
  </r>
  <r>
    <x v="14"/>
    <s v="NORDESTE            "/>
    <s v="G4647802"/>
    <s v="COMERCIO ATACADISTA DE LIVROS, JORNAIS E OUTRAS PUBLICACOES      "/>
    <x v="2"/>
    <x v="1"/>
    <x v="1"/>
    <x v="9"/>
    <n v="1.0294742132043471"/>
    <n v="15551"/>
    <n v="16009.353489540801"/>
  </r>
  <r>
    <x v="14"/>
    <s v="NORDESTE            "/>
    <s v="G4761001"/>
    <s v="COMERCIO VAREJISTA DE LIVROS                                     "/>
    <x v="2"/>
    <x v="1"/>
    <x v="1"/>
    <x v="9"/>
    <n v="1.0294742132043471"/>
    <n v="19219"/>
    <n v="19785.464903574346"/>
  </r>
  <r>
    <x v="14"/>
    <s v="NORDESTE            "/>
    <s v="G4761001"/>
    <s v="COMERCIO VAREJISTA DE LIVROS                                     "/>
    <x v="2"/>
    <x v="1"/>
    <x v="1"/>
    <x v="9"/>
    <n v="1.0294742132043471"/>
    <n v="65331"/>
    <n v="67256.579822853193"/>
  </r>
  <r>
    <x v="14"/>
    <s v="NORDESTE            "/>
    <s v="G4761002"/>
    <s v="COMERCIO VAREJISTA DE JORNAIS E REVISTAS                         "/>
    <x v="2"/>
    <x v="1"/>
    <x v="1"/>
    <x v="9"/>
    <n v="1.0294742132043471"/>
    <n v="33515"/>
    <n v="34502.828255543689"/>
  </r>
  <r>
    <x v="14"/>
    <s v="NORDESTE            "/>
    <s v="G4761002"/>
    <s v="COMERCIO VAREJISTA DE JORNAIS E REVISTAS                         "/>
    <x v="2"/>
    <x v="1"/>
    <x v="1"/>
    <x v="9"/>
    <n v="1.0294742132043471"/>
    <n v="105000"/>
    <n v="108094.79238645644"/>
  </r>
  <r>
    <x v="14"/>
    <s v="NORDESTE            "/>
    <s v="G4762800"/>
    <s v="COMERCIO VAREJISTA DE DISCOS, CDS, DVDS E FITAS                  "/>
    <x v="3"/>
    <x v="1"/>
    <x v="1"/>
    <x v="9"/>
    <n v="1.0294742132043471"/>
    <n v="68880"/>
    <n v="70910.183805515422"/>
  </r>
  <r>
    <x v="14"/>
    <s v="NORDESTE            "/>
    <s v="G4762800"/>
    <s v="COMERCIO VAREJISTA DE DISCOS, CDS, DVDS E FITAS                  "/>
    <x v="3"/>
    <x v="1"/>
    <x v="1"/>
    <x v="9"/>
    <n v="1.0294742132043471"/>
    <n v="2650"/>
    <n v="2728.1066649915197"/>
  </r>
  <r>
    <x v="14"/>
    <s v="NORDESTE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4"/>
    <s v="NORDESTE            "/>
    <s v="J5911102"/>
    <s v="PRODUCAO DE FILMES PARA PUBLICIDADE                              "/>
    <x v="5"/>
    <x v="1"/>
    <x v="1"/>
    <x v="9"/>
    <n v="1.0294742132043471"/>
    <n v="3642"/>
    <n v="3749.3450844902322"/>
  </r>
  <r>
    <x v="14"/>
    <s v="NORDESTE            "/>
    <s v="J6010100"/>
    <s v="ATIVIDADES DE RADIO                                              "/>
    <x v="5"/>
    <x v="1"/>
    <x v="1"/>
    <x v="9"/>
    <n v="1.0294742132043471"/>
    <n v="74281"/>
    <n v="76470.374031032101"/>
  </r>
  <r>
    <x v="14"/>
    <s v="NORDESTE            "/>
    <s v="J6010100"/>
    <s v="ATIVIDADES DE RADIO                                              "/>
    <x v="5"/>
    <x v="1"/>
    <x v="1"/>
    <x v="9"/>
    <n v="1.0294742132043471"/>
    <n v="6479"/>
    <n v="6669.9634273509646"/>
  </r>
  <r>
    <x v="14"/>
    <s v="NORDESTE            "/>
    <s v="J6021700"/>
    <s v="ATIVIDADES DE TELEVISAO ABERTA                                   "/>
    <x v="5"/>
    <x v="1"/>
    <x v="1"/>
    <x v="9"/>
    <n v="1.0294742132043471"/>
    <n v="15083"/>
    <n v="15527.559557761168"/>
  </r>
  <r>
    <x v="14"/>
    <s v="NORDESTE            "/>
    <s v="R9001902"/>
    <s v="PRODUCAO MUSICAL                                                 "/>
    <x v="4"/>
    <x v="1"/>
    <x v="1"/>
    <x v="9"/>
    <n v="1.0294742132043471"/>
    <n v="50649"/>
    <n v="52141.839424586971"/>
  </r>
  <r>
    <x v="14"/>
    <s v="NORDESTE            "/>
    <s v="R9001902"/>
    <s v="PRODUCAO MUSICAL                                                 "/>
    <x v="4"/>
    <x v="1"/>
    <x v="1"/>
    <x v="9"/>
    <n v="1.0294742132043471"/>
    <n v="6804"/>
    <n v="7004.5425466423776"/>
  </r>
  <r>
    <x v="14"/>
    <s v="NORDESTE            "/>
    <s v="R9001906"/>
    <s v="ATIVIDADES DE SONORIZACAO E DE ILUMINACAO                        "/>
    <x v="4"/>
    <x v="1"/>
    <x v="1"/>
    <x v="9"/>
    <n v="1.0294742132043471"/>
    <n v="4322"/>
    <n v="4449.3875494691883"/>
  </r>
  <r>
    <x v="15"/>
    <s v="NORDESTE            "/>
    <s v="C1811301"/>
    <s v="IMPRESSAO DE JORNAIS                                             "/>
    <x v="0"/>
    <x v="1"/>
    <x v="1"/>
    <x v="9"/>
    <n v="1.0294742132043471"/>
    <n v="48254"/>
    <n v="49676.248683962564"/>
  </r>
  <r>
    <x v="15"/>
    <s v="NORDESTE            "/>
    <s v="C1811302"/>
    <s v="IMPRESSAO DE LIVROS, REVISTAS E OUTRAS PUBLICACOES PERIODICAS    "/>
    <x v="0"/>
    <x v="1"/>
    <x v="1"/>
    <x v="9"/>
    <n v="1.0294742132043471"/>
    <n v="48269"/>
    <n v="49691.690797160627"/>
  </r>
  <r>
    <x v="15"/>
    <s v="NORDESTE            "/>
    <s v="C1811302"/>
    <s v="IMPRESSAO DE LIVROS, REVISTAS E OUTRAS PUBLICACOES PERIODICAS    "/>
    <x v="0"/>
    <x v="1"/>
    <x v="1"/>
    <x v="9"/>
    <n v="1.0294742132043471"/>
    <n v="18667"/>
    <n v="19217.195137885548"/>
  </r>
  <r>
    <x v="15"/>
    <s v="NORDESTE            "/>
    <s v="C1811302"/>
    <s v="IMPRESSAO DE LIVROS, REVISTAS E OUTRAS PUBLICACOES PERIODICAS    "/>
    <x v="0"/>
    <x v="1"/>
    <x v="1"/>
    <x v="9"/>
    <n v="1.0294742132043471"/>
    <n v="42319"/>
    <n v="43566.319228594766"/>
  </r>
  <r>
    <x v="15"/>
    <s v="NORDESTE            "/>
    <s v="G4647802"/>
    <s v="COMERCIO ATACADISTA DE LIVROS, JORNAIS E OUTRAS PUBLICACOES      "/>
    <x v="2"/>
    <x v="1"/>
    <x v="1"/>
    <x v="9"/>
    <n v="1.0294742132043471"/>
    <n v="278072"/>
    <n v="286267.95341415919"/>
  </r>
  <r>
    <x v="15"/>
    <s v="NORDESTE            "/>
    <s v="G4761001"/>
    <s v="COMERCIO VAREJISTA DE LIVROS                                     "/>
    <x v="2"/>
    <x v="1"/>
    <x v="1"/>
    <x v="9"/>
    <n v="1.0294742132043471"/>
    <n v="58296"/>
    <n v="60014.228732960619"/>
  </r>
  <r>
    <x v="15"/>
    <s v="NORDESTE            "/>
    <s v="G4761001"/>
    <s v="COMERCIO VAREJISTA DE LIVROS                                     "/>
    <x v="2"/>
    <x v="1"/>
    <x v="1"/>
    <x v="9"/>
    <n v="1.0294742132043471"/>
    <n v="1966"/>
    <n v="2023.9463031597463"/>
  </r>
  <r>
    <x v="15"/>
    <s v="NORDESTE            "/>
    <s v="G4762800"/>
    <s v="COMERCIO VAREJISTA DE DISCOS, CDS, DVDS E FITAS                  "/>
    <x v="3"/>
    <x v="1"/>
    <x v="1"/>
    <x v="9"/>
    <n v="1.0294742132043471"/>
    <n v="26029"/>
    <n v="26796.18429549595"/>
  </r>
  <r>
    <x v="15"/>
    <s v="NORDESTE            "/>
    <s v="G4762800"/>
    <s v="COMERCIO VAREJISTA DE DISCOS, CDS, DVDS E FITAS                  "/>
    <x v="3"/>
    <x v="1"/>
    <x v="1"/>
    <x v="9"/>
    <n v="1.0294742132043471"/>
    <n v="2334"/>
    <n v="2402.7928136189462"/>
  </r>
  <r>
    <x v="15"/>
    <s v="NORDESTE            "/>
    <s v="J5811500"/>
    <s v="EDICAO DE LIVROS                                                 "/>
    <x v="2"/>
    <x v="1"/>
    <x v="1"/>
    <x v="9"/>
    <n v="1.0294742132043471"/>
    <n v="38910"/>
    <n v="40056.841635781144"/>
  </r>
  <r>
    <x v="15"/>
    <s v="NORDESTE            "/>
    <s v="J5811500"/>
    <s v="EDICAO DE LIVROS                                                 "/>
    <x v="2"/>
    <x v="1"/>
    <x v="1"/>
    <x v="9"/>
    <n v="1.0294742132043471"/>
    <n v="8902"/>
    <n v="9164.3794459450983"/>
  </r>
  <r>
    <x v="15"/>
    <s v="NORDESTE            "/>
    <s v="J5813100"/>
    <s v="EDICAO DE REVISTAS                                               "/>
    <x v="2"/>
    <x v="1"/>
    <x v="1"/>
    <x v="9"/>
    <n v="1.0294742132043471"/>
    <n v="8158"/>
    <n v="8398.4506313210641"/>
  </r>
  <r>
    <x v="15"/>
    <s v="NORDESTE            "/>
    <s v="J5813100"/>
    <s v="EDICAO DE REVISTAS                                               "/>
    <x v="2"/>
    <x v="1"/>
    <x v="1"/>
    <x v="9"/>
    <n v="1.0294742132043471"/>
    <n v="4817"/>
    <n v="4958.9772850053396"/>
  </r>
  <r>
    <x v="15"/>
    <s v="NORDESTE            "/>
    <s v="J5821200"/>
    <s v="EDICAO INTEGRADA A IMPRESSAO DE LIVROS                           "/>
    <x v="2"/>
    <x v="1"/>
    <x v="1"/>
    <x v="9"/>
    <n v="1.0294742132043471"/>
    <n v="119881"/>
    <n v="123414.39815315034"/>
  </r>
  <r>
    <x v="15"/>
    <s v="NORDESTE            "/>
    <s v="J5829800"/>
    <s v="EDICAO INTEGRADA IMPRESSAO CADASTRO LISTA OUTRO PRODUTO GRAFICO  "/>
    <x v="0"/>
    <x v="1"/>
    <x v="1"/>
    <x v="9"/>
    <n v="1.0294742132043471"/>
    <n v="7334"/>
    <n v="7550.1638796406814"/>
  </r>
  <r>
    <x v="15"/>
    <s v="NORDESTE            "/>
    <s v="J5829800"/>
    <s v="EDICAO INTEGRADA IMPRESSAO CADASTRO LISTA OUTRO PRODUTO GRAFICO  "/>
    <x v="0"/>
    <x v="1"/>
    <x v="1"/>
    <x v="9"/>
    <n v="1.0294742132043471"/>
    <n v="876"/>
    <n v="901.81941076700798"/>
  </r>
  <r>
    <x v="15"/>
    <s v="NORDESTE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5"/>
    <s v="NORDESTE            "/>
    <s v="J5911199"/>
    <s v="ATIV PD CINEMATOGRAFICA VIDEO PROG TELEVISAO NAO ESPECI ANTERIOR "/>
    <x v="5"/>
    <x v="1"/>
    <x v="0"/>
    <x v="9"/>
    <n v="1.0294742132043471"/>
    <n v="25000"/>
    <n v="25736.855330108676"/>
  </r>
  <r>
    <x v="15"/>
    <s v="NORDESTE            "/>
    <s v="J5914600"/>
    <s v="ATIVIDADES DE EXIBICAO CINEMATOGRAFICA                           "/>
    <x v="5"/>
    <x v="1"/>
    <x v="0"/>
    <x v="9"/>
    <n v="1.0294742132043471"/>
    <n v="579226"/>
    <n v="596298.23061750119"/>
  </r>
  <r>
    <x v="15"/>
    <s v="NORDESTE            "/>
    <s v="J5914600"/>
    <s v="ATIVIDADES DE EXIBICAO CINEMATOGRAFICA                           "/>
    <x v="5"/>
    <x v="1"/>
    <x v="0"/>
    <x v="9"/>
    <n v="1.0294742132043471"/>
    <n v="1737450"/>
    <n v="1788659.9717318928"/>
  </r>
  <r>
    <x v="15"/>
    <s v="NORDESTE            "/>
    <s v="J5914600"/>
    <s v="ATIVIDADES DE EXIBICAO CINEMATOGRAFICA                           "/>
    <x v="5"/>
    <x v="1"/>
    <x v="0"/>
    <x v="9"/>
    <n v="1.0294742132043471"/>
    <n v="2896080"/>
    <n v="2981439.6793768452"/>
  </r>
  <r>
    <x v="15"/>
    <s v="NORDESTE            "/>
    <s v="J6010100"/>
    <s v="ATIVIDADES DE RADIO                                              "/>
    <x v="5"/>
    <x v="1"/>
    <x v="1"/>
    <x v="9"/>
    <n v="1.0294742132043471"/>
    <n v="60146"/>
    <n v="61918.756027388656"/>
  </r>
  <r>
    <x v="15"/>
    <s v="NORDESTE            "/>
    <s v="R9001902"/>
    <s v="PRODUCAO MUSICAL                                                 "/>
    <x v="4"/>
    <x v="1"/>
    <x v="1"/>
    <x v="9"/>
    <n v="1.0294742132043471"/>
    <n v="57958"/>
    <n v="59666.26644889755"/>
  </r>
  <r>
    <x v="15"/>
    <s v="NORDESTE            "/>
    <s v="R9001902"/>
    <s v="PRODUCAO MUSICAL                                                 "/>
    <x v="4"/>
    <x v="1"/>
    <x v="1"/>
    <x v="9"/>
    <n v="1.0294742132043471"/>
    <n v="37118"/>
    <n v="38212.023845718955"/>
  </r>
  <r>
    <x v="15"/>
    <s v="NORDESTE            "/>
    <s v="R9001906"/>
    <s v="ATIVIDADES DE SONORIZACAO E DE ILUMINACAO                        "/>
    <x v="4"/>
    <x v="1"/>
    <x v="1"/>
    <x v="9"/>
    <n v="1.0294742132043471"/>
    <n v="5246"/>
    <n v="5400.6217224700049"/>
  </r>
  <r>
    <x v="15"/>
    <s v="NORDESTE            "/>
    <s v="R9001906"/>
    <s v="ATIVIDADES DE SONORIZACAO E DE ILUMINACAO                        "/>
    <x v="4"/>
    <x v="1"/>
    <x v="1"/>
    <x v="9"/>
    <n v="1.0294742132043471"/>
    <n v="2632"/>
    <n v="2709.5761291538415"/>
  </r>
  <r>
    <x v="15"/>
    <s v="NORDESTE            "/>
    <s v="R9001999"/>
    <s v="ARTE CENICA ESPETAC ATIVI COMPLEMENTARES NAO ESPECI ANTERIOR     "/>
    <x v="4"/>
    <x v="1"/>
    <x v="1"/>
    <x v="9"/>
    <n v="1.0294742132043471"/>
    <n v="104238"/>
    <n v="107310.33303599473"/>
  </r>
  <r>
    <x v="15"/>
    <s v="NORDESTE            "/>
    <s v="R9101500"/>
    <s v="ATIVIDADES DE BIBLIOTECAS E ARQUIVOS                             "/>
    <x v="1"/>
    <x v="0"/>
    <x v="0"/>
    <x v="9"/>
    <n v="1.0294742132043471"/>
    <n v="257040"/>
    <n v="264616.05176204536"/>
  </r>
  <r>
    <x v="15"/>
    <s v="NORDESTE            "/>
    <s v="R9102302"/>
    <s v="RESTAURACAO E CONSERVACAO DE LUGARES E PREDIOS HISTORICOS        "/>
    <x v="1"/>
    <x v="0"/>
    <x v="0"/>
    <x v="9"/>
    <n v="1.0294742132043471"/>
    <n v="4640850"/>
    <n v="4777635.4023493938"/>
  </r>
  <r>
    <x v="15"/>
    <s v="NORDESTE            "/>
    <s v="S9430800"/>
    <s v="ATIVIDADES DE ASSOCIACOES DE DEFESA DE DIREITOS SOCIAIS          "/>
    <x v="0"/>
    <x v="0"/>
    <x v="0"/>
    <x v="9"/>
    <n v="1.0294742132043471"/>
    <n v="634600"/>
    <n v="653304.33569947863"/>
  </r>
  <r>
    <x v="16"/>
    <s v="NORDESTE            "/>
    <s v="C1811302"/>
    <s v="IMPRESSAO DE LIVROS, REVISTAS E OUTRAS PUBLICACOES PERIODICAS    "/>
    <x v="0"/>
    <x v="1"/>
    <x v="1"/>
    <x v="9"/>
    <n v="1.0294742132043471"/>
    <n v="14449"/>
    <n v="14874.872906589611"/>
  </r>
  <r>
    <x v="16"/>
    <s v="NORDESTE            "/>
    <s v="C3220500"/>
    <s v="FABRICACAO DE INSTRUMENTOS MUSICAIS, PECAS E ACESSORIOS          "/>
    <x v="3"/>
    <x v="1"/>
    <x v="1"/>
    <x v="9"/>
    <n v="1.0294742132043471"/>
    <n v="11776"/>
    <n v="12123.088334694392"/>
  </r>
  <r>
    <x v="16"/>
    <s v="NORDESTE            "/>
    <s v="G4762800"/>
    <s v="COMERCIO VAREJISTA DE DISCOS, CDS, DVDS E FITAS                  "/>
    <x v="3"/>
    <x v="1"/>
    <x v="1"/>
    <x v="9"/>
    <n v="1.0294742132043471"/>
    <n v="72506"/>
    <n v="74643.057302594389"/>
  </r>
  <r>
    <x v="16"/>
    <s v="NORDESTE            "/>
    <s v="J5829800"/>
    <s v="EDICAO INTEGRADA IMPRESSAO CADASTRO LISTA OUTRO PRODUTO GRAFICO  "/>
    <x v="0"/>
    <x v="1"/>
    <x v="1"/>
    <x v="9"/>
    <n v="1.0294742132043471"/>
    <n v="5516"/>
    <n v="5678.579760035178"/>
  </r>
  <r>
    <x v="16"/>
    <s v="NORDESTE            "/>
    <s v="J5829800"/>
    <s v="EDICAO INTEGRADA IMPRESSAO CADASTRO LISTA OUTRO PRODUTO GRAFICO  "/>
    <x v="0"/>
    <x v="1"/>
    <x v="1"/>
    <x v="9"/>
    <n v="1.0294742132043471"/>
    <n v="3210"/>
    <n v="3304.6122243859541"/>
  </r>
  <r>
    <x v="16"/>
    <s v="NORDESTE            "/>
    <s v="R9001902"/>
    <s v="PRODUCAO MUSICAL                                                 "/>
    <x v="4"/>
    <x v="1"/>
    <x v="1"/>
    <x v="9"/>
    <n v="1.0294742132043471"/>
    <n v="14188"/>
    <n v="14606.180136943276"/>
  </r>
  <r>
    <x v="16"/>
    <s v="NORDESTE            "/>
    <s v="R9001905"/>
    <s v="PRODUCAO DE ESPETACULOS DE RODEIOS, VAQUEJADAS E SIMILARES       "/>
    <x v="4"/>
    <x v="1"/>
    <x v="1"/>
    <x v="9"/>
    <n v="1.0294742132043471"/>
    <n v="600540"/>
    <n v="618240.44399773853"/>
  </r>
  <r>
    <x v="16"/>
    <s v="NORDESTE            "/>
    <s v="R9001905"/>
    <s v="PRODUCAO DE ESPETACULOS DE RODEIOS, VAQUEJADAS E SIMILARES       "/>
    <x v="4"/>
    <x v="1"/>
    <x v="1"/>
    <x v="9"/>
    <n v="1.0294742132043471"/>
    <n v="171660"/>
    <n v="176719.54343865821"/>
  </r>
  <r>
    <x v="17"/>
    <s v="SUL                 "/>
    <s v="C1811302"/>
    <s v="IMPRESSAO DE LIVROS, REVISTAS E OUTRAS PUBLICACOES PERIODICAS    "/>
    <x v="0"/>
    <x v="1"/>
    <x v="1"/>
    <x v="9"/>
    <n v="1.0294742132043471"/>
    <n v="155696"/>
    <n v="160285.01709906402"/>
  </r>
  <r>
    <x v="17"/>
    <s v="SUL                 "/>
    <s v="C1811302"/>
    <s v="IMPRESSAO DE LIVROS, REVISTAS E OUTRAS PUBLICACOES PERIODICAS    "/>
    <x v="0"/>
    <x v="1"/>
    <x v="1"/>
    <x v="9"/>
    <n v="1.0294742132043471"/>
    <n v="91264"/>
    <n v="93953.934593881524"/>
  </r>
  <r>
    <x v="17"/>
    <s v="SUL                 "/>
    <s v="C1811302"/>
    <s v="IMPRESSAO DE LIVROS, REVISTAS E OUTRAS PUBLICACOES PERIODICAS    "/>
    <x v="0"/>
    <x v="1"/>
    <x v="1"/>
    <x v="9"/>
    <n v="1.0294742132043471"/>
    <n v="162371"/>
    <n v="167156.75747220303"/>
  </r>
  <r>
    <x v="17"/>
    <s v="SUL                 "/>
    <s v="C1811302"/>
    <s v="IMPRESSAO DE LIVROS, REVISTAS E OUTRAS PUBLICACOES PERIODICAS    "/>
    <x v="0"/>
    <x v="1"/>
    <x v="1"/>
    <x v="9"/>
    <n v="1.0294742132043471"/>
    <n v="136189"/>
    <n v="140203.06362208683"/>
  </r>
  <r>
    <x v="17"/>
    <s v="SUL                 "/>
    <s v="C1811302"/>
    <s v="IMPRESSAO DE LIVROS, REVISTAS E OUTRAS PUBLICACOES PERIODICAS    "/>
    <x v="0"/>
    <x v="1"/>
    <x v="1"/>
    <x v="9"/>
    <n v="1.0294742132043471"/>
    <n v="316725"/>
    <n v="326060.22017714684"/>
  </r>
  <r>
    <x v="17"/>
    <s v="SUL                 "/>
    <s v="C3220500"/>
    <s v="FABRICACAO DE INSTRUMENTOS MUSICAIS, PECAS E ACESSORIOS          "/>
    <x v="3"/>
    <x v="1"/>
    <x v="1"/>
    <x v="9"/>
    <n v="1.0294742132043471"/>
    <n v="77812"/>
    <n v="80105.447477856651"/>
  </r>
  <r>
    <x v="17"/>
    <s v="SUL                 "/>
    <s v="C3220500"/>
    <s v="FABRICACAO DE INSTRUMENTOS MUSICAIS, PECAS E ACESSORIOS          "/>
    <x v="3"/>
    <x v="1"/>
    <x v="1"/>
    <x v="9"/>
    <n v="1.0294742132043471"/>
    <n v="19431"/>
    <n v="20003.713436773669"/>
  </r>
  <r>
    <x v="17"/>
    <s v="SUL                 "/>
    <s v="G4647802"/>
    <s v="COMERCIO ATACADISTA DE LIVROS, JORNAIS E OUTRAS PUBLICACOES      "/>
    <x v="2"/>
    <x v="1"/>
    <x v="1"/>
    <x v="9"/>
    <n v="1.0294742132043471"/>
    <n v="1250000"/>
    <n v="1286842.7665054339"/>
  </r>
  <r>
    <x v="17"/>
    <s v="SUL                 "/>
    <s v="G4647802"/>
    <s v="COMERCIO ATACADISTA DE LIVROS, JORNAIS E OUTRAS PUBLICACOES      "/>
    <x v="2"/>
    <x v="1"/>
    <x v="1"/>
    <x v="9"/>
    <n v="1.0294742132043471"/>
    <n v="353851"/>
    <n v="364280.4798165714"/>
  </r>
  <r>
    <x v="17"/>
    <s v="SUL                 "/>
    <s v="G4647802"/>
    <s v="COMERCIO ATACADISTA DE LIVROS, JORNAIS E OUTRAS PUBLICACOES      "/>
    <x v="2"/>
    <x v="1"/>
    <x v="1"/>
    <x v="9"/>
    <n v="1.0294742132043471"/>
    <n v="1250000"/>
    <n v="1286842.7665054339"/>
  </r>
  <r>
    <x v="17"/>
    <s v="SUL                 "/>
    <s v="G4756300"/>
    <s v="COM VAREJISTA ESPECIALIZADO DE INSTRUMENTOS MUSICAIS E ACESSORIO "/>
    <x v="3"/>
    <x v="1"/>
    <x v="1"/>
    <x v="9"/>
    <n v="1.0294742132043471"/>
    <n v="38297"/>
    <n v="39425.773943086882"/>
  </r>
  <r>
    <x v="17"/>
    <s v="SUL                 "/>
    <s v="G4756300"/>
    <s v="COM VAREJISTA ESPECIALIZADO DE INSTRUMENTOS MUSICAIS E ACESSORIO "/>
    <x v="3"/>
    <x v="1"/>
    <x v="1"/>
    <x v="9"/>
    <n v="1.0294742132043471"/>
    <n v="369050"/>
    <n v="379927.45838306431"/>
  </r>
  <r>
    <x v="17"/>
    <s v="SUL                 "/>
    <s v="G4756300"/>
    <s v="COM VAREJISTA ESPECIALIZADO DE INSTRUMENTOS MUSICAIS E ACESSORIO "/>
    <x v="3"/>
    <x v="1"/>
    <x v="1"/>
    <x v="9"/>
    <n v="1.0294742132043471"/>
    <n v="70791"/>
    <n v="72877.50902694893"/>
  </r>
  <r>
    <x v="17"/>
    <s v="SUL                 "/>
    <s v="G4761001"/>
    <s v="COMERCIO VAREJISTA DE LIVROS                                     "/>
    <x v="2"/>
    <x v="1"/>
    <x v="0"/>
    <x v="9"/>
    <n v="1.0294742132043471"/>
    <n v="21080"/>
    <n v="21701.316414347635"/>
  </r>
  <r>
    <x v="17"/>
    <s v="SUL                 "/>
    <s v="G4761001"/>
    <s v="COMERCIO VAREJISTA DE LIVROS                                     "/>
    <x v="2"/>
    <x v="1"/>
    <x v="0"/>
    <x v="9"/>
    <n v="1.0294742132043471"/>
    <n v="545360"/>
    <n v="561434.05691312277"/>
  </r>
  <r>
    <x v="17"/>
    <s v="SUL                 "/>
    <s v="G4761001"/>
    <s v="COMERCIO VAREJISTA DE LIVROS                                     "/>
    <x v="2"/>
    <x v="1"/>
    <x v="1"/>
    <x v="9"/>
    <n v="1.0294742132043471"/>
    <n v="303858"/>
    <n v="312813.9754758465"/>
  </r>
  <r>
    <x v="17"/>
    <s v="SUL                 "/>
    <s v="G4761001"/>
    <s v="COMERCIO VAREJISTA DE LIVROS                                     "/>
    <x v="2"/>
    <x v="1"/>
    <x v="0"/>
    <x v="9"/>
    <n v="1.0294742132043471"/>
    <n v="21080"/>
    <n v="21701.316414347635"/>
  </r>
  <r>
    <x v="17"/>
    <s v="SUL                 "/>
    <s v="G4761001"/>
    <s v="COMERCIO VAREJISTA DE LIVROS                                     "/>
    <x v="2"/>
    <x v="1"/>
    <x v="1"/>
    <x v="9"/>
    <n v="1.0294742132043471"/>
    <n v="167075"/>
    <n v="171999.40417111627"/>
  </r>
  <r>
    <x v="17"/>
    <s v="SUL                 "/>
    <s v="G4761001"/>
    <s v="COMERCIO VAREJISTA DE LIVROS                                     "/>
    <x v="2"/>
    <x v="1"/>
    <x v="0"/>
    <x v="9"/>
    <n v="1.0294742132043471"/>
    <n v="39610"/>
    <n v="40777.473585024185"/>
  </r>
  <r>
    <x v="17"/>
    <s v="SUL                 "/>
    <s v="G4761002"/>
    <s v="COMERCIO VAREJISTA DE JORNAIS E REVISTAS                         "/>
    <x v="2"/>
    <x v="1"/>
    <x v="1"/>
    <x v="9"/>
    <n v="1.0294742132043471"/>
    <n v="2612"/>
    <n v="2688.9866448897546"/>
  </r>
  <r>
    <x v="17"/>
    <s v="SUL                 "/>
    <s v="G4761002"/>
    <s v="COMERCIO VAREJISTA DE JORNAIS E REVISTAS                         "/>
    <x v="2"/>
    <x v="1"/>
    <x v="1"/>
    <x v="9"/>
    <n v="1.0294742132043471"/>
    <n v="229773"/>
    <n v="236545.37839060245"/>
  </r>
  <r>
    <x v="17"/>
    <s v="SUL                 "/>
    <s v="G4761002"/>
    <s v="COMERCIO VAREJISTA DE JORNAIS E REVISTAS                         "/>
    <x v="2"/>
    <x v="1"/>
    <x v="1"/>
    <x v="9"/>
    <n v="1.0294742132043471"/>
    <n v="9506"/>
    <n v="9786.1818707205239"/>
  </r>
  <r>
    <x v="17"/>
    <s v="SUL                 "/>
    <s v="G4762800"/>
    <s v="COMERCIO VAREJISTA DE DISCOS, CDS, DVDS E FITAS                  "/>
    <x v="3"/>
    <x v="1"/>
    <x v="1"/>
    <x v="9"/>
    <n v="1.0294742132043471"/>
    <n v="22447"/>
    <n v="23108.607663797979"/>
  </r>
  <r>
    <x v="17"/>
    <s v="SUL                 "/>
    <s v="J5811500"/>
    <s v="EDICAO DE LIVROS                                                 "/>
    <x v="2"/>
    <x v="1"/>
    <x v="1"/>
    <x v="9"/>
    <n v="1.0294742132043471"/>
    <n v="72306"/>
    <n v="74437.162459953513"/>
  </r>
  <r>
    <x v="17"/>
    <s v="SUL                 "/>
    <s v="J5811500"/>
    <s v="EDICAO DE LIVROS                                                 "/>
    <x v="2"/>
    <x v="1"/>
    <x v="0"/>
    <x v="9"/>
    <n v="1.0294742132043471"/>
    <n v="44016235"/>
    <n v="45313578.894842647"/>
  </r>
  <r>
    <x v="17"/>
    <s v="SUL                 "/>
    <s v="J5811500"/>
    <s v="EDICAO DE LIVROS                                                 "/>
    <x v="2"/>
    <x v="1"/>
    <x v="1"/>
    <x v="9"/>
    <n v="1.0294742132043471"/>
    <n v="2570"/>
    <n v="2645.7487279351722"/>
  </r>
  <r>
    <x v="17"/>
    <s v="SUL                 "/>
    <s v="J5811500"/>
    <s v="EDICAO DE LIVROS                                                 "/>
    <x v="2"/>
    <x v="1"/>
    <x v="0"/>
    <x v="9"/>
    <n v="1.0294742132043471"/>
    <n v="4900000"/>
    <n v="5044423.6447013002"/>
  </r>
  <r>
    <x v="17"/>
    <s v="SUL                 "/>
    <s v="J5812301"/>
    <s v="EDICAO DE JORNAIS DIARIOS                                        "/>
    <x v="2"/>
    <x v="1"/>
    <x v="1"/>
    <x v="9"/>
    <n v="1.0294742132043471"/>
    <n v="17197"/>
    <n v="17703.868044475155"/>
  </r>
  <r>
    <x v="17"/>
    <s v="SUL                 "/>
    <s v="J5812301"/>
    <s v="EDICAO DE JORNAIS DIARIOS                                        "/>
    <x v="2"/>
    <x v="1"/>
    <x v="1"/>
    <x v="9"/>
    <n v="1.0294742132043471"/>
    <n v="116498"/>
    <n v="119931.68688988003"/>
  </r>
  <r>
    <x v="17"/>
    <s v="SUL                 "/>
    <s v="J5812301"/>
    <s v="EDICAO DE JORNAIS DIARIOS                                        "/>
    <x v="2"/>
    <x v="1"/>
    <x v="1"/>
    <x v="9"/>
    <n v="1.0294742132043471"/>
    <n v="17131"/>
    <n v="17635.92274640367"/>
  </r>
  <r>
    <x v="17"/>
    <s v="SUL                 "/>
    <s v="J5812301"/>
    <s v="EDICAO DE JORNAIS DIARIOS                                        "/>
    <x v="2"/>
    <x v="1"/>
    <x v="1"/>
    <x v="9"/>
    <n v="1.0294742132043471"/>
    <n v="49900"/>
    <n v="51370.763238896921"/>
  </r>
  <r>
    <x v="17"/>
    <s v="SUL                 "/>
    <s v="J5812301"/>
    <s v="EDICAO DE JORNAIS DIARIOS                                        "/>
    <x v="2"/>
    <x v="1"/>
    <x v="1"/>
    <x v="9"/>
    <n v="1.0294742132043471"/>
    <n v="165000"/>
    <n v="169863.24517871728"/>
  </r>
  <r>
    <x v="17"/>
    <s v="SUL                 "/>
    <s v="J5813100"/>
    <s v="EDICAO DE REVISTAS                                               "/>
    <x v="2"/>
    <x v="1"/>
    <x v="1"/>
    <x v="9"/>
    <n v="1.0294742132043471"/>
    <n v="156"/>
    <n v="160.59797725987815"/>
  </r>
  <r>
    <x v="17"/>
    <s v="SUL                 "/>
    <s v="J5813100"/>
    <s v="EDICAO DE REVISTAS                                               "/>
    <x v="2"/>
    <x v="1"/>
    <x v="1"/>
    <x v="9"/>
    <n v="1.0294742132043471"/>
    <n v="245000"/>
    <n v="252221.18223506503"/>
  </r>
  <r>
    <x v="17"/>
    <s v="SUL                 "/>
    <s v="J5813100"/>
    <s v="EDICAO DE REVISTAS                                               "/>
    <x v="2"/>
    <x v="1"/>
    <x v="1"/>
    <x v="9"/>
    <n v="1.0294742132043471"/>
    <n v="21000"/>
    <n v="21618.958477291289"/>
  </r>
  <r>
    <x v="17"/>
    <s v="SUL                 "/>
    <s v="J5822101"/>
    <s v="EDICAO INTEGRADA A IMPRESSAO DE JORNAIS DIARIOS                  "/>
    <x v="2"/>
    <x v="1"/>
    <x v="1"/>
    <x v="9"/>
    <n v="1.0294742132043471"/>
    <n v="5238"/>
    <n v="5392.38592876437"/>
  </r>
  <r>
    <x v="17"/>
    <s v="SUL                 "/>
    <s v="J5823900"/>
    <s v="EDICAO INTEGRADA A IMPRESSAO DE REVISTAS                         "/>
    <x v="2"/>
    <x v="1"/>
    <x v="1"/>
    <x v="9"/>
    <n v="1.0294742132043471"/>
    <n v="31917"/>
    <n v="32857.728462843144"/>
  </r>
  <r>
    <x v="17"/>
    <s v="SUL                 "/>
    <s v="J5823900"/>
    <s v="EDICAO INTEGRADA A IMPRESSAO DE REVISTAS                         "/>
    <x v="2"/>
    <x v="1"/>
    <x v="1"/>
    <x v="9"/>
    <n v="1.0294742132043471"/>
    <n v="21643"/>
    <n v="22280.910396381685"/>
  </r>
  <r>
    <x v="17"/>
    <s v="SUL                 "/>
    <s v="J5829800"/>
    <s v="EDICAO INTEGRADA IMPRESSAO CADASTRO LISTA OUTRO PRODUTO GRAFICO  "/>
    <x v="0"/>
    <x v="1"/>
    <x v="1"/>
    <x v="9"/>
    <n v="1.0294742132043471"/>
    <n v="1753347"/>
    <n v="1805025.5232992023"/>
  </r>
  <r>
    <x v="17"/>
    <s v="SUL                 "/>
    <s v="J5829800"/>
    <s v="EDICAO INTEGRADA IMPRESSAO CADASTRO LISTA OUTRO PRODUTO GRAFICO  "/>
    <x v="0"/>
    <x v="1"/>
    <x v="1"/>
    <x v="9"/>
    <n v="1.0294742132043471"/>
    <n v="108000"/>
    <n v="111183.21502606948"/>
  </r>
  <r>
    <x v="17"/>
    <s v="SUL                 "/>
    <s v="J5829800"/>
    <s v="EDICAO INTEGRADA IMPRESSAO CADASTRO LISTA OUTRO PRODUTO GRAFICO  "/>
    <x v="0"/>
    <x v="1"/>
    <x v="1"/>
    <x v="9"/>
    <n v="1.0294742132043471"/>
    <n v="425094"/>
    <n v="437623.31118788873"/>
  </r>
  <r>
    <x v="17"/>
    <s v="SUL                 "/>
    <s v="J5829800"/>
    <s v="EDICAO INTEGRADA IMPRESSAO CADASTRO LISTA OUTRO PRODUTO GRAFICO  "/>
    <x v="0"/>
    <x v="1"/>
    <x v="1"/>
    <x v="9"/>
    <n v="1.0294742132043471"/>
    <n v="2155579"/>
    <n v="2219112.9950248133"/>
  </r>
  <r>
    <x v="17"/>
    <s v="SUL                 "/>
    <s v="J5829800"/>
    <s v="EDICAO INTEGRADA IMPRESSAO CADASTRO LISTA OUTRO PRODUTO GRAFICO  "/>
    <x v="0"/>
    <x v="1"/>
    <x v="1"/>
    <x v="9"/>
    <n v="1.0294742132043471"/>
    <n v="71600"/>
    <n v="73710.353665431248"/>
  </r>
  <r>
    <x v="17"/>
    <s v="SUL                 "/>
    <s v="J5911101"/>
    <s v="ESTUDIOS CINEMATOGRAFICOS                                        "/>
    <x v="5"/>
    <x v="1"/>
    <x v="1"/>
    <x v="9"/>
    <n v="1.0294742132043471"/>
    <n v="2899"/>
    <n v="2984.4457440794022"/>
  </r>
  <r>
    <x v="17"/>
    <s v="SUL                 "/>
    <s v="J5911102"/>
    <s v="PRODUCAO DE FILMES PARA PUBLICIDADE                              "/>
    <x v="5"/>
    <x v="1"/>
    <x v="1"/>
    <x v="9"/>
    <n v="1.0294742132043471"/>
    <n v="92510"/>
    <n v="95236.659463534146"/>
  </r>
  <r>
    <x v="17"/>
    <s v="SUL                 "/>
    <s v="J5912099"/>
    <s v="ATIV POS-PROD CINEMATOG VIDEO PROG TELEVISAO NAO ESPECI ANTERIOR "/>
    <x v="5"/>
    <x v="1"/>
    <x v="1"/>
    <x v="9"/>
    <n v="1.0294742132043471"/>
    <n v="78750"/>
    <n v="81071.094289842338"/>
  </r>
  <r>
    <x v="17"/>
    <s v="SUL                 "/>
    <s v="J5914600"/>
    <s v="ATIVIDADES DE EXIBICAO CINEMATOGRAFICA                           "/>
    <x v="5"/>
    <x v="1"/>
    <x v="0"/>
    <x v="9"/>
    <n v="1.0294742132043471"/>
    <n v="4410000"/>
    <n v="4539981.2802311704"/>
  </r>
  <r>
    <x v="17"/>
    <s v="SUL                 "/>
    <s v="J5914600"/>
    <s v="ATIVIDADES DE EXIBICAO CINEMATOGRAFICA                           "/>
    <x v="5"/>
    <x v="1"/>
    <x v="1"/>
    <x v="9"/>
    <n v="1.0294742132043471"/>
    <n v="114210"/>
    <n v="117576.24989006847"/>
  </r>
  <r>
    <x v="17"/>
    <s v="SUL                 "/>
    <s v="J5914600"/>
    <s v="ATIVIDADES DE EXIBICAO CINEMATOGRAFICA                           "/>
    <x v="5"/>
    <x v="1"/>
    <x v="0"/>
    <x v="9"/>
    <n v="1.0294742132043471"/>
    <n v="882000"/>
    <n v="907996.25604623416"/>
  </r>
  <r>
    <x v="17"/>
    <s v="SUL                 "/>
    <s v="J5920100"/>
    <s v="ATIVIDADES DE GRAVACAO DE SOM E DE EDICAO DE MUSICA              "/>
    <x v="3"/>
    <x v="1"/>
    <x v="1"/>
    <x v="9"/>
    <n v="1.0294742132043471"/>
    <n v="13620"/>
    <n v="14021.438783843207"/>
  </r>
  <r>
    <x v="17"/>
    <s v="SUL                 "/>
    <s v="J6010100"/>
    <s v="ATIVIDADES DE RADIO                                              "/>
    <x v="5"/>
    <x v="1"/>
    <x v="1"/>
    <x v="9"/>
    <n v="1.0294742132043471"/>
    <n v="3386"/>
    <n v="3485.7996859099194"/>
  </r>
  <r>
    <x v="17"/>
    <s v="SUL                 "/>
    <s v="J6010100"/>
    <s v="ATIVIDADES DE RADIO                                              "/>
    <x v="5"/>
    <x v="1"/>
    <x v="1"/>
    <x v="9"/>
    <n v="1.0294742132043471"/>
    <n v="72958"/>
    <n v="75108.379646962756"/>
  </r>
  <r>
    <x v="17"/>
    <s v="SUL                 "/>
    <s v="J6010100"/>
    <s v="ATIVIDADES DE RADIO                                              "/>
    <x v="5"/>
    <x v="1"/>
    <x v="1"/>
    <x v="9"/>
    <n v="1.0294742132043471"/>
    <n v="819"/>
    <n v="843.13938061436022"/>
  </r>
  <r>
    <x v="17"/>
    <s v="SUL                 "/>
    <s v="J6010100"/>
    <s v="ATIVIDADES DE RADIO                                              "/>
    <x v="5"/>
    <x v="1"/>
    <x v="1"/>
    <x v="9"/>
    <n v="1.0294742132043471"/>
    <n v="41500"/>
    <n v="42723.179847980406"/>
  </r>
  <r>
    <x v="17"/>
    <s v="SUL                 "/>
    <s v="J6021700"/>
    <s v="ATIVIDADES DE TELEVISAO ABERTA                                   "/>
    <x v="5"/>
    <x v="1"/>
    <x v="1"/>
    <x v="9"/>
    <n v="1.0294742132043471"/>
    <n v="48079"/>
    <n v="49496.090696651801"/>
  </r>
  <r>
    <x v="17"/>
    <s v="SUL                 "/>
    <s v="J6021700"/>
    <s v="ATIVIDADES DE TELEVISAO ABERTA                                   "/>
    <x v="5"/>
    <x v="1"/>
    <x v="1"/>
    <x v="9"/>
    <n v="1.0294742132043471"/>
    <n v="87549"/>
    <n v="90129.437891827387"/>
  </r>
  <r>
    <x v="17"/>
    <s v="SUL                 "/>
    <s v="P8592999"/>
    <s v="ENSINO DE ARTE E CULTURA NAO ESPECIFICADO ANTERIORMENTE          "/>
    <x v="6"/>
    <x v="1"/>
    <x v="1"/>
    <x v="9"/>
    <n v="1.0294742132043471"/>
    <n v="25287"/>
    <n v="26032.314429298323"/>
  </r>
  <r>
    <x v="17"/>
    <s v="SUL                 "/>
    <s v="P8592999"/>
    <s v="ENSINO DE ARTE E CULTURA NAO ESPECIFICADO ANTERIORMENTE          "/>
    <x v="6"/>
    <x v="1"/>
    <x v="1"/>
    <x v="9"/>
    <n v="1.0294742132043471"/>
    <n v="16618"/>
    <n v="17107.802475029839"/>
  </r>
  <r>
    <x v="17"/>
    <s v="SUL                 "/>
    <s v="R9001902"/>
    <s v="PRODUCAO MUSICAL                                                 "/>
    <x v="4"/>
    <x v="1"/>
    <x v="1"/>
    <x v="9"/>
    <n v="1.0294742132043471"/>
    <n v="3607"/>
    <n v="3713.3134870280801"/>
  </r>
  <r>
    <x v="17"/>
    <s v="SUL                 "/>
    <s v="R9001902"/>
    <s v="PRODUCAO MUSICAL                                                 "/>
    <x v="4"/>
    <x v="1"/>
    <x v="1"/>
    <x v="9"/>
    <n v="1.0294742132043471"/>
    <n v="307050"/>
    <n v="316100.05716439476"/>
  </r>
  <r>
    <x v="17"/>
    <s v="SUL                 "/>
    <s v="R9001902"/>
    <s v="PRODUCAO MUSICAL                                                 "/>
    <x v="4"/>
    <x v="1"/>
    <x v="1"/>
    <x v="9"/>
    <n v="1.0294742132043471"/>
    <n v="34388"/>
    <n v="35401.559243671087"/>
  </r>
  <r>
    <x v="17"/>
    <s v="SUL                 "/>
    <s v="R9001904"/>
    <s v="PRODUCAO DE ESPETACULOS CIRCENSES, DE MARIONETES E SIMILARES     "/>
    <x v="4"/>
    <x v="1"/>
    <x v="1"/>
    <x v="9"/>
    <n v="1.0294742132043471"/>
    <n v="241500"/>
    <n v="248618.02248884982"/>
  </r>
  <r>
    <x v="17"/>
    <s v="SUL                 "/>
    <s v="R9001904"/>
    <s v="PRODUCAO DE ESPETACULOS CIRCENSES, DE MARIONETES E SIMILARES     "/>
    <x v="4"/>
    <x v="1"/>
    <x v="1"/>
    <x v="9"/>
    <n v="1.0294742132043471"/>
    <n v="17986"/>
    <n v="18516.123198693385"/>
  </r>
  <r>
    <x v="17"/>
    <s v="SUL                 "/>
    <s v="R9001904"/>
    <s v="PRODUCAO DE ESPETACULOS CIRCENSES, DE MARIONETES E SIMILARES     "/>
    <x v="4"/>
    <x v="1"/>
    <x v="1"/>
    <x v="9"/>
    <n v="1.0294742132043471"/>
    <n v="927"/>
    <n v="954.32259564042977"/>
  </r>
  <r>
    <x v="17"/>
    <s v="SUL                 "/>
    <s v="R9001906"/>
    <s v="ATIVIDADES DE SONORIZACAO E DE ILUMINACAO                        "/>
    <x v="4"/>
    <x v="1"/>
    <x v="1"/>
    <x v="9"/>
    <n v="1.0294742132043471"/>
    <n v="78726"/>
    <n v="81046.386908725428"/>
  </r>
  <r>
    <x v="17"/>
    <s v="SUL                 "/>
    <s v="R9001906"/>
    <s v="ATIVIDADES DE SONORIZACAO E DE ILUMINACAO                        "/>
    <x v="4"/>
    <x v="1"/>
    <x v="1"/>
    <x v="9"/>
    <n v="1.0294742132043471"/>
    <n v="23574"/>
    <n v="24268.825102079278"/>
  </r>
  <r>
    <x v="17"/>
    <s v="SUL                 "/>
    <s v="R9001999"/>
    <s v="ARTE CENICA ESPETAC ATIVI COMPLEMENTARES NAO ESPECI ANTERIOR     "/>
    <x v="4"/>
    <x v="1"/>
    <x v="1"/>
    <x v="9"/>
    <n v="1.0294742132043471"/>
    <n v="5555"/>
    <n v="5718.729254350148"/>
  </r>
  <r>
    <x v="17"/>
    <s v="SUL                 "/>
    <s v="R9001999"/>
    <s v="ARTE CENICA ESPETAC ATIVI COMPLEMENTARES NAO ESPECI ANTERIOR     "/>
    <x v="4"/>
    <x v="1"/>
    <x v="1"/>
    <x v="9"/>
    <n v="1.0294742132043471"/>
    <n v="143136"/>
    <n v="147354.82098121743"/>
  </r>
  <r>
    <x v="17"/>
    <s v="SUL                 "/>
    <s v="R9001999"/>
    <s v="ARTE CENICA ESPETAC ATIVI COMPLEMENTARES NAO ESPECI ANTERIOR     "/>
    <x v="4"/>
    <x v="1"/>
    <x v="1"/>
    <x v="9"/>
    <n v="1.0294742132043471"/>
    <n v="8322"/>
    <n v="8567.2844022865756"/>
  </r>
  <r>
    <x v="18"/>
    <s v="SUDESTE             "/>
    <s v="C1811302"/>
    <s v="IMPRESSAO DE LIVROS, REVISTAS E OUTRAS PUBLICACOES PERIODICAS    "/>
    <x v="0"/>
    <x v="1"/>
    <x v="1"/>
    <x v="9"/>
    <n v="1.0294742132043471"/>
    <n v="1414966"/>
    <n v="1456671.0095609021"/>
  </r>
  <r>
    <x v="18"/>
    <s v="SUDESTE             "/>
    <s v="C1811302"/>
    <s v="IMPRESSAO DE LIVROS, REVISTAS E OUTRAS PUBLICACOES PERIODICAS    "/>
    <x v="0"/>
    <x v="1"/>
    <x v="1"/>
    <x v="9"/>
    <n v="1.0294742132043471"/>
    <n v="231659"/>
    <n v="238486.96675670583"/>
  </r>
  <r>
    <x v="18"/>
    <s v="SUDESTE             "/>
    <s v="C1811302"/>
    <s v="IMPRESSAO DE LIVROS, REVISTAS E OUTRAS PUBLICACOES PERIODICAS    "/>
    <x v="0"/>
    <x v="1"/>
    <x v="1"/>
    <x v="9"/>
    <n v="1.0294742132043471"/>
    <n v="489534"/>
    <n v="503962.62948677683"/>
  </r>
  <r>
    <x v="18"/>
    <s v="SUDESTE             "/>
    <s v="G4647802"/>
    <s v="COMERCIO ATACADISTA DE LIVROS, JORNAIS E OUTRAS PUBLICACOES      "/>
    <x v="2"/>
    <x v="1"/>
    <x v="1"/>
    <x v="9"/>
    <n v="1.0294742132043471"/>
    <n v="418"/>
    <n v="430.32022111941706"/>
  </r>
  <r>
    <x v="18"/>
    <s v="SUDESTE             "/>
    <s v="G4647802"/>
    <s v="COMERCIO ATACADISTA DE LIVROS, JORNAIS E OUTRAS PUBLICACOES      "/>
    <x v="2"/>
    <x v="1"/>
    <x v="1"/>
    <x v="9"/>
    <n v="1.0294742132043471"/>
    <n v="521877"/>
    <n v="537258.913964445"/>
  </r>
  <r>
    <x v="18"/>
    <s v="SUDESTE             "/>
    <s v="G4647802"/>
    <s v="COMERCIO ATACADISTA DE LIVROS, JORNAIS E OUTRAS PUBLICACOES      "/>
    <x v="2"/>
    <x v="1"/>
    <x v="1"/>
    <x v="9"/>
    <n v="1.0294742132043471"/>
    <n v="89786"/>
    <n v="92432.371706765509"/>
  </r>
  <r>
    <x v="18"/>
    <s v="SUDESTE             "/>
    <s v="G4756300"/>
    <s v="COM VAREJISTA ESPECIALIZADO DE INSTRUMENTOS MUSICAIS E ACESSORIO "/>
    <x v="3"/>
    <x v="1"/>
    <x v="1"/>
    <x v="9"/>
    <n v="1.0294742132043471"/>
    <n v="48977"/>
    <n v="50420.558540109305"/>
  </r>
  <r>
    <x v="18"/>
    <s v="SUDESTE             "/>
    <s v="G4756300"/>
    <s v="COM VAREJISTA ESPECIALIZADO DE INSTRUMENTOS MUSICAIS E ACESSORIO "/>
    <x v="3"/>
    <x v="1"/>
    <x v="1"/>
    <x v="9"/>
    <n v="1.0294742132043471"/>
    <n v="320000"/>
    <n v="329431.74822539109"/>
  </r>
  <r>
    <x v="18"/>
    <s v="SUDESTE             "/>
    <s v="G4761001"/>
    <s v="COMERCIO VAREJISTA DE LIVROS                                     "/>
    <x v="2"/>
    <x v="1"/>
    <x v="1"/>
    <x v="9"/>
    <n v="1.0294742132043471"/>
    <n v="22527"/>
    <n v="23190.965600854328"/>
  </r>
  <r>
    <x v="18"/>
    <s v="SUDESTE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18"/>
    <s v="SUDESTE             "/>
    <s v="G4761001"/>
    <s v="COMERCIO VAREJISTA DE LIVROS                                     "/>
    <x v="2"/>
    <x v="1"/>
    <x v="0"/>
    <x v="9"/>
    <n v="1.0294742132043471"/>
    <n v="256640"/>
    <n v="264204.26207676361"/>
  </r>
  <r>
    <x v="18"/>
    <s v="SUDESTE             "/>
    <s v="G4761001"/>
    <s v="COMERCIO VAREJISTA DE LIVROS                                     "/>
    <x v="2"/>
    <x v="1"/>
    <x v="1"/>
    <x v="9"/>
    <n v="1.0294742132043471"/>
    <n v="167748"/>
    <n v="172692.24031660281"/>
  </r>
  <r>
    <x v="18"/>
    <s v="SUDESTE             "/>
    <s v="G4761001"/>
    <s v="COMERCIO VAREJISTA DE LIVROS                                     "/>
    <x v="2"/>
    <x v="1"/>
    <x v="0"/>
    <x v="9"/>
    <n v="1.0294742132043471"/>
    <n v="9920"/>
    <n v="10212.384194987122"/>
  </r>
  <r>
    <x v="18"/>
    <s v="SUDESTE             "/>
    <s v="G4761001"/>
    <s v="COMERCIO VAREJISTA DE LIVROS                                     "/>
    <x v="2"/>
    <x v="1"/>
    <x v="1"/>
    <x v="9"/>
    <n v="1.0294742132043471"/>
    <n v="48199"/>
    <n v="49619.627602236324"/>
  </r>
  <r>
    <x v="18"/>
    <s v="SUDESTE             "/>
    <s v="G4761001"/>
    <s v="COMERCIO VAREJISTA DE LIVROS                                     "/>
    <x v="2"/>
    <x v="1"/>
    <x v="0"/>
    <x v="9"/>
    <n v="1.0294742132043471"/>
    <n v="18640"/>
    <n v="19189.39933412903"/>
  </r>
  <r>
    <x v="18"/>
    <s v="SUDESTE             "/>
    <s v="G4761002"/>
    <s v="COMERCIO VAREJISTA DE JORNAIS E REVISTAS                         "/>
    <x v="2"/>
    <x v="1"/>
    <x v="1"/>
    <x v="9"/>
    <n v="1.0294742132043471"/>
    <n v="34067"/>
    <n v="35071.098021232494"/>
  </r>
  <r>
    <x v="18"/>
    <s v="SUDESTE             "/>
    <s v="G4761002"/>
    <s v="COMERCIO VAREJISTA DE JORNAIS E REVISTAS                         "/>
    <x v="2"/>
    <x v="1"/>
    <x v="1"/>
    <x v="9"/>
    <n v="1.0294742132043471"/>
    <n v="42717"/>
    <n v="43976.049965450096"/>
  </r>
  <r>
    <x v="18"/>
    <s v="SUDESTE             "/>
    <s v="G4761002"/>
    <s v="COMERCIO VAREJISTA DE JORNAIS E REVISTAS                         "/>
    <x v="2"/>
    <x v="1"/>
    <x v="1"/>
    <x v="9"/>
    <n v="1.0294742132043471"/>
    <n v="87800"/>
    <n v="90387.835919341669"/>
  </r>
  <r>
    <x v="18"/>
    <s v="SUDESTE             "/>
    <s v="G4762800"/>
    <s v="COMERCIO VAREJISTA DE DISCOS, CDS, DVDS E FITAS                  "/>
    <x v="3"/>
    <x v="1"/>
    <x v="1"/>
    <x v="9"/>
    <n v="1.0294742132043471"/>
    <n v="100000"/>
    <n v="102947.4213204347"/>
  </r>
  <r>
    <x v="18"/>
    <s v="SUDESTE             "/>
    <s v="G4762800"/>
    <s v="COMERCIO VAREJISTA DE DISCOS, CDS, DVDS E FITAS                  "/>
    <x v="3"/>
    <x v="1"/>
    <x v="1"/>
    <x v="9"/>
    <n v="1.0294742132043471"/>
    <n v="37264"/>
    <n v="38362.327080846786"/>
  </r>
  <r>
    <x v="18"/>
    <s v="SUDESTE             "/>
    <s v="G4762800"/>
    <s v="COMERCIO VAREJISTA DE DISCOS, CDS, DVDS E FITAS                  "/>
    <x v="3"/>
    <x v="1"/>
    <x v="1"/>
    <x v="9"/>
    <n v="1.0294742132043471"/>
    <n v="4709"/>
    <n v="4847.7940699792707"/>
  </r>
  <r>
    <x v="18"/>
    <s v="SUDESTE             "/>
    <s v="J5811500"/>
    <s v="EDICAO DE LIVROS                                                 "/>
    <x v="2"/>
    <x v="1"/>
    <x v="1"/>
    <x v="9"/>
    <n v="1.0294742132043471"/>
    <n v="11612"/>
    <n v="11954.254563728879"/>
  </r>
  <r>
    <x v="18"/>
    <s v="SUDESTE             "/>
    <s v="J5811500"/>
    <s v="EDICAO DE LIVROS                                                 "/>
    <x v="2"/>
    <x v="1"/>
    <x v="0"/>
    <x v="9"/>
    <n v="1.0294742132043471"/>
    <n v="2050000"/>
    <n v="2110422.1370689115"/>
  </r>
  <r>
    <x v="18"/>
    <s v="SUDESTE             "/>
    <s v="J5811500"/>
    <s v="EDICAO DE LIVROS                                                 "/>
    <x v="2"/>
    <x v="1"/>
    <x v="1"/>
    <x v="9"/>
    <n v="1.0294742132043471"/>
    <n v="320202"/>
    <n v="329639.70201645832"/>
  </r>
  <r>
    <x v="18"/>
    <s v="SUDESTE             "/>
    <s v="J5811500"/>
    <s v="EDICAO DE LIVROS                                                 "/>
    <x v="2"/>
    <x v="1"/>
    <x v="0"/>
    <x v="9"/>
    <n v="1.0294742132043471"/>
    <n v="15050000"/>
    <n v="15493586.908725424"/>
  </r>
  <r>
    <x v="18"/>
    <s v="SUDESTE             "/>
    <s v="J5811500"/>
    <s v="EDICAO DE LIVROS                                                 "/>
    <x v="2"/>
    <x v="1"/>
    <x v="0"/>
    <x v="9"/>
    <n v="1.0294742132043471"/>
    <n v="2900000"/>
    <n v="2985475.2182926065"/>
  </r>
  <r>
    <x v="18"/>
    <s v="SUDESTE             "/>
    <s v="J5811500"/>
    <s v="EDICAO DE LIVROS                                                 "/>
    <x v="2"/>
    <x v="1"/>
    <x v="1"/>
    <x v="9"/>
    <n v="1.0294742132043471"/>
    <n v="91973"/>
    <n v="94683.831811043419"/>
  </r>
  <r>
    <x v="18"/>
    <s v="SUDESTE             "/>
    <s v="J5812301"/>
    <s v="EDICAO DE JORNAIS DIARIOS                                        "/>
    <x v="2"/>
    <x v="1"/>
    <x v="1"/>
    <x v="9"/>
    <n v="1.0294742132043471"/>
    <n v="23422"/>
    <n v="24112.345021672216"/>
  </r>
  <r>
    <x v="18"/>
    <s v="SUDESTE             "/>
    <s v="J5819100"/>
    <s v="EDICAO DE CADASTROS, LISTAS E OUTROS PRODUTOS GRAFICOS           "/>
    <x v="0"/>
    <x v="1"/>
    <x v="1"/>
    <x v="9"/>
    <n v="1.0294742132043471"/>
    <n v="6624"/>
    <n v="6819.2371882655953"/>
  </r>
  <r>
    <x v="18"/>
    <s v="SUDESTE             "/>
    <s v="J5819100"/>
    <s v="EDICAO DE CADASTROS, LISTAS E OUTROS PRODUTOS GRAFICOS           "/>
    <x v="0"/>
    <x v="1"/>
    <x v="1"/>
    <x v="9"/>
    <n v="1.0294742132043471"/>
    <n v="47766"/>
    <n v="49173.865267918845"/>
  </r>
  <r>
    <x v="18"/>
    <s v="SUDESTE             "/>
    <s v="J5819100"/>
    <s v="EDICAO DE CADASTROS, LISTAS E OUTROS PRODUTOS GRAFICOS           "/>
    <x v="0"/>
    <x v="1"/>
    <x v="1"/>
    <x v="9"/>
    <n v="1.0294742132043471"/>
    <n v="1789"/>
    <n v="1841.7293674225768"/>
  </r>
  <r>
    <x v="18"/>
    <s v="SUDESTE             "/>
    <s v="J5821200"/>
    <s v="EDICAO INTEGRADA A IMPRESSAO DE LIVROS                           "/>
    <x v="2"/>
    <x v="1"/>
    <x v="1"/>
    <x v="9"/>
    <n v="1.0294742132043471"/>
    <n v="362040"/>
    <n v="372710.84414850181"/>
  </r>
  <r>
    <x v="18"/>
    <s v="SUDESTE             "/>
    <s v="J5821200"/>
    <s v="EDICAO INTEGRADA A IMPRESSAO DE LIVROS                           "/>
    <x v="2"/>
    <x v="1"/>
    <x v="1"/>
    <x v="9"/>
    <n v="1.0294742132043471"/>
    <n v="467699"/>
    <n v="481484.06004145992"/>
  </r>
  <r>
    <x v="18"/>
    <s v="SUDESTE             "/>
    <s v="J5821200"/>
    <s v="EDICAO INTEGRADA A IMPRESSAO DE LIVROS                           "/>
    <x v="2"/>
    <x v="1"/>
    <x v="1"/>
    <x v="9"/>
    <n v="1.0294742132043471"/>
    <n v="47255"/>
    <n v="48647.80394497142"/>
  </r>
  <r>
    <x v="18"/>
    <s v="SUDESTE             "/>
    <s v="J5821200"/>
    <s v="EDICAO INTEGRADA A IMPRESSAO DE LIVROS                           "/>
    <x v="2"/>
    <x v="1"/>
    <x v="1"/>
    <x v="9"/>
    <n v="1.0294742132043471"/>
    <n v="103890"/>
    <n v="106952.07600979961"/>
  </r>
  <r>
    <x v="18"/>
    <s v="SUDESTE             "/>
    <s v="J5822101"/>
    <s v="EDICAO INTEGRADA A IMPRESSAO DE JORNAIS DIARIOS                  "/>
    <x v="2"/>
    <x v="1"/>
    <x v="1"/>
    <x v="9"/>
    <n v="1.0294742132043471"/>
    <n v="1371"/>
    <n v="1411.4091463031598"/>
  </r>
  <r>
    <x v="18"/>
    <s v="SUDESTE             "/>
    <s v="J5822101"/>
    <s v="EDICAO INTEGRADA A IMPRESSAO DE JORNAIS DIARIOS                  "/>
    <x v="2"/>
    <x v="1"/>
    <x v="1"/>
    <x v="9"/>
    <n v="1.0294742132043471"/>
    <n v="1699"/>
    <n v="1749.0766882341857"/>
  </r>
  <r>
    <x v="18"/>
    <s v="SUDESTE             "/>
    <s v="J5823900"/>
    <s v="EDICAO INTEGRADA A IMPRESSAO DE REVISTAS                         "/>
    <x v="2"/>
    <x v="1"/>
    <x v="1"/>
    <x v="9"/>
    <n v="1.0294742132043471"/>
    <n v="87176"/>
    <n v="89745.444010302162"/>
  </r>
  <r>
    <x v="18"/>
    <s v="SUDESTE             "/>
    <s v="J5823900"/>
    <s v="EDICAO INTEGRADA A IMPRESSAO DE REVISTAS                         "/>
    <x v="2"/>
    <x v="1"/>
    <x v="1"/>
    <x v="9"/>
    <n v="1.0294742132043471"/>
    <n v="932"/>
    <n v="959.46996670645149"/>
  </r>
  <r>
    <x v="18"/>
    <s v="SUDESTE             "/>
    <s v="J5823900"/>
    <s v="EDICAO INTEGRADA A IMPRESSAO DE REVISTAS                         "/>
    <x v="2"/>
    <x v="1"/>
    <x v="1"/>
    <x v="9"/>
    <n v="1.0294742132043471"/>
    <n v="99848"/>
    <n v="102790.94124002765"/>
  </r>
  <r>
    <x v="18"/>
    <s v="SUDESTE             "/>
    <s v="J5829800"/>
    <s v="EDICAO INTEGRADA IMPRESSAO CADASTRO LISTA OUTRO PRODUTO GRAFICO  "/>
    <x v="0"/>
    <x v="1"/>
    <x v="1"/>
    <x v="9"/>
    <n v="1.0294742132043471"/>
    <n v="76074"/>
    <n v="78316.221295307492"/>
  </r>
  <r>
    <x v="18"/>
    <s v="SUDESTE             "/>
    <s v="J5829800"/>
    <s v="EDICAO INTEGRADA IMPRESSAO CADASTRO LISTA OUTRO PRODUTO GRAFICO  "/>
    <x v="0"/>
    <x v="1"/>
    <x v="1"/>
    <x v="9"/>
    <n v="1.0294742132043471"/>
    <n v="63404"/>
    <n v="65272.783014008419"/>
  </r>
  <r>
    <x v="18"/>
    <s v="SUDESTE             "/>
    <s v="J5829800"/>
    <s v="EDICAO INTEGRADA IMPRESSAO CADASTRO LISTA OUTRO PRODUTO GRAFICO  "/>
    <x v="0"/>
    <x v="1"/>
    <x v="1"/>
    <x v="9"/>
    <n v="1.0294742132043471"/>
    <n v="2097"/>
    <n v="2158.8074250895156"/>
  </r>
  <r>
    <x v="18"/>
    <s v="SUDESTE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18"/>
    <s v="SUDESTE             "/>
    <s v="J5911199"/>
    <s v="ATIV PD CINEMATOGRAFICA VIDEO PROG TELEVISAO NAO ESPECI ANTERIOR "/>
    <x v="5"/>
    <x v="1"/>
    <x v="1"/>
    <x v="9"/>
    <n v="1.0294742132043471"/>
    <n v="6726"/>
    <n v="6924.2435580124384"/>
  </r>
  <r>
    <x v="18"/>
    <s v="SUDESTE             "/>
    <s v="J5911199"/>
    <s v="ATIV PD CINEMATOGRAFICA VIDEO PROG TELEVISAO NAO ESPECI ANTERIOR "/>
    <x v="5"/>
    <x v="1"/>
    <x v="0"/>
    <x v="9"/>
    <n v="1.0294742132043471"/>
    <n v="501250"/>
    <n v="516023.94936867896"/>
  </r>
  <r>
    <x v="18"/>
    <s v="SUDESTE             "/>
    <s v="J5911199"/>
    <s v="ATIV PD CINEMATOGRAFICA VIDEO PROG TELEVISAO NAO ESPECI ANTERIOR "/>
    <x v="5"/>
    <x v="1"/>
    <x v="0"/>
    <x v="9"/>
    <n v="1.0294742132043471"/>
    <n v="2033300"/>
    <n v="2093229.9177083988"/>
  </r>
  <r>
    <x v="18"/>
    <s v="SUDESTE             "/>
    <s v="J5911199"/>
    <s v="ATIV PD CINEMATOGRAFICA VIDEO PROG TELEVISAO NAO ESPECI ANTERIOR "/>
    <x v="5"/>
    <x v="1"/>
    <x v="0"/>
    <x v="9"/>
    <n v="1.0294742132043471"/>
    <n v="1625000"/>
    <n v="1672895.5964570639"/>
  </r>
  <r>
    <x v="18"/>
    <s v="SUDESTE             "/>
    <s v="J5911199"/>
    <s v="ATIV PD CINEMATOGRAFICA VIDEO PROG TELEVISAO NAO ESPECI ANTERIOR "/>
    <x v="5"/>
    <x v="1"/>
    <x v="0"/>
    <x v="9"/>
    <n v="1.0294742132043471"/>
    <n v="100000"/>
    <n v="102947.4213204347"/>
  </r>
  <r>
    <x v="18"/>
    <s v="SUDESTE             "/>
    <s v="J5911199"/>
    <s v="ATIV PD CINEMATOGRAFICA VIDEO PROG TELEVISAO NAO ESPECI ANTERIOR "/>
    <x v="5"/>
    <x v="1"/>
    <x v="1"/>
    <x v="9"/>
    <n v="1.0294742132043471"/>
    <n v="215814"/>
    <n v="222174.94784848296"/>
  </r>
  <r>
    <x v="18"/>
    <s v="SUDESTE             "/>
    <s v="J5911199"/>
    <s v="ATIV PD CINEMATOGRAFICA VIDEO PROG TELEVISAO NAO ESPECI ANTERIOR "/>
    <x v="5"/>
    <x v="1"/>
    <x v="0"/>
    <x v="9"/>
    <n v="1.0294742132043471"/>
    <n v="1749900"/>
    <n v="1801476.925686287"/>
  </r>
  <r>
    <x v="18"/>
    <s v="SUDESTE             "/>
    <s v="J5911199"/>
    <s v="ATIV PD CINEMATOGRAFICA VIDEO PROG TELEVISAO NAO ESPECI ANTERIOR "/>
    <x v="5"/>
    <x v="1"/>
    <x v="0"/>
    <x v="9"/>
    <n v="1.0294742132043471"/>
    <n v="378479"/>
    <n v="389634.37073936808"/>
  </r>
  <r>
    <x v="18"/>
    <s v="SUDESTE             "/>
    <s v="J5911199"/>
    <s v="ATIV PD CINEMATOGRAFICA VIDEO PROG TELEVISAO NAO ESPECI ANTERIOR "/>
    <x v="5"/>
    <x v="1"/>
    <x v="1"/>
    <x v="9"/>
    <n v="1.0294742132043471"/>
    <n v="93133"/>
    <n v="95878.021898360457"/>
  </r>
  <r>
    <x v="18"/>
    <s v="SUDESTE             "/>
    <s v="J5911199"/>
    <s v="ATIV PD CINEMATOGRAFICA VIDEO PROG TELEVISAO NAO ESPECI ANTERIOR "/>
    <x v="5"/>
    <x v="1"/>
    <x v="0"/>
    <x v="9"/>
    <n v="1.0294742132043471"/>
    <n v="675000"/>
    <n v="694895.0939129343"/>
  </r>
  <r>
    <x v="18"/>
    <s v="SUDESTE             "/>
    <s v="J5911199"/>
    <s v="ATIV PD CINEMATOGRAFICA VIDEO PROG TELEVISAO NAO ESPECI ANTERIOR "/>
    <x v="5"/>
    <x v="1"/>
    <x v="0"/>
    <x v="9"/>
    <n v="1.0294742132043471"/>
    <n v="1551182"/>
    <n v="1596901.8689867456"/>
  </r>
  <r>
    <x v="18"/>
    <s v="SUDESTE             "/>
    <s v="J5912002"/>
    <s v="SERVICOS DE MIXAGEM SONORA EM PRODUCAO AUDIOVISUAL               "/>
    <x v="5"/>
    <x v="1"/>
    <x v="1"/>
    <x v="9"/>
    <n v="1.0294742132043471"/>
    <n v="3260"/>
    <n v="3356.0859350461715"/>
  </r>
  <r>
    <x v="18"/>
    <s v="SUDESTE             "/>
    <s v="J5913800"/>
    <s v="DISTRIBUICAO CINEMATOGRAFICA DE VIDEO E DE PROGRAMA DE TELEVISAO "/>
    <x v="5"/>
    <x v="1"/>
    <x v="1"/>
    <x v="9"/>
    <n v="1.0294742132043471"/>
    <n v="183081"/>
    <n v="188477.16842766508"/>
  </r>
  <r>
    <x v="18"/>
    <s v="SUDESTE             "/>
    <s v="J5913800"/>
    <s v="DISTRIBUICAO CINEMATOGRAFICA DE VIDEO E DE PROGRAMA DE TELEVISAO "/>
    <x v="5"/>
    <x v="1"/>
    <x v="1"/>
    <x v="9"/>
    <n v="1.0294742132043471"/>
    <n v="7698"/>
    <n v="7924.8924932470636"/>
  </r>
  <r>
    <x v="18"/>
    <s v="SUDESTE             "/>
    <s v="J5914600"/>
    <s v="ATIVIDADES DE EXIBICAO CINEMATOGRAFICA                           "/>
    <x v="5"/>
    <x v="1"/>
    <x v="0"/>
    <x v="9"/>
    <n v="1.0294742132043471"/>
    <n v="3600268"/>
    <n v="3706383.0666247881"/>
  </r>
  <r>
    <x v="18"/>
    <s v="SUDESTE             "/>
    <s v="J5914600"/>
    <s v="ATIVIDADES DE EXIBICAO CINEMATOGRAFICA                           "/>
    <x v="5"/>
    <x v="1"/>
    <x v="0"/>
    <x v="9"/>
    <n v="1.0294742132043471"/>
    <n v="481969"/>
    <n v="496174.65706388594"/>
  </r>
  <r>
    <x v="18"/>
    <s v="SUDESTE             "/>
    <s v="J5914600"/>
    <s v="ATIVIDADES DE EXIBICAO CINEMATOGRAFICA                           "/>
    <x v="5"/>
    <x v="1"/>
    <x v="0"/>
    <x v="9"/>
    <n v="1.0294742132043471"/>
    <n v="4714521"/>
    <n v="4853477.7971103713"/>
  </r>
  <r>
    <x v="18"/>
    <s v="SUDESTE             "/>
    <s v="J5914600"/>
    <s v="ATIVIDADES DE EXIBICAO CINEMATOGRAFICA                           "/>
    <x v="5"/>
    <x v="1"/>
    <x v="0"/>
    <x v="9"/>
    <n v="1.0294742132043471"/>
    <n v="15454064"/>
    <n v="15909560.377209624"/>
  </r>
  <r>
    <x v="18"/>
    <s v="SUDESTE             "/>
    <s v="J5914600"/>
    <s v="ATIVIDADES DE EXIBICAO CINEMATOGRAFICA                           "/>
    <x v="5"/>
    <x v="1"/>
    <x v="0"/>
    <x v="9"/>
    <n v="1.0294742132043471"/>
    <n v="165026"/>
    <n v="169890.01150826059"/>
  </r>
  <r>
    <x v="18"/>
    <s v="SUDESTE             "/>
    <s v="J5914600"/>
    <s v="ATIVIDADES DE EXIBICAO CINEMATOGRAFICA                           "/>
    <x v="5"/>
    <x v="1"/>
    <x v="0"/>
    <x v="9"/>
    <n v="1.0294742132043471"/>
    <n v="2432925"/>
    <n v="2504633.5501601859"/>
  </r>
  <r>
    <x v="18"/>
    <s v="SUDESTE             "/>
    <s v="J5914600"/>
    <s v="ATIVIDADES DE EXIBICAO CINEMATOGRAFICA                           "/>
    <x v="5"/>
    <x v="1"/>
    <x v="0"/>
    <x v="9"/>
    <n v="1.0294742132043471"/>
    <n v="4128545"/>
    <n v="4250230.6155537413"/>
  </r>
  <r>
    <x v="18"/>
    <s v="SUDESTE             "/>
    <s v="J5914600"/>
    <s v="ATIVIDADES DE EXIBICAO CINEMATOGRAFICA                           "/>
    <x v="5"/>
    <x v="1"/>
    <x v="0"/>
    <x v="9"/>
    <n v="1.0294742132043471"/>
    <n v="11643"/>
    <n v="11986.168264338214"/>
  </r>
  <r>
    <x v="18"/>
    <s v="SUDESTE             "/>
    <s v="J5920100"/>
    <s v="ATIVIDADES DE GRAVACAO DE SOM E DE EDICAO DE MUSICA              "/>
    <x v="3"/>
    <x v="1"/>
    <x v="1"/>
    <x v="9"/>
    <n v="1.0294742132043471"/>
    <n v="60770"/>
    <n v="62561.147936428169"/>
  </r>
  <r>
    <x v="18"/>
    <s v="SUDESTE             "/>
    <s v="J5920100"/>
    <s v="ATIVIDADES DE GRAVACAO DE SOM E DE EDICAO DE MUSICA              "/>
    <x v="3"/>
    <x v="1"/>
    <x v="1"/>
    <x v="9"/>
    <n v="1.0294742132043471"/>
    <n v="2478"/>
    <n v="2551.0371003203722"/>
  </r>
  <r>
    <x v="18"/>
    <s v="SUDESTE             "/>
    <s v="J6010100"/>
    <s v="ATIVIDADES DE RADIO                                              "/>
    <x v="5"/>
    <x v="1"/>
    <x v="1"/>
    <x v="9"/>
    <n v="1.0294742132043471"/>
    <n v="41428"/>
    <n v="42649.057704629689"/>
  </r>
  <r>
    <x v="18"/>
    <s v="SUDESTE             "/>
    <s v="J6010100"/>
    <s v="ATIVIDADES DE RADIO                                              "/>
    <x v="5"/>
    <x v="1"/>
    <x v="1"/>
    <x v="9"/>
    <n v="1.0294742132043471"/>
    <n v="35197"/>
    <n v="36234.403882153405"/>
  </r>
  <r>
    <x v="18"/>
    <s v="SUDESTE             "/>
    <s v="J6021700"/>
    <s v="ATIVIDADES DE TELEVISAO ABERTA                                   "/>
    <x v="5"/>
    <x v="1"/>
    <x v="1"/>
    <x v="9"/>
    <n v="1.0294742132043471"/>
    <n v="207369"/>
    <n v="213481.03811797226"/>
  </r>
  <r>
    <x v="18"/>
    <s v="SUDESTE             "/>
    <s v="P8592903"/>
    <s v="ENSINO DE MUSICA                                                 "/>
    <x v="6"/>
    <x v="1"/>
    <x v="1"/>
    <x v="9"/>
    <n v="1.0294742132043471"/>
    <n v="717"/>
    <n v="738.13301086751687"/>
  </r>
  <r>
    <x v="18"/>
    <s v="SUDESTE             "/>
    <s v="P8592903"/>
    <s v="ENSINO DE MUSICA                                                 "/>
    <x v="6"/>
    <x v="1"/>
    <x v="1"/>
    <x v="9"/>
    <n v="1.0294742132043471"/>
    <n v="3143"/>
    <n v="3235.6374521012626"/>
  </r>
  <r>
    <x v="18"/>
    <s v="SUDESTE             "/>
    <s v="R9001902"/>
    <s v="PRODUCAO MUSICAL                                                 "/>
    <x v="4"/>
    <x v="0"/>
    <x v="0"/>
    <x v="9"/>
    <n v="1.0294742132043471"/>
    <n v="3000000"/>
    <n v="3088422.6396130412"/>
  </r>
  <r>
    <x v="18"/>
    <s v="SUDESTE             "/>
    <s v="R9001902"/>
    <s v="PRODUCAO MUSICAL                                                 "/>
    <x v="4"/>
    <x v="0"/>
    <x v="0"/>
    <x v="9"/>
    <n v="1.0294742132043471"/>
    <n v="369160"/>
    <n v="380040.70054651675"/>
  </r>
  <r>
    <x v="18"/>
    <s v="SUDESTE             "/>
    <s v="R9001902"/>
    <s v="PRODUCAO MUSICAL                                                 "/>
    <x v="4"/>
    <x v="0"/>
    <x v="0"/>
    <x v="9"/>
    <n v="1.0294742132043471"/>
    <n v="3000000"/>
    <n v="3088422.6396130412"/>
  </r>
  <r>
    <x v="18"/>
    <s v="SUDESTE             "/>
    <s v="R9001902"/>
    <s v="PRODUCAO MUSICAL                                                 "/>
    <x v="4"/>
    <x v="1"/>
    <x v="1"/>
    <x v="9"/>
    <n v="1.0294742132043471"/>
    <n v="195271"/>
    <n v="201026.45908662607"/>
  </r>
  <r>
    <x v="18"/>
    <s v="SUDESTE             "/>
    <s v="R9001904"/>
    <s v="PRODUCAO DE ESPETACULOS CIRCENSES, DE MARIONETES E SIMILARES     "/>
    <x v="4"/>
    <x v="1"/>
    <x v="1"/>
    <x v="9"/>
    <n v="1.0294742132043471"/>
    <n v="4000"/>
    <n v="4117.8968528173882"/>
  </r>
  <r>
    <x v="18"/>
    <s v="SUDESTE             "/>
    <s v="R9001906"/>
    <s v="ATIVIDADES DE SONORIZACAO E DE ILUMINACAO                        "/>
    <x v="4"/>
    <x v="1"/>
    <x v="1"/>
    <x v="9"/>
    <n v="1.0294742132043471"/>
    <n v="1769"/>
    <n v="1821.13988315849"/>
  </r>
  <r>
    <x v="18"/>
    <s v="SUDESTE             "/>
    <s v="R9001906"/>
    <s v="ATIVIDADES DE SONORIZACAO E DE ILUMINACAO                        "/>
    <x v="4"/>
    <x v="1"/>
    <x v="1"/>
    <x v="9"/>
    <n v="1.0294742132043471"/>
    <n v="92752"/>
    <n v="95485.792223129596"/>
  </r>
  <r>
    <x v="18"/>
    <s v="SUDESTE             "/>
    <s v="R9001906"/>
    <s v="ATIVIDADES DE SONORIZACAO E DE ILUMINACAO                        "/>
    <x v="4"/>
    <x v="1"/>
    <x v="1"/>
    <x v="9"/>
    <n v="1.0294742132043471"/>
    <n v="1091"/>
    <n v="1123.1563666059426"/>
  </r>
  <r>
    <x v="18"/>
    <s v="SUDESTE             "/>
    <s v="R9001906"/>
    <s v="ATIVIDADES DE SONORIZACAO E DE ILUMINACAO                        "/>
    <x v="4"/>
    <x v="1"/>
    <x v="1"/>
    <x v="9"/>
    <n v="1.0294742132043471"/>
    <n v="90860"/>
    <n v="93538.027011746977"/>
  </r>
  <r>
    <x v="18"/>
    <s v="SUDESTE             "/>
    <s v="R9001999"/>
    <s v="ARTE CENICA ESPETAC ATIVI COMPLEMENTARES NAO ESPECI ANTERIOR     "/>
    <x v="4"/>
    <x v="1"/>
    <x v="1"/>
    <x v="9"/>
    <n v="1.0294742132043471"/>
    <n v="3962"/>
    <n v="4078.7768327156232"/>
  </r>
  <r>
    <x v="18"/>
    <s v="SUDESTE             "/>
    <s v="R9001999"/>
    <s v="ARTE CENICA ESPETAC ATIVI COMPLEMENTARES NAO ESPECI ANTERIOR     "/>
    <x v="4"/>
    <x v="1"/>
    <x v="1"/>
    <x v="9"/>
    <n v="1.0294742132043471"/>
    <n v="171999"/>
    <n v="177068.53519693448"/>
  </r>
  <r>
    <x v="18"/>
    <s v="SUDESTE             "/>
    <s v="R9001999"/>
    <s v="ARTE CENICA ESPETAC ATIVI COMPLEMENTARES NAO ESPECI ANTERIOR     "/>
    <x v="4"/>
    <x v="1"/>
    <x v="1"/>
    <x v="9"/>
    <n v="1.0294742132043471"/>
    <n v="6330"/>
    <n v="6516.5717695835174"/>
  </r>
  <r>
    <x v="18"/>
    <s v="SUDESTE             "/>
    <s v="R9001999"/>
    <s v="ARTE CENICA ESPETAC ATIVI COMPLEMENTARES NAO ESPECI ANTERIOR     "/>
    <x v="4"/>
    <x v="1"/>
    <x v="1"/>
    <x v="9"/>
    <n v="1.0294742132043471"/>
    <n v="32000"/>
    <n v="32943.174822539106"/>
  </r>
  <r>
    <x v="18"/>
    <s v="SUDESTE             "/>
    <s v="R9002701"/>
    <s v="ATIVI ARTISTA PLASTICO, JORNALISTAS INDEPENDENTES E ESCRITORES   "/>
    <x v="6"/>
    <x v="1"/>
    <x v="1"/>
    <x v="9"/>
    <n v="1.0294742132043471"/>
    <n v="82183"/>
    <n v="84605.279263772856"/>
  </r>
  <r>
    <x v="18"/>
    <s v="SUDESTE             "/>
    <s v="R9101500"/>
    <s v="ATIVIDADES DE BIBLIOTECAS E ARQUIVOS                             "/>
    <x v="1"/>
    <x v="0"/>
    <x v="0"/>
    <x v="9"/>
    <n v="1.0294742132043471"/>
    <n v="2421151"/>
    <n v="2492512.5207739179"/>
  </r>
  <r>
    <x v="18"/>
    <s v="SUDESTE             "/>
    <s v="R9102302"/>
    <s v="RESTAURACAO E CONSERVACAO DE LUGARES E PREDIOS HISTORICOS        "/>
    <x v="1"/>
    <x v="0"/>
    <x v="0"/>
    <x v="9"/>
    <n v="1.0294742132043471"/>
    <n v="1433660"/>
    <n v="1475916.0005025442"/>
  </r>
  <r>
    <x v="18"/>
    <s v="SUDESTE             "/>
    <s v="R9102302"/>
    <s v="RESTAURACAO E CONSERVACAO DE LUGARES E PREDIOS HISTORICOS        "/>
    <x v="1"/>
    <x v="0"/>
    <x v="0"/>
    <x v="9"/>
    <n v="1.0294742132043471"/>
    <n v="756000"/>
    <n v="778282.50518248638"/>
  </r>
  <r>
    <x v="18"/>
    <s v="SUDESTE             "/>
    <s v="S9430800"/>
    <s v="ATIVIDADES DE ASSOCIACOES DE DEFESA DE DIREITOS SOCIAIS          "/>
    <x v="0"/>
    <x v="0"/>
    <x v="0"/>
    <x v="9"/>
    <n v="1.0294742132043471"/>
    <n v="2175000"/>
    <n v="2239106.4137194548"/>
  </r>
  <r>
    <x v="19"/>
    <s v="NORDESTE            "/>
    <s v="G4647802"/>
    <s v="COMERCIO ATACADISTA DE LIVROS, JORNAIS E OUTRAS PUBLICACOES      "/>
    <x v="2"/>
    <x v="1"/>
    <x v="1"/>
    <x v="9"/>
    <n v="1.0294742132043471"/>
    <n v="4691"/>
    <n v="4829.2635341415917"/>
  </r>
  <r>
    <x v="19"/>
    <s v="NORDESTE            "/>
    <s v="G4647802"/>
    <s v="COMERCIO ATACADISTA DE LIVROS, JORNAIS E OUTRAS PUBLICACOES      "/>
    <x v="2"/>
    <x v="1"/>
    <x v="1"/>
    <x v="9"/>
    <n v="1.0294742132043471"/>
    <n v="228195"/>
    <n v="234920.86808216598"/>
  </r>
  <r>
    <x v="19"/>
    <s v="NORDESTE            "/>
    <s v="G4647802"/>
    <s v="COMERCIO ATACADISTA DE LIVROS, JORNAIS E OUTRAS PUBLICACOES      "/>
    <x v="2"/>
    <x v="1"/>
    <x v="1"/>
    <x v="9"/>
    <n v="1.0294742132043471"/>
    <n v="2957"/>
    <n v="3044.1552484452541"/>
  </r>
  <r>
    <x v="19"/>
    <s v="NORDESTE            "/>
    <s v="G4761001"/>
    <s v="COMERCIO VAREJISTA DE LIVROS                                     "/>
    <x v="2"/>
    <x v="1"/>
    <x v="1"/>
    <x v="9"/>
    <n v="1.0294742132043471"/>
    <n v="36863"/>
    <n v="37949.507921351847"/>
  </r>
  <r>
    <x v="19"/>
    <s v="NORDESTE            "/>
    <s v="G4761001"/>
    <s v="COMERCIO VAREJISTA DE LIVROS                                     "/>
    <x v="2"/>
    <x v="1"/>
    <x v="1"/>
    <x v="9"/>
    <n v="1.0294742132043471"/>
    <n v="5952"/>
    <n v="6127.4305169922736"/>
  </r>
  <r>
    <x v="19"/>
    <s v="NORDESTE            "/>
    <s v="G4761001"/>
    <s v="COMERCIO VAREJISTA DE LIVROS                                     "/>
    <x v="2"/>
    <x v="1"/>
    <x v="1"/>
    <x v="9"/>
    <n v="1.0294742132043471"/>
    <n v="50000"/>
    <n v="51473.710660217352"/>
  </r>
  <r>
    <x v="19"/>
    <s v="NORDESTE            "/>
    <s v="R9001902"/>
    <s v="PRODUCAO MUSICAL                                                 "/>
    <x v="4"/>
    <x v="1"/>
    <x v="1"/>
    <x v="9"/>
    <n v="1.0294742132043471"/>
    <n v="64508"/>
    <n v="66409.322545386021"/>
  </r>
  <r>
    <x v="19"/>
    <s v="NORDESTE            "/>
    <s v="R9001906"/>
    <s v="ATIVIDADES DE SONORIZACAO E DE ILUMINACAO                        "/>
    <x v="4"/>
    <x v="1"/>
    <x v="1"/>
    <x v="9"/>
    <n v="1.0294742132043471"/>
    <n v="23000"/>
    <n v="23677.906903699983"/>
  </r>
  <r>
    <x v="19"/>
    <s v="NORDESTE            "/>
    <s v="S9493600"/>
    <s v="ATIVIDADES DE ORGANIZACOES ASSOCIATIVAS LIGADAS A CULTURA E ARTE "/>
    <x v="4"/>
    <x v="1"/>
    <x v="1"/>
    <x v="9"/>
    <n v="1.0294742132043471"/>
    <n v="212802"/>
    <n v="219074.17151831146"/>
  </r>
  <r>
    <x v="20"/>
    <s v="NORTE               "/>
    <s v="C1811301"/>
    <s v="IMPRESSAO DE JORNAIS                                             "/>
    <x v="0"/>
    <x v="1"/>
    <x v="1"/>
    <x v="9"/>
    <n v="1.0294742132043471"/>
    <n v="96763"/>
    <n v="99615.013292292235"/>
  </r>
  <r>
    <x v="20"/>
    <s v="NORTE               "/>
    <s v="C1811301"/>
    <s v="IMPRESSAO DE JORNAIS                                             "/>
    <x v="0"/>
    <x v="1"/>
    <x v="1"/>
    <x v="9"/>
    <n v="1.0294742132043471"/>
    <n v="7586"/>
    <n v="7809.5913813681773"/>
  </r>
  <r>
    <x v="20"/>
    <s v="NORTE               "/>
    <s v="G4647802"/>
    <s v="COMERCIO ATACADISTA DE LIVROS, JORNAIS E OUTRAS PUBLICACOES      "/>
    <x v="2"/>
    <x v="1"/>
    <x v="1"/>
    <x v="9"/>
    <n v="1.0294742132043471"/>
    <n v="141571"/>
    <n v="145743.69383755262"/>
  </r>
  <r>
    <x v="20"/>
    <s v="NORTE               "/>
    <s v="G4756300"/>
    <s v="COM VAREJISTA ESPECIALIZADO DE INSTRUMENTOS MUSICAIS E ACESSORIO "/>
    <x v="3"/>
    <x v="1"/>
    <x v="1"/>
    <x v="9"/>
    <n v="1.0294742132043471"/>
    <n v="10652"/>
    <n v="10965.959319052705"/>
  </r>
  <r>
    <x v="20"/>
    <s v="NORTE               "/>
    <s v="G4756300"/>
    <s v="COM VAREJISTA ESPECIALIZADO DE INSTRUMENTOS MUSICAIS E ACESSORIO "/>
    <x v="3"/>
    <x v="1"/>
    <x v="1"/>
    <x v="9"/>
    <n v="1.0294742132043471"/>
    <n v="75130"/>
    <n v="77344.397638042588"/>
  </r>
  <r>
    <x v="20"/>
    <s v="NORTE               "/>
    <s v="G4756300"/>
    <s v="COM VAREJISTA ESPECIALIZADO DE INSTRUMENTOS MUSICAIS E ACESSORIO "/>
    <x v="3"/>
    <x v="1"/>
    <x v="1"/>
    <x v="9"/>
    <n v="1.0294742132043471"/>
    <n v="18711"/>
    <n v="19262.49200326654"/>
  </r>
  <r>
    <x v="20"/>
    <s v="NORTE               "/>
    <s v="G4761001"/>
    <s v="COMERCIO VAREJISTA DE LIVROS                                     "/>
    <x v="2"/>
    <x v="1"/>
    <x v="1"/>
    <x v="9"/>
    <n v="1.0294742132043471"/>
    <n v="6081"/>
    <n v="6260.2326904956344"/>
  </r>
  <r>
    <x v="20"/>
    <s v="NORTE               "/>
    <s v="G4761001"/>
    <s v="COMERCIO VAREJISTA DE LIVROS                                     "/>
    <x v="2"/>
    <x v="1"/>
    <x v="1"/>
    <x v="9"/>
    <n v="1.0294742132043471"/>
    <n v="69348"/>
    <n v="71391.977737295063"/>
  </r>
  <r>
    <x v="20"/>
    <s v="NORTE               "/>
    <s v="G4761001"/>
    <s v="COMERCIO VAREJISTA DE LIVROS                                     "/>
    <x v="2"/>
    <x v="1"/>
    <x v="1"/>
    <x v="9"/>
    <n v="1.0294742132043471"/>
    <n v="11594"/>
    <n v="11935.7240278912"/>
  </r>
  <r>
    <x v="20"/>
    <s v="NORTE               "/>
    <s v="G4762800"/>
    <s v="COMERCIO VAREJISTA DE DISCOS, CDS, DVDS E FITAS                  "/>
    <x v="3"/>
    <x v="1"/>
    <x v="1"/>
    <x v="9"/>
    <n v="1.0294742132043471"/>
    <n v="16032"/>
    <n v="16504.530586092093"/>
  </r>
  <r>
    <x v="20"/>
    <s v="NORTE               "/>
    <s v="G4762800"/>
    <s v="COMERCIO VAREJISTA DE DISCOS, CDS, DVDS E FITAS                  "/>
    <x v="3"/>
    <x v="1"/>
    <x v="1"/>
    <x v="9"/>
    <n v="1.0294742132043471"/>
    <n v="9296"/>
    <n v="9569.9922859476101"/>
  </r>
  <r>
    <x v="20"/>
    <s v="NORTE               "/>
    <s v="J5829800"/>
    <s v="EDICAO INTEGRADA IMPRESSAO CADASTRO LISTA OUTRO PRODUTO GRAFICO  "/>
    <x v="0"/>
    <x v="1"/>
    <x v="1"/>
    <x v="9"/>
    <n v="1.0294742132043471"/>
    <n v="8138"/>
    <n v="8377.8611470569758"/>
  </r>
  <r>
    <x v="20"/>
    <s v="NORTE               "/>
    <s v="J5911102"/>
    <s v="PRODUCAO DE FILMES PARA PUBLICIDADE                              "/>
    <x v="5"/>
    <x v="1"/>
    <x v="1"/>
    <x v="9"/>
    <n v="1.0294742132043471"/>
    <n v="1156"/>
    <n v="1190.0721904642253"/>
  </r>
  <r>
    <x v="20"/>
    <s v="NORTE               "/>
    <s v="J5911102"/>
    <s v="PRODUCAO DE FILMES PARA PUBLICIDADE                              "/>
    <x v="5"/>
    <x v="1"/>
    <x v="1"/>
    <x v="9"/>
    <n v="1.0294742132043471"/>
    <n v="13120"/>
    <n v="13506.701677241033"/>
  </r>
  <r>
    <x v="20"/>
    <s v="NORTE               "/>
    <s v="J5920100"/>
    <s v="ATIVIDADES DE GRAVACAO DE SOM E DE EDICAO DE MUSICA              "/>
    <x v="3"/>
    <x v="1"/>
    <x v="1"/>
    <x v="9"/>
    <n v="1.0294742132043471"/>
    <n v="26892"/>
    <n v="27684.620541491302"/>
  </r>
  <r>
    <x v="20"/>
    <s v="NORTE               "/>
    <s v="J6010100"/>
    <s v="ATIVIDADES DE RADIO                                              "/>
    <x v="5"/>
    <x v="1"/>
    <x v="1"/>
    <x v="9"/>
    <n v="1.0294742132043471"/>
    <n v="88404"/>
    <n v="91009.638344117091"/>
  </r>
  <r>
    <x v="20"/>
    <s v="NORTE               "/>
    <s v="J6021700"/>
    <s v="ATIVIDADES DE TELEVISAO ABERTA                                   "/>
    <x v="5"/>
    <x v="1"/>
    <x v="1"/>
    <x v="9"/>
    <n v="1.0294742132043471"/>
    <n v="42785"/>
    <n v="44046.054211947987"/>
  </r>
  <r>
    <x v="20"/>
    <s v="NORTE               "/>
    <s v="R9001906"/>
    <s v="ATIVIDADES DE SONORIZACAO E DE ILUMINACAO                        "/>
    <x v="4"/>
    <x v="1"/>
    <x v="1"/>
    <x v="9"/>
    <n v="1.0294742132043471"/>
    <n v="3794"/>
    <n v="3905.8251648972928"/>
  </r>
  <r>
    <x v="20"/>
    <s v="NORTE               "/>
    <s v="R9001906"/>
    <s v="ATIVIDADES DE SONORIZACAO E DE ILUMINACAO                        "/>
    <x v="4"/>
    <x v="1"/>
    <x v="1"/>
    <x v="9"/>
    <n v="1.0294742132043471"/>
    <n v="5284"/>
    <n v="5439.7417425717695"/>
  </r>
  <r>
    <x v="26"/>
    <s v="NORTE               "/>
    <s v="G4756300"/>
    <s v="COM VAREJISTA ESPECIALIZADO DE INSTRUMENTOS MUSICAIS E ACESSORIO "/>
    <x v="3"/>
    <x v="1"/>
    <x v="1"/>
    <x v="9"/>
    <n v="1.0294742132043471"/>
    <n v="24584"/>
    <n v="25308.594057415667"/>
  </r>
  <r>
    <x v="26"/>
    <s v="NORTE               "/>
    <s v="G4762800"/>
    <s v="COMERCIO VAREJISTA DE DISCOS, CDS, DVDS E FITAS                  "/>
    <x v="3"/>
    <x v="1"/>
    <x v="1"/>
    <x v="9"/>
    <n v="1.0294742132043471"/>
    <n v="6058"/>
    <n v="6236.5547835919342"/>
  </r>
  <r>
    <x v="26"/>
    <s v="NORTE               "/>
    <s v="G4762800"/>
    <s v="COMERCIO VAREJISTA DE DISCOS, CDS, DVDS E FITAS                  "/>
    <x v="3"/>
    <x v="1"/>
    <x v="1"/>
    <x v="9"/>
    <n v="1.0294742132043471"/>
    <n v="1664"/>
    <n v="1713.0450907720335"/>
  </r>
  <r>
    <x v="26"/>
    <s v="NORTE               "/>
    <s v="J5822101"/>
    <s v="EDICAO INTEGRADA A IMPRESSAO DE JORNAIS DIARIOS                  "/>
    <x v="2"/>
    <x v="1"/>
    <x v="1"/>
    <x v="9"/>
    <n v="1.0294742132043471"/>
    <n v="4456"/>
    <n v="4587.3370940385703"/>
  </r>
  <r>
    <x v="26"/>
    <s v="NORTE               "/>
    <s v="J5822101"/>
    <s v="EDICAO INTEGRADA A IMPRESSAO DE JORNAIS DIARIOS                  "/>
    <x v="2"/>
    <x v="1"/>
    <x v="1"/>
    <x v="9"/>
    <n v="1.0294742132043471"/>
    <n v="2065"/>
    <n v="2125.8642502669768"/>
  </r>
  <r>
    <x v="26"/>
    <s v="NORTE               "/>
    <s v="R9001906"/>
    <s v="ATIVIDADES DE SONORIZACAO E DE ILUMINACAO                        "/>
    <x v="4"/>
    <x v="1"/>
    <x v="1"/>
    <x v="9"/>
    <n v="1.0294742132043471"/>
    <n v="874"/>
    <n v="899.76046234059936"/>
  </r>
  <r>
    <x v="26"/>
    <s v="NORTE               "/>
    <s v="R9001906"/>
    <s v="ATIVIDADES DE SONORIZACAO E DE ILUMINACAO                        "/>
    <x v="4"/>
    <x v="1"/>
    <x v="1"/>
    <x v="9"/>
    <n v="1.0294742132043471"/>
    <n v="70011"/>
    <n v="72074.519140649543"/>
  </r>
  <r>
    <x v="26"/>
    <s v="NORTE               "/>
    <s v="R9001906"/>
    <s v="ATIVIDADES DE SONORIZACAO E DE ILUMINACAO                        "/>
    <x v="4"/>
    <x v="1"/>
    <x v="1"/>
    <x v="9"/>
    <n v="1.0294742132043471"/>
    <n v="927"/>
    <n v="954.32259564042977"/>
  </r>
  <r>
    <x v="21"/>
    <s v="SUL                 "/>
    <s v="C1811301"/>
    <s v="IMPRESSAO DE JORNAIS                                             "/>
    <x v="0"/>
    <x v="1"/>
    <x v="1"/>
    <x v="9"/>
    <n v="1.0294742132043471"/>
    <n v="67432"/>
    <n v="69419.505144795534"/>
  </r>
  <r>
    <x v="21"/>
    <s v="SUL                 "/>
    <s v="C1811302"/>
    <s v="IMPRESSAO DE LIVROS, REVISTAS E OUTRAS PUBLICACOES PERIODICAS    "/>
    <x v="0"/>
    <x v="1"/>
    <x v="1"/>
    <x v="9"/>
    <n v="1.0294742132043471"/>
    <n v="172934"/>
    <n v="178031.09358628056"/>
  </r>
  <r>
    <x v="21"/>
    <s v="SUL                 "/>
    <s v="C1811302"/>
    <s v="IMPRESSAO DE LIVROS, REVISTAS E OUTRAS PUBLICACOES PERIODICAS    "/>
    <x v="0"/>
    <x v="1"/>
    <x v="1"/>
    <x v="9"/>
    <n v="1.0294742132043471"/>
    <n v="253968"/>
    <n v="261453.50697908161"/>
  </r>
  <r>
    <x v="21"/>
    <s v="SUL                 "/>
    <s v="C1811302"/>
    <s v="IMPRESSAO DE LIVROS, REVISTAS E OUTRAS PUBLICACOES PERIODICAS    "/>
    <x v="0"/>
    <x v="1"/>
    <x v="1"/>
    <x v="9"/>
    <n v="1.0294742132043471"/>
    <n v="6751"/>
    <n v="6949.9804133425469"/>
  </r>
  <r>
    <x v="21"/>
    <s v="SUL                 "/>
    <s v="C3220500"/>
    <s v="FABRICACAO DE INSTRUMENTOS MUSICAIS, PECAS E ACESSORIOS          "/>
    <x v="3"/>
    <x v="1"/>
    <x v="1"/>
    <x v="9"/>
    <n v="1.0294742132043471"/>
    <n v="24599"/>
    <n v="25324.036170613734"/>
  </r>
  <r>
    <x v="21"/>
    <s v="SUL                 "/>
    <s v="G4647802"/>
    <s v="COMERCIO ATACADISTA DE LIVROS, JORNAIS E OUTRAS PUBLICACOES      "/>
    <x v="2"/>
    <x v="1"/>
    <x v="1"/>
    <x v="9"/>
    <n v="1.0294742132043471"/>
    <n v="215535"/>
    <n v="221887.72454299894"/>
  </r>
  <r>
    <x v="21"/>
    <s v="SUL                 "/>
    <s v="G4647802"/>
    <s v="COMERCIO ATACADISTA DE LIVROS, JORNAIS E OUTRAS PUBLICACOES      "/>
    <x v="2"/>
    <x v="1"/>
    <x v="1"/>
    <x v="9"/>
    <n v="1.0294742132043471"/>
    <n v="459111"/>
    <n v="472642.93549846101"/>
  </r>
  <r>
    <x v="21"/>
    <s v="SUL                 "/>
    <s v="G4647802"/>
    <s v="COMERCIO ATACADISTA DE LIVROS, JORNAIS E OUTRAS PUBLICACOES      "/>
    <x v="2"/>
    <x v="1"/>
    <x v="1"/>
    <x v="9"/>
    <n v="1.0294742132043471"/>
    <n v="64340"/>
    <n v="66236.370877567693"/>
  </r>
  <r>
    <x v="21"/>
    <s v="SUL                 "/>
    <s v="G4647802"/>
    <s v="COMERCIO ATACADISTA DE LIVROS, JORNAIS E OUTRAS PUBLICACOES      "/>
    <x v="2"/>
    <x v="1"/>
    <x v="1"/>
    <x v="9"/>
    <n v="1.0294742132043471"/>
    <n v="78000"/>
    <n v="80298.988629939078"/>
  </r>
  <r>
    <x v="21"/>
    <s v="SUL                 "/>
    <s v="G4649407"/>
    <s v="COMERCIO ATACADISTA DE FILMES, CDS, DVDS, FITAS E DISCOS         "/>
    <x v="0"/>
    <x v="1"/>
    <x v="1"/>
    <x v="9"/>
    <n v="1.0294742132043471"/>
    <n v="65514"/>
    <n v="67444.973603869599"/>
  </r>
  <r>
    <x v="21"/>
    <s v="SUL                 "/>
    <s v="G4756300"/>
    <s v="COM VAREJISTA ESPECIALIZADO DE INSTRUMENTOS MUSICAIS E ACESSORIO "/>
    <x v="3"/>
    <x v="1"/>
    <x v="1"/>
    <x v="9"/>
    <n v="1.0294742132043471"/>
    <n v="10795"/>
    <n v="11113.174131540927"/>
  </r>
  <r>
    <x v="21"/>
    <s v="SUL                 "/>
    <s v="G4756300"/>
    <s v="COM VAREJISTA ESPECIALIZADO DE INSTRUMENTOS MUSICAIS E ACESSORIO "/>
    <x v="3"/>
    <x v="1"/>
    <x v="1"/>
    <x v="9"/>
    <n v="1.0294742132043471"/>
    <n v="80534"/>
    <n v="82907.676286198883"/>
  </r>
  <r>
    <x v="21"/>
    <s v="SUL                 "/>
    <s v="G4756300"/>
    <s v="COM VAREJISTA ESPECIALIZADO DE INSTRUMENTOS MUSICAIS E ACESSORIO "/>
    <x v="3"/>
    <x v="1"/>
    <x v="1"/>
    <x v="9"/>
    <n v="1.0294742132043471"/>
    <n v="14424"/>
    <n v="14849.136051259502"/>
  </r>
  <r>
    <x v="21"/>
    <s v="SUL                 "/>
    <s v="G4761001"/>
    <s v="COMERCIO VAREJISTA DE LIVROS                                     "/>
    <x v="2"/>
    <x v="1"/>
    <x v="1"/>
    <x v="9"/>
    <n v="1.0294742132043471"/>
    <n v="5359"/>
    <n v="5516.9523085620958"/>
  </r>
  <r>
    <x v="21"/>
    <s v="SUL                 "/>
    <s v="G4761001"/>
    <s v="COMERCIO VAREJISTA DE LIVROS                                     "/>
    <x v="2"/>
    <x v="1"/>
    <x v="1"/>
    <x v="9"/>
    <n v="1.0294742132043471"/>
    <n v="138318"/>
    <n v="142394.81422199888"/>
  </r>
  <r>
    <x v="21"/>
    <s v="SUL                 "/>
    <s v="G4761001"/>
    <s v="COMERCIO VAREJISTA DE LIVROS                                     "/>
    <x v="2"/>
    <x v="1"/>
    <x v="1"/>
    <x v="9"/>
    <n v="1.0294742132043471"/>
    <n v="21211"/>
    <n v="21836.177536277406"/>
  </r>
  <r>
    <x v="21"/>
    <s v="SUL                 "/>
    <s v="G4761002"/>
    <s v="COMERCIO VAREJISTA DE JORNAIS E REVISTAS                         "/>
    <x v="2"/>
    <x v="1"/>
    <x v="1"/>
    <x v="9"/>
    <n v="1.0294742132043471"/>
    <n v="7233"/>
    <n v="7446.186984107042"/>
  </r>
  <r>
    <x v="21"/>
    <s v="SUL                 "/>
    <s v="G4761002"/>
    <s v="COMERCIO VAREJISTA DE JORNAIS E REVISTAS                         "/>
    <x v="2"/>
    <x v="1"/>
    <x v="1"/>
    <x v="9"/>
    <n v="1.0294742132043471"/>
    <n v="65512"/>
    <n v="67442.914655443179"/>
  </r>
  <r>
    <x v="21"/>
    <s v="SUL                 "/>
    <s v="G4761002"/>
    <s v="COMERCIO VAREJISTA DE JORNAIS E REVISTAS                         "/>
    <x v="2"/>
    <x v="1"/>
    <x v="1"/>
    <x v="9"/>
    <n v="1.0294742132043471"/>
    <n v="55633"/>
    <n v="57272.738903197438"/>
  </r>
  <r>
    <x v="21"/>
    <s v="SUL                 "/>
    <s v="G4762800"/>
    <s v="COMERCIO VAREJISTA DE DISCOS, CDS, DVDS E FITAS                  "/>
    <x v="3"/>
    <x v="1"/>
    <x v="1"/>
    <x v="9"/>
    <n v="1.0294742132043471"/>
    <n v="2692"/>
    <n v="2771.3445819461022"/>
  </r>
  <r>
    <x v="21"/>
    <s v="SUL                 "/>
    <s v="G4762800"/>
    <s v="COMERCIO VAREJISTA DE DISCOS, CDS, DVDS E FITAS                  "/>
    <x v="3"/>
    <x v="1"/>
    <x v="1"/>
    <x v="9"/>
    <n v="1.0294742132043471"/>
    <n v="95045"/>
    <n v="97846.376594007161"/>
  </r>
  <r>
    <x v="21"/>
    <s v="SUL                 "/>
    <s v="G4762800"/>
    <s v="COMERCIO VAREJISTA DE DISCOS, CDS, DVDS E FITAS                  "/>
    <x v="3"/>
    <x v="1"/>
    <x v="1"/>
    <x v="9"/>
    <n v="1.0294742132043471"/>
    <n v="8138"/>
    <n v="8377.8611470569758"/>
  </r>
  <r>
    <x v="21"/>
    <s v="SUL                 "/>
    <s v="J5811500"/>
    <s v="EDICAO DE LIVROS                                                 "/>
    <x v="2"/>
    <x v="1"/>
    <x v="1"/>
    <x v="9"/>
    <n v="1.0294742132043471"/>
    <n v="25869"/>
    <n v="26631.468421383255"/>
  </r>
  <r>
    <x v="21"/>
    <s v="SUL                 "/>
    <s v="J5811500"/>
    <s v="EDICAO DE LIVROS                                                 "/>
    <x v="2"/>
    <x v="1"/>
    <x v="1"/>
    <x v="9"/>
    <n v="1.0294742132043471"/>
    <n v="99128"/>
    <n v="102049.71980652052"/>
  </r>
  <r>
    <x v="21"/>
    <s v="SUL                 "/>
    <s v="J5813100"/>
    <s v="EDICAO DE REVISTAS                                               "/>
    <x v="2"/>
    <x v="1"/>
    <x v="1"/>
    <x v="9"/>
    <n v="1.0294742132043471"/>
    <n v="38829"/>
    <n v="39973.454224511595"/>
  </r>
  <r>
    <x v="21"/>
    <s v="SUL                 "/>
    <s v="J5819100"/>
    <s v="EDICAO DE CADASTROS, LISTAS E OUTROS PRODUTOS GRAFICOS           "/>
    <x v="0"/>
    <x v="1"/>
    <x v="1"/>
    <x v="9"/>
    <n v="1.0294742132043471"/>
    <n v="28575"/>
    <n v="29417.225642314217"/>
  </r>
  <r>
    <x v="21"/>
    <s v="SUL                 "/>
    <s v="J5819100"/>
    <s v="EDICAO DE CADASTROS, LISTAS E OUTROS PRODUTOS GRAFICOS           "/>
    <x v="0"/>
    <x v="1"/>
    <x v="1"/>
    <x v="9"/>
    <n v="1.0294742132043471"/>
    <n v="2005"/>
    <n v="2064.0957974747157"/>
  </r>
  <r>
    <x v="21"/>
    <s v="SUL                 "/>
    <s v="J5821200"/>
    <s v="EDICAO INTEGRADA A IMPRESSAO DE LIVROS                           "/>
    <x v="2"/>
    <x v="1"/>
    <x v="1"/>
    <x v="9"/>
    <n v="1.0294742132043471"/>
    <n v="74775"/>
    <n v="76978.934292355058"/>
  </r>
  <r>
    <x v="21"/>
    <s v="SUL                 "/>
    <s v="J5821200"/>
    <s v="EDICAO INTEGRADA A IMPRESSAO DE LIVROS                           "/>
    <x v="2"/>
    <x v="1"/>
    <x v="1"/>
    <x v="9"/>
    <n v="1.0294742132043471"/>
    <n v="4000000"/>
    <n v="4117896.8528173883"/>
  </r>
  <r>
    <x v="21"/>
    <s v="SUL                 "/>
    <s v="J5821200"/>
    <s v="EDICAO INTEGRADA A IMPRESSAO DE LIVROS                           "/>
    <x v="2"/>
    <x v="1"/>
    <x v="1"/>
    <x v="9"/>
    <n v="1.0294742132043471"/>
    <n v="286554"/>
    <n v="294999.9536905585"/>
  </r>
  <r>
    <x v="21"/>
    <s v="SUL                 "/>
    <s v="J5821200"/>
    <s v="EDICAO INTEGRADA A IMPRESSAO DE LIVROS                           "/>
    <x v="2"/>
    <x v="1"/>
    <x v="1"/>
    <x v="9"/>
    <n v="1.0294742132043471"/>
    <n v="3520"/>
    <n v="3623.7492304793018"/>
  </r>
  <r>
    <x v="21"/>
    <s v="SUL                 "/>
    <s v="J5822101"/>
    <s v="EDICAO INTEGRADA A IMPRESSAO DE JORNAIS DIARIOS                  "/>
    <x v="2"/>
    <x v="1"/>
    <x v="1"/>
    <x v="9"/>
    <n v="1.0294742132043471"/>
    <n v="19160"/>
    <n v="19724.725924995291"/>
  </r>
  <r>
    <x v="21"/>
    <s v="SUL                 "/>
    <s v="J5822101"/>
    <s v="EDICAO INTEGRADA A IMPRESSAO DE JORNAIS DIARIOS                  "/>
    <x v="2"/>
    <x v="1"/>
    <x v="1"/>
    <x v="9"/>
    <n v="1.0294742132043471"/>
    <n v="55000"/>
    <n v="56621.081726239092"/>
  </r>
  <r>
    <x v="21"/>
    <s v="SUL                 "/>
    <s v="J5822101"/>
    <s v="EDICAO INTEGRADA A IMPRESSAO DE JORNAIS DIARIOS                  "/>
    <x v="2"/>
    <x v="1"/>
    <x v="1"/>
    <x v="9"/>
    <n v="1.0294742132043471"/>
    <n v="105385"/>
    <n v="108491.13995854011"/>
  </r>
  <r>
    <x v="21"/>
    <s v="SUL                 "/>
    <s v="J5822101"/>
    <s v="EDICAO INTEGRADA A IMPRESSAO DE JORNAIS DIARIOS                  "/>
    <x v="2"/>
    <x v="1"/>
    <x v="1"/>
    <x v="9"/>
    <n v="1.0294742132043471"/>
    <n v="79291"/>
    <n v="81628.039839185876"/>
  </r>
  <r>
    <x v="21"/>
    <s v="SUL                 "/>
    <s v="J5822101"/>
    <s v="EDICAO INTEGRADA A IMPRESSAO DE JORNAIS DIARIOS                  "/>
    <x v="2"/>
    <x v="1"/>
    <x v="1"/>
    <x v="9"/>
    <n v="1.0294742132043471"/>
    <n v="4185"/>
    <n v="4308.3495822601926"/>
  </r>
  <r>
    <x v="21"/>
    <s v="SUL                 "/>
    <s v="J5823900"/>
    <s v="EDICAO INTEGRADA A IMPRESSAO DE REVISTAS                         "/>
    <x v="2"/>
    <x v="1"/>
    <x v="1"/>
    <x v="9"/>
    <n v="1.0294742132043471"/>
    <n v="22081"/>
    <n v="22731.820101765188"/>
  </r>
  <r>
    <x v="21"/>
    <s v="SUL                 "/>
    <s v="J5829800"/>
    <s v="EDICAO INTEGRADA IMPRESSAO CADASTRO LISTA OUTRO PRODUTO GRAFICO  "/>
    <x v="0"/>
    <x v="1"/>
    <x v="1"/>
    <x v="9"/>
    <n v="1.0294742132043471"/>
    <n v="530437"/>
    <n v="546071.21322947426"/>
  </r>
  <r>
    <x v="21"/>
    <s v="SUL                 "/>
    <s v="J5829800"/>
    <s v="EDICAO INTEGRADA IMPRESSAO CADASTRO LISTA OUTRO PRODUTO GRAFICO  "/>
    <x v="0"/>
    <x v="1"/>
    <x v="1"/>
    <x v="9"/>
    <n v="1.0294742132043471"/>
    <n v="480220"/>
    <n v="494374.10666499153"/>
  </r>
  <r>
    <x v="21"/>
    <s v="SUL                 "/>
    <s v="J5829800"/>
    <s v="EDICAO INTEGRADA IMPRESSAO CADASTRO LISTA OUTRO PRODUTO GRAFICO  "/>
    <x v="0"/>
    <x v="1"/>
    <x v="1"/>
    <x v="9"/>
    <n v="1.0294742132043471"/>
    <n v="347299"/>
    <n v="357535.36477165652"/>
  </r>
  <r>
    <x v="21"/>
    <s v="SUL    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21"/>
    <s v="SUL                 "/>
    <s v="J5911101"/>
    <s v="ESTUDIOS CINEMATOGRAFICOS                                        "/>
    <x v="5"/>
    <x v="1"/>
    <x v="1"/>
    <x v="9"/>
    <n v="1.0294742132043471"/>
    <n v="10895"/>
    <n v="11216.121552861361"/>
  </r>
  <r>
    <x v="21"/>
    <s v="SUL                 "/>
    <s v="J5911199"/>
    <s v="ATIV PD CINEMATOGRAFICA VIDEO PROG TELEVISAO NAO ESPECI ANTERIOR "/>
    <x v="5"/>
    <x v="1"/>
    <x v="1"/>
    <x v="9"/>
    <n v="1.0294742132043471"/>
    <n v="75661"/>
    <n v="77891.048445254099"/>
  </r>
  <r>
    <x v="21"/>
    <s v="SUL                 "/>
    <s v="J5914600"/>
    <s v="ATIVIDADES DE EXIBICAO CINEMATOGRAFICA                           "/>
    <x v="5"/>
    <x v="1"/>
    <x v="0"/>
    <x v="9"/>
    <n v="1.0294742132043471"/>
    <n v="106033"/>
    <n v="109158.23924869653"/>
  </r>
  <r>
    <x v="21"/>
    <s v="SUL                 "/>
    <s v="J5914600"/>
    <s v="ATIVIDADES DE EXIBICAO CINEMATOGRAFICA                           "/>
    <x v="5"/>
    <x v="1"/>
    <x v="1"/>
    <x v="9"/>
    <n v="1.0294742132043471"/>
    <n v="564"/>
    <n v="580.62345624725174"/>
  </r>
  <r>
    <x v="21"/>
    <s v="SUL                 "/>
    <s v="J5914600"/>
    <s v="ATIVIDADES DE EXIBICAO CINEMATOGRAFICA                           "/>
    <x v="5"/>
    <x v="1"/>
    <x v="1"/>
    <x v="9"/>
    <n v="1.0294742132043471"/>
    <n v="20000"/>
    <n v="20589.484264086943"/>
  </r>
  <r>
    <x v="21"/>
    <s v="SUL                 "/>
    <s v="J5914600"/>
    <s v="ATIVIDADES DE EXIBICAO CINEMATOGRAFICA                           "/>
    <x v="5"/>
    <x v="1"/>
    <x v="0"/>
    <x v="9"/>
    <n v="1.0294742132043471"/>
    <n v="2562"/>
    <n v="2637.5129342295372"/>
  </r>
  <r>
    <x v="21"/>
    <s v="SUL                 "/>
    <s v="J5920100"/>
    <s v="ATIVIDADES DE GRAVACAO DE SOM E DE EDICAO DE MUSICA              "/>
    <x v="3"/>
    <x v="1"/>
    <x v="1"/>
    <x v="9"/>
    <n v="1.0294742132043471"/>
    <n v="1833"/>
    <n v="1887.0262328035681"/>
  </r>
  <r>
    <x v="21"/>
    <s v="SUL                 "/>
    <s v="J5920100"/>
    <s v="ATIVIDADES DE GRAVACAO DE SOM E DE EDICAO DE MUSICA              "/>
    <x v="3"/>
    <x v="1"/>
    <x v="1"/>
    <x v="9"/>
    <n v="1.0294742132043471"/>
    <n v="110845"/>
    <n v="114112.06916263585"/>
  </r>
  <r>
    <x v="21"/>
    <s v="SUL                 "/>
    <s v="J5920100"/>
    <s v="ATIVIDADES DE GRAVACAO DE SOM E DE EDICAO DE MUSICA              "/>
    <x v="3"/>
    <x v="1"/>
    <x v="1"/>
    <x v="9"/>
    <n v="1.0294742132043471"/>
    <n v="2057"/>
    <n v="2117.6284565613419"/>
  </r>
  <r>
    <x v="21"/>
    <s v="SUL                 "/>
    <s v="J6010100"/>
    <s v="ATIVIDADES DE RADIO                                              "/>
    <x v="5"/>
    <x v="1"/>
    <x v="1"/>
    <x v="9"/>
    <n v="1.0294742132043471"/>
    <n v="938"/>
    <n v="965.64681198567757"/>
  </r>
  <r>
    <x v="21"/>
    <s v="SUL                 "/>
    <s v="J6010100"/>
    <s v="ATIVIDADES DE RADIO                                              "/>
    <x v="5"/>
    <x v="1"/>
    <x v="1"/>
    <x v="9"/>
    <n v="1.0294742132043471"/>
    <n v="331431"/>
    <n v="341199.66795652994"/>
  </r>
  <r>
    <x v="21"/>
    <s v="SUL                 "/>
    <s v="J6010100"/>
    <s v="ATIVIDADES DE RADIO                                              "/>
    <x v="5"/>
    <x v="1"/>
    <x v="1"/>
    <x v="9"/>
    <n v="1.0294742132043471"/>
    <n v="4131"/>
    <n v="4252.7579747471573"/>
  </r>
  <r>
    <x v="21"/>
    <s v="SUL                 "/>
    <s v="J6010100"/>
    <s v="ATIVIDADES DE RADIO                                              "/>
    <x v="5"/>
    <x v="1"/>
    <x v="1"/>
    <x v="9"/>
    <n v="1.0294742132043471"/>
    <n v="70000"/>
    <n v="72063.194924304291"/>
  </r>
  <r>
    <x v="21"/>
    <s v="SUL                 "/>
    <s v="J6202300"/>
    <s v="DESENVOLVIMENTO LICENCIAMENTO PROG DE COMPUTADOR CUSTOMIZAVEIS   "/>
    <x v="0"/>
    <x v="1"/>
    <x v="0"/>
    <x v="9"/>
    <n v="1.0294742132043471"/>
    <n v="122000"/>
    <n v="125595.85401093034"/>
  </r>
  <r>
    <x v="21"/>
    <s v="SUL                 "/>
    <s v="J6202300"/>
    <s v="DESENVOLVIMENTO LICENCIAMENTO PROG DE COMPUTADOR CUSTOMIZAVEIS   "/>
    <x v="0"/>
    <x v="1"/>
    <x v="0"/>
    <x v="9"/>
    <n v="1.0294742132043471"/>
    <n v="878000"/>
    <n v="903878.35919341678"/>
  </r>
  <r>
    <x v="21"/>
    <s v="SUL                 "/>
    <s v="P8592901"/>
    <s v="ENSINO DE DANCA                                                  "/>
    <x v="6"/>
    <x v="1"/>
    <x v="1"/>
    <x v="9"/>
    <n v="1.0294742132043471"/>
    <n v="732"/>
    <n v="753.57512406558203"/>
  </r>
  <r>
    <x v="21"/>
    <s v="SUL                 "/>
    <s v="P8592901"/>
    <s v="ENSINO DE DANCA                                                  "/>
    <x v="6"/>
    <x v="1"/>
    <x v="1"/>
    <x v="9"/>
    <n v="1.0294742132043471"/>
    <n v="3606"/>
    <n v="3712.2840128148755"/>
  </r>
  <r>
    <x v="21"/>
    <s v="SUL                 "/>
    <s v="P8592901"/>
    <s v="ENSINO DE DANCA                                                  "/>
    <x v="6"/>
    <x v="1"/>
    <x v="1"/>
    <x v="9"/>
    <n v="1.0294742132043471"/>
    <n v="2868"/>
    <n v="2952.5320434700675"/>
  </r>
  <r>
    <x v="21"/>
    <s v="SUL                 "/>
    <s v="R9001902"/>
    <s v="PRODUCAO MUSICAL                                                 "/>
    <x v="4"/>
    <x v="1"/>
    <x v="1"/>
    <x v="9"/>
    <n v="1.0294742132043471"/>
    <n v="83497"/>
    <n v="85958.008379923369"/>
  </r>
  <r>
    <x v="21"/>
    <s v="SUL                 "/>
    <s v="R9001902"/>
    <s v="PRODUCAO MUSICAL                                                 "/>
    <x v="4"/>
    <x v="1"/>
    <x v="1"/>
    <x v="9"/>
    <n v="1.0294742132043471"/>
    <n v="4845"/>
    <n v="4987.8025629750618"/>
  </r>
  <r>
    <x v="21"/>
    <s v="SUL                 "/>
    <s v="R9001903"/>
    <s v="PRODUCAO DE ESPETACULOS DE DANCA                                 "/>
    <x v="4"/>
    <x v="1"/>
    <x v="1"/>
    <x v="9"/>
    <n v="1.0294742132043471"/>
    <n v="11375"/>
    <n v="11710.269175199448"/>
  </r>
  <r>
    <x v="21"/>
    <s v="SUL                 "/>
    <s v="R9001906"/>
    <s v="ATIVIDADES DE SONORIZACAO E DE ILUMINACAO                        "/>
    <x v="4"/>
    <x v="1"/>
    <x v="1"/>
    <x v="9"/>
    <n v="1.0294742132043471"/>
    <n v="4616"/>
    <n v="4752.0529681512662"/>
  </r>
  <r>
    <x v="21"/>
    <s v="SUL                 "/>
    <s v="R9001906"/>
    <s v="ATIVIDADES DE SONORIZACAO E DE ILUMINACAO                        "/>
    <x v="4"/>
    <x v="1"/>
    <x v="1"/>
    <x v="9"/>
    <n v="1.0294742132043471"/>
    <n v="166122"/>
    <n v="171018.31524593255"/>
  </r>
  <r>
    <x v="21"/>
    <s v="SUL                 "/>
    <s v="R9001906"/>
    <s v="ATIVIDADES DE SONORIZACAO E DE ILUMINACAO                        "/>
    <x v="4"/>
    <x v="1"/>
    <x v="1"/>
    <x v="9"/>
    <n v="1.0294742132043471"/>
    <n v="14650"/>
    <n v="15081.797223443684"/>
  </r>
  <r>
    <x v="21"/>
    <s v="SUL                 "/>
    <s v="R9001999"/>
    <s v="ARTE CENICA ESPETAC ATIVI COMPLEMENTARES NAO ESPECI ANTERIOR     "/>
    <x v="4"/>
    <x v="1"/>
    <x v="1"/>
    <x v="9"/>
    <n v="1.0294742132043471"/>
    <n v="10650"/>
    <n v="10963.900370626296"/>
  </r>
  <r>
    <x v="21"/>
    <s v="SUL                 "/>
    <s v="R9001999"/>
    <s v="ARTE CENICA ESPETAC ATIVI COMPLEMENTARES NAO ESPECI ANTERIOR     "/>
    <x v="4"/>
    <x v="1"/>
    <x v="1"/>
    <x v="9"/>
    <n v="1.0294742132043471"/>
    <n v="827298"/>
    <n v="851681.95763552992"/>
  </r>
  <r>
    <x v="21"/>
    <s v="SUL                 "/>
    <s v="R9001999"/>
    <s v="ARTE CENICA ESPETAC ATIVI COMPLEMENTARES NAO ESPECI ANTERIOR     "/>
    <x v="4"/>
    <x v="1"/>
    <x v="1"/>
    <x v="9"/>
    <n v="1.0294742132043471"/>
    <n v="141575"/>
    <n v="145747.81173440543"/>
  </r>
  <r>
    <x v="21"/>
    <s v="SUL                 "/>
    <s v="R9001999"/>
    <s v="ARTE CENICA ESPETAC ATIVI COMPLEMENTARES NAO ESPECI ANTERIOR     "/>
    <x v="4"/>
    <x v="1"/>
    <x v="1"/>
    <x v="9"/>
    <n v="1.0294742132043471"/>
    <n v="44906"/>
    <n v="46229.569018154412"/>
  </r>
  <r>
    <x v="21"/>
    <s v="SUL                 "/>
    <s v="R9101500"/>
    <s v="ATIVIDADES DE BIBLIOTECAS E ARQUIVOS                             "/>
    <x v="1"/>
    <x v="0"/>
    <x v="0"/>
    <x v="9"/>
    <n v="1.0294742132043471"/>
    <n v="257220"/>
    <n v="264801.35712042218"/>
  </r>
  <r>
    <x v="21"/>
    <s v="SUL                 "/>
    <s v="R9102301"/>
    <s v="ATIVI MUSEUS E EXPLORACAO LUGAR PRED HISTORICO ATRACAO SIMILAR   "/>
    <x v="1"/>
    <x v="1"/>
    <x v="1"/>
    <x v="9"/>
    <n v="1.0294742132043471"/>
    <n v="225068"/>
    <n v="231701.70221747598"/>
  </r>
  <r>
    <x v="21"/>
    <s v="SUL                 "/>
    <s v="R9102301"/>
    <s v="ATIVI MUSEUS E EXPLORACAO LUGAR PRED HISTORICO ATRACAO SIMILAR   "/>
    <x v="1"/>
    <x v="1"/>
    <x v="1"/>
    <x v="9"/>
    <n v="1.0294742132043471"/>
    <n v="178836"/>
    <n v="184107.05039261261"/>
  </r>
  <r>
    <x v="21"/>
    <s v="SUL                 "/>
    <s v="R9102302"/>
    <s v="RESTAURACAO E CONSERVACAO DE LUGARES E PREDIOS HISTORICOS        "/>
    <x v="1"/>
    <x v="0"/>
    <x v="0"/>
    <x v="9"/>
    <n v="1.0294742132043471"/>
    <n v="294062"/>
    <n v="302729.24608329672"/>
  </r>
  <r>
    <x v="21"/>
    <s v="SUL                 "/>
    <s v="S9430800"/>
    <s v="ATIVIDADES DE ASSOCIACOES DE DEFESA DE DIREITOS SOCIAIS          "/>
    <x v="0"/>
    <x v="0"/>
    <x v="0"/>
    <x v="9"/>
    <n v="1.0294742132043471"/>
    <n v="100000"/>
    <n v="102947.4213204347"/>
  </r>
  <r>
    <x v="21"/>
    <s v="SUL                 "/>
    <s v="S9493600"/>
    <s v="ATIVIDADES DE ORGANIZACOES ASSOCIATIVAS LIGADAS A CULTURA E ARTE "/>
    <x v="4"/>
    <x v="1"/>
    <x v="1"/>
    <x v="9"/>
    <n v="1.0294742132043471"/>
    <n v="78720"/>
    <n v="81040.210063446197"/>
  </r>
  <r>
    <x v="22"/>
    <s v="SUL                 "/>
    <s v="C1811301"/>
    <s v="IMPRESSAO DE JORNAIS                                             "/>
    <x v="0"/>
    <x v="1"/>
    <x v="1"/>
    <x v="9"/>
    <n v="1.0294742132043471"/>
    <n v="415000"/>
    <n v="427231.79847980401"/>
  </r>
  <r>
    <x v="22"/>
    <s v="SUL                 "/>
    <s v="C1811302"/>
    <s v="IMPRESSAO DE LIVROS, REVISTAS E OUTRAS PUBLICACOES PERIODICAS    "/>
    <x v="0"/>
    <x v="1"/>
    <x v="1"/>
    <x v="9"/>
    <n v="1.0294742132043471"/>
    <n v="632499"/>
    <n v="651141.41037753632"/>
  </r>
  <r>
    <x v="22"/>
    <s v="SUL                 "/>
    <s v="C1811302"/>
    <s v="IMPRESSAO DE LIVROS, REVISTAS E OUTRAS PUBLICACOES PERIODICAS    "/>
    <x v="0"/>
    <x v="1"/>
    <x v="1"/>
    <x v="9"/>
    <n v="1.0294742132043471"/>
    <n v="277574"/>
    <n v="285755.2752559834"/>
  </r>
  <r>
    <x v="22"/>
    <s v="SUL                 "/>
    <s v="C1811302"/>
    <s v="IMPRESSAO DE LIVROS, REVISTAS E OUTRAS PUBLICACOES PERIODICAS    "/>
    <x v="0"/>
    <x v="1"/>
    <x v="1"/>
    <x v="9"/>
    <n v="1.0294742132043471"/>
    <n v="409730"/>
    <n v="421806.46937621711"/>
  </r>
  <r>
    <x v="22"/>
    <s v="SUL                 "/>
    <s v="G4649407"/>
    <s v="COMERCIO ATACADISTA DE FILMES, CDS, DVDS, FITAS E DISCOS         "/>
    <x v="0"/>
    <x v="1"/>
    <x v="1"/>
    <x v="9"/>
    <n v="1.0294742132043471"/>
    <n v="14040"/>
    <n v="14453.817953389032"/>
  </r>
  <r>
    <x v="22"/>
    <s v="SUL                 "/>
    <s v="G4756300"/>
    <s v="COM VAREJISTA ESPECIALIZADO DE INSTRUMENTOS MUSICAIS E ACESSORIO "/>
    <x v="3"/>
    <x v="1"/>
    <x v="1"/>
    <x v="9"/>
    <n v="1.0294742132043471"/>
    <n v="54663"/>
    <n v="56274.148916389226"/>
  </r>
  <r>
    <x v="22"/>
    <s v="SUL                 "/>
    <s v="G4756300"/>
    <s v="COM VAREJISTA ESPECIALIZADO DE INSTRUMENTOS MUSICAIS E ACESSORIO "/>
    <x v="3"/>
    <x v="1"/>
    <x v="1"/>
    <x v="9"/>
    <n v="1.0294742132043471"/>
    <n v="4114"/>
    <n v="4235.2569131226837"/>
  </r>
  <r>
    <x v="22"/>
    <s v="SUL                 "/>
    <s v="G4761001"/>
    <s v="COMERCIO VAREJISTA DE LIVROS                                     "/>
    <x v="2"/>
    <x v="1"/>
    <x v="1"/>
    <x v="9"/>
    <n v="1.0294742132043471"/>
    <n v="13389"/>
    <n v="13783.630240593004"/>
  </r>
  <r>
    <x v="22"/>
    <s v="SUL                 "/>
    <s v="G4761001"/>
    <s v="COMERCIO VAREJISTA DE LIVROS                                     "/>
    <x v="2"/>
    <x v="1"/>
    <x v="1"/>
    <x v="9"/>
    <n v="1.0294742132043471"/>
    <n v="379499"/>
    <n v="390684.43443683651"/>
  </r>
  <r>
    <x v="22"/>
    <s v="SUL                 "/>
    <s v="G4761001"/>
    <s v="COMERCIO VAREJISTA DE LIVROS                                     "/>
    <x v="2"/>
    <x v="1"/>
    <x v="1"/>
    <x v="9"/>
    <n v="1.0294742132043471"/>
    <n v="80149"/>
    <n v="82511.32871411521"/>
  </r>
  <r>
    <x v="22"/>
    <s v="SUL                 "/>
    <s v="G4761002"/>
    <s v="COMERCIO VAREJISTA DE JORNAIS E REVISTAS                         "/>
    <x v="2"/>
    <x v="1"/>
    <x v="1"/>
    <x v="9"/>
    <n v="1.0294742132043471"/>
    <n v="20300"/>
    <n v="20898.326528048245"/>
  </r>
  <r>
    <x v="22"/>
    <s v="SUL                 "/>
    <s v="J5812301"/>
    <s v="EDICAO DE JORNAIS DIARIOS                                        "/>
    <x v="2"/>
    <x v="1"/>
    <x v="1"/>
    <x v="9"/>
    <n v="1.0294742132043471"/>
    <n v="10263"/>
    <n v="10565.493850116214"/>
  </r>
  <r>
    <x v="22"/>
    <s v="SUL                 "/>
    <s v="J5812301"/>
    <s v="EDICAO DE JORNAIS DIARIOS                                        "/>
    <x v="2"/>
    <x v="1"/>
    <x v="1"/>
    <x v="9"/>
    <n v="1.0294742132043471"/>
    <n v="103243"/>
    <n v="106286.0061938564"/>
  </r>
  <r>
    <x v="22"/>
    <s v="SUL                 "/>
    <s v="J5812301"/>
    <s v="EDICAO DE JORNAIS DIARIOS                                        "/>
    <x v="2"/>
    <x v="1"/>
    <x v="1"/>
    <x v="9"/>
    <n v="1.0294742132043471"/>
    <n v="61299"/>
    <n v="63105.739795213274"/>
  </r>
  <r>
    <x v="22"/>
    <s v="SUL                 "/>
    <s v="J5812301"/>
    <s v="EDICAO DE JORNAIS DIARIOS                                        "/>
    <x v="2"/>
    <x v="1"/>
    <x v="1"/>
    <x v="9"/>
    <n v="1.0294742132043471"/>
    <n v="4000"/>
    <n v="4117.8968528173882"/>
  </r>
  <r>
    <x v="22"/>
    <s v="SUL                 "/>
    <s v="J5819100"/>
    <s v="EDICAO DE CADASTROS, LISTAS E OUTROS PRODUTOS GRAFICOS           "/>
    <x v="0"/>
    <x v="1"/>
    <x v="1"/>
    <x v="9"/>
    <n v="1.0294742132043471"/>
    <n v="2430"/>
    <n v="2501.6223380865636"/>
  </r>
  <r>
    <x v="22"/>
    <s v="SUL                 "/>
    <s v="J5819100"/>
    <s v="EDICAO DE CADASTROS, LISTAS E OUTROS PRODUTOS GRAFICOS           "/>
    <x v="0"/>
    <x v="1"/>
    <x v="1"/>
    <x v="9"/>
    <n v="1.0294742132043471"/>
    <n v="27807"/>
    <n v="28626.589446573278"/>
  </r>
  <r>
    <x v="22"/>
    <s v="SUL                 "/>
    <s v="J5821200"/>
    <s v="EDICAO INTEGRADA A IMPRESSAO DE LIVROS                           "/>
    <x v="2"/>
    <x v="1"/>
    <x v="1"/>
    <x v="9"/>
    <n v="1.0294742132043471"/>
    <n v="71938"/>
    <n v="74058.315949494325"/>
  </r>
  <r>
    <x v="22"/>
    <s v="SUL                 "/>
    <s v="J5821200"/>
    <s v="EDICAO INTEGRADA A IMPRESSAO DE LIVROS                           "/>
    <x v="2"/>
    <x v="1"/>
    <x v="1"/>
    <x v="9"/>
    <n v="1.0294742132043471"/>
    <n v="82200"/>
    <n v="84622.780325397325"/>
  </r>
  <r>
    <x v="22"/>
    <s v="SUL                 "/>
    <s v="J5821200"/>
    <s v="EDICAO INTEGRADA A IMPRESSAO DE LIVROS                           "/>
    <x v="2"/>
    <x v="1"/>
    <x v="1"/>
    <x v="9"/>
    <n v="1.0294742132043471"/>
    <n v="251210"/>
    <n v="258614.21709906403"/>
  </r>
  <r>
    <x v="22"/>
    <s v="SUL                 "/>
    <s v="J5822101"/>
    <s v="EDICAO INTEGRADA A IMPRESSAO DE JORNAIS DIARIOS                  "/>
    <x v="2"/>
    <x v="1"/>
    <x v="1"/>
    <x v="9"/>
    <n v="1.0294742132043471"/>
    <n v="13066"/>
    <n v="13451.110069727998"/>
  </r>
  <r>
    <x v="22"/>
    <s v="SUL                 "/>
    <s v="J5822101"/>
    <s v="EDICAO INTEGRADA A IMPRESSAO DE JORNAIS DIARIOS                  "/>
    <x v="2"/>
    <x v="1"/>
    <x v="1"/>
    <x v="9"/>
    <n v="1.0294742132043471"/>
    <n v="59906"/>
    <n v="61671.682216219619"/>
  </r>
  <r>
    <x v="22"/>
    <s v="SUL                 "/>
    <s v="J5829800"/>
    <s v="EDICAO INTEGRADA IMPRESSAO CADASTRO LISTA OUTRO PRODUTO GRAFICO  "/>
    <x v="0"/>
    <x v="1"/>
    <x v="1"/>
    <x v="9"/>
    <n v="1.0294742132043471"/>
    <n v="462110"/>
    <n v="475730.3286638608"/>
  </r>
  <r>
    <x v="22"/>
    <s v="SUL                 "/>
    <s v="J5829800"/>
    <s v="EDICAO INTEGRADA IMPRESSAO CADASTRO LISTA OUTRO PRODUTO GRAFICO  "/>
    <x v="0"/>
    <x v="1"/>
    <x v="1"/>
    <x v="9"/>
    <n v="1.0294742132043471"/>
    <n v="236248"/>
    <n v="243211.22392110058"/>
  </r>
  <r>
    <x v="22"/>
    <s v="SUL                 "/>
    <s v="J5829800"/>
    <s v="EDICAO INTEGRADA IMPRESSAO CADASTRO LISTA OUTRO PRODUTO GRAFICO  "/>
    <x v="0"/>
    <x v="1"/>
    <x v="1"/>
    <x v="9"/>
    <n v="1.0294742132043471"/>
    <n v="50087"/>
    <n v="51563.274916766131"/>
  </r>
  <r>
    <x v="22"/>
    <s v="SUL                 "/>
    <s v="J5829800"/>
    <s v="EDICAO INTEGRADA IMPRESSAO CADASTRO LISTA OUTRO PRODUTO GRAFICO  "/>
    <x v="0"/>
    <x v="1"/>
    <x v="1"/>
    <x v="9"/>
    <n v="1.0294742132043471"/>
    <n v="716000"/>
    <n v="737103.53665431251"/>
  </r>
  <r>
    <x v="22"/>
    <s v="SUL    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22"/>
    <s v="SUL                 "/>
    <s v="J5911102"/>
    <s v="PRODUCAO DE FILMES PARA PUBLICIDADE                              "/>
    <x v="5"/>
    <x v="1"/>
    <x v="1"/>
    <x v="9"/>
    <n v="1.0294742132043471"/>
    <n v="7482"/>
    <n v="7702.526063194925"/>
  </r>
  <r>
    <x v="22"/>
    <s v="SUL                 "/>
    <s v="J5911102"/>
    <s v="PRODUCAO DE FILMES PARA PUBLICIDADE                              "/>
    <x v="5"/>
    <x v="1"/>
    <x v="1"/>
    <x v="9"/>
    <n v="1.0294742132043471"/>
    <n v="8798"/>
    <n v="9057.314127771846"/>
  </r>
  <r>
    <x v="22"/>
    <s v="SUL                 "/>
    <s v="J5911102"/>
    <s v="PRODUCAO DE FILMES PARA PUBLICIDADE                              "/>
    <x v="5"/>
    <x v="1"/>
    <x v="1"/>
    <x v="9"/>
    <n v="1.0294742132043471"/>
    <n v="120000"/>
    <n v="123536.90558452165"/>
  </r>
  <r>
    <x v="22"/>
    <s v="SUL                 "/>
    <s v="J5911199"/>
    <s v="ATIV PD CINEMATOGRAFICA VIDEO PROG TELEVISAO NAO ESPECI ANTERIOR "/>
    <x v="5"/>
    <x v="1"/>
    <x v="1"/>
    <x v="9"/>
    <n v="1.0294742132043471"/>
    <n v="2666"/>
    <n v="2744.5782524027891"/>
  </r>
  <r>
    <x v="22"/>
    <s v="SUL                 "/>
    <s v="J5911199"/>
    <s v="ATIV PD CINEMATOGRAFICA VIDEO PROG TELEVISAO NAO ESPECI ANTERIOR "/>
    <x v="5"/>
    <x v="1"/>
    <x v="1"/>
    <x v="9"/>
    <n v="1.0294742132043471"/>
    <n v="39180"/>
    <n v="40334.799673346315"/>
  </r>
  <r>
    <x v="22"/>
    <s v="SUL                 "/>
    <s v="J5911199"/>
    <s v="ATIV PD CINEMATOGRAFICA VIDEO PROG TELEVISAO NAO ESPECI ANTERIOR "/>
    <x v="5"/>
    <x v="1"/>
    <x v="1"/>
    <x v="9"/>
    <n v="1.0294742132043471"/>
    <n v="5835"/>
    <n v="6006.9820340473652"/>
  </r>
  <r>
    <x v="22"/>
    <s v="SUL                 "/>
    <s v="J5911199"/>
    <s v="ATIV PD CINEMATOGRAFICA VIDEO PROG TELEVISAO NAO ESPECI ANTERIOR "/>
    <x v="5"/>
    <x v="1"/>
    <x v="1"/>
    <x v="9"/>
    <n v="1.0294742132043471"/>
    <n v="82000"/>
    <n v="84416.885482756465"/>
  </r>
  <r>
    <x v="22"/>
    <s v="SUL                 "/>
    <s v="J5914600"/>
    <s v="ATIVIDADES DE EXIBICAO CINEMATOGRAFICA                           "/>
    <x v="5"/>
    <x v="1"/>
    <x v="0"/>
    <x v="9"/>
    <n v="1.0294742132043471"/>
    <n v="3370405"/>
    <n v="3469745.0355549972"/>
  </r>
  <r>
    <x v="22"/>
    <s v="SUL                 "/>
    <s v="J5914600"/>
    <s v="ATIVIDADES DE EXIBICAO CINEMATOGRAFICA                           "/>
    <x v="5"/>
    <x v="1"/>
    <x v="0"/>
    <x v="9"/>
    <n v="1.0294742132043471"/>
    <n v="2246937"/>
    <n v="2313163.700194736"/>
  </r>
  <r>
    <x v="22"/>
    <s v="SUL                 "/>
    <s v="J5914600"/>
    <s v="ATIVIDADES DE EXIBICAO CINEMATOGRAFICA                           "/>
    <x v="5"/>
    <x v="1"/>
    <x v="1"/>
    <x v="9"/>
    <n v="1.0294742132043471"/>
    <n v="239379"/>
    <n v="246434.50768264339"/>
  </r>
  <r>
    <x v="22"/>
    <s v="SUL                 "/>
    <s v="J5914600"/>
    <s v="ATIVIDADES DE EXIBICAO CINEMATOGRAFICA                           "/>
    <x v="5"/>
    <x v="1"/>
    <x v="0"/>
    <x v="9"/>
    <n v="1.0294742132043471"/>
    <n v="3370405"/>
    <n v="3469745.0355549972"/>
  </r>
  <r>
    <x v="22"/>
    <s v="SUL                 "/>
    <s v="J6010100"/>
    <s v="ATIVIDADES DE RADIO                                              "/>
    <x v="5"/>
    <x v="1"/>
    <x v="1"/>
    <x v="9"/>
    <n v="1.0294742132043471"/>
    <n v="847610"/>
    <n v="872592.63785413664"/>
  </r>
  <r>
    <x v="22"/>
    <s v="SUL                 "/>
    <s v="J6010100"/>
    <s v="ATIVIDADES DE RADIO                                              "/>
    <x v="5"/>
    <x v="1"/>
    <x v="1"/>
    <x v="9"/>
    <n v="1.0294742132043471"/>
    <n v="181374"/>
    <n v="186719.85594572526"/>
  </r>
  <r>
    <x v="22"/>
    <s v="SUL                 "/>
    <s v="J6010100"/>
    <s v="ATIVIDADES DE RADIO                                              "/>
    <x v="5"/>
    <x v="1"/>
    <x v="1"/>
    <x v="9"/>
    <n v="1.0294742132043471"/>
    <n v="28992"/>
    <n v="29846.516389220429"/>
  </r>
  <r>
    <x v="22"/>
    <s v="SUL                 "/>
    <s v="J6010100"/>
    <s v="ATIVIDADES DE RADIO                                              "/>
    <x v="5"/>
    <x v="1"/>
    <x v="1"/>
    <x v="9"/>
    <n v="1.0294742132043471"/>
    <n v="180000"/>
    <n v="185305.35837678247"/>
  </r>
  <r>
    <x v="22"/>
    <s v="SUL                 "/>
    <s v="J6021700"/>
    <s v="ATIVIDADES DE TELEVISAO ABERTA                                   "/>
    <x v="5"/>
    <x v="1"/>
    <x v="1"/>
    <x v="9"/>
    <n v="1.0294742132043471"/>
    <n v="184323"/>
    <n v="189755.77540046486"/>
  </r>
  <r>
    <x v="22"/>
    <s v="SUL                 "/>
    <s v="J6021700"/>
    <s v="ATIVIDADES DE TELEVISAO ABERTA                                   "/>
    <x v="5"/>
    <x v="1"/>
    <x v="1"/>
    <x v="9"/>
    <n v="1.0294742132043471"/>
    <n v="583565"/>
    <n v="600765.11922859482"/>
  </r>
  <r>
    <x v="22"/>
    <s v="SUL                 "/>
    <s v="J6021700"/>
    <s v="ATIVIDADES DE TELEVISAO ABERTA                                   "/>
    <x v="5"/>
    <x v="1"/>
    <x v="1"/>
    <x v="9"/>
    <n v="1.0294742132043471"/>
    <n v="93571"/>
    <n v="96328.931603743957"/>
  </r>
  <r>
    <x v="22"/>
    <s v="SUL                 "/>
    <s v="P8592903"/>
    <s v="ENSINO DE MUSICA                                                 "/>
    <x v="6"/>
    <x v="1"/>
    <x v="1"/>
    <x v="9"/>
    <n v="1.0294742132043471"/>
    <n v="14329"/>
    <n v="14751.336001005089"/>
  </r>
  <r>
    <x v="22"/>
    <s v="SUL                 "/>
    <s v="P8592999"/>
    <s v="ENSINO DE ARTE E CULTURA NAO ESPECIFICADO ANTERIORMENTE          "/>
    <x v="6"/>
    <x v="1"/>
    <x v="1"/>
    <x v="9"/>
    <n v="1.0294742132043471"/>
    <n v="35211"/>
    <n v="36248.816521138266"/>
  </r>
  <r>
    <x v="22"/>
    <s v="SUL                 "/>
    <s v="P8592999"/>
    <s v="ENSINO DE ARTE E CULTURA NAO ESPECIFICADO ANTERIORMENTE          "/>
    <x v="6"/>
    <x v="1"/>
    <x v="1"/>
    <x v="9"/>
    <n v="1.0294742132043471"/>
    <n v="13030"/>
    <n v="13414.048998052642"/>
  </r>
  <r>
    <x v="22"/>
    <s v="SUL                 "/>
    <s v="R9001902"/>
    <s v="PRODUCAO MUSICAL                                                 "/>
    <x v="4"/>
    <x v="1"/>
    <x v="1"/>
    <x v="9"/>
    <n v="1.0294742132043471"/>
    <n v="9793"/>
    <n v="10081.640969910171"/>
  </r>
  <r>
    <x v="22"/>
    <s v="SUL                 "/>
    <s v="R9001902"/>
    <s v="PRODUCAO MUSICAL                                                 "/>
    <x v="4"/>
    <x v="1"/>
    <x v="1"/>
    <x v="9"/>
    <n v="1.0294742132043471"/>
    <n v="251535"/>
    <n v="258948.79621835545"/>
  </r>
  <r>
    <x v="22"/>
    <s v="SUL                 "/>
    <s v="R9001902"/>
    <s v="PRODUCAO MUSICAL                                                 "/>
    <x v="4"/>
    <x v="1"/>
    <x v="1"/>
    <x v="9"/>
    <n v="1.0294742132043471"/>
    <n v="1826"/>
    <n v="1879.8199133111377"/>
  </r>
  <r>
    <x v="22"/>
    <s v="SUL                 "/>
    <s v="R9001906"/>
    <s v="ATIVIDADES DE SONORIZACAO E DE ILUMINACAO                        "/>
    <x v="4"/>
    <x v="1"/>
    <x v="1"/>
    <x v="9"/>
    <n v="1.0294742132043471"/>
    <n v="14028"/>
    <n v="14441.464262830581"/>
  </r>
  <r>
    <x v="22"/>
    <s v="SUL                 "/>
    <s v="R9001906"/>
    <s v="ATIVIDADES DE SONORIZACAO E DE ILUMINACAO                        "/>
    <x v="4"/>
    <x v="1"/>
    <x v="1"/>
    <x v="9"/>
    <n v="1.0294742132043471"/>
    <n v="84758"/>
    <n v="87256.175362774055"/>
  </r>
  <r>
    <x v="22"/>
    <s v="SUL                 "/>
    <s v="R9001906"/>
    <s v="ATIVIDADES DE SONORIZACAO E DE ILUMINACAO                        "/>
    <x v="4"/>
    <x v="1"/>
    <x v="1"/>
    <x v="9"/>
    <n v="1.0294742132043471"/>
    <n v="2770"/>
    <n v="2851.6435705760414"/>
  </r>
  <r>
    <x v="22"/>
    <s v="SUL                 "/>
    <s v="R9001999"/>
    <s v="ARTE CENICA ESPETAC ATIVI COMPLEMENTARES NAO ESPECI ANTERIOR     "/>
    <x v="4"/>
    <x v="1"/>
    <x v="1"/>
    <x v="9"/>
    <n v="1.0294742132043471"/>
    <n v="17203"/>
    <n v="17710.044889754383"/>
  </r>
  <r>
    <x v="22"/>
    <s v="SUL                 "/>
    <s v="R9001999"/>
    <s v="ARTE CENICA ESPETAC ATIVI COMPLEMENTARES NAO ESPECI ANTERIOR     "/>
    <x v="4"/>
    <x v="1"/>
    <x v="1"/>
    <x v="9"/>
    <n v="1.0294742132043471"/>
    <n v="11102"/>
    <n v="11429.222714994661"/>
  </r>
  <r>
    <x v="23"/>
    <s v="NORDESTE            "/>
    <s v="C1811302"/>
    <s v="IMPRESSAO DE LIVROS, REVISTAS E OUTRAS PUBLICACOES PERIODICAS    "/>
    <x v="0"/>
    <x v="1"/>
    <x v="1"/>
    <x v="9"/>
    <n v="1.0294742132043471"/>
    <n v="1631"/>
    <n v="1679.0724417362901"/>
  </r>
  <r>
    <x v="23"/>
    <s v="NORDESTE            "/>
    <s v="C1811302"/>
    <s v="IMPRESSAO DE LIVROS, REVISTAS E OUTRAS PUBLICACOES PERIODICAS    "/>
    <x v="0"/>
    <x v="1"/>
    <x v="1"/>
    <x v="9"/>
    <n v="1.0294742132043471"/>
    <n v="12459"/>
    <n v="12826.21922231296"/>
  </r>
  <r>
    <x v="23"/>
    <s v="NORDESTE            "/>
    <s v="G4761001"/>
    <s v="COMERCIO VAREJISTA DE LIVROS                                     "/>
    <x v="2"/>
    <x v="1"/>
    <x v="1"/>
    <x v="9"/>
    <n v="1.0294742132043471"/>
    <n v="40117"/>
    <n v="41299.417011118792"/>
  </r>
  <r>
    <x v="23"/>
    <s v="NORDESTE            "/>
    <s v="G4761001"/>
    <s v="COMERCIO VAREJISTA DE LIVROS                                     "/>
    <x v="2"/>
    <x v="1"/>
    <x v="1"/>
    <x v="9"/>
    <n v="1.0294742132043471"/>
    <n v="500000"/>
    <n v="514737.10660217353"/>
  </r>
  <r>
    <x v="23"/>
    <s v="NORDESTE            "/>
    <s v="G4761001"/>
    <s v="COMERCIO VAREJISTA DE LIVROS                                     "/>
    <x v="2"/>
    <x v="1"/>
    <x v="1"/>
    <x v="9"/>
    <n v="1.0294742132043471"/>
    <n v="4131"/>
    <n v="4252.7579747471573"/>
  </r>
  <r>
    <x v="23"/>
    <s v="NORDESTE            "/>
    <s v="J5812301"/>
    <s v="EDICAO DE JORNAIS DIARIOS                                        "/>
    <x v="2"/>
    <x v="1"/>
    <x v="1"/>
    <x v="9"/>
    <n v="1.0294742132043471"/>
    <n v="158"/>
    <n v="162.65692568628683"/>
  </r>
  <r>
    <x v="23"/>
    <s v="NORDESTE            "/>
    <s v="R9001902"/>
    <s v="PRODUCAO MUSICAL                                                 "/>
    <x v="4"/>
    <x v="1"/>
    <x v="1"/>
    <x v="9"/>
    <n v="1.0294742132043471"/>
    <n v="108839"/>
    <n v="112046.94389094794"/>
  </r>
  <r>
    <x v="23"/>
    <s v="NORDESTE            "/>
    <s v="R9001999"/>
    <s v="ARTE CENICA ESPETAC ATIVI COMPLEMENTARES NAO ESPECI ANTERIOR     "/>
    <x v="4"/>
    <x v="1"/>
    <x v="1"/>
    <x v="9"/>
    <n v="1.0294742132043471"/>
    <n v="165259"/>
    <n v="170129.87899993718"/>
  </r>
  <r>
    <x v="24"/>
    <s v="SUDESTE             "/>
    <s v="C1811301"/>
    <s v="IMPRESSAO DE JORNAIS                                             "/>
    <x v="0"/>
    <x v="1"/>
    <x v="1"/>
    <x v="9"/>
    <n v="1.0294742132043471"/>
    <n v="976"/>
    <n v="1004.7668320874427"/>
  </r>
  <r>
    <x v="24"/>
    <s v="SUDESTE             "/>
    <s v="C1811301"/>
    <s v="IMPRESSAO DE JORNAIS                                             "/>
    <x v="0"/>
    <x v="1"/>
    <x v="1"/>
    <x v="9"/>
    <n v="1.0294742132043471"/>
    <n v="65764"/>
    <n v="67702.342157170686"/>
  </r>
  <r>
    <x v="24"/>
    <s v="SUDESTE             "/>
    <s v="C1811302"/>
    <s v="IMPRESSAO DE LIVROS, REVISTAS E OUTRAS PUBLICACOES PERIODICAS    "/>
    <x v="0"/>
    <x v="1"/>
    <x v="1"/>
    <x v="9"/>
    <n v="1.0294742132043471"/>
    <n v="2802830"/>
    <n v="2885441.2089955402"/>
  </r>
  <r>
    <x v="24"/>
    <s v="SUDESTE             "/>
    <s v="C1811302"/>
    <s v="IMPRESSAO DE LIVROS, REVISTAS E OUTRAS PUBLICACOES PERIODICAS    "/>
    <x v="0"/>
    <x v="1"/>
    <x v="1"/>
    <x v="9"/>
    <n v="1.0294742132043471"/>
    <n v="1300000"/>
    <n v="1338316.4771656513"/>
  </r>
  <r>
    <x v="24"/>
    <s v="SUDESTE             "/>
    <s v="C1811302"/>
    <s v="IMPRESSAO DE LIVROS, REVISTAS E OUTRAS PUBLICACOES PERIODICAS    "/>
    <x v="0"/>
    <x v="1"/>
    <x v="1"/>
    <x v="9"/>
    <n v="1.0294742132043471"/>
    <n v="1521315"/>
    <n v="1566154.5626609712"/>
  </r>
  <r>
    <x v="24"/>
    <s v="SUDESTE             "/>
    <s v="C1811302"/>
    <s v="IMPRESSAO DE LIVROS, REVISTAS E OUTRAS PUBLICACOES PERIODICAS    "/>
    <x v="0"/>
    <x v="1"/>
    <x v="1"/>
    <x v="9"/>
    <n v="1.0294742132043471"/>
    <n v="1001806"/>
    <n v="1031333.4436333941"/>
  </r>
  <r>
    <x v="24"/>
    <s v="SUDESTE             "/>
    <s v="C3220500"/>
    <s v="FABRICACAO DE INSTRUMENTOS MUSICAIS, PECAS E ACESSORIOS          "/>
    <x v="3"/>
    <x v="1"/>
    <x v="1"/>
    <x v="9"/>
    <n v="1.0294742132043471"/>
    <n v="81329"/>
    <n v="83726.108285696348"/>
  </r>
  <r>
    <x v="24"/>
    <s v="SUDESTE             "/>
    <s v="C3220500"/>
    <s v="FABRICACAO DE INSTRUMENTOS MUSICAIS, PECAS E ACESSORIOS          "/>
    <x v="3"/>
    <x v="1"/>
    <x v="1"/>
    <x v="9"/>
    <n v="1.0294742132043471"/>
    <n v="46535"/>
    <n v="47906.582511464294"/>
  </r>
  <r>
    <x v="24"/>
    <s v="SUDESTE             "/>
    <s v="C3220500"/>
    <s v="FABRICACAO DE INSTRUMENTOS MUSICAIS, PECAS E ACESSORIOS          "/>
    <x v="3"/>
    <x v="1"/>
    <x v="1"/>
    <x v="9"/>
    <n v="1.0294742132043471"/>
    <n v="196459"/>
    <n v="202249.47445191283"/>
  </r>
  <r>
    <x v="24"/>
    <s v="SUDESTE             "/>
    <s v="C3220500"/>
    <s v="FABRICACAO DE INSTRUMENTOS MUSICAIS, PECAS E ACESSORIOS          "/>
    <x v="3"/>
    <x v="1"/>
    <x v="1"/>
    <x v="9"/>
    <n v="1.0294742132043471"/>
    <n v="1072723"/>
    <n v="1104340.6664112068"/>
  </r>
  <r>
    <x v="24"/>
    <s v="SUDESTE             "/>
    <s v="C3240001"/>
    <s v="FABRICACAO DE JOGOS ELETRONICOS                                  "/>
    <x v="7"/>
    <x v="1"/>
    <x v="1"/>
    <x v="9"/>
    <n v="1.0294742132043471"/>
    <n v="46367"/>
    <n v="47733.630843645959"/>
  </r>
  <r>
    <x v="24"/>
    <s v="SUDESTE             "/>
    <s v="C3240001"/>
    <s v="FABRICACAO DE JOGOS ELETRONICOS                                  "/>
    <x v="7"/>
    <x v="1"/>
    <x v="1"/>
    <x v="9"/>
    <n v="1.0294742132043471"/>
    <n v="20480"/>
    <n v="21083.631886425028"/>
  </r>
  <r>
    <x v="24"/>
    <s v="SUDESTE             "/>
    <s v="G4647802"/>
    <s v="COMERCIO ATACADISTA DE LIVROS, JORNAIS E OUTRAS PUBLICACOES      "/>
    <x v="2"/>
    <x v="1"/>
    <x v="1"/>
    <x v="9"/>
    <n v="1.0294742132043471"/>
    <n v="516390"/>
    <n v="531610.18895659281"/>
  </r>
  <r>
    <x v="24"/>
    <s v="SUDESTE             "/>
    <s v="G4647802"/>
    <s v="COMERCIO ATACADISTA DE LIVROS, JORNAIS E OUTRAS PUBLICACOES      "/>
    <x v="2"/>
    <x v="1"/>
    <x v="1"/>
    <x v="9"/>
    <n v="1.0294742132043471"/>
    <n v="15500000"/>
    <n v="15956850.30466738"/>
  </r>
  <r>
    <x v="24"/>
    <s v="SUDESTE             "/>
    <s v="G4647802"/>
    <s v="COMERCIO ATACADISTA DE LIVROS, JORNAIS E OUTRAS PUBLICACOES      "/>
    <x v="2"/>
    <x v="1"/>
    <x v="1"/>
    <x v="9"/>
    <n v="1.0294742132043471"/>
    <n v="1396209"/>
    <n v="1437361.1617438283"/>
  </r>
  <r>
    <x v="24"/>
    <s v="SUDESTE             "/>
    <s v="G4647802"/>
    <s v="COMERCIO ATACADISTA DE LIVROS, JORNAIS E OUTRAS PUBLICACOES      "/>
    <x v="2"/>
    <x v="1"/>
    <x v="1"/>
    <x v="9"/>
    <n v="1.0294742132043471"/>
    <n v="1406181"/>
    <n v="1447627.0785979019"/>
  </r>
  <r>
    <x v="24"/>
    <s v="SUDESTE             "/>
    <s v="G4647802"/>
    <s v="COMERCIO ATACADISTA DE LIVROS, JORNAIS E OUTRAS PUBLICACOES      "/>
    <x v="2"/>
    <x v="1"/>
    <x v="1"/>
    <x v="9"/>
    <n v="1.0294742132043471"/>
    <n v="225000"/>
    <n v="231631.6979709781"/>
  </r>
  <r>
    <x v="24"/>
    <s v="SUDESTE             "/>
    <s v="G4649407"/>
    <s v="COMERCIO ATACADISTA DE FILMES, CDS, DVDS, FITAS E DISCOS         "/>
    <x v="0"/>
    <x v="1"/>
    <x v="1"/>
    <x v="9"/>
    <n v="1.0294742132043471"/>
    <n v="34846"/>
    <n v="35873.058433318678"/>
  </r>
  <r>
    <x v="24"/>
    <s v="SUDESTE             "/>
    <s v="G4649407"/>
    <s v="COMERCIO ATACADISTA DE FILMES, CDS, DVDS, FITAS E DISCOS         "/>
    <x v="0"/>
    <x v="1"/>
    <x v="1"/>
    <x v="9"/>
    <n v="1.0294742132043471"/>
    <n v="5616"/>
    <n v="5781.5271813556128"/>
  </r>
  <r>
    <x v="24"/>
    <s v="SUDESTE             "/>
    <s v="G4756300"/>
    <s v="COM VAREJISTA ESPECIALIZADO DE INSTRUMENTOS MUSICAIS E ACESSORIO "/>
    <x v="3"/>
    <x v="1"/>
    <x v="1"/>
    <x v="9"/>
    <n v="1.0294742132043471"/>
    <n v="62840"/>
    <n v="64692.159557761166"/>
  </r>
  <r>
    <x v="24"/>
    <s v="SUDESTE             "/>
    <s v="G4756300"/>
    <s v="COM VAREJISTA ESPECIALIZADO DE INSTRUMENTOS MUSICAIS E ACESSORIO "/>
    <x v="3"/>
    <x v="1"/>
    <x v="1"/>
    <x v="9"/>
    <n v="1.0294742132043471"/>
    <n v="563302"/>
    <n v="579904.88324643509"/>
  </r>
  <r>
    <x v="24"/>
    <s v="SUDESTE             "/>
    <s v="G4756300"/>
    <s v="COM VAREJISTA ESPECIALIZADO DE INSTRUMENTOS MUSICAIS E ACESSORIO "/>
    <x v="3"/>
    <x v="1"/>
    <x v="1"/>
    <x v="9"/>
    <n v="1.0294742132043471"/>
    <n v="34971"/>
    <n v="36001.742709969221"/>
  </r>
  <r>
    <x v="24"/>
    <s v="SUDESTE             "/>
    <s v="G4756300"/>
    <s v="COM VAREJISTA ESPECIALIZADO DE INSTRUMENTOS MUSICAIS E ACESSORIO "/>
    <x v="3"/>
    <x v="1"/>
    <x v="1"/>
    <x v="9"/>
    <n v="1.0294742132043471"/>
    <n v="93000"/>
    <n v="95741.101828004277"/>
  </r>
  <r>
    <x v="24"/>
    <s v="SUDESTE             "/>
    <s v="G4761001"/>
    <s v="COMERCIO VAREJISTA DE LIVROS                                     "/>
    <x v="2"/>
    <x v="1"/>
    <x v="1"/>
    <x v="9"/>
    <n v="1.0294742132043471"/>
    <n v="292010"/>
    <n v="300616.76499780139"/>
  </r>
  <r>
    <x v="24"/>
    <s v="SUDESTE             "/>
    <s v="G4761001"/>
    <s v="COMERCIO VAREJISTA DE LIVROS                                     "/>
    <x v="2"/>
    <x v="1"/>
    <x v="0"/>
    <x v="9"/>
    <n v="1.0294742132043471"/>
    <n v="53320"/>
    <n v="54891.565048055789"/>
  </r>
  <r>
    <x v="24"/>
    <s v="SUDESTE             "/>
    <s v="G4761001"/>
    <s v="COMERCIO VAREJISTA DE LIVROS                                     "/>
    <x v="2"/>
    <x v="1"/>
    <x v="0"/>
    <x v="9"/>
    <n v="1.0294742132043471"/>
    <n v="1379440"/>
    <n v="1420097.9086626044"/>
  </r>
  <r>
    <x v="24"/>
    <s v="SUDESTE             "/>
    <s v="G4761001"/>
    <s v="COMERCIO VAREJISTA DE LIVROS                                     "/>
    <x v="2"/>
    <x v="1"/>
    <x v="1"/>
    <x v="9"/>
    <n v="1.0294742132043471"/>
    <n v="8000000"/>
    <n v="8235793.7056347765"/>
  </r>
  <r>
    <x v="24"/>
    <s v="SUDESTE             "/>
    <s v="G4761001"/>
    <s v="COMERCIO VAREJISTA DE LIVROS                                     "/>
    <x v="2"/>
    <x v="1"/>
    <x v="1"/>
    <x v="9"/>
    <n v="1.0294742132043471"/>
    <n v="2781061"/>
    <n v="2863030.5848482945"/>
  </r>
  <r>
    <x v="24"/>
    <s v="SUDESTE             "/>
    <s v="G4761001"/>
    <s v="COMERCIO VAREJISTA DE LIVROS                                     "/>
    <x v="2"/>
    <x v="1"/>
    <x v="0"/>
    <x v="9"/>
    <n v="1.0294742132043471"/>
    <n v="53320"/>
    <n v="54891.565048055789"/>
  </r>
  <r>
    <x v="24"/>
    <s v="SUDESTE             "/>
    <s v="G4761001"/>
    <s v="COMERCIO VAREJISTA DE LIVROS                                     "/>
    <x v="2"/>
    <x v="1"/>
    <x v="1"/>
    <x v="9"/>
    <n v="1.0294742132043471"/>
    <n v="736629"/>
    <n v="758340.56019850494"/>
  </r>
  <r>
    <x v="24"/>
    <s v="SUDESTE             "/>
    <s v="G4761001"/>
    <s v="COMERCIO VAREJISTA DE LIVROS                                     "/>
    <x v="2"/>
    <x v="1"/>
    <x v="0"/>
    <x v="9"/>
    <n v="1.0294742132043471"/>
    <n v="100190"/>
    <n v="103143.02142094354"/>
  </r>
  <r>
    <x v="24"/>
    <s v="SUDESTE             "/>
    <s v="G4761001"/>
    <s v="COMERCIO VAREJISTA DE LIVROS                                     "/>
    <x v="2"/>
    <x v="1"/>
    <x v="1"/>
    <x v="9"/>
    <n v="1.0294742132043471"/>
    <n v="4107500"/>
    <n v="4228565.330736856"/>
  </r>
  <r>
    <x v="24"/>
    <s v="SUDESTE             "/>
    <s v="G4761001"/>
    <s v="COMERCIO VAREJISTA DE LIVROS                                     "/>
    <x v="2"/>
    <x v="1"/>
    <x v="1"/>
    <x v="9"/>
    <n v="1.0294742132043471"/>
    <n v="101200"/>
    <n v="104182.79037627993"/>
  </r>
  <r>
    <x v="24"/>
    <s v="SUDESTE             "/>
    <s v="G4761002"/>
    <s v="COMERCIO VAREJISTA DE JORNAIS E REVISTAS                         "/>
    <x v="2"/>
    <x v="1"/>
    <x v="1"/>
    <x v="9"/>
    <n v="1.0294742132043471"/>
    <n v="29050"/>
    <n v="29906.225893586281"/>
  </r>
  <r>
    <x v="24"/>
    <s v="SUDESTE             "/>
    <s v="G4761002"/>
    <s v="COMERCIO VAREJISTA DE JORNAIS E REVISTAS                         "/>
    <x v="2"/>
    <x v="1"/>
    <x v="1"/>
    <x v="9"/>
    <n v="1.0294742132043471"/>
    <n v="50000"/>
    <n v="51473.710660217352"/>
  </r>
  <r>
    <x v="24"/>
    <s v="SUDESTE             "/>
    <s v="G4761002"/>
    <s v="COMERCIO VAREJISTA DE JORNAIS E REVISTAS                         "/>
    <x v="2"/>
    <x v="1"/>
    <x v="1"/>
    <x v="9"/>
    <n v="1.0294742132043471"/>
    <n v="235091"/>
    <n v="242020.12225642314"/>
  </r>
  <r>
    <x v="24"/>
    <s v="SUDESTE             "/>
    <s v="G4761002"/>
    <s v="COMERCIO VAREJISTA DE JORNAIS E REVISTAS                         "/>
    <x v="2"/>
    <x v="1"/>
    <x v="1"/>
    <x v="9"/>
    <n v="1.0294742132043471"/>
    <n v="27444"/>
    <n v="28252.8903071801"/>
  </r>
  <r>
    <x v="24"/>
    <s v="SUDESTE             "/>
    <s v="G4761002"/>
    <s v="COMERCIO VAREJISTA DE JORNAIS E REVISTAS                         "/>
    <x v="2"/>
    <x v="1"/>
    <x v="1"/>
    <x v="9"/>
    <n v="1.0294742132043471"/>
    <n v="125000"/>
    <n v="128684.27665054338"/>
  </r>
  <r>
    <x v="24"/>
    <s v="SUDESTE             "/>
    <s v="G4762800"/>
    <s v="COMERCIO VAREJISTA DE DISCOS, CDS, DVDS E FITAS                  "/>
    <x v="3"/>
    <x v="1"/>
    <x v="1"/>
    <x v="9"/>
    <n v="1.0294742132043471"/>
    <n v="186779"/>
    <n v="192284.16406809475"/>
  </r>
  <r>
    <x v="24"/>
    <s v="SUDESTE             "/>
    <s v="G4762800"/>
    <s v="COMERCIO VAREJISTA DE DISCOS, CDS, DVDS E FITAS                  "/>
    <x v="3"/>
    <x v="1"/>
    <x v="1"/>
    <x v="9"/>
    <n v="1.0294742132043471"/>
    <n v="229543"/>
    <n v="236308.59932156545"/>
  </r>
  <r>
    <x v="24"/>
    <s v="SUDESTE             "/>
    <s v="G4762800"/>
    <s v="COMERCIO VAREJISTA DE DISCOS, CDS, DVDS E FITAS                  "/>
    <x v="3"/>
    <x v="1"/>
    <x v="1"/>
    <x v="9"/>
    <n v="1.0294742132043471"/>
    <n v="52570"/>
    <n v="54119.459388152529"/>
  </r>
  <r>
    <x v="24"/>
    <s v="SUDESTE             "/>
    <s v="J5811500"/>
    <s v="EDICAO DE LIVROS                                                 "/>
    <x v="2"/>
    <x v="1"/>
    <x v="1"/>
    <x v="9"/>
    <n v="1.0294742132043471"/>
    <n v="490681"/>
    <n v="505143.4364093222"/>
  </r>
  <r>
    <x v="24"/>
    <s v="SUDESTE             "/>
    <s v="J5811500"/>
    <s v="EDICAO DE LIVROS                                                 "/>
    <x v="2"/>
    <x v="1"/>
    <x v="1"/>
    <x v="9"/>
    <n v="1.0294742132043471"/>
    <n v="2413842"/>
    <n v="2484988.0937496074"/>
  </r>
  <r>
    <x v="24"/>
    <s v="SUDESTE             "/>
    <s v="J5811500"/>
    <s v="EDICAO DE LIVROS                                                 "/>
    <x v="2"/>
    <x v="1"/>
    <x v="1"/>
    <x v="9"/>
    <n v="1.0294742132043471"/>
    <n v="694066"/>
    <n v="714523.04926188837"/>
  </r>
  <r>
    <x v="24"/>
    <s v="SUDESTE             "/>
    <s v="J5811500"/>
    <s v="EDICAO DE LIVROS                                                 "/>
    <x v="2"/>
    <x v="1"/>
    <x v="1"/>
    <x v="9"/>
    <n v="1.0294742132043471"/>
    <n v="226154"/>
    <n v="232819.71121301589"/>
  </r>
  <r>
    <x v="24"/>
    <s v="SUDESTE             "/>
    <s v="J5812301"/>
    <s v="EDICAO DE JORNAIS DIARIOS                                        "/>
    <x v="2"/>
    <x v="1"/>
    <x v="1"/>
    <x v="9"/>
    <n v="1.0294742132043471"/>
    <n v="38107"/>
    <n v="39230.173842578057"/>
  </r>
  <r>
    <x v="24"/>
    <s v="SUDESTE             "/>
    <s v="J5812301"/>
    <s v="EDICAO DE JORNAIS DIARIOS                                        "/>
    <x v="2"/>
    <x v="1"/>
    <x v="1"/>
    <x v="9"/>
    <n v="1.0294742132043471"/>
    <n v="130402"/>
    <n v="134245.49635027326"/>
  </r>
  <r>
    <x v="24"/>
    <s v="SUDESTE             "/>
    <s v="J5812301"/>
    <s v="EDICAO DE JORNAIS DIARIOS                                        "/>
    <x v="2"/>
    <x v="1"/>
    <x v="1"/>
    <x v="9"/>
    <n v="1.0294742132043471"/>
    <n v="4643"/>
    <n v="4779.848771907783"/>
  </r>
  <r>
    <x v="24"/>
    <s v="SUDESTE             "/>
    <s v="J5813100"/>
    <s v="EDICAO DE REVISTAS                                               "/>
    <x v="2"/>
    <x v="1"/>
    <x v="1"/>
    <x v="9"/>
    <n v="1.0294742132043471"/>
    <n v="1757"/>
    <n v="1808.7861926000378"/>
  </r>
  <r>
    <x v="24"/>
    <s v="SUDESTE             "/>
    <s v="J5813100"/>
    <s v="EDICAO DE REVISTAS                                               "/>
    <x v="2"/>
    <x v="1"/>
    <x v="1"/>
    <x v="9"/>
    <n v="1.0294742132043471"/>
    <n v="128393"/>
    <n v="132177.28265594575"/>
  </r>
  <r>
    <x v="24"/>
    <s v="SUDESTE             "/>
    <s v="J5813100"/>
    <s v="EDICAO DE REVISTAS                                               "/>
    <x v="2"/>
    <x v="1"/>
    <x v="1"/>
    <x v="9"/>
    <n v="1.0294742132043471"/>
    <n v="4753"/>
    <n v="4893.0909353602619"/>
  </r>
  <r>
    <x v="24"/>
    <s v="SUDESTE             "/>
    <s v="J5819100"/>
    <s v="EDICAO DE CADASTROS, LISTAS E OUTROS PRODUTOS GRAFICOS           "/>
    <x v="0"/>
    <x v="1"/>
    <x v="1"/>
    <x v="9"/>
    <n v="1.0294742132043471"/>
    <n v="3407"/>
    <n v="3507.4186443872104"/>
  </r>
  <r>
    <x v="24"/>
    <s v="SUDESTE             "/>
    <s v="J5819100"/>
    <s v="EDICAO DE CADASTROS, LISTAS E OUTROS PRODUTOS GRAFICOS           "/>
    <x v="0"/>
    <x v="1"/>
    <x v="1"/>
    <x v="9"/>
    <n v="1.0294742132043471"/>
    <n v="196152"/>
    <n v="201933.42586845907"/>
  </r>
  <r>
    <x v="24"/>
    <s v="SUDESTE             "/>
    <s v="J5819100"/>
    <s v="EDICAO DE CADASTROS, LISTAS E OUTROS PRODUTOS GRAFICOS           "/>
    <x v="0"/>
    <x v="1"/>
    <x v="1"/>
    <x v="9"/>
    <n v="1.0294742132043471"/>
    <n v="1665"/>
    <n v="1714.0745649852379"/>
  </r>
  <r>
    <x v="24"/>
    <s v="SUDESTE             "/>
    <s v="J5821200"/>
    <s v="EDICAO INTEGRADA A IMPRESSAO DE LIVROS                           "/>
    <x v="2"/>
    <x v="1"/>
    <x v="1"/>
    <x v="9"/>
    <n v="1.0294742132043471"/>
    <n v="1127391"/>
    <n v="1160619.962698662"/>
  </r>
  <r>
    <x v="24"/>
    <s v="SUDESTE             "/>
    <s v="J5821200"/>
    <s v="EDICAO INTEGRADA A IMPRESSAO DE LIVROS                           "/>
    <x v="2"/>
    <x v="1"/>
    <x v="0"/>
    <x v="9"/>
    <n v="1.0294742132043471"/>
    <n v="19258000"/>
    <n v="19825614.397889316"/>
  </r>
  <r>
    <x v="24"/>
    <s v="SUDESTE             "/>
    <s v="J5821200"/>
    <s v="EDICAO INTEGRADA A IMPRESSAO DE LIVROS                           "/>
    <x v="2"/>
    <x v="1"/>
    <x v="1"/>
    <x v="9"/>
    <n v="1.0294742132043471"/>
    <n v="950000"/>
    <n v="978000.50254412973"/>
  </r>
  <r>
    <x v="24"/>
    <s v="SUDESTE             "/>
    <s v="J5821200"/>
    <s v="EDICAO INTEGRADA A IMPRESSAO DE LIVROS                           "/>
    <x v="2"/>
    <x v="1"/>
    <x v="1"/>
    <x v="9"/>
    <n v="1.0294742132043471"/>
    <n v="176000"/>
    <n v="181187.46152396509"/>
  </r>
  <r>
    <x v="24"/>
    <s v="SUDESTE             "/>
    <s v="J5821200"/>
    <s v="EDICAO INTEGRADA A IMPRESSAO DE LIVROS                           "/>
    <x v="2"/>
    <x v="1"/>
    <x v="1"/>
    <x v="9"/>
    <n v="1.0294742132043471"/>
    <n v="1816793"/>
    <n v="1870341.5442301654"/>
  </r>
  <r>
    <x v="24"/>
    <s v="SUDESTE             "/>
    <s v="J5821200"/>
    <s v="EDICAO INTEGRADA A IMPRESSAO DE LIVROS                           "/>
    <x v="2"/>
    <x v="1"/>
    <x v="0"/>
    <x v="9"/>
    <n v="1.0294742132043471"/>
    <n v="37655000"/>
    <n v="38764851.498209685"/>
  </r>
  <r>
    <x v="24"/>
    <s v="SUDESTE             "/>
    <s v="J5821200"/>
    <s v="EDICAO INTEGRADA A IMPRESSAO DE LIVROS                           "/>
    <x v="2"/>
    <x v="1"/>
    <x v="1"/>
    <x v="9"/>
    <n v="1.0294742132043471"/>
    <n v="2177084"/>
    <n v="2241251.8379797726"/>
  </r>
  <r>
    <x v="24"/>
    <s v="SUDESTE             "/>
    <s v="J5821200"/>
    <s v="EDICAO INTEGRADA A IMPRESSAO DE LIVROS                           "/>
    <x v="2"/>
    <x v="1"/>
    <x v="0"/>
    <x v="9"/>
    <n v="1.0294742132043471"/>
    <n v="829000"/>
    <n v="853434.12274640368"/>
  </r>
  <r>
    <x v="24"/>
    <s v="SUDESTE             "/>
    <s v="J5821200"/>
    <s v="EDICAO INTEGRADA A IMPRESSAO DE LIVROS                           "/>
    <x v="2"/>
    <x v="1"/>
    <x v="0"/>
    <x v="9"/>
    <n v="1.0294742132043471"/>
    <n v="1592000"/>
    <n v="1638922.9474213205"/>
  </r>
  <r>
    <x v="24"/>
    <s v="SUDESTE             "/>
    <s v="J5821200"/>
    <s v="EDICAO INTEGRADA A IMPRESSAO DE LIVROS                           "/>
    <x v="2"/>
    <x v="1"/>
    <x v="1"/>
    <x v="9"/>
    <n v="1.0294742132043471"/>
    <n v="116199"/>
    <n v="119623.87410013193"/>
  </r>
  <r>
    <x v="24"/>
    <s v="SUDESTE             "/>
    <s v="J5821200"/>
    <s v="EDICAO INTEGRADA A IMPRESSAO DE LIVROS                           "/>
    <x v="2"/>
    <x v="1"/>
    <x v="1"/>
    <x v="9"/>
    <n v="1.0294742132043471"/>
    <n v="33201"/>
    <n v="34179.57335259753"/>
  </r>
  <r>
    <x v="24"/>
    <s v="SUDESTE             "/>
    <s v="J5822101"/>
    <s v="EDICAO INTEGRADA A IMPRESSAO DE JORNAIS DIARIOS                  "/>
    <x v="2"/>
    <x v="1"/>
    <x v="1"/>
    <x v="9"/>
    <n v="1.0294742132043471"/>
    <n v="155024"/>
    <n v="159593.21042779071"/>
  </r>
  <r>
    <x v="24"/>
    <s v="SUDESTE             "/>
    <s v="J5822101"/>
    <s v="EDICAO INTEGRADA A IMPRESSAO DE JORNAIS DIARIOS                  "/>
    <x v="2"/>
    <x v="1"/>
    <x v="1"/>
    <x v="9"/>
    <n v="1.0294742132043471"/>
    <n v="243916"/>
    <n v="251105.23218795151"/>
  </r>
  <r>
    <x v="24"/>
    <s v="SUDESTE             "/>
    <s v="J5823900"/>
    <s v="EDICAO INTEGRADA A IMPRESSAO DE REVISTAS                         "/>
    <x v="2"/>
    <x v="1"/>
    <x v="1"/>
    <x v="9"/>
    <n v="1.0294742132043471"/>
    <n v="19463"/>
    <n v="20036.656611596209"/>
  </r>
  <r>
    <x v="24"/>
    <s v="SUDESTE             "/>
    <s v="J5823900"/>
    <s v="EDICAO INTEGRADA A IMPRESSAO DE REVISTAS                         "/>
    <x v="2"/>
    <x v="1"/>
    <x v="1"/>
    <x v="9"/>
    <n v="1.0294742132043471"/>
    <n v="97265"/>
    <n v="100131.80934732081"/>
  </r>
  <r>
    <x v="24"/>
    <s v="SUDESTE             "/>
    <s v="J5823900"/>
    <s v="EDICAO INTEGRADA A IMPRESSAO DE REVISTAS                         "/>
    <x v="2"/>
    <x v="1"/>
    <x v="1"/>
    <x v="9"/>
    <n v="1.0294742132043471"/>
    <n v="4226"/>
    <n v="4350.558025001571"/>
  </r>
  <r>
    <x v="24"/>
    <s v="SUDESTE             "/>
    <s v="J5829800"/>
    <s v="EDICAO INTEGRADA IMPRESSAO CADASTRO LISTA OUTRO PRODUTO GRAFICO  "/>
    <x v="0"/>
    <x v="1"/>
    <x v="1"/>
    <x v="9"/>
    <n v="1.0294742132043471"/>
    <n v="2150982"/>
    <n v="2214380.5020667128"/>
  </r>
  <r>
    <x v="24"/>
    <s v="SUDESTE             "/>
    <s v="J5829800"/>
    <s v="EDICAO INTEGRADA IMPRESSAO CADASTRO LISTA OUTRO PRODUTO GRAFICO  "/>
    <x v="0"/>
    <x v="1"/>
    <x v="1"/>
    <x v="9"/>
    <n v="1.0294742132043471"/>
    <n v="68000"/>
    <n v="70004.246497895598"/>
  </r>
  <r>
    <x v="24"/>
    <s v="SUDESTE             "/>
    <s v="J5829800"/>
    <s v="EDICAO INTEGRADA IMPRESSAO CADASTRO LISTA OUTRO PRODUTO GRAFICO  "/>
    <x v="0"/>
    <x v="1"/>
    <x v="1"/>
    <x v="9"/>
    <n v="1.0294742132043471"/>
    <n v="1496664"/>
    <n v="1540776.9938312708"/>
  </r>
  <r>
    <x v="24"/>
    <s v="SUDESTE             "/>
    <s v="J5829800"/>
    <s v="EDICAO INTEGRADA IMPRESSAO CADASTRO LISTA OUTRO PRODUTO GRAFICO  "/>
    <x v="0"/>
    <x v="1"/>
    <x v="1"/>
    <x v="9"/>
    <n v="1.0294742132043471"/>
    <n v="2772487"/>
    <n v="2854203.8729442805"/>
  </r>
  <r>
    <x v="24"/>
    <s v="SUDESTE             "/>
    <s v="J5829800"/>
    <s v="EDICAO INTEGRADA IMPRESSAO CADASTRO LISTA OUTRO PRODUTO GRAFICO  "/>
    <x v="0"/>
    <x v="1"/>
    <x v="1"/>
    <x v="9"/>
    <n v="1.0294742132043471"/>
    <n v="951026"/>
    <n v="979056.7430868774"/>
  </r>
  <r>
    <x v="24"/>
    <s v="SUDESTE             "/>
    <s v="J5829800"/>
    <s v="EDICAO INTEGRADA IMPRESSAO CADASTRO LISTA OUTRO PRODUTO GRAFICO  "/>
    <x v="0"/>
    <x v="1"/>
    <x v="1"/>
    <x v="9"/>
    <n v="1.0294742132043471"/>
    <n v="1050781"/>
    <n v="1081751.9432250771"/>
  </r>
  <r>
    <x v="24"/>
    <s v="SUDESTE             "/>
    <s v="J5829800"/>
    <s v="EDICAO INTEGRADA IMPRESSAO CADASTRO LISTA OUTRO PRODUTO GRAFICO  "/>
    <x v="0"/>
    <x v="1"/>
    <x v="1"/>
    <x v="9"/>
    <n v="1.0294742132043471"/>
    <n v="109700"/>
    <n v="112933.32118851687"/>
  </r>
  <r>
    <x v="24"/>
    <s v="SUDESTE             "/>
    <s v="J5911100"/>
    <s v="ATIV PROD CINEMATOGRAFICA DE VIDEOS E DE PROGRAMAS DE TELEVISAO  "/>
    <x v="5"/>
    <x v="1"/>
    <x v="0"/>
    <x v="9"/>
    <n v="1.0294742132043471"/>
    <n v="47137065"/>
    <n v="48526392.903637163"/>
  </r>
  <r>
    <x v="24"/>
    <s v="SUDESTE             "/>
    <s v="J5911102"/>
    <s v="PRODUCAO DE FILMES PARA PUBLICIDADE                              "/>
    <x v="5"/>
    <x v="1"/>
    <x v="1"/>
    <x v="9"/>
    <n v="1.0294742132043471"/>
    <n v="8393"/>
    <n v="8640.3770714240854"/>
  </r>
  <r>
    <x v="24"/>
    <s v="SUDESTE             "/>
    <s v="J5911102"/>
    <s v="PRODUCAO DE FILMES PARA PUBLICIDADE                              "/>
    <x v="5"/>
    <x v="1"/>
    <x v="1"/>
    <x v="9"/>
    <n v="1.0294742132043471"/>
    <n v="29344"/>
    <n v="30208.891312268359"/>
  </r>
  <r>
    <x v="24"/>
    <s v="SUDESTE             "/>
    <s v="J5911102"/>
    <s v="PRODUCAO DE FILMES PARA PUBLICIDADE                              "/>
    <x v="5"/>
    <x v="1"/>
    <x v="1"/>
    <x v="9"/>
    <n v="1.0294742132043471"/>
    <n v="5973"/>
    <n v="6149.0494754695646"/>
  </r>
  <r>
    <x v="24"/>
    <s v="SUDESTE             "/>
    <s v="J5911199"/>
    <s v="ATIV PD CINEMATOGRAFICA VIDEO PROG TELEVISAO NAO ESPECI ANTERIOR "/>
    <x v="5"/>
    <x v="1"/>
    <x v="1"/>
    <x v="9"/>
    <n v="1.0294742132043471"/>
    <n v="41555"/>
    <n v="42779.800929706646"/>
  </r>
  <r>
    <x v="24"/>
    <s v="SUDESTE             "/>
    <s v="J5911199"/>
    <s v="ATIV PD CINEMATOGRAFICA VIDEO PROG TELEVISAO NAO ESPECI ANTERIOR "/>
    <x v="5"/>
    <x v="1"/>
    <x v="0"/>
    <x v="9"/>
    <n v="1.0294742132043471"/>
    <n v="1290000"/>
    <n v="1328021.7350336078"/>
  </r>
  <r>
    <x v="24"/>
    <s v="SUDESTE             "/>
    <s v="J5911199"/>
    <s v="ATIV PD CINEMATOGRAFICA VIDEO PROG TELEVISAO NAO ESPECI ANTERIOR "/>
    <x v="5"/>
    <x v="1"/>
    <x v="0"/>
    <x v="9"/>
    <n v="1.0294742132043471"/>
    <n v="1317400"/>
    <n v="1356229.3284754069"/>
  </r>
  <r>
    <x v="24"/>
    <s v="SUDESTE             "/>
    <s v="J5911199"/>
    <s v="ATIV PD CINEMATOGRAFICA VIDEO PROG TELEVISAO NAO ESPECI ANTERIOR "/>
    <x v="5"/>
    <x v="1"/>
    <x v="0"/>
    <x v="9"/>
    <n v="1.0294742132043471"/>
    <n v="2651018"/>
    <n v="2729154.6697405619"/>
  </r>
  <r>
    <x v="24"/>
    <s v="SUDESTE             "/>
    <s v="J5911199"/>
    <s v="ATIV PD CINEMATOGRAFICA VIDEO PROG TELEVISAO NAO ESPECI ANTERIOR "/>
    <x v="5"/>
    <x v="1"/>
    <x v="0"/>
    <x v="9"/>
    <n v="1.0294742132043471"/>
    <n v="400000"/>
    <n v="411789.68528173881"/>
  </r>
  <r>
    <x v="24"/>
    <s v="SUDESTE             "/>
    <s v="J5911199"/>
    <s v="ATIV PD CINEMATOGRAFICA VIDEO PROG TELEVISAO NAO ESPECI ANTERIOR "/>
    <x v="5"/>
    <x v="1"/>
    <x v="1"/>
    <x v="9"/>
    <n v="1.0294742132043471"/>
    <n v="156491"/>
    <n v="161103.44909856148"/>
  </r>
  <r>
    <x v="24"/>
    <s v="SUDESTE             "/>
    <s v="J5911199"/>
    <s v="ATIV PD CINEMATOGRAFICA VIDEO PROG TELEVISAO NAO ESPECI ANTERIOR "/>
    <x v="5"/>
    <x v="1"/>
    <x v="0"/>
    <x v="9"/>
    <n v="1.0294742132043471"/>
    <n v="1900200"/>
    <n v="1956206.8999309002"/>
  </r>
  <r>
    <x v="24"/>
    <s v="SUDESTE             "/>
    <s v="J5911199"/>
    <s v="ATIV PD CINEMATOGRAFICA VIDEO PROG TELEVISAO NAO ESPECI ANTERIOR "/>
    <x v="5"/>
    <x v="1"/>
    <x v="0"/>
    <x v="9"/>
    <n v="1.0294742132043471"/>
    <n v="756957"/>
    <n v="779267.71200452291"/>
  </r>
  <r>
    <x v="24"/>
    <s v="SUDESTE             "/>
    <s v="J5911199"/>
    <s v="ATIV PD CINEMATOGRAFICA VIDEO PROG TELEVISAO NAO ESPECI ANTERIOR "/>
    <x v="5"/>
    <x v="1"/>
    <x v="1"/>
    <x v="9"/>
    <n v="1.0294742132043471"/>
    <n v="118968"/>
    <n v="122474.48819649476"/>
  </r>
  <r>
    <x v="24"/>
    <s v="SUDESTE             "/>
    <s v="J5911199"/>
    <s v="ATIV PD CINEMATOGRAFICA VIDEO PROG TELEVISAO NAO ESPECI ANTERIOR "/>
    <x v="5"/>
    <x v="1"/>
    <x v="0"/>
    <x v="9"/>
    <n v="1.0294742132043471"/>
    <n v="1506944"/>
    <n v="1551359.9887430116"/>
  </r>
  <r>
    <x v="24"/>
    <s v="SUDESTE             "/>
    <s v="J5911199"/>
    <s v="ATIV PD CINEMATOGRAFICA VIDEO PROG TELEVISAO NAO ESPECI ANTERIOR "/>
    <x v="5"/>
    <x v="1"/>
    <x v="1"/>
    <x v="9"/>
    <n v="1.0294742132043471"/>
    <n v="342000"/>
    <n v="352080.18091588671"/>
  </r>
  <r>
    <x v="24"/>
    <s v="SUDESTE             "/>
    <s v="J5912002"/>
    <s v="SERVICOS DE MIXAGEM SONORA EM PRODUCAO AUDIOVISUAL               "/>
    <x v="5"/>
    <x v="1"/>
    <x v="1"/>
    <x v="9"/>
    <n v="1.0294742132043471"/>
    <n v="1835"/>
    <n v="1889.0851812299768"/>
  </r>
  <r>
    <x v="24"/>
    <s v="SUDESTE             "/>
    <s v="J5912002"/>
    <s v="SERVICOS DE MIXAGEM SONORA EM PRODUCAO AUDIOVISUAL               "/>
    <x v="5"/>
    <x v="1"/>
    <x v="1"/>
    <x v="9"/>
    <n v="1.0294742132043471"/>
    <n v="7292"/>
    <n v="7506.9259626860985"/>
  </r>
  <r>
    <x v="24"/>
    <s v="SUDESTE             "/>
    <s v="J5912099"/>
    <s v="ATIV POS-PROD CINEMATOG VIDEO PROG TELEVISAO NAO ESPECI ANTERIOR "/>
    <x v="5"/>
    <x v="1"/>
    <x v="1"/>
    <x v="9"/>
    <n v="1.0294742132043471"/>
    <n v="25173"/>
    <n v="25914.954368993029"/>
  </r>
  <r>
    <x v="24"/>
    <s v="SUDESTE             "/>
    <s v="J5914600"/>
    <s v="ATIVIDADES DE EXIBICAO CINEMATOGRAFICA                           "/>
    <x v="5"/>
    <x v="1"/>
    <x v="1"/>
    <x v="9"/>
    <n v="1.0294742132043471"/>
    <n v="96351"/>
    <n v="99190.869916452051"/>
  </r>
  <r>
    <x v="24"/>
    <s v="SUDESTE             "/>
    <s v="J5914600"/>
    <s v="ATIVIDADES DE EXIBICAO CINEMATOGRAFICA                           "/>
    <x v="5"/>
    <x v="1"/>
    <x v="0"/>
    <x v="9"/>
    <n v="1.0294742132043471"/>
    <n v="183148"/>
    <n v="188546.14319994976"/>
  </r>
  <r>
    <x v="24"/>
    <s v="SUDESTE             "/>
    <s v="J5914600"/>
    <s v="ATIVIDADES DE EXIBICAO CINEMATOGRAFICA                           "/>
    <x v="5"/>
    <x v="1"/>
    <x v="0"/>
    <x v="9"/>
    <n v="1.0294742132043471"/>
    <n v="4424"/>
    <n v="4554.3939192160315"/>
  </r>
  <r>
    <x v="24"/>
    <s v="SUDESTE             "/>
    <s v="J5920100"/>
    <s v="ATIVIDADES DE GRAVACAO DE SOM E DE EDICAO DE MUSICA              "/>
    <x v="3"/>
    <x v="1"/>
    <x v="1"/>
    <x v="9"/>
    <n v="1.0294742132043471"/>
    <n v="118252"/>
    <n v="121737.38465984045"/>
  </r>
  <r>
    <x v="24"/>
    <s v="SUDESTE             "/>
    <s v="J6010100"/>
    <s v="ATIVIDADES DE RADIO                                              "/>
    <x v="5"/>
    <x v="1"/>
    <x v="1"/>
    <x v="9"/>
    <n v="1.0294742132043471"/>
    <n v="283367"/>
    <n v="291719.01937307621"/>
  </r>
  <r>
    <x v="24"/>
    <s v="SUDESTE             "/>
    <s v="J6010100"/>
    <s v="ATIVIDADES DE RADIO                                              "/>
    <x v="5"/>
    <x v="1"/>
    <x v="1"/>
    <x v="9"/>
    <n v="1.0294742132043471"/>
    <n v="56500"/>
    <n v="58165.293046045612"/>
  </r>
  <r>
    <x v="24"/>
    <s v="SUDESTE             "/>
    <s v="J6010100"/>
    <s v="ATIVIDADES DE RADIO                                              "/>
    <x v="5"/>
    <x v="1"/>
    <x v="1"/>
    <x v="9"/>
    <n v="1.0294742132043471"/>
    <n v="390000"/>
    <n v="401494.94314969535"/>
  </r>
  <r>
    <x v="24"/>
    <s v="SUDESTE             "/>
    <s v="J6010100"/>
    <s v="ATIVIDADES DE RADIO                                              "/>
    <x v="5"/>
    <x v="1"/>
    <x v="1"/>
    <x v="9"/>
    <n v="1.0294742132043471"/>
    <n v="776594"/>
    <n v="799483.49712921667"/>
  </r>
  <r>
    <x v="24"/>
    <s v="SUDESTE             "/>
    <s v="J6010100"/>
    <s v="ATIVIDADES DE RADIO                                              "/>
    <x v="5"/>
    <x v="1"/>
    <x v="1"/>
    <x v="9"/>
    <n v="1.0294742132043471"/>
    <n v="81995"/>
    <n v="84411.738111690443"/>
  </r>
  <r>
    <x v="24"/>
    <s v="SUDESTE             "/>
    <s v="J6010100"/>
    <s v="ATIVIDADES DE RADIO                                              "/>
    <x v="5"/>
    <x v="1"/>
    <x v="1"/>
    <x v="9"/>
    <n v="1.0294742132043471"/>
    <n v="129936"/>
    <n v="133765.76136692005"/>
  </r>
  <r>
    <x v="24"/>
    <s v="SUDESTE             "/>
    <s v="J6010100"/>
    <s v="ATIVIDADES DE RADIO                                              "/>
    <x v="5"/>
    <x v="1"/>
    <x v="1"/>
    <x v="9"/>
    <n v="1.0294742132043471"/>
    <n v="48000"/>
    <n v="49414.762233808658"/>
  </r>
  <r>
    <x v="24"/>
    <s v="SUDESTE             "/>
    <s v="J6021700"/>
    <s v="ATIVIDADES DE TELEVISAO ABERTA                                   "/>
    <x v="5"/>
    <x v="1"/>
    <x v="1"/>
    <x v="9"/>
    <n v="1.0294742132043471"/>
    <n v="495311"/>
    <n v="509909.90201645833"/>
  </r>
  <r>
    <x v="24"/>
    <s v="SUDESTE             "/>
    <s v="J6021700"/>
    <s v="ATIVIDADES DE TELEVISAO ABERTA                                   "/>
    <x v="5"/>
    <x v="1"/>
    <x v="1"/>
    <x v="9"/>
    <n v="1.0294742132043471"/>
    <n v="13326"/>
    <n v="13718.773365161129"/>
  </r>
  <r>
    <x v="24"/>
    <s v="SUDESTE             "/>
    <s v="J6021700"/>
    <s v="ATIVIDADES DE TELEVISAO ABERTA                                   "/>
    <x v="5"/>
    <x v="1"/>
    <x v="1"/>
    <x v="9"/>
    <n v="1.0294742132043471"/>
    <n v="132534"/>
    <n v="136440.33537282492"/>
  </r>
  <r>
    <x v="24"/>
    <s v="SUDESTE             "/>
    <s v="J6021700"/>
    <s v="ATIVIDADES DE TELEVISAO ABERTA                                   "/>
    <x v="5"/>
    <x v="1"/>
    <x v="1"/>
    <x v="9"/>
    <n v="1.0294742132043471"/>
    <n v="117683"/>
    <n v="121151.61383252717"/>
  </r>
  <r>
    <x v="24"/>
    <s v="SUDESTE             "/>
    <s v="P8592901"/>
    <s v="ENSINO DE DANCA                                                  "/>
    <x v="6"/>
    <x v="1"/>
    <x v="1"/>
    <x v="9"/>
    <n v="1.0294742132043471"/>
    <n v="722"/>
    <n v="743.28038193353859"/>
  </r>
  <r>
    <x v="24"/>
    <s v="SUDESTE             "/>
    <s v="P8592901"/>
    <s v="ENSINO DE DANCA                                                  "/>
    <x v="6"/>
    <x v="1"/>
    <x v="1"/>
    <x v="9"/>
    <n v="1.0294742132043471"/>
    <n v="27723"/>
    <n v="28540.113612664114"/>
  </r>
  <r>
    <x v="24"/>
    <s v="SUDESTE             "/>
    <s v="P8592903"/>
    <s v="ENSINO DE MUSICA                                                 "/>
    <x v="6"/>
    <x v="1"/>
    <x v="1"/>
    <x v="9"/>
    <n v="1.0294742132043471"/>
    <n v="16536"/>
    <n v="17023.385589547084"/>
  </r>
  <r>
    <x v="24"/>
    <s v="SUDESTE             "/>
    <s v="P8592903"/>
    <s v="ENSINO DE MUSICA                                                 "/>
    <x v="6"/>
    <x v="1"/>
    <x v="1"/>
    <x v="9"/>
    <n v="1.0294742132043471"/>
    <n v="5006"/>
    <n v="5153.5479113009615"/>
  </r>
  <r>
    <x v="24"/>
    <s v="SUDESTE             "/>
    <s v="P8592999"/>
    <s v="ENSINO DE ARTE E CULTURA NAO ESPECIFICADO ANTERIORMENTE          "/>
    <x v="6"/>
    <x v="1"/>
    <x v="1"/>
    <x v="9"/>
    <n v="1.0294742132043471"/>
    <n v="3857"/>
    <n v="3970.6820403291667"/>
  </r>
  <r>
    <x v="24"/>
    <s v="SUDESTE             "/>
    <s v="P8592999"/>
    <s v="ENSINO DE ARTE E CULTURA NAO ESPECIFICADO ANTERIORMENTE          "/>
    <x v="6"/>
    <x v="1"/>
    <x v="1"/>
    <x v="9"/>
    <n v="1.0294742132043471"/>
    <n v="1830"/>
    <n v="1883.9378101639552"/>
  </r>
  <r>
    <x v="24"/>
    <s v="SUDESTE             "/>
    <s v="R9001902"/>
    <s v="PRODUCAO MUSICAL                                                 "/>
    <x v="4"/>
    <x v="1"/>
    <x v="1"/>
    <x v="9"/>
    <n v="1.0294742132043471"/>
    <n v="1371"/>
    <n v="1411.4091463031598"/>
  </r>
  <r>
    <x v="24"/>
    <s v="SUDESTE             "/>
    <s v="R9001902"/>
    <s v="PRODUCAO MUSICAL                                                 "/>
    <x v="4"/>
    <x v="1"/>
    <x v="1"/>
    <x v="9"/>
    <n v="1.0294742132043471"/>
    <n v="269778"/>
    <n v="277729.49428984232"/>
  </r>
  <r>
    <x v="24"/>
    <s v="SUDESTE             "/>
    <s v="R9001903"/>
    <s v="PRODUCAO DE ESPETACULOS DE DANCA                                 "/>
    <x v="4"/>
    <x v="1"/>
    <x v="1"/>
    <x v="9"/>
    <n v="1.0294742132043471"/>
    <n v="10619"/>
    <n v="10931.986670016962"/>
  </r>
  <r>
    <x v="24"/>
    <s v="SUDESTE             "/>
    <s v="R9001904"/>
    <s v="PRODUCAO DE ESPETACULOS CIRCENSES, DE MARIONETES E SIMILARES     "/>
    <x v="4"/>
    <x v="1"/>
    <x v="1"/>
    <x v="9"/>
    <n v="1.0294742132043471"/>
    <n v="13725"/>
    <n v="14129.533576229664"/>
  </r>
  <r>
    <x v="24"/>
    <s v="SUDESTE             "/>
    <s v="R9001904"/>
    <s v="PRODUCAO DE ESPETACULOS CIRCENSES, DE MARIONETES E SIMILARES     "/>
    <x v="4"/>
    <x v="1"/>
    <x v="1"/>
    <x v="9"/>
    <n v="1.0294742132043471"/>
    <n v="2878"/>
    <n v="2962.8267856021107"/>
  </r>
  <r>
    <x v="24"/>
    <s v="SUDESTE             "/>
    <s v="R9001906"/>
    <s v="ATIVIDADES DE SONORIZACAO E DE ILUMINACAO                        "/>
    <x v="4"/>
    <x v="1"/>
    <x v="1"/>
    <x v="9"/>
    <n v="1.0294742132043471"/>
    <n v="2390"/>
    <n v="2460.4433695583893"/>
  </r>
  <r>
    <x v="24"/>
    <s v="SUDESTE             "/>
    <s v="R9001906"/>
    <s v="ATIVIDADES DE SONORIZACAO E DE ILUMINACAO                        "/>
    <x v="4"/>
    <x v="1"/>
    <x v="1"/>
    <x v="9"/>
    <n v="1.0294742132043471"/>
    <n v="24800"/>
    <n v="25530.960487467808"/>
  </r>
  <r>
    <x v="24"/>
    <s v="SUDESTE             "/>
    <s v="R9001906"/>
    <s v="ATIVIDADES DE SONORIZACAO E DE ILUMINACAO                        "/>
    <x v="4"/>
    <x v="1"/>
    <x v="1"/>
    <x v="9"/>
    <n v="1.0294742132043471"/>
    <n v="154700"/>
    <n v="159259.66078271248"/>
  </r>
  <r>
    <x v="24"/>
    <s v="SUDESTE             "/>
    <s v="R9001906"/>
    <s v="ATIVIDADES DE SONORIZACAO E DE ILUMINACAO                        "/>
    <x v="4"/>
    <x v="1"/>
    <x v="1"/>
    <x v="9"/>
    <n v="1.0294742132043471"/>
    <n v="166544"/>
    <n v="171452.75336390478"/>
  </r>
  <r>
    <x v="24"/>
    <s v="SUDESTE             "/>
    <s v="R9001906"/>
    <s v="ATIVIDADES DE SONORIZACAO E DE ILUMINACAO                        "/>
    <x v="4"/>
    <x v="1"/>
    <x v="1"/>
    <x v="9"/>
    <n v="1.0294742132043471"/>
    <n v="5082"/>
    <n v="5231.7879515044915"/>
  </r>
  <r>
    <x v="24"/>
    <s v="SUDESTE             "/>
    <s v="R9001906"/>
    <s v="ATIVIDADES DE SONORIZACAO E DE ILUMINACAO                        "/>
    <x v="4"/>
    <x v="1"/>
    <x v="1"/>
    <x v="9"/>
    <n v="1.0294742132043471"/>
    <n v="179200"/>
    <n v="184481.779006219"/>
  </r>
  <r>
    <x v="24"/>
    <s v="SUDESTE             "/>
    <s v="R9001999"/>
    <s v="ARTE CENICA ESPETAC ATIVI COMPLEMENTARES NAO ESPECI ANTERIOR     "/>
    <x v="4"/>
    <x v="1"/>
    <x v="1"/>
    <x v="9"/>
    <n v="1.0294742132043471"/>
    <n v="125333"/>
    <n v="129027.09156354044"/>
  </r>
  <r>
    <x v="24"/>
    <s v="SUDESTE             "/>
    <s v="R9001999"/>
    <s v="ARTE CENICA ESPETAC ATIVI COMPLEMENTARES NAO ESPECI ANTERIOR     "/>
    <x v="4"/>
    <x v="1"/>
    <x v="1"/>
    <x v="9"/>
    <n v="1.0294742132043471"/>
    <n v="183825"/>
    <n v="189243.09724228911"/>
  </r>
  <r>
    <x v="24"/>
    <s v="SUDESTE             "/>
    <s v="R9101500"/>
    <s v="ATIVIDADES DE BIBLIOTECAS E ARQUIVOS                             "/>
    <x v="1"/>
    <x v="0"/>
    <x v="0"/>
    <x v="9"/>
    <n v="1.0294742132043471"/>
    <n v="357220"/>
    <n v="367748.77844085684"/>
  </r>
  <r>
    <x v="24"/>
    <s v="SUDESTE             "/>
    <s v="R9102301"/>
    <s v="ATIVI MUSEUS E EXPLORACAO LUGAR PRED HISTORICO ATRACAO SIMILAR   "/>
    <x v="1"/>
    <x v="0"/>
    <x v="0"/>
    <x v="9"/>
    <n v="1.0294742132043471"/>
    <n v="2500000"/>
    <n v="2573685.5330108679"/>
  </r>
  <r>
    <x v="24"/>
    <s v="SUDESTE             "/>
    <s v="R9102302"/>
    <s v="RESTAURACAO E CONSERVACAO DE LUGARES E PREDIOS HISTORICOS        "/>
    <x v="1"/>
    <x v="0"/>
    <x v="0"/>
    <x v="9"/>
    <n v="1.0294742132043471"/>
    <n v="3000000"/>
    <n v="3088422.6396130412"/>
  </r>
  <r>
    <x v="24"/>
    <s v="SUDESTE             "/>
    <s v="S9493600"/>
    <s v="ATIVIDADES DE ORGANIZACOES ASSOCIATIVAS LIGADAS A CULTURA E ARTE "/>
    <x v="4"/>
    <x v="0"/>
    <x v="0"/>
    <x v="9"/>
    <n v="1.0294742132043471"/>
    <n v="4480000"/>
    <n v="4612044.4751554746"/>
  </r>
  <r>
    <x v="24"/>
    <s v="SUDESTE             "/>
    <s v="S9493600"/>
    <s v="ATIVIDADES DE ORGANIZACOES ASSOCIATIVAS LIGADAS A CULTURA E ARTE "/>
    <x v="4"/>
    <x v="1"/>
    <x v="1"/>
    <x v="9"/>
    <n v="1.0294742132043471"/>
    <n v="214833"/>
    <n v="221165.0336453295"/>
  </r>
  <r>
    <x v="24"/>
    <s v="SUDESTE             "/>
    <s v="S9493600"/>
    <s v="ATIVIDADES DE ORGANIZACOES ASSOCIATIVAS LIGADAS A CULTURA E ARTE "/>
    <x v="4"/>
    <x v="1"/>
    <x v="1"/>
    <x v="9"/>
    <n v="1.0294742132043471"/>
    <n v="48605"/>
    <n v="50037.594132797291"/>
  </r>
  <r>
    <x v="25"/>
    <s v="NORTE               "/>
    <s v="G4647802"/>
    <s v="COMERCIO ATACADISTA DE LIVROS, JORNAIS E OUTRAS PUBLICACOES      "/>
    <x v="2"/>
    <x v="1"/>
    <x v="1"/>
    <x v="9"/>
    <n v="1.0294742132043471"/>
    <n v="10034"/>
    <n v="10329.744255292419"/>
  </r>
  <r>
    <x v="25"/>
    <s v="NORTE               "/>
    <s v="G4761001"/>
    <s v="COMERCIO VAREJISTA DE LIVROS                                     "/>
    <x v="2"/>
    <x v="1"/>
    <x v="1"/>
    <x v="9"/>
    <n v="1.0294742132043471"/>
    <n v="17428"/>
    <n v="17941.67658772536"/>
  </r>
  <r>
    <x v="25"/>
    <s v="NORTE               "/>
    <s v="G4761001"/>
    <s v="COMERCIO VAREJISTA DE LIVROS                                     "/>
    <x v="2"/>
    <x v="1"/>
    <x v="1"/>
    <x v="9"/>
    <n v="1.0294742132043471"/>
    <n v="31544"/>
    <n v="32473.734581317924"/>
  </r>
  <r>
    <x v="25"/>
    <s v="NORTE               "/>
    <s v="J5829800"/>
    <s v="EDICAO INTEGRADA IMPRESSAO CADASTRO LISTA OUTRO PRODUTO GRAFICO  "/>
    <x v="0"/>
    <x v="1"/>
    <x v="1"/>
    <x v="9"/>
    <n v="1.0294742132043471"/>
    <n v="9435"/>
    <n v="9713.0892015830141"/>
  </r>
  <r>
    <x v="25"/>
    <s v="NORTE               "/>
    <s v="J5829800"/>
    <s v="EDICAO INTEGRADA IMPRESSAO CADASTRO LISTA OUTRO PRODUTO GRAFICO  "/>
    <x v="0"/>
    <x v="1"/>
    <x v="1"/>
    <x v="9"/>
    <n v="1.0294742132043471"/>
    <n v="4706"/>
    <n v="4844.7056473396569"/>
  </r>
  <r>
    <x v="25"/>
    <s v="NORTE               "/>
    <s v="R9001906"/>
    <s v="ATIVIDADES DE SONORIZACAO E DE ILUMINACAO                        "/>
    <x v="4"/>
    <x v="1"/>
    <x v="1"/>
    <x v="9"/>
    <n v="1.0294742132043471"/>
    <n v="7698"/>
    <n v="7924.8924932470636"/>
  </r>
  <r>
    <x v="0"/>
    <s v="NORTE               "/>
    <s v="J6021700"/>
    <s v="ATIVIDADES DE TELEVISAO ABERTA                                   "/>
    <x v="5"/>
    <x v="1"/>
    <x v="1"/>
    <x v="10"/>
    <n v="1"/>
    <n v="43781"/>
    <n v="43781"/>
  </r>
  <r>
    <x v="1"/>
    <s v="NORDESTE            "/>
    <s v="G4761001"/>
    <s v="COMERCIO VAREJISTA DE LIVROS                                     "/>
    <x v="2"/>
    <x v="1"/>
    <x v="1"/>
    <x v="10"/>
    <n v="1"/>
    <n v="725920"/>
    <n v="725920"/>
  </r>
  <r>
    <x v="1"/>
    <s v="NORDESTE            "/>
    <s v="J6021700"/>
    <s v="ATIVIDADES DE TELEVISAO ABERTA                                   "/>
    <x v="5"/>
    <x v="1"/>
    <x v="1"/>
    <x v="10"/>
    <n v="1"/>
    <n v="32611"/>
    <n v="32611"/>
  </r>
  <r>
    <x v="1"/>
    <s v="NORDESTE            "/>
    <s v="J6021700"/>
    <s v="ATIVIDADES DE TELEVISAO ABERTA                                   "/>
    <x v="5"/>
    <x v="1"/>
    <x v="1"/>
    <x v="10"/>
    <n v="1"/>
    <n v="75885"/>
    <n v="75885"/>
  </r>
  <r>
    <x v="1"/>
    <s v="NORDESTE            "/>
    <s v="R9001906"/>
    <s v="ATIVIDADES DE SONORIZACAO E DE ILUMINACAO                        "/>
    <x v="4"/>
    <x v="1"/>
    <x v="1"/>
    <x v="10"/>
    <n v="1"/>
    <n v="3847"/>
    <n v="3847"/>
  </r>
  <r>
    <x v="2"/>
    <s v="NORTE               "/>
    <s v="G4761001"/>
    <s v="COMERCIO VAREJISTA DE LIVROS                                     "/>
    <x v="2"/>
    <x v="1"/>
    <x v="1"/>
    <x v="10"/>
    <n v="1"/>
    <n v="15831"/>
    <n v="15831"/>
  </r>
  <r>
    <x v="2"/>
    <s v="NORTE               "/>
    <s v="G4762800"/>
    <s v="COMERCIO VAREJISTA DE DISCOS, CDS, DVDS E FITAS                  "/>
    <x v="3"/>
    <x v="1"/>
    <x v="1"/>
    <x v="10"/>
    <n v="1"/>
    <n v="28429"/>
    <n v="28429"/>
  </r>
  <r>
    <x v="2"/>
    <s v="NORTE               "/>
    <s v="J5822101"/>
    <s v="EDICAO INTEGRADA A IMPRESSAO DE JORNAIS DIARIOS                  "/>
    <x v="2"/>
    <x v="1"/>
    <x v="1"/>
    <x v="10"/>
    <n v="1"/>
    <n v="83482"/>
    <n v="83482"/>
  </r>
  <r>
    <x v="2"/>
    <s v="NORTE               "/>
    <s v="J5822101"/>
    <s v="EDICAO INTEGRADA A IMPRESSAO DE JORNAIS DIARIOS                  "/>
    <x v="2"/>
    <x v="1"/>
    <x v="1"/>
    <x v="10"/>
    <n v="1"/>
    <n v="4859"/>
    <n v="4859"/>
  </r>
  <r>
    <x v="2"/>
    <s v="NORTE               "/>
    <s v="J6010100"/>
    <s v="ATIVIDADES DE RADIO                                              "/>
    <x v="5"/>
    <x v="1"/>
    <x v="1"/>
    <x v="10"/>
    <n v="1"/>
    <n v="104983"/>
    <n v="104983"/>
  </r>
  <r>
    <x v="2"/>
    <s v="NORTE               "/>
    <s v="J6010100"/>
    <s v="ATIVIDADES DE RADIO                                              "/>
    <x v="5"/>
    <x v="1"/>
    <x v="1"/>
    <x v="10"/>
    <n v="1"/>
    <n v="53024"/>
    <n v="53024"/>
  </r>
  <r>
    <x v="2"/>
    <s v="NORTE               "/>
    <s v="J6021700"/>
    <s v="ATIVIDADES DE TELEVISAO ABERTA                                   "/>
    <x v="5"/>
    <x v="1"/>
    <x v="1"/>
    <x v="10"/>
    <n v="1"/>
    <n v="61712"/>
    <n v="61712"/>
  </r>
  <r>
    <x v="2"/>
    <s v="NORTE               "/>
    <s v="J6021700"/>
    <s v="ATIVIDADES DE TELEVISAO ABERTA                                   "/>
    <x v="5"/>
    <x v="1"/>
    <x v="1"/>
    <x v="10"/>
    <n v="1"/>
    <n v="8764"/>
    <n v="8764"/>
  </r>
  <r>
    <x v="2"/>
    <s v="NORTE               "/>
    <s v="R9001906"/>
    <s v="ATIVIDADES DE SONORIZACAO E DE ILUMINACAO                        "/>
    <x v="4"/>
    <x v="1"/>
    <x v="1"/>
    <x v="10"/>
    <n v="1"/>
    <n v="72506"/>
    <n v="72506"/>
  </r>
  <r>
    <x v="2"/>
    <s v="NORTE               "/>
    <s v="R9001906"/>
    <s v="ATIVIDADES DE SONORIZACAO E DE ILUMINACAO                        "/>
    <x v="4"/>
    <x v="1"/>
    <x v="1"/>
    <x v="10"/>
    <n v="1"/>
    <n v="162140"/>
    <n v="162140"/>
  </r>
  <r>
    <x v="3"/>
    <s v="NORTE               "/>
    <s v="J6021700"/>
    <s v="ATIVIDADES DE TELEVISAO ABERTA                                   "/>
    <x v="5"/>
    <x v="1"/>
    <x v="1"/>
    <x v="10"/>
    <n v="1"/>
    <n v="7502"/>
    <n v="7502"/>
  </r>
  <r>
    <x v="4"/>
    <s v="NORDESTE            "/>
    <s v="C1811302"/>
    <s v="IMPRESSAO DE LIVROS, REVISTAS E OUTRAS PUBLICACOES PERIODICAS    "/>
    <x v="0"/>
    <x v="1"/>
    <x v="1"/>
    <x v="10"/>
    <n v="1"/>
    <n v="197127"/>
    <n v="197127"/>
  </r>
  <r>
    <x v="4"/>
    <s v="NORDESTE            "/>
    <s v="C1811302"/>
    <s v="IMPRESSAO DE LIVROS, REVISTAS E OUTRAS PUBLICACOES PERIODICAS    "/>
    <x v="0"/>
    <x v="1"/>
    <x v="1"/>
    <x v="10"/>
    <n v="1"/>
    <n v="164776"/>
    <n v="164776"/>
  </r>
  <r>
    <x v="4"/>
    <s v="NORDESTE            "/>
    <s v="C1811302"/>
    <s v="IMPRESSAO DE LIVROS, REVISTAS E OUTRAS PUBLICACOES PERIODICAS    "/>
    <x v="0"/>
    <x v="1"/>
    <x v="1"/>
    <x v="10"/>
    <n v="1"/>
    <n v="41347"/>
    <n v="41347"/>
  </r>
  <r>
    <x v="4"/>
    <s v="NORDESTE            "/>
    <s v="G4756300"/>
    <s v="COM VAREJISTA ESPECIALIZADO DE INSTRUMENTOS MUSICAIS E ACESSORIO "/>
    <x v="3"/>
    <x v="1"/>
    <x v="1"/>
    <x v="10"/>
    <n v="1"/>
    <n v="939"/>
    <n v="939"/>
  </r>
  <r>
    <x v="4"/>
    <s v="NORDESTE            "/>
    <s v="G4756300"/>
    <s v="COM VAREJISTA ESPECIALIZADO DE INSTRUMENTOS MUSICAIS E ACESSORIO "/>
    <x v="3"/>
    <x v="1"/>
    <x v="1"/>
    <x v="10"/>
    <n v="1"/>
    <n v="40303"/>
    <n v="40303"/>
  </r>
  <r>
    <x v="4"/>
    <s v="NORDESTE            "/>
    <s v="G4756300"/>
    <s v="COM VAREJISTA ESPECIALIZADO DE INSTRUMENTOS MUSICAIS E ACESSORIO "/>
    <x v="3"/>
    <x v="1"/>
    <x v="1"/>
    <x v="10"/>
    <n v="1"/>
    <n v="370000"/>
    <n v="370000"/>
  </r>
  <r>
    <x v="4"/>
    <s v="NORDESTE            "/>
    <s v="G4761001"/>
    <s v="COMERCIO VAREJISTA DE LIVROS                                     "/>
    <x v="2"/>
    <x v="1"/>
    <x v="1"/>
    <x v="10"/>
    <n v="1"/>
    <n v="80270"/>
    <n v="80270"/>
  </r>
  <r>
    <x v="4"/>
    <s v="NORDESTE            "/>
    <s v="G4761002"/>
    <s v="COMERCIO VAREJISTA DE JORNAIS E REVISTAS                         "/>
    <x v="2"/>
    <x v="1"/>
    <x v="1"/>
    <x v="10"/>
    <n v="1"/>
    <n v="9839"/>
    <n v="9839"/>
  </r>
  <r>
    <x v="4"/>
    <s v="NORDESTE            "/>
    <s v="G4761002"/>
    <s v="COMERCIO VAREJISTA DE JORNAIS E REVISTAS                         "/>
    <x v="2"/>
    <x v="1"/>
    <x v="1"/>
    <x v="10"/>
    <n v="1"/>
    <n v="13334"/>
    <n v="13334"/>
  </r>
  <r>
    <x v="4"/>
    <s v="NORDESTE            "/>
    <s v="G4762800"/>
    <s v="COMERCIO VAREJISTA DE DISCOS, CDS, DVDS E FITAS                  "/>
    <x v="3"/>
    <x v="1"/>
    <x v="1"/>
    <x v="10"/>
    <n v="1"/>
    <n v="8921"/>
    <n v="8921"/>
  </r>
  <r>
    <x v="4"/>
    <s v="NORDESTE            "/>
    <s v="J5819100"/>
    <s v="EDICAO DE CADASTROS, LISTAS E OUTROS PRODUTOS GRAFICOS           "/>
    <x v="0"/>
    <x v="1"/>
    <x v="1"/>
    <x v="10"/>
    <n v="1"/>
    <n v="24116"/>
    <n v="24116"/>
  </r>
  <r>
    <x v="4"/>
    <s v="NORDESTE            "/>
    <s v="J5829800"/>
    <s v="EDICAO INTEGRADA IMPRESSAO CADASTRO LISTA OUTRO PRODUTO GRAFICO  "/>
    <x v="0"/>
    <x v="1"/>
    <x v="1"/>
    <x v="10"/>
    <n v="1"/>
    <n v="25293"/>
    <n v="25293"/>
  </r>
  <r>
    <x v="4"/>
    <s v="NORDESTE            "/>
    <s v="J5911100"/>
    <s v="ATIV PROD CINEMATOGRAFICA DE VIDEOS E DE PROGRAMAS DE TELEVISAO  "/>
    <x v="5"/>
    <x v="1"/>
    <x v="0"/>
    <x v="10"/>
    <n v="1"/>
    <n v="46521597"/>
    <n v="46521597"/>
  </r>
  <r>
    <x v="4"/>
    <s v="NORDESTE            "/>
    <s v="J5911199"/>
    <s v="ATIV PD CINEMATOGRAFICA VIDEO PROG TELEVISAO NAO ESPECI ANTERIOR "/>
    <x v="5"/>
    <x v="1"/>
    <x v="1"/>
    <x v="10"/>
    <n v="1"/>
    <n v="25966"/>
    <n v="25966"/>
  </r>
  <r>
    <x v="4"/>
    <s v="NORDESTE            "/>
    <s v="J6010100"/>
    <s v="ATIVIDADES DE RADIO                                              "/>
    <x v="5"/>
    <x v="1"/>
    <x v="1"/>
    <x v="10"/>
    <n v="1"/>
    <n v="16990"/>
    <n v="16990"/>
  </r>
  <r>
    <x v="4"/>
    <s v="NORDESTE            "/>
    <s v="J6010100"/>
    <s v="ATIVIDADES DE RADIO                                              "/>
    <x v="5"/>
    <x v="1"/>
    <x v="1"/>
    <x v="10"/>
    <n v="1"/>
    <n v="167575"/>
    <n v="167575"/>
  </r>
  <r>
    <x v="4"/>
    <s v="NORDESTE            "/>
    <s v="P8592903"/>
    <s v="ENSINO DE MUSICA                                                 "/>
    <x v="6"/>
    <x v="1"/>
    <x v="1"/>
    <x v="10"/>
    <n v="1"/>
    <n v="8164"/>
    <n v="8164"/>
  </r>
  <r>
    <x v="4"/>
    <s v="NORDESTE            "/>
    <s v="P8592903"/>
    <s v="ENSINO DE MUSICA                                                 "/>
    <x v="6"/>
    <x v="1"/>
    <x v="1"/>
    <x v="10"/>
    <n v="1"/>
    <n v="739"/>
    <n v="739"/>
  </r>
  <r>
    <x v="4"/>
    <s v="NORDESTE            "/>
    <s v="R9001903"/>
    <s v="PRODUCAO DE ESPETACULOS DE DANCA                                 "/>
    <x v="4"/>
    <x v="1"/>
    <x v="1"/>
    <x v="10"/>
    <n v="1"/>
    <n v="240000"/>
    <n v="240000"/>
  </r>
  <r>
    <x v="4"/>
    <s v="NORDESTE            "/>
    <s v="R9001906"/>
    <s v="ATIVIDADES DE SONORIZACAO E DE ILUMINACAO                        "/>
    <x v="4"/>
    <x v="1"/>
    <x v="1"/>
    <x v="10"/>
    <n v="1"/>
    <n v="863"/>
    <n v="863"/>
  </r>
  <r>
    <x v="4"/>
    <s v="NORDESTE            "/>
    <s v="R9001906"/>
    <s v="ATIVIDADES DE SONORIZACAO E DE ILUMINACAO                        "/>
    <x v="4"/>
    <x v="1"/>
    <x v="1"/>
    <x v="10"/>
    <n v="1"/>
    <n v="231853"/>
    <n v="231853"/>
  </r>
  <r>
    <x v="4"/>
    <s v="NORDESTE            "/>
    <s v="R9001906"/>
    <s v="ATIVIDADES DE SONORIZACAO E DE ILUMINACAO                        "/>
    <x v="4"/>
    <x v="1"/>
    <x v="1"/>
    <x v="10"/>
    <n v="1"/>
    <n v="124000"/>
    <n v="124000"/>
  </r>
  <r>
    <x v="4"/>
    <s v="NORDESTE            "/>
    <s v="R9001999"/>
    <s v="ARTE CENICA ESPETAC ATIVI COMPLEMENTARES NAO ESPECI ANTERIOR     "/>
    <x v="4"/>
    <x v="1"/>
    <x v="1"/>
    <x v="10"/>
    <n v="1"/>
    <n v="33307"/>
    <n v="33307"/>
  </r>
  <r>
    <x v="4"/>
    <s v="NORDESTE            "/>
    <s v="R9102302"/>
    <s v="RESTAURACAO E CONSERVACAO DE LUGARES E PREDIOS HISTORICOS        "/>
    <x v="1"/>
    <x v="0"/>
    <x v="0"/>
    <x v="10"/>
    <n v="1"/>
    <n v="5952255"/>
    <n v="5952255"/>
  </r>
  <r>
    <x v="4"/>
    <s v="NORDESTE            "/>
    <s v="R9102302"/>
    <s v="RESTAURACAO E CONSERVACAO DE LUGARES E PREDIOS HISTORICOS        "/>
    <x v="1"/>
    <x v="0"/>
    <x v="0"/>
    <x v="10"/>
    <n v="1"/>
    <n v="459000"/>
    <n v="459000"/>
  </r>
  <r>
    <x v="4"/>
    <s v="NORDESTE            "/>
    <s v="R9102302"/>
    <s v="RESTAURACAO E CONSERVACAO DE LUGARES E PREDIOS HISTORICOS        "/>
    <x v="1"/>
    <x v="0"/>
    <x v="0"/>
    <x v="10"/>
    <n v="1"/>
    <n v="350000"/>
    <n v="350000"/>
  </r>
  <r>
    <x v="5"/>
    <s v="NORDESTE            "/>
    <s v="C1811301"/>
    <s v="IMPRESSAO DE JORNAIS                                             "/>
    <x v="0"/>
    <x v="1"/>
    <x v="1"/>
    <x v="10"/>
    <n v="1"/>
    <n v="221850"/>
    <n v="221850"/>
  </r>
  <r>
    <x v="5"/>
    <s v="NORDESTE            "/>
    <s v="G4647802"/>
    <s v="COMERCIO ATACADISTA DE LIVROS, JORNAIS E OUTRAS PUBLICACOES      "/>
    <x v="2"/>
    <x v="1"/>
    <x v="1"/>
    <x v="10"/>
    <n v="1"/>
    <n v="104026"/>
    <n v="104026"/>
  </r>
  <r>
    <x v="5"/>
    <s v="NORDESTE            "/>
    <s v="G4761001"/>
    <s v="COMERCIO VAREJISTA DE LIVROS                                     "/>
    <x v="2"/>
    <x v="1"/>
    <x v="1"/>
    <x v="10"/>
    <n v="1"/>
    <n v="59020"/>
    <n v="59020"/>
  </r>
  <r>
    <x v="5"/>
    <s v="NORDESTE            "/>
    <s v="G4761001"/>
    <s v="COMERCIO VAREJISTA DE LIVROS                                     "/>
    <x v="2"/>
    <x v="1"/>
    <x v="1"/>
    <x v="10"/>
    <n v="1"/>
    <n v="21147"/>
    <n v="21147"/>
  </r>
  <r>
    <x v="5"/>
    <s v="NORDESTE            "/>
    <s v="J5811500"/>
    <s v="EDICAO DE LIVROS                                                 "/>
    <x v="2"/>
    <x v="1"/>
    <x v="1"/>
    <x v="10"/>
    <n v="1"/>
    <n v="12347"/>
    <n v="12347"/>
  </r>
  <r>
    <x v="5"/>
    <s v="NORDESTE            "/>
    <s v="J5812301"/>
    <s v="EDICAO DE JORNAIS DIARIOS                                        "/>
    <x v="2"/>
    <x v="1"/>
    <x v="1"/>
    <x v="10"/>
    <n v="1"/>
    <n v="11284"/>
    <n v="11284"/>
  </r>
  <r>
    <x v="5"/>
    <s v="NORDESTE            "/>
    <s v="J5829800"/>
    <s v="EDICAO INTEGRADA IMPRESSAO CADASTRO LISTA OUTRO PRODUTO GRAFICO  "/>
    <x v="0"/>
    <x v="1"/>
    <x v="1"/>
    <x v="10"/>
    <n v="1"/>
    <n v="34048"/>
    <n v="34048"/>
  </r>
  <r>
    <x v="5"/>
    <s v="NORDESTE            "/>
    <s v="J5829800"/>
    <s v="EDICAO INTEGRADA IMPRESSAO CADASTRO LISTA OUTRO PRODUTO GRAFICO  "/>
    <x v="0"/>
    <x v="1"/>
    <x v="1"/>
    <x v="10"/>
    <n v="1"/>
    <n v="39463"/>
    <n v="39463"/>
  </r>
  <r>
    <x v="5"/>
    <s v="NORDESTE            "/>
    <s v="J5911199"/>
    <s v="ATIV PD CINEMATOGRAFICA VIDEO PROG TELEVISAO NAO ESPECI ANTERIOR "/>
    <x v="5"/>
    <x v="1"/>
    <x v="1"/>
    <x v="10"/>
    <n v="1"/>
    <n v="3750"/>
    <n v="3750"/>
  </r>
  <r>
    <x v="5"/>
    <s v="NORDESTE            "/>
    <s v="J5911199"/>
    <s v="ATIV PD CINEMATOGRAFICA VIDEO PROG TELEVISAO NAO ESPECI ANTERIOR "/>
    <x v="5"/>
    <x v="1"/>
    <x v="0"/>
    <x v="10"/>
    <n v="1"/>
    <n v="666600"/>
    <n v="666600"/>
  </r>
  <r>
    <x v="5"/>
    <s v="NORDESTE            "/>
    <s v="J5911199"/>
    <s v="ATIV PD CINEMATOGRAFICA VIDEO PROG TELEVISAO NAO ESPECI ANTERIOR "/>
    <x v="5"/>
    <x v="1"/>
    <x v="0"/>
    <x v="10"/>
    <n v="1"/>
    <n v="49995"/>
    <n v="49995"/>
  </r>
  <r>
    <x v="5"/>
    <s v="NORDESTE            "/>
    <s v="J6010100"/>
    <s v="ATIVIDADES DE RADIO                                              "/>
    <x v="5"/>
    <x v="1"/>
    <x v="1"/>
    <x v="10"/>
    <n v="1"/>
    <n v="20582"/>
    <n v="20582"/>
  </r>
  <r>
    <x v="5"/>
    <s v="NORDESTE            "/>
    <s v="R9001906"/>
    <s v="ATIVIDADES DE SONORIZACAO E DE ILUMINACAO                        "/>
    <x v="4"/>
    <x v="1"/>
    <x v="1"/>
    <x v="10"/>
    <n v="1"/>
    <n v="3248"/>
    <n v="3248"/>
  </r>
  <r>
    <x v="5"/>
    <s v="NORDESTE            "/>
    <s v="R9001999"/>
    <s v="ARTE CENICA ESPETAC ATIVI COMPLEMENTARES NAO ESPECI ANTERIOR     "/>
    <x v="4"/>
    <x v="1"/>
    <x v="1"/>
    <x v="10"/>
    <n v="1"/>
    <n v="41307"/>
    <n v="41307"/>
  </r>
  <r>
    <x v="6"/>
    <s v="CENTRO OESTE        "/>
    <s v="C1811302"/>
    <s v="IMPRESSAO DE LIVROS, REVISTAS E OUTRAS PUBLICACOES PERIODICAS    "/>
    <x v="0"/>
    <x v="1"/>
    <x v="1"/>
    <x v="10"/>
    <n v="1"/>
    <n v="270597"/>
    <n v="270597"/>
  </r>
  <r>
    <x v="6"/>
    <s v="CENTRO OESTE        "/>
    <s v="G4761001"/>
    <s v="COMERCIO VAREJISTA DE LIVROS                                     "/>
    <x v="2"/>
    <x v="1"/>
    <x v="1"/>
    <x v="10"/>
    <n v="1"/>
    <n v="96907"/>
    <n v="96907"/>
  </r>
  <r>
    <x v="6"/>
    <s v="CENTRO OESTE        "/>
    <s v="G4761001"/>
    <s v="COMERCIO VAREJISTA DE LIVROS                                     "/>
    <x v="2"/>
    <x v="1"/>
    <x v="1"/>
    <x v="10"/>
    <n v="1"/>
    <n v="23033"/>
    <n v="23033"/>
  </r>
  <r>
    <x v="6"/>
    <s v="CENTRO OESTE        "/>
    <s v="G4761001"/>
    <s v="COMERCIO VAREJISTA DE LIVROS                                     "/>
    <x v="2"/>
    <x v="1"/>
    <x v="1"/>
    <x v="10"/>
    <n v="1"/>
    <n v="680000"/>
    <n v="680000"/>
  </r>
  <r>
    <x v="6"/>
    <s v="CENTRO OESTE        "/>
    <s v="G4761002"/>
    <s v="COMERCIO VAREJISTA DE JORNAIS E REVISTAS                         "/>
    <x v="2"/>
    <x v="1"/>
    <x v="1"/>
    <x v="10"/>
    <n v="1"/>
    <n v="3123"/>
    <n v="3123"/>
  </r>
  <r>
    <x v="6"/>
    <s v="CENTRO OESTE        "/>
    <s v="J5811500"/>
    <s v="EDICAO DE LIVROS                                                 "/>
    <x v="2"/>
    <x v="1"/>
    <x v="1"/>
    <x v="10"/>
    <n v="1"/>
    <n v="196362"/>
    <n v="196362"/>
  </r>
  <r>
    <x v="6"/>
    <s v="CENTRO OESTE        "/>
    <s v="J5811500"/>
    <s v="EDICAO DE LIVROS                                                 "/>
    <x v="2"/>
    <x v="1"/>
    <x v="1"/>
    <x v="10"/>
    <n v="1"/>
    <n v="10114"/>
    <n v="10114"/>
  </r>
  <r>
    <x v="6"/>
    <s v="CENTRO OESTE        "/>
    <s v="J5829800"/>
    <s v="EDICAO INTEGRADA IMPRESSAO CADASTRO LISTA OUTRO PRODUTO GRAFICO  "/>
    <x v="0"/>
    <x v="1"/>
    <x v="1"/>
    <x v="10"/>
    <n v="1"/>
    <n v="2121"/>
    <n v="2121"/>
  </r>
  <r>
    <x v="6"/>
    <s v="CENTRO OESTE        "/>
    <s v="J5829800"/>
    <s v="EDICAO INTEGRADA IMPRESSAO CADASTRO LISTA OUTRO PRODUTO GRAFICO  "/>
    <x v="0"/>
    <x v="1"/>
    <x v="1"/>
    <x v="10"/>
    <n v="1"/>
    <n v="394"/>
    <n v="394"/>
  </r>
  <r>
    <x v="6"/>
    <s v="CENTRO OESTE        "/>
    <s v="J5911199"/>
    <s v="ATIV PD CINEMATOGRAFICA VIDEO PROG TELEVISAO NAO ESPECI ANTERIOR "/>
    <x v="5"/>
    <x v="1"/>
    <x v="1"/>
    <x v="10"/>
    <n v="1"/>
    <n v="38634"/>
    <n v="38634"/>
  </r>
  <r>
    <x v="7"/>
    <s v="SUDESTE             "/>
    <s v="C1811301"/>
    <s v="IMPRESSAO DE JORNAIS                                             "/>
    <x v="0"/>
    <x v="1"/>
    <x v="1"/>
    <x v="10"/>
    <n v="1"/>
    <n v="1853"/>
    <n v="1853"/>
  </r>
  <r>
    <x v="7"/>
    <s v="SUDESTE             "/>
    <s v="C1811301"/>
    <s v="IMPRESSAO DE JORNAIS                                             "/>
    <x v="0"/>
    <x v="1"/>
    <x v="1"/>
    <x v="10"/>
    <n v="1"/>
    <n v="8075"/>
    <n v="8075"/>
  </r>
  <r>
    <x v="7"/>
    <s v="SUDESTE             "/>
    <s v="C1811302"/>
    <s v="IMPRESSAO DE LIVROS, REVISTAS E OUTRAS PUBLICACOES PERIODICAS    "/>
    <x v="0"/>
    <x v="1"/>
    <x v="1"/>
    <x v="10"/>
    <n v="1"/>
    <n v="20123"/>
    <n v="20123"/>
  </r>
  <r>
    <x v="7"/>
    <s v="SUDESTE             "/>
    <s v="G4756300"/>
    <s v="COM VAREJISTA ESPECIALIZADO DE INSTRUMENTOS MUSICAIS E ACESSORIO "/>
    <x v="3"/>
    <x v="1"/>
    <x v="1"/>
    <x v="10"/>
    <n v="1"/>
    <n v="18732"/>
    <n v="18732"/>
  </r>
  <r>
    <x v="7"/>
    <s v="SUDESTE             "/>
    <s v="G4756300"/>
    <s v="COM VAREJISTA ESPECIALIZADO DE INSTRUMENTOS MUSICAIS E ACESSORIO "/>
    <x v="3"/>
    <x v="1"/>
    <x v="1"/>
    <x v="10"/>
    <n v="1"/>
    <n v="8003"/>
    <n v="8003"/>
  </r>
  <r>
    <x v="7"/>
    <s v="SUDESTE             "/>
    <s v="J5822101"/>
    <s v="EDICAO INTEGRADA A IMPRESSAO DE JORNAIS DIARIOS                  "/>
    <x v="2"/>
    <x v="1"/>
    <x v="1"/>
    <x v="10"/>
    <n v="1"/>
    <n v="66774"/>
    <n v="66774"/>
  </r>
  <r>
    <x v="7"/>
    <s v="SUDESTE             "/>
    <s v="J5829800"/>
    <s v="EDICAO INTEGRADA IMPRESSAO CADASTRO LISTA OUTRO PRODUTO GRAFICO  "/>
    <x v="0"/>
    <x v="1"/>
    <x v="1"/>
    <x v="10"/>
    <n v="1"/>
    <n v="20837"/>
    <n v="20837"/>
  </r>
  <r>
    <x v="7"/>
    <s v="SUDESTE             "/>
    <s v="J5829800"/>
    <s v="EDICAO INTEGRADA IMPRESSAO CADASTRO LISTA OUTRO PRODUTO GRAFICO  "/>
    <x v="0"/>
    <x v="1"/>
    <x v="1"/>
    <x v="10"/>
    <n v="1"/>
    <n v="103993"/>
    <n v="103993"/>
  </r>
  <r>
    <x v="7"/>
    <s v="SUDESTE             "/>
    <s v="J5829800"/>
    <s v="EDICAO INTEGRADA IMPRESSAO CADASTRO LISTA OUTRO PRODUTO GRAFICO  "/>
    <x v="0"/>
    <x v="1"/>
    <x v="1"/>
    <x v="10"/>
    <n v="1"/>
    <n v="4767"/>
    <n v="4767"/>
  </r>
  <r>
    <x v="7"/>
    <s v="SUDESTE             "/>
    <s v="J5829800"/>
    <s v="EDICAO INTEGRADA IMPRESSAO CADASTRO LISTA OUTRO PRODUTO GRAFICO  "/>
    <x v="0"/>
    <x v="1"/>
    <x v="1"/>
    <x v="10"/>
    <n v="1"/>
    <n v="5050"/>
    <n v="5050"/>
  </r>
  <r>
    <x v="7"/>
    <s v="SUDESTE             "/>
    <s v="J5829800"/>
    <s v="EDICAO INTEGRADA IMPRESSAO CADASTRO LISTA OUTRO PRODUTO GRAFICO  "/>
    <x v="0"/>
    <x v="1"/>
    <x v="1"/>
    <x v="10"/>
    <n v="1"/>
    <n v="1000000"/>
    <n v="1000000"/>
  </r>
  <r>
    <x v="7"/>
    <s v="SUDESTE             "/>
    <s v="J5829800"/>
    <s v="EDICAO INTEGRADA IMPRESSAO CADASTRO LISTA OUTRO PRODUTO GRAFICO  "/>
    <x v="0"/>
    <x v="1"/>
    <x v="1"/>
    <x v="10"/>
    <n v="1"/>
    <n v="125000"/>
    <n v="125000"/>
  </r>
  <r>
    <x v="7"/>
    <s v="SUDESTE             "/>
    <s v="J5911102"/>
    <s v="PRODUCAO DE FILMES PARA PUBLICIDADE                              "/>
    <x v="5"/>
    <x v="1"/>
    <x v="1"/>
    <x v="10"/>
    <n v="1"/>
    <n v="5057"/>
    <n v="5057"/>
  </r>
  <r>
    <x v="7"/>
    <s v="SUDESTE             "/>
    <s v="J5911199"/>
    <s v="ATIV PD CINEMATOGRAFICA VIDEO PROG TELEVISAO NAO ESPECI ANTERIOR "/>
    <x v="5"/>
    <x v="1"/>
    <x v="0"/>
    <x v="10"/>
    <n v="1"/>
    <n v="14854"/>
    <n v="14854"/>
  </r>
  <r>
    <x v="7"/>
    <s v="SUDESTE             "/>
    <s v="J6010100"/>
    <s v="ATIVIDADES DE RADIO                                              "/>
    <x v="5"/>
    <x v="1"/>
    <x v="1"/>
    <x v="10"/>
    <n v="1"/>
    <n v="3326"/>
    <n v="3326"/>
  </r>
  <r>
    <x v="7"/>
    <s v="SUDESTE             "/>
    <s v="J6021700"/>
    <s v="ATIVIDADES DE TELEVISAO ABERTA                                   "/>
    <x v="5"/>
    <x v="1"/>
    <x v="1"/>
    <x v="10"/>
    <n v="1"/>
    <n v="128401"/>
    <n v="128401"/>
  </r>
  <r>
    <x v="7"/>
    <s v="SUDESTE             "/>
    <s v="R9001902"/>
    <s v="PRODUCAO MUSICAL                                                 "/>
    <x v="4"/>
    <x v="1"/>
    <x v="1"/>
    <x v="10"/>
    <n v="1"/>
    <n v="7299"/>
    <n v="7299"/>
  </r>
  <r>
    <x v="7"/>
    <s v="SUDESTE             "/>
    <s v="R9001906"/>
    <s v="ATIVIDADES DE SONORIZACAO E DE ILUMINACAO                        "/>
    <x v="4"/>
    <x v="1"/>
    <x v="1"/>
    <x v="10"/>
    <n v="1"/>
    <n v="1598"/>
    <n v="1598"/>
  </r>
  <r>
    <x v="7"/>
    <s v="SUDESTE             "/>
    <s v="R9001906"/>
    <s v="ATIVIDADES DE SONORIZACAO E DE ILUMINACAO                        "/>
    <x v="4"/>
    <x v="1"/>
    <x v="1"/>
    <x v="10"/>
    <n v="1"/>
    <n v="116"/>
    <n v="116"/>
  </r>
  <r>
    <x v="8"/>
    <s v="CENTRO OESTE        "/>
    <s v="C1811302"/>
    <s v="IMPRESSAO DE LIVROS, REVISTAS E OUTRAS PUBLICACOES PERIODICAS    "/>
    <x v="0"/>
    <x v="1"/>
    <x v="1"/>
    <x v="10"/>
    <n v="1"/>
    <n v="22281"/>
    <n v="22281"/>
  </r>
  <r>
    <x v="8"/>
    <s v="CENTRO OESTE        "/>
    <s v="G4647802"/>
    <s v="COMERCIO ATACADISTA DE LIVROS, JORNAIS E OUTRAS PUBLICACOES      "/>
    <x v="2"/>
    <x v="1"/>
    <x v="1"/>
    <x v="10"/>
    <n v="1"/>
    <n v="4758"/>
    <n v="4758"/>
  </r>
  <r>
    <x v="8"/>
    <s v="CENTRO OESTE        "/>
    <s v="G4647802"/>
    <s v="COMERCIO ATACADISTA DE LIVROS, JORNAIS E OUTRAS PUBLICACOES      "/>
    <x v="2"/>
    <x v="1"/>
    <x v="1"/>
    <x v="10"/>
    <n v="1"/>
    <n v="16751"/>
    <n v="16751"/>
  </r>
  <r>
    <x v="8"/>
    <s v="CENTRO OESTE        "/>
    <s v="G4756300"/>
    <s v="COM VAREJISTA ESPECIALIZADO DE INSTRUMENTOS MUSICAIS E ACESSORIO "/>
    <x v="3"/>
    <x v="1"/>
    <x v="1"/>
    <x v="10"/>
    <n v="1"/>
    <n v="457"/>
    <n v="457"/>
  </r>
  <r>
    <x v="8"/>
    <s v="CENTRO OESTE        "/>
    <s v="G4756300"/>
    <s v="COM VAREJISTA ESPECIALIZADO DE INSTRUMENTOS MUSICAIS E ACESSORIO "/>
    <x v="3"/>
    <x v="1"/>
    <x v="1"/>
    <x v="10"/>
    <n v="1"/>
    <n v="28030"/>
    <n v="28030"/>
  </r>
  <r>
    <x v="8"/>
    <s v="CENTRO OESTE        "/>
    <s v="G4756300"/>
    <s v="COM VAREJISTA ESPECIALIZADO DE INSTRUMENTOS MUSICAIS E ACESSORIO "/>
    <x v="3"/>
    <x v="1"/>
    <x v="1"/>
    <x v="10"/>
    <n v="1"/>
    <n v="100000"/>
    <n v="100000"/>
  </r>
  <r>
    <x v="8"/>
    <s v="CENTRO OESTE        "/>
    <s v="G4756300"/>
    <s v="COM VAREJISTA ESPECIALIZADO DE INSTRUMENTOS MUSICAIS E ACESSORIO "/>
    <x v="3"/>
    <x v="1"/>
    <x v="1"/>
    <x v="10"/>
    <n v="1"/>
    <n v="22536"/>
    <n v="22536"/>
  </r>
  <r>
    <x v="8"/>
    <s v="CENTRO OESTE        "/>
    <s v="G4756300"/>
    <s v="COM VAREJISTA ESPECIALIZADO DE INSTRUMENTOS MUSICAIS E ACESSORIO "/>
    <x v="3"/>
    <x v="1"/>
    <x v="1"/>
    <x v="10"/>
    <n v="1"/>
    <n v="57062"/>
    <n v="57062"/>
  </r>
  <r>
    <x v="8"/>
    <s v="CENTRO OESTE        "/>
    <s v="G4761001"/>
    <s v="COMERCIO VAREJISTA DE LIVROS                                     "/>
    <x v="2"/>
    <x v="1"/>
    <x v="1"/>
    <x v="10"/>
    <n v="1"/>
    <n v="14091"/>
    <n v="14091"/>
  </r>
  <r>
    <x v="8"/>
    <s v="CENTRO OESTE        "/>
    <s v="G4762800"/>
    <s v="COMERCIO VAREJISTA DE DISCOS, CDS, DVDS E FITAS                  "/>
    <x v="3"/>
    <x v="1"/>
    <x v="1"/>
    <x v="10"/>
    <n v="1"/>
    <n v="15655"/>
    <n v="15655"/>
  </r>
  <r>
    <x v="8"/>
    <s v="CENTRO OESTE        "/>
    <s v="J5811500"/>
    <s v="EDICAO DE LIVROS                                                 "/>
    <x v="2"/>
    <x v="1"/>
    <x v="1"/>
    <x v="10"/>
    <n v="1"/>
    <n v="4307"/>
    <n v="4307"/>
  </r>
  <r>
    <x v="8"/>
    <s v="CENTRO OESTE        "/>
    <s v="J5811500"/>
    <s v="EDICAO DE LIVROS                                                 "/>
    <x v="2"/>
    <x v="1"/>
    <x v="1"/>
    <x v="10"/>
    <n v="1"/>
    <n v="57301"/>
    <n v="57301"/>
  </r>
  <r>
    <x v="8"/>
    <s v="CENTRO OESTE        "/>
    <s v="J5829800"/>
    <s v="EDICAO INTEGRADA IMPRESSAO CADASTRO LISTA OUTRO PRODUTO GRAFICO  "/>
    <x v="0"/>
    <x v="1"/>
    <x v="1"/>
    <x v="10"/>
    <n v="1"/>
    <n v="856"/>
    <n v="856"/>
  </r>
  <r>
    <x v="8"/>
    <s v="CENTRO OESTE        "/>
    <s v="J5829800"/>
    <s v="EDICAO INTEGRADA IMPRESSAO CADASTRO LISTA OUTRO PRODUTO GRAFICO  "/>
    <x v="0"/>
    <x v="1"/>
    <x v="1"/>
    <x v="10"/>
    <n v="1"/>
    <n v="12944"/>
    <n v="12944"/>
  </r>
  <r>
    <x v="8"/>
    <s v="CENTRO OESTE        "/>
    <s v="J5829800"/>
    <s v="EDICAO INTEGRADA IMPRESSAO CADASTRO LISTA OUTRO PRODUTO GRAFICO  "/>
    <x v="0"/>
    <x v="1"/>
    <x v="1"/>
    <x v="10"/>
    <n v="1"/>
    <n v="139848"/>
    <n v="139848"/>
  </r>
  <r>
    <x v="8"/>
    <s v="CENTRO OESTE        "/>
    <s v="J5829800"/>
    <s v="EDICAO INTEGRADA IMPRESSAO CADASTRO LISTA OUTRO PRODUTO GRAFICO  "/>
    <x v="0"/>
    <x v="1"/>
    <x v="1"/>
    <x v="10"/>
    <n v="1"/>
    <n v="336"/>
    <n v="336"/>
  </r>
  <r>
    <x v="8"/>
    <s v="CENTRO OESTE        "/>
    <s v="J5912099"/>
    <s v="ATIV POS-PROD CINEMATOG VIDEO PROG TELEVISAO NAO ESPECI ANTERIOR "/>
    <x v="5"/>
    <x v="1"/>
    <x v="1"/>
    <x v="10"/>
    <n v="1"/>
    <n v="3195"/>
    <n v="3195"/>
  </r>
  <r>
    <x v="8"/>
    <s v="CENTRO OESTE        "/>
    <s v="J5914600"/>
    <s v="ATIVIDADES DE EXIBICAO CINEMATOGRAFICA                           "/>
    <x v="5"/>
    <x v="1"/>
    <x v="1"/>
    <x v="10"/>
    <n v="1"/>
    <n v="136200"/>
    <n v="136200"/>
  </r>
  <r>
    <x v="8"/>
    <s v="CENTRO OESTE        "/>
    <s v="J6010100"/>
    <s v="ATIVIDADES DE RADIO                                              "/>
    <x v="5"/>
    <x v="1"/>
    <x v="1"/>
    <x v="10"/>
    <n v="1"/>
    <n v="37170"/>
    <n v="37170"/>
  </r>
  <r>
    <x v="8"/>
    <s v="CENTRO OESTE        "/>
    <s v="J6021700"/>
    <s v="ATIVIDADES DE TELEVISAO ABERTA                                   "/>
    <x v="5"/>
    <x v="1"/>
    <x v="1"/>
    <x v="10"/>
    <n v="1"/>
    <n v="45555"/>
    <n v="45555"/>
  </r>
  <r>
    <x v="8"/>
    <s v="CENTRO OESTE        "/>
    <s v="J6021700"/>
    <s v="ATIVIDADES DE TELEVISAO ABERTA                                   "/>
    <x v="5"/>
    <x v="1"/>
    <x v="1"/>
    <x v="10"/>
    <n v="1"/>
    <n v="258"/>
    <n v="258"/>
  </r>
  <r>
    <x v="8"/>
    <s v="CENTRO OESTE        "/>
    <s v="J6021700"/>
    <s v="ATIVIDADES DE TELEVISAO ABERTA                                   "/>
    <x v="5"/>
    <x v="1"/>
    <x v="1"/>
    <x v="10"/>
    <n v="1"/>
    <n v="190669"/>
    <n v="190669"/>
  </r>
  <r>
    <x v="8"/>
    <s v="CENTRO OESTE        "/>
    <s v="R9001905"/>
    <s v="PRODUCAO DE ESPETACULOS DE RODEIOS, VAQUEJADAS E SIMILARES       "/>
    <x v="4"/>
    <x v="1"/>
    <x v="1"/>
    <x v="10"/>
    <n v="1"/>
    <n v="50320"/>
    <n v="50320"/>
  </r>
  <r>
    <x v="8"/>
    <s v="CENTRO OESTE        "/>
    <s v="R9001906"/>
    <s v="ATIVIDADES DE SONORIZACAO E DE ILUMINACAO                        "/>
    <x v="4"/>
    <x v="1"/>
    <x v="1"/>
    <x v="10"/>
    <n v="1"/>
    <n v="9549"/>
    <n v="9549"/>
  </r>
  <r>
    <x v="8"/>
    <s v="CENTRO OESTE        "/>
    <s v="R9001906"/>
    <s v="ATIVIDADES DE SONORIZACAO E DE ILUMINACAO                        "/>
    <x v="4"/>
    <x v="1"/>
    <x v="1"/>
    <x v="10"/>
    <n v="1"/>
    <n v="43376"/>
    <n v="43376"/>
  </r>
  <r>
    <x v="8"/>
    <s v="CENTRO OESTE        "/>
    <s v="R9102301"/>
    <s v="ATIVI MUSEUS E EXPLORACAO LUGAR PRED HISTORICO ATRACAO SIMILAR   "/>
    <x v="1"/>
    <x v="1"/>
    <x v="1"/>
    <x v="10"/>
    <n v="1"/>
    <n v="1084"/>
    <n v="1084"/>
  </r>
  <r>
    <x v="9"/>
    <s v="NORDESTE            "/>
    <s v="G4647802"/>
    <s v="COMERCIO ATACADISTA DE LIVROS, JORNAIS E OUTRAS PUBLICACOES      "/>
    <x v="2"/>
    <x v="1"/>
    <x v="1"/>
    <x v="10"/>
    <n v="1"/>
    <n v="50000"/>
    <n v="50000"/>
  </r>
  <r>
    <x v="9"/>
    <s v="NORDESTE            "/>
    <s v="G4756300"/>
    <s v="COM VAREJISTA ESPECIALIZADO DE INSTRUMENTOS MUSICAIS E ACESSORIO "/>
    <x v="3"/>
    <x v="1"/>
    <x v="1"/>
    <x v="10"/>
    <n v="1"/>
    <n v="29353"/>
    <n v="29353"/>
  </r>
  <r>
    <x v="9"/>
    <s v="NORDESTE            "/>
    <s v="J5914600"/>
    <s v="ATIVIDADES DE EXIBICAO CINEMATOGRAFICA                           "/>
    <x v="5"/>
    <x v="1"/>
    <x v="0"/>
    <x v="10"/>
    <n v="1"/>
    <n v="173200"/>
    <n v="173200"/>
  </r>
  <r>
    <x v="9"/>
    <s v="NORDESTE            "/>
    <s v="J5914600"/>
    <s v="ATIVIDADES DE EXIBICAO CINEMATOGRAFICA                           "/>
    <x v="5"/>
    <x v="1"/>
    <x v="0"/>
    <x v="10"/>
    <n v="1"/>
    <n v="1039500"/>
    <n v="1039500"/>
  </r>
  <r>
    <x v="9"/>
    <s v="NORDESTE            "/>
    <s v="J5914600"/>
    <s v="ATIVIDADES DE EXIBICAO CINEMATOGRAFICA                           "/>
    <x v="5"/>
    <x v="1"/>
    <x v="0"/>
    <x v="10"/>
    <n v="1"/>
    <n v="173200"/>
    <n v="173200"/>
  </r>
  <r>
    <x v="9"/>
    <s v="NORDESTE            "/>
    <s v="R9001902"/>
    <s v="PRODUCAO MUSICAL                                                 "/>
    <x v="4"/>
    <x v="1"/>
    <x v="1"/>
    <x v="10"/>
    <n v="1"/>
    <n v="14325"/>
    <n v="14325"/>
  </r>
  <r>
    <x v="10"/>
    <s v="SUDESTE             "/>
    <s v="C1811302"/>
    <s v="IMPRESSAO DE LIVROS, REVISTAS E OUTRAS PUBLICACOES PERIODICAS    "/>
    <x v="0"/>
    <x v="1"/>
    <x v="1"/>
    <x v="10"/>
    <n v="1"/>
    <n v="24764"/>
    <n v="24764"/>
  </r>
  <r>
    <x v="10"/>
    <s v="SUDESTE             "/>
    <s v="C1811302"/>
    <s v="IMPRESSAO DE LIVROS, REVISTAS E OUTRAS PUBLICACOES PERIODICAS    "/>
    <x v="0"/>
    <x v="1"/>
    <x v="1"/>
    <x v="10"/>
    <n v="1"/>
    <n v="1111755"/>
    <n v="1111755"/>
  </r>
  <r>
    <x v="10"/>
    <s v="SUDESTE             "/>
    <s v="C1811302"/>
    <s v="IMPRESSAO DE LIVROS, REVISTAS E OUTRAS PUBLICACOES PERIODICAS    "/>
    <x v="0"/>
    <x v="1"/>
    <x v="1"/>
    <x v="10"/>
    <n v="1"/>
    <n v="24002"/>
    <n v="24002"/>
  </r>
  <r>
    <x v="10"/>
    <s v="SUDESTE             "/>
    <s v="C1811302"/>
    <s v="IMPRESSAO DE LIVROS, REVISTAS E OUTRAS PUBLICACOES PERIODICAS    "/>
    <x v="0"/>
    <x v="1"/>
    <x v="1"/>
    <x v="10"/>
    <n v="1"/>
    <n v="195"/>
    <n v="195"/>
  </r>
  <r>
    <x v="10"/>
    <s v="SUDESTE             "/>
    <s v="C3220500"/>
    <s v="FABRICACAO DE INSTRUMENTOS MUSICAIS, PECAS E ACESSORIOS          "/>
    <x v="3"/>
    <x v="1"/>
    <x v="1"/>
    <x v="10"/>
    <n v="1"/>
    <n v="1697"/>
    <n v="1697"/>
  </r>
  <r>
    <x v="10"/>
    <s v="SUDESTE             "/>
    <s v="G4647802"/>
    <s v="COMERCIO ATACADISTA DE LIVROS, JORNAIS E OUTRAS PUBLICACOES      "/>
    <x v="2"/>
    <x v="1"/>
    <x v="1"/>
    <x v="10"/>
    <n v="1"/>
    <n v="92000"/>
    <n v="92000"/>
  </r>
  <r>
    <x v="10"/>
    <s v="SUDESTE             "/>
    <s v="G4647802"/>
    <s v="COMERCIO ATACADISTA DE LIVROS, JORNAIS E OUTRAS PUBLICACOES      "/>
    <x v="2"/>
    <x v="1"/>
    <x v="1"/>
    <x v="10"/>
    <n v="1"/>
    <n v="204720"/>
    <n v="204720"/>
  </r>
  <r>
    <x v="10"/>
    <s v="SUDESTE             "/>
    <s v="G4647802"/>
    <s v="COMERCIO ATACADISTA DE LIVROS, JORNAIS E OUTRAS PUBLICACOES      "/>
    <x v="2"/>
    <x v="1"/>
    <x v="1"/>
    <x v="10"/>
    <n v="1"/>
    <n v="84877"/>
    <n v="84877"/>
  </r>
  <r>
    <x v="10"/>
    <s v="SUDESTE             "/>
    <s v="G4647802"/>
    <s v="COMERCIO ATACADISTA DE LIVROS, JORNAIS E OUTRAS PUBLICACOES      "/>
    <x v="2"/>
    <x v="1"/>
    <x v="1"/>
    <x v="10"/>
    <n v="1"/>
    <n v="104201"/>
    <n v="104201"/>
  </r>
  <r>
    <x v="10"/>
    <s v="SUDESTE             "/>
    <s v="G4756300"/>
    <s v="COM VAREJISTA ESPECIALIZADO DE INSTRUMENTOS MUSICAIS E ACESSORIO "/>
    <x v="3"/>
    <x v="1"/>
    <x v="1"/>
    <x v="10"/>
    <n v="1"/>
    <n v="3838"/>
    <n v="3838"/>
  </r>
  <r>
    <x v="10"/>
    <s v="SUDESTE             "/>
    <s v="G4756300"/>
    <s v="COM VAREJISTA ESPECIALIZADO DE INSTRUMENTOS MUSICAIS E ACESSORIO "/>
    <x v="3"/>
    <x v="1"/>
    <x v="1"/>
    <x v="10"/>
    <n v="1"/>
    <n v="52965"/>
    <n v="52965"/>
  </r>
  <r>
    <x v="10"/>
    <s v="SUDESTE             "/>
    <s v="G4756300"/>
    <s v="COM VAREJISTA ESPECIALIZADO DE INSTRUMENTOS MUSICAIS E ACESSORIO "/>
    <x v="3"/>
    <x v="1"/>
    <x v="1"/>
    <x v="10"/>
    <n v="1"/>
    <n v="4388"/>
    <n v="4388"/>
  </r>
  <r>
    <x v="10"/>
    <s v="SUDESTE             "/>
    <s v="G4761001"/>
    <s v="COMERCIO VAREJISTA DE LIVROS                                     "/>
    <x v="2"/>
    <x v="1"/>
    <x v="1"/>
    <x v="10"/>
    <n v="1"/>
    <n v="182427"/>
    <n v="182427"/>
  </r>
  <r>
    <x v="10"/>
    <s v="SUDESTE             "/>
    <s v="G4761001"/>
    <s v="COMERCIO VAREJISTA DE LIVROS                                     "/>
    <x v="2"/>
    <x v="1"/>
    <x v="1"/>
    <x v="10"/>
    <n v="1"/>
    <n v="117578"/>
    <n v="117578"/>
  </r>
  <r>
    <x v="10"/>
    <s v="SUDESTE             "/>
    <s v="G4761001"/>
    <s v="COMERCIO VAREJISTA DE LIVROS                                     "/>
    <x v="2"/>
    <x v="1"/>
    <x v="1"/>
    <x v="10"/>
    <n v="1"/>
    <n v="56524"/>
    <n v="56524"/>
  </r>
  <r>
    <x v="10"/>
    <s v="SUDESTE             "/>
    <s v="G4761001"/>
    <s v="COMERCIO VAREJISTA DE LIVROS                                     "/>
    <x v="2"/>
    <x v="1"/>
    <x v="1"/>
    <x v="10"/>
    <n v="1"/>
    <n v="3079800"/>
    <n v="3079800"/>
  </r>
  <r>
    <x v="10"/>
    <s v="SUDESTE             "/>
    <s v="G4761002"/>
    <s v="COMERCIO VAREJISTA DE JORNAIS E REVISTAS                         "/>
    <x v="2"/>
    <x v="1"/>
    <x v="1"/>
    <x v="10"/>
    <n v="1"/>
    <n v="120000"/>
    <n v="120000"/>
  </r>
  <r>
    <x v="10"/>
    <s v="SUDESTE             "/>
    <s v="G4761002"/>
    <s v="COMERCIO VAREJISTA DE JORNAIS E REVISTAS                         "/>
    <x v="2"/>
    <x v="1"/>
    <x v="1"/>
    <x v="10"/>
    <n v="1"/>
    <n v="19420"/>
    <n v="19420"/>
  </r>
  <r>
    <x v="10"/>
    <s v="SUDESTE             "/>
    <s v="G4762800"/>
    <s v="COMERCIO VAREJISTA DE DISCOS, CDS, DVDS E FITAS                  "/>
    <x v="3"/>
    <x v="1"/>
    <x v="1"/>
    <x v="10"/>
    <n v="1"/>
    <n v="1697"/>
    <n v="1697"/>
  </r>
  <r>
    <x v="10"/>
    <s v="SUDESTE             "/>
    <s v="J5811500"/>
    <s v="EDICAO DE LIVROS                                                 "/>
    <x v="2"/>
    <x v="1"/>
    <x v="1"/>
    <x v="10"/>
    <n v="1"/>
    <n v="345"/>
    <n v="345"/>
  </r>
  <r>
    <x v="10"/>
    <s v="SUDESTE             "/>
    <s v="J5811500"/>
    <s v="EDICAO DE LIVROS                                                 "/>
    <x v="2"/>
    <x v="1"/>
    <x v="1"/>
    <x v="10"/>
    <n v="1"/>
    <n v="172795"/>
    <n v="172795"/>
  </r>
  <r>
    <x v="10"/>
    <s v="SUDESTE             "/>
    <s v="J5811500"/>
    <s v="EDICAO DE LIVROS                                                 "/>
    <x v="2"/>
    <x v="1"/>
    <x v="1"/>
    <x v="10"/>
    <n v="1"/>
    <n v="195603"/>
    <n v="195603"/>
  </r>
  <r>
    <x v="10"/>
    <s v="SUDESTE             "/>
    <s v="J5811500"/>
    <s v="EDICAO DE LIVROS                                                 "/>
    <x v="2"/>
    <x v="1"/>
    <x v="1"/>
    <x v="10"/>
    <n v="1"/>
    <n v="145000"/>
    <n v="145000"/>
  </r>
  <r>
    <x v="10"/>
    <s v="SUDESTE             "/>
    <s v="J5812301"/>
    <s v="EDICAO DE JORNAIS DIARIOS                                        "/>
    <x v="2"/>
    <x v="1"/>
    <x v="1"/>
    <x v="10"/>
    <n v="1"/>
    <n v="47311"/>
    <n v="47311"/>
  </r>
  <r>
    <x v="10"/>
    <s v="SUDESTE             "/>
    <s v="J5813100"/>
    <s v="EDICAO DE REVISTAS                                               "/>
    <x v="2"/>
    <x v="1"/>
    <x v="1"/>
    <x v="10"/>
    <n v="1"/>
    <n v="3394"/>
    <n v="3394"/>
  </r>
  <r>
    <x v="10"/>
    <s v="SUDESTE             "/>
    <s v="J5819100"/>
    <s v="EDICAO DE CADASTROS, LISTAS E OUTROS PRODUTOS GRAFICOS           "/>
    <x v="0"/>
    <x v="1"/>
    <x v="1"/>
    <x v="10"/>
    <n v="1"/>
    <n v="40000"/>
    <n v="40000"/>
  </r>
  <r>
    <x v="10"/>
    <s v="SUDESTE             "/>
    <s v="J5821200"/>
    <s v="EDICAO INTEGRADA A IMPRESSAO DE LIVROS                           "/>
    <x v="2"/>
    <x v="1"/>
    <x v="1"/>
    <x v="10"/>
    <n v="1"/>
    <n v="157447"/>
    <n v="157447"/>
  </r>
  <r>
    <x v="10"/>
    <s v="SUDESTE             "/>
    <s v="J5821200"/>
    <s v="EDICAO INTEGRADA A IMPRESSAO DE LIVROS                           "/>
    <x v="2"/>
    <x v="1"/>
    <x v="1"/>
    <x v="10"/>
    <n v="1"/>
    <n v="39750"/>
    <n v="39750"/>
  </r>
  <r>
    <x v="10"/>
    <s v="SUDESTE             "/>
    <s v="J5829800"/>
    <s v="EDICAO INTEGRADA IMPRESSAO CADASTRO LISTA OUTRO PRODUTO GRAFICO  "/>
    <x v="0"/>
    <x v="1"/>
    <x v="1"/>
    <x v="10"/>
    <n v="1"/>
    <n v="11195"/>
    <n v="11195"/>
  </r>
  <r>
    <x v="10"/>
    <s v="SUDESTE             "/>
    <s v="J5829800"/>
    <s v="EDICAO INTEGRADA IMPRESSAO CADASTRO LISTA OUTRO PRODUTO GRAFICO  "/>
    <x v="0"/>
    <x v="1"/>
    <x v="1"/>
    <x v="10"/>
    <n v="1"/>
    <n v="28000"/>
    <n v="28000"/>
  </r>
  <r>
    <x v="10"/>
    <s v="SUDESTE             "/>
    <s v="J5829800"/>
    <s v="EDICAO INTEGRADA IMPRESSAO CADASTRO LISTA OUTRO PRODUTO GRAFICO  "/>
    <x v="0"/>
    <x v="1"/>
    <x v="1"/>
    <x v="10"/>
    <n v="1"/>
    <n v="14415"/>
    <n v="14415"/>
  </r>
  <r>
    <x v="10"/>
    <s v="SUDESTE             "/>
    <s v="J5829800"/>
    <s v="EDICAO INTEGRADA IMPRESSAO CADASTRO LISTA OUTRO PRODUTO GRAFICO  "/>
    <x v="0"/>
    <x v="1"/>
    <x v="1"/>
    <x v="10"/>
    <n v="1"/>
    <n v="9661"/>
    <n v="9661"/>
  </r>
  <r>
    <x v="10"/>
    <s v="SUDESTE             "/>
    <s v="J5829800"/>
    <s v="EDICAO INTEGRADA IMPRESSAO CADASTRO LISTA OUTRO PRODUTO GRAFICO  "/>
    <x v="0"/>
    <x v="1"/>
    <x v="1"/>
    <x v="10"/>
    <n v="1"/>
    <n v="415000"/>
    <n v="415000"/>
  </r>
  <r>
    <x v="10"/>
    <s v="SUDESTE             "/>
    <s v="J5911100"/>
    <s v="ATIV PROD CINEMATOGRAFICA DE VIDEOS E DE PROGRAMAS DE TELEVISAO  "/>
    <x v="5"/>
    <x v="1"/>
    <x v="0"/>
    <x v="10"/>
    <n v="1"/>
    <n v="46521597"/>
    <n v="46521597"/>
  </r>
  <r>
    <x v="10"/>
    <s v="SUDESTE             "/>
    <s v="J5911102"/>
    <s v="PRODUCAO DE FILMES PARA PUBLICIDADE                              "/>
    <x v="5"/>
    <x v="1"/>
    <x v="1"/>
    <x v="10"/>
    <n v="1"/>
    <n v="48084"/>
    <n v="48084"/>
  </r>
  <r>
    <x v="10"/>
    <s v="SUDESTE             "/>
    <s v="J5911199"/>
    <s v="ATIV PD CINEMATOGRAFICA VIDEO PROG TELEVISAO NAO ESPECI ANTERIOR "/>
    <x v="5"/>
    <x v="1"/>
    <x v="1"/>
    <x v="10"/>
    <n v="1"/>
    <n v="8702"/>
    <n v="8702"/>
  </r>
  <r>
    <x v="10"/>
    <s v="SUDESTE             "/>
    <s v="J5911199"/>
    <s v="ATIV PD CINEMATOGRAFICA VIDEO PROG TELEVISAO NAO ESPECI ANTERIOR "/>
    <x v="5"/>
    <x v="1"/>
    <x v="1"/>
    <x v="10"/>
    <n v="1"/>
    <n v="72795"/>
    <n v="72795"/>
  </r>
  <r>
    <x v="10"/>
    <s v="SUDESTE             "/>
    <s v="J5914600"/>
    <s v="ATIVIDADES DE EXIBICAO CINEMATOGRAFICA                           "/>
    <x v="5"/>
    <x v="1"/>
    <x v="1"/>
    <x v="10"/>
    <n v="1"/>
    <n v="598652"/>
    <n v="598652"/>
  </r>
  <r>
    <x v="10"/>
    <s v="SUDESTE             "/>
    <s v="J5914600"/>
    <s v="ATIVIDADES DE EXIBICAO CINEMATOGRAFICA                           "/>
    <x v="5"/>
    <x v="1"/>
    <x v="1"/>
    <x v="10"/>
    <n v="1"/>
    <n v="4000000"/>
    <n v="4000000"/>
  </r>
  <r>
    <x v="10"/>
    <s v="SUDESTE             "/>
    <s v="J5920100"/>
    <s v="ATIVIDADES DE GRAVACAO DE SOM E DE EDICAO DE MUSICA              "/>
    <x v="3"/>
    <x v="1"/>
    <x v="1"/>
    <x v="10"/>
    <n v="1"/>
    <n v="38914"/>
    <n v="38914"/>
  </r>
  <r>
    <x v="10"/>
    <s v="SUDESTE             "/>
    <s v="J6010100"/>
    <s v="ATIVIDADES DE RADIO                                              "/>
    <x v="5"/>
    <x v="1"/>
    <x v="1"/>
    <x v="10"/>
    <n v="1"/>
    <n v="21066"/>
    <n v="21066"/>
  </r>
  <r>
    <x v="10"/>
    <s v="SUDESTE             "/>
    <s v="J6010100"/>
    <s v="ATIVIDADES DE RADIO                                              "/>
    <x v="5"/>
    <x v="1"/>
    <x v="1"/>
    <x v="10"/>
    <n v="1"/>
    <n v="100536"/>
    <n v="100536"/>
  </r>
  <r>
    <x v="10"/>
    <s v="SUDESTE             "/>
    <s v="J6010100"/>
    <s v="ATIVIDADES DE RADIO                                              "/>
    <x v="5"/>
    <x v="1"/>
    <x v="1"/>
    <x v="10"/>
    <n v="1"/>
    <n v="284717"/>
    <n v="284717"/>
  </r>
  <r>
    <x v="10"/>
    <s v="SUDESTE             "/>
    <s v="J6010100"/>
    <s v="ATIVIDADES DE RADIO                                              "/>
    <x v="5"/>
    <x v="1"/>
    <x v="1"/>
    <x v="10"/>
    <n v="1"/>
    <n v="1046000"/>
    <n v="1046000"/>
  </r>
  <r>
    <x v="10"/>
    <s v="SUDESTE             "/>
    <s v="J6021700"/>
    <s v="ATIVIDADES DE TELEVISAO ABERTA                                   "/>
    <x v="5"/>
    <x v="1"/>
    <x v="1"/>
    <x v="10"/>
    <n v="1"/>
    <n v="54880"/>
    <n v="54880"/>
  </r>
  <r>
    <x v="10"/>
    <s v="SUDESTE             "/>
    <s v="P8592901"/>
    <s v="ENSINO DE DANCA                                                  "/>
    <x v="6"/>
    <x v="1"/>
    <x v="1"/>
    <x v="10"/>
    <n v="1"/>
    <n v="10740"/>
    <n v="10740"/>
  </r>
  <r>
    <x v="10"/>
    <s v="SUDESTE             "/>
    <s v="P8592901"/>
    <s v="ENSINO DE DANCA                                                  "/>
    <x v="6"/>
    <x v="1"/>
    <x v="1"/>
    <x v="10"/>
    <n v="1"/>
    <n v="2086"/>
    <n v="2086"/>
  </r>
  <r>
    <x v="10"/>
    <s v="SUDESTE             "/>
    <s v="R9001902"/>
    <s v="PRODUCAO MUSICAL                                                 "/>
    <x v="4"/>
    <x v="1"/>
    <x v="1"/>
    <x v="10"/>
    <n v="1"/>
    <n v="16271"/>
    <n v="16271"/>
  </r>
  <r>
    <x v="10"/>
    <s v="SUDESTE             "/>
    <s v="R9001906"/>
    <s v="ATIVIDADES DE SONORIZACAO E DE ILUMINACAO                        "/>
    <x v="4"/>
    <x v="1"/>
    <x v="1"/>
    <x v="10"/>
    <n v="1"/>
    <n v="38724"/>
    <n v="38724"/>
  </r>
  <r>
    <x v="10"/>
    <s v="SUDESTE             "/>
    <s v="R9001999"/>
    <s v="ARTE CENICA ESPETAC ATIVI COMPLEMENTARES NAO ESPECI ANTERIOR     "/>
    <x v="4"/>
    <x v="1"/>
    <x v="1"/>
    <x v="10"/>
    <n v="1"/>
    <n v="12164"/>
    <n v="12164"/>
  </r>
  <r>
    <x v="10"/>
    <s v="SUDESTE             "/>
    <s v="R9001999"/>
    <s v="ARTE CENICA ESPETAC ATIVI COMPLEMENTARES NAO ESPECI ANTERIOR     "/>
    <x v="4"/>
    <x v="1"/>
    <x v="1"/>
    <x v="10"/>
    <n v="1"/>
    <n v="330000"/>
    <n v="330000"/>
  </r>
  <r>
    <x v="10"/>
    <s v="SUDESTE             "/>
    <s v="R9102302"/>
    <s v="RESTAURACAO E CONSERVACAO DE LUGARES E PREDIOS HISTORICOS        "/>
    <x v="1"/>
    <x v="0"/>
    <x v="0"/>
    <x v="10"/>
    <n v="1"/>
    <n v="632220"/>
    <n v="632220"/>
  </r>
  <r>
    <x v="10"/>
    <s v="SUDESTE             "/>
    <s v="R9102302"/>
    <s v="RESTAURACAO E CONSERVACAO DE LUGARES E PREDIOS HISTORICOS        "/>
    <x v="1"/>
    <x v="0"/>
    <x v="0"/>
    <x v="10"/>
    <n v="1"/>
    <n v="2428514"/>
    <n v="2428514"/>
  </r>
  <r>
    <x v="10"/>
    <s v="SUDESTE             "/>
    <s v="S9491000"/>
    <s v="ATIVIDADES DE ORGANIZACOES RELIGIOSAS OU FILOSOFICAS             "/>
    <x v="0"/>
    <x v="0"/>
    <x v="0"/>
    <x v="10"/>
    <n v="1"/>
    <n v="2761967"/>
    <n v="2761967"/>
  </r>
  <r>
    <x v="10"/>
    <s v="SUDESTE             "/>
    <s v="S9493600"/>
    <s v="ATIVIDADES DE ORGANIZACOES ASSOCIATIVAS LIGADAS A CULTURA E ARTE "/>
    <x v="4"/>
    <x v="1"/>
    <x v="1"/>
    <x v="10"/>
    <n v="1"/>
    <n v="14595"/>
    <n v="14595"/>
  </r>
  <r>
    <x v="11"/>
    <s v="CENTRO OESTE        "/>
    <s v="C1811301"/>
    <s v="IMPRESSAO DE JORNAIS                                             "/>
    <x v="0"/>
    <x v="1"/>
    <x v="1"/>
    <x v="10"/>
    <n v="1"/>
    <n v="18903"/>
    <n v="18903"/>
  </r>
  <r>
    <x v="11"/>
    <s v="CENTRO OESTE        "/>
    <s v="G4761002"/>
    <s v="COMERCIO VAREJISTA DE JORNAIS E REVISTAS                         "/>
    <x v="2"/>
    <x v="1"/>
    <x v="1"/>
    <x v="10"/>
    <n v="1"/>
    <n v="9598"/>
    <n v="9598"/>
  </r>
  <r>
    <x v="11"/>
    <s v="CENTRO OESTE        "/>
    <s v="G4762800"/>
    <s v="COMERCIO VAREJISTA DE DISCOS, CDS, DVDS E FITAS                  "/>
    <x v="3"/>
    <x v="1"/>
    <x v="1"/>
    <x v="10"/>
    <n v="1"/>
    <n v="3123"/>
    <n v="3123"/>
  </r>
  <r>
    <x v="11"/>
    <s v="CENTRO OESTE        "/>
    <s v="J5811500"/>
    <s v="EDICAO DE LIVROS                                                 "/>
    <x v="2"/>
    <x v="1"/>
    <x v="1"/>
    <x v="10"/>
    <n v="1"/>
    <n v="5398"/>
    <n v="5398"/>
  </r>
  <r>
    <x v="11"/>
    <s v="CENTRO OESTE        "/>
    <s v="J5829800"/>
    <s v="EDICAO INTEGRADA IMPRESSAO CADASTRO LISTA OUTRO PRODUTO GRAFICO  "/>
    <x v="0"/>
    <x v="1"/>
    <x v="1"/>
    <x v="10"/>
    <n v="1"/>
    <n v="8924"/>
    <n v="8924"/>
  </r>
  <r>
    <x v="11"/>
    <s v="CENTRO OESTE        "/>
    <s v="J5829800"/>
    <s v="EDICAO INTEGRADA IMPRESSAO CADASTRO LISTA OUTRO PRODUTO GRAFICO  "/>
    <x v="0"/>
    <x v="1"/>
    <x v="1"/>
    <x v="10"/>
    <n v="1"/>
    <n v="72358"/>
    <n v="72358"/>
  </r>
  <r>
    <x v="11"/>
    <s v="CENTRO OESTE        "/>
    <s v="J5829800"/>
    <s v="EDICAO INTEGRADA IMPRESSAO CADASTRO LISTA OUTRO PRODUTO GRAFICO  "/>
    <x v="0"/>
    <x v="1"/>
    <x v="1"/>
    <x v="10"/>
    <n v="1"/>
    <n v="59000"/>
    <n v="59000"/>
  </r>
  <r>
    <x v="11"/>
    <s v="CENTRO OESTE        "/>
    <s v="J5911100"/>
    <s v="ATIV PROD CINEMATOGRAFICA DE VIDEOS E DE PROGRAMAS DE TELEVISAO  "/>
    <x v="5"/>
    <x v="1"/>
    <x v="0"/>
    <x v="10"/>
    <n v="1"/>
    <n v="46521597"/>
    <n v="46521597"/>
  </r>
  <r>
    <x v="11"/>
    <s v="CENTRO OESTE        "/>
    <s v="J6010100"/>
    <s v="ATIVIDADES DE RADIO                                              "/>
    <x v="5"/>
    <x v="1"/>
    <x v="1"/>
    <x v="10"/>
    <n v="1"/>
    <n v="5220"/>
    <n v="5220"/>
  </r>
  <r>
    <x v="11"/>
    <s v="CENTRO OESTE        "/>
    <s v="J6010100"/>
    <s v="ATIVIDADES DE RADIO                                              "/>
    <x v="5"/>
    <x v="1"/>
    <x v="1"/>
    <x v="10"/>
    <n v="1"/>
    <n v="100000"/>
    <n v="100000"/>
  </r>
  <r>
    <x v="11"/>
    <s v="CENTRO OESTE        "/>
    <s v="J6010100"/>
    <s v="ATIVIDADES DE RADIO                                              "/>
    <x v="5"/>
    <x v="1"/>
    <x v="1"/>
    <x v="10"/>
    <n v="1"/>
    <n v="127206"/>
    <n v="127206"/>
  </r>
  <r>
    <x v="11"/>
    <s v="CENTRO OESTE        "/>
    <s v="R9001906"/>
    <s v="ATIVIDADES DE SONORIZACAO E DE ILUMINACAO                        "/>
    <x v="4"/>
    <x v="1"/>
    <x v="1"/>
    <x v="10"/>
    <n v="1"/>
    <n v="23297"/>
    <n v="23297"/>
  </r>
  <r>
    <x v="11"/>
    <s v="CENTRO OESTE        "/>
    <s v="R9001999"/>
    <s v="ARTE CENICA ESPETAC ATIVI COMPLEMENTARES NAO ESPECI ANTERIOR     "/>
    <x v="4"/>
    <x v="1"/>
    <x v="1"/>
    <x v="10"/>
    <n v="1"/>
    <n v="120800"/>
    <n v="120800"/>
  </r>
  <r>
    <x v="12"/>
    <s v="CENTRO OESTE        "/>
    <s v="G4756300"/>
    <s v="COM VAREJISTA ESPECIALIZADO DE INSTRUMENTOS MUSICAIS E ACESSORIO "/>
    <x v="3"/>
    <x v="1"/>
    <x v="1"/>
    <x v="10"/>
    <n v="1"/>
    <n v="8284"/>
    <n v="8284"/>
  </r>
  <r>
    <x v="12"/>
    <s v="CENTRO OESTE        "/>
    <s v="G4756300"/>
    <s v="COM VAREJISTA ESPECIALIZADO DE INSTRUMENTOS MUSICAIS E ACESSORIO "/>
    <x v="3"/>
    <x v="1"/>
    <x v="1"/>
    <x v="10"/>
    <n v="1"/>
    <n v="14301"/>
    <n v="14301"/>
  </r>
  <r>
    <x v="12"/>
    <s v="CENTRO OESTE        "/>
    <s v="G4756300"/>
    <s v="COM VAREJISTA ESPECIALIZADO DE INSTRUMENTOS MUSICAIS E ACESSORIO "/>
    <x v="3"/>
    <x v="1"/>
    <x v="1"/>
    <x v="10"/>
    <n v="1"/>
    <n v="1869"/>
    <n v="1869"/>
  </r>
  <r>
    <x v="12"/>
    <s v="CENTRO OESTE        "/>
    <s v="G4756300"/>
    <s v="COM VAREJISTA ESPECIALIZADO DE INSTRUMENTOS MUSICAIS E ACESSORIO "/>
    <x v="3"/>
    <x v="1"/>
    <x v="1"/>
    <x v="10"/>
    <n v="1"/>
    <n v="9003"/>
    <n v="9003"/>
  </r>
  <r>
    <x v="12"/>
    <s v="CENTRO OESTE        "/>
    <s v="G4761001"/>
    <s v="COMERCIO VAREJISTA DE LIVROS                                     "/>
    <x v="2"/>
    <x v="1"/>
    <x v="1"/>
    <x v="10"/>
    <n v="1"/>
    <n v="30000"/>
    <n v="30000"/>
  </r>
  <r>
    <x v="12"/>
    <s v="CENTRO OESTE        "/>
    <s v="G4761001"/>
    <s v="COMERCIO VAREJISTA DE LIVROS                                     "/>
    <x v="2"/>
    <x v="1"/>
    <x v="1"/>
    <x v="10"/>
    <n v="1"/>
    <n v="249000"/>
    <n v="249000"/>
  </r>
  <r>
    <x v="12"/>
    <s v="CENTRO OESTE        "/>
    <s v="J5821200"/>
    <s v="EDICAO INTEGRADA A IMPRESSAO DE LIVROS                           "/>
    <x v="2"/>
    <x v="1"/>
    <x v="1"/>
    <x v="10"/>
    <n v="1"/>
    <n v="4473"/>
    <n v="4473"/>
  </r>
  <r>
    <x v="12"/>
    <s v="CENTRO OESTE        "/>
    <s v="J5821200"/>
    <s v="EDICAO INTEGRADA A IMPRESSAO DE LIVROS                           "/>
    <x v="2"/>
    <x v="1"/>
    <x v="1"/>
    <x v="10"/>
    <n v="1"/>
    <n v="62662"/>
    <n v="62662"/>
  </r>
  <r>
    <x v="12"/>
    <s v="CENTRO OESTE        "/>
    <s v="J5829800"/>
    <s v="EDICAO INTEGRADA IMPRESSAO CADASTRO LISTA OUTRO PRODUTO GRAFICO  "/>
    <x v="0"/>
    <x v="1"/>
    <x v="1"/>
    <x v="10"/>
    <n v="1"/>
    <n v="7002"/>
    <n v="7002"/>
  </r>
  <r>
    <x v="12"/>
    <s v="CENTRO OESTE        "/>
    <s v="J5914600"/>
    <s v="ATIVIDADES DE EXIBICAO CINEMATOGRAFICA                           "/>
    <x v="5"/>
    <x v="1"/>
    <x v="1"/>
    <x v="10"/>
    <n v="1"/>
    <n v="46760"/>
    <n v="46760"/>
  </r>
  <r>
    <x v="12"/>
    <s v="CENTRO OESTE        "/>
    <s v="J6010100"/>
    <s v="ATIVIDADES DE RADIO                                              "/>
    <x v="5"/>
    <x v="1"/>
    <x v="1"/>
    <x v="10"/>
    <n v="1"/>
    <n v="150000"/>
    <n v="150000"/>
  </r>
  <r>
    <x v="12"/>
    <s v="CENTRO OESTE        "/>
    <s v="J6010100"/>
    <s v="ATIVIDADES DE RADIO                                              "/>
    <x v="5"/>
    <x v="1"/>
    <x v="1"/>
    <x v="10"/>
    <n v="1"/>
    <n v="209159"/>
    <n v="209159"/>
  </r>
  <r>
    <x v="13"/>
    <s v="NORTE               "/>
    <s v="G4761001"/>
    <s v="COMERCIO VAREJISTA DE LIVROS                                     "/>
    <x v="2"/>
    <x v="1"/>
    <x v="1"/>
    <x v="10"/>
    <n v="1"/>
    <n v="31798"/>
    <n v="31798"/>
  </r>
  <r>
    <x v="13"/>
    <s v="NORTE               "/>
    <s v="J5911100"/>
    <s v="ATIV PROD CINEMATOGRAFICA DE VIDEOS E DE PROGRAMAS DE TELEVISAO  "/>
    <x v="5"/>
    <x v="1"/>
    <x v="0"/>
    <x v="10"/>
    <n v="1"/>
    <n v="46521597"/>
    <n v="46521597"/>
  </r>
  <r>
    <x v="13"/>
    <s v="NORTE               "/>
    <s v="J5920100"/>
    <s v="ATIVIDADES DE GRAVACAO DE SOM E DE EDICAO DE MUSICA              "/>
    <x v="3"/>
    <x v="1"/>
    <x v="1"/>
    <x v="10"/>
    <n v="1"/>
    <n v="9756"/>
    <n v="9756"/>
  </r>
  <r>
    <x v="13"/>
    <s v="NORTE               "/>
    <s v="J6010100"/>
    <s v="ATIVIDADES DE RADIO                                              "/>
    <x v="5"/>
    <x v="1"/>
    <x v="1"/>
    <x v="10"/>
    <n v="1"/>
    <n v="172872"/>
    <n v="172872"/>
  </r>
  <r>
    <x v="13"/>
    <s v="NORTE               "/>
    <s v="J6010100"/>
    <s v="ATIVIDADES DE RADIO                                              "/>
    <x v="5"/>
    <x v="1"/>
    <x v="1"/>
    <x v="10"/>
    <n v="1"/>
    <n v="913"/>
    <n v="913"/>
  </r>
  <r>
    <x v="13"/>
    <s v="NORTE               "/>
    <s v="R9001902"/>
    <s v="PRODUCAO MUSICAL                                                 "/>
    <x v="4"/>
    <x v="1"/>
    <x v="1"/>
    <x v="10"/>
    <n v="1"/>
    <n v="140000"/>
    <n v="140000"/>
  </r>
  <r>
    <x v="13"/>
    <s v="NORTE               "/>
    <s v="R9001906"/>
    <s v="ATIVIDADES DE SONORIZACAO E DE ILUMINACAO                        "/>
    <x v="4"/>
    <x v="1"/>
    <x v="1"/>
    <x v="10"/>
    <n v="1"/>
    <n v="275000"/>
    <n v="275000"/>
  </r>
  <r>
    <x v="14"/>
    <s v="NORDESTE            "/>
    <s v="C1811302"/>
    <s v="IMPRESSAO DE LIVROS, REVISTAS E OUTRAS PUBLICACOES PERIODICAS    "/>
    <x v="0"/>
    <x v="1"/>
    <x v="1"/>
    <x v="10"/>
    <n v="1"/>
    <n v="3500000"/>
    <n v="3500000"/>
  </r>
  <r>
    <x v="14"/>
    <s v="NORDESTE            "/>
    <s v="C1811302"/>
    <s v="IMPRESSAO DE LIVROS, REVISTAS E OUTRAS PUBLICACOES PERIODICAS    "/>
    <x v="0"/>
    <x v="1"/>
    <x v="1"/>
    <x v="10"/>
    <n v="1"/>
    <n v="78396"/>
    <n v="78396"/>
  </r>
  <r>
    <x v="14"/>
    <s v="NORDESTE            "/>
    <s v="C1811302"/>
    <s v="IMPRESSAO DE LIVROS, REVISTAS E OUTRAS PUBLICACOES PERIODICAS    "/>
    <x v="0"/>
    <x v="1"/>
    <x v="1"/>
    <x v="10"/>
    <n v="1"/>
    <n v="3500000"/>
    <n v="3500000"/>
  </r>
  <r>
    <x v="14"/>
    <s v="NORDESTE            "/>
    <s v="J5911100"/>
    <s v="ATIV PROD CINEMATOGRAFICA DE VIDEOS E DE PROGRAMAS DE TELEVISAO  "/>
    <x v="5"/>
    <x v="1"/>
    <x v="0"/>
    <x v="10"/>
    <n v="1"/>
    <n v="46521597"/>
    <n v="46521597"/>
  </r>
  <r>
    <x v="14"/>
    <s v="NORDESTE            "/>
    <s v="J5911102"/>
    <s v="PRODUCAO DE FILMES PARA PUBLICIDADE                              "/>
    <x v="5"/>
    <x v="1"/>
    <x v="1"/>
    <x v="10"/>
    <n v="1"/>
    <n v="6200"/>
    <n v="6200"/>
  </r>
  <r>
    <x v="14"/>
    <s v="NORDESTE            "/>
    <s v="J6010100"/>
    <s v="ATIVIDADES DE RADIO                                              "/>
    <x v="5"/>
    <x v="1"/>
    <x v="1"/>
    <x v="10"/>
    <n v="1"/>
    <n v="82727"/>
    <n v="82727"/>
  </r>
  <r>
    <x v="14"/>
    <s v="NORDESTE            "/>
    <s v="R9001902"/>
    <s v="PRODUCAO MUSICAL                                                 "/>
    <x v="4"/>
    <x v="1"/>
    <x v="1"/>
    <x v="10"/>
    <n v="1"/>
    <n v="72964"/>
    <n v="72964"/>
  </r>
  <r>
    <x v="14"/>
    <s v="NORDESTE            "/>
    <s v="R9001906"/>
    <s v="ATIVIDADES DE SONORIZACAO E DE ILUMINACAO                        "/>
    <x v="4"/>
    <x v="1"/>
    <x v="1"/>
    <x v="10"/>
    <n v="1"/>
    <n v="15159"/>
    <n v="15159"/>
  </r>
  <r>
    <x v="15"/>
    <s v="NORDESTE            "/>
    <s v="C1811302"/>
    <s v="IMPRESSAO DE LIVROS, REVISTAS E OUTRAS PUBLICACOES PERIODICAS    "/>
    <x v="0"/>
    <x v="1"/>
    <x v="1"/>
    <x v="10"/>
    <n v="1"/>
    <n v="179635"/>
    <n v="179635"/>
  </r>
  <r>
    <x v="15"/>
    <s v="NORDESTE            "/>
    <s v="G4647802"/>
    <s v="COMERCIO ATACADISTA DE LIVROS, JORNAIS E OUTRAS PUBLICACOES      "/>
    <x v="2"/>
    <x v="1"/>
    <x v="1"/>
    <x v="10"/>
    <n v="1"/>
    <n v="333826"/>
    <n v="333826"/>
  </r>
  <r>
    <x v="15"/>
    <s v="NORDESTE            "/>
    <s v="G4647802"/>
    <s v="COMERCIO ATACADISTA DE LIVROS, JORNAIS E OUTRAS PUBLICACOES      "/>
    <x v="2"/>
    <x v="1"/>
    <x v="1"/>
    <x v="10"/>
    <n v="1"/>
    <n v="139833"/>
    <n v="139833"/>
  </r>
  <r>
    <x v="15"/>
    <s v="NORDESTE            "/>
    <s v="G4761001"/>
    <s v="COMERCIO VAREJISTA DE LIVROS                                     "/>
    <x v="2"/>
    <x v="1"/>
    <x v="1"/>
    <x v="10"/>
    <n v="1"/>
    <n v="117200"/>
    <n v="117200"/>
  </r>
  <r>
    <x v="15"/>
    <s v="NORDESTE            "/>
    <s v="G4761002"/>
    <s v="COMERCIO VAREJISTA DE JORNAIS E REVISTAS                         "/>
    <x v="2"/>
    <x v="1"/>
    <x v="1"/>
    <x v="10"/>
    <n v="1"/>
    <n v="5156"/>
    <n v="5156"/>
  </r>
  <r>
    <x v="15"/>
    <s v="NORDESTE            "/>
    <s v="J5813100"/>
    <s v="EDICAO DE REVISTAS                                               "/>
    <x v="2"/>
    <x v="1"/>
    <x v="1"/>
    <x v="10"/>
    <n v="1"/>
    <n v="11119"/>
    <n v="11119"/>
  </r>
  <r>
    <x v="15"/>
    <s v="NORDESTE            "/>
    <s v="J5821200"/>
    <s v="EDICAO INTEGRADA A IMPRESSAO DE LIVROS                           "/>
    <x v="2"/>
    <x v="1"/>
    <x v="1"/>
    <x v="10"/>
    <n v="1"/>
    <n v="60218"/>
    <n v="60218"/>
  </r>
  <r>
    <x v="15"/>
    <s v="NORDESTE            "/>
    <s v="J5829800"/>
    <s v="EDICAO INTEGRADA IMPRESSAO CADASTRO LISTA OUTRO PRODUTO GRAFICO  "/>
    <x v="0"/>
    <x v="1"/>
    <x v="1"/>
    <x v="10"/>
    <n v="1"/>
    <n v="5132"/>
    <n v="5132"/>
  </r>
  <r>
    <x v="15"/>
    <s v="NORDESTE            "/>
    <s v="J5829800"/>
    <s v="EDICAO INTEGRADA IMPRESSAO CADASTRO LISTA OUTRO PRODUTO GRAFICO  "/>
    <x v="0"/>
    <x v="1"/>
    <x v="1"/>
    <x v="10"/>
    <n v="1"/>
    <n v="71501"/>
    <n v="71501"/>
  </r>
  <r>
    <x v="15"/>
    <s v="NORDESTE            "/>
    <s v="J5829800"/>
    <s v="EDICAO INTEGRADA IMPRESSAO CADASTRO LISTA OUTRO PRODUTO GRAFICO  "/>
    <x v="0"/>
    <x v="1"/>
    <x v="1"/>
    <x v="10"/>
    <n v="1"/>
    <n v="5201"/>
    <n v="5201"/>
  </r>
  <r>
    <x v="15"/>
    <s v="NORDESTE            "/>
    <s v="J5911100"/>
    <s v="ATIV PROD CINEMATOGRAFICA DE VIDEOS E DE PROGRAMAS DE TELEVISAO  "/>
    <x v="5"/>
    <x v="1"/>
    <x v="0"/>
    <x v="10"/>
    <n v="1"/>
    <n v="46521597"/>
    <n v="46521597"/>
  </r>
  <r>
    <x v="15"/>
    <s v="NORDESTE            "/>
    <s v="J6010100"/>
    <s v="ATIVIDADES DE RADIO                                              "/>
    <x v="5"/>
    <x v="1"/>
    <x v="1"/>
    <x v="10"/>
    <n v="1"/>
    <n v="320000"/>
    <n v="320000"/>
  </r>
  <r>
    <x v="15"/>
    <s v="NORDESTE            "/>
    <s v="R9001902"/>
    <s v="PRODUCAO MUSICAL                                                 "/>
    <x v="4"/>
    <x v="1"/>
    <x v="1"/>
    <x v="10"/>
    <n v="1"/>
    <n v="47089"/>
    <n v="47089"/>
  </r>
  <r>
    <x v="15"/>
    <s v="NORDESTE            "/>
    <s v="R9001902"/>
    <s v="PRODUCAO MUSICAL                                                 "/>
    <x v="4"/>
    <x v="1"/>
    <x v="1"/>
    <x v="10"/>
    <n v="1"/>
    <n v="130000"/>
    <n v="130000"/>
  </r>
  <r>
    <x v="15"/>
    <s v="NORDESTE            "/>
    <s v="R9001906"/>
    <s v="ATIVIDADES DE SONORIZACAO E DE ILUMINACAO                        "/>
    <x v="4"/>
    <x v="1"/>
    <x v="1"/>
    <x v="10"/>
    <n v="1"/>
    <n v="12646"/>
    <n v="12646"/>
  </r>
  <r>
    <x v="15"/>
    <s v="NORDESTE            "/>
    <s v="R9001906"/>
    <s v="ATIVIDADES DE SONORIZACAO E DE ILUMINACAO                        "/>
    <x v="4"/>
    <x v="1"/>
    <x v="1"/>
    <x v="10"/>
    <n v="1"/>
    <n v="127680"/>
    <n v="127680"/>
  </r>
  <r>
    <x v="15"/>
    <s v="NORDESTE            "/>
    <s v="S9430800"/>
    <s v="ATIVIDADES DE ASSOCIACOES DE DEFESA DE DIREITOS SOCIAIS          "/>
    <x v="0"/>
    <x v="0"/>
    <x v="0"/>
    <x v="10"/>
    <n v="1"/>
    <n v="300000"/>
    <n v="300000"/>
  </r>
  <r>
    <x v="16"/>
    <s v="NORDESTE            "/>
    <s v="C1811302"/>
    <s v="IMPRESSAO DE LIVROS, REVISTAS E OUTRAS PUBLICACOES PERIODICAS    "/>
    <x v="0"/>
    <x v="1"/>
    <x v="1"/>
    <x v="10"/>
    <n v="1"/>
    <n v="200000"/>
    <n v="200000"/>
  </r>
  <r>
    <x v="16"/>
    <s v="NORDESTE            "/>
    <s v="G4761001"/>
    <s v="COMERCIO VAREJISTA DE LIVROS                                     "/>
    <x v="2"/>
    <x v="1"/>
    <x v="1"/>
    <x v="10"/>
    <n v="1"/>
    <n v="108000"/>
    <n v="108000"/>
  </r>
  <r>
    <x v="16"/>
    <s v="NORDESTE            "/>
    <s v="G4761002"/>
    <s v="COMERCIO VAREJISTA DE JORNAIS E REVISTAS                         "/>
    <x v="2"/>
    <x v="1"/>
    <x v="1"/>
    <x v="10"/>
    <n v="1"/>
    <n v="90000"/>
    <n v="90000"/>
  </r>
  <r>
    <x v="16"/>
    <s v="NORDESTE            "/>
    <s v="G4762800"/>
    <s v="COMERCIO VAREJISTA DE DISCOS, CDS, DVDS E FITAS                  "/>
    <x v="3"/>
    <x v="1"/>
    <x v="1"/>
    <x v="10"/>
    <n v="1"/>
    <n v="50000"/>
    <n v="50000"/>
  </r>
  <r>
    <x v="16"/>
    <s v="NORDESTE            "/>
    <s v="J6021700"/>
    <s v="ATIVIDADES DE TELEVISAO ABERTA                                   "/>
    <x v="5"/>
    <x v="1"/>
    <x v="1"/>
    <x v="10"/>
    <n v="1"/>
    <n v="60746"/>
    <n v="60746"/>
  </r>
  <r>
    <x v="16"/>
    <s v="NORDESTE            "/>
    <s v="J6021700"/>
    <s v="ATIVIDADES DE TELEVISAO ABERTA                                   "/>
    <x v="5"/>
    <x v="1"/>
    <x v="1"/>
    <x v="10"/>
    <n v="1"/>
    <n v="60828"/>
    <n v="60828"/>
  </r>
  <r>
    <x v="16"/>
    <s v="NORDESTE            "/>
    <s v="R9102301"/>
    <s v="ATIVI MUSEUS E EXPLORACAO LUGAR PRED HISTORICO ATRACAO SIMILAR   "/>
    <x v="1"/>
    <x v="0"/>
    <x v="0"/>
    <x v="10"/>
    <n v="1"/>
    <n v="4408000"/>
    <n v="4408000"/>
  </r>
  <r>
    <x v="17"/>
    <s v="SUL                 "/>
    <s v="C1811302"/>
    <s v="IMPRESSAO DE LIVROS, REVISTAS E OUTRAS PUBLICACOES PERIODICAS    "/>
    <x v="0"/>
    <x v="1"/>
    <x v="1"/>
    <x v="10"/>
    <n v="1"/>
    <n v="199738"/>
    <n v="199738"/>
  </r>
  <r>
    <x v="17"/>
    <s v="SUL                 "/>
    <s v="C1811302"/>
    <s v="IMPRESSAO DE LIVROS, REVISTAS E OUTRAS PUBLICACOES PERIODICAS    "/>
    <x v="0"/>
    <x v="1"/>
    <x v="1"/>
    <x v="10"/>
    <n v="1"/>
    <n v="176234"/>
    <n v="176234"/>
  </r>
  <r>
    <x v="17"/>
    <s v="SUL                 "/>
    <s v="C1811302"/>
    <s v="IMPRESSAO DE LIVROS, REVISTAS E OUTRAS PUBLICACOES PERIODICAS    "/>
    <x v="0"/>
    <x v="1"/>
    <x v="1"/>
    <x v="10"/>
    <n v="1"/>
    <n v="240770"/>
    <n v="240770"/>
  </r>
  <r>
    <x v="17"/>
    <s v="SUL                 "/>
    <s v="C1811302"/>
    <s v="IMPRESSAO DE LIVROS, REVISTAS E OUTRAS PUBLICACOES PERIODICAS    "/>
    <x v="0"/>
    <x v="1"/>
    <x v="1"/>
    <x v="10"/>
    <n v="1"/>
    <n v="215174"/>
    <n v="215174"/>
  </r>
  <r>
    <x v="17"/>
    <s v="SUL                 "/>
    <s v="C1811302"/>
    <s v="IMPRESSAO DE LIVROS, REVISTAS E OUTRAS PUBLICACOES PERIODICAS    "/>
    <x v="0"/>
    <x v="1"/>
    <x v="1"/>
    <x v="10"/>
    <n v="1"/>
    <n v="2320000"/>
    <n v="2320000"/>
  </r>
  <r>
    <x v="17"/>
    <s v="SUL                 "/>
    <s v="G4756300"/>
    <s v="COM VAREJISTA ESPECIALIZADO DE INSTRUMENTOS MUSICAIS E ACESSORIO "/>
    <x v="3"/>
    <x v="1"/>
    <x v="1"/>
    <x v="10"/>
    <n v="1"/>
    <n v="1385"/>
    <n v="1385"/>
  </r>
  <r>
    <x v="17"/>
    <s v="SUL                 "/>
    <s v="G4756300"/>
    <s v="COM VAREJISTA ESPECIALIZADO DE INSTRUMENTOS MUSICAIS E ACESSORIO "/>
    <x v="3"/>
    <x v="1"/>
    <x v="1"/>
    <x v="10"/>
    <n v="1"/>
    <n v="100000"/>
    <n v="100000"/>
  </r>
  <r>
    <x v="17"/>
    <s v="SUL                 "/>
    <s v="G4756300"/>
    <s v="COM VAREJISTA ESPECIALIZADO DE INSTRUMENTOS MUSICAIS E ACESSORIO "/>
    <x v="3"/>
    <x v="1"/>
    <x v="1"/>
    <x v="10"/>
    <n v="1"/>
    <n v="85928"/>
    <n v="85928"/>
  </r>
  <r>
    <x v="17"/>
    <s v="SUL                 "/>
    <s v="G4756300"/>
    <s v="COM VAREJISTA ESPECIALIZADO DE INSTRUMENTOS MUSICAIS E ACESSORIO "/>
    <x v="3"/>
    <x v="1"/>
    <x v="1"/>
    <x v="10"/>
    <n v="1"/>
    <n v="29229"/>
    <n v="29229"/>
  </r>
  <r>
    <x v="17"/>
    <s v="SUL                 "/>
    <s v="G4756300"/>
    <s v="COM VAREJISTA ESPECIALIZADO DE INSTRUMENTOS MUSICAIS E ACESSORIO "/>
    <x v="3"/>
    <x v="1"/>
    <x v="1"/>
    <x v="10"/>
    <n v="1"/>
    <n v="300000"/>
    <n v="300000"/>
  </r>
  <r>
    <x v="17"/>
    <s v="SUL                 "/>
    <s v="G4761001"/>
    <s v="COMERCIO VAREJISTA DE LIVROS                                     "/>
    <x v="2"/>
    <x v="1"/>
    <x v="1"/>
    <x v="10"/>
    <n v="1"/>
    <n v="56"/>
    <n v="56"/>
  </r>
  <r>
    <x v="17"/>
    <s v="SUL                 "/>
    <s v="G4761001"/>
    <s v="COMERCIO VAREJISTA DE LIVROS                                     "/>
    <x v="2"/>
    <x v="1"/>
    <x v="1"/>
    <x v="10"/>
    <n v="1"/>
    <n v="21313"/>
    <n v="21313"/>
  </r>
  <r>
    <x v="17"/>
    <s v="SUL                 "/>
    <s v="G4761001"/>
    <s v="COMERCIO VAREJISTA DE LIVROS                                     "/>
    <x v="2"/>
    <x v="1"/>
    <x v="1"/>
    <x v="10"/>
    <n v="1"/>
    <n v="55498"/>
    <n v="55498"/>
  </r>
  <r>
    <x v="17"/>
    <s v="SUL                 "/>
    <s v="G4761001"/>
    <s v="COMERCIO VAREJISTA DE LIVROS                                     "/>
    <x v="2"/>
    <x v="1"/>
    <x v="1"/>
    <x v="10"/>
    <n v="1"/>
    <n v="9539000"/>
    <n v="9539000"/>
  </r>
  <r>
    <x v="17"/>
    <s v="SUL                 "/>
    <s v="G4761001"/>
    <s v="COMERCIO VAREJISTA DE LIVROS                                     "/>
    <x v="2"/>
    <x v="1"/>
    <x v="1"/>
    <x v="10"/>
    <n v="1"/>
    <n v="475000"/>
    <n v="475000"/>
  </r>
  <r>
    <x v="17"/>
    <s v="SUL                 "/>
    <s v="G4761001"/>
    <s v="COMERCIO VAREJISTA DE LIVROS                                     "/>
    <x v="2"/>
    <x v="1"/>
    <x v="1"/>
    <x v="10"/>
    <n v="1"/>
    <n v="53000"/>
    <n v="53000"/>
  </r>
  <r>
    <x v="17"/>
    <s v="SUL                 "/>
    <s v="G4761002"/>
    <s v="COMERCIO VAREJISTA DE JORNAIS E REVISTAS                         "/>
    <x v="2"/>
    <x v="1"/>
    <x v="1"/>
    <x v="10"/>
    <n v="1"/>
    <n v="2835"/>
    <n v="2835"/>
  </r>
  <r>
    <x v="17"/>
    <s v="SUL                 "/>
    <s v="G4761002"/>
    <s v="COMERCIO VAREJISTA DE JORNAIS E REVISTAS                         "/>
    <x v="2"/>
    <x v="1"/>
    <x v="1"/>
    <x v="10"/>
    <n v="1"/>
    <n v="1677"/>
    <n v="1677"/>
  </r>
  <r>
    <x v="17"/>
    <s v="SUL                 "/>
    <s v="G4761002"/>
    <s v="COMERCIO VAREJISTA DE JORNAIS E REVISTAS                         "/>
    <x v="2"/>
    <x v="1"/>
    <x v="1"/>
    <x v="10"/>
    <n v="1"/>
    <n v="400000"/>
    <n v="400000"/>
  </r>
  <r>
    <x v="17"/>
    <s v="SUL                 "/>
    <s v="J5811500"/>
    <s v="EDICAO DE LIVROS                                                 "/>
    <x v="2"/>
    <x v="1"/>
    <x v="1"/>
    <x v="10"/>
    <n v="1"/>
    <n v="2943"/>
    <n v="2943"/>
  </r>
  <r>
    <x v="17"/>
    <s v="SUL                 "/>
    <s v="J5811500"/>
    <s v="EDICAO DE LIVROS                                                 "/>
    <x v="2"/>
    <x v="1"/>
    <x v="0"/>
    <x v="10"/>
    <n v="1"/>
    <n v="12716000"/>
    <n v="12716000"/>
  </r>
  <r>
    <x v="17"/>
    <s v="SUL                 "/>
    <s v="J5811500"/>
    <s v="EDICAO DE LIVROS                                                 "/>
    <x v="2"/>
    <x v="1"/>
    <x v="0"/>
    <x v="10"/>
    <n v="1"/>
    <n v="1844000"/>
    <n v="1844000"/>
  </r>
  <r>
    <x v="17"/>
    <s v="SUL                 "/>
    <s v="J5812301"/>
    <s v="EDICAO DE JORNAIS DIARIOS                                        "/>
    <x v="2"/>
    <x v="1"/>
    <x v="1"/>
    <x v="10"/>
    <n v="1"/>
    <n v="15550"/>
    <n v="15550"/>
  </r>
  <r>
    <x v="17"/>
    <s v="SUL                 "/>
    <s v="J5812301"/>
    <s v="EDICAO DE JORNAIS DIARIOS                                        "/>
    <x v="2"/>
    <x v="1"/>
    <x v="1"/>
    <x v="10"/>
    <n v="1"/>
    <n v="44108"/>
    <n v="44108"/>
  </r>
  <r>
    <x v="17"/>
    <s v="SUL                 "/>
    <s v="J5813100"/>
    <s v="EDICAO DE REVISTAS                                               "/>
    <x v="2"/>
    <x v="1"/>
    <x v="1"/>
    <x v="10"/>
    <n v="1"/>
    <n v="2591"/>
    <n v="2591"/>
  </r>
  <r>
    <x v="17"/>
    <s v="SUL                 "/>
    <s v="J5822101"/>
    <s v="EDICAO INTEGRADA A IMPRESSAO DE JORNAIS DIARIOS                  "/>
    <x v="2"/>
    <x v="1"/>
    <x v="1"/>
    <x v="10"/>
    <n v="1"/>
    <n v="103993"/>
    <n v="103993"/>
  </r>
  <r>
    <x v="17"/>
    <s v="SUL                 "/>
    <s v="J5822101"/>
    <s v="EDICAO INTEGRADA A IMPRESSAO DE JORNAIS DIARIOS                  "/>
    <x v="2"/>
    <x v="1"/>
    <x v="1"/>
    <x v="10"/>
    <n v="1"/>
    <n v="3919"/>
    <n v="3919"/>
  </r>
  <r>
    <x v="17"/>
    <s v="SUL                 "/>
    <s v="J5822101"/>
    <s v="EDICAO INTEGRADA A IMPRESSAO DE JORNAIS DIARIOS                  "/>
    <x v="2"/>
    <x v="1"/>
    <x v="1"/>
    <x v="10"/>
    <n v="1"/>
    <n v="46775"/>
    <n v="46775"/>
  </r>
  <r>
    <x v="17"/>
    <s v="SUL                 "/>
    <s v="J5829800"/>
    <s v="EDICAO INTEGRADA IMPRESSAO CADASTRO LISTA OUTRO PRODUTO GRAFICO  "/>
    <x v="0"/>
    <x v="1"/>
    <x v="1"/>
    <x v="10"/>
    <n v="1"/>
    <n v="167111"/>
    <n v="167111"/>
  </r>
  <r>
    <x v="17"/>
    <s v="SUL                 "/>
    <s v="J5829800"/>
    <s v="EDICAO INTEGRADA IMPRESSAO CADASTRO LISTA OUTRO PRODUTO GRAFICO  "/>
    <x v="0"/>
    <x v="1"/>
    <x v="1"/>
    <x v="10"/>
    <n v="1"/>
    <n v="1730731"/>
    <n v="1730731"/>
  </r>
  <r>
    <x v="17"/>
    <s v="SUL                 "/>
    <s v="J5829800"/>
    <s v="EDICAO INTEGRADA IMPRESSAO CADASTRO LISTA OUTRO PRODUTO GRAFICO  "/>
    <x v="0"/>
    <x v="1"/>
    <x v="1"/>
    <x v="10"/>
    <n v="1"/>
    <n v="50400"/>
    <n v="50400"/>
  </r>
  <r>
    <x v="17"/>
    <s v="SUL                 "/>
    <s v="J5829800"/>
    <s v="EDICAO INTEGRADA IMPRESSAO CADASTRO LISTA OUTRO PRODUTO GRAFICO  "/>
    <x v="0"/>
    <x v="1"/>
    <x v="1"/>
    <x v="10"/>
    <n v="1"/>
    <n v="43038"/>
    <n v="43038"/>
  </r>
  <r>
    <x v="17"/>
    <s v="SUL                 "/>
    <s v="J5829800"/>
    <s v="EDICAO INTEGRADA IMPRESSAO CADASTRO LISTA OUTRO PRODUTO GRAFICO  "/>
    <x v="0"/>
    <x v="1"/>
    <x v="1"/>
    <x v="10"/>
    <n v="1"/>
    <n v="1768714"/>
    <n v="1768714"/>
  </r>
  <r>
    <x v="17"/>
    <s v="SUL                 "/>
    <s v="J5829800"/>
    <s v="EDICAO INTEGRADA IMPRESSAO CADASTRO LISTA OUTRO PRODUTO GRAFICO  "/>
    <x v="0"/>
    <x v="1"/>
    <x v="1"/>
    <x v="10"/>
    <n v="1"/>
    <n v="4000000"/>
    <n v="4000000"/>
  </r>
  <r>
    <x v="17"/>
    <s v="SUL                 "/>
    <s v="J5911102"/>
    <s v="PRODUCAO DE FILMES PARA PUBLICIDADE                              "/>
    <x v="5"/>
    <x v="1"/>
    <x v="1"/>
    <x v="10"/>
    <n v="1"/>
    <n v="72795"/>
    <n v="72795"/>
  </r>
  <r>
    <x v="17"/>
    <s v="SUL                 "/>
    <s v="J5914600"/>
    <s v="ATIVIDADES DE EXIBICAO CINEMATOGRAFICA                           "/>
    <x v="5"/>
    <x v="1"/>
    <x v="1"/>
    <x v="10"/>
    <n v="1"/>
    <n v="2500000"/>
    <n v="2500000"/>
  </r>
  <r>
    <x v="17"/>
    <s v="SUL                 "/>
    <s v="J5914600"/>
    <s v="ATIVIDADES DE EXIBICAO CINEMATOGRAFICA                           "/>
    <x v="5"/>
    <x v="1"/>
    <x v="1"/>
    <x v="10"/>
    <n v="1"/>
    <n v="2500000"/>
    <n v="2500000"/>
  </r>
  <r>
    <x v="17"/>
    <s v="SUL                 "/>
    <s v="J6010100"/>
    <s v="ATIVIDADES DE RADIO                                              "/>
    <x v="5"/>
    <x v="1"/>
    <x v="1"/>
    <x v="10"/>
    <n v="1"/>
    <n v="31247"/>
    <n v="31247"/>
  </r>
  <r>
    <x v="17"/>
    <s v="SUL                 "/>
    <s v="J6010100"/>
    <s v="ATIVIDADES DE RADIO                                              "/>
    <x v="5"/>
    <x v="1"/>
    <x v="1"/>
    <x v="10"/>
    <n v="1"/>
    <n v="68218"/>
    <n v="68218"/>
  </r>
  <r>
    <x v="17"/>
    <s v="SUL                 "/>
    <s v="J6010100"/>
    <s v="ATIVIDADES DE RADIO                                              "/>
    <x v="5"/>
    <x v="1"/>
    <x v="1"/>
    <x v="10"/>
    <n v="1"/>
    <n v="80000"/>
    <n v="80000"/>
  </r>
  <r>
    <x v="17"/>
    <s v="SUL                 "/>
    <s v="J6010100"/>
    <s v="ATIVIDADES DE RADIO                                              "/>
    <x v="5"/>
    <x v="1"/>
    <x v="1"/>
    <x v="10"/>
    <n v="1"/>
    <n v="1078786"/>
    <n v="1078786"/>
  </r>
  <r>
    <x v="17"/>
    <s v="SUL                 "/>
    <s v="J6021700"/>
    <s v="ATIVIDADES DE TELEVISAO ABERTA                                   "/>
    <x v="5"/>
    <x v="1"/>
    <x v="1"/>
    <x v="10"/>
    <n v="1"/>
    <n v="550966"/>
    <n v="550966"/>
  </r>
  <r>
    <x v="17"/>
    <s v="SUL                 "/>
    <s v="J6021700"/>
    <s v="ATIVIDADES DE TELEVISAO ABERTA                                   "/>
    <x v="5"/>
    <x v="1"/>
    <x v="1"/>
    <x v="10"/>
    <n v="1"/>
    <n v="484293"/>
    <n v="484293"/>
  </r>
  <r>
    <x v="17"/>
    <s v="SUL                 "/>
    <s v="J6021700"/>
    <s v="ATIVIDADES DE TELEVISAO ABERTA                                   "/>
    <x v="5"/>
    <x v="1"/>
    <x v="1"/>
    <x v="10"/>
    <n v="1"/>
    <n v="49614"/>
    <n v="49614"/>
  </r>
  <r>
    <x v="17"/>
    <s v="SUL                 "/>
    <s v="P8592903"/>
    <s v="ENSINO DE MUSICA                                                 "/>
    <x v="6"/>
    <x v="1"/>
    <x v="1"/>
    <x v="10"/>
    <n v="1"/>
    <n v="40000"/>
    <n v="40000"/>
  </r>
  <r>
    <x v="17"/>
    <s v="SUL                 "/>
    <s v="R9001902"/>
    <s v="PRODUCAO MUSICAL                                                 "/>
    <x v="4"/>
    <x v="1"/>
    <x v="1"/>
    <x v="10"/>
    <n v="1"/>
    <n v="63380"/>
    <n v="63380"/>
  </r>
  <r>
    <x v="17"/>
    <s v="SUL                 "/>
    <s v="R9001902"/>
    <s v="PRODUCAO MUSICAL                                                 "/>
    <x v="4"/>
    <x v="1"/>
    <x v="1"/>
    <x v="10"/>
    <n v="1"/>
    <n v="181476"/>
    <n v="181476"/>
  </r>
  <r>
    <x v="17"/>
    <s v="SUL                 "/>
    <s v="R9001902"/>
    <s v="PRODUCAO MUSICAL                                                 "/>
    <x v="4"/>
    <x v="1"/>
    <x v="1"/>
    <x v="10"/>
    <n v="1"/>
    <n v="20084"/>
    <n v="20084"/>
  </r>
  <r>
    <x v="17"/>
    <s v="SUL                 "/>
    <s v="R9001902"/>
    <s v="PRODUCAO MUSICAL                                                 "/>
    <x v="4"/>
    <x v="1"/>
    <x v="1"/>
    <x v="10"/>
    <n v="1"/>
    <n v="261000"/>
    <n v="261000"/>
  </r>
  <r>
    <x v="17"/>
    <s v="SUL                 "/>
    <s v="R9001906"/>
    <s v="ATIVIDADES DE SONORIZACAO E DE ILUMINACAO                        "/>
    <x v="4"/>
    <x v="1"/>
    <x v="1"/>
    <x v="10"/>
    <n v="1"/>
    <n v="33000"/>
    <n v="33000"/>
  </r>
  <r>
    <x v="17"/>
    <s v="SUL                 "/>
    <s v="R9001906"/>
    <s v="ATIVIDADES DE SONORIZACAO E DE ILUMINACAO                        "/>
    <x v="4"/>
    <x v="1"/>
    <x v="1"/>
    <x v="10"/>
    <n v="1"/>
    <n v="15676"/>
    <n v="15676"/>
  </r>
  <r>
    <x v="17"/>
    <s v="SUL                 "/>
    <s v="R9001906"/>
    <s v="ATIVIDADES DE SONORIZACAO E DE ILUMINACAO                        "/>
    <x v="4"/>
    <x v="1"/>
    <x v="1"/>
    <x v="10"/>
    <n v="1"/>
    <n v="108000"/>
    <n v="108000"/>
  </r>
  <r>
    <x v="17"/>
    <s v="SUL                 "/>
    <s v="R9001999"/>
    <s v="ARTE CENICA ESPETAC ATIVI COMPLEMENTARES NAO ESPECI ANTERIOR     "/>
    <x v="4"/>
    <x v="1"/>
    <x v="1"/>
    <x v="10"/>
    <n v="1"/>
    <n v="596"/>
    <n v="596"/>
  </r>
  <r>
    <x v="17"/>
    <s v="SUL                 "/>
    <s v="R9001999"/>
    <s v="ARTE CENICA ESPETAC ATIVI COMPLEMENTARES NAO ESPECI ANTERIOR     "/>
    <x v="4"/>
    <x v="1"/>
    <x v="1"/>
    <x v="10"/>
    <n v="1"/>
    <n v="35732"/>
    <n v="35732"/>
  </r>
  <r>
    <x v="17"/>
    <s v="SUL                 "/>
    <s v="R9001999"/>
    <s v="ARTE CENICA ESPETAC ATIVI COMPLEMENTARES NAO ESPECI ANTERIOR     "/>
    <x v="4"/>
    <x v="1"/>
    <x v="1"/>
    <x v="10"/>
    <n v="1"/>
    <n v="4475"/>
    <n v="4475"/>
  </r>
  <r>
    <x v="18"/>
    <s v="SUDESTE             "/>
    <s v="C1811302"/>
    <s v="IMPRESSAO DE LIVROS, REVISTAS E OUTRAS PUBLICACOES PERIODICAS    "/>
    <x v="0"/>
    <x v="1"/>
    <x v="1"/>
    <x v="10"/>
    <n v="1"/>
    <n v="15654"/>
    <n v="15654"/>
  </r>
  <r>
    <x v="18"/>
    <s v="SUDESTE             "/>
    <s v="C1811302"/>
    <s v="IMPRESSAO DE LIVROS, REVISTAS E OUTRAS PUBLICACOES PERIODICAS    "/>
    <x v="0"/>
    <x v="1"/>
    <x v="1"/>
    <x v="10"/>
    <n v="1"/>
    <n v="1775271"/>
    <n v="1775271"/>
  </r>
  <r>
    <x v="18"/>
    <s v="SUDESTE             "/>
    <s v="C1811302"/>
    <s v="IMPRESSAO DE LIVROS, REVISTAS E OUTRAS PUBLICACOES PERIODICAS    "/>
    <x v="0"/>
    <x v="1"/>
    <x v="1"/>
    <x v="10"/>
    <n v="1"/>
    <n v="104201"/>
    <n v="104201"/>
  </r>
  <r>
    <x v="18"/>
    <s v="SUDESTE             "/>
    <s v="C1811302"/>
    <s v="IMPRESSAO DE LIVROS, REVISTAS E OUTRAS PUBLICACOES PERIODICAS    "/>
    <x v="0"/>
    <x v="1"/>
    <x v="1"/>
    <x v="10"/>
    <n v="1"/>
    <n v="189327"/>
    <n v="189327"/>
  </r>
  <r>
    <x v="18"/>
    <s v="SUDESTE             "/>
    <s v="G4647802"/>
    <s v="COMERCIO ATACADISTA DE LIVROS, JORNAIS E OUTRAS PUBLICACOES      "/>
    <x v="2"/>
    <x v="1"/>
    <x v="1"/>
    <x v="10"/>
    <n v="1"/>
    <n v="2151"/>
    <n v="2151"/>
  </r>
  <r>
    <x v="18"/>
    <s v="SUDESTE             "/>
    <s v="G4647802"/>
    <s v="COMERCIO ATACADISTA DE LIVROS, JORNAIS E OUTRAS PUBLICACOES      "/>
    <x v="2"/>
    <x v="1"/>
    <x v="1"/>
    <x v="10"/>
    <n v="1"/>
    <n v="207"/>
    <n v="207"/>
  </r>
  <r>
    <x v="18"/>
    <s v="SUDESTE             "/>
    <s v="G4647802"/>
    <s v="COMERCIO ATACADISTA DE LIVROS, JORNAIS E OUTRAS PUBLICACOES      "/>
    <x v="2"/>
    <x v="1"/>
    <x v="1"/>
    <x v="10"/>
    <n v="1"/>
    <n v="430113"/>
    <n v="430113"/>
  </r>
  <r>
    <x v="18"/>
    <s v="SUDESTE             "/>
    <s v="G4647802"/>
    <s v="COMERCIO ATACADISTA DE LIVROS, JORNAIS E OUTRAS PUBLICACOES      "/>
    <x v="2"/>
    <x v="1"/>
    <x v="1"/>
    <x v="10"/>
    <n v="1"/>
    <n v="624"/>
    <n v="624"/>
  </r>
  <r>
    <x v="18"/>
    <s v="SUDESTE             "/>
    <s v="G4647802"/>
    <s v="COMERCIO ATACADISTA DE LIVROS, JORNAIS E OUTRAS PUBLICACOES      "/>
    <x v="2"/>
    <x v="1"/>
    <x v="1"/>
    <x v="10"/>
    <n v="1"/>
    <n v="100000"/>
    <n v="100000"/>
  </r>
  <r>
    <x v="18"/>
    <s v="SUDESTE             "/>
    <s v="G4756300"/>
    <s v="COM VAREJISTA ESPECIALIZADO DE INSTRUMENTOS MUSICAIS E ACESSORIO "/>
    <x v="3"/>
    <x v="1"/>
    <x v="1"/>
    <x v="10"/>
    <n v="1"/>
    <n v="6962"/>
    <n v="6962"/>
  </r>
  <r>
    <x v="18"/>
    <s v="SUDESTE             "/>
    <s v="G4761001"/>
    <s v="COMERCIO VAREJISTA DE LIVROS                                     "/>
    <x v="2"/>
    <x v="1"/>
    <x v="1"/>
    <x v="10"/>
    <n v="1"/>
    <n v="25000"/>
    <n v="25000"/>
  </r>
  <r>
    <x v="18"/>
    <s v="SUDESTE             "/>
    <s v="G4761001"/>
    <s v="COMERCIO VAREJISTA DE LIVROS                                     "/>
    <x v="2"/>
    <x v="1"/>
    <x v="1"/>
    <x v="10"/>
    <n v="1"/>
    <n v="25160"/>
    <n v="25160"/>
  </r>
  <r>
    <x v="18"/>
    <s v="SUDESTE             "/>
    <s v="G4761002"/>
    <s v="COMERCIO VAREJISTA DE JORNAIS E REVISTAS                         "/>
    <x v="2"/>
    <x v="1"/>
    <x v="1"/>
    <x v="10"/>
    <n v="1"/>
    <n v="20908"/>
    <n v="20908"/>
  </r>
  <r>
    <x v="18"/>
    <s v="SUDESTE             "/>
    <s v="G4761002"/>
    <s v="COMERCIO VAREJISTA DE JORNAIS E REVISTAS                         "/>
    <x v="2"/>
    <x v="1"/>
    <x v="1"/>
    <x v="10"/>
    <n v="1"/>
    <n v="54000"/>
    <n v="54000"/>
  </r>
  <r>
    <x v="18"/>
    <s v="SUDESTE             "/>
    <s v="G4762800"/>
    <s v="COMERCIO VAREJISTA DE DISCOS, CDS, DVDS E FITAS                  "/>
    <x v="3"/>
    <x v="1"/>
    <x v="1"/>
    <x v="10"/>
    <n v="1"/>
    <n v="14590"/>
    <n v="14590"/>
  </r>
  <r>
    <x v="18"/>
    <s v="SUDESTE             "/>
    <s v="J5811500"/>
    <s v="EDICAO DE LIVROS                                                 "/>
    <x v="2"/>
    <x v="1"/>
    <x v="0"/>
    <x v="10"/>
    <n v="1"/>
    <n v="1982000"/>
    <n v="1982000"/>
  </r>
  <r>
    <x v="18"/>
    <s v="SUDESTE             "/>
    <s v="J5811500"/>
    <s v="EDICAO DE LIVROS                                                 "/>
    <x v="2"/>
    <x v="1"/>
    <x v="1"/>
    <x v="10"/>
    <n v="1"/>
    <n v="32894"/>
    <n v="32894"/>
  </r>
  <r>
    <x v="18"/>
    <s v="SUDESTE             "/>
    <s v="J5811500"/>
    <s v="EDICAO DE LIVROS                                                 "/>
    <x v="2"/>
    <x v="1"/>
    <x v="1"/>
    <x v="10"/>
    <n v="1"/>
    <n v="314270"/>
    <n v="314270"/>
  </r>
  <r>
    <x v="18"/>
    <s v="SUDESTE             "/>
    <s v="J5811500"/>
    <s v="EDICAO DE LIVROS                                                 "/>
    <x v="2"/>
    <x v="1"/>
    <x v="0"/>
    <x v="10"/>
    <n v="1"/>
    <n v="16429000"/>
    <n v="16429000"/>
  </r>
  <r>
    <x v="18"/>
    <s v="SUDESTE             "/>
    <s v="J5811500"/>
    <s v="EDICAO DE LIVROS                                                 "/>
    <x v="2"/>
    <x v="1"/>
    <x v="0"/>
    <x v="10"/>
    <n v="1"/>
    <n v="3692000"/>
    <n v="3692000"/>
  </r>
  <r>
    <x v="18"/>
    <s v="SUDESTE             "/>
    <s v="J5811500"/>
    <s v="EDICAO DE LIVROS                                                 "/>
    <x v="2"/>
    <x v="1"/>
    <x v="1"/>
    <x v="10"/>
    <n v="1"/>
    <n v="20555"/>
    <n v="20555"/>
  </r>
  <r>
    <x v="18"/>
    <s v="SUDESTE             "/>
    <s v="J5812301"/>
    <s v="EDICAO DE JORNAIS DIARIOS                                        "/>
    <x v="2"/>
    <x v="1"/>
    <x v="1"/>
    <x v="10"/>
    <n v="1"/>
    <n v="6083"/>
    <n v="6083"/>
  </r>
  <r>
    <x v="18"/>
    <s v="SUDESTE             "/>
    <s v="J5821200"/>
    <s v="EDICAO INTEGRADA A IMPRESSAO DE LIVROS                           "/>
    <x v="2"/>
    <x v="1"/>
    <x v="1"/>
    <x v="10"/>
    <n v="1"/>
    <n v="137713"/>
    <n v="137713"/>
  </r>
  <r>
    <x v="18"/>
    <s v="SUDESTE             "/>
    <s v="J5821200"/>
    <s v="EDICAO INTEGRADA A IMPRESSAO DE LIVROS                           "/>
    <x v="2"/>
    <x v="1"/>
    <x v="1"/>
    <x v="10"/>
    <n v="1"/>
    <n v="363615"/>
    <n v="363615"/>
  </r>
  <r>
    <x v="18"/>
    <s v="SUDESTE             "/>
    <s v="J5821200"/>
    <s v="EDICAO INTEGRADA A IMPRESSAO DE LIVROS                           "/>
    <x v="2"/>
    <x v="1"/>
    <x v="0"/>
    <x v="10"/>
    <n v="1"/>
    <n v="4525374"/>
    <n v="4525374"/>
  </r>
  <r>
    <x v="18"/>
    <s v="SUDESTE             "/>
    <s v="J5821200"/>
    <s v="EDICAO INTEGRADA A IMPRESSAO DE LIVROS                           "/>
    <x v="2"/>
    <x v="1"/>
    <x v="1"/>
    <x v="10"/>
    <n v="1"/>
    <n v="6869"/>
    <n v="6869"/>
  </r>
  <r>
    <x v="18"/>
    <s v="SUDESTE             "/>
    <s v="J5821200"/>
    <s v="EDICAO INTEGRADA A IMPRESSAO DE LIVROS                           "/>
    <x v="2"/>
    <x v="1"/>
    <x v="0"/>
    <x v="10"/>
    <n v="1"/>
    <n v="1000000"/>
    <n v="1000000"/>
  </r>
  <r>
    <x v="18"/>
    <s v="SUDESTE             "/>
    <s v="J5823900"/>
    <s v="EDICAO INTEGRADA A IMPRESSAO DE REVISTAS                         "/>
    <x v="2"/>
    <x v="1"/>
    <x v="1"/>
    <x v="10"/>
    <n v="1"/>
    <n v="96917"/>
    <n v="96917"/>
  </r>
  <r>
    <x v="18"/>
    <s v="SUDESTE             "/>
    <s v="J5823900"/>
    <s v="EDICAO INTEGRADA A IMPRESSAO DE REVISTAS                         "/>
    <x v="2"/>
    <x v="1"/>
    <x v="1"/>
    <x v="10"/>
    <n v="1"/>
    <n v="17258"/>
    <n v="17258"/>
  </r>
  <r>
    <x v="18"/>
    <s v="SUDESTE             "/>
    <s v="J5829800"/>
    <s v="EDICAO INTEGRADA IMPRESSAO CADASTRO LISTA OUTRO PRODUTO GRAFICO  "/>
    <x v="0"/>
    <x v="1"/>
    <x v="1"/>
    <x v="10"/>
    <n v="1"/>
    <n v="38023"/>
    <n v="38023"/>
  </r>
  <r>
    <x v="18"/>
    <s v="SUDESTE             "/>
    <s v="J5829800"/>
    <s v="EDICAO INTEGRADA IMPRESSAO CADASTRO LISTA OUTRO PRODUTO GRAFICO  "/>
    <x v="0"/>
    <x v="1"/>
    <x v="1"/>
    <x v="10"/>
    <n v="1"/>
    <n v="524153"/>
    <n v="524153"/>
  </r>
  <r>
    <x v="18"/>
    <s v="SUDESTE             "/>
    <s v="J5829800"/>
    <s v="EDICAO INTEGRADA IMPRESSAO CADASTRO LISTA OUTRO PRODUTO GRAFICO  "/>
    <x v="0"/>
    <x v="1"/>
    <x v="1"/>
    <x v="10"/>
    <n v="1"/>
    <n v="8373"/>
    <n v="8373"/>
  </r>
  <r>
    <x v="18"/>
    <s v="SUDESTE             "/>
    <s v="J5829800"/>
    <s v="EDICAO INTEGRADA IMPRESSAO CADASTRO LISTA OUTRO PRODUTO GRAFICO  "/>
    <x v="0"/>
    <x v="1"/>
    <x v="1"/>
    <x v="10"/>
    <n v="1"/>
    <n v="72674"/>
    <n v="72674"/>
  </r>
  <r>
    <x v="18"/>
    <s v="SUDESTE             "/>
    <s v="J5911100"/>
    <s v="ATIV PROD CINEMATOGRAFICA DE VIDEOS E DE PROGRAMAS DE TELEVISAO  "/>
    <x v="5"/>
    <x v="1"/>
    <x v="0"/>
    <x v="10"/>
    <n v="1"/>
    <n v="25000"/>
    <n v="25000"/>
  </r>
  <r>
    <x v="18"/>
    <s v="SUDESTE             "/>
    <s v="J5911100"/>
    <s v="ATIV PROD CINEMATOGRAFICA DE VIDEOS E DE PROGRAMAS DE TELEVISAO  "/>
    <x v="5"/>
    <x v="1"/>
    <x v="0"/>
    <x v="10"/>
    <n v="1"/>
    <n v="46521597"/>
    <n v="46521597"/>
  </r>
  <r>
    <x v="18"/>
    <s v="SUDESTE             "/>
    <s v="J5911199"/>
    <s v="ATIV PD CINEMATOGRAFICA VIDEO PROG TELEVISAO NAO ESPECI ANTERIOR "/>
    <x v="5"/>
    <x v="1"/>
    <x v="1"/>
    <x v="10"/>
    <n v="1"/>
    <n v="49000"/>
    <n v="49000"/>
  </r>
  <r>
    <x v="18"/>
    <s v="SUDESTE             "/>
    <s v="J5911199"/>
    <s v="ATIV PD CINEMATOGRAFICA VIDEO PROG TELEVISAO NAO ESPECI ANTERIOR "/>
    <x v="5"/>
    <x v="1"/>
    <x v="0"/>
    <x v="10"/>
    <n v="1"/>
    <n v="800000"/>
    <n v="800000"/>
  </r>
  <r>
    <x v="18"/>
    <s v="SUDESTE             "/>
    <s v="J5911199"/>
    <s v="ATIV PD CINEMATOGRAFICA VIDEO PROG TELEVISAO NAO ESPECI ANTERIOR "/>
    <x v="5"/>
    <x v="1"/>
    <x v="1"/>
    <x v="10"/>
    <n v="1"/>
    <n v="22788"/>
    <n v="22788"/>
  </r>
  <r>
    <x v="18"/>
    <s v="SUDESTE             "/>
    <s v="J5911199"/>
    <s v="ATIV PD CINEMATOGRAFICA VIDEO PROG TELEVISAO NAO ESPECI ANTERIOR "/>
    <x v="5"/>
    <x v="1"/>
    <x v="0"/>
    <x v="10"/>
    <n v="1"/>
    <n v="666600"/>
    <n v="666600"/>
  </r>
  <r>
    <x v="18"/>
    <s v="SUDESTE             "/>
    <s v="J5911199"/>
    <s v="ATIV PD CINEMATOGRAFICA VIDEO PROG TELEVISAO NAO ESPECI ANTERIOR "/>
    <x v="5"/>
    <x v="1"/>
    <x v="0"/>
    <x v="10"/>
    <n v="1"/>
    <n v="4676263"/>
    <n v="4676263"/>
  </r>
  <r>
    <x v="18"/>
    <s v="SUDESTE             "/>
    <s v="J5911199"/>
    <s v="ATIV PD CINEMATOGRAFICA VIDEO PROG TELEVISAO NAO ESPECI ANTERIOR "/>
    <x v="5"/>
    <x v="1"/>
    <x v="0"/>
    <x v="10"/>
    <n v="1"/>
    <n v="49995"/>
    <n v="49995"/>
  </r>
  <r>
    <x v="18"/>
    <s v="SUDESTE             "/>
    <s v="J5911199"/>
    <s v="ATIV PD CINEMATOGRAFICA VIDEO PROG TELEVISAO NAO ESPECI ANTERIOR "/>
    <x v="5"/>
    <x v="1"/>
    <x v="0"/>
    <x v="10"/>
    <n v="1"/>
    <n v="500000"/>
    <n v="500000"/>
  </r>
  <r>
    <x v="18"/>
    <s v="SUDESTE             "/>
    <s v="J5912099"/>
    <s v="ATIV POS-PROD CINEMATOG VIDEO PROG TELEVISAO NAO ESPECI ANTERIOR "/>
    <x v="5"/>
    <x v="1"/>
    <x v="1"/>
    <x v="10"/>
    <n v="1"/>
    <n v="3775"/>
    <n v="3775"/>
  </r>
  <r>
    <x v="18"/>
    <s v="SUDESTE             "/>
    <s v="J5913800"/>
    <s v="DISTRIBUICAO CINEMATOGRAFICA DE VIDEO E DE PROGRAMA DE TELEVISAO "/>
    <x v="5"/>
    <x v="1"/>
    <x v="1"/>
    <x v="10"/>
    <n v="1"/>
    <n v="33792"/>
    <n v="33792"/>
  </r>
  <r>
    <x v="18"/>
    <s v="SUDESTE             "/>
    <s v="J5913800"/>
    <s v="DISTRIBUICAO CINEMATOGRAFICA DE VIDEO E DE PROGRAMA DE TELEVISAO "/>
    <x v="5"/>
    <x v="1"/>
    <x v="1"/>
    <x v="10"/>
    <n v="1"/>
    <n v="81722"/>
    <n v="81722"/>
  </r>
  <r>
    <x v="18"/>
    <s v="SUDESTE             "/>
    <s v="J5914600"/>
    <s v="ATIVIDADES DE EXIBICAO CINEMATOGRAFICA                           "/>
    <x v="5"/>
    <x v="1"/>
    <x v="0"/>
    <x v="10"/>
    <n v="1"/>
    <n v="692800"/>
    <n v="692800"/>
  </r>
  <r>
    <x v="18"/>
    <s v="SUDESTE             "/>
    <s v="J5914600"/>
    <s v="ATIVIDADES DE EXIBICAO CINEMATOGRAFICA                           "/>
    <x v="5"/>
    <x v="1"/>
    <x v="0"/>
    <x v="10"/>
    <n v="1"/>
    <n v="276590"/>
    <n v="276590"/>
  </r>
  <r>
    <x v="18"/>
    <s v="SUDESTE             "/>
    <s v="J5914600"/>
    <s v="ATIVIDADES DE EXIBICAO CINEMATOGRAFICA                           "/>
    <x v="5"/>
    <x v="1"/>
    <x v="0"/>
    <x v="10"/>
    <n v="1"/>
    <n v="4158000"/>
    <n v="4158000"/>
  </r>
  <r>
    <x v="18"/>
    <s v="SUDESTE             "/>
    <s v="J5914600"/>
    <s v="ATIVIDADES DE EXIBICAO CINEMATOGRAFICA                           "/>
    <x v="5"/>
    <x v="1"/>
    <x v="0"/>
    <x v="10"/>
    <n v="1"/>
    <n v="138295"/>
    <n v="138295"/>
  </r>
  <r>
    <x v="18"/>
    <s v="SUDESTE             "/>
    <s v="J5914600"/>
    <s v="ATIVIDADES DE EXIBICAO CINEMATOGRAFICA                           "/>
    <x v="5"/>
    <x v="1"/>
    <x v="0"/>
    <x v="10"/>
    <n v="1"/>
    <n v="692800"/>
    <n v="692800"/>
  </r>
  <r>
    <x v="18"/>
    <s v="SUDESTE             "/>
    <s v="J5920100"/>
    <s v="ATIVIDADES DE GRAVACAO DE SOM E DE EDICAO DE MUSICA              "/>
    <x v="3"/>
    <x v="1"/>
    <x v="1"/>
    <x v="10"/>
    <n v="1"/>
    <n v="35000"/>
    <n v="35000"/>
  </r>
  <r>
    <x v="18"/>
    <s v="SUDESTE             "/>
    <s v="J5920100"/>
    <s v="ATIVIDADES DE GRAVACAO DE SOM E DE EDICAO DE MUSICA              "/>
    <x v="3"/>
    <x v="1"/>
    <x v="1"/>
    <x v="10"/>
    <n v="1"/>
    <n v="59299"/>
    <n v="59299"/>
  </r>
  <r>
    <x v="18"/>
    <s v="SUDESTE             "/>
    <s v="P8592901"/>
    <s v="ENSINO DE DANCA                                                  "/>
    <x v="6"/>
    <x v="1"/>
    <x v="1"/>
    <x v="10"/>
    <n v="1"/>
    <n v="51945"/>
    <n v="51945"/>
  </r>
  <r>
    <x v="18"/>
    <s v="SUDESTE             "/>
    <s v="R9001902"/>
    <s v="PRODUCAO MUSICAL                                                 "/>
    <x v="4"/>
    <x v="1"/>
    <x v="1"/>
    <x v="10"/>
    <n v="1"/>
    <n v="12001"/>
    <n v="12001"/>
  </r>
  <r>
    <x v="18"/>
    <s v="SUDESTE             "/>
    <s v="R9001902"/>
    <s v="PRODUCAO MUSICAL                                                 "/>
    <x v="4"/>
    <x v="1"/>
    <x v="1"/>
    <x v="10"/>
    <n v="1"/>
    <n v="72006"/>
    <n v="72006"/>
  </r>
  <r>
    <x v="18"/>
    <s v="SUDESTE             "/>
    <s v="R9001906"/>
    <s v="ATIVIDADES DE SONORIZACAO E DE ILUMINACAO                        "/>
    <x v="4"/>
    <x v="1"/>
    <x v="1"/>
    <x v="10"/>
    <n v="1"/>
    <n v="312"/>
    <n v="312"/>
  </r>
  <r>
    <x v="18"/>
    <s v="SUDESTE             "/>
    <s v="R9001906"/>
    <s v="ATIVIDADES DE SONORIZACAO E DE ILUMINACAO                        "/>
    <x v="4"/>
    <x v="1"/>
    <x v="1"/>
    <x v="10"/>
    <n v="1"/>
    <n v="6535"/>
    <n v="6535"/>
  </r>
  <r>
    <x v="18"/>
    <s v="SUDESTE             "/>
    <s v="R9001906"/>
    <s v="ATIVIDADES DE SONORIZACAO E DE ILUMINACAO                        "/>
    <x v="4"/>
    <x v="1"/>
    <x v="1"/>
    <x v="10"/>
    <n v="1"/>
    <n v="51910"/>
    <n v="51910"/>
  </r>
  <r>
    <x v="18"/>
    <s v="SUDESTE             "/>
    <s v="R9001906"/>
    <s v="ATIVIDADES DE SONORIZACAO E DE ILUMINACAO                        "/>
    <x v="4"/>
    <x v="1"/>
    <x v="1"/>
    <x v="10"/>
    <n v="1"/>
    <n v="60339"/>
    <n v="60339"/>
  </r>
  <r>
    <x v="18"/>
    <s v="SUDESTE             "/>
    <s v="R9001906"/>
    <s v="ATIVIDADES DE SONORIZACAO E DE ILUMINACAO                        "/>
    <x v="4"/>
    <x v="1"/>
    <x v="1"/>
    <x v="10"/>
    <n v="1"/>
    <n v="16275"/>
    <n v="16275"/>
  </r>
  <r>
    <x v="18"/>
    <s v="SUDESTE             "/>
    <s v="R9001906"/>
    <s v="ATIVIDADES DE SONORIZACAO E DE ILUMINACAO                        "/>
    <x v="4"/>
    <x v="1"/>
    <x v="1"/>
    <x v="10"/>
    <n v="1"/>
    <n v="92000"/>
    <n v="92000"/>
  </r>
  <r>
    <x v="18"/>
    <s v="SUDESTE             "/>
    <s v="R9001999"/>
    <s v="ARTE CENICA ESPETAC ATIVI COMPLEMENTARES NAO ESPECI ANTERIOR     "/>
    <x v="4"/>
    <x v="1"/>
    <x v="1"/>
    <x v="10"/>
    <n v="1"/>
    <n v="26045"/>
    <n v="26045"/>
  </r>
  <r>
    <x v="18"/>
    <s v="SUDESTE             "/>
    <s v="R9101500"/>
    <s v="ATIVIDADES DE BIBLIOTECAS E ARQUIVOS                             "/>
    <x v="1"/>
    <x v="0"/>
    <x v="0"/>
    <x v="10"/>
    <n v="1"/>
    <n v="2000000"/>
    <n v="2000000"/>
  </r>
  <r>
    <x v="18"/>
    <s v="SUDESTE             "/>
    <s v="R9102301"/>
    <s v="ATIVI MUSEUS E EXPLORACAO LUGAR PRED HISTORICO ATRACAO SIMILAR   "/>
    <x v="1"/>
    <x v="0"/>
    <x v="0"/>
    <x v="10"/>
    <n v="1"/>
    <n v="33000"/>
    <n v="33000"/>
  </r>
  <r>
    <x v="18"/>
    <s v="SUDESTE             "/>
    <s v="R9102302"/>
    <s v="RESTAURACAO E CONSERVACAO DE LUGARES E PREDIOS HISTORICOS        "/>
    <x v="1"/>
    <x v="0"/>
    <x v="0"/>
    <x v="10"/>
    <n v="1"/>
    <n v="1000000"/>
    <n v="1000000"/>
  </r>
  <r>
    <x v="18"/>
    <s v="SUDESTE             "/>
    <s v="S9430800"/>
    <s v="ATIVIDADES DE ASSOCIACOES DE DEFESA DE DIREITOS SOCIAIS          "/>
    <x v="0"/>
    <x v="0"/>
    <x v="0"/>
    <x v="10"/>
    <n v="1"/>
    <n v="55029"/>
    <n v="55029"/>
  </r>
  <r>
    <x v="18"/>
    <s v="SUDESTE             "/>
    <s v="S9493600"/>
    <s v="ATIVIDADES DE ORGANIZACOES ASSOCIATIVAS LIGADAS A CULTURA E ARTE "/>
    <x v="4"/>
    <x v="1"/>
    <x v="1"/>
    <x v="10"/>
    <n v="1"/>
    <n v="23670"/>
    <n v="23670"/>
  </r>
  <r>
    <x v="20"/>
    <s v="NORTE               "/>
    <s v="C1811301"/>
    <s v="IMPRESSAO DE JORNAIS                                             "/>
    <x v="0"/>
    <x v="1"/>
    <x v="1"/>
    <x v="10"/>
    <n v="1"/>
    <n v="75200"/>
    <n v="75200"/>
  </r>
  <r>
    <x v="20"/>
    <s v="NORTE               "/>
    <s v="G4647802"/>
    <s v="COMERCIO ATACADISTA DE LIVROS, JORNAIS E OUTRAS PUBLICACOES      "/>
    <x v="2"/>
    <x v="1"/>
    <x v="1"/>
    <x v="10"/>
    <n v="1"/>
    <n v="6015"/>
    <n v="6015"/>
  </r>
  <r>
    <x v="20"/>
    <s v="NORTE               "/>
    <s v="G4761001"/>
    <s v="COMERCIO VAREJISTA DE LIVROS                                     "/>
    <x v="2"/>
    <x v="1"/>
    <x v="1"/>
    <x v="10"/>
    <n v="1"/>
    <n v="44252"/>
    <n v="44252"/>
  </r>
  <r>
    <x v="20"/>
    <s v="NORTE               "/>
    <s v="J5829800"/>
    <s v="EDICAO INTEGRADA IMPRESSAO CADASTRO LISTA OUTRO PRODUTO GRAFICO  "/>
    <x v="0"/>
    <x v="1"/>
    <x v="1"/>
    <x v="10"/>
    <n v="1"/>
    <n v="8549"/>
    <n v="8549"/>
  </r>
  <r>
    <x v="20"/>
    <s v="NORTE               "/>
    <s v="J5911102"/>
    <s v="PRODUCAO DE FILMES PARA PUBLICIDADE                              "/>
    <x v="5"/>
    <x v="1"/>
    <x v="1"/>
    <x v="10"/>
    <n v="1"/>
    <n v="10856"/>
    <n v="10856"/>
  </r>
  <r>
    <x v="20"/>
    <s v="NORTE               "/>
    <s v="J6010100"/>
    <s v="ATIVIDADES DE RADIO                                              "/>
    <x v="5"/>
    <x v="1"/>
    <x v="1"/>
    <x v="10"/>
    <n v="1"/>
    <n v="10287"/>
    <n v="10287"/>
  </r>
  <r>
    <x v="20"/>
    <s v="NORTE               "/>
    <s v="J6021700"/>
    <s v="ATIVIDADES DE TELEVISAO ABERTA                                   "/>
    <x v="5"/>
    <x v="1"/>
    <x v="1"/>
    <x v="10"/>
    <n v="1"/>
    <n v="108112"/>
    <n v="108112"/>
  </r>
  <r>
    <x v="20"/>
    <s v="NORTE               "/>
    <s v="J6021700"/>
    <s v="ATIVIDADES DE TELEVISAO ABERTA                                   "/>
    <x v="5"/>
    <x v="1"/>
    <x v="1"/>
    <x v="10"/>
    <n v="1"/>
    <n v="58043"/>
    <n v="58043"/>
  </r>
  <r>
    <x v="20"/>
    <s v="NORTE               "/>
    <s v="R9001906"/>
    <s v="ATIVIDADES DE SONORIZACAO E DE ILUMINACAO                        "/>
    <x v="4"/>
    <x v="1"/>
    <x v="1"/>
    <x v="10"/>
    <n v="1"/>
    <n v="13607"/>
    <n v="13607"/>
  </r>
  <r>
    <x v="20"/>
    <s v="NORTE               "/>
    <s v="R9001906"/>
    <s v="ATIVIDADES DE SONORIZACAO E DE ILUMINACAO                        "/>
    <x v="4"/>
    <x v="1"/>
    <x v="1"/>
    <x v="10"/>
    <n v="1"/>
    <n v="8892"/>
    <n v="8892"/>
  </r>
  <r>
    <x v="20"/>
    <s v="NORTE               "/>
    <s v="R9001999"/>
    <s v="ARTE CENICA ESPETAC ATIVI COMPLEMENTARES NAO ESPECI ANTERIOR     "/>
    <x v="4"/>
    <x v="1"/>
    <x v="1"/>
    <x v="10"/>
    <n v="1"/>
    <n v="7242"/>
    <n v="7242"/>
  </r>
  <r>
    <x v="26"/>
    <s v="NORTE               "/>
    <s v="G4762800"/>
    <s v="COMERCIO VAREJISTA DE DISCOS, CDS, DVDS E FITAS                  "/>
    <x v="3"/>
    <x v="1"/>
    <x v="1"/>
    <x v="10"/>
    <n v="1"/>
    <n v="4557"/>
    <n v="4557"/>
  </r>
  <r>
    <x v="26"/>
    <s v="NORTE               "/>
    <s v="R9001906"/>
    <s v="ATIVIDADES DE SONORIZACAO E DE ILUMINACAO                        "/>
    <x v="4"/>
    <x v="1"/>
    <x v="1"/>
    <x v="10"/>
    <n v="1"/>
    <n v="25724"/>
    <n v="25724"/>
  </r>
  <r>
    <x v="21"/>
    <s v="SUL                 "/>
    <s v="C1811302"/>
    <s v="IMPRESSAO DE LIVROS, REVISTAS E OUTRAS PUBLICACOES PERIODICAS    "/>
    <x v="0"/>
    <x v="1"/>
    <x v="1"/>
    <x v="10"/>
    <n v="1"/>
    <n v="108272"/>
    <n v="108272"/>
  </r>
  <r>
    <x v="21"/>
    <s v="SUL                 "/>
    <s v="C1811302"/>
    <s v="IMPRESSAO DE LIVROS, REVISTAS E OUTRAS PUBLICACOES PERIODICAS    "/>
    <x v="0"/>
    <x v="1"/>
    <x v="1"/>
    <x v="10"/>
    <n v="1"/>
    <n v="74145"/>
    <n v="74145"/>
  </r>
  <r>
    <x v="21"/>
    <s v="SUL                 "/>
    <s v="C1811302"/>
    <s v="IMPRESSAO DE LIVROS, REVISTAS E OUTRAS PUBLICACOES PERIODICAS    "/>
    <x v="0"/>
    <x v="1"/>
    <x v="1"/>
    <x v="10"/>
    <n v="1"/>
    <n v="79699"/>
    <n v="79699"/>
  </r>
  <r>
    <x v="21"/>
    <s v="SUL                 "/>
    <s v="C1811302"/>
    <s v="IMPRESSAO DE LIVROS, REVISTAS E OUTRAS PUBLICACOES PERIODICAS    "/>
    <x v="0"/>
    <x v="1"/>
    <x v="1"/>
    <x v="10"/>
    <n v="1"/>
    <n v="104201"/>
    <n v="104201"/>
  </r>
  <r>
    <x v="21"/>
    <s v="SUL                 "/>
    <s v="G4647802"/>
    <s v="COMERCIO ATACADISTA DE LIVROS, JORNAIS E OUTRAS PUBLICACOES      "/>
    <x v="2"/>
    <x v="1"/>
    <x v="1"/>
    <x v="10"/>
    <n v="1"/>
    <n v="29951"/>
    <n v="29951"/>
  </r>
  <r>
    <x v="21"/>
    <s v="SUL                 "/>
    <s v="G4647802"/>
    <s v="COMERCIO ATACADISTA DE LIVROS, JORNAIS E OUTRAS PUBLICACOES      "/>
    <x v="2"/>
    <x v="1"/>
    <x v="1"/>
    <x v="10"/>
    <n v="1"/>
    <n v="205248"/>
    <n v="205248"/>
  </r>
  <r>
    <x v="21"/>
    <s v="SUL                 "/>
    <s v="G4647802"/>
    <s v="COMERCIO ATACADISTA DE LIVROS, JORNAIS E OUTRAS PUBLICACOES      "/>
    <x v="2"/>
    <x v="1"/>
    <x v="1"/>
    <x v="10"/>
    <n v="1"/>
    <n v="38076"/>
    <n v="38076"/>
  </r>
  <r>
    <x v="21"/>
    <s v="SUL                 "/>
    <s v="G4647802"/>
    <s v="COMERCIO ATACADISTA DE LIVROS, JORNAIS E OUTRAS PUBLICACOES      "/>
    <x v="2"/>
    <x v="1"/>
    <x v="1"/>
    <x v="10"/>
    <n v="1"/>
    <n v="676568"/>
    <n v="676568"/>
  </r>
  <r>
    <x v="21"/>
    <s v="SUL                 "/>
    <s v="G4756300"/>
    <s v="COM VAREJISTA ESPECIALIZADO DE INSTRUMENTOS MUSICAIS E ACESSORIO "/>
    <x v="3"/>
    <x v="1"/>
    <x v="1"/>
    <x v="10"/>
    <n v="1"/>
    <n v="604"/>
    <n v="604"/>
  </r>
  <r>
    <x v="21"/>
    <s v="SUL                 "/>
    <s v="G4756300"/>
    <s v="COM VAREJISTA ESPECIALIZADO DE INSTRUMENTOS MUSICAIS E ACESSORIO "/>
    <x v="3"/>
    <x v="1"/>
    <x v="1"/>
    <x v="10"/>
    <n v="1"/>
    <n v="7173"/>
    <n v="7173"/>
  </r>
  <r>
    <x v="21"/>
    <s v="SUL                 "/>
    <s v="G4756300"/>
    <s v="COM VAREJISTA ESPECIALIZADO DE INSTRUMENTOS MUSICAIS E ACESSORIO "/>
    <x v="3"/>
    <x v="1"/>
    <x v="1"/>
    <x v="10"/>
    <n v="1"/>
    <n v="7163"/>
    <n v="7163"/>
  </r>
  <r>
    <x v="21"/>
    <s v="SUL                 "/>
    <s v="G4761001"/>
    <s v="COMERCIO VAREJISTA DE LIVROS                                     "/>
    <x v="2"/>
    <x v="1"/>
    <x v="1"/>
    <x v="10"/>
    <n v="1"/>
    <n v="50000"/>
    <n v="50000"/>
  </r>
  <r>
    <x v="21"/>
    <s v="SUL                 "/>
    <s v="G4761001"/>
    <s v="COMERCIO VAREJISTA DE LIVROS                                     "/>
    <x v="2"/>
    <x v="1"/>
    <x v="1"/>
    <x v="10"/>
    <n v="1"/>
    <n v="169297"/>
    <n v="169297"/>
  </r>
  <r>
    <x v="21"/>
    <s v="SUL                 "/>
    <s v="G4761001"/>
    <s v="COMERCIO VAREJISTA DE LIVROS                                     "/>
    <x v="2"/>
    <x v="1"/>
    <x v="1"/>
    <x v="10"/>
    <n v="1"/>
    <n v="14579"/>
    <n v="14579"/>
  </r>
  <r>
    <x v="21"/>
    <s v="SUL                 "/>
    <s v="G4761001"/>
    <s v="COMERCIO VAREJISTA DE LIVROS                                     "/>
    <x v="2"/>
    <x v="1"/>
    <x v="1"/>
    <x v="10"/>
    <n v="1"/>
    <n v="50778"/>
    <n v="50778"/>
  </r>
  <r>
    <x v="21"/>
    <s v="SUL                 "/>
    <s v="G4761001"/>
    <s v="COMERCIO VAREJISTA DE LIVROS                                     "/>
    <x v="2"/>
    <x v="1"/>
    <x v="1"/>
    <x v="10"/>
    <n v="1"/>
    <n v="25000"/>
    <n v="25000"/>
  </r>
  <r>
    <x v="21"/>
    <s v="SUL                 "/>
    <s v="G4761002"/>
    <s v="COMERCIO VAREJISTA DE JORNAIS E REVISTAS                         "/>
    <x v="2"/>
    <x v="1"/>
    <x v="1"/>
    <x v="10"/>
    <n v="1"/>
    <n v="111200"/>
    <n v="111200"/>
  </r>
  <r>
    <x v="21"/>
    <s v="SUL                 "/>
    <s v="G4761002"/>
    <s v="COMERCIO VAREJISTA DE JORNAIS E REVISTAS                         "/>
    <x v="2"/>
    <x v="1"/>
    <x v="1"/>
    <x v="10"/>
    <n v="1"/>
    <n v="78904"/>
    <n v="78904"/>
  </r>
  <r>
    <x v="21"/>
    <s v="SUL                 "/>
    <s v="G4762800"/>
    <s v="COMERCIO VAREJISTA DE DISCOS, CDS, DVDS E FITAS                  "/>
    <x v="3"/>
    <x v="1"/>
    <x v="1"/>
    <x v="10"/>
    <n v="1"/>
    <n v="13715"/>
    <n v="13715"/>
  </r>
  <r>
    <x v="21"/>
    <s v="SUL                 "/>
    <s v="J5811500"/>
    <s v="EDICAO DE LIVROS                                                 "/>
    <x v="2"/>
    <x v="1"/>
    <x v="1"/>
    <x v="10"/>
    <n v="1"/>
    <n v="63766"/>
    <n v="63766"/>
  </r>
  <r>
    <x v="21"/>
    <s v="SUL                 "/>
    <s v="J5812301"/>
    <s v="EDICAO DE JORNAIS DIARIOS                                        "/>
    <x v="2"/>
    <x v="1"/>
    <x v="1"/>
    <x v="10"/>
    <n v="1"/>
    <n v="283811"/>
    <n v="283811"/>
  </r>
  <r>
    <x v="21"/>
    <s v="SUL                 "/>
    <s v="J5812301"/>
    <s v="EDICAO DE JORNAIS DIARIOS                                        "/>
    <x v="2"/>
    <x v="1"/>
    <x v="1"/>
    <x v="10"/>
    <n v="1"/>
    <n v="2118"/>
    <n v="2118"/>
  </r>
  <r>
    <x v="21"/>
    <s v="SUL                 "/>
    <s v="J5812301"/>
    <s v="EDICAO DE JORNAIS DIARIOS                                        "/>
    <x v="2"/>
    <x v="1"/>
    <x v="1"/>
    <x v="10"/>
    <n v="1"/>
    <n v="111916"/>
    <n v="111916"/>
  </r>
  <r>
    <x v="21"/>
    <s v="SUL                 "/>
    <s v="J5813100"/>
    <s v="EDICAO DE REVISTAS                                               "/>
    <x v="2"/>
    <x v="1"/>
    <x v="1"/>
    <x v="10"/>
    <n v="1"/>
    <n v="51945"/>
    <n v="51945"/>
  </r>
  <r>
    <x v="21"/>
    <s v="SUL                 "/>
    <s v="J5819100"/>
    <s v="EDICAO DE CADASTROS, LISTAS E OUTROS PRODUTOS GRAFICOS           "/>
    <x v="0"/>
    <x v="1"/>
    <x v="1"/>
    <x v="10"/>
    <n v="1"/>
    <n v="2027"/>
    <n v="2027"/>
  </r>
  <r>
    <x v="21"/>
    <s v="SUL                 "/>
    <s v="J5819100"/>
    <s v="EDICAO DE CADASTROS, LISTAS E OUTROS PRODUTOS GRAFICOS           "/>
    <x v="0"/>
    <x v="1"/>
    <x v="1"/>
    <x v="10"/>
    <n v="1"/>
    <n v="381"/>
    <n v="381"/>
  </r>
  <r>
    <x v="21"/>
    <s v="SUL                 "/>
    <s v="J5821200"/>
    <s v="EDICAO INTEGRADA A IMPRESSAO DE LIVROS                           "/>
    <x v="2"/>
    <x v="1"/>
    <x v="1"/>
    <x v="10"/>
    <n v="1"/>
    <n v="19763"/>
    <n v="19763"/>
  </r>
  <r>
    <x v="21"/>
    <s v="SUL                 "/>
    <s v="J5821200"/>
    <s v="EDICAO INTEGRADA A IMPRESSAO DE LIVROS                           "/>
    <x v="2"/>
    <x v="1"/>
    <x v="1"/>
    <x v="10"/>
    <n v="1"/>
    <n v="109886"/>
    <n v="109886"/>
  </r>
  <r>
    <x v="21"/>
    <s v="SUL                 "/>
    <s v="J5821200"/>
    <s v="EDICAO INTEGRADA A IMPRESSAO DE LIVROS                           "/>
    <x v="2"/>
    <x v="1"/>
    <x v="1"/>
    <x v="10"/>
    <n v="1"/>
    <n v="4800000"/>
    <n v="4800000"/>
  </r>
  <r>
    <x v="21"/>
    <s v="SUL                 "/>
    <s v="J5822101"/>
    <s v="EDICAO INTEGRADA A IMPRESSAO DE JORNAIS DIARIOS                  "/>
    <x v="2"/>
    <x v="1"/>
    <x v="1"/>
    <x v="10"/>
    <n v="1"/>
    <n v="11849"/>
    <n v="11849"/>
  </r>
  <r>
    <x v="21"/>
    <s v="SUL                 "/>
    <s v="J5822101"/>
    <s v="EDICAO INTEGRADA A IMPRESSAO DE JORNAIS DIARIOS                  "/>
    <x v="2"/>
    <x v="1"/>
    <x v="1"/>
    <x v="10"/>
    <n v="1"/>
    <n v="33867"/>
    <n v="33867"/>
  </r>
  <r>
    <x v="21"/>
    <s v="SUL                 "/>
    <s v="J5822101"/>
    <s v="EDICAO INTEGRADA A IMPRESSAO DE JORNAIS DIARIOS                  "/>
    <x v="2"/>
    <x v="1"/>
    <x v="1"/>
    <x v="10"/>
    <n v="1"/>
    <n v="377770"/>
    <n v="377770"/>
  </r>
  <r>
    <x v="21"/>
    <s v="SUL                 "/>
    <s v="J5829800"/>
    <s v="EDICAO INTEGRADA IMPRESSAO CADASTRO LISTA OUTRO PRODUTO GRAFICO  "/>
    <x v="0"/>
    <x v="1"/>
    <x v="1"/>
    <x v="10"/>
    <n v="1"/>
    <n v="27946"/>
    <n v="27946"/>
  </r>
  <r>
    <x v="21"/>
    <s v="SUL                 "/>
    <s v="J5829800"/>
    <s v="EDICAO INTEGRADA IMPRESSAO CADASTRO LISTA OUTRO PRODUTO GRAFICO  "/>
    <x v="0"/>
    <x v="1"/>
    <x v="1"/>
    <x v="10"/>
    <n v="1"/>
    <n v="120374"/>
    <n v="120374"/>
  </r>
  <r>
    <x v="21"/>
    <s v="SUL                 "/>
    <s v="J5829800"/>
    <s v="EDICAO INTEGRADA IMPRESSAO CADASTRO LISTA OUTRO PRODUTO GRAFICO  "/>
    <x v="0"/>
    <x v="1"/>
    <x v="1"/>
    <x v="10"/>
    <n v="1"/>
    <n v="2362222"/>
    <n v="2362222"/>
  </r>
  <r>
    <x v="21"/>
    <s v="SUL                 "/>
    <s v="J5911100"/>
    <s v="ATIV PROD CINEMATOGRAFICA DE VIDEOS E DE PROGRAMAS DE TELEVISAO  "/>
    <x v="5"/>
    <x v="1"/>
    <x v="0"/>
    <x v="10"/>
    <n v="1"/>
    <n v="46521597"/>
    <n v="46521597"/>
  </r>
  <r>
    <x v="21"/>
    <s v="SUL                 "/>
    <s v="J5911199"/>
    <s v="ATIV PD CINEMATOGRAFICA VIDEO PROG TELEVISAO NAO ESPECI ANTERIOR "/>
    <x v="5"/>
    <x v="1"/>
    <x v="1"/>
    <x v="10"/>
    <n v="1"/>
    <n v="15504"/>
    <n v="15504"/>
  </r>
  <r>
    <x v="21"/>
    <s v="SUL                 "/>
    <s v="J5911199"/>
    <s v="ATIV PD CINEMATOGRAFICA VIDEO PROG TELEVISAO NAO ESPECI ANTERIOR "/>
    <x v="5"/>
    <x v="1"/>
    <x v="1"/>
    <x v="10"/>
    <n v="1"/>
    <n v="443"/>
    <n v="443"/>
  </r>
  <r>
    <x v="21"/>
    <s v="SUL                 "/>
    <s v="J5914600"/>
    <s v="ATIVIDADES DE EXIBICAO CINEMATOGRAFICA                           "/>
    <x v="5"/>
    <x v="1"/>
    <x v="1"/>
    <x v="10"/>
    <n v="1"/>
    <n v="9719"/>
    <n v="9719"/>
  </r>
  <r>
    <x v="21"/>
    <s v="SUL                 "/>
    <s v="J6010100"/>
    <s v="ATIVIDADES DE RADIO                                              "/>
    <x v="5"/>
    <x v="1"/>
    <x v="1"/>
    <x v="10"/>
    <n v="1"/>
    <n v="210354"/>
    <n v="210354"/>
  </r>
  <r>
    <x v="21"/>
    <s v="SUL                 "/>
    <s v="J6010100"/>
    <s v="ATIVIDADES DE RADIO                                              "/>
    <x v="5"/>
    <x v="1"/>
    <x v="1"/>
    <x v="10"/>
    <n v="1"/>
    <n v="100000"/>
    <n v="100000"/>
  </r>
  <r>
    <x v="21"/>
    <s v="SUL                 "/>
    <s v="J6202300"/>
    <s v="DESENVOLVIMENTO LICENCIAMENTO PROG DE COMPUTADOR CUSTOMIZAVEIS   "/>
    <x v="0"/>
    <x v="1"/>
    <x v="0"/>
    <x v="10"/>
    <n v="1"/>
    <n v="61669"/>
    <n v="61669"/>
  </r>
  <r>
    <x v="21"/>
    <s v="SUL                 "/>
    <s v="J6202300"/>
    <s v="DESENVOLVIMENTO LICENCIAMENTO PROG DE COMPUTADOR CUSTOMIZAVEIS   "/>
    <x v="0"/>
    <x v="1"/>
    <x v="0"/>
    <x v="10"/>
    <n v="1"/>
    <n v="293000"/>
    <n v="293000"/>
  </r>
  <r>
    <x v="21"/>
    <s v="SUL                 "/>
    <s v="P8592901"/>
    <s v="ENSINO DE DANCA                                                  "/>
    <x v="6"/>
    <x v="1"/>
    <x v="1"/>
    <x v="10"/>
    <n v="1"/>
    <n v="2024"/>
    <n v="2024"/>
  </r>
  <r>
    <x v="21"/>
    <s v="SUL                 "/>
    <s v="R9001902"/>
    <s v="PRODUCAO MUSICAL                                                 "/>
    <x v="4"/>
    <x v="1"/>
    <x v="1"/>
    <x v="10"/>
    <n v="1"/>
    <n v="862"/>
    <n v="862"/>
  </r>
  <r>
    <x v="21"/>
    <s v="SUL                 "/>
    <s v="R9001902"/>
    <s v="PRODUCAO MUSICAL                                                 "/>
    <x v="4"/>
    <x v="1"/>
    <x v="1"/>
    <x v="10"/>
    <n v="1"/>
    <n v="75053"/>
    <n v="75053"/>
  </r>
  <r>
    <x v="21"/>
    <s v="SUL                 "/>
    <s v="R9001902"/>
    <s v="PRODUCAO MUSICAL                                                 "/>
    <x v="4"/>
    <x v="1"/>
    <x v="1"/>
    <x v="10"/>
    <n v="1"/>
    <n v="51833"/>
    <n v="51833"/>
  </r>
  <r>
    <x v="21"/>
    <s v="SUL                 "/>
    <s v="R9001906"/>
    <s v="ATIVIDADES DE SONORIZACAO E DE ILUMINACAO                        "/>
    <x v="4"/>
    <x v="1"/>
    <x v="1"/>
    <x v="10"/>
    <n v="1"/>
    <n v="8096"/>
    <n v="8096"/>
  </r>
  <r>
    <x v="21"/>
    <s v="SUL                 "/>
    <s v="R9001906"/>
    <s v="ATIVIDADES DE SONORIZACAO E DE ILUMINACAO                        "/>
    <x v="4"/>
    <x v="1"/>
    <x v="1"/>
    <x v="10"/>
    <n v="1"/>
    <n v="30000"/>
    <n v="30000"/>
  </r>
  <r>
    <x v="21"/>
    <s v="SUL                 "/>
    <s v="R9001906"/>
    <s v="ATIVIDADES DE SONORIZACAO E DE ILUMINACAO                        "/>
    <x v="4"/>
    <x v="1"/>
    <x v="1"/>
    <x v="10"/>
    <n v="1"/>
    <n v="99547"/>
    <n v="99547"/>
  </r>
  <r>
    <x v="21"/>
    <s v="SUL                 "/>
    <s v="R9001906"/>
    <s v="ATIVIDADES DE SONORIZACAO E DE ILUMINACAO                        "/>
    <x v="4"/>
    <x v="1"/>
    <x v="1"/>
    <x v="10"/>
    <n v="1"/>
    <n v="43750"/>
    <n v="43750"/>
  </r>
  <r>
    <x v="21"/>
    <s v="SUL                 "/>
    <s v="R9001999"/>
    <s v="ARTE CENICA ESPETAC ATIVI COMPLEMENTARES NAO ESPECI ANTERIOR     "/>
    <x v="4"/>
    <x v="1"/>
    <x v="1"/>
    <x v="10"/>
    <n v="1"/>
    <n v="181602"/>
    <n v="181602"/>
  </r>
  <r>
    <x v="21"/>
    <s v="SUL                 "/>
    <s v="R9001999"/>
    <s v="ARTE CENICA ESPETAC ATIVI COMPLEMENTARES NAO ESPECI ANTERIOR     "/>
    <x v="4"/>
    <x v="1"/>
    <x v="1"/>
    <x v="10"/>
    <n v="1"/>
    <n v="66401"/>
    <n v="66401"/>
  </r>
  <r>
    <x v="21"/>
    <s v="SUL                 "/>
    <s v="R9001999"/>
    <s v="ARTE CENICA ESPETAC ATIVI COMPLEMENTARES NAO ESPECI ANTERIOR     "/>
    <x v="4"/>
    <x v="1"/>
    <x v="1"/>
    <x v="10"/>
    <n v="1"/>
    <n v="14970"/>
    <n v="14970"/>
  </r>
  <r>
    <x v="21"/>
    <s v="SUL                 "/>
    <s v="R9001999"/>
    <s v="ARTE CENICA ESPETAC ATIVI COMPLEMENTARES NAO ESPECI ANTERIOR     "/>
    <x v="4"/>
    <x v="1"/>
    <x v="1"/>
    <x v="10"/>
    <n v="1"/>
    <n v="165450"/>
    <n v="165450"/>
  </r>
  <r>
    <x v="21"/>
    <s v="SUL                 "/>
    <s v="R9001999"/>
    <s v="ARTE CENICA ESPETAC ATIVI COMPLEMENTARES NAO ESPECI ANTERIOR     "/>
    <x v="4"/>
    <x v="1"/>
    <x v="1"/>
    <x v="10"/>
    <n v="1"/>
    <n v="150000"/>
    <n v="150000"/>
  </r>
  <r>
    <x v="21"/>
    <s v="SUL                 "/>
    <s v="R9102301"/>
    <s v="ATIVI MUSEUS E EXPLORACAO LUGAR PRED HISTORICO ATRACAO SIMILAR   "/>
    <x v="1"/>
    <x v="1"/>
    <x v="1"/>
    <x v="10"/>
    <n v="1"/>
    <n v="152701"/>
    <n v="152701"/>
  </r>
  <r>
    <x v="21"/>
    <s v="SUL                 "/>
    <s v="S9430800"/>
    <s v="ATIVIDADES DE ASSOCIACOES DE DEFESA DE DIREITOS SOCIAIS          "/>
    <x v="0"/>
    <x v="0"/>
    <x v="0"/>
    <x v="10"/>
    <n v="1"/>
    <n v="294760"/>
    <n v="294760"/>
  </r>
  <r>
    <x v="22"/>
    <s v="SUL                 "/>
    <s v="C1811301"/>
    <s v="IMPRESSAO DE JORNAIS                                             "/>
    <x v="0"/>
    <x v="1"/>
    <x v="1"/>
    <x v="10"/>
    <n v="1"/>
    <n v="177142"/>
    <n v="177142"/>
  </r>
  <r>
    <x v="22"/>
    <s v="SUL                 "/>
    <s v="C1811302"/>
    <s v="IMPRESSAO DE LIVROS, REVISTAS E OUTRAS PUBLICACOES PERIODICAS    "/>
    <x v="0"/>
    <x v="1"/>
    <x v="1"/>
    <x v="10"/>
    <n v="1"/>
    <n v="170632"/>
    <n v="170632"/>
  </r>
  <r>
    <x v="22"/>
    <s v="SUL                 "/>
    <s v="C1811302"/>
    <s v="IMPRESSAO DE LIVROS, REVISTAS E OUTRAS PUBLICACOES PERIODICAS    "/>
    <x v="0"/>
    <x v="1"/>
    <x v="1"/>
    <x v="10"/>
    <n v="1"/>
    <n v="45000"/>
    <n v="45000"/>
  </r>
  <r>
    <x v="22"/>
    <s v="SUL                 "/>
    <s v="C1811302"/>
    <s v="IMPRESSAO DE LIVROS, REVISTAS E OUTRAS PUBLICACOES PERIODICAS    "/>
    <x v="0"/>
    <x v="1"/>
    <x v="1"/>
    <x v="10"/>
    <n v="1"/>
    <n v="216118"/>
    <n v="216118"/>
  </r>
  <r>
    <x v="22"/>
    <s v="SUL                 "/>
    <s v="G4647802"/>
    <s v="COMERCIO ATACADISTA DE LIVROS, JORNAIS E OUTRAS PUBLICACOES      "/>
    <x v="2"/>
    <x v="1"/>
    <x v="1"/>
    <x v="10"/>
    <n v="1"/>
    <n v="86000"/>
    <n v="86000"/>
  </r>
  <r>
    <x v="22"/>
    <s v="SUL                 "/>
    <s v="G4647802"/>
    <s v="COMERCIO ATACADISTA DE LIVROS, JORNAIS E OUTRAS PUBLICACOES      "/>
    <x v="2"/>
    <x v="1"/>
    <x v="1"/>
    <x v="10"/>
    <n v="1"/>
    <n v="150000"/>
    <n v="150000"/>
  </r>
  <r>
    <x v="22"/>
    <s v="SUL                 "/>
    <s v="G4649407"/>
    <s v="COMERCIO ATACADISTA DE FILMES, CDS, DVDS, FITAS E DISCOS         "/>
    <x v="0"/>
    <x v="1"/>
    <x v="1"/>
    <x v="10"/>
    <n v="1"/>
    <n v="13815"/>
    <n v="13815"/>
  </r>
  <r>
    <x v="22"/>
    <s v="SUL                 "/>
    <s v="G4756300"/>
    <s v="COM VAREJISTA ESPECIALIZADO DE INSTRUMENTOS MUSICAIS E ACESSORIO "/>
    <x v="3"/>
    <x v="1"/>
    <x v="1"/>
    <x v="10"/>
    <n v="1"/>
    <n v="41700"/>
    <n v="41700"/>
  </r>
  <r>
    <x v="22"/>
    <s v="SUL                 "/>
    <s v="G4756300"/>
    <s v="COM VAREJISTA ESPECIALIZADO DE INSTRUMENTOS MUSICAIS E ACESSORIO "/>
    <x v="3"/>
    <x v="1"/>
    <x v="1"/>
    <x v="10"/>
    <n v="1"/>
    <n v="22428"/>
    <n v="22428"/>
  </r>
  <r>
    <x v="22"/>
    <s v="SUL                 "/>
    <s v="G4761001"/>
    <s v="COMERCIO VAREJISTA DE LIVROS                                     "/>
    <x v="2"/>
    <x v="1"/>
    <x v="1"/>
    <x v="10"/>
    <n v="1"/>
    <n v="400000"/>
    <n v="400000"/>
  </r>
  <r>
    <x v="22"/>
    <s v="SUL                 "/>
    <s v="G4761001"/>
    <s v="COMERCIO VAREJISTA DE LIVROS                                     "/>
    <x v="2"/>
    <x v="1"/>
    <x v="1"/>
    <x v="10"/>
    <n v="1"/>
    <n v="4865"/>
    <n v="4865"/>
  </r>
  <r>
    <x v="22"/>
    <s v="SUL                 "/>
    <s v="G4761002"/>
    <s v="COMERCIO VAREJISTA DE JORNAIS E REVISTAS                         "/>
    <x v="2"/>
    <x v="1"/>
    <x v="1"/>
    <x v="10"/>
    <n v="1"/>
    <n v="9111"/>
    <n v="9111"/>
  </r>
  <r>
    <x v="22"/>
    <s v="SUL                 "/>
    <s v="G4761002"/>
    <s v="COMERCIO VAREJISTA DE JORNAIS E REVISTAS                         "/>
    <x v="2"/>
    <x v="1"/>
    <x v="1"/>
    <x v="10"/>
    <n v="1"/>
    <n v="184201"/>
    <n v="184201"/>
  </r>
  <r>
    <x v="22"/>
    <s v="SUL                 "/>
    <s v="G4761002"/>
    <s v="COMERCIO VAREJISTA DE JORNAIS E REVISTAS                         "/>
    <x v="2"/>
    <x v="1"/>
    <x v="1"/>
    <x v="10"/>
    <n v="1"/>
    <n v="68270"/>
    <n v="68270"/>
  </r>
  <r>
    <x v="22"/>
    <s v="SUL                 "/>
    <s v="G4762800"/>
    <s v="COMERCIO VAREJISTA DE DISCOS, CDS, DVDS E FITAS                  "/>
    <x v="3"/>
    <x v="1"/>
    <x v="1"/>
    <x v="10"/>
    <n v="1"/>
    <n v="6080"/>
    <n v="6080"/>
  </r>
  <r>
    <x v="22"/>
    <s v="SUL                 "/>
    <s v="J5812301"/>
    <s v="EDICAO DE JORNAIS DIARIOS                                        "/>
    <x v="2"/>
    <x v="1"/>
    <x v="1"/>
    <x v="10"/>
    <n v="1"/>
    <n v="20705"/>
    <n v="20705"/>
  </r>
  <r>
    <x v="22"/>
    <s v="SUL                 "/>
    <s v="J5821200"/>
    <s v="EDICAO INTEGRADA A IMPRESSAO DE LIVROS                           "/>
    <x v="2"/>
    <x v="1"/>
    <x v="1"/>
    <x v="10"/>
    <n v="1"/>
    <n v="159223"/>
    <n v="159223"/>
  </r>
  <r>
    <x v="22"/>
    <s v="SUL                 "/>
    <s v="J5821200"/>
    <s v="EDICAO INTEGRADA A IMPRESSAO DE LIVROS                           "/>
    <x v="2"/>
    <x v="1"/>
    <x v="1"/>
    <x v="10"/>
    <n v="1"/>
    <n v="61820"/>
    <n v="61820"/>
  </r>
  <r>
    <x v="22"/>
    <s v="SUL                 "/>
    <s v="J5821200"/>
    <s v="EDICAO INTEGRADA A IMPRESSAO DE LIVROS                           "/>
    <x v="2"/>
    <x v="1"/>
    <x v="1"/>
    <x v="10"/>
    <n v="1"/>
    <n v="34541"/>
    <n v="34541"/>
  </r>
  <r>
    <x v="22"/>
    <s v="SUL                 "/>
    <s v="J5829800"/>
    <s v="EDICAO INTEGRADA IMPRESSAO CADASTRO LISTA OUTRO PRODUTO GRAFICO  "/>
    <x v="0"/>
    <x v="1"/>
    <x v="1"/>
    <x v="10"/>
    <n v="1"/>
    <n v="363818"/>
    <n v="363818"/>
  </r>
  <r>
    <x v="22"/>
    <s v="SUL                 "/>
    <s v="J5829800"/>
    <s v="EDICAO INTEGRADA IMPRESSAO CADASTRO LISTA OUTRO PRODUTO GRAFICO  "/>
    <x v="0"/>
    <x v="1"/>
    <x v="1"/>
    <x v="10"/>
    <n v="1"/>
    <n v="130301"/>
    <n v="130301"/>
  </r>
  <r>
    <x v="22"/>
    <s v="SUL                 "/>
    <s v="J5829800"/>
    <s v="EDICAO INTEGRADA IMPRESSAO CADASTRO LISTA OUTRO PRODUTO GRAFICO  "/>
    <x v="0"/>
    <x v="1"/>
    <x v="1"/>
    <x v="10"/>
    <n v="1"/>
    <n v="341193"/>
    <n v="341193"/>
  </r>
  <r>
    <x v="22"/>
    <s v="SUL                 "/>
    <s v="J5829800"/>
    <s v="EDICAO INTEGRADA IMPRESSAO CADASTRO LISTA OUTRO PRODUTO GRAFICO  "/>
    <x v="0"/>
    <x v="1"/>
    <x v="1"/>
    <x v="10"/>
    <n v="1"/>
    <n v="11279"/>
    <n v="11279"/>
  </r>
  <r>
    <x v="22"/>
    <s v="SUL                 "/>
    <s v="J5829800"/>
    <s v="EDICAO INTEGRADA IMPRESSAO CADASTRO LISTA OUTRO PRODUTO GRAFICO  "/>
    <x v="0"/>
    <x v="1"/>
    <x v="1"/>
    <x v="10"/>
    <n v="1"/>
    <n v="300000"/>
    <n v="300000"/>
  </r>
  <r>
    <x v="22"/>
    <s v="SUL                 "/>
    <s v="J5911100"/>
    <s v="ATIV PROD CINEMATOGRAFICA DE VIDEOS E DE PROGRAMAS DE TELEVISAO  "/>
    <x v="5"/>
    <x v="1"/>
    <x v="0"/>
    <x v="10"/>
    <n v="1"/>
    <n v="46521597"/>
    <n v="46521597"/>
  </r>
  <r>
    <x v="22"/>
    <s v="SUL                 "/>
    <s v="J5911102"/>
    <s v="PRODUCAO DE FILMES PARA PUBLICIDADE                              "/>
    <x v="5"/>
    <x v="1"/>
    <x v="1"/>
    <x v="10"/>
    <n v="1"/>
    <n v="10000"/>
    <n v="10000"/>
  </r>
  <r>
    <x v="22"/>
    <s v="SUL                 "/>
    <s v="J5911199"/>
    <s v="ATIV PD CINEMATOGRAFICA VIDEO PROG TELEVISAO NAO ESPECI ANTERIOR "/>
    <x v="5"/>
    <x v="1"/>
    <x v="0"/>
    <x v="10"/>
    <n v="1"/>
    <n v="899000"/>
    <n v="899000"/>
  </r>
  <r>
    <x v="22"/>
    <s v="SUL                 "/>
    <s v="J5911199"/>
    <s v="ATIV PD CINEMATOGRAFICA VIDEO PROG TELEVISAO NAO ESPECI ANTERIOR "/>
    <x v="5"/>
    <x v="1"/>
    <x v="0"/>
    <x v="10"/>
    <n v="1"/>
    <n v="499000"/>
    <n v="499000"/>
  </r>
  <r>
    <x v="22"/>
    <s v="SUL                 "/>
    <s v="J5911199"/>
    <s v="ATIV PD CINEMATOGRAFICA VIDEO PROG TELEVISAO NAO ESPECI ANTERIOR "/>
    <x v="5"/>
    <x v="1"/>
    <x v="1"/>
    <x v="10"/>
    <n v="1"/>
    <n v="31949"/>
    <n v="31949"/>
  </r>
  <r>
    <x v="22"/>
    <s v="SUL                 "/>
    <s v="J5911199"/>
    <s v="ATIV PD CINEMATOGRAFICA VIDEO PROG TELEVISAO NAO ESPECI ANTERIOR "/>
    <x v="5"/>
    <x v="1"/>
    <x v="1"/>
    <x v="10"/>
    <n v="1"/>
    <n v="734553"/>
    <n v="734553"/>
  </r>
  <r>
    <x v="22"/>
    <s v="SUL                 "/>
    <s v="J5914600"/>
    <s v="ATIVIDADES DE EXIBICAO CINEMATOGRAFICA                           "/>
    <x v="5"/>
    <x v="1"/>
    <x v="1"/>
    <x v="10"/>
    <n v="1"/>
    <n v="62283"/>
    <n v="62283"/>
  </r>
  <r>
    <x v="22"/>
    <s v="SUL                 "/>
    <s v="J5920100"/>
    <s v="ATIVIDADES DE GRAVACAO DE SOM E DE EDICAO DE MUSICA              "/>
    <x v="3"/>
    <x v="1"/>
    <x v="1"/>
    <x v="10"/>
    <n v="1"/>
    <n v="22500"/>
    <n v="22500"/>
  </r>
  <r>
    <x v="22"/>
    <s v="SUL                 "/>
    <s v="J6010100"/>
    <s v="ATIVIDADES DE RADIO                                              "/>
    <x v="5"/>
    <x v="1"/>
    <x v="1"/>
    <x v="10"/>
    <n v="1"/>
    <n v="1051902"/>
    <n v="1051902"/>
  </r>
  <r>
    <x v="22"/>
    <s v="SUL                 "/>
    <s v="J6010100"/>
    <s v="ATIVIDADES DE RADIO                                              "/>
    <x v="5"/>
    <x v="1"/>
    <x v="1"/>
    <x v="10"/>
    <n v="1"/>
    <n v="350195"/>
    <n v="350195"/>
  </r>
  <r>
    <x v="22"/>
    <s v="SUL                 "/>
    <s v="J6010100"/>
    <s v="ATIVIDADES DE RADIO                                              "/>
    <x v="5"/>
    <x v="1"/>
    <x v="1"/>
    <x v="10"/>
    <n v="1"/>
    <n v="3422"/>
    <n v="3422"/>
  </r>
  <r>
    <x v="22"/>
    <s v="SUL                 "/>
    <s v="J6021700"/>
    <s v="ATIVIDADES DE TELEVISAO ABERTA                                   "/>
    <x v="5"/>
    <x v="1"/>
    <x v="1"/>
    <x v="10"/>
    <n v="1"/>
    <n v="22706"/>
    <n v="22706"/>
  </r>
  <r>
    <x v="22"/>
    <s v="SUL                 "/>
    <s v="J6022502"/>
    <s v="ATIV RELACIONADA A TELEVISAO POR ASSINATURA EXCETO PROGRAMADORAS "/>
    <x v="5"/>
    <x v="1"/>
    <x v="1"/>
    <x v="10"/>
    <n v="1"/>
    <n v="228290"/>
    <n v="228290"/>
  </r>
  <r>
    <x v="22"/>
    <s v="SUL                 "/>
    <s v="P8592903"/>
    <s v="ENSINO DE MUSICA                                                 "/>
    <x v="6"/>
    <x v="1"/>
    <x v="1"/>
    <x v="10"/>
    <n v="1"/>
    <n v="5101"/>
    <n v="5101"/>
  </r>
  <r>
    <x v="22"/>
    <s v="SUL                 "/>
    <s v="P8592903"/>
    <s v="ENSINO DE MUSICA                                                 "/>
    <x v="6"/>
    <x v="1"/>
    <x v="1"/>
    <x v="10"/>
    <n v="1"/>
    <n v="45000"/>
    <n v="45000"/>
  </r>
  <r>
    <x v="22"/>
    <s v="SUL                 "/>
    <s v="P8592999"/>
    <s v="ENSINO DE ARTE E CULTURA NAO ESPECIFICADO ANTERIORMENTE          "/>
    <x v="6"/>
    <x v="1"/>
    <x v="1"/>
    <x v="10"/>
    <n v="1"/>
    <n v="11111"/>
    <n v="11111"/>
  </r>
  <r>
    <x v="22"/>
    <s v="SUL                 "/>
    <s v="R9001901"/>
    <s v="PRODUCAO TEATRAL                                                 "/>
    <x v="4"/>
    <x v="1"/>
    <x v="1"/>
    <x v="10"/>
    <n v="1"/>
    <n v="10000"/>
    <n v="10000"/>
  </r>
  <r>
    <x v="22"/>
    <s v="SUL                 "/>
    <s v="R9001902"/>
    <s v="PRODUCAO MUSICAL                                                 "/>
    <x v="4"/>
    <x v="1"/>
    <x v="1"/>
    <x v="10"/>
    <n v="1"/>
    <n v="19714"/>
    <n v="19714"/>
  </r>
  <r>
    <x v="22"/>
    <s v="SUL                 "/>
    <s v="R9001902"/>
    <s v="PRODUCAO MUSICAL                                                 "/>
    <x v="4"/>
    <x v="1"/>
    <x v="1"/>
    <x v="10"/>
    <n v="1"/>
    <n v="32374"/>
    <n v="32374"/>
  </r>
  <r>
    <x v="22"/>
    <s v="SUL                 "/>
    <s v="R9001902"/>
    <s v="PRODUCAO MUSICAL                                                 "/>
    <x v="4"/>
    <x v="1"/>
    <x v="1"/>
    <x v="10"/>
    <n v="1"/>
    <n v="84747"/>
    <n v="84747"/>
  </r>
  <r>
    <x v="22"/>
    <s v="SUL                 "/>
    <s v="R9001906"/>
    <s v="ATIVIDADES DE SONORIZACAO E DE ILUMINACAO                        "/>
    <x v="4"/>
    <x v="1"/>
    <x v="1"/>
    <x v="10"/>
    <n v="1"/>
    <n v="20478"/>
    <n v="20478"/>
  </r>
  <r>
    <x v="22"/>
    <s v="SUL                 "/>
    <s v="R9002701"/>
    <s v="ATIVI ARTISTA PLASTICO, JORNALISTAS INDEPENDENTES E ESCRITORES   "/>
    <x v="6"/>
    <x v="1"/>
    <x v="1"/>
    <x v="10"/>
    <n v="1"/>
    <n v="8000"/>
    <n v="8000"/>
  </r>
  <r>
    <x v="22"/>
    <s v="SUL                 "/>
    <s v="R9102301"/>
    <s v="ATIVI MUSEUS E EXPLORACAO LUGAR PRED HISTORICO ATRACAO SIMILAR   "/>
    <x v="1"/>
    <x v="1"/>
    <x v="1"/>
    <x v="10"/>
    <n v="1"/>
    <n v="7000000"/>
    <n v="7000000"/>
  </r>
  <r>
    <x v="22"/>
    <s v="SUL                 "/>
    <s v="S9493600"/>
    <s v="ATIVIDADES DE ORGANIZACOES ASSOCIATIVAS LIGADAS A CULTURA E ARTE "/>
    <x v="4"/>
    <x v="1"/>
    <x v="1"/>
    <x v="10"/>
    <n v="1"/>
    <n v="24816"/>
    <n v="24816"/>
  </r>
  <r>
    <x v="23"/>
    <s v="NORDESTE            "/>
    <s v="G4647802"/>
    <s v="COMERCIO ATACADISTA DE LIVROS, JORNAIS E OUTRAS PUBLICACOES      "/>
    <x v="2"/>
    <x v="1"/>
    <x v="1"/>
    <x v="10"/>
    <n v="1"/>
    <n v="63236"/>
    <n v="63236"/>
  </r>
  <r>
    <x v="23"/>
    <s v="NORDESTE            "/>
    <s v="G4761001"/>
    <s v="COMERCIO VAREJISTA DE LIVROS                                     "/>
    <x v="2"/>
    <x v="1"/>
    <x v="1"/>
    <x v="10"/>
    <n v="1"/>
    <n v="16435"/>
    <n v="16435"/>
  </r>
  <r>
    <x v="23"/>
    <s v="NORDESTE            "/>
    <s v="J6010100"/>
    <s v="ATIVIDADES DE RADIO                                              "/>
    <x v="5"/>
    <x v="1"/>
    <x v="1"/>
    <x v="10"/>
    <n v="1"/>
    <n v="26678"/>
    <n v="26678"/>
  </r>
  <r>
    <x v="23"/>
    <s v="NORDESTE            "/>
    <s v="R9001902"/>
    <s v="PRODUCAO MUSICAL                                                 "/>
    <x v="4"/>
    <x v="1"/>
    <x v="1"/>
    <x v="10"/>
    <n v="1"/>
    <n v="73776"/>
    <n v="73776"/>
  </r>
  <r>
    <x v="24"/>
    <s v="SUDESTE             "/>
    <s v="C1811302"/>
    <s v="IMPRESSAO DE LIVROS, REVISTAS E OUTRAS PUBLICACOES PERIODICAS    "/>
    <x v="0"/>
    <x v="1"/>
    <x v="1"/>
    <x v="10"/>
    <n v="1"/>
    <n v="77292"/>
    <n v="77292"/>
  </r>
  <r>
    <x v="24"/>
    <s v="SUDESTE             "/>
    <s v="C1811302"/>
    <s v="IMPRESSAO DE LIVROS, REVISTAS E OUTRAS PUBLICACOES PERIODICAS    "/>
    <x v="0"/>
    <x v="1"/>
    <x v="1"/>
    <x v="10"/>
    <n v="1"/>
    <n v="724846"/>
    <n v="724846"/>
  </r>
  <r>
    <x v="24"/>
    <s v="SUDESTE             "/>
    <s v="C1811302"/>
    <s v="IMPRESSAO DE LIVROS, REVISTAS E OUTRAS PUBLICACOES PERIODICAS    "/>
    <x v="0"/>
    <x v="1"/>
    <x v="1"/>
    <x v="10"/>
    <n v="1"/>
    <n v="419613"/>
    <n v="419613"/>
  </r>
  <r>
    <x v="24"/>
    <s v="SUDESTE             "/>
    <s v="C1811302"/>
    <s v="IMPRESSAO DE LIVROS, REVISTAS E OUTRAS PUBLICACOES PERIODICAS    "/>
    <x v="0"/>
    <x v="1"/>
    <x v="1"/>
    <x v="10"/>
    <n v="1"/>
    <n v="483250"/>
    <n v="483250"/>
  </r>
  <r>
    <x v="24"/>
    <s v="SUDESTE             "/>
    <s v="C1811302"/>
    <s v="IMPRESSAO DE LIVROS, REVISTAS E OUTRAS PUBLICACOES PERIODICAS    "/>
    <x v="0"/>
    <x v="1"/>
    <x v="1"/>
    <x v="10"/>
    <n v="1"/>
    <n v="4355285"/>
    <n v="4355285"/>
  </r>
  <r>
    <x v="24"/>
    <s v="SUDESTE             "/>
    <s v="G4647802"/>
    <s v="COMERCIO ATACADISTA DE LIVROS, JORNAIS E OUTRAS PUBLICACOES      "/>
    <x v="2"/>
    <x v="1"/>
    <x v="1"/>
    <x v="10"/>
    <n v="1"/>
    <n v="14579"/>
    <n v="14579"/>
  </r>
  <r>
    <x v="24"/>
    <s v="SUDESTE             "/>
    <s v="G4647802"/>
    <s v="COMERCIO ATACADISTA DE LIVROS, JORNAIS E OUTRAS PUBLICACOES      "/>
    <x v="2"/>
    <x v="1"/>
    <x v="1"/>
    <x v="10"/>
    <n v="1"/>
    <n v="714308"/>
    <n v="714308"/>
  </r>
  <r>
    <x v="24"/>
    <s v="SUDESTE             "/>
    <s v="G4647802"/>
    <s v="COMERCIO ATACADISTA DE LIVROS, JORNAIS E OUTRAS PUBLICACOES      "/>
    <x v="2"/>
    <x v="1"/>
    <x v="1"/>
    <x v="10"/>
    <n v="1"/>
    <n v="909028"/>
    <n v="909028"/>
  </r>
  <r>
    <x v="24"/>
    <s v="SUDESTE             "/>
    <s v="G4647802"/>
    <s v="COMERCIO ATACADISTA DE LIVROS, JORNAIS E OUTRAS PUBLICACOES      "/>
    <x v="2"/>
    <x v="1"/>
    <x v="1"/>
    <x v="10"/>
    <n v="1"/>
    <n v="959865"/>
    <n v="959865"/>
  </r>
  <r>
    <x v="24"/>
    <s v="SUDESTE             "/>
    <s v="G4647802"/>
    <s v="COMERCIO ATACADISTA DE LIVROS, JORNAIS E OUTRAS PUBLICACOES      "/>
    <x v="2"/>
    <x v="1"/>
    <x v="1"/>
    <x v="10"/>
    <n v="1"/>
    <n v="808705"/>
    <n v="808705"/>
  </r>
  <r>
    <x v="24"/>
    <s v="SUDESTE             "/>
    <s v="G4649407"/>
    <s v="COMERCIO ATACADISTA DE FILMES, CDS, DVDS, FITAS E DISCOS         "/>
    <x v="0"/>
    <x v="1"/>
    <x v="1"/>
    <x v="10"/>
    <n v="1"/>
    <n v="13134"/>
    <n v="13134"/>
  </r>
  <r>
    <x v="24"/>
    <s v="SUDESTE             "/>
    <s v="G4756300"/>
    <s v="COM VAREJISTA ESPECIALIZADO DE INSTRUMENTOS MUSICAIS E ACESSORIO "/>
    <x v="3"/>
    <x v="1"/>
    <x v="1"/>
    <x v="10"/>
    <n v="1"/>
    <n v="1233"/>
    <n v="1233"/>
  </r>
  <r>
    <x v="24"/>
    <s v="SUDESTE             "/>
    <s v="G4756300"/>
    <s v="COM VAREJISTA ESPECIALIZADO DE INSTRUMENTOS MUSICAIS E ACESSORIO "/>
    <x v="3"/>
    <x v="1"/>
    <x v="1"/>
    <x v="10"/>
    <n v="1"/>
    <n v="51238"/>
    <n v="51238"/>
  </r>
  <r>
    <x v="24"/>
    <s v="SUDESTE             "/>
    <s v="G4756300"/>
    <s v="COM VAREJISTA ESPECIALIZADO DE INSTRUMENTOS MUSICAIS E ACESSORIO "/>
    <x v="3"/>
    <x v="1"/>
    <x v="1"/>
    <x v="10"/>
    <n v="1"/>
    <n v="125000"/>
    <n v="125000"/>
  </r>
  <r>
    <x v="24"/>
    <s v="SUDESTE             "/>
    <s v="G4756300"/>
    <s v="COM VAREJISTA ESPECIALIZADO DE INSTRUMENTOS MUSICAIS E ACESSORIO "/>
    <x v="3"/>
    <x v="1"/>
    <x v="1"/>
    <x v="10"/>
    <n v="1"/>
    <n v="260884"/>
    <n v="260884"/>
  </r>
  <r>
    <x v="24"/>
    <s v="SUDESTE             "/>
    <s v="G4756300"/>
    <s v="COM VAREJISTA ESPECIALIZADO DE INSTRUMENTOS MUSICAIS E ACESSORIO "/>
    <x v="3"/>
    <x v="1"/>
    <x v="1"/>
    <x v="10"/>
    <n v="1"/>
    <n v="3011"/>
    <n v="3011"/>
  </r>
  <r>
    <x v="24"/>
    <s v="SUDESTE             "/>
    <s v="G4756300"/>
    <s v="COM VAREJISTA ESPECIALIZADO DE INSTRUMENTOS MUSICAIS E ACESSORIO "/>
    <x v="3"/>
    <x v="1"/>
    <x v="1"/>
    <x v="10"/>
    <n v="1"/>
    <n v="200000"/>
    <n v="200000"/>
  </r>
  <r>
    <x v="24"/>
    <s v="SUDESTE             "/>
    <s v="G4761001"/>
    <s v="COMERCIO VAREJISTA DE LIVROS                                     "/>
    <x v="2"/>
    <x v="1"/>
    <x v="1"/>
    <x v="10"/>
    <n v="1"/>
    <n v="175"/>
    <n v="175"/>
  </r>
  <r>
    <x v="24"/>
    <s v="SUDESTE             "/>
    <s v="G4761001"/>
    <s v="COMERCIO VAREJISTA DE LIVROS                                     "/>
    <x v="2"/>
    <x v="1"/>
    <x v="1"/>
    <x v="10"/>
    <n v="1"/>
    <n v="41454"/>
    <n v="41454"/>
  </r>
  <r>
    <x v="24"/>
    <s v="SUDESTE             "/>
    <s v="G4761001"/>
    <s v="COMERCIO VAREJISTA DE LIVROS                                     "/>
    <x v="2"/>
    <x v="1"/>
    <x v="1"/>
    <x v="10"/>
    <n v="1"/>
    <n v="612458"/>
    <n v="612458"/>
  </r>
  <r>
    <x v="24"/>
    <s v="SUDESTE             "/>
    <s v="G4761001"/>
    <s v="COMERCIO VAREJISTA DE LIVROS                                     "/>
    <x v="2"/>
    <x v="1"/>
    <x v="1"/>
    <x v="10"/>
    <n v="1"/>
    <n v="98700"/>
    <n v="98700"/>
  </r>
  <r>
    <x v="24"/>
    <s v="SUDESTE             "/>
    <s v="G4761001"/>
    <s v="COMERCIO VAREJISTA DE LIVROS                                     "/>
    <x v="2"/>
    <x v="1"/>
    <x v="1"/>
    <x v="10"/>
    <n v="1"/>
    <n v="527517"/>
    <n v="527517"/>
  </r>
  <r>
    <x v="24"/>
    <s v="SUDESTE             "/>
    <s v="G4761001"/>
    <s v="COMERCIO VAREJISTA DE LIVROS                                     "/>
    <x v="2"/>
    <x v="1"/>
    <x v="1"/>
    <x v="10"/>
    <n v="1"/>
    <n v="5772"/>
    <n v="5772"/>
  </r>
  <r>
    <x v="24"/>
    <s v="SUDESTE             "/>
    <s v="G4761001"/>
    <s v="COMERCIO VAREJISTA DE LIVROS                                     "/>
    <x v="2"/>
    <x v="1"/>
    <x v="1"/>
    <x v="10"/>
    <n v="1"/>
    <n v="15635560"/>
    <n v="15635560"/>
  </r>
  <r>
    <x v="24"/>
    <s v="SUDESTE             "/>
    <s v="G4761001"/>
    <s v="COMERCIO VAREJISTA DE LIVROS                                     "/>
    <x v="2"/>
    <x v="1"/>
    <x v="1"/>
    <x v="10"/>
    <n v="1"/>
    <n v="20692"/>
    <n v="20692"/>
  </r>
  <r>
    <x v="24"/>
    <s v="SUDESTE             "/>
    <s v="G4761001"/>
    <s v="COMERCIO VAREJISTA DE LIVROS                                     "/>
    <x v="2"/>
    <x v="1"/>
    <x v="1"/>
    <x v="10"/>
    <n v="1"/>
    <n v="34800"/>
    <n v="34800"/>
  </r>
  <r>
    <x v="24"/>
    <s v="SUDESTE             "/>
    <s v="G4761002"/>
    <s v="COMERCIO VAREJISTA DE JORNAIS E REVISTAS                         "/>
    <x v="2"/>
    <x v="1"/>
    <x v="1"/>
    <x v="10"/>
    <n v="1"/>
    <n v="11331"/>
    <n v="11331"/>
  </r>
  <r>
    <x v="24"/>
    <s v="SUDESTE             "/>
    <s v="G4761002"/>
    <s v="COMERCIO VAREJISTA DE JORNAIS E REVISTAS                         "/>
    <x v="2"/>
    <x v="1"/>
    <x v="1"/>
    <x v="10"/>
    <n v="1"/>
    <n v="64000"/>
    <n v="64000"/>
  </r>
  <r>
    <x v="24"/>
    <s v="SUDESTE             "/>
    <s v="G4761002"/>
    <s v="COMERCIO VAREJISTA DE JORNAIS E REVISTAS                         "/>
    <x v="2"/>
    <x v="1"/>
    <x v="1"/>
    <x v="10"/>
    <n v="1"/>
    <n v="56134"/>
    <n v="56134"/>
  </r>
  <r>
    <x v="24"/>
    <s v="SUDESTE             "/>
    <s v="G4761002"/>
    <s v="COMERCIO VAREJISTA DE JORNAIS E REVISTAS                         "/>
    <x v="2"/>
    <x v="1"/>
    <x v="1"/>
    <x v="10"/>
    <n v="1"/>
    <n v="55"/>
    <n v="55"/>
  </r>
  <r>
    <x v="24"/>
    <s v="SUDESTE             "/>
    <s v="G4762800"/>
    <s v="COMERCIO VAREJISTA DE DISCOS, CDS, DVDS E FITAS                  "/>
    <x v="3"/>
    <x v="1"/>
    <x v="1"/>
    <x v="10"/>
    <n v="1"/>
    <n v="13330"/>
    <n v="13330"/>
  </r>
  <r>
    <x v="24"/>
    <s v="SUDESTE             "/>
    <s v="G4762800"/>
    <s v="COMERCIO VAREJISTA DE DISCOS, CDS, DVDS E FITAS                  "/>
    <x v="3"/>
    <x v="1"/>
    <x v="1"/>
    <x v="10"/>
    <n v="1"/>
    <n v="55287"/>
    <n v="55287"/>
  </r>
  <r>
    <x v="24"/>
    <s v="SUDESTE             "/>
    <s v="G4762800"/>
    <s v="COMERCIO VAREJISTA DE DISCOS, CDS, DVDS E FITAS                  "/>
    <x v="3"/>
    <x v="1"/>
    <x v="1"/>
    <x v="10"/>
    <n v="1"/>
    <n v="41510"/>
    <n v="41510"/>
  </r>
  <r>
    <x v="24"/>
    <s v="SUDESTE             "/>
    <s v="G4762800"/>
    <s v="COMERCIO VAREJISTA DE DISCOS, CDS, DVDS E FITAS                  "/>
    <x v="3"/>
    <x v="1"/>
    <x v="1"/>
    <x v="10"/>
    <n v="1"/>
    <n v="125000"/>
    <n v="125000"/>
  </r>
  <r>
    <x v="24"/>
    <s v="SUDESTE             "/>
    <s v="J5811500"/>
    <s v="EDICAO DE LIVROS                                                 "/>
    <x v="2"/>
    <x v="1"/>
    <x v="1"/>
    <x v="10"/>
    <n v="1"/>
    <n v="45302"/>
    <n v="45302"/>
  </r>
  <r>
    <x v="24"/>
    <s v="SUDESTE             "/>
    <s v="J5811500"/>
    <s v="EDICAO DE LIVROS                                                 "/>
    <x v="2"/>
    <x v="1"/>
    <x v="1"/>
    <x v="10"/>
    <n v="1"/>
    <n v="181602"/>
    <n v="181602"/>
  </r>
  <r>
    <x v="24"/>
    <s v="SUDESTE             "/>
    <s v="J5811500"/>
    <s v="EDICAO DE LIVROS                                                 "/>
    <x v="2"/>
    <x v="1"/>
    <x v="1"/>
    <x v="10"/>
    <n v="1"/>
    <n v="101827"/>
    <n v="101827"/>
  </r>
  <r>
    <x v="24"/>
    <s v="SUDESTE             "/>
    <s v="J5811500"/>
    <s v="EDICAO DE LIVROS                                                 "/>
    <x v="2"/>
    <x v="1"/>
    <x v="1"/>
    <x v="10"/>
    <n v="1"/>
    <n v="985376"/>
    <n v="985376"/>
  </r>
  <r>
    <x v="24"/>
    <s v="SUDESTE             "/>
    <s v="J5811500"/>
    <s v="EDICAO DE LIVROS                                                 "/>
    <x v="2"/>
    <x v="1"/>
    <x v="1"/>
    <x v="10"/>
    <n v="1"/>
    <n v="263045"/>
    <n v="263045"/>
  </r>
  <r>
    <x v="24"/>
    <s v="SUDESTE             "/>
    <s v="J5811500"/>
    <s v="EDICAO DE LIVROS                                                 "/>
    <x v="2"/>
    <x v="1"/>
    <x v="1"/>
    <x v="10"/>
    <n v="1"/>
    <n v="501375"/>
    <n v="501375"/>
  </r>
  <r>
    <x v="24"/>
    <s v="SUDESTE             "/>
    <s v="J5812301"/>
    <s v="EDICAO DE JORNAIS DIARIOS                                        "/>
    <x v="2"/>
    <x v="1"/>
    <x v="1"/>
    <x v="10"/>
    <n v="1"/>
    <n v="150000"/>
    <n v="150000"/>
  </r>
  <r>
    <x v="24"/>
    <s v="SUDESTE             "/>
    <s v="J5813100"/>
    <s v="EDICAO DE REVISTAS                                               "/>
    <x v="2"/>
    <x v="1"/>
    <x v="1"/>
    <x v="10"/>
    <n v="1"/>
    <n v="44518"/>
    <n v="44518"/>
  </r>
  <r>
    <x v="24"/>
    <s v="SUDESTE             "/>
    <s v="J5813100"/>
    <s v="EDICAO DE REVISTAS                                               "/>
    <x v="2"/>
    <x v="1"/>
    <x v="1"/>
    <x v="10"/>
    <n v="1"/>
    <n v="170000"/>
    <n v="170000"/>
  </r>
  <r>
    <x v="24"/>
    <s v="SUDESTE             "/>
    <s v="J5819100"/>
    <s v="EDICAO DE CADASTROS, LISTAS E OUTROS PRODUTOS GRAFICOS           "/>
    <x v="0"/>
    <x v="1"/>
    <x v="1"/>
    <x v="10"/>
    <n v="1"/>
    <n v="114201"/>
    <n v="114201"/>
  </r>
  <r>
    <x v="24"/>
    <s v="SUDESTE             "/>
    <s v="J5821200"/>
    <s v="EDICAO INTEGRADA A IMPRESSAO DE LIVROS                           "/>
    <x v="2"/>
    <x v="1"/>
    <x v="1"/>
    <x v="10"/>
    <n v="1"/>
    <n v="137677"/>
    <n v="137677"/>
  </r>
  <r>
    <x v="24"/>
    <s v="SUDESTE             "/>
    <s v="J5821200"/>
    <s v="EDICAO INTEGRADA A IMPRESSAO DE LIVROS                           "/>
    <x v="2"/>
    <x v="1"/>
    <x v="0"/>
    <x v="10"/>
    <n v="1"/>
    <n v="4701669"/>
    <n v="4701669"/>
  </r>
  <r>
    <x v="24"/>
    <s v="SUDESTE             "/>
    <s v="J5821200"/>
    <s v="EDICAO INTEGRADA A IMPRESSAO DE LIVROS                           "/>
    <x v="2"/>
    <x v="1"/>
    <x v="1"/>
    <x v="10"/>
    <n v="1"/>
    <n v="2365347"/>
    <n v="2365347"/>
  </r>
  <r>
    <x v="24"/>
    <s v="SUDESTE             "/>
    <s v="J5821200"/>
    <s v="EDICAO INTEGRADA A IMPRESSAO DE LIVROS                           "/>
    <x v="2"/>
    <x v="1"/>
    <x v="1"/>
    <x v="10"/>
    <n v="1"/>
    <n v="93750"/>
    <n v="93750"/>
  </r>
  <r>
    <x v="24"/>
    <s v="SUDESTE             "/>
    <s v="J5821200"/>
    <s v="EDICAO INTEGRADA A IMPRESSAO DE LIVROS                           "/>
    <x v="2"/>
    <x v="1"/>
    <x v="1"/>
    <x v="10"/>
    <n v="1"/>
    <n v="688822"/>
    <n v="688822"/>
  </r>
  <r>
    <x v="24"/>
    <s v="SUDESTE             "/>
    <s v="J5821200"/>
    <s v="EDICAO INTEGRADA A IMPRESSAO DE LIVROS                           "/>
    <x v="2"/>
    <x v="1"/>
    <x v="0"/>
    <x v="10"/>
    <n v="1"/>
    <n v="4982971"/>
    <n v="4982971"/>
  </r>
  <r>
    <x v="24"/>
    <s v="SUDESTE             "/>
    <s v="J5821200"/>
    <s v="EDICAO INTEGRADA A IMPRESSAO DE LIVROS                           "/>
    <x v="2"/>
    <x v="1"/>
    <x v="1"/>
    <x v="10"/>
    <n v="1"/>
    <n v="1236800"/>
    <n v="1236800"/>
  </r>
  <r>
    <x v="24"/>
    <s v="SUDESTE             "/>
    <s v="J5821200"/>
    <s v="EDICAO INTEGRADA A IMPRESSAO DE LIVROS                           "/>
    <x v="2"/>
    <x v="1"/>
    <x v="0"/>
    <x v="10"/>
    <n v="1"/>
    <n v="1543375"/>
    <n v="1543375"/>
  </r>
  <r>
    <x v="24"/>
    <s v="SUDESTE             "/>
    <s v="J5821200"/>
    <s v="EDICAO INTEGRADA A IMPRESSAO DE LIVROS                           "/>
    <x v="2"/>
    <x v="1"/>
    <x v="0"/>
    <x v="10"/>
    <n v="1"/>
    <n v="74013"/>
    <n v="74013"/>
  </r>
  <r>
    <x v="24"/>
    <s v="SUDESTE             "/>
    <s v="J5822101"/>
    <s v="EDICAO INTEGRADA A IMPRESSAO DE JORNAIS DIARIOS                  "/>
    <x v="2"/>
    <x v="1"/>
    <x v="1"/>
    <x v="10"/>
    <n v="1"/>
    <n v="93379"/>
    <n v="93379"/>
  </r>
  <r>
    <x v="24"/>
    <s v="SUDESTE             "/>
    <s v="J5822101"/>
    <s v="EDICAO INTEGRADA A IMPRESSAO DE JORNAIS DIARIOS                  "/>
    <x v="2"/>
    <x v="1"/>
    <x v="1"/>
    <x v="10"/>
    <n v="1"/>
    <n v="32722"/>
    <n v="32722"/>
  </r>
  <r>
    <x v="24"/>
    <s v="SUDESTE             "/>
    <s v="J5823900"/>
    <s v="EDICAO INTEGRADA A IMPRESSAO DE REVISTAS                         "/>
    <x v="2"/>
    <x v="1"/>
    <x v="1"/>
    <x v="10"/>
    <n v="1"/>
    <n v="63501"/>
    <n v="63501"/>
  </r>
  <r>
    <x v="24"/>
    <s v="SUDESTE             "/>
    <s v="J5823900"/>
    <s v="EDICAO INTEGRADA A IMPRESSAO DE REVISTAS                         "/>
    <x v="2"/>
    <x v="1"/>
    <x v="1"/>
    <x v="10"/>
    <n v="1"/>
    <n v="240000"/>
    <n v="240000"/>
  </r>
  <r>
    <x v="24"/>
    <s v="SUDESTE             "/>
    <s v="J5829800"/>
    <s v="EDICAO INTEGRADA IMPRESSAO CADASTRO LISTA OUTRO PRODUTO GRAFICO  "/>
    <x v="0"/>
    <x v="1"/>
    <x v="1"/>
    <x v="10"/>
    <n v="1"/>
    <n v="320785"/>
    <n v="320785"/>
  </r>
  <r>
    <x v="24"/>
    <s v="SUDESTE             "/>
    <s v="J5829800"/>
    <s v="EDICAO INTEGRADA IMPRESSAO CADASTRO LISTA OUTRO PRODUTO GRAFICO  "/>
    <x v="0"/>
    <x v="1"/>
    <x v="1"/>
    <x v="10"/>
    <n v="1"/>
    <n v="390267"/>
    <n v="390267"/>
  </r>
  <r>
    <x v="24"/>
    <s v="SUDESTE             "/>
    <s v="J5829800"/>
    <s v="EDICAO INTEGRADA IMPRESSAO CADASTRO LISTA OUTRO PRODUTO GRAFICO  "/>
    <x v="0"/>
    <x v="1"/>
    <x v="1"/>
    <x v="10"/>
    <n v="1"/>
    <n v="329223"/>
    <n v="329223"/>
  </r>
  <r>
    <x v="24"/>
    <s v="SUDESTE             "/>
    <s v="J5829800"/>
    <s v="EDICAO INTEGRADA IMPRESSAO CADASTRO LISTA OUTRO PRODUTO GRAFICO  "/>
    <x v="0"/>
    <x v="1"/>
    <x v="1"/>
    <x v="10"/>
    <n v="1"/>
    <n v="7360000"/>
    <n v="7360000"/>
  </r>
  <r>
    <x v="24"/>
    <s v="SUDESTE             "/>
    <s v="J5829800"/>
    <s v="EDICAO INTEGRADA IMPRESSAO CADASTRO LISTA OUTRO PRODUTO GRAFICO  "/>
    <x v="0"/>
    <x v="1"/>
    <x v="1"/>
    <x v="10"/>
    <n v="1"/>
    <n v="103821"/>
    <n v="103821"/>
  </r>
  <r>
    <x v="24"/>
    <s v="SUDESTE             "/>
    <s v="J5911100"/>
    <s v="ATIV PROD CINEMATOGRAFICA DE VIDEOS E DE PROGRAMAS DE TELEVISAO  "/>
    <x v="5"/>
    <x v="1"/>
    <x v="0"/>
    <x v="10"/>
    <n v="1"/>
    <n v="46521597"/>
    <n v="46521597"/>
  </r>
  <r>
    <x v="24"/>
    <s v="SUDESTE             "/>
    <s v="J5911102"/>
    <s v="PRODUCAO DE FILMES PARA PUBLICIDADE                              "/>
    <x v="5"/>
    <x v="1"/>
    <x v="1"/>
    <x v="10"/>
    <n v="1"/>
    <n v="250000"/>
    <n v="250000"/>
  </r>
  <r>
    <x v="24"/>
    <s v="SUDESTE             "/>
    <s v="J5911102"/>
    <s v="PRODUCAO DE FILMES PARA PUBLICIDADE                              "/>
    <x v="5"/>
    <x v="1"/>
    <x v="1"/>
    <x v="10"/>
    <n v="1"/>
    <n v="56800"/>
    <n v="56800"/>
  </r>
  <r>
    <x v="24"/>
    <s v="SUDESTE             "/>
    <s v="J5911199"/>
    <s v="ATIV PD CINEMATOGRAFICA VIDEO PROG TELEVISAO NAO ESPECI ANTERIOR "/>
    <x v="5"/>
    <x v="1"/>
    <x v="1"/>
    <x v="10"/>
    <n v="1"/>
    <n v="283933"/>
    <n v="283933"/>
  </r>
  <r>
    <x v="24"/>
    <s v="SUDESTE             "/>
    <s v="J5911199"/>
    <s v="ATIV PD CINEMATOGRAFICA VIDEO PROG TELEVISAO NAO ESPECI ANTERIOR "/>
    <x v="5"/>
    <x v="1"/>
    <x v="0"/>
    <x v="10"/>
    <n v="1"/>
    <n v="460000"/>
    <n v="460000"/>
  </r>
  <r>
    <x v="24"/>
    <s v="SUDESTE             "/>
    <s v="J5911199"/>
    <s v="ATIV PD CINEMATOGRAFICA VIDEO PROG TELEVISAO NAO ESPECI ANTERIOR "/>
    <x v="5"/>
    <x v="1"/>
    <x v="0"/>
    <x v="10"/>
    <n v="1"/>
    <n v="66000"/>
    <n v="66000"/>
  </r>
  <r>
    <x v="24"/>
    <s v="SUDESTE             "/>
    <s v="J5911199"/>
    <s v="ATIV PD CINEMATOGRAFICA VIDEO PROG TELEVISAO NAO ESPECI ANTERIOR "/>
    <x v="5"/>
    <x v="1"/>
    <x v="0"/>
    <x v="10"/>
    <n v="1"/>
    <n v="50000"/>
    <n v="50000"/>
  </r>
  <r>
    <x v="24"/>
    <s v="SUDESTE             "/>
    <s v="J5911199"/>
    <s v="ATIV PD CINEMATOGRAFICA VIDEO PROG TELEVISAO NAO ESPECI ANTERIOR "/>
    <x v="5"/>
    <x v="1"/>
    <x v="0"/>
    <x v="10"/>
    <n v="1"/>
    <n v="400000"/>
    <n v="400000"/>
  </r>
  <r>
    <x v="24"/>
    <s v="SUDESTE             "/>
    <s v="J5911199"/>
    <s v="ATIV PD CINEMATOGRAFICA VIDEO PROG TELEVISAO NAO ESPECI ANTERIOR "/>
    <x v="5"/>
    <x v="1"/>
    <x v="0"/>
    <x v="10"/>
    <n v="1"/>
    <n v="100000"/>
    <n v="100000"/>
  </r>
  <r>
    <x v="24"/>
    <s v="SUDESTE             "/>
    <s v="J5911199"/>
    <s v="ATIV PD CINEMATOGRAFICA VIDEO PROG TELEVISAO NAO ESPECI ANTERIOR "/>
    <x v="5"/>
    <x v="1"/>
    <x v="1"/>
    <x v="10"/>
    <n v="1"/>
    <n v="150849"/>
    <n v="150849"/>
  </r>
  <r>
    <x v="24"/>
    <s v="SUDESTE             "/>
    <s v="J5911199"/>
    <s v="ATIV PD CINEMATOGRAFICA VIDEO PROG TELEVISAO NAO ESPECI ANTERIOR "/>
    <x v="5"/>
    <x v="1"/>
    <x v="0"/>
    <x v="10"/>
    <n v="1"/>
    <n v="1524800"/>
    <n v="1524800"/>
  </r>
  <r>
    <x v="24"/>
    <s v="SUDESTE             "/>
    <s v="J5911199"/>
    <s v="ATIV PD CINEMATOGRAFICA VIDEO PROG TELEVISAO NAO ESPECI ANTERIOR "/>
    <x v="5"/>
    <x v="1"/>
    <x v="1"/>
    <x v="10"/>
    <n v="1"/>
    <n v="28020"/>
    <n v="28020"/>
  </r>
  <r>
    <x v="24"/>
    <s v="SUDESTE             "/>
    <s v="J5911199"/>
    <s v="ATIV PD CINEMATOGRAFICA VIDEO PROG TELEVISAO NAO ESPECI ANTERIOR "/>
    <x v="5"/>
    <x v="1"/>
    <x v="0"/>
    <x v="10"/>
    <n v="1"/>
    <n v="131236"/>
    <n v="131236"/>
  </r>
  <r>
    <x v="24"/>
    <s v="SUDESTE             "/>
    <s v="J5911199"/>
    <s v="ATIV PD CINEMATOGRAFICA VIDEO PROG TELEVISAO NAO ESPECI ANTERIOR "/>
    <x v="5"/>
    <x v="1"/>
    <x v="1"/>
    <x v="10"/>
    <n v="1"/>
    <n v="4000000"/>
    <n v="4000000"/>
  </r>
  <r>
    <x v="24"/>
    <s v="SUDESTE             "/>
    <s v="J5911199"/>
    <s v="ATIV PD CINEMATOGRAFICA VIDEO PROG TELEVISAO NAO ESPECI ANTERIOR "/>
    <x v="5"/>
    <x v="1"/>
    <x v="1"/>
    <x v="10"/>
    <n v="1"/>
    <n v="550000"/>
    <n v="550000"/>
  </r>
  <r>
    <x v="24"/>
    <s v="SUDESTE             "/>
    <s v="J5912002"/>
    <s v="SERVICOS DE MIXAGEM SONORA EM PRODUCAO AUDIOVISUAL               "/>
    <x v="5"/>
    <x v="1"/>
    <x v="1"/>
    <x v="10"/>
    <n v="1"/>
    <n v="47957"/>
    <n v="47957"/>
  </r>
  <r>
    <x v="24"/>
    <s v="SUDESTE             "/>
    <s v="J5912002"/>
    <s v="SERVICOS DE MIXAGEM SONORA EM PRODUCAO AUDIOVISUAL               "/>
    <x v="5"/>
    <x v="1"/>
    <x v="1"/>
    <x v="10"/>
    <n v="1"/>
    <n v="639"/>
    <n v="639"/>
  </r>
  <r>
    <x v="24"/>
    <s v="SUDESTE             "/>
    <s v="J5912099"/>
    <s v="ATIV POS-PROD CINEMATOG VIDEO PROG TELEVISAO NAO ESPECI ANTERIOR "/>
    <x v="5"/>
    <x v="1"/>
    <x v="1"/>
    <x v="10"/>
    <n v="1"/>
    <n v="25961"/>
    <n v="25961"/>
  </r>
  <r>
    <x v="24"/>
    <s v="SUDESTE             "/>
    <s v="J5913800"/>
    <s v="DISTRIBUICAO CINEMATOGRAFICA DE VIDEO E DE PROGRAMA DE TELEVISAO "/>
    <x v="5"/>
    <x v="1"/>
    <x v="1"/>
    <x v="10"/>
    <n v="1"/>
    <n v="12599"/>
    <n v="12599"/>
  </r>
  <r>
    <x v="24"/>
    <s v="SUDESTE             "/>
    <s v="J5913800"/>
    <s v="DISTRIBUICAO CINEMATOGRAFICA DE VIDEO E DE PROGRAMA DE TELEVISAO "/>
    <x v="5"/>
    <x v="1"/>
    <x v="1"/>
    <x v="10"/>
    <n v="1"/>
    <n v="757"/>
    <n v="757"/>
  </r>
  <r>
    <x v="24"/>
    <s v="SUDESTE             "/>
    <s v="J5914600"/>
    <s v="ATIVIDADES DE EXIBICAO CINEMATOGRAFICA                           "/>
    <x v="5"/>
    <x v="1"/>
    <x v="1"/>
    <x v="10"/>
    <n v="1"/>
    <n v="258"/>
    <n v="258"/>
  </r>
  <r>
    <x v="24"/>
    <s v="SUDESTE             "/>
    <s v="J5914600"/>
    <s v="ATIVIDADES DE EXIBICAO CINEMATOGRAFICA                           "/>
    <x v="5"/>
    <x v="1"/>
    <x v="1"/>
    <x v="10"/>
    <n v="1"/>
    <n v="11338"/>
    <n v="11338"/>
  </r>
  <r>
    <x v="24"/>
    <s v="SUDESTE             "/>
    <s v="J5914600"/>
    <s v="ATIVIDADES DE EXIBICAO CINEMATOGRAFICA                           "/>
    <x v="5"/>
    <x v="1"/>
    <x v="1"/>
    <x v="10"/>
    <n v="1"/>
    <n v="6691"/>
    <n v="6691"/>
  </r>
  <r>
    <x v="24"/>
    <s v="SUDESTE             "/>
    <s v="J5914600"/>
    <s v="ATIVIDADES DE EXIBICAO CINEMATOGRAFICA                           "/>
    <x v="5"/>
    <x v="1"/>
    <x v="1"/>
    <x v="10"/>
    <n v="1"/>
    <n v="5115"/>
    <n v="5115"/>
  </r>
  <r>
    <x v="24"/>
    <s v="SUDESTE             "/>
    <s v="J5920100"/>
    <s v="ATIVIDADES DE GRAVACAO DE SOM E DE EDICAO DE MUSICA              "/>
    <x v="3"/>
    <x v="1"/>
    <x v="1"/>
    <x v="10"/>
    <n v="1"/>
    <n v="55289"/>
    <n v="55289"/>
  </r>
  <r>
    <x v="24"/>
    <s v="SUDESTE             "/>
    <s v="J5920100"/>
    <s v="ATIVIDADES DE GRAVACAO DE SOM E DE EDICAO DE MUSICA              "/>
    <x v="3"/>
    <x v="1"/>
    <x v="1"/>
    <x v="10"/>
    <n v="1"/>
    <n v="44786"/>
    <n v="44786"/>
  </r>
  <r>
    <x v="24"/>
    <s v="SUDESTE             "/>
    <s v="J5920100"/>
    <s v="ATIVIDADES DE GRAVACAO DE SOM E DE EDICAO DE MUSICA              "/>
    <x v="3"/>
    <x v="1"/>
    <x v="1"/>
    <x v="10"/>
    <n v="1"/>
    <n v="25990"/>
    <n v="25990"/>
  </r>
  <r>
    <x v="24"/>
    <s v="SUDESTE             "/>
    <s v="J6010100"/>
    <s v="ATIVIDADES DE RADIO                                              "/>
    <x v="5"/>
    <x v="1"/>
    <x v="1"/>
    <x v="10"/>
    <n v="1"/>
    <n v="767467"/>
    <n v="767467"/>
  </r>
  <r>
    <x v="24"/>
    <s v="SUDESTE             "/>
    <s v="J6010100"/>
    <s v="ATIVIDADES DE RADIO                                              "/>
    <x v="5"/>
    <x v="1"/>
    <x v="1"/>
    <x v="10"/>
    <n v="1"/>
    <n v="198600"/>
    <n v="198600"/>
  </r>
  <r>
    <x v="24"/>
    <s v="SUDESTE             "/>
    <s v="J6010100"/>
    <s v="ATIVIDADES DE RADIO                                              "/>
    <x v="5"/>
    <x v="1"/>
    <x v="1"/>
    <x v="10"/>
    <n v="1"/>
    <n v="189928"/>
    <n v="189928"/>
  </r>
  <r>
    <x v="24"/>
    <s v="SUDESTE             "/>
    <s v="J6010100"/>
    <s v="ATIVIDADES DE RADIO                                              "/>
    <x v="5"/>
    <x v="1"/>
    <x v="1"/>
    <x v="10"/>
    <n v="1"/>
    <n v="96161"/>
    <n v="96161"/>
  </r>
  <r>
    <x v="24"/>
    <s v="SUDESTE             "/>
    <s v="J6010100"/>
    <s v="ATIVIDADES DE RADIO                                              "/>
    <x v="5"/>
    <x v="1"/>
    <x v="1"/>
    <x v="10"/>
    <n v="1"/>
    <n v="66700"/>
    <n v="66700"/>
  </r>
  <r>
    <x v="24"/>
    <s v="SUDESTE             "/>
    <s v="J6021700"/>
    <s v="ATIVIDADES DE TELEVISAO ABERTA                                   "/>
    <x v="5"/>
    <x v="1"/>
    <x v="1"/>
    <x v="10"/>
    <n v="1"/>
    <n v="399854"/>
    <n v="399854"/>
  </r>
  <r>
    <x v="24"/>
    <s v="SUDESTE             "/>
    <s v="J6021700"/>
    <s v="ATIVIDADES DE TELEVISAO ABERTA                                   "/>
    <x v="5"/>
    <x v="1"/>
    <x v="1"/>
    <x v="10"/>
    <n v="1"/>
    <n v="2507344"/>
    <n v="2507344"/>
  </r>
  <r>
    <x v="24"/>
    <s v="SUDESTE             "/>
    <s v="J6021700"/>
    <s v="ATIVIDADES DE TELEVISAO ABERTA                                   "/>
    <x v="5"/>
    <x v="1"/>
    <x v="1"/>
    <x v="10"/>
    <n v="1"/>
    <n v="180154"/>
    <n v="180154"/>
  </r>
  <r>
    <x v="24"/>
    <s v="SUDESTE             "/>
    <s v="J6021700"/>
    <s v="ATIVIDADES DE TELEVISAO ABERTA                                   "/>
    <x v="5"/>
    <x v="1"/>
    <x v="1"/>
    <x v="10"/>
    <n v="1"/>
    <n v="416806"/>
    <n v="416806"/>
  </r>
  <r>
    <x v="24"/>
    <s v="SUDESTE             "/>
    <s v="J6021700"/>
    <s v="ATIVIDADES DE TELEVISAO ABERTA                                   "/>
    <x v="5"/>
    <x v="1"/>
    <x v="1"/>
    <x v="10"/>
    <n v="1"/>
    <n v="673120"/>
    <n v="673120"/>
  </r>
  <r>
    <x v="24"/>
    <s v="SUDESTE             "/>
    <s v="J6203100"/>
    <s v="DESENVOLVIMENTO LICENCIAMENTO PROG COMPUTADOR NAO-CUSTOMIZAVEIS  "/>
    <x v="0"/>
    <x v="1"/>
    <x v="0"/>
    <x v="10"/>
    <n v="1"/>
    <n v="968000"/>
    <n v="968000"/>
  </r>
  <r>
    <x v="24"/>
    <s v="SUDESTE             "/>
    <s v="J6203100"/>
    <s v="DESENVOLVIMENTO LICENCIAMENTO PROG COMPUTADOR NAO-CUSTOMIZAVEIS  "/>
    <x v="0"/>
    <x v="1"/>
    <x v="0"/>
    <x v="10"/>
    <n v="1"/>
    <n v="564835"/>
    <n v="564835"/>
  </r>
  <r>
    <x v="24"/>
    <s v="SUDESTE             "/>
    <s v="P8592901"/>
    <s v="ENSINO DE DANCA                                                  "/>
    <x v="6"/>
    <x v="1"/>
    <x v="1"/>
    <x v="10"/>
    <n v="1"/>
    <n v="3811"/>
    <n v="3811"/>
  </r>
  <r>
    <x v="24"/>
    <s v="SUDESTE             "/>
    <s v="P8592903"/>
    <s v="ENSINO DE MUSICA                                                 "/>
    <x v="6"/>
    <x v="1"/>
    <x v="1"/>
    <x v="10"/>
    <n v="1"/>
    <n v="49017"/>
    <n v="49017"/>
  </r>
  <r>
    <x v="24"/>
    <s v="SUDESTE             "/>
    <s v="P8592999"/>
    <s v="ENSINO DE ARTE E CULTURA NAO ESPECIFICADO ANTERIORMENTE          "/>
    <x v="6"/>
    <x v="1"/>
    <x v="1"/>
    <x v="10"/>
    <n v="1"/>
    <n v="50000"/>
    <n v="50000"/>
  </r>
  <r>
    <x v="24"/>
    <s v="SUDESTE             "/>
    <s v="R9001901"/>
    <s v="PRODUCAO TEATRAL                                                 "/>
    <x v="4"/>
    <x v="1"/>
    <x v="1"/>
    <x v="10"/>
    <n v="1"/>
    <n v="118029"/>
    <n v="118029"/>
  </r>
  <r>
    <x v="24"/>
    <s v="SUDESTE             "/>
    <s v="R9001902"/>
    <s v="PRODUCAO MUSICAL                                                 "/>
    <x v="4"/>
    <x v="1"/>
    <x v="1"/>
    <x v="10"/>
    <n v="1"/>
    <n v="7529"/>
    <n v="7529"/>
  </r>
  <r>
    <x v="24"/>
    <s v="SUDESTE             "/>
    <s v="R9001902"/>
    <s v="PRODUCAO MUSICAL                                                 "/>
    <x v="4"/>
    <x v="1"/>
    <x v="1"/>
    <x v="10"/>
    <n v="1"/>
    <n v="111945"/>
    <n v="111945"/>
  </r>
  <r>
    <x v="24"/>
    <s v="SUDESTE             "/>
    <s v="R9001902"/>
    <s v="PRODUCAO MUSICAL                                                 "/>
    <x v="4"/>
    <x v="1"/>
    <x v="1"/>
    <x v="10"/>
    <n v="1"/>
    <n v="34599"/>
    <n v="34599"/>
  </r>
  <r>
    <x v="24"/>
    <s v="SUDESTE             "/>
    <s v="R9001902"/>
    <s v="PRODUCAO MUSICAL                                                 "/>
    <x v="4"/>
    <x v="1"/>
    <x v="1"/>
    <x v="10"/>
    <n v="1"/>
    <n v="636000"/>
    <n v="636000"/>
  </r>
  <r>
    <x v="24"/>
    <s v="SUDESTE             "/>
    <s v="R9001904"/>
    <s v="PRODUCAO DE ESPETACULOS CIRCENSES, DE MARIONETES E SIMILARES     "/>
    <x v="4"/>
    <x v="1"/>
    <x v="1"/>
    <x v="10"/>
    <n v="1"/>
    <n v="6886"/>
    <n v="6886"/>
  </r>
  <r>
    <x v="24"/>
    <s v="SUDESTE             "/>
    <s v="R9001906"/>
    <s v="ATIVIDADES DE SONORIZACAO E DE ILUMINACAO                        "/>
    <x v="4"/>
    <x v="1"/>
    <x v="1"/>
    <x v="10"/>
    <n v="1"/>
    <n v="120000"/>
    <n v="120000"/>
  </r>
  <r>
    <x v="24"/>
    <s v="SUDESTE             "/>
    <s v="R9001906"/>
    <s v="ATIVIDADES DE SONORIZACAO E DE ILUMINACAO                        "/>
    <x v="4"/>
    <x v="1"/>
    <x v="1"/>
    <x v="10"/>
    <n v="1"/>
    <n v="166447"/>
    <n v="166447"/>
  </r>
  <r>
    <x v="24"/>
    <s v="SUDESTE             "/>
    <s v="R9001906"/>
    <s v="ATIVIDADES DE SONORIZACAO E DE ILUMINACAO                        "/>
    <x v="4"/>
    <x v="1"/>
    <x v="1"/>
    <x v="10"/>
    <n v="1"/>
    <n v="398000"/>
    <n v="398000"/>
  </r>
  <r>
    <x v="24"/>
    <s v="SUDESTE             "/>
    <s v="R9001999"/>
    <s v="ARTE CENICA ESPETAC ATIVI COMPLEMENTARES NAO ESPECI ANTERIOR     "/>
    <x v="4"/>
    <x v="1"/>
    <x v="1"/>
    <x v="10"/>
    <n v="1"/>
    <n v="60131"/>
    <n v="60131"/>
  </r>
  <r>
    <x v="24"/>
    <s v="SUDESTE             "/>
    <s v="R9001999"/>
    <s v="ARTE CENICA ESPETAC ATIVI COMPLEMENTARES NAO ESPECI ANTERIOR     "/>
    <x v="4"/>
    <x v="1"/>
    <x v="1"/>
    <x v="10"/>
    <n v="1"/>
    <n v="125000"/>
    <n v="125000"/>
  </r>
  <r>
    <x v="24"/>
    <s v="SUDESTE             "/>
    <s v="R9001999"/>
    <s v="ARTE CENICA ESPETAC ATIVI COMPLEMENTARES NAO ESPECI ANTERIOR     "/>
    <x v="4"/>
    <x v="1"/>
    <x v="1"/>
    <x v="10"/>
    <n v="1"/>
    <n v="160525"/>
    <n v="160525"/>
  </r>
  <r>
    <x v="24"/>
    <s v="SUDESTE             "/>
    <s v="R9001999"/>
    <s v="ARTE CENICA ESPETAC ATIVI COMPLEMENTARES NAO ESPECI ANTERIOR     "/>
    <x v="4"/>
    <x v="1"/>
    <x v="1"/>
    <x v="10"/>
    <n v="1"/>
    <n v="12968"/>
    <n v="12968"/>
  </r>
  <r>
    <x v="24"/>
    <s v="SUDESTE             "/>
    <s v="R9102301"/>
    <s v="ATIVI MUSEUS E EXPLORACAO LUGAR PRED HISTORICO ATRACAO SIMILAR   "/>
    <x v="1"/>
    <x v="0"/>
    <x v="0"/>
    <x v="10"/>
    <n v="1"/>
    <n v="2500000"/>
    <n v="2500000"/>
  </r>
  <r>
    <x v="24"/>
    <s v="SUDESTE             "/>
    <s v="R9102302"/>
    <s v="RESTAURACAO E CONSERVACAO DE LUGARES E PREDIOS HISTORICOS        "/>
    <x v="1"/>
    <x v="0"/>
    <x v="0"/>
    <x v="10"/>
    <n v="1"/>
    <n v="537944"/>
    <n v="537944"/>
  </r>
  <r>
    <x v="24"/>
    <s v="SUDESTE             "/>
    <s v="S9493600"/>
    <s v="ATIVIDADES DE ORGANIZACOES ASSOCIATIVAS LIGADAS A CULTURA E ARTE "/>
    <x v="4"/>
    <x v="1"/>
    <x v="1"/>
    <x v="10"/>
    <n v="1"/>
    <n v="6467"/>
    <n v="6467"/>
  </r>
  <r>
    <x v="24"/>
    <s v="SUDESTE             "/>
    <s v="S9493600"/>
    <s v="ATIVIDADES DE ORGANIZACOES ASSOCIATIVAS LIGADAS A CULTURA E ARTE "/>
    <x v="4"/>
    <x v="0"/>
    <x v="0"/>
    <x v="10"/>
    <n v="1"/>
    <n v="5580000"/>
    <n v="5580000"/>
  </r>
  <r>
    <x v="25"/>
    <s v="NORTE               "/>
    <s v="R9001906"/>
    <s v="ATIVIDADES DE SONORIZACAO E DE ILUMINACAO                        "/>
    <x v="4"/>
    <x v="1"/>
    <x v="1"/>
    <x v="10"/>
    <n v="1"/>
    <n v="79000"/>
    <n v="79000"/>
  </r>
  <r>
    <x v="2"/>
    <s v="NORTE               "/>
    <s v="G4762800"/>
    <s v="COMERCIO VAREJISTA DE DISCOS, CDS, DVDS E FITAS                  "/>
    <x v="3"/>
    <x v="1"/>
    <x v="1"/>
    <x v="11"/>
    <e v="#N/A"/>
    <n v="5343"/>
    <e v="#N/A"/>
  </r>
  <r>
    <x v="2"/>
    <s v="NORTE               "/>
    <s v="J6010100"/>
    <s v="ATIVIDADES DE RADIO                                              "/>
    <x v="5"/>
    <x v="1"/>
    <x v="1"/>
    <x v="11"/>
    <e v="#N/A"/>
    <n v="16214"/>
    <e v="#N/A"/>
  </r>
  <r>
    <x v="2"/>
    <s v="NORTE               "/>
    <s v="J6010100"/>
    <s v="ATIVIDADES DE RADIO                                              "/>
    <x v="5"/>
    <x v="1"/>
    <x v="1"/>
    <x v="11"/>
    <e v="#N/A"/>
    <n v="112820"/>
    <e v="#N/A"/>
  </r>
  <r>
    <x v="2"/>
    <s v="NORTE               "/>
    <s v="J6021700"/>
    <s v="ATIVIDADES DE TELEVISAO ABERTA                                   "/>
    <x v="5"/>
    <x v="1"/>
    <x v="1"/>
    <x v="11"/>
    <e v="#N/A"/>
    <n v="172921"/>
    <e v="#N/A"/>
  </r>
  <r>
    <x v="3"/>
    <s v="NORTE               "/>
    <s v="G4761001"/>
    <s v="COMERCIO VAREJISTA DE LIVROS                                     "/>
    <x v="2"/>
    <x v="1"/>
    <x v="1"/>
    <x v="11"/>
    <e v="#N/A"/>
    <n v="125000"/>
    <e v="#N/A"/>
  </r>
  <r>
    <x v="3"/>
    <s v="NORTE               "/>
    <s v="J6021700"/>
    <s v="ATIVIDADES DE TELEVISAO ABERTA                                   "/>
    <x v="5"/>
    <x v="1"/>
    <x v="1"/>
    <x v="11"/>
    <e v="#N/A"/>
    <n v="192943"/>
    <e v="#N/A"/>
  </r>
  <r>
    <x v="4"/>
    <s v="NORDESTE            "/>
    <s v="C1811302"/>
    <s v="IMPRESSAO DE LIVROS, REVISTAS E OUTRAS PUBLICACOES PERIODICAS    "/>
    <x v="0"/>
    <x v="1"/>
    <x v="1"/>
    <x v="11"/>
    <e v="#N/A"/>
    <n v="91046"/>
    <e v="#N/A"/>
  </r>
  <r>
    <x v="4"/>
    <s v="NORDESTE            "/>
    <s v="G4756300"/>
    <s v="COM VAREJISTA ESPECIALIZADO DE INSTRUMENTOS MUSICAIS E ACESSORIO "/>
    <x v="3"/>
    <x v="1"/>
    <x v="1"/>
    <x v="11"/>
    <e v="#N/A"/>
    <n v="41718"/>
    <e v="#N/A"/>
  </r>
  <r>
    <x v="4"/>
    <s v="NORDESTE            "/>
    <s v="G4756300"/>
    <s v="COM VAREJISTA ESPECIALIZADO DE INSTRUMENTOS MUSICAIS E ACESSORIO "/>
    <x v="3"/>
    <x v="1"/>
    <x v="1"/>
    <x v="11"/>
    <e v="#N/A"/>
    <n v="4353"/>
    <e v="#N/A"/>
  </r>
  <r>
    <x v="4"/>
    <s v="NORDESTE            "/>
    <s v="G4756300"/>
    <s v="COM VAREJISTA ESPECIALIZADO DE INSTRUMENTOS MUSICAIS E ACESSORIO "/>
    <x v="3"/>
    <x v="1"/>
    <x v="1"/>
    <x v="11"/>
    <e v="#N/A"/>
    <n v="7122"/>
    <e v="#N/A"/>
  </r>
  <r>
    <x v="4"/>
    <s v="NORDESTE            "/>
    <s v="G4761001"/>
    <s v="COMERCIO VAREJISTA DE LIVROS                                     "/>
    <x v="2"/>
    <x v="1"/>
    <x v="1"/>
    <x v="11"/>
    <e v="#N/A"/>
    <n v="3937"/>
    <e v="#N/A"/>
  </r>
  <r>
    <x v="4"/>
    <s v="NORDESTE            "/>
    <s v="G4761001"/>
    <s v="COMERCIO VAREJISTA DE LIVROS                                     "/>
    <x v="2"/>
    <x v="1"/>
    <x v="1"/>
    <x v="11"/>
    <e v="#N/A"/>
    <n v="11066"/>
    <e v="#N/A"/>
  </r>
  <r>
    <x v="4"/>
    <s v="NORDESTE            "/>
    <s v="G4761002"/>
    <s v="COMERCIO VAREJISTA DE JORNAIS E REVISTAS                         "/>
    <x v="2"/>
    <x v="1"/>
    <x v="1"/>
    <x v="11"/>
    <e v="#N/A"/>
    <n v="9652"/>
    <e v="#N/A"/>
  </r>
  <r>
    <x v="4"/>
    <s v="NORDESTE            "/>
    <s v="J6010100"/>
    <s v="ATIVIDADES DE RADIO                                              "/>
    <x v="5"/>
    <x v="1"/>
    <x v="1"/>
    <x v="11"/>
    <e v="#N/A"/>
    <n v="52312"/>
    <e v="#N/A"/>
  </r>
  <r>
    <x v="4"/>
    <s v="NORDESTE            "/>
    <s v="R9001906"/>
    <s v="ATIVIDADES DE SONORIZACAO E DE ILUMINACAO                        "/>
    <x v="4"/>
    <x v="1"/>
    <x v="1"/>
    <x v="11"/>
    <e v="#N/A"/>
    <n v="46496"/>
    <e v="#N/A"/>
  </r>
  <r>
    <x v="4"/>
    <s v="NORDESTE            "/>
    <s v="R9001999"/>
    <s v="ARTE CENICA ESPETAC ATIVI COMPLEMENTARES NAO ESPECI ANTERIOR     "/>
    <x v="4"/>
    <x v="1"/>
    <x v="1"/>
    <x v="11"/>
    <e v="#N/A"/>
    <n v="4758"/>
    <e v="#N/A"/>
  </r>
  <r>
    <x v="4"/>
    <s v="NORDESTE            "/>
    <s v="R9001999"/>
    <s v="ARTE CENICA ESPETAC ATIVI COMPLEMENTARES NAO ESPECI ANTERIOR     "/>
    <x v="4"/>
    <x v="1"/>
    <x v="1"/>
    <x v="11"/>
    <e v="#N/A"/>
    <n v="150000"/>
    <e v="#N/A"/>
  </r>
  <r>
    <x v="4"/>
    <s v="NORDESTE            "/>
    <s v="R9001999"/>
    <s v="ARTE CENICA ESPETAC ATIVI COMPLEMENTARES NAO ESPECI ANTERIOR     "/>
    <x v="4"/>
    <x v="1"/>
    <x v="1"/>
    <x v="11"/>
    <e v="#N/A"/>
    <n v="9471"/>
    <e v="#N/A"/>
  </r>
  <r>
    <x v="4"/>
    <s v="NORDESTE            "/>
    <s v="R9102302"/>
    <s v="RESTAURACAO E CONSERVACAO DE LUGARES E PREDIOS HISTORICOS        "/>
    <x v="1"/>
    <x v="0"/>
    <x v="0"/>
    <x v="11"/>
    <e v="#N/A"/>
    <n v="484000"/>
    <e v="#N/A"/>
  </r>
  <r>
    <x v="4"/>
    <s v="NORDESTE            "/>
    <s v="R9102302"/>
    <s v="RESTAURACAO E CONSERVACAO DE LUGARES E PREDIOS HISTORICOS        "/>
    <x v="1"/>
    <x v="0"/>
    <x v="0"/>
    <x v="11"/>
    <e v="#N/A"/>
    <n v="700000"/>
    <e v="#N/A"/>
  </r>
  <r>
    <x v="5"/>
    <s v="NORDESTE            "/>
    <s v="C1811301"/>
    <s v="IMPRESSAO DE JORNAIS                                             "/>
    <x v="0"/>
    <x v="1"/>
    <x v="1"/>
    <x v="11"/>
    <e v="#N/A"/>
    <n v="4961"/>
    <e v="#N/A"/>
  </r>
  <r>
    <x v="5"/>
    <s v="NORDESTE            "/>
    <s v="C1811302"/>
    <s v="IMPRESSAO DE LIVROS, REVISTAS E OUTRAS PUBLICACOES PERIODICAS    "/>
    <x v="0"/>
    <x v="1"/>
    <x v="1"/>
    <x v="11"/>
    <e v="#N/A"/>
    <n v="26161"/>
    <e v="#N/A"/>
  </r>
  <r>
    <x v="5"/>
    <s v="NORDESTE            "/>
    <s v="G4761001"/>
    <s v="COMERCIO VAREJISTA DE LIVROS                                     "/>
    <x v="2"/>
    <x v="1"/>
    <x v="1"/>
    <x v="11"/>
    <e v="#N/A"/>
    <n v="17060"/>
    <e v="#N/A"/>
  </r>
  <r>
    <x v="5"/>
    <s v="NORDESTE            "/>
    <s v="G4761001"/>
    <s v="COMERCIO VAREJISTA DE LIVROS                                     "/>
    <x v="2"/>
    <x v="1"/>
    <x v="1"/>
    <x v="11"/>
    <e v="#N/A"/>
    <n v="83421"/>
    <e v="#N/A"/>
  </r>
  <r>
    <x v="5"/>
    <s v="NORDESTE            "/>
    <s v="J5811500"/>
    <s v="EDICAO DE LIVROS                                                 "/>
    <x v="2"/>
    <x v="1"/>
    <x v="1"/>
    <x v="11"/>
    <e v="#N/A"/>
    <n v="26978"/>
    <e v="#N/A"/>
  </r>
  <r>
    <x v="5"/>
    <s v="NORDESTE            "/>
    <s v="J5821200"/>
    <s v="EDICAO INTEGRADA A IMPRESSAO DE LIVROS                           "/>
    <x v="2"/>
    <x v="1"/>
    <x v="1"/>
    <x v="11"/>
    <e v="#N/A"/>
    <n v="8687"/>
    <e v="#N/A"/>
  </r>
  <r>
    <x v="5"/>
    <s v="NORDESTE            "/>
    <s v="J5829800"/>
    <s v="EDICAO INTEGRADA IMPRESSAO CADASTRO LISTA OUTRO PRODUTO GRAFICO  "/>
    <x v="0"/>
    <x v="1"/>
    <x v="1"/>
    <x v="11"/>
    <e v="#N/A"/>
    <n v="11472"/>
    <e v="#N/A"/>
  </r>
  <r>
    <x v="5"/>
    <s v="NORDESTE            "/>
    <s v="J5911102"/>
    <s v="PRODUCAO DE FILMES PARA PUBLICIDADE                              "/>
    <x v="5"/>
    <x v="1"/>
    <x v="1"/>
    <x v="11"/>
    <e v="#N/A"/>
    <n v="39000"/>
    <e v="#N/A"/>
  </r>
  <r>
    <x v="5"/>
    <s v="NORDESTE            "/>
    <s v="J5911199"/>
    <s v="ATIV PD CINEMATOGRAFICA VIDEO PROG TELEVISAO NAO ESPECI ANTERIOR "/>
    <x v="5"/>
    <x v="1"/>
    <x v="1"/>
    <x v="11"/>
    <e v="#N/A"/>
    <n v="5041"/>
    <e v="#N/A"/>
  </r>
  <r>
    <x v="5"/>
    <s v="NORDESTE            "/>
    <s v="J5920100"/>
    <s v="ATIVIDADES DE GRAVACAO DE SOM E DE EDICAO DE MUSICA              "/>
    <x v="3"/>
    <x v="1"/>
    <x v="1"/>
    <x v="11"/>
    <e v="#N/A"/>
    <n v="664300"/>
    <e v="#N/A"/>
  </r>
  <r>
    <x v="5"/>
    <s v="NORDESTE            "/>
    <s v="J6010100"/>
    <s v="ATIVIDADES DE RADIO                                              "/>
    <x v="5"/>
    <x v="1"/>
    <x v="1"/>
    <x v="11"/>
    <e v="#N/A"/>
    <n v="5360"/>
    <e v="#N/A"/>
  </r>
  <r>
    <x v="6"/>
    <s v="CENTRO OESTE        "/>
    <s v="G4756300"/>
    <s v="COM VAREJISTA ESPECIALIZADO DE INSTRUMENTOS MUSICAIS E ACESSORIO "/>
    <x v="3"/>
    <x v="1"/>
    <x v="1"/>
    <x v="11"/>
    <e v="#N/A"/>
    <n v="193979"/>
    <e v="#N/A"/>
  </r>
  <r>
    <x v="6"/>
    <s v="CENTRO OESTE        "/>
    <s v="G4761002"/>
    <s v="COMERCIO VAREJISTA DE JORNAIS E REVISTAS                         "/>
    <x v="2"/>
    <x v="1"/>
    <x v="1"/>
    <x v="11"/>
    <e v="#N/A"/>
    <n v="45631"/>
    <e v="#N/A"/>
  </r>
  <r>
    <x v="6"/>
    <s v="CENTRO OESTE        "/>
    <s v="J5811500"/>
    <s v="EDICAO DE LIVROS                                                 "/>
    <x v="2"/>
    <x v="1"/>
    <x v="1"/>
    <x v="11"/>
    <e v="#N/A"/>
    <n v="5694"/>
    <e v="#N/A"/>
  </r>
  <r>
    <x v="6"/>
    <s v="CENTRO OESTE        "/>
    <s v="P8592999"/>
    <s v="ENSINO DE ARTE E CULTURA NAO ESPECIFICADO ANTERIORMENTE          "/>
    <x v="6"/>
    <x v="1"/>
    <x v="1"/>
    <x v="11"/>
    <e v="#N/A"/>
    <n v="80000"/>
    <e v="#N/A"/>
  </r>
  <r>
    <x v="7"/>
    <s v="SUDESTE             "/>
    <s v="G4756300"/>
    <s v="COM VAREJISTA ESPECIALIZADO DE INSTRUMENTOS MUSICAIS E ACESSORIO "/>
    <x v="3"/>
    <x v="1"/>
    <x v="1"/>
    <x v="11"/>
    <e v="#N/A"/>
    <n v="2284"/>
    <e v="#N/A"/>
  </r>
  <r>
    <x v="7"/>
    <s v="SUDESTE             "/>
    <s v="G4761001"/>
    <s v="COMERCIO VAREJISTA DE LIVROS                                     "/>
    <x v="2"/>
    <x v="1"/>
    <x v="1"/>
    <x v="11"/>
    <e v="#N/A"/>
    <n v="1401"/>
    <e v="#N/A"/>
  </r>
  <r>
    <x v="7"/>
    <s v="SUDESTE             "/>
    <s v="J5829800"/>
    <s v="EDICAO INTEGRADA IMPRESSAO CADASTRO LISTA OUTRO PRODUTO GRAFICO  "/>
    <x v="0"/>
    <x v="1"/>
    <x v="1"/>
    <x v="11"/>
    <e v="#N/A"/>
    <n v="1247"/>
    <e v="#N/A"/>
  </r>
  <r>
    <x v="7"/>
    <s v="SUDESTE             "/>
    <s v="J5829800"/>
    <s v="EDICAO INTEGRADA IMPRESSAO CADASTRO LISTA OUTRO PRODUTO GRAFICO  "/>
    <x v="0"/>
    <x v="1"/>
    <x v="1"/>
    <x v="11"/>
    <e v="#N/A"/>
    <n v="66564"/>
    <e v="#N/A"/>
  </r>
  <r>
    <x v="7"/>
    <s v="SUDESTE             "/>
    <s v="J6010100"/>
    <s v="ATIVIDADES DE RADIO                                              "/>
    <x v="5"/>
    <x v="1"/>
    <x v="1"/>
    <x v="11"/>
    <e v="#N/A"/>
    <n v="33018"/>
    <e v="#N/A"/>
  </r>
  <r>
    <x v="7"/>
    <s v="SUDESTE             "/>
    <s v="J6021700"/>
    <s v="ATIVIDADES DE TELEVISAO ABERTA                                   "/>
    <x v="5"/>
    <x v="1"/>
    <x v="1"/>
    <x v="11"/>
    <e v="#N/A"/>
    <n v="173411"/>
    <e v="#N/A"/>
  </r>
  <r>
    <x v="7"/>
    <s v="SUDESTE             "/>
    <s v="J6021700"/>
    <s v="ATIVIDADES DE TELEVISAO ABERTA                                   "/>
    <x v="5"/>
    <x v="1"/>
    <x v="1"/>
    <x v="11"/>
    <e v="#N/A"/>
    <n v="54428"/>
    <e v="#N/A"/>
  </r>
  <r>
    <x v="7"/>
    <s v="SUDESTE             "/>
    <s v="J6021700"/>
    <s v="ATIVIDADES DE TELEVISAO ABERTA                                   "/>
    <x v="5"/>
    <x v="1"/>
    <x v="1"/>
    <x v="11"/>
    <e v="#N/A"/>
    <n v="486392"/>
    <e v="#N/A"/>
  </r>
  <r>
    <x v="8"/>
    <s v="CENTRO OESTE        "/>
    <s v="C1811302"/>
    <s v="IMPRESSAO DE LIVROS, REVISTAS E OUTRAS PUBLICACOES PERIODICAS    "/>
    <x v="0"/>
    <x v="1"/>
    <x v="1"/>
    <x v="11"/>
    <e v="#N/A"/>
    <n v="8557"/>
    <e v="#N/A"/>
  </r>
  <r>
    <x v="8"/>
    <s v="CENTRO OESTE        "/>
    <s v="C1811302"/>
    <s v="IMPRESSAO DE LIVROS, REVISTAS E OUTRAS PUBLICACOES PERIODICAS    "/>
    <x v="0"/>
    <x v="1"/>
    <x v="1"/>
    <x v="11"/>
    <e v="#N/A"/>
    <n v="7145"/>
    <e v="#N/A"/>
  </r>
  <r>
    <x v="8"/>
    <s v="CENTRO OESTE        "/>
    <s v="C1811302"/>
    <s v="IMPRESSAO DE LIVROS, REVISTAS E OUTRAS PUBLICACOES PERIODICAS    "/>
    <x v="0"/>
    <x v="1"/>
    <x v="1"/>
    <x v="11"/>
    <e v="#N/A"/>
    <n v="2870"/>
    <e v="#N/A"/>
  </r>
  <r>
    <x v="8"/>
    <s v="CENTRO OESTE        "/>
    <s v="G4756300"/>
    <s v="COM VAREJISTA ESPECIALIZADO DE INSTRUMENTOS MUSICAIS E ACESSORIO "/>
    <x v="3"/>
    <x v="1"/>
    <x v="1"/>
    <x v="11"/>
    <e v="#N/A"/>
    <n v="50388"/>
    <e v="#N/A"/>
  </r>
  <r>
    <x v="8"/>
    <s v="CENTRO OESTE        "/>
    <s v="G4761001"/>
    <s v="COMERCIO VAREJISTA DE LIVROS                                     "/>
    <x v="2"/>
    <x v="1"/>
    <x v="1"/>
    <x v="11"/>
    <e v="#N/A"/>
    <n v="33002"/>
    <e v="#N/A"/>
  </r>
  <r>
    <x v="8"/>
    <s v="CENTRO OESTE        "/>
    <s v="G4761001"/>
    <s v="COMERCIO VAREJISTA DE LIVROS                                     "/>
    <x v="2"/>
    <x v="1"/>
    <x v="1"/>
    <x v="11"/>
    <e v="#N/A"/>
    <n v="55000"/>
    <e v="#N/A"/>
  </r>
  <r>
    <x v="8"/>
    <s v="CENTRO OESTE        "/>
    <s v="G4762800"/>
    <s v="COMERCIO VAREJISTA DE DISCOS, CDS, DVDS E FITAS                  "/>
    <x v="3"/>
    <x v="1"/>
    <x v="1"/>
    <x v="11"/>
    <e v="#N/A"/>
    <n v="7401"/>
    <e v="#N/A"/>
  </r>
  <r>
    <x v="8"/>
    <s v="CENTRO OESTE        "/>
    <s v="J5811500"/>
    <s v="EDICAO DE LIVROS                                                 "/>
    <x v="2"/>
    <x v="1"/>
    <x v="1"/>
    <x v="11"/>
    <e v="#N/A"/>
    <n v="7182"/>
    <e v="#N/A"/>
  </r>
  <r>
    <x v="8"/>
    <s v="CENTRO OESTE        "/>
    <s v="J5829800"/>
    <s v="EDICAO INTEGRADA IMPRESSAO CADASTRO LISTA OUTRO PRODUTO GRAFICO  "/>
    <x v="0"/>
    <x v="1"/>
    <x v="1"/>
    <x v="11"/>
    <e v="#N/A"/>
    <n v="39933"/>
    <e v="#N/A"/>
  </r>
  <r>
    <x v="8"/>
    <s v="CENTRO OESTE        "/>
    <s v="J5829800"/>
    <s v="EDICAO INTEGRADA IMPRESSAO CADASTRO LISTA OUTRO PRODUTO GRAFICO  "/>
    <x v="0"/>
    <x v="1"/>
    <x v="1"/>
    <x v="11"/>
    <e v="#N/A"/>
    <n v="13622"/>
    <e v="#N/A"/>
  </r>
  <r>
    <x v="8"/>
    <s v="CENTRO OESTE        "/>
    <s v="J5829800"/>
    <s v="EDICAO INTEGRADA IMPRESSAO CADASTRO LISTA OUTRO PRODUTO GRAFICO  "/>
    <x v="0"/>
    <x v="1"/>
    <x v="1"/>
    <x v="11"/>
    <e v="#N/A"/>
    <n v="1106"/>
    <e v="#N/A"/>
  </r>
  <r>
    <x v="8"/>
    <s v="CENTRO OESTE        "/>
    <s v="J5829800"/>
    <s v="EDICAO INTEGRADA IMPRESSAO CADASTRO LISTA OUTRO PRODUTO GRAFICO  "/>
    <x v="0"/>
    <x v="1"/>
    <x v="1"/>
    <x v="11"/>
    <e v="#N/A"/>
    <n v="34018"/>
    <e v="#N/A"/>
  </r>
  <r>
    <x v="8"/>
    <s v="CENTRO OESTE        "/>
    <s v="J5829800"/>
    <s v="EDICAO INTEGRADA IMPRESSAO CADASTRO LISTA OUTRO PRODUTO GRAFICO  "/>
    <x v="0"/>
    <x v="1"/>
    <x v="1"/>
    <x v="11"/>
    <e v="#N/A"/>
    <n v="19939"/>
    <e v="#N/A"/>
  </r>
  <r>
    <x v="8"/>
    <s v="CENTRO OESTE        "/>
    <s v="R9001906"/>
    <s v="ATIVIDADES DE SONORIZACAO E DE ILUMINACAO                        "/>
    <x v="4"/>
    <x v="1"/>
    <x v="1"/>
    <x v="11"/>
    <e v="#N/A"/>
    <n v="38849"/>
    <e v="#N/A"/>
  </r>
  <r>
    <x v="9"/>
    <s v="NORDESTE            "/>
    <s v="J5819100"/>
    <s v="EDICAO DE CADASTROS, LISTAS E OUTROS PRODUTOS GRAFICOS           "/>
    <x v="0"/>
    <x v="1"/>
    <x v="1"/>
    <x v="11"/>
    <e v="#N/A"/>
    <n v="24298"/>
    <e v="#N/A"/>
  </r>
  <r>
    <x v="10"/>
    <s v="SUDESTE             "/>
    <s v="C1811301"/>
    <s v="IMPRESSAO DE JORNAIS                                             "/>
    <x v="0"/>
    <x v="1"/>
    <x v="1"/>
    <x v="11"/>
    <e v="#N/A"/>
    <n v="13293"/>
    <e v="#N/A"/>
  </r>
  <r>
    <x v="10"/>
    <s v="SUDESTE             "/>
    <s v="C1811302"/>
    <s v="IMPRESSAO DE LIVROS, REVISTAS E OUTRAS PUBLICACOES PERIODICAS    "/>
    <x v="0"/>
    <x v="1"/>
    <x v="1"/>
    <x v="11"/>
    <e v="#N/A"/>
    <n v="308403"/>
    <e v="#N/A"/>
  </r>
  <r>
    <x v="10"/>
    <s v="SUDESTE             "/>
    <s v="G4647802"/>
    <s v="COMERCIO ATACADISTA DE LIVROS, JORNAIS E OUTRAS PUBLICACOES      "/>
    <x v="2"/>
    <x v="1"/>
    <x v="1"/>
    <x v="11"/>
    <e v="#N/A"/>
    <n v="18388"/>
    <e v="#N/A"/>
  </r>
  <r>
    <x v="10"/>
    <s v="SUDESTE             "/>
    <s v="G4647802"/>
    <s v="COMERCIO ATACADISTA DE LIVROS, JORNAIS E OUTRAS PUBLICACOES      "/>
    <x v="2"/>
    <x v="1"/>
    <x v="1"/>
    <x v="11"/>
    <e v="#N/A"/>
    <n v="19488"/>
    <e v="#N/A"/>
  </r>
  <r>
    <x v="10"/>
    <s v="SUDESTE             "/>
    <s v="G4647802"/>
    <s v="COMERCIO ATACADISTA DE LIVROS, JORNAIS E OUTRAS PUBLICACOES      "/>
    <x v="2"/>
    <x v="1"/>
    <x v="1"/>
    <x v="11"/>
    <e v="#N/A"/>
    <n v="78000"/>
    <e v="#N/A"/>
  </r>
  <r>
    <x v="10"/>
    <s v="SUDESTE             "/>
    <s v="G4647802"/>
    <s v="COMERCIO ATACADISTA DE LIVROS, JORNAIS E OUTRAS PUBLICACOES      "/>
    <x v="2"/>
    <x v="1"/>
    <x v="1"/>
    <x v="11"/>
    <e v="#N/A"/>
    <n v="56356"/>
    <e v="#N/A"/>
  </r>
  <r>
    <x v="10"/>
    <s v="SUDESTE             "/>
    <s v="G4756300"/>
    <s v="COM VAREJISTA ESPECIALIZADO DE INSTRUMENTOS MUSICAIS E ACESSORIO "/>
    <x v="3"/>
    <x v="1"/>
    <x v="1"/>
    <x v="11"/>
    <e v="#N/A"/>
    <n v="47481"/>
    <e v="#N/A"/>
  </r>
  <r>
    <x v="10"/>
    <s v="SUDESTE             "/>
    <s v="G4756300"/>
    <s v="COM VAREJISTA ESPECIALIZADO DE INSTRUMENTOS MUSICAIS E ACESSORIO "/>
    <x v="3"/>
    <x v="1"/>
    <x v="1"/>
    <x v="11"/>
    <e v="#N/A"/>
    <n v="19097"/>
    <e v="#N/A"/>
  </r>
  <r>
    <x v="10"/>
    <s v="SUDESTE             "/>
    <s v="G4761001"/>
    <s v="COMERCIO VAREJISTA DE LIVROS                                     "/>
    <x v="2"/>
    <x v="1"/>
    <x v="1"/>
    <x v="11"/>
    <e v="#N/A"/>
    <n v="27681"/>
    <e v="#N/A"/>
  </r>
  <r>
    <x v="10"/>
    <s v="SUDESTE             "/>
    <s v="G4761001"/>
    <s v="COMERCIO VAREJISTA DE LIVROS                                     "/>
    <x v="2"/>
    <x v="1"/>
    <x v="1"/>
    <x v="11"/>
    <e v="#N/A"/>
    <n v="13949"/>
    <e v="#N/A"/>
  </r>
  <r>
    <x v="10"/>
    <s v="SUDESTE             "/>
    <s v="G4761001"/>
    <s v="COMERCIO VAREJISTA DE LIVROS                                     "/>
    <x v="2"/>
    <x v="1"/>
    <x v="1"/>
    <x v="11"/>
    <e v="#N/A"/>
    <n v="30462"/>
    <e v="#N/A"/>
  </r>
  <r>
    <x v="10"/>
    <s v="SUDESTE             "/>
    <s v="G4761001"/>
    <s v="COMERCIO VAREJISTA DE LIVROS                                     "/>
    <x v="2"/>
    <x v="1"/>
    <x v="1"/>
    <x v="11"/>
    <e v="#N/A"/>
    <n v="80000"/>
    <e v="#N/A"/>
  </r>
  <r>
    <x v="10"/>
    <s v="SUDESTE             "/>
    <s v="G4761001"/>
    <s v="COMERCIO VAREJISTA DE LIVROS                                     "/>
    <x v="2"/>
    <x v="1"/>
    <x v="1"/>
    <x v="11"/>
    <e v="#N/A"/>
    <n v="146314"/>
    <e v="#N/A"/>
  </r>
  <r>
    <x v="10"/>
    <s v="SUDESTE             "/>
    <s v="J5811500"/>
    <s v="EDICAO DE LIVROS                                                 "/>
    <x v="2"/>
    <x v="1"/>
    <x v="1"/>
    <x v="11"/>
    <e v="#N/A"/>
    <n v="5227"/>
    <e v="#N/A"/>
  </r>
  <r>
    <x v="10"/>
    <s v="SUDESTE             "/>
    <s v="J5811500"/>
    <s v="EDICAO DE LIVROS                                                 "/>
    <x v="2"/>
    <x v="1"/>
    <x v="1"/>
    <x v="11"/>
    <e v="#N/A"/>
    <n v="28576"/>
    <e v="#N/A"/>
  </r>
  <r>
    <x v="10"/>
    <s v="SUDESTE             "/>
    <s v="J5811500"/>
    <s v="EDICAO DE LIVROS                                                 "/>
    <x v="2"/>
    <x v="1"/>
    <x v="1"/>
    <x v="11"/>
    <e v="#N/A"/>
    <n v="23768"/>
    <e v="#N/A"/>
  </r>
  <r>
    <x v="10"/>
    <s v="SUDESTE             "/>
    <s v="J5811500"/>
    <s v="EDICAO DE LIVROS                                                 "/>
    <x v="2"/>
    <x v="1"/>
    <x v="1"/>
    <x v="11"/>
    <e v="#N/A"/>
    <n v="15264"/>
    <e v="#N/A"/>
  </r>
  <r>
    <x v="10"/>
    <s v="SUDESTE             "/>
    <s v="J5812300"/>
    <s v="EDICAO DE JORNAIS                                                "/>
    <x v="2"/>
    <x v="1"/>
    <x v="1"/>
    <x v="11"/>
    <e v="#N/A"/>
    <n v="150000"/>
    <e v="#N/A"/>
  </r>
  <r>
    <x v="10"/>
    <s v="SUDESTE             "/>
    <s v="J5821200"/>
    <s v="EDICAO INTEGRADA A IMPRESSAO DE LIVROS                           "/>
    <x v="2"/>
    <x v="1"/>
    <x v="1"/>
    <x v="11"/>
    <e v="#N/A"/>
    <n v="7769"/>
    <e v="#N/A"/>
  </r>
  <r>
    <x v="10"/>
    <s v="SUDESTE             "/>
    <s v="J5821200"/>
    <s v="EDICAO INTEGRADA A IMPRESSAO DE LIVROS                           "/>
    <x v="2"/>
    <x v="1"/>
    <x v="1"/>
    <x v="11"/>
    <e v="#N/A"/>
    <n v="8709"/>
    <e v="#N/A"/>
  </r>
  <r>
    <x v="10"/>
    <s v="SUDESTE             "/>
    <s v="J5829800"/>
    <s v="EDICAO INTEGRADA IMPRESSAO CADASTRO LISTA OUTRO PRODUTO GRAFICO  "/>
    <x v="0"/>
    <x v="1"/>
    <x v="1"/>
    <x v="11"/>
    <e v="#N/A"/>
    <n v="32912"/>
    <e v="#N/A"/>
  </r>
  <r>
    <x v="10"/>
    <s v="SUDESTE             "/>
    <s v="J5829800"/>
    <s v="EDICAO INTEGRADA IMPRESSAO CADASTRO LISTA OUTRO PRODUTO GRAFICO  "/>
    <x v="0"/>
    <x v="1"/>
    <x v="1"/>
    <x v="11"/>
    <e v="#N/A"/>
    <n v="83000"/>
    <e v="#N/A"/>
  </r>
  <r>
    <x v="10"/>
    <s v="SUDESTE             "/>
    <s v="J5911199"/>
    <s v="ATIV PD CINEMATOGRAFICA VIDEO PROG TELEVISAO NAO ESPECI ANTERIOR "/>
    <x v="5"/>
    <x v="1"/>
    <x v="1"/>
    <x v="11"/>
    <e v="#N/A"/>
    <n v="11470"/>
    <e v="#N/A"/>
  </r>
  <r>
    <x v="10"/>
    <s v="SUDESTE             "/>
    <s v="J5914600"/>
    <s v="ATIVIDADES DE EXIBICAO CINEMATOGRAFICA                           "/>
    <x v="5"/>
    <x v="1"/>
    <x v="1"/>
    <x v="11"/>
    <e v="#N/A"/>
    <n v="54827"/>
    <e v="#N/A"/>
  </r>
  <r>
    <x v="10"/>
    <s v="SUDESTE             "/>
    <s v="J5920100"/>
    <s v="ATIVIDADES DE GRAVACAO DE SOM E DE EDICAO DE MUSICA              "/>
    <x v="3"/>
    <x v="1"/>
    <x v="1"/>
    <x v="11"/>
    <e v="#N/A"/>
    <n v="350000"/>
    <e v="#N/A"/>
  </r>
  <r>
    <x v="10"/>
    <s v="SUDESTE             "/>
    <s v="J6010100"/>
    <s v="ATIVIDADES DE RADIO                                              "/>
    <x v="5"/>
    <x v="1"/>
    <x v="1"/>
    <x v="11"/>
    <e v="#N/A"/>
    <n v="4149"/>
    <e v="#N/A"/>
  </r>
  <r>
    <x v="10"/>
    <s v="SUDESTE             "/>
    <s v="J6010100"/>
    <s v="ATIVIDADES DE RADIO                                              "/>
    <x v="5"/>
    <x v="1"/>
    <x v="1"/>
    <x v="11"/>
    <e v="#N/A"/>
    <n v="16834"/>
    <e v="#N/A"/>
  </r>
  <r>
    <x v="10"/>
    <s v="SUDESTE             "/>
    <s v="J6010100"/>
    <s v="ATIVIDADES DE RADIO                                              "/>
    <x v="5"/>
    <x v="1"/>
    <x v="1"/>
    <x v="11"/>
    <e v="#N/A"/>
    <n v="3943"/>
    <e v="#N/A"/>
  </r>
  <r>
    <x v="10"/>
    <s v="SUDESTE             "/>
    <s v="J6010100"/>
    <s v="ATIVIDADES DE RADIO                                              "/>
    <x v="5"/>
    <x v="1"/>
    <x v="1"/>
    <x v="11"/>
    <e v="#N/A"/>
    <n v="15056"/>
    <e v="#N/A"/>
  </r>
  <r>
    <x v="10"/>
    <s v="SUDESTE             "/>
    <s v="R9001902"/>
    <s v="PRODUCAO MUSICAL                                                 "/>
    <x v="4"/>
    <x v="1"/>
    <x v="1"/>
    <x v="11"/>
    <e v="#N/A"/>
    <n v="5774"/>
    <e v="#N/A"/>
  </r>
  <r>
    <x v="10"/>
    <s v="SUDESTE             "/>
    <s v="R9001902"/>
    <s v="PRODUCAO MUSICAL                                                 "/>
    <x v="4"/>
    <x v="1"/>
    <x v="1"/>
    <x v="11"/>
    <e v="#N/A"/>
    <n v="17144"/>
    <e v="#N/A"/>
  </r>
  <r>
    <x v="10"/>
    <s v="SUDESTE             "/>
    <s v="R9001905"/>
    <s v="PRODUCAO DE ESPETACULOS DE RODEIOS, VAQUEJADAS E SIMILARES       "/>
    <x v="4"/>
    <x v="1"/>
    <x v="1"/>
    <x v="11"/>
    <e v="#N/A"/>
    <n v="9435"/>
    <e v="#N/A"/>
  </r>
  <r>
    <x v="10"/>
    <s v="SUDESTE             "/>
    <s v="R9001906"/>
    <s v="ATIVIDADES DE SONORIZACAO E DE ILUMINACAO                        "/>
    <x v="4"/>
    <x v="1"/>
    <x v="1"/>
    <x v="11"/>
    <e v="#N/A"/>
    <n v="12563"/>
    <e v="#N/A"/>
  </r>
  <r>
    <x v="10"/>
    <s v="SUDESTE             "/>
    <s v="R9001906"/>
    <s v="ATIVIDADES DE SONORIZACAO E DE ILUMINACAO                        "/>
    <x v="4"/>
    <x v="1"/>
    <x v="1"/>
    <x v="11"/>
    <e v="#N/A"/>
    <n v="169132"/>
    <e v="#N/A"/>
  </r>
  <r>
    <x v="10"/>
    <s v="SUDESTE             "/>
    <s v="R9001999"/>
    <s v="ARTE CENICA ESPETAC ATIVI COMPLEMENTARES NAO ESPECI ANTERIOR     "/>
    <x v="4"/>
    <x v="1"/>
    <x v="1"/>
    <x v="11"/>
    <e v="#N/A"/>
    <n v="15284"/>
    <e v="#N/A"/>
  </r>
  <r>
    <x v="10"/>
    <s v="SUDESTE             "/>
    <s v="S9491000"/>
    <s v="ATIVIDADES DE ORGANIZACOES RELIGIOSAS OU FILOSOFICAS             "/>
    <x v="0"/>
    <x v="0"/>
    <x v="0"/>
    <x v="11"/>
    <e v="#N/A"/>
    <n v="453667"/>
    <e v="#N/A"/>
  </r>
  <r>
    <x v="11"/>
    <s v="CENTRO OESTE        "/>
    <s v="C1811301"/>
    <s v="IMPRESSAO DE JORNAIS                                             "/>
    <x v="0"/>
    <x v="1"/>
    <x v="1"/>
    <x v="11"/>
    <e v="#N/A"/>
    <n v="7644"/>
    <e v="#N/A"/>
  </r>
  <r>
    <x v="11"/>
    <s v="CENTRO OESTE        "/>
    <s v="C1811302"/>
    <s v="IMPRESSAO DE LIVROS, REVISTAS E OUTRAS PUBLICACOES PERIODICAS    "/>
    <x v="0"/>
    <x v="1"/>
    <x v="1"/>
    <x v="11"/>
    <e v="#N/A"/>
    <n v="60000"/>
    <e v="#N/A"/>
  </r>
  <r>
    <x v="11"/>
    <s v="CENTRO OESTE        "/>
    <s v="J5811500"/>
    <s v="EDICAO DE LIVROS                                                 "/>
    <x v="2"/>
    <x v="1"/>
    <x v="1"/>
    <x v="11"/>
    <e v="#N/A"/>
    <n v="38664"/>
    <e v="#N/A"/>
  </r>
  <r>
    <x v="11"/>
    <s v="CENTRO OESTE        "/>
    <s v="J5812302"/>
    <s v="EDICAO DE JORNAIS NAO DIARIOS                                    "/>
    <x v="2"/>
    <x v="1"/>
    <x v="1"/>
    <x v="11"/>
    <e v="#N/A"/>
    <n v="19230"/>
    <e v="#N/A"/>
  </r>
  <r>
    <x v="11"/>
    <s v="CENTRO OESTE        "/>
    <s v="J5829800"/>
    <s v="EDICAO INTEGRADA IMPRESSAO CADASTRO LISTA OUTRO PRODUTO GRAFICO  "/>
    <x v="0"/>
    <x v="1"/>
    <x v="1"/>
    <x v="11"/>
    <e v="#N/A"/>
    <n v="40125"/>
    <e v="#N/A"/>
  </r>
  <r>
    <x v="11"/>
    <s v="CENTRO OESTE        "/>
    <s v="J5829800"/>
    <s v="EDICAO INTEGRADA IMPRESSAO CADASTRO LISTA OUTRO PRODUTO GRAFICO  "/>
    <x v="0"/>
    <x v="1"/>
    <x v="1"/>
    <x v="11"/>
    <e v="#N/A"/>
    <n v="2003"/>
    <e v="#N/A"/>
  </r>
  <r>
    <x v="11"/>
    <s v="CENTRO OESTE        "/>
    <s v="J5829800"/>
    <s v="EDICAO INTEGRADA IMPRESSAO CADASTRO LISTA OUTRO PRODUTO GRAFICO  "/>
    <x v="0"/>
    <x v="1"/>
    <x v="1"/>
    <x v="11"/>
    <e v="#N/A"/>
    <n v="2489"/>
    <e v="#N/A"/>
  </r>
  <r>
    <x v="11"/>
    <s v="CENTRO OESTE        "/>
    <s v="J6010100"/>
    <s v="ATIVIDADES DE RADIO                                              "/>
    <x v="5"/>
    <x v="1"/>
    <x v="1"/>
    <x v="11"/>
    <e v="#N/A"/>
    <n v="12774"/>
    <e v="#N/A"/>
  </r>
  <r>
    <x v="11"/>
    <s v="CENTRO OESTE        "/>
    <s v="R9001902"/>
    <s v="PRODUCAO MUSICAL                                                 "/>
    <x v="4"/>
    <x v="1"/>
    <x v="1"/>
    <x v="11"/>
    <e v="#N/A"/>
    <n v="14456"/>
    <e v="#N/A"/>
  </r>
  <r>
    <x v="12"/>
    <s v="CENTRO OESTE        "/>
    <s v="G4761002"/>
    <s v="COMERCIO VAREJISTA DE JORNAIS E REVISTAS                         "/>
    <x v="2"/>
    <x v="1"/>
    <x v="1"/>
    <x v="11"/>
    <e v="#N/A"/>
    <n v="22828"/>
    <e v="#N/A"/>
  </r>
  <r>
    <x v="12"/>
    <s v="CENTRO OESTE        "/>
    <s v="J5821200"/>
    <s v="EDICAO INTEGRADA A IMPRESSAO DE LIVROS                           "/>
    <x v="2"/>
    <x v="1"/>
    <x v="1"/>
    <x v="11"/>
    <e v="#N/A"/>
    <n v="57204"/>
    <e v="#N/A"/>
  </r>
  <r>
    <x v="12"/>
    <s v="CENTRO OESTE        "/>
    <s v="J5821200"/>
    <s v="EDICAO INTEGRADA A IMPRESSAO DE LIVROS                           "/>
    <x v="2"/>
    <x v="1"/>
    <x v="1"/>
    <x v="11"/>
    <e v="#N/A"/>
    <n v="8939"/>
    <e v="#N/A"/>
  </r>
  <r>
    <x v="12"/>
    <s v="CENTRO OESTE        "/>
    <s v="J5914600"/>
    <s v="ATIVIDADES DE EXIBICAO CINEMATOGRAFICA                           "/>
    <x v="5"/>
    <x v="1"/>
    <x v="1"/>
    <x v="11"/>
    <e v="#N/A"/>
    <n v="27199"/>
    <e v="#N/A"/>
  </r>
  <r>
    <x v="12"/>
    <s v="CENTRO OESTE        "/>
    <s v="J6010100"/>
    <s v="ATIVIDADES DE RADIO                                              "/>
    <x v="5"/>
    <x v="1"/>
    <x v="1"/>
    <x v="11"/>
    <e v="#N/A"/>
    <n v="54035"/>
    <e v="#N/A"/>
  </r>
  <r>
    <x v="12"/>
    <s v="CENTRO OESTE        "/>
    <s v="R9001906"/>
    <s v="ATIVIDADES DE SONORIZACAO E DE ILUMINACAO                        "/>
    <x v="4"/>
    <x v="1"/>
    <x v="1"/>
    <x v="11"/>
    <e v="#N/A"/>
    <n v="12528"/>
    <e v="#N/A"/>
  </r>
  <r>
    <x v="13"/>
    <s v="NORTE               "/>
    <s v="J5914600"/>
    <s v="ATIVIDADES DE EXIBICAO CINEMATOGRAFICA                           "/>
    <x v="5"/>
    <x v="1"/>
    <x v="0"/>
    <x v="11"/>
    <e v="#N/A"/>
    <n v="1050560"/>
    <e v="#N/A"/>
  </r>
  <r>
    <x v="13"/>
    <s v="NORTE               "/>
    <s v="J5914600"/>
    <s v="ATIVIDADES DE EXIBICAO CINEMATOGRAFICA                           "/>
    <x v="5"/>
    <x v="1"/>
    <x v="0"/>
    <x v="11"/>
    <e v="#N/A"/>
    <n v="3152350"/>
    <e v="#N/A"/>
  </r>
  <r>
    <x v="13"/>
    <s v="NORTE               "/>
    <s v="J5914600"/>
    <s v="ATIVIDADES DE EXIBICAO CINEMATOGRAFICA                           "/>
    <x v="5"/>
    <x v="1"/>
    <x v="0"/>
    <x v="11"/>
    <e v="#N/A"/>
    <n v="1550808"/>
    <e v="#N/A"/>
  </r>
  <r>
    <x v="13"/>
    <s v="NORTE               "/>
    <s v="J5914600"/>
    <s v="ATIVIDADES DE EXIBICAO CINEMATOGRAFICA                           "/>
    <x v="5"/>
    <x v="1"/>
    <x v="1"/>
    <x v="11"/>
    <e v="#N/A"/>
    <n v="43737"/>
    <e v="#N/A"/>
  </r>
  <r>
    <x v="13"/>
    <s v="NORTE               "/>
    <s v="J6010100"/>
    <s v="ATIVIDADES DE RADIO                                              "/>
    <x v="5"/>
    <x v="1"/>
    <x v="1"/>
    <x v="11"/>
    <e v="#N/A"/>
    <n v="8397"/>
    <e v="#N/A"/>
  </r>
  <r>
    <x v="14"/>
    <s v="NORDESTE            "/>
    <s v="C1811302"/>
    <s v="IMPRESSAO DE LIVROS, REVISTAS E OUTRAS PUBLICACOES PERIODICAS    "/>
    <x v="0"/>
    <x v="1"/>
    <x v="1"/>
    <x v="11"/>
    <e v="#N/A"/>
    <n v="12447"/>
    <e v="#N/A"/>
  </r>
  <r>
    <x v="14"/>
    <s v="NORDESTE            "/>
    <s v="C1811302"/>
    <s v="IMPRESSAO DE LIVROS, REVISTAS E OUTRAS PUBLICACOES PERIODICAS    "/>
    <x v="0"/>
    <x v="1"/>
    <x v="1"/>
    <x v="11"/>
    <e v="#N/A"/>
    <n v="13082"/>
    <e v="#N/A"/>
  </r>
  <r>
    <x v="14"/>
    <s v="NORDESTE            "/>
    <s v="G4647802"/>
    <s v="COMERCIO ATACADISTA DE LIVROS, JORNAIS E OUTRAS PUBLICACOES      "/>
    <x v="2"/>
    <x v="1"/>
    <x v="1"/>
    <x v="11"/>
    <e v="#N/A"/>
    <n v="100000"/>
    <e v="#N/A"/>
  </r>
  <r>
    <x v="14"/>
    <s v="NORDESTE            "/>
    <s v="J5911102"/>
    <s v="PRODUCAO DE FILMES PARA PUBLICIDADE                              "/>
    <x v="5"/>
    <x v="1"/>
    <x v="1"/>
    <x v="11"/>
    <e v="#N/A"/>
    <n v="879"/>
    <e v="#N/A"/>
  </r>
  <r>
    <x v="14"/>
    <s v="NORDESTE            "/>
    <s v="J5911102"/>
    <s v="PRODUCAO DE FILMES PARA PUBLICIDADE                              "/>
    <x v="5"/>
    <x v="1"/>
    <x v="1"/>
    <x v="11"/>
    <e v="#N/A"/>
    <n v="1749"/>
    <e v="#N/A"/>
  </r>
  <r>
    <x v="14"/>
    <s v="NORDESTE            "/>
    <s v="J6010100"/>
    <s v="ATIVIDADES DE RADIO                                              "/>
    <x v="5"/>
    <x v="1"/>
    <x v="1"/>
    <x v="11"/>
    <e v="#N/A"/>
    <n v="70421"/>
    <e v="#N/A"/>
  </r>
  <r>
    <x v="15"/>
    <s v="NORDESTE            "/>
    <s v="G4647802"/>
    <s v="COMERCIO ATACADISTA DE LIVROS, JORNAIS E OUTRAS PUBLICACOES      "/>
    <x v="2"/>
    <x v="1"/>
    <x v="1"/>
    <x v="11"/>
    <e v="#N/A"/>
    <n v="87618"/>
    <e v="#N/A"/>
  </r>
  <r>
    <x v="15"/>
    <s v="NORDESTE            "/>
    <s v="G4647802"/>
    <s v="COMERCIO ATACADISTA DE LIVROS, JORNAIS E OUTRAS PUBLICACOES      "/>
    <x v="2"/>
    <x v="1"/>
    <x v="1"/>
    <x v="11"/>
    <e v="#N/A"/>
    <n v="267534"/>
    <e v="#N/A"/>
  </r>
  <r>
    <x v="15"/>
    <s v="NORDESTE            "/>
    <s v="J5813100"/>
    <s v="EDICAO DE REVISTAS                                               "/>
    <x v="2"/>
    <x v="1"/>
    <x v="1"/>
    <x v="11"/>
    <e v="#N/A"/>
    <n v="14072"/>
    <e v="#N/A"/>
  </r>
  <r>
    <x v="15"/>
    <s v="NORDESTE            "/>
    <s v="J5829800"/>
    <s v="EDICAO INTEGRADA IMPRESSAO CADASTRO LISTA OUTRO PRODUTO GRAFICO  "/>
    <x v="0"/>
    <x v="1"/>
    <x v="1"/>
    <x v="11"/>
    <e v="#N/A"/>
    <n v="9754"/>
    <e v="#N/A"/>
  </r>
  <r>
    <x v="15"/>
    <s v="NORDESTE            "/>
    <s v="J5914600"/>
    <s v="ATIVIDADES DE EXIBICAO CINEMATOGRAFICA                           "/>
    <x v="5"/>
    <x v="1"/>
    <x v="0"/>
    <x v="11"/>
    <e v="#N/A"/>
    <n v="517440"/>
    <e v="#N/A"/>
  </r>
  <r>
    <x v="15"/>
    <s v="NORDESTE            "/>
    <s v="J5914600"/>
    <s v="ATIVIDADES DE EXIBICAO CINEMATOGRAFICA                           "/>
    <x v="5"/>
    <x v="1"/>
    <x v="0"/>
    <x v="11"/>
    <e v="#N/A"/>
    <n v="1552650"/>
    <e v="#N/A"/>
  </r>
  <r>
    <x v="15"/>
    <s v="NORDESTE            "/>
    <s v="J5914600"/>
    <s v="ATIVIDADES DE EXIBICAO CINEMATOGRAFICA                           "/>
    <x v="5"/>
    <x v="1"/>
    <x v="0"/>
    <x v="11"/>
    <e v="#N/A"/>
    <n v="763831"/>
    <e v="#N/A"/>
  </r>
  <r>
    <x v="15"/>
    <s v="NORDESTE            "/>
    <s v="R9001906"/>
    <s v="ATIVIDADES DE SONORIZACAO E DE ILUMINACAO                        "/>
    <x v="4"/>
    <x v="1"/>
    <x v="1"/>
    <x v="11"/>
    <e v="#N/A"/>
    <n v="165600"/>
    <e v="#N/A"/>
  </r>
  <r>
    <x v="16"/>
    <s v="NORDESTE            "/>
    <s v="R9102301"/>
    <s v="ATIVI MUSEUS E EXPLORACAO LUGAR PRED HISTORICO ATRACAO SIMILAR   "/>
    <x v="1"/>
    <x v="0"/>
    <x v="0"/>
    <x v="11"/>
    <e v="#N/A"/>
    <n v="4546000"/>
    <e v="#N/A"/>
  </r>
  <r>
    <x v="17"/>
    <s v="SUL                 "/>
    <s v="C1811302"/>
    <s v="IMPRESSAO DE LIVROS, REVISTAS E OUTRAS PUBLICACOES PERIODICAS    "/>
    <x v="0"/>
    <x v="1"/>
    <x v="1"/>
    <x v="11"/>
    <e v="#N/A"/>
    <n v="133359"/>
    <e v="#N/A"/>
  </r>
  <r>
    <x v="17"/>
    <s v="SUL                 "/>
    <s v="C1811302"/>
    <s v="IMPRESSAO DE LIVROS, REVISTAS E OUTRAS PUBLICACOES PERIODICAS    "/>
    <x v="0"/>
    <x v="1"/>
    <x v="1"/>
    <x v="11"/>
    <e v="#N/A"/>
    <n v="1930"/>
    <e v="#N/A"/>
  </r>
  <r>
    <x v="17"/>
    <s v="SUL                 "/>
    <s v="G4647802"/>
    <s v="COMERCIO ATACADISTA DE LIVROS, JORNAIS E OUTRAS PUBLICACOES      "/>
    <x v="2"/>
    <x v="1"/>
    <x v="1"/>
    <x v="11"/>
    <e v="#N/A"/>
    <n v="266000"/>
    <e v="#N/A"/>
  </r>
  <r>
    <x v="17"/>
    <s v="SUL                 "/>
    <s v="G4756300"/>
    <s v="COM VAREJISTA ESPECIALIZADO DE INSTRUMENTOS MUSICAIS E ACESSORIO "/>
    <x v="3"/>
    <x v="1"/>
    <x v="1"/>
    <x v="11"/>
    <e v="#N/A"/>
    <n v="1122"/>
    <e v="#N/A"/>
  </r>
  <r>
    <x v="17"/>
    <s v="SUL                 "/>
    <s v="G4756300"/>
    <s v="COM VAREJISTA ESPECIALIZADO DE INSTRUMENTOS MUSICAIS E ACESSORIO "/>
    <x v="3"/>
    <x v="1"/>
    <x v="1"/>
    <x v="11"/>
    <e v="#N/A"/>
    <n v="1564"/>
    <e v="#N/A"/>
  </r>
  <r>
    <x v="17"/>
    <s v="SUL                 "/>
    <s v="G4756300"/>
    <s v="COM VAREJISTA ESPECIALIZADO DE INSTRUMENTOS MUSICAIS E ACESSORIO "/>
    <x v="3"/>
    <x v="1"/>
    <x v="1"/>
    <x v="11"/>
    <e v="#N/A"/>
    <n v="1406"/>
    <e v="#N/A"/>
  </r>
  <r>
    <x v="17"/>
    <s v="SUL                 "/>
    <s v="G4756300"/>
    <s v="COM VAREJISTA ESPECIALIZADO DE INSTRUMENTOS MUSICAIS E ACESSORIO "/>
    <x v="3"/>
    <x v="1"/>
    <x v="1"/>
    <x v="11"/>
    <e v="#N/A"/>
    <n v="12078"/>
    <e v="#N/A"/>
  </r>
  <r>
    <x v="17"/>
    <s v="SUL                 "/>
    <s v="G4756300"/>
    <s v="COM VAREJISTA ESPECIALIZADO DE INSTRUMENTOS MUSICAIS E ACESSORIO "/>
    <x v="3"/>
    <x v="1"/>
    <x v="1"/>
    <x v="11"/>
    <e v="#N/A"/>
    <n v="956"/>
    <e v="#N/A"/>
  </r>
  <r>
    <x v="17"/>
    <s v="SUL                 "/>
    <s v="G4761001"/>
    <s v="COMERCIO VAREJISTA DE LIVROS                                     "/>
    <x v="2"/>
    <x v="1"/>
    <x v="1"/>
    <x v="11"/>
    <e v="#N/A"/>
    <n v="47900"/>
    <e v="#N/A"/>
  </r>
  <r>
    <x v="17"/>
    <s v="SUL                 "/>
    <s v="G4761001"/>
    <s v="COMERCIO VAREJISTA DE LIVROS                                     "/>
    <x v="2"/>
    <x v="1"/>
    <x v="1"/>
    <x v="11"/>
    <e v="#N/A"/>
    <n v="22528"/>
    <e v="#N/A"/>
  </r>
  <r>
    <x v="17"/>
    <s v="SUL                 "/>
    <s v="G4761002"/>
    <s v="COMERCIO VAREJISTA DE JORNAIS E REVISTAS                         "/>
    <x v="2"/>
    <x v="1"/>
    <x v="1"/>
    <x v="11"/>
    <e v="#N/A"/>
    <n v="200000"/>
    <e v="#N/A"/>
  </r>
  <r>
    <x v="17"/>
    <s v="SUL                 "/>
    <s v="J5829800"/>
    <s v="EDICAO INTEGRADA IMPRESSAO CADASTRO LISTA OUTRO PRODUTO GRAFICO  "/>
    <x v="0"/>
    <x v="1"/>
    <x v="1"/>
    <x v="11"/>
    <e v="#N/A"/>
    <n v="342522"/>
    <e v="#N/A"/>
  </r>
  <r>
    <x v="17"/>
    <s v="SUL                 "/>
    <s v="J5829800"/>
    <s v="EDICAO INTEGRADA IMPRESSAO CADASTRO LISTA OUTRO PRODUTO GRAFICO  "/>
    <x v="0"/>
    <x v="1"/>
    <x v="1"/>
    <x v="11"/>
    <e v="#N/A"/>
    <n v="124623"/>
    <e v="#N/A"/>
  </r>
  <r>
    <x v="17"/>
    <s v="SUL                 "/>
    <s v="J5829800"/>
    <s v="EDICAO INTEGRADA IMPRESSAO CADASTRO LISTA OUTRO PRODUTO GRAFICO  "/>
    <x v="0"/>
    <x v="1"/>
    <x v="1"/>
    <x v="11"/>
    <e v="#N/A"/>
    <n v="16255"/>
    <e v="#N/A"/>
  </r>
  <r>
    <x v="17"/>
    <s v="SUL                 "/>
    <s v="J5829800"/>
    <s v="EDICAO INTEGRADA IMPRESSAO CADASTRO LISTA OUTRO PRODUTO GRAFICO  "/>
    <x v="0"/>
    <x v="1"/>
    <x v="1"/>
    <x v="11"/>
    <e v="#N/A"/>
    <n v="62400"/>
    <e v="#N/A"/>
  </r>
  <r>
    <x v="17"/>
    <s v="SUL                 "/>
    <s v="J5829800"/>
    <s v="EDICAO INTEGRADA IMPRESSAO CADASTRO LISTA OUTRO PRODUTO GRAFICO  "/>
    <x v="0"/>
    <x v="1"/>
    <x v="1"/>
    <x v="11"/>
    <e v="#N/A"/>
    <n v="160594"/>
    <e v="#N/A"/>
  </r>
  <r>
    <x v="17"/>
    <s v="SUL                 "/>
    <s v="J5911199"/>
    <s v="ATIV PD CINEMATOGRAFICA VIDEO PROG TELEVISAO NAO ESPECI ANTERIOR "/>
    <x v="5"/>
    <x v="1"/>
    <x v="1"/>
    <x v="11"/>
    <e v="#N/A"/>
    <n v="63000"/>
    <e v="#N/A"/>
  </r>
  <r>
    <x v="17"/>
    <s v="SUL                 "/>
    <s v="J6010100"/>
    <s v="ATIVIDADES DE RADIO                                              "/>
    <x v="5"/>
    <x v="1"/>
    <x v="1"/>
    <x v="11"/>
    <e v="#N/A"/>
    <n v="11119"/>
    <e v="#N/A"/>
  </r>
  <r>
    <x v="17"/>
    <s v="SUL                 "/>
    <s v="J6010100"/>
    <s v="ATIVIDADES DE RADIO                                              "/>
    <x v="5"/>
    <x v="1"/>
    <x v="1"/>
    <x v="11"/>
    <e v="#N/A"/>
    <n v="60642"/>
    <e v="#N/A"/>
  </r>
  <r>
    <x v="17"/>
    <s v="SUL                 "/>
    <s v="P8592901"/>
    <s v="ENSINO DE DANCA                                                  "/>
    <x v="6"/>
    <x v="1"/>
    <x v="1"/>
    <x v="11"/>
    <e v="#N/A"/>
    <n v="11217"/>
    <e v="#N/A"/>
  </r>
  <r>
    <x v="17"/>
    <s v="SUL                 "/>
    <s v="P8592901"/>
    <s v="ENSINO DE DANCA                                                  "/>
    <x v="6"/>
    <x v="1"/>
    <x v="1"/>
    <x v="11"/>
    <e v="#N/A"/>
    <n v="2336"/>
    <e v="#N/A"/>
  </r>
  <r>
    <x v="17"/>
    <s v="SUL                 "/>
    <s v="R9001902"/>
    <s v="PRODUCAO MUSICAL                                                 "/>
    <x v="4"/>
    <x v="1"/>
    <x v="1"/>
    <x v="11"/>
    <e v="#N/A"/>
    <n v="3371"/>
    <e v="#N/A"/>
  </r>
  <r>
    <x v="17"/>
    <s v="SUL                 "/>
    <s v="R9001999"/>
    <s v="ARTE CENICA ESPETAC ATIVI COMPLEMENTARES NAO ESPECI ANTERIOR     "/>
    <x v="4"/>
    <x v="1"/>
    <x v="1"/>
    <x v="11"/>
    <e v="#N/A"/>
    <n v="14439"/>
    <e v="#N/A"/>
  </r>
  <r>
    <x v="17"/>
    <s v="SUL                 "/>
    <s v="R9001999"/>
    <s v="ARTE CENICA ESPETAC ATIVI COMPLEMENTARES NAO ESPECI ANTERIOR     "/>
    <x v="4"/>
    <x v="1"/>
    <x v="1"/>
    <x v="11"/>
    <e v="#N/A"/>
    <n v="71923"/>
    <e v="#N/A"/>
  </r>
  <r>
    <x v="17"/>
    <s v="SUL                 "/>
    <s v="R9001999"/>
    <s v="ARTE CENICA ESPETAC ATIVI COMPLEMENTARES NAO ESPECI ANTERIOR     "/>
    <x v="4"/>
    <x v="1"/>
    <x v="1"/>
    <x v="11"/>
    <e v="#N/A"/>
    <n v="2814"/>
    <e v="#N/A"/>
  </r>
  <r>
    <x v="18"/>
    <s v="SUDESTE             "/>
    <s v="C1811302"/>
    <s v="IMPRESSAO DE LIVROS, REVISTAS E OUTRAS PUBLICACOES PERIODICAS    "/>
    <x v="0"/>
    <x v="1"/>
    <x v="1"/>
    <x v="11"/>
    <e v="#N/A"/>
    <n v="14833"/>
    <e v="#N/A"/>
  </r>
  <r>
    <x v="18"/>
    <s v="SUDESTE             "/>
    <s v="C1811302"/>
    <s v="IMPRESSAO DE LIVROS, REVISTAS E OUTRAS PUBLICACOES PERIODICAS    "/>
    <x v="0"/>
    <x v="1"/>
    <x v="1"/>
    <x v="11"/>
    <e v="#N/A"/>
    <n v="1859"/>
    <e v="#N/A"/>
  </r>
  <r>
    <x v="18"/>
    <s v="SUDESTE             "/>
    <s v="C1811302"/>
    <s v="IMPRESSAO DE LIVROS, REVISTAS E OUTRAS PUBLICACOES PERIODICAS    "/>
    <x v="0"/>
    <x v="1"/>
    <x v="1"/>
    <x v="11"/>
    <e v="#N/A"/>
    <n v="28066"/>
    <e v="#N/A"/>
  </r>
  <r>
    <x v="18"/>
    <s v="SUDESTE             "/>
    <s v="C1811302"/>
    <s v="IMPRESSAO DE LIVROS, REVISTAS E OUTRAS PUBLICACOES PERIODICAS    "/>
    <x v="0"/>
    <x v="1"/>
    <x v="1"/>
    <x v="11"/>
    <e v="#N/A"/>
    <n v="124139"/>
    <e v="#N/A"/>
  </r>
  <r>
    <x v="18"/>
    <s v="SUDESTE             "/>
    <s v="G4647802"/>
    <s v="COMERCIO ATACADISTA DE LIVROS, JORNAIS E OUTRAS PUBLICACOES      "/>
    <x v="2"/>
    <x v="1"/>
    <x v="1"/>
    <x v="11"/>
    <e v="#N/A"/>
    <n v="22253"/>
    <e v="#N/A"/>
  </r>
  <r>
    <x v="18"/>
    <s v="SUDESTE             "/>
    <s v="G4647802"/>
    <s v="COMERCIO ATACADISTA DE LIVROS, JORNAIS E OUTRAS PUBLICACOES      "/>
    <x v="2"/>
    <x v="1"/>
    <x v="1"/>
    <x v="11"/>
    <e v="#N/A"/>
    <n v="33440"/>
    <e v="#N/A"/>
  </r>
  <r>
    <x v="18"/>
    <s v="SUDESTE             "/>
    <s v="G4647802"/>
    <s v="COMERCIO ATACADISTA DE LIVROS, JORNAIS E OUTRAS PUBLICACOES      "/>
    <x v="2"/>
    <x v="1"/>
    <x v="1"/>
    <x v="11"/>
    <e v="#N/A"/>
    <n v="92144"/>
    <e v="#N/A"/>
  </r>
  <r>
    <x v="18"/>
    <s v="SUDESTE             "/>
    <s v="G4756300"/>
    <s v="COM VAREJISTA ESPECIALIZADO DE INSTRUMENTOS MUSICAIS E ACESSORIO "/>
    <x v="3"/>
    <x v="1"/>
    <x v="1"/>
    <x v="11"/>
    <e v="#N/A"/>
    <n v="5468"/>
    <e v="#N/A"/>
  </r>
  <r>
    <x v="18"/>
    <s v="SUDESTE             "/>
    <s v="G4756300"/>
    <s v="COM VAREJISTA ESPECIALIZADO DE INSTRUMENTOS MUSICAIS E ACESSORIO "/>
    <x v="3"/>
    <x v="1"/>
    <x v="1"/>
    <x v="11"/>
    <e v="#N/A"/>
    <n v="6865"/>
    <e v="#N/A"/>
  </r>
  <r>
    <x v="18"/>
    <s v="SUDESTE             "/>
    <s v="G4761001"/>
    <s v="COMERCIO VAREJISTA DE LIVROS                                     "/>
    <x v="2"/>
    <x v="1"/>
    <x v="1"/>
    <x v="11"/>
    <e v="#N/A"/>
    <n v="96726"/>
    <e v="#N/A"/>
  </r>
  <r>
    <x v="18"/>
    <s v="SUDESTE             "/>
    <s v="G4761001"/>
    <s v="COMERCIO VAREJISTA DE LIVROS                                     "/>
    <x v="2"/>
    <x v="1"/>
    <x v="1"/>
    <x v="11"/>
    <e v="#N/A"/>
    <n v="66894"/>
    <e v="#N/A"/>
  </r>
  <r>
    <x v="18"/>
    <s v="SUDESTE             "/>
    <s v="G4761001"/>
    <s v="COMERCIO VAREJISTA DE LIVROS                                     "/>
    <x v="2"/>
    <x v="1"/>
    <x v="1"/>
    <x v="11"/>
    <e v="#N/A"/>
    <n v="274065"/>
    <e v="#N/A"/>
  </r>
  <r>
    <x v="18"/>
    <s v="SUDESTE             "/>
    <s v="G4762800"/>
    <s v="COMERCIO VAREJISTA DE DISCOS, CDS, DVDS E FITAS                  "/>
    <x v="3"/>
    <x v="1"/>
    <x v="1"/>
    <x v="11"/>
    <e v="#N/A"/>
    <n v="3942"/>
    <e v="#N/A"/>
  </r>
  <r>
    <x v="18"/>
    <s v="SUDESTE             "/>
    <s v="J5811500"/>
    <s v="EDICAO DE LIVROS                                                 "/>
    <x v="2"/>
    <x v="1"/>
    <x v="1"/>
    <x v="11"/>
    <e v="#N/A"/>
    <n v="4856"/>
    <e v="#N/A"/>
  </r>
  <r>
    <x v="18"/>
    <s v="SUDESTE             "/>
    <s v="J5811500"/>
    <s v="EDICAO DE LIVROS                                                 "/>
    <x v="2"/>
    <x v="1"/>
    <x v="1"/>
    <x v="11"/>
    <e v="#N/A"/>
    <n v="3287"/>
    <e v="#N/A"/>
  </r>
  <r>
    <x v="18"/>
    <s v="SUDESTE             "/>
    <s v="J5811500"/>
    <s v="EDICAO DE LIVROS                                                 "/>
    <x v="2"/>
    <x v="1"/>
    <x v="1"/>
    <x v="11"/>
    <e v="#N/A"/>
    <n v="78957"/>
    <e v="#N/A"/>
  </r>
  <r>
    <x v="18"/>
    <s v="SUDESTE             "/>
    <s v="J5812301"/>
    <s v="EDICAO DE JORNAIS DIARIOS                                        "/>
    <x v="2"/>
    <x v="1"/>
    <x v="1"/>
    <x v="11"/>
    <e v="#N/A"/>
    <n v="11229"/>
    <e v="#N/A"/>
  </r>
  <r>
    <x v="18"/>
    <s v="SUDESTE             "/>
    <s v="J5812301"/>
    <s v="EDICAO DE JORNAIS DIARIOS                                        "/>
    <x v="2"/>
    <x v="1"/>
    <x v="1"/>
    <x v="11"/>
    <e v="#N/A"/>
    <n v="6120"/>
    <e v="#N/A"/>
  </r>
  <r>
    <x v="18"/>
    <s v="SUDESTE             "/>
    <s v="J5821200"/>
    <s v="EDICAO INTEGRADA A IMPRESSAO DE LIVROS                           "/>
    <x v="2"/>
    <x v="1"/>
    <x v="1"/>
    <x v="11"/>
    <e v="#N/A"/>
    <n v="136304"/>
    <e v="#N/A"/>
  </r>
  <r>
    <x v="18"/>
    <s v="SUDESTE             "/>
    <s v="J5821200"/>
    <s v="EDICAO INTEGRADA A IMPRESSAO DE LIVROS                           "/>
    <x v="2"/>
    <x v="1"/>
    <x v="1"/>
    <x v="11"/>
    <e v="#N/A"/>
    <n v="1231"/>
    <e v="#N/A"/>
  </r>
  <r>
    <x v="18"/>
    <s v="SUDESTE             "/>
    <s v="J5821200"/>
    <s v="EDICAO INTEGRADA A IMPRESSAO DE LIVROS                           "/>
    <x v="2"/>
    <x v="1"/>
    <x v="1"/>
    <x v="11"/>
    <e v="#N/A"/>
    <n v="36885"/>
    <e v="#N/A"/>
  </r>
  <r>
    <x v="18"/>
    <s v="SUDESTE             "/>
    <s v="J5821200"/>
    <s v="EDICAO INTEGRADA A IMPRESSAO DE LIVROS                           "/>
    <x v="2"/>
    <x v="1"/>
    <x v="1"/>
    <x v="11"/>
    <e v="#N/A"/>
    <n v="8430"/>
    <e v="#N/A"/>
  </r>
  <r>
    <x v="18"/>
    <s v="SUDESTE             "/>
    <s v="J5821200"/>
    <s v="EDICAO INTEGRADA A IMPRESSAO DE LIVROS                           "/>
    <x v="2"/>
    <x v="1"/>
    <x v="1"/>
    <x v="11"/>
    <e v="#N/A"/>
    <n v="26768"/>
    <e v="#N/A"/>
  </r>
  <r>
    <x v="18"/>
    <s v="SUDESTE             "/>
    <s v="J5823900"/>
    <s v="EDICAO INTEGRADA A IMPRESSAO DE REVISTAS                         "/>
    <x v="2"/>
    <x v="1"/>
    <x v="1"/>
    <x v="11"/>
    <e v="#N/A"/>
    <n v="9353"/>
    <e v="#N/A"/>
  </r>
  <r>
    <x v="18"/>
    <s v="SUDESTE             "/>
    <s v="J5911199"/>
    <s v="ATIV PD CINEMATOGRAFICA VIDEO PROG TELEVISAO NAO ESPECI ANTERIOR "/>
    <x v="5"/>
    <x v="1"/>
    <x v="1"/>
    <x v="11"/>
    <e v="#N/A"/>
    <n v="11192"/>
    <e v="#N/A"/>
  </r>
  <r>
    <x v="18"/>
    <s v="SUDESTE             "/>
    <s v="J5911199"/>
    <s v="ATIV PD CINEMATOGRAFICA VIDEO PROG TELEVISAO NAO ESPECI ANTERIOR "/>
    <x v="5"/>
    <x v="1"/>
    <x v="0"/>
    <x v="11"/>
    <e v="#N/A"/>
    <n v="375155"/>
    <e v="#N/A"/>
  </r>
  <r>
    <x v="18"/>
    <s v="SUDESTE             "/>
    <s v="J5913800"/>
    <s v="DISTRIBUICAO CINEMATOGRAFICA DE VIDEO E DE PROGRAMA DE TELEVISAO "/>
    <x v="5"/>
    <x v="1"/>
    <x v="1"/>
    <x v="11"/>
    <e v="#N/A"/>
    <n v="91691"/>
    <e v="#N/A"/>
  </r>
  <r>
    <x v="18"/>
    <s v="SUDESTE             "/>
    <s v="J6021700"/>
    <s v="ATIVIDADES DE TELEVISAO ABERTA                                   "/>
    <x v="5"/>
    <x v="1"/>
    <x v="1"/>
    <x v="11"/>
    <e v="#N/A"/>
    <n v="33357"/>
    <e v="#N/A"/>
  </r>
  <r>
    <x v="18"/>
    <s v="SUDESTE             "/>
    <s v="R9001902"/>
    <s v="PRODUCAO MUSICAL                                                 "/>
    <x v="4"/>
    <x v="1"/>
    <x v="1"/>
    <x v="11"/>
    <e v="#N/A"/>
    <n v="203270"/>
    <e v="#N/A"/>
  </r>
  <r>
    <x v="18"/>
    <s v="SUDESTE             "/>
    <s v="R9001999"/>
    <s v="ARTE CENICA ESPETAC ATIVI COMPLEMENTARES NAO ESPECI ANTERIOR     "/>
    <x v="4"/>
    <x v="1"/>
    <x v="1"/>
    <x v="11"/>
    <e v="#N/A"/>
    <n v="125000"/>
    <e v="#N/A"/>
  </r>
  <r>
    <x v="18"/>
    <s v="SUDESTE             "/>
    <s v="R9102302"/>
    <s v="RESTAURACAO E CONSERVACAO DE LUGARES E PREDIOS HISTORICOS        "/>
    <x v="1"/>
    <x v="0"/>
    <x v="0"/>
    <x v="11"/>
    <e v="#N/A"/>
    <n v="635283"/>
    <e v="#N/A"/>
  </r>
  <r>
    <x v="19"/>
    <s v="NORDESTE            "/>
    <s v="R9001902"/>
    <s v="PRODUCAO MUSICAL                                                 "/>
    <x v="4"/>
    <x v="1"/>
    <x v="1"/>
    <x v="11"/>
    <e v="#N/A"/>
    <n v="37000"/>
    <e v="#N/A"/>
  </r>
  <r>
    <x v="20"/>
    <s v="NORTE               "/>
    <s v="J6010100"/>
    <s v="ATIVIDADES DE RADIO                                              "/>
    <x v="5"/>
    <x v="1"/>
    <x v="1"/>
    <x v="11"/>
    <e v="#N/A"/>
    <n v="19428"/>
    <e v="#N/A"/>
  </r>
  <r>
    <x v="21"/>
    <s v="SUL                 "/>
    <s v="C1811302"/>
    <s v="IMPRESSAO DE LIVROS, REVISTAS E OUTRAS PUBLICACOES PERIODICAS    "/>
    <x v="0"/>
    <x v="1"/>
    <x v="1"/>
    <x v="11"/>
    <e v="#N/A"/>
    <n v="6312"/>
    <e v="#N/A"/>
  </r>
  <r>
    <x v="21"/>
    <s v="SUL                 "/>
    <s v="G4647802"/>
    <s v="COMERCIO ATACADISTA DE LIVROS, JORNAIS E OUTRAS PUBLICACOES      "/>
    <x v="2"/>
    <x v="1"/>
    <x v="1"/>
    <x v="11"/>
    <e v="#N/A"/>
    <n v="22157"/>
    <e v="#N/A"/>
  </r>
  <r>
    <x v="21"/>
    <s v="SUL                 "/>
    <s v="G4649407"/>
    <s v="COMERCIO ATACADISTA DE FILMES, CDS, DVDS, FITAS E DISCOS         "/>
    <x v="0"/>
    <x v="1"/>
    <x v="1"/>
    <x v="11"/>
    <e v="#N/A"/>
    <n v="200000"/>
    <e v="#N/A"/>
  </r>
  <r>
    <x v="21"/>
    <s v="SUL                 "/>
    <s v="G4756300"/>
    <s v="COM VAREJISTA ESPECIALIZADO DE INSTRUMENTOS MUSICAIS E ACESSORIO "/>
    <x v="3"/>
    <x v="1"/>
    <x v="1"/>
    <x v="11"/>
    <e v="#N/A"/>
    <n v="23738"/>
    <e v="#N/A"/>
  </r>
  <r>
    <x v="21"/>
    <s v="SUL                 "/>
    <s v="G4761002"/>
    <s v="COMERCIO VAREJISTA DE JORNAIS E REVISTAS                         "/>
    <x v="2"/>
    <x v="1"/>
    <x v="1"/>
    <x v="11"/>
    <e v="#N/A"/>
    <n v="15200"/>
    <e v="#N/A"/>
  </r>
  <r>
    <x v="21"/>
    <s v="SUL                 "/>
    <s v="J5811500"/>
    <s v="EDICAO DE LIVROS                                                 "/>
    <x v="2"/>
    <x v="1"/>
    <x v="1"/>
    <x v="11"/>
    <e v="#N/A"/>
    <n v="4848"/>
    <e v="#N/A"/>
  </r>
  <r>
    <x v="21"/>
    <s v="SUL                 "/>
    <s v="J5811500"/>
    <s v="EDICAO DE LIVROS                                                 "/>
    <x v="2"/>
    <x v="1"/>
    <x v="1"/>
    <x v="11"/>
    <e v="#N/A"/>
    <n v="4149"/>
    <e v="#N/A"/>
  </r>
  <r>
    <x v="21"/>
    <s v="SUL                 "/>
    <s v="J5821200"/>
    <s v="EDICAO INTEGRADA A IMPRESSAO DE LIVROS                           "/>
    <x v="2"/>
    <x v="1"/>
    <x v="1"/>
    <x v="11"/>
    <e v="#N/A"/>
    <n v="10413"/>
    <e v="#N/A"/>
  </r>
  <r>
    <x v="21"/>
    <s v="SUL                 "/>
    <s v="J5821200"/>
    <s v="EDICAO INTEGRADA A IMPRESSAO DE LIVROS                           "/>
    <x v="2"/>
    <x v="1"/>
    <x v="1"/>
    <x v="11"/>
    <e v="#N/A"/>
    <n v="2531"/>
    <e v="#N/A"/>
  </r>
  <r>
    <x v="21"/>
    <s v="SUL                 "/>
    <s v="J5821200"/>
    <s v="EDICAO INTEGRADA A IMPRESSAO DE LIVROS                           "/>
    <x v="2"/>
    <x v="1"/>
    <x v="1"/>
    <x v="11"/>
    <e v="#N/A"/>
    <n v="10810"/>
    <e v="#N/A"/>
  </r>
  <r>
    <x v="21"/>
    <s v="SUL                 "/>
    <s v="J5821200"/>
    <s v="EDICAO INTEGRADA A IMPRESSAO DE LIVROS                           "/>
    <x v="2"/>
    <x v="1"/>
    <x v="1"/>
    <x v="11"/>
    <e v="#N/A"/>
    <n v="2641081"/>
    <e v="#N/A"/>
  </r>
  <r>
    <x v="21"/>
    <s v="SUL                 "/>
    <s v="J5821200"/>
    <s v="EDICAO INTEGRADA A IMPRESSAO DE LIVROS                           "/>
    <x v="2"/>
    <x v="1"/>
    <x v="1"/>
    <x v="11"/>
    <e v="#N/A"/>
    <n v="8665"/>
    <e v="#N/A"/>
  </r>
  <r>
    <x v="21"/>
    <s v="SUL                 "/>
    <s v="J5822100"/>
    <s v="EDICAO INTEGRADA A IMPRESSAO DE JORNAIS                          "/>
    <x v="2"/>
    <x v="1"/>
    <x v="1"/>
    <x v="11"/>
    <e v="#N/A"/>
    <n v="70000"/>
    <e v="#N/A"/>
  </r>
  <r>
    <x v="21"/>
    <s v="SUL                 "/>
    <s v="J5829800"/>
    <s v="EDICAO INTEGRADA IMPRESSAO CADASTRO LISTA OUTRO PRODUTO GRAFICO  "/>
    <x v="0"/>
    <x v="1"/>
    <x v="1"/>
    <x v="11"/>
    <e v="#N/A"/>
    <n v="17116"/>
    <e v="#N/A"/>
  </r>
  <r>
    <x v="21"/>
    <s v="SUL                 "/>
    <s v="J5829800"/>
    <s v="EDICAO INTEGRADA IMPRESSAO CADASTRO LISTA OUTRO PRODUTO GRAFICO  "/>
    <x v="0"/>
    <x v="1"/>
    <x v="1"/>
    <x v="11"/>
    <e v="#N/A"/>
    <n v="14817"/>
    <e v="#N/A"/>
  </r>
  <r>
    <x v="21"/>
    <s v="SUL                 "/>
    <s v="J5829800"/>
    <s v="EDICAO INTEGRADA IMPRESSAO CADASTRO LISTA OUTRO PRODUTO GRAFICO  "/>
    <x v="0"/>
    <x v="1"/>
    <x v="1"/>
    <x v="11"/>
    <e v="#N/A"/>
    <n v="20000"/>
    <e v="#N/A"/>
  </r>
  <r>
    <x v="21"/>
    <s v="SUL                 "/>
    <s v="J5829800"/>
    <s v="EDICAO INTEGRADA IMPRESSAO CADASTRO LISTA OUTRO PRODUTO GRAFICO  "/>
    <x v="0"/>
    <x v="1"/>
    <x v="1"/>
    <x v="11"/>
    <e v="#N/A"/>
    <n v="17865"/>
    <e v="#N/A"/>
  </r>
  <r>
    <x v="21"/>
    <s v="SUL                 "/>
    <s v="J5911101"/>
    <s v="ESTUDIOS CINEMATOGRAFICOS                                        "/>
    <x v="5"/>
    <x v="1"/>
    <x v="1"/>
    <x v="11"/>
    <e v="#N/A"/>
    <n v="4095"/>
    <e v="#N/A"/>
  </r>
  <r>
    <x v="21"/>
    <s v="SUL                 "/>
    <s v="J5911102"/>
    <s v="PRODUCAO DE FILMES PARA PUBLICIDADE                              "/>
    <x v="5"/>
    <x v="1"/>
    <x v="1"/>
    <x v="11"/>
    <e v="#N/A"/>
    <n v="7478"/>
    <e v="#N/A"/>
  </r>
  <r>
    <x v="21"/>
    <s v="SUL                 "/>
    <s v="J6010100"/>
    <s v="ATIVIDADES DE RADIO                                              "/>
    <x v="5"/>
    <x v="1"/>
    <x v="1"/>
    <x v="11"/>
    <e v="#N/A"/>
    <n v="136641"/>
    <e v="#N/A"/>
  </r>
  <r>
    <x v="21"/>
    <s v="SUL                 "/>
    <s v="J6010100"/>
    <s v="ATIVIDADES DE RADIO                                              "/>
    <x v="5"/>
    <x v="1"/>
    <x v="1"/>
    <x v="11"/>
    <e v="#N/A"/>
    <n v="1698"/>
    <e v="#N/A"/>
  </r>
  <r>
    <x v="21"/>
    <s v="SUL                 "/>
    <s v="J6010100"/>
    <s v="ATIVIDADES DE RADIO                                              "/>
    <x v="5"/>
    <x v="1"/>
    <x v="1"/>
    <x v="11"/>
    <e v="#N/A"/>
    <n v="60000"/>
    <e v="#N/A"/>
  </r>
  <r>
    <x v="21"/>
    <s v="SUL                 "/>
    <s v="J6021700"/>
    <s v="ATIVIDADES DE TELEVISAO ABERTA                                   "/>
    <x v="5"/>
    <x v="1"/>
    <x v="1"/>
    <x v="11"/>
    <e v="#N/A"/>
    <n v="288010"/>
    <e v="#N/A"/>
  </r>
  <r>
    <x v="21"/>
    <s v="SUL                 "/>
    <s v="J6202300"/>
    <s v="DESENVOLVIMENTO LICENCIAMENTO PROG DE COMPUTADOR CUSTOMIZAVEIS   "/>
    <x v="0"/>
    <x v="1"/>
    <x v="0"/>
    <x v="11"/>
    <e v="#N/A"/>
    <n v="152324"/>
    <e v="#N/A"/>
  </r>
  <r>
    <x v="21"/>
    <s v="SUL                 "/>
    <s v="P8592901"/>
    <s v="ENSINO DE DANCA                                                  "/>
    <x v="6"/>
    <x v="1"/>
    <x v="1"/>
    <x v="11"/>
    <e v="#N/A"/>
    <n v="2248"/>
    <e v="#N/A"/>
  </r>
  <r>
    <x v="21"/>
    <s v="SUL                 "/>
    <s v="R9001902"/>
    <s v="PRODUCAO MUSICAL                                                 "/>
    <x v="4"/>
    <x v="1"/>
    <x v="1"/>
    <x v="11"/>
    <e v="#N/A"/>
    <n v="5466"/>
    <e v="#N/A"/>
  </r>
  <r>
    <x v="21"/>
    <s v="SUL                 "/>
    <s v="R9001906"/>
    <s v="ATIVIDADES DE SONORIZACAO E DE ILUMINACAO                        "/>
    <x v="4"/>
    <x v="1"/>
    <x v="1"/>
    <x v="11"/>
    <e v="#N/A"/>
    <n v="18264"/>
    <e v="#N/A"/>
  </r>
  <r>
    <x v="21"/>
    <s v="SUL                 "/>
    <s v="R9102301"/>
    <s v="ATIVI MUSEUS E EXPLORACAO LUGAR PRED HISTORICO ATRACAO SIMILAR   "/>
    <x v="1"/>
    <x v="1"/>
    <x v="1"/>
    <x v="11"/>
    <e v="#N/A"/>
    <n v="14275"/>
    <e v="#N/A"/>
  </r>
  <r>
    <x v="21"/>
    <s v="SUL                 "/>
    <s v="R9102301"/>
    <s v="ATIVI MUSEUS E EXPLORACAO LUGAR PRED HISTORICO ATRACAO SIMILAR   "/>
    <x v="1"/>
    <x v="1"/>
    <x v="1"/>
    <x v="11"/>
    <e v="#N/A"/>
    <n v="24279"/>
    <e v="#N/A"/>
  </r>
  <r>
    <x v="22"/>
    <s v="SUL                 "/>
    <s v="G4756300"/>
    <s v="COM VAREJISTA ESPECIALIZADO DE INSTRUMENTOS MUSICAIS E ACESSORIO "/>
    <x v="3"/>
    <x v="1"/>
    <x v="1"/>
    <x v="11"/>
    <e v="#N/A"/>
    <n v="2023"/>
    <e v="#N/A"/>
  </r>
  <r>
    <x v="22"/>
    <s v="SUL                 "/>
    <s v="G4761002"/>
    <s v="COMERCIO VAREJISTA DE JORNAIS E REVISTAS                         "/>
    <x v="2"/>
    <x v="1"/>
    <x v="1"/>
    <x v="11"/>
    <e v="#N/A"/>
    <n v="19446"/>
    <e v="#N/A"/>
  </r>
  <r>
    <x v="22"/>
    <s v="SUL                 "/>
    <s v="J5812300"/>
    <s v="EDICAO DE JORNAIS                                                "/>
    <x v="2"/>
    <x v="1"/>
    <x v="1"/>
    <x v="11"/>
    <e v="#N/A"/>
    <n v="33000"/>
    <e v="#N/A"/>
  </r>
  <r>
    <x v="22"/>
    <s v="SUL                 "/>
    <s v="J5821200"/>
    <s v="EDICAO INTEGRADA A IMPRESSAO DE LIVROS                           "/>
    <x v="2"/>
    <x v="1"/>
    <x v="1"/>
    <x v="11"/>
    <e v="#N/A"/>
    <n v="28083"/>
    <e v="#N/A"/>
  </r>
  <r>
    <x v="22"/>
    <s v="SUL                 "/>
    <s v="J5829800"/>
    <s v="EDICAO INTEGRADA IMPRESSAO CADASTRO LISTA OUTRO PRODUTO GRAFICO  "/>
    <x v="0"/>
    <x v="1"/>
    <x v="1"/>
    <x v="11"/>
    <e v="#N/A"/>
    <n v="3717"/>
    <e v="#N/A"/>
  </r>
  <r>
    <x v="22"/>
    <s v="SUL                 "/>
    <s v="J5829800"/>
    <s v="EDICAO INTEGRADA IMPRESSAO CADASTRO LISTA OUTRO PRODUTO GRAFICO  "/>
    <x v="0"/>
    <x v="1"/>
    <x v="1"/>
    <x v="11"/>
    <e v="#N/A"/>
    <n v="78000"/>
    <e v="#N/A"/>
  </r>
  <r>
    <x v="22"/>
    <s v="SUL                 "/>
    <s v="J5911199"/>
    <s v="ATIV PD CINEMATOGRAFICA VIDEO PROG TELEVISAO NAO ESPECI ANTERIOR "/>
    <x v="5"/>
    <x v="1"/>
    <x v="0"/>
    <x v="11"/>
    <e v="#N/A"/>
    <n v="400000"/>
    <e v="#N/A"/>
  </r>
  <r>
    <x v="22"/>
    <s v="SUL                 "/>
    <s v="J5914600"/>
    <s v="ATIVIDADES DE EXIBICAO CINEMATOGRAFICA                           "/>
    <x v="5"/>
    <x v="1"/>
    <x v="0"/>
    <x v="11"/>
    <e v="#N/A"/>
    <n v="420000"/>
    <e v="#N/A"/>
  </r>
  <r>
    <x v="22"/>
    <s v="SUL                 "/>
    <s v="J5914600"/>
    <s v="ATIVIDADES DE EXIBICAO CINEMATOGRAFICA                           "/>
    <x v="5"/>
    <x v="1"/>
    <x v="0"/>
    <x v="11"/>
    <e v="#N/A"/>
    <n v="2100000"/>
    <e v="#N/A"/>
  </r>
  <r>
    <x v="22"/>
    <s v="SUL                 "/>
    <s v="J6010100"/>
    <s v="ATIVIDADES DE RADIO                                              "/>
    <x v="5"/>
    <x v="1"/>
    <x v="1"/>
    <x v="11"/>
    <e v="#N/A"/>
    <n v="475611"/>
    <e v="#N/A"/>
  </r>
  <r>
    <x v="22"/>
    <s v="SUL                 "/>
    <s v="J6010100"/>
    <s v="ATIVIDADES DE RADIO                                              "/>
    <x v="5"/>
    <x v="1"/>
    <x v="1"/>
    <x v="11"/>
    <e v="#N/A"/>
    <n v="147894"/>
    <e v="#N/A"/>
  </r>
  <r>
    <x v="22"/>
    <s v="SUL                 "/>
    <s v="J6021700"/>
    <s v="ATIVIDADES DE TELEVISAO ABERTA                                   "/>
    <x v="5"/>
    <x v="1"/>
    <x v="1"/>
    <x v="11"/>
    <e v="#N/A"/>
    <n v="27953"/>
    <e v="#N/A"/>
  </r>
  <r>
    <x v="22"/>
    <s v="SUL                 "/>
    <s v="P8592903"/>
    <s v="ENSINO DE MUSICA                                                 "/>
    <x v="6"/>
    <x v="1"/>
    <x v="1"/>
    <x v="11"/>
    <e v="#N/A"/>
    <n v="4688"/>
    <e v="#N/A"/>
  </r>
  <r>
    <x v="22"/>
    <s v="SUL                 "/>
    <s v="P8592999"/>
    <s v="ENSINO DE ARTE E CULTURA NAO ESPECIFICADO ANTERIORMENTE          "/>
    <x v="6"/>
    <x v="1"/>
    <x v="1"/>
    <x v="11"/>
    <e v="#N/A"/>
    <n v="7485"/>
    <e v="#N/A"/>
  </r>
  <r>
    <x v="22"/>
    <s v="SUL                 "/>
    <s v="S9493600"/>
    <s v="ATIVIDADES DE ORGANIZACOES ASSOCIATIVAS LIGADAS A CULTURA E ARTE "/>
    <x v="4"/>
    <x v="1"/>
    <x v="1"/>
    <x v="11"/>
    <e v="#N/A"/>
    <n v="1519"/>
    <e v="#N/A"/>
  </r>
  <r>
    <x v="23"/>
    <s v="NORDESTE            "/>
    <s v="R9001902"/>
    <s v="PRODUCAO MUSICAL                                                 "/>
    <x v="4"/>
    <x v="1"/>
    <x v="1"/>
    <x v="11"/>
    <e v="#N/A"/>
    <n v="14840"/>
    <e v="#N/A"/>
  </r>
  <r>
    <x v="24"/>
    <s v="SUDESTE             "/>
    <s v="C1811302"/>
    <s v="IMPRESSAO DE LIVROS, REVISTAS E OUTRAS PUBLICACOES PERIODICAS    "/>
    <x v="0"/>
    <x v="1"/>
    <x v="1"/>
    <x v="11"/>
    <e v="#N/A"/>
    <n v="443703"/>
    <e v="#N/A"/>
  </r>
  <r>
    <x v="24"/>
    <s v="SUDESTE             "/>
    <s v="C1811302"/>
    <s v="IMPRESSAO DE LIVROS, REVISTAS E OUTRAS PUBLICACOES PERIODICAS    "/>
    <x v="0"/>
    <x v="1"/>
    <x v="1"/>
    <x v="11"/>
    <e v="#N/A"/>
    <n v="14843"/>
    <e v="#N/A"/>
  </r>
  <r>
    <x v="24"/>
    <s v="SUDESTE             "/>
    <s v="C1811302"/>
    <s v="IMPRESSAO DE LIVROS, REVISTAS E OUTRAS PUBLICACOES PERIODICAS    "/>
    <x v="0"/>
    <x v="1"/>
    <x v="1"/>
    <x v="11"/>
    <e v="#N/A"/>
    <n v="79651"/>
    <e v="#N/A"/>
  </r>
  <r>
    <x v="24"/>
    <s v="SUDESTE             "/>
    <s v="C1811302"/>
    <s v="IMPRESSAO DE LIVROS, REVISTAS E OUTRAS PUBLICACOES PERIODICAS    "/>
    <x v="0"/>
    <x v="1"/>
    <x v="1"/>
    <x v="11"/>
    <e v="#N/A"/>
    <n v="24901"/>
    <e v="#N/A"/>
  </r>
  <r>
    <x v="24"/>
    <s v="SUDESTE             "/>
    <s v="C1811302"/>
    <s v="IMPRESSAO DE LIVROS, REVISTAS E OUTRAS PUBLICACOES PERIODICAS    "/>
    <x v="0"/>
    <x v="1"/>
    <x v="1"/>
    <x v="11"/>
    <e v="#N/A"/>
    <n v="3375"/>
    <e v="#N/A"/>
  </r>
  <r>
    <x v="24"/>
    <s v="SUDESTE             "/>
    <s v="C1811302"/>
    <s v="IMPRESSAO DE LIVROS, REVISTAS E OUTRAS PUBLICACOES PERIODICAS    "/>
    <x v="0"/>
    <x v="1"/>
    <x v="1"/>
    <x v="11"/>
    <e v="#N/A"/>
    <n v="461669"/>
    <e v="#N/A"/>
  </r>
  <r>
    <x v="24"/>
    <s v="SUDESTE             "/>
    <s v="C1811302"/>
    <s v="IMPRESSAO DE LIVROS, REVISTAS E OUTRAS PUBLICACOES PERIODICAS    "/>
    <x v="0"/>
    <x v="1"/>
    <x v="1"/>
    <x v="11"/>
    <e v="#N/A"/>
    <n v="51880"/>
    <e v="#N/A"/>
  </r>
  <r>
    <x v="24"/>
    <s v="SUDESTE             "/>
    <s v="C1811302"/>
    <s v="IMPRESSAO DE LIVROS, REVISTAS E OUTRAS PUBLICACOES PERIODICAS    "/>
    <x v="0"/>
    <x v="1"/>
    <x v="1"/>
    <x v="11"/>
    <e v="#N/A"/>
    <n v="2510000"/>
    <e v="#N/A"/>
  </r>
  <r>
    <x v="24"/>
    <s v="SUDESTE             "/>
    <s v="G4647802"/>
    <s v="COMERCIO ATACADISTA DE LIVROS, JORNAIS E OUTRAS PUBLICACOES      "/>
    <x v="2"/>
    <x v="1"/>
    <x v="1"/>
    <x v="11"/>
    <e v="#N/A"/>
    <n v="121883"/>
    <e v="#N/A"/>
  </r>
  <r>
    <x v="24"/>
    <s v="SUDESTE             "/>
    <s v="G4647802"/>
    <s v="COMERCIO ATACADISTA DE LIVROS, JORNAIS E OUTRAS PUBLICACOES      "/>
    <x v="2"/>
    <x v="1"/>
    <x v="1"/>
    <x v="11"/>
    <e v="#N/A"/>
    <n v="16459"/>
    <e v="#N/A"/>
  </r>
  <r>
    <x v="24"/>
    <s v="SUDESTE             "/>
    <s v="G4647802"/>
    <s v="COMERCIO ATACADISTA DE LIVROS, JORNAIS E OUTRAS PUBLICACOES      "/>
    <x v="2"/>
    <x v="1"/>
    <x v="1"/>
    <x v="11"/>
    <e v="#N/A"/>
    <n v="20985"/>
    <e v="#N/A"/>
  </r>
  <r>
    <x v="24"/>
    <s v="SUDESTE             "/>
    <s v="G4647802"/>
    <s v="COMERCIO ATACADISTA DE LIVROS, JORNAIS E OUTRAS PUBLICACOES      "/>
    <x v="2"/>
    <x v="1"/>
    <x v="1"/>
    <x v="11"/>
    <e v="#N/A"/>
    <n v="110159"/>
    <e v="#N/A"/>
  </r>
  <r>
    <x v="24"/>
    <s v="SUDESTE             "/>
    <s v="G4647802"/>
    <s v="COMERCIO ATACADISTA DE LIVROS, JORNAIS E OUTRAS PUBLICACOES      "/>
    <x v="2"/>
    <x v="1"/>
    <x v="1"/>
    <x v="11"/>
    <e v="#N/A"/>
    <n v="32259"/>
    <e v="#N/A"/>
  </r>
  <r>
    <x v="24"/>
    <s v="SUDESTE             "/>
    <s v="G4647802"/>
    <s v="COMERCIO ATACADISTA DE LIVROS, JORNAIS E OUTRAS PUBLICACOES      "/>
    <x v="2"/>
    <x v="1"/>
    <x v="1"/>
    <x v="11"/>
    <e v="#N/A"/>
    <n v="105938"/>
    <e v="#N/A"/>
  </r>
  <r>
    <x v="24"/>
    <s v="SUDESTE             "/>
    <s v="G4756300"/>
    <s v="COM VAREJISTA ESPECIALIZADO DE INSTRUMENTOS MUSICAIS E ACESSORIO "/>
    <x v="3"/>
    <x v="1"/>
    <x v="1"/>
    <x v="11"/>
    <e v="#N/A"/>
    <n v="119680"/>
    <e v="#N/A"/>
  </r>
  <r>
    <x v="24"/>
    <s v="SUDESTE             "/>
    <s v="G4756300"/>
    <s v="COM VAREJISTA ESPECIALIZADO DE INSTRUMENTOS MUSICAIS E ACESSORIO "/>
    <x v="3"/>
    <x v="1"/>
    <x v="1"/>
    <x v="11"/>
    <e v="#N/A"/>
    <n v="17884"/>
    <e v="#N/A"/>
  </r>
  <r>
    <x v="24"/>
    <s v="SUDESTE             "/>
    <s v="G4756300"/>
    <s v="COM VAREJISTA ESPECIALIZADO DE INSTRUMENTOS MUSICAIS E ACESSORIO "/>
    <x v="3"/>
    <x v="1"/>
    <x v="1"/>
    <x v="11"/>
    <e v="#N/A"/>
    <n v="2772"/>
    <e v="#N/A"/>
  </r>
  <r>
    <x v="24"/>
    <s v="SUDESTE             "/>
    <s v="G4756300"/>
    <s v="COM VAREJISTA ESPECIALIZADO DE INSTRUMENTOS MUSICAIS E ACESSORIO "/>
    <x v="3"/>
    <x v="1"/>
    <x v="1"/>
    <x v="11"/>
    <e v="#N/A"/>
    <n v="8808"/>
    <e v="#N/A"/>
  </r>
  <r>
    <x v="24"/>
    <s v="SUDESTE             "/>
    <s v="G4756300"/>
    <s v="COM VAREJISTA ESPECIALIZADO DE INSTRUMENTOS MUSICAIS E ACESSORIO "/>
    <x v="3"/>
    <x v="1"/>
    <x v="1"/>
    <x v="11"/>
    <e v="#N/A"/>
    <n v="20773"/>
    <e v="#N/A"/>
  </r>
  <r>
    <x v="24"/>
    <s v="SUDESTE             "/>
    <s v="G4756300"/>
    <s v="COM VAREJISTA ESPECIALIZADO DE INSTRUMENTOS MUSICAIS E ACESSORIO "/>
    <x v="3"/>
    <x v="1"/>
    <x v="1"/>
    <x v="11"/>
    <e v="#N/A"/>
    <n v="57078"/>
    <e v="#N/A"/>
  </r>
  <r>
    <x v="24"/>
    <s v="SUDESTE             "/>
    <s v="G4761001"/>
    <s v="COMERCIO VAREJISTA DE LIVROS                                     "/>
    <x v="2"/>
    <x v="1"/>
    <x v="1"/>
    <x v="11"/>
    <e v="#N/A"/>
    <n v="16371"/>
    <e v="#N/A"/>
  </r>
  <r>
    <x v="24"/>
    <s v="SUDESTE             "/>
    <s v="G4761001"/>
    <s v="COMERCIO VAREJISTA DE LIVROS                                     "/>
    <x v="2"/>
    <x v="1"/>
    <x v="1"/>
    <x v="11"/>
    <e v="#N/A"/>
    <n v="46210"/>
    <e v="#N/A"/>
  </r>
  <r>
    <x v="24"/>
    <s v="SUDESTE             "/>
    <s v="G4761001"/>
    <s v="COMERCIO VAREJISTA DE LIVROS                                     "/>
    <x v="2"/>
    <x v="1"/>
    <x v="1"/>
    <x v="11"/>
    <e v="#N/A"/>
    <n v="4051"/>
    <e v="#N/A"/>
  </r>
  <r>
    <x v="24"/>
    <s v="SUDESTE             "/>
    <s v="G4761001"/>
    <s v="COMERCIO VAREJISTA DE LIVROS                                     "/>
    <x v="2"/>
    <x v="1"/>
    <x v="1"/>
    <x v="11"/>
    <e v="#N/A"/>
    <n v="841"/>
    <e v="#N/A"/>
  </r>
  <r>
    <x v="24"/>
    <s v="SUDESTE             "/>
    <s v="G4761001"/>
    <s v="COMERCIO VAREJISTA DE LIVROS                                     "/>
    <x v="2"/>
    <x v="1"/>
    <x v="1"/>
    <x v="11"/>
    <e v="#N/A"/>
    <n v="35000"/>
    <e v="#N/A"/>
  </r>
  <r>
    <x v="24"/>
    <s v="SUDESTE             "/>
    <s v="G4761001"/>
    <s v="COMERCIO VAREJISTA DE LIVROS                                     "/>
    <x v="2"/>
    <x v="1"/>
    <x v="1"/>
    <x v="11"/>
    <e v="#N/A"/>
    <n v="112708"/>
    <e v="#N/A"/>
  </r>
  <r>
    <x v="24"/>
    <s v="SUDESTE             "/>
    <s v="G4761001"/>
    <s v="COMERCIO VAREJISTA DE LIVROS                                     "/>
    <x v="2"/>
    <x v="1"/>
    <x v="1"/>
    <x v="11"/>
    <e v="#N/A"/>
    <n v="195000"/>
    <e v="#N/A"/>
  </r>
  <r>
    <x v="24"/>
    <s v="SUDESTE             "/>
    <s v="G4762800"/>
    <s v="COMERCIO VAREJISTA DE DISCOS, CDS, DVDS E FITAS                  "/>
    <x v="3"/>
    <x v="1"/>
    <x v="1"/>
    <x v="11"/>
    <e v="#N/A"/>
    <n v="39491"/>
    <e v="#N/A"/>
  </r>
  <r>
    <x v="24"/>
    <s v="SUDESTE             "/>
    <s v="G4762800"/>
    <s v="COMERCIO VAREJISTA DE DISCOS, CDS, DVDS E FITAS                  "/>
    <x v="3"/>
    <x v="1"/>
    <x v="1"/>
    <x v="11"/>
    <e v="#N/A"/>
    <n v="1630"/>
    <e v="#N/A"/>
  </r>
  <r>
    <x v="24"/>
    <s v="SUDESTE             "/>
    <s v="J5811500"/>
    <s v="EDICAO DE LIVROS                                                 "/>
    <x v="2"/>
    <x v="1"/>
    <x v="1"/>
    <x v="11"/>
    <e v="#N/A"/>
    <n v="75782"/>
    <e v="#N/A"/>
  </r>
  <r>
    <x v="24"/>
    <s v="SUDESTE             "/>
    <s v="J5811500"/>
    <s v="EDICAO DE LIVROS                                                 "/>
    <x v="2"/>
    <x v="1"/>
    <x v="1"/>
    <x v="11"/>
    <e v="#N/A"/>
    <n v="1287"/>
    <e v="#N/A"/>
  </r>
  <r>
    <x v="24"/>
    <s v="SUDESTE             "/>
    <s v="J5811500"/>
    <s v="EDICAO DE LIVROS                                                 "/>
    <x v="2"/>
    <x v="1"/>
    <x v="1"/>
    <x v="11"/>
    <e v="#N/A"/>
    <n v="47298"/>
    <e v="#N/A"/>
  </r>
  <r>
    <x v="24"/>
    <s v="SUDESTE             "/>
    <s v="J5811500"/>
    <s v="EDICAO DE LIVROS                                                 "/>
    <x v="2"/>
    <x v="1"/>
    <x v="1"/>
    <x v="11"/>
    <e v="#N/A"/>
    <n v="9138"/>
    <e v="#N/A"/>
  </r>
  <r>
    <x v="24"/>
    <s v="SUDESTE             "/>
    <s v="J5811500"/>
    <s v="EDICAO DE LIVROS                                                 "/>
    <x v="2"/>
    <x v="1"/>
    <x v="1"/>
    <x v="11"/>
    <e v="#N/A"/>
    <n v="900000"/>
    <e v="#N/A"/>
  </r>
  <r>
    <x v="24"/>
    <s v="SUDESTE             "/>
    <s v="J5811500"/>
    <s v="EDICAO DE LIVROS                                                 "/>
    <x v="2"/>
    <x v="1"/>
    <x v="1"/>
    <x v="11"/>
    <e v="#N/A"/>
    <n v="345261"/>
    <e v="#N/A"/>
  </r>
  <r>
    <x v="24"/>
    <s v="SUDESTE             "/>
    <s v="J5811500"/>
    <s v="EDICAO DE LIVROS                                                 "/>
    <x v="2"/>
    <x v="1"/>
    <x v="1"/>
    <x v="11"/>
    <e v="#N/A"/>
    <n v="85000"/>
    <e v="#N/A"/>
  </r>
  <r>
    <x v="24"/>
    <s v="SUDESTE             "/>
    <s v="J5813100"/>
    <s v="EDICAO DE REVISTAS                                               "/>
    <x v="2"/>
    <x v="1"/>
    <x v="1"/>
    <x v="11"/>
    <e v="#N/A"/>
    <n v="11659"/>
    <e v="#N/A"/>
  </r>
  <r>
    <x v="24"/>
    <s v="SUDESTE             "/>
    <s v="J5813100"/>
    <s v="EDICAO DE REVISTAS                                               "/>
    <x v="2"/>
    <x v="1"/>
    <x v="1"/>
    <x v="11"/>
    <e v="#N/A"/>
    <n v="1827"/>
    <e v="#N/A"/>
  </r>
  <r>
    <x v="24"/>
    <s v="SUDESTE             "/>
    <s v="J5813100"/>
    <s v="EDICAO DE REVISTAS                                               "/>
    <x v="2"/>
    <x v="1"/>
    <x v="1"/>
    <x v="11"/>
    <e v="#N/A"/>
    <n v="1714"/>
    <e v="#N/A"/>
  </r>
  <r>
    <x v="24"/>
    <s v="SUDESTE             "/>
    <s v="J5819100"/>
    <s v="EDICAO DE CADASTROS, LISTAS E OUTROS PRODUTOS GRAFICOS           "/>
    <x v="0"/>
    <x v="1"/>
    <x v="1"/>
    <x v="11"/>
    <e v="#N/A"/>
    <n v="3221"/>
    <e v="#N/A"/>
  </r>
  <r>
    <x v="24"/>
    <s v="SUDESTE             "/>
    <s v="J5819100"/>
    <s v="EDICAO DE CADASTROS, LISTAS E OUTROS PRODUTOS GRAFICOS           "/>
    <x v="0"/>
    <x v="1"/>
    <x v="1"/>
    <x v="11"/>
    <e v="#N/A"/>
    <n v="100000"/>
    <e v="#N/A"/>
  </r>
  <r>
    <x v="24"/>
    <s v="SUDESTE             "/>
    <s v="J5821200"/>
    <s v="EDICAO INTEGRADA A IMPRESSAO DE LIVROS                           "/>
    <x v="2"/>
    <x v="1"/>
    <x v="1"/>
    <x v="11"/>
    <e v="#N/A"/>
    <n v="165442"/>
    <e v="#N/A"/>
  </r>
  <r>
    <x v="24"/>
    <s v="SUDESTE             "/>
    <s v="J5821200"/>
    <s v="EDICAO INTEGRADA A IMPRESSAO DE LIVROS                           "/>
    <x v="2"/>
    <x v="1"/>
    <x v="1"/>
    <x v="11"/>
    <e v="#N/A"/>
    <n v="17760"/>
    <e v="#N/A"/>
  </r>
  <r>
    <x v="24"/>
    <s v="SUDESTE             "/>
    <s v="J5821200"/>
    <s v="EDICAO INTEGRADA A IMPRESSAO DE LIVROS                           "/>
    <x v="2"/>
    <x v="1"/>
    <x v="1"/>
    <x v="11"/>
    <e v="#N/A"/>
    <n v="38011"/>
    <e v="#N/A"/>
  </r>
  <r>
    <x v="24"/>
    <s v="SUDESTE             "/>
    <s v="J5821200"/>
    <s v="EDICAO INTEGRADA A IMPRESSAO DE LIVROS                           "/>
    <x v="2"/>
    <x v="1"/>
    <x v="1"/>
    <x v="11"/>
    <e v="#N/A"/>
    <n v="65752"/>
    <e v="#N/A"/>
  </r>
  <r>
    <x v="24"/>
    <s v="SUDESTE             "/>
    <s v="J5821200"/>
    <s v="EDICAO INTEGRADA A IMPRESSAO DE LIVROS                           "/>
    <x v="2"/>
    <x v="1"/>
    <x v="1"/>
    <x v="11"/>
    <e v="#N/A"/>
    <n v="10097"/>
    <e v="#N/A"/>
  </r>
  <r>
    <x v="24"/>
    <s v="SUDESTE             "/>
    <s v="J5821200"/>
    <s v="EDICAO INTEGRADA A IMPRESSAO DE LIVROS                           "/>
    <x v="2"/>
    <x v="1"/>
    <x v="1"/>
    <x v="11"/>
    <e v="#N/A"/>
    <n v="700000"/>
    <e v="#N/A"/>
  </r>
  <r>
    <x v="24"/>
    <s v="SUDESTE             "/>
    <s v="J5821200"/>
    <s v="EDICAO INTEGRADA A IMPRESSAO DE LIVROS                           "/>
    <x v="2"/>
    <x v="1"/>
    <x v="1"/>
    <x v="11"/>
    <e v="#N/A"/>
    <n v="210200"/>
    <e v="#N/A"/>
  </r>
  <r>
    <x v="24"/>
    <s v="SUDESTE             "/>
    <s v="J5822101"/>
    <s v="EDICAO INTEGRADA A IMPRESSAO DE JORNAIS DIARIOS                  "/>
    <x v="2"/>
    <x v="1"/>
    <x v="1"/>
    <x v="11"/>
    <e v="#N/A"/>
    <n v="84000"/>
    <e v="#N/A"/>
  </r>
  <r>
    <x v="24"/>
    <s v="SUDESTE             "/>
    <s v="J5822101"/>
    <s v="EDICAO INTEGRADA A IMPRESSAO DE JORNAIS DIARIOS                  "/>
    <x v="2"/>
    <x v="1"/>
    <x v="1"/>
    <x v="11"/>
    <e v="#N/A"/>
    <n v="21849"/>
    <e v="#N/A"/>
  </r>
  <r>
    <x v="24"/>
    <s v="SUDESTE             "/>
    <s v="J5829800"/>
    <s v="EDICAO INTEGRADA IMPRESSAO CADASTRO LISTA OUTRO PRODUTO GRAFICO  "/>
    <x v="0"/>
    <x v="1"/>
    <x v="1"/>
    <x v="11"/>
    <e v="#N/A"/>
    <n v="12993"/>
    <e v="#N/A"/>
  </r>
  <r>
    <x v="24"/>
    <s v="SUDESTE             "/>
    <s v="J5829800"/>
    <s v="EDICAO INTEGRADA IMPRESSAO CADASTRO LISTA OUTRO PRODUTO GRAFICO  "/>
    <x v="0"/>
    <x v="1"/>
    <x v="1"/>
    <x v="11"/>
    <e v="#N/A"/>
    <n v="3228"/>
    <e v="#N/A"/>
  </r>
  <r>
    <x v="24"/>
    <s v="SUDESTE             "/>
    <s v="J5829800"/>
    <s v="EDICAO INTEGRADA IMPRESSAO CADASTRO LISTA OUTRO PRODUTO GRAFICO  "/>
    <x v="0"/>
    <x v="1"/>
    <x v="1"/>
    <x v="11"/>
    <e v="#N/A"/>
    <n v="13026"/>
    <e v="#N/A"/>
  </r>
  <r>
    <x v="24"/>
    <s v="SUDESTE             "/>
    <s v="J5829800"/>
    <s v="EDICAO INTEGRADA IMPRESSAO CADASTRO LISTA OUTRO PRODUTO GRAFICO  "/>
    <x v="0"/>
    <x v="1"/>
    <x v="1"/>
    <x v="11"/>
    <e v="#N/A"/>
    <n v="3935542"/>
    <e v="#N/A"/>
  </r>
  <r>
    <x v="24"/>
    <s v="SUDESTE             "/>
    <s v="J5829800"/>
    <s v="EDICAO INTEGRADA IMPRESSAO CADASTRO LISTA OUTRO PRODUTO GRAFICO  "/>
    <x v="0"/>
    <x v="1"/>
    <x v="1"/>
    <x v="11"/>
    <e v="#N/A"/>
    <n v="52885"/>
    <e v="#N/A"/>
  </r>
  <r>
    <x v="24"/>
    <s v="SUDESTE             "/>
    <s v="J5911102"/>
    <s v="PRODUCAO DE FILMES PARA PUBLICIDADE                              "/>
    <x v="5"/>
    <x v="1"/>
    <x v="1"/>
    <x v="11"/>
    <e v="#N/A"/>
    <n v="10108"/>
    <e v="#N/A"/>
  </r>
  <r>
    <x v="24"/>
    <s v="SUDESTE             "/>
    <s v="J5911102"/>
    <s v="PRODUCAO DE FILMES PARA PUBLICIDADE                              "/>
    <x v="5"/>
    <x v="1"/>
    <x v="1"/>
    <x v="11"/>
    <e v="#N/A"/>
    <n v="20000"/>
    <e v="#N/A"/>
  </r>
  <r>
    <x v="24"/>
    <s v="SUDESTE             "/>
    <s v="J5911199"/>
    <s v="ATIV PD CINEMATOGRAFICA VIDEO PROG TELEVISAO NAO ESPECI ANTERIOR "/>
    <x v="5"/>
    <x v="1"/>
    <x v="0"/>
    <x v="11"/>
    <e v="#N/A"/>
    <n v="2768000"/>
    <e v="#N/A"/>
  </r>
  <r>
    <x v="24"/>
    <s v="SUDESTE             "/>
    <s v="J5911199"/>
    <s v="ATIV PD CINEMATOGRAFICA VIDEO PROG TELEVISAO NAO ESPECI ANTERIOR "/>
    <x v="5"/>
    <x v="1"/>
    <x v="0"/>
    <x v="11"/>
    <e v="#N/A"/>
    <n v="232000"/>
    <e v="#N/A"/>
  </r>
  <r>
    <x v="24"/>
    <s v="SUDESTE             "/>
    <s v="J5911199"/>
    <s v="ATIV PD CINEMATOGRAFICA VIDEO PROG TELEVISAO NAO ESPECI ANTERIOR "/>
    <x v="5"/>
    <x v="1"/>
    <x v="0"/>
    <x v="11"/>
    <e v="#N/A"/>
    <n v="354982"/>
    <e v="#N/A"/>
  </r>
  <r>
    <x v="24"/>
    <s v="SUDESTE             "/>
    <s v="J5911199"/>
    <s v="ATIV PD CINEMATOGRAFICA VIDEO PROG TELEVISAO NAO ESPECI ANTERIOR "/>
    <x v="5"/>
    <x v="1"/>
    <x v="1"/>
    <x v="11"/>
    <e v="#N/A"/>
    <n v="7658"/>
    <e v="#N/A"/>
  </r>
  <r>
    <x v="24"/>
    <s v="SUDESTE             "/>
    <s v="J5911199"/>
    <s v="ATIV PD CINEMATOGRAFICA VIDEO PROG TELEVISAO NAO ESPECI ANTERIOR "/>
    <x v="5"/>
    <x v="1"/>
    <x v="1"/>
    <x v="11"/>
    <e v="#N/A"/>
    <n v="88465"/>
    <e v="#N/A"/>
  </r>
  <r>
    <x v="24"/>
    <s v="SUDESTE             "/>
    <s v="J5911199"/>
    <s v="ATIV PD CINEMATOGRAFICA VIDEO PROG TELEVISAO NAO ESPECI ANTERIOR "/>
    <x v="5"/>
    <x v="1"/>
    <x v="1"/>
    <x v="11"/>
    <e v="#N/A"/>
    <n v="5525"/>
    <e v="#N/A"/>
  </r>
  <r>
    <x v="24"/>
    <s v="SUDESTE             "/>
    <s v="J5911199"/>
    <s v="ATIV PD CINEMATOGRAFICA VIDEO PROG TELEVISAO NAO ESPECI ANTERIOR "/>
    <x v="5"/>
    <x v="1"/>
    <x v="1"/>
    <x v="11"/>
    <e v="#N/A"/>
    <n v="171420"/>
    <e v="#N/A"/>
  </r>
  <r>
    <x v="24"/>
    <s v="SUDESTE             "/>
    <s v="J5912002"/>
    <s v="SERVICOS DE MIXAGEM SONORA EM PRODUCAO AUDIOVISUAL               "/>
    <x v="5"/>
    <x v="1"/>
    <x v="1"/>
    <x v="11"/>
    <e v="#N/A"/>
    <n v="2088"/>
    <e v="#N/A"/>
  </r>
  <r>
    <x v="24"/>
    <s v="SUDESTE             "/>
    <s v="J5912002"/>
    <s v="SERVICOS DE MIXAGEM SONORA EM PRODUCAO AUDIOVISUAL               "/>
    <x v="5"/>
    <x v="1"/>
    <x v="1"/>
    <x v="11"/>
    <e v="#N/A"/>
    <n v="189079"/>
    <e v="#N/A"/>
  </r>
  <r>
    <x v="24"/>
    <s v="SUDESTE             "/>
    <s v="J5920100"/>
    <s v="ATIVIDADES DE GRAVACAO DE SOM E DE EDICAO DE MUSICA              "/>
    <x v="3"/>
    <x v="1"/>
    <x v="1"/>
    <x v="11"/>
    <e v="#N/A"/>
    <n v="28450"/>
    <e v="#N/A"/>
  </r>
  <r>
    <x v="24"/>
    <s v="SUDESTE             "/>
    <s v="J6010100"/>
    <s v="ATIVIDADES DE RADIO                                              "/>
    <x v="5"/>
    <x v="1"/>
    <x v="1"/>
    <x v="11"/>
    <e v="#N/A"/>
    <n v="79739"/>
    <e v="#N/A"/>
  </r>
  <r>
    <x v="24"/>
    <s v="SUDESTE             "/>
    <s v="J6010100"/>
    <s v="ATIVIDADES DE RADIO                                              "/>
    <x v="5"/>
    <x v="1"/>
    <x v="1"/>
    <x v="11"/>
    <e v="#N/A"/>
    <n v="58603"/>
    <e v="#N/A"/>
  </r>
  <r>
    <x v="24"/>
    <s v="SUDESTE             "/>
    <s v="J6010100"/>
    <s v="ATIVIDADES DE RADIO                                              "/>
    <x v="5"/>
    <x v="1"/>
    <x v="1"/>
    <x v="11"/>
    <e v="#N/A"/>
    <n v="325384"/>
    <e v="#N/A"/>
  </r>
  <r>
    <x v="24"/>
    <s v="SUDESTE             "/>
    <s v="J6010100"/>
    <s v="ATIVIDADES DE RADIO                                              "/>
    <x v="5"/>
    <x v="1"/>
    <x v="1"/>
    <x v="11"/>
    <e v="#N/A"/>
    <n v="58336"/>
    <e v="#N/A"/>
  </r>
  <r>
    <x v="24"/>
    <s v="SUDESTE             "/>
    <s v="J6021700"/>
    <s v="ATIVIDADES DE TELEVISAO ABERTA                                   "/>
    <x v="5"/>
    <x v="1"/>
    <x v="1"/>
    <x v="11"/>
    <e v="#N/A"/>
    <n v="32179"/>
    <e v="#N/A"/>
  </r>
  <r>
    <x v="24"/>
    <s v="SUDESTE             "/>
    <s v="J6021700"/>
    <s v="ATIVIDADES DE TELEVISAO ABERTA                                   "/>
    <x v="5"/>
    <x v="1"/>
    <x v="1"/>
    <x v="11"/>
    <e v="#N/A"/>
    <n v="6464"/>
    <e v="#N/A"/>
  </r>
  <r>
    <x v="24"/>
    <s v="SUDESTE             "/>
    <s v="J6021700"/>
    <s v="ATIVIDADES DE TELEVISAO ABERTA                                   "/>
    <x v="5"/>
    <x v="1"/>
    <x v="1"/>
    <x v="11"/>
    <e v="#N/A"/>
    <n v="164345"/>
    <e v="#N/A"/>
  </r>
  <r>
    <x v="24"/>
    <s v="SUDESTE             "/>
    <s v="J6021700"/>
    <s v="ATIVIDADES DE TELEVISAO ABERTA                                   "/>
    <x v="5"/>
    <x v="1"/>
    <x v="1"/>
    <x v="11"/>
    <e v="#N/A"/>
    <n v="53185"/>
    <e v="#N/A"/>
  </r>
  <r>
    <x v="24"/>
    <s v="SUDESTE             "/>
    <s v="J6021700"/>
    <s v="ATIVIDADES DE TELEVISAO ABERTA                                   "/>
    <x v="5"/>
    <x v="1"/>
    <x v="1"/>
    <x v="11"/>
    <e v="#N/A"/>
    <n v="66715"/>
    <e v="#N/A"/>
  </r>
  <r>
    <x v="24"/>
    <s v="SUDESTE             "/>
    <s v="J6203100"/>
    <s v="DESENVOLVIMENTO LICENCIAMENTO PROG COMPUTADOR NAO-CUSTOMIZAVEIS  "/>
    <x v="0"/>
    <x v="1"/>
    <x v="0"/>
    <x v="11"/>
    <e v="#N/A"/>
    <n v="800000"/>
    <e v="#N/A"/>
  </r>
  <r>
    <x v="24"/>
    <s v="SUDESTE             "/>
    <s v="P8592903"/>
    <s v="ENSINO DE MUSICA                                                 "/>
    <x v="6"/>
    <x v="1"/>
    <x v="1"/>
    <x v="11"/>
    <e v="#N/A"/>
    <n v="1775"/>
    <e v="#N/A"/>
  </r>
  <r>
    <x v="24"/>
    <s v="SUDESTE             "/>
    <s v="P8592903"/>
    <s v="ENSINO DE MUSICA                                                 "/>
    <x v="6"/>
    <x v="1"/>
    <x v="1"/>
    <x v="11"/>
    <e v="#N/A"/>
    <n v="9636"/>
    <e v="#N/A"/>
  </r>
  <r>
    <x v="24"/>
    <s v="SUDESTE             "/>
    <s v="P8592903"/>
    <s v="ENSINO DE MUSICA                                                 "/>
    <x v="6"/>
    <x v="1"/>
    <x v="1"/>
    <x v="11"/>
    <e v="#N/A"/>
    <n v="4365"/>
    <e v="#N/A"/>
  </r>
  <r>
    <x v="24"/>
    <s v="SUDESTE             "/>
    <s v="P8592999"/>
    <s v="ENSINO DE ARTE E CULTURA NAO ESPECIFICADO ANTERIORMENTE          "/>
    <x v="6"/>
    <x v="1"/>
    <x v="1"/>
    <x v="11"/>
    <e v="#N/A"/>
    <n v="8518"/>
    <e v="#N/A"/>
  </r>
  <r>
    <x v="24"/>
    <s v="SUDESTE             "/>
    <s v="R9001901"/>
    <s v="PRODUCAO TEATRAL                                                 "/>
    <x v="4"/>
    <x v="1"/>
    <x v="1"/>
    <x v="11"/>
    <e v="#N/A"/>
    <n v="40000"/>
    <e v="#N/A"/>
  </r>
  <r>
    <x v="24"/>
    <s v="SUDESTE             "/>
    <s v="R9001906"/>
    <s v="ATIVIDADES DE SONORIZACAO E DE ILUMINACAO                        "/>
    <x v="4"/>
    <x v="1"/>
    <x v="1"/>
    <x v="11"/>
    <e v="#N/A"/>
    <n v="3458"/>
    <e v="#N/A"/>
  </r>
  <r>
    <x v="24"/>
    <s v="SUDESTE             "/>
    <s v="R9001906"/>
    <s v="ATIVIDADES DE SONORIZACAO E DE ILUMINACAO                        "/>
    <x v="4"/>
    <x v="1"/>
    <x v="1"/>
    <x v="11"/>
    <e v="#N/A"/>
    <n v="9034"/>
    <e v="#N/A"/>
  </r>
  <r>
    <x v="24"/>
    <s v="SUDESTE             "/>
    <s v="R9001906"/>
    <s v="ATIVIDADES DE SONORIZACAO E DE ILUMINACAO                        "/>
    <x v="4"/>
    <x v="1"/>
    <x v="1"/>
    <x v="11"/>
    <e v="#N/A"/>
    <n v="10647"/>
    <e v="#N/A"/>
  </r>
  <r>
    <x v="24"/>
    <s v="SUDESTE             "/>
    <s v="R9001999"/>
    <s v="ARTE CENICA ESPETAC ATIVI COMPLEMENTARES NAO ESPECI ANTERIOR     "/>
    <x v="4"/>
    <x v="1"/>
    <x v="1"/>
    <x v="11"/>
    <e v="#N/A"/>
    <n v="116868"/>
    <e v="#N/A"/>
  </r>
  <r>
    <x v="24"/>
    <s v="SUDESTE             "/>
    <s v="R9001999"/>
    <s v="ARTE CENICA ESPETAC ATIVI COMPLEMENTARES NAO ESPECI ANTERIOR     "/>
    <x v="4"/>
    <x v="1"/>
    <x v="1"/>
    <x v="11"/>
    <e v="#N/A"/>
    <n v="5058"/>
    <e v="#N/A"/>
  </r>
  <r>
    <x v="24"/>
    <s v="SUDESTE             "/>
    <s v="R9001999"/>
    <s v="ARTE CENICA ESPETAC ATIVI COMPLEMENTARES NAO ESPECI ANTERIOR     "/>
    <x v="4"/>
    <x v="1"/>
    <x v="1"/>
    <x v="11"/>
    <e v="#N/A"/>
    <n v="60789"/>
    <e v="#N/A"/>
  </r>
  <r>
    <x v="24"/>
    <s v="SUDESTE             "/>
    <s v="R9101500"/>
    <s v="ATIVIDADES DE BIBLIOTECAS E ARQUIVOS                             "/>
    <x v="1"/>
    <x v="0"/>
    <x v="0"/>
    <x v="11"/>
    <e v="#N/A"/>
    <n v="235000"/>
    <e v="#N/A"/>
  </r>
  <r>
    <x v="24"/>
    <s v="SUDESTE             "/>
    <s v="R9102302"/>
    <s v="RESTAURACAO E CONSERVACAO DE LUGARES E PREDIOS HISTORICOS        "/>
    <x v="1"/>
    <x v="0"/>
    <x v="0"/>
    <x v="11"/>
    <e v="#N/A"/>
    <n v="1000000"/>
    <e v="#N/A"/>
  </r>
  <r>
    <x v="25"/>
    <s v="NORTE               "/>
    <s v="G4756300"/>
    <s v="COM VAREJISTA ESPECIALIZADO DE INSTRUMENTOS MUSICAIS E ACESSORIO "/>
    <x v="3"/>
    <x v="1"/>
    <x v="1"/>
    <x v="11"/>
    <e v="#N/A"/>
    <n v="102476"/>
    <e v="#N/A"/>
  </r>
  <r>
    <x v="25"/>
    <s v="NORTE               "/>
    <s v="G4756300"/>
    <s v="COM VAREJISTA ESPECIALIZADO DE INSTRUMENTOS MUSICAIS E ACESSORIO "/>
    <x v="3"/>
    <x v="1"/>
    <x v="1"/>
    <x v="11"/>
    <e v="#N/A"/>
    <n v="17626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A150" firstHeaderRow="1" firstDataRow="1" firstDataCol="1"/>
  <pivotFields count="11">
    <pivotField showAll="0"/>
    <pivotField showAll="0"/>
    <pivotField axis="axisRow" showAll="0">
      <items count="74">
        <item x="38"/>
        <item x="2"/>
        <item x="39"/>
        <item x="64"/>
        <item x="26"/>
        <item x="50"/>
        <item x="40"/>
        <item x="3"/>
        <item x="25"/>
        <item x="33"/>
        <item x="37"/>
        <item x="4"/>
        <item x="11"/>
        <item x="13"/>
        <item x="17"/>
        <item x="12"/>
        <item x="43"/>
        <item x="14"/>
        <item x="18"/>
        <item x="19"/>
        <item x="5"/>
        <item x="6"/>
        <item x="15"/>
        <item x="27"/>
        <item x="42"/>
        <item x="31"/>
        <item x="67"/>
        <item x="47"/>
        <item x="34"/>
        <item x="35"/>
        <item x="28"/>
        <item x="7"/>
        <item x="16"/>
        <item x="62"/>
        <item x="32"/>
        <item x="41"/>
        <item x="54"/>
        <item x="72"/>
        <item x="70"/>
        <item x="71"/>
        <item x="45"/>
        <item x="66"/>
        <item x="68"/>
        <item x="59"/>
        <item x="60"/>
        <item x="53"/>
        <item x="55"/>
        <item x="29"/>
        <item x="22"/>
        <item x="8"/>
        <item x="61"/>
        <item x="36"/>
        <item x="56"/>
        <item x="58"/>
        <item x="9"/>
        <item x="20"/>
        <item x="30"/>
        <item x="65"/>
        <item x="46"/>
        <item x="63"/>
        <item x="21"/>
        <item x="10"/>
        <item x="23"/>
        <item x="1"/>
        <item x="49"/>
        <item x="48"/>
        <item x="0"/>
        <item x="69"/>
        <item x="24"/>
        <item x="51"/>
        <item x="57"/>
        <item x="44"/>
        <item x="52"/>
        <item t="default"/>
      </items>
    </pivotField>
    <pivotField axis="axisRow" showAll="0">
      <items count="74">
        <item x="45"/>
        <item x="30"/>
        <item x="8"/>
        <item x="6"/>
        <item x="31"/>
        <item x="34"/>
        <item x="15"/>
        <item x="54"/>
        <item x="46"/>
        <item x="29"/>
        <item x="49"/>
        <item x="67"/>
        <item x="22"/>
        <item x="52"/>
        <item x="51"/>
        <item x="23"/>
        <item x="28"/>
        <item x="7"/>
        <item x="44"/>
        <item x="69"/>
        <item x="57"/>
        <item x="16"/>
        <item x="20"/>
        <item x="62"/>
        <item x="32"/>
        <item x="0"/>
        <item x="10"/>
        <item x="1"/>
        <item x="40"/>
        <item x="50"/>
        <item x="26"/>
        <item x="37"/>
        <item x="33"/>
        <item x="25"/>
        <item x="3"/>
        <item x="65"/>
        <item x="72"/>
        <item x="35"/>
        <item x="43"/>
        <item x="17"/>
        <item x="11"/>
        <item x="13"/>
        <item x="12"/>
        <item x="4"/>
        <item x="18"/>
        <item x="14"/>
        <item x="19"/>
        <item x="5"/>
        <item x="66"/>
        <item x="68"/>
        <item x="55"/>
        <item x="60"/>
        <item x="59"/>
        <item x="53"/>
        <item x="27"/>
        <item x="39"/>
        <item x="64"/>
        <item x="21"/>
        <item x="38"/>
        <item x="2"/>
        <item x="24"/>
        <item x="58"/>
        <item x="56"/>
        <item x="9"/>
        <item x="42"/>
        <item x="36"/>
        <item x="61"/>
        <item x="41"/>
        <item x="63"/>
        <item x="48"/>
        <item x="71"/>
        <item x="47"/>
        <item x="70"/>
        <item t="default"/>
      </items>
    </pivotField>
    <pivotField showAll="0" defaultSubtotal="0"/>
    <pivotField showAll="0"/>
    <pivotField showAll="0"/>
    <pivotField numFmtId="168" showAll="0"/>
    <pivotField showAll="0" defaultSubtotal="0"/>
    <pivotField numFmtId="164" showAll="0"/>
    <pivotField numFmtId="167" showAll="0"/>
  </pivotFields>
  <rowFields count="2">
    <field x="3"/>
    <field x="2"/>
  </rowFields>
  <rowItems count="147">
    <i>
      <x/>
    </i>
    <i r="1">
      <x v="40"/>
    </i>
    <i>
      <x v="1"/>
    </i>
    <i r="1">
      <x v="56"/>
    </i>
    <i>
      <x v="2"/>
    </i>
    <i r="1">
      <x v="49"/>
    </i>
    <i>
      <x v="3"/>
    </i>
    <i r="1">
      <x v="21"/>
    </i>
    <i>
      <x v="4"/>
    </i>
    <i r="1">
      <x v="25"/>
    </i>
    <i>
      <x v="5"/>
    </i>
    <i r="1">
      <x v="28"/>
    </i>
    <i>
      <x v="6"/>
    </i>
    <i r="1">
      <x v="22"/>
    </i>
    <i>
      <x v="7"/>
    </i>
    <i r="1">
      <x v="36"/>
    </i>
    <i>
      <x v="8"/>
    </i>
    <i r="1">
      <x v="58"/>
    </i>
    <i>
      <x v="9"/>
    </i>
    <i r="1">
      <x v="47"/>
    </i>
    <i>
      <x v="10"/>
    </i>
    <i r="1">
      <x v="64"/>
    </i>
    <i>
      <x v="11"/>
    </i>
    <i r="1">
      <x v="26"/>
    </i>
    <i>
      <x v="12"/>
    </i>
    <i r="1">
      <x v="48"/>
    </i>
    <i>
      <x v="13"/>
    </i>
    <i r="1">
      <x v="72"/>
    </i>
    <i>
      <x v="14"/>
    </i>
    <i r="1">
      <x v="69"/>
    </i>
    <i>
      <x v="15"/>
    </i>
    <i r="1">
      <x v="62"/>
    </i>
    <i>
      <x v="16"/>
    </i>
    <i r="1">
      <x v="30"/>
    </i>
    <i>
      <x v="17"/>
    </i>
    <i r="1">
      <x v="31"/>
    </i>
    <i>
      <x v="18"/>
    </i>
    <i r="1">
      <x v="71"/>
    </i>
    <i>
      <x v="19"/>
    </i>
    <i r="1">
      <x v="67"/>
    </i>
    <i>
      <x v="20"/>
    </i>
    <i r="1">
      <x v="70"/>
    </i>
    <i>
      <x v="21"/>
    </i>
    <i r="1">
      <x v="32"/>
    </i>
    <i>
      <x v="22"/>
    </i>
    <i r="1">
      <x v="55"/>
    </i>
    <i>
      <x v="23"/>
    </i>
    <i r="1">
      <x v="33"/>
    </i>
    <i>
      <x v="24"/>
    </i>
    <i r="1">
      <x v="34"/>
    </i>
    <i>
      <x v="25"/>
    </i>
    <i r="1">
      <x v="66"/>
    </i>
    <i>
      <x v="26"/>
    </i>
    <i r="1">
      <x v="61"/>
    </i>
    <i>
      <x v="27"/>
    </i>
    <i r="1">
      <x v="63"/>
    </i>
    <i>
      <x v="28"/>
    </i>
    <i r="1">
      <x v="6"/>
    </i>
    <i>
      <x v="29"/>
    </i>
    <i r="1">
      <x v="5"/>
    </i>
    <i>
      <x v="30"/>
    </i>
    <i r="1">
      <x v="4"/>
    </i>
    <i>
      <x v="31"/>
    </i>
    <i r="1">
      <x v="10"/>
    </i>
    <i>
      <x v="32"/>
    </i>
    <i r="1">
      <x v="9"/>
    </i>
    <i>
      <x v="33"/>
    </i>
    <i r="1">
      <x v="8"/>
    </i>
    <i>
      <x v="34"/>
    </i>
    <i r="1">
      <x v="7"/>
    </i>
    <i>
      <x v="35"/>
    </i>
    <i r="1">
      <x v="57"/>
    </i>
    <i>
      <x v="36"/>
    </i>
    <i r="1">
      <x v="37"/>
    </i>
    <i>
      <x v="37"/>
    </i>
    <i r="1">
      <x v="29"/>
    </i>
    <i>
      <x v="38"/>
    </i>
    <i r="1">
      <x v="16"/>
    </i>
    <i>
      <x v="39"/>
    </i>
    <i r="1">
      <x v="14"/>
    </i>
    <i>
      <x v="40"/>
    </i>
    <i r="1">
      <x v="12"/>
    </i>
    <i>
      <x v="41"/>
    </i>
    <i r="1">
      <x v="13"/>
    </i>
    <i>
      <x v="42"/>
    </i>
    <i r="1">
      <x v="15"/>
    </i>
    <i>
      <x v="43"/>
    </i>
    <i r="1">
      <x v="11"/>
    </i>
    <i>
      <x v="44"/>
    </i>
    <i r="1">
      <x v="18"/>
    </i>
    <i>
      <x v="45"/>
    </i>
    <i r="1">
      <x v="17"/>
    </i>
    <i>
      <x v="46"/>
    </i>
    <i r="1">
      <x v="19"/>
    </i>
    <i>
      <x v="47"/>
    </i>
    <i r="1">
      <x v="20"/>
    </i>
    <i>
      <x v="48"/>
    </i>
    <i r="1">
      <x v="41"/>
    </i>
    <i>
      <x v="49"/>
    </i>
    <i r="1">
      <x v="42"/>
    </i>
    <i>
      <x v="50"/>
    </i>
    <i r="1">
      <x v="46"/>
    </i>
    <i>
      <x v="51"/>
    </i>
    <i r="1">
      <x v="44"/>
    </i>
    <i>
      <x v="52"/>
    </i>
    <i r="1">
      <x v="43"/>
    </i>
    <i>
      <x v="53"/>
    </i>
    <i r="1">
      <x v="45"/>
    </i>
    <i>
      <x v="54"/>
    </i>
    <i r="1">
      <x v="23"/>
    </i>
    <i>
      <x v="55"/>
    </i>
    <i r="1">
      <x v="2"/>
    </i>
    <i>
      <x v="56"/>
    </i>
    <i r="1">
      <x v="3"/>
    </i>
    <i>
      <x v="57"/>
    </i>
    <i r="1">
      <x v="60"/>
    </i>
    <i>
      <x v="58"/>
    </i>
    <i r="1">
      <x/>
    </i>
    <i>
      <x v="59"/>
    </i>
    <i r="1">
      <x v="1"/>
    </i>
    <i>
      <x v="60"/>
    </i>
    <i r="1">
      <x v="68"/>
    </i>
    <i>
      <x v="61"/>
    </i>
    <i r="1">
      <x v="53"/>
    </i>
    <i>
      <x v="62"/>
    </i>
    <i r="1">
      <x v="52"/>
    </i>
    <i>
      <x v="63"/>
    </i>
    <i r="1">
      <x v="54"/>
    </i>
    <i>
      <x v="64"/>
    </i>
    <i r="1">
      <x v="24"/>
    </i>
    <i>
      <x v="65"/>
    </i>
    <i r="1">
      <x v="51"/>
    </i>
    <i>
      <x v="66"/>
    </i>
    <i r="1">
      <x v="50"/>
    </i>
    <i>
      <x v="67"/>
    </i>
    <i r="1">
      <x v="35"/>
    </i>
    <i>
      <x v="68"/>
    </i>
    <i r="1">
      <x v="59"/>
    </i>
    <i>
      <x v="69"/>
    </i>
    <i r="1">
      <x v="65"/>
    </i>
    <i>
      <x v="70"/>
    </i>
    <i r="1">
      <x v="39"/>
    </i>
    <i>
      <x v="71"/>
    </i>
    <i r="1">
      <x v="27"/>
    </i>
    <i>
      <x v="72"/>
    </i>
    <i r="1">
      <x v="3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B40F7-C567-4B1D-893E-E68402B6FE97}" name="Tabela dinâmica1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07:I436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E414F-D791-46DE-8B90-30FA63D265D9}" name="Tabela dinâmica1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2:J40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89623-54F0-4199-9FD8-C58B33F830E6}" name="Tabela dinâmica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68:I9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6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57EB2A-1FAB-449A-9E59-9389E38613EF}" name="Tabela dinâmica1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19:N329" firstHeaderRow="1" firstDataRow="2" firstDataCol="1" rowPageCount="1" colPageCount="1"/>
  <pivotFields count="11">
    <pivotField showAll="0"/>
    <pivotField showAll="0"/>
    <pivotField showAll="0"/>
    <pivotField showAll="0"/>
    <pivotField axis="axisRow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1A0DA-B163-4944-A958-90BC9EA3C205}" name="Tabela dinâmica1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81:J31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20F15-03CA-449D-9F3C-26F4D3A3E00B}" name="Tabela dinâmica10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45:J274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03FF5-E7E4-449A-9986-53E03C8C3B92}" name="Tabela dinâmica8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1:J20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7A137-3DB3-462B-8319-9775F3DC2EB0}" name="Tabela dinâmica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5:I6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5">
    <i>
      <x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4C50B-5066-443F-9B67-9F2BA183737E}" name="Tabela dinâmica1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37:N366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h="1"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D0967-2FE0-46BF-999A-021F123C6C4D}" name="Tabela dinâmica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G3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5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5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A05FC-62C9-4CBF-8FB8-210F54A9B895}" name="Tabela dinâmica9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09:J238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E956E-4CBC-4C8E-BEEA-7DF7094BC4C1}" name="Tabela dinâmica7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35:J164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FAECF-EB86-4EC4-96B9-146517F0E055}" name="Tabela dinâmica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1:J129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7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D57B0-F2A6-4B9F-8EA6-7D0479C600AC}" name="Tabela dinâmica27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08:N337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h="1"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EE1EB-BC42-4AD7-91C4-71BEB92EB8E6}" name="Tabela dinâmica1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71:E300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4">
    <i>
      <x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41E9D-E870-418D-97F0-1FE9DC0E339D}" name="Tabela dinâmica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9:F6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5">
    <i>
      <x v="4"/>
    </i>
    <i>
      <x v="7"/>
    </i>
    <i>
      <x v="9"/>
    </i>
    <i>
      <x v="12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5">
    <i>
      <x/>
    </i>
    <i>
      <x v="1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6456D-CEFA-4D34-B0D0-2D12526B5C23}" name="Tabela dinâ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24:N248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h="1"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3">
    <i>
      <x/>
    </i>
    <i>
      <x v="1"/>
    </i>
    <i>
      <x v="2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5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CF1CE-E9F0-44E8-8925-55B2F23C7ADB}" name="Tabela dinâmica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5:F4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6">
    <i>
      <x v="4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 t="grand">
      <x/>
    </i>
  </rowItems>
  <colFields count="1">
    <field x="4"/>
  </colFields>
  <colItems count="5">
    <i>
      <x/>
    </i>
    <i>
      <x v="1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8B7F1-95E3-4CC0-A36A-E257BCD826D9}" name="Tabela dinâmica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F18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3">
    <i>
      <x v="1"/>
    </i>
    <i>
      <x v="4"/>
    </i>
    <i>
      <x v="9"/>
    </i>
    <i>
      <x v="12"/>
    </i>
    <i>
      <x v="13"/>
    </i>
    <i>
      <x v="15"/>
    </i>
    <i>
      <x v="16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5">
    <i>
      <x/>
    </i>
    <i>
      <x v="1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DEBE6-FEDE-43E0-823E-91FFF079C7F2}" name="Tabela dinâmica9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4:G16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7">
    <i>
      <x v="2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2"/>
    </i>
    <i>
      <x v="25"/>
    </i>
    <i t="grand">
      <x/>
    </i>
  </rowItems>
  <colFields count="1">
    <field x="4"/>
  </colFields>
  <colItems count="6">
    <i>
      <x/>
    </i>
    <i>
      <x v="1"/>
    </i>
    <i>
      <x v="3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D1865-610D-4E88-96FD-87A91F11DD6A}" name="Tabela dinâmica1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54:E26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0">
    <i>
      <x v="4"/>
    </i>
    <i>
      <x v="12"/>
    </i>
    <i>
      <x v="15"/>
    </i>
    <i>
      <x v="16"/>
    </i>
    <i>
      <x v="18"/>
    </i>
    <i>
      <x v="19"/>
    </i>
    <i>
      <x v="22"/>
    </i>
    <i>
      <x v="25"/>
    </i>
    <i>
      <x v="26"/>
    </i>
    <i t="grand">
      <x/>
    </i>
  </rowItems>
  <colFields count="1">
    <field x="4"/>
  </colFields>
  <colItems count="4">
    <i>
      <x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90850-6E2C-4BB1-B245-3A6101E3F812}" name="Tabela dinâmica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72:H9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8">
    <i>
      <x v="1"/>
    </i>
    <i>
      <x v="4"/>
    </i>
    <i>
      <x v="7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E75F9-CB09-4414-B519-0ADC6A72437B}" name="Tabela dinâmica7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98:H116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7">
    <i>
      <x/>
    </i>
    <i>
      <x v="2"/>
    </i>
    <i>
      <x v="4"/>
    </i>
    <i>
      <x v="7"/>
    </i>
    <i>
      <x v="9"/>
    </i>
    <i>
      <x v="11"/>
    </i>
    <i>
      <x v="12"/>
    </i>
    <i>
      <x v="13"/>
    </i>
    <i>
      <x v="15"/>
    </i>
    <i>
      <x v="16"/>
    </i>
    <i>
      <x v="18"/>
    </i>
    <i>
      <x v="19"/>
    </i>
    <i>
      <x v="20"/>
    </i>
    <i>
      <x v="21"/>
    </i>
    <i>
      <x v="22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5890FA-E48B-4E80-9434-5526F95B4834}" name="Tabela dinâmica10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69:E183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3">
    <i>
      <x v="4"/>
    </i>
    <i>
      <x v="7"/>
    </i>
    <i>
      <x v="8"/>
    </i>
    <i>
      <x v="11"/>
    </i>
    <i>
      <x v="12"/>
    </i>
    <i>
      <x v="15"/>
    </i>
    <i>
      <x v="16"/>
    </i>
    <i>
      <x v="18"/>
    </i>
    <i>
      <x v="19"/>
    </i>
    <i>
      <x v="21"/>
    </i>
    <i>
      <x v="22"/>
    </i>
    <i>
      <x v="25"/>
    </i>
    <i t="grand">
      <x/>
    </i>
  </rowItems>
  <colFields count="1">
    <field x="4"/>
  </colFields>
  <colItems count="4">
    <i>
      <x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6AFA5-C919-4B61-A8FF-717A2860C4BC}" name="Tabela dinâ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0:N218" firstHeaderRow="1" firstDataRow="2" firstDataCol="1" rowPageCount="1" colPageCount="1"/>
  <pivotFields count="11">
    <pivotField showAll="0"/>
    <pivotField showAll="0"/>
    <pivotField showAll="0"/>
    <pivotField showAll="0"/>
    <pivotField axis="axisRow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4"/>
  </rowFields>
  <rowItems count="7">
    <i>
      <x/>
    </i>
    <i>
      <x v="1"/>
    </i>
    <i>
      <x v="2"/>
    </i>
    <i>
      <x v="3"/>
    </i>
    <i>
      <x v="6"/>
    </i>
    <i>
      <x v="7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CE2BF-269C-42B9-99EC-373C0D1223F5}" name="Tabela dinâmica8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23:H137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3">
    <i>
      <x v="4"/>
    </i>
    <i>
      <x v="9"/>
    </i>
    <i>
      <x v="12"/>
    </i>
    <i>
      <x v="13"/>
    </i>
    <i>
      <x v="15"/>
    </i>
    <i>
      <x v="16"/>
    </i>
    <i>
      <x v="18"/>
    </i>
    <i>
      <x v="19"/>
    </i>
    <i>
      <x v="20"/>
    </i>
    <i>
      <x v="21"/>
    </i>
    <i>
      <x v="22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243D9-6450-496D-8E55-0B5672FE4875}" name="Tabela dinâmica1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90:E20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1">
    <i>
      <x v="4"/>
    </i>
    <i>
      <x v="11"/>
    </i>
    <i>
      <x v="12"/>
    </i>
    <i>
      <x v="15"/>
    </i>
    <i>
      <x v="16"/>
    </i>
    <i>
      <x v="18"/>
    </i>
    <i>
      <x v="19"/>
    </i>
    <i>
      <x v="22"/>
    </i>
    <i>
      <x v="25"/>
    </i>
    <i>
      <x v="26"/>
    </i>
    <i t="grand">
      <x/>
    </i>
  </rowItems>
  <colFields count="1">
    <field x="4"/>
  </colFields>
  <colItems count="4">
    <i>
      <x/>
    </i>
    <i>
      <x v="6"/>
    </i>
    <i>
      <x v="7"/>
    </i>
    <i t="grand">
      <x/>
    </i>
  </colItems>
  <pageFields count="2">
    <pageField fld="7" hier="-1"/>
    <pageField fld="5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D610A-7C33-47ED-84AC-FE9D364766BB}" name="Tabela dinâmica28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31:N460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h="1"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6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2FA9F-1C42-4E97-B699-5428E77A3A60}" name="Tabela dinâmica2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95:G424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378A4-BB18-4616-9BF0-6D07744B6E20}" name="Tabela dinâmica17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75:H19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6">
    <i>
      <x v="2"/>
    </i>
    <i>
      <x v="4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126C0-BB37-4693-B8BA-F72696CDA9EF}" name="Tabela dinâmica1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2:G49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6">
    <i>
      <x v="4"/>
    </i>
    <i>
      <x v="7"/>
    </i>
    <i>
      <x v="8"/>
    </i>
    <i>
      <x v="9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093A1-15CA-44B6-BBB5-2740B93C03C9}" name="Tabela dinâmica19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50:G27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9">
    <i>
      <x v="2"/>
    </i>
    <i>
      <x v="4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B6830-806F-4378-8E48-717FB6816A6C}" name="Tabela dinâmica1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G19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4">
    <i>
      <x v="1"/>
    </i>
    <i>
      <x v="2"/>
    </i>
    <i>
      <x v="4"/>
    </i>
    <i>
      <x v="9"/>
    </i>
    <i>
      <x v="12"/>
    </i>
    <i>
      <x v="13"/>
    </i>
    <i>
      <x v="15"/>
    </i>
    <i>
      <x v="16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7F28E-358D-4C0A-8951-C2B9FBD233EE}" name="Tabela dinâmica1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00:H12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9">
    <i>
      <x v="1"/>
    </i>
    <i>
      <x v="2"/>
    </i>
    <i>
      <x v="4"/>
    </i>
    <i>
      <x v="7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06DE9-529B-4B7A-B721-C7F21B47CD3A}" name="Tabela dinâmica1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35:H154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8">
    <i>
      <x/>
    </i>
    <i>
      <x v="2"/>
    </i>
    <i>
      <x v="4"/>
    </i>
    <i>
      <x v="7"/>
    </i>
    <i>
      <x v="9"/>
    </i>
    <i>
      <x v="11"/>
    </i>
    <i>
      <x v="12"/>
    </i>
    <i>
      <x v="13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1F227-9FD8-4352-BD27-FEE709F2A368}" name="Tabela dinâmica2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70:G389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8">
    <i>
      <x v="2"/>
    </i>
    <i>
      <x v="4"/>
    </i>
    <i>
      <x v="7"/>
    </i>
    <i>
      <x v="9"/>
    </i>
    <i>
      <x v="11"/>
    </i>
    <i>
      <x v="12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33A80-6098-4DAB-BE65-BC23672880B9}" name="Tabela dinâmica20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93:G316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2">
    <i>
      <x/>
    </i>
    <i>
      <x v="1"/>
    </i>
    <i>
      <x v="2"/>
    </i>
    <i>
      <x v="4"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84FDD-ECE6-4DF7-A34F-72CF287C60C7}" name="Tabela dinâmica2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39:N36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5">
    <i>
      <x/>
    </i>
    <i>
      <x v="1"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6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81DA8-E368-4536-A910-E118F46089C7}" name="Tabela dinâmica2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24:N332" firstHeaderRow="1" firstDataRow="2" firstDataCol="1" rowPageCount="1" colPageCount="1"/>
  <pivotFields count="11">
    <pivotField showAll="0"/>
    <pivotField showAll="0"/>
    <pivotField showAll="0"/>
    <pivotField showAll="0"/>
    <pivotField axis="axisRow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4"/>
  </rowFields>
  <rowItems count="7">
    <i>
      <x/>
    </i>
    <i>
      <x v="1"/>
    </i>
    <i>
      <x v="2"/>
    </i>
    <i>
      <x v="3"/>
    </i>
    <i>
      <x v="6"/>
    </i>
    <i>
      <x v="7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77022-2B23-42E9-A3FA-68251A85B4FB}" name="Tabela dinâmica18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10:H23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0">
    <i>
      <x v="2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7">
    <i>
      <x/>
    </i>
    <i>
      <x v="1"/>
    </i>
    <i>
      <x v="2"/>
    </i>
    <i>
      <x v="3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D2E76-26F7-49F8-909A-8CBD19E8BE26}" name="Tabela dinâmica1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68:G8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axis="axisPage" numFmtId="168" multipleItemSelectionAllowed="1" showAll="0">
      <items count="1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16">
    <i>
      <x v="2"/>
    </i>
    <i>
      <x v="4"/>
    </i>
    <i>
      <x v="7"/>
    </i>
    <i>
      <x v="9"/>
    </i>
    <i>
      <x v="12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0B9CB-3AC8-4D82-B103-D37FA889F184}" name="Tabela dinâmica2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34:I463" firstHeaderRow="1" firstDataRow="2" firstDataCol="1" rowPageCount="2" colPageCount="1"/>
  <pivotFields count="11">
    <pivotField axis="axisRow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71F57-1CE3-4717-9AEA-F0EAD937A637}" name="Tabela dinâmica2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97:J426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78F86-A7F2-44F5-B119-3FD087AB4FBB}" name="Tabela dinâmica1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:G30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5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6">
    <i>
      <x/>
    </i>
    <i>
      <x v="1"/>
    </i>
    <i>
      <x v="2"/>
    </i>
    <i>
      <x v="5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9907F-2687-4409-9F26-C39B9E901212}" name="Tabela dinâmica17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88:J217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0F2B1-73D0-415E-818D-51AE9202D980}" name="Tabela dinâmica18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23:J25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FB37A-A8ED-4B8A-AE87-358679B8450B}" name="Tabela dinâmica20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06:J335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EFA90-C864-47EE-8FED-D9C372EC9CCE}" name="Tabela dinâmica2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43:N353" firstHeaderRow="1" firstDataRow="2" firstDataCol="1" rowPageCount="1" colPageCount="1"/>
  <pivotFields count="11">
    <pivotField showAll="0"/>
    <pivotField showAll="0"/>
    <pivotField showAll="0"/>
    <pivotField showAll="0"/>
    <pivotField axis="axisRow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2CBAA-417F-4E93-97F2-2FF077470BFF}" name="Tabela dinâmica15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13:J14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7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8A89C-1DD1-4F11-AC7E-C50A758E086D}" name="Tabela dinâmica19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263:J292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B68F1-7101-4623-A332-A1036F113553}" name="Tabela dinâmica2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60:N389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Page" multipleItemSelectionAllowed="1" showAll="0">
      <items count="9">
        <item x="4"/>
        <item x="5"/>
        <item x="2"/>
        <item x="6"/>
        <item x="7"/>
        <item x="3"/>
        <item x="1"/>
        <item h="1"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Col" numFmtId="168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7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2">
    <pageField fld="6" hier="-1"/>
    <pageField fld="4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496C4-7903-489A-846E-C6DB70EDCDC1}" name="Tabela dinâmica13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45:I71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5">
    <i>
      <x/>
    </i>
    <i>
      <x v="2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14020-610E-4A26-B84E-BA0E71504003}" name="Tabela dinâmica16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148:J177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4806-DFB4-4D05-80E7-F3D9C8F13E8B}" name="Tabela dinâmica14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81:I108" firstHeaderRow="1" firstDataRow="2" firstDataCol="1" rowPageCount="2" colPageCount="1"/>
  <pivotFields count="11">
    <pivotField axis="axisRow" showAll="0">
      <items count="28">
        <item x="20"/>
        <item x="0"/>
        <item x="2"/>
        <item x="26"/>
        <item x="13"/>
        <item x="3"/>
        <item x="25"/>
        <item x="9"/>
        <item x="16"/>
        <item x="5"/>
        <item x="19"/>
        <item x="14"/>
        <item x="15"/>
        <item x="1"/>
        <item x="23"/>
        <item x="4"/>
        <item x="10"/>
        <item x="7"/>
        <item x="18"/>
        <item x="24"/>
        <item x="17"/>
        <item x="22"/>
        <item x="21"/>
        <item x="11"/>
        <item x="12"/>
        <item x="8"/>
        <item x="6"/>
        <item t="default"/>
      </items>
    </pivotField>
    <pivotField showAll="0"/>
    <pivotField showAll="0"/>
    <pivotField showAll="0"/>
    <pivotField axis="axisCol" showAll="0">
      <items count="9">
        <item x="4"/>
        <item x="5"/>
        <item x="2"/>
        <item x="6"/>
        <item x="7"/>
        <item x="3"/>
        <item x="1"/>
        <item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Page" numFmtId="168" multipleItemSelectionAllowed="1" showAll="0">
      <items count="13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showAll="0" defaultSubtotal="0"/>
    <pivotField numFmtId="164" showAll="0"/>
    <pivotField dataField="1" numFmtId="167" showAll="0"/>
  </pivotFields>
  <rowFields count="1">
    <field x="0"/>
  </rowFields>
  <rowItems count="26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pageFields count="2">
    <pageField fld="7" hier="-1"/>
    <pageField fld="6" hier="-1"/>
  </pageFields>
  <dataFields count="1">
    <dataField name="Soma de Liberaçõ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pivotTable" Target="../pivotTables/pivotTable14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2.xml"/><Relationship Id="rId13" Type="http://schemas.openxmlformats.org/officeDocument/2006/relationships/pivotTable" Target="../pivotTables/pivotTable27.xml"/><Relationship Id="rId3" Type="http://schemas.openxmlformats.org/officeDocument/2006/relationships/pivotTable" Target="../pivotTables/pivotTable17.xml"/><Relationship Id="rId7" Type="http://schemas.openxmlformats.org/officeDocument/2006/relationships/pivotTable" Target="../pivotTables/pivotTable21.xml"/><Relationship Id="rId12" Type="http://schemas.openxmlformats.org/officeDocument/2006/relationships/pivotTable" Target="../pivotTables/pivotTable26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6" Type="http://schemas.openxmlformats.org/officeDocument/2006/relationships/pivotTable" Target="../pivotTables/pivotTable20.xml"/><Relationship Id="rId11" Type="http://schemas.openxmlformats.org/officeDocument/2006/relationships/pivotTable" Target="../pivotTables/pivotTable25.xml"/><Relationship Id="rId5" Type="http://schemas.openxmlformats.org/officeDocument/2006/relationships/pivotTable" Target="../pivotTables/pivotTable19.xml"/><Relationship Id="rId10" Type="http://schemas.openxmlformats.org/officeDocument/2006/relationships/pivotTable" Target="../pivotTables/pivotTable24.xml"/><Relationship Id="rId4" Type="http://schemas.openxmlformats.org/officeDocument/2006/relationships/pivotTable" Target="../pivotTables/pivotTable18.xml"/><Relationship Id="rId9" Type="http://schemas.openxmlformats.org/officeDocument/2006/relationships/pivotTable" Target="../pivotTables/pivotTable23.xml"/><Relationship Id="rId14" Type="http://schemas.openxmlformats.org/officeDocument/2006/relationships/pivotTable" Target="../pivotTables/pivotTable2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6.xml"/><Relationship Id="rId13" Type="http://schemas.openxmlformats.org/officeDocument/2006/relationships/pivotTable" Target="../pivotTables/pivotTable41.xml"/><Relationship Id="rId3" Type="http://schemas.openxmlformats.org/officeDocument/2006/relationships/pivotTable" Target="../pivotTables/pivotTable31.xml"/><Relationship Id="rId7" Type="http://schemas.openxmlformats.org/officeDocument/2006/relationships/pivotTable" Target="../pivotTables/pivotTable35.xml"/><Relationship Id="rId12" Type="http://schemas.openxmlformats.org/officeDocument/2006/relationships/pivotTable" Target="../pivotTables/pivotTable40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6" Type="http://schemas.openxmlformats.org/officeDocument/2006/relationships/pivotTable" Target="../pivotTables/pivotTable34.xml"/><Relationship Id="rId11" Type="http://schemas.openxmlformats.org/officeDocument/2006/relationships/pivotTable" Target="../pivotTables/pivotTable39.xml"/><Relationship Id="rId5" Type="http://schemas.openxmlformats.org/officeDocument/2006/relationships/pivotTable" Target="../pivotTables/pivotTable33.xml"/><Relationship Id="rId10" Type="http://schemas.openxmlformats.org/officeDocument/2006/relationships/pivotTable" Target="../pivotTables/pivotTable38.xml"/><Relationship Id="rId4" Type="http://schemas.openxmlformats.org/officeDocument/2006/relationships/pivotTable" Target="../pivotTables/pivotTable32.xml"/><Relationship Id="rId9" Type="http://schemas.openxmlformats.org/officeDocument/2006/relationships/pivotTable" Target="../pivotTables/pivotTable37.xml"/><Relationship Id="rId14" Type="http://schemas.openxmlformats.org/officeDocument/2006/relationships/pivotTable" Target="../pivotTables/pivotTable4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0.xml"/><Relationship Id="rId13" Type="http://schemas.openxmlformats.org/officeDocument/2006/relationships/pivotTable" Target="../pivotTables/pivotTable55.xml"/><Relationship Id="rId3" Type="http://schemas.openxmlformats.org/officeDocument/2006/relationships/pivotTable" Target="../pivotTables/pivotTable45.xml"/><Relationship Id="rId7" Type="http://schemas.openxmlformats.org/officeDocument/2006/relationships/pivotTable" Target="../pivotTables/pivotTable49.xml"/><Relationship Id="rId12" Type="http://schemas.openxmlformats.org/officeDocument/2006/relationships/pivotTable" Target="../pivotTables/pivotTable54.xml"/><Relationship Id="rId2" Type="http://schemas.openxmlformats.org/officeDocument/2006/relationships/pivotTable" Target="../pivotTables/pivotTable44.xml"/><Relationship Id="rId1" Type="http://schemas.openxmlformats.org/officeDocument/2006/relationships/pivotTable" Target="../pivotTables/pivotTable43.xml"/><Relationship Id="rId6" Type="http://schemas.openxmlformats.org/officeDocument/2006/relationships/pivotTable" Target="../pivotTables/pivotTable48.xml"/><Relationship Id="rId11" Type="http://schemas.openxmlformats.org/officeDocument/2006/relationships/pivotTable" Target="../pivotTables/pivotTable53.xml"/><Relationship Id="rId5" Type="http://schemas.openxmlformats.org/officeDocument/2006/relationships/pivotTable" Target="../pivotTables/pivotTable47.xml"/><Relationship Id="rId10" Type="http://schemas.openxmlformats.org/officeDocument/2006/relationships/pivotTable" Target="../pivotTables/pivotTable52.xml"/><Relationship Id="rId4" Type="http://schemas.openxmlformats.org/officeDocument/2006/relationships/pivotTable" Target="../pivotTables/pivotTable46.xml"/><Relationship Id="rId9" Type="http://schemas.openxmlformats.org/officeDocument/2006/relationships/pivotTable" Target="../pivotTables/pivotTable5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150"/>
  <sheetViews>
    <sheetView topLeftCell="A115" workbookViewId="0">
      <selection activeCell="A4" sqref="A4:A149"/>
    </sheetView>
  </sheetViews>
  <sheetFormatPr defaultColWidth="8.85546875" defaultRowHeight="15" x14ac:dyDescent="0.25"/>
  <cols>
    <col min="1" max="1" width="76.140625" bestFit="1" customWidth="1"/>
    <col min="2" max="2" width="35.140625" bestFit="1" customWidth="1"/>
  </cols>
  <sheetData>
    <row r="3" spans="1:1" x14ac:dyDescent="0.25">
      <c r="A3" s="18" t="s">
        <v>125</v>
      </c>
    </row>
    <row r="4" spans="1:1" x14ac:dyDescent="0.25">
      <c r="A4" s="19" t="s">
        <v>369</v>
      </c>
    </row>
    <row r="5" spans="1:1" x14ac:dyDescent="0.25">
      <c r="A5" s="50" t="s">
        <v>370</v>
      </c>
    </row>
    <row r="6" spans="1:1" x14ac:dyDescent="0.25">
      <c r="A6" s="19" t="s">
        <v>240</v>
      </c>
    </row>
    <row r="7" spans="1:1" x14ac:dyDescent="0.25">
      <c r="A7" s="50" t="s">
        <v>241</v>
      </c>
    </row>
    <row r="8" spans="1:1" x14ac:dyDescent="0.25">
      <c r="A8" s="19" t="s">
        <v>355</v>
      </c>
    </row>
    <row r="9" spans="1:1" x14ac:dyDescent="0.25">
      <c r="A9" s="50" t="s">
        <v>356</v>
      </c>
    </row>
    <row r="10" spans="1:1" x14ac:dyDescent="0.25">
      <c r="A10" s="19" t="s">
        <v>383</v>
      </c>
    </row>
    <row r="11" spans="1:1" x14ac:dyDescent="0.25">
      <c r="A11" s="50" t="s">
        <v>384</v>
      </c>
    </row>
    <row r="12" spans="1:1" x14ac:dyDescent="0.25">
      <c r="A12" s="19" t="s">
        <v>263</v>
      </c>
    </row>
    <row r="13" spans="1:1" x14ac:dyDescent="0.25">
      <c r="A13" s="50" t="s">
        <v>264</v>
      </c>
    </row>
    <row r="14" spans="1:1" x14ac:dyDescent="0.25">
      <c r="A14" s="19" t="s">
        <v>259</v>
      </c>
    </row>
    <row r="15" spans="1:1" x14ac:dyDescent="0.25">
      <c r="A15" s="50" t="s">
        <v>260</v>
      </c>
    </row>
    <row r="16" spans="1:1" x14ac:dyDescent="0.25">
      <c r="A16" s="19" t="s">
        <v>266</v>
      </c>
    </row>
    <row r="17" spans="1:1" x14ac:dyDescent="0.25">
      <c r="A17" s="50" t="s">
        <v>267</v>
      </c>
    </row>
    <row r="18" spans="1:1" x14ac:dyDescent="0.25">
      <c r="A18" s="19" t="s">
        <v>351</v>
      </c>
    </row>
    <row r="19" spans="1:1" x14ac:dyDescent="0.25">
      <c r="A19" s="50" t="s">
        <v>352</v>
      </c>
    </row>
    <row r="20" spans="1:1" x14ac:dyDescent="0.25">
      <c r="A20" s="19" t="s">
        <v>329</v>
      </c>
    </row>
    <row r="21" spans="1:1" x14ac:dyDescent="0.25">
      <c r="A21" s="50" t="s">
        <v>330</v>
      </c>
    </row>
    <row r="22" spans="1:1" x14ac:dyDescent="0.25">
      <c r="A22" s="19" t="s">
        <v>379</v>
      </c>
    </row>
    <row r="23" spans="1:1" x14ac:dyDescent="0.25">
      <c r="A23" s="50" t="s">
        <v>380</v>
      </c>
    </row>
    <row r="24" spans="1:1" x14ac:dyDescent="0.25">
      <c r="A24" s="19" t="s">
        <v>300</v>
      </c>
    </row>
    <row r="25" spans="1:1" x14ac:dyDescent="0.25">
      <c r="A25" s="50" t="s">
        <v>301</v>
      </c>
    </row>
    <row r="26" spans="1:1" x14ac:dyDescent="0.25">
      <c r="A26" s="19" t="s">
        <v>363</v>
      </c>
    </row>
    <row r="27" spans="1:1" x14ac:dyDescent="0.25">
      <c r="A27" s="50" t="s">
        <v>364</v>
      </c>
    </row>
    <row r="28" spans="1:1" x14ac:dyDescent="0.25">
      <c r="A28" s="19" t="s">
        <v>381</v>
      </c>
    </row>
    <row r="29" spans="1:1" x14ac:dyDescent="0.25">
      <c r="A29" s="50" t="s">
        <v>382</v>
      </c>
    </row>
    <row r="30" spans="1:1" x14ac:dyDescent="0.25">
      <c r="A30" s="19" t="s">
        <v>357</v>
      </c>
    </row>
    <row r="31" spans="1:1" x14ac:dyDescent="0.25">
      <c r="A31" s="50" t="s">
        <v>358</v>
      </c>
    </row>
    <row r="32" spans="1:1" x14ac:dyDescent="0.25">
      <c r="A32" s="19" t="s">
        <v>325</v>
      </c>
    </row>
    <row r="33" spans="1:1" x14ac:dyDescent="0.25">
      <c r="A33" s="50" t="s">
        <v>326</v>
      </c>
    </row>
    <row r="34" spans="1:1" x14ac:dyDescent="0.25">
      <c r="A34" s="19" t="s">
        <v>312</v>
      </c>
    </row>
    <row r="35" spans="1:1" x14ac:dyDescent="0.25">
      <c r="A35" s="50" t="s">
        <v>313</v>
      </c>
    </row>
    <row r="36" spans="1:1" x14ac:dyDescent="0.25">
      <c r="A36" s="19" t="s">
        <v>255</v>
      </c>
    </row>
    <row r="37" spans="1:1" x14ac:dyDescent="0.25">
      <c r="A37" s="50" t="s">
        <v>256</v>
      </c>
    </row>
    <row r="38" spans="1:1" x14ac:dyDescent="0.25">
      <c r="A38" s="19" t="s">
        <v>253</v>
      </c>
    </row>
    <row r="39" spans="1:1" x14ac:dyDescent="0.25">
      <c r="A39" s="50" t="s">
        <v>254</v>
      </c>
    </row>
    <row r="40" spans="1:1" x14ac:dyDescent="0.25">
      <c r="A40" s="19" t="s">
        <v>310</v>
      </c>
    </row>
    <row r="41" spans="1:1" x14ac:dyDescent="0.25">
      <c r="A41" s="50" t="s">
        <v>311</v>
      </c>
    </row>
    <row r="42" spans="1:1" x14ac:dyDescent="0.25">
      <c r="A42" s="19" t="s">
        <v>349</v>
      </c>
    </row>
    <row r="43" spans="1:1" x14ac:dyDescent="0.25">
      <c r="A43" s="50" t="s">
        <v>350</v>
      </c>
    </row>
    <row r="44" spans="1:1" x14ac:dyDescent="0.25">
      <c r="A44" s="19" t="s">
        <v>333</v>
      </c>
    </row>
    <row r="45" spans="1:1" x14ac:dyDescent="0.25">
      <c r="A45" s="50" t="s">
        <v>334</v>
      </c>
    </row>
    <row r="46" spans="1:1" x14ac:dyDescent="0.25">
      <c r="A46" s="19" t="s">
        <v>251</v>
      </c>
    </row>
    <row r="47" spans="1:1" x14ac:dyDescent="0.25">
      <c r="A47" s="50" t="s">
        <v>252</v>
      </c>
    </row>
    <row r="48" spans="1:1" x14ac:dyDescent="0.25">
      <c r="A48" s="19" t="s">
        <v>237</v>
      </c>
    </row>
    <row r="49" spans="1:1" x14ac:dyDescent="0.25">
      <c r="A49" s="50" t="s">
        <v>238</v>
      </c>
    </row>
    <row r="50" spans="1:1" x14ac:dyDescent="0.25">
      <c r="A50" s="19" t="s">
        <v>371</v>
      </c>
    </row>
    <row r="51" spans="1:1" x14ac:dyDescent="0.25">
      <c r="A51" s="50" t="s">
        <v>372</v>
      </c>
    </row>
    <row r="52" spans="1:1" x14ac:dyDescent="0.25">
      <c r="A52" s="19" t="s">
        <v>249</v>
      </c>
    </row>
    <row r="53" spans="1:1" x14ac:dyDescent="0.25">
      <c r="A53" s="50" t="s">
        <v>250</v>
      </c>
    </row>
    <row r="54" spans="1:1" x14ac:dyDescent="0.25">
      <c r="A54" s="19" t="s">
        <v>377</v>
      </c>
    </row>
    <row r="55" spans="1:1" x14ac:dyDescent="0.25">
      <c r="A55" s="50" t="s">
        <v>378</v>
      </c>
    </row>
    <row r="56" spans="1:1" x14ac:dyDescent="0.25">
      <c r="A56" s="19" t="s">
        <v>373</v>
      </c>
    </row>
    <row r="57" spans="1:1" x14ac:dyDescent="0.25">
      <c r="A57" s="50" t="s">
        <v>374</v>
      </c>
    </row>
    <row r="58" spans="1:1" x14ac:dyDescent="0.25">
      <c r="A58" s="19" t="s">
        <v>347</v>
      </c>
    </row>
    <row r="59" spans="1:1" x14ac:dyDescent="0.25">
      <c r="A59" s="50" t="s">
        <v>348</v>
      </c>
    </row>
    <row r="60" spans="1:1" x14ac:dyDescent="0.25">
      <c r="A60" s="19" t="s">
        <v>286</v>
      </c>
    </row>
    <row r="61" spans="1:1" x14ac:dyDescent="0.25">
      <c r="A61" s="50" t="s">
        <v>287</v>
      </c>
    </row>
    <row r="62" spans="1:1" x14ac:dyDescent="0.25">
      <c r="A62" s="19" t="s">
        <v>298</v>
      </c>
    </row>
    <row r="63" spans="1:1" x14ac:dyDescent="0.25">
      <c r="A63" s="50" t="s">
        <v>299</v>
      </c>
    </row>
    <row r="64" spans="1:1" x14ac:dyDescent="0.25">
      <c r="A64" s="19" t="s">
        <v>288</v>
      </c>
    </row>
    <row r="65" spans="1:1" x14ac:dyDescent="0.25">
      <c r="A65" s="50" t="s">
        <v>289</v>
      </c>
    </row>
    <row r="66" spans="1:1" x14ac:dyDescent="0.25">
      <c r="A66" s="19" t="s">
        <v>280</v>
      </c>
    </row>
    <row r="67" spans="1:1" x14ac:dyDescent="0.25">
      <c r="A67" s="50" t="s">
        <v>281</v>
      </c>
    </row>
    <row r="68" spans="1:1" x14ac:dyDescent="0.25">
      <c r="A68" s="19" t="s">
        <v>282</v>
      </c>
    </row>
    <row r="69" spans="1:1" x14ac:dyDescent="0.25">
      <c r="A69" s="50" t="s">
        <v>283</v>
      </c>
    </row>
    <row r="70" spans="1:1" x14ac:dyDescent="0.25">
      <c r="A70" s="19" t="s">
        <v>284</v>
      </c>
    </row>
    <row r="71" spans="1:1" x14ac:dyDescent="0.25">
      <c r="A71" s="50" t="s">
        <v>285</v>
      </c>
    </row>
    <row r="72" spans="1:1" x14ac:dyDescent="0.25">
      <c r="A72" s="19" t="s">
        <v>361</v>
      </c>
    </row>
    <row r="73" spans="1:1" x14ac:dyDescent="0.25">
      <c r="A73" s="50" t="s">
        <v>362</v>
      </c>
    </row>
    <row r="74" spans="1:1" x14ac:dyDescent="0.25">
      <c r="A74" s="19" t="s">
        <v>367</v>
      </c>
    </row>
    <row r="75" spans="1:1" x14ac:dyDescent="0.25">
      <c r="A75" s="50" t="s">
        <v>368</v>
      </c>
    </row>
    <row r="76" spans="1:1" x14ac:dyDescent="0.25">
      <c r="A76" s="19" t="s">
        <v>304</v>
      </c>
    </row>
    <row r="77" spans="1:1" x14ac:dyDescent="0.25">
      <c r="A77" s="50" t="s">
        <v>305</v>
      </c>
    </row>
    <row r="78" spans="1:1" x14ac:dyDescent="0.25">
      <c r="A78" s="19" t="s">
        <v>257</v>
      </c>
    </row>
    <row r="79" spans="1:1" x14ac:dyDescent="0.25">
      <c r="A79" s="50" t="s">
        <v>258</v>
      </c>
    </row>
    <row r="80" spans="1:1" x14ac:dyDescent="0.25">
      <c r="A80" s="19" t="s">
        <v>306</v>
      </c>
    </row>
    <row r="81" spans="1:1" x14ac:dyDescent="0.25">
      <c r="A81" s="50" t="s">
        <v>307</v>
      </c>
    </row>
    <row r="82" spans="1:1" x14ac:dyDescent="0.25">
      <c r="A82" s="19" t="s">
        <v>276</v>
      </c>
    </row>
    <row r="83" spans="1:1" x14ac:dyDescent="0.25">
      <c r="A83" s="50" t="s">
        <v>277</v>
      </c>
    </row>
    <row r="84" spans="1:1" x14ac:dyDescent="0.25">
      <c r="A84" s="19" t="s">
        <v>375</v>
      </c>
    </row>
    <row r="85" spans="1:1" x14ac:dyDescent="0.25">
      <c r="A85" s="50" t="s">
        <v>376</v>
      </c>
    </row>
    <row r="86" spans="1:1" x14ac:dyDescent="0.25">
      <c r="A86" s="19" t="s">
        <v>278</v>
      </c>
    </row>
    <row r="87" spans="1:1" x14ac:dyDescent="0.25">
      <c r="A87" s="50" t="s">
        <v>279</v>
      </c>
    </row>
    <row r="88" spans="1:1" x14ac:dyDescent="0.25">
      <c r="A88" s="19" t="s">
        <v>274</v>
      </c>
    </row>
    <row r="89" spans="1:1" x14ac:dyDescent="0.25">
      <c r="A89" s="50" t="s">
        <v>275</v>
      </c>
    </row>
    <row r="90" spans="1:1" x14ac:dyDescent="0.25">
      <c r="A90" s="19" t="s">
        <v>385</v>
      </c>
    </row>
    <row r="91" spans="1:1" x14ac:dyDescent="0.25">
      <c r="A91" s="50" t="s">
        <v>386</v>
      </c>
    </row>
    <row r="92" spans="1:1" x14ac:dyDescent="0.25">
      <c r="A92" s="19" t="s">
        <v>270</v>
      </c>
    </row>
    <row r="93" spans="1:1" x14ac:dyDescent="0.25">
      <c r="A93" s="50" t="s">
        <v>271</v>
      </c>
    </row>
    <row r="94" spans="1:1" x14ac:dyDescent="0.25">
      <c r="A94" s="19" t="s">
        <v>272</v>
      </c>
    </row>
    <row r="95" spans="1:1" x14ac:dyDescent="0.25">
      <c r="A95" s="50" t="s">
        <v>273</v>
      </c>
    </row>
    <row r="96" spans="1:1" x14ac:dyDescent="0.25">
      <c r="A96" s="19" t="s">
        <v>314</v>
      </c>
    </row>
    <row r="97" spans="1:1" x14ac:dyDescent="0.25">
      <c r="A97" s="50" t="s">
        <v>315</v>
      </c>
    </row>
    <row r="98" spans="1:1" x14ac:dyDescent="0.25">
      <c r="A98" s="19" t="s">
        <v>268</v>
      </c>
    </row>
    <row r="99" spans="1:1" x14ac:dyDescent="0.25">
      <c r="A99" s="50" t="s">
        <v>269</v>
      </c>
    </row>
    <row r="100" spans="1:1" x14ac:dyDescent="0.25">
      <c r="A100" s="19" t="s">
        <v>365</v>
      </c>
    </row>
    <row r="101" spans="1:1" x14ac:dyDescent="0.25">
      <c r="A101" s="50" t="s">
        <v>366</v>
      </c>
    </row>
    <row r="102" spans="1:1" x14ac:dyDescent="0.25">
      <c r="A102" s="19" t="s">
        <v>359</v>
      </c>
    </row>
    <row r="103" spans="1:1" x14ac:dyDescent="0.25">
      <c r="A103" s="50" t="s">
        <v>360</v>
      </c>
    </row>
    <row r="104" spans="1:1" x14ac:dyDescent="0.25">
      <c r="A104" s="19" t="s">
        <v>247</v>
      </c>
    </row>
    <row r="105" spans="1:1" x14ac:dyDescent="0.25">
      <c r="A105" s="50" t="s">
        <v>248</v>
      </c>
    </row>
    <row r="106" spans="1:1" x14ac:dyDescent="0.25">
      <c r="A106" s="19" t="s">
        <v>353</v>
      </c>
    </row>
    <row r="107" spans="1:1" x14ac:dyDescent="0.25">
      <c r="A107" s="50" t="s">
        <v>354</v>
      </c>
    </row>
    <row r="108" spans="1:1" x14ac:dyDescent="0.25">
      <c r="A108" s="19" t="s">
        <v>302</v>
      </c>
    </row>
    <row r="109" spans="1:1" x14ac:dyDescent="0.25">
      <c r="A109" s="50" t="s">
        <v>303</v>
      </c>
    </row>
    <row r="110" spans="1:1" x14ac:dyDescent="0.25">
      <c r="A110" s="19" t="s">
        <v>294</v>
      </c>
    </row>
    <row r="111" spans="1:1" x14ac:dyDescent="0.25">
      <c r="A111" s="50" t="s">
        <v>295</v>
      </c>
    </row>
    <row r="112" spans="1:1" x14ac:dyDescent="0.25">
      <c r="A112" s="19" t="s">
        <v>327</v>
      </c>
    </row>
    <row r="113" spans="1:1" x14ac:dyDescent="0.25">
      <c r="A113" s="50" t="s">
        <v>328</v>
      </c>
    </row>
    <row r="114" spans="1:1" x14ac:dyDescent="0.25">
      <c r="A114" s="19" t="s">
        <v>319</v>
      </c>
    </row>
    <row r="115" spans="1:1" x14ac:dyDescent="0.25">
      <c r="A115" s="50" t="s">
        <v>320</v>
      </c>
    </row>
    <row r="116" spans="1:1" x14ac:dyDescent="0.25">
      <c r="A116" s="19" t="s">
        <v>323</v>
      </c>
    </row>
    <row r="117" spans="1:1" x14ac:dyDescent="0.25">
      <c r="A117" s="50" t="s">
        <v>324</v>
      </c>
    </row>
    <row r="118" spans="1:1" x14ac:dyDescent="0.25">
      <c r="A118" s="19" t="s">
        <v>343</v>
      </c>
    </row>
    <row r="119" spans="1:1" x14ac:dyDescent="0.25">
      <c r="A119" s="50" t="s">
        <v>344</v>
      </c>
    </row>
    <row r="120" spans="1:1" x14ac:dyDescent="0.25">
      <c r="A120" s="19" t="s">
        <v>308</v>
      </c>
    </row>
    <row r="121" spans="1:1" x14ac:dyDescent="0.25">
      <c r="A121" s="50" t="s">
        <v>309</v>
      </c>
    </row>
    <row r="122" spans="1:1" x14ac:dyDescent="0.25">
      <c r="A122" s="19" t="s">
        <v>290</v>
      </c>
    </row>
    <row r="123" spans="1:1" x14ac:dyDescent="0.25">
      <c r="A123" s="50" t="s">
        <v>291</v>
      </c>
    </row>
    <row r="124" spans="1:1" x14ac:dyDescent="0.25">
      <c r="A124" s="19" t="s">
        <v>387</v>
      </c>
    </row>
    <row r="125" spans="1:1" x14ac:dyDescent="0.25">
      <c r="A125" s="50" t="s">
        <v>388</v>
      </c>
    </row>
    <row r="126" spans="1:1" x14ac:dyDescent="0.25">
      <c r="A126" s="19" t="s">
        <v>243</v>
      </c>
    </row>
    <row r="127" spans="1:1" x14ac:dyDescent="0.25">
      <c r="A127" s="50" t="s">
        <v>244</v>
      </c>
    </row>
    <row r="128" spans="1:1" x14ac:dyDescent="0.25">
      <c r="A128" s="19" t="s">
        <v>321</v>
      </c>
    </row>
    <row r="129" spans="1:1" x14ac:dyDescent="0.25">
      <c r="A129" s="50" t="s">
        <v>322</v>
      </c>
    </row>
    <row r="130" spans="1:1" x14ac:dyDescent="0.25">
      <c r="A130" s="19" t="s">
        <v>331</v>
      </c>
    </row>
    <row r="131" spans="1:1" x14ac:dyDescent="0.25">
      <c r="A131" s="50" t="s">
        <v>332</v>
      </c>
    </row>
    <row r="132" spans="1:1" x14ac:dyDescent="0.25">
      <c r="A132" s="19" t="s">
        <v>296</v>
      </c>
    </row>
    <row r="133" spans="1:1" x14ac:dyDescent="0.25">
      <c r="A133" s="50" t="s">
        <v>297</v>
      </c>
    </row>
    <row r="134" spans="1:1" x14ac:dyDescent="0.25">
      <c r="A134" s="19" t="s">
        <v>245</v>
      </c>
    </row>
    <row r="135" spans="1:1" x14ac:dyDescent="0.25">
      <c r="A135" s="50" t="s">
        <v>246</v>
      </c>
    </row>
    <row r="136" spans="1:1" x14ac:dyDescent="0.25">
      <c r="A136" s="19" t="s">
        <v>339</v>
      </c>
    </row>
    <row r="137" spans="1:1" x14ac:dyDescent="0.25">
      <c r="A137" s="50" t="s">
        <v>340</v>
      </c>
    </row>
    <row r="138" spans="1:1" x14ac:dyDescent="0.25">
      <c r="A138" s="19" t="s">
        <v>345</v>
      </c>
    </row>
    <row r="139" spans="1:1" x14ac:dyDescent="0.25">
      <c r="A139" s="50" t="s">
        <v>346</v>
      </c>
    </row>
    <row r="140" spans="1:1" x14ac:dyDescent="0.25">
      <c r="A140" s="19" t="s">
        <v>337</v>
      </c>
    </row>
    <row r="141" spans="1:1" x14ac:dyDescent="0.25">
      <c r="A141" s="50" t="s">
        <v>338</v>
      </c>
    </row>
    <row r="142" spans="1:1" x14ac:dyDescent="0.25">
      <c r="A142" s="19" t="s">
        <v>317</v>
      </c>
    </row>
    <row r="143" spans="1:1" x14ac:dyDescent="0.25">
      <c r="A143" s="50" t="s">
        <v>318</v>
      </c>
    </row>
    <row r="144" spans="1:1" x14ac:dyDescent="0.25">
      <c r="A144" s="19" t="s">
        <v>341</v>
      </c>
    </row>
    <row r="145" spans="1:1" x14ac:dyDescent="0.25">
      <c r="A145" s="50" t="s">
        <v>342</v>
      </c>
    </row>
    <row r="146" spans="1:1" x14ac:dyDescent="0.25">
      <c r="A146" s="19" t="s">
        <v>261</v>
      </c>
    </row>
    <row r="147" spans="1:1" x14ac:dyDescent="0.25">
      <c r="A147" s="50" t="s">
        <v>262</v>
      </c>
    </row>
    <row r="148" spans="1:1" x14ac:dyDescent="0.25">
      <c r="A148" s="19" t="s">
        <v>335</v>
      </c>
    </row>
    <row r="149" spans="1:1" x14ac:dyDescent="0.25">
      <c r="A149" s="50" t="s">
        <v>336</v>
      </c>
    </row>
    <row r="150" spans="1:1" x14ac:dyDescent="0.25">
      <c r="A150" s="19" t="s">
        <v>126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L126"/>
  <sheetViews>
    <sheetView topLeftCell="A23" workbookViewId="0">
      <selection activeCell="F55" sqref="F55"/>
    </sheetView>
  </sheetViews>
  <sheetFormatPr defaultColWidth="8.85546875" defaultRowHeight="15" x14ac:dyDescent="0.25"/>
  <cols>
    <col min="1" max="1" width="51.140625" bestFit="1" customWidth="1"/>
    <col min="2" max="2" width="26.42578125" bestFit="1" customWidth="1"/>
    <col min="5" max="5" width="20.85546875" bestFit="1" customWidth="1"/>
    <col min="6" max="6" width="78" bestFit="1" customWidth="1"/>
    <col min="7" max="7" width="26.42578125" bestFit="1" customWidth="1"/>
  </cols>
  <sheetData>
    <row r="1" spans="1:12" x14ac:dyDescent="0.25">
      <c r="A1" s="2" t="s">
        <v>23</v>
      </c>
      <c r="B1" s="2" t="s">
        <v>129</v>
      </c>
      <c r="E1" s="3" t="s">
        <v>11</v>
      </c>
      <c r="F1" s="4" t="s">
        <v>132</v>
      </c>
      <c r="G1" s="4"/>
      <c r="H1" s="5" t="s">
        <v>133</v>
      </c>
      <c r="I1" s="4" t="s">
        <v>134</v>
      </c>
      <c r="J1" s="6" t="s">
        <v>135</v>
      </c>
      <c r="K1" s="5" t="s">
        <v>133</v>
      </c>
      <c r="L1" s="7" t="s">
        <v>134</v>
      </c>
    </row>
    <row r="2" spans="1:12" x14ac:dyDescent="0.25">
      <c r="A2" s="2" t="s">
        <v>60</v>
      </c>
      <c r="B2" s="2" t="s">
        <v>129</v>
      </c>
      <c r="E2" s="8" t="s">
        <v>14</v>
      </c>
      <c r="F2" s="9" t="s">
        <v>134</v>
      </c>
      <c r="G2" s="9"/>
      <c r="H2" s="10" t="s">
        <v>136</v>
      </c>
      <c r="I2" s="9" t="s">
        <v>137</v>
      </c>
      <c r="J2" s="11" t="s">
        <v>138</v>
      </c>
      <c r="K2" s="10" t="s">
        <v>136</v>
      </c>
      <c r="L2" s="12" t="s">
        <v>137</v>
      </c>
    </row>
    <row r="3" spans="1:12" x14ac:dyDescent="0.25">
      <c r="A3" s="2" t="s">
        <v>21</v>
      </c>
      <c r="B3" s="2" t="s">
        <v>129</v>
      </c>
      <c r="E3" s="8" t="s">
        <v>1</v>
      </c>
      <c r="F3" s="9" t="s">
        <v>139</v>
      </c>
      <c r="G3" s="9"/>
      <c r="H3" s="10" t="s">
        <v>140</v>
      </c>
      <c r="I3" s="9" t="s">
        <v>141</v>
      </c>
      <c r="J3" s="11" t="s">
        <v>142</v>
      </c>
      <c r="K3" s="10" t="s">
        <v>140</v>
      </c>
      <c r="L3" s="12" t="s">
        <v>141</v>
      </c>
    </row>
    <row r="4" spans="1:12" x14ac:dyDescent="0.25">
      <c r="A4" s="2" t="s">
        <v>36</v>
      </c>
      <c r="B4" s="2" t="s">
        <v>227</v>
      </c>
      <c r="E4" s="8" t="s">
        <v>17</v>
      </c>
      <c r="F4" s="9" t="s">
        <v>143</v>
      </c>
      <c r="G4" s="9"/>
      <c r="H4" s="10" t="s">
        <v>144</v>
      </c>
      <c r="I4" s="9" t="s">
        <v>139</v>
      </c>
      <c r="J4" s="11" t="s">
        <v>145</v>
      </c>
      <c r="K4" s="10" t="s">
        <v>144</v>
      </c>
      <c r="L4" s="12" t="s">
        <v>139</v>
      </c>
    </row>
    <row r="5" spans="1:12" x14ac:dyDescent="0.25">
      <c r="A5" s="2" t="s">
        <v>119</v>
      </c>
      <c r="B5" s="2" t="s">
        <v>227</v>
      </c>
      <c r="E5" s="8" t="s">
        <v>6</v>
      </c>
      <c r="F5" s="9" t="s">
        <v>146</v>
      </c>
      <c r="G5" s="9"/>
      <c r="H5" s="10" t="s">
        <v>147</v>
      </c>
      <c r="I5" s="9" t="s">
        <v>148</v>
      </c>
      <c r="J5" s="11" t="s">
        <v>149</v>
      </c>
      <c r="K5" s="10" t="s">
        <v>147</v>
      </c>
      <c r="L5" s="12" t="s">
        <v>148</v>
      </c>
    </row>
    <row r="6" spans="1:12" x14ac:dyDescent="0.25">
      <c r="A6" s="21" t="s">
        <v>58</v>
      </c>
      <c r="B6" s="2" t="s">
        <v>227</v>
      </c>
      <c r="E6" s="8" t="s">
        <v>16</v>
      </c>
      <c r="F6" s="9" t="s">
        <v>141</v>
      </c>
      <c r="G6" s="9"/>
      <c r="H6" s="10" t="s">
        <v>150</v>
      </c>
      <c r="I6" s="9" t="s">
        <v>151</v>
      </c>
      <c r="J6" s="11" t="s">
        <v>152</v>
      </c>
      <c r="K6" s="10" t="s">
        <v>150</v>
      </c>
      <c r="L6" s="12" t="s">
        <v>151</v>
      </c>
    </row>
    <row r="7" spans="1:12" x14ac:dyDescent="0.25">
      <c r="A7" s="21" t="s">
        <v>61</v>
      </c>
      <c r="B7" s="2" t="s">
        <v>129</v>
      </c>
      <c r="E7" s="8" t="s">
        <v>13</v>
      </c>
      <c r="F7" s="9" t="s">
        <v>153</v>
      </c>
      <c r="G7" s="9"/>
      <c r="H7" s="10" t="s">
        <v>154</v>
      </c>
      <c r="I7" s="9" t="s">
        <v>155</v>
      </c>
      <c r="J7" s="11" t="s">
        <v>156</v>
      </c>
      <c r="K7" s="10" t="s">
        <v>154</v>
      </c>
      <c r="L7" s="12" t="s">
        <v>155</v>
      </c>
    </row>
    <row r="8" spans="1:12" x14ac:dyDescent="0.25">
      <c r="A8" s="21" t="s">
        <v>39</v>
      </c>
      <c r="B8" s="2" t="s">
        <v>129</v>
      </c>
      <c r="E8" s="8" t="s">
        <v>5</v>
      </c>
      <c r="F8" s="9" t="s">
        <v>157</v>
      </c>
      <c r="G8" s="9"/>
      <c r="H8" s="10" t="s">
        <v>158</v>
      </c>
      <c r="I8" s="9" t="s">
        <v>159</v>
      </c>
      <c r="J8" s="11" t="s">
        <v>160</v>
      </c>
      <c r="K8" s="10" t="s">
        <v>158</v>
      </c>
      <c r="L8" s="12" t="s">
        <v>159</v>
      </c>
    </row>
    <row r="9" spans="1:12" x14ac:dyDescent="0.25">
      <c r="A9" s="21" t="s">
        <v>48</v>
      </c>
      <c r="B9" s="2" t="s">
        <v>130</v>
      </c>
      <c r="E9" s="8" t="s">
        <v>9</v>
      </c>
      <c r="F9" s="9" t="s">
        <v>161</v>
      </c>
      <c r="G9" s="9"/>
      <c r="H9" s="10" t="s">
        <v>162</v>
      </c>
      <c r="I9" s="9" t="s">
        <v>163</v>
      </c>
      <c r="J9" s="11" t="s">
        <v>164</v>
      </c>
      <c r="K9" s="10" t="s">
        <v>162</v>
      </c>
      <c r="L9" s="12" t="s">
        <v>163</v>
      </c>
    </row>
    <row r="10" spans="1:12" x14ac:dyDescent="0.25">
      <c r="A10" s="21" t="s">
        <v>33</v>
      </c>
      <c r="B10" s="2" t="s">
        <v>129</v>
      </c>
      <c r="E10" s="8" t="s">
        <v>3</v>
      </c>
      <c r="F10" s="9" t="s">
        <v>151</v>
      </c>
      <c r="G10" s="9"/>
      <c r="H10" s="10" t="s">
        <v>165</v>
      </c>
      <c r="I10" s="9" t="s">
        <v>157</v>
      </c>
      <c r="J10" s="11" t="s">
        <v>166</v>
      </c>
      <c r="K10" s="10" t="s">
        <v>165</v>
      </c>
      <c r="L10" s="12" t="s">
        <v>157</v>
      </c>
    </row>
    <row r="11" spans="1:12" x14ac:dyDescent="0.25">
      <c r="A11" s="2" t="s">
        <v>20</v>
      </c>
      <c r="B11" s="2" t="s">
        <v>224</v>
      </c>
      <c r="E11" s="8" t="s">
        <v>222</v>
      </c>
      <c r="F11" s="9" t="s">
        <v>167</v>
      </c>
      <c r="G11" s="9"/>
      <c r="H11" s="10" t="s">
        <v>168</v>
      </c>
      <c r="I11" s="9" t="s">
        <v>169</v>
      </c>
      <c r="J11" s="11" t="s">
        <v>170</v>
      </c>
      <c r="K11" s="10" t="s">
        <v>168</v>
      </c>
      <c r="L11" s="12" t="s">
        <v>169</v>
      </c>
    </row>
    <row r="12" spans="1:12" x14ac:dyDescent="0.25">
      <c r="A12" s="2" t="s">
        <v>68</v>
      </c>
      <c r="B12" s="2" t="s">
        <v>129</v>
      </c>
      <c r="E12" s="8" t="s">
        <v>7</v>
      </c>
      <c r="F12" s="9" t="s">
        <v>171</v>
      </c>
      <c r="G12" s="9"/>
      <c r="H12" s="10" t="s">
        <v>172</v>
      </c>
      <c r="I12" s="9" t="s">
        <v>173</v>
      </c>
      <c r="J12" s="11" t="s">
        <v>174</v>
      </c>
      <c r="K12" s="10" t="s">
        <v>172</v>
      </c>
      <c r="L12" s="12" t="s">
        <v>173</v>
      </c>
    </row>
    <row r="13" spans="1:12" x14ac:dyDescent="0.25">
      <c r="A13" s="2" t="s">
        <v>111</v>
      </c>
      <c r="B13" s="2" t="s">
        <v>227</v>
      </c>
      <c r="E13" s="8" t="s">
        <v>8</v>
      </c>
      <c r="F13" s="9" t="s">
        <v>175</v>
      </c>
      <c r="G13" s="9"/>
      <c r="H13" s="10" t="s">
        <v>176</v>
      </c>
      <c r="I13" s="9" t="s">
        <v>177</v>
      </c>
      <c r="J13" s="11" t="s">
        <v>178</v>
      </c>
      <c r="K13" s="10" t="s">
        <v>176</v>
      </c>
      <c r="L13" s="12" t="s">
        <v>177</v>
      </c>
    </row>
    <row r="14" spans="1:12" x14ac:dyDescent="0.25">
      <c r="A14" s="2" t="s">
        <v>69</v>
      </c>
      <c r="B14" s="2" t="s">
        <v>227</v>
      </c>
      <c r="E14" s="8" t="s">
        <v>0</v>
      </c>
      <c r="F14" s="9" t="s">
        <v>137</v>
      </c>
      <c r="G14" s="9"/>
      <c r="H14" s="10" t="s">
        <v>179</v>
      </c>
      <c r="I14" s="9" t="s">
        <v>146</v>
      </c>
      <c r="J14" s="11" t="s">
        <v>180</v>
      </c>
      <c r="K14" s="10" t="s">
        <v>179</v>
      </c>
      <c r="L14" s="12" t="s">
        <v>146</v>
      </c>
    </row>
    <row r="15" spans="1:12" x14ac:dyDescent="0.25">
      <c r="A15" s="2" t="s">
        <v>19</v>
      </c>
      <c r="B15" s="2" t="s">
        <v>225</v>
      </c>
      <c r="E15" s="8" t="s">
        <v>12</v>
      </c>
      <c r="F15" s="9" t="s">
        <v>181</v>
      </c>
      <c r="G15" s="9"/>
      <c r="H15" s="10" t="s">
        <v>182</v>
      </c>
      <c r="I15" s="9" t="s">
        <v>171</v>
      </c>
      <c r="J15" s="11" t="s">
        <v>183</v>
      </c>
      <c r="K15" s="10" t="s">
        <v>182</v>
      </c>
      <c r="L15" s="12" t="s">
        <v>171</v>
      </c>
    </row>
    <row r="16" spans="1:12" x14ac:dyDescent="0.25">
      <c r="A16" s="2" t="s">
        <v>66</v>
      </c>
      <c r="B16" s="2" t="s">
        <v>129</v>
      </c>
      <c r="E16" s="8" t="s">
        <v>2</v>
      </c>
      <c r="F16" s="9" t="s">
        <v>148</v>
      </c>
      <c r="G16" s="9"/>
      <c r="H16" s="10" t="s">
        <v>184</v>
      </c>
      <c r="I16" s="9" t="s">
        <v>185</v>
      </c>
      <c r="J16" s="11" t="s">
        <v>186</v>
      </c>
      <c r="K16" s="10" t="s">
        <v>184</v>
      </c>
      <c r="L16" s="12" t="s">
        <v>185</v>
      </c>
    </row>
    <row r="17" spans="1:12" x14ac:dyDescent="0.25">
      <c r="A17" s="2" t="s">
        <v>71</v>
      </c>
      <c r="B17" s="2" t="s">
        <v>225</v>
      </c>
      <c r="E17" s="8" t="s">
        <v>216</v>
      </c>
      <c r="F17" s="9" t="s">
        <v>177</v>
      </c>
      <c r="G17" s="9"/>
      <c r="H17" s="10" t="s">
        <v>187</v>
      </c>
      <c r="I17" s="9" t="s">
        <v>175</v>
      </c>
      <c r="J17" s="11" t="s">
        <v>188</v>
      </c>
      <c r="K17" s="10" t="s">
        <v>187</v>
      </c>
      <c r="L17" s="12" t="s">
        <v>175</v>
      </c>
    </row>
    <row r="18" spans="1:12" x14ac:dyDescent="0.25">
      <c r="A18" s="2" t="s">
        <v>117</v>
      </c>
      <c r="B18" s="2" t="s">
        <v>225</v>
      </c>
      <c r="E18" s="8" t="s">
        <v>218</v>
      </c>
      <c r="F18" s="9" t="s">
        <v>159</v>
      </c>
      <c r="G18" s="9"/>
      <c r="H18" s="10" t="s">
        <v>189</v>
      </c>
      <c r="I18" s="9" t="s">
        <v>161</v>
      </c>
      <c r="J18" s="11" t="s">
        <v>190</v>
      </c>
      <c r="K18" s="10" t="s">
        <v>189</v>
      </c>
      <c r="L18" s="12" t="s">
        <v>161</v>
      </c>
    </row>
    <row r="19" spans="1:12" x14ac:dyDescent="0.25">
      <c r="A19" s="2" t="s">
        <v>114</v>
      </c>
      <c r="B19" s="2" t="s">
        <v>225</v>
      </c>
      <c r="E19" s="8" t="s">
        <v>213</v>
      </c>
      <c r="F19" s="9" t="s">
        <v>191</v>
      </c>
      <c r="G19" s="9"/>
      <c r="H19" s="10" t="s">
        <v>192</v>
      </c>
      <c r="I19" s="9" t="s">
        <v>191</v>
      </c>
      <c r="J19" s="11" t="s">
        <v>193</v>
      </c>
      <c r="K19" s="10" t="s">
        <v>192</v>
      </c>
      <c r="L19" s="12" t="s">
        <v>191</v>
      </c>
    </row>
    <row r="20" spans="1:12" x14ac:dyDescent="0.25">
      <c r="A20" s="2" t="s">
        <v>70</v>
      </c>
      <c r="B20" s="2" t="s">
        <v>225</v>
      </c>
      <c r="E20" s="8" t="s">
        <v>214</v>
      </c>
      <c r="F20" s="9" t="s">
        <v>194</v>
      </c>
      <c r="G20" s="9"/>
      <c r="H20" s="10" t="s">
        <v>195</v>
      </c>
      <c r="I20" s="9" t="s">
        <v>167</v>
      </c>
      <c r="J20" s="11" t="s">
        <v>196</v>
      </c>
      <c r="K20" s="10" t="s">
        <v>195</v>
      </c>
      <c r="L20" s="12" t="s">
        <v>167</v>
      </c>
    </row>
    <row r="21" spans="1:12" x14ac:dyDescent="0.25">
      <c r="A21" s="2" t="s">
        <v>35</v>
      </c>
      <c r="B21" s="2" t="s">
        <v>129</v>
      </c>
      <c r="E21" s="8" t="s">
        <v>10</v>
      </c>
      <c r="F21" s="9" t="s">
        <v>185</v>
      </c>
      <c r="G21" s="9"/>
      <c r="H21" s="10" t="s">
        <v>197</v>
      </c>
      <c r="I21" s="9" t="s">
        <v>198</v>
      </c>
      <c r="J21" s="11" t="s">
        <v>199</v>
      </c>
      <c r="K21" s="10" t="s">
        <v>197</v>
      </c>
      <c r="L21" s="12" t="s">
        <v>198</v>
      </c>
    </row>
    <row r="22" spans="1:12" x14ac:dyDescent="0.25">
      <c r="A22" s="2" t="s">
        <v>98</v>
      </c>
      <c r="B22" s="2" t="s">
        <v>15</v>
      </c>
      <c r="E22" s="8" t="s">
        <v>219</v>
      </c>
      <c r="F22" s="9" t="s">
        <v>200</v>
      </c>
      <c r="G22" s="9"/>
      <c r="H22" s="10" t="s">
        <v>201</v>
      </c>
      <c r="I22" s="9" t="s">
        <v>132</v>
      </c>
      <c r="J22" s="11" t="s">
        <v>202</v>
      </c>
      <c r="K22" s="10" t="s">
        <v>201</v>
      </c>
      <c r="L22" s="12" t="s">
        <v>132</v>
      </c>
    </row>
    <row r="23" spans="1:12" x14ac:dyDescent="0.25">
      <c r="A23" s="2" t="s">
        <v>40</v>
      </c>
      <c r="B23" s="2" t="s">
        <v>225</v>
      </c>
      <c r="E23" s="8" t="s">
        <v>215</v>
      </c>
      <c r="F23" s="9" t="s">
        <v>198</v>
      </c>
      <c r="G23" s="9"/>
      <c r="H23" s="10" t="s">
        <v>203</v>
      </c>
      <c r="I23" s="9" t="s">
        <v>143</v>
      </c>
      <c r="J23" s="11" t="s">
        <v>204</v>
      </c>
      <c r="K23" s="10" t="s">
        <v>203</v>
      </c>
      <c r="L23" s="12" t="s">
        <v>143</v>
      </c>
    </row>
    <row r="24" spans="1:12" x14ac:dyDescent="0.25">
      <c r="A24" s="2" t="s">
        <v>27</v>
      </c>
      <c r="B24" s="2" t="s">
        <v>225</v>
      </c>
      <c r="E24" s="8" t="s">
        <v>220</v>
      </c>
      <c r="F24" s="9" t="s">
        <v>173</v>
      </c>
      <c r="G24" s="9"/>
      <c r="H24" s="10" t="s">
        <v>205</v>
      </c>
      <c r="I24" s="9" t="s">
        <v>200</v>
      </c>
      <c r="J24" s="11" t="s">
        <v>206</v>
      </c>
      <c r="K24" s="10" t="s">
        <v>205</v>
      </c>
      <c r="L24" s="12" t="s">
        <v>200</v>
      </c>
    </row>
    <row r="25" spans="1:12" x14ac:dyDescent="0.25">
      <c r="A25" s="2" t="s">
        <v>18</v>
      </c>
      <c r="B25" s="2" t="s">
        <v>225</v>
      </c>
      <c r="E25" s="8" t="s">
        <v>221</v>
      </c>
      <c r="F25" s="9" t="s">
        <v>169</v>
      </c>
      <c r="G25" s="9"/>
      <c r="H25" s="10" t="s">
        <v>207</v>
      </c>
      <c r="I25" s="9" t="s">
        <v>194</v>
      </c>
      <c r="J25" s="11" t="s">
        <v>208</v>
      </c>
      <c r="K25" s="10" t="s">
        <v>207</v>
      </c>
      <c r="L25" s="12" t="s">
        <v>194</v>
      </c>
    </row>
    <row r="26" spans="1:12" x14ac:dyDescent="0.25">
      <c r="A26" s="2" t="s">
        <v>45</v>
      </c>
      <c r="B26" s="2" t="s">
        <v>225</v>
      </c>
      <c r="E26" s="8" t="s">
        <v>4</v>
      </c>
      <c r="F26" s="9" t="s">
        <v>163</v>
      </c>
      <c r="G26" s="9"/>
      <c r="H26" s="10" t="s">
        <v>209</v>
      </c>
      <c r="I26" s="9" t="s">
        <v>181</v>
      </c>
      <c r="J26" s="11" t="s">
        <v>210</v>
      </c>
      <c r="K26" s="10" t="s">
        <v>209</v>
      </c>
      <c r="L26" s="12" t="s">
        <v>181</v>
      </c>
    </row>
    <row r="27" spans="1:12" x14ac:dyDescent="0.25">
      <c r="A27" s="2" t="s">
        <v>118</v>
      </c>
      <c r="B27" s="2" t="s">
        <v>225</v>
      </c>
      <c r="E27" s="13" t="s">
        <v>217</v>
      </c>
      <c r="F27" s="14" t="s">
        <v>155</v>
      </c>
      <c r="G27" s="14"/>
      <c r="H27" s="15" t="s">
        <v>211</v>
      </c>
      <c r="I27" s="14" t="s">
        <v>153</v>
      </c>
      <c r="J27" s="16" t="s">
        <v>212</v>
      </c>
      <c r="K27" s="15" t="s">
        <v>211</v>
      </c>
      <c r="L27" s="17" t="s">
        <v>153</v>
      </c>
    </row>
    <row r="28" spans="1:12" x14ac:dyDescent="0.25">
      <c r="A28" s="2" t="s">
        <v>103</v>
      </c>
      <c r="B28" s="2" t="s">
        <v>224</v>
      </c>
      <c r="E28" s="1"/>
      <c r="F28" s="1"/>
      <c r="G28" s="1"/>
      <c r="H28" s="1"/>
      <c r="I28" s="1"/>
      <c r="J28" s="1"/>
      <c r="K28" s="1"/>
      <c r="L28" s="1"/>
    </row>
    <row r="29" spans="1:12" x14ac:dyDescent="0.25">
      <c r="A29" s="2" t="s">
        <v>73</v>
      </c>
      <c r="B29" s="2" t="s">
        <v>15</v>
      </c>
    </row>
    <row r="30" spans="1:12" x14ac:dyDescent="0.25">
      <c r="A30" s="2" t="s">
        <v>74</v>
      </c>
      <c r="B30" s="2" t="s">
        <v>15</v>
      </c>
    </row>
    <row r="31" spans="1:12" x14ac:dyDescent="0.25">
      <c r="A31" s="2" t="s">
        <v>86</v>
      </c>
      <c r="B31" s="2" t="s">
        <v>15</v>
      </c>
    </row>
    <row r="32" spans="1:12" x14ac:dyDescent="0.25">
      <c r="A32" s="2" t="s">
        <v>100</v>
      </c>
      <c r="B32" s="2" t="s">
        <v>15</v>
      </c>
    </row>
    <row r="33" spans="1:6" x14ac:dyDescent="0.25">
      <c r="A33" s="2" t="s">
        <v>123</v>
      </c>
      <c r="B33" s="2" t="s">
        <v>227</v>
      </c>
      <c r="E33" t="s">
        <v>405</v>
      </c>
    </row>
    <row r="34" spans="1:6" x14ac:dyDescent="0.25">
      <c r="A34" s="2" t="s">
        <v>52</v>
      </c>
      <c r="B34" s="2" t="s">
        <v>130</v>
      </c>
      <c r="E34">
        <v>2007</v>
      </c>
      <c r="F34">
        <v>1.7998330660926485</v>
      </c>
    </row>
    <row r="35" spans="1:6" x14ac:dyDescent="0.25">
      <c r="A35" s="2" t="s">
        <v>65</v>
      </c>
      <c r="B35" s="2" t="s">
        <v>226</v>
      </c>
      <c r="E35">
        <v>2008</v>
      </c>
      <c r="F35">
        <v>1.6995153585033496</v>
      </c>
    </row>
    <row r="36" spans="1:6" x14ac:dyDescent="0.25">
      <c r="A36" s="2" t="s">
        <v>115</v>
      </c>
      <c r="B36" s="2" t="s">
        <v>225</v>
      </c>
      <c r="E36">
        <v>2009</v>
      </c>
      <c r="F36">
        <v>1.6292670641140776</v>
      </c>
    </row>
    <row r="37" spans="1:6" x14ac:dyDescent="0.25">
      <c r="A37" s="2" t="s">
        <v>56</v>
      </c>
      <c r="B37" s="2" t="s">
        <v>227</v>
      </c>
      <c r="E37">
        <v>2010</v>
      </c>
      <c r="F37">
        <v>1.5383695934465831</v>
      </c>
    </row>
    <row r="38" spans="1:6" x14ac:dyDescent="0.25">
      <c r="A38" s="2" t="s">
        <v>59</v>
      </c>
      <c r="B38" s="2" t="s">
        <v>227</v>
      </c>
      <c r="E38">
        <v>2011</v>
      </c>
      <c r="F38">
        <v>1.4444330190702552</v>
      </c>
    </row>
    <row r="39" spans="1:6" x14ac:dyDescent="0.25">
      <c r="A39" s="2" t="s">
        <v>89</v>
      </c>
      <c r="B39" s="2" t="s">
        <v>15</v>
      </c>
      <c r="E39">
        <v>2012</v>
      </c>
      <c r="F39">
        <v>1.3647507536516714</v>
      </c>
    </row>
    <row r="40" spans="1:6" x14ac:dyDescent="0.25">
      <c r="A40" s="2" t="s">
        <v>102</v>
      </c>
      <c r="B40" s="2" t="s">
        <v>129</v>
      </c>
      <c r="E40">
        <v>2013</v>
      </c>
      <c r="F40">
        <v>1.2885864878819728</v>
      </c>
    </row>
    <row r="41" spans="1:6" x14ac:dyDescent="0.25">
      <c r="A41" s="2" t="s">
        <v>113</v>
      </c>
      <c r="B41" s="2" t="s">
        <v>129</v>
      </c>
      <c r="E41">
        <v>2014</v>
      </c>
      <c r="F41">
        <v>1.2109924972782313</v>
      </c>
    </row>
    <row r="42" spans="1:6" x14ac:dyDescent="0.25">
      <c r="A42" s="21" t="s">
        <v>108</v>
      </c>
      <c r="B42" s="2" t="s">
        <v>227</v>
      </c>
      <c r="E42">
        <v>2015</v>
      </c>
      <c r="F42">
        <v>1.0942074303887901</v>
      </c>
    </row>
    <row r="43" spans="1:6" x14ac:dyDescent="0.25">
      <c r="A43" s="21" t="s">
        <v>67</v>
      </c>
      <c r="B43" s="21" t="s">
        <v>225</v>
      </c>
      <c r="E43">
        <v>2016</v>
      </c>
      <c r="F43">
        <v>1.0294742132043471</v>
      </c>
    </row>
    <row r="44" spans="1:6" x14ac:dyDescent="0.25">
      <c r="A44" s="2" t="s">
        <v>91</v>
      </c>
      <c r="B44" s="2" t="s">
        <v>15</v>
      </c>
      <c r="E44">
        <v>2017</v>
      </c>
      <c r="F44">
        <v>1</v>
      </c>
    </row>
    <row r="45" spans="1:6" x14ac:dyDescent="0.25">
      <c r="A45" s="2" t="s">
        <v>77</v>
      </c>
      <c r="B45" s="2" t="s">
        <v>15</v>
      </c>
    </row>
    <row r="46" spans="1:6" x14ac:dyDescent="0.25">
      <c r="A46" s="2" t="s">
        <v>105</v>
      </c>
      <c r="B46" s="2" t="s">
        <v>227</v>
      </c>
    </row>
    <row r="47" spans="1:6" x14ac:dyDescent="0.25">
      <c r="A47" s="2" t="s">
        <v>92</v>
      </c>
      <c r="B47" s="2" t="s">
        <v>15</v>
      </c>
    </row>
    <row r="48" spans="1:6" x14ac:dyDescent="0.25">
      <c r="A48" s="21" t="s">
        <v>107</v>
      </c>
      <c r="B48" s="21" t="s">
        <v>227</v>
      </c>
    </row>
    <row r="49" spans="1:7" x14ac:dyDescent="0.25">
      <c r="A49" s="2" t="s">
        <v>109</v>
      </c>
      <c r="B49" s="2" t="s">
        <v>227</v>
      </c>
      <c r="E49" s="72" t="s">
        <v>394</v>
      </c>
      <c r="F49" s="72" t="s">
        <v>393</v>
      </c>
      <c r="G49" s="72" t="s">
        <v>128</v>
      </c>
    </row>
    <row r="50" spans="1:7" x14ac:dyDescent="0.25">
      <c r="A50" s="2" t="s">
        <v>112</v>
      </c>
      <c r="B50" s="2" t="s">
        <v>227</v>
      </c>
      <c r="E50" s="73" t="s">
        <v>378</v>
      </c>
      <c r="F50" s="73" t="s">
        <v>377</v>
      </c>
      <c r="G50" s="73" t="s">
        <v>417</v>
      </c>
    </row>
    <row r="51" spans="1:7" x14ac:dyDescent="0.25">
      <c r="A51" s="21" t="s">
        <v>25</v>
      </c>
      <c r="B51" s="2" t="s">
        <v>129</v>
      </c>
      <c r="E51" s="73" t="s">
        <v>348</v>
      </c>
      <c r="F51" s="73" t="s">
        <v>347</v>
      </c>
      <c r="G51" s="73" t="s">
        <v>129</v>
      </c>
    </row>
    <row r="52" spans="1:7" x14ac:dyDescent="0.25">
      <c r="A52" s="21" t="s">
        <v>93</v>
      </c>
      <c r="B52" s="2" t="s">
        <v>15</v>
      </c>
      <c r="E52" s="73" t="s">
        <v>291</v>
      </c>
      <c r="F52" s="73" t="s">
        <v>290</v>
      </c>
      <c r="G52" s="73" t="s">
        <v>417</v>
      </c>
    </row>
    <row r="53" spans="1:7" x14ac:dyDescent="0.25">
      <c r="A53" s="21" t="s">
        <v>124</v>
      </c>
      <c r="B53" s="2" t="s">
        <v>225</v>
      </c>
      <c r="E53" s="73" t="s">
        <v>362</v>
      </c>
      <c r="F53" s="73" t="s">
        <v>361</v>
      </c>
      <c r="G53" s="73" t="s">
        <v>226</v>
      </c>
    </row>
    <row r="54" spans="1:7" x14ac:dyDescent="0.25">
      <c r="A54" s="21" t="s">
        <v>101</v>
      </c>
      <c r="B54" s="2" t="s">
        <v>15</v>
      </c>
      <c r="E54" s="73" t="s">
        <v>386</v>
      </c>
      <c r="F54" s="73" t="s">
        <v>385</v>
      </c>
      <c r="G54" s="73" t="s">
        <v>417</v>
      </c>
    </row>
    <row r="55" spans="1:7" x14ac:dyDescent="0.25">
      <c r="A55" s="21" t="s">
        <v>80</v>
      </c>
      <c r="B55" s="2" t="s">
        <v>15</v>
      </c>
      <c r="E55" s="73" t="s">
        <v>269</v>
      </c>
      <c r="F55" s="73" t="s">
        <v>268</v>
      </c>
      <c r="G55" s="73" t="s">
        <v>417</v>
      </c>
    </row>
    <row r="56" spans="1:7" x14ac:dyDescent="0.25">
      <c r="A56" s="21" t="s">
        <v>54</v>
      </c>
      <c r="B56" s="2" t="s">
        <v>227</v>
      </c>
      <c r="E56" s="73" t="s">
        <v>384</v>
      </c>
      <c r="F56" s="73" t="s">
        <v>383</v>
      </c>
      <c r="G56" s="73" t="s">
        <v>417</v>
      </c>
    </row>
    <row r="57" spans="1:7" x14ac:dyDescent="0.25">
      <c r="A57" s="21" t="s">
        <v>53</v>
      </c>
      <c r="B57" s="2" t="s">
        <v>227</v>
      </c>
      <c r="E57" s="73" t="s">
        <v>254</v>
      </c>
      <c r="F57" s="73" t="s">
        <v>253</v>
      </c>
      <c r="G57" s="73" t="s">
        <v>130</v>
      </c>
    </row>
    <row r="58" spans="1:7" x14ac:dyDescent="0.25">
      <c r="A58" s="21" t="s">
        <v>57</v>
      </c>
      <c r="B58" s="2" t="s">
        <v>227</v>
      </c>
      <c r="E58" s="73" t="s">
        <v>356</v>
      </c>
      <c r="F58" s="73" t="s">
        <v>355</v>
      </c>
      <c r="G58" s="73" t="s">
        <v>228</v>
      </c>
    </row>
    <row r="59" spans="1:7" x14ac:dyDescent="0.25">
      <c r="A59" s="21" t="s">
        <v>37</v>
      </c>
      <c r="B59" s="2" t="s">
        <v>225</v>
      </c>
      <c r="E59" s="73" t="s">
        <v>332</v>
      </c>
      <c r="F59" s="73" t="s">
        <v>331</v>
      </c>
      <c r="G59" s="73" t="s">
        <v>228</v>
      </c>
    </row>
    <row r="60" spans="1:7" x14ac:dyDescent="0.25">
      <c r="A60" s="21" t="s">
        <v>30</v>
      </c>
      <c r="B60" s="2" t="s">
        <v>225</v>
      </c>
      <c r="E60" s="73" t="s">
        <v>374</v>
      </c>
      <c r="F60" s="73" t="s">
        <v>373</v>
      </c>
      <c r="G60" s="73" t="s">
        <v>417</v>
      </c>
    </row>
    <row r="61" spans="1:7" x14ac:dyDescent="0.25">
      <c r="A61" s="21" t="s">
        <v>83</v>
      </c>
      <c r="B61" s="2" t="s">
        <v>15</v>
      </c>
      <c r="E61" s="73" t="s">
        <v>376</v>
      </c>
      <c r="F61" s="73" t="s">
        <v>375</v>
      </c>
      <c r="G61" s="73" t="s">
        <v>226</v>
      </c>
    </row>
    <row r="62" spans="1:7" x14ac:dyDescent="0.25">
      <c r="A62" s="21" t="s">
        <v>41</v>
      </c>
      <c r="B62" s="2" t="s">
        <v>225</v>
      </c>
      <c r="E62" s="73" t="s">
        <v>275</v>
      </c>
      <c r="F62" s="73" t="s">
        <v>274</v>
      </c>
      <c r="G62" s="73" t="s">
        <v>226</v>
      </c>
    </row>
    <row r="63" spans="1:7" x14ac:dyDescent="0.25">
      <c r="A63" s="21" t="s">
        <v>121</v>
      </c>
      <c r="B63" s="2" t="s">
        <v>225</v>
      </c>
      <c r="E63" s="73" t="s">
        <v>279</v>
      </c>
      <c r="F63" s="73" t="s">
        <v>278</v>
      </c>
      <c r="G63" s="73" t="s">
        <v>226</v>
      </c>
    </row>
    <row r="64" spans="1:7" x14ac:dyDescent="0.25">
      <c r="A64" s="21" t="s">
        <v>106</v>
      </c>
      <c r="B64" s="2" t="s">
        <v>224</v>
      </c>
      <c r="E64" s="73" t="s">
        <v>273</v>
      </c>
      <c r="F64" s="73" t="s">
        <v>272</v>
      </c>
      <c r="G64" s="73" t="s">
        <v>226</v>
      </c>
    </row>
    <row r="65" spans="1:7" x14ac:dyDescent="0.25">
      <c r="A65" s="2" t="s">
        <v>95</v>
      </c>
      <c r="B65" s="2" t="s">
        <v>15</v>
      </c>
      <c r="E65" s="73" t="s">
        <v>267</v>
      </c>
      <c r="F65" s="73" t="s">
        <v>266</v>
      </c>
      <c r="G65" s="73" t="s">
        <v>15</v>
      </c>
    </row>
    <row r="66" spans="1:7" x14ac:dyDescent="0.25">
      <c r="A66" s="2" t="s">
        <v>24</v>
      </c>
      <c r="B66" s="2" t="s">
        <v>129</v>
      </c>
      <c r="E66" s="73" t="s">
        <v>252</v>
      </c>
      <c r="F66" s="73" t="s">
        <v>251</v>
      </c>
      <c r="G66" s="73" t="s">
        <v>15</v>
      </c>
    </row>
    <row r="67" spans="1:7" x14ac:dyDescent="0.25">
      <c r="A67" s="2" t="s">
        <v>49</v>
      </c>
      <c r="B67" s="2" t="s">
        <v>130</v>
      </c>
      <c r="E67" s="73" t="s">
        <v>277</v>
      </c>
      <c r="F67" s="73" t="s">
        <v>276</v>
      </c>
      <c r="G67" s="73" t="s">
        <v>226</v>
      </c>
    </row>
    <row r="68" spans="1:7" x14ac:dyDescent="0.25">
      <c r="A68" s="2" t="s">
        <v>44</v>
      </c>
      <c r="B68" s="2" t="s">
        <v>130</v>
      </c>
      <c r="E68" s="73" t="s">
        <v>271</v>
      </c>
      <c r="F68" s="73" t="s">
        <v>270</v>
      </c>
      <c r="G68" s="73" t="s">
        <v>226</v>
      </c>
    </row>
    <row r="69" spans="1:7" x14ac:dyDescent="0.25">
      <c r="A69" s="2" t="s">
        <v>47</v>
      </c>
      <c r="B69" s="2" t="s">
        <v>130</v>
      </c>
      <c r="E69" s="73" t="s">
        <v>315</v>
      </c>
      <c r="F69" s="73" t="s">
        <v>314</v>
      </c>
      <c r="G69" s="73" t="s">
        <v>226</v>
      </c>
    </row>
    <row r="70" spans="1:7" x14ac:dyDescent="0.25">
      <c r="A70" s="2" t="s">
        <v>62</v>
      </c>
      <c r="B70" s="2" t="s">
        <v>226</v>
      </c>
      <c r="E70" s="73" t="s">
        <v>238</v>
      </c>
      <c r="F70" s="73" t="s">
        <v>237</v>
      </c>
      <c r="G70" s="73" t="s">
        <v>228</v>
      </c>
    </row>
    <row r="71" spans="1:7" x14ac:dyDescent="0.25">
      <c r="A71" s="2" t="s">
        <v>120</v>
      </c>
      <c r="B71" s="2" t="s">
        <v>130</v>
      </c>
      <c r="E71" s="73" t="s">
        <v>344</v>
      </c>
      <c r="F71" s="73" t="s">
        <v>343</v>
      </c>
      <c r="G71" s="73" t="s">
        <v>228</v>
      </c>
    </row>
    <row r="72" spans="1:7" x14ac:dyDescent="0.25">
      <c r="A72" s="2" t="s">
        <v>50</v>
      </c>
      <c r="B72" s="2" t="s">
        <v>130</v>
      </c>
      <c r="E72" s="73" t="s">
        <v>382</v>
      </c>
      <c r="F72" s="73" t="s">
        <v>381</v>
      </c>
      <c r="G72" s="73" t="s">
        <v>417</v>
      </c>
    </row>
    <row r="73" spans="1:7" x14ac:dyDescent="0.25">
      <c r="A73" s="2" t="s">
        <v>51</v>
      </c>
      <c r="B73" s="2" t="s">
        <v>130</v>
      </c>
      <c r="E73" s="73" t="s">
        <v>313</v>
      </c>
      <c r="F73" s="73" t="s">
        <v>312</v>
      </c>
      <c r="G73" s="73" t="s">
        <v>129</v>
      </c>
    </row>
    <row r="74" spans="1:7" x14ac:dyDescent="0.25">
      <c r="A74" s="2" t="s">
        <v>64</v>
      </c>
      <c r="B74" s="2" t="s">
        <v>226</v>
      </c>
      <c r="E74" s="73" t="s">
        <v>388</v>
      </c>
      <c r="F74" s="73" t="s">
        <v>387</v>
      </c>
      <c r="G74" s="73" t="s">
        <v>417</v>
      </c>
    </row>
    <row r="75" spans="1:7" x14ac:dyDescent="0.25">
      <c r="A75" s="2" t="s">
        <v>55</v>
      </c>
      <c r="B75" s="2" t="s">
        <v>226</v>
      </c>
      <c r="E75" s="73" t="s">
        <v>285</v>
      </c>
      <c r="F75" s="73" t="s">
        <v>284</v>
      </c>
      <c r="G75" s="73" t="s">
        <v>226</v>
      </c>
    </row>
    <row r="76" spans="1:7" x14ac:dyDescent="0.25">
      <c r="A76" s="2" t="s">
        <v>99</v>
      </c>
      <c r="B76" s="2" t="s">
        <v>15</v>
      </c>
      <c r="E76" s="73" t="s">
        <v>289</v>
      </c>
      <c r="F76" s="73" t="s">
        <v>288</v>
      </c>
      <c r="G76" s="73" t="s">
        <v>226</v>
      </c>
    </row>
    <row r="77" spans="1:7" x14ac:dyDescent="0.25">
      <c r="A77" s="2" t="s">
        <v>110</v>
      </c>
      <c r="B77" s="2" t="s">
        <v>227</v>
      </c>
      <c r="E77" s="73" t="s">
        <v>328</v>
      </c>
      <c r="F77" s="73" t="s">
        <v>327</v>
      </c>
      <c r="G77" s="73" t="s">
        <v>15</v>
      </c>
    </row>
    <row r="78" spans="1:7" x14ac:dyDescent="0.25">
      <c r="A78" s="2" t="s">
        <v>84</v>
      </c>
      <c r="B78" s="2" t="s">
        <v>15</v>
      </c>
      <c r="E78" s="73" t="s">
        <v>256</v>
      </c>
      <c r="F78" s="73" t="s">
        <v>255</v>
      </c>
      <c r="G78" s="73" t="s">
        <v>15</v>
      </c>
    </row>
    <row r="79" spans="1:7" x14ac:dyDescent="0.25">
      <c r="A79" s="2" t="s">
        <v>29</v>
      </c>
      <c r="B79" s="2" t="s">
        <v>129</v>
      </c>
      <c r="E79" s="73" t="s">
        <v>380</v>
      </c>
      <c r="F79" s="73" t="s">
        <v>379</v>
      </c>
      <c r="G79" s="73" t="s">
        <v>417</v>
      </c>
    </row>
    <row r="80" spans="1:7" x14ac:dyDescent="0.25">
      <c r="A80" s="2" t="s">
        <v>38</v>
      </c>
      <c r="B80" s="2" t="s">
        <v>129</v>
      </c>
      <c r="E80" s="73" t="s">
        <v>241</v>
      </c>
      <c r="F80" s="73" t="s">
        <v>240</v>
      </c>
      <c r="G80" s="73" t="s">
        <v>228</v>
      </c>
    </row>
    <row r="81" spans="1:7" x14ac:dyDescent="0.25">
      <c r="A81" s="2" t="s">
        <v>28</v>
      </c>
      <c r="B81" s="2" t="s">
        <v>129</v>
      </c>
      <c r="E81" s="73" t="s">
        <v>264</v>
      </c>
      <c r="F81" s="73" t="s">
        <v>263</v>
      </c>
      <c r="G81" s="73" t="s">
        <v>15</v>
      </c>
    </row>
    <row r="82" spans="1:7" x14ac:dyDescent="0.25">
      <c r="A82" s="2" t="s">
        <v>32</v>
      </c>
      <c r="B82" s="2" t="s">
        <v>129</v>
      </c>
      <c r="E82" s="73" t="s">
        <v>250</v>
      </c>
      <c r="F82" s="73" t="s">
        <v>249</v>
      </c>
      <c r="G82" s="73" t="s">
        <v>15</v>
      </c>
    </row>
    <row r="83" spans="1:7" x14ac:dyDescent="0.25">
      <c r="A83" s="2" t="s">
        <v>34</v>
      </c>
      <c r="B83" s="2" t="s">
        <v>129</v>
      </c>
      <c r="E83" s="73" t="s">
        <v>283</v>
      </c>
      <c r="F83" s="73" t="s">
        <v>282</v>
      </c>
      <c r="G83" s="73" t="s">
        <v>226</v>
      </c>
    </row>
    <row r="84" spans="1:7" x14ac:dyDescent="0.25">
      <c r="A84" s="2" t="s">
        <v>94</v>
      </c>
      <c r="B84" s="2" t="s">
        <v>15</v>
      </c>
      <c r="E84" s="73" t="s">
        <v>260</v>
      </c>
      <c r="F84" s="73" t="s">
        <v>259</v>
      </c>
      <c r="G84" s="73" t="s">
        <v>15</v>
      </c>
    </row>
    <row r="85" spans="1:7" x14ac:dyDescent="0.25">
      <c r="A85" s="2" t="s">
        <v>72</v>
      </c>
      <c r="B85" s="2" t="s">
        <v>15</v>
      </c>
      <c r="E85" s="73" t="s">
        <v>258</v>
      </c>
      <c r="F85" s="73" t="s">
        <v>257</v>
      </c>
      <c r="G85" s="73" t="s">
        <v>15</v>
      </c>
    </row>
    <row r="86" spans="1:7" x14ac:dyDescent="0.25">
      <c r="A86" s="2" t="s">
        <v>75</v>
      </c>
      <c r="B86" s="2" t="s">
        <v>15</v>
      </c>
      <c r="E86" s="73" t="s">
        <v>246</v>
      </c>
      <c r="F86" s="73" t="s">
        <v>245</v>
      </c>
      <c r="G86" s="73" t="s">
        <v>228</v>
      </c>
    </row>
    <row r="87" spans="1:7" x14ac:dyDescent="0.25">
      <c r="A87" s="2" t="s">
        <v>76</v>
      </c>
      <c r="B87" s="2" t="s">
        <v>15</v>
      </c>
      <c r="E87" s="73" t="s">
        <v>281</v>
      </c>
      <c r="F87" s="73" t="s">
        <v>280</v>
      </c>
      <c r="G87" s="73" t="s">
        <v>130</v>
      </c>
    </row>
    <row r="88" spans="1:7" x14ac:dyDescent="0.25">
      <c r="A88" s="2" t="s">
        <v>79</v>
      </c>
      <c r="B88" s="2" t="s">
        <v>15</v>
      </c>
      <c r="E88" s="73" t="s">
        <v>309</v>
      </c>
      <c r="F88" s="73" t="s">
        <v>308</v>
      </c>
      <c r="G88" s="73" t="s">
        <v>417</v>
      </c>
    </row>
    <row r="89" spans="1:7" x14ac:dyDescent="0.25">
      <c r="A89" s="2" t="s">
        <v>85</v>
      </c>
      <c r="B89" s="2" t="s">
        <v>15</v>
      </c>
      <c r="E89" s="73" t="s">
        <v>320</v>
      </c>
      <c r="F89" s="73" t="s">
        <v>319</v>
      </c>
      <c r="G89" s="73" t="s">
        <v>130</v>
      </c>
    </row>
    <row r="90" spans="1:7" x14ac:dyDescent="0.25">
      <c r="A90" s="2" t="s">
        <v>90</v>
      </c>
      <c r="B90" s="2" t="s">
        <v>15</v>
      </c>
      <c r="E90" s="73" t="s">
        <v>287</v>
      </c>
      <c r="F90" s="73" t="s">
        <v>286</v>
      </c>
      <c r="G90" s="73" t="s">
        <v>130</v>
      </c>
    </row>
    <row r="91" spans="1:7" x14ac:dyDescent="0.25">
      <c r="A91" s="2" t="s">
        <v>88</v>
      </c>
      <c r="B91" s="2" t="s">
        <v>15</v>
      </c>
      <c r="E91" s="73" t="s">
        <v>346</v>
      </c>
      <c r="F91" s="73" t="s">
        <v>345</v>
      </c>
      <c r="G91" s="73" t="s">
        <v>15</v>
      </c>
    </row>
    <row r="92" spans="1:7" x14ac:dyDescent="0.25">
      <c r="A92" s="2" t="s">
        <v>87</v>
      </c>
      <c r="B92" s="2" t="s">
        <v>15</v>
      </c>
      <c r="E92" s="73" t="s">
        <v>297</v>
      </c>
      <c r="F92" s="73" t="s">
        <v>296</v>
      </c>
      <c r="G92" s="73" t="s">
        <v>15</v>
      </c>
    </row>
    <row r="93" spans="1:7" x14ac:dyDescent="0.25">
      <c r="A93" s="2" t="s">
        <v>104</v>
      </c>
      <c r="B93" s="2" t="s">
        <v>227</v>
      </c>
      <c r="E93" s="73" t="s">
        <v>307</v>
      </c>
      <c r="F93" s="73" t="s">
        <v>306</v>
      </c>
      <c r="G93" s="73" t="s">
        <v>417</v>
      </c>
    </row>
    <row r="94" spans="1:7" x14ac:dyDescent="0.25">
      <c r="A94" s="2" t="s">
        <v>122</v>
      </c>
      <c r="B94" s="2" t="s">
        <v>227</v>
      </c>
      <c r="E94" s="73" t="s">
        <v>311</v>
      </c>
      <c r="F94" s="73" t="s">
        <v>310</v>
      </c>
      <c r="G94" s="73" t="s">
        <v>228</v>
      </c>
    </row>
    <row r="95" spans="1:7" x14ac:dyDescent="0.25">
      <c r="A95" s="2" t="s">
        <v>78</v>
      </c>
      <c r="B95" s="2" t="s">
        <v>15</v>
      </c>
      <c r="E95" s="73" t="s">
        <v>370</v>
      </c>
      <c r="F95" s="73" t="s">
        <v>369</v>
      </c>
      <c r="G95" s="73" t="s">
        <v>417</v>
      </c>
    </row>
    <row r="96" spans="1:7" x14ac:dyDescent="0.25">
      <c r="A96" s="2" t="s">
        <v>96</v>
      </c>
      <c r="B96" s="2" t="s">
        <v>15</v>
      </c>
      <c r="E96" s="73" t="s">
        <v>330</v>
      </c>
      <c r="F96" s="73" t="s">
        <v>329</v>
      </c>
      <c r="G96" s="73" t="s">
        <v>227</v>
      </c>
    </row>
    <row r="97" spans="1:7" x14ac:dyDescent="0.25">
      <c r="A97" s="2" t="s">
        <v>82</v>
      </c>
      <c r="B97" s="2" t="s">
        <v>15</v>
      </c>
      <c r="E97" s="73" t="s">
        <v>262</v>
      </c>
      <c r="F97" s="73" t="s">
        <v>261</v>
      </c>
      <c r="G97" s="73" t="s">
        <v>15</v>
      </c>
    </row>
    <row r="98" spans="1:7" x14ac:dyDescent="0.25">
      <c r="A98" s="2" t="s">
        <v>81</v>
      </c>
      <c r="B98" s="2" t="s">
        <v>15</v>
      </c>
      <c r="E98" s="73" t="s">
        <v>318</v>
      </c>
      <c r="F98" s="73" t="s">
        <v>317</v>
      </c>
      <c r="G98" s="73" t="s">
        <v>129</v>
      </c>
    </row>
    <row r="99" spans="1:7" x14ac:dyDescent="0.25">
      <c r="A99" s="2" t="s">
        <v>22</v>
      </c>
      <c r="B99" s="2" t="s">
        <v>129</v>
      </c>
      <c r="E99" s="73" t="s">
        <v>301</v>
      </c>
      <c r="F99" s="73" t="s">
        <v>300</v>
      </c>
      <c r="G99" s="73" t="s">
        <v>129</v>
      </c>
    </row>
    <row r="100" spans="1:7" x14ac:dyDescent="0.25">
      <c r="A100" s="2" t="s">
        <v>31</v>
      </c>
      <c r="B100" s="2" t="s">
        <v>129</v>
      </c>
      <c r="E100" s="73" t="s">
        <v>299</v>
      </c>
      <c r="F100" s="73" t="s">
        <v>298</v>
      </c>
      <c r="G100" s="73" t="s">
        <v>417</v>
      </c>
    </row>
    <row r="101" spans="1:7" x14ac:dyDescent="0.25">
      <c r="A101" s="2" t="s">
        <v>26</v>
      </c>
      <c r="B101" s="2" t="s">
        <v>129</v>
      </c>
      <c r="E101" s="73" t="s">
        <v>326</v>
      </c>
      <c r="F101" s="73" t="s">
        <v>325</v>
      </c>
      <c r="G101" s="73" t="s">
        <v>417</v>
      </c>
    </row>
    <row r="102" spans="1:7" x14ac:dyDescent="0.25">
      <c r="A102" s="2" t="s">
        <v>43</v>
      </c>
      <c r="B102" s="2" t="s">
        <v>129</v>
      </c>
      <c r="E102" s="73" t="s">
        <v>358</v>
      </c>
      <c r="F102" s="73" t="s">
        <v>357</v>
      </c>
      <c r="G102" s="73" t="s">
        <v>417</v>
      </c>
    </row>
    <row r="103" spans="1:7" x14ac:dyDescent="0.25">
      <c r="A103" s="2" t="s">
        <v>116</v>
      </c>
      <c r="B103" s="2" t="s">
        <v>129</v>
      </c>
      <c r="E103" s="73" t="s">
        <v>295</v>
      </c>
      <c r="F103" s="73" t="s">
        <v>294</v>
      </c>
      <c r="G103" s="73" t="s">
        <v>227</v>
      </c>
    </row>
    <row r="104" spans="1:7" x14ac:dyDescent="0.25">
      <c r="A104" s="2" t="s">
        <v>46</v>
      </c>
      <c r="B104" s="2" t="s">
        <v>225</v>
      </c>
      <c r="E104" s="73" t="s">
        <v>352</v>
      </c>
      <c r="F104" s="73" t="s">
        <v>351</v>
      </c>
      <c r="G104" s="73" t="s">
        <v>15</v>
      </c>
    </row>
    <row r="105" spans="1:7" x14ac:dyDescent="0.25">
      <c r="A105" s="2" t="s">
        <v>63</v>
      </c>
      <c r="B105" s="2" t="s">
        <v>129</v>
      </c>
      <c r="E105" s="73" t="s">
        <v>248</v>
      </c>
      <c r="F105" s="73" t="s">
        <v>247</v>
      </c>
      <c r="G105" s="73" t="s">
        <v>227</v>
      </c>
    </row>
    <row r="106" spans="1:7" x14ac:dyDescent="0.25">
      <c r="A106" s="2" t="s">
        <v>42</v>
      </c>
      <c r="B106" s="2" t="s">
        <v>129</v>
      </c>
      <c r="E106" s="73" t="s">
        <v>322</v>
      </c>
      <c r="F106" s="73" t="s">
        <v>321</v>
      </c>
      <c r="G106" s="73" t="s">
        <v>228</v>
      </c>
    </row>
    <row r="107" spans="1:7" x14ac:dyDescent="0.25">
      <c r="A107" s="2" t="s">
        <v>97</v>
      </c>
      <c r="B107" s="2" t="s">
        <v>15</v>
      </c>
      <c r="E107" s="73" t="s">
        <v>334</v>
      </c>
      <c r="F107" s="73" t="s">
        <v>333</v>
      </c>
      <c r="G107" s="73" t="s">
        <v>417</v>
      </c>
    </row>
    <row r="108" spans="1:7" x14ac:dyDescent="0.25">
      <c r="E108" s="73" t="s">
        <v>244</v>
      </c>
      <c r="F108" s="73" t="s">
        <v>243</v>
      </c>
      <c r="G108" s="73" t="s">
        <v>228</v>
      </c>
    </row>
    <row r="109" spans="1:7" x14ac:dyDescent="0.25">
      <c r="E109" s="73" t="s">
        <v>303</v>
      </c>
      <c r="F109" s="73" t="s">
        <v>302</v>
      </c>
      <c r="G109" s="73" t="s">
        <v>227</v>
      </c>
    </row>
    <row r="110" spans="1:7" x14ac:dyDescent="0.25">
      <c r="E110" s="73" t="s">
        <v>354</v>
      </c>
      <c r="F110" s="73" t="s">
        <v>353</v>
      </c>
      <c r="G110" s="73" t="s">
        <v>227</v>
      </c>
    </row>
    <row r="111" spans="1:7" x14ac:dyDescent="0.25">
      <c r="E111" s="73" t="s">
        <v>340</v>
      </c>
      <c r="F111" s="73" t="s">
        <v>339</v>
      </c>
      <c r="G111" s="73" t="s">
        <v>228</v>
      </c>
    </row>
    <row r="112" spans="1:7" x14ac:dyDescent="0.25">
      <c r="E112" s="73" t="s">
        <v>372</v>
      </c>
      <c r="F112" s="73" t="s">
        <v>371</v>
      </c>
      <c r="G112" s="73" t="s">
        <v>417</v>
      </c>
    </row>
    <row r="113" spans="5:7" x14ac:dyDescent="0.25">
      <c r="E113" s="73" t="s">
        <v>338</v>
      </c>
      <c r="F113" s="73" t="s">
        <v>337</v>
      </c>
      <c r="G113" s="73" t="s">
        <v>227</v>
      </c>
    </row>
    <row r="114" spans="5:7" x14ac:dyDescent="0.25">
      <c r="E114" s="73" t="s">
        <v>324</v>
      </c>
      <c r="F114" s="73" t="s">
        <v>323</v>
      </c>
      <c r="G114" s="73" t="s">
        <v>131</v>
      </c>
    </row>
    <row r="115" spans="5:7" x14ac:dyDescent="0.25">
      <c r="E115" s="73" t="s">
        <v>368</v>
      </c>
      <c r="F115" s="73" t="s">
        <v>367</v>
      </c>
      <c r="G115" s="73" t="s">
        <v>227</v>
      </c>
    </row>
    <row r="116" spans="5:7" x14ac:dyDescent="0.25">
      <c r="E116" s="73" t="s">
        <v>366</v>
      </c>
      <c r="F116" s="73" t="s">
        <v>365</v>
      </c>
      <c r="G116" s="73" t="s">
        <v>417</v>
      </c>
    </row>
    <row r="117" spans="5:7" x14ac:dyDescent="0.25">
      <c r="E117" s="73" t="s">
        <v>364</v>
      </c>
      <c r="F117" s="73" t="s">
        <v>363</v>
      </c>
      <c r="G117" s="73" t="s">
        <v>15</v>
      </c>
    </row>
    <row r="118" spans="5:7" x14ac:dyDescent="0.25">
      <c r="E118" s="73" t="s">
        <v>360</v>
      </c>
      <c r="F118" s="73" t="s">
        <v>359</v>
      </c>
      <c r="G118" s="73" t="s">
        <v>227</v>
      </c>
    </row>
    <row r="119" spans="5:7" x14ac:dyDescent="0.25">
      <c r="E119" s="73" t="s">
        <v>350</v>
      </c>
      <c r="F119" s="73" t="s">
        <v>349</v>
      </c>
      <c r="G119" s="73" t="s">
        <v>417</v>
      </c>
    </row>
    <row r="120" spans="5:7" x14ac:dyDescent="0.25">
      <c r="E120" s="73" t="s">
        <v>336</v>
      </c>
      <c r="F120" s="73" t="s">
        <v>335</v>
      </c>
      <c r="G120" s="73" t="s">
        <v>417</v>
      </c>
    </row>
    <row r="121" spans="5:7" x14ac:dyDescent="0.25">
      <c r="E121" s="73" t="s">
        <v>342</v>
      </c>
      <c r="F121" s="73" t="s">
        <v>341</v>
      </c>
      <c r="G121" s="73" t="s">
        <v>417</v>
      </c>
    </row>
    <row r="122" spans="5:7" x14ac:dyDescent="0.25">
      <c r="E122" s="73" t="s">
        <v>305</v>
      </c>
      <c r="F122" s="73" t="s">
        <v>304</v>
      </c>
      <c r="G122" s="73" t="s">
        <v>417</v>
      </c>
    </row>
    <row r="123" spans="5:7" x14ac:dyDescent="0.25">
      <c r="E123" s="73" t="s">
        <v>407</v>
      </c>
      <c r="F123" s="73" t="s">
        <v>411</v>
      </c>
      <c r="G123" s="73" t="s">
        <v>417</v>
      </c>
    </row>
    <row r="124" spans="5:7" x14ac:dyDescent="0.25">
      <c r="E124" s="73" t="s">
        <v>408</v>
      </c>
      <c r="F124" s="73" t="s">
        <v>412</v>
      </c>
      <c r="G124" s="73" t="s">
        <v>226</v>
      </c>
    </row>
    <row r="125" spans="5:7" x14ac:dyDescent="0.25">
      <c r="E125" s="73" t="s">
        <v>409</v>
      </c>
      <c r="F125" s="73" t="s">
        <v>413</v>
      </c>
      <c r="G125" s="73" t="s">
        <v>226</v>
      </c>
    </row>
    <row r="126" spans="5:7" x14ac:dyDescent="0.25">
      <c r="E126" s="73" t="s">
        <v>410</v>
      </c>
      <c r="F126" s="73" t="s">
        <v>414</v>
      </c>
      <c r="G126" s="73" t="s">
        <v>226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11"/>
  <sheetViews>
    <sheetView workbookViewId="0">
      <selection activeCell="H1" sqref="H1"/>
    </sheetView>
  </sheetViews>
  <sheetFormatPr defaultColWidth="8.85546875" defaultRowHeight="15" x14ac:dyDescent="0.25"/>
  <cols>
    <col min="2" max="2" width="21.85546875" bestFit="1" customWidth="1"/>
  </cols>
  <sheetData>
    <row r="1" spans="1:2" x14ac:dyDescent="0.25">
      <c r="A1" s="59" t="s">
        <v>390</v>
      </c>
      <c r="B1" s="59" t="s">
        <v>402</v>
      </c>
    </row>
    <row r="2" spans="1:2" x14ac:dyDescent="0.25">
      <c r="A2" s="60">
        <v>2007</v>
      </c>
      <c r="B2" s="60">
        <v>1.7483032046917213</v>
      </c>
    </row>
    <row r="3" spans="1:2" x14ac:dyDescent="0.25">
      <c r="A3" s="60">
        <v>2008</v>
      </c>
      <c r="B3" s="60">
        <v>1.6508576287825887</v>
      </c>
    </row>
    <row r="4" spans="1:2" x14ac:dyDescent="0.25">
      <c r="A4" s="60">
        <v>2009</v>
      </c>
      <c r="B4" s="60">
        <v>1.5826205680692207</v>
      </c>
    </row>
    <row r="5" spans="1:2" x14ac:dyDescent="0.25">
      <c r="A5" s="60">
        <v>2010</v>
      </c>
      <c r="B5" s="60">
        <v>1.4943255243453311</v>
      </c>
    </row>
    <row r="6" spans="1:2" x14ac:dyDescent="0.25">
      <c r="A6" s="60">
        <v>2011</v>
      </c>
      <c r="B6" s="60">
        <v>1.4030783875336763</v>
      </c>
    </row>
    <row r="7" spans="1:2" x14ac:dyDescent="0.25">
      <c r="A7" s="60">
        <v>2012</v>
      </c>
      <c r="B7" s="60">
        <v>1.3256774537399443</v>
      </c>
    </row>
    <row r="8" spans="1:2" x14ac:dyDescent="0.25">
      <c r="A8" s="60">
        <v>2013</v>
      </c>
      <c r="B8" s="60">
        <v>1.2516937980127849</v>
      </c>
    </row>
    <row r="9" spans="1:2" x14ac:dyDescent="0.25">
      <c r="A9" s="60">
        <v>2014</v>
      </c>
      <c r="B9" s="60">
        <v>1.1763213509825461</v>
      </c>
    </row>
    <row r="10" spans="1:2" x14ac:dyDescent="0.25">
      <c r="A10" s="60">
        <v>2015</v>
      </c>
      <c r="B10" s="60">
        <v>1.0628798821322138</v>
      </c>
    </row>
    <row r="11" spans="1:2" x14ac:dyDescent="0.25">
      <c r="A11" s="60">
        <v>2016</v>
      </c>
      <c r="B11" s="60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1031"/>
  <sheetViews>
    <sheetView workbookViewId="0">
      <selection activeCell="K11031" sqref="K11031"/>
    </sheetView>
  </sheetViews>
  <sheetFormatPr defaultColWidth="9.140625" defaultRowHeight="12.75" x14ac:dyDescent="0.2"/>
  <cols>
    <col min="1" max="1" width="20.85546875" style="42" bestFit="1" customWidth="1"/>
    <col min="2" max="2" width="10.7109375" style="41" customWidth="1"/>
    <col min="3" max="3" width="23" style="41" customWidth="1"/>
    <col min="4" max="4" width="65.140625" style="41" customWidth="1"/>
    <col min="5" max="5" width="24.7109375" style="42" bestFit="1" customWidth="1"/>
    <col min="6" max="6" width="27.42578125" style="42" bestFit="1" customWidth="1"/>
    <col min="7" max="7" width="23.28515625" style="41" customWidth="1"/>
    <col min="8" max="9" width="10.7109375" style="41" customWidth="1"/>
    <col min="10" max="10" width="20.7109375" style="41" bestFit="1" customWidth="1"/>
    <col min="11" max="11" width="13.42578125" style="41" customWidth="1"/>
    <col min="12" max="16384" width="9.140625" style="41"/>
  </cols>
  <sheetData>
    <row r="1" spans="1:11" s="43" customFormat="1" ht="14.25" customHeight="1" x14ac:dyDescent="0.2">
      <c r="A1" s="47" t="s">
        <v>396</v>
      </c>
      <c r="B1" s="46" t="s">
        <v>395</v>
      </c>
      <c r="C1" s="46" t="s">
        <v>394</v>
      </c>
      <c r="D1" s="46" t="s">
        <v>393</v>
      </c>
      <c r="E1" s="47" t="s">
        <v>128</v>
      </c>
      <c r="F1" s="47" t="s">
        <v>392</v>
      </c>
      <c r="G1" s="46" t="s">
        <v>391</v>
      </c>
      <c r="H1" s="46" t="s">
        <v>390</v>
      </c>
      <c r="I1" s="46" t="s">
        <v>401</v>
      </c>
      <c r="J1" s="46" t="s">
        <v>406</v>
      </c>
      <c r="K1" s="46" t="s">
        <v>389</v>
      </c>
    </row>
    <row r="2" spans="1:11" s="43" customFormat="1" ht="19.7" customHeight="1" x14ac:dyDescent="0.25">
      <c r="A2" s="43" t="s">
        <v>134</v>
      </c>
      <c r="B2" s="1" t="s">
        <v>239</v>
      </c>
      <c r="C2" s="1" t="s">
        <v>378</v>
      </c>
      <c r="D2" s="1" t="s">
        <v>377</v>
      </c>
      <c r="E2" s="45" t="str">
        <f>VLOOKUP(C2,PROCV!E$50:G$126,3,0)</f>
        <v>NA</v>
      </c>
      <c r="F2" s="1" t="s">
        <v>415</v>
      </c>
      <c r="G2" s="1" t="s">
        <v>265</v>
      </c>
      <c r="H2" s="1">
        <v>2007</v>
      </c>
      <c r="I2" s="60">
        <f>VLOOKUP(H2,PROCV!E$33:F$44,2,0)</f>
        <v>1.7998330660926485</v>
      </c>
      <c r="J2" s="71">
        <v>138324</v>
      </c>
      <c r="K2" s="44">
        <f>J2*I2</f>
        <v>248960.1090341995</v>
      </c>
    </row>
    <row r="3" spans="1:11" s="43" customFormat="1" ht="19.7" customHeight="1" x14ac:dyDescent="0.25">
      <c r="A3" s="43" t="s">
        <v>137</v>
      </c>
      <c r="B3" s="1" t="s">
        <v>292</v>
      </c>
      <c r="C3" s="1" t="s">
        <v>348</v>
      </c>
      <c r="D3" s="1" t="s">
        <v>347</v>
      </c>
      <c r="E3" s="45" t="str">
        <f>VLOOKUP(C3,PROCV!E$50:G$126,3,0)</f>
        <v>Patrimônio</v>
      </c>
      <c r="F3" s="1" t="s">
        <v>415</v>
      </c>
      <c r="G3" s="1" t="s">
        <v>265</v>
      </c>
      <c r="H3" s="1">
        <v>2007</v>
      </c>
      <c r="I3" s="60">
        <f>VLOOKUP(H3,PROCV!E$33:F$44,2,0)</f>
        <v>1.7998330660926485</v>
      </c>
      <c r="J3" s="71">
        <v>1530560</v>
      </c>
      <c r="K3" s="44">
        <f t="shared" ref="K3:K66" si="0">J3*I3</f>
        <v>2754752.4976387639</v>
      </c>
    </row>
    <row r="4" spans="1:11" s="43" customFormat="1" ht="19.7" customHeight="1" x14ac:dyDescent="0.25">
      <c r="A4" s="43" t="s">
        <v>139</v>
      </c>
      <c r="B4" s="1" t="s">
        <v>239</v>
      </c>
      <c r="C4" s="1" t="s">
        <v>291</v>
      </c>
      <c r="D4" s="1" t="s">
        <v>290</v>
      </c>
      <c r="E4" s="45" t="str">
        <f>VLOOKUP(C4,PROCV!E$50:G$126,3,0)</f>
        <v>NA</v>
      </c>
      <c r="F4" s="1" t="s">
        <v>416</v>
      </c>
      <c r="G4" s="1" t="s">
        <v>236</v>
      </c>
      <c r="H4" s="1">
        <v>2007</v>
      </c>
      <c r="I4" s="60">
        <f>VLOOKUP(H4,PROCV!E$33:F$44,2,0)</f>
        <v>1.7998330660926485</v>
      </c>
      <c r="J4" s="71">
        <v>5863</v>
      </c>
      <c r="K4" s="44">
        <f t="shared" si="0"/>
        <v>10552.421266501198</v>
      </c>
    </row>
    <row r="5" spans="1:11" s="43" customFormat="1" ht="19.7" customHeight="1" x14ac:dyDescent="0.25">
      <c r="A5" s="43" t="s">
        <v>139</v>
      </c>
      <c r="B5" s="1" t="s">
        <v>239</v>
      </c>
      <c r="C5" s="1" t="s">
        <v>362</v>
      </c>
      <c r="D5" s="1" t="s">
        <v>361</v>
      </c>
      <c r="E5" s="45" t="str">
        <f>VLOOKUP(C5,PROCV!E$50:G$126,3,0)</f>
        <v>Editorial</v>
      </c>
      <c r="F5" s="1" t="s">
        <v>416</v>
      </c>
      <c r="G5" s="1" t="s">
        <v>236</v>
      </c>
      <c r="H5" s="1">
        <v>2007</v>
      </c>
      <c r="I5" s="60">
        <f>VLOOKUP(H5,PROCV!E$33:F$44,2,0)</f>
        <v>1.7998330660926485</v>
      </c>
      <c r="J5" s="71">
        <v>13269</v>
      </c>
      <c r="K5" s="44">
        <f t="shared" si="0"/>
        <v>23881.984953983352</v>
      </c>
    </row>
    <row r="6" spans="1:11" s="43" customFormat="1" ht="19.7" customHeight="1" x14ac:dyDescent="0.25">
      <c r="A6" s="43" t="s">
        <v>139</v>
      </c>
      <c r="B6" s="1" t="s">
        <v>239</v>
      </c>
      <c r="C6" s="1" t="s">
        <v>362</v>
      </c>
      <c r="D6" s="1" t="s">
        <v>361</v>
      </c>
      <c r="E6" s="45" t="str">
        <f>VLOOKUP(C6,PROCV!E$50:G$126,3,0)</f>
        <v>Editorial</v>
      </c>
      <c r="F6" s="1" t="s">
        <v>416</v>
      </c>
      <c r="G6" s="1" t="s">
        <v>265</v>
      </c>
      <c r="H6" s="1">
        <v>2007</v>
      </c>
      <c r="I6" s="60">
        <f>VLOOKUP(H6,PROCV!E$33:F$44,2,0)</f>
        <v>1.7998330660926485</v>
      </c>
      <c r="J6" s="71">
        <v>890340</v>
      </c>
      <c r="K6" s="44">
        <f t="shared" si="0"/>
        <v>1602463.3720649288</v>
      </c>
    </row>
    <row r="7" spans="1:11" s="43" customFormat="1" ht="19.7" customHeight="1" x14ac:dyDescent="0.25">
      <c r="A7" s="43" t="s">
        <v>139</v>
      </c>
      <c r="B7" s="1" t="s">
        <v>239</v>
      </c>
      <c r="C7" s="1" t="s">
        <v>386</v>
      </c>
      <c r="D7" s="1" t="s">
        <v>385</v>
      </c>
      <c r="E7" s="45" t="str">
        <f>VLOOKUP(C7,PROCV!E$50:G$126,3,0)</f>
        <v>NA</v>
      </c>
      <c r="F7" s="1" t="s">
        <v>416</v>
      </c>
      <c r="G7" s="1" t="s">
        <v>236</v>
      </c>
      <c r="H7" s="1">
        <v>2007</v>
      </c>
      <c r="I7" s="60">
        <f>VLOOKUP(H7,PROCV!E$33:F$44,2,0)</f>
        <v>1.7998330660926485</v>
      </c>
      <c r="J7" s="71">
        <v>711000</v>
      </c>
      <c r="K7" s="44">
        <f t="shared" si="0"/>
        <v>1279681.3099918731</v>
      </c>
    </row>
    <row r="8" spans="1:11" s="43" customFormat="1" ht="19.7" customHeight="1" x14ac:dyDescent="0.25">
      <c r="A8" s="43" t="s">
        <v>139</v>
      </c>
      <c r="B8" s="1" t="s">
        <v>239</v>
      </c>
      <c r="C8" s="1" t="s">
        <v>269</v>
      </c>
      <c r="D8" s="1" t="s">
        <v>268</v>
      </c>
      <c r="E8" s="45" t="str">
        <f>VLOOKUP(C8,PROCV!E$50:G$126,3,0)</f>
        <v>NA</v>
      </c>
      <c r="F8" s="1" t="s">
        <v>416</v>
      </c>
      <c r="G8" s="1" t="s">
        <v>236</v>
      </c>
      <c r="H8" s="1">
        <v>2007</v>
      </c>
      <c r="I8" s="60">
        <f>VLOOKUP(H8,PROCV!E$33:F$44,2,0)</f>
        <v>1.7998330660926485</v>
      </c>
      <c r="J8" s="71">
        <v>500000</v>
      </c>
      <c r="K8" s="44">
        <f t="shared" si="0"/>
        <v>899916.53304632427</v>
      </c>
    </row>
    <row r="9" spans="1:11" s="43" customFormat="1" ht="19.7" customHeight="1" x14ac:dyDescent="0.25">
      <c r="A9" s="43" t="s">
        <v>139</v>
      </c>
      <c r="B9" s="1" t="s">
        <v>239</v>
      </c>
      <c r="C9" s="1" t="s">
        <v>269</v>
      </c>
      <c r="D9" s="1" t="s">
        <v>268</v>
      </c>
      <c r="E9" s="45" t="str">
        <f>VLOOKUP(C9,PROCV!E$50:G$126,3,0)</f>
        <v>NA</v>
      </c>
      <c r="F9" s="1" t="s">
        <v>416</v>
      </c>
      <c r="G9" s="1" t="s">
        <v>236</v>
      </c>
      <c r="H9" s="1">
        <v>2007</v>
      </c>
      <c r="I9" s="60">
        <f>VLOOKUP(H9,PROCV!E$33:F$44,2,0)</f>
        <v>1.7998330660926485</v>
      </c>
      <c r="J9" s="71">
        <v>140000</v>
      </c>
      <c r="K9" s="44">
        <f t="shared" si="0"/>
        <v>251976.6292529708</v>
      </c>
    </row>
    <row r="10" spans="1:11" s="43" customFormat="1" ht="19.7" customHeight="1" x14ac:dyDescent="0.25">
      <c r="A10" s="43" t="s">
        <v>141</v>
      </c>
      <c r="B10" s="1" t="s">
        <v>239</v>
      </c>
      <c r="C10" s="1" t="s">
        <v>362</v>
      </c>
      <c r="D10" s="1" t="s">
        <v>361</v>
      </c>
      <c r="E10" s="45" t="str">
        <f>VLOOKUP(C10,PROCV!E$50:G$126,3,0)</f>
        <v>Editorial</v>
      </c>
      <c r="F10" s="1" t="s">
        <v>416</v>
      </c>
      <c r="G10" s="1" t="s">
        <v>236</v>
      </c>
      <c r="H10" s="1">
        <v>2007</v>
      </c>
      <c r="I10" s="60">
        <f>VLOOKUP(H10,PROCV!E$33:F$44,2,0)</f>
        <v>1.7998330660926485</v>
      </c>
      <c r="J10" s="71">
        <v>4405</v>
      </c>
      <c r="K10" s="44">
        <f t="shared" si="0"/>
        <v>7928.2646561381162</v>
      </c>
    </row>
    <row r="11" spans="1:11" s="43" customFormat="1" ht="19.7" customHeight="1" x14ac:dyDescent="0.25">
      <c r="A11" s="43" t="s">
        <v>141</v>
      </c>
      <c r="B11" s="1" t="s">
        <v>239</v>
      </c>
      <c r="C11" s="1" t="s">
        <v>269</v>
      </c>
      <c r="D11" s="1" t="s">
        <v>268</v>
      </c>
      <c r="E11" s="45" t="str">
        <f>VLOOKUP(C11,PROCV!E$50:G$126,3,0)</f>
        <v>NA</v>
      </c>
      <c r="F11" s="1" t="s">
        <v>416</v>
      </c>
      <c r="G11" s="1" t="s">
        <v>236</v>
      </c>
      <c r="H11" s="1">
        <v>2007</v>
      </c>
      <c r="I11" s="60">
        <f>VLOOKUP(H11,PROCV!E$33:F$44,2,0)</f>
        <v>1.7998330660926485</v>
      </c>
      <c r="J11" s="71">
        <v>12240</v>
      </c>
      <c r="K11" s="44">
        <f t="shared" si="0"/>
        <v>22029.956728974019</v>
      </c>
    </row>
    <row r="12" spans="1:11" s="43" customFormat="1" ht="19.7" customHeight="1" x14ac:dyDescent="0.25">
      <c r="A12" s="43" t="s">
        <v>148</v>
      </c>
      <c r="B12" s="1" t="s">
        <v>292</v>
      </c>
      <c r="C12" s="1" t="s">
        <v>362</v>
      </c>
      <c r="D12" s="1" t="s">
        <v>361</v>
      </c>
      <c r="E12" s="45" t="str">
        <f>VLOOKUP(C12,PROCV!E$50:G$126,3,0)</f>
        <v>Editorial</v>
      </c>
      <c r="F12" s="1" t="s">
        <v>416</v>
      </c>
      <c r="G12" s="1" t="s">
        <v>236</v>
      </c>
      <c r="H12" s="1">
        <v>2007</v>
      </c>
      <c r="I12" s="60">
        <f>VLOOKUP(H12,PROCV!E$33:F$44,2,0)</f>
        <v>1.7998330660926485</v>
      </c>
      <c r="J12" s="71">
        <v>46715</v>
      </c>
      <c r="K12" s="44">
        <f t="shared" si="0"/>
        <v>84079.201682518076</v>
      </c>
    </row>
    <row r="13" spans="1:11" s="43" customFormat="1" ht="19.7" customHeight="1" x14ac:dyDescent="0.25">
      <c r="A13" s="43" t="s">
        <v>148</v>
      </c>
      <c r="B13" s="1" t="s">
        <v>292</v>
      </c>
      <c r="C13" s="1" t="s">
        <v>362</v>
      </c>
      <c r="D13" s="1" t="s">
        <v>361</v>
      </c>
      <c r="E13" s="45" t="str">
        <f>VLOOKUP(C13,PROCV!E$50:G$126,3,0)</f>
        <v>Editorial</v>
      </c>
      <c r="F13" s="1" t="s">
        <v>416</v>
      </c>
      <c r="G13" s="1" t="s">
        <v>265</v>
      </c>
      <c r="H13" s="1">
        <v>2007</v>
      </c>
      <c r="I13" s="60">
        <f>VLOOKUP(H13,PROCV!E$33:F$44,2,0)</f>
        <v>1.7998330660926485</v>
      </c>
      <c r="J13" s="71">
        <v>9631143</v>
      </c>
      <c r="K13" s="44">
        <f t="shared" si="0"/>
        <v>17334449.63566675</v>
      </c>
    </row>
    <row r="14" spans="1:11" s="43" customFormat="1" ht="19.7" customHeight="1" x14ac:dyDescent="0.25">
      <c r="A14" s="43" t="s">
        <v>148</v>
      </c>
      <c r="B14" s="1" t="s">
        <v>292</v>
      </c>
      <c r="C14" s="1" t="s">
        <v>362</v>
      </c>
      <c r="D14" s="1" t="s">
        <v>361</v>
      </c>
      <c r="E14" s="45" t="str">
        <f>VLOOKUP(C14,PROCV!E$50:G$126,3,0)</f>
        <v>Editorial</v>
      </c>
      <c r="F14" s="1" t="s">
        <v>416</v>
      </c>
      <c r="G14" s="1" t="s">
        <v>236</v>
      </c>
      <c r="H14" s="1">
        <v>2007</v>
      </c>
      <c r="I14" s="60">
        <f>VLOOKUP(H14,PROCV!E$33:F$44,2,0)</f>
        <v>1.7998330660926485</v>
      </c>
      <c r="J14" s="71">
        <v>3902</v>
      </c>
      <c r="K14" s="44">
        <f t="shared" si="0"/>
        <v>7022.9486238935142</v>
      </c>
    </row>
    <row r="15" spans="1:11" s="43" customFormat="1" ht="19.7" customHeight="1" x14ac:dyDescent="0.25">
      <c r="A15" s="43" t="s">
        <v>148</v>
      </c>
      <c r="B15" s="1" t="s">
        <v>292</v>
      </c>
      <c r="C15" s="1" t="s">
        <v>384</v>
      </c>
      <c r="D15" s="1" t="s">
        <v>383</v>
      </c>
      <c r="E15" s="45" t="str">
        <f>VLOOKUP(C15,PROCV!E$50:G$126,3,0)</f>
        <v>NA</v>
      </c>
      <c r="F15" s="1" t="s">
        <v>416</v>
      </c>
      <c r="G15" s="1" t="s">
        <v>236</v>
      </c>
      <c r="H15" s="1">
        <v>2007</v>
      </c>
      <c r="I15" s="60">
        <f>VLOOKUP(H15,PROCV!E$33:F$44,2,0)</f>
        <v>1.7998330660926485</v>
      </c>
      <c r="J15" s="71">
        <v>4900</v>
      </c>
      <c r="K15" s="44">
        <f t="shared" si="0"/>
        <v>8819.1820238539767</v>
      </c>
    </row>
    <row r="16" spans="1:11" s="43" customFormat="1" ht="19.7" customHeight="1" x14ac:dyDescent="0.25">
      <c r="A16" s="43" t="s">
        <v>148</v>
      </c>
      <c r="B16" s="1" t="s">
        <v>292</v>
      </c>
      <c r="C16" s="1" t="s">
        <v>254</v>
      </c>
      <c r="D16" s="1" t="s">
        <v>253</v>
      </c>
      <c r="E16" s="45" t="str">
        <f>VLOOKUP(C16,PROCV!E$50:G$126,3,0)</f>
        <v>Música</v>
      </c>
      <c r="F16" s="1" t="s">
        <v>416</v>
      </c>
      <c r="G16" s="1" t="s">
        <v>236</v>
      </c>
      <c r="H16" s="1">
        <v>2007</v>
      </c>
      <c r="I16" s="60">
        <f>VLOOKUP(H16,PROCV!E$33:F$44,2,0)</f>
        <v>1.7998330660926485</v>
      </c>
      <c r="J16" s="71">
        <v>14590</v>
      </c>
      <c r="K16" s="44">
        <f t="shared" si="0"/>
        <v>26259.56443429174</v>
      </c>
    </row>
    <row r="17" spans="1:11" s="43" customFormat="1" ht="19.7" customHeight="1" x14ac:dyDescent="0.25">
      <c r="A17" s="43" t="s">
        <v>148</v>
      </c>
      <c r="B17" s="1" t="s">
        <v>292</v>
      </c>
      <c r="C17" s="1" t="s">
        <v>356</v>
      </c>
      <c r="D17" s="1" t="s">
        <v>355</v>
      </c>
      <c r="E17" s="45" t="str">
        <f>VLOOKUP(C17,PROCV!E$50:G$126,3,0)</f>
        <v>Artes Cênicas e Espetáculos</v>
      </c>
      <c r="F17" s="1" t="s">
        <v>416</v>
      </c>
      <c r="G17" s="1" t="s">
        <v>236</v>
      </c>
      <c r="H17" s="1">
        <v>2007</v>
      </c>
      <c r="I17" s="60">
        <f>VLOOKUP(H17,PROCV!E$33:F$44,2,0)</f>
        <v>1.7998330660926485</v>
      </c>
      <c r="J17" s="71">
        <v>44818</v>
      </c>
      <c r="K17" s="44">
        <f t="shared" si="0"/>
        <v>80664.918356140319</v>
      </c>
    </row>
    <row r="18" spans="1:11" s="43" customFormat="1" ht="19.7" customHeight="1" x14ac:dyDescent="0.25">
      <c r="A18" s="43" t="s">
        <v>148</v>
      </c>
      <c r="B18" s="1" t="s">
        <v>292</v>
      </c>
      <c r="C18" s="1" t="s">
        <v>332</v>
      </c>
      <c r="D18" s="1" t="s">
        <v>331</v>
      </c>
      <c r="E18" s="45" t="str">
        <f>VLOOKUP(C18,PROCV!E$50:G$126,3,0)</f>
        <v>Artes Cênicas e Espetáculos</v>
      </c>
      <c r="F18" s="1" t="s">
        <v>416</v>
      </c>
      <c r="G18" s="1" t="s">
        <v>236</v>
      </c>
      <c r="H18" s="1">
        <v>2007</v>
      </c>
      <c r="I18" s="60">
        <f>VLOOKUP(H18,PROCV!E$33:F$44,2,0)</f>
        <v>1.7998330660926485</v>
      </c>
      <c r="J18" s="71">
        <v>8848</v>
      </c>
      <c r="K18" s="44">
        <f t="shared" si="0"/>
        <v>15924.922968787754</v>
      </c>
    </row>
    <row r="19" spans="1:11" s="43" customFormat="1" ht="19.7" customHeight="1" x14ac:dyDescent="0.25">
      <c r="A19" s="43" t="s">
        <v>148</v>
      </c>
      <c r="B19" s="1" t="s">
        <v>292</v>
      </c>
      <c r="C19" s="1" t="s">
        <v>374</v>
      </c>
      <c r="D19" s="1" t="s">
        <v>373</v>
      </c>
      <c r="E19" s="45" t="str">
        <f>VLOOKUP(C19,PROCV!E$50:G$126,3,0)</f>
        <v>NA</v>
      </c>
      <c r="F19" s="1" t="s">
        <v>415</v>
      </c>
      <c r="G19" s="1" t="s">
        <v>265</v>
      </c>
      <c r="H19" s="1">
        <v>2007</v>
      </c>
      <c r="I19" s="60">
        <f>VLOOKUP(H19,PROCV!E$33:F$44,2,0)</f>
        <v>1.7998330660926485</v>
      </c>
      <c r="J19" s="71">
        <v>204450</v>
      </c>
      <c r="K19" s="44">
        <f t="shared" si="0"/>
        <v>367975.87036264199</v>
      </c>
    </row>
    <row r="20" spans="1:11" s="43" customFormat="1" ht="19.7" customHeight="1" x14ac:dyDescent="0.25">
      <c r="A20" s="43" t="s">
        <v>148</v>
      </c>
      <c r="B20" s="1" t="s">
        <v>292</v>
      </c>
      <c r="C20" s="1" t="s">
        <v>348</v>
      </c>
      <c r="D20" s="1" t="s">
        <v>347</v>
      </c>
      <c r="E20" s="45" t="str">
        <f>VLOOKUP(C20,PROCV!E$50:G$126,3,0)</f>
        <v>Patrimônio</v>
      </c>
      <c r="F20" s="1" t="s">
        <v>415</v>
      </c>
      <c r="G20" s="1" t="s">
        <v>265</v>
      </c>
      <c r="H20" s="1">
        <v>2007</v>
      </c>
      <c r="I20" s="60">
        <f>VLOOKUP(H20,PROCV!E$33:F$44,2,0)</f>
        <v>1.7998330660926485</v>
      </c>
      <c r="J20" s="71">
        <v>69451</v>
      </c>
      <c r="K20" s="44">
        <f t="shared" si="0"/>
        <v>125000.20627320053</v>
      </c>
    </row>
    <row r="21" spans="1:11" s="43" customFormat="1" ht="19.7" customHeight="1" x14ac:dyDescent="0.25">
      <c r="A21" s="43" t="s">
        <v>151</v>
      </c>
      <c r="B21" s="1" t="s">
        <v>292</v>
      </c>
      <c r="C21" s="1" t="s">
        <v>362</v>
      </c>
      <c r="D21" s="1" t="s">
        <v>361</v>
      </c>
      <c r="E21" s="45" t="str">
        <f>VLOOKUP(C21,PROCV!E$50:G$126,3,0)</f>
        <v>Editorial</v>
      </c>
      <c r="F21" s="1" t="s">
        <v>416</v>
      </c>
      <c r="G21" s="1" t="s">
        <v>236</v>
      </c>
      <c r="H21" s="1">
        <v>2007</v>
      </c>
      <c r="I21" s="60">
        <f>VLOOKUP(H21,PROCV!E$33:F$44,2,0)</f>
        <v>1.7998330660926485</v>
      </c>
      <c r="J21" s="71">
        <v>17746</v>
      </c>
      <c r="K21" s="44">
        <f t="shared" si="0"/>
        <v>31939.837590880139</v>
      </c>
    </row>
    <row r="22" spans="1:11" s="43" customFormat="1" ht="19.7" customHeight="1" x14ac:dyDescent="0.25">
      <c r="A22" s="43" t="s">
        <v>151</v>
      </c>
      <c r="B22" s="1" t="s">
        <v>292</v>
      </c>
      <c r="C22" s="1" t="s">
        <v>269</v>
      </c>
      <c r="D22" s="1" t="s">
        <v>268</v>
      </c>
      <c r="E22" s="45" t="str">
        <f>VLOOKUP(C22,PROCV!E$50:G$126,3,0)</f>
        <v>NA</v>
      </c>
      <c r="F22" s="1" t="s">
        <v>416</v>
      </c>
      <c r="G22" s="1" t="s">
        <v>236</v>
      </c>
      <c r="H22" s="1">
        <v>2007</v>
      </c>
      <c r="I22" s="60">
        <f>VLOOKUP(H22,PROCV!E$33:F$44,2,0)</f>
        <v>1.7998330660926485</v>
      </c>
      <c r="J22" s="71">
        <v>29064</v>
      </c>
      <c r="K22" s="44">
        <f t="shared" si="0"/>
        <v>52310.348232916738</v>
      </c>
    </row>
    <row r="23" spans="1:11" s="43" customFormat="1" ht="19.7" customHeight="1" x14ac:dyDescent="0.25">
      <c r="A23" s="43" t="s">
        <v>151</v>
      </c>
      <c r="B23" s="1" t="s">
        <v>292</v>
      </c>
      <c r="C23" s="1" t="s">
        <v>269</v>
      </c>
      <c r="D23" s="1" t="s">
        <v>268</v>
      </c>
      <c r="E23" s="45" t="str">
        <f>VLOOKUP(C23,PROCV!E$50:G$126,3,0)</f>
        <v>NA</v>
      </c>
      <c r="F23" s="1" t="s">
        <v>416</v>
      </c>
      <c r="G23" s="1" t="s">
        <v>236</v>
      </c>
      <c r="H23" s="1">
        <v>2007</v>
      </c>
      <c r="I23" s="60">
        <f>VLOOKUP(H23,PROCV!E$33:F$44,2,0)</f>
        <v>1.7998330660926485</v>
      </c>
      <c r="J23" s="71">
        <v>103618</v>
      </c>
      <c r="K23" s="44">
        <f t="shared" si="0"/>
        <v>186495.10264238805</v>
      </c>
    </row>
    <row r="24" spans="1:11" s="43" customFormat="1" ht="19.7" customHeight="1" x14ac:dyDescent="0.25">
      <c r="A24" s="43" t="s">
        <v>151</v>
      </c>
      <c r="B24" s="1" t="s">
        <v>292</v>
      </c>
      <c r="C24" s="1" t="s">
        <v>269</v>
      </c>
      <c r="D24" s="1" t="s">
        <v>268</v>
      </c>
      <c r="E24" s="45" t="str">
        <f>VLOOKUP(C24,PROCV!E$50:G$126,3,0)</f>
        <v>NA</v>
      </c>
      <c r="F24" s="1" t="s">
        <v>416</v>
      </c>
      <c r="G24" s="1" t="s">
        <v>236</v>
      </c>
      <c r="H24" s="1">
        <v>2007</v>
      </c>
      <c r="I24" s="60">
        <f>VLOOKUP(H24,PROCV!E$33:F$44,2,0)</f>
        <v>1.7998330660926485</v>
      </c>
      <c r="J24" s="71">
        <v>4924</v>
      </c>
      <c r="K24" s="44">
        <f t="shared" si="0"/>
        <v>8862.3780174402018</v>
      </c>
    </row>
    <row r="25" spans="1:11" s="43" customFormat="1" ht="19.7" customHeight="1" x14ac:dyDescent="0.25">
      <c r="A25" s="43" t="s">
        <v>151</v>
      </c>
      <c r="B25" s="1" t="s">
        <v>292</v>
      </c>
      <c r="C25" s="1" t="s">
        <v>254</v>
      </c>
      <c r="D25" s="1" t="s">
        <v>253</v>
      </c>
      <c r="E25" s="45" t="str">
        <f>VLOOKUP(C25,PROCV!E$50:G$126,3,0)</f>
        <v>Música</v>
      </c>
      <c r="F25" s="1" t="s">
        <v>416</v>
      </c>
      <c r="G25" s="1" t="s">
        <v>236</v>
      </c>
      <c r="H25" s="1">
        <v>2007</v>
      </c>
      <c r="I25" s="60">
        <f>VLOOKUP(H25,PROCV!E$33:F$44,2,0)</f>
        <v>1.7998330660926485</v>
      </c>
      <c r="J25" s="71">
        <v>434600</v>
      </c>
      <c r="K25" s="44">
        <f t="shared" si="0"/>
        <v>782207.45052386506</v>
      </c>
    </row>
    <row r="26" spans="1:11" s="43" customFormat="1" ht="19.7" customHeight="1" x14ac:dyDescent="0.25">
      <c r="A26" s="43" t="s">
        <v>151</v>
      </c>
      <c r="B26" s="1" t="s">
        <v>292</v>
      </c>
      <c r="C26" s="1" t="s">
        <v>356</v>
      </c>
      <c r="D26" s="1" t="s">
        <v>355</v>
      </c>
      <c r="E26" s="45" t="str">
        <f>VLOOKUP(C26,PROCV!E$50:G$126,3,0)</f>
        <v>Artes Cênicas e Espetáculos</v>
      </c>
      <c r="F26" s="1" t="s">
        <v>415</v>
      </c>
      <c r="G26" s="1" t="s">
        <v>265</v>
      </c>
      <c r="H26" s="1">
        <v>2007</v>
      </c>
      <c r="I26" s="60">
        <f>VLOOKUP(H26,PROCV!E$33:F$44,2,0)</f>
        <v>1.7998330660926485</v>
      </c>
      <c r="J26" s="71">
        <v>100000</v>
      </c>
      <c r="K26" s="44">
        <f t="shared" si="0"/>
        <v>179983.30660926484</v>
      </c>
    </row>
    <row r="27" spans="1:11" s="43" customFormat="1" ht="19.7" customHeight="1" x14ac:dyDescent="0.25">
      <c r="A27" s="43" t="s">
        <v>151</v>
      </c>
      <c r="B27" s="1" t="s">
        <v>292</v>
      </c>
      <c r="C27" s="1" t="s">
        <v>374</v>
      </c>
      <c r="D27" s="1" t="s">
        <v>373</v>
      </c>
      <c r="E27" s="45" t="str">
        <f>VLOOKUP(C27,PROCV!E$50:G$126,3,0)</f>
        <v>NA</v>
      </c>
      <c r="F27" s="1" t="s">
        <v>415</v>
      </c>
      <c r="G27" s="1" t="s">
        <v>265</v>
      </c>
      <c r="H27" s="1">
        <v>2007</v>
      </c>
      <c r="I27" s="60">
        <f>VLOOKUP(H27,PROCV!E$33:F$44,2,0)</f>
        <v>1.7998330660926485</v>
      </c>
      <c r="J27" s="71">
        <v>97522</v>
      </c>
      <c r="K27" s="44">
        <f t="shared" si="0"/>
        <v>175523.32027148726</v>
      </c>
    </row>
    <row r="28" spans="1:11" s="43" customFormat="1" ht="19.7" customHeight="1" x14ac:dyDescent="0.25">
      <c r="A28" s="43" t="s">
        <v>155</v>
      </c>
      <c r="B28" s="1" t="s">
        <v>316</v>
      </c>
      <c r="C28" s="1" t="s">
        <v>362</v>
      </c>
      <c r="D28" s="1" t="s">
        <v>361</v>
      </c>
      <c r="E28" s="45" t="str">
        <f>VLOOKUP(C28,PROCV!E$50:G$126,3,0)</f>
        <v>Editorial</v>
      </c>
      <c r="F28" s="1" t="s">
        <v>416</v>
      </c>
      <c r="G28" s="1" t="s">
        <v>236</v>
      </c>
      <c r="H28" s="1">
        <v>2007</v>
      </c>
      <c r="I28" s="60">
        <f>VLOOKUP(H28,PROCV!E$33:F$44,2,0)</f>
        <v>1.7998330660926485</v>
      </c>
      <c r="J28" s="71">
        <v>22806</v>
      </c>
      <c r="K28" s="44">
        <f t="shared" si="0"/>
        <v>41046.992905308944</v>
      </c>
    </row>
    <row r="29" spans="1:11" s="43" customFormat="1" ht="19.7" customHeight="1" x14ac:dyDescent="0.25">
      <c r="A29" s="43" t="s">
        <v>155</v>
      </c>
      <c r="B29" s="1" t="s">
        <v>316</v>
      </c>
      <c r="C29" s="1" t="s">
        <v>376</v>
      </c>
      <c r="D29" s="1" t="s">
        <v>375</v>
      </c>
      <c r="E29" s="45" t="str">
        <f>VLOOKUP(C29,PROCV!E$50:G$126,3,0)</f>
        <v>Editorial</v>
      </c>
      <c r="F29" s="1" t="s">
        <v>416</v>
      </c>
      <c r="G29" s="1" t="s">
        <v>236</v>
      </c>
      <c r="H29" s="1">
        <v>2007</v>
      </c>
      <c r="I29" s="60">
        <f>VLOOKUP(H29,PROCV!E$33:F$44,2,0)</f>
        <v>1.7998330660926485</v>
      </c>
      <c r="J29" s="71">
        <v>8069</v>
      </c>
      <c r="K29" s="44">
        <f t="shared" si="0"/>
        <v>14522.85301030158</v>
      </c>
    </row>
    <row r="30" spans="1:11" s="43" customFormat="1" ht="19.7" customHeight="1" x14ac:dyDescent="0.25">
      <c r="A30" s="43" t="s">
        <v>155</v>
      </c>
      <c r="B30" s="1" t="s">
        <v>316</v>
      </c>
      <c r="C30" s="1" t="s">
        <v>275</v>
      </c>
      <c r="D30" s="1" t="s">
        <v>274</v>
      </c>
      <c r="E30" s="45" t="str">
        <f>VLOOKUP(C30,PROCV!E$50:G$126,3,0)</f>
        <v>Editorial</v>
      </c>
      <c r="F30" s="1" t="s">
        <v>416</v>
      </c>
      <c r="G30" s="1" t="s">
        <v>236</v>
      </c>
      <c r="H30" s="1">
        <v>2007</v>
      </c>
      <c r="I30" s="60">
        <f>VLOOKUP(H30,PROCV!E$33:F$44,2,0)</f>
        <v>1.7998330660926485</v>
      </c>
      <c r="J30" s="71">
        <v>2675</v>
      </c>
      <c r="K30" s="44">
        <f t="shared" si="0"/>
        <v>4814.5534517978349</v>
      </c>
    </row>
    <row r="31" spans="1:11" s="43" customFormat="1" ht="19.7" customHeight="1" x14ac:dyDescent="0.25">
      <c r="A31" s="43" t="s">
        <v>155</v>
      </c>
      <c r="B31" s="1" t="s">
        <v>316</v>
      </c>
      <c r="C31" s="1" t="s">
        <v>269</v>
      </c>
      <c r="D31" s="1" t="s">
        <v>268</v>
      </c>
      <c r="E31" s="45" t="str">
        <f>VLOOKUP(C31,PROCV!E$50:G$126,3,0)</f>
        <v>NA</v>
      </c>
      <c r="F31" s="1" t="s">
        <v>416</v>
      </c>
      <c r="G31" s="1" t="s">
        <v>236</v>
      </c>
      <c r="H31" s="1">
        <v>2007</v>
      </c>
      <c r="I31" s="60">
        <f>VLOOKUP(H31,PROCV!E$33:F$44,2,0)</f>
        <v>1.7998330660926485</v>
      </c>
      <c r="J31" s="71">
        <v>217653</v>
      </c>
      <c r="K31" s="44">
        <f t="shared" si="0"/>
        <v>391739.06633426325</v>
      </c>
    </row>
    <row r="32" spans="1:11" s="43" customFormat="1" ht="19.7" customHeight="1" x14ac:dyDescent="0.25">
      <c r="A32" s="43" t="s">
        <v>155</v>
      </c>
      <c r="B32" s="1" t="s">
        <v>316</v>
      </c>
      <c r="C32" s="1" t="s">
        <v>254</v>
      </c>
      <c r="D32" s="1" t="s">
        <v>253</v>
      </c>
      <c r="E32" s="45" t="str">
        <f>VLOOKUP(C32,PROCV!E$50:G$126,3,0)</f>
        <v>Música</v>
      </c>
      <c r="F32" s="1" t="s">
        <v>416</v>
      </c>
      <c r="G32" s="1" t="s">
        <v>236</v>
      </c>
      <c r="H32" s="1">
        <v>2007</v>
      </c>
      <c r="I32" s="60">
        <f>VLOOKUP(H32,PROCV!E$33:F$44,2,0)</f>
        <v>1.7998330660926485</v>
      </c>
      <c r="J32" s="71">
        <v>10290</v>
      </c>
      <c r="K32" s="44">
        <f t="shared" si="0"/>
        <v>18520.282250093354</v>
      </c>
    </row>
    <row r="33" spans="1:11" s="43" customFormat="1" ht="19.7" customHeight="1" x14ac:dyDescent="0.25">
      <c r="A33" s="43" t="s">
        <v>155</v>
      </c>
      <c r="B33" s="1" t="s">
        <v>316</v>
      </c>
      <c r="C33" s="1" t="s">
        <v>356</v>
      </c>
      <c r="D33" s="1" t="s">
        <v>355</v>
      </c>
      <c r="E33" s="45" t="str">
        <f>VLOOKUP(C33,PROCV!E$50:G$126,3,0)</f>
        <v>Artes Cênicas e Espetáculos</v>
      </c>
      <c r="F33" s="1" t="s">
        <v>416</v>
      </c>
      <c r="G33" s="1" t="s">
        <v>236</v>
      </c>
      <c r="H33" s="1">
        <v>2007</v>
      </c>
      <c r="I33" s="60">
        <f>VLOOKUP(H33,PROCV!E$33:F$44,2,0)</f>
        <v>1.7998330660926485</v>
      </c>
      <c r="J33" s="71">
        <v>19339</v>
      </c>
      <c r="K33" s="44">
        <f t="shared" si="0"/>
        <v>34806.971665165729</v>
      </c>
    </row>
    <row r="34" spans="1:11" s="43" customFormat="1" ht="19.7" customHeight="1" x14ac:dyDescent="0.25">
      <c r="A34" s="43" t="s">
        <v>159</v>
      </c>
      <c r="B34" s="1" t="s">
        <v>242</v>
      </c>
      <c r="C34" s="1" t="s">
        <v>362</v>
      </c>
      <c r="D34" s="1" t="s">
        <v>361</v>
      </c>
      <c r="E34" s="45" t="str">
        <f>VLOOKUP(C34,PROCV!E$50:G$126,3,0)</f>
        <v>Editorial</v>
      </c>
      <c r="F34" s="1" t="s">
        <v>416</v>
      </c>
      <c r="G34" s="1" t="s">
        <v>236</v>
      </c>
      <c r="H34" s="1">
        <v>2007</v>
      </c>
      <c r="I34" s="60">
        <f>VLOOKUP(H34,PROCV!E$33:F$44,2,0)</f>
        <v>1.7998330660926485</v>
      </c>
      <c r="J34" s="71">
        <v>7634</v>
      </c>
      <c r="K34" s="44">
        <f t="shared" si="0"/>
        <v>13739.925626551278</v>
      </c>
    </row>
    <row r="35" spans="1:11" s="43" customFormat="1" ht="19.7" customHeight="1" x14ac:dyDescent="0.25">
      <c r="A35" s="43" t="s">
        <v>159</v>
      </c>
      <c r="B35" s="1" t="s">
        <v>242</v>
      </c>
      <c r="C35" s="1" t="s">
        <v>362</v>
      </c>
      <c r="D35" s="1" t="s">
        <v>361</v>
      </c>
      <c r="E35" s="45" t="str">
        <f>VLOOKUP(C35,PROCV!E$50:G$126,3,0)</f>
        <v>Editorial</v>
      </c>
      <c r="F35" s="1" t="s">
        <v>416</v>
      </c>
      <c r="G35" s="1" t="s">
        <v>236</v>
      </c>
      <c r="H35" s="1">
        <v>2007</v>
      </c>
      <c r="I35" s="60">
        <f>VLOOKUP(H35,PROCV!E$33:F$44,2,0)</f>
        <v>1.7998330660926485</v>
      </c>
      <c r="J35" s="71">
        <v>14922</v>
      </c>
      <c r="K35" s="44">
        <f t="shared" si="0"/>
        <v>26857.109012234501</v>
      </c>
    </row>
    <row r="36" spans="1:11" s="43" customFormat="1" ht="19.7" customHeight="1" x14ac:dyDescent="0.25">
      <c r="A36" s="43" t="s">
        <v>159</v>
      </c>
      <c r="B36" s="1" t="s">
        <v>242</v>
      </c>
      <c r="C36" s="1" t="s">
        <v>362</v>
      </c>
      <c r="D36" s="1" t="s">
        <v>361</v>
      </c>
      <c r="E36" s="45" t="str">
        <f>VLOOKUP(C36,PROCV!E$50:G$126,3,0)</f>
        <v>Editorial</v>
      </c>
      <c r="F36" s="1" t="s">
        <v>416</v>
      </c>
      <c r="G36" s="1" t="s">
        <v>236</v>
      </c>
      <c r="H36" s="1">
        <v>2007</v>
      </c>
      <c r="I36" s="60">
        <f>VLOOKUP(H36,PROCV!E$33:F$44,2,0)</f>
        <v>1.7998330660926485</v>
      </c>
      <c r="J36" s="71">
        <v>25500</v>
      </c>
      <c r="K36" s="44">
        <f t="shared" si="0"/>
        <v>45895.743185362538</v>
      </c>
    </row>
    <row r="37" spans="1:11" s="43" customFormat="1" ht="19.7" customHeight="1" x14ac:dyDescent="0.25">
      <c r="A37" s="43" t="s">
        <v>159</v>
      </c>
      <c r="B37" s="1" t="s">
        <v>242</v>
      </c>
      <c r="C37" s="1" t="s">
        <v>279</v>
      </c>
      <c r="D37" s="1" t="s">
        <v>278</v>
      </c>
      <c r="E37" s="45" t="str">
        <f>VLOOKUP(C37,PROCV!E$50:G$126,3,0)</f>
        <v>Editorial</v>
      </c>
      <c r="F37" s="1" t="s">
        <v>416</v>
      </c>
      <c r="G37" s="1" t="s">
        <v>236</v>
      </c>
      <c r="H37" s="1">
        <v>2007</v>
      </c>
      <c r="I37" s="60">
        <f>VLOOKUP(H37,PROCV!E$33:F$44,2,0)</f>
        <v>1.7998330660926485</v>
      </c>
      <c r="J37" s="71">
        <v>54798</v>
      </c>
      <c r="K37" s="44">
        <f t="shared" si="0"/>
        <v>98627.252355744946</v>
      </c>
    </row>
    <row r="38" spans="1:11" s="43" customFormat="1" ht="19.7" customHeight="1" x14ac:dyDescent="0.25">
      <c r="A38" s="43" t="s">
        <v>159</v>
      </c>
      <c r="B38" s="1" t="s">
        <v>242</v>
      </c>
      <c r="C38" s="1" t="s">
        <v>273</v>
      </c>
      <c r="D38" s="1" t="s">
        <v>272</v>
      </c>
      <c r="E38" s="45" t="str">
        <f>VLOOKUP(C38,PROCV!E$50:G$126,3,0)</f>
        <v>Editorial</v>
      </c>
      <c r="F38" s="1" t="s">
        <v>416</v>
      </c>
      <c r="G38" s="1" t="s">
        <v>236</v>
      </c>
      <c r="H38" s="1">
        <v>2007</v>
      </c>
      <c r="I38" s="60">
        <f>VLOOKUP(H38,PROCV!E$33:F$44,2,0)</f>
        <v>1.7998330660926485</v>
      </c>
      <c r="J38" s="71">
        <v>8088</v>
      </c>
      <c r="K38" s="44">
        <f t="shared" si="0"/>
        <v>14557.049838557341</v>
      </c>
    </row>
    <row r="39" spans="1:11" s="43" customFormat="1" ht="19.7" customHeight="1" x14ac:dyDescent="0.25">
      <c r="A39" s="43" t="s">
        <v>159</v>
      </c>
      <c r="B39" s="1" t="s">
        <v>242</v>
      </c>
      <c r="C39" s="1" t="s">
        <v>269</v>
      </c>
      <c r="D39" s="1" t="s">
        <v>268</v>
      </c>
      <c r="E39" s="45" t="str">
        <f>VLOOKUP(C39,PROCV!E$50:G$126,3,0)</f>
        <v>NA</v>
      </c>
      <c r="F39" s="1" t="s">
        <v>416</v>
      </c>
      <c r="G39" s="1" t="s">
        <v>236</v>
      </c>
      <c r="H39" s="1">
        <v>2007</v>
      </c>
      <c r="I39" s="60">
        <f>VLOOKUP(H39,PROCV!E$33:F$44,2,0)</f>
        <v>1.7998330660926485</v>
      </c>
      <c r="J39" s="71">
        <v>58084</v>
      </c>
      <c r="K39" s="44">
        <f t="shared" si="0"/>
        <v>104541.50381092539</v>
      </c>
    </row>
    <row r="40" spans="1:11" s="43" customFormat="1" ht="19.7" customHeight="1" x14ac:dyDescent="0.25">
      <c r="A40" s="43" t="s">
        <v>159</v>
      </c>
      <c r="B40" s="1" t="s">
        <v>242</v>
      </c>
      <c r="C40" s="1" t="s">
        <v>269</v>
      </c>
      <c r="D40" s="1" t="s">
        <v>268</v>
      </c>
      <c r="E40" s="45" t="str">
        <f>VLOOKUP(C40,PROCV!E$50:G$126,3,0)</f>
        <v>NA</v>
      </c>
      <c r="F40" s="1" t="s">
        <v>416</v>
      </c>
      <c r="G40" s="1" t="s">
        <v>236</v>
      </c>
      <c r="H40" s="1">
        <v>2007</v>
      </c>
      <c r="I40" s="60">
        <f>VLOOKUP(H40,PROCV!E$33:F$44,2,0)</f>
        <v>1.7998330660926485</v>
      </c>
      <c r="J40" s="71">
        <v>542670</v>
      </c>
      <c r="K40" s="44">
        <f t="shared" si="0"/>
        <v>976715.40997649753</v>
      </c>
    </row>
    <row r="41" spans="1:11" s="43" customFormat="1" ht="19.7" customHeight="1" x14ac:dyDescent="0.25">
      <c r="A41" s="43" t="s">
        <v>159</v>
      </c>
      <c r="B41" s="1" t="s">
        <v>242</v>
      </c>
      <c r="C41" s="1" t="s">
        <v>267</v>
      </c>
      <c r="D41" s="1" t="s">
        <v>266</v>
      </c>
      <c r="E41" s="45" t="str">
        <f>VLOOKUP(C41,PROCV!E$50:G$126,3,0)</f>
        <v>Audiovisual</v>
      </c>
      <c r="F41" s="1" t="s">
        <v>416</v>
      </c>
      <c r="G41" s="1" t="s">
        <v>236</v>
      </c>
      <c r="H41" s="1">
        <v>2007</v>
      </c>
      <c r="I41" s="60">
        <f>VLOOKUP(H41,PROCV!E$33:F$44,2,0)</f>
        <v>1.7998330660926485</v>
      </c>
      <c r="J41" s="71">
        <v>10000</v>
      </c>
      <c r="K41" s="44">
        <f t="shared" si="0"/>
        <v>17998.330660926484</v>
      </c>
    </row>
    <row r="42" spans="1:11" s="43" customFormat="1" ht="19.7" customHeight="1" x14ac:dyDescent="0.25">
      <c r="A42" s="43" t="s">
        <v>159</v>
      </c>
      <c r="B42" s="1" t="s">
        <v>242</v>
      </c>
      <c r="C42" s="1" t="s">
        <v>254</v>
      </c>
      <c r="D42" s="1" t="s">
        <v>253</v>
      </c>
      <c r="E42" s="45" t="str">
        <f>VLOOKUP(C42,PROCV!E$50:G$126,3,0)</f>
        <v>Música</v>
      </c>
      <c r="F42" s="1" t="s">
        <v>416</v>
      </c>
      <c r="G42" s="1" t="s">
        <v>236</v>
      </c>
      <c r="H42" s="1">
        <v>2007</v>
      </c>
      <c r="I42" s="60">
        <f>VLOOKUP(H42,PROCV!E$33:F$44,2,0)</f>
        <v>1.7998330660926485</v>
      </c>
      <c r="J42" s="71">
        <v>166340</v>
      </c>
      <c r="K42" s="44">
        <f t="shared" si="0"/>
        <v>299384.23221385112</v>
      </c>
    </row>
    <row r="43" spans="1:11" s="43" customFormat="1" ht="19.7" customHeight="1" x14ac:dyDescent="0.25">
      <c r="A43" s="43" t="s">
        <v>159</v>
      </c>
      <c r="B43" s="1" t="s">
        <v>242</v>
      </c>
      <c r="C43" s="1" t="s">
        <v>254</v>
      </c>
      <c r="D43" s="1" t="s">
        <v>253</v>
      </c>
      <c r="E43" s="45" t="str">
        <f>VLOOKUP(C43,PROCV!E$50:G$126,3,0)</f>
        <v>Música</v>
      </c>
      <c r="F43" s="1" t="s">
        <v>416</v>
      </c>
      <c r="G43" s="1" t="s">
        <v>236</v>
      </c>
      <c r="H43" s="1">
        <v>2007</v>
      </c>
      <c r="I43" s="60">
        <f>VLOOKUP(H43,PROCV!E$33:F$44,2,0)</f>
        <v>1.7998330660926485</v>
      </c>
      <c r="J43" s="71">
        <v>10000</v>
      </c>
      <c r="K43" s="44">
        <f t="shared" si="0"/>
        <v>17998.330660926484</v>
      </c>
    </row>
    <row r="44" spans="1:11" s="43" customFormat="1" ht="19.7" customHeight="1" x14ac:dyDescent="0.25">
      <c r="A44" s="43" t="s">
        <v>159</v>
      </c>
      <c r="B44" s="1" t="s">
        <v>242</v>
      </c>
      <c r="C44" s="1" t="s">
        <v>252</v>
      </c>
      <c r="D44" s="1" t="s">
        <v>251</v>
      </c>
      <c r="E44" s="45" t="str">
        <f>VLOOKUP(C44,PROCV!E$50:G$126,3,0)</f>
        <v>Audiovisual</v>
      </c>
      <c r="F44" s="1" t="s">
        <v>416</v>
      </c>
      <c r="G44" s="1" t="s">
        <v>236</v>
      </c>
      <c r="H44" s="1">
        <v>2007</v>
      </c>
      <c r="I44" s="60">
        <f>VLOOKUP(H44,PROCV!E$33:F$44,2,0)</f>
        <v>1.7998330660926485</v>
      </c>
      <c r="J44" s="71">
        <v>9309</v>
      </c>
      <c r="K44" s="44">
        <f t="shared" si="0"/>
        <v>16754.646012256464</v>
      </c>
    </row>
    <row r="45" spans="1:11" s="43" customFormat="1" ht="19.7" customHeight="1" x14ac:dyDescent="0.25">
      <c r="A45" s="43" t="s">
        <v>159</v>
      </c>
      <c r="B45" s="1" t="s">
        <v>242</v>
      </c>
      <c r="C45" s="1" t="s">
        <v>332</v>
      </c>
      <c r="D45" s="1" t="s">
        <v>331</v>
      </c>
      <c r="E45" s="45" t="str">
        <f>VLOOKUP(C45,PROCV!E$50:G$126,3,0)</f>
        <v>Artes Cênicas e Espetáculos</v>
      </c>
      <c r="F45" s="1" t="s">
        <v>416</v>
      </c>
      <c r="G45" s="1" t="s">
        <v>236</v>
      </c>
      <c r="H45" s="1">
        <v>2007</v>
      </c>
      <c r="I45" s="60">
        <f>VLOOKUP(H45,PROCV!E$33:F$44,2,0)</f>
        <v>1.7998330660926485</v>
      </c>
      <c r="J45" s="71">
        <v>10000</v>
      </c>
      <c r="K45" s="44">
        <f t="shared" si="0"/>
        <v>17998.330660926484</v>
      </c>
    </row>
    <row r="46" spans="1:11" s="43" customFormat="1" ht="19.7" customHeight="1" x14ac:dyDescent="0.25">
      <c r="A46" s="43" t="s">
        <v>163</v>
      </c>
      <c r="B46" s="1" t="s">
        <v>316</v>
      </c>
      <c r="C46" s="1" t="s">
        <v>362</v>
      </c>
      <c r="D46" s="1" t="s">
        <v>361</v>
      </c>
      <c r="E46" s="45" t="str">
        <f>VLOOKUP(C46,PROCV!E$50:G$126,3,0)</f>
        <v>Editorial</v>
      </c>
      <c r="F46" s="1" t="s">
        <v>416</v>
      </c>
      <c r="G46" s="1" t="s">
        <v>236</v>
      </c>
      <c r="H46" s="1">
        <v>2007</v>
      </c>
      <c r="I46" s="60">
        <f>VLOOKUP(H46,PROCV!E$33:F$44,2,0)</f>
        <v>1.7998330660926485</v>
      </c>
      <c r="J46" s="71">
        <v>22953</v>
      </c>
      <c r="K46" s="44">
        <f t="shared" si="0"/>
        <v>41311.568366024563</v>
      </c>
    </row>
    <row r="47" spans="1:11" s="43" customFormat="1" ht="19.7" customHeight="1" x14ac:dyDescent="0.25">
      <c r="A47" s="43" t="s">
        <v>163</v>
      </c>
      <c r="B47" s="1" t="s">
        <v>316</v>
      </c>
      <c r="C47" s="1" t="s">
        <v>362</v>
      </c>
      <c r="D47" s="1" t="s">
        <v>361</v>
      </c>
      <c r="E47" s="45" t="str">
        <f>VLOOKUP(C47,PROCV!E$50:G$126,3,0)</f>
        <v>Editorial</v>
      </c>
      <c r="F47" s="1" t="s">
        <v>416</v>
      </c>
      <c r="G47" s="1" t="s">
        <v>236</v>
      </c>
      <c r="H47" s="1">
        <v>2007</v>
      </c>
      <c r="I47" s="60">
        <f>VLOOKUP(H47,PROCV!E$33:F$44,2,0)</f>
        <v>1.7998330660926485</v>
      </c>
      <c r="J47" s="71">
        <v>9000</v>
      </c>
      <c r="K47" s="44">
        <f t="shared" si="0"/>
        <v>16198.497594833836</v>
      </c>
    </row>
    <row r="48" spans="1:11" s="43" customFormat="1" ht="19.7" customHeight="1" x14ac:dyDescent="0.25">
      <c r="A48" s="43" t="s">
        <v>163</v>
      </c>
      <c r="B48" s="1" t="s">
        <v>316</v>
      </c>
      <c r="C48" s="1" t="s">
        <v>362</v>
      </c>
      <c r="D48" s="1" t="s">
        <v>361</v>
      </c>
      <c r="E48" s="45" t="str">
        <f>VLOOKUP(C48,PROCV!E$50:G$126,3,0)</f>
        <v>Editorial</v>
      </c>
      <c r="F48" s="1" t="s">
        <v>416</v>
      </c>
      <c r="G48" s="1" t="s">
        <v>236</v>
      </c>
      <c r="H48" s="1">
        <v>2007</v>
      </c>
      <c r="I48" s="60">
        <f>VLOOKUP(H48,PROCV!E$33:F$44,2,0)</f>
        <v>1.7998330660926485</v>
      </c>
      <c r="J48" s="71">
        <v>2833</v>
      </c>
      <c r="K48" s="44">
        <f t="shared" si="0"/>
        <v>5098.9270762404731</v>
      </c>
    </row>
    <row r="49" spans="1:11" s="43" customFormat="1" ht="19.7" customHeight="1" x14ac:dyDescent="0.25">
      <c r="A49" s="43" t="s">
        <v>163</v>
      </c>
      <c r="B49" s="1" t="s">
        <v>316</v>
      </c>
      <c r="C49" s="1" t="s">
        <v>277</v>
      </c>
      <c r="D49" s="1" t="s">
        <v>276</v>
      </c>
      <c r="E49" s="45" t="str">
        <f>VLOOKUP(C49,PROCV!E$50:G$126,3,0)</f>
        <v>Editorial</v>
      </c>
      <c r="F49" s="1" t="s">
        <v>416</v>
      </c>
      <c r="G49" s="1" t="s">
        <v>236</v>
      </c>
      <c r="H49" s="1">
        <v>2007</v>
      </c>
      <c r="I49" s="60">
        <f>VLOOKUP(H49,PROCV!E$33:F$44,2,0)</f>
        <v>1.7998330660926485</v>
      </c>
      <c r="J49" s="71">
        <v>21797</v>
      </c>
      <c r="K49" s="44">
        <f t="shared" si="0"/>
        <v>39230.961341621456</v>
      </c>
    </row>
    <row r="50" spans="1:11" s="43" customFormat="1" ht="19.7" customHeight="1" x14ac:dyDescent="0.25">
      <c r="A50" s="43" t="s">
        <v>163</v>
      </c>
      <c r="B50" s="1" t="s">
        <v>316</v>
      </c>
      <c r="C50" s="1" t="s">
        <v>277</v>
      </c>
      <c r="D50" s="1" t="s">
        <v>276</v>
      </c>
      <c r="E50" s="45" t="str">
        <f>VLOOKUP(C50,PROCV!E$50:G$126,3,0)</f>
        <v>Editorial</v>
      </c>
      <c r="F50" s="1" t="s">
        <v>416</v>
      </c>
      <c r="G50" s="1" t="s">
        <v>236</v>
      </c>
      <c r="H50" s="1">
        <v>2007</v>
      </c>
      <c r="I50" s="60">
        <f>VLOOKUP(H50,PROCV!E$33:F$44,2,0)</f>
        <v>1.7998330660926485</v>
      </c>
      <c r="J50" s="71">
        <v>675000</v>
      </c>
      <c r="K50" s="44">
        <f t="shared" si="0"/>
        <v>1214887.3196125377</v>
      </c>
    </row>
    <row r="51" spans="1:11" s="43" customFormat="1" ht="19.7" customHeight="1" x14ac:dyDescent="0.25">
      <c r="A51" s="43" t="s">
        <v>163</v>
      </c>
      <c r="B51" s="1" t="s">
        <v>316</v>
      </c>
      <c r="C51" s="1" t="s">
        <v>269</v>
      </c>
      <c r="D51" s="1" t="s">
        <v>268</v>
      </c>
      <c r="E51" s="45" t="str">
        <f>VLOOKUP(C51,PROCV!E$50:G$126,3,0)</f>
        <v>NA</v>
      </c>
      <c r="F51" s="1" t="s">
        <v>416</v>
      </c>
      <c r="G51" s="1" t="s">
        <v>236</v>
      </c>
      <c r="H51" s="1">
        <v>2007</v>
      </c>
      <c r="I51" s="60">
        <f>VLOOKUP(H51,PROCV!E$33:F$44,2,0)</f>
        <v>1.7998330660926485</v>
      </c>
      <c r="J51" s="71">
        <v>18323</v>
      </c>
      <c r="K51" s="44">
        <f t="shared" si="0"/>
        <v>32978.341270015597</v>
      </c>
    </row>
    <row r="52" spans="1:11" s="43" customFormat="1" ht="19.7" customHeight="1" x14ac:dyDescent="0.25">
      <c r="A52" s="43" t="s">
        <v>163</v>
      </c>
      <c r="B52" s="1" t="s">
        <v>316</v>
      </c>
      <c r="C52" s="1" t="s">
        <v>356</v>
      </c>
      <c r="D52" s="1" t="s">
        <v>355</v>
      </c>
      <c r="E52" s="45" t="str">
        <f>VLOOKUP(C52,PROCV!E$50:G$126,3,0)</f>
        <v>Artes Cênicas e Espetáculos</v>
      </c>
      <c r="F52" s="1" t="s">
        <v>416</v>
      </c>
      <c r="G52" s="1" t="s">
        <v>236</v>
      </c>
      <c r="H52" s="1">
        <v>2007</v>
      </c>
      <c r="I52" s="60">
        <f>VLOOKUP(H52,PROCV!E$33:F$44,2,0)</f>
        <v>1.7998330660926485</v>
      </c>
      <c r="J52" s="71">
        <v>194078</v>
      </c>
      <c r="K52" s="44">
        <f t="shared" si="0"/>
        <v>349308.00180112902</v>
      </c>
    </row>
    <row r="53" spans="1:11" s="43" customFormat="1" ht="19.7" customHeight="1" x14ac:dyDescent="0.25">
      <c r="A53" s="43" t="s">
        <v>163</v>
      </c>
      <c r="B53" s="1" t="s">
        <v>316</v>
      </c>
      <c r="C53" s="1" t="s">
        <v>332</v>
      </c>
      <c r="D53" s="1" t="s">
        <v>331</v>
      </c>
      <c r="E53" s="45" t="str">
        <f>VLOOKUP(C53,PROCV!E$50:G$126,3,0)</f>
        <v>Artes Cênicas e Espetáculos</v>
      </c>
      <c r="F53" s="1" t="s">
        <v>416</v>
      </c>
      <c r="G53" s="1" t="s">
        <v>236</v>
      </c>
      <c r="H53" s="1">
        <v>2007</v>
      </c>
      <c r="I53" s="60">
        <f>VLOOKUP(H53,PROCV!E$33:F$44,2,0)</f>
        <v>1.7998330660926485</v>
      </c>
      <c r="J53" s="71">
        <v>8027</v>
      </c>
      <c r="K53" s="44">
        <f t="shared" si="0"/>
        <v>14447.26002152569</v>
      </c>
    </row>
    <row r="54" spans="1:11" s="43" customFormat="1" ht="19.7" customHeight="1" x14ac:dyDescent="0.25">
      <c r="A54" s="43" t="s">
        <v>157</v>
      </c>
      <c r="B54" s="1" t="s">
        <v>292</v>
      </c>
      <c r="C54" s="1" t="s">
        <v>362</v>
      </c>
      <c r="D54" s="1" t="s">
        <v>361</v>
      </c>
      <c r="E54" s="45" t="str">
        <f>VLOOKUP(C54,PROCV!E$50:G$126,3,0)</f>
        <v>Editorial</v>
      </c>
      <c r="F54" s="1" t="s">
        <v>416</v>
      </c>
      <c r="G54" s="1" t="s">
        <v>236</v>
      </c>
      <c r="H54" s="1">
        <v>2007</v>
      </c>
      <c r="I54" s="60">
        <f>VLOOKUP(H54,PROCV!E$33:F$44,2,0)</f>
        <v>1.7998330660926485</v>
      </c>
      <c r="J54" s="71">
        <v>2289</v>
      </c>
      <c r="K54" s="44">
        <f t="shared" si="0"/>
        <v>4119.817888286072</v>
      </c>
    </row>
    <row r="55" spans="1:11" s="43" customFormat="1" ht="19.7" customHeight="1" x14ac:dyDescent="0.25">
      <c r="A55" s="43" t="s">
        <v>157</v>
      </c>
      <c r="B55" s="1" t="s">
        <v>292</v>
      </c>
      <c r="C55" s="1" t="s">
        <v>269</v>
      </c>
      <c r="D55" s="1" t="s">
        <v>268</v>
      </c>
      <c r="E55" s="45" t="str">
        <f>VLOOKUP(C55,PROCV!E$50:G$126,3,0)</f>
        <v>NA</v>
      </c>
      <c r="F55" s="1" t="s">
        <v>416</v>
      </c>
      <c r="G55" s="1" t="s">
        <v>236</v>
      </c>
      <c r="H55" s="1">
        <v>2007</v>
      </c>
      <c r="I55" s="60">
        <f>VLOOKUP(H55,PROCV!E$33:F$44,2,0)</f>
        <v>1.7998330660926485</v>
      </c>
      <c r="J55" s="71">
        <v>51028</v>
      </c>
      <c r="K55" s="44">
        <f t="shared" si="0"/>
        <v>91841.881696575671</v>
      </c>
    </row>
    <row r="56" spans="1:11" s="43" customFormat="1" ht="19.7" customHeight="1" x14ac:dyDescent="0.25">
      <c r="A56" s="43" t="s">
        <v>177</v>
      </c>
      <c r="B56" s="1" t="s">
        <v>242</v>
      </c>
      <c r="C56" s="1" t="s">
        <v>362</v>
      </c>
      <c r="D56" s="1" t="s">
        <v>361</v>
      </c>
      <c r="E56" s="45" t="str">
        <f>VLOOKUP(C56,PROCV!E$50:G$126,3,0)</f>
        <v>Editorial</v>
      </c>
      <c r="F56" s="1" t="s">
        <v>416</v>
      </c>
      <c r="G56" s="1" t="s">
        <v>236</v>
      </c>
      <c r="H56" s="1">
        <v>2007</v>
      </c>
      <c r="I56" s="60">
        <f>VLOOKUP(H56,PROCV!E$33:F$44,2,0)</f>
        <v>1.7998330660926485</v>
      </c>
      <c r="J56" s="71">
        <v>46074</v>
      </c>
      <c r="K56" s="44">
        <f t="shared" si="0"/>
        <v>82925.508687152687</v>
      </c>
    </row>
    <row r="57" spans="1:11" s="43" customFormat="1" ht="19.7" customHeight="1" x14ac:dyDescent="0.25">
      <c r="A57" s="43" t="s">
        <v>177</v>
      </c>
      <c r="B57" s="1" t="s">
        <v>242</v>
      </c>
      <c r="C57" s="1" t="s">
        <v>362</v>
      </c>
      <c r="D57" s="1" t="s">
        <v>361</v>
      </c>
      <c r="E57" s="45" t="str">
        <f>VLOOKUP(C57,PROCV!E$50:G$126,3,0)</f>
        <v>Editorial</v>
      </c>
      <c r="F57" s="1" t="s">
        <v>416</v>
      </c>
      <c r="G57" s="1" t="s">
        <v>236</v>
      </c>
      <c r="H57" s="1">
        <v>2007</v>
      </c>
      <c r="I57" s="60">
        <f>VLOOKUP(H57,PROCV!E$33:F$44,2,0)</f>
        <v>1.7998330660926485</v>
      </c>
      <c r="J57" s="71">
        <v>10000</v>
      </c>
      <c r="K57" s="44">
        <f t="shared" si="0"/>
        <v>17998.330660926484</v>
      </c>
    </row>
    <row r="58" spans="1:11" s="43" customFormat="1" ht="19.7" customHeight="1" x14ac:dyDescent="0.25">
      <c r="A58" s="43" t="s">
        <v>177</v>
      </c>
      <c r="B58" s="1" t="s">
        <v>242</v>
      </c>
      <c r="C58" s="1" t="s">
        <v>362</v>
      </c>
      <c r="D58" s="1" t="s">
        <v>361</v>
      </c>
      <c r="E58" s="45" t="str">
        <f>VLOOKUP(C58,PROCV!E$50:G$126,3,0)</f>
        <v>Editorial</v>
      </c>
      <c r="F58" s="1" t="s">
        <v>416</v>
      </c>
      <c r="G58" s="1" t="s">
        <v>236</v>
      </c>
      <c r="H58" s="1">
        <v>2007</v>
      </c>
      <c r="I58" s="60">
        <f>VLOOKUP(H58,PROCV!E$33:F$44,2,0)</f>
        <v>1.7998330660926485</v>
      </c>
      <c r="J58" s="71">
        <v>128284</v>
      </c>
      <c r="K58" s="44">
        <f t="shared" si="0"/>
        <v>230889.78505062932</v>
      </c>
    </row>
    <row r="59" spans="1:11" s="43" customFormat="1" ht="19.7" customHeight="1" x14ac:dyDescent="0.25">
      <c r="A59" s="43" t="s">
        <v>177</v>
      </c>
      <c r="B59" s="1" t="s">
        <v>242</v>
      </c>
      <c r="C59" s="1" t="s">
        <v>362</v>
      </c>
      <c r="D59" s="1" t="s">
        <v>361</v>
      </c>
      <c r="E59" s="45" t="str">
        <f>VLOOKUP(C59,PROCV!E$50:G$126,3,0)</f>
        <v>Editorial</v>
      </c>
      <c r="F59" s="1" t="s">
        <v>416</v>
      </c>
      <c r="G59" s="1" t="s">
        <v>236</v>
      </c>
      <c r="H59" s="1">
        <v>2007</v>
      </c>
      <c r="I59" s="60">
        <f>VLOOKUP(H59,PROCV!E$33:F$44,2,0)</f>
        <v>1.7998330660926485</v>
      </c>
      <c r="J59" s="1">
        <v>652</v>
      </c>
      <c r="K59" s="44">
        <f t="shared" si="0"/>
        <v>1173.4911590924069</v>
      </c>
    </row>
    <row r="60" spans="1:11" s="43" customFormat="1" ht="19.7" customHeight="1" x14ac:dyDescent="0.25">
      <c r="A60" s="43" t="s">
        <v>177</v>
      </c>
      <c r="B60" s="1" t="s">
        <v>242</v>
      </c>
      <c r="C60" s="1" t="s">
        <v>362</v>
      </c>
      <c r="D60" s="1" t="s">
        <v>361</v>
      </c>
      <c r="E60" s="45" t="str">
        <f>VLOOKUP(C60,PROCV!E$50:G$126,3,0)</f>
        <v>Editorial</v>
      </c>
      <c r="F60" s="1" t="s">
        <v>416</v>
      </c>
      <c r="G60" s="1" t="s">
        <v>236</v>
      </c>
      <c r="H60" s="1">
        <v>2007</v>
      </c>
      <c r="I60" s="60">
        <f>VLOOKUP(H60,PROCV!E$33:F$44,2,0)</f>
        <v>1.7998330660926485</v>
      </c>
      <c r="J60" s="71">
        <v>45000</v>
      </c>
      <c r="K60" s="44">
        <f t="shared" si="0"/>
        <v>80992.487974169184</v>
      </c>
    </row>
    <row r="61" spans="1:11" s="43" customFormat="1" ht="19.7" customHeight="1" x14ac:dyDescent="0.25">
      <c r="A61" s="43" t="s">
        <v>177</v>
      </c>
      <c r="B61" s="1" t="s">
        <v>242</v>
      </c>
      <c r="C61" s="1" t="s">
        <v>362</v>
      </c>
      <c r="D61" s="1" t="s">
        <v>361</v>
      </c>
      <c r="E61" s="45" t="str">
        <f>VLOOKUP(C61,PROCV!E$50:G$126,3,0)</f>
        <v>Editorial</v>
      </c>
      <c r="F61" s="1" t="s">
        <v>416</v>
      </c>
      <c r="G61" s="1" t="s">
        <v>236</v>
      </c>
      <c r="H61" s="1">
        <v>2007</v>
      </c>
      <c r="I61" s="60">
        <f>VLOOKUP(H61,PROCV!E$33:F$44,2,0)</f>
        <v>1.7998330660926485</v>
      </c>
      <c r="J61" s="71">
        <v>148500</v>
      </c>
      <c r="K61" s="44">
        <f t="shared" si="0"/>
        <v>267275.2103147583</v>
      </c>
    </row>
    <row r="62" spans="1:11" s="43" customFormat="1" ht="19.7" customHeight="1" x14ac:dyDescent="0.25">
      <c r="A62" s="43" t="s">
        <v>177</v>
      </c>
      <c r="B62" s="1" t="s">
        <v>242</v>
      </c>
      <c r="C62" s="1" t="s">
        <v>362</v>
      </c>
      <c r="D62" s="1" t="s">
        <v>361</v>
      </c>
      <c r="E62" s="45" t="str">
        <f>VLOOKUP(C62,PROCV!E$50:G$126,3,0)</f>
        <v>Editorial</v>
      </c>
      <c r="F62" s="1" t="s">
        <v>416</v>
      </c>
      <c r="G62" s="1" t="s">
        <v>236</v>
      </c>
      <c r="H62" s="1">
        <v>2007</v>
      </c>
      <c r="I62" s="60">
        <f>VLOOKUP(H62,PROCV!E$33:F$44,2,0)</f>
        <v>1.7998330660926485</v>
      </c>
      <c r="J62" s="71">
        <v>20700</v>
      </c>
      <c r="K62" s="44">
        <f t="shared" si="0"/>
        <v>37256.544468117827</v>
      </c>
    </row>
    <row r="63" spans="1:11" s="43" customFormat="1" ht="19.7" customHeight="1" x14ac:dyDescent="0.25">
      <c r="A63" s="43" t="s">
        <v>177</v>
      </c>
      <c r="B63" s="1" t="s">
        <v>242</v>
      </c>
      <c r="C63" s="1" t="s">
        <v>376</v>
      </c>
      <c r="D63" s="1" t="s">
        <v>375</v>
      </c>
      <c r="E63" s="45" t="str">
        <f>VLOOKUP(C63,PROCV!E$50:G$126,3,0)</f>
        <v>Editorial</v>
      </c>
      <c r="F63" s="1" t="s">
        <v>416</v>
      </c>
      <c r="G63" s="1" t="s">
        <v>236</v>
      </c>
      <c r="H63" s="1">
        <v>2007</v>
      </c>
      <c r="I63" s="60">
        <f>VLOOKUP(H63,PROCV!E$33:F$44,2,0)</f>
        <v>1.7998330660926485</v>
      </c>
      <c r="J63" s="71">
        <v>4154</v>
      </c>
      <c r="K63" s="44">
        <f t="shared" si="0"/>
        <v>7476.5065565488621</v>
      </c>
    </row>
    <row r="64" spans="1:11" s="43" customFormat="1" ht="19.7" customHeight="1" x14ac:dyDescent="0.25">
      <c r="A64" s="43" t="s">
        <v>177</v>
      </c>
      <c r="B64" s="1" t="s">
        <v>242</v>
      </c>
      <c r="C64" s="1" t="s">
        <v>376</v>
      </c>
      <c r="D64" s="1" t="s">
        <v>375</v>
      </c>
      <c r="E64" s="45" t="str">
        <f>VLOOKUP(C64,PROCV!E$50:G$126,3,0)</f>
        <v>Editorial</v>
      </c>
      <c r="F64" s="1" t="s">
        <v>416</v>
      </c>
      <c r="G64" s="1" t="s">
        <v>236</v>
      </c>
      <c r="H64" s="1">
        <v>2007</v>
      </c>
      <c r="I64" s="60">
        <f>VLOOKUP(H64,PROCV!E$33:F$44,2,0)</f>
        <v>1.7998330660926485</v>
      </c>
      <c r="J64" s="71">
        <v>5800</v>
      </c>
      <c r="K64" s="44">
        <f t="shared" si="0"/>
        <v>10439.031783337361</v>
      </c>
    </row>
    <row r="65" spans="1:11" s="43" customFormat="1" ht="19.7" customHeight="1" x14ac:dyDescent="0.25">
      <c r="A65" s="43" t="s">
        <v>177</v>
      </c>
      <c r="B65" s="1" t="s">
        <v>242</v>
      </c>
      <c r="C65" s="1" t="s">
        <v>376</v>
      </c>
      <c r="D65" s="1" t="s">
        <v>375</v>
      </c>
      <c r="E65" s="45" t="str">
        <f>VLOOKUP(C65,PROCV!E$50:G$126,3,0)</f>
        <v>Editorial</v>
      </c>
      <c r="F65" s="1" t="s">
        <v>416</v>
      </c>
      <c r="G65" s="1" t="s">
        <v>236</v>
      </c>
      <c r="H65" s="1">
        <v>2007</v>
      </c>
      <c r="I65" s="60">
        <f>VLOOKUP(H65,PROCV!E$33:F$44,2,0)</f>
        <v>1.7998330660926485</v>
      </c>
      <c r="J65" s="71">
        <v>43500</v>
      </c>
      <c r="K65" s="44">
        <f t="shared" si="0"/>
        <v>78292.738375030211</v>
      </c>
    </row>
    <row r="66" spans="1:11" s="43" customFormat="1" ht="19.7" customHeight="1" x14ac:dyDescent="0.25">
      <c r="A66" s="43" t="s">
        <v>177</v>
      </c>
      <c r="B66" s="1" t="s">
        <v>242</v>
      </c>
      <c r="C66" s="1" t="s">
        <v>376</v>
      </c>
      <c r="D66" s="1" t="s">
        <v>375</v>
      </c>
      <c r="E66" s="45" t="str">
        <f>VLOOKUP(C66,PROCV!E$50:G$126,3,0)</f>
        <v>Editorial</v>
      </c>
      <c r="F66" s="1" t="s">
        <v>416</v>
      </c>
      <c r="G66" s="1" t="s">
        <v>236</v>
      </c>
      <c r="H66" s="1">
        <v>2007</v>
      </c>
      <c r="I66" s="60">
        <f>VLOOKUP(H66,PROCV!E$33:F$44,2,0)</f>
        <v>1.7998330660926485</v>
      </c>
      <c r="J66" s="71">
        <v>250000</v>
      </c>
      <c r="K66" s="44">
        <f t="shared" si="0"/>
        <v>449958.26652316214</v>
      </c>
    </row>
    <row r="67" spans="1:11" s="43" customFormat="1" ht="19.7" customHeight="1" x14ac:dyDescent="0.25">
      <c r="A67" s="43" t="s">
        <v>177</v>
      </c>
      <c r="B67" s="1" t="s">
        <v>242</v>
      </c>
      <c r="C67" s="1" t="s">
        <v>279</v>
      </c>
      <c r="D67" s="1" t="s">
        <v>278</v>
      </c>
      <c r="E67" s="45" t="str">
        <f>VLOOKUP(C67,PROCV!E$50:G$126,3,0)</f>
        <v>Editorial</v>
      </c>
      <c r="F67" s="1" t="s">
        <v>416</v>
      </c>
      <c r="G67" s="1" t="s">
        <v>236</v>
      </c>
      <c r="H67" s="1">
        <v>2007</v>
      </c>
      <c r="I67" s="60">
        <f>VLOOKUP(H67,PROCV!E$33:F$44,2,0)</f>
        <v>1.7998330660926485</v>
      </c>
      <c r="J67" s="71">
        <v>33962</v>
      </c>
      <c r="K67" s="44">
        <f t="shared" ref="K67:K130" si="1">J67*I67</f>
        <v>61125.930590638527</v>
      </c>
    </row>
    <row r="68" spans="1:11" s="43" customFormat="1" ht="19.7" customHeight="1" x14ac:dyDescent="0.25">
      <c r="A68" s="43" t="s">
        <v>177</v>
      </c>
      <c r="B68" s="1" t="s">
        <v>242</v>
      </c>
      <c r="C68" s="1" t="s">
        <v>277</v>
      </c>
      <c r="D68" s="1" t="s">
        <v>276</v>
      </c>
      <c r="E68" s="45" t="str">
        <f>VLOOKUP(C68,PROCV!E$50:G$126,3,0)</f>
        <v>Editorial</v>
      </c>
      <c r="F68" s="1" t="s">
        <v>416</v>
      </c>
      <c r="G68" s="1" t="s">
        <v>236</v>
      </c>
      <c r="H68" s="1">
        <v>2007</v>
      </c>
      <c r="I68" s="60">
        <f>VLOOKUP(H68,PROCV!E$33:F$44,2,0)</f>
        <v>1.7998330660926485</v>
      </c>
      <c r="J68" s="71">
        <v>3083</v>
      </c>
      <c r="K68" s="44">
        <f t="shared" si="1"/>
        <v>5548.885342763635</v>
      </c>
    </row>
    <row r="69" spans="1:11" s="43" customFormat="1" ht="19.7" customHeight="1" x14ac:dyDescent="0.25">
      <c r="A69" s="43" t="s">
        <v>177</v>
      </c>
      <c r="B69" s="1" t="s">
        <v>242</v>
      </c>
      <c r="C69" s="1" t="s">
        <v>277</v>
      </c>
      <c r="D69" s="1" t="s">
        <v>276</v>
      </c>
      <c r="E69" s="45" t="str">
        <f>VLOOKUP(C69,PROCV!E$50:G$126,3,0)</f>
        <v>Editorial</v>
      </c>
      <c r="F69" s="1" t="s">
        <v>416</v>
      </c>
      <c r="G69" s="1" t="s">
        <v>236</v>
      </c>
      <c r="H69" s="1">
        <v>2007</v>
      </c>
      <c r="I69" s="60">
        <f>VLOOKUP(H69,PROCV!E$33:F$44,2,0)</f>
        <v>1.7998330660926485</v>
      </c>
      <c r="J69" s="71">
        <v>5000000</v>
      </c>
      <c r="K69" s="44">
        <f t="shared" si="1"/>
        <v>8999165.3304632418</v>
      </c>
    </row>
    <row r="70" spans="1:11" s="43" customFormat="1" ht="19.7" customHeight="1" x14ac:dyDescent="0.25">
      <c r="A70" s="43" t="s">
        <v>177</v>
      </c>
      <c r="B70" s="1" t="s">
        <v>242</v>
      </c>
      <c r="C70" s="1" t="s">
        <v>273</v>
      </c>
      <c r="D70" s="1" t="s">
        <v>272</v>
      </c>
      <c r="E70" s="45" t="str">
        <f>VLOOKUP(C70,PROCV!E$50:G$126,3,0)</f>
        <v>Editorial</v>
      </c>
      <c r="F70" s="1" t="s">
        <v>416</v>
      </c>
      <c r="G70" s="1" t="s">
        <v>236</v>
      </c>
      <c r="H70" s="1">
        <v>2007</v>
      </c>
      <c r="I70" s="60">
        <f>VLOOKUP(H70,PROCV!E$33:F$44,2,0)</f>
        <v>1.7998330660926485</v>
      </c>
      <c r="J70" s="71">
        <v>34170</v>
      </c>
      <c r="K70" s="44">
        <f t="shared" si="1"/>
        <v>61500.295868385801</v>
      </c>
    </row>
    <row r="71" spans="1:11" s="43" customFormat="1" ht="19.7" customHeight="1" x14ac:dyDescent="0.25">
      <c r="A71" s="43" t="s">
        <v>177</v>
      </c>
      <c r="B71" s="1" t="s">
        <v>242</v>
      </c>
      <c r="C71" s="1" t="s">
        <v>271</v>
      </c>
      <c r="D71" s="1" t="s">
        <v>270</v>
      </c>
      <c r="E71" s="45" t="str">
        <f>VLOOKUP(C71,PROCV!E$50:G$126,3,0)</f>
        <v>Editorial</v>
      </c>
      <c r="F71" s="1" t="s">
        <v>416</v>
      </c>
      <c r="G71" s="1" t="s">
        <v>236</v>
      </c>
      <c r="H71" s="1">
        <v>2007</v>
      </c>
      <c r="I71" s="60">
        <f>VLOOKUP(H71,PROCV!E$33:F$44,2,0)</f>
        <v>1.7998330660926485</v>
      </c>
      <c r="J71" s="71">
        <v>4062</v>
      </c>
      <c r="K71" s="44">
        <f t="shared" si="1"/>
        <v>7310.9219144683384</v>
      </c>
    </row>
    <row r="72" spans="1:11" s="43" customFormat="1" ht="19.7" customHeight="1" x14ac:dyDescent="0.25">
      <c r="A72" s="43" t="s">
        <v>177</v>
      </c>
      <c r="B72" s="1" t="s">
        <v>242</v>
      </c>
      <c r="C72" s="1" t="s">
        <v>315</v>
      </c>
      <c r="D72" s="1" t="s">
        <v>314</v>
      </c>
      <c r="E72" s="45" t="str">
        <f>VLOOKUP(C72,PROCV!E$50:G$126,3,0)</f>
        <v>Editorial</v>
      </c>
      <c r="F72" s="1" t="s">
        <v>416</v>
      </c>
      <c r="G72" s="1" t="s">
        <v>236</v>
      </c>
      <c r="H72" s="1">
        <v>2007</v>
      </c>
      <c r="I72" s="60">
        <f>VLOOKUP(H72,PROCV!E$33:F$44,2,0)</f>
        <v>1.7998330660926485</v>
      </c>
      <c r="J72" s="71">
        <v>10000</v>
      </c>
      <c r="K72" s="44">
        <f t="shared" si="1"/>
        <v>17998.330660926484</v>
      </c>
    </row>
    <row r="73" spans="1:11" s="43" customFormat="1" ht="19.7" customHeight="1" x14ac:dyDescent="0.25">
      <c r="A73" s="43" t="s">
        <v>177</v>
      </c>
      <c r="B73" s="1" t="s">
        <v>242</v>
      </c>
      <c r="C73" s="1" t="s">
        <v>269</v>
      </c>
      <c r="D73" s="1" t="s">
        <v>268</v>
      </c>
      <c r="E73" s="45" t="str">
        <f>VLOOKUP(C73,PROCV!E$50:G$126,3,0)</f>
        <v>NA</v>
      </c>
      <c r="F73" s="1" t="s">
        <v>416</v>
      </c>
      <c r="G73" s="1" t="s">
        <v>236</v>
      </c>
      <c r="H73" s="1">
        <v>2007</v>
      </c>
      <c r="I73" s="60">
        <f>VLOOKUP(H73,PROCV!E$33:F$44,2,0)</f>
        <v>1.7998330660926485</v>
      </c>
      <c r="J73" s="71">
        <v>439000</v>
      </c>
      <c r="K73" s="44">
        <f t="shared" si="1"/>
        <v>790126.71601467265</v>
      </c>
    </row>
    <row r="74" spans="1:11" s="43" customFormat="1" ht="19.7" customHeight="1" x14ac:dyDescent="0.25">
      <c r="A74" s="43" t="s">
        <v>177</v>
      </c>
      <c r="B74" s="1" t="s">
        <v>242</v>
      </c>
      <c r="C74" s="1" t="s">
        <v>269</v>
      </c>
      <c r="D74" s="1" t="s">
        <v>268</v>
      </c>
      <c r="E74" s="45" t="str">
        <f>VLOOKUP(C74,PROCV!E$50:G$126,3,0)</f>
        <v>NA</v>
      </c>
      <c r="F74" s="1" t="s">
        <v>416</v>
      </c>
      <c r="G74" s="1" t="s">
        <v>236</v>
      </c>
      <c r="H74" s="1">
        <v>2007</v>
      </c>
      <c r="I74" s="60">
        <f>VLOOKUP(H74,PROCV!E$33:F$44,2,0)</f>
        <v>1.7998330660926485</v>
      </c>
      <c r="J74" s="71">
        <v>35000</v>
      </c>
      <c r="K74" s="44">
        <f t="shared" si="1"/>
        <v>62994.1573132427</v>
      </c>
    </row>
    <row r="75" spans="1:11" s="43" customFormat="1" ht="19.7" customHeight="1" x14ac:dyDescent="0.25">
      <c r="A75" s="43" t="s">
        <v>177</v>
      </c>
      <c r="B75" s="1" t="s">
        <v>242</v>
      </c>
      <c r="C75" s="1" t="s">
        <v>269</v>
      </c>
      <c r="D75" s="1" t="s">
        <v>268</v>
      </c>
      <c r="E75" s="45" t="str">
        <f>VLOOKUP(C75,PROCV!E$50:G$126,3,0)</f>
        <v>NA</v>
      </c>
      <c r="F75" s="1" t="s">
        <v>416</v>
      </c>
      <c r="G75" s="1" t="s">
        <v>236</v>
      </c>
      <c r="H75" s="1">
        <v>2007</v>
      </c>
      <c r="I75" s="60">
        <f>VLOOKUP(H75,PROCV!E$33:F$44,2,0)</f>
        <v>1.7998330660926485</v>
      </c>
      <c r="J75" s="71">
        <v>29029</v>
      </c>
      <c r="K75" s="44">
        <f t="shared" si="1"/>
        <v>52247.354075603493</v>
      </c>
    </row>
    <row r="76" spans="1:11" s="43" customFormat="1" ht="19.7" customHeight="1" x14ac:dyDescent="0.25">
      <c r="A76" s="43" t="s">
        <v>177</v>
      </c>
      <c r="B76" s="1" t="s">
        <v>242</v>
      </c>
      <c r="C76" s="1" t="s">
        <v>267</v>
      </c>
      <c r="D76" s="1" t="s">
        <v>266</v>
      </c>
      <c r="E76" s="45" t="str">
        <f>VLOOKUP(C76,PROCV!E$50:G$126,3,0)</f>
        <v>Audiovisual</v>
      </c>
      <c r="F76" s="1" t="s">
        <v>416</v>
      </c>
      <c r="G76" s="1" t="s">
        <v>236</v>
      </c>
      <c r="H76" s="1">
        <v>2007</v>
      </c>
      <c r="I76" s="60">
        <f>VLOOKUP(H76,PROCV!E$33:F$44,2,0)</f>
        <v>1.7998330660926485</v>
      </c>
      <c r="J76" s="71">
        <v>10000</v>
      </c>
      <c r="K76" s="44">
        <f t="shared" si="1"/>
        <v>17998.330660926484</v>
      </c>
    </row>
    <row r="77" spans="1:11" s="43" customFormat="1" ht="19.7" customHeight="1" x14ac:dyDescent="0.25">
      <c r="A77" s="43" t="s">
        <v>177</v>
      </c>
      <c r="B77" s="1" t="s">
        <v>242</v>
      </c>
      <c r="C77" s="1" t="s">
        <v>254</v>
      </c>
      <c r="D77" s="1" t="s">
        <v>253</v>
      </c>
      <c r="E77" s="45" t="str">
        <f>VLOOKUP(C77,PROCV!E$50:G$126,3,0)</f>
        <v>Música</v>
      </c>
      <c r="F77" s="1" t="s">
        <v>416</v>
      </c>
      <c r="G77" s="1" t="s">
        <v>236</v>
      </c>
      <c r="H77" s="1">
        <v>2007</v>
      </c>
      <c r="I77" s="60">
        <f>VLOOKUP(H77,PROCV!E$33:F$44,2,0)</f>
        <v>1.7998330660926485</v>
      </c>
      <c r="J77" s="71">
        <v>2900</v>
      </c>
      <c r="K77" s="44">
        <f t="shared" si="1"/>
        <v>5219.5158916686805</v>
      </c>
    </row>
    <row r="78" spans="1:11" s="43" customFormat="1" ht="19.7" customHeight="1" x14ac:dyDescent="0.25">
      <c r="A78" s="43" t="s">
        <v>177</v>
      </c>
      <c r="B78" s="1" t="s">
        <v>242</v>
      </c>
      <c r="C78" s="1" t="s">
        <v>252</v>
      </c>
      <c r="D78" s="1" t="s">
        <v>251</v>
      </c>
      <c r="E78" s="45" t="str">
        <f>VLOOKUP(C78,PROCV!E$50:G$126,3,0)</f>
        <v>Audiovisual</v>
      </c>
      <c r="F78" s="1" t="s">
        <v>416</v>
      </c>
      <c r="G78" s="1" t="s">
        <v>236</v>
      </c>
      <c r="H78" s="1">
        <v>2007</v>
      </c>
      <c r="I78" s="60">
        <f>VLOOKUP(H78,PROCV!E$33:F$44,2,0)</f>
        <v>1.7998330660926485</v>
      </c>
      <c r="J78" s="71">
        <v>11815</v>
      </c>
      <c r="K78" s="44">
        <f t="shared" si="1"/>
        <v>21265.027675884641</v>
      </c>
    </row>
    <row r="79" spans="1:11" s="43" customFormat="1" ht="19.7" customHeight="1" x14ac:dyDescent="0.25">
      <c r="A79" s="43" t="s">
        <v>177</v>
      </c>
      <c r="B79" s="1" t="s">
        <v>242</v>
      </c>
      <c r="C79" s="1" t="s">
        <v>332</v>
      </c>
      <c r="D79" s="1" t="s">
        <v>331</v>
      </c>
      <c r="E79" s="45" t="str">
        <f>VLOOKUP(C79,PROCV!E$50:G$126,3,0)</f>
        <v>Artes Cênicas e Espetáculos</v>
      </c>
      <c r="F79" s="1" t="s">
        <v>416</v>
      </c>
      <c r="G79" s="1" t="s">
        <v>236</v>
      </c>
      <c r="H79" s="1">
        <v>2007</v>
      </c>
      <c r="I79" s="60">
        <f>VLOOKUP(H79,PROCV!E$33:F$44,2,0)</f>
        <v>1.7998330660926485</v>
      </c>
      <c r="J79" s="71">
        <v>16043</v>
      </c>
      <c r="K79" s="44">
        <f t="shared" si="1"/>
        <v>28874.721879324359</v>
      </c>
    </row>
    <row r="80" spans="1:11" s="43" customFormat="1" ht="19.7" customHeight="1" x14ac:dyDescent="0.25">
      <c r="A80" s="43" t="s">
        <v>177</v>
      </c>
      <c r="B80" s="1" t="s">
        <v>242</v>
      </c>
      <c r="C80" s="1" t="s">
        <v>374</v>
      </c>
      <c r="D80" s="1" t="s">
        <v>373</v>
      </c>
      <c r="E80" s="45" t="str">
        <f>VLOOKUP(C80,PROCV!E$50:G$126,3,0)</f>
        <v>NA</v>
      </c>
      <c r="F80" s="1" t="s">
        <v>415</v>
      </c>
      <c r="G80" s="1" t="s">
        <v>265</v>
      </c>
      <c r="H80" s="1">
        <v>2007</v>
      </c>
      <c r="I80" s="60">
        <f>VLOOKUP(H80,PROCV!E$33:F$44,2,0)</f>
        <v>1.7998330660926485</v>
      </c>
      <c r="J80" s="71">
        <v>353698</v>
      </c>
      <c r="K80" s="44">
        <f t="shared" si="1"/>
        <v>636597.35581083759</v>
      </c>
    </row>
    <row r="81" spans="1:11" s="43" customFormat="1" ht="19.7" customHeight="1" x14ac:dyDescent="0.25">
      <c r="A81" s="43" t="s">
        <v>177</v>
      </c>
      <c r="B81" s="1" t="s">
        <v>242</v>
      </c>
      <c r="C81" s="1" t="s">
        <v>348</v>
      </c>
      <c r="D81" s="1" t="s">
        <v>347</v>
      </c>
      <c r="E81" s="45" t="str">
        <f>VLOOKUP(C81,PROCV!E$50:G$126,3,0)</f>
        <v>Patrimônio</v>
      </c>
      <c r="F81" s="1" t="s">
        <v>415</v>
      </c>
      <c r="G81" s="1" t="s">
        <v>265</v>
      </c>
      <c r="H81" s="1">
        <v>2007</v>
      </c>
      <c r="I81" s="60">
        <f>VLOOKUP(H81,PROCV!E$33:F$44,2,0)</f>
        <v>1.7998330660926485</v>
      </c>
      <c r="J81" s="71">
        <v>988609</v>
      </c>
      <c r="K81" s="44">
        <f t="shared" si="1"/>
        <v>1779331.1676367871</v>
      </c>
    </row>
    <row r="82" spans="1:11" s="43" customFormat="1" ht="19.7" customHeight="1" x14ac:dyDescent="0.25">
      <c r="A82" s="43" t="s">
        <v>173</v>
      </c>
      <c r="B82" s="1" t="s">
        <v>316</v>
      </c>
      <c r="C82" s="1" t="s">
        <v>362</v>
      </c>
      <c r="D82" s="1" t="s">
        <v>361</v>
      </c>
      <c r="E82" s="45" t="str">
        <f>VLOOKUP(C82,PROCV!E$50:G$126,3,0)</f>
        <v>Editorial</v>
      </c>
      <c r="F82" s="1" t="s">
        <v>416</v>
      </c>
      <c r="G82" s="1" t="s">
        <v>236</v>
      </c>
      <c r="H82" s="1">
        <v>2007</v>
      </c>
      <c r="I82" s="60">
        <f>VLOOKUP(H82,PROCV!E$33:F$44,2,0)</f>
        <v>1.7998330660926485</v>
      </c>
      <c r="J82" s="71">
        <v>16068</v>
      </c>
      <c r="K82" s="44">
        <f t="shared" si="1"/>
        <v>28919.717705976676</v>
      </c>
    </row>
    <row r="83" spans="1:11" s="43" customFormat="1" ht="19.7" customHeight="1" x14ac:dyDescent="0.25">
      <c r="A83" s="43" t="s">
        <v>173</v>
      </c>
      <c r="B83" s="1" t="s">
        <v>316</v>
      </c>
      <c r="C83" s="1" t="s">
        <v>362</v>
      </c>
      <c r="D83" s="1" t="s">
        <v>361</v>
      </c>
      <c r="E83" s="45" t="str">
        <f>VLOOKUP(C83,PROCV!E$50:G$126,3,0)</f>
        <v>Editorial</v>
      </c>
      <c r="F83" s="1" t="s">
        <v>416</v>
      </c>
      <c r="G83" s="1" t="s">
        <v>236</v>
      </c>
      <c r="H83" s="1">
        <v>2007</v>
      </c>
      <c r="I83" s="60">
        <f>VLOOKUP(H83,PROCV!E$33:F$44,2,0)</f>
        <v>1.7998330660926485</v>
      </c>
      <c r="J83" s="71">
        <v>4370</v>
      </c>
      <c r="K83" s="44">
        <f t="shared" si="1"/>
        <v>7865.2704988248743</v>
      </c>
    </row>
    <row r="84" spans="1:11" s="43" customFormat="1" ht="19.7" customHeight="1" x14ac:dyDescent="0.25">
      <c r="A84" s="43" t="s">
        <v>173</v>
      </c>
      <c r="B84" s="1" t="s">
        <v>316</v>
      </c>
      <c r="C84" s="1" t="s">
        <v>269</v>
      </c>
      <c r="D84" s="1" t="s">
        <v>268</v>
      </c>
      <c r="E84" s="45" t="str">
        <f>VLOOKUP(C84,PROCV!E$50:G$126,3,0)</f>
        <v>NA</v>
      </c>
      <c r="F84" s="1" t="s">
        <v>416</v>
      </c>
      <c r="G84" s="1" t="s">
        <v>236</v>
      </c>
      <c r="H84" s="1">
        <v>2007</v>
      </c>
      <c r="I84" s="60">
        <f>VLOOKUP(H84,PROCV!E$33:F$44,2,0)</f>
        <v>1.7998330660926485</v>
      </c>
      <c r="J84" s="71">
        <v>10000</v>
      </c>
      <c r="K84" s="44">
        <f t="shared" si="1"/>
        <v>17998.330660926484</v>
      </c>
    </row>
    <row r="85" spans="1:11" s="43" customFormat="1" ht="19.7" customHeight="1" x14ac:dyDescent="0.25">
      <c r="A85" s="43" t="s">
        <v>173</v>
      </c>
      <c r="B85" s="1" t="s">
        <v>316</v>
      </c>
      <c r="C85" s="1" t="s">
        <v>254</v>
      </c>
      <c r="D85" s="1" t="s">
        <v>253</v>
      </c>
      <c r="E85" s="45" t="str">
        <f>VLOOKUP(C85,PROCV!E$50:G$126,3,0)</f>
        <v>Música</v>
      </c>
      <c r="F85" s="1" t="s">
        <v>416</v>
      </c>
      <c r="G85" s="1" t="s">
        <v>236</v>
      </c>
      <c r="H85" s="1">
        <v>2007</v>
      </c>
      <c r="I85" s="60">
        <f>VLOOKUP(H85,PROCV!E$33:F$44,2,0)</f>
        <v>1.7998330660926485</v>
      </c>
      <c r="J85" s="71">
        <v>34810</v>
      </c>
      <c r="K85" s="44">
        <f t="shared" si="1"/>
        <v>62652.189030685091</v>
      </c>
    </row>
    <row r="86" spans="1:11" s="43" customFormat="1" ht="19.7" customHeight="1" x14ac:dyDescent="0.25">
      <c r="A86" s="43" t="s">
        <v>173</v>
      </c>
      <c r="B86" s="1" t="s">
        <v>316</v>
      </c>
      <c r="C86" s="1" t="s">
        <v>332</v>
      </c>
      <c r="D86" s="1" t="s">
        <v>331</v>
      </c>
      <c r="E86" s="45" t="str">
        <f>VLOOKUP(C86,PROCV!E$50:G$126,3,0)</f>
        <v>Artes Cênicas e Espetáculos</v>
      </c>
      <c r="F86" s="1" t="s">
        <v>416</v>
      </c>
      <c r="G86" s="1" t="s">
        <v>236</v>
      </c>
      <c r="H86" s="1">
        <v>2007</v>
      </c>
      <c r="I86" s="60">
        <f>VLOOKUP(H86,PROCV!E$33:F$44,2,0)</f>
        <v>1.7998330660926485</v>
      </c>
      <c r="J86" s="71">
        <v>10000</v>
      </c>
      <c r="K86" s="44">
        <f t="shared" si="1"/>
        <v>17998.330660926484</v>
      </c>
    </row>
    <row r="87" spans="1:11" s="43" customFormat="1" ht="19.7" customHeight="1" x14ac:dyDescent="0.25">
      <c r="A87" s="43" t="s">
        <v>173</v>
      </c>
      <c r="B87" s="1" t="s">
        <v>316</v>
      </c>
      <c r="C87" s="1" t="s">
        <v>238</v>
      </c>
      <c r="D87" s="1" t="s">
        <v>237</v>
      </c>
      <c r="E87" s="45" t="str">
        <f>VLOOKUP(C87,PROCV!E$50:G$126,3,0)</f>
        <v>Artes Cênicas e Espetáculos</v>
      </c>
      <c r="F87" s="1" t="s">
        <v>416</v>
      </c>
      <c r="G87" s="1" t="s">
        <v>236</v>
      </c>
      <c r="H87" s="1">
        <v>2007</v>
      </c>
      <c r="I87" s="60">
        <f>VLOOKUP(H87,PROCV!E$33:F$44,2,0)</f>
        <v>1.7998330660926485</v>
      </c>
      <c r="J87" s="71">
        <v>7500</v>
      </c>
      <c r="K87" s="44">
        <f t="shared" si="1"/>
        <v>13498.747995694863</v>
      </c>
    </row>
    <row r="88" spans="1:11" s="43" customFormat="1" ht="19.7" customHeight="1" x14ac:dyDescent="0.25">
      <c r="A88" s="43" t="s">
        <v>173</v>
      </c>
      <c r="B88" s="1" t="s">
        <v>316</v>
      </c>
      <c r="C88" s="1" t="s">
        <v>344</v>
      </c>
      <c r="D88" s="1" t="s">
        <v>343</v>
      </c>
      <c r="E88" s="45" t="str">
        <f>VLOOKUP(C88,PROCV!E$50:G$126,3,0)</f>
        <v>Artes Cênicas e Espetáculos</v>
      </c>
      <c r="F88" s="1" t="s">
        <v>416</v>
      </c>
      <c r="G88" s="1" t="s">
        <v>236</v>
      </c>
      <c r="H88" s="1">
        <v>2007</v>
      </c>
      <c r="I88" s="60">
        <f>VLOOKUP(H88,PROCV!E$33:F$44,2,0)</f>
        <v>1.7998330660926485</v>
      </c>
      <c r="J88" s="71">
        <v>10051</v>
      </c>
      <c r="K88" s="44">
        <f t="shared" si="1"/>
        <v>18090.12214729721</v>
      </c>
    </row>
    <row r="89" spans="1:11" s="43" customFormat="1" ht="19.7" customHeight="1" x14ac:dyDescent="0.25">
      <c r="A89" s="43" t="s">
        <v>169</v>
      </c>
      <c r="B89" s="1" t="s">
        <v>316</v>
      </c>
      <c r="C89" s="1" t="s">
        <v>362</v>
      </c>
      <c r="D89" s="1" t="s">
        <v>361</v>
      </c>
      <c r="E89" s="45" t="str">
        <f>VLOOKUP(C89,PROCV!E$50:G$126,3,0)</f>
        <v>Editorial</v>
      </c>
      <c r="F89" s="1" t="s">
        <v>416</v>
      </c>
      <c r="G89" s="1" t="s">
        <v>236</v>
      </c>
      <c r="H89" s="1">
        <v>2007</v>
      </c>
      <c r="I89" s="60">
        <f>VLOOKUP(H89,PROCV!E$33:F$44,2,0)</f>
        <v>1.7998330660926485</v>
      </c>
      <c r="J89" s="71">
        <v>53862</v>
      </c>
      <c r="K89" s="44">
        <f t="shared" si="1"/>
        <v>96942.608605882226</v>
      </c>
    </row>
    <row r="90" spans="1:11" s="43" customFormat="1" ht="19.7" customHeight="1" x14ac:dyDescent="0.25">
      <c r="A90" s="43" t="s">
        <v>169</v>
      </c>
      <c r="B90" s="1" t="s">
        <v>316</v>
      </c>
      <c r="C90" s="1" t="s">
        <v>362</v>
      </c>
      <c r="D90" s="1" t="s">
        <v>361</v>
      </c>
      <c r="E90" s="45" t="str">
        <f>VLOOKUP(C90,PROCV!E$50:G$126,3,0)</f>
        <v>Editorial</v>
      </c>
      <c r="F90" s="1" t="s">
        <v>416</v>
      </c>
      <c r="G90" s="1" t="s">
        <v>236</v>
      </c>
      <c r="H90" s="1">
        <v>2007</v>
      </c>
      <c r="I90" s="60">
        <f>VLOOKUP(H90,PROCV!E$33:F$44,2,0)</f>
        <v>1.7998330660926485</v>
      </c>
      <c r="J90" s="71">
        <v>2900</v>
      </c>
      <c r="K90" s="44">
        <f t="shared" si="1"/>
        <v>5219.5158916686805</v>
      </c>
    </row>
    <row r="91" spans="1:11" s="43" customFormat="1" ht="19.7" customHeight="1" x14ac:dyDescent="0.25">
      <c r="A91" s="43" t="s">
        <v>169</v>
      </c>
      <c r="B91" s="1" t="s">
        <v>316</v>
      </c>
      <c r="C91" s="1" t="s">
        <v>362</v>
      </c>
      <c r="D91" s="1" t="s">
        <v>361</v>
      </c>
      <c r="E91" s="45" t="str">
        <f>VLOOKUP(C91,PROCV!E$50:G$126,3,0)</f>
        <v>Editorial</v>
      </c>
      <c r="F91" s="1" t="s">
        <v>416</v>
      </c>
      <c r="G91" s="1" t="s">
        <v>236</v>
      </c>
      <c r="H91" s="1">
        <v>2007</v>
      </c>
      <c r="I91" s="60">
        <f>VLOOKUP(H91,PROCV!E$33:F$44,2,0)</f>
        <v>1.7998330660926485</v>
      </c>
      <c r="J91" s="71">
        <v>10000</v>
      </c>
      <c r="K91" s="44">
        <f t="shared" si="1"/>
        <v>17998.330660926484</v>
      </c>
    </row>
    <row r="92" spans="1:11" s="43" customFormat="1" ht="19.7" customHeight="1" x14ac:dyDescent="0.25">
      <c r="A92" s="43" t="s">
        <v>169</v>
      </c>
      <c r="B92" s="1" t="s">
        <v>316</v>
      </c>
      <c r="C92" s="1" t="s">
        <v>376</v>
      </c>
      <c r="D92" s="1" t="s">
        <v>375</v>
      </c>
      <c r="E92" s="45" t="str">
        <f>VLOOKUP(C92,PROCV!E$50:G$126,3,0)</f>
        <v>Editorial</v>
      </c>
      <c r="F92" s="1" t="s">
        <v>416</v>
      </c>
      <c r="G92" s="1" t="s">
        <v>236</v>
      </c>
      <c r="H92" s="1">
        <v>2007</v>
      </c>
      <c r="I92" s="60">
        <f>VLOOKUP(H92,PROCV!E$33:F$44,2,0)</f>
        <v>1.7998330660926485</v>
      </c>
      <c r="J92" s="71">
        <v>4964</v>
      </c>
      <c r="K92" s="44">
        <f t="shared" si="1"/>
        <v>8934.3713400839079</v>
      </c>
    </row>
    <row r="93" spans="1:11" s="43" customFormat="1" ht="19.7" customHeight="1" x14ac:dyDescent="0.25">
      <c r="A93" s="43" t="s">
        <v>169</v>
      </c>
      <c r="B93" s="1" t="s">
        <v>316</v>
      </c>
      <c r="C93" s="1" t="s">
        <v>376</v>
      </c>
      <c r="D93" s="1" t="s">
        <v>375</v>
      </c>
      <c r="E93" s="45" t="str">
        <f>VLOOKUP(C93,PROCV!E$50:G$126,3,0)</f>
        <v>Editorial</v>
      </c>
      <c r="F93" s="1" t="s">
        <v>416</v>
      </c>
      <c r="G93" s="1" t="s">
        <v>236</v>
      </c>
      <c r="H93" s="1">
        <v>2007</v>
      </c>
      <c r="I93" s="60">
        <f>VLOOKUP(H93,PROCV!E$33:F$44,2,0)</f>
        <v>1.7998330660926485</v>
      </c>
      <c r="J93" s="71">
        <v>1241</v>
      </c>
      <c r="K93" s="44">
        <f t="shared" si="1"/>
        <v>2233.592835020977</v>
      </c>
    </row>
    <row r="94" spans="1:11" s="43" customFormat="1" ht="19.7" customHeight="1" x14ac:dyDescent="0.25">
      <c r="A94" s="43" t="s">
        <v>169</v>
      </c>
      <c r="B94" s="1" t="s">
        <v>316</v>
      </c>
      <c r="C94" s="1" t="s">
        <v>269</v>
      </c>
      <c r="D94" s="1" t="s">
        <v>268</v>
      </c>
      <c r="E94" s="45" t="str">
        <f>VLOOKUP(C94,PROCV!E$50:G$126,3,0)</f>
        <v>NA</v>
      </c>
      <c r="F94" s="1" t="s">
        <v>416</v>
      </c>
      <c r="G94" s="1" t="s">
        <v>236</v>
      </c>
      <c r="H94" s="1">
        <v>2007</v>
      </c>
      <c r="I94" s="60">
        <f>VLOOKUP(H94,PROCV!E$33:F$44,2,0)</f>
        <v>1.7998330660926485</v>
      </c>
      <c r="J94" s="71">
        <v>40410</v>
      </c>
      <c r="K94" s="44">
        <f t="shared" si="1"/>
        <v>72731.254200803931</v>
      </c>
    </row>
    <row r="95" spans="1:11" s="43" customFormat="1" ht="19.7" customHeight="1" x14ac:dyDescent="0.25">
      <c r="A95" s="43" t="s">
        <v>169</v>
      </c>
      <c r="B95" s="1" t="s">
        <v>316</v>
      </c>
      <c r="C95" s="1" t="s">
        <v>269</v>
      </c>
      <c r="D95" s="1" t="s">
        <v>268</v>
      </c>
      <c r="E95" s="45" t="str">
        <f>VLOOKUP(C95,PROCV!E$50:G$126,3,0)</f>
        <v>NA</v>
      </c>
      <c r="F95" s="1" t="s">
        <v>416</v>
      </c>
      <c r="G95" s="1" t="s">
        <v>236</v>
      </c>
      <c r="H95" s="1">
        <v>2007</v>
      </c>
      <c r="I95" s="60">
        <f>VLOOKUP(H95,PROCV!E$33:F$44,2,0)</f>
        <v>1.7998330660926485</v>
      </c>
      <c r="J95" s="71">
        <v>20000</v>
      </c>
      <c r="K95" s="44">
        <f t="shared" si="1"/>
        <v>35996.661321852967</v>
      </c>
    </row>
    <row r="96" spans="1:11" s="43" customFormat="1" ht="19.7" customHeight="1" x14ac:dyDescent="0.25">
      <c r="A96" s="43" t="s">
        <v>169</v>
      </c>
      <c r="B96" s="1" t="s">
        <v>316</v>
      </c>
      <c r="C96" s="1" t="s">
        <v>254</v>
      </c>
      <c r="D96" s="1" t="s">
        <v>253</v>
      </c>
      <c r="E96" s="45" t="str">
        <f>VLOOKUP(C96,PROCV!E$50:G$126,3,0)</f>
        <v>Música</v>
      </c>
      <c r="F96" s="1" t="s">
        <v>416</v>
      </c>
      <c r="G96" s="1" t="s">
        <v>236</v>
      </c>
      <c r="H96" s="1">
        <v>2007</v>
      </c>
      <c r="I96" s="60">
        <f>VLOOKUP(H96,PROCV!E$33:F$44,2,0)</f>
        <v>1.7998330660926485</v>
      </c>
      <c r="J96" s="71">
        <v>7406</v>
      </c>
      <c r="K96" s="44">
        <f t="shared" si="1"/>
        <v>13329.563687482154</v>
      </c>
    </row>
    <row r="97" spans="1:11" s="43" customFormat="1" ht="19.7" customHeight="1" x14ac:dyDescent="0.25">
      <c r="A97" s="43" t="s">
        <v>169</v>
      </c>
      <c r="B97" s="1" t="s">
        <v>316</v>
      </c>
      <c r="C97" s="1" t="s">
        <v>356</v>
      </c>
      <c r="D97" s="1" t="s">
        <v>355</v>
      </c>
      <c r="E97" s="45" t="str">
        <f>VLOOKUP(C97,PROCV!E$50:G$126,3,0)</f>
        <v>Artes Cênicas e Espetáculos</v>
      </c>
      <c r="F97" s="1" t="s">
        <v>416</v>
      </c>
      <c r="G97" s="1" t="s">
        <v>236</v>
      </c>
      <c r="H97" s="1">
        <v>2007</v>
      </c>
      <c r="I97" s="60">
        <f>VLOOKUP(H97,PROCV!E$33:F$44,2,0)</f>
        <v>1.7998330660926485</v>
      </c>
      <c r="J97" s="71">
        <v>18530</v>
      </c>
      <c r="K97" s="44">
        <f t="shared" si="1"/>
        <v>33350.906714696779</v>
      </c>
    </row>
    <row r="98" spans="1:11" s="43" customFormat="1" ht="19.7" customHeight="1" x14ac:dyDescent="0.25">
      <c r="A98" s="43" t="s">
        <v>146</v>
      </c>
      <c r="B98" s="1" t="s">
        <v>239</v>
      </c>
      <c r="C98" s="1" t="s">
        <v>362</v>
      </c>
      <c r="D98" s="1" t="s">
        <v>361</v>
      </c>
      <c r="E98" s="45" t="str">
        <f>VLOOKUP(C98,PROCV!E$50:G$126,3,0)</f>
        <v>Editorial</v>
      </c>
      <c r="F98" s="1" t="s">
        <v>416</v>
      </c>
      <c r="G98" s="1" t="s">
        <v>236</v>
      </c>
      <c r="H98" s="1">
        <v>2007</v>
      </c>
      <c r="I98" s="60">
        <f>VLOOKUP(H98,PROCV!E$33:F$44,2,0)</f>
        <v>1.7998330660926485</v>
      </c>
      <c r="J98" s="71">
        <v>22597</v>
      </c>
      <c r="K98" s="44">
        <f t="shared" si="1"/>
        <v>40670.827794495577</v>
      </c>
    </row>
    <row r="99" spans="1:11" s="43" customFormat="1" ht="19.7" customHeight="1" x14ac:dyDescent="0.25">
      <c r="A99" s="43" t="s">
        <v>146</v>
      </c>
      <c r="B99" s="1" t="s">
        <v>239</v>
      </c>
      <c r="C99" s="1" t="s">
        <v>386</v>
      </c>
      <c r="D99" s="1" t="s">
        <v>385</v>
      </c>
      <c r="E99" s="45" t="str">
        <f>VLOOKUP(C99,PROCV!E$50:G$126,3,0)</f>
        <v>NA</v>
      </c>
      <c r="F99" s="1" t="s">
        <v>416</v>
      </c>
      <c r="G99" s="1" t="s">
        <v>236</v>
      </c>
      <c r="H99" s="1">
        <v>2007</v>
      </c>
      <c r="I99" s="60">
        <f>VLOOKUP(H99,PROCV!E$33:F$44,2,0)</f>
        <v>1.7998330660926485</v>
      </c>
      <c r="J99" s="71">
        <v>30000</v>
      </c>
      <c r="K99" s="44">
        <f t="shared" si="1"/>
        <v>53994.991982779451</v>
      </c>
    </row>
    <row r="100" spans="1:11" s="43" customFormat="1" ht="19.7" customHeight="1" x14ac:dyDescent="0.25">
      <c r="A100" s="43" t="s">
        <v>146</v>
      </c>
      <c r="B100" s="1" t="s">
        <v>239</v>
      </c>
      <c r="C100" s="1" t="s">
        <v>269</v>
      </c>
      <c r="D100" s="1" t="s">
        <v>268</v>
      </c>
      <c r="E100" s="45" t="str">
        <f>VLOOKUP(C100,PROCV!E$50:G$126,3,0)</f>
        <v>NA</v>
      </c>
      <c r="F100" s="1" t="s">
        <v>416</v>
      </c>
      <c r="G100" s="1" t="s">
        <v>236</v>
      </c>
      <c r="H100" s="1">
        <v>2007</v>
      </c>
      <c r="I100" s="60">
        <f>VLOOKUP(H100,PROCV!E$33:F$44,2,0)</f>
        <v>1.7998330660926485</v>
      </c>
      <c r="J100" s="71">
        <v>40000</v>
      </c>
      <c r="K100" s="44">
        <f t="shared" si="1"/>
        <v>71993.322643705935</v>
      </c>
    </row>
    <row r="101" spans="1:11" s="43" customFormat="1" ht="19.7" customHeight="1" x14ac:dyDescent="0.25">
      <c r="A101" s="43" t="s">
        <v>146</v>
      </c>
      <c r="B101" s="1" t="s">
        <v>239</v>
      </c>
      <c r="C101" s="1" t="s">
        <v>254</v>
      </c>
      <c r="D101" s="1" t="s">
        <v>253</v>
      </c>
      <c r="E101" s="45" t="str">
        <f>VLOOKUP(C101,PROCV!E$50:G$126,3,0)</f>
        <v>Música</v>
      </c>
      <c r="F101" s="1" t="s">
        <v>416</v>
      </c>
      <c r="G101" s="1" t="s">
        <v>236</v>
      </c>
      <c r="H101" s="1">
        <v>2007</v>
      </c>
      <c r="I101" s="60">
        <f>VLOOKUP(H101,PROCV!E$33:F$44,2,0)</f>
        <v>1.7998330660926485</v>
      </c>
      <c r="J101" s="71">
        <v>7186</v>
      </c>
      <c r="K101" s="44">
        <f t="shared" si="1"/>
        <v>12933.600412941772</v>
      </c>
    </row>
    <row r="102" spans="1:11" s="43" customFormat="1" ht="19.7" customHeight="1" x14ac:dyDescent="0.25">
      <c r="A102" s="43" t="s">
        <v>146</v>
      </c>
      <c r="B102" s="1" t="s">
        <v>239</v>
      </c>
      <c r="C102" s="1" t="s">
        <v>252</v>
      </c>
      <c r="D102" s="1" t="s">
        <v>251</v>
      </c>
      <c r="E102" s="45" t="str">
        <f>VLOOKUP(C102,PROCV!E$50:G$126,3,0)</f>
        <v>Audiovisual</v>
      </c>
      <c r="F102" s="1" t="s">
        <v>416</v>
      </c>
      <c r="G102" s="1" t="s">
        <v>236</v>
      </c>
      <c r="H102" s="1">
        <v>2007</v>
      </c>
      <c r="I102" s="60">
        <f>VLOOKUP(H102,PROCV!E$33:F$44,2,0)</f>
        <v>1.7998330660926485</v>
      </c>
      <c r="J102" s="71">
        <v>23086</v>
      </c>
      <c r="K102" s="44">
        <f t="shared" si="1"/>
        <v>41550.946163814886</v>
      </c>
    </row>
    <row r="103" spans="1:11" s="43" customFormat="1" ht="19.7" customHeight="1" x14ac:dyDescent="0.25">
      <c r="A103" s="43" t="s">
        <v>146</v>
      </c>
      <c r="B103" s="1" t="s">
        <v>239</v>
      </c>
      <c r="C103" s="1" t="s">
        <v>382</v>
      </c>
      <c r="D103" s="1" t="s">
        <v>381</v>
      </c>
      <c r="E103" s="45" t="str">
        <f>VLOOKUP(C103,PROCV!E$50:G$126,3,0)</f>
        <v>NA</v>
      </c>
      <c r="F103" s="1" t="s">
        <v>416</v>
      </c>
      <c r="G103" s="1" t="s">
        <v>236</v>
      </c>
      <c r="H103" s="1">
        <v>2007</v>
      </c>
      <c r="I103" s="60">
        <f>VLOOKUP(H103,PROCV!E$33:F$44,2,0)</f>
        <v>1.7998330660926485</v>
      </c>
      <c r="J103" s="71">
        <v>107000</v>
      </c>
      <c r="K103" s="44">
        <f t="shared" si="1"/>
        <v>192582.13807191339</v>
      </c>
    </row>
    <row r="104" spans="1:11" s="43" customFormat="1" ht="19.7" customHeight="1" x14ac:dyDescent="0.25">
      <c r="A104" s="43" t="s">
        <v>146</v>
      </c>
      <c r="B104" s="1" t="s">
        <v>239</v>
      </c>
      <c r="C104" s="1" t="s">
        <v>348</v>
      </c>
      <c r="D104" s="1" t="s">
        <v>347</v>
      </c>
      <c r="E104" s="45" t="str">
        <f>VLOOKUP(C104,PROCV!E$50:G$126,3,0)</f>
        <v>Patrimônio</v>
      </c>
      <c r="F104" s="1" t="s">
        <v>415</v>
      </c>
      <c r="G104" s="1" t="s">
        <v>265</v>
      </c>
      <c r="H104" s="1">
        <v>2007</v>
      </c>
      <c r="I104" s="60">
        <f>VLOOKUP(H104,PROCV!E$33:F$44,2,0)</f>
        <v>1.7998330660926485</v>
      </c>
      <c r="J104" s="71">
        <v>245516</v>
      </c>
      <c r="K104" s="44">
        <f t="shared" si="1"/>
        <v>441887.81505480269</v>
      </c>
    </row>
    <row r="105" spans="1:11" s="43" customFormat="1" ht="19.7" customHeight="1" x14ac:dyDescent="0.25">
      <c r="A105" s="43" t="s">
        <v>171</v>
      </c>
      <c r="B105" s="1" t="s">
        <v>292</v>
      </c>
      <c r="C105" s="1" t="s">
        <v>362</v>
      </c>
      <c r="D105" s="1" t="s">
        <v>361</v>
      </c>
      <c r="E105" s="45" t="str">
        <f>VLOOKUP(C105,PROCV!E$50:G$126,3,0)</f>
        <v>Editorial</v>
      </c>
      <c r="F105" s="1" t="s">
        <v>416</v>
      </c>
      <c r="G105" s="1" t="s">
        <v>236</v>
      </c>
      <c r="H105" s="1">
        <v>2007</v>
      </c>
      <c r="I105" s="60">
        <f>VLOOKUP(H105,PROCV!E$33:F$44,2,0)</f>
        <v>1.7998330660926485</v>
      </c>
      <c r="J105" s="71">
        <v>124985</v>
      </c>
      <c r="K105" s="44">
        <f t="shared" si="1"/>
        <v>224952.13576558966</v>
      </c>
    </row>
    <row r="106" spans="1:11" s="43" customFormat="1" ht="19.7" customHeight="1" x14ac:dyDescent="0.25">
      <c r="A106" s="43" t="s">
        <v>171</v>
      </c>
      <c r="B106" s="1" t="s">
        <v>292</v>
      </c>
      <c r="C106" s="1" t="s">
        <v>269</v>
      </c>
      <c r="D106" s="1" t="s">
        <v>268</v>
      </c>
      <c r="E106" s="45" t="str">
        <f>VLOOKUP(C106,PROCV!E$50:G$126,3,0)</f>
        <v>NA</v>
      </c>
      <c r="F106" s="1" t="s">
        <v>416</v>
      </c>
      <c r="G106" s="1" t="s">
        <v>236</v>
      </c>
      <c r="H106" s="1">
        <v>2007</v>
      </c>
      <c r="I106" s="60">
        <f>VLOOKUP(H106,PROCV!E$33:F$44,2,0)</f>
        <v>1.7998330660926485</v>
      </c>
      <c r="J106" s="71">
        <v>100000</v>
      </c>
      <c r="K106" s="44">
        <f t="shared" si="1"/>
        <v>179983.30660926484</v>
      </c>
    </row>
    <row r="107" spans="1:11" s="43" customFormat="1" ht="19.7" customHeight="1" x14ac:dyDescent="0.25">
      <c r="A107" s="43" t="s">
        <v>171</v>
      </c>
      <c r="B107" s="1" t="s">
        <v>292</v>
      </c>
      <c r="C107" s="1" t="s">
        <v>269</v>
      </c>
      <c r="D107" s="1" t="s">
        <v>268</v>
      </c>
      <c r="E107" s="45" t="str">
        <f>VLOOKUP(C107,PROCV!E$50:G$126,3,0)</f>
        <v>NA</v>
      </c>
      <c r="F107" s="1" t="s">
        <v>416</v>
      </c>
      <c r="G107" s="1" t="s">
        <v>236</v>
      </c>
      <c r="H107" s="1">
        <v>2007</v>
      </c>
      <c r="I107" s="60">
        <f>VLOOKUP(H107,PROCV!E$33:F$44,2,0)</f>
        <v>1.7998330660926485</v>
      </c>
      <c r="J107" s="71">
        <v>1096000</v>
      </c>
      <c r="K107" s="44">
        <f t="shared" si="1"/>
        <v>1972617.0404375428</v>
      </c>
    </row>
    <row r="108" spans="1:11" s="43" customFormat="1" ht="19.7" customHeight="1" x14ac:dyDescent="0.25">
      <c r="A108" s="43" t="s">
        <v>171</v>
      </c>
      <c r="B108" s="1" t="s">
        <v>292</v>
      </c>
      <c r="C108" s="1" t="s">
        <v>252</v>
      </c>
      <c r="D108" s="1" t="s">
        <v>251</v>
      </c>
      <c r="E108" s="45" t="str">
        <f>VLOOKUP(C108,PROCV!E$50:G$126,3,0)</f>
        <v>Audiovisual</v>
      </c>
      <c r="F108" s="1" t="s">
        <v>416</v>
      </c>
      <c r="G108" s="1" t="s">
        <v>236</v>
      </c>
      <c r="H108" s="1">
        <v>2007</v>
      </c>
      <c r="I108" s="60">
        <f>VLOOKUP(H108,PROCV!E$33:F$44,2,0)</f>
        <v>1.7998330660926485</v>
      </c>
      <c r="J108" s="71">
        <v>48743</v>
      </c>
      <c r="K108" s="44">
        <f t="shared" si="1"/>
        <v>87729.263140553958</v>
      </c>
    </row>
    <row r="109" spans="1:11" s="43" customFormat="1" ht="19.7" customHeight="1" x14ac:dyDescent="0.25">
      <c r="A109" s="43" t="s">
        <v>171</v>
      </c>
      <c r="B109" s="1" t="s">
        <v>292</v>
      </c>
      <c r="C109" s="1" t="s">
        <v>356</v>
      </c>
      <c r="D109" s="1" t="s">
        <v>355</v>
      </c>
      <c r="E109" s="45" t="str">
        <f>VLOOKUP(C109,PROCV!E$50:G$126,3,0)</f>
        <v>Artes Cênicas e Espetáculos</v>
      </c>
      <c r="F109" s="1" t="s">
        <v>416</v>
      </c>
      <c r="G109" s="1" t="s">
        <v>236</v>
      </c>
      <c r="H109" s="1">
        <v>2007</v>
      </c>
      <c r="I109" s="60">
        <f>VLOOKUP(H109,PROCV!E$33:F$44,2,0)</f>
        <v>1.7998330660926485</v>
      </c>
      <c r="J109" s="71">
        <v>35270</v>
      </c>
      <c r="K109" s="44">
        <f t="shared" si="1"/>
        <v>63480.112241087714</v>
      </c>
    </row>
    <row r="110" spans="1:11" s="43" customFormat="1" ht="19.7" customHeight="1" x14ac:dyDescent="0.25">
      <c r="A110" s="43" t="s">
        <v>171</v>
      </c>
      <c r="B110" s="1" t="s">
        <v>292</v>
      </c>
      <c r="C110" s="1" t="s">
        <v>238</v>
      </c>
      <c r="D110" s="1" t="s">
        <v>237</v>
      </c>
      <c r="E110" s="45" t="str">
        <f>VLOOKUP(C110,PROCV!E$50:G$126,3,0)</f>
        <v>Artes Cênicas e Espetáculos</v>
      </c>
      <c r="F110" s="1" t="s">
        <v>416</v>
      </c>
      <c r="G110" s="1" t="s">
        <v>236</v>
      </c>
      <c r="H110" s="1">
        <v>2007</v>
      </c>
      <c r="I110" s="60">
        <f>VLOOKUP(H110,PROCV!E$33:F$44,2,0)</f>
        <v>1.7998330660926485</v>
      </c>
      <c r="J110" s="71">
        <v>26200</v>
      </c>
      <c r="K110" s="44">
        <f t="shared" si="1"/>
        <v>47155.626331627391</v>
      </c>
    </row>
    <row r="111" spans="1:11" s="43" customFormat="1" ht="19.7" customHeight="1" x14ac:dyDescent="0.25">
      <c r="A111" s="43" t="s">
        <v>175</v>
      </c>
      <c r="B111" s="1" t="s">
        <v>292</v>
      </c>
      <c r="C111" s="1" t="s">
        <v>362</v>
      </c>
      <c r="D111" s="1" t="s">
        <v>361</v>
      </c>
      <c r="E111" s="45" t="str">
        <f>VLOOKUP(C111,PROCV!E$50:G$126,3,0)</f>
        <v>Editorial</v>
      </c>
      <c r="F111" s="1" t="s">
        <v>416</v>
      </c>
      <c r="G111" s="1" t="s">
        <v>236</v>
      </c>
      <c r="H111" s="1">
        <v>2007</v>
      </c>
      <c r="I111" s="60">
        <f>VLOOKUP(H111,PROCV!E$33:F$44,2,0)</f>
        <v>1.7998330660926485</v>
      </c>
      <c r="J111" s="71">
        <v>18783</v>
      </c>
      <c r="K111" s="44">
        <f t="shared" si="1"/>
        <v>33806.26448041822</v>
      </c>
    </row>
    <row r="112" spans="1:11" s="43" customFormat="1" ht="19.7" customHeight="1" x14ac:dyDescent="0.25">
      <c r="A112" s="43" t="s">
        <v>175</v>
      </c>
      <c r="B112" s="1" t="s">
        <v>292</v>
      </c>
      <c r="C112" s="1" t="s">
        <v>269</v>
      </c>
      <c r="D112" s="1" t="s">
        <v>268</v>
      </c>
      <c r="E112" s="45" t="str">
        <f>VLOOKUP(C112,PROCV!E$50:G$126,3,0)</f>
        <v>NA</v>
      </c>
      <c r="F112" s="1" t="s">
        <v>416</v>
      </c>
      <c r="G112" s="1" t="s">
        <v>236</v>
      </c>
      <c r="H112" s="1">
        <v>2007</v>
      </c>
      <c r="I112" s="60">
        <f>VLOOKUP(H112,PROCV!E$33:F$44,2,0)</f>
        <v>1.7998330660926485</v>
      </c>
      <c r="J112" s="71">
        <v>31141</v>
      </c>
      <c r="K112" s="44">
        <f t="shared" si="1"/>
        <v>56048.601511191169</v>
      </c>
    </row>
    <row r="113" spans="1:11" s="43" customFormat="1" ht="19.7" customHeight="1" x14ac:dyDescent="0.25">
      <c r="A113" s="43" t="s">
        <v>175</v>
      </c>
      <c r="B113" s="1" t="s">
        <v>292</v>
      </c>
      <c r="C113" s="1" t="s">
        <v>269</v>
      </c>
      <c r="D113" s="1" t="s">
        <v>268</v>
      </c>
      <c r="E113" s="45" t="str">
        <f>VLOOKUP(C113,PROCV!E$50:G$126,3,0)</f>
        <v>NA</v>
      </c>
      <c r="F113" s="1" t="s">
        <v>416</v>
      </c>
      <c r="G113" s="1" t="s">
        <v>236</v>
      </c>
      <c r="H113" s="1">
        <v>2007</v>
      </c>
      <c r="I113" s="60">
        <f>VLOOKUP(H113,PROCV!E$33:F$44,2,0)</f>
        <v>1.7998330660926485</v>
      </c>
      <c r="J113" s="71">
        <v>50000</v>
      </c>
      <c r="K113" s="44">
        <f t="shared" si="1"/>
        <v>89991.653304632418</v>
      </c>
    </row>
    <row r="114" spans="1:11" s="43" customFormat="1" ht="19.7" customHeight="1" x14ac:dyDescent="0.25">
      <c r="A114" s="43" t="s">
        <v>175</v>
      </c>
      <c r="B114" s="1" t="s">
        <v>292</v>
      </c>
      <c r="C114" s="1" t="s">
        <v>269</v>
      </c>
      <c r="D114" s="1" t="s">
        <v>268</v>
      </c>
      <c r="E114" s="45" t="str">
        <f>VLOOKUP(C114,PROCV!E$50:G$126,3,0)</f>
        <v>NA</v>
      </c>
      <c r="F114" s="1" t="s">
        <v>416</v>
      </c>
      <c r="G114" s="1" t="s">
        <v>236</v>
      </c>
      <c r="H114" s="1">
        <v>2007</v>
      </c>
      <c r="I114" s="60">
        <f>VLOOKUP(H114,PROCV!E$33:F$44,2,0)</f>
        <v>1.7998330660926485</v>
      </c>
      <c r="J114" s="71">
        <v>10350</v>
      </c>
      <c r="K114" s="44">
        <f t="shared" si="1"/>
        <v>18628.272234058913</v>
      </c>
    </row>
    <row r="115" spans="1:11" s="43" customFormat="1" ht="19.7" customHeight="1" x14ac:dyDescent="0.25">
      <c r="A115" s="43" t="s">
        <v>175</v>
      </c>
      <c r="B115" s="1" t="s">
        <v>292</v>
      </c>
      <c r="C115" s="1" t="s">
        <v>238</v>
      </c>
      <c r="D115" s="1" t="s">
        <v>237</v>
      </c>
      <c r="E115" s="45" t="str">
        <f>VLOOKUP(C115,PROCV!E$50:G$126,3,0)</f>
        <v>Artes Cênicas e Espetáculos</v>
      </c>
      <c r="F115" s="1" t="s">
        <v>416</v>
      </c>
      <c r="G115" s="1" t="s">
        <v>236</v>
      </c>
      <c r="H115" s="1">
        <v>2007</v>
      </c>
      <c r="I115" s="60">
        <f>VLOOKUP(H115,PROCV!E$33:F$44,2,0)</f>
        <v>1.7998330660926485</v>
      </c>
      <c r="J115" s="71">
        <v>19068</v>
      </c>
      <c r="K115" s="44">
        <f t="shared" si="1"/>
        <v>34319.216904254623</v>
      </c>
    </row>
    <row r="116" spans="1:11" s="43" customFormat="1" ht="19.7" customHeight="1" x14ac:dyDescent="0.25">
      <c r="A116" s="43" t="s">
        <v>175</v>
      </c>
      <c r="B116" s="1" t="s">
        <v>292</v>
      </c>
      <c r="C116" s="1" t="s">
        <v>313</v>
      </c>
      <c r="D116" s="1" t="s">
        <v>312</v>
      </c>
      <c r="E116" s="45" t="str">
        <f>VLOOKUP(C116,PROCV!E$50:G$126,3,0)</f>
        <v>Patrimônio</v>
      </c>
      <c r="F116" s="1" t="s">
        <v>415</v>
      </c>
      <c r="G116" s="1" t="s">
        <v>265</v>
      </c>
      <c r="H116" s="1">
        <v>2007</v>
      </c>
      <c r="I116" s="60">
        <f>VLOOKUP(H116,PROCV!E$33:F$44,2,0)</f>
        <v>1.7998330660926485</v>
      </c>
      <c r="J116" s="71">
        <v>5673</v>
      </c>
      <c r="K116" s="44">
        <f t="shared" si="1"/>
        <v>10210.452983943595</v>
      </c>
    </row>
    <row r="117" spans="1:11" s="43" customFormat="1" ht="19.7" customHeight="1" x14ac:dyDescent="0.25">
      <c r="A117" s="43" t="s">
        <v>175</v>
      </c>
      <c r="B117" s="1" t="s">
        <v>292</v>
      </c>
      <c r="C117" s="1" t="s">
        <v>348</v>
      </c>
      <c r="D117" s="1" t="s">
        <v>347</v>
      </c>
      <c r="E117" s="45" t="str">
        <f>VLOOKUP(C117,PROCV!E$50:G$126,3,0)</f>
        <v>Patrimônio</v>
      </c>
      <c r="F117" s="1" t="s">
        <v>415</v>
      </c>
      <c r="G117" s="1" t="s">
        <v>265</v>
      </c>
      <c r="H117" s="1">
        <v>2007</v>
      </c>
      <c r="I117" s="60">
        <f>VLOOKUP(H117,PROCV!E$33:F$44,2,0)</f>
        <v>1.7998330660926485</v>
      </c>
      <c r="J117" s="71">
        <v>2772721</v>
      </c>
      <c r="K117" s="44">
        <f t="shared" si="1"/>
        <v>4990434.9388494743</v>
      </c>
    </row>
    <row r="118" spans="1:11" s="43" customFormat="1" ht="19.7" customHeight="1" x14ac:dyDescent="0.25">
      <c r="A118" s="43" t="s">
        <v>175</v>
      </c>
      <c r="B118" s="1" t="s">
        <v>292</v>
      </c>
      <c r="C118" s="1" t="s">
        <v>388</v>
      </c>
      <c r="D118" s="1" t="s">
        <v>387</v>
      </c>
      <c r="E118" s="45" t="str">
        <f>VLOOKUP(C118,PROCV!E$50:G$126,3,0)</f>
        <v>NA</v>
      </c>
      <c r="F118" s="1" t="s">
        <v>415</v>
      </c>
      <c r="G118" s="1" t="s">
        <v>265</v>
      </c>
      <c r="H118" s="1">
        <v>2007</v>
      </c>
      <c r="I118" s="60">
        <f>VLOOKUP(H118,PROCV!E$33:F$44,2,0)</f>
        <v>1.7998330660926485</v>
      </c>
      <c r="J118" s="71">
        <v>162190</v>
      </c>
      <c r="K118" s="44">
        <f t="shared" si="1"/>
        <v>291914.92498956667</v>
      </c>
    </row>
    <row r="119" spans="1:11" s="43" customFormat="1" ht="19.7" customHeight="1" x14ac:dyDescent="0.25">
      <c r="A119" s="43" t="s">
        <v>161</v>
      </c>
      <c r="B119" s="1" t="s">
        <v>292</v>
      </c>
      <c r="C119" s="1" t="s">
        <v>362</v>
      </c>
      <c r="D119" s="1" t="s">
        <v>361</v>
      </c>
      <c r="E119" s="45" t="str">
        <f>VLOOKUP(C119,PROCV!E$50:G$126,3,0)</f>
        <v>Editorial</v>
      </c>
      <c r="F119" s="1" t="s">
        <v>416</v>
      </c>
      <c r="G119" s="1" t="s">
        <v>236</v>
      </c>
      <c r="H119" s="1">
        <v>2007</v>
      </c>
      <c r="I119" s="60">
        <f>VLOOKUP(H119,PROCV!E$33:F$44,2,0)</f>
        <v>1.7998330660926485</v>
      </c>
      <c r="J119" s="71">
        <v>10625</v>
      </c>
      <c r="K119" s="44">
        <f t="shared" si="1"/>
        <v>19123.226327234392</v>
      </c>
    </row>
    <row r="120" spans="1:11" s="43" customFormat="1" ht="19.7" customHeight="1" x14ac:dyDescent="0.25">
      <c r="A120" s="43" t="s">
        <v>161</v>
      </c>
      <c r="B120" s="1" t="s">
        <v>292</v>
      </c>
      <c r="C120" s="1" t="s">
        <v>252</v>
      </c>
      <c r="D120" s="1" t="s">
        <v>251</v>
      </c>
      <c r="E120" s="45" t="str">
        <f>VLOOKUP(C120,PROCV!E$50:G$126,3,0)</f>
        <v>Audiovisual</v>
      </c>
      <c r="F120" s="1" t="s">
        <v>416</v>
      </c>
      <c r="G120" s="1" t="s">
        <v>236</v>
      </c>
      <c r="H120" s="1">
        <v>2007</v>
      </c>
      <c r="I120" s="60">
        <f>VLOOKUP(H120,PROCV!E$33:F$44,2,0)</f>
        <v>1.7998330660926485</v>
      </c>
      <c r="J120" s="71">
        <v>70667</v>
      </c>
      <c r="K120" s="44">
        <f t="shared" si="1"/>
        <v>127188.80328156918</v>
      </c>
    </row>
    <row r="121" spans="1:11" s="43" customFormat="1" ht="19.7" customHeight="1" x14ac:dyDescent="0.25">
      <c r="A121" s="43" t="s">
        <v>185</v>
      </c>
      <c r="B121" s="1" t="s">
        <v>293</v>
      </c>
      <c r="C121" s="1" t="s">
        <v>362</v>
      </c>
      <c r="D121" s="1" t="s">
        <v>361</v>
      </c>
      <c r="E121" s="45" t="str">
        <f>VLOOKUP(C121,PROCV!E$50:G$126,3,0)</f>
        <v>Editorial</v>
      </c>
      <c r="F121" s="1" t="s">
        <v>416</v>
      </c>
      <c r="G121" s="1" t="s">
        <v>236</v>
      </c>
      <c r="H121" s="1">
        <v>2007</v>
      </c>
      <c r="I121" s="60">
        <f>VLOOKUP(H121,PROCV!E$33:F$44,2,0)</f>
        <v>1.7998330660926485</v>
      </c>
      <c r="J121" s="71">
        <v>31936</v>
      </c>
      <c r="K121" s="44">
        <f t="shared" si="1"/>
        <v>57479.468798734822</v>
      </c>
    </row>
    <row r="122" spans="1:11" s="43" customFormat="1" ht="19.7" customHeight="1" x14ac:dyDescent="0.25">
      <c r="A122" s="43" t="s">
        <v>185</v>
      </c>
      <c r="B122" s="1" t="s">
        <v>293</v>
      </c>
      <c r="C122" s="1" t="s">
        <v>362</v>
      </c>
      <c r="D122" s="1" t="s">
        <v>361</v>
      </c>
      <c r="E122" s="45" t="str">
        <f>VLOOKUP(C122,PROCV!E$50:G$126,3,0)</f>
        <v>Editorial</v>
      </c>
      <c r="F122" s="1" t="s">
        <v>416</v>
      </c>
      <c r="G122" s="1" t="s">
        <v>265</v>
      </c>
      <c r="H122" s="1">
        <v>2007</v>
      </c>
      <c r="I122" s="60">
        <f>VLOOKUP(H122,PROCV!E$33:F$44,2,0)</f>
        <v>1.7998330660926485</v>
      </c>
      <c r="J122" s="71">
        <v>1914827</v>
      </c>
      <c r="K122" s="44">
        <f t="shared" si="1"/>
        <v>3446368.950446988</v>
      </c>
    </row>
    <row r="123" spans="1:11" s="43" customFormat="1" ht="19.7" customHeight="1" x14ac:dyDescent="0.25">
      <c r="A123" s="43" t="s">
        <v>185</v>
      </c>
      <c r="B123" s="1" t="s">
        <v>293</v>
      </c>
      <c r="C123" s="1" t="s">
        <v>362</v>
      </c>
      <c r="D123" s="1" t="s">
        <v>361</v>
      </c>
      <c r="E123" s="45" t="str">
        <f>VLOOKUP(C123,PROCV!E$50:G$126,3,0)</f>
        <v>Editorial</v>
      </c>
      <c r="F123" s="1" t="s">
        <v>416</v>
      </c>
      <c r="G123" s="1" t="s">
        <v>236</v>
      </c>
      <c r="H123" s="1">
        <v>2007</v>
      </c>
      <c r="I123" s="60">
        <f>VLOOKUP(H123,PROCV!E$33:F$44,2,0)</f>
        <v>1.7998330660926485</v>
      </c>
      <c r="J123" s="71">
        <v>42900</v>
      </c>
      <c r="K123" s="44">
        <f t="shared" si="1"/>
        <v>77212.838535374627</v>
      </c>
    </row>
    <row r="124" spans="1:11" s="43" customFormat="1" ht="19.7" customHeight="1" x14ac:dyDescent="0.25">
      <c r="A124" s="43" t="s">
        <v>185</v>
      </c>
      <c r="B124" s="1" t="s">
        <v>293</v>
      </c>
      <c r="C124" s="1" t="s">
        <v>362</v>
      </c>
      <c r="D124" s="1" t="s">
        <v>361</v>
      </c>
      <c r="E124" s="45" t="str">
        <f>VLOOKUP(C124,PROCV!E$50:G$126,3,0)</f>
        <v>Editorial</v>
      </c>
      <c r="F124" s="1" t="s">
        <v>416</v>
      </c>
      <c r="G124" s="1" t="s">
        <v>236</v>
      </c>
      <c r="H124" s="1">
        <v>2007</v>
      </c>
      <c r="I124" s="60">
        <f>VLOOKUP(H124,PROCV!E$33:F$44,2,0)</f>
        <v>1.7998330660926485</v>
      </c>
      <c r="J124" s="71">
        <v>66500</v>
      </c>
      <c r="K124" s="44">
        <f t="shared" si="1"/>
        <v>119688.89889516112</v>
      </c>
    </row>
    <row r="125" spans="1:11" s="43" customFormat="1" ht="19.7" customHeight="1" x14ac:dyDescent="0.25">
      <c r="A125" s="43" t="s">
        <v>185</v>
      </c>
      <c r="B125" s="1" t="s">
        <v>293</v>
      </c>
      <c r="C125" s="1" t="s">
        <v>285</v>
      </c>
      <c r="D125" s="1" t="s">
        <v>284</v>
      </c>
      <c r="E125" s="45" t="str">
        <f>VLOOKUP(C125,PROCV!E$50:G$126,3,0)</f>
        <v>Editorial</v>
      </c>
      <c r="F125" s="1" t="s">
        <v>416</v>
      </c>
      <c r="G125" s="1" t="s">
        <v>236</v>
      </c>
      <c r="H125" s="1">
        <v>2007</v>
      </c>
      <c r="I125" s="60">
        <f>VLOOKUP(H125,PROCV!E$33:F$44,2,0)</f>
        <v>1.7998330660926485</v>
      </c>
      <c r="J125" s="71">
        <v>17374</v>
      </c>
      <c r="K125" s="44">
        <f t="shared" si="1"/>
        <v>31270.299690293676</v>
      </c>
    </row>
    <row r="126" spans="1:11" s="43" customFormat="1" ht="19.7" customHeight="1" x14ac:dyDescent="0.25">
      <c r="A126" s="43" t="s">
        <v>185</v>
      </c>
      <c r="B126" s="1" t="s">
        <v>293</v>
      </c>
      <c r="C126" s="1" t="s">
        <v>376</v>
      </c>
      <c r="D126" s="1" t="s">
        <v>375</v>
      </c>
      <c r="E126" s="45" t="str">
        <f>VLOOKUP(C126,PROCV!E$50:G$126,3,0)</f>
        <v>Editorial</v>
      </c>
      <c r="F126" s="1" t="s">
        <v>416</v>
      </c>
      <c r="G126" s="1" t="s">
        <v>236</v>
      </c>
      <c r="H126" s="1">
        <v>2007</v>
      </c>
      <c r="I126" s="60">
        <f>VLOOKUP(H126,PROCV!E$33:F$44,2,0)</f>
        <v>1.7998330660926485</v>
      </c>
      <c r="J126" s="71">
        <v>1973</v>
      </c>
      <c r="K126" s="44">
        <f t="shared" si="1"/>
        <v>3551.0706394007952</v>
      </c>
    </row>
    <row r="127" spans="1:11" s="43" customFormat="1" ht="19.7" customHeight="1" x14ac:dyDescent="0.25">
      <c r="A127" s="43" t="s">
        <v>185</v>
      </c>
      <c r="B127" s="1" t="s">
        <v>293</v>
      </c>
      <c r="C127" s="1" t="s">
        <v>277</v>
      </c>
      <c r="D127" s="1" t="s">
        <v>276</v>
      </c>
      <c r="E127" s="45" t="str">
        <f>VLOOKUP(C127,PROCV!E$50:G$126,3,0)</f>
        <v>Editorial</v>
      </c>
      <c r="F127" s="1" t="s">
        <v>416</v>
      </c>
      <c r="G127" s="1" t="s">
        <v>236</v>
      </c>
      <c r="H127" s="1">
        <v>2007</v>
      </c>
      <c r="I127" s="60">
        <f>VLOOKUP(H127,PROCV!E$33:F$44,2,0)</f>
        <v>1.7998330660926485</v>
      </c>
      <c r="J127" s="71">
        <v>4099</v>
      </c>
      <c r="K127" s="44">
        <f t="shared" si="1"/>
        <v>7377.5157379137663</v>
      </c>
    </row>
    <row r="128" spans="1:11" s="43" customFormat="1" ht="19.7" customHeight="1" x14ac:dyDescent="0.25">
      <c r="A128" s="43" t="s">
        <v>185</v>
      </c>
      <c r="B128" s="1" t="s">
        <v>293</v>
      </c>
      <c r="C128" s="1" t="s">
        <v>275</v>
      </c>
      <c r="D128" s="1" t="s">
        <v>274</v>
      </c>
      <c r="E128" s="45" t="str">
        <f>VLOOKUP(C128,PROCV!E$50:G$126,3,0)</f>
        <v>Editorial</v>
      </c>
      <c r="F128" s="1" t="s">
        <v>416</v>
      </c>
      <c r="G128" s="1" t="s">
        <v>236</v>
      </c>
      <c r="H128" s="1">
        <v>2007</v>
      </c>
      <c r="I128" s="60">
        <f>VLOOKUP(H128,PROCV!E$33:F$44,2,0)</f>
        <v>1.7998330660926485</v>
      </c>
      <c r="J128" s="71">
        <v>45927</v>
      </c>
      <c r="K128" s="44">
        <f t="shared" si="1"/>
        <v>82660.933226437061</v>
      </c>
    </row>
    <row r="129" spans="1:11" s="43" customFormat="1" ht="19.7" customHeight="1" x14ac:dyDescent="0.25">
      <c r="A129" s="43" t="s">
        <v>185</v>
      </c>
      <c r="B129" s="1" t="s">
        <v>293</v>
      </c>
      <c r="C129" s="1" t="s">
        <v>275</v>
      </c>
      <c r="D129" s="1" t="s">
        <v>274</v>
      </c>
      <c r="E129" s="45" t="str">
        <f>VLOOKUP(C129,PROCV!E$50:G$126,3,0)</f>
        <v>Editorial</v>
      </c>
      <c r="F129" s="1" t="s">
        <v>416</v>
      </c>
      <c r="G129" s="1" t="s">
        <v>236</v>
      </c>
      <c r="H129" s="1">
        <v>2007</v>
      </c>
      <c r="I129" s="60">
        <f>VLOOKUP(H129,PROCV!E$33:F$44,2,0)</f>
        <v>1.7998330660926485</v>
      </c>
      <c r="J129" s="71">
        <v>39972</v>
      </c>
      <c r="K129" s="44">
        <f t="shared" si="1"/>
        <v>71942.927317855341</v>
      </c>
    </row>
    <row r="130" spans="1:11" s="43" customFormat="1" ht="19.7" customHeight="1" x14ac:dyDescent="0.25">
      <c r="A130" s="43" t="s">
        <v>185</v>
      </c>
      <c r="B130" s="1" t="s">
        <v>293</v>
      </c>
      <c r="C130" s="1" t="s">
        <v>271</v>
      </c>
      <c r="D130" s="1" t="s">
        <v>270</v>
      </c>
      <c r="E130" s="45" t="str">
        <f>VLOOKUP(C130,PROCV!E$50:G$126,3,0)</f>
        <v>Editorial</v>
      </c>
      <c r="F130" s="1" t="s">
        <v>416</v>
      </c>
      <c r="G130" s="1" t="s">
        <v>236</v>
      </c>
      <c r="H130" s="1">
        <v>2007</v>
      </c>
      <c r="I130" s="60">
        <f>VLOOKUP(H130,PROCV!E$33:F$44,2,0)</f>
        <v>1.7998330660926485</v>
      </c>
      <c r="J130" s="71">
        <v>11000</v>
      </c>
      <c r="K130" s="44">
        <f t="shared" si="1"/>
        <v>19798.163727019135</v>
      </c>
    </row>
    <row r="131" spans="1:11" s="43" customFormat="1" ht="19.7" customHeight="1" x14ac:dyDescent="0.25">
      <c r="A131" s="43" t="s">
        <v>185</v>
      </c>
      <c r="B131" s="1" t="s">
        <v>293</v>
      </c>
      <c r="C131" s="1" t="s">
        <v>315</v>
      </c>
      <c r="D131" s="1" t="s">
        <v>314</v>
      </c>
      <c r="E131" s="45" t="str">
        <f>VLOOKUP(C131,PROCV!E$50:G$126,3,0)</f>
        <v>Editorial</v>
      </c>
      <c r="F131" s="1" t="s">
        <v>416</v>
      </c>
      <c r="G131" s="1" t="s">
        <v>236</v>
      </c>
      <c r="H131" s="1">
        <v>2007</v>
      </c>
      <c r="I131" s="60">
        <f>VLOOKUP(H131,PROCV!E$33:F$44,2,0)</f>
        <v>1.7998330660926485</v>
      </c>
      <c r="J131" s="71">
        <v>8413</v>
      </c>
      <c r="K131" s="44">
        <f t="shared" ref="K131:K194" si="2">J131*I131</f>
        <v>15141.995585037452</v>
      </c>
    </row>
    <row r="132" spans="1:11" s="43" customFormat="1" ht="19.7" customHeight="1" x14ac:dyDescent="0.25">
      <c r="A132" s="43" t="s">
        <v>185</v>
      </c>
      <c r="B132" s="1" t="s">
        <v>293</v>
      </c>
      <c r="C132" s="1" t="s">
        <v>269</v>
      </c>
      <c r="D132" s="1" t="s">
        <v>268</v>
      </c>
      <c r="E132" s="45" t="str">
        <f>VLOOKUP(C132,PROCV!E$50:G$126,3,0)</f>
        <v>NA</v>
      </c>
      <c r="F132" s="1" t="s">
        <v>416</v>
      </c>
      <c r="G132" s="1" t="s">
        <v>236</v>
      </c>
      <c r="H132" s="1">
        <v>2007</v>
      </c>
      <c r="I132" s="60">
        <f>VLOOKUP(H132,PROCV!E$33:F$44,2,0)</f>
        <v>1.7998330660926485</v>
      </c>
      <c r="J132" s="71">
        <v>234000</v>
      </c>
      <c r="K132" s="44">
        <f t="shared" si="2"/>
        <v>421160.93746567977</v>
      </c>
    </row>
    <row r="133" spans="1:11" s="43" customFormat="1" ht="19.7" customHeight="1" x14ac:dyDescent="0.25">
      <c r="A133" s="43" t="s">
        <v>185</v>
      </c>
      <c r="B133" s="1" t="s">
        <v>293</v>
      </c>
      <c r="C133" s="1" t="s">
        <v>269</v>
      </c>
      <c r="D133" s="1" t="s">
        <v>268</v>
      </c>
      <c r="E133" s="45" t="str">
        <f>VLOOKUP(C133,PROCV!E$50:G$126,3,0)</f>
        <v>NA</v>
      </c>
      <c r="F133" s="1" t="s">
        <v>416</v>
      </c>
      <c r="G133" s="1" t="s">
        <v>236</v>
      </c>
      <c r="H133" s="1">
        <v>2007</v>
      </c>
      <c r="I133" s="60">
        <f>VLOOKUP(H133,PROCV!E$33:F$44,2,0)</f>
        <v>1.7998330660926485</v>
      </c>
      <c r="J133" s="71">
        <v>26732</v>
      </c>
      <c r="K133" s="44">
        <f t="shared" si="2"/>
        <v>48113.137522788682</v>
      </c>
    </row>
    <row r="134" spans="1:11" s="43" customFormat="1" ht="19.7" customHeight="1" x14ac:dyDescent="0.25">
      <c r="A134" s="43" t="s">
        <v>185</v>
      </c>
      <c r="B134" s="1" t="s">
        <v>293</v>
      </c>
      <c r="C134" s="1" t="s">
        <v>269</v>
      </c>
      <c r="D134" s="1" t="s">
        <v>268</v>
      </c>
      <c r="E134" s="45" t="str">
        <f>VLOOKUP(C134,PROCV!E$50:G$126,3,0)</f>
        <v>NA</v>
      </c>
      <c r="F134" s="1" t="s">
        <v>416</v>
      </c>
      <c r="G134" s="1" t="s">
        <v>236</v>
      </c>
      <c r="H134" s="1">
        <v>2007</v>
      </c>
      <c r="I134" s="60">
        <f>VLOOKUP(H134,PROCV!E$33:F$44,2,0)</f>
        <v>1.7998330660926485</v>
      </c>
      <c r="J134" s="71">
        <v>34941</v>
      </c>
      <c r="K134" s="44">
        <f t="shared" si="2"/>
        <v>62887.96716234323</v>
      </c>
    </row>
    <row r="135" spans="1:11" s="43" customFormat="1" ht="19.7" customHeight="1" x14ac:dyDescent="0.25">
      <c r="A135" s="43" t="s">
        <v>185</v>
      </c>
      <c r="B135" s="1" t="s">
        <v>293</v>
      </c>
      <c r="C135" s="1" t="s">
        <v>269</v>
      </c>
      <c r="D135" s="1" t="s">
        <v>268</v>
      </c>
      <c r="E135" s="45" t="str">
        <f>VLOOKUP(C135,PROCV!E$50:G$126,3,0)</f>
        <v>NA</v>
      </c>
      <c r="F135" s="1" t="s">
        <v>416</v>
      </c>
      <c r="G135" s="1" t="s">
        <v>236</v>
      </c>
      <c r="H135" s="1">
        <v>2007</v>
      </c>
      <c r="I135" s="60">
        <f>VLOOKUP(H135,PROCV!E$33:F$44,2,0)</f>
        <v>1.7998330660926485</v>
      </c>
      <c r="J135" s="71">
        <v>770000</v>
      </c>
      <c r="K135" s="44">
        <f t="shared" si="2"/>
        <v>1385871.4608913392</v>
      </c>
    </row>
    <row r="136" spans="1:11" s="43" customFormat="1" ht="19.7" customHeight="1" x14ac:dyDescent="0.25">
      <c r="A136" s="43" t="s">
        <v>185</v>
      </c>
      <c r="B136" s="1" t="s">
        <v>293</v>
      </c>
      <c r="C136" s="1" t="s">
        <v>269</v>
      </c>
      <c r="D136" s="1" t="s">
        <v>268</v>
      </c>
      <c r="E136" s="45" t="str">
        <f>VLOOKUP(C136,PROCV!E$50:G$126,3,0)</f>
        <v>NA</v>
      </c>
      <c r="F136" s="1" t="s">
        <v>416</v>
      </c>
      <c r="G136" s="1" t="s">
        <v>236</v>
      </c>
      <c r="H136" s="1">
        <v>2007</v>
      </c>
      <c r="I136" s="60">
        <f>VLOOKUP(H136,PROCV!E$33:F$44,2,0)</f>
        <v>1.7998330660926485</v>
      </c>
      <c r="J136" s="71">
        <v>2500000</v>
      </c>
      <c r="K136" s="44">
        <f t="shared" si="2"/>
        <v>4499582.6652316209</v>
      </c>
    </row>
    <row r="137" spans="1:11" s="43" customFormat="1" ht="19.7" customHeight="1" x14ac:dyDescent="0.25">
      <c r="A137" s="43" t="s">
        <v>185</v>
      </c>
      <c r="B137" s="1" t="s">
        <v>293</v>
      </c>
      <c r="C137" s="1" t="s">
        <v>269</v>
      </c>
      <c r="D137" s="1" t="s">
        <v>268</v>
      </c>
      <c r="E137" s="45" t="str">
        <f>VLOOKUP(C137,PROCV!E$50:G$126,3,0)</f>
        <v>NA</v>
      </c>
      <c r="F137" s="1" t="s">
        <v>416</v>
      </c>
      <c r="G137" s="1" t="s">
        <v>236</v>
      </c>
      <c r="H137" s="1">
        <v>2007</v>
      </c>
      <c r="I137" s="60">
        <f>VLOOKUP(H137,PROCV!E$33:F$44,2,0)</f>
        <v>1.7998330660926485</v>
      </c>
      <c r="J137" s="71">
        <v>65900</v>
      </c>
      <c r="K137" s="44">
        <f t="shared" si="2"/>
        <v>118608.99905550554</v>
      </c>
    </row>
    <row r="138" spans="1:11" s="43" customFormat="1" ht="19.7" customHeight="1" x14ac:dyDescent="0.25">
      <c r="A138" s="43" t="s">
        <v>185</v>
      </c>
      <c r="B138" s="1" t="s">
        <v>293</v>
      </c>
      <c r="C138" s="1" t="s">
        <v>252</v>
      </c>
      <c r="D138" s="1" t="s">
        <v>251</v>
      </c>
      <c r="E138" s="45" t="str">
        <f>VLOOKUP(C138,PROCV!E$50:G$126,3,0)</f>
        <v>Audiovisual</v>
      </c>
      <c r="F138" s="1" t="s">
        <v>416</v>
      </c>
      <c r="G138" s="1" t="s">
        <v>236</v>
      </c>
      <c r="H138" s="1">
        <v>2007</v>
      </c>
      <c r="I138" s="60">
        <f>VLOOKUP(H138,PROCV!E$33:F$44,2,0)</f>
        <v>1.7998330660926485</v>
      </c>
      <c r="J138" s="71">
        <v>6111</v>
      </c>
      <c r="K138" s="44">
        <f t="shared" si="2"/>
        <v>10998.779866892175</v>
      </c>
    </row>
    <row r="139" spans="1:11" s="43" customFormat="1" ht="19.7" customHeight="1" x14ac:dyDescent="0.25">
      <c r="A139" s="43" t="s">
        <v>185</v>
      </c>
      <c r="B139" s="1" t="s">
        <v>293</v>
      </c>
      <c r="C139" s="1" t="s">
        <v>252</v>
      </c>
      <c r="D139" s="1" t="s">
        <v>251</v>
      </c>
      <c r="E139" s="45" t="str">
        <f>VLOOKUP(C139,PROCV!E$50:G$126,3,0)</f>
        <v>Audiovisual</v>
      </c>
      <c r="F139" s="1" t="s">
        <v>416</v>
      </c>
      <c r="G139" s="1" t="s">
        <v>236</v>
      </c>
      <c r="H139" s="1">
        <v>2007</v>
      </c>
      <c r="I139" s="60">
        <f>VLOOKUP(H139,PROCV!E$33:F$44,2,0)</f>
        <v>1.7998330660926485</v>
      </c>
      <c r="J139" s="71">
        <v>2000</v>
      </c>
      <c r="K139" s="44">
        <f t="shared" si="2"/>
        <v>3599.6661321852971</v>
      </c>
    </row>
    <row r="140" spans="1:11" s="43" customFormat="1" ht="19.7" customHeight="1" x14ac:dyDescent="0.25">
      <c r="A140" s="43" t="s">
        <v>185</v>
      </c>
      <c r="B140" s="1" t="s">
        <v>293</v>
      </c>
      <c r="C140" s="1" t="s">
        <v>356</v>
      </c>
      <c r="D140" s="1" t="s">
        <v>355</v>
      </c>
      <c r="E140" s="45" t="str">
        <f>VLOOKUP(C140,PROCV!E$50:G$126,3,0)</f>
        <v>Artes Cênicas e Espetáculos</v>
      </c>
      <c r="F140" s="1" t="s">
        <v>416</v>
      </c>
      <c r="G140" s="1" t="s">
        <v>236</v>
      </c>
      <c r="H140" s="1">
        <v>2007</v>
      </c>
      <c r="I140" s="60">
        <f>VLOOKUP(H140,PROCV!E$33:F$44,2,0)</f>
        <v>1.7998330660926485</v>
      </c>
      <c r="J140" s="71">
        <v>17632</v>
      </c>
      <c r="K140" s="44">
        <f t="shared" si="2"/>
        <v>31734.656621345577</v>
      </c>
    </row>
    <row r="141" spans="1:11" s="43" customFormat="1" ht="19.7" customHeight="1" x14ac:dyDescent="0.25">
      <c r="A141" s="43" t="s">
        <v>185</v>
      </c>
      <c r="B141" s="1" t="s">
        <v>293</v>
      </c>
      <c r="C141" s="1" t="s">
        <v>332</v>
      </c>
      <c r="D141" s="1" t="s">
        <v>331</v>
      </c>
      <c r="E141" s="45" t="str">
        <f>VLOOKUP(C141,PROCV!E$50:G$126,3,0)</f>
        <v>Artes Cênicas e Espetáculos</v>
      </c>
      <c r="F141" s="1" t="s">
        <v>416</v>
      </c>
      <c r="G141" s="1" t="s">
        <v>236</v>
      </c>
      <c r="H141" s="1">
        <v>2007</v>
      </c>
      <c r="I141" s="60">
        <f>VLOOKUP(H141,PROCV!E$33:F$44,2,0)</f>
        <v>1.7998330660926485</v>
      </c>
      <c r="J141" s="71">
        <v>10000</v>
      </c>
      <c r="K141" s="44">
        <f t="shared" si="2"/>
        <v>17998.330660926484</v>
      </c>
    </row>
    <row r="142" spans="1:11" s="43" customFormat="1" ht="19.7" customHeight="1" x14ac:dyDescent="0.25">
      <c r="A142" s="43" t="s">
        <v>185</v>
      </c>
      <c r="B142" s="1" t="s">
        <v>293</v>
      </c>
      <c r="C142" s="1" t="s">
        <v>344</v>
      </c>
      <c r="D142" s="1" t="s">
        <v>343</v>
      </c>
      <c r="E142" s="45" t="str">
        <f>VLOOKUP(C142,PROCV!E$50:G$126,3,0)</f>
        <v>Artes Cênicas e Espetáculos</v>
      </c>
      <c r="F142" s="1" t="s">
        <v>416</v>
      </c>
      <c r="G142" s="1" t="s">
        <v>236</v>
      </c>
      <c r="H142" s="1">
        <v>2007</v>
      </c>
      <c r="I142" s="60">
        <f>VLOOKUP(H142,PROCV!E$33:F$44,2,0)</f>
        <v>1.7998330660926485</v>
      </c>
      <c r="J142" s="71">
        <v>165600</v>
      </c>
      <c r="K142" s="44">
        <f t="shared" si="2"/>
        <v>298052.35574494262</v>
      </c>
    </row>
    <row r="143" spans="1:11" s="43" customFormat="1" ht="19.7" customHeight="1" x14ac:dyDescent="0.25">
      <c r="A143" s="43" t="s">
        <v>185</v>
      </c>
      <c r="B143" s="1" t="s">
        <v>293</v>
      </c>
      <c r="C143" s="1" t="s">
        <v>348</v>
      </c>
      <c r="D143" s="1" t="s">
        <v>347</v>
      </c>
      <c r="E143" s="45" t="str">
        <f>VLOOKUP(C143,PROCV!E$50:G$126,3,0)</f>
        <v>Patrimônio</v>
      </c>
      <c r="F143" s="1" t="s">
        <v>415</v>
      </c>
      <c r="G143" s="1" t="s">
        <v>265</v>
      </c>
      <c r="H143" s="1">
        <v>2007</v>
      </c>
      <c r="I143" s="60">
        <f>VLOOKUP(H143,PROCV!E$33:F$44,2,0)</f>
        <v>1.7998330660926485</v>
      </c>
      <c r="J143" s="71">
        <v>382394</v>
      </c>
      <c r="K143" s="44">
        <f t="shared" si="2"/>
        <v>688245.36547543225</v>
      </c>
    </row>
    <row r="144" spans="1:11" s="43" customFormat="1" ht="19.7" customHeight="1" x14ac:dyDescent="0.25">
      <c r="A144" s="43" t="s">
        <v>191</v>
      </c>
      <c r="B144" s="1" t="s">
        <v>242</v>
      </c>
      <c r="C144" s="1" t="s">
        <v>289</v>
      </c>
      <c r="D144" s="1" t="s">
        <v>288</v>
      </c>
      <c r="E144" s="45" t="str">
        <f>VLOOKUP(C144,PROCV!E$50:G$126,3,0)</f>
        <v>Editorial</v>
      </c>
      <c r="F144" s="1" t="s">
        <v>416</v>
      </c>
      <c r="G144" s="1" t="s">
        <v>236</v>
      </c>
      <c r="H144" s="1">
        <v>2007</v>
      </c>
      <c r="I144" s="60">
        <f>VLOOKUP(H144,PROCV!E$33:F$44,2,0)</f>
        <v>1.7998330660926485</v>
      </c>
      <c r="J144" s="71">
        <v>1682</v>
      </c>
      <c r="K144" s="44">
        <f t="shared" si="2"/>
        <v>3027.3192171678347</v>
      </c>
    </row>
    <row r="145" spans="1:11" s="43" customFormat="1" ht="19.7" customHeight="1" x14ac:dyDescent="0.25">
      <c r="A145" s="43" t="s">
        <v>191</v>
      </c>
      <c r="B145" s="1" t="s">
        <v>242</v>
      </c>
      <c r="C145" s="1" t="s">
        <v>362</v>
      </c>
      <c r="D145" s="1" t="s">
        <v>361</v>
      </c>
      <c r="E145" s="45" t="str">
        <f>VLOOKUP(C145,PROCV!E$50:G$126,3,0)</f>
        <v>Editorial</v>
      </c>
      <c r="F145" s="1" t="s">
        <v>416</v>
      </c>
      <c r="G145" s="1" t="s">
        <v>236</v>
      </c>
      <c r="H145" s="1">
        <v>2007</v>
      </c>
      <c r="I145" s="60">
        <f>VLOOKUP(H145,PROCV!E$33:F$44,2,0)</f>
        <v>1.7998330660926485</v>
      </c>
      <c r="J145" s="71">
        <v>67579</v>
      </c>
      <c r="K145" s="44">
        <f t="shared" si="2"/>
        <v>121630.91877347509</v>
      </c>
    </row>
    <row r="146" spans="1:11" s="43" customFormat="1" ht="19.7" customHeight="1" x14ac:dyDescent="0.25">
      <c r="A146" s="43" t="s">
        <v>191</v>
      </c>
      <c r="B146" s="1" t="s">
        <v>242</v>
      </c>
      <c r="C146" s="1" t="s">
        <v>362</v>
      </c>
      <c r="D146" s="1" t="s">
        <v>361</v>
      </c>
      <c r="E146" s="45" t="str">
        <f>VLOOKUP(C146,PROCV!E$50:G$126,3,0)</f>
        <v>Editorial</v>
      </c>
      <c r="F146" s="1" t="s">
        <v>416</v>
      </c>
      <c r="G146" s="1" t="s">
        <v>236</v>
      </c>
      <c r="H146" s="1">
        <v>2007</v>
      </c>
      <c r="I146" s="60">
        <f>VLOOKUP(H146,PROCV!E$33:F$44,2,0)</f>
        <v>1.7998330660926485</v>
      </c>
      <c r="J146" s="71">
        <v>423419</v>
      </c>
      <c r="K146" s="44">
        <f t="shared" si="2"/>
        <v>762083.51701188309</v>
      </c>
    </row>
    <row r="147" spans="1:11" s="43" customFormat="1" ht="19.7" customHeight="1" x14ac:dyDescent="0.25">
      <c r="A147" s="43" t="s">
        <v>191</v>
      </c>
      <c r="B147" s="1" t="s">
        <v>242</v>
      </c>
      <c r="C147" s="1" t="s">
        <v>362</v>
      </c>
      <c r="D147" s="1" t="s">
        <v>361</v>
      </c>
      <c r="E147" s="45" t="str">
        <f>VLOOKUP(C147,PROCV!E$50:G$126,3,0)</f>
        <v>Editorial</v>
      </c>
      <c r="F147" s="1" t="s">
        <v>416</v>
      </c>
      <c r="G147" s="1" t="s">
        <v>236</v>
      </c>
      <c r="H147" s="1">
        <v>2007</v>
      </c>
      <c r="I147" s="60">
        <f>VLOOKUP(H147,PROCV!E$33:F$44,2,0)</f>
        <v>1.7998330660926485</v>
      </c>
      <c r="J147" s="71">
        <v>31534</v>
      </c>
      <c r="K147" s="44">
        <f t="shared" si="2"/>
        <v>56755.935906165578</v>
      </c>
    </row>
    <row r="148" spans="1:11" s="43" customFormat="1" ht="19.7" customHeight="1" x14ac:dyDescent="0.25">
      <c r="A148" s="43" t="s">
        <v>191</v>
      </c>
      <c r="B148" s="1" t="s">
        <v>242</v>
      </c>
      <c r="C148" s="1" t="s">
        <v>362</v>
      </c>
      <c r="D148" s="1" t="s">
        <v>361</v>
      </c>
      <c r="E148" s="45" t="str">
        <f>VLOOKUP(C148,PROCV!E$50:G$126,3,0)</f>
        <v>Editorial</v>
      </c>
      <c r="F148" s="1" t="s">
        <v>416</v>
      </c>
      <c r="G148" s="1" t="s">
        <v>236</v>
      </c>
      <c r="H148" s="1">
        <v>2007</v>
      </c>
      <c r="I148" s="60">
        <f>VLOOKUP(H148,PROCV!E$33:F$44,2,0)</f>
        <v>1.7998330660926485</v>
      </c>
      <c r="J148" s="71">
        <v>172275</v>
      </c>
      <c r="K148" s="44">
        <f t="shared" si="2"/>
        <v>310066.241461111</v>
      </c>
    </row>
    <row r="149" spans="1:11" s="43" customFormat="1" ht="19.7" customHeight="1" x14ac:dyDescent="0.25">
      <c r="A149" s="43" t="s">
        <v>191</v>
      </c>
      <c r="B149" s="1" t="s">
        <v>242</v>
      </c>
      <c r="C149" s="1" t="s">
        <v>376</v>
      </c>
      <c r="D149" s="1" t="s">
        <v>375</v>
      </c>
      <c r="E149" s="45" t="str">
        <f>VLOOKUP(C149,PROCV!E$50:G$126,3,0)</f>
        <v>Editorial</v>
      </c>
      <c r="F149" s="1" t="s">
        <v>416</v>
      </c>
      <c r="G149" s="1" t="s">
        <v>236</v>
      </c>
      <c r="H149" s="1">
        <v>2007</v>
      </c>
      <c r="I149" s="60">
        <f>VLOOKUP(H149,PROCV!E$33:F$44,2,0)</f>
        <v>1.7998330660926485</v>
      </c>
      <c r="J149" s="71">
        <v>22779</v>
      </c>
      <c r="K149" s="44">
        <f t="shared" si="2"/>
        <v>40998.397412524442</v>
      </c>
    </row>
    <row r="150" spans="1:11" s="43" customFormat="1" ht="19.7" customHeight="1" x14ac:dyDescent="0.25">
      <c r="A150" s="43" t="s">
        <v>191</v>
      </c>
      <c r="B150" s="1" t="s">
        <v>242</v>
      </c>
      <c r="C150" s="1" t="s">
        <v>279</v>
      </c>
      <c r="D150" s="1" t="s">
        <v>278</v>
      </c>
      <c r="E150" s="45" t="str">
        <f>VLOOKUP(C150,PROCV!E$50:G$126,3,0)</f>
        <v>Editorial</v>
      </c>
      <c r="F150" s="1" t="s">
        <v>416</v>
      </c>
      <c r="G150" s="1" t="s">
        <v>236</v>
      </c>
      <c r="H150" s="1">
        <v>2007</v>
      </c>
      <c r="I150" s="60">
        <f>VLOOKUP(H150,PROCV!E$33:F$44,2,0)</f>
        <v>1.7998330660926485</v>
      </c>
      <c r="J150" s="71">
        <v>234255</v>
      </c>
      <c r="K150" s="44">
        <f t="shared" si="2"/>
        <v>421619.89489753335</v>
      </c>
    </row>
    <row r="151" spans="1:11" s="43" customFormat="1" ht="19.7" customHeight="1" x14ac:dyDescent="0.25">
      <c r="A151" s="43" t="s">
        <v>191</v>
      </c>
      <c r="B151" s="1" t="s">
        <v>242</v>
      </c>
      <c r="C151" s="1" t="s">
        <v>279</v>
      </c>
      <c r="D151" s="1" t="s">
        <v>278</v>
      </c>
      <c r="E151" s="45" t="str">
        <f>VLOOKUP(C151,PROCV!E$50:G$126,3,0)</f>
        <v>Editorial</v>
      </c>
      <c r="F151" s="1" t="s">
        <v>416</v>
      </c>
      <c r="G151" s="1" t="s">
        <v>236</v>
      </c>
      <c r="H151" s="1">
        <v>2007</v>
      </c>
      <c r="I151" s="60">
        <f>VLOOKUP(H151,PROCV!E$33:F$44,2,0)</f>
        <v>1.7998330660926485</v>
      </c>
      <c r="J151" s="71">
        <v>12204</v>
      </c>
      <c r="K151" s="44">
        <f t="shared" si="2"/>
        <v>21965.162738594681</v>
      </c>
    </row>
    <row r="152" spans="1:11" s="43" customFormat="1" ht="19.7" customHeight="1" x14ac:dyDescent="0.25">
      <c r="A152" s="43" t="s">
        <v>191</v>
      </c>
      <c r="B152" s="1" t="s">
        <v>242</v>
      </c>
      <c r="C152" s="1" t="s">
        <v>277</v>
      </c>
      <c r="D152" s="1" t="s">
        <v>276</v>
      </c>
      <c r="E152" s="45" t="str">
        <f>VLOOKUP(C152,PROCV!E$50:G$126,3,0)</f>
        <v>Editorial</v>
      </c>
      <c r="F152" s="1" t="s">
        <v>416</v>
      </c>
      <c r="G152" s="1" t="s">
        <v>236</v>
      </c>
      <c r="H152" s="1">
        <v>2007</v>
      </c>
      <c r="I152" s="60">
        <f>VLOOKUP(H152,PROCV!E$33:F$44,2,0)</f>
        <v>1.7998330660926485</v>
      </c>
      <c r="J152" s="71">
        <v>24117</v>
      </c>
      <c r="K152" s="44">
        <f t="shared" si="2"/>
        <v>43406.574054956407</v>
      </c>
    </row>
    <row r="153" spans="1:11" s="43" customFormat="1" ht="19.7" customHeight="1" x14ac:dyDescent="0.25">
      <c r="A153" s="43" t="s">
        <v>191</v>
      </c>
      <c r="B153" s="1" t="s">
        <v>242</v>
      </c>
      <c r="C153" s="1" t="s">
        <v>275</v>
      </c>
      <c r="D153" s="1" t="s">
        <v>274</v>
      </c>
      <c r="E153" s="45" t="str">
        <f>VLOOKUP(C153,PROCV!E$50:G$126,3,0)</f>
        <v>Editorial</v>
      </c>
      <c r="F153" s="1" t="s">
        <v>416</v>
      </c>
      <c r="G153" s="1" t="s">
        <v>236</v>
      </c>
      <c r="H153" s="1">
        <v>2007</v>
      </c>
      <c r="I153" s="60">
        <f>VLOOKUP(H153,PROCV!E$33:F$44,2,0)</f>
        <v>1.7998330660926485</v>
      </c>
      <c r="J153" s="71">
        <v>56735</v>
      </c>
      <c r="K153" s="44">
        <f t="shared" si="2"/>
        <v>102113.52900476642</v>
      </c>
    </row>
    <row r="154" spans="1:11" s="43" customFormat="1" ht="19.7" customHeight="1" x14ac:dyDescent="0.25">
      <c r="A154" s="43" t="s">
        <v>191</v>
      </c>
      <c r="B154" s="1" t="s">
        <v>242</v>
      </c>
      <c r="C154" s="1" t="s">
        <v>273</v>
      </c>
      <c r="D154" s="1" t="s">
        <v>272</v>
      </c>
      <c r="E154" s="45" t="str">
        <f>VLOOKUP(C154,PROCV!E$50:G$126,3,0)</f>
        <v>Editorial</v>
      </c>
      <c r="F154" s="1" t="s">
        <v>416</v>
      </c>
      <c r="G154" s="1" t="s">
        <v>236</v>
      </c>
      <c r="H154" s="1">
        <v>2007</v>
      </c>
      <c r="I154" s="60">
        <f>VLOOKUP(H154,PROCV!E$33:F$44,2,0)</f>
        <v>1.7998330660926485</v>
      </c>
      <c r="J154" s="71">
        <v>58311</v>
      </c>
      <c r="K154" s="44">
        <f t="shared" si="2"/>
        <v>104950.06591692842</v>
      </c>
    </row>
    <row r="155" spans="1:11" s="43" customFormat="1" ht="19.7" customHeight="1" x14ac:dyDescent="0.25">
      <c r="A155" s="43" t="s">
        <v>191</v>
      </c>
      <c r="B155" s="1" t="s">
        <v>242</v>
      </c>
      <c r="C155" s="1" t="s">
        <v>273</v>
      </c>
      <c r="D155" s="1" t="s">
        <v>272</v>
      </c>
      <c r="E155" s="45" t="str">
        <f>VLOOKUP(C155,PROCV!E$50:G$126,3,0)</f>
        <v>Editorial</v>
      </c>
      <c r="F155" s="1" t="s">
        <v>416</v>
      </c>
      <c r="G155" s="1" t="s">
        <v>236</v>
      </c>
      <c r="H155" s="1">
        <v>2007</v>
      </c>
      <c r="I155" s="60">
        <f>VLOOKUP(H155,PROCV!E$33:F$44,2,0)</f>
        <v>1.7998330660926485</v>
      </c>
      <c r="J155" s="71">
        <v>149600</v>
      </c>
      <c r="K155" s="44">
        <f t="shared" si="2"/>
        <v>269255.02668746019</v>
      </c>
    </row>
    <row r="156" spans="1:11" s="43" customFormat="1" ht="19.7" customHeight="1" x14ac:dyDescent="0.25">
      <c r="A156" s="43" t="s">
        <v>191</v>
      </c>
      <c r="B156" s="1" t="s">
        <v>242</v>
      </c>
      <c r="C156" s="1" t="s">
        <v>315</v>
      </c>
      <c r="D156" s="1" t="s">
        <v>314</v>
      </c>
      <c r="E156" s="45" t="str">
        <f>VLOOKUP(C156,PROCV!E$50:G$126,3,0)</f>
        <v>Editorial</v>
      </c>
      <c r="F156" s="1" t="s">
        <v>416</v>
      </c>
      <c r="G156" s="1" t="s">
        <v>236</v>
      </c>
      <c r="H156" s="1">
        <v>2007</v>
      </c>
      <c r="I156" s="60">
        <f>VLOOKUP(H156,PROCV!E$33:F$44,2,0)</f>
        <v>1.7998330660926485</v>
      </c>
      <c r="J156" s="71">
        <v>3657</v>
      </c>
      <c r="K156" s="44">
        <f t="shared" si="2"/>
        <v>6581.9895227008155</v>
      </c>
    </row>
    <row r="157" spans="1:11" s="43" customFormat="1" ht="19.7" customHeight="1" x14ac:dyDescent="0.25">
      <c r="A157" s="43" t="s">
        <v>191</v>
      </c>
      <c r="B157" s="1" t="s">
        <v>242</v>
      </c>
      <c r="C157" s="1" t="s">
        <v>269</v>
      </c>
      <c r="D157" s="1" t="s">
        <v>268</v>
      </c>
      <c r="E157" s="45" t="str">
        <f>VLOOKUP(C157,PROCV!E$50:G$126,3,0)</f>
        <v>NA</v>
      </c>
      <c r="F157" s="1" t="s">
        <v>416</v>
      </c>
      <c r="G157" s="1" t="s">
        <v>236</v>
      </c>
      <c r="H157" s="1">
        <v>2007</v>
      </c>
      <c r="I157" s="60">
        <f>VLOOKUP(H157,PROCV!E$33:F$44,2,0)</f>
        <v>1.7998330660926485</v>
      </c>
      <c r="J157" s="71">
        <v>16115</v>
      </c>
      <c r="K157" s="44">
        <f t="shared" si="2"/>
        <v>29004.309860083031</v>
      </c>
    </row>
    <row r="158" spans="1:11" s="43" customFormat="1" ht="19.7" customHeight="1" x14ac:dyDescent="0.25">
      <c r="A158" s="43" t="s">
        <v>191</v>
      </c>
      <c r="B158" s="1" t="s">
        <v>242</v>
      </c>
      <c r="C158" s="1" t="s">
        <v>269</v>
      </c>
      <c r="D158" s="1" t="s">
        <v>268</v>
      </c>
      <c r="E158" s="45" t="str">
        <f>VLOOKUP(C158,PROCV!E$50:G$126,3,0)</f>
        <v>NA</v>
      </c>
      <c r="F158" s="1" t="s">
        <v>416</v>
      </c>
      <c r="G158" s="1" t="s">
        <v>236</v>
      </c>
      <c r="H158" s="1">
        <v>2007</v>
      </c>
      <c r="I158" s="60">
        <f>VLOOKUP(H158,PROCV!E$33:F$44,2,0)</f>
        <v>1.7998330660926485</v>
      </c>
      <c r="J158" s="71">
        <v>100000</v>
      </c>
      <c r="K158" s="44">
        <f t="shared" si="2"/>
        <v>179983.30660926484</v>
      </c>
    </row>
    <row r="159" spans="1:11" s="43" customFormat="1" ht="19.7" customHeight="1" x14ac:dyDescent="0.25">
      <c r="A159" s="43" t="s">
        <v>191</v>
      </c>
      <c r="B159" s="1" t="s">
        <v>242</v>
      </c>
      <c r="C159" s="1" t="s">
        <v>269</v>
      </c>
      <c r="D159" s="1" t="s">
        <v>268</v>
      </c>
      <c r="E159" s="45" t="str">
        <f>VLOOKUP(C159,PROCV!E$50:G$126,3,0)</f>
        <v>NA</v>
      </c>
      <c r="F159" s="1" t="s">
        <v>416</v>
      </c>
      <c r="G159" s="1" t="s">
        <v>236</v>
      </c>
      <c r="H159" s="1">
        <v>2007</v>
      </c>
      <c r="I159" s="60">
        <f>VLOOKUP(H159,PROCV!E$33:F$44,2,0)</f>
        <v>1.7998330660926485</v>
      </c>
      <c r="J159" s="71">
        <v>158790</v>
      </c>
      <c r="K159" s="44">
        <f t="shared" si="2"/>
        <v>285795.49256485165</v>
      </c>
    </row>
    <row r="160" spans="1:11" s="43" customFormat="1" ht="19.7" customHeight="1" x14ac:dyDescent="0.25">
      <c r="A160" s="43" t="s">
        <v>191</v>
      </c>
      <c r="B160" s="1" t="s">
        <v>242</v>
      </c>
      <c r="C160" s="1" t="s">
        <v>384</v>
      </c>
      <c r="D160" s="1" t="s">
        <v>383</v>
      </c>
      <c r="E160" s="45" t="str">
        <f>VLOOKUP(C160,PROCV!E$50:G$126,3,0)</f>
        <v>NA</v>
      </c>
      <c r="F160" s="1" t="s">
        <v>416</v>
      </c>
      <c r="G160" s="1" t="s">
        <v>265</v>
      </c>
      <c r="H160" s="1">
        <v>2007</v>
      </c>
      <c r="I160" s="60">
        <f>VLOOKUP(H160,PROCV!E$33:F$44,2,0)</f>
        <v>1.7998330660926485</v>
      </c>
      <c r="J160" s="71">
        <v>240000</v>
      </c>
      <c r="K160" s="44">
        <f t="shared" si="2"/>
        <v>431959.93586223561</v>
      </c>
    </row>
    <row r="161" spans="1:11" s="43" customFormat="1" ht="19.7" customHeight="1" x14ac:dyDescent="0.25">
      <c r="A161" s="43" t="s">
        <v>191</v>
      </c>
      <c r="B161" s="1" t="s">
        <v>242</v>
      </c>
      <c r="C161" s="1" t="s">
        <v>384</v>
      </c>
      <c r="D161" s="1" t="s">
        <v>383</v>
      </c>
      <c r="E161" s="45" t="str">
        <f>VLOOKUP(C161,PROCV!E$50:G$126,3,0)</f>
        <v>NA</v>
      </c>
      <c r="F161" s="1" t="s">
        <v>416</v>
      </c>
      <c r="G161" s="1" t="s">
        <v>265</v>
      </c>
      <c r="H161" s="1">
        <v>2007</v>
      </c>
      <c r="I161" s="60">
        <f>VLOOKUP(H161,PROCV!E$33:F$44,2,0)</f>
        <v>1.7998330660926485</v>
      </c>
      <c r="J161" s="71">
        <v>240000</v>
      </c>
      <c r="K161" s="44">
        <f t="shared" si="2"/>
        <v>431959.93586223561</v>
      </c>
    </row>
    <row r="162" spans="1:11" s="43" customFormat="1" ht="19.7" customHeight="1" x14ac:dyDescent="0.25">
      <c r="A162" s="43" t="s">
        <v>191</v>
      </c>
      <c r="B162" s="1" t="s">
        <v>242</v>
      </c>
      <c r="C162" s="1" t="s">
        <v>267</v>
      </c>
      <c r="D162" s="1" t="s">
        <v>266</v>
      </c>
      <c r="E162" s="45" t="str">
        <f>VLOOKUP(C162,PROCV!E$50:G$126,3,0)</f>
        <v>Audiovisual</v>
      </c>
      <c r="F162" s="1" t="s">
        <v>416</v>
      </c>
      <c r="G162" s="1" t="s">
        <v>236</v>
      </c>
      <c r="H162" s="1">
        <v>2007</v>
      </c>
      <c r="I162" s="60">
        <f>VLOOKUP(H162,PROCV!E$33:F$44,2,0)</f>
        <v>1.7998330660926485</v>
      </c>
      <c r="J162" s="71">
        <v>18707</v>
      </c>
      <c r="K162" s="44">
        <f t="shared" si="2"/>
        <v>33669.477167395176</v>
      </c>
    </row>
    <row r="163" spans="1:11" s="43" customFormat="1" ht="19.7" customHeight="1" x14ac:dyDescent="0.25">
      <c r="A163" s="43" t="s">
        <v>191</v>
      </c>
      <c r="B163" s="1" t="s">
        <v>242</v>
      </c>
      <c r="C163" s="1" t="s">
        <v>267</v>
      </c>
      <c r="D163" s="1" t="s">
        <v>266</v>
      </c>
      <c r="E163" s="45" t="str">
        <f>VLOOKUP(C163,PROCV!E$50:G$126,3,0)</f>
        <v>Audiovisual</v>
      </c>
      <c r="F163" s="1" t="s">
        <v>416</v>
      </c>
      <c r="G163" s="1" t="s">
        <v>265</v>
      </c>
      <c r="H163" s="1">
        <v>2007</v>
      </c>
      <c r="I163" s="60">
        <f>VLOOKUP(H163,PROCV!E$33:F$44,2,0)</f>
        <v>1.7998330660926485</v>
      </c>
      <c r="J163" s="71">
        <v>3150000</v>
      </c>
      <c r="K163" s="44">
        <f t="shared" si="2"/>
        <v>5669474.158191843</v>
      </c>
    </row>
    <row r="164" spans="1:11" s="43" customFormat="1" ht="19.7" customHeight="1" x14ac:dyDescent="0.25">
      <c r="A164" s="43" t="s">
        <v>191</v>
      </c>
      <c r="B164" s="1" t="s">
        <v>242</v>
      </c>
      <c r="C164" s="1" t="s">
        <v>267</v>
      </c>
      <c r="D164" s="1" t="s">
        <v>266</v>
      </c>
      <c r="E164" s="45" t="str">
        <f>VLOOKUP(C164,PROCV!E$50:G$126,3,0)</f>
        <v>Audiovisual</v>
      </c>
      <c r="F164" s="1" t="s">
        <v>416</v>
      </c>
      <c r="G164" s="1" t="s">
        <v>265</v>
      </c>
      <c r="H164" s="1">
        <v>2007</v>
      </c>
      <c r="I164" s="60">
        <f>VLOOKUP(H164,PROCV!E$33:F$44,2,0)</f>
        <v>1.7998330660926485</v>
      </c>
      <c r="J164" s="71">
        <v>1000000</v>
      </c>
      <c r="K164" s="44">
        <f t="shared" si="2"/>
        <v>1799833.0660926485</v>
      </c>
    </row>
    <row r="165" spans="1:11" s="43" customFormat="1" ht="19.7" customHeight="1" x14ac:dyDescent="0.25">
      <c r="A165" s="43" t="s">
        <v>191</v>
      </c>
      <c r="B165" s="1" t="s">
        <v>242</v>
      </c>
      <c r="C165" s="1" t="s">
        <v>267</v>
      </c>
      <c r="D165" s="1" t="s">
        <v>266</v>
      </c>
      <c r="E165" s="45" t="str">
        <f>VLOOKUP(C165,PROCV!E$50:G$126,3,0)</f>
        <v>Audiovisual</v>
      </c>
      <c r="F165" s="1" t="s">
        <v>416</v>
      </c>
      <c r="G165" s="1" t="s">
        <v>236</v>
      </c>
      <c r="H165" s="1">
        <v>2007</v>
      </c>
      <c r="I165" s="60">
        <f>VLOOKUP(H165,PROCV!E$33:F$44,2,0)</f>
        <v>1.7998330660926485</v>
      </c>
      <c r="J165" s="71">
        <v>6094</v>
      </c>
      <c r="K165" s="44">
        <f t="shared" si="2"/>
        <v>10968.1827047686</v>
      </c>
    </row>
    <row r="166" spans="1:11" s="43" customFormat="1" ht="19.7" customHeight="1" x14ac:dyDescent="0.25">
      <c r="A166" s="43" t="s">
        <v>191</v>
      </c>
      <c r="B166" s="1" t="s">
        <v>242</v>
      </c>
      <c r="C166" s="1" t="s">
        <v>328</v>
      </c>
      <c r="D166" s="1" t="s">
        <v>327</v>
      </c>
      <c r="E166" s="45" t="str">
        <f>VLOOKUP(C166,PROCV!E$50:G$126,3,0)</f>
        <v>Audiovisual</v>
      </c>
      <c r="F166" s="1" t="s">
        <v>416</v>
      </c>
      <c r="G166" s="1" t="s">
        <v>265</v>
      </c>
      <c r="H166" s="1">
        <v>2007</v>
      </c>
      <c r="I166" s="60">
        <f>VLOOKUP(H166,PROCV!E$33:F$44,2,0)</f>
        <v>1.7998330660926485</v>
      </c>
      <c r="J166" s="71">
        <v>3300000</v>
      </c>
      <c r="K166" s="44">
        <f t="shared" si="2"/>
        <v>5939449.1181057403</v>
      </c>
    </row>
    <row r="167" spans="1:11" s="43" customFormat="1" ht="19.7" customHeight="1" x14ac:dyDescent="0.25">
      <c r="A167" s="43" t="s">
        <v>191</v>
      </c>
      <c r="B167" s="1" t="s">
        <v>242</v>
      </c>
      <c r="C167" s="1" t="s">
        <v>256</v>
      </c>
      <c r="D167" s="1" t="s">
        <v>255</v>
      </c>
      <c r="E167" s="45" t="str">
        <f>VLOOKUP(C167,PROCV!E$50:G$126,3,0)</f>
        <v>Audiovisual</v>
      </c>
      <c r="F167" s="1" t="s">
        <v>416</v>
      </c>
      <c r="G167" s="1" t="s">
        <v>236</v>
      </c>
      <c r="H167" s="1">
        <v>2007</v>
      </c>
      <c r="I167" s="60">
        <f>VLOOKUP(H167,PROCV!E$33:F$44,2,0)</f>
        <v>1.7998330660926485</v>
      </c>
      <c r="J167" s="71">
        <v>115103</v>
      </c>
      <c r="K167" s="44">
        <f t="shared" si="2"/>
        <v>207166.18540646211</v>
      </c>
    </row>
    <row r="168" spans="1:11" s="43" customFormat="1" ht="19.7" customHeight="1" x14ac:dyDescent="0.25">
      <c r="A168" s="43" t="s">
        <v>191</v>
      </c>
      <c r="B168" s="1" t="s">
        <v>242</v>
      </c>
      <c r="C168" s="1" t="s">
        <v>256</v>
      </c>
      <c r="D168" s="1" t="s">
        <v>255</v>
      </c>
      <c r="E168" s="45" t="str">
        <f>VLOOKUP(C168,PROCV!E$50:G$126,3,0)</f>
        <v>Audiovisual</v>
      </c>
      <c r="F168" s="1" t="s">
        <v>416</v>
      </c>
      <c r="G168" s="1" t="s">
        <v>265</v>
      </c>
      <c r="H168" s="1">
        <v>2007</v>
      </c>
      <c r="I168" s="60">
        <f>VLOOKUP(H168,PROCV!E$33:F$44,2,0)</f>
        <v>1.7998330660926485</v>
      </c>
      <c r="J168" s="71">
        <v>650013</v>
      </c>
      <c r="K168" s="44">
        <f t="shared" si="2"/>
        <v>1169914.8907900807</v>
      </c>
    </row>
    <row r="169" spans="1:11" s="43" customFormat="1" ht="19.7" customHeight="1" x14ac:dyDescent="0.25">
      <c r="A169" s="43" t="s">
        <v>191</v>
      </c>
      <c r="B169" s="1" t="s">
        <v>242</v>
      </c>
      <c r="C169" s="1" t="s">
        <v>256</v>
      </c>
      <c r="D169" s="1" t="s">
        <v>255</v>
      </c>
      <c r="E169" s="45" t="str">
        <f>VLOOKUP(C169,PROCV!E$50:G$126,3,0)</f>
        <v>Audiovisual</v>
      </c>
      <c r="F169" s="1" t="s">
        <v>416</v>
      </c>
      <c r="G169" s="1" t="s">
        <v>265</v>
      </c>
      <c r="H169" s="1">
        <v>2007</v>
      </c>
      <c r="I169" s="60">
        <f>VLOOKUP(H169,PROCV!E$33:F$44,2,0)</f>
        <v>1.7998330660926485</v>
      </c>
      <c r="J169" s="71">
        <v>1800017</v>
      </c>
      <c r="K169" s="44">
        <f t="shared" si="2"/>
        <v>3239730.1161288908</v>
      </c>
    </row>
    <row r="170" spans="1:11" s="43" customFormat="1" ht="19.7" customHeight="1" x14ac:dyDescent="0.25">
      <c r="A170" s="43" t="s">
        <v>191</v>
      </c>
      <c r="B170" s="1" t="s">
        <v>242</v>
      </c>
      <c r="C170" s="1" t="s">
        <v>254</v>
      </c>
      <c r="D170" s="1" t="s">
        <v>253</v>
      </c>
      <c r="E170" s="45" t="str">
        <f>VLOOKUP(C170,PROCV!E$50:G$126,3,0)</f>
        <v>Música</v>
      </c>
      <c r="F170" s="1" t="s">
        <v>416</v>
      </c>
      <c r="G170" s="1" t="s">
        <v>236</v>
      </c>
      <c r="H170" s="1">
        <v>2007</v>
      </c>
      <c r="I170" s="60">
        <f>VLOOKUP(H170,PROCV!E$33:F$44,2,0)</f>
        <v>1.7998330660926485</v>
      </c>
      <c r="J170" s="71">
        <v>8223</v>
      </c>
      <c r="K170" s="44">
        <f t="shared" si="2"/>
        <v>14800.027302479848</v>
      </c>
    </row>
    <row r="171" spans="1:11" s="43" customFormat="1" ht="19.7" customHeight="1" x14ac:dyDescent="0.25">
      <c r="A171" s="43" t="s">
        <v>191</v>
      </c>
      <c r="B171" s="1" t="s">
        <v>242</v>
      </c>
      <c r="C171" s="1" t="s">
        <v>252</v>
      </c>
      <c r="D171" s="1" t="s">
        <v>251</v>
      </c>
      <c r="E171" s="45" t="str">
        <f>VLOOKUP(C171,PROCV!E$50:G$126,3,0)</f>
        <v>Audiovisual</v>
      </c>
      <c r="F171" s="1" t="s">
        <v>416</v>
      </c>
      <c r="G171" s="1" t="s">
        <v>236</v>
      </c>
      <c r="H171" s="1">
        <v>2007</v>
      </c>
      <c r="I171" s="60">
        <f>VLOOKUP(H171,PROCV!E$33:F$44,2,0)</f>
        <v>1.7998330660926485</v>
      </c>
      <c r="J171" s="71">
        <v>19219</v>
      </c>
      <c r="K171" s="44">
        <f t="shared" si="2"/>
        <v>34590.991697234611</v>
      </c>
    </row>
    <row r="172" spans="1:11" s="43" customFormat="1" ht="19.7" customHeight="1" x14ac:dyDescent="0.25">
      <c r="A172" s="43" t="s">
        <v>191</v>
      </c>
      <c r="B172" s="1" t="s">
        <v>242</v>
      </c>
      <c r="C172" s="1" t="s">
        <v>252</v>
      </c>
      <c r="D172" s="1" t="s">
        <v>251</v>
      </c>
      <c r="E172" s="45" t="str">
        <f>VLOOKUP(C172,PROCV!E$50:G$126,3,0)</f>
        <v>Audiovisual</v>
      </c>
      <c r="F172" s="1" t="s">
        <v>415</v>
      </c>
      <c r="G172" s="1" t="s">
        <v>265</v>
      </c>
      <c r="H172" s="1">
        <v>2007</v>
      </c>
      <c r="I172" s="60">
        <f>VLOOKUP(H172,PROCV!E$33:F$44,2,0)</f>
        <v>1.7998330660926485</v>
      </c>
      <c r="J172" s="71">
        <v>499945</v>
      </c>
      <c r="K172" s="44">
        <f t="shared" si="2"/>
        <v>899817.54222768918</v>
      </c>
    </row>
    <row r="173" spans="1:11" s="43" customFormat="1" ht="19.7" customHeight="1" x14ac:dyDescent="0.25">
      <c r="A173" s="43" t="s">
        <v>191</v>
      </c>
      <c r="B173" s="1" t="s">
        <v>242</v>
      </c>
      <c r="C173" s="1" t="s">
        <v>380</v>
      </c>
      <c r="D173" s="1" t="s">
        <v>379</v>
      </c>
      <c r="E173" s="45" t="str">
        <f>VLOOKUP(C173,PROCV!E$50:G$126,3,0)</f>
        <v>NA</v>
      </c>
      <c r="F173" s="1" t="s">
        <v>415</v>
      </c>
      <c r="G173" s="1" t="s">
        <v>265</v>
      </c>
      <c r="H173" s="1">
        <v>2007</v>
      </c>
      <c r="I173" s="60">
        <f>VLOOKUP(H173,PROCV!E$33:F$44,2,0)</f>
        <v>1.7998330660926485</v>
      </c>
      <c r="J173" s="71">
        <v>289238</v>
      </c>
      <c r="K173" s="44">
        <f t="shared" si="2"/>
        <v>520580.11637050548</v>
      </c>
    </row>
    <row r="174" spans="1:11" s="43" customFormat="1" ht="19.7" customHeight="1" x14ac:dyDescent="0.25">
      <c r="A174" s="43" t="s">
        <v>191</v>
      </c>
      <c r="B174" s="1" t="s">
        <v>242</v>
      </c>
      <c r="C174" s="1" t="s">
        <v>382</v>
      </c>
      <c r="D174" s="1" t="s">
        <v>381</v>
      </c>
      <c r="E174" s="45" t="str">
        <f>VLOOKUP(C174,PROCV!E$50:G$126,3,0)</f>
        <v>NA</v>
      </c>
      <c r="F174" s="1" t="s">
        <v>415</v>
      </c>
      <c r="G174" s="1" t="s">
        <v>265</v>
      </c>
      <c r="H174" s="1">
        <v>2007</v>
      </c>
      <c r="I174" s="60">
        <f>VLOOKUP(H174,PROCV!E$33:F$44,2,0)</f>
        <v>1.7998330660926485</v>
      </c>
      <c r="J174" s="71">
        <v>566792</v>
      </c>
      <c r="K174" s="44">
        <f t="shared" si="2"/>
        <v>1020130.9831967844</v>
      </c>
    </row>
    <row r="175" spans="1:11" s="43" customFormat="1" ht="19.7" customHeight="1" x14ac:dyDescent="0.25">
      <c r="A175" s="43" t="s">
        <v>191</v>
      </c>
      <c r="B175" s="1" t="s">
        <v>242</v>
      </c>
      <c r="C175" s="1" t="s">
        <v>356</v>
      </c>
      <c r="D175" s="1" t="s">
        <v>355</v>
      </c>
      <c r="E175" s="45" t="str">
        <f>VLOOKUP(C175,PROCV!E$50:G$126,3,0)</f>
        <v>Artes Cênicas e Espetáculos</v>
      </c>
      <c r="F175" s="1" t="s">
        <v>416</v>
      </c>
      <c r="G175" s="1" t="s">
        <v>236</v>
      </c>
      <c r="H175" s="1">
        <v>2007</v>
      </c>
      <c r="I175" s="60">
        <f>VLOOKUP(H175,PROCV!E$33:F$44,2,0)</f>
        <v>1.7998330660926485</v>
      </c>
      <c r="J175" s="71">
        <v>201888</v>
      </c>
      <c r="K175" s="44">
        <f t="shared" si="2"/>
        <v>363364.69804731262</v>
      </c>
    </row>
    <row r="176" spans="1:11" s="43" customFormat="1" ht="19.7" customHeight="1" x14ac:dyDescent="0.25">
      <c r="A176" s="43" t="s">
        <v>191</v>
      </c>
      <c r="B176" s="1" t="s">
        <v>242</v>
      </c>
      <c r="C176" s="1" t="s">
        <v>356</v>
      </c>
      <c r="D176" s="1" t="s">
        <v>355</v>
      </c>
      <c r="E176" s="45" t="str">
        <f>VLOOKUP(C176,PROCV!E$50:G$126,3,0)</f>
        <v>Artes Cênicas e Espetáculos</v>
      </c>
      <c r="F176" s="1" t="s">
        <v>415</v>
      </c>
      <c r="G176" s="1" t="s">
        <v>265</v>
      </c>
      <c r="H176" s="1">
        <v>2007</v>
      </c>
      <c r="I176" s="60">
        <f>VLOOKUP(H176,PROCV!E$33:F$44,2,0)</f>
        <v>1.7998330660926485</v>
      </c>
      <c r="J176" s="71">
        <v>125000</v>
      </c>
      <c r="K176" s="44">
        <f t="shared" si="2"/>
        <v>224979.13326158107</v>
      </c>
    </row>
    <row r="177" spans="1:11" s="43" customFormat="1" ht="19.7" customHeight="1" x14ac:dyDescent="0.25">
      <c r="A177" s="43" t="s">
        <v>191</v>
      </c>
      <c r="B177" s="1" t="s">
        <v>242</v>
      </c>
      <c r="C177" s="1" t="s">
        <v>332</v>
      </c>
      <c r="D177" s="1" t="s">
        <v>331</v>
      </c>
      <c r="E177" s="45" t="str">
        <f>VLOOKUP(C177,PROCV!E$50:G$126,3,0)</f>
        <v>Artes Cênicas e Espetáculos</v>
      </c>
      <c r="F177" s="1" t="s">
        <v>416</v>
      </c>
      <c r="G177" s="1" t="s">
        <v>236</v>
      </c>
      <c r="H177" s="1">
        <v>2007</v>
      </c>
      <c r="I177" s="60">
        <f>VLOOKUP(H177,PROCV!E$33:F$44,2,0)</f>
        <v>1.7998330660926485</v>
      </c>
      <c r="J177" s="71">
        <v>894000</v>
      </c>
      <c r="K177" s="44">
        <f t="shared" si="2"/>
        <v>1609050.7610868278</v>
      </c>
    </row>
    <row r="178" spans="1:11" s="43" customFormat="1" ht="19.7" customHeight="1" x14ac:dyDescent="0.25">
      <c r="A178" s="43" t="s">
        <v>191</v>
      </c>
      <c r="B178" s="1" t="s">
        <v>242</v>
      </c>
      <c r="C178" s="1" t="s">
        <v>332</v>
      </c>
      <c r="D178" s="1" t="s">
        <v>331</v>
      </c>
      <c r="E178" s="45" t="str">
        <f>VLOOKUP(C178,PROCV!E$50:G$126,3,0)</f>
        <v>Artes Cênicas e Espetáculos</v>
      </c>
      <c r="F178" s="1" t="s">
        <v>416</v>
      </c>
      <c r="G178" s="1" t="s">
        <v>236</v>
      </c>
      <c r="H178" s="1">
        <v>2007</v>
      </c>
      <c r="I178" s="60">
        <f>VLOOKUP(H178,PROCV!E$33:F$44,2,0)</f>
        <v>1.7998330660926485</v>
      </c>
      <c r="J178" s="71">
        <v>75000</v>
      </c>
      <c r="K178" s="44">
        <f t="shared" si="2"/>
        <v>134987.47995694863</v>
      </c>
    </row>
    <row r="179" spans="1:11" s="43" customFormat="1" ht="19.7" customHeight="1" x14ac:dyDescent="0.25">
      <c r="A179" s="43" t="s">
        <v>191</v>
      </c>
      <c r="B179" s="1" t="s">
        <v>242</v>
      </c>
      <c r="C179" s="1" t="s">
        <v>241</v>
      </c>
      <c r="D179" s="1" t="s">
        <v>240</v>
      </c>
      <c r="E179" s="45" t="str">
        <f>VLOOKUP(C179,PROCV!E$50:G$126,3,0)</f>
        <v>Artes Cênicas e Espetáculos</v>
      </c>
      <c r="F179" s="1" t="s">
        <v>416</v>
      </c>
      <c r="G179" s="1" t="s">
        <v>236</v>
      </c>
      <c r="H179" s="1">
        <v>2007</v>
      </c>
      <c r="I179" s="60">
        <f>VLOOKUP(H179,PROCV!E$33:F$44,2,0)</f>
        <v>1.7998330660926485</v>
      </c>
      <c r="J179" s="71">
        <v>5456</v>
      </c>
      <c r="K179" s="44">
        <f t="shared" si="2"/>
        <v>9819.8892086014894</v>
      </c>
    </row>
    <row r="180" spans="1:11" s="43" customFormat="1" ht="19.7" customHeight="1" x14ac:dyDescent="0.25">
      <c r="A180" s="43" t="s">
        <v>191</v>
      </c>
      <c r="B180" s="1" t="s">
        <v>242</v>
      </c>
      <c r="C180" s="1" t="s">
        <v>241</v>
      </c>
      <c r="D180" s="1" t="s">
        <v>240</v>
      </c>
      <c r="E180" s="45" t="str">
        <f>VLOOKUP(C180,PROCV!E$50:G$126,3,0)</f>
        <v>Artes Cênicas e Espetáculos</v>
      </c>
      <c r="F180" s="1" t="s">
        <v>416</v>
      </c>
      <c r="G180" s="1" t="s">
        <v>236</v>
      </c>
      <c r="H180" s="1">
        <v>2007</v>
      </c>
      <c r="I180" s="60">
        <f>VLOOKUP(H180,PROCV!E$33:F$44,2,0)</f>
        <v>1.7998330660926485</v>
      </c>
      <c r="J180" s="71">
        <v>61927</v>
      </c>
      <c r="K180" s="44">
        <f t="shared" si="2"/>
        <v>111458.26228391944</v>
      </c>
    </row>
    <row r="181" spans="1:11" s="43" customFormat="1" ht="19.7" customHeight="1" x14ac:dyDescent="0.25">
      <c r="A181" s="43" t="s">
        <v>191</v>
      </c>
      <c r="B181" s="1" t="s">
        <v>242</v>
      </c>
      <c r="C181" s="1" t="s">
        <v>344</v>
      </c>
      <c r="D181" s="1" t="s">
        <v>343</v>
      </c>
      <c r="E181" s="45" t="str">
        <f>VLOOKUP(C181,PROCV!E$50:G$126,3,0)</f>
        <v>Artes Cênicas e Espetáculos</v>
      </c>
      <c r="F181" s="1" t="s">
        <v>416</v>
      </c>
      <c r="G181" s="1" t="s">
        <v>236</v>
      </c>
      <c r="H181" s="1">
        <v>2007</v>
      </c>
      <c r="I181" s="60">
        <f>VLOOKUP(H181,PROCV!E$33:F$44,2,0)</f>
        <v>1.7998330660926485</v>
      </c>
      <c r="J181" s="71">
        <v>37614</v>
      </c>
      <c r="K181" s="44">
        <f t="shared" si="2"/>
        <v>67698.920948008876</v>
      </c>
    </row>
    <row r="182" spans="1:11" s="43" customFormat="1" ht="19.7" customHeight="1" x14ac:dyDescent="0.25">
      <c r="A182" s="43" t="s">
        <v>191</v>
      </c>
      <c r="B182" s="1" t="s">
        <v>242</v>
      </c>
      <c r="C182" s="1" t="s">
        <v>374</v>
      </c>
      <c r="D182" s="1" t="s">
        <v>373</v>
      </c>
      <c r="E182" s="45" t="str">
        <f>VLOOKUP(C182,PROCV!E$50:G$126,3,0)</f>
        <v>NA</v>
      </c>
      <c r="F182" s="1" t="s">
        <v>415</v>
      </c>
      <c r="G182" s="1" t="s">
        <v>265</v>
      </c>
      <c r="H182" s="1">
        <v>2007</v>
      </c>
      <c r="I182" s="60">
        <f>VLOOKUP(H182,PROCV!E$33:F$44,2,0)</f>
        <v>1.7998330660926485</v>
      </c>
      <c r="J182" s="71">
        <v>499249</v>
      </c>
      <c r="K182" s="44">
        <f t="shared" si="2"/>
        <v>898564.85841368861</v>
      </c>
    </row>
    <row r="183" spans="1:11" s="43" customFormat="1" ht="19.7" customHeight="1" x14ac:dyDescent="0.25">
      <c r="A183" s="43" t="s">
        <v>191</v>
      </c>
      <c r="B183" s="1" t="s">
        <v>242</v>
      </c>
      <c r="C183" s="1" t="s">
        <v>348</v>
      </c>
      <c r="D183" s="1" t="s">
        <v>347</v>
      </c>
      <c r="E183" s="45" t="str">
        <f>VLOOKUP(C183,PROCV!E$50:G$126,3,0)</f>
        <v>Patrimônio</v>
      </c>
      <c r="F183" s="1" t="s">
        <v>415</v>
      </c>
      <c r="G183" s="1" t="s">
        <v>265</v>
      </c>
      <c r="H183" s="1">
        <v>2007</v>
      </c>
      <c r="I183" s="60">
        <f>VLOOKUP(H183,PROCV!E$33:F$44,2,0)</f>
        <v>1.7998330660926485</v>
      </c>
      <c r="J183" s="71">
        <v>134710</v>
      </c>
      <c r="K183" s="44">
        <f t="shared" si="2"/>
        <v>242455.51233334068</v>
      </c>
    </row>
    <row r="184" spans="1:11" s="43" customFormat="1" ht="19.7" customHeight="1" x14ac:dyDescent="0.25">
      <c r="A184" s="43" t="s">
        <v>191</v>
      </c>
      <c r="B184" s="1" t="s">
        <v>242</v>
      </c>
      <c r="C184" s="1" t="s">
        <v>348</v>
      </c>
      <c r="D184" s="1" t="s">
        <v>347</v>
      </c>
      <c r="E184" s="45" t="str">
        <f>VLOOKUP(C184,PROCV!E$50:G$126,3,0)</f>
        <v>Patrimônio</v>
      </c>
      <c r="F184" s="1" t="s">
        <v>415</v>
      </c>
      <c r="G184" s="1" t="s">
        <v>265</v>
      </c>
      <c r="H184" s="1">
        <v>2007</v>
      </c>
      <c r="I184" s="60">
        <f>VLOOKUP(H184,PROCV!E$33:F$44,2,0)</f>
        <v>1.7998330660926485</v>
      </c>
      <c r="J184" s="71">
        <v>2953870</v>
      </c>
      <c r="K184" s="44">
        <f t="shared" si="2"/>
        <v>5316472.8989390917</v>
      </c>
    </row>
    <row r="185" spans="1:11" s="43" customFormat="1" ht="19.7" customHeight="1" x14ac:dyDescent="0.25">
      <c r="A185" s="43" t="s">
        <v>191</v>
      </c>
      <c r="B185" s="1" t="s">
        <v>242</v>
      </c>
      <c r="C185" s="1" t="s">
        <v>378</v>
      </c>
      <c r="D185" s="1" t="s">
        <v>377</v>
      </c>
      <c r="E185" s="45" t="str">
        <f>VLOOKUP(C185,PROCV!E$50:G$126,3,0)</f>
        <v>NA</v>
      </c>
      <c r="F185" s="1" t="s">
        <v>415</v>
      </c>
      <c r="G185" s="1" t="s">
        <v>265</v>
      </c>
      <c r="H185" s="1">
        <v>2007</v>
      </c>
      <c r="I185" s="60">
        <f>VLOOKUP(H185,PROCV!E$33:F$44,2,0)</f>
        <v>1.7998330660926485</v>
      </c>
      <c r="J185" s="71">
        <v>170000</v>
      </c>
      <c r="K185" s="44">
        <f t="shared" si="2"/>
        <v>305971.62123575027</v>
      </c>
    </row>
    <row r="186" spans="1:11" s="43" customFormat="1" ht="19.7" customHeight="1" x14ac:dyDescent="0.25">
      <c r="A186" s="43" t="s">
        <v>167</v>
      </c>
      <c r="B186" s="1" t="s">
        <v>292</v>
      </c>
      <c r="C186" s="1" t="s">
        <v>264</v>
      </c>
      <c r="D186" s="1" t="s">
        <v>263</v>
      </c>
      <c r="E186" s="45" t="str">
        <f>VLOOKUP(C186,PROCV!E$50:G$126,3,0)</f>
        <v>Audiovisual</v>
      </c>
      <c r="F186" s="1" t="s">
        <v>416</v>
      </c>
      <c r="G186" s="1" t="s">
        <v>236</v>
      </c>
      <c r="H186" s="1">
        <v>2007</v>
      </c>
      <c r="I186" s="60">
        <f>VLOOKUP(H186,PROCV!E$33:F$44,2,0)</f>
        <v>1.7998330660926485</v>
      </c>
      <c r="J186" s="71">
        <v>4000</v>
      </c>
      <c r="K186" s="44">
        <f t="shared" si="2"/>
        <v>7199.3322643705942</v>
      </c>
    </row>
    <row r="187" spans="1:11" s="43" customFormat="1" ht="19.7" customHeight="1" x14ac:dyDescent="0.25">
      <c r="A187" s="43" t="s">
        <v>167</v>
      </c>
      <c r="B187" s="1" t="s">
        <v>292</v>
      </c>
      <c r="C187" s="1" t="s">
        <v>250</v>
      </c>
      <c r="D187" s="1" t="s">
        <v>249</v>
      </c>
      <c r="E187" s="45" t="str">
        <f>VLOOKUP(C187,PROCV!E$50:G$126,3,0)</f>
        <v>Audiovisual</v>
      </c>
      <c r="F187" s="1" t="s">
        <v>416</v>
      </c>
      <c r="G187" s="1" t="s">
        <v>236</v>
      </c>
      <c r="H187" s="1">
        <v>2007</v>
      </c>
      <c r="I187" s="60">
        <f>VLOOKUP(H187,PROCV!E$33:F$44,2,0)</f>
        <v>1.7998330660926485</v>
      </c>
      <c r="J187" s="71">
        <v>52224</v>
      </c>
      <c r="K187" s="44">
        <f t="shared" si="2"/>
        <v>93994.482043622469</v>
      </c>
    </row>
    <row r="188" spans="1:11" s="43" customFormat="1" ht="19.7" customHeight="1" x14ac:dyDescent="0.25">
      <c r="A188" s="43" t="s">
        <v>167</v>
      </c>
      <c r="B188" s="1" t="s">
        <v>292</v>
      </c>
      <c r="C188" s="1" t="s">
        <v>356</v>
      </c>
      <c r="D188" s="1" t="s">
        <v>355</v>
      </c>
      <c r="E188" s="45" t="str">
        <f>VLOOKUP(C188,PROCV!E$50:G$126,3,0)</f>
        <v>Artes Cênicas e Espetáculos</v>
      </c>
      <c r="F188" s="1" t="s">
        <v>416</v>
      </c>
      <c r="G188" s="1" t="s">
        <v>236</v>
      </c>
      <c r="H188" s="1">
        <v>2007</v>
      </c>
      <c r="I188" s="60">
        <f>VLOOKUP(H188,PROCV!E$33:F$44,2,0)</f>
        <v>1.7998330660926485</v>
      </c>
      <c r="J188" s="71">
        <v>100000</v>
      </c>
      <c r="K188" s="44">
        <f t="shared" si="2"/>
        <v>179983.30660926484</v>
      </c>
    </row>
    <row r="189" spans="1:11" s="43" customFormat="1" ht="19.7" customHeight="1" x14ac:dyDescent="0.25">
      <c r="A189" s="43" t="s">
        <v>132</v>
      </c>
      <c r="B189" s="1" t="s">
        <v>239</v>
      </c>
      <c r="C189" s="1" t="s">
        <v>362</v>
      </c>
      <c r="D189" s="1" t="s">
        <v>361</v>
      </c>
      <c r="E189" s="45" t="str">
        <f>VLOOKUP(C189,PROCV!E$50:G$126,3,0)</f>
        <v>Editorial</v>
      </c>
      <c r="F189" s="1" t="s">
        <v>416</v>
      </c>
      <c r="G189" s="1" t="s">
        <v>236</v>
      </c>
      <c r="H189" s="1">
        <v>2007</v>
      </c>
      <c r="I189" s="60">
        <f>VLOOKUP(H189,PROCV!E$33:F$44,2,0)</f>
        <v>1.7998330660926485</v>
      </c>
      <c r="J189" s="71">
        <v>36927</v>
      </c>
      <c r="K189" s="44">
        <f t="shared" si="2"/>
        <v>66462.435631603235</v>
      </c>
    </row>
    <row r="190" spans="1:11" s="43" customFormat="1" ht="19.7" customHeight="1" x14ac:dyDescent="0.25">
      <c r="A190" s="43" t="s">
        <v>132</v>
      </c>
      <c r="B190" s="1" t="s">
        <v>239</v>
      </c>
      <c r="C190" s="1" t="s">
        <v>362</v>
      </c>
      <c r="D190" s="1" t="s">
        <v>361</v>
      </c>
      <c r="E190" s="45" t="str">
        <f>VLOOKUP(C190,PROCV!E$50:G$126,3,0)</f>
        <v>Editorial</v>
      </c>
      <c r="F190" s="1" t="s">
        <v>416</v>
      </c>
      <c r="G190" s="1" t="s">
        <v>236</v>
      </c>
      <c r="H190" s="1">
        <v>2007</v>
      </c>
      <c r="I190" s="60">
        <f>VLOOKUP(H190,PROCV!E$33:F$44,2,0)</f>
        <v>1.7998330660926485</v>
      </c>
      <c r="J190" s="71">
        <v>123300</v>
      </c>
      <c r="K190" s="44">
        <f t="shared" si="2"/>
        <v>221919.41704922356</v>
      </c>
    </row>
    <row r="191" spans="1:11" s="43" customFormat="1" ht="19.7" customHeight="1" x14ac:dyDescent="0.25">
      <c r="A191" s="43" t="s">
        <v>132</v>
      </c>
      <c r="B191" s="1" t="s">
        <v>239</v>
      </c>
      <c r="C191" s="1" t="s">
        <v>285</v>
      </c>
      <c r="D191" s="1" t="s">
        <v>284</v>
      </c>
      <c r="E191" s="45" t="str">
        <f>VLOOKUP(C191,PROCV!E$50:G$126,3,0)</f>
        <v>Editorial</v>
      </c>
      <c r="F191" s="1" t="s">
        <v>416</v>
      </c>
      <c r="G191" s="1" t="s">
        <v>236</v>
      </c>
      <c r="H191" s="1">
        <v>2007</v>
      </c>
      <c r="I191" s="60">
        <f>VLOOKUP(H191,PROCV!E$33:F$44,2,0)</f>
        <v>1.7998330660926485</v>
      </c>
      <c r="J191" s="71">
        <v>26567</v>
      </c>
      <c r="K191" s="44">
        <f t="shared" si="2"/>
        <v>47816.16506688339</v>
      </c>
    </row>
    <row r="192" spans="1:11" s="43" customFormat="1" ht="19.7" customHeight="1" x14ac:dyDescent="0.25">
      <c r="A192" s="43" t="s">
        <v>132</v>
      </c>
      <c r="B192" s="1" t="s">
        <v>239</v>
      </c>
      <c r="C192" s="1" t="s">
        <v>285</v>
      </c>
      <c r="D192" s="1" t="s">
        <v>284</v>
      </c>
      <c r="E192" s="45" t="str">
        <f>VLOOKUP(C192,PROCV!E$50:G$126,3,0)</f>
        <v>Editorial</v>
      </c>
      <c r="F192" s="1" t="s">
        <v>416</v>
      </c>
      <c r="G192" s="1" t="s">
        <v>236</v>
      </c>
      <c r="H192" s="1">
        <v>2007</v>
      </c>
      <c r="I192" s="60">
        <f>VLOOKUP(H192,PROCV!E$33:F$44,2,0)</f>
        <v>1.7998330660926485</v>
      </c>
      <c r="J192" s="71">
        <v>10000</v>
      </c>
      <c r="K192" s="44">
        <f t="shared" si="2"/>
        <v>17998.330660926484</v>
      </c>
    </row>
    <row r="193" spans="1:11" s="43" customFormat="1" ht="19.7" customHeight="1" x14ac:dyDescent="0.25">
      <c r="A193" s="43" t="s">
        <v>132</v>
      </c>
      <c r="B193" s="1" t="s">
        <v>239</v>
      </c>
      <c r="C193" s="1" t="s">
        <v>279</v>
      </c>
      <c r="D193" s="1" t="s">
        <v>278</v>
      </c>
      <c r="E193" s="45" t="str">
        <f>VLOOKUP(C193,PROCV!E$50:G$126,3,0)</f>
        <v>Editorial</v>
      </c>
      <c r="F193" s="1" t="s">
        <v>416</v>
      </c>
      <c r="G193" s="1" t="s">
        <v>236</v>
      </c>
      <c r="H193" s="1">
        <v>2007</v>
      </c>
      <c r="I193" s="60">
        <f>VLOOKUP(H193,PROCV!E$33:F$44,2,0)</f>
        <v>1.7998330660926485</v>
      </c>
      <c r="J193" s="71">
        <v>7260</v>
      </c>
      <c r="K193" s="44">
        <f t="shared" si="2"/>
        <v>13066.788059832628</v>
      </c>
    </row>
    <row r="194" spans="1:11" s="43" customFormat="1" ht="19.7" customHeight="1" x14ac:dyDescent="0.25">
      <c r="A194" s="43" t="s">
        <v>132</v>
      </c>
      <c r="B194" s="1" t="s">
        <v>239</v>
      </c>
      <c r="C194" s="1" t="s">
        <v>254</v>
      </c>
      <c r="D194" s="1" t="s">
        <v>253</v>
      </c>
      <c r="E194" s="45" t="str">
        <f>VLOOKUP(C194,PROCV!E$50:G$126,3,0)</f>
        <v>Música</v>
      </c>
      <c r="F194" s="1" t="s">
        <v>416</v>
      </c>
      <c r="G194" s="1" t="s">
        <v>236</v>
      </c>
      <c r="H194" s="1">
        <v>2007</v>
      </c>
      <c r="I194" s="60">
        <f>VLOOKUP(H194,PROCV!E$33:F$44,2,0)</f>
        <v>1.7998330660926485</v>
      </c>
      <c r="J194" s="71">
        <v>7788</v>
      </c>
      <c r="K194" s="44">
        <f t="shared" si="2"/>
        <v>14017.099918729546</v>
      </c>
    </row>
    <row r="195" spans="1:11" s="43" customFormat="1" ht="19.7" customHeight="1" x14ac:dyDescent="0.25">
      <c r="A195" s="43" t="s">
        <v>198</v>
      </c>
      <c r="B195" s="1" t="s">
        <v>293</v>
      </c>
      <c r="C195" s="1" t="s">
        <v>362</v>
      </c>
      <c r="D195" s="1" t="s">
        <v>361</v>
      </c>
      <c r="E195" s="45" t="str">
        <f>VLOOKUP(C195,PROCV!E$50:G$126,3,0)</f>
        <v>Editorial</v>
      </c>
      <c r="F195" s="1" t="s">
        <v>416</v>
      </c>
      <c r="G195" s="1" t="s">
        <v>236</v>
      </c>
      <c r="H195" s="1">
        <v>2007</v>
      </c>
      <c r="I195" s="60">
        <f>VLOOKUP(H195,PROCV!E$33:F$44,2,0)</f>
        <v>1.7998330660926485</v>
      </c>
      <c r="J195" s="71">
        <v>280587</v>
      </c>
      <c r="K195" s="44">
        <f t="shared" ref="K195:K258" si="3">J195*I195</f>
        <v>505009.76051573799</v>
      </c>
    </row>
    <row r="196" spans="1:11" s="43" customFormat="1" ht="19.7" customHeight="1" x14ac:dyDescent="0.25">
      <c r="A196" s="43" t="s">
        <v>198</v>
      </c>
      <c r="B196" s="1" t="s">
        <v>293</v>
      </c>
      <c r="C196" s="1" t="s">
        <v>362</v>
      </c>
      <c r="D196" s="1" t="s">
        <v>361</v>
      </c>
      <c r="E196" s="45" t="str">
        <f>VLOOKUP(C196,PROCV!E$50:G$126,3,0)</f>
        <v>Editorial</v>
      </c>
      <c r="F196" s="1" t="s">
        <v>416</v>
      </c>
      <c r="G196" s="1" t="s">
        <v>236</v>
      </c>
      <c r="H196" s="1">
        <v>2007</v>
      </c>
      <c r="I196" s="60">
        <f>VLOOKUP(H196,PROCV!E$33:F$44,2,0)</f>
        <v>1.7998330660926485</v>
      </c>
      <c r="J196" s="71">
        <v>5000</v>
      </c>
      <c r="K196" s="44">
        <f t="shared" si="3"/>
        <v>8999.1653304632418</v>
      </c>
    </row>
    <row r="197" spans="1:11" s="43" customFormat="1" ht="19.7" customHeight="1" x14ac:dyDescent="0.25">
      <c r="A197" s="43" t="s">
        <v>198</v>
      </c>
      <c r="B197" s="1" t="s">
        <v>293</v>
      </c>
      <c r="C197" s="1" t="s">
        <v>362</v>
      </c>
      <c r="D197" s="1" t="s">
        <v>361</v>
      </c>
      <c r="E197" s="45" t="str">
        <f>VLOOKUP(C197,PROCV!E$50:G$126,3,0)</f>
        <v>Editorial</v>
      </c>
      <c r="F197" s="1" t="s">
        <v>416</v>
      </c>
      <c r="G197" s="1" t="s">
        <v>236</v>
      </c>
      <c r="H197" s="1">
        <v>2007</v>
      </c>
      <c r="I197" s="60">
        <f>VLOOKUP(H197,PROCV!E$33:F$44,2,0)</f>
        <v>1.7998330660926485</v>
      </c>
      <c r="J197" s="71">
        <v>65553</v>
      </c>
      <c r="K197" s="44">
        <f t="shared" si="3"/>
        <v>117984.45698157139</v>
      </c>
    </row>
    <row r="198" spans="1:11" s="43" customFormat="1" ht="19.7" customHeight="1" x14ac:dyDescent="0.25">
      <c r="A198" s="43" t="s">
        <v>198</v>
      </c>
      <c r="B198" s="1" t="s">
        <v>293</v>
      </c>
      <c r="C198" s="1" t="s">
        <v>362</v>
      </c>
      <c r="D198" s="1" t="s">
        <v>361</v>
      </c>
      <c r="E198" s="45" t="str">
        <f>VLOOKUP(C198,PROCV!E$50:G$126,3,0)</f>
        <v>Editorial</v>
      </c>
      <c r="F198" s="1" t="s">
        <v>416</v>
      </c>
      <c r="G198" s="1" t="s">
        <v>236</v>
      </c>
      <c r="H198" s="1">
        <v>2007</v>
      </c>
      <c r="I198" s="60">
        <f>VLOOKUP(H198,PROCV!E$33:F$44,2,0)</f>
        <v>1.7998330660926485</v>
      </c>
      <c r="J198" s="71">
        <v>95000</v>
      </c>
      <c r="K198" s="44">
        <f t="shared" si="3"/>
        <v>170984.1412788016</v>
      </c>
    </row>
    <row r="199" spans="1:11" s="43" customFormat="1" ht="19.7" customHeight="1" x14ac:dyDescent="0.25">
      <c r="A199" s="43" t="s">
        <v>198</v>
      </c>
      <c r="B199" s="1" t="s">
        <v>293</v>
      </c>
      <c r="C199" s="1" t="s">
        <v>285</v>
      </c>
      <c r="D199" s="1" t="s">
        <v>284</v>
      </c>
      <c r="E199" s="45" t="str">
        <f>VLOOKUP(C199,PROCV!E$50:G$126,3,0)</f>
        <v>Editorial</v>
      </c>
      <c r="F199" s="1" t="s">
        <v>416</v>
      </c>
      <c r="G199" s="1" t="s">
        <v>236</v>
      </c>
      <c r="H199" s="1">
        <v>2007</v>
      </c>
      <c r="I199" s="60">
        <f>VLOOKUP(H199,PROCV!E$33:F$44,2,0)</f>
        <v>1.7998330660926485</v>
      </c>
      <c r="J199" s="71">
        <v>1326</v>
      </c>
      <c r="K199" s="44">
        <f t="shared" si="3"/>
        <v>2386.5786456388519</v>
      </c>
    </row>
    <row r="200" spans="1:11" s="43" customFormat="1" ht="19.7" customHeight="1" x14ac:dyDescent="0.25">
      <c r="A200" s="43" t="s">
        <v>198</v>
      </c>
      <c r="B200" s="1" t="s">
        <v>293</v>
      </c>
      <c r="C200" s="1" t="s">
        <v>283</v>
      </c>
      <c r="D200" s="1" t="s">
        <v>282</v>
      </c>
      <c r="E200" s="45" t="str">
        <f>VLOOKUP(C200,PROCV!E$50:G$126,3,0)</f>
        <v>Editorial</v>
      </c>
      <c r="F200" s="1" t="s">
        <v>416</v>
      </c>
      <c r="G200" s="1" t="s">
        <v>236</v>
      </c>
      <c r="H200" s="1">
        <v>2007</v>
      </c>
      <c r="I200" s="60">
        <f>VLOOKUP(H200,PROCV!E$33:F$44,2,0)</f>
        <v>1.7998330660926485</v>
      </c>
      <c r="J200" s="71">
        <v>5000</v>
      </c>
      <c r="K200" s="44">
        <f t="shared" si="3"/>
        <v>8999.1653304632418</v>
      </c>
    </row>
    <row r="201" spans="1:11" s="43" customFormat="1" ht="19.7" customHeight="1" x14ac:dyDescent="0.25">
      <c r="A201" s="43" t="s">
        <v>198</v>
      </c>
      <c r="B201" s="1" t="s">
        <v>293</v>
      </c>
      <c r="C201" s="1" t="s">
        <v>283</v>
      </c>
      <c r="D201" s="1" t="s">
        <v>282</v>
      </c>
      <c r="E201" s="45" t="str">
        <f>VLOOKUP(C201,PROCV!E$50:G$126,3,0)</f>
        <v>Editorial</v>
      </c>
      <c r="F201" s="1" t="s">
        <v>416</v>
      </c>
      <c r="G201" s="1" t="s">
        <v>236</v>
      </c>
      <c r="H201" s="1">
        <v>2007</v>
      </c>
      <c r="I201" s="60">
        <f>VLOOKUP(H201,PROCV!E$33:F$44,2,0)</f>
        <v>1.7998330660926485</v>
      </c>
      <c r="J201" s="71">
        <v>113400</v>
      </c>
      <c r="K201" s="44">
        <f t="shared" si="3"/>
        <v>204101.06969490633</v>
      </c>
    </row>
    <row r="202" spans="1:11" s="43" customFormat="1" ht="19.7" customHeight="1" x14ac:dyDescent="0.25">
      <c r="A202" s="43" t="s">
        <v>198</v>
      </c>
      <c r="B202" s="1" t="s">
        <v>293</v>
      </c>
      <c r="C202" s="1" t="s">
        <v>279</v>
      </c>
      <c r="D202" s="1" t="s">
        <v>278</v>
      </c>
      <c r="E202" s="45" t="str">
        <f>VLOOKUP(C202,PROCV!E$50:G$126,3,0)</f>
        <v>Editorial</v>
      </c>
      <c r="F202" s="1" t="s">
        <v>416</v>
      </c>
      <c r="G202" s="1" t="s">
        <v>236</v>
      </c>
      <c r="H202" s="1">
        <v>2007</v>
      </c>
      <c r="I202" s="60">
        <f>VLOOKUP(H202,PROCV!E$33:F$44,2,0)</f>
        <v>1.7998330660926485</v>
      </c>
      <c r="J202" s="71">
        <v>138298</v>
      </c>
      <c r="K202" s="44">
        <f t="shared" si="3"/>
        <v>248913.31337448111</v>
      </c>
    </row>
    <row r="203" spans="1:11" s="43" customFormat="1" ht="19.7" customHeight="1" x14ac:dyDescent="0.25">
      <c r="A203" s="43" t="s">
        <v>198</v>
      </c>
      <c r="B203" s="1" t="s">
        <v>293</v>
      </c>
      <c r="C203" s="1" t="s">
        <v>279</v>
      </c>
      <c r="D203" s="1" t="s">
        <v>278</v>
      </c>
      <c r="E203" s="45" t="str">
        <f>VLOOKUP(C203,PROCV!E$50:G$126,3,0)</f>
        <v>Editorial</v>
      </c>
      <c r="F203" s="1" t="s">
        <v>416</v>
      </c>
      <c r="G203" s="1" t="s">
        <v>236</v>
      </c>
      <c r="H203" s="1">
        <v>2007</v>
      </c>
      <c r="I203" s="60">
        <f>VLOOKUP(H203,PROCV!E$33:F$44,2,0)</f>
        <v>1.7998330660926485</v>
      </c>
      <c r="J203" s="71">
        <v>15594</v>
      </c>
      <c r="K203" s="44">
        <f t="shared" si="3"/>
        <v>28066.59683264876</v>
      </c>
    </row>
    <row r="204" spans="1:11" s="43" customFormat="1" ht="19.7" customHeight="1" x14ac:dyDescent="0.25">
      <c r="A204" s="43" t="s">
        <v>198</v>
      </c>
      <c r="B204" s="1" t="s">
        <v>293</v>
      </c>
      <c r="C204" s="1" t="s">
        <v>273</v>
      </c>
      <c r="D204" s="1" t="s">
        <v>272</v>
      </c>
      <c r="E204" s="45" t="str">
        <f>VLOOKUP(C204,PROCV!E$50:G$126,3,0)</f>
        <v>Editorial</v>
      </c>
      <c r="F204" s="1" t="s">
        <v>416</v>
      </c>
      <c r="G204" s="1" t="s">
        <v>236</v>
      </c>
      <c r="H204" s="1">
        <v>2007</v>
      </c>
      <c r="I204" s="60">
        <f>VLOOKUP(H204,PROCV!E$33:F$44,2,0)</f>
        <v>1.7998330660926485</v>
      </c>
      <c r="J204" s="71">
        <v>212301</v>
      </c>
      <c r="K204" s="44">
        <f t="shared" si="3"/>
        <v>382106.35976453539</v>
      </c>
    </row>
    <row r="205" spans="1:11" s="43" customFormat="1" ht="19.7" customHeight="1" x14ac:dyDescent="0.25">
      <c r="A205" s="43" t="s">
        <v>198</v>
      </c>
      <c r="B205" s="1" t="s">
        <v>293</v>
      </c>
      <c r="C205" s="1" t="s">
        <v>273</v>
      </c>
      <c r="D205" s="1" t="s">
        <v>272</v>
      </c>
      <c r="E205" s="45" t="str">
        <f>VLOOKUP(C205,PROCV!E$50:G$126,3,0)</f>
        <v>Editorial</v>
      </c>
      <c r="F205" s="1" t="s">
        <v>416</v>
      </c>
      <c r="G205" s="1" t="s">
        <v>236</v>
      </c>
      <c r="H205" s="1">
        <v>2007</v>
      </c>
      <c r="I205" s="60">
        <f>VLOOKUP(H205,PROCV!E$33:F$44,2,0)</f>
        <v>1.7998330660926485</v>
      </c>
      <c r="J205" s="71">
        <v>124200</v>
      </c>
      <c r="K205" s="44">
        <f t="shared" si="3"/>
        <v>223539.26680870695</v>
      </c>
    </row>
    <row r="206" spans="1:11" s="43" customFormat="1" ht="19.7" customHeight="1" x14ac:dyDescent="0.25">
      <c r="A206" s="43" t="s">
        <v>198</v>
      </c>
      <c r="B206" s="1" t="s">
        <v>293</v>
      </c>
      <c r="C206" s="1" t="s">
        <v>271</v>
      </c>
      <c r="D206" s="1" t="s">
        <v>270</v>
      </c>
      <c r="E206" s="45" t="str">
        <f>VLOOKUP(C206,PROCV!E$50:G$126,3,0)</f>
        <v>Editorial</v>
      </c>
      <c r="F206" s="1" t="s">
        <v>416</v>
      </c>
      <c r="G206" s="1" t="s">
        <v>236</v>
      </c>
      <c r="H206" s="1">
        <v>2007</v>
      </c>
      <c r="I206" s="60">
        <f>VLOOKUP(H206,PROCV!E$33:F$44,2,0)</f>
        <v>1.7998330660926485</v>
      </c>
      <c r="J206" s="71">
        <v>17408</v>
      </c>
      <c r="K206" s="44">
        <f t="shared" si="3"/>
        <v>31331.494014540825</v>
      </c>
    </row>
    <row r="207" spans="1:11" s="43" customFormat="1" ht="19.7" customHeight="1" x14ac:dyDescent="0.25">
      <c r="A207" s="43" t="s">
        <v>198</v>
      </c>
      <c r="B207" s="1" t="s">
        <v>293</v>
      </c>
      <c r="C207" s="1" t="s">
        <v>271</v>
      </c>
      <c r="D207" s="1" t="s">
        <v>270</v>
      </c>
      <c r="E207" s="45" t="str">
        <f>VLOOKUP(C207,PROCV!E$50:G$126,3,0)</f>
        <v>Editorial</v>
      </c>
      <c r="F207" s="1" t="s">
        <v>416</v>
      </c>
      <c r="G207" s="1" t="s">
        <v>236</v>
      </c>
      <c r="H207" s="1">
        <v>2007</v>
      </c>
      <c r="I207" s="60">
        <f>VLOOKUP(H207,PROCV!E$33:F$44,2,0)</f>
        <v>1.7998330660926485</v>
      </c>
      <c r="J207" s="71">
        <v>3000</v>
      </c>
      <c r="K207" s="44">
        <f t="shared" si="3"/>
        <v>5399.4991982779457</v>
      </c>
    </row>
    <row r="208" spans="1:11" s="43" customFormat="1" ht="19.7" customHeight="1" x14ac:dyDescent="0.25">
      <c r="A208" s="43" t="s">
        <v>198</v>
      </c>
      <c r="B208" s="1" t="s">
        <v>293</v>
      </c>
      <c r="C208" s="1" t="s">
        <v>315</v>
      </c>
      <c r="D208" s="1" t="s">
        <v>314</v>
      </c>
      <c r="E208" s="45" t="str">
        <f>VLOOKUP(C208,PROCV!E$50:G$126,3,0)</f>
        <v>Editorial</v>
      </c>
      <c r="F208" s="1" t="s">
        <v>416</v>
      </c>
      <c r="G208" s="1" t="s">
        <v>236</v>
      </c>
      <c r="H208" s="1">
        <v>2007</v>
      </c>
      <c r="I208" s="60">
        <f>VLOOKUP(H208,PROCV!E$33:F$44,2,0)</f>
        <v>1.7998330660926485</v>
      </c>
      <c r="J208" s="71">
        <v>5000</v>
      </c>
      <c r="K208" s="44">
        <f t="shared" si="3"/>
        <v>8999.1653304632418</v>
      </c>
    </row>
    <row r="209" spans="1:11" s="43" customFormat="1" ht="19.7" customHeight="1" x14ac:dyDescent="0.25">
      <c r="A209" s="43" t="s">
        <v>198</v>
      </c>
      <c r="B209" s="1" t="s">
        <v>293</v>
      </c>
      <c r="C209" s="1" t="s">
        <v>269</v>
      </c>
      <c r="D209" s="1" t="s">
        <v>268</v>
      </c>
      <c r="E209" s="45" t="str">
        <f>VLOOKUP(C209,PROCV!E$50:G$126,3,0)</f>
        <v>NA</v>
      </c>
      <c r="F209" s="1" t="s">
        <v>416</v>
      </c>
      <c r="G209" s="1" t="s">
        <v>236</v>
      </c>
      <c r="H209" s="1">
        <v>2007</v>
      </c>
      <c r="I209" s="60">
        <f>VLOOKUP(H209,PROCV!E$33:F$44,2,0)</f>
        <v>1.7998330660926485</v>
      </c>
      <c r="J209" s="71">
        <v>4666</v>
      </c>
      <c r="K209" s="44">
        <f t="shared" si="3"/>
        <v>8398.0210863882985</v>
      </c>
    </row>
    <row r="210" spans="1:11" s="43" customFormat="1" ht="19.7" customHeight="1" x14ac:dyDescent="0.25">
      <c r="A210" s="43" t="s">
        <v>198</v>
      </c>
      <c r="B210" s="1" t="s">
        <v>293</v>
      </c>
      <c r="C210" s="1" t="s">
        <v>269</v>
      </c>
      <c r="D210" s="1" t="s">
        <v>268</v>
      </c>
      <c r="E210" s="45" t="str">
        <f>VLOOKUP(C210,PROCV!E$50:G$126,3,0)</f>
        <v>NA</v>
      </c>
      <c r="F210" s="1" t="s">
        <v>416</v>
      </c>
      <c r="G210" s="1" t="s">
        <v>236</v>
      </c>
      <c r="H210" s="1">
        <v>2007</v>
      </c>
      <c r="I210" s="60">
        <f>VLOOKUP(H210,PROCV!E$33:F$44,2,0)</f>
        <v>1.7998330660926485</v>
      </c>
      <c r="J210" s="71">
        <v>5000</v>
      </c>
      <c r="K210" s="44">
        <f t="shared" si="3"/>
        <v>8999.1653304632418</v>
      </c>
    </row>
    <row r="211" spans="1:11" s="43" customFormat="1" ht="19.7" customHeight="1" x14ac:dyDescent="0.25">
      <c r="A211" s="43" t="s">
        <v>198</v>
      </c>
      <c r="B211" s="1" t="s">
        <v>293</v>
      </c>
      <c r="C211" s="1" t="s">
        <v>269</v>
      </c>
      <c r="D211" s="1" t="s">
        <v>268</v>
      </c>
      <c r="E211" s="45" t="str">
        <f>VLOOKUP(C211,PROCV!E$50:G$126,3,0)</f>
        <v>NA</v>
      </c>
      <c r="F211" s="1" t="s">
        <v>416</v>
      </c>
      <c r="G211" s="1" t="s">
        <v>236</v>
      </c>
      <c r="H211" s="1">
        <v>2007</v>
      </c>
      <c r="I211" s="60">
        <f>VLOOKUP(H211,PROCV!E$33:F$44,2,0)</f>
        <v>1.7998330660926485</v>
      </c>
      <c r="J211" s="71">
        <v>1123534</v>
      </c>
      <c r="K211" s="44">
        <f t="shared" si="3"/>
        <v>2022173.6440793378</v>
      </c>
    </row>
    <row r="212" spans="1:11" s="43" customFormat="1" ht="19.7" customHeight="1" x14ac:dyDescent="0.25">
      <c r="A212" s="43" t="s">
        <v>198</v>
      </c>
      <c r="B212" s="1" t="s">
        <v>293</v>
      </c>
      <c r="C212" s="1" t="s">
        <v>269</v>
      </c>
      <c r="D212" s="1" t="s">
        <v>268</v>
      </c>
      <c r="E212" s="45" t="str">
        <f>VLOOKUP(C212,PROCV!E$50:G$126,3,0)</f>
        <v>NA</v>
      </c>
      <c r="F212" s="1" t="s">
        <v>416</v>
      </c>
      <c r="G212" s="1" t="s">
        <v>236</v>
      </c>
      <c r="H212" s="1">
        <v>2007</v>
      </c>
      <c r="I212" s="60">
        <f>VLOOKUP(H212,PROCV!E$33:F$44,2,0)</f>
        <v>1.7998330660926485</v>
      </c>
      <c r="J212" s="71">
        <v>6682</v>
      </c>
      <c r="K212" s="44">
        <f t="shared" si="3"/>
        <v>12026.484547631077</v>
      </c>
    </row>
    <row r="213" spans="1:11" s="43" customFormat="1" ht="19.7" customHeight="1" x14ac:dyDescent="0.25">
      <c r="A213" s="43" t="s">
        <v>198</v>
      </c>
      <c r="B213" s="1" t="s">
        <v>293</v>
      </c>
      <c r="C213" s="1" t="s">
        <v>269</v>
      </c>
      <c r="D213" s="1" t="s">
        <v>268</v>
      </c>
      <c r="E213" s="45" t="str">
        <f>VLOOKUP(C213,PROCV!E$50:G$126,3,0)</f>
        <v>NA</v>
      </c>
      <c r="F213" s="1" t="s">
        <v>416</v>
      </c>
      <c r="G213" s="1" t="s">
        <v>236</v>
      </c>
      <c r="H213" s="1">
        <v>2007</v>
      </c>
      <c r="I213" s="60">
        <f>VLOOKUP(H213,PROCV!E$33:F$44,2,0)</f>
        <v>1.7998330660926485</v>
      </c>
      <c r="J213" s="71">
        <v>38000</v>
      </c>
      <c r="K213" s="44">
        <f t="shared" si="3"/>
        <v>68393.656511520647</v>
      </c>
    </row>
    <row r="214" spans="1:11" s="43" customFormat="1" ht="19.7" customHeight="1" x14ac:dyDescent="0.25">
      <c r="A214" s="43" t="s">
        <v>198</v>
      </c>
      <c r="B214" s="1" t="s">
        <v>293</v>
      </c>
      <c r="C214" s="1" t="s">
        <v>269</v>
      </c>
      <c r="D214" s="1" t="s">
        <v>268</v>
      </c>
      <c r="E214" s="45" t="str">
        <f>VLOOKUP(C214,PROCV!E$50:G$126,3,0)</f>
        <v>NA</v>
      </c>
      <c r="F214" s="1" t="s">
        <v>416</v>
      </c>
      <c r="G214" s="1" t="s">
        <v>236</v>
      </c>
      <c r="H214" s="1">
        <v>2007</v>
      </c>
      <c r="I214" s="60">
        <f>VLOOKUP(H214,PROCV!E$33:F$44,2,0)</f>
        <v>1.7998330660926485</v>
      </c>
      <c r="J214" s="71">
        <v>500000</v>
      </c>
      <c r="K214" s="44">
        <f t="shared" si="3"/>
        <v>899916.53304632427</v>
      </c>
    </row>
    <row r="215" spans="1:11" s="43" customFormat="1" ht="19.7" customHeight="1" x14ac:dyDescent="0.25">
      <c r="A215" s="43" t="s">
        <v>198</v>
      </c>
      <c r="B215" s="1" t="s">
        <v>293</v>
      </c>
      <c r="C215" s="1" t="s">
        <v>269</v>
      </c>
      <c r="D215" s="1" t="s">
        <v>268</v>
      </c>
      <c r="E215" s="45" t="str">
        <f>VLOOKUP(C215,PROCV!E$50:G$126,3,0)</f>
        <v>NA</v>
      </c>
      <c r="F215" s="1" t="s">
        <v>416</v>
      </c>
      <c r="G215" s="1" t="s">
        <v>236</v>
      </c>
      <c r="H215" s="1">
        <v>2007</v>
      </c>
      <c r="I215" s="60">
        <f>VLOOKUP(H215,PROCV!E$33:F$44,2,0)</f>
        <v>1.7998330660926485</v>
      </c>
      <c r="J215" s="71">
        <v>22000</v>
      </c>
      <c r="K215" s="44">
        <f t="shared" si="3"/>
        <v>39596.32745403827</v>
      </c>
    </row>
    <row r="216" spans="1:11" s="43" customFormat="1" ht="19.7" customHeight="1" x14ac:dyDescent="0.25">
      <c r="A216" s="43" t="s">
        <v>198</v>
      </c>
      <c r="B216" s="1" t="s">
        <v>293</v>
      </c>
      <c r="C216" s="1" t="s">
        <v>384</v>
      </c>
      <c r="D216" s="1" t="s">
        <v>383</v>
      </c>
      <c r="E216" s="45" t="str">
        <f>VLOOKUP(C216,PROCV!E$50:G$126,3,0)</f>
        <v>NA</v>
      </c>
      <c r="F216" s="1" t="s">
        <v>416</v>
      </c>
      <c r="G216" s="1" t="s">
        <v>265</v>
      </c>
      <c r="H216" s="1">
        <v>2007</v>
      </c>
      <c r="I216" s="60">
        <f>VLOOKUP(H216,PROCV!E$33:F$44,2,0)</f>
        <v>1.7998330660926485</v>
      </c>
      <c r="J216" s="71">
        <v>500000</v>
      </c>
      <c r="K216" s="44">
        <f t="shared" si="3"/>
        <v>899916.53304632427</v>
      </c>
    </row>
    <row r="217" spans="1:11" s="43" customFormat="1" ht="19.7" customHeight="1" x14ac:dyDescent="0.25">
      <c r="A217" s="43" t="s">
        <v>198</v>
      </c>
      <c r="B217" s="1" t="s">
        <v>293</v>
      </c>
      <c r="C217" s="1" t="s">
        <v>267</v>
      </c>
      <c r="D217" s="1" t="s">
        <v>266</v>
      </c>
      <c r="E217" s="45" t="str">
        <f>VLOOKUP(C217,PROCV!E$50:G$126,3,0)</f>
        <v>Audiovisual</v>
      </c>
      <c r="F217" s="1" t="s">
        <v>416</v>
      </c>
      <c r="G217" s="1" t="s">
        <v>236</v>
      </c>
      <c r="H217" s="1">
        <v>2007</v>
      </c>
      <c r="I217" s="60">
        <f>VLOOKUP(H217,PROCV!E$33:F$44,2,0)</f>
        <v>1.7998330660926485</v>
      </c>
      <c r="J217" s="71">
        <v>38300</v>
      </c>
      <c r="K217" s="44">
        <f t="shared" si="3"/>
        <v>68933.606431348438</v>
      </c>
    </row>
    <row r="218" spans="1:11" s="43" customFormat="1" ht="19.7" customHeight="1" x14ac:dyDescent="0.25">
      <c r="A218" s="43" t="s">
        <v>198</v>
      </c>
      <c r="B218" s="1" t="s">
        <v>293</v>
      </c>
      <c r="C218" s="1" t="s">
        <v>260</v>
      </c>
      <c r="D218" s="1" t="s">
        <v>259</v>
      </c>
      <c r="E218" s="45" t="str">
        <f>VLOOKUP(C218,PROCV!E$50:G$126,3,0)</f>
        <v>Audiovisual</v>
      </c>
      <c r="F218" s="1" t="s">
        <v>416</v>
      </c>
      <c r="G218" s="1" t="s">
        <v>236</v>
      </c>
      <c r="H218" s="1">
        <v>2007</v>
      </c>
      <c r="I218" s="60">
        <f>VLOOKUP(H218,PROCV!E$33:F$44,2,0)</f>
        <v>1.7998330660926485</v>
      </c>
      <c r="J218" s="71">
        <v>10000</v>
      </c>
      <c r="K218" s="44">
        <f t="shared" si="3"/>
        <v>17998.330660926484</v>
      </c>
    </row>
    <row r="219" spans="1:11" s="43" customFormat="1" ht="19.7" customHeight="1" x14ac:dyDescent="0.25">
      <c r="A219" s="43" t="s">
        <v>198</v>
      </c>
      <c r="B219" s="1" t="s">
        <v>293</v>
      </c>
      <c r="C219" s="1" t="s">
        <v>258</v>
      </c>
      <c r="D219" s="1" t="s">
        <v>257</v>
      </c>
      <c r="E219" s="45" t="str">
        <f>VLOOKUP(C219,PROCV!E$50:G$126,3,0)</f>
        <v>Audiovisual</v>
      </c>
      <c r="F219" s="1" t="s">
        <v>416</v>
      </c>
      <c r="G219" s="1" t="s">
        <v>236</v>
      </c>
      <c r="H219" s="1">
        <v>2007</v>
      </c>
      <c r="I219" s="60">
        <f>VLOOKUP(H219,PROCV!E$33:F$44,2,0)</f>
        <v>1.7998330660926485</v>
      </c>
      <c r="J219" s="71">
        <v>10000</v>
      </c>
      <c r="K219" s="44">
        <f t="shared" si="3"/>
        <v>17998.330660926484</v>
      </c>
    </row>
    <row r="220" spans="1:11" s="43" customFormat="1" ht="19.7" customHeight="1" x14ac:dyDescent="0.25">
      <c r="A220" s="43" t="s">
        <v>198</v>
      </c>
      <c r="B220" s="1" t="s">
        <v>293</v>
      </c>
      <c r="C220" s="1" t="s">
        <v>254</v>
      </c>
      <c r="D220" s="1" t="s">
        <v>253</v>
      </c>
      <c r="E220" s="45" t="str">
        <f>VLOOKUP(C220,PROCV!E$50:G$126,3,0)</f>
        <v>Música</v>
      </c>
      <c r="F220" s="1" t="s">
        <v>416</v>
      </c>
      <c r="G220" s="1" t="s">
        <v>236</v>
      </c>
      <c r="H220" s="1">
        <v>2007</v>
      </c>
      <c r="I220" s="60">
        <f>VLOOKUP(H220,PROCV!E$33:F$44,2,0)</f>
        <v>1.7998330660926485</v>
      </c>
      <c r="J220" s="71">
        <v>29540</v>
      </c>
      <c r="K220" s="44">
        <f t="shared" si="3"/>
        <v>53167.068772376835</v>
      </c>
    </row>
    <row r="221" spans="1:11" s="43" customFormat="1" ht="19.7" customHeight="1" x14ac:dyDescent="0.25">
      <c r="A221" s="43" t="s">
        <v>198</v>
      </c>
      <c r="B221" s="1" t="s">
        <v>293</v>
      </c>
      <c r="C221" s="1" t="s">
        <v>252</v>
      </c>
      <c r="D221" s="1" t="s">
        <v>251</v>
      </c>
      <c r="E221" s="45" t="str">
        <f>VLOOKUP(C221,PROCV!E$50:G$126,3,0)</f>
        <v>Audiovisual</v>
      </c>
      <c r="F221" s="1" t="s">
        <v>416</v>
      </c>
      <c r="G221" s="1" t="s">
        <v>236</v>
      </c>
      <c r="H221" s="1">
        <v>2007</v>
      </c>
      <c r="I221" s="60">
        <f>VLOOKUP(H221,PROCV!E$33:F$44,2,0)</f>
        <v>1.7998330660926485</v>
      </c>
      <c r="J221" s="71">
        <v>5000</v>
      </c>
      <c r="K221" s="44">
        <f t="shared" si="3"/>
        <v>8999.1653304632418</v>
      </c>
    </row>
    <row r="222" spans="1:11" s="43" customFormat="1" ht="19.7" customHeight="1" x14ac:dyDescent="0.25">
      <c r="A222" s="43" t="s">
        <v>198</v>
      </c>
      <c r="B222" s="1" t="s">
        <v>293</v>
      </c>
      <c r="C222" s="1" t="s">
        <v>252</v>
      </c>
      <c r="D222" s="1" t="s">
        <v>251</v>
      </c>
      <c r="E222" s="45" t="str">
        <f>VLOOKUP(C222,PROCV!E$50:G$126,3,0)</f>
        <v>Audiovisual</v>
      </c>
      <c r="F222" s="1" t="s">
        <v>416</v>
      </c>
      <c r="G222" s="1" t="s">
        <v>236</v>
      </c>
      <c r="H222" s="1">
        <v>2007</v>
      </c>
      <c r="I222" s="60">
        <f>VLOOKUP(H222,PROCV!E$33:F$44,2,0)</f>
        <v>1.7998330660926485</v>
      </c>
      <c r="J222" s="71">
        <v>21752</v>
      </c>
      <c r="K222" s="44">
        <f t="shared" si="3"/>
        <v>39149.96885364729</v>
      </c>
    </row>
    <row r="223" spans="1:11" s="43" customFormat="1" ht="19.7" customHeight="1" x14ac:dyDescent="0.25">
      <c r="A223" s="43" t="s">
        <v>198</v>
      </c>
      <c r="B223" s="1" t="s">
        <v>293</v>
      </c>
      <c r="C223" s="1" t="s">
        <v>252</v>
      </c>
      <c r="D223" s="1" t="s">
        <v>251</v>
      </c>
      <c r="E223" s="45" t="str">
        <f>VLOOKUP(C223,PROCV!E$50:G$126,3,0)</f>
        <v>Audiovisual</v>
      </c>
      <c r="F223" s="1" t="s">
        <v>416</v>
      </c>
      <c r="G223" s="1" t="s">
        <v>236</v>
      </c>
      <c r="H223" s="1">
        <v>2007</v>
      </c>
      <c r="I223" s="60">
        <f>VLOOKUP(H223,PROCV!E$33:F$44,2,0)</f>
        <v>1.7998330660926485</v>
      </c>
      <c r="J223" s="71">
        <v>11000</v>
      </c>
      <c r="K223" s="44">
        <f t="shared" si="3"/>
        <v>19798.163727019135</v>
      </c>
    </row>
    <row r="224" spans="1:11" s="43" customFormat="1" ht="19.7" customHeight="1" x14ac:dyDescent="0.25">
      <c r="A224" s="43" t="s">
        <v>198</v>
      </c>
      <c r="B224" s="1" t="s">
        <v>293</v>
      </c>
      <c r="C224" s="1" t="s">
        <v>356</v>
      </c>
      <c r="D224" s="1" t="s">
        <v>355</v>
      </c>
      <c r="E224" s="45" t="str">
        <f>VLOOKUP(C224,PROCV!E$50:G$126,3,0)</f>
        <v>Artes Cênicas e Espetáculos</v>
      </c>
      <c r="F224" s="1" t="s">
        <v>416</v>
      </c>
      <c r="G224" s="1" t="s">
        <v>236</v>
      </c>
      <c r="H224" s="1">
        <v>2007</v>
      </c>
      <c r="I224" s="60">
        <f>VLOOKUP(H224,PROCV!E$33:F$44,2,0)</f>
        <v>1.7998330660926485</v>
      </c>
      <c r="J224" s="71">
        <v>47705</v>
      </c>
      <c r="K224" s="44">
        <f t="shared" si="3"/>
        <v>85861.036417949799</v>
      </c>
    </row>
    <row r="225" spans="1:11" s="43" customFormat="1" ht="19.7" customHeight="1" x14ac:dyDescent="0.25">
      <c r="A225" s="43" t="s">
        <v>198</v>
      </c>
      <c r="B225" s="1" t="s">
        <v>293</v>
      </c>
      <c r="C225" s="1" t="s">
        <v>356</v>
      </c>
      <c r="D225" s="1" t="s">
        <v>355</v>
      </c>
      <c r="E225" s="45" t="str">
        <f>VLOOKUP(C225,PROCV!E$50:G$126,3,0)</f>
        <v>Artes Cênicas e Espetáculos</v>
      </c>
      <c r="F225" s="1" t="s">
        <v>416</v>
      </c>
      <c r="G225" s="1" t="s">
        <v>236</v>
      </c>
      <c r="H225" s="1">
        <v>2007</v>
      </c>
      <c r="I225" s="60">
        <f>VLOOKUP(H225,PROCV!E$33:F$44,2,0)</f>
        <v>1.7998330660926485</v>
      </c>
      <c r="J225" s="71">
        <v>18500</v>
      </c>
      <c r="K225" s="44">
        <f t="shared" si="3"/>
        <v>33296.911722713994</v>
      </c>
    </row>
    <row r="226" spans="1:11" s="43" customFormat="1" ht="19.7" customHeight="1" x14ac:dyDescent="0.25">
      <c r="A226" s="43" t="s">
        <v>198</v>
      </c>
      <c r="B226" s="1" t="s">
        <v>293</v>
      </c>
      <c r="C226" s="1" t="s">
        <v>246</v>
      </c>
      <c r="D226" s="1" t="s">
        <v>245</v>
      </c>
      <c r="E226" s="45" t="str">
        <f>VLOOKUP(C226,PROCV!E$50:G$126,3,0)</f>
        <v>Artes Cênicas e Espetáculos</v>
      </c>
      <c r="F226" s="1" t="s">
        <v>416</v>
      </c>
      <c r="G226" s="1" t="s">
        <v>236</v>
      </c>
      <c r="H226" s="1">
        <v>2007</v>
      </c>
      <c r="I226" s="60">
        <f>VLOOKUP(H226,PROCV!E$33:F$44,2,0)</f>
        <v>1.7998330660926485</v>
      </c>
      <c r="J226" s="71">
        <v>10000</v>
      </c>
      <c r="K226" s="44">
        <f t="shared" si="3"/>
        <v>17998.330660926484</v>
      </c>
    </row>
    <row r="227" spans="1:11" s="43" customFormat="1" ht="19.7" customHeight="1" x14ac:dyDescent="0.25">
      <c r="A227" s="43" t="s">
        <v>198</v>
      </c>
      <c r="B227" s="1" t="s">
        <v>293</v>
      </c>
      <c r="C227" s="1" t="s">
        <v>332</v>
      </c>
      <c r="D227" s="1" t="s">
        <v>331</v>
      </c>
      <c r="E227" s="45" t="str">
        <f>VLOOKUP(C227,PROCV!E$50:G$126,3,0)</f>
        <v>Artes Cênicas e Espetáculos</v>
      </c>
      <c r="F227" s="1" t="s">
        <v>416</v>
      </c>
      <c r="G227" s="1" t="s">
        <v>236</v>
      </c>
      <c r="H227" s="1">
        <v>2007</v>
      </c>
      <c r="I227" s="60">
        <f>VLOOKUP(H227,PROCV!E$33:F$44,2,0)</f>
        <v>1.7998330660926485</v>
      </c>
      <c r="J227" s="71">
        <v>12000</v>
      </c>
      <c r="K227" s="44">
        <f t="shared" si="3"/>
        <v>21597.996793111783</v>
      </c>
    </row>
    <row r="228" spans="1:11" s="43" customFormat="1" ht="19.7" customHeight="1" x14ac:dyDescent="0.25">
      <c r="A228" s="43" t="s">
        <v>198</v>
      </c>
      <c r="B228" s="1" t="s">
        <v>293</v>
      </c>
      <c r="C228" s="1" t="s">
        <v>238</v>
      </c>
      <c r="D228" s="1" t="s">
        <v>237</v>
      </c>
      <c r="E228" s="45" t="str">
        <f>VLOOKUP(C228,PROCV!E$50:G$126,3,0)</f>
        <v>Artes Cênicas e Espetáculos</v>
      </c>
      <c r="F228" s="1" t="s">
        <v>416</v>
      </c>
      <c r="G228" s="1" t="s">
        <v>236</v>
      </c>
      <c r="H228" s="1">
        <v>2007</v>
      </c>
      <c r="I228" s="60">
        <f>VLOOKUP(H228,PROCV!E$33:F$44,2,0)</f>
        <v>1.7998330660926485</v>
      </c>
      <c r="J228" s="71">
        <v>21000</v>
      </c>
      <c r="K228" s="44">
        <f t="shared" si="3"/>
        <v>37796.494387945619</v>
      </c>
    </row>
    <row r="229" spans="1:11" s="43" customFormat="1" ht="19.7" customHeight="1" x14ac:dyDescent="0.25">
      <c r="A229" s="43" t="s">
        <v>198</v>
      </c>
      <c r="B229" s="1" t="s">
        <v>293</v>
      </c>
      <c r="C229" s="1" t="s">
        <v>374</v>
      </c>
      <c r="D229" s="1" t="s">
        <v>373</v>
      </c>
      <c r="E229" s="45" t="str">
        <f>VLOOKUP(C229,PROCV!E$50:G$126,3,0)</f>
        <v>NA</v>
      </c>
      <c r="F229" s="1" t="s">
        <v>415</v>
      </c>
      <c r="G229" s="1" t="s">
        <v>265</v>
      </c>
      <c r="H229" s="1">
        <v>2007</v>
      </c>
      <c r="I229" s="60">
        <f>VLOOKUP(H229,PROCV!E$33:F$44,2,0)</f>
        <v>1.7998330660926485</v>
      </c>
      <c r="J229" s="71">
        <v>118845</v>
      </c>
      <c r="K229" s="44">
        <f t="shared" si="3"/>
        <v>213901.16073978081</v>
      </c>
    </row>
    <row r="230" spans="1:11" s="43" customFormat="1" ht="19.7" customHeight="1" x14ac:dyDescent="0.25">
      <c r="A230" s="43" t="s">
        <v>198</v>
      </c>
      <c r="B230" s="1" t="s">
        <v>293</v>
      </c>
      <c r="C230" s="1" t="s">
        <v>348</v>
      </c>
      <c r="D230" s="1" t="s">
        <v>347</v>
      </c>
      <c r="E230" s="45" t="str">
        <f>VLOOKUP(C230,PROCV!E$50:G$126,3,0)</f>
        <v>Patrimônio</v>
      </c>
      <c r="F230" s="1" t="s">
        <v>415</v>
      </c>
      <c r="G230" s="1" t="s">
        <v>265</v>
      </c>
      <c r="H230" s="1">
        <v>2007</v>
      </c>
      <c r="I230" s="60">
        <f>VLOOKUP(H230,PROCV!E$33:F$44,2,0)</f>
        <v>1.7998330660926485</v>
      </c>
      <c r="J230" s="71">
        <v>854178</v>
      </c>
      <c r="K230" s="44">
        <f t="shared" si="3"/>
        <v>1537377.8087288863</v>
      </c>
    </row>
    <row r="231" spans="1:11" s="43" customFormat="1" ht="19.7" customHeight="1" x14ac:dyDescent="0.25">
      <c r="A231" s="43" t="s">
        <v>200</v>
      </c>
      <c r="B231" s="1" t="s">
        <v>293</v>
      </c>
      <c r="C231" s="1" t="s">
        <v>362</v>
      </c>
      <c r="D231" s="1" t="s">
        <v>361</v>
      </c>
      <c r="E231" s="45" t="str">
        <f>VLOOKUP(C231,PROCV!E$50:G$126,3,0)</f>
        <v>Editorial</v>
      </c>
      <c r="F231" s="1" t="s">
        <v>416</v>
      </c>
      <c r="G231" s="1" t="s">
        <v>236</v>
      </c>
      <c r="H231" s="1">
        <v>2007</v>
      </c>
      <c r="I231" s="60">
        <f>VLOOKUP(H231,PROCV!E$33:F$44,2,0)</f>
        <v>1.7998330660926485</v>
      </c>
      <c r="J231" s="71">
        <v>12942</v>
      </c>
      <c r="K231" s="44">
        <f t="shared" si="3"/>
        <v>23293.439541371055</v>
      </c>
    </row>
    <row r="232" spans="1:11" s="43" customFormat="1" ht="19.7" customHeight="1" x14ac:dyDescent="0.25">
      <c r="A232" s="43" t="s">
        <v>200</v>
      </c>
      <c r="B232" s="1" t="s">
        <v>293</v>
      </c>
      <c r="C232" s="1" t="s">
        <v>362</v>
      </c>
      <c r="D232" s="1" t="s">
        <v>361</v>
      </c>
      <c r="E232" s="45" t="str">
        <f>VLOOKUP(C232,PROCV!E$50:G$126,3,0)</f>
        <v>Editorial</v>
      </c>
      <c r="F232" s="1" t="s">
        <v>416</v>
      </c>
      <c r="G232" s="1" t="s">
        <v>236</v>
      </c>
      <c r="H232" s="1">
        <v>2007</v>
      </c>
      <c r="I232" s="60">
        <f>VLOOKUP(H232,PROCV!E$33:F$44,2,0)</f>
        <v>1.7998330660926485</v>
      </c>
      <c r="J232" s="71">
        <v>2720</v>
      </c>
      <c r="K232" s="44">
        <f t="shared" si="3"/>
        <v>4895.5459397720042</v>
      </c>
    </row>
    <row r="233" spans="1:11" s="43" customFormat="1" ht="19.7" customHeight="1" x14ac:dyDescent="0.25">
      <c r="A233" s="43" t="s">
        <v>200</v>
      </c>
      <c r="B233" s="1" t="s">
        <v>293</v>
      </c>
      <c r="C233" s="1" t="s">
        <v>362</v>
      </c>
      <c r="D233" s="1" t="s">
        <v>361</v>
      </c>
      <c r="E233" s="45" t="str">
        <f>VLOOKUP(C233,PROCV!E$50:G$126,3,0)</f>
        <v>Editorial</v>
      </c>
      <c r="F233" s="1" t="s">
        <v>416</v>
      </c>
      <c r="G233" s="1" t="s">
        <v>236</v>
      </c>
      <c r="H233" s="1">
        <v>2007</v>
      </c>
      <c r="I233" s="60">
        <f>VLOOKUP(H233,PROCV!E$33:F$44,2,0)</f>
        <v>1.7998330660926485</v>
      </c>
      <c r="J233" s="71">
        <v>10000</v>
      </c>
      <c r="K233" s="44">
        <f t="shared" si="3"/>
        <v>17998.330660926484</v>
      </c>
    </row>
    <row r="234" spans="1:11" s="43" customFormat="1" ht="19.7" customHeight="1" x14ac:dyDescent="0.25">
      <c r="A234" s="43" t="s">
        <v>200</v>
      </c>
      <c r="B234" s="1" t="s">
        <v>293</v>
      </c>
      <c r="C234" s="1" t="s">
        <v>281</v>
      </c>
      <c r="D234" s="1" t="s">
        <v>280</v>
      </c>
      <c r="E234" s="45" t="str">
        <f>VLOOKUP(C234,PROCV!E$50:G$126,3,0)</f>
        <v>Música</v>
      </c>
      <c r="F234" s="1" t="s">
        <v>416</v>
      </c>
      <c r="G234" s="1" t="s">
        <v>236</v>
      </c>
      <c r="H234" s="1">
        <v>2007</v>
      </c>
      <c r="I234" s="60">
        <f>VLOOKUP(H234,PROCV!E$33:F$44,2,0)</f>
        <v>1.7998330660926485</v>
      </c>
      <c r="J234" s="71">
        <v>14206</v>
      </c>
      <c r="K234" s="44">
        <f t="shared" si="3"/>
        <v>25568.428536912164</v>
      </c>
    </row>
    <row r="235" spans="1:11" s="43" customFormat="1" ht="19.7" customHeight="1" x14ac:dyDescent="0.25">
      <c r="A235" s="43" t="s">
        <v>200</v>
      </c>
      <c r="B235" s="1" t="s">
        <v>293</v>
      </c>
      <c r="C235" s="1" t="s">
        <v>273</v>
      </c>
      <c r="D235" s="1" t="s">
        <v>272</v>
      </c>
      <c r="E235" s="45" t="str">
        <f>VLOOKUP(C235,PROCV!E$50:G$126,3,0)</f>
        <v>Editorial</v>
      </c>
      <c r="F235" s="1" t="s">
        <v>416</v>
      </c>
      <c r="G235" s="1" t="s">
        <v>236</v>
      </c>
      <c r="H235" s="1">
        <v>2007</v>
      </c>
      <c r="I235" s="60">
        <f>VLOOKUP(H235,PROCV!E$33:F$44,2,0)</f>
        <v>1.7998330660926485</v>
      </c>
      <c r="J235" s="71">
        <v>696000</v>
      </c>
      <c r="K235" s="44">
        <f t="shared" si="3"/>
        <v>1252683.8140004834</v>
      </c>
    </row>
    <row r="236" spans="1:11" s="43" customFormat="1" ht="19.7" customHeight="1" x14ac:dyDescent="0.25">
      <c r="A236" s="43" t="s">
        <v>200</v>
      </c>
      <c r="B236" s="1" t="s">
        <v>293</v>
      </c>
      <c r="C236" s="1" t="s">
        <v>269</v>
      </c>
      <c r="D236" s="1" t="s">
        <v>268</v>
      </c>
      <c r="E236" s="45" t="str">
        <f>VLOOKUP(C236,PROCV!E$50:G$126,3,0)</f>
        <v>NA</v>
      </c>
      <c r="F236" s="1" t="s">
        <v>416</v>
      </c>
      <c r="G236" s="1" t="s">
        <v>236</v>
      </c>
      <c r="H236" s="1">
        <v>2007</v>
      </c>
      <c r="I236" s="60">
        <f>VLOOKUP(H236,PROCV!E$33:F$44,2,0)</f>
        <v>1.7998330660926485</v>
      </c>
      <c r="J236" s="71">
        <v>475000</v>
      </c>
      <c r="K236" s="44">
        <f t="shared" si="3"/>
        <v>854920.70639400801</v>
      </c>
    </row>
    <row r="237" spans="1:11" s="43" customFormat="1" ht="19.7" customHeight="1" x14ac:dyDescent="0.25">
      <c r="A237" s="43" t="s">
        <v>200</v>
      </c>
      <c r="B237" s="1" t="s">
        <v>293</v>
      </c>
      <c r="C237" s="1" t="s">
        <v>269</v>
      </c>
      <c r="D237" s="1" t="s">
        <v>268</v>
      </c>
      <c r="E237" s="45" t="str">
        <f>VLOOKUP(C237,PROCV!E$50:G$126,3,0)</f>
        <v>NA</v>
      </c>
      <c r="F237" s="1" t="s">
        <v>416</v>
      </c>
      <c r="G237" s="1" t="s">
        <v>236</v>
      </c>
      <c r="H237" s="1">
        <v>2007</v>
      </c>
      <c r="I237" s="60">
        <f>VLOOKUP(H237,PROCV!E$33:F$44,2,0)</f>
        <v>1.7998330660926485</v>
      </c>
      <c r="J237" s="71">
        <v>655295</v>
      </c>
      <c r="K237" s="44">
        <f t="shared" si="3"/>
        <v>1179421.6090451821</v>
      </c>
    </row>
    <row r="238" spans="1:11" s="43" customFormat="1" ht="19.7" customHeight="1" x14ac:dyDescent="0.25">
      <c r="A238" s="43" t="s">
        <v>200</v>
      </c>
      <c r="B238" s="1" t="s">
        <v>293</v>
      </c>
      <c r="C238" s="1" t="s">
        <v>269</v>
      </c>
      <c r="D238" s="1" t="s">
        <v>268</v>
      </c>
      <c r="E238" s="45" t="str">
        <f>VLOOKUP(C238,PROCV!E$50:G$126,3,0)</f>
        <v>NA</v>
      </c>
      <c r="F238" s="1" t="s">
        <v>416</v>
      </c>
      <c r="G238" s="1" t="s">
        <v>236</v>
      </c>
      <c r="H238" s="1">
        <v>2007</v>
      </c>
      <c r="I238" s="60">
        <f>VLOOKUP(H238,PROCV!E$33:F$44,2,0)</f>
        <v>1.7998330660926485</v>
      </c>
      <c r="J238" s="71">
        <v>67672</v>
      </c>
      <c r="K238" s="44">
        <f t="shared" si="3"/>
        <v>121798.30324862171</v>
      </c>
    </row>
    <row r="239" spans="1:11" s="43" customFormat="1" ht="19.7" customHeight="1" x14ac:dyDescent="0.25">
      <c r="A239" s="43" t="s">
        <v>200</v>
      </c>
      <c r="B239" s="1" t="s">
        <v>293</v>
      </c>
      <c r="C239" s="1" t="s">
        <v>269</v>
      </c>
      <c r="D239" s="1" t="s">
        <v>268</v>
      </c>
      <c r="E239" s="45" t="str">
        <f>VLOOKUP(C239,PROCV!E$50:G$126,3,0)</f>
        <v>NA</v>
      </c>
      <c r="F239" s="1" t="s">
        <v>416</v>
      </c>
      <c r="G239" s="1" t="s">
        <v>236</v>
      </c>
      <c r="H239" s="1">
        <v>2007</v>
      </c>
      <c r="I239" s="60">
        <f>VLOOKUP(H239,PROCV!E$33:F$44,2,0)</f>
        <v>1.7998330660926485</v>
      </c>
      <c r="J239" s="71">
        <v>450000</v>
      </c>
      <c r="K239" s="44">
        <f t="shared" si="3"/>
        <v>809924.87974169187</v>
      </c>
    </row>
    <row r="240" spans="1:11" s="43" customFormat="1" ht="19.7" customHeight="1" x14ac:dyDescent="0.25">
      <c r="A240" s="43" t="s">
        <v>200</v>
      </c>
      <c r="B240" s="1" t="s">
        <v>293</v>
      </c>
      <c r="C240" s="1" t="s">
        <v>269</v>
      </c>
      <c r="D240" s="1" t="s">
        <v>268</v>
      </c>
      <c r="E240" s="45" t="str">
        <f>VLOOKUP(C240,PROCV!E$50:G$126,3,0)</f>
        <v>NA</v>
      </c>
      <c r="F240" s="1" t="s">
        <v>416</v>
      </c>
      <c r="G240" s="1" t="s">
        <v>236</v>
      </c>
      <c r="H240" s="1">
        <v>2007</v>
      </c>
      <c r="I240" s="60">
        <f>VLOOKUP(H240,PROCV!E$33:F$44,2,0)</f>
        <v>1.7998330660926485</v>
      </c>
      <c r="J240" s="71">
        <v>10000</v>
      </c>
      <c r="K240" s="44">
        <f t="shared" si="3"/>
        <v>17998.330660926484</v>
      </c>
    </row>
    <row r="241" spans="1:11" s="43" customFormat="1" ht="19.7" customHeight="1" x14ac:dyDescent="0.25">
      <c r="A241" s="43" t="s">
        <v>200</v>
      </c>
      <c r="B241" s="1" t="s">
        <v>293</v>
      </c>
      <c r="C241" s="1" t="s">
        <v>269</v>
      </c>
      <c r="D241" s="1" t="s">
        <v>268</v>
      </c>
      <c r="E241" s="45" t="str">
        <f>VLOOKUP(C241,PROCV!E$50:G$126,3,0)</f>
        <v>NA</v>
      </c>
      <c r="F241" s="1" t="s">
        <v>416</v>
      </c>
      <c r="G241" s="1" t="s">
        <v>236</v>
      </c>
      <c r="H241" s="1">
        <v>2007</v>
      </c>
      <c r="I241" s="60">
        <f>VLOOKUP(H241,PROCV!E$33:F$44,2,0)</f>
        <v>1.7998330660926485</v>
      </c>
      <c r="J241" s="71">
        <v>1104000</v>
      </c>
      <c r="K241" s="44">
        <f t="shared" si="3"/>
        <v>1987015.7049662839</v>
      </c>
    </row>
    <row r="242" spans="1:11" s="43" customFormat="1" ht="19.7" customHeight="1" x14ac:dyDescent="0.25">
      <c r="A242" s="43" t="s">
        <v>200</v>
      </c>
      <c r="B242" s="1" t="s">
        <v>293</v>
      </c>
      <c r="C242" s="1" t="s">
        <v>252</v>
      </c>
      <c r="D242" s="1" t="s">
        <v>251</v>
      </c>
      <c r="E242" s="45" t="str">
        <f>VLOOKUP(C242,PROCV!E$50:G$126,3,0)</f>
        <v>Audiovisual</v>
      </c>
      <c r="F242" s="1" t="s">
        <v>416</v>
      </c>
      <c r="G242" s="1" t="s">
        <v>236</v>
      </c>
      <c r="H242" s="1">
        <v>2007</v>
      </c>
      <c r="I242" s="60">
        <f>VLOOKUP(H242,PROCV!E$33:F$44,2,0)</f>
        <v>1.7998330660926485</v>
      </c>
      <c r="J242" s="71">
        <v>59994</v>
      </c>
      <c r="K242" s="44">
        <f t="shared" si="3"/>
        <v>107979.18496716235</v>
      </c>
    </row>
    <row r="243" spans="1:11" s="43" customFormat="1" ht="19.7" customHeight="1" x14ac:dyDescent="0.25">
      <c r="A243" s="43" t="s">
        <v>200</v>
      </c>
      <c r="B243" s="1" t="s">
        <v>293</v>
      </c>
      <c r="C243" s="1" t="s">
        <v>348</v>
      </c>
      <c r="D243" s="1" t="s">
        <v>347</v>
      </c>
      <c r="E243" s="45" t="str">
        <f>VLOOKUP(C243,PROCV!E$50:G$126,3,0)</f>
        <v>Patrimônio</v>
      </c>
      <c r="F243" s="1" t="s">
        <v>415</v>
      </c>
      <c r="G243" s="1" t="s">
        <v>265</v>
      </c>
      <c r="H243" s="1">
        <v>2007</v>
      </c>
      <c r="I243" s="60">
        <f>VLOOKUP(H243,PROCV!E$33:F$44,2,0)</f>
        <v>1.7998330660926485</v>
      </c>
      <c r="J243" s="71">
        <v>61169</v>
      </c>
      <c r="K243" s="44">
        <f t="shared" si="3"/>
        <v>110093.98881982121</v>
      </c>
    </row>
    <row r="244" spans="1:11" s="43" customFormat="1" ht="19.7" customHeight="1" x14ac:dyDescent="0.25">
      <c r="A244" s="43" t="s">
        <v>181</v>
      </c>
      <c r="B244" s="1" t="s">
        <v>292</v>
      </c>
      <c r="C244" s="1" t="s">
        <v>362</v>
      </c>
      <c r="D244" s="1" t="s">
        <v>361</v>
      </c>
      <c r="E244" s="45" t="str">
        <f>VLOOKUP(C244,PROCV!E$50:G$126,3,0)</f>
        <v>Editorial</v>
      </c>
      <c r="F244" s="1" t="s">
        <v>416</v>
      </c>
      <c r="G244" s="1" t="s">
        <v>236</v>
      </c>
      <c r="H244" s="1">
        <v>2007</v>
      </c>
      <c r="I244" s="60">
        <f>VLOOKUP(H244,PROCV!E$33:F$44,2,0)</f>
        <v>1.7998330660926485</v>
      </c>
      <c r="J244" s="71">
        <v>10640</v>
      </c>
      <c r="K244" s="44">
        <f t="shared" si="3"/>
        <v>19150.223823225781</v>
      </c>
    </row>
    <row r="245" spans="1:11" s="43" customFormat="1" ht="19.7" customHeight="1" x14ac:dyDescent="0.25">
      <c r="A245" s="43" t="s">
        <v>181</v>
      </c>
      <c r="B245" s="1" t="s">
        <v>292</v>
      </c>
      <c r="C245" s="1" t="s">
        <v>382</v>
      </c>
      <c r="D245" s="1" t="s">
        <v>381</v>
      </c>
      <c r="E245" s="45" t="str">
        <f>VLOOKUP(C245,PROCV!E$50:G$126,3,0)</f>
        <v>NA</v>
      </c>
      <c r="F245" s="1" t="s">
        <v>416</v>
      </c>
      <c r="G245" s="1" t="s">
        <v>236</v>
      </c>
      <c r="H245" s="1">
        <v>2007</v>
      </c>
      <c r="I245" s="60">
        <f>VLOOKUP(H245,PROCV!E$33:F$44,2,0)</f>
        <v>1.7998330660926485</v>
      </c>
      <c r="J245" s="71">
        <v>100000</v>
      </c>
      <c r="K245" s="44">
        <f t="shared" si="3"/>
        <v>179983.30660926484</v>
      </c>
    </row>
    <row r="246" spans="1:11" s="43" customFormat="1" ht="19.7" customHeight="1" x14ac:dyDescent="0.25">
      <c r="A246" s="43" t="s">
        <v>194</v>
      </c>
      <c r="B246" s="1" t="s">
        <v>242</v>
      </c>
      <c r="C246" s="1" t="s">
        <v>309</v>
      </c>
      <c r="D246" s="1" t="s">
        <v>308</v>
      </c>
      <c r="E246" s="45" t="str">
        <f>VLOOKUP(C246,PROCV!E$50:G$126,3,0)</f>
        <v>NA</v>
      </c>
      <c r="F246" s="1" t="s">
        <v>416</v>
      </c>
      <c r="G246" s="1" t="s">
        <v>236</v>
      </c>
      <c r="H246" s="1">
        <v>2007</v>
      </c>
      <c r="I246" s="60">
        <f>VLOOKUP(H246,PROCV!E$33:F$44,2,0)</f>
        <v>1.7998330660926485</v>
      </c>
      <c r="J246" s="71">
        <v>4246</v>
      </c>
      <c r="K246" s="44">
        <f t="shared" si="3"/>
        <v>7642.0911986293859</v>
      </c>
    </row>
    <row r="247" spans="1:11" s="43" customFormat="1" ht="19.7" customHeight="1" x14ac:dyDescent="0.25">
      <c r="A247" s="43" t="s">
        <v>194</v>
      </c>
      <c r="B247" s="1" t="s">
        <v>242</v>
      </c>
      <c r="C247" s="1" t="s">
        <v>291</v>
      </c>
      <c r="D247" s="1" t="s">
        <v>290</v>
      </c>
      <c r="E247" s="45" t="str">
        <f>VLOOKUP(C247,PROCV!E$50:G$126,3,0)</f>
        <v>NA</v>
      </c>
      <c r="F247" s="1" t="s">
        <v>416</v>
      </c>
      <c r="G247" s="1" t="s">
        <v>236</v>
      </c>
      <c r="H247" s="1">
        <v>2007</v>
      </c>
      <c r="I247" s="60">
        <f>VLOOKUP(H247,PROCV!E$33:F$44,2,0)</f>
        <v>1.7998330660926485</v>
      </c>
      <c r="J247" s="71">
        <v>56705</v>
      </c>
      <c r="K247" s="44">
        <f t="shared" si="3"/>
        <v>102059.53401278364</v>
      </c>
    </row>
    <row r="248" spans="1:11" s="43" customFormat="1" ht="19.7" customHeight="1" x14ac:dyDescent="0.25">
      <c r="A248" s="43" t="s">
        <v>194</v>
      </c>
      <c r="B248" s="1" t="s">
        <v>242</v>
      </c>
      <c r="C248" s="1" t="s">
        <v>291</v>
      </c>
      <c r="D248" s="1" t="s">
        <v>290</v>
      </c>
      <c r="E248" s="45" t="str">
        <f>VLOOKUP(C248,PROCV!E$50:G$126,3,0)</f>
        <v>NA</v>
      </c>
      <c r="F248" s="1" t="s">
        <v>416</v>
      </c>
      <c r="G248" s="1" t="s">
        <v>236</v>
      </c>
      <c r="H248" s="1">
        <v>2007</v>
      </c>
      <c r="I248" s="60">
        <f>VLOOKUP(H248,PROCV!E$33:F$44,2,0)</f>
        <v>1.7998330660926485</v>
      </c>
      <c r="J248" s="71">
        <v>3200</v>
      </c>
      <c r="K248" s="44">
        <f t="shared" si="3"/>
        <v>5759.465811496475</v>
      </c>
    </row>
    <row r="249" spans="1:11" s="43" customFormat="1" ht="19.7" customHeight="1" x14ac:dyDescent="0.25">
      <c r="A249" s="43" t="s">
        <v>194</v>
      </c>
      <c r="B249" s="1" t="s">
        <v>242</v>
      </c>
      <c r="C249" s="1" t="s">
        <v>320</v>
      </c>
      <c r="D249" s="1" t="s">
        <v>319</v>
      </c>
      <c r="E249" s="45" t="str">
        <f>VLOOKUP(C249,PROCV!E$50:G$126,3,0)</f>
        <v>Música</v>
      </c>
      <c r="F249" s="1" t="s">
        <v>416</v>
      </c>
      <c r="G249" s="1" t="s">
        <v>236</v>
      </c>
      <c r="H249" s="1">
        <v>2007</v>
      </c>
      <c r="I249" s="60">
        <f>VLOOKUP(H249,PROCV!E$33:F$44,2,0)</f>
        <v>1.7998330660926485</v>
      </c>
      <c r="J249" s="71">
        <v>42876</v>
      </c>
      <c r="K249" s="44">
        <f t="shared" si="3"/>
        <v>77169.642541788402</v>
      </c>
    </row>
    <row r="250" spans="1:11" s="43" customFormat="1" ht="19.7" customHeight="1" x14ac:dyDescent="0.25">
      <c r="A250" s="43" t="s">
        <v>194</v>
      </c>
      <c r="B250" s="1" t="s">
        <v>242</v>
      </c>
      <c r="C250" s="1" t="s">
        <v>320</v>
      </c>
      <c r="D250" s="1" t="s">
        <v>319</v>
      </c>
      <c r="E250" s="45" t="str">
        <f>VLOOKUP(C250,PROCV!E$50:G$126,3,0)</f>
        <v>Música</v>
      </c>
      <c r="F250" s="1" t="s">
        <v>416</v>
      </c>
      <c r="G250" s="1" t="s">
        <v>236</v>
      </c>
      <c r="H250" s="1">
        <v>2007</v>
      </c>
      <c r="I250" s="60">
        <f>VLOOKUP(H250,PROCV!E$33:F$44,2,0)</f>
        <v>1.7998330660926485</v>
      </c>
      <c r="J250" s="71">
        <v>36400</v>
      </c>
      <c r="K250" s="44">
        <f t="shared" si="3"/>
        <v>65513.923605772405</v>
      </c>
    </row>
    <row r="251" spans="1:11" s="43" customFormat="1" ht="19.7" customHeight="1" x14ac:dyDescent="0.25">
      <c r="A251" s="43" t="s">
        <v>194</v>
      </c>
      <c r="B251" s="1" t="s">
        <v>242</v>
      </c>
      <c r="C251" s="1" t="s">
        <v>320</v>
      </c>
      <c r="D251" s="1" t="s">
        <v>319</v>
      </c>
      <c r="E251" s="45" t="str">
        <f>VLOOKUP(C251,PROCV!E$50:G$126,3,0)</f>
        <v>Música</v>
      </c>
      <c r="F251" s="1" t="s">
        <v>416</v>
      </c>
      <c r="G251" s="1" t="s">
        <v>236</v>
      </c>
      <c r="H251" s="1">
        <v>2007</v>
      </c>
      <c r="I251" s="60">
        <f>VLOOKUP(H251,PROCV!E$33:F$44,2,0)</f>
        <v>1.7998330660926485</v>
      </c>
      <c r="J251" s="71">
        <v>71000</v>
      </c>
      <c r="K251" s="44">
        <f t="shared" si="3"/>
        <v>127788.14769257804</v>
      </c>
    </row>
    <row r="252" spans="1:11" s="43" customFormat="1" ht="19.7" customHeight="1" x14ac:dyDescent="0.25">
      <c r="A252" s="43" t="s">
        <v>194</v>
      </c>
      <c r="B252" s="1" t="s">
        <v>242</v>
      </c>
      <c r="C252" s="1" t="s">
        <v>289</v>
      </c>
      <c r="D252" s="1" t="s">
        <v>288</v>
      </c>
      <c r="E252" s="45" t="str">
        <f>VLOOKUP(C252,PROCV!E$50:G$126,3,0)</f>
        <v>Editorial</v>
      </c>
      <c r="F252" s="1" t="s">
        <v>416</v>
      </c>
      <c r="G252" s="1" t="s">
        <v>236</v>
      </c>
      <c r="H252" s="1">
        <v>2007</v>
      </c>
      <c r="I252" s="60">
        <f>VLOOKUP(H252,PROCV!E$33:F$44,2,0)</f>
        <v>1.7998330660926485</v>
      </c>
      <c r="J252" s="71">
        <v>56479</v>
      </c>
      <c r="K252" s="44">
        <f t="shared" si="3"/>
        <v>101652.77173984669</v>
      </c>
    </row>
    <row r="253" spans="1:11" s="43" customFormat="1" ht="19.7" customHeight="1" x14ac:dyDescent="0.25">
      <c r="A253" s="43" t="s">
        <v>194</v>
      </c>
      <c r="B253" s="1" t="s">
        <v>242</v>
      </c>
      <c r="C253" s="1" t="s">
        <v>287</v>
      </c>
      <c r="D253" s="1" t="s">
        <v>286</v>
      </c>
      <c r="E253" s="45" t="str">
        <f>VLOOKUP(C253,PROCV!E$50:G$126,3,0)</f>
        <v>Música</v>
      </c>
      <c r="F253" s="1" t="s">
        <v>416</v>
      </c>
      <c r="G253" s="1" t="s">
        <v>236</v>
      </c>
      <c r="H253" s="1">
        <v>2007</v>
      </c>
      <c r="I253" s="60">
        <f>VLOOKUP(H253,PROCV!E$33:F$44,2,0)</f>
        <v>1.7998330660926485</v>
      </c>
      <c r="J253" s="71">
        <v>6695</v>
      </c>
      <c r="K253" s="44">
        <f t="shared" si="3"/>
        <v>12049.882377490281</v>
      </c>
    </row>
    <row r="254" spans="1:11" s="43" customFormat="1" ht="19.7" customHeight="1" x14ac:dyDescent="0.25">
      <c r="A254" s="43" t="s">
        <v>194</v>
      </c>
      <c r="B254" s="1" t="s">
        <v>242</v>
      </c>
      <c r="C254" s="1" t="s">
        <v>362</v>
      </c>
      <c r="D254" s="1" t="s">
        <v>361</v>
      </c>
      <c r="E254" s="45" t="str">
        <f>VLOOKUP(C254,PROCV!E$50:G$126,3,0)</f>
        <v>Editorial</v>
      </c>
      <c r="F254" s="1" t="s">
        <v>416</v>
      </c>
      <c r="G254" s="1" t="s">
        <v>236</v>
      </c>
      <c r="H254" s="1">
        <v>2007</v>
      </c>
      <c r="I254" s="60">
        <f>VLOOKUP(H254,PROCV!E$33:F$44,2,0)</f>
        <v>1.7998330660926485</v>
      </c>
      <c r="J254" s="71">
        <v>97757</v>
      </c>
      <c r="K254" s="44">
        <f t="shared" si="3"/>
        <v>175946.28104201905</v>
      </c>
    </row>
    <row r="255" spans="1:11" s="43" customFormat="1" ht="19.7" customHeight="1" x14ac:dyDescent="0.25">
      <c r="A255" s="43" t="s">
        <v>194</v>
      </c>
      <c r="B255" s="1" t="s">
        <v>242</v>
      </c>
      <c r="C255" s="1" t="s">
        <v>362</v>
      </c>
      <c r="D255" s="1" t="s">
        <v>361</v>
      </c>
      <c r="E255" s="45" t="str">
        <f>VLOOKUP(C255,PROCV!E$50:G$126,3,0)</f>
        <v>Editorial</v>
      </c>
      <c r="F255" s="1" t="s">
        <v>416</v>
      </c>
      <c r="G255" s="1" t="s">
        <v>236</v>
      </c>
      <c r="H255" s="1">
        <v>2007</v>
      </c>
      <c r="I255" s="60">
        <f>VLOOKUP(H255,PROCV!E$33:F$44,2,0)</f>
        <v>1.7998330660926485</v>
      </c>
      <c r="J255" s="71">
        <v>1279355</v>
      </c>
      <c r="K255" s="44">
        <f t="shared" si="3"/>
        <v>2302625.4322709604</v>
      </c>
    </row>
    <row r="256" spans="1:11" s="43" customFormat="1" ht="19.7" customHeight="1" x14ac:dyDescent="0.25">
      <c r="A256" s="43" t="s">
        <v>194</v>
      </c>
      <c r="B256" s="1" t="s">
        <v>242</v>
      </c>
      <c r="C256" s="1" t="s">
        <v>362</v>
      </c>
      <c r="D256" s="1" t="s">
        <v>361</v>
      </c>
      <c r="E256" s="45" t="str">
        <f>VLOOKUP(C256,PROCV!E$50:G$126,3,0)</f>
        <v>Editorial</v>
      </c>
      <c r="F256" s="1" t="s">
        <v>416</v>
      </c>
      <c r="G256" s="1" t="s">
        <v>236</v>
      </c>
      <c r="H256" s="1">
        <v>2007</v>
      </c>
      <c r="I256" s="60">
        <f>VLOOKUP(H256,PROCV!E$33:F$44,2,0)</f>
        <v>1.7998330660926485</v>
      </c>
      <c r="J256" s="71">
        <v>3900</v>
      </c>
      <c r="K256" s="44">
        <f t="shared" si="3"/>
        <v>7019.3489577613291</v>
      </c>
    </row>
    <row r="257" spans="1:11" s="43" customFormat="1" ht="19.7" customHeight="1" x14ac:dyDescent="0.25">
      <c r="A257" s="43" t="s">
        <v>194</v>
      </c>
      <c r="B257" s="1" t="s">
        <v>242</v>
      </c>
      <c r="C257" s="1" t="s">
        <v>362</v>
      </c>
      <c r="D257" s="1" t="s">
        <v>361</v>
      </c>
      <c r="E257" s="45" t="str">
        <f>VLOOKUP(C257,PROCV!E$50:G$126,3,0)</f>
        <v>Editorial</v>
      </c>
      <c r="F257" s="1" t="s">
        <v>416</v>
      </c>
      <c r="G257" s="1" t="s">
        <v>236</v>
      </c>
      <c r="H257" s="1">
        <v>2007</v>
      </c>
      <c r="I257" s="60">
        <f>VLOOKUP(H257,PROCV!E$33:F$44,2,0)</f>
        <v>1.7998330660926485</v>
      </c>
      <c r="J257" s="71">
        <v>155000</v>
      </c>
      <c r="K257" s="44">
        <f t="shared" si="3"/>
        <v>278974.12524436053</v>
      </c>
    </row>
    <row r="258" spans="1:11" s="43" customFormat="1" ht="19.7" customHeight="1" x14ac:dyDescent="0.25">
      <c r="A258" s="43" t="s">
        <v>194</v>
      </c>
      <c r="B258" s="1" t="s">
        <v>242</v>
      </c>
      <c r="C258" s="1" t="s">
        <v>362</v>
      </c>
      <c r="D258" s="1" t="s">
        <v>361</v>
      </c>
      <c r="E258" s="45" t="str">
        <f>VLOOKUP(C258,PROCV!E$50:G$126,3,0)</f>
        <v>Editorial</v>
      </c>
      <c r="F258" s="1" t="s">
        <v>416</v>
      </c>
      <c r="G258" s="1" t="s">
        <v>236</v>
      </c>
      <c r="H258" s="1">
        <v>2007</v>
      </c>
      <c r="I258" s="60">
        <f>VLOOKUP(H258,PROCV!E$33:F$44,2,0)</f>
        <v>1.7998330660926485</v>
      </c>
      <c r="J258" s="71">
        <v>3561403</v>
      </c>
      <c r="K258" s="44">
        <f t="shared" si="3"/>
        <v>6409930.8810815569</v>
      </c>
    </row>
    <row r="259" spans="1:11" s="43" customFormat="1" ht="19.7" customHeight="1" x14ac:dyDescent="0.25">
      <c r="A259" s="43" t="s">
        <v>194</v>
      </c>
      <c r="B259" s="1" t="s">
        <v>242</v>
      </c>
      <c r="C259" s="1" t="s">
        <v>362</v>
      </c>
      <c r="D259" s="1" t="s">
        <v>361</v>
      </c>
      <c r="E259" s="45" t="str">
        <f>VLOOKUP(C259,PROCV!E$50:G$126,3,0)</f>
        <v>Editorial</v>
      </c>
      <c r="F259" s="1" t="s">
        <v>416</v>
      </c>
      <c r="G259" s="1" t="s">
        <v>236</v>
      </c>
      <c r="H259" s="1">
        <v>2007</v>
      </c>
      <c r="I259" s="60">
        <f>VLOOKUP(H259,PROCV!E$33:F$44,2,0)</f>
        <v>1.7998330660926485</v>
      </c>
      <c r="J259" s="71">
        <v>152925</v>
      </c>
      <c r="K259" s="44">
        <f t="shared" ref="K259:K322" si="4">J259*I259</f>
        <v>275239.47163221828</v>
      </c>
    </row>
    <row r="260" spans="1:11" s="43" customFormat="1" ht="19.7" customHeight="1" x14ac:dyDescent="0.25">
      <c r="A260" s="43" t="s">
        <v>194</v>
      </c>
      <c r="B260" s="1" t="s">
        <v>242</v>
      </c>
      <c r="C260" s="1" t="s">
        <v>362</v>
      </c>
      <c r="D260" s="1" t="s">
        <v>361</v>
      </c>
      <c r="E260" s="45" t="str">
        <f>VLOOKUP(C260,PROCV!E$50:G$126,3,0)</f>
        <v>Editorial</v>
      </c>
      <c r="F260" s="1" t="s">
        <v>416</v>
      </c>
      <c r="G260" s="1" t="s">
        <v>236</v>
      </c>
      <c r="H260" s="1">
        <v>2007</v>
      </c>
      <c r="I260" s="60">
        <f>VLOOKUP(H260,PROCV!E$33:F$44,2,0)</f>
        <v>1.7998330660926485</v>
      </c>
      <c r="J260" s="71">
        <v>40000</v>
      </c>
      <c r="K260" s="44">
        <f t="shared" si="4"/>
        <v>71993.322643705935</v>
      </c>
    </row>
    <row r="261" spans="1:11" s="43" customFormat="1" ht="19.7" customHeight="1" x14ac:dyDescent="0.25">
      <c r="A261" s="43" t="s">
        <v>194</v>
      </c>
      <c r="B261" s="1" t="s">
        <v>242</v>
      </c>
      <c r="C261" s="1" t="s">
        <v>362</v>
      </c>
      <c r="D261" s="1" t="s">
        <v>361</v>
      </c>
      <c r="E261" s="45" t="str">
        <f>VLOOKUP(C261,PROCV!E$50:G$126,3,0)</f>
        <v>Editorial</v>
      </c>
      <c r="F261" s="1" t="s">
        <v>416</v>
      </c>
      <c r="G261" s="1" t="s">
        <v>236</v>
      </c>
      <c r="H261" s="1">
        <v>2007</v>
      </c>
      <c r="I261" s="60">
        <f>VLOOKUP(H261,PROCV!E$33:F$44,2,0)</f>
        <v>1.7998330660926485</v>
      </c>
      <c r="J261" s="71">
        <v>106800</v>
      </c>
      <c r="K261" s="44">
        <f t="shared" si="4"/>
        <v>192222.17145869485</v>
      </c>
    </row>
    <row r="262" spans="1:11" s="43" customFormat="1" ht="19.7" customHeight="1" x14ac:dyDescent="0.25">
      <c r="A262" s="43" t="s">
        <v>194</v>
      </c>
      <c r="B262" s="1" t="s">
        <v>242</v>
      </c>
      <c r="C262" s="1" t="s">
        <v>362</v>
      </c>
      <c r="D262" s="1" t="s">
        <v>361</v>
      </c>
      <c r="E262" s="45" t="str">
        <f>VLOOKUP(C262,PROCV!E$50:G$126,3,0)</f>
        <v>Editorial</v>
      </c>
      <c r="F262" s="1" t="s">
        <v>416</v>
      </c>
      <c r="G262" s="1" t="s">
        <v>236</v>
      </c>
      <c r="H262" s="1">
        <v>2007</v>
      </c>
      <c r="I262" s="60">
        <f>VLOOKUP(H262,PROCV!E$33:F$44,2,0)</f>
        <v>1.7998330660926485</v>
      </c>
      <c r="J262" s="71">
        <v>322400</v>
      </c>
      <c r="K262" s="44">
        <f t="shared" si="4"/>
        <v>580266.18050826993</v>
      </c>
    </row>
    <row r="263" spans="1:11" s="43" customFormat="1" ht="19.7" customHeight="1" x14ac:dyDescent="0.25">
      <c r="A263" s="43" t="s">
        <v>194</v>
      </c>
      <c r="B263" s="1" t="s">
        <v>242</v>
      </c>
      <c r="C263" s="1" t="s">
        <v>285</v>
      </c>
      <c r="D263" s="1" t="s">
        <v>284</v>
      </c>
      <c r="E263" s="45" t="str">
        <f>VLOOKUP(C263,PROCV!E$50:G$126,3,0)</f>
        <v>Editorial</v>
      </c>
      <c r="F263" s="1" t="s">
        <v>416</v>
      </c>
      <c r="G263" s="1" t="s">
        <v>236</v>
      </c>
      <c r="H263" s="1">
        <v>2007</v>
      </c>
      <c r="I263" s="60">
        <f>VLOOKUP(H263,PROCV!E$33:F$44,2,0)</f>
        <v>1.7998330660926485</v>
      </c>
      <c r="J263" s="71">
        <v>83720</v>
      </c>
      <c r="K263" s="44">
        <f t="shared" si="4"/>
        <v>150682.02429327654</v>
      </c>
    </row>
    <row r="264" spans="1:11" s="43" customFormat="1" ht="19.7" customHeight="1" x14ac:dyDescent="0.25">
      <c r="A264" s="43" t="s">
        <v>194</v>
      </c>
      <c r="B264" s="1" t="s">
        <v>242</v>
      </c>
      <c r="C264" s="1" t="s">
        <v>283</v>
      </c>
      <c r="D264" s="1" t="s">
        <v>282</v>
      </c>
      <c r="E264" s="45" t="str">
        <f>VLOOKUP(C264,PROCV!E$50:G$126,3,0)</f>
        <v>Editorial</v>
      </c>
      <c r="F264" s="1" t="s">
        <v>416</v>
      </c>
      <c r="G264" s="1" t="s">
        <v>236</v>
      </c>
      <c r="H264" s="1">
        <v>2007</v>
      </c>
      <c r="I264" s="60">
        <f>VLOOKUP(H264,PROCV!E$33:F$44,2,0)</f>
        <v>1.7998330660926485</v>
      </c>
      <c r="J264" s="71">
        <v>2769</v>
      </c>
      <c r="K264" s="44">
        <f t="shared" si="4"/>
        <v>4983.7377600105438</v>
      </c>
    </row>
    <row r="265" spans="1:11" s="43" customFormat="1" ht="19.7" customHeight="1" x14ac:dyDescent="0.25">
      <c r="A265" s="43" t="s">
        <v>194</v>
      </c>
      <c r="B265" s="1" t="s">
        <v>242</v>
      </c>
      <c r="C265" s="1" t="s">
        <v>281</v>
      </c>
      <c r="D265" s="1" t="s">
        <v>280</v>
      </c>
      <c r="E265" s="45" t="str">
        <f>VLOOKUP(C265,PROCV!E$50:G$126,3,0)</f>
        <v>Música</v>
      </c>
      <c r="F265" s="1" t="s">
        <v>416</v>
      </c>
      <c r="G265" s="1" t="s">
        <v>236</v>
      </c>
      <c r="H265" s="1">
        <v>2007</v>
      </c>
      <c r="I265" s="60">
        <f>VLOOKUP(H265,PROCV!E$33:F$44,2,0)</f>
        <v>1.7998330660926485</v>
      </c>
      <c r="J265" s="71">
        <v>45226</v>
      </c>
      <c r="K265" s="44">
        <f t="shared" si="4"/>
        <v>81399.250247106116</v>
      </c>
    </row>
    <row r="266" spans="1:11" s="43" customFormat="1" ht="19.7" customHeight="1" x14ac:dyDescent="0.25">
      <c r="A266" s="43" t="s">
        <v>194</v>
      </c>
      <c r="B266" s="1" t="s">
        <v>242</v>
      </c>
      <c r="C266" s="1" t="s">
        <v>386</v>
      </c>
      <c r="D266" s="1" t="s">
        <v>385</v>
      </c>
      <c r="E266" s="45" t="str">
        <f>VLOOKUP(C266,PROCV!E$50:G$126,3,0)</f>
        <v>NA</v>
      </c>
      <c r="F266" s="1" t="s">
        <v>416</v>
      </c>
      <c r="G266" s="1" t="s">
        <v>236</v>
      </c>
      <c r="H266" s="1">
        <v>2007</v>
      </c>
      <c r="I266" s="60">
        <f>VLOOKUP(H266,PROCV!E$33:F$44,2,0)</f>
        <v>1.7998330660926485</v>
      </c>
      <c r="J266" s="71">
        <v>62995</v>
      </c>
      <c r="K266" s="44">
        <f t="shared" si="4"/>
        <v>113380.48399850639</v>
      </c>
    </row>
    <row r="267" spans="1:11" s="43" customFormat="1" ht="19.7" customHeight="1" x14ac:dyDescent="0.25">
      <c r="A267" s="43" t="s">
        <v>194</v>
      </c>
      <c r="B267" s="1" t="s">
        <v>242</v>
      </c>
      <c r="C267" s="1" t="s">
        <v>386</v>
      </c>
      <c r="D267" s="1" t="s">
        <v>385</v>
      </c>
      <c r="E267" s="45" t="str">
        <f>VLOOKUP(C267,PROCV!E$50:G$126,3,0)</f>
        <v>NA</v>
      </c>
      <c r="F267" s="1" t="s">
        <v>416</v>
      </c>
      <c r="G267" s="1" t="s">
        <v>236</v>
      </c>
      <c r="H267" s="1">
        <v>2007</v>
      </c>
      <c r="I267" s="60">
        <f>VLOOKUP(H267,PROCV!E$33:F$44,2,0)</f>
        <v>1.7998330660926485</v>
      </c>
      <c r="J267" s="71">
        <v>58002</v>
      </c>
      <c r="K267" s="44">
        <f t="shared" si="4"/>
        <v>104393.9174995058</v>
      </c>
    </row>
    <row r="268" spans="1:11" s="43" customFormat="1" ht="19.7" customHeight="1" x14ac:dyDescent="0.25">
      <c r="A268" s="43" t="s">
        <v>194</v>
      </c>
      <c r="B268" s="1" t="s">
        <v>242</v>
      </c>
      <c r="C268" s="1" t="s">
        <v>386</v>
      </c>
      <c r="D268" s="1" t="s">
        <v>385</v>
      </c>
      <c r="E268" s="45" t="str">
        <f>VLOOKUP(C268,PROCV!E$50:G$126,3,0)</f>
        <v>NA</v>
      </c>
      <c r="F268" s="1" t="s">
        <v>416</v>
      </c>
      <c r="G268" s="1" t="s">
        <v>236</v>
      </c>
      <c r="H268" s="1">
        <v>2007</v>
      </c>
      <c r="I268" s="60">
        <f>VLOOKUP(H268,PROCV!E$33:F$44,2,0)</f>
        <v>1.7998330660926485</v>
      </c>
      <c r="J268" s="71">
        <v>946619</v>
      </c>
      <c r="K268" s="44">
        <f t="shared" si="4"/>
        <v>1703756.1771915569</v>
      </c>
    </row>
    <row r="269" spans="1:11" s="43" customFormat="1" ht="19.7" customHeight="1" x14ac:dyDescent="0.25">
      <c r="A269" s="43" t="s">
        <v>194</v>
      </c>
      <c r="B269" s="1" t="s">
        <v>242</v>
      </c>
      <c r="C269" s="1" t="s">
        <v>386</v>
      </c>
      <c r="D269" s="1" t="s">
        <v>385</v>
      </c>
      <c r="E269" s="45" t="str">
        <f>VLOOKUP(C269,PROCV!E$50:G$126,3,0)</f>
        <v>NA</v>
      </c>
      <c r="F269" s="1" t="s">
        <v>416</v>
      </c>
      <c r="G269" s="1" t="s">
        <v>236</v>
      </c>
      <c r="H269" s="1">
        <v>2007</v>
      </c>
      <c r="I269" s="60">
        <f>VLOOKUP(H269,PROCV!E$33:F$44,2,0)</f>
        <v>1.7998330660926485</v>
      </c>
      <c r="J269" s="71">
        <v>16730379</v>
      </c>
      <c r="K269" s="44">
        <f t="shared" si="4"/>
        <v>30111889.332462057</v>
      </c>
    </row>
    <row r="270" spans="1:11" s="43" customFormat="1" ht="19.7" customHeight="1" x14ac:dyDescent="0.25">
      <c r="A270" s="43" t="s">
        <v>194</v>
      </c>
      <c r="B270" s="1" t="s">
        <v>242</v>
      </c>
      <c r="C270" s="1" t="s">
        <v>386</v>
      </c>
      <c r="D270" s="1" t="s">
        <v>385</v>
      </c>
      <c r="E270" s="45" t="str">
        <f>VLOOKUP(C270,PROCV!E$50:G$126,3,0)</f>
        <v>NA</v>
      </c>
      <c r="F270" s="1" t="s">
        <v>416</v>
      </c>
      <c r="G270" s="1" t="s">
        <v>236</v>
      </c>
      <c r="H270" s="1">
        <v>2007</v>
      </c>
      <c r="I270" s="60">
        <f>VLOOKUP(H270,PROCV!E$33:F$44,2,0)</f>
        <v>1.7998330660926485</v>
      </c>
      <c r="J270" s="71">
        <v>81700</v>
      </c>
      <c r="K270" s="44">
        <f t="shared" si="4"/>
        <v>147046.36149976938</v>
      </c>
    </row>
    <row r="271" spans="1:11" s="43" customFormat="1" ht="19.7" customHeight="1" x14ac:dyDescent="0.25">
      <c r="A271" s="43" t="s">
        <v>194</v>
      </c>
      <c r="B271" s="1" t="s">
        <v>242</v>
      </c>
      <c r="C271" s="1" t="s">
        <v>386</v>
      </c>
      <c r="D271" s="1" t="s">
        <v>385</v>
      </c>
      <c r="E271" s="45" t="str">
        <f>VLOOKUP(C271,PROCV!E$50:G$126,3,0)</f>
        <v>NA</v>
      </c>
      <c r="F271" s="1" t="s">
        <v>416</v>
      </c>
      <c r="G271" s="1" t="s">
        <v>236</v>
      </c>
      <c r="H271" s="1">
        <v>2007</v>
      </c>
      <c r="I271" s="60">
        <f>VLOOKUP(H271,PROCV!E$33:F$44,2,0)</f>
        <v>1.7998330660926485</v>
      </c>
      <c r="J271" s="71">
        <v>864000</v>
      </c>
      <c r="K271" s="44">
        <f t="shared" si="4"/>
        <v>1555055.7691040484</v>
      </c>
    </row>
    <row r="272" spans="1:11" s="43" customFormat="1" ht="19.7" customHeight="1" x14ac:dyDescent="0.25">
      <c r="A272" s="43" t="s">
        <v>194</v>
      </c>
      <c r="B272" s="1" t="s">
        <v>242</v>
      </c>
      <c r="C272" s="1" t="s">
        <v>376</v>
      </c>
      <c r="D272" s="1" t="s">
        <v>375</v>
      </c>
      <c r="E272" s="45" t="str">
        <f>VLOOKUP(C272,PROCV!E$50:G$126,3,0)</f>
        <v>Editorial</v>
      </c>
      <c r="F272" s="1" t="s">
        <v>416</v>
      </c>
      <c r="G272" s="1" t="s">
        <v>236</v>
      </c>
      <c r="H272" s="1">
        <v>2007</v>
      </c>
      <c r="I272" s="60">
        <f>VLOOKUP(H272,PROCV!E$33:F$44,2,0)</f>
        <v>1.7998330660926485</v>
      </c>
      <c r="J272" s="71">
        <v>92355</v>
      </c>
      <c r="K272" s="44">
        <f t="shared" si="4"/>
        <v>166223.58281898656</v>
      </c>
    </row>
    <row r="273" spans="1:11" s="43" customFormat="1" ht="19.7" customHeight="1" x14ac:dyDescent="0.25">
      <c r="A273" s="43" t="s">
        <v>194</v>
      </c>
      <c r="B273" s="1" t="s">
        <v>242</v>
      </c>
      <c r="C273" s="1" t="s">
        <v>376</v>
      </c>
      <c r="D273" s="1" t="s">
        <v>375</v>
      </c>
      <c r="E273" s="45" t="str">
        <f>VLOOKUP(C273,PROCV!E$50:G$126,3,0)</f>
        <v>Editorial</v>
      </c>
      <c r="F273" s="1" t="s">
        <v>416</v>
      </c>
      <c r="G273" s="1" t="s">
        <v>265</v>
      </c>
      <c r="H273" s="1">
        <v>2007</v>
      </c>
      <c r="I273" s="60">
        <f>VLOOKUP(H273,PROCV!E$33:F$44,2,0)</f>
        <v>1.7998330660926485</v>
      </c>
      <c r="J273" s="71">
        <v>13189275</v>
      </c>
      <c r="K273" s="44">
        <f t="shared" si="4"/>
        <v>23738493.262789115</v>
      </c>
    </row>
    <row r="274" spans="1:11" s="43" customFormat="1" ht="19.7" customHeight="1" x14ac:dyDescent="0.25">
      <c r="A274" s="43" t="s">
        <v>194</v>
      </c>
      <c r="B274" s="1" t="s">
        <v>242</v>
      </c>
      <c r="C274" s="1" t="s">
        <v>376</v>
      </c>
      <c r="D274" s="1" t="s">
        <v>375</v>
      </c>
      <c r="E274" s="45" t="str">
        <f>VLOOKUP(C274,PROCV!E$50:G$126,3,0)</f>
        <v>Editorial</v>
      </c>
      <c r="F274" s="1" t="s">
        <v>416</v>
      </c>
      <c r="G274" s="1" t="s">
        <v>236</v>
      </c>
      <c r="H274" s="1">
        <v>2007</v>
      </c>
      <c r="I274" s="60">
        <f>VLOOKUP(H274,PROCV!E$33:F$44,2,0)</f>
        <v>1.7998330660926485</v>
      </c>
      <c r="J274" s="71">
        <v>3812</v>
      </c>
      <c r="K274" s="44">
        <f t="shared" si="4"/>
        <v>6860.9636479451756</v>
      </c>
    </row>
    <row r="275" spans="1:11" s="43" customFormat="1" ht="19.7" customHeight="1" x14ac:dyDescent="0.25">
      <c r="A275" s="43" t="s">
        <v>194</v>
      </c>
      <c r="B275" s="1" t="s">
        <v>242</v>
      </c>
      <c r="C275" s="1" t="s">
        <v>376</v>
      </c>
      <c r="D275" s="1" t="s">
        <v>375</v>
      </c>
      <c r="E275" s="45" t="str">
        <f>VLOOKUP(C275,PROCV!E$50:G$126,3,0)</f>
        <v>Editorial</v>
      </c>
      <c r="F275" s="1" t="s">
        <v>416</v>
      </c>
      <c r="G275" s="1" t="s">
        <v>236</v>
      </c>
      <c r="H275" s="1">
        <v>2007</v>
      </c>
      <c r="I275" s="60">
        <f>VLOOKUP(H275,PROCV!E$33:F$44,2,0)</f>
        <v>1.7998330660926485</v>
      </c>
      <c r="J275" s="71">
        <v>3000</v>
      </c>
      <c r="K275" s="44">
        <f t="shared" si="4"/>
        <v>5399.4991982779457</v>
      </c>
    </row>
    <row r="276" spans="1:11" s="43" customFormat="1" ht="19.7" customHeight="1" x14ac:dyDescent="0.25">
      <c r="A276" s="43" t="s">
        <v>194</v>
      </c>
      <c r="B276" s="1" t="s">
        <v>242</v>
      </c>
      <c r="C276" s="1" t="s">
        <v>376</v>
      </c>
      <c r="D276" s="1" t="s">
        <v>375</v>
      </c>
      <c r="E276" s="45" t="str">
        <f>VLOOKUP(C276,PROCV!E$50:G$126,3,0)</f>
        <v>Editorial</v>
      </c>
      <c r="F276" s="1" t="s">
        <v>416</v>
      </c>
      <c r="G276" s="1" t="s">
        <v>236</v>
      </c>
      <c r="H276" s="1">
        <v>2007</v>
      </c>
      <c r="I276" s="60">
        <f>VLOOKUP(H276,PROCV!E$33:F$44,2,0)</f>
        <v>1.7998330660926485</v>
      </c>
      <c r="J276" s="71">
        <v>77000</v>
      </c>
      <c r="K276" s="44">
        <f t="shared" si="4"/>
        <v>138587.14608913392</v>
      </c>
    </row>
    <row r="277" spans="1:11" s="43" customFormat="1" ht="19.7" customHeight="1" x14ac:dyDescent="0.25">
      <c r="A277" s="43" t="s">
        <v>194</v>
      </c>
      <c r="B277" s="1" t="s">
        <v>242</v>
      </c>
      <c r="C277" s="1" t="s">
        <v>279</v>
      </c>
      <c r="D277" s="1" t="s">
        <v>278</v>
      </c>
      <c r="E277" s="45" t="str">
        <f>VLOOKUP(C277,PROCV!E$50:G$126,3,0)</f>
        <v>Editorial</v>
      </c>
      <c r="F277" s="1" t="s">
        <v>416</v>
      </c>
      <c r="G277" s="1" t="s">
        <v>236</v>
      </c>
      <c r="H277" s="1">
        <v>2007</v>
      </c>
      <c r="I277" s="60">
        <f>VLOOKUP(H277,PROCV!E$33:F$44,2,0)</f>
        <v>1.7998330660926485</v>
      </c>
      <c r="J277" s="71">
        <v>1301764</v>
      </c>
      <c r="K277" s="44">
        <f t="shared" si="4"/>
        <v>2342957.8914490305</v>
      </c>
    </row>
    <row r="278" spans="1:11" s="43" customFormat="1" ht="19.7" customHeight="1" x14ac:dyDescent="0.25">
      <c r="A278" s="43" t="s">
        <v>194</v>
      </c>
      <c r="B278" s="1" t="s">
        <v>242</v>
      </c>
      <c r="C278" s="1" t="s">
        <v>279</v>
      </c>
      <c r="D278" s="1" t="s">
        <v>278</v>
      </c>
      <c r="E278" s="45" t="str">
        <f>VLOOKUP(C278,PROCV!E$50:G$126,3,0)</f>
        <v>Editorial</v>
      </c>
      <c r="F278" s="1" t="s">
        <v>416</v>
      </c>
      <c r="G278" s="1" t="s">
        <v>236</v>
      </c>
      <c r="H278" s="1">
        <v>2007</v>
      </c>
      <c r="I278" s="60">
        <f>VLOOKUP(H278,PROCV!E$33:F$44,2,0)</f>
        <v>1.7998330660926485</v>
      </c>
      <c r="J278" s="71">
        <v>141968</v>
      </c>
      <c r="K278" s="44">
        <f t="shared" si="4"/>
        <v>255518.70072704111</v>
      </c>
    </row>
    <row r="279" spans="1:11" s="43" customFormat="1" ht="19.7" customHeight="1" x14ac:dyDescent="0.25">
      <c r="A279" s="43" t="s">
        <v>194</v>
      </c>
      <c r="B279" s="1" t="s">
        <v>242</v>
      </c>
      <c r="C279" s="1" t="s">
        <v>279</v>
      </c>
      <c r="D279" s="1" t="s">
        <v>278</v>
      </c>
      <c r="E279" s="45" t="str">
        <f>VLOOKUP(C279,PROCV!E$50:G$126,3,0)</f>
        <v>Editorial</v>
      </c>
      <c r="F279" s="1" t="s">
        <v>416</v>
      </c>
      <c r="G279" s="1" t="s">
        <v>236</v>
      </c>
      <c r="H279" s="1">
        <v>2007</v>
      </c>
      <c r="I279" s="60">
        <f>VLOOKUP(H279,PROCV!E$33:F$44,2,0)</f>
        <v>1.7998330660926485</v>
      </c>
      <c r="J279" s="71">
        <v>100000</v>
      </c>
      <c r="K279" s="44">
        <f t="shared" si="4"/>
        <v>179983.30660926484</v>
      </c>
    </row>
    <row r="280" spans="1:11" s="43" customFormat="1" ht="19.7" customHeight="1" x14ac:dyDescent="0.25">
      <c r="A280" s="43" t="s">
        <v>194</v>
      </c>
      <c r="B280" s="1" t="s">
        <v>242</v>
      </c>
      <c r="C280" s="1" t="s">
        <v>279</v>
      </c>
      <c r="D280" s="1" t="s">
        <v>278</v>
      </c>
      <c r="E280" s="45" t="str">
        <f>VLOOKUP(C280,PROCV!E$50:G$126,3,0)</f>
        <v>Editorial</v>
      </c>
      <c r="F280" s="1" t="s">
        <v>416</v>
      </c>
      <c r="G280" s="1" t="s">
        <v>236</v>
      </c>
      <c r="H280" s="1">
        <v>2007</v>
      </c>
      <c r="I280" s="60">
        <f>VLOOKUP(H280,PROCV!E$33:F$44,2,0)</f>
        <v>1.7998330660926485</v>
      </c>
      <c r="J280" s="71">
        <v>14400</v>
      </c>
      <c r="K280" s="44">
        <f t="shared" si="4"/>
        <v>25917.596151734138</v>
      </c>
    </row>
    <row r="281" spans="1:11" s="43" customFormat="1" ht="19.7" customHeight="1" x14ac:dyDescent="0.25">
      <c r="A281" s="43" t="s">
        <v>194</v>
      </c>
      <c r="B281" s="1" t="s">
        <v>242</v>
      </c>
      <c r="C281" s="1" t="s">
        <v>277</v>
      </c>
      <c r="D281" s="1" t="s">
        <v>276</v>
      </c>
      <c r="E281" s="45" t="str">
        <f>VLOOKUP(C281,PROCV!E$50:G$126,3,0)</f>
        <v>Editorial</v>
      </c>
      <c r="F281" s="1" t="s">
        <v>416</v>
      </c>
      <c r="G281" s="1" t="s">
        <v>236</v>
      </c>
      <c r="H281" s="1">
        <v>2007</v>
      </c>
      <c r="I281" s="60">
        <f>VLOOKUP(H281,PROCV!E$33:F$44,2,0)</f>
        <v>1.7998330660926485</v>
      </c>
      <c r="J281" s="71">
        <v>257455</v>
      </c>
      <c r="K281" s="44">
        <f t="shared" si="4"/>
        <v>463376.02203088283</v>
      </c>
    </row>
    <row r="282" spans="1:11" s="43" customFormat="1" ht="19.7" customHeight="1" x14ac:dyDescent="0.25">
      <c r="A282" s="43" t="s">
        <v>194</v>
      </c>
      <c r="B282" s="1" t="s">
        <v>242</v>
      </c>
      <c r="C282" s="1" t="s">
        <v>277</v>
      </c>
      <c r="D282" s="1" t="s">
        <v>276</v>
      </c>
      <c r="E282" s="45" t="str">
        <f>VLOOKUP(C282,PROCV!E$50:G$126,3,0)</f>
        <v>Editorial</v>
      </c>
      <c r="F282" s="1" t="s">
        <v>416</v>
      </c>
      <c r="G282" s="1" t="s">
        <v>236</v>
      </c>
      <c r="H282" s="1">
        <v>2007</v>
      </c>
      <c r="I282" s="60">
        <f>VLOOKUP(H282,PROCV!E$33:F$44,2,0)</f>
        <v>1.7998330660926485</v>
      </c>
      <c r="J282" s="71">
        <v>163680</v>
      </c>
      <c r="K282" s="44">
        <f t="shared" si="4"/>
        <v>294596.67625804472</v>
      </c>
    </row>
    <row r="283" spans="1:11" s="43" customFormat="1" ht="19.7" customHeight="1" x14ac:dyDescent="0.25">
      <c r="A283" s="43" t="s">
        <v>194</v>
      </c>
      <c r="B283" s="1" t="s">
        <v>242</v>
      </c>
      <c r="C283" s="1" t="s">
        <v>277</v>
      </c>
      <c r="D283" s="1" t="s">
        <v>276</v>
      </c>
      <c r="E283" s="45" t="str">
        <f>VLOOKUP(C283,PROCV!E$50:G$126,3,0)</f>
        <v>Editorial</v>
      </c>
      <c r="F283" s="1" t="s">
        <v>416</v>
      </c>
      <c r="G283" s="1" t="s">
        <v>236</v>
      </c>
      <c r="H283" s="1">
        <v>2007</v>
      </c>
      <c r="I283" s="60">
        <f>VLOOKUP(H283,PROCV!E$33:F$44,2,0)</f>
        <v>1.7998330660926485</v>
      </c>
      <c r="J283" s="71">
        <v>171000</v>
      </c>
      <c r="K283" s="44">
        <f t="shared" si="4"/>
        <v>307771.4543018429</v>
      </c>
    </row>
    <row r="284" spans="1:11" s="43" customFormat="1" ht="19.7" customHeight="1" x14ac:dyDescent="0.25">
      <c r="A284" s="43" t="s">
        <v>194</v>
      </c>
      <c r="B284" s="1" t="s">
        <v>242</v>
      </c>
      <c r="C284" s="1" t="s">
        <v>275</v>
      </c>
      <c r="D284" s="1" t="s">
        <v>274</v>
      </c>
      <c r="E284" s="45" t="str">
        <f>VLOOKUP(C284,PROCV!E$50:G$126,3,0)</f>
        <v>Editorial</v>
      </c>
      <c r="F284" s="1" t="s">
        <v>416</v>
      </c>
      <c r="G284" s="1" t="s">
        <v>236</v>
      </c>
      <c r="H284" s="1">
        <v>2007</v>
      </c>
      <c r="I284" s="60">
        <f>VLOOKUP(H284,PROCV!E$33:F$44,2,0)</f>
        <v>1.7998330660926485</v>
      </c>
      <c r="J284" s="71">
        <v>332675</v>
      </c>
      <c r="K284" s="44">
        <f t="shared" si="4"/>
        <v>598759.46526237181</v>
      </c>
    </row>
    <row r="285" spans="1:11" s="43" customFormat="1" ht="19.7" customHeight="1" x14ac:dyDescent="0.25">
      <c r="A285" s="43" t="s">
        <v>194</v>
      </c>
      <c r="B285" s="1" t="s">
        <v>242</v>
      </c>
      <c r="C285" s="1" t="s">
        <v>275</v>
      </c>
      <c r="D285" s="1" t="s">
        <v>274</v>
      </c>
      <c r="E285" s="45" t="str">
        <f>VLOOKUP(C285,PROCV!E$50:G$126,3,0)</f>
        <v>Editorial</v>
      </c>
      <c r="F285" s="1" t="s">
        <v>416</v>
      </c>
      <c r="G285" s="1" t="s">
        <v>236</v>
      </c>
      <c r="H285" s="1">
        <v>2007</v>
      </c>
      <c r="I285" s="60">
        <f>VLOOKUP(H285,PROCV!E$33:F$44,2,0)</f>
        <v>1.7998330660926485</v>
      </c>
      <c r="J285" s="71">
        <v>70557</v>
      </c>
      <c r="K285" s="44">
        <f t="shared" si="4"/>
        <v>126990.82164429899</v>
      </c>
    </row>
    <row r="286" spans="1:11" s="43" customFormat="1" ht="19.7" customHeight="1" x14ac:dyDescent="0.25">
      <c r="A286" s="43" t="s">
        <v>194</v>
      </c>
      <c r="B286" s="1" t="s">
        <v>242</v>
      </c>
      <c r="C286" s="1" t="s">
        <v>273</v>
      </c>
      <c r="D286" s="1" t="s">
        <v>272</v>
      </c>
      <c r="E286" s="45" t="str">
        <f>VLOOKUP(C286,PROCV!E$50:G$126,3,0)</f>
        <v>Editorial</v>
      </c>
      <c r="F286" s="1" t="s">
        <v>416</v>
      </c>
      <c r="G286" s="1" t="s">
        <v>236</v>
      </c>
      <c r="H286" s="1">
        <v>2007</v>
      </c>
      <c r="I286" s="60">
        <f>VLOOKUP(H286,PROCV!E$33:F$44,2,0)</f>
        <v>1.7998330660926485</v>
      </c>
      <c r="J286" s="71">
        <v>1773106</v>
      </c>
      <c r="K286" s="44">
        <f t="shared" si="4"/>
        <v>3191294.8084872714</v>
      </c>
    </row>
    <row r="287" spans="1:11" s="43" customFormat="1" ht="19.7" customHeight="1" x14ac:dyDescent="0.25">
      <c r="A287" s="43" t="s">
        <v>194</v>
      </c>
      <c r="B287" s="1" t="s">
        <v>242</v>
      </c>
      <c r="C287" s="1" t="s">
        <v>273</v>
      </c>
      <c r="D287" s="1" t="s">
        <v>272</v>
      </c>
      <c r="E287" s="45" t="str">
        <f>VLOOKUP(C287,PROCV!E$50:G$126,3,0)</f>
        <v>Editorial</v>
      </c>
      <c r="F287" s="1" t="s">
        <v>416</v>
      </c>
      <c r="G287" s="1" t="s">
        <v>236</v>
      </c>
      <c r="H287" s="1">
        <v>2007</v>
      </c>
      <c r="I287" s="60">
        <f>VLOOKUP(H287,PROCV!E$33:F$44,2,0)</f>
        <v>1.7998330660926485</v>
      </c>
      <c r="J287" s="71">
        <v>69768</v>
      </c>
      <c r="K287" s="44">
        <f t="shared" si="4"/>
        <v>125570.7533551519</v>
      </c>
    </row>
    <row r="288" spans="1:11" s="43" customFormat="1" ht="19.7" customHeight="1" x14ac:dyDescent="0.25">
      <c r="A288" s="43" t="s">
        <v>194</v>
      </c>
      <c r="B288" s="1" t="s">
        <v>242</v>
      </c>
      <c r="C288" s="1" t="s">
        <v>273</v>
      </c>
      <c r="D288" s="1" t="s">
        <v>272</v>
      </c>
      <c r="E288" s="45" t="str">
        <f>VLOOKUP(C288,PROCV!E$50:G$126,3,0)</f>
        <v>Editorial</v>
      </c>
      <c r="F288" s="1" t="s">
        <v>416</v>
      </c>
      <c r="G288" s="1" t="s">
        <v>236</v>
      </c>
      <c r="H288" s="1">
        <v>2007</v>
      </c>
      <c r="I288" s="60">
        <f>VLOOKUP(H288,PROCV!E$33:F$44,2,0)</f>
        <v>1.7998330660926485</v>
      </c>
      <c r="J288" s="71">
        <v>90000</v>
      </c>
      <c r="K288" s="44">
        <f t="shared" si="4"/>
        <v>161984.97594833837</v>
      </c>
    </row>
    <row r="289" spans="1:11" s="43" customFormat="1" ht="19.7" customHeight="1" x14ac:dyDescent="0.25">
      <c r="A289" s="43" t="s">
        <v>194</v>
      </c>
      <c r="B289" s="1" t="s">
        <v>242</v>
      </c>
      <c r="C289" s="1" t="s">
        <v>273</v>
      </c>
      <c r="D289" s="1" t="s">
        <v>272</v>
      </c>
      <c r="E289" s="45" t="str">
        <f>VLOOKUP(C289,PROCV!E$50:G$126,3,0)</f>
        <v>Editorial</v>
      </c>
      <c r="F289" s="1" t="s">
        <v>416</v>
      </c>
      <c r="G289" s="1" t="s">
        <v>236</v>
      </c>
      <c r="H289" s="1">
        <v>2007</v>
      </c>
      <c r="I289" s="60">
        <f>VLOOKUP(H289,PROCV!E$33:F$44,2,0)</f>
        <v>1.7998330660926485</v>
      </c>
      <c r="J289" s="71">
        <v>9000000</v>
      </c>
      <c r="K289" s="44">
        <f t="shared" si="4"/>
        <v>16198497.594833836</v>
      </c>
    </row>
    <row r="290" spans="1:11" s="43" customFormat="1" ht="19.7" customHeight="1" x14ac:dyDescent="0.25">
      <c r="A290" s="43" t="s">
        <v>194</v>
      </c>
      <c r="B290" s="1" t="s">
        <v>242</v>
      </c>
      <c r="C290" s="1" t="s">
        <v>273</v>
      </c>
      <c r="D290" s="1" t="s">
        <v>272</v>
      </c>
      <c r="E290" s="45" t="str">
        <f>VLOOKUP(C290,PROCV!E$50:G$126,3,0)</f>
        <v>Editorial</v>
      </c>
      <c r="F290" s="1" t="s">
        <v>416</v>
      </c>
      <c r="G290" s="1" t="s">
        <v>236</v>
      </c>
      <c r="H290" s="1">
        <v>2007</v>
      </c>
      <c r="I290" s="60">
        <f>VLOOKUP(H290,PROCV!E$33:F$44,2,0)</f>
        <v>1.7998330660926485</v>
      </c>
      <c r="J290" s="71">
        <v>6957950</v>
      </c>
      <c r="K290" s="44">
        <f t="shared" si="4"/>
        <v>12523148.482219344</v>
      </c>
    </row>
    <row r="291" spans="1:11" s="43" customFormat="1" ht="19.7" customHeight="1" x14ac:dyDescent="0.25">
      <c r="A291" s="43" t="s">
        <v>194</v>
      </c>
      <c r="B291" s="1" t="s">
        <v>242</v>
      </c>
      <c r="C291" s="1" t="s">
        <v>273</v>
      </c>
      <c r="D291" s="1" t="s">
        <v>272</v>
      </c>
      <c r="E291" s="45" t="str">
        <f>VLOOKUP(C291,PROCV!E$50:G$126,3,0)</f>
        <v>Editorial</v>
      </c>
      <c r="F291" s="1" t="s">
        <v>416</v>
      </c>
      <c r="G291" s="1" t="s">
        <v>236</v>
      </c>
      <c r="H291" s="1">
        <v>2007</v>
      </c>
      <c r="I291" s="60">
        <f>VLOOKUP(H291,PROCV!E$33:F$44,2,0)</f>
        <v>1.7998330660926485</v>
      </c>
      <c r="J291" s="71">
        <v>79615</v>
      </c>
      <c r="K291" s="44">
        <f t="shared" si="4"/>
        <v>143293.70955696621</v>
      </c>
    </row>
    <row r="292" spans="1:11" s="43" customFormat="1" ht="19.7" customHeight="1" x14ac:dyDescent="0.25">
      <c r="A292" s="43" t="s">
        <v>194</v>
      </c>
      <c r="B292" s="1" t="s">
        <v>242</v>
      </c>
      <c r="C292" s="1" t="s">
        <v>271</v>
      </c>
      <c r="D292" s="1" t="s">
        <v>270</v>
      </c>
      <c r="E292" s="45" t="str">
        <f>VLOOKUP(C292,PROCV!E$50:G$126,3,0)</f>
        <v>Editorial</v>
      </c>
      <c r="F292" s="1" t="s">
        <v>416</v>
      </c>
      <c r="G292" s="1" t="s">
        <v>236</v>
      </c>
      <c r="H292" s="1">
        <v>2007</v>
      </c>
      <c r="I292" s="60">
        <f>VLOOKUP(H292,PROCV!E$33:F$44,2,0)</f>
        <v>1.7998330660926485</v>
      </c>
      <c r="J292" s="71">
        <v>1000000</v>
      </c>
      <c r="K292" s="44">
        <f t="shared" si="4"/>
        <v>1799833.0660926485</v>
      </c>
    </row>
    <row r="293" spans="1:11" s="43" customFormat="1" ht="19.7" customHeight="1" x14ac:dyDescent="0.25">
      <c r="A293" s="43" t="s">
        <v>194</v>
      </c>
      <c r="B293" s="1" t="s">
        <v>242</v>
      </c>
      <c r="C293" s="1" t="s">
        <v>315</v>
      </c>
      <c r="D293" s="1" t="s">
        <v>314</v>
      </c>
      <c r="E293" s="45" t="str">
        <f>VLOOKUP(C293,PROCV!E$50:G$126,3,0)</f>
        <v>Editorial</v>
      </c>
      <c r="F293" s="1" t="s">
        <v>416</v>
      </c>
      <c r="G293" s="1" t="s">
        <v>236</v>
      </c>
      <c r="H293" s="1">
        <v>2007</v>
      </c>
      <c r="I293" s="60">
        <f>VLOOKUP(H293,PROCV!E$33:F$44,2,0)</f>
        <v>1.7998330660926485</v>
      </c>
      <c r="J293" s="71">
        <v>10057</v>
      </c>
      <c r="K293" s="44">
        <f t="shared" si="4"/>
        <v>18100.921145693766</v>
      </c>
    </row>
    <row r="294" spans="1:11" s="43" customFormat="1" ht="19.7" customHeight="1" x14ac:dyDescent="0.25">
      <c r="A294" s="43" t="s">
        <v>194</v>
      </c>
      <c r="B294" s="1" t="s">
        <v>242</v>
      </c>
      <c r="C294" s="1" t="s">
        <v>269</v>
      </c>
      <c r="D294" s="1" t="s">
        <v>268</v>
      </c>
      <c r="E294" s="45" t="str">
        <f>VLOOKUP(C294,PROCV!E$50:G$126,3,0)</f>
        <v>NA</v>
      </c>
      <c r="F294" s="1" t="s">
        <v>416</v>
      </c>
      <c r="G294" s="1" t="s">
        <v>236</v>
      </c>
      <c r="H294" s="1">
        <v>2007</v>
      </c>
      <c r="I294" s="60">
        <f>VLOOKUP(H294,PROCV!E$33:F$44,2,0)</f>
        <v>1.7998330660926485</v>
      </c>
      <c r="J294" s="71">
        <v>265636</v>
      </c>
      <c r="K294" s="44">
        <f t="shared" si="4"/>
        <v>478100.4563445868</v>
      </c>
    </row>
    <row r="295" spans="1:11" s="43" customFormat="1" ht="19.7" customHeight="1" x14ac:dyDescent="0.25">
      <c r="A295" s="43" t="s">
        <v>194</v>
      </c>
      <c r="B295" s="1" t="s">
        <v>242</v>
      </c>
      <c r="C295" s="1" t="s">
        <v>269</v>
      </c>
      <c r="D295" s="1" t="s">
        <v>268</v>
      </c>
      <c r="E295" s="45" t="str">
        <f>VLOOKUP(C295,PROCV!E$50:G$126,3,0)</f>
        <v>NA</v>
      </c>
      <c r="F295" s="1" t="s">
        <v>416</v>
      </c>
      <c r="G295" s="1" t="s">
        <v>236</v>
      </c>
      <c r="H295" s="1">
        <v>2007</v>
      </c>
      <c r="I295" s="60">
        <f>VLOOKUP(H295,PROCV!E$33:F$44,2,0)</f>
        <v>1.7998330660926485</v>
      </c>
      <c r="J295" s="71">
        <v>485682</v>
      </c>
      <c r="K295" s="44">
        <f t="shared" si="4"/>
        <v>874146.52320600965</v>
      </c>
    </row>
    <row r="296" spans="1:11" s="43" customFormat="1" ht="19.7" customHeight="1" x14ac:dyDescent="0.25">
      <c r="A296" s="43" t="s">
        <v>194</v>
      </c>
      <c r="B296" s="1" t="s">
        <v>242</v>
      </c>
      <c r="C296" s="1" t="s">
        <v>269</v>
      </c>
      <c r="D296" s="1" t="s">
        <v>268</v>
      </c>
      <c r="E296" s="45" t="str">
        <f>VLOOKUP(C296,PROCV!E$50:G$126,3,0)</f>
        <v>NA</v>
      </c>
      <c r="F296" s="1" t="s">
        <v>416</v>
      </c>
      <c r="G296" s="1" t="s">
        <v>236</v>
      </c>
      <c r="H296" s="1">
        <v>2007</v>
      </c>
      <c r="I296" s="60">
        <f>VLOOKUP(H296,PROCV!E$33:F$44,2,0)</f>
        <v>1.7998330660926485</v>
      </c>
      <c r="J296" s="71">
        <v>191450</v>
      </c>
      <c r="K296" s="44">
        <f t="shared" si="4"/>
        <v>344578.04050343757</v>
      </c>
    </row>
    <row r="297" spans="1:11" s="43" customFormat="1" ht="19.7" customHeight="1" x14ac:dyDescent="0.25">
      <c r="A297" s="43" t="s">
        <v>194</v>
      </c>
      <c r="B297" s="1" t="s">
        <v>242</v>
      </c>
      <c r="C297" s="1" t="s">
        <v>269</v>
      </c>
      <c r="D297" s="1" t="s">
        <v>268</v>
      </c>
      <c r="E297" s="45" t="str">
        <f>VLOOKUP(C297,PROCV!E$50:G$126,3,0)</f>
        <v>NA</v>
      </c>
      <c r="F297" s="1" t="s">
        <v>416</v>
      </c>
      <c r="G297" s="1" t="s">
        <v>236</v>
      </c>
      <c r="H297" s="1">
        <v>2007</v>
      </c>
      <c r="I297" s="60">
        <f>VLOOKUP(H297,PROCV!E$33:F$44,2,0)</f>
        <v>1.7998330660926485</v>
      </c>
      <c r="J297" s="71">
        <v>227900</v>
      </c>
      <c r="K297" s="44">
        <f t="shared" si="4"/>
        <v>410181.95576251461</v>
      </c>
    </row>
    <row r="298" spans="1:11" s="43" customFormat="1" ht="19.7" customHeight="1" x14ac:dyDescent="0.25">
      <c r="A298" s="43" t="s">
        <v>194</v>
      </c>
      <c r="B298" s="1" t="s">
        <v>242</v>
      </c>
      <c r="C298" s="1" t="s">
        <v>269</v>
      </c>
      <c r="D298" s="1" t="s">
        <v>268</v>
      </c>
      <c r="E298" s="45" t="str">
        <f>VLOOKUP(C298,PROCV!E$50:G$126,3,0)</f>
        <v>NA</v>
      </c>
      <c r="F298" s="1" t="s">
        <v>416</v>
      </c>
      <c r="G298" s="1" t="s">
        <v>236</v>
      </c>
      <c r="H298" s="1">
        <v>2007</v>
      </c>
      <c r="I298" s="60">
        <f>VLOOKUP(H298,PROCV!E$33:F$44,2,0)</f>
        <v>1.7998330660926485</v>
      </c>
      <c r="J298" s="71">
        <v>8500000</v>
      </c>
      <c r="K298" s="44">
        <f t="shared" si="4"/>
        <v>15298581.061787512</v>
      </c>
    </row>
    <row r="299" spans="1:11" s="43" customFormat="1" ht="19.7" customHeight="1" x14ac:dyDescent="0.25">
      <c r="A299" s="43" t="s">
        <v>194</v>
      </c>
      <c r="B299" s="1" t="s">
        <v>242</v>
      </c>
      <c r="C299" s="1" t="s">
        <v>269</v>
      </c>
      <c r="D299" s="1" t="s">
        <v>268</v>
      </c>
      <c r="E299" s="45" t="str">
        <f>VLOOKUP(C299,PROCV!E$50:G$126,3,0)</f>
        <v>NA</v>
      </c>
      <c r="F299" s="1" t="s">
        <v>416</v>
      </c>
      <c r="G299" s="1" t="s">
        <v>236</v>
      </c>
      <c r="H299" s="1">
        <v>2007</v>
      </c>
      <c r="I299" s="60">
        <f>VLOOKUP(H299,PROCV!E$33:F$44,2,0)</f>
        <v>1.7998330660926485</v>
      </c>
      <c r="J299" s="71">
        <v>3067680</v>
      </c>
      <c r="K299" s="44">
        <f t="shared" si="4"/>
        <v>5521311.9001910957</v>
      </c>
    </row>
    <row r="300" spans="1:11" s="43" customFormat="1" ht="19.7" customHeight="1" x14ac:dyDescent="0.25">
      <c r="A300" s="43" t="s">
        <v>194</v>
      </c>
      <c r="B300" s="1" t="s">
        <v>242</v>
      </c>
      <c r="C300" s="1" t="s">
        <v>269</v>
      </c>
      <c r="D300" s="1" t="s">
        <v>268</v>
      </c>
      <c r="E300" s="45" t="str">
        <f>VLOOKUP(C300,PROCV!E$50:G$126,3,0)</f>
        <v>NA</v>
      </c>
      <c r="F300" s="1" t="s">
        <v>416</v>
      </c>
      <c r="G300" s="1" t="s">
        <v>236</v>
      </c>
      <c r="H300" s="1">
        <v>2007</v>
      </c>
      <c r="I300" s="60">
        <f>VLOOKUP(H300,PROCV!E$33:F$44,2,0)</f>
        <v>1.7998330660926485</v>
      </c>
      <c r="J300" s="71">
        <v>1138560</v>
      </c>
      <c r="K300" s="44">
        <f t="shared" si="4"/>
        <v>2049217.9357304459</v>
      </c>
    </row>
    <row r="301" spans="1:11" s="43" customFormat="1" ht="19.7" customHeight="1" x14ac:dyDescent="0.25">
      <c r="A301" s="43" t="s">
        <v>194</v>
      </c>
      <c r="B301" s="1" t="s">
        <v>242</v>
      </c>
      <c r="C301" s="1" t="s">
        <v>269</v>
      </c>
      <c r="D301" s="1" t="s">
        <v>268</v>
      </c>
      <c r="E301" s="45" t="str">
        <f>VLOOKUP(C301,PROCV!E$50:G$126,3,0)</f>
        <v>NA</v>
      </c>
      <c r="F301" s="1" t="s">
        <v>416</v>
      </c>
      <c r="G301" s="1" t="s">
        <v>236</v>
      </c>
      <c r="H301" s="1">
        <v>2007</v>
      </c>
      <c r="I301" s="60">
        <f>VLOOKUP(H301,PROCV!E$33:F$44,2,0)</f>
        <v>1.7998330660926485</v>
      </c>
      <c r="J301" s="71">
        <v>79650</v>
      </c>
      <c r="K301" s="44">
        <f t="shared" si="4"/>
        <v>143356.70371427946</v>
      </c>
    </row>
    <row r="302" spans="1:11" s="43" customFormat="1" ht="19.7" customHeight="1" x14ac:dyDescent="0.25">
      <c r="A302" s="43" t="s">
        <v>194</v>
      </c>
      <c r="B302" s="1" t="s">
        <v>242</v>
      </c>
      <c r="C302" s="1" t="s">
        <v>384</v>
      </c>
      <c r="D302" s="1" t="s">
        <v>383</v>
      </c>
      <c r="E302" s="45" t="str">
        <f>VLOOKUP(C302,PROCV!E$50:G$126,3,0)</f>
        <v>NA</v>
      </c>
      <c r="F302" s="1" t="s">
        <v>416</v>
      </c>
      <c r="G302" s="1" t="s">
        <v>265</v>
      </c>
      <c r="H302" s="1">
        <v>2007</v>
      </c>
      <c r="I302" s="60">
        <f>VLOOKUP(H302,PROCV!E$33:F$44,2,0)</f>
        <v>1.7998330660926485</v>
      </c>
      <c r="J302" s="71">
        <v>300000</v>
      </c>
      <c r="K302" s="44">
        <f t="shared" si="4"/>
        <v>539949.91982779454</v>
      </c>
    </row>
    <row r="303" spans="1:11" s="43" customFormat="1" ht="19.7" customHeight="1" x14ac:dyDescent="0.25">
      <c r="A303" s="43" t="s">
        <v>194</v>
      </c>
      <c r="B303" s="1" t="s">
        <v>242</v>
      </c>
      <c r="C303" s="1" t="s">
        <v>267</v>
      </c>
      <c r="D303" s="1" t="s">
        <v>266</v>
      </c>
      <c r="E303" s="45" t="str">
        <f>VLOOKUP(C303,PROCV!E$50:G$126,3,0)</f>
        <v>Audiovisual</v>
      </c>
      <c r="F303" s="1" t="s">
        <v>416</v>
      </c>
      <c r="G303" s="1" t="s">
        <v>236</v>
      </c>
      <c r="H303" s="1">
        <v>2007</v>
      </c>
      <c r="I303" s="60">
        <f>VLOOKUP(H303,PROCV!E$33:F$44,2,0)</f>
        <v>1.7998330660926485</v>
      </c>
      <c r="J303" s="71">
        <v>11872</v>
      </c>
      <c r="K303" s="44">
        <f t="shared" si="4"/>
        <v>21367.618160651924</v>
      </c>
    </row>
    <row r="304" spans="1:11" s="43" customFormat="1" ht="19.7" customHeight="1" x14ac:dyDescent="0.25">
      <c r="A304" s="43" t="s">
        <v>194</v>
      </c>
      <c r="B304" s="1" t="s">
        <v>242</v>
      </c>
      <c r="C304" s="1" t="s">
        <v>267</v>
      </c>
      <c r="D304" s="1" t="s">
        <v>266</v>
      </c>
      <c r="E304" s="45" t="str">
        <f>VLOOKUP(C304,PROCV!E$50:G$126,3,0)</f>
        <v>Audiovisual</v>
      </c>
      <c r="F304" s="1" t="s">
        <v>416</v>
      </c>
      <c r="G304" s="1" t="s">
        <v>265</v>
      </c>
      <c r="H304" s="1">
        <v>2007</v>
      </c>
      <c r="I304" s="60">
        <f>VLOOKUP(H304,PROCV!E$33:F$44,2,0)</f>
        <v>1.7998330660926485</v>
      </c>
      <c r="J304" s="71">
        <v>500000</v>
      </c>
      <c r="K304" s="44">
        <f t="shared" si="4"/>
        <v>899916.53304632427</v>
      </c>
    </row>
    <row r="305" spans="1:11" s="43" customFormat="1" ht="19.7" customHeight="1" x14ac:dyDescent="0.25">
      <c r="A305" s="43" t="s">
        <v>194</v>
      </c>
      <c r="B305" s="1" t="s">
        <v>242</v>
      </c>
      <c r="C305" s="1" t="s">
        <v>267</v>
      </c>
      <c r="D305" s="1" t="s">
        <v>266</v>
      </c>
      <c r="E305" s="45" t="str">
        <f>VLOOKUP(C305,PROCV!E$50:G$126,3,0)</f>
        <v>Audiovisual</v>
      </c>
      <c r="F305" s="1" t="s">
        <v>416</v>
      </c>
      <c r="G305" s="1" t="s">
        <v>265</v>
      </c>
      <c r="H305" s="1">
        <v>2007</v>
      </c>
      <c r="I305" s="60">
        <f>VLOOKUP(H305,PROCV!E$33:F$44,2,0)</f>
        <v>1.7998330660926485</v>
      </c>
      <c r="J305" s="71">
        <v>400000</v>
      </c>
      <c r="K305" s="44">
        <f t="shared" si="4"/>
        <v>719933.22643705935</v>
      </c>
    </row>
    <row r="306" spans="1:11" s="43" customFormat="1" ht="19.7" customHeight="1" x14ac:dyDescent="0.25">
      <c r="A306" s="43" t="s">
        <v>194</v>
      </c>
      <c r="B306" s="1" t="s">
        <v>242</v>
      </c>
      <c r="C306" s="1" t="s">
        <v>267</v>
      </c>
      <c r="D306" s="1" t="s">
        <v>266</v>
      </c>
      <c r="E306" s="45" t="str">
        <f>VLOOKUP(C306,PROCV!E$50:G$126,3,0)</f>
        <v>Audiovisual</v>
      </c>
      <c r="F306" s="1" t="s">
        <v>416</v>
      </c>
      <c r="G306" s="1" t="s">
        <v>265</v>
      </c>
      <c r="H306" s="1">
        <v>2007</v>
      </c>
      <c r="I306" s="60">
        <f>VLOOKUP(H306,PROCV!E$33:F$44,2,0)</f>
        <v>1.7998330660926485</v>
      </c>
      <c r="J306" s="71">
        <v>240000</v>
      </c>
      <c r="K306" s="44">
        <f t="shared" si="4"/>
        <v>431959.93586223561</v>
      </c>
    </row>
    <row r="307" spans="1:11" s="43" customFormat="1" ht="19.7" customHeight="1" x14ac:dyDescent="0.25">
      <c r="A307" s="43" t="s">
        <v>194</v>
      </c>
      <c r="B307" s="1" t="s">
        <v>242</v>
      </c>
      <c r="C307" s="1" t="s">
        <v>267</v>
      </c>
      <c r="D307" s="1" t="s">
        <v>266</v>
      </c>
      <c r="E307" s="45" t="str">
        <f>VLOOKUP(C307,PROCV!E$50:G$126,3,0)</f>
        <v>Audiovisual</v>
      </c>
      <c r="F307" s="1" t="s">
        <v>416</v>
      </c>
      <c r="G307" s="1" t="s">
        <v>236</v>
      </c>
      <c r="H307" s="1">
        <v>2007</v>
      </c>
      <c r="I307" s="60">
        <f>VLOOKUP(H307,PROCV!E$33:F$44,2,0)</f>
        <v>1.7998330660926485</v>
      </c>
      <c r="J307" s="71">
        <v>4200</v>
      </c>
      <c r="K307" s="44">
        <f t="shared" si="4"/>
        <v>7559.2988775891235</v>
      </c>
    </row>
    <row r="308" spans="1:11" s="43" customFormat="1" ht="19.7" customHeight="1" x14ac:dyDescent="0.25">
      <c r="A308" s="43" t="s">
        <v>194</v>
      </c>
      <c r="B308" s="1" t="s">
        <v>242</v>
      </c>
      <c r="C308" s="1" t="s">
        <v>267</v>
      </c>
      <c r="D308" s="1" t="s">
        <v>266</v>
      </c>
      <c r="E308" s="45" t="str">
        <f>VLOOKUP(C308,PROCV!E$50:G$126,3,0)</f>
        <v>Audiovisual</v>
      </c>
      <c r="F308" s="1" t="s">
        <v>416</v>
      </c>
      <c r="G308" s="1" t="s">
        <v>236</v>
      </c>
      <c r="H308" s="1">
        <v>2007</v>
      </c>
      <c r="I308" s="60">
        <f>VLOOKUP(H308,PROCV!E$33:F$44,2,0)</f>
        <v>1.7998330660926485</v>
      </c>
      <c r="J308" s="71">
        <v>83627</v>
      </c>
      <c r="K308" s="44">
        <f t="shared" si="4"/>
        <v>150514.63981812992</v>
      </c>
    </row>
    <row r="309" spans="1:11" s="43" customFormat="1" ht="19.7" customHeight="1" x14ac:dyDescent="0.25">
      <c r="A309" s="43" t="s">
        <v>194</v>
      </c>
      <c r="B309" s="1" t="s">
        <v>242</v>
      </c>
      <c r="C309" s="1" t="s">
        <v>267</v>
      </c>
      <c r="D309" s="1" t="s">
        <v>266</v>
      </c>
      <c r="E309" s="45" t="str">
        <f>VLOOKUP(C309,PROCV!E$50:G$126,3,0)</f>
        <v>Audiovisual</v>
      </c>
      <c r="F309" s="1" t="s">
        <v>416</v>
      </c>
      <c r="G309" s="1" t="s">
        <v>265</v>
      </c>
      <c r="H309" s="1">
        <v>2007</v>
      </c>
      <c r="I309" s="60">
        <f>VLOOKUP(H309,PROCV!E$33:F$44,2,0)</f>
        <v>1.7998330660926485</v>
      </c>
      <c r="J309" s="71">
        <v>4520251</v>
      </c>
      <c r="K309" s="44">
        <f t="shared" si="4"/>
        <v>8135697.2168383608</v>
      </c>
    </row>
    <row r="310" spans="1:11" s="43" customFormat="1" ht="19.7" customHeight="1" x14ac:dyDescent="0.25">
      <c r="A310" s="43" t="s">
        <v>194</v>
      </c>
      <c r="B310" s="1" t="s">
        <v>242</v>
      </c>
      <c r="C310" s="1" t="s">
        <v>328</v>
      </c>
      <c r="D310" s="1" t="s">
        <v>327</v>
      </c>
      <c r="E310" s="45" t="str">
        <f>VLOOKUP(C310,PROCV!E$50:G$126,3,0)</f>
        <v>Audiovisual</v>
      </c>
      <c r="F310" s="1" t="s">
        <v>416</v>
      </c>
      <c r="G310" s="1" t="s">
        <v>265</v>
      </c>
      <c r="H310" s="1">
        <v>2007</v>
      </c>
      <c r="I310" s="60">
        <f>VLOOKUP(H310,PROCV!E$33:F$44,2,0)</f>
        <v>1.7998330660926485</v>
      </c>
      <c r="J310" s="71">
        <v>11000000</v>
      </c>
      <c r="K310" s="44">
        <f t="shared" si="4"/>
        <v>19798163.727019135</v>
      </c>
    </row>
    <row r="311" spans="1:11" s="43" customFormat="1" ht="19.7" customHeight="1" x14ac:dyDescent="0.25">
      <c r="A311" s="43" t="s">
        <v>194</v>
      </c>
      <c r="B311" s="1" t="s">
        <v>242</v>
      </c>
      <c r="C311" s="1" t="s">
        <v>258</v>
      </c>
      <c r="D311" s="1" t="s">
        <v>257</v>
      </c>
      <c r="E311" s="45" t="str">
        <f>VLOOKUP(C311,PROCV!E$50:G$126,3,0)</f>
        <v>Audiovisual</v>
      </c>
      <c r="F311" s="1" t="s">
        <v>416</v>
      </c>
      <c r="G311" s="1" t="s">
        <v>236</v>
      </c>
      <c r="H311" s="1">
        <v>2007</v>
      </c>
      <c r="I311" s="60">
        <f>VLOOKUP(H311,PROCV!E$33:F$44,2,0)</f>
        <v>1.7998330660926485</v>
      </c>
      <c r="J311" s="71">
        <v>4200</v>
      </c>
      <c r="K311" s="44">
        <f t="shared" si="4"/>
        <v>7559.2988775891235</v>
      </c>
    </row>
    <row r="312" spans="1:11" s="43" customFormat="1" ht="19.7" customHeight="1" x14ac:dyDescent="0.25">
      <c r="A312" s="43" t="s">
        <v>194</v>
      </c>
      <c r="B312" s="1" t="s">
        <v>242</v>
      </c>
      <c r="C312" s="1" t="s">
        <v>258</v>
      </c>
      <c r="D312" s="1" t="s">
        <v>257</v>
      </c>
      <c r="E312" s="45" t="str">
        <f>VLOOKUP(C312,PROCV!E$50:G$126,3,0)</f>
        <v>Audiovisual</v>
      </c>
      <c r="F312" s="1" t="s">
        <v>416</v>
      </c>
      <c r="G312" s="1" t="s">
        <v>236</v>
      </c>
      <c r="H312" s="1">
        <v>2007</v>
      </c>
      <c r="I312" s="60">
        <f>VLOOKUP(H312,PROCV!E$33:F$44,2,0)</f>
        <v>1.7998330660926485</v>
      </c>
      <c r="J312" s="71">
        <v>5000</v>
      </c>
      <c r="K312" s="44">
        <f t="shared" si="4"/>
        <v>8999.1653304632418</v>
      </c>
    </row>
    <row r="313" spans="1:11" s="43" customFormat="1" ht="19.7" customHeight="1" x14ac:dyDescent="0.25">
      <c r="A313" s="43" t="s">
        <v>194</v>
      </c>
      <c r="B313" s="1" t="s">
        <v>242</v>
      </c>
      <c r="C313" s="1" t="s">
        <v>256</v>
      </c>
      <c r="D313" s="1" t="s">
        <v>255</v>
      </c>
      <c r="E313" s="45" t="str">
        <f>VLOOKUP(C313,PROCV!E$50:G$126,3,0)</f>
        <v>Audiovisual</v>
      </c>
      <c r="F313" s="1" t="s">
        <v>416</v>
      </c>
      <c r="G313" s="1" t="s">
        <v>236</v>
      </c>
      <c r="H313" s="1">
        <v>2007</v>
      </c>
      <c r="I313" s="60">
        <f>VLOOKUP(H313,PROCV!E$33:F$44,2,0)</f>
        <v>1.7998330660926485</v>
      </c>
      <c r="J313" s="71">
        <v>77499</v>
      </c>
      <c r="K313" s="44">
        <f t="shared" si="4"/>
        <v>139485.26278911417</v>
      </c>
    </row>
    <row r="314" spans="1:11" s="43" customFormat="1" ht="19.7" customHeight="1" x14ac:dyDescent="0.25">
      <c r="A314" s="43" t="s">
        <v>194</v>
      </c>
      <c r="B314" s="1" t="s">
        <v>242</v>
      </c>
      <c r="C314" s="1" t="s">
        <v>256</v>
      </c>
      <c r="D314" s="1" t="s">
        <v>255</v>
      </c>
      <c r="E314" s="45" t="str">
        <f>VLOOKUP(C314,PROCV!E$50:G$126,3,0)</f>
        <v>Audiovisual</v>
      </c>
      <c r="F314" s="1" t="s">
        <v>416</v>
      </c>
      <c r="G314" s="1" t="s">
        <v>236</v>
      </c>
      <c r="H314" s="1">
        <v>2007</v>
      </c>
      <c r="I314" s="60">
        <f>VLOOKUP(H314,PROCV!E$33:F$44,2,0)</f>
        <v>1.7998330660926485</v>
      </c>
      <c r="J314" s="71">
        <v>1051478</v>
      </c>
      <c r="K314" s="44">
        <f t="shared" si="4"/>
        <v>1892484.872668966</v>
      </c>
    </row>
    <row r="315" spans="1:11" s="43" customFormat="1" ht="19.7" customHeight="1" x14ac:dyDescent="0.25">
      <c r="A315" s="43" t="s">
        <v>194</v>
      </c>
      <c r="B315" s="1" t="s">
        <v>242</v>
      </c>
      <c r="C315" s="1" t="s">
        <v>254</v>
      </c>
      <c r="D315" s="1" t="s">
        <v>253</v>
      </c>
      <c r="E315" s="45" t="str">
        <f>VLOOKUP(C315,PROCV!E$50:G$126,3,0)</f>
        <v>Música</v>
      </c>
      <c r="F315" s="1" t="s">
        <v>416</v>
      </c>
      <c r="G315" s="1" t="s">
        <v>236</v>
      </c>
      <c r="H315" s="1">
        <v>2007</v>
      </c>
      <c r="I315" s="60">
        <f>VLOOKUP(H315,PROCV!E$33:F$44,2,0)</f>
        <v>1.7998330660926485</v>
      </c>
      <c r="J315" s="71">
        <v>178518</v>
      </c>
      <c r="K315" s="44">
        <f t="shared" si="4"/>
        <v>321302.59929272742</v>
      </c>
    </row>
    <row r="316" spans="1:11" s="43" customFormat="1" ht="19.7" customHeight="1" x14ac:dyDescent="0.25">
      <c r="A316" s="43" t="s">
        <v>194</v>
      </c>
      <c r="B316" s="1" t="s">
        <v>242</v>
      </c>
      <c r="C316" s="1" t="s">
        <v>254</v>
      </c>
      <c r="D316" s="1" t="s">
        <v>253</v>
      </c>
      <c r="E316" s="45" t="str">
        <f>VLOOKUP(C316,PROCV!E$50:G$126,3,0)</f>
        <v>Música</v>
      </c>
      <c r="F316" s="1" t="s">
        <v>416</v>
      </c>
      <c r="G316" s="1" t="s">
        <v>236</v>
      </c>
      <c r="H316" s="1">
        <v>2007</v>
      </c>
      <c r="I316" s="60">
        <f>VLOOKUP(H316,PROCV!E$33:F$44,2,0)</f>
        <v>1.7998330660926485</v>
      </c>
      <c r="J316" s="71">
        <v>1999</v>
      </c>
      <c r="K316" s="44">
        <f t="shared" si="4"/>
        <v>3597.8662991192045</v>
      </c>
    </row>
    <row r="317" spans="1:11" s="43" customFormat="1" ht="19.7" customHeight="1" x14ac:dyDescent="0.25">
      <c r="A317" s="43" t="s">
        <v>194</v>
      </c>
      <c r="B317" s="1" t="s">
        <v>242</v>
      </c>
      <c r="C317" s="1" t="s">
        <v>252</v>
      </c>
      <c r="D317" s="1" t="s">
        <v>251</v>
      </c>
      <c r="E317" s="45" t="str">
        <f>VLOOKUP(C317,PROCV!E$50:G$126,3,0)</f>
        <v>Audiovisual</v>
      </c>
      <c r="F317" s="1" t="s">
        <v>416</v>
      </c>
      <c r="G317" s="1" t="s">
        <v>236</v>
      </c>
      <c r="H317" s="1">
        <v>2007</v>
      </c>
      <c r="I317" s="60">
        <f>VLOOKUP(H317,PROCV!E$33:F$44,2,0)</f>
        <v>1.7998330660926485</v>
      </c>
      <c r="J317" s="71">
        <v>48500</v>
      </c>
      <c r="K317" s="44">
        <f t="shared" si="4"/>
        <v>87291.903705493445</v>
      </c>
    </row>
    <row r="318" spans="1:11" s="43" customFormat="1" ht="19.7" customHeight="1" x14ac:dyDescent="0.25">
      <c r="A318" s="43" t="s">
        <v>194</v>
      </c>
      <c r="B318" s="1" t="s">
        <v>242</v>
      </c>
      <c r="C318" s="1" t="s">
        <v>252</v>
      </c>
      <c r="D318" s="1" t="s">
        <v>251</v>
      </c>
      <c r="E318" s="45" t="str">
        <f>VLOOKUP(C318,PROCV!E$50:G$126,3,0)</f>
        <v>Audiovisual</v>
      </c>
      <c r="F318" s="1" t="s">
        <v>416</v>
      </c>
      <c r="G318" s="1" t="s">
        <v>236</v>
      </c>
      <c r="H318" s="1">
        <v>2007</v>
      </c>
      <c r="I318" s="60">
        <f>VLOOKUP(H318,PROCV!E$33:F$44,2,0)</f>
        <v>1.7998330660926485</v>
      </c>
      <c r="J318" s="71">
        <v>10000</v>
      </c>
      <c r="K318" s="44">
        <f t="shared" si="4"/>
        <v>17998.330660926484</v>
      </c>
    </row>
    <row r="319" spans="1:11" s="43" customFormat="1" ht="19.7" customHeight="1" x14ac:dyDescent="0.25">
      <c r="A319" s="43" t="s">
        <v>194</v>
      </c>
      <c r="B319" s="1" t="s">
        <v>242</v>
      </c>
      <c r="C319" s="1" t="s">
        <v>252</v>
      </c>
      <c r="D319" s="1" t="s">
        <v>251</v>
      </c>
      <c r="E319" s="45" t="str">
        <f>VLOOKUP(C319,PROCV!E$50:G$126,3,0)</f>
        <v>Audiovisual</v>
      </c>
      <c r="F319" s="1" t="s">
        <v>416</v>
      </c>
      <c r="G319" s="1" t="s">
        <v>236</v>
      </c>
      <c r="H319" s="1">
        <v>2007</v>
      </c>
      <c r="I319" s="60">
        <f>VLOOKUP(H319,PROCV!E$33:F$44,2,0)</f>
        <v>1.7998330660926485</v>
      </c>
      <c r="J319" s="71">
        <v>247700</v>
      </c>
      <c r="K319" s="44">
        <f t="shared" si="4"/>
        <v>445818.65047114901</v>
      </c>
    </row>
    <row r="320" spans="1:11" s="43" customFormat="1" ht="19.7" customHeight="1" x14ac:dyDescent="0.25">
      <c r="A320" s="43" t="s">
        <v>194</v>
      </c>
      <c r="B320" s="1" t="s">
        <v>242</v>
      </c>
      <c r="C320" s="1" t="s">
        <v>346</v>
      </c>
      <c r="D320" s="1" t="s">
        <v>345</v>
      </c>
      <c r="E320" s="45" t="str">
        <f>VLOOKUP(C320,PROCV!E$50:G$126,3,0)</f>
        <v>Audiovisual</v>
      </c>
      <c r="F320" s="1" t="s">
        <v>416</v>
      </c>
      <c r="G320" s="1" t="s">
        <v>236</v>
      </c>
      <c r="H320" s="1">
        <v>2007</v>
      </c>
      <c r="I320" s="60">
        <f>VLOOKUP(H320,PROCV!E$33:F$44,2,0)</f>
        <v>1.7998330660926485</v>
      </c>
      <c r="J320" s="71">
        <v>16271</v>
      </c>
      <c r="K320" s="44">
        <f t="shared" si="4"/>
        <v>29285.083818393483</v>
      </c>
    </row>
    <row r="321" spans="1:11" s="43" customFormat="1" ht="19.7" customHeight="1" x14ac:dyDescent="0.25">
      <c r="A321" s="43" t="s">
        <v>194</v>
      </c>
      <c r="B321" s="1" t="s">
        <v>242</v>
      </c>
      <c r="C321" s="1" t="s">
        <v>382</v>
      </c>
      <c r="D321" s="1" t="s">
        <v>381</v>
      </c>
      <c r="E321" s="45" t="str">
        <f>VLOOKUP(C321,PROCV!E$50:G$126,3,0)</f>
        <v>NA</v>
      </c>
      <c r="F321" s="1" t="s">
        <v>415</v>
      </c>
      <c r="G321" s="1" t="s">
        <v>265</v>
      </c>
      <c r="H321" s="1">
        <v>2007</v>
      </c>
      <c r="I321" s="60">
        <f>VLOOKUP(H321,PROCV!E$33:F$44,2,0)</f>
        <v>1.7998330660926485</v>
      </c>
      <c r="J321" s="71">
        <v>130840</v>
      </c>
      <c r="K321" s="44">
        <f t="shared" si="4"/>
        <v>235490.15836756214</v>
      </c>
    </row>
    <row r="322" spans="1:11" s="43" customFormat="1" ht="19.7" customHeight="1" x14ac:dyDescent="0.25">
      <c r="A322" s="43" t="s">
        <v>194</v>
      </c>
      <c r="B322" s="1" t="s">
        <v>242</v>
      </c>
      <c r="C322" s="1" t="s">
        <v>356</v>
      </c>
      <c r="D322" s="1" t="s">
        <v>355</v>
      </c>
      <c r="E322" s="45" t="str">
        <f>VLOOKUP(C322,PROCV!E$50:G$126,3,0)</f>
        <v>Artes Cênicas e Espetáculos</v>
      </c>
      <c r="F322" s="1" t="s">
        <v>416</v>
      </c>
      <c r="G322" s="1" t="s">
        <v>236</v>
      </c>
      <c r="H322" s="1">
        <v>2007</v>
      </c>
      <c r="I322" s="60">
        <f>VLOOKUP(H322,PROCV!E$33:F$44,2,0)</f>
        <v>1.7998330660926485</v>
      </c>
      <c r="J322" s="71">
        <v>394134</v>
      </c>
      <c r="K322" s="44">
        <f t="shared" si="4"/>
        <v>709375.40567135997</v>
      </c>
    </row>
    <row r="323" spans="1:11" s="43" customFormat="1" ht="19.7" customHeight="1" x14ac:dyDescent="0.25">
      <c r="A323" s="43" t="s">
        <v>194</v>
      </c>
      <c r="B323" s="1" t="s">
        <v>242</v>
      </c>
      <c r="C323" s="1" t="s">
        <v>356</v>
      </c>
      <c r="D323" s="1" t="s">
        <v>355</v>
      </c>
      <c r="E323" s="45" t="str">
        <f>VLOOKUP(C323,PROCV!E$50:G$126,3,0)</f>
        <v>Artes Cênicas e Espetáculos</v>
      </c>
      <c r="F323" s="1" t="s">
        <v>416</v>
      </c>
      <c r="G323" s="1" t="s">
        <v>236</v>
      </c>
      <c r="H323" s="1">
        <v>2007</v>
      </c>
      <c r="I323" s="60">
        <f>VLOOKUP(H323,PROCV!E$33:F$44,2,0)</f>
        <v>1.7998330660926485</v>
      </c>
      <c r="J323" s="71">
        <v>1819</v>
      </c>
      <c r="K323" s="44">
        <f t="shared" ref="K323:K386" si="5">J323*I323</f>
        <v>3273.8963472225278</v>
      </c>
    </row>
    <row r="324" spans="1:11" s="43" customFormat="1" ht="19.7" customHeight="1" x14ac:dyDescent="0.25">
      <c r="A324" s="43" t="s">
        <v>194</v>
      </c>
      <c r="B324" s="1" t="s">
        <v>242</v>
      </c>
      <c r="C324" s="1" t="s">
        <v>356</v>
      </c>
      <c r="D324" s="1" t="s">
        <v>355</v>
      </c>
      <c r="E324" s="45" t="str">
        <f>VLOOKUP(C324,PROCV!E$50:G$126,3,0)</f>
        <v>Artes Cênicas e Espetáculos</v>
      </c>
      <c r="F324" s="1" t="s">
        <v>416</v>
      </c>
      <c r="G324" s="1" t="s">
        <v>236</v>
      </c>
      <c r="H324" s="1">
        <v>2007</v>
      </c>
      <c r="I324" s="60">
        <f>VLOOKUP(H324,PROCV!E$33:F$44,2,0)</f>
        <v>1.7998330660926485</v>
      </c>
      <c r="J324" s="71">
        <v>15000</v>
      </c>
      <c r="K324" s="44">
        <f t="shared" si="5"/>
        <v>26997.495991389726</v>
      </c>
    </row>
    <row r="325" spans="1:11" s="43" customFormat="1" ht="19.7" customHeight="1" x14ac:dyDescent="0.25">
      <c r="A325" s="43" t="s">
        <v>194</v>
      </c>
      <c r="B325" s="1" t="s">
        <v>242</v>
      </c>
      <c r="C325" s="1" t="s">
        <v>246</v>
      </c>
      <c r="D325" s="1" t="s">
        <v>245</v>
      </c>
      <c r="E325" s="45" t="str">
        <f>VLOOKUP(C325,PROCV!E$50:G$126,3,0)</f>
        <v>Artes Cênicas e Espetáculos</v>
      </c>
      <c r="F325" s="1" t="s">
        <v>416</v>
      </c>
      <c r="G325" s="1" t="s">
        <v>236</v>
      </c>
      <c r="H325" s="1">
        <v>2007</v>
      </c>
      <c r="I325" s="60">
        <f>VLOOKUP(H325,PROCV!E$33:F$44,2,0)</f>
        <v>1.7998330660926485</v>
      </c>
      <c r="J325" s="71">
        <v>29981</v>
      </c>
      <c r="K325" s="44">
        <f t="shared" si="5"/>
        <v>53960.795154523694</v>
      </c>
    </row>
    <row r="326" spans="1:11" s="43" customFormat="1" ht="19.7" customHeight="1" x14ac:dyDescent="0.25">
      <c r="A326" s="43" t="s">
        <v>194</v>
      </c>
      <c r="B326" s="1" t="s">
        <v>242</v>
      </c>
      <c r="C326" s="1" t="s">
        <v>332</v>
      </c>
      <c r="D326" s="1" t="s">
        <v>331</v>
      </c>
      <c r="E326" s="45" t="str">
        <f>VLOOKUP(C326,PROCV!E$50:G$126,3,0)</f>
        <v>Artes Cênicas e Espetáculos</v>
      </c>
      <c r="F326" s="1" t="s">
        <v>416</v>
      </c>
      <c r="G326" s="1" t="s">
        <v>236</v>
      </c>
      <c r="H326" s="1">
        <v>2007</v>
      </c>
      <c r="I326" s="60">
        <f>VLOOKUP(H326,PROCV!E$33:F$44,2,0)</f>
        <v>1.7998330660926485</v>
      </c>
      <c r="J326" s="71">
        <v>40493</v>
      </c>
      <c r="K326" s="44">
        <f t="shared" si="5"/>
        <v>72880.640345289619</v>
      </c>
    </row>
    <row r="327" spans="1:11" s="43" customFormat="1" ht="19.7" customHeight="1" x14ac:dyDescent="0.25">
      <c r="A327" s="43" t="s">
        <v>194</v>
      </c>
      <c r="B327" s="1" t="s">
        <v>242</v>
      </c>
      <c r="C327" s="1" t="s">
        <v>332</v>
      </c>
      <c r="D327" s="1" t="s">
        <v>331</v>
      </c>
      <c r="E327" s="45" t="str">
        <f>VLOOKUP(C327,PROCV!E$50:G$126,3,0)</f>
        <v>Artes Cênicas e Espetáculos</v>
      </c>
      <c r="F327" s="1" t="s">
        <v>416</v>
      </c>
      <c r="G327" s="1" t="s">
        <v>236</v>
      </c>
      <c r="H327" s="1">
        <v>2007</v>
      </c>
      <c r="I327" s="60">
        <f>VLOOKUP(H327,PROCV!E$33:F$44,2,0)</f>
        <v>1.7998330660926485</v>
      </c>
      <c r="J327" s="71">
        <v>10000</v>
      </c>
      <c r="K327" s="44">
        <f t="shared" si="5"/>
        <v>17998.330660926484</v>
      </c>
    </row>
    <row r="328" spans="1:11" s="43" customFormat="1" ht="19.7" customHeight="1" x14ac:dyDescent="0.25">
      <c r="A328" s="43" t="s">
        <v>194</v>
      </c>
      <c r="B328" s="1" t="s">
        <v>242</v>
      </c>
      <c r="C328" s="1" t="s">
        <v>374</v>
      </c>
      <c r="D328" s="1" t="s">
        <v>373</v>
      </c>
      <c r="E328" s="45" t="str">
        <f>VLOOKUP(C328,PROCV!E$50:G$126,3,0)</f>
        <v>NA</v>
      </c>
      <c r="F328" s="1" t="s">
        <v>415</v>
      </c>
      <c r="G328" s="1" t="s">
        <v>265</v>
      </c>
      <c r="H328" s="1">
        <v>2007</v>
      </c>
      <c r="I328" s="60">
        <f>VLOOKUP(H328,PROCV!E$33:F$44,2,0)</f>
        <v>1.7998330660926485</v>
      </c>
      <c r="J328" s="71">
        <v>333532</v>
      </c>
      <c r="K328" s="44">
        <f t="shared" si="5"/>
        <v>600301.92220001318</v>
      </c>
    </row>
    <row r="329" spans="1:11" s="43" customFormat="1" ht="19.7" customHeight="1" x14ac:dyDescent="0.25">
      <c r="A329" s="43" t="s">
        <v>194</v>
      </c>
      <c r="B329" s="1" t="s">
        <v>242</v>
      </c>
      <c r="C329" s="1" t="s">
        <v>348</v>
      </c>
      <c r="D329" s="1" t="s">
        <v>347</v>
      </c>
      <c r="E329" s="45" t="str">
        <f>VLOOKUP(C329,PROCV!E$50:G$126,3,0)</f>
        <v>Patrimônio</v>
      </c>
      <c r="F329" s="1" t="s">
        <v>415</v>
      </c>
      <c r="G329" s="1" t="s">
        <v>265</v>
      </c>
      <c r="H329" s="1">
        <v>2007</v>
      </c>
      <c r="I329" s="60">
        <f>VLOOKUP(H329,PROCV!E$33:F$44,2,0)</f>
        <v>1.7998330660926485</v>
      </c>
      <c r="J329" s="71">
        <v>135555</v>
      </c>
      <c r="K329" s="44">
        <f t="shared" si="5"/>
        <v>243976.37127418898</v>
      </c>
    </row>
    <row r="330" spans="1:11" s="43" customFormat="1" ht="19.7" customHeight="1" x14ac:dyDescent="0.25">
      <c r="A330" s="43" t="s">
        <v>194</v>
      </c>
      <c r="B330" s="1" t="s">
        <v>242</v>
      </c>
      <c r="C330" s="1" t="s">
        <v>348</v>
      </c>
      <c r="D330" s="1" t="s">
        <v>347</v>
      </c>
      <c r="E330" s="45" t="str">
        <f>VLOOKUP(C330,PROCV!E$50:G$126,3,0)</f>
        <v>Patrimônio</v>
      </c>
      <c r="F330" s="1" t="s">
        <v>415</v>
      </c>
      <c r="G330" s="1" t="s">
        <v>265</v>
      </c>
      <c r="H330" s="1">
        <v>2007</v>
      </c>
      <c r="I330" s="60">
        <f>VLOOKUP(H330,PROCV!E$33:F$44,2,0)</f>
        <v>1.7998330660926485</v>
      </c>
      <c r="J330" s="71">
        <v>1402800</v>
      </c>
      <c r="K330" s="44">
        <f t="shared" si="5"/>
        <v>2524805.8251147671</v>
      </c>
    </row>
    <row r="331" spans="1:11" s="43" customFormat="1" ht="19.7" customHeight="1" x14ac:dyDescent="0.25">
      <c r="A331" s="43" t="s">
        <v>194</v>
      </c>
      <c r="B331" s="1" t="s">
        <v>242</v>
      </c>
      <c r="C331" s="1" t="s">
        <v>348</v>
      </c>
      <c r="D331" s="1" t="s">
        <v>347</v>
      </c>
      <c r="E331" s="45" t="str">
        <f>VLOOKUP(C331,PROCV!E$50:G$126,3,0)</f>
        <v>Patrimônio</v>
      </c>
      <c r="F331" s="1" t="s">
        <v>415</v>
      </c>
      <c r="G331" s="1" t="s">
        <v>265</v>
      </c>
      <c r="H331" s="1">
        <v>2007</v>
      </c>
      <c r="I331" s="60">
        <f>VLOOKUP(H331,PROCV!E$33:F$44,2,0)</f>
        <v>1.7998330660926485</v>
      </c>
      <c r="J331" s="71">
        <v>600000</v>
      </c>
      <c r="K331" s="44">
        <f t="shared" si="5"/>
        <v>1079899.8396555891</v>
      </c>
    </row>
    <row r="332" spans="1:11" s="43" customFormat="1" ht="19.7" customHeight="1" x14ac:dyDescent="0.25">
      <c r="A332" s="43" t="s">
        <v>153</v>
      </c>
      <c r="B332" s="1" t="s">
        <v>239</v>
      </c>
      <c r="C332" s="1" t="s">
        <v>362</v>
      </c>
      <c r="D332" s="1" t="s">
        <v>361</v>
      </c>
      <c r="E332" s="45" t="str">
        <f>VLOOKUP(C332,PROCV!E$50:G$126,3,0)</f>
        <v>Editorial</v>
      </c>
      <c r="F332" s="1" t="s">
        <v>416</v>
      </c>
      <c r="G332" s="1" t="s">
        <v>236</v>
      </c>
      <c r="H332" s="1">
        <v>2007</v>
      </c>
      <c r="I332" s="60">
        <f>VLOOKUP(H332,PROCV!E$33:F$44,2,0)</f>
        <v>1.7998330660926485</v>
      </c>
      <c r="J332" s="71">
        <v>54649</v>
      </c>
      <c r="K332" s="44">
        <f t="shared" si="5"/>
        <v>98359.077228897149</v>
      </c>
    </row>
    <row r="333" spans="1:11" s="43" customFormat="1" ht="19.7" customHeight="1" x14ac:dyDescent="0.25">
      <c r="A333" s="43" t="s">
        <v>153</v>
      </c>
      <c r="B333" s="1" t="s">
        <v>239</v>
      </c>
      <c r="C333" s="1" t="s">
        <v>362</v>
      </c>
      <c r="D333" s="1" t="s">
        <v>361</v>
      </c>
      <c r="E333" s="45" t="str">
        <f>VLOOKUP(C333,PROCV!E$50:G$126,3,0)</f>
        <v>Editorial</v>
      </c>
      <c r="F333" s="1" t="s">
        <v>416</v>
      </c>
      <c r="G333" s="1" t="s">
        <v>236</v>
      </c>
      <c r="H333" s="1">
        <v>2007</v>
      </c>
      <c r="I333" s="60">
        <f>VLOOKUP(H333,PROCV!E$33:F$44,2,0)</f>
        <v>1.7998330660926485</v>
      </c>
      <c r="J333" s="71">
        <v>11157</v>
      </c>
      <c r="K333" s="44">
        <f t="shared" si="5"/>
        <v>20080.737518395679</v>
      </c>
    </row>
    <row r="334" spans="1:11" s="43" customFormat="1" ht="19.7" customHeight="1" x14ac:dyDescent="0.25">
      <c r="A334" s="43" t="s">
        <v>153</v>
      </c>
      <c r="B334" s="1" t="s">
        <v>239</v>
      </c>
      <c r="C334" s="1" t="s">
        <v>269</v>
      </c>
      <c r="D334" s="1" t="s">
        <v>268</v>
      </c>
      <c r="E334" s="45" t="str">
        <f>VLOOKUP(C334,PROCV!E$50:G$126,3,0)</f>
        <v>NA</v>
      </c>
      <c r="F334" s="1" t="s">
        <v>416</v>
      </c>
      <c r="G334" s="1" t="s">
        <v>236</v>
      </c>
      <c r="H334" s="1">
        <v>2007</v>
      </c>
      <c r="I334" s="60">
        <f>VLOOKUP(H334,PROCV!E$33:F$44,2,0)</f>
        <v>1.7998330660926485</v>
      </c>
      <c r="J334" s="71">
        <v>84568</v>
      </c>
      <c r="K334" s="44">
        <f t="shared" si="5"/>
        <v>152208.28273332311</v>
      </c>
    </row>
    <row r="335" spans="1:11" s="43" customFormat="1" ht="19.7" customHeight="1" x14ac:dyDescent="0.25">
      <c r="A335" s="43" t="s">
        <v>153</v>
      </c>
      <c r="B335" s="1" t="s">
        <v>239</v>
      </c>
      <c r="C335" s="1" t="s">
        <v>254</v>
      </c>
      <c r="D335" s="1" t="s">
        <v>253</v>
      </c>
      <c r="E335" s="45" t="str">
        <f>VLOOKUP(C335,PROCV!E$50:G$126,3,0)</f>
        <v>Música</v>
      </c>
      <c r="F335" s="1" t="s">
        <v>416</v>
      </c>
      <c r="G335" s="1" t="s">
        <v>236</v>
      </c>
      <c r="H335" s="1">
        <v>2007</v>
      </c>
      <c r="I335" s="60">
        <f>VLOOKUP(H335,PROCV!E$33:F$44,2,0)</f>
        <v>1.7998330660926485</v>
      </c>
      <c r="J335" s="71">
        <v>7930</v>
      </c>
      <c r="K335" s="44">
        <f t="shared" si="5"/>
        <v>14272.676214114703</v>
      </c>
    </row>
    <row r="336" spans="1:11" s="43" customFormat="1" ht="19.7" customHeight="1" x14ac:dyDescent="0.25">
      <c r="A336" s="43" t="s">
        <v>137</v>
      </c>
      <c r="B336" s="1" t="s">
        <v>292</v>
      </c>
      <c r="C336" s="1" t="s">
        <v>269</v>
      </c>
      <c r="D336" s="1" t="s">
        <v>268</v>
      </c>
      <c r="E336" s="45" t="str">
        <f>VLOOKUP(C336,PROCV!E$50:G$126,3,0)</f>
        <v>NA</v>
      </c>
      <c r="F336" s="1" t="s">
        <v>416</v>
      </c>
      <c r="G336" s="1" t="s">
        <v>236</v>
      </c>
      <c r="H336" s="1">
        <v>2008</v>
      </c>
      <c r="I336" s="60">
        <f>VLOOKUP(H336,PROCV!E$33:F$44,2,0)</f>
        <v>1.6995153585033496</v>
      </c>
      <c r="J336" s="71">
        <v>27331</v>
      </c>
      <c r="K336" s="44">
        <f t="shared" si="5"/>
        <v>46449.454263255044</v>
      </c>
    </row>
    <row r="337" spans="1:11" s="43" customFormat="1" ht="19.7" customHeight="1" x14ac:dyDescent="0.25">
      <c r="A337" s="43" t="s">
        <v>137</v>
      </c>
      <c r="B337" s="1" t="s">
        <v>292</v>
      </c>
      <c r="C337" s="1" t="s">
        <v>297</v>
      </c>
      <c r="D337" s="1" t="s">
        <v>296</v>
      </c>
      <c r="E337" s="45" t="str">
        <f>VLOOKUP(C337,PROCV!E$50:G$126,3,0)</f>
        <v>Audiovisual</v>
      </c>
      <c r="F337" s="1" t="s">
        <v>416</v>
      </c>
      <c r="G337" s="1" t="s">
        <v>236</v>
      </c>
      <c r="H337" s="1">
        <v>2008</v>
      </c>
      <c r="I337" s="60">
        <f>VLOOKUP(H337,PROCV!E$33:F$44,2,0)</f>
        <v>1.6995153585033496</v>
      </c>
      <c r="J337" s="71">
        <v>4775</v>
      </c>
      <c r="K337" s="44">
        <f t="shared" si="5"/>
        <v>8115.185836853494</v>
      </c>
    </row>
    <row r="338" spans="1:11" s="43" customFormat="1" ht="19.7" customHeight="1" x14ac:dyDescent="0.25">
      <c r="A338" s="43" t="s">
        <v>137</v>
      </c>
      <c r="B338" s="1" t="s">
        <v>292</v>
      </c>
      <c r="C338" s="1" t="s">
        <v>256</v>
      </c>
      <c r="D338" s="1" t="s">
        <v>255</v>
      </c>
      <c r="E338" s="45" t="str">
        <f>VLOOKUP(C338,PROCV!E$50:G$126,3,0)</f>
        <v>Audiovisual</v>
      </c>
      <c r="F338" s="1" t="s">
        <v>416</v>
      </c>
      <c r="G338" s="1" t="s">
        <v>236</v>
      </c>
      <c r="H338" s="1">
        <v>2008</v>
      </c>
      <c r="I338" s="60">
        <f>VLOOKUP(H338,PROCV!E$33:F$44,2,0)</f>
        <v>1.6995153585033496</v>
      </c>
      <c r="J338" s="71">
        <v>4403</v>
      </c>
      <c r="K338" s="44">
        <f t="shared" si="5"/>
        <v>7482.9661234902478</v>
      </c>
    </row>
    <row r="339" spans="1:11" s="43" customFormat="1" ht="19.7" customHeight="1" x14ac:dyDescent="0.25">
      <c r="A339" s="43" t="s">
        <v>137</v>
      </c>
      <c r="B339" s="1" t="s">
        <v>292</v>
      </c>
      <c r="C339" s="1" t="s">
        <v>250</v>
      </c>
      <c r="D339" s="1" t="s">
        <v>249</v>
      </c>
      <c r="E339" s="45" t="str">
        <f>VLOOKUP(C339,PROCV!E$50:G$126,3,0)</f>
        <v>Audiovisual</v>
      </c>
      <c r="F339" s="1" t="s">
        <v>416</v>
      </c>
      <c r="G339" s="1" t="s">
        <v>236</v>
      </c>
      <c r="H339" s="1">
        <v>2008</v>
      </c>
      <c r="I339" s="60">
        <f>VLOOKUP(H339,PROCV!E$33:F$44,2,0)</f>
        <v>1.6995153585033496</v>
      </c>
      <c r="J339" s="71">
        <v>23341</v>
      </c>
      <c r="K339" s="44">
        <f t="shared" si="5"/>
        <v>39668.38798282668</v>
      </c>
    </row>
    <row r="340" spans="1:11" s="43" customFormat="1" ht="19.7" customHeight="1" x14ac:dyDescent="0.25">
      <c r="A340" s="43" t="s">
        <v>137</v>
      </c>
      <c r="B340" s="1" t="s">
        <v>292</v>
      </c>
      <c r="C340" s="1" t="s">
        <v>348</v>
      </c>
      <c r="D340" s="1" t="s">
        <v>347</v>
      </c>
      <c r="E340" s="45" t="str">
        <f>VLOOKUP(C340,PROCV!E$50:G$126,3,0)</f>
        <v>Patrimônio</v>
      </c>
      <c r="F340" s="1" t="s">
        <v>415</v>
      </c>
      <c r="G340" s="1" t="s">
        <v>265</v>
      </c>
      <c r="H340" s="1">
        <v>2008</v>
      </c>
      <c r="I340" s="60">
        <f>VLOOKUP(H340,PROCV!E$33:F$44,2,0)</f>
        <v>1.6995153585033496</v>
      </c>
      <c r="J340" s="71">
        <v>1300000</v>
      </c>
      <c r="K340" s="44">
        <f t="shared" si="5"/>
        <v>2209369.9660543543</v>
      </c>
    </row>
    <row r="341" spans="1:11" s="43" customFormat="1" ht="19.7" customHeight="1" x14ac:dyDescent="0.25">
      <c r="A341" s="43" t="s">
        <v>139</v>
      </c>
      <c r="B341" s="1" t="s">
        <v>239</v>
      </c>
      <c r="C341" s="1" t="s">
        <v>291</v>
      </c>
      <c r="D341" s="1" t="s">
        <v>290</v>
      </c>
      <c r="E341" s="45" t="str">
        <f>VLOOKUP(C341,PROCV!E$50:G$126,3,0)</f>
        <v>NA</v>
      </c>
      <c r="F341" s="1" t="s">
        <v>416</v>
      </c>
      <c r="G341" s="1" t="s">
        <v>236</v>
      </c>
      <c r="H341" s="1">
        <v>2008</v>
      </c>
      <c r="I341" s="60">
        <f>VLOOKUP(H341,PROCV!E$33:F$44,2,0)</f>
        <v>1.6995153585033496</v>
      </c>
      <c r="J341" s="71">
        <v>4870</v>
      </c>
      <c r="K341" s="44">
        <f t="shared" si="5"/>
        <v>8276.6397959113128</v>
      </c>
    </row>
    <row r="342" spans="1:11" s="43" customFormat="1" ht="19.7" customHeight="1" x14ac:dyDescent="0.25">
      <c r="A342" s="43" t="s">
        <v>139</v>
      </c>
      <c r="B342" s="1" t="s">
        <v>239</v>
      </c>
      <c r="C342" s="1" t="s">
        <v>287</v>
      </c>
      <c r="D342" s="1" t="s">
        <v>286</v>
      </c>
      <c r="E342" s="45" t="str">
        <f>VLOOKUP(C342,PROCV!E$50:G$126,3,0)</f>
        <v>Música</v>
      </c>
      <c r="F342" s="1" t="s">
        <v>416</v>
      </c>
      <c r="G342" s="1" t="s">
        <v>236</v>
      </c>
      <c r="H342" s="1">
        <v>2008</v>
      </c>
      <c r="I342" s="60">
        <f>VLOOKUP(H342,PROCV!E$33:F$44,2,0)</f>
        <v>1.6995153585033496</v>
      </c>
      <c r="J342" s="71">
        <v>13560</v>
      </c>
      <c r="K342" s="44">
        <f t="shared" si="5"/>
        <v>23045.42826130542</v>
      </c>
    </row>
    <row r="343" spans="1:11" s="43" customFormat="1" ht="19.7" customHeight="1" x14ac:dyDescent="0.25">
      <c r="A343" s="43" t="s">
        <v>139</v>
      </c>
      <c r="B343" s="1" t="s">
        <v>239</v>
      </c>
      <c r="C343" s="1" t="s">
        <v>269</v>
      </c>
      <c r="D343" s="1" t="s">
        <v>268</v>
      </c>
      <c r="E343" s="45" t="str">
        <f>VLOOKUP(C343,PROCV!E$50:G$126,3,0)</f>
        <v>NA</v>
      </c>
      <c r="F343" s="1" t="s">
        <v>416</v>
      </c>
      <c r="G343" s="1" t="s">
        <v>236</v>
      </c>
      <c r="H343" s="1">
        <v>2008</v>
      </c>
      <c r="I343" s="60">
        <f>VLOOKUP(H343,PROCV!E$33:F$44,2,0)</f>
        <v>1.6995153585033496</v>
      </c>
      <c r="J343" s="71">
        <v>192509</v>
      </c>
      <c r="K343" s="44">
        <f t="shared" si="5"/>
        <v>327172.00215012132</v>
      </c>
    </row>
    <row r="344" spans="1:11" s="43" customFormat="1" ht="19.7" customHeight="1" x14ac:dyDescent="0.25">
      <c r="A344" s="43" t="s">
        <v>139</v>
      </c>
      <c r="B344" s="1" t="s">
        <v>239</v>
      </c>
      <c r="C344" s="1" t="s">
        <v>238</v>
      </c>
      <c r="D344" s="1" t="s">
        <v>237</v>
      </c>
      <c r="E344" s="45" t="str">
        <f>VLOOKUP(C344,PROCV!E$50:G$126,3,0)</f>
        <v>Artes Cênicas e Espetáculos</v>
      </c>
      <c r="F344" s="1" t="s">
        <v>416</v>
      </c>
      <c r="G344" s="1" t="s">
        <v>236</v>
      </c>
      <c r="H344" s="1">
        <v>2008</v>
      </c>
      <c r="I344" s="60">
        <f>VLOOKUP(H344,PROCV!E$33:F$44,2,0)</f>
        <v>1.6995153585033496</v>
      </c>
      <c r="J344" s="71">
        <v>76692</v>
      </c>
      <c r="K344" s="44">
        <f t="shared" si="5"/>
        <v>130339.23187433889</v>
      </c>
    </row>
    <row r="345" spans="1:11" s="43" customFormat="1" ht="19.7" customHeight="1" x14ac:dyDescent="0.25">
      <c r="A345" s="43" t="s">
        <v>148</v>
      </c>
      <c r="B345" s="1" t="s">
        <v>292</v>
      </c>
      <c r="C345" s="1" t="s">
        <v>291</v>
      </c>
      <c r="D345" s="1" t="s">
        <v>290</v>
      </c>
      <c r="E345" s="45" t="str">
        <f>VLOOKUP(C345,PROCV!E$50:G$126,3,0)</f>
        <v>NA</v>
      </c>
      <c r="F345" s="1" t="s">
        <v>416</v>
      </c>
      <c r="G345" s="1" t="s">
        <v>236</v>
      </c>
      <c r="H345" s="1">
        <v>2008</v>
      </c>
      <c r="I345" s="60">
        <f>VLOOKUP(H345,PROCV!E$33:F$44,2,0)</f>
        <v>1.6995153585033496</v>
      </c>
      <c r="J345" s="71">
        <v>5200</v>
      </c>
      <c r="K345" s="44">
        <f t="shared" si="5"/>
        <v>8837.4798642174173</v>
      </c>
    </row>
    <row r="346" spans="1:11" s="43" customFormat="1" ht="19.7" customHeight="1" x14ac:dyDescent="0.25">
      <c r="A346" s="43" t="s">
        <v>148</v>
      </c>
      <c r="B346" s="1" t="s">
        <v>292</v>
      </c>
      <c r="C346" s="1" t="s">
        <v>289</v>
      </c>
      <c r="D346" s="1" t="s">
        <v>288</v>
      </c>
      <c r="E346" s="45" t="str">
        <f>VLOOKUP(C346,PROCV!E$50:G$126,3,0)</f>
        <v>Editorial</v>
      </c>
      <c r="F346" s="1" t="s">
        <v>416</v>
      </c>
      <c r="G346" s="1" t="s">
        <v>236</v>
      </c>
      <c r="H346" s="1">
        <v>2008</v>
      </c>
      <c r="I346" s="60">
        <f>VLOOKUP(H346,PROCV!E$33:F$44,2,0)</f>
        <v>1.6995153585033496</v>
      </c>
      <c r="J346" s="71">
        <v>21543</v>
      </c>
      <c r="K346" s="44">
        <f t="shared" si="5"/>
        <v>36612.659368237662</v>
      </c>
    </row>
    <row r="347" spans="1:11" s="43" customFormat="1" ht="19.7" customHeight="1" x14ac:dyDescent="0.25">
      <c r="A347" s="43" t="s">
        <v>148</v>
      </c>
      <c r="B347" s="1" t="s">
        <v>292</v>
      </c>
      <c r="C347" s="1" t="s">
        <v>287</v>
      </c>
      <c r="D347" s="1" t="s">
        <v>286</v>
      </c>
      <c r="E347" s="45" t="str">
        <f>VLOOKUP(C347,PROCV!E$50:G$126,3,0)</f>
        <v>Música</v>
      </c>
      <c r="F347" s="1" t="s">
        <v>416</v>
      </c>
      <c r="G347" s="1" t="s">
        <v>236</v>
      </c>
      <c r="H347" s="1">
        <v>2008</v>
      </c>
      <c r="I347" s="60">
        <f>VLOOKUP(H347,PROCV!E$33:F$44,2,0)</f>
        <v>1.6995153585033496</v>
      </c>
      <c r="J347" s="71">
        <v>11078</v>
      </c>
      <c r="K347" s="44">
        <f t="shared" si="5"/>
        <v>18827.231141500106</v>
      </c>
    </row>
    <row r="348" spans="1:11" s="43" customFormat="1" ht="19.7" customHeight="1" x14ac:dyDescent="0.25">
      <c r="A348" s="43" t="s">
        <v>148</v>
      </c>
      <c r="B348" s="1" t="s">
        <v>292</v>
      </c>
      <c r="C348" s="1" t="s">
        <v>287</v>
      </c>
      <c r="D348" s="1" t="s">
        <v>286</v>
      </c>
      <c r="E348" s="45" t="str">
        <f>VLOOKUP(C348,PROCV!E$50:G$126,3,0)</f>
        <v>Música</v>
      </c>
      <c r="F348" s="1" t="s">
        <v>416</v>
      </c>
      <c r="G348" s="1" t="s">
        <v>236</v>
      </c>
      <c r="H348" s="1">
        <v>2008</v>
      </c>
      <c r="I348" s="60">
        <f>VLOOKUP(H348,PROCV!E$33:F$44,2,0)</f>
        <v>1.6995153585033496</v>
      </c>
      <c r="J348" s="71">
        <v>97300</v>
      </c>
      <c r="K348" s="44">
        <f t="shared" si="5"/>
        <v>165362.84438237592</v>
      </c>
    </row>
    <row r="349" spans="1:11" s="43" customFormat="1" ht="19.7" customHeight="1" x14ac:dyDescent="0.25">
      <c r="A349" s="43" t="s">
        <v>148</v>
      </c>
      <c r="B349" s="1" t="s">
        <v>292</v>
      </c>
      <c r="C349" s="1" t="s">
        <v>362</v>
      </c>
      <c r="D349" s="1" t="s">
        <v>361</v>
      </c>
      <c r="E349" s="45" t="str">
        <f>VLOOKUP(C349,PROCV!E$50:G$126,3,0)</f>
        <v>Editorial</v>
      </c>
      <c r="F349" s="1" t="s">
        <v>416</v>
      </c>
      <c r="G349" s="1" t="s">
        <v>265</v>
      </c>
      <c r="H349" s="1">
        <v>2008</v>
      </c>
      <c r="I349" s="60">
        <f>VLOOKUP(H349,PROCV!E$33:F$44,2,0)</f>
        <v>1.6995153585033496</v>
      </c>
      <c r="J349" s="71">
        <v>7219445</v>
      </c>
      <c r="K349" s="44">
        <f t="shared" si="5"/>
        <v>12269557.657370215</v>
      </c>
    </row>
    <row r="350" spans="1:11" s="43" customFormat="1" ht="19.7" customHeight="1" x14ac:dyDescent="0.25">
      <c r="A350" s="43" t="s">
        <v>148</v>
      </c>
      <c r="B350" s="1" t="s">
        <v>292</v>
      </c>
      <c r="C350" s="1" t="s">
        <v>285</v>
      </c>
      <c r="D350" s="1" t="s">
        <v>284</v>
      </c>
      <c r="E350" s="45" t="str">
        <f>VLOOKUP(C350,PROCV!E$50:G$126,3,0)</f>
        <v>Editorial</v>
      </c>
      <c r="F350" s="1" t="s">
        <v>416</v>
      </c>
      <c r="G350" s="1" t="s">
        <v>236</v>
      </c>
      <c r="H350" s="1">
        <v>2008</v>
      </c>
      <c r="I350" s="60">
        <f>VLOOKUP(H350,PROCV!E$33:F$44,2,0)</f>
        <v>1.6995153585033496</v>
      </c>
      <c r="J350" s="71">
        <v>49168</v>
      </c>
      <c r="K350" s="44">
        <f t="shared" si="5"/>
        <v>83561.771146892686</v>
      </c>
    </row>
    <row r="351" spans="1:11" s="43" customFormat="1" ht="19.7" customHeight="1" x14ac:dyDescent="0.25">
      <c r="A351" s="43" t="s">
        <v>148</v>
      </c>
      <c r="B351" s="1" t="s">
        <v>292</v>
      </c>
      <c r="C351" s="1" t="s">
        <v>283</v>
      </c>
      <c r="D351" s="1" t="s">
        <v>282</v>
      </c>
      <c r="E351" s="45" t="str">
        <f>VLOOKUP(C351,PROCV!E$50:G$126,3,0)</f>
        <v>Editorial</v>
      </c>
      <c r="F351" s="1" t="s">
        <v>416</v>
      </c>
      <c r="G351" s="1" t="s">
        <v>236</v>
      </c>
      <c r="H351" s="1">
        <v>2008</v>
      </c>
      <c r="I351" s="60">
        <f>VLOOKUP(H351,PROCV!E$33:F$44,2,0)</f>
        <v>1.6995153585033496</v>
      </c>
      <c r="J351" s="71">
        <v>68027</v>
      </c>
      <c r="K351" s="44">
        <f t="shared" si="5"/>
        <v>115612.93129290736</v>
      </c>
    </row>
    <row r="352" spans="1:11" s="43" customFormat="1" ht="19.7" customHeight="1" x14ac:dyDescent="0.25">
      <c r="A352" s="43" t="s">
        <v>148</v>
      </c>
      <c r="B352" s="1" t="s">
        <v>292</v>
      </c>
      <c r="C352" s="1" t="s">
        <v>307</v>
      </c>
      <c r="D352" s="1" t="s">
        <v>306</v>
      </c>
      <c r="E352" s="45" t="str">
        <f>VLOOKUP(C352,PROCV!E$50:G$126,3,0)</f>
        <v>NA</v>
      </c>
      <c r="F352" s="1" t="s">
        <v>416</v>
      </c>
      <c r="G352" s="1" t="s">
        <v>236</v>
      </c>
      <c r="H352" s="1">
        <v>2008</v>
      </c>
      <c r="I352" s="60">
        <f>VLOOKUP(H352,PROCV!E$33:F$44,2,0)</f>
        <v>1.6995153585033496</v>
      </c>
      <c r="J352" s="71">
        <v>11966</v>
      </c>
      <c r="K352" s="44">
        <f t="shared" si="5"/>
        <v>20336.400779851079</v>
      </c>
    </row>
    <row r="353" spans="1:11" s="43" customFormat="1" ht="19.7" customHeight="1" x14ac:dyDescent="0.25">
      <c r="A353" s="43" t="s">
        <v>148</v>
      </c>
      <c r="B353" s="1" t="s">
        <v>292</v>
      </c>
      <c r="C353" s="1" t="s">
        <v>269</v>
      </c>
      <c r="D353" s="1" t="s">
        <v>268</v>
      </c>
      <c r="E353" s="45" t="str">
        <f>VLOOKUP(C353,PROCV!E$50:G$126,3,0)</f>
        <v>NA</v>
      </c>
      <c r="F353" s="1" t="s">
        <v>416</v>
      </c>
      <c r="G353" s="1" t="s">
        <v>236</v>
      </c>
      <c r="H353" s="1">
        <v>2008</v>
      </c>
      <c r="I353" s="60">
        <f>VLOOKUP(H353,PROCV!E$33:F$44,2,0)</f>
        <v>1.6995153585033496</v>
      </c>
      <c r="J353" s="71">
        <v>2489</v>
      </c>
      <c r="K353" s="44">
        <f t="shared" si="5"/>
        <v>4230.0937273148375</v>
      </c>
    </row>
    <row r="354" spans="1:11" s="43" customFormat="1" ht="19.7" customHeight="1" x14ac:dyDescent="0.25">
      <c r="A354" s="43" t="s">
        <v>148</v>
      </c>
      <c r="B354" s="1" t="s">
        <v>292</v>
      </c>
      <c r="C354" s="1" t="s">
        <v>269</v>
      </c>
      <c r="D354" s="1" t="s">
        <v>268</v>
      </c>
      <c r="E354" s="45" t="str">
        <f>VLOOKUP(C354,PROCV!E$50:G$126,3,0)</f>
        <v>NA</v>
      </c>
      <c r="F354" s="1" t="s">
        <v>416</v>
      </c>
      <c r="G354" s="1" t="s">
        <v>236</v>
      </c>
      <c r="H354" s="1">
        <v>2008</v>
      </c>
      <c r="I354" s="60">
        <f>VLOOKUP(H354,PROCV!E$33:F$44,2,0)</f>
        <v>1.6995153585033496</v>
      </c>
      <c r="J354" s="71">
        <v>10000</v>
      </c>
      <c r="K354" s="44">
        <f t="shared" si="5"/>
        <v>16995.153585033495</v>
      </c>
    </row>
    <row r="355" spans="1:11" s="43" customFormat="1" ht="19.7" customHeight="1" x14ac:dyDescent="0.25">
      <c r="A355" s="43" t="s">
        <v>148</v>
      </c>
      <c r="B355" s="1" t="s">
        <v>292</v>
      </c>
      <c r="C355" s="1" t="s">
        <v>267</v>
      </c>
      <c r="D355" s="1" t="s">
        <v>266</v>
      </c>
      <c r="E355" s="45" t="str">
        <f>VLOOKUP(C355,PROCV!E$50:G$126,3,0)</f>
        <v>Audiovisual</v>
      </c>
      <c r="F355" s="1" t="s">
        <v>416</v>
      </c>
      <c r="G355" s="1" t="s">
        <v>265</v>
      </c>
      <c r="H355" s="1">
        <v>2008</v>
      </c>
      <c r="I355" s="60">
        <f>VLOOKUP(H355,PROCV!E$33:F$44,2,0)</f>
        <v>1.6995153585033496</v>
      </c>
      <c r="J355" s="71">
        <v>160000</v>
      </c>
      <c r="K355" s="44">
        <f t="shared" si="5"/>
        <v>271922.45736053592</v>
      </c>
    </row>
    <row r="356" spans="1:11" s="43" customFormat="1" ht="19.7" customHeight="1" x14ac:dyDescent="0.25">
      <c r="A356" s="43" t="s">
        <v>148</v>
      </c>
      <c r="B356" s="1" t="s">
        <v>292</v>
      </c>
      <c r="C356" s="1" t="s">
        <v>297</v>
      </c>
      <c r="D356" s="1" t="s">
        <v>296</v>
      </c>
      <c r="E356" s="45" t="str">
        <f>VLOOKUP(C356,PROCV!E$50:G$126,3,0)</f>
        <v>Audiovisual</v>
      </c>
      <c r="F356" s="1" t="s">
        <v>416</v>
      </c>
      <c r="G356" s="1" t="s">
        <v>236</v>
      </c>
      <c r="H356" s="1">
        <v>2008</v>
      </c>
      <c r="I356" s="60">
        <f>VLOOKUP(H356,PROCV!E$33:F$44,2,0)</f>
        <v>1.6995153585033496</v>
      </c>
      <c r="J356" s="71">
        <v>98000</v>
      </c>
      <c r="K356" s="44">
        <f t="shared" si="5"/>
        <v>166552.50513332826</v>
      </c>
    </row>
    <row r="357" spans="1:11" s="43" customFormat="1" ht="19.7" customHeight="1" x14ac:dyDescent="0.25">
      <c r="A357" s="43" t="s">
        <v>148</v>
      </c>
      <c r="B357" s="1" t="s">
        <v>292</v>
      </c>
      <c r="C357" s="1" t="s">
        <v>252</v>
      </c>
      <c r="D357" s="1" t="s">
        <v>251</v>
      </c>
      <c r="E357" s="45" t="str">
        <f>VLOOKUP(C357,PROCV!E$50:G$126,3,0)</f>
        <v>Audiovisual</v>
      </c>
      <c r="F357" s="1" t="s">
        <v>416</v>
      </c>
      <c r="G357" s="1" t="s">
        <v>236</v>
      </c>
      <c r="H357" s="1">
        <v>2008</v>
      </c>
      <c r="I357" s="60">
        <f>VLOOKUP(H357,PROCV!E$33:F$44,2,0)</f>
        <v>1.6995153585033496</v>
      </c>
      <c r="J357" s="71">
        <v>64970</v>
      </c>
      <c r="K357" s="44">
        <f t="shared" si="5"/>
        <v>110417.51284196263</v>
      </c>
    </row>
    <row r="358" spans="1:11" s="43" customFormat="1" ht="19.7" customHeight="1" x14ac:dyDescent="0.25">
      <c r="A358" s="43" t="s">
        <v>148</v>
      </c>
      <c r="B358" s="1" t="s">
        <v>292</v>
      </c>
      <c r="C358" s="1" t="s">
        <v>250</v>
      </c>
      <c r="D358" s="1" t="s">
        <v>249</v>
      </c>
      <c r="E358" s="45" t="str">
        <f>VLOOKUP(C358,PROCV!E$50:G$126,3,0)</f>
        <v>Audiovisual</v>
      </c>
      <c r="F358" s="1" t="s">
        <v>416</v>
      </c>
      <c r="G358" s="1" t="s">
        <v>236</v>
      </c>
      <c r="H358" s="1">
        <v>2008</v>
      </c>
      <c r="I358" s="60">
        <f>VLOOKUP(H358,PROCV!E$33:F$44,2,0)</f>
        <v>1.6995153585033496</v>
      </c>
      <c r="J358" s="71">
        <v>293667</v>
      </c>
      <c r="K358" s="44">
        <f t="shared" si="5"/>
        <v>499091.57678560313</v>
      </c>
    </row>
    <row r="359" spans="1:11" s="43" customFormat="1" ht="19.7" customHeight="1" x14ac:dyDescent="0.25">
      <c r="A359" s="43" t="s">
        <v>148</v>
      </c>
      <c r="B359" s="1" t="s">
        <v>292</v>
      </c>
      <c r="C359" s="1" t="s">
        <v>246</v>
      </c>
      <c r="D359" s="1" t="s">
        <v>245</v>
      </c>
      <c r="E359" s="45" t="str">
        <f>VLOOKUP(C359,PROCV!E$50:G$126,3,0)</f>
        <v>Artes Cênicas e Espetáculos</v>
      </c>
      <c r="F359" s="1" t="s">
        <v>416</v>
      </c>
      <c r="G359" s="1" t="s">
        <v>236</v>
      </c>
      <c r="H359" s="1">
        <v>2008</v>
      </c>
      <c r="I359" s="60">
        <f>VLOOKUP(H359,PROCV!E$33:F$44,2,0)</f>
        <v>1.6995153585033496</v>
      </c>
      <c r="J359" s="71">
        <v>40371</v>
      </c>
      <c r="K359" s="44">
        <f t="shared" si="5"/>
        <v>68611.134538138722</v>
      </c>
    </row>
    <row r="360" spans="1:11" s="43" customFormat="1" ht="19.7" customHeight="1" x14ac:dyDescent="0.25">
      <c r="A360" s="43" t="s">
        <v>148</v>
      </c>
      <c r="B360" s="1" t="s">
        <v>292</v>
      </c>
      <c r="C360" s="1" t="s">
        <v>313</v>
      </c>
      <c r="D360" s="1" t="s">
        <v>312</v>
      </c>
      <c r="E360" s="45" t="str">
        <f>VLOOKUP(C360,PROCV!E$50:G$126,3,0)</f>
        <v>Patrimônio</v>
      </c>
      <c r="F360" s="1" t="s">
        <v>415</v>
      </c>
      <c r="G360" s="1" t="s">
        <v>265</v>
      </c>
      <c r="H360" s="1">
        <v>2008</v>
      </c>
      <c r="I360" s="60">
        <f>VLOOKUP(H360,PROCV!E$33:F$44,2,0)</f>
        <v>1.6995153585033496</v>
      </c>
      <c r="J360" s="71">
        <v>401332</v>
      </c>
      <c r="K360" s="44">
        <f t="shared" si="5"/>
        <v>682069.89785886626</v>
      </c>
    </row>
    <row r="361" spans="1:11" s="43" customFormat="1" ht="19.7" customHeight="1" x14ac:dyDescent="0.25">
      <c r="A361" s="43" t="s">
        <v>148</v>
      </c>
      <c r="B361" s="1" t="s">
        <v>292</v>
      </c>
      <c r="C361" s="1" t="s">
        <v>348</v>
      </c>
      <c r="D361" s="1" t="s">
        <v>347</v>
      </c>
      <c r="E361" s="45" t="str">
        <f>VLOOKUP(C361,PROCV!E$50:G$126,3,0)</f>
        <v>Patrimônio</v>
      </c>
      <c r="F361" s="1" t="s">
        <v>415</v>
      </c>
      <c r="G361" s="1" t="s">
        <v>265</v>
      </c>
      <c r="H361" s="1">
        <v>2008</v>
      </c>
      <c r="I361" s="60">
        <f>VLOOKUP(H361,PROCV!E$33:F$44,2,0)</f>
        <v>1.6995153585033496</v>
      </c>
      <c r="J361" s="71">
        <v>174440</v>
      </c>
      <c r="K361" s="44">
        <f t="shared" si="5"/>
        <v>296463.4591373243</v>
      </c>
    </row>
    <row r="362" spans="1:11" s="43" customFormat="1" ht="19.7" customHeight="1" x14ac:dyDescent="0.25">
      <c r="A362" s="43" t="s">
        <v>148</v>
      </c>
      <c r="B362" s="1" t="s">
        <v>292</v>
      </c>
      <c r="C362" s="1" t="s">
        <v>348</v>
      </c>
      <c r="D362" s="1" t="s">
        <v>347</v>
      </c>
      <c r="E362" s="45" t="str">
        <f>VLOOKUP(C362,PROCV!E$50:G$126,3,0)</f>
        <v>Patrimônio</v>
      </c>
      <c r="F362" s="1" t="s">
        <v>415</v>
      </c>
      <c r="G362" s="1" t="s">
        <v>265</v>
      </c>
      <c r="H362" s="1">
        <v>2008</v>
      </c>
      <c r="I362" s="60">
        <f>VLOOKUP(H362,PROCV!E$33:F$44,2,0)</f>
        <v>1.6995153585033496</v>
      </c>
      <c r="J362" s="71">
        <v>1867607</v>
      </c>
      <c r="K362" s="44">
        <f t="shared" si="5"/>
        <v>3174026.7801483651</v>
      </c>
    </row>
    <row r="363" spans="1:11" s="43" customFormat="1" ht="19.7" customHeight="1" x14ac:dyDescent="0.25">
      <c r="A363" s="43" t="s">
        <v>151</v>
      </c>
      <c r="B363" s="1" t="s">
        <v>292</v>
      </c>
      <c r="C363" s="1" t="s">
        <v>289</v>
      </c>
      <c r="D363" s="1" t="s">
        <v>288</v>
      </c>
      <c r="E363" s="45" t="str">
        <f>VLOOKUP(C363,PROCV!E$50:G$126,3,0)</f>
        <v>Editorial</v>
      </c>
      <c r="F363" s="1" t="s">
        <v>416</v>
      </c>
      <c r="G363" s="1" t="s">
        <v>236</v>
      </c>
      <c r="H363" s="1">
        <v>2008</v>
      </c>
      <c r="I363" s="60">
        <f>VLOOKUP(H363,PROCV!E$33:F$44,2,0)</f>
        <v>1.6995153585033496</v>
      </c>
      <c r="J363" s="71">
        <v>2388</v>
      </c>
      <c r="K363" s="44">
        <f t="shared" si="5"/>
        <v>4058.4426761059985</v>
      </c>
    </row>
    <row r="364" spans="1:11" s="43" customFormat="1" ht="19.7" customHeight="1" x14ac:dyDescent="0.25">
      <c r="A364" s="43" t="s">
        <v>151</v>
      </c>
      <c r="B364" s="1" t="s">
        <v>292</v>
      </c>
      <c r="C364" s="1" t="s">
        <v>287</v>
      </c>
      <c r="D364" s="1" t="s">
        <v>286</v>
      </c>
      <c r="E364" s="45" t="str">
        <f>VLOOKUP(C364,PROCV!E$50:G$126,3,0)</f>
        <v>Música</v>
      </c>
      <c r="F364" s="1" t="s">
        <v>416</v>
      </c>
      <c r="G364" s="1" t="s">
        <v>236</v>
      </c>
      <c r="H364" s="1">
        <v>2008</v>
      </c>
      <c r="I364" s="60">
        <f>VLOOKUP(H364,PROCV!E$33:F$44,2,0)</f>
        <v>1.6995153585033496</v>
      </c>
      <c r="J364" s="71">
        <v>199072</v>
      </c>
      <c r="K364" s="44">
        <f t="shared" si="5"/>
        <v>338325.92144797882</v>
      </c>
    </row>
    <row r="365" spans="1:11" s="43" customFormat="1" ht="19.7" customHeight="1" x14ac:dyDescent="0.25">
      <c r="A365" s="43" t="s">
        <v>151</v>
      </c>
      <c r="B365" s="1" t="s">
        <v>292</v>
      </c>
      <c r="C365" s="1" t="s">
        <v>285</v>
      </c>
      <c r="D365" s="1" t="s">
        <v>284</v>
      </c>
      <c r="E365" s="45" t="str">
        <f>VLOOKUP(C365,PROCV!E$50:G$126,3,0)</f>
        <v>Editorial</v>
      </c>
      <c r="F365" s="1" t="s">
        <v>416</v>
      </c>
      <c r="G365" s="1" t="s">
        <v>236</v>
      </c>
      <c r="H365" s="1">
        <v>2008</v>
      </c>
      <c r="I365" s="60">
        <f>VLOOKUP(H365,PROCV!E$33:F$44,2,0)</f>
        <v>1.6995153585033496</v>
      </c>
      <c r="J365" s="71">
        <v>55013</v>
      </c>
      <c r="K365" s="44">
        <f t="shared" si="5"/>
        <v>93495.438417344776</v>
      </c>
    </row>
    <row r="366" spans="1:11" s="43" customFormat="1" ht="19.7" customHeight="1" x14ac:dyDescent="0.25">
      <c r="A366" s="43" t="s">
        <v>151</v>
      </c>
      <c r="B366" s="1" t="s">
        <v>292</v>
      </c>
      <c r="C366" s="1" t="s">
        <v>269</v>
      </c>
      <c r="D366" s="1" t="s">
        <v>268</v>
      </c>
      <c r="E366" s="45" t="str">
        <f>VLOOKUP(C366,PROCV!E$50:G$126,3,0)</f>
        <v>NA</v>
      </c>
      <c r="F366" s="1" t="s">
        <v>416</v>
      </c>
      <c r="G366" s="1" t="s">
        <v>236</v>
      </c>
      <c r="H366" s="1">
        <v>2008</v>
      </c>
      <c r="I366" s="60">
        <f>VLOOKUP(H366,PROCV!E$33:F$44,2,0)</f>
        <v>1.6995153585033496</v>
      </c>
      <c r="J366" s="71">
        <v>63783</v>
      </c>
      <c r="K366" s="44">
        <f t="shared" si="5"/>
        <v>108400.18811141915</v>
      </c>
    </row>
    <row r="367" spans="1:11" s="43" customFormat="1" ht="19.7" customHeight="1" x14ac:dyDescent="0.25">
      <c r="A367" s="43" t="s">
        <v>151</v>
      </c>
      <c r="B367" s="1" t="s">
        <v>292</v>
      </c>
      <c r="C367" s="1" t="s">
        <v>269</v>
      </c>
      <c r="D367" s="1" t="s">
        <v>268</v>
      </c>
      <c r="E367" s="45" t="str">
        <f>VLOOKUP(C367,PROCV!E$50:G$126,3,0)</f>
        <v>NA</v>
      </c>
      <c r="F367" s="1" t="s">
        <v>416</v>
      </c>
      <c r="G367" s="1" t="s">
        <v>236</v>
      </c>
      <c r="H367" s="1">
        <v>2008</v>
      </c>
      <c r="I367" s="60">
        <f>VLOOKUP(H367,PROCV!E$33:F$44,2,0)</f>
        <v>1.6995153585033496</v>
      </c>
      <c r="J367" s="71">
        <v>288987</v>
      </c>
      <c r="K367" s="44">
        <f t="shared" si="5"/>
        <v>491137.84490780748</v>
      </c>
    </row>
    <row r="368" spans="1:11" s="43" customFormat="1" ht="19.7" customHeight="1" x14ac:dyDescent="0.25">
      <c r="A368" s="43" t="s">
        <v>151</v>
      </c>
      <c r="B368" s="1" t="s">
        <v>292</v>
      </c>
      <c r="C368" s="1" t="s">
        <v>269</v>
      </c>
      <c r="D368" s="1" t="s">
        <v>268</v>
      </c>
      <c r="E368" s="45" t="str">
        <f>VLOOKUP(C368,PROCV!E$50:G$126,3,0)</f>
        <v>NA</v>
      </c>
      <c r="F368" s="1" t="s">
        <v>416</v>
      </c>
      <c r="G368" s="1" t="s">
        <v>236</v>
      </c>
      <c r="H368" s="1">
        <v>2008</v>
      </c>
      <c r="I368" s="60">
        <f>VLOOKUP(H368,PROCV!E$33:F$44,2,0)</f>
        <v>1.6995153585033496</v>
      </c>
      <c r="J368" s="71">
        <v>171000</v>
      </c>
      <c r="K368" s="44">
        <f t="shared" si="5"/>
        <v>290617.12630407279</v>
      </c>
    </row>
    <row r="369" spans="1:11" s="43" customFormat="1" ht="19.7" customHeight="1" x14ac:dyDescent="0.25">
      <c r="A369" s="43" t="s">
        <v>151</v>
      </c>
      <c r="B369" s="1" t="s">
        <v>292</v>
      </c>
      <c r="C369" s="1" t="s">
        <v>252</v>
      </c>
      <c r="D369" s="1" t="s">
        <v>251</v>
      </c>
      <c r="E369" s="45" t="str">
        <f>VLOOKUP(C369,PROCV!E$50:G$126,3,0)</f>
        <v>Audiovisual</v>
      </c>
      <c r="F369" s="1" t="s">
        <v>416</v>
      </c>
      <c r="G369" s="1" t="s">
        <v>236</v>
      </c>
      <c r="H369" s="1">
        <v>2008</v>
      </c>
      <c r="I369" s="60">
        <f>VLOOKUP(H369,PROCV!E$33:F$44,2,0)</f>
        <v>1.6995153585033496</v>
      </c>
      <c r="J369" s="71">
        <v>3503</v>
      </c>
      <c r="K369" s="44">
        <f t="shared" si="5"/>
        <v>5953.4023008372333</v>
      </c>
    </row>
    <row r="370" spans="1:11" s="43" customFormat="1" ht="19.7" customHeight="1" x14ac:dyDescent="0.25">
      <c r="A370" s="43" t="s">
        <v>151</v>
      </c>
      <c r="B370" s="1" t="s">
        <v>292</v>
      </c>
      <c r="C370" s="1" t="s">
        <v>241</v>
      </c>
      <c r="D370" s="1" t="s">
        <v>240</v>
      </c>
      <c r="E370" s="45" t="str">
        <f>VLOOKUP(C370,PROCV!E$50:G$126,3,0)</f>
        <v>Artes Cênicas e Espetáculos</v>
      </c>
      <c r="F370" s="1" t="s">
        <v>416</v>
      </c>
      <c r="G370" s="1" t="s">
        <v>236</v>
      </c>
      <c r="H370" s="1">
        <v>2008</v>
      </c>
      <c r="I370" s="60">
        <f>VLOOKUP(H370,PROCV!E$33:F$44,2,0)</f>
        <v>1.6995153585033496</v>
      </c>
      <c r="J370" s="71">
        <v>79005</v>
      </c>
      <c r="K370" s="44">
        <f t="shared" si="5"/>
        <v>134270.21089855712</v>
      </c>
    </row>
    <row r="371" spans="1:11" s="43" customFormat="1" ht="19.7" customHeight="1" x14ac:dyDescent="0.25">
      <c r="A371" s="43" t="s">
        <v>151</v>
      </c>
      <c r="B371" s="1" t="s">
        <v>292</v>
      </c>
      <c r="C371" s="1" t="s">
        <v>374</v>
      </c>
      <c r="D371" s="1" t="s">
        <v>373</v>
      </c>
      <c r="E371" s="45" t="str">
        <f>VLOOKUP(C371,PROCV!E$50:G$126,3,0)</f>
        <v>NA</v>
      </c>
      <c r="F371" s="1" t="s">
        <v>415</v>
      </c>
      <c r="G371" s="1" t="s">
        <v>265</v>
      </c>
      <c r="H371" s="1">
        <v>2008</v>
      </c>
      <c r="I371" s="60">
        <f>VLOOKUP(H371,PROCV!E$33:F$44,2,0)</f>
        <v>1.6995153585033496</v>
      </c>
      <c r="J371" s="71">
        <v>67097</v>
      </c>
      <c r="K371" s="44">
        <f t="shared" si="5"/>
        <v>114032.38200949924</v>
      </c>
    </row>
    <row r="372" spans="1:11" s="43" customFormat="1" ht="19.7" customHeight="1" x14ac:dyDescent="0.25">
      <c r="A372" s="43" t="s">
        <v>151</v>
      </c>
      <c r="B372" s="1" t="s">
        <v>292</v>
      </c>
      <c r="C372" s="1" t="s">
        <v>313</v>
      </c>
      <c r="D372" s="1" t="s">
        <v>312</v>
      </c>
      <c r="E372" s="45" t="str">
        <f>VLOOKUP(C372,PROCV!E$50:G$126,3,0)</f>
        <v>Patrimônio</v>
      </c>
      <c r="F372" s="1" t="s">
        <v>415</v>
      </c>
      <c r="G372" s="1" t="s">
        <v>265</v>
      </c>
      <c r="H372" s="1">
        <v>2008</v>
      </c>
      <c r="I372" s="60">
        <f>VLOOKUP(H372,PROCV!E$33:F$44,2,0)</f>
        <v>1.6995153585033496</v>
      </c>
      <c r="J372" s="71">
        <v>58641</v>
      </c>
      <c r="K372" s="44">
        <f t="shared" si="5"/>
        <v>99661.280137994923</v>
      </c>
    </row>
    <row r="373" spans="1:11" s="43" customFormat="1" ht="19.7" customHeight="1" x14ac:dyDescent="0.25">
      <c r="A373" s="43" t="s">
        <v>155</v>
      </c>
      <c r="B373" s="1" t="s">
        <v>316</v>
      </c>
      <c r="C373" s="1" t="s">
        <v>291</v>
      </c>
      <c r="D373" s="1" t="s">
        <v>290</v>
      </c>
      <c r="E373" s="45" t="str">
        <f>VLOOKUP(C373,PROCV!E$50:G$126,3,0)</f>
        <v>NA</v>
      </c>
      <c r="F373" s="1" t="s">
        <v>416</v>
      </c>
      <c r="G373" s="1" t="s">
        <v>236</v>
      </c>
      <c r="H373" s="1">
        <v>2008</v>
      </c>
      <c r="I373" s="60">
        <f>VLOOKUP(H373,PROCV!E$33:F$44,2,0)</f>
        <v>1.6995153585033496</v>
      </c>
      <c r="J373" s="71">
        <v>5213</v>
      </c>
      <c r="K373" s="44">
        <f t="shared" si="5"/>
        <v>8859.5735638779606</v>
      </c>
    </row>
    <row r="374" spans="1:11" s="43" customFormat="1" ht="19.7" customHeight="1" x14ac:dyDescent="0.25">
      <c r="A374" s="43" t="s">
        <v>155</v>
      </c>
      <c r="B374" s="1" t="s">
        <v>316</v>
      </c>
      <c r="C374" s="1" t="s">
        <v>291</v>
      </c>
      <c r="D374" s="1" t="s">
        <v>290</v>
      </c>
      <c r="E374" s="45" t="str">
        <f>VLOOKUP(C374,PROCV!E$50:G$126,3,0)</f>
        <v>NA</v>
      </c>
      <c r="F374" s="1" t="s">
        <v>416</v>
      </c>
      <c r="G374" s="1" t="s">
        <v>236</v>
      </c>
      <c r="H374" s="1">
        <v>2008</v>
      </c>
      <c r="I374" s="60">
        <f>VLOOKUP(H374,PROCV!E$33:F$44,2,0)</f>
        <v>1.6995153585033496</v>
      </c>
      <c r="J374" s="71">
        <v>119000</v>
      </c>
      <c r="K374" s="44">
        <f t="shared" si="5"/>
        <v>202242.3276618986</v>
      </c>
    </row>
    <row r="375" spans="1:11" s="43" customFormat="1" ht="19.7" customHeight="1" x14ac:dyDescent="0.25">
      <c r="A375" s="43" t="s">
        <v>155</v>
      </c>
      <c r="B375" s="1" t="s">
        <v>316</v>
      </c>
      <c r="C375" s="1" t="s">
        <v>285</v>
      </c>
      <c r="D375" s="1" t="s">
        <v>284</v>
      </c>
      <c r="E375" s="45" t="str">
        <f>VLOOKUP(C375,PROCV!E$50:G$126,3,0)</f>
        <v>Editorial</v>
      </c>
      <c r="F375" s="1" t="s">
        <v>416</v>
      </c>
      <c r="G375" s="1" t="s">
        <v>236</v>
      </c>
      <c r="H375" s="1">
        <v>2008</v>
      </c>
      <c r="I375" s="60">
        <f>VLOOKUP(H375,PROCV!E$33:F$44,2,0)</f>
        <v>1.6995153585033496</v>
      </c>
      <c r="J375" s="71">
        <v>36238</v>
      </c>
      <c r="K375" s="44">
        <f t="shared" si="5"/>
        <v>61587.037561444384</v>
      </c>
    </row>
    <row r="376" spans="1:11" s="43" customFormat="1" ht="19.7" customHeight="1" x14ac:dyDescent="0.25">
      <c r="A376" s="43" t="s">
        <v>155</v>
      </c>
      <c r="B376" s="1" t="s">
        <v>316</v>
      </c>
      <c r="C376" s="1" t="s">
        <v>281</v>
      </c>
      <c r="D376" s="1" t="s">
        <v>280</v>
      </c>
      <c r="E376" s="45" t="str">
        <f>VLOOKUP(C376,PROCV!E$50:G$126,3,0)</f>
        <v>Música</v>
      </c>
      <c r="F376" s="1" t="s">
        <v>416</v>
      </c>
      <c r="G376" s="1" t="s">
        <v>236</v>
      </c>
      <c r="H376" s="1">
        <v>2008</v>
      </c>
      <c r="I376" s="60">
        <f>VLOOKUP(H376,PROCV!E$33:F$44,2,0)</f>
        <v>1.6995153585033496</v>
      </c>
      <c r="J376" s="71">
        <v>18646</v>
      </c>
      <c r="K376" s="44">
        <f t="shared" si="5"/>
        <v>31689.163374653457</v>
      </c>
    </row>
    <row r="377" spans="1:11" s="43" customFormat="1" ht="19.7" customHeight="1" x14ac:dyDescent="0.25">
      <c r="A377" s="43" t="s">
        <v>155</v>
      </c>
      <c r="B377" s="1" t="s">
        <v>316</v>
      </c>
      <c r="C377" s="1" t="s">
        <v>346</v>
      </c>
      <c r="D377" s="1" t="s">
        <v>345</v>
      </c>
      <c r="E377" s="45" t="str">
        <f>VLOOKUP(C377,PROCV!E$50:G$126,3,0)</f>
        <v>Audiovisual</v>
      </c>
      <c r="F377" s="1" t="s">
        <v>416</v>
      </c>
      <c r="G377" s="1" t="s">
        <v>236</v>
      </c>
      <c r="H377" s="1">
        <v>2008</v>
      </c>
      <c r="I377" s="60">
        <f>VLOOKUP(H377,PROCV!E$33:F$44,2,0)</f>
        <v>1.6995153585033496</v>
      </c>
      <c r="J377" s="71">
        <v>1227206</v>
      </c>
      <c r="K377" s="44">
        <f t="shared" si="5"/>
        <v>2085655.4450474617</v>
      </c>
    </row>
    <row r="378" spans="1:11" s="43" customFormat="1" ht="19.7" customHeight="1" x14ac:dyDescent="0.25">
      <c r="A378" s="43" t="s">
        <v>155</v>
      </c>
      <c r="B378" s="1" t="s">
        <v>316</v>
      </c>
      <c r="C378" s="1" t="s">
        <v>311</v>
      </c>
      <c r="D378" s="1" t="s">
        <v>310</v>
      </c>
      <c r="E378" s="45" t="str">
        <f>VLOOKUP(C378,PROCV!E$50:G$126,3,0)</f>
        <v>Artes Cênicas e Espetáculos</v>
      </c>
      <c r="F378" s="1" t="s">
        <v>416</v>
      </c>
      <c r="G378" s="1" t="s">
        <v>236</v>
      </c>
      <c r="H378" s="1">
        <v>2008</v>
      </c>
      <c r="I378" s="60">
        <f>VLOOKUP(H378,PROCV!E$33:F$44,2,0)</f>
        <v>1.6995153585033496</v>
      </c>
      <c r="J378" s="71">
        <v>6731295</v>
      </c>
      <c r="K378" s="44">
        <f t="shared" si="5"/>
        <v>11439939.235116804</v>
      </c>
    </row>
    <row r="379" spans="1:11" s="43" customFormat="1" ht="19.7" customHeight="1" x14ac:dyDescent="0.25">
      <c r="A379" s="43" t="s">
        <v>159</v>
      </c>
      <c r="B379" s="1" t="s">
        <v>242</v>
      </c>
      <c r="C379" s="1" t="s">
        <v>285</v>
      </c>
      <c r="D379" s="1" t="s">
        <v>284</v>
      </c>
      <c r="E379" s="45" t="str">
        <f>VLOOKUP(C379,PROCV!E$50:G$126,3,0)</f>
        <v>Editorial</v>
      </c>
      <c r="F379" s="1" t="s">
        <v>416</v>
      </c>
      <c r="G379" s="1" t="s">
        <v>236</v>
      </c>
      <c r="H379" s="1">
        <v>2008</v>
      </c>
      <c r="I379" s="60">
        <f>VLOOKUP(H379,PROCV!E$33:F$44,2,0)</f>
        <v>1.6995153585033496</v>
      </c>
      <c r="J379" s="71">
        <v>1941</v>
      </c>
      <c r="K379" s="44">
        <f t="shared" si="5"/>
        <v>3298.7593108550013</v>
      </c>
    </row>
    <row r="380" spans="1:11" s="43" customFormat="1" ht="19.7" customHeight="1" x14ac:dyDescent="0.25">
      <c r="A380" s="43" t="s">
        <v>159</v>
      </c>
      <c r="B380" s="1" t="s">
        <v>242</v>
      </c>
      <c r="C380" s="1" t="s">
        <v>273</v>
      </c>
      <c r="D380" s="1" t="s">
        <v>272</v>
      </c>
      <c r="E380" s="45" t="str">
        <f>VLOOKUP(C380,PROCV!E$50:G$126,3,0)</f>
        <v>Editorial</v>
      </c>
      <c r="F380" s="1" t="s">
        <v>416</v>
      </c>
      <c r="G380" s="1" t="s">
        <v>236</v>
      </c>
      <c r="H380" s="1">
        <v>2008</v>
      </c>
      <c r="I380" s="60">
        <f>VLOOKUP(H380,PROCV!E$33:F$44,2,0)</f>
        <v>1.6995153585033496</v>
      </c>
      <c r="J380" s="71">
        <v>69355</v>
      </c>
      <c r="K380" s="44">
        <f t="shared" si="5"/>
        <v>117869.88768899981</v>
      </c>
    </row>
    <row r="381" spans="1:11" s="43" customFormat="1" ht="19.7" customHeight="1" x14ac:dyDescent="0.25">
      <c r="A381" s="43" t="s">
        <v>159</v>
      </c>
      <c r="B381" s="1" t="s">
        <v>242</v>
      </c>
      <c r="C381" s="1" t="s">
        <v>269</v>
      </c>
      <c r="D381" s="1" t="s">
        <v>268</v>
      </c>
      <c r="E381" s="45" t="str">
        <f>VLOOKUP(C381,PROCV!E$50:G$126,3,0)</f>
        <v>NA</v>
      </c>
      <c r="F381" s="1" t="s">
        <v>416</v>
      </c>
      <c r="G381" s="1" t="s">
        <v>236</v>
      </c>
      <c r="H381" s="1">
        <v>2008</v>
      </c>
      <c r="I381" s="60">
        <f>VLOOKUP(H381,PROCV!E$33:F$44,2,0)</f>
        <v>1.6995153585033496</v>
      </c>
      <c r="J381" s="71">
        <v>43374</v>
      </c>
      <c r="K381" s="44">
        <f t="shared" si="5"/>
        <v>73714.77915972429</v>
      </c>
    </row>
    <row r="382" spans="1:11" s="43" customFormat="1" ht="19.7" customHeight="1" x14ac:dyDescent="0.25">
      <c r="A382" s="43" t="s">
        <v>159</v>
      </c>
      <c r="B382" s="1" t="s">
        <v>242</v>
      </c>
      <c r="C382" s="1" t="s">
        <v>297</v>
      </c>
      <c r="D382" s="1" t="s">
        <v>296</v>
      </c>
      <c r="E382" s="45" t="str">
        <f>VLOOKUP(C382,PROCV!E$50:G$126,3,0)</f>
        <v>Audiovisual</v>
      </c>
      <c r="F382" s="1" t="s">
        <v>416</v>
      </c>
      <c r="G382" s="1" t="s">
        <v>236</v>
      </c>
      <c r="H382" s="1">
        <v>2008</v>
      </c>
      <c r="I382" s="60">
        <f>VLOOKUP(H382,PROCV!E$33:F$44,2,0)</f>
        <v>1.6995153585033496</v>
      </c>
      <c r="J382" s="71">
        <v>7935</v>
      </c>
      <c r="K382" s="44">
        <f t="shared" si="5"/>
        <v>13485.65436972408</v>
      </c>
    </row>
    <row r="383" spans="1:11" s="43" customFormat="1" ht="19.7" customHeight="1" x14ac:dyDescent="0.25">
      <c r="A383" s="43" t="s">
        <v>159</v>
      </c>
      <c r="B383" s="1" t="s">
        <v>242</v>
      </c>
      <c r="C383" s="1" t="s">
        <v>238</v>
      </c>
      <c r="D383" s="1" t="s">
        <v>237</v>
      </c>
      <c r="E383" s="45" t="str">
        <f>VLOOKUP(C383,PROCV!E$50:G$126,3,0)</f>
        <v>Artes Cênicas e Espetáculos</v>
      </c>
      <c r="F383" s="1" t="s">
        <v>416</v>
      </c>
      <c r="G383" s="1" t="s">
        <v>236</v>
      </c>
      <c r="H383" s="1">
        <v>2008</v>
      </c>
      <c r="I383" s="60">
        <f>VLOOKUP(H383,PROCV!E$33:F$44,2,0)</f>
        <v>1.6995153585033496</v>
      </c>
      <c r="J383" s="71">
        <v>11948</v>
      </c>
      <c r="K383" s="44">
        <f t="shared" si="5"/>
        <v>20305.809503398021</v>
      </c>
    </row>
    <row r="384" spans="1:11" s="43" customFormat="1" ht="19.7" customHeight="1" x14ac:dyDescent="0.25">
      <c r="A384" s="43" t="s">
        <v>163</v>
      </c>
      <c r="B384" s="1" t="s">
        <v>316</v>
      </c>
      <c r="C384" s="1" t="s">
        <v>291</v>
      </c>
      <c r="D384" s="1" t="s">
        <v>290</v>
      </c>
      <c r="E384" s="45" t="str">
        <f>VLOOKUP(C384,PROCV!E$50:G$126,3,0)</f>
        <v>NA</v>
      </c>
      <c r="F384" s="1" t="s">
        <v>416</v>
      </c>
      <c r="G384" s="1" t="s">
        <v>236</v>
      </c>
      <c r="H384" s="1">
        <v>2008</v>
      </c>
      <c r="I384" s="60">
        <f>VLOOKUP(H384,PROCV!E$33:F$44,2,0)</f>
        <v>1.6995153585033496</v>
      </c>
      <c r="J384" s="71">
        <v>7872</v>
      </c>
      <c r="K384" s="44">
        <f t="shared" si="5"/>
        <v>13378.584902138367</v>
      </c>
    </row>
    <row r="385" spans="1:11" s="43" customFormat="1" ht="19.7" customHeight="1" x14ac:dyDescent="0.25">
      <c r="A385" s="43" t="s">
        <v>163</v>
      </c>
      <c r="B385" s="1" t="s">
        <v>316</v>
      </c>
      <c r="C385" s="1" t="s">
        <v>289</v>
      </c>
      <c r="D385" s="1" t="s">
        <v>288</v>
      </c>
      <c r="E385" s="45" t="str">
        <f>VLOOKUP(C385,PROCV!E$50:G$126,3,0)</f>
        <v>Editorial</v>
      </c>
      <c r="F385" s="1" t="s">
        <v>416</v>
      </c>
      <c r="G385" s="1" t="s">
        <v>236</v>
      </c>
      <c r="H385" s="1">
        <v>2008</v>
      </c>
      <c r="I385" s="60">
        <f>VLOOKUP(H385,PROCV!E$33:F$44,2,0)</f>
        <v>1.6995153585033496</v>
      </c>
      <c r="J385" s="71">
        <v>31010</v>
      </c>
      <c r="K385" s="44">
        <f t="shared" si="5"/>
        <v>52701.97126718887</v>
      </c>
    </row>
    <row r="386" spans="1:11" s="43" customFormat="1" ht="19.7" customHeight="1" x14ac:dyDescent="0.25">
      <c r="A386" s="43" t="s">
        <v>163</v>
      </c>
      <c r="B386" s="1" t="s">
        <v>316</v>
      </c>
      <c r="C386" s="1" t="s">
        <v>287</v>
      </c>
      <c r="D386" s="1" t="s">
        <v>286</v>
      </c>
      <c r="E386" s="45" t="str">
        <f>VLOOKUP(C386,PROCV!E$50:G$126,3,0)</f>
        <v>Música</v>
      </c>
      <c r="F386" s="1" t="s">
        <v>416</v>
      </c>
      <c r="G386" s="1" t="s">
        <v>236</v>
      </c>
      <c r="H386" s="1">
        <v>2008</v>
      </c>
      <c r="I386" s="60">
        <f>VLOOKUP(H386,PROCV!E$33:F$44,2,0)</f>
        <v>1.6995153585033496</v>
      </c>
      <c r="J386" s="71">
        <v>71572</v>
      </c>
      <c r="K386" s="44">
        <f t="shared" si="5"/>
        <v>121637.71323880173</v>
      </c>
    </row>
    <row r="387" spans="1:11" s="43" customFormat="1" ht="19.7" customHeight="1" x14ac:dyDescent="0.25">
      <c r="A387" s="43" t="s">
        <v>163</v>
      </c>
      <c r="B387" s="1" t="s">
        <v>316</v>
      </c>
      <c r="C387" s="1" t="s">
        <v>285</v>
      </c>
      <c r="D387" s="1" t="s">
        <v>284</v>
      </c>
      <c r="E387" s="45" t="str">
        <f>VLOOKUP(C387,PROCV!E$50:G$126,3,0)</f>
        <v>Editorial</v>
      </c>
      <c r="F387" s="1" t="s">
        <v>416</v>
      </c>
      <c r="G387" s="1" t="s">
        <v>236</v>
      </c>
      <c r="H387" s="1">
        <v>2008</v>
      </c>
      <c r="I387" s="60">
        <f>VLOOKUP(H387,PROCV!E$33:F$44,2,0)</f>
        <v>1.6995153585033496</v>
      </c>
      <c r="J387" s="71">
        <v>4080</v>
      </c>
      <c r="K387" s="44">
        <f t="shared" ref="K387:K450" si="6">J387*I387</f>
        <v>6934.0226626936665</v>
      </c>
    </row>
    <row r="388" spans="1:11" s="43" customFormat="1" ht="19.7" customHeight="1" x14ac:dyDescent="0.25">
      <c r="A388" s="43" t="s">
        <v>163</v>
      </c>
      <c r="B388" s="1" t="s">
        <v>316</v>
      </c>
      <c r="C388" s="1" t="s">
        <v>283</v>
      </c>
      <c r="D388" s="1" t="s">
        <v>282</v>
      </c>
      <c r="E388" s="45" t="str">
        <f>VLOOKUP(C388,PROCV!E$50:G$126,3,0)</f>
        <v>Editorial</v>
      </c>
      <c r="F388" s="1" t="s">
        <v>416</v>
      </c>
      <c r="G388" s="1" t="s">
        <v>236</v>
      </c>
      <c r="H388" s="1">
        <v>2008</v>
      </c>
      <c r="I388" s="60">
        <f>VLOOKUP(H388,PROCV!E$33:F$44,2,0)</f>
        <v>1.6995153585033496</v>
      </c>
      <c r="J388" s="71">
        <v>8321</v>
      </c>
      <c r="K388" s="44">
        <f t="shared" si="6"/>
        <v>14141.667298106371</v>
      </c>
    </row>
    <row r="389" spans="1:11" s="43" customFormat="1" ht="19.7" customHeight="1" x14ac:dyDescent="0.25">
      <c r="A389" s="43" t="s">
        <v>163</v>
      </c>
      <c r="B389" s="1" t="s">
        <v>316</v>
      </c>
      <c r="C389" s="1" t="s">
        <v>269</v>
      </c>
      <c r="D389" s="1" t="s">
        <v>268</v>
      </c>
      <c r="E389" s="45" t="str">
        <f>VLOOKUP(C389,PROCV!E$50:G$126,3,0)</f>
        <v>NA</v>
      </c>
      <c r="F389" s="1" t="s">
        <v>416</v>
      </c>
      <c r="G389" s="1" t="s">
        <v>236</v>
      </c>
      <c r="H389" s="1">
        <v>2008</v>
      </c>
      <c r="I389" s="60">
        <f>VLOOKUP(H389,PROCV!E$33:F$44,2,0)</f>
        <v>1.6995153585033496</v>
      </c>
      <c r="J389" s="71">
        <v>21000</v>
      </c>
      <c r="K389" s="44">
        <f t="shared" si="6"/>
        <v>35689.822528570337</v>
      </c>
    </row>
    <row r="390" spans="1:11" s="43" customFormat="1" ht="19.7" customHeight="1" x14ac:dyDescent="0.25">
      <c r="A390" s="43" t="s">
        <v>163</v>
      </c>
      <c r="B390" s="1" t="s">
        <v>316</v>
      </c>
      <c r="C390" s="1" t="s">
        <v>260</v>
      </c>
      <c r="D390" s="1" t="s">
        <v>259</v>
      </c>
      <c r="E390" s="45" t="str">
        <f>VLOOKUP(C390,PROCV!E$50:G$126,3,0)</f>
        <v>Audiovisual</v>
      </c>
      <c r="F390" s="1" t="s">
        <v>416</v>
      </c>
      <c r="G390" s="1" t="s">
        <v>236</v>
      </c>
      <c r="H390" s="1">
        <v>2008</v>
      </c>
      <c r="I390" s="60">
        <f>VLOOKUP(H390,PROCV!E$33:F$44,2,0)</f>
        <v>1.6995153585033496</v>
      </c>
      <c r="J390" s="71">
        <v>39157</v>
      </c>
      <c r="K390" s="44">
        <f t="shared" si="6"/>
        <v>66547.922892915652</v>
      </c>
    </row>
    <row r="391" spans="1:11" s="43" customFormat="1" ht="19.7" customHeight="1" x14ac:dyDescent="0.25">
      <c r="A391" s="43" t="s">
        <v>163</v>
      </c>
      <c r="B391" s="1" t="s">
        <v>316</v>
      </c>
      <c r="C391" s="1" t="s">
        <v>252</v>
      </c>
      <c r="D391" s="1" t="s">
        <v>251</v>
      </c>
      <c r="E391" s="45" t="str">
        <f>VLOOKUP(C391,PROCV!E$50:G$126,3,0)</f>
        <v>Audiovisual</v>
      </c>
      <c r="F391" s="1" t="s">
        <v>416</v>
      </c>
      <c r="G391" s="1" t="s">
        <v>236</v>
      </c>
      <c r="H391" s="1">
        <v>2008</v>
      </c>
      <c r="I391" s="60">
        <f>VLOOKUP(H391,PROCV!E$33:F$44,2,0)</f>
        <v>1.6995153585033496</v>
      </c>
      <c r="J391" s="71">
        <v>198000</v>
      </c>
      <c r="K391" s="44">
        <f t="shared" si="6"/>
        <v>336504.04098366323</v>
      </c>
    </row>
    <row r="392" spans="1:11" s="43" customFormat="1" ht="19.7" customHeight="1" x14ac:dyDescent="0.25">
      <c r="A392" s="43" t="s">
        <v>163</v>
      </c>
      <c r="B392" s="1" t="s">
        <v>316</v>
      </c>
      <c r="C392" s="1" t="s">
        <v>332</v>
      </c>
      <c r="D392" s="1" t="s">
        <v>331</v>
      </c>
      <c r="E392" s="45" t="str">
        <f>VLOOKUP(C392,PROCV!E$50:G$126,3,0)</f>
        <v>Artes Cênicas e Espetáculos</v>
      </c>
      <c r="F392" s="1" t="s">
        <v>416</v>
      </c>
      <c r="G392" s="1" t="s">
        <v>236</v>
      </c>
      <c r="H392" s="1">
        <v>2008</v>
      </c>
      <c r="I392" s="60">
        <f>VLOOKUP(H392,PROCV!E$33:F$44,2,0)</f>
        <v>1.6995153585033496</v>
      </c>
      <c r="J392" s="71">
        <v>2462</v>
      </c>
      <c r="K392" s="44">
        <f t="shared" si="6"/>
        <v>4184.2068126352469</v>
      </c>
    </row>
    <row r="393" spans="1:11" s="43" customFormat="1" ht="19.7" customHeight="1" x14ac:dyDescent="0.25">
      <c r="A393" s="43" t="s">
        <v>163</v>
      </c>
      <c r="B393" s="1" t="s">
        <v>316</v>
      </c>
      <c r="C393" s="1" t="s">
        <v>238</v>
      </c>
      <c r="D393" s="1" t="s">
        <v>237</v>
      </c>
      <c r="E393" s="45" t="str">
        <f>VLOOKUP(C393,PROCV!E$50:G$126,3,0)</f>
        <v>Artes Cênicas e Espetáculos</v>
      </c>
      <c r="F393" s="1" t="s">
        <v>416</v>
      </c>
      <c r="G393" s="1" t="s">
        <v>236</v>
      </c>
      <c r="H393" s="1">
        <v>2008</v>
      </c>
      <c r="I393" s="60">
        <f>VLOOKUP(H393,PROCV!E$33:F$44,2,0)</f>
        <v>1.6995153585033496</v>
      </c>
      <c r="J393" s="71">
        <v>9472</v>
      </c>
      <c r="K393" s="44">
        <f t="shared" si="6"/>
        <v>16097.809475743727</v>
      </c>
    </row>
    <row r="394" spans="1:11" s="43" customFormat="1" ht="19.7" customHeight="1" x14ac:dyDescent="0.25">
      <c r="A394" s="43" t="s">
        <v>163</v>
      </c>
      <c r="B394" s="1" t="s">
        <v>316</v>
      </c>
      <c r="C394" s="1" t="s">
        <v>313</v>
      </c>
      <c r="D394" s="1" t="s">
        <v>312</v>
      </c>
      <c r="E394" s="45" t="str">
        <f>VLOOKUP(C394,PROCV!E$50:G$126,3,0)</f>
        <v>Patrimônio</v>
      </c>
      <c r="F394" s="1" t="s">
        <v>415</v>
      </c>
      <c r="G394" s="1" t="s">
        <v>265</v>
      </c>
      <c r="H394" s="1">
        <v>2008</v>
      </c>
      <c r="I394" s="60">
        <f>VLOOKUP(H394,PROCV!E$33:F$44,2,0)</f>
        <v>1.6995153585033496</v>
      </c>
      <c r="J394" s="71">
        <v>261803</v>
      </c>
      <c r="K394" s="44">
        <f t="shared" si="6"/>
        <v>444938.21940225241</v>
      </c>
    </row>
    <row r="395" spans="1:11" s="43" customFormat="1" ht="19.7" customHeight="1" x14ac:dyDescent="0.25">
      <c r="A395" s="43" t="s">
        <v>157</v>
      </c>
      <c r="B395" s="1" t="s">
        <v>292</v>
      </c>
      <c r="C395" s="1" t="s">
        <v>287</v>
      </c>
      <c r="D395" s="1" t="s">
        <v>286</v>
      </c>
      <c r="E395" s="45" t="str">
        <f>VLOOKUP(C395,PROCV!E$50:G$126,3,0)</f>
        <v>Música</v>
      </c>
      <c r="F395" s="1" t="s">
        <v>416</v>
      </c>
      <c r="G395" s="1" t="s">
        <v>236</v>
      </c>
      <c r="H395" s="1">
        <v>2008</v>
      </c>
      <c r="I395" s="60">
        <f>VLOOKUP(H395,PROCV!E$33:F$44,2,0)</f>
        <v>1.6995153585033496</v>
      </c>
      <c r="J395" s="71">
        <v>11305</v>
      </c>
      <c r="K395" s="44">
        <f t="shared" si="6"/>
        <v>19213.021127880365</v>
      </c>
    </row>
    <row r="396" spans="1:11" s="43" customFormat="1" ht="19.7" customHeight="1" x14ac:dyDescent="0.25">
      <c r="A396" s="43" t="s">
        <v>157</v>
      </c>
      <c r="B396" s="1" t="s">
        <v>292</v>
      </c>
      <c r="C396" s="1" t="s">
        <v>285</v>
      </c>
      <c r="D396" s="1" t="s">
        <v>284</v>
      </c>
      <c r="E396" s="45" t="str">
        <f>VLOOKUP(C396,PROCV!E$50:G$126,3,0)</f>
        <v>Editorial</v>
      </c>
      <c r="F396" s="1" t="s">
        <v>416</v>
      </c>
      <c r="G396" s="1" t="s">
        <v>236</v>
      </c>
      <c r="H396" s="1">
        <v>2008</v>
      </c>
      <c r="I396" s="60">
        <f>VLOOKUP(H396,PROCV!E$33:F$44,2,0)</f>
        <v>1.6995153585033496</v>
      </c>
      <c r="J396" s="71">
        <v>1524</v>
      </c>
      <c r="K396" s="44">
        <f t="shared" si="6"/>
        <v>2590.0614063591047</v>
      </c>
    </row>
    <row r="397" spans="1:11" s="43" customFormat="1" ht="19.7" customHeight="1" x14ac:dyDescent="0.25">
      <c r="A397" s="43" t="s">
        <v>157</v>
      </c>
      <c r="B397" s="1" t="s">
        <v>292</v>
      </c>
      <c r="C397" s="1" t="s">
        <v>238</v>
      </c>
      <c r="D397" s="1" t="s">
        <v>237</v>
      </c>
      <c r="E397" s="45" t="str">
        <f>VLOOKUP(C397,PROCV!E$50:G$126,3,0)</f>
        <v>Artes Cênicas e Espetáculos</v>
      </c>
      <c r="F397" s="1" t="s">
        <v>416</v>
      </c>
      <c r="G397" s="1" t="s">
        <v>236</v>
      </c>
      <c r="H397" s="1">
        <v>2008</v>
      </c>
      <c r="I397" s="60">
        <f>VLOOKUP(H397,PROCV!E$33:F$44,2,0)</f>
        <v>1.6995153585033496</v>
      </c>
      <c r="J397" s="71">
        <v>28000</v>
      </c>
      <c r="K397" s="44">
        <f t="shared" si="6"/>
        <v>47586.430038093786</v>
      </c>
    </row>
    <row r="398" spans="1:11" s="43" customFormat="1" ht="19.7" customHeight="1" x14ac:dyDescent="0.25">
      <c r="A398" s="43" t="s">
        <v>157</v>
      </c>
      <c r="B398" s="1" t="s">
        <v>292</v>
      </c>
      <c r="C398" s="1" t="s">
        <v>348</v>
      </c>
      <c r="D398" s="1" t="s">
        <v>347</v>
      </c>
      <c r="E398" s="45" t="str">
        <f>VLOOKUP(C398,PROCV!E$50:G$126,3,0)</f>
        <v>Patrimônio</v>
      </c>
      <c r="F398" s="1" t="s">
        <v>415</v>
      </c>
      <c r="G398" s="1" t="s">
        <v>265</v>
      </c>
      <c r="H398" s="1">
        <v>2008</v>
      </c>
      <c r="I398" s="60">
        <f>VLOOKUP(H398,PROCV!E$33:F$44,2,0)</f>
        <v>1.6995153585033496</v>
      </c>
      <c r="J398" s="71">
        <v>400000</v>
      </c>
      <c r="K398" s="44">
        <f t="shared" si="6"/>
        <v>679806.14340133977</v>
      </c>
    </row>
    <row r="399" spans="1:11" s="43" customFormat="1" ht="19.7" customHeight="1" x14ac:dyDescent="0.25">
      <c r="A399" s="43" t="s">
        <v>177</v>
      </c>
      <c r="B399" s="1" t="s">
        <v>242</v>
      </c>
      <c r="C399" s="1" t="s">
        <v>309</v>
      </c>
      <c r="D399" s="1" t="s">
        <v>308</v>
      </c>
      <c r="E399" s="45" t="str">
        <f>VLOOKUP(C399,PROCV!E$50:G$126,3,0)</f>
        <v>NA</v>
      </c>
      <c r="F399" s="1" t="s">
        <v>416</v>
      </c>
      <c r="G399" s="1" t="s">
        <v>236</v>
      </c>
      <c r="H399" s="1">
        <v>2008</v>
      </c>
      <c r="I399" s="60">
        <f>VLOOKUP(H399,PROCV!E$33:F$44,2,0)</f>
        <v>1.6995153585033496</v>
      </c>
      <c r="J399" s="71">
        <v>46617</v>
      </c>
      <c r="K399" s="44">
        <f t="shared" si="6"/>
        <v>79226.307467350649</v>
      </c>
    </row>
    <row r="400" spans="1:11" s="43" customFormat="1" ht="19.7" customHeight="1" x14ac:dyDescent="0.25">
      <c r="A400" s="43" t="s">
        <v>177</v>
      </c>
      <c r="B400" s="1" t="s">
        <v>242</v>
      </c>
      <c r="C400" s="1" t="s">
        <v>291</v>
      </c>
      <c r="D400" s="1" t="s">
        <v>290</v>
      </c>
      <c r="E400" s="45" t="str">
        <f>VLOOKUP(C400,PROCV!E$50:G$126,3,0)</f>
        <v>NA</v>
      </c>
      <c r="F400" s="1" t="s">
        <v>416</v>
      </c>
      <c r="G400" s="1" t="s">
        <v>236</v>
      </c>
      <c r="H400" s="1">
        <v>2008</v>
      </c>
      <c r="I400" s="60">
        <f>VLOOKUP(H400,PROCV!E$33:F$44,2,0)</f>
        <v>1.6995153585033496</v>
      </c>
      <c r="J400" s="71">
        <v>170000</v>
      </c>
      <c r="K400" s="44">
        <f t="shared" si="6"/>
        <v>288917.61094556941</v>
      </c>
    </row>
    <row r="401" spans="1:11" s="43" customFormat="1" ht="19.7" customHeight="1" x14ac:dyDescent="0.25">
      <c r="A401" s="43" t="s">
        <v>177</v>
      </c>
      <c r="B401" s="1" t="s">
        <v>242</v>
      </c>
      <c r="C401" s="1" t="s">
        <v>291</v>
      </c>
      <c r="D401" s="1" t="s">
        <v>290</v>
      </c>
      <c r="E401" s="45" t="str">
        <f>VLOOKUP(C401,PROCV!E$50:G$126,3,0)</f>
        <v>NA</v>
      </c>
      <c r="F401" s="1" t="s">
        <v>416</v>
      </c>
      <c r="G401" s="1" t="s">
        <v>236</v>
      </c>
      <c r="H401" s="1">
        <v>2008</v>
      </c>
      <c r="I401" s="60">
        <f>VLOOKUP(H401,PROCV!E$33:F$44,2,0)</f>
        <v>1.6995153585033496</v>
      </c>
      <c r="J401" s="71">
        <v>575000</v>
      </c>
      <c r="K401" s="44">
        <f t="shared" si="6"/>
        <v>977221.33113942598</v>
      </c>
    </row>
    <row r="402" spans="1:11" s="43" customFormat="1" ht="19.7" customHeight="1" x14ac:dyDescent="0.25">
      <c r="A402" s="43" t="s">
        <v>177</v>
      </c>
      <c r="B402" s="1" t="s">
        <v>242</v>
      </c>
      <c r="C402" s="1" t="s">
        <v>291</v>
      </c>
      <c r="D402" s="1" t="s">
        <v>290</v>
      </c>
      <c r="E402" s="45" t="str">
        <f>VLOOKUP(C402,PROCV!E$50:G$126,3,0)</f>
        <v>NA</v>
      </c>
      <c r="F402" s="1" t="s">
        <v>416</v>
      </c>
      <c r="G402" s="1" t="s">
        <v>236</v>
      </c>
      <c r="H402" s="1">
        <v>2008</v>
      </c>
      <c r="I402" s="60">
        <f>VLOOKUP(H402,PROCV!E$33:F$44,2,0)</f>
        <v>1.6995153585033496</v>
      </c>
      <c r="J402" s="71">
        <v>180000</v>
      </c>
      <c r="K402" s="44">
        <f t="shared" si="6"/>
        <v>305912.7645306029</v>
      </c>
    </row>
    <row r="403" spans="1:11" s="43" customFormat="1" ht="19.7" customHeight="1" x14ac:dyDescent="0.25">
      <c r="A403" s="43" t="s">
        <v>177</v>
      </c>
      <c r="B403" s="1" t="s">
        <v>242</v>
      </c>
      <c r="C403" s="1" t="s">
        <v>289</v>
      </c>
      <c r="D403" s="1" t="s">
        <v>288</v>
      </c>
      <c r="E403" s="45" t="str">
        <f>VLOOKUP(C403,PROCV!E$50:G$126,3,0)</f>
        <v>Editorial</v>
      </c>
      <c r="F403" s="1" t="s">
        <v>416</v>
      </c>
      <c r="G403" s="1" t="s">
        <v>236</v>
      </c>
      <c r="H403" s="1">
        <v>2008</v>
      </c>
      <c r="I403" s="60">
        <f>VLOOKUP(H403,PROCV!E$33:F$44,2,0)</f>
        <v>1.6995153585033496</v>
      </c>
      <c r="J403" s="71">
        <v>10650</v>
      </c>
      <c r="K403" s="44">
        <f t="shared" si="6"/>
        <v>18099.838568060673</v>
      </c>
    </row>
    <row r="404" spans="1:11" s="43" customFormat="1" ht="19.7" customHeight="1" x14ac:dyDescent="0.25">
      <c r="A404" s="43" t="s">
        <v>177</v>
      </c>
      <c r="B404" s="1" t="s">
        <v>242</v>
      </c>
      <c r="C404" s="1" t="s">
        <v>289</v>
      </c>
      <c r="D404" s="1" t="s">
        <v>288</v>
      </c>
      <c r="E404" s="45" t="str">
        <f>VLOOKUP(C404,PROCV!E$50:G$126,3,0)</f>
        <v>Editorial</v>
      </c>
      <c r="F404" s="1" t="s">
        <v>416</v>
      </c>
      <c r="G404" s="1" t="s">
        <v>236</v>
      </c>
      <c r="H404" s="1">
        <v>2008</v>
      </c>
      <c r="I404" s="60">
        <f>VLOOKUP(H404,PROCV!E$33:F$44,2,0)</f>
        <v>1.6995153585033496</v>
      </c>
      <c r="J404" s="71">
        <v>120000</v>
      </c>
      <c r="K404" s="44">
        <f t="shared" si="6"/>
        <v>203941.84302040195</v>
      </c>
    </row>
    <row r="405" spans="1:11" s="43" customFormat="1" ht="19.7" customHeight="1" x14ac:dyDescent="0.25">
      <c r="A405" s="43" t="s">
        <v>177</v>
      </c>
      <c r="B405" s="1" t="s">
        <v>242</v>
      </c>
      <c r="C405" s="1" t="s">
        <v>289</v>
      </c>
      <c r="D405" s="1" t="s">
        <v>288</v>
      </c>
      <c r="E405" s="45" t="str">
        <f>VLOOKUP(C405,PROCV!E$50:G$126,3,0)</f>
        <v>Editorial</v>
      </c>
      <c r="F405" s="1" t="s">
        <v>416</v>
      </c>
      <c r="G405" s="1" t="s">
        <v>236</v>
      </c>
      <c r="H405" s="1">
        <v>2008</v>
      </c>
      <c r="I405" s="60">
        <f>VLOOKUP(H405,PROCV!E$33:F$44,2,0)</f>
        <v>1.6995153585033496</v>
      </c>
      <c r="J405" s="71">
        <v>2900</v>
      </c>
      <c r="K405" s="44">
        <f t="shared" si="6"/>
        <v>4928.5945396597135</v>
      </c>
    </row>
    <row r="406" spans="1:11" s="43" customFormat="1" ht="19.7" customHeight="1" x14ac:dyDescent="0.25">
      <c r="A406" s="43" t="s">
        <v>177</v>
      </c>
      <c r="B406" s="1" t="s">
        <v>242</v>
      </c>
      <c r="C406" s="1" t="s">
        <v>287</v>
      </c>
      <c r="D406" s="1" t="s">
        <v>286</v>
      </c>
      <c r="E406" s="45" t="str">
        <f>VLOOKUP(C406,PROCV!E$50:G$126,3,0)</f>
        <v>Música</v>
      </c>
      <c r="F406" s="1" t="s">
        <v>416</v>
      </c>
      <c r="G406" s="1" t="s">
        <v>236</v>
      </c>
      <c r="H406" s="1">
        <v>2008</v>
      </c>
      <c r="I406" s="60">
        <f>VLOOKUP(H406,PROCV!E$33:F$44,2,0)</f>
        <v>1.6995153585033496</v>
      </c>
      <c r="J406" s="71">
        <v>70671</v>
      </c>
      <c r="K406" s="44">
        <f t="shared" si="6"/>
        <v>120106.44990079022</v>
      </c>
    </row>
    <row r="407" spans="1:11" s="43" customFormat="1" ht="19.7" customHeight="1" x14ac:dyDescent="0.25">
      <c r="A407" s="43" t="s">
        <v>177</v>
      </c>
      <c r="B407" s="1" t="s">
        <v>242</v>
      </c>
      <c r="C407" s="1" t="s">
        <v>285</v>
      </c>
      <c r="D407" s="1" t="s">
        <v>284</v>
      </c>
      <c r="E407" s="45" t="str">
        <f>VLOOKUP(C407,PROCV!E$50:G$126,3,0)</f>
        <v>Editorial</v>
      </c>
      <c r="F407" s="1" t="s">
        <v>416</v>
      </c>
      <c r="G407" s="1" t="s">
        <v>236</v>
      </c>
      <c r="H407" s="1">
        <v>2008</v>
      </c>
      <c r="I407" s="60">
        <f>VLOOKUP(H407,PROCV!E$33:F$44,2,0)</f>
        <v>1.6995153585033496</v>
      </c>
      <c r="J407" s="71">
        <v>78642</v>
      </c>
      <c r="K407" s="44">
        <f t="shared" si="6"/>
        <v>133653.28682342041</v>
      </c>
    </row>
    <row r="408" spans="1:11" s="43" customFormat="1" ht="19.7" customHeight="1" x14ac:dyDescent="0.25">
      <c r="A408" s="43" t="s">
        <v>177</v>
      </c>
      <c r="B408" s="1" t="s">
        <v>242</v>
      </c>
      <c r="C408" s="1" t="s">
        <v>283</v>
      </c>
      <c r="D408" s="1" t="s">
        <v>282</v>
      </c>
      <c r="E408" s="45" t="str">
        <f>VLOOKUP(C408,PROCV!E$50:G$126,3,0)</f>
        <v>Editorial</v>
      </c>
      <c r="F408" s="1" t="s">
        <v>416</v>
      </c>
      <c r="G408" s="1" t="s">
        <v>236</v>
      </c>
      <c r="H408" s="1">
        <v>2008</v>
      </c>
      <c r="I408" s="60">
        <f>VLOOKUP(H408,PROCV!E$33:F$44,2,0)</f>
        <v>1.6995153585033496</v>
      </c>
      <c r="J408" s="71">
        <v>14133</v>
      </c>
      <c r="K408" s="44">
        <f t="shared" si="6"/>
        <v>24019.25056172784</v>
      </c>
    </row>
    <row r="409" spans="1:11" s="43" customFormat="1" ht="19.7" customHeight="1" x14ac:dyDescent="0.25">
      <c r="A409" s="43" t="s">
        <v>177</v>
      </c>
      <c r="B409" s="1" t="s">
        <v>242</v>
      </c>
      <c r="C409" s="1" t="s">
        <v>281</v>
      </c>
      <c r="D409" s="1" t="s">
        <v>280</v>
      </c>
      <c r="E409" s="45" t="str">
        <f>VLOOKUP(C409,PROCV!E$50:G$126,3,0)</f>
        <v>Música</v>
      </c>
      <c r="F409" s="1" t="s">
        <v>416</v>
      </c>
      <c r="G409" s="1" t="s">
        <v>236</v>
      </c>
      <c r="H409" s="1">
        <v>2008</v>
      </c>
      <c r="I409" s="60">
        <f>VLOOKUP(H409,PROCV!E$33:F$44,2,0)</f>
        <v>1.6995153585033496</v>
      </c>
      <c r="J409" s="71">
        <v>25839</v>
      </c>
      <c r="K409" s="44">
        <f t="shared" si="6"/>
        <v>43913.77734836805</v>
      </c>
    </row>
    <row r="410" spans="1:11" s="43" customFormat="1" ht="19.7" customHeight="1" x14ac:dyDescent="0.25">
      <c r="A410" s="43" t="s">
        <v>177</v>
      </c>
      <c r="B410" s="1" t="s">
        <v>242</v>
      </c>
      <c r="C410" s="1" t="s">
        <v>279</v>
      </c>
      <c r="D410" s="1" t="s">
        <v>278</v>
      </c>
      <c r="E410" s="45" t="str">
        <f>VLOOKUP(C410,PROCV!E$50:G$126,3,0)</f>
        <v>Editorial</v>
      </c>
      <c r="F410" s="1" t="s">
        <v>416</v>
      </c>
      <c r="G410" s="1" t="s">
        <v>236</v>
      </c>
      <c r="H410" s="1">
        <v>2008</v>
      </c>
      <c r="I410" s="60">
        <f>VLOOKUP(H410,PROCV!E$33:F$44,2,0)</f>
        <v>1.6995153585033496</v>
      </c>
      <c r="J410" s="71">
        <v>14022</v>
      </c>
      <c r="K410" s="44">
        <f t="shared" si="6"/>
        <v>23830.604356933967</v>
      </c>
    </row>
    <row r="411" spans="1:11" s="43" customFormat="1" ht="19.7" customHeight="1" x14ac:dyDescent="0.25">
      <c r="A411" s="43" t="s">
        <v>177</v>
      </c>
      <c r="B411" s="1" t="s">
        <v>242</v>
      </c>
      <c r="C411" s="1" t="s">
        <v>279</v>
      </c>
      <c r="D411" s="1" t="s">
        <v>278</v>
      </c>
      <c r="E411" s="45" t="str">
        <f>VLOOKUP(C411,PROCV!E$50:G$126,3,0)</f>
        <v>Editorial</v>
      </c>
      <c r="F411" s="1" t="s">
        <v>416</v>
      </c>
      <c r="G411" s="1" t="s">
        <v>236</v>
      </c>
      <c r="H411" s="1">
        <v>2008</v>
      </c>
      <c r="I411" s="60">
        <f>VLOOKUP(H411,PROCV!E$33:F$44,2,0)</f>
        <v>1.6995153585033496</v>
      </c>
      <c r="J411" s="71">
        <v>30000</v>
      </c>
      <c r="K411" s="44">
        <f t="shared" si="6"/>
        <v>50985.460755100488</v>
      </c>
    </row>
    <row r="412" spans="1:11" s="43" customFormat="1" ht="19.7" customHeight="1" x14ac:dyDescent="0.25">
      <c r="A412" s="43" t="s">
        <v>177</v>
      </c>
      <c r="B412" s="1" t="s">
        <v>242</v>
      </c>
      <c r="C412" s="1" t="s">
        <v>277</v>
      </c>
      <c r="D412" s="1" t="s">
        <v>276</v>
      </c>
      <c r="E412" s="45" t="str">
        <f>VLOOKUP(C412,PROCV!E$50:G$126,3,0)</f>
        <v>Editorial</v>
      </c>
      <c r="F412" s="1" t="s">
        <v>416</v>
      </c>
      <c r="G412" s="1" t="s">
        <v>236</v>
      </c>
      <c r="H412" s="1">
        <v>2008</v>
      </c>
      <c r="I412" s="60">
        <f>VLOOKUP(H412,PROCV!E$33:F$44,2,0)</f>
        <v>1.6995153585033496</v>
      </c>
      <c r="J412" s="71">
        <v>3676</v>
      </c>
      <c r="K412" s="44">
        <f t="shared" si="6"/>
        <v>6247.4184578583126</v>
      </c>
    </row>
    <row r="413" spans="1:11" s="43" customFormat="1" ht="19.7" customHeight="1" x14ac:dyDescent="0.25">
      <c r="A413" s="43" t="s">
        <v>177</v>
      </c>
      <c r="B413" s="1" t="s">
        <v>242</v>
      </c>
      <c r="C413" s="1" t="s">
        <v>307</v>
      </c>
      <c r="D413" s="1" t="s">
        <v>306</v>
      </c>
      <c r="E413" s="45" t="str">
        <f>VLOOKUP(C413,PROCV!E$50:G$126,3,0)</f>
        <v>NA</v>
      </c>
      <c r="F413" s="1" t="s">
        <v>416</v>
      </c>
      <c r="G413" s="1" t="s">
        <v>236</v>
      </c>
      <c r="H413" s="1">
        <v>2008</v>
      </c>
      <c r="I413" s="60">
        <f>VLOOKUP(H413,PROCV!E$33:F$44,2,0)</f>
        <v>1.6995153585033496</v>
      </c>
      <c r="J413" s="71">
        <v>9787</v>
      </c>
      <c r="K413" s="44">
        <f t="shared" si="6"/>
        <v>16633.156813672282</v>
      </c>
    </row>
    <row r="414" spans="1:11" s="43" customFormat="1" ht="19.7" customHeight="1" x14ac:dyDescent="0.25">
      <c r="A414" s="43" t="s">
        <v>177</v>
      </c>
      <c r="B414" s="1" t="s">
        <v>242</v>
      </c>
      <c r="C414" s="1" t="s">
        <v>273</v>
      </c>
      <c r="D414" s="1" t="s">
        <v>272</v>
      </c>
      <c r="E414" s="45" t="str">
        <f>VLOOKUP(C414,PROCV!E$50:G$126,3,0)</f>
        <v>Editorial</v>
      </c>
      <c r="F414" s="1" t="s">
        <v>416</v>
      </c>
      <c r="G414" s="1" t="s">
        <v>236</v>
      </c>
      <c r="H414" s="1">
        <v>2008</v>
      </c>
      <c r="I414" s="60">
        <f>VLOOKUP(H414,PROCV!E$33:F$44,2,0)</f>
        <v>1.6995153585033496</v>
      </c>
      <c r="J414" s="71">
        <v>11181</v>
      </c>
      <c r="K414" s="44">
        <f t="shared" si="6"/>
        <v>19002.281223425951</v>
      </c>
    </row>
    <row r="415" spans="1:11" s="43" customFormat="1" ht="19.7" customHeight="1" x14ac:dyDescent="0.25">
      <c r="A415" s="43" t="s">
        <v>177</v>
      </c>
      <c r="B415" s="1" t="s">
        <v>242</v>
      </c>
      <c r="C415" s="1" t="s">
        <v>273</v>
      </c>
      <c r="D415" s="1" t="s">
        <v>272</v>
      </c>
      <c r="E415" s="45" t="str">
        <f>VLOOKUP(C415,PROCV!E$50:G$126,3,0)</f>
        <v>Editorial</v>
      </c>
      <c r="F415" s="1" t="s">
        <v>416</v>
      </c>
      <c r="G415" s="1" t="s">
        <v>236</v>
      </c>
      <c r="H415" s="1">
        <v>2008</v>
      </c>
      <c r="I415" s="60">
        <f>VLOOKUP(H415,PROCV!E$33:F$44,2,0)</f>
        <v>1.6995153585033496</v>
      </c>
      <c r="J415" s="71">
        <v>147000</v>
      </c>
      <c r="K415" s="44">
        <f t="shared" si="6"/>
        <v>249828.75769999239</v>
      </c>
    </row>
    <row r="416" spans="1:11" s="43" customFormat="1" ht="19.7" customHeight="1" x14ac:dyDescent="0.25">
      <c r="A416" s="43" t="s">
        <v>177</v>
      </c>
      <c r="B416" s="1" t="s">
        <v>242</v>
      </c>
      <c r="C416" s="1" t="s">
        <v>271</v>
      </c>
      <c r="D416" s="1" t="s">
        <v>270</v>
      </c>
      <c r="E416" s="45" t="str">
        <f>VLOOKUP(C416,PROCV!E$50:G$126,3,0)</f>
        <v>Editorial</v>
      </c>
      <c r="F416" s="1" t="s">
        <v>416</v>
      </c>
      <c r="G416" s="1" t="s">
        <v>236</v>
      </c>
      <c r="H416" s="1">
        <v>2008</v>
      </c>
      <c r="I416" s="60">
        <f>VLOOKUP(H416,PROCV!E$33:F$44,2,0)</f>
        <v>1.6995153585033496</v>
      </c>
      <c r="J416" s="71">
        <v>33486</v>
      </c>
      <c r="K416" s="44">
        <f t="shared" si="6"/>
        <v>56909.971294843162</v>
      </c>
    </row>
    <row r="417" spans="1:11" s="43" customFormat="1" ht="19.7" customHeight="1" x14ac:dyDescent="0.25">
      <c r="A417" s="43" t="s">
        <v>177</v>
      </c>
      <c r="B417" s="1" t="s">
        <v>242</v>
      </c>
      <c r="C417" s="1" t="s">
        <v>315</v>
      </c>
      <c r="D417" s="1" t="s">
        <v>314</v>
      </c>
      <c r="E417" s="45" t="str">
        <f>VLOOKUP(C417,PROCV!E$50:G$126,3,0)</f>
        <v>Editorial</v>
      </c>
      <c r="F417" s="1" t="s">
        <v>416</v>
      </c>
      <c r="G417" s="1" t="s">
        <v>236</v>
      </c>
      <c r="H417" s="1">
        <v>2008</v>
      </c>
      <c r="I417" s="60">
        <f>VLOOKUP(H417,PROCV!E$33:F$44,2,0)</f>
        <v>1.6995153585033496</v>
      </c>
      <c r="J417" s="71">
        <v>10000</v>
      </c>
      <c r="K417" s="44">
        <f t="shared" si="6"/>
        <v>16995.153585033495</v>
      </c>
    </row>
    <row r="418" spans="1:11" s="43" customFormat="1" ht="19.7" customHeight="1" x14ac:dyDescent="0.25">
      <c r="A418" s="43" t="s">
        <v>177</v>
      </c>
      <c r="B418" s="1" t="s">
        <v>242</v>
      </c>
      <c r="C418" s="1" t="s">
        <v>269</v>
      </c>
      <c r="D418" s="1" t="s">
        <v>268</v>
      </c>
      <c r="E418" s="45" t="str">
        <f>VLOOKUP(C418,PROCV!E$50:G$126,3,0)</f>
        <v>NA</v>
      </c>
      <c r="F418" s="1" t="s">
        <v>416</v>
      </c>
      <c r="G418" s="1" t="s">
        <v>236</v>
      </c>
      <c r="H418" s="1">
        <v>2008</v>
      </c>
      <c r="I418" s="60">
        <f>VLOOKUP(H418,PROCV!E$33:F$44,2,0)</f>
        <v>1.6995153585033496</v>
      </c>
      <c r="J418" s="71">
        <v>16929</v>
      </c>
      <c r="K418" s="44">
        <f t="shared" si="6"/>
        <v>28771.095504103203</v>
      </c>
    </row>
    <row r="419" spans="1:11" s="43" customFormat="1" ht="19.7" customHeight="1" x14ac:dyDescent="0.25">
      <c r="A419" s="43" t="s">
        <v>177</v>
      </c>
      <c r="B419" s="1" t="s">
        <v>242</v>
      </c>
      <c r="C419" s="1" t="s">
        <v>269</v>
      </c>
      <c r="D419" s="1" t="s">
        <v>268</v>
      </c>
      <c r="E419" s="45" t="str">
        <f>VLOOKUP(C419,PROCV!E$50:G$126,3,0)</f>
        <v>NA</v>
      </c>
      <c r="F419" s="1" t="s">
        <v>416</v>
      </c>
      <c r="G419" s="1" t="s">
        <v>236</v>
      </c>
      <c r="H419" s="1">
        <v>2008</v>
      </c>
      <c r="I419" s="60">
        <f>VLOOKUP(H419,PROCV!E$33:F$44,2,0)</f>
        <v>1.6995153585033496</v>
      </c>
      <c r="J419" s="71">
        <v>220000</v>
      </c>
      <c r="K419" s="44">
        <f t="shared" si="6"/>
        <v>373893.37887073692</v>
      </c>
    </row>
    <row r="420" spans="1:11" s="43" customFormat="1" ht="19.7" customHeight="1" x14ac:dyDescent="0.25">
      <c r="A420" s="43" t="s">
        <v>177</v>
      </c>
      <c r="B420" s="1" t="s">
        <v>242</v>
      </c>
      <c r="C420" s="1" t="s">
        <v>258</v>
      </c>
      <c r="D420" s="1" t="s">
        <v>257</v>
      </c>
      <c r="E420" s="45" t="str">
        <f>VLOOKUP(C420,PROCV!E$50:G$126,3,0)</f>
        <v>Audiovisual</v>
      </c>
      <c r="F420" s="1" t="s">
        <v>416</v>
      </c>
      <c r="G420" s="1" t="s">
        <v>236</v>
      </c>
      <c r="H420" s="1">
        <v>2008</v>
      </c>
      <c r="I420" s="60">
        <f>VLOOKUP(H420,PROCV!E$33:F$44,2,0)</f>
        <v>1.6995153585033496</v>
      </c>
      <c r="J420" s="71">
        <v>40268</v>
      </c>
      <c r="K420" s="44">
        <f t="shared" si="6"/>
        <v>68436.084456212877</v>
      </c>
    </row>
    <row r="421" spans="1:11" s="43" customFormat="1" ht="19.7" customHeight="1" x14ac:dyDescent="0.25">
      <c r="A421" s="43" t="s">
        <v>177</v>
      </c>
      <c r="B421" s="1" t="s">
        <v>242</v>
      </c>
      <c r="C421" s="1" t="s">
        <v>254</v>
      </c>
      <c r="D421" s="1" t="s">
        <v>253</v>
      </c>
      <c r="E421" s="45" t="str">
        <f>VLOOKUP(C421,PROCV!E$50:G$126,3,0)</f>
        <v>Música</v>
      </c>
      <c r="F421" s="1" t="s">
        <v>416</v>
      </c>
      <c r="G421" s="1" t="s">
        <v>236</v>
      </c>
      <c r="H421" s="1">
        <v>2008</v>
      </c>
      <c r="I421" s="60">
        <f>VLOOKUP(H421,PROCV!E$33:F$44,2,0)</f>
        <v>1.6995153585033496</v>
      </c>
      <c r="J421" s="71">
        <v>54687</v>
      </c>
      <c r="K421" s="44">
        <f t="shared" si="6"/>
        <v>92941.396410472677</v>
      </c>
    </row>
    <row r="422" spans="1:11" s="43" customFormat="1" ht="19.7" customHeight="1" x14ac:dyDescent="0.25">
      <c r="A422" s="43" t="s">
        <v>177</v>
      </c>
      <c r="B422" s="1" t="s">
        <v>242</v>
      </c>
      <c r="C422" s="1" t="s">
        <v>252</v>
      </c>
      <c r="D422" s="1" t="s">
        <v>251</v>
      </c>
      <c r="E422" s="45" t="str">
        <f>VLOOKUP(C422,PROCV!E$50:G$126,3,0)</f>
        <v>Audiovisual</v>
      </c>
      <c r="F422" s="1" t="s">
        <v>416</v>
      </c>
      <c r="G422" s="1" t="s">
        <v>236</v>
      </c>
      <c r="H422" s="1">
        <v>2008</v>
      </c>
      <c r="I422" s="60">
        <f>VLOOKUP(H422,PROCV!E$33:F$44,2,0)</f>
        <v>1.6995153585033496</v>
      </c>
      <c r="J422" s="71">
        <v>139039</v>
      </c>
      <c r="K422" s="44">
        <f t="shared" si="6"/>
        <v>236298.91593094723</v>
      </c>
    </row>
    <row r="423" spans="1:11" s="43" customFormat="1" ht="19.7" customHeight="1" x14ac:dyDescent="0.25">
      <c r="A423" s="43" t="s">
        <v>177</v>
      </c>
      <c r="B423" s="1" t="s">
        <v>242</v>
      </c>
      <c r="C423" s="1" t="s">
        <v>250</v>
      </c>
      <c r="D423" s="1" t="s">
        <v>249</v>
      </c>
      <c r="E423" s="45" t="str">
        <f>VLOOKUP(C423,PROCV!E$50:G$126,3,0)</f>
        <v>Audiovisual</v>
      </c>
      <c r="F423" s="1" t="s">
        <v>416</v>
      </c>
      <c r="G423" s="1" t="s">
        <v>236</v>
      </c>
      <c r="H423" s="1">
        <v>2008</v>
      </c>
      <c r="I423" s="60">
        <f>VLOOKUP(H423,PROCV!E$33:F$44,2,0)</f>
        <v>1.6995153585033496</v>
      </c>
      <c r="J423" s="71">
        <v>12563</v>
      </c>
      <c r="K423" s="44">
        <f t="shared" si="6"/>
        <v>21351.01144887758</v>
      </c>
    </row>
    <row r="424" spans="1:11" s="43" customFormat="1" ht="19.7" customHeight="1" x14ac:dyDescent="0.25">
      <c r="A424" s="43" t="s">
        <v>177</v>
      </c>
      <c r="B424" s="1" t="s">
        <v>242</v>
      </c>
      <c r="C424" s="1" t="s">
        <v>250</v>
      </c>
      <c r="D424" s="1" t="s">
        <v>249</v>
      </c>
      <c r="E424" s="45" t="str">
        <f>VLOOKUP(C424,PROCV!E$50:G$126,3,0)</f>
        <v>Audiovisual</v>
      </c>
      <c r="F424" s="1" t="s">
        <v>416</v>
      </c>
      <c r="G424" s="1" t="s">
        <v>236</v>
      </c>
      <c r="H424" s="1">
        <v>2008</v>
      </c>
      <c r="I424" s="60">
        <f>VLOOKUP(H424,PROCV!E$33:F$44,2,0)</f>
        <v>1.6995153585033496</v>
      </c>
      <c r="J424" s="71">
        <v>86200</v>
      </c>
      <c r="K424" s="44">
        <f t="shared" si="6"/>
        <v>146498.22390298874</v>
      </c>
    </row>
    <row r="425" spans="1:11" s="43" customFormat="1" ht="19.7" customHeight="1" x14ac:dyDescent="0.25">
      <c r="A425" s="43" t="s">
        <v>177</v>
      </c>
      <c r="B425" s="1" t="s">
        <v>242</v>
      </c>
      <c r="C425" s="1" t="s">
        <v>346</v>
      </c>
      <c r="D425" s="1" t="s">
        <v>345</v>
      </c>
      <c r="E425" s="45" t="str">
        <f>VLOOKUP(C425,PROCV!E$50:G$126,3,0)</f>
        <v>Audiovisual</v>
      </c>
      <c r="F425" s="1" t="s">
        <v>416</v>
      </c>
      <c r="G425" s="1" t="s">
        <v>236</v>
      </c>
      <c r="H425" s="1">
        <v>2008</v>
      </c>
      <c r="I425" s="60">
        <f>VLOOKUP(H425,PROCV!E$33:F$44,2,0)</f>
        <v>1.6995153585033496</v>
      </c>
      <c r="J425" s="71">
        <v>1161699</v>
      </c>
      <c r="K425" s="44">
        <f t="shared" si="6"/>
        <v>1974325.2924579827</v>
      </c>
    </row>
    <row r="426" spans="1:11" s="43" customFormat="1" ht="19.7" customHeight="1" x14ac:dyDescent="0.25">
      <c r="A426" s="43" t="s">
        <v>177</v>
      </c>
      <c r="B426" s="1" t="s">
        <v>242</v>
      </c>
      <c r="C426" s="1" t="s">
        <v>370</v>
      </c>
      <c r="D426" s="1" t="s">
        <v>369</v>
      </c>
      <c r="E426" s="45" t="str">
        <f>VLOOKUP(C426,PROCV!E$50:G$126,3,0)</f>
        <v>NA</v>
      </c>
      <c r="F426" s="1" t="s">
        <v>415</v>
      </c>
      <c r="G426" s="1" t="s">
        <v>265</v>
      </c>
      <c r="H426" s="1">
        <v>2008</v>
      </c>
      <c r="I426" s="60">
        <f>VLOOKUP(H426,PROCV!E$33:F$44,2,0)</f>
        <v>1.6995153585033496</v>
      </c>
      <c r="J426" s="71">
        <v>238398</v>
      </c>
      <c r="K426" s="44">
        <f t="shared" si="6"/>
        <v>405161.06243648153</v>
      </c>
    </row>
    <row r="427" spans="1:11" s="43" customFormat="1" ht="19.7" customHeight="1" x14ac:dyDescent="0.25">
      <c r="A427" s="43" t="s">
        <v>177</v>
      </c>
      <c r="B427" s="1" t="s">
        <v>242</v>
      </c>
      <c r="C427" s="1" t="s">
        <v>238</v>
      </c>
      <c r="D427" s="1" t="s">
        <v>237</v>
      </c>
      <c r="E427" s="45" t="str">
        <f>VLOOKUP(C427,PROCV!E$50:G$126,3,0)</f>
        <v>Artes Cênicas e Espetáculos</v>
      </c>
      <c r="F427" s="1" t="s">
        <v>416</v>
      </c>
      <c r="G427" s="1" t="s">
        <v>236</v>
      </c>
      <c r="H427" s="1">
        <v>2008</v>
      </c>
      <c r="I427" s="60">
        <f>VLOOKUP(H427,PROCV!E$33:F$44,2,0)</f>
        <v>1.6995153585033496</v>
      </c>
      <c r="J427" s="71">
        <v>62477</v>
      </c>
      <c r="K427" s="44">
        <f t="shared" si="6"/>
        <v>106180.62105321378</v>
      </c>
    </row>
    <row r="428" spans="1:11" s="43" customFormat="1" ht="19.7" customHeight="1" x14ac:dyDescent="0.25">
      <c r="A428" s="43" t="s">
        <v>177</v>
      </c>
      <c r="B428" s="1" t="s">
        <v>242</v>
      </c>
      <c r="C428" s="1" t="s">
        <v>241</v>
      </c>
      <c r="D428" s="1" t="s">
        <v>240</v>
      </c>
      <c r="E428" s="45" t="str">
        <f>VLOOKUP(C428,PROCV!E$50:G$126,3,0)</f>
        <v>Artes Cênicas e Espetáculos</v>
      </c>
      <c r="F428" s="1" t="s">
        <v>416</v>
      </c>
      <c r="G428" s="1" t="s">
        <v>236</v>
      </c>
      <c r="H428" s="1">
        <v>2008</v>
      </c>
      <c r="I428" s="60">
        <f>VLOOKUP(H428,PROCV!E$33:F$44,2,0)</f>
        <v>1.6995153585033496</v>
      </c>
      <c r="J428" s="71">
        <v>116000</v>
      </c>
      <c r="K428" s="44">
        <f t="shared" si="6"/>
        <v>197143.78158638856</v>
      </c>
    </row>
    <row r="429" spans="1:11" s="43" customFormat="1" ht="19.7" customHeight="1" x14ac:dyDescent="0.25">
      <c r="A429" s="43" t="s">
        <v>177</v>
      </c>
      <c r="B429" s="1" t="s">
        <v>242</v>
      </c>
      <c r="C429" s="1" t="s">
        <v>330</v>
      </c>
      <c r="D429" s="1" t="s">
        <v>329</v>
      </c>
      <c r="E429" s="45" t="str">
        <f>VLOOKUP(C429,PROCV!E$50:G$126,3,0)</f>
        <v>Educação e Criação em Artes</v>
      </c>
      <c r="F429" s="1" t="s">
        <v>416</v>
      </c>
      <c r="G429" s="1" t="s">
        <v>236</v>
      </c>
      <c r="H429" s="1">
        <v>2008</v>
      </c>
      <c r="I429" s="60">
        <f>VLOOKUP(H429,PROCV!E$33:F$44,2,0)</f>
        <v>1.6995153585033496</v>
      </c>
      <c r="J429" s="71">
        <v>83559</v>
      </c>
      <c r="K429" s="44">
        <f t="shared" si="6"/>
        <v>142009.80384118139</v>
      </c>
    </row>
    <row r="430" spans="1:11" s="43" customFormat="1" ht="19.7" customHeight="1" x14ac:dyDescent="0.25">
      <c r="A430" s="43" t="s">
        <v>177</v>
      </c>
      <c r="B430" s="1" t="s">
        <v>242</v>
      </c>
      <c r="C430" s="1" t="s">
        <v>313</v>
      </c>
      <c r="D430" s="1" t="s">
        <v>312</v>
      </c>
      <c r="E430" s="45" t="str">
        <f>VLOOKUP(C430,PROCV!E$50:G$126,3,0)</f>
        <v>Patrimônio</v>
      </c>
      <c r="F430" s="1" t="s">
        <v>415</v>
      </c>
      <c r="G430" s="1" t="s">
        <v>265</v>
      </c>
      <c r="H430" s="1">
        <v>2008</v>
      </c>
      <c r="I430" s="60">
        <f>VLOOKUP(H430,PROCV!E$33:F$44,2,0)</f>
        <v>1.6995153585033496</v>
      </c>
      <c r="J430" s="71">
        <v>28442</v>
      </c>
      <c r="K430" s="44">
        <f t="shared" si="6"/>
        <v>48337.615826552268</v>
      </c>
    </row>
    <row r="431" spans="1:11" s="43" customFormat="1" ht="19.7" customHeight="1" x14ac:dyDescent="0.25">
      <c r="A431" s="43" t="s">
        <v>177</v>
      </c>
      <c r="B431" s="1" t="s">
        <v>242</v>
      </c>
      <c r="C431" s="1" t="s">
        <v>348</v>
      </c>
      <c r="D431" s="1" t="s">
        <v>347</v>
      </c>
      <c r="E431" s="45" t="str">
        <f>VLOOKUP(C431,PROCV!E$50:G$126,3,0)</f>
        <v>Patrimônio</v>
      </c>
      <c r="F431" s="1" t="s">
        <v>415</v>
      </c>
      <c r="G431" s="1" t="s">
        <v>265</v>
      </c>
      <c r="H431" s="1">
        <v>2008</v>
      </c>
      <c r="I431" s="60">
        <f>VLOOKUP(H431,PROCV!E$33:F$44,2,0)</f>
        <v>1.6995153585033496</v>
      </c>
      <c r="J431" s="71">
        <v>1346296</v>
      </c>
      <c r="K431" s="44">
        <f t="shared" si="6"/>
        <v>2288050.7290916257</v>
      </c>
    </row>
    <row r="432" spans="1:11" s="43" customFormat="1" ht="19.7" customHeight="1" x14ac:dyDescent="0.25">
      <c r="A432" s="43" t="s">
        <v>177</v>
      </c>
      <c r="B432" s="1" t="s">
        <v>242</v>
      </c>
      <c r="C432" s="1" t="s">
        <v>311</v>
      </c>
      <c r="D432" s="1" t="s">
        <v>310</v>
      </c>
      <c r="E432" s="45" t="str">
        <f>VLOOKUP(C432,PROCV!E$50:G$126,3,0)</f>
        <v>Artes Cênicas e Espetáculos</v>
      </c>
      <c r="F432" s="1" t="s">
        <v>416</v>
      </c>
      <c r="G432" s="1" t="s">
        <v>236</v>
      </c>
      <c r="H432" s="1">
        <v>2008</v>
      </c>
      <c r="I432" s="60">
        <f>VLOOKUP(H432,PROCV!E$33:F$44,2,0)</f>
        <v>1.6995153585033496</v>
      </c>
      <c r="J432" s="71">
        <v>88094</v>
      </c>
      <c r="K432" s="44">
        <f t="shared" si="6"/>
        <v>149717.10599199409</v>
      </c>
    </row>
    <row r="433" spans="1:11" s="43" customFormat="1" ht="19.7" customHeight="1" x14ac:dyDescent="0.25">
      <c r="A433" s="43" t="s">
        <v>173</v>
      </c>
      <c r="B433" s="1" t="s">
        <v>316</v>
      </c>
      <c r="C433" s="1" t="s">
        <v>291</v>
      </c>
      <c r="D433" s="1" t="s">
        <v>290</v>
      </c>
      <c r="E433" s="45" t="str">
        <f>VLOOKUP(C433,PROCV!E$50:G$126,3,0)</f>
        <v>NA</v>
      </c>
      <c r="F433" s="1" t="s">
        <v>416</v>
      </c>
      <c r="G433" s="1" t="s">
        <v>236</v>
      </c>
      <c r="H433" s="1">
        <v>2008</v>
      </c>
      <c r="I433" s="60">
        <f>VLOOKUP(H433,PROCV!E$33:F$44,2,0)</f>
        <v>1.6995153585033496</v>
      </c>
      <c r="J433" s="71">
        <v>3294</v>
      </c>
      <c r="K433" s="44">
        <f t="shared" si="6"/>
        <v>5598.2035909100332</v>
      </c>
    </row>
    <row r="434" spans="1:11" s="43" customFormat="1" ht="19.7" customHeight="1" x14ac:dyDescent="0.25">
      <c r="A434" s="43" t="s">
        <v>173</v>
      </c>
      <c r="B434" s="1" t="s">
        <v>316</v>
      </c>
      <c r="C434" s="1" t="s">
        <v>285</v>
      </c>
      <c r="D434" s="1" t="s">
        <v>284</v>
      </c>
      <c r="E434" s="45" t="str">
        <f>VLOOKUP(C434,PROCV!E$50:G$126,3,0)</f>
        <v>Editorial</v>
      </c>
      <c r="F434" s="1" t="s">
        <v>416</v>
      </c>
      <c r="G434" s="1" t="s">
        <v>236</v>
      </c>
      <c r="H434" s="1">
        <v>2008</v>
      </c>
      <c r="I434" s="60">
        <f>VLOOKUP(H434,PROCV!E$33:F$44,2,0)</f>
        <v>1.6995153585033496</v>
      </c>
      <c r="J434" s="71">
        <v>6000</v>
      </c>
      <c r="K434" s="44">
        <f t="shared" si="6"/>
        <v>10197.092151020097</v>
      </c>
    </row>
    <row r="435" spans="1:11" s="43" customFormat="1" ht="19.7" customHeight="1" x14ac:dyDescent="0.25">
      <c r="A435" s="43" t="s">
        <v>173</v>
      </c>
      <c r="B435" s="1" t="s">
        <v>316</v>
      </c>
      <c r="C435" s="1" t="s">
        <v>283</v>
      </c>
      <c r="D435" s="1" t="s">
        <v>282</v>
      </c>
      <c r="E435" s="45" t="str">
        <f>VLOOKUP(C435,PROCV!E$50:G$126,3,0)</f>
        <v>Editorial</v>
      </c>
      <c r="F435" s="1" t="s">
        <v>416</v>
      </c>
      <c r="G435" s="1" t="s">
        <v>236</v>
      </c>
      <c r="H435" s="1">
        <v>2008</v>
      </c>
      <c r="I435" s="60">
        <f>VLOOKUP(H435,PROCV!E$33:F$44,2,0)</f>
        <v>1.6995153585033496</v>
      </c>
      <c r="J435" s="71">
        <v>51595</v>
      </c>
      <c r="K435" s="44">
        <f t="shared" si="6"/>
        <v>87686.494921980324</v>
      </c>
    </row>
    <row r="436" spans="1:11" s="43" customFormat="1" ht="19.7" customHeight="1" x14ac:dyDescent="0.25">
      <c r="A436" s="43" t="s">
        <v>173</v>
      </c>
      <c r="B436" s="1" t="s">
        <v>316</v>
      </c>
      <c r="C436" s="1" t="s">
        <v>269</v>
      </c>
      <c r="D436" s="1" t="s">
        <v>268</v>
      </c>
      <c r="E436" s="45" t="str">
        <f>VLOOKUP(C436,PROCV!E$50:G$126,3,0)</f>
        <v>NA</v>
      </c>
      <c r="F436" s="1" t="s">
        <v>416</v>
      </c>
      <c r="G436" s="1" t="s">
        <v>236</v>
      </c>
      <c r="H436" s="1">
        <v>2008</v>
      </c>
      <c r="I436" s="60">
        <f>VLOOKUP(H436,PROCV!E$33:F$44,2,0)</f>
        <v>1.6995153585033496</v>
      </c>
      <c r="J436" s="71">
        <v>52386</v>
      </c>
      <c r="K436" s="44">
        <f t="shared" si="6"/>
        <v>89030.811570556471</v>
      </c>
    </row>
    <row r="437" spans="1:11" s="43" customFormat="1" ht="19.7" customHeight="1" x14ac:dyDescent="0.25">
      <c r="A437" s="43" t="s">
        <v>169</v>
      </c>
      <c r="B437" s="1" t="s">
        <v>316</v>
      </c>
      <c r="C437" s="1" t="s">
        <v>289</v>
      </c>
      <c r="D437" s="1" t="s">
        <v>288</v>
      </c>
      <c r="E437" s="45" t="str">
        <f>VLOOKUP(C437,PROCV!E$50:G$126,3,0)</f>
        <v>Editorial</v>
      </c>
      <c r="F437" s="1" t="s">
        <v>416</v>
      </c>
      <c r="G437" s="1" t="s">
        <v>236</v>
      </c>
      <c r="H437" s="1">
        <v>2008</v>
      </c>
      <c r="I437" s="60">
        <f>VLOOKUP(H437,PROCV!E$33:F$44,2,0)</f>
        <v>1.6995153585033496</v>
      </c>
      <c r="J437" s="71">
        <v>4581</v>
      </c>
      <c r="K437" s="44">
        <f t="shared" si="6"/>
        <v>7785.4798573038443</v>
      </c>
    </row>
    <row r="438" spans="1:11" s="43" customFormat="1" ht="19.7" customHeight="1" x14ac:dyDescent="0.25">
      <c r="A438" s="43" t="s">
        <v>169</v>
      </c>
      <c r="B438" s="1" t="s">
        <v>316</v>
      </c>
      <c r="C438" s="1" t="s">
        <v>275</v>
      </c>
      <c r="D438" s="1" t="s">
        <v>274</v>
      </c>
      <c r="E438" s="45" t="str">
        <f>VLOOKUP(C438,PROCV!E$50:G$126,3,0)</f>
        <v>Editorial</v>
      </c>
      <c r="F438" s="1" t="s">
        <v>416</v>
      </c>
      <c r="G438" s="1" t="s">
        <v>236</v>
      </c>
      <c r="H438" s="1">
        <v>2008</v>
      </c>
      <c r="I438" s="60">
        <f>VLOOKUP(H438,PROCV!E$33:F$44,2,0)</f>
        <v>1.6995153585033496</v>
      </c>
      <c r="J438" s="71">
        <v>3040</v>
      </c>
      <c r="K438" s="44">
        <f t="shared" si="6"/>
        <v>5166.5266898501823</v>
      </c>
    </row>
    <row r="439" spans="1:11" s="43" customFormat="1" ht="19.7" customHeight="1" x14ac:dyDescent="0.25">
      <c r="A439" s="43" t="s">
        <v>169</v>
      </c>
      <c r="B439" s="1" t="s">
        <v>316</v>
      </c>
      <c r="C439" s="1" t="s">
        <v>269</v>
      </c>
      <c r="D439" s="1" t="s">
        <v>268</v>
      </c>
      <c r="E439" s="45" t="str">
        <f>VLOOKUP(C439,PROCV!E$50:G$126,3,0)</f>
        <v>NA</v>
      </c>
      <c r="F439" s="1" t="s">
        <v>416</v>
      </c>
      <c r="G439" s="1" t="s">
        <v>236</v>
      </c>
      <c r="H439" s="1">
        <v>2008</v>
      </c>
      <c r="I439" s="60">
        <f>VLOOKUP(H439,PROCV!E$33:F$44,2,0)</f>
        <v>1.6995153585033496</v>
      </c>
      <c r="J439" s="71">
        <v>3182</v>
      </c>
      <c r="K439" s="44">
        <f t="shared" si="6"/>
        <v>5407.857870757658</v>
      </c>
    </row>
    <row r="440" spans="1:11" s="43" customFormat="1" ht="19.7" customHeight="1" x14ac:dyDescent="0.25">
      <c r="A440" s="43" t="s">
        <v>146</v>
      </c>
      <c r="B440" s="1" t="s">
        <v>239</v>
      </c>
      <c r="C440" s="1" t="s">
        <v>285</v>
      </c>
      <c r="D440" s="1" t="s">
        <v>284</v>
      </c>
      <c r="E440" s="45" t="str">
        <f>VLOOKUP(C440,PROCV!E$50:G$126,3,0)</f>
        <v>Editorial</v>
      </c>
      <c r="F440" s="1" t="s">
        <v>416</v>
      </c>
      <c r="G440" s="1" t="s">
        <v>236</v>
      </c>
      <c r="H440" s="1">
        <v>2008</v>
      </c>
      <c r="I440" s="60">
        <f>VLOOKUP(H440,PROCV!E$33:F$44,2,0)</f>
        <v>1.6995153585033496</v>
      </c>
      <c r="J440" s="71">
        <v>5881</v>
      </c>
      <c r="K440" s="44">
        <f t="shared" si="6"/>
        <v>9994.8498233581995</v>
      </c>
    </row>
    <row r="441" spans="1:11" s="43" customFormat="1" ht="19.7" customHeight="1" x14ac:dyDescent="0.25">
      <c r="A441" s="43" t="s">
        <v>146</v>
      </c>
      <c r="B441" s="1" t="s">
        <v>239</v>
      </c>
      <c r="C441" s="1" t="s">
        <v>269</v>
      </c>
      <c r="D441" s="1" t="s">
        <v>268</v>
      </c>
      <c r="E441" s="45" t="str">
        <f>VLOOKUP(C441,PROCV!E$50:G$126,3,0)</f>
        <v>NA</v>
      </c>
      <c r="F441" s="1" t="s">
        <v>416</v>
      </c>
      <c r="G441" s="1" t="s">
        <v>236</v>
      </c>
      <c r="H441" s="1">
        <v>2008</v>
      </c>
      <c r="I441" s="60">
        <f>VLOOKUP(H441,PROCV!E$33:F$44,2,0)</f>
        <v>1.6995153585033496</v>
      </c>
      <c r="J441" s="71">
        <v>54110</v>
      </c>
      <c r="K441" s="44">
        <f t="shared" si="6"/>
        <v>91960.776048616244</v>
      </c>
    </row>
    <row r="442" spans="1:11" s="43" customFormat="1" ht="19.7" customHeight="1" x14ac:dyDescent="0.25">
      <c r="A442" s="43" t="s">
        <v>146</v>
      </c>
      <c r="B442" s="1" t="s">
        <v>239</v>
      </c>
      <c r="C442" s="1" t="s">
        <v>252</v>
      </c>
      <c r="D442" s="1" t="s">
        <v>251</v>
      </c>
      <c r="E442" s="45" t="str">
        <f>VLOOKUP(C442,PROCV!E$50:G$126,3,0)</f>
        <v>Audiovisual</v>
      </c>
      <c r="F442" s="1" t="s">
        <v>416</v>
      </c>
      <c r="G442" s="1" t="s">
        <v>236</v>
      </c>
      <c r="H442" s="1">
        <v>2008</v>
      </c>
      <c r="I442" s="60">
        <f>VLOOKUP(H442,PROCV!E$33:F$44,2,0)</f>
        <v>1.6995153585033496</v>
      </c>
      <c r="J442" s="71">
        <v>7587</v>
      </c>
      <c r="K442" s="44">
        <f t="shared" si="6"/>
        <v>12894.223024964913</v>
      </c>
    </row>
    <row r="443" spans="1:11" s="43" customFormat="1" ht="19.7" customHeight="1" x14ac:dyDescent="0.25">
      <c r="A443" s="43" t="s">
        <v>146</v>
      </c>
      <c r="B443" s="1" t="s">
        <v>239</v>
      </c>
      <c r="C443" s="1" t="s">
        <v>313</v>
      </c>
      <c r="D443" s="1" t="s">
        <v>312</v>
      </c>
      <c r="E443" s="45" t="str">
        <f>VLOOKUP(C443,PROCV!E$50:G$126,3,0)</f>
        <v>Patrimônio</v>
      </c>
      <c r="F443" s="1" t="s">
        <v>415</v>
      </c>
      <c r="G443" s="1" t="s">
        <v>265</v>
      </c>
      <c r="H443" s="1">
        <v>2008</v>
      </c>
      <c r="I443" s="60">
        <f>VLOOKUP(H443,PROCV!E$33:F$44,2,0)</f>
        <v>1.6995153585033496</v>
      </c>
      <c r="J443" s="71">
        <v>145356</v>
      </c>
      <c r="K443" s="44">
        <f t="shared" si="6"/>
        <v>247034.75445061288</v>
      </c>
    </row>
    <row r="444" spans="1:11" s="43" customFormat="1" ht="19.7" customHeight="1" x14ac:dyDescent="0.25">
      <c r="A444" s="43" t="s">
        <v>146</v>
      </c>
      <c r="B444" s="1" t="s">
        <v>239</v>
      </c>
      <c r="C444" s="1" t="s">
        <v>348</v>
      </c>
      <c r="D444" s="1" t="s">
        <v>347</v>
      </c>
      <c r="E444" s="45" t="str">
        <f>VLOOKUP(C444,PROCV!E$50:G$126,3,0)</f>
        <v>Patrimônio</v>
      </c>
      <c r="F444" s="1" t="s">
        <v>415</v>
      </c>
      <c r="G444" s="1" t="s">
        <v>265</v>
      </c>
      <c r="H444" s="1">
        <v>2008</v>
      </c>
      <c r="I444" s="60">
        <f>VLOOKUP(H444,PROCV!E$33:F$44,2,0)</f>
        <v>1.6995153585033496</v>
      </c>
      <c r="J444" s="71">
        <v>742224</v>
      </c>
      <c r="K444" s="44">
        <f t="shared" si="6"/>
        <v>1261421.0874497902</v>
      </c>
    </row>
    <row r="445" spans="1:11" s="43" customFormat="1" ht="19.7" customHeight="1" x14ac:dyDescent="0.25">
      <c r="A445" s="43" t="s">
        <v>171</v>
      </c>
      <c r="B445" s="1" t="s">
        <v>292</v>
      </c>
      <c r="C445" s="1" t="s">
        <v>269</v>
      </c>
      <c r="D445" s="1" t="s">
        <v>268</v>
      </c>
      <c r="E445" s="45" t="str">
        <f>VLOOKUP(C445,PROCV!E$50:G$126,3,0)</f>
        <v>NA</v>
      </c>
      <c r="F445" s="1" t="s">
        <v>416</v>
      </c>
      <c r="G445" s="1" t="s">
        <v>236</v>
      </c>
      <c r="H445" s="1">
        <v>2008</v>
      </c>
      <c r="I445" s="60">
        <f>VLOOKUP(H445,PROCV!E$33:F$44,2,0)</f>
        <v>1.6995153585033496</v>
      </c>
      <c r="J445" s="71">
        <v>50000</v>
      </c>
      <c r="K445" s="44">
        <f t="shared" si="6"/>
        <v>84975.767925167471</v>
      </c>
    </row>
    <row r="446" spans="1:11" s="43" customFormat="1" ht="19.7" customHeight="1" x14ac:dyDescent="0.25">
      <c r="A446" s="43" t="s">
        <v>171</v>
      </c>
      <c r="B446" s="1" t="s">
        <v>292</v>
      </c>
      <c r="C446" s="1" t="s">
        <v>269</v>
      </c>
      <c r="D446" s="1" t="s">
        <v>268</v>
      </c>
      <c r="E446" s="45" t="str">
        <f>VLOOKUP(C446,PROCV!E$50:G$126,3,0)</f>
        <v>NA</v>
      </c>
      <c r="F446" s="1" t="s">
        <v>416</v>
      </c>
      <c r="G446" s="1" t="s">
        <v>236</v>
      </c>
      <c r="H446" s="1">
        <v>2008</v>
      </c>
      <c r="I446" s="60">
        <f>VLOOKUP(H446,PROCV!E$33:F$44,2,0)</f>
        <v>1.6995153585033496</v>
      </c>
      <c r="J446" s="71">
        <v>39780</v>
      </c>
      <c r="K446" s="44">
        <f t="shared" si="6"/>
        <v>67606.720961263243</v>
      </c>
    </row>
    <row r="447" spans="1:11" s="43" customFormat="1" ht="19.7" customHeight="1" x14ac:dyDescent="0.25">
      <c r="A447" s="43" t="s">
        <v>171</v>
      </c>
      <c r="B447" s="1" t="s">
        <v>292</v>
      </c>
      <c r="C447" s="1" t="s">
        <v>262</v>
      </c>
      <c r="D447" s="1" t="s">
        <v>261</v>
      </c>
      <c r="E447" s="45" t="str">
        <f>VLOOKUP(C447,PROCV!E$50:G$126,3,0)</f>
        <v>Audiovisual</v>
      </c>
      <c r="F447" s="1" t="s">
        <v>416</v>
      </c>
      <c r="G447" s="1" t="s">
        <v>236</v>
      </c>
      <c r="H447" s="1">
        <v>2008</v>
      </c>
      <c r="I447" s="60">
        <f>VLOOKUP(H447,PROCV!E$33:F$44,2,0)</f>
        <v>1.6995153585033496</v>
      </c>
      <c r="J447" s="71">
        <v>54500</v>
      </c>
      <c r="K447" s="44">
        <f t="shared" si="6"/>
        <v>92623.587038432554</v>
      </c>
    </row>
    <row r="448" spans="1:11" s="43" customFormat="1" ht="19.7" customHeight="1" x14ac:dyDescent="0.25">
      <c r="A448" s="43" t="s">
        <v>171</v>
      </c>
      <c r="B448" s="1" t="s">
        <v>292</v>
      </c>
      <c r="C448" s="1" t="s">
        <v>250</v>
      </c>
      <c r="D448" s="1" t="s">
        <v>249</v>
      </c>
      <c r="E448" s="45" t="str">
        <f>VLOOKUP(C448,PROCV!E$50:G$126,3,0)</f>
        <v>Audiovisual</v>
      </c>
      <c r="F448" s="1" t="s">
        <v>416</v>
      </c>
      <c r="G448" s="1" t="s">
        <v>236</v>
      </c>
      <c r="H448" s="1">
        <v>2008</v>
      </c>
      <c r="I448" s="60">
        <f>VLOOKUP(H448,PROCV!E$33:F$44,2,0)</f>
        <v>1.6995153585033496</v>
      </c>
      <c r="J448" s="71">
        <v>360000</v>
      </c>
      <c r="K448" s="44">
        <f t="shared" si="6"/>
        <v>611825.5290612058</v>
      </c>
    </row>
    <row r="449" spans="1:11" s="43" customFormat="1" ht="19.7" customHeight="1" x14ac:dyDescent="0.25">
      <c r="A449" s="43" t="s">
        <v>171</v>
      </c>
      <c r="B449" s="1" t="s">
        <v>292</v>
      </c>
      <c r="C449" s="1" t="s">
        <v>241</v>
      </c>
      <c r="D449" s="1" t="s">
        <v>240</v>
      </c>
      <c r="E449" s="45" t="str">
        <f>VLOOKUP(C449,PROCV!E$50:G$126,3,0)</f>
        <v>Artes Cênicas e Espetáculos</v>
      </c>
      <c r="F449" s="1" t="s">
        <v>416</v>
      </c>
      <c r="G449" s="1" t="s">
        <v>236</v>
      </c>
      <c r="H449" s="1">
        <v>2008</v>
      </c>
      <c r="I449" s="60">
        <f>VLOOKUP(H449,PROCV!E$33:F$44,2,0)</f>
        <v>1.6995153585033496</v>
      </c>
      <c r="J449" s="71">
        <v>42300</v>
      </c>
      <c r="K449" s="44">
        <f t="shared" si="6"/>
        <v>71889.499664691684</v>
      </c>
    </row>
    <row r="450" spans="1:11" s="43" customFormat="1" ht="19.7" customHeight="1" x14ac:dyDescent="0.25">
      <c r="A450" s="43" t="s">
        <v>175</v>
      </c>
      <c r="B450" s="1" t="s">
        <v>292</v>
      </c>
      <c r="C450" s="1" t="s">
        <v>309</v>
      </c>
      <c r="D450" s="1" t="s">
        <v>308</v>
      </c>
      <c r="E450" s="45" t="str">
        <f>VLOOKUP(C450,PROCV!E$50:G$126,3,0)</f>
        <v>NA</v>
      </c>
      <c r="F450" s="1" t="s">
        <v>416</v>
      </c>
      <c r="G450" s="1" t="s">
        <v>236</v>
      </c>
      <c r="H450" s="1">
        <v>2008</v>
      </c>
      <c r="I450" s="60">
        <f>VLOOKUP(H450,PROCV!E$33:F$44,2,0)</f>
        <v>1.6995153585033496</v>
      </c>
      <c r="J450" s="71">
        <v>19201</v>
      </c>
      <c r="K450" s="44">
        <f t="shared" si="6"/>
        <v>32632.394398622815</v>
      </c>
    </row>
    <row r="451" spans="1:11" s="43" customFormat="1" ht="19.7" customHeight="1" x14ac:dyDescent="0.25">
      <c r="A451" s="43" t="s">
        <v>175</v>
      </c>
      <c r="B451" s="1" t="s">
        <v>292</v>
      </c>
      <c r="C451" s="1" t="s">
        <v>291</v>
      </c>
      <c r="D451" s="1" t="s">
        <v>290</v>
      </c>
      <c r="E451" s="45" t="str">
        <f>VLOOKUP(C451,PROCV!E$50:G$126,3,0)</f>
        <v>NA</v>
      </c>
      <c r="F451" s="1" t="s">
        <v>416</v>
      </c>
      <c r="G451" s="1" t="s">
        <v>236</v>
      </c>
      <c r="H451" s="1">
        <v>2008</v>
      </c>
      <c r="I451" s="60">
        <f>VLOOKUP(H451,PROCV!E$33:F$44,2,0)</f>
        <v>1.6995153585033496</v>
      </c>
      <c r="J451" s="71">
        <v>42179</v>
      </c>
      <c r="K451" s="44">
        <f t="shared" ref="K451:K514" si="7">J451*I451</f>
        <v>71683.858306312788</v>
      </c>
    </row>
    <row r="452" spans="1:11" s="43" customFormat="1" ht="19.7" customHeight="1" x14ac:dyDescent="0.25">
      <c r="A452" s="43" t="s">
        <v>175</v>
      </c>
      <c r="B452" s="1" t="s">
        <v>292</v>
      </c>
      <c r="C452" s="1" t="s">
        <v>289</v>
      </c>
      <c r="D452" s="1" t="s">
        <v>288</v>
      </c>
      <c r="E452" s="45" t="str">
        <f>VLOOKUP(C452,PROCV!E$50:G$126,3,0)</f>
        <v>Editorial</v>
      </c>
      <c r="F452" s="1" t="s">
        <v>416</v>
      </c>
      <c r="G452" s="1" t="s">
        <v>236</v>
      </c>
      <c r="H452" s="1">
        <v>2008</v>
      </c>
      <c r="I452" s="60">
        <f>VLOOKUP(H452,PROCV!E$33:F$44,2,0)</f>
        <v>1.6995153585033496</v>
      </c>
      <c r="J452" s="71">
        <v>57347</v>
      </c>
      <c r="K452" s="44">
        <f t="shared" si="7"/>
        <v>97462.107264091581</v>
      </c>
    </row>
    <row r="453" spans="1:11" s="43" customFormat="1" ht="19.7" customHeight="1" x14ac:dyDescent="0.25">
      <c r="A453" s="43" t="s">
        <v>175</v>
      </c>
      <c r="B453" s="1" t="s">
        <v>292</v>
      </c>
      <c r="C453" s="1" t="s">
        <v>289</v>
      </c>
      <c r="D453" s="1" t="s">
        <v>288</v>
      </c>
      <c r="E453" s="45" t="str">
        <f>VLOOKUP(C453,PROCV!E$50:G$126,3,0)</f>
        <v>Editorial</v>
      </c>
      <c r="F453" s="1" t="s">
        <v>416</v>
      </c>
      <c r="G453" s="1" t="s">
        <v>236</v>
      </c>
      <c r="H453" s="1">
        <v>2008</v>
      </c>
      <c r="I453" s="60">
        <f>VLOOKUP(H453,PROCV!E$33:F$44,2,0)</f>
        <v>1.6995153585033496</v>
      </c>
      <c r="J453" s="71">
        <v>128000</v>
      </c>
      <c r="K453" s="44">
        <f t="shared" si="7"/>
        <v>217537.96588842873</v>
      </c>
    </row>
    <row r="454" spans="1:11" s="43" customFormat="1" ht="19.7" customHeight="1" x14ac:dyDescent="0.25">
      <c r="A454" s="43" t="s">
        <v>175</v>
      </c>
      <c r="B454" s="1" t="s">
        <v>292</v>
      </c>
      <c r="C454" s="1" t="s">
        <v>289</v>
      </c>
      <c r="D454" s="1" t="s">
        <v>288</v>
      </c>
      <c r="E454" s="45" t="str">
        <f>VLOOKUP(C454,PROCV!E$50:G$126,3,0)</f>
        <v>Editorial</v>
      </c>
      <c r="F454" s="1" t="s">
        <v>416</v>
      </c>
      <c r="G454" s="1" t="s">
        <v>236</v>
      </c>
      <c r="H454" s="1">
        <v>2008</v>
      </c>
      <c r="I454" s="60">
        <f>VLOOKUP(H454,PROCV!E$33:F$44,2,0)</f>
        <v>1.6995153585033496</v>
      </c>
      <c r="J454" s="71">
        <v>300000</v>
      </c>
      <c r="K454" s="44">
        <f t="shared" si="7"/>
        <v>509854.60755100485</v>
      </c>
    </row>
    <row r="455" spans="1:11" s="43" customFormat="1" ht="19.7" customHeight="1" x14ac:dyDescent="0.25">
      <c r="A455" s="43" t="s">
        <v>175</v>
      </c>
      <c r="B455" s="1" t="s">
        <v>292</v>
      </c>
      <c r="C455" s="1" t="s">
        <v>287</v>
      </c>
      <c r="D455" s="1" t="s">
        <v>286</v>
      </c>
      <c r="E455" s="45" t="str">
        <f>VLOOKUP(C455,PROCV!E$50:G$126,3,0)</f>
        <v>Música</v>
      </c>
      <c r="F455" s="1" t="s">
        <v>416</v>
      </c>
      <c r="G455" s="1" t="s">
        <v>236</v>
      </c>
      <c r="H455" s="1">
        <v>2008</v>
      </c>
      <c r="I455" s="60">
        <f>VLOOKUP(H455,PROCV!E$33:F$44,2,0)</f>
        <v>1.6995153585033496</v>
      </c>
      <c r="J455" s="71">
        <v>33855</v>
      </c>
      <c r="K455" s="44">
        <f t="shared" si="7"/>
        <v>57537.092462130902</v>
      </c>
    </row>
    <row r="456" spans="1:11" s="43" customFormat="1" ht="19.7" customHeight="1" x14ac:dyDescent="0.25">
      <c r="A456" s="43" t="s">
        <v>175</v>
      </c>
      <c r="B456" s="1" t="s">
        <v>292</v>
      </c>
      <c r="C456" s="1" t="s">
        <v>273</v>
      </c>
      <c r="D456" s="1" t="s">
        <v>272</v>
      </c>
      <c r="E456" s="45" t="str">
        <f>VLOOKUP(C456,PROCV!E$50:G$126,3,0)</f>
        <v>Editorial</v>
      </c>
      <c r="F456" s="1" t="s">
        <v>416</v>
      </c>
      <c r="G456" s="1" t="s">
        <v>236</v>
      </c>
      <c r="H456" s="1">
        <v>2008</v>
      </c>
      <c r="I456" s="60">
        <f>VLOOKUP(H456,PROCV!E$33:F$44,2,0)</f>
        <v>1.6995153585033496</v>
      </c>
      <c r="J456" s="71">
        <v>400000</v>
      </c>
      <c r="K456" s="44">
        <f t="shared" si="7"/>
        <v>679806.14340133977</v>
      </c>
    </row>
    <row r="457" spans="1:11" s="43" customFormat="1" ht="19.7" customHeight="1" x14ac:dyDescent="0.25">
      <c r="A457" s="43" t="s">
        <v>175</v>
      </c>
      <c r="B457" s="1" t="s">
        <v>292</v>
      </c>
      <c r="C457" s="1" t="s">
        <v>271</v>
      </c>
      <c r="D457" s="1" t="s">
        <v>270</v>
      </c>
      <c r="E457" s="45" t="str">
        <f>VLOOKUP(C457,PROCV!E$50:G$126,3,0)</f>
        <v>Editorial</v>
      </c>
      <c r="F457" s="1" t="s">
        <v>416</v>
      </c>
      <c r="G457" s="1" t="s">
        <v>236</v>
      </c>
      <c r="H457" s="1">
        <v>2008</v>
      </c>
      <c r="I457" s="60">
        <f>VLOOKUP(H457,PROCV!E$33:F$44,2,0)</f>
        <v>1.6995153585033496</v>
      </c>
      <c r="J457" s="71">
        <v>12455</v>
      </c>
      <c r="K457" s="44">
        <f t="shared" si="7"/>
        <v>21167.463790159218</v>
      </c>
    </row>
    <row r="458" spans="1:11" s="43" customFormat="1" ht="19.7" customHeight="1" x14ac:dyDescent="0.25">
      <c r="A458" s="43" t="s">
        <v>175</v>
      </c>
      <c r="B458" s="1" t="s">
        <v>292</v>
      </c>
      <c r="C458" s="1" t="s">
        <v>269</v>
      </c>
      <c r="D458" s="1" t="s">
        <v>268</v>
      </c>
      <c r="E458" s="45" t="str">
        <f>VLOOKUP(C458,PROCV!E$50:G$126,3,0)</f>
        <v>NA</v>
      </c>
      <c r="F458" s="1" t="s">
        <v>416</v>
      </c>
      <c r="G458" s="1" t="s">
        <v>236</v>
      </c>
      <c r="H458" s="1">
        <v>2008</v>
      </c>
      <c r="I458" s="60">
        <f>VLOOKUP(H458,PROCV!E$33:F$44,2,0)</f>
        <v>1.6995153585033496</v>
      </c>
      <c r="J458" s="71">
        <v>99099</v>
      </c>
      <c r="K458" s="44">
        <f t="shared" si="7"/>
        <v>168420.27251232343</v>
      </c>
    </row>
    <row r="459" spans="1:11" s="43" customFormat="1" ht="19.7" customHeight="1" x14ac:dyDescent="0.25">
      <c r="A459" s="43" t="s">
        <v>175</v>
      </c>
      <c r="B459" s="1" t="s">
        <v>292</v>
      </c>
      <c r="C459" s="1" t="s">
        <v>252</v>
      </c>
      <c r="D459" s="1" t="s">
        <v>251</v>
      </c>
      <c r="E459" s="45" t="str">
        <f>VLOOKUP(C459,PROCV!E$50:G$126,3,0)</f>
        <v>Audiovisual</v>
      </c>
      <c r="F459" s="1" t="s">
        <v>416</v>
      </c>
      <c r="G459" s="1" t="s">
        <v>236</v>
      </c>
      <c r="H459" s="1">
        <v>2008</v>
      </c>
      <c r="I459" s="60">
        <f>VLOOKUP(H459,PROCV!E$33:F$44,2,0)</f>
        <v>1.6995153585033496</v>
      </c>
      <c r="J459" s="71">
        <v>218946</v>
      </c>
      <c r="K459" s="44">
        <f t="shared" si="7"/>
        <v>372102.08968287439</v>
      </c>
    </row>
    <row r="460" spans="1:11" s="43" customFormat="1" ht="19.7" customHeight="1" x14ac:dyDescent="0.25">
      <c r="A460" s="43" t="s">
        <v>175</v>
      </c>
      <c r="B460" s="1" t="s">
        <v>292</v>
      </c>
      <c r="C460" s="1" t="s">
        <v>238</v>
      </c>
      <c r="D460" s="1" t="s">
        <v>237</v>
      </c>
      <c r="E460" s="45" t="str">
        <f>VLOOKUP(C460,PROCV!E$50:G$126,3,0)</f>
        <v>Artes Cênicas e Espetáculos</v>
      </c>
      <c r="F460" s="1" t="s">
        <v>416</v>
      </c>
      <c r="G460" s="1" t="s">
        <v>236</v>
      </c>
      <c r="H460" s="1">
        <v>2008</v>
      </c>
      <c r="I460" s="60">
        <f>VLOOKUP(H460,PROCV!E$33:F$44,2,0)</f>
        <v>1.6995153585033496</v>
      </c>
      <c r="J460" s="71">
        <v>16867</v>
      </c>
      <c r="K460" s="44">
        <f t="shared" si="7"/>
        <v>28665.725551875996</v>
      </c>
    </row>
    <row r="461" spans="1:11" s="43" customFormat="1" ht="19.7" customHeight="1" x14ac:dyDescent="0.25">
      <c r="A461" s="43" t="s">
        <v>175</v>
      </c>
      <c r="B461" s="1" t="s">
        <v>292</v>
      </c>
      <c r="C461" s="1" t="s">
        <v>241</v>
      </c>
      <c r="D461" s="1" t="s">
        <v>240</v>
      </c>
      <c r="E461" s="45" t="str">
        <f>VLOOKUP(C461,PROCV!E$50:G$126,3,0)</f>
        <v>Artes Cênicas e Espetáculos</v>
      </c>
      <c r="F461" s="1" t="s">
        <v>416</v>
      </c>
      <c r="G461" s="1" t="s">
        <v>236</v>
      </c>
      <c r="H461" s="1">
        <v>2008</v>
      </c>
      <c r="I461" s="60">
        <f>VLOOKUP(H461,PROCV!E$33:F$44,2,0)</f>
        <v>1.6995153585033496</v>
      </c>
      <c r="J461" s="71">
        <v>32900</v>
      </c>
      <c r="K461" s="44">
        <f t="shared" si="7"/>
        <v>55914.055294760197</v>
      </c>
    </row>
    <row r="462" spans="1:11" s="43" customFormat="1" ht="19.7" customHeight="1" x14ac:dyDescent="0.25">
      <c r="A462" s="43" t="s">
        <v>175</v>
      </c>
      <c r="B462" s="1" t="s">
        <v>292</v>
      </c>
      <c r="C462" s="1" t="s">
        <v>313</v>
      </c>
      <c r="D462" s="1" t="s">
        <v>312</v>
      </c>
      <c r="E462" s="45" t="str">
        <f>VLOOKUP(C462,PROCV!E$50:G$126,3,0)</f>
        <v>Patrimônio</v>
      </c>
      <c r="F462" s="1" t="s">
        <v>415</v>
      </c>
      <c r="G462" s="1" t="s">
        <v>265</v>
      </c>
      <c r="H462" s="1">
        <v>2008</v>
      </c>
      <c r="I462" s="60">
        <f>VLOOKUP(H462,PROCV!E$33:F$44,2,0)</f>
        <v>1.6995153585033496</v>
      </c>
      <c r="J462" s="71">
        <v>252959</v>
      </c>
      <c r="K462" s="44">
        <f t="shared" si="7"/>
        <v>429907.70557164878</v>
      </c>
    </row>
    <row r="463" spans="1:11" s="43" customFormat="1" ht="19.7" customHeight="1" x14ac:dyDescent="0.25">
      <c r="A463" s="43" t="s">
        <v>175</v>
      </c>
      <c r="B463" s="1" t="s">
        <v>292</v>
      </c>
      <c r="C463" s="1" t="s">
        <v>348</v>
      </c>
      <c r="D463" s="1" t="s">
        <v>347</v>
      </c>
      <c r="E463" s="45" t="str">
        <f>VLOOKUP(C463,PROCV!E$50:G$126,3,0)</f>
        <v>Patrimônio</v>
      </c>
      <c r="F463" s="1" t="s">
        <v>415</v>
      </c>
      <c r="G463" s="1" t="s">
        <v>265</v>
      </c>
      <c r="H463" s="1">
        <v>2008</v>
      </c>
      <c r="I463" s="60">
        <f>VLOOKUP(H463,PROCV!E$33:F$44,2,0)</f>
        <v>1.6995153585033496</v>
      </c>
      <c r="J463" s="71">
        <v>78292</v>
      </c>
      <c r="K463" s="44">
        <f t="shared" si="7"/>
        <v>133058.45644794425</v>
      </c>
    </row>
    <row r="464" spans="1:11" s="43" customFormat="1" ht="19.7" customHeight="1" x14ac:dyDescent="0.25">
      <c r="A464" s="43" t="s">
        <v>175</v>
      </c>
      <c r="B464" s="1" t="s">
        <v>292</v>
      </c>
      <c r="C464" s="1" t="s">
        <v>348</v>
      </c>
      <c r="D464" s="1" t="s">
        <v>347</v>
      </c>
      <c r="E464" s="45" t="str">
        <f>VLOOKUP(C464,PROCV!E$50:G$126,3,0)</f>
        <v>Patrimônio</v>
      </c>
      <c r="F464" s="1" t="s">
        <v>415</v>
      </c>
      <c r="G464" s="1" t="s">
        <v>265</v>
      </c>
      <c r="H464" s="1">
        <v>2008</v>
      </c>
      <c r="I464" s="60">
        <f>VLOOKUP(H464,PROCV!E$33:F$44,2,0)</f>
        <v>1.6995153585033496</v>
      </c>
      <c r="J464" s="71">
        <v>3038235</v>
      </c>
      <c r="K464" s="44">
        <f t="shared" si="7"/>
        <v>5163527.0452424241</v>
      </c>
    </row>
    <row r="465" spans="1:11" s="43" customFormat="1" ht="19.7" customHeight="1" x14ac:dyDescent="0.25">
      <c r="A465" s="43" t="s">
        <v>175</v>
      </c>
      <c r="B465" s="1" t="s">
        <v>292</v>
      </c>
      <c r="C465" s="1" t="s">
        <v>318</v>
      </c>
      <c r="D465" s="1" t="s">
        <v>317</v>
      </c>
      <c r="E465" s="45" t="str">
        <f>VLOOKUP(C465,PROCV!E$50:G$126,3,0)</f>
        <v>Patrimônio</v>
      </c>
      <c r="F465" s="1" t="s">
        <v>415</v>
      </c>
      <c r="G465" s="1" t="s">
        <v>265</v>
      </c>
      <c r="H465" s="1">
        <v>2008</v>
      </c>
      <c r="I465" s="60">
        <f>VLOOKUP(H465,PROCV!E$33:F$44,2,0)</f>
        <v>1.6995153585033496</v>
      </c>
      <c r="J465" s="71">
        <v>696000</v>
      </c>
      <c r="K465" s="44">
        <f t="shared" si="7"/>
        <v>1182862.6895183313</v>
      </c>
    </row>
    <row r="466" spans="1:11" s="43" customFormat="1" ht="19.7" customHeight="1" x14ac:dyDescent="0.25">
      <c r="A466" s="43" t="s">
        <v>161</v>
      </c>
      <c r="B466" s="1" t="s">
        <v>292</v>
      </c>
      <c r="C466" s="1" t="s">
        <v>285</v>
      </c>
      <c r="D466" s="1" t="s">
        <v>284</v>
      </c>
      <c r="E466" s="45" t="str">
        <f>VLOOKUP(C466,PROCV!E$50:G$126,3,0)</f>
        <v>Editorial</v>
      </c>
      <c r="F466" s="1" t="s">
        <v>416</v>
      </c>
      <c r="G466" s="1" t="s">
        <v>236</v>
      </c>
      <c r="H466" s="1">
        <v>2008</v>
      </c>
      <c r="I466" s="60">
        <f>VLOOKUP(H466,PROCV!E$33:F$44,2,0)</f>
        <v>1.6995153585033496</v>
      </c>
      <c r="J466" s="71">
        <v>1048</v>
      </c>
      <c r="K466" s="44">
        <f t="shared" si="7"/>
        <v>1781.0920957115104</v>
      </c>
    </row>
    <row r="467" spans="1:11" s="43" customFormat="1" ht="19.7" customHeight="1" x14ac:dyDescent="0.25">
      <c r="A467" s="43" t="s">
        <v>161</v>
      </c>
      <c r="B467" s="1" t="s">
        <v>292</v>
      </c>
      <c r="C467" s="1" t="s">
        <v>283</v>
      </c>
      <c r="D467" s="1" t="s">
        <v>282</v>
      </c>
      <c r="E467" s="45" t="str">
        <f>VLOOKUP(C467,PROCV!E$50:G$126,3,0)</f>
        <v>Editorial</v>
      </c>
      <c r="F467" s="1" t="s">
        <v>416</v>
      </c>
      <c r="G467" s="1" t="s">
        <v>236</v>
      </c>
      <c r="H467" s="1">
        <v>2008</v>
      </c>
      <c r="I467" s="60">
        <f>VLOOKUP(H467,PROCV!E$33:F$44,2,0)</f>
        <v>1.6995153585033496</v>
      </c>
      <c r="J467" s="71">
        <v>8105</v>
      </c>
      <c r="K467" s="44">
        <f t="shared" si="7"/>
        <v>13774.571980669649</v>
      </c>
    </row>
    <row r="468" spans="1:11" s="43" customFormat="1" ht="19.7" customHeight="1" x14ac:dyDescent="0.25">
      <c r="A468" s="43" t="s">
        <v>161</v>
      </c>
      <c r="B468" s="1" t="s">
        <v>292</v>
      </c>
      <c r="C468" s="1" t="s">
        <v>252</v>
      </c>
      <c r="D468" s="1" t="s">
        <v>251</v>
      </c>
      <c r="E468" s="45" t="str">
        <f>VLOOKUP(C468,PROCV!E$50:G$126,3,0)</f>
        <v>Audiovisual</v>
      </c>
      <c r="F468" s="1" t="s">
        <v>416</v>
      </c>
      <c r="G468" s="1" t="s">
        <v>236</v>
      </c>
      <c r="H468" s="1">
        <v>2008</v>
      </c>
      <c r="I468" s="60">
        <f>VLOOKUP(H468,PROCV!E$33:F$44,2,0)</f>
        <v>1.6995153585033496</v>
      </c>
      <c r="J468" s="71">
        <v>24623</v>
      </c>
      <c r="K468" s="44">
        <f t="shared" si="7"/>
        <v>41847.166672427978</v>
      </c>
    </row>
    <row r="469" spans="1:11" s="43" customFormat="1" ht="19.7" customHeight="1" x14ac:dyDescent="0.25">
      <c r="A469" s="43" t="s">
        <v>161</v>
      </c>
      <c r="B469" s="1" t="s">
        <v>292</v>
      </c>
      <c r="C469" s="1" t="s">
        <v>313</v>
      </c>
      <c r="D469" s="1" t="s">
        <v>312</v>
      </c>
      <c r="E469" s="45" t="str">
        <f>VLOOKUP(C469,PROCV!E$50:G$126,3,0)</f>
        <v>Patrimônio</v>
      </c>
      <c r="F469" s="1" t="s">
        <v>415</v>
      </c>
      <c r="G469" s="1" t="s">
        <v>265</v>
      </c>
      <c r="H469" s="1">
        <v>2008</v>
      </c>
      <c r="I469" s="60">
        <f>VLOOKUP(H469,PROCV!E$33:F$44,2,0)</f>
        <v>1.6995153585033496</v>
      </c>
      <c r="J469" s="71">
        <v>37860</v>
      </c>
      <c r="K469" s="44">
        <f t="shared" si="7"/>
        <v>64343.651472936814</v>
      </c>
    </row>
    <row r="470" spans="1:11" s="43" customFormat="1" ht="19.7" customHeight="1" x14ac:dyDescent="0.25">
      <c r="A470" s="43" t="s">
        <v>161</v>
      </c>
      <c r="B470" s="1" t="s">
        <v>292</v>
      </c>
      <c r="C470" s="1" t="s">
        <v>301</v>
      </c>
      <c r="D470" s="1" t="s">
        <v>300</v>
      </c>
      <c r="E470" s="45" t="str">
        <f>VLOOKUP(C470,PROCV!E$50:G$126,3,0)</f>
        <v>Patrimônio</v>
      </c>
      <c r="F470" s="1" t="s">
        <v>416</v>
      </c>
      <c r="G470" s="1" t="s">
        <v>236</v>
      </c>
      <c r="H470" s="1">
        <v>2008</v>
      </c>
      <c r="I470" s="60">
        <f>VLOOKUP(H470,PROCV!E$33:F$44,2,0)</f>
        <v>1.6995153585033496</v>
      </c>
      <c r="J470" s="71">
        <v>215000</v>
      </c>
      <c r="K470" s="44">
        <f t="shared" si="7"/>
        <v>365395.80207822018</v>
      </c>
    </row>
    <row r="471" spans="1:11" s="43" customFormat="1" ht="19.7" customHeight="1" x14ac:dyDescent="0.25">
      <c r="A471" s="43" t="s">
        <v>185</v>
      </c>
      <c r="B471" s="1" t="s">
        <v>293</v>
      </c>
      <c r="C471" s="1" t="s">
        <v>309</v>
      </c>
      <c r="D471" s="1" t="s">
        <v>308</v>
      </c>
      <c r="E471" s="45" t="str">
        <f>VLOOKUP(C471,PROCV!E$50:G$126,3,0)</f>
        <v>NA</v>
      </c>
      <c r="F471" s="1" t="s">
        <v>416</v>
      </c>
      <c r="G471" s="1" t="s">
        <v>236</v>
      </c>
      <c r="H471" s="1">
        <v>2008</v>
      </c>
      <c r="I471" s="60">
        <f>VLOOKUP(H471,PROCV!E$33:F$44,2,0)</f>
        <v>1.6995153585033496</v>
      </c>
      <c r="J471" s="71">
        <v>9119</v>
      </c>
      <c r="K471" s="44">
        <f t="shared" si="7"/>
        <v>15497.880554192045</v>
      </c>
    </row>
    <row r="472" spans="1:11" s="43" customFormat="1" ht="19.7" customHeight="1" x14ac:dyDescent="0.25">
      <c r="A472" s="43" t="s">
        <v>185</v>
      </c>
      <c r="B472" s="1" t="s">
        <v>293</v>
      </c>
      <c r="C472" s="1" t="s">
        <v>291</v>
      </c>
      <c r="D472" s="1" t="s">
        <v>290</v>
      </c>
      <c r="E472" s="45" t="str">
        <f>VLOOKUP(C472,PROCV!E$50:G$126,3,0)</f>
        <v>NA</v>
      </c>
      <c r="F472" s="1" t="s">
        <v>416</v>
      </c>
      <c r="G472" s="1" t="s">
        <v>236</v>
      </c>
      <c r="H472" s="1">
        <v>2008</v>
      </c>
      <c r="I472" s="60">
        <f>VLOOKUP(H472,PROCV!E$33:F$44,2,0)</f>
        <v>1.6995153585033496</v>
      </c>
      <c r="J472" s="71">
        <v>235717</v>
      </c>
      <c r="K472" s="44">
        <f t="shared" si="7"/>
        <v>400604.66176033404</v>
      </c>
    </row>
    <row r="473" spans="1:11" s="43" customFormat="1" ht="19.7" customHeight="1" x14ac:dyDescent="0.25">
      <c r="A473" s="43" t="s">
        <v>185</v>
      </c>
      <c r="B473" s="1" t="s">
        <v>293</v>
      </c>
      <c r="C473" s="1" t="s">
        <v>291</v>
      </c>
      <c r="D473" s="1" t="s">
        <v>290</v>
      </c>
      <c r="E473" s="45" t="str">
        <f>VLOOKUP(C473,PROCV!E$50:G$126,3,0)</f>
        <v>NA</v>
      </c>
      <c r="F473" s="1" t="s">
        <v>416</v>
      </c>
      <c r="G473" s="1" t="s">
        <v>236</v>
      </c>
      <c r="H473" s="1">
        <v>2008</v>
      </c>
      <c r="I473" s="60">
        <f>VLOOKUP(H473,PROCV!E$33:F$44,2,0)</f>
        <v>1.6995153585033496</v>
      </c>
      <c r="J473" s="71">
        <v>31300</v>
      </c>
      <c r="K473" s="44">
        <f t="shared" si="7"/>
        <v>53194.830721154838</v>
      </c>
    </row>
    <row r="474" spans="1:11" s="43" customFormat="1" ht="19.7" customHeight="1" x14ac:dyDescent="0.25">
      <c r="A474" s="43" t="s">
        <v>185</v>
      </c>
      <c r="B474" s="1" t="s">
        <v>293</v>
      </c>
      <c r="C474" s="1" t="s">
        <v>289</v>
      </c>
      <c r="D474" s="1" t="s">
        <v>288</v>
      </c>
      <c r="E474" s="45" t="str">
        <f>VLOOKUP(C474,PROCV!E$50:G$126,3,0)</f>
        <v>Editorial</v>
      </c>
      <c r="F474" s="1" t="s">
        <v>416</v>
      </c>
      <c r="G474" s="1" t="s">
        <v>236</v>
      </c>
      <c r="H474" s="1">
        <v>2008</v>
      </c>
      <c r="I474" s="60">
        <f>VLOOKUP(H474,PROCV!E$33:F$44,2,0)</f>
        <v>1.6995153585033496</v>
      </c>
      <c r="J474" s="71">
        <v>5918</v>
      </c>
      <c r="K474" s="44">
        <f t="shared" si="7"/>
        <v>10057.731891622823</v>
      </c>
    </row>
    <row r="475" spans="1:11" s="43" customFormat="1" ht="19.7" customHeight="1" x14ac:dyDescent="0.25">
      <c r="A475" s="43" t="s">
        <v>185</v>
      </c>
      <c r="B475" s="1" t="s">
        <v>293</v>
      </c>
      <c r="C475" s="1" t="s">
        <v>362</v>
      </c>
      <c r="D475" s="1" t="s">
        <v>361</v>
      </c>
      <c r="E475" s="45" t="str">
        <f>VLOOKUP(C475,PROCV!E$50:G$126,3,0)</f>
        <v>Editorial</v>
      </c>
      <c r="F475" s="1" t="s">
        <v>416</v>
      </c>
      <c r="G475" s="1" t="s">
        <v>236</v>
      </c>
      <c r="H475" s="1">
        <v>2008</v>
      </c>
      <c r="I475" s="60">
        <f>VLOOKUP(H475,PROCV!E$33:F$44,2,0)</f>
        <v>1.6995153585033496</v>
      </c>
      <c r="J475" s="71">
        <v>45100</v>
      </c>
      <c r="K475" s="44">
        <f t="shared" si="7"/>
        <v>76648.142668501067</v>
      </c>
    </row>
    <row r="476" spans="1:11" s="43" customFormat="1" ht="19.7" customHeight="1" x14ac:dyDescent="0.25">
      <c r="A476" s="43" t="s">
        <v>185</v>
      </c>
      <c r="B476" s="1" t="s">
        <v>293</v>
      </c>
      <c r="C476" s="1" t="s">
        <v>362</v>
      </c>
      <c r="D476" s="1" t="s">
        <v>361</v>
      </c>
      <c r="E476" s="45" t="str">
        <f>VLOOKUP(C476,PROCV!E$50:G$126,3,0)</f>
        <v>Editorial</v>
      </c>
      <c r="F476" s="1" t="s">
        <v>416</v>
      </c>
      <c r="G476" s="1" t="s">
        <v>236</v>
      </c>
      <c r="H476" s="1">
        <v>2008</v>
      </c>
      <c r="I476" s="60">
        <f>VLOOKUP(H476,PROCV!E$33:F$44,2,0)</f>
        <v>1.6995153585033496</v>
      </c>
      <c r="J476" s="71">
        <v>128000</v>
      </c>
      <c r="K476" s="44">
        <f t="shared" si="7"/>
        <v>217537.96588842873</v>
      </c>
    </row>
    <row r="477" spans="1:11" s="43" customFormat="1" ht="19.7" customHeight="1" x14ac:dyDescent="0.25">
      <c r="A477" s="43" t="s">
        <v>185</v>
      </c>
      <c r="B477" s="1" t="s">
        <v>293</v>
      </c>
      <c r="C477" s="1" t="s">
        <v>285</v>
      </c>
      <c r="D477" s="1" t="s">
        <v>284</v>
      </c>
      <c r="E477" s="45" t="str">
        <f>VLOOKUP(C477,PROCV!E$50:G$126,3,0)</f>
        <v>Editorial</v>
      </c>
      <c r="F477" s="1" t="s">
        <v>416</v>
      </c>
      <c r="G477" s="1" t="s">
        <v>236</v>
      </c>
      <c r="H477" s="1">
        <v>2008</v>
      </c>
      <c r="I477" s="60">
        <f>VLOOKUP(H477,PROCV!E$33:F$44,2,0)</f>
        <v>1.6995153585033496</v>
      </c>
      <c r="J477" s="71">
        <v>18212</v>
      </c>
      <c r="K477" s="44">
        <f t="shared" si="7"/>
        <v>30951.573709063003</v>
      </c>
    </row>
    <row r="478" spans="1:11" s="43" customFormat="1" ht="19.7" customHeight="1" x14ac:dyDescent="0.25">
      <c r="A478" s="43" t="s">
        <v>185</v>
      </c>
      <c r="B478" s="1" t="s">
        <v>293</v>
      </c>
      <c r="C478" s="1" t="s">
        <v>285</v>
      </c>
      <c r="D478" s="1" t="s">
        <v>284</v>
      </c>
      <c r="E478" s="45" t="str">
        <f>VLOOKUP(C478,PROCV!E$50:G$126,3,0)</f>
        <v>Editorial</v>
      </c>
      <c r="F478" s="1" t="s">
        <v>416</v>
      </c>
      <c r="G478" s="1" t="s">
        <v>236</v>
      </c>
      <c r="H478" s="1">
        <v>2008</v>
      </c>
      <c r="I478" s="60">
        <f>VLOOKUP(H478,PROCV!E$33:F$44,2,0)</f>
        <v>1.6995153585033496</v>
      </c>
      <c r="J478" s="71">
        <v>79000</v>
      </c>
      <c r="K478" s="44">
        <f t="shared" si="7"/>
        <v>134261.7133217646</v>
      </c>
    </row>
    <row r="479" spans="1:11" s="43" customFormat="1" ht="19.7" customHeight="1" x14ac:dyDescent="0.25">
      <c r="A479" s="43" t="s">
        <v>185</v>
      </c>
      <c r="B479" s="1" t="s">
        <v>293</v>
      </c>
      <c r="C479" s="1" t="s">
        <v>285</v>
      </c>
      <c r="D479" s="1" t="s">
        <v>284</v>
      </c>
      <c r="E479" s="45" t="str">
        <f>VLOOKUP(C479,PROCV!E$50:G$126,3,0)</f>
        <v>Editorial</v>
      </c>
      <c r="F479" s="1" t="s">
        <v>416</v>
      </c>
      <c r="G479" s="1" t="s">
        <v>236</v>
      </c>
      <c r="H479" s="1">
        <v>2008</v>
      </c>
      <c r="I479" s="60">
        <f>VLOOKUP(H479,PROCV!E$33:F$44,2,0)</f>
        <v>1.6995153585033496</v>
      </c>
      <c r="J479" s="71">
        <v>9200</v>
      </c>
      <c r="K479" s="44">
        <f t="shared" si="7"/>
        <v>15635.541298230815</v>
      </c>
    </row>
    <row r="480" spans="1:11" s="43" customFormat="1" ht="19.7" customHeight="1" x14ac:dyDescent="0.25">
      <c r="A480" s="43" t="s">
        <v>185</v>
      </c>
      <c r="B480" s="1" t="s">
        <v>293</v>
      </c>
      <c r="C480" s="1" t="s">
        <v>283</v>
      </c>
      <c r="D480" s="1" t="s">
        <v>282</v>
      </c>
      <c r="E480" s="45" t="str">
        <f>VLOOKUP(C480,PROCV!E$50:G$126,3,0)</f>
        <v>Editorial</v>
      </c>
      <c r="F480" s="1" t="s">
        <v>416</v>
      </c>
      <c r="G480" s="1" t="s">
        <v>236</v>
      </c>
      <c r="H480" s="1">
        <v>2008</v>
      </c>
      <c r="I480" s="60">
        <f>VLOOKUP(H480,PROCV!E$33:F$44,2,0)</f>
        <v>1.6995153585033496</v>
      </c>
      <c r="J480" s="71">
        <v>98859</v>
      </c>
      <c r="K480" s="44">
        <f t="shared" si="7"/>
        <v>168012.38882628264</v>
      </c>
    </row>
    <row r="481" spans="1:11" s="43" customFormat="1" ht="19.7" customHeight="1" x14ac:dyDescent="0.25">
      <c r="A481" s="43" t="s">
        <v>185</v>
      </c>
      <c r="B481" s="1" t="s">
        <v>293</v>
      </c>
      <c r="C481" s="1" t="s">
        <v>281</v>
      </c>
      <c r="D481" s="1" t="s">
        <v>280</v>
      </c>
      <c r="E481" s="45" t="str">
        <f>VLOOKUP(C481,PROCV!E$50:G$126,3,0)</f>
        <v>Música</v>
      </c>
      <c r="F481" s="1" t="s">
        <v>416</v>
      </c>
      <c r="G481" s="1" t="s">
        <v>236</v>
      </c>
      <c r="H481" s="1">
        <v>2008</v>
      </c>
      <c r="I481" s="60">
        <f>VLOOKUP(H481,PROCV!E$33:F$44,2,0)</f>
        <v>1.6995153585033496</v>
      </c>
      <c r="J481" s="71">
        <v>5960</v>
      </c>
      <c r="K481" s="44">
        <f t="shared" si="7"/>
        <v>10129.111536679964</v>
      </c>
    </row>
    <row r="482" spans="1:11" s="43" customFormat="1" ht="19.7" customHeight="1" x14ac:dyDescent="0.25">
      <c r="A482" s="43" t="s">
        <v>185</v>
      </c>
      <c r="B482" s="1" t="s">
        <v>293</v>
      </c>
      <c r="C482" s="1" t="s">
        <v>279</v>
      </c>
      <c r="D482" s="1" t="s">
        <v>278</v>
      </c>
      <c r="E482" s="45" t="str">
        <f>VLOOKUP(C482,PROCV!E$50:G$126,3,0)</f>
        <v>Editorial</v>
      </c>
      <c r="F482" s="1" t="s">
        <v>416</v>
      </c>
      <c r="G482" s="1" t="s">
        <v>236</v>
      </c>
      <c r="H482" s="1">
        <v>2008</v>
      </c>
      <c r="I482" s="60">
        <f>VLOOKUP(H482,PROCV!E$33:F$44,2,0)</f>
        <v>1.6995153585033496</v>
      </c>
      <c r="J482" s="71">
        <v>87500</v>
      </c>
      <c r="K482" s="44">
        <f t="shared" si="7"/>
        <v>148707.59386904308</v>
      </c>
    </row>
    <row r="483" spans="1:11" s="43" customFormat="1" ht="19.7" customHeight="1" x14ac:dyDescent="0.25">
      <c r="A483" s="43" t="s">
        <v>185</v>
      </c>
      <c r="B483" s="1" t="s">
        <v>293</v>
      </c>
      <c r="C483" s="1" t="s">
        <v>275</v>
      </c>
      <c r="D483" s="1" t="s">
        <v>274</v>
      </c>
      <c r="E483" s="45" t="str">
        <f>VLOOKUP(C483,PROCV!E$50:G$126,3,0)</f>
        <v>Editorial</v>
      </c>
      <c r="F483" s="1" t="s">
        <v>416</v>
      </c>
      <c r="G483" s="1" t="s">
        <v>236</v>
      </c>
      <c r="H483" s="1">
        <v>2008</v>
      </c>
      <c r="I483" s="60">
        <f>VLOOKUP(H483,PROCV!E$33:F$44,2,0)</f>
        <v>1.6995153585033496</v>
      </c>
      <c r="J483" s="71">
        <v>16654</v>
      </c>
      <c r="K483" s="44">
        <f t="shared" si="7"/>
        <v>28303.728780514783</v>
      </c>
    </row>
    <row r="484" spans="1:11" s="43" customFormat="1" ht="19.7" customHeight="1" x14ac:dyDescent="0.25">
      <c r="A484" s="43" t="s">
        <v>185</v>
      </c>
      <c r="B484" s="1" t="s">
        <v>293</v>
      </c>
      <c r="C484" s="1" t="s">
        <v>273</v>
      </c>
      <c r="D484" s="1" t="s">
        <v>272</v>
      </c>
      <c r="E484" s="45" t="str">
        <f>VLOOKUP(C484,PROCV!E$50:G$126,3,0)</f>
        <v>Editorial</v>
      </c>
      <c r="F484" s="1" t="s">
        <v>416</v>
      </c>
      <c r="G484" s="1" t="s">
        <v>236</v>
      </c>
      <c r="H484" s="1">
        <v>2008</v>
      </c>
      <c r="I484" s="60">
        <f>VLOOKUP(H484,PROCV!E$33:F$44,2,0)</f>
        <v>1.6995153585033496</v>
      </c>
      <c r="J484" s="71">
        <v>65183</v>
      </c>
      <c r="K484" s="44">
        <f t="shared" si="7"/>
        <v>110779.50961332384</v>
      </c>
    </row>
    <row r="485" spans="1:11" s="43" customFormat="1" ht="19.7" customHeight="1" x14ac:dyDescent="0.25">
      <c r="A485" s="43" t="s">
        <v>185</v>
      </c>
      <c r="B485" s="1" t="s">
        <v>293</v>
      </c>
      <c r="C485" s="1" t="s">
        <v>315</v>
      </c>
      <c r="D485" s="1" t="s">
        <v>314</v>
      </c>
      <c r="E485" s="45" t="str">
        <f>VLOOKUP(C485,PROCV!E$50:G$126,3,0)</f>
        <v>Editorial</v>
      </c>
      <c r="F485" s="1" t="s">
        <v>416</v>
      </c>
      <c r="G485" s="1" t="s">
        <v>236</v>
      </c>
      <c r="H485" s="1">
        <v>2008</v>
      </c>
      <c r="I485" s="60">
        <f>VLOOKUP(H485,PROCV!E$33:F$44,2,0)</f>
        <v>1.6995153585033496</v>
      </c>
      <c r="J485" s="71">
        <v>41561</v>
      </c>
      <c r="K485" s="44">
        <f t="shared" si="7"/>
        <v>70633.557814757718</v>
      </c>
    </row>
    <row r="486" spans="1:11" s="43" customFormat="1" ht="19.7" customHeight="1" x14ac:dyDescent="0.25">
      <c r="A486" s="43" t="s">
        <v>185</v>
      </c>
      <c r="B486" s="1" t="s">
        <v>293</v>
      </c>
      <c r="C486" s="1" t="s">
        <v>269</v>
      </c>
      <c r="D486" s="1" t="s">
        <v>268</v>
      </c>
      <c r="E486" s="45" t="str">
        <f>VLOOKUP(C486,PROCV!E$50:G$126,3,0)</f>
        <v>NA</v>
      </c>
      <c r="F486" s="1" t="s">
        <v>416</v>
      </c>
      <c r="G486" s="1" t="s">
        <v>236</v>
      </c>
      <c r="H486" s="1">
        <v>2008</v>
      </c>
      <c r="I486" s="60">
        <f>VLOOKUP(H486,PROCV!E$33:F$44,2,0)</f>
        <v>1.6995153585033496</v>
      </c>
      <c r="J486" s="71">
        <v>369488</v>
      </c>
      <c r="K486" s="44">
        <f t="shared" si="7"/>
        <v>627950.53078268562</v>
      </c>
    </row>
    <row r="487" spans="1:11" s="43" customFormat="1" ht="19.7" customHeight="1" x14ac:dyDescent="0.25">
      <c r="A487" s="43" t="s">
        <v>185</v>
      </c>
      <c r="B487" s="1" t="s">
        <v>293</v>
      </c>
      <c r="C487" s="1" t="s">
        <v>269</v>
      </c>
      <c r="D487" s="1" t="s">
        <v>268</v>
      </c>
      <c r="E487" s="45" t="str">
        <f>VLOOKUP(C487,PROCV!E$50:G$126,3,0)</f>
        <v>NA</v>
      </c>
      <c r="F487" s="1" t="s">
        <v>416</v>
      </c>
      <c r="G487" s="1" t="s">
        <v>236</v>
      </c>
      <c r="H487" s="1">
        <v>2008</v>
      </c>
      <c r="I487" s="60">
        <f>VLOOKUP(H487,PROCV!E$33:F$44,2,0)</f>
        <v>1.6995153585033496</v>
      </c>
      <c r="J487" s="71">
        <v>1793000</v>
      </c>
      <c r="K487" s="44">
        <f t="shared" si="7"/>
        <v>3047231.0377965057</v>
      </c>
    </row>
    <row r="488" spans="1:11" s="43" customFormat="1" ht="19.7" customHeight="1" x14ac:dyDescent="0.25">
      <c r="A488" s="43" t="s">
        <v>185</v>
      </c>
      <c r="B488" s="1" t="s">
        <v>293</v>
      </c>
      <c r="C488" s="1" t="s">
        <v>269</v>
      </c>
      <c r="D488" s="1" t="s">
        <v>268</v>
      </c>
      <c r="E488" s="45" t="str">
        <f>VLOOKUP(C488,PROCV!E$50:G$126,3,0)</f>
        <v>NA</v>
      </c>
      <c r="F488" s="1" t="s">
        <v>416</v>
      </c>
      <c r="G488" s="1" t="s">
        <v>236</v>
      </c>
      <c r="H488" s="1">
        <v>2008</v>
      </c>
      <c r="I488" s="60">
        <f>VLOOKUP(H488,PROCV!E$33:F$44,2,0)</f>
        <v>1.6995153585033496</v>
      </c>
      <c r="J488" s="71">
        <v>95000</v>
      </c>
      <c r="K488" s="44">
        <f t="shared" si="7"/>
        <v>161453.9590578182</v>
      </c>
    </row>
    <row r="489" spans="1:11" s="43" customFormat="1" ht="19.7" customHeight="1" x14ac:dyDescent="0.25">
      <c r="A489" s="43" t="s">
        <v>185</v>
      </c>
      <c r="B489" s="1" t="s">
        <v>293</v>
      </c>
      <c r="C489" s="1" t="s">
        <v>267</v>
      </c>
      <c r="D489" s="1" t="s">
        <v>266</v>
      </c>
      <c r="E489" s="45" t="str">
        <f>VLOOKUP(C489,PROCV!E$50:G$126,3,0)</f>
        <v>Audiovisual</v>
      </c>
      <c r="F489" s="1" t="s">
        <v>416</v>
      </c>
      <c r="G489" s="1" t="s">
        <v>265</v>
      </c>
      <c r="H489" s="1">
        <v>2008</v>
      </c>
      <c r="I489" s="60">
        <f>VLOOKUP(H489,PROCV!E$33:F$44,2,0)</f>
        <v>1.6995153585033496</v>
      </c>
      <c r="J489" s="71">
        <v>580000</v>
      </c>
      <c r="K489" s="44">
        <f t="shared" si="7"/>
        <v>985718.90793194273</v>
      </c>
    </row>
    <row r="490" spans="1:11" s="43" customFormat="1" ht="19.7" customHeight="1" x14ac:dyDescent="0.25">
      <c r="A490" s="43" t="s">
        <v>185</v>
      </c>
      <c r="B490" s="1" t="s">
        <v>293</v>
      </c>
      <c r="C490" s="1" t="s">
        <v>256</v>
      </c>
      <c r="D490" s="1" t="s">
        <v>255</v>
      </c>
      <c r="E490" s="45" t="str">
        <f>VLOOKUP(C490,PROCV!E$50:G$126,3,0)</f>
        <v>Audiovisual</v>
      </c>
      <c r="F490" s="1" t="s">
        <v>416</v>
      </c>
      <c r="G490" s="1" t="s">
        <v>236</v>
      </c>
      <c r="H490" s="1">
        <v>2008</v>
      </c>
      <c r="I490" s="60">
        <f>VLOOKUP(H490,PROCV!E$33:F$44,2,0)</f>
        <v>1.6995153585033496</v>
      </c>
      <c r="J490" s="71">
        <v>67705</v>
      </c>
      <c r="K490" s="44">
        <f t="shared" si="7"/>
        <v>115065.68734746928</v>
      </c>
    </row>
    <row r="491" spans="1:11" s="43" customFormat="1" ht="19.7" customHeight="1" x14ac:dyDescent="0.25">
      <c r="A491" s="43" t="s">
        <v>185</v>
      </c>
      <c r="B491" s="1" t="s">
        <v>293</v>
      </c>
      <c r="C491" s="1" t="s">
        <v>252</v>
      </c>
      <c r="D491" s="1" t="s">
        <v>251</v>
      </c>
      <c r="E491" s="45" t="str">
        <f>VLOOKUP(C491,PROCV!E$50:G$126,3,0)</f>
        <v>Audiovisual</v>
      </c>
      <c r="F491" s="1" t="s">
        <v>416</v>
      </c>
      <c r="G491" s="1" t="s">
        <v>236</v>
      </c>
      <c r="H491" s="1">
        <v>2008</v>
      </c>
      <c r="I491" s="60">
        <f>VLOOKUP(H491,PROCV!E$33:F$44,2,0)</f>
        <v>1.6995153585033496</v>
      </c>
      <c r="J491" s="71">
        <v>53073</v>
      </c>
      <c r="K491" s="44">
        <f t="shared" si="7"/>
        <v>90198.378621848271</v>
      </c>
    </row>
    <row r="492" spans="1:11" s="43" customFormat="1" ht="19.7" customHeight="1" x14ac:dyDescent="0.25">
      <c r="A492" s="43" t="s">
        <v>185</v>
      </c>
      <c r="B492" s="1" t="s">
        <v>293</v>
      </c>
      <c r="C492" s="1" t="s">
        <v>346</v>
      </c>
      <c r="D492" s="1" t="s">
        <v>345</v>
      </c>
      <c r="E492" s="45" t="str">
        <f>VLOOKUP(C492,PROCV!E$50:G$126,3,0)</f>
        <v>Audiovisual</v>
      </c>
      <c r="F492" s="1" t="s">
        <v>416</v>
      </c>
      <c r="G492" s="1" t="s">
        <v>236</v>
      </c>
      <c r="H492" s="1">
        <v>2008</v>
      </c>
      <c r="I492" s="60">
        <f>VLOOKUP(H492,PROCV!E$33:F$44,2,0)</f>
        <v>1.6995153585033496</v>
      </c>
      <c r="J492" s="71">
        <v>130061</v>
      </c>
      <c r="K492" s="44">
        <f t="shared" si="7"/>
        <v>221040.66704230415</v>
      </c>
    </row>
    <row r="493" spans="1:11" s="43" customFormat="1" ht="19.7" customHeight="1" x14ac:dyDescent="0.25">
      <c r="A493" s="43" t="s">
        <v>185</v>
      </c>
      <c r="B493" s="1" t="s">
        <v>293</v>
      </c>
      <c r="C493" s="1" t="s">
        <v>238</v>
      </c>
      <c r="D493" s="1" t="s">
        <v>237</v>
      </c>
      <c r="E493" s="45" t="str">
        <f>VLOOKUP(C493,PROCV!E$50:G$126,3,0)</f>
        <v>Artes Cênicas e Espetáculos</v>
      </c>
      <c r="F493" s="1" t="s">
        <v>416</v>
      </c>
      <c r="G493" s="1" t="s">
        <v>236</v>
      </c>
      <c r="H493" s="1">
        <v>2008</v>
      </c>
      <c r="I493" s="60">
        <f>VLOOKUP(H493,PROCV!E$33:F$44,2,0)</f>
        <v>1.6995153585033496</v>
      </c>
      <c r="J493" s="71">
        <v>18647</v>
      </c>
      <c r="K493" s="44">
        <f t="shared" si="7"/>
        <v>31690.862890011958</v>
      </c>
    </row>
    <row r="494" spans="1:11" s="43" customFormat="1" ht="19.7" customHeight="1" x14ac:dyDescent="0.25">
      <c r="A494" s="43" t="s">
        <v>185</v>
      </c>
      <c r="B494" s="1" t="s">
        <v>293</v>
      </c>
      <c r="C494" s="1" t="s">
        <v>313</v>
      </c>
      <c r="D494" s="1" t="s">
        <v>312</v>
      </c>
      <c r="E494" s="45" t="str">
        <f>VLOOKUP(C494,PROCV!E$50:G$126,3,0)</f>
        <v>Patrimônio</v>
      </c>
      <c r="F494" s="1" t="s">
        <v>415</v>
      </c>
      <c r="G494" s="1" t="s">
        <v>265</v>
      </c>
      <c r="H494" s="1">
        <v>2008</v>
      </c>
      <c r="I494" s="60">
        <f>VLOOKUP(H494,PROCV!E$33:F$44,2,0)</f>
        <v>1.6995153585033496</v>
      </c>
      <c r="J494" s="71">
        <v>80477</v>
      </c>
      <c r="K494" s="44">
        <f t="shared" si="7"/>
        <v>136771.89750627405</v>
      </c>
    </row>
    <row r="495" spans="1:11" s="43" customFormat="1" ht="19.7" customHeight="1" x14ac:dyDescent="0.25">
      <c r="A495" s="43" t="s">
        <v>191</v>
      </c>
      <c r="B495" s="1" t="s">
        <v>242</v>
      </c>
      <c r="C495" s="1" t="s">
        <v>291</v>
      </c>
      <c r="D495" s="1" t="s">
        <v>290</v>
      </c>
      <c r="E495" s="45" t="str">
        <f>VLOOKUP(C495,PROCV!E$50:G$126,3,0)</f>
        <v>NA</v>
      </c>
      <c r="F495" s="1" t="s">
        <v>416</v>
      </c>
      <c r="G495" s="1" t="s">
        <v>236</v>
      </c>
      <c r="H495" s="1">
        <v>2008</v>
      </c>
      <c r="I495" s="60">
        <f>VLOOKUP(H495,PROCV!E$33:F$44,2,0)</f>
        <v>1.6995153585033496</v>
      </c>
      <c r="J495" s="71">
        <v>156770</v>
      </c>
      <c r="K495" s="44">
        <f t="shared" si="7"/>
        <v>266433.0227525701</v>
      </c>
    </row>
    <row r="496" spans="1:11" s="43" customFormat="1" ht="19.7" customHeight="1" x14ac:dyDescent="0.25">
      <c r="A496" s="43" t="s">
        <v>191</v>
      </c>
      <c r="B496" s="1" t="s">
        <v>242</v>
      </c>
      <c r="C496" s="1" t="s">
        <v>291</v>
      </c>
      <c r="D496" s="1" t="s">
        <v>290</v>
      </c>
      <c r="E496" s="45" t="str">
        <f>VLOOKUP(C496,PROCV!E$50:G$126,3,0)</f>
        <v>NA</v>
      </c>
      <c r="F496" s="1" t="s">
        <v>416</v>
      </c>
      <c r="G496" s="1" t="s">
        <v>236</v>
      </c>
      <c r="H496" s="1">
        <v>2008</v>
      </c>
      <c r="I496" s="60">
        <f>VLOOKUP(H496,PROCV!E$33:F$44,2,0)</f>
        <v>1.6995153585033496</v>
      </c>
      <c r="J496" s="71">
        <v>20000</v>
      </c>
      <c r="K496" s="44">
        <f t="shared" si="7"/>
        <v>33990.30717006699</v>
      </c>
    </row>
    <row r="497" spans="1:11" s="43" customFormat="1" ht="19.7" customHeight="1" x14ac:dyDescent="0.25">
      <c r="A497" s="43" t="s">
        <v>191</v>
      </c>
      <c r="B497" s="1" t="s">
        <v>242</v>
      </c>
      <c r="C497" s="1" t="s">
        <v>291</v>
      </c>
      <c r="D497" s="1" t="s">
        <v>290</v>
      </c>
      <c r="E497" s="45" t="str">
        <f>VLOOKUP(C497,PROCV!E$50:G$126,3,0)</f>
        <v>NA</v>
      </c>
      <c r="F497" s="1" t="s">
        <v>416</v>
      </c>
      <c r="G497" s="1" t="s">
        <v>236</v>
      </c>
      <c r="H497" s="1">
        <v>2008</v>
      </c>
      <c r="I497" s="60">
        <f>VLOOKUP(H497,PROCV!E$33:F$44,2,0)</f>
        <v>1.6995153585033496</v>
      </c>
      <c r="J497" s="71">
        <v>196260</v>
      </c>
      <c r="K497" s="44">
        <f t="shared" si="7"/>
        <v>333546.88425986737</v>
      </c>
    </row>
    <row r="498" spans="1:11" s="43" customFormat="1" ht="19.7" customHeight="1" x14ac:dyDescent="0.25">
      <c r="A498" s="43" t="s">
        <v>191</v>
      </c>
      <c r="B498" s="1" t="s">
        <v>242</v>
      </c>
      <c r="C498" s="1" t="s">
        <v>289</v>
      </c>
      <c r="D498" s="1" t="s">
        <v>288</v>
      </c>
      <c r="E498" s="45" t="str">
        <f>VLOOKUP(C498,PROCV!E$50:G$126,3,0)</f>
        <v>Editorial</v>
      </c>
      <c r="F498" s="1" t="s">
        <v>416</v>
      </c>
      <c r="G498" s="1" t="s">
        <v>236</v>
      </c>
      <c r="H498" s="1">
        <v>2008</v>
      </c>
      <c r="I498" s="60">
        <f>VLOOKUP(H498,PROCV!E$33:F$44,2,0)</f>
        <v>1.6995153585033496</v>
      </c>
      <c r="J498" s="71">
        <v>253253</v>
      </c>
      <c r="K498" s="44">
        <f t="shared" si="7"/>
        <v>430407.36308704881</v>
      </c>
    </row>
    <row r="499" spans="1:11" s="43" customFormat="1" ht="19.7" customHeight="1" x14ac:dyDescent="0.25">
      <c r="A499" s="43" t="s">
        <v>191</v>
      </c>
      <c r="B499" s="1" t="s">
        <v>242</v>
      </c>
      <c r="C499" s="1" t="s">
        <v>299</v>
      </c>
      <c r="D499" s="1" t="s">
        <v>298</v>
      </c>
      <c r="E499" s="45" t="str">
        <f>VLOOKUP(C499,PROCV!E$50:G$126,3,0)</f>
        <v>NA</v>
      </c>
      <c r="F499" s="1" t="s">
        <v>416</v>
      </c>
      <c r="G499" s="1" t="s">
        <v>236</v>
      </c>
      <c r="H499" s="1">
        <v>2008</v>
      </c>
      <c r="I499" s="60">
        <f>VLOOKUP(H499,PROCV!E$33:F$44,2,0)</f>
        <v>1.6995153585033496</v>
      </c>
      <c r="J499" s="71">
        <v>6010</v>
      </c>
      <c r="K499" s="44">
        <f t="shared" si="7"/>
        <v>10214.087304605131</v>
      </c>
    </row>
    <row r="500" spans="1:11" s="43" customFormat="1" ht="19.7" customHeight="1" x14ac:dyDescent="0.25">
      <c r="A500" s="43" t="s">
        <v>191</v>
      </c>
      <c r="B500" s="1" t="s">
        <v>242</v>
      </c>
      <c r="C500" s="1" t="s">
        <v>287</v>
      </c>
      <c r="D500" s="1" t="s">
        <v>286</v>
      </c>
      <c r="E500" s="45" t="str">
        <f>VLOOKUP(C500,PROCV!E$50:G$126,3,0)</f>
        <v>Música</v>
      </c>
      <c r="F500" s="1" t="s">
        <v>416</v>
      </c>
      <c r="G500" s="1" t="s">
        <v>236</v>
      </c>
      <c r="H500" s="1">
        <v>2008</v>
      </c>
      <c r="I500" s="60">
        <f>VLOOKUP(H500,PROCV!E$33:F$44,2,0)</f>
        <v>1.6995153585033496</v>
      </c>
      <c r="J500" s="71">
        <v>13062</v>
      </c>
      <c r="K500" s="44">
        <f t="shared" si="7"/>
        <v>22199.069612770752</v>
      </c>
    </row>
    <row r="501" spans="1:11" s="43" customFormat="1" ht="19.7" customHeight="1" x14ac:dyDescent="0.25">
      <c r="A501" s="43" t="s">
        <v>191</v>
      </c>
      <c r="B501" s="1" t="s">
        <v>242</v>
      </c>
      <c r="C501" s="1" t="s">
        <v>285</v>
      </c>
      <c r="D501" s="1" t="s">
        <v>284</v>
      </c>
      <c r="E501" s="45" t="str">
        <f>VLOOKUP(C501,PROCV!E$50:G$126,3,0)</f>
        <v>Editorial</v>
      </c>
      <c r="F501" s="1" t="s">
        <v>416</v>
      </c>
      <c r="G501" s="1" t="s">
        <v>236</v>
      </c>
      <c r="H501" s="1">
        <v>2008</v>
      </c>
      <c r="I501" s="60">
        <f>VLOOKUP(H501,PROCV!E$33:F$44,2,0)</f>
        <v>1.6995153585033496</v>
      </c>
      <c r="J501" s="71">
        <v>56862</v>
      </c>
      <c r="K501" s="44">
        <f t="shared" si="7"/>
        <v>96637.842315217466</v>
      </c>
    </row>
    <row r="502" spans="1:11" s="43" customFormat="1" ht="19.7" customHeight="1" x14ac:dyDescent="0.25">
      <c r="A502" s="43" t="s">
        <v>191</v>
      </c>
      <c r="B502" s="1" t="s">
        <v>242</v>
      </c>
      <c r="C502" s="1" t="s">
        <v>285</v>
      </c>
      <c r="D502" s="1" t="s">
        <v>284</v>
      </c>
      <c r="E502" s="45" t="str">
        <f>VLOOKUP(C502,PROCV!E$50:G$126,3,0)</f>
        <v>Editorial</v>
      </c>
      <c r="F502" s="1" t="s">
        <v>416</v>
      </c>
      <c r="G502" s="1" t="s">
        <v>236</v>
      </c>
      <c r="H502" s="1">
        <v>2008</v>
      </c>
      <c r="I502" s="60">
        <f>VLOOKUP(H502,PROCV!E$33:F$44,2,0)</f>
        <v>1.6995153585033496</v>
      </c>
      <c r="J502" s="71">
        <v>2970868</v>
      </c>
      <c r="K502" s="44">
        <f t="shared" si="7"/>
        <v>5049035.7940861294</v>
      </c>
    </row>
    <row r="503" spans="1:11" s="43" customFormat="1" ht="19.7" customHeight="1" x14ac:dyDescent="0.25">
      <c r="A503" s="43" t="s">
        <v>191</v>
      </c>
      <c r="B503" s="1" t="s">
        <v>242</v>
      </c>
      <c r="C503" s="1" t="s">
        <v>279</v>
      </c>
      <c r="D503" s="1" t="s">
        <v>278</v>
      </c>
      <c r="E503" s="45" t="str">
        <f>VLOOKUP(C503,PROCV!E$50:G$126,3,0)</f>
        <v>Editorial</v>
      </c>
      <c r="F503" s="1" t="s">
        <v>416</v>
      </c>
      <c r="G503" s="1" t="s">
        <v>236</v>
      </c>
      <c r="H503" s="1">
        <v>2008</v>
      </c>
      <c r="I503" s="60">
        <f>VLOOKUP(H503,PROCV!E$33:F$44,2,0)</f>
        <v>1.6995153585033496</v>
      </c>
      <c r="J503" s="71">
        <v>89046</v>
      </c>
      <c r="K503" s="44">
        <f t="shared" si="7"/>
        <v>151335.04461328927</v>
      </c>
    </row>
    <row r="504" spans="1:11" s="43" customFormat="1" ht="19.7" customHeight="1" x14ac:dyDescent="0.25">
      <c r="A504" s="43" t="s">
        <v>191</v>
      </c>
      <c r="B504" s="1" t="s">
        <v>242</v>
      </c>
      <c r="C504" s="1" t="s">
        <v>277</v>
      </c>
      <c r="D504" s="1" t="s">
        <v>276</v>
      </c>
      <c r="E504" s="45" t="str">
        <f>VLOOKUP(C504,PROCV!E$50:G$126,3,0)</f>
        <v>Editorial</v>
      </c>
      <c r="F504" s="1" t="s">
        <v>416</v>
      </c>
      <c r="G504" s="1" t="s">
        <v>236</v>
      </c>
      <c r="H504" s="1">
        <v>2008</v>
      </c>
      <c r="I504" s="60">
        <f>VLOOKUP(H504,PROCV!E$33:F$44,2,0)</f>
        <v>1.6995153585033496</v>
      </c>
      <c r="J504" s="71">
        <v>1560000</v>
      </c>
      <c r="K504" s="44">
        <f t="shared" si="7"/>
        <v>2651243.9592652251</v>
      </c>
    </row>
    <row r="505" spans="1:11" s="43" customFormat="1" ht="19.7" customHeight="1" x14ac:dyDescent="0.25">
      <c r="A505" s="43" t="s">
        <v>191</v>
      </c>
      <c r="B505" s="1" t="s">
        <v>242</v>
      </c>
      <c r="C505" s="1" t="s">
        <v>275</v>
      </c>
      <c r="D505" s="1" t="s">
        <v>274</v>
      </c>
      <c r="E505" s="45" t="str">
        <f>VLOOKUP(C505,PROCV!E$50:G$126,3,0)</f>
        <v>Editorial</v>
      </c>
      <c r="F505" s="1" t="s">
        <v>416</v>
      </c>
      <c r="G505" s="1" t="s">
        <v>236</v>
      </c>
      <c r="H505" s="1">
        <v>2008</v>
      </c>
      <c r="I505" s="60">
        <f>VLOOKUP(H505,PROCV!E$33:F$44,2,0)</f>
        <v>1.6995153585033496</v>
      </c>
      <c r="J505" s="71">
        <v>49399</v>
      </c>
      <c r="K505" s="44">
        <f t="shared" si="7"/>
        <v>83954.359194706965</v>
      </c>
    </row>
    <row r="506" spans="1:11" s="43" customFormat="1" ht="19.7" customHeight="1" x14ac:dyDescent="0.25">
      <c r="A506" s="43" t="s">
        <v>191</v>
      </c>
      <c r="B506" s="1" t="s">
        <v>242</v>
      </c>
      <c r="C506" s="1" t="s">
        <v>307</v>
      </c>
      <c r="D506" s="1" t="s">
        <v>306</v>
      </c>
      <c r="E506" s="45" t="str">
        <f>VLOOKUP(C506,PROCV!E$50:G$126,3,0)</f>
        <v>NA</v>
      </c>
      <c r="F506" s="1" t="s">
        <v>416</v>
      </c>
      <c r="G506" s="1" t="s">
        <v>236</v>
      </c>
      <c r="H506" s="1">
        <v>2008</v>
      </c>
      <c r="I506" s="60">
        <f>VLOOKUP(H506,PROCV!E$33:F$44,2,0)</f>
        <v>1.6995153585033496</v>
      </c>
      <c r="J506" s="71">
        <v>500000</v>
      </c>
      <c r="K506" s="44">
        <f t="shared" si="7"/>
        <v>849757.6792516748</v>
      </c>
    </row>
    <row r="507" spans="1:11" s="43" customFormat="1" ht="19.7" customHeight="1" x14ac:dyDescent="0.25">
      <c r="A507" s="43" t="s">
        <v>191</v>
      </c>
      <c r="B507" s="1" t="s">
        <v>242</v>
      </c>
      <c r="C507" s="1" t="s">
        <v>273</v>
      </c>
      <c r="D507" s="1" t="s">
        <v>272</v>
      </c>
      <c r="E507" s="45" t="str">
        <f>VLOOKUP(C507,PROCV!E$50:G$126,3,0)</f>
        <v>Editorial</v>
      </c>
      <c r="F507" s="1" t="s">
        <v>416</v>
      </c>
      <c r="G507" s="1" t="s">
        <v>236</v>
      </c>
      <c r="H507" s="1">
        <v>2008</v>
      </c>
      <c r="I507" s="60">
        <f>VLOOKUP(H507,PROCV!E$33:F$44,2,0)</f>
        <v>1.6995153585033496</v>
      </c>
      <c r="J507" s="71">
        <v>404744</v>
      </c>
      <c r="K507" s="44">
        <f t="shared" si="7"/>
        <v>687868.64426207973</v>
      </c>
    </row>
    <row r="508" spans="1:11" s="43" customFormat="1" ht="19.7" customHeight="1" x14ac:dyDescent="0.25">
      <c r="A508" s="43" t="s">
        <v>191</v>
      </c>
      <c r="B508" s="1" t="s">
        <v>242</v>
      </c>
      <c r="C508" s="1" t="s">
        <v>273</v>
      </c>
      <c r="D508" s="1" t="s">
        <v>272</v>
      </c>
      <c r="E508" s="45" t="str">
        <f>VLOOKUP(C508,PROCV!E$50:G$126,3,0)</f>
        <v>Editorial</v>
      </c>
      <c r="F508" s="1" t="s">
        <v>416</v>
      </c>
      <c r="G508" s="1" t="s">
        <v>236</v>
      </c>
      <c r="H508" s="1">
        <v>2008</v>
      </c>
      <c r="I508" s="60">
        <f>VLOOKUP(H508,PROCV!E$33:F$44,2,0)</f>
        <v>1.6995153585033496</v>
      </c>
      <c r="J508" s="71">
        <v>47999</v>
      </c>
      <c r="K508" s="44">
        <f t="shared" si="7"/>
        <v>81575.037692802274</v>
      </c>
    </row>
    <row r="509" spans="1:11" s="43" customFormat="1" ht="19.7" customHeight="1" x14ac:dyDescent="0.25">
      <c r="A509" s="43" t="s">
        <v>191</v>
      </c>
      <c r="B509" s="1" t="s">
        <v>242</v>
      </c>
      <c r="C509" s="1" t="s">
        <v>273</v>
      </c>
      <c r="D509" s="1" t="s">
        <v>272</v>
      </c>
      <c r="E509" s="45" t="str">
        <f>VLOOKUP(C509,PROCV!E$50:G$126,3,0)</f>
        <v>Editorial</v>
      </c>
      <c r="F509" s="1" t="s">
        <v>416</v>
      </c>
      <c r="G509" s="1" t="s">
        <v>236</v>
      </c>
      <c r="H509" s="1">
        <v>2008</v>
      </c>
      <c r="I509" s="60">
        <f>VLOOKUP(H509,PROCV!E$33:F$44,2,0)</f>
        <v>1.6995153585033496</v>
      </c>
      <c r="J509" s="71">
        <v>300000</v>
      </c>
      <c r="K509" s="44">
        <f t="shared" si="7"/>
        <v>509854.60755100485</v>
      </c>
    </row>
    <row r="510" spans="1:11" s="43" customFormat="1" ht="19.7" customHeight="1" x14ac:dyDescent="0.25">
      <c r="A510" s="43" t="s">
        <v>191</v>
      </c>
      <c r="B510" s="1" t="s">
        <v>242</v>
      </c>
      <c r="C510" s="1" t="s">
        <v>273</v>
      </c>
      <c r="D510" s="1" t="s">
        <v>272</v>
      </c>
      <c r="E510" s="45" t="str">
        <f>VLOOKUP(C510,PROCV!E$50:G$126,3,0)</f>
        <v>Editorial</v>
      </c>
      <c r="F510" s="1" t="s">
        <v>416</v>
      </c>
      <c r="G510" s="1" t="s">
        <v>236</v>
      </c>
      <c r="H510" s="1">
        <v>2008</v>
      </c>
      <c r="I510" s="60">
        <f>VLOOKUP(H510,PROCV!E$33:F$44,2,0)</f>
        <v>1.6995153585033496</v>
      </c>
      <c r="J510" s="71">
        <v>215847</v>
      </c>
      <c r="K510" s="44">
        <f t="shared" si="7"/>
        <v>366835.29158687248</v>
      </c>
    </row>
    <row r="511" spans="1:11" s="43" customFormat="1" ht="19.7" customHeight="1" x14ac:dyDescent="0.25">
      <c r="A511" s="43" t="s">
        <v>191</v>
      </c>
      <c r="B511" s="1" t="s">
        <v>242</v>
      </c>
      <c r="C511" s="1" t="s">
        <v>271</v>
      </c>
      <c r="D511" s="1" t="s">
        <v>270</v>
      </c>
      <c r="E511" s="45" t="str">
        <f>VLOOKUP(C511,PROCV!E$50:G$126,3,0)</f>
        <v>Editorial</v>
      </c>
      <c r="F511" s="1" t="s">
        <v>416</v>
      </c>
      <c r="G511" s="1" t="s">
        <v>236</v>
      </c>
      <c r="H511" s="1">
        <v>2008</v>
      </c>
      <c r="I511" s="60">
        <f>VLOOKUP(H511,PROCV!E$33:F$44,2,0)</f>
        <v>1.6995153585033496</v>
      </c>
      <c r="J511" s="71">
        <v>2703</v>
      </c>
      <c r="K511" s="44">
        <f t="shared" si="7"/>
        <v>4593.7900140345537</v>
      </c>
    </row>
    <row r="512" spans="1:11" s="43" customFormat="1" ht="19.7" customHeight="1" x14ac:dyDescent="0.25">
      <c r="A512" s="43" t="s">
        <v>191</v>
      </c>
      <c r="B512" s="1" t="s">
        <v>242</v>
      </c>
      <c r="C512" s="1" t="s">
        <v>315</v>
      </c>
      <c r="D512" s="1" t="s">
        <v>314</v>
      </c>
      <c r="E512" s="45" t="str">
        <f>VLOOKUP(C512,PROCV!E$50:G$126,3,0)</f>
        <v>Editorial</v>
      </c>
      <c r="F512" s="1" t="s">
        <v>416</v>
      </c>
      <c r="G512" s="1" t="s">
        <v>236</v>
      </c>
      <c r="H512" s="1">
        <v>2008</v>
      </c>
      <c r="I512" s="60">
        <f>VLOOKUP(H512,PROCV!E$33:F$44,2,0)</f>
        <v>1.6995153585033496</v>
      </c>
      <c r="J512" s="71">
        <v>90625</v>
      </c>
      <c r="K512" s="44">
        <f t="shared" si="7"/>
        <v>154018.57936436604</v>
      </c>
    </row>
    <row r="513" spans="1:11" s="43" customFormat="1" ht="19.7" customHeight="1" x14ac:dyDescent="0.25">
      <c r="A513" s="43" t="s">
        <v>191</v>
      </c>
      <c r="B513" s="1" t="s">
        <v>242</v>
      </c>
      <c r="C513" s="1" t="s">
        <v>269</v>
      </c>
      <c r="D513" s="1" t="s">
        <v>268</v>
      </c>
      <c r="E513" s="45" t="str">
        <f>VLOOKUP(C513,PROCV!E$50:G$126,3,0)</f>
        <v>NA</v>
      </c>
      <c r="F513" s="1" t="s">
        <v>416</v>
      </c>
      <c r="G513" s="1" t="s">
        <v>236</v>
      </c>
      <c r="H513" s="1">
        <v>2008</v>
      </c>
      <c r="I513" s="60">
        <f>VLOOKUP(H513,PROCV!E$33:F$44,2,0)</f>
        <v>1.6995153585033496</v>
      </c>
      <c r="J513" s="71">
        <v>33923</v>
      </c>
      <c r="K513" s="44">
        <f t="shared" si="7"/>
        <v>57652.659506509124</v>
      </c>
    </row>
    <row r="514" spans="1:11" s="43" customFormat="1" ht="19.7" customHeight="1" x14ac:dyDescent="0.25">
      <c r="A514" s="43" t="s">
        <v>191</v>
      </c>
      <c r="B514" s="1" t="s">
        <v>242</v>
      </c>
      <c r="C514" s="1" t="s">
        <v>269</v>
      </c>
      <c r="D514" s="1" t="s">
        <v>268</v>
      </c>
      <c r="E514" s="45" t="str">
        <f>VLOOKUP(C514,PROCV!E$50:G$126,3,0)</f>
        <v>NA</v>
      </c>
      <c r="F514" s="1" t="s">
        <v>416</v>
      </c>
      <c r="G514" s="1" t="s">
        <v>236</v>
      </c>
      <c r="H514" s="1">
        <v>2008</v>
      </c>
      <c r="I514" s="60">
        <f>VLOOKUP(H514,PROCV!E$33:F$44,2,0)</f>
        <v>1.6995153585033496</v>
      </c>
      <c r="J514" s="71">
        <v>3059187</v>
      </c>
      <c r="K514" s="44">
        <f t="shared" si="7"/>
        <v>5199135.2910337867</v>
      </c>
    </row>
    <row r="515" spans="1:11" s="43" customFormat="1" ht="19.7" customHeight="1" x14ac:dyDescent="0.25">
      <c r="A515" s="43" t="s">
        <v>191</v>
      </c>
      <c r="B515" s="1" t="s">
        <v>242</v>
      </c>
      <c r="C515" s="1" t="s">
        <v>269</v>
      </c>
      <c r="D515" s="1" t="s">
        <v>268</v>
      </c>
      <c r="E515" s="45" t="str">
        <f>VLOOKUP(C515,PROCV!E$50:G$126,3,0)</f>
        <v>NA</v>
      </c>
      <c r="F515" s="1" t="s">
        <v>416</v>
      </c>
      <c r="G515" s="1" t="s">
        <v>236</v>
      </c>
      <c r="H515" s="1">
        <v>2008</v>
      </c>
      <c r="I515" s="60">
        <f>VLOOKUP(H515,PROCV!E$33:F$44,2,0)</f>
        <v>1.6995153585033496</v>
      </c>
      <c r="J515" s="71">
        <v>457625</v>
      </c>
      <c r="K515" s="44">
        <f t="shared" ref="K515:K578" si="8">J515*I515</f>
        <v>777740.71593509533</v>
      </c>
    </row>
    <row r="516" spans="1:11" s="43" customFormat="1" ht="19.7" customHeight="1" x14ac:dyDescent="0.25">
      <c r="A516" s="43" t="s">
        <v>191</v>
      </c>
      <c r="B516" s="1" t="s">
        <v>242</v>
      </c>
      <c r="C516" s="1" t="s">
        <v>267</v>
      </c>
      <c r="D516" s="1" t="s">
        <v>266</v>
      </c>
      <c r="E516" s="45" t="str">
        <f>VLOOKUP(C516,PROCV!E$50:G$126,3,0)</f>
        <v>Audiovisual</v>
      </c>
      <c r="F516" s="1" t="s">
        <v>415</v>
      </c>
      <c r="G516" s="1" t="s">
        <v>265</v>
      </c>
      <c r="H516" s="1">
        <v>2008</v>
      </c>
      <c r="I516" s="60">
        <f>VLOOKUP(H516,PROCV!E$33:F$44,2,0)</f>
        <v>1.6995153585033496</v>
      </c>
      <c r="J516" s="71">
        <v>196880</v>
      </c>
      <c r="K516" s="44">
        <f t="shared" si="8"/>
        <v>334600.58378213947</v>
      </c>
    </row>
    <row r="517" spans="1:11" s="43" customFormat="1" ht="19.7" customHeight="1" x14ac:dyDescent="0.25">
      <c r="A517" s="43" t="s">
        <v>191</v>
      </c>
      <c r="B517" s="1" t="s">
        <v>242</v>
      </c>
      <c r="C517" s="1" t="s">
        <v>267</v>
      </c>
      <c r="D517" s="1" t="s">
        <v>266</v>
      </c>
      <c r="E517" s="45" t="str">
        <f>VLOOKUP(C517,PROCV!E$50:G$126,3,0)</f>
        <v>Audiovisual</v>
      </c>
      <c r="F517" s="1" t="s">
        <v>416</v>
      </c>
      <c r="G517" s="1" t="s">
        <v>265</v>
      </c>
      <c r="H517" s="1">
        <v>2008</v>
      </c>
      <c r="I517" s="60">
        <f>VLOOKUP(H517,PROCV!E$33:F$44,2,0)</f>
        <v>1.6995153585033496</v>
      </c>
      <c r="J517" s="71">
        <v>2370000</v>
      </c>
      <c r="K517" s="44">
        <f t="shared" si="8"/>
        <v>4027851.3996529384</v>
      </c>
    </row>
    <row r="518" spans="1:11" s="43" customFormat="1" ht="19.7" customHeight="1" x14ac:dyDescent="0.25">
      <c r="A518" s="43" t="s">
        <v>191</v>
      </c>
      <c r="B518" s="1" t="s">
        <v>242</v>
      </c>
      <c r="C518" s="1" t="s">
        <v>267</v>
      </c>
      <c r="D518" s="1" t="s">
        <v>266</v>
      </c>
      <c r="E518" s="45" t="str">
        <f>VLOOKUP(C518,PROCV!E$50:G$126,3,0)</f>
        <v>Audiovisual</v>
      </c>
      <c r="F518" s="1" t="s">
        <v>416</v>
      </c>
      <c r="G518" s="1" t="s">
        <v>265</v>
      </c>
      <c r="H518" s="1">
        <v>2008</v>
      </c>
      <c r="I518" s="60">
        <f>VLOOKUP(H518,PROCV!E$33:F$44,2,0)</f>
        <v>1.6995153585033496</v>
      </c>
      <c r="J518" s="71">
        <v>2000000</v>
      </c>
      <c r="K518" s="44">
        <f t="shared" si="8"/>
        <v>3399030.7170066992</v>
      </c>
    </row>
    <row r="519" spans="1:11" s="43" customFormat="1" ht="19.7" customHeight="1" x14ac:dyDescent="0.25">
      <c r="A519" s="43" t="s">
        <v>191</v>
      </c>
      <c r="B519" s="1" t="s">
        <v>242</v>
      </c>
      <c r="C519" s="1" t="s">
        <v>267</v>
      </c>
      <c r="D519" s="1" t="s">
        <v>266</v>
      </c>
      <c r="E519" s="45" t="str">
        <f>VLOOKUP(C519,PROCV!E$50:G$126,3,0)</f>
        <v>Audiovisual</v>
      </c>
      <c r="F519" s="1" t="s">
        <v>416</v>
      </c>
      <c r="G519" s="1" t="s">
        <v>265</v>
      </c>
      <c r="H519" s="1">
        <v>2008</v>
      </c>
      <c r="I519" s="60">
        <f>VLOOKUP(H519,PROCV!E$33:F$44,2,0)</f>
        <v>1.6995153585033496</v>
      </c>
      <c r="J519" s="71">
        <v>680000</v>
      </c>
      <c r="K519" s="44">
        <f t="shared" si="8"/>
        <v>1155670.4437822776</v>
      </c>
    </row>
    <row r="520" spans="1:11" s="43" customFormat="1" ht="19.7" customHeight="1" x14ac:dyDescent="0.25">
      <c r="A520" s="43" t="s">
        <v>191</v>
      </c>
      <c r="B520" s="1" t="s">
        <v>242</v>
      </c>
      <c r="C520" s="1" t="s">
        <v>297</v>
      </c>
      <c r="D520" s="1" t="s">
        <v>296</v>
      </c>
      <c r="E520" s="45" t="str">
        <f>VLOOKUP(C520,PROCV!E$50:G$126,3,0)</f>
        <v>Audiovisual</v>
      </c>
      <c r="F520" s="1" t="s">
        <v>416</v>
      </c>
      <c r="G520" s="1" t="s">
        <v>236</v>
      </c>
      <c r="H520" s="1">
        <v>2008</v>
      </c>
      <c r="I520" s="60">
        <f>VLOOKUP(H520,PROCV!E$33:F$44,2,0)</f>
        <v>1.6995153585033496</v>
      </c>
      <c r="J520" s="71">
        <v>6522</v>
      </c>
      <c r="K520" s="44">
        <f t="shared" si="8"/>
        <v>11084.239168158845</v>
      </c>
    </row>
    <row r="521" spans="1:11" s="43" customFormat="1" ht="19.7" customHeight="1" x14ac:dyDescent="0.25">
      <c r="A521" s="43" t="s">
        <v>191</v>
      </c>
      <c r="B521" s="1" t="s">
        <v>242</v>
      </c>
      <c r="C521" s="1" t="s">
        <v>260</v>
      </c>
      <c r="D521" s="1" t="s">
        <v>259</v>
      </c>
      <c r="E521" s="45" t="str">
        <f>VLOOKUP(C521,PROCV!E$50:G$126,3,0)</f>
        <v>Audiovisual</v>
      </c>
      <c r="F521" s="1" t="s">
        <v>416</v>
      </c>
      <c r="G521" s="1" t="s">
        <v>236</v>
      </c>
      <c r="H521" s="1">
        <v>2008</v>
      </c>
      <c r="I521" s="60">
        <f>VLOOKUP(H521,PROCV!E$33:F$44,2,0)</f>
        <v>1.6995153585033496</v>
      </c>
      <c r="J521" s="71">
        <v>11249</v>
      </c>
      <c r="K521" s="44">
        <f t="shared" si="8"/>
        <v>19117.84826780418</v>
      </c>
    </row>
    <row r="522" spans="1:11" s="43" customFormat="1" ht="19.7" customHeight="1" x14ac:dyDescent="0.25">
      <c r="A522" s="43" t="s">
        <v>191</v>
      </c>
      <c r="B522" s="1" t="s">
        <v>242</v>
      </c>
      <c r="C522" s="1" t="s">
        <v>256</v>
      </c>
      <c r="D522" s="1" t="s">
        <v>255</v>
      </c>
      <c r="E522" s="45" t="str">
        <f>VLOOKUP(C522,PROCV!E$50:G$126,3,0)</f>
        <v>Audiovisual</v>
      </c>
      <c r="F522" s="1" t="s">
        <v>416</v>
      </c>
      <c r="G522" s="1" t="s">
        <v>236</v>
      </c>
      <c r="H522" s="1">
        <v>2008</v>
      </c>
      <c r="I522" s="60">
        <f>VLOOKUP(H522,PROCV!E$33:F$44,2,0)</f>
        <v>1.6995153585033496</v>
      </c>
      <c r="J522" s="71">
        <v>41196</v>
      </c>
      <c r="K522" s="44">
        <f t="shared" si="8"/>
        <v>70013.234708903983</v>
      </c>
    </row>
    <row r="523" spans="1:11" s="43" customFormat="1" ht="19.7" customHeight="1" x14ac:dyDescent="0.25">
      <c r="A523" s="43" t="s">
        <v>191</v>
      </c>
      <c r="B523" s="1" t="s">
        <v>242</v>
      </c>
      <c r="C523" s="1" t="s">
        <v>256</v>
      </c>
      <c r="D523" s="1" t="s">
        <v>255</v>
      </c>
      <c r="E523" s="45" t="str">
        <f>VLOOKUP(C523,PROCV!E$50:G$126,3,0)</f>
        <v>Audiovisual</v>
      </c>
      <c r="F523" s="1" t="s">
        <v>416</v>
      </c>
      <c r="G523" s="1" t="s">
        <v>265</v>
      </c>
      <c r="H523" s="1">
        <v>2008</v>
      </c>
      <c r="I523" s="60">
        <f>VLOOKUP(H523,PROCV!E$33:F$44,2,0)</f>
        <v>1.6995153585033496</v>
      </c>
      <c r="J523" s="71">
        <v>1900033</v>
      </c>
      <c r="K523" s="44">
        <f t="shared" si="8"/>
        <v>3229135.2651631949</v>
      </c>
    </row>
    <row r="524" spans="1:11" s="43" customFormat="1" ht="19.7" customHeight="1" x14ac:dyDescent="0.25">
      <c r="A524" s="43" t="s">
        <v>191</v>
      </c>
      <c r="B524" s="1" t="s">
        <v>242</v>
      </c>
      <c r="C524" s="1" t="s">
        <v>256</v>
      </c>
      <c r="D524" s="1" t="s">
        <v>255</v>
      </c>
      <c r="E524" s="45" t="str">
        <f>VLOOKUP(C524,PROCV!E$50:G$126,3,0)</f>
        <v>Audiovisual</v>
      </c>
      <c r="F524" s="1" t="s">
        <v>416</v>
      </c>
      <c r="G524" s="1" t="s">
        <v>265</v>
      </c>
      <c r="H524" s="1">
        <v>2008</v>
      </c>
      <c r="I524" s="60">
        <f>VLOOKUP(H524,PROCV!E$33:F$44,2,0)</f>
        <v>1.6995153585033496</v>
      </c>
      <c r="J524" s="71">
        <v>200411</v>
      </c>
      <c r="K524" s="44">
        <f t="shared" si="8"/>
        <v>340601.57251301478</v>
      </c>
    </row>
    <row r="525" spans="1:11" s="43" customFormat="1" ht="19.7" customHeight="1" x14ac:dyDescent="0.25">
      <c r="A525" s="43" t="s">
        <v>191</v>
      </c>
      <c r="B525" s="1" t="s">
        <v>242</v>
      </c>
      <c r="C525" s="1" t="s">
        <v>256</v>
      </c>
      <c r="D525" s="1" t="s">
        <v>255</v>
      </c>
      <c r="E525" s="45" t="str">
        <f>VLOOKUP(C525,PROCV!E$50:G$126,3,0)</f>
        <v>Audiovisual</v>
      </c>
      <c r="F525" s="1" t="s">
        <v>416</v>
      </c>
      <c r="G525" s="1" t="s">
        <v>265</v>
      </c>
      <c r="H525" s="1">
        <v>2008</v>
      </c>
      <c r="I525" s="60">
        <f>VLOOKUP(H525,PROCV!E$33:F$44,2,0)</f>
        <v>1.6995153585033496</v>
      </c>
      <c r="J525" s="71">
        <v>218809</v>
      </c>
      <c r="K525" s="44">
        <f t="shared" si="8"/>
        <v>371869.25607875944</v>
      </c>
    </row>
    <row r="526" spans="1:11" s="43" customFormat="1" ht="19.7" customHeight="1" x14ac:dyDescent="0.25">
      <c r="A526" s="43" t="s">
        <v>191</v>
      </c>
      <c r="B526" s="1" t="s">
        <v>242</v>
      </c>
      <c r="C526" s="1" t="s">
        <v>256</v>
      </c>
      <c r="D526" s="1" t="s">
        <v>255</v>
      </c>
      <c r="E526" s="45" t="str">
        <f>VLOOKUP(C526,PROCV!E$50:G$126,3,0)</f>
        <v>Audiovisual</v>
      </c>
      <c r="F526" s="1" t="s">
        <v>416</v>
      </c>
      <c r="G526" s="1" t="s">
        <v>265</v>
      </c>
      <c r="H526" s="1">
        <v>2008</v>
      </c>
      <c r="I526" s="60">
        <f>VLOOKUP(H526,PROCV!E$33:F$44,2,0)</f>
        <v>1.6995153585033496</v>
      </c>
      <c r="J526" s="71">
        <v>459794</v>
      </c>
      <c r="K526" s="44">
        <f t="shared" si="8"/>
        <v>781426.96474768908</v>
      </c>
    </row>
    <row r="527" spans="1:11" s="43" customFormat="1" ht="19.7" customHeight="1" x14ac:dyDescent="0.25">
      <c r="A527" s="43" t="s">
        <v>191</v>
      </c>
      <c r="B527" s="1" t="s">
        <v>242</v>
      </c>
      <c r="C527" s="1" t="s">
        <v>256</v>
      </c>
      <c r="D527" s="1" t="s">
        <v>255</v>
      </c>
      <c r="E527" s="45" t="str">
        <f>VLOOKUP(C527,PROCV!E$50:G$126,3,0)</f>
        <v>Audiovisual</v>
      </c>
      <c r="F527" s="1" t="s">
        <v>416</v>
      </c>
      <c r="G527" s="1" t="s">
        <v>236</v>
      </c>
      <c r="H527" s="1">
        <v>2008</v>
      </c>
      <c r="I527" s="60">
        <f>VLOOKUP(H527,PROCV!E$33:F$44,2,0)</f>
        <v>1.6995153585033496</v>
      </c>
      <c r="J527" s="71">
        <v>126192</v>
      </c>
      <c r="K527" s="44">
        <f t="shared" si="8"/>
        <v>214465.2421202547</v>
      </c>
    </row>
    <row r="528" spans="1:11" s="43" customFormat="1" ht="19.7" customHeight="1" x14ac:dyDescent="0.25">
      <c r="A528" s="43" t="s">
        <v>191</v>
      </c>
      <c r="B528" s="1" t="s">
        <v>242</v>
      </c>
      <c r="C528" s="1" t="s">
        <v>254</v>
      </c>
      <c r="D528" s="1" t="s">
        <v>253</v>
      </c>
      <c r="E528" s="45" t="str">
        <f>VLOOKUP(C528,PROCV!E$50:G$126,3,0)</f>
        <v>Música</v>
      </c>
      <c r="F528" s="1" t="s">
        <v>416</v>
      </c>
      <c r="G528" s="1" t="s">
        <v>236</v>
      </c>
      <c r="H528" s="1">
        <v>2008</v>
      </c>
      <c r="I528" s="60">
        <f>VLOOKUP(H528,PROCV!E$33:F$44,2,0)</f>
        <v>1.6995153585033496</v>
      </c>
      <c r="J528" s="71">
        <v>57096</v>
      </c>
      <c r="K528" s="44">
        <f t="shared" si="8"/>
        <v>97035.528909107248</v>
      </c>
    </row>
    <row r="529" spans="1:11" s="43" customFormat="1" ht="19.7" customHeight="1" x14ac:dyDescent="0.25">
      <c r="A529" s="43" t="s">
        <v>191</v>
      </c>
      <c r="B529" s="1" t="s">
        <v>242</v>
      </c>
      <c r="C529" s="1" t="s">
        <v>252</v>
      </c>
      <c r="D529" s="1" t="s">
        <v>251</v>
      </c>
      <c r="E529" s="45" t="str">
        <f>VLOOKUP(C529,PROCV!E$50:G$126,3,0)</f>
        <v>Audiovisual</v>
      </c>
      <c r="F529" s="1" t="s">
        <v>416</v>
      </c>
      <c r="G529" s="1" t="s">
        <v>236</v>
      </c>
      <c r="H529" s="1">
        <v>2008</v>
      </c>
      <c r="I529" s="60">
        <f>VLOOKUP(H529,PROCV!E$33:F$44,2,0)</f>
        <v>1.6995153585033496</v>
      </c>
      <c r="J529" s="71">
        <v>2606</v>
      </c>
      <c r="K529" s="44">
        <f t="shared" si="8"/>
        <v>4428.9370242597288</v>
      </c>
    </row>
    <row r="530" spans="1:11" s="43" customFormat="1" ht="19.7" customHeight="1" x14ac:dyDescent="0.25">
      <c r="A530" s="43" t="s">
        <v>191</v>
      </c>
      <c r="B530" s="1" t="s">
        <v>242</v>
      </c>
      <c r="C530" s="1" t="s">
        <v>380</v>
      </c>
      <c r="D530" s="1" t="s">
        <v>379</v>
      </c>
      <c r="E530" s="45" t="str">
        <f>VLOOKUP(C530,PROCV!E$50:G$126,3,0)</f>
        <v>NA</v>
      </c>
      <c r="F530" s="1" t="s">
        <v>415</v>
      </c>
      <c r="G530" s="1" t="s">
        <v>265</v>
      </c>
      <c r="H530" s="1">
        <v>2008</v>
      </c>
      <c r="I530" s="60">
        <f>VLOOKUP(H530,PROCV!E$33:F$44,2,0)</f>
        <v>1.6995153585033496</v>
      </c>
      <c r="J530" s="71">
        <v>73398</v>
      </c>
      <c r="K530" s="44">
        <f t="shared" si="8"/>
        <v>124741.02828342885</v>
      </c>
    </row>
    <row r="531" spans="1:11" s="43" customFormat="1" ht="19.7" customHeight="1" x14ac:dyDescent="0.25">
      <c r="A531" s="43" t="s">
        <v>191</v>
      </c>
      <c r="B531" s="1" t="s">
        <v>242</v>
      </c>
      <c r="C531" s="1" t="s">
        <v>356</v>
      </c>
      <c r="D531" s="1" t="s">
        <v>355</v>
      </c>
      <c r="E531" s="45" t="str">
        <f>VLOOKUP(C531,PROCV!E$50:G$126,3,0)</f>
        <v>Artes Cênicas e Espetáculos</v>
      </c>
      <c r="F531" s="1" t="s">
        <v>415</v>
      </c>
      <c r="G531" s="1" t="s">
        <v>265</v>
      </c>
      <c r="H531" s="1">
        <v>2008</v>
      </c>
      <c r="I531" s="60">
        <f>VLOOKUP(H531,PROCV!E$33:F$44,2,0)</f>
        <v>1.6995153585033496</v>
      </c>
      <c r="J531" s="71">
        <v>254690</v>
      </c>
      <c r="K531" s="44">
        <f t="shared" si="8"/>
        <v>432849.56665721809</v>
      </c>
    </row>
    <row r="532" spans="1:11" s="43" customFormat="1" ht="19.7" customHeight="1" x14ac:dyDescent="0.25">
      <c r="A532" s="43" t="s">
        <v>191</v>
      </c>
      <c r="B532" s="1" t="s">
        <v>242</v>
      </c>
      <c r="C532" s="1" t="s">
        <v>246</v>
      </c>
      <c r="D532" s="1" t="s">
        <v>245</v>
      </c>
      <c r="E532" s="45" t="str">
        <f>VLOOKUP(C532,PROCV!E$50:G$126,3,0)</f>
        <v>Artes Cênicas e Espetáculos</v>
      </c>
      <c r="F532" s="1" t="s">
        <v>416</v>
      </c>
      <c r="G532" s="1" t="s">
        <v>236</v>
      </c>
      <c r="H532" s="1">
        <v>2008</v>
      </c>
      <c r="I532" s="60">
        <f>VLOOKUP(H532,PROCV!E$33:F$44,2,0)</f>
        <v>1.6995153585033496</v>
      </c>
      <c r="J532" s="71">
        <v>9155</v>
      </c>
      <c r="K532" s="44">
        <f t="shared" si="8"/>
        <v>15559.063107098165</v>
      </c>
    </row>
    <row r="533" spans="1:11" s="43" customFormat="1" ht="19.7" customHeight="1" x14ac:dyDescent="0.25">
      <c r="A533" s="43" t="s">
        <v>191</v>
      </c>
      <c r="B533" s="1" t="s">
        <v>242</v>
      </c>
      <c r="C533" s="1" t="s">
        <v>246</v>
      </c>
      <c r="D533" s="1" t="s">
        <v>245</v>
      </c>
      <c r="E533" s="45" t="str">
        <f>VLOOKUP(C533,PROCV!E$50:G$126,3,0)</f>
        <v>Artes Cênicas e Espetáculos</v>
      </c>
      <c r="F533" s="1" t="s">
        <v>415</v>
      </c>
      <c r="G533" s="1" t="s">
        <v>265</v>
      </c>
      <c r="H533" s="1">
        <v>2008</v>
      </c>
      <c r="I533" s="60">
        <f>VLOOKUP(H533,PROCV!E$33:F$44,2,0)</f>
        <v>1.6995153585033496</v>
      </c>
      <c r="J533" s="71">
        <v>144375</v>
      </c>
      <c r="K533" s="44">
        <f t="shared" si="8"/>
        <v>245367.52988392109</v>
      </c>
    </row>
    <row r="534" spans="1:11" s="43" customFormat="1" ht="19.7" customHeight="1" x14ac:dyDescent="0.25">
      <c r="A534" s="43" t="s">
        <v>191</v>
      </c>
      <c r="B534" s="1" t="s">
        <v>242</v>
      </c>
      <c r="C534" s="1" t="s">
        <v>238</v>
      </c>
      <c r="D534" s="1" t="s">
        <v>237</v>
      </c>
      <c r="E534" s="45" t="str">
        <f>VLOOKUP(C534,PROCV!E$50:G$126,3,0)</f>
        <v>Artes Cênicas e Espetáculos</v>
      </c>
      <c r="F534" s="1" t="s">
        <v>416</v>
      </c>
      <c r="G534" s="1" t="s">
        <v>236</v>
      </c>
      <c r="H534" s="1">
        <v>2008</v>
      </c>
      <c r="I534" s="60">
        <f>VLOOKUP(H534,PROCV!E$33:F$44,2,0)</f>
        <v>1.6995153585033496</v>
      </c>
      <c r="J534" s="71">
        <v>45941</v>
      </c>
      <c r="K534" s="44">
        <f t="shared" si="8"/>
        <v>78077.435085002377</v>
      </c>
    </row>
    <row r="535" spans="1:11" s="43" customFormat="1" ht="19.7" customHeight="1" x14ac:dyDescent="0.25">
      <c r="A535" s="43" t="s">
        <v>191</v>
      </c>
      <c r="B535" s="1" t="s">
        <v>242</v>
      </c>
      <c r="C535" s="1" t="s">
        <v>241</v>
      </c>
      <c r="D535" s="1" t="s">
        <v>240</v>
      </c>
      <c r="E535" s="45" t="str">
        <f>VLOOKUP(C535,PROCV!E$50:G$126,3,0)</f>
        <v>Artes Cênicas e Espetáculos</v>
      </c>
      <c r="F535" s="1" t="s">
        <v>416</v>
      </c>
      <c r="G535" s="1" t="s">
        <v>236</v>
      </c>
      <c r="H535" s="1">
        <v>2008</v>
      </c>
      <c r="I535" s="60">
        <f>VLOOKUP(H535,PROCV!E$33:F$44,2,0)</f>
        <v>1.6995153585033496</v>
      </c>
      <c r="J535" s="71">
        <v>189482</v>
      </c>
      <c r="K535" s="44">
        <f t="shared" si="8"/>
        <v>322027.56915993168</v>
      </c>
    </row>
    <row r="536" spans="1:11" s="43" customFormat="1" ht="19.7" customHeight="1" x14ac:dyDescent="0.25">
      <c r="A536" s="43" t="s">
        <v>191</v>
      </c>
      <c r="B536" s="1" t="s">
        <v>242</v>
      </c>
      <c r="C536" s="1" t="s">
        <v>330</v>
      </c>
      <c r="D536" s="1" t="s">
        <v>329</v>
      </c>
      <c r="E536" s="45" t="str">
        <f>VLOOKUP(C536,PROCV!E$50:G$126,3,0)</f>
        <v>Educação e Criação em Artes</v>
      </c>
      <c r="F536" s="1" t="s">
        <v>416</v>
      </c>
      <c r="G536" s="1" t="s">
        <v>236</v>
      </c>
      <c r="H536" s="1">
        <v>2008</v>
      </c>
      <c r="I536" s="60">
        <f>VLOOKUP(H536,PROCV!E$33:F$44,2,0)</f>
        <v>1.6995153585033496</v>
      </c>
      <c r="J536" s="71">
        <v>107436</v>
      </c>
      <c r="K536" s="44">
        <f t="shared" si="8"/>
        <v>182589.13205616586</v>
      </c>
    </row>
    <row r="537" spans="1:11" s="43" customFormat="1" ht="19.7" customHeight="1" x14ac:dyDescent="0.25">
      <c r="A537" s="43" t="s">
        <v>191</v>
      </c>
      <c r="B537" s="1" t="s">
        <v>242</v>
      </c>
      <c r="C537" s="1" t="s">
        <v>344</v>
      </c>
      <c r="D537" s="1" t="s">
        <v>343</v>
      </c>
      <c r="E537" s="45" t="str">
        <f>VLOOKUP(C537,PROCV!E$50:G$126,3,0)</f>
        <v>Artes Cênicas e Espetáculos</v>
      </c>
      <c r="F537" s="1" t="s">
        <v>416</v>
      </c>
      <c r="G537" s="1" t="s">
        <v>236</v>
      </c>
      <c r="H537" s="1">
        <v>2008</v>
      </c>
      <c r="I537" s="60">
        <f>VLOOKUP(H537,PROCV!E$33:F$44,2,0)</f>
        <v>1.6995153585033496</v>
      </c>
      <c r="J537" s="71">
        <v>28668</v>
      </c>
      <c r="K537" s="44">
        <f t="shared" si="8"/>
        <v>48721.706297574026</v>
      </c>
    </row>
    <row r="538" spans="1:11" s="43" customFormat="1" ht="19.7" customHeight="1" x14ac:dyDescent="0.25">
      <c r="A538" s="43" t="s">
        <v>191</v>
      </c>
      <c r="B538" s="1" t="s">
        <v>242</v>
      </c>
      <c r="C538" s="1" t="s">
        <v>374</v>
      </c>
      <c r="D538" s="1" t="s">
        <v>373</v>
      </c>
      <c r="E538" s="45" t="str">
        <f>VLOOKUP(C538,PROCV!E$50:G$126,3,0)</f>
        <v>NA</v>
      </c>
      <c r="F538" s="1" t="s">
        <v>415</v>
      </c>
      <c r="G538" s="1" t="s">
        <v>265</v>
      </c>
      <c r="H538" s="1">
        <v>2008</v>
      </c>
      <c r="I538" s="60">
        <f>VLOOKUP(H538,PROCV!E$33:F$44,2,0)</f>
        <v>1.6995153585033496</v>
      </c>
      <c r="J538" s="71">
        <v>94123</v>
      </c>
      <c r="K538" s="44">
        <f t="shared" si="8"/>
        <v>159963.48408841077</v>
      </c>
    </row>
    <row r="539" spans="1:11" s="43" customFormat="1" ht="19.7" customHeight="1" x14ac:dyDescent="0.25">
      <c r="A539" s="43" t="s">
        <v>191</v>
      </c>
      <c r="B539" s="1" t="s">
        <v>242</v>
      </c>
      <c r="C539" s="1" t="s">
        <v>313</v>
      </c>
      <c r="D539" s="1" t="s">
        <v>312</v>
      </c>
      <c r="E539" s="45" t="str">
        <f>VLOOKUP(C539,PROCV!E$50:G$126,3,0)</f>
        <v>Patrimônio</v>
      </c>
      <c r="F539" s="1" t="s">
        <v>416</v>
      </c>
      <c r="G539" s="1" t="s">
        <v>265</v>
      </c>
      <c r="H539" s="1">
        <v>2008</v>
      </c>
      <c r="I539" s="60">
        <f>VLOOKUP(H539,PROCV!E$33:F$44,2,0)</f>
        <v>1.6995153585033496</v>
      </c>
      <c r="J539" s="71">
        <v>96002</v>
      </c>
      <c r="K539" s="44">
        <f t="shared" si="8"/>
        <v>163156.87344703855</v>
      </c>
    </row>
    <row r="540" spans="1:11" s="43" customFormat="1" ht="19.7" customHeight="1" x14ac:dyDescent="0.25">
      <c r="A540" s="43" t="s">
        <v>191</v>
      </c>
      <c r="B540" s="1" t="s">
        <v>242</v>
      </c>
      <c r="C540" s="1" t="s">
        <v>313</v>
      </c>
      <c r="D540" s="1" t="s">
        <v>312</v>
      </c>
      <c r="E540" s="45" t="str">
        <f>VLOOKUP(C540,PROCV!E$50:G$126,3,0)</f>
        <v>Patrimônio</v>
      </c>
      <c r="F540" s="1" t="s">
        <v>415</v>
      </c>
      <c r="G540" s="1" t="s">
        <v>265</v>
      </c>
      <c r="H540" s="1">
        <v>2008</v>
      </c>
      <c r="I540" s="60">
        <f>VLOOKUP(H540,PROCV!E$33:F$44,2,0)</f>
        <v>1.6995153585033496</v>
      </c>
      <c r="J540" s="71">
        <v>1088163</v>
      </c>
      <c r="K540" s="44">
        <f t="shared" si="8"/>
        <v>1849349.7310550804</v>
      </c>
    </row>
    <row r="541" spans="1:11" s="43" customFormat="1" ht="19.7" customHeight="1" x14ac:dyDescent="0.25">
      <c r="A541" s="43" t="s">
        <v>191</v>
      </c>
      <c r="B541" s="1" t="s">
        <v>242</v>
      </c>
      <c r="C541" s="1" t="s">
        <v>348</v>
      </c>
      <c r="D541" s="1" t="s">
        <v>347</v>
      </c>
      <c r="E541" s="45" t="str">
        <f>VLOOKUP(C541,PROCV!E$50:G$126,3,0)</f>
        <v>Patrimônio</v>
      </c>
      <c r="F541" s="1" t="s">
        <v>415</v>
      </c>
      <c r="G541" s="1" t="s">
        <v>265</v>
      </c>
      <c r="H541" s="1">
        <v>2008</v>
      </c>
      <c r="I541" s="60">
        <f>VLOOKUP(H541,PROCV!E$33:F$44,2,0)</f>
        <v>1.6995153585033496</v>
      </c>
      <c r="J541" s="71">
        <v>138990</v>
      </c>
      <c r="K541" s="44">
        <f t="shared" si="8"/>
        <v>236215.63967838057</v>
      </c>
    </row>
    <row r="542" spans="1:11" s="43" customFormat="1" ht="19.7" customHeight="1" x14ac:dyDescent="0.25">
      <c r="A542" s="43" t="s">
        <v>191</v>
      </c>
      <c r="B542" s="1" t="s">
        <v>242</v>
      </c>
      <c r="C542" s="1" t="s">
        <v>348</v>
      </c>
      <c r="D542" s="1" t="s">
        <v>347</v>
      </c>
      <c r="E542" s="45" t="str">
        <f>VLOOKUP(C542,PROCV!E$50:G$126,3,0)</f>
        <v>Patrimônio</v>
      </c>
      <c r="F542" s="1" t="s">
        <v>415</v>
      </c>
      <c r="G542" s="1" t="s">
        <v>265</v>
      </c>
      <c r="H542" s="1">
        <v>2008</v>
      </c>
      <c r="I542" s="60">
        <f>VLOOKUP(H542,PROCV!E$33:F$44,2,0)</f>
        <v>1.6995153585033496</v>
      </c>
      <c r="J542" s="71">
        <v>864346</v>
      </c>
      <c r="K542" s="44">
        <f t="shared" si="8"/>
        <v>1468969.3020609361</v>
      </c>
    </row>
    <row r="543" spans="1:11" s="43" customFormat="1" ht="19.7" customHeight="1" x14ac:dyDescent="0.25">
      <c r="A543" s="43" t="s">
        <v>191</v>
      </c>
      <c r="B543" s="1" t="s">
        <v>242</v>
      </c>
      <c r="C543" s="1" t="s">
        <v>348</v>
      </c>
      <c r="D543" s="1" t="s">
        <v>347</v>
      </c>
      <c r="E543" s="45" t="str">
        <f>VLOOKUP(C543,PROCV!E$50:G$126,3,0)</f>
        <v>Patrimônio</v>
      </c>
      <c r="F543" s="1" t="s">
        <v>415</v>
      </c>
      <c r="G543" s="1" t="s">
        <v>265</v>
      </c>
      <c r="H543" s="1">
        <v>2008</v>
      </c>
      <c r="I543" s="60">
        <f>VLOOKUP(H543,PROCV!E$33:F$44,2,0)</f>
        <v>1.6995153585033496</v>
      </c>
      <c r="J543" s="71">
        <v>3028599</v>
      </c>
      <c r="K543" s="44">
        <f t="shared" si="8"/>
        <v>5147150.5152478861</v>
      </c>
    </row>
    <row r="544" spans="1:11" s="43" customFormat="1" ht="19.7" customHeight="1" x14ac:dyDescent="0.25">
      <c r="A544" s="43" t="s">
        <v>191</v>
      </c>
      <c r="B544" s="1" t="s">
        <v>242</v>
      </c>
      <c r="C544" s="1" t="s">
        <v>318</v>
      </c>
      <c r="D544" s="1" t="s">
        <v>317</v>
      </c>
      <c r="E544" s="45" t="str">
        <f>VLOOKUP(C544,PROCV!E$50:G$126,3,0)</f>
        <v>Patrimônio</v>
      </c>
      <c r="F544" s="1" t="s">
        <v>415</v>
      </c>
      <c r="G544" s="1" t="s">
        <v>265</v>
      </c>
      <c r="H544" s="1">
        <v>2008</v>
      </c>
      <c r="I544" s="60">
        <f>VLOOKUP(H544,PROCV!E$33:F$44,2,0)</f>
        <v>1.6995153585033496</v>
      </c>
      <c r="J544" s="71">
        <v>460298</v>
      </c>
      <c r="K544" s="44">
        <f t="shared" si="8"/>
        <v>782283.52048837475</v>
      </c>
    </row>
    <row r="545" spans="1:11" s="43" customFormat="1" ht="19.7" customHeight="1" x14ac:dyDescent="0.25">
      <c r="A545" s="43" t="s">
        <v>191</v>
      </c>
      <c r="B545" s="1" t="s">
        <v>242</v>
      </c>
      <c r="C545" s="1" t="s">
        <v>378</v>
      </c>
      <c r="D545" s="1" t="s">
        <v>377</v>
      </c>
      <c r="E545" s="45" t="str">
        <f>VLOOKUP(C545,PROCV!E$50:G$126,3,0)</f>
        <v>NA</v>
      </c>
      <c r="F545" s="1" t="s">
        <v>415</v>
      </c>
      <c r="G545" s="1" t="s">
        <v>265</v>
      </c>
      <c r="H545" s="1">
        <v>2008</v>
      </c>
      <c r="I545" s="60">
        <f>VLOOKUP(H545,PROCV!E$33:F$44,2,0)</f>
        <v>1.6995153585033496</v>
      </c>
      <c r="J545" s="71">
        <v>111600</v>
      </c>
      <c r="K545" s="44">
        <f t="shared" si="8"/>
        <v>189665.91400897381</v>
      </c>
    </row>
    <row r="546" spans="1:11" s="43" customFormat="1" ht="19.7" customHeight="1" x14ac:dyDescent="0.25">
      <c r="A546" s="43" t="s">
        <v>191</v>
      </c>
      <c r="B546" s="1" t="s">
        <v>242</v>
      </c>
      <c r="C546" s="1" t="s">
        <v>326</v>
      </c>
      <c r="D546" s="1" t="s">
        <v>325</v>
      </c>
      <c r="E546" s="45" t="str">
        <f>VLOOKUP(C546,PROCV!E$50:G$126,3,0)</f>
        <v>NA</v>
      </c>
      <c r="F546" s="1" t="s">
        <v>415</v>
      </c>
      <c r="G546" s="1" t="s">
        <v>265</v>
      </c>
      <c r="H546" s="1">
        <v>2008</v>
      </c>
      <c r="I546" s="60">
        <f>VLOOKUP(H546,PROCV!E$33:F$44,2,0)</f>
        <v>1.6995153585033496</v>
      </c>
      <c r="J546" s="71">
        <v>660000</v>
      </c>
      <c r="K546" s="44">
        <f t="shared" si="8"/>
        <v>1121680.1366122107</v>
      </c>
    </row>
    <row r="547" spans="1:11" s="43" customFormat="1" ht="19.7" customHeight="1" x14ac:dyDescent="0.25">
      <c r="A547" s="43" t="s">
        <v>191</v>
      </c>
      <c r="B547" s="1" t="s">
        <v>242</v>
      </c>
      <c r="C547" s="1" t="s">
        <v>311</v>
      </c>
      <c r="D547" s="1" t="s">
        <v>310</v>
      </c>
      <c r="E547" s="45" t="str">
        <f>VLOOKUP(C547,PROCV!E$50:G$126,3,0)</f>
        <v>Artes Cênicas e Espetáculos</v>
      </c>
      <c r="F547" s="1" t="s">
        <v>416</v>
      </c>
      <c r="G547" s="1" t="s">
        <v>236</v>
      </c>
      <c r="H547" s="1">
        <v>2008</v>
      </c>
      <c r="I547" s="60">
        <f>VLOOKUP(H547,PROCV!E$33:F$44,2,0)</f>
        <v>1.6995153585033496</v>
      </c>
      <c r="J547" s="71">
        <v>3699</v>
      </c>
      <c r="K547" s="44">
        <f t="shared" si="8"/>
        <v>6286.5073111038901</v>
      </c>
    </row>
    <row r="548" spans="1:11" s="43" customFormat="1" ht="19.7" customHeight="1" x14ac:dyDescent="0.25">
      <c r="A548" s="43" t="s">
        <v>191</v>
      </c>
      <c r="B548" s="1" t="s">
        <v>242</v>
      </c>
      <c r="C548" s="1" t="s">
        <v>358</v>
      </c>
      <c r="D548" s="1" t="s">
        <v>357</v>
      </c>
      <c r="E548" s="45" t="str">
        <f>VLOOKUP(C548,PROCV!E$50:G$126,3,0)</f>
        <v>NA</v>
      </c>
      <c r="F548" s="1" t="s">
        <v>415</v>
      </c>
      <c r="G548" s="1" t="s">
        <v>265</v>
      </c>
      <c r="H548" s="1">
        <v>2008</v>
      </c>
      <c r="I548" s="60">
        <f>VLOOKUP(H548,PROCV!E$33:F$44,2,0)</f>
        <v>1.6995153585033496</v>
      </c>
      <c r="J548" s="71">
        <v>250000</v>
      </c>
      <c r="K548" s="44">
        <f t="shared" si="8"/>
        <v>424878.8396258374</v>
      </c>
    </row>
    <row r="549" spans="1:11" s="43" customFormat="1" ht="19.7" customHeight="1" x14ac:dyDescent="0.25">
      <c r="A549" s="43" t="s">
        <v>167</v>
      </c>
      <c r="B549" s="1" t="s">
        <v>292</v>
      </c>
      <c r="C549" s="1" t="s">
        <v>281</v>
      </c>
      <c r="D549" s="1" t="s">
        <v>280</v>
      </c>
      <c r="E549" s="45" t="str">
        <f>VLOOKUP(C549,PROCV!E$50:G$126,3,0)</f>
        <v>Música</v>
      </c>
      <c r="F549" s="1" t="s">
        <v>416</v>
      </c>
      <c r="G549" s="1" t="s">
        <v>236</v>
      </c>
      <c r="H549" s="1">
        <v>2008</v>
      </c>
      <c r="I549" s="60">
        <f>VLOOKUP(H549,PROCV!E$33:F$44,2,0)</f>
        <v>1.6995153585033496</v>
      </c>
      <c r="J549" s="71">
        <v>5139</v>
      </c>
      <c r="K549" s="44">
        <f t="shared" si="8"/>
        <v>8733.8094273487131</v>
      </c>
    </row>
    <row r="550" spans="1:11" s="43" customFormat="1" ht="19.7" customHeight="1" x14ac:dyDescent="0.25">
      <c r="A550" s="43" t="s">
        <v>167</v>
      </c>
      <c r="B550" s="1" t="s">
        <v>292</v>
      </c>
      <c r="C550" s="1" t="s">
        <v>307</v>
      </c>
      <c r="D550" s="1" t="s">
        <v>306</v>
      </c>
      <c r="E550" s="45" t="str">
        <f>VLOOKUP(C550,PROCV!E$50:G$126,3,0)</f>
        <v>NA</v>
      </c>
      <c r="F550" s="1" t="s">
        <v>416</v>
      </c>
      <c r="G550" s="1" t="s">
        <v>236</v>
      </c>
      <c r="H550" s="1">
        <v>2008</v>
      </c>
      <c r="I550" s="60">
        <f>VLOOKUP(H550,PROCV!E$33:F$44,2,0)</f>
        <v>1.6995153585033496</v>
      </c>
      <c r="J550" s="71">
        <v>69996</v>
      </c>
      <c r="K550" s="44">
        <f t="shared" si="8"/>
        <v>118959.27703380046</v>
      </c>
    </row>
    <row r="551" spans="1:11" s="43" customFormat="1" ht="19.7" customHeight="1" x14ac:dyDescent="0.25">
      <c r="A551" s="43" t="s">
        <v>167</v>
      </c>
      <c r="B551" s="1" t="s">
        <v>292</v>
      </c>
      <c r="C551" s="1" t="s">
        <v>269</v>
      </c>
      <c r="D551" s="1" t="s">
        <v>268</v>
      </c>
      <c r="E551" s="45" t="str">
        <f>VLOOKUP(C551,PROCV!E$50:G$126,3,0)</f>
        <v>NA</v>
      </c>
      <c r="F551" s="1" t="s">
        <v>416</v>
      </c>
      <c r="G551" s="1" t="s">
        <v>236</v>
      </c>
      <c r="H551" s="1">
        <v>2008</v>
      </c>
      <c r="I551" s="60">
        <f>VLOOKUP(H551,PROCV!E$33:F$44,2,0)</f>
        <v>1.6995153585033496</v>
      </c>
      <c r="J551" s="71">
        <v>51604</v>
      </c>
      <c r="K551" s="44">
        <f t="shared" si="8"/>
        <v>87701.790560206849</v>
      </c>
    </row>
    <row r="552" spans="1:11" s="43" customFormat="1" ht="19.7" customHeight="1" x14ac:dyDescent="0.25">
      <c r="A552" s="43" t="s">
        <v>167</v>
      </c>
      <c r="B552" s="1" t="s">
        <v>292</v>
      </c>
      <c r="C552" s="1" t="s">
        <v>250</v>
      </c>
      <c r="D552" s="1" t="s">
        <v>249</v>
      </c>
      <c r="E552" s="45" t="str">
        <f>VLOOKUP(C552,PROCV!E$50:G$126,3,0)</f>
        <v>Audiovisual</v>
      </c>
      <c r="F552" s="1" t="s">
        <v>416</v>
      </c>
      <c r="G552" s="1" t="s">
        <v>236</v>
      </c>
      <c r="H552" s="1">
        <v>2008</v>
      </c>
      <c r="I552" s="60">
        <f>VLOOKUP(H552,PROCV!E$33:F$44,2,0)</f>
        <v>1.6995153585033496</v>
      </c>
      <c r="J552" s="71">
        <v>34069</v>
      </c>
      <c r="K552" s="44">
        <f t="shared" si="8"/>
        <v>57900.788748850617</v>
      </c>
    </row>
    <row r="553" spans="1:11" s="43" customFormat="1" ht="19.7" customHeight="1" x14ac:dyDescent="0.25">
      <c r="A553" s="43" t="s">
        <v>167</v>
      </c>
      <c r="B553" s="1" t="s">
        <v>292</v>
      </c>
      <c r="C553" s="1" t="s">
        <v>241</v>
      </c>
      <c r="D553" s="1" t="s">
        <v>240</v>
      </c>
      <c r="E553" s="45" t="str">
        <f>VLOOKUP(C553,PROCV!E$50:G$126,3,0)</f>
        <v>Artes Cênicas e Espetáculos</v>
      </c>
      <c r="F553" s="1" t="s">
        <v>416</v>
      </c>
      <c r="G553" s="1" t="s">
        <v>236</v>
      </c>
      <c r="H553" s="1">
        <v>2008</v>
      </c>
      <c r="I553" s="60">
        <f>VLOOKUP(H553,PROCV!E$33:F$44,2,0)</f>
        <v>1.6995153585033496</v>
      </c>
      <c r="J553" s="71">
        <v>24958</v>
      </c>
      <c r="K553" s="44">
        <f t="shared" si="8"/>
        <v>42416.504317526596</v>
      </c>
    </row>
    <row r="554" spans="1:11" s="43" customFormat="1" ht="19.7" customHeight="1" x14ac:dyDescent="0.25">
      <c r="A554" s="43" t="s">
        <v>132</v>
      </c>
      <c r="B554" s="1" t="s">
        <v>239</v>
      </c>
      <c r="C554" s="1" t="s">
        <v>287</v>
      </c>
      <c r="D554" s="1" t="s">
        <v>286</v>
      </c>
      <c r="E554" s="45" t="str">
        <f>VLOOKUP(C554,PROCV!E$50:G$126,3,0)</f>
        <v>Música</v>
      </c>
      <c r="F554" s="1" t="s">
        <v>416</v>
      </c>
      <c r="G554" s="1" t="s">
        <v>236</v>
      </c>
      <c r="H554" s="1">
        <v>2008</v>
      </c>
      <c r="I554" s="60">
        <f>VLOOKUP(H554,PROCV!E$33:F$44,2,0)</f>
        <v>1.6995153585033496</v>
      </c>
      <c r="J554" s="71">
        <v>12338</v>
      </c>
      <c r="K554" s="44">
        <f t="shared" si="8"/>
        <v>20968.620493214326</v>
      </c>
    </row>
    <row r="555" spans="1:11" s="43" customFormat="1" ht="19.7" customHeight="1" x14ac:dyDescent="0.25">
      <c r="A555" s="43" t="s">
        <v>132</v>
      </c>
      <c r="B555" s="1" t="s">
        <v>239</v>
      </c>
      <c r="C555" s="1" t="s">
        <v>285</v>
      </c>
      <c r="D555" s="1" t="s">
        <v>284</v>
      </c>
      <c r="E555" s="45" t="str">
        <f>VLOOKUP(C555,PROCV!E$50:G$126,3,0)</f>
        <v>Editorial</v>
      </c>
      <c r="F555" s="1" t="s">
        <v>416</v>
      </c>
      <c r="G555" s="1" t="s">
        <v>236</v>
      </c>
      <c r="H555" s="1">
        <v>2008</v>
      </c>
      <c r="I555" s="60">
        <f>VLOOKUP(H555,PROCV!E$33:F$44,2,0)</f>
        <v>1.6995153585033496</v>
      </c>
      <c r="J555" s="71">
        <v>27527</v>
      </c>
      <c r="K555" s="44">
        <f t="shared" si="8"/>
        <v>46782.559273521707</v>
      </c>
    </row>
    <row r="556" spans="1:11" s="43" customFormat="1" ht="19.7" customHeight="1" x14ac:dyDescent="0.25">
      <c r="A556" s="43" t="s">
        <v>132</v>
      </c>
      <c r="B556" s="1" t="s">
        <v>239</v>
      </c>
      <c r="C556" s="1" t="s">
        <v>283</v>
      </c>
      <c r="D556" s="1" t="s">
        <v>282</v>
      </c>
      <c r="E556" s="45" t="str">
        <f>VLOOKUP(C556,PROCV!E$50:G$126,3,0)</f>
        <v>Editorial</v>
      </c>
      <c r="F556" s="1" t="s">
        <v>416</v>
      </c>
      <c r="G556" s="1" t="s">
        <v>236</v>
      </c>
      <c r="H556" s="1">
        <v>2008</v>
      </c>
      <c r="I556" s="60">
        <f>VLOOKUP(H556,PROCV!E$33:F$44,2,0)</f>
        <v>1.6995153585033496</v>
      </c>
      <c r="J556" s="71">
        <v>2204</v>
      </c>
      <c r="K556" s="44">
        <f t="shared" si="8"/>
        <v>3745.7318501413824</v>
      </c>
    </row>
    <row r="557" spans="1:11" s="43" customFormat="1" ht="19.7" customHeight="1" x14ac:dyDescent="0.25">
      <c r="A557" s="43" t="s">
        <v>132</v>
      </c>
      <c r="B557" s="1" t="s">
        <v>239</v>
      </c>
      <c r="C557" s="1" t="s">
        <v>297</v>
      </c>
      <c r="D557" s="1" t="s">
        <v>296</v>
      </c>
      <c r="E557" s="45" t="str">
        <f>VLOOKUP(C557,PROCV!E$50:G$126,3,0)</f>
        <v>Audiovisual</v>
      </c>
      <c r="F557" s="1" t="s">
        <v>416</v>
      </c>
      <c r="G557" s="1" t="s">
        <v>236</v>
      </c>
      <c r="H557" s="1">
        <v>2008</v>
      </c>
      <c r="I557" s="60">
        <f>VLOOKUP(H557,PROCV!E$33:F$44,2,0)</f>
        <v>1.6995153585033496</v>
      </c>
      <c r="J557" s="71">
        <v>18635</v>
      </c>
      <c r="K557" s="44">
        <f t="shared" si="8"/>
        <v>31670.468705709918</v>
      </c>
    </row>
    <row r="558" spans="1:11" s="43" customFormat="1" ht="19.7" customHeight="1" x14ac:dyDescent="0.25">
      <c r="A558" s="43" t="s">
        <v>132</v>
      </c>
      <c r="B558" s="1" t="s">
        <v>239</v>
      </c>
      <c r="C558" s="1" t="s">
        <v>295</v>
      </c>
      <c r="D558" s="1" t="s">
        <v>294</v>
      </c>
      <c r="E558" s="45" t="str">
        <f>VLOOKUP(C558,PROCV!E$50:G$126,3,0)</f>
        <v>Educação e Criação em Artes</v>
      </c>
      <c r="F558" s="1" t="s">
        <v>416</v>
      </c>
      <c r="G558" s="1" t="s">
        <v>236</v>
      </c>
      <c r="H558" s="1">
        <v>2008</v>
      </c>
      <c r="I558" s="60">
        <f>VLOOKUP(H558,PROCV!E$33:F$44,2,0)</f>
        <v>1.6995153585033496</v>
      </c>
      <c r="J558" s="71">
        <v>5439</v>
      </c>
      <c r="K558" s="44">
        <f t="shared" si="8"/>
        <v>9243.6640348997189</v>
      </c>
    </row>
    <row r="559" spans="1:11" s="43" customFormat="1" ht="19.7" customHeight="1" x14ac:dyDescent="0.25">
      <c r="A559" s="43" t="s">
        <v>198</v>
      </c>
      <c r="B559" s="1" t="s">
        <v>293</v>
      </c>
      <c r="C559" s="1" t="s">
        <v>309</v>
      </c>
      <c r="D559" s="1" t="s">
        <v>308</v>
      </c>
      <c r="E559" s="45" t="str">
        <f>VLOOKUP(C559,PROCV!E$50:G$126,3,0)</f>
        <v>NA</v>
      </c>
      <c r="F559" s="1" t="s">
        <v>416</v>
      </c>
      <c r="G559" s="1" t="s">
        <v>236</v>
      </c>
      <c r="H559" s="1">
        <v>2008</v>
      </c>
      <c r="I559" s="60">
        <f>VLOOKUP(H559,PROCV!E$33:F$44,2,0)</f>
        <v>1.6995153585033496</v>
      </c>
      <c r="J559" s="71">
        <v>57197</v>
      </c>
      <c r="K559" s="44">
        <f t="shared" si="8"/>
        <v>97207.179960316091</v>
      </c>
    </row>
    <row r="560" spans="1:11" s="43" customFormat="1" ht="19.7" customHeight="1" x14ac:dyDescent="0.25">
      <c r="A560" s="43" t="s">
        <v>198</v>
      </c>
      <c r="B560" s="1" t="s">
        <v>293</v>
      </c>
      <c r="C560" s="1" t="s">
        <v>291</v>
      </c>
      <c r="D560" s="1" t="s">
        <v>290</v>
      </c>
      <c r="E560" s="45" t="str">
        <f>VLOOKUP(C560,PROCV!E$50:G$126,3,0)</f>
        <v>NA</v>
      </c>
      <c r="F560" s="1" t="s">
        <v>416</v>
      </c>
      <c r="G560" s="1" t="s">
        <v>236</v>
      </c>
      <c r="H560" s="1">
        <v>2008</v>
      </c>
      <c r="I560" s="60">
        <f>VLOOKUP(H560,PROCV!E$33:F$44,2,0)</f>
        <v>1.6995153585033496</v>
      </c>
      <c r="J560" s="71">
        <v>34000</v>
      </c>
      <c r="K560" s="44">
        <f t="shared" si="8"/>
        <v>57783.522189113886</v>
      </c>
    </row>
    <row r="561" spans="1:11" s="43" customFormat="1" ht="19.7" customHeight="1" x14ac:dyDescent="0.25">
      <c r="A561" s="43" t="s">
        <v>198</v>
      </c>
      <c r="B561" s="1" t="s">
        <v>293</v>
      </c>
      <c r="C561" s="1" t="s">
        <v>320</v>
      </c>
      <c r="D561" s="1" t="s">
        <v>319</v>
      </c>
      <c r="E561" s="45" t="str">
        <f>VLOOKUP(C561,PROCV!E$50:G$126,3,0)</f>
        <v>Música</v>
      </c>
      <c r="F561" s="1" t="s">
        <v>416</v>
      </c>
      <c r="G561" s="1" t="s">
        <v>236</v>
      </c>
      <c r="H561" s="1">
        <v>2008</v>
      </c>
      <c r="I561" s="60">
        <f>VLOOKUP(H561,PROCV!E$33:F$44,2,0)</f>
        <v>1.6995153585033496</v>
      </c>
      <c r="J561" s="71">
        <v>4551</v>
      </c>
      <c r="K561" s="44">
        <f t="shared" si="8"/>
        <v>7734.4943965487437</v>
      </c>
    </row>
    <row r="562" spans="1:11" s="43" customFormat="1" ht="19.7" customHeight="1" x14ac:dyDescent="0.25">
      <c r="A562" s="43" t="s">
        <v>198</v>
      </c>
      <c r="B562" s="1" t="s">
        <v>293</v>
      </c>
      <c r="C562" s="1" t="s">
        <v>289</v>
      </c>
      <c r="D562" s="1" t="s">
        <v>288</v>
      </c>
      <c r="E562" s="45" t="str">
        <f>VLOOKUP(C562,PROCV!E$50:G$126,3,0)</f>
        <v>Editorial</v>
      </c>
      <c r="F562" s="1" t="s">
        <v>416</v>
      </c>
      <c r="G562" s="1" t="s">
        <v>236</v>
      </c>
      <c r="H562" s="1">
        <v>2008</v>
      </c>
      <c r="I562" s="60">
        <f>VLOOKUP(H562,PROCV!E$33:F$44,2,0)</f>
        <v>1.6995153585033496</v>
      </c>
      <c r="J562" s="71">
        <v>48193</v>
      </c>
      <c r="K562" s="44">
        <f t="shared" si="8"/>
        <v>81904.74367235192</v>
      </c>
    </row>
    <row r="563" spans="1:11" s="43" customFormat="1" ht="19.7" customHeight="1" x14ac:dyDescent="0.25">
      <c r="A563" s="43" t="s">
        <v>198</v>
      </c>
      <c r="B563" s="1" t="s">
        <v>293</v>
      </c>
      <c r="C563" s="1" t="s">
        <v>299</v>
      </c>
      <c r="D563" s="1" t="s">
        <v>298</v>
      </c>
      <c r="E563" s="45" t="str">
        <f>VLOOKUP(C563,PROCV!E$50:G$126,3,0)</f>
        <v>NA</v>
      </c>
      <c r="F563" s="1" t="s">
        <v>416</v>
      </c>
      <c r="G563" s="1" t="s">
        <v>236</v>
      </c>
      <c r="H563" s="1">
        <v>2008</v>
      </c>
      <c r="I563" s="60">
        <f>VLOOKUP(H563,PROCV!E$33:F$44,2,0)</f>
        <v>1.6995153585033496</v>
      </c>
      <c r="J563" s="71">
        <v>276220</v>
      </c>
      <c r="K563" s="44">
        <f t="shared" si="8"/>
        <v>469440.13232579519</v>
      </c>
    </row>
    <row r="564" spans="1:11" s="43" customFormat="1" ht="19.7" customHeight="1" x14ac:dyDescent="0.25">
      <c r="A564" s="43" t="s">
        <v>198</v>
      </c>
      <c r="B564" s="1" t="s">
        <v>293</v>
      </c>
      <c r="C564" s="1" t="s">
        <v>287</v>
      </c>
      <c r="D564" s="1" t="s">
        <v>286</v>
      </c>
      <c r="E564" s="45" t="str">
        <f>VLOOKUP(C564,PROCV!E$50:G$126,3,0)</f>
        <v>Música</v>
      </c>
      <c r="F564" s="1" t="s">
        <v>416</v>
      </c>
      <c r="G564" s="1" t="s">
        <v>236</v>
      </c>
      <c r="H564" s="1">
        <v>2008</v>
      </c>
      <c r="I564" s="60">
        <f>VLOOKUP(H564,PROCV!E$33:F$44,2,0)</f>
        <v>1.6995153585033496</v>
      </c>
      <c r="J564" s="71">
        <v>66294</v>
      </c>
      <c r="K564" s="44">
        <f t="shared" si="8"/>
        <v>112667.67117662105</v>
      </c>
    </row>
    <row r="565" spans="1:11" s="43" customFormat="1" ht="19.7" customHeight="1" x14ac:dyDescent="0.25">
      <c r="A565" s="43" t="s">
        <v>198</v>
      </c>
      <c r="B565" s="1" t="s">
        <v>293</v>
      </c>
      <c r="C565" s="1" t="s">
        <v>287</v>
      </c>
      <c r="D565" s="1" t="s">
        <v>286</v>
      </c>
      <c r="E565" s="45" t="str">
        <f>VLOOKUP(C565,PROCV!E$50:G$126,3,0)</f>
        <v>Música</v>
      </c>
      <c r="F565" s="1" t="s">
        <v>416</v>
      </c>
      <c r="G565" s="1" t="s">
        <v>236</v>
      </c>
      <c r="H565" s="1">
        <v>2008</v>
      </c>
      <c r="I565" s="60">
        <f>VLOOKUP(H565,PROCV!E$33:F$44,2,0)</f>
        <v>1.6995153585033496</v>
      </c>
      <c r="J565" s="71">
        <v>10000</v>
      </c>
      <c r="K565" s="44">
        <f t="shared" si="8"/>
        <v>16995.153585033495</v>
      </c>
    </row>
    <row r="566" spans="1:11" s="43" customFormat="1" ht="19.7" customHeight="1" x14ac:dyDescent="0.25">
      <c r="A566" s="43" t="s">
        <v>198</v>
      </c>
      <c r="B566" s="1" t="s">
        <v>293</v>
      </c>
      <c r="C566" s="1" t="s">
        <v>362</v>
      </c>
      <c r="D566" s="1" t="s">
        <v>361</v>
      </c>
      <c r="E566" s="45" t="str">
        <f>VLOOKUP(C566,PROCV!E$50:G$126,3,0)</f>
        <v>Editorial</v>
      </c>
      <c r="F566" s="1" t="s">
        <v>416</v>
      </c>
      <c r="G566" s="1" t="s">
        <v>236</v>
      </c>
      <c r="H566" s="1">
        <v>2008</v>
      </c>
      <c r="I566" s="60">
        <f>VLOOKUP(H566,PROCV!E$33:F$44,2,0)</f>
        <v>1.6995153585033496</v>
      </c>
      <c r="J566" s="71">
        <v>98039</v>
      </c>
      <c r="K566" s="44">
        <f t="shared" si="8"/>
        <v>166618.78623230988</v>
      </c>
    </row>
    <row r="567" spans="1:11" s="43" customFormat="1" ht="19.7" customHeight="1" x14ac:dyDescent="0.25">
      <c r="A567" s="43" t="s">
        <v>198</v>
      </c>
      <c r="B567" s="1" t="s">
        <v>293</v>
      </c>
      <c r="C567" s="1" t="s">
        <v>285</v>
      </c>
      <c r="D567" s="1" t="s">
        <v>284</v>
      </c>
      <c r="E567" s="45" t="str">
        <f>VLOOKUP(C567,PROCV!E$50:G$126,3,0)</f>
        <v>Editorial</v>
      </c>
      <c r="F567" s="1" t="s">
        <v>416</v>
      </c>
      <c r="G567" s="1" t="s">
        <v>236</v>
      </c>
      <c r="H567" s="1">
        <v>2008</v>
      </c>
      <c r="I567" s="60">
        <f>VLOOKUP(H567,PROCV!E$33:F$44,2,0)</f>
        <v>1.6995153585033496</v>
      </c>
      <c r="J567" s="71">
        <v>23089</v>
      </c>
      <c r="K567" s="44">
        <f t="shared" si="8"/>
        <v>39240.110112483839</v>
      </c>
    </row>
    <row r="568" spans="1:11" s="43" customFormat="1" ht="19.7" customHeight="1" x14ac:dyDescent="0.25">
      <c r="A568" s="43" t="s">
        <v>198</v>
      </c>
      <c r="B568" s="1" t="s">
        <v>293</v>
      </c>
      <c r="C568" s="1" t="s">
        <v>283</v>
      </c>
      <c r="D568" s="1" t="s">
        <v>282</v>
      </c>
      <c r="E568" s="45" t="str">
        <f>VLOOKUP(C568,PROCV!E$50:G$126,3,0)</f>
        <v>Editorial</v>
      </c>
      <c r="F568" s="1" t="s">
        <v>416</v>
      </c>
      <c r="G568" s="1" t="s">
        <v>236</v>
      </c>
      <c r="H568" s="1">
        <v>2008</v>
      </c>
      <c r="I568" s="60">
        <f>VLOOKUP(H568,PROCV!E$33:F$44,2,0)</f>
        <v>1.6995153585033496</v>
      </c>
      <c r="J568" s="71">
        <v>2565</v>
      </c>
      <c r="K568" s="44">
        <f t="shared" si="8"/>
        <v>4359.2568945610919</v>
      </c>
    </row>
    <row r="569" spans="1:11" s="43" customFormat="1" ht="19.7" customHeight="1" x14ac:dyDescent="0.25">
      <c r="A569" s="43" t="s">
        <v>198</v>
      </c>
      <c r="B569" s="1" t="s">
        <v>293</v>
      </c>
      <c r="C569" s="1" t="s">
        <v>281</v>
      </c>
      <c r="D569" s="1" t="s">
        <v>280</v>
      </c>
      <c r="E569" s="45" t="str">
        <f>VLOOKUP(C569,PROCV!E$50:G$126,3,0)</f>
        <v>Música</v>
      </c>
      <c r="F569" s="1" t="s">
        <v>416</v>
      </c>
      <c r="G569" s="1" t="s">
        <v>236</v>
      </c>
      <c r="H569" s="1">
        <v>2008</v>
      </c>
      <c r="I569" s="60">
        <f>VLOOKUP(H569,PROCV!E$33:F$44,2,0)</f>
        <v>1.6995153585033496</v>
      </c>
      <c r="J569" s="71">
        <v>15973</v>
      </c>
      <c r="K569" s="44">
        <f t="shared" si="8"/>
        <v>27146.358821374004</v>
      </c>
    </row>
    <row r="570" spans="1:11" s="43" customFormat="1" ht="19.7" customHeight="1" x14ac:dyDescent="0.25">
      <c r="A570" s="43" t="s">
        <v>198</v>
      </c>
      <c r="B570" s="1" t="s">
        <v>293</v>
      </c>
      <c r="C570" s="1" t="s">
        <v>279</v>
      </c>
      <c r="D570" s="1" t="s">
        <v>278</v>
      </c>
      <c r="E570" s="45" t="str">
        <f>VLOOKUP(C570,PROCV!E$50:G$126,3,0)</f>
        <v>Editorial</v>
      </c>
      <c r="F570" s="1" t="s">
        <v>416</v>
      </c>
      <c r="G570" s="1" t="s">
        <v>236</v>
      </c>
      <c r="H570" s="1">
        <v>2008</v>
      </c>
      <c r="I570" s="60">
        <f>VLOOKUP(H570,PROCV!E$33:F$44,2,0)</f>
        <v>1.6995153585033496</v>
      </c>
      <c r="J570" s="71">
        <v>16913</v>
      </c>
      <c r="K570" s="44">
        <f t="shared" si="8"/>
        <v>28743.903258367151</v>
      </c>
    </row>
    <row r="571" spans="1:11" s="43" customFormat="1" ht="19.7" customHeight="1" x14ac:dyDescent="0.25">
      <c r="A571" s="43" t="s">
        <v>198</v>
      </c>
      <c r="B571" s="1" t="s">
        <v>293</v>
      </c>
      <c r="C571" s="1" t="s">
        <v>279</v>
      </c>
      <c r="D571" s="1" t="s">
        <v>278</v>
      </c>
      <c r="E571" s="45" t="str">
        <f>VLOOKUP(C571,PROCV!E$50:G$126,3,0)</f>
        <v>Editorial</v>
      </c>
      <c r="F571" s="1" t="s">
        <v>416</v>
      </c>
      <c r="G571" s="1" t="s">
        <v>236</v>
      </c>
      <c r="H571" s="1">
        <v>2008</v>
      </c>
      <c r="I571" s="60">
        <f>VLOOKUP(H571,PROCV!E$33:F$44,2,0)</f>
        <v>1.6995153585033496</v>
      </c>
      <c r="J571" s="71">
        <v>3302230</v>
      </c>
      <c r="K571" s="44">
        <f t="shared" si="8"/>
        <v>5612190.6023105159</v>
      </c>
    </row>
    <row r="572" spans="1:11" s="43" customFormat="1" ht="19.7" customHeight="1" x14ac:dyDescent="0.25">
      <c r="A572" s="43" t="s">
        <v>198</v>
      </c>
      <c r="B572" s="1" t="s">
        <v>293</v>
      </c>
      <c r="C572" s="1" t="s">
        <v>279</v>
      </c>
      <c r="D572" s="1" t="s">
        <v>278</v>
      </c>
      <c r="E572" s="45" t="str">
        <f>VLOOKUP(C572,PROCV!E$50:G$126,3,0)</f>
        <v>Editorial</v>
      </c>
      <c r="F572" s="1" t="s">
        <v>416</v>
      </c>
      <c r="G572" s="1" t="s">
        <v>236</v>
      </c>
      <c r="H572" s="1">
        <v>2008</v>
      </c>
      <c r="I572" s="60">
        <f>VLOOKUP(H572,PROCV!E$33:F$44,2,0)</f>
        <v>1.6995153585033496</v>
      </c>
      <c r="J572" s="71">
        <v>3062246</v>
      </c>
      <c r="K572" s="44">
        <f t="shared" si="8"/>
        <v>5204334.1085154479</v>
      </c>
    </row>
    <row r="573" spans="1:11" s="43" customFormat="1" ht="19.7" customHeight="1" x14ac:dyDescent="0.25">
      <c r="A573" s="43" t="s">
        <v>198</v>
      </c>
      <c r="B573" s="1" t="s">
        <v>293</v>
      </c>
      <c r="C573" s="1" t="s">
        <v>307</v>
      </c>
      <c r="D573" s="1" t="s">
        <v>306</v>
      </c>
      <c r="E573" s="45" t="str">
        <f>VLOOKUP(C573,PROCV!E$50:G$126,3,0)</f>
        <v>NA</v>
      </c>
      <c r="F573" s="1" t="s">
        <v>416</v>
      </c>
      <c r="G573" s="1" t="s">
        <v>236</v>
      </c>
      <c r="H573" s="1">
        <v>2008</v>
      </c>
      <c r="I573" s="60">
        <f>VLOOKUP(H573,PROCV!E$33:F$44,2,0)</f>
        <v>1.6995153585033496</v>
      </c>
      <c r="J573" s="71">
        <v>61200</v>
      </c>
      <c r="K573" s="44">
        <f t="shared" si="8"/>
        <v>104010.339940405</v>
      </c>
    </row>
    <row r="574" spans="1:11" s="43" customFormat="1" ht="19.7" customHeight="1" x14ac:dyDescent="0.25">
      <c r="A574" s="43" t="s">
        <v>198</v>
      </c>
      <c r="B574" s="1" t="s">
        <v>293</v>
      </c>
      <c r="C574" s="1" t="s">
        <v>273</v>
      </c>
      <c r="D574" s="1" t="s">
        <v>272</v>
      </c>
      <c r="E574" s="45" t="str">
        <f>VLOOKUP(C574,PROCV!E$50:G$126,3,0)</f>
        <v>Editorial</v>
      </c>
      <c r="F574" s="1" t="s">
        <v>416</v>
      </c>
      <c r="G574" s="1" t="s">
        <v>236</v>
      </c>
      <c r="H574" s="1">
        <v>2008</v>
      </c>
      <c r="I574" s="60">
        <f>VLOOKUP(H574,PROCV!E$33:F$44,2,0)</f>
        <v>1.6995153585033496</v>
      </c>
      <c r="J574" s="71">
        <v>102010</v>
      </c>
      <c r="K574" s="44">
        <f t="shared" si="8"/>
        <v>173367.56172092669</v>
      </c>
    </row>
    <row r="575" spans="1:11" s="43" customFormat="1" ht="19.7" customHeight="1" x14ac:dyDescent="0.25">
      <c r="A575" s="43" t="s">
        <v>198</v>
      </c>
      <c r="B575" s="1" t="s">
        <v>293</v>
      </c>
      <c r="C575" s="1" t="s">
        <v>273</v>
      </c>
      <c r="D575" s="1" t="s">
        <v>272</v>
      </c>
      <c r="E575" s="45" t="str">
        <f>VLOOKUP(C575,PROCV!E$50:G$126,3,0)</f>
        <v>Editorial</v>
      </c>
      <c r="F575" s="1" t="s">
        <v>416</v>
      </c>
      <c r="G575" s="1" t="s">
        <v>236</v>
      </c>
      <c r="H575" s="1">
        <v>2008</v>
      </c>
      <c r="I575" s="60">
        <f>VLOOKUP(H575,PROCV!E$33:F$44,2,0)</f>
        <v>1.6995153585033496</v>
      </c>
      <c r="J575" s="71">
        <v>97452</v>
      </c>
      <c r="K575" s="44">
        <f t="shared" si="8"/>
        <v>165621.17071686842</v>
      </c>
    </row>
    <row r="576" spans="1:11" s="43" customFormat="1" ht="19.7" customHeight="1" x14ac:dyDescent="0.25">
      <c r="A576" s="43" t="s">
        <v>198</v>
      </c>
      <c r="B576" s="1" t="s">
        <v>293</v>
      </c>
      <c r="C576" s="1" t="s">
        <v>269</v>
      </c>
      <c r="D576" s="1" t="s">
        <v>268</v>
      </c>
      <c r="E576" s="45" t="str">
        <f>VLOOKUP(C576,PROCV!E$50:G$126,3,0)</f>
        <v>NA</v>
      </c>
      <c r="F576" s="1" t="s">
        <v>416</v>
      </c>
      <c r="G576" s="1" t="s">
        <v>236</v>
      </c>
      <c r="H576" s="1">
        <v>2008</v>
      </c>
      <c r="I576" s="60">
        <f>VLOOKUP(H576,PROCV!E$33:F$44,2,0)</f>
        <v>1.6995153585033496</v>
      </c>
      <c r="J576" s="71">
        <v>24641</v>
      </c>
      <c r="K576" s="44">
        <f t="shared" si="8"/>
        <v>41877.757948881037</v>
      </c>
    </row>
    <row r="577" spans="1:11" s="43" customFormat="1" ht="19.7" customHeight="1" x14ac:dyDescent="0.25">
      <c r="A577" s="43" t="s">
        <v>198</v>
      </c>
      <c r="B577" s="1" t="s">
        <v>293</v>
      </c>
      <c r="C577" s="1" t="s">
        <v>269</v>
      </c>
      <c r="D577" s="1" t="s">
        <v>268</v>
      </c>
      <c r="E577" s="45" t="str">
        <f>VLOOKUP(C577,PROCV!E$50:G$126,3,0)</f>
        <v>NA</v>
      </c>
      <c r="F577" s="1" t="s">
        <v>416</v>
      </c>
      <c r="G577" s="1" t="s">
        <v>236</v>
      </c>
      <c r="H577" s="1">
        <v>2008</v>
      </c>
      <c r="I577" s="60">
        <f>VLOOKUP(H577,PROCV!E$33:F$44,2,0)</f>
        <v>1.6995153585033496</v>
      </c>
      <c r="J577" s="71">
        <v>1099259</v>
      </c>
      <c r="K577" s="44">
        <f t="shared" si="8"/>
        <v>1868207.5534730335</v>
      </c>
    </row>
    <row r="578" spans="1:11" s="43" customFormat="1" ht="19.7" customHeight="1" x14ac:dyDescent="0.25">
      <c r="A578" s="43" t="s">
        <v>198</v>
      </c>
      <c r="B578" s="1" t="s">
        <v>293</v>
      </c>
      <c r="C578" s="1" t="s">
        <v>269</v>
      </c>
      <c r="D578" s="1" t="s">
        <v>268</v>
      </c>
      <c r="E578" s="45" t="str">
        <f>VLOOKUP(C578,PROCV!E$50:G$126,3,0)</f>
        <v>NA</v>
      </c>
      <c r="F578" s="1" t="s">
        <v>416</v>
      </c>
      <c r="G578" s="1" t="s">
        <v>236</v>
      </c>
      <c r="H578" s="1">
        <v>2008</v>
      </c>
      <c r="I578" s="60">
        <f>VLOOKUP(H578,PROCV!E$33:F$44,2,0)</f>
        <v>1.6995153585033496</v>
      </c>
      <c r="J578" s="71">
        <v>30310</v>
      </c>
      <c r="K578" s="44">
        <f t="shared" si="8"/>
        <v>51512.310516236525</v>
      </c>
    </row>
    <row r="579" spans="1:11" s="43" customFormat="1" ht="19.7" customHeight="1" x14ac:dyDescent="0.25">
      <c r="A579" s="43" t="s">
        <v>198</v>
      </c>
      <c r="B579" s="1" t="s">
        <v>293</v>
      </c>
      <c r="C579" s="1" t="s">
        <v>267</v>
      </c>
      <c r="D579" s="1" t="s">
        <v>266</v>
      </c>
      <c r="E579" s="45" t="str">
        <f>VLOOKUP(C579,PROCV!E$50:G$126,3,0)</f>
        <v>Audiovisual</v>
      </c>
      <c r="F579" s="1" t="s">
        <v>416</v>
      </c>
      <c r="G579" s="1" t="s">
        <v>265</v>
      </c>
      <c r="H579" s="1">
        <v>2008</v>
      </c>
      <c r="I579" s="60">
        <f>VLOOKUP(H579,PROCV!E$33:F$44,2,0)</f>
        <v>1.6995153585033496</v>
      </c>
      <c r="J579" s="71">
        <v>320000</v>
      </c>
      <c r="K579" s="44">
        <f t="shared" ref="K579:K642" si="9">J579*I579</f>
        <v>543844.91472107184</v>
      </c>
    </row>
    <row r="580" spans="1:11" s="43" customFormat="1" ht="19.7" customHeight="1" x14ac:dyDescent="0.25">
      <c r="A580" s="43" t="s">
        <v>198</v>
      </c>
      <c r="B580" s="1" t="s">
        <v>293</v>
      </c>
      <c r="C580" s="1" t="s">
        <v>260</v>
      </c>
      <c r="D580" s="1" t="s">
        <v>259</v>
      </c>
      <c r="E580" s="45" t="str">
        <f>VLOOKUP(C580,PROCV!E$50:G$126,3,0)</f>
        <v>Audiovisual</v>
      </c>
      <c r="F580" s="1" t="s">
        <v>416</v>
      </c>
      <c r="G580" s="1" t="s">
        <v>236</v>
      </c>
      <c r="H580" s="1">
        <v>2008</v>
      </c>
      <c r="I580" s="60">
        <f>VLOOKUP(H580,PROCV!E$33:F$44,2,0)</f>
        <v>1.6995153585033496</v>
      </c>
      <c r="J580" s="71">
        <v>10000</v>
      </c>
      <c r="K580" s="44">
        <f t="shared" si="9"/>
        <v>16995.153585033495</v>
      </c>
    </row>
    <row r="581" spans="1:11" s="43" customFormat="1" ht="19.7" customHeight="1" x14ac:dyDescent="0.25">
      <c r="A581" s="43" t="s">
        <v>198</v>
      </c>
      <c r="B581" s="1" t="s">
        <v>293</v>
      </c>
      <c r="C581" s="1" t="s">
        <v>256</v>
      </c>
      <c r="D581" s="1" t="s">
        <v>255</v>
      </c>
      <c r="E581" s="45" t="str">
        <f>VLOOKUP(C581,PROCV!E$50:G$126,3,0)</f>
        <v>Audiovisual</v>
      </c>
      <c r="F581" s="1" t="s">
        <v>416</v>
      </c>
      <c r="G581" s="1" t="s">
        <v>265</v>
      </c>
      <c r="H581" s="1">
        <v>2008</v>
      </c>
      <c r="I581" s="60">
        <f>VLOOKUP(H581,PROCV!E$33:F$44,2,0)</f>
        <v>1.6995153585033496</v>
      </c>
      <c r="J581" s="71">
        <v>4800101</v>
      </c>
      <c r="K581" s="44">
        <f t="shared" si="9"/>
        <v>8157845.371867287</v>
      </c>
    </row>
    <row r="582" spans="1:11" s="43" customFormat="1" ht="19.7" customHeight="1" x14ac:dyDescent="0.25">
      <c r="A582" s="43" t="s">
        <v>198</v>
      </c>
      <c r="B582" s="1" t="s">
        <v>293</v>
      </c>
      <c r="C582" s="1" t="s">
        <v>254</v>
      </c>
      <c r="D582" s="1" t="s">
        <v>253</v>
      </c>
      <c r="E582" s="45" t="str">
        <f>VLOOKUP(C582,PROCV!E$50:G$126,3,0)</f>
        <v>Música</v>
      </c>
      <c r="F582" s="1" t="s">
        <v>416</v>
      </c>
      <c r="G582" s="1" t="s">
        <v>236</v>
      </c>
      <c r="H582" s="1">
        <v>2008</v>
      </c>
      <c r="I582" s="60">
        <f>VLOOKUP(H582,PROCV!E$33:F$44,2,0)</f>
        <v>1.6995153585033496</v>
      </c>
      <c r="J582" s="71">
        <v>4857</v>
      </c>
      <c r="K582" s="44">
        <f t="shared" si="9"/>
        <v>8254.5460962507696</v>
      </c>
    </row>
    <row r="583" spans="1:11" s="43" customFormat="1" ht="19.7" customHeight="1" x14ac:dyDescent="0.25">
      <c r="A583" s="43" t="s">
        <v>198</v>
      </c>
      <c r="B583" s="1" t="s">
        <v>293</v>
      </c>
      <c r="C583" s="1" t="s">
        <v>254</v>
      </c>
      <c r="D583" s="1" t="s">
        <v>253</v>
      </c>
      <c r="E583" s="45" t="str">
        <f>VLOOKUP(C583,PROCV!E$50:G$126,3,0)</f>
        <v>Música</v>
      </c>
      <c r="F583" s="1" t="s">
        <v>416</v>
      </c>
      <c r="G583" s="1" t="s">
        <v>236</v>
      </c>
      <c r="H583" s="1">
        <v>2008</v>
      </c>
      <c r="I583" s="60">
        <f>VLOOKUP(H583,PROCV!E$33:F$44,2,0)</f>
        <v>1.6995153585033496</v>
      </c>
      <c r="J583" s="71">
        <v>5000</v>
      </c>
      <c r="K583" s="44">
        <f t="shared" si="9"/>
        <v>8497.5767925167474</v>
      </c>
    </row>
    <row r="584" spans="1:11" s="43" customFormat="1" ht="19.7" customHeight="1" x14ac:dyDescent="0.25">
      <c r="A584" s="43" t="s">
        <v>198</v>
      </c>
      <c r="B584" s="1" t="s">
        <v>293</v>
      </c>
      <c r="C584" s="1" t="s">
        <v>252</v>
      </c>
      <c r="D584" s="1" t="s">
        <v>251</v>
      </c>
      <c r="E584" s="45" t="str">
        <f>VLOOKUP(C584,PROCV!E$50:G$126,3,0)</f>
        <v>Audiovisual</v>
      </c>
      <c r="F584" s="1" t="s">
        <v>416</v>
      </c>
      <c r="G584" s="1" t="s">
        <v>236</v>
      </c>
      <c r="H584" s="1">
        <v>2008</v>
      </c>
      <c r="I584" s="60">
        <f>VLOOKUP(H584,PROCV!E$33:F$44,2,0)</f>
        <v>1.6995153585033496</v>
      </c>
      <c r="J584" s="71">
        <v>15077</v>
      </c>
      <c r="K584" s="44">
        <f t="shared" si="9"/>
        <v>25623.593060155003</v>
      </c>
    </row>
    <row r="585" spans="1:11" s="43" customFormat="1" ht="19.7" customHeight="1" x14ac:dyDescent="0.25">
      <c r="A585" s="43" t="s">
        <v>198</v>
      </c>
      <c r="B585" s="1" t="s">
        <v>293</v>
      </c>
      <c r="C585" s="1" t="s">
        <v>250</v>
      </c>
      <c r="D585" s="1" t="s">
        <v>249</v>
      </c>
      <c r="E585" s="45" t="str">
        <f>VLOOKUP(C585,PROCV!E$50:G$126,3,0)</f>
        <v>Audiovisual</v>
      </c>
      <c r="F585" s="1" t="s">
        <v>416</v>
      </c>
      <c r="G585" s="1" t="s">
        <v>236</v>
      </c>
      <c r="H585" s="1">
        <v>2008</v>
      </c>
      <c r="I585" s="60">
        <f>VLOOKUP(H585,PROCV!E$33:F$44,2,0)</f>
        <v>1.6995153585033496</v>
      </c>
      <c r="J585" s="71">
        <v>26390</v>
      </c>
      <c r="K585" s="44">
        <f t="shared" si="9"/>
        <v>44850.210310903392</v>
      </c>
    </row>
    <row r="586" spans="1:11" s="43" customFormat="1" ht="19.7" customHeight="1" x14ac:dyDescent="0.25">
      <c r="A586" s="43" t="s">
        <v>198</v>
      </c>
      <c r="B586" s="1" t="s">
        <v>293</v>
      </c>
      <c r="C586" s="1" t="s">
        <v>238</v>
      </c>
      <c r="D586" s="1" t="s">
        <v>237</v>
      </c>
      <c r="E586" s="45" t="str">
        <f>VLOOKUP(C586,PROCV!E$50:G$126,3,0)</f>
        <v>Artes Cênicas e Espetáculos</v>
      </c>
      <c r="F586" s="1" t="s">
        <v>416</v>
      </c>
      <c r="G586" s="1" t="s">
        <v>236</v>
      </c>
      <c r="H586" s="1">
        <v>2008</v>
      </c>
      <c r="I586" s="60">
        <f>VLOOKUP(H586,PROCV!E$33:F$44,2,0)</f>
        <v>1.6995153585033496</v>
      </c>
      <c r="J586" s="71">
        <v>91373</v>
      </c>
      <c r="K586" s="44">
        <f t="shared" si="9"/>
        <v>155289.81685252656</v>
      </c>
    </row>
    <row r="587" spans="1:11" s="43" customFormat="1" ht="19.7" customHeight="1" x14ac:dyDescent="0.25">
      <c r="A587" s="43" t="s">
        <v>198</v>
      </c>
      <c r="B587" s="1" t="s">
        <v>293</v>
      </c>
      <c r="C587" s="1" t="s">
        <v>241</v>
      </c>
      <c r="D587" s="1" t="s">
        <v>240</v>
      </c>
      <c r="E587" s="45" t="str">
        <f>VLOOKUP(C587,PROCV!E$50:G$126,3,0)</f>
        <v>Artes Cênicas e Espetáculos</v>
      </c>
      <c r="F587" s="1" t="s">
        <v>416</v>
      </c>
      <c r="G587" s="1" t="s">
        <v>236</v>
      </c>
      <c r="H587" s="1">
        <v>2008</v>
      </c>
      <c r="I587" s="60">
        <f>VLOOKUP(H587,PROCV!E$33:F$44,2,0)</f>
        <v>1.6995153585033496</v>
      </c>
      <c r="J587" s="71">
        <v>144000</v>
      </c>
      <c r="K587" s="44">
        <f t="shared" si="9"/>
        <v>244730.21162448233</v>
      </c>
    </row>
    <row r="588" spans="1:11" s="43" customFormat="1" ht="19.7" customHeight="1" x14ac:dyDescent="0.25">
      <c r="A588" s="43" t="s">
        <v>198</v>
      </c>
      <c r="B588" s="1" t="s">
        <v>293</v>
      </c>
      <c r="C588" s="1" t="s">
        <v>374</v>
      </c>
      <c r="D588" s="1" t="s">
        <v>373</v>
      </c>
      <c r="E588" s="45" t="str">
        <f>VLOOKUP(C588,PROCV!E$50:G$126,3,0)</f>
        <v>NA</v>
      </c>
      <c r="F588" s="1" t="s">
        <v>415</v>
      </c>
      <c r="G588" s="1" t="s">
        <v>265</v>
      </c>
      <c r="H588" s="1">
        <v>2008</v>
      </c>
      <c r="I588" s="60">
        <f>VLOOKUP(H588,PROCV!E$33:F$44,2,0)</f>
        <v>1.6995153585033496</v>
      </c>
      <c r="J588" s="71">
        <v>188011</v>
      </c>
      <c r="K588" s="44">
        <f t="shared" si="9"/>
        <v>319527.58206757327</v>
      </c>
    </row>
    <row r="589" spans="1:11" s="43" customFormat="1" ht="19.7" customHeight="1" x14ac:dyDescent="0.25">
      <c r="A589" s="43" t="s">
        <v>198</v>
      </c>
      <c r="B589" s="1" t="s">
        <v>293</v>
      </c>
      <c r="C589" s="1" t="s">
        <v>313</v>
      </c>
      <c r="D589" s="1" t="s">
        <v>312</v>
      </c>
      <c r="E589" s="45" t="str">
        <f>VLOOKUP(C589,PROCV!E$50:G$126,3,0)</f>
        <v>Patrimônio</v>
      </c>
      <c r="F589" s="1" t="s">
        <v>415</v>
      </c>
      <c r="G589" s="1" t="s">
        <v>265</v>
      </c>
      <c r="H589" s="1">
        <v>2008</v>
      </c>
      <c r="I589" s="60">
        <f>VLOOKUP(H589,PROCV!E$33:F$44,2,0)</f>
        <v>1.6995153585033496</v>
      </c>
      <c r="J589" s="71">
        <v>138274</v>
      </c>
      <c r="K589" s="44">
        <f t="shared" si="9"/>
        <v>234998.78668169215</v>
      </c>
    </row>
    <row r="590" spans="1:11" s="43" customFormat="1" ht="19.7" customHeight="1" x14ac:dyDescent="0.25">
      <c r="A590" s="43" t="s">
        <v>198</v>
      </c>
      <c r="B590" s="1" t="s">
        <v>293</v>
      </c>
      <c r="C590" s="1" t="s">
        <v>348</v>
      </c>
      <c r="D590" s="1" t="s">
        <v>347</v>
      </c>
      <c r="E590" s="45" t="str">
        <f>VLOOKUP(C590,PROCV!E$50:G$126,3,0)</f>
        <v>Patrimônio</v>
      </c>
      <c r="F590" s="1" t="s">
        <v>415</v>
      </c>
      <c r="G590" s="1" t="s">
        <v>265</v>
      </c>
      <c r="H590" s="1">
        <v>2008</v>
      </c>
      <c r="I590" s="60">
        <f>VLOOKUP(H590,PROCV!E$33:F$44,2,0)</f>
        <v>1.6995153585033496</v>
      </c>
      <c r="J590" s="71">
        <v>445980</v>
      </c>
      <c r="K590" s="44">
        <f t="shared" si="9"/>
        <v>757949.85958532384</v>
      </c>
    </row>
    <row r="591" spans="1:11" s="43" customFormat="1" ht="19.7" customHeight="1" x14ac:dyDescent="0.25">
      <c r="A591" s="43" t="s">
        <v>198</v>
      </c>
      <c r="B591" s="1" t="s">
        <v>293</v>
      </c>
      <c r="C591" s="1" t="s">
        <v>311</v>
      </c>
      <c r="D591" s="1" t="s">
        <v>310</v>
      </c>
      <c r="E591" s="45" t="str">
        <f>VLOOKUP(C591,PROCV!E$50:G$126,3,0)</f>
        <v>Artes Cênicas e Espetáculos</v>
      </c>
      <c r="F591" s="1" t="s">
        <v>416</v>
      </c>
      <c r="G591" s="1" t="s">
        <v>236</v>
      </c>
      <c r="H591" s="1">
        <v>2008</v>
      </c>
      <c r="I591" s="60">
        <f>VLOOKUP(H591,PROCV!E$33:F$44,2,0)</f>
        <v>1.6995153585033496</v>
      </c>
      <c r="J591" s="71">
        <v>150000</v>
      </c>
      <c r="K591" s="44">
        <f t="shared" si="9"/>
        <v>254927.30377550243</v>
      </c>
    </row>
    <row r="592" spans="1:11" s="43" customFormat="1" ht="19.7" customHeight="1" x14ac:dyDescent="0.25">
      <c r="A592" s="43" t="s">
        <v>200</v>
      </c>
      <c r="B592" s="1" t="s">
        <v>293</v>
      </c>
      <c r="C592" s="1" t="s">
        <v>309</v>
      </c>
      <c r="D592" s="1" t="s">
        <v>308</v>
      </c>
      <c r="E592" s="45" t="str">
        <f>VLOOKUP(C592,PROCV!E$50:G$126,3,0)</f>
        <v>NA</v>
      </c>
      <c r="F592" s="1" t="s">
        <v>416</v>
      </c>
      <c r="G592" s="1" t="s">
        <v>236</v>
      </c>
      <c r="H592" s="1">
        <v>2008</v>
      </c>
      <c r="I592" s="60">
        <f>VLOOKUP(H592,PROCV!E$33:F$44,2,0)</f>
        <v>1.6995153585033496</v>
      </c>
      <c r="J592" s="71">
        <v>83235</v>
      </c>
      <c r="K592" s="44">
        <f t="shared" si="9"/>
        <v>141459.16086502629</v>
      </c>
    </row>
    <row r="593" spans="1:11" s="43" customFormat="1" ht="19.7" customHeight="1" x14ac:dyDescent="0.25">
      <c r="A593" s="43" t="s">
        <v>200</v>
      </c>
      <c r="B593" s="1" t="s">
        <v>293</v>
      </c>
      <c r="C593" s="1" t="s">
        <v>299</v>
      </c>
      <c r="D593" s="1" t="s">
        <v>298</v>
      </c>
      <c r="E593" s="45" t="str">
        <f>VLOOKUP(C593,PROCV!E$50:G$126,3,0)</f>
        <v>NA</v>
      </c>
      <c r="F593" s="1" t="s">
        <v>416</v>
      </c>
      <c r="G593" s="1" t="s">
        <v>236</v>
      </c>
      <c r="H593" s="1">
        <v>2008</v>
      </c>
      <c r="I593" s="60">
        <f>VLOOKUP(H593,PROCV!E$33:F$44,2,0)</f>
        <v>1.6995153585033496</v>
      </c>
      <c r="J593" s="71">
        <v>107999</v>
      </c>
      <c r="K593" s="44">
        <f t="shared" si="9"/>
        <v>183545.95920300324</v>
      </c>
    </row>
    <row r="594" spans="1:11" s="43" customFormat="1" ht="19.7" customHeight="1" x14ac:dyDescent="0.25">
      <c r="A594" s="43" t="s">
        <v>200</v>
      </c>
      <c r="B594" s="1" t="s">
        <v>293</v>
      </c>
      <c r="C594" s="1" t="s">
        <v>285</v>
      </c>
      <c r="D594" s="1" t="s">
        <v>284</v>
      </c>
      <c r="E594" s="45" t="str">
        <f>VLOOKUP(C594,PROCV!E$50:G$126,3,0)</f>
        <v>Editorial</v>
      </c>
      <c r="F594" s="1" t="s">
        <v>416</v>
      </c>
      <c r="G594" s="1" t="s">
        <v>236</v>
      </c>
      <c r="H594" s="1">
        <v>2008</v>
      </c>
      <c r="I594" s="60">
        <f>VLOOKUP(H594,PROCV!E$33:F$44,2,0)</f>
        <v>1.6995153585033496</v>
      </c>
      <c r="J594" s="71">
        <v>2420</v>
      </c>
      <c r="K594" s="44">
        <f t="shared" si="9"/>
        <v>4112.8271675781061</v>
      </c>
    </row>
    <row r="595" spans="1:11" s="43" customFormat="1" ht="19.7" customHeight="1" x14ac:dyDescent="0.25">
      <c r="A595" s="43" t="s">
        <v>200</v>
      </c>
      <c r="B595" s="1" t="s">
        <v>293</v>
      </c>
      <c r="C595" s="1" t="s">
        <v>283</v>
      </c>
      <c r="D595" s="1" t="s">
        <v>282</v>
      </c>
      <c r="E595" s="45" t="str">
        <f>VLOOKUP(C595,PROCV!E$50:G$126,3,0)</f>
        <v>Editorial</v>
      </c>
      <c r="F595" s="1" t="s">
        <v>416</v>
      </c>
      <c r="G595" s="1" t="s">
        <v>236</v>
      </c>
      <c r="H595" s="1">
        <v>2008</v>
      </c>
      <c r="I595" s="60">
        <f>VLOOKUP(H595,PROCV!E$33:F$44,2,0)</f>
        <v>1.6995153585033496</v>
      </c>
      <c r="J595" s="71">
        <v>77679</v>
      </c>
      <c r="K595" s="44">
        <f t="shared" si="9"/>
        <v>132016.6535331817</v>
      </c>
    </row>
    <row r="596" spans="1:11" s="43" customFormat="1" ht="19.7" customHeight="1" x14ac:dyDescent="0.25">
      <c r="A596" s="43" t="s">
        <v>200</v>
      </c>
      <c r="B596" s="1" t="s">
        <v>293</v>
      </c>
      <c r="C596" s="1" t="s">
        <v>281</v>
      </c>
      <c r="D596" s="1" t="s">
        <v>280</v>
      </c>
      <c r="E596" s="45" t="str">
        <f>VLOOKUP(C596,PROCV!E$50:G$126,3,0)</f>
        <v>Música</v>
      </c>
      <c r="F596" s="1" t="s">
        <v>416</v>
      </c>
      <c r="G596" s="1" t="s">
        <v>236</v>
      </c>
      <c r="H596" s="1">
        <v>2008</v>
      </c>
      <c r="I596" s="60">
        <f>VLOOKUP(H596,PROCV!E$33:F$44,2,0)</f>
        <v>1.6995153585033496</v>
      </c>
      <c r="J596" s="71">
        <v>3618</v>
      </c>
      <c r="K596" s="44">
        <f t="shared" si="9"/>
        <v>6148.8465670651185</v>
      </c>
    </row>
    <row r="597" spans="1:11" s="43" customFormat="1" ht="19.7" customHeight="1" x14ac:dyDescent="0.25">
      <c r="A597" s="43" t="s">
        <v>200</v>
      </c>
      <c r="B597" s="1" t="s">
        <v>293</v>
      </c>
      <c r="C597" s="1" t="s">
        <v>279</v>
      </c>
      <c r="D597" s="1" t="s">
        <v>278</v>
      </c>
      <c r="E597" s="45" t="str">
        <f>VLOOKUP(C597,PROCV!E$50:G$126,3,0)</f>
        <v>Editorial</v>
      </c>
      <c r="F597" s="1" t="s">
        <v>416</v>
      </c>
      <c r="G597" s="1" t="s">
        <v>236</v>
      </c>
      <c r="H597" s="1">
        <v>2008</v>
      </c>
      <c r="I597" s="60">
        <f>VLOOKUP(H597,PROCV!E$33:F$44,2,0)</f>
        <v>1.6995153585033496</v>
      </c>
      <c r="J597" s="71">
        <v>8017</v>
      </c>
      <c r="K597" s="44">
        <f t="shared" si="9"/>
        <v>13625.014629121353</v>
      </c>
    </row>
    <row r="598" spans="1:11" s="43" customFormat="1" ht="19.7" customHeight="1" x14ac:dyDescent="0.25">
      <c r="A598" s="43" t="s">
        <v>200</v>
      </c>
      <c r="B598" s="1" t="s">
        <v>293</v>
      </c>
      <c r="C598" s="1" t="s">
        <v>279</v>
      </c>
      <c r="D598" s="1" t="s">
        <v>278</v>
      </c>
      <c r="E598" s="45" t="str">
        <f>VLOOKUP(C598,PROCV!E$50:G$126,3,0)</f>
        <v>Editorial</v>
      </c>
      <c r="F598" s="1" t="s">
        <v>416</v>
      </c>
      <c r="G598" s="1" t="s">
        <v>236</v>
      </c>
      <c r="H598" s="1">
        <v>2008</v>
      </c>
      <c r="I598" s="60">
        <f>VLOOKUP(H598,PROCV!E$33:F$44,2,0)</f>
        <v>1.6995153585033496</v>
      </c>
      <c r="J598" s="71">
        <v>904000</v>
      </c>
      <c r="K598" s="44">
        <f t="shared" si="9"/>
        <v>1536361.884087028</v>
      </c>
    </row>
    <row r="599" spans="1:11" s="43" customFormat="1" ht="19.7" customHeight="1" x14ac:dyDescent="0.25">
      <c r="A599" s="43" t="s">
        <v>200</v>
      </c>
      <c r="B599" s="1" t="s">
        <v>293</v>
      </c>
      <c r="C599" s="1" t="s">
        <v>279</v>
      </c>
      <c r="D599" s="1" t="s">
        <v>278</v>
      </c>
      <c r="E599" s="45" t="str">
        <f>VLOOKUP(C599,PROCV!E$50:G$126,3,0)</f>
        <v>Editorial</v>
      </c>
      <c r="F599" s="1" t="s">
        <v>416</v>
      </c>
      <c r="G599" s="1" t="s">
        <v>236</v>
      </c>
      <c r="H599" s="1">
        <v>2008</v>
      </c>
      <c r="I599" s="60">
        <f>VLOOKUP(H599,PROCV!E$33:F$44,2,0)</f>
        <v>1.6995153585033496</v>
      </c>
      <c r="J599" s="71">
        <v>58500</v>
      </c>
      <c r="K599" s="44">
        <f t="shared" si="9"/>
        <v>99421.648472445944</v>
      </c>
    </row>
    <row r="600" spans="1:11" s="43" customFormat="1" ht="19.7" customHeight="1" x14ac:dyDescent="0.25">
      <c r="A600" s="43" t="s">
        <v>200</v>
      </c>
      <c r="B600" s="1" t="s">
        <v>293</v>
      </c>
      <c r="C600" s="1" t="s">
        <v>277</v>
      </c>
      <c r="D600" s="1" t="s">
        <v>276</v>
      </c>
      <c r="E600" s="45" t="str">
        <f>VLOOKUP(C600,PROCV!E$50:G$126,3,0)</f>
        <v>Editorial</v>
      </c>
      <c r="F600" s="1" t="s">
        <v>416</v>
      </c>
      <c r="G600" s="1" t="s">
        <v>236</v>
      </c>
      <c r="H600" s="1">
        <v>2008</v>
      </c>
      <c r="I600" s="60">
        <f>VLOOKUP(H600,PROCV!E$33:F$44,2,0)</f>
        <v>1.6995153585033496</v>
      </c>
      <c r="J600" s="71">
        <v>38566</v>
      </c>
      <c r="K600" s="44">
        <f t="shared" si="9"/>
        <v>65543.509316040174</v>
      </c>
    </row>
    <row r="601" spans="1:11" s="43" customFormat="1" ht="19.7" customHeight="1" x14ac:dyDescent="0.25">
      <c r="A601" s="43" t="s">
        <v>200</v>
      </c>
      <c r="B601" s="1" t="s">
        <v>293</v>
      </c>
      <c r="C601" s="1" t="s">
        <v>273</v>
      </c>
      <c r="D601" s="1" t="s">
        <v>272</v>
      </c>
      <c r="E601" s="45" t="str">
        <f>VLOOKUP(C601,PROCV!E$50:G$126,3,0)</f>
        <v>Editorial</v>
      </c>
      <c r="F601" s="1" t="s">
        <v>416</v>
      </c>
      <c r="G601" s="1" t="s">
        <v>236</v>
      </c>
      <c r="H601" s="1">
        <v>2008</v>
      </c>
      <c r="I601" s="60">
        <f>VLOOKUP(H601,PROCV!E$33:F$44,2,0)</f>
        <v>1.6995153585033496</v>
      </c>
      <c r="J601" s="71">
        <v>81492</v>
      </c>
      <c r="K601" s="44">
        <f t="shared" si="9"/>
        <v>138496.90559515497</v>
      </c>
    </row>
    <row r="602" spans="1:11" s="43" customFormat="1" ht="19.7" customHeight="1" x14ac:dyDescent="0.25">
      <c r="A602" s="43" t="s">
        <v>200</v>
      </c>
      <c r="B602" s="1" t="s">
        <v>293</v>
      </c>
      <c r="C602" s="1" t="s">
        <v>315</v>
      </c>
      <c r="D602" s="1" t="s">
        <v>314</v>
      </c>
      <c r="E602" s="45" t="str">
        <f>VLOOKUP(C602,PROCV!E$50:G$126,3,0)</f>
        <v>Editorial</v>
      </c>
      <c r="F602" s="1" t="s">
        <v>416</v>
      </c>
      <c r="G602" s="1" t="s">
        <v>236</v>
      </c>
      <c r="H602" s="1">
        <v>2008</v>
      </c>
      <c r="I602" s="60">
        <f>VLOOKUP(H602,PROCV!E$33:F$44,2,0)</f>
        <v>1.6995153585033496</v>
      </c>
      <c r="J602" s="71">
        <v>40541</v>
      </c>
      <c r="K602" s="44">
        <f t="shared" si="9"/>
        <v>68900.052149084295</v>
      </c>
    </row>
    <row r="603" spans="1:11" s="43" customFormat="1" ht="19.7" customHeight="1" x14ac:dyDescent="0.25">
      <c r="A603" s="43" t="s">
        <v>200</v>
      </c>
      <c r="B603" s="1" t="s">
        <v>293</v>
      </c>
      <c r="C603" s="1" t="s">
        <v>269</v>
      </c>
      <c r="D603" s="1" t="s">
        <v>268</v>
      </c>
      <c r="E603" s="45" t="str">
        <f>VLOOKUP(C603,PROCV!E$50:G$126,3,0)</f>
        <v>NA</v>
      </c>
      <c r="F603" s="1" t="s">
        <v>416</v>
      </c>
      <c r="G603" s="1" t="s">
        <v>236</v>
      </c>
      <c r="H603" s="1">
        <v>2008</v>
      </c>
      <c r="I603" s="60">
        <f>VLOOKUP(H603,PROCV!E$33:F$44,2,0)</f>
        <v>1.6995153585033496</v>
      </c>
      <c r="J603" s="71">
        <v>46869</v>
      </c>
      <c r="K603" s="44">
        <f t="shared" si="9"/>
        <v>79654.585337693497</v>
      </c>
    </row>
    <row r="604" spans="1:11" s="43" customFormat="1" ht="19.7" customHeight="1" x14ac:dyDescent="0.25">
      <c r="A604" s="43" t="s">
        <v>200</v>
      </c>
      <c r="B604" s="1" t="s">
        <v>293</v>
      </c>
      <c r="C604" s="1" t="s">
        <v>269</v>
      </c>
      <c r="D604" s="1" t="s">
        <v>268</v>
      </c>
      <c r="E604" s="45" t="str">
        <f>VLOOKUP(C604,PROCV!E$50:G$126,3,0)</f>
        <v>NA</v>
      </c>
      <c r="F604" s="1" t="s">
        <v>416</v>
      </c>
      <c r="G604" s="1" t="s">
        <v>236</v>
      </c>
      <c r="H604" s="1">
        <v>2008</v>
      </c>
      <c r="I604" s="60">
        <f>VLOOKUP(H604,PROCV!E$33:F$44,2,0)</f>
        <v>1.6995153585033496</v>
      </c>
      <c r="J604" s="71">
        <v>186570</v>
      </c>
      <c r="K604" s="44">
        <f t="shared" si="9"/>
        <v>317078.58043596993</v>
      </c>
    </row>
    <row r="605" spans="1:11" s="43" customFormat="1" ht="19.7" customHeight="1" x14ac:dyDescent="0.25">
      <c r="A605" s="43" t="s">
        <v>200</v>
      </c>
      <c r="B605" s="1" t="s">
        <v>293</v>
      </c>
      <c r="C605" s="1" t="s">
        <v>258</v>
      </c>
      <c r="D605" s="1" t="s">
        <v>257</v>
      </c>
      <c r="E605" s="45" t="str">
        <f>VLOOKUP(C605,PROCV!E$50:G$126,3,0)</f>
        <v>Audiovisual</v>
      </c>
      <c r="F605" s="1" t="s">
        <v>416</v>
      </c>
      <c r="G605" s="1" t="s">
        <v>236</v>
      </c>
      <c r="H605" s="1">
        <v>2008</v>
      </c>
      <c r="I605" s="60">
        <f>VLOOKUP(H605,PROCV!E$33:F$44,2,0)</f>
        <v>1.6995153585033496</v>
      </c>
      <c r="J605" s="71">
        <v>3626</v>
      </c>
      <c r="K605" s="44">
        <f t="shared" si="9"/>
        <v>6162.4426899331456</v>
      </c>
    </row>
    <row r="606" spans="1:11" s="43" customFormat="1" ht="19.7" customHeight="1" x14ac:dyDescent="0.25">
      <c r="A606" s="43" t="s">
        <v>200</v>
      </c>
      <c r="B606" s="1" t="s">
        <v>293</v>
      </c>
      <c r="C606" s="1" t="s">
        <v>252</v>
      </c>
      <c r="D606" s="1" t="s">
        <v>251</v>
      </c>
      <c r="E606" s="45" t="str">
        <f>VLOOKUP(C606,PROCV!E$50:G$126,3,0)</f>
        <v>Audiovisual</v>
      </c>
      <c r="F606" s="1" t="s">
        <v>416</v>
      </c>
      <c r="G606" s="1" t="s">
        <v>236</v>
      </c>
      <c r="H606" s="1">
        <v>2008</v>
      </c>
      <c r="I606" s="60">
        <f>VLOOKUP(H606,PROCV!E$33:F$44,2,0)</f>
        <v>1.6995153585033496</v>
      </c>
      <c r="J606" s="71">
        <v>67403</v>
      </c>
      <c r="K606" s="44">
        <f t="shared" si="9"/>
        <v>114552.43370920127</v>
      </c>
    </row>
    <row r="607" spans="1:11" s="43" customFormat="1" ht="19.7" customHeight="1" x14ac:dyDescent="0.25">
      <c r="A607" s="43" t="s">
        <v>200</v>
      </c>
      <c r="B607" s="1" t="s">
        <v>293</v>
      </c>
      <c r="C607" s="1" t="s">
        <v>250</v>
      </c>
      <c r="D607" s="1" t="s">
        <v>249</v>
      </c>
      <c r="E607" s="45" t="str">
        <f>VLOOKUP(C607,PROCV!E$50:G$126,3,0)</f>
        <v>Audiovisual</v>
      </c>
      <c r="F607" s="1" t="s">
        <v>416</v>
      </c>
      <c r="G607" s="1" t="s">
        <v>236</v>
      </c>
      <c r="H607" s="1">
        <v>2008</v>
      </c>
      <c r="I607" s="60">
        <f>VLOOKUP(H607,PROCV!E$33:F$44,2,0)</f>
        <v>1.6995153585033496</v>
      </c>
      <c r="J607" s="71">
        <v>205000</v>
      </c>
      <c r="K607" s="44">
        <f t="shared" si="9"/>
        <v>348400.64849318669</v>
      </c>
    </row>
    <row r="608" spans="1:11" s="43" customFormat="1" ht="19.7" customHeight="1" x14ac:dyDescent="0.25">
      <c r="A608" s="43" t="s">
        <v>200</v>
      </c>
      <c r="B608" s="1" t="s">
        <v>293</v>
      </c>
      <c r="C608" s="1" t="s">
        <v>346</v>
      </c>
      <c r="D608" s="1" t="s">
        <v>345</v>
      </c>
      <c r="E608" s="45" t="str">
        <f>VLOOKUP(C608,PROCV!E$50:G$126,3,0)</f>
        <v>Audiovisual</v>
      </c>
      <c r="F608" s="1" t="s">
        <v>416</v>
      </c>
      <c r="G608" s="1" t="s">
        <v>236</v>
      </c>
      <c r="H608" s="1">
        <v>2008</v>
      </c>
      <c r="I608" s="60">
        <f>VLOOKUP(H608,PROCV!E$33:F$44,2,0)</f>
        <v>1.6995153585033496</v>
      </c>
      <c r="J608" s="71">
        <v>20049</v>
      </c>
      <c r="K608" s="44">
        <f t="shared" si="9"/>
        <v>34073.583422633652</v>
      </c>
    </row>
    <row r="609" spans="1:11" s="43" customFormat="1" ht="19.7" customHeight="1" x14ac:dyDescent="0.25">
      <c r="A609" s="43" t="s">
        <v>200</v>
      </c>
      <c r="B609" s="1" t="s">
        <v>293</v>
      </c>
      <c r="C609" s="1" t="s">
        <v>238</v>
      </c>
      <c r="D609" s="1" t="s">
        <v>237</v>
      </c>
      <c r="E609" s="45" t="str">
        <f>VLOOKUP(C609,PROCV!E$50:G$126,3,0)</f>
        <v>Artes Cênicas e Espetáculos</v>
      </c>
      <c r="F609" s="1" t="s">
        <v>416</v>
      </c>
      <c r="G609" s="1" t="s">
        <v>236</v>
      </c>
      <c r="H609" s="1">
        <v>2008</v>
      </c>
      <c r="I609" s="60">
        <f>VLOOKUP(H609,PROCV!E$33:F$44,2,0)</f>
        <v>1.6995153585033496</v>
      </c>
      <c r="J609" s="71">
        <v>78234</v>
      </c>
      <c r="K609" s="44">
        <f t="shared" si="9"/>
        <v>132959.88455715106</v>
      </c>
    </row>
    <row r="610" spans="1:11" s="43" customFormat="1" ht="19.7" customHeight="1" x14ac:dyDescent="0.25">
      <c r="A610" s="43" t="s">
        <v>200</v>
      </c>
      <c r="B610" s="1" t="s">
        <v>293</v>
      </c>
      <c r="C610" s="1" t="s">
        <v>238</v>
      </c>
      <c r="D610" s="1" t="s">
        <v>237</v>
      </c>
      <c r="E610" s="45" t="str">
        <f>VLOOKUP(C610,PROCV!E$50:G$126,3,0)</f>
        <v>Artes Cênicas e Espetáculos</v>
      </c>
      <c r="F610" s="1" t="s">
        <v>416</v>
      </c>
      <c r="G610" s="1" t="s">
        <v>236</v>
      </c>
      <c r="H610" s="1">
        <v>2008</v>
      </c>
      <c r="I610" s="60">
        <f>VLOOKUP(H610,PROCV!E$33:F$44,2,0)</f>
        <v>1.6995153585033496</v>
      </c>
      <c r="J610" s="71">
        <v>153000</v>
      </c>
      <c r="K610" s="44">
        <f t="shared" si="9"/>
        <v>260025.84985101249</v>
      </c>
    </row>
    <row r="611" spans="1:11" s="43" customFormat="1" ht="19.7" customHeight="1" x14ac:dyDescent="0.25">
      <c r="A611" s="43" t="s">
        <v>200</v>
      </c>
      <c r="B611" s="1" t="s">
        <v>293</v>
      </c>
      <c r="C611" s="1" t="s">
        <v>241</v>
      </c>
      <c r="D611" s="1" t="s">
        <v>240</v>
      </c>
      <c r="E611" s="45" t="str">
        <f>VLOOKUP(C611,PROCV!E$50:G$126,3,0)</f>
        <v>Artes Cênicas e Espetáculos</v>
      </c>
      <c r="F611" s="1" t="s">
        <v>416</v>
      </c>
      <c r="G611" s="1" t="s">
        <v>236</v>
      </c>
      <c r="H611" s="1">
        <v>2008</v>
      </c>
      <c r="I611" s="60">
        <f>VLOOKUP(H611,PROCV!E$33:F$44,2,0)</f>
        <v>1.6995153585033496</v>
      </c>
      <c r="J611" s="71">
        <v>256500</v>
      </c>
      <c r="K611" s="44">
        <f t="shared" si="9"/>
        <v>435925.68945610919</v>
      </c>
    </row>
    <row r="612" spans="1:11" s="43" customFormat="1" ht="19.7" customHeight="1" x14ac:dyDescent="0.25">
      <c r="A612" s="43" t="s">
        <v>200</v>
      </c>
      <c r="B612" s="1" t="s">
        <v>293</v>
      </c>
      <c r="C612" s="1" t="s">
        <v>348</v>
      </c>
      <c r="D612" s="1" t="s">
        <v>347</v>
      </c>
      <c r="E612" s="45" t="str">
        <f>VLOOKUP(C612,PROCV!E$50:G$126,3,0)</f>
        <v>Patrimônio</v>
      </c>
      <c r="F612" s="1" t="s">
        <v>415</v>
      </c>
      <c r="G612" s="1" t="s">
        <v>265</v>
      </c>
      <c r="H612" s="1">
        <v>2008</v>
      </c>
      <c r="I612" s="60">
        <f>VLOOKUP(H612,PROCV!E$33:F$44,2,0)</f>
        <v>1.6995153585033496</v>
      </c>
      <c r="J612" s="71">
        <v>44000</v>
      </c>
      <c r="K612" s="44">
        <f t="shared" si="9"/>
        <v>74778.675774147385</v>
      </c>
    </row>
    <row r="613" spans="1:11" s="43" customFormat="1" ht="19.7" customHeight="1" x14ac:dyDescent="0.25">
      <c r="A613" s="43" t="s">
        <v>181</v>
      </c>
      <c r="B613" s="1" t="s">
        <v>292</v>
      </c>
      <c r="C613" s="1" t="s">
        <v>285</v>
      </c>
      <c r="D613" s="1" t="s">
        <v>284</v>
      </c>
      <c r="E613" s="45" t="str">
        <f>VLOOKUP(C613,PROCV!E$50:G$126,3,0)</f>
        <v>Editorial</v>
      </c>
      <c r="F613" s="1" t="s">
        <v>416</v>
      </c>
      <c r="G613" s="1" t="s">
        <v>236</v>
      </c>
      <c r="H613" s="1">
        <v>2008</v>
      </c>
      <c r="I613" s="60">
        <f>VLOOKUP(H613,PROCV!E$33:F$44,2,0)</f>
        <v>1.6995153585033496</v>
      </c>
      <c r="J613" s="71">
        <v>9564</v>
      </c>
      <c r="K613" s="44">
        <f t="shared" si="9"/>
        <v>16254.164888726034</v>
      </c>
    </row>
    <row r="614" spans="1:11" s="43" customFormat="1" ht="19.7" customHeight="1" x14ac:dyDescent="0.25">
      <c r="A614" s="43" t="s">
        <v>181</v>
      </c>
      <c r="B614" s="1" t="s">
        <v>292</v>
      </c>
      <c r="C614" s="1" t="s">
        <v>348</v>
      </c>
      <c r="D614" s="1" t="s">
        <v>347</v>
      </c>
      <c r="E614" s="45" t="str">
        <f>VLOOKUP(C614,PROCV!E$50:G$126,3,0)</f>
        <v>Patrimônio</v>
      </c>
      <c r="F614" s="1" t="s">
        <v>415</v>
      </c>
      <c r="G614" s="1" t="s">
        <v>265</v>
      </c>
      <c r="H614" s="1">
        <v>2008</v>
      </c>
      <c r="I614" s="60">
        <f>VLOOKUP(H614,PROCV!E$33:F$44,2,0)</f>
        <v>1.6995153585033496</v>
      </c>
      <c r="J614" s="71">
        <v>400450</v>
      </c>
      <c r="K614" s="44">
        <f t="shared" si="9"/>
        <v>680570.92531266634</v>
      </c>
    </row>
    <row r="615" spans="1:11" s="43" customFormat="1" ht="19.7" customHeight="1" x14ac:dyDescent="0.25">
      <c r="A615" s="43" t="s">
        <v>194</v>
      </c>
      <c r="B615" s="1" t="s">
        <v>242</v>
      </c>
      <c r="C615" s="1" t="s">
        <v>309</v>
      </c>
      <c r="D615" s="1" t="s">
        <v>308</v>
      </c>
      <c r="E615" s="45" t="str">
        <f>VLOOKUP(C615,PROCV!E$50:G$126,3,0)</f>
        <v>NA</v>
      </c>
      <c r="F615" s="1" t="s">
        <v>416</v>
      </c>
      <c r="G615" s="1" t="s">
        <v>236</v>
      </c>
      <c r="H615" s="1">
        <v>2008</v>
      </c>
      <c r="I615" s="60">
        <f>VLOOKUP(H615,PROCV!E$33:F$44,2,0)</f>
        <v>1.6995153585033496</v>
      </c>
      <c r="J615" s="71">
        <v>313203</v>
      </c>
      <c r="K615" s="44">
        <f t="shared" si="9"/>
        <v>532293.30882932455</v>
      </c>
    </row>
    <row r="616" spans="1:11" s="43" customFormat="1" ht="19.7" customHeight="1" x14ac:dyDescent="0.25">
      <c r="A616" s="43" t="s">
        <v>194</v>
      </c>
      <c r="B616" s="1" t="s">
        <v>242</v>
      </c>
      <c r="C616" s="1" t="s">
        <v>291</v>
      </c>
      <c r="D616" s="1" t="s">
        <v>290</v>
      </c>
      <c r="E616" s="45" t="str">
        <f>VLOOKUP(C616,PROCV!E$50:G$126,3,0)</f>
        <v>NA</v>
      </c>
      <c r="F616" s="1" t="s">
        <v>416</v>
      </c>
      <c r="G616" s="1" t="s">
        <v>236</v>
      </c>
      <c r="H616" s="1">
        <v>2008</v>
      </c>
      <c r="I616" s="60">
        <f>VLOOKUP(H616,PROCV!E$33:F$44,2,0)</f>
        <v>1.6995153585033496</v>
      </c>
      <c r="J616" s="71">
        <v>417937</v>
      </c>
      <c r="K616" s="44">
        <f t="shared" si="9"/>
        <v>710290.35038681445</v>
      </c>
    </row>
    <row r="617" spans="1:11" s="43" customFormat="1" ht="19.7" customHeight="1" x14ac:dyDescent="0.25">
      <c r="A617" s="43" t="s">
        <v>194</v>
      </c>
      <c r="B617" s="1" t="s">
        <v>242</v>
      </c>
      <c r="C617" s="1" t="s">
        <v>291</v>
      </c>
      <c r="D617" s="1" t="s">
        <v>290</v>
      </c>
      <c r="E617" s="45" t="str">
        <f>VLOOKUP(C617,PROCV!E$50:G$126,3,0)</f>
        <v>NA</v>
      </c>
      <c r="F617" s="1" t="s">
        <v>416</v>
      </c>
      <c r="G617" s="1" t="s">
        <v>236</v>
      </c>
      <c r="H617" s="1">
        <v>2008</v>
      </c>
      <c r="I617" s="60">
        <f>VLOOKUP(H617,PROCV!E$33:F$44,2,0)</f>
        <v>1.6995153585033496</v>
      </c>
      <c r="J617" s="71">
        <v>350000</v>
      </c>
      <c r="K617" s="44">
        <f t="shared" si="9"/>
        <v>594830.37547617231</v>
      </c>
    </row>
    <row r="618" spans="1:11" s="43" customFormat="1" ht="19.7" customHeight="1" x14ac:dyDescent="0.25">
      <c r="A618" s="43" t="s">
        <v>194</v>
      </c>
      <c r="B618" s="1" t="s">
        <v>242</v>
      </c>
      <c r="C618" s="1" t="s">
        <v>291</v>
      </c>
      <c r="D618" s="1" t="s">
        <v>290</v>
      </c>
      <c r="E618" s="45" t="str">
        <f>VLOOKUP(C618,PROCV!E$50:G$126,3,0)</f>
        <v>NA</v>
      </c>
      <c r="F618" s="1" t="s">
        <v>416</v>
      </c>
      <c r="G618" s="1" t="s">
        <v>236</v>
      </c>
      <c r="H618" s="1">
        <v>2008</v>
      </c>
      <c r="I618" s="60">
        <f>VLOOKUP(H618,PROCV!E$33:F$44,2,0)</f>
        <v>1.6995153585033496</v>
      </c>
      <c r="J618" s="71">
        <v>210000</v>
      </c>
      <c r="K618" s="44">
        <f t="shared" si="9"/>
        <v>356898.22528570343</v>
      </c>
    </row>
    <row r="619" spans="1:11" s="43" customFormat="1" ht="19.7" customHeight="1" x14ac:dyDescent="0.25">
      <c r="A619" s="43" t="s">
        <v>194</v>
      </c>
      <c r="B619" s="1" t="s">
        <v>242</v>
      </c>
      <c r="C619" s="1" t="s">
        <v>320</v>
      </c>
      <c r="D619" s="1" t="s">
        <v>319</v>
      </c>
      <c r="E619" s="45" t="str">
        <f>VLOOKUP(C619,PROCV!E$50:G$126,3,0)</f>
        <v>Música</v>
      </c>
      <c r="F619" s="1" t="s">
        <v>416</v>
      </c>
      <c r="G619" s="1" t="s">
        <v>236</v>
      </c>
      <c r="H619" s="1">
        <v>2008</v>
      </c>
      <c r="I619" s="60">
        <f>VLOOKUP(H619,PROCV!E$33:F$44,2,0)</f>
        <v>1.6995153585033496</v>
      </c>
      <c r="J619" s="71">
        <v>180037</v>
      </c>
      <c r="K619" s="44">
        <f t="shared" si="9"/>
        <v>305975.64659886755</v>
      </c>
    </row>
    <row r="620" spans="1:11" s="43" customFormat="1" ht="19.7" customHeight="1" x14ac:dyDescent="0.25">
      <c r="A620" s="43" t="s">
        <v>194</v>
      </c>
      <c r="B620" s="1" t="s">
        <v>242</v>
      </c>
      <c r="C620" s="1" t="s">
        <v>320</v>
      </c>
      <c r="D620" s="1" t="s">
        <v>319</v>
      </c>
      <c r="E620" s="45" t="str">
        <f>VLOOKUP(C620,PROCV!E$50:G$126,3,0)</f>
        <v>Música</v>
      </c>
      <c r="F620" s="1" t="s">
        <v>416</v>
      </c>
      <c r="G620" s="1" t="s">
        <v>236</v>
      </c>
      <c r="H620" s="1">
        <v>2008</v>
      </c>
      <c r="I620" s="60">
        <f>VLOOKUP(H620,PROCV!E$33:F$44,2,0)</f>
        <v>1.6995153585033496</v>
      </c>
      <c r="J620" s="71">
        <v>187875</v>
      </c>
      <c r="K620" s="44">
        <f t="shared" si="9"/>
        <v>319296.44797881681</v>
      </c>
    </row>
    <row r="621" spans="1:11" s="43" customFormat="1" ht="19.7" customHeight="1" x14ac:dyDescent="0.25">
      <c r="A621" s="43" t="s">
        <v>194</v>
      </c>
      <c r="B621" s="1" t="s">
        <v>242</v>
      </c>
      <c r="C621" s="1" t="s">
        <v>289</v>
      </c>
      <c r="D621" s="1" t="s">
        <v>288</v>
      </c>
      <c r="E621" s="45" t="str">
        <f>VLOOKUP(C621,PROCV!E$50:G$126,3,0)</f>
        <v>Editorial</v>
      </c>
      <c r="F621" s="1" t="s">
        <v>416</v>
      </c>
      <c r="G621" s="1" t="s">
        <v>236</v>
      </c>
      <c r="H621" s="1">
        <v>2008</v>
      </c>
      <c r="I621" s="60">
        <f>VLOOKUP(H621,PROCV!E$33:F$44,2,0)</f>
        <v>1.6995153585033496</v>
      </c>
      <c r="J621" s="71">
        <v>482681</v>
      </c>
      <c r="K621" s="44">
        <f t="shared" si="9"/>
        <v>820323.77275775524</v>
      </c>
    </row>
    <row r="622" spans="1:11" s="43" customFormat="1" ht="19.7" customHeight="1" x14ac:dyDescent="0.25">
      <c r="A622" s="43" t="s">
        <v>194</v>
      </c>
      <c r="B622" s="1" t="s">
        <v>242</v>
      </c>
      <c r="C622" s="1" t="s">
        <v>289</v>
      </c>
      <c r="D622" s="1" t="s">
        <v>288</v>
      </c>
      <c r="E622" s="45" t="str">
        <f>VLOOKUP(C622,PROCV!E$50:G$126,3,0)</f>
        <v>Editorial</v>
      </c>
      <c r="F622" s="1" t="s">
        <v>416</v>
      </c>
      <c r="G622" s="1" t="s">
        <v>236</v>
      </c>
      <c r="H622" s="1">
        <v>2008</v>
      </c>
      <c r="I622" s="60">
        <f>VLOOKUP(H622,PROCV!E$33:F$44,2,0)</f>
        <v>1.6995153585033496</v>
      </c>
      <c r="J622" s="71">
        <v>109000</v>
      </c>
      <c r="K622" s="44">
        <f t="shared" si="9"/>
        <v>185247.17407686511</v>
      </c>
    </row>
    <row r="623" spans="1:11" s="43" customFormat="1" ht="19.7" customHeight="1" x14ac:dyDescent="0.25">
      <c r="A623" s="43" t="s">
        <v>194</v>
      </c>
      <c r="B623" s="1" t="s">
        <v>242</v>
      </c>
      <c r="C623" s="1" t="s">
        <v>289</v>
      </c>
      <c r="D623" s="1" t="s">
        <v>288</v>
      </c>
      <c r="E623" s="45" t="str">
        <f>VLOOKUP(C623,PROCV!E$50:G$126,3,0)</f>
        <v>Editorial</v>
      </c>
      <c r="F623" s="1" t="s">
        <v>416</v>
      </c>
      <c r="G623" s="1" t="s">
        <v>236</v>
      </c>
      <c r="H623" s="1">
        <v>2008</v>
      </c>
      <c r="I623" s="60">
        <f>VLOOKUP(H623,PROCV!E$33:F$44,2,0)</f>
        <v>1.6995153585033496</v>
      </c>
      <c r="J623" s="71">
        <v>15679</v>
      </c>
      <c r="K623" s="44">
        <f t="shared" si="9"/>
        <v>26646.701305974017</v>
      </c>
    </row>
    <row r="624" spans="1:11" s="43" customFormat="1" ht="19.7" customHeight="1" x14ac:dyDescent="0.25">
      <c r="A624" s="43" t="s">
        <v>194</v>
      </c>
      <c r="B624" s="1" t="s">
        <v>242</v>
      </c>
      <c r="C624" s="1" t="s">
        <v>299</v>
      </c>
      <c r="D624" s="1" t="s">
        <v>298</v>
      </c>
      <c r="E624" s="45" t="str">
        <f>VLOOKUP(C624,PROCV!E$50:G$126,3,0)</f>
        <v>NA</v>
      </c>
      <c r="F624" s="1" t="s">
        <v>416</v>
      </c>
      <c r="G624" s="1" t="s">
        <v>236</v>
      </c>
      <c r="H624" s="1">
        <v>2008</v>
      </c>
      <c r="I624" s="60">
        <f>VLOOKUP(H624,PROCV!E$33:F$44,2,0)</f>
        <v>1.6995153585033496</v>
      </c>
      <c r="J624" s="71">
        <v>22826</v>
      </c>
      <c r="K624" s="44">
        <f t="shared" si="9"/>
        <v>38793.137573197455</v>
      </c>
    </row>
    <row r="625" spans="1:11" s="43" customFormat="1" ht="19.7" customHeight="1" x14ac:dyDescent="0.25">
      <c r="A625" s="43" t="s">
        <v>194</v>
      </c>
      <c r="B625" s="1" t="s">
        <v>242</v>
      </c>
      <c r="C625" s="1" t="s">
        <v>287</v>
      </c>
      <c r="D625" s="1" t="s">
        <v>286</v>
      </c>
      <c r="E625" s="45" t="str">
        <f>VLOOKUP(C625,PROCV!E$50:G$126,3,0)</f>
        <v>Música</v>
      </c>
      <c r="F625" s="1" t="s">
        <v>416</v>
      </c>
      <c r="G625" s="1" t="s">
        <v>236</v>
      </c>
      <c r="H625" s="1">
        <v>2008</v>
      </c>
      <c r="I625" s="60">
        <f>VLOOKUP(H625,PROCV!E$33:F$44,2,0)</f>
        <v>1.6995153585033496</v>
      </c>
      <c r="J625" s="71">
        <v>160594</v>
      </c>
      <c r="K625" s="44">
        <f t="shared" si="9"/>
        <v>272931.9694834869</v>
      </c>
    </row>
    <row r="626" spans="1:11" s="43" customFormat="1" ht="19.7" customHeight="1" x14ac:dyDescent="0.25">
      <c r="A626" s="43" t="s">
        <v>194</v>
      </c>
      <c r="B626" s="1" t="s">
        <v>242</v>
      </c>
      <c r="C626" s="1" t="s">
        <v>362</v>
      </c>
      <c r="D626" s="1" t="s">
        <v>361</v>
      </c>
      <c r="E626" s="45" t="str">
        <f>VLOOKUP(C626,PROCV!E$50:G$126,3,0)</f>
        <v>Editorial</v>
      </c>
      <c r="F626" s="1" t="s">
        <v>416</v>
      </c>
      <c r="G626" s="1" t="s">
        <v>236</v>
      </c>
      <c r="H626" s="1">
        <v>2008</v>
      </c>
      <c r="I626" s="60">
        <f>VLOOKUP(H626,PROCV!E$33:F$44,2,0)</f>
        <v>1.6995153585033496</v>
      </c>
      <c r="J626" s="71">
        <v>208612</v>
      </c>
      <c r="K626" s="44">
        <f t="shared" si="9"/>
        <v>354539.29796810076</v>
      </c>
    </row>
    <row r="627" spans="1:11" s="43" customFormat="1" ht="19.7" customHeight="1" x14ac:dyDescent="0.25">
      <c r="A627" s="43" t="s">
        <v>194</v>
      </c>
      <c r="B627" s="1" t="s">
        <v>242</v>
      </c>
      <c r="C627" s="1" t="s">
        <v>362</v>
      </c>
      <c r="D627" s="1" t="s">
        <v>361</v>
      </c>
      <c r="E627" s="45" t="str">
        <f>VLOOKUP(C627,PROCV!E$50:G$126,3,0)</f>
        <v>Editorial</v>
      </c>
      <c r="F627" s="1" t="s">
        <v>416</v>
      </c>
      <c r="G627" s="1" t="s">
        <v>236</v>
      </c>
      <c r="H627" s="1">
        <v>2008</v>
      </c>
      <c r="I627" s="60">
        <f>VLOOKUP(H627,PROCV!E$33:F$44,2,0)</f>
        <v>1.6995153585033496</v>
      </c>
      <c r="J627" s="71">
        <v>1877503</v>
      </c>
      <c r="K627" s="44">
        <f t="shared" si="9"/>
        <v>3190845.1841361141</v>
      </c>
    </row>
    <row r="628" spans="1:11" s="43" customFormat="1" ht="19.7" customHeight="1" x14ac:dyDescent="0.25">
      <c r="A628" s="43" t="s">
        <v>194</v>
      </c>
      <c r="B628" s="1" t="s">
        <v>242</v>
      </c>
      <c r="C628" s="1" t="s">
        <v>285</v>
      </c>
      <c r="D628" s="1" t="s">
        <v>284</v>
      </c>
      <c r="E628" s="45" t="str">
        <f>VLOOKUP(C628,PROCV!E$50:G$126,3,0)</f>
        <v>Editorial</v>
      </c>
      <c r="F628" s="1" t="s">
        <v>416</v>
      </c>
      <c r="G628" s="1" t="s">
        <v>236</v>
      </c>
      <c r="H628" s="1">
        <v>2008</v>
      </c>
      <c r="I628" s="60">
        <f>VLOOKUP(H628,PROCV!E$33:F$44,2,0)</f>
        <v>1.6995153585033496</v>
      </c>
      <c r="J628" s="71">
        <v>306116</v>
      </c>
      <c r="K628" s="44">
        <f t="shared" si="9"/>
        <v>520248.84348361136</v>
      </c>
    </row>
    <row r="629" spans="1:11" s="43" customFormat="1" ht="19.7" customHeight="1" x14ac:dyDescent="0.25">
      <c r="A629" s="43" t="s">
        <v>194</v>
      </c>
      <c r="B629" s="1" t="s">
        <v>242</v>
      </c>
      <c r="C629" s="1" t="s">
        <v>285</v>
      </c>
      <c r="D629" s="1" t="s">
        <v>284</v>
      </c>
      <c r="E629" s="45" t="str">
        <f>VLOOKUP(C629,PROCV!E$50:G$126,3,0)</f>
        <v>Editorial</v>
      </c>
      <c r="F629" s="1" t="s">
        <v>416</v>
      </c>
      <c r="G629" s="1" t="s">
        <v>236</v>
      </c>
      <c r="H629" s="1">
        <v>2008</v>
      </c>
      <c r="I629" s="60">
        <f>VLOOKUP(H629,PROCV!E$33:F$44,2,0)</f>
        <v>1.6995153585033496</v>
      </c>
      <c r="J629" s="71">
        <v>796681</v>
      </c>
      <c r="K629" s="44">
        <f t="shared" si="9"/>
        <v>1353971.5953278071</v>
      </c>
    </row>
    <row r="630" spans="1:11" s="43" customFormat="1" ht="19.7" customHeight="1" x14ac:dyDescent="0.25">
      <c r="A630" s="43" t="s">
        <v>194</v>
      </c>
      <c r="B630" s="1" t="s">
        <v>242</v>
      </c>
      <c r="C630" s="1" t="s">
        <v>285</v>
      </c>
      <c r="D630" s="1" t="s">
        <v>284</v>
      </c>
      <c r="E630" s="45" t="str">
        <f>VLOOKUP(C630,PROCV!E$50:G$126,3,0)</f>
        <v>Editorial</v>
      </c>
      <c r="F630" s="1" t="s">
        <v>416</v>
      </c>
      <c r="G630" s="1" t="s">
        <v>236</v>
      </c>
      <c r="H630" s="1">
        <v>2008</v>
      </c>
      <c r="I630" s="60">
        <f>VLOOKUP(H630,PROCV!E$33:F$44,2,0)</f>
        <v>1.6995153585033496</v>
      </c>
      <c r="J630" s="71">
        <v>7155042</v>
      </c>
      <c r="K630" s="44">
        <f t="shared" si="9"/>
        <v>12160103.769736523</v>
      </c>
    </row>
    <row r="631" spans="1:11" s="43" customFormat="1" ht="19.7" customHeight="1" x14ac:dyDescent="0.25">
      <c r="A631" s="43" t="s">
        <v>194</v>
      </c>
      <c r="B631" s="1" t="s">
        <v>242</v>
      </c>
      <c r="C631" s="1" t="s">
        <v>285</v>
      </c>
      <c r="D631" s="1" t="s">
        <v>284</v>
      </c>
      <c r="E631" s="45" t="str">
        <f>VLOOKUP(C631,PROCV!E$50:G$126,3,0)</f>
        <v>Editorial</v>
      </c>
      <c r="F631" s="1" t="s">
        <v>416</v>
      </c>
      <c r="G631" s="1" t="s">
        <v>236</v>
      </c>
      <c r="H631" s="1">
        <v>2008</v>
      </c>
      <c r="I631" s="60">
        <f>VLOOKUP(H631,PROCV!E$33:F$44,2,0)</f>
        <v>1.6995153585033496</v>
      </c>
      <c r="J631" s="71">
        <v>10000</v>
      </c>
      <c r="K631" s="44">
        <f t="shared" si="9"/>
        <v>16995.153585033495</v>
      </c>
    </row>
    <row r="632" spans="1:11" s="43" customFormat="1" ht="19.7" customHeight="1" x14ac:dyDescent="0.25">
      <c r="A632" s="43" t="s">
        <v>194</v>
      </c>
      <c r="B632" s="1" t="s">
        <v>242</v>
      </c>
      <c r="C632" s="1" t="s">
        <v>283</v>
      </c>
      <c r="D632" s="1" t="s">
        <v>282</v>
      </c>
      <c r="E632" s="45" t="str">
        <f>VLOOKUP(C632,PROCV!E$50:G$126,3,0)</f>
        <v>Editorial</v>
      </c>
      <c r="F632" s="1" t="s">
        <v>416</v>
      </c>
      <c r="G632" s="1" t="s">
        <v>236</v>
      </c>
      <c r="H632" s="1">
        <v>2008</v>
      </c>
      <c r="I632" s="60">
        <f>VLOOKUP(H632,PROCV!E$33:F$44,2,0)</f>
        <v>1.6995153585033496</v>
      </c>
      <c r="J632" s="71">
        <v>165414</v>
      </c>
      <c r="K632" s="44">
        <f t="shared" si="9"/>
        <v>281123.63351147308</v>
      </c>
    </row>
    <row r="633" spans="1:11" s="43" customFormat="1" ht="19.7" customHeight="1" x14ac:dyDescent="0.25">
      <c r="A633" s="43" t="s">
        <v>194</v>
      </c>
      <c r="B633" s="1" t="s">
        <v>242</v>
      </c>
      <c r="C633" s="1" t="s">
        <v>281</v>
      </c>
      <c r="D633" s="1" t="s">
        <v>280</v>
      </c>
      <c r="E633" s="45" t="str">
        <f>VLOOKUP(C633,PROCV!E$50:G$126,3,0)</f>
        <v>Música</v>
      </c>
      <c r="F633" s="1" t="s">
        <v>416</v>
      </c>
      <c r="G633" s="1" t="s">
        <v>236</v>
      </c>
      <c r="H633" s="1">
        <v>2008</v>
      </c>
      <c r="I633" s="60">
        <f>VLOOKUP(H633,PROCV!E$33:F$44,2,0)</f>
        <v>1.6995153585033496</v>
      </c>
      <c r="J633" s="71">
        <v>33490</v>
      </c>
      <c r="K633" s="44">
        <f t="shared" si="9"/>
        <v>56916.769356277175</v>
      </c>
    </row>
    <row r="634" spans="1:11" s="43" customFormat="1" ht="19.7" customHeight="1" x14ac:dyDescent="0.25">
      <c r="A634" s="43" t="s">
        <v>194</v>
      </c>
      <c r="B634" s="1" t="s">
        <v>242</v>
      </c>
      <c r="C634" s="1" t="s">
        <v>281</v>
      </c>
      <c r="D634" s="1" t="s">
        <v>280</v>
      </c>
      <c r="E634" s="45" t="str">
        <f>VLOOKUP(C634,PROCV!E$50:G$126,3,0)</f>
        <v>Música</v>
      </c>
      <c r="F634" s="1" t="s">
        <v>416</v>
      </c>
      <c r="G634" s="1" t="s">
        <v>236</v>
      </c>
      <c r="H634" s="1">
        <v>2008</v>
      </c>
      <c r="I634" s="60">
        <f>VLOOKUP(H634,PROCV!E$33:F$44,2,0)</f>
        <v>1.6995153585033496</v>
      </c>
      <c r="J634" s="71">
        <v>197700</v>
      </c>
      <c r="K634" s="44">
        <f t="shared" si="9"/>
        <v>335994.18637611222</v>
      </c>
    </row>
    <row r="635" spans="1:11" s="43" customFormat="1" ht="19.7" customHeight="1" x14ac:dyDescent="0.25">
      <c r="A635" s="43" t="s">
        <v>194</v>
      </c>
      <c r="B635" s="1" t="s">
        <v>242</v>
      </c>
      <c r="C635" s="1" t="s">
        <v>376</v>
      </c>
      <c r="D635" s="1" t="s">
        <v>375</v>
      </c>
      <c r="E635" s="45" t="str">
        <f>VLOOKUP(C635,PROCV!E$50:G$126,3,0)</f>
        <v>Editorial</v>
      </c>
      <c r="F635" s="1" t="s">
        <v>416</v>
      </c>
      <c r="G635" s="1" t="s">
        <v>265</v>
      </c>
      <c r="H635" s="1">
        <v>2008</v>
      </c>
      <c r="I635" s="60">
        <f>VLOOKUP(H635,PROCV!E$33:F$44,2,0)</f>
        <v>1.6995153585033496</v>
      </c>
      <c r="J635" s="71">
        <v>1017334</v>
      </c>
      <c r="K635" s="44">
        <f t="shared" si="9"/>
        <v>1728974.7577276467</v>
      </c>
    </row>
    <row r="636" spans="1:11" s="43" customFormat="1" ht="19.7" customHeight="1" x14ac:dyDescent="0.25">
      <c r="A636" s="43" t="s">
        <v>194</v>
      </c>
      <c r="B636" s="1" t="s">
        <v>242</v>
      </c>
      <c r="C636" s="1" t="s">
        <v>279</v>
      </c>
      <c r="D636" s="1" t="s">
        <v>278</v>
      </c>
      <c r="E636" s="45" t="str">
        <f>VLOOKUP(C636,PROCV!E$50:G$126,3,0)</f>
        <v>Editorial</v>
      </c>
      <c r="F636" s="1" t="s">
        <v>416</v>
      </c>
      <c r="G636" s="1" t="s">
        <v>236</v>
      </c>
      <c r="H636" s="1">
        <v>2008</v>
      </c>
      <c r="I636" s="60">
        <f>VLOOKUP(H636,PROCV!E$33:F$44,2,0)</f>
        <v>1.6995153585033496</v>
      </c>
      <c r="J636" s="71">
        <v>1400000</v>
      </c>
      <c r="K636" s="44">
        <f t="shared" si="9"/>
        <v>2379321.5019046892</v>
      </c>
    </row>
    <row r="637" spans="1:11" s="43" customFormat="1" ht="19.7" customHeight="1" x14ac:dyDescent="0.25">
      <c r="A637" s="43" t="s">
        <v>194</v>
      </c>
      <c r="B637" s="1" t="s">
        <v>242</v>
      </c>
      <c r="C637" s="1" t="s">
        <v>279</v>
      </c>
      <c r="D637" s="1" t="s">
        <v>278</v>
      </c>
      <c r="E637" s="45" t="str">
        <f>VLOOKUP(C637,PROCV!E$50:G$126,3,0)</f>
        <v>Editorial</v>
      </c>
      <c r="F637" s="1" t="s">
        <v>416</v>
      </c>
      <c r="G637" s="1" t="s">
        <v>236</v>
      </c>
      <c r="H637" s="1">
        <v>2008</v>
      </c>
      <c r="I637" s="60">
        <f>VLOOKUP(H637,PROCV!E$33:F$44,2,0)</f>
        <v>1.6995153585033496</v>
      </c>
      <c r="J637" s="71">
        <v>286794</v>
      </c>
      <c r="K637" s="44">
        <f t="shared" si="9"/>
        <v>487410.80772660964</v>
      </c>
    </row>
    <row r="638" spans="1:11" s="43" customFormat="1" ht="19.7" customHeight="1" x14ac:dyDescent="0.25">
      <c r="A638" s="43" t="s">
        <v>194</v>
      </c>
      <c r="B638" s="1" t="s">
        <v>242</v>
      </c>
      <c r="C638" s="1" t="s">
        <v>279</v>
      </c>
      <c r="D638" s="1" t="s">
        <v>278</v>
      </c>
      <c r="E638" s="45" t="str">
        <f>VLOOKUP(C638,PROCV!E$50:G$126,3,0)</f>
        <v>Editorial</v>
      </c>
      <c r="F638" s="1" t="s">
        <v>416</v>
      </c>
      <c r="G638" s="1" t="s">
        <v>236</v>
      </c>
      <c r="H638" s="1">
        <v>2008</v>
      </c>
      <c r="I638" s="60">
        <f>VLOOKUP(H638,PROCV!E$33:F$44,2,0)</f>
        <v>1.6995153585033496</v>
      </c>
      <c r="J638" s="71">
        <v>12600000</v>
      </c>
      <c r="K638" s="44">
        <f t="shared" si="9"/>
        <v>21413893.517142203</v>
      </c>
    </row>
    <row r="639" spans="1:11" s="43" customFormat="1" ht="19.7" customHeight="1" x14ac:dyDescent="0.25">
      <c r="A639" s="43" t="s">
        <v>194</v>
      </c>
      <c r="B639" s="1" t="s">
        <v>242</v>
      </c>
      <c r="C639" s="1" t="s">
        <v>279</v>
      </c>
      <c r="D639" s="1" t="s">
        <v>278</v>
      </c>
      <c r="E639" s="45" t="str">
        <f>VLOOKUP(C639,PROCV!E$50:G$126,3,0)</f>
        <v>Editorial</v>
      </c>
      <c r="F639" s="1" t="s">
        <v>416</v>
      </c>
      <c r="G639" s="1" t="s">
        <v>236</v>
      </c>
      <c r="H639" s="1">
        <v>2008</v>
      </c>
      <c r="I639" s="60">
        <f>VLOOKUP(H639,PROCV!E$33:F$44,2,0)</f>
        <v>1.6995153585033496</v>
      </c>
      <c r="J639" s="71">
        <v>19568716</v>
      </c>
      <c r="K639" s="44">
        <f t="shared" si="9"/>
        <v>33257333.388190232</v>
      </c>
    </row>
    <row r="640" spans="1:11" s="43" customFormat="1" ht="19.7" customHeight="1" x14ac:dyDescent="0.25">
      <c r="A640" s="43" t="s">
        <v>194</v>
      </c>
      <c r="B640" s="1" t="s">
        <v>242</v>
      </c>
      <c r="C640" s="1" t="s">
        <v>277</v>
      </c>
      <c r="D640" s="1" t="s">
        <v>276</v>
      </c>
      <c r="E640" s="45" t="str">
        <f>VLOOKUP(C640,PROCV!E$50:G$126,3,0)</f>
        <v>Editorial</v>
      </c>
      <c r="F640" s="1" t="s">
        <v>416</v>
      </c>
      <c r="G640" s="1" t="s">
        <v>236</v>
      </c>
      <c r="H640" s="1">
        <v>2008</v>
      </c>
      <c r="I640" s="60">
        <f>VLOOKUP(H640,PROCV!E$33:F$44,2,0)</f>
        <v>1.6995153585033496</v>
      </c>
      <c r="J640" s="71">
        <v>20668</v>
      </c>
      <c r="K640" s="44">
        <f t="shared" si="9"/>
        <v>35125.58342954723</v>
      </c>
    </row>
    <row r="641" spans="1:11" s="43" customFormat="1" ht="19.7" customHeight="1" x14ac:dyDescent="0.25">
      <c r="A641" s="43" t="s">
        <v>194</v>
      </c>
      <c r="B641" s="1" t="s">
        <v>242</v>
      </c>
      <c r="C641" s="1" t="s">
        <v>277</v>
      </c>
      <c r="D641" s="1" t="s">
        <v>276</v>
      </c>
      <c r="E641" s="45" t="str">
        <f>VLOOKUP(C641,PROCV!E$50:G$126,3,0)</f>
        <v>Editorial</v>
      </c>
      <c r="F641" s="1" t="s">
        <v>416</v>
      </c>
      <c r="G641" s="1" t="s">
        <v>236</v>
      </c>
      <c r="H641" s="1">
        <v>2008</v>
      </c>
      <c r="I641" s="60">
        <f>VLOOKUP(H641,PROCV!E$33:F$44,2,0)</f>
        <v>1.6995153585033496</v>
      </c>
      <c r="J641" s="71">
        <v>1600000</v>
      </c>
      <c r="K641" s="44">
        <f t="shared" si="9"/>
        <v>2719224.5736053591</v>
      </c>
    </row>
    <row r="642" spans="1:11" s="43" customFormat="1" ht="19.7" customHeight="1" x14ac:dyDescent="0.25">
      <c r="A642" s="43" t="s">
        <v>194</v>
      </c>
      <c r="B642" s="1" t="s">
        <v>242</v>
      </c>
      <c r="C642" s="1" t="s">
        <v>277</v>
      </c>
      <c r="D642" s="1" t="s">
        <v>276</v>
      </c>
      <c r="E642" s="45" t="str">
        <f>VLOOKUP(C642,PROCV!E$50:G$126,3,0)</f>
        <v>Editorial</v>
      </c>
      <c r="F642" s="1" t="s">
        <v>416</v>
      </c>
      <c r="G642" s="1" t="s">
        <v>236</v>
      </c>
      <c r="H642" s="1">
        <v>2008</v>
      </c>
      <c r="I642" s="60">
        <f>VLOOKUP(H642,PROCV!E$33:F$44,2,0)</f>
        <v>1.6995153585033496</v>
      </c>
      <c r="J642" s="71">
        <v>684000</v>
      </c>
      <c r="K642" s="44">
        <f t="shared" si="9"/>
        <v>1162468.5052162912</v>
      </c>
    </row>
    <row r="643" spans="1:11" s="43" customFormat="1" ht="19.7" customHeight="1" x14ac:dyDescent="0.25">
      <c r="A643" s="43" t="s">
        <v>194</v>
      </c>
      <c r="B643" s="1" t="s">
        <v>242</v>
      </c>
      <c r="C643" s="1" t="s">
        <v>275</v>
      </c>
      <c r="D643" s="1" t="s">
        <v>274</v>
      </c>
      <c r="E643" s="45" t="str">
        <f>VLOOKUP(C643,PROCV!E$50:G$126,3,0)</f>
        <v>Editorial</v>
      </c>
      <c r="F643" s="1" t="s">
        <v>416</v>
      </c>
      <c r="G643" s="1" t="s">
        <v>236</v>
      </c>
      <c r="H643" s="1">
        <v>2008</v>
      </c>
      <c r="I643" s="60">
        <f>VLOOKUP(H643,PROCV!E$33:F$44,2,0)</f>
        <v>1.6995153585033496</v>
      </c>
      <c r="J643" s="71">
        <v>126006</v>
      </c>
      <c r="K643" s="44">
        <f t="shared" ref="K643:K706" si="10">J643*I643</f>
        <v>214149.13226357306</v>
      </c>
    </row>
    <row r="644" spans="1:11" s="43" customFormat="1" ht="19.7" customHeight="1" x14ac:dyDescent="0.25">
      <c r="A644" s="43" t="s">
        <v>194</v>
      </c>
      <c r="B644" s="1" t="s">
        <v>242</v>
      </c>
      <c r="C644" s="1" t="s">
        <v>275</v>
      </c>
      <c r="D644" s="1" t="s">
        <v>274</v>
      </c>
      <c r="E644" s="45" t="str">
        <f>VLOOKUP(C644,PROCV!E$50:G$126,3,0)</f>
        <v>Editorial</v>
      </c>
      <c r="F644" s="1" t="s">
        <v>416</v>
      </c>
      <c r="G644" s="1" t="s">
        <v>236</v>
      </c>
      <c r="H644" s="1">
        <v>2008</v>
      </c>
      <c r="I644" s="60">
        <f>VLOOKUP(H644,PROCV!E$33:F$44,2,0)</f>
        <v>1.6995153585033496</v>
      </c>
      <c r="J644" s="71">
        <v>60000</v>
      </c>
      <c r="K644" s="44">
        <f t="shared" si="10"/>
        <v>101970.92151020098</v>
      </c>
    </row>
    <row r="645" spans="1:11" s="43" customFormat="1" ht="19.7" customHeight="1" x14ac:dyDescent="0.25">
      <c r="A645" s="43" t="s">
        <v>194</v>
      </c>
      <c r="B645" s="1" t="s">
        <v>242</v>
      </c>
      <c r="C645" s="1" t="s">
        <v>273</v>
      </c>
      <c r="D645" s="1" t="s">
        <v>272</v>
      </c>
      <c r="E645" s="45" t="str">
        <f>VLOOKUP(C645,PROCV!E$50:G$126,3,0)</f>
        <v>Editorial</v>
      </c>
      <c r="F645" s="1" t="s">
        <v>416</v>
      </c>
      <c r="G645" s="1" t="s">
        <v>236</v>
      </c>
      <c r="H645" s="1">
        <v>2008</v>
      </c>
      <c r="I645" s="60">
        <f>VLOOKUP(H645,PROCV!E$33:F$44,2,0)</f>
        <v>1.6995153585033496</v>
      </c>
      <c r="J645" s="71">
        <v>1630090</v>
      </c>
      <c r="K645" s="44">
        <f t="shared" si="10"/>
        <v>2770362.9907427249</v>
      </c>
    </row>
    <row r="646" spans="1:11" s="43" customFormat="1" ht="19.7" customHeight="1" x14ac:dyDescent="0.25">
      <c r="A646" s="43" t="s">
        <v>194</v>
      </c>
      <c r="B646" s="1" t="s">
        <v>242</v>
      </c>
      <c r="C646" s="1" t="s">
        <v>273</v>
      </c>
      <c r="D646" s="1" t="s">
        <v>272</v>
      </c>
      <c r="E646" s="45" t="str">
        <f>VLOOKUP(C646,PROCV!E$50:G$126,3,0)</f>
        <v>Editorial</v>
      </c>
      <c r="F646" s="1" t="s">
        <v>416</v>
      </c>
      <c r="G646" s="1" t="s">
        <v>236</v>
      </c>
      <c r="H646" s="1">
        <v>2008</v>
      </c>
      <c r="I646" s="60">
        <f>VLOOKUP(H646,PROCV!E$33:F$44,2,0)</f>
        <v>1.6995153585033496</v>
      </c>
      <c r="J646" s="71">
        <v>95000</v>
      </c>
      <c r="K646" s="44">
        <f t="shared" si="10"/>
        <v>161453.9590578182</v>
      </c>
    </row>
    <row r="647" spans="1:11" s="43" customFormat="1" ht="19.7" customHeight="1" x14ac:dyDescent="0.25">
      <c r="A647" s="43" t="s">
        <v>194</v>
      </c>
      <c r="B647" s="1" t="s">
        <v>242</v>
      </c>
      <c r="C647" s="1" t="s">
        <v>271</v>
      </c>
      <c r="D647" s="1" t="s">
        <v>270</v>
      </c>
      <c r="E647" s="45" t="str">
        <f>VLOOKUP(C647,PROCV!E$50:G$126,3,0)</f>
        <v>Editorial</v>
      </c>
      <c r="F647" s="1" t="s">
        <v>416</v>
      </c>
      <c r="G647" s="1" t="s">
        <v>236</v>
      </c>
      <c r="H647" s="1">
        <v>2008</v>
      </c>
      <c r="I647" s="60">
        <f>VLOOKUP(H647,PROCV!E$33:F$44,2,0)</f>
        <v>1.6995153585033496</v>
      </c>
      <c r="J647" s="71">
        <v>81392</v>
      </c>
      <c r="K647" s="44">
        <f t="shared" si="10"/>
        <v>138326.95405930464</v>
      </c>
    </row>
    <row r="648" spans="1:11" s="43" customFormat="1" ht="19.7" customHeight="1" x14ac:dyDescent="0.25">
      <c r="A648" s="43" t="s">
        <v>194</v>
      </c>
      <c r="B648" s="1" t="s">
        <v>242</v>
      </c>
      <c r="C648" s="1" t="s">
        <v>315</v>
      </c>
      <c r="D648" s="1" t="s">
        <v>314</v>
      </c>
      <c r="E648" s="45" t="str">
        <f>VLOOKUP(C648,PROCV!E$50:G$126,3,0)</f>
        <v>Editorial</v>
      </c>
      <c r="F648" s="1" t="s">
        <v>416</v>
      </c>
      <c r="G648" s="1" t="s">
        <v>236</v>
      </c>
      <c r="H648" s="1">
        <v>2008</v>
      </c>
      <c r="I648" s="60">
        <f>VLOOKUP(H648,PROCV!E$33:F$44,2,0)</f>
        <v>1.6995153585033496</v>
      </c>
      <c r="J648" s="71">
        <v>160888</v>
      </c>
      <c r="K648" s="44">
        <f t="shared" si="10"/>
        <v>273431.62699888693</v>
      </c>
    </row>
    <row r="649" spans="1:11" s="43" customFormat="1" ht="19.7" customHeight="1" x14ac:dyDescent="0.25">
      <c r="A649" s="43" t="s">
        <v>194</v>
      </c>
      <c r="B649" s="1" t="s">
        <v>242</v>
      </c>
      <c r="C649" s="1" t="s">
        <v>315</v>
      </c>
      <c r="D649" s="1" t="s">
        <v>314</v>
      </c>
      <c r="E649" s="45" t="str">
        <f>VLOOKUP(C649,PROCV!E$50:G$126,3,0)</f>
        <v>Editorial</v>
      </c>
      <c r="F649" s="1" t="s">
        <v>416</v>
      </c>
      <c r="G649" s="1" t="s">
        <v>236</v>
      </c>
      <c r="H649" s="1">
        <v>2008</v>
      </c>
      <c r="I649" s="60">
        <f>VLOOKUP(H649,PROCV!E$33:F$44,2,0)</f>
        <v>1.6995153585033496</v>
      </c>
      <c r="J649" s="71">
        <v>114970</v>
      </c>
      <c r="K649" s="44">
        <f t="shared" si="10"/>
        <v>195393.28076713011</v>
      </c>
    </row>
    <row r="650" spans="1:11" s="43" customFormat="1" ht="19.7" customHeight="1" x14ac:dyDescent="0.25">
      <c r="A650" s="43" t="s">
        <v>194</v>
      </c>
      <c r="B650" s="1" t="s">
        <v>242</v>
      </c>
      <c r="C650" s="1" t="s">
        <v>269</v>
      </c>
      <c r="D650" s="1" t="s">
        <v>268</v>
      </c>
      <c r="E650" s="45" t="str">
        <f>VLOOKUP(C650,PROCV!E$50:G$126,3,0)</f>
        <v>NA</v>
      </c>
      <c r="F650" s="1" t="s">
        <v>416</v>
      </c>
      <c r="G650" s="1" t="s">
        <v>236</v>
      </c>
      <c r="H650" s="1">
        <v>2008</v>
      </c>
      <c r="I650" s="60">
        <f>VLOOKUP(H650,PROCV!E$33:F$44,2,0)</f>
        <v>1.6995153585033496</v>
      </c>
      <c r="J650" s="71">
        <v>290618</v>
      </c>
      <c r="K650" s="44">
        <f t="shared" si="10"/>
        <v>493909.75445752643</v>
      </c>
    </row>
    <row r="651" spans="1:11" s="43" customFormat="1" ht="19.7" customHeight="1" x14ac:dyDescent="0.25">
      <c r="A651" s="43" t="s">
        <v>194</v>
      </c>
      <c r="B651" s="1" t="s">
        <v>242</v>
      </c>
      <c r="C651" s="1" t="s">
        <v>269</v>
      </c>
      <c r="D651" s="1" t="s">
        <v>268</v>
      </c>
      <c r="E651" s="45" t="str">
        <f>VLOOKUP(C651,PROCV!E$50:G$126,3,0)</f>
        <v>NA</v>
      </c>
      <c r="F651" s="1" t="s">
        <v>416</v>
      </c>
      <c r="G651" s="1" t="s">
        <v>236</v>
      </c>
      <c r="H651" s="1">
        <v>2008</v>
      </c>
      <c r="I651" s="60">
        <f>VLOOKUP(H651,PROCV!E$33:F$44,2,0)</f>
        <v>1.6995153585033496</v>
      </c>
      <c r="J651" s="71">
        <v>421579</v>
      </c>
      <c r="K651" s="44">
        <f t="shared" si="10"/>
        <v>716479.98532248358</v>
      </c>
    </row>
    <row r="652" spans="1:11" s="43" customFormat="1" ht="19.7" customHeight="1" x14ac:dyDescent="0.25">
      <c r="A652" s="43" t="s">
        <v>194</v>
      </c>
      <c r="B652" s="1" t="s">
        <v>242</v>
      </c>
      <c r="C652" s="1" t="s">
        <v>269</v>
      </c>
      <c r="D652" s="1" t="s">
        <v>268</v>
      </c>
      <c r="E652" s="45" t="str">
        <f>VLOOKUP(C652,PROCV!E$50:G$126,3,0)</f>
        <v>NA</v>
      </c>
      <c r="F652" s="1" t="s">
        <v>416</v>
      </c>
      <c r="G652" s="1" t="s">
        <v>236</v>
      </c>
      <c r="H652" s="1">
        <v>2008</v>
      </c>
      <c r="I652" s="60">
        <f>VLOOKUP(H652,PROCV!E$33:F$44,2,0)</f>
        <v>1.6995153585033496</v>
      </c>
      <c r="J652" s="71">
        <v>824000</v>
      </c>
      <c r="K652" s="44">
        <f t="shared" si="10"/>
        <v>1400400.6554067601</v>
      </c>
    </row>
    <row r="653" spans="1:11" s="43" customFormat="1" ht="19.7" customHeight="1" x14ac:dyDescent="0.25">
      <c r="A653" s="43" t="s">
        <v>194</v>
      </c>
      <c r="B653" s="1" t="s">
        <v>242</v>
      </c>
      <c r="C653" s="1" t="s">
        <v>269</v>
      </c>
      <c r="D653" s="1" t="s">
        <v>268</v>
      </c>
      <c r="E653" s="45" t="str">
        <f>VLOOKUP(C653,PROCV!E$50:G$126,3,0)</f>
        <v>NA</v>
      </c>
      <c r="F653" s="1" t="s">
        <v>416</v>
      </c>
      <c r="G653" s="1" t="s">
        <v>236</v>
      </c>
      <c r="H653" s="1">
        <v>2008</v>
      </c>
      <c r="I653" s="60">
        <f>VLOOKUP(H653,PROCV!E$33:F$44,2,0)</f>
        <v>1.6995153585033496</v>
      </c>
      <c r="J653" s="71">
        <v>3603183</v>
      </c>
      <c r="K653" s="44">
        <f t="shared" si="10"/>
        <v>6123664.8479981748</v>
      </c>
    </row>
    <row r="654" spans="1:11" s="43" customFormat="1" ht="19.7" customHeight="1" x14ac:dyDescent="0.25">
      <c r="A654" s="43" t="s">
        <v>194</v>
      </c>
      <c r="B654" s="1" t="s">
        <v>242</v>
      </c>
      <c r="C654" s="1" t="s">
        <v>269</v>
      </c>
      <c r="D654" s="1" t="s">
        <v>268</v>
      </c>
      <c r="E654" s="45" t="str">
        <f>VLOOKUP(C654,PROCV!E$50:G$126,3,0)</f>
        <v>NA</v>
      </c>
      <c r="F654" s="1" t="s">
        <v>416</v>
      </c>
      <c r="G654" s="1" t="s">
        <v>236</v>
      </c>
      <c r="H654" s="1">
        <v>2008</v>
      </c>
      <c r="I654" s="60">
        <f>VLOOKUP(H654,PROCV!E$33:F$44,2,0)</f>
        <v>1.6995153585033496</v>
      </c>
      <c r="J654" s="71">
        <v>115580</v>
      </c>
      <c r="K654" s="44">
        <f t="shared" si="10"/>
        <v>196429.98513581714</v>
      </c>
    </row>
    <row r="655" spans="1:11" s="43" customFormat="1" ht="19.7" customHeight="1" x14ac:dyDescent="0.25">
      <c r="A655" s="43" t="s">
        <v>194</v>
      </c>
      <c r="B655" s="1" t="s">
        <v>242</v>
      </c>
      <c r="C655" s="1" t="s">
        <v>269</v>
      </c>
      <c r="D655" s="1" t="s">
        <v>268</v>
      </c>
      <c r="E655" s="45" t="str">
        <f>VLOOKUP(C655,PROCV!E$50:G$126,3,0)</f>
        <v>NA</v>
      </c>
      <c r="F655" s="1" t="s">
        <v>416</v>
      </c>
      <c r="G655" s="1" t="s">
        <v>236</v>
      </c>
      <c r="H655" s="1">
        <v>2008</v>
      </c>
      <c r="I655" s="60">
        <f>VLOOKUP(H655,PROCV!E$33:F$44,2,0)</f>
        <v>1.6995153585033496</v>
      </c>
      <c r="J655" s="71">
        <v>769500</v>
      </c>
      <c r="K655" s="44">
        <f t="shared" si="10"/>
        <v>1307777.0683683276</v>
      </c>
    </row>
    <row r="656" spans="1:11" s="43" customFormat="1" ht="19.7" customHeight="1" x14ac:dyDescent="0.25">
      <c r="A656" s="43" t="s">
        <v>194</v>
      </c>
      <c r="B656" s="1" t="s">
        <v>242</v>
      </c>
      <c r="C656" s="1" t="s">
        <v>267</v>
      </c>
      <c r="D656" s="1" t="s">
        <v>266</v>
      </c>
      <c r="E656" s="45" t="str">
        <f>VLOOKUP(C656,PROCV!E$50:G$126,3,0)</f>
        <v>Audiovisual</v>
      </c>
      <c r="F656" s="1" t="s">
        <v>416</v>
      </c>
      <c r="G656" s="1" t="s">
        <v>265</v>
      </c>
      <c r="H656" s="1">
        <v>2008</v>
      </c>
      <c r="I656" s="60">
        <f>VLOOKUP(H656,PROCV!E$33:F$44,2,0)</f>
        <v>1.6995153585033496</v>
      </c>
      <c r="J656" s="71">
        <v>8000069</v>
      </c>
      <c r="K656" s="44">
        <f t="shared" si="10"/>
        <v>13596240.134586534</v>
      </c>
    </row>
    <row r="657" spans="1:11" s="43" customFormat="1" ht="19.7" customHeight="1" x14ac:dyDescent="0.25">
      <c r="A657" s="43" t="s">
        <v>194</v>
      </c>
      <c r="B657" s="1" t="s">
        <v>242</v>
      </c>
      <c r="C657" s="1" t="s">
        <v>267</v>
      </c>
      <c r="D657" s="1" t="s">
        <v>266</v>
      </c>
      <c r="E657" s="45" t="str">
        <f>VLOOKUP(C657,PROCV!E$50:G$126,3,0)</f>
        <v>Audiovisual</v>
      </c>
      <c r="F657" s="1" t="s">
        <v>416</v>
      </c>
      <c r="G657" s="1" t="s">
        <v>265</v>
      </c>
      <c r="H657" s="1">
        <v>2008</v>
      </c>
      <c r="I657" s="60">
        <f>VLOOKUP(H657,PROCV!E$33:F$44,2,0)</f>
        <v>1.6995153585033496</v>
      </c>
      <c r="J657" s="71">
        <v>2500049</v>
      </c>
      <c r="K657" s="44">
        <f t="shared" si="10"/>
        <v>4248871.6725109406</v>
      </c>
    </row>
    <row r="658" spans="1:11" s="43" customFormat="1" ht="19.7" customHeight="1" x14ac:dyDescent="0.25">
      <c r="A658" s="43" t="s">
        <v>194</v>
      </c>
      <c r="B658" s="1" t="s">
        <v>242</v>
      </c>
      <c r="C658" s="1" t="s">
        <v>267</v>
      </c>
      <c r="D658" s="1" t="s">
        <v>266</v>
      </c>
      <c r="E658" s="45" t="str">
        <f>VLOOKUP(C658,PROCV!E$50:G$126,3,0)</f>
        <v>Audiovisual</v>
      </c>
      <c r="F658" s="1" t="s">
        <v>416</v>
      </c>
      <c r="G658" s="1" t="s">
        <v>265</v>
      </c>
      <c r="H658" s="1">
        <v>2008</v>
      </c>
      <c r="I658" s="60">
        <f>VLOOKUP(H658,PROCV!E$33:F$44,2,0)</f>
        <v>1.6995153585033496</v>
      </c>
      <c r="J658" s="71">
        <v>4162555</v>
      </c>
      <c r="K658" s="44">
        <f t="shared" si="10"/>
        <v>7074326.1531149102</v>
      </c>
    </row>
    <row r="659" spans="1:11" s="43" customFormat="1" ht="19.7" customHeight="1" x14ac:dyDescent="0.25">
      <c r="A659" s="43" t="s">
        <v>194</v>
      </c>
      <c r="B659" s="1" t="s">
        <v>242</v>
      </c>
      <c r="C659" s="1" t="s">
        <v>267</v>
      </c>
      <c r="D659" s="1" t="s">
        <v>266</v>
      </c>
      <c r="E659" s="45" t="str">
        <f>VLOOKUP(C659,PROCV!E$50:G$126,3,0)</f>
        <v>Audiovisual</v>
      </c>
      <c r="F659" s="1" t="s">
        <v>415</v>
      </c>
      <c r="G659" s="1" t="s">
        <v>265</v>
      </c>
      <c r="H659" s="1">
        <v>2008</v>
      </c>
      <c r="I659" s="60">
        <f>VLOOKUP(H659,PROCV!E$33:F$44,2,0)</f>
        <v>1.6995153585033496</v>
      </c>
      <c r="J659" s="71">
        <v>1000000</v>
      </c>
      <c r="K659" s="44">
        <f t="shared" si="10"/>
        <v>1699515.3585033496</v>
      </c>
    </row>
    <row r="660" spans="1:11" s="43" customFormat="1" ht="19.7" customHeight="1" x14ac:dyDescent="0.25">
      <c r="A660" s="43" t="s">
        <v>194</v>
      </c>
      <c r="B660" s="1" t="s">
        <v>242</v>
      </c>
      <c r="C660" s="1" t="s">
        <v>267</v>
      </c>
      <c r="D660" s="1" t="s">
        <v>266</v>
      </c>
      <c r="E660" s="45" t="str">
        <f>VLOOKUP(C660,PROCV!E$50:G$126,3,0)</f>
        <v>Audiovisual</v>
      </c>
      <c r="F660" s="1" t="s">
        <v>416</v>
      </c>
      <c r="G660" s="1" t="s">
        <v>265</v>
      </c>
      <c r="H660" s="1">
        <v>2008</v>
      </c>
      <c r="I660" s="60">
        <f>VLOOKUP(H660,PROCV!E$33:F$44,2,0)</f>
        <v>1.6995153585033496</v>
      </c>
      <c r="J660" s="71">
        <v>487500</v>
      </c>
      <c r="K660" s="44">
        <f t="shared" si="10"/>
        <v>828513.73727038293</v>
      </c>
    </row>
    <row r="661" spans="1:11" s="43" customFormat="1" ht="19.7" customHeight="1" x14ac:dyDescent="0.25">
      <c r="A661" s="43" t="s">
        <v>194</v>
      </c>
      <c r="B661" s="1" t="s">
        <v>242</v>
      </c>
      <c r="C661" s="1" t="s">
        <v>267</v>
      </c>
      <c r="D661" s="1" t="s">
        <v>266</v>
      </c>
      <c r="E661" s="45" t="str">
        <f>VLOOKUP(C661,PROCV!E$50:G$126,3,0)</f>
        <v>Audiovisual</v>
      </c>
      <c r="F661" s="1" t="s">
        <v>416</v>
      </c>
      <c r="G661" s="1" t="s">
        <v>265</v>
      </c>
      <c r="H661" s="1">
        <v>2008</v>
      </c>
      <c r="I661" s="60">
        <f>VLOOKUP(H661,PROCV!E$33:F$44,2,0)</f>
        <v>1.6995153585033496</v>
      </c>
      <c r="J661" s="71">
        <v>2000000</v>
      </c>
      <c r="K661" s="44">
        <f t="shared" si="10"/>
        <v>3399030.7170066992</v>
      </c>
    </row>
    <row r="662" spans="1:11" s="43" customFormat="1" ht="19.7" customHeight="1" x14ac:dyDescent="0.25">
      <c r="A662" s="43" t="s">
        <v>194</v>
      </c>
      <c r="B662" s="1" t="s">
        <v>242</v>
      </c>
      <c r="C662" s="1" t="s">
        <v>267</v>
      </c>
      <c r="D662" s="1" t="s">
        <v>266</v>
      </c>
      <c r="E662" s="45" t="str">
        <f>VLOOKUP(C662,PROCV!E$50:G$126,3,0)</f>
        <v>Audiovisual</v>
      </c>
      <c r="F662" s="1" t="s">
        <v>416</v>
      </c>
      <c r="G662" s="1" t="s">
        <v>265</v>
      </c>
      <c r="H662" s="1">
        <v>2008</v>
      </c>
      <c r="I662" s="60">
        <f>VLOOKUP(H662,PROCV!E$33:F$44,2,0)</f>
        <v>1.6995153585033496</v>
      </c>
      <c r="J662" s="71">
        <v>2100000</v>
      </c>
      <c r="K662" s="44">
        <f t="shared" si="10"/>
        <v>3568982.2528570341</v>
      </c>
    </row>
    <row r="663" spans="1:11" s="43" customFormat="1" ht="19.7" customHeight="1" x14ac:dyDescent="0.25">
      <c r="A663" s="43" t="s">
        <v>194</v>
      </c>
      <c r="B663" s="1" t="s">
        <v>242</v>
      </c>
      <c r="C663" s="1" t="s">
        <v>267</v>
      </c>
      <c r="D663" s="1" t="s">
        <v>266</v>
      </c>
      <c r="E663" s="45" t="str">
        <f>VLOOKUP(C663,PROCV!E$50:G$126,3,0)</f>
        <v>Audiovisual</v>
      </c>
      <c r="F663" s="1" t="s">
        <v>416</v>
      </c>
      <c r="G663" s="1" t="s">
        <v>265</v>
      </c>
      <c r="H663" s="1">
        <v>2008</v>
      </c>
      <c r="I663" s="60">
        <f>VLOOKUP(H663,PROCV!E$33:F$44,2,0)</f>
        <v>1.6995153585033496</v>
      </c>
      <c r="J663" s="71">
        <v>790000</v>
      </c>
      <c r="K663" s="44">
        <f t="shared" si="10"/>
        <v>1342617.133217646</v>
      </c>
    </row>
    <row r="664" spans="1:11" s="43" customFormat="1" ht="19.7" customHeight="1" x14ac:dyDescent="0.25">
      <c r="A664" s="43" t="s">
        <v>194</v>
      </c>
      <c r="B664" s="1" t="s">
        <v>242</v>
      </c>
      <c r="C664" s="1" t="s">
        <v>297</v>
      </c>
      <c r="D664" s="1" t="s">
        <v>296</v>
      </c>
      <c r="E664" s="45" t="str">
        <f>VLOOKUP(C664,PROCV!E$50:G$126,3,0)</f>
        <v>Audiovisual</v>
      </c>
      <c r="F664" s="1" t="s">
        <v>416</v>
      </c>
      <c r="G664" s="1" t="s">
        <v>236</v>
      </c>
      <c r="H664" s="1">
        <v>2008</v>
      </c>
      <c r="I664" s="60">
        <f>VLOOKUP(H664,PROCV!E$33:F$44,2,0)</f>
        <v>1.6995153585033496</v>
      </c>
      <c r="J664" s="71">
        <v>1934</v>
      </c>
      <c r="K664" s="44">
        <f t="shared" si="10"/>
        <v>3286.8627033454782</v>
      </c>
    </row>
    <row r="665" spans="1:11" s="43" customFormat="1" ht="19.7" customHeight="1" x14ac:dyDescent="0.25">
      <c r="A665" s="43" t="s">
        <v>194</v>
      </c>
      <c r="B665" s="1" t="s">
        <v>242</v>
      </c>
      <c r="C665" s="1" t="s">
        <v>264</v>
      </c>
      <c r="D665" s="1" t="s">
        <v>263</v>
      </c>
      <c r="E665" s="45" t="str">
        <f>VLOOKUP(C665,PROCV!E$50:G$126,3,0)</f>
        <v>Audiovisual</v>
      </c>
      <c r="F665" s="1" t="s">
        <v>416</v>
      </c>
      <c r="G665" s="1" t="s">
        <v>236</v>
      </c>
      <c r="H665" s="1">
        <v>2008</v>
      </c>
      <c r="I665" s="60">
        <f>VLOOKUP(H665,PROCV!E$33:F$44,2,0)</f>
        <v>1.6995153585033496</v>
      </c>
      <c r="J665" s="71">
        <v>22588</v>
      </c>
      <c r="K665" s="44">
        <f t="shared" si="10"/>
        <v>38388.65291787366</v>
      </c>
    </row>
    <row r="666" spans="1:11" s="43" customFormat="1" ht="19.7" customHeight="1" x14ac:dyDescent="0.25">
      <c r="A666" s="43" t="s">
        <v>194</v>
      </c>
      <c r="B666" s="1" t="s">
        <v>242</v>
      </c>
      <c r="C666" s="1" t="s">
        <v>264</v>
      </c>
      <c r="D666" s="1" t="s">
        <v>263</v>
      </c>
      <c r="E666" s="45" t="str">
        <f>VLOOKUP(C666,PROCV!E$50:G$126,3,0)</f>
        <v>Audiovisual</v>
      </c>
      <c r="F666" s="1" t="s">
        <v>416</v>
      </c>
      <c r="G666" s="1" t="s">
        <v>236</v>
      </c>
      <c r="H666" s="1">
        <v>2008</v>
      </c>
      <c r="I666" s="60">
        <f>VLOOKUP(H666,PROCV!E$33:F$44,2,0)</f>
        <v>1.6995153585033496</v>
      </c>
      <c r="J666" s="71">
        <v>74000</v>
      </c>
      <c r="K666" s="44">
        <f t="shared" si="10"/>
        <v>125764.13652924787</v>
      </c>
    </row>
    <row r="667" spans="1:11" s="43" customFormat="1" ht="19.7" customHeight="1" x14ac:dyDescent="0.25">
      <c r="A667" s="43" t="s">
        <v>194</v>
      </c>
      <c r="B667" s="1" t="s">
        <v>242</v>
      </c>
      <c r="C667" s="1" t="s">
        <v>260</v>
      </c>
      <c r="D667" s="1" t="s">
        <v>259</v>
      </c>
      <c r="E667" s="45" t="str">
        <f>VLOOKUP(C667,PROCV!E$50:G$126,3,0)</f>
        <v>Audiovisual</v>
      </c>
      <c r="F667" s="1" t="s">
        <v>416</v>
      </c>
      <c r="G667" s="1" t="s">
        <v>236</v>
      </c>
      <c r="H667" s="1">
        <v>2008</v>
      </c>
      <c r="I667" s="60">
        <f>VLOOKUP(H667,PROCV!E$33:F$44,2,0)</f>
        <v>1.6995153585033496</v>
      </c>
      <c r="J667" s="71">
        <v>27015</v>
      </c>
      <c r="K667" s="44">
        <f t="shared" si="10"/>
        <v>45912.407409967986</v>
      </c>
    </row>
    <row r="668" spans="1:11" s="43" customFormat="1" ht="19.7" customHeight="1" x14ac:dyDescent="0.25">
      <c r="A668" s="43" t="s">
        <v>194</v>
      </c>
      <c r="B668" s="1" t="s">
        <v>242</v>
      </c>
      <c r="C668" s="1" t="s">
        <v>258</v>
      </c>
      <c r="D668" s="1" t="s">
        <v>257</v>
      </c>
      <c r="E668" s="45" t="str">
        <f>VLOOKUP(C668,PROCV!E$50:G$126,3,0)</f>
        <v>Audiovisual</v>
      </c>
      <c r="F668" s="1" t="s">
        <v>416</v>
      </c>
      <c r="G668" s="1" t="s">
        <v>236</v>
      </c>
      <c r="H668" s="1">
        <v>2008</v>
      </c>
      <c r="I668" s="60">
        <f>VLOOKUP(H668,PROCV!E$33:F$44,2,0)</f>
        <v>1.6995153585033496</v>
      </c>
      <c r="J668" s="71">
        <v>61124</v>
      </c>
      <c r="K668" s="44">
        <f t="shared" si="10"/>
        <v>103881.17677315873</v>
      </c>
    </row>
    <row r="669" spans="1:11" s="43" customFormat="1" ht="19.7" customHeight="1" x14ac:dyDescent="0.25">
      <c r="A669" s="43" t="s">
        <v>194</v>
      </c>
      <c r="B669" s="1" t="s">
        <v>242</v>
      </c>
      <c r="C669" s="1" t="s">
        <v>258</v>
      </c>
      <c r="D669" s="1" t="s">
        <v>257</v>
      </c>
      <c r="E669" s="45" t="str">
        <f>VLOOKUP(C669,PROCV!E$50:G$126,3,0)</f>
        <v>Audiovisual</v>
      </c>
      <c r="F669" s="1" t="s">
        <v>416</v>
      </c>
      <c r="G669" s="1" t="s">
        <v>236</v>
      </c>
      <c r="H669" s="1">
        <v>2008</v>
      </c>
      <c r="I669" s="60">
        <f>VLOOKUP(H669,PROCV!E$33:F$44,2,0)</f>
        <v>1.6995153585033496</v>
      </c>
      <c r="J669" s="71">
        <v>111200</v>
      </c>
      <c r="K669" s="44">
        <f t="shared" si="10"/>
        <v>188986.10786557247</v>
      </c>
    </row>
    <row r="670" spans="1:11" s="43" customFormat="1" ht="19.7" customHeight="1" x14ac:dyDescent="0.25">
      <c r="A670" s="43" t="s">
        <v>194</v>
      </c>
      <c r="B670" s="1" t="s">
        <v>242</v>
      </c>
      <c r="C670" s="1" t="s">
        <v>254</v>
      </c>
      <c r="D670" s="1" t="s">
        <v>253</v>
      </c>
      <c r="E670" s="45" t="str">
        <f>VLOOKUP(C670,PROCV!E$50:G$126,3,0)</f>
        <v>Música</v>
      </c>
      <c r="F670" s="1" t="s">
        <v>416</v>
      </c>
      <c r="G670" s="1" t="s">
        <v>236</v>
      </c>
      <c r="H670" s="1">
        <v>2008</v>
      </c>
      <c r="I670" s="60">
        <f>VLOOKUP(H670,PROCV!E$33:F$44,2,0)</f>
        <v>1.6995153585033496</v>
      </c>
      <c r="J670" s="71">
        <v>122401</v>
      </c>
      <c r="K670" s="44">
        <f t="shared" si="10"/>
        <v>208022.37939616849</v>
      </c>
    </row>
    <row r="671" spans="1:11" s="43" customFormat="1" ht="19.7" customHeight="1" x14ac:dyDescent="0.25">
      <c r="A671" s="43" t="s">
        <v>194</v>
      </c>
      <c r="B671" s="1" t="s">
        <v>242</v>
      </c>
      <c r="C671" s="1" t="s">
        <v>252</v>
      </c>
      <c r="D671" s="1" t="s">
        <v>251</v>
      </c>
      <c r="E671" s="45" t="str">
        <f>VLOOKUP(C671,PROCV!E$50:G$126,3,0)</f>
        <v>Audiovisual</v>
      </c>
      <c r="F671" s="1" t="s">
        <v>416</v>
      </c>
      <c r="G671" s="1" t="s">
        <v>236</v>
      </c>
      <c r="H671" s="1">
        <v>2008</v>
      </c>
      <c r="I671" s="60">
        <f>VLOOKUP(H671,PROCV!E$33:F$44,2,0)</f>
        <v>1.6995153585033496</v>
      </c>
      <c r="J671" s="71">
        <v>206703</v>
      </c>
      <c r="K671" s="44">
        <f t="shared" si="10"/>
        <v>351294.92314871785</v>
      </c>
    </row>
    <row r="672" spans="1:11" s="43" customFormat="1" ht="19.7" customHeight="1" x14ac:dyDescent="0.25">
      <c r="A672" s="43" t="s">
        <v>194</v>
      </c>
      <c r="B672" s="1" t="s">
        <v>242</v>
      </c>
      <c r="C672" s="1" t="s">
        <v>252</v>
      </c>
      <c r="D672" s="1" t="s">
        <v>251</v>
      </c>
      <c r="E672" s="45" t="str">
        <f>VLOOKUP(C672,PROCV!E$50:G$126,3,0)</f>
        <v>Audiovisual</v>
      </c>
      <c r="F672" s="1" t="s">
        <v>416</v>
      </c>
      <c r="G672" s="1" t="s">
        <v>236</v>
      </c>
      <c r="H672" s="1">
        <v>2008</v>
      </c>
      <c r="I672" s="60">
        <f>VLOOKUP(H672,PROCV!E$33:F$44,2,0)</f>
        <v>1.6995153585033496</v>
      </c>
      <c r="J672" s="71">
        <v>153720</v>
      </c>
      <c r="K672" s="44">
        <f t="shared" si="10"/>
        <v>261249.50090913489</v>
      </c>
    </row>
    <row r="673" spans="1:11" s="43" customFormat="1" ht="19.7" customHeight="1" x14ac:dyDescent="0.25">
      <c r="A673" s="43" t="s">
        <v>194</v>
      </c>
      <c r="B673" s="1" t="s">
        <v>242</v>
      </c>
      <c r="C673" s="1" t="s">
        <v>250</v>
      </c>
      <c r="D673" s="1" t="s">
        <v>249</v>
      </c>
      <c r="E673" s="45" t="str">
        <f>VLOOKUP(C673,PROCV!E$50:G$126,3,0)</f>
        <v>Audiovisual</v>
      </c>
      <c r="F673" s="1" t="s">
        <v>416</v>
      </c>
      <c r="G673" s="1" t="s">
        <v>236</v>
      </c>
      <c r="H673" s="1">
        <v>2008</v>
      </c>
      <c r="I673" s="60">
        <f>VLOOKUP(H673,PROCV!E$33:F$44,2,0)</f>
        <v>1.6995153585033496</v>
      </c>
      <c r="J673" s="71">
        <v>2747794</v>
      </c>
      <c r="K673" s="44">
        <f t="shared" si="10"/>
        <v>4669918.1050033532</v>
      </c>
    </row>
    <row r="674" spans="1:11" s="43" customFormat="1" ht="19.7" customHeight="1" x14ac:dyDescent="0.25">
      <c r="A674" s="43" t="s">
        <v>194</v>
      </c>
      <c r="B674" s="1" t="s">
        <v>242</v>
      </c>
      <c r="C674" s="1" t="s">
        <v>250</v>
      </c>
      <c r="D674" s="1" t="s">
        <v>249</v>
      </c>
      <c r="E674" s="45" t="str">
        <f>VLOOKUP(C674,PROCV!E$50:G$126,3,0)</f>
        <v>Audiovisual</v>
      </c>
      <c r="F674" s="1" t="s">
        <v>416</v>
      </c>
      <c r="G674" s="1" t="s">
        <v>236</v>
      </c>
      <c r="H674" s="1">
        <v>2008</v>
      </c>
      <c r="I674" s="60">
        <f>VLOOKUP(H674,PROCV!E$33:F$44,2,0)</f>
        <v>1.6995153585033496</v>
      </c>
      <c r="J674" s="71">
        <v>63483</v>
      </c>
      <c r="K674" s="44">
        <f t="shared" si="10"/>
        <v>107890.33350386814</v>
      </c>
    </row>
    <row r="675" spans="1:11" s="43" customFormat="1" ht="19.7" customHeight="1" x14ac:dyDescent="0.25">
      <c r="A675" s="43" t="s">
        <v>194</v>
      </c>
      <c r="B675" s="1" t="s">
        <v>242</v>
      </c>
      <c r="C675" s="1" t="s">
        <v>250</v>
      </c>
      <c r="D675" s="1" t="s">
        <v>249</v>
      </c>
      <c r="E675" s="45" t="str">
        <f>VLOOKUP(C675,PROCV!E$50:G$126,3,0)</f>
        <v>Audiovisual</v>
      </c>
      <c r="F675" s="1" t="s">
        <v>416</v>
      </c>
      <c r="G675" s="1" t="s">
        <v>265</v>
      </c>
      <c r="H675" s="1">
        <v>2008</v>
      </c>
      <c r="I675" s="60">
        <f>VLOOKUP(H675,PROCV!E$33:F$44,2,0)</f>
        <v>1.6995153585033496</v>
      </c>
      <c r="J675" s="71">
        <v>1674000</v>
      </c>
      <c r="K675" s="44">
        <f t="shared" si="10"/>
        <v>2844988.7101346073</v>
      </c>
    </row>
    <row r="676" spans="1:11" s="43" customFormat="1" ht="19.7" customHeight="1" x14ac:dyDescent="0.25">
      <c r="A676" s="43" t="s">
        <v>194</v>
      </c>
      <c r="B676" s="1" t="s">
        <v>242</v>
      </c>
      <c r="C676" s="1" t="s">
        <v>250</v>
      </c>
      <c r="D676" s="1" t="s">
        <v>249</v>
      </c>
      <c r="E676" s="45" t="str">
        <f>VLOOKUP(C676,PROCV!E$50:G$126,3,0)</f>
        <v>Audiovisual</v>
      </c>
      <c r="F676" s="1" t="s">
        <v>416</v>
      </c>
      <c r="G676" s="1" t="s">
        <v>265</v>
      </c>
      <c r="H676" s="1">
        <v>2008</v>
      </c>
      <c r="I676" s="60">
        <f>VLOOKUP(H676,PROCV!E$33:F$44,2,0)</f>
        <v>1.6995153585033496</v>
      </c>
      <c r="J676" s="71">
        <v>564800</v>
      </c>
      <c r="K676" s="44">
        <f t="shared" si="10"/>
        <v>959886.27448269178</v>
      </c>
    </row>
    <row r="677" spans="1:11" s="43" customFormat="1" ht="19.7" customHeight="1" x14ac:dyDescent="0.25">
      <c r="A677" s="43" t="s">
        <v>194</v>
      </c>
      <c r="B677" s="1" t="s">
        <v>242</v>
      </c>
      <c r="C677" s="1" t="s">
        <v>250</v>
      </c>
      <c r="D677" s="1" t="s">
        <v>249</v>
      </c>
      <c r="E677" s="45" t="str">
        <f>VLOOKUP(C677,PROCV!E$50:G$126,3,0)</f>
        <v>Audiovisual</v>
      </c>
      <c r="F677" s="1" t="s">
        <v>416</v>
      </c>
      <c r="G677" s="1" t="s">
        <v>236</v>
      </c>
      <c r="H677" s="1">
        <v>2008</v>
      </c>
      <c r="I677" s="60">
        <f>VLOOKUP(H677,PROCV!E$33:F$44,2,0)</f>
        <v>1.6995153585033496</v>
      </c>
      <c r="J677" s="71">
        <v>296144</v>
      </c>
      <c r="K677" s="44">
        <f t="shared" si="10"/>
        <v>503301.27632861596</v>
      </c>
    </row>
    <row r="678" spans="1:11" s="43" customFormat="1" ht="19.7" customHeight="1" x14ac:dyDescent="0.25">
      <c r="A678" s="43" t="s">
        <v>194</v>
      </c>
      <c r="B678" s="1" t="s">
        <v>242</v>
      </c>
      <c r="C678" s="1" t="s">
        <v>250</v>
      </c>
      <c r="D678" s="1" t="s">
        <v>249</v>
      </c>
      <c r="E678" s="45" t="str">
        <f>VLOOKUP(C678,PROCV!E$50:G$126,3,0)</f>
        <v>Audiovisual</v>
      </c>
      <c r="F678" s="1" t="s">
        <v>416</v>
      </c>
      <c r="G678" s="1" t="s">
        <v>236</v>
      </c>
      <c r="H678" s="1">
        <v>2008</v>
      </c>
      <c r="I678" s="60">
        <f>VLOOKUP(H678,PROCV!E$33:F$44,2,0)</f>
        <v>1.6995153585033496</v>
      </c>
      <c r="J678" s="71">
        <v>1465416</v>
      </c>
      <c r="K678" s="44">
        <f t="shared" si="10"/>
        <v>2490496.9985965444</v>
      </c>
    </row>
    <row r="679" spans="1:11" s="43" customFormat="1" ht="19.7" customHeight="1" x14ac:dyDescent="0.25">
      <c r="A679" s="43" t="s">
        <v>194</v>
      </c>
      <c r="B679" s="1" t="s">
        <v>242</v>
      </c>
      <c r="C679" s="1" t="s">
        <v>346</v>
      </c>
      <c r="D679" s="1" t="s">
        <v>345</v>
      </c>
      <c r="E679" s="45" t="str">
        <f>VLOOKUP(C679,PROCV!E$50:G$126,3,0)</f>
        <v>Audiovisual</v>
      </c>
      <c r="F679" s="1" t="s">
        <v>416</v>
      </c>
      <c r="G679" s="1" t="s">
        <v>236</v>
      </c>
      <c r="H679" s="1">
        <v>2008</v>
      </c>
      <c r="I679" s="60">
        <f>VLOOKUP(H679,PROCV!E$33:F$44,2,0)</f>
        <v>1.6995153585033496</v>
      </c>
      <c r="J679" s="71">
        <v>12975</v>
      </c>
      <c r="K679" s="44">
        <f t="shared" si="10"/>
        <v>22051.21177658096</v>
      </c>
    </row>
    <row r="680" spans="1:11" s="43" customFormat="1" ht="19.7" customHeight="1" x14ac:dyDescent="0.25">
      <c r="A680" s="43" t="s">
        <v>194</v>
      </c>
      <c r="B680" s="1" t="s">
        <v>242</v>
      </c>
      <c r="C680" s="1" t="s">
        <v>352</v>
      </c>
      <c r="D680" s="1" t="s">
        <v>351</v>
      </c>
      <c r="E680" s="45" t="str">
        <f>VLOOKUP(C680,PROCV!E$50:G$126,3,0)</f>
        <v>Audiovisual</v>
      </c>
      <c r="F680" s="1" t="s">
        <v>416</v>
      </c>
      <c r="G680" s="1" t="s">
        <v>265</v>
      </c>
      <c r="H680" s="1">
        <v>2008</v>
      </c>
      <c r="I680" s="60">
        <f>VLOOKUP(H680,PROCV!E$33:F$44,2,0)</f>
        <v>1.6995153585033496</v>
      </c>
      <c r="J680" s="71">
        <v>13200002</v>
      </c>
      <c r="K680" s="44">
        <f t="shared" si="10"/>
        <v>22433606.131274931</v>
      </c>
    </row>
    <row r="681" spans="1:11" s="43" customFormat="1" ht="19.7" customHeight="1" x14ac:dyDescent="0.25">
      <c r="A681" s="43" t="s">
        <v>194</v>
      </c>
      <c r="B681" s="1" t="s">
        <v>242</v>
      </c>
      <c r="C681" s="1" t="s">
        <v>248</v>
      </c>
      <c r="D681" s="1" t="s">
        <v>247</v>
      </c>
      <c r="E681" s="45" t="str">
        <f>VLOOKUP(C681,PROCV!E$50:G$126,3,0)</f>
        <v>Educação e Criação em Artes</v>
      </c>
      <c r="F681" s="1" t="s">
        <v>416</v>
      </c>
      <c r="G681" s="1" t="s">
        <v>236</v>
      </c>
      <c r="H681" s="1">
        <v>2008</v>
      </c>
      <c r="I681" s="60">
        <f>VLOOKUP(H681,PROCV!E$33:F$44,2,0)</f>
        <v>1.6995153585033496</v>
      </c>
      <c r="J681" s="71">
        <v>12640</v>
      </c>
      <c r="K681" s="44">
        <f t="shared" si="10"/>
        <v>21481.874131482338</v>
      </c>
    </row>
    <row r="682" spans="1:11" s="43" customFormat="1" ht="19.7" customHeight="1" x14ac:dyDescent="0.25">
      <c r="A682" s="43" t="s">
        <v>194</v>
      </c>
      <c r="B682" s="1" t="s">
        <v>242</v>
      </c>
      <c r="C682" s="1" t="s">
        <v>246</v>
      </c>
      <c r="D682" s="1" t="s">
        <v>245</v>
      </c>
      <c r="E682" s="45" t="str">
        <f>VLOOKUP(C682,PROCV!E$50:G$126,3,0)</f>
        <v>Artes Cênicas e Espetáculos</v>
      </c>
      <c r="F682" s="1" t="s">
        <v>416</v>
      </c>
      <c r="G682" s="1" t="s">
        <v>236</v>
      </c>
      <c r="H682" s="1">
        <v>2008</v>
      </c>
      <c r="I682" s="60">
        <f>VLOOKUP(H682,PROCV!E$33:F$44,2,0)</f>
        <v>1.6995153585033496</v>
      </c>
      <c r="J682" s="71">
        <v>22003</v>
      </c>
      <c r="K682" s="44">
        <f t="shared" si="10"/>
        <v>37394.436433149203</v>
      </c>
    </row>
    <row r="683" spans="1:11" s="43" customFormat="1" ht="19.7" customHeight="1" x14ac:dyDescent="0.25">
      <c r="A683" s="43" t="s">
        <v>194</v>
      </c>
      <c r="B683" s="1" t="s">
        <v>242</v>
      </c>
      <c r="C683" s="1" t="s">
        <v>322</v>
      </c>
      <c r="D683" s="1" t="s">
        <v>321</v>
      </c>
      <c r="E683" s="45" t="str">
        <f>VLOOKUP(C683,PROCV!E$50:G$126,3,0)</f>
        <v>Artes Cênicas e Espetáculos</v>
      </c>
      <c r="F683" s="1" t="s">
        <v>416</v>
      </c>
      <c r="G683" s="1" t="s">
        <v>236</v>
      </c>
      <c r="H683" s="1">
        <v>2008</v>
      </c>
      <c r="I683" s="60">
        <f>VLOOKUP(H683,PROCV!E$33:F$44,2,0)</f>
        <v>1.6995153585033496</v>
      </c>
      <c r="J683" s="71">
        <v>2400</v>
      </c>
      <c r="K683" s="44">
        <f t="shared" si="10"/>
        <v>4078.8368604080388</v>
      </c>
    </row>
    <row r="684" spans="1:11" s="43" customFormat="1" ht="19.7" customHeight="1" x14ac:dyDescent="0.25">
      <c r="A684" s="43" t="s">
        <v>194</v>
      </c>
      <c r="B684" s="1" t="s">
        <v>242</v>
      </c>
      <c r="C684" s="1" t="s">
        <v>238</v>
      </c>
      <c r="D684" s="1" t="s">
        <v>237</v>
      </c>
      <c r="E684" s="45" t="str">
        <f>VLOOKUP(C684,PROCV!E$50:G$126,3,0)</f>
        <v>Artes Cênicas e Espetáculos</v>
      </c>
      <c r="F684" s="1" t="s">
        <v>416</v>
      </c>
      <c r="G684" s="1" t="s">
        <v>236</v>
      </c>
      <c r="H684" s="1">
        <v>2008</v>
      </c>
      <c r="I684" s="60">
        <f>VLOOKUP(H684,PROCV!E$33:F$44,2,0)</f>
        <v>1.6995153585033496</v>
      </c>
      <c r="J684" s="71">
        <v>107984</v>
      </c>
      <c r="K684" s="44">
        <f t="shared" si="10"/>
        <v>183520.4664726257</v>
      </c>
    </row>
    <row r="685" spans="1:11" s="43" customFormat="1" ht="19.7" customHeight="1" x14ac:dyDescent="0.25">
      <c r="A685" s="43" t="s">
        <v>194</v>
      </c>
      <c r="B685" s="1" t="s">
        <v>242</v>
      </c>
      <c r="C685" s="1" t="s">
        <v>241</v>
      </c>
      <c r="D685" s="1" t="s">
        <v>240</v>
      </c>
      <c r="E685" s="45" t="str">
        <f>VLOOKUP(C685,PROCV!E$50:G$126,3,0)</f>
        <v>Artes Cênicas e Espetáculos</v>
      </c>
      <c r="F685" s="1" t="s">
        <v>416</v>
      </c>
      <c r="G685" s="1" t="s">
        <v>236</v>
      </c>
      <c r="H685" s="1">
        <v>2008</v>
      </c>
      <c r="I685" s="60">
        <f>VLOOKUP(H685,PROCV!E$33:F$44,2,0)</f>
        <v>1.6995153585033496</v>
      </c>
      <c r="J685" s="71">
        <v>76846</v>
      </c>
      <c r="K685" s="44">
        <f t="shared" si="10"/>
        <v>130600.9572395484</v>
      </c>
    </row>
    <row r="686" spans="1:11" s="43" customFormat="1" ht="19.7" customHeight="1" x14ac:dyDescent="0.25">
      <c r="A686" s="43" t="s">
        <v>194</v>
      </c>
      <c r="B686" s="1" t="s">
        <v>242</v>
      </c>
      <c r="C686" s="1" t="s">
        <v>344</v>
      </c>
      <c r="D686" s="1" t="s">
        <v>343</v>
      </c>
      <c r="E686" s="45" t="str">
        <f>VLOOKUP(C686,PROCV!E$50:G$126,3,0)</f>
        <v>Artes Cênicas e Espetáculos</v>
      </c>
      <c r="F686" s="1" t="s">
        <v>416</v>
      </c>
      <c r="G686" s="1" t="s">
        <v>236</v>
      </c>
      <c r="H686" s="1">
        <v>2008</v>
      </c>
      <c r="I686" s="60">
        <f>VLOOKUP(H686,PROCV!E$33:F$44,2,0)</f>
        <v>1.6995153585033496</v>
      </c>
      <c r="J686" s="71">
        <v>9370</v>
      </c>
      <c r="K686" s="44">
        <f t="shared" si="10"/>
        <v>15924.458909176385</v>
      </c>
    </row>
    <row r="687" spans="1:11" s="43" customFormat="1" ht="19.7" customHeight="1" x14ac:dyDescent="0.25">
      <c r="A687" s="43" t="s">
        <v>194</v>
      </c>
      <c r="B687" s="1" t="s">
        <v>242</v>
      </c>
      <c r="C687" s="1" t="s">
        <v>374</v>
      </c>
      <c r="D687" s="1" t="s">
        <v>373</v>
      </c>
      <c r="E687" s="45" t="str">
        <f>VLOOKUP(C687,PROCV!E$50:G$126,3,0)</f>
        <v>NA</v>
      </c>
      <c r="F687" s="1" t="s">
        <v>415</v>
      </c>
      <c r="G687" s="1" t="s">
        <v>265</v>
      </c>
      <c r="H687" s="1">
        <v>2008</v>
      </c>
      <c r="I687" s="60">
        <f>VLOOKUP(H687,PROCV!E$33:F$44,2,0)</f>
        <v>1.6995153585033496</v>
      </c>
      <c r="J687" s="71">
        <v>278979</v>
      </c>
      <c r="K687" s="44">
        <f t="shared" si="10"/>
        <v>474129.09519990598</v>
      </c>
    </row>
    <row r="688" spans="1:11" s="43" customFormat="1" ht="19.7" customHeight="1" x14ac:dyDescent="0.25">
      <c r="A688" s="43" t="s">
        <v>194</v>
      </c>
      <c r="B688" s="1" t="s">
        <v>242</v>
      </c>
      <c r="C688" s="1" t="s">
        <v>313</v>
      </c>
      <c r="D688" s="1" t="s">
        <v>312</v>
      </c>
      <c r="E688" s="45" t="str">
        <f>VLOOKUP(C688,PROCV!E$50:G$126,3,0)</f>
        <v>Patrimônio</v>
      </c>
      <c r="F688" s="1" t="s">
        <v>415</v>
      </c>
      <c r="G688" s="1" t="s">
        <v>265</v>
      </c>
      <c r="H688" s="1">
        <v>2008</v>
      </c>
      <c r="I688" s="60">
        <f>VLOOKUP(H688,PROCV!E$33:F$44,2,0)</f>
        <v>1.6995153585033496</v>
      </c>
      <c r="J688" s="71">
        <v>228695</v>
      </c>
      <c r="K688" s="44">
        <f t="shared" si="10"/>
        <v>388670.66491292353</v>
      </c>
    </row>
    <row r="689" spans="1:11" s="43" customFormat="1" ht="19.7" customHeight="1" x14ac:dyDescent="0.25">
      <c r="A689" s="43" t="s">
        <v>194</v>
      </c>
      <c r="B689" s="1" t="s">
        <v>242</v>
      </c>
      <c r="C689" s="1" t="s">
        <v>334</v>
      </c>
      <c r="D689" s="1" t="s">
        <v>333</v>
      </c>
      <c r="E689" s="45" t="str">
        <f>VLOOKUP(C689,PROCV!E$50:G$126,3,0)</f>
        <v>NA</v>
      </c>
      <c r="F689" s="1" t="s">
        <v>415</v>
      </c>
      <c r="G689" s="1" t="s">
        <v>265</v>
      </c>
      <c r="H689" s="1">
        <v>2008</v>
      </c>
      <c r="I689" s="60">
        <f>VLOOKUP(H689,PROCV!E$33:F$44,2,0)</f>
        <v>1.6995153585033496</v>
      </c>
      <c r="J689" s="71">
        <v>370000</v>
      </c>
      <c r="K689" s="44">
        <f t="shared" si="10"/>
        <v>628820.68264623929</v>
      </c>
    </row>
    <row r="690" spans="1:11" s="43" customFormat="1" ht="19.7" customHeight="1" x14ac:dyDescent="0.25">
      <c r="A690" s="43" t="s">
        <v>194</v>
      </c>
      <c r="B690" s="1" t="s">
        <v>242</v>
      </c>
      <c r="C690" s="1" t="s">
        <v>311</v>
      </c>
      <c r="D690" s="1" t="s">
        <v>310</v>
      </c>
      <c r="E690" s="45" t="str">
        <f>VLOOKUP(C690,PROCV!E$50:G$126,3,0)</f>
        <v>Artes Cênicas e Espetáculos</v>
      </c>
      <c r="F690" s="1" t="s">
        <v>416</v>
      </c>
      <c r="G690" s="1" t="s">
        <v>236</v>
      </c>
      <c r="H690" s="1">
        <v>2008</v>
      </c>
      <c r="I690" s="60">
        <f>VLOOKUP(H690,PROCV!E$33:F$44,2,0)</f>
        <v>1.6995153585033496</v>
      </c>
      <c r="J690" s="71">
        <v>183609</v>
      </c>
      <c r="K690" s="44">
        <f t="shared" si="10"/>
        <v>312046.31545944151</v>
      </c>
    </row>
    <row r="691" spans="1:11" s="43" customFormat="1" ht="19.7" customHeight="1" x14ac:dyDescent="0.25">
      <c r="A691" s="43" t="s">
        <v>153</v>
      </c>
      <c r="B691" s="1" t="s">
        <v>239</v>
      </c>
      <c r="C691" s="1" t="s">
        <v>291</v>
      </c>
      <c r="D691" s="1" t="s">
        <v>290</v>
      </c>
      <c r="E691" s="45" t="str">
        <f>VLOOKUP(C691,PROCV!E$50:G$126,3,0)</f>
        <v>NA</v>
      </c>
      <c r="F691" s="1" t="s">
        <v>416</v>
      </c>
      <c r="G691" s="1" t="s">
        <v>236</v>
      </c>
      <c r="H691" s="1">
        <v>2008</v>
      </c>
      <c r="I691" s="60">
        <f>VLOOKUP(H691,PROCV!E$33:F$44,2,0)</f>
        <v>1.6995153585033496</v>
      </c>
      <c r="J691" s="71">
        <v>14290</v>
      </c>
      <c r="K691" s="44">
        <f t="shared" si="10"/>
        <v>24286.074473012864</v>
      </c>
    </row>
    <row r="692" spans="1:11" s="43" customFormat="1" ht="19.7" customHeight="1" x14ac:dyDescent="0.25">
      <c r="A692" s="43" t="s">
        <v>153</v>
      </c>
      <c r="B692" s="1" t="s">
        <v>239</v>
      </c>
      <c r="C692" s="1" t="s">
        <v>285</v>
      </c>
      <c r="D692" s="1" t="s">
        <v>284</v>
      </c>
      <c r="E692" s="45" t="str">
        <f>VLOOKUP(C692,PROCV!E$50:G$126,3,0)</f>
        <v>Editorial</v>
      </c>
      <c r="F692" s="1" t="s">
        <v>416</v>
      </c>
      <c r="G692" s="1" t="s">
        <v>236</v>
      </c>
      <c r="H692" s="1">
        <v>2008</v>
      </c>
      <c r="I692" s="60">
        <f>VLOOKUP(H692,PROCV!E$33:F$44,2,0)</f>
        <v>1.6995153585033496</v>
      </c>
      <c r="J692" s="71">
        <v>89300</v>
      </c>
      <c r="K692" s="44">
        <f t="shared" si="10"/>
        <v>151766.7215143491</v>
      </c>
    </row>
    <row r="693" spans="1:11" s="43" customFormat="1" ht="19.7" customHeight="1" x14ac:dyDescent="0.25">
      <c r="A693" s="43" t="s">
        <v>153</v>
      </c>
      <c r="B693" s="1" t="s">
        <v>239</v>
      </c>
      <c r="C693" s="1" t="s">
        <v>281</v>
      </c>
      <c r="D693" s="1" t="s">
        <v>280</v>
      </c>
      <c r="E693" s="45" t="str">
        <f>VLOOKUP(C693,PROCV!E$50:G$126,3,0)</f>
        <v>Música</v>
      </c>
      <c r="F693" s="1" t="s">
        <v>416</v>
      </c>
      <c r="G693" s="1" t="s">
        <v>236</v>
      </c>
      <c r="H693" s="1">
        <v>2008</v>
      </c>
      <c r="I693" s="60">
        <f>VLOOKUP(H693,PROCV!E$33:F$44,2,0)</f>
        <v>1.6995153585033496</v>
      </c>
      <c r="J693" s="71">
        <v>1276</v>
      </c>
      <c r="K693" s="44">
        <f t="shared" si="10"/>
        <v>2168.5815974502739</v>
      </c>
    </row>
    <row r="694" spans="1:11" s="43" customFormat="1" ht="19.7" customHeight="1" x14ac:dyDescent="0.25">
      <c r="A694" s="43" t="s">
        <v>137</v>
      </c>
      <c r="B694" s="1" t="s">
        <v>292</v>
      </c>
      <c r="C694" s="1" t="s">
        <v>283</v>
      </c>
      <c r="D694" s="1" t="s">
        <v>282</v>
      </c>
      <c r="E694" s="45" t="str">
        <f>VLOOKUP(C694,PROCV!E$50:G$126,3,0)</f>
        <v>Editorial</v>
      </c>
      <c r="F694" s="1" t="s">
        <v>416</v>
      </c>
      <c r="G694" s="1" t="s">
        <v>236</v>
      </c>
      <c r="H694" s="1">
        <v>2009</v>
      </c>
      <c r="I694" s="60">
        <f>VLOOKUP(H694,PROCV!E$33:F$44,2,0)</f>
        <v>1.6292670641140776</v>
      </c>
      <c r="J694" s="71">
        <v>14529</v>
      </c>
      <c r="K694" s="44">
        <f t="shared" si="10"/>
        <v>23671.621174513435</v>
      </c>
    </row>
    <row r="695" spans="1:11" s="43" customFormat="1" ht="19.7" customHeight="1" x14ac:dyDescent="0.25">
      <c r="A695" s="43" t="s">
        <v>137</v>
      </c>
      <c r="B695" s="1" t="s">
        <v>292</v>
      </c>
      <c r="C695" s="1" t="s">
        <v>279</v>
      </c>
      <c r="D695" s="1" t="s">
        <v>278</v>
      </c>
      <c r="E695" s="45" t="str">
        <f>VLOOKUP(C695,PROCV!E$50:G$126,3,0)</f>
        <v>Editorial</v>
      </c>
      <c r="F695" s="1" t="s">
        <v>416</v>
      </c>
      <c r="G695" s="1" t="s">
        <v>236</v>
      </c>
      <c r="H695" s="1">
        <v>2009</v>
      </c>
      <c r="I695" s="60">
        <f>VLOOKUP(H695,PROCV!E$33:F$44,2,0)</f>
        <v>1.6292670641140776</v>
      </c>
      <c r="J695" s="71">
        <v>70000</v>
      </c>
      <c r="K695" s="44">
        <f t="shared" si="10"/>
        <v>114048.69448798543</v>
      </c>
    </row>
    <row r="696" spans="1:11" s="43" customFormat="1" ht="19.7" customHeight="1" x14ac:dyDescent="0.25">
      <c r="A696" s="43" t="s">
        <v>137</v>
      </c>
      <c r="B696" s="1" t="s">
        <v>292</v>
      </c>
      <c r="C696" s="1" t="s">
        <v>252</v>
      </c>
      <c r="D696" s="1" t="s">
        <v>251</v>
      </c>
      <c r="E696" s="45" t="str">
        <f>VLOOKUP(C696,PROCV!E$50:G$126,3,0)</f>
        <v>Audiovisual</v>
      </c>
      <c r="F696" s="1" t="s">
        <v>416</v>
      </c>
      <c r="G696" s="1" t="s">
        <v>236</v>
      </c>
      <c r="H696" s="1">
        <v>2009</v>
      </c>
      <c r="I696" s="60">
        <f>VLOOKUP(H696,PROCV!E$33:F$44,2,0)</f>
        <v>1.6292670641140776</v>
      </c>
      <c r="J696" s="71">
        <v>14683</v>
      </c>
      <c r="K696" s="44">
        <f t="shared" si="10"/>
        <v>23922.528302387003</v>
      </c>
    </row>
    <row r="697" spans="1:11" s="43" customFormat="1" ht="19.7" customHeight="1" x14ac:dyDescent="0.25">
      <c r="A697" s="43" t="s">
        <v>137</v>
      </c>
      <c r="B697" s="1" t="s">
        <v>292</v>
      </c>
      <c r="C697" s="1" t="s">
        <v>252</v>
      </c>
      <c r="D697" s="1" t="s">
        <v>251</v>
      </c>
      <c r="E697" s="45" t="str">
        <f>VLOOKUP(C697,PROCV!E$50:G$126,3,0)</f>
        <v>Audiovisual</v>
      </c>
      <c r="F697" s="1" t="s">
        <v>416</v>
      </c>
      <c r="G697" s="1" t="s">
        <v>236</v>
      </c>
      <c r="H697" s="1">
        <v>2009</v>
      </c>
      <c r="I697" s="60">
        <f>VLOOKUP(H697,PROCV!E$33:F$44,2,0)</f>
        <v>1.6292670641140776</v>
      </c>
      <c r="J697" s="71">
        <v>34890</v>
      </c>
      <c r="K697" s="44">
        <f t="shared" si="10"/>
        <v>56845.127866940165</v>
      </c>
    </row>
    <row r="698" spans="1:11" s="43" customFormat="1" ht="19.7" customHeight="1" x14ac:dyDescent="0.25">
      <c r="A698" s="43" t="s">
        <v>137</v>
      </c>
      <c r="B698" s="1" t="s">
        <v>292</v>
      </c>
      <c r="C698" s="1" t="s">
        <v>250</v>
      </c>
      <c r="D698" s="1" t="s">
        <v>249</v>
      </c>
      <c r="E698" s="45" t="str">
        <f>VLOOKUP(C698,PROCV!E$50:G$126,3,0)</f>
        <v>Audiovisual</v>
      </c>
      <c r="F698" s="1" t="s">
        <v>416</v>
      </c>
      <c r="G698" s="1" t="s">
        <v>236</v>
      </c>
      <c r="H698" s="1">
        <v>2009</v>
      </c>
      <c r="I698" s="60">
        <f>VLOOKUP(H698,PROCV!E$33:F$44,2,0)</f>
        <v>1.6292670641140776</v>
      </c>
      <c r="J698" s="71">
        <v>25548</v>
      </c>
      <c r="K698" s="44">
        <f t="shared" si="10"/>
        <v>41624.514953986458</v>
      </c>
    </row>
    <row r="699" spans="1:11" s="43" customFormat="1" ht="19.7" customHeight="1" x14ac:dyDescent="0.25">
      <c r="A699" s="43" t="s">
        <v>137</v>
      </c>
      <c r="B699" s="1" t="s">
        <v>292</v>
      </c>
      <c r="C699" s="1" t="s">
        <v>250</v>
      </c>
      <c r="D699" s="1" t="s">
        <v>249</v>
      </c>
      <c r="E699" s="45" t="str">
        <f>VLOOKUP(C699,PROCV!E$50:G$126,3,0)</f>
        <v>Audiovisual</v>
      </c>
      <c r="F699" s="1" t="s">
        <v>416</v>
      </c>
      <c r="G699" s="1" t="s">
        <v>236</v>
      </c>
      <c r="H699" s="1">
        <v>2009</v>
      </c>
      <c r="I699" s="60">
        <f>VLOOKUP(H699,PROCV!E$33:F$44,2,0)</f>
        <v>1.6292670641140776</v>
      </c>
      <c r="J699" s="71">
        <v>42351</v>
      </c>
      <c r="K699" s="44">
        <f t="shared" si="10"/>
        <v>69001.089432295295</v>
      </c>
    </row>
    <row r="700" spans="1:11" s="43" customFormat="1" ht="19.7" customHeight="1" x14ac:dyDescent="0.25">
      <c r="A700" s="43" t="s">
        <v>139</v>
      </c>
      <c r="B700" s="1" t="s">
        <v>239</v>
      </c>
      <c r="C700" s="1" t="s">
        <v>291</v>
      </c>
      <c r="D700" s="1" t="s">
        <v>290</v>
      </c>
      <c r="E700" s="45" t="str">
        <f>VLOOKUP(C700,PROCV!E$50:G$126,3,0)</f>
        <v>NA</v>
      </c>
      <c r="F700" s="1" t="s">
        <v>416</v>
      </c>
      <c r="G700" s="1" t="s">
        <v>236</v>
      </c>
      <c r="H700" s="1">
        <v>2009</v>
      </c>
      <c r="I700" s="60">
        <f>VLOOKUP(H700,PROCV!E$33:F$44,2,0)</f>
        <v>1.6292670641140776</v>
      </c>
      <c r="J700" s="71">
        <v>1354</v>
      </c>
      <c r="K700" s="44">
        <f t="shared" si="10"/>
        <v>2206.0276048104611</v>
      </c>
    </row>
    <row r="701" spans="1:11" s="43" customFormat="1" ht="19.7" customHeight="1" x14ac:dyDescent="0.25">
      <c r="A701" s="43" t="s">
        <v>139</v>
      </c>
      <c r="B701" s="1" t="s">
        <v>239</v>
      </c>
      <c r="C701" s="1" t="s">
        <v>287</v>
      </c>
      <c r="D701" s="1" t="s">
        <v>286</v>
      </c>
      <c r="E701" s="45" t="str">
        <f>VLOOKUP(C701,PROCV!E$50:G$126,3,0)</f>
        <v>Música</v>
      </c>
      <c r="F701" s="1" t="s">
        <v>416</v>
      </c>
      <c r="G701" s="1" t="s">
        <v>236</v>
      </c>
      <c r="H701" s="1">
        <v>2009</v>
      </c>
      <c r="I701" s="60">
        <f>VLOOKUP(H701,PROCV!E$33:F$44,2,0)</f>
        <v>1.6292670641140776</v>
      </c>
      <c r="J701" s="71">
        <v>18027</v>
      </c>
      <c r="K701" s="44">
        <f t="shared" si="10"/>
        <v>29370.797364784477</v>
      </c>
    </row>
    <row r="702" spans="1:11" s="43" customFormat="1" ht="19.7" customHeight="1" x14ac:dyDescent="0.25">
      <c r="A702" s="43" t="s">
        <v>139</v>
      </c>
      <c r="B702" s="1" t="s">
        <v>239</v>
      </c>
      <c r="C702" s="1" t="s">
        <v>285</v>
      </c>
      <c r="D702" s="1" t="s">
        <v>284</v>
      </c>
      <c r="E702" s="45" t="str">
        <f>VLOOKUP(C702,PROCV!E$50:G$126,3,0)</f>
        <v>Editorial</v>
      </c>
      <c r="F702" s="1" t="s">
        <v>416</v>
      </c>
      <c r="G702" s="1" t="s">
        <v>236</v>
      </c>
      <c r="H702" s="1">
        <v>2009</v>
      </c>
      <c r="I702" s="60">
        <f>VLOOKUP(H702,PROCV!E$33:F$44,2,0)</f>
        <v>1.6292670641140776</v>
      </c>
      <c r="J702" s="71">
        <v>19833</v>
      </c>
      <c r="K702" s="44">
        <f t="shared" si="10"/>
        <v>32313.253682574501</v>
      </c>
    </row>
    <row r="703" spans="1:11" s="43" customFormat="1" ht="19.7" customHeight="1" x14ac:dyDescent="0.25">
      <c r="A703" s="43" t="s">
        <v>139</v>
      </c>
      <c r="B703" s="1" t="s">
        <v>239</v>
      </c>
      <c r="C703" s="1" t="s">
        <v>281</v>
      </c>
      <c r="D703" s="1" t="s">
        <v>280</v>
      </c>
      <c r="E703" s="45" t="str">
        <f>VLOOKUP(C703,PROCV!E$50:G$126,3,0)</f>
        <v>Música</v>
      </c>
      <c r="F703" s="1" t="s">
        <v>416</v>
      </c>
      <c r="G703" s="1" t="s">
        <v>236</v>
      </c>
      <c r="H703" s="1">
        <v>2009</v>
      </c>
      <c r="I703" s="60">
        <f>VLOOKUP(H703,PROCV!E$33:F$44,2,0)</f>
        <v>1.6292670641140776</v>
      </c>
      <c r="J703" s="71">
        <v>24426</v>
      </c>
      <c r="K703" s="44">
        <f t="shared" si="10"/>
        <v>39796.47730805046</v>
      </c>
    </row>
    <row r="704" spans="1:11" s="43" customFormat="1" ht="19.7" customHeight="1" x14ac:dyDescent="0.25">
      <c r="A704" s="43" t="s">
        <v>139</v>
      </c>
      <c r="B704" s="1" t="s">
        <v>239</v>
      </c>
      <c r="C704" s="1" t="s">
        <v>281</v>
      </c>
      <c r="D704" s="1" t="s">
        <v>280</v>
      </c>
      <c r="E704" s="45" t="str">
        <f>VLOOKUP(C704,PROCV!E$50:G$126,3,0)</f>
        <v>Música</v>
      </c>
      <c r="F704" s="1" t="s">
        <v>416</v>
      </c>
      <c r="G704" s="1" t="s">
        <v>236</v>
      </c>
      <c r="H704" s="1">
        <v>2009</v>
      </c>
      <c r="I704" s="60">
        <f>VLOOKUP(H704,PROCV!E$33:F$44,2,0)</f>
        <v>1.6292670641140776</v>
      </c>
      <c r="J704" s="71">
        <v>2665</v>
      </c>
      <c r="K704" s="44">
        <f t="shared" si="10"/>
        <v>4341.9967258640172</v>
      </c>
    </row>
    <row r="705" spans="1:11" s="43" customFormat="1" ht="19.7" customHeight="1" x14ac:dyDescent="0.25">
      <c r="A705" s="43" t="s">
        <v>139</v>
      </c>
      <c r="B705" s="1" t="s">
        <v>239</v>
      </c>
      <c r="C705" s="1" t="s">
        <v>269</v>
      </c>
      <c r="D705" s="1" t="s">
        <v>268</v>
      </c>
      <c r="E705" s="45" t="str">
        <f>VLOOKUP(C705,PROCV!E$50:G$126,3,0)</f>
        <v>NA</v>
      </c>
      <c r="F705" s="1" t="s">
        <v>416</v>
      </c>
      <c r="G705" s="1" t="s">
        <v>236</v>
      </c>
      <c r="H705" s="1">
        <v>2009</v>
      </c>
      <c r="I705" s="60">
        <f>VLOOKUP(H705,PROCV!E$33:F$44,2,0)</f>
        <v>1.6292670641140776</v>
      </c>
      <c r="J705" s="71">
        <v>13865</v>
      </c>
      <c r="K705" s="44">
        <f t="shared" si="10"/>
        <v>22589.787843941685</v>
      </c>
    </row>
    <row r="706" spans="1:11" s="43" customFormat="1" ht="19.7" customHeight="1" x14ac:dyDescent="0.25">
      <c r="A706" s="43" t="s">
        <v>139</v>
      </c>
      <c r="B706" s="1" t="s">
        <v>239</v>
      </c>
      <c r="C706" s="1" t="s">
        <v>269</v>
      </c>
      <c r="D706" s="1" t="s">
        <v>268</v>
      </c>
      <c r="E706" s="45" t="str">
        <f>VLOOKUP(C706,PROCV!E$50:G$126,3,0)</f>
        <v>NA</v>
      </c>
      <c r="F706" s="1" t="s">
        <v>416</v>
      </c>
      <c r="G706" s="1" t="s">
        <v>236</v>
      </c>
      <c r="H706" s="1">
        <v>2009</v>
      </c>
      <c r="I706" s="60">
        <f>VLOOKUP(H706,PROCV!E$33:F$44,2,0)</f>
        <v>1.6292670641140776</v>
      </c>
      <c r="J706" s="71">
        <v>1280000</v>
      </c>
      <c r="K706" s="44">
        <f t="shared" si="10"/>
        <v>2085461.8420660193</v>
      </c>
    </row>
    <row r="707" spans="1:11" s="43" customFormat="1" ht="19.7" customHeight="1" x14ac:dyDescent="0.25">
      <c r="A707" s="43" t="s">
        <v>139</v>
      </c>
      <c r="B707" s="1" t="s">
        <v>239</v>
      </c>
      <c r="C707" s="1" t="s">
        <v>267</v>
      </c>
      <c r="D707" s="1" t="s">
        <v>266</v>
      </c>
      <c r="E707" s="45" t="str">
        <f>VLOOKUP(C707,PROCV!E$50:G$126,3,0)</f>
        <v>Audiovisual</v>
      </c>
      <c r="F707" s="1" t="s">
        <v>416</v>
      </c>
      <c r="G707" s="1" t="s">
        <v>265</v>
      </c>
      <c r="H707" s="1">
        <v>2009</v>
      </c>
      <c r="I707" s="60">
        <f>VLOOKUP(H707,PROCV!E$33:F$44,2,0)</f>
        <v>1.6292670641140776</v>
      </c>
      <c r="J707" s="71">
        <v>750000</v>
      </c>
      <c r="K707" s="44">
        <f t="shared" ref="K707:K770" si="11">J707*I707</f>
        <v>1221950.2980855582</v>
      </c>
    </row>
    <row r="708" spans="1:11" s="43" customFormat="1" ht="19.7" customHeight="1" x14ac:dyDescent="0.25">
      <c r="A708" s="43" t="s">
        <v>141</v>
      </c>
      <c r="B708" s="1" t="s">
        <v>239</v>
      </c>
      <c r="C708" s="1" t="s">
        <v>291</v>
      </c>
      <c r="D708" s="1" t="s">
        <v>290</v>
      </c>
      <c r="E708" s="45" t="str">
        <f>VLOOKUP(C708,PROCV!E$50:G$126,3,0)</f>
        <v>NA</v>
      </c>
      <c r="F708" s="1" t="s">
        <v>416</v>
      </c>
      <c r="G708" s="1" t="s">
        <v>236</v>
      </c>
      <c r="H708" s="1">
        <v>2009</v>
      </c>
      <c r="I708" s="60">
        <f>VLOOKUP(H708,PROCV!E$33:F$44,2,0)</f>
        <v>1.6292670641140776</v>
      </c>
      <c r="J708" s="71">
        <v>9139</v>
      </c>
      <c r="K708" s="44">
        <f t="shared" si="11"/>
        <v>14889.871698938556</v>
      </c>
    </row>
    <row r="709" spans="1:11" s="43" customFormat="1" ht="19.7" customHeight="1" x14ac:dyDescent="0.25">
      <c r="A709" s="43" t="s">
        <v>141</v>
      </c>
      <c r="B709" s="1" t="s">
        <v>239</v>
      </c>
      <c r="C709" s="1" t="s">
        <v>291</v>
      </c>
      <c r="D709" s="1" t="s">
        <v>290</v>
      </c>
      <c r="E709" s="45" t="str">
        <f>VLOOKUP(C709,PROCV!E$50:G$126,3,0)</f>
        <v>NA</v>
      </c>
      <c r="F709" s="1" t="s">
        <v>416</v>
      </c>
      <c r="G709" s="1" t="s">
        <v>236</v>
      </c>
      <c r="H709" s="1">
        <v>2009</v>
      </c>
      <c r="I709" s="60">
        <f>VLOOKUP(H709,PROCV!E$33:F$44,2,0)</f>
        <v>1.6292670641140776</v>
      </c>
      <c r="J709" s="71">
        <v>27155</v>
      </c>
      <c r="K709" s="44">
        <f t="shared" si="11"/>
        <v>44242.747126017777</v>
      </c>
    </row>
    <row r="710" spans="1:11" s="43" customFormat="1" ht="19.7" customHeight="1" x14ac:dyDescent="0.25">
      <c r="A710" s="43" t="s">
        <v>148</v>
      </c>
      <c r="B710" s="1" t="s">
        <v>292</v>
      </c>
      <c r="C710" s="1" t="s">
        <v>309</v>
      </c>
      <c r="D710" s="1" t="s">
        <v>308</v>
      </c>
      <c r="E710" s="45" t="str">
        <f>VLOOKUP(C710,PROCV!E$50:G$126,3,0)</f>
        <v>NA</v>
      </c>
      <c r="F710" s="1" t="s">
        <v>416</v>
      </c>
      <c r="G710" s="1" t="s">
        <v>236</v>
      </c>
      <c r="H710" s="1">
        <v>2009</v>
      </c>
      <c r="I710" s="60">
        <f>VLOOKUP(H710,PROCV!E$33:F$44,2,0)</f>
        <v>1.6292670641140776</v>
      </c>
      <c r="J710" s="71">
        <v>34010</v>
      </c>
      <c r="K710" s="44">
        <f t="shared" si="11"/>
        <v>55411.37285051978</v>
      </c>
    </row>
    <row r="711" spans="1:11" s="43" customFormat="1" ht="19.7" customHeight="1" x14ac:dyDescent="0.25">
      <c r="A711" s="43" t="s">
        <v>148</v>
      </c>
      <c r="B711" s="1" t="s">
        <v>292</v>
      </c>
      <c r="C711" s="1" t="s">
        <v>291</v>
      </c>
      <c r="D711" s="1" t="s">
        <v>290</v>
      </c>
      <c r="E711" s="45" t="str">
        <f>VLOOKUP(C711,PROCV!E$50:G$126,3,0)</f>
        <v>NA</v>
      </c>
      <c r="F711" s="1" t="s">
        <v>416</v>
      </c>
      <c r="G711" s="1" t="s">
        <v>236</v>
      </c>
      <c r="H711" s="1">
        <v>2009</v>
      </c>
      <c r="I711" s="60">
        <f>VLOOKUP(H711,PROCV!E$33:F$44,2,0)</f>
        <v>1.6292670641140776</v>
      </c>
      <c r="J711" s="71">
        <v>4022</v>
      </c>
      <c r="K711" s="44">
        <f t="shared" si="11"/>
        <v>6552.9121318668203</v>
      </c>
    </row>
    <row r="712" spans="1:11" s="43" customFormat="1" ht="19.7" customHeight="1" x14ac:dyDescent="0.25">
      <c r="A712" s="43" t="s">
        <v>148</v>
      </c>
      <c r="B712" s="1" t="s">
        <v>292</v>
      </c>
      <c r="C712" s="1" t="s">
        <v>291</v>
      </c>
      <c r="D712" s="1" t="s">
        <v>290</v>
      </c>
      <c r="E712" s="45" t="str">
        <f>VLOOKUP(C712,PROCV!E$50:G$126,3,0)</f>
        <v>NA</v>
      </c>
      <c r="F712" s="1" t="s">
        <v>416</v>
      </c>
      <c r="G712" s="1" t="s">
        <v>236</v>
      </c>
      <c r="H712" s="1">
        <v>2009</v>
      </c>
      <c r="I712" s="60">
        <f>VLOOKUP(H712,PROCV!E$33:F$44,2,0)</f>
        <v>1.6292670641140776</v>
      </c>
      <c r="J712" s="71">
        <v>21069</v>
      </c>
      <c r="K712" s="44">
        <f t="shared" si="11"/>
        <v>34327.0277738195</v>
      </c>
    </row>
    <row r="713" spans="1:11" s="43" customFormat="1" ht="19.7" customHeight="1" x14ac:dyDescent="0.25">
      <c r="A713" s="43" t="s">
        <v>148</v>
      </c>
      <c r="B713" s="1" t="s">
        <v>292</v>
      </c>
      <c r="C713" s="1" t="s">
        <v>291</v>
      </c>
      <c r="D713" s="1" t="s">
        <v>290</v>
      </c>
      <c r="E713" s="45" t="str">
        <f>VLOOKUP(C713,PROCV!E$50:G$126,3,0)</f>
        <v>NA</v>
      </c>
      <c r="F713" s="1" t="s">
        <v>416</v>
      </c>
      <c r="G713" s="1" t="s">
        <v>236</v>
      </c>
      <c r="H713" s="1">
        <v>2009</v>
      </c>
      <c r="I713" s="60">
        <f>VLOOKUP(H713,PROCV!E$33:F$44,2,0)</f>
        <v>1.6292670641140776</v>
      </c>
      <c r="J713" s="71">
        <v>9618</v>
      </c>
      <c r="K713" s="44">
        <f t="shared" si="11"/>
        <v>15670.290622649198</v>
      </c>
    </row>
    <row r="714" spans="1:11" s="43" customFormat="1" ht="19.7" customHeight="1" x14ac:dyDescent="0.25">
      <c r="A714" s="43" t="s">
        <v>148</v>
      </c>
      <c r="B714" s="1" t="s">
        <v>292</v>
      </c>
      <c r="C714" s="1" t="s">
        <v>299</v>
      </c>
      <c r="D714" s="1" t="s">
        <v>298</v>
      </c>
      <c r="E714" s="45" t="str">
        <f>VLOOKUP(C714,PROCV!E$50:G$126,3,0)</f>
        <v>NA</v>
      </c>
      <c r="F714" s="1" t="s">
        <v>416</v>
      </c>
      <c r="G714" s="1" t="s">
        <v>236</v>
      </c>
      <c r="H714" s="1">
        <v>2009</v>
      </c>
      <c r="I714" s="60">
        <f>VLOOKUP(H714,PROCV!E$33:F$44,2,0)</f>
        <v>1.6292670641140776</v>
      </c>
      <c r="J714" s="71">
        <v>10616</v>
      </c>
      <c r="K714" s="44">
        <f t="shared" si="11"/>
        <v>17296.299152635049</v>
      </c>
    </row>
    <row r="715" spans="1:11" s="43" customFormat="1" ht="19.7" customHeight="1" x14ac:dyDescent="0.25">
      <c r="A715" s="43" t="s">
        <v>148</v>
      </c>
      <c r="B715" s="1" t="s">
        <v>292</v>
      </c>
      <c r="C715" s="1" t="s">
        <v>299</v>
      </c>
      <c r="D715" s="1" t="s">
        <v>298</v>
      </c>
      <c r="E715" s="45" t="str">
        <f>VLOOKUP(C715,PROCV!E$50:G$126,3,0)</f>
        <v>NA</v>
      </c>
      <c r="F715" s="1" t="s">
        <v>416</v>
      </c>
      <c r="G715" s="1" t="s">
        <v>236</v>
      </c>
      <c r="H715" s="1">
        <v>2009</v>
      </c>
      <c r="I715" s="60">
        <f>VLOOKUP(H715,PROCV!E$33:F$44,2,0)</f>
        <v>1.6292670641140776</v>
      </c>
      <c r="J715" s="71">
        <v>41888</v>
      </c>
      <c r="K715" s="44">
        <f t="shared" si="11"/>
        <v>68246.738781610489</v>
      </c>
    </row>
    <row r="716" spans="1:11" s="43" customFormat="1" ht="19.7" customHeight="1" x14ac:dyDescent="0.25">
      <c r="A716" s="43" t="s">
        <v>148</v>
      </c>
      <c r="B716" s="1" t="s">
        <v>292</v>
      </c>
      <c r="C716" s="1" t="s">
        <v>299</v>
      </c>
      <c r="D716" s="1" t="s">
        <v>298</v>
      </c>
      <c r="E716" s="45" t="str">
        <f>VLOOKUP(C716,PROCV!E$50:G$126,3,0)</f>
        <v>NA</v>
      </c>
      <c r="F716" s="1" t="s">
        <v>416</v>
      </c>
      <c r="G716" s="1" t="s">
        <v>236</v>
      </c>
      <c r="H716" s="1">
        <v>2009</v>
      </c>
      <c r="I716" s="60">
        <f>VLOOKUP(H716,PROCV!E$33:F$44,2,0)</f>
        <v>1.6292670641140776</v>
      </c>
      <c r="J716" s="71">
        <v>50940</v>
      </c>
      <c r="K716" s="44">
        <f t="shared" si="11"/>
        <v>82994.864245971112</v>
      </c>
    </row>
    <row r="717" spans="1:11" s="43" customFormat="1" ht="19.7" customHeight="1" x14ac:dyDescent="0.25">
      <c r="A717" s="43" t="s">
        <v>148</v>
      </c>
      <c r="B717" s="1" t="s">
        <v>292</v>
      </c>
      <c r="C717" s="1" t="s">
        <v>287</v>
      </c>
      <c r="D717" s="1" t="s">
        <v>286</v>
      </c>
      <c r="E717" s="45" t="str">
        <f>VLOOKUP(C717,PROCV!E$50:G$126,3,0)</f>
        <v>Música</v>
      </c>
      <c r="F717" s="1" t="s">
        <v>416</v>
      </c>
      <c r="G717" s="1" t="s">
        <v>236</v>
      </c>
      <c r="H717" s="1">
        <v>2009</v>
      </c>
      <c r="I717" s="60">
        <f>VLOOKUP(H717,PROCV!E$33:F$44,2,0)</f>
        <v>1.6292670641140776</v>
      </c>
      <c r="J717" s="71">
        <v>7865</v>
      </c>
      <c r="K717" s="44">
        <f t="shared" si="11"/>
        <v>12814.18545925722</v>
      </c>
    </row>
    <row r="718" spans="1:11" s="43" customFormat="1" ht="19.7" customHeight="1" x14ac:dyDescent="0.25">
      <c r="A718" s="43" t="s">
        <v>148</v>
      </c>
      <c r="B718" s="1" t="s">
        <v>292</v>
      </c>
      <c r="C718" s="1" t="s">
        <v>287</v>
      </c>
      <c r="D718" s="1" t="s">
        <v>286</v>
      </c>
      <c r="E718" s="45" t="str">
        <f>VLOOKUP(C718,PROCV!E$50:G$126,3,0)</f>
        <v>Música</v>
      </c>
      <c r="F718" s="1" t="s">
        <v>416</v>
      </c>
      <c r="G718" s="1" t="s">
        <v>236</v>
      </c>
      <c r="H718" s="1">
        <v>2009</v>
      </c>
      <c r="I718" s="60">
        <f>VLOOKUP(H718,PROCV!E$33:F$44,2,0)</f>
        <v>1.6292670641140776</v>
      </c>
      <c r="J718" s="71">
        <v>17515</v>
      </c>
      <c r="K718" s="44">
        <f t="shared" si="11"/>
        <v>28536.612627958071</v>
      </c>
    </row>
    <row r="719" spans="1:11" s="43" customFormat="1" ht="19.7" customHeight="1" x14ac:dyDescent="0.25">
      <c r="A719" s="43" t="s">
        <v>148</v>
      </c>
      <c r="B719" s="1" t="s">
        <v>292</v>
      </c>
      <c r="C719" s="1" t="s">
        <v>287</v>
      </c>
      <c r="D719" s="1" t="s">
        <v>286</v>
      </c>
      <c r="E719" s="45" t="str">
        <f>VLOOKUP(C719,PROCV!E$50:G$126,3,0)</f>
        <v>Música</v>
      </c>
      <c r="F719" s="1" t="s">
        <v>416</v>
      </c>
      <c r="G719" s="1" t="s">
        <v>236</v>
      </c>
      <c r="H719" s="1">
        <v>2009</v>
      </c>
      <c r="I719" s="60">
        <f>VLOOKUP(H719,PROCV!E$33:F$44,2,0)</f>
        <v>1.6292670641140776</v>
      </c>
      <c r="J719" s="71">
        <v>38836</v>
      </c>
      <c r="K719" s="44">
        <f t="shared" si="11"/>
        <v>63274.215701934321</v>
      </c>
    </row>
    <row r="720" spans="1:11" s="43" customFormat="1" ht="19.7" customHeight="1" x14ac:dyDescent="0.25">
      <c r="A720" s="43" t="s">
        <v>148</v>
      </c>
      <c r="B720" s="1" t="s">
        <v>292</v>
      </c>
      <c r="C720" s="1" t="s">
        <v>287</v>
      </c>
      <c r="D720" s="1" t="s">
        <v>286</v>
      </c>
      <c r="E720" s="45" t="str">
        <f>VLOOKUP(C720,PROCV!E$50:G$126,3,0)</f>
        <v>Música</v>
      </c>
      <c r="F720" s="1" t="s">
        <v>416</v>
      </c>
      <c r="G720" s="1" t="s">
        <v>236</v>
      </c>
      <c r="H720" s="1">
        <v>2009</v>
      </c>
      <c r="I720" s="60">
        <f>VLOOKUP(H720,PROCV!E$33:F$44,2,0)</f>
        <v>1.6292670641140776</v>
      </c>
      <c r="J720" s="71">
        <v>16743</v>
      </c>
      <c r="K720" s="44">
        <f t="shared" si="11"/>
        <v>27278.818454462002</v>
      </c>
    </row>
    <row r="721" spans="1:11" s="43" customFormat="1" ht="19.7" customHeight="1" x14ac:dyDescent="0.25">
      <c r="A721" s="43" t="s">
        <v>148</v>
      </c>
      <c r="B721" s="1" t="s">
        <v>292</v>
      </c>
      <c r="C721" s="1" t="s">
        <v>285</v>
      </c>
      <c r="D721" s="1" t="s">
        <v>284</v>
      </c>
      <c r="E721" s="45" t="str">
        <f>VLOOKUP(C721,PROCV!E$50:G$126,3,0)</f>
        <v>Editorial</v>
      </c>
      <c r="F721" s="1" t="s">
        <v>416</v>
      </c>
      <c r="G721" s="1" t="s">
        <v>236</v>
      </c>
      <c r="H721" s="1">
        <v>2009</v>
      </c>
      <c r="I721" s="60">
        <f>VLOOKUP(H721,PROCV!E$33:F$44,2,0)</f>
        <v>1.6292670641140776</v>
      </c>
      <c r="J721" s="71">
        <v>33487</v>
      </c>
      <c r="K721" s="44">
        <f t="shared" si="11"/>
        <v>54559.266175988116</v>
      </c>
    </row>
    <row r="722" spans="1:11" s="43" customFormat="1" ht="19.7" customHeight="1" x14ac:dyDescent="0.25">
      <c r="A722" s="43" t="s">
        <v>148</v>
      </c>
      <c r="B722" s="1" t="s">
        <v>292</v>
      </c>
      <c r="C722" s="1" t="s">
        <v>285</v>
      </c>
      <c r="D722" s="1" t="s">
        <v>284</v>
      </c>
      <c r="E722" s="45" t="str">
        <f>VLOOKUP(C722,PROCV!E$50:G$126,3,0)</f>
        <v>Editorial</v>
      </c>
      <c r="F722" s="1" t="s">
        <v>416</v>
      </c>
      <c r="G722" s="1" t="s">
        <v>236</v>
      </c>
      <c r="H722" s="1">
        <v>2009</v>
      </c>
      <c r="I722" s="60">
        <f>VLOOKUP(H722,PROCV!E$33:F$44,2,0)</f>
        <v>1.6292670641140776</v>
      </c>
      <c r="J722" s="71">
        <v>5715</v>
      </c>
      <c r="K722" s="44">
        <f t="shared" si="11"/>
        <v>9311.2612714119532</v>
      </c>
    </row>
    <row r="723" spans="1:11" s="43" customFormat="1" ht="19.7" customHeight="1" x14ac:dyDescent="0.25">
      <c r="A723" s="43" t="s">
        <v>148</v>
      </c>
      <c r="B723" s="1" t="s">
        <v>292</v>
      </c>
      <c r="C723" s="1" t="s">
        <v>285</v>
      </c>
      <c r="D723" s="1" t="s">
        <v>284</v>
      </c>
      <c r="E723" s="45" t="str">
        <f>VLOOKUP(C723,PROCV!E$50:G$126,3,0)</f>
        <v>Editorial</v>
      </c>
      <c r="F723" s="1" t="s">
        <v>416</v>
      </c>
      <c r="G723" s="1" t="s">
        <v>236</v>
      </c>
      <c r="H723" s="1">
        <v>2009</v>
      </c>
      <c r="I723" s="60">
        <f>VLOOKUP(H723,PROCV!E$33:F$44,2,0)</f>
        <v>1.6292670641140776</v>
      </c>
      <c r="J723" s="71">
        <v>28574</v>
      </c>
      <c r="K723" s="44">
        <f t="shared" si="11"/>
        <v>46554.677089995654</v>
      </c>
    </row>
    <row r="724" spans="1:11" s="43" customFormat="1" ht="19.7" customHeight="1" x14ac:dyDescent="0.25">
      <c r="A724" s="43" t="s">
        <v>148</v>
      </c>
      <c r="B724" s="1" t="s">
        <v>292</v>
      </c>
      <c r="C724" s="1" t="s">
        <v>285</v>
      </c>
      <c r="D724" s="1" t="s">
        <v>284</v>
      </c>
      <c r="E724" s="45" t="str">
        <f>VLOOKUP(C724,PROCV!E$50:G$126,3,0)</f>
        <v>Editorial</v>
      </c>
      <c r="F724" s="1" t="s">
        <v>416</v>
      </c>
      <c r="G724" s="1" t="s">
        <v>236</v>
      </c>
      <c r="H724" s="1">
        <v>2009</v>
      </c>
      <c r="I724" s="60">
        <f>VLOOKUP(H724,PROCV!E$33:F$44,2,0)</f>
        <v>1.6292670641140776</v>
      </c>
      <c r="J724" s="71">
        <v>99693</v>
      </c>
      <c r="K724" s="44">
        <f t="shared" si="11"/>
        <v>162426.52142272473</v>
      </c>
    </row>
    <row r="725" spans="1:11" s="43" customFormat="1" ht="19.7" customHeight="1" x14ac:dyDescent="0.25">
      <c r="A725" s="43" t="s">
        <v>148</v>
      </c>
      <c r="B725" s="1" t="s">
        <v>292</v>
      </c>
      <c r="C725" s="1" t="s">
        <v>285</v>
      </c>
      <c r="D725" s="1" t="s">
        <v>284</v>
      </c>
      <c r="E725" s="45" t="str">
        <f>VLOOKUP(C725,PROCV!E$50:G$126,3,0)</f>
        <v>Editorial</v>
      </c>
      <c r="F725" s="1" t="s">
        <v>416</v>
      </c>
      <c r="G725" s="1" t="s">
        <v>236</v>
      </c>
      <c r="H725" s="1">
        <v>2009</v>
      </c>
      <c r="I725" s="60">
        <f>VLOOKUP(H725,PROCV!E$33:F$44,2,0)</f>
        <v>1.6292670641140776</v>
      </c>
      <c r="J725" s="71">
        <v>38964</v>
      </c>
      <c r="K725" s="44">
        <f t="shared" si="11"/>
        <v>63482.761886140921</v>
      </c>
    </row>
    <row r="726" spans="1:11" s="43" customFormat="1" ht="19.7" customHeight="1" x14ac:dyDescent="0.25">
      <c r="A726" s="43" t="s">
        <v>148</v>
      </c>
      <c r="B726" s="1" t="s">
        <v>292</v>
      </c>
      <c r="C726" s="1" t="s">
        <v>283</v>
      </c>
      <c r="D726" s="1" t="s">
        <v>282</v>
      </c>
      <c r="E726" s="45" t="str">
        <f>VLOOKUP(C726,PROCV!E$50:G$126,3,0)</f>
        <v>Editorial</v>
      </c>
      <c r="F726" s="1" t="s">
        <v>416</v>
      </c>
      <c r="G726" s="1" t="s">
        <v>236</v>
      </c>
      <c r="H726" s="1">
        <v>2009</v>
      </c>
      <c r="I726" s="60">
        <f>VLOOKUP(H726,PROCV!E$33:F$44,2,0)</f>
        <v>1.6292670641140776</v>
      </c>
      <c r="J726" s="71">
        <v>2839</v>
      </c>
      <c r="K726" s="44">
        <f t="shared" si="11"/>
        <v>4625.4891950198662</v>
      </c>
    </row>
    <row r="727" spans="1:11" s="43" customFormat="1" ht="19.7" customHeight="1" x14ac:dyDescent="0.25">
      <c r="A727" s="43" t="s">
        <v>148</v>
      </c>
      <c r="B727" s="1" t="s">
        <v>292</v>
      </c>
      <c r="C727" s="1" t="s">
        <v>283</v>
      </c>
      <c r="D727" s="1" t="s">
        <v>282</v>
      </c>
      <c r="E727" s="45" t="str">
        <f>VLOOKUP(C727,PROCV!E$50:G$126,3,0)</f>
        <v>Editorial</v>
      </c>
      <c r="F727" s="1" t="s">
        <v>416</v>
      </c>
      <c r="G727" s="1" t="s">
        <v>236</v>
      </c>
      <c r="H727" s="1">
        <v>2009</v>
      </c>
      <c r="I727" s="60">
        <f>VLOOKUP(H727,PROCV!E$33:F$44,2,0)</f>
        <v>1.6292670641140776</v>
      </c>
      <c r="J727" s="71">
        <v>1810</v>
      </c>
      <c r="K727" s="44">
        <f t="shared" si="11"/>
        <v>2948.9733860464803</v>
      </c>
    </row>
    <row r="728" spans="1:11" s="43" customFormat="1" ht="19.7" customHeight="1" x14ac:dyDescent="0.25">
      <c r="A728" s="43" t="s">
        <v>148</v>
      </c>
      <c r="B728" s="1" t="s">
        <v>292</v>
      </c>
      <c r="C728" s="1" t="s">
        <v>283</v>
      </c>
      <c r="D728" s="1" t="s">
        <v>282</v>
      </c>
      <c r="E728" s="45" t="str">
        <f>VLOOKUP(C728,PROCV!E$50:G$126,3,0)</f>
        <v>Editorial</v>
      </c>
      <c r="F728" s="1" t="s">
        <v>416</v>
      </c>
      <c r="G728" s="1" t="s">
        <v>236</v>
      </c>
      <c r="H728" s="1">
        <v>2009</v>
      </c>
      <c r="I728" s="60">
        <f>VLOOKUP(H728,PROCV!E$33:F$44,2,0)</f>
        <v>1.6292670641140776</v>
      </c>
      <c r="J728" s="71">
        <v>14064</v>
      </c>
      <c r="K728" s="44">
        <f t="shared" si="11"/>
        <v>22914.011989700386</v>
      </c>
    </row>
    <row r="729" spans="1:11" s="43" customFormat="1" ht="19.7" customHeight="1" x14ac:dyDescent="0.25">
      <c r="A729" s="43" t="s">
        <v>148</v>
      </c>
      <c r="B729" s="1" t="s">
        <v>292</v>
      </c>
      <c r="C729" s="1" t="s">
        <v>283</v>
      </c>
      <c r="D729" s="1" t="s">
        <v>282</v>
      </c>
      <c r="E729" s="45" t="str">
        <f>VLOOKUP(C729,PROCV!E$50:G$126,3,0)</f>
        <v>Editorial</v>
      </c>
      <c r="F729" s="1" t="s">
        <v>416</v>
      </c>
      <c r="G729" s="1" t="s">
        <v>236</v>
      </c>
      <c r="H729" s="1">
        <v>2009</v>
      </c>
      <c r="I729" s="60">
        <f>VLOOKUP(H729,PROCV!E$33:F$44,2,0)</f>
        <v>1.6292670641140776</v>
      </c>
      <c r="J729" s="71">
        <v>5369</v>
      </c>
      <c r="K729" s="44">
        <f t="shared" si="11"/>
        <v>8747.5348672284836</v>
      </c>
    </row>
    <row r="730" spans="1:11" s="43" customFormat="1" ht="19.7" customHeight="1" x14ac:dyDescent="0.25">
      <c r="A730" s="43" t="s">
        <v>148</v>
      </c>
      <c r="B730" s="1" t="s">
        <v>292</v>
      </c>
      <c r="C730" s="1" t="s">
        <v>283</v>
      </c>
      <c r="D730" s="1" t="s">
        <v>282</v>
      </c>
      <c r="E730" s="45" t="str">
        <f>VLOOKUP(C730,PROCV!E$50:G$126,3,0)</f>
        <v>Editorial</v>
      </c>
      <c r="F730" s="1" t="s">
        <v>416</v>
      </c>
      <c r="G730" s="1" t="s">
        <v>236</v>
      </c>
      <c r="H730" s="1">
        <v>2009</v>
      </c>
      <c r="I730" s="60">
        <f>VLOOKUP(H730,PROCV!E$33:F$44,2,0)</f>
        <v>1.6292670641140776</v>
      </c>
      <c r="J730" s="71">
        <v>10000</v>
      </c>
      <c r="K730" s="44">
        <f t="shared" si="11"/>
        <v>16292.670641140776</v>
      </c>
    </row>
    <row r="731" spans="1:11" s="43" customFormat="1" ht="19.7" customHeight="1" x14ac:dyDescent="0.25">
      <c r="A731" s="43" t="s">
        <v>148</v>
      </c>
      <c r="B731" s="1" t="s">
        <v>292</v>
      </c>
      <c r="C731" s="1" t="s">
        <v>281</v>
      </c>
      <c r="D731" s="1" t="s">
        <v>280</v>
      </c>
      <c r="E731" s="45" t="str">
        <f>VLOOKUP(C731,PROCV!E$50:G$126,3,0)</f>
        <v>Música</v>
      </c>
      <c r="F731" s="1" t="s">
        <v>416</v>
      </c>
      <c r="G731" s="1" t="s">
        <v>236</v>
      </c>
      <c r="H731" s="1">
        <v>2009</v>
      </c>
      <c r="I731" s="60">
        <f>VLOOKUP(H731,PROCV!E$33:F$44,2,0)</f>
        <v>1.6292670641140776</v>
      </c>
      <c r="J731" s="71">
        <v>4836</v>
      </c>
      <c r="K731" s="44">
        <f t="shared" si="11"/>
        <v>7879.1355220556798</v>
      </c>
    </row>
    <row r="732" spans="1:11" s="43" customFormat="1" ht="19.7" customHeight="1" x14ac:dyDescent="0.25">
      <c r="A732" s="43" t="s">
        <v>148</v>
      </c>
      <c r="B732" s="1" t="s">
        <v>292</v>
      </c>
      <c r="C732" s="1" t="s">
        <v>279</v>
      </c>
      <c r="D732" s="1" t="s">
        <v>278</v>
      </c>
      <c r="E732" s="45" t="str">
        <f>VLOOKUP(C732,PROCV!E$50:G$126,3,0)</f>
        <v>Editorial</v>
      </c>
      <c r="F732" s="1" t="s">
        <v>416</v>
      </c>
      <c r="G732" s="1" t="s">
        <v>236</v>
      </c>
      <c r="H732" s="1">
        <v>2009</v>
      </c>
      <c r="I732" s="60">
        <f>VLOOKUP(H732,PROCV!E$33:F$44,2,0)</f>
        <v>1.6292670641140776</v>
      </c>
      <c r="J732" s="71">
        <v>37795</v>
      </c>
      <c r="K732" s="44">
        <f t="shared" si="11"/>
        <v>61578.148688191563</v>
      </c>
    </row>
    <row r="733" spans="1:11" s="43" customFormat="1" ht="19.7" customHeight="1" x14ac:dyDescent="0.25">
      <c r="A733" s="43" t="s">
        <v>148</v>
      </c>
      <c r="B733" s="1" t="s">
        <v>292</v>
      </c>
      <c r="C733" s="1" t="s">
        <v>307</v>
      </c>
      <c r="D733" s="1" t="s">
        <v>306</v>
      </c>
      <c r="E733" s="45" t="str">
        <f>VLOOKUP(C733,PROCV!E$50:G$126,3,0)</f>
        <v>NA</v>
      </c>
      <c r="F733" s="1" t="s">
        <v>416</v>
      </c>
      <c r="G733" s="1" t="s">
        <v>236</v>
      </c>
      <c r="H733" s="1">
        <v>2009</v>
      </c>
      <c r="I733" s="60">
        <f>VLOOKUP(H733,PROCV!E$33:F$44,2,0)</f>
        <v>1.6292670641140776</v>
      </c>
      <c r="J733" s="71">
        <v>2916</v>
      </c>
      <c r="K733" s="44">
        <f t="shared" si="11"/>
        <v>4750.9427589566503</v>
      </c>
    </row>
    <row r="734" spans="1:11" s="43" customFormat="1" ht="19.7" customHeight="1" x14ac:dyDescent="0.25">
      <c r="A734" s="43" t="s">
        <v>148</v>
      </c>
      <c r="B734" s="1" t="s">
        <v>292</v>
      </c>
      <c r="C734" s="1" t="s">
        <v>271</v>
      </c>
      <c r="D734" s="1" t="s">
        <v>270</v>
      </c>
      <c r="E734" s="45" t="str">
        <f>VLOOKUP(C734,PROCV!E$50:G$126,3,0)</f>
        <v>Editorial</v>
      </c>
      <c r="F734" s="1" t="s">
        <v>416</v>
      </c>
      <c r="G734" s="1" t="s">
        <v>236</v>
      </c>
      <c r="H734" s="1">
        <v>2009</v>
      </c>
      <c r="I734" s="60">
        <f>VLOOKUP(H734,PROCV!E$33:F$44,2,0)</f>
        <v>1.6292670641140776</v>
      </c>
      <c r="J734" s="71">
        <v>95200</v>
      </c>
      <c r="K734" s="44">
        <f t="shared" si="11"/>
        <v>155106.2245036602</v>
      </c>
    </row>
    <row r="735" spans="1:11" s="43" customFormat="1" ht="19.7" customHeight="1" x14ac:dyDescent="0.25">
      <c r="A735" s="43" t="s">
        <v>148</v>
      </c>
      <c r="B735" s="1" t="s">
        <v>292</v>
      </c>
      <c r="C735" s="1" t="s">
        <v>271</v>
      </c>
      <c r="D735" s="1" t="s">
        <v>270</v>
      </c>
      <c r="E735" s="45" t="str">
        <f>VLOOKUP(C735,PROCV!E$50:G$126,3,0)</f>
        <v>Editorial</v>
      </c>
      <c r="F735" s="1" t="s">
        <v>416</v>
      </c>
      <c r="G735" s="1" t="s">
        <v>236</v>
      </c>
      <c r="H735" s="1">
        <v>2009</v>
      </c>
      <c r="I735" s="60">
        <f>VLOOKUP(H735,PROCV!E$33:F$44,2,0)</f>
        <v>1.6292670641140776</v>
      </c>
      <c r="J735" s="71">
        <v>14618</v>
      </c>
      <c r="K735" s="44">
        <f t="shared" si="11"/>
        <v>23816.625943219587</v>
      </c>
    </row>
    <row r="736" spans="1:11" s="43" customFormat="1" ht="19.7" customHeight="1" x14ac:dyDescent="0.25">
      <c r="A736" s="43" t="s">
        <v>148</v>
      </c>
      <c r="B736" s="1" t="s">
        <v>292</v>
      </c>
      <c r="C736" s="1" t="s">
        <v>269</v>
      </c>
      <c r="D736" s="1" t="s">
        <v>268</v>
      </c>
      <c r="E736" s="45" t="str">
        <f>VLOOKUP(C736,PROCV!E$50:G$126,3,0)</f>
        <v>NA</v>
      </c>
      <c r="F736" s="1" t="s">
        <v>416</v>
      </c>
      <c r="G736" s="1" t="s">
        <v>236</v>
      </c>
      <c r="H736" s="1">
        <v>2009</v>
      </c>
      <c r="I736" s="60">
        <f>VLOOKUP(H736,PROCV!E$33:F$44,2,0)</f>
        <v>1.6292670641140776</v>
      </c>
      <c r="J736" s="71">
        <v>73208</v>
      </c>
      <c r="K736" s="44">
        <f t="shared" si="11"/>
        <v>119275.38322966339</v>
      </c>
    </row>
    <row r="737" spans="1:11" s="43" customFormat="1" ht="19.7" customHeight="1" x14ac:dyDescent="0.25">
      <c r="A737" s="43" t="s">
        <v>148</v>
      </c>
      <c r="B737" s="1" t="s">
        <v>292</v>
      </c>
      <c r="C737" s="1" t="s">
        <v>267</v>
      </c>
      <c r="D737" s="1" t="s">
        <v>266</v>
      </c>
      <c r="E737" s="45" t="str">
        <f>VLOOKUP(C737,PROCV!E$50:G$126,3,0)</f>
        <v>Audiovisual</v>
      </c>
      <c r="F737" s="1" t="s">
        <v>416</v>
      </c>
      <c r="G737" s="1" t="s">
        <v>265</v>
      </c>
      <c r="H737" s="1">
        <v>2009</v>
      </c>
      <c r="I737" s="60">
        <f>VLOOKUP(H737,PROCV!E$33:F$44,2,0)</f>
        <v>1.6292670641140776</v>
      </c>
      <c r="J737" s="71">
        <v>240000</v>
      </c>
      <c r="K737" s="44">
        <f t="shared" si="11"/>
        <v>391024.09538737865</v>
      </c>
    </row>
    <row r="738" spans="1:11" s="43" customFormat="1" ht="19.7" customHeight="1" x14ac:dyDescent="0.25">
      <c r="A738" s="43" t="s">
        <v>148</v>
      </c>
      <c r="B738" s="1" t="s">
        <v>292</v>
      </c>
      <c r="C738" s="1" t="s">
        <v>267</v>
      </c>
      <c r="D738" s="1" t="s">
        <v>266</v>
      </c>
      <c r="E738" s="45" t="str">
        <f>VLOOKUP(C738,PROCV!E$50:G$126,3,0)</f>
        <v>Audiovisual</v>
      </c>
      <c r="F738" s="1" t="s">
        <v>416</v>
      </c>
      <c r="G738" s="1" t="s">
        <v>265</v>
      </c>
      <c r="H738" s="1">
        <v>2009</v>
      </c>
      <c r="I738" s="60">
        <f>VLOOKUP(H738,PROCV!E$33:F$44,2,0)</f>
        <v>1.6292670641140776</v>
      </c>
      <c r="J738" s="71">
        <v>200000</v>
      </c>
      <c r="K738" s="44">
        <f t="shared" si="11"/>
        <v>325853.41282281553</v>
      </c>
    </row>
    <row r="739" spans="1:11" s="43" customFormat="1" ht="19.7" customHeight="1" x14ac:dyDescent="0.25">
      <c r="A739" s="43" t="s">
        <v>148</v>
      </c>
      <c r="B739" s="1" t="s">
        <v>292</v>
      </c>
      <c r="C739" s="1" t="s">
        <v>264</v>
      </c>
      <c r="D739" s="1" t="s">
        <v>263</v>
      </c>
      <c r="E739" s="45" t="str">
        <f>VLOOKUP(C739,PROCV!E$50:G$126,3,0)</f>
        <v>Audiovisual</v>
      </c>
      <c r="F739" s="1" t="s">
        <v>416</v>
      </c>
      <c r="G739" s="1" t="s">
        <v>236</v>
      </c>
      <c r="H739" s="1">
        <v>2009</v>
      </c>
      <c r="I739" s="60">
        <f>VLOOKUP(H739,PROCV!E$33:F$44,2,0)</f>
        <v>1.6292670641140776</v>
      </c>
      <c r="J739" s="71">
        <v>3030</v>
      </c>
      <c r="K739" s="44">
        <f t="shared" si="11"/>
        <v>4936.6792042656552</v>
      </c>
    </row>
    <row r="740" spans="1:11" s="43" customFormat="1" ht="19.7" customHeight="1" x14ac:dyDescent="0.25">
      <c r="A740" s="43" t="s">
        <v>148</v>
      </c>
      <c r="B740" s="1" t="s">
        <v>292</v>
      </c>
      <c r="C740" s="1" t="s">
        <v>254</v>
      </c>
      <c r="D740" s="1" t="s">
        <v>253</v>
      </c>
      <c r="E740" s="45" t="str">
        <f>VLOOKUP(C740,PROCV!E$50:G$126,3,0)</f>
        <v>Música</v>
      </c>
      <c r="F740" s="1" t="s">
        <v>416</v>
      </c>
      <c r="G740" s="1" t="s">
        <v>236</v>
      </c>
      <c r="H740" s="1">
        <v>2009</v>
      </c>
      <c r="I740" s="60">
        <f>VLOOKUP(H740,PROCV!E$33:F$44,2,0)</f>
        <v>1.6292670641140776</v>
      </c>
      <c r="J740" s="71">
        <v>11025</v>
      </c>
      <c r="K740" s="44">
        <f t="shared" si="11"/>
        <v>17962.669381857704</v>
      </c>
    </row>
    <row r="741" spans="1:11" s="43" customFormat="1" ht="19.7" customHeight="1" x14ac:dyDescent="0.25">
      <c r="A741" s="43" t="s">
        <v>148</v>
      </c>
      <c r="B741" s="1" t="s">
        <v>292</v>
      </c>
      <c r="C741" s="1" t="s">
        <v>252</v>
      </c>
      <c r="D741" s="1" t="s">
        <v>251</v>
      </c>
      <c r="E741" s="45" t="str">
        <f>VLOOKUP(C741,PROCV!E$50:G$126,3,0)</f>
        <v>Audiovisual</v>
      </c>
      <c r="F741" s="1" t="s">
        <v>416</v>
      </c>
      <c r="G741" s="1" t="s">
        <v>236</v>
      </c>
      <c r="H741" s="1">
        <v>2009</v>
      </c>
      <c r="I741" s="60">
        <f>VLOOKUP(H741,PROCV!E$33:F$44,2,0)</f>
        <v>1.6292670641140776</v>
      </c>
      <c r="J741" s="71">
        <v>6566</v>
      </c>
      <c r="K741" s="44">
        <f t="shared" si="11"/>
        <v>10697.767542973033</v>
      </c>
    </row>
    <row r="742" spans="1:11" s="43" customFormat="1" ht="19.7" customHeight="1" x14ac:dyDescent="0.25">
      <c r="A742" s="43" t="s">
        <v>148</v>
      </c>
      <c r="B742" s="1" t="s">
        <v>292</v>
      </c>
      <c r="C742" s="1" t="s">
        <v>252</v>
      </c>
      <c r="D742" s="1" t="s">
        <v>251</v>
      </c>
      <c r="E742" s="45" t="str">
        <f>VLOOKUP(C742,PROCV!E$50:G$126,3,0)</f>
        <v>Audiovisual</v>
      </c>
      <c r="F742" s="1" t="s">
        <v>416</v>
      </c>
      <c r="G742" s="1" t="s">
        <v>236</v>
      </c>
      <c r="H742" s="1">
        <v>2009</v>
      </c>
      <c r="I742" s="60">
        <f>VLOOKUP(H742,PROCV!E$33:F$44,2,0)</f>
        <v>1.6292670641140776</v>
      </c>
      <c r="J742" s="71">
        <v>22400</v>
      </c>
      <c r="K742" s="44">
        <f t="shared" si="11"/>
        <v>36495.582236155336</v>
      </c>
    </row>
    <row r="743" spans="1:11" s="43" customFormat="1" ht="19.7" customHeight="1" x14ac:dyDescent="0.25">
      <c r="A743" s="43" t="s">
        <v>148</v>
      </c>
      <c r="B743" s="1" t="s">
        <v>292</v>
      </c>
      <c r="C743" s="1" t="s">
        <v>250</v>
      </c>
      <c r="D743" s="1" t="s">
        <v>249</v>
      </c>
      <c r="E743" s="45" t="str">
        <f>VLOOKUP(C743,PROCV!E$50:G$126,3,0)</f>
        <v>Audiovisual</v>
      </c>
      <c r="F743" s="1" t="s">
        <v>416</v>
      </c>
      <c r="G743" s="1" t="s">
        <v>236</v>
      </c>
      <c r="H743" s="1">
        <v>2009</v>
      </c>
      <c r="I743" s="60">
        <f>VLOOKUP(H743,PROCV!E$33:F$44,2,0)</f>
        <v>1.6292670641140776</v>
      </c>
      <c r="J743" s="71">
        <v>261524</v>
      </c>
      <c r="K743" s="44">
        <f t="shared" si="11"/>
        <v>426092.43967537006</v>
      </c>
    </row>
    <row r="744" spans="1:11" s="43" customFormat="1" ht="19.7" customHeight="1" x14ac:dyDescent="0.25">
      <c r="A744" s="43" t="s">
        <v>148</v>
      </c>
      <c r="B744" s="1" t="s">
        <v>292</v>
      </c>
      <c r="C744" s="1" t="s">
        <v>250</v>
      </c>
      <c r="D744" s="1" t="s">
        <v>249</v>
      </c>
      <c r="E744" s="45" t="str">
        <f>VLOOKUP(C744,PROCV!E$50:G$126,3,0)</f>
        <v>Audiovisual</v>
      </c>
      <c r="F744" s="1" t="s">
        <v>416</v>
      </c>
      <c r="G744" s="1" t="s">
        <v>236</v>
      </c>
      <c r="H744" s="1">
        <v>2009</v>
      </c>
      <c r="I744" s="60">
        <f>VLOOKUP(H744,PROCV!E$33:F$44,2,0)</f>
        <v>1.6292670641140776</v>
      </c>
      <c r="J744" s="71">
        <v>53178</v>
      </c>
      <c r="K744" s="44">
        <f t="shared" si="11"/>
        <v>86641.163935458419</v>
      </c>
    </row>
    <row r="745" spans="1:11" s="43" customFormat="1" ht="19.7" customHeight="1" x14ac:dyDescent="0.25">
      <c r="A745" s="43" t="s">
        <v>148</v>
      </c>
      <c r="B745" s="1" t="s">
        <v>292</v>
      </c>
      <c r="C745" s="1" t="s">
        <v>250</v>
      </c>
      <c r="D745" s="1" t="s">
        <v>249</v>
      </c>
      <c r="E745" s="45" t="str">
        <f>VLOOKUP(C745,PROCV!E$50:G$126,3,0)</f>
        <v>Audiovisual</v>
      </c>
      <c r="F745" s="1" t="s">
        <v>416</v>
      </c>
      <c r="G745" s="1" t="s">
        <v>236</v>
      </c>
      <c r="H745" s="1">
        <v>2009</v>
      </c>
      <c r="I745" s="60">
        <f>VLOOKUP(H745,PROCV!E$33:F$44,2,0)</f>
        <v>1.6292670641140776</v>
      </c>
      <c r="J745" s="71">
        <v>213149</v>
      </c>
      <c r="K745" s="44">
        <f t="shared" si="11"/>
        <v>347276.64544885152</v>
      </c>
    </row>
    <row r="746" spans="1:11" s="43" customFormat="1" ht="19.7" customHeight="1" x14ac:dyDescent="0.25">
      <c r="A746" s="43" t="s">
        <v>148</v>
      </c>
      <c r="B746" s="1" t="s">
        <v>292</v>
      </c>
      <c r="C746" s="1" t="s">
        <v>250</v>
      </c>
      <c r="D746" s="1" t="s">
        <v>249</v>
      </c>
      <c r="E746" s="45" t="str">
        <f>VLOOKUP(C746,PROCV!E$50:G$126,3,0)</f>
        <v>Audiovisual</v>
      </c>
      <c r="F746" s="1" t="s">
        <v>416</v>
      </c>
      <c r="G746" s="1" t="s">
        <v>236</v>
      </c>
      <c r="H746" s="1">
        <v>2009</v>
      </c>
      <c r="I746" s="60">
        <f>VLOOKUP(H746,PROCV!E$33:F$44,2,0)</f>
        <v>1.6292670641140776</v>
      </c>
      <c r="J746" s="71">
        <v>9180</v>
      </c>
      <c r="K746" s="44">
        <f t="shared" si="11"/>
        <v>14956.671648567233</v>
      </c>
    </row>
    <row r="747" spans="1:11" s="43" customFormat="1" ht="19.7" customHeight="1" x14ac:dyDescent="0.25">
      <c r="A747" s="43" t="s">
        <v>148</v>
      </c>
      <c r="B747" s="1" t="s">
        <v>292</v>
      </c>
      <c r="C747" s="1" t="s">
        <v>246</v>
      </c>
      <c r="D747" s="1" t="s">
        <v>245</v>
      </c>
      <c r="E747" s="45" t="str">
        <f>VLOOKUP(C747,PROCV!E$50:G$126,3,0)</f>
        <v>Artes Cênicas e Espetáculos</v>
      </c>
      <c r="F747" s="1" t="s">
        <v>416</v>
      </c>
      <c r="G747" s="1" t="s">
        <v>236</v>
      </c>
      <c r="H747" s="1">
        <v>2009</v>
      </c>
      <c r="I747" s="60">
        <f>VLOOKUP(H747,PROCV!E$33:F$44,2,0)</f>
        <v>1.6292670641140776</v>
      </c>
      <c r="J747" s="71">
        <v>9241</v>
      </c>
      <c r="K747" s="44">
        <f t="shared" si="11"/>
        <v>15056.056939478191</v>
      </c>
    </row>
    <row r="748" spans="1:11" s="43" customFormat="1" ht="19.7" customHeight="1" x14ac:dyDescent="0.25">
      <c r="A748" s="43" t="s">
        <v>148</v>
      </c>
      <c r="B748" s="1" t="s">
        <v>292</v>
      </c>
      <c r="C748" s="1" t="s">
        <v>246</v>
      </c>
      <c r="D748" s="1" t="s">
        <v>245</v>
      </c>
      <c r="E748" s="45" t="str">
        <f>VLOOKUP(C748,PROCV!E$50:G$126,3,0)</f>
        <v>Artes Cênicas e Espetáculos</v>
      </c>
      <c r="F748" s="1" t="s">
        <v>416</v>
      </c>
      <c r="G748" s="1" t="s">
        <v>236</v>
      </c>
      <c r="H748" s="1">
        <v>2009</v>
      </c>
      <c r="I748" s="60">
        <f>VLOOKUP(H748,PROCV!E$33:F$44,2,0)</f>
        <v>1.6292670641140776</v>
      </c>
      <c r="J748" s="71">
        <v>1357</v>
      </c>
      <c r="K748" s="44">
        <f t="shared" si="11"/>
        <v>2210.9154060028031</v>
      </c>
    </row>
    <row r="749" spans="1:11" s="43" customFormat="1" ht="19.7" customHeight="1" x14ac:dyDescent="0.25">
      <c r="A749" s="43" t="s">
        <v>148</v>
      </c>
      <c r="B749" s="1" t="s">
        <v>292</v>
      </c>
      <c r="C749" s="1" t="s">
        <v>246</v>
      </c>
      <c r="D749" s="1" t="s">
        <v>245</v>
      </c>
      <c r="E749" s="45" t="str">
        <f>VLOOKUP(C749,PROCV!E$50:G$126,3,0)</f>
        <v>Artes Cênicas e Espetáculos</v>
      </c>
      <c r="F749" s="1" t="s">
        <v>416</v>
      </c>
      <c r="G749" s="1" t="s">
        <v>236</v>
      </c>
      <c r="H749" s="1">
        <v>2009</v>
      </c>
      <c r="I749" s="60">
        <f>VLOOKUP(H749,PROCV!E$33:F$44,2,0)</f>
        <v>1.6292670641140776</v>
      </c>
      <c r="J749" s="71">
        <v>4352</v>
      </c>
      <c r="K749" s="44">
        <f t="shared" si="11"/>
        <v>7090.5702630244659</v>
      </c>
    </row>
    <row r="750" spans="1:11" s="43" customFormat="1" ht="19.7" customHeight="1" x14ac:dyDescent="0.25">
      <c r="A750" s="43" t="s">
        <v>148</v>
      </c>
      <c r="B750" s="1" t="s">
        <v>292</v>
      </c>
      <c r="C750" s="1" t="s">
        <v>246</v>
      </c>
      <c r="D750" s="1" t="s">
        <v>245</v>
      </c>
      <c r="E750" s="45" t="str">
        <f>VLOOKUP(C750,PROCV!E$50:G$126,3,0)</f>
        <v>Artes Cênicas e Espetáculos</v>
      </c>
      <c r="F750" s="1" t="s">
        <v>416</v>
      </c>
      <c r="G750" s="1" t="s">
        <v>236</v>
      </c>
      <c r="H750" s="1">
        <v>2009</v>
      </c>
      <c r="I750" s="60">
        <f>VLOOKUP(H750,PROCV!E$33:F$44,2,0)</f>
        <v>1.6292670641140776</v>
      </c>
      <c r="J750" s="71">
        <v>2899</v>
      </c>
      <c r="K750" s="44">
        <f t="shared" si="11"/>
        <v>4723.2452188667112</v>
      </c>
    </row>
    <row r="751" spans="1:11" s="43" customFormat="1" ht="19.7" customHeight="1" x14ac:dyDescent="0.25">
      <c r="A751" s="43" t="s">
        <v>148</v>
      </c>
      <c r="B751" s="1" t="s">
        <v>292</v>
      </c>
      <c r="C751" s="1" t="s">
        <v>246</v>
      </c>
      <c r="D751" s="1" t="s">
        <v>245</v>
      </c>
      <c r="E751" s="45" t="str">
        <f>VLOOKUP(C751,PROCV!E$50:G$126,3,0)</f>
        <v>Artes Cênicas e Espetáculos</v>
      </c>
      <c r="F751" s="1" t="s">
        <v>416</v>
      </c>
      <c r="G751" s="1" t="s">
        <v>236</v>
      </c>
      <c r="H751" s="1">
        <v>2009</v>
      </c>
      <c r="I751" s="60">
        <f>VLOOKUP(H751,PROCV!E$33:F$44,2,0)</f>
        <v>1.6292670641140776</v>
      </c>
      <c r="J751" s="71">
        <v>10000</v>
      </c>
      <c r="K751" s="44">
        <f t="shared" si="11"/>
        <v>16292.670641140776</v>
      </c>
    </row>
    <row r="752" spans="1:11" s="43" customFormat="1" ht="19.7" customHeight="1" x14ac:dyDescent="0.25">
      <c r="A752" s="43" t="s">
        <v>148</v>
      </c>
      <c r="B752" s="1" t="s">
        <v>292</v>
      </c>
      <c r="C752" s="1" t="s">
        <v>332</v>
      </c>
      <c r="D752" s="1" t="s">
        <v>331</v>
      </c>
      <c r="E752" s="45" t="str">
        <f>VLOOKUP(C752,PROCV!E$50:G$126,3,0)</f>
        <v>Artes Cênicas e Espetáculos</v>
      </c>
      <c r="F752" s="1" t="s">
        <v>416</v>
      </c>
      <c r="G752" s="1" t="s">
        <v>236</v>
      </c>
      <c r="H752" s="1">
        <v>2009</v>
      </c>
      <c r="I752" s="60">
        <f>VLOOKUP(H752,PROCV!E$33:F$44,2,0)</f>
        <v>1.6292670641140776</v>
      </c>
      <c r="J752" s="71">
        <v>41932</v>
      </c>
      <c r="K752" s="44">
        <f t="shared" si="11"/>
        <v>68318.426532431506</v>
      </c>
    </row>
    <row r="753" spans="1:11" s="43" customFormat="1" ht="19.7" customHeight="1" x14ac:dyDescent="0.25">
      <c r="A753" s="43" t="s">
        <v>148</v>
      </c>
      <c r="B753" s="1" t="s">
        <v>292</v>
      </c>
      <c r="C753" s="1" t="s">
        <v>238</v>
      </c>
      <c r="D753" s="1" t="s">
        <v>237</v>
      </c>
      <c r="E753" s="45" t="str">
        <f>VLOOKUP(C753,PROCV!E$50:G$126,3,0)</f>
        <v>Artes Cênicas e Espetáculos</v>
      </c>
      <c r="F753" s="1" t="s">
        <v>416</v>
      </c>
      <c r="G753" s="1" t="s">
        <v>236</v>
      </c>
      <c r="H753" s="1">
        <v>2009</v>
      </c>
      <c r="I753" s="60">
        <f>VLOOKUP(H753,PROCV!E$33:F$44,2,0)</f>
        <v>1.6292670641140776</v>
      </c>
      <c r="J753" s="71">
        <v>2743</v>
      </c>
      <c r="K753" s="44">
        <f t="shared" si="11"/>
        <v>4469.0795568649146</v>
      </c>
    </row>
    <row r="754" spans="1:11" s="43" customFormat="1" ht="19.7" customHeight="1" x14ac:dyDescent="0.25">
      <c r="A754" s="43" t="s">
        <v>148</v>
      </c>
      <c r="B754" s="1" t="s">
        <v>292</v>
      </c>
      <c r="C754" s="1" t="s">
        <v>238</v>
      </c>
      <c r="D754" s="1" t="s">
        <v>237</v>
      </c>
      <c r="E754" s="45" t="str">
        <f>VLOOKUP(C754,PROCV!E$50:G$126,3,0)</f>
        <v>Artes Cênicas e Espetáculos</v>
      </c>
      <c r="F754" s="1" t="s">
        <v>416</v>
      </c>
      <c r="G754" s="1" t="s">
        <v>236</v>
      </c>
      <c r="H754" s="1">
        <v>2009</v>
      </c>
      <c r="I754" s="60">
        <f>VLOOKUP(H754,PROCV!E$33:F$44,2,0)</f>
        <v>1.6292670641140776</v>
      </c>
      <c r="J754" s="71">
        <v>2800</v>
      </c>
      <c r="K754" s="44">
        <f t="shared" si="11"/>
        <v>4561.9477795194171</v>
      </c>
    </row>
    <row r="755" spans="1:11" s="43" customFormat="1" ht="19.7" customHeight="1" x14ac:dyDescent="0.25">
      <c r="A755" s="43" t="s">
        <v>148</v>
      </c>
      <c r="B755" s="1" t="s">
        <v>292</v>
      </c>
      <c r="C755" s="1" t="s">
        <v>238</v>
      </c>
      <c r="D755" s="1" t="s">
        <v>237</v>
      </c>
      <c r="E755" s="45" t="str">
        <f>VLOOKUP(C755,PROCV!E$50:G$126,3,0)</f>
        <v>Artes Cênicas e Espetáculos</v>
      </c>
      <c r="F755" s="1" t="s">
        <v>416</v>
      </c>
      <c r="G755" s="1" t="s">
        <v>236</v>
      </c>
      <c r="H755" s="1">
        <v>2009</v>
      </c>
      <c r="I755" s="60">
        <f>VLOOKUP(H755,PROCV!E$33:F$44,2,0)</f>
        <v>1.6292670641140776</v>
      </c>
      <c r="J755" s="71">
        <v>43484</v>
      </c>
      <c r="K755" s="44">
        <f t="shared" si="11"/>
        <v>70847.049015936558</v>
      </c>
    </row>
    <row r="756" spans="1:11" s="43" customFormat="1" ht="19.7" customHeight="1" x14ac:dyDescent="0.25">
      <c r="A756" s="43" t="s">
        <v>148</v>
      </c>
      <c r="B756" s="1" t="s">
        <v>292</v>
      </c>
      <c r="C756" s="1" t="s">
        <v>238</v>
      </c>
      <c r="D756" s="1" t="s">
        <v>237</v>
      </c>
      <c r="E756" s="45" t="str">
        <f>VLOOKUP(C756,PROCV!E$50:G$126,3,0)</f>
        <v>Artes Cênicas e Espetáculos</v>
      </c>
      <c r="F756" s="1" t="s">
        <v>416</v>
      </c>
      <c r="G756" s="1" t="s">
        <v>236</v>
      </c>
      <c r="H756" s="1">
        <v>2009</v>
      </c>
      <c r="I756" s="60">
        <f>VLOOKUP(H756,PROCV!E$33:F$44,2,0)</f>
        <v>1.6292670641140776</v>
      </c>
      <c r="J756" s="71">
        <v>16687</v>
      </c>
      <c r="K756" s="44">
        <f t="shared" si="11"/>
        <v>27187.579498871612</v>
      </c>
    </row>
    <row r="757" spans="1:11" s="43" customFormat="1" ht="19.7" customHeight="1" x14ac:dyDescent="0.25">
      <c r="A757" s="43" t="s">
        <v>148</v>
      </c>
      <c r="B757" s="1" t="s">
        <v>292</v>
      </c>
      <c r="C757" s="1" t="s">
        <v>241</v>
      </c>
      <c r="D757" s="1" t="s">
        <v>240</v>
      </c>
      <c r="E757" s="45" t="str">
        <f>VLOOKUP(C757,PROCV!E$50:G$126,3,0)</f>
        <v>Artes Cênicas e Espetáculos</v>
      </c>
      <c r="F757" s="1" t="s">
        <v>416</v>
      </c>
      <c r="G757" s="1" t="s">
        <v>236</v>
      </c>
      <c r="H757" s="1">
        <v>2009</v>
      </c>
      <c r="I757" s="60">
        <f>VLOOKUP(H757,PROCV!E$33:F$44,2,0)</f>
        <v>1.6292670641140776</v>
      </c>
      <c r="J757" s="71">
        <v>16083</v>
      </c>
      <c r="K757" s="44">
        <f t="shared" si="11"/>
        <v>26203.502192146709</v>
      </c>
    </row>
    <row r="758" spans="1:11" s="43" customFormat="1" ht="19.7" customHeight="1" x14ac:dyDescent="0.25">
      <c r="A758" s="43" t="s">
        <v>148</v>
      </c>
      <c r="B758" s="1" t="s">
        <v>292</v>
      </c>
      <c r="C758" s="1" t="s">
        <v>241</v>
      </c>
      <c r="D758" s="1" t="s">
        <v>240</v>
      </c>
      <c r="E758" s="45" t="str">
        <f>VLOOKUP(C758,PROCV!E$50:G$126,3,0)</f>
        <v>Artes Cênicas e Espetáculos</v>
      </c>
      <c r="F758" s="1" t="s">
        <v>416</v>
      </c>
      <c r="G758" s="1" t="s">
        <v>236</v>
      </c>
      <c r="H758" s="1">
        <v>2009</v>
      </c>
      <c r="I758" s="60">
        <f>VLOOKUP(H758,PROCV!E$33:F$44,2,0)</f>
        <v>1.6292670641140776</v>
      </c>
      <c r="J758" s="71">
        <v>12876</v>
      </c>
      <c r="K758" s="44">
        <f t="shared" si="11"/>
        <v>20978.442717532864</v>
      </c>
    </row>
    <row r="759" spans="1:11" s="43" customFormat="1" ht="19.7" customHeight="1" x14ac:dyDescent="0.25">
      <c r="A759" s="43" t="s">
        <v>148</v>
      </c>
      <c r="B759" s="1" t="s">
        <v>292</v>
      </c>
      <c r="C759" s="1" t="s">
        <v>348</v>
      </c>
      <c r="D759" s="1" t="s">
        <v>347</v>
      </c>
      <c r="E759" s="45" t="str">
        <f>VLOOKUP(C759,PROCV!E$50:G$126,3,0)</f>
        <v>Patrimônio</v>
      </c>
      <c r="F759" s="1" t="s">
        <v>415</v>
      </c>
      <c r="G759" s="1" t="s">
        <v>265</v>
      </c>
      <c r="H759" s="1">
        <v>2009</v>
      </c>
      <c r="I759" s="60">
        <f>VLOOKUP(H759,PROCV!E$33:F$44,2,0)</f>
        <v>1.6292670641140776</v>
      </c>
      <c r="J759" s="71">
        <v>48560</v>
      </c>
      <c r="K759" s="44">
        <f t="shared" si="11"/>
        <v>79117.208633379603</v>
      </c>
    </row>
    <row r="760" spans="1:11" s="43" customFormat="1" ht="19.7" customHeight="1" x14ac:dyDescent="0.25">
      <c r="A760" s="43" t="s">
        <v>148</v>
      </c>
      <c r="B760" s="1" t="s">
        <v>292</v>
      </c>
      <c r="C760" s="1" t="s">
        <v>348</v>
      </c>
      <c r="D760" s="1" t="s">
        <v>347</v>
      </c>
      <c r="E760" s="45" t="str">
        <f>VLOOKUP(C760,PROCV!E$50:G$126,3,0)</f>
        <v>Patrimônio</v>
      </c>
      <c r="F760" s="1" t="s">
        <v>415</v>
      </c>
      <c r="G760" s="1" t="s">
        <v>265</v>
      </c>
      <c r="H760" s="1">
        <v>2009</v>
      </c>
      <c r="I760" s="60">
        <f>VLOOKUP(H760,PROCV!E$33:F$44,2,0)</f>
        <v>1.6292670641140776</v>
      </c>
      <c r="J760" s="71">
        <v>400000</v>
      </c>
      <c r="K760" s="44">
        <f t="shared" si="11"/>
        <v>651706.82564563106</v>
      </c>
    </row>
    <row r="761" spans="1:11" s="43" customFormat="1" ht="19.7" customHeight="1" x14ac:dyDescent="0.25">
      <c r="A761" s="43" t="s">
        <v>148</v>
      </c>
      <c r="B761" s="1" t="s">
        <v>292</v>
      </c>
      <c r="C761" s="1" t="s">
        <v>318</v>
      </c>
      <c r="D761" s="1" t="s">
        <v>317</v>
      </c>
      <c r="E761" s="45" t="str">
        <f>VLOOKUP(C761,PROCV!E$50:G$126,3,0)</f>
        <v>Patrimônio</v>
      </c>
      <c r="F761" s="1" t="s">
        <v>415</v>
      </c>
      <c r="G761" s="1" t="s">
        <v>265</v>
      </c>
      <c r="H761" s="1">
        <v>2009</v>
      </c>
      <c r="I761" s="60">
        <f>VLOOKUP(H761,PROCV!E$33:F$44,2,0)</f>
        <v>1.6292670641140776</v>
      </c>
      <c r="J761" s="71">
        <v>1600000</v>
      </c>
      <c r="K761" s="44">
        <f t="shared" si="11"/>
        <v>2606827.3025825243</v>
      </c>
    </row>
    <row r="762" spans="1:11" s="43" customFormat="1" ht="19.7" customHeight="1" x14ac:dyDescent="0.25">
      <c r="A762" s="43" t="s">
        <v>151</v>
      </c>
      <c r="B762" s="1" t="s">
        <v>292</v>
      </c>
      <c r="C762" s="1" t="s">
        <v>291</v>
      </c>
      <c r="D762" s="1" t="s">
        <v>290</v>
      </c>
      <c r="E762" s="45" t="str">
        <f>VLOOKUP(C762,PROCV!E$50:G$126,3,0)</f>
        <v>NA</v>
      </c>
      <c r="F762" s="1" t="s">
        <v>416</v>
      </c>
      <c r="G762" s="1" t="s">
        <v>236</v>
      </c>
      <c r="H762" s="1">
        <v>2009</v>
      </c>
      <c r="I762" s="60">
        <f>VLOOKUP(H762,PROCV!E$33:F$44,2,0)</f>
        <v>1.6292670641140776</v>
      </c>
      <c r="J762" s="71">
        <v>22147</v>
      </c>
      <c r="K762" s="44">
        <f t="shared" si="11"/>
        <v>36083.377668934474</v>
      </c>
    </row>
    <row r="763" spans="1:11" s="43" customFormat="1" ht="19.7" customHeight="1" x14ac:dyDescent="0.25">
      <c r="A763" s="43" t="s">
        <v>151</v>
      </c>
      <c r="B763" s="1" t="s">
        <v>292</v>
      </c>
      <c r="C763" s="1" t="s">
        <v>320</v>
      </c>
      <c r="D763" s="1" t="s">
        <v>319</v>
      </c>
      <c r="E763" s="45" t="str">
        <f>VLOOKUP(C763,PROCV!E$50:G$126,3,0)</f>
        <v>Música</v>
      </c>
      <c r="F763" s="1" t="s">
        <v>416</v>
      </c>
      <c r="G763" s="1" t="s">
        <v>236</v>
      </c>
      <c r="H763" s="1">
        <v>2009</v>
      </c>
      <c r="I763" s="60">
        <f>VLOOKUP(H763,PROCV!E$33:F$44,2,0)</f>
        <v>1.6292670641140776</v>
      </c>
      <c r="J763" s="71">
        <v>4384</v>
      </c>
      <c r="K763" s="44">
        <f t="shared" si="11"/>
        <v>7142.7068090761159</v>
      </c>
    </row>
    <row r="764" spans="1:11" s="43" customFormat="1" ht="19.7" customHeight="1" x14ac:dyDescent="0.25">
      <c r="A764" s="43" t="s">
        <v>151</v>
      </c>
      <c r="B764" s="1" t="s">
        <v>292</v>
      </c>
      <c r="C764" s="1" t="s">
        <v>289</v>
      </c>
      <c r="D764" s="1" t="s">
        <v>288</v>
      </c>
      <c r="E764" s="45" t="str">
        <f>VLOOKUP(C764,PROCV!E$50:G$126,3,0)</f>
        <v>Editorial</v>
      </c>
      <c r="F764" s="1" t="s">
        <v>416</v>
      </c>
      <c r="G764" s="1" t="s">
        <v>236</v>
      </c>
      <c r="H764" s="1">
        <v>2009</v>
      </c>
      <c r="I764" s="60">
        <f>VLOOKUP(H764,PROCV!E$33:F$44,2,0)</f>
        <v>1.6292670641140776</v>
      </c>
      <c r="J764" s="71">
        <v>9724</v>
      </c>
      <c r="K764" s="44">
        <f t="shared" si="11"/>
        <v>15842.992931445291</v>
      </c>
    </row>
    <row r="765" spans="1:11" s="43" customFormat="1" ht="19.7" customHeight="1" x14ac:dyDescent="0.25">
      <c r="A765" s="43" t="s">
        <v>151</v>
      </c>
      <c r="B765" s="1" t="s">
        <v>292</v>
      </c>
      <c r="C765" s="1" t="s">
        <v>289</v>
      </c>
      <c r="D765" s="1" t="s">
        <v>288</v>
      </c>
      <c r="E765" s="45" t="str">
        <f>VLOOKUP(C765,PROCV!E$50:G$126,3,0)</f>
        <v>Editorial</v>
      </c>
      <c r="F765" s="1" t="s">
        <v>416</v>
      </c>
      <c r="G765" s="1" t="s">
        <v>236</v>
      </c>
      <c r="H765" s="1">
        <v>2009</v>
      </c>
      <c r="I765" s="60">
        <f>VLOOKUP(H765,PROCV!E$33:F$44,2,0)</f>
        <v>1.6292670641140776</v>
      </c>
      <c r="J765" s="71">
        <v>81378</v>
      </c>
      <c r="K765" s="44">
        <f t="shared" si="11"/>
        <v>132586.49514347542</v>
      </c>
    </row>
    <row r="766" spans="1:11" s="43" customFormat="1" ht="19.7" customHeight="1" x14ac:dyDescent="0.25">
      <c r="A766" s="43" t="s">
        <v>151</v>
      </c>
      <c r="B766" s="1" t="s">
        <v>292</v>
      </c>
      <c r="C766" s="1" t="s">
        <v>289</v>
      </c>
      <c r="D766" s="1" t="s">
        <v>288</v>
      </c>
      <c r="E766" s="45" t="str">
        <f>VLOOKUP(C766,PROCV!E$50:G$126,3,0)</f>
        <v>Editorial</v>
      </c>
      <c r="F766" s="1" t="s">
        <v>416</v>
      </c>
      <c r="G766" s="1" t="s">
        <v>236</v>
      </c>
      <c r="H766" s="1">
        <v>2009</v>
      </c>
      <c r="I766" s="60">
        <f>VLOOKUP(H766,PROCV!E$33:F$44,2,0)</f>
        <v>1.6292670641140776</v>
      </c>
      <c r="J766" s="71">
        <v>93331</v>
      </c>
      <c r="K766" s="44">
        <f t="shared" si="11"/>
        <v>152061.12436083099</v>
      </c>
    </row>
    <row r="767" spans="1:11" s="43" customFormat="1" ht="19.7" customHeight="1" x14ac:dyDescent="0.25">
      <c r="A767" s="43" t="s">
        <v>151</v>
      </c>
      <c r="B767" s="1" t="s">
        <v>292</v>
      </c>
      <c r="C767" s="1" t="s">
        <v>289</v>
      </c>
      <c r="D767" s="1" t="s">
        <v>288</v>
      </c>
      <c r="E767" s="45" t="str">
        <f>VLOOKUP(C767,PROCV!E$50:G$126,3,0)</f>
        <v>Editorial</v>
      </c>
      <c r="F767" s="1" t="s">
        <v>416</v>
      </c>
      <c r="G767" s="1" t="s">
        <v>236</v>
      </c>
      <c r="H767" s="1">
        <v>2009</v>
      </c>
      <c r="I767" s="60">
        <f>VLOOKUP(H767,PROCV!E$33:F$44,2,0)</f>
        <v>1.6292670641140776</v>
      </c>
      <c r="J767" s="71">
        <v>55527</v>
      </c>
      <c r="K767" s="44">
        <f t="shared" si="11"/>
        <v>90468.312269062386</v>
      </c>
    </row>
    <row r="768" spans="1:11" s="43" customFormat="1" ht="19.7" customHeight="1" x14ac:dyDescent="0.25">
      <c r="A768" s="43" t="s">
        <v>151</v>
      </c>
      <c r="B768" s="1" t="s">
        <v>292</v>
      </c>
      <c r="C768" s="1" t="s">
        <v>287</v>
      </c>
      <c r="D768" s="1" t="s">
        <v>286</v>
      </c>
      <c r="E768" s="45" t="str">
        <f>VLOOKUP(C768,PROCV!E$50:G$126,3,0)</f>
        <v>Música</v>
      </c>
      <c r="F768" s="1" t="s">
        <v>416</v>
      </c>
      <c r="G768" s="1" t="s">
        <v>236</v>
      </c>
      <c r="H768" s="1">
        <v>2009</v>
      </c>
      <c r="I768" s="60">
        <f>VLOOKUP(H768,PROCV!E$33:F$44,2,0)</f>
        <v>1.6292670641140776</v>
      </c>
      <c r="J768" s="71">
        <v>51637</v>
      </c>
      <c r="K768" s="44">
        <f t="shared" si="11"/>
        <v>84130.463389658631</v>
      </c>
    </row>
    <row r="769" spans="1:11" s="43" customFormat="1" ht="19.7" customHeight="1" x14ac:dyDescent="0.25">
      <c r="A769" s="43" t="s">
        <v>151</v>
      </c>
      <c r="B769" s="1" t="s">
        <v>292</v>
      </c>
      <c r="C769" s="1" t="s">
        <v>287</v>
      </c>
      <c r="D769" s="1" t="s">
        <v>286</v>
      </c>
      <c r="E769" s="45" t="str">
        <f>VLOOKUP(C769,PROCV!E$50:G$126,3,0)</f>
        <v>Música</v>
      </c>
      <c r="F769" s="1" t="s">
        <v>416</v>
      </c>
      <c r="G769" s="1" t="s">
        <v>236</v>
      </c>
      <c r="H769" s="1">
        <v>2009</v>
      </c>
      <c r="I769" s="60">
        <f>VLOOKUP(H769,PROCV!E$33:F$44,2,0)</f>
        <v>1.6292670641140776</v>
      </c>
      <c r="J769" s="71">
        <v>6900</v>
      </c>
      <c r="K769" s="44">
        <f t="shared" si="11"/>
        <v>11241.942742387135</v>
      </c>
    </row>
    <row r="770" spans="1:11" s="43" customFormat="1" ht="19.7" customHeight="1" x14ac:dyDescent="0.25">
      <c r="A770" s="43" t="s">
        <v>151</v>
      </c>
      <c r="B770" s="1" t="s">
        <v>292</v>
      </c>
      <c r="C770" s="1" t="s">
        <v>287</v>
      </c>
      <c r="D770" s="1" t="s">
        <v>286</v>
      </c>
      <c r="E770" s="45" t="str">
        <f>VLOOKUP(C770,PROCV!E$50:G$126,3,0)</f>
        <v>Música</v>
      </c>
      <c r="F770" s="1" t="s">
        <v>416</v>
      </c>
      <c r="G770" s="1" t="s">
        <v>236</v>
      </c>
      <c r="H770" s="1">
        <v>2009</v>
      </c>
      <c r="I770" s="60">
        <f>VLOOKUP(H770,PROCV!E$33:F$44,2,0)</f>
        <v>1.6292670641140776</v>
      </c>
      <c r="J770" s="71">
        <v>108597</v>
      </c>
      <c r="K770" s="44">
        <f t="shared" si="11"/>
        <v>176933.51536159648</v>
      </c>
    </row>
    <row r="771" spans="1:11" s="43" customFormat="1" ht="19.7" customHeight="1" x14ac:dyDescent="0.25">
      <c r="A771" s="43" t="s">
        <v>151</v>
      </c>
      <c r="B771" s="1" t="s">
        <v>292</v>
      </c>
      <c r="C771" s="1" t="s">
        <v>287</v>
      </c>
      <c r="D771" s="1" t="s">
        <v>286</v>
      </c>
      <c r="E771" s="45" t="str">
        <f>VLOOKUP(C771,PROCV!E$50:G$126,3,0)</f>
        <v>Música</v>
      </c>
      <c r="F771" s="1" t="s">
        <v>416</v>
      </c>
      <c r="G771" s="1" t="s">
        <v>236</v>
      </c>
      <c r="H771" s="1">
        <v>2009</v>
      </c>
      <c r="I771" s="60">
        <f>VLOOKUP(H771,PROCV!E$33:F$44,2,0)</f>
        <v>1.6292670641140776</v>
      </c>
      <c r="J771" s="71">
        <v>85185</v>
      </c>
      <c r="K771" s="44">
        <f t="shared" ref="K771:K834" si="12">J771*I771</f>
        <v>138789.11485655772</v>
      </c>
    </row>
    <row r="772" spans="1:11" s="43" customFormat="1" ht="19.7" customHeight="1" x14ac:dyDescent="0.25">
      <c r="A772" s="43" t="s">
        <v>151</v>
      </c>
      <c r="B772" s="1" t="s">
        <v>292</v>
      </c>
      <c r="C772" s="1" t="s">
        <v>285</v>
      </c>
      <c r="D772" s="1" t="s">
        <v>284</v>
      </c>
      <c r="E772" s="45" t="str">
        <f>VLOOKUP(C772,PROCV!E$50:G$126,3,0)</f>
        <v>Editorial</v>
      </c>
      <c r="F772" s="1" t="s">
        <v>416</v>
      </c>
      <c r="G772" s="1" t="s">
        <v>236</v>
      </c>
      <c r="H772" s="1">
        <v>2009</v>
      </c>
      <c r="I772" s="60">
        <f>VLOOKUP(H772,PROCV!E$33:F$44,2,0)</f>
        <v>1.6292670641140776</v>
      </c>
      <c r="J772" s="71">
        <v>18170</v>
      </c>
      <c r="K772" s="44">
        <f t="shared" si="12"/>
        <v>29603.782554952792</v>
      </c>
    </row>
    <row r="773" spans="1:11" s="43" customFormat="1" ht="19.7" customHeight="1" x14ac:dyDescent="0.25">
      <c r="A773" s="43" t="s">
        <v>151</v>
      </c>
      <c r="B773" s="1" t="s">
        <v>292</v>
      </c>
      <c r="C773" s="1" t="s">
        <v>285</v>
      </c>
      <c r="D773" s="1" t="s">
        <v>284</v>
      </c>
      <c r="E773" s="45" t="str">
        <f>VLOOKUP(C773,PROCV!E$50:G$126,3,0)</f>
        <v>Editorial</v>
      </c>
      <c r="F773" s="1" t="s">
        <v>416</v>
      </c>
      <c r="G773" s="1" t="s">
        <v>236</v>
      </c>
      <c r="H773" s="1">
        <v>2009</v>
      </c>
      <c r="I773" s="60">
        <f>VLOOKUP(H773,PROCV!E$33:F$44,2,0)</f>
        <v>1.6292670641140776</v>
      </c>
      <c r="J773" s="71">
        <v>3607</v>
      </c>
      <c r="K773" s="44">
        <f t="shared" si="12"/>
        <v>5876.7663002594782</v>
      </c>
    </row>
    <row r="774" spans="1:11" s="43" customFormat="1" ht="19.7" customHeight="1" x14ac:dyDescent="0.25">
      <c r="A774" s="43" t="s">
        <v>151</v>
      </c>
      <c r="B774" s="1" t="s">
        <v>292</v>
      </c>
      <c r="C774" s="1" t="s">
        <v>285</v>
      </c>
      <c r="D774" s="1" t="s">
        <v>284</v>
      </c>
      <c r="E774" s="45" t="str">
        <f>VLOOKUP(C774,PROCV!E$50:G$126,3,0)</f>
        <v>Editorial</v>
      </c>
      <c r="F774" s="1" t="s">
        <v>416</v>
      </c>
      <c r="G774" s="1" t="s">
        <v>236</v>
      </c>
      <c r="H774" s="1">
        <v>2009</v>
      </c>
      <c r="I774" s="60">
        <f>VLOOKUP(H774,PROCV!E$33:F$44,2,0)</f>
        <v>1.6292670641140776</v>
      </c>
      <c r="J774" s="71">
        <v>16134</v>
      </c>
      <c r="K774" s="44">
        <f t="shared" si="12"/>
        <v>26286.59481241653</v>
      </c>
    </row>
    <row r="775" spans="1:11" s="43" customFormat="1" ht="19.7" customHeight="1" x14ac:dyDescent="0.25">
      <c r="A775" s="43" t="s">
        <v>151</v>
      </c>
      <c r="B775" s="1" t="s">
        <v>292</v>
      </c>
      <c r="C775" s="1" t="s">
        <v>285</v>
      </c>
      <c r="D775" s="1" t="s">
        <v>284</v>
      </c>
      <c r="E775" s="45" t="str">
        <f>VLOOKUP(C775,PROCV!E$50:G$126,3,0)</f>
        <v>Editorial</v>
      </c>
      <c r="F775" s="1" t="s">
        <v>416</v>
      </c>
      <c r="G775" s="1" t="s">
        <v>236</v>
      </c>
      <c r="H775" s="1">
        <v>2009</v>
      </c>
      <c r="I775" s="60">
        <f>VLOOKUP(H775,PROCV!E$33:F$44,2,0)</f>
        <v>1.6292670641140776</v>
      </c>
      <c r="J775" s="71">
        <v>55423</v>
      </c>
      <c r="K775" s="44">
        <f t="shared" si="12"/>
        <v>90298.868494394526</v>
      </c>
    </row>
    <row r="776" spans="1:11" s="43" customFormat="1" ht="19.7" customHeight="1" x14ac:dyDescent="0.25">
      <c r="A776" s="43" t="s">
        <v>151</v>
      </c>
      <c r="B776" s="1" t="s">
        <v>292</v>
      </c>
      <c r="C776" s="1" t="s">
        <v>281</v>
      </c>
      <c r="D776" s="1" t="s">
        <v>280</v>
      </c>
      <c r="E776" s="45" t="str">
        <f>VLOOKUP(C776,PROCV!E$50:G$126,3,0)</f>
        <v>Música</v>
      </c>
      <c r="F776" s="1" t="s">
        <v>416</v>
      </c>
      <c r="G776" s="1" t="s">
        <v>236</v>
      </c>
      <c r="H776" s="1">
        <v>2009</v>
      </c>
      <c r="I776" s="60">
        <f>VLOOKUP(H776,PROCV!E$33:F$44,2,0)</f>
        <v>1.6292670641140776</v>
      </c>
      <c r="J776" s="71">
        <v>28003</v>
      </c>
      <c r="K776" s="44">
        <f t="shared" si="12"/>
        <v>45624.365596386517</v>
      </c>
    </row>
    <row r="777" spans="1:11" s="43" customFormat="1" ht="19.7" customHeight="1" x14ac:dyDescent="0.25">
      <c r="A777" s="43" t="s">
        <v>151</v>
      </c>
      <c r="B777" s="1" t="s">
        <v>292</v>
      </c>
      <c r="C777" s="1" t="s">
        <v>281</v>
      </c>
      <c r="D777" s="1" t="s">
        <v>280</v>
      </c>
      <c r="E777" s="45" t="str">
        <f>VLOOKUP(C777,PROCV!E$50:G$126,3,0)</f>
        <v>Música</v>
      </c>
      <c r="F777" s="1" t="s">
        <v>416</v>
      </c>
      <c r="G777" s="1" t="s">
        <v>236</v>
      </c>
      <c r="H777" s="1">
        <v>2009</v>
      </c>
      <c r="I777" s="60">
        <f>VLOOKUP(H777,PROCV!E$33:F$44,2,0)</f>
        <v>1.6292670641140776</v>
      </c>
      <c r="J777" s="71">
        <v>30706</v>
      </c>
      <c r="K777" s="44">
        <f t="shared" si="12"/>
        <v>50028.274470686869</v>
      </c>
    </row>
    <row r="778" spans="1:11" s="43" customFormat="1" ht="19.7" customHeight="1" x14ac:dyDescent="0.25">
      <c r="A778" s="43" t="s">
        <v>151</v>
      </c>
      <c r="B778" s="1" t="s">
        <v>292</v>
      </c>
      <c r="C778" s="1" t="s">
        <v>273</v>
      </c>
      <c r="D778" s="1" t="s">
        <v>272</v>
      </c>
      <c r="E778" s="45" t="str">
        <f>VLOOKUP(C778,PROCV!E$50:G$126,3,0)</f>
        <v>Editorial</v>
      </c>
      <c r="F778" s="1" t="s">
        <v>416</v>
      </c>
      <c r="G778" s="1" t="s">
        <v>236</v>
      </c>
      <c r="H778" s="1">
        <v>2009</v>
      </c>
      <c r="I778" s="60">
        <f>VLOOKUP(H778,PROCV!E$33:F$44,2,0)</f>
        <v>1.6292670641140776</v>
      </c>
      <c r="J778" s="71">
        <v>1357</v>
      </c>
      <c r="K778" s="44">
        <f t="shared" si="12"/>
        <v>2210.9154060028031</v>
      </c>
    </row>
    <row r="779" spans="1:11" s="43" customFormat="1" ht="19.7" customHeight="1" x14ac:dyDescent="0.25">
      <c r="A779" s="43" t="s">
        <v>151</v>
      </c>
      <c r="B779" s="1" t="s">
        <v>292</v>
      </c>
      <c r="C779" s="1" t="s">
        <v>273</v>
      </c>
      <c r="D779" s="1" t="s">
        <v>272</v>
      </c>
      <c r="E779" s="45" t="str">
        <f>VLOOKUP(C779,PROCV!E$50:G$126,3,0)</f>
        <v>Editorial</v>
      </c>
      <c r="F779" s="1" t="s">
        <v>416</v>
      </c>
      <c r="G779" s="1" t="s">
        <v>236</v>
      </c>
      <c r="H779" s="1">
        <v>2009</v>
      </c>
      <c r="I779" s="60">
        <f>VLOOKUP(H779,PROCV!E$33:F$44,2,0)</f>
        <v>1.6292670641140776</v>
      </c>
      <c r="J779" s="71">
        <v>1132</v>
      </c>
      <c r="K779" s="44">
        <f t="shared" si="12"/>
        <v>1844.3303165771358</v>
      </c>
    </row>
    <row r="780" spans="1:11" s="43" customFormat="1" ht="19.7" customHeight="1" x14ac:dyDescent="0.25">
      <c r="A780" s="43" t="s">
        <v>151</v>
      </c>
      <c r="B780" s="1" t="s">
        <v>292</v>
      </c>
      <c r="C780" s="1" t="s">
        <v>269</v>
      </c>
      <c r="D780" s="1" t="s">
        <v>268</v>
      </c>
      <c r="E780" s="45" t="str">
        <f>VLOOKUP(C780,PROCV!E$50:G$126,3,0)</f>
        <v>NA</v>
      </c>
      <c r="F780" s="1" t="s">
        <v>416</v>
      </c>
      <c r="G780" s="1" t="s">
        <v>236</v>
      </c>
      <c r="H780" s="1">
        <v>2009</v>
      </c>
      <c r="I780" s="60">
        <f>VLOOKUP(H780,PROCV!E$33:F$44,2,0)</f>
        <v>1.6292670641140776</v>
      </c>
      <c r="J780" s="71">
        <v>1069</v>
      </c>
      <c r="K780" s="44">
        <f t="shared" si="12"/>
        <v>1741.686491537949</v>
      </c>
    </row>
    <row r="781" spans="1:11" s="43" customFormat="1" ht="19.7" customHeight="1" x14ac:dyDescent="0.25">
      <c r="A781" s="43" t="s">
        <v>151</v>
      </c>
      <c r="B781" s="1" t="s">
        <v>292</v>
      </c>
      <c r="C781" s="1" t="s">
        <v>269</v>
      </c>
      <c r="D781" s="1" t="s">
        <v>268</v>
      </c>
      <c r="E781" s="45" t="str">
        <f>VLOOKUP(C781,PROCV!E$50:G$126,3,0)</f>
        <v>NA</v>
      </c>
      <c r="F781" s="1" t="s">
        <v>416</v>
      </c>
      <c r="G781" s="1" t="s">
        <v>236</v>
      </c>
      <c r="H781" s="1">
        <v>2009</v>
      </c>
      <c r="I781" s="60">
        <f>VLOOKUP(H781,PROCV!E$33:F$44,2,0)</f>
        <v>1.6292670641140776</v>
      </c>
      <c r="J781" s="71">
        <v>41041</v>
      </c>
      <c r="K781" s="44">
        <f t="shared" si="12"/>
        <v>66866.749578305855</v>
      </c>
    </row>
    <row r="782" spans="1:11" s="43" customFormat="1" ht="19.7" customHeight="1" x14ac:dyDescent="0.25">
      <c r="A782" s="43" t="s">
        <v>151</v>
      </c>
      <c r="B782" s="1" t="s">
        <v>292</v>
      </c>
      <c r="C782" s="1" t="s">
        <v>269</v>
      </c>
      <c r="D782" s="1" t="s">
        <v>268</v>
      </c>
      <c r="E782" s="45" t="str">
        <f>VLOOKUP(C782,PROCV!E$50:G$126,3,0)</f>
        <v>NA</v>
      </c>
      <c r="F782" s="1" t="s">
        <v>416</v>
      </c>
      <c r="G782" s="1" t="s">
        <v>236</v>
      </c>
      <c r="H782" s="1">
        <v>2009</v>
      </c>
      <c r="I782" s="60">
        <f>VLOOKUP(H782,PROCV!E$33:F$44,2,0)</f>
        <v>1.6292670641140776</v>
      </c>
      <c r="J782" s="71">
        <v>9424</v>
      </c>
      <c r="K782" s="44">
        <f t="shared" si="12"/>
        <v>15354.212812211068</v>
      </c>
    </row>
    <row r="783" spans="1:11" s="43" customFormat="1" ht="19.7" customHeight="1" x14ac:dyDescent="0.25">
      <c r="A783" s="43" t="s">
        <v>151</v>
      </c>
      <c r="B783" s="1" t="s">
        <v>292</v>
      </c>
      <c r="C783" s="1" t="s">
        <v>269</v>
      </c>
      <c r="D783" s="1" t="s">
        <v>268</v>
      </c>
      <c r="E783" s="45" t="str">
        <f>VLOOKUP(C783,PROCV!E$50:G$126,3,0)</f>
        <v>NA</v>
      </c>
      <c r="F783" s="1" t="s">
        <v>416</v>
      </c>
      <c r="G783" s="1" t="s">
        <v>236</v>
      </c>
      <c r="H783" s="1">
        <v>2009</v>
      </c>
      <c r="I783" s="60">
        <f>VLOOKUP(H783,PROCV!E$33:F$44,2,0)</f>
        <v>1.6292670641140776</v>
      </c>
      <c r="J783" s="71">
        <v>34387</v>
      </c>
      <c r="K783" s="44">
        <f t="shared" si="12"/>
        <v>56025.606533690785</v>
      </c>
    </row>
    <row r="784" spans="1:11" s="43" customFormat="1" ht="19.7" customHeight="1" x14ac:dyDescent="0.25">
      <c r="A784" s="43" t="s">
        <v>151</v>
      </c>
      <c r="B784" s="1" t="s">
        <v>292</v>
      </c>
      <c r="C784" s="1" t="s">
        <v>269</v>
      </c>
      <c r="D784" s="1" t="s">
        <v>268</v>
      </c>
      <c r="E784" s="45" t="str">
        <f>VLOOKUP(C784,PROCV!E$50:G$126,3,0)</f>
        <v>NA</v>
      </c>
      <c r="F784" s="1" t="s">
        <v>416</v>
      </c>
      <c r="G784" s="1" t="s">
        <v>236</v>
      </c>
      <c r="H784" s="1">
        <v>2009</v>
      </c>
      <c r="I784" s="60">
        <f>VLOOKUP(H784,PROCV!E$33:F$44,2,0)</f>
        <v>1.6292670641140776</v>
      </c>
      <c r="J784" s="71">
        <v>113354</v>
      </c>
      <c r="K784" s="44">
        <f t="shared" si="12"/>
        <v>184683.93878558715</v>
      </c>
    </row>
    <row r="785" spans="1:11" s="43" customFormat="1" ht="19.7" customHeight="1" x14ac:dyDescent="0.25">
      <c r="A785" s="43" t="s">
        <v>151</v>
      </c>
      <c r="B785" s="1" t="s">
        <v>292</v>
      </c>
      <c r="C785" s="1" t="s">
        <v>252</v>
      </c>
      <c r="D785" s="1" t="s">
        <v>251</v>
      </c>
      <c r="E785" s="45" t="str">
        <f>VLOOKUP(C785,PROCV!E$50:G$126,3,0)</f>
        <v>Audiovisual</v>
      </c>
      <c r="F785" s="1" t="s">
        <v>416</v>
      </c>
      <c r="G785" s="1" t="s">
        <v>236</v>
      </c>
      <c r="H785" s="1">
        <v>2009</v>
      </c>
      <c r="I785" s="60">
        <f>VLOOKUP(H785,PROCV!E$33:F$44,2,0)</f>
        <v>1.6292670641140776</v>
      </c>
      <c r="J785" s="71">
        <v>55715</v>
      </c>
      <c r="K785" s="44">
        <f t="shared" si="12"/>
        <v>90774.614477115829</v>
      </c>
    </row>
    <row r="786" spans="1:11" s="43" customFormat="1" ht="19.7" customHeight="1" x14ac:dyDescent="0.25">
      <c r="A786" s="43" t="s">
        <v>151</v>
      </c>
      <c r="B786" s="1" t="s">
        <v>292</v>
      </c>
      <c r="C786" s="1" t="s">
        <v>238</v>
      </c>
      <c r="D786" s="1" t="s">
        <v>237</v>
      </c>
      <c r="E786" s="45" t="str">
        <f>VLOOKUP(C786,PROCV!E$50:G$126,3,0)</f>
        <v>Artes Cênicas e Espetáculos</v>
      </c>
      <c r="F786" s="1" t="s">
        <v>416</v>
      </c>
      <c r="G786" s="1" t="s">
        <v>236</v>
      </c>
      <c r="H786" s="1">
        <v>2009</v>
      </c>
      <c r="I786" s="60">
        <f>VLOOKUP(H786,PROCV!E$33:F$44,2,0)</f>
        <v>1.6292670641140776</v>
      </c>
      <c r="J786" s="71">
        <v>91891</v>
      </c>
      <c r="K786" s="44">
        <f t="shared" si="12"/>
        <v>149714.97978850669</v>
      </c>
    </row>
    <row r="787" spans="1:11" s="43" customFormat="1" ht="19.7" customHeight="1" x14ac:dyDescent="0.25">
      <c r="A787" s="43" t="s">
        <v>151</v>
      </c>
      <c r="B787" s="1" t="s">
        <v>292</v>
      </c>
      <c r="C787" s="1" t="s">
        <v>241</v>
      </c>
      <c r="D787" s="1" t="s">
        <v>240</v>
      </c>
      <c r="E787" s="45" t="str">
        <f>VLOOKUP(C787,PROCV!E$50:G$126,3,0)</f>
        <v>Artes Cênicas e Espetáculos</v>
      </c>
      <c r="F787" s="1" t="s">
        <v>416</v>
      </c>
      <c r="G787" s="1" t="s">
        <v>236</v>
      </c>
      <c r="H787" s="1">
        <v>2009</v>
      </c>
      <c r="I787" s="60">
        <f>VLOOKUP(H787,PROCV!E$33:F$44,2,0)</f>
        <v>1.6292670641140776</v>
      </c>
      <c r="J787" s="71">
        <v>48364</v>
      </c>
      <c r="K787" s="44">
        <f t="shared" si="12"/>
        <v>78797.872288813247</v>
      </c>
    </row>
    <row r="788" spans="1:11" s="43" customFormat="1" ht="19.7" customHeight="1" x14ac:dyDescent="0.25">
      <c r="A788" s="43" t="s">
        <v>151</v>
      </c>
      <c r="B788" s="1" t="s">
        <v>292</v>
      </c>
      <c r="C788" s="1" t="s">
        <v>313</v>
      </c>
      <c r="D788" s="1" t="s">
        <v>312</v>
      </c>
      <c r="E788" s="45" t="str">
        <f>VLOOKUP(C788,PROCV!E$50:G$126,3,0)</f>
        <v>Patrimônio</v>
      </c>
      <c r="F788" s="1" t="s">
        <v>415</v>
      </c>
      <c r="G788" s="1" t="s">
        <v>265</v>
      </c>
      <c r="H788" s="1">
        <v>2009</v>
      </c>
      <c r="I788" s="60">
        <f>VLOOKUP(H788,PROCV!E$33:F$44,2,0)</f>
        <v>1.6292670641140776</v>
      </c>
      <c r="J788" s="71">
        <v>51912</v>
      </c>
      <c r="K788" s="44">
        <f t="shared" si="12"/>
        <v>84578.511832289994</v>
      </c>
    </row>
    <row r="789" spans="1:11" s="43" customFormat="1" ht="19.7" customHeight="1" x14ac:dyDescent="0.25">
      <c r="A789" s="43" t="s">
        <v>155</v>
      </c>
      <c r="B789" s="1" t="s">
        <v>316</v>
      </c>
      <c r="C789" s="1" t="s">
        <v>291</v>
      </c>
      <c r="D789" s="1" t="s">
        <v>290</v>
      </c>
      <c r="E789" s="45" t="str">
        <f>VLOOKUP(C789,PROCV!E$50:G$126,3,0)</f>
        <v>NA</v>
      </c>
      <c r="F789" s="1" t="s">
        <v>416</v>
      </c>
      <c r="G789" s="1" t="s">
        <v>236</v>
      </c>
      <c r="H789" s="1">
        <v>2009</v>
      </c>
      <c r="I789" s="60">
        <f>VLOOKUP(H789,PROCV!E$33:F$44,2,0)</f>
        <v>1.6292670641140776</v>
      </c>
      <c r="J789" s="71">
        <v>1029</v>
      </c>
      <c r="K789" s="44">
        <f t="shared" si="12"/>
        <v>1676.5158089733859</v>
      </c>
    </row>
    <row r="790" spans="1:11" s="43" customFormat="1" ht="19.7" customHeight="1" x14ac:dyDescent="0.25">
      <c r="A790" s="43" t="s">
        <v>155</v>
      </c>
      <c r="B790" s="1" t="s">
        <v>316</v>
      </c>
      <c r="C790" s="1" t="s">
        <v>291</v>
      </c>
      <c r="D790" s="1" t="s">
        <v>290</v>
      </c>
      <c r="E790" s="45" t="str">
        <f>VLOOKUP(C790,PROCV!E$50:G$126,3,0)</f>
        <v>NA</v>
      </c>
      <c r="F790" s="1" t="s">
        <v>416</v>
      </c>
      <c r="G790" s="1" t="s">
        <v>236</v>
      </c>
      <c r="H790" s="1">
        <v>2009</v>
      </c>
      <c r="I790" s="60">
        <f>VLOOKUP(H790,PROCV!E$33:F$44,2,0)</f>
        <v>1.6292670641140776</v>
      </c>
      <c r="J790" s="71">
        <v>10000</v>
      </c>
      <c r="K790" s="44">
        <f t="shared" si="12"/>
        <v>16292.670641140776</v>
      </c>
    </row>
    <row r="791" spans="1:11" s="43" customFormat="1" ht="19.7" customHeight="1" x14ac:dyDescent="0.25">
      <c r="A791" s="43" t="s">
        <v>155</v>
      </c>
      <c r="B791" s="1" t="s">
        <v>316</v>
      </c>
      <c r="C791" s="1" t="s">
        <v>287</v>
      </c>
      <c r="D791" s="1" t="s">
        <v>286</v>
      </c>
      <c r="E791" s="45" t="str">
        <f>VLOOKUP(C791,PROCV!E$50:G$126,3,0)</f>
        <v>Música</v>
      </c>
      <c r="F791" s="1" t="s">
        <v>416</v>
      </c>
      <c r="G791" s="1" t="s">
        <v>236</v>
      </c>
      <c r="H791" s="1">
        <v>2009</v>
      </c>
      <c r="I791" s="60">
        <f>VLOOKUP(H791,PROCV!E$33:F$44,2,0)</f>
        <v>1.6292670641140776</v>
      </c>
      <c r="J791" s="71">
        <v>9519</v>
      </c>
      <c r="K791" s="44">
        <f t="shared" si="12"/>
        <v>15508.993183301905</v>
      </c>
    </row>
    <row r="792" spans="1:11" s="43" customFormat="1" ht="19.7" customHeight="1" x14ac:dyDescent="0.25">
      <c r="A792" s="43" t="s">
        <v>155</v>
      </c>
      <c r="B792" s="1" t="s">
        <v>316</v>
      </c>
      <c r="C792" s="1" t="s">
        <v>287</v>
      </c>
      <c r="D792" s="1" t="s">
        <v>286</v>
      </c>
      <c r="E792" s="45" t="str">
        <f>VLOOKUP(C792,PROCV!E$50:G$126,3,0)</f>
        <v>Música</v>
      </c>
      <c r="F792" s="1" t="s">
        <v>416</v>
      </c>
      <c r="G792" s="1" t="s">
        <v>236</v>
      </c>
      <c r="H792" s="1">
        <v>2009</v>
      </c>
      <c r="I792" s="60">
        <f>VLOOKUP(H792,PROCV!E$33:F$44,2,0)</f>
        <v>1.6292670641140776</v>
      </c>
      <c r="J792" s="71">
        <v>27099</v>
      </c>
      <c r="K792" s="44">
        <f t="shared" si="12"/>
        <v>44151.508170427391</v>
      </c>
    </row>
    <row r="793" spans="1:11" s="43" customFormat="1" ht="19.7" customHeight="1" x14ac:dyDescent="0.25">
      <c r="A793" s="43" t="s">
        <v>155</v>
      </c>
      <c r="B793" s="1" t="s">
        <v>316</v>
      </c>
      <c r="C793" s="1" t="s">
        <v>287</v>
      </c>
      <c r="D793" s="1" t="s">
        <v>286</v>
      </c>
      <c r="E793" s="45" t="str">
        <f>VLOOKUP(C793,PROCV!E$50:G$126,3,0)</f>
        <v>Música</v>
      </c>
      <c r="F793" s="1" t="s">
        <v>416</v>
      </c>
      <c r="G793" s="1" t="s">
        <v>236</v>
      </c>
      <c r="H793" s="1">
        <v>2009</v>
      </c>
      <c r="I793" s="60">
        <f>VLOOKUP(H793,PROCV!E$33:F$44,2,0)</f>
        <v>1.6292670641140776</v>
      </c>
      <c r="J793" s="71">
        <v>4268</v>
      </c>
      <c r="K793" s="44">
        <f t="shared" si="12"/>
        <v>6953.7118296388835</v>
      </c>
    </row>
    <row r="794" spans="1:11" s="43" customFormat="1" ht="19.7" customHeight="1" x14ac:dyDescent="0.25">
      <c r="A794" s="43" t="s">
        <v>155</v>
      </c>
      <c r="B794" s="1" t="s">
        <v>316</v>
      </c>
      <c r="C794" s="1" t="s">
        <v>287</v>
      </c>
      <c r="D794" s="1" t="s">
        <v>286</v>
      </c>
      <c r="E794" s="45" t="str">
        <f>VLOOKUP(C794,PROCV!E$50:G$126,3,0)</f>
        <v>Música</v>
      </c>
      <c r="F794" s="1" t="s">
        <v>416</v>
      </c>
      <c r="G794" s="1" t="s">
        <v>236</v>
      </c>
      <c r="H794" s="1">
        <v>2009</v>
      </c>
      <c r="I794" s="60">
        <f>VLOOKUP(H794,PROCV!E$33:F$44,2,0)</f>
        <v>1.6292670641140776</v>
      </c>
      <c r="J794" s="71">
        <v>15325</v>
      </c>
      <c r="K794" s="44">
        <f t="shared" si="12"/>
        <v>24968.517757548241</v>
      </c>
    </row>
    <row r="795" spans="1:11" s="43" customFormat="1" ht="19.7" customHeight="1" x14ac:dyDescent="0.25">
      <c r="A795" s="43" t="s">
        <v>155</v>
      </c>
      <c r="B795" s="1" t="s">
        <v>316</v>
      </c>
      <c r="C795" s="1" t="s">
        <v>285</v>
      </c>
      <c r="D795" s="1" t="s">
        <v>284</v>
      </c>
      <c r="E795" s="45" t="str">
        <f>VLOOKUP(C795,PROCV!E$50:G$126,3,0)</f>
        <v>Editorial</v>
      </c>
      <c r="F795" s="1" t="s">
        <v>416</v>
      </c>
      <c r="G795" s="1" t="s">
        <v>236</v>
      </c>
      <c r="H795" s="1">
        <v>2009</v>
      </c>
      <c r="I795" s="60">
        <f>VLOOKUP(H795,PROCV!E$33:F$44,2,0)</f>
        <v>1.6292670641140776</v>
      </c>
      <c r="J795" s="71">
        <v>1142</v>
      </c>
      <c r="K795" s="44">
        <f t="shared" si="12"/>
        <v>1860.6229872182766</v>
      </c>
    </row>
    <row r="796" spans="1:11" s="43" customFormat="1" ht="19.7" customHeight="1" x14ac:dyDescent="0.25">
      <c r="A796" s="43" t="s">
        <v>155</v>
      </c>
      <c r="B796" s="1" t="s">
        <v>316</v>
      </c>
      <c r="C796" s="1" t="s">
        <v>285</v>
      </c>
      <c r="D796" s="1" t="s">
        <v>284</v>
      </c>
      <c r="E796" s="45" t="str">
        <f>VLOOKUP(C796,PROCV!E$50:G$126,3,0)</f>
        <v>Editorial</v>
      </c>
      <c r="F796" s="1" t="s">
        <v>416</v>
      </c>
      <c r="G796" s="1" t="s">
        <v>236</v>
      </c>
      <c r="H796" s="1">
        <v>2009</v>
      </c>
      <c r="I796" s="60">
        <f>VLOOKUP(H796,PROCV!E$33:F$44,2,0)</f>
        <v>1.6292670641140776</v>
      </c>
      <c r="J796" s="71">
        <v>21019</v>
      </c>
      <c r="K796" s="44">
        <f t="shared" si="12"/>
        <v>34245.564420613795</v>
      </c>
    </row>
    <row r="797" spans="1:11" s="43" customFormat="1" ht="19.7" customHeight="1" x14ac:dyDescent="0.25">
      <c r="A797" s="43" t="s">
        <v>155</v>
      </c>
      <c r="B797" s="1" t="s">
        <v>316</v>
      </c>
      <c r="C797" s="1" t="s">
        <v>285</v>
      </c>
      <c r="D797" s="1" t="s">
        <v>284</v>
      </c>
      <c r="E797" s="45" t="str">
        <f>VLOOKUP(C797,PROCV!E$50:G$126,3,0)</f>
        <v>Editorial</v>
      </c>
      <c r="F797" s="1" t="s">
        <v>416</v>
      </c>
      <c r="G797" s="1" t="s">
        <v>236</v>
      </c>
      <c r="H797" s="1">
        <v>2009</v>
      </c>
      <c r="I797" s="60">
        <f>VLOOKUP(H797,PROCV!E$33:F$44,2,0)</f>
        <v>1.6292670641140776</v>
      </c>
      <c r="J797" s="71">
        <v>54083</v>
      </c>
      <c r="K797" s="44">
        <f t="shared" si="12"/>
        <v>88115.650628481657</v>
      </c>
    </row>
    <row r="798" spans="1:11" s="43" customFormat="1" ht="19.7" customHeight="1" x14ac:dyDescent="0.25">
      <c r="A798" s="43" t="s">
        <v>155</v>
      </c>
      <c r="B798" s="1" t="s">
        <v>316</v>
      </c>
      <c r="C798" s="1" t="s">
        <v>281</v>
      </c>
      <c r="D798" s="1" t="s">
        <v>280</v>
      </c>
      <c r="E798" s="45" t="str">
        <f>VLOOKUP(C798,PROCV!E$50:G$126,3,0)</f>
        <v>Música</v>
      </c>
      <c r="F798" s="1" t="s">
        <v>416</v>
      </c>
      <c r="G798" s="1" t="s">
        <v>236</v>
      </c>
      <c r="H798" s="1">
        <v>2009</v>
      </c>
      <c r="I798" s="60">
        <f>VLOOKUP(H798,PROCV!E$33:F$44,2,0)</f>
        <v>1.6292670641140776</v>
      </c>
      <c r="J798" s="71">
        <v>26505</v>
      </c>
      <c r="K798" s="44">
        <f t="shared" si="12"/>
        <v>43183.723534343626</v>
      </c>
    </row>
    <row r="799" spans="1:11" s="43" customFormat="1" ht="19.7" customHeight="1" x14ac:dyDescent="0.25">
      <c r="A799" s="43" t="s">
        <v>155</v>
      </c>
      <c r="B799" s="1" t="s">
        <v>316</v>
      </c>
      <c r="C799" s="1" t="s">
        <v>281</v>
      </c>
      <c r="D799" s="1" t="s">
        <v>280</v>
      </c>
      <c r="E799" s="45" t="str">
        <f>VLOOKUP(C799,PROCV!E$50:G$126,3,0)</f>
        <v>Música</v>
      </c>
      <c r="F799" s="1" t="s">
        <v>416</v>
      </c>
      <c r="G799" s="1" t="s">
        <v>236</v>
      </c>
      <c r="H799" s="1">
        <v>2009</v>
      </c>
      <c r="I799" s="60">
        <f>VLOOKUP(H799,PROCV!E$33:F$44,2,0)</f>
        <v>1.6292670641140776</v>
      </c>
      <c r="J799" s="71">
        <v>6821</v>
      </c>
      <c r="K799" s="44">
        <f t="shared" si="12"/>
        <v>11113.230644322124</v>
      </c>
    </row>
    <row r="800" spans="1:11" s="43" customFormat="1" ht="19.7" customHeight="1" x14ac:dyDescent="0.25">
      <c r="A800" s="43" t="s">
        <v>155</v>
      </c>
      <c r="B800" s="1" t="s">
        <v>316</v>
      </c>
      <c r="C800" s="1" t="s">
        <v>277</v>
      </c>
      <c r="D800" s="1" t="s">
        <v>276</v>
      </c>
      <c r="E800" s="45" t="str">
        <f>VLOOKUP(C800,PROCV!E$50:G$126,3,0)</f>
        <v>Editorial</v>
      </c>
      <c r="F800" s="1" t="s">
        <v>416</v>
      </c>
      <c r="G800" s="1" t="s">
        <v>236</v>
      </c>
      <c r="H800" s="1">
        <v>2009</v>
      </c>
      <c r="I800" s="60">
        <f>VLOOKUP(H800,PROCV!E$33:F$44,2,0)</f>
        <v>1.6292670641140776</v>
      </c>
      <c r="J800" s="71">
        <v>7157</v>
      </c>
      <c r="K800" s="44">
        <f t="shared" si="12"/>
        <v>11660.664377864454</v>
      </c>
    </row>
    <row r="801" spans="1:11" s="43" customFormat="1" ht="19.7" customHeight="1" x14ac:dyDescent="0.25">
      <c r="A801" s="43" t="s">
        <v>155</v>
      </c>
      <c r="B801" s="1" t="s">
        <v>316</v>
      </c>
      <c r="C801" s="1" t="s">
        <v>277</v>
      </c>
      <c r="D801" s="1" t="s">
        <v>276</v>
      </c>
      <c r="E801" s="45" t="str">
        <f>VLOOKUP(C801,PROCV!E$50:G$126,3,0)</f>
        <v>Editorial</v>
      </c>
      <c r="F801" s="1" t="s">
        <v>416</v>
      </c>
      <c r="G801" s="1" t="s">
        <v>236</v>
      </c>
      <c r="H801" s="1">
        <v>2009</v>
      </c>
      <c r="I801" s="60">
        <f>VLOOKUP(H801,PROCV!E$33:F$44,2,0)</f>
        <v>1.6292670641140776</v>
      </c>
      <c r="J801" s="71">
        <v>1796</v>
      </c>
      <c r="K801" s="44">
        <f t="shared" si="12"/>
        <v>2926.1636471488832</v>
      </c>
    </row>
    <row r="802" spans="1:11" s="43" customFormat="1" ht="19.7" customHeight="1" x14ac:dyDescent="0.25">
      <c r="A802" s="43" t="s">
        <v>155</v>
      </c>
      <c r="B802" s="1" t="s">
        <v>316</v>
      </c>
      <c r="C802" s="1" t="s">
        <v>269</v>
      </c>
      <c r="D802" s="1" t="s">
        <v>268</v>
      </c>
      <c r="E802" s="45" t="str">
        <f>VLOOKUP(C802,PROCV!E$50:G$126,3,0)</f>
        <v>NA</v>
      </c>
      <c r="F802" s="1" t="s">
        <v>416</v>
      </c>
      <c r="G802" s="1" t="s">
        <v>236</v>
      </c>
      <c r="H802" s="1">
        <v>2009</v>
      </c>
      <c r="I802" s="60">
        <f>VLOOKUP(H802,PROCV!E$33:F$44,2,0)</f>
        <v>1.6292670641140776</v>
      </c>
      <c r="J802" s="71">
        <v>40300</v>
      </c>
      <c r="K802" s="44">
        <f t="shared" si="12"/>
        <v>65659.462683797334</v>
      </c>
    </row>
    <row r="803" spans="1:11" s="43" customFormat="1" ht="19.7" customHeight="1" x14ac:dyDescent="0.25">
      <c r="A803" s="43" t="s">
        <v>155</v>
      </c>
      <c r="B803" s="1" t="s">
        <v>316</v>
      </c>
      <c r="C803" s="1" t="s">
        <v>346</v>
      </c>
      <c r="D803" s="1" t="s">
        <v>345</v>
      </c>
      <c r="E803" s="45" t="str">
        <f>VLOOKUP(C803,PROCV!E$50:G$126,3,0)</f>
        <v>Audiovisual</v>
      </c>
      <c r="F803" s="1" t="s">
        <v>416</v>
      </c>
      <c r="G803" s="1" t="s">
        <v>236</v>
      </c>
      <c r="H803" s="1">
        <v>2009</v>
      </c>
      <c r="I803" s="60">
        <f>VLOOKUP(H803,PROCV!E$33:F$44,2,0)</f>
        <v>1.6292670641140776</v>
      </c>
      <c r="J803" s="71">
        <v>113484</v>
      </c>
      <c r="K803" s="44">
        <f t="shared" si="12"/>
        <v>184895.74350392199</v>
      </c>
    </row>
    <row r="804" spans="1:11" s="43" customFormat="1" ht="19.7" customHeight="1" x14ac:dyDescent="0.25">
      <c r="A804" s="43" t="s">
        <v>155</v>
      </c>
      <c r="B804" s="1" t="s">
        <v>316</v>
      </c>
      <c r="C804" s="1" t="s">
        <v>346</v>
      </c>
      <c r="D804" s="1" t="s">
        <v>345</v>
      </c>
      <c r="E804" s="45" t="str">
        <f>VLOOKUP(C804,PROCV!E$50:G$126,3,0)</f>
        <v>Audiovisual</v>
      </c>
      <c r="F804" s="1" t="s">
        <v>416</v>
      </c>
      <c r="G804" s="1" t="s">
        <v>236</v>
      </c>
      <c r="H804" s="1">
        <v>2009</v>
      </c>
      <c r="I804" s="60">
        <f>VLOOKUP(H804,PROCV!E$33:F$44,2,0)</f>
        <v>1.6292670641140776</v>
      </c>
      <c r="J804" s="71">
        <v>1517147</v>
      </c>
      <c r="K804" s="44">
        <f t="shared" si="12"/>
        <v>2471837.6385194804</v>
      </c>
    </row>
    <row r="805" spans="1:11" s="43" customFormat="1" ht="19.7" customHeight="1" x14ac:dyDescent="0.25">
      <c r="A805" s="43" t="s">
        <v>155</v>
      </c>
      <c r="B805" s="1" t="s">
        <v>316</v>
      </c>
      <c r="C805" s="1" t="s">
        <v>246</v>
      </c>
      <c r="D805" s="1" t="s">
        <v>245</v>
      </c>
      <c r="E805" s="45" t="str">
        <f>VLOOKUP(C805,PROCV!E$50:G$126,3,0)</f>
        <v>Artes Cênicas e Espetáculos</v>
      </c>
      <c r="F805" s="1" t="s">
        <v>416</v>
      </c>
      <c r="G805" s="1" t="s">
        <v>236</v>
      </c>
      <c r="H805" s="1">
        <v>2009</v>
      </c>
      <c r="I805" s="60">
        <f>VLOOKUP(H805,PROCV!E$33:F$44,2,0)</f>
        <v>1.6292670641140776</v>
      </c>
      <c r="J805" s="71">
        <v>48705</v>
      </c>
      <c r="K805" s="44">
        <f t="shared" si="12"/>
        <v>79353.452357676157</v>
      </c>
    </row>
    <row r="806" spans="1:11" s="43" customFormat="1" ht="19.7" customHeight="1" x14ac:dyDescent="0.25">
      <c r="A806" s="43" t="s">
        <v>155</v>
      </c>
      <c r="B806" s="1" t="s">
        <v>316</v>
      </c>
      <c r="C806" s="1" t="s">
        <v>330</v>
      </c>
      <c r="D806" s="1" t="s">
        <v>329</v>
      </c>
      <c r="E806" s="45" t="str">
        <f>VLOOKUP(C806,PROCV!E$50:G$126,3,0)</f>
        <v>Educação e Criação em Artes</v>
      </c>
      <c r="F806" s="1" t="s">
        <v>416</v>
      </c>
      <c r="G806" s="1" t="s">
        <v>236</v>
      </c>
      <c r="H806" s="1">
        <v>2009</v>
      </c>
      <c r="I806" s="60">
        <f>VLOOKUP(H806,PROCV!E$33:F$44,2,0)</f>
        <v>1.6292670641140776</v>
      </c>
      <c r="J806" s="71">
        <v>4150</v>
      </c>
      <c r="K806" s="44">
        <f t="shared" si="12"/>
        <v>6761.4583160734219</v>
      </c>
    </row>
    <row r="807" spans="1:11" s="43" customFormat="1" ht="19.7" customHeight="1" x14ac:dyDescent="0.25">
      <c r="A807" s="43" t="s">
        <v>155</v>
      </c>
      <c r="B807" s="1" t="s">
        <v>316</v>
      </c>
      <c r="C807" s="1" t="s">
        <v>326</v>
      </c>
      <c r="D807" s="1" t="s">
        <v>325</v>
      </c>
      <c r="E807" s="45" t="str">
        <f>VLOOKUP(C807,PROCV!E$50:G$126,3,0)</f>
        <v>NA</v>
      </c>
      <c r="F807" s="1" t="s">
        <v>415</v>
      </c>
      <c r="G807" s="1" t="s">
        <v>265</v>
      </c>
      <c r="H807" s="1">
        <v>2009</v>
      </c>
      <c r="I807" s="60">
        <f>VLOOKUP(H807,PROCV!E$33:F$44,2,0)</f>
        <v>1.6292670641140776</v>
      </c>
      <c r="J807" s="71">
        <v>37100</v>
      </c>
      <c r="K807" s="44">
        <f t="shared" si="12"/>
        <v>60445.808078632283</v>
      </c>
    </row>
    <row r="808" spans="1:11" s="43" customFormat="1" ht="19.7" customHeight="1" x14ac:dyDescent="0.25">
      <c r="A808" s="43" t="s">
        <v>155</v>
      </c>
      <c r="B808" s="1" t="s">
        <v>316</v>
      </c>
      <c r="C808" s="1" t="s">
        <v>311</v>
      </c>
      <c r="D808" s="1" t="s">
        <v>310</v>
      </c>
      <c r="E808" s="45" t="str">
        <f>VLOOKUP(C808,PROCV!E$50:G$126,3,0)</f>
        <v>Artes Cênicas e Espetáculos</v>
      </c>
      <c r="F808" s="1" t="s">
        <v>416</v>
      </c>
      <c r="G808" s="1" t="s">
        <v>236</v>
      </c>
      <c r="H808" s="1">
        <v>2009</v>
      </c>
      <c r="I808" s="60">
        <f>VLOOKUP(H808,PROCV!E$33:F$44,2,0)</f>
        <v>1.6292670641140776</v>
      </c>
      <c r="J808" s="71">
        <v>3268705</v>
      </c>
      <c r="K808" s="44">
        <f t="shared" si="12"/>
        <v>5325593.3988050064</v>
      </c>
    </row>
    <row r="809" spans="1:11" s="43" customFormat="1" ht="19.7" customHeight="1" x14ac:dyDescent="0.25">
      <c r="A809" s="43" t="s">
        <v>159</v>
      </c>
      <c r="B809" s="1" t="s">
        <v>242</v>
      </c>
      <c r="C809" s="1" t="s">
        <v>320</v>
      </c>
      <c r="D809" s="1" t="s">
        <v>319</v>
      </c>
      <c r="E809" s="45" t="str">
        <f>VLOOKUP(C809,PROCV!E$50:G$126,3,0)</f>
        <v>Música</v>
      </c>
      <c r="F809" s="1" t="s">
        <v>416</v>
      </c>
      <c r="G809" s="1" t="s">
        <v>236</v>
      </c>
      <c r="H809" s="1">
        <v>2009</v>
      </c>
      <c r="I809" s="60">
        <f>VLOOKUP(H809,PROCV!E$33:F$44,2,0)</f>
        <v>1.6292670641140776</v>
      </c>
      <c r="J809" s="71">
        <v>40000</v>
      </c>
      <c r="K809" s="44">
        <f t="shared" si="12"/>
        <v>65170.682564563103</v>
      </c>
    </row>
    <row r="810" spans="1:11" s="43" customFormat="1" ht="19.7" customHeight="1" x14ac:dyDescent="0.25">
      <c r="A810" s="43" t="s">
        <v>159</v>
      </c>
      <c r="B810" s="1" t="s">
        <v>242</v>
      </c>
      <c r="C810" s="1" t="s">
        <v>287</v>
      </c>
      <c r="D810" s="1" t="s">
        <v>286</v>
      </c>
      <c r="E810" s="45" t="str">
        <f>VLOOKUP(C810,PROCV!E$50:G$126,3,0)</f>
        <v>Música</v>
      </c>
      <c r="F810" s="1" t="s">
        <v>416</v>
      </c>
      <c r="G810" s="1" t="s">
        <v>236</v>
      </c>
      <c r="H810" s="1">
        <v>2009</v>
      </c>
      <c r="I810" s="60">
        <f>VLOOKUP(H810,PROCV!E$33:F$44,2,0)</f>
        <v>1.6292670641140776</v>
      </c>
      <c r="J810" s="71">
        <v>16406</v>
      </c>
      <c r="K810" s="44">
        <f t="shared" si="12"/>
        <v>26729.755453855556</v>
      </c>
    </row>
    <row r="811" spans="1:11" s="43" customFormat="1" ht="19.7" customHeight="1" x14ac:dyDescent="0.25">
      <c r="A811" s="43" t="s">
        <v>159</v>
      </c>
      <c r="B811" s="1" t="s">
        <v>242</v>
      </c>
      <c r="C811" s="1" t="s">
        <v>287</v>
      </c>
      <c r="D811" s="1" t="s">
        <v>286</v>
      </c>
      <c r="E811" s="45" t="str">
        <f>VLOOKUP(C811,PROCV!E$50:G$126,3,0)</f>
        <v>Música</v>
      </c>
      <c r="F811" s="1" t="s">
        <v>416</v>
      </c>
      <c r="G811" s="1" t="s">
        <v>236</v>
      </c>
      <c r="H811" s="1">
        <v>2009</v>
      </c>
      <c r="I811" s="60">
        <f>VLOOKUP(H811,PROCV!E$33:F$44,2,0)</f>
        <v>1.6292670641140776</v>
      </c>
      <c r="J811" s="71">
        <v>3371</v>
      </c>
      <c r="K811" s="44">
        <f t="shared" si="12"/>
        <v>5492.2592731285558</v>
      </c>
    </row>
    <row r="812" spans="1:11" s="43" customFormat="1" ht="19.7" customHeight="1" x14ac:dyDescent="0.25">
      <c r="A812" s="43" t="s">
        <v>159</v>
      </c>
      <c r="B812" s="1" t="s">
        <v>242</v>
      </c>
      <c r="C812" s="1" t="s">
        <v>287</v>
      </c>
      <c r="D812" s="1" t="s">
        <v>286</v>
      </c>
      <c r="E812" s="45" t="str">
        <f>VLOOKUP(C812,PROCV!E$50:G$126,3,0)</f>
        <v>Música</v>
      </c>
      <c r="F812" s="1" t="s">
        <v>416</v>
      </c>
      <c r="G812" s="1" t="s">
        <v>236</v>
      </c>
      <c r="H812" s="1">
        <v>2009</v>
      </c>
      <c r="I812" s="60">
        <f>VLOOKUP(H812,PROCV!E$33:F$44,2,0)</f>
        <v>1.6292670641140776</v>
      </c>
      <c r="J812" s="71">
        <v>5165</v>
      </c>
      <c r="K812" s="44">
        <f t="shared" si="12"/>
        <v>8415.1643861492103</v>
      </c>
    </row>
    <row r="813" spans="1:11" s="43" customFormat="1" ht="19.7" customHeight="1" x14ac:dyDescent="0.25">
      <c r="A813" s="43" t="s">
        <v>159</v>
      </c>
      <c r="B813" s="1" t="s">
        <v>242</v>
      </c>
      <c r="C813" s="1" t="s">
        <v>287</v>
      </c>
      <c r="D813" s="1" t="s">
        <v>286</v>
      </c>
      <c r="E813" s="45" t="str">
        <f>VLOOKUP(C813,PROCV!E$50:G$126,3,0)</f>
        <v>Música</v>
      </c>
      <c r="F813" s="1" t="s">
        <v>416</v>
      </c>
      <c r="G813" s="1" t="s">
        <v>236</v>
      </c>
      <c r="H813" s="1">
        <v>2009</v>
      </c>
      <c r="I813" s="60">
        <f>VLOOKUP(H813,PROCV!E$33:F$44,2,0)</f>
        <v>1.6292670641140776</v>
      </c>
      <c r="J813" s="71">
        <v>20000</v>
      </c>
      <c r="K813" s="44">
        <f t="shared" si="12"/>
        <v>32585.341282281552</v>
      </c>
    </row>
    <row r="814" spans="1:11" s="43" customFormat="1" ht="19.7" customHeight="1" x14ac:dyDescent="0.25">
      <c r="A814" s="43" t="s">
        <v>159</v>
      </c>
      <c r="B814" s="1" t="s">
        <v>242</v>
      </c>
      <c r="C814" s="1" t="s">
        <v>285</v>
      </c>
      <c r="D814" s="1" t="s">
        <v>284</v>
      </c>
      <c r="E814" s="45" t="str">
        <f>VLOOKUP(C814,PROCV!E$50:G$126,3,0)</f>
        <v>Editorial</v>
      </c>
      <c r="F814" s="1" t="s">
        <v>416</v>
      </c>
      <c r="G814" s="1" t="s">
        <v>236</v>
      </c>
      <c r="H814" s="1">
        <v>2009</v>
      </c>
      <c r="I814" s="60">
        <f>VLOOKUP(H814,PROCV!E$33:F$44,2,0)</f>
        <v>1.6292670641140776</v>
      </c>
      <c r="J814" s="71">
        <v>3728</v>
      </c>
      <c r="K814" s="44">
        <f t="shared" si="12"/>
        <v>6073.9076150172814</v>
      </c>
    </row>
    <row r="815" spans="1:11" s="43" customFormat="1" ht="19.7" customHeight="1" x14ac:dyDescent="0.25">
      <c r="A815" s="43" t="s">
        <v>159</v>
      </c>
      <c r="B815" s="1" t="s">
        <v>242</v>
      </c>
      <c r="C815" s="1" t="s">
        <v>285</v>
      </c>
      <c r="D815" s="1" t="s">
        <v>284</v>
      </c>
      <c r="E815" s="45" t="str">
        <f>VLOOKUP(C815,PROCV!E$50:G$126,3,0)</f>
        <v>Editorial</v>
      </c>
      <c r="F815" s="1" t="s">
        <v>416</v>
      </c>
      <c r="G815" s="1" t="s">
        <v>236</v>
      </c>
      <c r="H815" s="1">
        <v>2009</v>
      </c>
      <c r="I815" s="60">
        <f>VLOOKUP(H815,PROCV!E$33:F$44,2,0)</f>
        <v>1.6292670641140776</v>
      </c>
      <c r="J815" s="71">
        <v>2398</v>
      </c>
      <c r="K815" s="44">
        <f t="shared" si="12"/>
        <v>3906.9824197455582</v>
      </c>
    </row>
    <row r="816" spans="1:11" s="43" customFormat="1" ht="19.7" customHeight="1" x14ac:dyDescent="0.25">
      <c r="A816" s="43" t="s">
        <v>159</v>
      </c>
      <c r="B816" s="1" t="s">
        <v>242</v>
      </c>
      <c r="C816" s="1" t="s">
        <v>281</v>
      </c>
      <c r="D816" s="1" t="s">
        <v>280</v>
      </c>
      <c r="E816" s="45" t="str">
        <f>VLOOKUP(C816,PROCV!E$50:G$126,3,0)</f>
        <v>Música</v>
      </c>
      <c r="F816" s="1" t="s">
        <v>416</v>
      </c>
      <c r="G816" s="1" t="s">
        <v>236</v>
      </c>
      <c r="H816" s="1">
        <v>2009</v>
      </c>
      <c r="I816" s="60">
        <f>VLOOKUP(H816,PROCV!E$33:F$44,2,0)</f>
        <v>1.6292670641140776</v>
      </c>
      <c r="J816" s="71">
        <v>2942</v>
      </c>
      <c r="K816" s="44">
        <f t="shared" si="12"/>
        <v>4793.3037026236161</v>
      </c>
    </row>
    <row r="817" spans="1:11" s="43" customFormat="1" ht="19.7" customHeight="1" x14ac:dyDescent="0.25">
      <c r="A817" s="43" t="s">
        <v>159</v>
      </c>
      <c r="B817" s="1" t="s">
        <v>242</v>
      </c>
      <c r="C817" s="1" t="s">
        <v>281</v>
      </c>
      <c r="D817" s="1" t="s">
        <v>280</v>
      </c>
      <c r="E817" s="45" t="str">
        <f>VLOOKUP(C817,PROCV!E$50:G$126,3,0)</f>
        <v>Música</v>
      </c>
      <c r="F817" s="1" t="s">
        <v>416</v>
      </c>
      <c r="G817" s="1" t="s">
        <v>236</v>
      </c>
      <c r="H817" s="1">
        <v>2009</v>
      </c>
      <c r="I817" s="60">
        <f>VLOOKUP(H817,PROCV!E$33:F$44,2,0)</f>
        <v>1.6292670641140776</v>
      </c>
      <c r="J817" s="71">
        <v>20000</v>
      </c>
      <c r="K817" s="44">
        <f t="shared" si="12"/>
        <v>32585.341282281552</v>
      </c>
    </row>
    <row r="818" spans="1:11" s="43" customFormat="1" ht="19.7" customHeight="1" x14ac:dyDescent="0.25">
      <c r="A818" s="43" t="s">
        <v>159</v>
      </c>
      <c r="B818" s="1" t="s">
        <v>242</v>
      </c>
      <c r="C818" s="1" t="s">
        <v>277</v>
      </c>
      <c r="D818" s="1" t="s">
        <v>276</v>
      </c>
      <c r="E818" s="45" t="str">
        <f>VLOOKUP(C818,PROCV!E$50:G$126,3,0)</f>
        <v>Editorial</v>
      </c>
      <c r="F818" s="1" t="s">
        <v>416</v>
      </c>
      <c r="G818" s="1" t="s">
        <v>236</v>
      </c>
      <c r="H818" s="1">
        <v>2009</v>
      </c>
      <c r="I818" s="60">
        <f>VLOOKUP(H818,PROCV!E$33:F$44,2,0)</f>
        <v>1.6292670641140776</v>
      </c>
      <c r="J818" s="71">
        <v>5000</v>
      </c>
      <c r="K818" s="44">
        <f t="shared" si="12"/>
        <v>8146.3353205703879</v>
      </c>
    </row>
    <row r="819" spans="1:11" s="43" customFormat="1" ht="19.7" customHeight="1" x14ac:dyDescent="0.25">
      <c r="A819" s="43" t="s">
        <v>159</v>
      </c>
      <c r="B819" s="1" t="s">
        <v>242</v>
      </c>
      <c r="C819" s="1" t="s">
        <v>273</v>
      </c>
      <c r="D819" s="1" t="s">
        <v>272</v>
      </c>
      <c r="E819" s="45" t="str">
        <f>VLOOKUP(C819,PROCV!E$50:G$126,3,0)</f>
        <v>Editorial</v>
      </c>
      <c r="F819" s="1" t="s">
        <v>416</v>
      </c>
      <c r="G819" s="1" t="s">
        <v>236</v>
      </c>
      <c r="H819" s="1">
        <v>2009</v>
      </c>
      <c r="I819" s="60">
        <f>VLOOKUP(H819,PROCV!E$33:F$44,2,0)</f>
        <v>1.6292670641140776</v>
      </c>
      <c r="J819" s="71">
        <v>35064</v>
      </c>
      <c r="K819" s="44">
        <f t="shared" si="12"/>
        <v>57128.620336096021</v>
      </c>
    </row>
    <row r="820" spans="1:11" s="43" customFormat="1" ht="19.7" customHeight="1" x14ac:dyDescent="0.25">
      <c r="A820" s="43" t="s">
        <v>159</v>
      </c>
      <c r="B820" s="1" t="s">
        <v>242</v>
      </c>
      <c r="C820" s="1" t="s">
        <v>273</v>
      </c>
      <c r="D820" s="1" t="s">
        <v>272</v>
      </c>
      <c r="E820" s="45" t="str">
        <f>VLOOKUP(C820,PROCV!E$50:G$126,3,0)</f>
        <v>Editorial</v>
      </c>
      <c r="F820" s="1" t="s">
        <v>416</v>
      </c>
      <c r="G820" s="1" t="s">
        <v>236</v>
      </c>
      <c r="H820" s="1">
        <v>2009</v>
      </c>
      <c r="I820" s="60">
        <f>VLOOKUP(H820,PROCV!E$33:F$44,2,0)</f>
        <v>1.6292670641140776</v>
      </c>
      <c r="J820" s="71">
        <v>9898</v>
      </c>
      <c r="K820" s="44">
        <f t="shared" si="12"/>
        <v>16126.485400601141</v>
      </c>
    </row>
    <row r="821" spans="1:11" s="43" customFormat="1" ht="19.7" customHeight="1" x14ac:dyDescent="0.25">
      <c r="A821" s="43" t="s">
        <v>159</v>
      </c>
      <c r="B821" s="1" t="s">
        <v>242</v>
      </c>
      <c r="C821" s="1" t="s">
        <v>269</v>
      </c>
      <c r="D821" s="1" t="s">
        <v>268</v>
      </c>
      <c r="E821" s="45" t="str">
        <f>VLOOKUP(C821,PROCV!E$50:G$126,3,0)</f>
        <v>NA</v>
      </c>
      <c r="F821" s="1" t="s">
        <v>416</v>
      </c>
      <c r="G821" s="1" t="s">
        <v>236</v>
      </c>
      <c r="H821" s="1">
        <v>2009</v>
      </c>
      <c r="I821" s="60">
        <f>VLOOKUP(H821,PROCV!E$33:F$44,2,0)</f>
        <v>1.6292670641140776</v>
      </c>
      <c r="J821" s="71">
        <v>12073</v>
      </c>
      <c r="K821" s="44">
        <f t="shared" si="12"/>
        <v>19670.14126504926</v>
      </c>
    </row>
    <row r="822" spans="1:11" s="43" customFormat="1" ht="19.7" customHeight="1" x14ac:dyDescent="0.25">
      <c r="A822" s="43" t="s">
        <v>159</v>
      </c>
      <c r="B822" s="1" t="s">
        <v>242</v>
      </c>
      <c r="C822" s="1" t="s">
        <v>297</v>
      </c>
      <c r="D822" s="1" t="s">
        <v>296</v>
      </c>
      <c r="E822" s="45" t="str">
        <f>VLOOKUP(C822,PROCV!E$50:G$126,3,0)</f>
        <v>Audiovisual</v>
      </c>
      <c r="F822" s="1" t="s">
        <v>416</v>
      </c>
      <c r="G822" s="1" t="s">
        <v>236</v>
      </c>
      <c r="H822" s="1">
        <v>2009</v>
      </c>
      <c r="I822" s="60">
        <f>VLOOKUP(H822,PROCV!E$33:F$44,2,0)</f>
        <v>1.6292670641140776</v>
      </c>
      <c r="J822" s="71">
        <v>3120</v>
      </c>
      <c r="K822" s="44">
        <f t="shared" si="12"/>
        <v>5083.3132400359218</v>
      </c>
    </row>
    <row r="823" spans="1:11" s="43" customFormat="1" ht="19.7" customHeight="1" x14ac:dyDescent="0.25">
      <c r="A823" s="43" t="s">
        <v>159</v>
      </c>
      <c r="B823" s="1" t="s">
        <v>242</v>
      </c>
      <c r="C823" s="1" t="s">
        <v>264</v>
      </c>
      <c r="D823" s="1" t="s">
        <v>263</v>
      </c>
      <c r="E823" s="45" t="str">
        <f>VLOOKUP(C823,PROCV!E$50:G$126,3,0)</f>
        <v>Audiovisual</v>
      </c>
      <c r="F823" s="1" t="s">
        <v>416</v>
      </c>
      <c r="G823" s="1" t="s">
        <v>236</v>
      </c>
      <c r="H823" s="1">
        <v>2009</v>
      </c>
      <c r="I823" s="60">
        <f>VLOOKUP(H823,PROCV!E$33:F$44,2,0)</f>
        <v>1.6292670641140776</v>
      </c>
      <c r="J823" s="71">
        <v>10000</v>
      </c>
      <c r="K823" s="44">
        <f t="shared" si="12"/>
        <v>16292.670641140776</v>
      </c>
    </row>
    <row r="824" spans="1:11" s="43" customFormat="1" ht="19.7" customHeight="1" x14ac:dyDescent="0.25">
      <c r="A824" s="43" t="s">
        <v>159</v>
      </c>
      <c r="B824" s="1" t="s">
        <v>242</v>
      </c>
      <c r="C824" s="1" t="s">
        <v>254</v>
      </c>
      <c r="D824" s="1" t="s">
        <v>253</v>
      </c>
      <c r="E824" s="45" t="str">
        <f>VLOOKUP(C824,PROCV!E$50:G$126,3,0)</f>
        <v>Música</v>
      </c>
      <c r="F824" s="1" t="s">
        <v>416</v>
      </c>
      <c r="G824" s="1" t="s">
        <v>236</v>
      </c>
      <c r="H824" s="1">
        <v>2009</v>
      </c>
      <c r="I824" s="60">
        <f>VLOOKUP(H824,PROCV!E$33:F$44,2,0)</f>
        <v>1.6292670641140776</v>
      </c>
      <c r="J824" s="71">
        <v>20171</v>
      </c>
      <c r="K824" s="44">
        <f t="shared" si="12"/>
        <v>32863.945950245063</v>
      </c>
    </row>
    <row r="825" spans="1:11" s="43" customFormat="1" ht="19.7" customHeight="1" x14ac:dyDescent="0.25">
      <c r="A825" s="43" t="s">
        <v>159</v>
      </c>
      <c r="B825" s="1" t="s">
        <v>242</v>
      </c>
      <c r="C825" s="1" t="s">
        <v>252</v>
      </c>
      <c r="D825" s="1" t="s">
        <v>251</v>
      </c>
      <c r="E825" s="45" t="str">
        <f>VLOOKUP(C825,PROCV!E$50:G$126,3,0)</f>
        <v>Audiovisual</v>
      </c>
      <c r="F825" s="1" t="s">
        <v>416</v>
      </c>
      <c r="G825" s="1" t="s">
        <v>236</v>
      </c>
      <c r="H825" s="1">
        <v>2009</v>
      </c>
      <c r="I825" s="60">
        <f>VLOOKUP(H825,PROCV!E$33:F$44,2,0)</f>
        <v>1.6292670641140776</v>
      </c>
      <c r="J825" s="71">
        <v>2135</v>
      </c>
      <c r="K825" s="44">
        <f t="shared" si="12"/>
        <v>3478.4851818835559</v>
      </c>
    </row>
    <row r="826" spans="1:11" s="43" customFormat="1" ht="19.7" customHeight="1" x14ac:dyDescent="0.25">
      <c r="A826" s="43" t="s">
        <v>159</v>
      </c>
      <c r="B826" s="1" t="s">
        <v>242</v>
      </c>
      <c r="C826" s="1" t="s">
        <v>252</v>
      </c>
      <c r="D826" s="1" t="s">
        <v>251</v>
      </c>
      <c r="E826" s="45" t="str">
        <f>VLOOKUP(C826,PROCV!E$50:G$126,3,0)</f>
        <v>Audiovisual</v>
      </c>
      <c r="F826" s="1" t="s">
        <v>416</v>
      </c>
      <c r="G826" s="1" t="s">
        <v>236</v>
      </c>
      <c r="H826" s="1">
        <v>2009</v>
      </c>
      <c r="I826" s="60">
        <f>VLOOKUP(H826,PROCV!E$33:F$44,2,0)</f>
        <v>1.6292670641140776</v>
      </c>
      <c r="J826" s="71">
        <v>3648</v>
      </c>
      <c r="K826" s="44">
        <f t="shared" si="12"/>
        <v>5943.5662498881547</v>
      </c>
    </row>
    <row r="827" spans="1:11" s="43" customFormat="1" ht="19.7" customHeight="1" x14ac:dyDescent="0.25">
      <c r="A827" s="43" t="s">
        <v>159</v>
      </c>
      <c r="B827" s="1" t="s">
        <v>242</v>
      </c>
      <c r="C827" s="1" t="s">
        <v>252</v>
      </c>
      <c r="D827" s="1" t="s">
        <v>251</v>
      </c>
      <c r="E827" s="45" t="str">
        <f>VLOOKUP(C827,PROCV!E$50:G$126,3,0)</f>
        <v>Audiovisual</v>
      </c>
      <c r="F827" s="1" t="s">
        <v>416</v>
      </c>
      <c r="G827" s="1" t="s">
        <v>236</v>
      </c>
      <c r="H827" s="1">
        <v>2009</v>
      </c>
      <c r="I827" s="60">
        <f>VLOOKUP(H827,PROCV!E$33:F$44,2,0)</f>
        <v>1.6292670641140776</v>
      </c>
      <c r="J827" s="71">
        <v>10299</v>
      </c>
      <c r="K827" s="44">
        <f t="shared" si="12"/>
        <v>16779.821493310887</v>
      </c>
    </row>
    <row r="828" spans="1:11" s="43" customFormat="1" ht="19.7" customHeight="1" x14ac:dyDescent="0.25">
      <c r="A828" s="43" t="s">
        <v>159</v>
      </c>
      <c r="B828" s="1" t="s">
        <v>242</v>
      </c>
      <c r="C828" s="1" t="s">
        <v>250</v>
      </c>
      <c r="D828" s="1" t="s">
        <v>249</v>
      </c>
      <c r="E828" s="45" t="str">
        <f>VLOOKUP(C828,PROCV!E$50:G$126,3,0)</f>
        <v>Audiovisual</v>
      </c>
      <c r="F828" s="1" t="s">
        <v>416</v>
      </c>
      <c r="G828" s="1" t="s">
        <v>236</v>
      </c>
      <c r="H828" s="1">
        <v>2009</v>
      </c>
      <c r="I828" s="60">
        <f>VLOOKUP(H828,PROCV!E$33:F$44,2,0)</f>
        <v>1.6292670641140776</v>
      </c>
      <c r="J828" s="71">
        <v>132000</v>
      </c>
      <c r="K828" s="44">
        <f t="shared" si="12"/>
        <v>215063.25246305825</v>
      </c>
    </row>
    <row r="829" spans="1:11" s="43" customFormat="1" ht="19.7" customHeight="1" x14ac:dyDescent="0.25">
      <c r="A829" s="43" t="s">
        <v>159</v>
      </c>
      <c r="B829" s="1" t="s">
        <v>242</v>
      </c>
      <c r="C829" s="1" t="s">
        <v>250</v>
      </c>
      <c r="D829" s="1" t="s">
        <v>249</v>
      </c>
      <c r="E829" s="45" t="str">
        <f>VLOOKUP(C829,PROCV!E$50:G$126,3,0)</f>
        <v>Audiovisual</v>
      </c>
      <c r="F829" s="1" t="s">
        <v>416</v>
      </c>
      <c r="G829" s="1" t="s">
        <v>236</v>
      </c>
      <c r="H829" s="1">
        <v>2009</v>
      </c>
      <c r="I829" s="60">
        <f>VLOOKUP(H829,PROCV!E$33:F$44,2,0)</f>
        <v>1.6292670641140776</v>
      </c>
      <c r="J829" s="71">
        <v>370466</v>
      </c>
      <c r="K829" s="44">
        <f t="shared" si="12"/>
        <v>603588.05217408587</v>
      </c>
    </row>
    <row r="830" spans="1:11" s="43" customFormat="1" ht="19.7" customHeight="1" x14ac:dyDescent="0.25">
      <c r="A830" s="43" t="s">
        <v>159</v>
      </c>
      <c r="B830" s="1" t="s">
        <v>242</v>
      </c>
      <c r="C830" s="1" t="s">
        <v>250</v>
      </c>
      <c r="D830" s="1" t="s">
        <v>249</v>
      </c>
      <c r="E830" s="45" t="str">
        <f>VLOOKUP(C830,PROCV!E$50:G$126,3,0)</f>
        <v>Audiovisual</v>
      </c>
      <c r="F830" s="1" t="s">
        <v>416</v>
      </c>
      <c r="G830" s="1" t="s">
        <v>236</v>
      </c>
      <c r="H830" s="1">
        <v>2009</v>
      </c>
      <c r="I830" s="60">
        <f>VLOOKUP(H830,PROCV!E$33:F$44,2,0)</f>
        <v>1.6292670641140776</v>
      </c>
      <c r="J830" s="71">
        <v>34156</v>
      </c>
      <c r="K830" s="44">
        <f t="shared" si="12"/>
        <v>55649.245841880438</v>
      </c>
    </row>
    <row r="831" spans="1:11" s="43" customFormat="1" ht="19.7" customHeight="1" x14ac:dyDescent="0.25">
      <c r="A831" s="43" t="s">
        <v>159</v>
      </c>
      <c r="B831" s="1" t="s">
        <v>242</v>
      </c>
      <c r="C831" s="1" t="s">
        <v>244</v>
      </c>
      <c r="D831" s="1" t="s">
        <v>243</v>
      </c>
      <c r="E831" s="45" t="str">
        <f>VLOOKUP(C831,PROCV!E$50:G$126,3,0)</f>
        <v>Artes Cênicas e Espetáculos</v>
      </c>
      <c r="F831" s="1" t="s">
        <v>416</v>
      </c>
      <c r="G831" s="1" t="s">
        <v>236</v>
      </c>
      <c r="H831" s="1">
        <v>2009</v>
      </c>
      <c r="I831" s="60">
        <f>VLOOKUP(H831,PROCV!E$33:F$44,2,0)</f>
        <v>1.6292670641140776</v>
      </c>
      <c r="J831" s="71">
        <v>5000</v>
      </c>
      <c r="K831" s="44">
        <f t="shared" si="12"/>
        <v>8146.3353205703879</v>
      </c>
    </row>
    <row r="832" spans="1:11" s="43" customFormat="1" ht="19.7" customHeight="1" x14ac:dyDescent="0.25">
      <c r="A832" s="43" t="s">
        <v>159</v>
      </c>
      <c r="B832" s="1" t="s">
        <v>242</v>
      </c>
      <c r="C832" s="1" t="s">
        <v>238</v>
      </c>
      <c r="D832" s="1" t="s">
        <v>237</v>
      </c>
      <c r="E832" s="45" t="str">
        <f>VLOOKUP(C832,PROCV!E$50:G$126,3,0)</f>
        <v>Artes Cênicas e Espetáculos</v>
      </c>
      <c r="F832" s="1" t="s">
        <v>416</v>
      </c>
      <c r="G832" s="1" t="s">
        <v>236</v>
      </c>
      <c r="H832" s="1">
        <v>2009</v>
      </c>
      <c r="I832" s="60">
        <f>VLOOKUP(H832,PROCV!E$33:F$44,2,0)</f>
        <v>1.6292670641140776</v>
      </c>
      <c r="J832" s="71">
        <v>17132</v>
      </c>
      <c r="K832" s="44">
        <f t="shared" si="12"/>
        <v>27912.603342402377</v>
      </c>
    </row>
    <row r="833" spans="1:11" s="43" customFormat="1" ht="19.7" customHeight="1" x14ac:dyDescent="0.25">
      <c r="A833" s="43" t="s">
        <v>159</v>
      </c>
      <c r="B833" s="1" t="s">
        <v>242</v>
      </c>
      <c r="C833" s="1" t="s">
        <v>311</v>
      </c>
      <c r="D833" s="1" t="s">
        <v>310</v>
      </c>
      <c r="E833" s="45" t="str">
        <f>VLOOKUP(C833,PROCV!E$50:G$126,3,0)</f>
        <v>Artes Cênicas e Espetáculos</v>
      </c>
      <c r="F833" s="1" t="s">
        <v>416</v>
      </c>
      <c r="G833" s="1" t="s">
        <v>236</v>
      </c>
      <c r="H833" s="1">
        <v>2009</v>
      </c>
      <c r="I833" s="60">
        <f>VLOOKUP(H833,PROCV!E$33:F$44,2,0)</f>
        <v>1.6292670641140776</v>
      </c>
      <c r="J833" s="71">
        <v>7127</v>
      </c>
      <c r="K833" s="44">
        <f t="shared" si="12"/>
        <v>11611.78636594103</v>
      </c>
    </row>
    <row r="834" spans="1:11" s="43" customFormat="1" ht="19.7" customHeight="1" x14ac:dyDescent="0.25">
      <c r="A834" s="43" t="s">
        <v>159</v>
      </c>
      <c r="B834" s="1" t="s">
        <v>242</v>
      </c>
      <c r="C834" s="1" t="s">
        <v>311</v>
      </c>
      <c r="D834" s="1" t="s">
        <v>310</v>
      </c>
      <c r="E834" s="45" t="str">
        <f>VLOOKUP(C834,PROCV!E$50:G$126,3,0)</f>
        <v>Artes Cênicas e Espetáculos</v>
      </c>
      <c r="F834" s="1" t="s">
        <v>416</v>
      </c>
      <c r="G834" s="1" t="s">
        <v>236</v>
      </c>
      <c r="H834" s="1">
        <v>2009</v>
      </c>
      <c r="I834" s="60">
        <f>VLOOKUP(H834,PROCV!E$33:F$44,2,0)</f>
        <v>1.6292670641140776</v>
      </c>
      <c r="J834" s="71">
        <v>10000</v>
      </c>
      <c r="K834" s="44">
        <f t="shared" si="12"/>
        <v>16292.670641140776</v>
      </c>
    </row>
    <row r="835" spans="1:11" s="43" customFormat="1" ht="19.7" customHeight="1" x14ac:dyDescent="0.25">
      <c r="A835" s="43" t="s">
        <v>163</v>
      </c>
      <c r="B835" s="1" t="s">
        <v>316</v>
      </c>
      <c r="C835" s="1" t="s">
        <v>291</v>
      </c>
      <c r="D835" s="1" t="s">
        <v>290</v>
      </c>
      <c r="E835" s="45" t="str">
        <f>VLOOKUP(C835,PROCV!E$50:G$126,3,0)</f>
        <v>NA</v>
      </c>
      <c r="F835" s="1" t="s">
        <v>416</v>
      </c>
      <c r="G835" s="1" t="s">
        <v>236</v>
      </c>
      <c r="H835" s="1">
        <v>2009</v>
      </c>
      <c r="I835" s="60">
        <f>VLOOKUP(H835,PROCV!E$33:F$44,2,0)</f>
        <v>1.6292670641140776</v>
      </c>
      <c r="J835" s="71">
        <v>145829</v>
      </c>
      <c r="K835" s="44">
        <f t="shared" ref="K835:K898" si="13">J835*I835</f>
        <v>237594.38669269183</v>
      </c>
    </row>
    <row r="836" spans="1:11" s="43" customFormat="1" ht="19.7" customHeight="1" x14ac:dyDescent="0.25">
      <c r="A836" s="43" t="s">
        <v>163</v>
      </c>
      <c r="B836" s="1" t="s">
        <v>316</v>
      </c>
      <c r="C836" s="1" t="s">
        <v>291</v>
      </c>
      <c r="D836" s="1" t="s">
        <v>290</v>
      </c>
      <c r="E836" s="45" t="str">
        <f>VLOOKUP(C836,PROCV!E$50:G$126,3,0)</f>
        <v>NA</v>
      </c>
      <c r="F836" s="1" t="s">
        <v>416</v>
      </c>
      <c r="G836" s="1" t="s">
        <v>236</v>
      </c>
      <c r="H836" s="1">
        <v>2009</v>
      </c>
      <c r="I836" s="60">
        <f>VLOOKUP(H836,PROCV!E$33:F$44,2,0)</f>
        <v>1.6292670641140776</v>
      </c>
      <c r="J836" s="71">
        <v>5948</v>
      </c>
      <c r="K836" s="44">
        <f t="shared" si="13"/>
        <v>9690.8804973505339</v>
      </c>
    </row>
    <row r="837" spans="1:11" s="43" customFormat="1" ht="19.7" customHeight="1" x14ac:dyDescent="0.25">
      <c r="A837" s="43" t="s">
        <v>163</v>
      </c>
      <c r="B837" s="1" t="s">
        <v>316</v>
      </c>
      <c r="C837" s="1" t="s">
        <v>291</v>
      </c>
      <c r="D837" s="1" t="s">
        <v>290</v>
      </c>
      <c r="E837" s="45" t="str">
        <f>VLOOKUP(C837,PROCV!E$50:G$126,3,0)</f>
        <v>NA</v>
      </c>
      <c r="F837" s="1" t="s">
        <v>416</v>
      </c>
      <c r="G837" s="1" t="s">
        <v>236</v>
      </c>
      <c r="H837" s="1">
        <v>2009</v>
      </c>
      <c r="I837" s="60">
        <f>VLOOKUP(H837,PROCV!E$33:F$44,2,0)</f>
        <v>1.6292670641140776</v>
      </c>
      <c r="J837" s="71">
        <v>33786</v>
      </c>
      <c r="K837" s="44">
        <f t="shared" si="13"/>
        <v>55046.417028158226</v>
      </c>
    </row>
    <row r="838" spans="1:11" s="43" customFormat="1" ht="19.7" customHeight="1" x14ac:dyDescent="0.25">
      <c r="A838" s="43" t="s">
        <v>163</v>
      </c>
      <c r="B838" s="1" t="s">
        <v>316</v>
      </c>
      <c r="C838" s="1" t="s">
        <v>291</v>
      </c>
      <c r="D838" s="1" t="s">
        <v>290</v>
      </c>
      <c r="E838" s="45" t="str">
        <f>VLOOKUP(C838,PROCV!E$50:G$126,3,0)</f>
        <v>NA</v>
      </c>
      <c r="F838" s="1" t="s">
        <v>416</v>
      </c>
      <c r="G838" s="1" t="s">
        <v>236</v>
      </c>
      <c r="H838" s="1">
        <v>2009</v>
      </c>
      <c r="I838" s="60">
        <f>VLOOKUP(H838,PROCV!E$33:F$44,2,0)</f>
        <v>1.6292670641140776</v>
      </c>
      <c r="J838" s="71">
        <v>33583</v>
      </c>
      <c r="K838" s="44">
        <f t="shared" si="13"/>
        <v>54715.675814143069</v>
      </c>
    </row>
    <row r="839" spans="1:11" s="43" customFormat="1" ht="19.7" customHeight="1" x14ac:dyDescent="0.25">
      <c r="A839" s="43" t="s">
        <v>163</v>
      </c>
      <c r="B839" s="1" t="s">
        <v>316</v>
      </c>
      <c r="C839" s="1" t="s">
        <v>289</v>
      </c>
      <c r="D839" s="1" t="s">
        <v>288</v>
      </c>
      <c r="E839" s="45" t="str">
        <f>VLOOKUP(C839,PROCV!E$50:G$126,3,0)</f>
        <v>Editorial</v>
      </c>
      <c r="F839" s="1" t="s">
        <v>416</v>
      </c>
      <c r="G839" s="1" t="s">
        <v>236</v>
      </c>
      <c r="H839" s="1">
        <v>2009</v>
      </c>
      <c r="I839" s="60">
        <f>VLOOKUP(H839,PROCV!E$33:F$44,2,0)</f>
        <v>1.6292670641140776</v>
      </c>
      <c r="J839" s="71">
        <v>10000</v>
      </c>
      <c r="K839" s="44">
        <f t="shared" si="13"/>
        <v>16292.670641140776</v>
      </c>
    </row>
    <row r="840" spans="1:11" s="43" customFormat="1" ht="19.7" customHeight="1" x14ac:dyDescent="0.25">
      <c r="A840" s="43" t="s">
        <v>163</v>
      </c>
      <c r="B840" s="1" t="s">
        <v>316</v>
      </c>
      <c r="C840" s="1" t="s">
        <v>299</v>
      </c>
      <c r="D840" s="1" t="s">
        <v>298</v>
      </c>
      <c r="E840" s="45" t="str">
        <f>VLOOKUP(C840,PROCV!E$50:G$126,3,0)</f>
        <v>NA</v>
      </c>
      <c r="F840" s="1" t="s">
        <v>416</v>
      </c>
      <c r="G840" s="1" t="s">
        <v>236</v>
      </c>
      <c r="H840" s="1">
        <v>2009</v>
      </c>
      <c r="I840" s="60">
        <f>VLOOKUP(H840,PROCV!E$33:F$44,2,0)</f>
        <v>1.6292670641140776</v>
      </c>
      <c r="J840" s="71">
        <v>28175</v>
      </c>
      <c r="K840" s="44">
        <f t="shared" si="13"/>
        <v>45904.59953141414</v>
      </c>
    </row>
    <row r="841" spans="1:11" s="43" customFormat="1" ht="19.7" customHeight="1" x14ac:dyDescent="0.25">
      <c r="A841" s="43" t="s">
        <v>163</v>
      </c>
      <c r="B841" s="1" t="s">
        <v>316</v>
      </c>
      <c r="C841" s="1" t="s">
        <v>287</v>
      </c>
      <c r="D841" s="1" t="s">
        <v>286</v>
      </c>
      <c r="E841" s="45" t="str">
        <f>VLOOKUP(C841,PROCV!E$50:G$126,3,0)</f>
        <v>Música</v>
      </c>
      <c r="F841" s="1" t="s">
        <v>416</v>
      </c>
      <c r="G841" s="1" t="s">
        <v>236</v>
      </c>
      <c r="H841" s="1">
        <v>2009</v>
      </c>
      <c r="I841" s="60">
        <f>VLOOKUP(H841,PROCV!E$33:F$44,2,0)</f>
        <v>1.6292670641140776</v>
      </c>
      <c r="J841" s="71">
        <v>18342</v>
      </c>
      <c r="K841" s="44">
        <f t="shared" si="13"/>
        <v>29884.016489980411</v>
      </c>
    </row>
    <row r="842" spans="1:11" s="43" customFormat="1" ht="19.7" customHeight="1" x14ac:dyDescent="0.25">
      <c r="A842" s="43" t="s">
        <v>163</v>
      </c>
      <c r="B842" s="1" t="s">
        <v>316</v>
      </c>
      <c r="C842" s="1" t="s">
        <v>287</v>
      </c>
      <c r="D842" s="1" t="s">
        <v>286</v>
      </c>
      <c r="E842" s="45" t="str">
        <f>VLOOKUP(C842,PROCV!E$50:G$126,3,0)</f>
        <v>Música</v>
      </c>
      <c r="F842" s="1" t="s">
        <v>416</v>
      </c>
      <c r="G842" s="1" t="s">
        <v>236</v>
      </c>
      <c r="H842" s="1">
        <v>2009</v>
      </c>
      <c r="I842" s="60">
        <f>VLOOKUP(H842,PROCV!E$33:F$44,2,0)</f>
        <v>1.6292670641140776</v>
      </c>
      <c r="J842" s="71">
        <v>16151</v>
      </c>
      <c r="K842" s="44">
        <f t="shared" si="13"/>
        <v>26314.292352506469</v>
      </c>
    </row>
    <row r="843" spans="1:11" s="43" customFormat="1" ht="19.7" customHeight="1" x14ac:dyDescent="0.25">
      <c r="A843" s="43" t="s">
        <v>163</v>
      </c>
      <c r="B843" s="1" t="s">
        <v>316</v>
      </c>
      <c r="C843" s="1" t="s">
        <v>285</v>
      </c>
      <c r="D843" s="1" t="s">
        <v>284</v>
      </c>
      <c r="E843" s="45" t="str">
        <f>VLOOKUP(C843,PROCV!E$50:G$126,3,0)</f>
        <v>Editorial</v>
      </c>
      <c r="F843" s="1" t="s">
        <v>416</v>
      </c>
      <c r="G843" s="1" t="s">
        <v>236</v>
      </c>
      <c r="H843" s="1">
        <v>2009</v>
      </c>
      <c r="I843" s="60">
        <f>VLOOKUP(H843,PROCV!E$33:F$44,2,0)</f>
        <v>1.6292670641140776</v>
      </c>
      <c r="J843" s="71">
        <v>13062</v>
      </c>
      <c r="K843" s="44">
        <f t="shared" si="13"/>
        <v>21281.486391458082</v>
      </c>
    </row>
    <row r="844" spans="1:11" s="43" customFormat="1" ht="19.7" customHeight="1" x14ac:dyDescent="0.25">
      <c r="A844" s="43" t="s">
        <v>163</v>
      </c>
      <c r="B844" s="1" t="s">
        <v>316</v>
      </c>
      <c r="C844" s="1" t="s">
        <v>279</v>
      </c>
      <c r="D844" s="1" t="s">
        <v>278</v>
      </c>
      <c r="E844" s="45" t="str">
        <f>VLOOKUP(C844,PROCV!E$50:G$126,3,0)</f>
        <v>Editorial</v>
      </c>
      <c r="F844" s="1" t="s">
        <v>416</v>
      </c>
      <c r="G844" s="1" t="s">
        <v>236</v>
      </c>
      <c r="H844" s="1">
        <v>2009</v>
      </c>
      <c r="I844" s="60">
        <f>VLOOKUP(H844,PROCV!E$33:F$44,2,0)</f>
        <v>1.6292670641140776</v>
      </c>
      <c r="J844" s="71">
        <v>12074</v>
      </c>
      <c r="K844" s="44">
        <f t="shared" si="13"/>
        <v>19671.770532113373</v>
      </c>
    </row>
    <row r="845" spans="1:11" s="43" customFormat="1" ht="19.7" customHeight="1" x14ac:dyDescent="0.25">
      <c r="A845" s="43" t="s">
        <v>163</v>
      </c>
      <c r="B845" s="1" t="s">
        <v>316</v>
      </c>
      <c r="C845" s="1" t="s">
        <v>277</v>
      </c>
      <c r="D845" s="1" t="s">
        <v>276</v>
      </c>
      <c r="E845" s="45" t="str">
        <f>VLOOKUP(C845,PROCV!E$50:G$126,3,0)</f>
        <v>Editorial</v>
      </c>
      <c r="F845" s="1" t="s">
        <v>416</v>
      </c>
      <c r="G845" s="1" t="s">
        <v>236</v>
      </c>
      <c r="H845" s="1">
        <v>2009</v>
      </c>
      <c r="I845" s="60">
        <f>VLOOKUP(H845,PROCV!E$33:F$44,2,0)</f>
        <v>1.6292670641140776</v>
      </c>
      <c r="J845" s="71">
        <v>10000</v>
      </c>
      <c r="K845" s="44">
        <f t="shared" si="13"/>
        <v>16292.670641140776</v>
      </c>
    </row>
    <row r="846" spans="1:11" s="43" customFormat="1" ht="19.7" customHeight="1" x14ac:dyDescent="0.25">
      <c r="A846" s="43" t="s">
        <v>163</v>
      </c>
      <c r="B846" s="1" t="s">
        <v>316</v>
      </c>
      <c r="C846" s="1" t="s">
        <v>307</v>
      </c>
      <c r="D846" s="1" t="s">
        <v>306</v>
      </c>
      <c r="E846" s="45" t="str">
        <f>VLOOKUP(C846,PROCV!E$50:G$126,3,0)</f>
        <v>NA</v>
      </c>
      <c r="F846" s="1" t="s">
        <v>416</v>
      </c>
      <c r="G846" s="1" t="s">
        <v>236</v>
      </c>
      <c r="H846" s="1">
        <v>2009</v>
      </c>
      <c r="I846" s="60">
        <f>VLOOKUP(H846,PROCV!E$33:F$44,2,0)</f>
        <v>1.6292670641140776</v>
      </c>
      <c r="J846" s="71">
        <v>19105</v>
      </c>
      <c r="K846" s="44">
        <f t="shared" si="13"/>
        <v>31127.147259899451</v>
      </c>
    </row>
    <row r="847" spans="1:11" s="43" customFormat="1" ht="19.7" customHeight="1" x14ac:dyDescent="0.25">
      <c r="A847" s="43" t="s">
        <v>163</v>
      </c>
      <c r="B847" s="1" t="s">
        <v>316</v>
      </c>
      <c r="C847" s="1" t="s">
        <v>307</v>
      </c>
      <c r="D847" s="1" t="s">
        <v>306</v>
      </c>
      <c r="E847" s="45" t="str">
        <f>VLOOKUP(C847,PROCV!E$50:G$126,3,0)</f>
        <v>NA</v>
      </c>
      <c r="F847" s="1" t="s">
        <v>416</v>
      </c>
      <c r="G847" s="1" t="s">
        <v>236</v>
      </c>
      <c r="H847" s="1">
        <v>2009</v>
      </c>
      <c r="I847" s="60">
        <f>VLOOKUP(H847,PROCV!E$33:F$44,2,0)</f>
        <v>1.6292670641140776</v>
      </c>
      <c r="J847" s="71">
        <v>5915</v>
      </c>
      <c r="K847" s="44">
        <f t="shared" si="13"/>
        <v>9637.1146842347698</v>
      </c>
    </row>
    <row r="848" spans="1:11" s="43" customFormat="1" ht="19.7" customHeight="1" x14ac:dyDescent="0.25">
      <c r="A848" s="43" t="s">
        <v>163</v>
      </c>
      <c r="B848" s="1" t="s">
        <v>316</v>
      </c>
      <c r="C848" s="1" t="s">
        <v>271</v>
      </c>
      <c r="D848" s="1" t="s">
        <v>270</v>
      </c>
      <c r="E848" s="45" t="str">
        <f>VLOOKUP(C848,PROCV!E$50:G$126,3,0)</f>
        <v>Editorial</v>
      </c>
      <c r="F848" s="1" t="s">
        <v>416</v>
      </c>
      <c r="G848" s="1" t="s">
        <v>236</v>
      </c>
      <c r="H848" s="1">
        <v>2009</v>
      </c>
      <c r="I848" s="60">
        <f>VLOOKUP(H848,PROCV!E$33:F$44,2,0)</f>
        <v>1.6292670641140776</v>
      </c>
      <c r="J848" s="71">
        <v>21628</v>
      </c>
      <c r="K848" s="44">
        <f t="shared" si="13"/>
        <v>35237.788062659274</v>
      </c>
    </row>
    <row r="849" spans="1:11" s="43" customFormat="1" ht="19.7" customHeight="1" x14ac:dyDescent="0.25">
      <c r="A849" s="43" t="s">
        <v>163</v>
      </c>
      <c r="B849" s="1" t="s">
        <v>316</v>
      </c>
      <c r="C849" s="1" t="s">
        <v>271</v>
      </c>
      <c r="D849" s="1" t="s">
        <v>270</v>
      </c>
      <c r="E849" s="45" t="str">
        <f>VLOOKUP(C849,PROCV!E$50:G$126,3,0)</f>
        <v>Editorial</v>
      </c>
      <c r="F849" s="1" t="s">
        <v>416</v>
      </c>
      <c r="G849" s="1" t="s">
        <v>236</v>
      </c>
      <c r="H849" s="1">
        <v>2009</v>
      </c>
      <c r="I849" s="60">
        <f>VLOOKUP(H849,PROCV!E$33:F$44,2,0)</f>
        <v>1.6292670641140776</v>
      </c>
      <c r="J849" s="1">
        <v>986</v>
      </c>
      <c r="K849" s="44">
        <f t="shared" si="13"/>
        <v>1606.4573252164805</v>
      </c>
    </row>
    <row r="850" spans="1:11" s="43" customFormat="1" ht="19.7" customHeight="1" x14ac:dyDescent="0.25">
      <c r="A850" s="43" t="s">
        <v>163</v>
      </c>
      <c r="B850" s="1" t="s">
        <v>316</v>
      </c>
      <c r="C850" s="1" t="s">
        <v>269</v>
      </c>
      <c r="D850" s="1" t="s">
        <v>268</v>
      </c>
      <c r="E850" s="45" t="str">
        <f>VLOOKUP(C850,PROCV!E$50:G$126,3,0)</f>
        <v>NA</v>
      </c>
      <c r="F850" s="1" t="s">
        <v>416</v>
      </c>
      <c r="G850" s="1" t="s">
        <v>236</v>
      </c>
      <c r="H850" s="1">
        <v>2009</v>
      </c>
      <c r="I850" s="60">
        <f>VLOOKUP(H850,PROCV!E$33:F$44,2,0)</f>
        <v>1.6292670641140776</v>
      </c>
      <c r="J850" s="71">
        <v>12059</v>
      </c>
      <c r="K850" s="44">
        <f t="shared" si="13"/>
        <v>19647.331526151662</v>
      </c>
    </row>
    <row r="851" spans="1:11" s="43" customFormat="1" ht="19.7" customHeight="1" x14ac:dyDescent="0.25">
      <c r="A851" s="43" t="s">
        <v>163</v>
      </c>
      <c r="B851" s="1" t="s">
        <v>316</v>
      </c>
      <c r="C851" s="1" t="s">
        <v>269</v>
      </c>
      <c r="D851" s="1" t="s">
        <v>268</v>
      </c>
      <c r="E851" s="45" t="str">
        <f>VLOOKUP(C851,PROCV!E$50:G$126,3,0)</f>
        <v>NA</v>
      </c>
      <c r="F851" s="1" t="s">
        <v>416</v>
      </c>
      <c r="G851" s="1" t="s">
        <v>236</v>
      </c>
      <c r="H851" s="1">
        <v>2009</v>
      </c>
      <c r="I851" s="60">
        <f>VLOOKUP(H851,PROCV!E$33:F$44,2,0)</f>
        <v>1.6292670641140776</v>
      </c>
      <c r="J851" s="71">
        <v>4683</v>
      </c>
      <c r="K851" s="44">
        <f t="shared" si="13"/>
        <v>7629.8576612462257</v>
      </c>
    </row>
    <row r="852" spans="1:11" s="43" customFormat="1" ht="19.7" customHeight="1" x14ac:dyDescent="0.25">
      <c r="A852" s="43" t="s">
        <v>163</v>
      </c>
      <c r="B852" s="1" t="s">
        <v>316</v>
      </c>
      <c r="C852" s="1" t="s">
        <v>297</v>
      </c>
      <c r="D852" s="1" t="s">
        <v>296</v>
      </c>
      <c r="E852" s="45" t="str">
        <f>VLOOKUP(C852,PROCV!E$50:G$126,3,0)</f>
        <v>Audiovisual</v>
      </c>
      <c r="F852" s="1" t="s">
        <v>416</v>
      </c>
      <c r="G852" s="1" t="s">
        <v>236</v>
      </c>
      <c r="H852" s="1">
        <v>2009</v>
      </c>
      <c r="I852" s="60">
        <f>VLOOKUP(H852,PROCV!E$33:F$44,2,0)</f>
        <v>1.6292670641140776</v>
      </c>
      <c r="J852" s="71">
        <v>10000</v>
      </c>
      <c r="K852" s="44">
        <f t="shared" si="13"/>
        <v>16292.670641140776</v>
      </c>
    </row>
    <row r="853" spans="1:11" s="43" customFormat="1" ht="19.7" customHeight="1" x14ac:dyDescent="0.25">
      <c r="A853" s="43" t="s">
        <v>163</v>
      </c>
      <c r="B853" s="1" t="s">
        <v>316</v>
      </c>
      <c r="C853" s="1" t="s">
        <v>260</v>
      </c>
      <c r="D853" s="1" t="s">
        <v>259</v>
      </c>
      <c r="E853" s="45" t="str">
        <f>VLOOKUP(C853,PROCV!E$50:G$126,3,0)</f>
        <v>Audiovisual</v>
      </c>
      <c r="F853" s="1" t="s">
        <v>416</v>
      </c>
      <c r="G853" s="1" t="s">
        <v>236</v>
      </c>
      <c r="H853" s="1">
        <v>2009</v>
      </c>
      <c r="I853" s="60">
        <f>VLOOKUP(H853,PROCV!E$33:F$44,2,0)</f>
        <v>1.6292670641140776</v>
      </c>
      <c r="J853" s="71">
        <v>3303</v>
      </c>
      <c r="K853" s="44">
        <f t="shared" si="13"/>
        <v>5381.4691127687984</v>
      </c>
    </row>
    <row r="854" spans="1:11" s="43" customFormat="1" ht="19.7" customHeight="1" x14ac:dyDescent="0.25">
      <c r="A854" s="43" t="s">
        <v>163</v>
      </c>
      <c r="B854" s="1" t="s">
        <v>316</v>
      </c>
      <c r="C854" s="1" t="s">
        <v>256</v>
      </c>
      <c r="D854" s="1" t="s">
        <v>255</v>
      </c>
      <c r="E854" s="45" t="str">
        <f>VLOOKUP(C854,PROCV!E$50:G$126,3,0)</f>
        <v>Audiovisual</v>
      </c>
      <c r="F854" s="1" t="s">
        <v>416</v>
      </c>
      <c r="G854" s="1" t="s">
        <v>236</v>
      </c>
      <c r="H854" s="1">
        <v>2009</v>
      </c>
      <c r="I854" s="60">
        <f>VLOOKUP(H854,PROCV!E$33:F$44,2,0)</f>
        <v>1.6292670641140776</v>
      </c>
      <c r="J854" s="71">
        <v>2749</v>
      </c>
      <c r="K854" s="44">
        <f t="shared" si="13"/>
        <v>4478.8551592495996</v>
      </c>
    </row>
    <row r="855" spans="1:11" s="43" customFormat="1" ht="19.7" customHeight="1" x14ac:dyDescent="0.25">
      <c r="A855" s="43" t="s">
        <v>163</v>
      </c>
      <c r="B855" s="1" t="s">
        <v>316</v>
      </c>
      <c r="C855" s="1" t="s">
        <v>252</v>
      </c>
      <c r="D855" s="1" t="s">
        <v>251</v>
      </c>
      <c r="E855" s="45" t="str">
        <f>VLOOKUP(C855,PROCV!E$50:G$126,3,0)</f>
        <v>Audiovisual</v>
      </c>
      <c r="F855" s="1" t="s">
        <v>416</v>
      </c>
      <c r="G855" s="1" t="s">
        <v>236</v>
      </c>
      <c r="H855" s="1">
        <v>2009</v>
      </c>
      <c r="I855" s="60">
        <f>VLOOKUP(H855,PROCV!E$33:F$44,2,0)</f>
        <v>1.6292670641140776</v>
      </c>
      <c r="J855" s="71">
        <v>39008</v>
      </c>
      <c r="K855" s="44">
        <f t="shared" si="13"/>
        <v>63554.449636961937</v>
      </c>
    </row>
    <row r="856" spans="1:11" s="43" customFormat="1" ht="19.7" customHeight="1" x14ac:dyDescent="0.25">
      <c r="A856" s="43" t="s">
        <v>163</v>
      </c>
      <c r="B856" s="1" t="s">
        <v>316</v>
      </c>
      <c r="C856" s="1" t="s">
        <v>252</v>
      </c>
      <c r="D856" s="1" t="s">
        <v>251</v>
      </c>
      <c r="E856" s="45" t="str">
        <f>VLOOKUP(C856,PROCV!E$50:G$126,3,0)</f>
        <v>Audiovisual</v>
      </c>
      <c r="F856" s="1" t="s">
        <v>416</v>
      </c>
      <c r="G856" s="1" t="s">
        <v>236</v>
      </c>
      <c r="H856" s="1">
        <v>2009</v>
      </c>
      <c r="I856" s="60">
        <f>VLOOKUP(H856,PROCV!E$33:F$44,2,0)</f>
        <v>1.6292670641140776</v>
      </c>
      <c r="J856" s="71">
        <v>2960</v>
      </c>
      <c r="K856" s="44">
        <f t="shared" si="13"/>
        <v>4822.6305097776694</v>
      </c>
    </row>
    <row r="857" spans="1:11" s="43" customFormat="1" ht="19.7" customHeight="1" x14ac:dyDescent="0.25">
      <c r="A857" s="43" t="s">
        <v>163</v>
      </c>
      <c r="B857" s="1" t="s">
        <v>316</v>
      </c>
      <c r="C857" s="1" t="s">
        <v>250</v>
      </c>
      <c r="D857" s="1" t="s">
        <v>249</v>
      </c>
      <c r="E857" s="45" t="str">
        <f>VLOOKUP(C857,PROCV!E$50:G$126,3,0)</f>
        <v>Audiovisual</v>
      </c>
      <c r="F857" s="1" t="s">
        <v>416</v>
      </c>
      <c r="G857" s="1" t="s">
        <v>236</v>
      </c>
      <c r="H857" s="1">
        <v>2009</v>
      </c>
      <c r="I857" s="60">
        <f>VLOOKUP(H857,PROCV!E$33:F$44,2,0)</f>
        <v>1.6292670641140776</v>
      </c>
      <c r="J857" s="71">
        <v>120000</v>
      </c>
      <c r="K857" s="44">
        <f t="shared" si="13"/>
        <v>195512.04769368932</v>
      </c>
    </row>
    <row r="858" spans="1:11" s="43" customFormat="1" ht="19.7" customHeight="1" x14ac:dyDescent="0.25">
      <c r="A858" s="43" t="s">
        <v>163</v>
      </c>
      <c r="B858" s="1" t="s">
        <v>316</v>
      </c>
      <c r="C858" s="1" t="s">
        <v>303</v>
      </c>
      <c r="D858" s="1" t="s">
        <v>302</v>
      </c>
      <c r="E858" s="45" t="str">
        <f>VLOOKUP(C858,PROCV!E$50:G$126,3,0)</f>
        <v>Educação e Criação em Artes</v>
      </c>
      <c r="F858" s="1" t="s">
        <v>416</v>
      </c>
      <c r="G858" s="1" t="s">
        <v>236</v>
      </c>
      <c r="H858" s="1">
        <v>2009</v>
      </c>
      <c r="I858" s="60">
        <f>VLOOKUP(H858,PROCV!E$33:F$44,2,0)</f>
        <v>1.6292670641140776</v>
      </c>
      <c r="J858" s="71">
        <v>10000</v>
      </c>
      <c r="K858" s="44">
        <f t="shared" si="13"/>
        <v>16292.670641140776</v>
      </c>
    </row>
    <row r="859" spans="1:11" s="43" customFormat="1" ht="19.7" customHeight="1" x14ac:dyDescent="0.25">
      <c r="A859" s="43" t="s">
        <v>163</v>
      </c>
      <c r="B859" s="1" t="s">
        <v>316</v>
      </c>
      <c r="C859" s="1" t="s">
        <v>248</v>
      </c>
      <c r="D859" s="1" t="s">
        <v>247</v>
      </c>
      <c r="E859" s="45" t="str">
        <f>VLOOKUP(C859,PROCV!E$50:G$126,3,0)</f>
        <v>Educação e Criação em Artes</v>
      </c>
      <c r="F859" s="1" t="s">
        <v>416</v>
      </c>
      <c r="G859" s="1" t="s">
        <v>236</v>
      </c>
      <c r="H859" s="1">
        <v>2009</v>
      </c>
      <c r="I859" s="60">
        <f>VLOOKUP(H859,PROCV!E$33:F$44,2,0)</f>
        <v>1.6292670641140776</v>
      </c>
      <c r="J859" s="71">
        <v>3289</v>
      </c>
      <c r="K859" s="44">
        <f t="shared" si="13"/>
        <v>5358.6593738712018</v>
      </c>
    </row>
    <row r="860" spans="1:11" s="43" customFormat="1" ht="19.7" customHeight="1" x14ac:dyDescent="0.25">
      <c r="A860" s="43" t="s">
        <v>163</v>
      </c>
      <c r="B860" s="1" t="s">
        <v>316</v>
      </c>
      <c r="C860" s="1" t="s">
        <v>238</v>
      </c>
      <c r="D860" s="1" t="s">
        <v>237</v>
      </c>
      <c r="E860" s="45" t="str">
        <f>VLOOKUP(C860,PROCV!E$50:G$126,3,0)</f>
        <v>Artes Cênicas e Espetáculos</v>
      </c>
      <c r="F860" s="1" t="s">
        <v>416</v>
      </c>
      <c r="G860" s="1" t="s">
        <v>236</v>
      </c>
      <c r="H860" s="1">
        <v>2009</v>
      </c>
      <c r="I860" s="60">
        <f>VLOOKUP(H860,PROCV!E$33:F$44,2,0)</f>
        <v>1.6292670641140776</v>
      </c>
      <c r="J860" s="71">
        <v>22112</v>
      </c>
      <c r="K860" s="44">
        <f t="shared" si="13"/>
        <v>36026.353321690483</v>
      </c>
    </row>
    <row r="861" spans="1:11" s="43" customFormat="1" ht="19.7" customHeight="1" x14ac:dyDescent="0.25">
      <c r="A861" s="43" t="s">
        <v>163</v>
      </c>
      <c r="B861" s="1" t="s">
        <v>316</v>
      </c>
      <c r="C861" s="1" t="s">
        <v>238</v>
      </c>
      <c r="D861" s="1" t="s">
        <v>237</v>
      </c>
      <c r="E861" s="45" t="str">
        <f>VLOOKUP(C861,PROCV!E$50:G$126,3,0)</f>
        <v>Artes Cênicas e Espetáculos</v>
      </c>
      <c r="F861" s="1" t="s">
        <v>416</v>
      </c>
      <c r="G861" s="1" t="s">
        <v>236</v>
      </c>
      <c r="H861" s="1">
        <v>2009</v>
      </c>
      <c r="I861" s="60">
        <f>VLOOKUP(H861,PROCV!E$33:F$44,2,0)</f>
        <v>1.6292670641140776</v>
      </c>
      <c r="J861" s="71">
        <v>1497</v>
      </c>
      <c r="K861" s="44">
        <f t="shared" si="13"/>
        <v>2439.0127949787743</v>
      </c>
    </row>
    <row r="862" spans="1:11" s="43" customFormat="1" ht="19.7" customHeight="1" x14ac:dyDescent="0.25">
      <c r="A862" s="43" t="s">
        <v>163</v>
      </c>
      <c r="B862" s="1" t="s">
        <v>316</v>
      </c>
      <c r="C862" s="1" t="s">
        <v>313</v>
      </c>
      <c r="D862" s="1" t="s">
        <v>312</v>
      </c>
      <c r="E862" s="45" t="str">
        <f>VLOOKUP(C862,PROCV!E$50:G$126,3,0)</f>
        <v>Patrimônio</v>
      </c>
      <c r="F862" s="1" t="s">
        <v>415</v>
      </c>
      <c r="G862" s="1" t="s">
        <v>265</v>
      </c>
      <c r="H862" s="1">
        <v>2009</v>
      </c>
      <c r="I862" s="60">
        <f>VLOOKUP(H862,PROCV!E$33:F$44,2,0)</f>
        <v>1.6292670641140776</v>
      </c>
      <c r="J862" s="71">
        <v>296507</v>
      </c>
      <c r="K862" s="44">
        <f t="shared" si="13"/>
        <v>483089.08937927283</v>
      </c>
    </row>
    <row r="863" spans="1:11" s="43" customFormat="1" ht="19.7" customHeight="1" x14ac:dyDescent="0.25">
      <c r="A863" s="43" t="s">
        <v>163</v>
      </c>
      <c r="B863" s="1" t="s">
        <v>316</v>
      </c>
      <c r="C863" s="1" t="s">
        <v>318</v>
      </c>
      <c r="D863" s="1" t="s">
        <v>317</v>
      </c>
      <c r="E863" s="45" t="str">
        <f>VLOOKUP(C863,PROCV!E$50:G$126,3,0)</f>
        <v>Patrimônio</v>
      </c>
      <c r="F863" s="1" t="s">
        <v>415</v>
      </c>
      <c r="G863" s="1" t="s">
        <v>265</v>
      </c>
      <c r="H863" s="1">
        <v>2009</v>
      </c>
      <c r="I863" s="60">
        <f>VLOOKUP(H863,PROCV!E$33:F$44,2,0)</f>
        <v>1.6292670641140776</v>
      </c>
      <c r="J863" s="71">
        <v>126300</v>
      </c>
      <c r="K863" s="44">
        <f t="shared" si="13"/>
        <v>205776.43019760802</v>
      </c>
    </row>
    <row r="864" spans="1:11" s="43" customFormat="1" ht="19.7" customHeight="1" x14ac:dyDescent="0.25">
      <c r="A864" s="43" t="s">
        <v>157</v>
      </c>
      <c r="B864" s="1" t="s">
        <v>292</v>
      </c>
      <c r="C864" s="1" t="s">
        <v>287</v>
      </c>
      <c r="D864" s="1" t="s">
        <v>286</v>
      </c>
      <c r="E864" s="45" t="str">
        <f>VLOOKUP(C864,PROCV!E$50:G$126,3,0)</f>
        <v>Música</v>
      </c>
      <c r="F864" s="1" t="s">
        <v>416</v>
      </c>
      <c r="G864" s="1" t="s">
        <v>236</v>
      </c>
      <c r="H864" s="1">
        <v>2009</v>
      </c>
      <c r="I864" s="60">
        <f>VLOOKUP(H864,PROCV!E$33:F$44,2,0)</f>
        <v>1.6292670641140776</v>
      </c>
      <c r="J864" s="71">
        <v>3872</v>
      </c>
      <c r="K864" s="44">
        <f t="shared" si="13"/>
        <v>6308.5220722497088</v>
      </c>
    </row>
    <row r="865" spans="1:11" s="43" customFormat="1" ht="19.7" customHeight="1" x14ac:dyDescent="0.25">
      <c r="A865" s="43" t="s">
        <v>157</v>
      </c>
      <c r="B865" s="1" t="s">
        <v>292</v>
      </c>
      <c r="C865" s="1" t="s">
        <v>287</v>
      </c>
      <c r="D865" s="1" t="s">
        <v>286</v>
      </c>
      <c r="E865" s="45" t="str">
        <f>VLOOKUP(C865,PROCV!E$50:G$126,3,0)</f>
        <v>Música</v>
      </c>
      <c r="F865" s="1" t="s">
        <v>416</v>
      </c>
      <c r="G865" s="1" t="s">
        <v>236</v>
      </c>
      <c r="H865" s="1">
        <v>2009</v>
      </c>
      <c r="I865" s="60">
        <f>VLOOKUP(H865,PROCV!E$33:F$44,2,0)</f>
        <v>1.6292670641140776</v>
      </c>
      <c r="J865" s="71">
        <v>3766</v>
      </c>
      <c r="K865" s="44">
        <f t="shared" si="13"/>
        <v>6135.8197634536164</v>
      </c>
    </row>
    <row r="866" spans="1:11" s="43" customFormat="1" ht="19.7" customHeight="1" x14ac:dyDescent="0.25">
      <c r="A866" s="43" t="s">
        <v>157</v>
      </c>
      <c r="B866" s="1" t="s">
        <v>292</v>
      </c>
      <c r="C866" s="1" t="s">
        <v>285</v>
      </c>
      <c r="D866" s="1" t="s">
        <v>284</v>
      </c>
      <c r="E866" s="45" t="str">
        <f>VLOOKUP(C866,PROCV!E$50:G$126,3,0)</f>
        <v>Editorial</v>
      </c>
      <c r="F866" s="1" t="s">
        <v>416</v>
      </c>
      <c r="G866" s="1" t="s">
        <v>236</v>
      </c>
      <c r="H866" s="1">
        <v>2009</v>
      </c>
      <c r="I866" s="60">
        <f>VLOOKUP(H866,PROCV!E$33:F$44,2,0)</f>
        <v>1.6292670641140776</v>
      </c>
      <c r="J866" s="71">
        <v>15234</v>
      </c>
      <c r="K866" s="44">
        <f t="shared" si="13"/>
        <v>24820.254454713857</v>
      </c>
    </row>
    <row r="867" spans="1:11" s="43" customFormat="1" ht="19.7" customHeight="1" x14ac:dyDescent="0.25">
      <c r="A867" s="43" t="s">
        <v>157</v>
      </c>
      <c r="B867" s="1" t="s">
        <v>292</v>
      </c>
      <c r="C867" s="1" t="s">
        <v>285</v>
      </c>
      <c r="D867" s="1" t="s">
        <v>284</v>
      </c>
      <c r="E867" s="45" t="str">
        <f>VLOOKUP(C867,PROCV!E$50:G$126,3,0)</f>
        <v>Editorial</v>
      </c>
      <c r="F867" s="1" t="s">
        <v>416</v>
      </c>
      <c r="G867" s="1" t="s">
        <v>236</v>
      </c>
      <c r="H867" s="1">
        <v>2009</v>
      </c>
      <c r="I867" s="60">
        <f>VLOOKUP(H867,PROCV!E$33:F$44,2,0)</f>
        <v>1.6292670641140776</v>
      </c>
      <c r="J867" s="71">
        <v>78336</v>
      </c>
      <c r="K867" s="44">
        <f t="shared" si="13"/>
        <v>127630.26473444038</v>
      </c>
    </row>
    <row r="868" spans="1:11" s="43" customFormat="1" ht="19.7" customHeight="1" x14ac:dyDescent="0.25">
      <c r="A868" s="43" t="s">
        <v>157</v>
      </c>
      <c r="B868" s="1" t="s">
        <v>292</v>
      </c>
      <c r="C868" s="1" t="s">
        <v>285</v>
      </c>
      <c r="D868" s="1" t="s">
        <v>284</v>
      </c>
      <c r="E868" s="45" t="str">
        <f>VLOOKUP(C868,PROCV!E$50:G$126,3,0)</f>
        <v>Editorial</v>
      </c>
      <c r="F868" s="1" t="s">
        <v>416</v>
      </c>
      <c r="G868" s="1" t="s">
        <v>236</v>
      </c>
      <c r="H868" s="1">
        <v>2009</v>
      </c>
      <c r="I868" s="60">
        <f>VLOOKUP(H868,PROCV!E$33:F$44,2,0)</f>
        <v>1.6292670641140776</v>
      </c>
      <c r="J868" s="71">
        <v>26301</v>
      </c>
      <c r="K868" s="44">
        <f t="shared" si="13"/>
        <v>42851.353053264356</v>
      </c>
    </row>
    <row r="869" spans="1:11" s="43" customFormat="1" ht="19.7" customHeight="1" x14ac:dyDescent="0.25">
      <c r="A869" s="43" t="s">
        <v>157</v>
      </c>
      <c r="B869" s="1" t="s">
        <v>292</v>
      </c>
      <c r="C869" s="1" t="s">
        <v>281</v>
      </c>
      <c r="D869" s="1" t="s">
        <v>280</v>
      </c>
      <c r="E869" s="45" t="str">
        <f>VLOOKUP(C869,PROCV!E$50:G$126,3,0)</f>
        <v>Música</v>
      </c>
      <c r="F869" s="1" t="s">
        <v>416</v>
      </c>
      <c r="G869" s="1" t="s">
        <v>236</v>
      </c>
      <c r="H869" s="1">
        <v>2009</v>
      </c>
      <c r="I869" s="60">
        <f>VLOOKUP(H869,PROCV!E$33:F$44,2,0)</f>
        <v>1.6292670641140776</v>
      </c>
      <c r="J869" s="71">
        <v>5947</v>
      </c>
      <c r="K869" s="44">
        <f t="shared" si="13"/>
        <v>9689.2512302864197</v>
      </c>
    </row>
    <row r="870" spans="1:11" s="43" customFormat="1" ht="19.7" customHeight="1" x14ac:dyDescent="0.25">
      <c r="A870" s="43" t="s">
        <v>157</v>
      </c>
      <c r="B870" s="1" t="s">
        <v>292</v>
      </c>
      <c r="C870" s="1" t="s">
        <v>250</v>
      </c>
      <c r="D870" s="1" t="s">
        <v>249</v>
      </c>
      <c r="E870" s="45" t="str">
        <f>VLOOKUP(C870,PROCV!E$50:G$126,3,0)</f>
        <v>Audiovisual</v>
      </c>
      <c r="F870" s="1" t="s">
        <v>416</v>
      </c>
      <c r="G870" s="1" t="s">
        <v>236</v>
      </c>
      <c r="H870" s="1">
        <v>2009</v>
      </c>
      <c r="I870" s="60">
        <f>VLOOKUP(H870,PROCV!E$33:F$44,2,0)</f>
        <v>1.6292670641140776</v>
      </c>
      <c r="J870" s="71">
        <v>96727</v>
      </c>
      <c r="K870" s="44">
        <f t="shared" si="13"/>
        <v>157594.1153105624</v>
      </c>
    </row>
    <row r="871" spans="1:11" s="43" customFormat="1" ht="19.7" customHeight="1" x14ac:dyDescent="0.25">
      <c r="A871" s="43" t="s">
        <v>157</v>
      </c>
      <c r="B871" s="1" t="s">
        <v>292</v>
      </c>
      <c r="C871" s="1" t="s">
        <v>348</v>
      </c>
      <c r="D871" s="1" t="s">
        <v>347</v>
      </c>
      <c r="E871" s="45" t="str">
        <f>VLOOKUP(C871,PROCV!E$50:G$126,3,0)</f>
        <v>Patrimônio</v>
      </c>
      <c r="F871" s="1" t="s">
        <v>415</v>
      </c>
      <c r="G871" s="1" t="s">
        <v>265</v>
      </c>
      <c r="H871" s="1">
        <v>2009</v>
      </c>
      <c r="I871" s="60">
        <f>VLOOKUP(H871,PROCV!E$33:F$44,2,0)</f>
        <v>1.6292670641140776</v>
      </c>
      <c r="J871" s="71">
        <v>297663</v>
      </c>
      <c r="K871" s="44">
        <f t="shared" si="13"/>
        <v>484972.52210538869</v>
      </c>
    </row>
    <row r="872" spans="1:11" s="43" customFormat="1" ht="19.7" customHeight="1" x14ac:dyDescent="0.25">
      <c r="A872" s="43" t="s">
        <v>157</v>
      </c>
      <c r="B872" s="1" t="s">
        <v>292</v>
      </c>
      <c r="C872" s="1" t="s">
        <v>318</v>
      </c>
      <c r="D872" s="1" t="s">
        <v>317</v>
      </c>
      <c r="E872" s="45" t="str">
        <f>VLOOKUP(C872,PROCV!E$50:G$126,3,0)</f>
        <v>Patrimônio</v>
      </c>
      <c r="F872" s="1" t="s">
        <v>415</v>
      </c>
      <c r="G872" s="1" t="s">
        <v>265</v>
      </c>
      <c r="H872" s="1">
        <v>2009</v>
      </c>
      <c r="I872" s="60">
        <f>VLOOKUP(H872,PROCV!E$33:F$44,2,0)</f>
        <v>1.6292670641140776</v>
      </c>
      <c r="J872" s="71">
        <v>355729</v>
      </c>
      <c r="K872" s="44">
        <f t="shared" si="13"/>
        <v>579577.54345023667</v>
      </c>
    </row>
    <row r="873" spans="1:11" s="43" customFormat="1" ht="19.7" customHeight="1" x14ac:dyDescent="0.25">
      <c r="A873" s="43" t="s">
        <v>177</v>
      </c>
      <c r="B873" s="1" t="s">
        <v>242</v>
      </c>
      <c r="C873" s="1" t="s">
        <v>309</v>
      </c>
      <c r="D873" s="1" t="s">
        <v>308</v>
      </c>
      <c r="E873" s="45" t="str">
        <f>VLOOKUP(C873,PROCV!E$50:G$126,3,0)</f>
        <v>NA</v>
      </c>
      <c r="F873" s="1" t="s">
        <v>416</v>
      </c>
      <c r="G873" s="1" t="s">
        <v>236</v>
      </c>
      <c r="H873" s="1">
        <v>2009</v>
      </c>
      <c r="I873" s="60">
        <f>VLOOKUP(H873,PROCV!E$33:F$44,2,0)</f>
        <v>1.6292670641140776</v>
      </c>
      <c r="J873" s="71">
        <v>88007</v>
      </c>
      <c r="K873" s="44">
        <f t="shared" si="13"/>
        <v>143386.90651148764</v>
      </c>
    </row>
    <row r="874" spans="1:11" s="43" customFormat="1" ht="19.7" customHeight="1" x14ac:dyDescent="0.25">
      <c r="A874" s="43" t="s">
        <v>177</v>
      </c>
      <c r="B874" s="1" t="s">
        <v>242</v>
      </c>
      <c r="C874" s="1" t="s">
        <v>309</v>
      </c>
      <c r="D874" s="1" t="s">
        <v>308</v>
      </c>
      <c r="E874" s="45" t="str">
        <f>VLOOKUP(C874,PROCV!E$50:G$126,3,0)</f>
        <v>NA</v>
      </c>
      <c r="F874" s="1" t="s">
        <v>416</v>
      </c>
      <c r="G874" s="1" t="s">
        <v>236</v>
      </c>
      <c r="H874" s="1">
        <v>2009</v>
      </c>
      <c r="I874" s="60">
        <f>VLOOKUP(H874,PROCV!E$33:F$44,2,0)</f>
        <v>1.6292670641140776</v>
      </c>
      <c r="J874" s="71">
        <v>60383</v>
      </c>
      <c r="K874" s="44">
        <f t="shared" si="13"/>
        <v>98380.033132400349</v>
      </c>
    </row>
    <row r="875" spans="1:11" s="43" customFormat="1" ht="19.7" customHeight="1" x14ac:dyDescent="0.25">
      <c r="A875" s="43" t="s">
        <v>177</v>
      </c>
      <c r="B875" s="1" t="s">
        <v>242</v>
      </c>
      <c r="C875" s="1" t="s">
        <v>309</v>
      </c>
      <c r="D875" s="1" t="s">
        <v>308</v>
      </c>
      <c r="E875" s="45" t="str">
        <f>VLOOKUP(C875,PROCV!E$50:G$126,3,0)</f>
        <v>NA</v>
      </c>
      <c r="F875" s="1" t="s">
        <v>416</v>
      </c>
      <c r="G875" s="1" t="s">
        <v>236</v>
      </c>
      <c r="H875" s="1">
        <v>2009</v>
      </c>
      <c r="I875" s="60">
        <f>VLOOKUP(H875,PROCV!E$33:F$44,2,0)</f>
        <v>1.6292670641140776</v>
      </c>
      <c r="J875" s="71">
        <v>15708</v>
      </c>
      <c r="K875" s="44">
        <f t="shared" si="13"/>
        <v>25592.527043103932</v>
      </c>
    </row>
    <row r="876" spans="1:11" s="43" customFormat="1" ht="19.7" customHeight="1" x14ac:dyDescent="0.25">
      <c r="A876" s="43" t="s">
        <v>177</v>
      </c>
      <c r="B876" s="1" t="s">
        <v>242</v>
      </c>
      <c r="C876" s="1" t="s">
        <v>309</v>
      </c>
      <c r="D876" s="1" t="s">
        <v>308</v>
      </c>
      <c r="E876" s="45" t="str">
        <f>VLOOKUP(C876,PROCV!E$50:G$126,3,0)</f>
        <v>NA</v>
      </c>
      <c r="F876" s="1" t="s">
        <v>416</v>
      </c>
      <c r="G876" s="1" t="s">
        <v>236</v>
      </c>
      <c r="H876" s="1">
        <v>2009</v>
      </c>
      <c r="I876" s="60">
        <f>VLOOKUP(H876,PROCV!E$33:F$44,2,0)</f>
        <v>1.6292670641140776</v>
      </c>
      <c r="J876" s="71">
        <v>156266</v>
      </c>
      <c r="K876" s="44">
        <f t="shared" si="13"/>
        <v>254599.04704085045</v>
      </c>
    </row>
    <row r="877" spans="1:11" s="43" customFormat="1" ht="19.7" customHeight="1" x14ac:dyDescent="0.25">
      <c r="A877" s="43" t="s">
        <v>177</v>
      </c>
      <c r="B877" s="1" t="s">
        <v>242</v>
      </c>
      <c r="C877" s="1" t="s">
        <v>309</v>
      </c>
      <c r="D877" s="1" t="s">
        <v>308</v>
      </c>
      <c r="E877" s="45" t="str">
        <f>VLOOKUP(C877,PROCV!E$50:G$126,3,0)</f>
        <v>NA</v>
      </c>
      <c r="F877" s="1" t="s">
        <v>416</v>
      </c>
      <c r="G877" s="1" t="s">
        <v>236</v>
      </c>
      <c r="H877" s="1">
        <v>2009</v>
      </c>
      <c r="I877" s="60">
        <f>VLOOKUP(H877,PROCV!E$33:F$44,2,0)</f>
        <v>1.6292670641140776</v>
      </c>
      <c r="J877" s="71">
        <v>10000</v>
      </c>
      <c r="K877" s="44">
        <f t="shared" si="13"/>
        <v>16292.670641140776</v>
      </c>
    </row>
    <row r="878" spans="1:11" s="43" customFormat="1" ht="19.7" customHeight="1" x14ac:dyDescent="0.25">
      <c r="A878" s="43" t="s">
        <v>177</v>
      </c>
      <c r="B878" s="1" t="s">
        <v>242</v>
      </c>
      <c r="C878" s="1" t="s">
        <v>291</v>
      </c>
      <c r="D878" s="1" t="s">
        <v>290</v>
      </c>
      <c r="E878" s="45" t="str">
        <f>VLOOKUP(C878,PROCV!E$50:G$126,3,0)</f>
        <v>NA</v>
      </c>
      <c r="F878" s="1" t="s">
        <v>416</v>
      </c>
      <c r="G878" s="1" t="s">
        <v>236</v>
      </c>
      <c r="H878" s="1">
        <v>2009</v>
      </c>
      <c r="I878" s="60">
        <f>VLOOKUP(H878,PROCV!E$33:F$44,2,0)</f>
        <v>1.6292670641140776</v>
      </c>
      <c r="J878" s="71">
        <v>3482</v>
      </c>
      <c r="K878" s="44">
        <f t="shared" si="13"/>
        <v>5673.1079172452182</v>
      </c>
    </row>
    <row r="879" spans="1:11" s="43" customFormat="1" ht="19.7" customHeight="1" x14ac:dyDescent="0.25">
      <c r="A879" s="43" t="s">
        <v>177</v>
      </c>
      <c r="B879" s="1" t="s">
        <v>242</v>
      </c>
      <c r="C879" s="1" t="s">
        <v>291</v>
      </c>
      <c r="D879" s="1" t="s">
        <v>290</v>
      </c>
      <c r="E879" s="45" t="str">
        <f>VLOOKUP(C879,PROCV!E$50:G$126,3,0)</f>
        <v>NA</v>
      </c>
      <c r="F879" s="1" t="s">
        <v>416</v>
      </c>
      <c r="G879" s="1" t="s">
        <v>236</v>
      </c>
      <c r="H879" s="1">
        <v>2009</v>
      </c>
      <c r="I879" s="60">
        <f>VLOOKUP(H879,PROCV!E$33:F$44,2,0)</f>
        <v>1.6292670641140776</v>
      </c>
      <c r="J879" s="71">
        <v>16367</v>
      </c>
      <c r="K879" s="44">
        <f t="shared" si="13"/>
        <v>26666.214038355109</v>
      </c>
    </row>
    <row r="880" spans="1:11" s="43" customFormat="1" ht="19.7" customHeight="1" x14ac:dyDescent="0.25">
      <c r="A880" s="43" t="s">
        <v>177</v>
      </c>
      <c r="B880" s="1" t="s">
        <v>242</v>
      </c>
      <c r="C880" s="1" t="s">
        <v>291</v>
      </c>
      <c r="D880" s="1" t="s">
        <v>290</v>
      </c>
      <c r="E880" s="45" t="str">
        <f>VLOOKUP(C880,PROCV!E$50:G$126,3,0)</f>
        <v>NA</v>
      </c>
      <c r="F880" s="1" t="s">
        <v>416</v>
      </c>
      <c r="G880" s="1" t="s">
        <v>236</v>
      </c>
      <c r="H880" s="1">
        <v>2009</v>
      </c>
      <c r="I880" s="60">
        <f>VLOOKUP(H880,PROCV!E$33:F$44,2,0)</f>
        <v>1.6292670641140776</v>
      </c>
      <c r="J880" s="71">
        <v>7907</v>
      </c>
      <c r="K880" s="44">
        <f t="shared" si="13"/>
        <v>12882.614675950012</v>
      </c>
    </row>
    <row r="881" spans="1:11" s="43" customFormat="1" ht="19.7" customHeight="1" x14ac:dyDescent="0.25">
      <c r="A881" s="43" t="s">
        <v>177</v>
      </c>
      <c r="B881" s="1" t="s">
        <v>242</v>
      </c>
      <c r="C881" s="1" t="s">
        <v>291</v>
      </c>
      <c r="D881" s="1" t="s">
        <v>290</v>
      </c>
      <c r="E881" s="45" t="str">
        <f>VLOOKUP(C881,PROCV!E$50:G$126,3,0)</f>
        <v>NA</v>
      </c>
      <c r="F881" s="1" t="s">
        <v>416</v>
      </c>
      <c r="G881" s="1" t="s">
        <v>236</v>
      </c>
      <c r="H881" s="1">
        <v>2009</v>
      </c>
      <c r="I881" s="60">
        <f>VLOOKUP(H881,PROCV!E$33:F$44,2,0)</f>
        <v>1.6292670641140776</v>
      </c>
      <c r="J881" s="71">
        <v>3000000</v>
      </c>
      <c r="K881" s="44">
        <f t="shared" si="13"/>
        <v>4887801.1923422329</v>
      </c>
    </row>
    <row r="882" spans="1:11" s="43" customFormat="1" ht="19.7" customHeight="1" x14ac:dyDescent="0.25">
      <c r="A882" s="43" t="s">
        <v>177</v>
      </c>
      <c r="B882" s="1" t="s">
        <v>242</v>
      </c>
      <c r="C882" s="1" t="s">
        <v>291</v>
      </c>
      <c r="D882" s="1" t="s">
        <v>290</v>
      </c>
      <c r="E882" s="45" t="str">
        <f>VLOOKUP(C882,PROCV!E$50:G$126,3,0)</f>
        <v>NA</v>
      </c>
      <c r="F882" s="1" t="s">
        <v>416</v>
      </c>
      <c r="G882" s="1" t="s">
        <v>236</v>
      </c>
      <c r="H882" s="1">
        <v>2009</v>
      </c>
      <c r="I882" s="60">
        <f>VLOOKUP(H882,PROCV!E$33:F$44,2,0)</f>
        <v>1.6292670641140776</v>
      </c>
      <c r="J882" s="71">
        <v>51493</v>
      </c>
      <c r="K882" s="44">
        <f t="shared" si="13"/>
        <v>83895.848932426205</v>
      </c>
    </row>
    <row r="883" spans="1:11" s="43" customFormat="1" ht="19.7" customHeight="1" x14ac:dyDescent="0.25">
      <c r="A883" s="43" t="s">
        <v>177</v>
      </c>
      <c r="B883" s="1" t="s">
        <v>242</v>
      </c>
      <c r="C883" s="1" t="s">
        <v>291</v>
      </c>
      <c r="D883" s="1" t="s">
        <v>290</v>
      </c>
      <c r="E883" s="45" t="str">
        <f>VLOOKUP(C883,PROCV!E$50:G$126,3,0)</f>
        <v>NA</v>
      </c>
      <c r="F883" s="1" t="s">
        <v>416</v>
      </c>
      <c r="G883" s="1" t="s">
        <v>236</v>
      </c>
      <c r="H883" s="1">
        <v>2009</v>
      </c>
      <c r="I883" s="60">
        <f>VLOOKUP(H883,PROCV!E$33:F$44,2,0)</f>
        <v>1.6292670641140776</v>
      </c>
      <c r="J883" s="71">
        <v>36478</v>
      </c>
      <c r="K883" s="44">
        <f t="shared" si="13"/>
        <v>59432.403964753321</v>
      </c>
    </row>
    <row r="884" spans="1:11" s="43" customFormat="1" ht="19.7" customHeight="1" x14ac:dyDescent="0.25">
      <c r="A884" s="43" t="s">
        <v>177</v>
      </c>
      <c r="B884" s="1" t="s">
        <v>242</v>
      </c>
      <c r="C884" s="1" t="s">
        <v>320</v>
      </c>
      <c r="D884" s="1" t="s">
        <v>319</v>
      </c>
      <c r="E884" s="45" t="str">
        <f>VLOOKUP(C884,PROCV!E$50:G$126,3,0)</f>
        <v>Música</v>
      </c>
      <c r="F884" s="1" t="s">
        <v>416</v>
      </c>
      <c r="G884" s="1" t="s">
        <v>236</v>
      </c>
      <c r="H884" s="1">
        <v>2009</v>
      </c>
      <c r="I884" s="60">
        <f>VLOOKUP(H884,PROCV!E$33:F$44,2,0)</f>
        <v>1.6292670641140776</v>
      </c>
      <c r="J884" s="71">
        <v>21277</v>
      </c>
      <c r="K884" s="44">
        <f t="shared" si="13"/>
        <v>34665.915323155226</v>
      </c>
    </row>
    <row r="885" spans="1:11" s="43" customFormat="1" ht="19.7" customHeight="1" x14ac:dyDescent="0.25">
      <c r="A885" s="43" t="s">
        <v>177</v>
      </c>
      <c r="B885" s="1" t="s">
        <v>242</v>
      </c>
      <c r="C885" s="1" t="s">
        <v>289</v>
      </c>
      <c r="D885" s="1" t="s">
        <v>288</v>
      </c>
      <c r="E885" s="45" t="str">
        <f>VLOOKUP(C885,PROCV!E$50:G$126,3,0)</f>
        <v>Editorial</v>
      </c>
      <c r="F885" s="1" t="s">
        <v>416</v>
      </c>
      <c r="G885" s="1" t="s">
        <v>236</v>
      </c>
      <c r="H885" s="1">
        <v>2009</v>
      </c>
      <c r="I885" s="60">
        <f>VLOOKUP(H885,PROCV!E$33:F$44,2,0)</f>
        <v>1.6292670641140776</v>
      </c>
      <c r="J885" s="71">
        <v>3834</v>
      </c>
      <c r="K885" s="44">
        <f t="shared" si="13"/>
        <v>6246.6099238133738</v>
      </c>
    </row>
    <row r="886" spans="1:11" s="43" customFormat="1" ht="19.7" customHeight="1" x14ac:dyDescent="0.25">
      <c r="A886" s="43" t="s">
        <v>177</v>
      </c>
      <c r="B886" s="1" t="s">
        <v>242</v>
      </c>
      <c r="C886" s="1" t="s">
        <v>289</v>
      </c>
      <c r="D886" s="1" t="s">
        <v>288</v>
      </c>
      <c r="E886" s="45" t="str">
        <f>VLOOKUP(C886,PROCV!E$50:G$126,3,0)</f>
        <v>Editorial</v>
      </c>
      <c r="F886" s="1" t="s">
        <v>416</v>
      </c>
      <c r="G886" s="1" t="s">
        <v>236</v>
      </c>
      <c r="H886" s="1">
        <v>2009</v>
      </c>
      <c r="I886" s="60">
        <f>VLOOKUP(H886,PROCV!E$33:F$44,2,0)</f>
        <v>1.6292670641140776</v>
      </c>
      <c r="J886" s="71">
        <v>85372</v>
      </c>
      <c r="K886" s="44">
        <f t="shared" si="13"/>
        <v>139093.78779754703</v>
      </c>
    </row>
    <row r="887" spans="1:11" s="43" customFormat="1" ht="19.7" customHeight="1" x14ac:dyDescent="0.25">
      <c r="A887" s="43" t="s">
        <v>177</v>
      </c>
      <c r="B887" s="1" t="s">
        <v>242</v>
      </c>
      <c r="C887" s="1" t="s">
        <v>289</v>
      </c>
      <c r="D887" s="1" t="s">
        <v>288</v>
      </c>
      <c r="E887" s="45" t="str">
        <f>VLOOKUP(C887,PROCV!E$50:G$126,3,0)</f>
        <v>Editorial</v>
      </c>
      <c r="F887" s="1" t="s">
        <v>416</v>
      </c>
      <c r="G887" s="1" t="s">
        <v>236</v>
      </c>
      <c r="H887" s="1">
        <v>2009</v>
      </c>
      <c r="I887" s="60">
        <f>VLOOKUP(H887,PROCV!E$33:F$44,2,0)</f>
        <v>1.6292670641140776</v>
      </c>
      <c r="J887" s="71">
        <v>1194</v>
      </c>
      <c r="K887" s="44">
        <f t="shared" si="13"/>
        <v>1945.3448745522087</v>
      </c>
    </row>
    <row r="888" spans="1:11" s="43" customFormat="1" ht="19.7" customHeight="1" x14ac:dyDescent="0.25">
      <c r="A888" s="43" t="s">
        <v>177</v>
      </c>
      <c r="B888" s="1" t="s">
        <v>242</v>
      </c>
      <c r="C888" s="1" t="s">
        <v>287</v>
      </c>
      <c r="D888" s="1" t="s">
        <v>286</v>
      </c>
      <c r="E888" s="45" t="str">
        <f>VLOOKUP(C888,PROCV!E$50:G$126,3,0)</f>
        <v>Música</v>
      </c>
      <c r="F888" s="1" t="s">
        <v>416</v>
      </c>
      <c r="G888" s="1" t="s">
        <v>236</v>
      </c>
      <c r="H888" s="1">
        <v>2009</v>
      </c>
      <c r="I888" s="60">
        <f>VLOOKUP(H888,PROCV!E$33:F$44,2,0)</f>
        <v>1.6292670641140776</v>
      </c>
      <c r="J888" s="71">
        <v>38996</v>
      </c>
      <c r="K888" s="44">
        <f t="shared" si="13"/>
        <v>63534.898432192575</v>
      </c>
    </row>
    <row r="889" spans="1:11" s="43" customFormat="1" ht="19.7" customHeight="1" x14ac:dyDescent="0.25">
      <c r="A889" s="43" t="s">
        <v>177</v>
      </c>
      <c r="B889" s="1" t="s">
        <v>242</v>
      </c>
      <c r="C889" s="1" t="s">
        <v>287</v>
      </c>
      <c r="D889" s="1" t="s">
        <v>286</v>
      </c>
      <c r="E889" s="45" t="str">
        <f>VLOOKUP(C889,PROCV!E$50:G$126,3,0)</f>
        <v>Música</v>
      </c>
      <c r="F889" s="1" t="s">
        <v>416</v>
      </c>
      <c r="G889" s="1" t="s">
        <v>236</v>
      </c>
      <c r="H889" s="1">
        <v>2009</v>
      </c>
      <c r="I889" s="60">
        <f>VLOOKUP(H889,PROCV!E$33:F$44,2,0)</f>
        <v>1.6292670641140776</v>
      </c>
      <c r="J889" s="71">
        <v>71860</v>
      </c>
      <c r="K889" s="44">
        <f t="shared" si="13"/>
        <v>117079.13122723762</v>
      </c>
    </row>
    <row r="890" spans="1:11" s="43" customFormat="1" ht="19.7" customHeight="1" x14ac:dyDescent="0.25">
      <c r="A890" s="43" t="s">
        <v>177</v>
      </c>
      <c r="B890" s="1" t="s">
        <v>242</v>
      </c>
      <c r="C890" s="1" t="s">
        <v>287</v>
      </c>
      <c r="D890" s="1" t="s">
        <v>286</v>
      </c>
      <c r="E890" s="45" t="str">
        <f>VLOOKUP(C890,PROCV!E$50:G$126,3,0)</f>
        <v>Música</v>
      </c>
      <c r="F890" s="1" t="s">
        <v>416</v>
      </c>
      <c r="G890" s="1" t="s">
        <v>236</v>
      </c>
      <c r="H890" s="1">
        <v>2009</v>
      </c>
      <c r="I890" s="60">
        <f>VLOOKUP(H890,PROCV!E$33:F$44,2,0)</f>
        <v>1.6292670641140776</v>
      </c>
      <c r="J890" s="71">
        <v>81224</v>
      </c>
      <c r="K890" s="44">
        <f t="shared" si="13"/>
        <v>132335.58801560185</v>
      </c>
    </row>
    <row r="891" spans="1:11" s="43" customFormat="1" ht="19.7" customHeight="1" x14ac:dyDescent="0.25">
      <c r="A891" s="43" t="s">
        <v>177</v>
      </c>
      <c r="B891" s="1" t="s">
        <v>242</v>
      </c>
      <c r="C891" s="1" t="s">
        <v>287</v>
      </c>
      <c r="D891" s="1" t="s">
        <v>286</v>
      </c>
      <c r="E891" s="45" t="str">
        <f>VLOOKUP(C891,PROCV!E$50:G$126,3,0)</f>
        <v>Música</v>
      </c>
      <c r="F891" s="1" t="s">
        <v>416</v>
      </c>
      <c r="G891" s="1" t="s">
        <v>236</v>
      </c>
      <c r="H891" s="1">
        <v>2009</v>
      </c>
      <c r="I891" s="60">
        <f>VLOOKUP(H891,PROCV!E$33:F$44,2,0)</f>
        <v>1.6292670641140776</v>
      </c>
      <c r="J891" s="71">
        <v>13687</v>
      </c>
      <c r="K891" s="44">
        <f t="shared" si="13"/>
        <v>22299.778306529381</v>
      </c>
    </row>
    <row r="892" spans="1:11" s="43" customFormat="1" ht="19.7" customHeight="1" x14ac:dyDescent="0.25">
      <c r="A892" s="43" t="s">
        <v>177</v>
      </c>
      <c r="B892" s="1" t="s">
        <v>242</v>
      </c>
      <c r="C892" s="1" t="s">
        <v>285</v>
      </c>
      <c r="D892" s="1" t="s">
        <v>284</v>
      </c>
      <c r="E892" s="45" t="str">
        <f>VLOOKUP(C892,PROCV!E$50:G$126,3,0)</f>
        <v>Editorial</v>
      </c>
      <c r="F892" s="1" t="s">
        <v>416</v>
      </c>
      <c r="G892" s="1" t="s">
        <v>236</v>
      </c>
      <c r="H892" s="1">
        <v>2009</v>
      </c>
      <c r="I892" s="60">
        <f>VLOOKUP(H892,PROCV!E$33:F$44,2,0)</f>
        <v>1.6292670641140776</v>
      </c>
      <c r="J892" s="71">
        <v>7211</v>
      </c>
      <c r="K892" s="44">
        <f t="shared" si="13"/>
        <v>11748.644799326614</v>
      </c>
    </row>
    <row r="893" spans="1:11" s="43" customFormat="1" ht="19.7" customHeight="1" x14ac:dyDescent="0.25">
      <c r="A893" s="43" t="s">
        <v>177</v>
      </c>
      <c r="B893" s="1" t="s">
        <v>242</v>
      </c>
      <c r="C893" s="1" t="s">
        <v>285</v>
      </c>
      <c r="D893" s="1" t="s">
        <v>284</v>
      </c>
      <c r="E893" s="45" t="str">
        <f>VLOOKUP(C893,PROCV!E$50:G$126,3,0)</f>
        <v>Editorial</v>
      </c>
      <c r="F893" s="1" t="s">
        <v>416</v>
      </c>
      <c r="G893" s="1" t="s">
        <v>236</v>
      </c>
      <c r="H893" s="1">
        <v>2009</v>
      </c>
      <c r="I893" s="60">
        <f>VLOOKUP(H893,PROCV!E$33:F$44,2,0)</f>
        <v>1.6292670641140776</v>
      </c>
      <c r="J893" s="71">
        <v>110108</v>
      </c>
      <c r="K893" s="44">
        <f t="shared" si="13"/>
        <v>179395.33789547285</v>
      </c>
    </row>
    <row r="894" spans="1:11" s="43" customFormat="1" ht="19.7" customHeight="1" x14ac:dyDescent="0.25">
      <c r="A894" s="43" t="s">
        <v>177</v>
      </c>
      <c r="B894" s="1" t="s">
        <v>242</v>
      </c>
      <c r="C894" s="1" t="s">
        <v>285</v>
      </c>
      <c r="D894" s="1" t="s">
        <v>284</v>
      </c>
      <c r="E894" s="45" t="str">
        <f>VLOOKUP(C894,PROCV!E$50:G$126,3,0)</f>
        <v>Editorial</v>
      </c>
      <c r="F894" s="1" t="s">
        <v>416</v>
      </c>
      <c r="G894" s="1" t="s">
        <v>236</v>
      </c>
      <c r="H894" s="1">
        <v>2009</v>
      </c>
      <c r="I894" s="60">
        <f>VLOOKUP(H894,PROCV!E$33:F$44,2,0)</f>
        <v>1.6292670641140776</v>
      </c>
      <c r="J894" s="71">
        <v>38491</v>
      </c>
      <c r="K894" s="44">
        <f t="shared" si="13"/>
        <v>62712.118564814962</v>
      </c>
    </row>
    <row r="895" spans="1:11" s="43" customFormat="1" ht="19.7" customHeight="1" x14ac:dyDescent="0.25">
      <c r="A895" s="43" t="s">
        <v>177</v>
      </c>
      <c r="B895" s="1" t="s">
        <v>242</v>
      </c>
      <c r="C895" s="1" t="s">
        <v>285</v>
      </c>
      <c r="D895" s="1" t="s">
        <v>284</v>
      </c>
      <c r="E895" s="45" t="str">
        <f>VLOOKUP(C895,PROCV!E$50:G$126,3,0)</f>
        <v>Editorial</v>
      </c>
      <c r="F895" s="1" t="s">
        <v>416</v>
      </c>
      <c r="G895" s="1" t="s">
        <v>236</v>
      </c>
      <c r="H895" s="1">
        <v>2009</v>
      </c>
      <c r="I895" s="60">
        <f>VLOOKUP(H895,PROCV!E$33:F$44,2,0)</f>
        <v>1.6292670641140776</v>
      </c>
      <c r="J895" s="71">
        <v>83800</v>
      </c>
      <c r="K895" s="44">
        <f t="shared" si="13"/>
        <v>136532.5799727597</v>
      </c>
    </row>
    <row r="896" spans="1:11" s="43" customFormat="1" ht="19.7" customHeight="1" x14ac:dyDescent="0.25">
      <c r="A896" s="43" t="s">
        <v>177</v>
      </c>
      <c r="B896" s="1" t="s">
        <v>242</v>
      </c>
      <c r="C896" s="1" t="s">
        <v>285</v>
      </c>
      <c r="D896" s="1" t="s">
        <v>284</v>
      </c>
      <c r="E896" s="45" t="str">
        <f>VLOOKUP(C896,PROCV!E$50:G$126,3,0)</f>
        <v>Editorial</v>
      </c>
      <c r="F896" s="1" t="s">
        <v>416</v>
      </c>
      <c r="G896" s="1" t="s">
        <v>236</v>
      </c>
      <c r="H896" s="1">
        <v>2009</v>
      </c>
      <c r="I896" s="60">
        <f>VLOOKUP(H896,PROCV!E$33:F$44,2,0)</f>
        <v>1.6292670641140776</v>
      </c>
      <c r="J896" s="71">
        <v>80876</v>
      </c>
      <c r="K896" s="44">
        <f t="shared" si="13"/>
        <v>131768.60307729014</v>
      </c>
    </row>
    <row r="897" spans="1:11" s="43" customFormat="1" ht="19.7" customHeight="1" x14ac:dyDescent="0.25">
      <c r="A897" s="43" t="s">
        <v>177</v>
      </c>
      <c r="B897" s="1" t="s">
        <v>242</v>
      </c>
      <c r="C897" s="1" t="s">
        <v>285</v>
      </c>
      <c r="D897" s="1" t="s">
        <v>284</v>
      </c>
      <c r="E897" s="45" t="str">
        <f>VLOOKUP(C897,PROCV!E$50:G$126,3,0)</f>
        <v>Editorial</v>
      </c>
      <c r="F897" s="1" t="s">
        <v>416</v>
      </c>
      <c r="G897" s="1" t="s">
        <v>236</v>
      </c>
      <c r="H897" s="1">
        <v>2009</v>
      </c>
      <c r="I897" s="60">
        <f>VLOOKUP(H897,PROCV!E$33:F$44,2,0)</f>
        <v>1.6292670641140776</v>
      </c>
      <c r="J897" s="71">
        <v>10000</v>
      </c>
      <c r="K897" s="44">
        <f t="shared" si="13"/>
        <v>16292.670641140776</v>
      </c>
    </row>
    <row r="898" spans="1:11" s="43" customFormat="1" ht="19.7" customHeight="1" x14ac:dyDescent="0.25">
      <c r="A898" s="43" t="s">
        <v>177</v>
      </c>
      <c r="B898" s="1" t="s">
        <v>242</v>
      </c>
      <c r="C898" s="1" t="s">
        <v>285</v>
      </c>
      <c r="D898" s="1" t="s">
        <v>284</v>
      </c>
      <c r="E898" s="45" t="str">
        <f>VLOOKUP(C898,PROCV!E$50:G$126,3,0)</f>
        <v>Editorial</v>
      </c>
      <c r="F898" s="1" t="s">
        <v>416</v>
      </c>
      <c r="G898" s="1" t="s">
        <v>236</v>
      </c>
      <c r="H898" s="1">
        <v>2009</v>
      </c>
      <c r="I898" s="60">
        <f>VLOOKUP(H898,PROCV!E$33:F$44,2,0)</f>
        <v>1.6292670641140776</v>
      </c>
      <c r="J898" s="71">
        <v>152322</v>
      </c>
      <c r="K898" s="44">
        <f t="shared" si="13"/>
        <v>248173.21773998454</v>
      </c>
    </row>
    <row r="899" spans="1:11" s="43" customFormat="1" ht="19.7" customHeight="1" x14ac:dyDescent="0.25">
      <c r="A899" s="43" t="s">
        <v>177</v>
      </c>
      <c r="B899" s="1" t="s">
        <v>242</v>
      </c>
      <c r="C899" s="1" t="s">
        <v>285</v>
      </c>
      <c r="D899" s="1" t="s">
        <v>284</v>
      </c>
      <c r="E899" s="45" t="str">
        <f>VLOOKUP(C899,PROCV!E$50:G$126,3,0)</f>
        <v>Editorial</v>
      </c>
      <c r="F899" s="1" t="s">
        <v>416</v>
      </c>
      <c r="G899" s="1" t="s">
        <v>236</v>
      </c>
      <c r="H899" s="1">
        <v>2009</v>
      </c>
      <c r="I899" s="60">
        <f>VLOOKUP(H899,PROCV!E$33:F$44,2,0)</f>
        <v>1.6292670641140776</v>
      </c>
      <c r="J899" s="71">
        <v>50000</v>
      </c>
      <c r="K899" s="44">
        <f t="shared" ref="K899:K962" si="14">J899*I899</f>
        <v>81463.353205703883</v>
      </c>
    </row>
    <row r="900" spans="1:11" s="43" customFormat="1" ht="19.7" customHeight="1" x14ac:dyDescent="0.25">
      <c r="A900" s="43" t="s">
        <v>177</v>
      </c>
      <c r="B900" s="1" t="s">
        <v>242</v>
      </c>
      <c r="C900" s="1" t="s">
        <v>283</v>
      </c>
      <c r="D900" s="1" t="s">
        <v>282</v>
      </c>
      <c r="E900" s="45" t="str">
        <f>VLOOKUP(C900,PROCV!E$50:G$126,3,0)</f>
        <v>Editorial</v>
      </c>
      <c r="F900" s="1" t="s">
        <v>416</v>
      </c>
      <c r="G900" s="1" t="s">
        <v>236</v>
      </c>
      <c r="H900" s="1">
        <v>2009</v>
      </c>
      <c r="I900" s="60">
        <f>VLOOKUP(H900,PROCV!E$33:F$44,2,0)</f>
        <v>1.6292670641140776</v>
      </c>
      <c r="J900" s="71">
        <v>27294</v>
      </c>
      <c r="K900" s="44">
        <f t="shared" si="14"/>
        <v>44469.215247929635</v>
      </c>
    </row>
    <row r="901" spans="1:11" s="43" customFormat="1" ht="19.7" customHeight="1" x14ac:dyDescent="0.25">
      <c r="A901" s="43" t="s">
        <v>177</v>
      </c>
      <c r="B901" s="1" t="s">
        <v>242</v>
      </c>
      <c r="C901" s="1" t="s">
        <v>283</v>
      </c>
      <c r="D901" s="1" t="s">
        <v>282</v>
      </c>
      <c r="E901" s="45" t="str">
        <f>VLOOKUP(C901,PROCV!E$50:G$126,3,0)</f>
        <v>Editorial</v>
      </c>
      <c r="F901" s="1" t="s">
        <v>416</v>
      </c>
      <c r="G901" s="1" t="s">
        <v>236</v>
      </c>
      <c r="H901" s="1">
        <v>2009</v>
      </c>
      <c r="I901" s="60">
        <f>VLOOKUP(H901,PROCV!E$33:F$44,2,0)</f>
        <v>1.6292670641140776</v>
      </c>
      <c r="J901" s="71">
        <v>6364</v>
      </c>
      <c r="K901" s="44">
        <f t="shared" si="14"/>
        <v>10368.65559602199</v>
      </c>
    </row>
    <row r="902" spans="1:11" s="43" customFormat="1" ht="19.7" customHeight="1" x14ac:dyDescent="0.25">
      <c r="A902" s="43" t="s">
        <v>177</v>
      </c>
      <c r="B902" s="1" t="s">
        <v>242</v>
      </c>
      <c r="C902" s="1" t="s">
        <v>283</v>
      </c>
      <c r="D902" s="1" t="s">
        <v>282</v>
      </c>
      <c r="E902" s="45" t="str">
        <f>VLOOKUP(C902,PROCV!E$50:G$126,3,0)</f>
        <v>Editorial</v>
      </c>
      <c r="F902" s="1" t="s">
        <v>416</v>
      </c>
      <c r="G902" s="1" t="s">
        <v>236</v>
      </c>
      <c r="H902" s="1">
        <v>2009</v>
      </c>
      <c r="I902" s="60">
        <f>VLOOKUP(H902,PROCV!E$33:F$44,2,0)</f>
        <v>1.6292670641140776</v>
      </c>
      <c r="J902" s="71">
        <v>15836</v>
      </c>
      <c r="K902" s="44">
        <f t="shared" si="14"/>
        <v>25801.073227310535</v>
      </c>
    </row>
    <row r="903" spans="1:11" s="43" customFormat="1" ht="19.7" customHeight="1" x14ac:dyDescent="0.25">
      <c r="A903" s="43" t="s">
        <v>177</v>
      </c>
      <c r="B903" s="1" t="s">
        <v>242</v>
      </c>
      <c r="C903" s="1" t="s">
        <v>283</v>
      </c>
      <c r="D903" s="1" t="s">
        <v>282</v>
      </c>
      <c r="E903" s="45" t="str">
        <f>VLOOKUP(C903,PROCV!E$50:G$126,3,0)</f>
        <v>Editorial</v>
      </c>
      <c r="F903" s="1" t="s">
        <v>416</v>
      </c>
      <c r="G903" s="1" t="s">
        <v>236</v>
      </c>
      <c r="H903" s="1">
        <v>2009</v>
      </c>
      <c r="I903" s="60">
        <f>VLOOKUP(H903,PROCV!E$33:F$44,2,0)</f>
        <v>1.6292670641140776</v>
      </c>
      <c r="J903" s="71">
        <v>5000</v>
      </c>
      <c r="K903" s="44">
        <f t="shared" si="14"/>
        <v>8146.3353205703879</v>
      </c>
    </row>
    <row r="904" spans="1:11" s="43" customFormat="1" ht="19.7" customHeight="1" x14ac:dyDescent="0.25">
      <c r="A904" s="43" t="s">
        <v>177</v>
      </c>
      <c r="B904" s="1" t="s">
        <v>242</v>
      </c>
      <c r="C904" s="1" t="s">
        <v>283</v>
      </c>
      <c r="D904" s="1" t="s">
        <v>282</v>
      </c>
      <c r="E904" s="45" t="str">
        <f>VLOOKUP(C904,PROCV!E$50:G$126,3,0)</f>
        <v>Editorial</v>
      </c>
      <c r="F904" s="1" t="s">
        <v>416</v>
      </c>
      <c r="G904" s="1" t="s">
        <v>236</v>
      </c>
      <c r="H904" s="1">
        <v>2009</v>
      </c>
      <c r="I904" s="60">
        <f>VLOOKUP(H904,PROCV!E$33:F$44,2,0)</f>
        <v>1.6292670641140776</v>
      </c>
      <c r="J904" s="71">
        <v>5786</v>
      </c>
      <c r="K904" s="44">
        <f t="shared" si="14"/>
        <v>9426.9392329640523</v>
      </c>
    </row>
    <row r="905" spans="1:11" s="43" customFormat="1" ht="19.7" customHeight="1" x14ac:dyDescent="0.25">
      <c r="A905" s="43" t="s">
        <v>177</v>
      </c>
      <c r="B905" s="1" t="s">
        <v>242</v>
      </c>
      <c r="C905" s="1" t="s">
        <v>281</v>
      </c>
      <c r="D905" s="1" t="s">
        <v>280</v>
      </c>
      <c r="E905" s="45" t="str">
        <f>VLOOKUP(C905,PROCV!E$50:G$126,3,0)</f>
        <v>Música</v>
      </c>
      <c r="F905" s="1" t="s">
        <v>416</v>
      </c>
      <c r="G905" s="1" t="s">
        <v>236</v>
      </c>
      <c r="H905" s="1">
        <v>2009</v>
      </c>
      <c r="I905" s="60">
        <f>VLOOKUP(H905,PROCV!E$33:F$44,2,0)</f>
        <v>1.6292670641140776</v>
      </c>
      <c r="J905" s="71">
        <v>7600</v>
      </c>
      <c r="K905" s="44">
        <f t="shared" si="14"/>
        <v>12382.429687266989</v>
      </c>
    </row>
    <row r="906" spans="1:11" s="43" customFormat="1" ht="19.7" customHeight="1" x14ac:dyDescent="0.25">
      <c r="A906" s="43" t="s">
        <v>177</v>
      </c>
      <c r="B906" s="1" t="s">
        <v>242</v>
      </c>
      <c r="C906" s="1" t="s">
        <v>281</v>
      </c>
      <c r="D906" s="1" t="s">
        <v>280</v>
      </c>
      <c r="E906" s="45" t="str">
        <f>VLOOKUP(C906,PROCV!E$50:G$126,3,0)</f>
        <v>Música</v>
      </c>
      <c r="F906" s="1" t="s">
        <v>416</v>
      </c>
      <c r="G906" s="1" t="s">
        <v>236</v>
      </c>
      <c r="H906" s="1">
        <v>2009</v>
      </c>
      <c r="I906" s="60">
        <f>VLOOKUP(H906,PROCV!E$33:F$44,2,0)</f>
        <v>1.6292670641140776</v>
      </c>
      <c r="J906" s="71">
        <v>9971</v>
      </c>
      <c r="K906" s="44">
        <f t="shared" si="14"/>
        <v>16245.421896281468</v>
      </c>
    </row>
    <row r="907" spans="1:11" s="43" customFormat="1" ht="19.7" customHeight="1" x14ac:dyDescent="0.25">
      <c r="A907" s="43" t="s">
        <v>177</v>
      </c>
      <c r="B907" s="1" t="s">
        <v>242</v>
      </c>
      <c r="C907" s="1" t="s">
        <v>281</v>
      </c>
      <c r="D907" s="1" t="s">
        <v>280</v>
      </c>
      <c r="E907" s="45" t="str">
        <f>VLOOKUP(C907,PROCV!E$50:G$126,3,0)</f>
        <v>Música</v>
      </c>
      <c r="F907" s="1" t="s">
        <v>416</v>
      </c>
      <c r="G907" s="1" t="s">
        <v>236</v>
      </c>
      <c r="H907" s="1">
        <v>2009</v>
      </c>
      <c r="I907" s="60">
        <f>VLOOKUP(H907,PROCV!E$33:F$44,2,0)</f>
        <v>1.6292670641140776</v>
      </c>
      <c r="J907" s="71">
        <v>10000</v>
      </c>
      <c r="K907" s="44">
        <f t="shared" si="14"/>
        <v>16292.670641140776</v>
      </c>
    </row>
    <row r="908" spans="1:11" s="43" customFormat="1" ht="19.7" customHeight="1" x14ac:dyDescent="0.25">
      <c r="A908" s="43" t="s">
        <v>177</v>
      </c>
      <c r="B908" s="1" t="s">
        <v>242</v>
      </c>
      <c r="C908" s="1" t="s">
        <v>279</v>
      </c>
      <c r="D908" s="1" t="s">
        <v>278</v>
      </c>
      <c r="E908" s="45" t="str">
        <f>VLOOKUP(C908,PROCV!E$50:G$126,3,0)</f>
        <v>Editorial</v>
      </c>
      <c r="F908" s="1" t="s">
        <v>416</v>
      </c>
      <c r="G908" s="1" t="s">
        <v>236</v>
      </c>
      <c r="H908" s="1">
        <v>2009</v>
      </c>
      <c r="I908" s="60">
        <f>VLOOKUP(H908,PROCV!E$33:F$44,2,0)</f>
        <v>1.6292670641140776</v>
      </c>
      <c r="J908" s="71">
        <v>278684</v>
      </c>
      <c r="K908" s="44">
        <f t="shared" si="14"/>
        <v>454050.66249556758</v>
      </c>
    </row>
    <row r="909" spans="1:11" s="43" customFormat="1" ht="19.7" customHeight="1" x14ac:dyDescent="0.25">
      <c r="A909" s="43" t="s">
        <v>177</v>
      </c>
      <c r="B909" s="1" t="s">
        <v>242</v>
      </c>
      <c r="C909" s="1" t="s">
        <v>279</v>
      </c>
      <c r="D909" s="1" t="s">
        <v>278</v>
      </c>
      <c r="E909" s="45" t="str">
        <f>VLOOKUP(C909,PROCV!E$50:G$126,3,0)</f>
        <v>Editorial</v>
      </c>
      <c r="F909" s="1" t="s">
        <v>416</v>
      </c>
      <c r="G909" s="1" t="s">
        <v>236</v>
      </c>
      <c r="H909" s="1">
        <v>2009</v>
      </c>
      <c r="I909" s="60">
        <f>VLOOKUP(H909,PROCV!E$33:F$44,2,0)</f>
        <v>1.6292670641140776</v>
      </c>
      <c r="J909" s="71">
        <v>154192</v>
      </c>
      <c r="K909" s="44">
        <f t="shared" si="14"/>
        <v>251219.94714987784</v>
      </c>
    </row>
    <row r="910" spans="1:11" s="43" customFormat="1" ht="19.7" customHeight="1" x14ac:dyDescent="0.25">
      <c r="A910" s="43" t="s">
        <v>177</v>
      </c>
      <c r="B910" s="1" t="s">
        <v>242</v>
      </c>
      <c r="C910" s="1" t="s">
        <v>279</v>
      </c>
      <c r="D910" s="1" t="s">
        <v>278</v>
      </c>
      <c r="E910" s="45" t="str">
        <f>VLOOKUP(C910,PROCV!E$50:G$126,3,0)</f>
        <v>Editorial</v>
      </c>
      <c r="F910" s="1" t="s">
        <v>416</v>
      </c>
      <c r="G910" s="1" t="s">
        <v>236</v>
      </c>
      <c r="H910" s="1">
        <v>2009</v>
      </c>
      <c r="I910" s="60">
        <f>VLOOKUP(H910,PROCV!E$33:F$44,2,0)</f>
        <v>1.6292670641140776</v>
      </c>
      <c r="J910" s="71">
        <v>251690</v>
      </c>
      <c r="K910" s="44">
        <f t="shared" si="14"/>
        <v>410070.22736687219</v>
      </c>
    </row>
    <row r="911" spans="1:11" s="43" customFormat="1" ht="19.7" customHeight="1" x14ac:dyDescent="0.25">
      <c r="A911" s="43" t="s">
        <v>177</v>
      </c>
      <c r="B911" s="1" t="s">
        <v>242</v>
      </c>
      <c r="C911" s="1" t="s">
        <v>277</v>
      </c>
      <c r="D911" s="1" t="s">
        <v>276</v>
      </c>
      <c r="E911" s="45" t="str">
        <f>VLOOKUP(C911,PROCV!E$50:G$126,3,0)</f>
        <v>Editorial</v>
      </c>
      <c r="F911" s="1" t="s">
        <v>416</v>
      </c>
      <c r="G911" s="1" t="s">
        <v>236</v>
      </c>
      <c r="H911" s="1">
        <v>2009</v>
      </c>
      <c r="I911" s="60">
        <f>VLOOKUP(H911,PROCV!E$33:F$44,2,0)</f>
        <v>1.6292670641140776</v>
      </c>
      <c r="J911" s="71">
        <v>2735</v>
      </c>
      <c r="K911" s="44">
        <f t="shared" si="14"/>
        <v>4456.0454203520021</v>
      </c>
    </row>
    <row r="912" spans="1:11" s="43" customFormat="1" ht="19.7" customHeight="1" x14ac:dyDescent="0.25">
      <c r="A912" s="43" t="s">
        <v>177</v>
      </c>
      <c r="B912" s="1" t="s">
        <v>242</v>
      </c>
      <c r="C912" s="1" t="s">
        <v>277</v>
      </c>
      <c r="D912" s="1" t="s">
        <v>276</v>
      </c>
      <c r="E912" s="45" t="str">
        <f>VLOOKUP(C912,PROCV!E$50:G$126,3,0)</f>
        <v>Editorial</v>
      </c>
      <c r="F912" s="1" t="s">
        <v>416</v>
      </c>
      <c r="G912" s="1" t="s">
        <v>236</v>
      </c>
      <c r="H912" s="1">
        <v>2009</v>
      </c>
      <c r="I912" s="60">
        <f>VLOOKUP(H912,PROCV!E$33:F$44,2,0)</f>
        <v>1.6292670641140776</v>
      </c>
      <c r="J912" s="71">
        <v>6230</v>
      </c>
      <c r="K912" s="44">
        <f t="shared" si="14"/>
        <v>10150.333809430704</v>
      </c>
    </row>
    <row r="913" spans="1:11" s="43" customFormat="1" ht="19.7" customHeight="1" x14ac:dyDescent="0.25">
      <c r="A913" s="43" t="s">
        <v>177</v>
      </c>
      <c r="B913" s="1" t="s">
        <v>242</v>
      </c>
      <c r="C913" s="1" t="s">
        <v>277</v>
      </c>
      <c r="D913" s="1" t="s">
        <v>276</v>
      </c>
      <c r="E913" s="45" t="str">
        <f>VLOOKUP(C913,PROCV!E$50:G$126,3,0)</f>
        <v>Editorial</v>
      </c>
      <c r="F913" s="1" t="s">
        <v>416</v>
      </c>
      <c r="G913" s="1" t="s">
        <v>236</v>
      </c>
      <c r="H913" s="1">
        <v>2009</v>
      </c>
      <c r="I913" s="60">
        <f>VLOOKUP(H913,PROCV!E$33:F$44,2,0)</f>
        <v>1.6292670641140776</v>
      </c>
      <c r="J913" s="71">
        <v>10000</v>
      </c>
      <c r="K913" s="44">
        <f t="shared" si="14"/>
        <v>16292.670641140776</v>
      </c>
    </row>
    <row r="914" spans="1:11" s="43" customFormat="1" ht="19.7" customHeight="1" x14ac:dyDescent="0.25">
      <c r="A914" s="43" t="s">
        <v>177</v>
      </c>
      <c r="B914" s="1" t="s">
        <v>242</v>
      </c>
      <c r="C914" s="1" t="s">
        <v>275</v>
      </c>
      <c r="D914" s="1" t="s">
        <v>274</v>
      </c>
      <c r="E914" s="45" t="str">
        <f>VLOOKUP(C914,PROCV!E$50:G$126,3,0)</f>
        <v>Editorial</v>
      </c>
      <c r="F914" s="1" t="s">
        <v>416</v>
      </c>
      <c r="G914" s="1" t="s">
        <v>236</v>
      </c>
      <c r="H914" s="1">
        <v>2009</v>
      </c>
      <c r="I914" s="60">
        <f>VLOOKUP(H914,PROCV!E$33:F$44,2,0)</f>
        <v>1.6292670641140776</v>
      </c>
      <c r="J914" s="71">
        <v>10000</v>
      </c>
      <c r="K914" s="44">
        <f t="shared" si="14"/>
        <v>16292.670641140776</v>
      </c>
    </row>
    <row r="915" spans="1:11" s="43" customFormat="1" ht="19.7" customHeight="1" x14ac:dyDescent="0.25">
      <c r="A915" s="43" t="s">
        <v>177</v>
      </c>
      <c r="B915" s="1" t="s">
        <v>242</v>
      </c>
      <c r="C915" s="1" t="s">
        <v>273</v>
      </c>
      <c r="D915" s="1" t="s">
        <v>272</v>
      </c>
      <c r="E915" s="45" t="str">
        <f>VLOOKUP(C915,PROCV!E$50:G$126,3,0)</f>
        <v>Editorial</v>
      </c>
      <c r="F915" s="1" t="s">
        <v>416</v>
      </c>
      <c r="G915" s="1" t="s">
        <v>236</v>
      </c>
      <c r="H915" s="1">
        <v>2009</v>
      </c>
      <c r="I915" s="60">
        <f>VLOOKUP(H915,PROCV!E$33:F$44,2,0)</f>
        <v>1.6292670641140776</v>
      </c>
      <c r="J915" s="71">
        <v>36382</v>
      </c>
      <c r="K915" s="44">
        <f t="shared" si="14"/>
        <v>59275.994326598375</v>
      </c>
    </row>
    <row r="916" spans="1:11" s="43" customFormat="1" ht="19.7" customHeight="1" x14ac:dyDescent="0.25">
      <c r="A916" s="43" t="s">
        <v>177</v>
      </c>
      <c r="B916" s="1" t="s">
        <v>242</v>
      </c>
      <c r="C916" s="1" t="s">
        <v>273</v>
      </c>
      <c r="D916" s="1" t="s">
        <v>272</v>
      </c>
      <c r="E916" s="45" t="str">
        <f>VLOOKUP(C916,PROCV!E$50:G$126,3,0)</f>
        <v>Editorial</v>
      </c>
      <c r="F916" s="1" t="s">
        <v>416</v>
      </c>
      <c r="G916" s="1" t="s">
        <v>236</v>
      </c>
      <c r="H916" s="1">
        <v>2009</v>
      </c>
      <c r="I916" s="60">
        <f>VLOOKUP(H916,PROCV!E$33:F$44,2,0)</f>
        <v>1.6292670641140776</v>
      </c>
      <c r="J916" s="71">
        <v>29419</v>
      </c>
      <c r="K916" s="44">
        <f t="shared" si="14"/>
        <v>47931.407759172049</v>
      </c>
    </row>
    <row r="917" spans="1:11" s="43" customFormat="1" ht="19.7" customHeight="1" x14ac:dyDescent="0.25">
      <c r="A917" s="43" t="s">
        <v>177</v>
      </c>
      <c r="B917" s="1" t="s">
        <v>242</v>
      </c>
      <c r="C917" s="1" t="s">
        <v>273</v>
      </c>
      <c r="D917" s="1" t="s">
        <v>272</v>
      </c>
      <c r="E917" s="45" t="str">
        <f>VLOOKUP(C917,PROCV!E$50:G$126,3,0)</f>
        <v>Editorial</v>
      </c>
      <c r="F917" s="1" t="s">
        <v>416</v>
      </c>
      <c r="G917" s="1" t="s">
        <v>236</v>
      </c>
      <c r="H917" s="1">
        <v>2009</v>
      </c>
      <c r="I917" s="60">
        <f>VLOOKUP(H917,PROCV!E$33:F$44,2,0)</f>
        <v>1.6292670641140776</v>
      </c>
      <c r="J917" s="71">
        <v>100000</v>
      </c>
      <c r="K917" s="44">
        <f t="shared" si="14"/>
        <v>162926.70641140777</v>
      </c>
    </row>
    <row r="918" spans="1:11" s="43" customFormat="1" ht="19.7" customHeight="1" x14ac:dyDescent="0.25">
      <c r="A918" s="43" t="s">
        <v>177</v>
      </c>
      <c r="B918" s="1" t="s">
        <v>242</v>
      </c>
      <c r="C918" s="1" t="s">
        <v>271</v>
      </c>
      <c r="D918" s="1" t="s">
        <v>270</v>
      </c>
      <c r="E918" s="45" t="str">
        <f>VLOOKUP(C918,PROCV!E$50:G$126,3,0)</f>
        <v>Editorial</v>
      </c>
      <c r="F918" s="1" t="s">
        <v>416</v>
      </c>
      <c r="G918" s="1" t="s">
        <v>236</v>
      </c>
      <c r="H918" s="1">
        <v>2009</v>
      </c>
      <c r="I918" s="60">
        <f>VLOOKUP(H918,PROCV!E$33:F$44,2,0)</f>
        <v>1.6292670641140776</v>
      </c>
      <c r="J918" s="71">
        <v>26000000</v>
      </c>
      <c r="K918" s="44">
        <f t="shared" si="14"/>
        <v>42360943.666966021</v>
      </c>
    </row>
    <row r="919" spans="1:11" s="43" customFormat="1" ht="19.7" customHeight="1" x14ac:dyDescent="0.25">
      <c r="A919" s="43" t="s">
        <v>177</v>
      </c>
      <c r="B919" s="1" t="s">
        <v>242</v>
      </c>
      <c r="C919" s="1" t="s">
        <v>271</v>
      </c>
      <c r="D919" s="1" t="s">
        <v>270</v>
      </c>
      <c r="E919" s="45" t="str">
        <f>VLOOKUP(C919,PROCV!E$50:G$126,3,0)</f>
        <v>Editorial</v>
      </c>
      <c r="F919" s="1" t="s">
        <v>416</v>
      </c>
      <c r="G919" s="1" t="s">
        <v>236</v>
      </c>
      <c r="H919" s="1">
        <v>2009</v>
      </c>
      <c r="I919" s="60">
        <f>VLOOKUP(H919,PROCV!E$33:F$44,2,0)</f>
        <v>1.6292670641140776</v>
      </c>
      <c r="J919" s="71">
        <v>7124</v>
      </c>
      <c r="K919" s="44">
        <f t="shared" si="14"/>
        <v>11606.89856474869</v>
      </c>
    </row>
    <row r="920" spans="1:11" s="43" customFormat="1" ht="19.7" customHeight="1" x14ac:dyDescent="0.25">
      <c r="A920" s="43" t="s">
        <v>177</v>
      </c>
      <c r="B920" s="1" t="s">
        <v>242</v>
      </c>
      <c r="C920" s="1" t="s">
        <v>271</v>
      </c>
      <c r="D920" s="1" t="s">
        <v>270</v>
      </c>
      <c r="E920" s="45" t="str">
        <f>VLOOKUP(C920,PROCV!E$50:G$126,3,0)</f>
        <v>Editorial</v>
      </c>
      <c r="F920" s="1" t="s">
        <v>416</v>
      </c>
      <c r="G920" s="1" t="s">
        <v>236</v>
      </c>
      <c r="H920" s="1">
        <v>2009</v>
      </c>
      <c r="I920" s="60">
        <f>VLOOKUP(H920,PROCV!E$33:F$44,2,0)</f>
        <v>1.6292670641140776</v>
      </c>
      <c r="J920" s="71">
        <v>10000</v>
      </c>
      <c r="K920" s="44">
        <f t="shared" si="14"/>
        <v>16292.670641140776</v>
      </c>
    </row>
    <row r="921" spans="1:11" s="43" customFormat="1" ht="19.7" customHeight="1" x14ac:dyDescent="0.25">
      <c r="A921" s="43" t="s">
        <v>177</v>
      </c>
      <c r="B921" s="1" t="s">
        <v>242</v>
      </c>
      <c r="C921" s="1" t="s">
        <v>269</v>
      </c>
      <c r="D921" s="1" t="s">
        <v>268</v>
      </c>
      <c r="E921" s="45" t="str">
        <f>VLOOKUP(C921,PROCV!E$50:G$126,3,0)</f>
        <v>NA</v>
      </c>
      <c r="F921" s="1" t="s">
        <v>416</v>
      </c>
      <c r="G921" s="1" t="s">
        <v>236</v>
      </c>
      <c r="H921" s="1">
        <v>2009</v>
      </c>
      <c r="I921" s="60">
        <f>VLOOKUP(H921,PROCV!E$33:F$44,2,0)</f>
        <v>1.6292670641140776</v>
      </c>
      <c r="J921" s="71">
        <v>67586</v>
      </c>
      <c r="K921" s="44">
        <f t="shared" si="14"/>
        <v>110115.64379521405</v>
      </c>
    </row>
    <row r="922" spans="1:11" s="43" customFormat="1" ht="19.7" customHeight="1" x14ac:dyDescent="0.25">
      <c r="A922" s="43" t="s">
        <v>177</v>
      </c>
      <c r="B922" s="1" t="s">
        <v>242</v>
      </c>
      <c r="C922" s="1" t="s">
        <v>269</v>
      </c>
      <c r="D922" s="1" t="s">
        <v>268</v>
      </c>
      <c r="E922" s="45" t="str">
        <f>VLOOKUP(C922,PROCV!E$50:G$126,3,0)</f>
        <v>NA</v>
      </c>
      <c r="F922" s="1" t="s">
        <v>416</v>
      </c>
      <c r="G922" s="1" t="s">
        <v>236</v>
      </c>
      <c r="H922" s="1">
        <v>2009</v>
      </c>
      <c r="I922" s="60">
        <f>VLOOKUP(H922,PROCV!E$33:F$44,2,0)</f>
        <v>1.6292670641140776</v>
      </c>
      <c r="J922" s="71">
        <v>85000</v>
      </c>
      <c r="K922" s="44">
        <f t="shared" si="14"/>
        <v>138487.7004496966</v>
      </c>
    </row>
    <row r="923" spans="1:11" s="43" customFormat="1" ht="19.7" customHeight="1" x14ac:dyDescent="0.25">
      <c r="A923" s="43" t="s">
        <v>177</v>
      </c>
      <c r="B923" s="1" t="s">
        <v>242</v>
      </c>
      <c r="C923" s="1" t="s">
        <v>269</v>
      </c>
      <c r="D923" s="1" t="s">
        <v>268</v>
      </c>
      <c r="E923" s="45" t="str">
        <f>VLOOKUP(C923,PROCV!E$50:G$126,3,0)</f>
        <v>NA</v>
      </c>
      <c r="F923" s="1" t="s">
        <v>416</v>
      </c>
      <c r="G923" s="1" t="s">
        <v>236</v>
      </c>
      <c r="H923" s="1">
        <v>2009</v>
      </c>
      <c r="I923" s="60">
        <f>VLOOKUP(H923,PROCV!E$33:F$44,2,0)</f>
        <v>1.6292670641140776</v>
      </c>
      <c r="J923" s="1">
        <v>875</v>
      </c>
      <c r="K923" s="44">
        <f t="shared" si="14"/>
        <v>1425.6086810998179</v>
      </c>
    </row>
    <row r="924" spans="1:11" s="43" customFormat="1" ht="19.7" customHeight="1" x14ac:dyDescent="0.25">
      <c r="A924" s="43" t="s">
        <v>177</v>
      </c>
      <c r="B924" s="1" t="s">
        <v>242</v>
      </c>
      <c r="C924" s="1" t="s">
        <v>269</v>
      </c>
      <c r="D924" s="1" t="s">
        <v>268</v>
      </c>
      <c r="E924" s="45" t="str">
        <f>VLOOKUP(C924,PROCV!E$50:G$126,3,0)</f>
        <v>NA</v>
      </c>
      <c r="F924" s="1" t="s">
        <v>416</v>
      </c>
      <c r="G924" s="1" t="s">
        <v>236</v>
      </c>
      <c r="H924" s="1">
        <v>2009</v>
      </c>
      <c r="I924" s="60">
        <f>VLOOKUP(H924,PROCV!E$33:F$44,2,0)</f>
        <v>1.6292670641140776</v>
      </c>
      <c r="J924" s="71">
        <v>19000</v>
      </c>
      <c r="K924" s="44">
        <f t="shared" si="14"/>
        <v>30956.074218167476</v>
      </c>
    </row>
    <row r="925" spans="1:11" s="43" customFormat="1" ht="19.7" customHeight="1" x14ac:dyDescent="0.25">
      <c r="A925" s="43" t="s">
        <v>177</v>
      </c>
      <c r="B925" s="1" t="s">
        <v>242</v>
      </c>
      <c r="C925" s="1" t="s">
        <v>269</v>
      </c>
      <c r="D925" s="1" t="s">
        <v>268</v>
      </c>
      <c r="E925" s="45" t="str">
        <f>VLOOKUP(C925,PROCV!E$50:G$126,3,0)</f>
        <v>NA</v>
      </c>
      <c r="F925" s="1" t="s">
        <v>416</v>
      </c>
      <c r="G925" s="1" t="s">
        <v>236</v>
      </c>
      <c r="H925" s="1">
        <v>2009</v>
      </c>
      <c r="I925" s="60">
        <f>VLOOKUP(H925,PROCV!E$33:F$44,2,0)</f>
        <v>1.6292670641140776</v>
      </c>
      <c r="J925" s="71">
        <v>47824</v>
      </c>
      <c r="K925" s="44">
        <f t="shared" si="14"/>
        <v>77918.068074191644</v>
      </c>
    </row>
    <row r="926" spans="1:11" s="43" customFormat="1" ht="19.7" customHeight="1" x14ac:dyDescent="0.25">
      <c r="A926" s="43" t="s">
        <v>177</v>
      </c>
      <c r="B926" s="1" t="s">
        <v>242</v>
      </c>
      <c r="C926" s="1" t="s">
        <v>269</v>
      </c>
      <c r="D926" s="1" t="s">
        <v>268</v>
      </c>
      <c r="E926" s="45" t="str">
        <f>VLOOKUP(C926,PROCV!E$50:G$126,3,0)</f>
        <v>NA</v>
      </c>
      <c r="F926" s="1" t="s">
        <v>416</v>
      </c>
      <c r="G926" s="1" t="s">
        <v>236</v>
      </c>
      <c r="H926" s="1">
        <v>2009</v>
      </c>
      <c r="I926" s="60">
        <f>VLOOKUP(H926,PROCV!E$33:F$44,2,0)</f>
        <v>1.6292670641140776</v>
      </c>
      <c r="J926" s="71">
        <v>66598</v>
      </c>
      <c r="K926" s="44">
        <f t="shared" si="14"/>
        <v>108505.92793586935</v>
      </c>
    </row>
    <row r="927" spans="1:11" s="43" customFormat="1" ht="19.7" customHeight="1" x14ac:dyDescent="0.25">
      <c r="A927" s="43" t="s">
        <v>177</v>
      </c>
      <c r="B927" s="1" t="s">
        <v>242</v>
      </c>
      <c r="C927" s="1" t="s">
        <v>269</v>
      </c>
      <c r="D927" s="1" t="s">
        <v>268</v>
      </c>
      <c r="E927" s="45" t="str">
        <f>VLOOKUP(C927,PROCV!E$50:G$126,3,0)</f>
        <v>NA</v>
      </c>
      <c r="F927" s="1" t="s">
        <v>416</v>
      </c>
      <c r="G927" s="1" t="s">
        <v>236</v>
      </c>
      <c r="H927" s="1">
        <v>2009</v>
      </c>
      <c r="I927" s="60">
        <f>VLOOKUP(H927,PROCV!E$33:F$44,2,0)</f>
        <v>1.6292670641140776</v>
      </c>
      <c r="J927" s="71">
        <v>1000000</v>
      </c>
      <c r="K927" s="44">
        <f t="shared" si="14"/>
        <v>1629267.0641140777</v>
      </c>
    </row>
    <row r="928" spans="1:11" s="43" customFormat="1" ht="19.7" customHeight="1" x14ac:dyDescent="0.25">
      <c r="A928" s="43" t="s">
        <v>177</v>
      </c>
      <c r="B928" s="1" t="s">
        <v>242</v>
      </c>
      <c r="C928" s="1" t="s">
        <v>297</v>
      </c>
      <c r="D928" s="1" t="s">
        <v>296</v>
      </c>
      <c r="E928" s="45" t="str">
        <f>VLOOKUP(C928,PROCV!E$50:G$126,3,0)</f>
        <v>Audiovisual</v>
      </c>
      <c r="F928" s="1" t="s">
        <v>416</v>
      </c>
      <c r="G928" s="1" t="s">
        <v>236</v>
      </c>
      <c r="H928" s="1">
        <v>2009</v>
      </c>
      <c r="I928" s="60">
        <f>VLOOKUP(H928,PROCV!E$33:F$44,2,0)</f>
        <v>1.6292670641140776</v>
      </c>
      <c r="J928" s="71">
        <v>10000</v>
      </c>
      <c r="K928" s="44">
        <f t="shared" si="14"/>
        <v>16292.670641140776</v>
      </c>
    </row>
    <row r="929" spans="1:11" s="43" customFormat="1" ht="19.7" customHeight="1" x14ac:dyDescent="0.25">
      <c r="A929" s="43" t="s">
        <v>177</v>
      </c>
      <c r="B929" s="1" t="s">
        <v>242</v>
      </c>
      <c r="C929" s="1" t="s">
        <v>264</v>
      </c>
      <c r="D929" s="1" t="s">
        <v>263</v>
      </c>
      <c r="E929" s="45" t="str">
        <f>VLOOKUP(C929,PROCV!E$50:G$126,3,0)</f>
        <v>Audiovisual</v>
      </c>
      <c r="F929" s="1" t="s">
        <v>416</v>
      </c>
      <c r="G929" s="1" t="s">
        <v>236</v>
      </c>
      <c r="H929" s="1">
        <v>2009</v>
      </c>
      <c r="I929" s="60">
        <f>VLOOKUP(H929,PROCV!E$33:F$44,2,0)</f>
        <v>1.6292670641140776</v>
      </c>
      <c r="J929" s="71">
        <v>10000</v>
      </c>
      <c r="K929" s="44">
        <f t="shared" si="14"/>
        <v>16292.670641140776</v>
      </c>
    </row>
    <row r="930" spans="1:11" s="43" customFormat="1" ht="19.7" customHeight="1" x14ac:dyDescent="0.25">
      <c r="A930" s="43" t="s">
        <v>177</v>
      </c>
      <c r="B930" s="1" t="s">
        <v>242</v>
      </c>
      <c r="C930" s="1" t="s">
        <v>264</v>
      </c>
      <c r="D930" s="1" t="s">
        <v>263</v>
      </c>
      <c r="E930" s="45" t="str">
        <f>VLOOKUP(C930,PROCV!E$50:G$126,3,0)</f>
        <v>Audiovisual</v>
      </c>
      <c r="F930" s="1" t="s">
        <v>416</v>
      </c>
      <c r="G930" s="1" t="s">
        <v>236</v>
      </c>
      <c r="H930" s="1">
        <v>2009</v>
      </c>
      <c r="I930" s="60">
        <f>VLOOKUP(H930,PROCV!E$33:F$44,2,0)</f>
        <v>1.6292670641140776</v>
      </c>
      <c r="J930" s="71">
        <v>10000</v>
      </c>
      <c r="K930" s="44">
        <f t="shared" si="14"/>
        <v>16292.670641140776</v>
      </c>
    </row>
    <row r="931" spans="1:11" s="43" customFormat="1" ht="19.7" customHeight="1" x14ac:dyDescent="0.25">
      <c r="A931" s="43" t="s">
        <v>177</v>
      </c>
      <c r="B931" s="1" t="s">
        <v>242</v>
      </c>
      <c r="C931" s="1" t="s">
        <v>258</v>
      </c>
      <c r="D931" s="1" t="s">
        <v>257</v>
      </c>
      <c r="E931" s="45" t="str">
        <f>VLOOKUP(C931,PROCV!E$50:G$126,3,0)</f>
        <v>Audiovisual</v>
      </c>
      <c r="F931" s="1" t="s">
        <v>416</v>
      </c>
      <c r="G931" s="1" t="s">
        <v>236</v>
      </c>
      <c r="H931" s="1">
        <v>2009</v>
      </c>
      <c r="I931" s="60">
        <f>VLOOKUP(H931,PROCV!E$33:F$44,2,0)</f>
        <v>1.6292670641140776</v>
      </c>
      <c r="J931" s="71">
        <v>4217</v>
      </c>
      <c r="K931" s="44">
        <f t="shared" si="14"/>
        <v>6870.6192093690652</v>
      </c>
    </row>
    <row r="932" spans="1:11" s="43" customFormat="1" ht="19.7" customHeight="1" x14ac:dyDescent="0.25">
      <c r="A932" s="43" t="s">
        <v>177</v>
      </c>
      <c r="B932" s="1" t="s">
        <v>242</v>
      </c>
      <c r="C932" s="1" t="s">
        <v>258</v>
      </c>
      <c r="D932" s="1" t="s">
        <v>257</v>
      </c>
      <c r="E932" s="45" t="str">
        <f>VLOOKUP(C932,PROCV!E$50:G$126,3,0)</f>
        <v>Audiovisual</v>
      </c>
      <c r="F932" s="1" t="s">
        <v>416</v>
      </c>
      <c r="G932" s="1" t="s">
        <v>236</v>
      </c>
      <c r="H932" s="1">
        <v>2009</v>
      </c>
      <c r="I932" s="60">
        <f>VLOOKUP(H932,PROCV!E$33:F$44,2,0)</f>
        <v>1.6292670641140776</v>
      </c>
      <c r="J932" s="71">
        <v>10661</v>
      </c>
      <c r="K932" s="44">
        <f t="shared" si="14"/>
        <v>17369.616170520181</v>
      </c>
    </row>
    <row r="933" spans="1:11" s="43" customFormat="1" ht="19.7" customHeight="1" x14ac:dyDescent="0.25">
      <c r="A933" s="43" t="s">
        <v>177</v>
      </c>
      <c r="B933" s="1" t="s">
        <v>242</v>
      </c>
      <c r="C933" s="1" t="s">
        <v>258</v>
      </c>
      <c r="D933" s="1" t="s">
        <v>257</v>
      </c>
      <c r="E933" s="45" t="str">
        <f>VLOOKUP(C933,PROCV!E$50:G$126,3,0)</f>
        <v>Audiovisual</v>
      </c>
      <c r="F933" s="1" t="s">
        <v>416</v>
      </c>
      <c r="G933" s="1" t="s">
        <v>236</v>
      </c>
      <c r="H933" s="1">
        <v>2009</v>
      </c>
      <c r="I933" s="60">
        <f>VLOOKUP(H933,PROCV!E$33:F$44,2,0)</f>
        <v>1.6292670641140776</v>
      </c>
      <c r="J933" s="71">
        <v>7864</v>
      </c>
      <c r="K933" s="44">
        <f t="shared" si="14"/>
        <v>12812.556192193106</v>
      </c>
    </row>
    <row r="934" spans="1:11" s="43" customFormat="1" ht="19.7" customHeight="1" x14ac:dyDescent="0.25">
      <c r="A934" s="43" t="s">
        <v>177</v>
      </c>
      <c r="B934" s="1" t="s">
        <v>242</v>
      </c>
      <c r="C934" s="1" t="s">
        <v>254</v>
      </c>
      <c r="D934" s="1" t="s">
        <v>253</v>
      </c>
      <c r="E934" s="45" t="str">
        <f>VLOOKUP(C934,PROCV!E$50:G$126,3,0)</f>
        <v>Música</v>
      </c>
      <c r="F934" s="1" t="s">
        <v>416</v>
      </c>
      <c r="G934" s="1" t="s">
        <v>236</v>
      </c>
      <c r="H934" s="1">
        <v>2009</v>
      </c>
      <c r="I934" s="60">
        <f>VLOOKUP(H934,PROCV!E$33:F$44,2,0)</f>
        <v>1.6292670641140776</v>
      </c>
      <c r="J934" s="71">
        <v>11538</v>
      </c>
      <c r="K934" s="44">
        <f t="shared" si="14"/>
        <v>18798.483385748226</v>
      </c>
    </row>
    <row r="935" spans="1:11" s="43" customFormat="1" ht="19.7" customHeight="1" x14ac:dyDescent="0.25">
      <c r="A935" s="43" t="s">
        <v>177</v>
      </c>
      <c r="B935" s="1" t="s">
        <v>242</v>
      </c>
      <c r="C935" s="1" t="s">
        <v>254</v>
      </c>
      <c r="D935" s="1" t="s">
        <v>253</v>
      </c>
      <c r="E935" s="45" t="str">
        <f>VLOOKUP(C935,PROCV!E$50:G$126,3,0)</f>
        <v>Música</v>
      </c>
      <c r="F935" s="1" t="s">
        <v>416</v>
      </c>
      <c r="G935" s="1" t="s">
        <v>236</v>
      </c>
      <c r="H935" s="1">
        <v>2009</v>
      </c>
      <c r="I935" s="60">
        <f>VLOOKUP(H935,PROCV!E$33:F$44,2,0)</f>
        <v>1.6292670641140776</v>
      </c>
      <c r="J935" s="71">
        <v>15586</v>
      </c>
      <c r="K935" s="44">
        <f t="shared" si="14"/>
        <v>25393.756461282013</v>
      </c>
    </row>
    <row r="936" spans="1:11" s="43" customFormat="1" ht="19.7" customHeight="1" x14ac:dyDescent="0.25">
      <c r="A936" s="43" t="s">
        <v>177</v>
      </c>
      <c r="B936" s="1" t="s">
        <v>242</v>
      </c>
      <c r="C936" s="1" t="s">
        <v>254</v>
      </c>
      <c r="D936" s="1" t="s">
        <v>253</v>
      </c>
      <c r="E936" s="45" t="str">
        <f>VLOOKUP(C936,PROCV!E$50:G$126,3,0)</f>
        <v>Música</v>
      </c>
      <c r="F936" s="1" t="s">
        <v>416</v>
      </c>
      <c r="G936" s="1" t="s">
        <v>236</v>
      </c>
      <c r="H936" s="1">
        <v>2009</v>
      </c>
      <c r="I936" s="60">
        <f>VLOOKUP(H936,PROCV!E$33:F$44,2,0)</f>
        <v>1.6292670641140776</v>
      </c>
      <c r="J936" s="71">
        <v>1692</v>
      </c>
      <c r="K936" s="44">
        <f t="shared" si="14"/>
        <v>2756.7198724810191</v>
      </c>
    </row>
    <row r="937" spans="1:11" s="43" customFormat="1" ht="19.7" customHeight="1" x14ac:dyDescent="0.25">
      <c r="A937" s="43" t="s">
        <v>177</v>
      </c>
      <c r="B937" s="1" t="s">
        <v>242</v>
      </c>
      <c r="C937" s="1" t="s">
        <v>252</v>
      </c>
      <c r="D937" s="1" t="s">
        <v>251</v>
      </c>
      <c r="E937" s="45" t="str">
        <f>VLOOKUP(C937,PROCV!E$50:G$126,3,0)</f>
        <v>Audiovisual</v>
      </c>
      <c r="F937" s="1" t="s">
        <v>416</v>
      </c>
      <c r="G937" s="1" t="s">
        <v>236</v>
      </c>
      <c r="H937" s="1">
        <v>2009</v>
      </c>
      <c r="I937" s="60">
        <f>VLOOKUP(H937,PROCV!E$33:F$44,2,0)</f>
        <v>1.6292670641140776</v>
      </c>
      <c r="J937" s="71">
        <v>122498</v>
      </c>
      <c r="K937" s="44">
        <f t="shared" si="14"/>
        <v>199581.95681984629</v>
      </c>
    </row>
    <row r="938" spans="1:11" s="43" customFormat="1" ht="19.7" customHeight="1" x14ac:dyDescent="0.25">
      <c r="A938" s="43" t="s">
        <v>177</v>
      </c>
      <c r="B938" s="1" t="s">
        <v>242</v>
      </c>
      <c r="C938" s="1" t="s">
        <v>252</v>
      </c>
      <c r="D938" s="1" t="s">
        <v>251</v>
      </c>
      <c r="E938" s="45" t="str">
        <f>VLOOKUP(C938,PROCV!E$50:G$126,3,0)</f>
        <v>Audiovisual</v>
      </c>
      <c r="F938" s="1" t="s">
        <v>416</v>
      </c>
      <c r="G938" s="1" t="s">
        <v>236</v>
      </c>
      <c r="H938" s="1">
        <v>2009</v>
      </c>
      <c r="I938" s="60">
        <f>VLOOKUP(H938,PROCV!E$33:F$44,2,0)</f>
        <v>1.6292670641140776</v>
      </c>
      <c r="J938" s="71">
        <v>21024</v>
      </c>
      <c r="K938" s="44">
        <f t="shared" si="14"/>
        <v>34253.710755934371</v>
      </c>
    </row>
    <row r="939" spans="1:11" s="43" customFormat="1" ht="19.7" customHeight="1" x14ac:dyDescent="0.25">
      <c r="A939" s="43" t="s">
        <v>177</v>
      </c>
      <c r="B939" s="1" t="s">
        <v>242</v>
      </c>
      <c r="C939" s="1" t="s">
        <v>252</v>
      </c>
      <c r="D939" s="1" t="s">
        <v>251</v>
      </c>
      <c r="E939" s="45" t="str">
        <f>VLOOKUP(C939,PROCV!E$50:G$126,3,0)</f>
        <v>Audiovisual</v>
      </c>
      <c r="F939" s="1" t="s">
        <v>416</v>
      </c>
      <c r="G939" s="1" t="s">
        <v>236</v>
      </c>
      <c r="H939" s="1">
        <v>2009</v>
      </c>
      <c r="I939" s="60">
        <f>VLOOKUP(H939,PROCV!E$33:F$44,2,0)</f>
        <v>1.6292670641140776</v>
      </c>
      <c r="J939" s="71">
        <v>5584</v>
      </c>
      <c r="K939" s="44">
        <f t="shared" si="14"/>
        <v>9097.8272860130091</v>
      </c>
    </row>
    <row r="940" spans="1:11" s="43" customFormat="1" ht="19.7" customHeight="1" x14ac:dyDescent="0.25">
      <c r="A940" s="43" t="s">
        <v>177</v>
      </c>
      <c r="B940" s="1" t="s">
        <v>242</v>
      </c>
      <c r="C940" s="1" t="s">
        <v>252</v>
      </c>
      <c r="D940" s="1" t="s">
        <v>251</v>
      </c>
      <c r="E940" s="45" t="str">
        <f>VLOOKUP(C940,PROCV!E$50:G$126,3,0)</f>
        <v>Audiovisual</v>
      </c>
      <c r="F940" s="1" t="s">
        <v>416</v>
      </c>
      <c r="G940" s="1" t="s">
        <v>236</v>
      </c>
      <c r="H940" s="1">
        <v>2009</v>
      </c>
      <c r="I940" s="60">
        <f>VLOOKUP(H940,PROCV!E$33:F$44,2,0)</f>
        <v>1.6292670641140776</v>
      </c>
      <c r="J940" s="71">
        <v>20000</v>
      </c>
      <c r="K940" s="44">
        <f t="shared" si="14"/>
        <v>32585.341282281552</v>
      </c>
    </row>
    <row r="941" spans="1:11" s="43" customFormat="1" ht="19.7" customHeight="1" x14ac:dyDescent="0.25">
      <c r="A941" s="43" t="s">
        <v>177</v>
      </c>
      <c r="B941" s="1" t="s">
        <v>242</v>
      </c>
      <c r="C941" s="1" t="s">
        <v>252</v>
      </c>
      <c r="D941" s="1" t="s">
        <v>251</v>
      </c>
      <c r="E941" s="45" t="str">
        <f>VLOOKUP(C941,PROCV!E$50:G$126,3,0)</f>
        <v>Audiovisual</v>
      </c>
      <c r="F941" s="1" t="s">
        <v>416</v>
      </c>
      <c r="G941" s="1" t="s">
        <v>236</v>
      </c>
      <c r="H941" s="1">
        <v>2009</v>
      </c>
      <c r="I941" s="60">
        <f>VLOOKUP(H941,PROCV!E$33:F$44,2,0)</f>
        <v>1.6292670641140776</v>
      </c>
      <c r="J941" s="71">
        <v>31973</v>
      </c>
      <c r="K941" s="44">
        <f t="shared" si="14"/>
        <v>52092.555840919405</v>
      </c>
    </row>
    <row r="942" spans="1:11" s="43" customFormat="1" ht="19.7" customHeight="1" x14ac:dyDescent="0.25">
      <c r="A942" s="43" t="s">
        <v>177</v>
      </c>
      <c r="B942" s="1" t="s">
        <v>242</v>
      </c>
      <c r="C942" s="1" t="s">
        <v>252</v>
      </c>
      <c r="D942" s="1" t="s">
        <v>251</v>
      </c>
      <c r="E942" s="45" t="str">
        <f>VLOOKUP(C942,PROCV!E$50:G$126,3,0)</f>
        <v>Audiovisual</v>
      </c>
      <c r="F942" s="1" t="s">
        <v>416</v>
      </c>
      <c r="G942" s="1" t="s">
        <v>236</v>
      </c>
      <c r="H942" s="1">
        <v>2009</v>
      </c>
      <c r="I942" s="60">
        <f>VLOOKUP(H942,PROCV!E$33:F$44,2,0)</f>
        <v>1.6292670641140776</v>
      </c>
      <c r="J942" s="71">
        <v>20000</v>
      </c>
      <c r="K942" s="44">
        <f t="shared" si="14"/>
        <v>32585.341282281552</v>
      </c>
    </row>
    <row r="943" spans="1:11" s="43" customFormat="1" ht="19.7" customHeight="1" x14ac:dyDescent="0.25">
      <c r="A943" s="43" t="s">
        <v>177</v>
      </c>
      <c r="B943" s="1" t="s">
        <v>242</v>
      </c>
      <c r="C943" s="1" t="s">
        <v>250</v>
      </c>
      <c r="D943" s="1" t="s">
        <v>249</v>
      </c>
      <c r="E943" s="45" t="str">
        <f>VLOOKUP(C943,PROCV!E$50:G$126,3,0)</f>
        <v>Audiovisual</v>
      </c>
      <c r="F943" s="1" t="s">
        <v>416</v>
      </c>
      <c r="G943" s="1" t="s">
        <v>236</v>
      </c>
      <c r="H943" s="1">
        <v>2009</v>
      </c>
      <c r="I943" s="60">
        <f>VLOOKUP(H943,PROCV!E$33:F$44,2,0)</f>
        <v>1.6292670641140776</v>
      </c>
      <c r="J943" s="71">
        <v>7000000</v>
      </c>
      <c r="K943" s="44">
        <f t="shared" si="14"/>
        <v>11404869.448798543</v>
      </c>
    </row>
    <row r="944" spans="1:11" s="43" customFormat="1" ht="19.7" customHeight="1" x14ac:dyDescent="0.25">
      <c r="A944" s="43" t="s">
        <v>177</v>
      </c>
      <c r="B944" s="1" t="s">
        <v>242</v>
      </c>
      <c r="C944" s="1" t="s">
        <v>346</v>
      </c>
      <c r="D944" s="1" t="s">
        <v>345</v>
      </c>
      <c r="E944" s="45" t="str">
        <f>VLOOKUP(C944,PROCV!E$50:G$126,3,0)</f>
        <v>Audiovisual</v>
      </c>
      <c r="F944" s="1" t="s">
        <v>416</v>
      </c>
      <c r="G944" s="1" t="s">
        <v>236</v>
      </c>
      <c r="H944" s="1">
        <v>2009</v>
      </c>
      <c r="I944" s="60">
        <f>VLOOKUP(H944,PROCV!E$33:F$44,2,0)</f>
        <v>1.6292670641140776</v>
      </c>
      <c r="J944" s="71">
        <v>1119792</v>
      </c>
      <c r="K944" s="44">
        <f t="shared" si="14"/>
        <v>1824440.2242584312</v>
      </c>
    </row>
    <row r="945" spans="1:11" s="43" customFormat="1" ht="19.7" customHeight="1" x14ac:dyDescent="0.25">
      <c r="A945" s="43" t="s">
        <v>177</v>
      </c>
      <c r="B945" s="1" t="s">
        <v>242</v>
      </c>
      <c r="C945" s="1" t="s">
        <v>346</v>
      </c>
      <c r="D945" s="1" t="s">
        <v>345</v>
      </c>
      <c r="E945" s="45" t="str">
        <f>VLOOKUP(C945,PROCV!E$50:G$126,3,0)</f>
        <v>Audiovisual</v>
      </c>
      <c r="F945" s="1" t="s">
        <v>416</v>
      </c>
      <c r="G945" s="1" t="s">
        <v>236</v>
      </c>
      <c r="H945" s="1">
        <v>2009</v>
      </c>
      <c r="I945" s="60">
        <f>VLOOKUP(H945,PROCV!E$33:F$44,2,0)</f>
        <v>1.6292670641140776</v>
      </c>
      <c r="J945" s="71">
        <v>830211</v>
      </c>
      <c r="K945" s="44">
        <f t="shared" si="14"/>
        <v>1352635.4385652125</v>
      </c>
    </row>
    <row r="946" spans="1:11" s="43" customFormat="1" ht="19.7" customHeight="1" x14ac:dyDescent="0.25">
      <c r="A946" s="43" t="s">
        <v>177</v>
      </c>
      <c r="B946" s="1" t="s">
        <v>242</v>
      </c>
      <c r="C946" s="1" t="s">
        <v>346</v>
      </c>
      <c r="D946" s="1" t="s">
        <v>345</v>
      </c>
      <c r="E946" s="45" t="str">
        <f>VLOOKUP(C946,PROCV!E$50:G$126,3,0)</f>
        <v>Audiovisual</v>
      </c>
      <c r="F946" s="1" t="s">
        <v>416</v>
      </c>
      <c r="G946" s="1" t="s">
        <v>236</v>
      </c>
      <c r="H946" s="1">
        <v>2009</v>
      </c>
      <c r="I946" s="60">
        <f>VLOOKUP(H946,PROCV!E$33:F$44,2,0)</f>
        <v>1.6292670641140776</v>
      </c>
      <c r="J946" s="71">
        <v>1013951</v>
      </c>
      <c r="K946" s="44">
        <f t="shared" si="14"/>
        <v>1651996.9689255331</v>
      </c>
    </row>
    <row r="947" spans="1:11" s="43" customFormat="1" ht="19.7" customHeight="1" x14ac:dyDescent="0.25">
      <c r="A947" s="43" t="s">
        <v>177</v>
      </c>
      <c r="B947" s="1" t="s">
        <v>242</v>
      </c>
      <c r="C947" s="1" t="s">
        <v>354</v>
      </c>
      <c r="D947" s="1" t="s">
        <v>353</v>
      </c>
      <c r="E947" s="45" t="str">
        <f>VLOOKUP(C947,PROCV!E$50:G$126,3,0)</f>
        <v>Educação e Criação em Artes</v>
      </c>
      <c r="F947" s="1" t="s">
        <v>416</v>
      </c>
      <c r="G947" s="1" t="s">
        <v>236</v>
      </c>
      <c r="H947" s="1">
        <v>2009</v>
      </c>
      <c r="I947" s="60">
        <f>VLOOKUP(H947,PROCV!E$33:F$44,2,0)</f>
        <v>1.6292670641140776</v>
      </c>
      <c r="J947" s="71">
        <v>10000</v>
      </c>
      <c r="K947" s="44">
        <f t="shared" si="14"/>
        <v>16292.670641140776</v>
      </c>
    </row>
    <row r="948" spans="1:11" s="43" customFormat="1" ht="19.7" customHeight="1" x14ac:dyDescent="0.25">
      <c r="A948" s="43" t="s">
        <v>177</v>
      </c>
      <c r="B948" s="1" t="s">
        <v>242</v>
      </c>
      <c r="C948" s="1" t="s">
        <v>246</v>
      </c>
      <c r="D948" s="1" t="s">
        <v>245</v>
      </c>
      <c r="E948" s="45" t="str">
        <f>VLOOKUP(C948,PROCV!E$50:G$126,3,0)</f>
        <v>Artes Cênicas e Espetáculos</v>
      </c>
      <c r="F948" s="1" t="s">
        <v>416</v>
      </c>
      <c r="G948" s="1" t="s">
        <v>236</v>
      </c>
      <c r="H948" s="1">
        <v>2009</v>
      </c>
      <c r="I948" s="60">
        <f>VLOOKUP(H948,PROCV!E$33:F$44,2,0)</f>
        <v>1.6292670641140776</v>
      </c>
      <c r="J948" s="71">
        <v>20000</v>
      </c>
      <c r="K948" s="44">
        <f t="shared" si="14"/>
        <v>32585.341282281552</v>
      </c>
    </row>
    <row r="949" spans="1:11" s="43" customFormat="1" ht="19.7" customHeight="1" x14ac:dyDescent="0.25">
      <c r="A949" s="43" t="s">
        <v>177</v>
      </c>
      <c r="B949" s="1" t="s">
        <v>242</v>
      </c>
      <c r="C949" s="1" t="s">
        <v>332</v>
      </c>
      <c r="D949" s="1" t="s">
        <v>331</v>
      </c>
      <c r="E949" s="45" t="str">
        <f>VLOOKUP(C949,PROCV!E$50:G$126,3,0)</f>
        <v>Artes Cênicas e Espetáculos</v>
      </c>
      <c r="F949" s="1" t="s">
        <v>416</v>
      </c>
      <c r="G949" s="1" t="s">
        <v>236</v>
      </c>
      <c r="H949" s="1">
        <v>2009</v>
      </c>
      <c r="I949" s="60">
        <f>VLOOKUP(H949,PROCV!E$33:F$44,2,0)</f>
        <v>1.6292670641140776</v>
      </c>
      <c r="J949" s="71">
        <v>2867</v>
      </c>
      <c r="K949" s="44">
        <f t="shared" si="14"/>
        <v>4671.1086728150603</v>
      </c>
    </row>
    <row r="950" spans="1:11" s="43" customFormat="1" ht="19.7" customHeight="1" x14ac:dyDescent="0.25">
      <c r="A950" s="43" t="s">
        <v>177</v>
      </c>
      <c r="B950" s="1" t="s">
        <v>242</v>
      </c>
      <c r="C950" s="1" t="s">
        <v>238</v>
      </c>
      <c r="D950" s="1" t="s">
        <v>237</v>
      </c>
      <c r="E950" s="45" t="str">
        <f>VLOOKUP(C950,PROCV!E$50:G$126,3,0)</f>
        <v>Artes Cênicas e Espetáculos</v>
      </c>
      <c r="F950" s="1" t="s">
        <v>416</v>
      </c>
      <c r="G950" s="1" t="s">
        <v>236</v>
      </c>
      <c r="H950" s="1">
        <v>2009</v>
      </c>
      <c r="I950" s="60">
        <f>VLOOKUP(H950,PROCV!E$33:F$44,2,0)</f>
        <v>1.6292670641140776</v>
      </c>
      <c r="J950" s="71">
        <v>2238</v>
      </c>
      <c r="K950" s="44">
        <f t="shared" si="14"/>
        <v>3646.2996894873058</v>
      </c>
    </row>
    <row r="951" spans="1:11" s="43" customFormat="1" ht="19.7" customHeight="1" x14ac:dyDescent="0.25">
      <c r="A951" s="43" t="s">
        <v>177</v>
      </c>
      <c r="B951" s="1" t="s">
        <v>242</v>
      </c>
      <c r="C951" s="1" t="s">
        <v>238</v>
      </c>
      <c r="D951" s="1" t="s">
        <v>237</v>
      </c>
      <c r="E951" s="45" t="str">
        <f>VLOOKUP(C951,PROCV!E$50:G$126,3,0)</f>
        <v>Artes Cênicas e Espetáculos</v>
      </c>
      <c r="F951" s="1" t="s">
        <v>416</v>
      </c>
      <c r="G951" s="1" t="s">
        <v>236</v>
      </c>
      <c r="H951" s="1">
        <v>2009</v>
      </c>
      <c r="I951" s="60">
        <f>VLOOKUP(H951,PROCV!E$33:F$44,2,0)</f>
        <v>1.6292670641140776</v>
      </c>
      <c r="J951" s="71">
        <v>5410</v>
      </c>
      <c r="K951" s="44">
        <f t="shared" si="14"/>
        <v>8814.3348168571592</v>
      </c>
    </row>
    <row r="952" spans="1:11" s="43" customFormat="1" ht="19.7" customHeight="1" x14ac:dyDescent="0.25">
      <c r="A952" s="43" t="s">
        <v>177</v>
      </c>
      <c r="B952" s="1" t="s">
        <v>242</v>
      </c>
      <c r="C952" s="1" t="s">
        <v>238</v>
      </c>
      <c r="D952" s="1" t="s">
        <v>237</v>
      </c>
      <c r="E952" s="45" t="str">
        <f>VLOOKUP(C952,PROCV!E$50:G$126,3,0)</f>
        <v>Artes Cênicas e Espetáculos</v>
      </c>
      <c r="F952" s="1" t="s">
        <v>416</v>
      </c>
      <c r="G952" s="1" t="s">
        <v>236</v>
      </c>
      <c r="H952" s="1">
        <v>2009</v>
      </c>
      <c r="I952" s="60">
        <f>VLOOKUP(H952,PROCV!E$33:F$44,2,0)</f>
        <v>1.6292670641140776</v>
      </c>
      <c r="J952" s="71">
        <v>40779</v>
      </c>
      <c r="K952" s="44">
        <f t="shared" si="14"/>
        <v>66439.881607507967</v>
      </c>
    </row>
    <row r="953" spans="1:11" s="43" customFormat="1" ht="19.7" customHeight="1" x14ac:dyDescent="0.25">
      <c r="A953" s="43" t="s">
        <v>177</v>
      </c>
      <c r="B953" s="1" t="s">
        <v>242</v>
      </c>
      <c r="C953" s="1" t="s">
        <v>238</v>
      </c>
      <c r="D953" s="1" t="s">
        <v>237</v>
      </c>
      <c r="E953" s="45" t="str">
        <f>VLOOKUP(C953,PROCV!E$50:G$126,3,0)</f>
        <v>Artes Cênicas e Espetáculos</v>
      </c>
      <c r="F953" s="1" t="s">
        <v>416</v>
      </c>
      <c r="G953" s="1" t="s">
        <v>236</v>
      </c>
      <c r="H953" s="1">
        <v>2009</v>
      </c>
      <c r="I953" s="60">
        <f>VLOOKUP(H953,PROCV!E$33:F$44,2,0)</f>
        <v>1.6292670641140776</v>
      </c>
      <c r="J953" s="71">
        <v>16273</v>
      </c>
      <c r="K953" s="44">
        <f t="shared" si="14"/>
        <v>26513.062934328384</v>
      </c>
    </row>
    <row r="954" spans="1:11" s="43" customFormat="1" ht="19.7" customHeight="1" x14ac:dyDescent="0.25">
      <c r="A954" s="43" t="s">
        <v>177</v>
      </c>
      <c r="B954" s="1" t="s">
        <v>242</v>
      </c>
      <c r="C954" s="1" t="s">
        <v>238</v>
      </c>
      <c r="D954" s="1" t="s">
        <v>237</v>
      </c>
      <c r="E954" s="45" t="str">
        <f>VLOOKUP(C954,PROCV!E$50:G$126,3,0)</f>
        <v>Artes Cênicas e Espetáculos</v>
      </c>
      <c r="F954" s="1" t="s">
        <v>416</v>
      </c>
      <c r="G954" s="1" t="s">
        <v>236</v>
      </c>
      <c r="H954" s="1">
        <v>2009</v>
      </c>
      <c r="I954" s="60">
        <f>VLOOKUP(H954,PROCV!E$33:F$44,2,0)</f>
        <v>1.6292670641140776</v>
      </c>
      <c r="J954" s="71">
        <v>20000</v>
      </c>
      <c r="K954" s="44">
        <f t="shared" si="14"/>
        <v>32585.341282281552</v>
      </c>
    </row>
    <row r="955" spans="1:11" s="43" customFormat="1" ht="19.7" customHeight="1" x14ac:dyDescent="0.25">
      <c r="A955" s="43" t="s">
        <v>177</v>
      </c>
      <c r="B955" s="1" t="s">
        <v>242</v>
      </c>
      <c r="C955" s="1" t="s">
        <v>241</v>
      </c>
      <c r="D955" s="1" t="s">
        <v>240</v>
      </c>
      <c r="E955" s="45" t="str">
        <f>VLOOKUP(C955,PROCV!E$50:G$126,3,0)</f>
        <v>Artes Cênicas e Espetáculos</v>
      </c>
      <c r="F955" s="1" t="s">
        <v>416</v>
      </c>
      <c r="G955" s="1" t="s">
        <v>236</v>
      </c>
      <c r="H955" s="1">
        <v>2009</v>
      </c>
      <c r="I955" s="60">
        <f>VLOOKUP(H955,PROCV!E$33:F$44,2,0)</f>
        <v>1.6292670641140776</v>
      </c>
      <c r="J955" s="71">
        <v>18803</v>
      </c>
      <c r="K955" s="44">
        <f t="shared" si="14"/>
        <v>30635.108606537</v>
      </c>
    </row>
    <row r="956" spans="1:11" s="43" customFormat="1" ht="19.7" customHeight="1" x14ac:dyDescent="0.25">
      <c r="A956" s="43" t="s">
        <v>177</v>
      </c>
      <c r="B956" s="1" t="s">
        <v>242</v>
      </c>
      <c r="C956" s="1" t="s">
        <v>241</v>
      </c>
      <c r="D956" s="1" t="s">
        <v>240</v>
      </c>
      <c r="E956" s="45" t="str">
        <f>VLOOKUP(C956,PROCV!E$50:G$126,3,0)</f>
        <v>Artes Cênicas e Espetáculos</v>
      </c>
      <c r="F956" s="1" t="s">
        <v>416</v>
      </c>
      <c r="G956" s="1" t="s">
        <v>236</v>
      </c>
      <c r="H956" s="1">
        <v>2009</v>
      </c>
      <c r="I956" s="60">
        <f>VLOOKUP(H956,PROCV!E$33:F$44,2,0)</f>
        <v>1.6292670641140776</v>
      </c>
      <c r="J956" s="71">
        <v>29218</v>
      </c>
      <c r="K956" s="44">
        <f t="shared" si="14"/>
        <v>47603.925079285124</v>
      </c>
    </row>
    <row r="957" spans="1:11" s="43" customFormat="1" ht="19.7" customHeight="1" x14ac:dyDescent="0.25">
      <c r="A957" s="43" t="s">
        <v>177</v>
      </c>
      <c r="B957" s="1" t="s">
        <v>242</v>
      </c>
      <c r="C957" s="1" t="s">
        <v>241</v>
      </c>
      <c r="D957" s="1" t="s">
        <v>240</v>
      </c>
      <c r="E957" s="45" t="str">
        <f>VLOOKUP(C957,PROCV!E$50:G$126,3,0)</f>
        <v>Artes Cênicas e Espetáculos</v>
      </c>
      <c r="F957" s="1" t="s">
        <v>416</v>
      </c>
      <c r="G957" s="1" t="s">
        <v>236</v>
      </c>
      <c r="H957" s="1">
        <v>2009</v>
      </c>
      <c r="I957" s="60">
        <f>VLOOKUP(H957,PROCV!E$33:F$44,2,0)</f>
        <v>1.6292670641140776</v>
      </c>
      <c r="J957" s="71">
        <v>8306</v>
      </c>
      <c r="K957" s="44">
        <f t="shared" si="14"/>
        <v>13532.692234531529</v>
      </c>
    </row>
    <row r="958" spans="1:11" s="43" customFormat="1" ht="19.7" customHeight="1" x14ac:dyDescent="0.25">
      <c r="A958" s="43" t="s">
        <v>177</v>
      </c>
      <c r="B958" s="1" t="s">
        <v>242</v>
      </c>
      <c r="C958" s="1" t="s">
        <v>330</v>
      </c>
      <c r="D958" s="1" t="s">
        <v>329</v>
      </c>
      <c r="E958" s="45" t="str">
        <f>VLOOKUP(C958,PROCV!E$50:G$126,3,0)</f>
        <v>Educação e Criação em Artes</v>
      </c>
      <c r="F958" s="1" t="s">
        <v>416</v>
      </c>
      <c r="G958" s="1" t="s">
        <v>236</v>
      </c>
      <c r="H958" s="1">
        <v>2009</v>
      </c>
      <c r="I958" s="60">
        <f>VLOOKUP(H958,PROCV!E$33:F$44,2,0)</f>
        <v>1.6292670641140776</v>
      </c>
      <c r="J958" s="71">
        <v>2500</v>
      </c>
      <c r="K958" s="44">
        <f t="shared" si="14"/>
        <v>4073.167660285194</v>
      </c>
    </row>
    <row r="959" spans="1:11" s="43" customFormat="1" ht="19.7" customHeight="1" x14ac:dyDescent="0.25">
      <c r="A959" s="43" t="s">
        <v>177</v>
      </c>
      <c r="B959" s="1" t="s">
        <v>242</v>
      </c>
      <c r="C959" s="1" t="s">
        <v>313</v>
      </c>
      <c r="D959" s="1" t="s">
        <v>312</v>
      </c>
      <c r="E959" s="45" t="str">
        <f>VLOOKUP(C959,PROCV!E$50:G$126,3,0)</f>
        <v>Patrimônio</v>
      </c>
      <c r="F959" s="1" t="s">
        <v>416</v>
      </c>
      <c r="G959" s="1" t="s">
        <v>236</v>
      </c>
      <c r="H959" s="1">
        <v>2009</v>
      </c>
      <c r="I959" s="60">
        <f>VLOOKUP(H959,PROCV!E$33:F$44,2,0)</f>
        <v>1.6292670641140776</v>
      </c>
      <c r="J959" s="71">
        <v>760000</v>
      </c>
      <c r="K959" s="44">
        <f t="shared" si="14"/>
        <v>1238242.968726699</v>
      </c>
    </row>
    <row r="960" spans="1:11" s="43" customFormat="1" ht="19.7" customHeight="1" x14ac:dyDescent="0.25">
      <c r="A960" s="43" t="s">
        <v>177</v>
      </c>
      <c r="B960" s="1" t="s">
        <v>242</v>
      </c>
      <c r="C960" s="1" t="s">
        <v>313</v>
      </c>
      <c r="D960" s="1" t="s">
        <v>312</v>
      </c>
      <c r="E960" s="45" t="str">
        <f>VLOOKUP(C960,PROCV!E$50:G$126,3,0)</f>
        <v>Patrimônio</v>
      </c>
      <c r="F960" s="1" t="s">
        <v>415</v>
      </c>
      <c r="G960" s="1" t="s">
        <v>265</v>
      </c>
      <c r="H960" s="1">
        <v>2009</v>
      </c>
      <c r="I960" s="60">
        <f>VLOOKUP(H960,PROCV!E$33:F$44,2,0)</f>
        <v>1.6292670641140776</v>
      </c>
      <c r="J960" s="71">
        <v>82758</v>
      </c>
      <c r="K960" s="44">
        <f t="shared" si="14"/>
        <v>134834.88369195283</v>
      </c>
    </row>
    <row r="961" spans="1:11" s="43" customFormat="1" ht="19.7" customHeight="1" x14ac:dyDescent="0.25">
      <c r="A961" s="43" t="s">
        <v>177</v>
      </c>
      <c r="B961" s="1" t="s">
        <v>242</v>
      </c>
      <c r="C961" s="1" t="s">
        <v>348</v>
      </c>
      <c r="D961" s="1" t="s">
        <v>347</v>
      </c>
      <c r="E961" s="45" t="str">
        <f>VLOOKUP(C961,PROCV!E$50:G$126,3,0)</f>
        <v>Patrimônio</v>
      </c>
      <c r="F961" s="1" t="s">
        <v>415</v>
      </c>
      <c r="G961" s="1" t="s">
        <v>265</v>
      </c>
      <c r="H961" s="1">
        <v>2009</v>
      </c>
      <c r="I961" s="60">
        <f>VLOOKUP(H961,PROCV!E$33:F$44,2,0)</f>
        <v>1.6292670641140776</v>
      </c>
      <c r="J961" s="71">
        <v>536900</v>
      </c>
      <c r="K961" s="44">
        <f t="shared" si="14"/>
        <v>874753.48672284826</v>
      </c>
    </row>
    <row r="962" spans="1:11" s="43" customFormat="1" ht="19.7" customHeight="1" x14ac:dyDescent="0.25">
      <c r="A962" s="43" t="s">
        <v>177</v>
      </c>
      <c r="B962" s="1" t="s">
        <v>242</v>
      </c>
      <c r="C962" s="1" t="s">
        <v>348</v>
      </c>
      <c r="D962" s="1" t="s">
        <v>347</v>
      </c>
      <c r="E962" s="45" t="str">
        <f>VLOOKUP(C962,PROCV!E$50:G$126,3,0)</f>
        <v>Patrimônio</v>
      </c>
      <c r="F962" s="1" t="s">
        <v>415</v>
      </c>
      <c r="G962" s="1" t="s">
        <v>265</v>
      </c>
      <c r="H962" s="1">
        <v>2009</v>
      </c>
      <c r="I962" s="60">
        <f>VLOOKUP(H962,PROCV!E$33:F$44,2,0)</f>
        <v>1.6292670641140776</v>
      </c>
      <c r="J962" s="71">
        <v>422000</v>
      </c>
      <c r="K962" s="44">
        <f t="shared" si="14"/>
        <v>687550.70105614071</v>
      </c>
    </row>
    <row r="963" spans="1:11" s="43" customFormat="1" ht="19.7" customHeight="1" x14ac:dyDescent="0.25">
      <c r="A963" s="43" t="s">
        <v>177</v>
      </c>
      <c r="B963" s="1" t="s">
        <v>242</v>
      </c>
      <c r="C963" s="1" t="s">
        <v>318</v>
      </c>
      <c r="D963" s="1" t="s">
        <v>317</v>
      </c>
      <c r="E963" s="45" t="str">
        <f>VLOOKUP(C963,PROCV!E$50:G$126,3,0)</f>
        <v>Patrimônio</v>
      </c>
      <c r="F963" s="1" t="s">
        <v>415</v>
      </c>
      <c r="G963" s="1" t="s">
        <v>265</v>
      </c>
      <c r="H963" s="1">
        <v>2009</v>
      </c>
      <c r="I963" s="60">
        <f>VLOOKUP(H963,PROCV!E$33:F$44,2,0)</f>
        <v>1.6292670641140776</v>
      </c>
      <c r="J963" s="71">
        <v>400000</v>
      </c>
      <c r="K963" s="44">
        <f t="shared" ref="K963:K1026" si="15">J963*I963</f>
        <v>651706.82564563106</v>
      </c>
    </row>
    <row r="964" spans="1:11" s="43" customFormat="1" ht="19.7" customHeight="1" x14ac:dyDescent="0.25">
      <c r="A964" s="43" t="s">
        <v>173</v>
      </c>
      <c r="B964" s="1" t="s">
        <v>316</v>
      </c>
      <c r="C964" s="1" t="s">
        <v>291</v>
      </c>
      <c r="D964" s="1" t="s">
        <v>290</v>
      </c>
      <c r="E964" s="45" t="str">
        <f>VLOOKUP(C964,PROCV!E$50:G$126,3,0)</f>
        <v>NA</v>
      </c>
      <c r="F964" s="1" t="s">
        <v>416</v>
      </c>
      <c r="G964" s="1" t="s">
        <v>236</v>
      </c>
      <c r="H964" s="1">
        <v>2009</v>
      </c>
      <c r="I964" s="60">
        <f>VLOOKUP(H964,PROCV!E$33:F$44,2,0)</f>
        <v>1.6292670641140776</v>
      </c>
      <c r="J964" s="71">
        <v>57472</v>
      </c>
      <c r="K964" s="44">
        <f t="shared" si="15"/>
        <v>93637.236708764263</v>
      </c>
    </row>
    <row r="965" spans="1:11" s="43" customFormat="1" ht="19.7" customHeight="1" x14ac:dyDescent="0.25">
      <c r="A965" s="43" t="s">
        <v>173</v>
      </c>
      <c r="B965" s="1" t="s">
        <v>316</v>
      </c>
      <c r="C965" s="1" t="s">
        <v>287</v>
      </c>
      <c r="D965" s="1" t="s">
        <v>286</v>
      </c>
      <c r="E965" s="45" t="str">
        <f>VLOOKUP(C965,PROCV!E$50:G$126,3,0)</f>
        <v>Música</v>
      </c>
      <c r="F965" s="1" t="s">
        <v>416</v>
      </c>
      <c r="G965" s="1" t="s">
        <v>236</v>
      </c>
      <c r="H965" s="1">
        <v>2009</v>
      </c>
      <c r="I965" s="60">
        <f>VLOOKUP(H965,PROCV!E$33:F$44,2,0)</f>
        <v>1.6292670641140776</v>
      </c>
      <c r="J965" s="71">
        <v>1694</v>
      </c>
      <c r="K965" s="44">
        <f t="shared" si="15"/>
        <v>2759.9784066092475</v>
      </c>
    </row>
    <row r="966" spans="1:11" s="43" customFormat="1" ht="19.7" customHeight="1" x14ac:dyDescent="0.25">
      <c r="A966" s="43" t="s">
        <v>173</v>
      </c>
      <c r="B966" s="1" t="s">
        <v>316</v>
      </c>
      <c r="C966" s="1" t="s">
        <v>285</v>
      </c>
      <c r="D966" s="1" t="s">
        <v>284</v>
      </c>
      <c r="E966" s="45" t="str">
        <f>VLOOKUP(C966,PROCV!E$50:G$126,3,0)</f>
        <v>Editorial</v>
      </c>
      <c r="F966" s="1" t="s">
        <v>416</v>
      </c>
      <c r="G966" s="1" t="s">
        <v>236</v>
      </c>
      <c r="H966" s="1">
        <v>2009</v>
      </c>
      <c r="I966" s="60">
        <f>VLOOKUP(H966,PROCV!E$33:F$44,2,0)</f>
        <v>1.6292670641140776</v>
      </c>
      <c r="J966" s="71">
        <v>5895</v>
      </c>
      <c r="K966" s="44">
        <f t="shared" si="15"/>
        <v>9604.5293429524882</v>
      </c>
    </row>
    <row r="967" spans="1:11" s="43" customFormat="1" ht="19.7" customHeight="1" x14ac:dyDescent="0.25">
      <c r="A967" s="43" t="s">
        <v>173</v>
      </c>
      <c r="B967" s="1" t="s">
        <v>316</v>
      </c>
      <c r="C967" s="1" t="s">
        <v>285</v>
      </c>
      <c r="D967" s="1" t="s">
        <v>284</v>
      </c>
      <c r="E967" s="45" t="str">
        <f>VLOOKUP(C967,PROCV!E$50:G$126,3,0)</f>
        <v>Editorial</v>
      </c>
      <c r="F967" s="1" t="s">
        <v>416</v>
      </c>
      <c r="G967" s="1" t="s">
        <v>236</v>
      </c>
      <c r="H967" s="1">
        <v>2009</v>
      </c>
      <c r="I967" s="60">
        <f>VLOOKUP(H967,PROCV!E$33:F$44,2,0)</f>
        <v>1.6292670641140776</v>
      </c>
      <c r="J967" s="71">
        <v>18919</v>
      </c>
      <c r="K967" s="44">
        <f t="shared" si="15"/>
        <v>30824.103585974233</v>
      </c>
    </row>
    <row r="968" spans="1:11" s="43" customFormat="1" ht="19.7" customHeight="1" x14ac:dyDescent="0.25">
      <c r="A968" s="43" t="s">
        <v>173</v>
      </c>
      <c r="B968" s="1" t="s">
        <v>316</v>
      </c>
      <c r="C968" s="1" t="s">
        <v>283</v>
      </c>
      <c r="D968" s="1" t="s">
        <v>282</v>
      </c>
      <c r="E968" s="45" t="str">
        <f>VLOOKUP(C968,PROCV!E$50:G$126,3,0)</f>
        <v>Editorial</v>
      </c>
      <c r="F968" s="1" t="s">
        <v>416</v>
      </c>
      <c r="G968" s="1" t="s">
        <v>236</v>
      </c>
      <c r="H968" s="1">
        <v>2009</v>
      </c>
      <c r="I968" s="60">
        <f>VLOOKUP(H968,PROCV!E$33:F$44,2,0)</f>
        <v>1.6292670641140776</v>
      </c>
      <c r="J968" s="71">
        <v>23378</v>
      </c>
      <c r="K968" s="44">
        <f t="shared" si="15"/>
        <v>38089.005424858908</v>
      </c>
    </row>
    <row r="969" spans="1:11" s="43" customFormat="1" ht="19.7" customHeight="1" x14ac:dyDescent="0.25">
      <c r="A969" s="43" t="s">
        <v>173</v>
      </c>
      <c r="B969" s="1" t="s">
        <v>316</v>
      </c>
      <c r="C969" s="1" t="s">
        <v>283</v>
      </c>
      <c r="D969" s="1" t="s">
        <v>282</v>
      </c>
      <c r="E969" s="45" t="str">
        <f>VLOOKUP(C969,PROCV!E$50:G$126,3,0)</f>
        <v>Editorial</v>
      </c>
      <c r="F969" s="1" t="s">
        <v>416</v>
      </c>
      <c r="G969" s="1" t="s">
        <v>236</v>
      </c>
      <c r="H969" s="1">
        <v>2009</v>
      </c>
      <c r="I969" s="60">
        <f>VLOOKUP(H969,PROCV!E$33:F$44,2,0)</f>
        <v>1.6292670641140776</v>
      </c>
      <c r="J969" s="71">
        <v>30966</v>
      </c>
      <c r="K969" s="44">
        <f t="shared" si="15"/>
        <v>50451.883907356525</v>
      </c>
    </row>
    <row r="970" spans="1:11" s="43" customFormat="1" ht="19.7" customHeight="1" x14ac:dyDescent="0.25">
      <c r="A970" s="43" t="s">
        <v>173</v>
      </c>
      <c r="B970" s="1" t="s">
        <v>316</v>
      </c>
      <c r="C970" s="1" t="s">
        <v>281</v>
      </c>
      <c r="D970" s="1" t="s">
        <v>280</v>
      </c>
      <c r="E970" s="45" t="str">
        <f>VLOOKUP(C970,PROCV!E$50:G$126,3,0)</f>
        <v>Música</v>
      </c>
      <c r="F970" s="1" t="s">
        <v>416</v>
      </c>
      <c r="G970" s="1" t="s">
        <v>236</v>
      </c>
      <c r="H970" s="1">
        <v>2009</v>
      </c>
      <c r="I970" s="60">
        <f>VLOOKUP(H970,PROCV!E$33:F$44,2,0)</f>
        <v>1.6292670641140776</v>
      </c>
      <c r="J970" s="71">
        <v>14085</v>
      </c>
      <c r="K970" s="44">
        <f t="shared" si="15"/>
        <v>22948.226598046782</v>
      </c>
    </row>
    <row r="971" spans="1:11" s="43" customFormat="1" ht="19.7" customHeight="1" x14ac:dyDescent="0.25">
      <c r="A971" s="43" t="s">
        <v>173</v>
      </c>
      <c r="B971" s="1" t="s">
        <v>316</v>
      </c>
      <c r="C971" s="1" t="s">
        <v>275</v>
      </c>
      <c r="D971" s="1" t="s">
        <v>274</v>
      </c>
      <c r="E971" s="45" t="str">
        <f>VLOOKUP(C971,PROCV!E$50:G$126,3,0)</f>
        <v>Editorial</v>
      </c>
      <c r="F971" s="1" t="s">
        <v>416</v>
      </c>
      <c r="G971" s="1" t="s">
        <v>236</v>
      </c>
      <c r="H971" s="1">
        <v>2009</v>
      </c>
      <c r="I971" s="60">
        <f>VLOOKUP(H971,PROCV!E$33:F$44,2,0)</f>
        <v>1.6292670641140776</v>
      </c>
      <c r="J971" s="71">
        <v>2098</v>
      </c>
      <c r="K971" s="44">
        <f t="shared" si="15"/>
        <v>3418.2023005113347</v>
      </c>
    </row>
    <row r="972" spans="1:11" s="43" customFormat="1" ht="19.7" customHeight="1" x14ac:dyDescent="0.25">
      <c r="A972" s="43" t="s">
        <v>173</v>
      </c>
      <c r="B972" s="1" t="s">
        <v>316</v>
      </c>
      <c r="C972" s="1" t="s">
        <v>271</v>
      </c>
      <c r="D972" s="1" t="s">
        <v>270</v>
      </c>
      <c r="E972" s="45" t="str">
        <f>VLOOKUP(C972,PROCV!E$50:G$126,3,0)</f>
        <v>Editorial</v>
      </c>
      <c r="F972" s="1" t="s">
        <v>416</v>
      </c>
      <c r="G972" s="1" t="s">
        <v>236</v>
      </c>
      <c r="H972" s="1">
        <v>2009</v>
      </c>
      <c r="I972" s="60">
        <f>VLOOKUP(H972,PROCV!E$33:F$44,2,0)</f>
        <v>1.6292670641140776</v>
      </c>
      <c r="J972" s="71">
        <v>40115</v>
      </c>
      <c r="K972" s="44">
        <f t="shared" si="15"/>
        <v>65358.048276936221</v>
      </c>
    </row>
    <row r="973" spans="1:11" s="43" customFormat="1" ht="19.7" customHeight="1" x14ac:dyDescent="0.25">
      <c r="A973" s="43" t="s">
        <v>173</v>
      </c>
      <c r="B973" s="1" t="s">
        <v>316</v>
      </c>
      <c r="C973" s="1" t="s">
        <v>269</v>
      </c>
      <c r="D973" s="1" t="s">
        <v>268</v>
      </c>
      <c r="E973" s="45" t="str">
        <f>VLOOKUP(C973,PROCV!E$50:G$126,3,0)</f>
        <v>NA</v>
      </c>
      <c r="F973" s="1" t="s">
        <v>416</v>
      </c>
      <c r="G973" s="1" t="s">
        <v>236</v>
      </c>
      <c r="H973" s="1">
        <v>2009</v>
      </c>
      <c r="I973" s="60">
        <f>VLOOKUP(H973,PROCV!E$33:F$44,2,0)</f>
        <v>1.6292670641140776</v>
      </c>
      <c r="J973" s="71">
        <v>10908</v>
      </c>
      <c r="K973" s="44">
        <f t="shared" si="15"/>
        <v>17772.045135356359</v>
      </c>
    </row>
    <row r="974" spans="1:11" s="43" customFormat="1" ht="19.7" customHeight="1" x14ac:dyDescent="0.25">
      <c r="A974" s="43" t="s">
        <v>173</v>
      </c>
      <c r="B974" s="1" t="s">
        <v>316</v>
      </c>
      <c r="C974" s="1" t="s">
        <v>269</v>
      </c>
      <c r="D974" s="1" t="s">
        <v>268</v>
      </c>
      <c r="E974" s="45" t="str">
        <f>VLOOKUP(C974,PROCV!E$50:G$126,3,0)</f>
        <v>NA</v>
      </c>
      <c r="F974" s="1" t="s">
        <v>416</v>
      </c>
      <c r="G974" s="1" t="s">
        <v>236</v>
      </c>
      <c r="H974" s="1">
        <v>2009</v>
      </c>
      <c r="I974" s="60">
        <f>VLOOKUP(H974,PROCV!E$33:F$44,2,0)</f>
        <v>1.6292670641140776</v>
      </c>
      <c r="J974" s="71">
        <v>74656</v>
      </c>
      <c r="K974" s="44">
        <f t="shared" si="15"/>
        <v>121634.56193850058</v>
      </c>
    </row>
    <row r="975" spans="1:11" s="43" customFormat="1" ht="19.7" customHeight="1" x14ac:dyDescent="0.25">
      <c r="A975" s="43" t="s">
        <v>173</v>
      </c>
      <c r="B975" s="1" t="s">
        <v>316</v>
      </c>
      <c r="C975" s="1" t="s">
        <v>254</v>
      </c>
      <c r="D975" s="1" t="s">
        <v>253</v>
      </c>
      <c r="E975" s="45" t="str">
        <f>VLOOKUP(C975,PROCV!E$50:G$126,3,0)</f>
        <v>Música</v>
      </c>
      <c r="F975" s="1" t="s">
        <v>416</v>
      </c>
      <c r="G975" s="1" t="s">
        <v>236</v>
      </c>
      <c r="H975" s="1">
        <v>2009</v>
      </c>
      <c r="I975" s="60">
        <f>VLOOKUP(H975,PROCV!E$33:F$44,2,0)</f>
        <v>1.6292670641140776</v>
      </c>
      <c r="J975" s="71">
        <v>11605</v>
      </c>
      <c r="K975" s="44">
        <f t="shared" si="15"/>
        <v>18907.64427904387</v>
      </c>
    </row>
    <row r="976" spans="1:11" s="43" customFormat="1" ht="19.7" customHeight="1" x14ac:dyDescent="0.25">
      <c r="A976" s="43" t="s">
        <v>173</v>
      </c>
      <c r="B976" s="1" t="s">
        <v>316</v>
      </c>
      <c r="C976" s="1" t="s">
        <v>254</v>
      </c>
      <c r="D976" s="1" t="s">
        <v>253</v>
      </c>
      <c r="E976" s="45" t="str">
        <f>VLOOKUP(C976,PROCV!E$50:G$126,3,0)</f>
        <v>Música</v>
      </c>
      <c r="F976" s="1" t="s">
        <v>416</v>
      </c>
      <c r="G976" s="1" t="s">
        <v>236</v>
      </c>
      <c r="H976" s="1">
        <v>2009</v>
      </c>
      <c r="I976" s="60">
        <f>VLOOKUP(H976,PROCV!E$33:F$44,2,0)</f>
        <v>1.6292670641140776</v>
      </c>
      <c r="J976" s="71">
        <v>16552</v>
      </c>
      <c r="K976" s="44">
        <f t="shared" si="15"/>
        <v>26967.628445216214</v>
      </c>
    </row>
    <row r="977" spans="1:11" s="43" customFormat="1" ht="19.7" customHeight="1" x14ac:dyDescent="0.25">
      <c r="A977" s="43" t="s">
        <v>173</v>
      </c>
      <c r="B977" s="1" t="s">
        <v>316</v>
      </c>
      <c r="C977" s="1" t="s">
        <v>252</v>
      </c>
      <c r="D977" s="1" t="s">
        <v>251</v>
      </c>
      <c r="E977" s="45" t="str">
        <f>VLOOKUP(C977,PROCV!E$50:G$126,3,0)</f>
        <v>Audiovisual</v>
      </c>
      <c r="F977" s="1" t="s">
        <v>416</v>
      </c>
      <c r="G977" s="1" t="s">
        <v>236</v>
      </c>
      <c r="H977" s="1">
        <v>2009</v>
      </c>
      <c r="I977" s="60">
        <f>VLOOKUP(H977,PROCV!E$33:F$44,2,0)</f>
        <v>1.6292670641140776</v>
      </c>
      <c r="J977" s="71">
        <v>116045</v>
      </c>
      <c r="K977" s="44">
        <f t="shared" si="15"/>
        <v>189068.29645511814</v>
      </c>
    </row>
    <row r="978" spans="1:11" s="43" customFormat="1" ht="19.7" customHeight="1" x14ac:dyDescent="0.25">
      <c r="A978" s="43" t="s">
        <v>173</v>
      </c>
      <c r="B978" s="1" t="s">
        <v>316</v>
      </c>
      <c r="C978" s="1" t="s">
        <v>252</v>
      </c>
      <c r="D978" s="1" t="s">
        <v>251</v>
      </c>
      <c r="E978" s="45" t="str">
        <f>VLOOKUP(C978,PROCV!E$50:G$126,3,0)</f>
        <v>Audiovisual</v>
      </c>
      <c r="F978" s="1" t="s">
        <v>416</v>
      </c>
      <c r="G978" s="1" t="s">
        <v>236</v>
      </c>
      <c r="H978" s="1">
        <v>2009</v>
      </c>
      <c r="I978" s="60">
        <f>VLOOKUP(H978,PROCV!E$33:F$44,2,0)</f>
        <v>1.6292670641140776</v>
      </c>
      <c r="J978" s="71">
        <v>37771</v>
      </c>
      <c r="K978" s="44">
        <f t="shared" si="15"/>
        <v>61539.046278652822</v>
      </c>
    </row>
    <row r="979" spans="1:11" s="43" customFormat="1" ht="19.7" customHeight="1" x14ac:dyDescent="0.25">
      <c r="A979" s="43" t="s">
        <v>173</v>
      </c>
      <c r="B979" s="1" t="s">
        <v>316</v>
      </c>
      <c r="C979" s="1" t="s">
        <v>241</v>
      </c>
      <c r="D979" s="1" t="s">
        <v>240</v>
      </c>
      <c r="E979" s="45" t="str">
        <f>VLOOKUP(C979,PROCV!E$50:G$126,3,0)</f>
        <v>Artes Cênicas e Espetáculos</v>
      </c>
      <c r="F979" s="1" t="s">
        <v>416</v>
      </c>
      <c r="G979" s="1" t="s">
        <v>236</v>
      </c>
      <c r="H979" s="1">
        <v>2009</v>
      </c>
      <c r="I979" s="60">
        <f>VLOOKUP(H979,PROCV!E$33:F$44,2,0)</f>
        <v>1.6292670641140776</v>
      </c>
      <c r="J979" s="71">
        <v>29018</v>
      </c>
      <c r="K979" s="44">
        <f t="shared" si="15"/>
        <v>47278.071666462303</v>
      </c>
    </row>
    <row r="980" spans="1:11" s="43" customFormat="1" ht="19.7" customHeight="1" x14ac:dyDescent="0.25">
      <c r="A980" s="43" t="s">
        <v>169</v>
      </c>
      <c r="B980" s="1" t="s">
        <v>316</v>
      </c>
      <c r="C980" s="1" t="s">
        <v>291</v>
      </c>
      <c r="D980" s="1" t="s">
        <v>290</v>
      </c>
      <c r="E980" s="45" t="str">
        <f>VLOOKUP(C980,PROCV!E$50:G$126,3,0)</f>
        <v>NA</v>
      </c>
      <c r="F980" s="1" t="s">
        <v>416</v>
      </c>
      <c r="G980" s="1" t="s">
        <v>236</v>
      </c>
      <c r="H980" s="1">
        <v>2009</v>
      </c>
      <c r="I980" s="60">
        <f>VLOOKUP(H980,PROCV!E$33:F$44,2,0)</f>
        <v>1.6292670641140776</v>
      </c>
      <c r="J980" s="71">
        <v>7793</v>
      </c>
      <c r="K980" s="44">
        <f t="shared" si="15"/>
        <v>12696.878230641007</v>
      </c>
    </row>
    <row r="981" spans="1:11" s="43" customFormat="1" ht="19.7" customHeight="1" x14ac:dyDescent="0.25">
      <c r="A981" s="43" t="s">
        <v>169</v>
      </c>
      <c r="B981" s="1" t="s">
        <v>316</v>
      </c>
      <c r="C981" s="1" t="s">
        <v>291</v>
      </c>
      <c r="D981" s="1" t="s">
        <v>290</v>
      </c>
      <c r="E981" s="45" t="str">
        <f>VLOOKUP(C981,PROCV!E$50:G$126,3,0)</f>
        <v>NA</v>
      </c>
      <c r="F981" s="1" t="s">
        <v>416</v>
      </c>
      <c r="G981" s="1" t="s">
        <v>236</v>
      </c>
      <c r="H981" s="1">
        <v>2009</v>
      </c>
      <c r="I981" s="60">
        <f>VLOOKUP(H981,PROCV!E$33:F$44,2,0)</f>
        <v>1.6292670641140776</v>
      </c>
      <c r="J981" s="71">
        <v>65324</v>
      </c>
      <c r="K981" s="44">
        <f t="shared" si="15"/>
        <v>106430.24169618801</v>
      </c>
    </row>
    <row r="982" spans="1:11" s="43" customFormat="1" ht="19.7" customHeight="1" x14ac:dyDescent="0.25">
      <c r="A982" s="43" t="s">
        <v>169</v>
      </c>
      <c r="B982" s="1" t="s">
        <v>316</v>
      </c>
      <c r="C982" s="1" t="s">
        <v>291</v>
      </c>
      <c r="D982" s="1" t="s">
        <v>290</v>
      </c>
      <c r="E982" s="45" t="str">
        <f>VLOOKUP(C982,PROCV!E$50:G$126,3,0)</f>
        <v>NA</v>
      </c>
      <c r="F982" s="1" t="s">
        <v>416</v>
      </c>
      <c r="G982" s="1" t="s">
        <v>236</v>
      </c>
      <c r="H982" s="1">
        <v>2009</v>
      </c>
      <c r="I982" s="60">
        <f>VLOOKUP(H982,PROCV!E$33:F$44,2,0)</f>
        <v>1.6292670641140776</v>
      </c>
      <c r="J982" s="71">
        <v>3097</v>
      </c>
      <c r="K982" s="44">
        <f t="shared" si="15"/>
        <v>5045.8400975612985</v>
      </c>
    </row>
    <row r="983" spans="1:11" s="43" customFormat="1" ht="19.7" customHeight="1" x14ac:dyDescent="0.25">
      <c r="A983" s="43" t="s">
        <v>169</v>
      </c>
      <c r="B983" s="1" t="s">
        <v>316</v>
      </c>
      <c r="C983" s="1" t="s">
        <v>289</v>
      </c>
      <c r="D983" s="1" t="s">
        <v>288</v>
      </c>
      <c r="E983" s="45" t="str">
        <f>VLOOKUP(C983,PROCV!E$50:G$126,3,0)</f>
        <v>Editorial</v>
      </c>
      <c r="F983" s="1" t="s">
        <v>416</v>
      </c>
      <c r="G983" s="1" t="s">
        <v>236</v>
      </c>
      <c r="H983" s="1">
        <v>2009</v>
      </c>
      <c r="I983" s="60">
        <f>VLOOKUP(H983,PROCV!E$33:F$44,2,0)</f>
        <v>1.6292670641140776</v>
      </c>
      <c r="J983" s="71">
        <v>3035</v>
      </c>
      <c r="K983" s="44">
        <f t="shared" si="15"/>
        <v>4944.8255395862252</v>
      </c>
    </row>
    <row r="984" spans="1:11" s="43" customFormat="1" ht="19.7" customHeight="1" x14ac:dyDescent="0.25">
      <c r="A984" s="43" t="s">
        <v>169</v>
      </c>
      <c r="B984" s="1" t="s">
        <v>316</v>
      </c>
      <c r="C984" s="1" t="s">
        <v>289</v>
      </c>
      <c r="D984" s="1" t="s">
        <v>288</v>
      </c>
      <c r="E984" s="45" t="str">
        <f>VLOOKUP(C984,PROCV!E$50:G$126,3,0)</f>
        <v>Editorial</v>
      </c>
      <c r="F984" s="1" t="s">
        <v>416</v>
      </c>
      <c r="G984" s="1" t="s">
        <v>236</v>
      </c>
      <c r="H984" s="1">
        <v>2009</v>
      </c>
      <c r="I984" s="60">
        <f>VLOOKUP(H984,PROCV!E$33:F$44,2,0)</f>
        <v>1.6292670641140776</v>
      </c>
      <c r="J984" s="71">
        <v>9673</v>
      </c>
      <c r="K984" s="44">
        <f t="shared" si="15"/>
        <v>15759.900311175474</v>
      </c>
    </row>
    <row r="985" spans="1:11" s="43" customFormat="1" ht="19.7" customHeight="1" x14ac:dyDescent="0.25">
      <c r="A985" s="43" t="s">
        <v>169</v>
      </c>
      <c r="B985" s="1" t="s">
        <v>316</v>
      </c>
      <c r="C985" s="1" t="s">
        <v>285</v>
      </c>
      <c r="D985" s="1" t="s">
        <v>284</v>
      </c>
      <c r="E985" s="45" t="str">
        <f>VLOOKUP(C985,PROCV!E$50:G$126,3,0)</f>
        <v>Editorial</v>
      </c>
      <c r="F985" s="1" t="s">
        <v>416</v>
      </c>
      <c r="G985" s="1" t="s">
        <v>236</v>
      </c>
      <c r="H985" s="1">
        <v>2009</v>
      </c>
      <c r="I985" s="60">
        <f>VLOOKUP(H985,PROCV!E$33:F$44,2,0)</f>
        <v>1.6292670641140776</v>
      </c>
      <c r="J985" s="71">
        <v>25080</v>
      </c>
      <c r="K985" s="44">
        <f t="shared" si="15"/>
        <v>40862.017967981068</v>
      </c>
    </row>
    <row r="986" spans="1:11" s="43" customFormat="1" ht="19.7" customHeight="1" x14ac:dyDescent="0.25">
      <c r="A986" s="43" t="s">
        <v>169</v>
      </c>
      <c r="B986" s="1" t="s">
        <v>316</v>
      </c>
      <c r="C986" s="1" t="s">
        <v>285</v>
      </c>
      <c r="D986" s="1" t="s">
        <v>284</v>
      </c>
      <c r="E986" s="45" t="str">
        <f>VLOOKUP(C986,PROCV!E$50:G$126,3,0)</f>
        <v>Editorial</v>
      </c>
      <c r="F986" s="1" t="s">
        <v>416</v>
      </c>
      <c r="G986" s="1" t="s">
        <v>236</v>
      </c>
      <c r="H986" s="1">
        <v>2009</v>
      </c>
      <c r="I986" s="60">
        <f>VLOOKUP(H986,PROCV!E$33:F$44,2,0)</f>
        <v>1.6292670641140776</v>
      </c>
      <c r="J986" s="71">
        <v>38082</v>
      </c>
      <c r="K986" s="44">
        <f t="shared" si="15"/>
        <v>62045.748335592303</v>
      </c>
    </row>
    <row r="987" spans="1:11" s="43" customFormat="1" ht="19.7" customHeight="1" x14ac:dyDescent="0.25">
      <c r="A987" s="43" t="s">
        <v>169</v>
      </c>
      <c r="B987" s="1" t="s">
        <v>316</v>
      </c>
      <c r="C987" s="1" t="s">
        <v>285</v>
      </c>
      <c r="D987" s="1" t="s">
        <v>284</v>
      </c>
      <c r="E987" s="45" t="str">
        <f>VLOOKUP(C987,PROCV!E$50:G$126,3,0)</f>
        <v>Editorial</v>
      </c>
      <c r="F987" s="1" t="s">
        <v>416</v>
      </c>
      <c r="G987" s="1" t="s">
        <v>236</v>
      </c>
      <c r="H987" s="1">
        <v>2009</v>
      </c>
      <c r="I987" s="60">
        <f>VLOOKUP(H987,PROCV!E$33:F$44,2,0)</f>
        <v>1.6292670641140776</v>
      </c>
      <c r="J987" s="71">
        <v>8476</v>
      </c>
      <c r="K987" s="44">
        <f t="shared" si="15"/>
        <v>13809.667635430922</v>
      </c>
    </row>
    <row r="988" spans="1:11" s="43" customFormat="1" ht="19.7" customHeight="1" x14ac:dyDescent="0.25">
      <c r="A988" s="43" t="s">
        <v>169</v>
      </c>
      <c r="B988" s="1" t="s">
        <v>316</v>
      </c>
      <c r="C988" s="1" t="s">
        <v>283</v>
      </c>
      <c r="D988" s="1" t="s">
        <v>282</v>
      </c>
      <c r="E988" s="45" t="str">
        <f>VLOOKUP(C988,PROCV!E$50:G$126,3,0)</f>
        <v>Editorial</v>
      </c>
      <c r="F988" s="1" t="s">
        <v>416</v>
      </c>
      <c r="G988" s="1" t="s">
        <v>236</v>
      </c>
      <c r="H988" s="1">
        <v>2009</v>
      </c>
      <c r="I988" s="60">
        <f>VLOOKUP(H988,PROCV!E$33:F$44,2,0)</f>
        <v>1.6292670641140776</v>
      </c>
      <c r="J988" s="71">
        <v>7313</v>
      </c>
      <c r="K988" s="44">
        <f t="shared" si="15"/>
        <v>11914.83003986625</v>
      </c>
    </row>
    <row r="989" spans="1:11" s="43" customFormat="1" ht="19.7" customHeight="1" x14ac:dyDescent="0.25">
      <c r="A989" s="43" t="s">
        <v>169</v>
      </c>
      <c r="B989" s="1" t="s">
        <v>316</v>
      </c>
      <c r="C989" s="1" t="s">
        <v>281</v>
      </c>
      <c r="D989" s="1" t="s">
        <v>280</v>
      </c>
      <c r="E989" s="45" t="str">
        <f>VLOOKUP(C989,PROCV!E$50:G$126,3,0)</f>
        <v>Música</v>
      </c>
      <c r="F989" s="1" t="s">
        <v>416</v>
      </c>
      <c r="G989" s="1" t="s">
        <v>236</v>
      </c>
      <c r="H989" s="1">
        <v>2009</v>
      </c>
      <c r="I989" s="60">
        <f>VLOOKUP(H989,PROCV!E$33:F$44,2,0)</f>
        <v>1.6292670641140776</v>
      </c>
      <c r="J989" s="71">
        <v>7738</v>
      </c>
      <c r="K989" s="44">
        <f t="shared" si="15"/>
        <v>12607.268542114733</v>
      </c>
    </row>
    <row r="990" spans="1:11" s="43" customFormat="1" ht="19.7" customHeight="1" x14ac:dyDescent="0.25">
      <c r="A990" s="43" t="s">
        <v>169</v>
      </c>
      <c r="B990" s="1" t="s">
        <v>316</v>
      </c>
      <c r="C990" s="1" t="s">
        <v>279</v>
      </c>
      <c r="D990" s="1" t="s">
        <v>278</v>
      </c>
      <c r="E990" s="45" t="str">
        <f>VLOOKUP(C990,PROCV!E$50:G$126,3,0)</f>
        <v>Editorial</v>
      </c>
      <c r="F990" s="1" t="s">
        <v>416</v>
      </c>
      <c r="G990" s="1" t="s">
        <v>236</v>
      </c>
      <c r="H990" s="1">
        <v>2009</v>
      </c>
      <c r="I990" s="60">
        <f>VLOOKUP(H990,PROCV!E$33:F$44,2,0)</f>
        <v>1.6292670641140776</v>
      </c>
      <c r="J990" s="71">
        <v>10270</v>
      </c>
      <c r="K990" s="44">
        <f t="shared" si="15"/>
        <v>16732.572748451577</v>
      </c>
    </row>
    <row r="991" spans="1:11" s="43" customFormat="1" ht="19.7" customHeight="1" x14ac:dyDescent="0.25">
      <c r="A991" s="43" t="s">
        <v>169</v>
      </c>
      <c r="B991" s="1" t="s">
        <v>316</v>
      </c>
      <c r="C991" s="1" t="s">
        <v>275</v>
      </c>
      <c r="D991" s="1" t="s">
        <v>274</v>
      </c>
      <c r="E991" s="45" t="str">
        <f>VLOOKUP(C991,PROCV!E$50:G$126,3,0)</f>
        <v>Editorial</v>
      </c>
      <c r="F991" s="1" t="s">
        <v>416</v>
      </c>
      <c r="G991" s="1" t="s">
        <v>236</v>
      </c>
      <c r="H991" s="1">
        <v>2009</v>
      </c>
      <c r="I991" s="60">
        <f>VLOOKUP(H991,PROCV!E$33:F$44,2,0)</f>
        <v>1.6292670641140776</v>
      </c>
      <c r="J991" s="71">
        <v>2772</v>
      </c>
      <c r="K991" s="44">
        <f t="shared" si="15"/>
        <v>4516.3283017242229</v>
      </c>
    </row>
    <row r="992" spans="1:11" s="43" customFormat="1" ht="19.7" customHeight="1" x14ac:dyDescent="0.25">
      <c r="A992" s="43" t="s">
        <v>169</v>
      </c>
      <c r="B992" s="1" t="s">
        <v>316</v>
      </c>
      <c r="C992" s="1" t="s">
        <v>271</v>
      </c>
      <c r="D992" s="1" t="s">
        <v>270</v>
      </c>
      <c r="E992" s="45" t="str">
        <f>VLOOKUP(C992,PROCV!E$50:G$126,3,0)</f>
        <v>Editorial</v>
      </c>
      <c r="F992" s="1" t="s">
        <v>416</v>
      </c>
      <c r="G992" s="1" t="s">
        <v>236</v>
      </c>
      <c r="H992" s="1">
        <v>2009</v>
      </c>
      <c r="I992" s="60">
        <f>VLOOKUP(H992,PROCV!E$33:F$44,2,0)</f>
        <v>1.6292670641140776</v>
      </c>
      <c r="J992" s="71">
        <v>215990</v>
      </c>
      <c r="K992" s="44">
        <f t="shared" si="15"/>
        <v>351905.39317799965</v>
      </c>
    </row>
    <row r="993" spans="1:11" s="43" customFormat="1" ht="19.7" customHeight="1" x14ac:dyDescent="0.25">
      <c r="A993" s="43" t="s">
        <v>169</v>
      </c>
      <c r="B993" s="1" t="s">
        <v>316</v>
      </c>
      <c r="C993" s="1" t="s">
        <v>271</v>
      </c>
      <c r="D993" s="1" t="s">
        <v>270</v>
      </c>
      <c r="E993" s="45" t="str">
        <f>VLOOKUP(C993,PROCV!E$50:G$126,3,0)</f>
        <v>Editorial</v>
      </c>
      <c r="F993" s="1" t="s">
        <v>416</v>
      </c>
      <c r="G993" s="1" t="s">
        <v>236</v>
      </c>
      <c r="H993" s="1">
        <v>2009</v>
      </c>
      <c r="I993" s="60">
        <f>VLOOKUP(H993,PROCV!E$33:F$44,2,0)</f>
        <v>1.6292670641140776</v>
      </c>
      <c r="J993" s="71">
        <v>21083</v>
      </c>
      <c r="K993" s="44">
        <f t="shared" si="15"/>
        <v>34349.837512717102</v>
      </c>
    </row>
    <row r="994" spans="1:11" s="43" customFormat="1" ht="19.7" customHeight="1" x14ac:dyDescent="0.25">
      <c r="A994" s="43" t="s">
        <v>169</v>
      </c>
      <c r="B994" s="1" t="s">
        <v>316</v>
      </c>
      <c r="C994" s="1" t="s">
        <v>352</v>
      </c>
      <c r="D994" s="1" t="s">
        <v>351</v>
      </c>
      <c r="E994" s="45" t="str">
        <f>VLOOKUP(C994,PROCV!E$50:G$126,3,0)</f>
        <v>Audiovisual</v>
      </c>
      <c r="F994" s="1" t="s">
        <v>416</v>
      </c>
      <c r="G994" s="1" t="s">
        <v>236</v>
      </c>
      <c r="H994" s="1">
        <v>2009</v>
      </c>
      <c r="I994" s="60">
        <f>VLOOKUP(H994,PROCV!E$33:F$44,2,0)</f>
        <v>1.6292670641140776</v>
      </c>
      <c r="J994" s="71">
        <v>102000</v>
      </c>
      <c r="K994" s="44">
        <f t="shared" si="15"/>
        <v>166185.24053963591</v>
      </c>
    </row>
    <row r="995" spans="1:11" s="43" customFormat="1" ht="19.7" customHeight="1" x14ac:dyDescent="0.25">
      <c r="A995" s="43" t="s">
        <v>169</v>
      </c>
      <c r="B995" s="1" t="s">
        <v>316</v>
      </c>
      <c r="C995" s="1" t="s">
        <v>238</v>
      </c>
      <c r="D995" s="1" t="s">
        <v>237</v>
      </c>
      <c r="E995" s="45" t="str">
        <f>VLOOKUP(C995,PROCV!E$50:G$126,3,0)</f>
        <v>Artes Cênicas e Espetáculos</v>
      </c>
      <c r="F995" s="1" t="s">
        <v>416</v>
      </c>
      <c r="G995" s="1" t="s">
        <v>236</v>
      </c>
      <c r="H995" s="1">
        <v>2009</v>
      </c>
      <c r="I995" s="60">
        <f>VLOOKUP(H995,PROCV!E$33:F$44,2,0)</f>
        <v>1.6292670641140776</v>
      </c>
      <c r="J995" s="71">
        <v>15473</v>
      </c>
      <c r="K995" s="44">
        <f t="shared" si="15"/>
        <v>25209.649283037124</v>
      </c>
    </row>
    <row r="996" spans="1:11" s="43" customFormat="1" ht="19.7" customHeight="1" x14ac:dyDescent="0.25">
      <c r="A996" s="43" t="s">
        <v>169</v>
      </c>
      <c r="B996" s="1" t="s">
        <v>316</v>
      </c>
      <c r="C996" s="1" t="s">
        <v>238</v>
      </c>
      <c r="D996" s="1" t="s">
        <v>237</v>
      </c>
      <c r="E996" s="45" t="str">
        <f>VLOOKUP(C996,PROCV!E$50:G$126,3,0)</f>
        <v>Artes Cênicas e Espetáculos</v>
      </c>
      <c r="F996" s="1" t="s">
        <v>416</v>
      </c>
      <c r="G996" s="1" t="s">
        <v>236</v>
      </c>
      <c r="H996" s="1">
        <v>2009</v>
      </c>
      <c r="I996" s="60">
        <f>VLOOKUP(H996,PROCV!E$33:F$44,2,0)</f>
        <v>1.6292670641140776</v>
      </c>
      <c r="J996" s="71">
        <v>68175</v>
      </c>
      <c r="K996" s="44">
        <f t="shared" si="15"/>
        <v>111075.28209597724</v>
      </c>
    </row>
    <row r="997" spans="1:11" s="43" customFormat="1" ht="19.7" customHeight="1" x14ac:dyDescent="0.25">
      <c r="A997" s="43" t="s">
        <v>169</v>
      </c>
      <c r="B997" s="1" t="s">
        <v>316</v>
      </c>
      <c r="C997" s="1" t="s">
        <v>238</v>
      </c>
      <c r="D997" s="1" t="s">
        <v>237</v>
      </c>
      <c r="E997" s="45" t="str">
        <f>VLOOKUP(C997,PROCV!E$50:G$126,3,0)</f>
        <v>Artes Cênicas e Espetáculos</v>
      </c>
      <c r="F997" s="1" t="s">
        <v>416</v>
      </c>
      <c r="G997" s="1" t="s">
        <v>236</v>
      </c>
      <c r="H997" s="1">
        <v>2009</v>
      </c>
      <c r="I997" s="60">
        <f>VLOOKUP(H997,PROCV!E$33:F$44,2,0)</f>
        <v>1.6292670641140776</v>
      </c>
      <c r="J997" s="1">
        <v>299</v>
      </c>
      <c r="K997" s="44">
        <f t="shared" si="15"/>
        <v>487.1508521701092</v>
      </c>
    </row>
    <row r="998" spans="1:11" s="43" customFormat="1" ht="19.7" customHeight="1" x14ac:dyDescent="0.25">
      <c r="A998" s="43" t="s">
        <v>169</v>
      </c>
      <c r="B998" s="1" t="s">
        <v>316</v>
      </c>
      <c r="C998" s="1" t="s">
        <v>241</v>
      </c>
      <c r="D998" s="1" t="s">
        <v>240</v>
      </c>
      <c r="E998" s="45" t="str">
        <f>VLOOKUP(C998,PROCV!E$50:G$126,3,0)</f>
        <v>Artes Cênicas e Espetáculos</v>
      </c>
      <c r="F998" s="1" t="s">
        <v>416</v>
      </c>
      <c r="G998" s="1" t="s">
        <v>236</v>
      </c>
      <c r="H998" s="1">
        <v>2009</v>
      </c>
      <c r="I998" s="60">
        <f>VLOOKUP(H998,PROCV!E$33:F$44,2,0)</f>
        <v>1.6292670641140776</v>
      </c>
      <c r="J998" s="71">
        <v>11591</v>
      </c>
      <c r="K998" s="44">
        <f t="shared" si="15"/>
        <v>18884.834540146272</v>
      </c>
    </row>
    <row r="999" spans="1:11" s="43" customFormat="1" ht="19.7" customHeight="1" x14ac:dyDescent="0.25">
      <c r="A999" s="43" t="s">
        <v>146</v>
      </c>
      <c r="B999" s="1" t="s">
        <v>239</v>
      </c>
      <c r="C999" s="1" t="s">
        <v>289</v>
      </c>
      <c r="D999" s="1" t="s">
        <v>288</v>
      </c>
      <c r="E999" s="45" t="str">
        <f>VLOOKUP(C999,PROCV!E$50:G$126,3,0)</f>
        <v>Editorial</v>
      </c>
      <c r="F999" s="1" t="s">
        <v>416</v>
      </c>
      <c r="G999" s="1" t="s">
        <v>236</v>
      </c>
      <c r="H999" s="1">
        <v>2009</v>
      </c>
      <c r="I999" s="60">
        <f>VLOOKUP(H999,PROCV!E$33:F$44,2,0)</f>
        <v>1.6292670641140776</v>
      </c>
      <c r="J999" s="71">
        <v>184000</v>
      </c>
      <c r="K999" s="44">
        <f t="shared" si="15"/>
        <v>299785.13979699026</v>
      </c>
    </row>
    <row r="1000" spans="1:11" s="43" customFormat="1" ht="19.7" customHeight="1" x14ac:dyDescent="0.25">
      <c r="A1000" s="43" t="s">
        <v>146</v>
      </c>
      <c r="B1000" s="1" t="s">
        <v>239</v>
      </c>
      <c r="C1000" s="1" t="s">
        <v>287</v>
      </c>
      <c r="D1000" s="1" t="s">
        <v>286</v>
      </c>
      <c r="E1000" s="45" t="str">
        <f>VLOOKUP(C1000,PROCV!E$50:G$126,3,0)</f>
        <v>Música</v>
      </c>
      <c r="F1000" s="1" t="s">
        <v>416</v>
      </c>
      <c r="G1000" s="1" t="s">
        <v>236</v>
      </c>
      <c r="H1000" s="1">
        <v>2009</v>
      </c>
      <c r="I1000" s="60">
        <f>VLOOKUP(H1000,PROCV!E$33:F$44,2,0)</f>
        <v>1.6292670641140776</v>
      </c>
      <c r="J1000" s="71">
        <v>72813</v>
      </c>
      <c r="K1000" s="44">
        <f t="shared" si="15"/>
        <v>118631.82273933833</v>
      </c>
    </row>
    <row r="1001" spans="1:11" s="43" customFormat="1" ht="19.7" customHeight="1" x14ac:dyDescent="0.25">
      <c r="A1001" s="43" t="s">
        <v>146</v>
      </c>
      <c r="B1001" s="1" t="s">
        <v>239</v>
      </c>
      <c r="C1001" s="1" t="s">
        <v>285</v>
      </c>
      <c r="D1001" s="1" t="s">
        <v>284</v>
      </c>
      <c r="E1001" s="45" t="str">
        <f>VLOOKUP(C1001,PROCV!E$50:G$126,3,0)</f>
        <v>Editorial</v>
      </c>
      <c r="F1001" s="1" t="s">
        <v>416</v>
      </c>
      <c r="G1001" s="1" t="s">
        <v>236</v>
      </c>
      <c r="H1001" s="1">
        <v>2009</v>
      </c>
      <c r="I1001" s="60">
        <f>VLOOKUP(H1001,PROCV!E$33:F$44,2,0)</f>
        <v>1.6292670641140776</v>
      </c>
      <c r="J1001" s="71">
        <v>20958</v>
      </c>
      <c r="K1001" s="44">
        <f t="shared" si="15"/>
        <v>34146.179129702839</v>
      </c>
    </row>
    <row r="1002" spans="1:11" s="43" customFormat="1" ht="19.7" customHeight="1" x14ac:dyDescent="0.25">
      <c r="A1002" s="43" t="s">
        <v>146</v>
      </c>
      <c r="B1002" s="1" t="s">
        <v>239</v>
      </c>
      <c r="C1002" s="1" t="s">
        <v>275</v>
      </c>
      <c r="D1002" s="1" t="s">
        <v>274</v>
      </c>
      <c r="E1002" s="45" t="str">
        <f>VLOOKUP(C1002,PROCV!E$50:G$126,3,0)</f>
        <v>Editorial</v>
      </c>
      <c r="F1002" s="1" t="s">
        <v>416</v>
      </c>
      <c r="G1002" s="1" t="s">
        <v>236</v>
      </c>
      <c r="H1002" s="1">
        <v>2009</v>
      </c>
      <c r="I1002" s="60">
        <f>VLOOKUP(H1002,PROCV!E$33:F$44,2,0)</f>
        <v>1.6292670641140776</v>
      </c>
      <c r="J1002" s="71">
        <v>81093</v>
      </c>
      <c r="K1002" s="44">
        <f t="shared" si="15"/>
        <v>132122.15403020289</v>
      </c>
    </row>
    <row r="1003" spans="1:11" s="43" customFormat="1" ht="19.7" customHeight="1" x14ac:dyDescent="0.25">
      <c r="A1003" s="43" t="s">
        <v>146</v>
      </c>
      <c r="B1003" s="1" t="s">
        <v>239</v>
      </c>
      <c r="C1003" s="1" t="s">
        <v>269</v>
      </c>
      <c r="D1003" s="1" t="s">
        <v>268</v>
      </c>
      <c r="E1003" s="45" t="str">
        <f>VLOOKUP(C1003,PROCV!E$50:G$126,3,0)</f>
        <v>NA</v>
      </c>
      <c r="F1003" s="1" t="s">
        <v>416</v>
      </c>
      <c r="G1003" s="1" t="s">
        <v>236</v>
      </c>
      <c r="H1003" s="1">
        <v>2009</v>
      </c>
      <c r="I1003" s="60">
        <f>VLOOKUP(H1003,PROCV!E$33:F$44,2,0)</f>
        <v>1.6292670641140776</v>
      </c>
      <c r="J1003" s="71">
        <v>110533</v>
      </c>
      <c r="K1003" s="44">
        <f t="shared" si="15"/>
        <v>180087.77639772135</v>
      </c>
    </row>
    <row r="1004" spans="1:11" s="43" customFormat="1" ht="19.7" customHeight="1" x14ac:dyDescent="0.25">
      <c r="A1004" s="43" t="s">
        <v>146</v>
      </c>
      <c r="B1004" s="1" t="s">
        <v>239</v>
      </c>
      <c r="C1004" s="1" t="s">
        <v>264</v>
      </c>
      <c r="D1004" s="1" t="s">
        <v>263</v>
      </c>
      <c r="E1004" s="45" t="str">
        <f>VLOOKUP(C1004,PROCV!E$50:G$126,3,0)</f>
        <v>Audiovisual</v>
      </c>
      <c r="F1004" s="1" t="s">
        <v>416</v>
      </c>
      <c r="G1004" s="1" t="s">
        <v>236</v>
      </c>
      <c r="H1004" s="1">
        <v>2009</v>
      </c>
      <c r="I1004" s="60">
        <f>VLOOKUP(H1004,PROCV!E$33:F$44,2,0)</f>
        <v>1.6292670641140776</v>
      </c>
      <c r="J1004" s="71">
        <v>98942</v>
      </c>
      <c r="K1004" s="44">
        <f t="shared" si="15"/>
        <v>161202.94185757506</v>
      </c>
    </row>
    <row r="1005" spans="1:11" s="43" customFormat="1" ht="19.7" customHeight="1" x14ac:dyDescent="0.25">
      <c r="A1005" s="43" t="s">
        <v>146</v>
      </c>
      <c r="B1005" s="1" t="s">
        <v>239</v>
      </c>
      <c r="C1005" s="1" t="s">
        <v>254</v>
      </c>
      <c r="D1005" s="1" t="s">
        <v>253</v>
      </c>
      <c r="E1005" s="45" t="str">
        <f>VLOOKUP(C1005,PROCV!E$50:G$126,3,0)</f>
        <v>Música</v>
      </c>
      <c r="F1005" s="1" t="s">
        <v>416</v>
      </c>
      <c r="G1005" s="1" t="s">
        <v>236</v>
      </c>
      <c r="H1005" s="1">
        <v>2009</v>
      </c>
      <c r="I1005" s="60">
        <f>VLOOKUP(H1005,PROCV!E$33:F$44,2,0)</f>
        <v>1.6292670641140776</v>
      </c>
      <c r="J1005" s="71">
        <v>10100</v>
      </c>
      <c r="K1005" s="44">
        <f t="shared" si="15"/>
        <v>16455.597347552182</v>
      </c>
    </row>
    <row r="1006" spans="1:11" s="43" customFormat="1" ht="19.7" customHeight="1" x14ac:dyDescent="0.25">
      <c r="A1006" s="43" t="s">
        <v>146</v>
      </c>
      <c r="B1006" s="1" t="s">
        <v>239</v>
      </c>
      <c r="C1006" s="1" t="s">
        <v>254</v>
      </c>
      <c r="D1006" s="1" t="s">
        <v>253</v>
      </c>
      <c r="E1006" s="45" t="str">
        <f>VLOOKUP(C1006,PROCV!E$50:G$126,3,0)</f>
        <v>Música</v>
      </c>
      <c r="F1006" s="1" t="s">
        <v>416</v>
      </c>
      <c r="G1006" s="1" t="s">
        <v>236</v>
      </c>
      <c r="H1006" s="1">
        <v>2009</v>
      </c>
      <c r="I1006" s="60">
        <f>VLOOKUP(H1006,PROCV!E$33:F$44,2,0)</f>
        <v>1.6292670641140776</v>
      </c>
      <c r="J1006" s="71">
        <v>6462</v>
      </c>
      <c r="K1006" s="44">
        <f t="shared" si="15"/>
        <v>10528.32376830517</v>
      </c>
    </row>
    <row r="1007" spans="1:11" s="43" customFormat="1" ht="19.7" customHeight="1" x14ac:dyDescent="0.25">
      <c r="A1007" s="43" t="s">
        <v>146</v>
      </c>
      <c r="B1007" s="1" t="s">
        <v>239</v>
      </c>
      <c r="C1007" s="1" t="s">
        <v>254</v>
      </c>
      <c r="D1007" s="1" t="s">
        <v>253</v>
      </c>
      <c r="E1007" s="45" t="str">
        <f>VLOOKUP(C1007,PROCV!E$50:G$126,3,0)</f>
        <v>Música</v>
      </c>
      <c r="F1007" s="1" t="s">
        <v>416</v>
      </c>
      <c r="G1007" s="1" t="s">
        <v>236</v>
      </c>
      <c r="H1007" s="1">
        <v>2009</v>
      </c>
      <c r="I1007" s="60">
        <f>VLOOKUP(H1007,PROCV!E$33:F$44,2,0)</f>
        <v>1.6292670641140776</v>
      </c>
      <c r="J1007" s="71">
        <v>7460</v>
      </c>
      <c r="K1007" s="44">
        <f t="shared" si="15"/>
        <v>12154.332298291019</v>
      </c>
    </row>
    <row r="1008" spans="1:11" s="43" customFormat="1" ht="19.7" customHeight="1" x14ac:dyDescent="0.25">
      <c r="A1008" s="43" t="s">
        <v>146</v>
      </c>
      <c r="B1008" s="1" t="s">
        <v>239</v>
      </c>
      <c r="C1008" s="1" t="s">
        <v>254</v>
      </c>
      <c r="D1008" s="1" t="s">
        <v>253</v>
      </c>
      <c r="E1008" s="45" t="str">
        <f>VLOOKUP(C1008,PROCV!E$50:G$126,3,0)</f>
        <v>Música</v>
      </c>
      <c r="F1008" s="1" t="s">
        <v>416</v>
      </c>
      <c r="G1008" s="1" t="s">
        <v>236</v>
      </c>
      <c r="H1008" s="1">
        <v>2009</v>
      </c>
      <c r="I1008" s="60">
        <f>VLOOKUP(H1008,PROCV!E$33:F$44,2,0)</f>
        <v>1.6292670641140776</v>
      </c>
      <c r="J1008" s="71">
        <v>15702</v>
      </c>
      <c r="K1008" s="44">
        <f t="shared" si="15"/>
        <v>25582.751440719247</v>
      </c>
    </row>
    <row r="1009" spans="1:11" s="43" customFormat="1" ht="19.7" customHeight="1" x14ac:dyDescent="0.25">
      <c r="A1009" s="43" t="s">
        <v>146</v>
      </c>
      <c r="B1009" s="1" t="s">
        <v>239</v>
      </c>
      <c r="C1009" s="1" t="s">
        <v>254</v>
      </c>
      <c r="D1009" s="1" t="s">
        <v>253</v>
      </c>
      <c r="E1009" s="45" t="str">
        <f>VLOOKUP(C1009,PROCV!E$50:G$126,3,0)</f>
        <v>Música</v>
      </c>
      <c r="F1009" s="1" t="s">
        <v>416</v>
      </c>
      <c r="G1009" s="1" t="s">
        <v>236</v>
      </c>
      <c r="H1009" s="1">
        <v>2009</v>
      </c>
      <c r="I1009" s="60">
        <f>VLOOKUP(H1009,PROCV!E$33:F$44,2,0)</f>
        <v>1.6292670641140776</v>
      </c>
      <c r="J1009" s="71">
        <v>5693</v>
      </c>
      <c r="K1009" s="44">
        <f t="shared" si="15"/>
        <v>9275.4173960014432</v>
      </c>
    </row>
    <row r="1010" spans="1:11" s="43" customFormat="1" ht="19.7" customHeight="1" x14ac:dyDescent="0.25">
      <c r="A1010" s="43" t="s">
        <v>146</v>
      </c>
      <c r="B1010" s="1" t="s">
        <v>239</v>
      </c>
      <c r="C1010" s="1" t="s">
        <v>252</v>
      </c>
      <c r="D1010" s="1" t="s">
        <v>251</v>
      </c>
      <c r="E1010" s="45" t="str">
        <f>VLOOKUP(C1010,PROCV!E$50:G$126,3,0)</f>
        <v>Audiovisual</v>
      </c>
      <c r="F1010" s="1" t="s">
        <v>416</v>
      </c>
      <c r="G1010" s="1" t="s">
        <v>236</v>
      </c>
      <c r="H1010" s="1">
        <v>2009</v>
      </c>
      <c r="I1010" s="60">
        <f>VLOOKUP(H1010,PROCV!E$33:F$44,2,0)</f>
        <v>1.6292670641140776</v>
      </c>
      <c r="J1010" s="71">
        <v>12270</v>
      </c>
      <c r="K1010" s="44">
        <f t="shared" si="15"/>
        <v>19991.106876679733</v>
      </c>
    </row>
    <row r="1011" spans="1:11" s="43" customFormat="1" ht="19.7" customHeight="1" x14ac:dyDescent="0.25">
      <c r="A1011" s="43" t="s">
        <v>146</v>
      </c>
      <c r="B1011" s="1" t="s">
        <v>239</v>
      </c>
      <c r="C1011" s="1" t="s">
        <v>348</v>
      </c>
      <c r="D1011" s="1" t="s">
        <v>347</v>
      </c>
      <c r="E1011" s="45" t="str">
        <f>VLOOKUP(C1011,PROCV!E$50:G$126,3,0)</f>
        <v>Patrimônio</v>
      </c>
      <c r="F1011" s="1" t="s">
        <v>415</v>
      </c>
      <c r="G1011" s="1" t="s">
        <v>265</v>
      </c>
      <c r="H1011" s="1">
        <v>2009</v>
      </c>
      <c r="I1011" s="60">
        <f>VLOOKUP(H1011,PROCV!E$33:F$44,2,0)</f>
        <v>1.6292670641140776</v>
      </c>
      <c r="J1011" s="71">
        <v>137315</v>
      </c>
      <c r="K1011" s="44">
        <f t="shared" si="15"/>
        <v>223722.80690882457</v>
      </c>
    </row>
    <row r="1012" spans="1:11" s="43" customFormat="1" ht="19.7" customHeight="1" x14ac:dyDescent="0.25">
      <c r="A1012" s="43" t="s">
        <v>171</v>
      </c>
      <c r="B1012" s="1" t="s">
        <v>292</v>
      </c>
      <c r="C1012" s="1" t="s">
        <v>291</v>
      </c>
      <c r="D1012" s="1" t="s">
        <v>290</v>
      </c>
      <c r="E1012" s="45" t="str">
        <f>VLOOKUP(C1012,PROCV!E$50:G$126,3,0)</f>
        <v>NA</v>
      </c>
      <c r="F1012" s="1" t="s">
        <v>416</v>
      </c>
      <c r="G1012" s="1" t="s">
        <v>236</v>
      </c>
      <c r="H1012" s="1">
        <v>2009</v>
      </c>
      <c r="I1012" s="60">
        <f>VLOOKUP(H1012,PROCV!E$33:F$44,2,0)</f>
        <v>1.6292670641140776</v>
      </c>
      <c r="J1012" s="71">
        <v>2970</v>
      </c>
      <c r="K1012" s="44">
        <f t="shared" si="15"/>
        <v>4838.9231804188103</v>
      </c>
    </row>
    <row r="1013" spans="1:11" s="43" customFormat="1" ht="19.7" customHeight="1" x14ac:dyDescent="0.25">
      <c r="A1013" s="43" t="s">
        <v>171</v>
      </c>
      <c r="B1013" s="1" t="s">
        <v>292</v>
      </c>
      <c r="C1013" s="1" t="s">
        <v>287</v>
      </c>
      <c r="D1013" s="1" t="s">
        <v>286</v>
      </c>
      <c r="E1013" s="45" t="str">
        <f>VLOOKUP(C1013,PROCV!E$50:G$126,3,0)</f>
        <v>Música</v>
      </c>
      <c r="F1013" s="1" t="s">
        <v>416</v>
      </c>
      <c r="G1013" s="1" t="s">
        <v>236</v>
      </c>
      <c r="H1013" s="1">
        <v>2009</v>
      </c>
      <c r="I1013" s="60">
        <f>VLOOKUP(H1013,PROCV!E$33:F$44,2,0)</f>
        <v>1.6292670641140776</v>
      </c>
      <c r="J1013" s="71">
        <v>7671</v>
      </c>
      <c r="K1013" s="44">
        <f t="shared" si="15"/>
        <v>12498.10764881909</v>
      </c>
    </row>
    <row r="1014" spans="1:11" s="43" customFormat="1" ht="19.7" customHeight="1" x14ac:dyDescent="0.25">
      <c r="A1014" s="43" t="s">
        <v>171</v>
      </c>
      <c r="B1014" s="1" t="s">
        <v>292</v>
      </c>
      <c r="C1014" s="1" t="s">
        <v>285</v>
      </c>
      <c r="D1014" s="1" t="s">
        <v>284</v>
      </c>
      <c r="E1014" s="45" t="str">
        <f>VLOOKUP(C1014,PROCV!E$50:G$126,3,0)</f>
        <v>Editorial</v>
      </c>
      <c r="F1014" s="1" t="s">
        <v>416</v>
      </c>
      <c r="G1014" s="1" t="s">
        <v>236</v>
      </c>
      <c r="H1014" s="1">
        <v>2009</v>
      </c>
      <c r="I1014" s="60">
        <f>VLOOKUP(H1014,PROCV!E$33:F$44,2,0)</f>
        <v>1.6292670641140776</v>
      </c>
      <c r="J1014" s="71">
        <v>13930</v>
      </c>
      <c r="K1014" s="44">
        <f t="shared" si="15"/>
        <v>22695.690203109101</v>
      </c>
    </row>
    <row r="1015" spans="1:11" s="43" customFormat="1" ht="19.7" customHeight="1" x14ac:dyDescent="0.25">
      <c r="A1015" s="43" t="s">
        <v>171</v>
      </c>
      <c r="B1015" s="1" t="s">
        <v>292</v>
      </c>
      <c r="C1015" s="1" t="s">
        <v>283</v>
      </c>
      <c r="D1015" s="1" t="s">
        <v>282</v>
      </c>
      <c r="E1015" s="45" t="str">
        <f>VLOOKUP(C1015,PROCV!E$50:G$126,3,0)</f>
        <v>Editorial</v>
      </c>
      <c r="F1015" s="1" t="s">
        <v>416</v>
      </c>
      <c r="G1015" s="1" t="s">
        <v>236</v>
      </c>
      <c r="H1015" s="1">
        <v>2009</v>
      </c>
      <c r="I1015" s="60">
        <f>VLOOKUP(H1015,PROCV!E$33:F$44,2,0)</f>
        <v>1.6292670641140776</v>
      </c>
      <c r="J1015" s="71">
        <v>5246</v>
      </c>
      <c r="K1015" s="44">
        <f t="shared" si="15"/>
        <v>8547.1350183424511</v>
      </c>
    </row>
    <row r="1016" spans="1:11" s="43" customFormat="1" ht="19.7" customHeight="1" x14ac:dyDescent="0.25">
      <c r="A1016" s="43" t="s">
        <v>171</v>
      </c>
      <c r="B1016" s="1" t="s">
        <v>292</v>
      </c>
      <c r="C1016" s="1" t="s">
        <v>283</v>
      </c>
      <c r="D1016" s="1" t="s">
        <v>282</v>
      </c>
      <c r="E1016" s="45" t="str">
        <f>VLOOKUP(C1016,PROCV!E$50:G$126,3,0)</f>
        <v>Editorial</v>
      </c>
      <c r="F1016" s="1" t="s">
        <v>416</v>
      </c>
      <c r="G1016" s="1" t="s">
        <v>236</v>
      </c>
      <c r="H1016" s="1">
        <v>2009</v>
      </c>
      <c r="I1016" s="60">
        <f>VLOOKUP(H1016,PROCV!E$33:F$44,2,0)</f>
        <v>1.6292670641140776</v>
      </c>
      <c r="J1016" s="71">
        <v>16149</v>
      </c>
      <c r="K1016" s="44">
        <f t="shared" si="15"/>
        <v>26311.033818378241</v>
      </c>
    </row>
    <row r="1017" spans="1:11" s="43" customFormat="1" ht="19.7" customHeight="1" x14ac:dyDescent="0.25">
      <c r="A1017" s="43" t="s">
        <v>171</v>
      </c>
      <c r="B1017" s="1" t="s">
        <v>292</v>
      </c>
      <c r="C1017" s="1" t="s">
        <v>273</v>
      </c>
      <c r="D1017" s="1" t="s">
        <v>272</v>
      </c>
      <c r="E1017" s="45" t="str">
        <f>VLOOKUP(C1017,PROCV!E$50:G$126,3,0)</f>
        <v>Editorial</v>
      </c>
      <c r="F1017" s="1" t="s">
        <v>416</v>
      </c>
      <c r="G1017" s="1" t="s">
        <v>236</v>
      </c>
      <c r="H1017" s="1">
        <v>2009</v>
      </c>
      <c r="I1017" s="60">
        <f>VLOOKUP(H1017,PROCV!E$33:F$44,2,0)</f>
        <v>1.6292670641140776</v>
      </c>
      <c r="J1017" s="71">
        <v>5293</v>
      </c>
      <c r="K1017" s="44">
        <f t="shared" si="15"/>
        <v>8623.7105703558136</v>
      </c>
    </row>
    <row r="1018" spans="1:11" s="43" customFormat="1" ht="19.7" customHeight="1" x14ac:dyDescent="0.25">
      <c r="A1018" s="43" t="s">
        <v>171</v>
      </c>
      <c r="B1018" s="1" t="s">
        <v>292</v>
      </c>
      <c r="C1018" s="1" t="s">
        <v>269</v>
      </c>
      <c r="D1018" s="1" t="s">
        <v>268</v>
      </c>
      <c r="E1018" s="45" t="str">
        <f>VLOOKUP(C1018,PROCV!E$50:G$126,3,0)</f>
        <v>NA</v>
      </c>
      <c r="F1018" s="1" t="s">
        <v>416</v>
      </c>
      <c r="G1018" s="1" t="s">
        <v>236</v>
      </c>
      <c r="H1018" s="1">
        <v>2009</v>
      </c>
      <c r="I1018" s="60">
        <f>VLOOKUP(H1018,PROCV!E$33:F$44,2,0)</f>
        <v>1.6292670641140776</v>
      </c>
      <c r="J1018" s="71">
        <v>50525</v>
      </c>
      <c r="K1018" s="44">
        <f t="shared" si="15"/>
        <v>82318.718414363771</v>
      </c>
    </row>
    <row r="1019" spans="1:11" s="43" customFormat="1" ht="19.7" customHeight="1" x14ac:dyDescent="0.25">
      <c r="A1019" s="43" t="s">
        <v>171</v>
      </c>
      <c r="B1019" s="1" t="s">
        <v>292</v>
      </c>
      <c r="C1019" s="1" t="s">
        <v>269</v>
      </c>
      <c r="D1019" s="1" t="s">
        <v>268</v>
      </c>
      <c r="E1019" s="45" t="str">
        <f>VLOOKUP(C1019,PROCV!E$50:G$126,3,0)</f>
        <v>NA</v>
      </c>
      <c r="F1019" s="1" t="s">
        <v>416</v>
      </c>
      <c r="G1019" s="1" t="s">
        <v>236</v>
      </c>
      <c r="H1019" s="1">
        <v>2009</v>
      </c>
      <c r="I1019" s="60">
        <f>VLOOKUP(H1019,PROCV!E$33:F$44,2,0)</f>
        <v>1.6292670641140776</v>
      </c>
      <c r="J1019" s="71">
        <v>14720</v>
      </c>
      <c r="K1019" s="44">
        <f t="shared" si="15"/>
        <v>23982.811183759222</v>
      </c>
    </row>
    <row r="1020" spans="1:11" s="43" customFormat="1" ht="19.7" customHeight="1" x14ac:dyDescent="0.25">
      <c r="A1020" s="43" t="s">
        <v>171</v>
      </c>
      <c r="B1020" s="1" t="s">
        <v>292</v>
      </c>
      <c r="C1020" s="1" t="s">
        <v>246</v>
      </c>
      <c r="D1020" s="1" t="s">
        <v>245</v>
      </c>
      <c r="E1020" s="45" t="str">
        <f>VLOOKUP(C1020,PROCV!E$50:G$126,3,0)</f>
        <v>Artes Cênicas e Espetáculos</v>
      </c>
      <c r="F1020" s="1" t="s">
        <v>416</v>
      </c>
      <c r="G1020" s="1" t="s">
        <v>236</v>
      </c>
      <c r="H1020" s="1">
        <v>2009</v>
      </c>
      <c r="I1020" s="60">
        <f>VLOOKUP(H1020,PROCV!E$33:F$44,2,0)</f>
        <v>1.6292670641140776</v>
      </c>
      <c r="J1020" s="71">
        <v>5972</v>
      </c>
      <c r="K1020" s="44">
        <f t="shared" si="15"/>
        <v>9729.9829068892723</v>
      </c>
    </row>
    <row r="1021" spans="1:11" s="43" customFormat="1" ht="19.7" customHeight="1" x14ac:dyDescent="0.25">
      <c r="A1021" s="43" t="s">
        <v>171</v>
      </c>
      <c r="B1021" s="1" t="s">
        <v>292</v>
      </c>
      <c r="C1021" s="1" t="s">
        <v>238</v>
      </c>
      <c r="D1021" s="1" t="s">
        <v>237</v>
      </c>
      <c r="E1021" s="45" t="str">
        <f>VLOOKUP(C1021,PROCV!E$50:G$126,3,0)</f>
        <v>Artes Cênicas e Espetáculos</v>
      </c>
      <c r="F1021" s="1" t="s">
        <v>416</v>
      </c>
      <c r="G1021" s="1" t="s">
        <v>236</v>
      </c>
      <c r="H1021" s="1">
        <v>2009</v>
      </c>
      <c r="I1021" s="60">
        <f>VLOOKUP(H1021,PROCV!E$33:F$44,2,0)</f>
        <v>1.6292670641140776</v>
      </c>
      <c r="J1021" s="71">
        <v>23623</v>
      </c>
      <c r="K1021" s="44">
        <f t="shared" si="15"/>
        <v>38488.175855566857</v>
      </c>
    </row>
    <row r="1022" spans="1:11" s="43" customFormat="1" ht="19.7" customHeight="1" x14ac:dyDescent="0.25">
      <c r="A1022" s="43" t="s">
        <v>171</v>
      </c>
      <c r="B1022" s="1" t="s">
        <v>292</v>
      </c>
      <c r="C1022" s="1" t="s">
        <v>241</v>
      </c>
      <c r="D1022" s="1" t="s">
        <v>240</v>
      </c>
      <c r="E1022" s="45" t="str">
        <f>VLOOKUP(C1022,PROCV!E$50:G$126,3,0)</f>
        <v>Artes Cênicas e Espetáculos</v>
      </c>
      <c r="F1022" s="1" t="s">
        <v>416</v>
      </c>
      <c r="G1022" s="1" t="s">
        <v>236</v>
      </c>
      <c r="H1022" s="1">
        <v>2009</v>
      </c>
      <c r="I1022" s="60">
        <f>VLOOKUP(H1022,PROCV!E$33:F$44,2,0)</f>
        <v>1.6292670641140776</v>
      </c>
      <c r="J1022" s="71">
        <v>36750</v>
      </c>
      <c r="K1022" s="44">
        <f t="shared" si="15"/>
        <v>59875.564606192354</v>
      </c>
    </row>
    <row r="1023" spans="1:11" s="43" customFormat="1" ht="19.7" customHeight="1" x14ac:dyDescent="0.25">
      <c r="A1023" s="43" t="s">
        <v>171</v>
      </c>
      <c r="B1023" s="1" t="s">
        <v>292</v>
      </c>
      <c r="C1023" s="1" t="s">
        <v>241</v>
      </c>
      <c r="D1023" s="1" t="s">
        <v>240</v>
      </c>
      <c r="E1023" s="45" t="str">
        <f>VLOOKUP(C1023,PROCV!E$50:G$126,3,0)</f>
        <v>Artes Cênicas e Espetáculos</v>
      </c>
      <c r="F1023" s="1" t="s">
        <v>416</v>
      </c>
      <c r="G1023" s="1" t="s">
        <v>236</v>
      </c>
      <c r="H1023" s="1">
        <v>2009</v>
      </c>
      <c r="I1023" s="60">
        <f>VLOOKUP(H1023,PROCV!E$33:F$44,2,0)</f>
        <v>1.6292670641140776</v>
      </c>
      <c r="J1023" s="71">
        <v>24178</v>
      </c>
      <c r="K1023" s="44">
        <f t="shared" si="15"/>
        <v>39392.419076150167</v>
      </c>
    </row>
    <row r="1024" spans="1:11" s="43" customFormat="1" ht="19.7" customHeight="1" x14ac:dyDescent="0.25">
      <c r="A1024" s="43" t="s">
        <v>175</v>
      </c>
      <c r="B1024" s="1" t="s">
        <v>292</v>
      </c>
      <c r="C1024" s="1" t="s">
        <v>291</v>
      </c>
      <c r="D1024" s="1" t="s">
        <v>290</v>
      </c>
      <c r="E1024" s="45" t="str">
        <f>VLOOKUP(C1024,PROCV!E$50:G$126,3,0)</f>
        <v>NA</v>
      </c>
      <c r="F1024" s="1" t="s">
        <v>416</v>
      </c>
      <c r="G1024" s="1" t="s">
        <v>236</v>
      </c>
      <c r="H1024" s="1">
        <v>2009</v>
      </c>
      <c r="I1024" s="60">
        <f>VLOOKUP(H1024,PROCV!E$33:F$44,2,0)</f>
        <v>1.6292670641140776</v>
      </c>
      <c r="J1024" s="71">
        <v>14711</v>
      </c>
      <c r="K1024" s="44">
        <f t="shared" si="15"/>
        <v>23968.147780182197</v>
      </c>
    </row>
    <row r="1025" spans="1:11" s="43" customFormat="1" ht="19.7" customHeight="1" x14ac:dyDescent="0.25">
      <c r="A1025" s="43" t="s">
        <v>175</v>
      </c>
      <c r="B1025" s="1" t="s">
        <v>292</v>
      </c>
      <c r="C1025" s="1" t="s">
        <v>291</v>
      </c>
      <c r="D1025" s="1" t="s">
        <v>290</v>
      </c>
      <c r="E1025" s="45" t="str">
        <f>VLOOKUP(C1025,PROCV!E$50:G$126,3,0)</f>
        <v>NA</v>
      </c>
      <c r="F1025" s="1" t="s">
        <v>416</v>
      </c>
      <c r="G1025" s="1" t="s">
        <v>236</v>
      </c>
      <c r="H1025" s="1">
        <v>2009</v>
      </c>
      <c r="I1025" s="60">
        <f>VLOOKUP(H1025,PROCV!E$33:F$44,2,0)</f>
        <v>1.6292670641140776</v>
      </c>
      <c r="J1025" s="71">
        <v>43520</v>
      </c>
      <c r="K1025" s="44">
        <f t="shared" si="15"/>
        <v>70905.702630244661</v>
      </c>
    </row>
    <row r="1026" spans="1:11" s="43" customFormat="1" ht="19.7" customHeight="1" x14ac:dyDescent="0.25">
      <c r="A1026" s="43" t="s">
        <v>175</v>
      </c>
      <c r="B1026" s="1" t="s">
        <v>292</v>
      </c>
      <c r="C1026" s="1" t="s">
        <v>291</v>
      </c>
      <c r="D1026" s="1" t="s">
        <v>290</v>
      </c>
      <c r="E1026" s="45" t="str">
        <f>VLOOKUP(C1026,PROCV!E$50:G$126,3,0)</f>
        <v>NA</v>
      </c>
      <c r="F1026" s="1" t="s">
        <v>416</v>
      </c>
      <c r="G1026" s="1" t="s">
        <v>236</v>
      </c>
      <c r="H1026" s="1">
        <v>2009</v>
      </c>
      <c r="I1026" s="60">
        <f>VLOOKUP(H1026,PROCV!E$33:F$44,2,0)</f>
        <v>1.6292670641140776</v>
      </c>
      <c r="J1026" s="71">
        <v>7660</v>
      </c>
      <c r="K1026" s="44">
        <f t="shared" si="15"/>
        <v>12480.185711113834</v>
      </c>
    </row>
    <row r="1027" spans="1:11" s="43" customFormat="1" ht="19.7" customHeight="1" x14ac:dyDescent="0.25">
      <c r="A1027" s="43" t="s">
        <v>175</v>
      </c>
      <c r="B1027" s="1" t="s">
        <v>292</v>
      </c>
      <c r="C1027" s="1" t="s">
        <v>291</v>
      </c>
      <c r="D1027" s="1" t="s">
        <v>290</v>
      </c>
      <c r="E1027" s="45" t="str">
        <f>VLOOKUP(C1027,PROCV!E$50:G$126,3,0)</f>
        <v>NA</v>
      </c>
      <c r="F1027" s="1" t="s">
        <v>416</v>
      </c>
      <c r="G1027" s="1" t="s">
        <v>236</v>
      </c>
      <c r="H1027" s="1">
        <v>2009</v>
      </c>
      <c r="I1027" s="60">
        <f>VLOOKUP(H1027,PROCV!E$33:F$44,2,0)</f>
        <v>1.6292670641140776</v>
      </c>
      <c r="J1027" s="71">
        <v>12190</v>
      </c>
      <c r="K1027" s="44">
        <f t="shared" ref="K1027:K1090" si="16">J1027*I1027</f>
        <v>19860.765511550606</v>
      </c>
    </row>
    <row r="1028" spans="1:11" s="43" customFormat="1" ht="19.7" customHeight="1" x14ac:dyDescent="0.25">
      <c r="A1028" s="43" t="s">
        <v>175</v>
      </c>
      <c r="B1028" s="1" t="s">
        <v>292</v>
      </c>
      <c r="C1028" s="1" t="s">
        <v>289</v>
      </c>
      <c r="D1028" s="1" t="s">
        <v>288</v>
      </c>
      <c r="E1028" s="45" t="str">
        <f>VLOOKUP(C1028,PROCV!E$50:G$126,3,0)</f>
        <v>Editorial</v>
      </c>
      <c r="F1028" s="1" t="s">
        <v>416</v>
      </c>
      <c r="G1028" s="1" t="s">
        <v>236</v>
      </c>
      <c r="H1028" s="1">
        <v>2009</v>
      </c>
      <c r="I1028" s="60">
        <f>VLOOKUP(H1028,PROCV!E$33:F$44,2,0)</f>
        <v>1.6292670641140776</v>
      </c>
      <c r="J1028" s="71">
        <v>45634</v>
      </c>
      <c r="K1028" s="44">
        <f t="shared" si="16"/>
        <v>74349.973203781818</v>
      </c>
    </row>
    <row r="1029" spans="1:11" s="43" customFormat="1" ht="19.7" customHeight="1" x14ac:dyDescent="0.25">
      <c r="A1029" s="43" t="s">
        <v>175</v>
      </c>
      <c r="B1029" s="1" t="s">
        <v>292</v>
      </c>
      <c r="C1029" s="1" t="s">
        <v>289</v>
      </c>
      <c r="D1029" s="1" t="s">
        <v>288</v>
      </c>
      <c r="E1029" s="45" t="str">
        <f>VLOOKUP(C1029,PROCV!E$50:G$126,3,0)</f>
        <v>Editorial</v>
      </c>
      <c r="F1029" s="1" t="s">
        <v>416</v>
      </c>
      <c r="G1029" s="1" t="s">
        <v>236</v>
      </c>
      <c r="H1029" s="1">
        <v>2009</v>
      </c>
      <c r="I1029" s="60">
        <f>VLOOKUP(H1029,PROCV!E$33:F$44,2,0)</f>
        <v>1.6292670641140776</v>
      </c>
      <c r="J1029" s="71">
        <v>134200</v>
      </c>
      <c r="K1029" s="44">
        <f t="shared" si="16"/>
        <v>218647.64000410921</v>
      </c>
    </row>
    <row r="1030" spans="1:11" s="43" customFormat="1" ht="19.7" customHeight="1" x14ac:dyDescent="0.25">
      <c r="A1030" s="43" t="s">
        <v>175</v>
      </c>
      <c r="B1030" s="1" t="s">
        <v>292</v>
      </c>
      <c r="C1030" s="1" t="s">
        <v>289</v>
      </c>
      <c r="D1030" s="1" t="s">
        <v>288</v>
      </c>
      <c r="E1030" s="45" t="str">
        <f>VLOOKUP(C1030,PROCV!E$50:G$126,3,0)</f>
        <v>Editorial</v>
      </c>
      <c r="F1030" s="1" t="s">
        <v>416</v>
      </c>
      <c r="G1030" s="1" t="s">
        <v>236</v>
      </c>
      <c r="H1030" s="1">
        <v>2009</v>
      </c>
      <c r="I1030" s="60">
        <f>VLOOKUP(H1030,PROCV!E$33:F$44,2,0)</f>
        <v>1.6292670641140776</v>
      </c>
      <c r="J1030" s="71">
        <v>33117</v>
      </c>
      <c r="K1030" s="44">
        <f t="shared" si="16"/>
        <v>53956.437362265911</v>
      </c>
    </row>
    <row r="1031" spans="1:11" s="43" customFormat="1" ht="19.7" customHeight="1" x14ac:dyDescent="0.25">
      <c r="A1031" s="43" t="s">
        <v>175</v>
      </c>
      <c r="B1031" s="1" t="s">
        <v>292</v>
      </c>
      <c r="C1031" s="1" t="s">
        <v>287</v>
      </c>
      <c r="D1031" s="1" t="s">
        <v>286</v>
      </c>
      <c r="E1031" s="45" t="str">
        <f>VLOOKUP(C1031,PROCV!E$50:G$126,3,0)</f>
        <v>Música</v>
      </c>
      <c r="F1031" s="1" t="s">
        <v>416</v>
      </c>
      <c r="G1031" s="1" t="s">
        <v>236</v>
      </c>
      <c r="H1031" s="1">
        <v>2009</v>
      </c>
      <c r="I1031" s="60">
        <f>VLOOKUP(H1031,PROCV!E$33:F$44,2,0)</f>
        <v>1.6292670641140776</v>
      </c>
      <c r="J1031" s="71">
        <v>66238</v>
      </c>
      <c r="K1031" s="44">
        <f t="shared" si="16"/>
        <v>107919.39179278827</v>
      </c>
    </row>
    <row r="1032" spans="1:11" s="43" customFormat="1" ht="19.7" customHeight="1" x14ac:dyDescent="0.25">
      <c r="A1032" s="43" t="s">
        <v>175</v>
      </c>
      <c r="B1032" s="1" t="s">
        <v>292</v>
      </c>
      <c r="C1032" s="1" t="s">
        <v>285</v>
      </c>
      <c r="D1032" s="1" t="s">
        <v>284</v>
      </c>
      <c r="E1032" s="45" t="str">
        <f>VLOOKUP(C1032,PROCV!E$50:G$126,3,0)</f>
        <v>Editorial</v>
      </c>
      <c r="F1032" s="1" t="s">
        <v>416</v>
      </c>
      <c r="G1032" s="1" t="s">
        <v>236</v>
      </c>
      <c r="H1032" s="1">
        <v>2009</v>
      </c>
      <c r="I1032" s="60">
        <f>VLOOKUP(H1032,PROCV!E$33:F$44,2,0)</f>
        <v>1.6292670641140776</v>
      </c>
      <c r="J1032" s="71">
        <v>16689</v>
      </c>
      <c r="K1032" s="44">
        <f t="shared" si="16"/>
        <v>27190.83803299984</v>
      </c>
    </row>
    <row r="1033" spans="1:11" s="43" customFormat="1" ht="19.7" customHeight="1" x14ac:dyDescent="0.25">
      <c r="A1033" s="43" t="s">
        <v>175</v>
      </c>
      <c r="B1033" s="1" t="s">
        <v>292</v>
      </c>
      <c r="C1033" s="1" t="s">
        <v>285</v>
      </c>
      <c r="D1033" s="1" t="s">
        <v>284</v>
      </c>
      <c r="E1033" s="45" t="str">
        <f>VLOOKUP(C1033,PROCV!E$50:G$126,3,0)</f>
        <v>Editorial</v>
      </c>
      <c r="F1033" s="1" t="s">
        <v>416</v>
      </c>
      <c r="G1033" s="1" t="s">
        <v>236</v>
      </c>
      <c r="H1033" s="1">
        <v>2009</v>
      </c>
      <c r="I1033" s="60">
        <f>VLOOKUP(H1033,PROCV!E$33:F$44,2,0)</f>
        <v>1.6292670641140776</v>
      </c>
      <c r="J1033" s="71">
        <v>53669</v>
      </c>
      <c r="K1033" s="44">
        <f t="shared" si="16"/>
        <v>87441.134063938429</v>
      </c>
    </row>
    <row r="1034" spans="1:11" s="43" customFormat="1" ht="19.7" customHeight="1" x14ac:dyDescent="0.25">
      <c r="A1034" s="43" t="s">
        <v>175</v>
      </c>
      <c r="B1034" s="1" t="s">
        <v>292</v>
      </c>
      <c r="C1034" s="1" t="s">
        <v>283</v>
      </c>
      <c r="D1034" s="1" t="s">
        <v>282</v>
      </c>
      <c r="E1034" s="45" t="str">
        <f>VLOOKUP(C1034,PROCV!E$50:G$126,3,0)</f>
        <v>Editorial</v>
      </c>
      <c r="F1034" s="1" t="s">
        <v>416</v>
      </c>
      <c r="G1034" s="1" t="s">
        <v>236</v>
      </c>
      <c r="H1034" s="1">
        <v>2009</v>
      </c>
      <c r="I1034" s="60">
        <f>VLOOKUP(H1034,PROCV!E$33:F$44,2,0)</f>
        <v>1.6292670641140776</v>
      </c>
      <c r="J1034" s="71">
        <v>9021</v>
      </c>
      <c r="K1034" s="44">
        <f t="shared" si="16"/>
        <v>14697.618185373094</v>
      </c>
    </row>
    <row r="1035" spans="1:11" s="43" customFormat="1" ht="19.7" customHeight="1" x14ac:dyDescent="0.25">
      <c r="A1035" s="43" t="s">
        <v>175</v>
      </c>
      <c r="B1035" s="1" t="s">
        <v>292</v>
      </c>
      <c r="C1035" s="1" t="s">
        <v>281</v>
      </c>
      <c r="D1035" s="1" t="s">
        <v>280</v>
      </c>
      <c r="E1035" s="45" t="str">
        <f>VLOOKUP(C1035,PROCV!E$50:G$126,3,0)</f>
        <v>Música</v>
      </c>
      <c r="F1035" s="1" t="s">
        <v>416</v>
      </c>
      <c r="G1035" s="1" t="s">
        <v>236</v>
      </c>
      <c r="H1035" s="1">
        <v>2009</v>
      </c>
      <c r="I1035" s="60">
        <f>VLOOKUP(H1035,PROCV!E$33:F$44,2,0)</f>
        <v>1.6292670641140776</v>
      </c>
      <c r="J1035" s="71">
        <v>101002</v>
      </c>
      <c r="K1035" s="44">
        <f t="shared" si="16"/>
        <v>164559.23200965006</v>
      </c>
    </row>
    <row r="1036" spans="1:11" s="43" customFormat="1" ht="19.7" customHeight="1" x14ac:dyDescent="0.25">
      <c r="A1036" s="43" t="s">
        <v>175</v>
      </c>
      <c r="B1036" s="1" t="s">
        <v>292</v>
      </c>
      <c r="C1036" s="1" t="s">
        <v>307</v>
      </c>
      <c r="D1036" s="1" t="s">
        <v>306</v>
      </c>
      <c r="E1036" s="45" t="str">
        <f>VLOOKUP(C1036,PROCV!E$50:G$126,3,0)</f>
        <v>NA</v>
      </c>
      <c r="F1036" s="1" t="s">
        <v>416</v>
      </c>
      <c r="G1036" s="1" t="s">
        <v>236</v>
      </c>
      <c r="H1036" s="1">
        <v>2009</v>
      </c>
      <c r="I1036" s="60">
        <f>VLOOKUP(H1036,PROCV!E$33:F$44,2,0)</f>
        <v>1.6292670641140776</v>
      </c>
      <c r="J1036" s="71">
        <v>20079</v>
      </c>
      <c r="K1036" s="44">
        <f t="shared" si="16"/>
        <v>32714.053380346566</v>
      </c>
    </row>
    <row r="1037" spans="1:11" s="43" customFormat="1" ht="19.7" customHeight="1" x14ac:dyDescent="0.25">
      <c r="A1037" s="43" t="s">
        <v>175</v>
      </c>
      <c r="B1037" s="1" t="s">
        <v>292</v>
      </c>
      <c r="C1037" s="1" t="s">
        <v>307</v>
      </c>
      <c r="D1037" s="1" t="s">
        <v>306</v>
      </c>
      <c r="E1037" s="45" t="str">
        <f>VLOOKUP(C1037,PROCV!E$50:G$126,3,0)</f>
        <v>NA</v>
      </c>
      <c r="F1037" s="1" t="s">
        <v>416</v>
      </c>
      <c r="G1037" s="1" t="s">
        <v>236</v>
      </c>
      <c r="H1037" s="1">
        <v>2009</v>
      </c>
      <c r="I1037" s="60">
        <f>VLOOKUP(H1037,PROCV!E$33:F$44,2,0)</f>
        <v>1.6292670641140776</v>
      </c>
      <c r="J1037" s="71">
        <v>1886</v>
      </c>
      <c r="K1037" s="44">
        <f t="shared" si="16"/>
        <v>3072.7976829191502</v>
      </c>
    </row>
    <row r="1038" spans="1:11" s="43" customFormat="1" ht="19.7" customHeight="1" x14ac:dyDescent="0.25">
      <c r="A1038" s="43" t="s">
        <v>175</v>
      </c>
      <c r="B1038" s="1" t="s">
        <v>292</v>
      </c>
      <c r="C1038" s="1" t="s">
        <v>273</v>
      </c>
      <c r="D1038" s="1" t="s">
        <v>272</v>
      </c>
      <c r="E1038" s="45" t="str">
        <f>VLOOKUP(C1038,PROCV!E$50:G$126,3,0)</f>
        <v>Editorial</v>
      </c>
      <c r="F1038" s="1" t="s">
        <v>416</v>
      </c>
      <c r="G1038" s="1" t="s">
        <v>236</v>
      </c>
      <c r="H1038" s="1">
        <v>2009</v>
      </c>
      <c r="I1038" s="60">
        <f>VLOOKUP(H1038,PROCV!E$33:F$44,2,0)</f>
        <v>1.6292670641140776</v>
      </c>
      <c r="J1038" s="71">
        <v>40302</v>
      </c>
      <c r="K1038" s="44">
        <f t="shared" si="16"/>
        <v>65662.721217925558</v>
      </c>
    </row>
    <row r="1039" spans="1:11" s="43" customFormat="1" ht="19.7" customHeight="1" x14ac:dyDescent="0.25">
      <c r="A1039" s="43" t="s">
        <v>175</v>
      </c>
      <c r="B1039" s="1" t="s">
        <v>292</v>
      </c>
      <c r="C1039" s="1" t="s">
        <v>269</v>
      </c>
      <c r="D1039" s="1" t="s">
        <v>268</v>
      </c>
      <c r="E1039" s="45" t="str">
        <f>VLOOKUP(C1039,PROCV!E$50:G$126,3,0)</f>
        <v>NA</v>
      </c>
      <c r="F1039" s="1" t="s">
        <v>416</v>
      </c>
      <c r="G1039" s="1" t="s">
        <v>236</v>
      </c>
      <c r="H1039" s="1">
        <v>2009</v>
      </c>
      <c r="I1039" s="60">
        <f>VLOOKUP(H1039,PROCV!E$33:F$44,2,0)</f>
        <v>1.6292670641140776</v>
      </c>
      <c r="J1039" s="71">
        <v>23089</v>
      </c>
      <c r="K1039" s="44">
        <f t="shared" si="16"/>
        <v>37618.147243329935</v>
      </c>
    </row>
    <row r="1040" spans="1:11" s="43" customFormat="1" ht="19.7" customHeight="1" x14ac:dyDescent="0.25">
      <c r="A1040" s="43" t="s">
        <v>175</v>
      </c>
      <c r="B1040" s="1" t="s">
        <v>292</v>
      </c>
      <c r="C1040" s="1" t="s">
        <v>269</v>
      </c>
      <c r="D1040" s="1" t="s">
        <v>268</v>
      </c>
      <c r="E1040" s="45" t="str">
        <f>VLOOKUP(C1040,PROCV!E$50:G$126,3,0)</f>
        <v>NA</v>
      </c>
      <c r="F1040" s="1" t="s">
        <v>416</v>
      </c>
      <c r="G1040" s="1" t="s">
        <v>236</v>
      </c>
      <c r="H1040" s="1">
        <v>2009</v>
      </c>
      <c r="I1040" s="60">
        <f>VLOOKUP(H1040,PROCV!E$33:F$44,2,0)</f>
        <v>1.6292670641140776</v>
      </c>
      <c r="J1040" s="71">
        <v>26257</v>
      </c>
      <c r="K1040" s="44">
        <f t="shared" si="16"/>
        <v>42779.665302443333</v>
      </c>
    </row>
    <row r="1041" spans="1:11" s="43" customFormat="1" ht="19.7" customHeight="1" x14ac:dyDescent="0.25">
      <c r="A1041" s="43" t="s">
        <v>175</v>
      </c>
      <c r="B1041" s="1" t="s">
        <v>292</v>
      </c>
      <c r="C1041" s="1" t="s">
        <v>269</v>
      </c>
      <c r="D1041" s="1" t="s">
        <v>268</v>
      </c>
      <c r="E1041" s="45" t="str">
        <f>VLOOKUP(C1041,PROCV!E$50:G$126,3,0)</f>
        <v>NA</v>
      </c>
      <c r="F1041" s="1" t="s">
        <v>416</v>
      </c>
      <c r="G1041" s="1" t="s">
        <v>236</v>
      </c>
      <c r="H1041" s="1">
        <v>2009</v>
      </c>
      <c r="I1041" s="60">
        <f>VLOOKUP(H1041,PROCV!E$33:F$44,2,0)</f>
        <v>1.6292670641140776</v>
      </c>
      <c r="J1041" s="71">
        <v>58446</v>
      </c>
      <c r="K1041" s="44">
        <f t="shared" si="16"/>
        <v>95224.142829211385</v>
      </c>
    </row>
    <row r="1042" spans="1:11" s="43" customFormat="1" ht="19.7" customHeight="1" x14ac:dyDescent="0.25">
      <c r="A1042" s="43" t="s">
        <v>175</v>
      </c>
      <c r="B1042" s="1" t="s">
        <v>292</v>
      </c>
      <c r="C1042" s="1" t="s">
        <v>264</v>
      </c>
      <c r="D1042" s="1" t="s">
        <v>263</v>
      </c>
      <c r="E1042" s="45" t="str">
        <f>VLOOKUP(C1042,PROCV!E$50:G$126,3,0)</f>
        <v>Audiovisual</v>
      </c>
      <c r="F1042" s="1" t="s">
        <v>416</v>
      </c>
      <c r="G1042" s="1" t="s">
        <v>236</v>
      </c>
      <c r="H1042" s="1">
        <v>2009</v>
      </c>
      <c r="I1042" s="60">
        <f>VLOOKUP(H1042,PROCV!E$33:F$44,2,0)</f>
        <v>1.6292670641140776</v>
      </c>
      <c r="J1042" s="71">
        <v>15498</v>
      </c>
      <c r="K1042" s="44">
        <f t="shared" si="16"/>
        <v>25250.380959639973</v>
      </c>
    </row>
    <row r="1043" spans="1:11" s="43" customFormat="1" ht="19.7" customHeight="1" x14ac:dyDescent="0.25">
      <c r="A1043" s="43" t="s">
        <v>175</v>
      </c>
      <c r="B1043" s="1" t="s">
        <v>292</v>
      </c>
      <c r="C1043" s="1" t="s">
        <v>252</v>
      </c>
      <c r="D1043" s="1" t="s">
        <v>251</v>
      </c>
      <c r="E1043" s="45" t="str">
        <f>VLOOKUP(C1043,PROCV!E$50:G$126,3,0)</f>
        <v>Audiovisual</v>
      </c>
      <c r="F1043" s="1" t="s">
        <v>416</v>
      </c>
      <c r="G1043" s="1" t="s">
        <v>236</v>
      </c>
      <c r="H1043" s="1">
        <v>2009</v>
      </c>
      <c r="I1043" s="60">
        <f>VLOOKUP(H1043,PROCV!E$33:F$44,2,0)</f>
        <v>1.6292670641140776</v>
      </c>
      <c r="J1043" s="71">
        <v>5372</v>
      </c>
      <c r="K1043" s="44">
        <f t="shared" si="16"/>
        <v>8752.4226684208243</v>
      </c>
    </row>
    <row r="1044" spans="1:11" s="43" customFormat="1" ht="19.7" customHeight="1" x14ac:dyDescent="0.25">
      <c r="A1044" s="43" t="s">
        <v>175</v>
      </c>
      <c r="B1044" s="1" t="s">
        <v>292</v>
      </c>
      <c r="C1044" s="1" t="s">
        <v>252</v>
      </c>
      <c r="D1044" s="1" t="s">
        <v>251</v>
      </c>
      <c r="E1044" s="45" t="str">
        <f>VLOOKUP(C1044,PROCV!E$50:G$126,3,0)</f>
        <v>Audiovisual</v>
      </c>
      <c r="F1044" s="1" t="s">
        <v>416</v>
      </c>
      <c r="G1044" s="1" t="s">
        <v>236</v>
      </c>
      <c r="H1044" s="1">
        <v>2009</v>
      </c>
      <c r="I1044" s="60">
        <f>VLOOKUP(H1044,PROCV!E$33:F$44,2,0)</f>
        <v>1.6292670641140776</v>
      </c>
      <c r="J1044" s="71">
        <v>35764</v>
      </c>
      <c r="K1044" s="44">
        <f t="shared" si="16"/>
        <v>58269.10728097587</v>
      </c>
    </row>
    <row r="1045" spans="1:11" s="43" customFormat="1" ht="19.7" customHeight="1" x14ac:dyDescent="0.25">
      <c r="A1045" s="43" t="s">
        <v>175</v>
      </c>
      <c r="B1045" s="1" t="s">
        <v>292</v>
      </c>
      <c r="C1045" s="1" t="s">
        <v>252</v>
      </c>
      <c r="D1045" s="1" t="s">
        <v>251</v>
      </c>
      <c r="E1045" s="45" t="str">
        <f>VLOOKUP(C1045,PROCV!E$50:G$126,3,0)</f>
        <v>Audiovisual</v>
      </c>
      <c r="F1045" s="1" t="s">
        <v>416</v>
      </c>
      <c r="G1045" s="1" t="s">
        <v>236</v>
      </c>
      <c r="H1045" s="1">
        <v>2009</v>
      </c>
      <c r="I1045" s="60">
        <f>VLOOKUP(H1045,PROCV!E$33:F$44,2,0)</f>
        <v>1.6292670641140776</v>
      </c>
      <c r="J1045" s="71">
        <v>42341</v>
      </c>
      <c r="K1045" s="44">
        <f t="shared" si="16"/>
        <v>68984.796761654157</v>
      </c>
    </row>
    <row r="1046" spans="1:11" s="43" customFormat="1" ht="19.7" customHeight="1" x14ac:dyDescent="0.25">
      <c r="A1046" s="43" t="s">
        <v>175</v>
      </c>
      <c r="B1046" s="1" t="s">
        <v>292</v>
      </c>
      <c r="C1046" s="1" t="s">
        <v>250</v>
      </c>
      <c r="D1046" s="1" t="s">
        <v>249</v>
      </c>
      <c r="E1046" s="45" t="str">
        <f>VLOOKUP(C1046,PROCV!E$50:G$126,3,0)</f>
        <v>Audiovisual</v>
      </c>
      <c r="F1046" s="1" t="s">
        <v>416</v>
      </c>
      <c r="G1046" s="1" t="s">
        <v>236</v>
      </c>
      <c r="H1046" s="1">
        <v>2009</v>
      </c>
      <c r="I1046" s="60">
        <f>VLOOKUP(H1046,PROCV!E$33:F$44,2,0)</f>
        <v>1.6292670641140776</v>
      </c>
      <c r="J1046" s="71">
        <v>57811</v>
      </c>
      <c r="K1046" s="44">
        <f t="shared" si="16"/>
        <v>94189.558243498948</v>
      </c>
    </row>
    <row r="1047" spans="1:11" s="43" customFormat="1" ht="19.7" customHeight="1" x14ac:dyDescent="0.25">
      <c r="A1047" s="43" t="s">
        <v>175</v>
      </c>
      <c r="B1047" s="1" t="s">
        <v>292</v>
      </c>
      <c r="C1047" s="1" t="s">
        <v>250</v>
      </c>
      <c r="D1047" s="1" t="s">
        <v>249</v>
      </c>
      <c r="E1047" s="45" t="str">
        <f>VLOOKUP(C1047,PROCV!E$50:G$126,3,0)</f>
        <v>Audiovisual</v>
      </c>
      <c r="F1047" s="1" t="s">
        <v>416</v>
      </c>
      <c r="G1047" s="1" t="s">
        <v>236</v>
      </c>
      <c r="H1047" s="1">
        <v>2009</v>
      </c>
      <c r="I1047" s="60">
        <f>VLOOKUP(H1047,PROCV!E$33:F$44,2,0)</f>
        <v>1.6292670641140776</v>
      </c>
      <c r="J1047" s="71">
        <v>24185</v>
      </c>
      <c r="K1047" s="44">
        <f t="shared" si="16"/>
        <v>39403.823945598968</v>
      </c>
    </row>
    <row r="1048" spans="1:11" s="43" customFormat="1" ht="19.7" customHeight="1" x14ac:dyDescent="0.25">
      <c r="A1048" s="43" t="s">
        <v>175</v>
      </c>
      <c r="B1048" s="1" t="s">
        <v>292</v>
      </c>
      <c r="C1048" s="1" t="s">
        <v>250</v>
      </c>
      <c r="D1048" s="1" t="s">
        <v>249</v>
      </c>
      <c r="E1048" s="45" t="str">
        <f>VLOOKUP(C1048,PROCV!E$50:G$126,3,0)</f>
        <v>Audiovisual</v>
      </c>
      <c r="F1048" s="1" t="s">
        <v>416</v>
      </c>
      <c r="G1048" s="1" t="s">
        <v>236</v>
      </c>
      <c r="H1048" s="1">
        <v>2009</v>
      </c>
      <c r="I1048" s="60">
        <f>VLOOKUP(H1048,PROCV!E$33:F$44,2,0)</f>
        <v>1.6292670641140776</v>
      </c>
      <c r="J1048" s="71">
        <v>24130</v>
      </c>
      <c r="K1048" s="44">
        <f t="shared" si="16"/>
        <v>39314.214257072694</v>
      </c>
    </row>
    <row r="1049" spans="1:11" s="43" customFormat="1" ht="19.7" customHeight="1" x14ac:dyDescent="0.25">
      <c r="A1049" s="43" t="s">
        <v>175</v>
      </c>
      <c r="B1049" s="1" t="s">
        <v>292</v>
      </c>
      <c r="C1049" s="1" t="s">
        <v>246</v>
      </c>
      <c r="D1049" s="1" t="s">
        <v>245</v>
      </c>
      <c r="E1049" s="45" t="str">
        <f>VLOOKUP(C1049,PROCV!E$50:G$126,3,0)</f>
        <v>Artes Cênicas e Espetáculos</v>
      </c>
      <c r="F1049" s="1" t="s">
        <v>416</v>
      </c>
      <c r="G1049" s="1" t="s">
        <v>236</v>
      </c>
      <c r="H1049" s="1">
        <v>2009</v>
      </c>
      <c r="I1049" s="60">
        <f>VLOOKUP(H1049,PROCV!E$33:F$44,2,0)</f>
        <v>1.6292670641140776</v>
      </c>
      <c r="J1049" s="71">
        <v>9057</v>
      </c>
      <c r="K1049" s="44">
        <f t="shared" si="16"/>
        <v>14756.271799681201</v>
      </c>
    </row>
    <row r="1050" spans="1:11" s="43" customFormat="1" ht="19.7" customHeight="1" x14ac:dyDescent="0.25">
      <c r="A1050" s="43" t="s">
        <v>175</v>
      </c>
      <c r="B1050" s="1" t="s">
        <v>292</v>
      </c>
      <c r="C1050" s="1" t="s">
        <v>238</v>
      </c>
      <c r="D1050" s="1" t="s">
        <v>237</v>
      </c>
      <c r="E1050" s="45" t="str">
        <f>VLOOKUP(C1050,PROCV!E$50:G$126,3,0)</f>
        <v>Artes Cênicas e Espetáculos</v>
      </c>
      <c r="F1050" s="1" t="s">
        <v>416</v>
      </c>
      <c r="G1050" s="1" t="s">
        <v>236</v>
      </c>
      <c r="H1050" s="1">
        <v>2009</v>
      </c>
      <c r="I1050" s="60">
        <f>VLOOKUP(H1050,PROCV!E$33:F$44,2,0)</f>
        <v>1.6292670641140776</v>
      </c>
      <c r="J1050" s="71">
        <v>6517</v>
      </c>
      <c r="K1050" s="44">
        <f t="shared" si="16"/>
        <v>10617.933456831444</v>
      </c>
    </row>
    <row r="1051" spans="1:11" s="43" customFormat="1" ht="19.7" customHeight="1" x14ac:dyDescent="0.25">
      <c r="A1051" s="43" t="s">
        <v>175</v>
      </c>
      <c r="B1051" s="1" t="s">
        <v>292</v>
      </c>
      <c r="C1051" s="1" t="s">
        <v>238</v>
      </c>
      <c r="D1051" s="1" t="s">
        <v>237</v>
      </c>
      <c r="E1051" s="45" t="str">
        <f>VLOOKUP(C1051,PROCV!E$50:G$126,3,0)</f>
        <v>Artes Cênicas e Espetáculos</v>
      </c>
      <c r="F1051" s="1" t="s">
        <v>416</v>
      </c>
      <c r="G1051" s="1" t="s">
        <v>236</v>
      </c>
      <c r="H1051" s="1">
        <v>2009</v>
      </c>
      <c r="I1051" s="60">
        <f>VLOOKUP(H1051,PROCV!E$33:F$44,2,0)</f>
        <v>1.6292670641140776</v>
      </c>
      <c r="J1051" s="71">
        <v>80463</v>
      </c>
      <c r="K1051" s="44">
        <f t="shared" si="16"/>
        <v>131095.71577981103</v>
      </c>
    </row>
    <row r="1052" spans="1:11" s="43" customFormat="1" ht="19.7" customHeight="1" x14ac:dyDescent="0.25">
      <c r="A1052" s="43" t="s">
        <v>175</v>
      </c>
      <c r="B1052" s="1" t="s">
        <v>292</v>
      </c>
      <c r="C1052" s="1" t="s">
        <v>238</v>
      </c>
      <c r="D1052" s="1" t="s">
        <v>237</v>
      </c>
      <c r="E1052" s="45" t="str">
        <f>VLOOKUP(C1052,PROCV!E$50:G$126,3,0)</f>
        <v>Artes Cênicas e Espetáculos</v>
      </c>
      <c r="F1052" s="1" t="s">
        <v>416</v>
      </c>
      <c r="G1052" s="1" t="s">
        <v>236</v>
      </c>
      <c r="H1052" s="1">
        <v>2009</v>
      </c>
      <c r="I1052" s="60">
        <f>VLOOKUP(H1052,PROCV!E$33:F$44,2,0)</f>
        <v>1.6292670641140776</v>
      </c>
      <c r="J1052" s="71">
        <v>68000</v>
      </c>
      <c r="K1052" s="44">
        <f t="shared" si="16"/>
        <v>110790.16035975728</v>
      </c>
    </row>
    <row r="1053" spans="1:11" s="43" customFormat="1" ht="19.7" customHeight="1" x14ac:dyDescent="0.25">
      <c r="A1053" s="43" t="s">
        <v>175</v>
      </c>
      <c r="B1053" s="1" t="s">
        <v>292</v>
      </c>
      <c r="C1053" s="1" t="s">
        <v>241</v>
      </c>
      <c r="D1053" s="1" t="s">
        <v>240</v>
      </c>
      <c r="E1053" s="45" t="str">
        <f>VLOOKUP(C1053,PROCV!E$50:G$126,3,0)</f>
        <v>Artes Cênicas e Espetáculos</v>
      </c>
      <c r="F1053" s="1" t="s">
        <v>416</v>
      </c>
      <c r="G1053" s="1" t="s">
        <v>236</v>
      </c>
      <c r="H1053" s="1">
        <v>2009</v>
      </c>
      <c r="I1053" s="60">
        <f>VLOOKUP(H1053,PROCV!E$33:F$44,2,0)</f>
        <v>1.6292670641140776</v>
      </c>
      <c r="J1053" s="71">
        <v>4743</v>
      </c>
      <c r="K1053" s="44">
        <f t="shared" si="16"/>
        <v>7727.6136850930698</v>
      </c>
    </row>
    <row r="1054" spans="1:11" s="43" customFormat="1" ht="19.7" customHeight="1" x14ac:dyDescent="0.25">
      <c r="A1054" s="43" t="s">
        <v>175</v>
      </c>
      <c r="B1054" s="1" t="s">
        <v>292</v>
      </c>
      <c r="C1054" s="1" t="s">
        <v>241</v>
      </c>
      <c r="D1054" s="1" t="s">
        <v>240</v>
      </c>
      <c r="E1054" s="45" t="str">
        <f>VLOOKUP(C1054,PROCV!E$50:G$126,3,0)</f>
        <v>Artes Cênicas e Espetáculos</v>
      </c>
      <c r="F1054" s="1" t="s">
        <v>416</v>
      </c>
      <c r="G1054" s="1" t="s">
        <v>236</v>
      </c>
      <c r="H1054" s="1">
        <v>2009</v>
      </c>
      <c r="I1054" s="60">
        <f>VLOOKUP(H1054,PROCV!E$33:F$44,2,0)</f>
        <v>1.6292670641140776</v>
      </c>
      <c r="J1054" s="71">
        <v>100000</v>
      </c>
      <c r="K1054" s="44">
        <f t="shared" si="16"/>
        <v>162926.70641140777</v>
      </c>
    </row>
    <row r="1055" spans="1:11" s="43" customFormat="1" ht="19.7" customHeight="1" x14ac:dyDescent="0.25">
      <c r="A1055" s="43" t="s">
        <v>175</v>
      </c>
      <c r="B1055" s="1" t="s">
        <v>292</v>
      </c>
      <c r="C1055" s="1" t="s">
        <v>313</v>
      </c>
      <c r="D1055" s="1" t="s">
        <v>312</v>
      </c>
      <c r="E1055" s="45" t="str">
        <f>VLOOKUP(C1055,PROCV!E$50:G$126,3,0)</f>
        <v>Patrimônio</v>
      </c>
      <c r="F1055" s="1" t="s">
        <v>415</v>
      </c>
      <c r="G1055" s="1" t="s">
        <v>265</v>
      </c>
      <c r="H1055" s="1">
        <v>2009</v>
      </c>
      <c r="I1055" s="60">
        <f>VLOOKUP(H1055,PROCV!E$33:F$44,2,0)</f>
        <v>1.6292670641140776</v>
      </c>
      <c r="J1055" s="71">
        <v>235651</v>
      </c>
      <c r="K1055" s="44">
        <f t="shared" si="16"/>
        <v>383938.41292554652</v>
      </c>
    </row>
    <row r="1056" spans="1:11" s="43" customFormat="1" ht="19.7" customHeight="1" x14ac:dyDescent="0.25">
      <c r="A1056" s="43" t="s">
        <v>175</v>
      </c>
      <c r="B1056" s="1" t="s">
        <v>292</v>
      </c>
      <c r="C1056" s="1" t="s">
        <v>348</v>
      </c>
      <c r="D1056" s="1" t="s">
        <v>347</v>
      </c>
      <c r="E1056" s="45" t="str">
        <f>VLOOKUP(C1056,PROCV!E$50:G$126,3,0)</f>
        <v>Patrimônio</v>
      </c>
      <c r="F1056" s="1" t="s">
        <v>415</v>
      </c>
      <c r="G1056" s="1" t="s">
        <v>265</v>
      </c>
      <c r="H1056" s="1">
        <v>2009</v>
      </c>
      <c r="I1056" s="60">
        <f>VLOOKUP(H1056,PROCV!E$33:F$44,2,0)</f>
        <v>1.6292670641140776</v>
      </c>
      <c r="J1056" s="71">
        <v>1418758</v>
      </c>
      <c r="K1056" s="44">
        <f t="shared" si="16"/>
        <v>2311535.6813483606</v>
      </c>
    </row>
    <row r="1057" spans="1:11" s="43" customFormat="1" ht="19.7" customHeight="1" x14ac:dyDescent="0.25">
      <c r="A1057" s="43" t="s">
        <v>175</v>
      </c>
      <c r="B1057" s="1" t="s">
        <v>292</v>
      </c>
      <c r="C1057" s="1" t="s">
        <v>318</v>
      </c>
      <c r="D1057" s="1" t="s">
        <v>317</v>
      </c>
      <c r="E1057" s="45" t="str">
        <f>VLOOKUP(C1057,PROCV!E$50:G$126,3,0)</f>
        <v>Patrimônio</v>
      </c>
      <c r="F1057" s="1" t="s">
        <v>415</v>
      </c>
      <c r="G1057" s="1" t="s">
        <v>265</v>
      </c>
      <c r="H1057" s="1">
        <v>2009</v>
      </c>
      <c r="I1057" s="60">
        <f>VLOOKUP(H1057,PROCV!E$33:F$44,2,0)</f>
        <v>1.6292670641140776</v>
      </c>
      <c r="J1057" s="71">
        <v>2860359</v>
      </c>
      <c r="K1057" s="44">
        <f t="shared" si="16"/>
        <v>4660288.7102422789</v>
      </c>
    </row>
    <row r="1058" spans="1:11" s="43" customFormat="1" ht="19.7" customHeight="1" x14ac:dyDescent="0.25">
      <c r="A1058" s="43" t="s">
        <v>161</v>
      </c>
      <c r="B1058" s="1" t="s">
        <v>292</v>
      </c>
      <c r="C1058" s="1" t="s">
        <v>291</v>
      </c>
      <c r="D1058" s="1" t="s">
        <v>290</v>
      </c>
      <c r="E1058" s="45" t="str">
        <f>VLOOKUP(C1058,PROCV!E$50:G$126,3,0)</f>
        <v>NA</v>
      </c>
      <c r="F1058" s="1" t="s">
        <v>416</v>
      </c>
      <c r="G1058" s="1" t="s">
        <v>236</v>
      </c>
      <c r="H1058" s="1">
        <v>2009</v>
      </c>
      <c r="I1058" s="60">
        <f>VLOOKUP(H1058,PROCV!E$33:F$44,2,0)</f>
        <v>1.6292670641140776</v>
      </c>
      <c r="J1058" s="71">
        <v>25530</v>
      </c>
      <c r="K1058" s="44">
        <f t="shared" si="16"/>
        <v>41595.188146832399</v>
      </c>
    </row>
    <row r="1059" spans="1:11" s="43" customFormat="1" ht="19.7" customHeight="1" x14ac:dyDescent="0.25">
      <c r="A1059" s="43" t="s">
        <v>161</v>
      </c>
      <c r="B1059" s="1" t="s">
        <v>292</v>
      </c>
      <c r="C1059" s="1" t="s">
        <v>291</v>
      </c>
      <c r="D1059" s="1" t="s">
        <v>290</v>
      </c>
      <c r="E1059" s="45" t="str">
        <f>VLOOKUP(C1059,PROCV!E$50:G$126,3,0)</f>
        <v>NA</v>
      </c>
      <c r="F1059" s="1" t="s">
        <v>416</v>
      </c>
      <c r="G1059" s="1" t="s">
        <v>236</v>
      </c>
      <c r="H1059" s="1">
        <v>2009</v>
      </c>
      <c r="I1059" s="60">
        <f>VLOOKUP(H1059,PROCV!E$33:F$44,2,0)</f>
        <v>1.6292670641140776</v>
      </c>
      <c r="J1059" s="71">
        <v>18775</v>
      </c>
      <c r="K1059" s="44">
        <f t="shared" si="16"/>
        <v>30589.489128741807</v>
      </c>
    </row>
    <row r="1060" spans="1:11" s="43" customFormat="1" ht="19.7" customHeight="1" x14ac:dyDescent="0.25">
      <c r="A1060" s="43" t="s">
        <v>161</v>
      </c>
      <c r="B1060" s="1" t="s">
        <v>292</v>
      </c>
      <c r="C1060" s="1" t="s">
        <v>287</v>
      </c>
      <c r="D1060" s="1" t="s">
        <v>286</v>
      </c>
      <c r="E1060" s="45" t="str">
        <f>VLOOKUP(C1060,PROCV!E$50:G$126,3,0)</f>
        <v>Música</v>
      </c>
      <c r="F1060" s="1" t="s">
        <v>416</v>
      </c>
      <c r="G1060" s="1" t="s">
        <v>236</v>
      </c>
      <c r="H1060" s="1">
        <v>2009</v>
      </c>
      <c r="I1060" s="60">
        <f>VLOOKUP(H1060,PROCV!E$33:F$44,2,0)</f>
        <v>1.6292670641140776</v>
      </c>
      <c r="J1060" s="71">
        <v>161000</v>
      </c>
      <c r="K1060" s="44">
        <f t="shared" si="16"/>
        <v>262311.99732236651</v>
      </c>
    </row>
    <row r="1061" spans="1:11" s="43" customFormat="1" ht="19.7" customHeight="1" x14ac:dyDescent="0.25">
      <c r="A1061" s="43" t="s">
        <v>161</v>
      </c>
      <c r="B1061" s="1" t="s">
        <v>292</v>
      </c>
      <c r="C1061" s="1" t="s">
        <v>285</v>
      </c>
      <c r="D1061" s="1" t="s">
        <v>284</v>
      </c>
      <c r="E1061" s="45" t="str">
        <f>VLOOKUP(C1061,PROCV!E$50:G$126,3,0)</f>
        <v>Editorial</v>
      </c>
      <c r="F1061" s="1" t="s">
        <v>416</v>
      </c>
      <c r="G1061" s="1" t="s">
        <v>236</v>
      </c>
      <c r="H1061" s="1">
        <v>2009</v>
      </c>
      <c r="I1061" s="60">
        <f>VLOOKUP(H1061,PROCV!E$33:F$44,2,0)</f>
        <v>1.6292670641140776</v>
      </c>
      <c r="J1061" s="71">
        <v>29218</v>
      </c>
      <c r="K1061" s="44">
        <f t="shared" si="16"/>
        <v>47603.925079285124</v>
      </c>
    </row>
    <row r="1062" spans="1:11" s="43" customFormat="1" ht="19.7" customHeight="1" x14ac:dyDescent="0.25">
      <c r="A1062" s="43" t="s">
        <v>161</v>
      </c>
      <c r="B1062" s="1" t="s">
        <v>292</v>
      </c>
      <c r="C1062" s="1" t="s">
        <v>285</v>
      </c>
      <c r="D1062" s="1" t="s">
        <v>284</v>
      </c>
      <c r="E1062" s="45" t="str">
        <f>VLOOKUP(C1062,PROCV!E$50:G$126,3,0)</f>
        <v>Editorial</v>
      </c>
      <c r="F1062" s="1" t="s">
        <v>416</v>
      </c>
      <c r="G1062" s="1" t="s">
        <v>236</v>
      </c>
      <c r="H1062" s="1">
        <v>2009</v>
      </c>
      <c r="I1062" s="60">
        <f>VLOOKUP(H1062,PROCV!E$33:F$44,2,0)</f>
        <v>1.6292670641140776</v>
      </c>
      <c r="J1062" s="71">
        <v>29220</v>
      </c>
      <c r="K1062" s="44">
        <f t="shared" si="16"/>
        <v>47607.183613413348</v>
      </c>
    </row>
    <row r="1063" spans="1:11" s="43" customFormat="1" ht="19.7" customHeight="1" x14ac:dyDescent="0.25">
      <c r="A1063" s="43" t="s">
        <v>161</v>
      </c>
      <c r="B1063" s="1" t="s">
        <v>292</v>
      </c>
      <c r="C1063" s="1" t="s">
        <v>283</v>
      </c>
      <c r="D1063" s="1" t="s">
        <v>282</v>
      </c>
      <c r="E1063" s="45" t="str">
        <f>VLOOKUP(C1063,PROCV!E$50:G$126,3,0)</f>
        <v>Editorial</v>
      </c>
      <c r="F1063" s="1" t="s">
        <v>416</v>
      </c>
      <c r="G1063" s="1" t="s">
        <v>236</v>
      </c>
      <c r="H1063" s="1">
        <v>2009</v>
      </c>
      <c r="I1063" s="60">
        <f>VLOOKUP(H1063,PROCV!E$33:F$44,2,0)</f>
        <v>1.6292670641140776</v>
      </c>
      <c r="J1063" s="71">
        <v>1655</v>
      </c>
      <c r="K1063" s="44">
        <f t="shared" si="16"/>
        <v>2696.4369911087983</v>
      </c>
    </row>
    <row r="1064" spans="1:11" s="43" customFormat="1" ht="19.7" customHeight="1" x14ac:dyDescent="0.25">
      <c r="A1064" s="43" t="s">
        <v>161</v>
      </c>
      <c r="B1064" s="1" t="s">
        <v>292</v>
      </c>
      <c r="C1064" s="1" t="s">
        <v>269</v>
      </c>
      <c r="D1064" s="1" t="s">
        <v>268</v>
      </c>
      <c r="E1064" s="45" t="str">
        <f>VLOOKUP(C1064,PROCV!E$50:G$126,3,0)</f>
        <v>NA</v>
      </c>
      <c r="F1064" s="1" t="s">
        <v>416</v>
      </c>
      <c r="G1064" s="1" t="s">
        <v>236</v>
      </c>
      <c r="H1064" s="1">
        <v>2009</v>
      </c>
      <c r="I1064" s="60">
        <f>VLOOKUP(H1064,PROCV!E$33:F$44,2,0)</f>
        <v>1.6292670641140776</v>
      </c>
      <c r="J1064" s="71">
        <v>9343</v>
      </c>
      <c r="K1064" s="44">
        <f t="shared" si="16"/>
        <v>15222.242180017827</v>
      </c>
    </row>
    <row r="1065" spans="1:11" s="43" customFormat="1" ht="19.7" customHeight="1" x14ac:dyDescent="0.25">
      <c r="A1065" s="43" t="s">
        <v>161</v>
      </c>
      <c r="B1065" s="1" t="s">
        <v>292</v>
      </c>
      <c r="C1065" s="1" t="s">
        <v>269</v>
      </c>
      <c r="D1065" s="1" t="s">
        <v>268</v>
      </c>
      <c r="E1065" s="45" t="str">
        <f>VLOOKUP(C1065,PROCV!E$50:G$126,3,0)</f>
        <v>NA</v>
      </c>
      <c r="F1065" s="1" t="s">
        <v>416</v>
      </c>
      <c r="G1065" s="1" t="s">
        <v>236</v>
      </c>
      <c r="H1065" s="1">
        <v>2009</v>
      </c>
      <c r="I1065" s="60">
        <f>VLOOKUP(H1065,PROCV!E$33:F$44,2,0)</f>
        <v>1.6292670641140776</v>
      </c>
      <c r="J1065" s="71">
        <v>3358</v>
      </c>
      <c r="K1065" s="44">
        <f t="shared" si="16"/>
        <v>5471.0788012950725</v>
      </c>
    </row>
    <row r="1066" spans="1:11" s="43" customFormat="1" ht="19.7" customHeight="1" x14ac:dyDescent="0.25">
      <c r="A1066" s="43" t="s">
        <v>161</v>
      </c>
      <c r="B1066" s="1" t="s">
        <v>292</v>
      </c>
      <c r="C1066" s="1" t="s">
        <v>252</v>
      </c>
      <c r="D1066" s="1" t="s">
        <v>251</v>
      </c>
      <c r="E1066" s="45" t="str">
        <f>VLOOKUP(C1066,PROCV!E$50:G$126,3,0)</f>
        <v>Audiovisual</v>
      </c>
      <c r="F1066" s="1" t="s">
        <v>416</v>
      </c>
      <c r="G1066" s="1" t="s">
        <v>236</v>
      </c>
      <c r="H1066" s="1">
        <v>2009</v>
      </c>
      <c r="I1066" s="60">
        <f>VLOOKUP(H1066,PROCV!E$33:F$44,2,0)</f>
        <v>1.6292670641140776</v>
      </c>
      <c r="J1066" s="71">
        <v>21277</v>
      </c>
      <c r="K1066" s="44">
        <f t="shared" si="16"/>
        <v>34665.915323155226</v>
      </c>
    </row>
    <row r="1067" spans="1:11" s="43" customFormat="1" ht="19.7" customHeight="1" x14ac:dyDescent="0.25">
      <c r="A1067" s="43" t="s">
        <v>161</v>
      </c>
      <c r="B1067" s="1" t="s">
        <v>292</v>
      </c>
      <c r="C1067" s="1" t="s">
        <v>252</v>
      </c>
      <c r="D1067" s="1" t="s">
        <v>251</v>
      </c>
      <c r="E1067" s="45" t="str">
        <f>VLOOKUP(C1067,PROCV!E$50:G$126,3,0)</f>
        <v>Audiovisual</v>
      </c>
      <c r="F1067" s="1" t="s">
        <v>416</v>
      </c>
      <c r="G1067" s="1" t="s">
        <v>236</v>
      </c>
      <c r="H1067" s="1">
        <v>2009</v>
      </c>
      <c r="I1067" s="60">
        <f>VLOOKUP(H1067,PROCV!E$33:F$44,2,0)</f>
        <v>1.6292670641140776</v>
      </c>
      <c r="J1067" s="71">
        <v>56017</v>
      </c>
      <c r="K1067" s="44">
        <f t="shared" si="16"/>
        <v>91266.653130478284</v>
      </c>
    </row>
    <row r="1068" spans="1:11" s="43" customFormat="1" ht="19.7" customHeight="1" x14ac:dyDescent="0.25">
      <c r="A1068" s="43" t="s">
        <v>185</v>
      </c>
      <c r="B1068" s="1" t="s">
        <v>293</v>
      </c>
      <c r="C1068" s="1" t="s">
        <v>309</v>
      </c>
      <c r="D1068" s="1" t="s">
        <v>308</v>
      </c>
      <c r="E1068" s="45" t="str">
        <f>VLOOKUP(C1068,PROCV!E$50:G$126,3,0)</f>
        <v>NA</v>
      </c>
      <c r="F1068" s="1" t="s">
        <v>416</v>
      </c>
      <c r="G1068" s="1" t="s">
        <v>236</v>
      </c>
      <c r="H1068" s="1">
        <v>2009</v>
      </c>
      <c r="I1068" s="60">
        <f>VLOOKUP(H1068,PROCV!E$33:F$44,2,0)</f>
        <v>1.6292670641140776</v>
      </c>
      <c r="J1068" s="71">
        <v>1906</v>
      </c>
      <c r="K1068" s="44">
        <f t="shared" si="16"/>
        <v>3105.3830242014319</v>
      </c>
    </row>
    <row r="1069" spans="1:11" s="43" customFormat="1" ht="19.7" customHeight="1" x14ac:dyDescent="0.25">
      <c r="A1069" s="43" t="s">
        <v>185</v>
      </c>
      <c r="B1069" s="1" t="s">
        <v>293</v>
      </c>
      <c r="C1069" s="1" t="s">
        <v>291</v>
      </c>
      <c r="D1069" s="1" t="s">
        <v>290</v>
      </c>
      <c r="E1069" s="45" t="str">
        <f>VLOOKUP(C1069,PROCV!E$50:G$126,3,0)</f>
        <v>NA</v>
      </c>
      <c r="F1069" s="1" t="s">
        <v>416</v>
      </c>
      <c r="G1069" s="1" t="s">
        <v>236</v>
      </c>
      <c r="H1069" s="1">
        <v>2009</v>
      </c>
      <c r="I1069" s="60">
        <f>VLOOKUP(H1069,PROCV!E$33:F$44,2,0)</f>
        <v>1.6292670641140776</v>
      </c>
      <c r="J1069" s="71">
        <v>46758</v>
      </c>
      <c r="K1069" s="44">
        <f t="shared" si="16"/>
        <v>76181.26938384604</v>
      </c>
    </row>
    <row r="1070" spans="1:11" s="43" customFormat="1" ht="19.7" customHeight="1" x14ac:dyDescent="0.25">
      <c r="A1070" s="43" t="s">
        <v>185</v>
      </c>
      <c r="B1070" s="1" t="s">
        <v>293</v>
      </c>
      <c r="C1070" s="1" t="s">
        <v>291</v>
      </c>
      <c r="D1070" s="1" t="s">
        <v>290</v>
      </c>
      <c r="E1070" s="45" t="str">
        <f>VLOOKUP(C1070,PROCV!E$50:G$126,3,0)</f>
        <v>NA</v>
      </c>
      <c r="F1070" s="1" t="s">
        <v>416</v>
      </c>
      <c r="G1070" s="1" t="s">
        <v>236</v>
      </c>
      <c r="H1070" s="1">
        <v>2009</v>
      </c>
      <c r="I1070" s="60">
        <f>VLOOKUP(H1070,PROCV!E$33:F$44,2,0)</f>
        <v>1.6292670641140776</v>
      </c>
      <c r="J1070" s="71">
        <v>141732</v>
      </c>
      <c r="K1070" s="44">
        <f t="shared" si="16"/>
        <v>230919.27953101645</v>
      </c>
    </row>
    <row r="1071" spans="1:11" s="43" customFormat="1" ht="19.7" customHeight="1" x14ac:dyDescent="0.25">
      <c r="A1071" s="43" t="s">
        <v>185</v>
      </c>
      <c r="B1071" s="1" t="s">
        <v>293</v>
      </c>
      <c r="C1071" s="1" t="s">
        <v>291</v>
      </c>
      <c r="D1071" s="1" t="s">
        <v>290</v>
      </c>
      <c r="E1071" s="45" t="str">
        <f>VLOOKUP(C1071,PROCV!E$50:G$126,3,0)</f>
        <v>NA</v>
      </c>
      <c r="F1071" s="1" t="s">
        <v>416</v>
      </c>
      <c r="G1071" s="1" t="s">
        <v>236</v>
      </c>
      <c r="H1071" s="1">
        <v>2009</v>
      </c>
      <c r="I1071" s="60">
        <f>VLOOKUP(H1071,PROCV!E$33:F$44,2,0)</f>
        <v>1.6292670641140776</v>
      </c>
      <c r="J1071" s="71">
        <v>62365</v>
      </c>
      <c r="K1071" s="44">
        <f t="shared" si="16"/>
        <v>101609.24045347446</v>
      </c>
    </row>
    <row r="1072" spans="1:11" s="43" customFormat="1" ht="19.7" customHeight="1" x14ac:dyDescent="0.25">
      <c r="A1072" s="43" t="s">
        <v>185</v>
      </c>
      <c r="B1072" s="1" t="s">
        <v>293</v>
      </c>
      <c r="C1072" s="1" t="s">
        <v>291</v>
      </c>
      <c r="D1072" s="1" t="s">
        <v>290</v>
      </c>
      <c r="E1072" s="45" t="str">
        <f>VLOOKUP(C1072,PROCV!E$50:G$126,3,0)</f>
        <v>NA</v>
      </c>
      <c r="F1072" s="1" t="s">
        <v>416</v>
      </c>
      <c r="G1072" s="1" t="s">
        <v>236</v>
      </c>
      <c r="H1072" s="1">
        <v>2009</v>
      </c>
      <c r="I1072" s="60">
        <f>VLOOKUP(H1072,PROCV!E$33:F$44,2,0)</f>
        <v>1.6292670641140776</v>
      </c>
      <c r="J1072" s="71">
        <v>126000</v>
      </c>
      <c r="K1072" s="44">
        <f t="shared" si="16"/>
        <v>205287.65007837379</v>
      </c>
    </row>
    <row r="1073" spans="1:11" s="43" customFormat="1" ht="19.7" customHeight="1" x14ac:dyDescent="0.25">
      <c r="A1073" s="43" t="s">
        <v>185</v>
      </c>
      <c r="B1073" s="1" t="s">
        <v>293</v>
      </c>
      <c r="C1073" s="1" t="s">
        <v>291</v>
      </c>
      <c r="D1073" s="1" t="s">
        <v>290</v>
      </c>
      <c r="E1073" s="45" t="str">
        <f>VLOOKUP(C1073,PROCV!E$50:G$126,3,0)</f>
        <v>NA</v>
      </c>
      <c r="F1073" s="1" t="s">
        <v>416</v>
      </c>
      <c r="G1073" s="1" t="s">
        <v>236</v>
      </c>
      <c r="H1073" s="1">
        <v>2009</v>
      </c>
      <c r="I1073" s="60">
        <f>VLOOKUP(H1073,PROCV!E$33:F$44,2,0)</f>
        <v>1.6292670641140776</v>
      </c>
      <c r="J1073" s="71">
        <v>261600</v>
      </c>
      <c r="K1073" s="44">
        <f t="shared" si="16"/>
        <v>426216.26397224271</v>
      </c>
    </row>
    <row r="1074" spans="1:11" s="43" customFormat="1" ht="19.7" customHeight="1" x14ac:dyDescent="0.25">
      <c r="A1074" s="43" t="s">
        <v>185</v>
      </c>
      <c r="B1074" s="1" t="s">
        <v>293</v>
      </c>
      <c r="C1074" s="1" t="s">
        <v>291</v>
      </c>
      <c r="D1074" s="1" t="s">
        <v>290</v>
      </c>
      <c r="E1074" s="45" t="str">
        <f>VLOOKUP(C1074,PROCV!E$50:G$126,3,0)</f>
        <v>NA</v>
      </c>
      <c r="F1074" s="1" t="s">
        <v>416</v>
      </c>
      <c r="G1074" s="1" t="s">
        <v>236</v>
      </c>
      <c r="H1074" s="1">
        <v>2009</v>
      </c>
      <c r="I1074" s="60">
        <f>VLOOKUP(H1074,PROCV!E$33:F$44,2,0)</f>
        <v>1.6292670641140776</v>
      </c>
      <c r="J1074" s="71">
        <v>21261</v>
      </c>
      <c r="K1074" s="44">
        <f t="shared" si="16"/>
        <v>34639.847050129407</v>
      </c>
    </row>
    <row r="1075" spans="1:11" s="43" customFormat="1" ht="19.7" customHeight="1" x14ac:dyDescent="0.25">
      <c r="A1075" s="43" t="s">
        <v>185</v>
      </c>
      <c r="B1075" s="1" t="s">
        <v>293</v>
      </c>
      <c r="C1075" s="1" t="s">
        <v>291</v>
      </c>
      <c r="D1075" s="1" t="s">
        <v>290</v>
      </c>
      <c r="E1075" s="45" t="str">
        <f>VLOOKUP(C1075,PROCV!E$50:G$126,3,0)</f>
        <v>NA</v>
      </c>
      <c r="F1075" s="1" t="s">
        <v>416</v>
      </c>
      <c r="G1075" s="1" t="s">
        <v>236</v>
      </c>
      <c r="H1075" s="1">
        <v>2009</v>
      </c>
      <c r="I1075" s="60">
        <f>VLOOKUP(H1075,PROCV!E$33:F$44,2,0)</f>
        <v>1.6292670641140776</v>
      </c>
      <c r="J1075" s="71">
        <v>100000</v>
      </c>
      <c r="K1075" s="44">
        <f t="shared" si="16"/>
        <v>162926.70641140777</v>
      </c>
    </row>
    <row r="1076" spans="1:11" s="43" customFormat="1" ht="19.7" customHeight="1" x14ac:dyDescent="0.25">
      <c r="A1076" s="43" t="s">
        <v>185</v>
      </c>
      <c r="B1076" s="1" t="s">
        <v>293</v>
      </c>
      <c r="C1076" s="1" t="s">
        <v>320</v>
      </c>
      <c r="D1076" s="1" t="s">
        <v>319</v>
      </c>
      <c r="E1076" s="45" t="str">
        <f>VLOOKUP(C1076,PROCV!E$50:G$126,3,0)</f>
        <v>Música</v>
      </c>
      <c r="F1076" s="1" t="s">
        <v>416</v>
      </c>
      <c r="G1076" s="1" t="s">
        <v>236</v>
      </c>
      <c r="H1076" s="1">
        <v>2009</v>
      </c>
      <c r="I1076" s="60">
        <f>VLOOKUP(H1076,PROCV!E$33:F$44,2,0)</f>
        <v>1.6292670641140776</v>
      </c>
      <c r="J1076" s="71">
        <v>25053</v>
      </c>
      <c r="K1076" s="44">
        <f t="shared" si="16"/>
        <v>40818.027757249984</v>
      </c>
    </row>
    <row r="1077" spans="1:11" s="43" customFormat="1" ht="19.7" customHeight="1" x14ac:dyDescent="0.25">
      <c r="A1077" s="43" t="s">
        <v>185</v>
      </c>
      <c r="B1077" s="1" t="s">
        <v>293</v>
      </c>
      <c r="C1077" s="1" t="s">
        <v>289</v>
      </c>
      <c r="D1077" s="1" t="s">
        <v>288</v>
      </c>
      <c r="E1077" s="45" t="str">
        <f>VLOOKUP(C1077,PROCV!E$50:G$126,3,0)</f>
        <v>Editorial</v>
      </c>
      <c r="F1077" s="1" t="s">
        <v>416</v>
      </c>
      <c r="G1077" s="1" t="s">
        <v>236</v>
      </c>
      <c r="H1077" s="1">
        <v>2009</v>
      </c>
      <c r="I1077" s="60">
        <f>VLOOKUP(H1077,PROCV!E$33:F$44,2,0)</f>
        <v>1.6292670641140776</v>
      </c>
      <c r="J1077" s="71">
        <v>5823</v>
      </c>
      <c r="K1077" s="44">
        <f t="shared" si="16"/>
        <v>9487.2221143362749</v>
      </c>
    </row>
    <row r="1078" spans="1:11" s="43" customFormat="1" ht="19.7" customHeight="1" x14ac:dyDescent="0.25">
      <c r="A1078" s="43" t="s">
        <v>185</v>
      </c>
      <c r="B1078" s="1" t="s">
        <v>293</v>
      </c>
      <c r="C1078" s="1" t="s">
        <v>289</v>
      </c>
      <c r="D1078" s="1" t="s">
        <v>288</v>
      </c>
      <c r="E1078" s="45" t="str">
        <f>VLOOKUP(C1078,PROCV!E$50:G$126,3,0)</f>
        <v>Editorial</v>
      </c>
      <c r="F1078" s="1" t="s">
        <v>416</v>
      </c>
      <c r="G1078" s="1" t="s">
        <v>236</v>
      </c>
      <c r="H1078" s="1">
        <v>2009</v>
      </c>
      <c r="I1078" s="60">
        <f>VLOOKUP(H1078,PROCV!E$33:F$44,2,0)</f>
        <v>1.6292670641140776</v>
      </c>
      <c r="J1078" s="71">
        <v>30639</v>
      </c>
      <c r="K1078" s="44">
        <f t="shared" si="16"/>
        <v>49919.113577391225</v>
      </c>
    </row>
    <row r="1079" spans="1:11" s="43" customFormat="1" ht="19.7" customHeight="1" x14ac:dyDescent="0.25">
      <c r="A1079" s="43" t="s">
        <v>185</v>
      </c>
      <c r="B1079" s="1" t="s">
        <v>293</v>
      </c>
      <c r="C1079" s="1" t="s">
        <v>299</v>
      </c>
      <c r="D1079" s="1" t="s">
        <v>298</v>
      </c>
      <c r="E1079" s="45" t="str">
        <f>VLOOKUP(C1079,PROCV!E$50:G$126,3,0)</f>
        <v>NA</v>
      </c>
      <c r="F1079" s="1" t="s">
        <v>416</v>
      </c>
      <c r="G1079" s="1" t="s">
        <v>236</v>
      </c>
      <c r="H1079" s="1">
        <v>2009</v>
      </c>
      <c r="I1079" s="60">
        <f>VLOOKUP(H1079,PROCV!E$33:F$44,2,0)</f>
        <v>1.6292670641140776</v>
      </c>
      <c r="J1079" s="71">
        <v>2422</v>
      </c>
      <c r="K1079" s="44">
        <f t="shared" si="16"/>
        <v>3946.0848292842961</v>
      </c>
    </row>
    <row r="1080" spans="1:11" s="43" customFormat="1" ht="19.7" customHeight="1" x14ac:dyDescent="0.25">
      <c r="A1080" s="43" t="s">
        <v>185</v>
      </c>
      <c r="B1080" s="1" t="s">
        <v>293</v>
      </c>
      <c r="C1080" s="1" t="s">
        <v>299</v>
      </c>
      <c r="D1080" s="1" t="s">
        <v>298</v>
      </c>
      <c r="E1080" s="45" t="str">
        <f>VLOOKUP(C1080,PROCV!E$50:G$126,3,0)</f>
        <v>NA</v>
      </c>
      <c r="F1080" s="1" t="s">
        <v>416</v>
      </c>
      <c r="G1080" s="1" t="s">
        <v>236</v>
      </c>
      <c r="H1080" s="1">
        <v>2009</v>
      </c>
      <c r="I1080" s="60">
        <f>VLOOKUP(H1080,PROCV!E$33:F$44,2,0)</f>
        <v>1.6292670641140776</v>
      </c>
      <c r="J1080" s="71">
        <v>7518</v>
      </c>
      <c r="K1080" s="44">
        <f t="shared" si="16"/>
        <v>12248.829788009636</v>
      </c>
    </row>
    <row r="1081" spans="1:11" s="43" customFormat="1" ht="19.7" customHeight="1" x14ac:dyDescent="0.25">
      <c r="A1081" s="43" t="s">
        <v>185</v>
      </c>
      <c r="B1081" s="1" t="s">
        <v>293</v>
      </c>
      <c r="C1081" s="1" t="s">
        <v>287</v>
      </c>
      <c r="D1081" s="1" t="s">
        <v>286</v>
      </c>
      <c r="E1081" s="45" t="str">
        <f>VLOOKUP(C1081,PROCV!E$50:G$126,3,0)</f>
        <v>Música</v>
      </c>
      <c r="F1081" s="1" t="s">
        <v>416</v>
      </c>
      <c r="G1081" s="1" t="s">
        <v>236</v>
      </c>
      <c r="H1081" s="1">
        <v>2009</v>
      </c>
      <c r="I1081" s="60">
        <f>VLOOKUP(H1081,PROCV!E$33:F$44,2,0)</f>
        <v>1.6292670641140776</v>
      </c>
      <c r="J1081" s="71">
        <v>27607</v>
      </c>
      <c r="K1081" s="44">
        <f t="shared" si="16"/>
        <v>44979.17583899734</v>
      </c>
    </row>
    <row r="1082" spans="1:11" s="43" customFormat="1" ht="19.7" customHeight="1" x14ac:dyDescent="0.25">
      <c r="A1082" s="43" t="s">
        <v>185</v>
      </c>
      <c r="B1082" s="1" t="s">
        <v>293</v>
      </c>
      <c r="C1082" s="1" t="s">
        <v>287</v>
      </c>
      <c r="D1082" s="1" t="s">
        <v>286</v>
      </c>
      <c r="E1082" s="45" t="str">
        <f>VLOOKUP(C1082,PROCV!E$50:G$126,3,0)</f>
        <v>Música</v>
      </c>
      <c r="F1082" s="1" t="s">
        <v>416</v>
      </c>
      <c r="G1082" s="1" t="s">
        <v>236</v>
      </c>
      <c r="H1082" s="1">
        <v>2009</v>
      </c>
      <c r="I1082" s="60">
        <f>VLOOKUP(H1082,PROCV!E$33:F$44,2,0)</f>
        <v>1.6292670641140776</v>
      </c>
      <c r="J1082" s="71">
        <v>3536</v>
      </c>
      <c r="K1082" s="44">
        <f t="shared" si="16"/>
        <v>5761.0883387073782</v>
      </c>
    </row>
    <row r="1083" spans="1:11" s="43" customFormat="1" ht="19.7" customHeight="1" x14ac:dyDescent="0.25">
      <c r="A1083" s="43" t="s">
        <v>185</v>
      </c>
      <c r="B1083" s="1" t="s">
        <v>293</v>
      </c>
      <c r="C1083" s="1" t="s">
        <v>287</v>
      </c>
      <c r="D1083" s="1" t="s">
        <v>286</v>
      </c>
      <c r="E1083" s="45" t="str">
        <f>VLOOKUP(C1083,PROCV!E$50:G$126,3,0)</f>
        <v>Música</v>
      </c>
      <c r="F1083" s="1" t="s">
        <v>416</v>
      </c>
      <c r="G1083" s="1" t="s">
        <v>236</v>
      </c>
      <c r="H1083" s="1">
        <v>2009</v>
      </c>
      <c r="I1083" s="60">
        <f>VLOOKUP(H1083,PROCV!E$33:F$44,2,0)</f>
        <v>1.6292670641140776</v>
      </c>
      <c r="J1083" s="71">
        <v>70284</v>
      </c>
      <c r="K1083" s="44">
        <f t="shared" si="16"/>
        <v>114511.40633419383</v>
      </c>
    </row>
    <row r="1084" spans="1:11" s="43" customFormat="1" ht="19.7" customHeight="1" x14ac:dyDescent="0.25">
      <c r="A1084" s="43" t="s">
        <v>185</v>
      </c>
      <c r="B1084" s="1" t="s">
        <v>293</v>
      </c>
      <c r="C1084" s="1" t="s">
        <v>287</v>
      </c>
      <c r="D1084" s="1" t="s">
        <v>286</v>
      </c>
      <c r="E1084" s="45" t="str">
        <f>VLOOKUP(C1084,PROCV!E$50:G$126,3,0)</f>
        <v>Música</v>
      </c>
      <c r="F1084" s="1" t="s">
        <v>416</v>
      </c>
      <c r="G1084" s="1" t="s">
        <v>236</v>
      </c>
      <c r="H1084" s="1">
        <v>2009</v>
      </c>
      <c r="I1084" s="60">
        <f>VLOOKUP(H1084,PROCV!E$33:F$44,2,0)</f>
        <v>1.6292670641140776</v>
      </c>
      <c r="J1084" s="71">
        <v>151847</v>
      </c>
      <c r="K1084" s="44">
        <f t="shared" si="16"/>
        <v>247399.31588453034</v>
      </c>
    </row>
    <row r="1085" spans="1:11" s="43" customFormat="1" ht="19.7" customHeight="1" x14ac:dyDescent="0.25">
      <c r="A1085" s="43" t="s">
        <v>185</v>
      </c>
      <c r="B1085" s="1" t="s">
        <v>293</v>
      </c>
      <c r="C1085" s="1" t="s">
        <v>287</v>
      </c>
      <c r="D1085" s="1" t="s">
        <v>286</v>
      </c>
      <c r="E1085" s="45" t="str">
        <f>VLOOKUP(C1085,PROCV!E$50:G$126,3,0)</f>
        <v>Música</v>
      </c>
      <c r="F1085" s="1" t="s">
        <v>416</v>
      </c>
      <c r="G1085" s="1" t="s">
        <v>236</v>
      </c>
      <c r="H1085" s="1">
        <v>2009</v>
      </c>
      <c r="I1085" s="60">
        <f>VLOOKUP(H1085,PROCV!E$33:F$44,2,0)</f>
        <v>1.6292670641140776</v>
      </c>
      <c r="J1085" s="71">
        <v>119925</v>
      </c>
      <c r="K1085" s="44">
        <f t="shared" si="16"/>
        <v>195389.85266388077</v>
      </c>
    </row>
    <row r="1086" spans="1:11" s="43" customFormat="1" ht="19.7" customHeight="1" x14ac:dyDescent="0.25">
      <c r="A1086" s="43" t="s">
        <v>185</v>
      </c>
      <c r="B1086" s="1" t="s">
        <v>293</v>
      </c>
      <c r="C1086" s="1" t="s">
        <v>285</v>
      </c>
      <c r="D1086" s="1" t="s">
        <v>284</v>
      </c>
      <c r="E1086" s="45" t="str">
        <f>VLOOKUP(C1086,PROCV!E$50:G$126,3,0)</f>
        <v>Editorial</v>
      </c>
      <c r="F1086" s="1" t="s">
        <v>416</v>
      </c>
      <c r="G1086" s="1" t="s">
        <v>236</v>
      </c>
      <c r="H1086" s="1">
        <v>2009</v>
      </c>
      <c r="I1086" s="60">
        <f>VLOOKUP(H1086,PROCV!E$33:F$44,2,0)</f>
        <v>1.6292670641140776</v>
      </c>
      <c r="J1086" s="71">
        <v>14187</v>
      </c>
      <c r="K1086" s="44">
        <f t="shared" si="16"/>
        <v>23114.41183858642</v>
      </c>
    </row>
    <row r="1087" spans="1:11" s="43" customFormat="1" ht="19.7" customHeight="1" x14ac:dyDescent="0.25">
      <c r="A1087" s="43" t="s">
        <v>185</v>
      </c>
      <c r="B1087" s="1" t="s">
        <v>293</v>
      </c>
      <c r="C1087" s="1" t="s">
        <v>285</v>
      </c>
      <c r="D1087" s="1" t="s">
        <v>284</v>
      </c>
      <c r="E1087" s="45" t="str">
        <f>VLOOKUP(C1087,PROCV!E$50:G$126,3,0)</f>
        <v>Editorial</v>
      </c>
      <c r="F1087" s="1" t="s">
        <v>416</v>
      </c>
      <c r="G1087" s="1" t="s">
        <v>236</v>
      </c>
      <c r="H1087" s="1">
        <v>2009</v>
      </c>
      <c r="I1087" s="60">
        <f>VLOOKUP(H1087,PROCV!E$33:F$44,2,0)</f>
        <v>1.6292670641140776</v>
      </c>
      <c r="J1087" s="71">
        <v>10802</v>
      </c>
      <c r="K1087" s="44">
        <f t="shared" si="16"/>
        <v>17599.342826560267</v>
      </c>
    </row>
    <row r="1088" spans="1:11" s="43" customFormat="1" ht="19.7" customHeight="1" x14ac:dyDescent="0.25">
      <c r="A1088" s="43" t="s">
        <v>185</v>
      </c>
      <c r="B1088" s="1" t="s">
        <v>293</v>
      </c>
      <c r="C1088" s="1" t="s">
        <v>285</v>
      </c>
      <c r="D1088" s="1" t="s">
        <v>284</v>
      </c>
      <c r="E1088" s="45" t="str">
        <f>VLOOKUP(C1088,PROCV!E$50:G$126,3,0)</f>
        <v>Editorial</v>
      </c>
      <c r="F1088" s="1" t="s">
        <v>416</v>
      </c>
      <c r="G1088" s="1" t="s">
        <v>236</v>
      </c>
      <c r="H1088" s="1">
        <v>2009</v>
      </c>
      <c r="I1088" s="60">
        <f>VLOOKUP(H1088,PROCV!E$33:F$44,2,0)</f>
        <v>1.6292670641140776</v>
      </c>
      <c r="J1088" s="71">
        <v>27677</v>
      </c>
      <c r="K1088" s="44">
        <f t="shared" si="16"/>
        <v>45093.224533485329</v>
      </c>
    </row>
    <row r="1089" spans="1:11" s="43" customFormat="1" ht="19.7" customHeight="1" x14ac:dyDescent="0.25">
      <c r="A1089" s="43" t="s">
        <v>185</v>
      </c>
      <c r="B1089" s="1" t="s">
        <v>293</v>
      </c>
      <c r="C1089" s="1" t="s">
        <v>285</v>
      </c>
      <c r="D1089" s="1" t="s">
        <v>284</v>
      </c>
      <c r="E1089" s="45" t="str">
        <f>VLOOKUP(C1089,PROCV!E$50:G$126,3,0)</f>
        <v>Editorial</v>
      </c>
      <c r="F1089" s="1" t="s">
        <v>416</v>
      </c>
      <c r="G1089" s="1" t="s">
        <v>236</v>
      </c>
      <c r="H1089" s="1">
        <v>2009</v>
      </c>
      <c r="I1089" s="60">
        <f>VLOOKUP(H1089,PROCV!E$33:F$44,2,0)</f>
        <v>1.6292670641140776</v>
      </c>
      <c r="J1089" s="71">
        <v>101636</v>
      </c>
      <c r="K1089" s="44">
        <f t="shared" si="16"/>
        <v>165592.1873282984</v>
      </c>
    </row>
    <row r="1090" spans="1:11" s="43" customFormat="1" ht="19.7" customHeight="1" x14ac:dyDescent="0.25">
      <c r="A1090" s="43" t="s">
        <v>185</v>
      </c>
      <c r="B1090" s="1" t="s">
        <v>293</v>
      </c>
      <c r="C1090" s="1" t="s">
        <v>285</v>
      </c>
      <c r="D1090" s="1" t="s">
        <v>284</v>
      </c>
      <c r="E1090" s="45" t="str">
        <f>VLOOKUP(C1090,PROCV!E$50:G$126,3,0)</f>
        <v>Editorial</v>
      </c>
      <c r="F1090" s="1" t="s">
        <v>416</v>
      </c>
      <c r="G1090" s="1" t="s">
        <v>236</v>
      </c>
      <c r="H1090" s="1">
        <v>2009</v>
      </c>
      <c r="I1090" s="60">
        <f>VLOOKUP(H1090,PROCV!E$33:F$44,2,0)</f>
        <v>1.6292670641140776</v>
      </c>
      <c r="J1090" s="71">
        <v>130604</v>
      </c>
      <c r="K1090" s="44">
        <f t="shared" si="16"/>
        <v>212788.79564155499</v>
      </c>
    </row>
    <row r="1091" spans="1:11" s="43" customFormat="1" ht="19.7" customHeight="1" x14ac:dyDescent="0.25">
      <c r="A1091" s="43" t="s">
        <v>185</v>
      </c>
      <c r="B1091" s="1" t="s">
        <v>293</v>
      </c>
      <c r="C1091" s="1" t="s">
        <v>283</v>
      </c>
      <c r="D1091" s="1" t="s">
        <v>282</v>
      </c>
      <c r="E1091" s="45" t="str">
        <f>VLOOKUP(C1091,PROCV!E$50:G$126,3,0)</f>
        <v>Editorial</v>
      </c>
      <c r="F1091" s="1" t="s">
        <v>416</v>
      </c>
      <c r="G1091" s="1" t="s">
        <v>236</v>
      </c>
      <c r="H1091" s="1">
        <v>2009</v>
      </c>
      <c r="I1091" s="60">
        <f>VLOOKUP(H1091,PROCV!E$33:F$44,2,0)</f>
        <v>1.6292670641140776</v>
      </c>
      <c r="J1091" s="71">
        <v>43767</v>
      </c>
      <c r="K1091" s="44">
        <f t="shared" ref="K1091:K1154" si="17">J1091*I1091</f>
        <v>71308.131595080835</v>
      </c>
    </row>
    <row r="1092" spans="1:11" s="43" customFormat="1" ht="19.7" customHeight="1" x14ac:dyDescent="0.25">
      <c r="A1092" s="43" t="s">
        <v>185</v>
      </c>
      <c r="B1092" s="1" t="s">
        <v>293</v>
      </c>
      <c r="C1092" s="1" t="s">
        <v>283</v>
      </c>
      <c r="D1092" s="1" t="s">
        <v>282</v>
      </c>
      <c r="E1092" s="45" t="str">
        <f>VLOOKUP(C1092,PROCV!E$50:G$126,3,0)</f>
        <v>Editorial</v>
      </c>
      <c r="F1092" s="1" t="s">
        <v>416</v>
      </c>
      <c r="G1092" s="1" t="s">
        <v>236</v>
      </c>
      <c r="H1092" s="1">
        <v>2009</v>
      </c>
      <c r="I1092" s="60">
        <f>VLOOKUP(H1092,PROCV!E$33:F$44,2,0)</f>
        <v>1.6292670641140776</v>
      </c>
      <c r="J1092" s="71">
        <v>13542</v>
      </c>
      <c r="K1092" s="44">
        <f t="shared" si="17"/>
        <v>22063.534582232838</v>
      </c>
    </row>
    <row r="1093" spans="1:11" s="43" customFormat="1" ht="19.7" customHeight="1" x14ac:dyDescent="0.25">
      <c r="A1093" s="43" t="s">
        <v>185</v>
      </c>
      <c r="B1093" s="1" t="s">
        <v>293</v>
      </c>
      <c r="C1093" s="1" t="s">
        <v>283</v>
      </c>
      <c r="D1093" s="1" t="s">
        <v>282</v>
      </c>
      <c r="E1093" s="45" t="str">
        <f>VLOOKUP(C1093,PROCV!E$50:G$126,3,0)</f>
        <v>Editorial</v>
      </c>
      <c r="F1093" s="1" t="s">
        <v>416</v>
      </c>
      <c r="G1093" s="1" t="s">
        <v>236</v>
      </c>
      <c r="H1093" s="1">
        <v>2009</v>
      </c>
      <c r="I1093" s="60">
        <f>VLOOKUP(H1093,PROCV!E$33:F$44,2,0)</f>
        <v>1.6292670641140776</v>
      </c>
      <c r="J1093" s="71">
        <v>1000</v>
      </c>
      <c r="K1093" s="44">
        <f t="shared" si="17"/>
        <v>1629.2670641140776</v>
      </c>
    </row>
    <row r="1094" spans="1:11" s="43" customFormat="1" ht="19.7" customHeight="1" x14ac:dyDescent="0.25">
      <c r="A1094" s="43" t="s">
        <v>185</v>
      </c>
      <c r="B1094" s="1" t="s">
        <v>293</v>
      </c>
      <c r="C1094" s="1" t="s">
        <v>281</v>
      </c>
      <c r="D1094" s="1" t="s">
        <v>280</v>
      </c>
      <c r="E1094" s="45" t="str">
        <f>VLOOKUP(C1094,PROCV!E$50:G$126,3,0)</f>
        <v>Música</v>
      </c>
      <c r="F1094" s="1" t="s">
        <v>416</v>
      </c>
      <c r="G1094" s="1" t="s">
        <v>236</v>
      </c>
      <c r="H1094" s="1">
        <v>2009</v>
      </c>
      <c r="I1094" s="60">
        <f>VLOOKUP(H1094,PROCV!E$33:F$44,2,0)</f>
        <v>1.6292670641140776</v>
      </c>
      <c r="J1094" s="71">
        <v>171199</v>
      </c>
      <c r="K1094" s="44">
        <f t="shared" si="17"/>
        <v>278928.89210926596</v>
      </c>
    </row>
    <row r="1095" spans="1:11" s="43" customFormat="1" ht="19.7" customHeight="1" x14ac:dyDescent="0.25">
      <c r="A1095" s="43" t="s">
        <v>185</v>
      </c>
      <c r="B1095" s="1" t="s">
        <v>293</v>
      </c>
      <c r="C1095" s="1" t="s">
        <v>281</v>
      </c>
      <c r="D1095" s="1" t="s">
        <v>280</v>
      </c>
      <c r="E1095" s="45" t="str">
        <f>VLOOKUP(C1095,PROCV!E$50:G$126,3,0)</f>
        <v>Música</v>
      </c>
      <c r="F1095" s="1" t="s">
        <v>416</v>
      </c>
      <c r="G1095" s="1" t="s">
        <v>236</v>
      </c>
      <c r="H1095" s="1">
        <v>2009</v>
      </c>
      <c r="I1095" s="60">
        <f>VLOOKUP(H1095,PROCV!E$33:F$44,2,0)</f>
        <v>1.6292670641140776</v>
      </c>
      <c r="J1095" s="71">
        <v>82332</v>
      </c>
      <c r="K1095" s="44">
        <f t="shared" si="17"/>
        <v>134140.81592264023</v>
      </c>
    </row>
    <row r="1096" spans="1:11" s="43" customFormat="1" ht="19.7" customHeight="1" x14ac:dyDescent="0.25">
      <c r="A1096" s="43" t="s">
        <v>185</v>
      </c>
      <c r="B1096" s="1" t="s">
        <v>293</v>
      </c>
      <c r="C1096" s="1" t="s">
        <v>279</v>
      </c>
      <c r="D1096" s="1" t="s">
        <v>278</v>
      </c>
      <c r="E1096" s="45" t="str">
        <f>VLOOKUP(C1096,PROCV!E$50:G$126,3,0)</f>
        <v>Editorial</v>
      </c>
      <c r="F1096" s="1" t="s">
        <v>416</v>
      </c>
      <c r="G1096" s="1" t="s">
        <v>236</v>
      </c>
      <c r="H1096" s="1">
        <v>2009</v>
      </c>
      <c r="I1096" s="60">
        <f>VLOOKUP(H1096,PROCV!E$33:F$44,2,0)</f>
        <v>1.6292670641140776</v>
      </c>
      <c r="J1096" s="71">
        <v>14387</v>
      </c>
      <c r="K1096" s="44">
        <f t="shared" si="17"/>
        <v>23440.265251409233</v>
      </c>
    </row>
    <row r="1097" spans="1:11" s="43" customFormat="1" ht="19.7" customHeight="1" x14ac:dyDescent="0.25">
      <c r="A1097" s="43" t="s">
        <v>185</v>
      </c>
      <c r="B1097" s="1" t="s">
        <v>293</v>
      </c>
      <c r="C1097" s="1" t="s">
        <v>279</v>
      </c>
      <c r="D1097" s="1" t="s">
        <v>278</v>
      </c>
      <c r="E1097" s="45" t="str">
        <f>VLOOKUP(C1097,PROCV!E$50:G$126,3,0)</f>
        <v>Editorial</v>
      </c>
      <c r="F1097" s="1" t="s">
        <v>416</v>
      </c>
      <c r="G1097" s="1" t="s">
        <v>236</v>
      </c>
      <c r="H1097" s="1">
        <v>2009</v>
      </c>
      <c r="I1097" s="60">
        <f>VLOOKUP(H1097,PROCV!E$33:F$44,2,0)</f>
        <v>1.6292670641140776</v>
      </c>
      <c r="J1097" s="71">
        <v>48696</v>
      </c>
      <c r="K1097" s="44">
        <f t="shared" si="17"/>
        <v>79338.788954099131</v>
      </c>
    </row>
    <row r="1098" spans="1:11" s="43" customFormat="1" ht="19.7" customHeight="1" x14ac:dyDescent="0.25">
      <c r="A1098" s="43" t="s">
        <v>185</v>
      </c>
      <c r="B1098" s="1" t="s">
        <v>293</v>
      </c>
      <c r="C1098" s="1" t="s">
        <v>277</v>
      </c>
      <c r="D1098" s="1" t="s">
        <v>276</v>
      </c>
      <c r="E1098" s="45" t="str">
        <f>VLOOKUP(C1098,PROCV!E$50:G$126,3,0)</f>
        <v>Editorial</v>
      </c>
      <c r="F1098" s="1" t="s">
        <v>416</v>
      </c>
      <c r="G1098" s="1" t="s">
        <v>236</v>
      </c>
      <c r="H1098" s="1">
        <v>2009</v>
      </c>
      <c r="I1098" s="60">
        <f>VLOOKUP(H1098,PROCV!E$33:F$44,2,0)</f>
        <v>1.6292670641140776</v>
      </c>
      <c r="J1098" s="71">
        <v>18410</v>
      </c>
      <c r="K1098" s="44">
        <f t="shared" si="17"/>
        <v>29994.806650340168</v>
      </c>
    </row>
    <row r="1099" spans="1:11" s="43" customFormat="1" ht="19.7" customHeight="1" x14ac:dyDescent="0.25">
      <c r="A1099" s="43" t="s">
        <v>185</v>
      </c>
      <c r="B1099" s="1" t="s">
        <v>293</v>
      </c>
      <c r="C1099" s="1" t="s">
        <v>275</v>
      </c>
      <c r="D1099" s="1" t="s">
        <v>274</v>
      </c>
      <c r="E1099" s="45" t="str">
        <f>VLOOKUP(C1099,PROCV!E$50:G$126,3,0)</f>
        <v>Editorial</v>
      </c>
      <c r="F1099" s="1" t="s">
        <v>416</v>
      </c>
      <c r="G1099" s="1" t="s">
        <v>236</v>
      </c>
      <c r="H1099" s="1">
        <v>2009</v>
      </c>
      <c r="I1099" s="60">
        <f>VLOOKUP(H1099,PROCV!E$33:F$44,2,0)</f>
        <v>1.6292670641140776</v>
      </c>
      <c r="J1099" s="71">
        <v>4509</v>
      </c>
      <c r="K1099" s="44">
        <f t="shared" si="17"/>
        <v>7346.3651920903758</v>
      </c>
    </row>
    <row r="1100" spans="1:11" s="43" customFormat="1" ht="19.7" customHeight="1" x14ac:dyDescent="0.25">
      <c r="A1100" s="43" t="s">
        <v>185</v>
      </c>
      <c r="B1100" s="1" t="s">
        <v>293</v>
      </c>
      <c r="C1100" s="1" t="s">
        <v>275</v>
      </c>
      <c r="D1100" s="1" t="s">
        <v>274</v>
      </c>
      <c r="E1100" s="45" t="str">
        <f>VLOOKUP(C1100,PROCV!E$50:G$126,3,0)</f>
        <v>Editorial</v>
      </c>
      <c r="F1100" s="1" t="s">
        <v>416</v>
      </c>
      <c r="G1100" s="1" t="s">
        <v>236</v>
      </c>
      <c r="H1100" s="1">
        <v>2009</v>
      </c>
      <c r="I1100" s="60">
        <f>VLOOKUP(H1100,PROCV!E$33:F$44,2,0)</f>
        <v>1.6292670641140776</v>
      </c>
      <c r="J1100" s="71">
        <v>32821</v>
      </c>
      <c r="K1100" s="44">
        <f t="shared" si="17"/>
        <v>53474.174311288145</v>
      </c>
    </row>
    <row r="1101" spans="1:11" s="43" customFormat="1" ht="19.7" customHeight="1" x14ac:dyDescent="0.25">
      <c r="A1101" s="43" t="s">
        <v>185</v>
      </c>
      <c r="B1101" s="1" t="s">
        <v>293</v>
      </c>
      <c r="C1101" s="1" t="s">
        <v>275</v>
      </c>
      <c r="D1101" s="1" t="s">
        <v>274</v>
      </c>
      <c r="E1101" s="45" t="str">
        <f>VLOOKUP(C1101,PROCV!E$50:G$126,3,0)</f>
        <v>Editorial</v>
      </c>
      <c r="F1101" s="1" t="s">
        <v>416</v>
      </c>
      <c r="G1101" s="1" t="s">
        <v>236</v>
      </c>
      <c r="H1101" s="1">
        <v>2009</v>
      </c>
      <c r="I1101" s="60">
        <f>VLOOKUP(H1101,PROCV!E$33:F$44,2,0)</f>
        <v>1.6292670641140776</v>
      </c>
      <c r="J1101" s="71">
        <v>10000</v>
      </c>
      <c r="K1101" s="44">
        <f t="shared" si="17"/>
        <v>16292.670641140776</v>
      </c>
    </row>
    <row r="1102" spans="1:11" s="43" customFormat="1" ht="19.7" customHeight="1" x14ac:dyDescent="0.25">
      <c r="A1102" s="43" t="s">
        <v>185</v>
      </c>
      <c r="B1102" s="1" t="s">
        <v>293</v>
      </c>
      <c r="C1102" s="1" t="s">
        <v>275</v>
      </c>
      <c r="D1102" s="1" t="s">
        <v>274</v>
      </c>
      <c r="E1102" s="45" t="str">
        <f>VLOOKUP(C1102,PROCV!E$50:G$126,3,0)</f>
        <v>Editorial</v>
      </c>
      <c r="F1102" s="1" t="s">
        <v>416</v>
      </c>
      <c r="G1102" s="1" t="s">
        <v>236</v>
      </c>
      <c r="H1102" s="1">
        <v>2009</v>
      </c>
      <c r="I1102" s="60">
        <f>VLOOKUP(H1102,PROCV!E$33:F$44,2,0)</f>
        <v>1.6292670641140776</v>
      </c>
      <c r="J1102" s="71">
        <v>52423</v>
      </c>
      <c r="K1102" s="44">
        <f t="shared" si="17"/>
        <v>85411.067302052295</v>
      </c>
    </row>
    <row r="1103" spans="1:11" s="43" customFormat="1" ht="19.7" customHeight="1" x14ac:dyDescent="0.25">
      <c r="A1103" s="43" t="s">
        <v>185</v>
      </c>
      <c r="B1103" s="1" t="s">
        <v>293</v>
      </c>
      <c r="C1103" s="1" t="s">
        <v>307</v>
      </c>
      <c r="D1103" s="1" t="s">
        <v>306</v>
      </c>
      <c r="E1103" s="45" t="str">
        <f>VLOOKUP(C1103,PROCV!E$50:G$126,3,0)</f>
        <v>NA</v>
      </c>
      <c r="F1103" s="1" t="s">
        <v>416</v>
      </c>
      <c r="G1103" s="1" t="s">
        <v>236</v>
      </c>
      <c r="H1103" s="1">
        <v>2009</v>
      </c>
      <c r="I1103" s="60">
        <f>VLOOKUP(H1103,PROCV!E$33:F$44,2,0)</f>
        <v>1.6292670641140776</v>
      </c>
      <c r="J1103" s="71">
        <v>10000</v>
      </c>
      <c r="K1103" s="44">
        <f t="shared" si="17"/>
        <v>16292.670641140776</v>
      </c>
    </row>
    <row r="1104" spans="1:11" s="43" customFormat="1" ht="19.7" customHeight="1" x14ac:dyDescent="0.25">
      <c r="A1104" s="43" t="s">
        <v>185</v>
      </c>
      <c r="B1104" s="1" t="s">
        <v>293</v>
      </c>
      <c r="C1104" s="1" t="s">
        <v>273</v>
      </c>
      <c r="D1104" s="1" t="s">
        <v>272</v>
      </c>
      <c r="E1104" s="45" t="str">
        <f>VLOOKUP(C1104,PROCV!E$50:G$126,3,0)</f>
        <v>Editorial</v>
      </c>
      <c r="F1104" s="1" t="s">
        <v>416</v>
      </c>
      <c r="G1104" s="1" t="s">
        <v>236</v>
      </c>
      <c r="H1104" s="1">
        <v>2009</v>
      </c>
      <c r="I1104" s="60">
        <f>VLOOKUP(H1104,PROCV!E$33:F$44,2,0)</f>
        <v>1.6292670641140776</v>
      </c>
      <c r="J1104" s="71">
        <v>10788</v>
      </c>
      <c r="K1104" s="44">
        <f t="shared" si="17"/>
        <v>17576.533087662669</v>
      </c>
    </row>
    <row r="1105" spans="1:11" s="43" customFormat="1" ht="19.7" customHeight="1" x14ac:dyDescent="0.25">
      <c r="A1105" s="43" t="s">
        <v>185</v>
      </c>
      <c r="B1105" s="1" t="s">
        <v>293</v>
      </c>
      <c r="C1105" s="1" t="s">
        <v>273</v>
      </c>
      <c r="D1105" s="1" t="s">
        <v>272</v>
      </c>
      <c r="E1105" s="45" t="str">
        <f>VLOOKUP(C1105,PROCV!E$50:G$126,3,0)</f>
        <v>Editorial</v>
      </c>
      <c r="F1105" s="1" t="s">
        <v>416</v>
      </c>
      <c r="G1105" s="1" t="s">
        <v>236</v>
      </c>
      <c r="H1105" s="1">
        <v>2009</v>
      </c>
      <c r="I1105" s="60">
        <f>VLOOKUP(H1105,PROCV!E$33:F$44,2,0)</f>
        <v>1.6292670641140776</v>
      </c>
      <c r="J1105" s="71">
        <v>11953</v>
      </c>
      <c r="K1105" s="44">
        <f t="shared" si="17"/>
        <v>19474.62921735557</v>
      </c>
    </row>
    <row r="1106" spans="1:11" s="43" customFormat="1" ht="19.7" customHeight="1" x14ac:dyDescent="0.25">
      <c r="A1106" s="43" t="s">
        <v>185</v>
      </c>
      <c r="B1106" s="1" t="s">
        <v>293</v>
      </c>
      <c r="C1106" s="1" t="s">
        <v>271</v>
      </c>
      <c r="D1106" s="1" t="s">
        <v>270</v>
      </c>
      <c r="E1106" s="45" t="str">
        <f>VLOOKUP(C1106,PROCV!E$50:G$126,3,0)</f>
        <v>Editorial</v>
      </c>
      <c r="F1106" s="1" t="s">
        <v>416</v>
      </c>
      <c r="G1106" s="1" t="s">
        <v>236</v>
      </c>
      <c r="H1106" s="1">
        <v>2009</v>
      </c>
      <c r="I1106" s="60">
        <f>VLOOKUP(H1106,PROCV!E$33:F$44,2,0)</f>
        <v>1.6292670641140776</v>
      </c>
      <c r="J1106" s="71">
        <v>34316</v>
      </c>
      <c r="K1106" s="44">
        <f t="shared" si="17"/>
        <v>55909.928572138684</v>
      </c>
    </row>
    <row r="1107" spans="1:11" s="43" customFormat="1" ht="19.7" customHeight="1" x14ac:dyDescent="0.25">
      <c r="A1107" s="43" t="s">
        <v>185</v>
      </c>
      <c r="B1107" s="1" t="s">
        <v>293</v>
      </c>
      <c r="C1107" s="1" t="s">
        <v>271</v>
      </c>
      <c r="D1107" s="1" t="s">
        <v>270</v>
      </c>
      <c r="E1107" s="45" t="str">
        <f>VLOOKUP(C1107,PROCV!E$50:G$126,3,0)</f>
        <v>Editorial</v>
      </c>
      <c r="F1107" s="1" t="s">
        <v>416</v>
      </c>
      <c r="G1107" s="1" t="s">
        <v>236</v>
      </c>
      <c r="H1107" s="1">
        <v>2009</v>
      </c>
      <c r="I1107" s="60">
        <f>VLOOKUP(H1107,PROCV!E$33:F$44,2,0)</f>
        <v>1.6292670641140776</v>
      </c>
      <c r="J1107" s="71">
        <v>10000</v>
      </c>
      <c r="K1107" s="44">
        <f t="shared" si="17"/>
        <v>16292.670641140776</v>
      </c>
    </row>
    <row r="1108" spans="1:11" s="43" customFormat="1" ht="19.7" customHeight="1" x14ac:dyDescent="0.25">
      <c r="A1108" s="43" t="s">
        <v>185</v>
      </c>
      <c r="B1108" s="1" t="s">
        <v>293</v>
      </c>
      <c r="C1108" s="1" t="s">
        <v>315</v>
      </c>
      <c r="D1108" s="1" t="s">
        <v>314</v>
      </c>
      <c r="E1108" s="45" t="str">
        <f>VLOOKUP(C1108,PROCV!E$50:G$126,3,0)</f>
        <v>Editorial</v>
      </c>
      <c r="F1108" s="1" t="s">
        <v>416</v>
      </c>
      <c r="G1108" s="1" t="s">
        <v>236</v>
      </c>
      <c r="H1108" s="1">
        <v>2009</v>
      </c>
      <c r="I1108" s="60">
        <f>VLOOKUP(H1108,PROCV!E$33:F$44,2,0)</f>
        <v>1.6292670641140776</v>
      </c>
      <c r="J1108" s="71">
        <v>21935</v>
      </c>
      <c r="K1108" s="44">
        <f t="shared" si="17"/>
        <v>35737.973051342291</v>
      </c>
    </row>
    <row r="1109" spans="1:11" s="43" customFormat="1" ht="19.7" customHeight="1" x14ac:dyDescent="0.25">
      <c r="A1109" s="43" t="s">
        <v>185</v>
      </c>
      <c r="B1109" s="1" t="s">
        <v>293</v>
      </c>
      <c r="C1109" s="1" t="s">
        <v>315</v>
      </c>
      <c r="D1109" s="1" t="s">
        <v>314</v>
      </c>
      <c r="E1109" s="45" t="str">
        <f>VLOOKUP(C1109,PROCV!E$50:G$126,3,0)</f>
        <v>Editorial</v>
      </c>
      <c r="F1109" s="1" t="s">
        <v>416</v>
      </c>
      <c r="G1109" s="1" t="s">
        <v>236</v>
      </c>
      <c r="H1109" s="1">
        <v>2009</v>
      </c>
      <c r="I1109" s="60">
        <f>VLOOKUP(H1109,PROCV!E$33:F$44,2,0)</f>
        <v>1.6292670641140776</v>
      </c>
      <c r="J1109" s="71">
        <v>11270</v>
      </c>
      <c r="K1109" s="44">
        <f t="shared" si="17"/>
        <v>18361.839812565653</v>
      </c>
    </row>
    <row r="1110" spans="1:11" s="43" customFormat="1" ht="19.7" customHeight="1" x14ac:dyDescent="0.25">
      <c r="A1110" s="43" t="s">
        <v>185</v>
      </c>
      <c r="B1110" s="1" t="s">
        <v>293</v>
      </c>
      <c r="C1110" s="1" t="s">
        <v>315</v>
      </c>
      <c r="D1110" s="1" t="s">
        <v>314</v>
      </c>
      <c r="E1110" s="45" t="str">
        <f>VLOOKUP(C1110,PROCV!E$50:G$126,3,0)</f>
        <v>Editorial</v>
      </c>
      <c r="F1110" s="1" t="s">
        <v>416</v>
      </c>
      <c r="G1110" s="1" t="s">
        <v>236</v>
      </c>
      <c r="H1110" s="1">
        <v>2009</v>
      </c>
      <c r="I1110" s="60">
        <f>VLOOKUP(H1110,PROCV!E$33:F$44,2,0)</f>
        <v>1.6292670641140776</v>
      </c>
      <c r="J1110" s="71">
        <v>23525</v>
      </c>
      <c r="K1110" s="44">
        <f t="shared" si="17"/>
        <v>38328.507683283678</v>
      </c>
    </row>
    <row r="1111" spans="1:11" s="43" customFormat="1" ht="19.7" customHeight="1" x14ac:dyDescent="0.25">
      <c r="A1111" s="43" t="s">
        <v>185</v>
      </c>
      <c r="B1111" s="1" t="s">
        <v>293</v>
      </c>
      <c r="C1111" s="1" t="s">
        <v>315</v>
      </c>
      <c r="D1111" s="1" t="s">
        <v>314</v>
      </c>
      <c r="E1111" s="45" t="str">
        <f>VLOOKUP(C1111,PROCV!E$50:G$126,3,0)</f>
        <v>Editorial</v>
      </c>
      <c r="F1111" s="1" t="s">
        <v>416</v>
      </c>
      <c r="G1111" s="1" t="s">
        <v>236</v>
      </c>
      <c r="H1111" s="1">
        <v>2009</v>
      </c>
      <c r="I1111" s="60">
        <f>VLOOKUP(H1111,PROCV!E$33:F$44,2,0)</f>
        <v>1.6292670641140776</v>
      </c>
      <c r="J1111" s="71">
        <v>4507</v>
      </c>
      <c r="K1111" s="44">
        <f t="shared" si="17"/>
        <v>7343.1066579621474</v>
      </c>
    </row>
    <row r="1112" spans="1:11" s="43" customFormat="1" ht="19.7" customHeight="1" x14ac:dyDescent="0.25">
      <c r="A1112" s="43" t="s">
        <v>185</v>
      </c>
      <c r="B1112" s="1" t="s">
        <v>293</v>
      </c>
      <c r="C1112" s="1" t="s">
        <v>269</v>
      </c>
      <c r="D1112" s="1" t="s">
        <v>268</v>
      </c>
      <c r="E1112" s="45" t="str">
        <f>VLOOKUP(C1112,PROCV!E$50:G$126,3,0)</f>
        <v>NA</v>
      </c>
      <c r="F1112" s="1" t="s">
        <v>416</v>
      </c>
      <c r="G1112" s="1" t="s">
        <v>236</v>
      </c>
      <c r="H1112" s="1">
        <v>2009</v>
      </c>
      <c r="I1112" s="60">
        <f>VLOOKUP(H1112,PROCV!E$33:F$44,2,0)</f>
        <v>1.6292670641140776</v>
      </c>
      <c r="J1112" s="71">
        <v>49443</v>
      </c>
      <c r="K1112" s="44">
        <f t="shared" si="17"/>
        <v>80555.851450992341</v>
      </c>
    </row>
    <row r="1113" spans="1:11" s="43" customFormat="1" ht="19.7" customHeight="1" x14ac:dyDescent="0.25">
      <c r="A1113" s="43" t="s">
        <v>185</v>
      </c>
      <c r="B1113" s="1" t="s">
        <v>293</v>
      </c>
      <c r="C1113" s="1" t="s">
        <v>269</v>
      </c>
      <c r="D1113" s="1" t="s">
        <v>268</v>
      </c>
      <c r="E1113" s="45" t="str">
        <f>VLOOKUP(C1113,PROCV!E$50:G$126,3,0)</f>
        <v>NA</v>
      </c>
      <c r="F1113" s="1" t="s">
        <v>416</v>
      </c>
      <c r="G1113" s="1" t="s">
        <v>236</v>
      </c>
      <c r="H1113" s="1">
        <v>2009</v>
      </c>
      <c r="I1113" s="60">
        <f>VLOOKUP(H1113,PROCV!E$33:F$44,2,0)</f>
        <v>1.6292670641140776</v>
      </c>
      <c r="J1113" s="71">
        <v>97320</v>
      </c>
      <c r="K1113" s="44">
        <f t="shared" si="17"/>
        <v>158560.27067958203</v>
      </c>
    </row>
    <row r="1114" spans="1:11" s="43" customFormat="1" ht="19.7" customHeight="1" x14ac:dyDescent="0.25">
      <c r="A1114" s="43" t="s">
        <v>185</v>
      </c>
      <c r="B1114" s="1" t="s">
        <v>293</v>
      </c>
      <c r="C1114" s="1" t="s">
        <v>269</v>
      </c>
      <c r="D1114" s="1" t="s">
        <v>268</v>
      </c>
      <c r="E1114" s="45" t="str">
        <f>VLOOKUP(C1114,PROCV!E$50:G$126,3,0)</f>
        <v>NA</v>
      </c>
      <c r="F1114" s="1" t="s">
        <v>416</v>
      </c>
      <c r="G1114" s="1" t="s">
        <v>236</v>
      </c>
      <c r="H1114" s="1">
        <v>2009</v>
      </c>
      <c r="I1114" s="60">
        <f>VLOOKUP(H1114,PROCV!E$33:F$44,2,0)</f>
        <v>1.6292670641140776</v>
      </c>
      <c r="J1114" s="1">
        <v>948</v>
      </c>
      <c r="K1114" s="44">
        <f t="shared" si="17"/>
        <v>1544.5451767801455</v>
      </c>
    </row>
    <row r="1115" spans="1:11" s="43" customFormat="1" ht="19.7" customHeight="1" x14ac:dyDescent="0.25">
      <c r="A1115" s="43" t="s">
        <v>185</v>
      </c>
      <c r="B1115" s="1" t="s">
        <v>293</v>
      </c>
      <c r="C1115" s="1" t="s">
        <v>269</v>
      </c>
      <c r="D1115" s="1" t="s">
        <v>268</v>
      </c>
      <c r="E1115" s="45" t="str">
        <f>VLOOKUP(C1115,PROCV!E$50:G$126,3,0)</f>
        <v>NA</v>
      </c>
      <c r="F1115" s="1" t="s">
        <v>416</v>
      </c>
      <c r="G1115" s="1" t="s">
        <v>236</v>
      </c>
      <c r="H1115" s="1">
        <v>2009</v>
      </c>
      <c r="I1115" s="60">
        <f>VLOOKUP(H1115,PROCV!E$33:F$44,2,0)</f>
        <v>1.6292670641140776</v>
      </c>
      <c r="J1115" s="71">
        <v>533800</v>
      </c>
      <c r="K1115" s="44">
        <f t="shared" si="17"/>
        <v>869702.75882409466</v>
      </c>
    </row>
    <row r="1116" spans="1:11" s="43" customFormat="1" ht="19.7" customHeight="1" x14ac:dyDescent="0.25">
      <c r="A1116" s="43" t="s">
        <v>185</v>
      </c>
      <c r="B1116" s="1" t="s">
        <v>293</v>
      </c>
      <c r="C1116" s="1" t="s">
        <v>269</v>
      </c>
      <c r="D1116" s="1" t="s">
        <v>268</v>
      </c>
      <c r="E1116" s="45" t="str">
        <f>VLOOKUP(C1116,PROCV!E$50:G$126,3,0)</f>
        <v>NA</v>
      </c>
      <c r="F1116" s="1" t="s">
        <v>416</v>
      </c>
      <c r="G1116" s="1" t="s">
        <v>236</v>
      </c>
      <c r="H1116" s="1">
        <v>2009</v>
      </c>
      <c r="I1116" s="60">
        <f>VLOOKUP(H1116,PROCV!E$33:F$44,2,0)</f>
        <v>1.6292670641140776</v>
      </c>
      <c r="J1116" s="71">
        <v>1320</v>
      </c>
      <c r="K1116" s="44">
        <f t="shared" si="17"/>
        <v>2150.6325246305823</v>
      </c>
    </row>
    <row r="1117" spans="1:11" s="43" customFormat="1" ht="19.7" customHeight="1" x14ac:dyDescent="0.25">
      <c r="A1117" s="43" t="s">
        <v>185</v>
      </c>
      <c r="B1117" s="1" t="s">
        <v>293</v>
      </c>
      <c r="C1117" s="1" t="s">
        <v>269</v>
      </c>
      <c r="D1117" s="1" t="s">
        <v>268</v>
      </c>
      <c r="E1117" s="45" t="str">
        <f>VLOOKUP(C1117,PROCV!E$50:G$126,3,0)</f>
        <v>NA</v>
      </c>
      <c r="F1117" s="1" t="s">
        <v>416</v>
      </c>
      <c r="G1117" s="1" t="s">
        <v>236</v>
      </c>
      <c r="H1117" s="1">
        <v>2009</v>
      </c>
      <c r="I1117" s="60">
        <f>VLOOKUP(H1117,PROCV!E$33:F$44,2,0)</f>
        <v>1.6292670641140776</v>
      </c>
      <c r="J1117" s="71">
        <v>720000</v>
      </c>
      <c r="K1117" s="44">
        <f t="shared" si="17"/>
        <v>1173072.2861621359</v>
      </c>
    </row>
    <row r="1118" spans="1:11" s="43" customFormat="1" ht="19.7" customHeight="1" x14ac:dyDescent="0.25">
      <c r="A1118" s="43" t="s">
        <v>185</v>
      </c>
      <c r="B1118" s="1" t="s">
        <v>293</v>
      </c>
      <c r="C1118" s="1" t="s">
        <v>269</v>
      </c>
      <c r="D1118" s="1" t="s">
        <v>268</v>
      </c>
      <c r="E1118" s="45" t="str">
        <f>VLOOKUP(C1118,PROCV!E$50:G$126,3,0)</f>
        <v>NA</v>
      </c>
      <c r="F1118" s="1" t="s">
        <v>416</v>
      </c>
      <c r="G1118" s="1" t="s">
        <v>236</v>
      </c>
      <c r="H1118" s="1">
        <v>2009</v>
      </c>
      <c r="I1118" s="60">
        <f>VLOOKUP(H1118,PROCV!E$33:F$44,2,0)</f>
        <v>1.6292670641140776</v>
      </c>
      <c r="J1118" s="71">
        <v>63000</v>
      </c>
      <c r="K1118" s="44">
        <f t="shared" si="17"/>
        <v>102643.82503918689</v>
      </c>
    </row>
    <row r="1119" spans="1:11" s="43" customFormat="1" ht="19.7" customHeight="1" x14ac:dyDescent="0.25">
      <c r="A1119" s="43" t="s">
        <v>185</v>
      </c>
      <c r="B1119" s="1" t="s">
        <v>293</v>
      </c>
      <c r="C1119" s="1" t="s">
        <v>269</v>
      </c>
      <c r="D1119" s="1" t="s">
        <v>268</v>
      </c>
      <c r="E1119" s="45" t="str">
        <f>VLOOKUP(C1119,PROCV!E$50:G$126,3,0)</f>
        <v>NA</v>
      </c>
      <c r="F1119" s="1" t="s">
        <v>416</v>
      </c>
      <c r="G1119" s="1" t="s">
        <v>236</v>
      </c>
      <c r="H1119" s="1">
        <v>2009</v>
      </c>
      <c r="I1119" s="60">
        <f>VLOOKUP(H1119,PROCV!E$33:F$44,2,0)</f>
        <v>1.6292670641140776</v>
      </c>
      <c r="J1119" s="71">
        <v>160675</v>
      </c>
      <c r="K1119" s="44">
        <f t="shared" si="17"/>
        <v>261782.48552652943</v>
      </c>
    </row>
    <row r="1120" spans="1:11" s="43" customFormat="1" ht="19.7" customHeight="1" x14ac:dyDescent="0.25">
      <c r="A1120" s="43" t="s">
        <v>185</v>
      </c>
      <c r="B1120" s="1" t="s">
        <v>293</v>
      </c>
      <c r="C1120" s="1" t="s">
        <v>269</v>
      </c>
      <c r="D1120" s="1" t="s">
        <v>268</v>
      </c>
      <c r="E1120" s="45" t="str">
        <f>VLOOKUP(C1120,PROCV!E$50:G$126,3,0)</f>
        <v>NA</v>
      </c>
      <c r="F1120" s="1" t="s">
        <v>416</v>
      </c>
      <c r="G1120" s="1" t="s">
        <v>236</v>
      </c>
      <c r="H1120" s="1">
        <v>2009</v>
      </c>
      <c r="I1120" s="60">
        <f>VLOOKUP(H1120,PROCV!E$33:F$44,2,0)</f>
        <v>1.6292670641140776</v>
      </c>
      <c r="J1120" s="71">
        <v>2000000</v>
      </c>
      <c r="K1120" s="44">
        <f t="shared" si="17"/>
        <v>3258534.1282281554</v>
      </c>
    </row>
    <row r="1121" spans="1:11" s="43" customFormat="1" ht="19.7" customHeight="1" x14ac:dyDescent="0.25">
      <c r="A1121" s="43" t="s">
        <v>185</v>
      </c>
      <c r="B1121" s="1" t="s">
        <v>293</v>
      </c>
      <c r="C1121" s="1" t="s">
        <v>269</v>
      </c>
      <c r="D1121" s="1" t="s">
        <v>268</v>
      </c>
      <c r="E1121" s="45" t="str">
        <f>VLOOKUP(C1121,PROCV!E$50:G$126,3,0)</f>
        <v>NA</v>
      </c>
      <c r="F1121" s="1" t="s">
        <v>416</v>
      </c>
      <c r="G1121" s="1" t="s">
        <v>236</v>
      </c>
      <c r="H1121" s="1">
        <v>2009</v>
      </c>
      <c r="I1121" s="60">
        <f>VLOOKUP(H1121,PROCV!E$33:F$44,2,0)</f>
        <v>1.6292670641140776</v>
      </c>
      <c r="J1121" s="71">
        <v>10000</v>
      </c>
      <c r="K1121" s="44">
        <f t="shared" si="17"/>
        <v>16292.670641140776</v>
      </c>
    </row>
    <row r="1122" spans="1:11" s="43" customFormat="1" ht="19.7" customHeight="1" x14ac:dyDescent="0.25">
      <c r="A1122" s="43" t="s">
        <v>185</v>
      </c>
      <c r="B1122" s="1" t="s">
        <v>293</v>
      </c>
      <c r="C1122" s="1" t="s">
        <v>269</v>
      </c>
      <c r="D1122" s="1" t="s">
        <v>268</v>
      </c>
      <c r="E1122" s="45" t="str">
        <f>VLOOKUP(C1122,PROCV!E$50:G$126,3,0)</f>
        <v>NA</v>
      </c>
      <c r="F1122" s="1" t="s">
        <v>416</v>
      </c>
      <c r="G1122" s="1" t="s">
        <v>236</v>
      </c>
      <c r="H1122" s="1">
        <v>2009</v>
      </c>
      <c r="I1122" s="60">
        <f>VLOOKUP(H1122,PROCV!E$33:F$44,2,0)</f>
        <v>1.6292670641140776</v>
      </c>
      <c r="J1122" s="71">
        <v>368200</v>
      </c>
      <c r="K1122" s="44">
        <f t="shared" si="17"/>
        <v>599896.13300680334</v>
      </c>
    </row>
    <row r="1123" spans="1:11" s="43" customFormat="1" ht="19.7" customHeight="1" x14ac:dyDescent="0.25">
      <c r="A1123" s="43" t="s">
        <v>185</v>
      </c>
      <c r="B1123" s="1" t="s">
        <v>293</v>
      </c>
      <c r="C1123" s="1" t="s">
        <v>267</v>
      </c>
      <c r="D1123" s="1" t="s">
        <v>266</v>
      </c>
      <c r="E1123" s="45" t="str">
        <f>VLOOKUP(C1123,PROCV!E$50:G$126,3,0)</f>
        <v>Audiovisual</v>
      </c>
      <c r="F1123" s="1" t="s">
        <v>416</v>
      </c>
      <c r="G1123" s="1" t="s">
        <v>265</v>
      </c>
      <c r="H1123" s="1">
        <v>2009</v>
      </c>
      <c r="I1123" s="60">
        <f>VLOOKUP(H1123,PROCV!E$33:F$44,2,0)</f>
        <v>1.6292670641140776</v>
      </c>
      <c r="J1123" s="71">
        <v>450000</v>
      </c>
      <c r="K1123" s="44">
        <f t="shared" si="17"/>
        <v>733170.17885133496</v>
      </c>
    </row>
    <row r="1124" spans="1:11" s="43" customFormat="1" ht="19.7" customHeight="1" x14ac:dyDescent="0.25">
      <c r="A1124" s="43" t="s">
        <v>185</v>
      </c>
      <c r="B1124" s="1" t="s">
        <v>293</v>
      </c>
      <c r="C1124" s="1" t="s">
        <v>328</v>
      </c>
      <c r="D1124" s="1" t="s">
        <v>327</v>
      </c>
      <c r="E1124" s="45" t="str">
        <f>VLOOKUP(C1124,PROCV!E$50:G$126,3,0)</f>
        <v>Audiovisual</v>
      </c>
      <c r="F1124" s="1" t="s">
        <v>416</v>
      </c>
      <c r="G1124" s="1" t="s">
        <v>236</v>
      </c>
      <c r="H1124" s="1">
        <v>2009</v>
      </c>
      <c r="I1124" s="60">
        <f>VLOOKUP(H1124,PROCV!E$33:F$44,2,0)</f>
        <v>1.6292670641140776</v>
      </c>
      <c r="J1124" s="71">
        <v>194298</v>
      </c>
      <c r="K1124" s="44">
        <f t="shared" si="17"/>
        <v>316563.33202323708</v>
      </c>
    </row>
    <row r="1125" spans="1:11" s="43" customFormat="1" ht="19.7" customHeight="1" x14ac:dyDescent="0.25">
      <c r="A1125" s="43" t="s">
        <v>185</v>
      </c>
      <c r="B1125" s="1" t="s">
        <v>293</v>
      </c>
      <c r="C1125" s="1" t="s">
        <v>254</v>
      </c>
      <c r="D1125" s="1" t="s">
        <v>253</v>
      </c>
      <c r="E1125" s="45" t="str">
        <f>VLOOKUP(C1125,PROCV!E$50:G$126,3,0)</f>
        <v>Música</v>
      </c>
      <c r="F1125" s="1" t="s">
        <v>416</v>
      </c>
      <c r="G1125" s="1" t="s">
        <v>236</v>
      </c>
      <c r="H1125" s="1">
        <v>2009</v>
      </c>
      <c r="I1125" s="60">
        <f>VLOOKUP(H1125,PROCV!E$33:F$44,2,0)</f>
        <v>1.6292670641140776</v>
      </c>
      <c r="J1125" s="71">
        <v>48356</v>
      </c>
      <c r="K1125" s="44">
        <f t="shared" si="17"/>
        <v>78784.838152300334</v>
      </c>
    </row>
    <row r="1126" spans="1:11" s="43" customFormat="1" ht="19.7" customHeight="1" x14ac:dyDescent="0.25">
      <c r="A1126" s="43" t="s">
        <v>185</v>
      </c>
      <c r="B1126" s="1" t="s">
        <v>293</v>
      </c>
      <c r="C1126" s="1" t="s">
        <v>254</v>
      </c>
      <c r="D1126" s="1" t="s">
        <v>253</v>
      </c>
      <c r="E1126" s="45" t="str">
        <f>VLOOKUP(C1126,PROCV!E$50:G$126,3,0)</f>
        <v>Música</v>
      </c>
      <c r="F1126" s="1" t="s">
        <v>416</v>
      </c>
      <c r="G1126" s="1" t="s">
        <v>236</v>
      </c>
      <c r="H1126" s="1">
        <v>2009</v>
      </c>
      <c r="I1126" s="60">
        <f>VLOOKUP(H1126,PROCV!E$33:F$44,2,0)</f>
        <v>1.6292670641140776</v>
      </c>
      <c r="J1126" s="71">
        <v>4870</v>
      </c>
      <c r="K1126" s="44">
        <f t="shared" si="17"/>
        <v>7934.530602235558</v>
      </c>
    </row>
    <row r="1127" spans="1:11" s="43" customFormat="1" ht="19.7" customHeight="1" x14ac:dyDescent="0.25">
      <c r="A1127" s="43" t="s">
        <v>185</v>
      </c>
      <c r="B1127" s="1" t="s">
        <v>293</v>
      </c>
      <c r="C1127" s="1" t="s">
        <v>254</v>
      </c>
      <c r="D1127" s="1" t="s">
        <v>253</v>
      </c>
      <c r="E1127" s="45" t="str">
        <f>VLOOKUP(C1127,PROCV!E$50:G$126,3,0)</f>
        <v>Música</v>
      </c>
      <c r="F1127" s="1" t="s">
        <v>416</v>
      </c>
      <c r="G1127" s="1" t="s">
        <v>236</v>
      </c>
      <c r="H1127" s="1">
        <v>2009</v>
      </c>
      <c r="I1127" s="60">
        <f>VLOOKUP(H1127,PROCV!E$33:F$44,2,0)</f>
        <v>1.6292670641140776</v>
      </c>
      <c r="J1127" s="71">
        <v>1400</v>
      </c>
      <c r="K1127" s="44">
        <f t="shared" si="17"/>
        <v>2280.9738897597085</v>
      </c>
    </row>
    <row r="1128" spans="1:11" s="43" customFormat="1" ht="19.7" customHeight="1" x14ac:dyDescent="0.25">
      <c r="A1128" s="43" t="s">
        <v>185</v>
      </c>
      <c r="B1128" s="1" t="s">
        <v>293</v>
      </c>
      <c r="C1128" s="1" t="s">
        <v>252</v>
      </c>
      <c r="D1128" s="1" t="s">
        <v>251</v>
      </c>
      <c r="E1128" s="45" t="str">
        <f>VLOOKUP(C1128,PROCV!E$50:G$126,3,0)</f>
        <v>Audiovisual</v>
      </c>
      <c r="F1128" s="1" t="s">
        <v>416</v>
      </c>
      <c r="G1128" s="1" t="s">
        <v>236</v>
      </c>
      <c r="H1128" s="1">
        <v>2009</v>
      </c>
      <c r="I1128" s="60">
        <f>VLOOKUP(H1128,PROCV!E$33:F$44,2,0)</f>
        <v>1.6292670641140776</v>
      </c>
      <c r="J1128" s="71">
        <v>28934</v>
      </c>
      <c r="K1128" s="44">
        <f t="shared" si="17"/>
        <v>47141.21323307672</v>
      </c>
    </row>
    <row r="1129" spans="1:11" s="43" customFormat="1" ht="19.7" customHeight="1" x14ac:dyDescent="0.25">
      <c r="A1129" s="43" t="s">
        <v>185</v>
      </c>
      <c r="B1129" s="1" t="s">
        <v>293</v>
      </c>
      <c r="C1129" s="1" t="s">
        <v>252</v>
      </c>
      <c r="D1129" s="1" t="s">
        <v>251</v>
      </c>
      <c r="E1129" s="45" t="str">
        <f>VLOOKUP(C1129,PROCV!E$50:G$126,3,0)</f>
        <v>Audiovisual</v>
      </c>
      <c r="F1129" s="1" t="s">
        <v>416</v>
      </c>
      <c r="G1129" s="1" t="s">
        <v>236</v>
      </c>
      <c r="H1129" s="1">
        <v>2009</v>
      </c>
      <c r="I1129" s="60">
        <f>VLOOKUP(H1129,PROCV!E$33:F$44,2,0)</f>
        <v>1.6292670641140776</v>
      </c>
      <c r="J1129" s="71">
        <v>108824</v>
      </c>
      <c r="K1129" s="44">
        <f t="shared" si="17"/>
        <v>177303.35898515038</v>
      </c>
    </row>
    <row r="1130" spans="1:11" s="43" customFormat="1" ht="19.7" customHeight="1" x14ac:dyDescent="0.25">
      <c r="A1130" s="43" t="s">
        <v>185</v>
      </c>
      <c r="B1130" s="1" t="s">
        <v>293</v>
      </c>
      <c r="C1130" s="1" t="s">
        <v>250</v>
      </c>
      <c r="D1130" s="1" t="s">
        <v>249</v>
      </c>
      <c r="E1130" s="45" t="str">
        <f>VLOOKUP(C1130,PROCV!E$50:G$126,3,0)</f>
        <v>Audiovisual</v>
      </c>
      <c r="F1130" s="1" t="s">
        <v>416</v>
      </c>
      <c r="G1130" s="1" t="s">
        <v>236</v>
      </c>
      <c r="H1130" s="1">
        <v>2009</v>
      </c>
      <c r="I1130" s="60">
        <f>VLOOKUP(H1130,PROCV!E$33:F$44,2,0)</f>
        <v>1.6292670641140776</v>
      </c>
      <c r="J1130" s="71">
        <v>240000</v>
      </c>
      <c r="K1130" s="44">
        <f t="shared" si="17"/>
        <v>391024.09538737865</v>
      </c>
    </row>
    <row r="1131" spans="1:11" s="43" customFormat="1" ht="19.7" customHeight="1" x14ac:dyDescent="0.25">
      <c r="A1131" s="43" t="s">
        <v>185</v>
      </c>
      <c r="B1131" s="1" t="s">
        <v>293</v>
      </c>
      <c r="C1131" s="1" t="s">
        <v>250</v>
      </c>
      <c r="D1131" s="1" t="s">
        <v>249</v>
      </c>
      <c r="E1131" s="45" t="str">
        <f>VLOOKUP(C1131,PROCV!E$50:G$126,3,0)</f>
        <v>Audiovisual</v>
      </c>
      <c r="F1131" s="1" t="s">
        <v>416</v>
      </c>
      <c r="G1131" s="1" t="s">
        <v>236</v>
      </c>
      <c r="H1131" s="1">
        <v>2009</v>
      </c>
      <c r="I1131" s="60">
        <f>VLOOKUP(H1131,PROCV!E$33:F$44,2,0)</f>
        <v>1.6292670641140776</v>
      </c>
      <c r="J1131" s="71">
        <v>144000</v>
      </c>
      <c r="K1131" s="44">
        <f t="shared" si="17"/>
        <v>234614.45723242717</v>
      </c>
    </row>
    <row r="1132" spans="1:11" s="43" customFormat="1" ht="19.7" customHeight="1" x14ac:dyDescent="0.25">
      <c r="A1132" s="43" t="s">
        <v>185</v>
      </c>
      <c r="B1132" s="1" t="s">
        <v>293</v>
      </c>
      <c r="C1132" s="1" t="s">
        <v>346</v>
      </c>
      <c r="D1132" s="1" t="s">
        <v>345</v>
      </c>
      <c r="E1132" s="45" t="str">
        <f>VLOOKUP(C1132,PROCV!E$50:G$126,3,0)</f>
        <v>Audiovisual</v>
      </c>
      <c r="F1132" s="1" t="s">
        <v>416</v>
      </c>
      <c r="G1132" s="1" t="s">
        <v>236</v>
      </c>
      <c r="H1132" s="1">
        <v>2009</v>
      </c>
      <c r="I1132" s="60">
        <f>VLOOKUP(H1132,PROCV!E$33:F$44,2,0)</f>
        <v>1.6292670641140776</v>
      </c>
      <c r="J1132" s="71">
        <v>20276</v>
      </c>
      <c r="K1132" s="44">
        <f t="shared" si="17"/>
        <v>33035.018991977035</v>
      </c>
    </row>
    <row r="1133" spans="1:11" s="43" customFormat="1" ht="19.7" customHeight="1" x14ac:dyDescent="0.25">
      <c r="A1133" s="43" t="s">
        <v>185</v>
      </c>
      <c r="B1133" s="1" t="s">
        <v>293</v>
      </c>
      <c r="C1133" s="1" t="s">
        <v>346</v>
      </c>
      <c r="D1133" s="1" t="s">
        <v>345</v>
      </c>
      <c r="E1133" s="45" t="str">
        <f>VLOOKUP(C1133,PROCV!E$50:G$126,3,0)</f>
        <v>Audiovisual</v>
      </c>
      <c r="F1133" s="1" t="s">
        <v>416</v>
      </c>
      <c r="G1133" s="1" t="s">
        <v>236</v>
      </c>
      <c r="H1133" s="1">
        <v>2009</v>
      </c>
      <c r="I1133" s="60">
        <f>VLOOKUP(H1133,PROCV!E$33:F$44,2,0)</f>
        <v>1.6292670641140776</v>
      </c>
      <c r="J1133" s="71">
        <v>56362</v>
      </c>
      <c r="K1133" s="44">
        <f t="shared" si="17"/>
        <v>91828.750267597643</v>
      </c>
    </row>
    <row r="1134" spans="1:11" s="43" customFormat="1" ht="19.7" customHeight="1" x14ac:dyDescent="0.25">
      <c r="A1134" s="43" t="s">
        <v>185</v>
      </c>
      <c r="B1134" s="1" t="s">
        <v>293</v>
      </c>
      <c r="C1134" s="1" t="s">
        <v>346</v>
      </c>
      <c r="D1134" s="1" t="s">
        <v>345</v>
      </c>
      <c r="E1134" s="45" t="str">
        <f>VLOOKUP(C1134,PROCV!E$50:G$126,3,0)</f>
        <v>Audiovisual</v>
      </c>
      <c r="F1134" s="1" t="s">
        <v>416</v>
      </c>
      <c r="G1134" s="1" t="s">
        <v>236</v>
      </c>
      <c r="H1134" s="1">
        <v>2009</v>
      </c>
      <c r="I1134" s="60">
        <f>VLOOKUP(H1134,PROCV!E$33:F$44,2,0)</f>
        <v>1.6292670641140776</v>
      </c>
      <c r="J1134" s="71">
        <v>1224</v>
      </c>
      <c r="K1134" s="44">
        <f t="shared" si="17"/>
        <v>1994.222886475631</v>
      </c>
    </row>
    <row r="1135" spans="1:11" s="43" customFormat="1" ht="19.7" customHeight="1" x14ac:dyDescent="0.25">
      <c r="A1135" s="43" t="s">
        <v>185</v>
      </c>
      <c r="B1135" s="1" t="s">
        <v>293</v>
      </c>
      <c r="C1135" s="1" t="s">
        <v>340</v>
      </c>
      <c r="D1135" s="1" t="s">
        <v>339</v>
      </c>
      <c r="E1135" s="45" t="str">
        <f>VLOOKUP(C1135,PROCV!E$50:G$126,3,0)</f>
        <v>Artes Cênicas e Espetáculos</v>
      </c>
      <c r="F1135" s="1" t="s">
        <v>416</v>
      </c>
      <c r="G1135" s="1" t="s">
        <v>236</v>
      </c>
      <c r="H1135" s="1">
        <v>2009</v>
      </c>
      <c r="I1135" s="60">
        <f>VLOOKUP(H1135,PROCV!E$33:F$44,2,0)</f>
        <v>1.6292670641140776</v>
      </c>
      <c r="J1135" s="71">
        <v>37009</v>
      </c>
      <c r="K1135" s="44">
        <f t="shared" si="17"/>
        <v>60297.544775797898</v>
      </c>
    </row>
    <row r="1136" spans="1:11" s="43" customFormat="1" ht="19.7" customHeight="1" x14ac:dyDescent="0.25">
      <c r="A1136" s="43" t="s">
        <v>185</v>
      </c>
      <c r="B1136" s="1" t="s">
        <v>293</v>
      </c>
      <c r="C1136" s="1" t="s">
        <v>238</v>
      </c>
      <c r="D1136" s="1" t="s">
        <v>237</v>
      </c>
      <c r="E1136" s="45" t="str">
        <f>VLOOKUP(C1136,PROCV!E$50:G$126,3,0)</f>
        <v>Artes Cênicas e Espetáculos</v>
      </c>
      <c r="F1136" s="1" t="s">
        <v>416</v>
      </c>
      <c r="G1136" s="1" t="s">
        <v>236</v>
      </c>
      <c r="H1136" s="1">
        <v>2009</v>
      </c>
      <c r="I1136" s="60">
        <f>VLOOKUP(H1136,PROCV!E$33:F$44,2,0)</f>
        <v>1.6292670641140776</v>
      </c>
      <c r="J1136" s="71">
        <v>34322</v>
      </c>
      <c r="K1136" s="44">
        <f t="shared" si="17"/>
        <v>55919.704174523373</v>
      </c>
    </row>
    <row r="1137" spans="1:11" s="43" customFormat="1" ht="19.7" customHeight="1" x14ac:dyDescent="0.25">
      <c r="A1137" s="43" t="s">
        <v>185</v>
      </c>
      <c r="B1137" s="1" t="s">
        <v>293</v>
      </c>
      <c r="C1137" s="1" t="s">
        <v>238</v>
      </c>
      <c r="D1137" s="1" t="s">
        <v>237</v>
      </c>
      <c r="E1137" s="45" t="str">
        <f>VLOOKUP(C1137,PROCV!E$50:G$126,3,0)</f>
        <v>Artes Cênicas e Espetáculos</v>
      </c>
      <c r="F1137" s="1" t="s">
        <v>416</v>
      </c>
      <c r="G1137" s="1" t="s">
        <v>236</v>
      </c>
      <c r="H1137" s="1">
        <v>2009</v>
      </c>
      <c r="I1137" s="60">
        <f>VLOOKUP(H1137,PROCV!E$33:F$44,2,0)</f>
        <v>1.6292670641140776</v>
      </c>
      <c r="J1137" s="71">
        <v>60500</v>
      </c>
      <c r="K1137" s="44">
        <f t="shared" si="17"/>
        <v>98570.657378901698</v>
      </c>
    </row>
    <row r="1138" spans="1:11" s="43" customFormat="1" ht="19.7" customHeight="1" x14ac:dyDescent="0.25">
      <c r="A1138" s="43" t="s">
        <v>185</v>
      </c>
      <c r="B1138" s="1" t="s">
        <v>293</v>
      </c>
      <c r="C1138" s="1" t="s">
        <v>238</v>
      </c>
      <c r="D1138" s="1" t="s">
        <v>237</v>
      </c>
      <c r="E1138" s="45" t="str">
        <f>VLOOKUP(C1138,PROCV!E$50:G$126,3,0)</f>
        <v>Artes Cênicas e Espetáculos</v>
      </c>
      <c r="F1138" s="1" t="s">
        <v>416</v>
      </c>
      <c r="G1138" s="1" t="s">
        <v>236</v>
      </c>
      <c r="H1138" s="1">
        <v>2009</v>
      </c>
      <c r="I1138" s="60">
        <f>VLOOKUP(H1138,PROCV!E$33:F$44,2,0)</f>
        <v>1.6292670641140776</v>
      </c>
      <c r="J1138" s="71">
        <v>96170</v>
      </c>
      <c r="K1138" s="44">
        <f t="shared" si="17"/>
        <v>156686.61355585084</v>
      </c>
    </row>
    <row r="1139" spans="1:11" s="43" customFormat="1" ht="19.7" customHeight="1" x14ac:dyDescent="0.25">
      <c r="A1139" s="43" t="s">
        <v>185</v>
      </c>
      <c r="B1139" s="1" t="s">
        <v>293</v>
      </c>
      <c r="C1139" s="1" t="s">
        <v>241</v>
      </c>
      <c r="D1139" s="1" t="s">
        <v>240</v>
      </c>
      <c r="E1139" s="45" t="str">
        <f>VLOOKUP(C1139,PROCV!E$50:G$126,3,0)</f>
        <v>Artes Cênicas e Espetáculos</v>
      </c>
      <c r="F1139" s="1" t="s">
        <v>416</v>
      </c>
      <c r="G1139" s="1" t="s">
        <v>236</v>
      </c>
      <c r="H1139" s="1">
        <v>2009</v>
      </c>
      <c r="I1139" s="60">
        <f>VLOOKUP(H1139,PROCV!E$33:F$44,2,0)</f>
        <v>1.6292670641140776</v>
      </c>
      <c r="J1139" s="71">
        <v>3952</v>
      </c>
      <c r="K1139" s="44">
        <f t="shared" si="17"/>
        <v>6438.8634373788345</v>
      </c>
    </row>
    <row r="1140" spans="1:11" s="43" customFormat="1" ht="19.7" customHeight="1" x14ac:dyDescent="0.25">
      <c r="A1140" s="43" t="s">
        <v>185</v>
      </c>
      <c r="B1140" s="1" t="s">
        <v>293</v>
      </c>
      <c r="C1140" s="1" t="s">
        <v>241</v>
      </c>
      <c r="D1140" s="1" t="s">
        <v>240</v>
      </c>
      <c r="E1140" s="45" t="str">
        <f>VLOOKUP(C1140,PROCV!E$50:G$126,3,0)</f>
        <v>Artes Cênicas e Espetáculos</v>
      </c>
      <c r="F1140" s="1" t="s">
        <v>416</v>
      </c>
      <c r="G1140" s="1" t="s">
        <v>236</v>
      </c>
      <c r="H1140" s="1">
        <v>2009</v>
      </c>
      <c r="I1140" s="60">
        <f>VLOOKUP(H1140,PROCV!E$33:F$44,2,0)</f>
        <v>1.6292670641140776</v>
      </c>
      <c r="J1140" s="71">
        <v>1231</v>
      </c>
      <c r="K1140" s="44">
        <f t="shared" si="17"/>
        <v>2005.6277559244295</v>
      </c>
    </row>
    <row r="1141" spans="1:11" s="43" customFormat="1" ht="19.7" customHeight="1" x14ac:dyDescent="0.25">
      <c r="A1141" s="43" t="s">
        <v>185</v>
      </c>
      <c r="B1141" s="1" t="s">
        <v>293</v>
      </c>
      <c r="C1141" s="1" t="s">
        <v>241</v>
      </c>
      <c r="D1141" s="1" t="s">
        <v>240</v>
      </c>
      <c r="E1141" s="45" t="str">
        <f>VLOOKUP(C1141,PROCV!E$50:G$126,3,0)</f>
        <v>Artes Cênicas e Espetáculos</v>
      </c>
      <c r="F1141" s="1" t="s">
        <v>416</v>
      </c>
      <c r="G1141" s="1" t="s">
        <v>236</v>
      </c>
      <c r="H1141" s="1">
        <v>2009</v>
      </c>
      <c r="I1141" s="60">
        <f>VLOOKUP(H1141,PROCV!E$33:F$44,2,0)</f>
        <v>1.6292670641140776</v>
      </c>
      <c r="J1141" s="71">
        <v>26301</v>
      </c>
      <c r="K1141" s="44">
        <f t="shared" si="17"/>
        <v>42851.353053264356</v>
      </c>
    </row>
    <row r="1142" spans="1:11" s="43" customFormat="1" ht="19.7" customHeight="1" x14ac:dyDescent="0.25">
      <c r="A1142" s="43" t="s">
        <v>185</v>
      </c>
      <c r="B1142" s="1" t="s">
        <v>293</v>
      </c>
      <c r="C1142" s="1" t="s">
        <v>313</v>
      </c>
      <c r="D1142" s="1" t="s">
        <v>312</v>
      </c>
      <c r="E1142" s="45" t="str">
        <f>VLOOKUP(C1142,PROCV!E$50:G$126,3,0)</f>
        <v>Patrimônio</v>
      </c>
      <c r="F1142" s="1" t="s">
        <v>415</v>
      </c>
      <c r="G1142" s="1" t="s">
        <v>265</v>
      </c>
      <c r="H1142" s="1">
        <v>2009</v>
      </c>
      <c r="I1142" s="60">
        <f>VLOOKUP(H1142,PROCV!E$33:F$44,2,0)</f>
        <v>1.6292670641140776</v>
      </c>
      <c r="J1142" s="71">
        <v>109600</v>
      </c>
      <c r="K1142" s="44">
        <f t="shared" si="17"/>
        <v>178567.6702269029</v>
      </c>
    </row>
    <row r="1143" spans="1:11" s="43" customFormat="1" ht="19.7" customHeight="1" x14ac:dyDescent="0.25">
      <c r="A1143" s="43" t="s">
        <v>185</v>
      </c>
      <c r="B1143" s="1" t="s">
        <v>293</v>
      </c>
      <c r="C1143" s="1" t="s">
        <v>348</v>
      </c>
      <c r="D1143" s="1" t="s">
        <v>347</v>
      </c>
      <c r="E1143" s="45" t="str">
        <f>VLOOKUP(C1143,PROCV!E$50:G$126,3,0)</f>
        <v>Patrimônio</v>
      </c>
      <c r="F1143" s="1" t="s">
        <v>415</v>
      </c>
      <c r="G1143" s="1" t="s">
        <v>265</v>
      </c>
      <c r="H1143" s="1">
        <v>2009</v>
      </c>
      <c r="I1143" s="60">
        <f>VLOOKUP(H1143,PROCV!E$33:F$44,2,0)</f>
        <v>1.6292670641140776</v>
      </c>
      <c r="J1143" s="71">
        <v>382394</v>
      </c>
      <c r="K1143" s="44">
        <f t="shared" si="17"/>
        <v>623021.94971483864</v>
      </c>
    </row>
    <row r="1144" spans="1:11" s="43" customFormat="1" ht="19.7" customHeight="1" x14ac:dyDescent="0.25">
      <c r="A1144" s="43" t="s">
        <v>191</v>
      </c>
      <c r="B1144" s="1" t="s">
        <v>242</v>
      </c>
      <c r="C1144" s="1" t="s">
        <v>309</v>
      </c>
      <c r="D1144" s="1" t="s">
        <v>308</v>
      </c>
      <c r="E1144" s="45" t="str">
        <f>VLOOKUP(C1144,PROCV!E$50:G$126,3,0)</f>
        <v>NA</v>
      </c>
      <c r="F1144" s="1" t="s">
        <v>416</v>
      </c>
      <c r="G1144" s="1" t="s">
        <v>236</v>
      </c>
      <c r="H1144" s="1">
        <v>2009</v>
      </c>
      <c r="I1144" s="60">
        <f>VLOOKUP(H1144,PROCV!E$33:F$44,2,0)</f>
        <v>1.6292670641140776</v>
      </c>
      <c r="J1144" s="71">
        <v>612000</v>
      </c>
      <c r="K1144" s="44">
        <f t="shared" si="17"/>
        <v>997111.44323781552</v>
      </c>
    </row>
    <row r="1145" spans="1:11" s="43" customFormat="1" ht="19.7" customHeight="1" x14ac:dyDescent="0.25">
      <c r="A1145" s="43" t="s">
        <v>191</v>
      </c>
      <c r="B1145" s="1" t="s">
        <v>242</v>
      </c>
      <c r="C1145" s="1" t="s">
        <v>291</v>
      </c>
      <c r="D1145" s="1" t="s">
        <v>290</v>
      </c>
      <c r="E1145" s="45" t="str">
        <f>VLOOKUP(C1145,PROCV!E$50:G$126,3,0)</f>
        <v>NA</v>
      </c>
      <c r="F1145" s="1" t="s">
        <v>416</v>
      </c>
      <c r="G1145" s="1" t="s">
        <v>236</v>
      </c>
      <c r="H1145" s="1">
        <v>2009</v>
      </c>
      <c r="I1145" s="60">
        <f>VLOOKUP(H1145,PROCV!E$33:F$44,2,0)</f>
        <v>1.6292670641140776</v>
      </c>
      <c r="J1145" s="71">
        <v>12685</v>
      </c>
      <c r="K1145" s="44">
        <f t="shared" si="17"/>
        <v>20667.252708287073</v>
      </c>
    </row>
    <row r="1146" spans="1:11" s="43" customFormat="1" ht="19.7" customHeight="1" x14ac:dyDescent="0.25">
      <c r="A1146" s="43" t="s">
        <v>191</v>
      </c>
      <c r="B1146" s="1" t="s">
        <v>242</v>
      </c>
      <c r="C1146" s="1" t="s">
        <v>291</v>
      </c>
      <c r="D1146" s="1" t="s">
        <v>290</v>
      </c>
      <c r="E1146" s="45" t="str">
        <f>VLOOKUP(C1146,PROCV!E$50:G$126,3,0)</f>
        <v>NA</v>
      </c>
      <c r="F1146" s="1" t="s">
        <v>416</v>
      </c>
      <c r="G1146" s="1" t="s">
        <v>236</v>
      </c>
      <c r="H1146" s="1">
        <v>2009</v>
      </c>
      <c r="I1146" s="60">
        <f>VLOOKUP(H1146,PROCV!E$33:F$44,2,0)</f>
        <v>1.6292670641140776</v>
      </c>
      <c r="J1146" s="71">
        <v>157606</v>
      </c>
      <c r="K1146" s="44">
        <f t="shared" si="17"/>
        <v>256782.26490676333</v>
      </c>
    </row>
    <row r="1147" spans="1:11" s="43" customFormat="1" ht="19.7" customHeight="1" x14ac:dyDescent="0.25">
      <c r="A1147" s="43" t="s">
        <v>191</v>
      </c>
      <c r="B1147" s="1" t="s">
        <v>242</v>
      </c>
      <c r="C1147" s="1" t="s">
        <v>291</v>
      </c>
      <c r="D1147" s="1" t="s">
        <v>290</v>
      </c>
      <c r="E1147" s="45" t="str">
        <f>VLOOKUP(C1147,PROCV!E$50:G$126,3,0)</f>
        <v>NA</v>
      </c>
      <c r="F1147" s="1" t="s">
        <v>416</v>
      </c>
      <c r="G1147" s="1" t="s">
        <v>236</v>
      </c>
      <c r="H1147" s="1">
        <v>2009</v>
      </c>
      <c r="I1147" s="60">
        <f>VLOOKUP(H1147,PROCV!E$33:F$44,2,0)</f>
        <v>1.6292670641140776</v>
      </c>
      <c r="J1147" s="71">
        <v>82500</v>
      </c>
      <c r="K1147" s="44">
        <f t="shared" si="17"/>
        <v>134414.5327894114</v>
      </c>
    </row>
    <row r="1148" spans="1:11" s="43" customFormat="1" ht="19.7" customHeight="1" x14ac:dyDescent="0.25">
      <c r="A1148" s="43" t="s">
        <v>191</v>
      </c>
      <c r="B1148" s="1" t="s">
        <v>242</v>
      </c>
      <c r="C1148" s="1" t="s">
        <v>291</v>
      </c>
      <c r="D1148" s="1" t="s">
        <v>290</v>
      </c>
      <c r="E1148" s="45" t="str">
        <f>VLOOKUP(C1148,PROCV!E$50:G$126,3,0)</f>
        <v>NA</v>
      </c>
      <c r="F1148" s="1" t="s">
        <v>416</v>
      </c>
      <c r="G1148" s="1" t="s">
        <v>236</v>
      </c>
      <c r="H1148" s="1">
        <v>2009</v>
      </c>
      <c r="I1148" s="60">
        <f>VLOOKUP(H1148,PROCV!E$33:F$44,2,0)</f>
        <v>1.6292670641140776</v>
      </c>
      <c r="J1148" s="71">
        <v>68715</v>
      </c>
      <c r="K1148" s="44">
        <f t="shared" si="17"/>
        <v>111955.08631059884</v>
      </c>
    </row>
    <row r="1149" spans="1:11" s="43" customFormat="1" ht="19.7" customHeight="1" x14ac:dyDescent="0.25">
      <c r="A1149" s="43" t="s">
        <v>191</v>
      </c>
      <c r="B1149" s="1" t="s">
        <v>242</v>
      </c>
      <c r="C1149" s="1" t="s">
        <v>320</v>
      </c>
      <c r="D1149" s="1" t="s">
        <v>319</v>
      </c>
      <c r="E1149" s="45" t="str">
        <f>VLOOKUP(C1149,PROCV!E$50:G$126,3,0)</f>
        <v>Música</v>
      </c>
      <c r="F1149" s="1" t="s">
        <v>416</v>
      </c>
      <c r="G1149" s="1" t="s">
        <v>236</v>
      </c>
      <c r="H1149" s="1">
        <v>2009</v>
      </c>
      <c r="I1149" s="60">
        <f>VLOOKUP(H1149,PROCV!E$33:F$44,2,0)</f>
        <v>1.6292670641140776</v>
      </c>
      <c r="J1149" s="71">
        <v>4353</v>
      </c>
      <c r="K1149" s="44">
        <f t="shared" si="17"/>
        <v>7092.1995300885801</v>
      </c>
    </row>
    <row r="1150" spans="1:11" s="43" customFormat="1" ht="19.7" customHeight="1" x14ac:dyDescent="0.25">
      <c r="A1150" s="43" t="s">
        <v>191</v>
      </c>
      <c r="B1150" s="1" t="s">
        <v>242</v>
      </c>
      <c r="C1150" s="1" t="s">
        <v>289</v>
      </c>
      <c r="D1150" s="1" t="s">
        <v>288</v>
      </c>
      <c r="E1150" s="45" t="str">
        <f>VLOOKUP(C1150,PROCV!E$50:G$126,3,0)</f>
        <v>Editorial</v>
      </c>
      <c r="F1150" s="1" t="s">
        <v>416</v>
      </c>
      <c r="G1150" s="1" t="s">
        <v>236</v>
      </c>
      <c r="H1150" s="1">
        <v>2009</v>
      </c>
      <c r="I1150" s="60">
        <f>VLOOKUP(H1150,PROCV!E$33:F$44,2,0)</f>
        <v>1.6292670641140776</v>
      </c>
      <c r="J1150" s="71">
        <v>53852</v>
      </c>
      <c r="K1150" s="44">
        <f t="shared" si="17"/>
        <v>87739.28993667131</v>
      </c>
    </row>
    <row r="1151" spans="1:11" s="43" customFormat="1" ht="19.7" customHeight="1" x14ac:dyDescent="0.25">
      <c r="A1151" s="43" t="s">
        <v>191</v>
      </c>
      <c r="B1151" s="1" t="s">
        <v>242</v>
      </c>
      <c r="C1151" s="1" t="s">
        <v>289</v>
      </c>
      <c r="D1151" s="1" t="s">
        <v>288</v>
      </c>
      <c r="E1151" s="45" t="str">
        <f>VLOOKUP(C1151,PROCV!E$50:G$126,3,0)</f>
        <v>Editorial</v>
      </c>
      <c r="F1151" s="1" t="s">
        <v>416</v>
      </c>
      <c r="G1151" s="1" t="s">
        <v>236</v>
      </c>
      <c r="H1151" s="1">
        <v>2009</v>
      </c>
      <c r="I1151" s="60">
        <f>VLOOKUP(H1151,PROCV!E$33:F$44,2,0)</f>
        <v>1.6292670641140776</v>
      </c>
      <c r="J1151" s="71">
        <v>262132</v>
      </c>
      <c r="K1151" s="44">
        <f t="shared" si="17"/>
        <v>427083.03405035142</v>
      </c>
    </row>
    <row r="1152" spans="1:11" s="43" customFormat="1" ht="19.7" customHeight="1" x14ac:dyDescent="0.25">
      <c r="A1152" s="43" t="s">
        <v>191</v>
      </c>
      <c r="B1152" s="1" t="s">
        <v>242</v>
      </c>
      <c r="C1152" s="1" t="s">
        <v>289</v>
      </c>
      <c r="D1152" s="1" t="s">
        <v>288</v>
      </c>
      <c r="E1152" s="45" t="str">
        <f>VLOOKUP(C1152,PROCV!E$50:G$126,3,0)</f>
        <v>Editorial</v>
      </c>
      <c r="F1152" s="1" t="s">
        <v>416</v>
      </c>
      <c r="G1152" s="1" t="s">
        <v>236</v>
      </c>
      <c r="H1152" s="1">
        <v>2009</v>
      </c>
      <c r="I1152" s="60">
        <f>VLOOKUP(H1152,PROCV!E$33:F$44,2,0)</f>
        <v>1.6292670641140776</v>
      </c>
      <c r="J1152" s="71">
        <v>41206</v>
      </c>
      <c r="K1152" s="44">
        <f t="shared" si="17"/>
        <v>67135.578643884684</v>
      </c>
    </row>
    <row r="1153" spans="1:11" s="43" customFormat="1" ht="19.7" customHeight="1" x14ac:dyDescent="0.25">
      <c r="A1153" s="43" t="s">
        <v>191</v>
      </c>
      <c r="B1153" s="1" t="s">
        <v>242</v>
      </c>
      <c r="C1153" s="1" t="s">
        <v>289</v>
      </c>
      <c r="D1153" s="1" t="s">
        <v>288</v>
      </c>
      <c r="E1153" s="45" t="str">
        <f>VLOOKUP(C1153,PROCV!E$50:G$126,3,0)</f>
        <v>Editorial</v>
      </c>
      <c r="F1153" s="1" t="s">
        <v>416</v>
      </c>
      <c r="G1153" s="1" t="s">
        <v>236</v>
      </c>
      <c r="H1153" s="1">
        <v>2009</v>
      </c>
      <c r="I1153" s="60">
        <f>VLOOKUP(H1153,PROCV!E$33:F$44,2,0)</f>
        <v>1.6292670641140776</v>
      </c>
      <c r="J1153" s="71">
        <v>94866</v>
      </c>
      <c r="K1153" s="44">
        <f t="shared" si="17"/>
        <v>154562.04930424609</v>
      </c>
    </row>
    <row r="1154" spans="1:11" s="43" customFormat="1" ht="19.7" customHeight="1" x14ac:dyDescent="0.25">
      <c r="A1154" s="43" t="s">
        <v>191</v>
      </c>
      <c r="B1154" s="1" t="s">
        <v>242</v>
      </c>
      <c r="C1154" s="1" t="s">
        <v>289</v>
      </c>
      <c r="D1154" s="1" t="s">
        <v>288</v>
      </c>
      <c r="E1154" s="45" t="str">
        <f>VLOOKUP(C1154,PROCV!E$50:G$126,3,0)</f>
        <v>Editorial</v>
      </c>
      <c r="F1154" s="1" t="s">
        <v>416</v>
      </c>
      <c r="G1154" s="1" t="s">
        <v>236</v>
      </c>
      <c r="H1154" s="1">
        <v>2009</v>
      </c>
      <c r="I1154" s="60">
        <f>VLOOKUP(H1154,PROCV!E$33:F$44,2,0)</f>
        <v>1.6292670641140776</v>
      </c>
      <c r="J1154" s="71">
        <v>88597</v>
      </c>
      <c r="K1154" s="44">
        <f t="shared" si="17"/>
        <v>144348.17407931492</v>
      </c>
    </row>
    <row r="1155" spans="1:11" s="43" customFormat="1" ht="19.7" customHeight="1" x14ac:dyDescent="0.25">
      <c r="A1155" s="43" t="s">
        <v>191</v>
      </c>
      <c r="B1155" s="1" t="s">
        <v>242</v>
      </c>
      <c r="C1155" s="1" t="s">
        <v>299</v>
      </c>
      <c r="D1155" s="1" t="s">
        <v>298</v>
      </c>
      <c r="E1155" s="45" t="str">
        <f>VLOOKUP(C1155,PROCV!E$50:G$126,3,0)</f>
        <v>NA</v>
      </c>
      <c r="F1155" s="1" t="s">
        <v>416</v>
      </c>
      <c r="G1155" s="1" t="s">
        <v>236</v>
      </c>
      <c r="H1155" s="1">
        <v>2009</v>
      </c>
      <c r="I1155" s="60">
        <f>VLOOKUP(H1155,PROCV!E$33:F$44,2,0)</f>
        <v>1.6292670641140776</v>
      </c>
      <c r="J1155" s="71">
        <v>54914</v>
      </c>
      <c r="K1155" s="44">
        <f t="shared" ref="K1155:K1218" si="18">J1155*I1155</f>
        <v>89469.571558760465</v>
      </c>
    </row>
    <row r="1156" spans="1:11" s="43" customFormat="1" ht="19.7" customHeight="1" x14ac:dyDescent="0.25">
      <c r="A1156" s="43" t="s">
        <v>191</v>
      </c>
      <c r="B1156" s="1" t="s">
        <v>242</v>
      </c>
      <c r="C1156" s="1" t="s">
        <v>299</v>
      </c>
      <c r="D1156" s="1" t="s">
        <v>298</v>
      </c>
      <c r="E1156" s="45" t="str">
        <f>VLOOKUP(C1156,PROCV!E$50:G$126,3,0)</f>
        <v>NA</v>
      </c>
      <c r="F1156" s="1" t="s">
        <v>416</v>
      </c>
      <c r="G1156" s="1" t="s">
        <v>236</v>
      </c>
      <c r="H1156" s="1">
        <v>2009</v>
      </c>
      <c r="I1156" s="60">
        <f>VLOOKUP(H1156,PROCV!E$33:F$44,2,0)</f>
        <v>1.6292670641140776</v>
      </c>
      <c r="J1156" s="71">
        <v>40602</v>
      </c>
      <c r="K1156" s="44">
        <f t="shared" si="18"/>
        <v>66151.501337159774</v>
      </c>
    </row>
    <row r="1157" spans="1:11" s="43" customFormat="1" ht="19.7" customHeight="1" x14ac:dyDescent="0.25">
      <c r="A1157" s="43" t="s">
        <v>191</v>
      </c>
      <c r="B1157" s="1" t="s">
        <v>242</v>
      </c>
      <c r="C1157" s="1" t="s">
        <v>299</v>
      </c>
      <c r="D1157" s="1" t="s">
        <v>298</v>
      </c>
      <c r="E1157" s="45" t="str">
        <f>VLOOKUP(C1157,PROCV!E$50:G$126,3,0)</f>
        <v>NA</v>
      </c>
      <c r="F1157" s="1" t="s">
        <v>416</v>
      </c>
      <c r="G1157" s="1" t="s">
        <v>236</v>
      </c>
      <c r="H1157" s="1">
        <v>2009</v>
      </c>
      <c r="I1157" s="60">
        <f>VLOOKUP(H1157,PROCV!E$33:F$44,2,0)</f>
        <v>1.6292670641140776</v>
      </c>
      <c r="J1157" s="71">
        <v>2963</v>
      </c>
      <c r="K1157" s="44">
        <f t="shared" si="18"/>
        <v>4827.518310970012</v>
      </c>
    </row>
    <row r="1158" spans="1:11" s="43" customFormat="1" ht="19.7" customHeight="1" x14ac:dyDescent="0.25">
      <c r="A1158" s="43" t="s">
        <v>191</v>
      </c>
      <c r="B1158" s="1" t="s">
        <v>242</v>
      </c>
      <c r="C1158" s="1" t="s">
        <v>299</v>
      </c>
      <c r="D1158" s="1" t="s">
        <v>298</v>
      </c>
      <c r="E1158" s="45" t="str">
        <f>VLOOKUP(C1158,PROCV!E$50:G$126,3,0)</f>
        <v>NA</v>
      </c>
      <c r="F1158" s="1" t="s">
        <v>416</v>
      </c>
      <c r="G1158" s="1" t="s">
        <v>236</v>
      </c>
      <c r="H1158" s="1">
        <v>2009</v>
      </c>
      <c r="I1158" s="60">
        <f>VLOOKUP(H1158,PROCV!E$33:F$44,2,0)</f>
        <v>1.6292670641140776</v>
      </c>
      <c r="J1158" s="71">
        <v>39563</v>
      </c>
      <c r="K1158" s="44">
        <f t="shared" si="18"/>
        <v>64458.692857545255</v>
      </c>
    </row>
    <row r="1159" spans="1:11" s="43" customFormat="1" ht="19.7" customHeight="1" x14ac:dyDescent="0.25">
      <c r="A1159" s="43" t="s">
        <v>191</v>
      </c>
      <c r="B1159" s="1" t="s">
        <v>242</v>
      </c>
      <c r="C1159" s="1" t="s">
        <v>287</v>
      </c>
      <c r="D1159" s="1" t="s">
        <v>286</v>
      </c>
      <c r="E1159" s="45" t="str">
        <f>VLOOKUP(C1159,PROCV!E$50:G$126,3,0)</f>
        <v>Música</v>
      </c>
      <c r="F1159" s="1" t="s">
        <v>416</v>
      </c>
      <c r="G1159" s="1" t="s">
        <v>236</v>
      </c>
      <c r="H1159" s="1">
        <v>2009</v>
      </c>
      <c r="I1159" s="60">
        <f>VLOOKUP(H1159,PROCV!E$33:F$44,2,0)</f>
        <v>1.6292670641140776</v>
      </c>
      <c r="J1159" s="71">
        <v>28610</v>
      </c>
      <c r="K1159" s="44">
        <f t="shared" si="18"/>
        <v>46613.330704303764</v>
      </c>
    </row>
    <row r="1160" spans="1:11" s="43" customFormat="1" ht="19.7" customHeight="1" x14ac:dyDescent="0.25">
      <c r="A1160" s="43" t="s">
        <v>191</v>
      </c>
      <c r="B1160" s="1" t="s">
        <v>242</v>
      </c>
      <c r="C1160" s="1" t="s">
        <v>287</v>
      </c>
      <c r="D1160" s="1" t="s">
        <v>286</v>
      </c>
      <c r="E1160" s="45" t="str">
        <f>VLOOKUP(C1160,PROCV!E$50:G$126,3,0)</f>
        <v>Música</v>
      </c>
      <c r="F1160" s="1" t="s">
        <v>416</v>
      </c>
      <c r="G1160" s="1" t="s">
        <v>236</v>
      </c>
      <c r="H1160" s="1">
        <v>2009</v>
      </c>
      <c r="I1160" s="60">
        <f>VLOOKUP(H1160,PROCV!E$33:F$44,2,0)</f>
        <v>1.6292670641140776</v>
      </c>
      <c r="J1160" s="71">
        <v>3316</v>
      </c>
      <c r="K1160" s="44">
        <f t="shared" si="18"/>
        <v>5402.6495846022817</v>
      </c>
    </row>
    <row r="1161" spans="1:11" s="43" customFormat="1" ht="19.7" customHeight="1" x14ac:dyDescent="0.25">
      <c r="A1161" s="43" t="s">
        <v>191</v>
      </c>
      <c r="B1161" s="1" t="s">
        <v>242</v>
      </c>
      <c r="C1161" s="1" t="s">
        <v>285</v>
      </c>
      <c r="D1161" s="1" t="s">
        <v>284</v>
      </c>
      <c r="E1161" s="45" t="str">
        <f>VLOOKUP(C1161,PROCV!E$50:G$126,3,0)</f>
        <v>Editorial</v>
      </c>
      <c r="F1161" s="1" t="s">
        <v>416</v>
      </c>
      <c r="G1161" s="1" t="s">
        <v>236</v>
      </c>
      <c r="H1161" s="1">
        <v>2009</v>
      </c>
      <c r="I1161" s="60">
        <f>VLOOKUP(H1161,PROCV!E$33:F$44,2,0)</f>
        <v>1.6292670641140776</v>
      </c>
      <c r="J1161" s="71">
        <v>4989</v>
      </c>
      <c r="K1161" s="44">
        <f t="shared" si="18"/>
        <v>8128.4133828651329</v>
      </c>
    </row>
    <row r="1162" spans="1:11" s="43" customFormat="1" ht="19.7" customHeight="1" x14ac:dyDescent="0.25">
      <c r="A1162" s="43" t="s">
        <v>191</v>
      </c>
      <c r="B1162" s="1" t="s">
        <v>242</v>
      </c>
      <c r="C1162" s="1" t="s">
        <v>285</v>
      </c>
      <c r="D1162" s="1" t="s">
        <v>284</v>
      </c>
      <c r="E1162" s="45" t="str">
        <f>VLOOKUP(C1162,PROCV!E$50:G$126,3,0)</f>
        <v>Editorial</v>
      </c>
      <c r="F1162" s="1" t="s">
        <v>416</v>
      </c>
      <c r="G1162" s="1" t="s">
        <v>236</v>
      </c>
      <c r="H1162" s="1">
        <v>2009</v>
      </c>
      <c r="I1162" s="60">
        <f>VLOOKUP(H1162,PROCV!E$33:F$44,2,0)</f>
        <v>1.6292670641140776</v>
      </c>
      <c r="J1162" s="71">
        <v>63772</v>
      </c>
      <c r="K1162" s="44">
        <f t="shared" si="18"/>
        <v>103901.61921268296</v>
      </c>
    </row>
    <row r="1163" spans="1:11" s="43" customFormat="1" ht="19.7" customHeight="1" x14ac:dyDescent="0.25">
      <c r="A1163" s="43" t="s">
        <v>191</v>
      </c>
      <c r="B1163" s="1" t="s">
        <v>242</v>
      </c>
      <c r="C1163" s="1" t="s">
        <v>283</v>
      </c>
      <c r="D1163" s="1" t="s">
        <v>282</v>
      </c>
      <c r="E1163" s="45" t="str">
        <f>VLOOKUP(C1163,PROCV!E$50:G$126,3,0)</f>
        <v>Editorial</v>
      </c>
      <c r="F1163" s="1" t="s">
        <v>416</v>
      </c>
      <c r="G1163" s="1" t="s">
        <v>236</v>
      </c>
      <c r="H1163" s="1">
        <v>2009</v>
      </c>
      <c r="I1163" s="60">
        <f>VLOOKUP(H1163,PROCV!E$33:F$44,2,0)</f>
        <v>1.6292670641140776</v>
      </c>
      <c r="J1163" s="71">
        <v>18472</v>
      </c>
      <c r="K1163" s="44">
        <f t="shared" si="18"/>
        <v>30095.821208315243</v>
      </c>
    </row>
    <row r="1164" spans="1:11" s="43" customFormat="1" ht="19.7" customHeight="1" x14ac:dyDescent="0.25">
      <c r="A1164" s="43" t="s">
        <v>191</v>
      </c>
      <c r="B1164" s="1" t="s">
        <v>242</v>
      </c>
      <c r="C1164" s="1" t="s">
        <v>281</v>
      </c>
      <c r="D1164" s="1" t="s">
        <v>280</v>
      </c>
      <c r="E1164" s="45" t="str">
        <f>VLOOKUP(C1164,PROCV!E$50:G$126,3,0)</f>
        <v>Música</v>
      </c>
      <c r="F1164" s="1" t="s">
        <v>416</v>
      </c>
      <c r="G1164" s="1" t="s">
        <v>236</v>
      </c>
      <c r="H1164" s="1">
        <v>2009</v>
      </c>
      <c r="I1164" s="60">
        <f>VLOOKUP(H1164,PROCV!E$33:F$44,2,0)</f>
        <v>1.6292670641140776</v>
      </c>
      <c r="J1164" s="71">
        <v>6603</v>
      </c>
      <c r="K1164" s="44">
        <f t="shared" si="18"/>
        <v>10758.050424345254</v>
      </c>
    </row>
    <row r="1165" spans="1:11" s="43" customFormat="1" ht="19.7" customHeight="1" x14ac:dyDescent="0.25">
      <c r="A1165" s="43" t="s">
        <v>191</v>
      </c>
      <c r="B1165" s="1" t="s">
        <v>242</v>
      </c>
      <c r="C1165" s="1" t="s">
        <v>279</v>
      </c>
      <c r="D1165" s="1" t="s">
        <v>278</v>
      </c>
      <c r="E1165" s="45" t="str">
        <f>VLOOKUP(C1165,PROCV!E$50:G$126,3,0)</f>
        <v>Editorial</v>
      </c>
      <c r="F1165" s="1" t="s">
        <v>416</v>
      </c>
      <c r="G1165" s="1" t="s">
        <v>236</v>
      </c>
      <c r="H1165" s="1">
        <v>2009</v>
      </c>
      <c r="I1165" s="60">
        <f>VLOOKUP(H1165,PROCV!E$33:F$44,2,0)</f>
        <v>1.6292670641140776</v>
      </c>
      <c r="J1165" s="71">
        <v>8568</v>
      </c>
      <c r="K1165" s="44">
        <f t="shared" si="18"/>
        <v>13959.560205329417</v>
      </c>
    </row>
    <row r="1166" spans="1:11" s="43" customFormat="1" ht="19.7" customHeight="1" x14ac:dyDescent="0.25">
      <c r="A1166" s="43" t="s">
        <v>191</v>
      </c>
      <c r="B1166" s="1" t="s">
        <v>242</v>
      </c>
      <c r="C1166" s="1" t="s">
        <v>279</v>
      </c>
      <c r="D1166" s="1" t="s">
        <v>278</v>
      </c>
      <c r="E1166" s="45" t="str">
        <f>VLOOKUP(C1166,PROCV!E$50:G$126,3,0)</f>
        <v>Editorial</v>
      </c>
      <c r="F1166" s="1" t="s">
        <v>416</v>
      </c>
      <c r="G1166" s="1" t="s">
        <v>236</v>
      </c>
      <c r="H1166" s="1">
        <v>2009</v>
      </c>
      <c r="I1166" s="60">
        <f>VLOOKUP(H1166,PROCV!E$33:F$44,2,0)</f>
        <v>1.6292670641140776</v>
      </c>
      <c r="J1166" s="71">
        <v>115793</v>
      </c>
      <c r="K1166" s="44">
        <f t="shared" si="18"/>
        <v>188657.72115496139</v>
      </c>
    </row>
    <row r="1167" spans="1:11" s="43" customFormat="1" ht="19.7" customHeight="1" x14ac:dyDescent="0.25">
      <c r="A1167" s="43" t="s">
        <v>191</v>
      </c>
      <c r="B1167" s="1" t="s">
        <v>242</v>
      </c>
      <c r="C1167" s="1" t="s">
        <v>279</v>
      </c>
      <c r="D1167" s="1" t="s">
        <v>278</v>
      </c>
      <c r="E1167" s="45" t="str">
        <f>VLOOKUP(C1167,PROCV!E$50:G$126,3,0)</f>
        <v>Editorial</v>
      </c>
      <c r="F1167" s="1" t="s">
        <v>416</v>
      </c>
      <c r="G1167" s="1" t="s">
        <v>236</v>
      </c>
      <c r="H1167" s="1">
        <v>2009</v>
      </c>
      <c r="I1167" s="60">
        <f>VLOOKUP(H1167,PROCV!E$33:F$44,2,0)</f>
        <v>1.6292670641140776</v>
      </c>
      <c r="J1167" s="71">
        <v>62951</v>
      </c>
      <c r="K1167" s="44">
        <f t="shared" si="18"/>
        <v>102563.9909530453</v>
      </c>
    </row>
    <row r="1168" spans="1:11" s="43" customFormat="1" ht="19.7" customHeight="1" x14ac:dyDescent="0.25">
      <c r="A1168" s="43" t="s">
        <v>191</v>
      </c>
      <c r="B1168" s="1" t="s">
        <v>242</v>
      </c>
      <c r="C1168" s="1" t="s">
        <v>279</v>
      </c>
      <c r="D1168" s="1" t="s">
        <v>278</v>
      </c>
      <c r="E1168" s="45" t="str">
        <f>VLOOKUP(C1168,PROCV!E$50:G$126,3,0)</f>
        <v>Editorial</v>
      </c>
      <c r="F1168" s="1" t="s">
        <v>416</v>
      </c>
      <c r="G1168" s="1" t="s">
        <v>236</v>
      </c>
      <c r="H1168" s="1">
        <v>2009</v>
      </c>
      <c r="I1168" s="60">
        <f>VLOOKUP(H1168,PROCV!E$33:F$44,2,0)</f>
        <v>1.6292670641140776</v>
      </c>
      <c r="J1168" s="71">
        <v>361149</v>
      </c>
      <c r="K1168" s="44">
        <f t="shared" si="18"/>
        <v>588408.17093773501</v>
      </c>
    </row>
    <row r="1169" spans="1:11" s="43" customFormat="1" ht="19.7" customHeight="1" x14ac:dyDescent="0.25">
      <c r="A1169" s="43" t="s">
        <v>191</v>
      </c>
      <c r="B1169" s="1" t="s">
        <v>242</v>
      </c>
      <c r="C1169" s="1" t="s">
        <v>279</v>
      </c>
      <c r="D1169" s="1" t="s">
        <v>278</v>
      </c>
      <c r="E1169" s="45" t="str">
        <f>VLOOKUP(C1169,PROCV!E$50:G$126,3,0)</f>
        <v>Editorial</v>
      </c>
      <c r="F1169" s="1" t="s">
        <v>416</v>
      </c>
      <c r="G1169" s="1" t="s">
        <v>236</v>
      </c>
      <c r="H1169" s="1">
        <v>2009</v>
      </c>
      <c r="I1169" s="60">
        <f>VLOOKUP(H1169,PROCV!E$33:F$44,2,0)</f>
        <v>1.6292670641140776</v>
      </c>
      <c r="J1169" s="71">
        <v>40000</v>
      </c>
      <c r="K1169" s="44">
        <f t="shared" si="18"/>
        <v>65170.682564563103</v>
      </c>
    </row>
    <row r="1170" spans="1:11" s="43" customFormat="1" ht="19.7" customHeight="1" x14ac:dyDescent="0.25">
      <c r="A1170" s="43" t="s">
        <v>191</v>
      </c>
      <c r="B1170" s="1" t="s">
        <v>242</v>
      </c>
      <c r="C1170" s="1" t="s">
        <v>279</v>
      </c>
      <c r="D1170" s="1" t="s">
        <v>278</v>
      </c>
      <c r="E1170" s="45" t="str">
        <f>VLOOKUP(C1170,PROCV!E$50:G$126,3,0)</f>
        <v>Editorial</v>
      </c>
      <c r="F1170" s="1" t="s">
        <v>416</v>
      </c>
      <c r="G1170" s="1" t="s">
        <v>236</v>
      </c>
      <c r="H1170" s="1">
        <v>2009</v>
      </c>
      <c r="I1170" s="60">
        <f>VLOOKUP(H1170,PROCV!E$33:F$44,2,0)</f>
        <v>1.6292670641140776</v>
      </c>
      <c r="J1170" s="71">
        <v>227535</v>
      </c>
      <c r="K1170" s="44">
        <f t="shared" si="18"/>
        <v>370715.28143319668</v>
      </c>
    </row>
    <row r="1171" spans="1:11" s="43" customFormat="1" ht="19.7" customHeight="1" x14ac:dyDescent="0.25">
      <c r="A1171" s="43" t="s">
        <v>191</v>
      </c>
      <c r="B1171" s="1" t="s">
        <v>242</v>
      </c>
      <c r="C1171" s="1" t="s">
        <v>277</v>
      </c>
      <c r="D1171" s="1" t="s">
        <v>276</v>
      </c>
      <c r="E1171" s="45" t="str">
        <f>VLOOKUP(C1171,PROCV!E$50:G$126,3,0)</f>
        <v>Editorial</v>
      </c>
      <c r="F1171" s="1" t="s">
        <v>416</v>
      </c>
      <c r="G1171" s="1" t="s">
        <v>236</v>
      </c>
      <c r="H1171" s="1">
        <v>2009</v>
      </c>
      <c r="I1171" s="60">
        <f>VLOOKUP(H1171,PROCV!E$33:F$44,2,0)</f>
        <v>1.6292670641140776</v>
      </c>
      <c r="J1171" s="71">
        <v>4983</v>
      </c>
      <c r="K1171" s="44">
        <f t="shared" si="18"/>
        <v>8118.6377804804488</v>
      </c>
    </row>
    <row r="1172" spans="1:11" s="43" customFormat="1" ht="19.7" customHeight="1" x14ac:dyDescent="0.25">
      <c r="A1172" s="43" t="s">
        <v>191</v>
      </c>
      <c r="B1172" s="1" t="s">
        <v>242</v>
      </c>
      <c r="C1172" s="1" t="s">
        <v>277</v>
      </c>
      <c r="D1172" s="1" t="s">
        <v>276</v>
      </c>
      <c r="E1172" s="45" t="str">
        <f>VLOOKUP(C1172,PROCV!E$50:G$126,3,0)</f>
        <v>Editorial</v>
      </c>
      <c r="F1172" s="1" t="s">
        <v>416</v>
      </c>
      <c r="G1172" s="1" t="s">
        <v>236</v>
      </c>
      <c r="H1172" s="1">
        <v>2009</v>
      </c>
      <c r="I1172" s="60">
        <f>VLOOKUP(H1172,PROCV!E$33:F$44,2,0)</f>
        <v>1.6292670641140776</v>
      </c>
      <c r="J1172" s="71">
        <v>10754</v>
      </c>
      <c r="K1172" s="44">
        <f t="shared" si="18"/>
        <v>17521.13800748279</v>
      </c>
    </row>
    <row r="1173" spans="1:11" s="43" customFormat="1" ht="19.7" customHeight="1" x14ac:dyDescent="0.25">
      <c r="A1173" s="43" t="s">
        <v>191</v>
      </c>
      <c r="B1173" s="1" t="s">
        <v>242</v>
      </c>
      <c r="C1173" s="1" t="s">
        <v>277</v>
      </c>
      <c r="D1173" s="1" t="s">
        <v>276</v>
      </c>
      <c r="E1173" s="45" t="str">
        <f>VLOOKUP(C1173,PROCV!E$50:G$126,3,0)</f>
        <v>Editorial</v>
      </c>
      <c r="F1173" s="1" t="s">
        <v>416</v>
      </c>
      <c r="G1173" s="1" t="s">
        <v>236</v>
      </c>
      <c r="H1173" s="1">
        <v>2009</v>
      </c>
      <c r="I1173" s="60">
        <f>VLOOKUP(H1173,PROCV!E$33:F$44,2,0)</f>
        <v>1.6292670641140776</v>
      </c>
      <c r="J1173" s="71">
        <v>2624</v>
      </c>
      <c r="K1173" s="44">
        <f t="shared" si="18"/>
        <v>4275.1967762353397</v>
      </c>
    </row>
    <row r="1174" spans="1:11" s="43" customFormat="1" ht="19.7" customHeight="1" x14ac:dyDescent="0.25">
      <c r="A1174" s="43" t="s">
        <v>191</v>
      </c>
      <c r="B1174" s="1" t="s">
        <v>242</v>
      </c>
      <c r="C1174" s="1" t="s">
        <v>275</v>
      </c>
      <c r="D1174" s="1" t="s">
        <v>274</v>
      </c>
      <c r="E1174" s="45" t="str">
        <f>VLOOKUP(C1174,PROCV!E$50:G$126,3,0)</f>
        <v>Editorial</v>
      </c>
      <c r="F1174" s="1" t="s">
        <v>416</v>
      </c>
      <c r="G1174" s="1" t="s">
        <v>236</v>
      </c>
      <c r="H1174" s="1">
        <v>2009</v>
      </c>
      <c r="I1174" s="60">
        <f>VLOOKUP(H1174,PROCV!E$33:F$44,2,0)</f>
        <v>1.6292670641140776</v>
      </c>
      <c r="J1174" s="71">
        <v>7045</v>
      </c>
      <c r="K1174" s="44">
        <f t="shared" si="18"/>
        <v>11478.186466683677</v>
      </c>
    </row>
    <row r="1175" spans="1:11" s="43" customFormat="1" ht="19.7" customHeight="1" x14ac:dyDescent="0.25">
      <c r="A1175" s="43" t="s">
        <v>191</v>
      </c>
      <c r="B1175" s="1" t="s">
        <v>242</v>
      </c>
      <c r="C1175" s="1" t="s">
        <v>275</v>
      </c>
      <c r="D1175" s="1" t="s">
        <v>274</v>
      </c>
      <c r="E1175" s="45" t="str">
        <f>VLOOKUP(C1175,PROCV!E$50:G$126,3,0)</f>
        <v>Editorial</v>
      </c>
      <c r="F1175" s="1" t="s">
        <v>416</v>
      </c>
      <c r="G1175" s="1" t="s">
        <v>236</v>
      </c>
      <c r="H1175" s="1">
        <v>2009</v>
      </c>
      <c r="I1175" s="60">
        <f>VLOOKUP(H1175,PROCV!E$33:F$44,2,0)</f>
        <v>1.6292670641140776</v>
      </c>
      <c r="J1175" s="71">
        <v>14527</v>
      </c>
      <c r="K1175" s="44">
        <f t="shared" si="18"/>
        <v>23668.362640385207</v>
      </c>
    </row>
    <row r="1176" spans="1:11" s="43" customFormat="1" ht="19.7" customHeight="1" x14ac:dyDescent="0.25">
      <c r="A1176" s="43" t="s">
        <v>191</v>
      </c>
      <c r="B1176" s="1" t="s">
        <v>242</v>
      </c>
      <c r="C1176" s="1" t="s">
        <v>275</v>
      </c>
      <c r="D1176" s="1" t="s">
        <v>274</v>
      </c>
      <c r="E1176" s="45" t="str">
        <f>VLOOKUP(C1176,PROCV!E$50:G$126,3,0)</f>
        <v>Editorial</v>
      </c>
      <c r="F1176" s="1" t="s">
        <v>416</v>
      </c>
      <c r="G1176" s="1" t="s">
        <v>236</v>
      </c>
      <c r="H1176" s="1">
        <v>2009</v>
      </c>
      <c r="I1176" s="60">
        <f>VLOOKUP(H1176,PROCV!E$33:F$44,2,0)</f>
        <v>1.6292670641140776</v>
      </c>
      <c r="J1176" s="71">
        <v>2979</v>
      </c>
      <c r="K1176" s="44">
        <f t="shared" si="18"/>
        <v>4853.5865839958369</v>
      </c>
    </row>
    <row r="1177" spans="1:11" s="43" customFormat="1" ht="19.7" customHeight="1" x14ac:dyDescent="0.25">
      <c r="A1177" s="43" t="s">
        <v>191</v>
      </c>
      <c r="B1177" s="1" t="s">
        <v>242</v>
      </c>
      <c r="C1177" s="1" t="s">
        <v>275</v>
      </c>
      <c r="D1177" s="1" t="s">
        <v>274</v>
      </c>
      <c r="E1177" s="45" t="str">
        <f>VLOOKUP(C1177,PROCV!E$50:G$126,3,0)</f>
        <v>Editorial</v>
      </c>
      <c r="F1177" s="1" t="s">
        <v>416</v>
      </c>
      <c r="G1177" s="1" t="s">
        <v>236</v>
      </c>
      <c r="H1177" s="1">
        <v>2009</v>
      </c>
      <c r="I1177" s="60">
        <f>VLOOKUP(H1177,PROCV!E$33:F$44,2,0)</f>
        <v>1.6292670641140776</v>
      </c>
      <c r="J1177" s="71">
        <v>34667</v>
      </c>
      <c r="K1177" s="44">
        <f t="shared" si="18"/>
        <v>56481.801311642732</v>
      </c>
    </row>
    <row r="1178" spans="1:11" s="43" customFormat="1" ht="19.7" customHeight="1" x14ac:dyDescent="0.25">
      <c r="A1178" s="43" t="s">
        <v>191</v>
      </c>
      <c r="B1178" s="1" t="s">
        <v>242</v>
      </c>
      <c r="C1178" s="1" t="s">
        <v>275</v>
      </c>
      <c r="D1178" s="1" t="s">
        <v>274</v>
      </c>
      <c r="E1178" s="45" t="str">
        <f>VLOOKUP(C1178,PROCV!E$50:G$126,3,0)</f>
        <v>Editorial</v>
      </c>
      <c r="F1178" s="1" t="s">
        <v>416</v>
      </c>
      <c r="G1178" s="1" t="s">
        <v>236</v>
      </c>
      <c r="H1178" s="1">
        <v>2009</v>
      </c>
      <c r="I1178" s="60">
        <f>VLOOKUP(H1178,PROCV!E$33:F$44,2,0)</f>
        <v>1.6292670641140776</v>
      </c>
      <c r="J1178" s="71">
        <v>44578</v>
      </c>
      <c r="K1178" s="44">
        <f t="shared" si="18"/>
        <v>72629.467184077352</v>
      </c>
    </row>
    <row r="1179" spans="1:11" s="43" customFormat="1" ht="19.7" customHeight="1" x14ac:dyDescent="0.25">
      <c r="A1179" s="43" t="s">
        <v>191</v>
      </c>
      <c r="B1179" s="1" t="s">
        <v>242</v>
      </c>
      <c r="C1179" s="1" t="s">
        <v>307</v>
      </c>
      <c r="D1179" s="1" t="s">
        <v>306</v>
      </c>
      <c r="E1179" s="45" t="str">
        <f>VLOOKUP(C1179,PROCV!E$50:G$126,3,0)</f>
        <v>NA</v>
      </c>
      <c r="F1179" s="1" t="s">
        <v>416</v>
      </c>
      <c r="G1179" s="1" t="s">
        <v>236</v>
      </c>
      <c r="H1179" s="1">
        <v>2009</v>
      </c>
      <c r="I1179" s="60">
        <f>VLOOKUP(H1179,PROCV!E$33:F$44,2,0)</f>
        <v>1.6292670641140776</v>
      </c>
      <c r="J1179" s="71">
        <v>71545</v>
      </c>
      <c r="K1179" s="44">
        <f t="shared" si="18"/>
        <v>116565.91210204168</v>
      </c>
    </row>
    <row r="1180" spans="1:11" s="43" customFormat="1" ht="19.7" customHeight="1" x14ac:dyDescent="0.25">
      <c r="A1180" s="43" t="s">
        <v>191</v>
      </c>
      <c r="B1180" s="1" t="s">
        <v>242</v>
      </c>
      <c r="C1180" s="1" t="s">
        <v>307</v>
      </c>
      <c r="D1180" s="1" t="s">
        <v>306</v>
      </c>
      <c r="E1180" s="45" t="str">
        <f>VLOOKUP(C1180,PROCV!E$50:G$126,3,0)</f>
        <v>NA</v>
      </c>
      <c r="F1180" s="1" t="s">
        <v>416</v>
      </c>
      <c r="G1180" s="1" t="s">
        <v>236</v>
      </c>
      <c r="H1180" s="1">
        <v>2009</v>
      </c>
      <c r="I1180" s="60">
        <f>VLOOKUP(H1180,PROCV!E$33:F$44,2,0)</f>
        <v>1.6292670641140776</v>
      </c>
      <c r="J1180" s="71">
        <v>3080</v>
      </c>
      <c r="K1180" s="44">
        <f t="shared" si="18"/>
        <v>5018.1425574713594</v>
      </c>
    </row>
    <row r="1181" spans="1:11" s="43" customFormat="1" ht="19.7" customHeight="1" x14ac:dyDescent="0.25">
      <c r="A1181" s="43" t="s">
        <v>191</v>
      </c>
      <c r="B1181" s="1" t="s">
        <v>242</v>
      </c>
      <c r="C1181" s="1" t="s">
        <v>273</v>
      </c>
      <c r="D1181" s="1" t="s">
        <v>272</v>
      </c>
      <c r="E1181" s="45" t="str">
        <f>VLOOKUP(C1181,PROCV!E$50:G$126,3,0)</f>
        <v>Editorial</v>
      </c>
      <c r="F1181" s="1" t="s">
        <v>416</v>
      </c>
      <c r="G1181" s="1" t="s">
        <v>236</v>
      </c>
      <c r="H1181" s="1">
        <v>2009</v>
      </c>
      <c r="I1181" s="60">
        <f>VLOOKUP(H1181,PROCV!E$33:F$44,2,0)</f>
        <v>1.6292670641140776</v>
      </c>
      <c r="J1181" s="71">
        <v>11477</v>
      </c>
      <c r="K1181" s="44">
        <f t="shared" si="18"/>
        <v>18699.098094837267</v>
      </c>
    </row>
    <row r="1182" spans="1:11" s="43" customFormat="1" ht="19.7" customHeight="1" x14ac:dyDescent="0.25">
      <c r="A1182" s="43" t="s">
        <v>191</v>
      </c>
      <c r="B1182" s="1" t="s">
        <v>242</v>
      </c>
      <c r="C1182" s="1" t="s">
        <v>273</v>
      </c>
      <c r="D1182" s="1" t="s">
        <v>272</v>
      </c>
      <c r="E1182" s="45" t="str">
        <f>VLOOKUP(C1182,PROCV!E$50:G$126,3,0)</f>
        <v>Editorial</v>
      </c>
      <c r="F1182" s="1" t="s">
        <v>416</v>
      </c>
      <c r="G1182" s="1" t="s">
        <v>236</v>
      </c>
      <c r="H1182" s="1">
        <v>2009</v>
      </c>
      <c r="I1182" s="60">
        <f>VLOOKUP(H1182,PROCV!E$33:F$44,2,0)</f>
        <v>1.6292670641140776</v>
      </c>
      <c r="J1182" s="71">
        <v>266509</v>
      </c>
      <c r="K1182" s="44">
        <f t="shared" si="18"/>
        <v>434214.33598997869</v>
      </c>
    </row>
    <row r="1183" spans="1:11" s="43" customFormat="1" ht="19.7" customHeight="1" x14ac:dyDescent="0.25">
      <c r="A1183" s="43" t="s">
        <v>191</v>
      </c>
      <c r="B1183" s="1" t="s">
        <v>242</v>
      </c>
      <c r="C1183" s="1" t="s">
        <v>273</v>
      </c>
      <c r="D1183" s="1" t="s">
        <v>272</v>
      </c>
      <c r="E1183" s="45" t="str">
        <f>VLOOKUP(C1183,PROCV!E$50:G$126,3,0)</f>
        <v>Editorial</v>
      </c>
      <c r="F1183" s="1" t="s">
        <v>416</v>
      </c>
      <c r="G1183" s="1" t="s">
        <v>236</v>
      </c>
      <c r="H1183" s="1">
        <v>2009</v>
      </c>
      <c r="I1183" s="60">
        <f>VLOOKUP(H1183,PROCV!E$33:F$44,2,0)</f>
        <v>1.6292670641140776</v>
      </c>
      <c r="J1183" s="71">
        <v>66247</v>
      </c>
      <c r="K1183" s="44">
        <f t="shared" si="18"/>
        <v>107934.0551963653</v>
      </c>
    </row>
    <row r="1184" spans="1:11" s="43" customFormat="1" ht="19.7" customHeight="1" x14ac:dyDescent="0.25">
      <c r="A1184" s="43" t="s">
        <v>191</v>
      </c>
      <c r="B1184" s="1" t="s">
        <v>242</v>
      </c>
      <c r="C1184" s="1" t="s">
        <v>273</v>
      </c>
      <c r="D1184" s="1" t="s">
        <v>272</v>
      </c>
      <c r="E1184" s="45" t="str">
        <f>VLOOKUP(C1184,PROCV!E$50:G$126,3,0)</f>
        <v>Editorial</v>
      </c>
      <c r="F1184" s="1" t="s">
        <v>416</v>
      </c>
      <c r="G1184" s="1" t="s">
        <v>236</v>
      </c>
      <c r="H1184" s="1">
        <v>2009</v>
      </c>
      <c r="I1184" s="60">
        <f>VLOOKUP(H1184,PROCV!E$33:F$44,2,0)</f>
        <v>1.6292670641140776</v>
      </c>
      <c r="J1184" s="71">
        <v>233100</v>
      </c>
      <c r="K1184" s="44">
        <f t="shared" si="18"/>
        <v>379782.15264499147</v>
      </c>
    </row>
    <row r="1185" spans="1:11" s="43" customFormat="1" ht="19.7" customHeight="1" x14ac:dyDescent="0.25">
      <c r="A1185" s="43" t="s">
        <v>191</v>
      </c>
      <c r="B1185" s="1" t="s">
        <v>242</v>
      </c>
      <c r="C1185" s="1" t="s">
        <v>273</v>
      </c>
      <c r="D1185" s="1" t="s">
        <v>272</v>
      </c>
      <c r="E1185" s="45" t="str">
        <f>VLOOKUP(C1185,PROCV!E$50:G$126,3,0)</f>
        <v>Editorial</v>
      </c>
      <c r="F1185" s="1" t="s">
        <v>416</v>
      </c>
      <c r="G1185" s="1" t="s">
        <v>236</v>
      </c>
      <c r="H1185" s="1">
        <v>2009</v>
      </c>
      <c r="I1185" s="60">
        <f>VLOOKUP(H1185,PROCV!E$33:F$44,2,0)</f>
        <v>1.6292670641140776</v>
      </c>
      <c r="J1185" s="71">
        <v>126209</v>
      </c>
      <c r="K1185" s="44">
        <f t="shared" si="18"/>
        <v>205628.16689477363</v>
      </c>
    </row>
    <row r="1186" spans="1:11" s="43" customFormat="1" ht="19.7" customHeight="1" x14ac:dyDescent="0.25">
      <c r="A1186" s="43" t="s">
        <v>191</v>
      </c>
      <c r="B1186" s="1" t="s">
        <v>242</v>
      </c>
      <c r="C1186" s="1" t="s">
        <v>273</v>
      </c>
      <c r="D1186" s="1" t="s">
        <v>272</v>
      </c>
      <c r="E1186" s="45" t="str">
        <f>VLOOKUP(C1186,PROCV!E$50:G$126,3,0)</f>
        <v>Editorial</v>
      </c>
      <c r="F1186" s="1" t="s">
        <v>416</v>
      </c>
      <c r="G1186" s="1" t="s">
        <v>236</v>
      </c>
      <c r="H1186" s="1">
        <v>2009</v>
      </c>
      <c r="I1186" s="60">
        <f>VLOOKUP(H1186,PROCV!E$33:F$44,2,0)</f>
        <v>1.6292670641140776</v>
      </c>
      <c r="J1186" s="71">
        <v>124188</v>
      </c>
      <c r="K1186" s="44">
        <f t="shared" si="18"/>
        <v>202335.41815819909</v>
      </c>
    </row>
    <row r="1187" spans="1:11" s="43" customFormat="1" ht="19.7" customHeight="1" x14ac:dyDescent="0.25">
      <c r="A1187" s="43" t="s">
        <v>191</v>
      </c>
      <c r="B1187" s="1" t="s">
        <v>242</v>
      </c>
      <c r="C1187" s="1" t="s">
        <v>315</v>
      </c>
      <c r="D1187" s="1" t="s">
        <v>314</v>
      </c>
      <c r="E1187" s="45" t="str">
        <f>VLOOKUP(C1187,PROCV!E$50:G$126,3,0)</f>
        <v>Editorial</v>
      </c>
      <c r="F1187" s="1" t="s">
        <v>416</v>
      </c>
      <c r="G1187" s="1" t="s">
        <v>236</v>
      </c>
      <c r="H1187" s="1">
        <v>2009</v>
      </c>
      <c r="I1187" s="60">
        <f>VLOOKUP(H1187,PROCV!E$33:F$44,2,0)</f>
        <v>1.6292670641140776</v>
      </c>
      <c r="J1187" s="71">
        <v>1392</v>
      </c>
      <c r="K1187" s="44">
        <f t="shared" si="18"/>
        <v>2267.939753246796</v>
      </c>
    </row>
    <row r="1188" spans="1:11" s="43" customFormat="1" ht="19.7" customHeight="1" x14ac:dyDescent="0.25">
      <c r="A1188" s="43" t="s">
        <v>191</v>
      </c>
      <c r="B1188" s="1" t="s">
        <v>242</v>
      </c>
      <c r="C1188" s="1" t="s">
        <v>315</v>
      </c>
      <c r="D1188" s="1" t="s">
        <v>314</v>
      </c>
      <c r="E1188" s="45" t="str">
        <f>VLOOKUP(C1188,PROCV!E$50:G$126,3,0)</f>
        <v>Editorial</v>
      </c>
      <c r="F1188" s="1" t="s">
        <v>416</v>
      </c>
      <c r="G1188" s="1" t="s">
        <v>236</v>
      </c>
      <c r="H1188" s="1">
        <v>2009</v>
      </c>
      <c r="I1188" s="60">
        <f>VLOOKUP(H1188,PROCV!E$33:F$44,2,0)</f>
        <v>1.6292670641140776</v>
      </c>
      <c r="J1188" s="71">
        <v>43384</v>
      </c>
      <c r="K1188" s="44">
        <f t="shared" si="18"/>
        <v>70684.122309525148</v>
      </c>
    </row>
    <row r="1189" spans="1:11" s="43" customFormat="1" ht="19.7" customHeight="1" x14ac:dyDescent="0.25">
      <c r="A1189" s="43" t="s">
        <v>191</v>
      </c>
      <c r="B1189" s="1" t="s">
        <v>242</v>
      </c>
      <c r="C1189" s="1" t="s">
        <v>315</v>
      </c>
      <c r="D1189" s="1" t="s">
        <v>314</v>
      </c>
      <c r="E1189" s="45" t="str">
        <f>VLOOKUP(C1189,PROCV!E$50:G$126,3,0)</f>
        <v>Editorial</v>
      </c>
      <c r="F1189" s="1" t="s">
        <v>416</v>
      </c>
      <c r="G1189" s="1" t="s">
        <v>236</v>
      </c>
      <c r="H1189" s="1">
        <v>2009</v>
      </c>
      <c r="I1189" s="60">
        <f>VLOOKUP(H1189,PROCV!E$33:F$44,2,0)</f>
        <v>1.6292670641140776</v>
      </c>
      <c r="J1189" s="71">
        <v>14342</v>
      </c>
      <c r="K1189" s="44">
        <f t="shared" si="18"/>
        <v>23366.948233524101</v>
      </c>
    </row>
    <row r="1190" spans="1:11" s="43" customFormat="1" ht="19.7" customHeight="1" x14ac:dyDescent="0.25">
      <c r="A1190" s="43" t="s">
        <v>191</v>
      </c>
      <c r="B1190" s="1" t="s">
        <v>242</v>
      </c>
      <c r="C1190" s="1" t="s">
        <v>269</v>
      </c>
      <c r="D1190" s="1" t="s">
        <v>268</v>
      </c>
      <c r="E1190" s="45" t="str">
        <f>VLOOKUP(C1190,PROCV!E$50:G$126,3,0)</f>
        <v>NA</v>
      </c>
      <c r="F1190" s="1" t="s">
        <v>416</v>
      </c>
      <c r="G1190" s="1" t="s">
        <v>236</v>
      </c>
      <c r="H1190" s="1">
        <v>2009</v>
      </c>
      <c r="I1190" s="60">
        <f>VLOOKUP(H1190,PROCV!E$33:F$44,2,0)</f>
        <v>1.6292670641140776</v>
      </c>
      <c r="J1190" s="71">
        <v>5000000</v>
      </c>
      <c r="K1190" s="44">
        <f t="shared" si="18"/>
        <v>8146335.3205703879</v>
      </c>
    </row>
    <row r="1191" spans="1:11" s="43" customFormat="1" ht="19.7" customHeight="1" x14ac:dyDescent="0.25">
      <c r="A1191" s="43" t="s">
        <v>191</v>
      </c>
      <c r="B1191" s="1" t="s">
        <v>242</v>
      </c>
      <c r="C1191" s="1" t="s">
        <v>269</v>
      </c>
      <c r="D1191" s="1" t="s">
        <v>268</v>
      </c>
      <c r="E1191" s="45" t="str">
        <f>VLOOKUP(C1191,PROCV!E$50:G$126,3,0)</f>
        <v>NA</v>
      </c>
      <c r="F1191" s="1" t="s">
        <v>416</v>
      </c>
      <c r="G1191" s="1" t="s">
        <v>236</v>
      </c>
      <c r="H1191" s="1">
        <v>2009</v>
      </c>
      <c r="I1191" s="60">
        <f>VLOOKUP(H1191,PROCV!E$33:F$44,2,0)</f>
        <v>1.6292670641140776</v>
      </c>
      <c r="J1191" s="71">
        <v>63308</v>
      </c>
      <c r="K1191" s="44">
        <f t="shared" si="18"/>
        <v>103145.63929493402</v>
      </c>
    </row>
    <row r="1192" spans="1:11" s="43" customFormat="1" ht="19.7" customHeight="1" x14ac:dyDescent="0.25">
      <c r="A1192" s="43" t="s">
        <v>191</v>
      </c>
      <c r="B1192" s="1" t="s">
        <v>242</v>
      </c>
      <c r="C1192" s="1" t="s">
        <v>269</v>
      </c>
      <c r="D1192" s="1" t="s">
        <v>268</v>
      </c>
      <c r="E1192" s="45" t="str">
        <f>VLOOKUP(C1192,PROCV!E$50:G$126,3,0)</f>
        <v>NA</v>
      </c>
      <c r="F1192" s="1" t="s">
        <v>416</v>
      </c>
      <c r="G1192" s="1" t="s">
        <v>236</v>
      </c>
      <c r="H1192" s="1">
        <v>2009</v>
      </c>
      <c r="I1192" s="60">
        <f>VLOOKUP(H1192,PROCV!E$33:F$44,2,0)</f>
        <v>1.6292670641140776</v>
      </c>
      <c r="J1192" s="71">
        <v>57500</v>
      </c>
      <c r="K1192" s="44">
        <f t="shared" si="18"/>
        <v>93682.856186559467</v>
      </c>
    </row>
    <row r="1193" spans="1:11" s="43" customFormat="1" ht="19.7" customHeight="1" x14ac:dyDescent="0.25">
      <c r="A1193" s="43" t="s">
        <v>191</v>
      </c>
      <c r="B1193" s="1" t="s">
        <v>242</v>
      </c>
      <c r="C1193" s="1" t="s">
        <v>269</v>
      </c>
      <c r="D1193" s="1" t="s">
        <v>268</v>
      </c>
      <c r="E1193" s="45" t="str">
        <f>VLOOKUP(C1193,PROCV!E$50:G$126,3,0)</f>
        <v>NA</v>
      </c>
      <c r="F1193" s="1" t="s">
        <v>416</v>
      </c>
      <c r="G1193" s="1" t="s">
        <v>236</v>
      </c>
      <c r="H1193" s="1">
        <v>2009</v>
      </c>
      <c r="I1193" s="60">
        <f>VLOOKUP(H1193,PROCV!E$33:F$44,2,0)</f>
        <v>1.6292670641140776</v>
      </c>
      <c r="J1193" s="71">
        <v>237040</v>
      </c>
      <c r="K1193" s="44">
        <f t="shared" si="18"/>
        <v>386201.46487760096</v>
      </c>
    </row>
    <row r="1194" spans="1:11" s="43" customFormat="1" ht="19.7" customHeight="1" x14ac:dyDescent="0.25">
      <c r="A1194" s="43" t="s">
        <v>191</v>
      </c>
      <c r="B1194" s="1" t="s">
        <v>242</v>
      </c>
      <c r="C1194" s="1" t="s">
        <v>269</v>
      </c>
      <c r="D1194" s="1" t="s">
        <v>268</v>
      </c>
      <c r="E1194" s="45" t="str">
        <f>VLOOKUP(C1194,PROCV!E$50:G$126,3,0)</f>
        <v>NA</v>
      </c>
      <c r="F1194" s="1" t="s">
        <v>416</v>
      </c>
      <c r="G1194" s="1" t="s">
        <v>236</v>
      </c>
      <c r="H1194" s="1">
        <v>2009</v>
      </c>
      <c r="I1194" s="60">
        <f>VLOOKUP(H1194,PROCV!E$33:F$44,2,0)</f>
        <v>1.6292670641140776</v>
      </c>
      <c r="J1194" s="71">
        <v>178259</v>
      </c>
      <c r="K1194" s="44">
        <f t="shared" si="18"/>
        <v>290431.51758191135</v>
      </c>
    </row>
    <row r="1195" spans="1:11" s="43" customFormat="1" ht="19.7" customHeight="1" x14ac:dyDescent="0.25">
      <c r="A1195" s="43" t="s">
        <v>191</v>
      </c>
      <c r="B1195" s="1" t="s">
        <v>242</v>
      </c>
      <c r="C1195" s="1" t="s">
        <v>269</v>
      </c>
      <c r="D1195" s="1" t="s">
        <v>268</v>
      </c>
      <c r="E1195" s="45" t="str">
        <f>VLOOKUP(C1195,PROCV!E$50:G$126,3,0)</f>
        <v>NA</v>
      </c>
      <c r="F1195" s="1" t="s">
        <v>416</v>
      </c>
      <c r="G1195" s="1" t="s">
        <v>236</v>
      </c>
      <c r="H1195" s="1">
        <v>2009</v>
      </c>
      <c r="I1195" s="60">
        <f>VLOOKUP(H1195,PROCV!E$33:F$44,2,0)</f>
        <v>1.6292670641140776</v>
      </c>
      <c r="J1195" s="71">
        <v>85000</v>
      </c>
      <c r="K1195" s="44">
        <f t="shared" si="18"/>
        <v>138487.7004496966</v>
      </c>
    </row>
    <row r="1196" spans="1:11" s="43" customFormat="1" ht="19.7" customHeight="1" x14ac:dyDescent="0.25">
      <c r="A1196" s="43" t="s">
        <v>191</v>
      </c>
      <c r="B1196" s="1" t="s">
        <v>242</v>
      </c>
      <c r="C1196" s="1" t="s">
        <v>267</v>
      </c>
      <c r="D1196" s="1" t="s">
        <v>266</v>
      </c>
      <c r="E1196" s="45" t="str">
        <f>VLOOKUP(C1196,PROCV!E$50:G$126,3,0)</f>
        <v>Audiovisual</v>
      </c>
      <c r="F1196" s="1" t="s">
        <v>416</v>
      </c>
      <c r="G1196" s="1" t="s">
        <v>265</v>
      </c>
      <c r="H1196" s="1">
        <v>2009</v>
      </c>
      <c r="I1196" s="60">
        <f>VLOOKUP(H1196,PROCV!E$33:F$44,2,0)</f>
        <v>1.6292670641140776</v>
      </c>
      <c r="J1196" s="71">
        <v>990000</v>
      </c>
      <c r="K1196" s="44">
        <f t="shared" si="18"/>
        <v>1612974.3934729369</v>
      </c>
    </row>
    <row r="1197" spans="1:11" s="43" customFormat="1" ht="19.7" customHeight="1" x14ac:dyDescent="0.25">
      <c r="A1197" s="43" t="s">
        <v>191</v>
      </c>
      <c r="B1197" s="1" t="s">
        <v>242</v>
      </c>
      <c r="C1197" s="1" t="s">
        <v>267</v>
      </c>
      <c r="D1197" s="1" t="s">
        <v>266</v>
      </c>
      <c r="E1197" s="45" t="str">
        <f>VLOOKUP(C1197,PROCV!E$50:G$126,3,0)</f>
        <v>Audiovisual</v>
      </c>
      <c r="F1197" s="1" t="s">
        <v>415</v>
      </c>
      <c r="G1197" s="1" t="s">
        <v>265</v>
      </c>
      <c r="H1197" s="1">
        <v>2009</v>
      </c>
      <c r="I1197" s="60">
        <f>VLOOKUP(H1197,PROCV!E$33:F$44,2,0)</f>
        <v>1.6292670641140776</v>
      </c>
      <c r="J1197" s="71">
        <v>200000</v>
      </c>
      <c r="K1197" s="44">
        <f t="shared" si="18"/>
        <v>325853.41282281553</v>
      </c>
    </row>
    <row r="1198" spans="1:11" s="43" customFormat="1" ht="19.7" customHeight="1" x14ac:dyDescent="0.25">
      <c r="A1198" s="43" t="s">
        <v>191</v>
      </c>
      <c r="B1198" s="1" t="s">
        <v>242</v>
      </c>
      <c r="C1198" s="1" t="s">
        <v>267</v>
      </c>
      <c r="D1198" s="1" t="s">
        <v>266</v>
      </c>
      <c r="E1198" s="45" t="str">
        <f>VLOOKUP(C1198,PROCV!E$50:G$126,3,0)</f>
        <v>Audiovisual</v>
      </c>
      <c r="F1198" s="1" t="s">
        <v>416</v>
      </c>
      <c r="G1198" s="1" t="s">
        <v>265</v>
      </c>
      <c r="H1198" s="1">
        <v>2009</v>
      </c>
      <c r="I1198" s="60">
        <f>VLOOKUP(H1198,PROCV!E$33:F$44,2,0)</f>
        <v>1.6292670641140776</v>
      </c>
      <c r="J1198" s="71">
        <v>742500</v>
      </c>
      <c r="K1198" s="44">
        <f t="shared" si="18"/>
        <v>1209730.7951047027</v>
      </c>
    </row>
    <row r="1199" spans="1:11" s="43" customFormat="1" ht="19.7" customHeight="1" x14ac:dyDescent="0.25">
      <c r="A1199" s="43" t="s">
        <v>191</v>
      </c>
      <c r="B1199" s="1" t="s">
        <v>242</v>
      </c>
      <c r="C1199" s="1" t="s">
        <v>267</v>
      </c>
      <c r="D1199" s="1" t="s">
        <v>266</v>
      </c>
      <c r="E1199" s="45" t="str">
        <f>VLOOKUP(C1199,PROCV!E$50:G$126,3,0)</f>
        <v>Audiovisual</v>
      </c>
      <c r="F1199" s="1" t="s">
        <v>416</v>
      </c>
      <c r="G1199" s="1" t="s">
        <v>265</v>
      </c>
      <c r="H1199" s="1">
        <v>2009</v>
      </c>
      <c r="I1199" s="60">
        <f>VLOOKUP(H1199,PROCV!E$33:F$44,2,0)</f>
        <v>1.6292670641140776</v>
      </c>
      <c r="J1199" s="71">
        <v>820000</v>
      </c>
      <c r="K1199" s="44">
        <f t="shared" si="18"/>
        <v>1335998.9925735437</v>
      </c>
    </row>
    <row r="1200" spans="1:11" s="43" customFormat="1" ht="19.7" customHeight="1" x14ac:dyDescent="0.25">
      <c r="A1200" s="43" t="s">
        <v>191</v>
      </c>
      <c r="B1200" s="1" t="s">
        <v>242</v>
      </c>
      <c r="C1200" s="1" t="s">
        <v>267</v>
      </c>
      <c r="D1200" s="1" t="s">
        <v>266</v>
      </c>
      <c r="E1200" s="45" t="str">
        <f>VLOOKUP(C1200,PROCV!E$50:G$126,3,0)</f>
        <v>Audiovisual</v>
      </c>
      <c r="F1200" s="1" t="s">
        <v>416</v>
      </c>
      <c r="G1200" s="1" t="s">
        <v>265</v>
      </c>
      <c r="H1200" s="1">
        <v>2009</v>
      </c>
      <c r="I1200" s="60">
        <f>VLOOKUP(H1200,PROCV!E$33:F$44,2,0)</f>
        <v>1.6292670641140776</v>
      </c>
      <c r="J1200" s="71">
        <v>4799560</v>
      </c>
      <c r="K1200" s="44">
        <f t="shared" si="18"/>
        <v>7819765.0302393623</v>
      </c>
    </row>
    <row r="1201" spans="1:11" s="43" customFormat="1" ht="19.7" customHeight="1" x14ac:dyDescent="0.25">
      <c r="A1201" s="43" t="s">
        <v>191</v>
      </c>
      <c r="B1201" s="1" t="s">
        <v>242</v>
      </c>
      <c r="C1201" s="1" t="s">
        <v>264</v>
      </c>
      <c r="D1201" s="1" t="s">
        <v>263</v>
      </c>
      <c r="E1201" s="45" t="str">
        <f>VLOOKUP(C1201,PROCV!E$50:G$126,3,0)</f>
        <v>Audiovisual</v>
      </c>
      <c r="F1201" s="1" t="s">
        <v>416</v>
      </c>
      <c r="G1201" s="1" t="s">
        <v>236</v>
      </c>
      <c r="H1201" s="1">
        <v>2009</v>
      </c>
      <c r="I1201" s="60">
        <f>VLOOKUP(H1201,PROCV!E$33:F$44,2,0)</f>
        <v>1.6292670641140776</v>
      </c>
      <c r="J1201" s="71">
        <v>3746</v>
      </c>
      <c r="K1201" s="44">
        <f t="shared" si="18"/>
        <v>6103.2344221713347</v>
      </c>
    </row>
    <row r="1202" spans="1:11" s="43" customFormat="1" ht="19.7" customHeight="1" x14ac:dyDescent="0.25">
      <c r="A1202" s="43" t="s">
        <v>191</v>
      </c>
      <c r="B1202" s="1" t="s">
        <v>242</v>
      </c>
      <c r="C1202" s="1" t="s">
        <v>264</v>
      </c>
      <c r="D1202" s="1" t="s">
        <v>263</v>
      </c>
      <c r="E1202" s="45" t="str">
        <f>VLOOKUP(C1202,PROCV!E$50:G$126,3,0)</f>
        <v>Audiovisual</v>
      </c>
      <c r="F1202" s="1" t="s">
        <v>416</v>
      </c>
      <c r="G1202" s="1" t="s">
        <v>236</v>
      </c>
      <c r="H1202" s="1">
        <v>2009</v>
      </c>
      <c r="I1202" s="60">
        <f>VLOOKUP(H1202,PROCV!E$33:F$44,2,0)</f>
        <v>1.6292670641140776</v>
      </c>
      <c r="J1202" s="71">
        <v>153735</v>
      </c>
      <c r="K1202" s="44">
        <f t="shared" si="18"/>
        <v>250475.37210157773</v>
      </c>
    </row>
    <row r="1203" spans="1:11" s="43" customFormat="1" ht="19.7" customHeight="1" x14ac:dyDescent="0.25">
      <c r="A1203" s="43" t="s">
        <v>191</v>
      </c>
      <c r="B1203" s="1" t="s">
        <v>242</v>
      </c>
      <c r="C1203" s="1" t="s">
        <v>264</v>
      </c>
      <c r="D1203" s="1" t="s">
        <v>263</v>
      </c>
      <c r="E1203" s="45" t="str">
        <f>VLOOKUP(C1203,PROCV!E$50:G$126,3,0)</f>
        <v>Audiovisual</v>
      </c>
      <c r="F1203" s="1" t="s">
        <v>416</v>
      </c>
      <c r="G1203" s="1" t="s">
        <v>265</v>
      </c>
      <c r="H1203" s="1">
        <v>2009</v>
      </c>
      <c r="I1203" s="60">
        <f>VLOOKUP(H1203,PROCV!E$33:F$44,2,0)</f>
        <v>1.6292670641140776</v>
      </c>
      <c r="J1203" s="71">
        <v>3500000</v>
      </c>
      <c r="K1203" s="44">
        <f t="shared" si="18"/>
        <v>5702434.7243992714</v>
      </c>
    </row>
    <row r="1204" spans="1:11" s="43" customFormat="1" ht="19.7" customHeight="1" x14ac:dyDescent="0.25">
      <c r="A1204" s="43" t="s">
        <v>191</v>
      </c>
      <c r="B1204" s="1" t="s">
        <v>242</v>
      </c>
      <c r="C1204" s="1" t="s">
        <v>264</v>
      </c>
      <c r="D1204" s="1" t="s">
        <v>263</v>
      </c>
      <c r="E1204" s="45" t="str">
        <f>VLOOKUP(C1204,PROCV!E$50:G$126,3,0)</f>
        <v>Audiovisual</v>
      </c>
      <c r="F1204" s="1" t="s">
        <v>416</v>
      </c>
      <c r="G1204" s="1" t="s">
        <v>236</v>
      </c>
      <c r="H1204" s="1">
        <v>2009</v>
      </c>
      <c r="I1204" s="60">
        <f>VLOOKUP(H1204,PROCV!E$33:F$44,2,0)</f>
        <v>1.6292670641140776</v>
      </c>
      <c r="J1204" s="71">
        <v>220609</v>
      </c>
      <c r="K1204" s="44">
        <f t="shared" si="18"/>
        <v>359430.97774714255</v>
      </c>
    </row>
    <row r="1205" spans="1:11" s="43" customFormat="1" ht="19.7" customHeight="1" x14ac:dyDescent="0.25">
      <c r="A1205" s="43" t="s">
        <v>191</v>
      </c>
      <c r="B1205" s="1" t="s">
        <v>242</v>
      </c>
      <c r="C1205" s="1" t="s">
        <v>264</v>
      </c>
      <c r="D1205" s="1" t="s">
        <v>263</v>
      </c>
      <c r="E1205" s="45" t="str">
        <f>VLOOKUP(C1205,PROCV!E$50:G$126,3,0)</f>
        <v>Audiovisual</v>
      </c>
      <c r="F1205" s="1" t="s">
        <v>416</v>
      </c>
      <c r="G1205" s="1" t="s">
        <v>265</v>
      </c>
      <c r="H1205" s="1">
        <v>2009</v>
      </c>
      <c r="I1205" s="60">
        <f>VLOOKUP(H1205,PROCV!E$33:F$44,2,0)</f>
        <v>1.6292670641140776</v>
      </c>
      <c r="J1205" s="71">
        <v>1912000</v>
      </c>
      <c r="K1205" s="44">
        <f t="shared" si="18"/>
        <v>3115158.6265861164</v>
      </c>
    </row>
    <row r="1206" spans="1:11" s="43" customFormat="1" ht="19.7" customHeight="1" x14ac:dyDescent="0.25">
      <c r="A1206" s="43" t="s">
        <v>191</v>
      </c>
      <c r="B1206" s="1" t="s">
        <v>242</v>
      </c>
      <c r="C1206" s="1" t="s">
        <v>260</v>
      </c>
      <c r="D1206" s="1" t="s">
        <v>259</v>
      </c>
      <c r="E1206" s="45" t="str">
        <f>VLOOKUP(C1206,PROCV!E$50:G$126,3,0)</f>
        <v>Audiovisual</v>
      </c>
      <c r="F1206" s="1" t="s">
        <v>416</v>
      </c>
      <c r="G1206" s="1" t="s">
        <v>236</v>
      </c>
      <c r="H1206" s="1">
        <v>2009</v>
      </c>
      <c r="I1206" s="60">
        <f>VLOOKUP(H1206,PROCV!E$33:F$44,2,0)</f>
        <v>1.6292670641140776</v>
      </c>
      <c r="J1206" s="71">
        <v>5063</v>
      </c>
      <c r="K1206" s="44">
        <f t="shared" si="18"/>
        <v>8248.9791456095754</v>
      </c>
    </row>
    <row r="1207" spans="1:11" s="43" customFormat="1" ht="19.7" customHeight="1" x14ac:dyDescent="0.25">
      <c r="A1207" s="43" t="s">
        <v>191</v>
      </c>
      <c r="B1207" s="1" t="s">
        <v>242</v>
      </c>
      <c r="C1207" s="1" t="s">
        <v>258</v>
      </c>
      <c r="D1207" s="1" t="s">
        <v>257</v>
      </c>
      <c r="E1207" s="45" t="str">
        <f>VLOOKUP(C1207,PROCV!E$50:G$126,3,0)</f>
        <v>Audiovisual</v>
      </c>
      <c r="F1207" s="1" t="s">
        <v>416</v>
      </c>
      <c r="G1207" s="1" t="s">
        <v>265</v>
      </c>
      <c r="H1207" s="1">
        <v>2009</v>
      </c>
      <c r="I1207" s="60">
        <f>VLOOKUP(H1207,PROCV!E$33:F$44,2,0)</f>
        <v>1.6292670641140776</v>
      </c>
      <c r="J1207" s="71">
        <v>985013</v>
      </c>
      <c r="K1207" s="44">
        <f t="shared" si="18"/>
        <v>1604849.2386242</v>
      </c>
    </row>
    <row r="1208" spans="1:11" s="43" customFormat="1" ht="19.7" customHeight="1" x14ac:dyDescent="0.25">
      <c r="A1208" s="43" t="s">
        <v>191</v>
      </c>
      <c r="B1208" s="1" t="s">
        <v>242</v>
      </c>
      <c r="C1208" s="1" t="s">
        <v>258</v>
      </c>
      <c r="D1208" s="1" t="s">
        <v>257</v>
      </c>
      <c r="E1208" s="45" t="str">
        <f>VLOOKUP(C1208,PROCV!E$50:G$126,3,0)</f>
        <v>Audiovisual</v>
      </c>
      <c r="F1208" s="1" t="s">
        <v>416</v>
      </c>
      <c r="G1208" s="1" t="s">
        <v>265</v>
      </c>
      <c r="H1208" s="1">
        <v>2009</v>
      </c>
      <c r="I1208" s="60">
        <f>VLOOKUP(H1208,PROCV!E$33:F$44,2,0)</f>
        <v>1.6292670641140776</v>
      </c>
      <c r="J1208" s="71">
        <v>740000</v>
      </c>
      <c r="K1208" s="44">
        <f t="shared" si="18"/>
        <v>1205657.6274444174</v>
      </c>
    </row>
    <row r="1209" spans="1:11" s="43" customFormat="1" ht="19.7" customHeight="1" x14ac:dyDescent="0.25">
      <c r="A1209" s="43" t="s">
        <v>191</v>
      </c>
      <c r="B1209" s="1" t="s">
        <v>242</v>
      </c>
      <c r="C1209" s="1" t="s">
        <v>256</v>
      </c>
      <c r="D1209" s="1" t="s">
        <v>255</v>
      </c>
      <c r="E1209" s="45" t="str">
        <f>VLOOKUP(C1209,PROCV!E$50:G$126,3,0)</f>
        <v>Audiovisual</v>
      </c>
      <c r="F1209" s="1" t="s">
        <v>416</v>
      </c>
      <c r="G1209" s="1" t="s">
        <v>265</v>
      </c>
      <c r="H1209" s="1">
        <v>2009</v>
      </c>
      <c r="I1209" s="60">
        <f>VLOOKUP(H1209,PROCV!E$33:F$44,2,0)</f>
        <v>1.6292670641140776</v>
      </c>
      <c r="J1209" s="71">
        <v>375620</v>
      </c>
      <c r="K1209" s="44">
        <f t="shared" si="18"/>
        <v>611985.29462252988</v>
      </c>
    </row>
    <row r="1210" spans="1:11" s="43" customFormat="1" ht="19.7" customHeight="1" x14ac:dyDescent="0.25">
      <c r="A1210" s="43" t="s">
        <v>191</v>
      </c>
      <c r="B1210" s="1" t="s">
        <v>242</v>
      </c>
      <c r="C1210" s="1" t="s">
        <v>256</v>
      </c>
      <c r="D1210" s="1" t="s">
        <v>255</v>
      </c>
      <c r="E1210" s="45" t="str">
        <f>VLOOKUP(C1210,PROCV!E$50:G$126,3,0)</f>
        <v>Audiovisual</v>
      </c>
      <c r="F1210" s="1" t="s">
        <v>416</v>
      </c>
      <c r="G1210" s="1" t="s">
        <v>236</v>
      </c>
      <c r="H1210" s="1">
        <v>2009</v>
      </c>
      <c r="I1210" s="60">
        <f>VLOOKUP(H1210,PROCV!E$33:F$44,2,0)</f>
        <v>1.6292670641140776</v>
      </c>
      <c r="J1210" s="71">
        <v>46262</v>
      </c>
      <c r="K1210" s="44">
        <f t="shared" si="18"/>
        <v>75373.152920045453</v>
      </c>
    </row>
    <row r="1211" spans="1:11" s="43" customFormat="1" ht="19.7" customHeight="1" x14ac:dyDescent="0.25">
      <c r="A1211" s="43" t="s">
        <v>191</v>
      </c>
      <c r="B1211" s="1" t="s">
        <v>242</v>
      </c>
      <c r="C1211" s="1" t="s">
        <v>254</v>
      </c>
      <c r="D1211" s="1" t="s">
        <v>253</v>
      </c>
      <c r="E1211" s="45" t="str">
        <f>VLOOKUP(C1211,PROCV!E$50:G$126,3,0)</f>
        <v>Música</v>
      </c>
      <c r="F1211" s="1" t="s">
        <v>416</v>
      </c>
      <c r="G1211" s="1" t="s">
        <v>236</v>
      </c>
      <c r="H1211" s="1">
        <v>2009</v>
      </c>
      <c r="I1211" s="60">
        <f>VLOOKUP(H1211,PROCV!E$33:F$44,2,0)</f>
        <v>1.6292670641140776</v>
      </c>
      <c r="J1211" s="71">
        <v>1575</v>
      </c>
      <c r="K1211" s="44">
        <f t="shared" si="18"/>
        <v>2566.0956259796721</v>
      </c>
    </row>
    <row r="1212" spans="1:11" s="43" customFormat="1" ht="19.7" customHeight="1" x14ac:dyDescent="0.25">
      <c r="A1212" s="43" t="s">
        <v>191</v>
      </c>
      <c r="B1212" s="1" t="s">
        <v>242</v>
      </c>
      <c r="C1212" s="1" t="s">
        <v>254</v>
      </c>
      <c r="D1212" s="1" t="s">
        <v>253</v>
      </c>
      <c r="E1212" s="45" t="str">
        <f>VLOOKUP(C1212,PROCV!E$50:G$126,3,0)</f>
        <v>Música</v>
      </c>
      <c r="F1212" s="1" t="s">
        <v>416</v>
      </c>
      <c r="G1212" s="1" t="s">
        <v>236</v>
      </c>
      <c r="H1212" s="1">
        <v>2009</v>
      </c>
      <c r="I1212" s="60">
        <f>VLOOKUP(H1212,PROCV!E$33:F$44,2,0)</f>
        <v>1.6292670641140776</v>
      </c>
      <c r="J1212" s="71">
        <v>34253</v>
      </c>
      <c r="K1212" s="44">
        <f t="shared" si="18"/>
        <v>55807.284747099504</v>
      </c>
    </row>
    <row r="1213" spans="1:11" s="43" customFormat="1" ht="19.7" customHeight="1" x14ac:dyDescent="0.25">
      <c r="A1213" s="43" t="s">
        <v>191</v>
      </c>
      <c r="B1213" s="1" t="s">
        <v>242</v>
      </c>
      <c r="C1213" s="1" t="s">
        <v>254</v>
      </c>
      <c r="D1213" s="1" t="s">
        <v>253</v>
      </c>
      <c r="E1213" s="45" t="str">
        <f>VLOOKUP(C1213,PROCV!E$50:G$126,3,0)</f>
        <v>Música</v>
      </c>
      <c r="F1213" s="1" t="s">
        <v>416</v>
      </c>
      <c r="G1213" s="1" t="s">
        <v>236</v>
      </c>
      <c r="H1213" s="1">
        <v>2009</v>
      </c>
      <c r="I1213" s="60">
        <f>VLOOKUP(H1213,PROCV!E$33:F$44,2,0)</f>
        <v>1.6292670641140776</v>
      </c>
      <c r="J1213" s="71">
        <v>9936</v>
      </c>
      <c r="K1213" s="44">
        <f t="shared" si="18"/>
        <v>16188.397549037476</v>
      </c>
    </row>
    <row r="1214" spans="1:11" s="43" customFormat="1" ht="19.7" customHeight="1" x14ac:dyDescent="0.25">
      <c r="A1214" s="43" t="s">
        <v>191</v>
      </c>
      <c r="B1214" s="1" t="s">
        <v>242</v>
      </c>
      <c r="C1214" s="1" t="s">
        <v>254</v>
      </c>
      <c r="D1214" s="1" t="s">
        <v>253</v>
      </c>
      <c r="E1214" s="45" t="str">
        <f>VLOOKUP(C1214,PROCV!E$50:G$126,3,0)</f>
        <v>Música</v>
      </c>
      <c r="F1214" s="1" t="s">
        <v>416</v>
      </c>
      <c r="G1214" s="1" t="s">
        <v>236</v>
      </c>
      <c r="H1214" s="1">
        <v>2009</v>
      </c>
      <c r="I1214" s="60">
        <f>VLOOKUP(H1214,PROCV!E$33:F$44,2,0)</f>
        <v>1.6292670641140776</v>
      </c>
      <c r="J1214" s="71">
        <v>45825</v>
      </c>
      <c r="K1214" s="44">
        <f t="shared" si="18"/>
        <v>74661.163213027612</v>
      </c>
    </row>
    <row r="1215" spans="1:11" s="43" customFormat="1" ht="19.7" customHeight="1" x14ac:dyDescent="0.25">
      <c r="A1215" s="43" t="s">
        <v>191</v>
      </c>
      <c r="B1215" s="1" t="s">
        <v>242</v>
      </c>
      <c r="C1215" s="1" t="s">
        <v>254</v>
      </c>
      <c r="D1215" s="1" t="s">
        <v>253</v>
      </c>
      <c r="E1215" s="45" t="str">
        <f>VLOOKUP(C1215,PROCV!E$50:G$126,3,0)</f>
        <v>Música</v>
      </c>
      <c r="F1215" s="1" t="s">
        <v>416</v>
      </c>
      <c r="G1215" s="1" t="s">
        <v>236</v>
      </c>
      <c r="H1215" s="1">
        <v>2009</v>
      </c>
      <c r="I1215" s="60">
        <f>VLOOKUP(H1215,PROCV!E$33:F$44,2,0)</f>
        <v>1.6292670641140776</v>
      </c>
      <c r="J1215" s="71">
        <v>16220</v>
      </c>
      <c r="K1215" s="44">
        <f t="shared" si="18"/>
        <v>26426.711779930338</v>
      </c>
    </row>
    <row r="1216" spans="1:11" s="43" customFormat="1" ht="19.7" customHeight="1" x14ac:dyDescent="0.25">
      <c r="A1216" s="43" t="s">
        <v>191</v>
      </c>
      <c r="B1216" s="1" t="s">
        <v>242</v>
      </c>
      <c r="C1216" s="1" t="s">
        <v>372</v>
      </c>
      <c r="D1216" s="1" t="s">
        <v>371</v>
      </c>
      <c r="E1216" s="45" t="str">
        <f>VLOOKUP(C1216,PROCV!E$50:G$126,3,0)</f>
        <v>NA</v>
      </c>
      <c r="F1216" s="1" t="s">
        <v>416</v>
      </c>
      <c r="G1216" s="1" t="s">
        <v>265</v>
      </c>
      <c r="H1216" s="1">
        <v>2009</v>
      </c>
      <c r="I1216" s="60">
        <f>VLOOKUP(H1216,PROCV!E$33:F$44,2,0)</f>
        <v>1.6292670641140776</v>
      </c>
      <c r="J1216" s="71">
        <v>6500000</v>
      </c>
      <c r="K1216" s="44">
        <f t="shared" si="18"/>
        <v>10590235.916741505</v>
      </c>
    </row>
    <row r="1217" spans="1:11" s="43" customFormat="1" ht="19.7" customHeight="1" x14ac:dyDescent="0.25">
      <c r="A1217" s="43" t="s">
        <v>191</v>
      </c>
      <c r="B1217" s="1" t="s">
        <v>242</v>
      </c>
      <c r="C1217" s="1" t="s">
        <v>250</v>
      </c>
      <c r="D1217" s="1" t="s">
        <v>249</v>
      </c>
      <c r="E1217" s="45" t="str">
        <f>VLOOKUP(C1217,PROCV!E$50:G$126,3,0)</f>
        <v>Audiovisual</v>
      </c>
      <c r="F1217" s="1" t="s">
        <v>416</v>
      </c>
      <c r="G1217" s="1" t="s">
        <v>236</v>
      </c>
      <c r="H1217" s="1">
        <v>2009</v>
      </c>
      <c r="I1217" s="60">
        <f>VLOOKUP(H1217,PROCV!E$33:F$44,2,0)</f>
        <v>1.6292670641140776</v>
      </c>
      <c r="J1217" s="71">
        <v>59352</v>
      </c>
      <c r="K1217" s="44">
        <f t="shared" si="18"/>
        <v>96700.258789298736</v>
      </c>
    </row>
    <row r="1218" spans="1:11" s="43" customFormat="1" ht="19.7" customHeight="1" x14ac:dyDescent="0.25">
      <c r="A1218" s="43" t="s">
        <v>191</v>
      </c>
      <c r="B1218" s="1" t="s">
        <v>242</v>
      </c>
      <c r="C1218" s="1" t="s">
        <v>250</v>
      </c>
      <c r="D1218" s="1" t="s">
        <v>249</v>
      </c>
      <c r="E1218" s="45" t="str">
        <f>VLOOKUP(C1218,PROCV!E$50:G$126,3,0)</f>
        <v>Audiovisual</v>
      </c>
      <c r="F1218" s="1" t="s">
        <v>416</v>
      </c>
      <c r="G1218" s="1" t="s">
        <v>236</v>
      </c>
      <c r="H1218" s="1">
        <v>2009</v>
      </c>
      <c r="I1218" s="60">
        <f>VLOOKUP(H1218,PROCV!E$33:F$44,2,0)</f>
        <v>1.6292670641140776</v>
      </c>
      <c r="J1218" s="71">
        <v>62946</v>
      </c>
      <c r="K1218" s="44">
        <f t="shared" si="18"/>
        <v>102555.84461772472</v>
      </c>
    </row>
    <row r="1219" spans="1:11" s="43" customFormat="1" ht="19.7" customHeight="1" x14ac:dyDescent="0.25">
      <c r="A1219" s="43" t="s">
        <v>191</v>
      </c>
      <c r="B1219" s="1" t="s">
        <v>242</v>
      </c>
      <c r="C1219" s="1" t="s">
        <v>250</v>
      </c>
      <c r="D1219" s="1" t="s">
        <v>249</v>
      </c>
      <c r="E1219" s="45" t="str">
        <f>VLOOKUP(C1219,PROCV!E$50:G$126,3,0)</f>
        <v>Audiovisual</v>
      </c>
      <c r="F1219" s="1" t="s">
        <v>416</v>
      </c>
      <c r="G1219" s="1" t="s">
        <v>265</v>
      </c>
      <c r="H1219" s="1">
        <v>2009</v>
      </c>
      <c r="I1219" s="60">
        <f>VLOOKUP(H1219,PROCV!E$33:F$44,2,0)</f>
        <v>1.6292670641140776</v>
      </c>
      <c r="J1219" s="71">
        <v>6999736</v>
      </c>
      <c r="K1219" s="44">
        <f t="shared" ref="K1219:K1282" si="19">J1219*I1219</f>
        <v>11404439.322293617</v>
      </c>
    </row>
    <row r="1220" spans="1:11" s="43" customFormat="1" ht="19.7" customHeight="1" x14ac:dyDescent="0.25">
      <c r="A1220" s="43" t="s">
        <v>191</v>
      </c>
      <c r="B1220" s="1" t="s">
        <v>242</v>
      </c>
      <c r="C1220" s="1" t="s">
        <v>303</v>
      </c>
      <c r="D1220" s="1" t="s">
        <v>302</v>
      </c>
      <c r="E1220" s="45" t="str">
        <f>VLOOKUP(C1220,PROCV!E$50:G$126,3,0)</f>
        <v>Educação e Criação em Artes</v>
      </c>
      <c r="F1220" s="1" t="s">
        <v>416</v>
      </c>
      <c r="G1220" s="1" t="s">
        <v>236</v>
      </c>
      <c r="H1220" s="1">
        <v>2009</v>
      </c>
      <c r="I1220" s="60">
        <f>VLOOKUP(H1220,PROCV!E$33:F$44,2,0)</f>
        <v>1.6292670641140776</v>
      </c>
      <c r="J1220" s="71">
        <v>1740</v>
      </c>
      <c r="K1220" s="44">
        <f t="shared" si="19"/>
        <v>2834.9246915584949</v>
      </c>
    </row>
    <row r="1221" spans="1:11" s="43" customFormat="1" ht="19.7" customHeight="1" x14ac:dyDescent="0.25">
      <c r="A1221" s="43" t="s">
        <v>191</v>
      </c>
      <c r="B1221" s="1" t="s">
        <v>242</v>
      </c>
      <c r="C1221" s="1" t="s">
        <v>356</v>
      </c>
      <c r="D1221" s="1" t="s">
        <v>355</v>
      </c>
      <c r="E1221" s="45" t="str">
        <f>VLOOKUP(C1221,PROCV!E$50:G$126,3,0)</f>
        <v>Artes Cênicas e Espetáculos</v>
      </c>
      <c r="F1221" s="1" t="s">
        <v>415</v>
      </c>
      <c r="G1221" s="1" t="s">
        <v>265</v>
      </c>
      <c r="H1221" s="1">
        <v>2009</v>
      </c>
      <c r="I1221" s="60">
        <f>VLOOKUP(H1221,PROCV!E$33:F$44,2,0)</f>
        <v>1.6292670641140776</v>
      </c>
      <c r="J1221" s="71">
        <v>250000</v>
      </c>
      <c r="K1221" s="44">
        <f t="shared" si="19"/>
        <v>407316.76602851943</v>
      </c>
    </row>
    <row r="1222" spans="1:11" s="43" customFormat="1" ht="19.7" customHeight="1" x14ac:dyDescent="0.25">
      <c r="A1222" s="43" t="s">
        <v>191</v>
      </c>
      <c r="B1222" s="1" t="s">
        <v>242</v>
      </c>
      <c r="C1222" s="1" t="s">
        <v>246</v>
      </c>
      <c r="D1222" s="1" t="s">
        <v>245</v>
      </c>
      <c r="E1222" s="45" t="str">
        <f>VLOOKUP(C1222,PROCV!E$50:G$126,3,0)</f>
        <v>Artes Cênicas e Espetáculos</v>
      </c>
      <c r="F1222" s="1" t="s">
        <v>415</v>
      </c>
      <c r="G1222" s="1" t="s">
        <v>265</v>
      </c>
      <c r="H1222" s="1">
        <v>2009</v>
      </c>
      <c r="I1222" s="60">
        <f>VLOOKUP(H1222,PROCV!E$33:F$44,2,0)</f>
        <v>1.6292670641140776</v>
      </c>
      <c r="J1222" s="71">
        <v>600000</v>
      </c>
      <c r="K1222" s="44">
        <f t="shared" si="19"/>
        <v>977560.23846844654</v>
      </c>
    </row>
    <row r="1223" spans="1:11" s="43" customFormat="1" ht="19.7" customHeight="1" x14ac:dyDescent="0.25">
      <c r="A1223" s="43" t="s">
        <v>191</v>
      </c>
      <c r="B1223" s="1" t="s">
        <v>242</v>
      </c>
      <c r="C1223" s="1" t="s">
        <v>246</v>
      </c>
      <c r="D1223" s="1" t="s">
        <v>245</v>
      </c>
      <c r="E1223" s="45" t="str">
        <f>VLOOKUP(C1223,PROCV!E$50:G$126,3,0)</f>
        <v>Artes Cênicas e Espetáculos</v>
      </c>
      <c r="F1223" s="1" t="s">
        <v>415</v>
      </c>
      <c r="G1223" s="1" t="s">
        <v>265</v>
      </c>
      <c r="H1223" s="1">
        <v>2009</v>
      </c>
      <c r="I1223" s="60">
        <f>VLOOKUP(H1223,PROCV!E$33:F$44,2,0)</f>
        <v>1.6292670641140776</v>
      </c>
      <c r="J1223" s="71">
        <v>6800000</v>
      </c>
      <c r="K1223" s="44">
        <f t="shared" si="19"/>
        <v>11079016.035975728</v>
      </c>
    </row>
    <row r="1224" spans="1:11" s="43" customFormat="1" ht="19.7" customHeight="1" x14ac:dyDescent="0.25">
      <c r="A1224" s="43" t="s">
        <v>191</v>
      </c>
      <c r="B1224" s="1" t="s">
        <v>242</v>
      </c>
      <c r="C1224" s="1" t="s">
        <v>322</v>
      </c>
      <c r="D1224" s="1" t="s">
        <v>321</v>
      </c>
      <c r="E1224" s="45" t="str">
        <f>VLOOKUP(C1224,PROCV!E$50:G$126,3,0)</f>
        <v>Artes Cênicas e Espetáculos</v>
      </c>
      <c r="F1224" s="1" t="s">
        <v>415</v>
      </c>
      <c r="G1224" s="1" t="s">
        <v>265</v>
      </c>
      <c r="H1224" s="1">
        <v>2009</v>
      </c>
      <c r="I1224" s="60">
        <f>VLOOKUP(H1224,PROCV!E$33:F$44,2,0)</f>
        <v>1.6292670641140776</v>
      </c>
      <c r="J1224" s="71">
        <v>130000</v>
      </c>
      <c r="K1224" s="44">
        <f t="shared" si="19"/>
        <v>211804.7183348301</v>
      </c>
    </row>
    <row r="1225" spans="1:11" s="43" customFormat="1" ht="19.7" customHeight="1" x14ac:dyDescent="0.25">
      <c r="A1225" s="43" t="s">
        <v>191</v>
      </c>
      <c r="B1225" s="1" t="s">
        <v>242</v>
      </c>
      <c r="C1225" s="1" t="s">
        <v>322</v>
      </c>
      <c r="D1225" s="1" t="s">
        <v>321</v>
      </c>
      <c r="E1225" s="45" t="str">
        <f>VLOOKUP(C1225,PROCV!E$50:G$126,3,0)</f>
        <v>Artes Cênicas e Espetáculos</v>
      </c>
      <c r="F1225" s="1" t="s">
        <v>415</v>
      </c>
      <c r="G1225" s="1" t="s">
        <v>265</v>
      </c>
      <c r="H1225" s="1">
        <v>2009</v>
      </c>
      <c r="I1225" s="60">
        <f>VLOOKUP(H1225,PROCV!E$33:F$44,2,0)</f>
        <v>1.6292670641140776</v>
      </c>
      <c r="J1225" s="71">
        <v>28800</v>
      </c>
      <c r="K1225" s="44">
        <f t="shared" si="19"/>
        <v>46922.891446485439</v>
      </c>
    </row>
    <row r="1226" spans="1:11" s="43" customFormat="1" ht="19.7" customHeight="1" x14ac:dyDescent="0.25">
      <c r="A1226" s="43" t="s">
        <v>191</v>
      </c>
      <c r="B1226" s="1" t="s">
        <v>242</v>
      </c>
      <c r="C1226" s="1" t="s">
        <v>238</v>
      </c>
      <c r="D1226" s="1" t="s">
        <v>237</v>
      </c>
      <c r="E1226" s="45" t="str">
        <f>VLOOKUP(C1226,PROCV!E$50:G$126,3,0)</f>
        <v>Artes Cênicas e Espetáculos</v>
      </c>
      <c r="F1226" s="1" t="s">
        <v>416</v>
      </c>
      <c r="G1226" s="1" t="s">
        <v>236</v>
      </c>
      <c r="H1226" s="1">
        <v>2009</v>
      </c>
      <c r="I1226" s="60">
        <f>VLOOKUP(H1226,PROCV!E$33:F$44,2,0)</f>
        <v>1.6292670641140776</v>
      </c>
      <c r="J1226" s="71">
        <v>5473</v>
      </c>
      <c r="K1226" s="44">
        <f t="shared" si="19"/>
        <v>8916.9786418963467</v>
      </c>
    </row>
    <row r="1227" spans="1:11" s="43" customFormat="1" ht="19.7" customHeight="1" x14ac:dyDescent="0.25">
      <c r="A1227" s="43" t="s">
        <v>191</v>
      </c>
      <c r="B1227" s="1" t="s">
        <v>242</v>
      </c>
      <c r="C1227" s="1" t="s">
        <v>238</v>
      </c>
      <c r="D1227" s="1" t="s">
        <v>237</v>
      </c>
      <c r="E1227" s="45" t="str">
        <f>VLOOKUP(C1227,PROCV!E$50:G$126,3,0)</f>
        <v>Artes Cênicas e Espetáculos</v>
      </c>
      <c r="F1227" s="1" t="s">
        <v>416</v>
      </c>
      <c r="G1227" s="1" t="s">
        <v>236</v>
      </c>
      <c r="H1227" s="1">
        <v>2009</v>
      </c>
      <c r="I1227" s="60">
        <f>VLOOKUP(H1227,PROCV!E$33:F$44,2,0)</f>
        <v>1.6292670641140776</v>
      </c>
      <c r="J1227" s="71">
        <v>109072</v>
      </c>
      <c r="K1227" s="44">
        <f t="shared" si="19"/>
        <v>177707.41721705068</v>
      </c>
    </row>
    <row r="1228" spans="1:11" s="43" customFormat="1" ht="19.7" customHeight="1" x14ac:dyDescent="0.25">
      <c r="A1228" s="43" t="s">
        <v>191</v>
      </c>
      <c r="B1228" s="1" t="s">
        <v>242</v>
      </c>
      <c r="C1228" s="1" t="s">
        <v>238</v>
      </c>
      <c r="D1228" s="1" t="s">
        <v>237</v>
      </c>
      <c r="E1228" s="45" t="str">
        <f>VLOOKUP(C1228,PROCV!E$50:G$126,3,0)</f>
        <v>Artes Cênicas e Espetáculos</v>
      </c>
      <c r="F1228" s="1" t="s">
        <v>416</v>
      </c>
      <c r="G1228" s="1" t="s">
        <v>236</v>
      </c>
      <c r="H1228" s="1">
        <v>2009</v>
      </c>
      <c r="I1228" s="60">
        <f>VLOOKUP(H1228,PROCV!E$33:F$44,2,0)</f>
        <v>1.6292670641140776</v>
      </c>
      <c r="J1228" s="71">
        <v>64766</v>
      </c>
      <c r="K1228" s="44">
        <f t="shared" si="19"/>
        <v>105521.11067441235</v>
      </c>
    </row>
    <row r="1229" spans="1:11" s="43" customFormat="1" ht="19.7" customHeight="1" x14ac:dyDescent="0.25">
      <c r="A1229" s="43" t="s">
        <v>191</v>
      </c>
      <c r="B1229" s="1" t="s">
        <v>242</v>
      </c>
      <c r="C1229" s="1" t="s">
        <v>238</v>
      </c>
      <c r="D1229" s="1" t="s">
        <v>237</v>
      </c>
      <c r="E1229" s="45" t="str">
        <f>VLOOKUP(C1229,PROCV!E$50:G$126,3,0)</f>
        <v>Artes Cênicas e Espetáculos</v>
      </c>
      <c r="F1229" s="1" t="s">
        <v>416</v>
      </c>
      <c r="G1229" s="1" t="s">
        <v>236</v>
      </c>
      <c r="H1229" s="1">
        <v>2009</v>
      </c>
      <c r="I1229" s="60">
        <f>VLOOKUP(H1229,PROCV!E$33:F$44,2,0)</f>
        <v>1.6292670641140776</v>
      </c>
      <c r="J1229" s="71">
        <v>117877</v>
      </c>
      <c r="K1229" s="44">
        <f t="shared" si="19"/>
        <v>192053.11371657514</v>
      </c>
    </row>
    <row r="1230" spans="1:11" s="43" customFormat="1" ht="19.7" customHeight="1" x14ac:dyDescent="0.25">
      <c r="A1230" s="43" t="s">
        <v>191</v>
      </c>
      <c r="B1230" s="1" t="s">
        <v>242</v>
      </c>
      <c r="C1230" s="1" t="s">
        <v>241</v>
      </c>
      <c r="D1230" s="1" t="s">
        <v>240</v>
      </c>
      <c r="E1230" s="45" t="str">
        <f>VLOOKUP(C1230,PROCV!E$50:G$126,3,0)</f>
        <v>Artes Cênicas e Espetáculos</v>
      </c>
      <c r="F1230" s="1" t="s">
        <v>416</v>
      </c>
      <c r="G1230" s="1" t="s">
        <v>236</v>
      </c>
      <c r="H1230" s="1">
        <v>2009</v>
      </c>
      <c r="I1230" s="60">
        <f>VLOOKUP(H1230,PROCV!E$33:F$44,2,0)</f>
        <v>1.6292670641140776</v>
      </c>
      <c r="J1230" s="71">
        <v>72756</v>
      </c>
      <c r="K1230" s="44">
        <f t="shared" si="19"/>
        <v>118538.95451668384</v>
      </c>
    </row>
    <row r="1231" spans="1:11" s="43" customFormat="1" ht="19.7" customHeight="1" x14ac:dyDescent="0.25">
      <c r="A1231" s="43" t="s">
        <v>191</v>
      </c>
      <c r="B1231" s="1" t="s">
        <v>242</v>
      </c>
      <c r="C1231" s="1" t="s">
        <v>241</v>
      </c>
      <c r="D1231" s="1" t="s">
        <v>240</v>
      </c>
      <c r="E1231" s="45" t="str">
        <f>VLOOKUP(C1231,PROCV!E$50:G$126,3,0)</f>
        <v>Artes Cênicas e Espetáculos</v>
      </c>
      <c r="F1231" s="1" t="s">
        <v>416</v>
      </c>
      <c r="G1231" s="1" t="s">
        <v>236</v>
      </c>
      <c r="H1231" s="1">
        <v>2009</v>
      </c>
      <c r="I1231" s="60">
        <f>VLOOKUP(H1231,PROCV!E$33:F$44,2,0)</f>
        <v>1.6292670641140776</v>
      </c>
      <c r="J1231" s="71">
        <v>21122</v>
      </c>
      <c r="K1231" s="44">
        <f t="shared" si="19"/>
        <v>34413.378928217549</v>
      </c>
    </row>
    <row r="1232" spans="1:11" s="43" customFormat="1" ht="19.7" customHeight="1" x14ac:dyDescent="0.25">
      <c r="A1232" s="43" t="s">
        <v>191</v>
      </c>
      <c r="B1232" s="1" t="s">
        <v>242</v>
      </c>
      <c r="C1232" s="1" t="s">
        <v>241</v>
      </c>
      <c r="D1232" s="1" t="s">
        <v>240</v>
      </c>
      <c r="E1232" s="45" t="str">
        <f>VLOOKUP(C1232,PROCV!E$50:G$126,3,0)</f>
        <v>Artes Cênicas e Espetáculos</v>
      </c>
      <c r="F1232" s="1" t="s">
        <v>416</v>
      </c>
      <c r="G1232" s="1" t="s">
        <v>236</v>
      </c>
      <c r="H1232" s="1">
        <v>2009</v>
      </c>
      <c r="I1232" s="60">
        <f>VLOOKUP(H1232,PROCV!E$33:F$44,2,0)</f>
        <v>1.6292670641140776</v>
      </c>
      <c r="J1232" s="71">
        <v>52369</v>
      </c>
      <c r="K1232" s="44">
        <f t="shared" si="19"/>
        <v>85323.086880590126</v>
      </c>
    </row>
    <row r="1233" spans="1:11" s="43" customFormat="1" ht="19.7" customHeight="1" x14ac:dyDescent="0.25">
      <c r="A1233" s="43" t="s">
        <v>191</v>
      </c>
      <c r="B1233" s="1" t="s">
        <v>242</v>
      </c>
      <c r="C1233" s="1" t="s">
        <v>241</v>
      </c>
      <c r="D1233" s="1" t="s">
        <v>240</v>
      </c>
      <c r="E1233" s="45" t="str">
        <f>VLOOKUP(C1233,PROCV!E$50:G$126,3,0)</f>
        <v>Artes Cênicas e Espetáculos</v>
      </c>
      <c r="F1233" s="1" t="s">
        <v>416</v>
      </c>
      <c r="G1233" s="1" t="s">
        <v>236</v>
      </c>
      <c r="H1233" s="1">
        <v>2009</v>
      </c>
      <c r="I1233" s="60">
        <f>VLOOKUP(H1233,PROCV!E$33:F$44,2,0)</f>
        <v>1.6292670641140776</v>
      </c>
      <c r="J1233" s="71">
        <v>115498</v>
      </c>
      <c r="K1233" s="44">
        <f t="shared" si="19"/>
        <v>188177.08737104773</v>
      </c>
    </row>
    <row r="1234" spans="1:11" s="43" customFormat="1" ht="19.7" customHeight="1" x14ac:dyDescent="0.25">
      <c r="A1234" s="43" t="s">
        <v>191</v>
      </c>
      <c r="B1234" s="1" t="s">
        <v>242</v>
      </c>
      <c r="C1234" s="1" t="s">
        <v>241</v>
      </c>
      <c r="D1234" s="1" t="s">
        <v>240</v>
      </c>
      <c r="E1234" s="45" t="str">
        <f>VLOOKUP(C1234,PROCV!E$50:G$126,3,0)</f>
        <v>Artes Cênicas e Espetáculos</v>
      </c>
      <c r="F1234" s="1" t="s">
        <v>416</v>
      </c>
      <c r="G1234" s="1" t="s">
        <v>236</v>
      </c>
      <c r="H1234" s="1">
        <v>2009</v>
      </c>
      <c r="I1234" s="60">
        <f>VLOOKUP(H1234,PROCV!E$33:F$44,2,0)</f>
        <v>1.6292670641140776</v>
      </c>
      <c r="J1234" s="71">
        <v>24500</v>
      </c>
      <c r="K1234" s="44">
        <f t="shared" si="19"/>
        <v>39917.043070794905</v>
      </c>
    </row>
    <row r="1235" spans="1:11" s="43" customFormat="1" ht="19.7" customHeight="1" x14ac:dyDescent="0.25">
      <c r="A1235" s="43" t="s">
        <v>191</v>
      </c>
      <c r="B1235" s="1" t="s">
        <v>242</v>
      </c>
      <c r="C1235" s="1" t="s">
        <v>241</v>
      </c>
      <c r="D1235" s="1" t="s">
        <v>240</v>
      </c>
      <c r="E1235" s="45" t="str">
        <f>VLOOKUP(C1235,PROCV!E$50:G$126,3,0)</f>
        <v>Artes Cênicas e Espetáculos</v>
      </c>
      <c r="F1235" s="1" t="s">
        <v>415</v>
      </c>
      <c r="G1235" s="1" t="s">
        <v>265</v>
      </c>
      <c r="H1235" s="1">
        <v>2009</v>
      </c>
      <c r="I1235" s="60">
        <f>VLOOKUP(H1235,PROCV!E$33:F$44,2,0)</f>
        <v>1.6292670641140776</v>
      </c>
      <c r="J1235" s="71">
        <v>234090</v>
      </c>
      <c r="K1235" s="44">
        <f t="shared" si="19"/>
        <v>381395.12703846442</v>
      </c>
    </row>
    <row r="1236" spans="1:11" s="43" customFormat="1" ht="19.7" customHeight="1" x14ac:dyDescent="0.25">
      <c r="A1236" s="43" t="s">
        <v>191</v>
      </c>
      <c r="B1236" s="1" t="s">
        <v>242</v>
      </c>
      <c r="C1236" s="1" t="s">
        <v>241</v>
      </c>
      <c r="D1236" s="1" t="s">
        <v>240</v>
      </c>
      <c r="E1236" s="45" t="str">
        <f>VLOOKUP(C1236,PROCV!E$50:G$126,3,0)</f>
        <v>Artes Cênicas e Espetáculos</v>
      </c>
      <c r="F1236" s="1" t="s">
        <v>416</v>
      </c>
      <c r="G1236" s="1" t="s">
        <v>236</v>
      </c>
      <c r="H1236" s="1">
        <v>2009</v>
      </c>
      <c r="I1236" s="60">
        <f>VLOOKUP(H1236,PROCV!E$33:F$44,2,0)</f>
        <v>1.6292670641140776</v>
      </c>
      <c r="J1236" s="71">
        <v>13536</v>
      </c>
      <c r="K1236" s="44">
        <f t="shared" si="19"/>
        <v>22053.758979848153</v>
      </c>
    </row>
    <row r="1237" spans="1:11" s="43" customFormat="1" ht="19.7" customHeight="1" x14ac:dyDescent="0.25">
      <c r="A1237" s="43" t="s">
        <v>191</v>
      </c>
      <c r="B1237" s="1" t="s">
        <v>242</v>
      </c>
      <c r="C1237" s="1" t="s">
        <v>330</v>
      </c>
      <c r="D1237" s="1" t="s">
        <v>329</v>
      </c>
      <c r="E1237" s="45" t="str">
        <f>VLOOKUP(C1237,PROCV!E$50:G$126,3,0)</f>
        <v>Educação e Criação em Artes</v>
      </c>
      <c r="F1237" s="1" t="s">
        <v>416</v>
      </c>
      <c r="G1237" s="1" t="s">
        <v>236</v>
      </c>
      <c r="H1237" s="1">
        <v>2009</v>
      </c>
      <c r="I1237" s="60">
        <f>VLOOKUP(H1237,PROCV!E$33:F$44,2,0)</f>
        <v>1.6292670641140776</v>
      </c>
      <c r="J1237" s="71">
        <v>23687</v>
      </c>
      <c r="K1237" s="44">
        <f t="shared" si="19"/>
        <v>38592.448947670156</v>
      </c>
    </row>
    <row r="1238" spans="1:11" s="43" customFormat="1" ht="19.7" customHeight="1" x14ac:dyDescent="0.25">
      <c r="A1238" s="43" t="s">
        <v>191</v>
      </c>
      <c r="B1238" s="1" t="s">
        <v>242</v>
      </c>
      <c r="C1238" s="1" t="s">
        <v>330</v>
      </c>
      <c r="D1238" s="1" t="s">
        <v>329</v>
      </c>
      <c r="E1238" s="45" t="str">
        <f>VLOOKUP(C1238,PROCV!E$50:G$126,3,0)</f>
        <v>Educação e Criação em Artes</v>
      </c>
      <c r="F1238" s="1" t="s">
        <v>416</v>
      </c>
      <c r="G1238" s="1" t="s">
        <v>236</v>
      </c>
      <c r="H1238" s="1">
        <v>2009</v>
      </c>
      <c r="I1238" s="60">
        <f>VLOOKUP(H1238,PROCV!E$33:F$44,2,0)</f>
        <v>1.6292670641140776</v>
      </c>
      <c r="J1238" s="71">
        <v>7175</v>
      </c>
      <c r="K1238" s="44">
        <f t="shared" si="19"/>
        <v>11689.991185018507</v>
      </c>
    </row>
    <row r="1239" spans="1:11" s="43" customFormat="1" ht="19.7" customHeight="1" x14ac:dyDescent="0.25">
      <c r="A1239" s="43" t="s">
        <v>191</v>
      </c>
      <c r="B1239" s="1" t="s">
        <v>242</v>
      </c>
      <c r="C1239" s="1" t="s">
        <v>344</v>
      </c>
      <c r="D1239" s="1" t="s">
        <v>343</v>
      </c>
      <c r="E1239" s="45" t="str">
        <f>VLOOKUP(C1239,PROCV!E$50:G$126,3,0)</f>
        <v>Artes Cênicas e Espetáculos</v>
      </c>
      <c r="F1239" s="1" t="s">
        <v>416</v>
      </c>
      <c r="G1239" s="1" t="s">
        <v>236</v>
      </c>
      <c r="H1239" s="1">
        <v>2009</v>
      </c>
      <c r="I1239" s="60">
        <f>VLOOKUP(H1239,PROCV!E$33:F$44,2,0)</f>
        <v>1.6292670641140776</v>
      </c>
      <c r="J1239" s="71">
        <v>10704</v>
      </c>
      <c r="K1239" s="44">
        <f t="shared" si="19"/>
        <v>17439.674654277085</v>
      </c>
    </row>
    <row r="1240" spans="1:11" s="43" customFormat="1" ht="19.7" customHeight="1" x14ac:dyDescent="0.25">
      <c r="A1240" s="43" t="s">
        <v>191</v>
      </c>
      <c r="B1240" s="1" t="s">
        <v>242</v>
      </c>
      <c r="C1240" s="1" t="s">
        <v>344</v>
      </c>
      <c r="D1240" s="1" t="s">
        <v>343</v>
      </c>
      <c r="E1240" s="45" t="str">
        <f>VLOOKUP(C1240,PROCV!E$50:G$126,3,0)</f>
        <v>Artes Cênicas e Espetáculos</v>
      </c>
      <c r="F1240" s="1" t="s">
        <v>416</v>
      </c>
      <c r="G1240" s="1" t="s">
        <v>236</v>
      </c>
      <c r="H1240" s="1">
        <v>2009</v>
      </c>
      <c r="I1240" s="60">
        <f>VLOOKUP(H1240,PROCV!E$33:F$44,2,0)</f>
        <v>1.6292670641140776</v>
      </c>
      <c r="J1240" s="71">
        <v>36422</v>
      </c>
      <c r="K1240" s="44">
        <f t="shared" si="19"/>
        <v>59341.165009162934</v>
      </c>
    </row>
    <row r="1241" spans="1:11" s="43" customFormat="1" ht="19.7" customHeight="1" x14ac:dyDescent="0.25">
      <c r="A1241" s="43" t="s">
        <v>191</v>
      </c>
      <c r="B1241" s="1" t="s">
        <v>242</v>
      </c>
      <c r="C1241" s="1" t="s">
        <v>344</v>
      </c>
      <c r="D1241" s="1" t="s">
        <v>343</v>
      </c>
      <c r="E1241" s="45" t="str">
        <f>VLOOKUP(C1241,PROCV!E$50:G$126,3,0)</f>
        <v>Artes Cênicas e Espetáculos</v>
      </c>
      <c r="F1241" s="1" t="s">
        <v>416</v>
      </c>
      <c r="G1241" s="1" t="s">
        <v>236</v>
      </c>
      <c r="H1241" s="1">
        <v>2009</v>
      </c>
      <c r="I1241" s="60">
        <f>VLOOKUP(H1241,PROCV!E$33:F$44,2,0)</f>
        <v>1.6292670641140776</v>
      </c>
      <c r="J1241" s="71">
        <v>60748</v>
      </c>
      <c r="K1241" s="44">
        <f t="shared" si="19"/>
        <v>98974.715610801984</v>
      </c>
    </row>
    <row r="1242" spans="1:11" s="43" customFormat="1" ht="19.7" customHeight="1" x14ac:dyDescent="0.25">
      <c r="A1242" s="43" t="s">
        <v>191</v>
      </c>
      <c r="B1242" s="1" t="s">
        <v>242</v>
      </c>
      <c r="C1242" s="1" t="s">
        <v>344</v>
      </c>
      <c r="D1242" s="1" t="s">
        <v>343</v>
      </c>
      <c r="E1242" s="45" t="str">
        <f>VLOOKUP(C1242,PROCV!E$50:G$126,3,0)</f>
        <v>Artes Cênicas e Espetáculos</v>
      </c>
      <c r="F1242" s="1" t="s">
        <v>416</v>
      </c>
      <c r="G1242" s="1" t="s">
        <v>236</v>
      </c>
      <c r="H1242" s="1">
        <v>2009</v>
      </c>
      <c r="I1242" s="60">
        <f>VLOOKUP(H1242,PROCV!E$33:F$44,2,0)</f>
        <v>1.6292670641140776</v>
      </c>
      <c r="J1242" s="71">
        <v>10960</v>
      </c>
      <c r="K1242" s="44">
        <f t="shared" si="19"/>
        <v>17856.767022690292</v>
      </c>
    </row>
    <row r="1243" spans="1:11" s="43" customFormat="1" ht="19.7" customHeight="1" x14ac:dyDescent="0.25">
      <c r="A1243" s="43" t="s">
        <v>191</v>
      </c>
      <c r="B1243" s="1" t="s">
        <v>242</v>
      </c>
      <c r="C1243" s="1" t="s">
        <v>344</v>
      </c>
      <c r="D1243" s="1" t="s">
        <v>343</v>
      </c>
      <c r="E1243" s="45" t="str">
        <f>VLOOKUP(C1243,PROCV!E$50:G$126,3,0)</f>
        <v>Artes Cênicas e Espetáculos</v>
      </c>
      <c r="F1243" s="1" t="s">
        <v>416</v>
      </c>
      <c r="G1243" s="1" t="s">
        <v>236</v>
      </c>
      <c r="H1243" s="1">
        <v>2009</v>
      </c>
      <c r="I1243" s="60">
        <f>VLOOKUP(H1243,PROCV!E$33:F$44,2,0)</f>
        <v>1.6292670641140776</v>
      </c>
      <c r="J1243" s="71">
        <v>9776</v>
      </c>
      <c r="K1243" s="44">
        <f t="shared" si="19"/>
        <v>15927.714818779223</v>
      </c>
    </row>
    <row r="1244" spans="1:11" s="43" customFormat="1" ht="19.7" customHeight="1" x14ac:dyDescent="0.25">
      <c r="A1244" s="43" t="s">
        <v>191</v>
      </c>
      <c r="B1244" s="1" t="s">
        <v>242</v>
      </c>
      <c r="C1244" s="1" t="s">
        <v>313</v>
      </c>
      <c r="D1244" s="1" t="s">
        <v>312</v>
      </c>
      <c r="E1244" s="45" t="str">
        <f>VLOOKUP(C1244,PROCV!E$50:G$126,3,0)</f>
        <v>Patrimônio</v>
      </c>
      <c r="F1244" s="1" t="s">
        <v>415</v>
      </c>
      <c r="G1244" s="1" t="s">
        <v>265</v>
      </c>
      <c r="H1244" s="1">
        <v>2009</v>
      </c>
      <c r="I1244" s="60">
        <f>VLOOKUP(H1244,PROCV!E$33:F$44,2,0)</f>
        <v>1.6292670641140776</v>
      </c>
      <c r="J1244" s="71">
        <v>479249</v>
      </c>
      <c r="K1244" s="44">
        <f t="shared" si="19"/>
        <v>780824.61120960757</v>
      </c>
    </row>
    <row r="1245" spans="1:11" s="43" customFormat="1" ht="19.7" customHeight="1" x14ac:dyDescent="0.25">
      <c r="A1245" s="43" t="s">
        <v>191</v>
      </c>
      <c r="B1245" s="1" t="s">
        <v>242</v>
      </c>
      <c r="C1245" s="1" t="s">
        <v>313</v>
      </c>
      <c r="D1245" s="1" t="s">
        <v>312</v>
      </c>
      <c r="E1245" s="45" t="str">
        <f>VLOOKUP(C1245,PROCV!E$50:G$126,3,0)</f>
        <v>Patrimônio</v>
      </c>
      <c r="F1245" s="1" t="s">
        <v>415</v>
      </c>
      <c r="G1245" s="1" t="s">
        <v>265</v>
      </c>
      <c r="H1245" s="1">
        <v>2009</v>
      </c>
      <c r="I1245" s="60">
        <f>VLOOKUP(H1245,PROCV!E$33:F$44,2,0)</f>
        <v>1.6292670641140776</v>
      </c>
      <c r="J1245" s="71">
        <v>281150</v>
      </c>
      <c r="K1245" s="44">
        <f t="shared" si="19"/>
        <v>458068.43507567293</v>
      </c>
    </row>
    <row r="1246" spans="1:11" s="43" customFormat="1" ht="19.7" customHeight="1" x14ac:dyDescent="0.25">
      <c r="A1246" s="43" t="s">
        <v>191</v>
      </c>
      <c r="B1246" s="1" t="s">
        <v>242</v>
      </c>
      <c r="C1246" s="1" t="s">
        <v>313</v>
      </c>
      <c r="D1246" s="1" t="s">
        <v>312</v>
      </c>
      <c r="E1246" s="45" t="str">
        <f>VLOOKUP(C1246,PROCV!E$50:G$126,3,0)</f>
        <v>Patrimônio</v>
      </c>
      <c r="F1246" s="1" t="s">
        <v>415</v>
      </c>
      <c r="G1246" s="1" t="s">
        <v>265</v>
      </c>
      <c r="H1246" s="1">
        <v>2009</v>
      </c>
      <c r="I1246" s="60">
        <f>VLOOKUP(H1246,PROCV!E$33:F$44,2,0)</f>
        <v>1.6292670641140776</v>
      </c>
      <c r="J1246" s="71">
        <v>241000</v>
      </c>
      <c r="K1246" s="44">
        <f t="shared" si="19"/>
        <v>392653.36245149269</v>
      </c>
    </row>
    <row r="1247" spans="1:11" s="43" customFormat="1" ht="19.7" customHeight="1" x14ac:dyDescent="0.25">
      <c r="A1247" s="43" t="s">
        <v>191</v>
      </c>
      <c r="B1247" s="1" t="s">
        <v>242</v>
      </c>
      <c r="C1247" s="1" t="s">
        <v>348</v>
      </c>
      <c r="D1247" s="1" t="s">
        <v>347</v>
      </c>
      <c r="E1247" s="45" t="str">
        <f>VLOOKUP(C1247,PROCV!E$50:G$126,3,0)</f>
        <v>Patrimônio</v>
      </c>
      <c r="F1247" s="1" t="s">
        <v>415</v>
      </c>
      <c r="G1247" s="1" t="s">
        <v>265</v>
      </c>
      <c r="H1247" s="1">
        <v>2009</v>
      </c>
      <c r="I1247" s="60">
        <f>VLOOKUP(H1247,PROCV!E$33:F$44,2,0)</f>
        <v>1.6292670641140776</v>
      </c>
      <c r="J1247" s="71">
        <v>1387000</v>
      </c>
      <c r="K1247" s="44">
        <f t="shared" si="19"/>
        <v>2259793.4179262258</v>
      </c>
    </row>
    <row r="1248" spans="1:11" s="43" customFormat="1" ht="19.7" customHeight="1" x14ac:dyDescent="0.25">
      <c r="A1248" s="43" t="s">
        <v>191</v>
      </c>
      <c r="B1248" s="1" t="s">
        <v>242</v>
      </c>
      <c r="C1248" s="1" t="s">
        <v>318</v>
      </c>
      <c r="D1248" s="1" t="s">
        <v>317</v>
      </c>
      <c r="E1248" s="45" t="str">
        <f>VLOOKUP(C1248,PROCV!E$50:G$126,3,0)</f>
        <v>Patrimônio</v>
      </c>
      <c r="F1248" s="1" t="s">
        <v>415</v>
      </c>
      <c r="G1248" s="1" t="s">
        <v>265</v>
      </c>
      <c r="H1248" s="1">
        <v>2009</v>
      </c>
      <c r="I1248" s="60">
        <f>VLOOKUP(H1248,PROCV!E$33:F$44,2,0)</f>
        <v>1.6292670641140776</v>
      </c>
      <c r="J1248" s="71">
        <v>200000</v>
      </c>
      <c r="K1248" s="44">
        <f t="shared" si="19"/>
        <v>325853.41282281553</v>
      </c>
    </row>
    <row r="1249" spans="1:11" s="43" customFormat="1" ht="19.7" customHeight="1" x14ac:dyDescent="0.25">
      <c r="A1249" s="43" t="s">
        <v>191</v>
      </c>
      <c r="B1249" s="1" t="s">
        <v>242</v>
      </c>
      <c r="C1249" s="1" t="s">
        <v>318</v>
      </c>
      <c r="D1249" s="1" t="s">
        <v>317</v>
      </c>
      <c r="E1249" s="45" t="str">
        <f>VLOOKUP(C1249,PROCV!E$50:G$126,3,0)</f>
        <v>Patrimônio</v>
      </c>
      <c r="F1249" s="1" t="s">
        <v>415</v>
      </c>
      <c r="G1249" s="1" t="s">
        <v>265</v>
      </c>
      <c r="H1249" s="1">
        <v>2009</v>
      </c>
      <c r="I1249" s="60">
        <f>VLOOKUP(H1249,PROCV!E$33:F$44,2,0)</f>
        <v>1.6292670641140776</v>
      </c>
      <c r="J1249" s="71">
        <v>13265698</v>
      </c>
      <c r="K1249" s="44">
        <f t="shared" si="19"/>
        <v>21613364.83388399</v>
      </c>
    </row>
    <row r="1250" spans="1:11" s="43" customFormat="1" ht="19.7" customHeight="1" x14ac:dyDescent="0.25">
      <c r="A1250" s="43" t="s">
        <v>191</v>
      </c>
      <c r="B1250" s="1" t="s">
        <v>242</v>
      </c>
      <c r="C1250" s="1" t="s">
        <v>318</v>
      </c>
      <c r="D1250" s="1" t="s">
        <v>317</v>
      </c>
      <c r="E1250" s="45" t="str">
        <f>VLOOKUP(C1250,PROCV!E$50:G$126,3,0)</f>
        <v>Patrimônio</v>
      </c>
      <c r="F1250" s="1" t="s">
        <v>415</v>
      </c>
      <c r="G1250" s="1" t="s">
        <v>265</v>
      </c>
      <c r="H1250" s="1">
        <v>2009</v>
      </c>
      <c r="I1250" s="60">
        <f>VLOOKUP(H1250,PROCV!E$33:F$44,2,0)</f>
        <v>1.6292670641140776</v>
      </c>
      <c r="J1250" s="71">
        <v>2119450</v>
      </c>
      <c r="K1250" s="44">
        <f t="shared" si="19"/>
        <v>3453150.0790365818</v>
      </c>
    </row>
    <row r="1251" spans="1:11" s="43" customFormat="1" ht="19.7" customHeight="1" x14ac:dyDescent="0.25">
      <c r="A1251" s="43" t="s">
        <v>191</v>
      </c>
      <c r="B1251" s="1" t="s">
        <v>242</v>
      </c>
      <c r="C1251" s="1" t="s">
        <v>326</v>
      </c>
      <c r="D1251" s="1" t="s">
        <v>325</v>
      </c>
      <c r="E1251" s="45" t="str">
        <f>VLOOKUP(C1251,PROCV!E$50:G$126,3,0)</f>
        <v>NA</v>
      </c>
      <c r="F1251" s="1" t="s">
        <v>415</v>
      </c>
      <c r="G1251" s="1" t="s">
        <v>265</v>
      </c>
      <c r="H1251" s="1">
        <v>2009</v>
      </c>
      <c r="I1251" s="60">
        <f>VLOOKUP(H1251,PROCV!E$33:F$44,2,0)</f>
        <v>1.6292670641140776</v>
      </c>
      <c r="J1251" s="71">
        <v>377491</v>
      </c>
      <c r="K1251" s="44">
        <f t="shared" si="19"/>
        <v>615033.65329948731</v>
      </c>
    </row>
    <row r="1252" spans="1:11" s="43" customFormat="1" ht="19.7" customHeight="1" x14ac:dyDescent="0.25">
      <c r="A1252" s="43" t="s">
        <v>191</v>
      </c>
      <c r="B1252" s="1" t="s">
        <v>242</v>
      </c>
      <c r="C1252" s="1" t="s">
        <v>311</v>
      </c>
      <c r="D1252" s="1" t="s">
        <v>310</v>
      </c>
      <c r="E1252" s="45" t="str">
        <f>VLOOKUP(C1252,PROCV!E$50:G$126,3,0)</f>
        <v>Artes Cênicas e Espetáculos</v>
      </c>
      <c r="F1252" s="1" t="s">
        <v>416</v>
      </c>
      <c r="G1252" s="1" t="s">
        <v>265</v>
      </c>
      <c r="H1252" s="1">
        <v>2009</v>
      </c>
      <c r="I1252" s="60">
        <f>VLOOKUP(H1252,PROCV!E$33:F$44,2,0)</f>
        <v>1.6292670641140776</v>
      </c>
      <c r="J1252" s="71">
        <v>67829</v>
      </c>
      <c r="K1252" s="44">
        <f t="shared" si="19"/>
        <v>110511.55569179376</v>
      </c>
    </row>
    <row r="1253" spans="1:11" s="43" customFormat="1" ht="19.7" customHeight="1" x14ac:dyDescent="0.25">
      <c r="A1253" s="43" t="s">
        <v>191</v>
      </c>
      <c r="B1253" s="1" t="s">
        <v>242</v>
      </c>
      <c r="C1253" s="1" t="s">
        <v>358</v>
      </c>
      <c r="D1253" s="1" t="s">
        <v>357</v>
      </c>
      <c r="E1253" s="45" t="str">
        <f>VLOOKUP(C1253,PROCV!E$50:G$126,3,0)</f>
        <v>NA</v>
      </c>
      <c r="F1253" s="1" t="s">
        <v>415</v>
      </c>
      <c r="G1253" s="1" t="s">
        <v>265</v>
      </c>
      <c r="H1253" s="1">
        <v>2009</v>
      </c>
      <c r="I1253" s="60">
        <f>VLOOKUP(H1253,PROCV!E$33:F$44,2,0)</f>
        <v>1.6292670641140776</v>
      </c>
      <c r="J1253" s="71">
        <v>175553</v>
      </c>
      <c r="K1253" s="44">
        <f t="shared" si="19"/>
        <v>286022.72090641869</v>
      </c>
    </row>
    <row r="1254" spans="1:11" s="43" customFormat="1" ht="19.7" customHeight="1" x14ac:dyDescent="0.25">
      <c r="A1254" s="43" t="s">
        <v>191</v>
      </c>
      <c r="B1254" s="1" t="s">
        <v>242</v>
      </c>
      <c r="C1254" s="1" t="s">
        <v>358</v>
      </c>
      <c r="D1254" s="1" t="s">
        <v>357</v>
      </c>
      <c r="E1254" s="45" t="str">
        <f>VLOOKUP(C1254,PROCV!E$50:G$126,3,0)</f>
        <v>NA</v>
      </c>
      <c r="F1254" s="1" t="s">
        <v>415</v>
      </c>
      <c r="G1254" s="1" t="s">
        <v>265</v>
      </c>
      <c r="H1254" s="1">
        <v>2009</v>
      </c>
      <c r="I1254" s="60">
        <f>VLOOKUP(H1254,PROCV!E$33:F$44,2,0)</f>
        <v>1.6292670641140776</v>
      </c>
      <c r="J1254" s="71">
        <v>240000</v>
      </c>
      <c r="K1254" s="44">
        <f t="shared" si="19"/>
        <v>391024.09538737865</v>
      </c>
    </row>
    <row r="1255" spans="1:11" s="43" customFormat="1" ht="19.7" customHeight="1" x14ac:dyDescent="0.25">
      <c r="A1255" s="43" t="s">
        <v>167</v>
      </c>
      <c r="B1255" s="1" t="s">
        <v>292</v>
      </c>
      <c r="C1255" s="1" t="s">
        <v>289</v>
      </c>
      <c r="D1255" s="1" t="s">
        <v>288</v>
      </c>
      <c r="E1255" s="45" t="str">
        <f>VLOOKUP(C1255,PROCV!E$50:G$126,3,0)</f>
        <v>Editorial</v>
      </c>
      <c r="F1255" s="1" t="s">
        <v>416</v>
      </c>
      <c r="G1255" s="1" t="s">
        <v>236</v>
      </c>
      <c r="H1255" s="1">
        <v>2009</v>
      </c>
      <c r="I1255" s="60">
        <f>VLOOKUP(H1255,PROCV!E$33:F$44,2,0)</f>
        <v>1.6292670641140776</v>
      </c>
      <c r="J1255" s="71">
        <v>35711</v>
      </c>
      <c r="K1255" s="44">
        <f t="shared" si="19"/>
        <v>58182.756126577828</v>
      </c>
    </row>
    <row r="1256" spans="1:11" s="43" customFormat="1" ht="19.7" customHeight="1" x14ac:dyDescent="0.25">
      <c r="A1256" s="43" t="s">
        <v>167</v>
      </c>
      <c r="B1256" s="1" t="s">
        <v>292</v>
      </c>
      <c r="C1256" s="1" t="s">
        <v>289</v>
      </c>
      <c r="D1256" s="1" t="s">
        <v>288</v>
      </c>
      <c r="E1256" s="45" t="str">
        <f>VLOOKUP(C1256,PROCV!E$50:G$126,3,0)</f>
        <v>Editorial</v>
      </c>
      <c r="F1256" s="1" t="s">
        <v>416</v>
      </c>
      <c r="G1256" s="1" t="s">
        <v>236</v>
      </c>
      <c r="H1256" s="1">
        <v>2009</v>
      </c>
      <c r="I1256" s="60">
        <f>VLOOKUP(H1256,PROCV!E$33:F$44,2,0)</f>
        <v>1.6292670641140776</v>
      </c>
      <c r="J1256" s="71">
        <v>6391</v>
      </c>
      <c r="K1256" s="44">
        <f t="shared" si="19"/>
        <v>10412.645806753069</v>
      </c>
    </row>
    <row r="1257" spans="1:11" s="43" customFormat="1" ht="19.7" customHeight="1" x14ac:dyDescent="0.25">
      <c r="A1257" s="43" t="s">
        <v>167</v>
      </c>
      <c r="B1257" s="1" t="s">
        <v>292</v>
      </c>
      <c r="C1257" s="1" t="s">
        <v>285</v>
      </c>
      <c r="D1257" s="1" t="s">
        <v>284</v>
      </c>
      <c r="E1257" s="45" t="str">
        <f>VLOOKUP(C1257,PROCV!E$50:G$126,3,0)</f>
        <v>Editorial</v>
      </c>
      <c r="F1257" s="1" t="s">
        <v>416</v>
      </c>
      <c r="G1257" s="1" t="s">
        <v>236</v>
      </c>
      <c r="H1257" s="1">
        <v>2009</v>
      </c>
      <c r="I1257" s="60">
        <f>VLOOKUP(H1257,PROCV!E$33:F$44,2,0)</f>
        <v>1.6292670641140776</v>
      </c>
      <c r="J1257" s="71">
        <v>11429</v>
      </c>
      <c r="K1257" s="44">
        <f t="shared" si="19"/>
        <v>18620.893275759794</v>
      </c>
    </row>
    <row r="1258" spans="1:11" s="43" customFormat="1" ht="19.7" customHeight="1" x14ac:dyDescent="0.25">
      <c r="A1258" s="43" t="s">
        <v>167</v>
      </c>
      <c r="B1258" s="1" t="s">
        <v>292</v>
      </c>
      <c r="C1258" s="1" t="s">
        <v>285</v>
      </c>
      <c r="D1258" s="1" t="s">
        <v>284</v>
      </c>
      <c r="E1258" s="45" t="str">
        <f>VLOOKUP(C1258,PROCV!E$50:G$126,3,0)</f>
        <v>Editorial</v>
      </c>
      <c r="F1258" s="1" t="s">
        <v>416</v>
      </c>
      <c r="G1258" s="1" t="s">
        <v>236</v>
      </c>
      <c r="H1258" s="1">
        <v>2009</v>
      </c>
      <c r="I1258" s="60">
        <f>VLOOKUP(H1258,PROCV!E$33:F$44,2,0)</f>
        <v>1.6292670641140776</v>
      </c>
      <c r="J1258" s="71">
        <v>16529</v>
      </c>
      <c r="K1258" s="44">
        <f t="shared" si="19"/>
        <v>26930.15530274159</v>
      </c>
    </row>
    <row r="1259" spans="1:11" s="43" customFormat="1" ht="19.7" customHeight="1" x14ac:dyDescent="0.25">
      <c r="A1259" s="43" t="s">
        <v>167</v>
      </c>
      <c r="B1259" s="1" t="s">
        <v>292</v>
      </c>
      <c r="C1259" s="1" t="s">
        <v>285</v>
      </c>
      <c r="D1259" s="1" t="s">
        <v>284</v>
      </c>
      <c r="E1259" s="45" t="str">
        <f>VLOOKUP(C1259,PROCV!E$50:G$126,3,0)</f>
        <v>Editorial</v>
      </c>
      <c r="F1259" s="1" t="s">
        <v>416</v>
      </c>
      <c r="G1259" s="1" t="s">
        <v>236</v>
      </c>
      <c r="H1259" s="1">
        <v>2009</v>
      </c>
      <c r="I1259" s="60">
        <f>VLOOKUP(H1259,PROCV!E$33:F$44,2,0)</f>
        <v>1.6292670641140776</v>
      </c>
      <c r="J1259" s="71">
        <v>24339</v>
      </c>
      <c r="K1259" s="44">
        <f t="shared" si="19"/>
        <v>39654.731073472532</v>
      </c>
    </row>
    <row r="1260" spans="1:11" s="43" customFormat="1" ht="19.7" customHeight="1" x14ac:dyDescent="0.25">
      <c r="A1260" s="43" t="s">
        <v>167</v>
      </c>
      <c r="B1260" s="1" t="s">
        <v>292</v>
      </c>
      <c r="C1260" s="1" t="s">
        <v>283</v>
      </c>
      <c r="D1260" s="1" t="s">
        <v>282</v>
      </c>
      <c r="E1260" s="45" t="str">
        <f>VLOOKUP(C1260,PROCV!E$50:G$126,3,0)</f>
        <v>Editorial</v>
      </c>
      <c r="F1260" s="1" t="s">
        <v>416</v>
      </c>
      <c r="G1260" s="1" t="s">
        <v>236</v>
      </c>
      <c r="H1260" s="1">
        <v>2009</v>
      </c>
      <c r="I1260" s="60">
        <f>VLOOKUP(H1260,PROCV!E$33:F$44,2,0)</f>
        <v>1.6292670641140776</v>
      </c>
      <c r="J1260" s="71">
        <v>7814</v>
      </c>
      <c r="K1260" s="44">
        <f t="shared" si="19"/>
        <v>12731.092838987403</v>
      </c>
    </row>
    <row r="1261" spans="1:11" s="43" customFormat="1" ht="19.7" customHeight="1" x14ac:dyDescent="0.25">
      <c r="A1261" s="43" t="s">
        <v>167</v>
      </c>
      <c r="B1261" s="1" t="s">
        <v>292</v>
      </c>
      <c r="C1261" s="1" t="s">
        <v>283</v>
      </c>
      <c r="D1261" s="1" t="s">
        <v>282</v>
      </c>
      <c r="E1261" s="45" t="str">
        <f>VLOOKUP(C1261,PROCV!E$50:G$126,3,0)</f>
        <v>Editorial</v>
      </c>
      <c r="F1261" s="1" t="s">
        <v>416</v>
      </c>
      <c r="G1261" s="1" t="s">
        <v>236</v>
      </c>
      <c r="H1261" s="1">
        <v>2009</v>
      </c>
      <c r="I1261" s="60">
        <f>VLOOKUP(H1261,PROCV!E$33:F$44,2,0)</f>
        <v>1.6292670641140776</v>
      </c>
      <c r="J1261" s="71">
        <v>10499</v>
      </c>
      <c r="K1261" s="44">
        <f t="shared" si="19"/>
        <v>17105.6749061337</v>
      </c>
    </row>
    <row r="1262" spans="1:11" s="43" customFormat="1" ht="19.7" customHeight="1" x14ac:dyDescent="0.25">
      <c r="A1262" s="43" t="s">
        <v>167</v>
      </c>
      <c r="B1262" s="1" t="s">
        <v>292</v>
      </c>
      <c r="C1262" s="1" t="s">
        <v>283</v>
      </c>
      <c r="D1262" s="1" t="s">
        <v>282</v>
      </c>
      <c r="E1262" s="45" t="str">
        <f>VLOOKUP(C1262,PROCV!E$50:G$126,3,0)</f>
        <v>Editorial</v>
      </c>
      <c r="F1262" s="1" t="s">
        <v>416</v>
      </c>
      <c r="G1262" s="1" t="s">
        <v>236</v>
      </c>
      <c r="H1262" s="1">
        <v>2009</v>
      </c>
      <c r="I1262" s="60">
        <f>VLOOKUP(H1262,PROCV!E$33:F$44,2,0)</f>
        <v>1.6292670641140776</v>
      </c>
      <c r="J1262" s="71">
        <v>89287</v>
      </c>
      <c r="K1262" s="44">
        <f t="shared" si="19"/>
        <v>145472.36835355364</v>
      </c>
    </row>
    <row r="1263" spans="1:11" s="43" customFormat="1" ht="19.7" customHeight="1" x14ac:dyDescent="0.25">
      <c r="A1263" s="43" t="s">
        <v>167</v>
      </c>
      <c r="B1263" s="1" t="s">
        <v>292</v>
      </c>
      <c r="C1263" s="1" t="s">
        <v>269</v>
      </c>
      <c r="D1263" s="1" t="s">
        <v>268</v>
      </c>
      <c r="E1263" s="45" t="str">
        <f>VLOOKUP(C1263,PROCV!E$50:G$126,3,0)</f>
        <v>NA</v>
      </c>
      <c r="F1263" s="1" t="s">
        <v>416</v>
      </c>
      <c r="G1263" s="1" t="s">
        <v>236</v>
      </c>
      <c r="H1263" s="1">
        <v>2009</v>
      </c>
      <c r="I1263" s="60">
        <f>VLOOKUP(H1263,PROCV!E$33:F$44,2,0)</f>
        <v>1.6292670641140776</v>
      </c>
      <c r="J1263" s="71">
        <v>68175</v>
      </c>
      <c r="K1263" s="44">
        <f t="shared" si="19"/>
        <v>111075.28209597724</v>
      </c>
    </row>
    <row r="1264" spans="1:11" s="43" customFormat="1" ht="19.7" customHeight="1" x14ac:dyDescent="0.25">
      <c r="A1264" s="43" t="s">
        <v>167</v>
      </c>
      <c r="B1264" s="1" t="s">
        <v>292</v>
      </c>
      <c r="C1264" s="1" t="s">
        <v>252</v>
      </c>
      <c r="D1264" s="1" t="s">
        <v>251</v>
      </c>
      <c r="E1264" s="45" t="str">
        <f>VLOOKUP(C1264,PROCV!E$50:G$126,3,0)</f>
        <v>Audiovisual</v>
      </c>
      <c r="F1264" s="1" t="s">
        <v>416</v>
      </c>
      <c r="G1264" s="1" t="s">
        <v>236</v>
      </c>
      <c r="H1264" s="1">
        <v>2009</v>
      </c>
      <c r="I1264" s="60">
        <f>VLOOKUP(H1264,PROCV!E$33:F$44,2,0)</f>
        <v>1.6292670641140776</v>
      </c>
      <c r="J1264" s="71">
        <v>68000</v>
      </c>
      <c r="K1264" s="44">
        <f t="shared" si="19"/>
        <v>110790.16035975728</v>
      </c>
    </row>
    <row r="1265" spans="1:11" s="43" customFormat="1" ht="19.7" customHeight="1" x14ac:dyDescent="0.25">
      <c r="A1265" s="43" t="s">
        <v>167</v>
      </c>
      <c r="B1265" s="1" t="s">
        <v>292</v>
      </c>
      <c r="C1265" s="1" t="s">
        <v>250</v>
      </c>
      <c r="D1265" s="1" t="s">
        <v>249</v>
      </c>
      <c r="E1265" s="45" t="str">
        <f>VLOOKUP(C1265,PROCV!E$50:G$126,3,0)</f>
        <v>Audiovisual</v>
      </c>
      <c r="F1265" s="1" t="s">
        <v>416</v>
      </c>
      <c r="G1265" s="1" t="s">
        <v>236</v>
      </c>
      <c r="H1265" s="1">
        <v>2009</v>
      </c>
      <c r="I1265" s="60">
        <f>VLOOKUP(H1265,PROCV!E$33:F$44,2,0)</f>
        <v>1.6292670641140776</v>
      </c>
      <c r="J1265" s="71">
        <v>14809</v>
      </c>
      <c r="K1265" s="44">
        <f t="shared" si="19"/>
        <v>24127.815952465375</v>
      </c>
    </row>
    <row r="1266" spans="1:11" s="43" customFormat="1" ht="19.7" customHeight="1" x14ac:dyDescent="0.25">
      <c r="A1266" s="43" t="s">
        <v>167</v>
      </c>
      <c r="B1266" s="1" t="s">
        <v>292</v>
      </c>
      <c r="C1266" s="1" t="s">
        <v>241</v>
      </c>
      <c r="D1266" s="1" t="s">
        <v>240</v>
      </c>
      <c r="E1266" s="45" t="str">
        <f>VLOOKUP(C1266,PROCV!E$50:G$126,3,0)</f>
        <v>Artes Cênicas e Espetáculos</v>
      </c>
      <c r="F1266" s="1" t="s">
        <v>416</v>
      </c>
      <c r="G1266" s="1" t="s">
        <v>236</v>
      </c>
      <c r="H1266" s="1">
        <v>2009</v>
      </c>
      <c r="I1266" s="60">
        <f>VLOOKUP(H1266,PROCV!E$33:F$44,2,0)</f>
        <v>1.6292670641140776</v>
      </c>
      <c r="J1266" s="71">
        <v>4122</v>
      </c>
      <c r="K1266" s="44">
        <f t="shared" si="19"/>
        <v>6715.8388382782277</v>
      </c>
    </row>
    <row r="1267" spans="1:11" s="43" customFormat="1" ht="19.7" customHeight="1" x14ac:dyDescent="0.25">
      <c r="A1267" s="43" t="s">
        <v>167</v>
      </c>
      <c r="B1267" s="1" t="s">
        <v>292</v>
      </c>
      <c r="C1267" s="1" t="s">
        <v>241</v>
      </c>
      <c r="D1267" s="1" t="s">
        <v>240</v>
      </c>
      <c r="E1267" s="45" t="str">
        <f>VLOOKUP(C1267,PROCV!E$50:G$126,3,0)</f>
        <v>Artes Cênicas e Espetáculos</v>
      </c>
      <c r="F1267" s="1" t="s">
        <v>416</v>
      </c>
      <c r="G1267" s="1" t="s">
        <v>236</v>
      </c>
      <c r="H1267" s="1">
        <v>2009</v>
      </c>
      <c r="I1267" s="60">
        <f>VLOOKUP(H1267,PROCV!E$33:F$44,2,0)</f>
        <v>1.6292670641140776</v>
      </c>
      <c r="J1267" s="71">
        <v>16853</v>
      </c>
      <c r="K1267" s="44">
        <f t="shared" si="19"/>
        <v>27458.03783151455</v>
      </c>
    </row>
    <row r="1268" spans="1:11" s="43" customFormat="1" ht="19.7" customHeight="1" x14ac:dyDescent="0.25">
      <c r="A1268" s="43" t="s">
        <v>167</v>
      </c>
      <c r="B1268" s="1" t="s">
        <v>292</v>
      </c>
      <c r="C1268" s="1" t="s">
        <v>241</v>
      </c>
      <c r="D1268" s="1" t="s">
        <v>240</v>
      </c>
      <c r="E1268" s="45" t="str">
        <f>VLOOKUP(C1268,PROCV!E$50:G$126,3,0)</f>
        <v>Artes Cênicas e Espetáculos</v>
      </c>
      <c r="F1268" s="1" t="s">
        <v>416</v>
      </c>
      <c r="G1268" s="1" t="s">
        <v>236</v>
      </c>
      <c r="H1268" s="1">
        <v>2009</v>
      </c>
      <c r="I1268" s="60">
        <f>VLOOKUP(H1268,PROCV!E$33:F$44,2,0)</f>
        <v>1.6292670641140776</v>
      </c>
      <c r="J1268" s="71">
        <v>31597</v>
      </c>
      <c r="K1268" s="44">
        <f t="shared" si="19"/>
        <v>51479.951424812512</v>
      </c>
    </row>
    <row r="1269" spans="1:11" s="43" customFormat="1" ht="19.7" customHeight="1" x14ac:dyDescent="0.25">
      <c r="A1269" s="43" t="s">
        <v>132</v>
      </c>
      <c r="B1269" s="1" t="s">
        <v>239</v>
      </c>
      <c r="C1269" s="1" t="s">
        <v>291</v>
      </c>
      <c r="D1269" s="1" t="s">
        <v>290</v>
      </c>
      <c r="E1269" s="45" t="str">
        <f>VLOOKUP(C1269,PROCV!E$50:G$126,3,0)</f>
        <v>NA</v>
      </c>
      <c r="F1269" s="1" t="s">
        <v>416</v>
      </c>
      <c r="G1269" s="1" t="s">
        <v>236</v>
      </c>
      <c r="H1269" s="1">
        <v>2009</v>
      </c>
      <c r="I1269" s="60">
        <f>VLOOKUP(H1269,PROCV!E$33:F$44,2,0)</f>
        <v>1.6292670641140776</v>
      </c>
      <c r="J1269" s="71">
        <v>28274</v>
      </c>
      <c r="K1269" s="44">
        <f t="shared" si="19"/>
        <v>46065.896970761431</v>
      </c>
    </row>
    <row r="1270" spans="1:11" s="43" customFormat="1" ht="19.7" customHeight="1" x14ac:dyDescent="0.25">
      <c r="A1270" s="43" t="s">
        <v>132</v>
      </c>
      <c r="B1270" s="1" t="s">
        <v>239</v>
      </c>
      <c r="C1270" s="1" t="s">
        <v>291</v>
      </c>
      <c r="D1270" s="1" t="s">
        <v>290</v>
      </c>
      <c r="E1270" s="45" t="str">
        <f>VLOOKUP(C1270,PROCV!E$50:G$126,3,0)</f>
        <v>NA</v>
      </c>
      <c r="F1270" s="1" t="s">
        <v>416</v>
      </c>
      <c r="G1270" s="1" t="s">
        <v>236</v>
      </c>
      <c r="H1270" s="1">
        <v>2009</v>
      </c>
      <c r="I1270" s="60">
        <f>VLOOKUP(H1270,PROCV!E$33:F$44,2,0)</f>
        <v>1.6292670641140776</v>
      </c>
      <c r="J1270" s="71">
        <v>1777</v>
      </c>
      <c r="K1270" s="44">
        <f t="shared" si="19"/>
        <v>2895.2075729307157</v>
      </c>
    </row>
    <row r="1271" spans="1:11" s="43" customFormat="1" ht="19.7" customHeight="1" x14ac:dyDescent="0.25">
      <c r="A1271" s="43" t="s">
        <v>132</v>
      </c>
      <c r="B1271" s="1" t="s">
        <v>239</v>
      </c>
      <c r="C1271" s="1" t="s">
        <v>289</v>
      </c>
      <c r="D1271" s="1" t="s">
        <v>288</v>
      </c>
      <c r="E1271" s="45" t="str">
        <f>VLOOKUP(C1271,PROCV!E$50:G$126,3,0)</f>
        <v>Editorial</v>
      </c>
      <c r="F1271" s="1" t="s">
        <v>416</v>
      </c>
      <c r="G1271" s="1" t="s">
        <v>236</v>
      </c>
      <c r="H1271" s="1">
        <v>2009</v>
      </c>
      <c r="I1271" s="60">
        <f>VLOOKUP(H1271,PROCV!E$33:F$44,2,0)</f>
        <v>1.6292670641140776</v>
      </c>
      <c r="J1271" s="71">
        <v>16696</v>
      </c>
      <c r="K1271" s="44">
        <f t="shared" si="19"/>
        <v>27202.242902448641</v>
      </c>
    </row>
    <row r="1272" spans="1:11" s="43" customFormat="1" ht="19.7" customHeight="1" x14ac:dyDescent="0.25">
      <c r="A1272" s="43" t="s">
        <v>132</v>
      </c>
      <c r="B1272" s="1" t="s">
        <v>239</v>
      </c>
      <c r="C1272" s="1" t="s">
        <v>287</v>
      </c>
      <c r="D1272" s="1" t="s">
        <v>286</v>
      </c>
      <c r="E1272" s="45" t="str">
        <f>VLOOKUP(C1272,PROCV!E$50:G$126,3,0)</f>
        <v>Música</v>
      </c>
      <c r="F1272" s="1" t="s">
        <v>416</v>
      </c>
      <c r="G1272" s="1" t="s">
        <v>236</v>
      </c>
      <c r="H1272" s="1">
        <v>2009</v>
      </c>
      <c r="I1272" s="60">
        <f>VLOOKUP(H1272,PROCV!E$33:F$44,2,0)</f>
        <v>1.6292670641140776</v>
      </c>
      <c r="J1272" s="71">
        <v>5703</v>
      </c>
      <c r="K1272" s="44">
        <f t="shared" si="19"/>
        <v>9291.7100666425849</v>
      </c>
    </row>
    <row r="1273" spans="1:11" s="43" customFormat="1" ht="19.7" customHeight="1" x14ac:dyDescent="0.25">
      <c r="A1273" s="43" t="s">
        <v>132</v>
      </c>
      <c r="B1273" s="1" t="s">
        <v>239</v>
      </c>
      <c r="C1273" s="1" t="s">
        <v>287</v>
      </c>
      <c r="D1273" s="1" t="s">
        <v>286</v>
      </c>
      <c r="E1273" s="45" t="str">
        <f>VLOOKUP(C1273,PROCV!E$50:G$126,3,0)</f>
        <v>Música</v>
      </c>
      <c r="F1273" s="1" t="s">
        <v>416</v>
      </c>
      <c r="G1273" s="1" t="s">
        <v>236</v>
      </c>
      <c r="H1273" s="1">
        <v>2009</v>
      </c>
      <c r="I1273" s="60">
        <f>VLOOKUP(H1273,PROCV!E$33:F$44,2,0)</f>
        <v>1.6292670641140776</v>
      </c>
      <c r="J1273" s="71">
        <v>4754</v>
      </c>
      <c r="K1273" s="44">
        <f t="shared" si="19"/>
        <v>7745.5356227983248</v>
      </c>
    </row>
    <row r="1274" spans="1:11" s="43" customFormat="1" ht="19.7" customHeight="1" x14ac:dyDescent="0.25">
      <c r="A1274" s="43" t="s">
        <v>132</v>
      </c>
      <c r="B1274" s="1" t="s">
        <v>239</v>
      </c>
      <c r="C1274" s="1" t="s">
        <v>285</v>
      </c>
      <c r="D1274" s="1" t="s">
        <v>284</v>
      </c>
      <c r="E1274" s="45" t="str">
        <f>VLOOKUP(C1274,PROCV!E$50:G$126,3,0)</f>
        <v>Editorial</v>
      </c>
      <c r="F1274" s="1" t="s">
        <v>416</v>
      </c>
      <c r="G1274" s="1" t="s">
        <v>236</v>
      </c>
      <c r="H1274" s="1">
        <v>2009</v>
      </c>
      <c r="I1274" s="60">
        <f>VLOOKUP(H1274,PROCV!E$33:F$44,2,0)</f>
        <v>1.6292670641140776</v>
      </c>
      <c r="J1274" s="71">
        <v>33498</v>
      </c>
      <c r="K1274" s="44">
        <f t="shared" si="19"/>
        <v>54577.188113693373</v>
      </c>
    </row>
    <row r="1275" spans="1:11" s="43" customFormat="1" ht="19.7" customHeight="1" x14ac:dyDescent="0.25">
      <c r="A1275" s="43" t="s">
        <v>132</v>
      </c>
      <c r="B1275" s="1" t="s">
        <v>239</v>
      </c>
      <c r="C1275" s="1" t="s">
        <v>285</v>
      </c>
      <c r="D1275" s="1" t="s">
        <v>284</v>
      </c>
      <c r="E1275" s="45" t="str">
        <f>VLOOKUP(C1275,PROCV!E$50:G$126,3,0)</f>
        <v>Editorial</v>
      </c>
      <c r="F1275" s="1" t="s">
        <v>416</v>
      </c>
      <c r="G1275" s="1" t="s">
        <v>236</v>
      </c>
      <c r="H1275" s="1">
        <v>2009</v>
      </c>
      <c r="I1275" s="60">
        <f>VLOOKUP(H1275,PROCV!E$33:F$44,2,0)</f>
        <v>1.6292670641140776</v>
      </c>
      <c r="J1275" s="71">
        <v>15298</v>
      </c>
      <c r="K1275" s="44">
        <f t="shared" si="19"/>
        <v>24924.52754681716</v>
      </c>
    </row>
    <row r="1276" spans="1:11" s="43" customFormat="1" ht="19.7" customHeight="1" x14ac:dyDescent="0.25">
      <c r="A1276" s="43" t="s">
        <v>132</v>
      </c>
      <c r="B1276" s="1" t="s">
        <v>239</v>
      </c>
      <c r="C1276" s="1" t="s">
        <v>285</v>
      </c>
      <c r="D1276" s="1" t="s">
        <v>284</v>
      </c>
      <c r="E1276" s="45" t="str">
        <f>VLOOKUP(C1276,PROCV!E$50:G$126,3,0)</f>
        <v>Editorial</v>
      </c>
      <c r="F1276" s="1" t="s">
        <v>416</v>
      </c>
      <c r="G1276" s="1" t="s">
        <v>236</v>
      </c>
      <c r="H1276" s="1">
        <v>2009</v>
      </c>
      <c r="I1276" s="60">
        <f>VLOOKUP(H1276,PROCV!E$33:F$44,2,0)</f>
        <v>1.6292670641140776</v>
      </c>
      <c r="J1276" s="71">
        <v>6702</v>
      </c>
      <c r="K1276" s="44">
        <f t="shared" si="19"/>
        <v>10919.347863692548</v>
      </c>
    </row>
    <row r="1277" spans="1:11" s="43" customFormat="1" ht="19.7" customHeight="1" x14ac:dyDescent="0.25">
      <c r="A1277" s="43" t="s">
        <v>132</v>
      </c>
      <c r="B1277" s="1" t="s">
        <v>239</v>
      </c>
      <c r="C1277" s="1" t="s">
        <v>285</v>
      </c>
      <c r="D1277" s="1" t="s">
        <v>284</v>
      </c>
      <c r="E1277" s="45" t="str">
        <f>VLOOKUP(C1277,PROCV!E$50:G$126,3,0)</f>
        <v>Editorial</v>
      </c>
      <c r="F1277" s="1" t="s">
        <v>416</v>
      </c>
      <c r="G1277" s="1" t="s">
        <v>236</v>
      </c>
      <c r="H1277" s="1">
        <v>2009</v>
      </c>
      <c r="I1277" s="60">
        <f>VLOOKUP(H1277,PROCV!E$33:F$44,2,0)</f>
        <v>1.6292670641140776</v>
      </c>
      <c r="J1277" s="71">
        <v>133964</v>
      </c>
      <c r="K1277" s="44">
        <f t="shared" si="19"/>
        <v>218263.13297697829</v>
      </c>
    </row>
    <row r="1278" spans="1:11" s="43" customFormat="1" ht="19.7" customHeight="1" x14ac:dyDescent="0.25">
      <c r="A1278" s="43" t="s">
        <v>132</v>
      </c>
      <c r="B1278" s="1" t="s">
        <v>239</v>
      </c>
      <c r="C1278" s="1" t="s">
        <v>285</v>
      </c>
      <c r="D1278" s="1" t="s">
        <v>284</v>
      </c>
      <c r="E1278" s="45" t="str">
        <f>VLOOKUP(C1278,PROCV!E$50:G$126,3,0)</f>
        <v>Editorial</v>
      </c>
      <c r="F1278" s="1" t="s">
        <v>416</v>
      </c>
      <c r="G1278" s="1" t="s">
        <v>236</v>
      </c>
      <c r="H1278" s="1">
        <v>2009</v>
      </c>
      <c r="I1278" s="60">
        <f>VLOOKUP(H1278,PROCV!E$33:F$44,2,0)</f>
        <v>1.6292670641140776</v>
      </c>
      <c r="J1278" s="71">
        <v>51894</v>
      </c>
      <c r="K1278" s="44">
        <f t="shared" si="19"/>
        <v>84549.185025135943</v>
      </c>
    </row>
    <row r="1279" spans="1:11" s="43" customFormat="1" ht="19.7" customHeight="1" x14ac:dyDescent="0.25">
      <c r="A1279" s="43" t="s">
        <v>132</v>
      </c>
      <c r="B1279" s="1" t="s">
        <v>239</v>
      </c>
      <c r="C1279" s="1" t="s">
        <v>283</v>
      </c>
      <c r="D1279" s="1" t="s">
        <v>282</v>
      </c>
      <c r="E1279" s="45" t="str">
        <f>VLOOKUP(C1279,PROCV!E$50:G$126,3,0)</f>
        <v>Editorial</v>
      </c>
      <c r="F1279" s="1" t="s">
        <v>416</v>
      </c>
      <c r="G1279" s="1" t="s">
        <v>236</v>
      </c>
      <c r="H1279" s="1">
        <v>2009</v>
      </c>
      <c r="I1279" s="60">
        <f>VLOOKUP(H1279,PROCV!E$33:F$44,2,0)</f>
        <v>1.6292670641140776</v>
      </c>
      <c r="J1279" s="71">
        <v>5054</v>
      </c>
      <c r="K1279" s="44">
        <f t="shared" si="19"/>
        <v>8234.3157420325479</v>
      </c>
    </row>
    <row r="1280" spans="1:11" s="43" customFormat="1" ht="19.7" customHeight="1" x14ac:dyDescent="0.25">
      <c r="A1280" s="43" t="s">
        <v>132</v>
      </c>
      <c r="B1280" s="1" t="s">
        <v>239</v>
      </c>
      <c r="C1280" s="1" t="s">
        <v>283</v>
      </c>
      <c r="D1280" s="1" t="s">
        <v>282</v>
      </c>
      <c r="E1280" s="45" t="str">
        <f>VLOOKUP(C1280,PROCV!E$50:G$126,3,0)</f>
        <v>Editorial</v>
      </c>
      <c r="F1280" s="1" t="s">
        <v>416</v>
      </c>
      <c r="G1280" s="1" t="s">
        <v>236</v>
      </c>
      <c r="H1280" s="1">
        <v>2009</v>
      </c>
      <c r="I1280" s="60">
        <f>VLOOKUP(H1280,PROCV!E$33:F$44,2,0)</f>
        <v>1.6292670641140776</v>
      </c>
      <c r="J1280" s="71">
        <v>2507</v>
      </c>
      <c r="K1280" s="44">
        <f t="shared" si="19"/>
        <v>4084.5725297339927</v>
      </c>
    </row>
    <row r="1281" spans="1:11" s="43" customFormat="1" ht="19.7" customHeight="1" x14ac:dyDescent="0.25">
      <c r="A1281" s="43" t="s">
        <v>132</v>
      </c>
      <c r="B1281" s="1" t="s">
        <v>239</v>
      </c>
      <c r="C1281" s="1" t="s">
        <v>283</v>
      </c>
      <c r="D1281" s="1" t="s">
        <v>282</v>
      </c>
      <c r="E1281" s="45" t="str">
        <f>VLOOKUP(C1281,PROCV!E$50:G$126,3,0)</f>
        <v>Editorial</v>
      </c>
      <c r="F1281" s="1" t="s">
        <v>416</v>
      </c>
      <c r="G1281" s="1" t="s">
        <v>236</v>
      </c>
      <c r="H1281" s="1">
        <v>2009</v>
      </c>
      <c r="I1281" s="60">
        <f>VLOOKUP(H1281,PROCV!E$33:F$44,2,0)</f>
        <v>1.6292670641140776</v>
      </c>
      <c r="J1281" s="71">
        <v>13170</v>
      </c>
      <c r="K1281" s="44">
        <f t="shared" si="19"/>
        <v>21457.447234382402</v>
      </c>
    </row>
    <row r="1282" spans="1:11" s="43" customFormat="1" ht="19.7" customHeight="1" x14ac:dyDescent="0.25">
      <c r="A1282" s="43" t="s">
        <v>132</v>
      </c>
      <c r="B1282" s="1" t="s">
        <v>239</v>
      </c>
      <c r="C1282" s="1" t="s">
        <v>283</v>
      </c>
      <c r="D1282" s="1" t="s">
        <v>282</v>
      </c>
      <c r="E1282" s="45" t="str">
        <f>VLOOKUP(C1282,PROCV!E$50:G$126,3,0)</f>
        <v>Editorial</v>
      </c>
      <c r="F1282" s="1" t="s">
        <v>416</v>
      </c>
      <c r="G1282" s="1" t="s">
        <v>236</v>
      </c>
      <c r="H1282" s="1">
        <v>2009</v>
      </c>
      <c r="I1282" s="60">
        <f>VLOOKUP(H1282,PROCV!E$33:F$44,2,0)</f>
        <v>1.6292670641140776</v>
      </c>
      <c r="J1282" s="71">
        <v>7852</v>
      </c>
      <c r="K1282" s="44">
        <f t="shared" si="19"/>
        <v>12793.004987423737</v>
      </c>
    </row>
    <row r="1283" spans="1:11" s="43" customFormat="1" ht="19.7" customHeight="1" x14ac:dyDescent="0.25">
      <c r="A1283" s="43" t="s">
        <v>132</v>
      </c>
      <c r="B1283" s="1" t="s">
        <v>239</v>
      </c>
      <c r="C1283" s="1" t="s">
        <v>269</v>
      </c>
      <c r="D1283" s="1" t="s">
        <v>268</v>
      </c>
      <c r="E1283" s="45" t="str">
        <f>VLOOKUP(C1283,PROCV!E$50:G$126,3,0)</f>
        <v>NA</v>
      </c>
      <c r="F1283" s="1" t="s">
        <v>416</v>
      </c>
      <c r="G1283" s="1" t="s">
        <v>236</v>
      </c>
      <c r="H1283" s="1">
        <v>2009</v>
      </c>
      <c r="I1283" s="60">
        <f>VLOOKUP(H1283,PROCV!E$33:F$44,2,0)</f>
        <v>1.6292670641140776</v>
      </c>
      <c r="J1283" s="71">
        <v>7256</v>
      </c>
      <c r="K1283" s="44">
        <f t="shared" ref="K1283:K1346" si="20">J1283*I1283</f>
        <v>11821.961817211748</v>
      </c>
    </row>
    <row r="1284" spans="1:11" s="43" customFormat="1" ht="19.7" customHeight="1" x14ac:dyDescent="0.25">
      <c r="A1284" s="43" t="s">
        <v>132</v>
      </c>
      <c r="B1284" s="1" t="s">
        <v>239</v>
      </c>
      <c r="C1284" s="1" t="s">
        <v>297</v>
      </c>
      <c r="D1284" s="1" t="s">
        <v>296</v>
      </c>
      <c r="E1284" s="45" t="str">
        <f>VLOOKUP(C1284,PROCV!E$50:G$126,3,0)</f>
        <v>Audiovisual</v>
      </c>
      <c r="F1284" s="1" t="s">
        <v>416</v>
      </c>
      <c r="G1284" s="1" t="s">
        <v>236</v>
      </c>
      <c r="H1284" s="1">
        <v>2009</v>
      </c>
      <c r="I1284" s="60">
        <f>VLOOKUP(H1284,PROCV!E$33:F$44,2,0)</f>
        <v>1.6292670641140776</v>
      </c>
      <c r="J1284" s="71">
        <v>77853</v>
      </c>
      <c r="K1284" s="44">
        <f t="shared" si="20"/>
        <v>126843.32874247328</v>
      </c>
    </row>
    <row r="1285" spans="1:11" s="43" customFormat="1" ht="19.7" customHeight="1" x14ac:dyDescent="0.25">
      <c r="A1285" s="43" t="s">
        <v>132</v>
      </c>
      <c r="B1285" s="1" t="s">
        <v>239</v>
      </c>
      <c r="C1285" s="1" t="s">
        <v>254</v>
      </c>
      <c r="D1285" s="1" t="s">
        <v>253</v>
      </c>
      <c r="E1285" s="45" t="str">
        <f>VLOOKUP(C1285,PROCV!E$50:G$126,3,0)</f>
        <v>Música</v>
      </c>
      <c r="F1285" s="1" t="s">
        <v>416</v>
      </c>
      <c r="G1285" s="1" t="s">
        <v>236</v>
      </c>
      <c r="H1285" s="1">
        <v>2009</v>
      </c>
      <c r="I1285" s="60">
        <f>VLOOKUP(H1285,PROCV!E$33:F$44,2,0)</f>
        <v>1.6292670641140776</v>
      </c>
      <c r="J1285" s="71">
        <v>7341</v>
      </c>
      <c r="K1285" s="44">
        <f t="shared" si="20"/>
        <v>11960.449517661444</v>
      </c>
    </row>
    <row r="1286" spans="1:11" s="43" customFormat="1" ht="19.7" customHeight="1" x14ac:dyDescent="0.25">
      <c r="A1286" s="43" t="s">
        <v>132</v>
      </c>
      <c r="B1286" s="1" t="s">
        <v>239</v>
      </c>
      <c r="C1286" s="1" t="s">
        <v>254</v>
      </c>
      <c r="D1286" s="1" t="s">
        <v>253</v>
      </c>
      <c r="E1286" s="45" t="str">
        <f>VLOOKUP(C1286,PROCV!E$50:G$126,3,0)</f>
        <v>Música</v>
      </c>
      <c r="F1286" s="1" t="s">
        <v>416</v>
      </c>
      <c r="G1286" s="1" t="s">
        <v>236</v>
      </c>
      <c r="H1286" s="1">
        <v>2009</v>
      </c>
      <c r="I1286" s="60">
        <f>VLOOKUP(H1286,PROCV!E$33:F$44,2,0)</f>
        <v>1.6292670641140776</v>
      </c>
      <c r="J1286" s="71">
        <v>1838</v>
      </c>
      <c r="K1286" s="44">
        <f t="shared" si="20"/>
        <v>2994.5928638416749</v>
      </c>
    </row>
    <row r="1287" spans="1:11" s="43" customFormat="1" ht="19.7" customHeight="1" x14ac:dyDescent="0.25">
      <c r="A1287" s="43" t="s">
        <v>132</v>
      </c>
      <c r="B1287" s="1" t="s">
        <v>239</v>
      </c>
      <c r="C1287" s="1" t="s">
        <v>254</v>
      </c>
      <c r="D1287" s="1" t="s">
        <v>253</v>
      </c>
      <c r="E1287" s="45" t="str">
        <f>VLOOKUP(C1287,PROCV!E$50:G$126,3,0)</f>
        <v>Música</v>
      </c>
      <c r="F1287" s="1" t="s">
        <v>416</v>
      </c>
      <c r="G1287" s="1" t="s">
        <v>236</v>
      </c>
      <c r="H1287" s="1">
        <v>2009</v>
      </c>
      <c r="I1287" s="60">
        <f>VLOOKUP(H1287,PROCV!E$33:F$44,2,0)</f>
        <v>1.6292670641140776</v>
      </c>
      <c r="J1287" s="71">
        <v>5006</v>
      </c>
      <c r="K1287" s="44">
        <f t="shared" si="20"/>
        <v>8156.110922955073</v>
      </c>
    </row>
    <row r="1288" spans="1:11" s="43" customFormat="1" ht="19.7" customHeight="1" x14ac:dyDescent="0.25">
      <c r="A1288" s="43" t="s">
        <v>132</v>
      </c>
      <c r="B1288" s="1" t="s">
        <v>239</v>
      </c>
      <c r="C1288" s="1" t="s">
        <v>252</v>
      </c>
      <c r="D1288" s="1" t="s">
        <v>251</v>
      </c>
      <c r="E1288" s="45" t="str">
        <f>VLOOKUP(C1288,PROCV!E$50:G$126,3,0)</f>
        <v>Audiovisual</v>
      </c>
      <c r="F1288" s="1" t="s">
        <v>416</v>
      </c>
      <c r="G1288" s="1" t="s">
        <v>236</v>
      </c>
      <c r="H1288" s="1">
        <v>2009</v>
      </c>
      <c r="I1288" s="60">
        <f>VLOOKUP(H1288,PROCV!E$33:F$44,2,0)</f>
        <v>1.6292670641140776</v>
      </c>
      <c r="J1288" s="71">
        <v>24040</v>
      </c>
      <c r="K1288" s="44">
        <f t="shared" si="20"/>
        <v>39167.580221302429</v>
      </c>
    </row>
    <row r="1289" spans="1:11" s="43" customFormat="1" ht="19.7" customHeight="1" x14ac:dyDescent="0.25">
      <c r="A1289" s="43" t="s">
        <v>132</v>
      </c>
      <c r="B1289" s="1" t="s">
        <v>239</v>
      </c>
      <c r="C1289" s="1" t="s">
        <v>250</v>
      </c>
      <c r="D1289" s="1" t="s">
        <v>249</v>
      </c>
      <c r="E1289" s="45" t="str">
        <f>VLOOKUP(C1289,PROCV!E$50:G$126,3,0)</f>
        <v>Audiovisual</v>
      </c>
      <c r="F1289" s="1" t="s">
        <v>416</v>
      </c>
      <c r="G1289" s="1" t="s">
        <v>236</v>
      </c>
      <c r="H1289" s="1">
        <v>2009</v>
      </c>
      <c r="I1289" s="60">
        <f>VLOOKUP(H1289,PROCV!E$33:F$44,2,0)</f>
        <v>1.6292670641140776</v>
      </c>
      <c r="J1289" s="71">
        <v>1160</v>
      </c>
      <c r="K1289" s="44">
        <f t="shared" si="20"/>
        <v>1889.94979437233</v>
      </c>
    </row>
    <row r="1290" spans="1:11" s="43" customFormat="1" ht="19.7" customHeight="1" x14ac:dyDescent="0.25">
      <c r="A1290" s="43" t="s">
        <v>132</v>
      </c>
      <c r="B1290" s="1" t="s">
        <v>239</v>
      </c>
      <c r="C1290" s="1" t="s">
        <v>250</v>
      </c>
      <c r="D1290" s="1" t="s">
        <v>249</v>
      </c>
      <c r="E1290" s="45" t="str">
        <f>VLOOKUP(C1290,PROCV!E$50:G$126,3,0)</f>
        <v>Audiovisual</v>
      </c>
      <c r="F1290" s="1" t="s">
        <v>416</v>
      </c>
      <c r="G1290" s="1" t="s">
        <v>236</v>
      </c>
      <c r="H1290" s="1">
        <v>2009</v>
      </c>
      <c r="I1290" s="60">
        <f>VLOOKUP(H1290,PROCV!E$33:F$44,2,0)</f>
        <v>1.6292670641140776</v>
      </c>
      <c r="J1290" s="71">
        <v>11640</v>
      </c>
      <c r="K1290" s="44">
        <f t="shared" si="20"/>
        <v>18964.668626287865</v>
      </c>
    </row>
    <row r="1291" spans="1:11" s="43" customFormat="1" ht="19.7" customHeight="1" x14ac:dyDescent="0.25">
      <c r="A1291" s="43" t="s">
        <v>132</v>
      </c>
      <c r="B1291" s="1" t="s">
        <v>239</v>
      </c>
      <c r="C1291" s="1" t="s">
        <v>295</v>
      </c>
      <c r="D1291" s="1" t="s">
        <v>294</v>
      </c>
      <c r="E1291" s="45" t="str">
        <f>VLOOKUP(C1291,PROCV!E$50:G$126,3,0)</f>
        <v>Educação e Criação em Artes</v>
      </c>
      <c r="F1291" s="1" t="s">
        <v>416</v>
      </c>
      <c r="G1291" s="1" t="s">
        <v>236</v>
      </c>
      <c r="H1291" s="1">
        <v>2009</v>
      </c>
      <c r="I1291" s="60">
        <f>VLOOKUP(H1291,PROCV!E$33:F$44,2,0)</f>
        <v>1.6292670641140776</v>
      </c>
      <c r="J1291" s="71">
        <v>2006</v>
      </c>
      <c r="K1291" s="44">
        <f t="shared" si="20"/>
        <v>3268.3097306128398</v>
      </c>
    </row>
    <row r="1292" spans="1:11" s="43" customFormat="1" ht="19.7" customHeight="1" x14ac:dyDescent="0.25">
      <c r="A1292" s="43" t="s">
        <v>198</v>
      </c>
      <c r="B1292" s="1" t="s">
        <v>293</v>
      </c>
      <c r="C1292" s="1" t="s">
        <v>291</v>
      </c>
      <c r="D1292" s="1" t="s">
        <v>290</v>
      </c>
      <c r="E1292" s="45" t="str">
        <f>VLOOKUP(C1292,PROCV!E$50:G$126,3,0)</f>
        <v>NA</v>
      </c>
      <c r="F1292" s="1" t="s">
        <v>416</v>
      </c>
      <c r="G1292" s="1" t="s">
        <v>236</v>
      </c>
      <c r="H1292" s="1">
        <v>2009</v>
      </c>
      <c r="I1292" s="60">
        <f>VLOOKUP(H1292,PROCV!E$33:F$44,2,0)</f>
        <v>1.6292670641140776</v>
      </c>
      <c r="J1292" s="71">
        <v>73669</v>
      </c>
      <c r="K1292" s="44">
        <f t="shared" si="20"/>
        <v>120026.47534621999</v>
      </c>
    </row>
    <row r="1293" spans="1:11" s="43" customFormat="1" ht="19.7" customHeight="1" x14ac:dyDescent="0.25">
      <c r="A1293" s="43" t="s">
        <v>198</v>
      </c>
      <c r="B1293" s="1" t="s">
        <v>293</v>
      </c>
      <c r="C1293" s="1" t="s">
        <v>291</v>
      </c>
      <c r="D1293" s="1" t="s">
        <v>290</v>
      </c>
      <c r="E1293" s="45" t="str">
        <f>VLOOKUP(C1293,PROCV!E$50:G$126,3,0)</f>
        <v>NA</v>
      </c>
      <c r="F1293" s="1" t="s">
        <v>416</v>
      </c>
      <c r="G1293" s="1" t="s">
        <v>236</v>
      </c>
      <c r="H1293" s="1">
        <v>2009</v>
      </c>
      <c r="I1293" s="60">
        <f>VLOOKUP(H1293,PROCV!E$33:F$44,2,0)</f>
        <v>1.6292670641140776</v>
      </c>
      <c r="J1293" s="71">
        <v>58648</v>
      </c>
      <c r="K1293" s="44">
        <f t="shared" si="20"/>
        <v>95553.25477616243</v>
      </c>
    </row>
    <row r="1294" spans="1:11" s="43" customFormat="1" ht="19.7" customHeight="1" x14ac:dyDescent="0.25">
      <c r="A1294" s="43" t="s">
        <v>198</v>
      </c>
      <c r="B1294" s="1" t="s">
        <v>293</v>
      </c>
      <c r="C1294" s="1" t="s">
        <v>289</v>
      </c>
      <c r="D1294" s="1" t="s">
        <v>288</v>
      </c>
      <c r="E1294" s="45" t="str">
        <f>VLOOKUP(C1294,PROCV!E$50:G$126,3,0)</f>
        <v>Editorial</v>
      </c>
      <c r="F1294" s="1" t="s">
        <v>416</v>
      </c>
      <c r="G1294" s="1" t="s">
        <v>236</v>
      </c>
      <c r="H1294" s="1">
        <v>2009</v>
      </c>
      <c r="I1294" s="60">
        <f>VLOOKUP(H1294,PROCV!E$33:F$44,2,0)</f>
        <v>1.6292670641140776</v>
      </c>
      <c r="J1294" s="71">
        <v>10500</v>
      </c>
      <c r="K1294" s="44">
        <f t="shared" si="20"/>
        <v>17107.304173197816</v>
      </c>
    </row>
    <row r="1295" spans="1:11" s="43" customFormat="1" ht="19.7" customHeight="1" x14ac:dyDescent="0.25">
      <c r="A1295" s="43" t="s">
        <v>198</v>
      </c>
      <c r="B1295" s="1" t="s">
        <v>293</v>
      </c>
      <c r="C1295" s="1" t="s">
        <v>289</v>
      </c>
      <c r="D1295" s="1" t="s">
        <v>288</v>
      </c>
      <c r="E1295" s="45" t="str">
        <f>VLOOKUP(C1295,PROCV!E$50:G$126,3,0)</f>
        <v>Editorial</v>
      </c>
      <c r="F1295" s="1" t="s">
        <v>416</v>
      </c>
      <c r="G1295" s="1" t="s">
        <v>236</v>
      </c>
      <c r="H1295" s="1">
        <v>2009</v>
      </c>
      <c r="I1295" s="60">
        <f>VLOOKUP(H1295,PROCV!E$33:F$44,2,0)</f>
        <v>1.6292670641140776</v>
      </c>
      <c r="J1295" s="71">
        <v>44472</v>
      </c>
      <c r="K1295" s="44">
        <f t="shared" si="20"/>
        <v>72456.764875281253</v>
      </c>
    </row>
    <row r="1296" spans="1:11" s="43" customFormat="1" ht="19.7" customHeight="1" x14ac:dyDescent="0.25">
      <c r="A1296" s="43" t="s">
        <v>198</v>
      </c>
      <c r="B1296" s="1" t="s">
        <v>293</v>
      </c>
      <c r="C1296" s="1" t="s">
        <v>289</v>
      </c>
      <c r="D1296" s="1" t="s">
        <v>288</v>
      </c>
      <c r="E1296" s="45" t="str">
        <f>VLOOKUP(C1296,PROCV!E$50:G$126,3,0)</f>
        <v>Editorial</v>
      </c>
      <c r="F1296" s="1" t="s">
        <v>416</v>
      </c>
      <c r="G1296" s="1" t="s">
        <v>236</v>
      </c>
      <c r="H1296" s="1">
        <v>2009</v>
      </c>
      <c r="I1296" s="60">
        <f>VLOOKUP(H1296,PROCV!E$33:F$44,2,0)</f>
        <v>1.6292670641140776</v>
      </c>
      <c r="J1296" s="71">
        <v>10000</v>
      </c>
      <c r="K1296" s="44">
        <f t="shared" si="20"/>
        <v>16292.670641140776</v>
      </c>
    </row>
    <row r="1297" spans="1:11" s="43" customFormat="1" ht="19.7" customHeight="1" x14ac:dyDescent="0.25">
      <c r="A1297" s="43" t="s">
        <v>198</v>
      </c>
      <c r="B1297" s="1" t="s">
        <v>293</v>
      </c>
      <c r="C1297" s="1" t="s">
        <v>289</v>
      </c>
      <c r="D1297" s="1" t="s">
        <v>288</v>
      </c>
      <c r="E1297" s="45" t="str">
        <f>VLOOKUP(C1297,PROCV!E$50:G$126,3,0)</f>
        <v>Editorial</v>
      </c>
      <c r="F1297" s="1" t="s">
        <v>416</v>
      </c>
      <c r="G1297" s="1" t="s">
        <v>236</v>
      </c>
      <c r="H1297" s="1">
        <v>2009</v>
      </c>
      <c r="I1297" s="60">
        <f>VLOOKUP(H1297,PROCV!E$33:F$44,2,0)</f>
        <v>1.6292670641140776</v>
      </c>
      <c r="J1297" s="71">
        <v>42054</v>
      </c>
      <c r="K1297" s="44">
        <f t="shared" si="20"/>
        <v>68517.197114253417</v>
      </c>
    </row>
    <row r="1298" spans="1:11" s="43" customFormat="1" ht="19.7" customHeight="1" x14ac:dyDescent="0.25">
      <c r="A1298" s="43" t="s">
        <v>198</v>
      </c>
      <c r="B1298" s="1" t="s">
        <v>293</v>
      </c>
      <c r="C1298" s="1" t="s">
        <v>299</v>
      </c>
      <c r="D1298" s="1" t="s">
        <v>298</v>
      </c>
      <c r="E1298" s="45" t="str">
        <f>VLOOKUP(C1298,PROCV!E$50:G$126,3,0)</f>
        <v>NA</v>
      </c>
      <c r="F1298" s="1" t="s">
        <v>416</v>
      </c>
      <c r="G1298" s="1" t="s">
        <v>236</v>
      </c>
      <c r="H1298" s="1">
        <v>2009</v>
      </c>
      <c r="I1298" s="60">
        <f>VLOOKUP(H1298,PROCV!E$33:F$44,2,0)</f>
        <v>1.6292670641140776</v>
      </c>
      <c r="J1298" s="71">
        <v>4836</v>
      </c>
      <c r="K1298" s="44">
        <f t="shared" si="20"/>
        <v>7879.1355220556798</v>
      </c>
    </row>
    <row r="1299" spans="1:11" s="43" customFormat="1" ht="19.7" customHeight="1" x14ac:dyDescent="0.25">
      <c r="A1299" s="43" t="s">
        <v>198</v>
      </c>
      <c r="B1299" s="1" t="s">
        <v>293</v>
      </c>
      <c r="C1299" s="1" t="s">
        <v>299</v>
      </c>
      <c r="D1299" s="1" t="s">
        <v>298</v>
      </c>
      <c r="E1299" s="45" t="str">
        <f>VLOOKUP(C1299,PROCV!E$50:G$126,3,0)</f>
        <v>NA</v>
      </c>
      <c r="F1299" s="1" t="s">
        <v>416</v>
      </c>
      <c r="G1299" s="1" t="s">
        <v>236</v>
      </c>
      <c r="H1299" s="1">
        <v>2009</v>
      </c>
      <c r="I1299" s="60">
        <f>VLOOKUP(H1299,PROCV!E$33:F$44,2,0)</f>
        <v>1.6292670641140776</v>
      </c>
      <c r="J1299" s="71">
        <v>291270</v>
      </c>
      <c r="K1299" s="44">
        <f t="shared" si="20"/>
        <v>474556.61776450736</v>
      </c>
    </row>
    <row r="1300" spans="1:11" s="43" customFormat="1" ht="19.7" customHeight="1" x14ac:dyDescent="0.25">
      <c r="A1300" s="43" t="s">
        <v>198</v>
      </c>
      <c r="B1300" s="1" t="s">
        <v>293</v>
      </c>
      <c r="C1300" s="1" t="s">
        <v>287</v>
      </c>
      <c r="D1300" s="1" t="s">
        <v>286</v>
      </c>
      <c r="E1300" s="45" t="str">
        <f>VLOOKUP(C1300,PROCV!E$50:G$126,3,0)</f>
        <v>Música</v>
      </c>
      <c r="F1300" s="1" t="s">
        <v>416</v>
      </c>
      <c r="G1300" s="1" t="s">
        <v>236</v>
      </c>
      <c r="H1300" s="1">
        <v>2009</v>
      </c>
      <c r="I1300" s="60">
        <f>VLOOKUP(H1300,PROCV!E$33:F$44,2,0)</f>
        <v>1.6292670641140776</v>
      </c>
      <c r="J1300" s="71">
        <v>29342</v>
      </c>
      <c r="K1300" s="44">
        <f t="shared" si="20"/>
        <v>47805.954195235267</v>
      </c>
    </row>
    <row r="1301" spans="1:11" s="43" customFormat="1" ht="19.7" customHeight="1" x14ac:dyDescent="0.25">
      <c r="A1301" s="43" t="s">
        <v>198</v>
      </c>
      <c r="B1301" s="1" t="s">
        <v>293</v>
      </c>
      <c r="C1301" s="1" t="s">
        <v>287</v>
      </c>
      <c r="D1301" s="1" t="s">
        <v>286</v>
      </c>
      <c r="E1301" s="45" t="str">
        <f>VLOOKUP(C1301,PROCV!E$50:G$126,3,0)</f>
        <v>Música</v>
      </c>
      <c r="F1301" s="1" t="s">
        <v>416</v>
      </c>
      <c r="G1301" s="1" t="s">
        <v>236</v>
      </c>
      <c r="H1301" s="1">
        <v>2009</v>
      </c>
      <c r="I1301" s="60">
        <f>VLOOKUP(H1301,PROCV!E$33:F$44,2,0)</f>
        <v>1.6292670641140776</v>
      </c>
      <c r="J1301" s="71">
        <v>37916</v>
      </c>
      <c r="K1301" s="44">
        <f t="shared" si="20"/>
        <v>61775.290002949368</v>
      </c>
    </row>
    <row r="1302" spans="1:11" s="43" customFormat="1" ht="19.7" customHeight="1" x14ac:dyDescent="0.25">
      <c r="A1302" s="43" t="s">
        <v>198</v>
      </c>
      <c r="B1302" s="1" t="s">
        <v>293</v>
      </c>
      <c r="C1302" s="1" t="s">
        <v>287</v>
      </c>
      <c r="D1302" s="1" t="s">
        <v>286</v>
      </c>
      <c r="E1302" s="45" t="str">
        <f>VLOOKUP(C1302,PROCV!E$50:G$126,3,0)</f>
        <v>Música</v>
      </c>
      <c r="F1302" s="1" t="s">
        <v>416</v>
      </c>
      <c r="G1302" s="1" t="s">
        <v>236</v>
      </c>
      <c r="H1302" s="1">
        <v>2009</v>
      </c>
      <c r="I1302" s="60">
        <f>VLOOKUP(H1302,PROCV!E$33:F$44,2,0)</f>
        <v>1.6292670641140776</v>
      </c>
      <c r="J1302" s="71">
        <v>12000</v>
      </c>
      <c r="K1302" s="44">
        <f t="shared" si="20"/>
        <v>19551.204769368931</v>
      </c>
    </row>
    <row r="1303" spans="1:11" s="43" customFormat="1" ht="19.7" customHeight="1" x14ac:dyDescent="0.25">
      <c r="A1303" s="43" t="s">
        <v>198</v>
      </c>
      <c r="B1303" s="1" t="s">
        <v>293</v>
      </c>
      <c r="C1303" s="1" t="s">
        <v>287</v>
      </c>
      <c r="D1303" s="1" t="s">
        <v>286</v>
      </c>
      <c r="E1303" s="45" t="str">
        <f>VLOOKUP(C1303,PROCV!E$50:G$126,3,0)</f>
        <v>Música</v>
      </c>
      <c r="F1303" s="1" t="s">
        <v>416</v>
      </c>
      <c r="G1303" s="1" t="s">
        <v>236</v>
      </c>
      <c r="H1303" s="1">
        <v>2009</v>
      </c>
      <c r="I1303" s="60">
        <f>VLOOKUP(H1303,PROCV!E$33:F$44,2,0)</f>
        <v>1.6292670641140776</v>
      </c>
      <c r="J1303" s="71">
        <v>36197</v>
      </c>
      <c r="K1303" s="44">
        <f t="shared" si="20"/>
        <v>58974.579919737269</v>
      </c>
    </row>
    <row r="1304" spans="1:11" s="43" customFormat="1" ht="19.7" customHeight="1" x14ac:dyDescent="0.25">
      <c r="A1304" s="43" t="s">
        <v>198</v>
      </c>
      <c r="B1304" s="1" t="s">
        <v>293</v>
      </c>
      <c r="C1304" s="1" t="s">
        <v>285</v>
      </c>
      <c r="D1304" s="1" t="s">
        <v>284</v>
      </c>
      <c r="E1304" s="45" t="str">
        <f>VLOOKUP(C1304,PROCV!E$50:G$126,3,0)</f>
        <v>Editorial</v>
      </c>
      <c r="F1304" s="1" t="s">
        <v>416</v>
      </c>
      <c r="G1304" s="1" t="s">
        <v>236</v>
      </c>
      <c r="H1304" s="1">
        <v>2009</v>
      </c>
      <c r="I1304" s="60">
        <f>VLOOKUP(H1304,PROCV!E$33:F$44,2,0)</f>
        <v>1.6292670641140776</v>
      </c>
      <c r="J1304" s="71">
        <v>1222</v>
      </c>
      <c r="K1304" s="44">
        <f t="shared" si="20"/>
        <v>1990.9643523474028</v>
      </c>
    </row>
    <row r="1305" spans="1:11" s="43" customFormat="1" ht="19.7" customHeight="1" x14ac:dyDescent="0.25">
      <c r="A1305" s="43" t="s">
        <v>198</v>
      </c>
      <c r="B1305" s="1" t="s">
        <v>293</v>
      </c>
      <c r="C1305" s="1" t="s">
        <v>285</v>
      </c>
      <c r="D1305" s="1" t="s">
        <v>284</v>
      </c>
      <c r="E1305" s="45" t="str">
        <f>VLOOKUP(C1305,PROCV!E$50:G$126,3,0)</f>
        <v>Editorial</v>
      </c>
      <c r="F1305" s="1" t="s">
        <v>416</v>
      </c>
      <c r="G1305" s="1" t="s">
        <v>236</v>
      </c>
      <c r="H1305" s="1">
        <v>2009</v>
      </c>
      <c r="I1305" s="60">
        <f>VLOOKUP(H1305,PROCV!E$33:F$44,2,0)</f>
        <v>1.6292670641140776</v>
      </c>
      <c r="J1305" s="71">
        <v>7222</v>
      </c>
      <c r="K1305" s="44">
        <f t="shared" si="20"/>
        <v>11766.566737031868</v>
      </c>
    </row>
    <row r="1306" spans="1:11" s="43" customFormat="1" ht="19.7" customHeight="1" x14ac:dyDescent="0.25">
      <c r="A1306" s="43" t="s">
        <v>198</v>
      </c>
      <c r="B1306" s="1" t="s">
        <v>293</v>
      </c>
      <c r="C1306" s="1" t="s">
        <v>285</v>
      </c>
      <c r="D1306" s="1" t="s">
        <v>284</v>
      </c>
      <c r="E1306" s="45" t="str">
        <f>VLOOKUP(C1306,PROCV!E$50:G$126,3,0)</f>
        <v>Editorial</v>
      </c>
      <c r="F1306" s="1" t="s">
        <v>416</v>
      </c>
      <c r="G1306" s="1" t="s">
        <v>236</v>
      </c>
      <c r="H1306" s="1">
        <v>2009</v>
      </c>
      <c r="I1306" s="60">
        <f>VLOOKUP(H1306,PROCV!E$33:F$44,2,0)</f>
        <v>1.6292670641140776</v>
      </c>
      <c r="J1306" s="71">
        <v>6014</v>
      </c>
      <c r="K1306" s="44">
        <f t="shared" si="20"/>
        <v>9798.4121235820621</v>
      </c>
    </row>
    <row r="1307" spans="1:11" s="43" customFormat="1" ht="19.7" customHeight="1" x14ac:dyDescent="0.25">
      <c r="A1307" s="43" t="s">
        <v>198</v>
      </c>
      <c r="B1307" s="1" t="s">
        <v>293</v>
      </c>
      <c r="C1307" s="1" t="s">
        <v>285</v>
      </c>
      <c r="D1307" s="1" t="s">
        <v>284</v>
      </c>
      <c r="E1307" s="45" t="str">
        <f>VLOOKUP(C1307,PROCV!E$50:G$126,3,0)</f>
        <v>Editorial</v>
      </c>
      <c r="F1307" s="1" t="s">
        <v>416</v>
      </c>
      <c r="G1307" s="1" t="s">
        <v>236</v>
      </c>
      <c r="H1307" s="1">
        <v>2009</v>
      </c>
      <c r="I1307" s="60">
        <f>VLOOKUP(H1307,PROCV!E$33:F$44,2,0)</f>
        <v>1.6292670641140776</v>
      </c>
      <c r="J1307" s="71">
        <v>151439</v>
      </c>
      <c r="K1307" s="44">
        <f t="shared" si="20"/>
        <v>246734.5749223718</v>
      </c>
    </row>
    <row r="1308" spans="1:11" s="43" customFormat="1" ht="19.7" customHeight="1" x14ac:dyDescent="0.25">
      <c r="A1308" s="43" t="s">
        <v>198</v>
      </c>
      <c r="B1308" s="1" t="s">
        <v>293</v>
      </c>
      <c r="C1308" s="1" t="s">
        <v>285</v>
      </c>
      <c r="D1308" s="1" t="s">
        <v>284</v>
      </c>
      <c r="E1308" s="45" t="str">
        <f>VLOOKUP(C1308,PROCV!E$50:G$126,3,0)</f>
        <v>Editorial</v>
      </c>
      <c r="F1308" s="1" t="s">
        <v>416</v>
      </c>
      <c r="G1308" s="1" t="s">
        <v>236</v>
      </c>
      <c r="H1308" s="1">
        <v>2009</v>
      </c>
      <c r="I1308" s="60">
        <f>VLOOKUP(H1308,PROCV!E$33:F$44,2,0)</f>
        <v>1.6292670641140776</v>
      </c>
      <c r="J1308" s="71">
        <v>20000</v>
      </c>
      <c r="K1308" s="44">
        <f t="shared" si="20"/>
        <v>32585.341282281552</v>
      </c>
    </row>
    <row r="1309" spans="1:11" s="43" customFormat="1" ht="19.7" customHeight="1" x14ac:dyDescent="0.25">
      <c r="A1309" s="43" t="s">
        <v>198</v>
      </c>
      <c r="B1309" s="1" t="s">
        <v>293</v>
      </c>
      <c r="C1309" s="1" t="s">
        <v>285</v>
      </c>
      <c r="D1309" s="1" t="s">
        <v>284</v>
      </c>
      <c r="E1309" s="45" t="str">
        <f>VLOOKUP(C1309,PROCV!E$50:G$126,3,0)</f>
        <v>Editorial</v>
      </c>
      <c r="F1309" s="1" t="s">
        <v>416</v>
      </c>
      <c r="G1309" s="1" t="s">
        <v>236</v>
      </c>
      <c r="H1309" s="1">
        <v>2009</v>
      </c>
      <c r="I1309" s="60">
        <f>VLOOKUP(H1309,PROCV!E$33:F$44,2,0)</f>
        <v>1.6292670641140776</v>
      </c>
      <c r="J1309" s="71">
        <v>48079</v>
      </c>
      <c r="K1309" s="44">
        <f t="shared" si="20"/>
        <v>78333.531175540731</v>
      </c>
    </row>
    <row r="1310" spans="1:11" s="43" customFormat="1" ht="19.7" customHeight="1" x14ac:dyDescent="0.25">
      <c r="A1310" s="43" t="s">
        <v>198</v>
      </c>
      <c r="B1310" s="1" t="s">
        <v>293</v>
      </c>
      <c r="C1310" s="1" t="s">
        <v>285</v>
      </c>
      <c r="D1310" s="1" t="s">
        <v>284</v>
      </c>
      <c r="E1310" s="45" t="str">
        <f>VLOOKUP(C1310,PROCV!E$50:G$126,3,0)</f>
        <v>Editorial</v>
      </c>
      <c r="F1310" s="1" t="s">
        <v>416</v>
      </c>
      <c r="G1310" s="1" t="s">
        <v>265</v>
      </c>
      <c r="H1310" s="1">
        <v>2009</v>
      </c>
      <c r="I1310" s="60">
        <f>VLOOKUP(H1310,PROCV!E$33:F$44,2,0)</f>
        <v>1.6292670641140776</v>
      </c>
      <c r="J1310" s="71">
        <v>8500411</v>
      </c>
      <c r="K1310" s="44">
        <f t="shared" si="20"/>
        <v>13849439.673733011</v>
      </c>
    </row>
    <row r="1311" spans="1:11" s="43" customFormat="1" ht="19.7" customHeight="1" x14ac:dyDescent="0.25">
      <c r="A1311" s="43" t="s">
        <v>198</v>
      </c>
      <c r="B1311" s="1" t="s">
        <v>293</v>
      </c>
      <c r="C1311" s="1" t="s">
        <v>283</v>
      </c>
      <c r="D1311" s="1" t="s">
        <v>282</v>
      </c>
      <c r="E1311" s="45" t="str">
        <f>VLOOKUP(C1311,PROCV!E$50:G$126,3,0)</f>
        <v>Editorial</v>
      </c>
      <c r="F1311" s="1" t="s">
        <v>416</v>
      </c>
      <c r="G1311" s="1" t="s">
        <v>236</v>
      </c>
      <c r="H1311" s="1">
        <v>2009</v>
      </c>
      <c r="I1311" s="60">
        <f>VLOOKUP(H1311,PROCV!E$33:F$44,2,0)</f>
        <v>1.6292670641140776</v>
      </c>
      <c r="J1311" s="71">
        <v>6352</v>
      </c>
      <c r="K1311" s="44">
        <f t="shared" si="20"/>
        <v>10349.10439125262</v>
      </c>
    </row>
    <row r="1312" spans="1:11" s="43" customFormat="1" ht="19.7" customHeight="1" x14ac:dyDescent="0.25">
      <c r="A1312" s="43" t="s">
        <v>198</v>
      </c>
      <c r="B1312" s="1" t="s">
        <v>293</v>
      </c>
      <c r="C1312" s="1" t="s">
        <v>283</v>
      </c>
      <c r="D1312" s="1" t="s">
        <v>282</v>
      </c>
      <c r="E1312" s="45" t="str">
        <f>VLOOKUP(C1312,PROCV!E$50:G$126,3,0)</f>
        <v>Editorial</v>
      </c>
      <c r="F1312" s="1" t="s">
        <v>416</v>
      </c>
      <c r="G1312" s="1" t="s">
        <v>236</v>
      </c>
      <c r="H1312" s="1">
        <v>2009</v>
      </c>
      <c r="I1312" s="60">
        <f>VLOOKUP(H1312,PROCV!E$33:F$44,2,0)</f>
        <v>1.6292670641140776</v>
      </c>
      <c r="J1312" s="71">
        <v>5811</v>
      </c>
      <c r="K1312" s="44">
        <f t="shared" si="20"/>
        <v>9467.6709095669048</v>
      </c>
    </row>
    <row r="1313" spans="1:11" s="43" customFormat="1" ht="19.7" customHeight="1" x14ac:dyDescent="0.25">
      <c r="A1313" s="43" t="s">
        <v>198</v>
      </c>
      <c r="B1313" s="1" t="s">
        <v>293</v>
      </c>
      <c r="C1313" s="1" t="s">
        <v>283</v>
      </c>
      <c r="D1313" s="1" t="s">
        <v>282</v>
      </c>
      <c r="E1313" s="45" t="str">
        <f>VLOOKUP(C1313,PROCV!E$50:G$126,3,0)</f>
        <v>Editorial</v>
      </c>
      <c r="F1313" s="1" t="s">
        <v>416</v>
      </c>
      <c r="G1313" s="1" t="s">
        <v>236</v>
      </c>
      <c r="H1313" s="1">
        <v>2009</v>
      </c>
      <c r="I1313" s="60">
        <f>VLOOKUP(H1313,PROCV!E$33:F$44,2,0)</f>
        <v>1.6292670641140776</v>
      </c>
      <c r="J1313" s="71">
        <v>10000</v>
      </c>
      <c r="K1313" s="44">
        <f t="shared" si="20"/>
        <v>16292.670641140776</v>
      </c>
    </row>
    <row r="1314" spans="1:11" s="43" customFormat="1" ht="19.7" customHeight="1" x14ac:dyDescent="0.25">
      <c r="A1314" s="43" t="s">
        <v>198</v>
      </c>
      <c r="B1314" s="1" t="s">
        <v>293</v>
      </c>
      <c r="C1314" s="1" t="s">
        <v>283</v>
      </c>
      <c r="D1314" s="1" t="s">
        <v>282</v>
      </c>
      <c r="E1314" s="45" t="str">
        <f>VLOOKUP(C1314,PROCV!E$50:G$126,3,0)</f>
        <v>Editorial</v>
      </c>
      <c r="F1314" s="1" t="s">
        <v>416</v>
      </c>
      <c r="G1314" s="1" t="s">
        <v>236</v>
      </c>
      <c r="H1314" s="1">
        <v>2009</v>
      </c>
      <c r="I1314" s="60">
        <f>VLOOKUP(H1314,PROCV!E$33:F$44,2,0)</f>
        <v>1.6292670641140776</v>
      </c>
      <c r="J1314" s="71">
        <v>7300</v>
      </c>
      <c r="K1314" s="44">
        <f t="shared" si="20"/>
        <v>11893.649568032766</v>
      </c>
    </row>
    <row r="1315" spans="1:11" s="43" customFormat="1" ht="19.7" customHeight="1" x14ac:dyDescent="0.25">
      <c r="A1315" s="43" t="s">
        <v>198</v>
      </c>
      <c r="B1315" s="1" t="s">
        <v>293</v>
      </c>
      <c r="C1315" s="1" t="s">
        <v>281</v>
      </c>
      <c r="D1315" s="1" t="s">
        <v>280</v>
      </c>
      <c r="E1315" s="45" t="str">
        <f>VLOOKUP(C1315,PROCV!E$50:G$126,3,0)</f>
        <v>Música</v>
      </c>
      <c r="F1315" s="1" t="s">
        <v>416</v>
      </c>
      <c r="G1315" s="1" t="s">
        <v>236</v>
      </c>
      <c r="H1315" s="1">
        <v>2009</v>
      </c>
      <c r="I1315" s="60">
        <f>VLOOKUP(H1315,PROCV!E$33:F$44,2,0)</f>
        <v>1.6292670641140776</v>
      </c>
      <c r="J1315" s="71">
        <v>1636</v>
      </c>
      <c r="K1315" s="44">
        <f t="shared" si="20"/>
        <v>2665.4809168906309</v>
      </c>
    </row>
    <row r="1316" spans="1:11" s="43" customFormat="1" ht="19.7" customHeight="1" x14ac:dyDescent="0.25">
      <c r="A1316" s="43" t="s">
        <v>198</v>
      </c>
      <c r="B1316" s="1" t="s">
        <v>293</v>
      </c>
      <c r="C1316" s="1" t="s">
        <v>281</v>
      </c>
      <c r="D1316" s="1" t="s">
        <v>280</v>
      </c>
      <c r="E1316" s="45" t="str">
        <f>VLOOKUP(C1316,PROCV!E$50:G$126,3,0)</f>
        <v>Música</v>
      </c>
      <c r="F1316" s="1" t="s">
        <v>416</v>
      </c>
      <c r="G1316" s="1" t="s">
        <v>236</v>
      </c>
      <c r="H1316" s="1">
        <v>2009</v>
      </c>
      <c r="I1316" s="60">
        <f>VLOOKUP(H1316,PROCV!E$33:F$44,2,0)</f>
        <v>1.6292670641140776</v>
      </c>
      <c r="J1316" s="71">
        <v>23775</v>
      </c>
      <c r="K1316" s="44">
        <f t="shared" si="20"/>
        <v>38735.824449312197</v>
      </c>
    </row>
    <row r="1317" spans="1:11" s="43" customFormat="1" ht="19.7" customHeight="1" x14ac:dyDescent="0.25">
      <c r="A1317" s="43" t="s">
        <v>198</v>
      </c>
      <c r="B1317" s="1" t="s">
        <v>293</v>
      </c>
      <c r="C1317" s="1" t="s">
        <v>281</v>
      </c>
      <c r="D1317" s="1" t="s">
        <v>280</v>
      </c>
      <c r="E1317" s="45" t="str">
        <f>VLOOKUP(C1317,PROCV!E$50:G$126,3,0)</f>
        <v>Música</v>
      </c>
      <c r="F1317" s="1" t="s">
        <v>416</v>
      </c>
      <c r="G1317" s="1" t="s">
        <v>236</v>
      </c>
      <c r="H1317" s="1">
        <v>2009</v>
      </c>
      <c r="I1317" s="60">
        <f>VLOOKUP(H1317,PROCV!E$33:F$44,2,0)</f>
        <v>1.6292670641140776</v>
      </c>
      <c r="J1317" s="71">
        <v>12399</v>
      </c>
      <c r="K1317" s="44">
        <f t="shared" si="20"/>
        <v>20201.282327950448</v>
      </c>
    </row>
    <row r="1318" spans="1:11" s="43" customFormat="1" ht="19.7" customHeight="1" x14ac:dyDescent="0.25">
      <c r="A1318" s="43" t="s">
        <v>198</v>
      </c>
      <c r="B1318" s="1" t="s">
        <v>293</v>
      </c>
      <c r="C1318" s="1" t="s">
        <v>281</v>
      </c>
      <c r="D1318" s="1" t="s">
        <v>280</v>
      </c>
      <c r="E1318" s="45" t="str">
        <f>VLOOKUP(C1318,PROCV!E$50:G$126,3,0)</f>
        <v>Música</v>
      </c>
      <c r="F1318" s="1" t="s">
        <v>416</v>
      </c>
      <c r="G1318" s="1" t="s">
        <v>236</v>
      </c>
      <c r="H1318" s="1">
        <v>2009</v>
      </c>
      <c r="I1318" s="60">
        <f>VLOOKUP(H1318,PROCV!E$33:F$44,2,0)</f>
        <v>1.6292670641140776</v>
      </c>
      <c r="J1318" s="71">
        <v>28904</v>
      </c>
      <c r="K1318" s="44">
        <f t="shared" si="20"/>
        <v>47092.335221153298</v>
      </c>
    </row>
    <row r="1319" spans="1:11" s="43" customFormat="1" ht="19.7" customHeight="1" x14ac:dyDescent="0.25">
      <c r="A1319" s="43" t="s">
        <v>198</v>
      </c>
      <c r="B1319" s="1" t="s">
        <v>293</v>
      </c>
      <c r="C1319" s="1" t="s">
        <v>281</v>
      </c>
      <c r="D1319" s="1" t="s">
        <v>280</v>
      </c>
      <c r="E1319" s="45" t="str">
        <f>VLOOKUP(C1319,PROCV!E$50:G$126,3,0)</f>
        <v>Música</v>
      </c>
      <c r="F1319" s="1" t="s">
        <v>416</v>
      </c>
      <c r="G1319" s="1" t="s">
        <v>236</v>
      </c>
      <c r="H1319" s="1">
        <v>2009</v>
      </c>
      <c r="I1319" s="60">
        <f>VLOOKUP(H1319,PROCV!E$33:F$44,2,0)</f>
        <v>1.6292670641140776</v>
      </c>
      <c r="J1319" s="71">
        <v>10000</v>
      </c>
      <c r="K1319" s="44">
        <f t="shared" si="20"/>
        <v>16292.670641140776</v>
      </c>
    </row>
    <row r="1320" spans="1:11" s="43" customFormat="1" ht="19.7" customHeight="1" x14ac:dyDescent="0.25">
      <c r="A1320" s="43" t="s">
        <v>198</v>
      </c>
      <c r="B1320" s="1" t="s">
        <v>293</v>
      </c>
      <c r="C1320" s="1" t="s">
        <v>279</v>
      </c>
      <c r="D1320" s="1" t="s">
        <v>278</v>
      </c>
      <c r="E1320" s="45" t="str">
        <f>VLOOKUP(C1320,PROCV!E$50:G$126,3,0)</f>
        <v>Editorial</v>
      </c>
      <c r="F1320" s="1" t="s">
        <v>416</v>
      </c>
      <c r="G1320" s="1" t="s">
        <v>236</v>
      </c>
      <c r="H1320" s="1">
        <v>2009</v>
      </c>
      <c r="I1320" s="60">
        <f>VLOOKUP(H1320,PROCV!E$33:F$44,2,0)</f>
        <v>1.6292670641140776</v>
      </c>
      <c r="J1320" s="71">
        <v>232320</v>
      </c>
      <c r="K1320" s="44">
        <f t="shared" si="20"/>
        <v>378511.32433498249</v>
      </c>
    </row>
    <row r="1321" spans="1:11" s="43" customFormat="1" ht="19.7" customHeight="1" x14ac:dyDescent="0.25">
      <c r="A1321" s="43" t="s">
        <v>198</v>
      </c>
      <c r="B1321" s="1" t="s">
        <v>293</v>
      </c>
      <c r="C1321" s="1" t="s">
        <v>279</v>
      </c>
      <c r="D1321" s="1" t="s">
        <v>278</v>
      </c>
      <c r="E1321" s="45" t="str">
        <f>VLOOKUP(C1321,PROCV!E$50:G$126,3,0)</f>
        <v>Editorial</v>
      </c>
      <c r="F1321" s="1" t="s">
        <v>416</v>
      </c>
      <c r="G1321" s="1" t="s">
        <v>236</v>
      </c>
      <c r="H1321" s="1">
        <v>2009</v>
      </c>
      <c r="I1321" s="60">
        <f>VLOOKUP(H1321,PROCV!E$33:F$44,2,0)</f>
        <v>1.6292670641140776</v>
      </c>
      <c r="J1321" s="71">
        <v>6697770</v>
      </c>
      <c r="K1321" s="44">
        <f t="shared" si="20"/>
        <v>10912456.064011347</v>
      </c>
    </row>
    <row r="1322" spans="1:11" s="43" customFormat="1" ht="19.7" customHeight="1" x14ac:dyDescent="0.25">
      <c r="A1322" s="43" t="s">
        <v>198</v>
      </c>
      <c r="B1322" s="1" t="s">
        <v>293</v>
      </c>
      <c r="C1322" s="1" t="s">
        <v>279</v>
      </c>
      <c r="D1322" s="1" t="s">
        <v>278</v>
      </c>
      <c r="E1322" s="45" t="str">
        <f>VLOOKUP(C1322,PROCV!E$50:G$126,3,0)</f>
        <v>Editorial</v>
      </c>
      <c r="F1322" s="1" t="s">
        <v>416</v>
      </c>
      <c r="G1322" s="1" t="s">
        <v>236</v>
      </c>
      <c r="H1322" s="1">
        <v>2009</v>
      </c>
      <c r="I1322" s="60">
        <f>VLOOKUP(H1322,PROCV!E$33:F$44,2,0)</f>
        <v>1.6292670641140776</v>
      </c>
      <c r="J1322" s="71">
        <v>209348</v>
      </c>
      <c r="K1322" s="44">
        <f t="shared" si="20"/>
        <v>341083.80133815395</v>
      </c>
    </row>
    <row r="1323" spans="1:11" s="43" customFormat="1" ht="19.7" customHeight="1" x14ac:dyDescent="0.25">
      <c r="A1323" s="43" t="s">
        <v>198</v>
      </c>
      <c r="B1323" s="1" t="s">
        <v>293</v>
      </c>
      <c r="C1323" s="1" t="s">
        <v>277</v>
      </c>
      <c r="D1323" s="1" t="s">
        <v>276</v>
      </c>
      <c r="E1323" s="45" t="str">
        <f>VLOOKUP(C1323,PROCV!E$50:G$126,3,0)</f>
        <v>Editorial</v>
      </c>
      <c r="F1323" s="1" t="s">
        <v>416</v>
      </c>
      <c r="G1323" s="1" t="s">
        <v>236</v>
      </c>
      <c r="H1323" s="1">
        <v>2009</v>
      </c>
      <c r="I1323" s="60">
        <f>VLOOKUP(H1323,PROCV!E$33:F$44,2,0)</f>
        <v>1.6292670641140776</v>
      </c>
      <c r="J1323" s="1">
        <v>979</v>
      </c>
      <c r="K1323" s="44">
        <f t="shared" si="20"/>
        <v>1595.052455767682</v>
      </c>
    </row>
    <row r="1324" spans="1:11" s="43" customFormat="1" ht="19.7" customHeight="1" x14ac:dyDescent="0.25">
      <c r="A1324" s="43" t="s">
        <v>198</v>
      </c>
      <c r="B1324" s="1" t="s">
        <v>293</v>
      </c>
      <c r="C1324" s="1" t="s">
        <v>277</v>
      </c>
      <c r="D1324" s="1" t="s">
        <v>276</v>
      </c>
      <c r="E1324" s="45" t="str">
        <f>VLOOKUP(C1324,PROCV!E$50:G$126,3,0)</f>
        <v>Editorial</v>
      </c>
      <c r="F1324" s="1" t="s">
        <v>416</v>
      </c>
      <c r="G1324" s="1" t="s">
        <v>236</v>
      </c>
      <c r="H1324" s="1">
        <v>2009</v>
      </c>
      <c r="I1324" s="60">
        <f>VLOOKUP(H1324,PROCV!E$33:F$44,2,0)</f>
        <v>1.6292670641140776</v>
      </c>
      <c r="J1324" s="71">
        <v>5972</v>
      </c>
      <c r="K1324" s="44">
        <f t="shared" si="20"/>
        <v>9729.9829068892723</v>
      </c>
    </row>
    <row r="1325" spans="1:11" s="43" customFormat="1" ht="19.7" customHeight="1" x14ac:dyDescent="0.25">
      <c r="A1325" s="43" t="s">
        <v>198</v>
      </c>
      <c r="B1325" s="1" t="s">
        <v>293</v>
      </c>
      <c r="C1325" s="1" t="s">
        <v>307</v>
      </c>
      <c r="D1325" s="1" t="s">
        <v>306</v>
      </c>
      <c r="E1325" s="45" t="str">
        <f>VLOOKUP(C1325,PROCV!E$50:G$126,3,0)</f>
        <v>NA</v>
      </c>
      <c r="F1325" s="1" t="s">
        <v>416</v>
      </c>
      <c r="G1325" s="1" t="s">
        <v>236</v>
      </c>
      <c r="H1325" s="1">
        <v>2009</v>
      </c>
      <c r="I1325" s="60">
        <f>VLOOKUP(H1325,PROCV!E$33:F$44,2,0)</f>
        <v>1.6292670641140776</v>
      </c>
      <c r="J1325" s="71">
        <v>10000</v>
      </c>
      <c r="K1325" s="44">
        <f t="shared" si="20"/>
        <v>16292.670641140776</v>
      </c>
    </row>
    <row r="1326" spans="1:11" s="43" customFormat="1" ht="19.7" customHeight="1" x14ac:dyDescent="0.25">
      <c r="A1326" s="43" t="s">
        <v>198</v>
      </c>
      <c r="B1326" s="1" t="s">
        <v>293</v>
      </c>
      <c r="C1326" s="1" t="s">
        <v>273</v>
      </c>
      <c r="D1326" s="1" t="s">
        <v>272</v>
      </c>
      <c r="E1326" s="45" t="str">
        <f>VLOOKUP(C1326,PROCV!E$50:G$126,3,0)</f>
        <v>Editorial</v>
      </c>
      <c r="F1326" s="1" t="s">
        <v>416</v>
      </c>
      <c r="G1326" s="1" t="s">
        <v>236</v>
      </c>
      <c r="H1326" s="1">
        <v>2009</v>
      </c>
      <c r="I1326" s="60">
        <f>VLOOKUP(H1326,PROCV!E$33:F$44,2,0)</f>
        <v>1.6292670641140776</v>
      </c>
      <c r="J1326" s="71">
        <v>5513</v>
      </c>
      <c r="K1326" s="44">
        <f t="shared" si="20"/>
        <v>8982.1493244609101</v>
      </c>
    </row>
    <row r="1327" spans="1:11" s="43" customFormat="1" ht="19.7" customHeight="1" x14ac:dyDescent="0.25">
      <c r="A1327" s="43" t="s">
        <v>198</v>
      </c>
      <c r="B1327" s="1" t="s">
        <v>293</v>
      </c>
      <c r="C1327" s="1" t="s">
        <v>273</v>
      </c>
      <c r="D1327" s="1" t="s">
        <v>272</v>
      </c>
      <c r="E1327" s="45" t="str">
        <f>VLOOKUP(C1327,PROCV!E$50:G$126,3,0)</f>
        <v>Editorial</v>
      </c>
      <c r="F1327" s="1" t="s">
        <v>416</v>
      </c>
      <c r="G1327" s="1" t="s">
        <v>236</v>
      </c>
      <c r="H1327" s="1">
        <v>2009</v>
      </c>
      <c r="I1327" s="60">
        <f>VLOOKUP(H1327,PROCV!E$33:F$44,2,0)</f>
        <v>1.6292670641140776</v>
      </c>
      <c r="J1327" s="71">
        <v>38957</v>
      </c>
      <c r="K1327" s="44">
        <f t="shared" si="20"/>
        <v>63471.35701669212</v>
      </c>
    </row>
    <row r="1328" spans="1:11" s="43" customFormat="1" ht="19.7" customHeight="1" x14ac:dyDescent="0.25">
      <c r="A1328" s="43" t="s">
        <v>198</v>
      </c>
      <c r="B1328" s="1" t="s">
        <v>293</v>
      </c>
      <c r="C1328" s="1" t="s">
        <v>273</v>
      </c>
      <c r="D1328" s="1" t="s">
        <v>272</v>
      </c>
      <c r="E1328" s="45" t="str">
        <f>VLOOKUP(C1328,PROCV!E$50:G$126,3,0)</f>
        <v>Editorial</v>
      </c>
      <c r="F1328" s="1" t="s">
        <v>416</v>
      </c>
      <c r="G1328" s="1" t="s">
        <v>236</v>
      </c>
      <c r="H1328" s="1">
        <v>2009</v>
      </c>
      <c r="I1328" s="60">
        <f>VLOOKUP(H1328,PROCV!E$33:F$44,2,0)</f>
        <v>1.6292670641140776</v>
      </c>
      <c r="J1328" s="71">
        <v>8133</v>
      </c>
      <c r="K1328" s="44">
        <f t="shared" si="20"/>
        <v>13250.829032439793</v>
      </c>
    </row>
    <row r="1329" spans="1:11" s="43" customFormat="1" ht="19.7" customHeight="1" x14ac:dyDescent="0.25">
      <c r="A1329" s="43" t="s">
        <v>198</v>
      </c>
      <c r="B1329" s="1" t="s">
        <v>293</v>
      </c>
      <c r="C1329" s="1" t="s">
        <v>273</v>
      </c>
      <c r="D1329" s="1" t="s">
        <v>272</v>
      </c>
      <c r="E1329" s="45" t="str">
        <f>VLOOKUP(C1329,PROCV!E$50:G$126,3,0)</f>
        <v>Editorial</v>
      </c>
      <c r="F1329" s="1" t="s">
        <v>416</v>
      </c>
      <c r="G1329" s="1" t="s">
        <v>236</v>
      </c>
      <c r="H1329" s="1">
        <v>2009</v>
      </c>
      <c r="I1329" s="60">
        <f>VLOOKUP(H1329,PROCV!E$33:F$44,2,0)</f>
        <v>1.6292670641140776</v>
      </c>
      <c r="J1329" s="71">
        <v>22639</v>
      </c>
      <c r="K1329" s="44">
        <f t="shared" si="20"/>
        <v>36884.977064478604</v>
      </c>
    </row>
    <row r="1330" spans="1:11" s="43" customFormat="1" ht="19.7" customHeight="1" x14ac:dyDescent="0.25">
      <c r="A1330" s="43" t="s">
        <v>198</v>
      </c>
      <c r="B1330" s="1" t="s">
        <v>293</v>
      </c>
      <c r="C1330" s="1" t="s">
        <v>273</v>
      </c>
      <c r="D1330" s="1" t="s">
        <v>272</v>
      </c>
      <c r="E1330" s="45" t="str">
        <f>VLOOKUP(C1330,PROCV!E$50:G$126,3,0)</f>
        <v>Editorial</v>
      </c>
      <c r="F1330" s="1" t="s">
        <v>416</v>
      </c>
      <c r="G1330" s="1" t="s">
        <v>236</v>
      </c>
      <c r="H1330" s="1">
        <v>2009</v>
      </c>
      <c r="I1330" s="60">
        <f>VLOOKUP(H1330,PROCV!E$33:F$44,2,0)</f>
        <v>1.6292670641140776</v>
      </c>
      <c r="J1330" s="71">
        <v>43512</v>
      </c>
      <c r="K1330" s="44">
        <f t="shared" si="20"/>
        <v>70892.668493731748</v>
      </c>
    </row>
    <row r="1331" spans="1:11" s="43" customFormat="1" ht="19.7" customHeight="1" x14ac:dyDescent="0.25">
      <c r="A1331" s="43" t="s">
        <v>198</v>
      </c>
      <c r="B1331" s="1" t="s">
        <v>293</v>
      </c>
      <c r="C1331" s="1" t="s">
        <v>271</v>
      </c>
      <c r="D1331" s="1" t="s">
        <v>270</v>
      </c>
      <c r="E1331" s="45" t="str">
        <f>VLOOKUP(C1331,PROCV!E$50:G$126,3,0)</f>
        <v>Editorial</v>
      </c>
      <c r="F1331" s="1" t="s">
        <v>416</v>
      </c>
      <c r="G1331" s="1" t="s">
        <v>236</v>
      </c>
      <c r="H1331" s="1">
        <v>2009</v>
      </c>
      <c r="I1331" s="60">
        <f>VLOOKUP(H1331,PROCV!E$33:F$44,2,0)</f>
        <v>1.6292670641140776</v>
      </c>
      <c r="J1331" s="71">
        <v>9107</v>
      </c>
      <c r="K1331" s="44">
        <f t="shared" si="20"/>
        <v>14837.735152886906</v>
      </c>
    </row>
    <row r="1332" spans="1:11" s="43" customFormat="1" ht="19.7" customHeight="1" x14ac:dyDescent="0.25">
      <c r="A1332" s="43" t="s">
        <v>198</v>
      </c>
      <c r="B1332" s="1" t="s">
        <v>293</v>
      </c>
      <c r="C1332" s="1" t="s">
        <v>271</v>
      </c>
      <c r="D1332" s="1" t="s">
        <v>270</v>
      </c>
      <c r="E1332" s="45" t="str">
        <f>VLOOKUP(C1332,PROCV!E$50:G$126,3,0)</f>
        <v>Editorial</v>
      </c>
      <c r="F1332" s="1" t="s">
        <v>416</v>
      </c>
      <c r="G1332" s="1" t="s">
        <v>236</v>
      </c>
      <c r="H1332" s="1">
        <v>2009</v>
      </c>
      <c r="I1332" s="60">
        <f>VLOOKUP(H1332,PROCV!E$33:F$44,2,0)</f>
        <v>1.6292670641140776</v>
      </c>
      <c r="J1332" s="71">
        <v>9407</v>
      </c>
      <c r="K1332" s="44">
        <f t="shared" si="20"/>
        <v>15326.515272121129</v>
      </c>
    </row>
    <row r="1333" spans="1:11" s="43" customFormat="1" ht="19.7" customHeight="1" x14ac:dyDescent="0.25">
      <c r="A1333" s="43" t="s">
        <v>198</v>
      </c>
      <c r="B1333" s="1" t="s">
        <v>293</v>
      </c>
      <c r="C1333" s="1" t="s">
        <v>271</v>
      </c>
      <c r="D1333" s="1" t="s">
        <v>270</v>
      </c>
      <c r="E1333" s="45" t="str">
        <f>VLOOKUP(C1333,PROCV!E$50:G$126,3,0)</f>
        <v>Editorial</v>
      </c>
      <c r="F1333" s="1" t="s">
        <v>416</v>
      </c>
      <c r="G1333" s="1" t="s">
        <v>236</v>
      </c>
      <c r="H1333" s="1">
        <v>2009</v>
      </c>
      <c r="I1333" s="60">
        <f>VLOOKUP(H1333,PROCV!E$33:F$44,2,0)</f>
        <v>1.6292670641140776</v>
      </c>
      <c r="J1333" s="71">
        <v>10000</v>
      </c>
      <c r="K1333" s="44">
        <f t="shared" si="20"/>
        <v>16292.670641140776</v>
      </c>
    </row>
    <row r="1334" spans="1:11" s="43" customFormat="1" ht="19.7" customHeight="1" x14ac:dyDescent="0.25">
      <c r="A1334" s="43" t="s">
        <v>198</v>
      </c>
      <c r="B1334" s="1" t="s">
        <v>293</v>
      </c>
      <c r="C1334" s="1" t="s">
        <v>315</v>
      </c>
      <c r="D1334" s="1" t="s">
        <v>314</v>
      </c>
      <c r="E1334" s="45" t="str">
        <f>VLOOKUP(C1334,PROCV!E$50:G$126,3,0)</f>
        <v>Editorial</v>
      </c>
      <c r="F1334" s="1" t="s">
        <v>416</v>
      </c>
      <c r="G1334" s="1" t="s">
        <v>236</v>
      </c>
      <c r="H1334" s="1">
        <v>2009</v>
      </c>
      <c r="I1334" s="60">
        <f>VLOOKUP(H1334,PROCV!E$33:F$44,2,0)</f>
        <v>1.6292670641140776</v>
      </c>
      <c r="J1334" s="71">
        <v>10000</v>
      </c>
      <c r="K1334" s="44">
        <f t="shared" si="20"/>
        <v>16292.670641140776</v>
      </c>
    </row>
    <row r="1335" spans="1:11" s="43" customFormat="1" ht="19.7" customHeight="1" x14ac:dyDescent="0.25">
      <c r="A1335" s="43" t="s">
        <v>198</v>
      </c>
      <c r="B1335" s="1" t="s">
        <v>293</v>
      </c>
      <c r="C1335" s="1" t="s">
        <v>269</v>
      </c>
      <c r="D1335" s="1" t="s">
        <v>268</v>
      </c>
      <c r="E1335" s="45" t="str">
        <f>VLOOKUP(C1335,PROCV!E$50:G$126,3,0)</f>
        <v>NA</v>
      </c>
      <c r="F1335" s="1" t="s">
        <v>416</v>
      </c>
      <c r="G1335" s="1" t="s">
        <v>236</v>
      </c>
      <c r="H1335" s="1">
        <v>2009</v>
      </c>
      <c r="I1335" s="60">
        <f>VLOOKUP(H1335,PROCV!E$33:F$44,2,0)</f>
        <v>1.6292670641140776</v>
      </c>
      <c r="J1335" s="71">
        <v>49151</v>
      </c>
      <c r="K1335" s="44">
        <f t="shared" si="20"/>
        <v>80080.105468271024</v>
      </c>
    </row>
    <row r="1336" spans="1:11" s="43" customFormat="1" ht="19.7" customHeight="1" x14ac:dyDescent="0.25">
      <c r="A1336" s="43" t="s">
        <v>198</v>
      </c>
      <c r="B1336" s="1" t="s">
        <v>293</v>
      </c>
      <c r="C1336" s="1" t="s">
        <v>269</v>
      </c>
      <c r="D1336" s="1" t="s">
        <v>268</v>
      </c>
      <c r="E1336" s="45" t="str">
        <f>VLOOKUP(C1336,PROCV!E$50:G$126,3,0)</f>
        <v>NA</v>
      </c>
      <c r="F1336" s="1" t="s">
        <v>416</v>
      </c>
      <c r="G1336" s="1" t="s">
        <v>236</v>
      </c>
      <c r="H1336" s="1">
        <v>2009</v>
      </c>
      <c r="I1336" s="60">
        <f>VLOOKUP(H1336,PROCV!E$33:F$44,2,0)</f>
        <v>1.6292670641140776</v>
      </c>
      <c r="J1336" s="71">
        <v>21277</v>
      </c>
      <c r="K1336" s="44">
        <f t="shared" si="20"/>
        <v>34665.915323155226</v>
      </c>
    </row>
    <row r="1337" spans="1:11" s="43" customFormat="1" ht="19.7" customHeight="1" x14ac:dyDescent="0.25">
      <c r="A1337" s="43" t="s">
        <v>198</v>
      </c>
      <c r="B1337" s="1" t="s">
        <v>293</v>
      </c>
      <c r="C1337" s="1" t="s">
        <v>269</v>
      </c>
      <c r="D1337" s="1" t="s">
        <v>268</v>
      </c>
      <c r="E1337" s="45" t="str">
        <f>VLOOKUP(C1337,PROCV!E$50:G$126,3,0)</f>
        <v>NA</v>
      </c>
      <c r="F1337" s="1" t="s">
        <v>416</v>
      </c>
      <c r="G1337" s="1" t="s">
        <v>236</v>
      </c>
      <c r="H1337" s="1">
        <v>2009</v>
      </c>
      <c r="I1337" s="60">
        <f>VLOOKUP(H1337,PROCV!E$33:F$44,2,0)</f>
        <v>1.6292670641140776</v>
      </c>
      <c r="J1337" s="71">
        <v>1470000</v>
      </c>
      <c r="K1337" s="44">
        <f t="shared" si="20"/>
        <v>2395022.5842476939</v>
      </c>
    </row>
    <row r="1338" spans="1:11" s="43" customFormat="1" ht="19.7" customHeight="1" x14ac:dyDescent="0.25">
      <c r="A1338" s="43" t="s">
        <v>198</v>
      </c>
      <c r="B1338" s="1" t="s">
        <v>293</v>
      </c>
      <c r="C1338" s="1" t="s">
        <v>269</v>
      </c>
      <c r="D1338" s="1" t="s">
        <v>268</v>
      </c>
      <c r="E1338" s="45" t="str">
        <f>VLOOKUP(C1338,PROCV!E$50:G$126,3,0)</f>
        <v>NA</v>
      </c>
      <c r="F1338" s="1" t="s">
        <v>416</v>
      </c>
      <c r="G1338" s="1" t="s">
        <v>236</v>
      </c>
      <c r="H1338" s="1">
        <v>2009</v>
      </c>
      <c r="I1338" s="60">
        <f>VLOOKUP(H1338,PROCV!E$33:F$44,2,0)</f>
        <v>1.6292670641140776</v>
      </c>
      <c r="J1338" s="71">
        <v>52809</v>
      </c>
      <c r="K1338" s="44">
        <f t="shared" si="20"/>
        <v>86039.964388800319</v>
      </c>
    </row>
    <row r="1339" spans="1:11" s="43" customFormat="1" ht="19.7" customHeight="1" x14ac:dyDescent="0.25">
      <c r="A1339" s="43" t="s">
        <v>198</v>
      </c>
      <c r="B1339" s="1" t="s">
        <v>293</v>
      </c>
      <c r="C1339" s="1" t="s">
        <v>269</v>
      </c>
      <c r="D1339" s="1" t="s">
        <v>268</v>
      </c>
      <c r="E1339" s="45" t="str">
        <f>VLOOKUP(C1339,PROCV!E$50:G$126,3,0)</f>
        <v>NA</v>
      </c>
      <c r="F1339" s="1" t="s">
        <v>416</v>
      </c>
      <c r="G1339" s="1" t="s">
        <v>236</v>
      </c>
      <c r="H1339" s="1">
        <v>2009</v>
      </c>
      <c r="I1339" s="60">
        <f>VLOOKUP(H1339,PROCV!E$33:F$44,2,0)</f>
        <v>1.6292670641140776</v>
      </c>
      <c r="J1339" s="71">
        <v>4000</v>
      </c>
      <c r="K1339" s="44">
        <f t="shared" si="20"/>
        <v>6517.0682564563103</v>
      </c>
    </row>
    <row r="1340" spans="1:11" s="43" customFormat="1" ht="19.7" customHeight="1" x14ac:dyDescent="0.25">
      <c r="A1340" s="43" t="s">
        <v>198</v>
      </c>
      <c r="B1340" s="1" t="s">
        <v>293</v>
      </c>
      <c r="C1340" s="1" t="s">
        <v>269</v>
      </c>
      <c r="D1340" s="1" t="s">
        <v>268</v>
      </c>
      <c r="E1340" s="45" t="str">
        <f>VLOOKUP(C1340,PROCV!E$50:G$126,3,0)</f>
        <v>NA</v>
      </c>
      <c r="F1340" s="1" t="s">
        <v>416</v>
      </c>
      <c r="G1340" s="1" t="s">
        <v>236</v>
      </c>
      <c r="H1340" s="1">
        <v>2009</v>
      </c>
      <c r="I1340" s="60">
        <f>VLOOKUP(H1340,PROCV!E$33:F$44,2,0)</f>
        <v>1.6292670641140776</v>
      </c>
      <c r="J1340" s="71">
        <v>115285</v>
      </c>
      <c r="K1340" s="44">
        <f t="shared" si="20"/>
        <v>187830.05348639144</v>
      </c>
    </row>
    <row r="1341" spans="1:11" s="43" customFormat="1" ht="19.7" customHeight="1" x14ac:dyDescent="0.25">
      <c r="A1341" s="43" t="s">
        <v>198</v>
      </c>
      <c r="B1341" s="1" t="s">
        <v>293</v>
      </c>
      <c r="C1341" s="1" t="s">
        <v>269</v>
      </c>
      <c r="D1341" s="1" t="s">
        <v>268</v>
      </c>
      <c r="E1341" s="45" t="str">
        <f>VLOOKUP(C1341,PROCV!E$50:G$126,3,0)</f>
        <v>NA</v>
      </c>
      <c r="F1341" s="1" t="s">
        <v>416</v>
      </c>
      <c r="G1341" s="1" t="s">
        <v>236</v>
      </c>
      <c r="H1341" s="1">
        <v>2009</v>
      </c>
      <c r="I1341" s="60">
        <f>VLOOKUP(H1341,PROCV!E$33:F$44,2,0)</f>
        <v>1.6292670641140776</v>
      </c>
      <c r="J1341" s="71">
        <v>150000</v>
      </c>
      <c r="K1341" s="44">
        <f t="shared" si="20"/>
        <v>244390.05961711163</v>
      </c>
    </row>
    <row r="1342" spans="1:11" s="43" customFormat="1" ht="19.7" customHeight="1" x14ac:dyDescent="0.25">
      <c r="A1342" s="43" t="s">
        <v>198</v>
      </c>
      <c r="B1342" s="1" t="s">
        <v>293</v>
      </c>
      <c r="C1342" s="1" t="s">
        <v>269</v>
      </c>
      <c r="D1342" s="1" t="s">
        <v>268</v>
      </c>
      <c r="E1342" s="45" t="str">
        <f>VLOOKUP(C1342,PROCV!E$50:G$126,3,0)</f>
        <v>NA</v>
      </c>
      <c r="F1342" s="1" t="s">
        <v>416</v>
      </c>
      <c r="G1342" s="1" t="s">
        <v>236</v>
      </c>
      <c r="H1342" s="1">
        <v>2009</v>
      </c>
      <c r="I1342" s="60">
        <f>VLOOKUP(H1342,PROCV!E$33:F$44,2,0)</f>
        <v>1.6292670641140776</v>
      </c>
      <c r="J1342" s="71">
        <v>41500</v>
      </c>
      <c r="K1342" s="44">
        <f t="shared" si="20"/>
        <v>67614.583160734226</v>
      </c>
    </row>
    <row r="1343" spans="1:11" s="43" customFormat="1" ht="19.7" customHeight="1" x14ac:dyDescent="0.25">
      <c r="A1343" s="43" t="s">
        <v>198</v>
      </c>
      <c r="B1343" s="1" t="s">
        <v>293</v>
      </c>
      <c r="C1343" s="1" t="s">
        <v>267</v>
      </c>
      <c r="D1343" s="1" t="s">
        <v>266</v>
      </c>
      <c r="E1343" s="45" t="str">
        <f>VLOOKUP(C1343,PROCV!E$50:G$126,3,0)</f>
        <v>Audiovisual</v>
      </c>
      <c r="F1343" s="1" t="s">
        <v>416</v>
      </c>
      <c r="G1343" s="1" t="s">
        <v>265</v>
      </c>
      <c r="H1343" s="1">
        <v>2009</v>
      </c>
      <c r="I1343" s="60">
        <f>VLOOKUP(H1343,PROCV!E$33:F$44,2,0)</f>
        <v>1.6292670641140776</v>
      </c>
      <c r="J1343" s="71">
        <v>360000</v>
      </c>
      <c r="K1343" s="44">
        <f t="shared" si="20"/>
        <v>586536.14308106794</v>
      </c>
    </row>
    <row r="1344" spans="1:11" s="43" customFormat="1" ht="19.7" customHeight="1" x14ac:dyDescent="0.25">
      <c r="A1344" s="43" t="s">
        <v>198</v>
      </c>
      <c r="B1344" s="1" t="s">
        <v>293</v>
      </c>
      <c r="C1344" s="1" t="s">
        <v>328</v>
      </c>
      <c r="D1344" s="1" t="s">
        <v>327</v>
      </c>
      <c r="E1344" s="45" t="str">
        <f>VLOOKUP(C1344,PROCV!E$50:G$126,3,0)</f>
        <v>Audiovisual</v>
      </c>
      <c r="F1344" s="1" t="s">
        <v>416</v>
      </c>
      <c r="G1344" s="1" t="s">
        <v>236</v>
      </c>
      <c r="H1344" s="1">
        <v>2009</v>
      </c>
      <c r="I1344" s="60">
        <f>VLOOKUP(H1344,PROCV!E$33:F$44,2,0)</f>
        <v>1.6292670641140776</v>
      </c>
      <c r="J1344" s="71">
        <v>2098</v>
      </c>
      <c r="K1344" s="44">
        <f t="shared" si="20"/>
        <v>3418.2023005113347</v>
      </c>
    </row>
    <row r="1345" spans="1:11" s="43" customFormat="1" ht="19.7" customHeight="1" x14ac:dyDescent="0.25">
      <c r="A1345" s="43" t="s">
        <v>198</v>
      </c>
      <c r="B1345" s="1" t="s">
        <v>293</v>
      </c>
      <c r="C1345" s="1" t="s">
        <v>297</v>
      </c>
      <c r="D1345" s="1" t="s">
        <v>296</v>
      </c>
      <c r="E1345" s="45" t="str">
        <f>VLOOKUP(C1345,PROCV!E$50:G$126,3,0)</f>
        <v>Audiovisual</v>
      </c>
      <c r="F1345" s="1" t="s">
        <v>416</v>
      </c>
      <c r="G1345" s="1" t="s">
        <v>236</v>
      </c>
      <c r="H1345" s="1">
        <v>2009</v>
      </c>
      <c r="I1345" s="60">
        <f>VLOOKUP(H1345,PROCV!E$33:F$44,2,0)</f>
        <v>1.6292670641140776</v>
      </c>
      <c r="J1345" s="71">
        <v>15000</v>
      </c>
      <c r="K1345" s="44">
        <f t="shared" si="20"/>
        <v>24439.005961711166</v>
      </c>
    </row>
    <row r="1346" spans="1:11" s="43" customFormat="1" ht="19.7" customHeight="1" x14ac:dyDescent="0.25">
      <c r="A1346" s="43" t="s">
        <v>198</v>
      </c>
      <c r="B1346" s="1" t="s">
        <v>293</v>
      </c>
      <c r="C1346" s="1" t="s">
        <v>260</v>
      </c>
      <c r="D1346" s="1" t="s">
        <v>259</v>
      </c>
      <c r="E1346" s="45" t="str">
        <f>VLOOKUP(C1346,PROCV!E$50:G$126,3,0)</f>
        <v>Audiovisual</v>
      </c>
      <c r="F1346" s="1" t="s">
        <v>416</v>
      </c>
      <c r="G1346" s="1" t="s">
        <v>236</v>
      </c>
      <c r="H1346" s="1">
        <v>2009</v>
      </c>
      <c r="I1346" s="60">
        <f>VLOOKUP(H1346,PROCV!E$33:F$44,2,0)</f>
        <v>1.6292670641140776</v>
      </c>
      <c r="J1346" s="71">
        <v>10000</v>
      </c>
      <c r="K1346" s="44">
        <f t="shared" si="20"/>
        <v>16292.670641140776</v>
      </c>
    </row>
    <row r="1347" spans="1:11" s="43" customFormat="1" ht="19.7" customHeight="1" x14ac:dyDescent="0.25">
      <c r="A1347" s="43" t="s">
        <v>198</v>
      </c>
      <c r="B1347" s="1" t="s">
        <v>293</v>
      </c>
      <c r="C1347" s="1" t="s">
        <v>258</v>
      </c>
      <c r="D1347" s="1" t="s">
        <v>257</v>
      </c>
      <c r="E1347" s="45" t="str">
        <f>VLOOKUP(C1347,PROCV!E$50:G$126,3,0)</f>
        <v>Audiovisual</v>
      </c>
      <c r="F1347" s="1" t="s">
        <v>416</v>
      </c>
      <c r="G1347" s="1" t="s">
        <v>236</v>
      </c>
      <c r="H1347" s="1">
        <v>2009</v>
      </c>
      <c r="I1347" s="60">
        <f>VLOOKUP(H1347,PROCV!E$33:F$44,2,0)</f>
        <v>1.6292670641140776</v>
      </c>
      <c r="J1347" s="71">
        <v>96711</v>
      </c>
      <c r="K1347" s="44">
        <f t="shared" ref="K1347:K1410" si="21">J1347*I1347</f>
        <v>157568.04703753657</v>
      </c>
    </row>
    <row r="1348" spans="1:11" s="43" customFormat="1" ht="19.7" customHeight="1" x14ac:dyDescent="0.25">
      <c r="A1348" s="43" t="s">
        <v>198</v>
      </c>
      <c r="B1348" s="1" t="s">
        <v>293</v>
      </c>
      <c r="C1348" s="1" t="s">
        <v>258</v>
      </c>
      <c r="D1348" s="1" t="s">
        <v>257</v>
      </c>
      <c r="E1348" s="45" t="str">
        <f>VLOOKUP(C1348,PROCV!E$50:G$126,3,0)</f>
        <v>Audiovisual</v>
      </c>
      <c r="F1348" s="1" t="s">
        <v>416</v>
      </c>
      <c r="G1348" s="1" t="s">
        <v>236</v>
      </c>
      <c r="H1348" s="1">
        <v>2009</v>
      </c>
      <c r="I1348" s="60">
        <f>VLOOKUP(H1348,PROCV!E$33:F$44,2,0)</f>
        <v>1.6292670641140776</v>
      </c>
      <c r="J1348" s="71">
        <v>3266</v>
      </c>
      <c r="K1348" s="44">
        <f t="shared" si="21"/>
        <v>5321.1862313965776</v>
      </c>
    </row>
    <row r="1349" spans="1:11" s="43" customFormat="1" ht="19.7" customHeight="1" x14ac:dyDescent="0.25">
      <c r="A1349" s="43" t="s">
        <v>198</v>
      </c>
      <c r="B1349" s="1" t="s">
        <v>293</v>
      </c>
      <c r="C1349" s="1" t="s">
        <v>256</v>
      </c>
      <c r="D1349" s="1" t="s">
        <v>255</v>
      </c>
      <c r="E1349" s="45" t="str">
        <f>VLOOKUP(C1349,PROCV!E$50:G$126,3,0)</f>
        <v>Audiovisual</v>
      </c>
      <c r="F1349" s="1" t="s">
        <v>416</v>
      </c>
      <c r="G1349" s="1" t="s">
        <v>265</v>
      </c>
      <c r="H1349" s="1">
        <v>2009</v>
      </c>
      <c r="I1349" s="60">
        <f>VLOOKUP(H1349,PROCV!E$33:F$44,2,0)</f>
        <v>1.6292670641140776</v>
      </c>
      <c r="J1349" s="71">
        <v>203265</v>
      </c>
      <c r="K1349" s="44">
        <f t="shared" si="21"/>
        <v>331172.969787148</v>
      </c>
    </row>
    <row r="1350" spans="1:11" s="43" customFormat="1" ht="19.7" customHeight="1" x14ac:dyDescent="0.25">
      <c r="A1350" s="43" t="s">
        <v>198</v>
      </c>
      <c r="B1350" s="1" t="s">
        <v>293</v>
      </c>
      <c r="C1350" s="1" t="s">
        <v>254</v>
      </c>
      <c r="D1350" s="1" t="s">
        <v>253</v>
      </c>
      <c r="E1350" s="45" t="str">
        <f>VLOOKUP(C1350,PROCV!E$50:G$126,3,0)</f>
        <v>Música</v>
      </c>
      <c r="F1350" s="1" t="s">
        <v>416</v>
      </c>
      <c r="G1350" s="1" t="s">
        <v>236</v>
      </c>
      <c r="H1350" s="1">
        <v>2009</v>
      </c>
      <c r="I1350" s="60">
        <f>VLOOKUP(H1350,PROCV!E$33:F$44,2,0)</f>
        <v>1.6292670641140776</v>
      </c>
      <c r="J1350" s="71">
        <v>17684</v>
      </c>
      <c r="K1350" s="44">
        <f t="shared" si="21"/>
        <v>28811.95876179335</v>
      </c>
    </row>
    <row r="1351" spans="1:11" s="43" customFormat="1" ht="19.7" customHeight="1" x14ac:dyDescent="0.25">
      <c r="A1351" s="43" t="s">
        <v>198</v>
      </c>
      <c r="B1351" s="1" t="s">
        <v>293</v>
      </c>
      <c r="C1351" s="1" t="s">
        <v>254</v>
      </c>
      <c r="D1351" s="1" t="s">
        <v>253</v>
      </c>
      <c r="E1351" s="45" t="str">
        <f>VLOOKUP(C1351,PROCV!E$50:G$126,3,0)</f>
        <v>Música</v>
      </c>
      <c r="F1351" s="1" t="s">
        <v>416</v>
      </c>
      <c r="G1351" s="1" t="s">
        <v>236</v>
      </c>
      <c r="H1351" s="1">
        <v>2009</v>
      </c>
      <c r="I1351" s="60">
        <f>VLOOKUP(H1351,PROCV!E$33:F$44,2,0)</f>
        <v>1.6292670641140776</v>
      </c>
      <c r="J1351" s="71">
        <v>7000</v>
      </c>
      <c r="K1351" s="44">
        <f t="shared" si="21"/>
        <v>11404.869448798543</v>
      </c>
    </row>
    <row r="1352" spans="1:11" s="43" customFormat="1" ht="19.7" customHeight="1" x14ac:dyDescent="0.25">
      <c r="A1352" s="43" t="s">
        <v>198</v>
      </c>
      <c r="B1352" s="1" t="s">
        <v>293</v>
      </c>
      <c r="C1352" s="1" t="s">
        <v>252</v>
      </c>
      <c r="D1352" s="1" t="s">
        <v>251</v>
      </c>
      <c r="E1352" s="45" t="str">
        <f>VLOOKUP(C1352,PROCV!E$50:G$126,3,0)</f>
        <v>Audiovisual</v>
      </c>
      <c r="F1352" s="1" t="s">
        <v>416</v>
      </c>
      <c r="G1352" s="1" t="s">
        <v>236</v>
      </c>
      <c r="H1352" s="1">
        <v>2009</v>
      </c>
      <c r="I1352" s="60">
        <f>VLOOKUP(H1352,PROCV!E$33:F$44,2,0)</f>
        <v>1.6292670641140776</v>
      </c>
      <c r="J1352" s="71">
        <v>4492</v>
      </c>
      <c r="K1352" s="44">
        <f t="shared" si="21"/>
        <v>7318.6676520004366</v>
      </c>
    </row>
    <row r="1353" spans="1:11" s="43" customFormat="1" ht="19.7" customHeight="1" x14ac:dyDescent="0.25">
      <c r="A1353" s="43" t="s">
        <v>198</v>
      </c>
      <c r="B1353" s="1" t="s">
        <v>293</v>
      </c>
      <c r="C1353" s="1" t="s">
        <v>252</v>
      </c>
      <c r="D1353" s="1" t="s">
        <v>251</v>
      </c>
      <c r="E1353" s="45" t="str">
        <f>VLOOKUP(C1353,PROCV!E$50:G$126,3,0)</f>
        <v>Audiovisual</v>
      </c>
      <c r="F1353" s="1" t="s">
        <v>416</v>
      </c>
      <c r="G1353" s="1" t="s">
        <v>236</v>
      </c>
      <c r="H1353" s="1">
        <v>2009</v>
      </c>
      <c r="I1353" s="60">
        <f>VLOOKUP(H1353,PROCV!E$33:F$44,2,0)</f>
        <v>1.6292670641140776</v>
      </c>
      <c r="J1353" s="71">
        <v>8343</v>
      </c>
      <c r="K1353" s="44">
        <f t="shared" si="21"/>
        <v>13592.97511590375</v>
      </c>
    </row>
    <row r="1354" spans="1:11" s="43" customFormat="1" ht="19.7" customHeight="1" x14ac:dyDescent="0.25">
      <c r="A1354" s="43" t="s">
        <v>198</v>
      </c>
      <c r="B1354" s="1" t="s">
        <v>293</v>
      </c>
      <c r="C1354" s="1" t="s">
        <v>252</v>
      </c>
      <c r="D1354" s="1" t="s">
        <v>251</v>
      </c>
      <c r="E1354" s="45" t="str">
        <f>VLOOKUP(C1354,PROCV!E$50:G$126,3,0)</f>
        <v>Audiovisual</v>
      </c>
      <c r="F1354" s="1" t="s">
        <v>416</v>
      </c>
      <c r="G1354" s="1" t="s">
        <v>236</v>
      </c>
      <c r="H1354" s="1">
        <v>2009</v>
      </c>
      <c r="I1354" s="60">
        <f>VLOOKUP(H1354,PROCV!E$33:F$44,2,0)</f>
        <v>1.6292670641140776</v>
      </c>
      <c r="J1354" s="71">
        <v>167999</v>
      </c>
      <c r="K1354" s="44">
        <f t="shared" si="21"/>
        <v>273715.23750410095</v>
      </c>
    </row>
    <row r="1355" spans="1:11" s="43" customFormat="1" ht="19.7" customHeight="1" x14ac:dyDescent="0.25">
      <c r="A1355" s="43" t="s">
        <v>198</v>
      </c>
      <c r="B1355" s="1" t="s">
        <v>293</v>
      </c>
      <c r="C1355" s="1" t="s">
        <v>252</v>
      </c>
      <c r="D1355" s="1" t="s">
        <v>251</v>
      </c>
      <c r="E1355" s="45" t="str">
        <f>VLOOKUP(C1355,PROCV!E$50:G$126,3,0)</f>
        <v>Audiovisual</v>
      </c>
      <c r="F1355" s="1" t="s">
        <v>416</v>
      </c>
      <c r="G1355" s="1" t="s">
        <v>236</v>
      </c>
      <c r="H1355" s="1">
        <v>2009</v>
      </c>
      <c r="I1355" s="60">
        <f>VLOOKUP(H1355,PROCV!E$33:F$44,2,0)</f>
        <v>1.6292670641140776</v>
      </c>
      <c r="J1355" s="71">
        <v>452103</v>
      </c>
      <c r="K1355" s="44">
        <f t="shared" si="21"/>
        <v>736596.52748716681</v>
      </c>
    </row>
    <row r="1356" spans="1:11" s="43" customFormat="1" ht="19.7" customHeight="1" x14ac:dyDescent="0.25">
      <c r="A1356" s="43" t="s">
        <v>198</v>
      </c>
      <c r="B1356" s="1" t="s">
        <v>293</v>
      </c>
      <c r="C1356" s="1" t="s">
        <v>252</v>
      </c>
      <c r="D1356" s="1" t="s">
        <v>251</v>
      </c>
      <c r="E1356" s="45" t="str">
        <f>VLOOKUP(C1356,PROCV!E$50:G$126,3,0)</f>
        <v>Audiovisual</v>
      </c>
      <c r="F1356" s="1" t="s">
        <v>416</v>
      </c>
      <c r="G1356" s="1" t="s">
        <v>236</v>
      </c>
      <c r="H1356" s="1">
        <v>2009</v>
      </c>
      <c r="I1356" s="60">
        <f>VLOOKUP(H1356,PROCV!E$33:F$44,2,0)</f>
        <v>1.6292670641140776</v>
      </c>
      <c r="J1356" s="71">
        <v>15000</v>
      </c>
      <c r="K1356" s="44">
        <f t="shared" si="21"/>
        <v>24439.005961711166</v>
      </c>
    </row>
    <row r="1357" spans="1:11" s="43" customFormat="1" ht="19.7" customHeight="1" x14ac:dyDescent="0.25">
      <c r="A1357" s="43" t="s">
        <v>198</v>
      </c>
      <c r="B1357" s="1" t="s">
        <v>293</v>
      </c>
      <c r="C1357" s="1" t="s">
        <v>303</v>
      </c>
      <c r="D1357" s="1" t="s">
        <v>302</v>
      </c>
      <c r="E1357" s="45" t="str">
        <f>VLOOKUP(C1357,PROCV!E$50:G$126,3,0)</f>
        <v>Educação e Criação em Artes</v>
      </c>
      <c r="F1357" s="1" t="s">
        <v>416</v>
      </c>
      <c r="G1357" s="1" t="s">
        <v>236</v>
      </c>
      <c r="H1357" s="1">
        <v>2009</v>
      </c>
      <c r="I1357" s="60">
        <f>VLOOKUP(H1357,PROCV!E$33:F$44,2,0)</f>
        <v>1.6292670641140776</v>
      </c>
      <c r="J1357" s="71">
        <v>10000</v>
      </c>
      <c r="K1357" s="44">
        <f t="shared" si="21"/>
        <v>16292.670641140776</v>
      </c>
    </row>
    <row r="1358" spans="1:11" s="43" customFormat="1" ht="19.7" customHeight="1" x14ac:dyDescent="0.25">
      <c r="A1358" s="43" t="s">
        <v>198</v>
      </c>
      <c r="B1358" s="1" t="s">
        <v>293</v>
      </c>
      <c r="C1358" s="1" t="s">
        <v>340</v>
      </c>
      <c r="D1358" s="1" t="s">
        <v>339</v>
      </c>
      <c r="E1358" s="45" t="str">
        <f>VLOOKUP(C1358,PROCV!E$50:G$126,3,0)</f>
        <v>Artes Cênicas e Espetáculos</v>
      </c>
      <c r="F1358" s="1" t="s">
        <v>416</v>
      </c>
      <c r="G1358" s="1" t="s">
        <v>236</v>
      </c>
      <c r="H1358" s="1">
        <v>2009</v>
      </c>
      <c r="I1358" s="60">
        <f>VLOOKUP(H1358,PROCV!E$33:F$44,2,0)</f>
        <v>1.6292670641140776</v>
      </c>
      <c r="J1358" s="71">
        <v>6070</v>
      </c>
      <c r="K1358" s="44">
        <f t="shared" si="21"/>
        <v>9889.6510791724504</v>
      </c>
    </row>
    <row r="1359" spans="1:11" s="43" customFormat="1" ht="19.7" customHeight="1" x14ac:dyDescent="0.25">
      <c r="A1359" s="43" t="s">
        <v>198</v>
      </c>
      <c r="B1359" s="1" t="s">
        <v>293</v>
      </c>
      <c r="C1359" s="1" t="s">
        <v>340</v>
      </c>
      <c r="D1359" s="1" t="s">
        <v>339</v>
      </c>
      <c r="E1359" s="45" t="str">
        <f>VLOOKUP(C1359,PROCV!E$50:G$126,3,0)</f>
        <v>Artes Cênicas e Espetáculos</v>
      </c>
      <c r="F1359" s="1" t="s">
        <v>416</v>
      </c>
      <c r="G1359" s="1" t="s">
        <v>236</v>
      </c>
      <c r="H1359" s="1">
        <v>2009</v>
      </c>
      <c r="I1359" s="60">
        <f>VLOOKUP(H1359,PROCV!E$33:F$44,2,0)</f>
        <v>1.6292670641140776</v>
      </c>
      <c r="J1359" s="71">
        <v>2000</v>
      </c>
      <c r="K1359" s="44">
        <f t="shared" si="21"/>
        <v>3258.5341282281552</v>
      </c>
    </row>
    <row r="1360" spans="1:11" s="43" customFormat="1" ht="19.7" customHeight="1" x14ac:dyDescent="0.25">
      <c r="A1360" s="43" t="s">
        <v>198</v>
      </c>
      <c r="B1360" s="1" t="s">
        <v>293</v>
      </c>
      <c r="C1360" s="1" t="s">
        <v>246</v>
      </c>
      <c r="D1360" s="1" t="s">
        <v>245</v>
      </c>
      <c r="E1360" s="45" t="str">
        <f>VLOOKUP(C1360,PROCV!E$50:G$126,3,0)</f>
        <v>Artes Cênicas e Espetáculos</v>
      </c>
      <c r="F1360" s="1" t="s">
        <v>416</v>
      </c>
      <c r="G1360" s="1" t="s">
        <v>236</v>
      </c>
      <c r="H1360" s="1">
        <v>2009</v>
      </c>
      <c r="I1360" s="60">
        <f>VLOOKUP(H1360,PROCV!E$33:F$44,2,0)</f>
        <v>1.6292670641140776</v>
      </c>
      <c r="J1360" s="71">
        <v>6000</v>
      </c>
      <c r="K1360" s="44">
        <f t="shared" si="21"/>
        <v>9775.6023846844655</v>
      </c>
    </row>
    <row r="1361" spans="1:11" s="43" customFormat="1" ht="19.7" customHeight="1" x14ac:dyDescent="0.25">
      <c r="A1361" s="43" t="s">
        <v>198</v>
      </c>
      <c r="B1361" s="1" t="s">
        <v>293</v>
      </c>
      <c r="C1361" s="1" t="s">
        <v>238</v>
      </c>
      <c r="D1361" s="1" t="s">
        <v>237</v>
      </c>
      <c r="E1361" s="45" t="str">
        <f>VLOOKUP(C1361,PROCV!E$50:G$126,3,0)</f>
        <v>Artes Cênicas e Espetáculos</v>
      </c>
      <c r="F1361" s="1" t="s">
        <v>416</v>
      </c>
      <c r="G1361" s="1" t="s">
        <v>236</v>
      </c>
      <c r="H1361" s="1">
        <v>2009</v>
      </c>
      <c r="I1361" s="60">
        <f>VLOOKUP(H1361,PROCV!E$33:F$44,2,0)</f>
        <v>1.6292670641140776</v>
      </c>
      <c r="J1361" s="71">
        <v>14239</v>
      </c>
      <c r="K1361" s="44">
        <f t="shared" si="21"/>
        <v>23199.13372592035</v>
      </c>
    </row>
    <row r="1362" spans="1:11" s="43" customFormat="1" ht="19.7" customHeight="1" x14ac:dyDescent="0.25">
      <c r="A1362" s="43" t="s">
        <v>198</v>
      </c>
      <c r="B1362" s="1" t="s">
        <v>293</v>
      </c>
      <c r="C1362" s="1" t="s">
        <v>238</v>
      </c>
      <c r="D1362" s="1" t="s">
        <v>237</v>
      </c>
      <c r="E1362" s="45" t="str">
        <f>VLOOKUP(C1362,PROCV!E$50:G$126,3,0)</f>
        <v>Artes Cênicas e Espetáculos</v>
      </c>
      <c r="F1362" s="1" t="s">
        <v>416</v>
      </c>
      <c r="G1362" s="1" t="s">
        <v>236</v>
      </c>
      <c r="H1362" s="1">
        <v>2009</v>
      </c>
      <c r="I1362" s="60">
        <f>VLOOKUP(H1362,PROCV!E$33:F$44,2,0)</f>
        <v>1.6292670641140776</v>
      </c>
      <c r="J1362" s="71">
        <v>3677</v>
      </c>
      <c r="K1362" s="44">
        <f t="shared" si="21"/>
        <v>5990.8149947474631</v>
      </c>
    </row>
    <row r="1363" spans="1:11" s="43" customFormat="1" ht="19.7" customHeight="1" x14ac:dyDescent="0.25">
      <c r="A1363" s="43" t="s">
        <v>198</v>
      </c>
      <c r="B1363" s="1" t="s">
        <v>293</v>
      </c>
      <c r="C1363" s="1" t="s">
        <v>238</v>
      </c>
      <c r="D1363" s="1" t="s">
        <v>237</v>
      </c>
      <c r="E1363" s="45" t="str">
        <f>VLOOKUP(C1363,PROCV!E$50:G$126,3,0)</f>
        <v>Artes Cênicas e Espetáculos</v>
      </c>
      <c r="F1363" s="1" t="s">
        <v>416</v>
      </c>
      <c r="G1363" s="1" t="s">
        <v>236</v>
      </c>
      <c r="H1363" s="1">
        <v>2009</v>
      </c>
      <c r="I1363" s="60">
        <f>VLOOKUP(H1363,PROCV!E$33:F$44,2,0)</f>
        <v>1.6292670641140776</v>
      </c>
      <c r="J1363" s="71">
        <v>4039</v>
      </c>
      <c r="K1363" s="44">
        <f t="shared" si="21"/>
        <v>6580.6096719567595</v>
      </c>
    </row>
    <row r="1364" spans="1:11" s="43" customFormat="1" ht="19.7" customHeight="1" x14ac:dyDescent="0.25">
      <c r="A1364" s="43" t="s">
        <v>198</v>
      </c>
      <c r="B1364" s="1" t="s">
        <v>293</v>
      </c>
      <c r="C1364" s="1" t="s">
        <v>238</v>
      </c>
      <c r="D1364" s="1" t="s">
        <v>237</v>
      </c>
      <c r="E1364" s="45" t="str">
        <f>VLOOKUP(C1364,PROCV!E$50:G$126,3,0)</f>
        <v>Artes Cênicas e Espetáculos</v>
      </c>
      <c r="F1364" s="1" t="s">
        <v>416</v>
      </c>
      <c r="G1364" s="1" t="s">
        <v>236</v>
      </c>
      <c r="H1364" s="1">
        <v>2009</v>
      </c>
      <c r="I1364" s="60">
        <f>VLOOKUP(H1364,PROCV!E$33:F$44,2,0)</f>
        <v>1.6292670641140776</v>
      </c>
      <c r="J1364" s="71">
        <v>54387</v>
      </c>
      <c r="K1364" s="44">
        <f t="shared" si="21"/>
        <v>88610.947815972337</v>
      </c>
    </row>
    <row r="1365" spans="1:11" s="43" customFormat="1" ht="19.7" customHeight="1" x14ac:dyDescent="0.25">
      <c r="A1365" s="43" t="s">
        <v>198</v>
      </c>
      <c r="B1365" s="1" t="s">
        <v>293</v>
      </c>
      <c r="C1365" s="1" t="s">
        <v>238</v>
      </c>
      <c r="D1365" s="1" t="s">
        <v>237</v>
      </c>
      <c r="E1365" s="45" t="str">
        <f>VLOOKUP(C1365,PROCV!E$50:G$126,3,0)</f>
        <v>Artes Cênicas e Espetáculos</v>
      </c>
      <c r="F1365" s="1" t="s">
        <v>416</v>
      </c>
      <c r="G1365" s="1" t="s">
        <v>236</v>
      </c>
      <c r="H1365" s="1">
        <v>2009</v>
      </c>
      <c r="I1365" s="60">
        <f>VLOOKUP(H1365,PROCV!E$33:F$44,2,0)</f>
        <v>1.6292670641140776</v>
      </c>
      <c r="J1365" s="71">
        <v>3000</v>
      </c>
      <c r="K1365" s="44">
        <f t="shared" si="21"/>
        <v>4887.8011923422328</v>
      </c>
    </row>
    <row r="1366" spans="1:11" s="43" customFormat="1" ht="19.7" customHeight="1" x14ac:dyDescent="0.25">
      <c r="A1366" s="43" t="s">
        <v>198</v>
      </c>
      <c r="B1366" s="1" t="s">
        <v>293</v>
      </c>
      <c r="C1366" s="1" t="s">
        <v>241</v>
      </c>
      <c r="D1366" s="1" t="s">
        <v>240</v>
      </c>
      <c r="E1366" s="45" t="str">
        <f>VLOOKUP(C1366,PROCV!E$50:G$126,3,0)</f>
        <v>Artes Cênicas e Espetáculos</v>
      </c>
      <c r="F1366" s="1" t="s">
        <v>416</v>
      </c>
      <c r="G1366" s="1" t="s">
        <v>236</v>
      </c>
      <c r="H1366" s="1">
        <v>2009</v>
      </c>
      <c r="I1366" s="60">
        <f>VLOOKUP(H1366,PROCV!E$33:F$44,2,0)</f>
        <v>1.6292670641140776</v>
      </c>
      <c r="J1366" s="71">
        <v>8706</v>
      </c>
      <c r="K1366" s="44">
        <f t="shared" si="21"/>
        <v>14184.39906017716</v>
      </c>
    </row>
    <row r="1367" spans="1:11" s="43" customFormat="1" ht="19.7" customHeight="1" x14ac:dyDescent="0.25">
      <c r="A1367" s="43" t="s">
        <v>198</v>
      </c>
      <c r="B1367" s="1" t="s">
        <v>293</v>
      </c>
      <c r="C1367" s="1" t="s">
        <v>241</v>
      </c>
      <c r="D1367" s="1" t="s">
        <v>240</v>
      </c>
      <c r="E1367" s="45" t="str">
        <f>VLOOKUP(C1367,PROCV!E$50:G$126,3,0)</f>
        <v>Artes Cênicas e Espetáculos</v>
      </c>
      <c r="F1367" s="1" t="s">
        <v>416</v>
      </c>
      <c r="G1367" s="1" t="s">
        <v>236</v>
      </c>
      <c r="H1367" s="1">
        <v>2009</v>
      </c>
      <c r="I1367" s="60">
        <f>VLOOKUP(H1367,PROCV!E$33:F$44,2,0)</f>
        <v>1.6292670641140776</v>
      </c>
      <c r="J1367" s="71">
        <v>38431</v>
      </c>
      <c r="K1367" s="44">
        <f t="shared" si="21"/>
        <v>62614.362540968119</v>
      </c>
    </row>
    <row r="1368" spans="1:11" s="43" customFormat="1" ht="19.7" customHeight="1" x14ac:dyDescent="0.25">
      <c r="A1368" s="43" t="s">
        <v>198</v>
      </c>
      <c r="B1368" s="1" t="s">
        <v>293</v>
      </c>
      <c r="C1368" s="1" t="s">
        <v>241</v>
      </c>
      <c r="D1368" s="1" t="s">
        <v>240</v>
      </c>
      <c r="E1368" s="45" t="str">
        <f>VLOOKUP(C1368,PROCV!E$50:G$126,3,0)</f>
        <v>Artes Cênicas e Espetáculos</v>
      </c>
      <c r="F1368" s="1" t="s">
        <v>416</v>
      </c>
      <c r="G1368" s="1" t="s">
        <v>236</v>
      </c>
      <c r="H1368" s="1">
        <v>2009</v>
      </c>
      <c r="I1368" s="60">
        <f>VLOOKUP(H1368,PROCV!E$33:F$44,2,0)</f>
        <v>1.6292670641140776</v>
      </c>
      <c r="J1368" s="71">
        <v>5544</v>
      </c>
      <c r="K1368" s="44">
        <f t="shared" si="21"/>
        <v>9032.6566034484458</v>
      </c>
    </row>
    <row r="1369" spans="1:11" s="43" customFormat="1" ht="19.7" customHeight="1" x14ac:dyDescent="0.25">
      <c r="A1369" s="43" t="s">
        <v>198</v>
      </c>
      <c r="B1369" s="1" t="s">
        <v>293</v>
      </c>
      <c r="C1369" s="1" t="s">
        <v>241</v>
      </c>
      <c r="D1369" s="1" t="s">
        <v>240</v>
      </c>
      <c r="E1369" s="45" t="str">
        <f>VLOOKUP(C1369,PROCV!E$50:G$126,3,0)</f>
        <v>Artes Cênicas e Espetáculos</v>
      </c>
      <c r="F1369" s="1" t="s">
        <v>416</v>
      </c>
      <c r="G1369" s="1" t="s">
        <v>236</v>
      </c>
      <c r="H1369" s="1">
        <v>2009</v>
      </c>
      <c r="I1369" s="60">
        <f>VLOOKUP(H1369,PROCV!E$33:F$44,2,0)</f>
        <v>1.6292670641140776</v>
      </c>
      <c r="J1369" s="71">
        <v>12964</v>
      </c>
      <c r="K1369" s="44">
        <f t="shared" si="21"/>
        <v>21121.818219174904</v>
      </c>
    </row>
    <row r="1370" spans="1:11" s="43" customFormat="1" ht="19.7" customHeight="1" x14ac:dyDescent="0.25">
      <c r="A1370" s="43" t="s">
        <v>198</v>
      </c>
      <c r="B1370" s="1" t="s">
        <v>293</v>
      </c>
      <c r="C1370" s="1" t="s">
        <v>241</v>
      </c>
      <c r="D1370" s="1" t="s">
        <v>240</v>
      </c>
      <c r="E1370" s="45" t="str">
        <f>VLOOKUP(C1370,PROCV!E$50:G$126,3,0)</f>
        <v>Artes Cênicas e Espetáculos</v>
      </c>
      <c r="F1370" s="1" t="s">
        <v>416</v>
      </c>
      <c r="G1370" s="1" t="s">
        <v>236</v>
      </c>
      <c r="H1370" s="1">
        <v>2009</v>
      </c>
      <c r="I1370" s="60">
        <f>VLOOKUP(H1370,PROCV!E$33:F$44,2,0)</f>
        <v>1.6292670641140776</v>
      </c>
      <c r="J1370" s="71">
        <v>34568</v>
      </c>
      <c r="K1370" s="44">
        <f t="shared" si="21"/>
        <v>56320.503872295434</v>
      </c>
    </row>
    <row r="1371" spans="1:11" s="43" customFormat="1" ht="19.7" customHeight="1" x14ac:dyDescent="0.25">
      <c r="A1371" s="43" t="s">
        <v>198</v>
      </c>
      <c r="B1371" s="1" t="s">
        <v>293</v>
      </c>
      <c r="C1371" s="1" t="s">
        <v>241</v>
      </c>
      <c r="D1371" s="1" t="s">
        <v>240</v>
      </c>
      <c r="E1371" s="45" t="str">
        <f>VLOOKUP(C1371,PROCV!E$50:G$126,3,0)</f>
        <v>Artes Cênicas e Espetáculos</v>
      </c>
      <c r="F1371" s="1" t="s">
        <v>416</v>
      </c>
      <c r="G1371" s="1" t="s">
        <v>236</v>
      </c>
      <c r="H1371" s="1">
        <v>2009</v>
      </c>
      <c r="I1371" s="60">
        <f>VLOOKUP(H1371,PROCV!E$33:F$44,2,0)</f>
        <v>1.6292670641140776</v>
      </c>
      <c r="J1371" s="71">
        <v>2500</v>
      </c>
      <c r="K1371" s="44">
        <f t="shared" si="21"/>
        <v>4073.167660285194</v>
      </c>
    </row>
    <row r="1372" spans="1:11" s="43" customFormat="1" ht="19.7" customHeight="1" x14ac:dyDescent="0.25">
      <c r="A1372" s="43" t="s">
        <v>198</v>
      </c>
      <c r="B1372" s="1" t="s">
        <v>293</v>
      </c>
      <c r="C1372" s="1" t="s">
        <v>330</v>
      </c>
      <c r="D1372" s="1" t="s">
        <v>329</v>
      </c>
      <c r="E1372" s="45" t="str">
        <f>VLOOKUP(C1372,PROCV!E$50:G$126,3,0)</f>
        <v>Educação e Criação em Artes</v>
      </c>
      <c r="F1372" s="1" t="s">
        <v>416</v>
      </c>
      <c r="G1372" s="1" t="s">
        <v>236</v>
      </c>
      <c r="H1372" s="1">
        <v>2009</v>
      </c>
      <c r="I1372" s="60">
        <f>VLOOKUP(H1372,PROCV!E$33:F$44,2,0)</f>
        <v>1.6292670641140776</v>
      </c>
      <c r="J1372" s="71">
        <v>8000</v>
      </c>
      <c r="K1372" s="44">
        <f t="shared" si="21"/>
        <v>13034.136512912621</v>
      </c>
    </row>
    <row r="1373" spans="1:11" s="43" customFormat="1" ht="19.7" customHeight="1" x14ac:dyDescent="0.25">
      <c r="A1373" s="43" t="s">
        <v>198</v>
      </c>
      <c r="B1373" s="1" t="s">
        <v>293</v>
      </c>
      <c r="C1373" s="1" t="s">
        <v>344</v>
      </c>
      <c r="D1373" s="1" t="s">
        <v>343</v>
      </c>
      <c r="E1373" s="45" t="str">
        <f>VLOOKUP(C1373,PROCV!E$50:G$126,3,0)</f>
        <v>Artes Cênicas e Espetáculos</v>
      </c>
      <c r="F1373" s="1" t="s">
        <v>416</v>
      </c>
      <c r="G1373" s="1" t="s">
        <v>236</v>
      </c>
      <c r="H1373" s="1">
        <v>2009</v>
      </c>
      <c r="I1373" s="60">
        <f>VLOOKUP(H1373,PROCV!E$33:F$44,2,0)</f>
        <v>1.6292670641140776</v>
      </c>
      <c r="J1373" s="71">
        <v>5000</v>
      </c>
      <c r="K1373" s="44">
        <f t="shared" si="21"/>
        <v>8146.3353205703879</v>
      </c>
    </row>
    <row r="1374" spans="1:11" s="43" customFormat="1" ht="19.7" customHeight="1" x14ac:dyDescent="0.25">
      <c r="A1374" s="43" t="s">
        <v>198</v>
      </c>
      <c r="B1374" s="1" t="s">
        <v>293</v>
      </c>
      <c r="C1374" s="1" t="s">
        <v>313</v>
      </c>
      <c r="D1374" s="1" t="s">
        <v>312</v>
      </c>
      <c r="E1374" s="45" t="str">
        <f>VLOOKUP(C1374,PROCV!E$50:G$126,3,0)</f>
        <v>Patrimônio</v>
      </c>
      <c r="F1374" s="1" t="s">
        <v>415</v>
      </c>
      <c r="G1374" s="1" t="s">
        <v>265</v>
      </c>
      <c r="H1374" s="1">
        <v>2009</v>
      </c>
      <c r="I1374" s="60">
        <f>VLOOKUP(H1374,PROCV!E$33:F$44,2,0)</f>
        <v>1.6292670641140776</v>
      </c>
      <c r="J1374" s="71">
        <v>25828</v>
      </c>
      <c r="K1374" s="44">
        <f t="shared" si="21"/>
        <v>42080.709731938397</v>
      </c>
    </row>
    <row r="1375" spans="1:11" s="43" customFormat="1" ht="19.7" customHeight="1" x14ac:dyDescent="0.25">
      <c r="A1375" s="43" t="s">
        <v>198</v>
      </c>
      <c r="B1375" s="1" t="s">
        <v>293</v>
      </c>
      <c r="C1375" s="1" t="s">
        <v>326</v>
      </c>
      <c r="D1375" s="1" t="s">
        <v>325</v>
      </c>
      <c r="E1375" s="45" t="str">
        <f>VLOOKUP(C1375,PROCV!E$50:G$126,3,0)</f>
        <v>NA</v>
      </c>
      <c r="F1375" s="1" t="s">
        <v>415</v>
      </c>
      <c r="G1375" s="1" t="s">
        <v>265</v>
      </c>
      <c r="H1375" s="1">
        <v>2009</v>
      </c>
      <c r="I1375" s="60">
        <f>VLOOKUP(H1375,PROCV!E$33:F$44,2,0)</f>
        <v>1.6292670641140776</v>
      </c>
      <c r="J1375" s="71">
        <v>1500000</v>
      </c>
      <c r="K1375" s="44">
        <f t="shared" si="21"/>
        <v>2443900.5961711165</v>
      </c>
    </row>
    <row r="1376" spans="1:11" s="43" customFormat="1" ht="19.7" customHeight="1" x14ac:dyDescent="0.25">
      <c r="A1376" s="43" t="s">
        <v>198</v>
      </c>
      <c r="B1376" s="1" t="s">
        <v>293</v>
      </c>
      <c r="C1376" s="1" t="s">
        <v>326</v>
      </c>
      <c r="D1376" s="1" t="s">
        <v>325</v>
      </c>
      <c r="E1376" s="45" t="str">
        <f>VLOOKUP(C1376,PROCV!E$50:G$126,3,0)</f>
        <v>NA</v>
      </c>
      <c r="F1376" s="1" t="s">
        <v>415</v>
      </c>
      <c r="G1376" s="1" t="s">
        <v>265</v>
      </c>
      <c r="H1376" s="1">
        <v>2009</v>
      </c>
      <c r="I1376" s="60">
        <f>VLOOKUP(H1376,PROCV!E$33:F$44,2,0)</f>
        <v>1.6292670641140776</v>
      </c>
      <c r="J1376" s="71">
        <v>300000</v>
      </c>
      <c r="K1376" s="44">
        <f t="shared" si="21"/>
        <v>488780.11923422327</v>
      </c>
    </row>
    <row r="1377" spans="1:11" s="43" customFormat="1" ht="19.7" customHeight="1" x14ac:dyDescent="0.25">
      <c r="A1377" s="43" t="s">
        <v>200</v>
      </c>
      <c r="B1377" s="1" t="s">
        <v>293</v>
      </c>
      <c r="C1377" s="1" t="s">
        <v>309</v>
      </c>
      <c r="D1377" s="1" t="s">
        <v>308</v>
      </c>
      <c r="E1377" s="45" t="str">
        <f>VLOOKUP(C1377,PROCV!E$50:G$126,3,0)</f>
        <v>NA</v>
      </c>
      <c r="F1377" s="1" t="s">
        <v>416</v>
      </c>
      <c r="G1377" s="1" t="s">
        <v>236</v>
      </c>
      <c r="H1377" s="1">
        <v>2009</v>
      </c>
      <c r="I1377" s="60">
        <f>VLOOKUP(H1377,PROCV!E$33:F$44,2,0)</f>
        <v>1.6292670641140776</v>
      </c>
      <c r="J1377" s="71">
        <v>7160</v>
      </c>
      <c r="K1377" s="44">
        <f t="shared" si="21"/>
        <v>11665.552179056796</v>
      </c>
    </row>
    <row r="1378" spans="1:11" s="43" customFormat="1" ht="19.7" customHeight="1" x14ac:dyDescent="0.25">
      <c r="A1378" s="43" t="s">
        <v>200</v>
      </c>
      <c r="B1378" s="1" t="s">
        <v>293</v>
      </c>
      <c r="C1378" s="1" t="s">
        <v>309</v>
      </c>
      <c r="D1378" s="1" t="s">
        <v>308</v>
      </c>
      <c r="E1378" s="45" t="str">
        <f>VLOOKUP(C1378,PROCV!E$50:G$126,3,0)</f>
        <v>NA</v>
      </c>
      <c r="F1378" s="1" t="s">
        <v>416</v>
      </c>
      <c r="G1378" s="1" t="s">
        <v>236</v>
      </c>
      <c r="H1378" s="1">
        <v>2009</v>
      </c>
      <c r="I1378" s="60">
        <f>VLOOKUP(H1378,PROCV!E$33:F$44,2,0)</f>
        <v>1.6292670641140776</v>
      </c>
      <c r="J1378" s="71">
        <v>6997</v>
      </c>
      <c r="K1378" s="44">
        <f t="shared" si="21"/>
        <v>11399.981647606201</v>
      </c>
    </row>
    <row r="1379" spans="1:11" s="43" customFormat="1" ht="19.7" customHeight="1" x14ac:dyDescent="0.25">
      <c r="A1379" s="43" t="s">
        <v>200</v>
      </c>
      <c r="B1379" s="1" t="s">
        <v>293</v>
      </c>
      <c r="C1379" s="1" t="s">
        <v>291</v>
      </c>
      <c r="D1379" s="1" t="s">
        <v>290</v>
      </c>
      <c r="E1379" s="45" t="str">
        <f>VLOOKUP(C1379,PROCV!E$50:G$126,3,0)</f>
        <v>NA</v>
      </c>
      <c r="F1379" s="1" t="s">
        <v>416</v>
      </c>
      <c r="G1379" s="1" t="s">
        <v>236</v>
      </c>
      <c r="H1379" s="1">
        <v>2009</v>
      </c>
      <c r="I1379" s="60">
        <f>VLOOKUP(H1379,PROCV!E$33:F$44,2,0)</f>
        <v>1.6292670641140776</v>
      </c>
      <c r="J1379" s="71">
        <v>289000</v>
      </c>
      <c r="K1379" s="44">
        <f t="shared" si="21"/>
        <v>470858.18152896845</v>
      </c>
    </row>
    <row r="1380" spans="1:11" s="43" customFormat="1" ht="19.7" customHeight="1" x14ac:dyDescent="0.25">
      <c r="A1380" s="43" t="s">
        <v>200</v>
      </c>
      <c r="B1380" s="1" t="s">
        <v>293</v>
      </c>
      <c r="C1380" s="1" t="s">
        <v>291</v>
      </c>
      <c r="D1380" s="1" t="s">
        <v>290</v>
      </c>
      <c r="E1380" s="45" t="str">
        <f>VLOOKUP(C1380,PROCV!E$50:G$126,3,0)</f>
        <v>NA</v>
      </c>
      <c r="F1380" s="1" t="s">
        <v>416</v>
      </c>
      <c r="G1380" s="1" t="s">
        <v>236</v>
      </c>
      <c r="H1380" s="1">
        <v>2009</v>
      </c>
      <c r="I1380" s="60">
        <f>VLOOKUP(H1380,PROCV!E$33:F$44,2,0)</f>
        <v>1.6292670641140776</v>
      </c>
      <c r="J1380" s="71">
        <v>41257</v>
      </c>
      <c r="K1380" s="44">
        <f t="shared" si="21"/>
        <v>67218.671264154502</v>
      </c>
    </row>
    <row r="1381" spans="1:11" s="43" customFormat="1" ht="19.7" customHeight="1" x14ac:dyDescent="0.25">
      <c r="A1381" s="43" t="s">
        <v>200</v>
      </c>
      <c r="B1381" s="1" t="s">
        <v>293</v>
      </c>
      <c r="C1381" s="1" t="s">
        <v>291</v>
      </c>
      <c r="D1381" s="1" t="s">
        <v>290</v>
      </c>
      <c r="E1381" s="45" t="str">
        <f>VLOOKUP(C1381,PROCV!E$50:G$126,3,0)</f>
        <v>NA</v>
      </c>
      <c r="F1381" s="1" t="s">
        <v>416</v>
      </c>
      <c r="G1381" s="1" t="s">
        <v>236</v>
      </c>
      <c r="H1381" s="1">
        <v>2009</v>
      </c>
      <c r="I1381" s="60">
        <f>VLOOKUP(H1381,PROCV!E$33:F$44,2,0)</f>
        <v>1.6292670641140776</v>
      </c>
      <c r="J1381" s="71">
        <v>65130</v>
      </c>
      <c r="K1381" s="44">
        <f t="shared" si="21"/>
        <v>106114.16388574988</v>
      </c>
    </row>
    <row r="1382" spans="1:11" s="43" customFormat="1" ht="19.7" customHeight="1" x14ac:dyDescent="0.25">
      <c r="A1382" s="43" t="s">
        <v>200</v>
      </c>
      <c r="B1382" s="1" t="s">
        <v>293</v>
      </c>
      <c r="C1382" s="1" t="s">
        <v>320</v>
      </c>
      <c r="D1382" s="1" t="s">
        <v>319</v>
      </c>
      <c r="E1382" s="45" t="str">
        <f>VLOOKUP(C1382,PROCV!E$50:G$126,3,0)</f>
        <v>Música</v>
      </c>
      <c r="F1382" s="1" t="s">
        <v>416</v>
      </c>
      <c r="G1382" s="1" t="s">
        <v>236</v>
      </c>
      <c r="H1382" s="1">
        <v>2009</v>
      </c>
      <c r="I1382" s="60">
        <f>VLOOKUP(H1382,PROCV!E$33:F$44,2,0)</f>
        <v>1.6292670641140776</v>
      </c>
      <c r="J1382" s="71">
        <v>9154</v>
      </c>
      <c r="K1382" s="44">
        <f t="shared" si="21"/>
        <v>14914.310704900267</v>
      </c>
    </row>
    <row r="1383" spans="1:11" s="43" customFormat="1" ht="19.7" customHeight="1" x14ac:dyDescent="0.25">
      <c r="A1383" s="43" t="s">
        <v>200</v>
      </c>
      <c r="B1383" s="1" t="s">
        <v>293</v>
      </c>
      <c r="C1383" s="1" t="s">
        <v>289</v>
      </c>
      <c r="D1383" s="1" t="s">
        <v>288</v>
      </c>
      <c r="E1383" s="45" t="str">
        <f>VLOOKUP(C1383,PROCV!E$50:G$126,3,0)</f>
        <v>Editorial</v>
      </c>
      <c r="F1383" s="1" t="s">
        <v>416</v>
      </c>
      <c r="G1383" s="1" t="s">
        <v>236</v>
      </c>
      <c r="H1383" s="1">
        <v>2009</v>
      </c>
      <c r="I1383" s="60">
        <f>VLOOKUP(H1383,PROCV!E$33:F$44,2,0)</f>
        <v>1.6292670641140776</v>
      </c>
      <c r="J1383" s="71">
        <v>737084</v>
      </c>
      <c r="K1383" s="44">
        <f t="shared" si="21"/>
        <v>1200906.6846854608</v>
      </c>
    </row>
    <row r="1384" spans="1:11" s="43" customFormat="1" ht="19.7" customHeight="1" x14ac:dyDescent="0.25">
      <c r="A1384" s="43" t="s">
        <v>200</v>
      </c>
      <c r="B1384" s="1" t="s">
        <v>293</v>
      </c>
      <c r="C1384" s="1" t="s">
        <v>289</v>
      </c>
      <c r="D1384" s="1" t="s">
        <v>288</v>
      </c>
      <c r="E1384" s="45" t="str">
        <f>VLOOKUP(C1384,PROCV!E$50:G$126,3,0)</f>
        <v>Editorial</v>
      </c>
      <c r="F1384" s="1" t="s">
        <v>416</v>
      </c>
      <c r="G1384" s="1" t="s">
        <v>236</v>
      </c>
      <c r="H1384" s="1">
        <v>2009</v>
      </c>
      <c r="I1384" s="60">
        <f>VLOOKUP(H1384,PROCV!E$33:F$44,2,0)</f>
        <v>1.6292670641140776</v>
      </c>
      <c r="J1384" s="71">
        <v>127183</v>
      </c>
      <c r="K1384" s="44">
        <f t="shared" si="21"/>
        <v>207215.07301522073</v>
      </c>
    </row>
    <row r="1385" spans="1:11" s="43" customFormat="1" ht="19.7" customHeight="1" x14ac:dyDescent="0.25">
      <c r="A1385" s="43" t="s">
        <v>200</v>
      </c>
      <c r="B1385" s="1" t="s">
        <v>293</v>
      </c>
      <c r="C1385" s="1" t="s">
        <v>299</v>
      </c>
      <c r="D1385" s="1" t="s">
        <v>298</v>
      </c>
      <c r="E1385" s="45" t="str">
        <f>VLOOKUP(C1385,PROCV!E$50:G$126,3,0)</f>
        <v>NA</v>
      </c>
      <c r="F1385" s="1" t="s">
        <v>416</v>
      </c>
      <c r="G1385" s="1" t="s">
        <v>236</v>
      </c>
      <c r="H1385" s="1">
        <v>2009</v>
      </c>
      <c r="I1385" s="60">
        <f>VLOOKUP(H1385,PROCV!E$33:F$44,2,0)</f>
        <v>1.6292670641140776</v>
      </c>
      <c r="J1385" s="71">
        <v>14507</v>
      </c>
      <c r="K1385" s="44">
        <f t="shared" si="21"/>
        <v>23635.777299102923</v>
      </c>
    </row>
    <row r="1386" spans="1:11" s="43" customFormat="1" ht="19.7" customHeight="1" x14ac:dyDescent="0.25">
      <c r="A1386" s="43" t="s">
        <v>200</v>
      </c>
      <c r="B1386" s="1" t="s">
        <v>293</v>
      </c>
      <c r="C1386" s="1" t="s">
        <v>299</v>
      </c>
      <c r="D1386" s="1" t="s">
        <v>298</v>
      </c>
      <c r="E1386" s="45" t="str">
        <f>VLOOKUP(C1386,PROCV!E$50:G$126,3,0)</f>
        <v>NA</v>
      </c>
      <c r="F1386" s="1" t="s">
        <v>416</v>
      </c>
      <c r="G1386" s="1" t="s">
        <v>236</v>
      </c>
      <c r="H1386" s="1">
        <v>2009</v>
      </c>
      <c r="I1386" s="60">
        <f>VLOOKUP(H1386,PROCV!E$33:F$44,2,0)</f>
        <v>1.6292670641140776</v>
      </c>
      <c r="J1386" s="71">
        <v>11043</v>
      </c>
      <c r="K1386" s="44">
        <f t="shared" si="21"/>
        <v>17991.996189011759</v>
      </c>
    </row>
    <row r="1387" spans="1:11" s="43" customFormat="1" ht="19.7" customHeight="1" x14ac:dyDescent="0.25">
      <c r="A1387" s="43" t="s">
        <v>200</v>
      </c>
      <c r="B1387" s="1" t="s">
        <v>293</v>
      </c>
      <c r="C1387" s="1" t="s">
        <v>299</v>
      </c>
      <c r="D1387" s="1" t="s">
        <v>298</v>
      </c>
      <c r="E1387" s="45" t="str">
        <f>VLOOKUP(C1387,PROCV!E$50:G$126,3,0)</f>
        <v>NA</v>
      </c>
      <c r="F1387" s="1" t="s">
        <v>416</v>
      </c>
      <c r="G1387" s="1" t="s">
        <v>236</v>
      </c>
      <c r="H1387" s="1">
        <v>2009</v>
      </c>
      <c r="I1387" s="60">
        <f>VLOOKUP(H1387,PROCV!E$33:F$44,2,0)</f>
        <v>1.6292670641140776</v>
      </c>
      <c r="J1387" s="71">
        <v>38957</v>
      </c>
      <c r="K1387" s="44">
        <f t="shared" si="21"/>
        <v>63471.35701669212</v>
      </c>
    </row>
    <row r="1388" spans="1:11" s="43" customFormat="1" ht="19.7" customHeight="1" x14ac:dyDescent="0.25">
      <c r="A1388" s="43" t="s">
        <v>200</v>
      </c>
      <c r="B1388" s="1" t="s">
        <v>293</v>
      </c>
      <c r="C1388" s="1" t="s">
        <v>299</v>
      </c>
      <c r="D1388" s="1" t="s">
        <v>298</v>
      </c>
      <c r="E1388" s="45" t="str">
        <f>VLOOKUP(C1388,PROCV!E$50:G$126,3,0)</f>
        <v>NA</v>
      </c>
      <c r="F1388" s="1" t="s">
        <v>416</v>
      </c>
      <c r="G1388" s="1" t="s">
        <v>236</v>
      </c>
      <c r="H1388" s="1">
        <v>2009</v>
      </c>
      <c r="I1388" s="60">
        <f>VLOOKUP(H1388,PROCV!E$33:F$44,2,0)</f>
        <v>1.6292670641140776</v>
      </c>
      <c r="J1388" s="71">
        <v>21701</v>
      </c>
      <c r="K1388" s="44">
        <f t="shared" si="21"/>
        <v>35356.7245583396</v>
      </c>
    </row>
    <row r="1389" spans="1:11" s="43" customFormat="1" ht="19.7" customHeight="1" x14ac:dyDescent="0.25">
      <c r="A1389" s="43" t="s">
        <v>200</v>
      </c>
      <c r="B1389" s="1" t="s">
        <v>293</v>
      </c>
      <c r="C1389" s="1" t="s">
        <v>287</v>
      </c>
      <c r="D1389" s="1" t="s">
        <v>286</v>
      </c>
      <c r="E1389" s="45" t="str">
        <f>VLOOKUP(C1389,PROCV!E$50:G$126,3,0)</f>
        <v>Música</v>
      </c>
      <c r="F1389" s="1" t="s">
        <v>416</v>
      </c>
      <c r="G1389" s="1" t="s">
        <v>236</v>
      </c>
      <c r="H1389" s="1">
        <v>2009</v>
      </c>
      <c r="I1389" s="60">
        <f>VLOOKUP(H1389,PROCV!E$33:F$44,2,0)</f>
        <v>1.6292670641140776</v>
      </c>
      <c r="J1389" s="71">
        <v>4652</v>
      </c>
      <c r="K1389" s="44">
        <f t="shared" si="21"/>
        <v>7579.350382258689</v>
      </c>
    </row>
    <row r="1390" spans="1:11" s="43" customFormat="1" ht="19.7" customHeight="1" x14ac:dyDescent="0.25">
      <c r="A1390" s="43" t="s">
        <v>200</v>
      </c>
      <c r="B1390" s="1" t="s">
        <v>293</v>
      </c>
      <c r="C1390" s="1" t="s">
        <v>287</v>
      </c>
      <c r="D1390" s="1" t="s">
        <v>286</v>
      </c>
      <c r="E1390" s="45" t="str">
        <f>VLOOKUP(C1390,PROCV!E$50:G$126,3,0)</f>
        <v>Música</v>
      </c>
      <c r="F1390" s="1" t="s">
        <v>416</v>
      </c>
      <c r="G1390" s="1" t="s">
        <v>236</v>
      </c>
      <c r="H1390" s="1">
        <v>2009</v>
      </c>
      <c r="I1390" s="60">
        <f>VLOOKUP(H1390,PROCV!E$33:F$44,2,0)</f>
        <v>1.6292670641140776</v>
      </c>
      <c r="J1390" s="71">
        <v>8460</v>
      </c>
      <c r="K1390" s="44">
        <f t="shared" si="21"/>
        <v>13783.599362405097</v>
      </c>
    </row>
    <row r="1391" spans="1:11" s="43" customFormat="1" ht="19.7" customHeight="1" x14ac:dyDescent="0.25">
      <c r="A1391" s="43" t="s">
        <v>200</v>
      </c>
      <c r="B1391" s="1" t="s">
        <v>293</v>
      </c>
      <c r="C1391" s="1" t="s">
        <v>287</v>
      </c>
      <c r="D1391" s="1" t="s">
        <v>286</v>
      </c>
      <c r="E1391" s="45" t="str">
        <f>VLOOKUP(C1391,PROCV!E$50:G$126,3,0)</f>
        <v>Música</v>
      </c>
      <c r="F1391" s="1" t="s">
        <v>416</v>
      </c>
      <c r="G1391" s="1" t="s">
        <v>236</v>
      </c>
      <c r="H1391" s="1">
        <v>2009</v>
      </c>
      <c r="I1391" s="60">
        <f>VLOOKUP(H1391,PROCV!E$33:F$44,2,0)</f>
        <v>1.6292670641140776</v>
      </c>
      <c r="J1391" s="71">
        <v>9893</v>
      </c>
      <c r="K1391" s="44">
        <f t="shared" si="21"/>
        <v>16118.33906528057</v>
      </c>
    </row>
    <row r="1392" spans="1:11" s="43" customFormat="1" ht="19.7" customHeight="1" x14ac:dyDescent="0.25">
      <c r="A1392" s="43" t="s">
        <v>200</v>
      </c>
      <c r="B1392" s="1" t="s">
        <v>293</v>
      </c>
      <c r="C1392" s="1" t="s">
        <v>287</v>
      </c>
      <c r="D1392" s="1" t="s">
        <v>286</v>
      </c>
      <c r="E1392" s="45" t="str">
        <f>VLOOKUP(C1392,PROCV!E$50:G$126,3,0)</f>
        <v>Música</v>
      </c>
      <c r="F1392" s="1" t="s">
        <v>416</v>
      </c>
      <c r="G1392" s="1" t="s">
        <v>236</v>
      </c>
      <c r="H1392" s="1">
        <v>2009</v>
      </c>
      <c r="I1392" s="60">
        <f>VLOOKUP(H1392,PROCV!E$33:F$44,2,0)</f>
        <v>1.6292670641140776</v>
      </c>
      <c r="J1392" s="71">
        <v>5079</v>
      </c>
      <c r="K1392" s="44">
        <f t="shared" si="21"/>
        <v>8275.0474186354004</v>
      </c>
    </row>
    <row r="1393" spans="1:11" s="43" customFormat="1" ht="19.7" customHeight="1" x14ac:dyDescent="0.25">
      <c r="A1393" s="43" t="s">
        <v>200</v>
      </c>
      <c r="B1393" s="1" t="s">
        <v>293</v>
      </c>
      <c r="C1393" s="1" t="s">
        <v>285</v>
      </c>
      <c r="D1393" s="1" t="s">
        <v>284</v>
      </c>
      <c r="E1393" s="45" t="str">
        <f>VLOOKUP(C1393,PROCV!E$50:G$126,3,0)</f>
        <v>Editorial</v>
      </c>
      <c r="F1393" s="1" t="s">
        <v>416</v>
      </c>
      <c r="G1393" s="1" t="s">
        <v>236</v>
      </c>
      <c r="H1393" s="1">
        <v>2009</v>
      </c>
      <c r="I1393" s="60">
        <f>VLOOKUP(H1393,PROCV!E$33:F$44,2,0)</f>
        <v>1.6292670641140776</v>
      </c>
      <c r="J1393" s="71">
        <v>3929</v>
      </c>
      <c r="K1393" s="44">
        <f t="shared" si="21"/>
        <v>6401.3902949042113</v>
      </c>
    </row>
    <row r="1394" spans="1:11" s="43" customFormat="1" ht="19.7" customHeight="1" x14ac:dyDescent="0.25">
      <c r="A1394" s="43" t="s">
        <v>200</v>
      </c>
      <c r="B1394" s="1" t="s">
        <v>293</v>
      </c>
      <c r="C1394" s="1" t="s">
        <v>285</v>
      </c>
      <c r="D1394" s="1" t="s">
        <v>284</v>
      </c>
      <c r="E1394" s="45" t="str">
        <f>VLOOKUP(C1394,PROCV!E$50:G$126,3,0)</f>
        <v>Editorial</v>
      </c>
      <c r="F1394" s="1" t="s">
        <v>416</v>
      </c>
      <c r="G1394" s="1" t="s">
        <v>236</v>
      </c>
      <c r="H1394" s="1">
        <v>2009</v>
      </c>
      <c r="I1394" s="60">
        <f>VLOOKUP(H1394,PROCV!E$33:F$44,2,0)</f>
        <v>1.6292670641140776</v>
      </c>
      <c r="J1394" s="71">
        <v>5972</v>
      </c>
      <c r="K1394" s="44">
        <f t="shared" si="21"/>
        <v>9729.9829068892723</v>
      </c>
    </row>
    <row r="1395" spans="1:11" s="43" customFormat="1" ht="19.7" customHeight="1" x14ac:dyDescent="0.25">
      <c r="A1395" s="43" t="s">
        <v>200</v>
      </c>
      <c r="B1395" s="1" t="s">
        <v>293</v>
      </c>
      <c r="C1395" s="1" t="s">
        <v>285</v>
      </c>
      <c r="D1395" s="1" t="s">
        <v>284</v>
      </c>
      <c r="E1395" s="45" t="str">
        <f>VLOOKUP(C1395,PROCV!E$50:G$126,3,0)</f>
        <v>Editorial</v>
      </c>
      <c r="F1395" s="1" t="s">
        <v>416</v>
      </c>
      <c r="G1395" s="1" t="s">
        <v>236</v>
      </c>
      <c r="H1395" s="1">
        <v>2009</v>
      </c>
      <c r="I1395" s="60">
        <f>VLOOKUP(H1395,PROCV!E$33:F$44,2,0)</f>
        <v>1.6292670641140776</v>
      </c>
      <c r="J1395" s="71">
        <v>21286</v>
      </c>
      <c r="K1395" s="44">
        <f t="shared" si="21"/>
        <v>34680.578726732259</v>
      </c>
    </row>
    <row r="1396" spans="1:11" s="43" customFormat="1" ht="19.7" customHeight="1" x14ac:dyDescent="0.25">
      <c r="A1396" s="43" t="s">
        <v>200</v>
      </c>
      <c r="B1396" s="1" t="s">
        <v>293</v>
      </c>
      <c r="C1396" s="1" t="s">
        <v>285</v>
      </c>
      <c r="D1396" s="1" t="s">
        <v>284</v>
      </c>
      <c r="E1396" s="45" t="str">
        <f>VLOOKUP(C1396,PROCV!E$50:G$126,3,0)</f>
        <v>Editorial</v>
      </c>
      <c r="F1396" s="1" t="s">
        <v>416</v>
      </c>
      <c r="G1396" s="1" t="s">
        <v>236</v>
      </c>
      <c r="H1396" s="1">
        <v>2009</v>
      </c>
      <c r="I1396" s="60">
        <f>VLOOKUP(H1396,PROCV!E$33:F$44,2,0)</f>
        <v>1.6292670641140776</v>
      </c>
      <c r="J1396" s="71">
        <v>34614</v>
      </c>
      <c r="K1396" s="44">
        <f t="shared" si="21"/>
        <v>56395.450157244682</v>
      </c>
    </row>
    <row r="1397" spans="1:11" s="43" customFormat="1" ht="19.7" customHeight="1" x14ac:dyDescent="0.25">
      <c r="A1397" s="43" t="s">
        <v>200</v>
      </c>
      <c r="B1397" s="1" t="s">
        <v>293</v>
      </c>
      <c r="C1397" s="1" t="s">
        <v>283</v>
      </c>
      <c r="D1397" s="1" t="s">
        <v>282</v>
      </c>
      <c r="E1397" s="45" t="str">
        <f>VLOOKUP(C1397,PROCV!E$50:G$126,3,0)</f>
        <v>Editorial</v>
      </c>
      <c r="F1397" s="1" t="s">
        <v>416</v>
      </c>
      <c r="G1397" s="1" t="s">
        <v>236</v>
      </c>
      <c r="H1397" s="1">
        <v>2009</v>
      </c>
      <c r="I1397" s="60">
        <f>VLOOKUP(H1397,PROCV!E$33:F$44,2,0)</f>
        <v>1.6292670641140776</v>
      </c>
      <c r="J1397" s="71">
        <v>7818</v>
      </c>
      <c r="K1397" s="44">
        <f t="shared" si="21"/>
        <v>12737.609907243859</v>
      </c>
    </row>
    <row r="1398" spans="1:11" s="43" customFormat="1" ht="19.7" customHeight="1" x14ac:dyDescent="0.25">
      <c r="A1398" s="43" t="s">
        <v>200</v>
      </c>
      <c r="B1398" s="1" t="s">
        <v>293</v>
      </c>
      <c r="C1398" s="1" t="s">
        <v>283</v>
      </c>
      <c r="D1398" s="1" t="s">
        <v>282</v>
      </c>
      <c r="E1398" s="45" t="str">
        <f>VLOOKUP(C1398,PROCV!E$50:G$126,3,0)</f>
        <v>Editorial</v>
      </c>
      <c r="F1398" s="1" t="s">
        <v>416</v>
      </c>
      <c r="G1398" s="1" t="s">
        <v>236</v>
      </c>
      <c r="H1398" s="1">
        <v>2009</v>
      </c>
      <c r="I1398" s="60">
        <f>VLOOKUP(H1398,PROCV!E$33:F$44,2,0)</f>
        <v>1.6292670641140776</v>
      </c>
      <c r="J1398" s="71">
        <v>22195</v>
      </c>
      <c r="K1398" s="44">
        <f t="shared" si="21"/>
        <v>36161.582488011954</v>
      </c>
    </row>
    <row r="1399" spans="1:11" s="43" customFormat="1" ht="19.7" customHeight="1" x14ac:dyDescent="0.25">
      <c r="A1399" s="43" t="s">
        <v>200</v>
      </c>
      <c r="B1399" s="1" t="s">
        <v>293</v>
      </c>
      <c r="C1399" s="1" t="s">
        <v>283</v>
      </c>
      <c r="D1399" s="1" t="s">
        <v>282</v>
      </c>
      <c r="E1399" s="45" t="str">
        <f>VLOOKUP(C1399,PROCV!E$50:G$126,3,0)</f>
        <v>Editorial</v>
      </c>
      <c r="F1399" s="1" t="s">
        <v>416</v>
      </c>
      <c r="G1399" s="1" t="s">
        <v>236</v>
      </c>
      <c r="H1399" s="1">
        <v>2009</v>
      </c>
      <c r="I1399" s="60">
        <f>VLOOKUP(H1399,PROCV!E$33:F$44,2,0)</f>
        <v>1.6292670641140776</v>
      </c>
      <c r="J1399" s="71">
        <v>8282</v>
      </c>
      <c r="K1399" s="44">
        <f t="shared" si="21"/>
        <v>13493.58982499279</v>
      </c>
    </row>
    <row r="1400" spans="1:11" s="43" customFormat="1" ht="19.7" customHeight="1" x14ac:dyDescent="0.25">
      <c r="A1400" s="43" t="s">
        <v>200</v>
      </c>
      <c r="B1400" s="1" t="s">
        <v>293</v>
      </c>
      <c r="C1400" s="1" t="s">
        <v>281</v>
      </c>
      <c r="D1400" s="1" t="s">
        <v>280</v>
      </c>
      <c r="E1400" s="45" t="str">
        <f>VLOOKUP(C1400,PROCV!E$50:G$126,3,0)</f>
        <v>Música</v>
      </c>
      <c r="F1400" s="1" t="s">
        <v>416</v>
      </c>
      <c r="G1400" s="1" t="s">
        <v>236</v>
      </c>
      <c r="H1400" s="1">
        <v>2009</v>
      </c>
      <c r="I1400" s="60">
        <f>VLOOKUP(H1400,PROCV!E$33:F$44,2,0)</f>
        <v>1.6292670641140776</v>
      </c>
      <c r="J1400" s="71">
        <v>10713</v>
      </c>
      <c r="K1400" s="44">
        <f t="shared" si="21"/>
        <v>17454.338057854115</v>
      </c>
    </row>
    <row r="1401" spans="1:11" s="43" customFormat="1" ht="19.7" customHeight="1" x14ac:dyDescent="0.25">
      <c r="A1401" s="43" t="s">
        <v>200</v>
      </c>
      <c r="B1401" s="1" t="s">
        <v>293</v>
      </c>
      <c r="C1401" s="1" t="s">
        <v>281</v>
      </c>
      <c r="D1401" s="1" t="s">
        <v>280</v>
      </c>
      <c r="E1401" s="45" t="str">
        <f>VLOOKUP(C1401,PROCV!E$50:G$126,3,0)</f>
        <v>Música</v>
      </c>
      <c r="F1401" s="1" t="s">
        <v>416</v>
      </c>
      <c r="G1401" s="1" t="s">
        <v>236</v>
      </c>
      <c r="H1401" s="1">
        <v>2009</v>
      </c>
      <c r="I1401" s="60">
        <f>VLOOKUP(H1401,PROCV!E$33:F$44,2,0)</f>
        <v>1.6292670641140776</v>
      </c>
      <c r="J1401" s="71">
        <v>19140</v>
      </c>
      <c r="K1401" s="44">
        <f t="shared" si="21"/>
        <v>31184.171607143446</v>
      </c>
    </row>
    <row r="1402" spans="1:11" s="43" customFormat="1" ht="19.7" customHeight="1" x14ac:dyDescent="0.25">
      <c r="A1402" s="43" t="s">
        <v>200</v>
      </c>
      <c r="B1402" s="1" t="s">
        <v>293</v>
      </c>
      <c r="C1402" s="1" t="s">
        <v>281</v>
      </c>
      <c r="D1402" s="1" t="s">
        <v>280</v>
      </c>
      <c r="E1402" s="45" t="str">
        <f>VLOOKUP(C1402,PROCV!E$50:G$126,3,0)</f>
        <v>Música</v>
      </c>
      <c r="F1402" s="1" t="s">
        <v>416</v>
      </c>
      <c r="G1402" s="1" t="s">
        <v>236</v>
      </c>
      <c r="H1402" s="1">
        <v>2009</v>
      </c>
      <c r="I1402" s="60">
        <f>VLOOKUP(H1402,PROCV!E$33:F$44,2,0)</f>
        <v>1.6292670641140776</v>
      </c>
      <c r="J1402" s="71">
        <v>10000</v>
      </c>
      <c r="K1402" s="44">
        <f t="shared" si="21"/>
        <v>16292.670641140776</v>
      </c>
    </row>
    <row r="1403" spans="1:11" s="43" customFormat="1" ht="19.7" customHeight="1" x14ac:dyDescent="0.25">
      <c r="A1403" s="43" t="s">
        <v>200</v>
      </c>
      <c r="B1403" s="1" t="s">
        <v>293</v>
      </c>
      <c r="C1403" s="1" t="s">
        <v>279</v>
      </c>
      <c r="D1403" s="1" t="s">
        <v>278</v>
      </c>
      <c r="E1403" s="45" t="str">
        <f>VLOOKUP(C1403,PROCV!E$50:G$126,3,0)</f>
        <v>Editorial</v>
      </c>
      <c r="F1403" s="1" t="s">
        <v>416</v>
      </c>
      <c r="G1403" s="1" t="s">
        <v>236</v>
      </c>
      <c r="H1403" s="1">
        <v>2009</v>
      </c>
      <c r="I1403" s="60">
        <f>VLOOKUP(H1403,PROCV!E$33:F$44,2,0)</f>
        <v>1.6292670641140776</v>
      </c>
      <c r="J1403" s="71">
        <v>9115</v>
      </c>
      <c r="K1403" s="44">
        <f t="shared" si="21"/>
        <v>14850.769289399817</v>
      </c>
    </row>
    <row r="1404" spans="1:11" s="43" customFormat="1" ht="19.7" customHeight="1" x14ac:dyDescent="0.25">
      <c r="A1404" s="43" t="s">
        <v>200</v>
      </c>
      <c r="B1404" s="1" t="s">
        <v>293</v>
      </c>
      <c r="C1404" s="1" t="s">
        <v>279</v>
      </c>
      <c r="D1404" s="1" t="s">
        <v>278</v>
      </c>
      <c r="E1404" s="45" t="str">
        <f>VLOOKUP(C1404,PROCV!E$50:G$126,3,0)</f>
        <v>Editorial</v>
      </c>
      <c r="F1404" s="1" t="s">
        <v>416</v>
      </c>
      <c r="G1404" s="1" t="s">
        <v>236</v>
      </c>
      <c r="H1404" s="1">
        <v>2009</v>
      </c>
      <c r="I1404" s="60">
        <f>VLOOKUP(H1404,PROCV!E$33:F$44,2,0)</f>
        <v>1.6292670641140776</v>
      </c>
      <c r="J1404" s="71">
        <v>100000</v>
      </c>
      <c r="K1404" s="44">
        <f t="shared" si="21"/>
        <v>162926.70641140777</v>
      </c>
    </row>
    <row r="1405" spans="1:11" s="43" customFormat="1" ht="19.7" customHeight="1" x14ac:dyDescent="0.25">
      <c r="A1405" s="43" t="s">
        <v>200</v>
      </c>
      <c r="B1405" s="1" t="s">
        <v>293</v>
      </c>
      <c r="C1405" s="1" t="s">
        <v>275</v>
      </c>
      <c r="D1405" s="1" t="s">
        <v>274</v>
      </c>
      <c r="E1405" s="45" t="str">
        <f>VLOOKUP(C1405,PROCV!E$50:G$126,3,0)</f>
        <v>Editorial</v>
      </c>
      <c r="F1405" s="1" t="s">
        <v>416</v>
      </c>
      <c r="G1405" s="1" t="s">
        <v>236</v>
      </c>
      <c r="H1405" s="1">
        <v>2009</v>
      </c>
      <c r="I1405" s="60">
        <f>VLOOKUP(H1405,PROCV!E$33:F$44,2,0)</f>
        <v>1.6292670641140776</v>
      </c>
      <c r="J1405" s="71">
        <v>10000</v>
      </c>
      <c r="K1405" s="44">
        <f t="shared" si="21"/>
        <v>16292.670641140776</v>
      </c>
    </row>
    <row r="1406" spans="1:11" s="43" customFormat="1" ht="19.7" customHeight="1" x14ac:dyDescent="0.25">
      <c r="A1406" s="43" t="s">
        <v>200</v>
      </c>
      <c r="B1406" s="1" t="s">
        <v>293</v>
      </c>
      <c r="C1406" s="1" t="s">
        <v>273</v>
      </c>
      <c r="D1406" s="1" t="s">
        <v>272</v>
      </c>
      <c r="E1406" s="45" t="str">
        <f>VLOOKUP(C1406,PROCV!E$50:G$126,3,0)</f>
        <v>Editorial</v>
      </c>
      <c r="F1406" s="1" t="s">
        <v>416</v>
      </c>
      <c r="G1406" s="1" t="s">
        <v>236</v>
      </c>
      <c r="H1406" s="1">
        <v>2009</v>
      </c>
      <c r="I1406" s="60">
        <f>VLOOKUP(H1406,PROCV!E$33:F$44,2,0)</f>
        <v>1.6292670641140776</v>
      </c>
      <c r="J1406" s="71">
        <v>50000</v>
      </c>
      <c r="K1406" s="44">
        <f t="shared" si="21"/>
        <v>81463.353205703883</v>
      </c>
    </row>
    <row r="1407" spans="1:11" s="43" customFormat="1" ht="19.7" customHeight="1" x14ac:dyDescent="0.25">
      <c r="A1407" s="43" t="s">
        <v>200</v>
      </c>
      <c r="B1407" s="1" t="s">
        <v>293</v>
      </c>
      <c r="C1407" s="1" t="s">
        <v>273</v>
      </c>
      <c r="D1407" s="1" t="s">
        <v>272</v>
      </c>
      <c r="E1407" s="45" t="str">
        <f>VLOOKUP(C1407,PROCV!E$50:G$126,3,0)</f>
        <v>Editorial</v>
      </c>
      <c r="F1407" s="1" t="s">
        <v>416</v>
      </c>
      <c r="G1407" s="1" t="s">
        <v>236</v>
      </c>
      <c r="H1407" s="1">
        <v>2009</v>
      </c>
      <c r="I1407" s="60">
        <f>VLOOKUP(H1407,PROCV!E$33:F$44,2,0)</f>
        <v>1.6292670641140776</v>
      </c>
      <c r="J1407" s="71">
        <v>136350</v>
      </c>
      <c r="K1407" s="44">
        <f t="shared" si="21"/>
        <v>222150.56419195447</v>
      </c>
    </row>
    <row r="1408" spans="1:11" s="43" customFormat="1" ht="19.7" customHeight="1" x14ac:dyDescent="0.25">
      <c r="A1408" s="43" t="s">
        <v>200</v>
      </c>
      <c r="B1408" s="1" t="s">
        <v>293</v>
      </c>
      <c r="C1408" s="1" t="s">
        <v>271</v>
      </c>
      <c r="D1408" s="1" t="s">
        <v>270</v>
      </c>
      <c r="E1408" s="45" t="str">
        <f>VLOOKUP(C1408,PROCV!E$50:G$126,3,0)</f>
        <v>Editorial</v>
      </c>
      <c r="F1408" s="1" t="s">
        <v>416</v>
      </c>
      <c r="G1408" s="1" t="s">
        <v>236</v>
      </c>
      <c r="H1408" s="1">
        <v>2009</v>
      </c>
      <c r="I1408" s="60">
        <f>VLOOKUP(H1408,PROCV!E$33:F$44,2,0)</f>
        <v>1.6292670641140776</v>
      </c>
      <c r="J1408" s="71">
        <v>20556</v>
      </c>
      <c r="K1408" s="44">
        <f t="shared" si="21"/>
        <v>33491.213769928981</v>
      </c>
    </row>
    <row r="1409" spans="1:11" s="43" customFormat="1" ht="19.7" customHeight="1" x14ac:dyDescent="0.25">
      <c r="A1409" s="43" t="s">
        <v>200</v>
      </c>
      <c r="B1409" s="1" t="s">
        <v>293</v>
      </c>
      <c r="C1409" s="1" t="s">
        <v>271</v>
      </c>
      <c r="D1409" s="1" t="s">
        <v>270</v>
      </c>
      <c r="E1409" s="45" t="str">
        <f>VLOOKUP(C1409,PROCV!E$50:G$126,3,0)</f>
        <v>Editorial</v>
      </c>
      <c r="F1409" s="1" t="s">
        <v>416</v>
      </c>
      <c r="G1409" s="1" t="s">
        <v>236</v>
      </c>
      <c r="H1409" s="1">
        <v>2009</v>
      </c>
      <c r="I1409" s="60">
        <f>VLOOKUP(H1409,PROCV!E$33:F$44,2,0)</f>
        <v>1.6292670641140776</v>
      </c>
      <c r="J1409" s="71">
        <v>6931</v>
      </c>
      <c r="K1409" s="44">
        <f t="shared" si="21"/>
        <v>11292.450021374672</v>
      </c>
    </row>
    <row r="1410" spans="1:11" s="43" customFormat="1" ht="19.7" customHeight="1" x14ac:dyDescent="0.25">
      <c r="A1410" s="43" t="s">
        <v>200</v>
      </c>
      <c r="B1410" s="1" t="s">
        <v>293</v>
      </c>
      <c r="C1410" s="1" t="s">
        <v>315</v>
      </c>
      <c r="D1410" s="1" t="s">
        <v>314</v>
      </c>
      <c r="E1410" s="45" t="str">
        <f>VLOOKUP(C1410,PROCV!E$50:G$126,3,0)</f>
        <v>Editorial</v>
      </c>
      <c r="F1410" s="1" t="s">
        <v>416</v>
      </c>
      <c r="G1410" s="1" t="s">
        <v>236</v>
      </c>
      <c r="H1410" s="1">
        <v>2009</v>
      </c>
      <c r="I1410" s="60">
        <f>VLOOKUP(H1410,PROCV!E$33:F$44,2,0)</f>
        <v>1.6292670641140776</v>
      </c>
      <c r="J1410" s="71">
        <v>4296</v>
      </c>
      <c r="K1410" s="44">
        <f t="shared" si="21"/>
        <v>6999.3313074340776</v>
      </c>
    </row>
    <row r="1411" spans="1:11" s="43" customFormat="1" ht="19.7" customHeight="1" x14ac:dyDescent="0.25">
      <c r="A1411" s="43" t="s">
        <v>200</v>
      </c>
      <c r="B1411" s="1" t="s">
        <v>293</v>
      </c>
      <c r="C1411" s="1" t="s">
        <v>269</v>
      </c>
      <c r="D1411" s="1" t="s">
        <v>268</v>
      </c>
      <c r="E1411" s="45" t="str">
        <f>VLOOKUP(C1411,PROCV!E$50:G$126,3,0)</f>
        <v>NA</v>
      </c>
      <c r="F1411" s="1" t="s">
        <v>416</v>
      </c>
      <c r="G1411" s="1" t="s">
        <v>236</v>
      </c>
      <c r="H1411" s="1">
        <v>2009</v>
      </c>
      <c r="I1411" s="60">
        <f>VLOOKUP(H1411,PROCV!E$33:F$44,2,0)</f>
        <v>1.6292670641140776</v>
      </c>
      <c r="J1411" s="71">
        <v>100000</v>
      </c>
      <c r="K1411" s="44">
        <f t="shared" ref="K1411:K1474" si="22">J1411*I1411</f>
        <v>162926.70641140777</v>
      </c>
    </row>
    <row r="1412" spans="1:11" s="43" customFormat="1" ht="19.7" customHeight="1" x14ac:dyDescent="0.25">
      <c r="A1412" s="43" t="s">
        <v>200</v>
      </c>
      <c r="B1412" s="1" t="s">
        <v>293</v>
      </c>
      <c r="C1412" s="1" t="s">
        <v>269</v>
      </c>
      <c r="D1412" s="1" t="s">
        <v>268</v>
      </c>
      <c r="E1412" s="45" t="str">
        <f>VLOOKUP(C1412,PROCV!E$50:G$126,3,0)</f>
        <v>NA</v>
      </c>
      <c r="F1412" s="1" t="s">
        <v>416</v>
      </c>
      <c r="G1412" s="1" t="s">
        <v>236</v>
      </c>
      <c r="H1412" s="1">
        <v>2009</v>
      </c>
      <c r="I1412" s="60">
        <f>VLOOKUP(H1412,PROCV!E$33:F$44,2,0)</f>
        <v>1.6292670641140776</v>
      </c>
      <c r="J1412" s="71">
        <v>25458</v>
      </c>
      <c r="K1412" s="44">
        <f t="shared" si="22"/>
        <v>41477.880918216186</v>
      </c>
    </row>
    <row r="1413" spans="1:11" s="43" customFormat="1" ht="19.7" customHeight="1" x14ac:dyDescent="0.25">
      <c r="A1413" s="43" t="s">
        <v>200</v>
      </c>
      <c r="B1413" s="1" t="s">
        <v>293</v>
      </c>
      <c r="C1413" s="1" t="s">
        <v>269</v>
      </c>
      <c r="D1413" s="1" t="s">
        <v>268</v>
      </c>
      <c r="E1413" s="45" t="str">
        <f>VLOOKUP(C1413,PROCV!E$50:G$126,3,0)</f>
        <v>NA</v>
      </c>
      <c r="F1413" s="1" t="s">
        <v>416</v>
      </c>
      <c r="G1413" s="1" t="s">
        <v>236</v>
      </c>
      <c r="H1413" s="1">
        <v>2009</v>
      </c>
      <c r="I1413" s="60">
        <f>VLOOKUP(H1413,PROCV!E$33:F$44,2,0)</f>
        <v>1.6292670641140776</v>
      </c>
      <c r="J1413" s="71">
        <v>148750</v>
      </c>
      <c r="K1413" s="44">
        <f t="shared" si="22"/>
        <v>242353.47578696904</v>
      </c>
    </row>
    <row r="1414" spans="1:11" s="43" customFormat="1" ht="19.7" customHeight="1" x14ac:dyDescent="0.25">
      <c r="A1414" s="43" t="s">
        <v>200</v>
      </c>
      <c r="B1414" s="1" t="s">
        <v>293</v>
      </c>
      <c r="C1414" s="1" t="s">
        <v>269</v>
      </c>
      <c r="D1414" s="1" t="s">
        <v>268</v>
      </c>
      <c r="E1414" s="45" t="str">
        <f>VLOOKUP(C1414,PROCV!E$50:G$126,3,0)</f>
        <v>NA</v>
      </c>
      <c r="F1414" s="1" t="s">
        <v>416</v>
      </c>
      <c r="G1414" s="1" t="s">
        <v>236</v>
      </c>
      <c r="H1414" s="1">
        <v>2009</v>
      </c>
      <c r="I1414" s="60">
        <f>VLOOKUP(H1414,PROCV!E$33:F$44,2,0)</f>
        <v>1.6292670641140776</v>
      </c>
      <c r="J1414" s="71">
        <v>10000</v>
      </c>
      <c r="K1414" s="44">
        <f t="shared" si="22"/>
        <v>16292.670641140776</v>
      </c>
    </row>
    <row r="1415" spans="1:11" s="43" customFormat="1" ht="19.7" customHeight="1" x14ac:dyDescent="0.25">
      <c r="A1415" s="43" t="s">
        <v>200</v>
      </c>
      <c r="B1415" s="1" t="s">
        <v>293</v>
      </c>
      <c r="C1415" s="1" t="s">
        <v>269</v>
      </c>
      <c r="D1415" s="1" t="s">
        <v>268</v>
      </c>
      <c r="E1415" s="45" t="str">
        <f>VLOOKUP(C1415,PROCV!E$50:G$126,3,0)</f>
        <v>NA</v>
      </c>
      <c r="F1415" s="1" t="s">
        <v>416</v>
      </c>
      <c r="G1415" s="1" t="s">
        <v>236</v>
      </c>
      <c r="H1415" s="1">
        <v>2009</v>
      </c>
      <c r="I1415" s="60">
        <f>VLOOKUP(H1415,PROCV!E$33:F$44,2,0)</f>
        <v>1.6292670641140776</v>
      </c>
      <c r="J1415" s="71">
        <v>19227</v>
      </c>
      <c r="K1415" s="44">
        <f t="shared" si="22"/>
        <v>31325.91784172137</v>
      </c>
    </row>
    <row r="1416" spans="1:11" s="43" customFormat="1" ht="19.7" customHeight="1" x14ac:dyDescent="0.25">
      <c r="A1416" s="43" t="s">
        <v>200</v>
      </c>
      <c r="B1416" s="1" t="s">
        <v>293</v>
      </c>
      <c r="C1416" s="1" t="s">
        <v>269</v>
      </c>
      <c r="D1416" s="1" t="s">
        <v>268</v>
      </c>
      <c r="E1416" s="45" t="str">
        <f>VLOOKUP(C1416,PROCV!E$50:G$126,3,0)</f>
        <v>NA</v>
      </c>
      <c r="F1416" s="1" t="s">
        <v>416</v>
      </c>
      <c r="G1416" s="1" t="s">
        <v>236</v>
      </c>
      <c r="H1416" s="1">
        <v>2009</v>
      </c>
      <c r="I1416" s="60">
        <f>VLOOKUP(H1416,PROCV!E$33:F$44,2,0)</f>
        <v>1.6292670641140776</v>
      </c>
      <c r="J1416" s="71">
        <v>10000</v>
      </c>
      <c r="K1416" s="44">
        <f t="shared" si="22"/>
        <v>16292.670641140776</v>
      </c>
    </row>
    <row r="1417" spans="1:11" s="43" customFormat="1" ht="19.7" customHeight="1" x14ac:dyDescent="0.25">
      <c r="A1417" s="43" t="s">
        <v>200</v>
      </c>
      <c r="B1417" s="1" t="s">
        <v>293</v>
      </c>
      <c r="C1417" s="1" t="s">
        <v>297</v>
      </c>
      <c r="D1417" s="1" t="s">
        <v>296</v>
      </c>
      <c r="E1417" s="45" t="str">
        <f>VLOOKUP(C1417,PROCV!E$50:G$126,3,0)</f>
        <v>Audiovisual</v>
      </c>
      <c r="F1417" s="1" t="s">
        <v>416</v>
      </c>
      <c r="G1417" s="1" t="s">
        <v>236</v>
      </c>
      <c r="H1417" s="1">
        <v>2009</v>
      </c>
      <c r="I1417" s="60">
        <f>VLOOKUP(H1417,PROCV!E$33:F$44,2,0)</f>
        <v>1.6292670641140776</v>
      </c>
      <c r="J1417" s="71">
        <v>50000</v>
      </c>
      <c r="K1417" s="44">
        <f t="shared" si="22"/>
        <v>81463.353205703883</v>
      </c>
    </row>
    <row r="1418" spans="1:11" s="43" customFormat="1" ht="19.7" customHeight="1" x14ac:dyDescent="0.25">
      <c r="A1418" s="43" t="s">
        <v>200</v>
      </c>
      <c r="B1418" s="1" t="s">
        <v>293</v>
      </c>
      <c r="C1418" s="1" t="s">
        <v>262</v>
      </c>
      <c r="D1418" s="1" t="s">
        <v>261</v>
      </c>
      <c r="E1418" s="45" t="str">
        <f>VLOOKUP(C1418,PROCV!E$50:G$126,3,0)</f>
        <v>Audiovisual</v>
      </c>
      <c r="F1418" s="1" t="s">
        <v>416</v>
      </c>
      <c r="G1418" s="1" t="s">
        <v>236</v>
      </c>
      <c r="H1418" s="1">
        <v>2009</v>
      </c>
      <c r="I1418" s="60">
        <f>VLOOKUP(H1418,PROCV!E$33:F$44,2,0)</f>
        <v>1.6292670641140776</v>
      </c>
      <c r="J1418" s="71">
        <v>1234</v>
      </c>
      <c r="K1418" s="44">
        <f t="shared" si="22"/>
        <v>2010.5155571167718</v>
      </c>
    </row>
    <row r="1419" spans="1:11" s="43" customFormat="1" ht="19.7" customHeight="1" x14ac:dyDescent="0.25">
      <c r="A1419" s="43" t="s">
        <v>200</v>
      </c>
      <c r="B1419" s="1" t="s">
        <v>293</v>
      </c>
      <c r="C1419" s="1" t="s">
        <v>258</v>
      </c>
      <c r="D1419" s="1" t="s">
        <v>257</v>
      </c>
      <c r="E1419" s="45" t="str">
        <f>VLOOKUP(C1419,PROCV!E$50:G$126,3,0)</f>
        <v>Audiovisual</v>
      </c>
      <c r="F1419" s="1" t="s">
        <v>416</v>
      </c>
      <c r="G1419" s="1" t="s">
        <v>236</v>
      </c>
      <c r="H1419" s="1">
        <v>2009</v>
      </c>
      <c r="I1419" s="60">
        <f>VLOOKUP(H1419,PROCV!E$33:F$44,2,0)</f>
        <v>1.6292670641140776</v>
      </c>
      <c r="J1419" s="71">
        <v>2280</v>
      </c>
      <c r="K1419" s="44">
        <f t="shared" si="22"/>
        <v>3714.7289061800971</v>
      </c>
    </row>
    <row r="1420" spans="1:11" s="43" customFormat="1" ht="19.7" customHeight="1" x14ac:dyDescent="0.25">
      <c r="A1420" s="43" t="s">
        <v>200</v>
      </c>
      <c r="B1420" s="1" t="s">
        <v>293</v>
      </c>
      <c r="C1420" s="1" t="s">
        <v>252</v>
      </c>
      <c r="D1420" s="1" t="s">
        <v>251</v>
      </c>
      <c r="E1420" s="45" t="str">
        <f>VLOOKUP(C1420,PROCV!E$50:G$126,3,0)</f>
        <v>Audiovisual</v>
      </c>
      <c r="F1420" s="1" t="s">
        <v>416</v>
      </c>
      <c r="G1420" s="1" t="s">
        <v>236</v>
      </c>
      <c r="H1420" s="1">
        <v>2009</v>
      </c>
      <c r="I1420" s="60">
        <f>VLOOKUP(H1420,PROCV!E$33:F$44,2,0)</f>
        <v>1.6292670641140776</v>
      </c>
      <c r="J1420" s="71">
        <v>46346</v>
      </c>
      <c r="K1420" s="44">
        <f t="shared" si="22"/>
        <v>75510.011353431037</v>
      </c>
    </row>
    <row r="1421" spans="1:11" s="43" customFormat="1" ht="19.7" customHeight="1" x14ac:dyDescent="0.25">
      <c r="A1421" s="43" t="s">
        <v>200</v>
      </c>
      <c r="B1421" s="1" t="s">
        <v>293</v>
      </c>
      <c r="C1421" s="1" t="s">
        <v>252</v>
      </c>
      <c r="D1421" s="1" t="s">
        <v>251</v>
      </c>
      <c r="E1421" s="45" t="str">
        <f>VLOOKUP(C1421,PROCV!E$50:G$126,3,0)</f>
        <v>Audiovisual</v>
      </c>
      <c r="F1421" s="1" t="s">
        <v>416</v>
      </c>
      <c r="G1421" s="1" t="s">
        <v>236</v>
      </c>
      <c r="H1421" s="1">
        <v>2009</v>
      </c>
      <c r="I1421" s="60">
        <f>VLOOKUP(H1421,PROCV!E$33:F$44,2,0)</f>
        <v>1.6292670641140776</v>
      </c>
      <c r="J1421" s="71">
        <v>13540</v>
      </c>
      <c r="K1421" s="44">
        <f t="shared" si="22"/>
        <v>22060.27604810461</v>
      </c>
    </row>
    <row r="1422" spans="1:11" s="43" customFormat="1" ht="19.7" customHeight="1" x14ac:dyDescent="0.25">
      <c r="A1422" s="43" t="s">
        <v>200</v>
      </c>
      <c r="B1422" s="1" t="s">
        <v>293</v>
      </c>
      <c r="C1422" s="1" t="s">
        <v>252</v>
      </c>
      <c r="D1422" s="1" t="s">
        <v>251</v>
      </c>
      <c r="E1422" s="45" t="str">
        <f>VLOOKUP(C1422,PROCV!E$50:G$126,3,0)</f>
        <v>Audiovisual</v>
      </c>
      <c r="F1422" s="1" t="s">
        <v>416</v>
      </c>
      <c r="G1422" s="1" t="s">
        <v>236</v>
      </c>
      <c r="H1422" s="1">
        <v>2009</v>
      </c>
      <c r="I1422" s="60">
        <f>VLOOKUP(H1422,PROCV!E$33:F$44,2,0)</f>
        <v>1.6292670641140776</v>
      </c>
      <c r="J1422" s="71">
        <v>85706</v>
      </c>
      <c r="K1422" s="44">
        <f t="shared" si="22"/>
        <v>139637.96299696114</v>
      </c>
    </row>
    <row r="1423" spans="1:11" s="43" customFormat="1" ht="19.7" customHeight="1" x14ac:dyDescent="0.25">
      <c r="A1423" s="43" t="s">
        <v>200</v>
      </c>
      <c r="B1423" s="1" t="s">
        <v>293</v>
      </c>
      <c r="C1423" s="1" t="s">
        <v>252</v>
      </c>
      <c r="D1423" s="1" t="s">
        <v>251</v>
      </c>
      <c r="E1423" s="45" t="str">
        <f>VLOOKUP(C1423,PROCV!E$50:G$126,3,0)</f>
        <v>Audiovisual</v>
      </c>
      <c r="F1423" s="1" t="s">
        <v>416</v>
      </c>
      <c r="G1423" s="1" t="s">
        <v>236</v>
      </c>
      <c r="H1423" s="1">
        <v>2009</v>
      </c>
      <c r="I1423" s="60">
        <f>VLOOKUP(H1423,PROCV!E$33:F$44,2,0)</f>
        <v>1.6292670641140776</v>
      </c>
      <c r="J1423" s="71">
        <v>49900</v>
      </c>
      <c r="K1423" s="44">
        <f t="shared" si="22"/>
        <v>81300.426499292473</v>
      </c>
    </row>
    <row r="1424" spans="1:11" s="43" customFormat="1" ht="19.7" customHeight="1" x14ac:dyDescent="0.25">
      <c r="A1424" s="43" t="s">
        <v>200</v>
      </c>
      <c r="B1424" s="1" t="s">
        <v>293</v>
      </c>
      <c r="C1424" s="1" t="s">
        <v>250</v>
      </c>
      <c r="D1424" s="1" t="s">
        <v>249</v>
      </c>
      <c r="E1424" s="45" t="str">
        <f>VLOOKUP(C1424,PROCV!E$50:G$126,3,0)</f>
        <v>Audiovisual</v>
      </c>
      <c r="F1424" s="1" t="s">
        <v>416</v>
      </c>
      <c r="G1424" s="1" t="s">
        <v>236</v>
      </c>
      <c r="H1424" s="1">
        <v>2009</v>
      </c>
      <c r="I1424" s="60">
        <f>VLOOKUP(H1424,PROCV!E$33:F$44,2,0)</f>
        <v>1.6292670641140776</v>
      </c>
      <c r="J1424" s="71">
        <v>360000</v>
      </c>
      <c r="K1424" s="44">
        <f t="shared" si="22"/>
        <v>586536.14308106794</v>
      </c>
    </row>
    <row r="1425" spans="1:11" s="43" customFormat="1" ht="19.7" customHeight="1" x14ac:dyDescent="0.25">
      <c r="A1425" s="43" t="s">
        <v>200</v>
      </c>
      <c r="B1425" s="1" t="s">
        <v>293</v>
      </c>
      <c r="C1425" s="1" t="s">
        <v>250</v>
      </c>
      <c r="D1425" s="1" t="s">
        <v>249</v>
      </c>
      <c r="E1425" s="45" t="str">
        <f>VLOOKUP(C1425,PROCV!E$50:G$126,3,0)</f>
        <v>Audiovisual</v>
      </c>
      <c r="F1425" s="1" t="s">
        <v>416</v>
      </c>
      <c r="G1425" s="1" t="s">
        <v>236</v>
      </c>
      <c r="H1425" s="1">
        <v>2009</v>
      </c>
      <c r="I1425" s="60">
        <f>VLOOKUP(H1425,PROCV!E$33:F$44,2,0)</f>
        <v>1.6292670641140776</v>
      </c>
      <c r="J1425" s="71">
        <v>92070</v>
      </c>
      <c r="K1425" s="44">
        <f t="shared" si="22"/>
        <v>150006.61859298314</v>
      </c>
    </row>
    <row r="1426" spans="1:11" s="43" customFormat="1" ht="19.7" customHeight="1" x14ac:dyDescent="0.25">
      <c r="A1426" s="43" t="s">
        <v>200</v>
      </c>
      <c r="B1426" s="1" t="s">
        <v>293</v>
      </c>
      <c r="C1426" s="1" t="s">
        <v>250</v>
      </c>
      <c r="D1426" s="1" t="s">
        <v>249</v>
      </c>
      <c r="E1426" s="45" t="str">
        <f>VLOOKUP(C1426,PROCV!E$50:G$126,3,0)</f>
        <v>Audiovisual</v>
      </c>
      <c r="F1426" s="1" t="s">
        <v>416</v>
      </c>
      <c r="G1426" s="1" t="s">
        <v>236</v>
      </c>
      <c r="H1426" s="1">
        <v>2009</v>
      </c>
      <c r="I1426" s="60">
        <f>VLOOKUP(H1426,PROCV!E$33:F$44,2,0)</f>
        <v>1.6292670641140776</v>
      </c>
      <c r="J1426" s="71">
        <v>310072</v>
      </c>
      <c r="K1426" s="44">
        <f t="shared" si="22"/>
        <v>505190.09710398025</v>
      </c>
    </row>
    <row r="1427" spans="1:11" s="43" customFormat="1" ht="19.7" customHeight="1" x14ac:dyDescent="0.25">
      <c r="A1427" s="43" t="s">
        <v>200</v>
      </c>
      <c r="B1427" s="1" t="s">
        <v>293</v>
      </c>
      <c r="C1427" s="1" t="s">
        <v>346</v>
      </c>
      <c r="D1427" s="1" t="s">
        <v>345</v>
      </c>
      <c r="E1427" s="45" t="str">
        <f>VLOOKUP(C1427,PROCV!E$50:G$126,3,0)</f>
        <v>Audiovisual</v>
      </c>
      <c r="F1427" s="1" t="s">
        <v>416</v>
      </c>
      <c r="G1427" s="1" t="s">
        <v>236</v>
      </c>
      <c r="H1427" s="1">
        <v>2009</v>
      </c>
      <c r="I1427" s="60">
        <f>VLOOKUP(H1427,PROCV!E$33:F$44,2,0)</f>
        <v>1.6292670641140776</v>
      </c>
      <c r="J1427" s="71">
        <v>4769</v>
      </c>
      <c r="K1427" s="44">
        <f t="shared" si="22"/>
        <v>7769.9746287600365</v>
      </c>
    </row>
    <row r="1428" spans="1:11" s="43" customFormat="1" ht="19.7" customHeight="1" x14ac:dyDescent="0.25">
      <c r="A1428" s="43" t="s">
        <v>200</v>
      </c>
      <c r="B1428" s="1" t="s">
        <v>293</v>
      </c>
      <c r="C1428" s="1" t="s">
        <v>346</v>
      </c>
      <c r="D1428" s="1" t="s">
        <v>345</v>
      </c>
      <c r="E1428" s="45" t="str">
        <f>VLOOKUP(C1428,PROCV!E$50:G$126,3,0)</f>
        <v>Audiovisual</v>
      </c>
      <c r="F1428" s="1" t="s">
        <v>416</v>
      </c>
      <c r="G1428" s="1" t="s">
        <v>236</v>
      </c>
      <c r="H1428" s="1">
        <v>2009</v>
      </c>
      <c r="I1428" s="60">
        <f>VLOOKUP(H1428,PROCV!E$33:F$44,2,0)</f>
        <v>1.6292670641140776</v>
      </c>
      <c r="J1428" s="71">
        <v>25626</v>
      </c>
      <c r="K1428" s="44">
        <f t="shared" si="22"/>
        <v>41751.597784987352</v>
      </c>
    </row>
    <row r="1429" spans="1:11" s="43" customFormat="1" ht="19.7" customHeight="1" x14ac:dyDescent="0.25">
      <c r="A1429" s="43" t="s">
        <v>200</v>
      </c>
      <c r="B1429" s="1" t="s">
        <v>293</v>
      </c>
      <c r="C1429" s="1" t="s">
        <v>346</v>
      </c>
      <c r="D1429" s="1" t="s">
        <v>345</v>
      </c>
      <c r="E1429" s="45" t="str">
        <f>VLOOKUP(C1429,PROCV!E$50:G$126,3,0)</f>
        <v>Audiovisual</v>
      </c>
      <c r="F1429" s="1" t="s">
        <v>416</v>
      </c>
      <c r="G1429" s="1" t="s">
        <v>236</v>
      </c>
      <c r="H1429" s="1">
        <v>2009</v>
      </c>
      <c r="I1429" s="60">
        <f>VLOOKUP(H1429,PROCV!E$33:F$44,2,0)</f>
        <v>1.6292670641140776</v>
      </c>
      <c r="J1429" s="71">
        <v>5255</v>
      </c>
      <c r="K1429" s="44">
        <f t="shared" si="22"/>
        <v>8561.7984219194786</v>
      </c>
    </row>
    <row r="1430" spans="1:11" s="43" customFormat="1" ht="19.7" customHeight="1" x14ac:dyDescent="0.25">
      <c r="A1430" s="43" t="s">
        <v>200</v>
      </c>
      <c r="B1430" s="1" t="s">
        <v>293</v>
      </c>
      <c r="C1430" s="1" t="s">
        <v>346</v>
      </c>
      <c r="D1430" s="1" t="s">
        <v>345</v>
      </c>
      <c r="E1430" s="45" t="str">
        <f>VLOOKUP(C1430,PROCV!E$50:G$126,3,0)</f>
        <v>Audiovisual</v>
      </c>
      <c r="F1430" s="1" t="s">
        <v>416</v>
      </c>
      <c r="G1430" s="1" t="s">
        <v>236</v>
      </c>
      <c r="H1430" s="1">
        <v>2009</v>
      </c>
      <c r="I1430" s="60">
        <f>VLOOKUP(H1430,PROCV!E$33:F$44,2,0)</f>
        <v>1.6292670641140776</v>
      </c>
      <c r="J1430" s="71">
        <v>5107</v>
      </c>
      <c r="K1430" s="44">
        <f t="shared" si="22"/>
        <v>8320.6668964305936</v>
      </c>
    </row>
    <row r="1431" spans="1:11" s="43" customFormat="1" ht="19.7" customHeight="1" x14ac:dyDescent="0.25">
      <c r="A1431" s="43" t="s">
        <v>200</v>
      </c>
      <c r="B1431" s="1" t="s">
        <v>293</v>
      </c>
      <c r="C1431" s="1" t="s">
        <v>238</v>
      </c>
      <c r="D1431" s="1" t="s">
        <v>237</v>
      </c>
      <c r="E1431" s="45" t="str">
        <f>VLOOKUP(C1431,PROCV!E$50:G$126,3,0)</f>
        <v>Artes Cênicas e Espetáculos</v>
      </c>
      <c r="F1431" s="1" t="s">
        <v>416</v>
      </c>
      <c r="G1431" s="1" t="s">
        <v>236</v>
      </c>
      <c r="H1431" s="1">
        <v>2009</v>
      </c>
      <c r="I1431" s="60">
        <f>VLOOKUP(H1431,PROCV!E$33:F$44,2,0)</f>
        <v>1.6292670641140776</v>
      </c>
      <c r="J1431" s="71">
        <v>13469</v>
      </c>
      <c r="K1431" s="44">
        <f t="shared" si="22"/>
        <v>21944.598086552513</v>
      </c>
    </row>
    <row r="1432" spans="1:11" s="43" customFormat="1" ht="19.7" customHeight="1" x14ac:dyDescent="0.25">
      <c r="A1432" s="43" t="s">
        <v>200</v>
      </c>
      <c r="B1432" s="1" t="s">
        <v>293</v>
      </c>
      <c r="C1432" s="1" t="s">
        <v>238</v>
      </c>
      <c r="D1432" s="1" t="s">
        <v>237</v>
      </c>
      <c r="E1432" s="45" t="str">
        <f>VLOOKUP(C1432,PROCV!E$50:G$126,3,0)</f>
        <v>Artes Cênicas e Espetáculos</v>
      </c>
      <c r="F1432" s="1" t="s">
        <v>416</v>
      </c>
      <c r="G1432" s="1" t="s">
        <v>236</v>
      </c>
      <c r="H1432" s="1">
        <v>2009</v>
      </c>
      <c r="I1432" s="60">
        <f>VLOOKUP(H1432,PROCV!E$33:F$44,2,0)</f>
        <v>1.6292670641140776</v>
      </c>
      <c r="J1432" s="71">
        <v>24610</v>
      </c>
      <c r="K1432" s="44">
        <f t="shared" si="22"/>
        <v>40096.262447847454</v>
      </c>
    </row>
    <row r="1433" spans="1:11" s="43" customFormat="1" ht="19.7" customHeight="1" x14ac:dyDescent="0.25">
      <c r="A1433" s="43" t="s">
        <v>200</v>
      </c>
      <c r="B1433" s="1" t="s">
        <v>293</v>
      </c>
      <c r="C1433" s="1" t="s">
        <v>238</v>
      </c>
      <c r="D1433" s="1" t="s">
        <v>237</v>
      </c>
      <c r="E1433" s="45" t="str">
        <f>VLOOKUP(C1433,PROCV!E$50:G$126,3,0)</f>
        <v>Artes Cênicas e Espetáculos</v>
      </c>
      <c r="F1433" s="1" t="s">
        <v>416</v>
      </c>
      <c r="G1433" s="1" t="s">
        <v>236</v>
      </c>
      <c r="H1433" s="1">
        <v>2009</v>
      </c>
      <c r="I1433" s="60">
        <f>VLOOKUP(H1433,PROCV!E$33:F$44,2,0)</f>
        <v>1.6292670641140776</v>
      </c>
      <c r="J1433" s="71">
        <v>125000</v>
      </c>
      <c r="K1433" s="44">
        <f t="shared" si="22"/>
        <v>203658.38301425971</v>
      </c>
    </row>
    <row r="1434" spans="1:11" s="43" customFormat="1" ht="19.7" customHeight="1" x14ac:dyDescent="0.25">
      <c r="A1434" s="43" t="s">
        <v>200</v>
      </c>
      <c r="B1434" s="1" t="s">
        <v>293</v>
      </c>
      <c r="C1434" s="1" t="s">
        <v>238</v>
      </c>
      <c r="D1434" s="1" t="s">
        <v>237</v>
      </c>
      <c r="E1434" s="45" t="str">
        <f>VLOOKUP(C1434,PROCV!E$50:G$126,3,0)</f>
        <v>Artes Cênicas e Espetáculos</v>
      </c>
      <c r="F1434" s="1" t="s">
        <v>416</v>
      </c>
      <c r="G1434" s="1" t="s">
        <v>236</v>
      </c>
      <c r="H1434" s="1">
        <v>2009</v>
      </c>
      <c r="I1434" s="60">
        <f>VLOOKUP(H1434,PROCV!E$33:F$44,2,0)</f>
        <v>1.6292670641140776</v>
      </c>
      <c r="J1434" s="71">
        <v>41537</v>
      </c>
      <c r="K1434" s="44">
        <f t="shared" si="22"/>
        <v>67674.866042106441</v>
      </c>
    </row>
    <row r="1435" spans="1:11" s="43" customFormat="1" ht="19.7" customHeight="1" x14ac:dyDescent="0.25">
      <c r="A1435" s="43" t="s">
        <v>200</v>
      </c>
      <c r="B1435" s="1" t="s">
        <v>293</v>
      </c>
      <c r="C1435" s="1" t="s">
        <v>238</v>
      </c>
      <c r="D1435" s="1" t="s">
        <v>237</v>
      </c>
      <c r="E1435" s="45" t="str">
        <f>VLOOKUP(C1435,PROCV!E$50:G$126,3,0)</f>
        <v>Artes Cênicas e Espetáculos</v>
      </c>
      <c r="F1435" s="1" t="s">
        <v>416</v>
      </c>
      <c r="G1435" s="1" t="s">
        <v>236</v>
      </c>
      <c r="H1435" s="1">
        <v>2009</v>
      </c>
      <c r="I1435" s="60">
        <f>VLOOKUP(H1435,PROCV!E$33:F$44,2,0)</f>
        <v>1.6292670641140776</v>
      </c>
      <c r="J1435" s="71">
        <v>50971</v>
      </c>
      <c r="K1435" s="44">
        <f t="shared" si="22"/>
        <v>83045.371524958653</v>
      </c>
    </row>
    <row r="1436" spans="1:11" s="43" customFormat="1" ht="19.7" customHeight="1" x14ac:dyDescent="0.25">
      <c r="A1436" s="43" t="s">
        <v>200</v>
      </c>
      <c r="B1436" s="1" t="s">
        <v>293</v>
      </c>
      <c r="C1436" s="1" t="s">
        <v>238</v>
      </c>
      <c r="D1436" s="1" t="s">
        <v>237</v>
      </c>
      <c r="E1436" s="45" t="str">
        <f>VLOOKUP(C1436,PROCV!E$50:G$126,3,0)</f>
        <v>Artes Cênicas e Espetáculos</v>
      </c>
      <c r="F1436" s="1" t="s">
        <v>416</v>
      </c>
      <c r="G1436" s="1" t="s">
        <v>236</v>
      </c>
      <c r="H1436" s="1">
        <v>2009</v>
      </c>
      <c r="I1436" s="60">
        <f>VLOOKUP(H1436,PROCV!E$33:F$44,2,0)</f>
        <v>1.6292670641140776</v>
      </c>
      <c r="J1436" s="71">
        <v>38597</v>
      </c>
      <c r="K1436" s="44">
        <f t="shared" si="22"/>
        <v>62884.820873611054</v>
      </c>
    </row>
    <row r="1437" spans="1:11" s="43" customFormat="1" ht="19.7" customHeight="1" x14ac:dyDescent="0.25">
      <c r="A1437" s="43" t="s">
        <v>200</v>
      </c>
      <c r="B1437" s="1" t="s">
        <v>293</v>
      </c>
      <c r="C1437" s="1" t="s">
        <v>348</v>
      </c>
      <c r="D1437" s="1" t="s">
        <v>347</v>
      </c>
      <c r="E1437" s="45" t="str">
        <f>VLOOKUP(C1437,PROCV!E$50:G$126,3,0)</f>
        <v>Patrimônio</v>
      </c>
      <c r="F1437" s="1" t="s">
        <v>415</v>
      </c>
      <c r="G1437" s="1" t="s">
        <v>265</v>
      </c>
      <c r="H1437" s="1">
        <v>2009</v>
      </c>
      <c r="I1437" s="60">
        <f>VLOOKUP(H1437,PROCV!E$33:F$44,2,0)</f>
        <v>1.6292670641140776</v>
      </c>
      <c r="J1437" s="71">
        <v>12508</v>
      </c>
      <c r="K1437" s="44">
        <f t="shared" si="22"/>
        <v>20378.872437938884</v>
      </c>
    </row>
    <row r="1438" spans="1:11" s="43" customFormat="1" ht="19.7" customHeight="1" x14ac:dyDescent="0.25">
      <c r="A1438" s="43" t="s">
        <v>200</v>
      </c>
      <c r="B1438" s="1" t="s">
        <v>293</v>
      </c>
      <c r="C1438" s="1" t="s">
        <v>318</v>
      </c>
      <c r="D1438" s="1" t="s">
        <v>317</v>
      </c>
      <c r="E1438" s="45" t="str">
        <f>VLOOKUP(C1438,PROCV!E$50:G$126,3,0)</f>
        <v>Patrimônio</v>
      </c>
      <c r="F1438" s="1" t="s">
        <v>415</v>
      </c>
      <c r="G1438" s="1" t="s">
        <v>265</v>
      </c>
      <c r="H1438" s="1">
        <v>2009</v>
      </c>
      <c r="I1438" s="60">
        <f>VLOOKUP(H1438,PROCV!E$33:F$44,2,0)</f>
        <v>1.6292670641140776</v>
      </c>
      <c r="J1438" s="71">
        <v>1038163</v>
      </c>
      <c r="K1438" s="44">
        <f t="shared" si="22"/>
        <v>1691444.7830818631</v>
      </c>
    </row>
    <row r="1439" spans="1:11" s="43" customFormat="1" ht="19.7" customHeight="1" x14ac:dyDescent="0.25">
      <c r="A1439" s="43" t="s">
        <v>181</v>
      </c>
      <c r="B1439" s="1" t="s">
        <v>292</v>
      </c>
      <c r="C1439" s="1" t="s">
        <v>291</v>
      </c>
      <c r="D1439" s="1" t="s">
        <v>290</v>
      </c>
      <c r="E1439" s="45" t="str">
        <f>VLOOKUP(C1439,PROCV!E$50:G$126,3,0)</f>
        <v>NA</v>
      </c>
      <c r="F1439" s="1" t="s">
        <v>416</v>
      </c>
      <c r="G1439" s="1" t="s">
        <v>236</v>
      </c>
      <c r="H1439" s="1">
        <v>2009</v>
      </c>
      <c r="I1439" s="60">
        <f>VLOOKUP(H1439,PROCV!E$33:F$44,2,0)</f>
        <v>1.6292670641140776</v>
      </c>
      <c r="J1439" s="71">
        <v>17962</v>
      </c>
      <c r="K1439" s="44">
        <f t="shared" si="22"/>
        <v>29264.895005617062</v>
      </c>
    </row>
    <row r="1440" spans="1:11" s="43" customFormat="1" ht="19.7" customHeight="1" x14ac:dyDescent="0.25">
      <c r="A1440" s="43" t="s">
        <v>181</v>
      </c>
      <c r="B1440" s="1" t="s">
        <v>292</v>
      </c>
      <c r="C1440" s="1" t="s">
        <v>285</v>
      </c>
      <c r="D1440" s="1" t="s">
        <v>284</v>
      </c>
      <c r="E1440" s="45" t="str">
        <f>VLOOKUP(C1440,PROCV!E$50:G$126,3,0)</f>
        <v>Editorial</v>
      </c>
      <c r="F1440" s="1" t="s">
        <v>416</v>
      </c>
      <c r="G1440" s="1" t="s">
        <v>236</v>
      </c>
      <c r="H1440" s="1">
        <v>2009</v>
      </c>
      <c r="I1440" s="60">
        <f>VLOOKUP(H1440,PROCV!E$33:F$44,2,0)</f>
        <v>1.6292670641140776</v>
      </c>
      <c r="J1440" s="71">
        <v>30588</v>
      </c>
      <c r="K1440" s="44">
        <f t="shared" si="22"/>
        <v>49836.020957121407</v>
      </c>
    </row>
    <row r="1441" spans="1:11" s="43" customFormat="1" ht="19.7" customHeight="1" x14ac:dyDescent="0.25">
      <c r="A1441" s="43" t="s">
        <v>181</v>
      </c>
      <c r="B1441" s="1" t="s">
        <v>292</v>
      </c>
      <c r="C1441" s="1" t="s">
        <v>348</v>
      </c>
      <c r="D1441" s="1" t="s">
        <v>347</v>
      </c>
      <c r="E1441" s="45" t="str">
        <f>VLOOKUP(C1441,PROCV!E$50:G$126,3,0)</f>
        <v>Patrimônio</v>
      </c>
      <c r="F1441" s="1" t="s">
        <v>415</v>
      </c>
      <c r="G1441" s="1" t="s">
        <v>265</v>
      </c>
      <c r="H1441" s="1">
        <v>2009</v>
      </c>
      <c r="I1441" s="60">
        <f>VLOOKUP(H1441,PROCV!E$33:F$44,2,0)</f>
        <v>1.6292670641140776</v>
      </c>
      <c r="J1441" s="71">
        <v>702405</v>
      </c>
      <c r="K1441" s="44">
        <f t="shared" si="22"/>
        <v>1144405.3321690487</v>
      </c>
    </row>
    <row r="1442" spans="1:11" s="43" customFormat="1" ht="19.7" customHeight="1" x14ac:dyDescent="0.25">
      <c r="A1442" s="43" t="s">
        <v>194</v>
      </c>
      <c r="B1442" s="1" t="s">
        <v>242</v>
      </c>
      <c r="C1442" s="1" t="s">
        <v>309</v>
      </c>
      <c r="D1442" s="1" t="s">
        <v>308</v>
      </c>
      <c r="E1442" s="45" t="str">
        <f>VLOOKUP(C1442,PROCV!E$50:G$126,3,0)</f>
        <v>NA</v>
      </c>
      <c r="F1442" s="1" t="s">
        <v>416</v>
      </c>
      <c r="G1442" s="1" t="s">
        <v>236</v>
      </c>
      <c r="H1442" s="1">
        <v>2009</v>
      </c>
      <c r="I1442" s="60">
        <f>VLOOKUP(H1442,PROCV!E$33:F$44,2,0)</f>
        <v>1.6292670641140776</v>
      </c>
      <c r="J1442" s="71">
        <v>1437</v>
      </c>
      <c r="K1442" s="44">
        <f t="shared" si="22"/>
        <v>2341.2567711319293</v>
      </c>
    </row>
    <row r="1443" spans="1:11" s="43" customFormat="1" ht="19.7" customHeight="1" x14ac:dyDescent="0.25">
      <c r="A1443" s="43" t="s">
        <v>194</v>
      </c>
      <c r="B1443" s="1" t="s">
        <v>242</v>
      </c>
      <c r="C1443" s="1" t="s">
        <v>309</v>
      </c>
      <c r="D1443" s="1" t="s">
        <v>308</v>
      </c>
      <c r="E1443" s="45" t="str">
        <f>VLOOKUP(C1443,PROCV!E$50:G$126,3,0)</f>
        <v>NA</v>
      </c>
      <c r="F1443" s="1" t="s">
        <v>416</v>
      </c>
      <c r="G1443" s="1" t="s">
        <v>236</v>
      </c>
      <c r="H1443" s="1">
        <v>2009</v>
      </c>
      <c r="I1443" s="60">
        <f>VLOOKUP(H1443,PROCV!E$33:F$44,2,0)</f>
        <v>1.6292670641140776</v>
      </c>
      <c r="J1443" s="71">
        <v>32810</v>
      </c>
      <c r="K1443" s="44">
        <f t="shared" si="22"/>
        <v>53456.252373582887</v>
      </c>
    </row>
    <row r="1444" spans="1:11" s="43" customFormat="1" ht="19.7" customHeight="1" x14ac:dyDescent="0.25">
      <c r="A1444" s="43" t="s">
        <v>194</v>
      </c>
      <c r="B1444" s="1" t="s">
        <v>242</v>
      </c>
      <c r="C1444" s="1" t="s">
        <v>309</v>
      </c>
      <c r="D1444" s="1" t="s">
        <v>308</v>
      </c>
      <c r="E1444" s="45" t="str">
        <f>VLOOKUP(C1444,PROCV!E$50:G$126,3,0)</f>
        <v>NA</v>
      </c>
      <c r="F1444" s="1" t="s">
        <v>416</v>
      </c>
      <c r="G1444" s="1" t="s">
        <v>236</v>
      </c>
      <c r="H1444" s="1">
        <v>2009</v>
      </c>
      <c r="I1444" s="60">
        <f>VLOOKUP(H1444,PROCV!E$33:F$44,2,0)</f>
        <v>1.6292670641140776</v>
      </c>
      <c r="J1444" s="71">
        <v>11152</v>
      </c>
      <c r="K1444" s="44">
        <f t="shared" si="22"/>
        <v>18169.586299000195</v>
      </c>
    </row>
    <row r="1445" spans="1:11" s="43" customFormat="1" ht="19.7" customHeight="1" x14ac:dyDescent="0.25">
      <c r="A1445" s="43" t="s">
        <v>194</v>
      </c>
      <c r="B1445" s="1" t="s">
        <v>242</v>
      </c>
      <c r="C1445" s="1" t="s">
        <v>309</v>
      </c>
      <c r="D1445" s="1" t="s">
        <v>308</v>
      </c>
      <c r="E1445" s="45" t="str">
        <f>VLOOKUP(C1445,PROCV!E$50:G$126,3,0)</f>
        <v>NA</v>
      </c>
      <c r="F1445" s="1" t="s">
        <v>416</v>
      </c>
      <c r="G1445" s="1" t="s">
        <v>236</v>
      </c>
      <c r="H1445" s="1">
        <v>2009</v>
      </c>
      <c r="I1445" s="60">
        <f>VLOOKUP(H1445,PROCV!E$33:F$44,2,0)</f>
        <v>1.6292670641140776</v>
      </c>
      <c r="J1445" s="71">
        <v>12387</v>
      </c>
      <c r="K1445" s="44">
        <f t="shared" si="22"/>
        <v>20181.731123181078</v>
      </c>
    </row>
    <row r="1446" spans="1:11" s="43" customFormat="1" ht="19.7" customHeight="1" x14ac:dyDescent="0.25">
      <c r="A1446" s="43" t="s">
        <v>194</v>
      </c>
      <c r="B1446" s="1" t="s">
        <v>242</v>
      </c>
      <c r="C1446" s="1" t="s">
        <v>309</v>
      </c>
      <c r="D1446" s="1" t="s">
        <v>308</v>
      </c>
      <c r="E1446" s="45" t="str">
        <f>VLOOKUP(C1446,PROCV!E$50:G$126,3,0)</f>
        <v>NA</v>
      </c>
      <c r="F1446" s="1" t="s">
        <v>416</v>
      </c>
      <c r="G1446" s="1" t="s">
        <v>236</v>
      </c>
      <c r="H1446" s="1">
        <v>2009</v>
      </c>
      <c r="I1446" s="60">
        <f>VLOOKUP(H1446,PROCV!E$33:F$44,2,0)</f>
        <v>1.6292670641140776</v>
      </c>
      <c r="J1446" s="71">
        <v>414000</v>
      </c>
      <c r="K1446" s="44">
        <f t="shared" si="22"/>
        <v>674516.56454322813</v>
      </c>
    </row>
    <row r="1447" spans="1:11" s="43" customFormat="1" ht="19.7" customHeight="1" x14ac:dyDescent="0.25">
      <c r="A1447" s="43" t="s">
        <v>194</v>
      </c>
      <c r="B1447" s="1" t="s">
        <v>242</v>
      </c>
      <c r="C1447" s="1" t="s">
        <v>309</v>
      </c>
      <c r="D1447" s="1" t="s">
        <v>308</v>
      </c>
      <c r="E1447" s="45" t="str">
        <f>VLOOKUP(C1447,PROCV!E$50:G$126,3,0)</f>
        <v>NA</v>
      </c>
      <c r="F1447" s="1" t="s">
        <v>416</v>
      </c>
      <c r="G1447" s="1" t="s">
        <v>236</v>
      </c>
      <c r="H1447" s="1">
        <v>2009</v>
      </c>
      <c r="I1447" s="60">
        <f>VLOOKUP(H1447,PROCV!E$33:F$44,2,0)</f>
        <v>1.6292670641140776</v>
      </c>
      <c r="J1447" s="71">
        <v>9097</v>
      </c>
      <c r="K1447" s="44">
        <f t="shared" si="22"/>
        <v>14821.442482245764</v>
      </c>
    </row>
    <row r="1448" spans="1:11" s="43" customFormat="1" ht="19.7" customHeight="1" x14ac:dyDescent="0.25">
      <c r="A1448" s="43" t="s">
        <v>194</v>
      </c>
      <c r="B1448" s="1" t="s">
        <v>242</v>
      </c>
      <c r="C1448" s="1" t="s">
        <v>291</v>
      </c>
      <c r="D1448" s="1" t="s">
        <v>290</v>
      </c>
      <c r="E1448" s="45" t="str">
        <f>VLOOKUP(C1448,PROCV!E$50:G$126,3,0)</f>
        <v>NA</v>
      </c>
      <c r="F1448" s="1" t="s">
        <v>416</v>
      </c>
      <c r="G1448" s="1" t="s">
        <v>236</v>
      </c>
      <c r="H1448" s="1">
        <v>2009</v>
      </c>
      <c r="I1448" s="60">
        <f>VLOOKUP(H1448,PROCV!E$33:F$44,2,0)</f>
        <v>1.6292670641140776</v>
      </c>
      <c r="J1448" s="71">
        <v>32244</v>
      </c>
      <c r="K1448" s="44">
        <f t="shared" si="22"/>
        <v>52534.087215294319</v>
      </c>
    </row>
    <row r="1449" spans="1:11" s="43" customFormat="1" ht="19.7" customHeight="1" x14ac:dyDescent="0.25">
      <c r="A1449" s="43" t="s">
        <v>194</v>
      </c>
      <c r="B1449" s="1" t="s">
        <v>242</v>
      </c>
      <c r="C1449" s="1" t="s">
        <v>291</v>
      </c>
      <c r="D1449" s="1" t="s">
        <v>290</v>
      </c>
      <c r="E1449" s="45" t="str">
        <f>VLOOKUP(C1449,PROCV!E$50:G$126,3,0)</f>
        <v>NA</v>
      </c>
      <c r="F1449" s="1" t="s">
        <v>416</v>
      </c>
      <c r="G1449" s="1" t="s">
        <v>236</v>
      </c>
      <c r="H1449" s="1">
        <v>2009</v>
      </c>
      <c r="I1449" s="60">
        <f>VLOOKUP(H1449,PROCV!E$33:F$44,2,0)</f>
        <v>1.6292670641140776</v>
      </c>
      <c r="J1449" s="71">
        <v>2323000</v>
      </c>
      <c r="K1449" s="44">
        <f t="shared" si="22"/>
        <v>3784787.3899370022</v>
      </c>
    </row>
    <row r="1450" spans="1:11" s="43" customFormat="1" ht="19.7" customHeight="1" x14ac:dyDescent="0.25">
      <c r="A1450" s="43" t="s">
        <v>194</v>
      </c>
      <c r="B1450" s="1" t="s">
        <v>242</v>
      </c>
      <c r="C1450" s="1" t="s">
        <v>291</v>
      </c>
      <c r="D1450" s="1" t="s">
        <v>290</v>
      </c>
      <c r="E1450" s="45" t="str">
        <f>VLOOKUP(C1450,PROCV!E$50:G$126,3,0)</f>
        <v>NA</v>
      </c>
      <c r="F1450" s="1" t="s">
        <v>416</v>
      </c>
      <c r="G1450" s="1" t="s">
        <v>236</v>
      </c>
      <c r="H1450" s="1">
        <v>2009</v>
      </c>
      <c r="I1450" s="60">
        <f>VLOOKUP(H1450,PROCV!E$33:F$44,2,0)</f>
        <v>1.6292670641140776</v>
      </c>
      <c r="J1450" s="71">
        <v>1038156</v>
      </c>
      <c r="K1450" s="44">
        <f t="shared" si="22"/>
        <v>1691433.3782124144</v>
      </c>
    </row>
    <row r="1451" spans="1:11" s="43" customFormat="1" ht="19.7" customHeight="1" x14ac:dyDescent="0.25">
      <c r="A1451" s="43" t="s">
        <v>194</v>
      </c>
      <c r="B1451" s="1" t="s">
        <v>242</v>
      </c>
      <c r="C1451" s="1" t="s">
        <v>291</v>
      </c>
      <c r="D1451" s="1" t="s">
        <v>290</v>
      </c>
      <c r="E1451" s="45" t="str">
        <f>VLOOKUP(C1451,PROCV!E$50:G$126,3,0)</f>
        <v>NA</v>
      </c>
      <c r="F1451" s="1" t="s">
        <v>416</v>
      </c>
      <c r="G1451" s="1" t="s">
        <v>236</v>
      </c>
      <c r="H1451" s="1">
        <v>2009</v>
      </c>
      <c r="I1451" s="60">
        <f>VLOOKUP(H1451,PROCV!E$33:F$44,2,0)</f>
        <v>1.6292670641140776</v>
      </c>
      <c r="J1451" s="71">
        <v>9295302</v>
      </c>
      <c r="K1451" s="44">
        <f t="shared" si="22"/>
        <v>15144529.399593715</v>
      </c>
    </row>
    <row r="1452" spans="1:11" s="43" customFormat="1" ht="19.7" customHeight="1" x14ac:dyDescent="0.25">
      <c r="A1452" s="43" t="s">
        <v>194</v>
      </c>
      <c r="B1452" s="1" t="s">
        <v>242</v>
      </c>
      <c r="C1452" s="1" t="s">
        <v>291</v>
      </c>
      <c r="D1452" s="1" t="s">
        <v>290</v>
      </c>
      <c r="E1452" s="45" t="str">
        <f>VLOOKUP(C1452,PROCV!E$50:G$126,3,0)</f>
        <v>NA</v>
      </c>
      <c r="F1452" s="1" t="s">
        <v>416</v>
      </c>
      <c r="G1452" s="1" t="s">
        <v>236</v>
      </c>
      <c r="H1452" s="1">
        <v>2009</v>
      </c>
      <c r="I1452" s="60">
        <f>VLOOKUP(H1452,PROCV!E$33:F$44,2,0)</f>
        <v>1.6292670641140776</v>
      </c>
      <c r="J1452" s="71">
        <v>179453</v>
      </c>
      <c r="K1452" s="44">
        <f t="shared" si="22"/>
        <v>292376.86245646357</v>
      </c>
    </row>
    <row r="1453" spans="1:11" s="43" customFormat="1" ht="19.7" customHeight="1" x14ac:dyDescent="0.25">
      <c r="A1453" s="43" t="s">
        <v>194</v>
      </c>
      <c r="B1453" s="1" t="s">
        <v>242</v>
      </c>
      <c r="C1453" s="1" t="s">
        <v>291</v>
      </c>
      <c r="D1453" s="1" t="s">
        <v>290</v>
      </c>
      <c r="E1453" s="45" t="str">
        <f>VLOOKUP(C1453,PROCV!E$50:G$126,3,0)</f>
        <v>NA</v>
      </c>
      <c r="F1453" s="1" t="s">
        <v>416</v>
      </c>
      <c r="G1453" s="1" t="s">
        <v>236</v>
      </c>
      <c r="H1453" s="1">
        <v>2009</v>
      </c>
      <c r="I1453" s="60">
        <f>VLOOKUP(H1453,PROCV!E$33:F$44,2,0)</f>
        <v>1.6292670641140776</v>
      </c>
      <c r="J1453" s="71">
        <v>58916</v>
      </c>
      <c r="K1453" s="44">
        <f t="shared" si="22"/>
        <v>95989.898349344992</v>
      </c>
    </row>
    <row r="1454" spans="1:11" s="43" customFormat="1" ht="19.7" customHeight="1" x14ac:dyDescent="0.25">
      <c r="A1454" s="43" t="s">
        <v>194</v>
      </c>
      <c r="B1454" s="1" t="s">
        <v>242</v>
      </c>
      <c r="C1454" s="1" t="s">
        <v>291</v>
      </c>
      <c r="D1454" s="1" t="s">
        <v>290</v>
      </c>
      <c r="E1454" s="45" t="str">
        <f>VLOOKUP(C1454,PROCV!E$50:G$126,3,0)</f>
        <v>NA</v>
      </c>
      <c r="F1454" s="1" t="s">
        <v>416</v>
      </c>
      <c r="G1454" s="1" t="s">
        <v>236</v>
      </c>
      <c r="H1454" s="1">
        <v>2009</v>
      </c>
      <c r="I1454" s="60">
        <f>VLOOKUP(H1454,PROCV!E$33:F$44,2,0)</f>
        <v>1.6292670641140776</v>
      </c>
      <c r="J1454" s="71">
        <v>1200000</v>
      </c>
      <c r="K1454" s="44">
        <f t="shared" si="22"/>
        <v>1955120.4769368931</v>
      </c>
    </row>
    <row r="1455" spans="1:11" s="43" customFormat="1" ht="19.7" customHeight="1" x14ac:dyDescent="0.25">
      <c r="A1455" s="43" t="s">
        <v>194</v>
      </c>
      <c r="B1455" s="1" t="s">
        <v>242</v>
      </c>
      <c r="C1455" s="1" t="s">
        <v>291</v>
      </c>
      <c r="D1455" s="1" t="s">
        <v>290</v>
      </c>
      <c r="E1455" s="45" t="str">
        <f>VLOOKUP(C1455,PROCV!E$50:G$126,3,0)</f>
        <v>NA</v>
      </c>
      <c r="F1455" s="1" t="s">
        <v>416</v>
      </c>
      <c r="G1455" s="1" t="s">
        <v>236</v>
      </c>
      <c r="H1455" s="1">
        <v>2009</v>
      </c>
      <c r="I1455" s="60">
        <f>VLOOKUP(H1455,PROCV!E$33:F$44,2,0)</f>
        <v>1.6292670641140776</v>
      </c>
      <c r="J1455" s="71">
        <v>233502</v>
      </c>
      <c r="K1455" s="44">
        <f t="shared" si="22"/>
        <v>380437.11800476536</v>
      </c>
    </row>
    <row r="1456" spans="1:11" s="43" customFormat="1" ht="19.7" customHeight="1" x14ac:dyDescent="0.25">
      <c r="A1456" s="43" t="s">
        <v>194</v>
      </c>
      <c r="B1456" s="1" t="s">
        <v>242</v>
      </c>
      <c r="C1456" s="1" t="s">
        <v>291</v>
      </c>
      <c r="D1456" s="1" t="s">
        <v>290</v>
      </c>
      <c r="E1456" s="45" t="str">
        <f>VLOOKUP(C1456,PROCV!E$50:G$126,3,0)</f>
        <v>NA</v>
      </c>
      <c r="F1456" s="1" t="s">
        <v>416</v>
      </c>
      <c r="G1456" s="1" t="s">
        <v>236</v>
      </c>
      <c r="H1456" s="1">
        <v>2009</v>
      </c>
      <c r="I1456" s="60">
        <f>VLOOKUP(H1456,PROCV!E$33:F$44,2,0)</f>
        <v>1.6292670641140776</v>
      </c>
      <c r="J1456" s="71">
        <v>125180</v>
      </c>
      <c r="K1456" s="44">
        <f t="shared" si="22"/>
        <v>203951.65108580023</v>
      </c>
    </row>
    <row r="1457" spans="1:11" s="43" customFormat="1" ht="19.7" customHeight="1" x14ac:dyDescent="0.25">
      <c r="A1457" s="43" t="s">
        <v>194</v>
      </c>
      <c r="B1457" s="1" t="s">
        <v>242</v>
      </c>
      <c r="C1457" s="1" t="s">
        <v>320</v>
      </c>
      <c r="D1457" s="1" t="s">
        <v>319</v>
      </c>
      <c r="E1457" s="45" t="str">
        <f>VLOOKUP(C1457,PROCV!E$50:G$126,3,0)</f>
        <v>Música</v>
      </c>
      <c r="F1457" s="1" t="s">
        <v>416</v>
      </c>
      <c r="G1457" s="1" t="s">
        <v>236</v>
      </c>
      <c r="H1457" s="1">
        <v>2009</v>
      </c>
      <c r="I1457" s="60">
        <f>VLOOKUP(H1457,PROCV!E$33:F$44,2,0)</f>
        <v>1.6292670641140776</v>
      </c>
      <c r="J1457" s="71">
        <v>3192</v>
      </c>
      <c r="K1457" s="44">
        <f t="shared" si="22"/>
        <v>5200.620468652136</v>
      </c>
    </row>
    <row r="1458" spans="1:11" s="43" customFormat="1" ht="19.7" customHeight="1" x14ac:dyDescent="0.25">
      <c r="A1458" s="43" t="s">
        <v>194</v>
      </c>
      <c r="B1458" s="1" t="s">
        <v>242</v>
      </c>
      <c r="C1458" s="1" t="s">
        <v>320</v>
      </c>
      <c r="D1458" s="1" t="s">
        <v>319</v>
      </c>
      <c r="E1458" s="45" t="str">
        <f>VLOOKUP(C1458,PROCV!E$50:G$126,3,0)</f>
        <v>Música</v>
      </c>
      <c r="F1458" s="1" t="s">
        <v>416</v>
      </c>
      <c r="G1458" s="1" t="s">
        <v>236</v>
      </c>
      <c r="H1458" s="1">
        <v>2009</v>
      </c>
      <c r="I1458" s="60">
        <f>VLOOKUP(H1458,PROCV!E$33:F$44,2,0)</f>
        <v>1.6292670641140776</v>
      </c>
      <c r="J1458" s="71">
        <v>3257</v>
      </c>
      <c r="K1458" s="44">
        <f t="shared" si="22"/>
        <v>5306.5228278195509</v>
      </c>
    </row>
    <row r="1459" spans="1:11" s="43" customFormat="1" ht="19.7" customHeight="1" x14ac:dyDescent="0.25">
      <c r="A1459" s="43" t="s">
        <v>194</v>
      </c>
      <c r="B1459" s="1" t="s">
        <v>242</v>
      </c>
      <c r="C1459" s="1" t="s">
        <v>289</v>
      </c>
      <c r="D1459" s="1" t="s">
        <v>288</v>
      </c>
      <c r="E1459" s="45" t="str">
        <f>VLOOKUP(C1459,PROCV!E$50:G$126,3,0)</f>
        <v>Editorial</v>
      </c>
      <c r="F1459" s="1" t="s">
        <v>416</v>
      </c>
      <c r="G1459" s="1" t="s">
        <v>236</v>
      </c>
      <c r="H1459" s="1">
        <v>2009</v>
      </c>
      <c r="I1459" s="60">
        <f>VLOOKUP(H1459,PROCV!E$33:F$44,2,0)</f>
        <v>1.6292670641140776</v>
      </c>
      <c r="J1459" s="71">
        <v>103281</v>
      </c>
      <c r="K1459" s="44">
        <f t="shared" si="22"/>
        <v>168272.33164876606</v>
      </c>
    </row>
    <row r="1460" spans="1:11" s="43" customFormat="1" ht="19.7" customHeight="1" x14ac:dyDescent="0.25">
      <c r="A1460" s="43" t="s">
        <v>194</v>
      </c>
      <c r="B1460" s="1" t="s">
        <v>242</v>
      </c>
      <c r="C1460" s="1" t="s">
        <v>289</v>
      </c>
      <c r="D1460" s="1" t="s">
        <v>288</v>
      </c>
      <c r="E1460" s="45" t="str">
        <f>VLOOKUP(C1460,PROCV!E$50:G$126,3,0)</f>
        <v>Editorial</v>
      </c>
      <c r="F1460" s="1" t="s">
        <v>416</v>
      </c>
      <c r="G1460" s="1" t="s">
        <v>236</v>
      </c>
      <c r="H1460" s="1">
        <v>2009</v>
      </c>
      <c r="I1460" s="60">
        <f>VLOOKUP(H1460,PROCV!E$33:F$44,2,0)</f>
        <v>1.6292670641140776</v>
      </c>
      <c r="J1460" s="71">
        <v>413367</v>
      </c>
      <c r="K1460" s="44">
        <f t="shared" si="22"/>
        <v>673485.23849164392</v>
      </c>
    </row>
    <row r="1461" spans="1:11" s="43" customFormat="1" ht="19.7" customHeight="1" x14ac:dyDescent="0.25">
      <c r="A1461" s="43" t="s">
        <v>194</v>
      </c>
      <c r="B1461" s="1" t="s">
        <v>242</v>
      </c>
      <c r="C1461" s="1" t="s">
        <v>289</v>
      </c>
      <c r="D1461" s="1" t="s">
        <v>288</v>
      </c>
      <c r="E1461" s="45" t="str">
        <f>VLOOKUP(C1461,PROCV!E$50:G$126,3,0)</f>
        <v>Editorial</v>
      </c>
      <c r="F1461" s="1" t="s">
        <v>416</v>
      </c>
      <c r="G1461" s="1" t="s">
        <v>236</v>
      </c>
      <c r="H1461" s="1">
        <v>2009</v>
      </c>
      <c r="I1461" s="60">
        <f>VLOOKUP(H1461,PROCV!E$33:F$44,2,0)</f>
        <v>1.6292670641140776</v>
      </c>
      <c r="J1461" s="71">
        <v>99401</v>
      </c>
      <c r="K1461" s="44">
        <f t="shared" si="22"/>
        <v>161950.77544000343</v>
      </c>
    </row>
    <row r="1462" spans="1:11" s="43" customFormat="1" ht="19.7" customHeight="1" x14ac:dyDescent="0.25">
      <c r="A1462" s="43" t="s">
        <v>194</v>
      </c>
      <c r="B1462" s="1" t="s">
        <v>242</v>
      </c>
      <c r="C1462" s="1" t="s">
        <v>289</v>
      </c>
      <c r="D1462" s="1" t="s">
        <v>288</v>
      </c>
      <c r="E1462" s="45" t="str">
        <f>VLOOKUP(C1462,PROCV!E$50:G$126,3,0)</f>
        <v>Editorial</v>
      </c>
      <c r="F1462" s="1" t="s">
        <v>416</v>
      </c>
      <c r="G1462" s="1" t="s">
        <v>236</v>
      </c>
      <c r="H1462" s="1">
        <v>2009</v>
      </c>
      <c r="I1462" s="60">
        <f>VLOOKUP(H1462,PROCV!E$33:F$44,2,0)</f>
        <v>1.6292670641140776</v>
      </c>
      <c r="J1462" s="71">
        <v>548576</v>
      </c>
      <c r="K1462" s="44">
        <f t="shared" si="22"/>
        <v>893776.8089634442</v>
      </c>
    </row>
    <row r="1463" spans="1:11" s="43" customFormat="1" ht="19.7" customHeight="1" x14ac:dyDescent="0.25">
      <c r="A1463" s="43" t="s">
        <v>194</v>
      </c>
      <c r="B1463" s="1" t="s">
        <v>242</v>
      </c>
      <c r="C1463" s="1" t="s">
        <v>289</v>
      </c>
      <c r="D1463" s="1" t="s">
        <v>288</v>
      </c>
      <c r="E1463" s="45" t="str">
        <f>VLOOKUP(C1463,PROCV!E$50:G$126,3,0)</f>
        <v>Editorial</v>
      </c>
      <c r="F1463" s="1" t="s">
        <v>416</v>
      </c>
      <c r="G1463" s="1" t="s">
        <v>236</v>
      </c>
      <c r="H1463" s="1">
        <v>2009</v>
      </c>
      <c r="I1463" s="60">
        <f>VLOOKUP(H1463,PROCV!E$33:F$44,2,0)</f>
        <v>1.6292670641140776</v>
      </c>
      <c r="J1463" s="71">
        <v>280906</v>
      </c>
      <c r="K1463" s="44">
        <f t="shared" si="22"/>
        <v>457670.8939120291</v>
      </c>
    </row>
    <row r="1464" spans="1:11" s="43" customFormat="1" ht="19.7" customHeight="1" x14ac:dyDescent="0.25">
      <c r="A1464" s="43" t="s">
        <v>194</v>
      </c>
      <c r="B1464" s="1" t="s">
        <v>242</v>
      </c>
      <c r="C1464" s="1" t="s">
        <v>289</v>
      </c>
      <c r="D1464" s="1" t="s">
        <v>288</v>
      </c>
      <c r="E1464" s="45" t="str">
        <f>VLOOKUP(C1464,PROCV!E$50:G$126,3,0)</f>
        <v>Editorial</v>
      </c>
      <c r="F1464" s="1" t="s">
        <v>416</v>
      </c>
      <c r="G1464" s="1" t="s">
        <v>236</v>
      </c>
      <c r="H1464" s="1">
        <v>2009</v>
      </c>
      <c r="I1464" s="60">
        <f>VLOOKUP(H1464,PROCV!E$33:F$44,2,0)</f>
        <v>1.6292670641140776</v>
      </c>
      <c r="J1464" s="71">
        <v>100000</v>
      </c>
      <c r="K1464" s="44">
        <f t="shared" si="22"/>
        <v>162926.70641140777</v>
      </c>
    </row>
    <row r="1465" spans="1:11" s="43" customFormat="1" ht="19.7" customHeight="1" x14ac:dyDescent="0.25">
      <c r="A1465" s="43" t="s">
        <v>194</v>
      </c>
      <c r="B1465" s="1" t="s">
        <v>242</v>
      </c>
      <c r="C1465" s="1" t="s">
        <v>299</v>
      </c>
      <c r="D1465" s="1" t="s">
        <v>298</v>
      </c>
      <c r="E1465" s="45" t="str">
        <f>VLOOKUP(C1465,PROCV!E$50:G$126,3,0)</f>
        <v>NA</v>
      </c>
      <c r="F1465" s="1" t="s">
        <v>416</v>
      </c>
      <c r="G1465" s="1" t="s">
        <v>236</v>
      </c>
      <c r="H1465" s="1">
        <v>2009</v>
      </c>
      <c r="I1465" s="60">
        <f>VLOOKUP(H1465,PROCV!E$33:F$44,2,0)</f>
        <v>1.6292670641140776</v>
      </c>
      <c r="J1465" s="71">
        <v>10044</v>
      </c>
      <c r="K1465" s="44">
        <f t="shared" si="22"/>
        <v>16364.358391961796</v>
      </c>
    </row>
    <row r="1466" spans="1:11" s="43" customFormat="1" ht="19.7" customHeight="1" x14ac:dyDescent="0.25">
      <c r="A1466" s="43" t="s">
        <v>194</v>
      </c>
      <c r="B1466" s="1" t="s">
        <v>242</v>
      </c>
      <c r="C1466" s="1" t="s">
        <v>299</v>
      </c>
      <c r="D1466" s="1" t="s">
        <v>298</v>
      </c>
      <c r="E1466" s="45" t="str">
        <f>VLOOKUP(C1466,PROCV!E$50:G$126,3,0)</f>
        <v>NA</v>
      </c>
      <c r="F1466" s="1" t="s">
        <v>416</v>
      </c>
      <c r="G1466" s="1" t="s">
        <v>236</v>
      </c>
      <c r="H1466" s="1">
        <v>2009</v>
      </c>
      <c r="I1466" s="60">
        <f>VLOOKUP(H1466,PROCV!E$33:F$44,2,0)</f>
        <v>1.6292670641140776</v>
      </c>
      <c r="J1466" s="71">
        <v>95834</v>
      </c>
      <c r="K1466" s="44">
        <f t="shared" si="22"/>
        <v>156139.17982230851</v>
      </c>
    </row>
    <row r="1467" spans="1:11" s="43" customFormat="1" ht="19.7" customHeight="1" x14ac:dyDescent="0.25">
      <c r="A1467" s="43" t="s">
        <v>194</v>
      </c>
      <c r="B1467" s="1" t="s">
        <v>242</v>
      </c>
      <c r="C1467" s="1" t="s">
        <v>299</v>
      </c>
      <c r="D1467" s="1" t="s">
        <v>298</v>
      </c>
      <c r="E1467" s="45" t="str">
        <f>VLOOKUP(C1467,PROCV!E$50:G$126,3,0)</f>
        <v>NA</v>
      </c>
      <c r="F1467" s="1" t="s">
        <v>416</v>
      </c>
      <c r="G1467" s="1" t="s">
        <v>236</v>
      </c>
      <c r="H1467" s="1">
        <v>2009</v>
      </c>
      <c r="I1467" s="60">
        <f>VLOOKUP(H1467,PROCV!E$33:F$44,2,0)</f>
        <v>1.6292670641140776</v>
      </c>
      <c r="J1467" s="71">
        <v>74351</v>
      </c>
      <c r="K1467" s="44">
        <f t="shared" si="22"/>
        <v>121137.63548394578</v>
      </c>
    </row>
    <row r="1468" spans="1:11" s="43" customFormat="1" ht="19.7" customHeight="1" x14ac:dyDescent="0.25">
      <c r="A1468" s="43" t="s">
        <v>194</v>
      </c>
      <c r="B1468" s="1" t="s">
        <v>242</v>
      </c>
      <c r="C1468" s="1" t="s">
        <v>299</v>
      </c>
      <c r="D1468" s="1" t="s">
        <v>298</v>
      </c>
      <c r="E1468" s="45" t="str">
        <f>VLOOKUP(C1468,PROCV!E$50:G$126,3,0)</f>
        <v>NA</v>
      </c>
      <c r="F1468" s="1" t="s">
        <v>416</v>
      </c>
      <c r="G1468" s="1" t="s">
        <v>236</v>
      </c>
      <c r="H1468" s="1">
        <v>2009</v>
      </c>
      <c r="I1468" s="60">
        <f>VLOOKUP(H1468,PROCV!E$33:F$44,2,0)</f>
        <v>1.6292670641140776</v>
      </c>
      <c r="J1468" s="71">
        <v>6647</v>
      </c>
      <c r="K1468" s="44">
        <f t="shared" si="22"/>
        <v>10829.738175166274</v>
      </c>
    </row>
    <row r="1469" spans="1:11" s="43" customFormat="1" ht="19.7" customHeight="1" x14ac:dyDescent="0.25">
      <c r="A1469" s="43" t="s">
        <v>194</v>
      </c>
      <c r="B1469" s="1" t="s">
        <v>242</v>
      </c>
      <c r="C1469" s="1" t="s">
        <v>287</v>
      </c>
      <c r="D1469" s="1" t="s">
        <v>286</v>
      </c>
      <c r="E1469" s="45" t="str">
        <f>VLOOKUP(C1469,PROCV!E$50:G$126,3,0)</f>
        <v>Música</v>
      </c>
      <c r="F1469" s="1" t="s">
        <v>416</v>
      </c>
      <c r="G1469" s="1" t="s">
        <v>236</v>
      </c>
      <c r="H1469" s="1">
        <v>2009</v>
      </c>
      <c r="I1469" s="60">
        <f>VLOOKUP(H1469,PROCV!E$33:F$44,2,0)</f>
        <v>1.6292670641140776</v>
      </c>
      <c r="J1469" s="71">
        <v>51827</v>
      </c>
      <c r="K1469" s="44">
        <f t="shared" si="22"/>
        <v>84440.024131840299</v>
      </c>
    </row>
    <row r="1470" spans="1:11" s="43" customFormat="1" ht="19.7" customHeight="1" x14ac:dyDescent="0.25">
      <c r="A1470" s="43" t="s">
        <v>194</v>
      </c>
      <c r="B1470" s="1" t="s">
        <v>242</v>
      </c>
      <c r="C1470" s="1" t="s">
        <v>287</v>
      </c>
      <c r="D1470" s="1" t="s">
        <v>286</v>
      </c>
      <c r="E1470" s="45" t="str">
        <f>VLOOKUP(C1470,PROCV!E$50:G$126,3,0)</f>
        <v>Música</v>
      </c>
      <c r="F1470" s="1" t="s">
        <v>416</v>
      </c>
      <c r="G1470" s="1" t="s">
        <v>236</v>
      </c>
      <c r="H1470" s="1">
        <v>2009</v>
      </c>
      <c r="I1470" s="60">
        <f>VLOOKUP(H1470,PROCV!E$33:F$44,2,0)</f>
        <v>1.6292670641140776</v>
      </c>
      <c r="J1470" s="71">
        <v>145714</v>
      </c>
      <c r="K1470" s="44">
        <f t="shared" si="22"/>
        <v>237407.02098031872</v>
      </c>
    </row>
    <row r="1471" spans="1:11" s="43" customFormat="1" ht="19.7" customHeight="1" x14ac:dyDescent="0.25">
      <c r="A1471" s="43" t="s">
        <v>194</v>
      </c>
      <c r="B1471" s="1" t="s">
        <v>242</v>
      </c>
      <c r="C1471" s="1" t="s">
        <v>287</v>
      </c>
      <c r="D1471" s="1" t="s">
        <v>286</v>
      </c>
      <c r="E1471" s="45" t="str">
        <f>VLOOKUP(C1471,PROCV!E$50:G$126,3,0)</f>
        <v>Música</v>
      </c>
      <c r="F1471" s="1" t="s">
        <v>416</v>
      </c>
      <c r="G1471" s="1" t="s">
        <v>236</v>
      </c>
      <c r="H1471" s="1">
        <v>2009</v>
      </c>
      <c r="I1471" s="60">
        <f>VLOOKUP(H1471,PROCV!E$33:F$44,2,0)</f>
        <v>1.6292670641140776</v>
      </c>
      <c r="J1471" s="71">
        <v>8950</v>
      </c>
      <c r="K1471" s="44">
        <f t="shared" si="22"/>
        <v>14581.940223820995</v>
      </c>
    </row>
    <row r="1472" spans="1:11" s="43" customFormat="1" ht="19.7" customHeight="1" x14ac:dyDescent="0.25">
      <c r="A1472" s="43" t="s">
        <v>194</v>
      </c>
      <c r="B1472" s="1" t="s">
        <v>242</v>
      </c>
      <c r="C1472" s="1" t="s">
        <v>287</v>
      </c>
      <c r="D1472" s="1" t="s">
        <v>286</v>
      </c>
      <c r="E1472" s="45" t="str">
        <f>VLOOKUP(C1472,PROCV!E$50:G$126,3,0)</f>
        <v>Música</v>
      </c>
      <c r="F1472" s="1" t="s">
        <v>416</v>
      </c>
      <c r="G1472" s="1" t="s">
        <v>236</v>
      </c>
      <c r="H1472" s="1">
        <v>2009</v>
      </c>
      <c r="I1472" s="60">
        <f>VLOOKUP(H1472,PROCV!E$33:F$44,2,0)</f>
        <v>1.6292670641140776</v>
      </c>
      <c r="J1472" s="71">
        <v>101830</v>
      </c>
      <c r="K1472" s="44">
        <f t="shared" si="22"/>
        <v>165908.26513873652</v>
      </c>
    </row>
    <row r="1473" spans="1:11" s="43" customFormat="1" ht="19.7" customHeight="1" x14ac:dyDescent="0.25">
      <c r="A1473" s="43" t="s">
        <v>194</v>
      </c>
      <c r="B1473" s="1" t="s">
        <v>242</v>
      </c>
      <c r="C1473" s="1" t="s">
        <v>287</v>
      </c>
      <c r="D1473" s="1" t="s">
        <v>286</v>
      </c>
      <c r="E1473" s="45" t="str">
        <f>VLOOKUP(C1473,PROCV!E$50:G$126,3,0)</f>
        <v>Música</v>
      </c>
      <c r="F1473" s="1" t="s">
        <v>416</v>
      </c>
      <c r="G1473" s="1" t="s">
        <v>236</v>
      </c>
      <c r="H1473" s="1">
        <v>2009</v>
      </c>
      <c r="I1473" s="60">
        <f>VLOOKUP(H1473,PROCV!E$33:F$44,2,0)</f>
        <v>1.6292670641140776</v>
      </c>
      <c r="J1473" s="71">
        <v>212170</v>
      </c>
      <c r="K1473" s="44">
        <f t="shared" si="22"/>
        <v>345681.59299308388</v>
      </c>
    </row>
    <row r="1474" spans="1:11" s="43" customFormat="1" ht="19.7" customHeight="1" x14ac:dyDescent="0.25">
      <c r="A1474" s="43" t="s">
        <v>194</v>
      </c>
      <c r="B1474" s="1" t="s">
        <v>242</v>
      </c>
      <c r="C1474" s="1" t="s">
        <v>285</v>
      </c>
      <c r="D1474" s="1" t="s">
        <v>284</v>
      </c>
      <c r="E1474" s="45" t="str">
        <f>VLOOKUP(C1474,PROCV!E$50:G$126,3,0)</f>
        <v>Editorial</v>
      </c>
      <c r="F1474" s="1" t="s">
        <v>416</v>
      </c>
      <c r="G1474" s="1" t="s">
        <v>236</v>
      </c>
      <c r="H1474" s="1">
        <v>2009</v>
      </c>
      <c r="I1474" s="60">
        <f>VLOOKUP(H1474,PROCV!E$33:F$44,2,0)</f>
        <v>1.6292670641140776</v>
      </c>
      <c r="J1474" s="71">
        <v>40290</v>
      </c>
      <c r="K1474" s="44">
        <f t="shared" si="22"/>
        <v>65643.170013156181</v>
      </c>
    </row>
    <row r="1475" spans="1:11" s="43" customFormat="1" ht="19.7" customHeight="1" x14ac:dyDescent="0.25">
      <c r="A1475" s="43" t="s">
        <v>194</v>
      </c>
      <c r="B1475" s="1" t="s">
        <v>242</v>
      </c>
      <c r="C1475" s="1" t="s">
        <v>285</v>
      </c>
      <c r="D1475" s="1" t="s">
        <v>284</v>
      </c>
      <c r="E1475" s="45" t="str">
        <f>VLOOKUP(C1475,PROCV!E$50:G$126,3,0)</f>
        <v>Editorial</v>
      </c>
      <c r="F1475" s="1" t="s">
        <v>416</v>
      </c>
      <c r="G1475" s="1" t="s">
        <v>236</v>
      </c>
      <c r="H1475" s="1">
        <v>2009</v>
      </c>
      <c r="I1475" s="60">
        <f>VLOOKUP(H1475,PROCV!E$33:F$44,2,0)</f>
        <v>1.6292670641140776</v>
      </c>
      <c r="J1475" s="71">
        <v>70621</v>
      </c>
      <c r="K1475" s="44">
        <f t="shared" ref="K1475:K1538" si="23">J1475*I1475</f>
        <v>115060.46933480028</v>
      </c>
    </row>
    <row r="1476" spans="1:11" s="43" customFormat="1" ht="19.7" customHeight="1" x14ac:dyDescent="0.25">
      <c r="A1476" s="43" t="s">
        <v>194</v>
      </c>
      <c r="B1476" s="1" t="s">
        <v>242</v>
      </c>
      <c r="C1476" s="1" t="s">
        <v>285</v>
      </c>
      <c r="D1476" s="1" t="s">
        <v>284</v>
      </c>
      <c r="E1476" s="45" t="str">
        <f>VLOOKUP(C1476,PROCV!E$50:G$126,3,0)</f>
        <v>Editorial</v>
      </c>
      <c r="F1476" s="1" t="s">
        <v>416</v>
      </c>
      <c r="G1476" s="1" t="s">
        <v>265</v>
      </c>
      <c r="H1476" s="1">
        <v>2009</v>
      </c>
      <c r="I1476" s="60">
        <f>VLOOKUP(H1476,PROCV!E$33:F$44,2,0)</f>
        <v>1.6292670641140776</v>
      </c>
      <c r="J1476" s="71">
        <v>62236000</v>
      </c>
      <c r="K1476" s="44">
        <f t="shared" si="23"/>
        <v>101399065.00220373</v>
      </c>
    </row>
    <row r="1477" spans="1:11" s="43" customFormat="1" ht="19.7" customHeight="1" x14ac:dyDescent="0.25">
      <c r="A1477" s="43" t="s">
        <v>194</v>
      </c>
      <c r="B1477" s="1" t="s">
        <v>242</v>
      </c>
      <c r="C1477" s="1" t="s">
        <v>285</v>
      </c>
      <c r="D1477" s="1" t="s">
        <v>284</v>
      </c>
      <c r="E1477" s="45" t="str">
        <f>VLOOKUP(C1477,PROCV!E$50:G$126,3,0)</f>
        <v>Editorial</v>
      </c>
      <c r="F1477" s="1" t="s">
        <v>416</v>
      </c>
      <c r="G1477" s="1" t="s">
        <v>236</v>
      </c>
      <c r="H1477" s="1">
        <v>2009</v>
      </c>
      <c r="I1477" s="60">
        <f>VLOOKUP(H1477,PROCV!E$33:F$44,2,0)</f>
        <v>1.6292670641140776</v>
      </c>
      <c r="J1477" s="71">
        <v>116235</v>
      </c>
      <c r="K1477" s="44">
        <f t="shared" si="23"/>
        <v>189377.8571972998</v>
      </c>
    </row>
    <row r="1478" spans="1:11" s="43" customFormat="1" ht="19.7" customHeight="1" x14ac:dyDescent="0.25">
      <c r="A1478" s="43" t="s">
        <v>194</v>
      </c>
      <c r="B1478" s="1" t="s">
        <v>242</v>
      </c>
      <c r="C1478" s="1" t="s">
        <v>285</v>
      </c>
      <c r="D1478" s="1" t="s">
        <v>284</v>
      </c>
      <c r="E1478" s="45" t="str">
        <f>VLOOKUP(C1478,PROCV!E$50:G$126,3,0)</f>
        <v>Editorial</v>
      </c>
      <c r="F1478" s="1" t="s">
        <v>416</v>
      </c>
      <c r="G1478" s="1" t="s">
        <v>265</v>
      </c>
      <c r="H1478" s="1">
        <v>2009</v>
      </c>
      <c r="I1478" s="60">
        <f>VLOOKUP(H1478,PROCV!E$33:F$44,2,0)</f>
        <v>1.6292670641140776</v>
      </c>
      <c r="J1478" s="71">
        <v>610020</v>
      </c>
      <c r="K1478" s="44">
        <f t="shared" si="23"/>
        <v>993885.49445086962</v>
      </c>
    </row>
    <row r="1479" spans="1:11" s="43" customFormat="1" ht="19.7" customHeight="1" x14ac:dyDescent="0.25">
      <c r="A1479" s="43" t="s">
        <v>194</v>
      </c>
      <c r="B1479" s="1" t="s">
        <v>242</v>
      </c>
      <c r="C1479" s="1" t="s">
        <v>285</v>
      </c>
      <c r="D1479" s="1" t="s">
        <v>284</v>
      </c>
      <c r="E1479" s="45" t="str">
        <f>VLOOKUP(C1479,PROCV!E$50:G$126,3,0)</f>
        <v>Editorial</v>
      </c>
      <c r="F1479" s="1" t="s">
        <v>416</v>
      </c>
      <c r="G1479" s="1" t="s">
        <v>265</v>
      </c>
      <c r="H1479" s="1">
        <v>2009</v>
      </c>
      <c r="I1479" s="60">
        <f>VLOOKUP(H1479,PROCV!E$33:F$44,2,0)</f>
        <v>1.6292670641140776</v>
      </c>
      <c r="J1479" s="71">
        <v>20518316</v>
      </c>
      <c r="K1479" s="44">
        <f t="shared" si="23"/>
        <v>33429816.469884906</v>
      </c>
    </row>
    <row r="1480" spans="1:11" s="43" customFormat="1" ht="19.7" customHeight="1" x14ac:dyDescent="0.25">
      <c r="A1480" s="43" t="s">
        <v>194</v>
      </c>
      <c r="B1480" s="1" t="s">
        <v>242</v>
      </c>
      <c r="C1480" s="1" t="s">
        <v>285</v>
      </c>
      <c r="D1480" s="1" t="s">
        <v>284</v>
      </c>
      <c r="E1480" s="45" t="str">
        <f>VLOOKUP(C1480,PROCV!E$50:G$126,3,0)</f>
        <v>Editorial</v>
      </c>
      <c r="F1480" s="1" t="s">
        <v>416</v>
      </c>
      <c r="G1480" s="1" t="s">
        <v>236</v>
      </c>
      <c r="H1480" s="1">
        <v>2009</v>
      </c>
      <c r="I1480" s="60">
        <f>VLOOKUP(H1480,PROCV!E$33:F$44,2,0)</f>
        <v>1.6292670641140776</v>
      </c>
      <c r="J1480" s="71">
        <v>626007</v>
      </c>
      <c r="K1480" s="44">
        <f t="shared" si="23"/>
        <v>1019932.5870048614</v>
      </c>
    </row>
    <row r="1481" spans="1:11" s="43" customFormat="1" ht="19.7" customHeight="1" x14ac:dyDescent="0.25">
      <c r="A1481" s="43" t="s">
        <v>194</v>
      </c>
      <c r="B1481" s="1" t="s">
        <v>242</v>
      </c>
      <c r="C1481" s="1" t="s">
        <v>285</v>
      </c>
      <c r="D1481" s="1" t="s">
        <v>284</v>
      </c>
      <c r="E1481" s="45" t="str">
        <f>VLOOKUP(C1481,PROCV!E$50:G$126,3,0)</f>
        <v>Editorial</v>
      </c>
      <c r="F1481" s="1" t="s">
        <v>416</v>
      </c>
      <c r="G1481" s="1" t="s">
        <v>236</v>
      </c>
      <c r="H1481" s="1">
        <v>2009</v>
      </c>
      <c r="I1481" s="60">
        <f>VLOOKUP(H1481,PROCV!E$33:F$44,2,0)</f>
        <v>1.6292670641140776</v>
      </c>
      <c r="J1481" s="71">
        <v>81961</v>
      </c>
      <c r="K1481" s="44">
        <f t="shared" si="23"/>
        <v>133536.35784185393</v>
      </c>
    </row>
    <row r="1482" spans="1:11" s="43" customFormat="1" ht="19.7" customHeight="1" x14ac:dyDescent="0.25">
      <c r="A1482" s="43" t="s">
        <v>194</v>
      </c>
      <c r="B1482" s="1" t="s">
        <v>242</v>
      </c>
      <c r="C1482" s="1" t="s">
        <v>285</v>
      </c>
      <c r="D1482" s="1" t="s">
        <v>284</v>
      </c>
      <c r="E1482" s="45" t="str">
        <f>VLOOKUP(C1482,PROCV!E$50:G$126,3,0)</f>
        <v>Editorial</v>
      </c>
      <c r="F1482" s="1" t="s">
        <v>416</v>
      </c>
      <c r="G1482" s="1" t="s">
        <v>236</v>
      </c>
      <c r="H1482" s="1">
        <v>2009</v>
      </c>
      <c r="I1482" s="60">
        <f>VLOOKUP(H1482,PROCV!E$33:F$44,2,0)</f>
        <v>1.6292670641140776</v>
      </c>
      <c r="J1482" s="71">
        <v>300000</v>
      </c>
      <c r="K1482" s="44">
        <f t="shared" si="23"/>
        <v>488780.11923422327</v>
      </c>
    </row>
    <row r="1483" spans="1:11" s="43" customFormat="1" ht="19.7" customHeight="1" x14ac:dyDescent="0.25">
      <c r="A1483" s="43" t="s">
        <v>194</v>
      </c>
      <c r="B1483" s="1" t="s">
        <v>242</v>
      </c>
      <c r="C1483" s="1" t="s">
        <v>285</v>
      </c>
      <c r="D1483" s="1" t="s">
        <v>284</v>
      </c>
      <c r="E1483" s="45" t="str">
        <f>VLOOKUP(C1483,PROCV!E$50:G$126,3,0)</f>
        <v>Editorial</v>
      </c>
      <c r="F1483" s="1" t="s">
        <v>416</v>
      </c>
      <c r="G1483" s="1" t="s">
        <v>236</v>
      </c>
      <c r="H1483" s="1">
        <v>2009</v>
      </c>
      <c r="I1483" s="60">
        <f>VLOOKUP(H1483,PROCV!E$33:F$44,2,0)</f>
        <v>1.6292670641140776</v>
      </c>
      <c r="J1483" s="71">
        <v>477392</v>
      </c>
      <c r="K1483" s="44">
        <f t="shared" si="23"/>
        <v>777799.06227154774</v>
      </c>
    </row>
    <row r="1484" spans="1:11" s="43" customFormat="1" ht="19.7" customHeight="1" x14ac:dyDescent="0.25">
      <c r="A1484" s="43" t="s">
        <v>194</v>
      </c>
      <c r="B1484" s="1" t="s">
        <v>242</v>
      </c>
      <c r="C1484" s="1" t="s">
        <v>285</v>
      </c>
      <c r="D1484" s="1" t="s">
        <v>284</v>
      </c>
      <c r="E1484" s="45" t="str">
        <f>VLOOKUP(C1484,PROCV!E$50:G$126,3,0)</f>
        <v>Editorial</v>
      </c>
      <c r="F1484" s="1" t="s">
        <v>416</v>
      </c>
      <c r="G1484" s="1" t="s">
        <v>236</v>
      </c>
      <c r="H1484" s="1">
        <v>2009</v>
      </c>
      <c r="I1484" s="60">
        <f>VLOOKUP(H1484,PROCV!E$33:F$44,2,0)</f>
        <v>1.6292670641140776</v>
      </c>
      <c r="J1484" s="71">
        <v>362613</v>
      </c>
      <c r="K1484" s="44">
        <f t="shared" si="23"/>
        <v>590793.41791959805</v>
      </c>
    </row>
    <row r="1485" spans="1:11" s="43" customFormat="1" ht="19.7" customHeight="1" x14ac:dyDescent="0.25">
      <c r="A1485" s="43" t="s">
        <v>194</v>
      </c>
      <c r="B1485" s="1" t="s">
        <v>242</v>
      </c>
      <c r="C1485" s="1" t="s">
        <v>285</v>
      </c>
      <c r="D1485" s="1" t="s">
        <v>284</v>
      </c>
      <c r="E1485" s="45" t="str">
        <f>VLOOKUP(C1485,PROCV!E$50:G$126,3,0)</f>
        <v>Editorial</v>
      </c>
      <c r="F1485" s="1" t="s">
        <v>416</v>
      </c>
      <c r="G1485" s="1" t="s">
        <v>236</v>
      </c>
      <c r="H1485" s="1">
        <v>2009</v>
      </c>
      <c r="I1485" s="60">
        <f>VLOOKUP(H1485,PROCV!E$33:F$44,2,0)</f>
        <v>1.6292670641140776</v>
      </c>
      <c r="J1485" s="71">
        <v>521726</v>
      </c>
      <c r="K1485" s="44">
        <f t="shared" si="23"/>
        <v>850030.98829198128</v>
      </c>
    </row>
    <row r="1486" spans="1:11" s="43" customFormat="1" ht="19.7" customHeight="1" x14ac:dyDescent="0.25">
      <c r="A1486" s="43" t="s">
        <v>194</v>
      </c>
      <c r="B1486" s="1" t="s">
        <v>242</v>
      </c>
      <c r="C1486" s="1" t="s">
        <v>283</v>
      </c>
      <c r="D1486" s="1" t="s">
        <v>282</v>
      </c>
      <c r="E1486" s="45" t="str">
        <f>VLOOKUP(C1486,PROCV!E$50:G$126,3,0)</f>
        <v>Editorial</v>
      </c>
      <c r="F1486" s="1" t="s">
        <v>416</v>
      </c>
      <c r="G1486" s="1" t="s">
        <v>236</v>
      </c>
      <c r="H1486" s="1">
        <v>2009</v>
      </c>
      <c r="I1486" s="60">
        <f>VLOOKUP(H1486,PROCV!E$33:F$44,2,0)</f>
        <v>1.6292670641140776</v>
      </c>
      <c r="J1486" s="71">
        <v>37422</v>
      </c>
      <c r="K1486" s="44">
        <f t="shared" si="23"/>
        <v>60970.432073277014</v>
      </c>
    </row>
    <row r="1487" spans="1:11" s="43" customFormat="1" ht="19.7" customHeight="1" x14ac:dyDescent="0.25">
      <c r="A1487" s="43" t="s">
        <v>194</v>
      </c>
      <c r="B1487" s="1" t="s">
        <v>242</v>
      </c>
      <c r="C1487" s="1" t="s">
        <v>283</v>
      </c>
      <c r="D1487" s="1" t="s">
        <v>282</v>
      </c>
      <c r="E1487" s="45" t="str">
        <f>VLOOKUP(C1487,PROCV!E$50:G$126,3,0)</f>
        <v>Editorial</v>
      </c>
      <c r="F1487" s="1" t="s">
        <v>416</v>
      </c>
      <c r="G1487" s="1" t="s">
        <v>236</v>
      </c>
      <c r="H1487" s="1">
        <v>2009</v>
      </c>
      <c r="I1487" s="60">
        <f>VLOOKUP(H1487,PROCV!E$33:F$44,2,0)</f>
        <v>1.6292670641140776</v>
      </c>
      <c r="J1487" s="71">
        <v>38120</v>
      </c>
      <c r="K1487" s="44">
        <f t="shared" si="23"/>
        <v>62107.660484028638</v>
      </c>
    </row>
    <row r="1488" spans="1:11" s="43" customFormat="1" ht="19.7" customHeight="1" x14ac:dyDescent="0.25">
      <c r="A1488" s="43" t="s">
        <v>194</v>
      </c>
      <c r="B1488" s="1" t="s">
        <v>242</v>
      </c>
      <c r="C1488" s="1" t="s">
        <v>283</v>
      </c>
      <c r="D1488" s="1" t="s">
        <v>282</v>
      </c>
      <c r="E1488" s="45" t="str">
        <f>VLOOKUP(C1488,PROCV!E$50:G$126,3,0)</f>
        <v>Editorial</v>
      </c>
      <c r="F1488" s="1" t="s">
        <v>416</v>
      </c>
      <c r="G1488" s="1" t="s">
        <v>236</v>
      </c>
      <c r="H1488" s="1">
        <v>2009</v>
      </c>
      <c r="I1488" s="60">
        <f>VLOOKUP(H1488,PROCV!E$33:F$44,2,0)</f>
        <v>1.6292670641140776</v>
      </c>
      <c r="J1488" s="71">
        <v>2615</v>
      </c>
      <c r="K1488" s="44">
        <f t="shared" si="23"/>
        <v>4260.5333726583131</v>
      </c>
    </row>
    <row r="1489" spans="1:11" s="43" customFormat="1" ht="19.7" customHeight="1" x14ac:dyDescent="0.25">
      <c r="A1489" s="43" t="s">
        <v>194</v>
      </c>
      <c r="B1489" s="1" t="s">
        <v>242</v>
      </c>
      <c r="C1489" s="1" t="s">
        <v>283</v>
      </c>
      <c r="D1489" s="1" t="s">
        <v>282</v>
      </c>
      <c r="E1489" s="45" t="str">
        <f>VLOOKUP(C1489,PROCV!E$50:G$126,3,0)</f>
        <v>Editorial</v>
      </c>
      <c r="F1489" s="1" t="s">
        <v>416</v>
      </c>
      <c r="G1489" s="1" t="s">
        <v>236</v>
      </c>
      <c r="H1489" s="1">
        <v>2009</v>
      </c>
      <c r="I1489" s="60">
        <f>VLOOKUP(H1489,PROCV!E$33:F$44,2,0)</f>
        <v>1.6292670641140776</v>
      </c>
      <c r="J1489" s="71">
        <v>165535</v>
      </c>
      <c r="K1489" s="44">
        <f t="shared" si="23"/>
        <v>269700.72345812386</v>
      </c>
    </row>
    <row r="1490" spans="1:11" s="43" customFormat="1" ht="19.7" customHeight="1" x14ac:dyDescent="0.25">
      <c r="A1490" s="43" t="s">
        <v>194</v>
      </c>
      <c r="B1490" s="1" t="s">
        <v>242</v>
      </c>
      <c r="C1490" s="1" t="s">
        <v>283</v>
      </c>
      <c r="D1490" s="1" t="s">
        <v>282</v>
      </c>
      <c r="E1490" s="45" t="str">
        <f>VLOOKUP(C1490,PROCV!E$50:G$126,3,0)</f>
        <v>Editorial</v>
      </c>
      <c r="F1490" s="1" t="s">
        <v>416</v>
      </c>
      <c r="G1490" s="1" t="s">
        <v>236</v>
      </c>
      <c r="H1490" s="1">
        <v>2009</v>
      </c>
      <c r="I1490" s="60">
        <f>VLOOKUP(H1490,PROCV!E$33:F$44,2,0)</f>
        <v>1.6292670641140776</v>
      </c>
      <c r="J1490" s="71">
        <v>281826</v>
      </c>
      <c r="K1490" s="44">
        <f t="shared" si="23"/>
        <v>459169.81961101404</v>
      </c>
    </row>
    <row r="1491" spans="1:11" s="43" customFormat="1" ht="19.7" customHeight="1" x14ac:dyDescent="0.25">
      <c r="A1491" s="43" t="s">
        <v>194</v>
      </c>
      <c r="B1491" s="1" t="s">
        <v>242</v>
      </c>
      <c r="C1491" s="1" t="s">
        <v>281</v>
      </c>
      <c r="D1491" s="1" t="s">
        <v>280</v>
      </c>
      <c r="E1491" s="45" t="str">
        <f>VLOOKUP(C1491,PROCV!E$50:G$126,3,0)</f>
        <v>Música</v>
      </c>
      <c r="F1491" s="1" t="s">
        <v>416</v>
      </c>
      <c r="G1491" s="1" t="s">
        <v>236</v>
      </c>
      <c r="H1491" s="1">
        <v>2009</v>
      </c>
      <c r="I1491" s="60">
        <f>VLOOKUP(H1491,PROCV!E$33:F$44,2,0)</f>
        <v>1.6292670641140776</v>
      </c>
      <c r="J1491" s="71">
        <v>35410</v>
      </c>
      <c r="K1491" s="44">
        <f t="shared" si="23"/>
        <v>57692.346740279492</v>
      </c>
    </row>
    <row r="1492" spans="1:11" s="43" customFormat="1" ht="19.7" customHeight="1" x14ac:dyDescent="0.25">
      <c r="A1492" s="43" t="s">
        <v>194</v>
      </c>
      <c r="B1492" s="1" t="s">
        <v>242</v>
      </c>
      <c r="C1492" s="1" t="s">
        <v>281</v>
      </c>
      <c r="D1492" s="1" t="s">
        <v>280</v>
      </c>
      <c r="E1492" s="45" t="str">
        <f>VLOOKUP(C1492,PROCV!E$50:G$126,3,0)</f>
        <v>Música</v>
      </c>
      <c r="F1492" s="1" t="s">
        <v>416</v>
      </c>
      <c r="G1492" s="1" t="s">
        <v>236</v>
      </c>
      <c r="H1492" s="1">
        <v>2009</v>
      </c>
      <c r="I1492" s="60">
        <f>VLOOKUP(H1492,PROCV!E$33:F$44,2,0)</f>
        <v>1.6292670641140776</v>
      </c>
      <c r="J1492" s="71">
        <v>24323</v>
      </c>
      <c r="K1492" s="44">
        <f t="shared" si="23"/>
        <v>39628.662800446713</v>
      </c>
    </row>
    <row r="1493" spans="1:11" s="43" customFormat="1" ht="19.7" customHeight="1" x14ac:dyDescent="0.25">
      <c r="A1493" s="43" t="s">
        <v>194</v>
      </c>
      <c r="B1493" s="1" t="s">
        <v>242</v>
      </c>
      <c r="C1493" s="1" t="s">
        <v>281</v>
      </c>
      <c r="D1493" s="1" t="s">
        <v>280</v>
      </c>
      <c r="E1493" s="45" t="str">
        <f>VLOOKUP(C1493,PROCV!E$50:G$126,3,0)</f>
        <v>Música</v>
      </c>
      <c r="F1493" s="1" t="s">
        <v>416</v>
      </c>
      <c r="G1493" s="1" t="s">
        <v>236</v>
      </c>
      <c r="H1493" s="1">
        <v>2009</v>
      </c>
      <c r="I1493" s="60">
        <f>VLOOKUP(H1493,PROCV!E$33:F$44,2,0)</f>
        <v>1.6292670641140776</v>
      </c>
      <c r="J1493" s="71">
        <v>48399</v>
      </c>
      <c r="K1493" s="44">
        <f t="shared" si="23"/>
        <v>78854.896636057238</v>
      </c>
    </row>
    <row r="1494" spans="1:11" s="43" customFormat="1" ht="19.7" customHeight="1" x14ac:dyDescent="0.25">
      <c r="A1494" s="43" t="s">
        <v>194</v>
      </c>
      <c r="B1494" s="1" t="s">
        <v>242</v>
      </c>
      <c r="C1494" s="1" t="s">
        <v>281</v>
      </c>
      <c r="D1494" s="1" t="s">
        <v>280</v>
      </c>
      <c r="E1494" s="45" t="str">
        <f>VLOOKUP(C1494,PROCV!E$50:G$126,3,0)</f>
        <v>Música</v>
      </c>
      <c r="F1494" s="1" t="s">
        <v>416</v>
      </c>
      <c r="G1494" s="1" t="s">
        <v>236</v>
      </c>
      <c r="H1494" s="1">
        <v>2009</v>
      </c>
      <c r="I1494" s="60">
        <f>VLOOKUP(H1494,PROCV!E$33:F$44,2,0)</f>
        <v>1.6292670641140776</v>
      </c>
      <c r="J1494" s="71">
        <v>10000</v>
      </c>
      <c r="K1494" s="44">
        <f t="shared" si="23"/>
        <v>16292.670641140776</v>
      </c>
    </row>
    <row r="1495" spans="1:11" s="43" customFormat="1" ht="19.7" customHeight="1" x14ac:dyDescent="0.25">
      <c r="A1495" s="43" t="s">
        <v>194</v>
      </c>
      <c r="B1495" s="1" t="s">
        <v>242</v>
      </c>
      <c r="C1495" s="1" t="s">
        <v>281</v>
      </c>
      <c r="D1495" s="1" t="s">
        <v>280</v>
      </c>
      <c r="E1495" s="45" t="str">
        <f>VLOOKUP(C1495,PROCV!E$50:G$126,3,0)</f>
        <v>Música</v>
      </c>
      <c r="F1495" s="1" t="s">
        <v>416</v>
      </c>
      <c r="G1495" s="1" t="s">
        <v>236</v>
      </c>
      <c r="H1495" s="1">
        <v>2009</v>
      </c>
      <c r="I1495" s="60">
        <f>VLOOKUP(H1495,PROCV!E$33:F$44,2,0)</f>
        <v>1.6292670641140776</v>
      </c>
      <c r="J1495" s="71">
        <v>140853</v>
      </c>
      <c r="K1495" s="44">
        <f t="shared" si="23"/>
        <v>229487.15378166016</v>
      </c>
    </row>
    <row r="1496" spans="1:11" s="43" customFormat="1" ht="19.7" customHeight="1" x14ac:dyDescent="0.25">
      <c r="A1496" s="43" t="s">
        <v>194</v>
      </c>
      <c r="B1496" s="1" t="s">
        <v>242</v>
      </c>
      <c r="C1496" s="1" t="s">
        <v>281</v>
      </c>
      <c r="D1496" s="1" t="s">
        <v>280</v>
      </c>
      <c r="E1496" s="45" t="str">
        <f>VLOOKUP(C1496,PROCV!E$50:G$126,3,0)</f>
        <v>Música</v>
      </c>
      <c r="F1496" s="1" t="s">
        <v>416</v>
      </c>
      <c r="G1496" s="1" t="s">
        <v>236</v>
      </c>
      <c r="H1496" s="1">
        <v>2009</v>
      </c>
      <c r="I1496" s="60">
        <f>VLOOKUP(H1496,PROCV!E$33:F$44,2,0)</f>
        <v>1.6292670641140776</v>
      </c>
      <c r="J1496" s="71">
        <v>20000</v>
      </c>
      <c r="K1496" s="44">
        <f t="shared" si="23"/>
        <v>32585.341282281552</v>
      </c>
    </row>
    <row r="1497" spans="1:11" s="43" customFormat="1" ht="19.7" customHeight="1" x14ac:dyDescent="0.25">
      <c r="A1497" s="43" t="s">
        <v>194</v>
      </c>
      <c r="B1497" s="1" t="s">
        <v>242</v>
      </c>
      <c r="C1497" s="1" t="s">
        <v>279</v>
      </c>
      <c r="D1497" s="1" t="s">
        <v>278</v>
      </c>
      <c r="E1497" s="45" t="str">
        <f>VLOOKUP(C1497,PROCV!E$50:G$126,3,0)</f>
        <v>Editorial</v>
      </c>
      <c r="F1497" s="1" t="s">
        <v>416</v>
      </c>
      <c r="G1497" s="1" t="s">
        <v>236</v>
      </c>
      <c r="H1497" s="1">
        <v>2009</v>
      </c>
      <c r="I1497" s="60">
        <f>VLOOKUP(H1497,PROCV!E$33:F$44,2,0)</f>
        <v>1.6292670641140776</v>
      </c>
      <c r="J1497" s="71">
        <v>600000</v>
      </c>
      <c r="K1497" s="44">
        <f t="shared" si="23"/>
        <v>977560.23846844654</v>
      </c>
    </row>
    <row r="1498" spans="1:11" s="43" customFormat="1" ht="19.7" customHeight="1" x14ac:dyDescent="0.25">
      <c r="A1498" s="43" t="s">
        <v>194</v>
      </c>
      <c r="B1498" s="1" t="s">
        <v>242</v>
      </c>
      <c r="C1498" s="1" t="s">
        <v>279</v>
      </c>
      <c r="D1498" s="1" t="s">
        <v>278</v>
      </c>
      <c r="E1498" s="45" t="str">
        <f>VLOOKUP(C1498,PROCV!E$50:G$126,3,0)</f>
        <v>Editorial</v>
      </c>
      <c r="F1498" s="1" t="s">
        <v>416</v>
      </c>
      <c r="G1498" s="1" t="s">
        <v>236</v>
      </c>
      <c r="H1498" s="1">
        <v>2009</v>
      </c>
      <c r="I1498" s="60">
        <f>VLOOKUP(H1498,PROCV!E$33:F$44,2,0)</f>
        <v>1.6292670641140776</v>
      </c>
      <c r="J1498" s="71">
        <v>162077</v>
      </c>
      <c r="K1498" s="44">
        <f t="shared" si="23"/>
        <v>264066.71795041737</v>
      </c>
    </row>
    <row r="1499" spans="1:11" s="43" customFormat="1" ht="19.7" customHeight="1" x14ac:dyDescent="0.25">
      <c r="A1499" s="43" t="s">
        <v>194</v>
      </c>
      <c r="B1499" s="1" t="s">
        <v>242</v>
      </c>
      <c r="C1499" s="1" t="s">
        <v>279</v>
      </c>
      <c r="D1499" s="1" t="s">
        <v>278</v>
      </c>
      <c r="E1499" s="45" t="str">
        <f>VLOOKUP(C1499,PROCV!E$50:G$126,3,0)</f>
        <v>Editorial</v>
      </c>
      <c r="F1499" s="1" t="s">
        <v>416</v>
      </c>
      <c r="G1499" s="1" t="s">
        <v>236</v>
      </c>
      <c r="H1499" s="1">
        <v>2009</v>
      </c>
      <c r="I1499" s="60">
        <f>VLOOKUP(H1499,PROCV!E$33:F$44,2,0)</f>
        <v>1.6292670641140776</v>
      </c>
      <c r="J1499" s="71">
        <v>177811</v>
      </c>
      <c r="K1499" s="44">
        <f t="shared" si="23"/>
        <v>289701.60593718826</v>
      </c>
    </row>
    <row r="1500" spans="1:11" s="43" customFormat="1" ht="19.7" customHeight="1" x14ac:dyDescent="0.25">
      <c r="A1500" s="43" t="s">
        <v>194</v>
      </c>
      <c r="B1500" s="1" t="s">
        <v>242</v>
      </c>
      <c r="C1500" s="1" t="s">
        <v>279</v>
      </c>
      <c r="D1500" s="1" t="s">
        <v>278</v>
      </c>
      <c r="E1500" s="45" t="str">
        <f>VLOOKUP(C1500,PROCV!E$50:G$126,3,0)</f>
        <v>Editorial</v>
      </c>
      <c r="F1500" s="1" t="s">
        <v>416</v>
      </c>
      <c r="G1500" s="1" t="s">
        <v>236</v>
      </c>
      <c r="H1500" s="1">
        <v>2009</v>
      </c>
      <c r="I1500" s="60">
        <f>VLOOKUP(H1500,PROCV!E$33:F$44,2,0)</f>
        <v>1.6292670641140776</v>
      </c>
      <c r="J1500" s="71">
        <v>522001</v>
      </c>
      <c r="K1500" s="44">
        <f t="shared" si="23"/>
        <v>850479.03673461266</v>
      </c>
    </row>
    <row r="1501" spans="1:11" s="43" customFormat="1" ht="19.7" customHeight="1" x14ac:dyDescent="0.25">
      <c r="A1501" s="43" t="s">
        <v>194</v>
      </c>
      <c r="B1501" s="1" t="s">
        <v>242</v>
      </c>
      <c r="C1501" s="1" t="s">
        <v>279</v>
      </c>
      <c r="D1501" s="1" t="s">
        <v>278</v>
      </c>
      <c r="E1501" s="45" t="str">
        <f>VLOOKUP(C1501,PROCV!E$50:G$126,3,0)</f>
        <v>Editorial</v>
      </c>
      <c r="F1501" s="1" t="s">
        <v>416</v>
      </c>
      <c r="G1501" s="1" t="s">
        <v>236</v>
      </c>
      <c r="H1501" s="1">
        <v>2009</v>
      </c>
      <c r="I1501" s="60">
        <f>VLOOKUP(H1501,PROCV!E$33:F$44,2,0)</f>
        <v>1.6292670641140776</v>
      </c>
      <c r="J1501" s="71">
        <v>711611</v>
      </c>
      <c r="K1501" s="44">
        <f t="shared" si="23"/>
        <v>1159404.3647612829</v>
      </c>
    </row>
    <row r="1502" spans="1:11" s="43" customFormat="1" ht="19.7" customHeight="1" x14ac:dyDescent="0.25">
      <c r="A1502" s="43" t="s">
        <v>194</v>
      </c>
      <c r="B1502" s="1" t="s">
        <v>242</v>
      </c>
      <c r="C1502" s="1" t="s">
        <v>279</v>
      </c>
      <c r="D1502" s="1" t="s">
        <v>278</v>
      </c>
      <c r="E1502" s="45" t="str">
        <f>VLOOKUP(C1502,PROCV!E$50:G$126,3,0)</f>
        <v>Editorial</v>
      </c>
      <c r="F1502" s="1" t="s">
        <v>416</v>
      </c>
      <c r="G1502" s="1" t="s">
        <v>236</v>
      </c>
      <c r="H1502" s="1">
        <v>2009</v>
      </c>
      <c r="I1502" s="60">
        <f>VLOOKUP(H1502,PROCV!E$33:F$44,2,0)</f>
        <v>1.6292670641140776</v>
      </c>
      <c r="J1502" s="71">
        <v>5400000</v>
      </c>
      <c r="K1502" s="44">
        <f t="shared" si="23"/>
        <v>8798042.14621602</v>
      </c>
    </row>
    <row r="1503" spans="1:11" s="43" customFormat="1" ht="19.7" customHeight="1" x14ac:dyDescent="0.25">
      <c r="A1503" s="43" t="s">
        <v>194</v>
      </c>
      <c r="B1503" s="1" t="s">
        <v>242</v>
      </c>
      <c r="C1503" s="1" t="s">
        <v>279</v>
      </c>
      <c r="D1503" s="1" t="s">
        <v>278</v>
      </c>
      <c r="E1503" s="45" t="str">
        <f>VLOOKUP(C1503,PROCV!E$50:G$126,3,0)</f>
        <v>Editorial</v>
      </c>
      <c r="F1503" s="1" t="s">
        <v>416</v>
      </c>
      <c r="G1503" s="1" t="s">
        <v>236</v>
      </c>
      <c r="H1503" s="1">
        <v>2009</v>
      </c>
      <c r="I1503" s="60">
        <f>VLOOKUP(H1503,PROCV!E$33:F$44,2,0)</f>
        <v>1.6292670641140776</v>
      </c>
      <c r="J1503" s="71">
        <v>525792</v>
      </c>
      <c r="K1503" s="44">
        <f t="shared" si="23"/>
        <v>856655.58817466907</v>
      </c>
    </row>
    <row r="1504" spans="1:11" s="43" customFormat="1" ht="19.7" customHeight="1" x14ac:dyDescent="0.25">
      <c r="A1504" s="43" t="s">
        <v>194</v>
      </c>
      <c r="B1504" s="1" t="s">
        <v>242</v>
      </c>
      <c r="C1504" s="1" t="s">
        <v>277</v>
      </c>
      <c r="D1504" s="1" t="s">
        <v>276</v>
      </c>
      <c r="E1504" s="45" t="str">
        <f>VLOOKUP(C1504,PROCV!E$50:G$126,3,0)</f>
        <v>Editorial</v>
      </c>
      <c r="F1504" s="1" t="s">
        <v>416</v>
      </c>
      <c r="G1504" s="1" t="s">
        <v>236</v>
      </c>
      <c r="H1504" s="1">
        <v>2009</v>
      </c>
      <c r="I1504" s="60">
        <f>VLOOKUP(H1504,PROCV!E$33:F$44,2,0)</f>
        <v>1.6292670641140776</v>
      </c>
      <c r="J1504" s="71">
        <v>11847</v>
      </c>
      <c r="K1504" s="44">
        <f t="shared" si="23"/>
        <v>19301.926908559479</v>
      </c>
    </row>
    <row r="1505" spans="1:11" s="43" customFormat="1" ht="19.7" customHeight="1" x14ac:dyDescent="0.25">
      <c r="A1505" s="43" t="s">
        <v>194</v>
      </c>
      <c r="B1505" s="1" t="s">
        <v>242</v>
      </c>
      <c r="C1505" s="1" t="s">
        <v>277</v>
      </c>
      <c r="D1505" s="1" t="s">
        <v>276</v>
      </c>
      <c r="E1505" s="45" t="str">
        <f>VLOOKUP(C1505,PROCV!E$50:G$126,3,0)</f>
        <v>Editorial</v>
      </c>
      <c r="F1505" s="1" t="s">
        <v>416</v>
      </c>
      <c r="G1505" s="1" t="s">
        <v>236</v>
      </c>
      <c r="H1505" s="1">
        <v>2009</v>
      </c>
      <c r="I1505" s="60">
        <f>VLOOKUP(H1505,PROCV!E$33:F$44,2,0)</f>
        <v>1.6292670641140776</v>
      </c>
      <c r="J1505" s="71">
        <v>2260</v>
      </c>
      <c r="K1505" s="44">
        <f t="shared" si="23"/>
        <v>3682.1435648978154</v>
      </c>
    </row>
    <row r="1506" spans="1:11" s="43" customFormat="1" ht="19.7" customHeight="1" x14ac:dyDescent="0.25">
      <c r="A1506" s="43" t="s">
        <v>194</v>
      </c>
      <c r="B1506" s="1" t="s">
        <v>242</v>
      </c>
      <c r="C1506" s="1" t="s">
        <v>277</v>
      </c>
      <c r="D1506" s="1" t="s">
        <v>276</v>
      </c>
      <c r="E1506" s="45" t="str">
        <f>VLOOKUP(C1506,PROCV!E$50:G$126,3,0)</f>
        <v>Editorial</v>
      </c>
      <c r="F1506" s="1" t="s">
        <v>416</v>
      </c>
      <c r="G1506" s="1" t="s">
        <v>236</v>
      </c>
      <c r="H1506" s="1">
        <v>2009</v>
      </c>
      <c r="I1506" s="60">
        <f>VLOOKUP(H1506,PROCV!E$33:F$44,2,0)</f>
        <v>1.6292670641140776</v>
      </c>
      <c r="J1506" s="71">
        <v>34019</v>
      </c>
      <c r="K1506" s="44">
        <f t="shared" si="23"/>
        <v>55426.036254096805</v>
      </c>
    </row>
    <row r="1507" spans="1:11" s="43" customFormat="1" ht="19.7" customHeight="1" x14ac:dyDescent="0.25">
      <c r="A1507" s="43" t="s">
        <v>194</v>
      </c>
      <c r="B1507" s="1" t="s">
        <v>242</v>
      </c>
      <c r="C1507" s="1" t="s">
        <v>277</v>
      </c>
      <c r="D1507" s="1" t="s">
        <v>276</v>
      </c>
      <c r="E1507" s="45" t="str">
        <f>VLOOKUP(C1507,PROCV!E$50:G$126,3,0)</f>
        <v>Editorial</v>
      </c>
      <c r="F1507" s="1" t="s">
        <v>416</v>
      </c>
      <c r="G1507" s="1" t="s">
        <v>236</v>
      </c>
      <c r="H1507" s="1">
        <v>2009</v>
      </c>
      <c r="I1507" s="60">
        <f>VLOOKUP(H1507,PROCV!E$33:F$44,2,0)</f>
        <v>1.6292670641140776</v>
      </c>
      <c r="J1507" s="71">
        <v>206091</v>
      </c>
      <c r="K1507" s="44">
        <f t="shared" si="23"/>
        <v>335777.27851033438</v>
      </c>
    </row>
    <row r="1508" spans="1:11" s="43" customFormat="1" ht="19.7" customHeight="1" x14ac:dyDescent="0.25">
      <c r="A1508" s="43" t="s">
        <v>194</v>
      </c>
      <c r="B1508" s="1" t="s">
        <v>242</v>
      </c>
      <c r="C1508" s="1" t="s">
        <v>277</v>
      </c>
      <c r="D1508" s="1" t="s">
        <v>276</v>
      </c>
      <c r="E1508" s="45" t="str">
        <f>VLOOKUP(C1508,PROCV!E$50:G$126,3,0)</f>
        <v>Editorial</v>
      </c>
      <c r="F1508" s="1" t="s">
        <v>416</v>
      </c>
      <c r="G1508" s="1" t="s">
        <v>236</v>
      </c>
      <c r="H1508" s="1">
        <v>2009</v>
      </c>
      <c r="I1508" s="60">
        <f>VLOOKUP(H1508,PROCV!E$33:F$44,2,0)</f>
        <v>1.6292670641140776</v>
      </c>
      <c r="J1508" s="71">
        <v>135844</v>
      </c>
      <c r="K1508" s="44">
        <f t="shared" si="23"/>
        <v>221326.15505751275</v>
      </c>
    </row>
    <row r="1509" spans="1:11" s="43" customFormat="1" ht="19.7" customHeight="1" x14ac:dyDescent="0.25">
      <c r="A1509" s="43" t="s">
        <v>194</v>
      </c>
      <c r="B1509" s="1" t="s">
        <v>242</v>
      </c>
      <c r="C1509" s="1" t="s">
        <v>275</v>
      </c>
      <c r="D1509" s="1" t="s">
        <v>274</v>
      </c>
      <c r="E1509" s="45" t="str">
        <f>VLOOKUP(C1509,PROCV!E$50:G$126,3,0)</f>
        <v>Editorial</v>
      </c>
      <c r="F1509" s="1" t="s">
        <v>416</v>
      </c>
      <c r="G1509" s="1" t="s">
        <v>236</v>
      </c>
      <c r="H1509" s="1">
        <v>2009</v>
      </c>
      <c r="I1509" s="60">
        <f>VLOOKUP(H1509,PROCV!E$33:F$44,2,0)</f>
        <v>1.6292670641140776</v>
      </c>
      <c r="J1509" s="71">
        <v>8639</v>
      </c>
      <c r="K1509" s="44">
        <f t="shared" si="23"/>
        <v>14075.238166881516</v>
      </c>
    </row>
    <row r="1510" spans="1:11" s="43" customFormat="1" ht="19.7" customHeight="1" x14ac:dyDescent="0.25">
      <c r="A1510" s="43" t="s">
        <v>194</v>
      </c>
      <c r="B1510" s="1" t="s">
        <v>242</v>
      </c>
      <c r="C1510" s="1" t="s">
        <v>275</v>
      </c>
      <c r="D1510" s="1" t="s">
        <v>274</v>
      </c>
      <c r="E1510" s="45" t="str">
        <f>VLOOKUP(C1510,PROCV!E$50:G$126,3,0)</f>
        <v>Editorial</v>
      </c>
      <c r="F1510" s="1" t="s">
        <v>416</v>
      </c>
      <c r="G1510" s="1" t="s">
        <v>236</v>
      </c>
      <c r="H1510" s="1">
        <v>2009</v>
      </c>
      <c r="I1510" s="60">
        <f>VLOOKUP(H1510,PROCV!E$33:F$44,2,0)</f>
        <v>1.6292670641140776</v>
      </c>
      <c r="J1510" s="71">
        <v>63601</v>
      </c>
      <c r="K1510" s="44">
        <f t="shared" si="23"/>
        <v>103623.01454471945</v>
      </c>
    </row>
    <row r="1511" spans="1:11" s="43" customFormat="1" ht="19.7" customHeight="1" x14ac:dyDescent="0.25">
      <c r="A1511" s="43" t="s">
        <v>194</v>
      </c>
      <c r="B1511" s="1" t="s">
        <v>242</v>
      </c>
      <c r="C1511" s="1" t="s">
        <v>275</v>
      </c>
      <c r="D1511" s="1" t="s">
        <v>274</v>
      </c>
      <c r="E1511" s="45" t="str">
        <f>VLOOKUP(C1511,PROCV!E$50:G$126,3,0)</f>
        <v>Editorial</v>
      </c>
      <c r="F1511" s="1" t="s">
        <v>416</v>
      </c>
      <c r="G1511" s="1" t="s">
        <v>236</v>
      </c>
      <c r="H1511" s="1">
        <v>2009</v>
      </c>
      <c r="I1511" s="60">
        <f>VLOOKUP(H1511,PROCV!E$33:F$44,2,0)</f>
        <v>1.6292670641140776</v>
      </c>
      <c r="J1511" s="71">
        <v>43705</v>
      </c>
      <c r="K1511" s="44">
        <f t="shared" si="23"/>
        <v>71207.117037105767</v>
      </c>
    </row>
    <row r="1512" spans="1:11" s="43" customFormat="1" ht="19.7" customHeight="1" x14ac:dyDescent="0.25">
      <c r="A1512" s="43" t="s">
        <v>194</v>
      </c>
      <c r="B1512" s="1" t="s">
        <v>242</v>
      </c>
      <c r="C1512" s="1" t="s">
        <v>275</v>
      </c>
      <c r="D1512" s="1" t="s">
        <v>274</v>
      </c>
      <c r="E1512" s="45" t="str">
        <f>VLOOKUP(C1512,PROCV!E$50:G$126,3,0)</f>
        <v>Editorial</v>
      </c>
      <c r="F1512" s="1" t="s">
        <v>416</v>
      </c>
      <c r="G1512" s="1" t="s">
        <v>236</v>
      </c>
      <c r="H1512" s="1">
        <v>2009</v>
      </c>
      <c r="I1512" s="60">
        <f>VLOOKUP(H1512,PROCV!E$33:F$44,2,0)</f>
        <v>1.6292670641140776</v>
      </c>
      <c r="J1512" s="71">
        <v>207000</v>
      </c>
      <c r="K1512" s="44">
        <f t="shared" si="23"/>
        <v>337258.28227161407</v>
      </c>
    </row>
    <row r="1513" spans="1:11" s="43" customFormat="1" ht="19.7" customHeight="1" x14ac:dyDescent="0.25">
      <c r="A1513" s="43" t="s">
        <v>194</v>
      </c>
      <c r="B1513" s="1" t="s">
        <v>242</v>
      </c>
      <c r="C1513" s="1" t="s">
        <v>275</v>
      </c>
      <c r="D1513" s="1" t="s">
        <v>274</v>
      </c>
      <c r="E1513" s="45" t="str">
        <f>VLOOKUP(C1513,PROCV!E$50:G$126,3,0)</f>
        <v>Editorial</v>
      </c>
      <c r="F1513" s="1" t="s">
        <v>416</v>
      </c>
      <c r="G1513" s="1" t="s">
        <v>236</v>
      </c>
      <c r="H1513" s="1">
        <v>2009</v>
      </c>
      <c r="I1513" s="60">
        <f>VLOOKUP(H1513,PROCV!E$33:F$44,2,0)</f>
        <v>1.6292670641140776</v>
      </c>
      <c r="J1513" s="71">
        <v>104610</v>
      </c>
      <c r="K1513" s="44">
        <f t="shared" si="23"/>
        <v>170437.62757697367</v>
      </c>
    </row>
    <row r="1514" spans="1:11" s="43" customFormat="1" ht="19.7" customHeight="1" x14ac:dyDescent="0.25">
      <c r="A1514" s="43" t="s">
        <v>194</v>
      </c>
      <c r="B1514" s="1" t="s">
        <v>242</v>
      </c>
      <c r="C1514" s="1" t="s">
        <v>275</v>
      </c>
      <c r="D1514" s="1" t="s">
        <v>274</v>
      </c>
      <c r="E1514" s="45" t="str">
        <f>VLOOKUP(C1514,PROCV!E$50:G$126,3,0)</f>
        <v>Editorial</v>
      </c>
      <c r="F1514" s="1" t="s">
        <v>416</v>
      </c>
      <c r="G1514" s="1" t="s">
        <v>236</v>
      </c>
      <c r="H1514" s="1">
        <v>2009</v>
      </c>
      <c r="I1514" s="60">
        <f>VLOOKUP(H1514,PROCV!E$33:F$44,2,0)</f>
        <v>1.6292670641140776</v>
      </c>
      <c r="J1514" s="71">
        <v>164973</v>
      </c>
      <c r="K1514" s="44">
        <f t="shared" si="23"/>
        <v>268785.07536809176</v>
      </c>
    </row>
    <row r="1515" spans="1:11" s="43" customFormat="1" ht="19.7" customHeight="1" x14ac:dyDescent="0.25">
      <c r="A1515" s="43" t="s">
        <v>194</v>
      </c>
      <c r="B1515" s="1" t="s">
        <v>242</v>
      </c>
      <c r="C1515" s="1" t="s">
        <v>307</v>
      </c>
      <c r="D1515" s="1" t="s">
        <v>306</v>
      </c>
      <c r="E1515" s="45" t="str">
        <f>VLOOKUP(C1515,PROCV!E$50:G$126,3,0)</f>
        <v>NA</v>
      </c>
      <c r="F1515" s="1" t="s">
        <v>416</v>
      </c>
      <c r="G1515" s="1" t="s">
        <v>236</v>
      </c>
      <c r="H1515" s="1">
        <v>2009</v>
      </c>
      <c r="I1515" s="60">
        <f>VLOOKUP(H1515,PROCV!E$33:F$44,2,0)</f>
        <v>1.6292670641140776</v>
      </c>
      <c r="J1515" s="71">
        <v>3994</v>
      </c>
      <c r="K1515" s="44">
        <f t="shared" si="23"/>
        <v>6507.2926540716262</v>
      </c>
    </row>
    <row r="1516" spans="1:11" s="43" customFormat="1" ht="19.7" customHeight="1" x14ac:dyDescent="0.25">
      <c r="A1516" s="43" t="s">
        <v>194</v>
      </c>
      <c r="B1516" s="1" t="s">
        <v>242</v>
      </c>
      <c r="C1516" s="1" t="s">
        <v>307</v>
      </c>
      <c r="D1516" s="1" t="s">
        <v>306</v>
      </c>
      <c r="E1516" s="45" t="str">
        <f>VLOOKUP(C1516,PROCV!E$50:G$126,3,0)</f>
        <v>NA</v>
      </c>
      <c r="F1516" s="1" t="s">
        <v>416</v>
      </c>
      <c r="G1516" s="1" t="s">
        <v>236</v>
      </c>
      <c r="H1516" s="1">
        <v>2009</v>
      </c>
      <c r="I1516" s="60">
        <f>VLOOKUP(H1516,PROCV!E$33:F$44,2,0)</f>
        <v>1.6292670641140776</v>
      </c>
      <c r="J1516" s="71">
        <v>5735</v>
      </c>
      <c r="K1516" s="44">
        <f t="shared" si="23"/>
        <v>9343.8466126942349</v>
      </c>
    </row>
    <row r="1517" spans="1:11" s="43" customFormat="1" ht="19.7" customHeight="1" x14ac:dyDescent="0.25">
      <c r="A1517" s="43" t="s">
        <v>194</v>
      </c>
      <c r="B1517" s="1" t="s">
        <v>242</v>
      </c>
      <c r="C1517" s="1" t="s">
        <v>307</v>
      </c>
      <c r="D1517" s="1" t="s">
        <v>306</v>
      </c>
      <c r="E1517" s="45" t="str">
        <f>VLOOKUP(C1517,PROCV!E$50:G$126,3,0)</f>
        <v>NA</v>
      </c>
      <c r="F1517" s="1" t="s">
        <v>416</v>
      </c>
      <c r="G1517" s="1" t="s">
        <v>236</v>
      </c>
      <c r="H1517" s="1">
        <v>2009</v>
      </c>
      <c r="I1517" s="60">
        <f>VLOOKUP(H1517,PROCV!E$33:F$44,2,0)</f>
        <v>1.6292670641140776</v>
      </c>
      <c r="J1517" s="71">
        <v>38800</v>
      </c>
      <c r="K1517" s="44">
        <f t="shared" si="23"/>
        <v>63215.562087626211</v>
      </c>
    </row>
    <row r="1518" spans="1:11" s="43" customFormat="1" ht="19.7" customHeight="1" x14ac:dyDescent="0.25">
      <c r="A1518" s="43" t="s">
        <v>194</v>
      </c>
      <c r="B1518" s="1" t="s">
        <v>242</v>
      </c>
      <c r="C1518" s="1" t="s">
        <v>273</v>
      </c>
      <c r="D1518" s="1" t="s">
        <v>272</v>
      </c>
      <c r="E1518" s="45" t="str">
        <f>VLOOKUP(C1518,PROCV!E$50:G$126,3,0)</f>
        <v>Editorial</v>
      </c>
      <c r="F1518" s="1" t="s">
        <v>416</v>
      </c>
      <c r="G1518" s="1" t="s">
        <v>236</v>
      </c>
      <c r="H1518" s="1">
        <v>2009</v>
      </c>
      <c r="I1518" s="60">
        <f>VLOOKUP(H1518,PROCV!E$33:F$44,2,0)</f>
        <v>1.6292670641140776</v>
      </c>
      <c r="J1518" s="71">
        <v>161897</v>
      </c>
      <c r="K1518" s="44">
        <f t="shared" si="23"/>
        <v>263773.4498788768</v>
      </c>
    </row>
    <row r="1519" spans="1:11" s="43" customFormat="1" ht="19.7" customHeight="1" x14ac:dyDescent="0.25">
      <c r="A1519" s="43" t="s">
        <v>194</v>
      </c>
      <c r="B1519" s="1" t="s">
        <v>242</v>
      </c>
      <c r="C1519" s="1" t="s">
        <v>273</v>
      </c>
      <c r="D1519" s="1" t="s">
        <v>272</v>
      </c>
      <c r="E1519" s="45" t="str">
        <f>VLOOKUP(C1519,PROCV!E$50:G$126,3,0)</f>
        <v>Editorial</v>
      </c>
      <c r="F1519" s="1" t="s">
        <v>416</v>
      </c>
      <c r="G1519" s="1" t="s">
        <v>236</v>
      </c>
      <c r="H1519" s="1">
        <v>2009</v>
      </c>
      <c r="I1519" s="60">
        <f>VLOOKUP(H1519,PROCV!E$33:F$44,2,0)</f>
        <v>1.6292670641140776</v>
      </c>
      <c r="J1519" s="71">
        <v>417000</v>
      </c>
      <c r="K1519" s="44">
        <f t="shared" si="23"/>
        <v>679404.36573557032</v>
      </c>
    </row>
    <row r="1520" spans="1:11" s="43" customFormat="1" ht="19.7" customHeight="1" x14ac:dyDescent="0.25">
      <c r="A1520" s="43" t="s">
        <v>194</v>
      </c>
      <c r="B1520" s="1" t="s">
        <v>242</v>
      </c>
      <c r="C1520" s="1" t="s">
        <v>273</v>
      </c>
      <c r="D1520" s="1" t="s">
        <v>272</v>
      </c>
      <c r="E1520" s="45" t="str">
        <f>VLOOKUP(C1520,PROCV!E$50:G$126,3,0)</f>
        <v>Editorial</v>
      </c>
      <c r="F1520" s="1" t="s">
        <v>416</v>
      </c>
      <c r="G1520" s="1" t="s">
        <v>236</v>
      </c>
      <c r="H1520" s="1">
        <v>2009</v>
      </c>
      <c r="I1520" s="60">
        <f>VLOOKUP(H1520,PROCV!E$33:F$44,2,0)</f>
        <v>1.6292670641140776</v>
      </c>
      <c r="J1520" s="71">
        <v>75224</v>
      </c>
      <c r="K1520" s="44">
        <f t="shared" si="23"/>
        <v>122559.98563091738</v>
      </c>
    </row>
    <row r="1521" spans="1:11" s="43" customFormat="1" ht="19.7" customHeight="1" x14ac:dyDescent="0.25">
      <c r="A1521" s="43" t="s">
        <v>194</v>
      </c>
      <c r="B1521" s="1" t="s">
        <v>242</v>
      </c>
      <c r="C1521" s="1" t="s">
        <v>273</v>
      </c>
      <c r="D1521" s="1" t="s">
        <v>272</v>
      </c>
      <c r="E1521" s="45" t="str">
        <f>VLOOKUP(C1521,PROCV!E$50:G$126,3,0)</f>
        <v>Editorial</v>
      </c>
      <c r="F1521" s="1" t="s">
        <v>416</v>
      </c>
      <c r="G1521" s="1" t="s">
        <v>236</v>
      </c>
      <c r="H1521" s="1">
        <v>2009</v>
      </c>
      <c r="I1521" s="60">
        <f>VLOOKUP(H1521,PROCV!E$33:F$44,2,0)</f>
        <v>1.6292670641140776</v>
      </c>
      <c r="J1521" s="71">
        <v>617448</v>
      </c>
      <c r="K1521" s="44">
        <f t="shared" si="23"/>
        <v>1005987.6902031091</v>
      </c>
    </row>
    <row r="1522" spans="1:11" s="43" customFormat="1" ht="19.7" customHeight="1" x14ac:dyDescent="0.25">
      <c r="A1522" s="43" t="s">
        <v>194</v>
      </c>
      <c r="B1522" s="1" t="s">
        <v>242</v>
      </c>
      <c r="C1522" s="1" t="s">
        <v>273</v>
      </c>
      <c r="D1522" s="1" t="s">
        <v>272</v>
      </c>
      <c r="E1522" s="45" t="str">
        <f>VLOOKUP(C1522,PROCV!E$50:G$126,3,0)</f>
        <v>Editorial</v>
      </c>
      <c r="F1522" s="1" t="s">
        <v>416</v>
      </c>
      <c r="G1522" s="1" t="s">
        <v>236</v>
      </c>
      <c r="H1522" s="1">
        <v>2009</v>
      </c>
      <c r="I1522" s="60">
        <f>VLOOKUP(H1522,PROCV!E$33:F$44,2,0)</f>
        <v>1.6292670641140776</v>
      </c>
      <c r="J1522" s="71">
        <v>164937</v>
      </c>
      <c r="K1522" s="44">
        <f t="shared" si="23"/>
        <v>268726.42175378359</v>
      </c>
    </row>
    <row r="1523" spans="1:11" s="43" customFormat="1" ht="19.7" customHeight="1" x14ac:dyDescent="0.25">
      <c r="A1523" s="43" t="s">
        <v>194</v>
      </c>
      <c r="B1523" s="1" t="s">
        <v>242</v>
      </c>
      <c r="C1523" s="1" t="s">
        <v>273</v>
      </c>
      <c r="D1523" s="1" t="s">
        <v>272</v>
      </c>
      <c r="E1523" s="45" t="str">
        <f>VLOOKUP(C1523,PROCV!E$50:G$126,3,0)</f>
        <v>Editorial</v>
      </c>
      <c r="F1523" s="1" t="s">
        <v>416</v>
      </c>
      <c r="G1523" s="1" t="s">
        <v>236</v>
      </c>
      <c r="H1523" s="1">
        <v>2009</v>
      </c>
      <c r="I1523" s="60">
        <f>VLOOKUP(H1523,PROCV!E$33:F$44,2,0)</f>
        <v>1.6292670641140776</v>
      </c>
      <c r="J1523" s="71">
        <v>626722</v>
      </c>
      <c r="K1523" s="44">
        <f t="shared" si="23"/>
        <v>1021097.512955703</v>
      </c>
    </row>
    <row r="1524" spans="1:11" s="43" customFormat="1" ht="19.7" customHeight="1" x14ac:dyDescent="0.25">
      <c r="A1524" s="43" t="s">
        <v>194</v>
      </c>
      <c r="B1524" s="1" t="s">
        <v>242</v>
      </c>
      <c r="C1524" s="1" t="s">
        <v>273</v>
      </c>
      <c r="D1524" s="1" t="s">
        <v>272</v>
      </c>
      <c r="E1524" s="45" t="str">
        <f>VLOOKUP(C1524,PROCV!E$50:G$126,3,0)</f>
        <v>Editorial</v>
      </c>
      <c r="F1524" s="1" t="s">
        <v>416</v>
      </c>
      <c r="G1524" s="1" t="s">
        <v>236</v>
      </c>
      <c r="H1524" s="1">
        <v>2009</v>
      </c>
      <c r="I1524" s="60">
        <f>VLOOKUP(H1524,PROCV!E$33:F$44,2,0)</f>
        <v>1.6292670641140776</v>
      </c>
      <c r="J1524" s="71">
        <v>10000</v>
      </c>
      <c r="K1524" s="44">
        <f t="shared" si="23"/>
        <v>16292.670641140776</v>
      </c>
    </row>
    <row r="1525" spans="1:11" s="43" customFormat="1" ht="19.7" customHeight="1" x14ac:dyDescent="0.25">
      <c r="A1525" s="43" t="s">
        <v>194</v>
      </c>
      <c r="B1525" s="1" t="s">
        <v>242</v>
      </c>
      <c r="C1525" s="1" t="s">
        <v>271</v>
      </c>
      <c r="D1525" s="1" t="s">
        <v>270</v>
      </c>
      <c r="E1525" s="45" t="str">
        <f>VLOOKUP(C1525,PROCV!E$50:G$126,3,0)</f>
        <v>Editorial</v>
      </c>
      <c r="F1525" s="1" t="s">
        <v>416</v>
      </c>
      <c r="G1525" s="1" t="s">
        <v>236</v>
      </c>
      <c r="H1525" s="1">
        <v>2009</v>
      </c>
      <c r="I1525" s="60">
        <f>VLOOKUP(H1525,PROCV!E$33:F$44,2,0)</f>
        <v>1.6292670641140776</v>
      </c>
      <c r="J1525" s="71">
        <v>9435</v>
      </c>
      <c r="K1525" s="44">
        <f t="shared" si="23"/>
        <v>15372.134749916322</v>
      </c>
    </row>
    <row r="1526" spans="1:11" s="43" customFormat="1" ht="19.7" customHeight="1" x14ac:dyDescent="0.25">
      <c r="A1526" s="43" t="s">
        <v>194</v>
      </c>
      <c r="B1526" s="1" t="s">
        <v>242</v>
      </c>
      <c r="C1526" s="1" t="s">
        <v>271</v>
      </c>
      <c r="D1526" s="1" t="s">
        <v>270</v>
      </c>
      <c r="E1526" s="45" t="str">
        <f>VLOOKUP(C1526,PROCV!E$50:G$126,3,0)</f>
        <v>Editorial</v>
      </c>
      <c r="F1526" s="1" t="s">
        <v>416</v>
      </c>
      <c r="G1526" s="1" t="s">
        <v>236</v>
      </c>
      <c r="H1526" s="1">
        <v>2009</v>
      </c>
      <c r="I1526" s="60">
        <f>VLOOKUP(H1526,PROCV!E$33:F$44,2,0)</f>
        <v>1.6292670641140776</v>
      </c>
      <c r="J1526" s="71">
        <v>53291</v>
      </c>
      <c r="K1526" s="44">
        <f t="shared" si="23"/>
        <v>86825.271113703304</v>
      </c>
    </row>
    <row r="1527" spans="1:11" s="43" customFormat="1" ht="19.7" customHeight="1" x14ac:dyDescent="0.25">
      <c r="A1527" s="43" t="s">
        <v>194</v>
      </c>
      <c r="B1527" s="1" t="s">
        <v>242</v>
      </c>
      <c r="C1527" s="1" t="s">
        <v>271</v>
      </c>
      <c r="D1527" s="1" t="s">
        <v>270</v>
      </c>
      <c r="E1527" s="45" t="str">
        <f>VLOOKUP(C1527,PROCV!E$50:G$126,3,0)</f>
        <v>Editorial</v>
      </c>
      <c r="F1527" s="1" t="s">
        <v>416</v>
      </c>
      <c r="G1527" s="1" t="s">
        <v>236</v>
      </c>
      <c r="H1527" s="1">
        <v>2009</v>
      </c>
      <c r="I1527" s="60">
        <f>VLOOKUP(H1527,PROCV!E$33:F$44,2,0)</f>
        <v>1.6292670641140776</v>
      </c>
      <c r="J1527" s="71">
        <v>151617</v>
      </c>
      <c r="K1527" s="44">
        <f t="shared" si="23"/>
        <v>247024.58445978412</v>
      </c>
    </row>
    <row r="1528" spans="1:11" s="43" customFormat="1" ht="19.7" customHeight="1" x14ac:dyDescent="0.25">
      <c r="A1528" s="43" t="s">
        <v>194</v>
      </c>
      <c r="B1528" s="1" t="s">
        <v>242</v>
      </c>
      <c r="C1528" s="1" t="s">
        <v>271</v>
      </c>
      <c r="D1528" s="1" t="s">
        <v>270</v>
      </c>
      <c r="E1528" s="45" t="str">
        <f>VLOOKUP(C1528,PROCV!E$50:G$126,3,0)</f>
        <v>Editorial</v>
      </c>
      <c r="F1528" s="1" t="s">
        <v>416</v>
      </c>
      <c r="G1528" s="1" t="s">
        <v>236</v>
      </c>
      <c r="H1528" s="1">
        <v>2009</v>
      </c>
      <c r="I1528" s="60">
        <f>VLOOKUP(H1528,PROCV!E$33:F$44,2,0)</f>
        <v>1.6292670641140776</v>
      </c>
      <c r="J1528" s="71">
        <v>10000</v>
      </c>
      <c r="K1528" s="44">
        <f t="shared" si="23"/>
        <v>16292.670641140776</v>
      </c>
    </row>
    <row r="1529" spans="1:11" s="43" customFormat="1" ht="19.7" customHeight="1" x14ac:dyDescent="0.25">
      <c r="A1529" s="43" t="s">
        <v>194</v>
      </c>
      <c r="B1529" s="1" t="s">
        <v>242</v>
      </c>
      <c r="C1529" s="1" t="s">
        <v>315</v>
      </c>
      <c r="D1529" s="1" t="s">
        <v>314</v>
      </c>
      <c r="E1529" s="45" t="str">
        <f>VLOOKUP(C1529,PROCV!E$50:G$126,3,0)</f>
        <v>Editorial</v>
      </c>
      <c r="F1529" s="1" t="s">
        <v>416</v>
      </c>
      <c r="G1529" s="1" t="s">
        <v>236</v>
      </c>
      <c r="H1529" s="1">
        <v>2009</v>
      </c>
      <c r="I1529" s="60">
        <f>VLOOKUP(H1529,PROCV!E$33:F$44,2,0)</f>
        <v>1.6292670641140776</v>
      </c>
      <c r="J1529" s="71">
        <v>28342</v>
      </c>
      <c r="K1529" s="44">
        <f t="shared" si="23"/>
        <v>46176.687131121187</v>
      </c>
    </row>
    <row r="1530" spans="1:11" s="43" customFormat="1" ht="19.7" customHeight="1" x14ac:dyDescent="0.25">
      <c r="A1530" s="43" t="s">
        <v>194</v>
      </c>
      <c r="B1530" s="1" t="s">
        <v>242</v>
      </c>
      <c r="C1530" s="1" t="s">
        <v>315</v>
      </c>
      <c r="D1530" s="1" t="s">
        <v>314</v>
      </c>
      <c r="E1530" s="45" t="str">
        <f>VLOOKUP(C1530,PROCV!E$50:G$126,3,0)</f>
        <v>Editorial</v>
      </c>
      <c r="F1530" s="1" t="s">
        <v>416</v>
      </c>
      <c r="G1530" s="1" t="s">
        <v>236</v>
      </c>
      <c r="H1530" s="1">
        <v>2009</v>
      </c>
      <c r="I1530" s="60">
        <f>VLOOKUP(H1530,PROCV!E$33:F$44,2,0)</f>
        <v>1.6292670641140776</v>
      </c>
      <c r="J1530" s="71">
        <v>258086</v>
      </c>
      <c r="K1530" s="44">
        <f t="shared" si="23"/>
        <v>420491.01950894581</v>
      </c>
    </row>
    <row r="1531" spans="1:11" s="43" customFormat="1" ht="19.7" customHeight="1" x14ac:dyDescent="0.25">
      <c r="A1531" s="43" t="s">
        <v>194</v>
      </c>
      <c r="B1531" s="1" t="s">
        <v>242</v>
      </c>
      <c r="C1531" s="1" t="s">
        <v>315</v>
      </c>
      <c r="D1531" s="1" t="s">
        <v>314</v>
      </c>
      <c r="E1531" s="45" t="str">
        <f>VLOOKUP(C1531,PROCV!E$50:G$126,3,0)</f>
        <v>Editorial</v>
      </c>
      <c r="F1531" s="1" t="s">
        <v>416</v>
      </c>
      <c r="G1531" s="1" t="s">
        <v>236</v>
      </c>
      <c r="H1531" s="1">
        <v>2009</v>
      </c>
      <c r="I1531" s="60">
        <f>VLOOKUP(H1531,PROCV!E$33:F$44,2,0)</f>
        <v>1.6292670641140776</v>
      </c>
      <c r="J1531" s="71">
        <v>9018</v>
      </c>
      <c r="K1531" s="44">
        <f t="shared" si="23"/>
        <v>14692.730384180752</v>
      </c>
    </row>
    <row r="1532" spans="1:11" s="43" customFormat="1" ht="19.7" customHeight="1" x14ac:dyDescent="0.25">
      <c r="A1532" s="43" t="s">
        <v>194</v>
      </c>
      <c r="B1532" s="1" t="s">
        <v>242</v>
      </c>
      <c r="C1532" s="1" t="s">
        <v>315</v>
      </c>
      <c r="D1532" s="1" t="s">
        <v>314</v>
      </c>
      <c r="E1532" s="45" t="str">
        <f>VLOOKUP(C1532,PROCV!E$50:G$126,3,0)</f>
        <v>Editorial</v>
      </c>
      <c r="F1532" s="1" t="s">
        <v>416</v>
      </c>
      <c r="G1532" s="1" t="s">
        <v>236</v>
      </c>
      <c r="H1532" s="1">
        <v>2009</v>
      </c>
      <c r="I1532" s="60">
        <f>VLOOKUP(H1532,PROCV!E$33:F$44,2,0)</f>
        <v>1.6292670641140776</v>
      </c>
      <c r="J1532" s="71">
        <v>44172</v>
      </c>
      <c r="K1532" s="44">
        <f t="shared" si="23"/>
        <v>71967.984756047037</v>
      </c>
    </row>
    <row r="1533" spans="1:11" s="43" customFormat="1" ht="19.7" customHeight="1" x14ac:dyDescent="0.25">
      <c r="A1533" s="43" t="s">
        <v>194</v>
      </c>
      <c r="B1533" s="1" t="s">
        <v>242</v>
      </c>
      <c r="C1533" s="1" t="s">
        <v>315</v>
      </c>
      <c r="D1533" s="1" t="s">
        <v>314</v>
      </c>
      <c r="E1533" s="45" t="str">
        <f>VLOOKUP(C1533,PROCV!E$50:G$126,3,0)</f>
        <v>Editorial</v>
      </c>
      <c r="F1533" s="1" t="s">
        <v>416</v>
      </c>
      <c r="G1533" s="1" t="s">
        <v>236</v>
      </c>
      <c r="H1533" s="1">
        <v>2009</v>
      </c>
      <c r="I1533" s="60">
        <f>VLOOKUP(H1533,PROCV!E$33:F$44,2,0)</f>
        <v>1.6292670641140776</v>
      </c>
      <c r="J1533" s="71">
        <v>173783</v>
      </c>
      <c r="K1533" s="44">
        <f t="shared" si="23"/>
        <v>283138.91820293677</v>
      </c>
    </row>
    <row r="1534" spans="1:11" s="43" customFormat="1" ht="19.7" customHeight="1" x14ac:dyDescent="0.25">
      <c r="A1534" s="43" t="s">
        <v>194</v>
      </c>
      <c r="B1534" s="1" t="s">
        <v>242</v>
      </c>
      <c r="C1534" s="1" t="s">
        <v>269</v>
      </c>
      <c r="D1534" s="1" t="s">
        <v>268</v>
      </c>
      <c r="E1534" s="45" t="str">
        <f>VLOOKUP(C1534,PROCV!E$50:G$126,3,0)</f>
        <v>NA</v>
      </c>
      <c r="F1534" s="1" t="s">
        <v>416</v>
      </c>
      <c r="G1534" s="1" t="s">
        <v>236</v>
      </c>
      <c r="H1534" s="1">
        <v>2009</v>
      </c>
      <c r="I1534" s="60">
        <f>VLOOKUP(H1534,PROCV!E$33:F$44,2,0)</f>
        <v>1.6292670641140776</v>
      </c>
      <c r="J1534" s="71">
        <v>45219</v>
      </c>
      <c r="K1534" s="44">
        <f t="shared" si="23"/>
        <v>73673.827372174477</v>
      </c>
    </row>
    <row r="1535" spans="1:11" s="43" customFormat="1" ht="19.7" customHeight="1" x14ac:dyDescent="0.25">
      <c r="A1535" s="43" t="s">
        <v>194</v>
      </c>
      <c r="B1535" s="1" t="s">
        <v>242</v>
      </c>
      <c r="C1535" s="1" t="s">
        <v>269</v>
      </c>
      <c r="D1535" s="1" t="s">
        <v>268</v>
      </c>
      <c r="E1535" s="45" t="str">
        <f>VLOOKUP(C1535,PROCV!E$50:G$126,3,0)</f>
        <v>NA</v>
      </c>
      <c r="F1535" s="1" t="s">
        <v>416</v>
      </c>
      <c r="G1535" s="1" t="s">
        <v>236</v>
      </c>
      <c r="H1535" s="1">
        <v>2009</v>
      </c>
      <c r="I1535" s="60">
        <f>VLOOKUP(H1535,PROCV!E$33:F$44,2,0)</f>
        <v>1.6292670641140776</v>
      </c>
      <c r="J1535" s="71">
        <v>141014</v>
      </c>
      <c r="K1535" s="44">
        <f t="shared" si="23"/>
        <v>229749.46577898253</v>
      </c>
    </row>
    <row r="1536" spans="1:11" s="43" customFormat="1" ht="19.7" customHeight="1" x14ac:dyDescent="0.25">
      <c r="A1536" s="43" t="s">
        <v>194</v>
      </c>
      <c r="B1536" s="1" t="s">
        <v>242</v>
      </c>
      <c r="C1536" s="1" t="s">
        <v>269</v>
      </c>
      <c r="D1536" s="1" t="s">
        <v>268</v>
      </c>
      <c r="E1536" s="45" t="str">
        <f>VLOOKUP(C1536,PROCV!E$50:G$126,3,0)</f>
        <v>NA</v>
      </c>
      <c r="F1536" s="1" t="s">
        <v>416</v>
      </c>
      <c r="G1536" s="1" t="s">
        <v>236</v>
      </c>
      <c r="H1536" s="1">
        <v>2009</v>
      </c>
      <c r="I1536" s="60">
        <f>VLOOKUP(H1536,PROCV!E$33:F$44,2,0)</f>
        <v>1.6292670641140776</v>
      </c>
      <c r="J1536" s="71">
        <v>162000</v>
      </c>
      <c r="K1536" s="44">
        <f t="shared" si="23"/>
        <v>263941.26438648056</v>
      </c>
    </row>
    <row r="1537" spans="1:11" s="43" customFormat="1" ht="19.7" customHeight="1" x14ac:dyDescent="0.25">
      <c r="A1537" s="43" t="s">
        <v>194</v>
      </c>
      <c r="B1537" s="1" t="s">
        <v>242</v>
      </c>
      <c r="C1537" s="1" t="s">
        <v>269</v>
      </c>
      <c r="D1537" s="1" t="s">
        <v>268</v>
      </c>
      <c r="E1537" s="45" t="str">
        <f>VLOOKUP(C1537,PROCV!E$50:G$126,3,0)</f>
        <v>NA</v>
      </c>
      <c r="F1537" s="1" t="s">
        <v>416</v>
      </c>
      <c r="G1537" s="1" t="s">
        <v>236</v>
      </c>
      <c r="H1537" s="1">
        <v>2009</v>
      </c>
      <c r="I1537" s="60">
        <f>VLOOKUP(H1537,PROCV!E$33:F$44,2,0)</f>
        <v>1.6292670641140776</v>
      </c>
      <c r="J1537" s="71">
        <v>864000</v>
      </c>
      <c r="K1537" s="44">
        <f t="shared" si="23"/>
        <v>1407686.743394563</v>
      </c>
    </row>
    <row r="1538" spans="1:11" s="43" customFormat="1" ht="19.7" customHeight="1" x14ac:dyDescent="0.25">
      <c r="A1538" s="43" t="s">
        <v>194</v>
      </c>
      <c r="B1538" s="1" t="s">
        <v>242</v>
      </c>
      <c r="C1538" s="1" t="s">
        <v>269</v>
      </c>
      <c r="D1538" s="1" t="s">
        <v>268</v>
      </c>
      <c r="E1538" s="45" t="str">
        <f>VLOOKUP(C1538,PROCV!E$50:G$126,3,0)</f>
        <v>NA</v>
      </c>
      <c r="F1538" s="1" t="s">
        <v>416</v>
      </c>
      <c r="G1538" s="1" t="s">
        <v>236</v>
      </c>
      <c r="H1538" s="1">
        <v>2009</v>
      </c>
      <c r="I1538" s="60">
        <f>VLOOKUP(H1538,PROCV!E$33:F$44,2,0)</f>
        <v>1.6292670641140776</v>
      </c>
      <c r="J1538" s="71">
        <v>102058</v>
      </c>
      <c r="K1538" s="44">
        <f t="shared" si="23"/>
        <v>166279.73802935454</v>
      </c>
    </row>
    <row r="1539" spans="1:11" s="43" customFormat="1" ht="19.7" customHeight="1" x14ac:dyDescent="0.25">
      <c r="A1539" s="43" t="s">
        <v>194</v>
      </c>
      <c r="B1539" s="1" t="s">
        <v>242</v>
      </c>
      <c r="C1539" s="1" t="s">
        <v>269</v>
      </c>
      <c r="D1539" s="1" t="s">
        <v>268</v>
      </c>
      <c r="E1539" s="45" t="str">
        <f>VLOOKUP(C1539,PROCV!E$50:G$126,3,0)</f>
        <v>NA</v>
      </c>
      <c r="F1539" s="1" t="s">
        <v>416</v>
      </c>
      <c r="G1539" s="1" t="s">
        <v>236</v>
      </c>
      <c r="H1539" s="1">
        <v>2009</v>
      </c>
      <c r="I1539" s="60">
        <f>VLOOKUP(H1539,PROCV!E$33:F$44,2,0)</f>
        <v>1.6292670641140776</v>
      </c>
      <c r="J1539" s="71">
        <v>14190000</v>
      </c>
      <c r="K1539" s="44">
        <f t="shared" ref="K1539:K1602" si="24">J1539*I1539</f>
        <v>23119299.639778763</v>
      </c>
    </row>
    <row r="1540" spans="1:11" s="43" customFormat="1" ht="19.7" customHeight="1" x14ac:dyDescent="0.25">
      <c r="A1540" s="43" t="s">
        <v>194</v>
      </c>
      <c r="B1540" s="1" t="s">
        <v>242</v>
      </c>
      <c r="C1540" s="1" t="s">
        <v>269</v>
      </c>
      <c r="D1540" s="1" t="s">
        <v>268</v>
      </c>
      <c r="E1540" s="45" t="str">
        <f>VLOOKUP(C1540,PROCV!E$50:G$126,3,0)</f>
        <v>NA</v>
      </c>
      <c r="F1540" s="1" t="s">
        <v>416</v>
      </c>
      <c r="G1540" s="1" t="s">
        <v>236</v>
      </c>
      <c r="H1540" s="1">
        <v>2009</v>
      </c>
      <c r="I1540" s="60">
        <f>VLOOKUP(H1540,PROCV!E$33:F$44,2,0)</f>
        <v>1.6292670641140776</v>
      </c>
      <c r="J1540" s="71">
        <v>596000</v>
      </c>
      <c r="K1540" s="44">
        <f t="shared" si="24"/>
        <v>971043.17021199025</v>
      </c>
    </row>
    <row r="1541" spans="1:11" s="43" customFormat="1" ht="19.7" customHeight="1" x14ac:dyDescent="0.25">
      <c r="A1541" s="43" t="s">
        <v>194</v>
      </c>
      <c r="B1541" s="1" t="s">
        <v>242</v>
      </c>
      <c r="C1541" s="1" t="s">
        <v>269</v>
      </c>
      <c r="D1541" s="1" t="s">
        <v>268</v>
      </c>
      <c r="E1541" s="45" t="str">
        <f>VLOOKUP(C1541,PROCV!E$50:G$126,3,0)</f>
        <v>NA</v>
      </c>
      <c r="F1541" s="1" t="s">
        <v>416</v>
      </c>
      <c r="G1541" s="1" t="s">
        <v>236</v>
      </c>
      <c r="H1541" s="1">
        <v>2009</v>
      </c>
      <c r="I1541" s="60">
        <f>VLOOKUP(H1541,PROCV!E$33:F$44,2,0)</f>
        <v>1.6292670641140776</v>
      </c>
      <c r="J1541" s="71">
        <v>316397</v>
      </c>
      <c r="K1541" s="44">
        <f t="shared" si="24"/>
        <v>515495.21128450183</v>
      </c>
    </row>
    <row r="1542" spans="1:11" s="43" customFormat="1" ht="19.7" customHeight="1" x14ac:dyDescent="0.25">
      <c r="A1542" s="43" t="s">
        <v>194</v>
      </c>
      <c r="B1542" s="1" t="s">
        <v>242</v>
      </c>
      <c r="C1542" s="1" t="s">
        <v>269</v>
      </c>
      <c r="D1542" s="1" t="s">
        <v>268</v>
      </c>
      <c r="E1542" s="45" t="str">
        <f>VLOOKUP(C1542,PROCV!E$50:G$126,3,0)</f>
        <v>NA</v>
      </c>
      <c r="F1542" s="1" t="s">
        <v>416</v>
      </c>
      <c r="G1542" s="1" t="s">
        <v>236</v>
      </c>
      <c r="H1542" s="1">
        <v>2009</v>
      </c>
      <c r="I1542" s="60">
        <f>VLOOKUP(H1542,PROCV!E$33:F$44,2,0)</f>
        <v>1.6292670641140776</v>
      </c>
      <c r="J1542" s="71">
        <v>1692800</v>
      </c>
      <c r="K1542" s="44">
        <f t="shared" si="24"/>
        <v>2758023.2861323105</v>
      </c>
    </row>
    <row r="1543" spans="1:11" s="43" customFormat="1" ht="19.7" customHeight="1" x14ac:dyDescent="0.25">
      <c r="A1543" s="43" t="s">
        <v>194</v>
      </c>
      <c r="B1543" s="1" t="s">
        <v>242</v>
      </c>
      <c r="C1543" s="1" t="s">
        <v>269</v>
      </c>
      <c r="D1543" s="1" t="s">
        <v>268</v>
      </c>
      <c r="E1543" s="45" t="str">
        <f>VLOOKUP(C1543,PROCV!E$50:G$126,3,0)</f>
        <v>NA</v>
      </c>
      <c r="F1543" s="1" t="s">
        <v>416</v>
      </c>
      <c r="G1543" s="1" t="s">
        <v>236</v>
      </c>
      <c r="H1543" s="1">
        <v>2009</v>
      </c>
      <c r="I1543" s="60">
        <f>VLOOKUP(H1543,PROCV!E$33:F$44,2,0)</f>
        <v>1.6292670641140776</v>
      </c>
      <c r="J1543" s="71">
        <v>136000</v>
      </c>
      <c r="K1543" s="44">
        <f t="shared" si="24"/>
        <v>221580.32071951457</v>
      </c>
    </row>
    <row r="1544" spans="1:11" s="43" customFormat="1" ht="19.7" customHeight="1" x14ac:dyDescent="0.25">
      <c r="A1544" s="43" t="s">
        <v>194</v>
      </c>
      <c r="B1544" s="1" t="s">
        <v>242</v>
      </c>
      <c r="C1544" s="1" t="s">
        <v>269</v>
      </c>
      <c r="D1544" s="1" t="s">
        <v>268</v>
      </c>
      <c r="E1544" s="45" t="str">
        <f>VLOOKUP(C1544,PROCV!E$50:G$126,3,0)</f>
        <v>NA</v>
      </c>
      <c r="F1544" s="1" t="s">
        <v>416</v>
      </c>
      <c r="G1544" s="1" t="s">
        <v>236</v>
      </c>
      <c r="H1544" s="1">
        <v>2009</v>
      </c>
      <c r="I1544" s="60">
        <f>VLOOKUP(H1544,PROCV!E$33:F$44,2,0)</f>
        <v>1.6292670641140776</v>
      </c>
      <c r="J1544" s="71">
        <v>128000</v>
      </c>
      <c r="K1544" s="44">
        <f t="shared" si="24"/>
        <v>208546.18420660193</v>
      </c>
    </row>
    <row r="1545" spans="1:11" s="43" customFormat="1" ht="19.7" customHeight="1" x14ac:dyDescent="0.25">
      <c r="A1545" s="43" t="s">
        <v>194</v>
      </c>
      <c r="B1545" s="1" t="s">
        <v>242</v>
      </c>
      <c r="C1545" s="1" t="s">
        <v>269</v>
      </c>
      <c r="D1545" s="1" t="s">
        <v>268</v>
      </c>
      <c r="E1545" s="45" t="str">
        <f>VLOOKUP(C1545,PROCV!E$50:G$126,3,0)</f>
        <v>NA</v>
      </c>
      <c r="F1545" s="1" t="s">
        <v>416</v>
      </c>
      <c r="G1545" s="1" t="s">
        <v>236</v>
      </c>
      <c r="H1545" s="1">
        <v>2009</v>
      </c>
      <c r="I1545" s="60">
        <f>VLOOKUP(H1545,PROCV!E$33:F$44,2,0)</f>
        <v>1.6292670641140776</v>
      </c>
      <c r="J1545" s="71">
        <v>128960</v>
      </c>
      <c r="K1545" s="44">
        <f t="shared" si="24"/>
        <v>210110.28058815145</v>
      </c>
    </row>
    <row r="1546" spans="1:11" s="43" customFormat="1" ht="19.7" customHeight="1" x14ac:dyDescent="0.25">
      <c r="A1546" s="43" t="s">
        <v>194</v>
      </c>
      <c r="B1546" s="1" t="s">
        <v>242</v>
      </c>
      <c r="C1546" s="1" t="s">
        <v>269</v>
      </c>
      <c r="D1546" s="1" t="s">
        <v>268</v>
      </c>
      <c r="E1546" s="45" t="str">
        <f>VLOOKUP(C1546,PROCV!E$50:G$126,3,0)</f>
        <v>NA</v>
      </c>
      <c r="F1546" s="1" t="s">
        <v>416</v>
      </c>
      <c r="G1546" s="1" t="s">
        <v>236</v>
      </c>
      <c r="H1546" s="1">
        <v>2009</v>
      </c>
      <c r="I1546" s="60">
        <f>VLOOKUP(H1546,PROCV!E$33:F$44,2,0)</f>
        <v>1.6292670641140776</v>
      </c>
      <c r="J1546" s="71">
        <v>108800</v>
      </c>
      <c r="K1546" s="44">
        <f t="shared" si="24"/>
        <v>177264.25657561165</v>
      </c>
    </row>
    <row r="1547" spans="1:11" s="43" customFormat="1" ht="19.7" customHeight="1" x14ac:dyDescent="0.25">
      <c r="A1547" s="43" t="s">
        <v>194</v>
      </c>
      <c r="B1547" s="1" t="s">
        <v>242</v>
      </c>
      <c r="C1547" s="1" t="s">
        <v>269</v>
      </c>
      <c r="D1547" s="1" t="s">
        <v>268</v>
      </c>
      <c r="E1547" s="45" t="str">
        <f>VLOOKUP(C1547,PROCV!E$50:G$126,3,0)</f>
        <v>NA</v>
      </c>
      <c r="F1547" s="1" t="s">
        <v>416</v>
      </c>
      <c r="G1547" s="1" t="s">
        <v>236</v>
      </c>
      <c r="H1547" s="1">
        <v>2009</v>
      </c>
      <c r="I1547" s="60">
        <f>VLOOKUP(H1547,PROCV!E$33:F$44,2,0)</f>
        <v>1.6292670641140776</v>
      </c>
      <c r="J1547" s="71">
        <v>486147</v>
      </c>
      <c r="K1547" s="44">
        <f t="shared" si="24"/>
        <v>792063.29541786644</v>
      </c>
    </row>
    <row r="1548" spans="1:11" s="43" customFormat="1" ht="19.7" customHeight="1" x14ac:dyDescent="0.25">
      <c r="A1548" s="43" t="s">
        <v>194</v>
      </c>
      <c r="B1548" s="1" t="s">
        <v>242</v>
      </c>
      <c r="C1548" s="1" t="s">
        <v>269</v>
      </c>
      <c r="D1548" s="1" t="s">
        <v>268</v>
      </c>
      <c r="E1548" s="45" t="str">
        <f>VLOOKUP(C1548,PROCV!E$50:G$126,3,0)</f>
        <v>NA</v>
      </c>
      <c r="F1548" s="1" t="s">
        <v>416</v>
      </c>
      <c r="G1548" s="1" t="s">
        <v>236</v>
      </c>
      <c r="H1548" s="1">
        <v>2009</v>
      </c>
      <c r="I1548" s="60">
        <f>VLOOKUP(H1548,PROCV!E$33:F$44,2,0)</f>
        <v>1.6292670641140776</v>
      </c>
      <c r="J1548" s="71">
        <v>1630000</v>
      </c>
      <c r="K1548" s="44">
        <f t="shared" si="24"/>
        <v>2655705.3145059464</v>
      </c>
    </row>
    <row r="1549" spans="1:11" s="43" customFormat="1" ht="19.7" customHeight="1" x14ac:dyDescent="0.25">
      <c r="A1549" s="43" t="s">
        <v>194</v>
      </c>
      <c r="B1549" s="1" t="s">
        <v>242</v>
      </c>
      <c r="C1549" s="1" t="s">
        <v>267</v>
      </c>
      <c r="D1549" s="1" t="s">
        <v>266</v>
      </c>
      <c r="E1549" s="45" t="str">
        <f>VLOOKUP(C1549,PROCV!E$50:G$126,3,0)</f>
        <v>Audiovisual</v>
      </c>
      <c r="F1549" s="1" t="s">
        <v>416</v>
      </c>
      <c r="G1549" s="1" t="s">
        <v>265</v>
      </c>
      <c r="H1549" s="1">
        <v>2009</v>
      </c>
      <c r="I1549" s="60">
        <f>VLOOKUP(H1549,PROCV!E$33:F$44,2,0)</f>
        <v>1.6292670641140776</v>
      </c>
      <c r="J1549" s="71">
        <v>1400041</v>
      </c>
      <c r="K1549" s="44">
        <f t="shared" si="24"/>
        <v>2281040.6897093374</v>
      </c>
    </row>
    <row r="1550" spans="1:11" s="43" customFormat="1" ht="19.7" customHeight="1" x14ac:dyDescent="0.25">
      <c r="A1550" s="43" t="s">
        <v>194</v>
      </c>
      <c r="B1550" s="1" t="s">
        <v>242</v>
      </c>
      <c r="C1550" s="1" t="s">
        <v>267</v>
      </c>
      <c r="D1550" s="1" t="s">
        <v>266</v>
      </c>
      <c r="E1550" s="45" t="str">
        <f>VLOOKUP(C1550,PROCV!E$50:G$126,3,0)</f>
        <v>Audiovisual</v>
      </c>
      <c r="F1550" s="1" t="s">
        <v>416</v>
      </c>
      <c r="G1550" s="1" t="s">
        <v>265</v>
      </c>
      <c r="H1550" s="1">
        <v>2009</v>
      </c>
      <c r="I1550" s="60">
        <f>VLOOKUP(H1550,PROCV!E$33:F$44,2,0)</f>
        <v>1.6292670641140776</v>
      </c>
      <c r="J1550" s="71">
        <v>571111</v>
      </c>
      <c r="K1550" s="44">
        <f t="shared" si="24"/>
        <v>930492.34225325496</v>
      </c>
    </row>
    <row r="1551" spans="1:11" s="43" customFormat="1" ht="19.7" customHeight="1" x14ac:dyDescent="0.25">
      <c r="A1551" s="43" t="s">
        <v>194</v>
      </c>
      <c r="B1551" s="1" t="s">
        <v>242</v>
      </c>
      <c r="C1551" s="1" t="s">
        <v>267</v>
      </c>
      <c r="D1551" s="1" t="s">
        <v>266</v>
      </c>
      <c r="E1551" s="45" t="str">
        <f>VLOOKUP(C1551,PROCV!E$50:G$126,3,0)</f>
        <v>Audiovisual</v>
      </c>
      <c r="F1551" s="1" t="s">
        <v>416</v>
      </c>
      <c r="G1551" s="1" t="s">
        <v>265</v>
      </c>
      <c r="H1551" s="1">
        <v>2009</v>
      </c>
      <c r="I1551" s="60">
        <f>VLOOKUP(H1551,PROCV!E$33:F$44,2,0)</f>
        <v>1.6292670641140776</v>
      </c>
      <c r="J1551" s="71">
        <v>350424</v>
      </c>
      <c r="K1551" s="44">
        <f t="shared" si="24"/>
        <v>570934.2816751115</v>
      </c>
    </row>
    <row r="1552" spans="1:11" s="43" customFormat="1" ht="19.7" customHeight="1" x14ac:dyDescent="0.25">
      <c r="A1552" s="43" t="s">
        <v>194</v>
      </c>
      <c r="B1552" s="1" t="s">
        <v>242</v>
      </c>
      <c r="C1552" s="1" t="s">
        <v>267</v>
      </c>
      <c r="D1552" s="1" t="s">
        <v>266</v>
      </c>
      <c r="E1552" s="45" t="str">
        <f>VLOOKUP(C1552,PROCV!E$50:G$126,3,0)</f>
        <v>Audiovisual</v>
      </c>
      <c r="F1552" s="1" t="s">
        <v>416</v>
      </c>
      <c r="G1552" s="1" t="s">
        <v>265</v>
      </c>
      <c r="H1552" s="1">
        <v>2009</v>
      </c>
      <c r="I1552" s="60">
        <f>VLOOKUP(H1552,PROCV!E$33:F$44,2,0)</f>
        <v>1.6292670641140776</v>
      </c>
      <c r="J1552" s="71">
        <v>265522</v>
      </c>
      <c r="K1552" s="44">
        <f t="shared" si="24"/>
        <v>432606.24939769809</v>
      </c>
    </row>
    <row r="1553" spans="1:11" s="43" customFormat="1" ht="19.7" customHeight="1" x14ac:dyDescent="0.25">
      <c r="A1553" s="43" t="s">
        <v>194</v>
      </c>
      <c r="B1553" s="1" t="s">
        <v>242</v>
      </c>
      <c r="C1553" s="1" t="s">
        <v>267</v>
      </c>
      <c r="D1553" s="1" t="s">
        <v>266</v>
      </c>
      <c r="E1553" s="45" t="str">
        <f>VLOOKUP(C1553,PROCV!E$50:G$126,3,0)</f>
        <v>Audiovisual</v>
      </c>
      <c r="F1553" s="1" t="s">
        <v>416</v>
      </c>
      <c r="G1553" s="1" t="s">
        <v>265</v>
      </c>
      <c r="H1553" s="1">
        <v>2009</v>
      </c>
      <c r="I1553" s="60">
        <f>VLOOKUP(H1553,PROCV!E$33:F$44,2,0)</f>
        <v>1.6292670641140776</v>
      </c>
      <c r="J1553" s="71">
        <v>3750000</v>
      </c>
      <c r="K1553" s="44">
        <f t="shared" si="24"/>
        <v>6109751.4904277911</v>
      </c>
    </row>
    <row r="1554" spans="1:11" s="43" customFormat="1" ht="19.7" customHeight="1" x14ac:dyDescent="0.25">
      <c r="A1554" s="43" t="s">
        <v>194</v>
      </c>
      <c r="B1554" s="1" t="s">
        <v>242</v>
      </c>
      <c r="C1554" s="1" t="s">
        <v>267</v>
      </c>
      <c r="D1554" s="1" t="s">
        <v>266</v>
      </c>
      <c r="E1554" s="45" t="str">
        <f>VLOOKUP(C1554,PROCV!E$50:G$126,3,0)</f>
        <v>Audiovisual</v>
      </c>
      <c r="F1554" s="1" t="s">
        <v>415</v>
      </c>
      <c r="G1554" s="1" t="s">
        <v>265</v>
      </c>
      <c r="H1554" s="1">
        <v>2009</v>
      </c>
      <c r="I1554" s="60">
        <f>VLOOKUP(H1554,PROCV!E$33:F$44,2,0)</f>
        <v>1.6292670641140776</v>
      </c>
      <c r="J1554" s="71">
        <v>1000000</v>
      </c>
      <c r="K1554" s="44">
        <f t="shared" si="24"/>
        <v>1629267.0641140777</v>
      </c>
    </row>
    <row r="1555" spans="1:11" s="43" customFormat="1" ht="19.7" customHeight="1" x14ac:dyDescent="0.25">
      <c r="A1555" s="43" t="s">
        <v>194</v>
      </c>
      <c r="B1555" s="1" t="s">
        <v>242</v>
      </c>
      <c r="C1555" s="1" t="s">
        <v>267</v>
      </c>
      <c r="D1555" s="1" t="s">
        <v>266</v>
      </c>
      <c r="E1555" s="45" t="str">
        <f>VLOOKUP(C1555,PROCV!E$50:G$126,3,0)</f>
        <v>Audiovisual</v>
      </c>
      <c r="F1555" s="1" t="s">
        <v>416</v>
      </c>
      <c r="G1555" s="1" t="s">
        <v>265</v>
      </c>
      <c r="H1555" s="1">
        <v>2009</v>
      </c>
      <c r="I1555" s="60">
        <f>VLOOKUP(H1555,PROCV!E$33:F$44,2,0)</f>
        <v>1.6292670641140776</v>
      </c>
      <c r="J1555" s="71">
        <v>262500</v>
      </c>
      <c r="K1555" s="44">
        <f t="shared" si="24"/>
        <v>427682.6043299454</v>
      </c>
    </row>
    <row r="1556" spans="1:11" s="43" customFormat="1" ht="19.7" customHeight="1" x14ac:dyDescent="0.25">
      <c r="A1556" s="43" t="s">
        <v>194</v>
      </c>
      <c r="B1556" s="1" t="s">
        <v>242</v>
      </c>
      <c r="C1556" s="1" t="s">
        <v>267</v>
      </c>
      <c r="D1556" s="1" t="s">
        <v>266</v>
      </c>
      <c r="E1556" s="45" t="str">
        <f>VLOOKUP(C1556,PROCV!E$50:G$126,3,0)</f>
        <v>Audiovisual</v>
      </c>
      <c r="F1556" s="1" t="s">
        <v>416</v>
      </c>
      <c r="G1556" s="1" t="s">
        <v>265</v>
      </c>
      <c r="H1556" s="1">
        <v>2009</v>
      </c>
      <c r="I1556" s="60">
        <f>VLOOKUP(H1556,PROCV!E$33:F$44,2,0)</f>
        <v>1.6292670641140776</v>
      </c>
      <c r="J1556" s="71">
        <v>3192500</v>
      </c>
      <c r="K1556" s="44">
        <f t="shared" si="24"/>
        <v>5201435.1021841932</v>
      </c>
    </row>
    <row r="1557" spans="1:11" s="43" customFormat="1" ht="19.7" customHeight="1" x14ac:dyDescent="0.25">
      <c r="A1557" s="43" t="s">
        <v>194</v>
      </c>
      <c r="B1557" s="1" t="s">
        <v>242</v>
      </c>
      <c r="C1557" s="1" t="s">
        <v>267</v>
      </c>
      <c r="D1557" s="1" t="s">
        <v>266</v>
      </c>
      <c r="E1557" s="45" t="str">
        <f>VLOOKUP(C1557,PROCV!E$50:G$126,3,0)</f>
        <v>Audiovisual</v>
      </c>
      <c r="F1557" s="1" t="s">
        <v>416</v>
      </c>
      <c r="G1557" s="1" t="s">
        <v>265</v>
      </c>
      <c r="H1557" s="1">
        <v>2009</v>
      </c>
      <c r="I1557" s="60">
        <f>VLOOKUP(H1557,PROCV!E$33:F$44,2,0)</f>
        <v>1.6292670641140776</v>
      </c>
      <c r="J1557" s="71">
        <v>270000</v>
      </c>
      <c r="K1557" s="44">
        <f t="shared" si="24"/>
        <v>439902.10731080093</v>
      </c>
    </row>
    <row r="1558" spans="1:11" s="43" customFormat="1" ht="19.7" customHeight="1" x14ac:dyDescent="0.25">
      <c r="A1558" s="43" t="s">
        <v>194</v>
      </c>
      <c r="B1558" s="1" t="s">
        <v>242</v>
      </c>
      <c r="C1558" s="1" t="s">
        <v>297</v>
      </c>
      <c r="D1558" s="1" t="s">
        <v>296</v>
      </c>
      <c r="E1558" s="45" t="str">
        <f>VLOOKUP(C1558,PROCV!E$50:G$126,3,0)</f>
        <v>Audiovisual</v>
      </c>
      <c r="F1558" s="1" t="s">
        <v>416</v>
      </c>
      <c r="G1558" s="1" t="s">
        <v>236</v>
      </c>
      <c r="H1558" s="1">
        <v>2009</v>
      </c>
      <c r="I1558" s="60">
        <f>VLOOKUP(H1558,PROCV!E$33:F$44,2,0)</f>
        <v>1.6292670641140776</v>
      </c>
      <c r="J1558" s="71">
        <v>6977</v>
      </c>
      <c r="K1558" s="44">
        <f t="shared" si="24"/>
        <v>11367.396306323919</v>
      </c>
    </row>
    <row r="1559" spans="1:11" s="43" customFormat="1" ht="19.7" customHeight="1" x14ac:dyDescent="0.25">
      <c r="A1559" s="43" t="s">
        <v>194</v>
      </c>
      <c r="B1559" s="1" t="s">
        <v>242</v>
      </c>
      <c r="C1559" s="1" t="s">
        <v>297</v>
      </c>
      <c r="D1559" s="1" t="s">
        <v>296</v>
      </c>
      <c r="E1559" s="45" t="str">
        <f>VLOOKUP(C1559,PROCV!E$50:G$126,3,0)</f>
        <v>Audiovisual</v>
      </c>
      <c r="F1559" s="1" t="s">
        <v>416</v>
      </c>
      <c r="G1559" s="1" t="s">
        <v>236</v>
      </c>
      <c r="H1559" s="1">
        <v>2009</v>
      </c>
      <c r="I1559" s="60">
        <f>VLOOKUP(H1559,PROCV!E$33:F$44,2,0)</f>
        <v>1.6292670641140776</v>
      </c>
      <c r="J1559" s="71">
        <v>10514</v>
      </c>
      <c r="K1559" s="44">
        <f t="shared" si="24"/>
        <v>17130.11391209541</v>
      </c>
    </row>
    <row r="1560" spans="1:11" s="43" customFormat="1" ht="19.7" customHeight="1" x14ac:dyDescent="0.25">
      <c r="A1560" s="43" t="s">
        <v>194</v>
      </c>
      <c r="B1560" s="1" t="s">
        <v>242</v>
      </c>
      <c r="C1560" s="1" t="s">
        <v>297</v>
      </c>
      <c r="D1560" s="1" t="s">
        <v>296</v>
      </c>
      <c r="E1560" s="45" t="str">
        <f>VLOOKUP(C1560,PROCV!E$50:G$126,3,0)</f>
        <v>Audiovisual</v>
      </c>
      <c r="F1560" s="1" t="s">
        <v>416</v>
      </c>
      <c r="G1560" s="1" t="s">
        <v>236</v>
      </c>
      <c r="H1560" s="1">
        <v>2009</v>
      </c>
      <c r="I1560" s="60">
        <f>VLOOKUP(H1560,PROCV!E$33:F$44,2,0)</f>
        <v>1.6292670641140776</v>
      </c>
      <c r="J1560" s="71">
        <v>54779</v>
      </c>
      <c r="K1560" s="44">
        <f t="shared" si="24"/>
        <v>89249.620505105064</v>
      </c>
    </row>
    <row r="1561" spans="1:11" s="43" customFormat="1" ht="19.7" customHeight="1" x14ac:dyDescent="0.25">
      <c r="A1561" s="43" t="s">
        <v>194</v>
      </c>
      <c r="B1561" s="1" t="s">
        <v>242</v>
      </c>
      <c r="C1561" s="1" t="s">
        <v>264</v>
      </c>
      <c r="D1561" s="1" t="s">
        <v>263</v>
      </c>
      <c r="E1561" s="45" t="str">
        <f>VLOOKUP(C1561,PROCV!E$50:G$126,3,0)</f>
        <v>Audiovisual</v>
      </c>
      <c r="F1561" s="1" t="s">
        <v>416</v>
      </c>
      <c r="G1561" s="1" t="s">
        <v>236</v>
      </c>
      <c r="H1561" s="1">
        <v>2009</v>
      </c>
      <c r="I1561" s="60">
        <f>VLOOKUP(H1561,PROCV!E$33:F$44,2,0)</f>
        <v>1.6292670641140776</v>
      </c>
      <c r="J1561" s="71">
        <v>5010</v>
      </c>
      <c r="K1561" s="44">
        <f t="shared" si="24"/>
        <v>8162.6279912115288</v>
      </c>
    </row>
    <row r="1562" spans="1:11" s="43" customFormat="1" ht="19.7" customHeight="1" x14ac:dyDescent="0.25">
      <c r="A1562" s="43" t="s">
        <v>194</v>
      </c>
      <c r="B1562" s="1" t="s">
        <v>242</v>
      </c>
      <c r="C1562" s="1" t="s">
        <v>264</v>
      </c>
      <c r="D1562" s="1" t="s">
        <v>263</v>
      </c>
      <c r="E1562" s="45" t="str">
        <f>VLOOKUP(C1562,PROCV!E$50:G$126,3,0)</f>
        <v>Audiovisual</v>
      </c>
      <c r="F1562" s="1" t="s">
        <v>416</v>
      </c>
      <c r="G1562" s="1" t="s">
        <v>236</v>
      </c>
      <c r="H1562" s="1">
        <v>2009</v>
      </c>
      <c r="I1562" s="60">
        <f>VLOOKUP(H1562,PROCV!E$33:F$44,2,0)</f>
        <v>1.6292670641140776</v>
      </c>
      <c r="J1562" s="71">
        <v>8466</v>
      </c>
      <c r="K1562" s="44">
        <f t="shared" si="24"/>
        <v>13793.37496478978</v>
      </c>
    </row>
    <row r="1563" spans="1:11" s="43" customFormat="1" ht="19.7" customHeight="1" x14ac:dyDescent="0.25">
      <c r="A1563" s="43" t="s">
        <v>194</v>
      </c>
      <c r="B1563" s="1" t="s">
        <v>242</v>
      </c>
      <c r="C1563" s="1" t="s">
        <v>264</v>
      </c>
      <c r="D1563" s="1" t="s">
        <v>263</v>
      </c>
      <c r="E1563" s="45" t="str">
        <f>VLOOKUP(C1563,PROCV!E$50:G$126,3,0)</f>
        <v>Audiovisual</v>
      </c>
      <c r="F1563" s="1" t="s">
        <v>416</v>
      </c>
      <c r="G1563" s="1" t="s">
        <v>236</v>
      </c>
      <c r="H1563" s="1">
        <v>2009</v>
      </c>
      <c r="I1563" s="60">
        <f>VLOOKUP(H1563,PROCV!E$33:F$44,2,0)</f>
        <v>1.6292670641140776</v>
      </c>
      <c r="J1563" s="71">
        <v>15701</v>
      </c>
      <c r="K1563" s="44">
        <f t="shared" si="24"/>
        <v>25581.122173655134</v>
      </c>
    </row>
    <row r="1564" spans="1:11" s="43" customFormat="1" ht="19.7" customHeight="1" x14ac:dyDescent="0.25">
      <c r="A1564" s="43" t="s">
        <v>194</v>
      </c>
      <c r="B1564" s="1" t="s">
        <v>242</v>
      </c>
      <c r="C1564" s="1" t="s">
        <v>264</v>
      </c>
      <c r="D1564" s="1" t="s">
        <v>263</v>
      </c>
      <c r="E1564" s="45" t="str">
        <f>VLOOKUP(C1564,PROCV!E$50:G$126,3,0)</f>
        <v>Audiovisual</v>
      </c>
      <c r="F1564" s="1" t="s">
        <v>416</v>
      </c>
      <c r="G1564" s="1" t="s">
        <v>236</v>
      </c>
      <c r="H1564" s="1">
        <v>2009</v>
      </c>
      <c r="I1564" s="60">
        <f>VLOOKUP(H1564,PROCV!E$33:F$44,2,0)</f>
        <v>1.6292670641140776</v>
      </c>
      <c r="J1564" s="71">
        <v>102753</v>
      </c>
      <c r="K1564" s="44">
        <f t="shared" si="24"/>
        <v>167412.07863891381</v>
      </c>
    </row>
    <row r="1565" spans="1:11" s="43" customFormat="1" ht="19.7" customHeight="1" x14ac:dyDescent="0.25">
      <c r="A1565" s="43" t="s">
        <v>194</v>
      </c>
      <c r="B1565" s="1" t="s">
        <v>242</v>
      </c>
      <c r="C1565" s="1" t="s">
        <v>264</v>
      </c>
      <c r="D1565" s="1" t="s">
        <v>263</v>
      </c>
      <c r="E1565" s="45" t="str">
        <f>VLOOKUP(C1565,PROCV!E$50:G$126,3,0)</f>
        <v>Audiovisual</v>
      </c>
      <c r="F1565" s="1" t="s">
        <v>416</v>
      </c>
      <c r="G1565" s="1" t="s">
        <v>236</v>
      </c>
      <c r="H1565" s="1">
        <v>2009</v>
      </c>
      <c r="I1565" s="60">
        <f>VLOOKUP(H1565,PROCV!E$33:F$44,2,0)</f>
        <v>1.6292670641140776</v>
      </c>
      <c r="J1565" s="71">
        <v>32013</v>
      </c>
      <c r="K1565" s="44">
        <f t="shared" si="24"/>
        <v>52157.726523483965</v>
      </c>
    </row>
    <row r="1566" spans="1:11" s="43" customFormat="1" ht="19.7" customHeight="1" x14ac:dyDescent="0.25">
      <c r="A1566" s="43" t="s">
        <v>194</v>
      </c>
      <c r="B1566" s="1" t="s">
        <v>242</v>
      </c>
      <c r="C1566" s="1" t="s">
        <v>264</v>
      </c>
      <c r="D1566" s="1" t="s">
        <v>263</v>
      </c>
      <c r="E1566" s="45" t="str">
        <f>VLOOKUP(C1566,PROCV!E$50:G$126,3,0)</f>
        <v>Audiovisual</v>
      </c>
      <c r="F1566" s="1" t="s">
        <v>416</v>
      </c>
      <c r="G1566" s="1" t="s">
        <v>236</v>
      </c>
      <c r="H1566" s="1">
        <v>2009</v>
      </c>
      <c r="I1566" s="60">
        <f>VLOOKUP(H1566,PROCV!E$33:F$44,2,0)</f>
        <v>1.6292670641140776</v>
      </c>
      <c r="J1566" s="71">
        <v>1500000</v>
      </c>
      <c r="K1566" s="44">
        <f t="shared" si="24"/>
        <v>2443900.5961711165</v>
      </c>
    </row>
    <row r="1567" spans="1:11" s="43" customFormat="1" ht="19.7" customHeight="1" x14ac:dyDescent="0.25">
      <c r="A1567" s="43" t="s">
        <v>194</v>
      </c>
      <c r="B1567" s="1" t="s">
        <v>242</v>
      </c>
      <c r="C1567" s="1" t="s">
        <v>260</v>
      </c>
      <c r="D1567" s="1" t="s">
        <v>259</v>
      </c>
      <c r="E1567" s="45" t="str">
        <f>VLOOKUP(C1567,PROCV!E$50:G$126,3,0)</f>
        <v>Audiovisual</v>
      </c>
      <c r="F1567" s="1" t="s">
        <v>416</v>
      </c>
      <c r="G1567" s="1" t="s">
        <v>236</v>
      </c>
      <c r="H1567" s="1">
        <v>2009</v>
      </c>
      <c r="I1567" s="60">
        <f>VLOOKUP(H1567,PROCV!E$33:F$44,2,0)</f>
        <v>1.6292670641140776</v>
      </c>
      <c r="J1567" s="71">
        <v>4416</v>
      </c>
      <c r="K1567" s="44">
        <f t="shared" si="24"/>
        <v>7194.8433551277667</v>
      </c>
    </row>
    <row r="1568" spans="1:11" s="43" customFormat="1" ht="19.7" customHeight="1" x14ac:dyDescent="0.25">
      <c r="A1568" s="43" t="s">
        <v>194</v>
      </c>
      <c r="B1568" s="1" t="s">
        <v>242</v>
      </c>
      <c r="C1568" s="1" t="s">
        <v>260</v>
      </c>
      <c r="D1568" s="1" t="s">
        <v>259</v>
      </c>
      <c r="E1568" s="45" t="str">
        <f>VLOOKUP(C1568,PROCV!E$50:G$126,3,0)</f>
        <v>Audiovisual</v>
      </c>
      <c r="F1568" s="1" t="s">
        <v>416</v>
      </c>
      <c r="G1568" s="1" t="s">
        <v>236</v>
      </c>
      <c r="H1568" s="1">
        <v>2009</v>
      </c>
      <c r="I1568" s="60">
        <f>VLOOKUP(H1568,PROCV!E$33:F$44,2,0)</f>
        <v>1.6292670641140776</v>
      </c>
      <c r="J1568" s="71">
        <v>4450</v>
      </c>
      <c r="K1568" s="44">
        <f t="shared" si="24"/>
        <v>7250.238435307645</v>
      </c>
    </row>
    <row r="1569" spans="1:11" s="43" customFormat="1" ht="19.7" customHeight="1" x14ac:dyDescent="0.25">
      <c r="A1569" s="43" t="s">
        <v>194</v>
      </c>
      <c r="B1569" s="1" t="s">
        <v>242</v>
      </c>
      <c r="C1569" s="1" t="s">
        <v>258</v>
      </c>
      <c r="D1569" s="1" t="s">
        <v>257</v>
      </c>
      <c r="E1569" s="45" t="str">
        <f>VLOOKUP(C1569,PROCV!E$50:G$126,3,0)</f>
        <v>Audiovisual</v>
      </c>
      <c r="F1569" s="1" t="s">
        <v>416</v>
      </c>
      <c r="G1569" s="1" t="s">
        <v>236</v>
      </c>
      <c r="H1569" s="1">
        <v>2009</v>
      </c>
      <c r="I1569" s="60">
        <f>VLOOKUP(H1569,PROCV!E$33:F$44,2,0)</f>
        <v>1.6292670641140776</v>
      </c>
      <c r="J1569" s="71">
        <v>15230</v>
      </c>
      <c r="K1569" s="44">
        <f t="shared" si="24"/>
        <v>24813.737386457404</v>
      </c>
    </row>
    <row r="1570" spans="1:11" s="43" customFormat="1" ht="19.7" customHeight="1" x14ac:dyDescent="0.25">
      <c r="A1570" s="43" t="s">
        <v>194</v>
      </c>
      <c r="B1570" s="1" t="s">
        <v>242</v>
      </c>
      <c r="C1570" s="1" t="s">
        <v>258</v>
      </c>
      <c r="D1570" s="1" t="s">
        <v>257</v>
      </c>
      <c r="E1570" s="45" t="str">
        <f>VLOOKUP(C1570,PROCV!E$50:G$126,3,0)</f>
        <v>Audiovisual</v>
      </c>
      <c r="F1570" s="1" t="s">
        <v>416</v>
      </c>
      <c r="G1570" s="1" t="s">
        <v>236</v>
      </c>
      <c r="H1570" s="1">
        <v>2009</v>
      </c>
      <c r="I1570" s="60">
        <f>VLOOKUP(H1570,PROCV!E$33:F$44,2,0)</f>
        <v>1.6292670641140776</v>
      </c>
      <c r="J1570" s="71">
        <v>11777</v>
      </c>
      <c r="K1570" s="44">
        <f t="shared" si="24"/>
        <v>19187.878214071494</v>
      </c>
    </row>
    <row r="1571" spans="1:11" s="43" customFormat="1" ht="19.7" customHeight="1" x14ac:dyDescent="0.25">
      <c r="A1571" s="43" t="s">
        <v>194</v>
      </c>
      <c r="B1571" s="1" t="s">
        <v>242</v>
      </c>
      <c r="C1571" s="1" t="s">
        <v>256</v>
      </c>
      <c r="D1571" s="1" t="s">
        <v>255</v>
      </c>
      <c r="E1571" s="45" t="str">
        <f>VLOOKUP(C1571,PROCV!E$50:G$126,3,0)</f>
        <v>Audiovisual</v>
      </c>
      <c r="F1571" s="1" t="s">
        <v>416</v>
      </c>
      <c r="G1571" s="1" t="s">
        <v>236</v>
      </c>
      <c r="H1571" s="1">
        <v>2009</v>
      </c>
      <c r="I1571" s="60">
        <f>VLOOKUP(H1571,PROCV!E$33:F$44,2,0)</f>
        <v>1.6292670641140776</v>
      </c>
      <c r="J1571" s="71">
        <v>20700</v>
      </c>
      <c r="K1571" s="44">
        <f t="shared" si="24"/>
        <v>33725.828227161408</v>
      </c>
    </row>
    <row r="1572" spans="1:11" s="43" customFormat="1" ht="19.7" customHeight="1" x14ac:dyDescent="0.25">
      <c r="A1572" s="43" t="s">
        <v>194</v>
      </c>
      <c r="B1572" s="1" t="s">
        <v>242</v>
      </c>
      <c r="C1572" s="1" t="s">
        <v>256</v>
      </c>
      <c r="D1572" s="1" t="s">
        <v>255</v>
      </c>
      <c r="E1572" s="45" t="str">
        <f>VLOOKUP(C1572,PROCV!E$50:G$126,3,0)</f>
        <v>Audiovisual</v>
      </c>
      <c r="F1572" s="1" t="s">
        <v>416</v>
      </c>
      <c r="G1572" s="1" t="s">
        <v>236</v>
      </c>
      <c r="H1572" s="1">
        <v>2009</v>
      </c>
      <c r="I1572" s="60">
        <f>VLOOKUP(H1572,PROCV!E$33:F$44,2,0)</f>
        <v>1.6292670641140776</v>
      </c>
      <c r="J1572" s="71">
        <v>94386</v>
      </c>
      <c r="K1572" s="44">
        <f t="shared" si="24"/>
        <v>153780.00111347134</v>
      </c>
    </row>
    <row r="1573" spans="1:11" s="43" customFormat="1" ht="19.7" customHeight="1" x14ac:dyDescent="0.25">
      <c r="A1573" s="43" t="s">
        <v>194</v>
      </c>
      <c r="B1573" s="1" t="s">
        <v>242</v>
      </c>
      <c r="C1573" s="1" t="s">
        <v>256</v>
      </c>
      <c r="D1573" s="1" t="s">
        <v>255</v>
      </c>
      <c r="E1573" s="45" t="str">
        <f>VLOOKUP(C1573,PROCV!E$50:G$126,3,0)</f>
        <v>Audiovisual</v>
      </c>
      <c r="F1573" s="1" t="s">
        <v>416</v>
      </c>
      <c r="G1573" s="1" t="s">
        <v>236</v>
      </c>
      <c r="H1573" s="1">
        <v>2009</v>
      </c>
      <c r="I1573" s="60">
        <f>VLOOKUP(H1573,PROCV!E$33:F$44,2,0)</f>
        <v>1.6292670641140776</v>
      </c>
      <c r="J1573" s="71">
        <v>3040</v>
      </c>
      <c r="K1573" s="44">
        <f t="shared" si="24"/>
        <v>4952.9718749067961</v>
      </c>
    </row>
    <row r="1574" spans="1:11" s="43" customFormat="1" ht="19.7" customHeight="1" x14ac:dyDescent="0.25">
      <c r="A1574" s="43" t="s">
        <v>194</v>
      </c>
      <c r="B1574" s="1" t="s">
        <v>242</v>
      </c>
      <c r="C1574" s="1" t="s">
        <v>254</v>
      </c>
      <c r="D1574" s="1" t="s">
        <v>253</v>
      </c>
      <c r="E1574" s="45" t="str">
        <f>VLOOKUP(C1574,PROCV!E$50:G$126,3,0)</f>
        <v>Música</v>
      </c>
      <c r="F1574" s="1" t="s">
        <v>416</v>
      </c>
      <c r="G1574" s="1" t="s">
        <v>236</v>
      </c>
      <c r="H1574" s="1">
        <v>2009</v>
      </c>
      <c r="I1574" s="60">
        <f>VLOOKUP(H1574,PROCV!E$33:F$44,2,0)</f>
        <v>1.6292670641140776</v>
      </c>
      <c r="J1574" s="71">
        <v>12598</v>
      </c>
      <c r="K1574" s="44">
        <f t="shared" si="24"/>
        <v>20525.506473709149</v>
      </c>
    </row>
    <row r="1575" spans="1:11" s="43" customFormat="1" ht="19.7" customHeight="1" x14ac:dyDescent="0.25">
      <c r="A1575" s="43" t="s">
        <v>194</v>
      </c>
      <c r="B1575" s="1" t="s">
        <v>242</v>
      </c>
      <c r="C1575" s="1" t="s">
        <v>254</v>
      </c>
      <c r="D1575" s="1" t="s">
        <v>253</v>
      </c>
      <c r="E1575" s="45" t="str">
        <f>VLOOKUP(C1575,PROCV!E$50:G$126,3,0)</f>
        <v>Música</v>
      </c>
      <c r="F1575" s="1" t="s">
        <v>416</v>
      </c>
      <c r="G1575" s="1" t="s">
        <v>236</v>
      </c>
      <c r="H1575" s="1">
        <v>2009</v>
      </c>
      <c r="I1575" s="60">
        <f>VLOOKUP(H1575,PROCV!E$33:F$44,2,0)</f>
        <v>1.6292670641140776</v>
      </c>
      <c r="J1575" s="71">
        <v>10867</v>
      </c>
      <c r="K1575" s="44">
        <f t="shared" si="24"/>
        <v>17705.245185727683</v>
      </c>
    </row>
    <row r="1576" spans="1:11" s="43" customFormat="1" ht="19.7" customHeight="1" x14ac:dyDescent="0.25">
      <c r="A1576" s="43" t="s">
        <v>194</v>
      </c>
      <c r="B1576" s="1" t="s">
        <v>242</v>
      </c>
      <c r="C1576" s="1" t="s">
        <v>254</v>
      </c>
      <c r="D1576" s="1" t="s">
        <v>253</v>
      </c>
      <c r="E1576" s="45" t="str">
        <f>VLOOKUP(C1576,PROCV!E$50:G$126,3,0)</f>
        <v>Música</v>
      </c>
      <c r="F1576" s="1" t="s">
        <v>416</v>
      </c>
      <c r="G1576" s="1" t="s">
        <v>236</v>
      </c>
      <c r="H1576" s="1">
        <v>2009</v>
      </c>
      <c r="I1576" s="60">
        <f>VLOOKUP(H1576,PROCV!E$33:F$44,2,0)</f>
        <v>1.6292670641140776</v>
      </c>
      <c r="J1576" s="71">
        <v>11366</v>
      </c>
      <c r="K1576" s="44">
        <f t="shared" si="24"/>
        <v>18518.249450720607</v>
      </c>
    </row>
    <row r="1577" spans="1:11" s="43" customFormat="1" ht="19.7" customHeight="1" x14ac:dyDescent="0.25">
      <c r="A1577" s="43" t="s">
        <v>194</v>
      </c>
      <c r="B1577" s="1" t="s">
        <v>242</v>
      </c>
      <c r="C1577" s="1" t="s">
        <v>254</v>
      </c>
      <c r="D1577" s="1" t="s">
        <v>253</v>
      </c>
      <c r="E1577" s="45" t="str">
        <f>VLOOKUP(C1577,PROCV!E$50:G$126,3,0)</f>
        <v>Música</v>
      </c>
      <c r="F1577" s="1" t="s">
        <v>416</v>
      </c>
      <c r="G1577" s="1" t="s">
        <v>236</v>
      </c>
      <c r="H1577" s="1">
        <v>2009</v>
      </c>
      <c r="I1577" s="60">
        <f>VLOOKUP(H1577,PROCV!E$33:F$44,2,0)</f>
        <v>1.6292670641140776</v>
      </c>
      <c r="J1577" s="71">
        <v>44503</v>
      </c>
      <c r="K1577" s="44">
        <f t="shared" si="24"/>
        <v>72507.272154268794</v>
      </c>
    </row>
    <row r="1578" spans="1:11" s="43" customFormat="1" ht="19.7" customHeight="1" x14ac:dyDescent="0.25">
      <c r="A1578" s="43" t="s">
        <v>194</v>
      </c>
      <c r="B1578" s="1" t="s">
        <v>242</v>
      </c>
      <c r="C1578" s="1" t="s">
        <v>254</v>
      </c>
      <c r="D1578" s="1" t="s">
        <v>253</v>
      </c>
      <c r="E1578" s="45" t="str">
        <f>VLOOKUP(C1578,PROCV!E$50:G$126,3,0)</f>
        <v>Música</v>
      </c>
      <c r="F1578" s="1" t="s">
        <v>416</v>
      </c>
      <c r="G1578" s="1" t="s">
        <v>236</v>
      </c>
      <c r="H1578" s="1">
        <v>2009</v>
      </c>
      <c r="I1578" s="60">
        <f>VLOOKUP(H1578,PROCV!E$33:F$44,2,0)</f>
        <v>1.6292670641140776</v>
      </c>
      <c r="J1578" s="71">
        <v>9209</v>
      </c>
      <c r="K1578" s="44">
        <f t="shared" si="24"/>
        <v>15003.920393426541</v>
      </c>
    </row>
    <row r="1579" spans="1:11" s="43" customFormat="1" ht="19.7" customHeight="1" x14ac:dyDescent="0.25">
      <c r="A1579" s="43" t="s">
        <v>194</v>
      </c>
      <c r="B1579" s="1" t="s">
        <v>242</v>
      </c>
      <c r="C1579" s="1" t="s">
        <v>254</v>
      </c>
      <c r="D1579" s="1" t="s">
        <v>253</v>
      </c>
      <c r="E1579" s="45" t="str">
        <f>VLOOKUP(C1579,PROCV!E$50:G$126,3,0)</f>
        <v>Música</v>
      </c>
      <c r="F1579" s="1" t="s">
        <v>416</v>
      </c>
      <c r="G1579" s="1" t="s">
        <v>236</v>
      </c>
      <c r="H1579" s="1">
        <v>2009</v>
      </c>
      <c r="I1579" s="60">
        <f>VLOOKUP(H1579,PROCV!E$33:F$44,2,0)</f>
        <v>1.6292670641140776</v>
      </c>
      <c r="J1579" s="71">
        <v>100000</v>
      </c>
      <c r="K1579" s="44">
        <f t="shared" si="24"/>
        <v>162926.70641140777</v>
      </c>
    </row>
    <row r="1580" spans="1:11" s="43" customFormat="1" ht="19.7" customHeight="1" x14ac:dyDescent="0.25">
      <c r="A1580" s="43" t="s">
        <v>194</v>
      </c>
      <c r="B1580" s="1" t="s">
        <v>242</v>
      </c>
      <c r="C1580" s="1" t="s">
        <v>252</v>
      </c>
      <c r="D1580" s="1" t="s">
        <v>251</v>
      </c>
      <c r="E1580" s="45" t="str">
        <f>VLOOKUP(C1580,PROCV!E$50:G$126,3,0)</f>
        <v>Audiovisual</v>
      </c>
      <c r="F1580" s="1" t="s">
        <v>416</v>
      </c>
      <c r="G1580" s="1" t="s">
        <v>236</v>
      </c>
      <c r="H1580" s="1">
        <v>2009</v>
      </c>
      <c r="I1580" s="60">
        <f>VLOOKUP(H1580,PROCV!E$33:F$44,2,0)</f>
        <v>1.6292670641140776</v>
      </c>
      <c r="J1580" s="71">
        <v>72274</v>
      </c>
      <c r="K1580" s="44">
        <f t="shared" si="24"/>
        <v>117753.64779178085</v>
      </c>
    </row>
    <row r="1581" spans="1:11" s="43" customFormat="1" ht="19.7" customHeight="1" x14ac:dyDescent="0.25">
      <c r="A1581" s="43" t="s">
        <v>194</v>
      </c>
      <c r="B1581" s="1" t="s">
        <v>242</v>
      </c>
      <c r="C1581" s="1" t="s">
        <v>252</v>
      </c>
      <c r="D1581" s="1" t="s">
        <v>251</v>
      </c>
      <c r="E1581" s="45" t="str">
        <f>VLOOKUP(C1581,PROCV!E$50:G$126,3,0)</f>
        <v>Audiovisual</v>
      </c>
      <c r="F1581" s="1" t="s">
        <v>416</v>
      </c>
      <c r="G1581" s="1" t="s">
        <v>236</v>
      </c>
      <c r="H1581" s="1">
        <v>2009</v>
      </c>
      <c r="I1581" s="60">
        <f>VLOOKUP(H1581,PROCV!E$33:F$44,2,0)</f>
        <v>1.6292670641140776</v>
      </c>
      <c r="J1581" s="71">
        <v>288000</v>
      </c>
      <c r="K1581" s="44">
        <f t="shared" si="24"/>
        <v>469228.91446485434</v>
      </c>
    </row>
    <row r="1582" spans="1:11" s="43" customFormat="1" ht="19.7" customHeight="1" x14ac:dyDescent="0.25">
      <c r="A1582" s="43" t="s">
        <v>194</v>
      </c>
      <c r="B1582" s="1" t="s">
        <v>242</v>
      </c>
      <c r="C1582" s="1" t="s">
        <v>252</v>
      </c>
      <c r="D1582" s="1" t="s">
        <v>251</v>
      </c>
      <c r="E1582" s="45" t="str">
        <f>VLOOKUP(C1582,PROCV!E$50:G$126,3,0)</f>
        <v>Audiovisual</v>
      </c>
      <c r="F1582" s="1" t="s">
        <v>416</v>
      </c>
      <c r="G1582" s="1" t="s">
        <v>236</v>
      </c>
      <c r="H1582" s="1">
        <v>2009</v>
      </c>
      <c r="I1582" s="60">
        <f>VLOOKUP(H1582,PROCV!E$33:F$44,2,0)</f>
        <v>1.6292670641140776</v>
      </c>
      <c r="J1582" s="71">
        <v>178252</v>
      </c>
      <c r="K1582" s="44">
        <f t="shared" si="24"/>
        <v>290420.11271246255</v>
      </c>
    </row>
    <row r="1583" spans="1:11" s="43" customFormat="1" ht="19.7" customHeight="1" x14ac:dyDescent="0.25">
      <c r="A1583" s="43" t="s">
        <v>194</v>
      </c>
      <c r="B1583" s="1" t="s">
        <v>242</v>
      </c>
      <c r="C1583" s="1" t="s">
        <v>252</v>
      </c>
      <c r="D1583" s="1" t="s">
        <v>251</v>
      </c>
      <c r="E1583" s="45" t="str">
        <f>VLOOKUP(C1583,PROCV!E$50:G$126,3,0)</f>
        <v>Audiovisual</v>
      </c>
      <c r="F1583" s="1" t="s">
        <v>416</v>
      </c>
      <c r="G1583" s="1" t="s">
        <v>236</v>
      </c>
      <c r="H1583" s="1">
        <v>2009</v>
      </c>
      <c r="I1583" s="60">
        <f>VLOOKUP(H1583,PROCV!E$33:F$44,2,0)</f>
        <v>1.6292670641140776</v>
      </c>
      <c r="J1583" s="71">
        <v>212949</v>
      </c>
      <c r="K1583" s="44">
        <f t="shared" si="24"/>
        <v>346950.7920360287</v>
      </c>
    </row>
    <row r="1584" spans="1:11" s="43" customFormat="1" ht="19.7" customHeight="1" x14ac:dyDescent="0.25">
      <c r="A1584" s="43" t="s">
        <v>194</v>
      </c>
      <c r="B1584" s="1" t="s">
        <v>242</v>
      </c>
      <c r="C1584" s="1" t="s">
        <v>252</v>
      </c>
      <c r="D1584" s="1" t="s">
        <v>251</v>
      </c>
      <c r="E1584" s="45" t="str">
        <f>VLOOKUP(C1584,PROCV!E$50:G$126,3,0)</f>
        <v>Audiovisual</v>
      </c>
      <c r="F1584" s="1" t="s">
        <v>416</v>
      </c>
      <c r="G1584" s="1" t="s">
        <v>236</v>
      </c>
      <c r="H1584" s="1">
        <v>2009</v>
      </c>
      <c r="I1584" s="60">
        <f>VLOOKUP(H1584,PROCV!E$33:F$44,2,0)</f>
        <v>1.6292670641140776</v>
      </c>
      <c r="J1584" s="71">
        <v>15000</v>
      </c>
      <c r="K1584" s="44">
        <f t="shared" si="24"/>
        <v>24439.005961711166</v>
      </c>
    </row>
    <row r="1585" spans="1:11" s="43" customFormat="1" ht="19.7" customHeight="1" x14ac:dyDescent="0.25">
      <c r="A1585" s="43" t="s">
        <v>194</v>
      </c>
      <c r="B1585" s="1" t="s">
        <v>242</v>
      </c>
      <c r="C1585" s="1" t="s">
        <v>252</v>
      </c>
      <c r="D1585" s="1" t="s">
        <v>251</v>
      </c>
      <c r="E1585" s="45" t="str">
        <f>VLOOKUP(C1585,PROCV!E$50:G$126,3,0)</f>
        <v>Audiovisual</v>
      </c>
      <c r="F1585" s="1" t="s">
        <v>416</v>
      </c>
      <c r="G1585" s="1" t="s">
        <v>236</v>
      </c>
      <c r="H1585" s="1">
        <v>2009</v>
      </c>
      <c r="I1585" s="60">
        <f>VLOOKUP(H1585,PROCV!E$33:F$44,2,0)</f>
        <v>1.6292670641140776</v>
      </c>
      <c r="J1585" s="71">
        <v>113195</v>
      </c>
      <c r="K1585" s="44">
        <f t="shared" si="24"/>
        <v>184424.88532239301</v>
      </c>
    </row>
    <row r="1586" spans="1:11" s="43" customFormat="1" ht="19.7" customHeight="1" x14ac:dyDescent="0.25">
      <c r="A1586" s="43" t="s">
        <v>194</v>
      </c>
      <c r="B1586" s="1" t="s">
        <v>242</v>
      </c>
      <c r="C1586" s="1" t="s">
        <v>252</v>
      </c>
      <c r="D1586" s="1" t="s">
        <v>251</v>
      </c>
      <c r="E1586" s="45" t="str">
        <f>VLOOKUP(C1586,PROCV!E$50:G$126,3,0)</f>
        <v>Audiovisual</v>
      </c>
      <c r="F1586" s="1" t="s">
        <v>416</v>
      </c>
      <c r="G1586" s="1" t="s">
        <v>236</v>
      </c>
      <c r="H1586" s="1">
        <v>2009</v>
      </c>
      <c r="I1586" s="60">
        <f>VLOOKUP(H1586,PROCV!E$33:F$44,2,0)</f>
        <v>1.6292670641140776</v>
      </c>
      <c r="J1586" s="71">
        <v>30000</v>
      </c>
      <c r="K1586" s="44">
        <f t="shared" si="24"/>
        <v>48878.011923422331</v>
      </c>
    </row>
    <row r="1587" spans="1:11" s="43" customFormat="1" ht="19.7" customHeight="1" x14ac:dyDescent="0.25">
      <c r="A1587" s="43" t="s">
        <v>194</v>
      </c>
      <c r="B1587" s="1" t="s">
        <v>242</v>
      </c>
      <c r="C1587" s="1" t="s">
        <v>250</v>
      </c>
      <c r="D1587" s="1" t="s">
        <v>249</v>
      </c>
      <c r="E1587" s="45" t="str">
        <f>VLOOKUP(C1587,PROCV!E$50:G$126,3,0)</f>
        <v>Audiovisual</v>
      </c>
      <c r="F1587" s="1" t="s">
        <v>416</v>
      </c>
      <c r="G1587" s="1" t="s">
        <v>236</v>
      </c>
      <c r="H1587" s="1">
        <v>2009</v>
      </c>
      <c r="I1587" s="60">
        <f>VLOOKUP(H1587,PROCV!E$33:F$44,2,0)</f>
        <v>1.6292670641140776</v>
      </c>
      <c r="J1587" s="71">
        <v>1722174</v>
      </c>
      <c r="K1587" s="44">
        <f t="shared" si="24"/>
        <v>2805881.3768735975</v>
      </c>
    </row>
    <row r="1588" spans="1:11" s="43" customFormat="1" ht="19.7" customHeight="1" x14ac:dyDescent="0.25">
      <c r="A1588" s="43" t="s">
        <v>194</v>
      </c>
      <c r="B1588" s="1" t="s">
        <v>242</v>
      </c>
      <c r="C1588" s="1" t="s">
        <v>250</v>
      </c>
      <c r="D1588" s="1" t="s">
        <v>249</v>
      </c>
      <c r="E1588" s="45" t="str">
        <f>VLOOKUP(C1588,PROCV!E$50:G$126,3,0)</f>
        <v>Audiovisual</v>
      </c>
      <c r="F1588" s="1" t="s">
        <v>416</v>
      </c>
      <c r="G1588" s="1" t="s">
        <v>236</v>
      </c>
      <c r="H1588" s="1">
        <v>2009</v>
      </c>
      <c r="I1588" s="60">
        <f>VLOOKUP(H1588,PROCV!E$33:F$44,2,0)</f>
        <v>1.6292670641140776</v>
      </c>
      <c r="J1588" s="71">
        <v>142228</v>
      </c>
      <c r="K1588" s="44">
        <f t="shared" si="24"/>
        <v>231727.39599481702</v>
      </c>
    </row>
    <row r="1589" spans="1:11" s="43" customFormat="1" ht="19.7" customHeight="1" x14ac:dyDescent="0.25">
      <c r="A1589" s="43" t="s">
        <v>194</v>
      </c>
      <c r="B1589" s="1" t="s">
        <v>242</v>
      </c>
      <c r="C1589" s="1" t="s">
        <v>250</v>
      </c>
      <c r="D1589" s="1" t="s">
        <v>249</v>
      </c>
      <c r="E1589" s="45" t="str">
        <f>VLOOKUP(C1589,PROCV!E$50:G$126,3,0)</f>
        <v>Audiovisual</v>
      </c>
      <c r="F1589" s="1" t="s">
        <v>416</v>
      </c>
      <c r="G1589" s="1" t="s">
        <v>265</v>
      </c>
      <c r="H1589" s="1">
        <v>2009</v>
      </c>
      <c r="I1589" s="60">
        <f>VLOOKUP(H1589,PROCV!E$33:F$44,2,0)</f>
        <v>1.6292670641140776</v>
      </c>
      <c r="J1589" s="71">
        <v>421409</v>
      </c>
      <c r="K1589" s="44">
        <f t="shared" si="24"/>
        <v>686587.8042212493</v>
      </c>
    </row>
    <row r="1590" spans="1:11" s="43" customFormat="1" ht="19.7" customHeight="1" x14ac:dyDescent="0.25">
      <c r="A1590" s="43" t="s">
        <v>194</v>
      </c>
      <c r="B1590" s="1" t="s">
        <v>242</v>
      </c>
      <c r="C1590" s="1" t="s">
        <v>250</v>
      </c>
      <c r="D1590" s="1" t="s">
        <v>249</v>
      </c>
      <c r="E1590" s="45" t="str">
        <f>VLOOKUP(C1590,PROCV!E$50:G$126,3,0)</f>
        <v>Audiovisual</v>
      </c>
      <c r="F1590" s="1" t="s">
        <v>416</v>
      </c>
      <c r="G1590" s="1" t="s">
        <v>236</v>
      </c>
      <c r="H1590" s="1">
        <v>2009</v>
      </c>
      <c r="I1590" s="60">
        <f>VLOOKUP(H1590,PROCV!E$33:F$44,2,0)</f>
        <v>1.6292670641140776</v>
      </c>
      <c r="J1590" s="71">
        <v>10011</v>
      </c>
      <c r="K1590" s="44">
        <f t="shared" si="24"/>
        <v>16310.592578846032</v>
      </c>
    </row>
    <row r="1591" spans="1:11" s="43" customFormat="1" ht="19.7" customHeight="1" x14ac:dyDescent="0.25">
      <c r="A1591" s="43" t="s">
        <v>194</v>
      </c>
      <c r="B1591" s="1" t="s">
        <v>242</v>
      </c>
      <c r="C1591" s="1" t="s">
        <v>250</v>
      </c>
      <c r="D1591" s="1" t="s">
        <v>249</v>
      </c>
      <c r="E1591" s="45" t="str">
        <f>VLOOKUP(C1591,PROCV!E$50:G$126,3,0)</f>
        <v>Audiovisual</v>
      </c>
      <c r="F1591" s="1" t="s">
        <v>416</v>
      </c>
      <c r="G1591" s="1" t="s">
        <v>236</v>
      </c>
      <c r="H1591" s="1">
        <v>2009</v>
      </c>
      <c r="I1591" s="60">
        <f>VLOOKUP(H1591,PROCV!E$33:F$44,2,0)</f>
        <v>1.6292670641140776</v>
      </c>
      <c r="J1591" s="71">
        <v>507546</v>
      </c>
      <c r="K1591" s="44">
        <f t="shared" si="24"/>
        <v>826927.9813228437</v>
      </c>
    </row>
    <row r="1592" spans="1:11" s="43" customFormat="1" ht="19.7" customHeight="1" x14ac:dyDescent="0.25">
      <c r="A1592" s="43" t="s">
        <v>194</v>
      </c>
      <c r="B1592" s="1" t="s">
        <v>242</v>
      </c>
      <c r="C1592" s="1" t="s">
        <v>250</v>
      </c>
      <c r="D1592" s="1" t="s">
        <v>249</v>
      </c>
      <c r="E1592" s="45" t="str">
        <f>VLOOKUP(C1592,PROCV!E$50:G$126,3,0)</f>
        <v>Audiovisual</v>
      </c>
      <c r="F1592" s="1" t="s">
        <v>416</v>
      </c>
      <c r="G1592" s="1" t="s">
        <v>265</v>
      </c>
      <c r="H1592" s="1">
        <v>2009</v>
      </c>
      <c r="I1592" s="60">
        <f>VLOOKUP(H1592,PROCV!E$33:F$44,2,0)</f>
        <v>1.6292670641140776</v>
      </c>
      <c r="J1592" s="71">
        <v>42300</v>
      </c>
      <c r="K1592" s="44">
        <f t="shared" si="24"/>
        <v>68917.996812025478</v>
      </c>
    </row>
    <row r="1593" spans="1:11" s="43" customFormat="1" ht="19.7" customHeight="1" x14ac:dyDescent="0.25">
      <c r="A1593" s="43" t="s">
        <v>194</v>
      </c>
      <c r="B1593" s="1" t="s">
        <v>242</v>
      </c>
      <c r="C1593" s="1" t="s">
        <v>250</v>
      </c>
      <c r="D1593" s="1" t="s">
        <v>249</v>
      </c>
      <c r="E1593" s="45" t="str">
        <f>VLOOKUP(C1593,PROCV!E$50:G$126,3,0)</f>
        <v>Audiovisual</v>
      </c>
      <c r="F1593" s="1" t="s">
        <v>416</v>
      </c>
      <c r="G1593" s="1" t="s">
        <v>236</v>
      </c>
      <c r="H1593" s="1">
        <v>2009</v>
      </c>
      <c r="I1593" s="60">
        <f>VLOOKUP(H1593,PROCV!E$33:F$44,2,0)</f>
        <v>1.6292670641140776</v>
      </c>
      <c r="J1593" s="71">
        <v>25000000</v>
      </c>
      <c r="K1593" s="44">
        <f t="shared" si="24"/>
        <v>40731676.602851942</v>
      </c>
    </row>
    <row r="1594" spans="1:11" s="43" customFormat="1" ht="19.7" customHeight="1" x14ac:dyDescent="0.25">
      <c r="A1594" s="43" t="s">
        <v>194</v>
      </c>
      <c r="B1594" s="1" t="s">
        <v>242</v>
      </c>
      <c r="C1594" s="1" t="s">
        <v>250</v>
      </c>
      <c r="D1594" s="1" t="s">
        <v>249</v>
      </c>
      <c r="E1594" s="45" t="str">
        <f>VLOOKUP(C1594,PROCV!E$50:G$126,3,0)</f>
        <v>Audiovisual</v>
      </c>
      <c r="F1594" s="1" t="s">
        <v>416</v>
      </c>
      <c r="G1594" s="1" t="s">
        <v>265</v>
      </c>
      <c r="H1594" s="1">
        <v>2009</v>
      </c>
      <c r="I1594" s="60">
        <f>VLOOKUP(H1594,PROCV!E$33:F$44,2,0)</f>
        <v>1.6292670641140776</v>
      </c>
      <c r="J1594" s="71">
        <v>49997</v>
      </c>
      <c r="K1594" s="44">
        <f t="shared" si="24"/>
        <v>81458.465404511546</v>
      </c>
    </row>
    <row r="1595" spans="1:11" s="43" customFormat="1" ht="19.7" customHeight="1" x14ac:dyDescent="0.25">
      <c r="A1595" s="43" t="s">
        <v>194</v>
      </c>
      <c r="B1595" s="1" t="s">
        <v>242</v>
      </c>
      <c r="C1595" s="1" t="s">
        <v>250</v>
      </c>
      <c r="D1595" s="1" t="s">
        <v>249</v>
      </c>
      <c r="E1595" s="45" t="str">
        <f>VLOOKUP(C1595,PROCV!E$50:G$126,3,0)</f>
        <v>Audiovisual</v>
      </c>
      <c r="F1595" s="1" t="s">
        <v>416</v>
      </c>
      <c r="G1595" s="1" t="s">
        <v>236</v>
      </c>
      <c r="H1595" s="1">
        <v>2009</v>
      </c>
      <c r="I1595" s="60">
        <f>VLOOKUP(H1595,PROCV!E$33:F$44,2,0)</f>
        <v>1.6292670641140776</v>
      </c>
      <c r="J1595" s="71">
        <v>40492</v>
      </c>
      <c r="K1595" s="44">
        <f t="shared" si="24"/>
        <v>65972.281960107226</v>
      </c>
    </row>
    <row r="1596" spans="1:11" s="43" customFormat="1" ht="19.7" customHeight="1" x14ac:dyDescent="0.25">
      <c r="A1596" s="43" t="s">
        <v>194</v>
      </c>
      <c r="B1596" s="1" t="s">
        <v>242</v>
      </c>
      <c r="C1596" s="1" t="s">
        <v>250</v>
      </c>
      <c r="D1596" s="1" t="s">
        <v>249</v>
      </c>
      <c r="E1596" s="45" t="str">
        <f>VLOOKUP(C1596,PROCV!E$50:G$126,3,0)</f>
        <v>Audiovisual</v>
      </c>
      <c r="F1596" s="1" t="s">
        <v>416</v>
      </c>
      <c r="G1596" s="1" t="s">
        <v>236</v>
      </c>
      <c r="H1596" s="1">
        <v>2009</v>
      </c>
      <c r="I1596" s="60">
        <f>VLOOKUP(H1596,PROCV!E$33:F$44,2,0)</f>
        <v>1.6292670641140776</v>
      </c>
      <c r="J1596" s="71">
        <v>10000</v>
      </c>
      <c r="K1596" s="44">
        <f t="shared" si="24"/>
        <v>16292.670641140776</v>
      </c>
    </row>
    <row r="1597" spans="1:11" s="43" customFormat="1" ht="19.7" customHeight="1" x14ac:dyDescent="0.25">
      <c r="A1597" s="43" t="s">
        <v>194</v>
      </c>
      <c r="B1597" s="1" t="s">
        <v>242</v>
      </c>
      <c r="C1597" s="1" t="s">
        <v>250</v>
      </c>
      <c r="D1597" s="1" t="s">
        <v>249</v>
      </c>
      <c r="E1597" s="45" t="str">
        <f>VLOOKUP(C1597,PROCV!E$50:G$126,3,0)</f>
        <v>Audiovisual</v>
      </c>
      <c r="F1597" s="1" t="s">
        <v>416</v>
      </c>
      <c r="G1597" s="1" t="s">
        <v>265</v>
      </c>
      <c r="H1597" s="1">
        <v>2009</v>
      </c>
      <c r="I1597" s="60">
        <f>VLOOKUP(H1597,PROCV!E$33:F$44,2,0)</f>
        <v>1.6292670641140776</v>
      </c>
      <c r="J1597" s="71">
        <v>1451628</v>
      </c>
      <c r="K1597" s="44">
        <f t="shared" si="24"/>
        <v>2365089.6897457903</v>
      </c>
    </row>
    <row r="1598" spans="1:11" s="43" customFormat="1" ht="19.7" customHeight="1" x14ac:dyDescent="0.25">
      <c r="A1598" s="43" t="s">
        <v>194</v>
      </c>
      <c r="B1598" s="1" t="s">
        <v>242</v>
      </c>
      <c r="C1598" s="1" t="s">
        <v>250</v>
      </c>
      <c r="D1598" s="1" t="s">
        <v>249</v>
      </c>
      <c r="E1598" s="45" t="str">
        <f>VLOOKUP(C1598,PROCV!E$50:G$126,3,0)</f>
        <v>Audiovisual</v>
      </c>
      <c r="F1598" s="1" t="s">
        <v>416</v>
      </c>
      <c r="G1598" s="1" t="s">
        <v>236</v>
      </c>
      <c r="H1598" s="1">
        <v>2009</v>
      </c>
      <c r="I1598" s="60">
        <f>VLOOKUP(H1598,PROCV!E$33:F$44,2,0)</f>
        <v>1.6292670641140776</v>
      </c>
      <c r="J1598" s="71">
        <v>50336</v>
      </c>
      <c r="K1598" s="44">
        <f t="shared" si="24"/>
        <v>82010.786939246216</v>
      </c>
    </row>
    <row r="1599" spans="1:11" s="43" customFormat="1" ht="19.7" customHeight="1" x14ac:dyDescent="0.25">
      <c r="A1599" s="43" t="s">
        <v>194</v>
      </c>
      <c r="B1599" s="1" t="s">
        <v>242</v>
      </c>
      <c r="C1599" s="1" t="s">
        <v>346</v>
      </c>
      <c r="D1599" s="1" t="s">
        <v>345</v>
      </c>
      <c r="E1599" s="45" t="str">
        <f>VLOOKUP(C1599,PROCV!E$50:G$126,3,0)</f>
        <v>Audiovisual</v>
      </c>
      <c r="F1599" s="1" t="s">
        <v>416</v>
      </c>
      <c r="G1599" s="1" t="s">
        <v>236</v>
      </c>
      <c r="H1599" s="1">
        <v>2009</v>
      </c>
      <c r="I1599" s="60">
        <f>VLOOKUP(H1599,PROCV!E$33:F$44,2,0)</f>
        <v>1.6292670641140776</v>
      </c>
      <c r="J1599" s="71">
        <v>36804</v>
      </c>
      <c r="K1599" s="44">
        <f t="shared" si="24"/>
        <v>59963.545027654516</v>
      </c>
    </row>
    <row r="1600" spans="1:11" s="43" customFormat="1" ht="19.7" customHeight="1" x14ac:dyDescent="0.25">
      <c r="A1600" s="43" t="s">
        <v>194</v>
      </c>
      <c r="B1600" s="1" t="s">
        <v>242</v>
      </c>
      <c r="C1600" s="1" t="s">
        <v>346</v>
      </c>
      <c r="D1600" s="1" t="s">
        <v>345</v>
      </c>
      <c r="E1600" s="45" t="str">
        <f>VLOOKUP(C1600,PROCV!E$50:G$126,3,0)</f>
        <v>Audiovisual</v>
      </c>
      <c r="F1600" s="1" t="s">
        <v>416</v>
      </c>
      <c r="G1600" s="1" t="s">
        <v>236</v>
      </c>
      <c r="H1600" s="1">
        <v>2009</v>
      </c>
      <c r="I1600" s="60">
        <f>VLOOKUP(H1600,PROCV!E$33:F$44,2,0)</f>
        <v>1.6292670641140776</v>
      </c>
      <c r="J1600" s="71">
        <v>297594</v>
      </c>
      <c r="K1600" s="44">
        <f t="shared" si="24"/>
        <v>484860.10267796484</v>
      </c>
    </row>
    <row r="1601" spans="1:11" s="43" customFormat="1" ht="19.7" customHeight="1" x14ac:dyDescent="0.25">
      <c r="A1601" s="43" t="s">
        <v>194</v>
      </c>
      <c r="B1601" s="1" t="s">
        <v>242</v>
      </c>
      <c r="C1601" s="1" t="s">
        <v>303</v>
      </c>
      <c r="D1601" s="1" t="s">
        <v>302</v>
      </c>
      <c r="E1601" s="45" t="str">
        <f>VLOOKUP(C1601,PROCV!E$50:G$126,3,0)</f>
        <v>Educação e Criação em Artes</v>
      </c>
      <c r="F1601" s="1" t="s">
        <v>416</v>
      </c>
      <c r="G1601" s="1" t="s">
        <v>236</v>
      </c>
      <c r="H1601" s="1">
        <v>2009</v>
      </c>
      <c r="I1601" s="60">
        <f>VLOOKUP(H1601,PROCV!E$33:F$44,2,0)</f>
        <v>1.6292670641140776</v>
      </c>
      <c r="J1601" s="71">
        <v>11703</v>
      </c>
      <c r="K1601" s="44">
        <f t="shared" si="24"/>
        <v>19067.312451327049</v>
      </c>
    </row>
    <row r="1602" spans="1:11" s="43" customFormat="1" ht="19.7" customHeight="1" x14ac:dyDescent="0.25">
      <c r="A1602" s="43" t="s">
        <v>194</v>
      </c>
      <c r="B1602" s="1" t="s">
        <v>242</v>
      </c>
      <c r="C1602" s="1" t="s">
        <v>303</v>
      </c>
      <c r="D1602" s="1" t="s">
        <v>302</v>
      </c>
      <c r="E1602" s="45" t="str">
        <f>VLOOKUP(C1602,PROCV!E$50:G$126,3,0)</f>
        <v>Educação e Criação em Artes</v>
      </c>
      <c r="F1602" s="1" t="s">
        <v>416</v>
      </c>
      <c r="G1602" s="1" t="s">
        <v>236</v>
      </c>
      <c r="H1602" s="1">
        <v>2009</v>
      </c>
      <c r="I1602" s="60">
        <f>VLOOKUP(H1602,PROCV!E$33:F$44,2,0)</f>
        <v>1.6292670641140776</v>
      </c>
      <c r="J1602" s="71">
        <v>36508</v>
      </c>
      <c r="K1602" s="44">
        <f t="shared" si="24"/>
        <v>59481.281976676742</v>
      </c>
    </row>
    <row r="1603" spans="1:11" s="43" customFormat="1" ht="19.7" customHeight="1" x14ac:dyDescent="0.25">
      <c r="A1603" s="43" t="s">
        <v>194</v>
      </c>
      <c r="B1603" s="1" t="s">
        <v>242</v>
      </c>
      <c r="C1603" s="1" t="s">
        <v>303</v>
      </c>
      <c r="D1603" s="1" t="s">
        <v>302</v>
      </c>
      <c r="E1603" s="45" t="str">
        <f>VLOOKUP(C1603,PROCV!E$50:G$126,3,0)</f>
        <v>Educação e Criação em Artes</v>
      </c>
      <c r="F1603" s="1" t="s">
        <v>416</v>
      </c>
      <c r="G1603" s="1" t="s">
        <v>236</v>
      </c>
      <c r="H1603" s="1">
        <v>2009</v>
      </c>
      <c r="I1603" s="60">
        <f>VLOOKUP(H1603,PROCV!E$33:F$44,2,0)</f>
        <v>1.6292670641140776</v>
      </c>
      <c r="J1603" s="71">
        <v>387864</v>
      </c>
      <c r="K1603" s="44">
        <f t="shared" ref="K1603:K1666" si="25">J1603*I1603</f>
        <v>631934.04055554257</v>
      </c>
    </row>
    <row r="1604" spans="1:11" s="43" customFormat="1" ht="19.7" customHeight="1" x14ac:dyDescent="0.25">
      <c r="A1604" s="43" t="s">
        <v>194</v>
      </c>
      <c r="B1604" s="1" t="s">
        <v>242</v>
      </c>
      <c r="C1604" s="1" t="s">
        <v>248</v>
      </c>
      <c r="D1604" s="1" t="s">
        <v>247</v>
      </c>
      <c r="E1604" s="45" t="str">
        <f>VLOOKUP(C1604,PROCV!E$50:G$126,3,0)</f>
        <v>Educação e Criação em Artes</v>
      </c>
      <c r="F1604" s="1" t="s">
        <v>416</v>
      </c>
      <c r="G1604" s="1" t="s">
        <v>236</v>
      </c>
      <c r="H1604" s="1">
        <v>2009</v>
      </c>
      <c r="I1604" s="60">
        <f>VLOOKUP(H1604,PROCV!E$33:F$44,2,0)</f>
        <v>1.6292670641140776</v>
      </c>
      <c r="J1604" s="71">
        <v>58436</v>
      </c>
      <c r="K1604" s="44">
        <f t="shared" si="25"/>
        <v>95207.850158570247</v>
      </c>
    </row>
    <row r="1605" spans="1:11" s="43" customFormat="1" ht="19.7" customHeight="1" x14ac:dyDescent="0.25">
      <c r="A1605" s="43" t="s">
        <v>194</v>
      </c>
      <c r="B1605" s="1" t="s">
        <v>242</v>
      </c>
      <c r="C1605" s="1" t="s">
        <v>248</v>
      </c>
      <c r="D1605" s="1" t="s">
        <v>247</v>
      </c>
      <c r="E1605" s="45" t="str">
        <f>VLOOKUP(C1605,PROCV!E$50:G$126,3,0)</f>
        <v>Educação e Criação em Artes</v>
      </c>
      <c r="F1605" s="1" t="s">
        <v>416</v>
      </c>
      <c r="G1605" s="1" t="s">
        <v>236</v>
      </c>
      <c r="H1605" s="1">
        <v>2009</v>
      </c>
      <c r="I1605" s="60">
        <f>VLOOKUP(H1605,PROCV!E$33:F$44,2,0)</f>
        <v>1.6292670641140776</v>
      </c>
      <c r="J1605" s="71">
        <v>2080</v>
      </c>
      <c r="K1605" s="44">
        <f t="shared" si="25"/>
        <v>3388.8754933572814</v>
      </c>
    </row>
    <row r="1606" spans="1:11" s="43" customFormat="1" ht="19.7" customHeight="1" x14ac:dyDescent="0.25">
      <c r="A1606" s="43" t="s">
        <v>194</v>
      </c>
      <c r="B1606" s="1" t="s">
        <v>242</v>
      </c>
      <c r="C1606" s="1" t="s">
        <v>248</v>
      </c>
      <c r="D1606" s="1" t="s">
        <v>247</v>
      </c>
      <c r="E1606" s="45" t="str">
        <f>VLOOKUP(C1606,PROCV!E$50:G$126,3,0)</f>
        <v>Educação e Criação em Artes</v>
      </c>
      <c r="F1606" s="1" t="s">
        <v>416</v>
      </c>
      <c r="G1606" s="1" t="s">
        <v>236</v>
      </c>
      <c r="H1606" s="1">
        <v>2009</v>
      </c>
      <c r="I1606" s="60">
        <f>VLOOKUP(H1606,PROCV!E$33:F$44,2,0)</f>
        <v>1.6292670641140776</v>
      </c>
      <c r="J1606" s="71">
        <v>48191</v>
      </c>
      <c r="K1606" s="44">
        <f t="shared" si="25"/>
        <v>78516.009086721519</v>
      </c>
    </row>
    <row r="1607" spans="1:11" s="43" customFormat="1" ht="19.7" customHeight="1" x14ac:dyDescent="0.25">
      <c r="A1607" s="43" t="s">
        <v>194</v>
      </c>
      <c r="B1607" s="1" t="s">
        <v>242</v>
      </c>
      <c r="C1607" s="1" t="s">
        <v>248</v>
      </c>
      <c r="D1607" s="1" t="s">
        <v>247</v>
      </c>
      <c r="E1607" s="45" t="str">
        <f>VLOOKUP(C1607,PROCV!E$50:G$126,3,0)</f>
        <v>Educação e Criação em Artes</v>
      </c>
      <c r="F1607" s="1" t="s">
        <v>416</v>
      </c>
      <c r="G1607" s="1" t="s">
        <v>236</v>
      </c>
      <c r="H1607" s="1">
        <v>2009</v>
      </c>
      <c r="I1607" s="60">
        <f>VLOOKUP(H1607,PROCV!E$33:F$44,2,0)</f>
        <v>1.6292670641140776</v>
      </c>
      <c r="J1607" s="71">
        <v>37861</v>
      </c>
      <c r="K1607" s="44">
        <f t="shared" si="25"/>
        <v>61685.680314423094</v>
      </c>
    </row>
    <row r="1608" spans="1:11" s="43" customFormat="1" ht="19.7" customHeight="1" x14ac:dyDescent="0.25">
      <c r="A1608" s="43" t="s">
        <v>194</v>
      </c>
      <c r="B1608" s="1" t="s">
        <v>242</v>
      </c>
      <c r="C1608" s="1" t="s">
        <v>248</v>
      </c>
      <c r="D1608" s="1" t="s">
        <v>247</v>
      </c>
      <c r="E1608" s="45" t="str">
        <f>VLOOKUP(C1608,PROCV!E$50:G$126,3,0)</f>
        <v>Educação e Criação em Artes</v>
      </c>
      <c r="F1608" s="1" t="s">
        <v>416</v>
      </c>
      <c r="G1608" s="1" t="s">
        <v>236</v>
      </c>
      <c r="H1608" s="1">
        <v>2009</v>
      </c>
      <c r="I1608" s="60">
        <f>VLOOKUP(H1608,PROCV!E$33:F$44,2,0)</f>
        <v>1.6292670641140776</v>
      </c>
      <c r="J1608" s="71">
        <v>10000</v>
      </c>
      <c r="K1608" s="44">
        <f t="shared" si="25"/>
        <v>16292.670641140776</v>
      </c>
    </row>
    <row r="1609" spans="1:11" s="43" customFormat="1" ht="19.7" customHeight="1" x14ac:dyDescent="0.25">
      <c r="A1609" s="43" t="s">
        <v>194</v>
      </c>
      <c r="B1609" s="1" t="s">
        <v>242</v>
      </c>
      <c r="C1609" s="1" t="s">
        <v>340</v>
      </c>
      <c r="D1609" s="1" t="s">
        <v>339</v>
      </c>
      <c r="E1609" s="45" t="str">
        <f>VLOOKUP(C1609,PROCV!E$50:G$126,3,0)</f>
        <v>Artes Cênicas e Espetáculos</v>
      </c>
      <c r="F1609" s="1" t="s">
        <v>416</v>
      </c>
      <c r="G1609" s="1" t="s">
        <v>236</v>
      </c>
      <c r="H1609" s="1">
        <v>2009</v>
      </c>
      <c r="I1609" s="60">
        <f>VLOOKUP(H1609,PROCV!E$33:F$44,2,0)</f>
        <v>1.6292670641140776</v>
      </c>
      <c r="J1609" s="71">
        <v>2232</v>
      </c>
      <c r="K1609" s="44">
        <f t="shared" si="25"/>
        <v>3636.5240871026213</v>
      </c>
    </row>
    <row r="1610" spans="1:11" s="43" customFormat="1" ht="19.7" customHeight="1" x14ac:dyDescent="0.25">
      <c r="A1610" s="43" t="s">
        <v>194</v>
      </c>
      <c r="B1610" s="1" t="s">
        <v>242</v>
      </c>
      <c r="C1610" s="1" t="s">
        <v>246</v>
      </c>
      <c r="D1610" s="1" t="s">
        <v>245</v>
      </c>
      <c r="E1610" s="45" t="str">
        <f>VLOOKUP(C1610,PROCV!E$50:G$126,3,0)</f>
        <v>Artes Cênicas e Espetáculos</v>
      </c>
      <c r="F1610" s="1" t="s">
        <v>416</v>
      </c>
      <c r="G1610" s="1" t="s">
        <v>236</v>
      </c>
      <c r="H1610" s="1">
        <v>2009</v>
      </c>
      <c r="I1610" s="60">
        <f>VLOOKUP(H1610,PROCV!E$33:F$44,2,0)</f>
        <v>1.6292670641140776</v>
      </c>
      <c r="J1610" s="71">
        <v>10193</v>
      </c>
      <c r="K1610" s="44">
        <f t="shared" si="25"/>
        <v>16607.119184514791</v>
      </c>
    </row>
    <row r="1611" spans="1:11" s="43" customFormat="1" ht="19.7" customHeight="1" x14ac:dyDescent="0.25">
      <c r="A1611" s="43" t="s">
        <v>194</v>
      </c>
      <c r="B1611" s="1" t="s">
        <v>242</v>
      </c>
      <c r="C1611" s="1" t="s">
        <v>246</v>
      </c>
      <c r="D1611" s="1" t="s">
        <v>245</v>
      </c>
      <c r="E1611" s="45" t="str">
        <f>VLOOKUP(C1611,PROCV!E$50:G$126,3,0)</f>
        <v>Artes Cênicas e Espetáculos</v>
      </c>
      <c r="F1611" s="1" t="s">
        <v>416</v>
      </c>
      <c r="G1611" s="1" t="s">
        <v>236</v>
      </c>
      <c r="H1611" s="1">
        <v>2009</v>
      </c>
      <c r="I1611" s="60">
        <f>VLOOKUP(H1611,PROCV!E$33:F$44,2,0)</f>
        <v>1.6292670641140776</v>
      </c>
      <c r="J1611" s="71">
        <v>5209</v>
      </c>
      <c r="K1611" s="44">
        <f t="shared" si="25"/>
        <v>8486.8521369702303</v>
      </c>
    </row>
    <row r="1612" spans="1:11" s="43" customFormat="1" ht="19.7" customHeight="1" x14ac:dyDescent="0.25">
      <c r="A1612" s="43" t="s">
        <v>194</v>
      </c>
      <c r="B1612" s="1" t="s">
        <v>242</v>
      </c>
      <c r="C1612" s="1" t="s">
        <v>246</v>
      </c>
      <c r="D1612" s="1" t="s">
        <v>245</v>
      </c>
      <c r="E1612" s="45" t="str">
        <f>VLOOKUP(C1612,PROCV!E$50:G$126,3,0)</f>
        <v>Artes Cênicas e Espetáculos</v>
      </c>
      <c r="F1612" s="1" t="s">
        <v>416</v>
      </c>
      <c r="G1612" s="1" t="s">
        <v>236</v>
      </c>
      <c r="H1612" s="1">
        <v>2009</v>
      </c>
      <c r="I1612" s="60">
        <f>VLOOKUP(H1612,PROCV!E$33:F$44,2,0)</f>
        <v>1.6292670641140776</v>
      </c>
      <c r="J1612" s="71">
        <v>8870</v>
      </c>
      <c r="K1612" s="44">
        <f t="shared" si="25"/>
        <v>14451.598858691868</v>
      </c>
    </row>
    <row r="1613" spans="1:11" s="43" customFormat="1" ht="19.7" customHeight="1" x14ac:dyDescent="0.25">
      <c r="A1613" s="43" t="s">
        <v>194</v>
      </c>
      <c r="B1613" s="1" t="s">
        <v>242</v>
      </c>
      <c r="C1613" s="1" t="s">
        <v>246</v>
      </c>
      <c r="D1613" s="1" t="s">
        <v>245</v>
      </c>
      <c r="E1613" s="45" t="str">
        <f>VLOOKUP(C1613,PROCV!E$50:G$126,3,0)</f>
        <v>Artes Cênicas e Espetáculos</v>
      </c>
      <c r="F1613" s="1" t="s">
        <v>415</v>
      </c>
      <c r="G1613" s="1" t="s">
        <v>265</v>
      </c>
      <c r="H1613" s="1">
        <v>2009</v>
      </c>
      <c r="I1613" s="60">
        <f>VLOOKUP(H1613,PROCV!E$33:F$44,2,0)</f>
        <v>1.6292670641140776</v>
      </c>
      <c r="J1613" s="71">
        <v>743800</v>
      </c>
      <c r="K1613" s="44">
        <f t="shared" si="25"/>
        <v>1211848.842288051</v>
      </c>
    </row>
    <row r="1614" spans="1:11" s="43" customFormat="1" ht="19.7" customHeight="1" x14ac:dyDescent="0.25">
      <c r="A1614" s="43" t="s">
        <v>194</v>
      </c>
      <c r="B1614" s="1" t="s">
        <v>242</v>
      </c>
      <c r="C1614" s="1" t="s">
        <v>332</v>
      </c>
      <c r="D1614" s="1" t="s">
        <v>331</v>
      </c>
      <c r="E1614" s="45" t="str">
        <f>VLOOKUP(C1614,PROCV!E$50:G$126,3,0)</f>
        <v>Artes Cênicas e Espetáculos</v>
      </c>
      <c r="F1614" s="1" t="s">
        <v>416</v>
      </c>
      <c r="G1614" s="1" t="s">
        <v>236</v>
      </c>
      <c r="H1614" s="1">
        <v>2009</v>
      </c>
      <c r="I1614" s="60">
        <f>VLOOKUP(H1614,PROCV!E$33:F$44,2,0)</f>
        <v>1.6292670641140776</v>
      </c>
      <c r="J1614" s="71">
        <v>77046</v>
      </c>
      <c r="K1614" s="44">
        <f t="shared" si="25"/>
        <v>125528.51022173323</v>
      </c>
    </row>
    <row r="1615" spans="1:11" s="43" customFormat="1" ht="19.7" customHeight="1" x14ac:dyDescent="0.25">
      <c r="A1615" s="43" t="s">
        <v>194</v>
      </c>
      <c r="B1615" s="1" t="s">
        <v>242</v>
      </c>
      <c r="C1615" s="1" t="s">
        <v>332</v>
      </c>
      <c r="D1615" s="1" t="s">
        <v>331</v>
      </c>
      <c r="E1615" s="45" t="str">
        <f>VLOOKUP(C1615,PROCV!E$50:G$126,3,0)</f>
        <v>Artes Cênicas e Espetáculos</v>
      </c>
      <c r="F1615" s="1" t="s">
        <v>416</v>
      </c>
      <c r="G1615" s="1" t="s">
        <v>236</v>
      </c>
      <c r="H1615" s="1">
        <v>2009</v>
      </c>
      <c r="I1615" s="60">
        <f>VLOOKUP(H1615,PROCV!E$33:F$44,2,0)</f>
        <v>1.6292670641140776</v>
      </c>
      <c r="J1615" s="71">
        <v>10000</v>
      </c>
      <c r="K1615" s="44">
        <f t="shared" si="25"/>
        <v>16292.670641140776</v>
      </c>
    </row>
    <row r="1616" spans="1:11" s="43" customFormat="1" ht="19.7" customHeight="1" x14ac:dyDescent="0.25">
      <c r="A1616" s="43" t="s">
        <v>194</v>
      </c>
      <c r="B1616" s="1" t="s">
        <v>242</v>
      </c>
      <c r="C1616" s="1" t="s">
        <v>238</v>
      </c>
      <c r="D1616" s="1" t="s">
        <v>237</v>
      </c>
      <c r="E1616" s="45" t="str">
        <f>VLOOKUP(C1616,PROCV!E$50:G$126,3,0)</f>
        <v>Artes Cênicas e Espetáculos</v>
      </c>
      <c r="F1616" s="1" t="s">
        <v>416</v>
      </c>
      <c r="G1616" s="1" t="s">
        <v>236</v>
      </c>
      <c r="H1616" s="1">
        <v>2009</v>
      </c>
      <c r="I1616" s="60">
        <f>VLOOKUP(H1616,PROCV!E$33:F$44,2,0)</f>
        <v>1.6292670641140776</v>
      </c>
      <c r="J1616" s="71">
        <v>1904</v>
      </c>
      <c r="K1616" s="44">
        <f t="shared" si="25"/>
        <v>3102.124490073204</v>
      </c>
    </row>
    <row r="1617" spans="1:11" s="43" customFormat="1" ht="19.7" customHeight="1" x14ac:dyDescent="0.25">
      <c r="A1617" s="43" t="s">
        <v>194</v>
      </c>
      <c r="B1617" s="1" t="s">
        <v>242</v>
      </c>
      <c r="C1617" s="1" t="s">
        <v>238</v>
      </c>
      <c r="D1617" s="1" t="s">
        <v>237</v>
      </c>
      <c r="E1617" s="45" t="str">
        <f>VLOOKUP(C1617,PROCV!E$50:G$126,3,0)</f>
        <v>Artes Cênicas e Espetáculos</v>
      </c>
      <c r="F1617" s="1" t="s">
        <v>416</v>
      </c>
      <c r="G1617" s="1" t="s">
        <v>236</v>
      </c>
      <c r="H1617" s="1">
        <v>2009</v>
      </c>
      <c r="I1617" s="60">
        <f>VLOOKUP(H1617,PROCV!E$33:F$44,2,0)</f>
        <v>1.6292670641140776</v>
      </c>
      <c r="J1617" s="71">
        <v>30603</v>
      </c>
      <c r="K1617" s="44">
        <f t="shared" si="25"/>
        <v>49860.459963083114</v>
      </c>
    </row>
    <row r="1618" spans="1:11" s="43" customFormat="1" ht="19.7" customHeight="1" x14ac:dyDescent="0.25">
      <c r="A1618" s="43" t="s">
        <v>194</v>
      </c>
      <c r="B1618" s="1" t="s">
        <v>242</v>
      </c>
      <c r="C1618" s="1" t="s">
        <v>238</v>
      </c>
      <c r="D1618" s="1" t="s">
        <v>237</v>
      </c>
      <c r="E1618" s="45" t="str">
        <f>VLOOKUP(C1618,PROCV!E$50:G$126,3,0)</f>
        <v>Artes Cênicas e Espetáculos</v>
      </c>
      <c r="F1618" s="1" t="s">
        <v>416</v>
      </c>
      <c r="G1618" s="1" t="s">
        <v>236</v>
      </c>
      <c r="H1618" s="1">
        <v>2009</v>
      </c>
      <c r="I1618" s="60">
        <f>VLOOKUP(H1618,PROCV!E$33:F$44,2,0)</f>
        <v>1.6292670641140776</v>
      </c>
      <c r="J1618" s="71">
        <v>66000</v>
      </c>
      <c r="K1618" s="44">
        <f t="shared" si="25"/>
        <v>107531.62623152912</v>
      </c>
    </row>
    <row r="1619" spans="1:11" s="43" customFormat="1" ht="19.7" customHeight="1" x14ac:dyDescent="0.25">
      <c r="A1619" s="43" t="s">
        <v>194</v>
      </c>
      <c r="B1619" s="1" t="s">
        <v>242</v>
      </c>
      <c r="C1619" s="1" t="s">
        <v>238</v>
      </c>
      <c r="D1619" s="1" t="s">
        <v>237</v>
      </c>
      <c r="E1619" s="45" t="str">
        <f>VLOOKUP(C1619,PROCV!E$50:G$126,3,0)</f>
        <v>Artes Cênicas e Espetáculos</v>
      </c>
      <c r="F1619" s="1" t="s">
        <v>416</v>
      </c>
      <c r="G1619" s="1" t="s">
        <v>236</v>
      </c>
      <c r="H1619" s="1">
        <v>2009</v>
      </c>
      <c r="I1619" s="60">
        <f>VLOOKUP(H1619,PROCV!E$33:F$44,2,0)</f>
        <v>1.6292670641140776</v>
      </c>
      <c r="J1619" s="71">
        <v>5450</v>
      </c>
      <c r="K1619" s="44">
        <f t="shared" si="25"/>
        <v>8879.5054994217226</v>
      </c>
    </row>
    <row r="1620" spans="1:11" s="43" customFormat="1" ht="19.7" customHeight="1" x14ac:dyDescent="0.25">
      <c r="A1620" s="43" t="s">
        <v>194</v>
      </c>
      <c r="B1620" s="1" t="s">
        <v>242</v>
      </c>
      <c r="C1620" s="1" t="s">
        <v>238</v>
      </c>
      <c r="D1620" s="1" t="s">
        <v>237</v>
      </c>
      <c r="E1620" s="45" t="str">
        <f>VLOOKUP(C1620,PROCV!E$50:G$126,3,0)</f>
        <v>Artes Cênicas e Espetáculos</v>
      </c>
      <c r="F1620" s="1" t="s">
        <v>416</v>
      </c>
      <c r="G1620" s="1" t="s">
        <v>236</v>
      </c>
      <c r="H1620" s="1">
        <v>2009</v>
      </c>
      <c r="I1620" s="60">
        <f>VLOOKUP(H1620,PROCV!E$33:F$44,2,0)</f>
        <v>1.6292670641140776</v>
      </c>
      <c r="J1620" s="71">
        <v>97151</v>
      </c>
      <c r="K1620" s="44">
        <f t="shared" si="25"/>
        <v>158284.92454574676</v>
      </c>
    </row>
    <row r="1621" spans="1:11" s="43" customFormat="1" ht="19.7" customHeight="1" x14ac:dyDescent="0.25">
      <c r="A1621" s="43" t="s">
        <v>194</v>
      </c>
      <c r="B1621" s="1" t="s">
        <v>242</v>
      </c>
      <c r="C1621" s="1" t="s">
        <v>238</v>
      </c>
      <c r="D1621" s="1" t="s">
        <v>237</v>
      </c>
      <c r="E1621" s="45" t="str">
        <f>VLOOKUP(C1621,PROCV!E$50:G$126,3,0)</f>
        <v>Artes Cênicas e Espetáculos</v>
      </c>
      <c r="F1621" s="1" t="s">
        <v>416</v>
      </c>
      <c r="G1621" s="1" t="s">
        <v>236</v>
      </c>
      <c r="H1621" s="1">
        <v>2009</v>
      </c>
      <c r="I1621" s="60">
        <f>VLOOKUP(H1621,PROCV!E$33:F$44,2,0)</f>
        <v>1.6292670641140776</v>
      </c>
      <c r="J1621" s="71">
        <v>91230</v>
      </c>
      <c r="K1621" s="44">
        <f t="shared" si="25"/>
        <v>148638.03425912731</v>
      </c>
    </row>
    <row r="1622" spans="1:11" s="43" customFormat="1" ht="19.7" customHeight="1" x14ac:dyDescent="0.25">
      <c r="A1622" s="43" t="s">
        <v>194</v>
      </c>
      <c r="B1622" s="1" t="s">
        <v>242</v>
      </c>
      <c r="C1622" s="1" t="s">
        <v>241</v>
      </c>
      <c r="D1622" s="1" t="s">
        <v>240</v>
      </c>
      <c r="E1622" s="45" t="str">
        <f>VLOOKUP(C1622,PROCV!E$50:G$126,3,0)</f>
        <v>Artes Cênicas e Espetáculos</v>
      </c>
      <c r="F1622" s="1" t="s">
        <v>416</v>
      </c>
      <c r="G1622" s="1" t="s">
        <v>236</v>
      </c>
      <c r="H1622" s="1">
        <v>2009</v>
      </c>
      <c r="I1622" s="60">
        <f>VLOOKUP(H1622,PROCV!E$33:F$44,2,0)</f>
        <v>1.6292670641140776</v>
      </c>
      <c r="J1622" s="71">
        <v>66263</v>
      </c>
      <c r="K1622" s="44">
        <f t="shared" si="25"/>
        <v>107960.12346939112</v>
      </c>
    </row>
    <row r="1623" spans="1:11" s="43" customFormat="1" ht="19.7" customHeight="1" x14ac:dyDescent="0.25">
      <c r="A1623" s="43" t="s">
        <v>194</v>
      </c>
      <c r="B1623" s="1" t="s">
        <v>242</v>
      </c>
      <c r="C1623" s="1" t="s">
        <v>241</v>
      </c>
      <c r="D1623" s="1" t="s">
        <v>240</v>
      </c>
      <c r="E1623" s="45" t="str">
        <f>VLOOKUP(C1623,PROCV!E$50:G$126,3,0)</f>
        <v>Artes Cênicas e Espetáculos</v>
      </c>
      <c r="F1623" s="1" t="s">
        <v>416</v>
      </c>
      <c r="G1623" s="1" t="s">
        <v>236</v>
      </c>
      <c r="H1623" s="1">
        <v>2009</v>
      </c>
      <c r="I1623" s="60">
        <f>VLOOKUP(H1623,PROCV!E$33:F$44,2,0)</f>
        <v>1.6292670641140776</v>
      </c>
      <c r="J1623" s="71">
        <v>127621</v>
      </c>
      <c r="K1623" s="44">
        <f t="shared" si="25"/>
        <v>207928.69198930269</v>
      </c>
    </row>
    <row r="1624" spans="1:11" s="43" customFormat="1" ht="19.7" customHeight="1" x14ac:dyDescent="0.25">
      <c r="A1624" s="43" t="s">
        <v>194</v>
      </c>
      <c r="B1624" s="1" t="s">
        <v>242</v>
      </c>
      <c r="C1624" s="1" t="s">
        <v>241</v>
      </c>
      <c r="D1624" s="1" t="s">
        <v>240</v>
      </c>
      <c r="E1624" s="45" t="str">
        <f>VLOOKUP(C1624,PROCV!E$50:G$126,3,0)</f>
        <v>Artes Cênicas e Espetáculos</v>
      </c>
      <c r="F1624" s="1" t="s">
        <v>416</v>
      </c>
      <c r="G1624" s="1" t="s">
        <v>236</v>
      </c>
      <c r="H1624" s="1">
        <v>2009</v>
      </c>
      <c r="I1624" s="60">
        <f>VLOOKUP(H1624,PROCV!E$33:F$44,2,0)</f>
        <v>1.6292670641140776</v>
      </c>
      <c r="J1624" s="71">
        <v>38628</v>
      </c>
      <c r="K1624" s="44">
        <f t="shared" si="25"/>
        <v>62935.328152598588</v>
      </c>
    </row>
    <row r="1625" spans="1:11" s="43" customFormat="1" ht="19.7" customHeight="1" x14ac:dyDescent="0.25">
      <c r="A1625" s="43" t="s">
        <v>194</v>
      </c>
      <c r="B1625" s="1" t="s">
        <v>242</v>
      </c>
      <c r="C1625" s="1" t="s">
        <v>241</v>
      </c>
      <c r="D1625" s="1" t="s">
        <v>240</v>
      </c>
      <c r="E1625" s="45" t="str">
        <f>VLOOKUP(C1625,PROCV!E$50:G$126,3,0)</f>
        <v>Artes Cênicas e Espetáculos</v>
      </c>
      <c r="F1625" s="1" t="s">
        <v>416</v>
      </c>
      <c r="G1625" s="1" t="s">
        <v>236</v>
      </c>
      <c r="H1625" s="1">
        <v>2009</v>
      </c>
      <c r="I1625" s="60">
        <f>VLOOKUP(H1625,PROCV!E$33:F$44,2,0)</f>
        <v>1.6292670641140776</v>
      </c>
      <c r="J1625" s="71">
        <v>175000</v>
      </c>
      <c r="K1625" s="44">
        <f t="shared" si="25"/>
        <v>285121.73621996358</v>
      </c>
    </row>
    <row r="1626" spans="1:11" s="43" customFormat="1" ht="19.7" customHeight="1" x14ac:dyDescent="0.25">
      <c r="A1626" s="43" t="s">
        <v>194</v>
      </c>
      <c r="B1626" s="1" t="s">
        <v>242</v>
      </c>
      <c r="C1626" s="1" t="s">
        <v>241</v>
      </c>
      <c r="D1626" s="1" t="s">
        <v>240</v>
      </c>
      <c r="E1626" s="45" t="str">
        <f>VLOOKUP(C1626,PROCV!E$50:G$126,3,0)</f>
        <v>Artes Cênicas e Espetáculos</v>
      </c>
      <c r="F1626" s="1" t="s">
        <v>416</v>
      </c>
      <c r="G1626" s="1" t="s">
        <v>236</v>
      </c>
      <c r="H1626" s="1">
        <v>2009</v>
      </c>
      <c r="I1626" s="60">
        <f>VLOOKUP(H1626,PROCV!E$33:F$44,2,0)</f>
        <v>1.6292670641140776</v>
      </c>
      <c r="J1626" s="71">
        <v>133000</v>
      </c>
      <c r="K1626" s="44">
        <f t="shared" si="25"/>
        <v>216692.51952717232</v>
      </c>
    </row>
    <row r="1627" spans="1:11" s="43" customFormat="1" ht="19.7" customHeight="1" x14ac:dyDescent="0.25">
      <c r="A1627" s="43" t="s">
        <v>194</v>
      </c>
      <c r="B1627" s="1" t="s">
        <v>242</v>
      </c>
      <c r="C1627" s="1" t="s">
        <v>241</v>
      </c>
      <c r="D1627" s="1" t="s">
        <v>240</v>
      </c>
      <c r="E1627" s="45" t="str">
        <f>VLOOKUP(C1627,PROCV!E$50:G$126,3,0)</f>
        <v>Artes Cênicas e Espetáculos</v>
      </c>
      <c r="F1627" s="1" t="s">
        <v>416</v>
      </c>
      <c r="G1627" s="1" t="s">
        <v>236</v>
      </c>
      <c r="H1627" s="1">
        <v>2009</v>
      </c>
      <c r="I1627" s="60">
        <f>VLOOKUP(H1627,PROCV!E$33:F$44,2,0)</f>
        <v>1.6292670641140776</v>
      </c>
      <c r="J1627" s="71">
        <v>260458</v>
      </c>
      <c r="K1627" s="44">
        <f t="shared" si="25"/>
        <v>424355.64098502445</v>
      </c>
    </row>
    <row r="1628" spans="1:11" s="43" customFormat="1" ht="19.7" customHeight="1" x14ac:dyDescent="0.25">
      <c r="A1628" s="43" t="s">
        <v>194</v>
      </c>
      <c r="B1628" s="1" t="s">
        <v>242</v>
      </c>
      <c r="C1628" s="1" t="s">
        <v>344</v>
      </c>
      <c r="D1628" s="1" t="s">
        <v>343</v>
      </c>
      <c r="E1628" s="45" t="str">
        <f>VLOOKUP(C1628,PROCV!E$50:G$126,3,0)</f>
        <v>Artes Cênicas e Espetáculos</v>
      </c>
      <c r="F1628" s="1" t="s">
        <v>416</v>
      </c>
      <c r="G1628" s="1" t="s">
        <v>236</v>
      </c>
      <c r="H1628" s="1">
        <v>2009</v>
      </c>
      <c r="I1628" s="60">
        <f>VLOOKUP(H1628,PROCV!E$33:F$44,2,0)</f>
        <v>1.6292670641140776</v>
      </c>
      <c r="J1628" s="71">
        <v>2030</v>
      </c>
      <c r="K1628" s="44">
        <f t="shared" si="25"/>
        <v>3307.4121401515777</v>
      </c>
    </row>
    <row r="1629" spans="1:11" s="43" customFormat="1" ht="19.7" customHeight="1" x14ac:dyDescent="0.25">
      <c r="A1629" s="43" t="s">
        <v>194</v>
      </c>
      <c r="B1629" s="1" t="s">
        <v>242</v>
      </c>
      <c r="C1629" s="1" t="s">
        <v>344</v>
      </c>
      <c r="D1629" s="1" t="s">
        <v>343</v>
      </c>
      <c r="E1629" s="45" t="str">
        <f>VLOOKUP(C1629,PROCV!E$50:G$126,3,0)</f>
        <v>Artes Cênicas e Espetáculos</v>
      </c>
      <c r="F1629" s="1" t="s">
        <v>416</v>
      </c>
      <c r="G1629" s="1" t="s">
        <v>236</v>
      </c>
      <c r="H1629" s="1">
        <v>2009</v>
      </c>
      <c r="I1629" s="60">
        <f>VLOOKUP(H1629,PROCV!E$33:F$44,2,0)</f>
        <v>1.6292670641140776</v>
      </c>
      <c r="J1629" s="71">
        <v>3775</v>
      </c>
      <c r="K1629" s="44">
        <f t="shared" si="25"/>
        <v>6150.483167030643</v>
      </c>
    </row>
    <row r="1630" spans="1:11" s="43" customFormat="1" ht="19.7" customHeight="1" x14ac:dyDescent="0.25">
      <c r="A1630" s="43" t="s">
        <v>194</v>
      </c>
      <c r="B1630" s="1" t="s">
        <v>242</v>
      </c>
      <c r="C1630" s="1" t="s">
        <v>344</v>
      </c>
      <c r="D1630" s="1" t="s">
        <v>343</v>
      </c>
      <c r="E1630" s="45" t="str">
        <f>VLOOKUP(C1630,PROCV!E$50:G$126,3,0)</f>
        <v>Artes Cênicas e Espetáculos</v>
      </c>
      <c r="F1630" s="1" t="s">
        <v>416</v>
      </c>
      <c r="G1630" s="1" t="s">
        <v>236</v>
      </c>
      <c r="H1630" s="1">
        <v>2009</v>
      </c>
      <c r="I1630" s="60">
        <f>VLOOKUP(H1630,PROCV!E$33:F$44,2,0)</f>
        <v>1.6292670641140776</v>
      </c>
      <c r="J1630" s="71">
        <v>10000</v>
      </c>
      <c r="K1630" s="44">
        <f t="shared" si="25"/>
        <v>16292.670641140776</v>
      </c>
    </row>
    <row r="1631" spans="1:11" s="43" customFormat="1" ht="19.7" customHeight="1" x14ac:dyDescent="0.25">
      <c r="A1631" s="43" t="s">
        <v>194</v>
      </c>
      <c r="B1631" s="1" t="s">
        <v>242</v>
      </c>
      <c r="C1631" s="1" t="s">
        <v>313</v>
      </c>
      <c r="D1631" s="1" t="s">
        <v>312</v>
      </c>
      <c r="E1631" s="45" t="str">
        <f>VLOOKUP(C1631,PROCV!E$50:G$126,3,0)</f>
        <v>Patrimônio</v>
      </c>
      <c r="F1631" s="1" t="s">
        <v>415</v>
      </c>
      <c r="G1631" s="1" t="s">
        <v>265</v>
      </c>
      <c r="H1631" s="1">
        <v>2009</v>
      </c>
      <c r="I1631" s="60">
        <f>VLOOKUP(H1631,PROCV!E$33:F$44,2,0)</f>
        <v>1.6292670641140776</v>
      </c>
      <c r="J1631" s="71">
        <v>390184</v>
      </c>
      <c r="K1631" s="44">
        <f t="shared" si="25"/>
        <v>635713.94014428731</v>
      </c>
    </row>
    <row r="1632" spans="1:11" s="43" customFormat="1" ht="19.7" customHeight="1" x14ac:dyDescent="0.25">
      <c r="A1632" s="43" t="s">
        <v>194</v>
      </c>
      <c r="B1632" s="1" t="s">
        <v>242</v>
      </c>
      <c r="C1632" s="1" t="s">
        <v>313</v>
      </c>
      <c r="D1632" s="1" t="s">
        <v>312</v>
      </c>
      <c r="E1632" s="45" t="str">
        <f>VLOOKUP(C1632,PROCV!E$50:G$126,3,0)</f>
        <v>Patrimônio</v>
      </c>
      <c r="F1632" s="1" t="s">
        <v>415</v>
      </c>
      <c r="G1632" s="1" t="s">
        <v>265</v>
      </c>
      <c r="H1632" s="1">
        <v>2009</v>
      </c>
      <c r="I1632" s="60">
        <f>VLOOKUP(H1632,PROCV!E$33:F$44,2,0)</f>
        <v>1.6292670641140776</v>
      </c>
      <c r="J1632" s="71">
        <v>46806</v>
      </c>
      <c r="K1632" s="44">
        <f t="shared" si="25"/>
        <v>76259.47420292352</v>
      </c>
    </row>
    <row r="1633" spans="1:11" s="43" customFormat="1" ht="19.7" customHeight="1" x14ac:dyDescent="0.25">
      <c r="A1633" s="43" t="s">
        <v>194</v>
      </c>
      <c r="B1633" s="1" t="s">
        <v>242</v>
      </c>
      <c r="C1633" s="1" t="s">
        <v>348</v>
      </c>
      <c r="D1633" s="1" t="s">
        <v>347</v>
      </c>
      <c r="E1633" s="45" t="str">
        <f>VLOOKUP(C1633,PROCV!E$50:G$126,3,0)</f>
        <v>Patrimônio</v>
      </c>
      <c r="F1633" s="1" t="s">
        <v>415</v>
      </c>
      <c r="G1633" s="1" t="s">
        <v>265</v>
      </c>
      <c r="H1633" s="1">
        <v>2009</v>
      </c>
      <c r="I1633" s="60">
        <f>VLOOKUP(H1633,PROCV!E$33:F$44,2,0)</f>
        <v>1.6292670641140776</v>
      </c>
      <c r="J1633" s="71">
        <v>800756</v>
      </c>
      <c r="K1633" s="44">
        <f t="shared" si="25"/>
        <v>1304645.3771917324</v>
      </c>
    </row>
    <row r="1634" spans="1:11" s="43" customFormat="1" ht="19.7" customHeight="1" x14ac:dyDescent="0.25">
      <c r="A1634" s="43" t="s">
        <v>194</v>
      </c>
      <c r="B1634" s="1" t="s">
        <v>242</v>
      </c>
      <c r="C1634" s="1" t="s">
        <v>318</v>
      </c>
      <c r="D1634" s="1" t="s">
        <v>317</v>
      </c>
      <c r="E1634" s="45" t="str">
        <f>VLOOKUP(C1634,PROCV!E$50:G$126,3,0)</f>
        <v>Patrimônio</v>
      </c>
      <c r="F1634" s="1" t="s">
        <v>415</v>
      </c>
      <c r="G1634" s="1" t="s">
        <v>265</v>
      </c>
      <c r="H1634" s="1">
        <v>2009</v>
      </c>
      <c r="I1634" s="60">
        <f>VLOOKUP(H1634,PROCV!E$33:F$44,2,0)</f>
        <v>1.6292670641140776</v>
      </c>
      <c r="J1634" s="71">
        <v>1300000</v>
      </c>
      <c r="K1634" s="44">
        <f t="shared" si="25"/>
        <v>2118047.1833483009</v>
      </c>
    </row>
    <row r="1635" spans="1:11" s="43" customFormat="1" ht="19.7" customHeight="1" x14ac:dyDescent="0.25">
      <c r="A1635" s="43" t="s">
        <v>194</v>
      </c>
      <c r="B1635" s="1" t="s">
        <v>242</v>
      </c>
      <c r="C1635" s="1" t="s">
        <v>334</v>
      </c>
      <c r="D1635" s="1" t="s">
        <v>333</v>
      </c>
      <c r="E1635" s="45" t="str">
        <f>VLOOKUP(C1635,PROCV!E$50:G$126,3,0)</f>
        <v>NA</v>
      </c>
      <c r="F1635" s="1" t="s">
        <v>415</v>
      </c>
      <c r="G1635" s="1" t="s">
        <v>265</v>
      </c>
      <c r="H1635" s="1">
        <v>2009</v>
      </c>
      <c r="I1635" s="60">
        <f>VLOOKUP(H1635,PROCV!E$33:F$44,2,0)</f>
        <v>1.6292670641140776</v>
      </c>
      <c r="J1635" s="71">
        <v>537870</v>
      </c>
      <c r="K1635" s="44">
        <f t="shared" si="25"/>
        <v>876333.87577503896</v>
      </c>
    </row>
    <row r="1636" spans="1:11" s="43" customFormat="1" ht="19.7" customHeight="1" x14ac:dyDescent="0.25">
      <c r="A1636" s="43" t="s">
        <v>194</v>
      </c>
      <c r="B1636" s="1" t="s">
        <v>242</v>
      </c>
      <c r="C1636" s="1" t="s">
        <v>311</v>
      </c>
      <c r="D1636" s="1" t="s">
        <v>310</v>
      </c>
      <c r="E1636" s="45" t="str">
        <f>VLOOKUP(C1636,PROCV!E$50:G$126,3,0)</f>
        <v>Artes Cênicas e Espetáculos</v>
      </c>
      <c r="F1636" s="1" t="s">
        <v>416</v>
      </c>
      <c r="G1636" s="1" t="s">
        <v>236</v>
      </c>
      <c r="H1636" s="1">
        <v>2009</v>
      </c>
      <c r="I1636" s="60">
        <f>VLOOKUP(H1636,PROCV!E$33:F$44,2,0)</f>
        <v>1.6292670641140776</v>
      </c>
      <c r="J1636" s="71">
        <v>9451</v>
      </c>
      <c r="K1636" s="44">
        <f t="shared" si="25"/>
        <v>15398.203022942147</v>
      </c>
    </row>
    <row r="1637" spans="1:11" s="43" customFormat="1" ht="19.7" customHeight="1" x14ac:dyDescent="0.25">
      <c r="A1637" s="43" t="s">
        <v>153</v>
      </c>
      <c r="B1637" s="1" t="s">
        <v>239</v>
      </c>
      <c r="C1637" s="1" t="s">
        <v>285</v>
      </c>
      <c r="D1637" s="1" t="s">
        <v>284</v>
      </c>
      <c r="E1637" s="45" t="str">
        <f>VLOOKUP(C1637,PROCV!E$50:G$126,3,0)</f>
        <v>Editorial</v>
      </c>
      <c r="F1637" s="1" t="s">
        <v>416</v>
      </c>
      <c r="G1637" s="1" t="s">
        <v>236</v>
      </c>
      <c r="H1637" s="1">
        <v>2009</v>
      </c>
      <c r="I1637" s="60">
        <f>VLOOKUP(H1637,PROCV!E$33:F$44,2,0)</f>
        <v>1.6292670641140776</v>
      </c>
      <c r="J1637" s="71">
        <v>5944</v>
      </c>
      <c r="K1637" s="44">
        <f t="shared" si="25"/>
        <v>9684.3634290940772</v>
      </c>
    </row>
    <row r="1638" spans="1:11" s="43" customFormat="1" ht="19.7" customHeight="1" x14ac:dyDescent="0.25">
      <c r="A1638" s="43" t="s">
        <v>153</v>
      </c>
      <c r="B1638" s="1" t="s">
        <v>239</v>
      </c>
      <c r="C1638" s="1" t="s">
        <v>283</v>
      </c>
      <c r="D1638" s="1" t="s">
        <v>282</v>
      </c>
      <c r="E1638" s="45" t="str">
        <f>VLOOKUP(C1638,PROCV!E$50:G$126,3,0)</f>
        <v>Editorial</v>
      </c>
      <c r="F1638" s="1" t="s">
        <v>416</v>
      </c>
      <c r="G1638" s="1" t="s">
        <v>236</v>
      </c>
      <c r="H1638" s="1">
        <v>2009</v>
      </c>
      <c r="I1638" s="60">
        <f>VLOOKUP(H1638,PROCV!E$33:F$44,2,0)</f>
        <v>1.6292670641140776</v>
      </c>
      <c r="J1638" s="71">
        <v>9525</v>
      </c>
      <c r="K1638" s="44">
        <f t="shared" si="25"/>
        <v>15518.768785686589</v>
      </c>
    </row>
    <row r="1639" spans="1:11" s="43" customFormat="1" ht="19.7" customHeight="1" x14ac:dyDescent="0.25">
      <c r="A1639" s="43" t="s">
        <v>153</v>
      </c>
      <c r="B1639" s="1" t="s">
        <v>239</v>
      </c>
      <c r="C1639" s="1" t="s">
        <v>283</v>
      </c>
      <c r="D1639" s="1" t="s">
        <v>282</v>
      </c>
      <c r="E1639" s="45" t="str">
        <f>VLOOKUP(C1639,PROCV!E$50:G$126,3,0)</f>
        <v>Editorial</v>
      </c>
      <c r="F1639" s="1" t="s">
        <v>416</v>
      </c>
      <c r="G1639" s="1" t="s">
        <v>236</v>
      </c>
      <c r="H1639" s="1">
        <v>2009</v>
      </c>
      <c r="I1639" s="60">
        <f>VLOOKUP(H1639,PROCV!E$33:F$44,2,0)</f>
        <v>1.6292670641140776</v>
      </c>
      <c r="J1639" s="71">
        <v>10399</v>
      </c>
      <c r="K1639" s="44">
        <f t="shared" si="25"/>
        <v>16942.748199722293</v>
      </c>
    </row>
    <row r="1640" spans="1:11" s="43" customFormat="1" ht="19.7" customHeight="1" x14ac:dyDescent="0.25">
      <c r="A1640" s="43" t="s">
        <v>153</v>
      </c>
      <c r="B1640" s="1" t="s">
        <v>239</v>
      </c>
      <c r="C1640" s="1" t="s">
        <v>269</v>
      </c>
      <c r="D1640" s="1" t="s">
        <v>268</v>
      </c>
      <c r="E1640" s="45" t="str">
        <f>VLOOKUP(C1640,PROCV!E$50:G$126,3,0)</f>
        <v>NA</v>
      </c>
      <c r="F1640" s="1" t="s">
        <v>416</v>
      </c>
      <c r="G1640" s="1" t="s">
        <v>236</v>
      </c>
      <c r="H1640" s="1">
        <v>2009</v>
      </c>
      <c r="I1640" s="60">
        <f>VLOOKUP(H1640,PROCV!E$33:F$44,2,0)</f>
        <v>1.6292670641140776</v>
      </c>
      <c r="J1640" s="71">
        <v>2238</v>
      </c>
      <c r="K1640" s="44">
        <f t="shared" si="25"/>
        <v>3646.2996894873058</v>
      </c>
    </row>
    <row r="1641" spans="1:11" s="43" customFormat="1" ht="19.7" customHeight="1" x14ac:dyDescent="0.25">
      <c r="A1641" s="43" t="s">
        <v>153</v>
      </c>
      <c r="B1641" s="1" t="s">
        <v>239</v>
      </c>
      <c r="C1641" s="1" t="s">
        <v>269</v>
      </c>
      <c r="D1641" s="1" t="s">
        <v>268</v>
      </c>
      <c r="E1641" s="45" t="str">
        <f>VLOOKUP(C1641,PROCV!E$50:G$126,3,0)</f>
        <v>NA</v>
      </c>
      <c r="F1641" s="1" t="s">
        <v>416</v>
      </c>
      <c r="G1641" s="1" t="s">
        <v>236</v>
      </c>
      <c r="H1641" s="1">
        <v>2009</v>
      </c>
      <c r="I1641" s="60">
        <f>VLOOKUP(H1641,PROCV!E$33:F$44,2,0)</f>
        <v>1.6292670641140776</v>
      </c>
      <c r="J1641" s="71">
        <v>72570</v>
      </c>
      <c r="K1641" s="44">
        <f t="shared" si="25"/>
        <v>118235.91084275862</v>
      </c>
    </row>
    <row r="1642" spans="1:11" s="43" customFormat="1" ht="19.7" customHeight="1" x14ac:dyDescent="0.25">
      <c r="A1642" s="43" t="s">
        <v>153</v>
      </c>
      <c r="B1642" s="1" t="s">
        <v>239</v>
      </c>
      <c r="C1642" s="1" t="s">
        <v>252</v>
      </c>
      <c r="D1642" s="1" t="s">
        <v>251</v>
      </c>
      <c r="E1642" s="45" t="str">
        <f>VLOOKUP(C1642,PROCV!E$50:G$126,3,0)</f>
        <v>Audiovisual</v>
      </c>
      <c r="F1642" s="1" t="s">
        <v>416</v>
      </c>
      <c r="G1642" s="1" t="s">
        <v>236</v>
      </c>
      <c r="H1642" s="1">
        <v>2009</v>
      </c>
      <c r="I1642" s="60">
        <f>VLOOKUP(H1642,PROCV!E$33:F$44,2,0)</f>
        <v>1.6292670641140776</v>
      </c>
      <c r="J1642" s="71">
        <v>13258</v>
      </c>
      <c r="K1642" s="44">
        <f t="shared" si="25"/>
        <v>21600.822736024442</v>
      </c>
    </row>
    <row r="1643" spans="1:11" s="43" customFormat="1" ht="19.7" customHeight="1" x14ac:dyDescent="0.25">
      <c r="A1643" s="43" t="s">
        <v>153</v>
      </c>
      <c r="B1643" s="1" t="s">
        <v>239</v>
      </c>
      <c r="C1643" s="1" t="s">
        <v>252</v>
      </c>
      <c r="D1643" s="1" t="s">
        <v>251</v>
      </c>
      <c r="E1643" s="45" t="str">
        <f>VLOOKUP(C1643,PROCV!E$50:G$126,3,0)</f>
        <v>Audiovisual</v>
      </c>
      <c r="F1643" s="1" t="s">
        <v>416</v>
      </c>
      <c r="G1643" s="1" t="s">
        <v>236</v>
      </c>
      <c r="H1643" s="1">
        <v>2009</v>
      </c>
      <c r="I1643" s="60">
        <f>VLOOKUP(H1643,PROCV!E$33:F$44,2,0)</f>
        <v>1.6292670641140776</v>
      </c>
      <c r="J1643" s="71">
        <v>11946</v>
      </c>
      <c r="K1643" s="44">
        <f t="shared" si="25"/>
        <v>19463.224347906773</v>
      </c>
    </row>
    <row r="1644" spans="1:11" s="43" customFormat="1" ht="19.7" customHeight="1" x14ac:dyDescent="0.25">
      <c r="A1644" s="43" t="s">
        <v>134</v>
      </c>
      <c r="B1644" s="1" t="s">
        <v>239</v>
      </c>
      <c r="C1644" s="1" t="s">
        <v>289</v>
      </c>
      <c r="D1644" s="1" t="s">
        <v>288</v>
      </c>
      <c r="E1644" s="45" t="str">
        <f>VLOOKUP(C1644,PROCV!E$50:G$126,3,0)</f>
        <v>Editorial</v>
      </c>
      <c r="F1644" s="1" t="s">
        <v>416</v>
      </c>
      <c r="G1644" s="1" t="s">
        <v>236</v>
      </c>
      <c r="H1644" s="1">
        <v>2010</v>
      </c>
      <c r="I1644" s="60">
        <f>VLOOKUP(H1644,PROCV!E$33:F$44,2,0)</f>
        <v>1.5383695934465831</v>
      </c>
      <c r="J1644" s="71">
        <v>38785</v>
      </c>
      <c r="K1644" s="44">
        <f t="shared" si="25"/>
        <v>59665.664681825721</v>
      </c>
    </row>
    <row r="1645" spans="1:11" s="43" customFormat="1" ht="19.7" customHeight="1" x14ac:dyDescent="0.25">
      <c r="A1645" s="43" t="s">
        <v>134</v>
      </c>
      <c r="B1645" s="1" t="s">
        <v>239</v>
      </c>
      <c r="C1645" s="1" t="s">
        <v>285</v>
      </c>
      <c r="D1645" s="1" t="s">
        <v>284</v>
      </c>
      <c r="E1645" s="45" t="str">
        <f>VLOOKUP(C1645,PROCV!E$50:G$126,3,0)</f>
        <v>Editorial</v>
      </c>
      <c r="F1645" s="1" t="s">
        <v>416</v>
      </c>
      <c r="G1645" s="1" t="s">
        <v>236</v>
      </c>
      <c r="H1645" s="1">
        <v>2010</v>
      </c>
      <c r="I1645" s="60">
        <f>VLOOKUP(H1645,PROCV!E$33:F$44,2,0)</f>
        <v>1.5383695934465831</v>
      </c>
      <c r="J1645" s="71">
        <v>23775</v>
      </c>
      <c r="K1645" s="44">
        <f t="shared" si="25"/>
        <v>36574.737084192515</v>
      </c>
    </row>
    <row r="1646" spans="1:11" s="43" customFormat="1" ht="19.7" customHeight="1" x14ac:dyDescent="0.25">
      <c r="A1646" s="43" t="s">
        <v>134</v>
      </c>
      <c r="B1646" s="1" t="s">
        <v>239</v>
      </c>
      <c r="C1646" s="1" t="s">
        <v>285</v>
      </c>
      <c r="D1646" s="1" t="s">
        <v>284</v>
      </c>
      <c r="E1646" s="45" t="str">
        <f>VLOOKUP(C1646,PROCV!E$50:G$126,3,0)</f>
        <v>Editorial</v>
      </c>
      <c r="F1646" s="1" t="s">
        <v>416</v>
      </c>
      <c r="G1646" s="1" t="s">
        <v>236</v>
      </c>
      <c r="H1646" s="1">
        <v>2010</v>
      </c>
      <c r="I1646" s="60">
        <f>VLOOKUP(H1646,PROCV!E$33:F$44,2,0)</f>
        <v>1.5383695934465831</v>
      </c>
      <c r="J1646" s="71">
        <v>21360</v>
      </c>
      <c r="K1646" s="44">
        <f t="shared" si="25"/>
        <v>32859.574516019013</v>
      </c>
    </row>
    <row r="1647" spans="1:11" s="43" customFormat="1" ht="19.7" customHeight="1" x14ac:dyDescent="0.25">
      <c r="A1647" s="43" t="s">
        <v>134</v>
      </c>
      <c r="B1647" s="1" t="s">
        <v>239</v>
      </c>
      <c r="C1647" s="1" t="s">
        <v>285</v>
      </c>
      <c r="D1647" s="1" t="s">
        <v>284</v>
      </c>
      <c r="E1647" s="45" t="str">
        <f>VLOOKUP(C1647,PROCV!E$50:G$126,3,0)</f>
        <v>Editorial</v>
      </c>
      <c r="F1647" s="1" t="s">
        <v>416</v>
      </c>
      <c r="G1647" s="1" t="s">
        <v>236</v>
      </c>
      <c r="H1647" s="1">
        <v>2010</v>
      </c>
      <c r="I1647" s="60">
        <f>VLOOKUP(H1647,PROCV!E$33:F$44,2,0)</f>
        <v>1.5383695934465831</v>
      </c>
      <c r="J1647" s="71">
        <v>43568</v>
      </c>
      <c r="K1647" s="44">
        <f t="shared" si="25"/>
        <v>67023.686447280736</v>
      </c>
    </row>
    <row r="1648" spans="1:11" s="43" customFormat="1" ht="19.7" customHeight="1" x14ac:dyDescent="0.25">
      <c r="A1648" s="43" t="s">
        <v>134</v>
      </c>
      <c r="B1648" s="1" t="s">
        <v>239</v>
      </c>
      <c r="C1648" s="1" t="s">
        <v>250</v>
      </c>
      <c r="D1648" s="1" t="s">
        <v>249</v>
      </c>
      <c r="E1648" s="45" t="str">
        <f>VLOOKUP(C1648,PROCV!E$50:G$126,3,0)</f>
        <v>Audiovisual</v>
      </c>
      <c r="F1648" s="1" t="s">
        <v>416</v>
      </c>
      <c r="G1648" s="1" t="s">
        <v>236</v>
      </c>
      <c r="H1648" s="1">
        <v>2010</v>
      </c>
      <c r="I1648" s="60">
        <f>VLOOKUP(H1648,PROCV!E$33:F$44,2,0)</f>
        <v>1.5383695934465831</v>
      </c>
      <c r="J1648" s="71">
        <v>62102</v>
      </c>
      <c r="K1648" s="44">
        <f t="shared" si="25"/>
        <v>95535.828492219705</v>
      </c>
    </row>
    <row r="1649" spans="1:11" s="43" customFormat="1" ht="19.7" customHeight="1" x14ac:dyDescent="0.25">
      <c r="A1649" s="43" t="s">
        <v>134</v>
      </c>
      <c r="B1649" s="1" t="s">
        <v>239</v>
      </c>
      <c r="C1649" s="1" t="s">
        <v>313</v>
      </c>
      <c r="D1649" s="1" t="s">
        <v>312</v>
      </c>
      <c r="E1649" s="45" t="str">
        <f>VLOOKUP(C1649,PROCV!E$50:G$126,3,0)</f>
        <v>Patrimônio</v>
      </c>
      <c r="F1649" s="1" t="s">
        <v>415</v>
      </c>
      <c r="G1649" s="1" t="s">
        <v>265</v>
      </c>
      <c r="H1649" s="1">
        <v>2010</v>
      </c>
      <c r="I1649" s="60">
        <f>VLOOKUP(H1649,PROCV!E$33:F$44,2,0)</f>
        <v>1.5383695934465831</v>
      </c>
      <c r="J1649" s="71">
        <v>61645</v>
      </c>
      <c r="K1649" s="44">
        <f t="shared" si="25"/>
        <v>94832.793588014611</v>
      </c>
    </row>
    <row r="1650" spans="1:11" s="43" customFormat="1" ht="19.7" customHeight="1" x14ac:dyDescent="0.25">
      <c r="A1650" s="43" t="s">
        <v>134</v>
      </c>
      <c r="B1650" s="1" t="s">
        <v>239</v>
      </c>
      <c r="C1650" s="1" t="s">
        <v>313</v>
      </c>
      <c r="D1650" s="1" t="s">
        <v>312</v>
      </c>
      <c r="E1650" s="45" t="str">
        <f>VLOOKUP(C1650,PROCV!E$50:G$126,3,0)</f>
        <v>Patrimônio</v>
      </c>
      <c r="F1650" s="1" t="s">
        <v>415</v>
      </c>
      <c r="G1650" s="1" t="s">
        <v>265</v>
      </c>
      <c r="H1650" s="1">
        <v>2010</v>
      </c>
      <c r="I1650" s="60">
        <f>VLOOKUP(H1650,PROCV!E$33:F$44,2,0)</f>
        <v>1.5383695934465831</v>
      </c>
      <c r="J1650" s="71">
        <v>51364</v>
      </c>
      <c r="K1650" s="44">
        <f t="shared" si="25"/>
        <v>79016.815797790288</v>
      </c>
    </row>
    <row r="1651" spans="1:11" s="43" customFormat="1" ht="19.7" customHeight="1" x14ac:dyDescent="0.25">
      <c r="A1651" s="43" t="s">
        <v>137</v>
      </c>
      <c r="B1651" s="1" t="s">
        <v>292</v>
      </c>
      <c r="C1651" s="1" t="s">
        <v>291</v>
      </c>
      <c r="D1651" s="1" t="s">
        <v>290</v>
      </c>
      <c r="E1651" s="45" t="str">
        <f>VLOOKUP(C1651,PROCV!E$50:G$126,3,0)</f>
        <v>NA</v>
      </c>
      <c r="F1651" s="1" t="s">
        <v>416</v>
      </c>
      <c r="G1651" s="1" t="s">
        <v>236</v>
      </c>
      <c r="H1651" s="1">
        <v>2010</v>
      </c>
      <c r="I1651" s="60">
        <f>VLOOKUP(H1651,PROCV!E$33:F$44,2,0)</f>
        <v>1.5383695934465831</v>
      </c>
      <c r="J1651" s="71">
        <v>15342</v>
      </c>
      <c r="K1651" s="44">
        <f t="shared" si="25"/>
        <v>23601.666302657479</v>
      </c>
    </row>
    <row r="1652" spans="1:11" s="43" customFormat="1" ht="19.7" customHeight="1" x14ac:dyDescent="0.25">
      <c r="A1652" s="43" t="s">
        <v>137</v>
      </c>
      <c r="B1652" s="1" t="s">
        <v>292</v>
      </c>
      <c r="C1652" s="1" t="s">
        <v>289</v>
      </c>
      <c r="D1652" s="1" t="s">
        <v>288</v>
      </c>
      <c r="E1652" s="45" t="str">
        <f>VLOOKUP(C1652,PROCV!E$50:G$126,3,0)</f>
        <v>Editorial</v>
      </c>
      <c r="F1652" s="1" t="s">
        <v>416</v>
      </c>
      <c r="G1652" s="1" t="s">
        <v>236</v>
      </c>
      <c r="H1652" s="1">
        <v>2010</v>
      </c>
      <c r="I1652" s="60">
        <f>VLOOKUP(H1652,PROCV!E$33:F$44,2,0)</f>
        <v>1.5383695934465831</v>
      </c>
      <c r="J1652" s="71">
        <v>3269</v>
      </c>
      <c r="K1652" s="44">
        <f t="shared" si="25"/>
        <v>5028.9302009768799</v>
      </c>
    </row>
    <row r="1653" spans="1:11" s="43" customFormat="1" ht="19.7" customHeight="1" x14ac:dyDescent="0.25">
      <c r="A1653" s="43" t="s">
        <v>137</v>
      </c>
      <c r="B1653" s="1" t="s">
        <v>292</v>
      </c>
      <c r="C1653" s="1" t="s">
        <v>289</v>
      </c>
      <c r="D1653" s="1" t="s">
        <v>288</v>
      </c>
      <c r="E1653" s="45" t="str">
        <f>VLOOKUP(C1653,PROCV!E$50:G$126,3,0)</f>
        <v>Editorial</v>
      </c>
      <c r="F1653" s="1" t="s">
        <v>416</v>
      </c>
      <c r="G1653" s="1" t="s">
        <v>236</v>
      </c>
      <c r="H1653" s="1">
        <v>2010</v>
      </c>
      <c r="I1653" s="60">
        <f>VLOOKUP(H1653,PROCV!E$33:F$44,2,0)</f>
        <v>1.5383695934465831</v>
      </c>
      <c r="J1653" s="71">
        <v>3904</v>
      </c>
      <c r="K1653" s="44">
        <f t="shared" si="25"/>
        <v>6005.7948928154601</v>
      </c>
    </row>
    <row r="1654" spans="1:11" s="43" customFormat="1" ht="19.7" customHeight="1" x14ac:dyDescent="0.25">
      <c r="A1654" s="43" t="s">
        <v>137</v>
      </c>
      <c r="B1654" s="1" t="s">
        <v>292</v>
      </c>
      <c r="C1654" s="1" t="s">
        <v>289</v>
      </c>
      <c r="D1654" s="1" t="s">
        <v>288</v>
      </c>
      <c r="E1654" s="45" t="str">
        <f>VLOOKUP(C1654,PROCV!E$50:G$126,3,0)</f>
        <v>Editorial</v>
      </c>
      <c r="F1654" s="1" t="s">
        <v>416</v>
      </c>
      <c r="G1654" s="1" t="s">
        <v>236</v>
      </c>
      <c r="H1654" s="1">
        <v>2010</v>
      </c>
      <c r="I1654" s="60">
        <f>VLOOKUP(H1654,PROCV!E$33:F$44,2,0)</f>
        <v>1.5383695934465831</v>
      </c>
      <c r="J1654" s="71">
        <v>9304</v>
      </c>
      <c r="K1654" s="44">
        <f t="shared" si="25"/>
        <v>14312.990697427009</v>
      </c>
    </row>
    <row r="1655" spans="1:11" s="43" customFormat="1" ht="19.7" customHeight="1" x14ac:dyDescent="0.25">
      <c r="A1655" s="43" t="s">
        <v>137</v>
      </c>
      <c r="B1655" s="1" t="s">
        <v>292</v>
      </c>
      <c r="C1655" s="1" t="s">
        <v>285</v>
      </c>
      <c r="D1655" s="1" t="s">
        <v>284</v>
      </c>
      <c r="E1655" s="45" t="str">
        <f>VLOOKUP(C1655,PROCV!E$50:G$126,3,0)</f>
        <v>Editorial</v>
      </c>
      <c r="F1655" s="1" t="s">
        <v>416</v>
      </c>
      <c r="G1655" s="1" t="s">
        <v>236</v>
      </c>
      <c r="H1655" s="1">
        <v>2010</v>
      </c>
      <c r="I1655" s="60">
        <f>VLOOKUP(H1655,PROCV!E$33:F$44,2,0)</f>
        <v>1.5383695934465831</v>
      </c>
      <c r="J1655" s="71">
        <v>30000</v>
      </c>
      <c r="K1655" s="44">
        <f t="shared" si="25"/>
        <v>46151.087803397495</v>
      </c>
    </row>
    <row r="1656" spans="1:11" s="43" customFormat="1" ht="19.7" customHeight="1" x14ac:dyDescent="0.25">
      <c r="A1656" s="43" t="s">
        <v>137</v>
      </c>
      <c r="B1656" s="1" t="s">
        <v>292</v>
      </c>
      <c r="C1656" s="1" t="s">
        <v>285</v>
      </c>
      <c r="D1656" s="1" t="s">
        <v>284</v>
      </c>
      <c r="E1656" s="45" t="str">
        <f>VLOOKUP(C1656,PROCV!E$50:G$126,3,0)</f>
        <v>Editorial</v>
      </c>
      <c r="F1656" s="1" t="s">
        <v>416</v>
      </c>
      <c r="G1656" s="1" t="s">
        <v>236</v>
      </c>
      <c r="H1656" s="1">
        <v>2010</v>
      </c>
      <c r="I1656" s="60">
        <f>VLOOKUP(H1656,PROCV!E$33:F$44,2,0)</f>
        <v>1.5383695934465831</v>
      </c>
      <c r="J1656" s="71">
        <v>7068</v>
      </c>
      <c r="K1656" s="44">
        <f t="shared" si="25"/>
        <v>10873.19628648045</v>
      </c>
    </row>
    <row r="1657" spans="1:11" s="43" customFormat="1" ht="19.7" customHeight="1" x14ac:dyDescent="0.25">
      <c r="A1657" s="43" t="s">
        <v>137</v>
      </c>
      <c r="B1657" s="1" t="s">
        <v>292</v>
      </c>
      <c r="C1657" s="1" t="s">
        <v>283</v>
      </c>
      <c r="D1657" s="1" t="s">
        <v>282</v>
      </c>
      <c r="E1657" s="45" t="str">
        <f>VLOOKUP(C1657,PROCV!E$50:G$126,3,0)</f>
        <v>Editorial</v>
      </c>
      <c r="F1657" s="1" t="s">
        <v>416</v>
      </c>
      <c r="G1657" s="1" t="s">
        <v>236</v>
      </c>
      <c r="H1657" s="1">
        <v>2010</v>
      </c>
      <c r="I1657" s="60">
        <f>VLOOKUP(H1657,PROCV!E$33:F$44,2,0)</f>
        <v>1.5383695934465831</v>
      </c>
      <c r="J1657" s="71">
        <v>16872</v>
      </c>
      <c r="K1657" s="44">
        <f t="shared" si="25"/>
        <v>25955.37178063075</v>
      </c>
    </row>
    <row r="1658" spans="1:11" s="43" customFormat="1" ht="19.7" customHeight="1" x14ac:dyDescent="0.25">
      <c r="A1658" s="43" t="s">
        <v>137</v>
      </c>
      <c r="B1658" s="1" t="s">
        <v>292</v>
      </c>
      <c r="C1658" s="1" t="s">
        <v>283</v>
      </c>
      <c r="D1658" s="1" t="s">
        <v>282</v>
      </c>
      <c r="E1658" s="45" t="str">
        <f>VLOOKUP(C1658,PROCV!E$50:G$126,3,0)</f>
        <v>Editorial</v>
      </c>
      <c r="F1658" s="1" t="s">
        <v>416</v>
      </c>
      <c r="G1658" s="1" t="s">
        <v>236</v>
      </c>
      <c r="H1658" s="1">
        <v>2010</v>
      </c>
      <c r="I1658" s="60">
        <f>VLOOKUP(H1658,PROCV!E$33:F$44,2,0)</f>
        <v>1.5383695934465831</v>
      </c>
      <c r="J1658" s="1">
        <v>840</v>
      </c>
      <c r="K1658" s="44">
        <f t="shared" si="25"/>
        <v>1292.2304584951298</v>
      </c>
    </row>
    <row r="1659" spans="1:11" s="43" customFormat="1" ht="19.7" customHeight="1" x14ac:dyDescent="0.25">
      <c r="A1659" s="43" t="s">
        <v>137</v>
      </c>
      <c r="B1659" s="1" t="s">
        <v>292</v>
      </c>
      <c r="C1659" s="1" t="s">
        <v>281</v>
      </c>
      <c r="D1659" s="1" t="s">
        <v>280</v>
      </c>
      <c r="E1659" s="45" t="str">
        <f>VLOOKUP(C1659,PROCV!E$50:G$126,3,0)</f>
        <v>Música</v>
      </c>
      <c r="F1659" s="1" t="s">
        <v>416</v>
      </c>
      <c r="G1659" s="1" t="s">
        <v>236</v>
      </c>
      <c r="H1659" s="1">
        <v>2010</v>
      </c>
      <c r="I1659" s="60">
        <f>VLOOKUP(H1659,PROCV!E$33:F$44,2,0)</f>
        <v>1.5383695934465831</v>
      </c>
      <c r="J1659" s="71">
        <v>59890</v>
      </c>
      <c r="K1659" s="44">
        <f t="shared" si="25"/>
        <v>92132.954951515858</v>
      </c>
    </row>
    <row r="1660" spans="1:11" s="43" customFormat="1" ht="19.7" customHeight="1" x14ac:dyDescent="0.25">
      <c r="A1660" s="43" t="s">
        <v>137</v>
      </c>
      <c r="B1660" s="1" t="s">
        <v>292</v>
      </c>
      <c r="C1660" s="1" t="s">
        <v>328</v>
      </c>
      <c r="D1660" s="1" t="s">
        <v>327</v>
      </c>
      <c r="E1660" s="45" t="str">
        <f>VLOOKUP(C1660,PROCV!E$50:G$126,3,0)</f>
        <v>Audiovisual</v>
      </c>
      <c r="F1660" s="1" t="s">
        <v>416</v>
      </c>
      <c r="G1660" s="1" t="s">
        <v>236</v>
      </c>
      <c r="H1660" s="1">
        <v>2010</v>
      </c>
      <c r="I1660" s="60">
        <f>VLOOKUP(H1660,PROCV!E$33:F$44,2,0)</f>
        <v>1.5383695934465831</v>
      </c>
      <c r="J1660" s="71">
        <v>40000</v>
      </c>
      <c r="K1660" s="44">
        <f t="shared" si="25"/>
        <v>61534.783737863327</v>
      </c>
    </row>
    <row r="1661" spans="1:11" s="43" customFormat="1" ht="19.7" customHeight="1" x14ac:dyDescent="0.25">
      <c r="A1661" s="43" t="s">
        <v>137</v>
      </c>
      <c r="B1661" s="1" t="s">
        <v>292</v>
      </c>
      <c r="C1661" s="1" t="s">
        <v>252</v>
      </c>
      <c r="D1661" s="1" t="s">
        <v>251</v>
      </c>
      <c r="E1661" s="45" t="str">
        <f>VLOOKUP(C1661,PROCV!E$50:G$126,3,0)</f>
        <v>Audiovisual</v>
      </c>
      <c r="F1661" s="1" t="s">
        <v>416</v>
      </c>
      <c r="G1661" s="1" t="s">
        <v>236</v>
      </c>
      <c r="H1661" s="1">
        <v>2010</v>
      </c>
      <c r="I1661" s="60">
        <f>VLOOKUP(H1661,PROCV!E$33:F$44,2,0)</f>
        <v>1.5383695934465831</v>
      </c>
      <c r="J1661" s="71">
        <v>10467</v>
      </c>
      <c r="K1661" s="44">
        <f t="shared" si="25"/>
        <v>16102.114534605385</v>
      </c>
    </row>
    <row r="1662" spans="1:11" s="43" customFormat="1" ht="19.7" customHeight="1" x14ac:dyDescent="0.25">
      <c r="A1662" s="43" t="s">
        <v>137</v>
      </c>
      <c r="B1662" s="1" t="s">
        <v>292</v>
      </c>
      <c r="C1662" s="1" t="s">
        <v>252</v>
      </c>
      <c r="D1662" s="1" t="s">
        <v>251</v>
      </c>
      <c r="E1662" s="45" t="str">
        <f>VLOOKUP(C1662,PROCV!E$50:G$126,3,0)</f>
        <v>Audiovisual</v>
      </c>
      <c r="F1662" s="1" t="s">
        <v>416</v>
      </c>
      <c r="G1662" s="1" t="s">
        <v>236</v>
      </c>
      <c r="H1662" s="1">
        <v>2010</v>
      </c>
      <c r="I1662" s="60">
        <f>VLOOKUP(H1662,PROCV!E$33:F$44,2,0)</f>
        <v>1.5383695934465831</v>
      </c>
      <c r="J1662" s="71">
        <v>6807</v>
      </c>
      <c r="K1662" s="44">
        <f t="shared" si="25"/>
        <v>10471.681822590892</v>
      </c>
    </row>
    <row r="1663" spans="1:11" s="43" customFormat="1" ht="19.7" customHeight="1" x14ac:dyDescent="0.25">
      <c r="A1663" s="43" t="s">
        <v>137</v>
      </c>
      <c r="B1663" s="1" t="s">
        <v>292</v>
      </c>
      <c r="C1663" s="1" t="s">
        <v>252</v>
      </c>
      <c r="D1663" s="1" t="s">
        <v>251</v>
      </c>
      <c r="E1663" s="45" t="str">
        <f>VLOOKUP(C1663,PROCV!E$50:G$126,3,0)</f>
        <v>Audiovisual</v>
      </c>
      <c r="F1663" s="1" t="s">
        <v>416</v>
      </c>
      <c r="G1663" s="1" t="s">
        <v>236</v>
      </c>
      <c r="H1663" s="1">
        <v>2010</v>
      </c>
      <c r="I1663" s="60">
        <f>VLOOKUP(H1663,PROCV!E$33:F$44,2,0)</f>
        <v>1.5383695934465831</v>
      </c>
      <c r="J1663" s="71">
        <v>22121</v>
      </c>
      <c r="K1663" s="44">
        <f t="shared" si="25"/>
        <v>34030.273776631868</v>
      </c>
    </row>
    <row r="1664" spans="1:11" s="43" customFormat="1" ht="19.7" customHeight="1" x14ac:dyDescent="0.25">
      <c r="A1664" s="43" t="s">
        <v>137</v>
      </c>
      <c r="B1664" s="1" t="s">
        <v>292</v>
      </c>
      <c r="C1664" s="1" t="s">
        <v>250</v>
      </c>
      <c r="D1664" s="1" t="s">
        <v>249</v>
      </c>
      <c r="E1664" s="45" t="str">
        <f>VLOOKUP(C1664,PROCV!E$50:G$126,3,0)</f>
        <v>Audiovisual</v>
      </c>
      <c r="F1664" s="1" t="s">
        <v>416</v>
      </c>
      <c r="G1664" s="1" t="s">
        <v>236</v>
      </c>
      <c r="H1664" s="1">
        <v>2010</v>
      </c>
      <c r="I1664" s="60">
        <f>VLOOKUP(H1664,PROCV!E$33:F$44,2,0)</f>
        <v>1.5383695934465831</v>
      </c>
      <c r="J1664" s="71">
        <v>43744</v>
      </c>
      <c r="K1664" s="44">
        <f t="shared" si="25"/>
        <v>67294.439495727333</v>
      </c>
    </row>
    <row r="1665" spans="1:11" s="43" customFormat="1" ht="19.7" customHeight="1" x14ac:dyDescent="0.25">
      <c r="A1665" s="43" t="s">
        <v>137</v>
      </c>
      <c r="B1665" s="1" t="s">
        <v>292</v>
      </c>
      <c r="C1665" s="1" t="s">
        <v>246</v>
      </c>
      <c r="D1665" s="1" t="s">
        <v>245</v>
      </c>
      <c r="E1665" s="45" t="str">
        <f>VLOOKUP(C1665,PROCV!E$50:G$126,3,0)</f>
        <v>Artes Cênicas e Espetáculos</v>
      </c>
      <c r="F1665" s="1" t="s">
        <v>416</v>
      </c>
      <c r="G1665" s="1" t="s">
        <v>236</v>
      </c>
      <c r="H1665" s="1">
        <v>2010</v>
      </c>
      <c r="I1665" s="60">
        <f>VLOOKUP(H1665,PROCV!E$33:F$44,2,0)</f>
        <v>1.5383695934465831</v>
      </c>
      <c r="J1665" s="71">
        <v>97409</v>
      </c>
      <c r="K1665" s="44">
        <f t="shared" si="25"/>
        <v>149851.0437280382</v>
      </c>
    </row>
    <row r="1666" spans="1:11" s="43" customFormat="1" ht="19.7" customHeight="1" x14ac:dyDescent="0.25">
      <c r="A1666" s="43" t="s">
        <v>137</v>
      </c>
      <c r="B1666" s="1" t="s">
        <v>292</v>
      </c>
      <c r="C1666" s="1" t="s">
        <v>241</v>
      </c>
      <c r="D1666" s="1" t="s">
        <v>240</v>
      </c>
      <c r="E1666" s="45" t="str">
        <f>VLOOKUP(C1666,PROCV!E$50:G$126,3,0)</f>
        <v>Artes Cênicas e Espetáculos</v>
      </c>
      <c r="F1666" s="1" t="s">
        <v>416</v>
      </c>
      <c r="G1666" s="1" t="s">
        <v>236</v>
      </c>
      <c r="H1666" s="1">
        <v>2010</v>
      </c>
      <c r="I1666" s="60">
        <f>VLOOKUP(H1666,PROCV!E$33:F$44,2,0)</f>
        <v>1.5383695934465831</v>
      </c>
      <c r="J1666" s="71">
        <v>1464</v>
      </c>
      <c r="K1666" s="44">
        <f t="shared" si="25"/>
        <v>2252.1730848057978</v>
      </c>
    </row>
    <row r="1667" spans="1:11" s="43" customFormat="1" ht="19.7" customHeight="1" x14ac:dyDescent="0.25">
      <c r="A1667" s="43" t="s">
        <v>137</v>
      </c>
      <c r="B1667" s="1" t="s">
        <v>292</v>
      </c>
      <c r="C1667" s="1" t="s">
        <v>241</v>
      </c>
      <c r="D1667" s="1" t="s">
        <v>240</v>
      </c>
      <c r="E1667" s="45" t="str">
        <f>VLOOKUP(C1667,PROCV!E$50:G$126,3,0)</f>
        <v>Artes Cênicas e Espetáculos</v>
      </c>
      <c r="F1667" s="1" t="s">
        <v>416</v>
      </c>
      <c r="G1667" s="1" t="s">
        <v>236</v>
      </c>
      <c r="H1667" s="1">
        <v>2010</v>
      </c>
      <c r="I1667" s="60">
        <f>VLOOKUP(H1667,PROCV!E$33:F$44,2,0)</f>
        <v>1.5383695934465831</v>
      </c>
      <c r="J1667" s="71">
        <v>17704</v>
      </c>
      <c r="K1667" s="44">
        <f t="shared" ref="K1667:K1730" si="26">J1667*I1667</f>
        <v>27235.295282378305</v>
      </c>
    </row>
    <row r="1668" spans="1:11" s="43" customFormat="1" ht="19.7" customHeight="1" x14ac:dyDescent="0.25">
      <c r="A1668" s="43" t="s">
        <v>137</v>
      </c>
      <c r="B1668" s="1" t="s">
        <v>292</v>
      </c>
      <c r="C1668" s="1" t="s">
        <v>348</v>
      </c>
      <c r="D1668" s="1" t="s">
        <v>347</v>
      </c>
      <c r="E1668" s="45" t="str">
        <f>VLOOKUP(C1668,PROCV!E$50:G$126,3,0)</f>
        <v>Patrimônio</v>
      </c>
      <c r="F1668" s="1" t="s">
        <v>415</v>
      </c>
      <c r="G1668" s="1" t="s">
        <v>265</v>
      </c>
      <c r="H1668" s="1">
        <v>2010</v>
      </c>
      <c r="I1668" s="60">
        <f>VLOOKUP(H1668,PROCV!E$33:F$44,2,0)</f>
        <v>1.5383695934465831</v>
      </c>
      <c r="J1668" s="71">
        <v>421055</v>
      </c>
      <c r="K1668" s="44">
        <f t="shared" si="26"/>
        <v>647738.20916865102</v>
      </c>
    </row>
    <row r="1669" spans="1:11" s="43" customFormat="1" ht="19.7" customHeight="1" x14ac:dyDescent="0.25">
      <c r="A1669" s="43" t="s">
        <v>137</v>
      </c>
      <c r="B1669" s="1" t="s">
        <v>292</v>
      </c>
      <c r="C1669" s="1" t="s">
        <v>348</v>
      </c>
      <c r="D1669" s="1" t="s">
        <v>347</v>
      </c>
      <c r="E1669" s="45" t="str">
        <f>VLOOKUP(C1669,PROCV!E$50:G$126,3,0)</f>
        <v>Patrimônio</v>
      </c>
      <c r="F1669" s="1" t="s">
        <v>415</v>
      </c>
      <c r="G1669" s="1" t="s">
        <v>265</v>
      </c>
      <c r="H1669" s="1">
        <v>2010</v>
      </c>
      <c r="I1669" s="60">
        <f>VLOOKUP(H1669,PROCV!E$33:F$44,2,0)</f>
        <v>1.5383695934465831</v>
      </c>
      <c r="J1669" s="71">
        <v>196000</v>
      </c>
      <c r="K1669" s="44">
        <f t="shared" si="26"/>
        <v>301520.44031553029</v>
      </c>
    </row>
    <row r="1670" spans="1:11" s="43" customFormat="1" ht="19.7" customHeight="1" x14ac:dyDescent="0.25">
      <c r="A1670" s="43" t="s">
        <v>139</v>
      </c>
      <c r="B1670" s="1" t="s">
        <v>239</v>
      </c>
      <c r="C1670" s="1" t="s">
        <v>287</v>
      </c>
      <c r="D1670" s="1" t="s">
        <v>286</v>
      </c>
      <c r="E1670" s="45" t="str">
        <f>VLOOKUP(C1670,PROCV!E$50:G$126,3,0)</f>
        <v>Música</v>
      </c>
      <c r="F1670" s="1" t="s">
        <v>416</v>
      </c>
      <c r="G1670" s="1" t="s">
        <v>236</v>
      </c>
      <c r="H1670" s="1">
        <v>2010</v>
      </c>
      <c r="I1670" s="60">
        <f>VLOOKUP(H1670,PROCV!E$33:F$44,2,0)</f>
        <v>1.5383695934465831</v>
      </c>
      <c r="J1670" s="71">
        <v>3995</v>
      </c>
      <c r="K1670" s="44">
        <f t="shared" si="26"/>
        <v>6145.7865258190996</v>
      </c>
    </row>
    <row r="1671" spans="1:11" s="43" customFormat="1" ht="19.7" customHeight="1" x14ac:dyDescent="0.25">
      <c r="A1671" s="43" t="s">
        <v>139</v>
      </c>
      <c r="B1671" s="1" t="s">
        <v>239</v>
      </c>
      <c r="C1671" s="1" t="s">
        <v>287</v>
      </c>
      <c r="D1671" s="1" t="s">
        <v>286</v>
      </c>
      <c r="E1671" s="45" t="str">
        <f>VLOOKUP(C1671,PROCV!E$50:G$126,3,0)</f>
        <v>Música</v>
      </c>
      <c r="F1671" s="1" t="s">
        <v>416</v>
      </c>
      <c r="G1671" s="1" t="s">
        <v>236</v>
      </c>
      <c r="H1671" s="1">
        <v>2010</v>
      </c>
      <c r="I1671" s="60">
        <f>VLOOKUP(H1671,PROCV!E$33:F$44,2,0)</f>
        <v>1.5383695934465831</v>
      </c>
      <c r="J1671" s="71">
        <v>7244</v>
      </c>
      <c r="K1671" s="44">
        <f t="shared" si="26"/>
        <v>11143.949334927047</v>
      </c>
    </row>
    <row r="1672" spans="1:11" s="43" customFormat="1" ht="19.7" customHeight="1" x14ac:dyDescent="0.25">
      <c r="A1672" s="43" t="s">
        <v>139</v>
      </c>
      <c r="B1672" s="1" t="s">
        <v>239</v>
      </c>
      <c r="C1672" s="1" t="s">
        <v>287</v>
      </c>
      <c r="D1672" s="1" t="s">
        <v>286</v>
      </c>
      <c r="E1672" s="45" t="str">
        <f>VLOOKUP(C1672,PROCV!E$50:G$126,3,0)</f>
        <v>Música</v>
      </c>
      <c r="F1672" s="1" t="s">
        <v>416</v>
      </c>
      <c r="G1672" s="1" t="s">
        <v>236</v>
      </c>
      <c r="H1672" s="1">
        <v>2010</v>
      </c>
      <c r="I1672" s="60">
        <f>VLOOKUP(H1672,PROCV!E$33:F$44,2,0)</f>
        <v>1.5383695934465831</v>
      </c>
      <c r="J1672" s="71">
        <v>14316</v>
      </c>
      <c r="K1672" s="44">
        <f t="shared" si="26"/>
        <v>22023.299099781285</v>
      </c>
    </row>
    <row r="1673" spans="1:11" s="43" customFormat="1" ht="19.7" customHeight="1" x14ac:dyDescent="0.25">
      <c r="A1673" s="43" t="s">
        <v>139</v>
      </c>
      <c r="B1673" s="1" t="s">
        <v>239</v>
      </c>
      <c r="C1673" s="1" t="s">
        <v>285</v>
      </c>
      <c r="D1673" s="1" t="s">
        <v>284</v>
      </c>
      <c r="E1673" s="45" t="str">
        <f>VLOOKUP(C1673,PROCV!E$50:G$126,3,0)</f>
        <v>Editorial</v>
      </c>
      <c r="F1673" s="1" t="s">
        <v>416</v>
      </c>
      <c r="G1673" s="1" t="s">
        <v>236</v>
      </c>
      <c r="H1673" s="1">
        <v>2010</v>
      </c>
      <c r="I1673" s="60">
        <f>VLOOKUP(H1673,PROCV!E$33:F$44,2,0)</f>
        <v>1.5383695934465831</v>
      </c>
      <c r="J1673" s="71">
        <v>7249</v>
      </c>
      <c r="K1673" s="44">
        <f t="shared" si="26"/>
        <v>11151.64118289428</v>
      </c>
    </row>
    <row r="1674" spans="1:11" s="43" customFormat="1" ht="19.7" customHeight="1" x14ac:dyDescent="0.25">
      <c r="A1674" s="43" t="s">
        <v>139</v>
      </c>
      <c r="B1674" s="1" t="s">
        <v>239</v>
      </c>
      <c r="C1674" s="1" t="s">
        <v>281</v>
      </c>
      <c r="D1674" s="1" t="s">
        <v>280</v>
      </c>
      <c r="E1674" s="45" t="str">
        <f>VLOOKUP(C1674,PROCV!E$50:G$126,3,0)</f>
        <v>Música</v>
      </c>
      <c r="F1674" s="1" t="s">
        <v>416</v>
      </c>
      <c r="G1674" s="1" t="s">
        <v>236</v>
      </c>
      <c r="H1674" s="1">
        <v>2010</v>
      </c>
      <c r="I1674" s="60">
        <f>VLOOKUP(H1674,PROCV!E$33:F$44,2,0)</f>
        <v>1.5383695934465831</v>
      </c>
      <c r="J1674" s="71">
        <v>9586</v>
      </c>
      <c r="K1674" s="44">
        <f t="shared" si="26"/>
        <v>14746.810922778945</v>
      </c>
    </row>
    <row r="1675" spans="1:11" s="43" customFormat="1" ht="19.7" customHeight="1" x14ac:dyDescent="0.25">
      <c r="A1675" s="43" t="s">
        <v>139</v>
      </c>
      <c r="B1675" s="1" t="s">
        <v>239</v>
      </c>
      <c r="C1675" s="1" t="s">
        <v>281</v>
      </c>
      <c r="D1675" s="1" t="s">
        <v>280</v>
      </c>
      <c r="E1675" s="45" t="str">
        <f>VLOOKUP(C1675,PROCV!E$50:G$126,3,0)</f>
        <v>Música</v>
      </c>
      <c r="F1675" s="1" t="s">
        <v>416</v>
      </c>
      <c r="G1675" s="1" t="s">
        <v>236</v>
      </c>
      <c r="H1675" s="1">
        <v>2010</v>
      </c>
      <c r="I1675" s="60">
        <f>VLOOKUP(H1675,PROCV!E$33:F$44,2,0)</f>
        <v>1.5383695934465831</v>
      </c>
      <c r="J1675" s="71">
        <v>18414</v>
      </c>
      <c r="K1675" s="44">
        <f t="shared" si="26"/>
        <v>28327.537693725382</v>
      </c>
    </row>
    <row r="1676" spans="1:11" s="43" customFormat="1" ht="19.7" customHeight="1" x14ac:dyDescent="0.25">
      <c r="A1676" s="43" t="s">
        <v>139</v>
      </c>
      <c r="B1676" s="1" t="s">
        <v>239</v>
      </c>
      <c r="C1676" s="1" t="s">
        <v>269</v>
      </c>
      <c r="D1676" s="1" t="s">
        <v>268</v>
      </c>
      <c r="E1676" s="45" t="str">
        <f>VLOOKUP(C1676,PROCV!E$50:G$126,3,0)</f>
        <v>NA</v>
      </c>
      <c r="F1676" s="1" t="s">
        <v>416</v>
      </c>
      <c r="G1676" s="1" t="s">
        <v>236</v>
      </c>
      <c r="H1676" s="1">
        <v>2010</v>
      </c>
      <c r="I1676" s="60">
        <f>VLOOKUP(H1676,PROCV!E$33:F$44,2,0)</f>
        <v>1.5383695934465831</v>
      </c>
      <c r="J1676" s="71">
        <v>820250</v>
      </c>
      <c r="K1676" s="44">
        <f t="shared" si="26"/>
        <v>1261847.6590245597</v>
      </c>
    </row>
    <row r="1677" spans="1:11" s="43" customFormat="1" ht="19.7" customHeight="1" x14ac:dyDescent="0.25">
      <c r="A1677" s="43" t="s">
        <v>139</v>
      </c>
      <c r="B1677" s="1" t="s">
        <v>239</v>
      </c>
      <c r="C1677" s="1" t="s">
        <v>269</v>
      </c>
      <c r="D1677" s="1" t="s">
        <v>268</v>
      </c>
      <c r="E1677" s="45" t="str">
        <f>VLOOKUP(C1677,PROCV!E$50:G$126,3,0)</f>
        <v>NA</v>
      </c>
      <c r="F1677" s="1" t="s">
        <v>416</v>
      </c>
      <c r="G1677" s="1" t="s">
        <v>236</v>
      </c>
      <c r="H1677" s="1">
        <v>2010</v>
      </c>
      <c r="I1677" s="60">
        <f>VLOOKUP(H1677,PROCV!E$33:F$44,2,0)</f>
        <v>1.5383695934465831</v>
      </c>
      <c r="J1677" s="71">
        <v>282810</v>
      </c>
      <c r="K1677" s="44">
        <f t="shared" si="26"/>
        <v>435066.30472262815</v>
      </c>
    </row>
    <row r="1678" spans="1:11" s="43" customFormat="1" ht="19.7" customHeight="1" x14ac:dyDescent="0.25">
      <c r="A1678" s="43" t="s">
        <v>139</v>
      </c>
      <c r="B1678" s="1" t="s">
        <v>239</v>
      </c>
      <c r="C1678" s="1" t="s">
        <v>269</v>
      </c>
      <c r="D1678" s="1" t="s">
        <v>268</v>
      </c>
      <c r="E1678" s="45" t="str">
        <f>VLOOKUP(C1678,PROCV!E$50:G$126,3,0)</f>
        <v>NA</v>
      </c>
      <c r="F1678" s="1" t="s">
        <v>416</v>
      </c>
      <c r="G1678" s="1" t="s">
        <v>236</v>
      </c>
      <c r="H1678" s="1">
        <v>2010</v>
      </c>
      <c r="I1678" s="60">
        <f>VLOOKUP(H1678,PROCV!E$33:F$44,2,0)</f>
        <v>1.5383695934465831</v>
      </c>
      <c r="J1678" s="71">
        <v>18303</v>
      </c>
      <c r="K1678" s="44">
        <f t="shared" si="26"/>
        <v>28156.77866885281</v>
      </c>
    </row>
    <row r="1679" spans="1:11" s="43" customFormat="1" ht="19.7" customHeight="1" x14ac:dyDescent="0.25">
      <c r="A1679" s="43" t="s">
        <v>139</v>
      </c>
      <c r="B1679" s="1" t="s">
        <v>239</v>
      </c>
      <c r="C1679" s="1" t="s">
        <v>269</v>
      </c>
      <c r="D1679" s="1" t="s">
        <v>268</v>
      </c>
      <c r="E1679" s="45" t="str">
        <f>VLOOKUP(C1679,PROCV!E$50:G$126,3,0)</f>
        <v>NA</v>
      </c>
      <c r="F1679" s="1" t="s">
        <v>416</v>
      </c>
      <c r="G1679" s="1" t="s">
        <v>236</v>
      </c>
      <c r="H1679" s="1">
        <v>2010</v>
      </c>
      <c r="I1679" s="60">
        <f>VLOOKUP(H1679,PROCV!E$33:F$44,2,0)</f>
        <v>1.5383695934465831</v>
      </c>
      <c r="J1679" s="71">
        <v>85810</v>
      </c>
      <c r="K1679" s="44">
        <f t="shared" si="26"/>
        <v>132007.49481365128</v>
      </c>
    </row>
    <row r="1680" spans="1:11" s="43" customFormat="1" ht="19.7" customHeight="1" x14ac:dyDescent="0.25">
      <c r="A1680" s="43" t="s">
        <v>139</v>
      </c>
      <c r="B1680" s="1" t="s">
        <v>239</v>
      </c>
      <c r="C1680" s="1" t="s">
        <v>267</v>
      </c>
      <c r="D1680" s="1" t="s">
        <v>266</v>
      </c>
      <c r="E1680" s="45" t="str">
        <f>VLOOKUP(C1680,PROCV!E$50:G$126,3,0)</f>
        <v>Audiovisual</v>
      </c>
      <c r="F1680" s="1" t="s">
        <v>416</v>
      </c>
      <c r="G1680" s="1" t="s">
        <v>265</v>
      </c>
      <c r="H1680" s="1">
        <v>2010</v>
      </c>
      <c r="I1680" s="60">
        <f>VLOOKUP(H1680,PROCV!E$33:F$44,2,0)</f>
        <v>1.5383695934465831</v>
      </c>
      <c r="J1680" s="71">
        <v>500000</v>
      </c>
      <c r="K1680" s="44">
        <f t="shared" si="26"/>
        <v>769184.79672329151</v>
      </c>
    </row>
    <row r="1681" spans="1:11" s="43" customFormat="1" ht="19.7" customHeight="1" x14ac:dyDescent="0.25">
      <c r="A1681" s="43" t="s">
        <v>139</v>
      </c>
      <c r="B1681" s="1" t="s">
        <v>239</v>
      </c>
      <c r="C1681" s="1" t="s">
        <v>238</v>
      </c>
      <c r="D1681" s="1" t="s">
        <v>237</v>
      </c>
      <c r="E1681" s="45" t="str">
        <f>VLOOKUP(C1681,PROCV!E$50:G$126,3,0)</f>
        <v>Artes Cênicas e Espetáculos</v>
      </c>
      <c r="F1681" s="1" t="s">
        <v>416</v>
      </c>
      <c r="G1681" s="1" t="s">
        <v>236</v>
      </c>
      <c r="H1681" s="1">
        <v>2010</v>
      </c>
      <c r="I1681" s="60">
        <f>VLOOKUP(H1681,PROCV!E$33:F$44,2,0)</f>
        <v>1.5383695934465831</v>
      </c>
      <c r="J1681" s="71">
        <v>10747</v>
      </c>
      <c r="K1681" s="44">
        <f t="shared" si="26"/>
        <v>16532.858020770429</v>
      </c>
    </row>
    <row r="1682" spans="1:11" s="43" customFormat="1" ht="19.7" customHeight="1" x14ac:dyDescent="0.25">
      <c r="A1682" s="43" t="s">
        <v>139</v>
      </c>
      <c r="B1682" s="1" t="s">
        <v>239</v>
      </c>
      <c r="C1682" s="1" t="s">
        <v>238</v>
      </c>
      <c r="D1682" s="1" t="s">
        <v>237</v>
      </c>
      <c r="E1682" s="45" t="str">
        <f>VLOOKUP(C1682,PROCV!E$50:G$126,3,0)</f>
        <v>Artes Cênicas e Espetáculos</v>
      </c>
      <c r="F1682" s="1" t="s">
        <v>416</v>
      </c>
      <c r="G1682" s="1" t="s">
        <v>236</v>
      </c>
      <c r="H1682" s="1">
        <v>2010</v>
      </c>
      <c r="I1682" s="60">
        <f>VLOOKUP(H1682,PROCV!E$33:F$44,2,0)</f>
        <v>1.5383695934465831</v>
      </c>
      <c r="J1682" s="71">
        <v>53103</v>
      </c>
      <c r="K1682" s="44">
        <f t="shared" si="26"/>
        <v>81692.040520793904</v>
      </c>
    </row>
    <row r="1683" spans="1:11" s="43" customFormat="1" ht="19.7" customHeight="1" x14ac:dyDescent="0.25">
      <c r="A1683" s="43" t="s">
        <v>141</v>
      </c>
      <c r="B1683" s="1" t="s">
        <v>239</v>
      </c>
      <c r="C1683" s="1" t="s">
        <v>289</v>
      </c>
      <c r="D1683" s="1" t="s">
        <v>288</v>
      </c>
      <c r="E1683" s="45" t="str">
        <f>VLOOKUP(C1683,PROCV!E$50:G$126,3,0)</f>
        <v>Editorial</v>
      </c>
      <c r="F1683" s="1" t="s">
        <v>416</v>
      </c>
      <c r="G1683" s="1" t="s">
        <v>236</v>
      </c>
      <c r="H1683" s="1">
        <v>2010</v>
      </c>
      <c r="I1683" s="60">
        <f>VLOOKUP(H1683,PROCV!E$33:F$44,2,0)</f>
        <v>1.5383695934465831</v>
      </c>
      <c r="J1683" s="71">
        <v>5844</v>
      </c>
      <c r="K1683" s="44">
        <f t="shared" si="26"/>
        <v>8990.2319041018309</v>
      </c>
    </row>
    <row r="1684" spans="1:11" s="43" customFormat="1" ht="19.7" customHeight="1" x14ac:dyDescent="0.25">
      <c r="A1684" s="43" t="s">
        <v>141</v>
      </c>
      <c r="B1684" s="1" t="s">
        <v>239</v>
      </c>
      <c r="C1684" s="1" t="s">
        <v>297</v>
      </c>
      <c r="D1684" s="1" t="s">
        <v>296</v>
      </c>
      <c r="E1684" s="45" t="str">
        <f>VLOOKUP(C1684,PROCV!E$50:G$126,3,0)</f>
        <v>Audiovisual</v>
      </c>
      <c r="F1684" s="1" t="s">
        <v>416</v>
      </c>
      <c r="G1684" s="1" t="s">
        <v>236</v>
      </c>
      <c r="H1684" s="1">
        <v>2010</v>
      </c>
      <c r="I1684" s="60">
        <f>VLOOKUP(H1684,PROCV!E$33:F$44,2,0)</f>
        <v>1.5383695934465831</v>
      </c>
      <c r="J1684" s="71">
        <v>4294</v>
      </c>
      <c r="K1684" s="44">
        <f t="shared" si="26"/>
        <v>6605.7590342596277</v>
      </c>
    </row>
    <row r="1685" spans="1:11" s="43" customFormat="1" ht="19.7" customHeight="1" x14ac:dyDescent="0.25">
      <c r="A1685" s="43" t="s">
        <v>141</v>
      </c>
      <c r="B1685" s="1" t="s">
        <v>239</v>
      </c>
      <c r="C1685" s="1" t="s">
        <v>297</v>
      </c>
      <c r="D1685" s="1" t="s">
        <v>296</v>
      </c>
      <c r="E1685" s="45" t="str">
        <f>VLOOKUP(C1685,PROCV!E$50:G$126,3,0)</f>
        <v>Audiovisual</v>
      </c>
      <c r="F1685" s="1" t="s">
        <v>416</v>
      </c>
      <c r="G1685" s="1" t="s">
        <v>236</v>
      </c>
      <c r="H1685" s="1">
        <v>2010</v>
      </c>
      <c r="I1685" s="60">
        <f>VLOOKUP(H1685,PROCV!E$33:F$44,2,0)</f>
        <v>1.5383695934465831</v>
      </c>
      <c r="J1685" s="71">
        <v>5907</v>
      </c>
      <c r="K1685" s="44">
        <f t="shared" si="26"/>
        <v>9087.1491884889656</v>
      </c>
    </row>
    <row r="1686" spans="1:11" s="43" customFormat="1" ht="19.7" customHeight="1" x14ac:dyDescent="0.25">
      <c r="A1686" s="43" t="s">
        <v>148</v>
      </c>
      <c r="B1686" s="1" t="s">
        <v>292</v>
      </c>
      <c r="C1686" s="1" t="s">
        <v>309</v>
      </c>
      <c r="D1686" s="1" t="s">
        <v>308</v>
      </c>
      <c r="E1686" s="45" t="str">
        <f>VLOOKUP(C1686,PROCV!E$50:G$126,3,0)</f>
        <v>NA</v>
      </c>
      <c r="F1686" s="1" t="s">
        <v>416</v>
      </c>
      <c r="G1686" s="1" t="s">
        <v>236</v>
      </c>
      <c r="H1686" s="1">
        <v>2010</v>
      </c>
      <c r="I1686" s="60">
        <f>VLOOKUP(H1686,PROCV!E$33:F$44,2,0)</f>
        <v>1.5383695934465831</v>
      </c>
      <c r="J1686" s="71">
        <v>9856</v>
      </c>
      <c r="K1686" s="44">
        <f t="shared" si="26"/>
        <v>15162.170713009524</v>
      </c>
    </row>
    <row r="1687" spans="1:11" s="43" customFormat="1" ht="19.7" customHeight="1" x14ac:dyDescent="0.25">
      <c r="A1687" s="43" t="s">
        <v>148</v>
      </c>
      <c r="B1687" s="1" t="s">
        <v>292</v>
      </c>
      <c r="C1687" s="1" t="s">
        <v>291</v>
      </c>
      <c r="D1687" s="1" t="s">
        <v>290</v>
      </c>
      <c r="E1687" s="45" t="str">
        <f>VLOOKUP(C1687,PROCV!E$50:G$126,3,0)</f>
        <v>NA</v>
      </c>
      <c r="F1687" s="1" t="s">
        <v>416</v>
      </c>
      <c r="G1687" s="1" t="s">
        <v>236</v>
      </c>
      <c r="H1687" s="1">
        <v>2010</v>
      </c>
      <c r="I1687" s="60">
        <f>VLOOKUP(H1687,PROCV!E$33:F$44,2,0)</f>
        <v>1.5383695934465831</v>
      </c>
      <c r="J1687" s="71">
        <v>2277</v>
      </c>
      <c r="K1687" s="44">
        <f t="shared" si="26"/>
        <v>3502.8675642778699</v>
      </c>
    </row>
    <row r="1688" spans="1:11" s="43" customFormat="1" ht="19.7" customHeight="1" x14ac:dyDescent="0.25">
      <c r="A1688" s="43" t="s">
        <v>148</v>
      </c>
      <c r="B1688" s="1" t="s">
        <v>292</v>
      </c>
      <c r="C1688" s="1" t="s">
        <v>291</v>
      </c>
      <c r="D1688" s="1" t="s">
        <v>290</v>
      </c>
      <c r="E1688" s="45" t="str">
        <f>VLOOKUP(C1688,PROCV!E$50:G$126,3,0)</f>
        <v>NA</v>
      </c>
      <c r="F1688" s="1" t="s">
        <v>416</v>
      </c>
      <c r="G1688" s="1" t="s">
        <v>236</v>
      </c>
      <c r="H1688" s="1">
        <v>2010</v>
      </c>
      <c r="I1688" s="60">
        <f>VLOOKUP(H1688,PROCV!E$33:F$44,2,0)</f>
        <v>1.5383695934465831</v>
      </c>
      <c r="J1688" s="71">
        <v>25129</v>
      </c>
      <c r="K1688" s="44">
        <f t="shared" si="26"/>
        <v>38657.68951371919</v>
      </c>
    </row>
    <row r="1689" spans="1:11" s="43" customFormat="1" ht="19.7" customHeight="1" x14ac:dyDescent="0.25">
      <c r="A1689" s="43" t="s">
        <v>148</v>
      </c>
      <c r="B1689" s="1" t="s">
        <v>292</v>
      </c>
      <c r="C1689" s="1" t="s">
        <v>291</v>
      </c>
      <c r="D1689" s="1" t="s">
        <v>290</v>
      </c>
      <c r="E1689" s="45" t="str">
        <f>VLOOKUP(C1689,PROCV!E$50:G$126,3,0)</f>
        <v>NA</v>
      </c>
      <c r="F1689" s="1" t="s">
        <v>416</v>
      </c>
      <c r="G1689" s="1" t="s">
        <v>236</v>
      </c>
      <c r="H1689" s="1">
        <v>2010</v>
      </c>
      <c r="I1689" s="60">
        <f>VLOOKUP(H1689,PROCV!E$33:F$44,2,0)</f>
        <v>1.5383695934465831</v>
      </c>
      <c r="J1689" s="71">
        <v>21080</v>
      </c>
      <c r="K1689" s="44">
        <f t="shared" si="26"/>
        <v>32428.831029853973</v>
      </c>
    </row>
    <row r="1690" spans="1:11" s="43" customFormat="1" ht="19.7" customHeight="1" x14ac:dyDescent="0.25">
      <c r="A1690" s="43" t="s">
        <v>148</v>
      </c>
      <c r="B1690" s="1" t="s">
        <v>292</v>
      </c>
      <c r="C1690" s="1" t="s">
        <v>291</v>
      </c>
      <c r="D1690" s="1" t="s">
        <v>290</v>
      </c>
      <c r="E1690" s="45" t="str">
        <f>VLOOKUP(C1690,PROCV!E$50:G$126,3,0)</f>
        <v>NA</v>
      </c>
      <c r="F1690" s="1" t="s">
        <v>416</v>
      </c>
      <c r="G1690" s="1" t="s">
        <v>236</v>
      </c>
      <c r="H1690" s="1">
        <v>2010</v>
      </c>
      <c r="I1690" s="60">
        <f>VLOOKUP(H1690,PROCV!E$33:F$44,2,0)</f>
        <v>1.5383695934465831</v>
      </c>
      <c r="J1690" s="71">
        <v>24351</v>
      </c>
      <c r="K1690" s="44">
        <f t="shared" si="26"/>
        <v>37460.837970017747</v>
      </c>
    </row>
    <row r="1691" spans="1:11" s="43" customFormat="1" ht="19.7" customHeight="1" x14ac:dyDescent="0.25">
      <c r="A1691" s="43" t="s">
        <v>148</v>
      </c>
      <c r="B1691" s="1" t="s">
        <v>292</v>
      </c>
      <c r="C1691" s="1" t="s">
        <v>289</v>
      </c>
      <c r="D1691" s="1" t="s">
        <v>288</v>
      </c>
      <c r="E1691" s="45" t="str">
        <f>VLOOKUP(C1691,PROCV!E$50:G$126,3,0)</f>
        <v>Editorial</v>
      </c>
      <c r="F1691" s="1" t="s">
        <v>416</v>
      </c>
      <c r="G1691" s="1" t="s">
        <v>236</v>
      </c>
      <c r="H1691" s="1">
        <v>2010</v>
      </c>
      <c r="I1691" s="60">
        <f>VLOOKUP(H1691,PROCV!E$33:F$44,2,0)</f>
        <v>1.5383695934465831</v>
      </c>
      <c r="J1691" s="71">
        <v>18795</v>
      </c>
      <c r="K1691" s="44">
        <f t="shared" si="26"/>
        <v>28913.656508828528</v>
      </c>
    </row>
    <row r="1692" spans="1:11" s="43" customFormat="1" ht="19.7" customHeight="1" x14ac:dyDescent="0.25">
      <c r="A1692" s="43" t="s">
        <v>148</v>
      </c>
      <c r="B1692" s="1" t="s">
        <v>292</v>
      </c>
      <c r="C1692" s="1" t="s">
        <v>289</v>
      </c>
      <c r="D1692" s="1" t="s">
        <v>288</v>
      </c>
      <c r="E1692" s="45" t="str">
        <f>VLOOKUP(C1692,PROCV!E$50:G$126,3,0)</f>
        <v>Editorial</v>
      </c>
      <c r="F1692" s="1" t="s">
        <v>416</v>
      </c>
      <c r="G1692" s="1" t="s">
        <v>236</v>
      </c>
      <c r="H1692" s="1">
        <v>2010</v>
      </c>
      <c r="I1692" s="60">
        <f>VLOOKUP(H1692,PROCV!E$33:F$44,2,0)</f>
        <v>1.5383695934465831</v>
      </c>
      <c r="J1692" s="71">
        <v>6675</v>
      </c>
      <c r="K1692" s="44">
        <f t="shared" si="26"/>
        <v>10268.617036255942</v>
      </c>
    </row>
    <row r="1693" spans="1:11" s="43" customFormat="1" ht="19.7" customHeight="1" x14ac:dyDescent="0.25">
      <c r="A1693" s="43" t="s">
        <v>148</v>
      </c>
      <c r="B1693" s="1" t="s">
        <v>292</v>
      </c>
      <c r="C1693" s="1" t="s">
        <v>299</v>
      </c>
      <c r="D1693" s="1" t="s">
        <v>298</v>
      </c>
      <c r="E1693" s="45" t="str">
        <f>VLOOKUP(C1693,PROCV!E$50:G$126,3,0)</f>
        <v>NA</v>
      </c>
      <c r="F1693" s="1" t="s">
        <v>416</v>
      </c>
      <c r="G1693" s="1" t="s">
        <v>236</v>
      </c>
      <c r="H1693" s="1">
        <v>2010</v>
      </c>
      <c r="I1693" s="60">
        <f>VLOOKUP(H1693,PROCV!E$33:F$44,2,0)</f>
        <v>1.5383695934465831</v>
      </c>
      <c r="J1693" s="71">
        <v>7501</v>
      </c>
      <c r="K1693" s="44">
        <f t="shared" si="26"/>
        <v>11539.310320442819</v>
      </c>
    </row>
    <row r="1694" spans="1:11" s="43" customFormat="1" ht="19.7" customHeight="1" x14ac:dyDescent="0.25">
      <c r="A1694" s="43" t="s">
        <v>148</v>
      </c>
      <c r="B1694" s="1" t="s">
        <v>292</v>
      </c>
      <c r="C1694" s="1" t="s">
        <v>299</v>
      </c>
      <c r="D1694" s="1" t="s">
        <v>298</v>
      </c>
      <c r="E1694" s="45" t="str">
        <f>VLOOKUP(C1694,PROCV!E$50:G$126,3,0)</f>
        <v>NA</v>
      </c>
      <c r="F1694" s="1" t="s">
        <v>416</v>
      </c>
      <c r="G1694" s="1" t="s">
        <v>236</v>
      </c>
      <c r="H1694" s="1">
        <v>2010</v>
      </c>
      <c r="I1694" s="60">
        <f>VLOOKUP(H1694,PROCV!E$33:F$44,2,0)</f>
        <v>1.5383695934465831</v>
      </c>
      <c r="J1694" s="71">
        <v>3561</v>
      </c>
      <c r="K1694" s="44">
        <f t="shared" si="26"/>
        <v>5478.1341222632827</v>
      </c>
    </row>
    <row r="1695" spans="1:11" s="43" customFormat="1" ht="19.7" customHeight="1" x14ac:dyDescent="0.25">
      <c r="A1695" s="43" t="s">
        <v>148</v>
      </c>
      <c r="B1695" s="1" t="s">
        <v>292</v>
      </c>
      <c r="C1695" s="1" t="s">
        <v>299</v>
      </c>
      <c r="D1695" s="1" t="s">
        <v>298</v>
      </c>
      <c r="E1695" s="45" t="str">
        <f>VLOOKUP(C1695,PROCV!E$50:G$126,3,0)</f>
        <v>NA</v>
      </c>
      <c r="F1695" s="1" t="s">
        <v>416</v>
      </c>
      <c r="G1695" s="1" t="s">
        <v>236</v>
      </c>
      <c r="H1695" s="1">
        <v>2010</v>
      </c>
      <c r="I1695" s="60">
        <f>VLOOKUP(H1695,PROCV!E$33:F$44,2,0)</f>
        <v>1.5383695934465831</v>
      </c>
      <c r="J1695" s="71">
        <v>3266</v>
      </c>
      <c r="K1695" s="44">
        <f t="shared" si="26"/>
        <v>5024.3150921965407</v>
      </c>
    </row>
    <row r="1696" spans="1:11" s="43" customFormat="1" ht="19.7" customHeight="1" x14ac:dyDescent="0.25">
      <c r="A1696" s="43" t="s">
        <v>148</v>
      </c>
      <c r="B1696" s="1" t="s">
        <v>292</v>
      </c>
      <c r="C1696" s="1" t="s">
        <v>287</v>
      </c>
      <c r="D1696" s="1" t="s">
        <v>286</v>
      </c>
      <c r="E1696" s="45" t="str">
        <f>VLOOKUP(C1696,PROCV!E$50:G$126,3,0)</f>
        <v>Música</v>
      </c>
      <c r="F1696" s="1" t="s">
        <v>416</v>
      </c>
      <c r="G1696" s="1" t="s">
        <v>236</v>
      </c>
      <c r="H1696" s="1">
        <v>2010</v>
      </c>
      <c r="I1696" s="60">
        <f>VLOOKUP(H1696,PROCV!E$33:F$44,2,0)</f>
        <v>1.5383695934465831</v>
      </c>
      <c r="J1696" s="71">
        <v>50000</v>
      </c>
      <c r="K1696" s="44">
        <f t="shared" si="26"/>
        <v>76918.479672329151</v>
      </c>
    </row>
    <row r="1697" spans="1:11" s="43" customFormat="1" ht="19.7" customHeight="1" x14ac:dyDescent="0.25">
      <c r="A1697" s="43" t="s">
        <v>148</v>
      </c>
      <c r="B1697" s="1" t="s">
        <v>292</v>
      </c>
      <c r="C1697" s="1" t="s">
        <v>287</v>
      </c>
      <c r="D1697" s="1" t="s">
        <v>286</v>
      </c>
      <c r="E1697" s="45" t="str">
        <f>VLOOKUP(C1697,PROCV!E$50:G$126,3,0)</f>
        <v>Música</v>
      </c>
      <c r="F1697" s="1" t="s">
        <v>416</v>
      </c>
      <c r="G1697" s="1" t="s">
        <v>236</v>
      </c>
      <c r="H1697" s="1">
        <v>2010</v>
      </c>
      <c r="I1697" s="60">
        <f>VLOOKUP(H1697,PROCV!E$33:F$44,2,0)</f>
        <v>1.5383695934465831</v>
      </c>
      <c r="J1697" s="71">
        <v>73499</v>
      </c>
      <c r="K1697" s="44">
        <f t="shared" si="26"/>
        <v>113068.62674873041</v>
      </c>
    </row>
    <row r="1698" spans="1:11" s="43" customFormat="1" ht="19.7" customHeight="1" x14ac:dyDescent="0.25">
      <c r="A1698" s="43" t="s">
        <v>148</v>
      </c>
      <c r="B1698" s="1" t="s">
        <v>292</v>
      </c>
      <c r="C1698" s="1" t="s">
        <v>287</v>
      </c>
      <c r="D1698" s="1" t="s">
        <v>286</v>
      </c>
      <c r="E1698" s="45" t="str">
        <f>VLOOKUP(C1698,PROCV!E$50:G$126,3,0)</f>
        <v>Música</v>
      </c>
      <c r="F1698" s="1" t="s">
        <v>416</v>
      </c>
      <c r="G1698" s="1" t="s">
        <v>236</v>
      </c>
      <c r="H1698" s="1">
        <v>2010</v>
      </c>
      <c r="I1698" s="60">
        <f>VLOOKUP(H1698,PROCV!E$33:F$44,2,0)</f>
        <v>1.5383695934465831</v>
      </c>
      <c r="J1698" s="71">
        <v>26213</v>
      </c>
      <c r="K1698" s="44">
        <f t="shared" si="26"/>
        <v>40325.28215301528</v>
      </c>
    </row>
    <row r="1699" spans="1:11" s="43" customFormat="1" ht="19.7" customHeight="1" x14ac:dyDescent="0.25">
      <c r="A1699" s="43" t="s">
        <v>148</v>
      </c>
      <c r="B1699" s="1" t="s">
        <v>292</v>
      </c>
      <c r="C1699" s="1" t="s">
        <v>287</v>
      </c>
      <c r="D1699" s="1" t="s">
        <v>286</v>
      </c>
      <c r="E1699" s="45" t="str">
        <f>VLOOKUP(C1699,PROCV!E$50:G$126,3,0)</f>
        <v>Música</v>
      </c>
      <c r="F1699" s="1" t="s">
        <v>416</v>
      </c>
      <c r="G1699" s="1" t="s">
        <v>236</v>
      </c>
      <c r="H1699" s="1">
        <v>2010</v>
      </c>
      <c r="I1699" s="60">
        <f>VLOOKUP(H1699,PROCV!E$33:F$44,2,0)</f>
        <v>1.5383695934465831</v>
      </c>
      <c r="J1699" s="71">
        <v>71015</v>
      </c>
      <c r="K1699" s="44">
        <f t="shared" si="26"/>
        <v>109247.3166786091</v>
      </c>
    </row>
    <row r="1700" spans="1:11" s="43" customFormat="1" ht="19.7" customHeight="1" x14ac:dyDescent="0.25">
      <c r="A1700" s="43" t="s">
        <v>148</v>
      </c>
      <c r="B1700" s="1" t="s">
        <v>292</v>
      </c>
      <c r="C1700" s="1" t="s">
        <v>285</v>
      </c>
      <c r="D1700" s="1" t="s">
        <v>284</v>
      </c>
      <c r="E1700" s="45" t="str">
        <f>VLOOKUP(C1700,PROCV!E$50:G$126,3,0)</f>
        <v>Editorial</v>
      </c>
      <c r="F1700" s="1" t="s">
        <v>416</v>
      </c>
      <c r="G1700" s="1" t="s">
        <v>236</v>
      </c>
      <c r="H1700" s="1">
        <v>2010</v>
      </c>
      <c r="I1700" s="60">
        <f>VLOOKUP(H1700,PROCV!E$33:F$44,2,0)</f>
        <v>1.5383695934465831</v>
      </c>
      <c r="J1700" s="71">
        <v>7723</v>
      </c>
      <c r="K1700" s="44">
        <f t="shared" si="26"/>
        <v>11880.828370187961</v>
      </c>
    </row>
    <row r="1701" spans="1:11" s="43" customFormat="1" ht="19.7" customHeight="1" x14ac:dyDescent="0.25">
      <c r="A1701" s="43" t="s">
        <v>148</v>
      </c>
      <c r="B1701" s="1" t="s">
        <v>292</v>
      </c>
      <c r="C1701" s="1" t="s">
        <v>285</v>
      </c>
      <c r="D1701" s="1" t="s">
        <v>284</v>
      </c>
      <c r="E1701" s="45" t="str">
        <f>VLOOKUP(C1701,PROCV!E$50:G$126,3,0)</f>
        <v>Editorial</v>
      </c>
      <c r="F1701" s="1" t="s">
        <v>416</v>
      </c>
      <c r="G1701" s="1" t="s">
        <v>236</v>
      </c>
      <c r="H1701" s="1">
        <v>2010</v>
      </c>
      <c r="I1701" s="60">
        <f>VLOOKUP(H1701,PROCV!E$33:F$44,2,0)</f>
        <v>1.5383695934465831</v>
      </c>
      <c r="J1701" s="71">
        <v>154338</v>
      </c>
      <c r="K1701" s="44">
        <f t="shared" si="26"/>
        <v>237428.88631335873</v>
      </c>
    </row>
    <row r="1702" spans="1:11" s="43" customFormat="1" ht="19.7" customHeight="1" x14ac:dyDescent="0.25">
      <c r="A1702" s="43" t="s">
        <v>148</v>
      </c>
      <c r="B1702" s="1" t="s">
        <v>292</v>
      </c>
      <c r="C1702" s="1" t="s">
        <v>285</v>
      </c>
      <c r="D1702" s="1" t="s">
        <v>284</v>
      </c>
      <c r="E1702" s="45" t="str">
        <f>VLOOKUP(C1702,PROCV!E$50:G$126,3,0)</f>
        <v>Editorial</v>
      </c>
      <c r="F1702" s="1" t="s">
        <v>416</v>
      </c>
      <c r="G1702" s="1" t="s">
        <v>236</v>
      </c>
      <c r="H1702" s="1">
        <v>2010</v>
      </c>
      <c r="I1702" s="60">
        <f>VLOOKUP(H1702,PROCV!E$33:F$44,2,0)</f>
        <v>1.5383695934465831</v>
      </c>
      <c r="J1702" s="71">
        <v>17755</v>
      </c>
      <c r="K1702" s="44">
        <f t="shared" si="26"/>
        <v>27313.752131644083</v>
      </c>
    </row>
    <row r="1703" spans="1:11" s="43" customFormat="1" ht="19.7" customHeight="1" x14ac:dyDescent="0.25">
      <c r="A1703" s="43" t="s">
        <v>148</v>
      </c>
      <c r="B1703" s="1" t="s">
        <v>292</v>
      </c>
      <c r="C1703" s="1" t="s">
        <v>285</v>
      </c>
      <c r="D1703" s="1" t="s">
        <v>284</v>
      </c>
      <c r="E1703" s="45" t="str">
        <f>VLOOKUP(C1703,PROCV!E$50:G$126,3,0)</f>
        <v>Editorial</v>
      </c>
      <c r="F1703" s="1" t="s">
        <v>416</v>
      </c>
      <c r="G1703" s="1" t="s">
        <v>236</v>
      </c>
      <c r="H1703" s="1">
        <v>2010</v>
      </c>
      <c r="I1703" s="60">
        <f>VLOOKUP(H1703,PROCV!E$33:F$44,2,0)</f>
        <v>1.5383695934465831</v>
      </c>
      <c r="J1703" s="71">
        <v>4870</v>
      </c>
      <c r="K1703" s="44">
        <f t="shared" si="26"/>
        <v>7491.8599200848594</v>
      </c>
    </row>
    <row r="1704" spans="1:11" s="43" customFormat="1" ht="19.7" customHeight="1" x14ac:dyDescent="0.25">
      <c r="A1704" s="43" t="s">
        <v>148</v>
      </c>
      <c r="B1704" s="1" t="s">
        <v>292</v>
      </c>
      <c r="C1704" s="1" t="s">
        <v>285</v>
      </c>
      <c r="D1704" s="1" t="s">
        <v>284</v>
      </c>
      <c r="E1704" s="45" t="str">
        <f>VLOOKUP(C1704,PROCV!E$50:G$126,3,0)</f>
        <v>Editorial</v>
      </c>
      <c r="F1704" s="1" t="s">
        <v>416</v>
      </c>
      <c r="G1704" s="1" t="s">
        <v>236</v>
      </c>
      <c r="H1704" s="1">
        <v>2010</v>
      </c>
      <c r="I1704" s="60">
        <f>VLOOKUP(H1704,PROCV!E$33:F$44,2,0)</f>
        <v>1.5383695934465831</v>
      </c>
      <c r="J1704" s="71">
        <v>88378</v>
      </c>
      <c r="K1704" s="44">
        <f t="shared" si="26"/>
        <v>135958.02792962213</v>
      </c>
    </row>
    <row r="1705" spans="1:11" s="43" customFormat="1" ht="19.7" customHeight="1" x14ac:dyDescent="0.25">
      <c r="A1705" s="43" t="s">
        <v>148</v>
      </c>
      <c r="B1705" s="1" t="s">
        <v>292</v>
      </c>
      <c r="C1705" s="1" t="s">
        <v>283</v>
      </c>
      <c r="D1705" s="1" t="s">
        <v>282</v>
      </c>
      <c r="E1705" s="45" t="str">
        <f>VLOOKUP(C1705,PROCV!E$50:G$126,3,0)</f>
        <v>Editorial</v>
      </c>
      <c r="F1705" s="1" t="s">
        <v>416</v>
      </c>
      <c r="G1705" s="1" t="s">
        <v>236</v>
      </c>
      <c r="H1705" s="1">
        <v>2010</v>
      </c>
      <c r="I1705" s="60">
        <f>VLOOKUP(H1705,PROCV!E$33:F$44,2,0)</f>
        <v>1.5383695934465831</v>
      </c>
      <c r="J1705" s="71">
        <v>2588</v>
      </c>
      <c r="K1705" s="44">
        <f t="shared" si="26"/>
        <v>3981.3005078397568</v>
      </c>
    </row>
    <row r="1706" spans="1:11" s="43" customFormat="1" ht="19.7" customHeight="1" x14ac:dyDescent="0.25">
      <c r="A1706" s="43" t="s">
        <v>148</v>
      </c>
      <c r="B1706" s="1" t="s">
        <v>292</v>
      </c>
      <c r="C1706" s="1" t="s">
        <v>283</v>
      </c>
      <c r="D1706" s="1" t="s">
        <v>282</v>
      </c>
      <c r="E1706" s="45" t="str">
        <f>VLOOKUP(C1706,PROCV!E$50:G$126,3,0)</f>
        <v>Editorial</v>
      </c>
      <c r="F1706" s="1" t="s">
        <v>416</v>
      </c>
      <c r="G1706" s="1" t="s">
        <v>236</v>
      </c>
      <c r="H1706" s="1">
        <v>2010</v>
      </c>
      <c r="I1706" s="60">
        <f>VLOOKUP(H1706,PROCV!E$33:F$44,2,0)</f>
        <v>1.5383695934465831</v>
      </c>
      <c r="J1706" s="71">
        <v>51235</v>
      </c>
      <c r="K1706" s="44">
        <f t="shared" si="26"/>
        <v>78818.366120235689</v>
      </c>
    </row>
    <row r="1707" spans="1:11" s="43" customFormat="1" ht="19.7" customHeight="1" x14ac:dyDescent="0.25">
      <c r="A1707" s="43" t="s">
        <v>148</v>
      </c>
      <c r="B1707" s="1" t="s">
        <v>292</v>
      </c>
      <c r="C1707" s="1" t="s">
        <v>283</v>
      </c>
      <c r="D1707" s="1" t="s">
        <v>282</v>
      </c>
      <c r="E1707" s="45" t="str">
        <f>VLOOKUP(C1707,PROCV!E$50:G$126,3,0)</f>
        <v>Editorial</v>
      </c>
      <c r="F1707" s="1" t="s">
        <v>416</v>
      </c>
      <c r="G1707" s="1" t="s">
        <v>236</v>
      </c>
      <c r="H1707" s="1">
        <v>2010</v>
      </c>
      <c r="I1707" s="60">
        <f>VLOOKUP(H1707,PROCV!E$33:F$44,2,0)</f>
        <v>1.5383695934465831</v>
      </c>
      <c r="J1707" s="1">
        <v>144</v>
      </c>
      <c r="K1707" s="44">
        <f t="shared" si="26"/>
        <v>221.52522145630797</v>
      </c>
    </row>
    <row r="1708" spans="1:11" s="43" customFormat="1" ht="19.7" customHeight="1" x14ac:dyDescent="0.25">
      <c r="A1708" s="43" t="s">
        <v>148</v>
      </c>
      <c r="B1708" s="1" t="s">
        <v>292</v>
      </c>
      <c r="C1708" s="1" t="s">
        <v>283</v>
      </c>
      <c r="D1708" s="1" t="s">
        <v>282</v>
      </c>
      <c r="E1708" s="45" t="str">
        <f>VLOOKUP(C1708,PROCV!E$50:G$126,3,0)</f>
        <v>Editorial</v>
      </c>
      <c r="F1708" s="1" t="s">
        <v>416</v>
      </c>
      <c r="G1708" s="1" t="s">
        <v>236</v>
      </c>
      <c r="H1708" s="1">
        <v>2010</v>
      </c>
      <c r="I1708" s="60">
        <f>VLOOKUP(H1708,PROCV!E$33:F$44,2,0)</f>
        <v>1.5383695934465831</v>
      </c>
      <c r="J1708" s="71">
        <v>34091</v>
      </c>
      <c r="K1708" s="44">
        <f t="shared" si="26"/>
        <v>52444.557810187463</v>
      </c>
    </row>
    <row r="1709" spans="1:11" s="43" customFormat="1" ht="19.7" customHeight="1" x14ac:dyDescent="0.25">
      <c r="A1709" s="43" t="s">
        <v>148</v>
      </c>
      <c r="B1709" s="1" t="s">
        <v>292</v>
      </c>
      <c r="C1709" s="1" t="s">
        <v>281</v>
      </c>
      <c r="D1709" s="1" t="s">
        <v>280</v>
      </c>
      <c r="E1709" s="45" t="str">
        <f>VLOOKUP(C1709,PROCV!E$50:G$126,3,0)</f>
        <v>Música</v>
      </c>
      <c r="F1709" s="1" t="s">
        <v>416</v>
      </c>
      <c r="G1709" s="1" t="s">
        <v>236</v>
      </c>
      <c r="H1709" s="1">
        <v>2010</v>
      </c>
      <c r="I1709" s="60">
        <f>VLOOKUP(H1709,PROCV!E$33:F$44,2,0)</f>
        <v>1.5383695934465831</v>
      </c>
      <c r="J1709" s="71">
        <v>8636</v>
      </c>
      <c r="K1709" s="44">
        <f t="shared" si="26"/>
        <v>13285.359809004691</v>
      </c>
    </row>
    <row r="1710" spans="1:11" s="43" customFormat="1" ht="19.7" customHeight="1" x14ac:dyDescent="0.25">
      <c r="A1710" s="43" t="s">
        <v>148</v>
      </c>
      <c r="B1710" s="1" t="s">
        <v>292</v>
      </c>
      <c r="C1710" s="1" t="s">
        <v>281</v>
      </c>
      <c r="D1710" s="1" t="s">
        <v>280</v>
      </c>
      <c r="E1710" s="45" t="str">
        <f>VLOOKUP(C1710,PROCV!E$50:G$126,3,0)</f>
        <v>Música</v>
      </c>
      <c r="F1710" s="1" t="s">
        <v>416</v>
      </c>
      <c r="G1710" s="1" t="s">
        <v>236</v>
      </c>
      <c r="H1710" s="1">
        <v>2010</v>
      </c>
      <c r="I1710" s="60">
        <f>VLOOKUP(H1710,PROCV!E$33:F$44,2,0)</f>
        <v>1.5383695934465831</v>
      </c>
      <c r="J1710" s="71">
        <v>6385</v>
      </c>
      <c r="K1710" s="44">
        <f t="shared" si="26"/>
        <v>9822.4898541564326</v>
      </c>
    </row>
    <row r="1711" spans="1:11" s="43" customFormat="1" ht="19.7" customHeight="1" x14ac:dyDescent="0.25">
      <c r="A1711" s="43" t="s">
        <v>148</v>
      </c>
      <c r="B1711" s="1" t="s">
        <v>292</v>
      </c>
      <c r="C1711" s="1" t="s">
        <v>281</v>
      </c>
      <c r="D1711" s="1" t="s">
        <v>280</v>
      </c>
      <c r="E1711" s="45" t="str">
        <f>VLOOKUP(C1711,PROCV!E$50:G$126,3,0)</f>
        <v>Música</v>
      </c>
      <c r="F1711" s="1" t="s">
        <v>416</v>
      </c>
      <c r="G1711" s="1" t="s">
        <v>236</v>
      </c>
      <c r="H1711" s="1">
        <v>2010</v>
      </c>
      <c r="I1711" s="60">
        <f>VLOOKUP(H1711,PROCV!E$33:F$44,2,0)</f>
        <v>1.5383695934465831</v>
      </c>
      <c r="J1711" s="71">
        <v>231042</v>
      </c>
      <c r="K1711" s="44">
        <f t="shared" si="26"/>
        <v>355427.98760908545</v>
      </c>
    </row>
    <row r="1712" spans="1:11" s="43" customFormat="1" ht="19.7" customHeight="1" x14ac:dyDescent="0.25">
      <c r="A1712" s="43" t="s">
        <v>148</v>
      </c>
      <c r="B1712" s="1" t="s">
        <v>292</v>
      </c>
      <c r="C1712" s="1" t="s">
        <v>279</v>
      </c>
      <c r="D1712" s="1" t="s">
        <v>278</v>
      </c>
      <c r="E1712" s="45" t="str">
        <f>VLOOKUP(C1712,PROCV!E$50:G$126,3,0)</f>
        <v>Editorial</v>
      </c>
      <c r="F1712" s="1" t="s">
        <v>416</v>
      </c>
      <c r="G1712" s="1" t="s">
        <v>236</v>
      </c>
      <c r="H1712" s="1">
        <v>2010</v>
      </c>
      <c r="I1712" s="60">
        <f>VLOOKUP(H1712,PROCV!E$33:F$44,2,0)</f>
        <v>1.5383695934465831</v>
      </c>
      <c r="J1712" s="71">
        <v>12151</v>
      </c>
      <c r="K1712" s="44">
        <f t="shared" si="26"/>
        <v>18692.728929969431</v>
      </c>
    </row>
    <row r="1713" spans="1:11" s="43" customFormat="1" ht="19.7" customHeight="1" x14ac:dyDescent="0.25">
      <c r="A1713" s="43" t="s">
        <v>148</v>
      </c>
      <c r="B1713" s="1" t="s">
        <v>292</v>
      </c>
      <c r="C1713" s="1" t="s">
        <v>279</v>
      </c>
      <c r="D1713" s="1" t="s">
        <v>278</v>
      </c>
      <c r="E1713" s="45" t="str">
        <f>VLOOKUP(C1713,PROCV!E$50:G$126,3,0)</f>
        <v>Editorial</v>
      </c>
      <c r="F1713" s="1" t="s">
        <v>416</v>
      </c>
      <c r="G1713" s="1" t="s">
        <v>236</v>
      </c>
      <c r="H1713" s="1">
        <v>2010</v>
      </c>
      <c r="I1713" s="60">
        <f>VLOOKUP(H1713,PROCV!E$33:F$44,2,0)</f>
        <v>1.5383695934465831</v>
      </c>
      <c r="J1713" s="71">
        <v>41399</v>
      </c>
      <c r="K1713" s="44">
        <f t="shared" si="26"/>
        <v>63686.96279909509</v>
      </c>
    </row>
    <row r="1714" spans="1:11" s="43" customFormat="1" ht="19.7" customHeight="1" x14ac:dyDescent="0.25">
      <c r="A1714" s="43" t="s">
        <v>148</v>
      </c>
      <c r="B1714" s="1" t="s">
        <v>292</v>
      </c>
      <c r="C1714" s="1" t="s">
        <v>307</v>
      </c>
      <c r="D1714" s="1" t="s">
        <v>306</v>
      </c>
      <c r="E1714" s="45" t="str">
        <f>VLOOKUP(C1714,PROCV!E$50:G$126,3,0)</f>
        <v>NA</v>
      </c>
      <c r="F1714" s="1" t="s">
        <v>416</v>
      </c>
      <c r="G1714" s="1" t="s">
        <v>236</v>
      </c>
      <c r="H1714" s="1">
        <v>2010</v>
      </c>
      <c r="I1714" s="60">
        <f>VLOOKUP(H1714,PROCV!E$33:F$44,2,0)</f>
        <v>1.5383695934465831</v>
      </c>
      <c r="J1714" s="71">
        <v>1271</v>
      </c>
      <c r="K1714" s="44">
        <f t="shared" si="26"/>
        <v>1955.267753270607</v>
      </c>
    </row>
    <row r="1715" spans="1:11" s="43" customFormat="1" ht="19.7" customHeight="1" x14ac:dyDescent="0.25">
      <c r="A1715" s="43" t="s">
        <v>148</v>
      </c>
      <c r="B1715" s="1" t="s">
        <v>292</v>
      </c>
      <c r="C1715" s="1" t="s">
        <v>307</v>
      </c>
      <c r="D1715" s="1" t="s">
        <v>306</v>
      </c>
      <c r="E1715" s="45" t="str">
        <f>VLOOKUP(C1715,PROCV!E$50:G$126,3,0)</f>
        <v>NA</v>
      </c>
      <c r="F1715" s="1" t="s">
        <v>416</v>
      </c>
      <c r="G1715" s="1" t="s">
        <v>236</v>
      </c>
      <c r="H1715" s="1">
        <v>2010</v>
      </c>
      <c r="I1715" s="60">
        <f>VLOOKUP(H1715,PROCV!E$33:F$44,2,0)</f>
        <v>1.5383695934465831</v>
      </c>
      <c r="J1715" s="71">
        <v>2081</v>
      </c>
      <c r="K1715" s="44">
        <f t="shared" si="26"/>
        <v>3201.3471239623395</v>
      </c>
    </row>
    <row r="1716" spans="1:11" s="43" customFormat="1" ht="19.7" customHeight="1" x14ac:dyDescent="0.25">
      <c r="A1716" s="43" t="s">
        <v>148</v>
      </c>
      <c r="B1716" s="1" t="s">
        <v>292</v>
      </c>
      <c r="C1716" s="1" t="s">
        <v>271</v>
      </c>
      <c r="D1716" s="1" t="s">
        <v>270</v>
      </c>
      <c r="E1716" s="45" t="str">
        <f>VLOOKUP(C1716,PROCV!E$50:G$126,3,0)</f>
        <v>Editorial</v>
      </c>
      <c r="F1716" s="1" t="s">
        <v>416</v>
      </c>
      <c r="G1716" s="1" t="s">
        <v>236</v>
      </c>
      <c r="H1716" s="1">
        <v>2010</v>
      </c>
      <c r="I1716" s="60">
        <f>VLOOKUP(H1716,PROCV!E$33:F$44,2,0)</f>
        <v>1.5383695934465831</v>
      </c>
      <c r="J1716" s="71">
        <v>47004</v>
      </c>
      <c r="K1716" s="44">
        <f t="shared" si="26"/>
        <v>72309.524370363186</v>
      </c>
    </row>
    <row r="1717" spans="1:11" s="43" customFormat="1" ht="19.7" customHeight="1" x14ac:dyDescent="0.25">
      <c r="A1717" s="43" t="s">
        <v>148</v>
      </c>
      <c r="B1717" s="1" t="s">
        <v>292</v>
      </c>
      <c r="C1717" s="1" t="s">
        <v>269</v>
      </c>
      <c r="D1717" s="1" t="s">
        <v>268</v>
      </c>
      <c r="E1717" s="45" t="str">
        <f>VLOOKUP(C1717,PROCV!E$50:G$126,3,0)</f>
        <v>NA</v>
      </c>
      <c r="F1717" s="1" t="s">
        <v>416</v>
      </c>
      <c r="G1717" s="1" t="s">
        <v>236</v>
      </c>
      <c r="H1717" s="1">
        <v>2010</v>
      </c>
      <c r="I1717" s="60">
        <f>VLOOKUP(H1717,PROCV!E$33:F$44,2,0)</f>
        <v>1.5383695934465831</v>
      </c>
      <c r="J1717" s="71">
        <v>29049</v>
      </c>
      <c r="K1717" s="44">
        <f t="shared" si="26"/>
        <v>44688.098320029792</v>
      </c>
    </row>
    <row r="1718" spans="1:11" s="43" customFormat="1" ht="19.7" customHeight="1" x14ac:dyDescent="0.25">
      <c r="A1718" s="43" t="s">
        <v>148</v>
      </c>
      <c r="B1718" s="1" t="s">
        <v>292</v>
      </c>
      <c r="C1718" s="1" t="s">
        <v>269</v>
      </c>
      <c r="D1718" s="1" t="s">
        <v>268</v>
      </c>
      <c r="E1718" s="45" t="str">
        <f>VLOOKUP(C1718,PROCV!E$50:G$126,3,0)</f>
        <v>NA</v>
      </c>
      <c r="F1718" s="1" t="s">
        <v>416</v>
      </c>
      <c r="G1718" s="1" t="s">
        <v>236</v>
      </c>
      <c r="H1718" s="1">
        <v>2010</v>
      </c>
      <c r="I1718" s="60">
        <f>VLOOKUP(H1718,PROCV!E$33:F$44,2,0)</f>
        <v>1.5383695934465831</v>
      </c>
      <c r="J1718" s="71">
        <v>85372</v>
      </c>
      <c r="K1718" s="44">
        <f t="shared" si="26"/>
        <v>131333.6889317217</v>
      </c>
    </row>
    <row r="1719" spans="1:11" s="43" customFormat="1" ht="19.7" customHeight="1" x14ac:dyDescent="0.25">
      <c r="A1719" s="43" t="s">
        <v>148</v>
      </c>
      <c r="B1719" s="1" t="s">
        <v>292</v>
      </c>
      <c r="C1719" s="1" t="s">
        <v>269</v>
      </c>
      <c r="D1719" s="1" t="s">
        <v>268</v>
      </c>
      <c r="E1719" s="45" t="str">
        <f>VLOOKUP(C1719,PROCV!E$50:G$126,3,0)</f>
        <v>NA</v>
      </c>
      <c r="F1719" s="1" t="s">
        <v>416</v>
      </c>
      <c r="G1719" s="1" t="s">
        <v>236</v>
      </c>
      <c r="H1719" s="1">
        <v>2010</v>
      </c>
      <c r="I1719" s="60">
        <f>VLOOKUP(H1719,PROCV!E$33:F$44,2,0)</f>
        <v>1.5383695934465831</v>
      </c>
      <c r="J1719" s="71">
        <v>6466</v>
      </c>
      <c r="K1719" s="44">
        <f t="shared" si="26"/>
        <v>9947.0977912256058</v>
      </c>
    </row>
    <row r="1720" spans="1:11" s="43" customFormat="1" ht="19.7" customHeight="1" x14ac:dyDescent="0.25">
      <c r="A1720" s="43" t="s">
        <v>148</v>
      </c>
      <c r="B1720" s="1" t="s">
        <v>292</v>
      </c>
      <c r="C1720" s="1" t="s">
        <v>269</v>
      </c>
      <c r="D1720" s="1" t="s">
        <v>268</v>
      </c>
      <c r="E1720" s="45" t="str">
        <f>VLOOKUP(C1720,PROCV!E$50:G$126,3,0)</f>
        <v>NA</v>
      </c>
      <c r="F1720" s="1" t="s">
        <v>416</v>
      </c>
      <c r="G1720" s="1" t="s">
        <v>236</v>
      </c>
      <c r="H1720" s="1">
        <v>2010</v>
      </c>
      <c r="I1720" s="60">
        <f>VLOOKUP(H1720,PROCV!E$33:F$44,2,0)</f>
        <v>1.5383695934465831</v>
      </c>
      <c r="J1720" s="71">
        <v>5000</v>
      </c>
      <c r="K1720" s="44">
        <f t="shared" si="26"/>
        <v>7691.8479672329158</v>
      </c>
    </row>
    <row r="1721" spans="1:11" s="43" customFormat="1" ht="19.7" customHeight="1" x14ac:dyDescent="0.25">
      <c r="A1721" s="43" t="s">
        <v>148</v>
      </c>
      <c r="B1721" s="1" t="s">
        <v>292</v>
      </c>
      <c r="C1721" s="1" t="s">
        <v>269</v>
      </c>
      <c r="D1721" s="1" t="s">
        <v>268</v>
      </c>
      <c r="E1721" s="45" t="str">
        <f>VLOOKUP(C1721,PROCV!E$50:G$126,3,0)</f>
        <v>NA</v>
      </c>
      <c r="F1721" s="1" t="s">
        <v>416</v>
      </c>
      <c r="G1721" s="1" t="s">
        <v>236</v>
      </c>
      <c r="H1721" s="1">
        <v>2010</v>
      </c>
      <c r="I1721" s="60">
        <f>VLOOKUP(H1721,PROCV!E$33:F$44,2,0)</f>
        <v>1.5383695934465831</v>
      </c>
      <c r="J1721" s="71">
        <v>56027</v>
      </c>
      <c r="K1721" s="44">
        <f t="shared" si="26"/>
        <v>86190.233212031715</v>
      </c>
    </row>
    <row r="1722" spans="1:11" s="43" customFormat="1" ht="19.7" customHeight="1" x14ac:dyDescent="0.25">
      <c r="A1722" s="43" t="s">
        <v>148</v>
      </c>
      <c r="B1722" s="1" t="s">
        <v>292</v>
      </c>
      <c r="C1722" s="1" t="s">
        <v>260</v>
      </c>
      <c r="D1722" s="1" t="s">
        <v>259</v>
      </c>
      <c r="E1722" s="45" t="str">
        <f>VLOOKUP(C1722,PROCV!E$50:G$126,3,0)</f>
        <v>Audiovisual</v>
      </c>
      <c r="F1722" s="1" t="s">
        <v>416</v>
      </c>
      <c r="G1722" s="1" t="s">
        <v>236</v>
      </c>
      <c r="H1722" s="1">
        <v>2010</v>
      </c>
      <c r="I1722" s="60">
        <f>VLOOKUP(H1722,PROCV!E$33:F$44,2,0)</f>
        <v>1.5383695934465831</v>
      </c>
      <c r="J1722" s="71">
        <v>74830</v>
      </c>
      <c r="K1722" s="44">
        <f t="shared" si="26"/>
        <v>115116.19667760782</v>
      </c>
    </row>
    <row r="1723" spans="1:11" s="43" customFormat="1" ht="19.7" customHeight="1" x14ac:dyDescent="0.25">
      <c r="A1723" s="43" t="s">
        <v>148</v>
      </c>
      <c r="B1723" s="1" t="s">
        <v>292</v>
      </c>
      <c r="C1723" s="1" t="s">
        <v>254</v>
      </c>
      <c r="D1723" s="1" t="s">
        <v>253</v>
      </c>
      <c r="E1723" s="45" t="str">
        <f>VLOOKUP(C1723,PROCV!E$50:G$126,3,0)</f>
        <v>Música</v>
      </c>
      <c r="F1723" s="1" t="s">
        <v>416</v>
      </c>
      <c r="G1723" s="1" t="s">
        <v>236</v>
      </c>
      <c r="H1723" s="1">
        <v>2010</v>
      </c>
      <c r="I1723" s="60">
        <f>VLOOKUP(H1723,PROCV!E$33:F$44,2,0)</f>
        <v>1.5383695934465831</v>
      </c>
      <c r="J1723" s="71">
        <v>6044</v>
      </c>
      <c r="K1723" s="44">
        <f t="shared" si="26"/>
        <v>9297.9058227911482</v>
      </c>
    </row>
    <row r="1724" spans="1:11" s="43" customFormat="1" ht="19.7" customHeight="1" x14ac:dyDescent="0.25">
      <c r="A1724" s="43" t="s">
        <v>148</v>
      </c>
      <c r="B1724" s="1" t="s">
        <v>292</v>
      </c>
      <c r="C1724" s="1" t="s">
        <v>254</v>
      </c>
      <c r="D1724" s="1" t="s">
        <v>253</v>
      </c>
      <c r="E1724" s="45" t="str">
        <f>VLOOKUP(C1724,PROCV!E$50:G$126,3,0)</f>
        <v>Música</v>
      </c>
      <c r="F1724" s="1" t="s">
        <v>416</v>
      </c>
      <c r="G1724" s="1" t="s">
        <v>236</v>
      </c>
      <c r="H1724" s="1">
        <v>2010</v>
      </c>
      <c r="I1724" s="60">
        <f>VLOOKUP(H1724,PROCV!E$33:F$44,2,0)</f>
        <v>1.5383695934465831</v>
      </c>
      <c r="J1724" s="71">
        <v>4603</v>
      </c>
      <c r="K1724" s="44">
        <f t="shared" si="26"/>
        <v>7081.1152386346221</v>
      </c>
    </row>
    <row r="1725" spans="1:11" s="43" customFormat="1" ht="19.7" customHeight="1" x14ac:dyDescent="0.25">
      <c r="A1725" s="43" t="s">
        <v>148</v>
      </c>
      <c r="B1725" s="1" t="s">
        <v>292</v>
      </c>
      <c r="C1725" s="1" t="s">
        <v>254</v>
      </c>
      <c r="D1725" s="1" t="s">
        <v>253</v>
      </c>
      <c r="E1725" s="45" t="str">
        <f>VLOOKUP(C1725,PROCV!E$50:G$126,3,0)</f>
        <v>Música</v>
      </c>
      <c r="F1725" s="1" t="s">
        <v>416</v>
      </c>
      <c r="G1725" s="1" t="s">
        <v>236</v>
      </c>
      <c r="H1725" s="1">
        <v>2010</v>
      </c>
      <c r="I1725" s="60">
        <f>VLOOKUP(H1725,PROCV!E$33:F$44,2,0)</f>
        <v>1.5383695934465831</v>
      </c>
      <c r="J1725" s="71">
        <v>34389</v>
      </c>
      <c r="K1725" s="44">
        <f t="shared" si="26"/>
        <v>52902.991949034549</v>
      </c>
    </row>
    <row r="1726" spans="1:11" s="43" customFormat="1" ht="19.7" customHeight="1" x14ac:dyDescent="0.25">
      <c r="A1726" s="43" t="s">
        <v>148</v>
      </c>
      <c r="B1726" s="1" t="s">
        <v>292</v>
      </c>
      <c r="C1726" s="1" t="s">
        <v>252</v>
      </c>
      <c r="D1726" s="1" t="s">
        <v>251</v>
      </c>
      <c r="E1726" s="45" t="str">
        <f>VLOOKUP(C1726,PROCV!E$50:G$126,3,0)</f>
        <v>Audiovisual</v>
      </c>
      <c r="F1726" s="1" t="s">
        <v>416</v>
      </c>
      <c r="G1726" s="1" t="s">
        <v>236</v>
      </c>
      <c r="H1726" s="1">
        <v>2010</v>
      </c>
      <c r="I1726" s="60">
        <f>VLOOKUP(H1726,PROCV!E$33:F$44,2,0)</f>
        <v>1.5383695934465831</v>
      </c>
      <c r="J1726" s="71">
        <v>14000</v>
      </c>
      <c r="K1726" s="44">
        <f t="shared" si="26"/>
        <v>21537.174308252164</v>
      </c>
    </row>
    <row r="1727" spans="1:11" s="43" customFormat="1" ht="19.7" customHeight="1" x14ac:dyDescent="0.25">
      <c r="A1727" s="43" t="s">
        <v>148</v>
      </c>
      <c r="B1727" s="1" t="s">
        <v>292</v>
      </c>
      <c r="C1727" s="1" t="s">
        <v>252</v>
      </c>
      <c r="D1727" s="1" t="s">
        <v>251</v>
      </c>
      <c r="E1727" s="45" t="str">
        <f>VLOOKUP(C1727,PROCV!E$50:G$126,3,0)</f>
        <v>Audiovisual</v>
      </c>
      <c r="F1727" s="1" t="s">
        <v>416</v>
      </c>
      <c r="G1727" s="1" t="s">
        <v>236</v>
      </c>
      <c r="H1727" s="1">
        <v>2010</v>
      </c>
      <c r="I1727" s="60">
        <f>VLOOKUP(H1727,PROCV!E$33:F$44,2,0)</f>
        <v>1.5383695934465831</v>
      </c>
      <c r="J1727" s="71">
        <v>10000</v>
      </c>
      <c r="K1727" s="44">
        <f t="shared" si="26"/>
        <v>15383.695934465832</v>
      </c>
    </row>
    <row r="1728" spans="1:11" s="43" customFormat="1" ht="19.7" customHeight="1" x14ac:dyDescent="0.25">
      <c r="A1728" s="43" t="s">
        <v>148</v>
      </c>
      <c r="B1728" s="1" t="s">
        <v>292</v>
      </c>
      <c r="C1728" s="1" t="s">
        <v>252</v>
      </c>
      <c r="D1728" s="1" t="s">
        <v>251</v>
      </c>
      <c r="E1728" s="45" t="str">
        <f>VLOOKUP(C1728,PROCV!E$50:G$126,3,0)</f>
        <v>Audiovisual</v>
      </c>
      <c r="F1728" s="1" t="s">
        <v>416</v>
      </c>
      <c r="G1728" s="1" t="s">
        <v>236</v>
      </c>
      <c r="H1728" s="1">
        <v>2010</v>
      </c>
      <c r="I1728" s="60">
        <f>VLOOKUP(H1728,PROCV!E$33:F$44,2,0)</f>
        <v>1.5383695934465831</v>
      </c>
      <c r="J1728" s="71">
        <v>6234</v>
      </c>
      <c r="K1728" s="44">
        <f t="shared" si="26"/>
        <v>9590.1960455459994</v>
      </c>
    </row>
    <row r="1729" spans="1:11" s="43" customFormat="1" ht="19.7" customHeight="1" x14ac:dyDescent="0.25">
      <c r="A1729" s="43" t="s">
        <v>148</v>
      </c>
      <c r="B1729" s="1" t="s">
        <v>292</v>
      </c>
      <c r="C1729" s="1" t="s">
        <v>250</v>
      </c>
      <c r="D1729" s="1" t="s">
        <v>249</v>
      </c>
      <c r="E1729" s="45" t="str">
        <f>VLOOKUP(C1729,PROCV!E$50:G$126,3,0)</f>
        <v>Audiovisual</v>
      </c>
      <c r="F1729" s="1" t="s">
        <v>416</v>
      </c>
      <c r="G1729" s="1" t="s">
        <v>236</v>
      </c>
      <c r="H1729" s="1">
        <v>2010</v>
      </c>
      <c r="I1729" s="60">
        <f>VLOOKUP(H1729,PROCV!E$33:F$44,2,0)</f>
        <v>1.5383695934465831</v>
      </c>
      <c r="J1729" s="71">
        <v>6200</v>
      </c>
      <c r="K1729" s="44">
        <f t="shared" si="26"/>
        <v>9537.8914793688145</v>
      </c>
    </row>
    <row r="1730" spans="1:11" s="43" customFormat="1" ht="19.7" customHeight="1" x14ac:dyDescent="0.25">
      <c r="A1730" s="43" t="s">
        <v>148</v>
      </c>
      <c r="B1730" s="1" t="s">
        <v>292</v>
      </c>
      <c r="C1730" s="1" t="s">
        <v>250</v>
      </c>
      <c r="D1730" s="1" t="s">
        <v>249</v>
      </c>
      <c r="E1730" s="45" t="str">
        <f>VLOOKUP(C1730,PROCV!E$50:G$126,3,0)</f>
        <v>Audiovisual</v>
      </c>
      <c r="F1730" s="1" t="s">
        <v>416</v>
      </c>
      <c r="G1730" s="1" t="s">
        <v>236</v>
      </c>
      <c r="H1730" s="1">
        <v>2010</v>
      </c>
      <c r="I1730" s="60">
        <f>VLOOKUP(H1730,PROCV!E$33:F$44,2,0)</f>
        <v>1.5383695934465831</v>
      </c>
      <c r="J1730" s="71">
        <v>12400</v>
      </c>
      <c r="K1730" s="44">
        <f t="shared" si="26"/>
        <v>19075.782958737629</v>
      </c>
    </row>
    <row r="1731" spans="1:11" s="43" customFormat="1" ht="19.7" customHeight="1" x14ac:dyDescent="0.25">
      <c r="A1731" s="43" t="s">
        <v>148</v>
      </c>
      <c r="B1731" s="1" t="s">
        <v>292</v>
      </c>
      <c r="C1731" s="1" t="s">
        <v>250</v>
      </c>
      <c r="D1731" s="1" t="s">
        <v>249</v>
      </c>
      <c r="E1731" s="45" t="str">
        <f>VLOOKUP(C1731,PROCV!E$50:G$126,3,0)</f>
        <v>Audiovisual</v>
      </c>
      <c r="F1731" s="1" t="s">
        <v>416</v>
      </c>
      <c r="G1731" s="1" t="s">
        <v>236</v>
      </c>
      <c r="H1731" s="1">
        <v>2010</v>
      </c>
      <c r="I1731" s="60">
        <f>VLOOKUP(H1731,PROCV!E$33:F$44,2,0)</f>
        <v>1.5383695934465831</v>
      </c>
      <c r="J1731" s="71">
        <v>375434</v>
      </c>
      <c r="K1731" s="44">
        <f t="shared" ref="K1731:K1794" si="27">J1731*I1731</f>
        <v>577556.2499460245</v>
      </c>
    </row>
    <row r="1732" spans="1:11" s="43" customFormat="1" ht="19.7" customHeight="1" x14ac:dyDescent="0.25">
      <c r="A1732" s="43" t="s">
        <v>148</v>
      </c>
      <c r="B1732" s="1" t="s">
        <v>292</v>
      </c>
      <c r="C1732" s="1" t="s">
        <v>250</v>
      </c>
      <c r="D1732" s="1" t="s">
        <v>249</v>
      </c>
      <c r="E1732" s="45" t="str">
        <f>VLOOKUP(C1732,PROCV!E$50:G$126,3,0)</f>
        <v>Audiovisual</v>
      </c>
      <c r="F1732" s="1" t="s">
        <v>416</v>
      </c>
      <c r="G1732" s="1" t="s">
        <v>236</v>
      </c>
      <c r="H1732" s="1">
        <v>2010</v>
      </c>
      <c r="I1732" s="60">
        <f>VLOOKUP(H1732,PROCV!E$33:F$44,2,0)</f>
        <v>1.5383695934465831</v>
      </c>
      <c r="J1732" s="71">
        <v>12400</v>
      </c>
      <c r="K1732" s="44">
        <f t="shared" si="27"/>
        <v>19075.782958737629</v>
      </c>
    </row>
    <row r="1733" spans="1:11" s="43" customFormat="1" ht="19.7" customHeight="1" x14ac:dyDescent="0.25">
      <c r="A1733" s="43" t="s">
        <v>148</v>
      </c>
      <c r="B1733" s="1" t="s">
        <v>292</v>
      </c>
      <c r="C1733" s="1" t="s">
        <v>246</v>
      </c>
      <c r="D1733" s="1" t="s">
        <v>245</v>
      </c>
      <c r="E1733" s="45" t="str">
        <f>VLOOKUP(C1733,PROCV!E$50:G$126,3,0)</f>
        <v>Artes Cênicas e Espetáculos</v>
      </c>
      <c r="F1733" s="1" t="s">
        <v>416</v>
      </c>
      <c r="G1733" s="1" t="s">
        <v>236</v>
      </c>
      <c r="H1733" s="1">
        <v>2010</v>
      </c>
      <c r="I1733" s="60">
        <f>VLOOKUP(H1733,PROCV!E$33:F$44,2,0)</f>
        <v>1.5383695934465831</v>
      </c>
      <c r="J1733" s="71">
        <v>3729</v>
      </c>
      <c r="K1733" s="44">
        <f t="shared" si="27"/>
        <v>5736.5802139623083</v>
      </c>
    </row>
    <row r="1734" spans="1:11" s="43" customFormat="1" ht="19.7" customHeight="1" x14ac:dyDescent="0.25">
      <c r="A1734" s="43" t="s">
        <v>148</v>
      </c>
      <c r="B1734" s="1" t="s">
        <v>292</v>
      </c>
      <c r="C1734" s="1" t="s">
        <v>246</v>
      </c>
      <c r="D1734" s="1" t="s">
        <v>245</v>
      </c>
      <c r="E1734" s="45" t="str">
        <f>VLOOKUP(C1734,PROCV!E$50:G$126,3,0)</f>
        <v>Artes Cênicas e Espetáculos</v>
      </c>
      <c r="F1734" s="1" t="s">
        <v>416</v>
      </c>
      <c r="G1734" s="1" t="s">
        <v>236</v>
      </c>
      <c r="H1734" s="1">
        <v>2010</v>
      </c>
      <c r="I1734" s="60">
        <f>VLOOKUP(H1734,PROCV!E$33:F$44,2,0)</f>
        <v>1.5383695934465831</v>
      </c>
      <c r="J1734" s="71">
        <v>44895</v>
      </c>
      <c r="K1734" s="44">
        <f t="shared" si="27"/>
        <v>69065.102897784353</v>
      </c>
    </row>
    <row r="1735" spans="1:11" s="43" customFormat="1" ht="19.7" customHeight="1" x14ac:dyDescent="0.25">
      <c r="A1735" s="43" t="s">
        <v>148</v>
      </c>
      <c r="B1735" s="1" t="s">
        <v>292</v>
      </c>
      <c r="C1735" s="1" t="s">
        <v>246</v>
      </c>
      <c r="D1735" s="1" t="s">
        <v>245</v>
      </c>
      <c r="E1735" s="45" t="str">
        <f>VLOOKUP(C1735,PROCV!E$50:G$126,3,0)</f>
        <v>Artes Cênicas e Espetáculos</v>
      </c>
      <c r="F1735" s="1" t="s">
        <v>416</v>
      </c>
      <c r="G1735" s="1" t="s">
        <v>236</v>
      </c>
      <c r="H1735" s="1">
        <v>2010</v>
      </c>
      <c r="I1735" s="60">
        <f>VLOOKUP(H1735,PROCV!E$33:F$44,2,0)</f>
        <v>1.5383695934465831</v>
      </c>
      <c r="J1735" s="71">
        <v>5246</v>
      </c>
      <c r="K1735" s="44">
        <f t="shared" si="27"/>
        <v>8070.2868872207746</v>
      </c>
    </row>
    <row r="1736" spans="1:11" s="43" customFormat="1" ht="19.7" customHeight="1" x14ac:dyDescent="0.25">
      <c r="A1736" s="43" t="s">
        <v>148</v>
      </c>
      <c r="B1736" s="1" t="s">
        <v>292</v>
      </c>
      <c r="C1736" s="1" t="s">
        <v>244</v>
      </c>
      <c r="D1736" s="1" t="s">
        <v>243</v>
      </c>
      <c r="E1736" s="45" t="str">
        <f>VLOOKUP(C1736,PROCV!E$50:G$126,3,0)</f>
        <v>Artes Cênicas e Espetáculos</v>
      </c>
      <c r="F1736" s="1" t="s">
        <v>416</v>
      </c>
      <c r="G1736" s="1" t="s">
        <v>236</v>
      </c>
      <c r="H1736" s="1">
        <v>2010</v>
      </c>
      <c r="I1736" s="60">
        <f>VLOOKUP(H1736,PROCV!E$33:F$44,2,0)</f>
        <v>1.5383695934465831</v>
      </c>
      <c r="J1736" s="71">
        <v>60219</v>
      </c>
      <c r="K1736" s="44">
        <f t="shared" si="27"/>
        <v>92639.078547759782</v>
      </c>
    </row>
    <row r="1737" spans="1:11" s="43" customFormat="1" ht="19.7" customHeight="1" x14ac:dyDescent="0.25">
      <c r="A1737" s="43" t="s">
        <v>148</v>
      </c>
      <c r="B1737" s="1" t="s">
        <v>292</v>
      </c>
      <c r="C1737" s="1" t="s">
        <v>332</v>
      </c>
      <c r="D1737" s="1" t="s">
        <v>331</v>
      </c>
      <c r="E1737" s="45" t="str">
        <f>VLOOKUP(C1737,PROCV!E$50:G$126,3,0)</f>
        <v>Artes Cênicas e Espetáculos</v>
      </c>
      <c r="F1737" s="1" t="s">
        <v>416</v>
      </c>
      <c r="G1737" s="1" t="s">
        <v>236</v>
      </c>
      <c r="H1737" s="1">
        <v>2010</v>
      </c>
      <c r="I1737" s="60">
        <f>VLOOKUP(H1737,PROCV!E$33:F$44,2,0)</f>
        <v>1.5383695934465831</v>
      </c>
      <c r="J1737" s="71">
        <v>57587</v>
      </c>
      <c r="K1737" s="44">
        <f t="shared" si="27"/>
        <v>88590.089777808374</v>
      </c>
    </row>
    <row r="1738" spans="1:11" s="43" customFormat="1" ht="19.7" customHeight="1" x14ac:dyDescent="0.25">
      <c r="A1738" s="43" t="s">
        <v>148</v>
      </c>
      <c r="B1738" s="1" t="s">
        <v>292</v>
      </c>
      <c r="C1738" s="1" t="s">
        <v>238</v>
      </c>
      <c r="D1738" s="1" t="s">
        <v>237</v>
      </c>
      <c r="E1738" s="45" t="str">
        <f>VLOOKUP(C1738,PROCV!E$50:G$126,3,0)</f>
        <v>Artes Cênicas e Espetáculos</v>
      </c>
      <c r="F1738" s="1" t="s">
        <v>416</v>
      </c>
      <c r="G1738" s="1" t="s">
        <v>236</v>
      </c>
      <c r="H1738" s="1">
        <v>2010</v>
      </c>
      <c r="I1738" s="60">
        <f>VLOOKUP(H1738,PROCV!E$33:F$44,2,0)</f>
        <v>1.5383695934465831</v>
      </c>
      <c r="J1738" s="71">
        <v>107820</v>
      </c>
      <c r="K1738" s="44">
        <f t="shared" si="27"/>
        <v>165867.00956541058</v>
      </c>
    </row>
    <row r="1739" spans="1:11" s="43" customFormat="1" ht="19.7" customHeight="1" x14ac:dyDescent="0.25">
      <c r="A1739" s="43" t="s">
        <v>148</v>
      </c>
      <c r="B1739" s="1" t="s">
        <v>292</v>
      </c>
      <c r="C1739" s="1" t="s">
        <v>238</v>
      </c>
      <c r="D1739" s="1" t="s">
        <v>237</v>
      </c>
      <c r="E1739" s="45" t="str">
        <f>VLOOKUP(C1739,PROCV!E$50:G$126,3,0)</f>
        <v>Artes Cênicas e Espetáculos</v>
      </c>
      <c r="F1739" s="1" t="s">
        <v>416</v>
      </c>
      <c r="G1739" s="1" t="s">
        <v>236</v>
      </c>
      <c r="H1739" s="1">
        <v>2010</v>
      </c>
      <c r="I1739" s="60">
        <f>VLOOKUP(H1739,PROCV!E$33:F$44,2,0)</f>
        <v>1.5383695934465831</v>
      </c>
      <c r="J1739" s="1">
        <v>607</v>
      </c>
      <c r="K1739" s="44">
        <f t="shared" si="27"/>
        <v>933.79034322207588</v>
      </c>
    </row>
    <row r="1740" spans="1:11" s="43" customFormat="1" ht="19.7" customHeight="1" x14ac:dyDescent="0.25">
      <c r="A1740" s="43" t="s">
        <v>148</v>
      </c>
      <c r="B1740" s="1" t="s">
        <v>292</v>
      </c>
      <c r="C1740" s="1" t="s">
        <v>238</v>
      </c>
      <c r="D1740" s="1" t="s">
        <v>237</v>
      </c>
      <c r="E1740" s="45" t="str">
        <f>VLOOKUP(C1740,PROCV!E$50:G$126,3,0)</f>
        <v>Artes Cênicas e Espetáculos</v>
      </c>
      <c r="F1740" s="1" t="s">
        <v>416</v>
      </c>
      <c r="G1740" s="1" t="s">
        <v>236</v>
      </c>
      <c r="H1740" s="1">
        <v>2010</v>
      </c>
      <c r="I1740" s="60">
        <f>VLOOKUP(H1740,PROCV!E$33:F$44,2,0)</f>
        <v>1.5383695934465831</v>
      </c>
      <c r="J1740" s="71">
        <v>10072</v>
      </c>
      <c r="K1740" s="44">
        <f t="shared" si="27"/>
        <v>15494.458545193986</v>
      </c>
    </row>
    <row r="1741" spans="1:11" s="43" customFormat="1" ht="19.7" customHeight="1" x14ac:dyDescent="0.25">
      <c r="A1741" s="43" t="s">
        <v>148</v>
      </c>
      <c r="B1741" s="1" t="s">
        <v>292</v>
      </c>
      <c r="C1741" s="1" t="s">
        <v>241</v>
      </c>
      <c r="D1741" s="1" t="s">
        <v>240</v>
      </c>
      <c r="E1741" s="45" t="str">
        <f>VLOOKUP(C1741,PROCV!E$50:G$126,3,0)</f>
        <v>Artes Cênicas e Espetáculos</v>
      </c>
      <c r="F1741" s="1" t="s">
        <v>416</v>
      </c>
      <c r="G1741" s="1" t="s">
        <v>236</v>
      </c>
      <c r="H1741" s="1">
        <v>2010</v>
      </c>
      <c r="I1741" s="60">
        <f>VLOOKUP(H1741,PROCV!E$33:F$44,2,0)</f>
        <v>1.5383695934465831</v>
      </c>
      <c r="J1741" s="71">
        <v>7297</v>
      </c>
      <c r="K1741" s="44">
        <f t="shared" si="27"/>
        <v>11225.482923379717</v>
      </c>
    </row>
    <row r="1742" spans="1:11" s="43" customFormat="1" ht="19.7" customHeight="1" x14ac:dyDescent="0.25">
      <c r="A1742" s="43" t="s">
        <v>148</v>
      </c>
      <c r="B1742" s="1" t="s">
        <v>292</v>
      </c>
      <c r="C1742" s="1" t="s">
        <v>241</v>
      </c>
      <c r="D1742" s="1" t="s">
        <v>240</v>
      </c>
      <c r="E1742" s="45" t="str">
        <f>VLOOKUP(C1742,PROCV!E$50:G$126,3,0)</f>
        <v>Artes Cênicas e Espetáculos</v>
      </c>
      <c r="F1742" s="1" t="s">
        <v>416</v>
      </c>
      <c r="G1742" s="1" t="s">
        <v>236</v>
      </c>
      <c r="H1742" s="1">
        <v>2010</v>
      </c>
      <c r="I1742" s="60">
        <f>VLOOKUP(H1742,PROCV!E$33:F$44,2,0)</f>
        <v>1.5383695934465831</v>
      </c>
      <c r="J1742" s="71">
        <v>39946</v>
      </c>
      <c r="K1742" s="44">
        <f t="shared" si="27"/>
        <v>61451.711779817211</v>
      </c>
    </row>
    <row r="1743" spans="1:11" s="43" customFormat="1" ht="19.7" customHeight="1" x14ac:dyDescent="0.25">
      <c r="A1743" s="43" t="s">
        <v>148</v>
      </c>
      <c r="B1743" s="1" t="s">
        <v>292</v>
      </c>
      <c r="C1743" s="1" t="s">
        <v>241</v>
      </c>
      <c r="D1743" s="1" t="s">
        <v>240</v>
      </c>
      <c r="E1743" s="45" t="str">
        <f>VLOOKUP(C1743,PROCV!E$50:G$126,3,0)</f>
        <v>Artes Cênicas e Espetáculos</v>
      </c>
      <c r="F1743" s="1" t="s">
        <v>416</v>
      </c>
      <c r="G1743" s="1" t="s">
        <v>236</v>
      </c>
      <c r="H1743" s="1">
        <v>2010</v>
      </c>
      <c r="I1743" s="60">
        <f>VLOOKUP(H1743,PROCV!E$33:F$44,2,0)</f>
        <v>1.5383695934465831</v>
      </c>
      <c r="J1743" s="71">
        <v>49681</v>
      </c>
      <c r="K1743" s="44">
        <f t="shared" si="27"/>
        <v>76427.73977201969</v>
      </c>
    </row>
    <row r="1744" spans="1:11" s="43" customFormat="1" ht="19.7" customHeight="1" x14ac:dyDescent="0.25">
      <c r="A1744" s="43" t="s">
        <v>148</v>
      </c>
      <c r="B1744" s="1" t="s">
        <v>292</v>
      </c>
      <c r="C1744" s="1" t="s">
        <v>330</v>
      </c>
      <c r="D1744" s="1" t="s">
        <v>329</v>
      </c>
      <c r="E1744" s="45" t="str">
        <f>VLOOKUP(C1744,PROCV!E$50:G$126,3,0)</f>
        <v>Educação e Criação em Artes</v>
      </c>
      <c r="F1744" s="1" t="s">
        <v>416</v>
      </c>
      <c r="G1744" s="1" t="s">
        <v>236</v>
      </c>
      <c r="H1744" s="1">
        <v>2010</v>
      </c>
      <c r="I1744" s="60">
        <f>VLOOKUP(H1744,PROCV!E$33:F$44,2,0)</f>
        <v>1.5383695934465831</v>
      </c>
      <c r="J1744" s="71">
        <v>10000</v>
      </c>
      <c r="K1744" s="44">
        <f t="shared" si="27"/>
        <v>15383.695934465832</v>
      </c>
    </row>
    <row r="1745" spans="1:11" s="43" customFormat="1" ht="19.7" customHeight="1" x14ac:dyDescent="0.25">
      <c r="A1745" s="43" t="s">
        <v>148</v>
      </c>
      <c r="B1745" s="1" t="s">
        <v>292</v>
      </c>
      <c r="C1745" s="1" t="s">
        <v>344</v>
      </c>
      <c r="D1745" s="1" t="s">
        <v>343</v>
      </c>
      <c r="E1745" s="45" t="str">
        <f>VLOOKUP(C1745,PROCV!E$50:G$126,3,0)</f>
        <v>Artes Cênicas e Espetáculos</v>
      </c>
      <c r="F1745" s="1" t="s">
        <v>416</v>
      </c>
      <c r="G1745" s="1" t="s">
        <v>236</v>
      </c>
      <c r="H1745" s="1">
        <v>2010</v>
      </c>
      <c r="I1745" s="60">
        <f>VLOOKUP(H1745,PROCV!E$33:F$44,2,0)</f>
        <v>1.5383695934465831</v>
      </c>
      <c r="J1745" s="71">
        <v>10000</v>
      </c>
      <c r="K1745" s="44">
        <f t="shared" si="27"/>
        <v>15383.695934465832</v>
      </c>
    </row>
    <row r="1746" spans="1:11" s="43" customFormat="1" ht="19.7" customHeight="1" x14ac:dyDescent="0.25">
      <c r="A1746" s="43" t="s">
        <v>148</v>
      </c>
      <c r="B1746" s="1" t="s">
        <v>292</v>
      </c>
      <c r="C1746" s="1" t="s">
        <v>313</v>
      </c>
      <c r="D1746" s="1" t="s">
        <v>312</v>
      </c>
      <c r="E1746" s="45" t="str">
        <f>VLOOKUP(C1746,PROCV!E$50:G$126,3,0)</f>
        <v>Patrimônio</v>
      </c>
      <c r="F1746" s="1" t="s">
        <v>415</v>
      </c>
      <c r="G1746" s="1" t="s">
        <v>265</v>
      </c>
      <c r="H1746" s="1">
        <v>2010</v>
      </c>
      <c r="I1746" s="60">
        <f>VLOOKUP(H1746,PROCV!E$33:F$44,2,0)</f>
        <v>1.5383695934465831</v>
      </c>
      <c r="J1746" s="71">
        <v>179000</v>
      </c>
      <c r="K1746" s="44">
        <f t="shared" si="27"/>
        <v>275368.15722693835</v>
      </c>
    </row>
    <row r="1747" spans="1:11" s="43" customFormat="1" ht="19.7" customHeight="1" x14ac:dyDescent="0.25">
      <c r="A1747" s="43" t="s">
        <v>148</v>
      </c>
      <c r="B1747" s="1" t="s">
        <v>292</v>
      </c>
      <c r="C1747" s="1" t="s">
        <v>313</v>
      </c>
      <c r="D1747" s="1" t="s">
        <v>312</v>
      </c>
      <c r="E1747" s="45" t="str">
        <f>VLOOKUP(C1747,PROCV!E$50:G$126,3,0)</f>
        <v>Patrimônio</v>
      </c>
      <c r="F1747" s="1" t="s">
        <v>415</v>
      </c>
      <c r="G1747" s="1" t="s">
        <v>265</v>
      </c>
      <c r="H1747" s="1">
        <v>2010</v>
      </c>
      <c r="I1747" s="60">
        <f>VLOOKUP(H1747,PROCV!E$33:F$44,2,0)</f>
        <v>1.5383695934465831</v>
      </c>
      <c r="J1747" s="71">
        <v>175802</v>
      </c>
      <c r="K1747" s="44">
        <f t="shared" si="27"/>
        <v>270448.45126709621</v>
      </c>
    </row>
    <row r="1748" spans="1:11" s="43" customFormat="1" ht="19.7" customHeight="1" x14ac:dyDescent="0.25">
      <c r="A1748" s="43" t="s">
        <v>148</v>
      </c>
      <c r="B1748" s="1" t="s">
        <v>292</v>
      </c>
      <c r="C1748" s="1" t="s">
        <v>348</v>
      </c>
      <c r="D1748" s="1" t="s">
        <v>347</v>
      </c>
      <c r="E1748" s="45" t="str">
        <f>VLOOKUP(C1748,PROCV!E$50:G$126,3,0)</f>
        <v>Patrimônio</v>
      </c>
      <c r="F1748" s="1" t="s">
        <v>415</v>
      </c>
      <c r="G1748" s="1" t="s">
        <v>265</v>
      </c>
      <c r="H1748" s="1">
        <v>2010</v>
      </c>
      <c r="I1748" s="60">
        <f>VLOOKUP(H1748,PROCV!E$33:F$44,2,0)</f>
        <v>1.5383695934465831</v>
      </c>
      <c r="J1748" s="71">
        <v>460224</v>
      </c>
      <c r="K1748" s="44">
        <f t="shared" si="27"/>
        <v>707994.60777436022</v>
      </c>
    </row>
    <row r="1749" spans="1:11" s="43" customFormat="1" ht="19.7" customHeight="1" x14ac:dyDescent="0.25">
      <c r="A1749" s="43" t="s">
        <v>148</v>
      </c>
      <c r="B1749" s="1" t="s">
        <v>292</v>
      </c>
      <c r="C1749" s="1" t="s">
        <v>318</v>
      </c>
      <c r="D1749" s="1" t="s">
        <v>317</v>
      </c>
      <c r="E1749" s="45" t="str">
        <f>VLOOKUP(C1749,PROCV!E$50:G$126,3,0)</f>
        <v>Patrimônio</v>
      </c>
      <c r="F1749" s="1" t="s">
        <v>415</v>
      </c>
      <c r="G1749" s="1" t="s">
        <v>265</v>
      </c>
      <c r="H1749" s="1">
        <v>2010</v>
      </c>
      <c r="I1749" s="60">
        <f>VLOOKUP(H1749,PROCV!E$33:F$44,2,0)</f>
        <v>1.5383695934465831</v>
      </c>
      <c r="J1749" s="71">
        <v>3629500</v>
      </c>
      <c r="K1749" s="44">
        <f t="shared" si="27"/>
        <v>5583512.4394143736</v>
      </c>
    </row>
    <row r="1750" spans="1:11" s="43" customFormat="1" ht="19.7" customHeight="1" x14ac:dyDescent="0.25">
      <c r="A1750" s="43" t="s">
        <v>148</v>
      </c>
      <c r="B1750" s="1" t="s">
        <v>292</v>
      </c>
      <c r="C1750" s="1" t="s">
        <v>311</v>
      </c>
      <c r="D1750" s="1" t="s">
        <v>310</v>
      </c>
      <c r="E1750" s="45" t="str">
        <f>VLOOKUP(C1750,PROCV!E$50:G$126,3,0)</f>
        <v>Artes Cênicas e Espetáculos</v>
      </c>
      <c r="F1750" s="1" t="s">
        <v>416</v>
      </c>
      <c r="G1750" s="1" t="s">
        <v>236</v>
      </c>
      <c r="H1750" s="1">
        <v>2010</v>
      </c>
      <c r="I1750" s="60">
        <f>VLOOKUP(H1750,PROCV!E$33:F$44,2,0)</f>
        <v>1.5383695934465831</v>
      </c>
      <c r="J1750" s="71">
        <v>16182</v>
      </c>
      <c r="K1750" s="44">
        <f t="shared" si="27"/>
        <v>24893.896761152606</v>
      </c>
    </row>
    <row r="1751" spans="1:11" s="43" customFormat="1" ht="19.7" customHeight="1" x14ac:dyDescent="0.25">
      <c r="A1751" s="43" t="s">
        <v>151</v>
      </c>
      <c r="B1751" s="1" t="s">
        <v>292</v>
      </c>
      <c r="C1751" s="1" t="s">
        <v>291</v>
      </c>
      <c r="D1751" s="1" t="s">
        <v>290</v>
      </c>
      <c r="E1751" s="45" t="str">
        <f>VLOOKUP(C1751,PROCV!E$50:G$126,3,0)</f>
        <v>NA</v>
      </c>
      <c r="F1751" s="1" t="s">
        <v>416</v>
      </c>
      <c r="G1751" s="1" t="s">
        <v>236</v>
      </c>
      <c r="H1751" s="1">
        <v>2010</v>
      </c>
      <c r="I1751" s="60">
        <f>VLOOKUP(H1751,PROCV!E$33:F$44,2,0)</f>
        <v>1.5383695934465831</v>
      </c>
      <c r="J1751" s="71">
        <v>178600</v>
      </c>
      <c r="K1751" s="44">
        <f t="shared" si="27"/>
        <v>274752.80938955973</v>
      </c>
    </row>
    <row r="1752" spans="1:11" s="43" customFormat="1" ht="19.7" customHeight="1" x14ac:dyDescent="0.25">
      <c r="A1752" s="43" t="s">
        <v>151</v>
      </c>
      <c r="B1752" s="1" t="s">
        <v>292</v>
      </c>
      <c r="C1752" s="1" t="s">
        <v>291</v>
      </c>
      <c r="D1752" s="1" t="s">
        <v>290</v>
      </c>
      <c r="E1752" s="45" t="str">
        <f>VLOOKUP(C1752,PROCV!E$50:G$126,3,0)</f>
        <v>NA</v>
      </c>
      <c r="F1752" s="1" t="s">
        <v>416</v>
      </c>
      <c r="G1752" s="1" t="s">
        <v>236</v>
      </c>
      <c r="H1752" s="1">
        <v>2010</v>
      </c>
      <c r="I1752" s="60">
        <f>VLOOKUP(H1752,PROCV!E$33:F$44,2,0)</f>
        <v>1.5383695934465831</v>
      </c>
      <c r="J1752" s="71">
        <v>3814</v>
      </c>
      <c r="K1752" s="44">
        <f t="shared" si="27"/>
        <v>5867.3416294052677</v>
      </c>
    </row>
    <row r="1753" spans="1:11" s="43" customFormat="1" ht="19.7" customHeight="1" x14ac:dyDescent="0.25">
      <c r="A1753" s="43" t="s">
        <v>151</v>
      </c>
      <c r="B1753" s="1" t="s">
        <v>292</v>
      </c>
      <c r="C1753" s="1" t="s">
        <v>291</v>
      </c>
      <c r="D1753" s="1" t="s">
        <v>290</v>
      </c>
      <c r="E1753" s="45" t="str">
        <f>VLOOKUP(C1753,PROCV!E$50:G$126,3,0)</f>
        <v>NA</v>
      </c>
      <c r="F1753" s="1" t="s">
        <v>416</v>
      </c>
      <c r="G1753" s="1" t="s">
        <v>236</v>
      </c>
      <c r="H1753" s="1">
        <v>2010</v>
      </c>
      <c r="I1753" s="60">
        <f>VLOOKUP(H1753,PROCV!E$33:F$44,2,0)</f>
        <v>1.5383695934465831</v>
      </c>
      <c r="J1753" s="71">
        <v>15586</v>
      </c>
      <c r="K1753" s="44">
        <f t="shared" si="27"/>
        <v>23977.028483458445</v>
      </c>
    </row>
    <row r="1754" spans="1:11" s="43" customFormat="1" ht="19.7" customHeight="1" x14ac:dyDescent="0.25">
      <c r="A1754" s="43" t="s">
        <v>151</v>
      </c>
      <c r="B1754" s="1" t="s">
        <v>292</v>
      </c>
      <c r="C1754" s="1" t="s">
        <v>291</v>
      </c>
      <c r="D1754" s="1" t="s">
        <v>290</v>
      </c>
      <c r="E1754" s="45" t="str">
        <f>VLOOKUP(C1754,PROCV!E$50:G$126,3,0)</f>
        <v>NA</v>
      </c>
      <c r="F1754" s="1" t="s">
        <v>416</v>
      </c>
      <c r="G1754" s="1" t="s">
        <v>236</v>
      </c>
      <c r="H1754" s="1">
        <v>2010</v>
      </c>
      <c r="I1754" s="60">
        <f>VLOOKUP(H1754,PROCV!E$33:F$44,2,0)</f>
        <v>1.5383695934465831</v>
      </c>
      <c r="J1754" s="71">
        <v>13448</v>
      </c>
      <c r="K1754" s="44">
        <f t="shared" si="27"/>
        <v>20687.994292669649</v>
      </c>
    </row>
    <row r="1755" spans="1:11" s="43" customFormat="1" ht="19.7" customHeight="1" x14ac:dyDescent="0.25">
      <c r="A1755" s="43" t="s">
        <v>151</v>
      </c>
      <c r="B1755" s="1" t="s">
        <v>292</v>
      </c>
      <c r="C1755" s="1" t="s">
        <v>289</v>
      </c>
      <c r="D1755" s="1" t="s">
        <v>288</v>
      </c>
      <c r="E1755" s="45" t="str">
        <f>VLOOKUP(C1755,PROCV!E$50:G$126,3,0)</f>
        <v>Editorial</v>
      </c>
      <c r="F1755" s="1" t="s">
        <v>416</v>
      </c>
      <c r="G1755" s="1" t="s">
        <v>236</v>
      </c>
      <c r="H1755" s="1">
        <v>2010</v>
      </c>
      <c r="I1755" s="60">
        <f>VLOOKUP(H1755,PROCV!E$33:F$44,2,0)</f>
        <v>1.5383695934465831</v>
      </c>
      <c r="J1755" s="71">
        <v>3694</v>
      </c>
      <c r="K1755" s="44">
        <f t="shared" si="27"/>
        <v>5682.7372781916783</v>
      </c>
    </row>
    <row r="1756" spans="1:11" s="43" customFormat="1" ht="19.7" customHeight="1" x14ac:dyDescent="0.25">
      <c r="A1756" s="43" t="s">
        <v>151</v>
      </c>
      <c r="B1756" s="1" t="s">
        <v>292</v>
      </c>
      <c r="C1756" s="1" t="s">
        <v>289</v>
      </c>
      <c r="D1756" s="1" t="s">
        <v>288</v>
      </c>
      <c r="E1756" s="45" t="str">
        <f>VLOOKUP(C1756,PROCV!E$50:G$126,3,0)</f>
        <v>Editorial</v>
      </c>
      <c r="F1756" s="1" t="s">
        <v>416</v>
      </c>
      <c r="G1756" s="1" t="s">
        <v>236</v>
      </c>
      <c r="H1756" s="1">
        <v>2010</v>
      </c>
      <c r="I1756" s="60">
        <f>VLOOKUP(H1756,PROCV!E$33:F$44,2,0)</f>
        <v>1.5383695934465831</v>
      </c>
      <c r="J1756" s="71">
        <v>5713</v>
      </c>
      <c r="K1756" s="44">
        <f t="shared" si="27"/>
        <v>8788.7054873603283</v>
      </c>
    </row>
    <row r="1757" spans="1:11" s="43" customFormat="1" ht="19.7" customHeight="1" x14ac:dyDescent="0.25">
      <c r="A1757" s="43" t="s">
        <v>151</v>
      </c>
      <c r="B1757" s="1" t="s">
        <v>292</v>
      </c>
      <c r="C1757" s="1" t="s">
        <v>289</v>
      </c>
      <c r="D1757" s="1" t="s">
        <v>288</v>
      </c>
      <c r="E1757" s="45" t="str">
        <f>VLOOKUP(C1757,PROCV!E$50:G$126,3,0)</f>
        <v>Editorial</v>
      </c>
      <c r="F1757" s="1" t="s">
        <v>416</v>
      </c>
      <c r="G1757" s="1" t="s">
        <v>236</v>
      </c>
      <c r="H1757" s="1">
        <v>2010</v>
      </c>
      <c r="I1757" s="60">
        <f>VLOOKUP(H1757,PROCV!E$33:F$44,2,0)</f>
        <v>1.5383695934465831</v>
      </c>
      <c r="J1757" s="71">
        <v>140886</v>
      </c>
      <c r="K1757" s="44">
        <f t="shared" si="27"/>
        <v>216734.73854231532</v>
      </c>
    </row>
    <row r="1758" spans="1:11" s="43" customFormat="1" ht="19.7" customHeight="1" x14ac:dyDescent="0.25">
      <c r="A1758" s="43" t="s">
        <v>151</v>
      </c>
      <c r="B1758" s="1" t="s">
        <v>292</v>
      </c>
      <c r="C1758" s="1" t="s">
        <v>287</v>
      </c>
      <c r="D1758" s="1" t="s">
        <v>286</v>
      </c>
      <c r="E1758" s="45" t="str">
        <f>VLOOKUP(C1758,PROCV!E$50:G$126,3,0)</f>
        <v>Música</v>
      </c>
      <c r="F1758" s="1" t="s">
        <v>416</v>
      </c>
      <c r="G1758" s="1" t="s">
        <v>236</v>
      </c>
      <c r="H1758" s="1">
        <v>2010</v>
      </c>
      <c r="I1758" s="60">
        <f>VLOOKUP(H1758,PROCV!E$33:F$44,2,0)</f>
        <v>1.5383695934465831</v>
      </c>
      <c r="J1758" s="71">
        <v>12100</v>
      </c>
      <c r="K1758" s="44">
        <f t="shared" si="27"/>
        <v>18614.272080703657</v>
      </c>
    </row>
    <row r="1759" spans="1:11" s="43" customFormat="1" ht="19.7" customHeight="1" x14ac:dyDescent="0.25">
      <c r="A1759" s="43" t="s">
        <v>151</v>
      </c>
      <c r="B1759" s="1" t="s">
        <v>292</v>
      </c>
      <c r="C1759" s="1" t="s">
        <v>287</v>
      </c>
      <c r="D1759" s="1" t="s">
        <v>286</v>
      </c>
      <c r="E1759" s="45" t="str">
        <f>VLOOKUP(C1759,PROCV!E$50:G$126,3,0)</f>
        <v>Música</v>
      </c>
      <c r="F1759" s="1" t="s">
        <v>416</v>
      </c>
      <c r="G1759" s="1" t="s">
        <v>236</v>
      </c>
      <c r="H1759" s="1">
        <v>2010</v>
      </c>
      <c r="I1759" s="60">
        <f>VLOOKUP(H1759,PROCV!E$33:F$44,2,0)</f>
        <v>1.5383695934465831</v>
      </c>
      <c r="J1759" s="71">
        <v>84404</v>
      </c>
      <c r="K1759" s="44">
        <f t="shared" si="27"/>
        <v>129844.54716526539</v>
      </c>
    </row>
    <row r="1760" spans="1:11" s="43" customFormat="1" ht="19.7" customHeight="1" x14ac:dyDescent="0.25">
      <c r="A1760" s="43" t="s">
        <v>151</v>
      </c>
      <c r="B1760" s="1" t="s">
        <v>292</v>
      </c>
      <c r="C1760" s="1" t="s">
        <v>285</v>
      </c>
      <c r="D1760" s="1" t="s">
        <v>284</v>
      </c>
      <c r="E1760" s="45" t="str">
        <f>VLOOKUP(C1760,PROCV!E$50:G$126,3,0)</f>
        <v>Editorial</v>
      </c>
      <c r="F1760" s="1" t="s">
        <v>416</v>
      </c>
      <c r="G1760" s="1" t="s">
        <v>236</v>
      </c>
      <c r="H1760" s="1">
        <v>2010</v>
      </c>
      <c r="I1760" s="60">
        <f>VLOOKUP(H1760,PROCV!E$33:F$44,2,0)</f>
        <v>1.5383695934465831</v>
      </c>
      <c r="J1760" s="71">
        <v>65556</v>
      </c>
      <c r="K1760" s="44">
        <f t="shared" si="27"/>
        <v>100849.35706798419</v>
      </c>
    </row>
    <row r="1761" spans="1:11" s="43" customFormat="1" ht="19.7" customHeight="1" x14ac:dyDescent="0.25">
      <c r="A1761" s="43" t="s">
        <v>151</v>
      </c>
      <c r="B1761" s="1" t="s">
        <v>292</v>
      </c>
      <c r="C1761" s="1" t="s">
        <v>285</v>
      </c>
      <c r="D1761" s="1" t="s">
        <v>284</v>
      </c>
      <c r="E1761" s="45" t="str">
        <f>VLOOKUP(C1761,PROCV!E$50:G$126,3,0)</f>
        <v>Editorial</v>
      </c>
      <c r="F1761" s="1" t="s">
        <v>416</v>
      </c>
      <c r="G1761" s="1" t="s">
        <v>236</v>
      </c>
      <c r="H1761" s="1">
        <v>2010</v>
      </c>
      <c r="I1761" s="60">
        <f>VLOOKUP(H1761,PROCV!E$33:F$44,2,0)</f>
        <v>1.5383695934465831</v>
      </c>
      <c r="J1761" s="71">
        <v>7194</v>
      </c>
      <c r="K1761" s="44">
        <f t="shared" si="27"/>
        <v>11067.030855254719</v>
      </c>
    </row>
    <row r="1762" spans="1:11" s="43" customFormat="1" ht="19.7" customHeight="1" x14ac:dyDescent="0.25">
      <c r="A1762" s="43" t="s">
        <v>151</v>
      </c>
      <c r="B1762" s="1" t="s">
        <v>292</v>
      </c>
      <c r="C1762" s="1" t="s">
        <v>285</v>
      </c>
      <c r="D1762" s="1" t="s">
        <v>284</v>
      </c>
      <c r="E1762" s="45" t="str">
        <f>VLOOKUP(C1762,PROCV!E$50:G$126,3,0)</f>
        <v>Editorial</v>
      </c>
      <c r="F1762" s="1" t="s">
        <v>416</v>
      </c>
      <c r="G1762" s="1" t="s">
        <v>236</v>
      </c>
      <c r="H1762" s="1">
        <v>2010</v>
      </c>
      <c r="I1762" s="60">
        <f>VLOOKUP(H1762,PROCV!E$33:F$44,2,0)</f>
        <v>1.5383695934465831</v>
      </c>
      <c r="J1762" s="71">
        <v>11267</v>
      </c>
      <c r="K1762" s="44">
        <f t="shared" si="27"/>
        <v>17332.810209362651</v>
      </c>
    </row>
    <row r="1763" spans="1:11" s="43" customFormat="1" ht="19.7" customHeight="1" x14ac:dyDescent="0.25">
      <c r="A1763" s="43" t="s">
        <v>151</v>
      </c>
      <c r="B1763" s="1" t="s">
        <v>292</v>
      </c>
      <c r="C1763" s="1" t="s">
        <v>285</v>
      </c>
      <c r="D1763" s="1" t="s">
        <v>284</v>
      </c>
      <c r="E1763" s="45" t="str">
        <f>VLOOKUP(C1763,PROCV!E$50:G$126,3,0)</f>
        <v>Editorial</v>
      </c>
      <c r="F1763" s="1" t="s">
        <v>416</v>
      </c>
      <c r="G1763" s="1" t="s">
        <v>236</v>
      </c>
      <c r="H1763" s="1">
        <v>2010</v>
      </c>
      <c r="I1763" s="60">
        <f>VLOOKUP(H1763,PROCV!E$33:F$44,2,0)</f>
        <v>1.5383695934465831</v>
      </c>
      <c r="J1763" s="71">
        <v>3492</v>
      </c>
      <c r="K1763" s="44">
        <f t="shared" si="27"/>
        <v>5371.9866203154679</v>
      </c>
    </row>
    <row r="1764" spans="1:11" s="43" customFormat="1" ht="19.7" customHeight="1" x14ac:dyDescent="0.25">
      <c r="A1764" s="43" t="s">
        <v>151</v>
      </c>
      <c r="B1764" s="1" t="s">
        <v>292</v>
      </c>
      <c r="C1764" s="1" t="s">
        <v>285</v>
      </c>
      <c r="D1764" s="1" t="s">
        <v>284</v>
      </c>
      <c r="E1764" s="45" t="str">
        <f>VLOOKUP(C1764,PROCV!E$50:G$126,3,0)</f>
        <v>Editorial</v>
      </c>
      <c r="F1764" s="1" t="s">
        <v>416</v>
      </c>
      <c r="G1764" s="1" t="s">
        <v>236</v>
      </c>
      <c r="H1764" s="1">
        <v>2010</v>
      </c>
      <c r="I1764" s="60">
        <f>VLOOKUP(H1764,PROCV!E$33:F$44,2,0)</f>
        <v>1.5383695934465831</v>
      </c>
      <c r="J1764" s="71">
        <v>35655</v>
      </c>
      <c r="K1764" s="44">
        <f t="shared" si="27"/>
        <v>54850.567854337918</v>
      </c>
    </row>
    <row r="1765" spans="1:11" s="43" customFormat="1" ht="19.7" customHeight="1" x14ac:dyDescent="0.25">
      <c r="A1765" s="43" t="s">
        <v>151</v>
      </c>
      <c r="B1765" s="1" t="s">
        <v>292</v>
      </c>
      <c r="C1765" s="1" t="s">
        <v>281</v>
      </c>
      <c r="D1765" s="1" t="s">
        <v>280</v>
      </c>
      <c r="E1765" s="45" t="str">
        <f>VLOOKUP(C1765,PROCV!E$50:G$126,3,0)</f>
        <v>Música</v>
      </c>
      <c r="F1765" s="1" t="s">
        <v>416</v>
      </c>
      <c r="G1765" s="1" t="s">
        <v>236</v>
      </c>
      <c r="H1765" s="1">
        <v>2010</v>
      </c>
      <c r="I1765" s="60">
        <f>VLOOKUP(H1765,PROCV!E$33:F$44,2,0)</f>
        <v>1.5383695934465831</v>
      </c>
      <c r="J1765" s="71">
        <v>3803</v>
      </c>
      <c r="K1765" s="44">
        <f t="shared" si="27"/>
        <v>5850.4195638773554</v>
      </c>
    </row>
    <row r="1766" spans="1:11" s="43" customFormat="1" ht="19.7" customHeight="1" x14ac:dyDescent="0.25">
      <c r="A1766" s="43" t="s">
        <v>151</v>
      </c>
      <c r="B1766" s="1" t="s">
        <v>292</v>
      </c>
      <c r="C1766" s="1" t="s">
        <v>281</v>
      </c>
      <c r="D1766" s="1" t="s">
        <v>280</v>
      </c>
      <c r="E1766" s="45" t="str">
        <f>VLOOKUP(C1766,PROCV!E$50:G$126,3,0)</f>
        <v>Música</v>
      </c>
      <c r="F1766" s="1" t="s">
        <v>416</v>
      </c>
      <c r="G1766" s="1" t="s">
        <v>236</v>
      </c>
      <c r="H1766" s="1">
        <v>2010</v>
      </c>
      <c r="I1766" s="60">
        <f>VLOOKUP(H1766,PROCV!E$33:F$44,2,0)</f>
        <v>1.5383695934465831</v>
      </c>
      <c r="J1766" s="71">
        <v>6745</v>
      </c>
      <c r="K1766" s="44">
        <f t="shared" si="27"/>
        <v>10376.302907797202</v>
      </c>
    </row>
    <row r="1767" spans="1:11" s="43" customFormat="1" ht="19.7" customHeight="1" x14ac:dyDescent="0.25">
      <c r="A1767" s="43" t="s">
        <v>151</v>
      </c>
      <c r="B1767" s="1" t="s">
        <v>292</v>
      </c>
      <c r="C1767" s="1" t="s">
        <v>273</v>
      </c>
      <c r="D1767" s="1" t="s">
        <v>272</v>
      </c>
      <c r="E1767" s="45" t="str">
        <f>VLOOKUP(C1767,PROCV!E$50:G$126,3,0)</f>
        <v>Editorial</v>
      </c>
      <c r="F1767" s="1" t="s">
        <v>416</v>
      </c>
      <c r="G1767" s="1" t="s">
        <v>236</v>
      </c>
      <c r="H1767" s="1">
        <v>2010</v>
      </c>
      <c r="I1767" s="60">
        <f>VLOOKUP(H1767,PROCV!E$33:F$44,2,0)</f>
        <v>1.5383695934465831</v>
      </c>
      <c r="J1767" s="71">
        <v>87500</v>
      </c>
      <c r="K1767" s="44">
        <f t="shared" si="27"/>
        <v>134607.33942657601</v>
      </c>
    </row>
    <row r="1768" spans="1:11" s="43" customFormat="1" ht="19.7" customHeight="1" x14ac:dyDescent="0.25">
      <c r="A1768" s="43" t="s">
        <v>151</v>
      </c>
      <c r="B1768" s="1" t="s">
        <v>292</v>
      </c>
      <c r="C1768" s="1" t="s">
        <v>271</v>
      </c>
      <c r="D1768" s="1" t="s">
        <v>270</v>
      </c>
      <c r="E1768" s="45" t="str">
        <f>VLOOKUP(C1768,PROCV!E$50:G$126,3,0)</f>
        <v>Editorial</v>
      </c>
      <c r="F1768" s="1" t="s">
        <v>416</v>
      </c>
      <c r="G1768" s="1" t="s">
        <v>236</v>
      </c>
      <c r="H1768" s="1">
        <v>2010</v>
      </c>
      <c r="I1768" s="60">
        <f>VLOOKUP(H1768,PROCV!E$33:F$44,2,0)</f>
        <v>1.5383695934465831</v>
      </c>
      <c r="J1768" s="71">
        <v>130900</v>
      </c>
      <c r="K1768" s="44">
        <f t="shared" si="27"/>
        <v>201372.57978215773</v>
      </c>
    </row>
    <row r="1769" spans="1:11" s="43" customFormat="1" ht="19.7" customHeight="1" x14ac:dyDescent="0.25">
      <c r="A1769" s="43" t="s">
        <v>151</v>
      </c>
      <c r="B1769" s="1" t="s">
        <v>292</v>
      </c>
      <c r="C1769" s="1" t="s">
        <v>269</v>
      </c>
      <c r="D1769" s="1" t="s">
        <v>268</v>
      </c>
      <c r="E1769" s="45" t="str">
        <f>VLOOKUP(C1769,PROCV!E$50:G$126,3,0)</f>
        <v>NA</v>
      </c>
      <c r="F1769" s="1" t="s">
        <v>416</v>
      </c>
      <c r="G1769" s="1" t="s">
        <v>236</v>
      </c>
      <c r="H1769" s="1">
        <v>2010</v>
      </c>
      <c r="I1769" s="60">
        <f>VLOOKUP(H1769,PROCV!E$33:F$44,2,0)</f>
        <v>1.5383695934465831</v>
      </c>
      <c r="J1769" s="71">
        <v>19140</v>
      </c>
      <c r="K1769" s="44">
        <f t="shared" si="27"/>
        <v>29444.3940185676</v>
      </c>
    </row>
    <row r="1770" spans="1:11" s="43" customFormat="1" ht="19.7" customHeight="1" x14ac:dyDescent="0.25">
      <c r="A1770" s="43" t="s">
        <v>151</v>
      </c>
      <c r="B1770" s="1" t="s">
        <v>292</v>
      </c>
      <c r="C1770" s="1" t="s">
        <v>269</v>
      </c>
      <c r="D1770" s="1" t="s">
        <v>268</v>
      </c>
      <c r="E1770" s="45" t="str">
        <f>VLOOKUP(C1770,PROCV!E$50:G$126,3,0)</f>
        <v>NA</v>
      </c>
      <c r="F1770" s="1" t="s">
        <v>416</v>
      </c>
      <c r="G1770" s="1" t="s">
        <v>236</v>
      </c>
      <c r="H1770" s="1">
        <v>2010</v>
      </c>
      <c r="I1770" s="60">
        <f>VLOOKUP(H1770,PROCV!E$33:F$44,2,0)</f>
        <v>1.5383695934465831</v>
      </c>
      <c r="J1770" s="71">
        <v>303293</v>
      </c>
      <c r="K1770" s="44">
        <f t="shared" si="27"/>
        <v>466576.72910519451</v>
      </c>
    </row>
    <row r="1771" spans="1:11" s="43" customFormat="1" ht="19.7" customHeight="1" x14ac:dyDescent="0.25">
      <c r="A1771" s="43" t="s">
        <v>151</v>
      </c>
      <c r="B1771" s="1" t="s">
        <v>292</v>
      </c>
      <c r="C1771" s="1" t="s">
        <v>269</v>
      </c>
      <c r="D1771" s="1" t="s">
        <v>268</v>
      </c>
      <c r="E1771" s="45" t="str">
        <f>VLOOKUP(C1771,PROCV!E$50:G$126,3,0)</f>
        <v>NA</v>
      </c>
      <c r="F1771" s="1" t="s">
        <v>416</v>
      </c>
      <c r="G1771" s="1" t="s">
        <v>236</v>
      </c>
      <c r="H1771" s="1">
        <v>2010</v>
      </c>
      <c r="I1771" s="60">
        <f>VLOOKUP(H1771,PROCV!E$33:F$44,2,0)</f>
        <v>1.5383695934465831</v>
      </c>
      <c r="J1771" s="71">
        <v>26972</v>
      </c>
      <c r="K1771" s="44">
        <f t="shared" si="27"/>
        <v>41492.904674441241</v>
      </c>
    </row>
    <row r="1772" spans="1:11" s="43" customFormat="1" ht="19.7" customHeight="1" x14ac:dyDescent="0.25">
      <c r="A1772" s="43" t="s">
        <v>151</v>
      </c>
      <c r="B1772" s="1" t="s">
        <v>292</v>
      </c>
      <c r="C1772" s="1" t="s">
        <v>264</v>
      </c>
      <c r="D1772" s="1" t="s">
        <v>263</v>
      </c>
      <c r="E1772" s="45" t="str">
        <f>VLOOKUP(C1772,PROCV!E$50:G$126,3,0)</f>
        <v>Audiovisual</v>
      </c>
      <c r="F1772" s="1" t="s">
        <v>416</v>
      </c>
      <c r="G1772" s="1" t="s">
        <v>265</v>
      </c>
      <c r="H1772" s="1">
        <v>2010</v>
      </c>
      <c r="I1772" s="60">
        <f>VLOOKUP(H1772,PROCV!E$33:F$44,2,0)</f>
        <v>1.5383695934465831</v>
      </c>
      <c r="J1772" s="71">
        <v>112500</v>
      </c>
      <c r="K1772" s="44">
        <f t="shared" si="27"/>
        <v>173066.57926274059</v>
      </c>
    </row>
    <row r="1773" spans="1:11" s="43" customFormat="1" ht="19.7" customHeight="1" x14ac:dyDescent="0.25">
      <c r="A1773" s="43" t="s">
        <v>151</v>
      </c>
      <c r="B1773" s="1" t="s">
        <v>292</v>
      </c>
      <c r="C1773" s="1" t="s">
        <v>252</v>
      </c>
      <c r="D1773" s="1" t="s">
        <v>251</v>
      </c>
      <c r="E1773" s="45" t="str">
        <f>VLOOKUP(C1773,PROCV!E$50:G$126,3,0)</f>
        <v>Audiovisual</v>
      </c>
      <c r="F1773" s="1" t="s">
        <v>416</v>
      </c>
      <c r="G1773" s="1" t="s">
        <v>236</v>
      </c>
      <c r="H1773" s="1">
        <v>2010</v>
      </c>
      <c r="I1773" s="60">
        <f>VLOOKUP(H1773,PROCV!E$33:F$44,2,0)</f>
        <v>1.5383695934465831</v>
      </c>
      <c r="J1773" s="71">
        <v>90000</v>
      </c>
      <c r="K1773" s="44">
        <f t="shared" si="27"/>
        <v>138453.26341019248</v>
      </c>
    </row>
    <row r="1774" spans="1:11" s="43" customFormat="1" ht="19.7" customHeight="1" x14ac:dyDescent="0.25">
      <c r="A1774" s="43" t="s">
        <v>151</v>
      </c>
      <c r="B1774" s="1" t="s">
        <v>292</v>
      </c>
      <c r="C1774" s="1" t="s">
        <v>252</v>
      </c>
      <c r="D1774" s="1" t="s">
        <v>251</v>
      </c>
      <c r="E1774" s="45" t="str">
        <f>VLOOKUP(C1774,PROCV!E$50:G$126,3,0)</f>
        <v>Audiovisual</v>
      </c>
      <c r="F1774" s="1" t="s">
        <v>416</v>
      </c>
      <c r="G1774" s="1" t="s">
        <v>236</v>
      </c>
      <c r="H1774" s="1">
        <v>2010</v>
      </c>
      <c r="I1774" s="60">
        <f>VLOOKUP(H1774,PROCV!E$33:F$44,2,0)</f>
        <v>1.5383695934465831</v>
      </c>
      <c r="J1774" s="71">
        <v>37978</v>
      </c>
      <c r="K1774" s="44">
        <f t="shared" si="27"/>
        <v>58424.200419914334</v>
      </c>
    </row>
    <row r="1775" spans="1:11" s="43" customFormat="1" ht="19.7" customHeight="1" x14ac:dyDescent="0.25">
      <c r="A1775" s="43" t="s">
        <v>151</v>
      </c>
      <c r="B1775" s="1" t="s">
        <v>292</v>
      </c>
      <c r="C1775" s="1" t="s">
        <v>303</v>
      </c>
      <c r="D1775" s="1" t="s">
        <v>302</v>
      </c>
      <c r="E1775" s="45" t="str">
        <f>VLOOKUP(C1775,PROCV!E$50:G$126,3,0)</f>
        <v>Educação e Criação em Artes</v>
      </c>
      <c r="F1775" s="1" t="s">
        <v>415</v>
      </c>
      <c r="G1775" s="1" t="s">
        <v>265</v>
      </c>
      <c r="H1775" s="1">
        <v>2010</v>
      </c>
      <c r="I1775" s="60">
        <f>VLOOKUP(H1775,PROCV!E$33:F$44,2,0)</f>
        <v>1.5383695934465831</v>
      </c>
      <c r="J1775" s="71">
        <v>120000</v>
      </c>
      <c r="K1775" s="44">
        <f t="shared" si="27"/>
        <v>184604.35121358998</v>
      </c>
    </row>
    <row r="1776" spans="1:11" s="43" customFormat="1" ht="19.7" customHeight="1" x14ac:dyDescent="0.25">
      <c r="A1776" s="43" t="s">
        <v>151</v>
      </c>
      <c r="B1776" s="1" t="s">
        <v>292</v>
      </c>
      <c r="C1776" s="1" t="s">
        <v>246</v>
      </c>
      <c r="D1776" s="1" t="s">
        <v>245</v>
      </c>
      <c r="E1776" s="45" t="str">
        <f>VLOOKUP(C1776,PROCV!E$50:G$126,3,0)</f>
        <v>Artes Cênicas e Espetáculos</v>
      </c>
      <c r="F1776" s="1" t="s">
        <v>416</v>
      </c>
      <c r="G1776" s="1" t="s">
        <v>236</v>
      </c>
      <c r="H1776" s="1">
        <v>2010</v>
      </c>
      <c r="I1776" s="60">
        <f>VLOOKUP(H1776,PROCV!E$33:F$44,2,0)</f>
        <v>1.5383695934465831</v>
      </c>
      <c r="J1776" s="71">
        <v>14508</v>
      </c>
      <c r="K1776" s="44">
        <f t="shared" si="27"/>
        <v>22318.666061723026</v>
      </c>
    </row>
    <row r="1777" spans="1:11" s="43" customFormat="1" ht="19.7" customHeight="1" x14ac:dyDescent="0.25">
      <c r="A1777" s="43" t="s">
        <v>151</v>
      </c>
      <c r="B1777" s="1" t="s">
        <v>292</v>
      </c>
      <c r="C1777" s="1" t="s">
        <v>238</v>
      </c>
      <c r="D1777" s="1" t="s">
        <v>237</v>
      </c>
      <c r="E1777" s="45" t="str">
        <f>VLOOKUP(C1777,PROCV!E$50:G$126,3,0)</f>
        <v>Artes Cênicas e Espetáculos</v>
      </c>
      <c r="F1777" s="1" t="s">
        <v>416</v>
      </c>
      <c r="G1777" s="1" t="s">
        <v>236</v>
      </c>
      <c r="H1777" s="1">
        <v>2010</v>
      </c>
      <c r="I1777" s="60">
        <f>VLOOKUP(H1777,PROCV!E$33:F$44,2,0)</f>
        <v>1.5383695934465831</v>
      </c>
      <c r="J1777" s="71">
        <v>7305</v>
      </c>
      <c r="K1777" s="44">
        <f t="shared" si="27"/>
        <v>11237.78988012729</v>
      </c>
    </row>
    <row r="1778" spans="1:11" s="43" customFormat="1" ht="19.7" customHeight="1" x14ac:dyDescent="0.25">
      <c r="A1778" s="43" t="s">
        <v>151</v>
      </c>
      <c r="B1778" s="1" t="s">
        <v>292</v>
      </c>
      <c r="C1778" s="1" t="s">
        <v>238</v>
      </c>
      <c r="D1778" s="1" t="s">
        <v>237</v>
      </c>
      <c r="E1778" s="45" t="str">
        <f>VLOOKUP(C1778,PROCV!E$50:G$126,3,0)</f>
        <v>Artes Cênicas e Espetáculos</v>
      </c>
      <c r="F1778" s="1" t="s">
        <v>416</v>
      </c>
      <c r="G1778" s="1" t="s">
        <v>236</v>
      </c>
      <c r="H1778" s="1">
        <v>2010</v>
      </c>
      <c r="I1778" s="60">
        <f>VLOOKUP(H1778,PROCV!E$33:F$44,2,0)</f>
        <v>1.5383695934465831</v>
      </c>
      <c r="J1778" s="71">
        <v>3649</v>
      </c>
      <c r="K1778" s="44">
        <f t="shared" si="27"/>
        <v>5613.5106464865821</v>
      </c>
    </row>
    <row r="1779" spans="1:11" s="43" customFormat="1" ht="19.7" customHeight="1" x14ac:dyDescent="0.25">
      <c r="A1779" s="43" t="s">
        <v>151</v>
      </c>
      <c r="B1779" s="1" t="s">
        <v>292</v>
      </c>
      <c r="C1779" s="1" t="s">
        <v>241</v>
      </c>
      <c r="D1779" s="1" t="s">
        <v>240</v>
      </c>
      <c r="E1779" s="45" t="str">
        <f>VLOOKUP(C1779,PROCV!E$50:G$126,3,0)</f>
        <v>Artes Cênicas e Espetáculos</v>
      </c>
      <c r="F1779" s="1" t="s">
        <v>415</v>
      </c>
      <c r="G1779" s="1" t="s">
        <v>265</v>
      </c>
      <c r="H1779" s="1">
        <v>2010</v>
      </c>
      <c r="I1779" s="60">
        <f>VLOOKUP(H1779,PROCV!E$33:F$44,2,0)</f>
        <v>1.5383695934465831</v>
      </c>
      <c r="J1779" s="71">
        <v>2700000</v>
      </c>
      <c r="K1779" s="44">
        <f t="shared" si="27"/>
        <v>4153597.9023057744</v>
      </c>
    </row>
    <row r="1780" spans="1:11" s="43" customFormat="1" ht="19.7" customHeight="1" x14ac:dyDescent="0.25">
      <c r="A1780" s="43" t="s">
        <v>151</v>
      </c>
      <c r="B1780" s="1" t="s">
        <v>292</v>
      </c>
      <c r="C1780" s="1" t="s">
        <v>241</v>
      </c>
      <c r="D1780" s="1" t="s">
        <v>240</v>
      </c>
      <c r="E1780" s="45" t="str">
        <f>VLOOKUP(C1780,PROCV!E$50:G$126,3,0)</f>
        <v>Artes Cênicas e Espetáculos</v>
      </c>
      <c r="F1780" s="1" t="s">
        <v>416</v>
      </c>
      <c r="G1780" s="1" t="s">
        <v>236</v>
      </c>
      <c r="H1780" s="1">
        <v>2010</v>
      </c>
      <c r="I1780" s="60">
        <f>VLOOKUP(H1780,PROCV!E$33:F$44,2,0)</f>
        <v>1.5383695934465831</v>
      </c>
      <c r="J1780" s="71">
        <v>3649</v>
      </c>
      <c r="K1780" s="44">
        <f t="shared" si="27"/>
        <v>5613.5106464865821</v>
      </c>
    </row>
    <row r="1781" spans="1:11" s="43" customFormat="1" ht="19.7" customHeight="1" x14ac:dyDescent="0.25">
      <c r="A1781" s="43" t="s">
        <v>151</v>
      </c>
      <c r="B1781" s="1" t="s">
        <v>292</v>
      </c>
      <c r="C1781" s="1" t="s">
        <v>241</v>
      </c>
      <c r="D1781" s="1" t="s">
        <v>240</v>
      </c>
      <c r="E1781" s="45" t="str">
        <f>VLOOKUP(C1781,PROCV!E$50:G$126,3,0)</f>
        <v>Artes Cênicas e Espetáculos</v>
      </c>
      <c r="F1781" s="1" t="s">
        <v>416</v>
      </c>
      <c r="G1781" s="1" t="s">
        <v>236</v>
      </c>
      <c r="H1781" s="1">
        <v>2010</v>
      </c>
      <c r="I1781" s="60">
        <f>VLOOKUP(H1781,PROCV!E$33:F$44,2,0)</f>
        <v>1.5383695934465831</v>
      </c>
      <c r="J1781" s="71">
        <v>4243</v>
      </c>
      <c r="K1781" s="44">
        <f t="shared" si="27"/>
        <v>6527.3021849938523</v>
      </c>
    </row>
    <row r="1782" spans="1:11" s="43" customFormat="1" ht="19.7" customHeight="1" x14ac:dyDescent="0.25">
      <c r="A1782" s="43" t="s">
        <v>151</v>
      </c>
      <c r="B1782" s="1" t="s">
        <v>292</v>
      </c>
      <c r="C1782" s="1" t="s">
        <v>313</v>
      </c>
      <c r="D1782" s="1" t="s">
        <v>312</v>
      </c>
      <c r="E1782" s="45" t="str">
        <f>VLOOKUP(C1782,PROCV!E$50:G$126,3,0)</f>
        <v>Patrimônio</v>
      </c>
      <c r="F1782" s="1" t="s">
        <v>415</v>
      </c>
      <c r="G1782" s="1" t="s">
        <v>265</v>
      </c>
      <c r="H1782" s="1">
        <v>2010</v>
      </c>
      <c r="I1782" s="60">
        <f>VLOOKUP(H1782,PROCV!E$33:F$44,2,0)</f>
        <v>1.5383695934465831</v>
      </c>
      <c r="J1782" s="71">
        <v>227000</v>
      </c>
      <c r="K1782" s="44">
        <f t="shared" si="27"/>
        <v>349209.89771237434</v>
      </c>
    </row>
    <row r="1783" spans="1:11" s="43" customFormat="1" ht="19.7" customHeight="1" x14ac:dyDescent="0.25">
      <c r="A1783" s="43" t="s">
        <v>155</v>
      </c>
      <c r="B1783" s="1" t="s">
        <v>316</v>
      </c>
      <c r="C1783" s="1" t="s">
        <v>291</v>
      </c>
      <c r="D1783" s="1" t="s">
        <v>290</v>
      </c>
      <c r="E1783" s="45" t="str">
        <f>VLOOKUP(C1783,PROCV!E$50:G$126,3,0)</f>
        <v>NA</v>
      </c>
      <c r="F1783" s="1" t="s">
        <v>416</v>
      </c>
      <c r="G1783" s="1" t="s">
        <v>236</v>
      </c>
      <c r="H1783" s="1">
        <v>2010</v>
      </c>
      <c r="I1783" s="60">
        <f>VLOOKUP(H1783,PROCV!E$33:F$44,2,0)</f>
        <v>1.5383695934465831</v>
      </c>
      <c r="J1783" s="71">
        <v>4017</v>
      </c>
      <c r="K1783" s="44">
        <f t="shared" si="27"/>
        <v>6179.6306568749242</v>
      </c>
    </row>
    <row r="1784" spans="1:11" s="43" customFormat="1" ht="19.7" customHeight="1" x14ac:dyDescent="0.25">
      <c r="A1784" s="43" t="s">
        <v>155</v>
      </c>
      <c r="B1784" s="1" t="s">
        <v>316</v>
      </c>
      <c r="C1784" s="1" t="s">
        <v>291</v>
      </c>
      <c r="D1784" s="1" t="s">
        <v>290</v>
      </c>
      <c r="E1784" s="45" t="str">
        <f>VLOOKUP(C1784,PROCV!E$50:G$126,3,0)</f>
        <v>NA</v>
      </c>
      <c r="F1784" s="1" t="s">
        <v>416</v>
      </c>
      <c r="G1784" s="1" t="s">
        <v>236</v>
      </c>
      <c r="H1784" s="1">
        <v>2010</v>
      </c>
      <c r="I1784" s="60">
        <f>VLOOKUP(H1784,PROCV!E$33:F$44,2,0)</f>
        <v>1.5383695934465831</v>
      </c>
      <c r="J1784" s="71">
        <v>60000</v>
      </c>
      <c r="K1784" s="44">
        <f t="shared" si="27"/>
        <v>92302.17560679499</v>
      </c>
    </row>
    <row r="1785" spans="1:11" s="43" customFormat="1" ht="19.7" customHeight="1" x14ac:dyDescent="0.25">
      <c r="A1785" s="43" t="s">
        <v>155</v>
      </c>
      <c r="B1785" s="1" t="s">
        <v>316</v>
      </c>
      <c r="C1785" s="1" t="s">
        <v>291</v>
      </c>
      <c r="D1785" s="1" t="s">
        <v>290</v>
      </c>
      <c r="E1785" s="45" t="str">
        <f>VLOOKUP(C1785,PROCV!E$50:G$126,3,0)</f>
        <v>NA</v>
      </c>
      <c r="F1785" s="1" t="s">
        <v>416</v>
      </c>
      <c r="G1785" s="1" t="s">
        <v>236</v>
      </c>
      <c r="H1785" s="1">
        <v>2010</v>
      </c>
      <c r="I1785" s="60">
        <f>VLOOKUP(H1785,PROCV!E$33:F$44,2,0)</f>
        <v>1.5383695934465831</v>
      </c>
      <c r="J1785" s="71">
        <v>34395</v>
      </c>
      <c r="K1785" s="44">
        <f t="shared" si="27"/>
        <v>52912.222166595224</v>
      </c>
    </row>
    <row r="1786" spans="1:11" s="43" customFormat="1" ht="19.7" customHeight="1" x14ac:dyDescent="0.25">
      <c r="A1786" s="43" t="s">
        <v>155</v>
      </c>
      <c r="B1786" s="1" t="s">
        <v>316</v>
      </c>
      <c r="C1786" s="1" t="s">
        <v>289</v>
      </c>
      <c r="D1786" s="1" t="s">
        <v>288</v>
      </c>
      <c r="E1786" s="45" t="str">
        <f>VLOOKUP(C1786,PROCV!E$50:G$126,3,0)</f>
        <v>Editorial</v>
      </c>
      <c r="F1786" s="1" t="s">
        <v>416</v>
      </c>
      <c r="G1786" s="1" t="s">
        <v>236</v>
      </c>
      <c r="H1786" s="1">
        <v>2010</v>
      </c>
      <c r="I1786" s="60">
        <f>VLOOKUP(H1786,PROCV!E$33:F$44,2,0)</f>
        <v>1.5383695934465831</v>
      </c>
      <c r="J1786" s="71">
        <v>60119</v>
      </c>
      <c r="K1786" s="44">
        <f t="shared" si="27"/>
        <v>92485.241588415127</v>
      </c>
    </row>
    <row r="1787" spans="1:11" s="43" customFormat="1" ht="19.7" customHeight="1" x14ac:dyDescent="0.25">
      <c r="A1787" s="43" t="s">
        <v>155</v>
      </c>
      <c r="B1787" s="1" t="s">
        <v>316</v>
      </c>
      <c r="C1787" s="1" t="s">
        <v>287</v>
      </c>
      <c r="D1787" s="1" t="s">
        <v>286</v>
      </c>
      <c r="E1787" s="45" t="str">
        <f>VLOOKUP(C1787,PROCV!E$50:G$126,3,0)</f>
        <v>Música</v>
      </c>
      <c r="F1787" s="1" t="s">
        <v>416</v>
      </c>
      <c r="G1787" s="1" t="s">
        <v>236</v>
      </c>
      <c r="H1787" s="1">
        <v>2010</v>
      </c>
      <c r="I1787" s="60">
        <f>VLOOKUP(H1787,PROCV!E$33:F$44,2,0)</f>
        <v>1.5383695934465831</v>
      </c>
      <c r="J1787" s="71">
        <v>3649</v>
      </c>
      <c r="K1787" s="44">
        <f t="shared" si="27"/>
        <v>5613.5106464865821</v>
      </c>
    </row>
    <row r="1788" spans="1:11" s="43" customFormat="1" ht="19.7" customHeight="1" x14ac:dyDescent="0.25">
      <c r="A1788" s="43" t="s">
        <v>155</v>
      </c>
      <c r="B1788" s="1" t="s">
        <v>316</v>
      </c>
      <c r="C1788" s="1" t="s">
        <v>285</v>
      </c>
      <c r="D1788" s="1" t="s">
        <v>284</v>
      </c>
      <c r="E1788" s="45" t="str">
        <f>VLOOKUP(C1788,PROCV!E$50:G$126,3,0)</f>
        <v>Editorial</v>
      </c>
      <c r="F1788" s="1" t="s">
        <v>416</v>
      </c>
      <c r="G1788" s="1" t="s">
        <v>236</v>
      </c>
      <c r="H1788" s="1">
        <v>2010</v>
      </c>
      <c r="I1788" s="60">
        <f>VLOOKUP(H1788,PROCV!E$33:F$44,2,0)</f>
        <v>1.5383695934465831</v>
      </c>
      <c r="J1788" s="71">
        <v>540487</v>
      </c>
      <c r="K1788" s="44">
        <f t="shared" si="27"/>
        <v>831468.76645316335</v>
      </c>
    </row>
    <row r="1789" spans="1:11" s="43" customFormat="1" ht="19.7" customHeight="1" x14ac:dyDescent="0.25">
      <c r="A1789" s="43" t="s">
        <v>155</v>
      </c>
      <c r="B1789" s="1" t="s">
        <v>316</v>
      </c>
      <c r="C1789" s="1" t="s">
        <v>285</v>
      </c>
      <c r="D1789" s="1" t="s">
        <v>284</v>
      </c>
      <c r="E1789" s="45" t="str">
        <f>VLOOKUP(C1789,PROCV!E$50:G$126,3,0)</f>
        <v>Editorial</v>
      </c>
      <c r="F1789" s="1" t="s">
        <v>416</v>
      </c>
      <c r="G1789" s="1" t="s">
        <v>236</v>
      </c>
      <c r="H1789" s="1">
        <v>2010</v>
      </c>
      <c r="I1789" s="60">
        <f>VLOOKUP(H1789,PROCV!E$33:F$44,2,0)</f>
        <v>1.5383695934465831</v>
      </c>
      <c r="J1789" s="71">
        <v>9673</v>
      </c>
      <c r="K1789" s="44">
        <f t="shared" si="27"/>
        <v>14880.649077408798</v>
      </c>
    </row>
    <row r="1790" spans="1:11" s="43" customFormat="1" ht="19.7" customHeight="1" x14ac:dyDescent="0.25">
      <c r="A1790" s="43" t="s">
        <v>155</v>
      </c>
      <c r="B1790" s="1" t="s">
        <v>316</v>
      </c>
      <c r="C1790" s="1" t="s">
        <v>285</v>
      </c>
      <c r="D1790" s="1" t="s">
        <v>284</v>
      </c>
      <c r="E1790" s="45" t="str">
        <f>VLOOKUP(C1790,PROCV!E$50:G$126,3,0)</f>
        <v>Editorial</v>
      </c>
      <c r="F1790" s="1" t="s">
        <v>416</v>
      </c>
      <c r="G1790" s="1" t="s">
        <v>236</v>
      </c>
      <c r="H1790" s="1">
        <v>2010</v>
      </c>
      <c r="I1790" s="60">
        <f>VLOOKUP(H1790,PROCV!E$33:F$44,2,0)</f>
        <v>1.5383695934465831</v>
      </c>
      <c r="J1790" s="71">
        <v>411269</v>
      </c>
      <c r="K1790" s="44">
        <f t="shared" si="27"/>
        <v>632683.72432718275</v>
      </c>
    </row>
    <row r="1791" spans="1:11" s="43" customFormat="1" ht="19.7" customHeight="1" x14ac:dyDescent="0.25">
      <c r="A1791" s="43" t="s">
        <v>155</v>
      </c>
      <c r="B1791" s="1" t="s">
        <v>316</v>
      </c>
      <c r="C1791" s="1" t="s">
        <v>285</v>
      </c>
      <c r="D1791" s="1" t="s">
        <v>284</v>
      </c>
      <c r="E1791" s="45" t="str">
        <f>VLOOKUP(C1791,PROCV!E$50:G$126,3,0)</f>
        <v>Editorial</v>
      </c>
      <c r="F1791" s="1" t="s">
        <v>416</v>
      </c>
      <c r="G1791" s="1" t="s">
        <v>236</v>
      </c>
      <c r="H1791" s="1">
        <v>2010</v>
      </c>
      <c r="I1791" s="60">
        <f>VLOOKUP(H1791,PROCV!E$33:F$44,2,0)</f>
        <v>1.5383695934465831</v>
      </c>
      <c r="J1791" s="71">
        <v>3062761</v>
      </c>
      <c r="K1791" s="44">
        <f t="shared" si="27"/>
        <v>4711658.3943940504</v>
      </c>
    </row>
    <row r="1792" spans="1:11" s="43" customFormat="1" ht="19.7" customHeight="1" x14ac:dyDescent="0.25">
      <c r="A1792" s="43" t="s">
        <v>155</v>
      </c>
      <c r="B1792" s="1" t="s">
        <v>316</v>
      </c>
      <c r="C1792" s="1" t="s">
        <v>285</v>
      </c>
      <c r="D1792" s="1" t="s">
        <v>284</v>
      </c>
      <c r="E1792" s="45" t="str">
        <f>VLOOKUP(C1792,PROCV!E$50:G$126,3,0)</f>
        <v>Editorial</v>
      </c>
      <c r="F1792" s="1" t="s">
        <v>416</v>
      </c>
      <c r="G1792" s="1" t="s">
        <v>236</v>
      </c>
      <c r="H1792" s="1">
        <v>2010</v>
      </c>
      <c r="I1792" s="60">
        <f>VLOOKUP(H1792,PROCV!E$33:F$44,2,0)</f>
        <v>1.5383695934465831</v>
      </c>
      <c r="J1792" s="71">
        <v>55499</v>
      </c>
      <c r="K1792" s="44">
        <f t="shared" si="27"/>
        <v>85377.97406669191</v>
      </c>
    </row>
    <row r="1793" spans="1:11" s="43" customFormat="1" ht="19.7" customHeight="1" x14ac:dyDescent="0.25">
      <c r="A1793" s="43" t="s">
        <v>155</v>
      </c>
      <c r="B1793" s="1" t="s">
        <v>316</v>
      </c>
      <c r="C1793" s="1" t="s">
        <v>285</v>
      </c>
      <c r="D1793" s="1" t="s">
        <v>284</v>
      </c>
      <c r="E1793" s="45" t="str">
        <f>VLOOKUP(C1793,PROCV!E$50:G$126,3,0)</f>
        <v>Editorial</v>
      </c>
      <c r="F1793" s="1" t="s">
        <v>416</v>
      </c>
      <c r="G1793" s="1" t="s">
        <v>236</v>
      </c>
      <c r="H1793" s="1">
        <v>2010</v>
      </c>
      <c r="I1793" s="60">
        <f>VLOOKUP(H1793,PROCV!E$33:F$44,2,0)</f>
        <v>1.5383695934465831</v>
      </c>
      <c r="J1793" s="71">
        <v>13703</v>
      </c>
      <c r="K1793" s="44">
        <f t="shared" si="27"/>
        <v>21080.278538998529</v>
      </c>
    </row>
    <row r="1794" spans="1:11" s="43" customFormat="1" ht="19.7" customHeight="1" x14ac:dyDescent="0.25">
      <c r="A1794" s="43" t="s">
        <v>155</v>
      </c>
      <c r="B1794" s="1" t="s">
        <v>316</v>
      </c>
      <c r="C1794" s="1" t="s">
        <v>285</v>
      </c>
      <c r="D1794" s="1" t="s">
        <v>284</v>
      </c>
      <c r="E1794" s="45" t="str">
        <f>VLOOKUP(C1794,PROCV!E$50:G$126,3,0)</f>
        <v>Editorial</v>
      </c>
      <c r="F1794" s="1" t="s">
        <v>416</v>
      </c>
      <c r="G1794" s="1" t="s">
        <v>236</v>
      </c>
      <c r="H1794" s="1">
        <v>2010</v>
      </c>
      <c r="I1794" s="60">
        <f>VLOOKUP(H1794,PROCV!E$33:F$44,2,0)</f>
        <v>1.5383695934465831</v>
      </c>
      <c r="J1794" s="71">
        <v>5536</v>
      </c>
      <c r="K1794" s="44">
        <f t="shared" si="27"/>
        <v>8516.4140693202844</v>
      </c>
    </row>
    <row r="1795" spans="1:11" s="43" customFormat="1" ht="19.7" customHeight="1" x14ac:dyDescent="0.25">
      <c r="A1795" s="43" t="s">
        <v>155</v>
      </c>
      <c r="B1795" s="1" t="s">
        <v>316</v>
      </c>
      <c r="C1795" s="1" t="s">
        <v>285</v>
      </c>
      <c r="D1795" s="1" t="s">
        <v>284</v>
      </c>
      <c r="E1795" s="45" t="str">
        <f>VLOOKUP(C1795,PROCV!E$50:G$126,3,0)</f>
        <v>Editorial</v>
      </c>
      <c r="F1795" s="1" t="s">
        <v>416</v>
      </c>
      <c r="G1795" s="1" t="s">
        <v>236</v>
      </c>
      <c r="H1795" s="1">
        <v>2010</v>
      </c>
      <c r="I1795" s="60">
        <f>VLOOKUP(H1795,PROCV!E$33:F$44,2,0)</f>
        <v>1.5383695934465831</v>
      </c>
      <c r="J1795" s="71">
        <v>61201</v>
      </c>
      <c r="K1795" s="44">
        <f t="shared" ref="K1795:K1858" si="28">J1795*I1795</f>
        <v>94149.757488524338</v>
      </c>
    </row>
    <row r="1796" spans="1:11" s="43" customFormat="1" ht="19.7" customHeight="1" x14ac:dyDescent="0.25">
      <c r="A1796" s="43" t="s">
        <v>155</v>
      </c>
      <c r="B1796" s="1" t="s">
        <v>316</v>
      </c>
      <c r="C1796" s="1" t="s">
        <v>283</v>
      </c>
      <c r="D1796" s="1" t="s">
        <v>282</v>
      </c>
      <c r="E1796" s="45" t="str">
        <f>VLOOKUP(C1796,PROCV!E$50:G$126,3,0)</f>
        <v>Editorial</v>
      </c>
      <c r="F1796" s="1" t="s">
        <v>416</v>
      </c>
      <c r="G1796" s="1" t="s">
        <v>236</v>
      </c>
      <c r="H1796" s="1">
        <v>2010</v>
      </c>
      <c r="I1796" s="60">
        <f>VLOOKUP(H1796,PROCV!E$33:F$44,2,0)</f>
        <v>1.5383695934465831</v>
      </c>
      <c r="J1796" s="71">
        <v>11676</v>
      </c>
      <c r="K1796" s="44">
        <f t="shared" si="28"/>
        <v>17962.003373082305</v>
      </c>
    </row>
    <row r="1797" spans="1:11" s="43" customFormat="1" ht="19.7" customHeight="1" x14ac:dyDescent="0.25">
      <c r="A1797" s="43" t="s">
        <v>155</v>
      </c>
      <c r="B1797" s="1" t="s">
        <v>316</v>
      </c>
      <c r="C1797" s="1" t="s">
        <v>283</v>
      </c>
      <c r="D1797" s="1" t="s">
        <v>282</v>
      </c>
      <c r="E1797" s="45" t="str">
        <f>VLOOKUP(C1797,PROCV!E$50:G$126,3,0)</f>
        <v>Editorial</v>
      </c>
      <c r="F1797" s="1" t="s">
        <v>416</v>
      </c>
      <c r="G1797" s="1" t="s">
        <v>236</v>
      </c>
      <c r="H1797" s="1">
        <v>2010</v>
      </c>
      <c r="I1797" s="60">
        <f>VLOOKUP(H1797,PROCV!E$33:F$44,2,0)</f>
        <v>1.5383695934465831</v>
      </c>
      <c r="J1797" s="71">
        <v>4431</v>
      </c>
      <c r="K1797" s="44">
        <f t="shared" si="28"/>
        <v>6816.5156685618094</v>
      </c>
    </row>
    <row r="1798" spans="1:11" s="43" customFormat="1" ht="19.7" customHeight="1" x14ac:dyDescent="0.25">
      <c r="A1798" s="43" t="s">
        <v>155</v>
      </c>
      <c r="B1798" s="1" t="s">
        <v>316</v>
      </c>
      <c r="C1798" s="1" t="s">
        <v>281</v>
      </c>
      <c r="D1798" s="1" t="s">
        <v>280</v>
      </c>
      <c r="E1798" s="45" t="str">
        <f>VLOOKUP(C1798,PROCV!E$50:G$126,3,0)</f>
        <v>Música</v>
      </c>
      <c r="F1798" s="1" t="s">
        <v>416</v>
      </c>
      <c r="G1798" s="1" t="s">
        <v>236</v>
      </c>
      <c r="H1798" s="1">
        <v>2010</v>
      </c>
      <c r="I1798" s="60">
        <f>VLOOKUP(H1798,PROCV!E$33:F$44,2,0)</f>
        <v>1.5383695934465831</v>
      </c>
      <c r="J1798" s="1">
        <v>985</v>
      </c>
      <c r="K1798" s="44">
        <f t="shared" si="28"/>
        <v>1515.2940495448843</v>
      </c>
    </row>
    <row r="1799" spans="1:11" s="43" customFormat="1" ht="19.7" customHeight="1" x14ac:dyDescent="0.25">
      <c r="A1799" s="43" t="s">
        <v>155</v>
      </c>
      <c r="B1799" s="1" t="s">
        <v>316</v>
      </c>
      <c r="C1799" s="1" t="s">
        <v>281</v>
      </c>
      <c r="D1799" s="1" t="s">
        <v>280</v>
      </c>
      <c r="E1799" s="45" t="str">
        <f>VLOOKUP(C1799,PROCV!E$50:G$126,3,0)</f>
        <v>Música</v>
      </c>
      <c r="F1799" s="1" t="s">
        <v>416</v>
      </c>
      <c r="G1799" s="1" t="s">
        <v>236</v>
      </c>
      <c r="H1799" s="1">
        <v>2010</v>
      </c>
      <c r="I1799" s="60">
        <f>VLOOKUP(H1799,PROCV!E$33:F$44,2,0)</f>
        <v>1.5383695934465831</v>
      </c>
      <c r="J1799" s="71">
        <v>2705</v>
      </c>
      <c r="K1799" s="44">
        <f t="shared" si="28"/>
        <v>4161.2897502730075</v>
      </c>
    </row>
    <row r="1800" spans="1:11" s="43" customFormat="1" ht="19.7" customHeight="1" x14ac:dyDescent="0.25">
      <c r="A1800" s="43" t="s">
        <v>155</v>
      </c>
      <c r="B1800" s="1" t="s">
        <v>316</v>
      </c>
      <c r="C1800" s="1" t="s">
        <v>279</v>
      </c>
      <c r="D1800" s="1" t="s">
        <v>278</v>
      </c>
      <c r="E1800" s="45" t="str">
        <f>VLOOKUP(C1800,PROCV!E$50:G$126,3,0)</f>
        <v>Editorial</v>
      </c>
      <c r="F1800" s="1" t="s">
        <v>416</v>
      </c>
      <c r="G1800" s="1" t="s">
        <v>236</v>
      </c>
      <c r="H1800" s="1">
        <v>2010</v>
      </c>
      <c r="I1800" s="60">
        <f>VLOOKUP(H1800,PROCV!E$33:F$44,2,0)</f>
        <v>1.5383695934465831</v>
      </c>
      <c r="J1800" s="71">
        <v>1129</v>
      </c>
      <c r="K1800" s="44">
        <f t="shared" si="28"/>
        <v>1736.8192710011922</v>
      </c>
    </row>
    <row r="1801" spans="1:11" s="43" customFormat="1" ht="19.7" customHeight="1" x14ac:dyDescent="0.25">
      <c r="A1801" s="43" t="s">
        <v>155</v>
      </c>
      <c r="B1801" s="1" t="s">
        <v>316</v>
      </c>
      <c r="C1801" s="1" t="s">
        <v>279</v>
      </c>
      <c r="D1801" s="1" t="s">
        <v>278</v>
      </c>
      <c r="E1801" s="45" t="str">
        <f>VLOOKUP(C1801,PROCV!E$50:G$126,3,0)</f>
        <v>Editorial</v>
      </c>
      <c r="F1801" s="1" t="s">
        <v>416</v>
      </c>
      <c r="G1801" s="1" t="s">
        <v>236</v>
      </c>
      <c r="H1801" s="1">
        <v>2010</v>
      </c>
      <c r="I1801" s="60">
        <f>VLOOKUP(H1801,PROCV!E$33:F$44,2,0)</f>
        <v>1.5383695934465831</v>
      </c>
      <c r="J1801" s="71">
        <v>16829</v>
      </c>
      <c r="K1801" s="44">
        <f t="shared" si="28"/>
        <v>25889.221888112548</v>
      </c>
    </row>
    <row r="1802" spans="1:11" s="43" customFormat="1" ht="19.7" customHeight="1" x14ac:dyDescent="0.25">
      <c r="A1802" s="43" t="s">
        <v>155</v>
      </c>
      <c r="B1802" s="1" t="s">
        <v>316</v>
      </c>
      <c r="C1802" s="1" t="s">
        <v>277</v>
      </c>
      <c r="D1802" s="1" t="s">
        <v>276</v>
      </c>
      <c r="E1802" s="45" t="str">
        <f>VLOOKUP(C1802,PROCV!E$50:G$126,3,0)</f>
        <v>Editorial</v>
      </c>
      <c r="F1802" s="1" t="s">
        <v>416</v>
      </c>
      <c r="G1802" s="1" t="s">
        <v>236</v>
      </c>
      <c r="H1802" s="1">
        <v>2010</v>
      </c>
      <c r="I1802" s="60">
        <f>VLOOKUP(H1802,PROCV!E$33:F$44,2,0)</f>
        <v>1.5383695934465831</v>
      </c>
      <c r="J1802" s="71">
        <v>28154</v>
      </c>
      <c r="K1802" s="44">
        <f t="shared" si="28"/>
        <v>43311.257533895099</v>
      </c>
    </row>
    <row r="1803" spans="1:11" s="43" customFormat="1" ht="19.7" customHeight="1" x14ac:dyDescent="0.25">
      <c r="A1803" s="43" t="s">
        <v>155</v>
      </c>
      <c r="B1803" s="1" t="s">
        <v>316</v>
      </c>
      <c r="C1803" s="1" t="s">
        <v>277</v>
      </c>
      <c r="D1803" s="1" t="s">
        <v>276</v>
      </c>
      <c r="E1803" s="45" t="str">
        <f>VLOOKUP(C1803,PROCV!E$50:G$126,3,0)</f>
        <v>Editorial</v>
      </c>
      <c r="F1803" s="1" t="s">
        <v>416</v>
      </c>
      <c r="G1803" s="1" t="s">
        <v>236</v>
      </c>
      <c r="H1803" s="1">
        <v>2010</v>
      </c>
      <c r="I1803" s="60">
        <f>VLOOKUP(H1803,PROCV!E$33:F$44,2,0)</f>
        <v>1.5383695934465831</v>
      </c>
      <c r="J1803" s="71">
        <v>21436</v>
      </c>
      <c r="K1803" s="44">
        <f t="shared" si="28"/>
        <v>32976.490605120955</v>
      </c>
    </row>
    <row r="1804" spans="1:11" s="43" customFormat="1" ht="19.7" customHeight="1" x14ac:dyDescent="0.25">
      <c r="A1804" s="43" t="s">
        <v>155</v>
      </c>
      <c r="B1804" s="1" t="s">
        <v>316</v>
      </c>
      <c r="C1804" s="1" t="s">
        <v>277</v>
      </c>
      <c r="D1804" s="1" t="s">
        <v>276</v>
      </c>
      <c r="E1804" s="45" t="str">
        <f>VLOOKUP(C1804,PROCV!E$50:G$126,3,0)</f>
        <v>Editorial</v>
      </c>
      <c r="F1804" s="1" t="s">
        <v>416</v>
      </c>
      <c r="G1804" s="1" t="s">
        <v>236</v>
      </c>
      <c r="H1804" s="1">
        <v>2010</v>
      </c>
      <c r="I1804" s="60">
        <f>VLOOKUP(H1804,PROCV!E$33:F$44,2,0)</f>
        <v>1.5383695934465831</v>
      </c>
      <c r="J1804" s="71">
        <v>32419</v>
      </c>
      <c r="K1804" s="44">
        <f t="shared" si="28"/>
        <v>49872.403849944778</v>
      </c>
    </row>
    <row r="1805" spans="1:11" s="43" customFormat="1" ht="19.7" customHeight="1" x14ac:dyDescent="0.25">
      <c r="A1805" s="43" t="s">
        <v>155</v>
      </c>
      <c r="B1805" s="1" t="s">
        <v>316</v>
      </c>
      <c r="C1805" s="1" t="s">
        <v>271</v>
      </c>
      <c r="D1805" s="1" t="s">
        <v>270</v>
      </c>
      <c r="E1805" s="45" t="str">
        <f>VLOOKUP(C1805,PROCV!E$50:G$126,3,0)</f>
        <v>Editorial</v>
      </c>
      <c r="F1805" s="1" t="s">
        <v>416</v>
      </c>
      <c r="G1805" s="1" t="s">
        <v>236</v>
      </c>
      <c r="H1805" s="1">
        <v>2010</v>
      </c>
      <c r="I1805" s="60">
        <f>VLOOKUP(H1805,PROCV!E$33:F$44,2,0)</f>
        <v>1.5383695934465831</v>
      </c>
      <c r="J1805" s="71">
        <v>20000000</v>
      </c>
      <c r="K1805" s="44">
        <f t="shared" si="28"/>
        <v>30767391.868931662</v>
      </c>
    </row>
    <row r="1806" spans="1:11" s="43" customFormat="1" ht="19.7" customHeight="1" x14ac:dyDescent="0.25">
      <c r="A1806" s="43" t="s">
        <v>155</v>
      </c>
      <c r="B1806" s="1" t="s">
        <v>316</v>
      </c>
      <c r="C1806" s="1" t="s">
        <v>264</v>
      </c>
      <c r="D1806" s="1" t="s">
        <v>263</v>
      </c>
      <c r="E1806" s="45" t="str">
        <f>VLOOKUP(C1806,PROCV!E$50:G$126,3,0)</f>
        <v>Audiovisual</v>
      </c>
      <c r="F1806" s="1" t="s">
        <v>416</v>
      </c>
      <c r="G1806" s="1" t="s">
        <v>236</v>
      </c>
      <c r="H1806" s="1">
        <v>2010</v>
      </c>
      <c r="I1806" s="60">
        <f>VLOOKUP(H1806,PROCV!E$33:F$44,2,0)</f>
        <v>1.5383695934465831</v>
      </c>
      <c r="J1806" s="71">
        <v>1997</v>
      </c>
      <c r="K1806" s="44">
        <f t="shared" si="28"/>
        <v>3072.1240781128263</v>
      </c>
    </row>
    <row r="1807" spans="1:11" s="43" customFormat="1" ht="19.7" customHeight="1" x14ac:dyDescent="0.25">
      <c r="A1807" s="43" t="s">
        <v>155</v>
      </c>
      <c r="B1807" s="1" t="s">
        <v>316</v>
      </c>
      <c r="C1807" s="1" t="s">
        <v>260</v>
      </c>
      <c r="D1807" s="1" t="s">
        <v>259</v>
      </c>
      <c r="E1807" s="45" t="str">
        <f>VLOOKUP(C1807,PROCV!E$50:G$126,3,0)</f>
        <v>Audiovisual</v>
      </c>
      <c r="F1807" s="1" t="s">
        <v>415</v>
      </c>
      <c r="G1807" s="1" t="s">
        <v>265</v>
      </c>
      <c r="H1807" s="1">
        <v>2010</v>
      </c>
      <c r="I1807" s="60">
        <f>VLOOKUP(H1807,PROCV!E$33:F$44,2,0)</f>
        <v>1.5383695934465831</v>
      </c>
      <c r="J1807" s="71">
        <v>363043</v>
      </c>
      <c r="K1807" s="44">
        <f t="shared" si="28"/>
        <v>558494.31231362792</v>
      </c>
    </row>
    <row r="1808" spans="1:11" s="43" customFormat="1" ht="19.7" customHeight="1" x14ac:dyDescent="0.25">
      <c r="A1808" s="43" t="s">
        <v>155</v>
      </c>
      <c r="B1808" s="1" t="s">
        <v>316</v>
      </c>
      <c r="C1808" s="1" t="s">
        <v>256</v>
      </c>
      <c r="D1808" s="1" t="s">
        <v>255</v>
      </c>
      <c r="E1808" s="45" t="str">
        <f>VLOOKUP(C1808,PROCV!E$50:G$126,3,0)</f>
        <v>Audiovisual</v>
      </c>
      <c r="F1808" s="1" t="s">
        <v>416</v>
      </c>
      <c r="G1808" s="1" t="s">
        <v>236</v>
      </c>
      <c r="H1808" s="1">
        <v>2010</v>
      </c>
      <c r="I1808" s="60">
        <f>VLOOKUP(H1808,PROCV!E$33:F$44,2,0)</f>
        <v>1.5383695934465831</v>
      </c>
      <c r="J1808" s="71">
        <v>117262</v>
      </c>
      <c r="K1808" s="44">
        <f t="shared" si="28"/>
        <v>180392.29526673321</v>
      </c>
    </row>
    <row r="1809" spans="1:11" s="43" customFormat="1" ht="19.7" customHeight="1" x14ac:dyDescent="0.25">
      <c r="A1809" s="43" t="s">
        <v>155</v>
      </c>
      <c r="B1809" s="1" t="s">
        <v>316</v>
      </c>
      <c r="C1809" s="1" t="s">
        <v>256</v>
      </c>
      <c r="D1809" s="1" t="s">
        <v>255</v>
      </c>
      <c r="E1809" s="45" t="str">
        <f>VLOOKUP(C1809,PROCV!E$50:G$126,3,0)</f>
        <v>Audiovisual</v>
      </c>
      <c r="F1809" s="1" t="s">
        <v>416</v>
      </c>
      <c r="G1809" s="1" t="s">
        <v>236</v>
      </c>
      <c r="H1809" s="1">
        <v>2010</v>
      </c>
      <c r="I1809" s="60">
        <f>VLOOKUP(H1809,PROCV!E$33:F$44,2,0)</f>
        <v>1.5383695934465831</v>
      </c>
      <c r="J1809" s="71">
        <v>469048</v>
      </c>
      <c r="K1809" s="44">
        <f t="shared" si="28"/>
        <v>721569.18106693286</v>
      </c>
    </row>
    <row r="1810" spans="1:11" s="43" customFormat="1" ht="19.7" customHeight="1" x14ac:dyDescent="0.25">
      <c r="A1810" s="43" t="s">
        <v>155</v>
      </c>
      <c r="B1810" s="1" t="s">
        <v>316</v>
      </c>
      <c r="C1810" s="1" t="s">
        <v>256</v>
      </c>
      <c r="D1810" s="1" t="s">
        <v>255</v>
      </c>
      <c r="E1810" s="45" t="str">
        <f>VLOOKUP(C1810,PROCV!E$50:G$126,3,0)</f>
        <v>Audiovisual</v>
      </c>
      <c r="F1810" s="1" t="s">
        <v>416</v>
      </c>
      <c r="G1810" s="1" t="s">
        <v>236</v>
      </c>
      <c r="H1810" s="1">
        <v>2010</v>
      </c>
      <c r="I1810" s="60">
        <f>VLOOKUP(H1810,PROCV!E$33:F$44,2,0)</f>
        <v>1.5383695934465831</v>
      </c>
      <c r="J1810" s="71">
        <v>98550</v>
      </c>
      <c r="K1810" s="44">
        <f t="shared" si="28"/>
        <v>151606.32343416076</v>
      </c>
    </row>
    <row r="1811" spans="1:11" s="43" customFormat="1" ht="19.7" customHeight="1" x14ac:dyDescent="0.25">
      <c r="A1811" s="43" t="s">
        <v>155</v>
      </c>
      <c r="B1811" s="1" t="s">
        <v>316</v>
      </c>
      <c r="C1811" s="1" t="s">
        <v>250</v>
      </c>
      <c r="D1811" s="1" t="s">
        <v>249</v>
      </c>
      <c r="E1811" s="45" t="str">
        <f>VLOOKUP(C1811,PROCV!E$50:G$126,3,0)</f>
        <v>Audiovisual</v>
      </c>
      <c r="F1811" s="1" t="s">
        <v>416</v>
      </c>
      <c r="G1811" s="1" t="s">
        <v>236</v>
      </c>
      <c r="H1811" s="1">
        <v>2010</v>
      </c>
      <c r="I1811" s="60">
        <f>VLOOKUP(H1811,PROCV!E$33:F$44,2,0)</f>
        <v>1.5383695934465831</v>
      </c>
      <c r="J1811" s="71">
        <v>2400</v>
      </c>
      <c r="K1811" s="44">
        <f t="shared" si="28"/>
        <v>3692.0870242717992</v>
      </c>
    </row>
    <row r="1812" spans="1:11" s="43" customFormat="1" ht="19.7" customHeight="1" x14ac:dyDescent="0.25">
      <c r="A1812" s="43" t="s">
        <v>155</v>
      </c>
      <c r="B1812" s="1" t="s">
        <v>316</v>
      </c>
      <c r="C1812" s="1" t="s">
        <v>346</v>
      </c>
      <c r="D1812" s="1" t="s">
        <v>345</v>
      </c>
      <c r="E1812" s="45" t="str">
        <f>VLOOKUP(C1812,PROCV!E$50:G$126,3,0)</f>
        <v>Audiovisual</v>
      </c>
      <c r="F1812" s="1" t="s">
        <v>416</v>
      </c>
      <c r="G1812" s="1" t="s">
        <v>236</v>
      </c>
      <c r="H1812" s="1">
        <v>2010</v>
      </c>
      <c r="I1812" s="60">
        <f>VLOOKUP(H1812,PROCV!E$33:F$44,2,0)</f>
        <v>1.5383695934465831</v>
      </c>
      <c r="J1812" s="71">
        <v>2755561</v>
      </c>
      <c r="K1812" s="44">
        <f t="shared" si="28"/>
        <v>4239071.2552872598</v>
      </c>
    </row>
    <row r="1813" spans="1:11" s="43" customFormat="1" ht="19.7" customHeight="1" x14ac:dyDescent="0.25">
      <c r="A1813" s="43" t="s">
        <v>155</v>
      </c>
      <c r="B1813" s="1" t="s">
        <v>316</v>
      </c>
      <c r="C1813" s="1" t="s">
        <v>346</v>
      </c>
      <c r="D1813" s="1" t="s">
        <v>345</v>
      </c>
      <c r="E1813" s="45" t="str">
        <f>VLOOKUP(C1813,PROCV!E$50:G$126,3,0)</f>
        <v>Audiovisual</v>
      </c>
      <c r="F1813" s="1" t="s">
        <v>416</v>
      </c>
      <c r="G1813" s="1" t="s">
        <v>236</v>
      </c>
      <c r="H1813" s="1">
        <v>2010</v>
      </c>
      <c r="I1813" s="60">
        <f>VLOOKUP(H1813,PROCV!E$33:F$44,2,0)</f>
        <v>1.5383695934465831</v>
      </c>
      <c r="J1813" s="71">
        <v>680679</v>
      </c>
      <c r="K1813" s="44">
        <f t="shared" si="28"/>
        <v>1047135.8764976268</v>
      </c>
    </row>
    <row r="1814" spans="1:11" s="43" customFormat="1" ht="19.7" customHeight="1" x14ac:dyDescent="0.25">
      <c r="A1814" s="43" t="s">
        <v>155</v>
      </c>
      <c r="B1814" s="1" t="s">
        <v>316</v>
      </c>
      <c r="C1814" s="1" t="s">
        <v>238</v>
      </c>
      <c r="D1814" s="1" t="s">
        <v>237</v>
      </c>
      <c r="E1814" s="45" t="str">
        <f>VLOOKUP(C1814,PROCV!E$50:G$126,3,0)</f>
        <v>Artes Cênicas e Espetáculos</v>
      </c>
      <c r="F1814" s="1" t="s">
        <v>416</v>
      </c>
      <c r="G1814" s="1" t="s">
        <v>236</v>
      </c>
      <c r="H1814" s="1">
        <v>2010</v>
      </c>
      <c r="I1814" s="60">
        <f>VLOOKUP(H1814,PROCV!E$33:F$44,2,0)</f>
        <v>1.5383695934465831</v>
      </c>
      <c r="J1814" s="71">
        <v>3279</v>
      </c>
      <c r="K1814" s="44">
        <f t="shared" si="28"/>
        <v>5044.3138969113461</v>
      </c>
    </row>
    <row r="1815" spans="1:11" s="43" customFormat="1" ht="19.7" customHeight="1" x14ac:dyDescent="0.25">
      <c r="A1815" s="43" t="s">
        <v>155</v>
      </c>
      <c r="B1815" s="1" t="s">
        <v>316</v>
      </c>
      <c r="C1815" s="1" t="s">
        <v>238</v>
      </c>
      <c r="D1815" s="1" t="s">
        <v>237</v>
      </c>
      <c r="E1815" s="45" t="str">
        <f>VLOOKUP(C1815,PROCV!E$50:G$126,3,0)</f>
        <v>Artes Cênicas e Espetáculos</v>
      </c>
      <c r="F1815" s="1" t="s">
        <v>416</v>
      </c>
      <c r="G1815" s="1" t="s">
        <v>236</v>
      </c>
      <c r="H1815" s="1">
        <v>2010</v>
      </c>
      <c r="I1815" s="60">
        <f>VLOOKUP(H1815,PROCV!E$33:F$44,2,0)</f>
        <v>1.5383695934465831</v>
      </c>
      <c r="J1815" s="71">
        <v>53100</v>
      </c>
      <c r="K1815" s="44">
        <f t="shared" si="28"/>
        <v>81687.425412013559</v>
      </c>
    </row>
    <row r="1816" spans="1:11" s="43" customFormat="1" ht="19.7" customHeight="1" x14ac:dyDescent="0.25">
      <c r="A1816" s="43" t="s">
        <v>155</v>
      </c>
      <c r="B1816" s="1" t="s">
        <v>316</v>
      </c>
      <c r="C1816" s="1" t="s">
        <v>238</v>
      </c>
      <c r="D1816" s="1" t="s">
        <v>237</v>
      </c>
      <c r="E1816" s="45" t="str">
        <f>VLOOKUP(C1816,PROCV!E$50:G$126,3,0)</f>
        <v>Artes Cênicas e Espetáculos</v>
      </c>
      <c r="F1816" s="1" t="s">
        <v>416</v>
      </c>
      <c r="G1816" s="1" t="s">
        <v>236</v>
      </c>
      <c r="H1816" s="1">
        <v>2010</v>
      </c>
      <c r="I1816" s="60">
        <f>VLOOKUP(H1816,PROCV!E$33:F$44,2,0)</f>
        <v>1.5383695934465831</v>
      </c>
      <c r="J1816" s="71">
        <v>115000</v>
      </c>
      <c r="K1816" s="44">
        <f t="shared" si="28"/>
        <v>176912.50324635705</v>
      </c>
    </row>
    <row r="1817" spans="1:11" s="43" customFormat="1" ht="19.7" customHeight="1" x14ac:dyDescent="0.25">
      <c r="A1817" s="43" t="s">
        <v>155</v>
      </c>
      <c r="B1817" s="1" t="s">
        <v>316</v>
      </c>
      <c r="C1817" s="1" t="s">
        <v>238</v>
      </c>
      <c r="D1817" s="1" t="s">
        <v>237</v>
      </c>
      <c r="E1817" s="45" t="str">
        <f>VLOOKUP(C1817,PROCV!E$50:G$126,3,0)</f>
        <v>Artes Cênicas e Espetáculos</v>
      </c>
      <c r="F1817" s="1" t="s">
        <v>416</v>
      </c>
      <c r="G1817" s="1" t="s">
        <v>236</v>
      </c>
      <c r="H1817" s="1">
        <v>2010</v>
      </c>
      <c r="I1817" s="60">
        <f>VLOOKUP(H1817,PROCV!E$33:F$44,2,0)</f>
        <v>1.5383695934465831</v>
      </c>
      <c r="J1817" s="71">
        <v>11443</v>
      </c>
      <c r="K1817" s="44">
        <f t="shared" si="28"/>
        <v>17603.563257809252</v>
      </c>
    </row>
    <row r="1818" spans="1:11" s="43" customFormat="1" ht="19.7" customHeight="1" x14ac:dyDescent="0.25">
      <c r="A1818" s="43" t="s">
        <v>155</v>
      </c>
      <c r="B1818" s="1" t="s">
        <v>316</v>
      </c>
      <c r="C1818" s="1" t="s">
        <v>241</v>
      </c>
      <c r="D1818" s="1" t="s">
        <v>240</v>
      </c>
      <c r="E1818" s="45" t="str">
        <f>VLOOKUP(C1818,PROCV!E$50:G$126,3,0)</f>
        <v>Artes Cênicas e Espetáculos</v>
      </c>
      <c r="F1818" s="1" t="s">
        <v>416</v>
      </c>
      <c r="G1818" s="1" t="s">
        <v>236</v>
      </c>
      <c r="H1818" s="1">
        <v>2010</v>
      </c>
      <c r="I1818" s="60">
        <f>VLOOKUP(H1818,PROCV!E$33:F$44,2,0)</f>
        <v>1.5383695934465831</v>
      </c>
      <c r="J1818" s="71">
        <v>7073</v>
      </c>
      <c r="K1818" s="44">
        <f t="shared" si="28"/>
        <v>10880.888134447681</v>
      </c>
    </row>
    <row r="1819" spans="1:11" s="43" customFormat="1" ht="19.7" customHeight="1" x14ac:dyDescent="0.25">
      <c r="A1819" s="43" t="s">
        <v>155</v>
      </c>
      <c r="B1819" s="1" t="s">
        <v>316</v>
      </c>
      <c r="C1819" s="1" t="s">
        <v>330</v>
      </c>
      <c r="D1819" s="1" t="s">
        <v>329</v>
      </c>
      <c r="E1819" s="45" t="str">
        <f>VLOOKUP(C1819,PROCV!E$50:G$126,3,0)</f>
        <v>Educação e Criação em Artes</v>
      </c>
      <c r="F1819" s="1" t="s">
        <v>415</v>
      </c>
      <c r="G1819" s="1" t="s">
        <v>265</v>
      </c>
      <c r="H1819" s="1">
        <v>2010</v>
      </c>
      <c r="I1819" s="60">
        <f>VLOOKUP(H1819,PROCV!E$33:F$44,2,0)</f>
        <v>1.5383695934465831</v>
      </c>
      <c r="J1819" s="71">
        <v>113100</v>
      </c>
      <c r="K1819" s="44">
        <f t="shared" si="28"/>
        <v>173989.60101880855</v>
      </c>
    </row>
    <row r="1820" spans="1:11" s="43" customFormat="1" ht="19.7" customHeight="1" x14ac:dyDescent="0.25">
      <c r="A1820" s="43" t="s">
        <v>159</v>
      </c>
      <c r="B1820" s="1" t="s">
        <v>242</v>
      </c>
      <c r="C1820" s="1" t="s">
        <v>287</v>
      </c>
      <c r="D1820" s="1" t="s">
        <v>286</v>
      </c>
      <c r="E1820" s="45" t="str">
        <f>VLOOKUP(C1820,PROCV!E$50:G$126,3,0)</f>
        <v>Música</v>
      </c>
      <c r="F1820" s="1" t="s">
        <v>416</v>
      </c>
      <c r="G1820" s="1" t="s">
        <v>236</v>
      </c>
      <c r="H1820" s="1">
        <v>2010</v>
      </c>
      <c r="I1820" s="60">
        <f>VLOOKUP(H1820,PROCV!E$33:F$44,2,0)</f>
        <v>1.5383695934465831</v>
      </c>
      <c r="J1820" s="71">
        <v>10021</v>
      </c>
      <c r="K1820" s="44">
        <f t="shared" si="28"/>
        <v>15416.001695928209</v>
      </c>
    </row>
    <row r="1821" spans="1:11" s="43" customFormat="1" ht="19.7" customHeight="1" x14ac:dyDescent="0.25">
      <c r="A1821" s="43" t="s">
        <v>159</v>
      </c>
      <c r="B1821" s="1" t="s">
        <v>242</v>
      </c>
      <c r="C1821" s="1" t="s">
        <v>287</v>
      </c>
      <c r="D1821" s="1" t="s">
        <v>286</v>
      </c>
      <c r="E1821" s="45" t="str">
        <f>VLOOKUP(C1821,PROCV!E$50:G$126,3,0)</f>
        <v>Música</v>
      </c>
      <c r="F1821" s="1" t="s">
        <v>416</v>
      </c>
      <c r="G1821" s="1" t="s">
        <v>236</v>
      </c>
      <c r="H1821" s="1">
        <v>2010</v>
      </c>
      <c r="I1821" s="60">
        <f>VLOOKUP(H1821,PROCV!E$33:F$44,2,0)</f>
        <v>1.5383695934465831</v>
      </c>
      <c r="J1821" s="71">
        <v>10000</v>
      </c>
      <c r="K1821" s="44">
        <f t="shared" si="28"/>
        <v>15383.695934465832</v>
      </c>
    </row>
    <row r="1822" spans="1:11" s="43" customFormat="1" ht="19.7" customHeight="1" x14ac:dyDescent="0.25">
      <c r="A1822" s="43" t="s">
        <v>159</v>
      </c>
      <c r="B1822" s="1" t="s">
        <v>242</v>
      </c>
      <c r="C1822" s="1" t="s">
        <v>287</v>
      </c>
      <c r="D1822" s="1" t="s">
        <v>286</v>
      </c>
      <c r="E1822" s="45" t="str">
        <f>VLOOKUP(C1822,PROCV!E$50:G$126,3,0)</f>
        <v>Música</v>
      </c>
      <c r="F1822" s="1" t="s">
        <v>416</v>
      </c>
      <c r="G1822" s="1" t="s">
        <v>236</v>
      </c>
      <c r="H1822" s="1">
        <v>2010</v>
      </c>
      <c r="I1822" s="60">
        <f>VLOOKUP(H1822,PROCV!E$33:F$44,2,0)</f>
        <v>1.5383695934465831</v>
      </c>
      <c r="J1822" s="71">
        <v>9390</v>
      </c>
      <c r="K1822" s="44">
        <f t="shared" si="28"/>
        <v>14445.290482463415</v>
      </c>
    </row>
    <row r="1823" spans="1:11" s="43" customFormat="1" ht="19.7" customHeight="1" x14ac:dyDescent="0.25">
      <c r="A1823" s="43" t="s">
        <v>159</v>
      </c>
      <c r="B1823" s="1" t="s">
        <v>242</v>
      </c>
      <c r="C1823" s="1" t="s">
        <v>285</v>
      </c>
      <c r="D1823" s="1" t="s">
        <v>284</v>
      </c>
      <c r="E1823" s="45" t="str">
        <f>VLOOKUP(C1823,PROCV!E$50:G$126,3,0)</f>
        <v>Editorial</v>
      </c>
      <c r="F1823" s="1" t="s">
        <v>416</v>
      </c>
      <c r="G1823" s="1" t="s">
        <v>236</v>
      </c>
      <c r="H1823" s="1">
        <v>2010</v>
      </c>
      <c r="I1823" s="60">
        <f>VLOOKUP(H1823,PROCV!E$33:F$44,2,0)</f>
        <v>1.5383695934465831</v>
      </c>
      <c r="J1823" s="71">
        <v>1293</v>
      </c>
      <c r="K1823" s="44">
        <f t="shared" si="28"/>
        <v>1989.1118843264319</v>
      </c>
    </row>
    <row r="1824" spans="1:11" s="43" customFormat="1" ht="19.7" customHeight="1" x14ac:dyDescent="0.25">
      <c r="A1824" s="43" t="s">
        <v>159</v>
      </c>
      <c r="B1824" s="1" t="s">
        <v>242</v>
      </c>
      <c r="C1824" s="1" t="s">
        <v>285</v>
      </c>
      <c r="D1824" s="1" t="s">
        <v>284</v>
      </c>
      <c r="E1824" s="45" t="str">
        <f>VLOOKUP(C1824,PROCV!E$50:G$126,3,0)</f>
        <v>Editorial</v>
      </c>
      <c r="F1824" s="1" t="s">
        <v>416</v>
      </c>
      <c r="G1824" s="1" t="s">
        <v>236</v>
      </c>
      <c r="H1824" s="1">
        <v>2010</v>
      </c>
      <c r="I1824" s="60">
        <f>VLOOKUP(H1824,PROCV!E$33:F$44,2,0)</f>
        <v>1.5383695934465831</v>
      </c>
      <c r="J1824" s="71">
        <v>5000</v>
      </c>
      <c r="K1824" s="44">
        <f t="shared" si="28"/>
        <v>7691.8479672329158</v>
      </c>
    </row>
    <row r="1825" spans="1:11" s="43" customFormat="1" ht="19.7" customHeight="1" x14ac:dyDescent="0.25">
      <c r="A1825" s="43" t="s">
        <v>159</v>
      </c>
      <c r="B1825" s="1" t="s">
        <v>242</v>
      </c>
      <c r="C1825" s="1" t="s">
        <v>285</v>
      </c>
      <c r="D1825" s="1" t="s">
        <v>284</v>
      </c>
      <c r="E1825" s="45" t="str">
        <f>VLOOKUP(C1825,PROCV!E$50:G$126,3,0)</f>
        <v>Editorial</v>
      </c>
      <c r="F1825" s="1" t="s">
        <v>416</v>
      </c>
      <c r="G1825" s="1" t="s">
        <v>236</v>
      </c>
      <c r="H1825" s="1">
        <v>2010</v>
      </c>
      <c r="I1825" s="60">
        <f>VLOOKUP(H1825,PROCV!E$33:F$44,2,0)</f>
        <v>1.5383695934465831</v>
      </c>
      <c r="J1825" s="71">
        <v>33688</v>
      </c>
      <c r="K1825" s="44">
        <f t="shared" si="28"/>
        <v>51824.594864028491</v>
      </c>
    </row>
    <row r="1826" spans="1:11" s="43" customFormat="1" ht="19.7" customHeight="1" x14ac:dyDescent="0.25">
      <c r="A1826" s="43" t="s">
        <v>159</v>
      </c>
      <c r="B1826" s="1" t="s">
        <v>242</v>
      </c>
      <c r="C1826" s="1" t="s">
        <v>275</v>
      </c>
      <c r="D1826" s="1" t="s">
        <v>274</v>
      </c>
      <c r="E1826" s="45" t="str">
        <f>VLOOKUP(C1826,PROCV!E$50:G$126,3,0)</f>
        <v>Editorial</v>
      </c>
      <c r="F1826" s="1" t="s">
        <v>416</v>
      </c>
      <c r="G1826" s="1" t="s">
        <v>236</v>
      </c>
      <c r="H1826" s="1">
        <v>2010</v>
      </c>
      <c r="I1826" s="60">
        <f>VLOOKUP(H1826,PROCV!E$33:F$44,2,0)</f>
        <v>1.5383695934465831</v>
      </c>
      <c r="J1826" s="1">
        <v>911</v>
      </c>
      <c r="K1826" s="44">
        <f t="shared" si="28"/>
        <v>1401.4546996298373</v>
      </c>
    </row>
    <row r="1827" spans="1:11" s="43" customFormat="1" ht="19.7" customHeight="1" x14ac:dyDescent="0.25">
      <c r="A1827" s="43" t="s">
        <v>159</v>
      </c>
      <c r="B1827" s="1" t="s">
        <v>242</v>
      </c>
      <c r="C1827" s="1" t="s">
        <v>275</v>
      </c>
      <c r="D1827" s="1" t="s">
        <v>274</v>
      </c>
      <c r="E1827" s="45" t="str">
        <f>VLOOKUP(C1827,PROCV!E$50:G$126,3,0)</f>
        <v>Editorial</v>
      </c>
      <c r="F1827" s="1" t="s">
        <v>416</v>
      </c>
      <c r="G1827" s="1" t="s">
        <v>236</v>
      </c>
      <c r="H1827" s="1">
        <v>2010</v>
      </c>
      <c r="I1827" s="60">
        <f>VLOOKUP(H1827,PROCV!E$33:F$44,2,0)</f>
        <v>1.5383695934465831</v>
      </c>
      <c r="J1827" s="71">
        <v>1933</v>
      </c>
      <c r="K1827" s="44">
        <f t="shared" si="28"/>
        <v>2973.668424132245</v>
      </c>
    </row>
    <row r="1828" spans="1:11" s="43" customFormat="1" ht="19.7" customHeight="1" x14ac:dyDescent="0.25">
      <c r="A1828" s="43" t="s">
        <v>159</v>
      </c>
      <c r="B1828" s="1" t="s">
        <v>242</v>
      </c>
      <c r="C1828" s="1" t="s">
        <v>275</v>
      </c>
      <c r="D1828" s="1" t="s">
        <v>274</v>
      </c>
      <c r="E1828" s="45" t="str">
        <f>VLOOKUP(C1828,PROCV!E$50:G$126,3,0)</f>
        <v>Editorial</v>
      </c>
      <c r="F1828" s="1" t="s">
        <v>416</v>
      </c>
      <c r="G1828" s="1" t="s">
        <v>236</v>
      </c>
      <c r="H1828" s="1">
        <v>2010</v>
      </c>
      <c r="I1828" s="60">
        <f>VLOOKUP(H1828,PROCV!E$33:F$44,2,0)</f>
        <v>1.5383695934465831</v>
      </c>
      <c r="J1828" s="71">
        <v>3218</v>
      </c>
      <c r="K1828" s="44">
        <f t="shared" si="28"/>
        <v>4950.4733517111044</v>
      </c>
    </row>
    <row r="1829" spans="1:11" s="43" customFormat="1" ht="19.7" customHeight="1" x14ac:dyDescent="0.25">
      <c r="A1829" s="43" t="s">
        <v>159</v>
      </c>
      <c r="B1829" s="1" t="s">
        <v>242</v>
      </c>
      <c r="C1829" s="1" t="s">
        <v>273</v>
      </c>
      <c r="D1829" s="1" t="s">
        <v>272</v>
      </c>
      <c r="E1829" s="45" t="str">
        <f>VLOOKUP(C1829,PROCV!E$50:G$126,3,0)</f>
        <v>Editorial</v>
      </c>
      <c r="F1829" s="1" t="s">
        <v>416</v>
      </c>
      <c r="G1829" s="1" t="s">
        <v>236</v>
      </c>
      <c r="H1829" s="1">
        <v>2010</v>
      </c>
      <c r="I1829" s="60">
        <f>VLOOKUP(H1829,PROCV!E$33:F$44,2,0)</f>
        <v>1.5383695934465831</v>
      </c>
      <c r="J1829" s="71">
        <v>83519</v>
      </c>
      <c r="K1829" s="44">
        <f t="shared" si="28"/>
        <v>128483.09007506518</v>
      </c>
    </row>
    <row r="1830" spans="1:11" s="43" customFormat="1" ht="19.7" customHeight="1" x14ac:dyDescent="0.25">
      <c r="A1830" s="43" t="s">
        <v>159</v>
      </c>
      <c r="B1830" s="1" t="s">
        <v>242</v>
      </c>
      <c r="C1830" s="1" t="s">
        <v>269</v>
      </c>
      <c r="D1830" s="1" t="s">
        <v>268</v>
      </c>
      <c r="E1830" s="45" t="str">
        <f>VLOOKUP(C1830,PROCV!E$50:G$126,3,0)</f>
        <v>NA</v>
      </c>
      <c r="F1830" s="1" t="s">
        <v>416</v>
      </c>
      <c r="G1830" s="1" t="s">
        <v>236</v>
      </c>
      <c r="H1830" s="1">
        <v>2010</v>
      </c>
      <c r="I1830" s="60">
        <f>VLOOKUP(H1830,PROCV!E$33:F$44,2,0)</f>
        <v>1.5383695934465831</v>
      </c>
      <c r="J1830" s="71">
        <v>21898</v>
      </c>
      <c r="K1830" s="44">
        <f t="shared" si="28"/>
        <v>33687.217357293273</v>
      </c>
    </row>
    <row r="1831" spans="1:11" s="43" customFormat="1" ht="19.7" customHeight="1" x14ac:dyDescent="0.25">
      <c r="A1831" s="43" t="s">
        <v>159</v>
      </c>
      <c r="B1831" s="1" t="s">
        <v>242</v>
      </c>
      <c r="C1831" s="1" t="s">
        <v>297</v>
      </c>
      <c r="D1831" s="1" t="s">
        <v>296</v>
      </c>
      <c r="E1831" s="45" t="str">
        <f>VLOOKUP(C1831,PROCV!E$50:G$126,3,0)</f>
        <v>Audiovisual</v>
      </c>
      <c r="F1831" s="1" t="s">
        <v>416</v>
      </c>
      <c r="G1831" s="1" t="s">
        <v>236</v>
      </c>
      <c r="H1831" s="1">
        <v>2010</v>
      </c>
      <c r="I1831" s="60">
        <f>VLOOKUP(H1831,PROCV!E$33:F$44,2,0)</f>
        <v>1.5383695934465831</v>
      </c>
      <c r="J1831" s="71">
        <v>2996</v>
      </c>
      <c r="K1831" s="44">
        <f t="shared" si="28"/>
        <v>4608.9553019659634</v>
      </c>
    </row>
    <row r="1832" spans="1:11" s="43" customFormat="1" ht="19.7" customHeight="1" x14ac:dyDescent="0.25">
      <c r="A1832" s="43" t="s">
        <v>159</v>
      </c>
      <c r="B1832" s="1" t="s">
        <v>242</v>
      </c>
      <c r="C1832" s="1" t="s">
        <v>264</v>
      </c>
      <c r="D1832" s="1" t="s">
        <v>263</v>
      </c>
      <c r="E1832" s="45" t="str">
        <f>VLOOKUP(C1832,PROCV!E$50:G$126,3,0)</f>
        <v>Audiovisual</v>
      </c>
      <c r="F1832" s="1" t="s">
        <v>416</v>
      </c>
      <c r="G1832" s="1" t="s">
        <v>236</v>
      </c>
      <c r="H1832" s="1">
        <v>2010</v>
      </c>
      <c r="I1832" s="60">
        <f>VLOOKUP(H1832,PROCV!E$33:F$44,2,0)</f>
        <v>1.5383695934465831</v>
      </c>
      <c r="J1832" s="71">
        <v>30377</v>
      </c>
      <c r="K1832" s="44">
        <f t="shared" si="28"/>
        <v>46731.053140126853</v>
      </c>
    </row>
    <row r="1833" spans="1:11" s="43" customFormat="1" ht="19.7" customHeight="1" x14ac:dyDescent="0.25">
      <c r="A1833" s="43" t="s">
        <v>159</v>
      </c>
      <c r="B1833" s="1" t="s">
        <v>242</v>
      </c>
      <c r="C1833" s="1" t="s">
        <v>264</v>
      </c>
      <c r="D1833" s="1" t="s">
        <v>263</v>
      </c>
      <c r="E1833" s="45" t="str">
        <f>VLOOKUP(C1833,PROCV!E$50:G$126,3,0)</f>
        <v>Audiovisual</v>
      </c>
      <c r="F1833" s="1" t="s">
        <v>416</v>
      </c>
      <c r="G1833" s="1" t="s">
        <v>236</v>
      </c>
      <c r="H1833" s="1">
        <v>2010</v>
      </c>
      <c r="I1833" s="60">
        <f>VLOOKUP(H1833,PROCV!E$33:F$44,2,0)</f>
        <v>1.5383695934465831</v>
      </c>
      <c r="J1833" s="71">
        <v>3557</v>
      </c>
      <c r="K1833" s="44">
        <f t="shared" si="28"/>
        <v>5471.9806438894957</v>
      </c>
    </row>
    <row r="1834" spans="1:11" s="43" customFormat="1" ht="19.7" customHeight="1" x14ac:dyDescent="0.25">
      <c r="A1834" s="43" t="s">
        <v>159</v>
      </c>
      <c r="B1834" s="1" t="s">
        <v>242</v>
      </c>
      <c r="C1834" s="1" t="s">
        <v>254</v>
      </c>
      <c r="D1834" s="1" t="s">
        <v>253</v>
      </c>
      <c r="E1834" s="45" t="str">
        <f>VLOOKUP(C1834,PROCV!E$50:G$126,3,0)</f>
        <v>Música</v>
      </c>
      <c r="F1834" s="1" t="s">
        <v>416</v>
      </c>
      <c r="G1834" s="1" t="s">
        <v>236</v>
      </c>
      <c r="H1834" s="1">
        <v>2010</v>
      </c>
      <c r="I1834" s="60">
        <f>VLOOKUP(H1834,PROCV!E$33:F$44,2,0)</f>
        <v>1.5383695934465831</v>
      </c>
      <c r="J1834" s="71">
        <v>61500</v>
      </c>
      <c r="K1834" s="44">
        <f t="shared" si="28"/>
        <v>94609.729996964859</v>
      </c>
    </row>
    <row r="1835" spans="1:11" s="43" customFormat="1" ht="19.7" customHeight="1" x14ac:dyDescent="0.25">
      <c r="A1835" s="43" t="s">
        <v>159</v>
      </c>
      <c r="B1835" s="1" t="s">
        <v>242</v>
      </c>
      <c r="C1835" s="1" t="s">
        <v>250</v>
      </c>
      <c r="D1835" s="1" t="s">
        <v>249</v>
      </c>
      <c r="E1835" s="45" t="str">
        <f>VLOOKUP(C1835,PROCV!E$50:G$126,3,0)</f>
        <v>Audiovisual</v>
      </c>
      <c r="F1835" s="1" t="s">
        <v>416</v>
      </c>
      <c r="G1835" s="1" t="s">
        <v>236</v>
      </c>
      <c r="H1835" s="1">
        <v>2010</v>
      </c>
      <c r="I1835" s="60">
        <f>VLOOKUP(H1835,PROCV!E$33:F$44,2,0)</f>
        <v>1.5383695934465831</v>
      </c>
      <c r="J1835" s="71">
        <v>43499</v>
      </c>
      <c r="K1835" s="44">
        <f t="shared" si="28"/>
        <v>66917.538945332912</v>
      </c>
    </row>
    <row r="1836" spans="1:11" s="43" customFormat="1" ht="19.7" customHeight="1" x14ac:dyDescent="0.25">
      <c r="A1836" s="43" t="s">
        <v>159</v>
      </c>
      <c r="B1836" s="1" t="s">
        <v>242</v>
      </c>
      <c r="C1836" s="1" t="s">
        <v>250</v>
      </c>
      <c r="D1836" s="1" t="s">
        <v>249</v>
      </c>
      <c r="E1836" s="45" t="str">
        <f>VLOOKUP(C1836,PROCV!E$50:G$126,3,0)</f>
        <v>Audiovisual</v>
      </c>
      <c r="F1836" s="1" t="s">
        <v>416</v>
      </c>
      <c r="G1836" s="1" t="s">
        <v>236</v>
      </c>
      <c r="H1836" s="1">
        <v>2010</v>
      </c>
      <c r="I1836" s="60">
        <f>VLOOKUP(H1836,PROCV!E$33:F$44,2,0)</f>
        <v>1.5383695934465831</v>
      </c>
      <c r="J1836" s="71">
        <v>90307</v>
      </c>
      <c r="K1836" s="44">
        <f t="shared" si="28"/>
        <v>138925.54287538058</v>
      </c>
    </row>
    <row r="1837" spans="1:11" s="43" customFormat="1" ht="19.7" customHeight="1" x14ac:dyDescent="0.25">
      <c r="A1837" s="43" t="s">
        <v>159</v>
      </c>
      <c r="B1837" s="1" t="s">
        <v>242</v>
      </c>
      <c r="C1837" s="1" t="s">
        <v>246</v>
      </c>
      <c r="D1837" s="1" t="s">
        <v>245</v>
      </c>
      <c r="E1837" s="45" t="str">
        <f>VLOOKUP(C1837,PROCV!E$50:G$126,3,0)</f>
        <v>Artes Cênicas e Espetáculos</v>
      </c>
      <c r="F1837" s="1" t="s">
        <v>416</v>
      </c>
      <c r="G1837" s="1" t="s">
        <v>236</v>
      </c>
      <c r="H1837" s="1">
        <v>2010</v>
      </c>
      <c r="I1837" s="60">
        <f>VLOOKUP(H1837,PROCV!E$33:F$44,2,0)</f>
        <v>1.5383695934465831</v>
      </c>
      <c r="J1837" s="71">
        <v>6372</v>
      </c>
      <c r="K1837" s="44">
        <f t="shared" si="28"/>
        <v>9802.4910494416272</v>
      </c>
    </row>
    <row r="1838" spans="1:11" s="43" customFormat="1" ht="19.7" customHeight="1" x14ac:dyDescent="0.25">
      <c r="A1838" s="43" t="s">
        <v>159</v>
      </c>
      <c r="B1838" s="1" t="s">
        <v>242</v>
      </c>
      <c r="C1838" s="1" t="s">
        <v>238</v>
      </c>
      <c r="D1838" s="1" t="s">
        <v>237</v>
      </c>
      <c r="E1838" s="45" t="str">
        <f>VLOOKUP(C1838,PROCV!E$50:G$126,3,0)</f>
        <v>Artes Cênicas e Espetáculos</v>
      </c>
      <c r="F1838" s="1" t="s">
        <v>416</v>
      </c>
      <c r="G1838" s="1" t="s">
        <v>236</v>
      </c>
      <c r="H1838" s="1">
        <v>2010</v>
      </c>
      <c r="I1838" s="60">
        <f>VLOOKUP(H1838,PROCV!E$33:F$44,2,0)</f>
        <v>1.5383695934465831</v>
      </c>
      <c r="J1838" s="71">
        <v>5126</v>
      </c>
      <c r="K1838" s="44">
        <f t="shared" si="28"/>
        <v>7885.6825360071853</v>
      </c>
    </row>
    <row r="1839" spans="1:11" s="43" customFormat="1" ht="19.7" customHeight="1" x14ac:dyDescent="0.25">
      <c r="A1839" s="43" t="s">
        <v>163</v>
      </c>
      <c r="B1839" s="1" t="s">
        <v>316</v>
      </c>
      <c r="C1839" s="1" t="s">
        <v>291</v>
      </c>
      <c r="D1839" s="1" t="s">
        <v>290</v>
      </c>
      <c r="E1839" s="45" t="str">
        <f>VLOOKUP(C1839,PROCV!E$50:G$126,3,0)</f>
        <v>NA</v>
      </c>
      <c r="F1839" s="1" t="s">
        <v>416</v>
      </c>
      <c r="G1839" s="1" t="s">
        <v>236</v>
      </c>
      <c r="H1839" s="1">
        <v>2010</v>
      </c>
      <c r="I1839" s="60">
        <f>VLOOKUP(H1839,PROCV!E$33:F$44,2,0)</f>
        <v>1.5383695934465831</v>
      </c>
      <c r="J1839" s="71">
        <v>6019</v>
      </c>
      <c r="K1839" s="44">
        <f t="shared" si="28"/>
        <v>9259.4465829549845</v>
      </c>
    </row>
    <row r="1840" spans="1:11" s="43" customFormat="1" ht="19.7" customHeight="1" x14ac:dyDescent="0.25">
      <c r="A1840" s="43" t="s">
        <v>163</v>
      </c>
      <c r="B1840" s="1" t="s">
        <v>316</v>
      </c>
      <c r="C1840" s="1" t="s">
        <v>291</v>
      </c>
      <c r="D1840" s="1" t="s">
        <v>290</v>
      </c>
      <c r="E1840" s="45" t="str">
        <f>VLOOKUP(C1840,PROCV!E$50:G$126,3,0)</f>
        <v>NA</v>
      </c>
      <c r="F1840" s="1" t="s">
        <v>416</v>
      </c>
      <c r="G1840" s="1" t="s">
        <v>236</v>
      </c>
      <c r="H1840" s="1">
        <v>2010</v>
      </c>
      <c r="I1840" s="60">
        <f>VLOOKUP(H1840,PROCV!E$33:F$44,2,0)</f>
        <v>1.5383695934465831</v>
      </c>
      <c r="J1840" s="71">
        <v>5293</v>
      </c>
      <c r="K1840" s="44">
        <f t="shared" si="28"/>
        <v>8142.5902581127639</v>
      </c>
    </row>
    <row r="1841" spans="1:11" s="43" customFormat="1" ht="19.7" customHeight="1" x14ac:dyDescent="0.25">
      <c r="A1841" s="43" t="s">
        <v>163</v>
      </c>
      <c r="B1841" s="1" t="s">
        <v>316</v>
      </c>
      <c r="C1841" s="1" t="s">
        <v>291</v>
      </c>
      <c r="D1841" s="1" t="s">
        <v>290</v>
      </c>
      <c r="E1841" s="45" t="str">
        <f>VLOOKUP(C1841,PROCV!E$50:G$126,3,0)</f>
        <v>NA</v>
      </c>
      <c r="F1841" s="1" t="s">
        <v>416</v>
      </c>
      <c r="G1841" s="1" t="s">
        <v>236</v>
      </c>
      <c r="H1841" s="1">
        <v>2010</v>
      </c>
      <c r="I1841" s="60">
        <f>VLOOKUP(H1841,PROCV!E$33:F$44,2,0)</f>
        <v>1.5383695934465831</v>
      </c>
      <c r="J1841" s="71">
        <v>5075</v>
      </c>
      <c r="K1841" s="44">
        <f t="shared" si="28"/>
        <v>7807.2256867414089</v>
      </c>
    </row>
    <row r="1842" spans="1:11" s="43" customFormat="1" ht="19.7" customHeight="1" x14ac:dyDescent="0.25">
      <c r="A1842" s="43" t="s">
        <v>163</v>
      </c>
      <c r="B1842" s="1" t="s">
        <v>316</v>
      </c>
      <c r="C1842" s="1" t="s">
        <v>320</v>
      </c>
      <c r="D1842" s="1" t="s">
        <v>319</v>
      </c>
      <c r="E1842" s="45" t="str">
        <f>VLOOKUP(C1842,PROCV!E$50:G$126,3,0)</f>
        <v>Música</v>
      </c>
      <c r="F1842" s="1" t="s">
        <v>416</v>
      </c>
      <c r="G1842" s="1" t="s">
        <v>236</v>
      </c>
      <c r="H1842" s="1">
        <v>2010</v>
      </c>
      <c r="I1842" s="60">
        <f>VLOOKUP(H1842,PROCV!E$33:F$44,2,0)</f>
        <v>1.5383695934465831</v>
      </c>
      <c r="J1842" s="71">
        <v>22122</v>
      </c>
      <c r="K1842" s="44">
        <f t="shared" si="28"/>
        <v>34031.812146225311</v>
      </c>
    </row>
    <row r="1843" spans="1:11" s="43" customFormat="1" ht="19.7" customHeight="1" x14ac:dyDescent="0.25">
      <c r="A1843" s="43" t="s">
        <v>163</v>
      </c>
      <c r="B1843" s="1" t="s">
        <v>316</v>
      </c>
      <c r="C1843" s="1" t="s">
        <v>320</v>
      </c>
      <c r="D1843" s="1" t="s">
        <v>319</v>
      </c>
      <c r="E1843" s="45" t="str">
        <f>VLOOKUP(C1843,PROCV!E$50:G$126,3,0)</f>
        <v>Música</v>
      </c>
      <c r="F1843" s="1" t="s">
        <v>416</v>
      </c>
      <c r="G1843" s="1" t="s">
        <v>236</v>
      </c>
      <c r="H1843" s="1">
        <v>2010</v>
      </c>
      <c r="I1843" s="60">
        <f>VLOOKUP(H1843,PROCV!E$33:F$44,2,0)</f>
        <v>1.5383695934465831</v>
      </c>
      <c r="J1843" s="71">
        <v>8671</v>
      </c>
      <c r="K1843" s="44">
        <f t="shared" si="28"/>
        <v>13339.202744775323</v>
      </c>
    </row>
    <row r="1844" spans="1:11" s="43" customFormat="1" ht="19.7" customHeight="1" x14ac:dyDescent="0.25">
      <c r="A1844" s="43" t="s">
        <v>163</v>
      </c>
      <c r="B1844" s="1" t="s">
        <v>316</v>
      </c>
      <c r="C1844" s="1" t="s">
        <v>289</v>
      </c>
      <c r="D1844" s="1" t="s">
        <v>288</v>
      </c>
      <c r="E1844" s="45" t="str">
        <f>VLOOKUP(C1844,PROCV!E$50:G$126,3,0)</f>
        <v>Editorial</v>
      </c>
      <c r="F1844" s="1" t="s">
        <v>416</v>
      </c>
      <c r="G1844" s="1" t="s">
        <v>236</v>
      </c>
      <c r="H1844" s="1">
        <v>2010</v>
      </c>
      <c r="I1844" s="60">
        <f>VLOOKUP(H1844,PROCV!E$33:F$44,2,0)</f>
        <v>1.5383695934465831</v>
      </c>
      <c r="J1844" s="71">
        <v>2959</v>
      </c>
      <c r="K1844" s="44">
        <f t="shared" si="28"/>
        <v>4552.0356270084394</v>
      </c>
    </row>
    <row r="1845" spans="1:11" s="43" customFormat="1" ht="19.7" customHeight="1" x14ac:dyDescent="0.25">
      <c r="A1845" s="43" t="s">
        <v>163</v>
      </c>
      <c r="B1845" s="1" t="s">
        <v>316</v>
      </c>
      <c r="C1845" s="1" t="s">
        <v>287</v>
      </c>
      <c r="D1845" s="1" t="s">
        <v>286</v>
      </c>
      <c r="E1845" s="45" t="str">
        <f>VLOOKUP(C1845,PROCV!E$50:G$126,3,0)</f>
        <v>Música</v>
      </c>
      <c r="F1845" s="1" t="s">
        <v>416</v>
      </c>
      <c r="G1845" s="1" t="s">
        <v>236</v>
      </c>
      <c r="H1845" s="1">
        <v>2010</v>
      </c>
      <c r="I1845" s="60">
        <f>VLOOKUP(H1845,PROCV!E$33:F$44,2,0)</f>
        <v>1.5383695934465831</v>
      </c>
      <c r="J1845" s="71">
        <v>25122</v>
      </c>
      <c r="K1845" s="44">
        <f t="shared" si="28"/>
        <v>38646.920926565057</v>
      </c>
    </row>
    <row r="1846" spans="1:11" s="43" customFormat="1" ht="19.7" customHeight="1" x14ac:dyDescent="0.25">
      <c r="A1846" s="43" t="s">
        <v>163</v>
      </c>
      <c r="B1846" s="1" t="s">
        <v>316</v>
      </c>
      <c r="C1846" s="1" t="s">
        <v>285</v>
      </c>
      <c r="D1846" s="1" t="s">
        <v>284</v>
      </c>
      <c r="E1846" s="45" t="str">
        <f>VLOOKUP(C1846,PROCV!E$50:G$126,3,0)</f>
        <v>Editorial</v>
      </c>
      <c r="F1846" s="1" t="s">
        <v>416</v>
      </c>
      <c r="G1846" s="1" t="s">
        <v>236</v>
      </c>
      <c r="H1846" s="1">
        <v>2010</v>
      </c>
      <c r="I1846" s="60">
        <f>VLOOKUP(H1846,PROCV!E$33:F$44,2,0)</f>
        <v>1.5383695934465831</v>
      </c>
      <c r="J1846" s="71">
        <v>6707</v>
      </c>
      <c r="K1846" s="44">
        <f t="shared" si="28"/>
        <v>10317.844863246233</v>
      </c>
    </row>
    <row r="1847" spans="1:11" s="43" customFormat="1" ht="19.7" customHeight="1" x14ac:dyDescent="0.25">
      <c r="A1847" s="43" t="s">
        <v>163</v>
      </c>
      <c r="B1847" s="1" t="s">
        <v>316</v>
      </c>
      <c r="C1847" s="1" t="s">
        <v>285</v>
      </c>
      <c r="D1847" s="1" t="s">
        <v>284</v>
      </c>
      <c r="E1847" s="45" t="str">
        <f>VLOOKUP(C1847,PROCV!E$50:G$126,3,0)</f>
        <v>Editorial</v>
      </c>
      <c r="F1847" s="1" t="s">
        <v>416</v>
      </c>
      <c r="G1847" s="1" t="s">
        <v>236</v>
      </c>
      <c r="H1847" s="1">
        <v>2010</v>
      </c>
      <c r="I1847" s="60">
        <f>VLOOKUP(H1847,PROCV!E$33:F$44,2,0)</f>
        <v>1.5383695934465831</v>
      </c>
      <c r="J1847" s="71">
        <v>3630</v>
      </c>
      <c r="K1847" s="44">
        <f t="shared" si="28"/>
        <v>5584.2816242110966</v>
      </c>
    </row>
    <row r="1848" spans="1:11" s="43" customFormat="1" ht="19.7" customHeight="1" x14ac:dyDescent="0.25">
      <c r="A1848" s="43" t="s">
        <v>163</v>
      </c>
      <c r="B1848" s="1" t="s">
        <v>316</v>
      </c>
      <c r="C1848" s="1" t="s">
        <v>285</v>
      </c>
      <c r="D1848" s="1" t="s">
        <v>284</v>
      </c>
      <c r="E1848" s="45" t="str">
        <f>VLOOKUP(C1848,PROCV!E$50:G$126,3,0)</f>
        <v>Editorial</v>
      </c>
      <c r="F1848" s="1" t="s">
        <v>416</v>
      </c>
      <c r="G1848" s="1" t="s">
        <v>236</v>
      </c>
      <c r="H1848" s="1">
        <v>2010</v>
      </c>
      <c r="I1848" s="60">
        <f>VLOOKUP(H1848,PROCV!E$33:F$44,2,0)</f>
        <v>1.5383695934465831</v>
      </c>
      <c r="J1848" s="71">
        <v>26652</v>
      </c>
      <c r="K1848" s="44">
        <f t="shared" si="28"/>
        <v>41000.626404538336</v>
      </c>
    </row>
    <row r="1849" spans="1:11" s="43" customFormat="1" ht="19.7" customHeight="1" x14ac:dyDescent="0.25">
      <c r="A1849" s="43" t="s">
        <v>163</v>
      </c>
      <c r="B1849" s="1" t="s">
        <v>316</v>
      </c>
      <c r="C1849" s="1" t="s">
        <v>283</v>
      </c>
      <c r="D1849" s="1" t="s">
        <v>282</v>
      </c>
      <c r="E1849" s="45" t="str">
        <f>VLOOKUP(C1849,PROCV!E$50:G$126,3,0)</f>
        <v>Editorial</v>
      </c>
      <c r="F1849" s="1" t="s">
        <v>416</v>
      </c>
      <c r="G1849" s="1" t="s">
        <v>236</v>
      </c>
      <c r="H1849" s="1">
        <v>2010</v>
      </c>
      <c r="I1849" s="60">
        <f>VLOOKUP(H1849,PROCV!E$33:F$44,2,0)</f>
        <v>1.5383695934465831</v>
      </c>
      <c r="J1849" s="71">
        <v>22235</v>
      </c>
      <c r="K1849" s="44">
        <f t="shared" si="28"/>
        <v>34205.647910284773</v>
      </c>
    </row>
    <row r="1850" spans="1:11" s="43" customFormat="1" ht="19.7" customHeight="1" x14ac:dyDescent="0.25">
      <c r="A1850" s="43" t="s">
        <v>163</v>
      </c>
      <c r="B1850" s="1" t="s">
        <v>316</v>
      </c>
      <c r="C1850" s="1" t="s">
        <v>281</v>
      </c>
      <c r="D1850" s="1" t="s">
        <v>280</v>
      </c>
      <c r="E1850" s="45" t="str">
        <f>VLOOKUP(C1850,PROCV!E$50:G$126,3,0)</f>
        <v>Música</v>
      </c>
      <c r="F1850" s="1" t="s">
        <v>416</v>
      </c>
      <c r="G1850" s="1" t="s">
        <v>236</v>
      </c>
      <c r="H1850" s="1">
        <v>2010</v>
      </c>
      <c r="I1850" s="60">
        <f>VLOOKUP(H1850,PROCV!E$33:F$44,2,0)</f>
        <v>1.5383695934465831</v>
      </c>
      <c r="J1850" s="71">
        <v>2193</v>
      </c>
      <c r="K1850" s="44">
        <f t="shared" si="28"/>
        <v>3373.6445184283566</v>
      </c>
    </row>
    <row r="1851" spans="1:11" s="43" customFormat="1" ht="19.7" customHeight="1" x14ac:dyDescent="0.25">
      <c r="A1851" s="43" t="s">
        <v>163</v>
      </c>
      <c r="B1851" s="1" t="s">
        <v>316</v>
      </c>
      <c r="C1851" s="1" t="s">
        <v>281</v>
      </c>
      <c r="D1851" s="1" t="s">
        <v>280</v>
      </c>
      <c r="E1851" s="45" t="str">
        <f>VLOOKUP(C1851,PROCV!E$50:G$126,3,0)</f>
        <v>Música</v>
      </c>
      <c r="F1851" s="1" t="s">
        <v>416</v>
      </c>
      <c r="G1851" s="1" t="s">
        <v>236</v>
      </c>
      <c r="H1851" s="1">
        <v>2010</v>
      </c>
      <c r="I1851" s="60">
        <f>VLOOKUP(H1851,PROCV!E$33:F$44,2,0)</f>
        <v>1.5383695934465831</v>
      </c>
      <c r="J1851" s="71">
        <v>26891</v>
      </c>
      <c r="K1851" s="44">
        <f t="shared" si="28"/>
        <v>41368.296737372068</v>
      </c>
    </row>
    <row r="1852" spans="1:11" s="43" customFormat="1" ht="19.7" customHeight="1" x14ac:dyDescent="0.25">
      <c r="A1852" s="43" t="s">
        <v>163</v>
      </c>
      <c r="B1852" s="1" t="s">
        <v>316</v>
      </c>
      <c r="C1852" s="1" t="s">
        <v>279</v>
      </c>
      <c r="D1852" s="1" t="s">
        <v>278</v>
      </c>
      <c r="E1852" s="45" t="str">
        <f>VLOOKUP(C1852,PROCV!E$50:G$126,3,0)</f>
        <v>Editorial</v>
      </c>
      <c r="F1852" s="1" t="s">
        <v>416</v>
      </c>
      <c r="G1852" s="1" t="s">
        <v>236</v>
      </c>
      <c r="H1852" s="1">
        <v>2010</v>
      </c>
      <c r="I1852" s="60">
        <f>VLOOKUP(H1852,PROCV!E$33:F$44,2,0)</f>
        <v>1.5383695934465831</v>
      </c>
      <c r="J1852" s="71">
        <v>5582</v>
      </c>
      <c r="K1852" s="44">
        <f t="shared" si="28"/>
        <v>8587.1790706188276</v>
      </c>
    </row>
    <row r="1853" spans="1:11" s="43" customFormat="1" ht="19.7" customHeight="1" x14ac:dyDescent="0.25">
      <c r="A1853" s="43" t="s">
        <v>163</v>
      </c>
      <c r="B1853" s="1" t="s">
        <v>316</v>
      </c>
      <c r="C1853" s="1" t="s">
        <v>275</v>
      </c>
      <c r="D1853" s="1" t="s">
        <v>274</v>
      </c>
      <c r="E1853" s="45" t="str">
        <f>VLOOKUP(C1853,PROCV!E$50:G$126,3,0)</f>
        <v>Editorial</v>
      </c>
      <c r="F1853" s="1" t="s">
        <v>416</v>
      </c>
      <c r="G1853" s="1" t="s">
        <v>236</v>
      </c>
      <c r="H1853" s="1">
        <v>2010</v>
      </c>
      <c r="I1853" s="60">
        <f>VLOOKUP(H1853,PROCV!E$33:F$44,2,0)</f>
        <v>1.5383695934465831</v>
      </c>
      <c r="J1853" s="1">
        <v>633</v>
      </c>
      <c r="K1853" s="44">
        <f t="shared" si="28"/>
        <v>973.78795265168708</v>
      </c>
    </row>
    <row r="1854" spans="1:11" s="43" customFormat="1" ht="19.7" customHeight="1" x14ac:dyDescent="0.25">
      <c r="A1854" s="43" t="s">
        <v>163</v>
      </c>
      <c r="B1854" s="1" t="s">
        <v>316</v>
      </c>
      <c r="C1854" s="1" t="s">
        <v>275</v>
      </c>
      <c r="D1854" s="1" t="s">
        <v>274</v>
      </c>
      <c r="E1854" s="45" t="str">
        <f>VLOOKUP(C1854,PROCV!E$50:G$126,3,0)</f>
        <v>Editorial</v>
      </c>
      <c r="F1854" s="1" t="s">
        <v>416</v>
      </c>
      <c r="G1854" s="1" t="s">
        <v>236</v>
      </c>
      <c r="H1854" s="1">
        <v>2010</v>
      </c>
      <c r="I1854" s="60">
        <f>VLOOKUP(H1854,PROCV!E$33:F$44,2,0)</f>
        <v>1.5383695934465831</v>
      </c>
      <c r="J1854" s="71">
        <v>43001</v>
      </c>
      <c r="K1854" s="44">
        <f t="shared" si="28"/>
        <v>66151.430887796523</v>
      </c>
    </row>
    <row r="1855" spans="1:11" s="43" customFormat="1" ht="19.7" customHeight="1" x14ac:dyDescent="0.25">
      <c r="A1855" s="43" t="s">
        <v>163</v>
      </c>
      <c r="B1855" s="1" t="s">
        <v>316</v>
      </c>
      <c r="C1855" s="1" t="s">
        <v>307</v>
      </c>
      <c r="D1855" s="1" t="s">
        <v>306</v>
      </c>
      <c r="E1855" s="45" t="str">
        <f>VLOOKUP(C1855,PROCV!E$50:G$126,3,0)</f>
        <v>NA</v>
      </c>
      <c r="F1855" s="1" t="s">
        <v>416</v>
      </c>
      <c r="G1855" s="1" t="s">
        <v>236</v>
      </c>
      <c r="H1855" s="1">
        <v>2010</v>
      </c>
      <c r="I1855" s="60">
        <f>VLOOKUP(H1855,PROCV!E$33:F$44,2,0)</f>
        <v>1.5383695934465831</v>
      </c>
      <c r="J1855" s="71">
        <v>17534</v>
      </c>
      <c r="K1855" s="44">
        <f t="shared" si="28"/>
        <v>26973.772451492387</v>
      </c>
    </row>
    <row r="1856" spans="1:11" s="43" customFormat="1" ht="19.7" customHeight="1" x14ac:dyDescent="0.25">
      <c r="A1856" s="43" t="s">
        <v>163</v>
      </c>
      <c r="B1856" s="1" t="s">
        <v>316</v>
      </c>
      <c r="C1856" s="1" t="s">
        <v>307</v>
      </c>
      <c r="D1856" s="1" t="s">
        <v>306</v>
      </c>
      <c r="E1856" s="45" t="str">
        <f>VLOOKUP(C1856,PROCV!E$50:G$126,3,0)</f>
        <v>NA</v>
      </c>
      <c r="F1856" s="1" t="s">
        <v>416</v>
      </c>
      <c r="G1856" s="1" t="s">
        <v>236</v>
      </c>
      <c r="H1856" s="1">
        <v>2010</v>
      </c>
      <c r="I1856" s="60">
        <f>VLOOKUP(H1856,PROCV!E$33:F$44,2,0)</f>
        <v>1.5383695934465831</v>
      </c>
      <c r="J1856" s="71">
        <v>12462</v>
      </c>
      <c r="K1856" s="44">
        <f t="shared" si="28"/>
        <v>19171.161873531317</v>
      </c>
    </row>
    <row r="1857" spans="1:11" s="43" customFormat="1" ht="19.7" customHeight="1" x14ac:dyDescent="0.25">
      <c r="A1857" s="43" t="s">
        <v>163</v>
      </c>
      <c r="B1857" s="1" t="s">
        <v>316</v>
      </c>
      <c r="C1857" s="1" t="s">
        <v>271</v>
      </c>
      <c r="D1857" s="1" t="s">
        <v>270</v>
      </c>
      <c r="E1857" s="45" t="str">
        <f>VLOOKUP(C1857,PROCV!E$50:G$126,3,0)</f>
        <v>Editorial</v>
      </c>
      <c r="F1857" s="1" t="s">
        <v>416</v>
      </c>
      <c r="G1857" s="1" t="s">
        <v>236</v>
      </c>
      <c r="H1857" s="1">
        <v>2010</v>
      </c>
      <c r="I1857" s="60">
        <f>VLOOKUP(H1857,PROCV!E$33:F$44,2,0)</f>
        <v>1.5383695934465831</v>
      </c>
      <c r="J1857" s="71">
        <v>23836</v>
      </c>
      <c r="K1857" s="44">
        <f t="shared" si="28"/>
        <v>36668.577629392756</v>
      </c>
    </row>
    <row r="1858" spans="1:11" s="43" customFormat="1" ht="19.7" customHeight="1" x14ac:dyDescent="0.25">
      <c r="A1858" s="43" t="s">
        <v>163</v>
      </c>
      <c r="B1858" s="1" t="s">
        <v>316</v>
      </c>
      <c r="C1858" s="1" t="s">
        <v>269</v>
      </c>
      <c r="D1858" s="1" t="s">
        <v>268</v>
      </c>
      <c r="E1858" s="45" t="str">
        <f>VLOOKUP(C1858,PROCV!E$50:G$126,3,0)</f>
        <v>NA</v>
      </c>
      <c r="F1858" s="1" t="s">
        <v>416</v>
      </c>
      <c r="G1858" s="1" t="s">
        <v>236</v>
      </c>
      <c r="H1858" s="1">
        <v>2010</v>
      </c>
      <c r="I1858" s="60">
        <f>VLOOKUP(H1858,PROCV!E$33:F$44,2,0)</f>
        <v>1.5383695934465831</v>
      </c>
      <c r="J1858" s="71">
        <v>500000</v>
      </c>
      <c r="K1858" s="44">
        <f t="shared" si="28"/>
        <v>769184.79672329151</v>
      </c>
    </row>
    <row r="1859" spans="1:11" s="43" customFormat="1" ht="19.7" customHeight="1" x14ac:dyDescent="0.25">
      <c r="A1859" s="43" t="s">
        <v>163</v>
      </c>
      <c r="B1859" s="1" t="s">
        <v>316</v>
      </c>
      <c r="C1859" s="1" t="s">
        <v>269</v>
      </c>
      <c r="D1859" s="1" t="s">
        <v>268</v>
      </c>
      <c r="E1859" s="45" t="str">
        <f>VLOOKUP(C1859,PROCV!E$50:G$126,3,0)</f>
        <v>NA</v>
      </c>
      <c r="F1859" s="1" t="s">
        <v>416</v>
      </c>
      <c r="G1859" s="1" t="s">
        <v>236</v>
      </c>
      <c r="H1859" s="1">
        <v>2010</v>
      </c>
      <c r="I1859" s="60">
        <f>VLOOKUP(H1859,PROCV!E$33:F$44,2,0)</f>
        <v>1.5383695934465831</v>
      </c>
      <c r="J1859" s="71">
        <v>10000</v>
      </c>
      <c r="K1859" s="44">
        <f t="shared" ref="K1859:K1922" si="29">J1859*I1859</f>
        <v>15383.695934465832</v>
      </c>
    </row>
    <row r="1860" spans="1:11" s="43" customFormat="1" ht="19.7" customHeight="1" x14ac:dyDescent="0.25">
      <c r="A1860" s="43" t="s">
        <v>163</v>
      </c>
      <c r="B1860" s="1" t="s">
        <v>316</v>
      </c>
      <c r="C1860" s="1" t="s">
        <v>269</v>
      </c>
      <c r="D1860" s="1" t="s">
        <v>268</v>
      </c>
      <c r="E1860" s="45" t="str">
        <f>VLOOKUP(C1860,PROCV!E$50:G$126,3,0)</f>
        <v>NA</v>
      </c>
      <c r="F1860" s="1" t="s">
        <v>416</v>
      </c>
      <c r="G1860" s="1" t="s">
        <v>236</v>
      </c>
      <c r="H1860" s="1">
        <v>2010</v>
      </c>
      <c r="I1860" s="60">
        <f>VLOOKUP(H1860,PROCV!E$33:F$44,2,0)</f>
        <v>1.5383695934465831</v>
      </c>
      <c r="J1860" s="71">
        <v>96484</v>
      </c>
      <c r="K1860" s="44">
        <f t="shared" si="29"/>
        <v>148428.05185410014</v>
      </c>
    </row>
    <row r="1861" spans="1:11" s="43" customFormat="1" ht="19.7" customHeight="1" x14ac:dyDescent="0.25">
      <c r="A1861" s="43" t="s">
        <v>163</v>
      </c>
      <c r="B1861" s="1" t="s">
        <v>316</v>
      </c>
      <c r="C1861" s="1" t="s">
        <v>297</v>
      </c>
      <c r="D1861" s="1" t="s">
        <v>296</v>
      </c>
      <c r="E1861" s="45" t="str">
        <f>VLOOKUP(C1861,PROCV!E$50:G$126,3,0)</f>
        <v>Audiovisual</v>
      </c>
      <c r="F1861" s="1" t="s">
        <v>416</v>
      </c>
      <c r="G1861" s="1" t="s">
        <v>236</v>
      </c>
      <c r="H1861" s="1">
        <v>2010</v>
      </c>
      <c r="I1861" s="60">
        <f>VLOOKUP(H1861,PROCV!E$33:F$44,2,0)</f>
        <v>1.5383695934465831</v>
      </c>
      <c r="J1861" s="71">
        <v>6945</v>
      </c>
      <c r="K1861" s="44">
        <f t="shared" si="29"/>
        <v>10683.97682648652</v>
      </c>
    </row>
    <row r="1862" spans="1:11" s="43" customFormat="1" ht="19.7" customHeight="1" x14ac:dyDescent="0.25">
      <c r="A1862" s="43" t="s">
        <v>163</v>
      </c>
      <c r="B1862" s="1" t="s">
        <v>316</v>
      </c>
      <c r="C1862" s="1" t="s">
        <v>297</v>
      </c>
      <c r="D1862" s="1" t="s">
        <v>296</v>
      </c>
      <c r="E1862" s="45" t="str">
        <f>VLOOKUP(C1862,PROCV!E$50:G$126,3,0)</f>
        <v>Audiovisual</v>
      </c>
      <c r="F1862" s="1" t="s">
        <v>416</v>
      </c>
      <c r="G1862" s="1" t="s">
        <v>236</v>
      </c>
      <c r="H1862" s="1">
        <v>2010</v>
      </c>
      <c r="I1862" s="60">
        <f>VLOOKUP(H1862,PROCV!E$33:F$44,2,0)</f>
        <v>1.5383695934465831</v>
      </c>
      <c r="J1862" s="71">
        <v>4386</v>
      </c>
      <c r="K1862" s="44">
        <f t="shared" si="29"/>
        <v>6747.2890368567132</v>
      </c>
    </row>
    <row r="1863" spans="1:11" s="43" customFormat="1" ht="19.7" customHeight="1" x14ac:dyDescent="0.25">
      <c r="A1863" s="43" t="s">
        <v>163</v>
      </c>
      <c r="B1863" s="1" t="s">
        <v>316</v>
      </c>
      <c r="C1863" s="1" t="s">
        <v>262</v>
      </c>
      <c r="D1863" s="1" t="s">
        <v>261</v>
      </c>
      <c r="E1863" s="45" t="str">
        <f>VLOOKUP(C1863,PROCV!E$50:G$126,3,0)</f>
        <v>Audiovisual</v>
      </c>
      <c r="F1863" s="1" t="s">
        <v>416</v>
      </c>
      <c r="G1863" s="1" t="s">
        <v>236</v>
      </c>
      <c r="H1863" s="1">
        <v>2010</v>
      </c>
      <c r="I1863" s="60">
        <f>VLOOKUP(H1863,PROCV!E$33:F$44,2,0)</f>
        <v>1.5383695934465831</v>
      </c>
      <c r="J1863" s="71">
        <v>10000</v>
      </c>
      <c r="K1863" s="44">
        <f t="shared" si="29"/>
        <v>15383.695934465832</v>
      </c>
    </row>
    <row r="1864" spans="1:11" s="43" customFormat="1" ht="19.7" customHeight="1" x14ac:dyDescent="0.25">
      <c r="A1864" s="43" t="s">
        <v>163</v>
      </c>
      <c r="B1864" s="1" t="s">
        <v>316</v>
      </c>
      <c r="C1864" s="1" t="s">
        <v>252</v>
      </c>
      <c r="D1864" s="1" t="s">
        <v>251</v>
      </c>
      <c r="E1864" s="45" t="str">
        <f>VLOOKUP(C1864,PROCV!E$50:G$126,3,0)</f>
        <v>Audiovisual</v>
      </c>
      <c r="F1864" s="1" t="s">
        <v>416</v>
      </c>
      <c r="G1864" s="1" t="s">
        <v>236</v>
      </c>
      <c r="H1864" s="1">
        <v>2010</v>
      </c>
      <c r="I1864" s="60">
        <f>VLOOKUP(H1864,PROCV!E$33:F$44,2,0)</f>
        <v>1.5383695934465831</v>
      </c>
      <c r="J1864" s="71">
        <v>2828</v>
      </c>
      <c r="K1864" s="44">
        <f t="shared" si="29"/>
        <v>4350.5092102669369</v>
      </c>
    </row>
    <row r="1865" spans="1:11" s="43" customFormat="1" ht="19.7" customHeight="1" x14ac:dyDescent="0.25">
      <c r="A1865" s="43" t="s">
        <v>163</v>
      </c>
      <c r="B1865" s="1" t="s">
        <v>316</v>
      </c>
      <c r="C1865" s="1" t="s">
        <v>252</v>
      </c>
      <c r="D1865" s="1" t="s">
        <v>251</v>
      </c>
      <c r="E1865" s="45" t="str">
        <f>VLOOKUP(C1865,PROCV!E$50:G$126,3,0)</f>
        <v>Audiovisual</v>
      </c>
      <c r="F1865" s="1" t="s">
        <v>416</v>
      </c>
      <c r="G1865" s="1" t="s">
        <v>236</v>
      </c>
      <c r="H1865" s="1">
        <v>2010</v>
      </c>
      <c r="I1865" s="60">
        <f>VLOOKUP(H1865,PROCV!E$33:F$44,2,0)</f>
        <v>1.5383695934465831</v>
      </c>
      <c r="J1865" s="71">
        <v>5526</v>
      </c>
      <c r="K1865" s="44">
        <f t="shared" si="29"/>
        <v>8501.0303733858182</v>
      </c>
    </row>
    <row r="1866" spans="1:11" s="43" customFormat="1" ht="19.7" customHeight="1" x14ac:dyDescent="0.25">
      <c r="A1866" s="43" t="s">
        <v>163</v>
      </c>
      <c r="B1866" s="1" t="s">
        <v>316</v>
      </c>
      <c r="C1866" s="1" t="s">
        <v>250</v>
      </c>
      <c r="D1866" s="1" t="s">
        <v>249</v>
      </c>
      <c r="E1866" s="45" t="str">
        <f>VLOOKUP(C1866,PROCV!E$50:G$126,3,0)</f>
        <v>Audiovisual</v>
      </c>
      <c r="F1866" s="1" t="s">
        <v>416</v>
      </c>
      <c r="G1866" s="1" t="s">
        <v>236</v>
      </c>
      <c r="H1866" s="1">
        <v>2010</v>
      </c>
      <c r="I1866" s="60">
        <f>VLOOKUP(H1866,PROCV!E$33:F$44,2,0)</f>
        <v>1.5383695934465831</v>
      </c>
      <c r="J1866" s="71">
        <v>53760</v>
      </c>
      <c r="K1866" s="44">
        <f t="shared" si="29"/>
        <v>82702.749343688309</v>
      </c>
    </row>
    <row r="1867" spans="1:11" s="43" customFormat="1" ht="19.7" customHeight="1" x14ac:dyDescent="0.25">
      <c r="A1867" s="43" t="s">
        <v>163</v>
      </c>
      <c r="B1867" s="1" t="s">
        <v>316</v>
      </c>
      <c r="C1867" s="1" t="s">
        <v>322</v>
      </c>
      <c r="D1867" s="1" t="s">
        <v>321</v>
      </c>
      <c r="E1867" s="45" t="str">
        <f>VLOOKUP(C1867,PROCV!E$50:G$126,3,0)</f>
        <v>Artes Cênicas e Espetáculos</v>
      </c>
      <c r="F1867" s="1" t="s">
        <v>416</v>
      </c>
      <c r="G1867" s="1" t="s">
        <v>236</v>
      </c>
      <c r="H1867" s="1">
        <v>2010</v>
      </c>
      <c r="I1867" s="60">
        <f>VLOOKUP(H1867,PROCV!E$33:F$44,2,0)</f>
        <v>1.5383695934465831</v>
      </c>
      <c r="J1867" s="71">
        <v>10000</v>
      </c>
      <c r="K1867" s="44">
        <f t="shared" si="29"/>
        <v>15383.695934465832</v>
      </c>
    </row>
    <row r="1868" spans="1:11" s="43" customFormat="1" ht="19.7" customHeight="1" x14ac:dyDescent="0.25">
      <c r="A1868" s="43" t="s">
        <v>163</v>
      </c>
      <c r="B1868" s="1" t="s">
        <v>316</v>
      </c>
      <c r="C1868" s="1" t="s">
        <v>238</v>
      </c>
      <c r="D1868" s="1" t="s">
        <v>237</v>
      </c>
      <c r="E1868" s="45" t="str">
        <f>VLOOKUP(C1868,PROCV!E$50:G$126,3,0)</f>
        <v>Artes Cênicas e Espetáculos</v>
      </c>
      <c r="F1868" s="1" t="s">
        <v>416</v>
      </c>
      <c r="G1868" s="1" t="s">
        <v>236</v>
      </c>
      <c r="H1868" s="1">
        <v>2010</v>
      </c>
      <c r="I1868" s="60">
        <f>VLOOKUP(H1868,PROCV!E$33:F$44,2,0)</f>
        <v>1.5383695934465831</v>
      </c>
      <c r="J1868" s="71">
        <v>46557</v>
      </c>
      <c r="K1868" s="44">
        <f t="shared" si="29"/>
        <v>71621.873162092568</v>
      </c>
    </row>
    <row r="1869" spans="1:11" s="43" customFormat="1" ht="19.7" customHeight="1" x14ac:dyDescent="0.25">
      <c r="A1869" s="43" t="s">
        <v>163</v>
      </c>
      <c r="B1869" s="1" t="s">
        <v>316</v>
      </c>
      <c r="C1869" s="1" t="s">
        <v>238</v>
      </c>
      <c r="D1869" s="1" t="s">
        <v>237</v>
      </c>
      <c r="E1869" s="45" t="str">
        <f>VLOOKUP(C1869,PROCV!E$50:G$126,3,0)</f>
        <v>Artes Cênicas e Espetáculos</v>
      </c>
      <c r="F1869" s="1" t="s">
        <v>416</v>
      </c>
      <c r="G1869" s="1" t="s">
        <v>236</v>
      </c>
      <c r="H1869" s="1">
        <v>2010</v>
      </c>
      <c r="I1869" s="60">
        <f>VLOOKUP(H1869,PROCV!E$33:F$44,2,0)</f>
        <v>1.5383695934465831</v>
      </c>
      <c r="J1869" s="71">
        <v>22713</v>
      </c>
      <c r="K1869" s="44">
        <f t="shared" si="29"/>
        <v>34940.988575952244</v>
      </c>
    </row>
    <row r="1870" spans="1:11" s="43" customFormat="1" ht="19.7" customHeight="1" x14ac:dyDescent="0.25">
      <c r="A1870" s="43" t="s">
        <v>163</v>
      </c>
      <c r="B1870" s="1" t="s">
        <v>316</v>
      </c>
      <c r="C1870" s="1" t="s">
        <v>238</v>
      </c>
      <c r="D1870" s="1" t="s">
        <v>237</v>
      </c>
      <c r="E1870" s="45" t="str">
        <f>VLOOKUP(C1870,PROCV!E$50:G$126,3,0)</f>
        <v>Artes Cênicas e Espetáculos</v>
      </c>
      <c r="F1870" s="1" t="s">
        <v>416</v>
      </c>
      <c r="G1870" s="1" t="s">
        <v>236</v>
      </c>
      <c r="H1870" s="1">
        <v>2010</v>
      </c>
      <c r="I1870" s="60">
        <f>VLOOKUP(H1870,PROCV!E$33:F$44,2,0)</f>
        <v>1.5383695934465831</v>
      </c>
      <c r="J1870" s="71">
        <v>69835</v>
      </c>
      <c r="K1870" s="44">
        <f t="shared" si="29"/>
        <v>107432.04055834212</v>
      </c>
    </row>
    <row r="1871" spans="1:11" s="43" customFormat="1" ht="19.7" customHeight="1" x14ac:dyDescent="0.25">
      <c r="A1871" s="43" t="s">
        <v>163</v>
      </c>
      <c r="B1871" s="1" t="s">
        <v>316</v>
      </c>
      <c r="C1871" s="1" t="s">
        <v>313</v>
      </c>
      <c r="D1871" s="1" t="s">
        <v>312</v>
      </c>
      <c r="E1871" s="45" t="str">
        <f>VLOOKUP(C1871,PROCV!E$50:G$126,3,0)</f>
        <v>Patrimônio</v>
      </c>
      <c r="F1871" s="1" t="s">
        <v>415</v>
      </c>
      <c r="G1871" s="1" t="s">
        <v>265</v>
      </c>
      <c r="H1871" s="1">
        <v>2010</v>
      </c>
      <c r="I1871" s="60">
        <f>VLOOKUP(H1871,PROCV!E$33:F$44,2,0)</f>
        <v>1.5383695934465831</v>
      </c>
      <c r="J1871" s="71">
        <v>73080</v>
      </c>
      <c r="K1871" s="44">
        <f t="shared" si="29"/>
        <v>112424.0498890763</v>
      </c>
    </row>
    <row r="1872" spans="1:11" s="43" customFormat="1" ht="19.7" customHeight="1" x14ac:dyDescent="0.25">
      <c r="A1872" s="43" t="s">
        <v>157</v>
      </c>
      <c r="B1872" s="1" t="s">
        <v>292</v>
      </c>
      <c r="C1872" s="1" t="s">
        <v>287</v>
      </c>
      <c r="D1872" s="1" t="s">
        <v>286</v>
      </c>
      <c r="E1872" s="45" t="str">
        <f>VLOOKUP(C1872,PROCV!E$50:G$126,3,0)</f>
        <v>Música</v>
      </c>
      <c r="F1872" s="1" t="s">
        <v>416</v>
      </c>
      <c r="G1872" s="1" t="s">
        <v>236</v>
      </c>
      <c r="H1872" s="1">
        <v>2010</v>
      </c>
      <c r="I1872" s="60">
        <f>VLOOKUP(H1872,PROCV!E$33:F$44,2,0)</f>
        <v>1.5383695934465831</v>
      </c>
      <c r="J1872" s="71">
        <v>9281</v>
      </c>
      <c r="K1872" s="44">
        <f t="shared" si="29"/>
        <v>14277.608196777737</v>
      </c>
    </row>
    <row r="1873" spans="1:11" s="43" customFormat="1" ht="19.7" customHeight="1" x14ac:dyDescent="0.25">
      <c r="A1873" s="43" t="s">
        <v>157</v>
      </c>
      <c r="B1873" s="1" t="s">
        <v>292</v>
      </c>
      <c r="C1873" s="1" t="s">
        <v>287</v>
      </c>
      <c r="D1873" s="1" t="s">
        <v>286</v>
      </c>
      <c r="E1873" s="45" t="str">
        <f>VLOOKUP(C1873,PROCV!E$50:G$126,3,0)</f>
        <v>Música</v>
      </c>
      <c r="F1873" s="1" t="s">
        <v>416</v>
      </c>
      <c r="G1873" s="1" t="s">
        <v>236</v>
      </c>
      <c r="H1873" s="1">
        <v>2010</v>
      </c>
      <c r="I1873" s="60">
        <f>VLOOKUP(H1873,PROCV!E$33:F$44,2,0)</f>
        <v>1.5383695934465831</v>
      </c>
      <c r="J1873" s="71">
        <v>23846</v>
      </c>
      <c r="K1873" s="44">
        <f t="shared" si="29"/>
        <v>36683.961325327218</v>
      </c>
    </row>
    <row r="1874" spans="1:11" s="43" customFormat="1" ht="19.7" customHeight="1" x14ac:dyDescent="0.25">
      <c r="A1874" s="43" t="s">
        <v>157</v>
      </c>
      <c r="B1874" s="1" t="s">
        <v>292</v>
      </c>
      <c r="C1874" s="1" t="s">
        <v>285</v>
      </c>
      <c r="D1874" s="1" t="s">
        <v>284</v>
      </c>
      <c r="E1874" s="45" t="str">
        <f>VLOOKUP(C1874,PROCV!E$50:G$126,3,0)</f>
        <v>Editorial</v>
      </c>
      <c r="F1874" s="1" t="s">
        <v>416</v>
      </c>
      <c r="G1874" s="1" t="s">
        <v>236</v>
      </c>
      <c r="H1874" s="1">
        <v>2010</v>
      </c>
      <c r="I1874" s="60">
        <f>VLOOKUP(H1874,PROCV!E$33:F$44,2,0)</f>
        <v>1.5383695934465831</v>
      </c>
      <c r="J1874" s="71">
        <v>9591</v>
      </c>
      <c r="K1874" s="44">
        <f t="shared" si="29"/>
        <v>14754.502770746178</v>
      </c>
    </row>
    <row r="1875" spans="1:11" s="43" customFormat="1" ht="19.7" customHeight="1" x14ac:dyDescent="0.25">
      <c r="A1875" s="43" t="s">
        <v>157</v>
      </c>
      <c r="B1875" s="1" t="s">
        <v>292</v>
      </c>
      <c r="C1875" s="1" t="s">
        <v>285</v>
      </c>
      <c r="D1875" s="1" t="s">
        <v>284</v>
      </c>
      <c r="E1875" s="45" t="str">
        <f>VLOOKUP(C1875,PROCV!E$50:G$126,3,0)</f>
        <v>Editorial</v>
      </c>
      <c r="F1875" s="1" t="s">
        <v>416</v>
      </c>
      <c r="G1875" s="1" t="s">
        <v>236</v>
      </c>
      <c r="H1875" s="1">
        <v>2010</v>
      </c>
      <c r="I1875" s="60">
        <f>VLOOKUP(H1875,PROCV!E$33:F$44,2,0)</f>
        <v>1.5383695934465831</v>
      </c>
      <c r="J1875" s="71">
        <v>22256</v>
      </c>
      <c r="K1875" s="44">
        <f t="shared" si="29"/>
        <v>34237.953671747156</v>
      </c>
    </row>
    <row r="1876" spans="1:11" s="43" customFormat="1" ht="19.7" customHeight="1" x14ac:dyDescent="0.25">
      <c r="A1876" s="43" t="s">
        <v>157</v>
      </c>
      <c r="B1876" s="1" t="s">
        <v>292</v>
      </c>
      <c r="C1876" s="1" t="s">
        <v>285</v>
      </c>
      <c r="D1876" s="1" t="s">
        <v>284</v>
      </c>
      <c r="E1876" s="45" t="str">
        <f>VLOOKUP(C1876,PROCV!E$50:G$126,3,0)</f>
        <v>Editorial</v>
      </c>
      <c r="F1876" s="1" t="s">
        <v>416</v>
      </c>
      <c r="G1876" s="1" t="s">
        <v>236</v>
      </c>
      <c r="H1876" s="1">
        <v>2010</v>
      </c>
      <c r="I1876" s="60">
        <f>VLOOKUP(H1876,PROCV!E$33:F$44,2,0)</f>
        <v>1.5383695934465831</v>
      </c>
      <c r="J1876" s="71">
        <v>6157</v>
      </c>
      <c r="K1876" s="44">
        <f t="shared" si="29"/>
        <v>9471.7415868506123</v>
      </c>
    </row>
    <row r="1877" spans="1:11" s="43" customFormat="1" ht="19.7" customHeight="1" x14ac:dyDescent="0.25">
      <c r="A1877" s="43" t="s">
        <v>157</v>
      </c>
      <c r="B1877" s="1" t="s">
        <v>292</v>
      </c>
      <c r="C1877" s="1" t="s">
        <v>281</v>
      </c>
      <c r="D1877" s="1" t="s">
        <v>280</v>
      </c>
      <c r="E1877" s="45" t="str">
        <f>VLOOKUP(C1877,PROCV!E$50:G$126,3,0)</f>
        <v>Música</v>
      </c>
      <c r="F1877" s="1" t="s">
        <v>416</v>
      </c>
      <c r="G1877" s="1" t="s">
        <v>236</v>
      </c>
      <c r="H1877" s="1">
        <v>2010</v>
      </c>
      <c r="I1877" s="60">
        <f>VLOOKUP(H1877,PROCV!E$33:F$44,2,0)</f>
        <v>1.5383695934465831</v>
      </c>
      <c r="J1877" s="71">
        <v>364000</v>
      </c>
      <c r="K1877" s="44">
        <f t="shared" si="29"/>
        <v>559966.53201455623</v>
      </c>
    </row>
    <row r="1878" spans="1:11" s="43" customFormat="1" ht="19.7" customHeight="1" x14ac:dyDescent="0.25">
      <c r="A1878" s="43" t="s">
        <v>157</v>
      </c>
      <c r="B1878" s="1" t="s">
        <v>292</v>
      </c>
      <c r="C1878" s="1" t="s">
        <v>281</v>
      </c>
      <c r="D1878" s="1" t="s">
        <v>280</v>
      </c>
      <c r="E1878" s="45" t="str">
        <f>VLOOKUP(C1878,PROCV!E$50:G$126,3,0)</f>
        <v>Música</v>
      </c>
      <c r="F1878" s="1" t="s">
        <v>416</v>
      </c>
      <c r="G1878" s="1" t="s">
        <v>236</v>
      </c>
      <c r="H1878" s="1">
        <v>2010</v>
      </c>
      <c r="I1878" s="60">
        <f>VLOOKUP(H1878,PROCV!E$33:F$44,2,0)</f>
        <v>1.5383695934465831</v>
      </c>
      <c r="J1878" s="71">
        <v>1399</v>
      </c>
      <c r="K1878" s="44">
        <f t="shared" si="29"/>
        <v>2152.1790612317695</v>
      </c>
    </row>
    <row r="1879" spans="1:11" s="43" customFormat="1" ht="19.7" customHeight="1" x14ac:dyDescent="0.25">
      <c r="A1879" s="43" t="s">
        <v>157</v>
      </c>
      <c r="B1879" s="1" t="s">
        <v>292</v>
      </c>
      <c r="C1879" s="1" t="s">
        <v>269</v>
      </c>
      <c r="D1879" s="1" t="s">
        <v>268</v>
      </c>
      <c r="E1879" s="45" t="str">
        <f>VLOOKUP(C1879,PROCV!E$50:G$126,3,0)</f>
        <v>NA</v>
      </c>
      <c r="F1879" s="1" t="s">
        <v>416</v>
      </c>
      <c r="G1879" s="1" t="s">
        <v>236</v>
      </c>
      <c r="H1879" s="1">
        <v>2010</v>
      </c>
      <c r="I1879" s="60">
        <f>VLOOKUP(H1879,PROCV!E$33:F$44,2,0)</f>
        <v>1.5383695934465831</v>
      </c>
      <c r="J1879" s="71">
        <v>66000</v>
      </c>
      <c r="K1879" s="44">
        <f t="shared" si="29"/>
        <v>101532.39316747448</v>
      </c>
    </row>
    <row r="1880" spans="1:11" s="43" customFormat="1" ht="19.7" customHeight="1" x14ac:dyDescent="0.25">
      <c r="A1880" s="43" t="s">
        <v>157</v>
      </c>
      <c r="B1880" s="1" t="s">
        <v>292</v>
      </c>
      <c r="C1880" s="1" t="s">
        <v>269</v>
      </c>
      <c r="D1880" s="1" t="s">
        <v>268</v>
      </c>
      <c r="E1880" s="45" t="str">
        <f>VLOOKUP(C1880,PROCV!E$50:G$126,3,0)</f>
        <v>NA</v>
      </c>
      <c r="F1880" s="1" t="s">
        <v>416</v>
      </c>
      <c r="G1880" s="1" t="s">
        <v>236</v>
      </c>
      <c r="H1880" s="1">
        <v>2010</v>
      </c>
      <c r="I1880" s="60">
        <f>VLOOKUP(H1880,PROCV!E$33:F$44,2,0)</f>
        <v>1.5383695934465831</v>
      </c>
      <c r="J1880" s="71">
        <v>18703</v>
      </c>
      <c r="K1880" s="44">
        <f t="shared" si="29"/>
        <v>28772.126506231445</v>
      </c>
    </row>
    <row r="1881" spans="1:11" s="43" customFormat="1" ht="19.7" customHeight="1" x14ac:dyDescent="0.25">
      <c r="A1881" s="43" t="s">
        <v>157</v>
      </c>
      <c r="B1881" s="1" t="s">
        <v>292</v>
      </c>
      <c r="C1881" s="1" t="s">
        <v>256</v>
      </c>
      <c r="D1881" s="1" t="s">
        <v>255</v>
      </c>
      <c r="E1881" s="45" t="str">
        <f>VLOOKUP(C1881,PROCV!E$50:G$126,3,0)</f>
        <v>Audiovisual</v>
      </c>
      <c r="F1881" s="1" t="s">
        <v>416</v>
      </c>
      <c r="G1881" s="1" t="s">
        <v>265</v>
      </c>
      <c r="H1881" s="1">
        <v>2010</v>
      </c>
      <c r="I1881" s="60">
        <f>VLOOKUP(H1881,PROCV!E$33:F$44,2,0)</f>
        <v>1.5383695934465831</v>
      </c>
      <c r="J1881" s="71">
        <v>150000</v>
      </c>
      <c r="K1881" s="44">
        <f t="shared" si="29"/>
        <v>230755.43901698745</v>
      </c>
    </row>
    <row r="1882" spans="1:11" s="43" customFormat="1" ht="19.7" customHeight="1" x14ac:dyDescent="0.25">
      <c r="A1882" s="43" t="s">
        <v>157</v>
      </c>
      <c r="B1882" s="1" t="s">
        <v>292</v>
      </c>
      <c r="C1882" s="1" t="s">
        <v>256</v>
      </c>
      <c r="D1882" s="1" t="s">
        <v>255</v>
      </c>
      <c r="E1882" s="45" t="str">
        <f>VLOOKUP(C1882,PROCV!E$50:G$126,3,0)</f>
        <v>Audiovisual</v>
      </c>
      <c r="F1882" s="1" t="s">
        <v>416</v>
      </c>
      <c r="G1882" s="1" t="s">
        <v>265</v>
      </c>
      <c r="H1882" s="1">
        <v>2010</v>
      </c>
      <c r="I1882" s="60">
        <f>VLOOKUP(H1882,PROCV!E$33:F$44,2,0)</f>
        <v>1.5383695934465831</v>
      </c>
      <c r="J1882" s="71">
        <v>1867154</v>
      </c>
      <c r="K1882" s="44">
        <f t="shared" si="29"/>
        <v>2872372.9398821616</v>
      </c>
    </row>
    <row r="1883" spans="1:11" s="43" customFormat="1" ht="19.7" customHeight="1" x14ac:dyDescent="0.25">
      <c r="A1883" s="43" t="s">
        <v>157</v>
      </c>
      <c r="B1883" s="1" t="s">
        <v>292</v>
      </c>
      <c r="C1883" s="1" t="s">
        <v>250</v>
      </c>
      <c r="D1883" s="1" t="s">
        <v>249</v>
      </c>
      <c r="E1883" s="45" t="str">
        <f>VLOOKUP(C1883,PROCV!E$50:G$126,3,0)</f>
        <v>Audiovisual</v>
      </c>
      <c r="F1883" s="1" t="s">
        <v>416</v>
      </c>
      <c r="G1883" s="1" t="s">
        <v>236</v>
      </c>
      <c r="H1883" s="1">
        <v>2010</v>
      </c>
      <c r="I1883" s="60">
        <f>VLOOKUP(H1883,PROCV!E$33:F$44,2,0)</f>
        <v>1.5383695934465831</v>
      </c>
      <c r="J1883" s="71">
        <v>68203</v>
      </c>
      <c r="K1883" s="44">
        <f t="shared" si="29"/>
        <v>104921.42138183731</v>
      </c>
    </row>
    <row r="1884" spans="1:11" s="43" customFormat="1" ht="19.7" customHeight="1" x14ac:dyDescent="0.25">
      <c r="A1884" s="43" t="s">
        <v>157</v>
      </c>
      <c r="B1884" s="1" t="s">
        <v>292</v>
      </c>
      <c r="C1884" s="1" t="s">
        <v>250</v>
      </c>
      <c r="D1884" s="1" t="s">
        <v>249</v>
      </c>
      <c r="E1884" s="45" t="str">
        <f>VLOOKUP(C1884,PROCV!E$50:G$126,3,0)</f>
        <v>Audiovisual</v>
      </c>
      <c r="F1884" s="1" t="s">
        <v>416</v>
      </c>
      <c r="G1884" s="1" t="s">
        <v>236</v>
      </c>
      <c r="H1884" s="1">
        <v>2010</v>
      </c>
      <c r="I1884" s="60">
        <f>VLOOKUP(H1884,PROCV!E$33:F$44,2,0)</f>
        <v>1.5383695934465831</v>
      </c>
      <c r="J1884" s="71">
        <v>172392</v>
      </c>
      <c r="K1884" s="44">
        <f t="shared" si="29"/>
        <v>265202.61095344333</v>
      </c>
    </row>
    <row r="1885" spans="1:11" s="43" customFormat="1" ht="19.7" customHeight="1" x14ac:dyDescent="0.25">
      <c r="A1885" s="43" t="s">
        <v>157</v>
      </c>
      <c r="B1885" s="1" t="s">
        <v>292</v>
      </c>
      <c r="C1885" s="1" t="s">
        <v>238</v>
      </c>
      <c r="D1885" s="1" t="s">
        <v>237</v>
      </c>
      <c r="E1885" s="45" t="str">
        <f>VLOOKUP(C1885,PROCV!E$50:G$126,3,0)</f>
        <v>Artes Cênicas e Espetáculos</v>
      </c>
      <c r="F1885" s="1" t="s">
        <v>416</v>
      </c>
      <c r="G1885" s="1" t="s">
        <v>236</v>
      </c>
      <c r="H1885" s="1">
        <v>2010</v>
      </c>
      <c r="I1885" s="60">
        <f>VLOOKUP(H1885,PROCV!E$33:F$44,2,0)</f>
        <v>1.5383695934465831</v>
      </c>
      <c r="J1885" s="71">
        <v>97404</v>
      </c>
      <c r="K1885" s="44">
        <f t="shared" si="29"/>
        <v>149843.35188007099</v>
      </c>
    </row>
    <row r="1886" spans="1:11" s="43" customFormat="1" ht="19.7" customHeight="1" x14ac:dyDescent="0.25">
      <c r="A1886" s="43" t="s">
        <v>157</v>
      </c>
      <c r="B1886" s="1" t="s">
        <v>292</v>
      </c>
      <c r="C1886" s="1" t="s">
        <v>313</v>
      </c>
      <c r="D1886" s="1" t="s">
        <v>312</v>
      </c>
      <c r="E1886" s="45" t="str">
        <f>VLOOKUP(C1886,PROCV!E$50:G$126,3,0)</f>
        <v>Patrimônio</v>
      </c>
      <c r="F1886" s="1" t="s">
        <v>415</v>
      </c>
      <c r="G1886" s="1" t="s">
        <v>265</v>
      </c>
      <c r="H1886" s="1">
        <v>2010</v>
      </c>
      <c r="I1886" s="60">
        <f>VLOOKUP(H1886,PROCV!E$33:F$44,2,0)</f>
        <v>1.5383695934465831</v>
      </c>
      <c r="J1886" s="71">
        <v>349000</v>
      </c>
      <c r="K1886" s="44">
        <f t="shared" si="29"/>
        <v>536890.98811285745</v>
      </c>
    </row>
    <row r="1887" spans="1:11" s="43" customFormat="1" ht="19.7" customHeight="1" x14ac:dyDescent="0.25">
      <c r="A1887" s="43" t="s">
        <v>157</v>
      </c>
      <c r="B1887" s="1" t="s">
        <v>292</v>
      </c>
      <c r="C1887" s="1" t="s">
        <v>348</v>
      </c>
      <c r="D1887" s="1" t="s">
        <v>347</v>
      </c>
      <c r="E1887" s="45" t="str">
        <f>VLOOKUP(C1887,PROCV!E$50:G$126,3,0)</f>
        <v>Patrimônio</v>
      </c>
      <c r="F1887" s="1" t="s">
        <v>415</v>
      </c>
      <c r="G1887" s="1" t="s">
        <v>265</v>
      </c>
      <c r="H1887" s="1">
        <v>2010</v>
      </c>
      <c r="I1887" s="60">
        <f>VLOOKUP(H1887,PROCV!E$33:F$44,2,0)</f>
        <v>1.5383695934465831</v>
      </c>
      <c r="J1887" s="71">
        <v>300000</v>
      </c>
      <c r="K1887" s="44">
        <f t="shared" si="29"/>
        <v>461510.87803397491</v>
      </c>
    </row>
    <row r="1888" spans="1:11" s="43" customFormat="1" ht="19.7" customHeight="1" x14ac:dyDescent="0.25">
      <c r="A1888" s="43" t="s">
        <v>177</v>
      </c>
      <c r="B1888" s="1" t="s">
        <v>242</v>
      </c>
      <c r="C1888" s="1" t="s">
        <v>309</v>
      </c>
      <c r="D1888" s="1" t="s">
        <v>308</v>
      </c>
      <c r="E1888" s="45" t="str">
        <f>VLOOKUP(C1888,PROCV!E$50:G$126,3,0)</f>
        <v>NA</v>
      </c>
      <c r="F1888" s="1" t="s">
        <v>416</v>
      </c>
      <c r="G1888" s="1" t="s">
        <v>236</v>
      </c>
      <c r="H1888" s="1">
        <v>2010</v>
      </c>
      <c r="I1888" s="60">
        <f>VLOOKUP(H1888,PROCV!E$33:F$44,2,0)</f>
        <v>1.5383695934465831</v>
      </c>
      <c r="J1888" s="71">
        <v>3665</v>
      </c>
      <c r="K1888" s="44">
        <f t="shared" si="29"/>
        <v>5638.1245599817266</v>
      </c>
    </row>
    <row r="1889" spans="1:11" s="43" customFormat="1" ht="19.7" customHeight="1" x14ac:dyDescent="0.25">
      <c r="A1889" s="43" t="s">
        <v>177</v>
      </c>
      <c r="B1889" s="1" t="s">
        <v>242</v>
      </c>
      <c r="C1889" s="1" t="s">
        <v>309</v>
      </c>
      <c r="D1889" s="1" t="s">
        <v>308</v>
      </c>
      <c r="E1889" s="45" t="str">
        <f>VLOOKUP(C1889,PROCV!E$50:G$126,3,0)</f>
        <v>NA</v>
      </c>
      <c r="F1889" s="1" t="s">
        <v>416</v>
      </c>
      <c r="G1889" s="1" t="s">
        <v>236</v>
      </c>
      <c r="H1889" s="1">
        <v>2010</v>
      </c>
      <c r="I1889" s="60">
        <f>VLOOKUP(H1889,PROCV!E$33:F$44,2,0)</f>
        <v>1.5383695934465831</v>
      </c>
      <c r="J1889" s="71">
        <v>13953</v>
      </c>
      <c r="K1889" s="44">
        <f t="shared" si="29"/>
        <v>21464.870937360174</v>
      </c>
    </row>
    <row r="1890" spans="1:11" s="43" customFormat="1" ht="19.7" customHeight="1" x14ac:dyDescent="0.25">
      <c r="A1890" s="43" t="s">
        <v>177</v>
      </c>
      <c r="B1890" s="1" t="s">
        <v>242</v>
      </c>
      <c r="C1890" s="1" t="s">
        <v>309</v>
      </c>
      <c r="D1890" s="1" t="s">
        <v>308</v>
      </c>
      <c r="E1890" s="45" t="str">
        <f>VLOOKUP(C1890,PROCV!E$50:G$126,3,0)</f>
        <v>NA</v>
      </c>
      <c r="F1890" s="1" t="s">
        <v>416</v>
      </c>
      <c r="G1890" s="1" t="s">
        <v>236</v>
      </c>
      <c r="H1890" s="1">
        <v>2010</v>
      </c>
      <c r="I1890" s="60">
        <f>VLOOKUP(H1890,PROCV!E$33:F$44,2,0)</f>
        <v>1.5383695934465831</v>
      </c>
      <c r="J1890" s="71">
        <v>1763</v>
      </c>
      <c r="K1890" s="44">
        <f t="shared" si="29"/>
        <v>2712.1455932463259</v>
      </c>
    </row>
    <row r="1891" spans="1:11" s="43" customFormat="1" ht="19.7" customHeight="1" x14ac:dyDescent="0.25">
      <c r="A1891" s="43" t="s">
        <v>177</v>
      </c>
      <c r="B1891" s="1" t="s">
        <v>242</v>
      </c>
      <c r="C1891" s="1" t="s">
        <v>309</v>
      </c>
      <c r="D1891" s="1" t="s">
        <v>308</v>
      </c>
      <c r="E1891" s="45" t="str">
        <f>VLOOKUP(C1891,PROCV!E$50:G$126,3,0)</f>
        <v>NA</v>
      </c>
      <c r="F1891" s="1" t="s">
        <v>416</v>
      </c>
      <c r="G1891" s="1" t="s">
        <v>236</v>
      </c>
      <c r="H1891" s="1">
        <v>2010</v>
      </c>
      <c r="I1891" s="60">
        <f>VLOOKUP(H1891,PROCV!E$33:F$44,2,0)</f>
        <v>1.5383695934465831</v>
      </c>
      <c r="J1891" s="71">
        <v>4561</v>
      </c>
      <c r="K1891" s="44">
        <f t="shared" si="29"/>
        <v>7016.503715709865</v>
      </c>
    </row>
    <row r="1892" spans="1:11" s="43" customFormat="1" ht="19.7" customHeight="1" x14ac:dyDescent="0.25">
      <c r="A1892" s="43" t="s">
        <v>177</v>
      </c>
      <c r="B1892" s="1" t="s">
        <v>242</v>
      </c>
      <c r="C1892" s="1" t="s">
        <v>291</v>
      </c>
      <c r="D1892" s="1" t="s">
        <v>290</v>
      </c>
      <c r="E1892" s="45" t="str">
        <f>VLOOKUP(C1892,PROCV!E$50:G$126,3,0)</f>
        <v>NA</v>
      </c>
      <c r="F1892" s="1" t="s">
        <v>416</v>
      </c>
      <c r="G1892" s="1" t="s">
        <v>236</v>
      </c>
      <c r="H1892" s="1">
        <v>2010</v>
      </c>
      <c r="I1892" s="60">
        <f>VLOOKUP(H1892,PROCV!E$33:F$44,2,0)</f>
        <v>1.5383695934465831</v>
      </c>
      <c r="J1892" s="71">
        <v>5400</v>
      </c>
      <c r="K1892" s="44">
        <f t="shared" si="29"/>
        <v>8307.1958046115487</v>
      </c>
    </row>
    <row r="1893" spans="1:11" s="43" customFormat="1" ht="19.7" customHeight="1" x14ac:dyDescent="0.25">
      <c r="A1893" s="43" t="s">
        <v>177</v>
      </c>
      <c r="B1893" s="1" t="s">
        <v>242</v>
      </c>
      <c r="C1893" s="1" t="s">
        <v>291</v>
      </c>
      <c r="D1893" s="1" t="s">
        <v>290</v>
      </c>
      <c r="E1893" s="45" t="str">
        <f>VLOOKUP(C1893,PROCV!E$50:G$126,3,0)</f>
        <v>NA</v>
      </c>
      <c r="F1893" s="1" t="s">
        <v>416</v>
      </c>
      <c r="G1893" s="1" t="s">
        <v>236</v>
      </c>
      <c r="H1893" s="1">
        <v>2010</v>
      </c>
      <c r="I1893" s="60">
        <f>VLOOKUP(H1893,PROCV!E$33:F$44,2,0)</f>
        <v>1.5383695934465831</v>
      </c>
      <c r="J1893" s="71">
        <v>500000</v>
      </c>
      <c r="K1893" s="44">
        <f t="shared" si="29"/>
        <v>769184.79672329151</v>
      </c>
    </row>
    <row r="1894" spans="1:11" s="43" customFormat="1" ht="19.7" customHeight="1" x14ac:dyDescent="0.25">
      <c r="A1894" s="43" t="s">
        <v>177</v>
      </c>
      <c r="B1894" s="1" t="s">
        <v>242</v>
      </c>
      <c r="C1894" s="1" t="s">
        <v>291</v>
      </c>
      <c r="D1894" s="1" t="s">
        <v>290</v>
      </c>
      <c r="E1894" s="45" t="str">
        <f>VLOOKUP(C1894,PROCV!E$50:G$126,3,0)</f>
        <v>NA</v>
      </c>
      <c r="F1894" s="1" t="s">
        <v>416</v>
      </c>
      <c r="G1894" s="1" t="s">
        <v>236</v>
      </c>
      <c r="H1894" s="1">
        <v>2010</v>
      </c>
      <c r="I1894" s="60">
        <f>VLOOKUP(H1894,PROCV!E$33:F$44,2,0)</f>
        <v>1.5383695934465831</v>
      </c>
      <c r="J1894" s="71">
        <v>55101</v>
      </c>
      <c r="K1894" s="44">
        <f t="shared" si="29"/>
        <v>84765.702968500176</v>
      </c>
    </row>
    <row r="1895" spans="1:11" s="43" customFormat="1" ht="19.7" customHeight="1" x14ac:dyDescent="0.25">
      <c r="A1895" s="43" t="s">
        <v>177</v>
      </c>
      <c r="B1895" s="1" t="s">
        <v>242</v>
      </c>
      <c r="C1895" s="1" t="s">
        <v>291</v>
      </c>
      <c r="D1895" s="1" t="s">
        <v>290</v>
      </c>
      <c r="E1895" s="45" t="str">
        <f>VLOOKUP(C1895,PROCV!E$50:G$126,3,0)</f>
        <v>NA</v>
      </c>
      <c r="F1895" s="1" t="s">
        <v>416</v>
      </c>
      <c r="G1895" s="1" t="s">
        <v>236</v>
      </c>
      <c r="H1895" s="1">
        <v>2010</v>
      </c>
      <c r="I1895" s="60">
        <f>VLOOKUP(H1895,PROCV!E$33:F$44,2,0)</f>
        <v>1.5383695934465831</v>
      </c>
      <c r="J1895" s="71">
        <v>58501</v>
      </c>
      <c r="K1895" s="44">
        <f t="shared" si="29"/>
        <v>89996.159586218564</v>
      </c>
    </row>
    <row r="1896" spans="1:11" s="43" customFormat="1" ht="19.7" customHeight="1" x14ac:dyDescent="0.25">
      <c r="A1896" s="43" t="s">
        <v>177</v>
      </c>
      <c r="B1896" s="1" t="s">
        <v>242</v>
      </c>
      <c r="C1896" s="1" t="s">
        <v>291</v>
      </c>
      <c r="D1896" s="1" t="s">
        <v>290</v>
      </c>
      <c r="E1896" s="45" t="str">
        <f>VLOOKUP(C1896,PROCV!E$50:G$126,3,0)</f>
        <v>NA</v>
      </c>
      <c r="F1896" s="1" t="s">
        <v>416</v>
      </c>
      <c r="G1896" s="1" t="s">
        <v>236</v>
      </c>
      <c r="H1896" s="1">
        <v>2010</v>
      </c>
      <c r="I1896" s="60">
        <f>VLOOKUP(H1896,PROCV!E$33:F$44,2,0)</f>
        <v>1.5383695934465831</v>
      </c>
      <c r="J1896" s="71">
        <v>1824</v>
      </c>
      <c r="K1896" s="44">
        <f t="shared" si="29"/>
        <v>2805.9861384465676</v>
      </c>
    </row>
    <row r="1897" spans="1:11" s="43" customFormat="1" ht="19.7" customHeight="1" x14ac:dyDescent="0.25">
      <c r="A1897" s="43" t="s">
        <v>177</v>
      </c>
      <c r="B1897" s="1" t="s">
        <v>242</v>
      </c>
      <c r="C1897" s="1" t="s">
        <v>291</v>
      </c>
      <c r="D1897" s="1" t="s">
        <v>290</v>
      </c>
      <c r="E1897" s="45" t="str">
        <f>VLOOKUP(C1897,PROCV!E$50:G$126,3,0)</f>
        <v>NA</v>
      </c>
      <c r="F1897" s="1" t="s">
        <v>416</v>
      </c>
      <c r="G1897" s="1" t="s">
        <v>236</v>
      </c>
      <c r="H1897" s="1">
        <v>2010</v>
      </c>
      <c r="I1897" s="60">
        <f>VLOOKUP(H1897,PROCV!E$33:F$44,2,0)</f>
        <v>1.5383695934465831</v>
      </c>
      <c r="J1897" s="71">
        <v>159270</v>
      </c>
      <c r="K1897" s="44">
        <f t="shared" si="29"/>
        <v>245016.12514823728</v>
      </c>
    </row>
    <row r="1898" spans="1:11" s="43" customFormat="1" ht="19.7" customHeight="1" x14ac:dyDescent="0.25">
      <c r="A1898" s="43" t="s">
        <v>177</v>
      </c>
      <c r="B1898" s="1" t="s">
        <v>242</v>
      </c>
      <c r="C1898" s="1" t="s">
        <v>320</v>
      </c>
      <c r="D1898" s="1" t="s">
        <v>319</v>
      </c>
      <c r="E1898" s="45" t="str">
        <f>VLOOKUP(C1898,PROCV!E$50:G$126,3,0)</f>
        <v>Música</v>
      </c>
      <c r="F1898" s="1" t="s">
        <v>416</v>
      </c>
      <c r="G1898" s="1" t="s">
        <v>236</v>
      </c>
      <c r="H1898" s="1">
        <v>2010</v>
      </c>
      <c r="I1898" s="60">
        <f>VLOOKUP(H1898,PROCV!E$33:F$44,2,0)</f>
        <v>1.5383695934465831</v>
      </c>
      <c r="J1898" s="71">
        <v>57902</v>
      </c>
      <c r="K1898" s="44">
        <f t="shared" si="29"/>
        <v>89074.676199744048</v>
      </c>
    </row>
    <row r="1899" spans="1:11" s="43" customFormat="1" ht="19.7" customHeight="1" x14ac:dyDescent="0.25">
      <c r="A1899" s="43" t="s">
        <v>177</v>
      </c>
      <c r="B1899" s="1" t="s">
        <v>242</v>
      </c>
      <c r="C1899" s="1" t="s">
        <v>289</v>
      </c>
      <c r="D1899" s="1" t="s">
        <v>288</v>
      </c>
      <c r="E1899" s="45" t="str">
        <f>VLOOKUP(C1899,PROCV!E$50:G$126,3,0)</f>
        <v>Editorial</v>
      </c>
      <c r="F1899" s="1" t="s">
        <v>416</v>
      </c>
      <c r="G1899" s="1" t="s">
        <v>236</v>
      </c>
      <c r="H1899" s="1">
        <v>2010</v>
      </c>
      <c r="I1899" s="60">
        <f>VLOOKUP(H1899,PROCV!E$33:F$44,2,0)</f>
        <v>1.5383695934465831</v>
      </c>
      <c r="J1899" s="71">
        <v>68574</v>
      </c>
      <c r="K1899" s="44">
        <f t="shared" si="29"/>
        <v>105492.15650100599</v>
      </c>
    </row>
    <row r="1900" spans="1:11" s="43" customFormat="1" ht="19.7" customHeight="1" x14ac:dyDescent="0.25">
      <c r="A1900" s="43" t="s">
        <v>177</v>
      </c>
      <c r="B1900" s="1" t="s">
        <v>242</v>
      </c>
      <c r="C1900" s="1" t="s">
        <v>289</v>
      </c>
      <c r="D1900" s="1" t="s">
        <v>288</v>
      </c>
      <c r="E1900" s="45" t="str">
        <f>VLOOKUP(C1900,PROCV!E$50:G$126,3,0)</f>
        <v>Editorial</v>
      </c>
      <c r="F1900" s="1" t="s">
        <v>416</v>
      </c>
      <c r="G1900" s="1" t="s">
        <v>236</v>
      </c>
      <c r="H1900" s="1">
        <v>2010</v>
      </c>
      <c r="I1900" s="60">
        <f>VLOOKUP(H1900,PROCV!E$33:F$44,2,0)</f>
        <v>1.5383695934465831</v>
      </c>
      <c r="J1900" s="71">
        <v>39855</v>
      </c>
      <c r="K1900" s="44">
        <f t="shared" si="29"/>
        <v>61311.720146813568</v>
      </c>
    </row>
    <row r="1901" spans="1:11" s="43" customFormat="1" ht="19.7" customHeight="1" x14ac:dyDescent="0.25">
      <c r="A1901" s="43" t="s">
        <v>177</v>
      </c>
      <c r="B1901" s="1" t="s">
        <v>242</v>
      </c>
      <c r="C1901" s="1" t="s">
        <v>289</v>
      </c>
      <c r="D1901" s="1" t="s">
        <v>288</v>
      </c>
      <c r="E1901" s="45" t="str">
        <f>VLOOKUP(C1901,PROCV!E$50:G$126,3,0)</f>
        <v>Editorial</v>
      </c>
      <c r="F1901" s="1" t="s">
        <v>416</v>
      </c>
      <c r="G1901" s="1" t="s">
        <v>236</v>
      </c>
      <c r="H1901" s="1">
        <v>2010</v>
      </c>
      <c r="I1901" s="60">
        <f>VLOOKUP(H1901,PROCV!E$33:F$44,2,0)</f>
        <v>1.5383695934465831</v>
      </c>
      <c r="J1901" s="71">
        <v>2218</v>
      </c>
      <c r="K1901" s="44">
        <f t="shared" si="29"/>
        <v>3412.1037582645213</v>
      </c>
    </row>
    <row r="1902" spans="1:11" s="43" customFormat="1" ht="19.7" customHeight="1" x14ac:dyDescent="0.25">
      <c r="A1902" s="43" t="s">
        <v>177</v>
      </c>
      <c r="B1902" s="1" t="s">
        <v>242</v>
      </c>
      <c r="C1902" s="1" t="s">
        <v>289</v>
      </c>
      <c r="D1902" s="1" t="s">
        <v>288</v>
      </c>
      <c r="E1902" s="45" t="str">
        <f>VLOOKUP(C1902,PROCV!E$50:G$126,3,0)</f>
        <v>Editorial</v>
      </c>
      <c r="F1902" s="1" t="s">
        <v>416</v>
      </c>
      <c r="G1902" s="1" t="s">
        <v>236</v>
      </c>
      <c r="H1902" s="1">
        <v>2010</v>
      </c>
      <c r="I1902" s="60">
        <f>VLOOKUP(H1902,PROCV!E$33:F$44,2,0)</f>
        <v>1.5383695934465831</v>
      </c>
      <c r="J1902" s="71">
        <v>5000</v>
      </c>
      <c r="K1902" s="44">
        <f t="shared" si="29"/>
        <v>7691.8479672329158</v>
      </c>
    </row>
    <row r="1903" spans="1:11" s="43" customFormat="1" ht="19.7" customHeight="1" x14ac:dyDescent="0.25">
      <c r="A1903" s="43" t="s">
        <v>177</v>
      </c>
      <c r="B1903" s="1" t="s">
        <v>242</v>
      </c>
      <c r="C1903" s="1" t="s">
        <v>289</v>
      </c>
      <c r="D1903" s="1" t="s">
        <v>288</v>
      </c>
      <c r="E1903" s="45" t="str">
        <f>VLOOKUP(C1903,PROCV!E$50:G$126,3,0)</f>
        <v>Editorial</v>
      </c>
      <c r="F1903" s="1" t="s">
        <v>416</v>
      </c>
      <c r="G1903" s="1" t="s">
        <v>236</v>
      </c>
      <c r="H1903" s="1">
        <v>2010</v>
      </c>
      <c r="I1903" s="60">
        <f>VLOOKUP(H1903,PROCV!E$33:F$44,2,0)</f>
        <v>1.5383695934465831</v>
      </c>
      <c r="J1903" s="71">
        <v>34033</v>
      </c>
      <c r="K1903" s="44">
        <f t="shared" si="29"/>
        <v>52355.33237376756</v>
      </c>
    </row>
    <row r="1904" spans="1:11" s="43" customFormat="1" ht="19.7" customHeight="1" x14ac:dyDescent="0.25">
      <c r="A1904" s="43" t="s">
        <v>177</v>
      </c>
      <c r="B1904" s="1" t="s">
        <v>242</v>
      </c>
      <c r="C1904" s="1" t="s">
        <v>299</v>
      </c>
      <c r="D1904" s="1" t="s">
        <v>298</v>
      </c>
      <c r="E1904" s="45" t="str">
        <f>VLOOKUP(C1904,PROCV!E$50:G$126,3,0)</f>
        <v>NA</v>
      </c>
      <c r="F1904" s="1" t="s">
        <v>416</v>
      </c>
      <c r="G1904" s="1" t="s">
        <v>236</v>
      </c>
      <c r="H1904" s="1">
        <v>2010</v>
      </c>
      <c r="I1904" s="60">
        <f>VLOOKUP(H1904,PROCV!E$33:F$44,2,0)</f>
        <v>1.5383695934465831</v>
      </c>
      <c r="J1904" s="71">
        <v>2112</v>
      </c>
      <c r="K1904" s="44">
        <f t="shared" si="29"/>
        <v>3249.0365813591834</v>
      </c>
    </row>
    <row r="1905" spans="1:11" s="43" customFormat="1" ht="19.7" customHeight="1" x14ac:dyDescent="0.25">
      <c r="A1905" s="43" t="s">
        <v>177</v>
      </c>
      <c r="B1905" s="1" t="s">
        <v>242</v>
      </c>
      <c r="C1905" s="1" t="s">
        <v>299</v>
      </c>
      <c r="D1905" s="1" t="s">
        <v>298</v>
      </c>
      <c r="E1905" s="45" t="str">
        <f>VLOOKUP(C1905,PROCV!E$50:G$126,3,0)</f>
        <v>NA</v>
      </c>
      <c r="F1905" s="1" t="s">
        <v>416</v>
      </c>
      <c r="G1905" s="1" t="s">
        <v>236</v>
      </c>
      <c r="H1905" s="1">
        <v>2010</v>
      </c>
      <c r="I1905" s="60">
        <f>VLOOKUP(H1905,PROCV!E$33:F$44,2,0)</f>
        <v>1.5383695934465831</v>
      </c>
      <c r="J1905" s="71">
        <v>14637</v>
      </c>
      <c r="K1905" s="44">
        <f t="shared" si="29"/>
        <v>22517.115739277637</v>
      </c>
    </row>
    <row r="1906" spans="1:11" s="43" customFormat="1" ht="19.7" customHeight="1" x14ac:dyDescent="0.25">
      <c r="A1906" s="43" t="s">
        <v>177</v>
      </c>
      <c r="B1906" s="1" t="s">
        <v>242</v>
      </c>
      <c r="C1906" s="1" t="s">
        <v>287</v>
      </c>
      <c r="D1906" s="1" t="s">
        <v>286</v>
      </c>
      <c r="E1906" s="45" t="str">
        <f>VLOOKUP(C1906,PROCV!E$50:G$126,3,0)</f>
        <v>Música</v>
      </c>
      <c r="F1906" s="1" t="s">
        <v>416</v>
      </c>
      <c r="G1906" s="1" t="s">
        <v>236</v>
      </c>
      <c r="H1906" s="1">
        <v>2010</v>
      </c>
      <c r="I1906" s="60">
        <f>VLOOKUP(H1906,PROCV!E$33:F$44,2,0)</f>
        <v>1.5383695934465831</v>
      </c>
      <c r="J1906" s="71">
        <v>6554</v>
      </c>
      <c r="K1906" s="44">
        <f t="shared" si="29"/>
        <v>10082.474315448906</v>
      </c>
    </row>
    <row r="1907" spans="1:11" s="43" customFormat="1" ht="19.7" customHeight="1" x14ac:dyDescent="0.25">
      <c r="A1907" s="43" t="s">
        <v>177</v>
      </c>
      <c r="B1907" s="1" t="s">
        <v>242</v>
      </c>
      <c r="C1907" s="1" t="s">
        <v>287</v>
      </c>
      <c r="D1907" s="1" t="s">
        <v>286</v>
      </c>
      <c r="E1907" s="45" t="str">
        <f>VLOOKUP(C1907,PROCV!E$50:G$126,3,0)</f>
        <v>Música</v>
      </c>
      <c r="F1907" s="1" t="s">
        <v>416</v>
      </c>
      <c r="G1907" s="1" t="s">
        <v>236</v>
      </c>
      <c r="H1907" s="1">
        <v>2010</v>
      </c>
      <c r="I1907" s="60">
        <f>VLOOKUP(H1907,PROCV!E$33:F$44,2,0)</f>
        <v>1.5383695934465831</v>
      </c>
      <c r="J1907" s="71">
        <v>16000</v>
      </c>
      <c r="K1907" s="44">
        <f t="shared" si="29"/>
        <v>24613.913495145331</v>
      </c>
    </row>
    <row r="1908" spans="1:11" s="43" customFormat="1" ht="19.7" customHeight="1" x14ac:dyDescent="0.25">
      <c r="A1908" s="43" t="s">
        <v>177</v>
      </c>
      <c r="B1908" s="1" t="s">
        <v>242</v>
      </c>
      <c r="C1908" s="1" t="s">
        <v>287</v>
      </c>
      <c r="D1908" s="1" t="s">
        <v>286</v>
      </c>
      <c r="E1908" s="45" t="str">
        <f>VLOOKUP(C1908,PROCV!E$50:G$126,3,0)</f>
        <v>Música</v>
      </c>
      <c r="F1908" s="1" t="s">
        <v>416</v>
      </c>
      <c r="G1908" s="1" t="s">
        <v>236</v>
      </c>
      <c r="H1908" s="1">
        <v>2010</v>
      </c>
      <c r="I1908" s="60">
        <f>VLOOKUP(H1908,PROCV!E$33:F$44,2,0)</f>
        <v>1.5383695934465831</v>
      </c>
      <c r="J1908" s="71">
        <v>132674</v>
      </c>
      <c r="K1908" s="44">
        <f t="shared" si="29"/>
        <v>204101.64744093196</v>
      </c>
    </row>
    <row r="1909" spans="1:11" s="43" customFormat="1" ht="19.7" customHeight="1" x14ac:dyDescent="0.25">
      <c r="A1909" s="43" t="s">
        <v>177</v>
      </c>
      <c r="B1909" s="1" t="s">
        <v>242</v>
      </c>
      <c r="C1909" s="1" t="s">
        <v>287</v>
      </c>
      <c r="D1909" s="1" t="s">
        <v>286</v>
      </c>
      <c r="E1909" s="45" t="str">
        <f>VLOOKUP(C1909,PROCV!E$50:G$126,3,0)</f>
        <v>Música</v>
      </c>
      <c r="F1909" s="1" t="s">
        <v>416</v>
      </c>
      <c r="G1909" s="1" t="s">
        <v>236</v>
      </c>
      <c r="H1909" s="1">
        <v>2010</v>
      </c>
      <c r="I1909" s="60">
        <f>VLOOKUP(H1909,PROCV!E$33:F$44,2,0)</f>
        <v>1.5383695934465831</v>
      </c>
      <c r="J1909" s="71">
        <v>37348</v>
      </c>
      <c r="K1909" s="44">
        <f t="shared" si="29"/>
        <v>57455.027576042987</v>
      </c>
    </row>
    <row r="1910" spans="1:11" s="43" customFormat="1" ht="19.7" customHeight="1" x14ac:dyDescent="0.25">
      <c r="A1910" s="43" t="s">
        <v>177</v>
      </c>
      <c r="B1910" s="1" t="s">
        <v>242</v>
      </c>
      <c r="C1910" s="1" t="s">
        <v>287</v>
      </c>
      <c r="D1910" s="1" t="s">
        <v>286</v>
      </c>
      <c r="E1910" s="45" t="str">
        <f>VLOOKUP(C1910,PROCV!E$50:G$126,3,0)</f>
        <v>Música</v>
      </c>
      <c r="F1910" s="1" t="s">
        <v>416</v>
      </c>
      <c r="G1910" s="1" t="s">
        <v>236</v>
      </c>
      <c r="H1910" s="1">
        <v>2010</v>
      </c>
      <c r="I1910" s="60">
        <f>VLOOKUP(H1910,PROCV!E$33:F$44,2,0)</f>
        <v>1.5383695934465831</v>
      </c>
      <c r="J1910" s="71">
        <v>2000</v>
      </c>
      <c r="K1910" s="44">
        <f t="shared" si="29"/>
        <v>3076.7391868931663</v>
      </c>
    </row>
    <row r="1911" spans="1:11" s="43" customFormat="1" ht="19.7" customHeight="1" x14ac:dyDescent="0.25">
      <c r="A1911" s="43" t="s">
        <v>177</v>
      </c>
      <c r="B1911" s="1" t="s">
        <v>242</v>
      </c>
      <c r="C1911" s="1" t="s">
        <v>287</v>
      </c>
      <c r="D1911" s="1" t="s">
        <v>286</v>
      </c>
      <c r="E1911" s="45" t="str">
        <f>VLOOKUP(C1911,PROCV!E$50:G$126,3,0)</f>
        <v>Música</v>
      </c>
      <c r="F1911" s="1" t="s">
        <v>416</v>
      </c>
      <c r="G1911" s="1" t="s">
        <v>236</v>
      </c>
      <c r="H1911" s="1">
        <v>2010</v>
      </c>
      <c r="I1911" s="60">
        <f>VLOOKUP(H1911,PROCV!E$33:F$44,2,0)</f>
        <v>1.5383695934465831</v>
      </c>
      <c r="J1911" s="71">
        <v>111248</v>
      </c>
      <c r="K1911" s="44">
        <f t="shared" si="29"/>
        <v>171140.54053174547</v>
      </c>
    </row>
    <row r="1912" spans="1:11" s="43" customFormat="1" ht="19.7" customHeight="1" x14ac:dyDescent="0.25">
      <c r="A1912" s="43" t="s">
        <v>177</v>
      </c>
      <c r="B1912" s="1" t="s">
        <v>242</v>
      </c>
      <c r="C1912" s="1" t="s">
        <v>285</v>
      </c>
      <c r="D1912" s="1" t="s">
        <v>284</v>
      </c>
      <c r="E1912" s="45" t="str">
        <f>VLOOKUP(C1912,PROCV!E$50:G$126,3,0)</f>
        <v>Editorial</v>
      </c>
      <c r="F1912" s="1" t="s">
        <v>416</v>
      </c>
      <c r="G1912" s="1" t="s">
        <v>236</v>
      </c>
      <c r="H1912" s="1">
        <v>2010</v>
      </c>
      <c r="I1912" s="60">
        <f>VLOOKUP(H1912,PROCV!E$33:F$44,2,0)</f>
        <v>1.5383695934465831</v>
      </c>
      <c r="J1912" s="71">
        <v>2399</v>
      </c>
      <c r="K1912" s="44">
        <f t="shared" si="29"/>
        <v>3690.5486546783527</v>
      </c>
    </row>
    <row r="1913" spans="1:11" s="43" customFormat="1" ht="19.7" customHeight="1" x14ac:dyDescent="0.25">
      <c r="A1913" s="43" t="s">
        <v>177</v>
      </c>
      <c r="B1913" s="1" t="s">
        <v>242</v>
      </c>
      <c r="C1913" s="1" t="s">
        <v>285</v>
      </c>
      <c r="D1913" s="1" t="s">
        <v>284</v>
      </c>
      <c r="E1913" s="45" t="str">
        <f>VLOOKUP(C1913,PROCV!E$50:G$126,3,0)</f>
        <v>Editorial</v>
      </c>
      <c r="F1913" s="1" t="s">
        <v>416</v>
      </c>
      <c r="G1913" s="1" t="s">
        <v>236</v>
      </c>
      <c r="H1913" s="1">
        <v>2010</v>
      </c>
      <c r="I1913" s="60">
        <f>VLOOKUP(H1913,PROCV!E$33:F$44,2,0)</f>
        <v>1.5383695934465831</v>
      </c>
      <c r="J1913" s="71">
        <v>28628</v>
      </c>
      <c r="K1913" s="44">
        <f t="shared" si="29"/>
        <v>44040.444721188782</v>
      </c>
    </row>
    <row r="1914" spans="1:11" s="43" customFormat="1" ht="19.7" customHeight="1" x14ac:dyDescent="0.25">
      <c r="A1914" s="43" t="s">
        <v>177</v>
      </c>
      <c r="B1914" s="1" t="s">
        <v>242</v>
      </c>
      <c r="C1914" s="1" t="s">
        <v>285</v>
      </c>
      <c r="D1914" s="1" t="s">
        <v>284</v>
      </c>
      <c r="E1914" s="45" t="str">
        <f>VLOOKUP(C1914,PROCV!E$50:G$126,3,0)</f>
        <v>Editorial</v>
      </c>
      <c r="F1914" s="1" t="s">
        <v>416</v>
      </c>
      <c r="G1914" s="1" t="s">
        <v>236</v>
      </c>
      <c r="H1914" s="1">
        <v>2010</v>
      </c>
      <c r="I1914" s="60">
        <f>VLOOKUP(H1914,PROCV!E$33:F$44,2,0)</f>
        <v>1.5383695934465831</v>
      </c>
      <c r="J1914" s="71">
        <v>4405</v>
      </c>
      <c r="K1914" s="44">
        <f t="shared" si="29"/>
        <v>6776.5180591321987</v>
      </c>
    </row>
    <row r="1915" spans="1:11" s="43" customFormat="1" ht="19.7" customHeight="1" x14ac:dyDescent="0.25">
      <c r="A1915" s="43" t="s">
        <v>177</v>
      </c>
      <c r="B1915" s="1" t="s">
        <v>242</v>
      </c>
      <c r="C1915" s="1" t="s">
        <v>285</v>
      </c>
      <c r="D1915" s="1" t="s">
        <v>284</v>
      </c>
      <c r="E1915" s="45" t="str">
        <f>VLOOKUP(C1915,PROCV!E$50:G$126,3,0)</f>
        <v>Editorial</v>
      </c>
      <c r="F1915" s="1" t="s">
        <v>416</v>
      </c>
      <c r="G1915" s="1" t="s">
        <v>236</v>
      </c>
      <c r="H1915" s="1">
        <v>2010</v>
      </c>
      <c r="I1915" s="60">
        <f>VLOOKUP(H1915,PROCV!E$33:F$44,2,0)</f>
        <v>1.5383695934465831</v>
      </c>
      <c r="J1915" s="71">
        <v>229252</v>
      </c>
      <c r="K1915" s="44">
        <f t="shared" si="29"/>
        <v>352674.30603681604</v>
      </c>
    </row>
    <row r="1916" spans="1:11" s="43" customFormat="1" ht="19.7" customHeight="1" x14ac:dyDescent="0.25">
      <c r="A1916" s="43" t="s">
        <v>177</v>
      </c>
      <c r="B1916" s="1" t="s">
        <v>242</v>
      </c>
      <c r="C1916" s="1" t="s">
        <v>283</v>
      </c>
      <c r="D1916" s="1" t="s">
        <v>282</v>
      </c>
      <c r="E1916" s="45" t="str">
        <f>VLOOKUP(C1916,PROCV!E$50:G$126,3,0)</f>
        <v>Editorial</v>
      </c>
      <c r="F1916" s="1" t="s">
        <v>416</v>
      </c>
      <c r="G1916" s="1" t="s">
        <v>236</v>
      </c>
      <c r="H1916" s="1">
        <v>2010</v>
      </c>
      <c r="I1916" s="60">
        <f>VLOOKUP(H1916,PROCV!E$33:F$44,2,0)</f>
        <v>1.5383695934465831</v>
      </c>
      <c r="J1916" s="71">
        <v>23254</v>
      </c>
      <c r="K1916" s="44">
        <f t="shared" si="29"/>
        <v>35773.246526006842</v>
      </c>
    </row>
    <row r="1917" spans="1:11" s="43" customFormat="1" ht="19.7" customHeight="1" x14ac:dyDescent="0.25">
      <c r="A1917" s="43" t="s">
        <v>177</v>
      </c>
      <c r="B1917" s="1" t="s">
        <v>242</v>
      </c>
      <c r="C1917" s="1" t="s">
        <v>283</v>
      </c>
      <c r="D1917" s="1" t="s">
        <v>282</v>
      </c>
      <c r="E1917" s="45" t="str">
        <f>VLOOKUP(C1917,PROCV!E$50:G$126,3,0)</f>
        <v>Editorial</v>
      </c>
      <c r="F1917" s="1" t="s">
        <v>416</v>
      </c>
      <c r="G1917" s="1" t="s">
        <v>236</v>
      </c>
      <c r="H1917" s="1">
        <v>2010</v>
      </c>
      <c r="I1917" s="60">
        <f>VLOOKUP(H1917,PROCV!E$33:F$44,2,0)</f>
        <v>1.5383695934465831</v>
      </c>
      <c r="J1917" s="71">
        <v>205000</v>
      </c>
      <c r="K1917" s="44">
        <f t="shared" si="29"/>
        <v>315365.76665654953</v>
      </c>
    </row>
    <row r="1918" spans="1:11" s="43" customFormat="1" ht="19.7" customHeight="1" x14ac:dyDescent="0.25">
      <c r="A1918" s="43" t="s">
        <v>177</v>
      </c>
      <c r="B1918" s="1" t="s">
        <v>242</v>
      </c>
      <c r="C1918" s="1" t="s">
        <v>283</v>
      </c>
      <c r="D1918" s="1" t="s">
        <v>282</v>
      </c>
      <c r="E1918" s="45" t="str">
        <f>VLOOKUP(C1918,PROCV!E$50:G$126,3,0)</f>
        <v>Editorial</v>
      </c>
      <c r="F1918" s="1" t="s">
        <v>416</v>
      </c>
      <c r="G1918" s="1" t="s">
        <v>236</v>
      </c>
      <c r="H1918" s="1">
        <v>2010</v>
      </c>
      <c r="I1918" s="60">
        <f>VLOOKUP(H1918,PROCV!E$33:F$44,2,0)</f>
        <v>1.5383695934465831</v>
      </c>
      <c r="J1918" s="71">
        <v>14608</v>
      </c>
      <c r="K1918" s="44">
        <f t="shared" si="29"/>
        <v>22472.503021067685</v>
      </c>
    </row>
    <row r="1919" spans="1:11" s="43" customFormat="1" ht="19.7" customHeight="1" x14ac:dyDescent="0.25">
      <c r="A1919" s="43" t="s">
        <v>177</v>
      </c>
      <c r="B1919" s="1" t="s">
        <v>242</v>
      </c>
      <c r="C1919" s="1" t="s">
        <v>283</v>
      </c>
      <c r="D1919" s="1" t="s">
        <v>282</v>
      </c>
      <c r="E1919" s="45" t="str">
        <f>VLOOKUP(C1919,PROCV!E$50:G$126,3,0)</f>
        <v>Editorial</v>
      </c>
      <c r="F1919" s="1" t="s">
        <v>416</v>
      </c>
      <c r="G1919" s="1" t="s">
        <v>236</v>
      </c>
      <c r="H1919" s="1">
        <v>2010</v>
      </c>
      <c r="I1919" s="60">
        <f>VLOOKUP(H1919,PROCV!E$33:F$44,2,0)</f>
        <v>1.5383695934465831</v>
      </c>
      <c r="J1919" s="71">
        <v>5067</v>
      </c>
      <c r="K1919" s="44">
        <f t="shared" si="29"/>
        <v>7794.9187299938367</v>
      </c>
    </row>
    <row r="1920" spans="1:11" s="43" customFormat="1" ht="19.7" customHeight="1" x14ac:dyDescent="0.25">
      <c r="A1920" s="43" t="s">
        <v>177</v>
      </c>
      <c r="B1920" s="1" t="s">
        <v>242</v>
      </c>
      <c r="C1920" s="1" t="s">
        <v>283</v>
      </c>
      <c r="D1920" s="1" t="s">
        <v>282</v>
      </c>
      <c r="E1920" s="45" t="str">
        <f>VLOOKUP(C1920,PROCV!E$50:G$126,3,0)</f>
        <v>Editorial</v>
      </c>
      <c r="F1920" s="1" t="s">
        <v>416</v>
      </c>
      <c r="G1920" s="1" t="s">
        <v>236</v>
      </c>
      <c r="H1920" s="1">
        <v>2010</v>
      </c>
      <c r="I1920" s="60">
        <f>VLOOKUP(H1920,PROCV!E$33:F$44,2,0)</f>
        <v>1.5383695934465831</v>
      </c>
      <c r="J1920" s="71">
        <v>10300</v>
      </c>
      <c r="K1920" s="44">
        <f t="shared" si="29"/>
        <v>15845.206812499806</v>
      </c>
    </row>
    <row r="1921" spans="1:11" s="43" customFormat="1" ht="19.7" customHeight="1" x14ac:dyDescent="0.25">
      <c r="A1921" s="43" t="s">
        <v>177</v>
      </c>
      <c r="B1921" s="1" t="s">
        <v>242</v>
      </c>
      <c r="C1921" s="1" t="s">
        <v>283</v>
      </c>
      <c r="D1921" s="1" t="s">
        <v>282</v>
      </c>
      <c r="E1921" s="45" t="str">
        <f>VLOOKUP(C1921,PROCV!E$50:G$126,3,0)</f>
        <v>Editorial</v>
      </c>
      <c r="F1921" s="1" t="s">
        <v>416</v>
      </c>
      <c r="G1921" s="1" t="s">
        <v>236</v>
      </c>
      <c r="H1921" s="1">
        <v>2010</v>
      </c>
      <c r="I1921" s="60">
        <f>VLOOKUP(H1921,PROCV!E$33:F$44,2,0)</f>
        <v>1.5383695934465831</v>
      </c>
      <c r="J1921" s="71">
        <v>27915</v>
      </c>
      <c r="K1921" s="44">
        <f t="shared" si="29"/>
        <v>42943.587201061368</v>
      </c>
    </row>
    <row r="1922" spans="1:11" s="43" customFormat="1" ht="19.7" customHeight="1" x14ac:dyDescent="0.25">
      <c r="A1922" s="43" t="s">
        <v>177</v>
      </c>
      <c r="B1922" s="1" t="s">
        <v>242</v>
      </c>
      <c r="C1922" s="1" t="s">
        <v>283</v>
      </c>
      <c r="D1922" s="1" t="s">
        <v>282</v>
      </c>
      <c r="E1922" s="45" t="str">
        <f>VLOOKUP(C1922,PROCV!E$50:G$126,3,0)</f>
        <v>Editorial</v>
      </c>
      <c r="F1922" s="1" t="s">
        <v>416</v>
      </c>
      <c r="G1922" s="1" t="s">
        <v>236</v>
      </c>
      <c r="H1922" s="1">
        <v>2010</v>
      </c>
      <c r="I1922" s="60">
        <f>VLOOKUP(H1922,PROCV!E$33:F$44,2,0)</f>
        <v>1.5383695934465831</v>
      </c>
      <c r="J1922" s="71">
        <v>299169</v>
      </c>
      <c r="K1922" s="44">
        <f t="shared" si="29"/>
        <v>460232.49290182081</v>
      </c>
    </row>
    <row r="1923" spans="1:11" s="43" customFormat="1" ht="19.7" customHeight="1" x14ac:dyDescent="0.25">
      <c r="A1923" s="43" t="s">
        <v>177</v>
      </c>
      <c r="B1923" s="1" t="s">
        <v>242</v>
      </c>
      <c r="C1923" s="1" t="s">
        <v>281</v>
      </c>
      <c r="D1923" s="1" t="s">
        <v>280</v>
      </c>
      <c r="E1923" s="45" t="str">
        <f>VLOOKUP(C1923,PROCV!E$50:G$126,3,0)</f>
        <v>Música</v>
      </c>
      <c r="F1923" s="1" t="s">
        <v>416</v>
      </c>
      <c r="G1923" s="1" t="s">
        <v>236</v>
      </c>
      <c r="H1923" s="1">
        <v>2010</v>
      </c>
      <c r="I1923" s="60">
        <f>VLOOKUP(H1923,PROCV!E$33:F$44,2,0)</f>
        <v>1.5383695934465831</v>
      </c>
      <c r="J1923" s="71">
        <v>33623</v>
      </c>
      <c r="K1923" s="44">
        <f t="shared" ref="K1923:K1986" si="30">J1923*I1923</f>
        <v>51724.600840454463</v>
      </c>
    </row>
    <row r="1924" spans="1:11" s="43" customFormat="1" ht="19.7" customHeight="1" x14ac:dyDescent="0.25">
      <c r="A1924" s="43" t="s">
        <v>177</v>
      </c>
      <c r="B1924" s="1" t="s">
        <v>242</v>
      </c>
      <c r="C1924" s="1" t="s">
        <v>281</v>
      </c>
      <c r="D1924" s="1" t="s">
        <v>280</v>
      </c>
      <c r="E1924" s="45" t="str">
        <f>VLOOKUP(C1924,PROCV!E$50:G$126,3,0)</f>
        <v>Música</v>
      </c>
      <c r="F1924" s="1" t="s">
        <v>416</v>
      </c>
      <c r="G1924" s="1" t="s">
        <v>236</v>
      </c>
      <c r="H1924" s="1">
        <v>2010</v>
      </c>
      <c r="I1924" s="60">
        <f>VLOOKUP(H1924,PROCV!E$33:F$44,2,0)</f>
        <v>1.5383695934465831</v>
      </c>
      <c r="J1924" s="71">
        <v>14184</v>
      </c>
      <c r="K1924" s="44">
        <f t="shared" si="30"/>
        <v>21820.234313446334</v>
      </c>
    </row>
    <row r="1925" spans="1:11" s="43" customFormat="1" ht="19.7" customHeight="1" x14ac:dyDescent="0.25">
      <c r="A1925" s="43" t="s">
        <v>177</v>
      </c>
      <c r="B1925" s="1" t="s">
        <v>242</v>
      </c>
      <c r="C1925" s="1" t="s">
        <v>281</v>
      </c>
      <c r="D1925" s="1" t="s">
        <v>280</v>
      </c>
      <c r="E1925" s="45" t="str">
        <f>VLOOKUP(C1925,PROCV!E$50:G$126,3,0)</f>
        <v>Música</v>
      </c>
      <c r="F1925" s="1" t="s">
        <v>416</v>
      </c>
      <c r="G1925" s="1" t="s">
        <v>236</v>
      </c>
      <c r="H1925" s="1">
        <v>2010</v>
      </c>
      <c r="I1925" s="60">
        <f>VLOOKUP(H1925,PROCV!E$33:F$44,2,0)</f>
        <v>1.5383695934465831</v>
      </c>
      <c r="J1925" s="71">
        <v>25000</v>
      </c>
      <c r="K1925" s="44">
        <f t="shared" si="30"/>
        <v>38459.239836164576</v>
      </c>
    </row>
    <row r="1926" spans="1:11" s="43" customFormat="1" ht="19.7" customHeight="1" x14ac:dyDescent="0.25">
      <c r="A1926" s="43" t="s">
        <v>177</v>
      </c>
      <c r="B1926" s="1" t="s">
        <v>242</v>
      </c>
      <c r="C1926" s="1" t="s">
        <v>279</v>
      </c>
      <c r="D1926" s="1" t="s">
        <v>278</v>
      </c>
      <c r="E1926" s="45" t="str">
        <f>VLOOKUP(C1926,PROCV!E$50:G$126,3,0)</f>
        <v>Editorial</v>
      </c>
      <c r="F1926" s="1" t="s">
        <v>416</v>
      </c>
      <c r="G1926" s="1" t="s">
        <v>236</v>
      </c>
      <c r="H1926" s="1">
        <v>2010</v>
      </c>
      <c r="I1926" s="60">
        <f>VLOOKUP(H1926,PROCV!E$33:F$44,2,0)</f>
        <v>1.5383695934465831</v>
      </c>
      <c r="J1926" s="71">
        <v>3258</v>
      </c>
      <c r="K1926" s="44">
        <f t="shared" si="30"/>
        <v>5012.0081354489676</v>
      </c>
    </row>
    <row r="1927" spans="1:11" s="43" customFormat="1" ht="19.7" customHeight="1" x14ac:dyDescent="0.25">
      <c r="A1927" s="43" t="s">
        <v>177</v>
      </c>
      <c r="B1927" s="1" t="s">
        <v>242</v>
      </c>
      <c r="C1927" s="1" t="s">
        <v>279</v>
      </c>
      <c r="D1927" s="1" t="s">
        <v>278</v>
      </c>
      <c r="E1927" s="45" t="str">
        <f>VLOOKUP(C1927,PROCV!E$50:G$126,3,0)</f>
        <v>Editorial</v>
      </c>
      <c r="F1927" s="1" t="s">
        <v>416</v>
      </c>
      <c r="G1927" s="1" t="s">
        <v>236</v>
      </c>
      <c r="H1927" s="1">
        <v>2010</v>
      </c>
      <c r="I1927" s="60">
        <f>VLOOKUP(H1927,PROCV!E$33:F$44,2,0)</f>
        <v>1.5383695934465831</v>
      </c>
      <c r="J1927" s="71">
        <v>344661</v>
      </c>
      <c r="K1927" s="44">
        <f t="shared" si="30"/>
        <v>530216.00244689279</v>
      </c>
    </row>
    <row r="1928" spans="1:11" s="43" customFormat="1" ht="19.7" customHeight="1" x14ac:dyDescent="0.25">
      <c r="A1928" s="43" t="s">
        <v>177</v>
      </c>
      <c r="B1928" s="1" t="s">
        <v>242</v>
      </c>
      <c r="C1928" s="1" t="s">
        <v>279</v>
      </c>
      <c r="D1928" s="1" t="s">
        <v>278</v>
      </c>
      <c r="E1928" s="45" t="str">
        <f>VLOOKUP(C1928,PROCV!E$50:G$126,3,0)</f>
        <v>Editorial</v>
      </c>
      <c r="F1928" s="1" t="s">
        <v>416</v>
      </c>
      <c r="G1928" s="1" t="s">
        <v>236</v>
      </c>
      <c r="H1928" s="1">
        <v>2010</v>
      </c>
      <c r="I1928" s="60">
        <f>VLOOKUP(H1928,PROCV!E$33:F$44,2,0)</f>
        <v>1.5383695934465831</v>
      </c>
      <c r="J1928" s="71">
        <v>43249</v>
      </c>
      <c r="K1928" s="44">
        <f t="shared" si="30"/>
        <v>66532.946546971274</v>
      </c>
    </row>
    <row r="1929" spans="1:11" s="43" customFormat="1" ht="19.7" customHeight="1" x14ac:dyDescent="0.25">
      <c r="A1929" s="43" t="s">
        <v>177</v>
      </c>
      <c r="B1929" s="1" t="s">
        <v>242</v>
      </c>
      <c r="C1929" s="1" t="s">
        <v>279</v>
      </c>
      <c r="D1929" s="1" t="s">
        <v>278</v>
      </c>
      <c r="E1929" s="45" t="str">
        <f>VLOOKUP(C1929,PROCV!E$50:G$126,3,0)</f>
        <v>Editorial</v>
      </c>
      <c r="F1929" s="1" t="s">
        <v>416</v>
      </c>
      <c r="G1929" s="1" t="s">
        <v>236</v>
      </c>
      <c r="H1929" s="1">
        <v>2010</v>
      </c>
      <c r="I1929" s="60">
        <f>VLOOKUP(H1929,PROCV!E$33:F$44,2,0)</f>
        <v>1.5383695934465831</v>
      </c>
      <c r="J1929" s="71">
        <v>92269</v>
      </c>
      <c r="K1929" s="44">
        <f t="shared" si="30"/>
        <v>141943.82401772277</v>
      </c>
    </row>
    <row r="1930" spans="1:11" s="43" customFormat="1" ht="19.7" customHeight="1" x14ac:dyDescent="0.25">
      <c r="A1930" s="43" t="s">
        <v>177</v>
      </c>
      <c r="B1930" s="1" t="s">
        <v>242</v>
      </c>
      <c r="C1930" s="1" t="s">
        <v>277</v>
      </c>
      <c r="D1930" s="1" t="s">
        <v>276</v>
      </c>
      <c r="E1930" s="45" t="str">
        <f>VLOOKUP(C1930,PROCV!E$50:G$126,3,0)</f>
        <v>Editorial</v>
      </c>
      <c r="F1930" s="1" t="s">
        <v>416</v>
      </c>
      <c r="G1930" s="1" t="s">
        <v>236</v>
      </c>
      <c r="H1930" s="1">
        <v>2010</v>
      </c>
      <c r="I1930" s="60">
        <f>VLOOKUP(H1930,PROCV!E$33:F$44,2,0)</f>
        <v>1.5383695934465831</v>
      </c>
      <c r="J1930" s="71">
        <v>4768</v>
      </c>
      <c r="K1930" s="44">
        <f t="shared" si="30"/>
        <v>7334.9462215533085</v>
      </c>
    </row>
    <row r="1931" spans="1:11" s="43" customFormat="1" ht="19.7" customHeight="1" x14ac:dyDescent="0.25">
      <c r="A1931" s="43" t="s">
        <v>177</v>
      </c>
      <c r="B1931" s="1" t="s">
        <v>242</v>
      </c>
      <c r="C1931" s="1" t="s">
        <v>277</v>
      </c>
      <c r="D1931" s="1" t="s">
        <v>276</v>
      </c>
      <c r="E1931" s="45" t="str">
        <f>VLOOKUP(C1931,PROCV!E$50:G$126,3,0)</f>
        <v>Editorial</v>
      </c>
      <c r="F1931" s="1" t="s">
        <v>416</v>
      </c>
      <c r="G1931" s="1" t="s">
        <v>236</v>
      </c>
      <c r="H1931" s="1">
        <v>2010</v>
      </c>
      <c r="I1931" s="60">
        <f>VLOOKUP(H1931,PROCV!E$33:F$44,2,0)</f>
        <v>1.5383695934465831</v>
      </c>
      <c r="J1931" s="71">
        <v>5501</v>
      </c>
      <c r="K1931" s="44">
        <f t="shared" si="30"/>
        <v>8462.5711335496544</v>
      </c>
    </row>
    <row r="1932" spans="1:11" s="43" customFormat="1" ht="19.7" customHeight="1" x14ac:dyDescent="0.25">
      <c r="A1932" s="43" t="s">
        <v>177</v>
      </c>
      <c r="B1932" s="1" t="s">
        <v>242</v>
      </c>
      <c r="C1932" s="1" t="s">
        <v>277</v>
      </c>
      <c r="D1932" s="1" t="s">
        <v>276</v>
      </c>
      <c r="E1932" s="45" t="str">
        <f>VLOOKUP(C1932,PROCV!E$50:G$126,3,0)</f>
        <v>Editorial</v>
      </c>
      <c r="F1932" s="1" t="s">
        <v>416</v>
      </c>
      <c r="G1932" s="1" t="s">
        <v>236</v>
      </c>
      <c r="H1932" s="1">
        <v>2010</v>
      </c>
      <c r="I1932" s="60">
        <f>VLOOKUP(H1932,PROCV!E$33:F$44,2,0)</f>
        <v>1.5383695934465831</v>
      </c>
      <c r="J1932" s="71">
        <v>48058</v>
      </c>
      <c r="K1932" s="44">
        <f t="shared" si="30"/>
        <v>73930.965921855895</v>
      </c>
    </row>
    <row r="1933" spans="1:11" s="43" customFormat="1" ht="19.7" customHeight="1" x14ac:dyDescent="0.25">
      <c r="A1933" s="43" t="s">
        <v>177</v>
      </c>
      <c r="B1933" s="1" t="s">
        <v>242</v>
      </c>
      <c r="C1933" s="1" t="s">
        <v>275</v>
      </c>
      <c r="D1933" s="1" t="s">
        <v>274</v>
      </c>
      <c r="E1933" s="45" t="str">
        <f>VLOOKUP(C1933,PROCV!E$50:G$126,3,0)</f>
        <v>Editorial</v>
      </c>
      <c r="F1933" s="1" t="s">
        <v>416</v>
      </c>
      <c r="G1933" s="1" t="s">
        <v>236</v>
      </c>
      <c r="H1933" s="1">
        <v>2010</v>
      </c>
      <c r="I1933" s="60">
        <f>VLOOKUP(H1933,PROCV!E$33:F$44,2,0)</f>
        <v>1.5383695934465831</v>
      </c>
      <c r="J1933" s="71">
        <v>1322</v>
      </c>
      <c r="K1933" s="44">
        <f t="shared" si="30"/>
        <v>2033.7246025363829</v>
      </c>
    </row>
    <row r="1934" spans="1:11" s="43" customFormat="1" ht="19.7" customHeight="1" x14ac:dyDescent="0.25">
      <c r="A1934" s="43" t="s">
        <v>177</v>
      </c>
      <c r="B1934" s="1" t="s">
        <v>242</v>
      </c>
      <c r="C1934" s="1" t="s">
        <v>275</v>
      </c>
      <c r="D1934" s="1" t="s">
        <v>274</v>
      </c>
      <c r="E1934" s="45" t="str">
        <f>VLOOKUP(C1934,PROCV!E$50:G$126,3,0)</f>
        <v>Editorial</v>
      </c>
      <c r="F1934" s="1" t="s">
        <v>416</v>
      </c>
      <c r="G1934" s="1" t="s">
        <v>236</v>
      </c>
      <c r="H1934" s="1">
        <v>2010</v>
      </c>
      <c r="I1934" s="60">
        <f>VLOOKUP(H1934,PROCV!E$33:F$44,2,0)</f>
        <v>1.5383695934465831</v>
      </c>
      <c r="J1934" s="71">
        <v>6454</v>
      </c>
      <c r="K1934" s="44">
        <f t="shared" si="30"/>
        <v>9928.6373561042474</v>
      </c>
    </row>
    <row r="1935" spans="1:11" s="43" customFormat="1" ht="19.7" customHeight="1" x14ac:dyDescent="0.25">
      <c r="A1935" s="43" t="s">
        <v>177</v>
      </c>
      <c r="B1935" s="1" t="s">
        <v>242</v>
      </c>
      <c r="C1935" s="1" t="s">
        <v>275</v>
      </c>
      <c r="D1935" s="1" t="s">
        <v>274</v>
      </c>
      <c r="E1935" s="45" t="str">
        <f>VLOOKUP(C1935,PROCV!E$50:G$126,3,0)</f>
        <v>Editorial</v>
      </c>
      <c r="F1935" s="1" t="s">
        <v>416</v>
      </c>
      <c r="G1935" s="1" t="s">
        <v>236</v>
      </c>
      <c r="H1935" s="1">
        <v>2010</v>
      </c>
      <c r="I1935" s="60">
        <f>VLOOKUP(H1935,PROCV!E$33:F$44,2,0)</f>
        <v>1.5383695934465831</v>
      </c>
      <c r="J1935" s="71">
        <v>10000</v>
      </c>
      <c r="K1935" s="44">
        <f t="shared" si="30"/>
        <v>15383.695934465832</v>
      </c>
    </row>
    <row r="1936" spans="1:11" s="43" customFormat="1" ht="19.7" customHeight="1" x14ac:dyDescent="0.25">
      <c r="A1936" s="43" t="s">
        <v>177</v>
      </c>
      <c r="B1936" s="1" t="s">
        <v>242</v>
      </c>
      <c r="C1936" s="1" t="s">
        <v>307</v>
      </c>
      <c r="D1936" s="1" t="s">
        <v>306</v>
      </c>
      <c r="E1936" s="45" t="str">
        <f>VLOOKUP(C1936,PROCV!E$50:G$126,3,0)</f>
        <v>NA</v>
      </c>
      <c r="F1936" s="1" t="s">
        <v>416</v>
      </c>
      <c r="G1936" s="1" t="s">
        <v>236</v>
      </c>
      <c r="H1936" s="1">
        <v>2010</v>
      </c>
      <c r="I1936" s="60">
        <f>VLOOKUP(H1936,PROCV!E$33:F$44,2,0)</f>
        <v>1.5383695934465831</v>
      </c>
      <c r="J1936" s="71">
        <v>59211</v>
      </c>
      <c r="K1936" s="44">
        <f t="shared" si="30"/>
        <v>91088.401997565627</v>
      </c>
    </row>
    <row r="1937" spans="1:11" s="43" customFormat="1" ht="19.7" customHeight="1" x14ac:dyDescent="0.25">
      <c r="A1937" s="43" t="s">
        <v>177</v>
      </c>
      <c r="B1937" s="1" t="s">
        <v>242</v>
      </c>
      <c r="C1937" s="1" t="s">
        <v>307</v>
      </c>
      <c r="D1937" s="1" t="s">
        <v>306</v>
      </c>
      <c r="E1937" s="45" t="str">
        <f>VLOOKUP(C1937,PROCV!E$50:G$126,3,0)</f>
        <v>NA</v>
      </c>
      <c r="F1937" s="1" t="s">
        <v>416</v>
      </c>
      <c r="G1937" s="1" t="s">
        <v>236</v>
      </c>
      <c r="H1937" s="1">
        <v>2010</v>
      </c>
      <c r="I1937" s="60">
        <f>VLOOKUP(H1937,PROCV!E$33:F$44,2,0)</f>
        <v>1.5383695934465831</v>
      </c>
      <c r="J1937" s="71">
        <v>6512</v>
      </c>
      <c r="K1937" s="44">
        <f t="shared" si="30"/>
        <v>10017.862792524149</v>
      </c>
    </row>
    <row r="1938" spans="1:11" s="43" customFormat="1" ht="19.7" customHeight="1" x14ac:dyDescent="0.25">
      <c r="A1938" s="43" t="s">
        <v>177</v>
      </c>
      <c r="B1938" s="1" t="s">
        <v>242</v>
      </c>
      <c r="C1938" s="1" t="s">
        <v>307</v>
      </c>
      <c r="D1938" s="1" t="s">
        <v>306</v>
      </c>
      <c r="E1938" s="45" t="str">
        <f>VLOOKUP(C1938,PROCV!E$50:G$126,3,0)</f>
        <v>NA</v>
      </c>
      <c r="F1938" s="1" t="s">
        <v>416</v>
      </c>
      <c r="G1938" s="1" t="s">
        <v>236</v>
      </c>
      <c r="H1938" s="1">
        <v>2010</v>
      </c>
      <c r="I1938" s="60">
        <f>VLOOKUP(H1938,PROCV!E$33:F$44,2,0)</f>
        <v>1.5383695934465831</v>
      </c>
      <c r="J1938" s="71">
        <v>20000</v>
      </c>
      <c r="K1938" s="44">
        <f t="shared" si="30"/>
        <v>30767.391868931663</v>
      </c>
    </row>
    <row r="1939" spans="1:11" s="43" customFormat="1" ht="19.7" customHeight="1" x14ac:dyDescent="0.25">
      <c r="A1939" s="43" t="s">
        <v>177</v>
      </c>
      <c r="B1939" s="1" t="s">
        <v>242</v>
      </c>
      <c r="C1939" s="1" t="s">
        <v>307</v>
      </c>
      <c r="D1939" s="1" t="s">
        <v>306</v>
      </c>
      <c r="E1939" s="45" t="str">
        <f>VLOOKUP(C1939,PROCV!E$50:G$126,3,0)</f>
        <v>NA</v>
      </c>
      <c r="F1939" s="1" t="s">
        <v>416</v>
      </c>
      <c r="G1939" s="1" t="s">
        <v>236</v>
      </c>
      <c r="H1939" s="1">
        <v>2010</v>
      </c>
      <c r="I1939" s="60">
        <f>VLOOKUP(H1939,PROCV!E$33:F$44,2,0)</f>
        <v>1.5383695934465831</v>
      </c>
      <c r="J1939" s="71">
        <v>125745</v>
      </c>
      <c r="K1939" s="44">
        <f t="shared" si="30"/>
        <v>193442.28452794059</v>
      </c>
    </row>
    <row r="1940" spans="1:11" s="43" customFormat="1" ht="19.7" customHeight="1" x14ac:dyDescent="0.25">
      <c r="A1940" s="43" t="s">
        <v>177</v>
      </c>
      <c r="B1940" s="1" t="s">
        <v>242</v>
      </c>
      <c r="C1940" s="1" t="s">
        <v>273</v>
      </c>
      <c r="D1940" s="1" t="s">
        <v>272</v>
      </c>
      <c r="E1940" s="45" t="str">
        <f>VLOOKUP(C1940,PROCV!E$50:G$126,3,0)</f>
        <v>Editorial</v>
      </c>
      <c r="F1940" s="1" t="s">
        <v>416</v>
      </c>
      <c r="G1940" s="1" t="s">
        <v>236</v>
      </c>
      <c r="H1940" s="1">
        <v>2010</v>
      </c>
      <c r="I1940" s="60">
        <f>VLOOKUP(H1940,PROCV!E$33:F$44,2,0)</f>
        <v>1.5383695934465831</v>
      </c>
      <c r="J1940" s="71">
        <v>166881</v>
      </c>
      <c r="K1940" s="44">
        <f t="shared" si="30"/>
        <v>256724.65612395923</v>
      </c>
    </row>
    <row r="1941" spans="1:11" s="43" customFormat="1" ht="19.7" customHeight="1" x14ac:dyDescent="0.25">
      <c r="A1941" s="43" t="s">
        <v>177</v>
      </c>
      <c r="B1941" s="1" t="s">
        <v>242</v>
      </c>
      <c r="C1941" s="1" t="s">
        <v>273</v>
      </c>
      <c r="D1941" s="1" t="s">
        <v>272</v>
      </c>
      <c r="E1941" s="45" t="str">
        <f>VLOOKUP(C1941,PROCV!E$50:G$126,3,0)</f>
        <v>Editorial</v>
      </c>
      <c r="F1941" s="1" t="s">
        <v>416</v>
      </c>
      <c r="G1941" s="1" t="s">
        <v>236</v>
      </c>
      <c r="H1941" s="1">
        <v>2010</v>
      </c>
      <c r="I1941" s="60">
        <f>VLOOKUP(H1941,PROCV!E$33:F$44,2,0)</f>
        <v>1.5383695934465831</v>
      </c>
      <c r="J1941" s="71">
        <v>48180</v>
      </c>
      <c r="K1941" s="44">
        <f t="shared" si="30"/>
        <v>74118.647012256377</v>
      </c>
    </row>
    <row r="1942" spans="1:11" s="43" customFormat="1" ht="19.7" customHeight="1" x14ac:dyDescent="0.25">
      <c r="A1942" s="43" t="s">
        <v>177</v>
      </c>
      <c r="B1942" s="1" t="s">
        <v>242</v>
      </c>
      <c r="C1942" s="1" t="s">
        <v>271</v>
      </c>
      <c r="D1942" s="1" t="s">
        <v>270</v>
      </c>
      <c r="E1942" s="45" t="str">
        <f>VLOOKUP(C1942,PROCV!E$50:G$126,3,0)</f>
        <v>Editorial</v>
      </c>
      <c r="F1942" s="1" t="s">
        <v>416</v>
      </c>
      <c r="G1942" s="1" t="s">
        <v>236</v>
      </c>
      <c r="H1942" s="1">
        <v>2010</v>
      </c>
      <c r="I1942" s="60">
        <f>VLOOKUP(H1942,PROCV!E$33:F$44,2,0)</f>
        <v>1.5383695934465831</v>
      </c>
      <c r="J1942" s="71">
        <v>70560</v>
      </c>
      <c r="K1942" s="44">
        <f t="shared" si="30"/>
        <v>108547.35851359091</v>
      </c>
    </row>
    <row r="1943" spans="1:11" s="43" customFormat="1" ht="19.7" customHeight="1" x14ac:dyDescent="0.25">
      <c r="A1943" s="43" t="s">
        <v>177</v>
      </c>
      <c r="B1943" s="1" t="s">
        <v>242</v>
      </c>
      <c r="C1943" s="1" t="s">
        <v>271</v>
      </c>
      <c r="D1943" s="1" t="s">
        <v>270</v>
      </c>
      <c r="E1943" s="45" t="str">
        <f>VLOOKUP(C1943,PROCV!E$50:G$126,3,0)</f>
        <v>Editorial</v>
      </c>
      <c r="F1943" s="1" t="s">
        <v>416</v>
      </c>
      <c r="G1943" s="1" t="s">
        <v>236</v>
      </c>
      <c r="H1943" s="1">
        <v>2010</v>
      </c>
      <c r="I1943" s="60">
        <f>VLOOKUP(H1943,PROCV!E$33:F$44,2,0)</f>
        <v>1.5383695934465831</v>
      </c>
      <c r="J1943" s="71">
        <v>32716</v>
      </c>
      <c r="K1943" s="44">
        <f t="shared" si="30"/>
        <v>50329.299619198413</v>
      </c>
    </row>
    <row r="1944" spans="1:11" s="43" customFormat="1" ht="19.7" customHeight="1" x14ac:dyDescent="0.25">
      <c r="A1944" s="43" t="s">
        <v>177</v>
      </c>
      <c r="B1944" s="1" t="s">
        <v>242</v>
      </c>
      <c r="C1944" s="1" t="s">
        <v>315</v>
      </c>
      <c r="D1944" s="1" t="s">
        <v>314</v>
      </c>
      <c r="E1944" s="45" t="str">
        <f>VLOOKUP(C1944,PROCV!E$50:G$126,3,0)</f>
        <v>Editorial</v>
      </c>
      <c r="F1944" s="1" t="s">
        <v>416</v>
      </c>
      <c r="G1944" s="1" t="s">
        <v>236</v>
      </c>
      <c r="H1944" s="1">
        <v>2010</v>
      </c>
      <c r="I1944" s="60">
        <f>VLOOKUP(H1944,PROCV!E$33:F$44,2,0)</f>
        <v>1.5383695934465831</v>
      </c>
      <c r="J1944" s="71">
        <v>24182</v>
      </c>
      <c r="K1944" s="44">
        <f t="shared" si="30"/>
        <v>37200.853508725275</v>
      </c>
    </row>
    <row r="1945" spans="1:11" s="43" customFormat="1" ht="19.7" customHeight="1" x14ac:dyDescent="0.25">
      <c r="A1945" s="43" t="s">
        <v>177</v>
      </c>
      <c r="B1945" s="1" t="s">
        <v>242</v>
      </c>
      <c r="C1945" s="1" t="s">
        <v>269</v>
      </c>
      <c r="D1945" s="1" t="s">
        <v>268</v>
      </c>
      <c r="E1945" s="45" t="str">
        <f>VLOOKUP(C1945,PROCV!E$50:G$126,3,0)</f>
        <v>NA</v>
      </c>
      <c r="F1945" s="1" t="s">
        <v>416</v>
      </c>
      <c r="G1945" s="1" t="s">
        <v>236</v>
      </c>
      <c r="H1945" s="1">
        <v>2010</v>
      </c>
      <c r="I1945" s="60">
        <f>VLOOKUP(H1945,PROCV!E$33:F$44,2,0)</f>
        <v>1.5383695934465831</v>
      </c>
      <c r="J1945" s="71">
        <v>3847</v>
      </c>
      <c r="K1945" s="44">
        <f t="shared" si="30"/>
        <v>5918.1078259890055</v>
      </c>
    </row>
    <row r="1946" spans="1:11" s="43" customFormat="1" ht="19.7" customHeight="1" x14ac:dyDescent="0.25">
      <c r="A1946" s="43" t="s">
        <v>177</v>
      </c>
      <c r="B1946" s="1" t="s">
        <v>242</v>
      </c>
      <c r="C1946" s="1" t="s">
        <v>269</v>
      </c>
      <c r="D1946" s="1" t="s">
        <v>268</v>
      </c>
      <c r="E1946" s="45" t="str">
        <f>VLOOKUP(C1946,PROCV!E$50:G$126,3,0)</f>
        <v>NA</v>
      </c>
      <c r="F1946" s="1" t="s">
        <v>416</v>
      </c>
      <c r="G1946" s="1" t="s">
        <v>236</v>
      </c>
      <c r="H1946" s="1">
        <v>2010</v>
      </c>
      <c r="I1946" s="60">
        <f>VLOOKUP(H1946,PROCV!E$33:F$44,2,0)</f>
        <v>1.5383695934465831</v>
      </c>
      <c r="J1946" s="71">
        <v>320000</v>
      </c>
      <c r="K1946" s="44">
        <f t="shared" si="30"/>
        <v>492278.26990290661</v>
      </c>
    </row>
    <row r="1947" spans="1:11" s="43" customFormat="1" ht="19.7" customHeight="1" x14ac:dyDescent="0.25">
      <c r="A1947" s="43" t="s">
        <v>177</v>
      </c>
      <c r="B1947" s="1" t="s">
        <v>242</v>
      </c>
      <c r="C1947" s="1" t="s">
        <v>269</v>
      </c>
      <c r="D1947" s="1" t="s">
        <v>268</v>
      </c>
      <c r="E1947" s="45" t="str">
        <f>VLOOKUP(C1947,PROCV!E$50:G$126,3,0)</f>
        <v>NA</v>
      </c>
      <c r="F1947" s="1" t="s">
        <v>416</v>
      </c>
      <c r="G1947" s="1" t="s">
        <v>236</v>
      </c>
      <c r="H1947" s="1">
        <v>2010</v>
      </c>
      <c r="I1947" s="60">
        <f>VLOOKUP(H1947,PROCV!E$33:F$44,2,0)</f>
        <v>1.5383695934465831</v>
      </c>
      <c r="J1947" s="71">
        <v>50000</v>
      </c>
      <c r="K1947" s="44">
        <f t="shared" si="30"/>
        <v>76918.479672329151</v>
      </c>
    </row>
    <row r="1948" spans="1:11" s="43" customFormat="1" ht="19.7" customHeight="1" x14ac:dyDescent="0.25">
      <c r="A1948" s="43" t="s">
        <v>177</v>
      </c>
      <c r="B1948" s="1" t="s">
        <v>242</v>
      </c>
      <c r="C1948" s="1" t="s">
        <v>269</v>
      </c>
      <c r="D1948" s="1" t="s">
        <v>268</v>
      </c>
      <c r="E1948" s="45" t="str">
        <f>VLOOKUP(C1948,PROCV!E$50:G$126,3,0)</f>
        <v>NA</v>
      </c>
      <c r="F1948" s="1" t="s">
        <v>416</v>
      </c>
      <c r="G1948" s="1" t="s">
        <v>236</v>
      </c>
      <c r="H1948" s="1">
        <v>2010</v>
      </c>
      <c r="I1948" s="60">
        <f>VLOOKUP(H1948,PROCV!E$33:F$44,2,0)</f>
        <v>1.5383695934465831</v>
      </c>
      <c r="J1948" s="71">
        <v>162000</v>
      </c>
      <c r="K1948" s="44">
        <f t="shared" si="30"/>
        <v>249215.87413834647</v>
      </c>
    </row>
    <row r="1949" spans="1:11" s="43" customFormat="1" ht="19.7" customHeight="1" x14ac:dyDescent="0.25">
      <c r="A1949" s="43" t="s">
        <v>177</v>
      </c>
      <c r="B1949" s="1" t="s">
        <v>242</v>
      </c>
      <c r="C1949" s="1" t="s">
        <v>269</v>
      </c>
      <c r="D1949" s="1" t="s">
        <v>268</v>
      </c>
      <c r="E1949" s="45" t="str">
        <f>VLOOKUP(C1949,PROCV!E$50:G$126,3,0)</f>
        <v>NA</v>
      </c>
      <c r="F1949" s="1" t="s">
        <v>416</v>
      </c>
      <c r="G1949" s="1" t="s">
        <v>236</v>
      </c>
      <c r="H1949" s="1">
        <v>2010</v>
      </c>
      <c r="I1949" s="60">
        <f>VLOOKUP(H1949,PROCV!E$33:F$44,2,0)</f>
        <v>1.5383695934465831</v>
      </c>
      <c r="J1949" s="71">
        <v>292604</v>
      </c>
      <c r="K1949" s="44">
        <f t="shared" si="30"/>
        <v>450133.09652084397</v>
      </c>
    </row>
    <row r="1950" spans="1:11" s="43" customFormat="1" ht="19.7" customHeight="1" x14ac:dyDescent="0.25">
      <c r="A1950" s="43" t="s">
        <v>177</v>
      </c>
      <c r="B1950" s="1" t="s">
        <v>242</v>
      </c>
      <c r="C1950" s="1" t="s">
        <v>269</v>
      </c>
      <c r="D1950" s="1" t="s">
        <v>268</v>
      </c>
      <c r="E1950" s="45" t="str">
        <f>VLOOKUP(C1950,PROCV!E$50:G$126,3,0)</f>
        <v>NA</v>
      </c>
      <c r="F1950" s="1" t="s">
        <v>416</v>
      </c>
      <c r="G1950" s="1" t="s">
        <v>236</v>
      </c>
      <c r="H1950" s="1">
        <v>2010</v>
      </c>
      <c r="I1950" s="60">
        <f>VLOOKUP(H1950,PROCV!E$33:F$44,2,0)</f>
        <v>1.5383695934465831</v>
      </c>
      <c r="J1950" s="71">
        <v>33975</v>
      </c>
      <c r="K1950" s="44">
        <f t="shared" si="30"/>
        <v>52266.106937347657</v>
      </c>
    </row>
    <row r="1951" spans="1:11" s="43" customFormat="1" ht="19.7" customHeight="1" x14ac:dyDescent="0.25">
      <c r="A1951" s="43" t="s">
        <v>177</v>
      </c>
      <c r="B1951" s="1" t="s">
        <v>242</v>
      </c>
      <c r="C1951" s="1" t="s">
        <v>269</v>
      </c>
      <c r="D1951" s="1" t="s">
        <v>268</v>
      </c>
      <c r="E1951" s="45" t="str">
        <f>VLOOKUP(C1951,PROCV!E$50:G$126,3,0)</f>
        <v>NA</v>
      </c>
      <c r="F1951" s="1" t="s">
        <v>416</v>
      </c>
      <c r="G1951" s="1" t="s">
        <v>236</v>
      </c>
      <c r="H1951" s="1">
        <v>2010</v>
      </c>
      <c r="I1951" s="60">
        <f>VLOOKUP(H1951,PROCV!E$33:F$44,2,0)</f>
        <v>1.5383695934465831</v>
      </c>
      <c r="J1951" s="71">
        <v>73850</v>
      </c>
      <c r="K1951" s="44">
        <f t="shared" si="30"/>
        <v>113608.59447603016</v>
      </c>
    </row>
    <row r="1952" spans="1:11" s="43" customFormat="1" ht="19.7" customHeight="1" x14ac:dyDescent="0.25">
      <c r="A1952" s="43" t="s">
        <v>177</v>
      </c>
      <c r="B1952" s="1" t="s">
        <v>242</v>
      </c>
      <c r="C1952" s="1" t="s">
        <v>269</v>
      </c>
      <c r="D1952" s="1" t="s">
        <v>268</v>
      </c>
      <c r="E1952" s="45" t="str">
        <f>VLOOKUP(C1952,PROCV!E$50:G$126,3,0)</f>
        <v>NA</v>
      </c>
      <c r="F1952" s="1" t="s">
        <v>416</v>
      </c>
      <c r="G1952" s="1" t="s">
        <v>236</v>
      </c>
      <c r="H1952" s="1">
        <v>2010</v>
      </c>
      <c r="I1952" s="60">
        <f>VLOOKUP(H1952,PROCV!E$33:F$44,2,0)</f>
        <v>1.5383695934465831</v>
      </c>
      <c r="J1952" s="71">
        <v>10000</v>
      </c>
      <c r="K1952" s="44">
        <f t="shared" si="30"/>
        <v>15383.695934465832</v>
      </c>
    </row>
    <row r="1953" spans="1:11" s="43" customFormat="1" ht="19.7" customHeight="1" x14ac:dyDescent="0.25">
      <c r="A1953" s="43" t="s">
        <v>177</v>
      </c>
      <c r="B1953" s="1" t="s">
        <v>242</v>
      </c>
      <c r="C1953" s="1" t="s">
        <v>269</v>
      </c>
      <c r="D1953" s="1" t="s">
        <v>268</v>
      </c>
      <c r="E1953" s="45" t="str">
        <f>VLOOKUP(C1953,PROCV!E$50:G$126,3,0)</f>
        <v>NA</v>
      </c>
      <c r="F1953" s="1" t="s">
        <v>416</v>
      </c>
      <c r="G1953" s="1" t="s">
        <v>236</v>
      </c>
      <c r="H1953" s="1">
        <v>2010</v>
      </c>
      <c r="I1953" s="60">
        <f>VLOOKUP(H1953,PROCV!E$33:F$44,2,0)</f>
        <v>1.5383695934465831</v>
      </c>
      <c r="J1953" s="71">
        <v>49475</v>
      </c>
      <c r="K1953" s="44">
        <f t="shared" si="30"/>
        <v>76110.835635769705</v>
      </c>
    </row>
    <row r="1954" spans="1:11" s="43" customFormat="1" ht="19.7" customHeight="1" x14ac:dyDescent="0.25">
      <c r="A1954" s="43" t="s">
        <v>177</v>
      </c>
      <c r="B1954" s="1" t="s">
        <v>242</v>
      </c>
      <c r="C1954" s="1" t="s">
        <v>297</v>
      </c>
      <c r="D1954" s="1" t="s">
        <v>296</v>
      </c>
      <c r="E1954" s="45" t="str">
        <f>VLOOKUP(C1954,PROCV!E$50:G$126,3,0)</f>
        <v>Audiovisual</v>
      </c>
      <c r="F1954" s="1" t="s">
        <v>416</v>
      </c>
      <c r="G1954" s="1" t="s">
        <v>236</v>
      </c>
      <c r="H1954" s="1">
        <v>2010</v>
      </c>
      <c r="I1954" s="60">
        <f>VLOOKUP(H1954,PROCV!E$33:F$44,2,0)</f>
        <v>1.5383695934465831</v>
      </c>
      <c r="J1954" s="71">
        <v>10000</v>
      </c>
      <c r="K1954" s="44">
        <f t="shared" si="30"/>
        <v>15383.695934465832</v>
      </c>
    </row>
    <row r="1955" spans="1:11" s="43" customFormat="1" ht="19.7" customHeight="1" x14ac:dyDescent="0.25">
      <c r="A1955" s="43" t="s">
        <v>177</v>
      </c>
      <c r="B1955" s="1" t="s">
        <v>242</v>
      </c>
      <c r="C1955" s="1" t="s">
        <v>264</v>
      </c>
      <c r="D1955" s="1" t="s">
        <v>263</v>
      </c>
      <c r="E1955" s="45" t="str">
        <f>VLOOKUP(C1955,PROCV!E$50:G$126,3,0)</f>
        <v>Audiovisual</v>
      </c>
      <c r="F1955" s="1" t="s">
        <v>416</v>
      </c>
      <c r="G1955" s="1" t="s">
        <v>265</v>
      </c>
      <c r="H1955" s="1">
        <v>2010</v>
      </c>
      <c r="I1955" s="60">
        <f>VLOOKUP(H1955,PROCV!E$33:F$44,2,0)</f>
        <v>1.5383695934465831</v>
      </c>
      <c r="J1955" s="71">
        <v>240000</v>
      </c>
      <c r="K1955" s="44">
        <f t="shared" si="30"/>
        <v>369208.70242717996</v>
      </c>
    </row>
    <row r="1956" spans="1:11" s="43" customFormat="1" ht="19.7" customHeight="1" x14ac:dyDescent="0.25">
      <c r="A1956" s="43" t="s">
        <v>177</v>
      </c>
      <c r="B1956" s="1" t="s">
        <v>242</v>
      </c>
      <c r="C1956" s="1" t="s">
        <v>264</v>
      </c>
      <c r="D1956" s="1" t="s">
        <v>263</v>
      </c>
      <c r="E1956" s="45" t="str">
        <f>VLOOKUP(C1956,PROCV!E$50:G$126,3,0)</f>
        <v>Audiovisual</v>
      </c>
      <c r="F1956" s="1" t="s">
        <v>416</v>
      </c>
      <c r="G1956" s="1" t="s">
        <v>236</v>
      </c>
      <c r="H1956" s="1">
        <v>2010</v>
      </c>
      <c r="I1956" s="60">
        <f>VLOOKUP(H1956,PROCV!E$33:F$44,2,0)</f>
        <v>1.5383695934465831</v>
      </c>
      <c r="J1956" s="71">
        <v>47895</v>
      </c>
      <c r="K1956" s="44">
        <f t="shared" si="30"/>
        <v>73680.211678124091</v>
      </c>
    </row>
    <row r="1957" spans="1:11" s="43" customFormat="1" ht="19.7" customHeight="1" x14ac:dyDescent="0.25">
      <c r="A1957" s="43" t="s">
        <v>177</v>
      </c>
      <c r="B1957" s="1" t="s">
        <v>242</v>
      </c>
      <c r="C1957" s="1" t="s">
        <v>262</v>
      </c>
      <c r="D1957" s="1" t="s">
        <v>261</v>
      </c>
      <c r="E1957" s="45" t="str">
        <f>VLOOKUP(C1957,PROCV!E$50:G$126,3,0)</f>
        <v>Audiovisual</v>
      </c>
      <c r="F1957" s="1" t="s">
        <v>416</v>
      </c>
      <c r="G1957" s="1" t="s">
        <v>236</v>
      </c>
      <c r="H1957" s="1">
        <v>2010</v>
      </c>
      <c r="I1957" s="60">
        <f>VLOOKUP(H1957,PROCV!E$33:F$44,2,0)</f>
        <v>1.5383695934465831</v>
      </c>
      <c r="J1957" s="71">
        <v>4325</v>
      </c>
      <c r="K1957" s="44">
        <f t="shared" si="30"/>
        <v>6653.4484916564716</v>
      </c>
    </row>
    <row r="1958" spans="1:11" s="43" customFormat="1" ht="19.7" customHeight="1" x14ac:dyDescent="0.25">
      <c r="A1958" s="43" t="s">
        <v>177</v>
      </c>
      <c r="B1958" s="1" t="s">
        <v>242</v>
      </c>
      <c r="C1958" s="1" t="s">
        <v>262</v>
      </c>
      <c r="D1958" s="1" t="s">
        <v>261</v>
      </c>
      <c r="E1958" s="45" t="str">
        <f>VLOOKUP(C1958,PROCV!E$50:G$126,3,0)</f>
        <v>Audiovisual</v>
      </c>
      <c r="F1958" s="1" t="s">
        <v>416</v>
      </c>
      <c r="G1958" s="1" t="s">
        <v>236</v>
      </c>
      <c r="H1958" s="1">
        <v>2010</v>
      </c>
      <c r="I1958" s="60">
        <f>VLOOKUP(H1958,PROCV!E$33:F$44,2,0)</f>
        <v>1.5383695934465831</v>
      </c>
      <c r="J1958" s="71">
        <v>13150</v>
      </c>
      <c r="K1958" s="44">
        <f t="shared" si="30"/>
        <v>20229.560153822567</v>
      </c>
    </row>
    <row r="1959" spans="1:11" s="43" customFormat="1" ht="19.7" customHeight="1" x14ac:dyDescent="0.25">
      <c r="A1959" s="43" t="s">
        <v>177</v>
      </c>
      <c r="B1959" s="1" t="s">
        <v>242</v>
      </c>
      <c r="C1959" s="1" t="s">
        <v>258</v>
      </c>
      <c r="D1959" s="1" t="s">
        <v>257</v>
      </c>
      <c r="E1959" s="45" t="str">
        <f>VLOOKUP(C1959,PROCV!E$50:G$126,3,0)</f>
        <v>Audiovisual</v>
      </c>
      <c r="F1959" s="1" t="s">
        <v>416</v>
      </c>
      <c r="G1959" s="1" t="s">
        <v>236</v>
      </c>
      <c r="H1959" s="1">
        <v>2010</v>
      </c>
      <c r="I1959" s="60">
        <f>VLOOKUP(H1959,PROCV!E$33:F$44,2,0)</f>
        <v>1.5383695934465831</v>
      </c>
      <c r="J1959" s="71">
        <v>7441</v>
      </c>
      <c r="K1959" s="44">
        <f t="shared" si="30"/>
        <v>11447.008144836025</v>
      </c>
    </row>
    <row r="1960" spans="1:11" s="43" customFormat="1" ht="19.7" customHeight="1" x14ac:dyDescent="0.25">
      <c r="A1960" s="43" t="s">
        <v>177</v>
      </c>
      <c r="B1960" s="1" t="s">
        <v>242</v>
      </c>
      <c r="C1960" s="1" t="s">
        <v>256</v>
      </c>
      <c r="D1960" s="1" t="s">
        <v>255</v>
      </c>
      <c r="E1960" s="45" t="str">
        <f>VLOOKUP(C1960,PROCV!E$50:G$126,3,0)</f>
        <v>Audiovisual</v>
      </c>
      <c r="F1960" s="1" t="s">
        <v>416</v>
      </c>
      <c r="G1960" s="1" t="s">
        <v>236</v>
      </c>
      <c r="H1960" s="1">
        <v>2010</v>
      </c>
      <c r="I1960" s="60">
        <f>VLOOKUP(H1960,PROCV!E$33:F$44,2,0)</f>
        <v>1.5383695934465831</v>
      </c>
      <c r="J1960" s="71">
        <v>577209</v>
      </c>
      <c r="K1960" s="44">
        <f t="shared" si="30"/>
        <v>887960.77466370875</v>
      </c>
    </row>
    <row r="1961" spans="1:11" s="43" customFormat="1" ht="19.7" customHeight="1" x14ac:dyDescent="0.25">
      <c r="A1961" s="43" t="s">
        <v>177</v>
      </c>
      <c r="B1961" s="1" t="s">
        <v>242</v>
      </c>
      <c r="C1961" s="1" t="s">
        <v>254</v>
      </c>
      <c r="D1961" s="1" t="s">
        <v>253</v>
      </c>
      <c r="E1961" s="45" t="str">
        <f>VLOOKUP(C1961,PROCV!E$50:G$126,3,0)</f>
        <v>Música</v>
      </c>
      <c r="F1961" s="1" t="s">
        <v>416</v>
      </c>
      <c r="G1961" s="1" t="s">
        <v>236</v>
      </c>
      <c r="H1961" s="1">
        <v>2010</v>
      </c>
      <c r="I1961" s="60">
        <f>VLOOKUP(H1961,PROCV!E$33:F$44,2,0)</f>
        <v>1.5383695934465831</v>
      </c>
      <c r="J1961" s="71">
        <v>7294</v>
      </c>
      <c r="K1961" s="44">
        <f t="shared" si="30"/>
        <v>11220.867814599376</v>
      </c>
    </row>
    <row r="1962" spans="1:11" s="43" customFormat="1" ht="19.7" customHeight="1" x14ac:dyDescent="0.25">
      <c r="A1962" s="43" t="s">
        <v>177</v>
      </c>
      <c r="B1962" s="1" t="s">
        <v>242</v>
      </c>
      <c r="C1962" s="1" t="s">
        <v>252</v>
      </c>
      <c r="D1962" s="1" t="s">
        <v>251</v>
      </c>
      <c r="E1962" s="45" t="str">
        <f>VLOOKUP(C1962,PROCV!E$50:G$126,3,0)</f>
        <v>Audiovisual</v>
      </c>
      <c r="F1962" s="1" t="s">
        <v>416</v>
      </c>
      <c r="G1962" s="1" t="s">
        <v>236</v>
      </c>
      <c r="H1962" s="1">
        <v>2010</v>
      </c>
      <c r="I1962" s="60">
        <f>VLOOKUP(H1962,PROCV!E$33:F$44,2,0)</f>
        <v>1.5383695934465831</v>
      </c>
      <c r="J1962" s="71">
        <v>53896</v>
      </c>
      <c r="K1962" s="44">
        <f t="shared" si="30"/>
        <v>82911.967608397041</v>
      </c>
    </row>
    <row r="1963" spans="1:11" s="43" customFormat="1" ht="19.7" customHeight="1" x14ac:dyDescent="0.25">
      <c r="A1963" s="43" t="s">
        <v>177</v>
      </c>
      <c r="B1963" s="1" t="s">
        <v>242</v>
      </c>
      <c r="C1963" s="1" t="s">
        <v>252</v>
      </c>
      <c r="D1963" s="1" t="s">
        <v>251</v>
      </c>
      <c r="E1963" s="45" t="str">
        <f>VLOOKUP(C1963,PROCV!E$50:G$126,3,0)</f>
        <v>Audiovisual</v>
      </c>
      <c r="F1963" s="1" t="s">
        <v>416</v>
      </c>
      <c r="G1963" s="1" t="s">
        <v>236</v>
      </c>
      <c r="H1963" s="1">
        <v>2010</v>
      </c>
      <c r="I1963" s="60">
        <f>VLOOKUP(H1963,PROCV!E$33:F$44,2,0)</f>
        <v>1.5383695934465831</v>
      </c>
      <c r="J1963" s="71">
        <v>83900</v>
      </c>
      <c r="K1963" s="44">
        <f t="shared" si="30"/>
        <v>129069.20889016832</v>
      </c>
    </row>
    <row r="1964" spans="1:11" s="43" customFormat="1" ht="19.7" customHeight="1" x14ac:dyDescent="0.25">
      <c r="A1964" s="43" t="s">
        <v>177</v>
      </c>
      <c r="B1964" s="1" t="s">
        <v>242</v>
      </c>
      <c r="C1964" s="1" t="s">
        <v>252</v>
      </c>
      <c r="D1964" s="1" t="s">
        <v>251</v>
      </c>
      <c r="E1964" s="45" t="str">
        <f>VLOOKUP(C1964,PROCV!E$50:G$126,3,0)</f>
        <v>Audiovisual</v>
      </c>
      <c r="F1964" s="1" t="s">
        <v>416</v>
      </c>
      <c r="G1964" s="1" t="s">
        <v>236</v>
      </c>
      <c r="H1964" s="1">
        <v>2010</v>
      </c>
      <c r="I1964" s="60">
        <f>VLOOKUP(H1964,PROCV!E$33:F$44,2,0)</f>
        <v>1.5383695934465831</v>
      </c>
      <c r="J1964" s="71">
        <v>72904</v>
      </c>
      <c r="K1964" s="44">
        <f t="shared" si="30"/>
        <v>112153.29684062969</v>
      </c>
    </row>
    <row r="1965" spans="1:11" s="43" customFormat="1" ht="19.7" customHeight="1" x14ac:dyDescent="0.25">
      <c r="A1965" s="43" t="s">
        <v>177</v>
      </c>
      <c r="B1965" s="1" t="s">
        <v>242</v>
      </c>
      <c r="C1965" s="1" t="s">
        <v>252</v>
      </c>
      <c r="D1965" s="1" t="s">
        <v>251</v>
      </c>
      <c r="E1965" s="45" t="str">
        <f>VLOOKUP(C1965,PROCV!E$50:G$126,3,0)</f>
        <v>Audiovisual</v>
      </c>
      <c r="F1965" s="1" t="s">
        <v>416</v>
      </c>
      <c r="G1965" s="1" t="s">
        <v>236</v>
      </c>
      <c r="H1965" s="1">
        <v>2010</v>
      </c>
      <c r="I1965" s="60">
        <f>VLOOKUP(H1965,PROCV!E$33:F$44,2,0)</f>
        <v>1.5383695934465831</v>
      </c>
      <c r="J1965" s="71">
        <v>3185</v>
      </c>
      <c r="K1965" s="44">
        <f t="shared" si="30"/>
        <v>4899.7071551273675</v>
      </c>
    </row>
    <row r="1966" spans="1:11" s="43" customFormat="1" ht="19.7" customHeight="1" x14ac:dyDescent="0.25">
      <c r="A1966" s="43" t="s">
        <v>177</v>
      </c>
      <c r="B1966" s="1" t="s">
        <v>242</v>
      </c>
      <c r="C1966" s="1" t="s">
        <v>252</v>
      </c>
      <c r="D1966" s="1" t="s">
        <v>251</v>
      </c>
      <c r="E1966" s="45" t="str">
        <f>VLOOKUP(C1966,PROCV!E$50:G$126,3,0)</f>
        <v>Audiovisual</v>
      </c>
      <c r="F1966" s="1" t="s">
        <v>416</v>
      </c>
      <c r="G1966" s="1" t="s">
        <v>236</v>
      </c>
      <c r="H1966" s="1">
        <v>2010</v>
      </c>
      <c r="I1966" s="60">
        <f>VLOOKUP(H1966,PROCV!E$33:F$44,2,0)</f>
        <v>1.5383695934465831</v>
      </c>
      <c r="J1966" s="71">
        <v>1295</v>
      </c>
      <c r="K1966" s="44">
        <f t="shared" si="30"/>
        <v>1992.1886235133252</v>
      </c>
    </row>
    <row r="1967" spans="1:11" s="43" customFormat="1" ht="19.7" customHeight="1" x14ac:dyDescent="0.25">
      <c r="A1967" s="43" t="s">
        <v>177</v>
      </c>
      <c r="B1967" s="1" t="s">
        <v>242</v>
      </c>
      <c r="C1967" s="1" t="s">
        <v>252</v>
      </c>
      <c r="D1967" s="1" t="s">
        <v>251</v>
      </c>
      <c r="E1967" s="45" t="str">
        <f>VLOOKUP(C1967,PROCV!E$50:G$126,3,0)</f>
        <v>Audiovisual</v>
      </c>
      <c r="F1967" s="1" t="s">
        <v>416</v>
      </c>
      <c r="G1967" s="1" t="s">
        <v>236</v>
      </c>
      <c r="H1967" s="1">
        <v>2010</v>
      </c>
      <c r="I1967" s="60">
        <f>VLOOKUP(H1967,PROCV!E$33:F$44,2,0)</f>
        <v>1.5383695934465831</v>
      </c>
      <c r="J1967" s="71">
        <v>18000</v>
      </c>
      <c r="K1967" s="44">
        <f t="shared" si="30"/>
        <v>27690.652682038497</v>
      </c>
    </row>
    <row r="1968" spans="1:11" s="43" customFormat="1" ht="19.7" customHeight="1" x14ac:dyDescent="0.25">
      <c r="A1968" s="43" t="s">
        <v>177</v>
      </c>
      <c r="B1968" s="1" t="s">
        <v>242</v>
      </c>
      <c r="C1968" s="1" t="s">
        <v>252</v>
      </c>
      <c r="D1968" s="1" t="s">
        <v>251</v>
      </c>
      <c r="E1968" s="45" t="str">
        <f>VLOOKUP(C1968,PROCV!E$50:G$126,3,0)</f>
        <v>Audiovisual</v>
      </c>
      <c r="F1968" s="1" t="s">
        <v>416</v>
      </c>
      <c r="G1968" s="1" t="s">
        <v>236</v>
      </c>
      <c r="H1968" s="1">
        <v>2010</v>
      </c>
      <c r="I1968" s="60">
        <f>VLOOKUP(H1968,PROCV!E$33:F$44,2,0)</f>
        <v>1.5383695934465831</v>
      </c>
      <c r="J1968" s="71">
        <v>166937</v>
      </c>
      <c r="K1968" s="44">
        <f t="shared" si="30"/>
        <v>256810.80482119223</v>
      </c>
    </row>
    <row r="1969" spans="1:11" s="43" customFormat="1" ht="19.7" customHeight="1" x14ac:dyDescent="0.25">
      <c r="A1969" s="43" t="s">
        <v>177</v>
      </c>
      <c r="B1969" s="1" t="s">
        <v>242</v>
      </c>
      <c r="C1969" s="1" t="s">
        <v>250</v>
      </c>
      <c r="D1969" s="1" t="s">
        <v>249</v>
      </c>
      <c r="E1969" s="45" t="str">
        <f>VLOOKUP(C1969,PROCV!E$50:G$126,3,0)</f>
        <v>Audiovisual</v>
      </c>
      <c r="F1969" s="1" t="s">
        <v>416</v>
      </c>
      <c r="G1969" s="1" t="s">
        <v>265</v>
      </c>
      <c r="H1969" s="1">
        <v>2010</v>
      </c>
      <c r="I1969" s="60">
        <f>VLOOKUP(H1969,PROCV!E$33:F$44,2,0)</f>
        <v>1.5383695934465831</v>
      </c>
      <c r="J1969" s="71">
        <v>532329</v>
      </c>
      <c r="K1969" s="44">
        <f t="shared" si="30"/>
        <v>818918.74730982608</v>
      </c>
    </row>
    <row r="1970" spans="1:11" s="43" customFormat="1" ht="19.7" customHeight="1" x14ac:dyDescent="0.25">
      <c r="A1970" s="43" t="s">
        <v>177</v>
      </c>
      <c r="B1970" s="1" t="s">
        <v>242</v>
      </c>
      <c r="C1970" s="1" t="s">
        <v>250</v>
      </c>
      <c r="D1970" s="1" t="s">
        <v>249</v>
      </c>
      <c r="E1970" s="45" t="str">
        <f>VLOOKUP(C1970,PROCV!E$50:G$126,3,0)</f>
        <v>Audiovisual</v>
      </c>
      <c r="F1970" s="1" t="s">
        <v>416</v>
      </c>
      <c r="G1970" s="1" t="s">
        <v>265</v>
      </c>
      <c r="H1970" s="1">
        <v>2010</v>
      </c>
      <c r="I1970" s="60">
        <f>VLOOKUP(H1970,PROCV!E$33:F$44,2,0)</f>
        <v>1.5383695934465831</v>
      </c>
      <c r="J1970" s="71">
        <v>3954242</v>
      </c>
      <c r="K1970" s="44">
        <f t="shared" si="30"/>
        <v>6083085.6579294037</v>
      </c>
    </row>
    <row r="1971" spans="1:11" s="43" customFormat="1" ht="19.7" customHeight="1" x14ac:dyDescent="0.25">
      <c r="A1971" s="43" t="s">
        <v>177</v>
      </c>
      <c r="B1971" s="1" t="s">
        <v>242</v>
      </c>
      <c r="C1971" s="1" t="s">
        <v>250</v>
      </c>
      <c r="D1971" s="1" t="s">
        <v>249</v>
      </c>
      <c r="E1971" s="45" t="str">
        <f>VLOOKUP(C1971,PROCV!E$50:G$126,3,0)</f>
        <v>Audiovisual</v>
      </c>
      <c r="F1971" s="1" t="s">
        <v>416</v>
      </c>
      <c r="G1971" s="1" t="s">
        <v>265</v>
      </c>
      <c r="H1971" s="1">
        <v>2010</v>
      </c>
      <c r="I1971" s="60">
        <f>VLOOKUP(H1971,PROCV!E$33:F$44,2,0)</f>
        <v>1.5383695934465831</v>
      </c>
      <c r="J1971" s="71">
        <v>1213427</v>
      </c>
      <c r="K1971" s="44">
        <f t="shared" si="30"/>
        <v>1866699.200667107</v>
      </c>
    </row>
    <row r="1972" spans="1:11" s="43" customFormat="1" ht="19.7" customHeight="1" x14ac:dyDescent="0.25">
      <c r="A1972" s="43" t="s">
        <v>177</v>
      </c>
      <c r="B1972" s="1" t="s">
        <v>242</v>
      </c>
      <c r="C1972" s="1" t="s">
        <v>250</v>
      </c>
      <c r="D1972" s="1" t="s">
        <v>249</v>
      </c>
      <c r="E1972" s="45" t="str">
        <f>VLOOKUP(C1972,PROCV!E$50:G$126,3,0)</f>
        <v>Audiovisual</v>
      </c>
      <c r="F1972" s="1" t="s">
        <v>416</v>
      </c>
      <c r="G1972" s="1" t="s">
        <v>265</v>
      </c>
      <c r="H1972" s="1">
        <v>2010</v>
      </c>
      <c r="I1972" s="60">
        <f>VLOOKUP(H1972,PROCV!E$33:F$44,2,0)</f>
        <v>1.5383695934465831</v>
      </c>
      <c r="J1972" s="71">
        <v>3640281</v>
      </c>
      <c r="K1972" s="44">
        <f t="shared" si="30"/>
        <v>5600097.6020013206</v>
      </c>
    </row>
    <row r="1973" spans="1:11" s="43" customFormat="1" ht="19.7" customHeight="1" x14ac:dyDescent="0.25">
      <c r="A1973" s="43" t="s">
        <v>177</v>
      </c>
      <c r="B1973" s="1" t="s">
        <v>242</v>
      </c>
      <c r="C1973" s="1" t="s">
        <v>250</v>
      </c>
      <c r="D1973" s="1" t="s">
        <v>249</v>
      </c>
      <c r="E1973" s="45" t="str">
        <f>VLOOKUP(C1973,PROCV!E$50:G$126,3,0)</f>
        <v>Audiovisual</v>
      </c>
      <c r="F1973" s="1" t="s">
        <v>416</v>
      </c>
      <c r="G1973" s="1" t="s">
        <v>265</v>
      </c>
      <c r="H1973" s="1">
        <v>2010</v>
      </c>
      <c r="I1973" s="60">
        <f>VLOOKUP(H1973,PROCV!E$33:F$44,2,0)</f>
        <v>1.5383695934465831</v>
      </c>
      <c r="J1973" s="71">
        <v>946000</v>
      </c>
      <c r="K1973" s="44">
        <f t="shared" si="30"/>
        <v>1455297.6354004676</v>
      </c>
    </row>
    <row r="1974" spans="1:11" s="43" customFormat="1" ht="19.7" customHeight="1" x14ac:dyDescent="0.25">
      <c r="A1974" s="43" t="s">
        <v>177</v>
      </c>
      <c r="B1974" s="1" t="s">
        <v>242</v>
      </c>
      <c r="C1974" s="1" t="s">
        <v>250</v>
      </c>
      <c r="D1974" s="1" t="s">
        <v>249</v>
      </c>
      <c r="E1974" s="45" t="str">
        <f>VLOOKUP(C1974,PROCV!E$50:G$126,3,0)</f>
        <v>Audiovisual</v>
      </c>
      <c r="F1974" s="1" t="s">
        <v>416</v>
      </c>
      <c r="G1974" s="1" t="s">
        <v>236</v>
      </c>
      <c r="H1974" s="1">
        <v>2010</v>
      </c>
      <c r="I1974" s="60">
        <f>VLOOKUP(H1974,PROCV!E$33:F$44,2,0)</f>
        <v>1.5383695934465831</v>
      </c>
      <c r="J1974" s="71">
        <v>872854</v>
      </c>
      <c r="K1974" s="44">
        <f t="shared" si="30"/>
        <v>1342772.0531182238</v>
      </c>
    </row>
    <row r="1975" spans="1:11" s="43" customFormat="1" ht="19.7" customHeight="1" x14ac:dyDescent="0.25">
      <c r="A1975" s="43" t="s">
        <v>177</v>
      </c>
      <c r="B1975" s="1" t="s">
        <v>242</v>
      </c>
      <c r="C1975" s="1" t="s">
        <v>346</v>
      </c>
      <c r="D1975" s="1" t="s">
        <v>345</v>
      </c>
      <c r="E1975" s="45" t="str">
        <f>VLOOKUP(C1975,PROCV!E$50:G$126,3,0)</f>
        <v>Audiovisual</v>
      </c>
      <c r="F1975" s="1" t="s">
        <v>416</v>
      </c>
      <c r="G1975" s="1" t="s">
        <v>236</v>
      </c>
      <c r="H1975" s="1">
        <v>2010</v>
      </c>
      <c r="I1975" s="60">
        <f>VLOOKUP(H1975,PROCV!E$33:F$44,2,0)</f>
        <v>1.5383695934465831</v>
      </c>
      <c r="J1975" s="71">
        <v>2938723</v>
      </c>
      <c r="K1975" s="44">
        <f t="shared" si="30"/>
        <v>4520842.1067621233</v>
      </c>
    </row>
    <row r="1976" spans="1:11" s="43" customFormat="1" ht="19.7" customHeight="1" x14ac:dyDescent="0.25">
      <c r="A1976" s="43" t="s">
        <v>177</v>
      </c>
      <c r="B1976" s="1" t="s">
        <v>242</v>
      </c>
      <c r="C1976" s="1" t="s">
        <v>352</v>
      </c>
      <c r="D1976" s="1" t="s">
        <v>351</v>
      </c>
      <c r="E1976" s="45" t="str">
        <f>VLOOKUP(C1976,PROCV!E$50:G$126,3,0)</f>
        <v>Audiovisual</v>
      </c>
      <c r="F1976" s="1" t="s">
        <v>416</v>
      </c>
      <c r="G1976" s="1" t="s">
        <v>236</v>
      </c>
      <c r="H1976" s="1">
        <v>2010</v>
      </c>
      <c r="I1976" s="60">
        <f>VLOOKUP(H1976,PROCV!E$33:F$44,2,0)</f>
        <v>1.5383695934465831</v>
      </c>
      <c r="J1976" s="71">
        <v>73640</v>
      </c>
      <c r="K1976" s="44">
        <f t="shared" si="30"/>
        <v>113285.53686140638</v>
      </c>
    </row>
    <row r="1977" spans="1:11" s="43" customFormat="1" ht="19.7" customHeight="1" x14ac:dyDescent="0.25">
      <c r="A1977" s="43" t="s">
        <v>177</v>
      </c>
      <c r="B1977" s="1" t="s">
        <v>242</v>
      </c>
      <c r="C1977" s="1" t="s">
        <v>352</v>
      </c>
      <c r="D1977" s="1" t="s">
        <v>351</v>
      </c>
      <c r="E1977" s="45" t="str">
        <f>VLOOKUP(C1977,PROCV!E$50:G$126,3,0)</f>
        <v>Audiovisual</v>
      </c>
      <c r="F1977" s="1" t="s">
        <v>416</v>
      </c>
      <c r="G1977" s="1" t="s">
        <v>236</v>
      </c>
      <c r="H1977" s="1">
        <v>2010</v>
      </c>
      <c r="I1977" s="60">
        <f>VLOOKUP(H1977,PROCV!E$33:F$44,2,0)</f>
        <v>1.5383695934465831</v>
      </c>
      <c r="J1977" s="71">
        <v>1133084</v>
      </c>
      <c r="K1977" s="44">
        <f t="shared" si="30"/>
        <v>1743101.9724208282</v>
      </c>
    </row>
    <row r="1978" spans="1:11" s="43" customFormat="1" ht="19.7" customHeight="1" x14ac:dyDescent="0.25">
      <c r="A1978" s="43" t="s">
        <v>177</v>
      </c>
      <c r="B1978" s="1" t="s">
        <v>242</v>
      </c>
      <c r="C1978" s="1" t="s">
        <v>352</v>
      </c>
      <c r="D1978" s="1" t="s">
        <v>351</v>
      </c>
      <c r="E1978" s="45" t="str">
        <f>VLOOKUP(C1978,PROCV!E$50:G$126,3,0)</f>
        <v>Audiovisual</v>
      </c>
      <c r="F1978" s="1" t="s">
        <v>416</v>
      </c>
      <c r="G1978" s="1" t="s">
        <v>236</v>
      </c>
      <c r="H1978" s="1">
        <v>2010</v>
      </c>
      <c r="I1978" s="60">
        <f>VLOOKUP(H1978,PROCV!E$33:F$44,2,0)</f>
        <v>1.5383695934465831</v>
      </c>
      <c r="J1978" s="71">
        <v>662760</v>
      </c>
      <c r="K1978" s="44">
        <f t="shared" si="30"/>
        <v>1019569.8317526574</v>
      </c>
    </row>
    <row r="1979" spans="1:11" s="43" customFormat="1" ht="19.7" customHeight="1" x14ac:dyDescent="0.25">
      <c r="A1979" s="43" t="s">
        <v>177</v>
      </c>
      <c r="B1979" s="1" t="s">
        <v>242</v>
      </c>
      <c r="C1979" s="1" t="s">
        <v>303</v>
      </c>
      <c r="D1979" s="1" t="s">
        <v>302</v>
      </c>
      <c r="E1979" s="45" t="str">
        <f>VLOOKUP(C1979,PROCV!E$50:G$126,3,0)</f>
        <v>Educação e Criação em Artes</v>
      </c>
      <c r="F1979" s="1" t="s">
        <v>416</v>
      </c>
      <c r="G1979" s="1" t="s">
        <v>236</v>
      </c>
      <c r="H1979" s="1">
        <v>2010</v>
      </c>
      <c r="I1979" s="60">
        <f>VLOOKUP(H1979,PROCV!E$33:F$44,2,0)</f>
        <v>1.5383695934465831</v>
      </c>
      <c r="J1979" s="71">
        <v>15312</v>
      </c>
      <c r="K1979" s="44">
        <f t="shared" si="30"/>
        <v>23555.51521485408</v>
      </c>
    </row>
    <row r="1980" spans="1:11" s="43" customFormat="1" ht="19.7" customHeight="1" x14ac:dyDescent="0.25">
      <c r="A1980" s="43" t="s">
        <v>177</v>
      </c>
      <c r="B1980" s="1" t="s">
        <v>242</v>
      </c>
      <c r="C1980" s="1" t="s">
        <v>295</v>
      </c>
      <c r="D1980" s="1" t="s">
        <v>294</v>
      </c>
      <c r="E1980" s="45" t="str">
        <f>VLOOKUP(C1980,PROCV!E$50:G$126,3,0)</f>
        <v>Educação e Criação em Artes</v>
      </c>
      <c r="F1980" s="1" t="s">
        <v>416</v>
      </c>
      <c r="G1980" s="1" t="s">
        <v>236</v>
      </c>
      <c r="H1980" s="1">
        <v>2010</v>
      </c>
      <c r="I1980" s="60">
        <f>VLOOKUP(H1980,PROCV!E$33:F$44,2,0)</f>
        <v>1.5383695934465831</v>
      </c>
      <c r="J1980" s="71">
        <v>1062</v>
      </c>
      <c r="K1980" s="44">
        <f t="shared" si="30"/>
        <v>1633.7485082402711</v>
      </c>
    </row>
    <row r="1981" spans="1:11" s="43" customFormat="1" ht="19.7" customHeight="1" x14ac:dyDescent="0.25">
      <c r="A1981" s="43" t="s">
        <v>177</v>
      </c>
      <c r="B1981" s="1" t="s">
        <v>242</v>
      </c>
      <c r="C1981" s="1" t="s">
        <v>248</v>
      </c>
      <c r="D1981" s="1" t="s">
        <v>247</v>
      </c>
      <c r="E1981" s="45" t="str">
        <f>VLOOKUP(C1981,PROCV!E$50:G$126,3,0)</f>
        <v>Educação e Criação em Artes</v>
      </c>
      <c r="F1981" s="1" t="s">
        <v>416</v>
      </c>
      <c r="G1981" s="1" t="s">
        <v>236</v>
      </c>
      <c r="H1981" s="1">
        <v>2010</v>
      </c>
      <c r="I1981" s="60">
        <f>VLOOKUP(H1981,PROCV!E$33:F$44,2,0)</f>
        <v>1.5383695934465831</v>
      </c>
      <c r="J1981" s="71">
        <v>7547</v>
      </c>
      <c r="K1981" s="44">
        <f t="shared" si="30"/>
        <v>11610.075321741362</v>
      </c>
    </row>
    <row r="1982" spans="1:11" s="43" customFormat="1" ht="19.7" customHeight="1" x14ac:dyDescent="0.25">
      <c r="A1982" s="43" t="s">
        <v>177</v>
      </c>
      <c r="B1982" s="1" t="s">
        <v>242</v>
      </c>
      <c r="C1982" s="1" t="s">
        <v>246</v>
      </c>
      <c r="D1982" s="1" t="s">
        <v>245</v>
      </c>
      <c r="E1982" s="45" t="str">
        <f>VLOOKUP(C1982,PROCV!E$50:G$126,3,0)</f>
        <v>Artes Cênicas e Espetáculos</v>
      </c>
      <c r="F1982" s="1" t="s">
        <v>416</v>
      </c>
      <c r="G1982" s="1" t="s">
        <v>236</v>
      </c>
      <c r="H1982" s="1">
        <v>2010</v>
      </c>
      <c r="I1982" s="60">
        <f>VLOOKUP(H1982,PROCV!E$33:F$44,2,0)</f>
        <v>1.5383695934465831</v>
      </c>
      <c r="J1982" s="71">
        <v>55932</v>
      </c>
      <c r="K1982" s="44">
        <f t="shared" si="30"/>
        <v>86044.088100654291</v>
      </c>
    </row>
    <row r="1983" spans="1:11" s="43" customFormat="1" ht="19.7" customHeight="1" x14ac:dyDescent="0.25">
      <c r="A1983" s="43" t="s">
        <v>177</v>
      </c>
      <c r="B1983" s="1" t="s">
        <v>242</v>
      </c>
      <c r="C1983" s="1" t="s">
        <v>238</v>
      </c>
      <c r="D1983" s="1" t="s">
        <v>237</v>
      </c>
      <c r="E1983" s="45" t="str">
        <f>VLOOKUP(C1983,PROCV!E$50:G$126,3,0)</f>
        <v>Artes Cênicas e Espetáculos</v>
      </c>
      <c r="F1983" s="1" t="s">
        <v>416</v>
      </c>
      <c r="G1983" s="1" t="s">
        <v>236</v>
      </c>
      <c r="H1983" s="1">
        <v>2010</v>
      </c>
      <c r="I1983" s="60">
        <f>VLOOKUP(H1983,PROCV!E$33:F$44,2,0)</f>
        <v>1.5383695934465831</v>
      </c>
      <c r="J1983" s="71">
        <v>48363</v>
      </c>
      <c r="K1983" s="44">
        <f t="shared" si="30"/>
        <v>74400.168647857092</v>
      </c>
    </row>
    <row r="1984" spans="1:11" s="43" customFormat="1" ht="19.7" customHeight="1" x14ac:dyDescent="0.25">
      <c r="A1984" s="43" t="s">
        <v>177</v>
      </c>
      <c r="B1984" s="1" t="s">
        <v>242</v>
      </c>
      <c r="C1984" s="1" t="s">
        <v>238</v>
      </c>
      <c r="D1984" s="1" t="s">
        <v>237</v>
      </c>
      <c r="E1984" s="45" t="str">
        <f>VLOOKUP(C1984,PROCV!E$50:G$126,3,0)</f>
        <v>Artes Cênicas e Espetáculos</v>
      </c>
      <c r="F1984" s="1" t="s">
        <v>416</v>
      </c>
      <c r="G1984" s="1" t="s">
        <v>236</v>
      </c>
      <c r="H1984" s="1">
        <v>2010</v>
      </c>
      <c r="I1984" s="60">
        <f>VLOOKUP(H1984,PROCV!E$33:F$44,2,0)</f>
        <v>1.5383695934465831</v>
      </c>
      <c r="J1984" s="71">
        <v>190089</v>
      </c>
      <c r="K1984" s="44">
        <f t="shared" si="30"/>
        <v>292427.13764866756</v>
      </c>
    </row>
    <row r="1985" spans="1:11" s="43" customFormat="1" ht="19.7" customHeight="1" x14ac:dyDescent="0.25">
      <c r="A1985" s="43" t="s">
        <v>177</v>
      </c>
      <c r="B1985" s="1" t="s">
        <v>242</v>
      </c>
      <c r="C1985" s="1" t="s">
        <v>238</v>
      </c>
      <c r="D1985" s="1" t="s">
        <v>237</v>
      </c>
      <c r="E1985" s="45" t="str">
        <f>VLOOKUP(C1985,PROCV!E$50:G$126,3,0)</f>
        <v>Artes Cênicas e Espetáculos</v>
      </c>
      <c r="F1985" s="1" t="s">
        <v>416</v>
      </c>
      <c r="G1985" s="1" t="s">
        <v>236</v>
      </c>
      <c r="H1985" s="1">
        <v>2010</v>
      </c>
      <c r="I1985" s="60">
        <f>VLOOKUP(H1985,PROCV!E$33:F$44,2,0)</f>
        <v>1.5383695934465831</v>
      </c>
      <c r="J1985" s="71">
        <v>48000</v>
      </c>
      <c r="K1985" s="44">
        <f t="shared" si="30"/>
        <v>73841.740485435992</v>
      </c>
    </row>
    <row r="1986" spans="1:11" s="43" customFormat="1" ht="19.7" customHeight="1" x14ac:dyDescent="0.25">
      <c r="A1986" s="43" t="s">
        <v>177</v>
      </c>
      <c r="B1986" s="1" t="s">
        <v>242</v>
      </c>
      <c r="C1986" s="1" t="s">
        <v>238</v>
      </c>
      <c r="D1986" s="1" t="s">
        <v>237</v>
      </c>
      <c r="E1986" s="45" t="str">
        <f>VLOOKUP(C1986,PROCV!E$50:G$126,3,0)</f>
        <v>Artes Cênicas e Espetáculos</v>
      </c>
      <c r="F1986" s="1" t="s">
        <v>416</v>
      </c>
      <c r="G1986" s="1" t="s">
        <v>236</v>
      </c>
      <c r="H1986" s="1">
        <v>2010</v>
      </c>
      <c r="I1986" s="60">
        <f>VLOOKUP(H1986,PROCV!E$33:F$44,2,0)</f>
        <v>1.5383695934465831</v>
      </c>
      <c r="J1986" s="71">
        <v>10101</v>
      </c>
      <c r="K1986" s="44">
        <f t="shared" si="30"/>
        <v>15539.071263403936</v>
      </c>
    </row>
    <row r="1987" spans="1:11" s="43" customFormat="1" ht="19.7" customHeight="1" x14ac:dyDescent="0.25">
      <c r="A1987" s="43" t="s">
        <v>177</v>
      </c>
      <c r="B1987" s="1" t="s">
        <v>242</v>
      </c>
      <c r="C1987" s="1" t="s">
        <v>238</v>
      </c>
      <c r="D1987" s="1" t="s">
        <v>237</v>
      </c>
      <c r="E1987" s="45" t="str">
        <f>VLOOKUP(C1987,PROCV!E$50:G$126,3,0)</f>
        <v>Artes Cênicas e Espetáculos</v>
      </c>
      <c r="F1987" s="1" t="s">
        <v>416</v>
      </c>
      <c r="G1987" s="1" t="s">
        <v>236</v>
      </c>
      <c r="H1987" s="1">
        <v>2010</v>
      </c>
      <c r="I1987" s="60">
        <f>VLOOKUP(H1987,PROCV!E$33:F$44,2,0)</f>
        <v>1.5383695934465831</v>
      </c>
      <c r="J1987" s="71">
        <v>239273</v>
      </c>
      <c r="K1987" s="44">
        <f t="shared" ref="K1987:K2050" si="31">J1987*I1987</f>
        <v>368090.30773274426</v>
      </c>
    </row>
    <row r="1988" spans="1:11" s="43" customFormat="1" ht="19.7" customHeight="1" x14ac:dyDescent="0.25">
      <c r="A1988" s="43" t="s">
        <v>177</v>
      </c>
      <c r="B1988" s="1" t="s">
        <v>242</v>
      </c>
      <c r="C1988" s="1" t="s">
        <v>241</v>
      </c>
      <c r="D1988" s="1" t="s">
        <v>240</v>
      </c>
      <c r="E1988" s="45" t="str">
        <f>VLOOKUP(C1988,PROCV!E$50:G$126,3,0)</f>
        <v>Artes Cênicas e Espetáculos</v>
      </c>
      <c r="F1988" s="1" t="s">
        <v>416</v>
      </c>
      <c r="G1988" s="1" t="s">
        <v>236</v>
      </c>
      <c r="H1988" s="1">
        <v>2010</v>
      </c>
      <c r="I1988" s="60">
        <f>VLOOKUP(H1988,PROCV!E$33:F$44,2,0)</f>
        <v>1.5383695934465831</v>
      </c>
      <c r="J1988" s="71">
        <v>29002</v>
      </c>
      <c r="K1988" s="44">
        <f t="shared" si="31"/>
        <v>44615.794949137802</v>
      </c>
    </row>
    <row r="1989" spans="1:11" s="43" customFormat="1" ht="19.7" customHeight="1" x14ac:dyDescent="0.25">
      <c r="A1989" s="43" t="s">
        <v>177</v>
      </c>
      <c r="B1989" s="1" t="s">
        <v>242</v>
      </c>
      <c r="C1989" s="1" t="s">
        <v>241</v>
      </c>
      <c r="D1989" s="1" t="s">
        <v>240</v>
      </c>
      <c r="E1989" s="45" t="str">
        <f>VLOOKUP(C1989,PROCV!E$50:G$126,3,0)</f>
        <v>Artes Cênicas e Espetáculos</v>
      </c>
      <c r="F1989" s="1" t="s">
        <v>416</v>
      </c>
      <c r="G1989" s="1" t="s">
        <v>236</v>
      </c>
      <c r="H1989" s="1">
        <v>2010</v>
      </c>
      <c r="I1989" s="60">
        <f>VLOOKUP(H1989,PROCV!E$33:F$44,2,0)</f>
        <v>1.5383695934465831</v>
      </c>
      <c r="J1989" s="71">
        <v>7019</v>
      </c>
      <c r="K1989" s="44">
        <f t="shared" si="31"/>
        <v>10797.816176401566</v>
      </c>
    </row>
    <row r="1990" spans="1:11" s="43" customFormat="1" ht="19.7" customHeight="1" x14ac:dyDescent="0.25">
      <c r="A1990" s="43" t="s">
        <v>177</v>
      </c>
      <c r="B1990" s="1" t="s">
        <v>242</v>
      </c>
      <c r="C1990" s="1" t="s">
        <v>241</v>
      </c>
      <c r="D1990" s="1" t="s">
        <v>240</v>
      </c>
      <c r="E1990" s="45" t="str">
        <f>VLOOKUP(C1990,PROCV!E$50:G$126,3,0)</f>
        <v>Artes Cênicas e Espetáculos</v>
      </c>
      <c r="F1990" s="1" t="s">
        <v>416</v>
      </c>
      <c r="G1990" s="1" t="s">
        <v>236</v>
      </c>
      <c r="H1990" s="1">
        <v>2010</v>
      </c>
      <c r="I1990" s="60">
        <f>VLOOKUP(H1990,PROCV!E$33:F$44,2,0)</f>
        <v>1.5383695934465831</v>
      </c>
      <c r="J1990" s="71">
        <v>15151</v>
      </c>
      <c r="K1990" s="44">
        <f t="shared" si="31"/>
        <v>23307.837710309181</v>
      </c>
    </row>
    <row r="1991" spans="1:11" s="43" customFormat="1" ht="19.7" customHeight="1" x14ac:dyDescent="0.25">
      <c r="A1991" s="43" t="s">
        <v>177</v>
      </c>
      <c r="B1991" s="1" t="s">
        <v>242</v>
      </c>
      <c r="C1991" s="1" t="s">
        <v>330</v>
      </c>
      <c r="D1991" s="1" t="s">
        <v>329</v>
      </c>
      <c r="E1991" s="45" t="str">
        <f>VLOOKUP(C1991,PROCV!E$50:G$126,3,0)</f>
        <v>Educação e Criação em Artes</v>
      </c>
      <c r="F1991" s="1" t="s">
        <v>416</v>
      </c>
      <c r="G1991" s="1" t="s">
        <v>236</v>
      </c>
      <c r="H1991" s="1">
        <v>2010</v>
      </c>
      <c r="I1991" s="60">
        <f>VLOOKUP(H1991,PROCV!E$33:F$44,2,0)</f>
        <v>1.5383695934465831</v>
      </c>
      <c r="J1991" s="71">
        <v>28497</v>
      </c>
      <c r="K1991" s="44">
        <f t="shared" si="31"/>
        <v>43838.918304447281</v>
      </c>
    </row>
    <row r="1992" spans="1:11" s="43" customFormat="1" ht="19.7" customHeight="1" x14ac:dyDescent="0.25">
      <c r="A1992" s="43" t="s">
        <v>177</v>
      </c>
      <c r="B1992" s="1" t="s">
        <v>242</v>
      </c>
      <c r="C1992" s="1" t="s">
        <v>330</v>
      </c>
      <c r="D1992" s="1" t="s">
        <v>329</v>
      </c>
      <c r="E1992" s="45" t="str">
        <f>VLOOKUP(C1992,PROCV!E$50:G$126,3,0)</f>
        <v>Educação e Criação em Artes</v>
      </c>
      <c r="F1992" s="1" t="s">
        <v>416</v>
      </c>
      <c r="G1992" s="1" t="s">
        <v>236</v>
      </c>
      <c r="H1992" s="1">
        <v>2010</v>
      </c>
      <c r="I1992" s="60">
        <f>VLOOKUP(H1992,PROCV!E$33:F$44,2,0)</f>
        <v>1.5383695934465831</v>
      </c>
      <c r="J1992" s="71">
        <v>6000</v>
      </c>
      <c r="K1992" s="44">
        <f t="shared" si="31"/>
        <v>9230.217560679499</v>
      </c>
    </row>
    <row r="1993" spans="1:11" s="43" customFormat="1" ht="19.7" customHeight="1" x14ac:dyDescent="0.25">
      <c r="A1993" s="43" t="s">
        <v>177</v>
      </c>
      <c r="B1993" s="1" t="s">
        <v>242</v>
      </c>
      <c r="C1993" s="1" t="s">
        <v>313</v>
      </c>
      <c r="D1993" s="1" t="s">
        <v>312</v>
      </c>
      <c r="E1993" s="45" t="str">
        <f>VLOOKUP(C1993,PROCV!E$50:G$126,3,0)</f>
        <v>Patrimônio</v>
      </c>
      <c r="F1993" s="1" t="s">
        <v>416</v>
      </c>
      <c r="G1993" s="1" t="s">
        <v>236</v>
      </c>
      <c r="H1993" s="1">
        <v>2010</v>
      </c>
      <c r="I1993" s="60">
        <f>VLOOKUP(H1993,PROCV!E$33:F$44,2,0)</f>
        <v>1.5383695934465831</v>
      </c>
      <c r="J1993" s="71">
        <v>4836</v>
      </c>
      <c r="K1993" s="44">
        <f t="shared" si="31"/>
        <v>7439.5553539076755</v>
      </c>
    </row>
    <row r="1994" spans="1:11" s="43" customFormat="1" ht="19.7" customHeight="1" x14ac:dyDescent="0.25">
      <c r="A1994" s="43" t="s">
        <v>177</v>
      </c>
      <c r="B1994" s="1" t="s">
        <v>242</v>
      </c>
      <c r="C1994" s="1" t="s">
        <v>348</v>
      </c>
      <c r="D1994" s="1" t="s">
        <v>347</v>
      </c>
      <c r="E1994" s="45" t="str">
        <f>VLOOKUP(C1994,PROCV!E$50:G$126,3,0)</f>
        <v>Patrimônio</v>
      </c>
      <c r="F1994" s="1" t="s">
        <v>415</v>
      </c>
      <c r="G1994" s="1" t="s">
        <v>265</v>
      </c>
      <c r="H1994" s="1">
        <v>2010</v>
      </c>
      <c r="I1994" s="60">
        <f>VLOOKUP(H1994,PROCV!E$33:F$44,2,0)</f>
        <v>1.5383695934465831</v>
      </c>
      <c r="J1994" s="71">
        <v>420200</v>
      </c>
      <c r="K1994" s="44">
        <f t="shared" si="31"/>
        <v>646422.90316625417</v>
      </c>
    </row>
    <row r="1995" spans="1:11" s="43" customFormat="1" ht="19.7" customHeight="1" x14ac:dyDescent="0.25">
      <c r="A1995" s="43" t="s">
        <v>177</v>
      </c>
      <c r="B1995" s="1" t="s">
        <v>242</v>
      </c>
      <c r="C1995" s="1" t="s">
        <v>348</v>
      </c>
      <c r="D1995" s="1" t="s">
        <v>347</v>
      </c>
      <c r="E1995" s="45" t="str">
        <f>VLOOKUP(C1995,PROCV!E$50:G$126,3,0)</f>
        <v>Patrimônio</v>
      </c>
      <c r="F1995" s="1" t="s">
        <v>415</v>
      </c>
      <c r="G1995" s="1" t="s">
        <v>265</v>
      </c>
      <c r="H1995" s="1">
        <v>2010</v>
      </c>
      <c r="I1995" s="60">
        <f>VLOOKUP(H1995,PROCV!E$33:F$44,2,0)</f>
        <v>1.5383695934465831</v>
      </c>
      <c r="J1995" s="71">
        <v>1220122</v>
      </c>
      <c r="K1995" s="44">
        <f t="shared" si="31"/>
        <v>1876998.5850952319</v>
      </c>
    </row>
    <row r="1996" spans="1:11" s="43" customFormat="1" ht="19.7" customHeight="1" x14ac:dyDescent="0.25">
      <c r="A1996" s="43" t="s">
        <v>177</v>
      </c>
      <c r="B1996" s="1" t="s">
        <v>242</v>
      </c>
      <c r="C1996" s="1" t="s">
        <v>348</v>
      </c>
      <c r="D1996" s="1" t="s">
        <v>347</v>
      </c>
      <c r="E1996" s="45" t="str">
        <f>VLOOKUP(C1996,PROCV!E$50:G$126,3,0)</f>
        <v>Patrimônio</v>
      </c>
      <c r="F1996" s="1" t="s">
        <v>415</v>
      </c>
      <c r="G1996" s="1" t="s">
        <v>265</v>
      </c>
      <c r="H1996" s="1">
        <v>2010</v>
      </c>
      <c r="I1996" s="60">
        <f>VLOOKUP(H1996,PROCV!E$33:F$44,2,0)</f>
        <v>1.5383695934465831</v>
      </c>
      <c r="J1996" s="71">
        <v>135232</v>
      </c>
      <c r="K1996" s="44">
        <f t="shared" si="31"/>
        <v>208036.79686096832</v>
      </c>
    </row>
    <row r="1997" spans="1:11" s="43" customFormat="1" ht="19.7" customHeight="1" x14ac:dyDescent="0.25">
      <c r="A1997" s="43" t="s">
        <v>177</v>
      </c>
      <c r="B1997" s="1" t="s">
        <v>242</v>
      </c>
      <c r="C1997" s="1" t="s">
        <v>318</v>
      </c>
      <c r="D1997" s="1" t="s">
        <v>317</v>
      </c>
      <c r="E1997" s="45" t="str">
        <f>VLOOKUP(C1997,PROCV!E$50:G$126,3,0)</f>
        <v>Patrimônio</v>
      </c>
      <c r="F1997" s="1" t="s">
        <v>415</v>
      </c>
      <c r="G1997" s="1" t="s">
        <v>265</v>
      </c>
      <c r="H1997" s="1">
        <v>2010</v>
      </c>
      <c r="I1997" s="60">
        <f>VLOOKUP(H1997,PROCV!E$33:F$44,2,0)</f>
        <v>1.5383695934465831</v>
      </c>
      <c r="J1997" s="71">
        <v>1900000</v>
      </c>
      <c r="K1997" s="44">
        <f t="shared" si="31"/>
        <v>2922902.227548508</v>
      </c>
    </row>
    <row r="1998" spans="1:11" s="43" customFormat="1" ht="19.7" customHeight="1" x14ac:dyDescent="0.25">
      <c r="A1998" s="43" t="s">
        <v>177</v>
      </c>
      <c r="B1998" s="1" t="s">
        <v>242</v>
      </c>
      <c r="C1998" s="1" t="s">
        <v>318</v>
      </c>
      <c r="D1998" s="1" t="s">
        <v>317</v>
      </c>
      <c r="E1998" s="45" t="str">
        <f>VLOOKUP(C1998,PROCV!E$50:G$126,3,0)</f>
        <v>Patrimônio</v>
      </c>
      <c r="F1998" s="1" t="s">
        <v>415</v>
      </c>
      <c r="G1998" s="1" t="s">
        <v>265</v>
      </c>
      <c r="H1998" s="1">
        <v>2010</v>
      </c>
      <c r="I1998" s="60">
        <f>VLOOKUP(H1998,PROCV!E$33:F$44,2,0)</f>
        <v>1.5383695934465831</v>
      </c>
      <c r="J1998" s="71">
        <v>500000</v>
      </c>
      <c r="K1998" s="44">
        <f t="shared" si="31"/>
        <v>769184.79672329151</v>
      </c>
    </row>
    <row r="1999" spans="1:11" s="43" customFormat="1" ht="19.7" customHeight="1" x14ac:dyDescent="0.25">
      <c r="A1999" s="43" t="s">
        <v>177</v>
      </c>
      <c r="B1999" s="1" t="s">
        <v>242</v>
      </c>
      <c r="C1999" s="1" t="s">
        <v>318</v>
      </c>
      <c r="D1999" s="1" t="s">
        <v>317</v>
      </c>
      <c r="E1999" s="45" t="str">
        <f>VLOOKUP(C1999,PROCV!E$50:G$126,3,0)</f>
        <v>Patrimônio</v>
      </c>
      <c r="F1999" s="1" t="s">
        <v>416</v>
      </c>
      <c r="G1999" s="1" t="s">
        <v>236</v>
      </c>
      <c r="H1999" s="1">
        <v>2010</v>
      </c>
      <c r="I1999" s="60">
        <f>VLOOKUP(H1999,PROCV!E$33:F$44,2,0)</f>
        <v>1.5383695934465831</v>
      </c>
      <c r="J1999" s="71">
        <v>17717</v>
      </c>
      <c r="K1999" s="44">
        <f t="shared" si="31"/>
        <v>27255.294087093112</v>
      </c>
    </row>
    <row r="2000" spans="1:11" s="43" customFormat="1" ht="19.7" customHeight="1" x14ac:dyDescent="0.25">
      <c r="A2000" s="43" t="s">
        <v>173</v>
      </c>
      <c r="B2000" s="1" t="s">
        <v>316</v>
      </c>
      <c r="C2000" s="1" t="s">
        <v>291</v>
      </c>
      <c r="D2000" s="1" t="s">
        <v>290</v>
      </c>
      <c r="E2000" s="45" t="str">
        <f>VLOOKUP(C2000,PROCV!E$50:G$126,3,0)</f>
        <v>NA</v>
      </c>
      <c r="F2000" s="1" t="s">
        <v>416</v>
      </c>
      <c r="G2000" s="1" t="s">
        <v>236</v>
      </c>
      <c r="H2000" s="1">
        <v>2010</v>
      </c>
      <c r="I2000" s="60">
        <f>VLOOKUP(H2000,PROCV!E$33:F$44,2,0)</f>
        <v>1.5383695934465831</v>
      </c>
      <c r="J2000" s="71">
        <v>10039</v>
      </c>
      <c r="K2000" s="44">
        <f t="shared" si="31"/>
        <v>15443.692348610248</v>
      </c>
    </row>
    <row r="2001" spans="1:11" s="43" customFormat="1" ht="19.7" customHeight="1" x14ac:dyDescent="0.25">
      <c r="A2001" s="43" t="s">
        <v>173</v>
      </c>
      <c r="B2001" s="1" t="s">
        <v>316</v>
      </c>
      <c r="C2001" s="1" t="s">
        <v>291</v>
      </c>
      <c r="D2001" s="1" t="s">
        <v>290</v>
      </c>
      <c r="E2001" s="45" t="str">
        <f>VLOOKUP(C2001,PROCV!E$50:G$126,3,0)</f>
        <v>NA</v>
      </c>
      <c r="F2001" s="1" t="s">
        <v>416</v>
      </c>
      <c r="G2001" s="1" t="s">
        <v>236</v>
      </c>
      <c r="H2001" s="1">
        <v>2010</v>
      </c>
      <c r="I2001" s="60">
        <f>VLOOKUP(H2001,PROCV!E$33:F$44,2,0)</f>
        <v>1.5383695934465831</v>
      </c>
      <c r="J2001" s="71">
        <v>22023</v>
      </c>
      <c r="K2001" s="44">
        <f t="shared" si="31"/>
        <v>33879.513556474099</v>
      </c>
    </row>
    <row r="2002" spans="1:11" s="43" customFormat="1" ht="19.7" customHeight="1" x14ac:dyDescent="0.25">
      <c r="A2002" s="43" t="s">
        <v>173</v>
      </c>
      <c r="B2002" s="1" t="s">
        <v>316</v>
      </c>
      <c r="C2002" s="1" t="s">
        <v>287</v>
      </c>
      <c r="D2002" s="1" t="s">
        <v>286</v>
      </c>
      <c r="E2002" s="45" t="str">
        <f>VLOOKUP(C2002,PROCV!E$50:G$126,3,0)</f>
        <v>Música</v>
      </c>
      <c r="F2002" s="1" t="s">
        <v>416</v>
      </c>
      <c r="G2002" s="1" t="s">
        <v>236</v>
      </c>
      <c r="H2002" s="1">
        <v>2010</v>
      </c>
      <c r="I2002" s="60">
        <f>VLOOKUP(H2002,PROCV!E$33:F$44,2,0)</f>
        <v>1.5383695934465831</v>
      </c>
      <c r="J2002" s="71">
        <v>18635</v>
      </c>
      <c r="K2002" s="44">
        <f t="shared" si="31"/>
        <v>28667.517373877075</v>
      </c>
    </row>
    <row r="2003" spans="1:11" s="43" customFormat="1" ht="19.7" customHeight="1" x14ac:dyDescent="0.25">
      <c r="A2003" s="43" t="s">
        <v>173</v>
      </c>
      <c r="B2003" s="1" t="s">
        <v>316</v>
      </c>
      <c r="C2003" s="1" t="s">
        <v>287</v>
      </c>
      <c r="D2003" s="1" t="s">
        <v>286</v>
      </c>
      <c r="E2003" s="45" t="str">
        <f>VLOOKUP(C2003,PROCV!E$50:G$126,3,0)</f>
        <v>Música</v>
      </c>
      <c r="F2003" s="1" t="s">
        <v>416</v>
      </c>
      <c r="G2003" s="1" t="s">
        <v>236</v>
      </c>
      <c r="H2003" s="1">
        <v>2010</v>
      </c>
      <c r="I2003" s="60">
        <f>VLOOKUP(H2003,PROCV!E$33:F$44,2,0)</f>
        <v>1.5383695934465831</v>
      </c>
      <c r="J2003" s="71">
        <v>26241</v>
      </c>
      <c r="K2003" s="44">
        <f t="shared" si="31"/>
        <v>40368.356501631788</v>
      </c>
    </row>
    <row r="2004" spans="1:11" s="43" customFormat="1" ht="19.7" customHeight="1" x14ac:dyDescent="0.25">
      <c r="A2004" s="43" t="s">
        <v>173</v>
      </c>
      <c r="B2004" s="1" t="s">
        <v>316</v>
      </c>
      <c r="C2004" s="1" t="s">
        <v>285</v>
      </c>
      <c r="D2004" s="1" t="s">
        <v>284</v>
      </c>
      <c r="E2004" s="45" t="str">
        <f>VLOOKUP(C2004,PROCV!E$50:G$126,3,0)</f>
        <v>Editorial</v>
      </c>
      <c r="F2004" s="1" t="s">
        <v>416</v>
      </c>
      <c r="G2004" s="1" t="s">
        <v>236</v>
      </c>
      <c r="H2004" s="1">
        <v>2010</v>
      </c>
      <c r="I2004" s="60">
        <f>VLOOKUP(H2004,PROCV!E$33:F$44,2,0)</f>
        <v>1.5383695934465831</v>
      </c>
      <c r="J2004" s="71">
        <v>85000</v>
      </c>
      <c r="K2004" s="44">
        <f t="shared" si="31"/>
        <v>130761.41544295957</v>
      </c>
    </row>
    <row r="2005" spans="1:11" s="43" customFormat="1" ht="19.7" customHeight="1" x14ac:dyDescent="0.25">
      <c r="A2005" s="43" t="s">
        <v>173</v>
      </c>
      <c r="B2005" s="1" t="s">
        <v>316</v>
      </c>
      <c r="C2005" s="1" t="s">
        <v>285</v>
      </c>
      <c r="D2005" s="1" t="s">
        <v>284</v>
      </c>
      <c r="E2005" s="45" t="str">
        <f>VLOOKUP(C2005,PROCV!E$50:G$126,3,0)</f>
        <v>Editorial</v>
      </c>
      <c r="F2005" s="1" t="s">
        <v>416</v>
      </c>
      <c r="G2005" s="1" t="s">
        <v>236</v>
      </c>
      <c r="H2005" s="1">
        <v>2010</v>
      </c>
      <c r="I2005" s="60">
        <f>VLOOKUP(H2005,PROCV!E$33:F$44,2,0)</f>
        <v>1.5383695934465831</v>
      </c>
      <c r="J2005" s="71">
        <v>2134</v>
      </c>
      <c r="K2005" s="44">
        <f t="shared" si="31"/>
        <v>3282.8807124150085</v>
      </c>
    </row>
    <row r="2006" spans="1:11" s="43" customFormat="1" ht="19.7" customHeight="1" x14ac:dyDescent="0.25">
      <c r="A2006" s="43" t="s">
        <v>173</v>
      </c>
      <c r="B2006" s="1" t="s">
        <v>316</v>
      </c>
      <c r="C2006" s="1" t="s">
        <v>285</v>
      </c>
      <c r="D2006" s="1" t="s">
        <v>284</v>
      </c>
      <c r="E2006" s="45" t="str">
        <f>VLOOKUP(C2006,PROCV!E$50:G$126,3,0)</f>
        <v>Editorial</v>
      </c>
      <c r="F2006" s="1" t="s">
        <v>416</v>
      </c>
      <c r="G2006" s="1" t="s">
        <v>236</v>
      </c>
      <c r="H2006" s="1">
        <v>2010</v>
      </c>
      <c r="I2006" s="60">
        <f>VLOOKUP(H2006,PROCV!E$33:F$44,2,0)</f>
        <v>1.5383695934465831</v>
      </c>
      <c r="J2006" s="71">
        <v>3070</v>
      </c>
      <c r="K2006" s="44">
        <f t="shared" si="31"/>
        <v>4722.7946518810104</v>
      </c>
    </row>
    <row r="2007" spans="1:11" s="43" customFormat="1" ht="19.7" customHeight="1" x14ac:dyDescent="0.25">
      <c r="A2007" s="43" t="s">
        <v>173</v>
      </c>
      <c r="B2007" s="1" t="s">
        <v>316</v>
      </c>
      <c r="C2007" s="1" t="s">
        <v>283</v>
      </c>
      <c r="D2007" s="1" t="s">
        <v>282</v>
      </c>
      <c r="E2007" s="45" t="str">
        <f>VLOOKUP(C2007,PROCV!E$50:G$126,3,0)</f>
        <v>Editorial</v>
      </c>
      <c r="F2007" s="1" t="s">
        <v>416</v>
      </c>
      <c r="G2007" s="1" t="s">
        <v>236</v>
      </c>
      <c r="H2007" s="1">
        <v>2010</v>
      </c>
      <c r="I2007" s="60">
        <f>VLOOKUP(H2007,PROCV!E$33:F$44,2,0)</f>
        <v>1.5383695934465831</v>
      </c>
      <c r="J2007" s="71">
        <v>13418</v>
      </c>
      <c r="K2007" s="44">
        <f t="shared" si="31"/>
        <v>20641.843204866251</v>
      </c>
    </row>
    <row r="2008" spans="1:11" s="43" customFormat="1" ht="19.7" customHeight="1" x14ac:dyDescent="0.25">
      <c r="A2008" s="43" t="s">
        <v>173</v>
      </c>
      <c r="B2008" s="1" t="s">
        <v>316</v>
      </c>
      <c r="C2008" s="1" t="s">
        <v>283</v>
      </c>
      <c r="D2008" s="1" t="s">
        <v>282</v>
      </c>
      <c r="E2008" s="45" t="str">
        <f>VLOOKUP(C2008,PROCV!E$50:G$126,3,0)</f>
        <v>Editorial</v>
      </c>
      <c r="F2008" s="1" t="s">
        <v>416</v>
      </c>
      <c r="G2008" s="1" t="s">
        <v>236</v>
      </c>
      <c r="H2008" s="1">
        <v>2010</v>
      </c>
      <c r="I2008" s="60">
        <f>VLOOKUP(H2008,PROCV!E$33:F$44,2,0)</f>
        <v>1.5383695934465831</v>
      </c>
      <c r="J2008" s="71">
        <v>3885</v>
      </c>
      <c r="K2008" s="44">
        <f t="shared" si="31"/>
        <v>5976.5658705399755</v>
      </c>
    </row>
    <row r="2009" spans="1:11" s="43" customFormat="1" ht="19.7" customHeight="1" x14ac:dyDescent="0.25">
      <c r="A2009" s="43" t="s">
        <v>173</v>
      </c>
      <c r="B2009" s="1" t="s">
        <v>316</v>
      </c>
      <c r="C2009" s="1" t="s">
        <v>283</v>
      </c>
      <c r="D2009" s="1" t="s">
        <v>282</v>
      </c>
      <c r="E2009" s="45" t="str">
        <f>VLOOKUP(C2009,PROCV!E$50:G$126,3,0)</f>
        <v>Editorial</v>
      </c>
      <c r="F2009" s="1" t="s">
        <v>416</v>
      </c>
      <c r="G2009" s="1" t="s">
        <v>236</v>
      </c>
      <c r="H2009" s="1">
        <v>2010</v>
      </c>
      <c r="I2009" s="60">
        <f>VLOOKUP(H2009,PROCV!E$33:F$44,2,0)</f>
        <v>1.5383695934465831</v>
      </c>
      <c r="J2009" s="71">
        <v>8181</v>
      </c>
      <c r="K2009" s="44">
        <f t="shared" si="31"/>
        <v>12585.401643986495</v>
      </c>
    </row>
    <row r="2010" spans="1:11" s="43" customFormat="1" ht="19.7" customHeight="1" x14ac:dyDescent="0.25">
      <c r="A2010" s="43" t="s">
        <v>173</v>
      </c>
      <c r="B2010" s="1" t="s">
        <v>316</v>
      </c>
      <c r="C2010" s="1" t="s">
        <v>281</v>
      </c>
      <c r="D2010" s="1" t="s">
        <v>280</v>
      </c>
      <c r="E2010" s="45" t="str">
        <f>VLOOKUP(C2010,PROCV!E$50:G$126,3,0)</f>
        <v>Música</v>
      </c>
      <c r="F2010" s="1" t="s">
        <v>416</v>
      </c>
      <c r="G2010" s="1" t="s">
        <v>236</v>
      </c>
      <c r="H2010" s="1">
        <v>2010</v>
      </c>
      <c r="I2010" s="60">
        <f>VLOOKUP(H2010,PROCV!E$33:F$44,2,0)</f>
        <v>1.5383695934465831</v>
      </c>
      <c r="J2010" s="71">
        <v>4362</v>
      </c>
      <c r="K2010" s="44">
        <f t="shared" si="31"/>
        <v>6710.3681666139955</v>
      </c>
    </row>
    <row r="2011" spans="1:11" s="43" customFormat="1" ht="19.7" customHeight="1" x14ac:dyDescent="0.25">
      <c r="A2011" s="43" t="s">
        <v>173</v>
      </c>
      <c r="B2011" s="1" t="s">
        <v>316</v>
      </c>
      <c r="C2011" s="1" t="s">
        <v>281</v>
      </c>
      <c r="D2011" s="1" t="s">
        <v>280</v>
      </c>
      <c r="E2011" s="45" t="str">
        <f>VLOOKUP(C2011,PROCV!E$50:G$126,3,0)</f>
        <v>Música</v>
      </c>
      <c r="F2011" s="1" t="s">
        <v>416</v>
      </c>
      <c r="G2011" s="1" t="s">
        <v>236</v>
      </c>
      <c r="H2011" s="1">
        <v>2010</v>
      </c>
      <c r="I2011" s="60">
        <f>VLOOKUP(H2011,PROCV!E$33:F$44,2,0)</f>
        <v>1.5383695934465831</v>
      </c>
      <c r="J2011" s="71">
        <v>6158</v>
      </c>
      <c r="K2011" s="44">
        <f t="shared" si="31"/>
        <v>9473.2799564440593</v>
      </c>
    </row>
    <row r="2012" spans="1:11" s="43" customFormat="1" ht="19.7" customHeight="1" x14ac:dyDescent="0.25">
      <c r="A2012" s="43" t="s">
        <v>173</v>
      </c>
      <c r="B2012" s="1" t="s">
        <v>316</v>
      </c>
      <c r="C2012" s="1" t="s">
        <v>281</v>
      </c>
      <c r="D2012" s="1" t="s">
        <v>280</v>
      </c>
      <c r="E2012" s="45" t="str">
        <f>VLOOKUP(C2012,PROCV!E$50:G$126,3,0)</f>
        <v>Música</v>
      </c>
      <c r="F2012" s="1" t="s">
        <v>416</v>
      </c>
      <c r="G2012" s="1" t="s">
        <v>236</v>
      </c>
      <c r="H2012" s="1">
        <v>2010</v>
      </c>
      <c r="I2012" s="60">
        <f>VLOOKUP(H2012,PROCV!E$33:F$44,2,0)</f>
        <v>1.5383695934465831</v>
      </c>
      <c r="J2012" s="71">
        <v>10011</v>
      </c>
      <c r="K2012" s="44">
        <f t="shared" si="31"/>
        <v>15400.617999993743</v>
      </c>
    </row>
    <row r="2013" spans="1:11" s="43" customFormat="1" ht="19.7" customHeight="1" x14ac:dyDescent="0.25">
      <c r="A2013" s="43" t="s">
        <v>173</v>
      </c>
      <c r="B2013" s="1" t="s">
        <v>316</v>
      </c>
      <c r="C2013" s="1" t="s">
        <v>279</v>
      </c>
      <c r="D2013" s="1" t="s">
        <v>278</v>
      </c>
      <c r="E2013" s="45" t="str">
        <f>VLOOKUP(C2013,PROCV!E$50:G$126,3,0)</f>
        <v>Editorial</v>
      </c>
      <c r="F2013" s="1" t="s">
        <v>416</v>
      </c>
      <c r="G2013" s="1" t="s">
        <v>236</v>
      </c>
      <c r="H2013" s="1">
        <v>2010</v>
      </c>
      <c r="I2013" s="60">
        <f>VLOOKUP(H2013,PROCV!E$33:F$44,2,0)</f>
        <v>1.5383695934465831</v>
      </c>
      <c r="J2013" s="71">
        <v>93541</v>
      </c>
      <c r="K2013" s="44">
        <f t="shared" si="31"/>
        <v>143900.63014058681</v>
      </c>
    </row>
    <row r="2014" spans="1:11" s="43" customFormat="1" ht="19.7" customHeight="1" x14ac:dyDescent="0.25">
      <c r="A2014" s="43" t="s">
        <v>173</v>
      </c>
      <c r="B2014" s="1" t="s">
        <v>316</v>
      </c>
      <c r="C2014" s="1" t="s">
        <v>279</v>
      </c>
      <c r="D2014" s="1" t="s">
        <v>278</v>
      </c>
      <c r="E2014" s="45" t="str">
        <f>VLOOKUP(C2014,PROCV!E$50:G$126,3,0)</f>
        <v>Editorial</v>
      </c>
      <c r="F2014" s="1" t="s">
        <v>416</v>
      </c>
      <c r="G2014" s="1" t="s">
        <v>236</v>
      </c>
      <c r="H2014" s="1">
        <v>2010</v>
      </c>
      <c r="I2014" s="60">
        <f>VLOOKUP(H2014,PROCV!E$33:F$44,2,0)</f>
        <v>1.5383695934465831</v>
      </c>
      <c r="J2014" s="71">
        <v>2666</v>
      </c>
      <c r="K2014" s="44">
        <f t="shared" si="31"/>
        <v>4101.2933361285905</v>
      </c>
    </row>
    <row r="2015" spans="1:11" s="43" customFormat="1" ht="19.7" customHeight="1" x14ac:dyDescent="0.25">
      <c r="A2015" s="43" t="s">
        <v>173</v>
      </c>
      <c r="B2015" s="1" t="s">
        <v>316</v>
      </c>
      <c r="C2015" s="1" t="s">
        <v>279</v>
      </c>
      <c r="D2015" s="1" t="s">
        <v>278</v>
      </c>
      <c r="E2015" s="45" t="str">
        <f>VLOOKUP(C2015,PROCV!E$50:G$126,3,0)</f>
        <v>Editorial</v>
      </c>
      <c r="F2015" s="1" t="s">
        <v>416</v>
      </c>
      <c r="G2015" s="1" t="s">
        <v>236</v>
      </c>
      <c r="H2015" s="1">
        <v>2010</v>
      </c>
      <c r="I2015" s="60">
        <f>VLOOKUP(H2015,PROCV!E$33:F$44,2,0)</f>
        <v>1.5383695934465831</v>
      </c>
      <c r="J2015" s="71">
        <v>2156</v>
      </c>
      <c r="K2015" s="44">
        <f t="shared" si="31"/>
        <v>3316.7248434708331</v>
      </c>
    </row>
    <row r="2016" spans="1:11" s="43" customFormat="1" ht="19.7" customHeight="1" x14ac:dyDescent="0.25">
      <c r="A2016" s="43" t="s">
        <v>173</v>
      </c>
      <c r="B2016" s="1" t="s">
        <v>316</v>
      </c>
      <c r="C2016" s="1" t="s">
        <v>271</v>
      </c>
      <c r="D2016" s="1" t="s">
        <v>270</v>
      </c>
      <c r="E2016" s="45" t="str">
        <f>VLOOKUP(C2016,PROCV!E$50:G$126,3,0)</f>
        <v>Editorial</v>
      </c>
      <c r="F2016" s="1" t="s">
        <v>416</v>
      </c>
      <c r="G2016" s="1" t="s">
        <v>236</v>
      </c>
      <c r="H2016" s="1">
        <v>2010</v>
      </c>
      <c r="I2016" s="60">
        <f>VLOOKUP(H2016,PROCV!E$33:F$44,2,0)</f>
        <v>1.5383695934465831</v>
      </c>
      <c r="J2016" s="71">
        <v>328020</v>
      </c>
      <c r="K2016" s="44">
        <f t="shared" si="31"/>
        <v>504615.99404234817</v>
      </c>
    </row>
    <row r="2017" spans="1:11" s="43" customFormat="1" ht="19.7" customHeight="1" x14ac:dyDescent="0.25">
      <c r="A2017" s="43" t="s">
        <v>173</v>
      </c>
      <c r="B2017" s="1" t="s">
        <v>316</v>
      </c>
      <c r="C2017" s="1" t="s">
        <v>271</v>
      </c>
      <c r="D2017" s="1" t="s">
        <v>270</v>
      </c>
      <c r="E2017" s="45" t="str">
        <f>VLOOKUP(C2017,PROCV!E$50:G$126,3,0)</f>
        <v>Editorial</v>
      </c>
      <c r="F2017" s="1" t="s">
        <v>416</v>
      </c>
      <c r="G2017" s="1" t="s">
        <v>236</v>
      </c>
      <c r="H2017" s="1">
        <v>2010</v>
      </c>
      <c r="I2017" s="60">
        <f>VLOOKUP(H2017,PROCV!E$33:F$44,2,0)</f>
        <v>1.5383695934465831</v>
      </c>
      <c r="J2017" s="71">
        <v>14611</v>
      </c>
      <c r="K2017" s="44">
        <f t="shared" si="31"/>
        <v>22477.118129848026</v>
      </c>
    </row>
    <row r="2018" spans="1:11" s="43" customFormat="1" ht="19.7" customHeight="1" x14ac:dyDescent="0.25">
      <c r="A2018" s="43" t="s">
        <v>173</v>
      </c>
      <c r="B2018" s="1" t="s">
        <v>316</v>
      </c>
      <c r="C2018" s="1" t="s">
        <v>271</v>
      </c>
      <c r="D2018" s="1" t="s">
        <v>270</v>
      </c>
      <c r="E2018" s="45" t="str">
        <f>VLOOKUP(C2018,PROCV!E$50:G$126,3,0)</f>
        <v>Editorial</v>
      </c>
      <c r="F2018" s="1" t="s">
        <v>416</v>
      </c>
      <c r="G2018" s="1" t="s">
        <v>236</v>
      </c>
      <c r="H2018" s="1">
        <v>2010</v>
      </c>
      <c r="I2018" s="60">
        <f>VLOOKUP(H2018,PROCV!E$33:F$44,2,0)</f>
        <v>1.5383695934465831</v>
      </c>
      <c r="J2018" s="71">
        <v>11983</v>
      </c>
      <c r="K2018" s="44">
        <f t="shared" si="31"/>
        <v>18434.282838270407</v>
      </c>
    </row>
    <row r="2019" spans="1:11" s="43" customFormat="1" ht="19.7" customHeight="1" x14ac:dyDescent="0.25">
      <c r="A2019" s="43" t="s">
        <v>173</v>
      </c>
      <c r="B2019" s="1" t="s">
        <v>316</v>
      </c>
      <c r="C2019" s="1" t="s">
        <v>269</v>
      </c>
      <c r="D2019" s="1" t="s">
        <v>268</v>
      </c>
      <c r="E2019" s="45" t="str">
        <f>VLOOKUP(C2019,PROCV!E$50:G$126,3,0)</f>
        <v>NA</v>
      </c>
      <c r="F2019" s="1" t="s">
        <v>416</v>
      </c>
      <c r="G2019" s="1" t="s">
        <v>236</v>
      </c>
      <c r="H2019" s="1">
        <v>2010</v>
      </c>
      <c r="I2019" s="60">
        <f>VLOOKUP(H2019,PROCV!E$33:F$44,2,0)</f>
        <v>1.5383695934465831</v>
      </c>
      <c r="J2019" s="71">
        <v>6390</v>
      </c>
      <c r="K2019" s="44">
        <f t="shared" si="31"/>
        <v>9830.1817021236657</v>
      </c>
    </row>
    <row r="2020" spans="1:11" s="43" customFormat="1" ht="19.7" customHeight="1" x14ac:dyDescent="0.25">
      <c r="A2020" s="43" t="s">
        <v>173</v>
      </c>
      <c r="B2020" s="1" t="s">
        <v>316</v>
      </c>
      <c r="C2020" s="1" t="s">
        <v>269</v>
      </c>
      <c r="D2020" s="1" t="s">
        <v>268</v>
      </c>
      <c r="E2020" s="45" t="str">
        <f>VLOOKUP(C2020,PROCV!E$50:G$126,3,0)</f>
        <v>NA</v>
      </c>
      <c r="F2020" s="1" t="s">
        <v>416</v>
      </c>
      <c r="G2020" s="1" t="s">
        <v>236</v>
      </c>
      <c r="H2020" s="1">
        <v>2010</v>
      </c>
      <c r="I2020" s="60">
        <f>VLOOKUP(H2020,PROCV!E$33:F$44,2,0)</f>
        <v>1.5383695934465831</v>
      </c>
      <c r="J2020" s="71">
        <v>22098</v>
      </c>
      <c r="K2020" s="44">
        <f t="shared" si="31"/>
        <v>33994.891275982591</v>
      </c>
    </row>
    <row r="2021" spans="1:11" s="43" customFormat="1" ht="19.7" customHeight="1" x14ac:dyDescent="0.25">
      <c r="A2021" s="43" t="s">
        <v>173</v>
      </c>
      <c r="B2021" s="1" t="s">
        <v>316</v>
      </c>
      <c r="C2021" s="1" t="s">
        <v>269</v>
      </c>
      <c r="D2021" s="1" t="s">
        <v>268</v>
      </c>
      <c r="E2021" s="45" t="str">
        <f>VLOOKUP(C2021,PROCV!E$50:G$126,3,0)</f>
        <v>NA</v>
      </c>
      <c r="F2021" s="1" t="s">
        <v>416</v>
      </c>
      <c r="G2021" s="1" t="s">
        <v>236</v>
      </c>
      <c r="H2021" s="1">
        <v>2010</v>
      </c>
      <c r="I2021" s="60">
        <f>VLOOKUP(H2021,PROCV!E$33:F$44,2,0)</f>
        <v>1.5383695934465831</v>
      </c>
      <c r="J2021" s="71">
        <v>3384</v>
      </c>
      <c r="K2021" s="44">
        <f t="shared" si="31"/>
        <v>5205.842704223237</v>
      </c>
    </row>
    <row r="2022" spans="1:11" s="43" customFormat="1" ht="19.7" customHeight="1" x14ac:dyDescent="0.25">
      <c r="A2022" s="43" t="s">
        <v>173</v>
      </c>
      <c r="B2022" s="1" t="s">
        <v>316</v>
      </c>
      <c r="C2022" s="1" t="s">
        <v>269</v>
      </c>
      <c r="D2022" s="1" t="s">
        <v>268</v>
      </c>
      <c r="E2022" s="45" t="str">
        <f>VLOOKUP(C2022,PROCV!E$50:G$126,3,0)</f>
        <v>NA</v>
      </c>
      <c r="F2022" s="1" t="s">
        <v>416</v>
      </c>
      <c r="G2022" s="1" t="s">
        <v>236</v>
      </c>
      <c r="H2022" s="1">
        <v>2010</v>
      </c>
      <c r="I2022" s="60">
        <f>VLOOKUP(H2022,PROCV!E$33:F$44,2,0)</f>
        <v>1.5383695934465831</v>
      </c>
      <c r="J2022" s="71">
        <v>7322</v>
      </c>
      <c r="K2022" s="44">
        <f t="shared" si="31"/>
        <v>11263.942163215881</v>
      </c>
    </row>
    <row r="2023" spans="1:11" s="43" customFormat="1" ht="19.7" customHeight="1" x14ac:dyDescent="0.25">
      <c r="A2023" s="43" t="s">
        <v>173</v>
      </c>
      <c r="B2023" s="1" t="s">
        <v>316</v>
      </c>
      <c r="C2023" s="1" t="s">
        <v>269</v>
      </c>
      <c r="D2023" s="1" t="s">
        <v>268</v>
      </c>
      <c r="E2023" s="45" t="str">
        <f>VLOOKUP(C2023,PROCV!E$50:G$126,3,0)</f>
        <v>NA</v>
      </c>
      <c r="F2023" s="1" t="s">
        <v>416</v>
      </c>
      <c r="G2023" s="1" t="s">
        <v>236</v>
      </c>
      <c r="H2023" s="1">
        <v>2010</v>
      </c>
      <c r="I2023" s="60">
        <f>VLOOKUP(H2023,PROCV!E$33:F$44,2,0)</f>
        <v>1.5383695934465831</v>
      </c>
      <c r="J2023" s="71">
        <v>12295</v>
      </c>
      <c r="K2023" s="44">
        <f t="shared" si="31"/>
        <v>18914.254151425739</v>
      </c>
    </row>
    <row r="2024" spans="1:11" s="43" customFormat="1" ht="19.7" customHeight="1" x14ac:dyDescent="0.25">
      <c r="A2024" s="43" t="s">
        <v>173</v>
      </c>
      <c r="B2024" s="1" t="s">
        <v>316</v>
      </c>
      <c r="C2024" s="1" t="s">
        <v>297</v>
      </c>
      <c r="D2024" s="1" t="s">
        <v>296</v>
      </c>
      <c r="E2024" s="45" t="str">
        <f>VLOOKUP(C2024,PROCV!E$50:G$126,3,0)</f>
        <v>Audiovisual</v>
      </c>
      <c r="F2024" s="1" t="s">
        <v>416</v>
      </c>
      <c r="G2024" s="1" t="s">
        <v>236</v>
      </c>
      <c r="H2024" s="1">
        <v>2010</v>
      </c>
      <c r="I2024" s="60">
        <f>VLOOKUP(H2024,PROCV!E$33:F$44,2,0)</f>
        <v>1.5383695934465831</v>
      </c>
      <c r="J2024" s="71">
        <v>6675</v>
      </c>
      <c r="K2024" s="44">
        <f t="shared" si="31"/>
        <v>10268.617036255942</v>
      </c>
    </row>
    <row r="2025" spans="1:11" s="43" customFormat="1" ht="19.7" customHeight="1" x14ac:dyDescent="0.25">
      <c r="A2025" s="43" t="s">
        <v>173</v>
      </c>
      <c r="B2025" s="1" t="s">
        <v>316</v>
      </c>
      <c r="C2025" s="1" t="s">
        <v>297</v>
      </c>
      <c r="D2025" s="1" t="s">
        <v>296</v>
      </c>
      <c r="E2025" s="45" t="str">
        <f>VLOOKUP(C2025,PROCV!E$50:G$126,3,0)</f>
        <v>Audiovisual</v>
      </c>
      <c r="F2025" s="1" t="s">
        <v>416</v>
      </c>
      <c r="G2025" s="1" t="s">
        <v>236</v>
      </c>
      <c r="H2025" s="1">
        <v>2010</v>
      </c>
      <c r="I2025" s="60">
        <f>VLOOKUP(H2025,PROCV!E$33:F$44,2,0)</f>
        <v>1.5383695934465831</v>
      </c>
      <c r="J2025" s="71">
        <v>22914</v>
      </c>
      <c r="K2025" s="44">
        <f t="shared" si="31"/>
        <v>35250.200864235005</v>
      </c>
    </row>
    <row r="2026" spans="1:11" s="43" customFormat="1" ht="19.7" customHeight="1" x14ac:dyDescent="0.25">
      <c r="A2026" s="43" t="s">
        <v>173</v>
      </c>
      <c r="B2026" s="1" t="s">
        <v>316</v>
      </c>
      <c r="C2026" s="1" t="s">
        <v>297</v>
      </c>
      <c r="D2026" s="1" t="s">
        <v>296</v>
      </c>
      <c r="E2026" s="45" t="str">
        <f>VLOOKUP(C2026,PROCV!E$50:G$126,3,0)</f>
        <v>Audiovisual</v>
      </c>
      <c r="F2026" s="1" t="s">
        <v>416</v>
      </c>
      <c r="G2026" s="1" t="s">
        <v>236</v>
      </c>
      <c r="H2026" s="1">
        <v>2010</v>
      </c>
      <c r="I2026" s="60">
        <f>VLOOKUP(H2026,PROCV!E$33:F$44,2,0)</f>
        <v>1.5383695934465831</v>
      </c>
      <c r="J2026" s="71">
        <v>6771</v>
      </c>
      <c r="K2026" s="44">
        <f t="shared" si="31"/>
        <v>10416.300517226815</v>
      </c>
    </row>
    <row r="2027" spans="1:11" s="43" customFormat="1" ht="19.7" customHeight="1" x14ac:dyDescent="0.25">
      <c r="A2027" s="43" t="s">
        <v>173</v>
      </c>
      <c r="B2027" s="1" t="s">
        <v>316</v>
      </c>
      <c r="C2027" s="1" t="s">
        <v>252</v>
      </c>
      <c r="D2027" s="1" t="s">
        <v>251</v>
      </c>
      <c r="E2027" s="45" t="str">
        <f>VLOOKUP(C2027,PROCV!E$50:G$126,3,0)</f>
        <v>Audiovisual</v>
      </c>
      <c r="F2027" s="1" t="s">
        <v>416</v>
      </c>
      <c r="G2027" s="1" t="s">
        <v>236</v>
      </c>
      <c r="H2027" s="1">
        <v>2010</v>
      </c>
      <c r="I2027" s="60">
        <f>VLOOKUP(H2027,PROCV!E$33:F$44,2,0)</f>
        <v>1.5383695934465831</v>
      </c>
      <c r="J2027" s="71">
        <v>11126</v>
      </c>
      <c r="K2027" s="44">
        <f t="shared" si="31"/>
        <v>17115.900096686684</v>
      </c>
    </row>
    <row r="2028" spans="1:11" s="43" customFormat="1" ht="19.7" customHeight="1" x14ac:dyDescent="0.25">
      <c r="A2028" s="43" t="s">
        <v>173</v>
      </c>
      <c r="B2028" s="1" t="s">
        <v>316</v>
      </c>
      <c r="C2028" s="1" t="s">
        <v>252</v>
      </c>
      <c r="D2028" s="1" t="s">
        <v>251</v>
      </c>
      <c r="E2028" s="45" t="str">
        <f>VLOOKUP(C2028,PROCV!E$50:G$126,3,0)</f>
        <v>Audiovisual</v>
      </c>
      <c r="F2028" s="1" t="s">
        <v>416</v>
      </c>
      <c r="G2028" s="1" t="s">
        <v>236</v>
      </c>
      <c r="H2028" s="1">
        <v>2010</v>
      </c>
      <c r="I2028" s="60">
        <f>VLOOKUP(H2028,PROCV!E$33:F$44,2,0)</f>
        <v>1.5383695934465831</v>
      </c>
      <c r="J2028" s="71">
        <v>5443</v>
      </c>
      <c r="K2028" s="44">
        <f t="shared" si="31"/>
        <v>8373.345697129751</v>
      </c>
    </row>
    <row r="2029" spans="1:11" s="43" customFormat="1" ht="19.7" customHeight="1" x14ac:dyDescent="0.25">
      <c r="A2029" s="43" t="s">
        <v>173</v>
      </c>
      <c r="B2029" s="1" t="s">
        <v>316</v>
      </c>
      <c r="C2029" s="1" t="s">
        <v>252</v>
      </c>
      <c r="D2029" s="1" t="s">
        <v>251</v>
      </c>
      <c r="E2029" s="45" t="str">
        <f>VLOOKUP(C2029,PROCV!E$50:G$126,3,0)</f>
        <v>Audiovisual</v>
      </c>
      <c r="F2029" s="1" t="s">
        <v>416</v>
      </c>
      <c r="G2029" s="1" t="s">
        <v>236</v>
      </c>
      <c r="H2029" s="1">
        <v>2010</v>
      </c>
      <c r="I2029" s="60">
        <f>VLOOKUP(H2029,PROCV!E$33:F$44,2,0)</f>
        <v>1.5383695934465831</v>
      </c>
      <c r="J2029" s="71">
        <v>64669</v>
      </c>
      <c r="K2029" s="44">
        <f t="shared" si="31"/>
        <v>99484.823238597077</v>
      </c>
    </row>
    <row r="2030" spans="1:11" s="43" customFormat="1" ht="19.7" customHeight="1" x14ac:dyDescent="0.25">
      <c r="A2030" s="43" t="s">
        <v>173</v>
      </c>
      <c r="B2030" s="1" t="s">
        <v>316</v>
      </c>
      <c r="C2030" s="1" t="s">
        <v>238</v>
      </c>
      <c r="D2030" s="1" t="s">
        <v>237</v>
      </c>
      <c r="E2030" s="45" t="str">
        <f>VLOOKUP(C2030,PROCV!E$50:G$126,3,0)</f>
        <v>Artes Cênicas e Espetáculos</v>
      </c>
      <c r="F2030" s="1" t="s">
        <v>416</v>
      </c>
      <c r="G2030" s="1" t="s">
        <v>236</v>
      </c>
      <c r="H2030" s="1">
        <v>2010</v>
      </c>
      <c r="I2030" s="60">
        <f>VLOOKUP(H2030,PROCV!E$33:F$44,2,0)</f>
        <v>1.5383695934465831</v>
      </c>
      <c r="J2030" s="71">
        <v>33913</v>
      </c>
      <c r="K2030" s="44">
        <f t="shared" si="31"/>
        <v>52170.728022553973</v>
      </c>
    </row>
    <row r="2031" spans="1:11" s="43" customFormat="1" ht="19.7" customHeight="1" x14ac:dyDescent="0.25">
      <c r="A2031" s="43" t="s">
        <v>173</v>
      </c>
      <c r="B2031" s="1" t="s">
        <v>316</v>
      </c>
      <c r="C2031" s="1" t="s">
        <v>238</v>
      </c>
      <c r="D2031" s="1" t="s">
        <v>237</v>
      </c>
      <c r="E2031" s="45" t="str">
        <f>VLOOKUP(C2031,PROCV!E$50:G$126,3,0)</f>
        <v>Artes Cênicas e Espetáculos</v>
      </c>
      <c r="F2031" s="1" t="s">
        <v>416</v>
      </c>
      <c r="G2031" s="1" t="s">
        <v>236</v>
      </c>
      <c r="H2031" s="1">
        <v>2010</v>
      </c>
      <c r="I2031" s="60">
        <f>VLOOKUP(H2031,PROCV!E$33:F$44,2,0)</f>
        <v>1.5383695934465831</v>
      </c>
      <c r="J2031" s="71">
        <v>33020</v>
      </c>
      <c r="K2031" s="44">
        <f t="shared" si="31"/>
        <v>50796.963975606173</v>
      </c>
    </row>
    <row r="2032" spans="1:11" s="43" customFormat="1" ht="19.7" customHeight="1" x14ac:dyDescent="0.25">
      <c r="A2032" s="43" t="s">
        <v>173</v>
      </c>
      <c r="B2032" s="1" t="s">
        <v>316</v>
      </c>
      <c r="C2032" s="1" t="s">
        <v>241</v>
      </c>
      <c r="D2032" s="1" t="s">
        <v>240</v>
      </c>
      <c r="E2032" s="45" t="str">
        <f>VLOOKUP(C2032,PROCV!E$50:G$126,3,0)</f>
        <v>Artes Cênicas e Espetáculos</v>
      </c>
      <c r="F2032" s="1" t="s">
        <v>416</v>
      </c>
      <c r="G2032" s="1" t="s">
        <v>236</v>
      </c>
      <c r="H2032" s="1">
        <v>2010</v>
      </c>
      <c r="I2032" s="60">
        <f>VLOOKUP(H2032,PROCV!E$33:F$44,2,0)</f>
        <v>1.5383695934465831</v>
      </c>
      <c r="J2032" s="71">
        <v>10646</v>
      </c>
      <c r="K2032" s="44">
        <f t="shared" si="31"/>
        <v>16377.482691832323</v>
      </c>
    </row>
    <row r="2033" spans="1:11" s="43" customFormat="1" ht="19.7" customHeight="1" x14ac:dyDescent="0.25">
      <c r="A2033" s="43" t="s">
        <v>169</v>
      </c>
      <c r="B2033" s="1" t="s">
        <v>316</v>
      </c>
      <c r="C2033" s="1" t="s">
        <v>291</v>
      </c>
      <c r="D2033" s="1" t="s">
        <v>290</v>
      </c>
      <c r="E2033" s="45" t="str">
        <f>VLOOKUP(C2033,PROCV!E$50:G$126,3,0)</f>
        <v>NA</v>
      </c>
      <c r="F2033" s="1" t="s">
        <v>416</v>
      </c>
      <c r="G2033" s="1" t="s">
        <v>236</v>
      </c>
      <c r="H2033" s="1">
        <v>2010</v>
      </c>
      <c r="I2033" s="60">
        <f>VLOOKUP(H2033,PROCV!E$33:F$44,2,0)</f>
        <v>1.5383695934465831</v>
      </c>
      <c r="J2033" s="71">
        <v>4042</v>
      </c>
      <c r="K2033" s="44">
        <f t="shared" si="31"/>
        <v>6218.0898967110888</v>
      </c>
    </row>
    <row r="2034" spans="1:11" s="43" customFormat="1" ht="19.7" customHeight="1" x14ac:dyDescent="0.25">
      <c r="A2034" s="43" t="s">
        <v>169</v>
      </c>
      <c r="B2034" s="1" t="s">
        <v>316</v>
      </c>
      <c r="C2034" s="1" t="s">
        <v>291</v>
      </c>
      <c r="D2034" s="1" t="s">
        <v>290</v>
      </c>
      <c r="E2034" s="45" t="str">
        <f>VLOOKUP(C2034,PROCV!E$50:G$126,3,0)</f>
        <v>NA</v>
      </c>
      <c r="F2034" s="1" t="s">
        <v>416</v>
      </c>
      <c r="G2034" s="1" t="s">
        <v>236</v>
      </c>
      <c r="H2034" s="1">
        <v>2010</v>
      </c>
      <c r="I2034" s="60">
        <f>VLOOKUP(H2034,PROCV!E$33:F$44,2,0)</f>
        <v>1.5383695934465831</v>
      </c>
      <c r="J2034" s="71">
        <v>17436</v>
      </c>
      <c r="K2034" s="44">
        <f t="shared" si="31"/>
        <v>26823.012231334622</v>
      </c>
    </row>
    <row r="2035" spans="1:11" s="43" customFormat="1" ht="19.7" customHeight="1" x14ac:dyDescent="0.25">
      <c r="A2035" s="43" t="s">
        <v>169</v>
      </c>
      <c r="B2035" s="1" t="s">
        <v>316</v>
      </c>
      <c r="C2035" s="1" t="s">
        <v>291</v>
      </c>
      <c r="D2035" s="1" t="s">
        <v>290</v>
      </c>
      <c r="E2035" s="45" t="str">
        <f>VLOOKUP(C2035,PROCV!E$50:G$126,3,0)</f>
        <v>NA</v>
      </c>
      <c r="F2035" s="1" t="s">
        <v>416</v>
      </c>
      <c r="G2035" s="1" t="s">
        <v>236</v>
      </c>
      <c r="H2035" s="1">
        <v>2010</v>
      </c>
      <c r="I2035" s="60">
        <f>VLOOKUP(H2035,PROCV!E$33:F$44,2,0)</f>
        <v>1.5383695934465831</v>
      </c>
      <c r="J2035" s="71">
        <v>2256</v>
      </c>
      <c r="K2035" s="44">
        <f t="shared" si="31"/>
        <v>3470.5618028154913</v>
      </c>
    </row>
    <row r="2036" spans="1:11" s="43" customFormat="1" ht="19.7" customHeight="1" x14ac:dyDescent="0.25">
      <c r="A2036" s="43" t="s">
        <v>169</v>
      </c>
      <c r="B2036" s="1" t="s">
        <v>316</v>
      </c>
      <c r="C2036" s="1" t="s">
        <v>287</v>
      </c>
      <c r="D2036" s="1" t="s">
        <v>286</v>
      </c>
      <c r="E2036" s="45" t="str">
        <f>VLOOKUP(C2036,PROCV!E$50:G$126,3,0)</f>
        <v>Música</v>
      </c>
      <c r="F2036" s="1" t="s">
        <v>416</v>
      </c>
      <c r="G2036" s="1" t="s">
        <v>236</v>
      </c>
      <c r="H2036" s="1">
        <v>2010</v>
      </c>
      <c r="I2036" s="60">
        <f>VLOOKUP(H2036,PROCV!E$33:F$44,2,0)</f>
        <v>1.5383695934465831</v>
      </c>
      <c r="J2036" s="71">
        <v>8640</v>
      </c>
      <c r="K2036" s="44">
        <f t="shared" si="31"/>
        <v>13291.513287378479</v>
      </c>
    </row>
    <row r="2037" spans="1:11" s="43" customFormat="1" ht="19.7" customHeight="1" x14ac:dyDescent="0.25">
      <c r="A2037" s="43" t="s">
        <v>169</v>
      </c>
      <c r="B2037" s="1" t="s">
        <v>316</v>
      </c>
      <c r="C2037" s="1" t="s">
        <v>285</v>
      </c>
      <c r="D2037" s="1" t="s">
        <v>284</v>
      </c>
      <c r="E2037" s="45" t="str">
        <f>VLOOKUP(C2037,PROCV!E$50:G$126,3,0)</f>
        <v>Editorial</v>
      </c>
      <c r="F2037" s="1" t="s">
        <v>416</v>
      </c>
      <c r="G2037" s="1" t="s">
        <v>236</v>
      </c>
      <c r="H2037" s="1">
        <v>2010</v>
      </c>
      <c r="I2037" s="60">
        <f>VLOOKUP(H2037,PROCV!E$33:F$44,2,0)</f>
        <v>1.5383695934465831</v>
      </c>
      <c r="J2037" s="71">
        <v>9673</v>
      </c>
      <c r="K2037" s="44">
        <f t="shared" si="31"/>
        <v>14880.649077408798</v>
      </c>
    </row>
    <row r="2038" spans="1:11" s="43" customFormat="1" ht="19.7" customHeight="1" x14ac:dyDescent="0.25">
      <c r="A2038" s="43" t="s">
        <v>169</v>
      </c>
      <c r="B2038" s="1" t="s">
        <v>316</v>
      </c>
      <c r="C2038" s="1" t="s">
        <v>285</v>
      </c>
      <c r="D2038" s="1" t="s">
        <v>284</v>
      </c>
      <c r="E2038" s="45" t="str">
        <f>VLOOKUP(C2038,PROCV!E$50:G$126,3,0)</f>
        <v>Editorial</v>
      </c>
      <c r="F2038" s="1" t="s">
        <v>416</v>
      </c>
      <c r="G2038" s="1" t="s">
        <v>236</v>
      </c>
      <c r="H2038" s="1">
        <v>2010</v>
      </c>
      <c r="I2038" s="60">
        <f>VLOOKUP(H2038,PROCV!E$33:F$44,2,0)</f>
        <v>1.5383695934465831</v>
      </c>
      <c r="J2038" s="71">
        <v>52525</v>
      </c>
      <c r="K2038" s="44">
        <f t="shared" si="31"/>
        <v>80802.862895781771</v>
      </c>
    </row>
    <row r="2039" spans="1:11" s="43" customFormat="1" ht="19.7" customHeight="1" x14ac:dyDescent="0.25">
      <c r="A2039" s="43" t="s">
        <v>169</v>
      </c>
      <c r="B2039" s="1" t="s">
        <v>316</v>
      </c>
      <c r="C2039" s="1" t="s">
        <v>285</v>
      </c>
      <c r="D2039" s="1" t="s">
        <v>284</v>
      </c>
      <c r="E2039" s="45" t="str">
        <f>VLOOKUP(C2039,PROCV!E$50:G$126,3,0)</f>
        <v>Editorial</v>
      </c>
      <c r="F2039" s="1" t="s">
        <v>416</v>
      </c>
      <c r="G2039" s="1" t="s">
        <v>236</v>
      </c>
      <c r="H2039" s="1">
        <v>2010</v>
      </c>
      <c r="I2039" s="60">
        <f>VLOOKUP(H2039,PROCV!E$33:F$44,2,0)</f>
        <v>1.5383695934465831</v>
      </c>
      <c r="J2039" s="71">
        <v>108474</v>
      </c>
      <c r="K2039" s="44">
        <f t="shared" si="31"/>
        <v>166873.10327952466</v>
      </c>
    </row>
    <row r="2040" spans="1:11" s="43" customFormat="1" ht="19.7" customHeight="1" x14ac:dyDescent="0.25">
      <c r="A2040" s="43" t="s">
        <v>169</v>
      </c>
      <c r="B2040" s="1" t="s">
        <v>316</v>
      </c>
      <c r="C2040" s="1" t="s">
        <v>283</v>
      </c>
      <c r="D2040" s="1" t="s">
        <v>282</v>
      </c>
      <c r="E2040" s="45" t="str">
        <f>VLOOKUP(C2040,PROCV!E$50:G$126,3,0)</f>
        <v>Editorial</v>
      </c>
      <c r="F2040" s="1" t="s">
        <v>416</v>
      </c>
      <c r="G2040" s="1" t="s">
        <v>236</v>
      </c>
      <c r="H2040" s="1">
        <v>2010</v>
      </c>
      <c r="I2040" s="60">
        <f>VLOOKUP(H2040,PROCV!E$33:F$44,2,0)</f>
        <v>1.5383695934465831</v>
      </c>
      <c r="J2040" s="71">
        <v>8922</v>
      </c>
      <c r="K2040" s="44">
        <f t="shared" si="31"/>
        <v>13725.333512730414</v>
      </c>
    </row>
    <row r="2041" spans="1:11" s="43" customFormat="1" ht="19.7" customHeight="1" x14ac:dyDescent="0.25">
      <c r="A2041" s="43" t="s">
        <v>169</v>
      </c>
      <c r="B2041" s="1" t="s">
        <v>316</v>
      </c>
      <c r="C2041" s="1" t="s">
        <v>283</v>
      </c>
      <c r="D2041" s="1" t="s">
        <v>282</v>
      </c>
      <c r="E2041" s="45" t="str">
        <f>VLOOKUP(C2041,PROCV!E$50:G$126,3,0)</f>
        <v>Editorial</v>
      </c>
      <c r="F2041" s="1" t="s">
        <v>416</v>
      </c>
      <c r="G2041" s="1" t="s">
        <v>236</v>
      </c>
      <c r="H2041" s="1">
        <v>2010</v>
      </c>
      <c r="I2041" s="60">
        <f>VLOOKUP(H2041,PROCV!E$33:F$44,2,0)</f>
        <v>1.5383695934465831</v>
      </c>
      <c r="J2041" s="1">
        <v>995</v>
      </c>
      <c r="K2041" s="44">
        <f t="shared" si="31"/>
        <v>1530.6777454793503</v>
      </c>
    </row>
    <row r="2042" spans="1:11" s="43" customFormat="1" ht="19.7" customHeight="1" x14ac:dyDescent="0.25">
      <c r="A2042" s="43" t="s">
        <v>169</v>
      </c>
      <c r="B2042" s="1" t="s">
        <v>316</v>
      </c>
      <c r="C2042" s="1" t="s">
        <v>283</v>
      </c>
      <c r="D2042" s="1" t="s">
        <v>282</v>
      </c>
      <c r="E2042" s="45" t="str">
        <f>VLOOKUP(C2042,PROCV!E$50:G$126,3,0)</f>
        <v>Editorial</v>
      </c>
      <c r="F2042" s="1" t="s">
        <v>416</v>
      </c>
      <c r="G2042" s="1" t="s">
        <v>236</v>
      </c>
      <c r="H2042" s="1">
        <v>2010</v>
      </c>
      <c r="I2042" s="60">
        <f>VLOOKUP(H2042,PROCV!E$33:F$44,2,0)</f>
        <v>1.5383695934465831</v>
      </c>
      <c r="J2042" s="71">
        <v>33708</v>
      </c>
      <c r="K2042" s="44">
        <f t="shared" si="31"/>
        <v>51855.362255897424</v>
      </c>
    </row>
    <row r="2043" spans="1:11" s="43" customFormat="1" ht="19.7" customHeight="1" x14ac:dyDescent="0.25">
      <c r="A2043" s="43" t="s">
        <v>169</v>
      </c>
      <c r="B2043" s="1" t="s">
        <v>316</v>
      </c>
      <c r="C2043" s="1" t="s">
        <v>281</v>
      </c>
      <c r="D2043" s="1" t="s">
        <v>280</v>
      </c>
      <c r="E2043" s="45" t="str">
        <f>VLOOKUP(C2043,PROCV!E$50:G$126,3,0)</f>
        <v>Música</v>
      </c>
      <c r="F2043" s="1" t="s">
        <v>416</v>
      </c>
      <c r="G2043" s="1" t="s">
        <v>236</v>
      </c>
      <c r="H2043" s="1">
        <v>2010</v>
      </c>
      <c r="I2043" s="60">
        <f>VLOOKUP(H2043,PROCV!E$33:F$44,2,0)</f>
        <v>1.5383695934465831</v>
      </c>
      <c r="J2043" s="1">
        <v>858</v>
      </c>
      <c r="K2043" s="44">
        <f t="shared" si="31"/>
        <v>1319.9211111771683</v>
      </c>
    </row>
    <row r="2044" spans="1:11" s="43" customFormat="1" ht="19.7" customHeight="1" x14ac:dyDescent="0.25">
      <c r="A2044" s="43" t="s">
        <v>169</v>
      </c>
      <c r="B2044" s="1" t="s">
        <v>316</v>
      </c>
      <c r="C2044" s="1" t="s">
        <v>281</v>
      </c>
      <c r="D2044" s="1" t="s">
        <v>280</v>
      </c>
      <c r="E2044" s="45" t="str">
        <f>VLOOKUP(C2044,PROCV!E$50:G$126,3,0)</f>
        <v>Música</v>
      </c>
      <c r="F2044" s="1" t="s">
        <v>416</v>
      </c>
      <c r="G2044" s="1" t="s">
        <v>236</v>
      </c>
      <c r="H2044" s="1">
        <v>2010</v>
      </c>
      <c r="I2044" s="60">
        <f>VLOOKUP(H2044,PROCV!E$33:F$44,2,0)</f>
        <v>1.5383695934465831</v>
      </c>
      <c r="J2044" s="71">
        <v>7062</v>
      </c>
      <c r="K2044" s="44">
        <f t="shared" si="31"/>
        <v>10863.96606891977</v>
      </c>
    </row>
    <row r="2045" spans="1:11" s="43" customFormat="1" ht="19.7" customHeight="1" x14ac:dyDescent="0.25">
      <c r="A2045" s="43" t="s">
        <v>169</v>
      </c>
      <c r="B2045" s="1" t="s">
        <v>316</v>
      </c>
      <c r="C2045" s="1" t="s">
        <v>279</v>
      </c>
      <c r="D2045" s="1" t="s">
        <v>278</v>
      </c>
      <c r="E2045" s="45" t="str">
        <f>VLOOKUP(C2045,PROCV!E$50:G$126,3,0)</f>
        <v>Editorial</v>
      </c>
      <c r="F2045" s="1" t="s">
        <v>416</v>
      </c>
      <c r="G2045" s="1" t="s">
        <v>236</v>
      </c>
      <c r="H2045" s="1">
        <v>2010</v>
      </c>
      <c r="I2045" s="60">
        <f>VLOOKUP(H2045,PROCV!E$33:F$44,2,0)</f>
        <v>1.5383695934465831</v>
      </c>
      <c r="J2045" s="71">
        <v>43770</v>
      </c>
      <c r="K2045" s="44">
        <f t="shared" si="31"/>
        <v>67334.437105156947</v>
      </c>
    </row>
    <row r="2046" spans="1:11" s="43" customFormat="1" ht="19.7" customHeight="1" x14ac:dyDescent="0.25">
      <c r="A2046" s="43" t="s">
        <v>169</v>
      </c>
      <c r="B2046" s="1" t="s">
        <v>316</v>
      </c>
      <c r="C2046" s="1" t="s">
        <v>279</v>
      </c>
      <c r="D2046" s="1" t="s">
        <v>278</v>
      </c>
      <c r="E2046" s="45" t="str">
        <f>VLOOKUP(C2046,PROCV!E$50:G$126,3,0)</f>
        <v>Editorial</v>
      </c>
      <c r="F2046" s="1" t="s">
        <v>416</v>
      </c>
      <c r="G2046" s="1" t="s">
        <v>236</v>
      </c>
      <c r="H2046" s="1">
        <v>2010</v>
      </c>
      <c r="I2046" s="60">
        <f>VLOOKUP(H2046,PROCV!E$33:F$44,2,0)</f>
        <v>1.5383695934465831</v>
      </c>
      <c r="J2046" s="71">
        <v>16884</v>
      </c>
      <c r="K2046" s="44">
        <f t="shared" si="31"/>
        <v>25973.832215752107</v>
      </c>
    </row>
    <row r="2047" spans="1:11" s="43" customFormat="1" ht="19.7" customHeight="1" x14ac:dyDescent="0.25">
      <c r="A2047" s="43" t="s">
        <v>169</v>
      </c>
      <c r="B2047" s="1" t="s">
        <v>316</v>
      </c>
      <c r="C2047" s="1" t="s">
        <v>275</v>
      </c>
      <c r="D2047" s="1" t="s">
        <v>274</v>
      </c>
      <c r="E2047" s="45" t="str">
        <f>VLOOKUP(C2047,PROCV!E$50:G$126,3,0)</f>
        <v>Editorial</v>
      </c>
      <c r="F2047" s="1" t="s">
        <v>416</v>
      </c>
      <c r="G2047" s="1" t="s">
        <v>236</v>
      </c>
      <c r="H2047" s="1">
        <v>2010</v>
      </c>
      <c r="I2047" s="60">
        <f>VLOOKUP(H2047,PROCV!E$33:F$44,2,0)</f>
        <v>1.5383695934465831</v>
      </c>
      <c r="J2047" s="1">
        <v>618</v>
      </c>
      <c r="K2047" s="44">
        <f t="shared" si="31"/>
        <v>950.7124087499883</v>
      </c>
    </row>
    <row r="2048" spans="1:11" s="43" customFormat="1" ht="19.7" customHeight="1" x14ac:dyDescent="0.25">
      <c r="A2048" s="43" t="s">
        <v>169</v>
      </c>
      <c r="B2048" s="1" t="s">
        <v>316</v>
      </c>
      <c r="C2048" s="1" t="s">
        <v>273</v>
      </c>
      <c r="D2048" s="1" t="s">
        <v>272</v>
      </c>
      <c r="E2048" s="45" t="str">
        <f>VLOOKUP(C2048,PROCV!E$50:G$126,3,0)</f>
        <v>Editorial</v>
      </c>
      <c r="F2048" s="1" t="s">
        <v>416</v>
      </c>
      <c r="G2048" s="1" t="s">
        <v>236</v>
      </c>
      <c r="H2048" s="1">
        <v>2010</v>
      </c>
      <c r="I2048" s="60">
        <f>VLOOKUP(H2048,PROCV!E$33:F$44,2,0)</f>
        <v>1.5383695934465831</v>
      </c>
      <c r="J2048" s="71">
        <v>1442</v>
      </c>
      <c r="K2048" s="44">
        <f t="shared" si="31"/>
        <v>2218.3289537499727</v>
      </c>
    </row>
    <row r="2049" spans="1:11" s="43" customFormat="1" ht="19.7" customHeight="1" x14ac:dyDescent="0.25">
      <c r="A2049" s="43" t="s">
        <v>169</v>
      </c>
      <c r="B2049" s="1" t="s">
        <v>316</v>
      </c>
      <c r="C2049" s="1" t="s">
        <v>273</v>
      </c>
      <c r="D2049" s="1" t="s">
        <v>272</v>
      </c>
      <c r="E2049" s="45" t="str">
        <f>VLOOKUP(C2049,PROCV!E$50:G$126,3,0)</f>
        <v>Editorial</v>
      </c>
      <c r="F2049" s="1" t="s">
        <v>416</v>
      </c>
      <c r="G2049" s="1" t="s">
        <v>236</v>
      </c>
      <c r="H2049" s="1">
        <v>2010</v>
      </c>
      <c r="I2049" s="60">
        <f>VLOOKUP(H2049,PROCV!E$33:F$44,2,0)</f>
        <v>1.5383695934465831</v>
      </c>
      <c r="J2049" s="71">
        <v>2549</v>
      </c>
      <c r="K2049" s="44">
        <f t="shared" si="31"/>
        <v>3921.3040936953403</v>
      </c>
    </row>
    <row r="2050" spans="1:11" s="43" customFormat="1" ht="19.7" customHeight="1" x14ac:dyDescent="0.25">
      <c r="A2050" s="43" t="s">
        <v>169</v>
      </c>
      <c r="B2050" s="1" t="s">
        <v>316</v>
      </c>
      <c r="C2050" s="1" t="s">
        <v>271</v>
      </c>
      <c r="D2050" s="1" t="s">
        <v>270</v>
      </c>
      <c r="E2050" s="45" t="str">
        <f>VLOOKUP(C2050,PROCV!E$50:G$126,3,0)</f>
        <v>Editorial</v>
      </c>
      <c r="F2050" s="1" t="s">
        <v>416</v>
      </c>
      <c r="G2050" s="1" t="s">
        <v>236</v>
      </c>
      <c r="H2050" s="1">
        <v>2010</v>
      </c>
      <c r="I2050" s="60">
        <f>VLOOKUP(H2050,PROCV!E$33:F$44,2,0)</f>
        <v>1.5383695934465831</v>
      </c>
      <c r="J2050" s="71">
        <v>1274</v>
      </c>
      <c r="K2050" s="44">
        <f t="shared" si="31"/>
        <v>1959.8828620509469</v>
      </c>
    </row>
    <row r="2051" spans="1:11" s="43" customFormat="1" ht="19.7" customHeight="1" x14ac:dyDescent="0.25">
      <c r="A2051" s="43" t="s">
        <v>169</v>
      </c>
      <c r="B2051" s="1" t="s">
        <v>316</v>
      </c>
      <c r="C2051" s="1" t="s">
        <v>269</v>
      </c>
      <c r="D2051" s="1" t="s">
        <v>268</v>
      </c>
      <c r="E2051" s="45" t="str">
        <f>VLOOKUP(C2051,PROCV!E$50:G$126,3,0)</f>
        <v>NA</v>
      </c>
      <c r="F2051" s="1" t="s">
        <v>416</v>
      </c>
      <c r="G2051" s="1" t="s">
        <v>236</v>
      </c>
      <c r="H2051" s="1">
        <v>2010</v>
      </c>
      <c r="I2051" s="60">
        <f>VLOOKUP(H2051,PROCV!E$33:F$44,2,0)</f>
        <v>1.5383695934465831</v>
      </c>
      <c r="J2051" s="71">
        <v>4336</v>
      </c>
      <c r="K2051" s="44">
        <f t="shared" ref="K2051:K2114" si="32">J2051*I2051</f>
        <v>6670.3705571843839</v>
      </c>
    </row>
    <row r="2052" spans="1:11" s="43" customFormat="1" ht="19.7" customHeight="1" x14ac:dyDescent="0.25">
      <c r="A2052" s="43" t="s">
        <v>169</v>
      </c>
      <c r="B2052" s="1" t="s">
        <v>316</v>
      </c>
      <c r="C2052" s="1" t="s">
        <v>269</v>
      </c>
      <c r="D2052" s="1" t="s">
        <v>268</v>
      </c>
      <c r="E2052" s="45" t="str">
        <f>VLOOKUP(C2052,PROCV!E$50:G$126,3,0)</f>
        <v>NA</v>
      </c>
      <c r="F2052" s="1" t="s">
        <v>416</v>
      </c>
      <c r="G2052" s="1" t="s">
        <v>236</v>
      </c>
      <c r="H2052" s="1">
        <v>2010</v>
      </c>
      <c r="I2052" s="60">
        <f>VLOOKUP(H2052,PROCV!E$33:F$44,2,0)</f>
        <v>1.5383695934465831</v>
      </c>
      <c r="J2052" s="71">
        <v>36805</v>
      </c>
      <c r="K2052" s="44">
        <f t="shared" si="32"/>
        <v>56619.692886801487</v>
      </c>
    </row>
    <row r="2053" spans="1:11" s="43" customFormat="1" ht="19.7" customHeight="1" x14ac:dyDescent="0.25">
      <c r="A2053" s="43" t="s">
        <v>169</v>
      </c>
      <c r="B2053" s="1" t="s">
        <v>316</v>
      </c>
      <c r="C2053" s="1" t="s">
        <v>256</v>
      </c>
      <c r="D2053" s="1" t="s">
        <v>255</v>
      </c>
      <c r="E2053" s="45" t="str">
        <f>VLOOKUP(C2053,PROCV!E$50:G$126,3,0)</f>
        <v>Audiovisual</v>
      </c>
      <c r="F2053" s="1" t="s">
        <v>416</v>
      </c>
      <c r="G2053" s="1" t="s">
        <v>236</v>
      </c>
      <c r="H2053" s="1">
        <v>2010</v>
      </c>
      <c r="I2053" s="60">
        <f>VLOOKUP(H2053,PROCV!E$33:F$44,2,0)</f>
        <v>1.5383695934465831</v>
      </c>
      <c r="J2053" s="71">
        <v>5925</v>
      </c>
      <c r="K2053" s="44">
        <f t="shared" si="32"/>
        <v>9114.8398411710041</v>
      </c>
    </row>
    <row r="2054" spans="1:11" s="43" customFormat="1" ht="19.7" customHeight="1" x14ac:dyDescent="0.25">
      <c r="A2054" s="43" t="s">
        <v>169</v>
      </c>
      <c r="B2054" s="1" t="s">
        <v>316</v>
      </c>
      <c r="C2054" s="1" t="s">
        <v>252</v>
      </c>
      <c r="D2054" s="1" t="s">
        <v>251</v>
      </c>
      <c r="E2054" s="45" t="str">
        <f>VLOOKUP(C2054,PROCV!E$50:G$126,3,0)</f>
        <v>Audiovisual</v>
      </c>
      <c r="F2054" s="1" t="s">
        <v>416</v>
      </c>
      <c r="G2054" s="1" t="s">
        <v>236</v>
      </c>
      <c r="H2054" s="1">
        <v>2010</v>
      </c>
      <c r="I2054" s="60">
        <f>VLOOKUP(H2054,PROCV!E$33:F$44,2,0)</f>
        <v>1.5383695934465831</v>
      </c>
      <c r="J2054" s="71">
        <v>18638</v>
      </c>
      <c r="K2054" s="44">
        <f t="shared" si="32"/>
        <v>28672.132482657416</v>
      </c>
    </row>
    <row r="2055" spans="1:11" s="43" customFormat="1" ht="19.7" customHeight="1" x14ac:dyDescent="0.25">
      <c r="A2055" s="43" t="s">
        <v>169</v>
      </c>
      <c r="B2055" s="1" t="s">
        <v>316</v>
      </c>
      <c r="C2055" s="1" t="s">
        <v>252</v>
      </c>
      <c r="D2055" s="1" t="s">
        <v>251</v>
      </c>
      <c r="E2055" s="45" t="str">
        <f>VLOOKUP(C2055,PROCV!E$50:G$126,3,0)</f>
        <v>Audiovisual</v>
      </c>
      <c r="F2055" s="1" t="s">
        <v>416</v>
      </c>
      <c r="G2055" s="1" t="s">
        <v>236</v>
      </c>
      <c r="H2055" s="1">
        <v>2010</v>
      </c>
      <c r="I2055" s="60">
        <f>VLOOKUP(H2055,PROCV!E$33:F$44,2,0)</f>
        <v>1.5383695934465831</v>
      </c>
      <c r="J2055" s="71">
        <v>14084</v>
      </c>
      <c r="K2055" s="44">
        <f t="shared" si="32"/>
        <v>21666.397354101675</v>
      </c>
    </row>
    <row r="2056" spans="1:11" s="43" customFormat="1" ht="19.7" customHeight="1" x14ac:dyDescent="0.25">
      <c r="A2056" s="43" t="s">
        <v>169</v>
      </c>
      <c r="B2056" s="1" t="s">
        <v>316</v>
      </c>
      <c r="C2056" s="1" t="s">
        <v>252</v>
      </c>
      <c r="D2056" s="1" t="s">
        <v>251</v>
      </c>
      <c r="E2056" s="45" t="str">
        <f>VLOOKUP(C2056,PROCV!E$50:G$126,3,0)</f>
        <v>Audiovisual</v>
      </c>
      <c r="F2056" s="1" t="s">
        <v>416</v>
      </c>
      <c r="G2056" s="1" t="s">
        <v>236</v>
      </c>
      <c r="H2056" s="1">
        <v>2010</v>
      </c>
      <c r="I2056" s="60">
        <f>VLOOKUP(H2056,PROCV!E$33:F$44,2,0)</f>
        <v>1.5383695934465831</v>
      </c>
      <c r="J2056" s="71">
        <v>44469</v>
      </c>
      <c r="K2056" s="44">
        <f t="shared" si="32"/>
        <v>68409.757450976103</v>
      </c>
    </row>
    <row r="2057" spans="1:11" s="43" customFormat="1" ht="19.7" customHeight="1" x14ac:dyDescent="0.25">
      <c r="A2057" s="43" t="s">
        <v>169</v>
      </c>
      <c r="B2057" s="1" t="s">
        <v>316</v>
      </c>
      <c r="C2057" s="1" t="s">
        <v>250</v>
      </c>
      <c r="D2057" s="1" t="s">
        <v>249</v>
      </c>
      <c r="E2057" s="45" t="str">
        <f>VLOOKUP(C2057,PROCV!E$50:G$126,3,0)</f>
        <v>Audiovisual</v>
      </c>
      <c r="F2057" s="1" t="s">
        <v>416</v>
      </c>
      <c r="G2057" s="1" t="s">
        <v>236</v>
      </c>
      <c r="H2057" s="1">
        <v>2010</v>
      </c>
      <c r="I2057" s="60">
        <f>VLOOKUP(H2057,PROCV!E$33:F$44,2,0)</f>
        <v>1.5383695934465831</v>
      </c>
      <c r="J2057" s="71">
        <v>110592</v>
      </c>
      <c r="K2057" s="44">
        <f t="shared" si="32"/>
        <v>170131.37007844451</v>
      </c>
    </row>
    <row r="2058" spans="1:11" s="43" customFormat="1" ht="19.7" customHeight="1" x14ac:dyDescent="0.25">
      <c r="A2058" s="43" t="s">
        <v>169</v>
      </c>
      <c r="B2058" s="1" t="s">
        <v>316</v>
      </c>
      <c r="C2058" s="1" t="s">
        <v>250</v>
      </c>
      <c r="D2058" s="1" t="s">
        <v>249</v>
      </c>
      <c r="E2058" s="45" t="str">
        <f>VLOOKUP(C2058,PROCV!E$50:G$126,3,0)</f>
        <v>Audiovisual</v>
      </c>
      <c r="F2058" s="1" t="s">
        <v>416</v>
      </c>
      <c r="G2058" s="1" t="s">
        <v>236</v>
      </c>
      <c r="H2058" s="1">
        <v>2010</v>
      </c>
      <c r="I2058" s="60">
        <f>VLOOKUP(H2058,PROCV!E$33:F$44,2,0)</f>
        <v>1.5383695934465831</v>
      </c>
      <c r="J2058" s="71">
        <v>5401</v>
      </c>
      <c r="K2058" s="44">
        <f t="shared" si="32"/>
        <v>8308.7341742049957</v>
      </c>
    </row>
    <row r="2059" spans="1:11" s="43" customFormat="1" ht="19.7" customHeight="1" x14ac:dyDescent="0.25">
      <c r="A2059" s="43" t="s">
        <v>169</v>
      </c>
      <c r="B2059" s="1" t="s">
        <v>316</v>
      </c>
      <c r="C2059" s="1" t="s">
        <v>238</v>
      </c>
      <c r="D2059" s="1" t="s">
        <v>237</v>
      </c>
      <c r="E2059" s="45" t="str">
        <f>VLOOKUP(C2059,PROCV!E$50:G$126,3,0)</f>
        <v>Artes Cênicas e Espetáculos</v>
      </c>
      <c r="F2059" s="1" t="s">
        <v>416</v>
      </c>
      <c r="G2059" s="1" t="s">
        <v>236</v>
      </c>
      <c r="H2059" s="1">
        <v>2010</v>
      </c>
      <c r="I2059" s="60">
        <f>VLOOKUP(H2059,PROCV!E$33:F$44,2,0)</f>
        <v>1.5383695934465831</v>
      </c>
      <c r="J2059" s="71">
        <v>21108</v>
      </c>
      <c r="K2059" s="44">
        <f t="shared" si="32"/>
        <v>32471.905378470477</v>
      </c>
    </row>
    <row r="2060" spans="1:11" s="43" customFormat="1" ht="19.7" customHeight="1" x14ac:dyDescent="0.25">
      <c r="A2060" s="43" t="s">
        <v>169</v>
      </c>
      <c r="B2060" s="1" t="s">
        <v>316</v>
      </c>
      <c r="C2060" s="1" t="s">
        <v>238</v>
      </c>
      <c r="D2060" s="1" t="s">
        <v>237</v>
      </c>
      <c r="E2060" s="45" t="str">
        <f>VLOOKUP(C2060,PROCV!E$50:G$126,3,0)</f>
        <v>Artes Cênicas e Espetáculos</v>
      </c>
      <c r="F2060" s="1" t="s">
        <v>416</v>
      </c>
      <c r="G2060" s="1" t="s">
        <v>236</v>
      </c>
      <c r="H2060" s="1">
        <v>2010</v>
      </c>
      <c r="I2060" s="60">
        <f>VLOOKUP(H2060,PROCV!E$33:F$44,2,0)</f>
        <v>1.5383695934465831</v>
      </c>
      <c r="J2060" s="71">
        <v>11189</v>
      </c>
      <c r="K2060" s="44">
        <f t="shared" si="32"/>
        <v>17212.817381073819</v>
      </c>
    </row>
    <row r="2061" spans="1:11" s="43" customFormat="1" ht="19.7" customHeight="1" x14ac:dyDescent="0.25">
      <c r="A2061" s="43" t="s">
        <v>169</v>
      </c>
      <c r="B2061" s="1" t="s">
        <v>316</v>
      </c>
      <c r="C2061" s="1" t="s">
        <v>238</v>
      </c>
      <c r="D2061" s="1" t="s">
        <v>237</v>
      </c>
      <c r="E2061" s="45" t="str">
        <f>VLOOKUP(C2061,PROCV!E$50:G$126,3,0)</f>
        <v>Artes Cênicas e Espetáculos</v>
      </c>
      <c r="F2061" s="1" t="s">
        <v>416</v>
      </c>
      <c r="G2061" s="1" t="s">
        <v>236</v>
      </c>
      <c r="H2061" s="1">
        <v>2010</v>
      </c>
      <c r="I2061" s="60">
        <f>VLOOKUP(H2061,PROCV!E$33:F$44,2,0)</f>
        <v>1.5383695934465831</v>
      </c>
      <c r="J2061" s="71">
        <v>2703</v>
      </c>
      <c r="K2061" s="44">
        <f t="shared" si="32"/>
        <v>4158.2130110861144</v>
      </c>
    </row>
    <row r="2062" spans="1:11" s="43" customFormat="1" ht="19.7" customHeight="1" x14ac:dyDescent="0.25">
      <c r="A2062" s="43" t="s">
        <v>169</v>
      </c>
      <c r="B2062" s="1" t="s">
        <v>316</v>
      </c>
      <c r="C2062" s="1" t="s">
        <v>238</v>
      </c>
      <c r="D2062" s="1" t="s">
        <v>237</v>
      </c>
      <c r="E2062" s="45" t="str">
        <f>VLOOKUP(C2062,PROCV!E$50:G$126,3,0)</f>
        <v>Artes Cênicas e Espetáculos</v>
      </c>
      <c r="F2062" s="1" t="s">
        <v>416</v>
      </c>
      <c r="G2062" s="1" t="s">
        <v>236</v>
      </c>
      <c r="H2062" s="1">
        <v>2010</v>
      </c>
      <c r="I2062" s="60">
        <f>VLOOKUP(H2062,PROCV!E$33:F$44,2,0)</f>
        <v>1.5383695934465831</v>
      </c>
      <c r="J2062" s="71">
        <v>59674</v>
      </c>
      <c r="K2062" s="44">
        <f t="shared" si="32"/>
        <v>91800.667119331396</v>
      </c>
    </row>
    <row r="2063" spans="1:11" s="43" customFormat="1" ht="19.7" customHeight="1" x14ac:dyDescent="0.25">
      <c r="A2063" s="43" t="s">
        <v>169</v>
      </c>
      <c r="B2063" s="1" t="s">
        <v>316</v>
      </c>
      <c r="C2063" s="1" t="s">
        <v>241</v>
      </c>
      <c r="D2063" s="1" t="s">
        <v>240</v>
      </c>
      <c r="E2063" s="45" t="str">
        <f>VLOOKUP(C2063,PROCV!E$50:G$126,3,0)</f>
        <v>Artes Cênicas e Espetáculos</v>
      </c>
      <c r="F2063" s="1" t="s">
        <v>416</v>
      </c>
      <c r="G2063" s="1" t="s">
        <v>236</v>
      </c>
      <c r="H2063" s="1">
        <v>2010</v>
      </c>
      <c r="I2063" s="60">
        <f>VLOOKUP(H2063,PROCV!E$33:F$44,2,0)</f>
        <v>1.5383695934465831</v>
      </c>
      <c r="J2063" s="71">
        <v>9393</v>
      </c>
      <c r="K2063" s="44">
        <f t="shared" si="32"/>
        <v>14449.905591243754</v>
      </c>
    </row>
    <row r="2064" spans="1:11" s="43" customFormat="1" ht="19.7" customHeight="1" x14ac:dyDescent="0.25">
      <c r="A2064" s="43" t="s">
        <v>169</v>
      </c>
      <c r="B2064" s="1" t="s">
        <v>316</v>
      </c>
      <c r="C2064" s="1" t="s">
        <v>241</v>
      </c>
      <c r="D2064" s="1" t="s">
        <v>240</v>
      </c>
      <c r="E2064" s="45" t="str">
        <f>VLOOKUP(C2064,PROCV!E$50:G$126,3,0)</f>
        <v>Artes Cênicas e Espetáculos</v>
      </c>
      <c r="F2064" s="1" t="s">
        <v>416</v>
      </c>
      <c r="G2064" s="1" t="s">
        <v>236</v>
      </c>
      <c r="H2064" s="1">
        <v>2010</v>
      </c>
      <c r="I2064" s="60">
        <f>VLOOKUP(H2064,PROCV!E$33:F$44,2,0)</f>
        <v>1.5383695934465831</v>
      </c>
      <c r="J2064" s="71">
        <v>10375</v>
      </c>
      <c r="K2064" s="44">
        <f t="shared" si="32"/>
        <v>15960.584532008299</v>
      </c>
    </row>
    <row r="2065" spans="1:11" s="43" customFormat="1" ht="19.7" customHeight="1" x14ac:dyDescent="0.25">
      <c r="A2065" s="43" t="s">
        <v>146</v>
      </c>
      <c r="B2065" s="1" t="s">
        <v>239</v>
      </c>
      <c r="C2065" s="1" t="s">
        <v>289</v>
      </c>
      <c r="D2065" s="1" t="s">
        <v>288</v>
      </c>
      <c r="E2065" s="45" t="str">
        <f>VLOOKUP(C2065,PROCV!E$50:G$126,3,0)</f>
        <v>Editorial</v>
      </c>
      <c r="F2065" s="1" t="s">
        <v>416</v>
      </c>
      <c r="G2065" s="1" t="s">
        <v>236</v>
      </c>
      <c r="H2065" s="1">
        <v>2010</v>
      </c>
      <c r="I2065" s="60">
        <f>VLOOKUP(H2065,PROCV!E$33:F$44,2,0)</f>
        <v>1.5383695934465831</v>
      </c>
      <c r="J2065" s="1">
        <v>931</v>
      </c>
      <c r="K2065" s="44">
        <f t="shared" si="32"/>
        <v>1432.2220914987688</v>
      </c>
    </row>
    <row r="2066" spans="1:11" s="43" customFormat="1" ht="19.7" customHeight="1" x14ac:dyDescent="0.25">
      <c r="A2066" s="43" t="s">
        <v>146</v>
      </c>
      <c r="B2066" s="1" t="s">
        <v>239</v>
      </c>
      <c r="C2066" s="1" t="s">
        <v>289</v>
      </c>
      <c r="D2066" s="1" t="s">
        <v>288</v>
      </c>
      <c r="E2066" s="45" t="str">
        <f>VLOOKUP(C2066,PROCV!E$50:G$126,3,0)</f>
        <v>Editorial</v>
      </c>
      <c r="F2066" s="1" t="s">
        <v>416</v>
      </c>
      <c r="G2066" s="1" t="s">
        <v>236</v>
      </c>
      <c r="H2066" s="1">
        <v>2010</v>
      </c>
      <c r="I2066" s="60">
        <f>VLOOKUP(H2066,PROCV!E$33:F$44,2,0)</f>
        <v>1.5383695934465831</v>
      </c>
      <c r="J2066" s="71">
        <v>3888</v>
      </c>
      <c r="K2066" s="44">
        <f t="shared" si="32"/>
        <v>5981.1809793203147</v>
      </c>
    </row>
    <row r="2067" spans="1:11" s="43" customFormat="1" ht="19.7" customHeight="1" x14ac:dyDescent="0.25">
      <c r="A2067" s="43" t="s">
        <v>146</v>
      </c>
      <c r="B2067" s="1" t="s">
        <v>239</v>
      </c>
      <c r="C2067" s="1" t="s">
        <v>287</v>
      </c>
      <c r="D2067" s="1" t="s">
        <v>286</v>
      </c>
      <c r="E2067" s="45" t="str">
        <f>VLOOKUP(C2067,PROCV!E$50:G$126,3,0)</f>
        <v>Música</v>
      </c>
      <c r="F2067" s="1" t="s">
        <v>416</v>
      </c>
      <c r="G2067" s="1" t="s">
        <v>236</v>
      </c>
      <c r="H2067" s="1">
        <v>2010</v>
      </c>
      <c r="I2067" s="60">
        <f>VLOOKUP(H2067,PROCV!E$33:F$44,2,0)</f>
        <v>1.5383695934465831</v>
      </c>
      <c r="J2067" s="71">
        <v>269471</v>
      </c>
      <c r="K2067" s="44">
        <f t="shared" si="32"/>
        <v>414545.99271564418</v>
      </c>
    </row>
    <row r="2068" spans="1:11" s="43" customFormat="1" ht="19.7" customHeight="1" x14ac:dyDescent="0.25">
      <c r="A2068" s="43" t="s">
        <v>146</v>
      </c>
      <c r="B2068" s="1" t="s">
        <v>239</v>
      </c>
      <c r="C2068" s="1" t="s">
        <v>287</v>
      </c>
      <c r="D2068" s="1" t="s">
        <v>286</v>
      </c>
      <c r="E2068" s="45" t="str">
        <f>VLOOKUP(C2068,PROCV!E$50:G$126,3,0)</f>
        <v>Música</v>
      </c>
      <c r="F2068" s="1" t="s">
        <v>416</v>
      </c>
      <c r="G2068" s="1" t="s">
        <v>236</v>
      </c>
      <c r="H2068" s="1">
        <v>2010</v>
      </c>
      <c r="I2068" s="60">
        <f>VLOOKUP(H2068,PROCV!E$33:F$44,2,0)</f>
        <v>1.5383695934465831</v>
      </c>
      <c r="J2068" s="71">
        <v>270755</v>
      </c>
      <c r="K2068" s="44">
        <f t="shared" si="32"/>
        <v>416521.25927362958</v>
      </c>
    </row>
    <row r="2069" spans="1:11" s="43" customFormat="1" ht="19.7" customHeight="1" x14ac:dyDescent="0.25">
      <c r="A2069" s="43" t="s">
        <v>146</v>
      </c>
      <c r="B2069" s="1" t="s">
        <v>239</v>
      </c>
      <c r="C2069" s="1" t="s">
        <v>287</v>
      </c>
      <c r="D2069" s="1" t="s">
        <v>286</v>
      </c>
      <c r="E2069" s="45" t="str">
        <f>VLOOKUP(C2069,PROCV!E$50:G$126,3,0)</f>
        <v>Música</v>
      </c>
      <c r="F2069" s="1" t="s">
        <v>416</v>
      </c>
      <c r="G2069" s="1" t="s">
        <v>236</v>
      </c>
      <c r="H2069" s="1">
        <v>2010</v>
      </c>
      <c r="I2069" s="60">
        <f>VLOOKUP(H2069,PROCV!E$33:F$44,2,0)</f>
        <v>1.5383695934465831</v>
      </c>
      <c r="J2069" s="71">
        <v>124468</v>
      </c>
      <c r="K2069" s="44">
        <f t="shared" si="32"/>
        <v>191477.7865571093</v>
      </c>
    </row>
    <row r="2070" spans="1:11" s="43" customFormat="1" ht="19.7" customHeight="1" x14ac:dyDescent="0.25">
      <c r="A2070" s="43" t="s">
        <v>146</v>
      </c>
      <c r="B2070" s="1" t="s">
        <v>239</v>
      </c>
      <c r="C2070" s="1" t="s">
        <v>285</v>
      </c>
      <c r="D2070" s="1" t="s">
        <v>284</v>
      </c>
      <c r="E2070" s="45" t="str">
        <f>VLOOKUP(C2070,PROCV!E$50:G$126,3,0)</f>
        <v>Editorial</v>
      </c>
      <c r="F2070" s="1" t="s">
        <v>416</v>
      </c>
      <c r="G2070" s="1" t="s">
        <v>236</v>
      </c>
      <c r="H2070" s="1">
        <v>2010</v>
      </c>
      <c r="I2070" s="60">
        <f>VLOOKUP(H2070,PROCV!E$33:F$44,2,0)</f>
        <v>1.5383695934465831</v>
      </c>
      <c r="J2070" s="71">
        <v>41575</v>
      </c>
      <c r="K2070" s="44">
        <f t="shared" si="32"/>
        <v>63957.715847541695</v>
      </c>
    </row>
    <row r="2071" spans="1:11" s="43" customFormat="1" ht="19.7" customHeight="1" x14ac:dyDescent="0.25">
      <c r="A2071" s="43" t="s">
        <v>146</v>
      </c>
      <c r="B2071" s="1" t="s">
        <v>239</v>
      </c>
      <c r="C2071" s="1" t="s">
        <v>285</v>
      </c>
      <c r="D2071" s="1" t="s">
        <v>284</v>
      </c>
      <c r="E2071" s="45" t="str">
        <f>VLOOKUP(C2071,PROCV!E$50:G$126,3,0)</f>
        <v>Editorial</v>
      </c>
      <c r="F2071" s="1" t="s">
        <v>416</v>
      </c>
      <c r="G2071" s="1" t="s">
        <v>236</v>
      </c>
      <c r="H2071" s="1">
        <v>2010</v>
      </c>
      <c r="I2071" s="60">
        <f>VLOOKUP(H2071,PROCV!E$33:F$44,2,0)</f>
        <v>1.5383695934465831</v>
      </c>
      <c r="J2071" s="71">
        <v>6583</v>
      </c>
      <c r="K2071" s="44">
        <f t="shared" si="32"/>
        <v>10127.087033658856</v>
      </c>
    </row>
    <row r="2072" spans="1:11" s="43" customFormat="1" ht="19.7" customHeight="1" x14ac:dyDescent="0.25">
      <c r="A2072" s="43" t="s">
        <v>146</v>
      </c>
      <c r="B2072" s="1" t="s">
        <v>239</v>
      </c>
      <c r="C2072" s="1" t="s">
        <v>283</v>
      </c>
      <c r="D2072" s="1" t="s">
        <v>282</v>
      </c>
      <c r="E2072" s="45" t="str">
        <f>VLOOKUP(C2072,PROCV!E$50:G$126,3,0)</f>
        <v>Editorial</v>
      </c>
      <c r="F2072" s="1" t="s">
        <v>416</v>
      </c>
      <c r="G2072" s="1" t="s">
        <v>236</v>
      </c>
      <c r="H2072" s="1">
        <v>2010</v>
      </c>
      <c r="I2072" s="60">
        <f>VLOOKUP(H2072,PROCV!E$33:F$44,2,0)</f>
        <v>1.5383695934465831</v>
      </c>
      <c r="J2072" s="71">
        <v>11780</v>
      </c>
      <c r="K2072" s="44">
        <f t="shared" si="32"/>
        <v>18121.993810800748</v>
      </c>
    </row>
    <row r="2073" spans="1:11" s="43" customFormat="1" ht="19.7" customHeight="1" x14ac:dyDescent="0.25">
      <c r="A2073" s="43" t="s">
        <v>146</v>
      </c>
      <c r="B2073" s="1" t="s">
        <v>239</v>
      </c>
      <c r="C2073" s="1" t="s">
        <v>281</v>
      </c>
      <c r="D2073" s="1" t="s">
        <v>280</v>
      </c>
      <c r="E2073" s="45" t="str">
        <f>VLOOKUP(C2073,PROCV!E$50:G$126,3,0)</f>
        <v>Música</v>
      </c>
      <c r="F2073" s="1" t="s">
        <v>416</v>
      </c>
      <c r="G2073" s="1" t="s">
        <v>236</v>
      </c>
      <c r="H2073" s="1">
        <v>2010</v>
      </c>
      <c r="I2073" s="60">
        <f>VLOOKUP(H2073,PROCV!E$33:F$44,2,0)</f>
        <v>1.5383695934465831</v>
      </c>
      <c r="J2073" s="71">
        <v>10846</v>
      </c>
      <c r="K2073" s="44">
        <f t="shared" si="32"/>
        <v>16685.156610521641</v>
      </c>
    </row>
    <row r="2074" spans="1:11" s="43" customFormat="1" ht="19.7" customHeight="1" x14ac:dyDescent="0.25">
      <c r="A2074" s="43" t="s">
        <v>146</v>
      </c>
      <c r="B2074" s="1" t="s">
        <v>239</v>
      </c>
      <c r="C2074" s="1" t="s">
        <v>277</v>
      </c>
      <c r="D2074" s="1" t="s">
        <v>276</v>
      </c>
      <c r="E2074" s="45" t="str">
        <f>VLOOKUP(C2074,PROCV!E$50:G$126,3,0)</f>
        <v>Editorial</v>
      </c>
      <c r="F2074" s="1" t="s">
        <v>416</v>
      </c>
      <c r="G2074" s="1" t="s">
        <v>236</v>
      </c>
      <c r="H2074" s="1">
        <v>2010</v>
      </c>
      <c r="I2074" s="60">
        <f>VLOOKUP(H2074,PROCV!E$33:F$44,2,0)</f>
        <v>1.5383695934465831</v>
      </c>
      <c r="J2074" s="71">
        <v>68551</v>
      </c>
      <c r="K2074" s="44">
        <f t="shared" si="32"/>
        <v>105456.77400035672</v>
      </c>
    </row>
    <row r="2075" spans="1:11" s="43" customFormat="1" ht="19.7" customHeight="1" x14ac:dyDescent="0.25">
      <c r="A2075" s="43" t="s">
        <v>146</v>
      </c>
      <c r="B2075" s="1" t="s">
        <v>239</v>
      </c>
      <c r="C2075" s="1" t="s">
        <v>277</v>
      </c>
      <c r="D2075" s="1" t="s">
        <v>276</v>
      </c>
      <c r="E2075" s="45" t="str">
        <f>VLOOKUP(C2075,PROCV!E$50:G$126,3,0)</f>
        <v>Editorial</v>
      </c>
      <c r="F2075" s="1" t="s">
        <v>416</v>
      </c>
      <c r="G2075" s="1" t="s">
        <v>236</v>
      </c>
      <c r="H2075" s="1">
        <v>2010</v>
      </c>
      <c r="I2075" s="60">
        <f>VLOOKUP(H2075,PROCV!E$33:F$44,2,0)</f>
        <v>1.5383695934465831</v>
      </c>
      <c r="J2075" s="71">
        <v>16559</v>
      </c>
      <c r="K2075" s="44">
        <f t="shared" si="32"/>
        <v>25473.862097881971</v>
      </c>
    </row>
    <row r="2076" spans="1:11" s="43" customFormat="1" ht="19.7" customHeight="1" x14ac:dyDescent="0.25">
      <c r="A2076" s="43" t="s">
        <v>146</v>
      </c>
      <c r="B2076" s="1" t="s">
        <v>239</v>
      </c>
      <c r="C2076" s="1" t="s">
        <v>273</v>
      </c>
      <c r="D2076" s="1" t="s">
        <v>272</v>
      </c>
      <c r="E2076" s="45" t="str">
        <f>VLOOKUP(C2076,PROCV!E$50:G$126,3,0)</f>
        <v>Editorial</v>
      </c>
      <c r="F2076" s="1" t="s">
        <v>416</v>
      </c>
      <c r="G2076" s="1" t="s">
        <v>236</v>
      </c>
      <c r="H2076" s="1">
        <v>2010</v>
      </c>
      <c r="I2076" s="60">
        <f>VLOOKUP(H2076,PROCV!E$33:F$44,2,0)</f>
        <v>1.5383695934465831</v>
      </c>
      <c r="J2076" s="71">
        <v>7962</v>
      </c>
      <c r="K2076" s="44">
        <f t="shared" si="32"/>
        <v>12248.498703021694</v>
      </c>
    </row>
    <row r="2077" spans="1:11" s="43" customFormat="1" ht="19.7" customHeight="1" x14ac:dyDescent="0.25">
      <c r="A2077" s="43" t="s">
        <v>146</v>
      </c>
      <c r="B2077" s="1" t="s">
        <v>239</v>
      </c>
      <c r="C2077" s="1" t="s">
        <v>269</v>
      </c>
      <c r="D2077" s="1" t="s">
        <v>268</v>
      </c>
      <c r="E2077" s="45" t="str">
        <f>VLOOKUP(C2077,PROCV!E$50:G$126,3,0)</f>
        <v>NA</v>
      </c>
      <c r="F2077" s="1" t="s">
        <v>416</v>
      </c>
      <c r="G2077" s="1" t="s">
        <v>236</v>
      </c>
      <c r="H2077" s="1">
        <v>2010</v>
      </c>
      <c r="I2077" s="60">
        <f>VLOOKUP(H2077,PROCV!E$33:F$44,2,0)</f>
        <v>1.5383695934465831</v>
      </c>
      <c r="J2077" s="71">
        <v>14868</v>
      </c>
      <c r="K2077" s="44">
        <f t="shared" si="32"/>
        <v>22872.479115363796</v>
      </c>
    </row>
    <row r="2078" spans="1:11" s="43" customFormat="1" ht="19.7" customHeight="1" x14ac:dyDescent="0.25">
      <c r="A2078" s="43" t="s">
        <v>146</v>
      </c>
      <c r="B2078" s="1" t="s">
        <v>239</v>
      </c>
      <c r="C2078" s="1" t="s">
        <v>269</v>
      </c>
      <c r="D2078" s="1" t="s">
        <v>268</v>
      </c>
      <c r="E2078" s="45" t="str">
        <f>VLOOKUP(C2078,PROCV!E$50:G$126,3,0)</f>
        <v>NA</v>
      </c>
      <c r="F2078" s="1" t="s">
        <v>416</v>
      </c>
      <c r="G2078" s="1" t="s">
        <v>236</v>
      </c>
      <c r="H2078" s="1">
        <v>2010</v>
      </c>
      <c r="I2078" s="60">
        <f>VLOOKUP(H2078,PROCV!E$33:F$44,2,0)</f>
        <v>1.5383695934465831</v>
      </c>
      <c r="J2078" s="1">
        <v>554</v>
      </c>
      <c r="K2078" s="44">
        <f t="shared" si="32"/>
        <v>852.25675476940705</v>
      </c>
    </row>
    <row r="2079" spans="1:11" s="43" customFormat="1" ht="19.7" customHeight="1" x14ac:dyDescent="0.25">
      <c r="A2079" s="43" t="s">
        <v>146</v>
      </c>
      <c r="B2079" s="1" t="s">
        <v>239</v>
      </c>
      <c r="C2079" s="1" t="s">
        <v>264</v>
      </c>
      <c r="D2079" s="1" t="s">
        <v>263</v>
      </c>
      <c r="E2079" s="45" t="str">
        <f>VLOOKUP(C2079,PROCV!E$50:G$126,3,0)</f>
        <v>Audiovisual</v>
      </c>
      <c r="F2079" s="1" t="s">
        <v>416</v>
      </c>
      <c r="G2079" s="1" t="s">
        <v>236</v>
      </c>
      <c r="H2079" s="1">
        <v>2010</v>
      </c>
      <c r="I2079" s="60">
        <f>VLOOKUP(H2079,PROCV!E$33:F$44,2,0)</f>
        <v>1.5383695934465831</v>
      </c>
      <c r="J2079" s="71">
        <v>19099</v>
      </c>
      <c r="K2079" s="44">
        <f t="shared" si="32"/>
        <v>29381.320865236292</v>
      </c>
    </row>
    <row r="2080" spans="1:11" s="43" customFormat="1" ht="19.7" customHeight="1" x14ac:dyDescent="0.25">
      <c r="A2080" s="43" t="s">
        <v>146</v>
      </c>
      <c r="B2080" s="1" t="s">
        <v>239</v>
      </c>
      <c r="C2080" s="1" t="s">
        <v>254</v>
      </c>
      <c r="D2080" s="1" t="s">
        <v>253</v>
      </c>
      <c r="E2080" s="45" t="str">
        <f>VLOOKUP(C2080,PROCV!E$50:G$126,3,0)</f>
        <v>Música</v>
      </c>
      <c r="F2080" s="1" t="s">
        <v>416</v>
      </c>
      <c r="G2080" s="1" t="s">
        <v>236</v>
      </c>
      <c r="H2080" s="1">
        <v>2010</v>
      </c>
      <c r="I2080" s="60">
        <f>VLOOKUP(H2080,PROCV!E$33:F$44,2,0)</f>
        <v>1.5383695934465831</v>
      </c>
      <c r="J2080" s="71">
        <v>43832</v>
      </c>
      <c r="K2080" s="44">
        <f t="shared" si="32"/>
        <v>67429.816019950624</v>
      </c>
    </row>
    <row r="2081" spans="1:11" s="43" customFormat="1" ht="19.7" customHeight="1" x14ac:dyDescent="0.25">
      <c r="A2081" s="43" t="s">
        <v>146</v>
      </c>
      <c r="B2081" s="1" t="s">
        <v>239</v>
      </c>
      <c r="C2081" s="1" t="s">
        <v>254</v>
      </c>
      <c r="D2081" s="1" t="s">
        <v>253</v>
      </c>
      <c r="E2081" s="45" t="str">
        <f>VLOOKUP(C2081,PROCV!E$50:G$126,3,0)</f>
        <v>Música</v>
      </c>
      <c r="F2081" s="1" t="s">
        <v>416</v>
      </c>
      <c r="G2081" s="1" t="s">
        <v>236</v>
      </c>
      <c r="H2081" s="1">
        <v>2010</v>
      </c>
      <c r="I2081" s="60">
        <f>VLOOKUP(H2081,PROCV!E$33:F$44,2,0)</f>
        <v>1.5383695934465831</v>
      </c>
      <c r="J2081" s="71">
        <v>2548</v>
      </c>
      <c r="K2081" s="44">
        <f t="shared" si="32"/>
        <v>3919.7657241018937</v>
      </c>
    </row>
    <row r="2082" spans="1:11" s="43" customFormat="1" ht="19.7" customHeight="1" x14ac:dyDescent="0.25">
      <c r="A2082" s="43" t="s">
        <v>146</v>
      </c>
      <c r="B2082" s="1" t="s">
        <v>239</v>
      </c>
      <c r="C2082" s="1" t="s">
        <v>254</v>
      </c>
      <c r="D2082" s="1" t="s">
        <v>253</v>
      </c>
      <c r="E2082" s="45" t="str">
        <f>VLOOKUP(C2082,PROCV!E$50:G$126,3,0)</f>
        <v>Música</v>
      </c>
      <c r="F2082" s="1" t="s">
        <v>416</v>
      </c>
      <c r="G2082" s="1" t="s">
        <v>236</v>
      </c>
      <c r="H2082" s="1">
        <v>2010</v>
      </c>
      <c r="I2082" s="60">
        <f>VLOOKUP(H2082,PROCV!E$33:F$44,2,0)</f>
        <v>1.5383695934465831</v>
      </c>
      <c r="J2082" s="71">
        <v>31657</v>
      </c>
      <c r="K2082" s="44">
        <f t="shared" si="32"/>
        <v>48700.166219738479</v>
      </c>
    </row>
    <row r="2083" spans="1:11" s="43" customFormat="1" ht="19.7" customHeight="1" x14ac:dyDescent="0.25">
      <c r="A2083" s="43" t="s">
        <v>146</v>
      </c>
      <c r="B2083" s="1" t="s">
        <v>239</v>
      </c>
      <c r="C2083" s="1" t="s">
        <v>252</v>
      </c>
      <c r="D2083" s="1" t="s">
        <v>251</v>
      </c>
      <c r="E2083" s="45" t="str">
        <f>VLOOKUP(C2083,PROCV!E$50:G$126,3,0)</f>
        <v>Audiovisual</v>
      </c>
      <c r="F2083" s="1" t="s">
        <v>416</v>
      </c>
      <c r="G2083" s="1" t="s">
        <v>236</v>
      </c>
      <c r="H2083" s="1">
        <v>2010</v>
      </c>
      <c r="I2083" s="60">
        <f>VLOOKUP(H2083,PROCV!E$33:F$44,2,0)</f>
        <v>1.5383695934465831</v>
      </c>
      <c r="J2083" s="71">
        <v>64885</v>
      </c>
      <c r="K2083" s="44">
        <f t="shared" si="32"/>
        <v>99817.111070781539</v>
      </c>
    </row>
    <row r="2084" spans="1:11" s="43" customFormat="1" ht="19.7" customHeight="1" x14ac:dyDescent="0.25">
      <c r="A2084" s="43" t="s">
        <v>146</v>
      </c>
      <c r="B2084" s="1" t="s">
        <v>239</v>
      </c>
      <c r="C2084" s="1" t="s">
        <v>238</v>
      </c>
      <c r="D2084" s="1" t="s">
        <v>237</v>
      </c>
      <c r="E2084" s="45" t="str">
        <f>VLOOKUP(C2084,PROCV!E$50:G$126,3,0)</f>
        <v>Artes Cênicas e Espetáculos</v>
      </c>
      <c r="F2084" s="1" t="s">
        <v>416</v>
      </c>
      <c r="G2084" s="1" t="s">
        <v>236</v>
      </c>
      <c r="H2084" s="1">
        <v>2010</v>
      </c>
      <c r="I2084" s="60">
        <f>VLOOKUP(H2084,PROCV!E$33:F$44,2,0)</f>
        <v>1.5383695934465831</v>
      </c>
      <c r="J2084" s="71">
        <v>29015</v>
      </c>
      <c r="K2084" s="44">
        <f t="shared" si="32"/>
        <v>44635.793753852609</v>
      </c>
    </row>
    <row r="2085" spans="1:11" s="43" customFormat="1" ht="19.7" customHeight="1" x14ac:dyDescent="0.25">
      <c r="A2085" s="43" t="s">
        <v>146</v>
      </c>
      <c r="B2085" s="1" t="s">
        <v>239</v>
      </c>
      <c r="C2085" s="1" t="s">
        <v>241</v>
      </c>
      <c r="D2085" s="1" t="s">
        <v>240</v>
      </c>
      <c r="E2085" s="45" t="str">
        <f>VLOOKUP(C2085,PROCV!E$50:G$126,3,0)</f>
        <v>Artes Cênicas e Espetáculos</v>
      </c>
      <c r="F2085" s="1" t="s">
        <v>416</v>
      </c>
      <c r="G2085" s="1" t="s">
        <v>236</v>
      </c>
      <c r="H2085" s="1">
        <v>2010</v>
      </c>
      <c r="I2085" s="60">
        <f>VLOOKUP(H2085,PROCV!E$33:F$44,2,0)</f>
        <v>1.5383695934465831</v>
      </c>
      <c r="J2085" s="71">
        <v>6971</v>
      </c>
      <c r="K2085" s="44">
        <f t="shared" si="32"/>
        <v>10723.97443591613</v>
      </c>
    </row>
    <row r="2086" spans="1:11" s="43" customFormat="1" ht="19.7" customHeight="1" x14ac:dyDescent="0.25">
      <c r="A2086" s="43" t="s">
        <v>146</v>
      </c>
      <c r="B2086" s="1" t="s">
        <v>239</v>
      </c>
      <c r="C2086" s="1" t="s">
        <v>313</v>
      </c>
      <c r="D2086" s="1" t="s">
        <v>312</v>
      </c>
      <c r="E2086" s="45" t="str">
        <f>VLOOKUP(C2086,PROCV!E$50:G$126,3,0)</f>
        <v>Patrimônio</v>
      </c>
      <c r="F2086" s="1" t="s">
        <v>415</v>
      </c>
      <c r="G2086" s="1" t="s">
        <v>265</v>
      </c>
      <c r="H2086" s="1">
        <v>2010</v>
      </c>
      <c r="I2086" s="60">
        <f>VLOOKUP(H2086,PROCV!E$33:F$44,2,0)</f>
        <v>1.5383695934465831</v>
      </c>
      <c r="J2086" s="71">
        <v>145000</v>
      </c>
      <c r="K2086" s="44">
        <f t="shared" si="32"/>
        <v>223063.59104975456</v>
      </c>
    </row>
    <row r="2087" spans="1:11" s="43" customFormat="1" ht="19.7" customHeight="1" x14ac:dyDescent="0.25">
      <c r="A2087" s="43" t="s">
        <v>146</v>
      </c>
      <c r="B2087" s="1" t="s">
        <v>239</v>
      </c>
      <c r="C2087" s="1" t="s">
        <v>348</v>
      </c>
      <c r="D2087" s="1" t="s">
        <v>347</v>
      </c>
      <c r="E2087" s="45" t="str">
        <f>VLOOKUP(C2087,PROCV!E$50:G$126,3,0)</f>
        <v>Patrimônio</v>
      </c>
      <c r="F2087" s="1" t="s">
        <v>415</v>
      </c>
      <c r="G2087" s="1" t="s">
        <v>265</v>
      </c>
      <c r="H2087" s="1">
        <v>2010</v>
      </c>
      <c r="I2087" s="60">
        <f>VLOOKUP(H2087,PROCV!E$33:F$44,2,0)</f>
        <v>1.5383695934465831</v>
      </c>
      <c r="J2087" s="71">
        <v>861942</v>
      </c>
      <c r="K2087" s="44">
        <f t="shared" si="32"/>
        <v>1325985.3641145348</v>
      </c>
    </row>
    <row r="2088" spans="1:11" s="43" customFormat="1" ht="19.7" customHeight="1" x14ac:dyDescent="0.25">
      <c r="A2088" s="43" t="s">
        <v>146</v>
      </c>
      <c r="B2088" s="1" t="s">
        <v>239</v>
      </c>
      <c r="C2088" s="1" t="s">
        <v>318</v>
      </c>
      <c r="D2088" s="1" t="s">
        <v>317</v>
      </c>
      <c r="E2088" s="45" t="str">
        <f>VLOOKUP(C2088,PROCV!E$50:G$126,3,0)</f>
        <v>Patrimônio</v>
      </c>
      <c r="F2088" s="1" t="s">
        <v>415</v>
      </c>
      <c r="G2088" s="1" t="s">
        <v>265</v>
      </c>
      <c r="H2088" s="1">
        <v>2010</v>
      </c>
      <c r="I2088" s="60">
        <f>VLOOKUP(H2088,PROCV!E$33:F$44,2,0)</f>
        <v>1.5383695934465831</v>
      </c>
      <c r="J2088" s="71">
        <v>1800000</v>
      </c>
      <c r="K2088" s="44">
        <f t="shared" si="32"/>
        <v>2769065.2682038494</v>
      </c>
    </row>
    <row r="2089" spans="1:11" s="43" customFormat="1" ht="19.7" customHeight="1" x14ac:dyDescent="0.25">
      <c r="A2089" s="43" t="s">
        <v>171</v>
      </c>
      <c r="B2089" s="1" t="s">
        <v>292</v>
      </c>
      <c r="C2089" s="1" t="s">
        <v>291</v>
      </c>
      <c r="D2089" s="1" t="s">
        <v>290</v>
      </c>
      <c r="E2089" s="45" t="str">
        <f>VLOOKUP(C2089,PROCV!E$50:G$126,3,0)</f>
        <v>NA</v>
      </c>
      <c r="F2089" s="1" t="s">
        <v>416</v>
      </c>
      <c r="G2089" s="1" t="s">
        <v>236</v>
      </c>
      <c r="H2089" s="1">
        <v>2010</v>
      </c>
      <c r="I2089" s="60">
        <f>VLOOKUP(H2089,PROCV!E$33:F$44,2,0)</f>
        <v>1.5383695934465831</v>
      </c>
      <c r="J2089" s="1">
        <v>904</v>
      </c>
      <c r="K2089" s="44">
        <f t="shared" si="32"/>
        <v>1390.6861124757111</v>
      </c>
    </row>
    <row r="2090" spans="1:11" s="43" customFormat="1" ht="19.7" customHeight="1" x14ac:dyDescent="0.25">
      <c r="A2090" s="43" t="s">
        <v>171</v>
      </c>
      <c r="B2090" s="1" t="s">
        <v>292</v>
      </c>
      <c r="C2090" s="1" t="s">
        <v>291</v>
      </c>
      <c r="D2090" s="1" t="s">
        <v>290</v>
      </c>
      <c r="E2090" s="45" t="str">
        <f>VLOOKUP(C2090,PROCV!E$50:G$126,3,0)</f>
        <v>NA</v>
      </c>
      <c r="F2090" s="1" t="s">
        <v>416</v>
      </c>
      <c r="G2090" s="1" t="s">
        <v>236</v>
      </c>
      <c r="H2090" s="1">
        <v>2010</v>
      </c>
      <c r="I2090" s="60">
        <f>VLOOKUP(H2090,PROCV!E$33:F$44,2,0)</f>
        <v>1.5383695934465831</v>
      </c>
      <c r="J2090" s="71">
        <v>380640</v>
      </c>
      <c r="K2090" s="44">
        <f t="shared" si="32"/>
        <v>585565.00204950734</v>
      </c>
    </row>
    <row r="2091" spans="1:11" s="43" customFormat="1" ht="19.7" customHeight="1" x14ac:dyDescent="0.25">
      <c r="A2091" s="43" t="s">
        <v>171</v>
      </c>
      <c r="B2091" s="1" t="s">
        <v>292</v>
      </c>
      <c r="C2091" s="1" t="s">
        <v>291</v>
      </c>
      <c r="D2091" s="1" t="s">
        <v>290</v>
      </c>
      <c r="E2091" s="45" t="str">
        <f>VLOOKUP(C2091,PROCV!E$50:G$126,3,0)</f>
        <v>NA</v>
      </c>
      <c r="F2091" s="1" t="s">
        <v>416</v>
      </c>
      <c r="G2091" s="1" t="s">
        <v>236</v>
      </c>
      <c r="H2091" s="1">
        <v>2010</v>
      </c>
      <c r="I2091" s="60">
        <f>VLOOKUP(H2091,PROCV!E$33:F$44,2,0)</f>
        <v>1.5383695934465831</v>
      </c>
      <c r="J2091" s="71">
        <v>1408</v>
      </c>
      <c r="K2091" s="44">
        <f t="shared" si="32"/>
        <v>2166.0243875727888</v>
      </c>
    </row>
    <row r="2092" spans="1:11" s="43" customFormat="1" ht="19.7" customHeight="1" x14ac:dyDescent="0.25">
      <c r="A2092" s="43" t="s">
        <v>171</v>
      </c>
      <c r="B2092" s="1" t="s">
        <v>292</v>
      </c>
      <c r="C2092" s="1" t="s">
        <v>285</v>
      </c>
      <c r="D2092" s="1" t="s">
        <v>284</v>
      </c>
      <c r="E2092" s="45" t="str">
        <f>VLOOKUP(C2092,PROCV!E$50:G$126,3,0)</f>
        <v>Editorial</v>
      </c>
      <c r="F2092" s="1" t="s">
        <v>416</v>
      </c>
      <c r="G2092" s="1" t="s">
        <v>236</v>
      </c>
      <c r="H2092" s="1">
        <v>2010</v>
      </c>
      <c r="I2092" s="60">
        <f>VLOOKUP(H2092,PROCV!E$33:F$44,2,0)</f>
        <v>1.5383695934465831</v>
      </c>
      <c r="J2092" s="71">
        <v>25569</v>
      </c>
      <c r="K2092" s="44">
        <f t="shared" si="32"/>
        <v>39334.572134835682</v>
      </c>
    </row>
    <row r="2093" spans="1:11" s="43" customFormat="1" ht="19.7" customHeight="1" x14ac:dyDescent="0.25">
      <c r="A2093" s="43" t="s">
        <v>171</v>
      </c>
      <c r="B2093" s="1" t="s">
        <v>292</v>
      </c>
      <c r="C2093" s="1" t="s">
        <v>285</v>
      </c>
      <c r="D2093" s="1" t="s">
        <v>284</v>
      </c>
      <c r="E2093" s="45" t="str">
        <f>VLOOKUP(C2093,PROCV!E$50:G$126,3,0)</f>
        <v>Editorial</v>
      </c>
      <c r="F2093" s="1" t="s">
        <v>416</v>
      </c>
      <c r="G2093" s="1" t="s">
        <v>236</v>
      </c>
      <c r="H2093" s="1">
        <v>2010</v>
      </c>
      <c r="I2093" s="60">
        <f>VLOOKUP(H2093,PROCV!E$33:F$44,2,0)</f>
        <v>1.5383695934465831</v>
      </c>
      <c r="J2093" s="71">
        <v>43786</v>
      </c>
      <c r="K2093" s="44">
        <f t="shared" si="32"/>
        <v>67359.051018652084</v>
      </c>
    </row>
    <row r="2094" spans="1:11" s="43" customFormat="1" ht="19.7" customHeight="1" x14ac:dyDescent="0.25">
      <c r="A2094" s="43" t="s">
        <v>171</v>
      </c>
      <c r="B2094" s="1" t="s">
        <v>292</v>
      </c>
      <c r="C2094" s="1" t="s">
        <v>283</v>
      </c>
      <c r="D2094" s="1" t="s">
        <v>282</v>
      </c>
      <c r="E2094" s="45" t="str">
        <f>VLOOKUP(C2094,PROCV!E$50:G$126,3,0)</f>
        <v>Editorial</v>
      </c>
      <c r="F2094" s="1" t="s">
        <v>416</v>
      </c>
      <c r="G2094" s="1" t="s">
        <v>236</v>
      </c>
      <c r="H2094" s="1">
        <v>2010</v>
      </c>
      <c r="I2094" s="60">
        <f>VLOOKUP(H2094,PROCV!E$33:F$44,2,0)</f>
        <v>1.5383695934465831</v>
      </c>
      <c r="J2094" s="71">
        <v>2945</v>
      </c>
      <c r="K2094" s="44">
        <f t="shared" si="32"/>
        <v>4530.498452700187</v>
      </c>
    </row>
    <row r="2095" spans="1:11" s="43" customFormat="1" ht="19.7" customHeight="1" x14ac:dyDescent="0.25">
      <c r="A2095" s="43" t="s">
        <v>171</v>
      </c>
      <c r="B2095" s="1" t="s">
        <v>292</v>
      </c>
      <c r="C2095" s="1" t="s">
        <v>283</v>
      </c>
      <c r="D2095" s="1" t="s">
        <v>282</v>
      </c>
      <c r="E2095" s="45" t="str">
        <f>VLOOKUP(C2095,PROCV!E$50:G$126,3,0)</f>
        <v>Editorial</v>
      </c>
      <c r="F2095" s="1" t="s">
        <v>416</v>
      </c>
      <c r="G2095" s="1" t="s">
        <v>236</v>
      </c>
      <c r="H2095" s="1">
        <v>2010</v>
      </c>
      <c r="I2095" s="60">
        <f>VLOOKUP(H2095,PROCV!E$33:F$44,2,0)</f>
        <v>1.5383695934465831</v>
      </c>
      <c r="J2095" s="71">
        <v>6466</v>
      </c>
      <c r="K2095" s="44">
        <f t="shared" si="32"/>
        <v>9947.0977912256058</v>
      </c>
    </row>
    <row r="2096" spans="1:11" s="43" customFormat="1" ht="19.7" customHeight="1" x14ac:dyDescent="0.25">
      <c r="A2096" s="43" t="s">
        <v>171</v>
      </c>
      <c r="B2096" s="1" t="s">
        <v>292</v>
      </c>
      <c r="C2096" s="1" t="s">
        <v>269</v>
      </c>
      <c r="D2096" s="1" t="s">
        <v>268</v>
      </c>
      <c r="E2096" s="45" t="str">
        <f>VLOOKUP(C2096,PROCV!E$50:G$126,3,0)</f>
        <v>NA</v>
      </c>
      <c r="F2096" s="1" t="s">
        <v>416</v>
      </c>
      <c r="G2096" s="1" t="s">
        <v>236</v>
      </c>
      <c r="H2096" s="1">
        <v>2010</v>
      </c>
      <c r="I2096" s="60">
        <f>VLOOKUP(H2096,PROCV!E$33:F$44,2,0)</f>
        <v>1.5383695934465831</v>
      </c>
      <c r="J2096" s="71">
        <v>72546</v>
      </c>
      <c r="K2096" s="44">
        <f t="shared" si="32"/>
        <v>111602.56052617582</v>
      </c>
    </row>
    <row r="2097" spans="1:11" s="43" customFormat="1" ht="19.7" customHeight="1" x14ac:dyDescent="0.25">
      <c r="A2097" s="43" t="s">
        <v>171</v>
      </c>
      <c r="B2097" s="1" t="s">
        <v>292</v>
      </c>
      <c r="C2097" s="1" t="s">
        <v>269</v>
      </c>
      <c r="D2097" s="1" t="s">
        <v>268</v>
      </c>
      <c r="E2097" s="45" t="str">
        <f>VLOOKUP(C2097,PROCV!E$50:G$126,3,0)</f>
        <v>NA</v>
      </c>
      <c r="F2097" s="1" t="s">
        <v>416</v>
      </c>
      <c r="G2097" s="1" t="s">
        <v>236</v>
      </c>
      <c r="H2097" s="1">
        <v>2010</v>
      </c>
      <c r="I2097" s="60">
        <f>VLOOKUP(H2097,PROCV!E$33:F$44,2,0)</f>
        <v>1.5383695934465831</v>
      </c>
      <c r="J2097" s="71">
        <v>21239</v>
      </c>
      <c r="K2097" s="44">
        <f t="shared" si="32"/>
        <v>32673.431795211978</v>
      </c>
    </row>
    <row r="2098" spans="1:11" s="43" customFormat="1" ht="19.7" customHeight="1" x14ac:dyDescent="0.25">
      <c r="A2098" s="43" t="s">
        <v>171</v>
      </c>
      <c r="B2098" s="1" t="s">
        <v>292</v>
      </c>
      <c r="C2098" s="1" t="s">
        <v>269</v>
      </c>
      <c r="D2098" s="1" t="s">
        <v>268</v>
      </c>
      <c r="E2098" s="45" t="str">
        <f>VLOOKUP(C2098,PROCV!E$50:G$126,3,0)</f>
        <v>NA</v>
      </c>
      <c r="F2098" s="1" t="s">
        <v>416</v>
      </c>
      <c r="G2098" s="1" t="s">
        <v>236</v>
      </c>
      <c r="H2098" s="1">
        <v>2010</v>
      </c>
      <c r="I2098" s="60">
        <f>VLOOKUP(H2098,PROCV!E$33:F$44,2,0)</f>
        <v>1.5383695934465831</v>
      </c>
      <c r="J2098" s="71">
        <v>21208</v>
      </c>
      <c r="K2098" s="44">
        <f t="shared" si="32"/>
        <v>32625.742337815132</v>
      </c>
    </row>
    <row r="2099" spans="1:11" s="43" customFormat="1" ht="19.7" customHeight="1" x14ac:dyDescent="0.25">
      <c r="A2099" s="43" t="s">
        <v>171</v>
      </c>
      <c r="B2099" s="1" t="s">
        <v>292</v>
      </c>
      <c r="C2099" s="1" t="s">
        <v>264</v>
      </c>
      <c r="D2099" s="1" t="s">
        <v>263</v>
      </c>
      <c r="E2099" s="45" t="str">
        <f>VLOOKUP(C2099,PROCV!E$50:G$126,3,0)</f>
        <v>Audiovisual</v>
      </c>
      <c r="F2099" s="1" t="s">
        <v>416</v>
      </c>
      <c r="G2099" s="1" t="s">
        <v>236</v>
      </c>
      <c r="H2099" s="1">
        <v>2010</v>
      </c>
      <c r="I2099" s="60">
        <f>VLOOKUP(H2099,PROCV!E$33:F$44,2,0)</f>
        <v>1.5383695934465831</v>
      </c>
      <c r="J2099" s="71">
        <v>17047</v>
      </c>
      <c r="K2099" s="44">
        <f t="shared" si="32"/>
        <v>26224.5864594839</v>
      </c>
    </row>
    <row r="2100" spans="1:11" s="43" customFormat="1" ht="19.7" customHeight="1" x14ac:dyDescent="0.25">
      <c r="A2100" s="43" t="s">
        <v>171</v>
      </c>
      <c r="B2100" s="1" t="s">
        <v>292</v>
      </c>
      <c r="C2100" s="1" t="s">
        <v>264</v>
      </c>
      <c r="D2100" s="1" t="s">
        <v>263</v>
      </c>
      <c r="E2100" s="45" t="str">
        <f>VLOOKUP(C2100,PROCV!E$50:G$126,3,0)</f>
        <v>Audiovisual</v>
      </c>
      <c r="F2100" s="1" t="s">
        <v>416</v>
      </c>
      <c r="G2100" s="1" t="s">
        <v>236</v>
      </c>
      <c r="H2100" s="1">
        <v>2010</v>
      </c>
      <c r="I2100" s="60">
        <f>VLOOKUP(H2100,PROCV!E$33:F$44,2,0)</f>
        <v>1.5383695934465831</v>
      </c>
      <c r="J2100" s="71">
        <v>8766</v>
      </c>
      <c r="K2100" s="44">
        <f t="shared" si="32"/>
        <v>13485.347856152748</v>
      </c>
    </row>
    <row r="2101" spans="1:11" s="43" customFormat="1" ht="19.7" customHeight="1" x14ac:dyDescent="0.25">
      <c r="A2101" s="43" t="s">
        <v>171</v>
      </c>
      <c r="B2101" s="1" t="s">
        <v>292</v>
      </c>
      <c r="C2101" s="1" t="s">
        <v>256</v>
      </c>
      <c r="D2101" s="1" t="s">
        <v>255</v>
      </c>
      <c r="E2101" s="45" t="str">
        <f>VLOOKUP(C2101,PROCV!E$50:G$126,3,0)</f>
        <v>Audiovisual</v>
      </c>
      <c r="F2101" s="1" t="s">
        <v>416</v>
      </c>
      <c r="G2101" s="1" t="s">
        <v>236</v>
      </c>
      <c r="H2101" s="1">
        <v>2010</v>
      </c>
      <c r="I2101" s="60">
        <f>VLOOKUP(H2101,PROCV!E$33:F$44,2,0)</f>
        <v>1.5383695934465831</v>
      </c>
      <c r="J2101" s="71">
        <v>7247</v>
      </c>
      <c r="K2101" s="44">
        <f t="shared" si="32"/>
        <v>11148.564443707388</v>
      </c>
    </row>
    <row r="2102" spans="1:11" s="43" customFormat="1" ht="19.7" customHeight="1" x14ac:dyDescent="0.25">
      <c r="A2102" s="43" t="s">
        <v>171</v>
      </c>
      <c r="B2102" s="1" t="s">
        <v>292</v>
      </c>
      <c r="C2102" s="1" t="s">
        <v>254</v>
      </c>
      <c r="D2102" s="1" t="s">
        <v>253</v>
      </c>
      <c r="E2102" s="45" t="str">
        <f>VLOOKUP(C2102,PROCV!E$50:G$126,3,0)</f>
        <v>Música</v>
      </c>
      <c r="F2102" s="1" t="s">
        <v>416</v>
      </c>
      <c r="G2102" s="1" t="s">
        <v>236</v>
      </c>
      <c r="H2102" s="1">
        <v>2010</v>
      </c>
      <c r="I2102" s="60">
        <f>VLOOKUP(H2102,PROCV!E$33:F$44,2,0)</f>
        <v>1.5383695934465831</v>
      </c>
      <c r="J2102" s="71">
        <v>200000</v>
      </c>
      <c r="K2102" s="44">
        <f t="shared" si="32"/>
        <v>307673.9186893166</v>
      </c>
    </row>
    <row r="2103" spans="1:11" s="43" customFormat="1" ht="19.7" customHeight="1" x14ac:dyDescent="0.25">
      <c r="A2103" s="43" t="s">
        <v>171</v>
      </c>
      <c r="B2103" s="1" t="s">
        <v>292</v>
      </c>
      <c r="C2103" s="1" t="s">
        <v>250</v>
      </c>
      <c r="D2103" s="1" t="s">
        <v>249</v>
      </c>
      <c r="E2103" s="45" t="str">
        <f>VLOOKUP(C2103,PROCV!E$50:G$126,3,0)</f>
        <v>Audiovisual</v>
      </c>
      <c r="F2103" s="1" t="s">
        <v>416</v>
      </c>
      <c r="G2103" s="1" t="s">
        <v>236</v>
      </c>
      <c r="H2103" s="1">
        <v>2010</v>
      </c>
      <c r="I2103" s="60">
        <f>VLOOKUP(H2103,PROCV!E$33:F$44,2,0)</f>
        <v>1.5383695934465831</v>
      </c>
      <c r="J2103" s="71">
        <v>1000000</v>
      </c>
      <c r="K2103" s="44">
        <f t="shared" si="32"/>
        <v>1538369.593446583</v>
      </c>
    </row>
    <row r="2104" spans="1:11" s="43" customFormat="1" ht="19.7" customHeight="1" x14ac:dyDescent="0.25">
      <c r="A2104" s="43" t="s">
        <v>171</v>
      </c>
      <c r="B2104" s="1" t="s">
        <v>292</v>
      </c>
      <c r="C2104" s="1" t="s">
        <v>250</v>
      </c>
      <c r="D2104" s="1" t="s">
        <v>249</v>
      </c>
      <c r="E2104" s="45" t="str">
        <f>VLOOKUP(C2104,PROCV!E$50:G$126,3,0)</f>
        <v>Audiovisual</v>
      </c>
      <c r="F2104" s="1" t="s">
        <v>416</v>
      </c>
      <c r="G2104" s="1" t="s">
        <v>236</v>
      </c>
      <c r="H2104" s="1">
        <v>2010</v>
      </c>
      <c r="I2104" s="60">
        <f>VLOOKUP(H2104,PROCV!E$33:F$44,2,0)</f>
        <v>1.5383695934465831</v>
      </c>
      <c r="J2104" s="71">
        <v>110880</v>
      </c>
      <c r="K2104" s="44">
        <f t="shared" si="32"/>
        <v>170574.42052135713</v>
      </c>
    </row>
    <row r="2105" spans="1:11" s="43" customFormat="1" ht="19.7" customHeight="1" x14ac:dyDescent="0.25">
      <c r="A2105" s="43" t="s">
        <v>171</v>
      </c>
      <c r="B2105" s="1" t="s">
        <v>292</v>
      </c>
      <c r="C2105" s="1" t="s">
        <v>250</v>
      </c>
      <c r="D2105" s="1" t="s">
        <v>249</v>
      </c>
      <c r="E2105" s="45" t="str">
        <f>VLOOKUP(C2105,PROCV!E$50:G$126,3,0)</f>
        <v>Audiovisual</v>
      </c>
      <c r="F2105" s="1" t="s">
        <v>416</v>
      </c>
      <c r="G2105" s="1" t="s">
        <v>236</v>
      </c>
      <c r="H2105" s="1">
        <v>2010</v>
      </c>
      <c r="I2105" s="60">
        <f>VLOOKUP(H2105,PROCV!E$33:F$44,2,0)</f>
        <v>1.5383695934465831</v>
      </c>
      <c r="J2105" s="71">
        <v>248000</v>
      </c>
      <c r="K2105" s="44">
        <f t="shared" si="32"/>
        <v>381515.6591747526</v>
      </c>
    </row>
    <row r="2106" spans="1:11" s="43" customFormat="1" ht="19.7" customHeight="1" x14ac:dyDescent="0.25">
      <c r="A2106" s="43" t="s">
        <v>171</v>
      </c>
      <c r="B2106" s="1" t="s">
        <v>292</v>
      </c>
      <c r="C2106" s="1" t="s">
        <v>246</v>
      </c>
      <c r="D2106" s="1" t="s">
        <v>245</v>
      </c>
      <c r="E2106" s="45" t="str">
        <f>VLOOKUP(C2106,PROCV!E$50:G$126,3,0)</f>
        <v>Artes Cênicas e Espetáculos</v>
      </c>
      <c r="F2106" s="1" t="s">
        <v>416</v>
      </c>
      <c r="G2106" s="1" t="s">
        <v>236</v>
      </c>
      <c r="H2106" s="1">
        <v>2010</v>
      </c>
      <c r="I2106" s="60">
        <f>VLOOKUP(H2106,PROCV!E$33:F$44,2,0)</f>
        <v>1.5383695934465831</v>
      </c>
      <c r="J2106" s="71">
        <v>8582</v>
      </c>
      <c r="K2106" s="44">
        <f t="shared" si="32"/>
        <v>13202.287850958575</v>
      </c>
    </row>
    <row r="2107" spans="1:11" s="43" customFormat="1" ht="19.7" customHeight="1" x14ac:dyDescent="0.25">
      <c r="A2107" s="43" t="s">
        <v>171</v>
      </c>
      <c r="B2107" s="1" t="s">
        <v>292</v>
      </c>
      <c r="C2107" s="1" t="s">
        <v>238</v>
      </c>
      <c r="D2107" s="1" t="s">
        <v>237</v>
      </c>
      <c r="E2107" s="45" t="str">
        <f>VLOOKUP(C2107,PROCV!E$50:G$126,3,0)</f>
        <v>Artes Cênicas e Espetáculos</v>
      </c>
      <c r="F2107" s="1" t="s">
        <v>416</v>
      </c>
      <c r="G2107" s="1" t="s">
        <v>236</v>
      </c>
      <c r="H2107" s="1">
        <v>2010</v>
      </c>
      <c r="I2107" s="60">
        <f>VLOOKUP(H2107,PROCV!E$33:F$44,2,0)</f>
        <v>1.5383695934465831</v>
      </c>
      <c r="J2107" s="71">
        <v>16116</v>
      </c>
      <c r="K2107" s="44">
        <f t="shared" si="32"/>
        <v>24792.364367985134</v>
      </c>
    </row>
    <row r="2108" spans="1:11" s="43" customFormat="1" ht="19.7" customHeight="1" x14ac:dyDescent="0.25">
      <c r="A2108" s="43" t="s">
        <v>171</v>
      </c>
      <c r="B2108" s="1" t="s">
        <v>292</v>
      </c>
      <c r="C2108" s="1" t="s">
        <v>241</v>
      </c>
      <c r="D2108" s="1" t="s">
        <v>240</v>
      </c>
      <c r="E2108" s="45" t="str">
        <f>VLOOKUP(C2108,PROCV!E$50:G$126,3,0)</f>
        <v>Artes Cênicas e Espetáculos</v>
      </c>
      <c r="F2108" s="1" t="s">
        <v>416</v>
      </c>
      <c r="G2108" s="1" t="s">
        <v>236</v>
      </c>
      <c r="H2108" s="1">
        <v>2010</v>
      </c>
      <c r="I2108" s="60">
        <f>VLOOKUP(H2108,PROCV!E$33:F$44,2,0)</f>
        <v>1.5383695934465831</v>
      </c>
      <c r="J2108" s="71">
        <v>5721</v>
      </c>
      <c r="K2108" s="44">
        <f t="shared" si="32"/>
        <v>8801.0124441079024</v>
      </c>
    </row>
    <row r="2109" spans="1:11" s="43" customFormat="1" ht="19.7" customHeight="1" x14ac:dyDescent="0.25">
      <c r="A2109" s="43" t="s">
        <v>171</v>
      </c>
      <c r="B2109" s="1" t="s">
        <v>292</v>
      </c>
      <c r="C2109" s="1" t="s">
        <v>241</v>
      </c>
      <c r="D2109" s="1" t="s">
        <v>240</v>
      </c>
      <c r="E2109" s="45" t="str">
        <f>VLOOKUP(C2109,PROCV!E$50:G$126,3,0)</f>
        <v>Artes Cênicas e Espetáculos</v>
      </c>
      <c r="F2109" s="1" t="s">
        <v>416</v>
      </c>
      <c r="G2109" s="1" t="s">
        <v>236</v>
      </c>
      <c r="H2109" s="1">
        <v>2010</v>
      </c>
      <c r="I2109" s="60">
        <f>VLOOKUP(H2109,PROCV!E$33:F$44,2,0)</f>
        <v>1.5383695934465831</v>
      </c>
      <c r="J2109" s="71">
        <v>8579</v>
      </c>
      <c r="K2109" s="44">
        <f t="shared" si="32"/>
        <v>13197.672742178236</v>
      </c>
    </row>
    <row r="2110" spans="1:11" s="43" customFormat="1" ht="19.7" customHeight="1" x14ac:dyDescent="0.25">
      <c r="A2110" s="43" t="s">
        <v>171</v>
      </c>
      <c r="B2110" s="1" t="s">
        <v>292</v>
      </c>
      <c r="C2110" s="1" t="s">
        <v>348</v>
      </c>
      <c r="D2110" s="1" t="s">
        <v>347</v>
      </c>
      <c r="E2110" s="45" t="str">
        <f>VLOOKUP(C2110,PROCV!E$50:G$126,3,0)</f>
        <v>Patrimônio</v>
      </c>
      <c r="F2110" s="1" t="s">
        <v>415</v>
      </c>
      <c r="G2110" s="1" t="s">
        <v>265</v>
      </c>
      <c r="H2110" s="1">
        <v>2010</v>
      </c>
      <c r="I2110" s="60">
        <f>VLOOKUP(H2110,PROCV!E$33:F$44,2,0)</f>
        <v>1.5383695934465831</v>
      </c>
      <c r="J2110" s="71">
        <v>527000</v>
      </c>
      <c r="K2110" s="44">
        <f t="shared" si="32"/>
        <v>810720.77574634925</v>
      </c>
    </row>
    <row r="2111" spans="1:11" s="43" customFormat="1" ht="19.7" customHeight="1" x14ac:dyDescent="0.25">
      <c r="A2111" s="43" t="s">
        <v>175</v>
      </c>
      <c r="B2111" s="1" t="s">
        <v>292</v>
      </c>
      <c r="C2111" s="1" t="s">
        <v>291</v>
      </c>
      <c r="D2111" s="1" t="s">
        <v>290</v>
      </c>
      <c r="E2111" s="45" t="str">
        <f>VLOOKUP(C2111,PROCV!E$50:G$126,3,0)</f>
        <v>NA</v>
      </c>
      <c r="F2111" s="1" t="s">
        <v>416</v>
      </c>
      <c r="G2111" s="1" t="s">
        <v>236</v>
      </c>
      <c r="H2111" s="1">
        <v>2010</v>
      </c>
      <c r="I2111" s="60">
        <f>VLOOKUP(H2111,PROCV!E$33:F$44,2,0)</f>
        <v>1.5383695934465831</v>
      </c>
      <c r="J2111" s="71">
        <v>1835</v>
      </c>
      <c r="K2111" s="44">
        <f t="shared" si="32"/>
        <v>2822.9082039744799</v>
      </c>
    </row>
    <row r="2112" spans="1:11" s="43" customFormat="1" ht="19.7" customHeight="1" x14ac:dyDescent="0.25">
      <c r="A2112" s="43" t="s">
        <v>175</v>
      </c>
      <c r="B2112" s="1" t="s">
        <v>292</v>
      </c>
      <c r="C2112" s="1" t="s">
        <v>291</v>
      </c>
      <c r="D2112" s="1" t="s">
        <v>290</v>
      </c>
      <c r="E2112" s="45" t="str">
        <f>VLOOKUP(C2112,PROCV!E$50:G$126,3,0)</f>
        <v>NA</v>
      </c>
      <c r="F2112" s="1" t="s">
        <v>416</v>
      </c>
      <c r="G2112" s="1" t="s">
        <v>236</v>
      </c>
      <c r="H2112" s="1">
        <v>2010</v>
      </c>
      <c r="I2112" s="60">
        <f>VLOOKUP(H2112,PROCV!E$33:F$44,2,0)</f>
        <v>1.5383695934465831</v>
      </c>
      <c r="J2112" s="71">
        <v>130000</v>
      </c>
      <c r="K2112" s="44">
        <f t="shared" si="32"/>
        <v>199988.0471480558</v>
      </c>
    </row>
    <row r="2113" spans="1:11" s="43" customFormat="1" ht="19.7" customHeight="1" x14ac:dyDescent="0.25">
      <c r="A2113" s="43" t="s">
        <v>175</v>
      </c>
      <c r="B2113" s="1" t="s">
        <v>292</v>
      </c>
      <c r="C2113" s="1" t="s">
        <v>291</v>
      </c>
      <c r="D2113" s="1" t="s">
        <v>290</v>
      </c>
      <c r="E2113" s="45" t="str">
        <f>VLOOKUP(C2113,PROCV!E$50:G$126,3,0)</f>
        <v>NA</v>
      </c>
      <c r="F2113" s="1" t="s">
        <v>416</v>
      </c>
      <c r="G2113" s="1" t="s">
        <v>236</v>
      </c>
      <c r="H2113" s="1">
        <v>2010</v>
      </c>
      <c r="I2113" s="60">
        <f>VLOOKUP(H2113,PROCV!E$33:F$44,2,0)</f>
        <v>1.5383695934465831</v>
      </c>
      <c r="J2113" s="71">
        <v>93565</v>
      </c>
      <c r="K2113" s="44">
        <f t="shared" si="32"/>
        <v>143937.55101082954</v>
      </c>
    </row>
    <row r="2114" spans="1:11" s="43" customFormat="1" ht="19.7" customHeight="1" x14ac:dyDescent="0.25">
      <c r="A2114" s="43" t="s">
        <v>175</v>
      </c>
      <c r="B2114" s="1" t="s">
        <v>292</v>
      </c>
      <c r="C2114" s="1" t="s">
        <v>291</v>
      </c>
      <c r="D2114" s="1" t="s">
        <v>290</v>
      </c>
      <c r="E2114" s="45" t="str">
        <f>VLOOKUP(C2114,PROCV!E$50:G$126,3,0)</f>
        <v>NA</v>
      </c>
      <c r="F2114" s="1" t="s">
        <v>416</v>
      </c>
      <c r="G2114" s="1" t="s">
        <v>236</v>
      </c>
      <c r="H2114" s="1">
        <v>2010</v>
      </c>
      <c r="I2114" s="60">
        <f>VLOOKUP(H2114,PROCV!E$33:F$44,2,0)</f>
        <v>1.5383695934465831</v>
      </c>
      <c r="J2114" s="71">
        <v>83631</v>
      </c>
      <c r="K2114" s="44">
        <f t="shared" si="32"/>
        <v>128655.3874695312</v>
      </c>
    </row>
    <row r="2115" spans="1:11" s="43" customFormat="1" ht="19.7" customHeight="1" x14ac:dyDescent="0.25">
      <c r="A2115" s="43" t="s">
        <v>175</v>
      </c>
      <c r="B2115" s="1" t="s">
        <v>292</v>
      </c>
      <c r="C2115" s="1" t="s">
        <v>287</v>
      </c>
      <c r="D2115" s="1" t="s">
        <v>286</v>
      </c>
      <c r="E2115" s="45" t="str">
        <f>VLOOKUP(C2115,PROCV!E$50:G$126,3,0)</f>
        <v>Música</v>
      </c>
      <c r="F2115" s="1" t="s">
        <v>416</v>
      </c>
      <c r="G2115" s="1" t="s">
        <v>236</v>
      </c>
      <c r="H2115" s="1">
        <v>2010</v>
      </c>
      <c r="I2115" s="60">
        <f>VLOOKUP(H2115,PROCV!E$33:F$44,2,0)</f>
        <v>1.5383695934465831</v>
      </c>
      <c r="J2115" s="71">
        <v>30000</v>
      </c>
      <c r="K2115" s="44">
        <f t="shared" ref="K2115:K2178" si="33">J2115*I2115</f>
        <v>46151.087803397495</v>
      </c>
    </row>
    <row r="2116" spans="1:11" s="43" customFormat="1" ht="19.7" customHeight="1" x14ac:dyDescent="0.25">
      <c r="A2116" s="43" t="s">
        <v>175</v>
      </c>
      <c r="B2116" s="1" t="s">
        <v>292</v>
      </c>
      <c r="C2116" s="1" t="s">
        <v>285</v>
      </c>
      <c r="D2116" s="1" t="s">
        <v>284</v>
      </c>
      <c r="E2116" s="45" t="str">
        <f>VLOOKUP(C2116,PROCV!E$50:G$126,3,0)</f>
        <v>Editorial</v>
      </c>
      <c r="F2116" s="1" t="s">
        <v>416</v>
      </c>
      <c r="G2116" s="1" t="s">
        <v>236</v>
      </c>
      <c r="H2116" s="1">
        <v>2010</v>
      </c>
      <c r="I2116" s="60">
        <f>VLOOKUP(H2116,PROCV!E$33:F$44,2,0)</f>
        <v>1.5383695934465831</v>
      </c>
      <c r="J2116" s="71">
        <v>12586</v>
      </c>
      <c r="K2116" s="44">
        <f t="shared" si="33"/>
        <v>19361.919703118696</v>
      </c>
    </row>
    <row r="2117" spans="1:11" s="43" customFormat="1" ht="19.7" customHeight="1" x14ac:dyDescent="0.25">
      <c r="A2117" s="43" t="s">
        <v>175</v>
      </c>
      <c r="B2117" s="1" t="s">
        <v>292</v>
      </c>
      <c r="C2117" s="1" t="s">
        <v>285</v>
      </c>
      <c r="D2117" s="1" t="s">
        <v>284</v>
      </c>
      <c r="E2117" s="45" t="str">
        <f>VLOOKUP(C2117,PROCV!E$50:G$126,3,0)</f>
        <v>Editorial</v>
      </c>
      <c r="F2117" s="1" t="s">
        <v>416</v>
      </c>
      <c r="G2117" s="1" t="s">
        <v>236</v>
      </c>
      <c r="H2117" s="1">
        <v>2010</v>
      </c>
      <c r="I2117" s="60">
        <f>VLOOKUP(H2117,PROCV!E$33:F$44,2,0)</f>
        <v>1.5383695934465831</v>
      </c>
      <c r="J2117" s="71">
        <v>56125</v>
      </c>
      <c r="K2117" s="44">
        <f t="shared" si="33"/>
        <v>86340.993432189469</v>
      </c>
    </row>
    <row r="2118" spans="1:11" s="43" customFormat="1" ht="19.7" customHeight="1" x14ac:dyDescent="0.25">
      <c r="A2118" s="43" t="s">
        <v>175</v>
      </c>
      <c r="B2118" s="1" t="s">
        <v>292</v>
      </c>
      <c r="C2118" s="1" t="s">
        <v>285</v>
      </c>
      <c r="D2118" s="1" t="s">
        <v>284</v>
      </c>
      <c r="E2118" s="45" t="str">
        <f>VLOOKUP(C2118,PROCV!E$50:G$126,3,0)</f>
        <v>Editorial</v>
      </c>
      <c r="F2118" s="1" t="s">
        <v>416</v>
      </c>
      <c r="G2118" s="1" t="s">
        <v>236</v>
      </c>
      <c r="H2118" s="1">
        <v>2010</v>
      </c>
      <c r="I2118" s="60">
        <f>VLOOKUP(H2118,PROCV!E$33:F$44,2,0)</f>
        <v>1.5383695934465831</v>
      </c>
      <c r="J2118" s="71">
        <v>12239</v>
      </c>
      <c r="K2118" s="44">
        <f t="shared" si="33"/>
        <v>18828.10545419273</v>
      </c>
    </row>
    <row r="2119" spans="1:11" s="43" customFormat="1" ht="19.7" customHeight="1" x14ac:dyDescent="0.25">
      <c r="A2119" s="43" t="s">
        <v>175</v>
      </c>
      <c r="B2119" s="1" t="s">
        <v>292</v>
      </c>
      <c r="C2119" s="1" t="s">
        <v>285</v>
      </c>
      <c r="D2119" s="1" t="s">
        <v>284</v>
      </c>
      <c r="E2119" s="45" t="str">
        <f>VLOOKUP(C2119,PROCV!E$50:G$126,3,0)</f>
        <v>Editorial</v>
      </c>
      <c r="F2119" s="1" t="s">
        <v>416</v>
      </c>
      <c r="G2119" s="1" t="s">
        <v>236</v>
      </c>
      <c r="H2119" s="1">
        <v>2010</v>
      </c>
      <c r="I2119" s="60">
        <f>VLOOKUP(H2119,PROCV!E$33:F$44,2,0)</f>
        <v>1.5383695934465831</v>
      </c>
      <c r="J2119" s="71">
        <v>8640</v>
      </c>
      <c r="K2119" s="44">
        <f t="shared" si="33"/>
        <v>13291.513287378479</v>
      </c>
    </row>
    <row r="2120" spans="1:11" s="43" customFormat="1" ht="19.7" customHeight="1" x14ac:dyDescent="0.25">
      <c r="A2120" s="43" t="s">
        <v>175</v>
      </c>
      <c r="B2120" s="1" t="s">
        <v>292</v>
      </c>
      <c r="C2120" s="1" t="s">
        <v>283</v>
      </c>
      <c r="D2120" s="1" t="s">
        <v>282</v>
      </c>
      <c r="E2120" s="45" t="str">
        <f>VLOOKUP(C2120,PROCV!E$50:G$126,3,0)</f>
        <v>Editorial</v>
      </c>
      <c r="F2120" s="1" t="s">
        <v>416</v>
      </c>
      <c r="G2120" s="1" t="s">
        <v>236</v>
      </c>
      <c r="H2120" s="1">
        <v>2010</v>
      </c>
      <c r="I2120" s="60">
        <f>VLOOKUP(H2120,PROCV!E$33:F$44,2,0)</f>
        <v>1.5383695934465831</v>
      </c>
      <c r="J2120" s="71">
        <v>46005</v>
      </c>
      <c r="K2120" s="44">
        <f t="shared" si="33"/>
        <v>70772.69314651005</v>
      </c>
    </row>
    <row r="2121" spans="1:11" s="43" customFormat="1" ht="19.7" customHeight="1" x14ac:dyDescent="0.25">
      <c r="A2121" s="43" t="s">
        <v>175</v>
      </c>
      <c r="B2121" s="1" t="s">
        <v>292</v>
      </c>
      <c r="C2121" s="1" t="s">
        <v>283</v>
      </c>
      <c r="D2121" s="1" t="s">
        <v>282</v>
      </c>
      <c r="E2121" s="45" t="str">
        <f>VLOOKUP(C2121,PROCV!E$50:G$126,3,0)</f>
        <v>Editorial</v>
      </c>
      <c r="F2121" s="1" t="s">
        <v>416</v>
      </c>
      <c r="G2121" s="1" t="s">
        <v>236</v>
      </c>
      <c r="H2121" s="1">
        <v>2010</v>
      </c>
      <c r="I2121" s="60">
        <f>VLOOKUP(H2121,PROCV!E$33:F$44,2,0)</f>
        <v>1.5383695934465831</v>
      </c>
      <c r="J2121" s="71">
        <v>107500</v>
      </c>
      <c r="K2121" s="44">
        <f t="shared" si="33"/>
        <v>165374.73129550769</v>
      </c>
    </row>
    <row r="2122" spans="1:11" s="43" customFormat="1" ht="19.7" customHeight="1" x14ac:dyDescent="0.25">
      <c r="A2122" s="43" t="s">
        <v>175</v>
      </c>
      <c r="B2122" s="1" t="s">
        <v>292</v>
      </c>
      <c r="C2122" s="1" t="s">
        <v>283</v>
      </c>
      <c r="D2122" s="1" t="s">
        <v>282</v>
      </c>
      <c r="E2122" s="45" t="str">
        <f>VLOOKUP(C2122,PROCV!E$50:G$126,3,0)</f>
        <v>Editorial</v>
      </c>
      <c r="F2122" s="1" t="s">
        <v>416</v>
      </c>
      <c r="G2122" s="1" t="s">
        <v>236</v>
      </c>
      <c r="H2122" s="1">
        <v>2010</v>
      </c>
      <c r="I2122" s="60">
        <f>VLOOKUP(H2122,PROCV!E$33:F$44,2,0)</f>
        <v>1.5383695934465831</v>
      </c>
      <c r="J2122" s="71">
        <v>3276</v>
      </c>
      <c r="K2122" s="44">
        <f t="shared" si="33"/>
        <v>5039.698788131006</v>
      </c>
    </row>
    <row r="2123" spans="1:11" s="43" customFormat="1" ht="19.7" customHeight="1" x14ac:dyDescent="0.25">
      <c r="A2123" s="43" t="s">
        <v>175</v>
      </c>
      <c r="B2123" s="1" t="s">
        <v>292</v>
      </c>
      <c r="C2123" s="1" t="s">
        <v>281</v>
      </c>
      <c r="D2123" s="1" t="s">
        <v>280</v>
      </c>
      <c r="E2123" s="45" t="str">
        <f>VLOOKUP(C2123,PROCV!E$50:G$126,3,0)</f>
        <v>Música</v>
      </c>
      <c r="F2123" s="1" t="s">
        <v>416</v>
      </c>
      <c r="G2123" s="1" t="s">
        <v>236</v>
      </c>
      <c r="H2123" s="1">
        <v>2010</v>
      </c>
      <c r="I2123" s="60">
        <f>VLOOKUP(H2123,PROCV!E$33:F$44,2,0)</f>
        <v>1.5383695934465831</v>
      </c>
      <c r="J2123" s="71">
        <v>9446</v>
      </c>
      <c r="K2123" s="44">
        <f t="shared" si="33"/>
        <v>14531.439179696425</v>
      </c>
    </row>
    <row r="2124" spans="1:11" s="43" customFormat="1" ht="19.7" customHeight="1" x14ac:dyDescent="0.25">
      <c r="A2124" s="43" t="s">
        <v>175</v>
      </c>
      <c r="B2124" s="1" t="s">
        <v>292</v>
      </c>
      <c r="C2124" s="1" t="s">
        <v>281</v>
      </c>
      <c r="D2124" s="1" t="s">
        <v>280</v>
      </c>
      <c r="E2124" s="45" t="str">
        <f>VLOOKUP(C2124,PROCV!E$50:G$126,3,0)</f>
        <v>Música</v>
      </c>
      <c r="F2124" s="1" t="s">
        <v>416</v>
      </c>
      <c r="G2124" s="1" t="s">
        <v>236</v>
      </c>
      <c r="H2124" s="1">
        <v>2010</v>
      </c>
      <c r="I2124" s="60">
        <f>VLOOKUP(H2124,PROCV!E$33:F$44,2,0)</f>
        <v>1.5383695934465831</v>
      </c>
      <c r="J2124" s="71">
        <v>109280</v>
      </c>
      <c r="K2124" s="44">
        <f t="shared" si="33"/>
        <v>168113.02917184259</v>
      </c>
    </row>
    <row r="2125" spans="1:11" s="43" customFormat="1" ht="19.7" customHeight="1" x14ac:dyDescent="0.25">
      <c r="A2125" s="43" t="s">
        <v>175</v>
      </c>
      <c r="B2125" s="1" t="s">
        <v>292</v>
      </c>
      <c r="C2125" s="1" t="s">
        <v>281</v>
      </c>
      <c r="D2125" s="1" t="s">
        <v>280</v>
      </c>
      <c r="E2125" s="45" t="str">
        <f>VLOOKUP(C2125,PROCV!E$50:G$126,3,0)</f>
        <v>Música</v>
      </c>
      <c r="F2125" s="1" t="s">
        <v>416</v>
      </c>
      <c r="G2125" s="1" t="s">
        <v>236</v>
      </c>
      <c r="H2125" s="1">
        <v>2010</v>
      </c>
      <c r="I2125" s="60">
        <f>VLOOKUP(H2125,PROCV!E$33:F$44,2,0)</f>
        <v>1.5383695934465831</v>
      </c>
      <c r="J2125" s="71">
        <v>18933</v>
      </c>
      <c r="K2125" s="44">
        <f t="shared" si="33"/>
        <v>29125.951512724158</v>
      </c>
    </row>
    <row r="2126" spans="1:11" s="43" customFormat="1" ht="19.7" customHeight="1" x14ac:dyDescent="0.25">
      <c r="A2126" s="43" t="s">
        <v>175</v>
      </c>
      <c r="B2126" s="1" t="s">
        <v>292</v>
      </c>
      <c r="C2126" s="1" t="s">
        <v>281</v>
      </c>
      <c r="D2126" s="1" t="s">
        <v>280</v>
      </c>
      <c r="E2126" s="45" t="str">
        <f>VLOOKUP(C2126,PROCV!E$50:G$126,3,0)</f>
        <v>Música</v>
      </c>
      <c r="F2126" s="1" t="s">
        <v>416</v>
      </c>
      <c r="G2126" s="1" t="s">
        <v>236</v>
      </c>
      <c r="H2126" s="1">
        <v>2010</v>
      </c>
      <c r="I2126" s="60">
        <f>VLOOKUP(H2126,PROCV!E$33:F$44,2,0)</f>
        <v>1.5383695934465831</v>
      </c>
      <c r="J2126" s="71">
        <v>77347</v>
      </c>
      <c r="K2126" s="44">
        <f t="shared" si="33"/>
        <v>118988.27294431286</v>
      </c>
    </row>
    <row r="2127" spans="1:11" s="43" customFormat="1" ht="19.7" customHeight="1" x14ac:dyDescent="0.25">
      <c r="A2127" s="43" t="s">
        <v>175</v>
      </c>
      <c r="B2127" s="1" t="s">
        <v>292</v>
      </c>
      <c r="C2127" s="1" t="s">
        <v>307</v>
      </c>
      <c r="D2127" s="1" t="s">
        <v>306</v>
      </c>
      <c r="E2127" s="45" t="str">
        <f>VLOOKUP(C2127,PROCV!E$50:G$126,3,0)</f>
        <v>NA</v>
      </c>
      <c r="F2127" s="1" t="s">
        <v>416</v>
      </c>
      <c r="G2127" s="1" t="s">
        <v>236</v>
      </c>
      <c r="H2127" s="1">
        <v>2010</v>
      </c>
      <c r="I2127" s="60">
        <f>VLOOKUP(H2127,PROCV!E$33:F$44,2,0)</f>
        <v>1.5383695934465831</v>
      </c>
      <c r="J2127" s="71">
        <v>2899</v>
      </c>
      <c r="K2127" s="44">
        <f t="shared" si="33"/>
        <v>4459.7334514016447</v>
      </c>
    </row>
    <row r="2128" spans="1:11" s="43" customFormat="1" ht="19.7" customHeight="1" x14ac:dyDescent="0.25">
      <c r="A2128" s="43" t="s">
        <v>175</v>
      </c>
      <c r="B2128" s="1" t="s">
        <v>292</v>
      </c>
      <c r="C2128" s="1" t="s">
        <v>273</v>
      </c>
      <c r="D2128" s="1" t="s">
        <v>272</v>
      </c>
      <c r="E2128" s="45" t="str">
        <f>VLOOKUP(C2128,PROCV!E$50:G$126,3,0)</f>
        <v>Editorial</v>
      </c>
      <c r="F2128" s="1" t="s">
        <v>416</v>
      </c>
      <c r="G2128" s="1" t="s">
        <v>236</v>
      </c>
      <c r="H2128" s="1">
        <v>2010</v>
      </c>
      <c r="I2128" s="60">
        <f>VLOOKUP(H2128,PROCV!E$33:F$44,2,0)</f>
        <v>1.5383695934465831</v>
      </c>
      <c r="J2128" s="71">
        <v>400000</v>
      </c>
      <c r="K2128" s="44">
        <f t="shared" si="33"/>
        <v>615347.83737863321</v>
      </c>
    </row>
    <row r="2129" spans="1:11" s="43" customFormat="1" ht="19.7" customHeight="1" x14ac:dyDescent="0.25">
      <c r="A2129" s="43" t="s">
        <v>175</v>
      </c>
      <c r="B2129" s="1" t="s">
        <v>292</v>
      </c>
      <c r="C2129" s="1" t="s">
        <v>271</v>
      </c>
      <c r="D2129" s="1" t="s">
        <v>270</v>
      </c>
      <c r="E2129" s="45" t="str">
        <f>VLOOKUP(C2129,PROCV!E$50:G$126,3,0)</f>
        <v>Editorial</v>
      </c>
      <c r="F2129" s="1" t="s">
        <v>416</v>
      </c>
      <c r="G2129" s="1" t="s">
        <v>236</v>
      </c>
      <c r="H2129" s="1">
        <v>2010</v>
      </c>
      <c r="I2129" s="60">
        <f>VLOOKUP(H2129,PROCV!E$33:F$44,2,0)</f>
        <v>1.5383695934465831</v>
      </c>
      <c r="J2129" s="71">
        <v>407600</v>
      </c>
      <c r="K2129" s="44">
        <f t="shared" si="33"/>
        <v>627039.44628882722</v>
      </c>
    </row>
    <row r="2130" spans="1:11" s="43" customFormat="1" ht="19.7" customHeight="1" x14ac:dyDescent="0.25">
      <c r="A2130" s="43" t="s">
        <v>175</v>
      </c>
      <c r="B2130" s="1" t="s">
        <v>292</v>
      </c>
      <c r="C2130" s="1" t="s">
        <v>269</v>
      </c>
      <c r="D2130" s="1" t="s">
        <v>268</v>
      </c>
      <c r="E2130" s="45" t="str">
        <f>VLOOKUP(C2130,PROCV!E$50:G$126,3,0)</f>
        <v>NA</v>
      </c>
      <c r="F2130" s="1" t="s">
        <v>416</v>
      </c>
      <c r="G2130" s="1" t="s">
        <v>236</v>
      </c>
      <c r="H2130" s="1">
        <v>2010</v>
      </c>
      <c r="I2130" s="60">
        <f>VLOOKUP(H2130,PROCV!E$33:F$44,2,0)</f>
        <v>1.5383695934465831</v>
      </c>
      <c r="J2130" s="71">
        <v>100000</v>
      </c>
      <c r="K2130" s="44">
        <f t="shared" si="33"/>
        <v>153836.9593446583</v>
      </c>
    </row>
    <row r="2131" spans="1:11" s="43" customFormat="1" ht="19.7" customHeight="1" x14ac:dyDescent="0.25">
      <c r="A2131" s="43" t="s">
        <v>175</v>
      </c>
      <c r="B2131" s="1" t="s">
        <v>292</v>
      </c>
      <c r="C2131" s="1" t="s">
        <v>269</v>
      </c>
      <c r="D2131" s="1" t="s">
        <v>268</v>
      </c>
      <c r="E2131" s="45" t="str">
        <f>VLOOKUP(C2131,PROCV!E$50:G$126,3,0)</f>
        <v>NA</v>
      </c>
      <c r="F2131" s="1" t="s">
        <v>416</v>
      </c>
      <c r="G2131" s="1" t="s">
        <v>236</v>
      </c>
      <c r="H2131" s="1">
        <v>2010</v>
      </c>
      <c r="I2131" s="60">
        <f>VLOOKUP(H2131,PROCV!E$33:F$44,2,0)</f>
        <v>1.5383695934465831</v>
      </c>
      <c r="J2131" s="71">
        <v>37603</v>
      </c>
      <c r="K2131" s="44">
        <f t="shared" si="33"/>
        <v>57847.311822371863</v>
      </c>
    </row>
    <row r="2132" spans="1:11" s="43" customFormat="1" ht="19.7" customHeight="1" x14ac:dyDescent="0.25">
      <c r="A2132" s="43" t="s">
        <v>175</v>
      </c>
      <c r="B2132" s="1" t="s">
        <v>292</v>
      </c>
      <c r="C2132" s="1" t="s">
        <v>269</v>
      </c>
      <c r="D2132" s="1" t="s">
        <v>268</v>
      </c>
      <c r="E2132" s="45" t="str">
        <f>VLOOKUP(C2132,PROCV!E$50:G$126,3,0)</f>
        <v>NA</v>
      </c>
      <c r="F2132" s="1" t="s">
        <v>416</v>
      </c>
      <c r="G2132" s="1" t="s">
        <v>236</v>
      </c>
      <c r="H2132" s="1">
        <v>2010</v>
      </c>
      <c r="I2132" s="60">
        <f>VLOOKUP(H2132,PROCV!E$33:F$44,2,0)</f>
        <v>1.5383695934465831</v>
      </c>
      <c r="J2132" s="71">
        <v>100000</v>
      </c>
      <c r="K2132" s="44">
        <f t="shared" si="33"/>
        <v>153836.9593446583</v>
      </c>
    </row>
    <row r="2133" spans="1:11" s="43" customFormat="1" ht="19.7" customHeight="1" x14ac:dyDescent="0.25">
      <c r="A2133" s="43" t="s">
        <v>175</v>
      </c>
      <c r="B2133" s="1" t="s">
        <v>292</v>
      </c>
      <c r="C2133" s="1" t="s">
        <v>269</v>
      </c>
      <c r="D2133" s="1" t="s">
        <v>268</v>
      </c>
      <c r="E2133" s="45" t="str">
        <f>VLOOKUP(C2133,PROCV!E$50:G$126,3,0)</f>
        <v>NA</v>
      </c>
      <c r="F2133" s="1" t="s">
        <v>416</v>
      </c>
      <c r="G2133" s="1" t="s">
        <v>236</v>
      </c>
      <c r="H2133" s="1">
        <v>2010</v>
      </c>
      <c r="I2133" s="60">
        <f>VLOOKUP(H2133,PROCV!E$33:F$44,2,0)</f>
        <v>1.5383695934465831</v>
      </c>
      <c r="J2133" s="71">
        <v>52837</v>
      </c>
      <c r="K2133" s="44">
        <f t="shared" si="33"/>
        <v>81282.834208937114</v>
      </c>
    </row>
    <row r="2134" spans="1:11" s="43" customFormat="1" ht="19.7" customHeight="1" x14ac:dyDescent="0.25">
      <c r="A2134" s="43" t="s">
        <v>175</v>
      </c>
      <c r="B2134" s="1" t="s">
        <v>292</v>
      </c>
      <c r="C2134" s="1" t="s">
        <v>269</v>
      </c>
      <c r="D2134" s="1" t="s">
        <v>268</v>
      </c>
      <c r="E2134" s="45" t="str">
        <f>VLOOKUP(C2134,PROCV!E$50:G$126,3,0)</f>
        <v>NA</v>
      </c>
      <c r="F2134" s="1" t="s">
        <v>416</v>
      </c>
      <c r="G2134" s="1" t="s">
        <v>236</v>
      </c>
      <c r="H2134" s="1">
        <v>2010</v>
      </c>
      <c r="I2134" s="60">
        <f>VLOOKUP(H2134,PROCV!E$33:F$44,2,0)</f>
        <v>1.5383695934465831</v>
      </c>
      <c r="J2134" s="71">
        <v>9851</v>
      </c>
      <c r="K2134" s="44">
        <f t="shared" si="33"/>
        <v>15154.478865042291</v>
      </c>
    </row>
    <row r="2135" spans="1:11" s="43" customFormat="1" ht="19.7" customHeight="1" x14ac:dyDescent="0.25">
      <c r="A2135" s="43" t="s">
        <v>175</v>
      </c>
      <c r="B2135" s="1" t="s">
        <v>292</v>
      </c>
      <c r="C2135" s="1" t="s">
        <v>269</v>
      </c>
      <c r="D2135" s="1" t="s">
        <v>268</v>
      </c>
      <c r="E2135" s="45" t="str">
        <f>VLOOKUP(C2135,PROCV!E$50:G$126,3,0)</f>
        <v>NA</v>
      </c>
      <c r="F2135" s="1" t="s">
        <v>416</v>
      </c>
      <c r="G2135" s="1" t="s">
        <v>236</v>
      </c>
      <c r="H2135" s="1">
        <v>2010</v>
      </c>
      <c r="I2135" s="60">
        <f>VLOOKUP(H2135,PROCV!E$33:F$44,2,0)</f>
        <v>1.5383695934465831</v>
      </c>
      <c r="J2135" s="71">
        <v>5259</v>
      </c>
      <c r="K2135" s="44">
        <f t="shared" si="33"/>
        <v>8090.2856919355809</v>
      </c>
    </row>
    <row r="2136" spans="1:11" s="43" customFormat="1" ht="19.7" customHeight="1" x14ac:dyDescent="0.25">
      <c r="A2136" s="43" t="s">
        <v>175</v>
      </c>
      <c r="B2136" s="1" t="s">
        <v>292</v>
      </c>
      <c r="C2136" s="1" t="s">
        <v>269</v>
      </c>
      <c r="D2136" s="1" t="s">
        <v>268</v>
      </c>
      <c r="E2136" s="45" t="str">
        <f>VLOOKUP(C2136,PROCV!E$50:G$126,3,0)</f>
        <v>NA</v>
      </c>
      <c r="F2136" s="1" t="s">
        <v>416</v>
      </c>
      <c r="G2136" s="1" t="s">
        <v>236</v>
      </c>
      <c r="H2136" s="1">
        <v>2010</v>
      </c>
      <c r="I2136" s="60">
        <f>VLOOKUP(H2136,PROCV!E$33:F$44,2,0)</f>
        <v>1.5383695934465831</v>
      </c>
      <c r="J2136" s="71">
        <v>28196</v>
      </c>
      <c r="K2136" s="44">
        <f t="shared" si="33"/>
        <v>43375.869056819858</v>
      </c>
    </row>
    <row r="2137" spans="1:11" s="43" customFormat="1" ht="19.7" customHeight="1" x14ac:dyDescent="0.25">
      <c r="A2137" s="43" t="s">
        <v>175</v>
      </c>
      <c r="B2137" s="1" t="s">
        <v>292</v>
      </c>
      <c r="C2137" s="1" t="s">
        <v>264</v>
      </c>
      <c r="D2137" s="1" t="s">
        <v>263</v>
      </c>
      <c r="E2137" s="45" t="str">
        <f>VLOOKUP(C2137,PROCV!E$50:G$126,3,0)</f>
        <v>Audiovisual</v>
      </c>
      <c r="F2137" s="1" t="s">
        <v>416</v>
      </c>
      <c r="G2137" s="1" t="s">
        <v>265</v>
      </c>
      <c r="H2137" s="1">
        <v>2010</v>
      </c>
      <c r="I2137" s="60">
        <f>VLOOKUP(H2137,PROCV!E$33:F$44,2,0)</f>
        <v>1.5383695934465831</v>
      </c>
      <c r="J2137" s="71">
        <v>540000</v>
      </c>
      <c r="K2137" s="44">
        <f t="shared" si="33"/>
        <v>830719.58046115481</v>
      </c>
    </row>
    <row r="2138" spans="1:11" s="43" customFormat="1" ht="19.7" customHeight="1" x14ac:dyDescent="0.25">
      <c r="A2138" s="43" t="s">
        <v>175</v>
      </c>
      <c r="B2138" s="1" t="s">
        <v>292</v>
      </c>
      <c r="C2138" s="1" t="s">
        <v>264</v>
      </c>
      <c r="D2138" s="1" t="s">
        <v>263</v>
      </c>
      <c r="E2138" s="45" t="str">
        <f>VLOOKUP(C2138,PROCV!E$50:G$126,3,0)</f>
        <v>Audiovisual</v>
      </c>
      <c r="F2138" s="1" t="s">
        <v>416</v>
      </c>
      <c r="G2138" s="1" t="s">
        <v>236</v>
      </c>
      <c r="H2138" s="1">
        <v>2010</v>
      </c>
      <c r="I2138" s="60">
        <f>VLOOKUP(H2138,PROCV!E$33:F$44,2,0)</f>
        <v>1.5383695934465831</v>
      </c>
      <c r="J2138" s="71">
        <v>8384</v>
      </c>
      <c r="K2138" s="44">
        <f t="shared" si="33"/>
        <v>12897.690671456152</v>
      </c>
    </row>
    <row r="2139" spans="1:11" s="43" customFormat="1" ht="19.7" customHeight="1" x14ac:dyDescent="0.25">
      <c r="A2139" s="43" t="s">
        <v>175</v>
      </c>
      <c r="B2139" s="1" t="s">
        <v>292</v>
      </c>
      <c r="C2139" s="1" t="s">
        <v>260</v>
      </c>
      <c r="D2139" s="1" t="s">
        <v>259</v>
      </c>
      <c r="E2139" s="45" t="str">
        <f>VLOOKUP(C2139,PROCV!E$50:G$126,3,0)</f>
        <v>Audiovisual</v>
      </c>
      <c r="F2139" s="1" t="s">
        <v>415</v>
      </c>
      <c r="G2139" s="1" t="s">
        <v>265</v>
      </c>
      <c r="H2139" s="1">
        <v>2010</v>
      </c>
      <c r="I2139" s="60">
        <f>VLOOKUP(H2139,PROCV!E$33:F$44,2,0)</f>
        <v>1.5383695934465831</v>
      </c>
      <c r="J2139" s="71">
        <v>450000</v>
      </c>
      <c r="K2139" s="44">
        <f t="shared" si="33"/>
        <v>692266.31705096236</v>
      </c>
    </row>
    <row r="2140" spans="1:11" s="43" customFormat="1" ht="19.7" customHeight="1" x14ac:dyDescent="0.25">
      <c r="A2140" s="43" t="s">
        <v>175</v>
      </c>
      <c r="B2140" s="1" t="s">
        <v>292</v>
      </c>
      <c r="C2140" s="1" t="s">
        <v>254</v>
      </c>
      <c r="D2140" s="1" t="s">
        <v>253</v>
      </c>
      <c r="E2140" s="45" t="str">
        <f>VLOOKUP(C2140,PROCV!E$50:G$126,3,0)</f>
        <v>Música</v>
      </c>
      <c r="F2140" s="1" t="s">
        <v>416</v>
      </c>
      <c r="G2140" s="1" t="s">
        <v>236</v>
      </c>
      <c r="H2140" s="1">
        <v>2010</v>
      </c>
      <c r="I2140" s="60">
        <f>VLOOKUP(H2140,PROCV!E$33:F$44,2,0)</f>
        <v>1.5383695934465831</v>
      </c>
      <c r="J2140" s="71">
        <v>3689</v>
      </c>
      <c r="K2140" s="44">
        <f t="shared" si="33"/>
        <v>5675.0454302244452</v>
      </c>
    </row>
    <row r="2141" spans="1:11" s="43" customFormat="1" ht="19.7" customHeight="1" x14ac:dyDescent="0.25">
      <c r="A2141" s="43" t="s">
        <v>175</v>
      </c>
      <c r="B2141" s="1" t="s">
        <v>292</v>
      </c>
      <c r="C2141" s="1" t="s">
        <v>254</v>
      </c>
      <c r="D2141" s="1" t="s">
        <v>253</v>
      </c>
      <c r="E2141" s="45" t="str">
        <f>VLOOKUP(C2141,PROCV!E$50:G$126,3,0)</f>
        <v>Música</v>
      </c>
      <c r="F2141" s="1" t="s">
        <v>416</v>
      </c>
      <c r="G2141" s="1" t="s">
        <v>236</v>
      </c>
      <c r="H2141" s="1">
        <v>2010</v>
      </c>
      <c r="I2141" s="60">
        <f>VLOOKUP(H2141,PROCV!E$33:F$44,2,0)</f>
        <v>1.5383695934465831</v>
      </c>
      <c r="J2141" s="71">
        <v>97387</v>
      </c>
      <c r="K2141" s="44">
        <f t="shared" si="33"/>
        <v>149817.19959698239</v>
      </c>
    </row>
    <row r="2142" spans="1:11" s="43" customFormat="1" ht="19.7" customHeight="1" x14ac:dyDescent="0.25">
      <c r="A2142" s="43" t="s">
        <v>175</v>
      </c>
      <c r="B2142" s="1" t="s">
        <v>292</v>
      </c>
      <c r="C2142" s="1" t="s">
        <v>252</v>
      </c>
      <c r="D2142" s="1" t="s">
        <v>251</v>
      </c>
      <c r="E2142" s="45" t="str">
        <f>VLOOKUP(C2142,PROCV!E$50:G$126,3,0)</f>
        <v>Audiovisual</v>
      </c>
      <c r="F2142" s="1" t="s">
        <v>416</v>
      </c>
      <c r="G2142" s="1" t="s">
        <v>236</v>
      </c>
      <c r="H2142" s="1">
        <v>2010</v>
      </c>
      <c r="I2142" s="60">
        <f>VLOOKUP(H2142,PROCV!E$33:F$44,2,0)</f>
        <v>1.5383695934465831</v>
      </c>
      <c r="J2142" s="71">
        <v>36069</v>
      </c>
      <c r="K2142" s="44">
        <f t="shared" si="33"/>
        <v>55487.452866024803</v>
      </c>
    </row>
    <row r="2143" spans="1:11" s="43" customFormat="1" ht="19.7" customHeight="1" x14ac:dyDescent="0.25">
      <c r="A2143" s="43" t="s">
        <v>175</v>
      </c>
      <c r="B2143" s="1" t="s">
        <v>292</v>
      </c>
      <c r="C2143" s="1" t="s">
        <v>252</v>
      </c>
      <c r="D2143" s="1" t="s">
        <v>251</v>
      </c>
      <c r="E2143" s="45" t="str">
        <f>VLOOKUP(C2143,PROCV!E$50:G$126,3,0)</f>
        <v>Audiovisual</v>
      </c>
      <c r="F2143" s="1" t="s">
        <v>416</v>
      </c>
      <c r="G2143" s="1" t="s">
        <v>236</v>
      </c>
      <c r="H2143" s="1">
        <v>2010</v>
      </c>
      <c r="I2143" s="60">
        <f>VLOOKUP(H2143,PROCV!E$33:F$44,2,0)</f>
        <v>1.5383695934465831</v>
      </c>
      <c r="J2143" s="71">
        <v>36619</v>
      </c>
      <c r="K2143" s="44">
        <f t="shared" si="33"/>
        <v>56333.556142420428</v>
      </c>
    </row>
    <row r="2144" spans="1:11" s="43" customFormat="1" ht="19.7" customHeight="1" x14ac:dyDescent="0.25">
      <c r="A2144" s="43" t="s">
        <v>175</v>
      </c>
      <c r="B2144" s="1" t="s">
        <v>292</v>
      </c>
      <c r="C2144" s="1" t="s">
        <v>252</v>
      </c>
      <c r="D2144" s="1" t="s">
        <v>251</v>
      </c>
      <c r="E2144" s="45" t="str">
        <f>VLOOKUP(C2144,PROCV!E$50:G$126,3,0)</f>
        <v>Audiovisual</v>
      </c>
      <c r="F2144" s="1" t="s">
        <v>416</v>
      </c>
      <c r="G2144" s="1" t="s">
        <v>236</v>
      </c>
      <c r="H2144" s="1">
        <v>2010</v>
      </c>
      <c r="I2144" s="60">
        <f>VLOOKUP(H2144,PROCV!E$33:F$44,2,0)</f>
        <v>1.5383695934465831</v>
      </c>
      <c r="J2144" s="71">
        <v>224939</v>
      </c>
      <c r="K2144" s="44">
        <f t="shared" si="33"/>
        <v>346039.31798028096</v>
      </c>
    </row>
    <row r="2145" spans="1:11" s="43" customFormat="1" ht="19.7" customHeight="1" x14ac:dyDescent="0.25">
      <c r="A2145" s="43" t="s">
        <v>175</v>
      </c>
      <c r="B2145" s="1" t="s">
        <v>292</v>
      </c>
      <c r="C2145" s="1" t="s">
        <v>250</v>
      </c>
      <c r="D2145" s="1" t="s">
        <v>249</v>
      </c>
      <c r="E2145" s="45" t="str">
        <f>VLOOKUP(C2145,PROCV!E$50:G$126,3,0)</f>
        <v>Audiovisual</v>
      </c>
      <c r="F2145" s="1" t="s">
        <v>416</v>
      </c>
      <c r="G2145" s="1" t="s">
        <v>236</v>
      </c>
      <c r="H2145" s="1">
        <v>2010</v>
      </c>
      <c r="I2145" s="60">
        <f>VLOOKUP(H2145,PROCV!E$33:F$44,2,0)</f>
        <v>1.5383695934465831</v>
      </c>
      <c r="J2145" s="71">
        <v>52768</v>
      </c>
      <c r="K2145" s="44">
        <f t="shared" si="33"/>
        <v>81176.686706989291</v>
      </c>
    </row>
    <row r="2146" spans="1:11" s="43" customFormat="1" ht="19.7" customHeight="1" x14ac:dyDescent="0.25">
      <c r="A2146" s="43" t="s">
        <v>175</v>
      </c>
      <c r="B2146" s="1" t="s">
        <v>292</v>
      </c>
      <c r="C2146" s="1" t="s">
        <v>250</v>
      </c>
      <c r="D2146" s="1" t="s">
        <v>249</v>
      </c>
      <c r="E2146" s="45" t="str">
        <f>VLOOKUP(C2146,PROCV!E$50:G$126,3,0)</f>
        <v>Audiovisual</v>
      </c>
      <c r="F2146" s="1" t="s">
        <v>416</v>
      </c>
      <c r="G2146" s="1" t="s">
        <v>236</v>
      </c>
      <c r="H2146" s="1">
        <v>2010</v>
      </c>
      <c r="I2146" s="60">
        <f>VLOOKUP(H2146,PROCV!E$33:F$44,2,0)</f>
        <v>1.5383695934465831</v>
      </c>
      <c r="J2146" s="71">
        <v>20032</v>
      </c>
      <c r="K2146" s="44">
        <f t="shared" si="33"/>
        <v>30816.619695921952</v>
      </c>
    </row>
    <row r="2147" spans="1:11" s="43" customFormat="1" ht="19.7" customHeight="1" x14ac:dyDescent="0.25">
      <c r="A2147" s="43" t="s">
        <v>175</v>
      </c>
      <c r="B2147" s="1" t="s">
        <v>292</v>
      </c>
      <c r="C2147" s="1" t="s">
        <v>246</v>
      </c>
      <c r="D2147" s="1" t="s">
        <v>245</v>
      </c>
      <c r="E2147" s="45" t="str">
        <f>VLOOKUP(C2147,PROCV!E$50:G$126,3,0)</f>
        <v>Artes Cênicas e Espetáculos</v>
      </c>
      <c r="F2147" s="1" t="s">
        <v>416</v>
      </c>
      <c r="G2147" s="1" t="s">
        <v>236</v>
      </c>
      <c r="H2147" s="1">
        <v>2010</v>
      </c>
      <c r="I2147" s="60">
        <f>VLOOKUP(H2147,PROCV!E$33:F$44,2,0)</f>
        <v>1.5383695934465831</v>
      </c>
      <c r="J2147" s="71">
        <v>29223</v>
      </c>
      <c r="K2147" s="44">
        <f t="shared" si="33"/>
        <v>44955.774629289495</v>
      </c>
    </row>
    <row r="2148" spans="1:11" s="43" customFormat="1" ht="19.7" customHeight="1" x14ac:dyDescent="0.25">
      <c r="A2148" s="43" t="s">
        <v>175</v>
      </c>
      <c r="B2148" s="1" t="s">
        <v>292</v>
      </c>
      <c r="C2148" s="1" t="s">
        <v>246</v>
      </c>
      <c r="D2148" s="1" t="s">
        <v>245</v>
      </c>
      <c r="E2148" s="45" t="str">
        <f>VLOOKUP(C2148,PROCV!E$50:G$126,3,0)</f>
        <v>Artes Cênicas e Espetáculos</v>
      </c>
      <c r="F2148" s="1" t="s">
        <v>416</v>
      </c>
      <c r="G2148" s="1" t="s">
        <v>236</v>
      </c>
      <c r="H2148" s="1">
        <v>2010</v>
      </c>
      <c r="I2148" s="60">
        <f>VLOOKUP(H2148,PROCV!E$33:F$44,2,0)</f>
        <v>1.5383695934465831</v>
      </c>
      <c r="J2148" s="71">
        <v>6414</v>
      </c>
      <c r="K2148" s="44">
        <f t="shared" si="33"/>
        <v>9867.1025723663843</v>
      </c>
    </row>
    <row r="2149" spans="1:11" s="43" customFormat="1" ht="19.7" customHeight="1" x14ac:dyDescent="0.25">
      <c r="A2149" s="43" t="s">
        <v>175</v>
      </c>
      <c r="B2149" s="1" t="s">
        <v>292</v>
      </c>
      <c r="C2149" s="1" t="s">
        <v>238</v>
      </c>
      <c r="D2149" s="1" t="s">
        <v>237</v>
      </c>
      <c r="E2149" s="45" t="str">
        <f>VLOOKUP(C2149,PROCV!E$50:G$126,3,0)</f>
        <v>Artes Cênicas e Espetáculos</v>
      </c>
      <c r="F2149" s="1" t="s">
        <v>416</v>
      </c>
      <c r="G2149" s="1" t="s">
        <v>236</v>
      </c>
      <c r="H2149" s="1">
        <v>2010</v>
      </c>
      <c r="I2149" s="60">
        <f>VLOOKUP(H2149,PROCV!E$33:F$44,2,0)</f>
        <v>1.5383695934465831</v>
      </c>
      <c r="J2149" s="71">
        <v>18241</v>
      </c>
      <c r="K2149" s="44">
        <f t="shared" si="33"/>
        <v>28061.399754059123</v>
      </c>
    </row>
    <row r="2150" spans="1:11" s="43" customFormat="1" ht="19.7" customHeight="1" x14ac:dyDescent="0.25">
      <c r="A2150" s="43" t="s">
        <v>175</v>
      </c>
      <c r="B2150" s="1" t="s">
        <v>292</v>
      </c>
      <c r="C2150" s="1" t="s">
        <v>238</v>
      </c>
      <c r="D2150" s="1" t="s">
        <v>237</v>
      </c>
      <c r="E2150" s="45" t="str">
        <f>VLOOKUP(C2150,PROCV!E$50:G$126,3,0)</f>
        <v>Artes Cênicas e Espetáculos</v>
      </c>
      <c r="F2150" s="1" t="s">
        <v>416</v>
      </c>
      <c r="G2150" s="1" t="s">
        <v>236</v>
      </c>
      <c r="H2150" s="1">
        <v>2010</v>
      </c>
      <c r="I2150" s="60">
        <f>VLOOKUP(H2150,PROCV!E$33:F$44,2,0)</f>
        <v>1.5383695934465831</v>
      </c>
      <c r="J2150" s="71">
        <v>40930</v>
      </c>
      <c r="K2150" s="44">
        <f t="shared" si="33"/>
        <v>62965.467459768646</v>
      </c>
    </row>
    <row r="2151" spans="1:11" s="43" customFormat="1" ht="19.7" customHeight="1" x14ac:dyDescent="0.25">
      <c r="A2151" s="43" t="s">
        <v>175</v>
      </c>
      <c r="B2151" s="1" t="s">
        <v>292</v>
      </c>
      <c r="C2151" s="1" t="s">
        <v>238</v>
      </c>
      <c r="D2151" s="1" t="s">
        <v>237</v>
      </c>
      <c r="E2151" s="45" t="str">
        <f>VLOOKUP(C2151,PROCV!E$50:G$126,3,0)</f>
        <v>Artes Cênicas e Espetáculos</v>
      </c>
      <c r="F2151" s="1" t="s">
        <v>416</v>
      </c>
      <c r="G2151" s="1" t="s">
        <v>236</v>
      </c>
      <c r="H2151" s="1">
        <v>2010</v>
      </c>
      <c r="I2151" s="60">
        <f>VLOOKUP(H2151,PROCV!E$33:F$44,2,0)</f>
        <v>1.5383695934465831</v>
      </c>
      <c r="J2151" s="71">
        <v>37176</v>
      </c>
      <c r="K2151" s="44">
        <f t="shared" si="33"/>
        <v>57190.42800597017</v>
      </c>
    </row>
    <row r="2152" spans="1:11" s="43" customFormat="1" ht="19.7" customHeight="1" x14ac:dyDescent="0.25">
      <c r="A2152" s="43" t="s">
        <v>175</v>
      </c>
      <c r="B2152" s="1" t="s">
        <v>292</v>
      </c>
      <c r="C2152" s="1" t="s">
        <v>241</v>
      </c>
      <c r="D2152" s="1" t="s">
        <v>240</v>
      </c>
      <c r="E2152" s="45" t="str">
        <f>VLOOKUP(C2152,PROCV!E$50:G$126,3,0)</f>
        <v>Artes Cênicas e Espetáculos</v>
      </c>
      <c r="F2152" s="1" t="s">
        <v>416</v>
      </c>
      <c r="G2152" s="1" t="s">
        <v>236</v>
      </c>
      <c r="H2152" s="1">
        <v>2010</v>
      </c>
      <c r="I2152" s="60">
        <f>VLOOKUP(H2152,PROCV!E$33:F$44,2,0)</f>
        <v>1.5383695934465831</v>
      </c>
      <c r="J2152" s="71">
        <v>102043</v>
      </c>
      <c r="K2152" s="44">
        <f t="shared" si="33"/>
        <v>156979.84842406967</v>
      </c>
    </row>
    <row r="2153" spans="1:11" s="43" customFormat="1" ht="19.7" customHeight="1" x14ac:dyDescent="0.25">
      <c r="A2153" s="43" t="s">
        <v>175</v>
      </c>
      <c r="B2153" s="1" t="s">
        <v>292</v>
      </c>
      <c r="C2153" s="1" t="s">
        <v>241</v>
      </c>
      <c r="D2153" s="1" t="s">
        <v>240</v>
      </c>
      <c r="E2153" s="45" t="str">
        <f>VLOOKUP(C2153,PROCV!E$50:G$126,3,0)</f>
        <v>Artes Cênicas e Espetáculos</v>
      </c>
      <c r="F2153" s="1" t="s">
        <v>416</v>
      </c>
      <c r="G2153" s="1" t="s">
        <v>236</v>
      </c>
      <c r="H2153" s="1">
        <v>2010</v>
      </c>
      <c r="I2153" s="60">
        <f>VLOOKUP(H2153,PROCV!E$33:F$44,2,0)</f>
        <v>1.5383695934465831</v>
      </c>
      <c r="J2153" s="71">
        <v>3726</v>
      </c>
      <c r="K2153" s="44">
        <f t="shared" si="33"/>
        <v>5731.9651051819683</v>
      </c>
    </row>
    <row r="2154" spans="1:11" s="43" customFormat="1" ht="19.7" customHeight="1" x14ac:dyDescent="0.25">
      <c r="A2154" s="43" t="s">
        <v>175</v>
      </c>
      <c r="B2154" s="1" t="s">
        <v>292</v>
      </c>
      <c r="C2154" s="1" t="s">
        <v>313</v>
      </c>
      <c r="D2154" s="1" t="s">
        <v>312</v>
      </c>
      <c r="E2154" s="45" t="str">
        <f>VLOOKUP(C2154,PROCV!E$50:G$126,3,0)</f>
        <v>Patrimônio</v>
      </c>
      <c r="F2154" s="1" t="s">
        <v>415</v>
      </c>
      <c r="G2154" s="1" t="s">
        <v>265</v>
      </c>
      <c r="H2154" s="1">
        <v>2010</v>
      </c>
      <c r="I2154" s="60">
        <f>VLOOKUP(H2154,PROCV!E$33:F$44,2,0)</f>
        <v>1.5383695934465831</v>
      </c>
      <c r="J2154" s="71">
        <v>1255332</v>
      </c>
      <c r="K2154" s="44">
        <f t="shared" si="33"/>
        <v>1931164.5784804861</v>
      </c>
    </row>
    <row r="2155" spans="1:11" s="43" customFormat="1" ht="19.7" customHeight="1" x14ac:dyDescent="0.25">
      <c r="A2155" s="43" t="s">
        <v>175</v>
      </c>
      <c r="B2155" s="1" t="s">
        <v>292</v>
      </c>
      <c r="C2155" s="1" t="s">
        <v>348</v>
      </c>
      <c r="D2155" s="1" t="s">
        <v>347</v>
      </c>
      <c r="E2155" s="45" t="str">
        <f>VLOOKUP(C2155,PROCV!E$50:G$126,3,0)</f>
        <v>Patrimônio</v>
      </c>
      <c r="F2155" s="1" t="s">
        <v>415</v>
      </c>
      <c r="G2155" s="1" t="s">
        <v>265</v>
      </c>
      <c r="H2155" s="1">
        <v>2010</v>
      </c>
      <c r="I2155" s="60">
        <f>VLOOKUP(H2155,PROCV!E$33:F$44,2,0)</f>
        <v>1.5383695934465831</v>
      </c>
      <c r="J2155" s="71">
        <v>1149547</v>
      </c>
      <c r="K2155" s="44">
        <f t="shared" si="33"/>
        <v>1768428.1510377394</v>
      </c>
    </row>
    <row r="2156" spans="1:11" s="43" customFormat="1" ht="19.7" customHeight="1" x14ac:dyDescent="0.25">
      <c r="A2156" s="43" t="s">
        <v>175</v>
      </c>
      <c r="B2156" s="1" t="s">
        <v>292</v>
      </c>
      <c r="C2156" s="1" t="s">
        <v>318</v>
      </c>
      <c r="D2156" s="1" t="s">
        <v>317</v>
      </c>
      <c r="E2156" s="45" t="str">
        <f>VLOOKUP(C2156,PROCV!E$50:G$126,3,0)</f>
        <v>Patrimônio</v>
      </c>
      <c r="F2156" s="1" t="s">
        <v>415</v>
      </c>
      <c r="G2156" s="1" t="s">
        <v>265</v>
      </c>
      <c r="H2156" s="1">
        <v>2010</v>
      </c>
      <c r="I2156" s="60">
        <f>VLOOKUP(H2156,PROCV!E$33:F$44,2,0)</f>
        <v>1.5383695934465831</v>
      </c>
      <c r="J2156" s="71">
        <v>1917936</v>
      </c>
      <c r="K2156" s="44">
        <f t="shared" si="33"/>
        <v>2950494.4245765656</v>
      </c>
    </row>
    <row r="2157" spans="1:11" s="43" customFormat="1" ht="19.7" customHeight="1" x14ac:dyDescent="0.25">
      <c r="A2157" s="43" t="s">
        <v>175</v>
      </c>
      <c r="B2157" s="1" t="s">
        <v>292</v>
      </c>
      <c r="C2157" s="1" t="s">
        <v>318</v>
      </c>
      <c r="D2157" s="1" t="s">
        <v>317</v>
      </c>
      <c r="E2157" s="45" t="str">
        <f>VLOOKUP(C2157,PROCV!E$50:G$126,3,0)</f>
        <v>Patrimônio</v>
      </c>
      <c r="F2157" s="1" t="s">
        <v>415</v>
      </c>
      <c r="G2157" s="1" t="s">
        <v>265</v>
      </c>
      <c r="H2157" s="1">
        <v>2010</v>
      </c>
      <c r="I2157" s="60">
        <f>VLOOKUP(H2157,PROCV!E$33:F$44,2,0)</f>
        <v>1.5383695934465831</v>
      </c>
      <c r="J2157" s="71">
        <v>1000000</v>
      </c>
      <c r="K2157" s="44">
        <f t="shared" si="33"/>
        <v>1538369.593446583</v>
      </c>
    </row>
    <row r="2158" spans="1:11" s="43" customFormat="1" ht="19.7" customHeight="1" x14ac:dyDescent="0.25">
      <c r="A2158" s="43" t="s">
        <v>175</v>
      </c>
      <c r="B2158" s="1" t="s">
        <v>292</v>
      </c>
      <c r="C2158" s="1" t="s">
        <v>318</v>
      </c>
      <c r="D2158" s="1" t="s">
        <v>317</v>
      </c>
      <c r="E2158" s="45" t="str">
        <f>VLOOKUP(C2158,PROCV!E$50:G$126,3,0)</f>
        <v>Patrimônio</v>
      </c>
      <c r="F2158" s="1" t="s">
        <v>415</v>
      </c>
      <c r="G2158" s="1" t="s">
        <v>265</v>
      </c>
      <c r="H2158" s="1">
        <v>2010</v>
      </c>
      <c r="I2158" s="60">
        <f>VLOOKUP(H2158,PROCV!E$33:F$44,2,0)</f>
        <v>1.5383695934465831</v>
      </c>
      <c r="J2158" s="71">
        <v>500000</v>
      </c>
      <c r="K2158" s="44">
        <f t="shared" si="33"/>
        <v>769184.79672329151</v>
      </c>
    </row>
    <row r="2159" spans="1:11" s="43" customFormat="1" ht="19.7" customHeight="1" x14ac:dyDescent="0.25">
      <c r="A2159" s="43" t="s">
        <v>161</v>
      </c>
      <c r="B2159" s="1" t="s">
        <v>292</v>
      </c>
      <c r="C2159" s="1" t="s">
        <v>291</v>
      </c>
      <c r="D2159" s="1" t="s">
        <v>290</v>
      </c>
      <c r="E2159" s="45" t="str">
        <f>VLOOKUP(C2159,PROCV!E$50:G$126,3,0)</f>
        <v>NA</v>
      </c>
      <c r="F2159" s="1" t="s">
        <v>416</v>
      </c>
      <c r="G2159" s="1" t="s">
        <v>236</v>
      </c>
      <c r="H2159" s="1">
        <v>2010</v>
      </c>
      <c r="I2159" s="60">
        <f>VLOOKUP(H2159,PROCV!E$33:F$44,2,0)</f>
        <v>1.5383695934465831</v>
      </c>
      <c r="J2159" s="71">
        <v>3866</v>
      </c>
      <c r="K2159" s="44">
        <f t="shared" si="33"/>
        <v>5947.3368482644901</v>
      </c>
    </row>
    <row r="2160" spans="1:11" s="43" customFormat="1" ht="19.7" customHeight="1" x14ac:dyDescent="0.25">
      <c r="A2160" s="43" t="s">
        <v>161</v>
      </c>
      <c r="B2160" s="1" t="s">
        <v>292</v>
      </c>
      <c r="C2160" s="1" t="s">
        <v>291</v>
      </c>
      <c r="D2160" s="1" t="s">
        <v>290</v>
      </c>
      <c r="E2160" s="45" t="str">
        <f>VLOOKUP(C2160,PROCV!E$50:G$126,3,0)</f>
        <v>NA</v>
      </c>
      <c r="F2160" s="1" t="s">
        <v>416</v>
      </c>
      <c r="G2160" s="1" t="s">
        <v>236</v>
      </c>
      <c r="H2160" s="1">
        <v>2010</v>
      </c>
      <c r="I2160" s="60">
        <f>VLOOKUP(H2160,PROCV!E$33:F$44,2,0)</f>
        <v>1.5383695934465831</v>
      </c>
      <c r="J2160" s="71">
        <v>19067</v>
      </c>
      <c r="K2160" s="44">
        <f t="shared" si="33"/>
        <v>29332.093038245999</v>
      </c>
    </row>
    <row r="2161" spans="1:11" s="43" customFormat="1" ht="19.7" customHeight="1" x14ac:dyDescent="0.25">
      <c r="A2161" s="43" t="s">
        <v>161</v>
      </c>
      <c r="B2161" s="1" t="s">
        <v>292</v>
      </c>
      <c r="C2161" s="1" t="s">
        <v>285</v>
      </c>
      <c r="D2161" s="1" t="s">
        <v>284</v>
      </c>
      <c r="E2161" s="45" t="str">
        <f>VLOOKUP(C2161,PROCV!E$50:G$126,3,0)</f>
        <v>Editorial</v>
      </c>
      <c r="F2161" s="1" t="s">
        <v>416</v>
      </c>
      <c r="G2161" s="1" t="s">
        <v>236</v>
      </c>
      <c r="H2161" s="1">
        <v>2010</v>
      </c>
      <c r="I2161" s="60">
        <f>VLOOKUP(H2161,PROCV!E$33:F$44,2,0)</f>
        <v>1.5383695934465831</v>
      </c>
      <c r="J2161" s="71">
        <v>3646</v>
      </c>
      <c r="K2161" s="44">
        <f t="shared" si="33"/>
        <v>5608.8955377062421</v>
      </c>
    </row>
    <row r="2162" spans="1:11" s="43" customFormat="1" ht="19.7" customHeight="1" x14ac:dyDescent="0.25">
      <c r="A2162" s="43" t="s">
        <v>161</v>
      </c>
      <c r="B2162" s="1" t="s">
        <v>292</v>
      </c>
      <c r="C2162" s="1" t="s">
        <v>285</v>
      </c>
      <c r="D2162" s="1" t="s">
        <v>284</v>
      </c>
      <c r="E2162" s="45" t="str">
        <f>VLOOKUP(C2162,PROCV!E$50:G$126,3,0)</f>
        <v>Editorial</v>
      </c>
      <c r="F2162" s="1" t="s">
        <v>416</v>
      </c>
      <c r="G2162" s="1" t="s">
        <v>236</v>
      </c>
      <c r="H2162" s="1">
        <v>2010</v>
      </c>
      <c r="I2162" s="60">
        <f>VLOOKUP(H2162,PROCV!E$33:F$44,2,0)</f>
        <v>1.5383695934465831</v>
      </c>
      <c r="J2162" s="71">
        <v>5407</v>
      </c>
      <c r="K2162" s="44">
        <f t="shared" si="33"/>
        <v>8317.964391765674</v>
      </c>
    </row>
    <row r="2163" spans="1:11" s="43" customFormat="1" ht="19.7" customHeight="1" x14ac:dyDescent="0.25">
      <c r="A2163" s="43" t="s">
        <v>161</v>
      </c>
      <c r="B2163" s="1" t="s">
        <v>292</v>
      </c>
      <c r="C2163" s="1" t="s">
        <v>269</v>
      </c>
      <c r="D2163" s="1" t="s">
        <v>268</v>
      </c>
      <c r="E2163" s="45" t="str">
        <f>VLOOKUP(C2163,PROCV!E$50:G$126,3,0)</f>
        <v>NA</v>
      </c>
      <c r="F2163" s="1" t="s">
        <v>416</v>
      </c>
      <c r="G2163" s="1" t="s">
        <v>236</v>
      </c>
      <c r="H2163" s="1">
        <v>2010</v>
      </c>
      <c r="I2163" s="60">
        <f>VLOOKUP(H2163,PROCV!E$33:F$44,2,0)</f>
        <v>1.5383695934465831</v>
      </c>
      <c r="J2163" s="71">
        <v>201600</v>
      </c>
      <c r="K2163" s="44">
        <f t="shared" si="33"/>
        <v>310135.31003883114</v>
      </c>
    </row>
    <row r="2164" spans="1:11" s="43" customFormat="1" ht="19.7" customHeight="1" x14ac:dyDescent="0.25">
      <c r="A2164" s="43" t="s">
        <v>161</v>
      </c>
      <c r="B2164" s="1" t="s">
        <v>292</v>
      </c>
      <c r="C2164" s="1" t="s">
        <v>269</v>
      </c>
      <c r="D2164" s="1" t="s">
        <v>268</v>
      </c>
      <c r="E2164" s="45" t="str">
        <f>VLOOKUP(C2164,PROCV!E$50:G$126,3,0)</f>
        <v>NA</v>
      </c>
      <c r="F2164" s="1" t="s">
        <v>416</v>
      </c>
      <c r="G2164" s="1" t="s">
        <v>236</v>
      </c>
      <c r="H2164" s="1">
        <v>2010</v>
      </c>
      <c r="I2164" s="60">
        <f>VLOOKUP(H2164,PROCV!E$33:F$44,2,0)</f>
        <v>1.5383695934465831</v>
      </c>
      <c r="J2164" s="71">
        <v>12901</v>
      </c>
      <c r="K2164" s="44">
        <f t="shared" si="33"/>
        <v>19846.506125054369</v>
      </c>
    </row>
    <row r="2165" spans="1:11" s="43" customFormat="1" ht="19.7" customHeight="1" x14ac:dyDescent="0.25">
      <c r="A2165" s="43" t="s">
        <v>161</v>
      </c>
      <c r="B2165" s="1" t="s">
        <v>292</v>
      </c>
      <c r="C2165" s="1" t="s">
        <v>269</v>
      </c>
      <c r="D2165" s="1" t="s">
        <v>268</v>
      </c>
      <c r="E2165" s="45" t="str">
        <f>VLOOKUP(C2165,PROCV!E$50:G$126,3,0)</f>
        <v>NA</v>
      </c>
      <c r="F2165" s="1" t="s">
        <v>416</v>
      </c>
      <c r="G2165" s="1" t="s">
        <v>236</v>
      </c>
      <c r="H2165" s="1">
        <v>2010</v>
      </c>
      <c r="I2165" s="60">
        <f>VLOOKUP(H2165,PROCV!E$33:F$44,2,0)</f>
        <v>1.5383695934465831</v>
      </c>
      <c r="J2165" s="71">
        <v>8104</v>
      </c>
      <c r="K2165" s="44">
        <f t="shared" si="33"/>
        <v>12466.94718529111</v>
      </c>
    </row>
    <row r="2166" spans="1:11" s="43" customFormat="1" ht="19.7" customHeight="1" x14ac:dyDescent="0.25">
      <c r="A2166" s="43" t="s">
        <v>161</v>
      </c>
      <c r="B2166" s="1" t="s">
        <v>292</v>
      </c>
      <c r="C2166" s="1" t="s">
        <v>269</v>
      </c>
      <c r="D2166" s="1" t="s">
        <v>268</v>
      </c>
      <c r="E2166" s="45" t="str">
        <f>VLOOKUP(C2166,PROCV!E$50:G$126,3,0)</f>
        <v>NA</v>
      </c>
      <c r="F2166" s="1" t="s">
        <v>416</v>
      </c>
      <c r="G2166" s="1" t="s">
        <v>236</v>
      </c>
      <c r="H2166" s="1">
        <v>2010</v>
      </c>
      <c r="I2166" s="60">
        <f>VLOOKUP(H2166,PROCV!E$33:F$44,2,0)</f>
        <v>1.5383695934465831</v>
      </c>
      <c r="J2166" s="71">
        <v>14508</v>
      </c>
      <c r="K2166" s="44">
        <f t="shared" si="33"/>
        <v>22318.666061723026</v>
      </c>
    </row>
    <row r="2167" spans="1:11" s="43" customFormat="1" ht="19.7" customHeight="1" x14ac:dyDescent="0.25">
      <c r="A2167" s="43" t="s">
        <v>161</v>
      </c>
      <c r="B2167" s="1" t="s">
        <v>292</v>
      </c>
      <c r="C2167" s="1" t="s">
        <v>254</v>
      </c>
      <c r="D2167" s="1" t="s">
        <v>253</v>
      </c>
      <c r="E2167" s="45" t="str">
        <f>VLOOKUP(C2167,PROCV!E$50:G$126,3,0)</f>
        <v>Música</v>
      </c>
      <c r="F2167" s="1" t="s">
        <v>416</v>
      </c>
      <c r="G2167" s="1" t="s">
        <v>236</v>
      </c>
      <c r="H2167" s="1">
        <v>2010</v>
      </c>
      <c r="I2167" s="60">
        <f>VLOOKUP(H2167,PROCV!E$33:F$44,2,0)</f>
        <v>1.5383695934465831</v>
      </c>
      <c r="J2167" s="71">
        <v>34093</v>
      </c>
      <c r="K2167" s="44">
        <f t="shared" si="33"/>
        <v>52447.634549374357</v>
      </c>
    </row>
    <row r="2168" spans="1:11" s="43" customFormat="1" ht="19.7" customHeight="1" x14ac:dyDescent="0.25">
      <c r="A2168" s="43" t="s">
        <v>185</v>
      </c>
      <c r="B2168" s="1" t="s">
        <v>293</v>
      </c>
      <c r="C2168" s="1" t="s">
        <v>309</v>
      </c>
      <c r="D2168" s="1" t="s">
        <v>308</v>
      </c>
      <c r="E2168" s="45" t="str">
        <f>VLOOKUP(C2168,PROCV!E$50:G$126,3,0)</f>
        <v>NA</v>
      </c>
      <c r="F2168" s="1" t="s">
        <v>416</v>
      </c>
      <c r="G2168" s="1" t="s">
        <v>236</v>
      </c>
      <c r="H2168" s="1">
        <v>2010</v>
      </c>
      <c r="I2168" s="60">
        <f>VLOOKUP(H2168,PROCV!E$33:F$44,2,0)</f>
        <v>1.5383695934465831</v>
      </c>
      <c r="J2168" s="71">
        <v>9440</v>
      </c>
      <c r="K2168" s="44">
        <f t="shared" si="33"/>
        <v>14522.208962135745</v>
      </c>
    </row>
    <row r="2169" spans="1:11" s="43" customFormat="1" ht="19.7" customHeight="1" x14ac:dyDescent="0.25">
      <c r="A2169" s="43" t="s">
        <v>185</v>
      </c>
      <c r="B2169" s="1" t="s">
        <v>293</v>
      </c>
      <c r="C2169" s="1" t="s">
        <v>291</v>
      </c>
      <c r="D2169" s="1" t="s">
        <v>290</v>
      </c>
      <c r="E2169" s="45" t="str">
        <f>VLOOKUP(C2169,PROCV!E$50:G$126,3,0)</f>
        <v>NA</v>
      </c>
      <c r="F2169" s="1" t="s">
        <v>416</v>
      </c>
      <c r="G2169" s="1" t="s">
        <v>236</v>
      </c>
      <c r="H2169" s="1">
        <v>2010</v>
      </c>
      <c r="I2169" s="60">
        <f>VLOOKUP(H2169,PROCV!E$33:F$44,2,0)</f>
        <v>1.5383695934465831</v>
      </c>
      <c r="J2169" s="71">
        <v>36509</v>
      </c>
      <c r="K2169" s="44">
        <f t="shared" si="33"/>
        <v>56164.335487141303</v>
      </c>
    </row>
    <row r="2170" spans="1:11" s="43" customFormat="1" ht="19.7" customHeight="1" x14ac:dyDescent="0.25">
      <c r="A2170" s="43" t="s">
        <v>185</v>
      </c>
      <c r="B2170" s="1" t="s">
        <v>293</v>
      </c>
      <c r="C2170" s="1" t="s">
        <v>291</v>
      </c>
      <c r="D2170" s="1" t="s">
        <v>290</v>
      </c>
      <c r="E2170" s="45" t="str">
        <f>VLOOKUP(C2170,PROCV!E$50:G$126,3,0)</f>
        <v>NA</v>
      </c>
      <c r="F2170" s="1" t="s">
        <v>416</v>
      </c>
      <c r="G2170" s="1" t="s">
        <v>236</v>
      </c>
      <c r="H2170" s="1">
        <v>2010</v>
      </c>
      <c r="I2170" s="60">
        <f>VLOOKUP(H2170,PROCV!E$33:F$44,2,0)</f>
        <v>1.5383695934465831</v>
      </c>
      <c r="J2170" s="71">
        <v>228500</v>
      </c>
      <c r="K2170" s="44">
        <f t="shared" si="33"/>
        <v>351517.45210254425</v>
      </c>
    </row>
    <row r="2171" spans="1:11" s="43" customFormat="1" ht="19.7" customHeight="1" x14ac:dyDescent="0.25">
      <c r="A2171" s="43" t="s">
        <v>185</v>
      </c>
      <c r="B2171" s="1" t="s">
        <v>293</v>
      </c>
      <c r="C2171" s="1" t="s">
        <v>291</v>
      </c>
      <c r="D2171" s="1" t="s">
        <v>290</v>
      </c>
      <c r="E2171" s="45" t="str">
        <f>VLOOKUP(C2171,PROCV!E$50:G$126,3,0)</f>
        <v>NA</v>
      </c>
      <c r="F2171" s="1" t="s">
        <v>416</v>
      </c>
      <c r="G2171" s="1" t="s">
        <v>236</v>
      </c>
      <c r="H2171" s="1">
        <v>2010</v>
      </c>
      <c r="I2171" s="60">
        <f>VLOOKUP(H2171,PROCV!E$33:F$44,2,0)</f>
        <v>1.5383695934465831</v>
      </c>
      <c r="J2171" s="71">
        <v>250000</v>
      </c>
      <c r="K2171" s="44">
        <f t="shared" si="33"/>
        <v>384592.39836164576</v>
      </c>
    </row>
    <row r="2172" spans="1:11" s="43" customFormat="1" ht="19.7" customHeight="1" x14ac:dyDescent="0.25">
      <c r="A2172" s="43" t="s">
        <v>185</v>
      </c>
      <c r="B2172" s="1" t="s">
        <v>293</v>
      </c>
      <c r="C2172" s="1" t="s">
        <v>291</v>
      </c>
      <c r="D2172" s="1" t="s">
        <v>290</v>
      </c>
      <c r="E2172" s="45" t="str">
        <f>VLOOKUP(C2172,PROCV!E$50:G$126,3,0)</f>
        <v>NA</v>
      </c>
      <c r="F2172" s="1" t="s">
        <v>416</v>
      </c>
      <c r="G2172" s="1" t="s">
        <v>236</v>
      </c>
      <c r="H2172" s="1">
        <v>2010</v>
      </c>
      <c r="I2172" s="60">
        <f>VLOOKUP(H2172,PROCV!E$33:F$44,2,0)</f>
        <v>1.5383695934465831</v>
      </c>
      <c r="J2172" s="71">
        <v>992500</v>
      </c>
      <c r="K2172" s="44">
        <f t="shared" si="33"/>
        <v>1526831.8214957337</v>
      </c>
    </row>
    <row r="2173" spans="1:11" s="43" customFormat="1" ht="19.7" customHeight="1" x14ac:dyDescent="0.25">
      <c r="A2173" s="43" t="s">
        <v>185</v>
      </c>
      <c r="B2173" s="1" t="s">
        <v>293</v>
      </c>
      <c r="C2173" s="1" t="s">
        <v>291</v>
      </c>
      <c r="D2173" s="1" t="s">
        <v>290</v>
      </c>
      <c r="E2173" s="45" t="str">
        <f>VLOOKUP(C2173,PROCV!E$50:G$126,3,0)</f>
        <v>NA</v>
      </c>
      <c r="F2173" s="1" t="s">
        <v>416</v>
      </c>
      <c r="G2173" s="1" t="s">
        <v>236</v>
      </c>
      <c r="H2173" s="1">
        <v>2010</v>
      </c>
      <c r="I2173" s="60">
        <f>VLOOKUP(H2173,PROCV!E$33:F$44,2,0)</f>
        <v>1.5383695934465831</v>
      </c>
      <c r="J2173" s="71">
        <v>235087</v>
      </c>
      <c r="K2173" s="44">
        <f t="shared" si="33"/>
        <v>361650.6926145769</v>
      </c>
    </row>
    <row r="2174" spans="1:11" s="43" customFormat="1" ht="19.7" customHeight="1" x14ac:dyDescent="0.25">
      <c r="A2174" s="43" t="s">
        <v>185</v>
      </c>
      <c r="B2174" s="1" t="s">
        <v>293</v>
      </c>
      <c r="C2174" s="1" t="s">
        <v>291</v>
      </c>
      <c r="D2174" s="1" t="s">
        <v>290</v>
      </c>
      <c r="E2174" s="45" t="str">
        <f>VLOOKUP(C2174,PROCV!E$50:G$126,3,0)</f>
        <v>NA</v>
      </c>
      <c r="F2174" s="1" t="s">
        <v>416</v>
      </c>
      <c r="G2174" s="1" t="s">
        <v>236</v>
      </c>
      <c r="H2174" s="1">
        <v>2010</v>
      </c>
      <c r="I2174" s="60">
        <f>VLOOKUP(H2174,PROCV!E$33:F$44,2,0)</f>
        <v>1.5383695934465831</v>
      </c>
      <c r="J2174" s="71">
        <v>164178</v>
      </c>
      <c r="K2174" s="44">
        <f t="shared" si="33"/>
        <v>252566.44311287312</v>
      </c>
    </row>
    <row r="2175" spans="1:11" s="43" customFormat="1" ht="19.7" customHeight="1" x14ac:dyDescent="0.25">
      <c r="A2175" s="43" t="s">
        <v>185</v>
      </c>
      <c r="B2175" s="1" t="s">
        <v>293</v>
      </c>
      <c r="C2175" s="1" t="s">
        <v>291</v>
      </c>
      <c r="D2175" s="1" t="s">
        <v>290</v>
      </c>
      <c r="E2175" s="45" t="str">
        <f>VLOOKUP(C2175,PROCV!E$50:G$126,3,0)</f>
        <v>NA</v>
      </c>
      <c r="F2175" s="1" t="s">
        <v>416</v>
      </c>
      <c r="G2175" s="1" t="s">
        <v>236</v>
      </c>
      <c r="H2175" s="1">
        <v>2010</v>
      </c>
      <c r="I2175" s="60">
        <f>VLOOKUP(H2175,PROCV!E$33:F$44,2,0)</f>
        <v>1.5383695934465831</v>
      </c>
      <c r="J2175" s="71">
        <v>10000</v>
      </c>
      <c r="K2175" s="44">
        <f t="shared" si="33"/>
        <v>15383.695934465832</v>
      </c>
    </row>
    <row r="2176" spans="1:11" s="43" customFormat="1" ht="19.7" customHeight="1" x14ac:dyDescent="0.25">
      <c r="A2176" s="43" t="s">
        <v>185</v>
      </c>
      <c r="B2176" s="1" t="s">
        <v>293</v>
      </c>
      <c r="C2176" s="1" t="s">
        <v>291</v>
      </c>
      <c r="D2176" s="1" t="s">
        <v>290</v>
      </c>
      <c r="E2176" s="45" t="str">
        <f>VLOOKUP(C2176,PROCV!E$50:G$126,3,0)</f>
        <v>NA</v>
      </c>
      <c r="F2176" s="1" t="s">
        <v>416</v>
      </c>
      <c r="G2176" s="1" t="s">
        <v>236</v>
      </c>
      <c r="H2176" s="1">
        <v>2010</v>
      </c>
      <c r="I2176" s="60">
        <f>VLOOKUP(H2176,PROCV!E$33:F$44,2,0)</f>
        <v>1.5383695934465831</v>
      </c>
      <c r="J2176" s="71">
        <v>197115</v>
      </c>
      <c r="K2176" s="44">
        <f t="shared" si="33"/>
        <v>303235.72241222323</v>
      </c>
    </row>
    <row r="2177" spans="1:11" s="43" customFormat="1" ht="19.7" customHeight="1" x14ac:dyDescent="0.25">
      <c r="A2177" s="43" t="s">
        <v>185</v>
      </c>
      <c r="B2177" s="1" t="s">
        <v>293</v>
      </c>
      <c r="C2177" s="1" t="s">
        <v>320</v>
      </c>
      <c r="D2177" s="1" t="s">
        <v>319</v>
      </c>
      <c r="E2177" s="45" t="str">
        <f>VLOOKUP(C2177,PROCV!E$50:G$126,3,0)</f>
        <v>Música</v>
      </c>
      <c r="F2177" s="1" t="s">
        <v>416</v>
      </c>
      <c r="G2177" s="1" t="s">
        <v>236</v>
      </c>
      <c r="H2177" s="1">
        <v>2010</v>
      </c>
      <c r="I2177" s="60">
        <f>VLOOKUP(H2177,PROCV!E$33:F$44,2,0)</f>
        <v>1.5383695934465831</v>
      </c>
      <c r="J2177" s="71">
        <v>3739</v>
      </c>
      <c r="K2177" s="44">
        <f t="shared" si="33"/>
        <v>5751.9639098967746</v>
      </c>
    </row>
    <row r="2178" spans="1:11" s="43" customFormat="1" ht="19.7" customHeight="1" x14ac:dyDescent="0.25">
      <c r="A2178" s="43" t="s">
        <v>185</v>
      </c>
      <c r="B2178" s="1" t="s">
        <v>293</v>
      </c>
      <c r="C2178" s="1" t="s">
        <v>320</v>
      </c>
      <c r="D2178" s="1" t="s">
        <v>319</v>
      </c>
      <c r="E2178" s="45" t="str">
        <f>VLOOKUP(C2178,PROCV!E$50:G$126,3,0)</f>
        <v>Música</v>
      </c>
      <c r="F2178" s="1" t="s">
        <v>416</v>
      </c>
      <c r="G2178" s="1" t="s">
        <v>236</v>
      </c>
      <c r="H2178" s="1">
        <v>2010</v>
      </c>
      <c r="I2178" s="60">
        <f>VLOOKUP(H2178,PROCV!E$33:F$44,2,0)</f>
        <v>1.5383695934465831</v>
      </c>
      <c r="J2178" s="1">
        <v>395</v>
      </c>
      <c r="K2178" s="44">
        <f t="shared" si="33"/>
        <v>607.65598941140036</v>
      </c>
    </row>
    <row r="2179" spans="1:11" s="43" customFormat="1" ht="19.7" customHeight="1" x14ac:dyDescent="0.25">
      <c r="A2179" s="43" t="s">
        <v>185</v>
      </c>
      <c r="B2179" s="1" t="s">
        <v>293</v>
      </c>
      <c r="C2179" s="1" t="s">
        <v>289</v>
      </c>
      <c r="D2179" s="1" t="s">
        <v>288</v>
      </c>
      <c r="E2179" s="45" t="str">
        <f>VLOOKUP(C2179,PROCV!E$50:G$126,3,0)</f>
        <v>Editorial</v>
      </c>
      <c r="F2179" s="1" t="s">
        <v>416</v>
      </c>
      <c r="G2179" s="1" t="s">
        <v>236</v>
      </c>
      <c r="H2179" s="1">
        <v>2010</v>
      </c>
      <c r="I2179" s="60">
        <f>VLOOKUP(H2179,PROCV!E$33:F$44,2,0)</f>
        <v>1.5383695934465831</v>
      </c>
      <c r="J2179" s="71">
        <v>24840</v>
      </c>
      <c r="K2179" s="44">
        <f t="shared" ref="K2179:K2242" si="34">J2179*I2179</f>
        <v>38213.100701213123</v>
      </c>
    </row>
    <row r="2180" spans="1:11" s="43" customFormat="1" ht="19.7" customHeight="1" x14ac:dyDescent="0.25">
      <c r="A2180" s="43" t="s">
        <v>185</v>
      </c>
      <c r="B2180" s="1" t="s">
        <v>293</v>
      </c>
      <c r="C2180" s="1" t="s">
        <v>289</v>
      </c>
      <c r="D2180" s="1" t="s">
        <v>288</v>
      </c>
      <c r="E2180" s="45" t="str">
        <f>VLOOKUP(C2180,PROCV!E$50:G$126,3,0)</f>
        <v>Editorial</v>
      </c>
      <c r="F2180" s="1" t="s">
        <v>416</v>
      </c>
      <c r="G2180" s="1" t="s">
        <v>236</v>
      </c>
      <c r="H2180" s="1">
        <v>2010</v>
      </c>
      <c r="I2180" s="60">
        <f>VLOOKUP(H2180,PROCV!E$33:F$44,2,0)</f>
        <v>1.5383695934465831</v>
      </c>
      <c r="J2180" s="71">
        <v>13308</v>
      </c>
      <c r="K2180" s="44">
        <f t="shared" si="34"/>
        <v>20472.622549587129</v>
      </c>
    </row>
    <row r="2181" spans="1:11" s="43" customFormat="1" ht="19.7" customHeight="1" x14ac:dyDescent="0.25">
      <c r="A2181" s="43" t="s">
        <v>185</v>
      </c>
      <c r="B2181" s="1" t="s">
        <v>293</v>
      </c>
      <c r="C2181" s="1" t="s">
        <v>299</v>
      </c>
      <c r="D2181" s="1" t="s">
        <v>298</v>
      </c>
      <c r="E2181" s="45" t="str">
        <f>VLOOKUP(C2181,PROCV!E$50:G$126,3,0)</f>
        <v>NA</v>
      </c>
      <c r="F2181" s="1" t="s">
        <v>416</v>
      </c>
      <c r="G2181" s="1" t="s">
        <v>236</v>
      </c>
      <c r="H2181" s="1">
        <v>2010</v>
      </c>
      <c r="I2181" s="60">
        <f>VLOOKUP(H2181,PROCV!E$33:F$44,2,0)</f>
        <v>1.5383695934465831</v>
      </c>
      <c r="J2181" s="71">
        <v>5391</v>
      </c>
      <c r="K2181" s="44">
        <f t="shared" si="34"/>
        <v>8293.3504782705295</v>
      </c>
    </row>
    <row r="2182" spans="1:11" s="43" customFormat="1" ht="19.7" customHeight="1" x14ac:dyDescent="0.25">
      <c r="A2182" s="43" t="s">
        <v>185</v>
      </c>
      <c r="B2182" s="1" t="s">
        <v>293</v>
      </c>
      <c r="C2182" s="1" t="s">
        <v>299</v>
      </c>
      <c r="D2182" s="1" t="s">
        <v>298</v>
      </c>
      <c r="E2182" s="45" t="str">
        <f>VLOOKUP(C2182,PROCV!E$50:G$126,3,0)</f>
        <v>NA</v>
      </c>
      <c r="F2182" s="1" t="s">
        <v>416</v>
      </c>
      <c r="G2182" s="1" t="s">
        <v>236</v>
      </c>
      <c r="H2182" s="1">
        <v>2010</v>
      </c>
      <c r="I2182" s="60">
        <f>VLOOKUP(H2182,PROCV!E$33:F$44,2,0)</f>
        <v>1.5383695934465831</v>
      </c>
      <c r="J2182" s="71">
        <v>72749</v>
      </c>
      <c r="K2182" s="44">
        <f t="shared" si="34"/>
        <v>111914.84955364547</v>
      </c>
    </row>
    <row r="2183" spans="1:11" s="43" customFormat="1" ht="19.7" customHeight="1" x14ac:dyDescent="0.25">
      <c r="A2183" s="43" t="s">
        <v>185</v>
      </c>
      <c r="B2183" s="1" t="s">
        <v>293</v>
      </c>
      <c r="C2183" s="1" t="s">
        <v>287</v>
      </c>
      <c r="D2183" s="1" t="s">
        <v>286</v>
      </c>
      <c r="E2183" s="45" t="str">
        <f>VLOOKUP(C2183,PROCV!E$50:G$126,3,0)</f>
        <v>Música</v>
      </c>
      <c r="F2183" s="1" t="s">
        <v>416</v>
      </c>
      <c r="G2183" s="1" t="s">
        <v>236</v>
      </c>
      <c r="H2183" s="1">
        <v>2010</v>
      </c>
      <c r="I2183" s="60">
        <f>VLOOKUP(H2183,PROCV!E$33:F$44,2,0)</f>
        <v>1.5383695934465831</v>
      </c>
      <c r="J2183" s="71">
        <v>35333</v>
      </c>
      <c r="K2183" s="44">
        <f t="shared" si="34"/>
        <v>54355.212845248119</v>
      </c>
    </row>
    <row r="2184" spans="1:11" s="43" customFormat="1" ht="19.7" customHeight="1" x14ac:dyDescent="0.25">
      <c r="A2184" s="43" t="s">
        <v>185</v>
      </c>
      <c r="B2184" s="1" t="s">
        <v>293</v>
      </c>
      <c r="C2184" s="1" t="s">
        <v>287</v>
      </c>
      <c r="D2184" s="1" t="s">
        <v>286</v>
      </c>
      <c r="E2184" s="45" t="str">
        <f>VLOOKUP(C2184,PROCV!E$50:G$126,3,0)</f>
        <v>Música</v>
      </c>
      <c r="F2184" s="1" t="s">
        <v>416</v>
      </c>
      <c r="G2184" s="1" t="s">
        <v>236</v>
      </c>
      <c r="H2184" s="1">
        <v>2010</v>
      </c>
      <c r="I2184" s="60">
        <f>VLOOKUP(H2184,PROCV!E$33:F$44,2,0)</f>
        <v>1.5383695934465831</v>
      </c>
      <c r="J2184" s="71">
        <v>24168</v>
      </c>
      <c r="K2184" s="44">
        <f t="shared" si="34"/>
        <v>37179.316334417017</v>
      </c>
    </row>
    <row r="2185" spans="1:11" s="43" customFormat="1" ht="19.7" customHeight="1" x14ac:dyDescent="0.25">
      <c r="A2185" s="43" t="s">
        <v>185</v>
      </c>
      <c r="B2185" s="1" t="s">
        <v>293</v>
      </c>
      <c r="C2185" s="1" t="s">
        <v>287</v>
      </c>
      <c r="D2185" s="1" t="s">
        <v>286</v>
      </c>
      <c r="E2185" s="45" t="str">
        <f>VLOOKUP(C2185,PROCV!E$50:G$126,3,0)</f>
        <v>Música</v>
      </c>
      <c r="F2185" s="1" t="s">
        <v>416</v>
      </c>
      <c r="G2185" s="1" t="s">
        <v>236</v>
      </c>
      <c r="H2185" s="1">
        <v>2010</v>
      </c>
      <c r="I2185" s="60">
        <f>VLOOKUP(H2185,PROCV!E$33:F$44,2,0)</f>
        <v>1.5383695934465831</v>
      </c>
      <c r="J2185" s="71">
        <v>29090</v>
      </c>
      <c r="K2185" s="44">
        <f t="shared" si="34"/>
        <v>44751.171473361101</v>
      </c>
    </row>
    <row r="2186" spans="1:11" s="43" customFormat="1" ht="19.7" customHeight="1" x14ac:dyDescent="0.25">
      <c r="A2186" s="43" t="s">
        <v>185</v>
      </c>
      <c r="B2186" s="1" t="s">
        <v>293</v>
      </c>
      <c r="C2186" s="1" t="s">
        <v>287</v>
      </c>
      <c r="D2186" s="1" t="s">
        <v>286</v>
      </c>
      <c r="E2186" s="45" t="str">
        <f>VLOOKUP(C2186,PROCV!E$50:G$126,3,0)</f>
        <v>Música</v>
      </c>
      <c r="F2186" s="1" t="s">
        <v>416</v>
      </c>
      <c r="G2186" s="1" t="s">
        <v>236</v>
      </c>
      <c r="H2186" s="1">
        <v>2010</v>
      </c>
      <c r="I2186" s="60">
        <f>VLOOKUP(H2186,PROCV!E$33:F$44,2,0)</f>
        <v>1.5383695934465831</v>
      </c>
      <c r="J2186" s="71">
        <v>10000</v>
      </c>
      <c r="K2186" s="44">
        <f t="shared" si="34"/>
        <v>15383.695934465832</v>
      </c>
    </row>
    <row r="2187" spans="1:11" s="43" customFormat="1" ht="19.7" customHeight="1" x14ac:dyDescent="0.25">
      <c r="A2187" s="43" t="s">
        <v>185</v>
      </c>
      <c r="B2187" s="1" t="s">
        <v>293</v>
      </c>
      <c r="C2187" s="1" t="s">
        <v>287</v>
      </c>
      <c r="D2187" s="1" t="s">
        <v>286</v>
      </c>
      <c r="E2187" s="45" t="str">
        <f>VLOOKUP(C2187,PROCV!E$50:G$126,3,0)</f>
        <v>Música</v>
      </c>
      <c r="F2187" s="1" t="s">
        <v>416</v>
      </c>
      <c r="G2187" s="1" t="s">
        <v>236</v>
      </c>
      <c r="H2187" s="1">
        <v>2010</v>
      </c>
      <c r="I2187" s="60">
        <f>VLOOKUP(H2187,PROCV!E$33:F$44,2,0)</f>
        <v>1.5383695934465831</v>
      </c>
      <c r="J2187" s="71">
        <v>120711</v>
      </c>
      <c r="K2187" s="44">
        <f t="shared" si="34"/>
        <v>185698.1319945305</v>
      </c>
    </row>
    <row r="2188" spans="1:11" s="43" customFormat="1" ht="19.7" customHeight="1" x14ac:dyDescent="0.25">
      <c r="A2188" s="43" t="s">
        <v>185</v>
      </c>
      <c r="B2188" s="1" t="s">
        <v>293</v>
      </c>
      <c r="C2188" s="1" t="s">
        <v>285</v>
      </c>
      <c r="D2188" s="1" t="s">
        <v>284</v>
      </c>
      <c r="E2188" s="45" t="str">
        <f>VLOOKUP(C2188,PROCV!E$50:G$126,3,0)</f>
        <v>Editorial</v>
      </c>
      <c r="F2188" s="1" t="s">
        <v>416</v>
      </c>
      <c r="G2188" s="1" t="s">
        <v>236</v>
      </c>
      <c r="H2188" s="1">
        <v>2010</v>
      </c>
      <c r="I2188" s="60">
        <f>VLOOKUP(H2188,PROCV!E$33:F$44,2,0)</f>
        <v>1.5383695934465831</v>
      </c>
      <c r="J2188" s="71">
        <v>18771</v>
      </c>
      <c r="K2188" s="44">
        <f t="shared" si="34"/>
        <v>28876.735638585811</v>
      </c>
    </row>
    <row r="2189" spans="1:11" s="43" customFormat="1" ht="19.7" customHeight="1" x14ac:dyDescent="0.25">
      <c r="A2189" s="43" t="s">
        <v>185</v>
      </c>
      <c r="B2189" s="1" t="s">
        <v>293</v>
      </c>
      <c r="C2189" s="1" t="s">
        <v>285</v>
      </c>
      <c r="D2189" s="1" t="s">
        <v>284</v>
      </c>
      <c r="E2189" s="45" t="str">
        <f>VLOOKUP(C2189,PROCV!E$50:G$126,3,0)</f>
        <v>Editorial</v>
      </c>
      <c r="F2189" s="1" t="s">
        <v>416</v>
      </c>
      <c r="G2189" s="1" t="s">
        <v>236</v>
      </c>
      <c r="H2189" s="1">
        <v>2010</v>
      </c>
      <c r="I2189" s="60">
        <f>VLOOKUP(H2189,PROCV!E$33:F$44,2,0)</f>
        <v>1.5383695934465831</v>
      </c>
      <c r="J2189" s="71">
        <v>3000000</v>
      </c>
      <c r="K2189" s="44">
        <f t="shared" si="34"/>
        <v>4615108.7803397495</v>
      </c>
    </row>
    <row r="2190" spans="1:11" s="43" customFormat="1" ht="19.7" customHeight="1" x14ac:dyDescent="0.25">
      <c r="A2190" s="43" t="s">
        <v>185</v>
      </c>
      <c r="B2190" s="1" t="s">
        <v>293</v>
      </c>
      <c r="C2190" s="1" t="s">
        <v>285</v>
      </c>
      <c r="D2190" s="1" t="s">
        <v>284</v>
      </c>
      <c r="E2190" s="45" t="str">
        <f>VLOOKUP(C2190,PROCV!E$50:G$126,3,0)</f>
        <v>Editorial</v>
      </c>
      <c r="F2190" s="1" t="s">
        <v>416</v>
      </c>
      <c r="G2190" s="1" t="s">
        <v>236</v>
      </c>
      <c r="H2190" s="1">
        <v>2010</v>
      </c>
      <c r="I2190" s="60">
        <f>VLOOKUP(H2190,PROCV!E$33:F$44,2,0)</f>
        <v>1.5383695934465831</v>
      </c>
      <c r="J2190" s="71">
        <v>140596</v>
      </c>
      <c r="K2190" s="44">
        <f t="shared" si="34"/>
        <v>216288.61136021579</v>
      </c>
    </row>
    <row r="2191" spans="1:11" s="43" customFormat="1" ht="19.7" customHeight="1" x14ac:dyDescent="0.25">
      <c r="A2191" s="43" t="s">
        <v>185</v>
      </c>
      <c r="B2191" s="1" t="s">
        <v>293</v>
      </c>
      <c r="C2191" s="1" t="s">
        <v>285</v>
      </c>
      <c r="D2191" s="1" t="s">
        <v>284</v>
      </c>
      <c r="E2191" s="45" t="str">
        <f>VLOOKUP(C2191,PROCV!E$50:G$126,3,0)</f>
        <v>Editorial</v>
      </c>
      <c r="F2191" s="1" t="s">
        <v>416</v>
      </c>
      <c r="G2191" s="1" t="s">
        <v>236</v>
      </c>
      <c r="H2191" s="1">
        <v>2010</v>
      </c>
      <c r="I2191" s="60">
        <f>VLOOKUP(H2191,PROCV!E$33:F$44,2,0)</f>
        <v>1.5383695934465831</v>
      </c>
      <c r="J2191" s="71">
        <v>131968</v>
      </c>
      <c r="K2191" s="44">
        <f t="shared" si="34"/>
        <v>203015.55850795869</v>
      </c>
    </row>
    <row r="2192" spans="1:11" s="43" customFormat="1" ht="19.7" customHeight="1" x14ac:dyDescent="0.25">
      <c r="A2192" s="43" t="s">
        <v>185</v>
      </c>
      <c r="B2192" s="1" t="s">
        <v>293</v>
      </c>
      <c r="C2192" s="1" t="s">
        <v>285</v>
      </c>
      <c r="D2192" s="1" t="s">
        <v>284</v>
      </c>
      <c r="E2192" s="45" t="str">
        <f>VLOOKUP(C2192,PROCV!E$50:G$126,3,0)</f>
        <v>Editorial</v>
      </c>
      <c r="F2192" s="1" t="s">
        <v>416</v>
      </c>
      <c r="G2192" s="1" t="s">
        <v>236</v>
      </c>
      <c r="H2192" s="1">
        <v>2010</v>
      </c>
      <c r="I2192" s="60">
        <f>VLOOKUP(H2192,PROCV!E$33:F$44,2,0)</f>
        <v>1.5383695934465831</v>
      </c>
      <c r="J2192" s="71">
        <v>5544</v>
      </c>
      <c r="K2192" s="44">
        <f t="shared" si="34"/>
        <v>8528.7210260678567</v>
      </c>
    </row>
    <row r="2193" spans="1:11" s="43" customFormat="1" ht="19.7" customHeight="1" x14ac:dyDescent="0.25">
      <c r="A2193" s="43" t="s">
        <v>185</v>
      </c>
      <c r="B2193" s="1" t="s">
        <v>293</v>
      </c>
      <c r="C2193" s="1" t="s">
        <v>285</v>
      </c>
      <c r="D2193" s="1" t="s">
        <v>284</v>
      </c>
      <c r="E2193" s="45" t="str">
        <f>VLOOKUP(C2193,PROCV!E$50:G$126,3,0)</f>
        <v>Editorial</v>
      </c>
      <c r="F2193" s="1" t="s">
        <v>416</v>
      </c>
      <c r="G2193" s="1" t="s">
        <v>236</v>
      </c>
      <c r="H2193" s="1">
        <v>2010</v>
      </c>
      <c r="I2193" s="60">
        <f>VLOOKUP(H2193,PROCV!E$33:F$44,2,0)</f>
        <v>1.5383695934465831</v>
      </c>
      <c r="J2193" s="71">
        <v>60000</v>
      </c>
      <c r="K2193" s="44">
        <f t="shared" si="34"/>
        <v>92302.17560679499</v>
      </c>
    </row>
    <row r="2194" spans="1:11" s="43" customFormat="1" ht="19.7" customHeight="1" x14ac:dyDescent="0.25">
      <c r="A2194" s="43" t="s">
        <v>185</v>
      </c>
      <c r="B2194" s="1" t="s">
        <v>293</v>
      </c>
      <c r="C2194" s="1" t="s">
        <v>285</v>
      </c>
      <c r="D2194" s="1" t="s">
        <v>284</v>
      </c>
      <c r="E2194" s="45" t="str">
        <f>VLOOKUP(C2194,PROCV!E$50:G$126,3,0)</f>
        <v>Editorial</v>
      </c>
      <c r="F2194" s="1" t="s">
        <v>416</v>
      </c>
      <c r="G2194" s="1" t="s">
        <v>236</v>
      </c>
      <c r="H2194" s="1">
        <v>2010</v>
      </c>
      <c r="I2194" s="60">
        <f>VLOOKUP(H2194,PROCV!E$33:F$44,2,0)</f>
        <v>1.5383695934465831</v>
      </c>
      <c r="J2194" s="71">
        <v>32514</v>
      </c>
      <c r="K2194" s="44">
        <f t="shared" si="34"/>
        <v>50018.548961322202</v>
      </c>
    </row>
    <row r="2195" spans="1:11" s="43" customFormat="1" ht="19.7" customHeight="1" x14ac:dyDescent="0.25">
      <c r="A2195" s="43" t="s">
        <v>185</v>
      </c>
      <c r="B2195" s="1" t="s">
        <v>293</v>
      </c>
      <c r="C2195" s="1" t="s">
        <v>283</v>
      </c>
      <c r="D2195" s="1" t="s">
        <v>282</v>
      </c>
      <c r="E2195" s="45" t="str">
        <f>VLOOKUP(C2195,PROCV!E$50:G$126,3,0)</f>
        <v>Editorial</v>
      </c>
      <c r="F2195" s="1" t="s">
        <v>416</v>
      </c>
      <c r="G2195" s="1" t="s">
        <v>236</v>
      </c>
      <c r="H2195" s="1">
        <v>2010</v>
      </c>
      <c r="I2195" s="60">
        <f>VLOOKUP(H2195,PROCV!E$33:F$44,2,0)</f>
        <v>1.5383695934465831</v>
      </c>
      <c r="J2195" s="71">
        <v>3977</v>
      </c>
      <c r="K2195" s="44">
        <f t="shared" si="34"/>
        <v>6118.0958731370611</v>
      </c>
    </row>
    <row r="2196" spans="1:11" s="43" customFormat="1" ht="19.7" customHeight="1" x14ac:dyDescent="0.25">
      <c r="A2196" s="43" t="s">
        <v>185</v>
      </c>
      <c r="B2196" s="1" t="s">
        <v>293</v>
      </c>
      <c r="C2196" s="1" t="s">
        <v>283</v>
      </c>
      <c r="D2196" s="1" t="s">
        <v>282</v>
      </c>
      <c r="E2196" s="45" t="str">
        <f>VLOOKUP(C2196,PROCV!E$50:G$126,3,0)</f>
        <v>Editorial</v>
      </c>
      <c r="F2196" s="1" t="s">
        <v>416</v>
      </c>
      <c r="G2196" s="1" t="s">
        <v>236</v>
      </c>
      <c r="H2196" s="1">
        <v>2010</v>
      </c>
      <c r="I2196" s="60">
        <f>VLOOKUP(H2196,PROCV!E$33:F$44,2,0)</f>
        <v>1.5383695934465831</v>
      </c>
      <c r="J2196" s="71">
        <v>61900</v>
      </c>
      <c r="K2196" s="44">
        <f t="shared" si="34"/>
        <v>95225.077834343494</v>
      </c>
    </row>
    <row r="2197" spans="1:11" s="43" customFormat="1" ht="19.7" customHeight="1" x14ac:dyDescent="0.25">
      <c r="A2197" s="43" t="s">
        <v>185</v>
      </c>
      <c r="B2197" s="1" t="s">
        <v>293</v>
      </c>
      <c r="C2197" s="1" t="s">
        <v>283</v>
      </c>
      <c r="D2197" s="1" t="s">
        <v>282</v>
      </c>
      <c r="E2197" s="45" t="str">
        <f>VLOOKUP(C2197,PROCV!E$50:G$126,3,0)</f>
        <v>Editorial</v>
      </c>
      <c r="F2197" s="1" t="s">
        <v>416</v>
      </c>
      <c r="G2197" s="1" t="s">
        <v>236</v>
      </c>
      <c r="H2197" s="1">
        <v>2010</v>
      </c>
      <c r="I2197" s="60">
        <f>VLOOKUP(H2197,PROCV!E$33:F$44,2,0)</f>
        <v>1.5383695934465831</v>
      </c>
      <c r="J2197" s="71">
        <v>96000</v>
      </c>
      <c r="K2197" s="44">
        <f t="shared" si="34"/>
        <v>147683.48097087198</v>
      </c>
    </row>
    <row r="2198" spans="1:11" s="43" customFormat="1" ht="19.7" customHeight="1" x14ac:dyDescent="0.25">
      <c r="A2198" s="43" t="s">
        <v>185</v>
      </c>
      <c r="B2198" s="1" t="s">
        <v>293</v>
      </c>
      <c r="C2198" s="1" t="s">
        <v>283</v>
      </c>
      <c r="D2198" s="1" t="s">
        <v>282</v>
      </c>
      <c r="E2198" s="45" t="str">
        <f>VLOOKUP(C2198,PROCV!E$50:G$126,3,0)</f>
        <v>Editorial</v>
      </c>
      <c r="F2198" s="1" t="s">
        <v>416</v>
      </c>
      <c r="G2198" s="1" t="s">
        <v>236</v>
      </c>
      <c r="H2198" s="1">
        <v>2010</v>
      </c>
      <c r="I2198" s="60">
        <f>VLOOKUP(H2198,PROCV!E$33:F$44,2,0)</f>
        <v>1.5383695934465831</v>
      </c>
      <c r="J2198" s="71">
        <v>30969</v>
      </c>
      <c r="K2198" s="44">
        <f t="shared" si="34"/>
        <v>47641.767939447229</v>
      </c>
    </row>
    <row r="2199" spans="1:11" s="43" customFormat="1" ht="19.7" customHeight="1" x14ac:dyDescent="0.25">
      <c r="A2199" s="43" t="s">
        <v>185</v>
      </c>
      <c r="B2199" s="1" t="s">
        <v>293</v>
      </c>
      <c r="C2199" s="1" t="s">
        <v>283</v>
      </c>
      <c r="D2199" s="1" t="s">
        <v>282</v>
      </c>
      <c r="E2199" s="45" t="str">
        <f>VLOOKUP(C2199,PROCV!E$50:G$126,3,0)</f>
        <v>Editorial</v>
      </c>
      <c r="F2199" s="1" t="s">
        <v>416</v>
      </c>
      <c r="G2199" s="1" t="s">
        <v>236</v>
      </c>
      <c r="H2199" s="1">
        <v>2010</v>
      </c>
      <c r="I2199" s="60">
        <f>VLOOKUP(H2199,PROCV!E$33:F$44,2,0)</f>
        <v>1.5383695934465831</v>
      </c>
      <c r="J2199" s="71">
        <v>36984</v>
      </c>
      <c r="K2199" s="44">
        <f t="shared" si="34"/>
        <v>56895.061044028429</v>
      </c>
    </row>
    <row r="2200" spans="1:11" s="43" customFormat="1" ht="19.7" customHeight="1" x14ac:dyDescent="0.25">
      <c r="A2200" s="43" t="s">
        <v>185</v>
      </c>
      <c r="B2200" s="1" t="s">
        <v>293</v>
      </c>
      <c r="C2200" s="1" t="s">
        <v>281</v>
      </c>
      <c r="D2200" s="1" t="s">
        <v>280</v>
      </c>
      <c r="E2200" s="45" t="str">
        <f>VLOOKUP(C2200,PROCV!E$50:G$126,3,0)</f>
        <v>Música</v>
      </c>
      <c r="F2200" s="1" t="s">
        <v>416</v>
      </c>
      <c r="G2200" s="1" t="s">
        <v>236</v>
      </c>
      <c r="H2200" s="1">
        <v>2010</v>
      </c>
      <c r="I2200" s="60">
        <f>VLOOKUP(H2200,PROCV!E$33:F$44,2,0)</f>
        <v>1.5383695934465831</v>
      </c>
      <c r="J2200" s="71">
        <v>23354</v>
      </c>
      <c r="K2200" s="44">
        <f t="shared" si="34"/>
        <v>35927.083485351504</v>
      </c>
    </row>
    <row r="2201" spans="1:11" s="43" customFormat="1" ht="19.7" customHeight="1" x14ac:dyDescent="0.25">
      <c r="A2201" s="43" t="s">
        <v>185</v>
      </c>
      <c r="B2201" s="1" t="s">
        <v>293</v>
      </c>
      <c r="C2201" s="1" t="s">
        <v>281</v>
      </c>
      <c r="D2201" s="1" t="s">
        <v>280</v>
      </c>
      <c r="E2201" s="45" t="str">
        <f>VLOOKUP(C2201,PROCV!E$50:G$126,3,0)</f>
        <v>Música</v>
      </c>
      <c r="F2201" s="1" t="s">
        <v>416</v>
      </c>
      <c r="G2201" s="1" t="s">
        <v>236</v>
      </c>
      <c r="H2201" s="1">
        <v>2010</v>
      </c>
      <c r="I2201" s="60">
        <f>VLOOKUP(H2201,PROCV!E$33:F$44,2,0)</f>
        <v>1.5383695934465831</v>
      </c>
      <c r="J2201" s="71">
        <v>15000</v>
      </c>
      <c r="K2201" s="44">
        <f t="shared" si="34"/>
        <v>23075.543901698748</v>
      </c>
    </row>
    <row r="2202" spans="1:11" s="43" customFormat="1" ht="19.7" customHeight="1" x14ac:dyDescent="0.25">
      <c r="A2202" s="43" t="s">
        <v>185</v>
      </c>
      <c r="B2202" s="1" t="s">
        <v>293</v>
      </c>
      <c r="C2202" s="1" t="s">
        <v>281</v>
      </c>
      <c r="D2202" s="1" t="s">
        <v>280</v>
      </c>
      <c r="E2202" s="45" t="str">
        <f>VLOOKUP(C2202,PROCV!E$50:G$126,3,0)</f>
        <v>Música</v>
      </c>
      <c r="F2202" s="1" t="s">
        <v>416</v>
      </c>
      <c r="G2202" s="1" t="s">
        <v>236</v>
      </c>
      <c r="H2202" s="1">
        <v>2010</v>
      </c>
      <c r="I2202" s="60">
        <f>VLOOKUP(H2202,PROCV!E$33:F$44,2,0)</f>
        <v>1.5383695934465831</v>
      </c>
      <c r="J2202" s="71">
        <v>43348</v>
      </c>
      <c r="K2202" s="44">
        <f t="shared" si="34"/>
        <v>66685.245136722486</v>
      </c>
    </row>
    <row r="2203" spans="1:11" s="43" customFormat="1" ht="19.7" customHeight="1" x14ac:dyDescent="0.25">
      <c r="A2203" s="43" t="s">
        <v>185</v>
      </c>
      <c r="B2203" s="1" t="s">
        <v>293</v>
      </c>
      <c r="C2203" s="1" t="s">
        <v>279</v>
      </c>
      <c r="D2203" s="1" t="s">
        <v>278</v>
      </c>
      <c r="E2203" s="45" t="str">
        <f>VLOOKUP(C2203,PROCV!E$50:G$126,3,0)</f>
        <v>Editorial</v>
      </c>
      <c r="F2203" s="1" t="s">
        <v>416</v>
      </c>
      <c r="G2203" s="1" t="s">
        <v>236</v>
      </c>
      <c r="H2203" s="1">
        <v>2010</v>
      </c>
      <c r="I2203" s="60">
        <f>VLOOKUP(H2203,PROCV!E$33:F$44,2,0)</f>
        <v>1.5383695934465831</v>
      </c>
      <c r="J2203" s="71">
        <v>7252</v>
      </c>
      <c r="K2203" s="44">
        <f t="shared" si="34"/>
        <v>11156.256291674621</v>
      </c>
    </row>
    <row r="2204" spans="1:11" s="43" customFormat="1" ht="19.7" customHeight="1" x14ac:dyDescent="0.25">
      <c r="A2204" s="43" t="s">
        <v>185</v>
      </c>
      <c r="B2204" s="1" t="s">
        <v>293</v>
      </c>
      <c r="C2204" s="1" t="s">
        <v>277</v>
      </c>
      <c r="D2204" s="1" t="s">
        <v>276</v>
      </c>
      <c r="E2204" s="45" t="str">
        <f>VLOOKUP(C2204,PROCV!E$50:G$126,3,0)</f>
        <v>Editorial</v>
      </c>
      <c r="F2204" s="1" t="s">
        <v>416</v>
      </c>
      <c r="G2204" s="1" t="s">
        <v>236</v>
      </c>
      <c r="H2204" s="1">
        <v>2010</v>
      </c>
      <c r="I2204" s="60">
        <f>VLOOKUP(H2204,PROCV!E$33:F$44,2,0)</f>
        <v>1.5383695934465831</v>
      </c>
      <c r="J2204" s="71">
        <v>4285</v>
      </c>
      <c r="K2204" s="44">
        <f t="shared" si="34"/>
        <v>6591.9137079186085</v>
      </c>
    </row>
    <row r="2205" spans="1:11" s="43" customFormat="1" ht="19.7" customHeight="1" x14ac:dyDescent="0.25">
      <c r="A2205" s="43" t="s">
        <v>185</v>
      </c>
      <c r="B2205" s="1" t="s">
        <v>293</v>
      </c>
      <c r="C2205" s="1" t="s">
        <v>277</v>
      </c>
      <c r="D2205" s="1" t="s">
        <v>276</v>
      </c>
      <c r="E2205" s="45" t="str">
        <f>VLOOKUP(C2205,PROCV!E$50:G$126,3,0)</f>
        <v>Editorial</v>
      </c>
      <c r="F2205" s="1" t="s">
        <v>416</v>
      </c>
      <c r="G2205" s="1" t="s">
        <v>236</v>
      </c>
      <c r="H2205" s="1">
        <v>2010</v>
      </c>
      <c r="I2205" s="60">
        <f>VLOOKUP(H2205,PROCV!E$33:F$44,2,0)</f>
        <v>1.5383695934465831</v>
      </c>
      <c r="J2205" s="71">
        <v>7987</v>
      </c>
      <c r="K2205" s="44">
        <f t="shared" si="34"/>
        <v>12286.95794285786</v>
      </c>
    </row>
    <row r="2206" spans="1:11" s="43" customFormat="1" ht="19.7" customHeight="1" x14ac:dyDescent="0.25">
      <c r="A2206" s="43" t="s">
        <v>185</v>
      </c>
      <c r="B2206" s="1" t="s">
        <v>293</v>
      </c>
      <c r="C2206" s="1" t="s">
        <v>275</v>
      </c>
      <c r="D2206" s="1" t="s">
        <v>274</v>
      </c>
      <c r="E2206" s="45" t="str">
        <f>VLOOKUP(C2206,PROCV!E$50:G$126,3,0)</f>
        <v>Editorial</v>
      </c>
      <c r="F2206" s="1" t="s">
        <v>416</v>
      </c>
      <c r="G2206" s="1" t="s">
        <v>236</v>
      </c>
      <c r="H2206" s="1">
        <v>2010</v>
      </c>
      <c r="I2206" s="60">
        <f>VLOOKUP(H2206,PROCV!E$33:F$44,2,0)</f>
        <v>1.5383695934465831</v>
      </c>
      <c r="J2206" s="71">
        <v>230000</v>
      </c>
      <c r="K2206" s="44">
        <f t="shared" si="34"/>
        <v>353825.00649271411</v>
      </c>
    </row>
    <row r="2207" spans="1:11" s="43" customFormat="1" ht="19.7" customHeight="1" x14ac:dyDescent="0.25">
      <c r="A2207" s="43" t="s">
        <v>185</v>
      </c>
      <c r="B2207" s="1" t="s">
        <v>293</v>
      </c>
      <c r="C2207" s="1" t="s">
        <v>275</v>
      </c>
      <c r="D2207" s="1" t="s">
        <v>274</v>
      </c>
      <c r="E2207" s="45" t="str">
        <f>VLOOKUP(C2207,PROCV!E$50:G$126,3,0)</f>
        <v>Editorial</v>
      </c>
      <c r="F2207" s="1" t="s">
        <v>416</v>
      </c>
      <c r="G2207" s="1" t="s">
        <v>236</v>
      </c>
      <c r="H2207" s="1">
        <v>2010</v>
      </c>
      <c r="I2207" s="60">
        <f>VLOOKUP(H2207,PROCV!E$33:F$44,2,0)</f>
        <v>1.5383695934465831</v>
      </c>
      <c r="J2207" s="71">
        <v>6604</v>
      </c>
      <c r="K2207" s="44">
        <f t="shared" si="34"/>
        <v>10159.392795121235</v>
      </c>
    </row>
    <row r="2208" spans="1:11" s="43" customFormat="1" ht="19.7" customHeight="1" x14ac:dyDescent="0.25">
      <c r="A2208" s="43" t="s">
        <v>185</v>
      </c>
      <c r="B2208" s="1" t="s">
        <v>293</v>
      </c>
      <c r="C2208" s="1" t="s">
        <v>275</v>
      </c>
      <c r="D2208" s="1" t="s">
        <v>274</v>
      </c>
      <c r="E2208" s="45" t="str">
        <f>VLOOKUP(C2208,PROCV!E$50:G$126,3,0)</f>
        <v>Editorial</v>
      </c>
      <c r="F2208" s="1" t="s">
        <v>416</v>
      </c>
      <c r="G2208" s="1" t="s">
        <v>236</v>
      </c>
      <c r="H2208" s="1">
        <v>2010</v>
      </c>
      <c r="I2208" s="60">
        <f>VLOOKUP(H2208,PROCV!E$33:F$44,2,0)</f>
        <v>1.5383695934465831</v>
      </c>
      <c r="J2208" s="71">
        <v>2143</v>
      </c>
      <c r="K2208" s="44">
        <f t="shared" si="34"/>
        <v>3296.7260387560277</v>
      </c>
    </row>
    <row r="2209" spans="1:11" s="43" customFormat="1" ht="19.7" customHeight="1" x14ac:dyDescent="0.25">
      <c r="A2209" s="43" t="s">
        <v>185</v>
      </c>
      <c r="B2209" s="1" t="s">
        <v>293</v>
      </c>
      <c r="C2209" s="1" t="s">
        <v>275</v>
      </c>
      <c r="D2209" s="1" t="s">
        <v>274</v>
      </c>
      <c r="E2209" s="45" t="str">
        <f>VLOOKUP(C2209,PROCV!E$50:G$126,3,0)</f>
        <v>Editorial</v>
      </c>
      <c r="F2209" s="1" t="s">
        <v>416</v>
      </c>
      <c r="G2209" s="1" t="s">
        <v>236</v>
      </c>
      <c r="H2209" s="1">
        <v>2010</v>
      </c>
      <c r="I2209" s="60">
        <f>VLOOKUP(H2209,PROCV!E$33:F$44,2,0)</f>
        <v>1.5383695934465831</v>
      </c>
      <c r="J2209" s="71">
        <v>29018</v>
      </c>
      <c r="K2209" s="44">
        <f t="shared" si="34"/>
        <v>44640.408862632947</v>
      </c>
    </row>
    <row r="2210" spans="1:11" s="43" customFormat="1" ht="19.7" customHeight="1" x14ac:dyDescent="0.25">
      <c r="A2210" s="43" t="s">
        <v>185</v>
      </c>
      <c r="B2210" s="1" t="s">
        <v>293</v>
      </c>
      <c r="C2210" s="1" t="s">
        <v>271</v>
      </c>
      <c r="D2210" s="1" t="s">
        <v>270</v>
      </c>
      <c r="E2210" s="45" t="str">
        <f>VLOOKUP(C2210,PROCV!E$50:G$126,3,0)</f>
        <v>Editorial</v>
      </c>
      <c r="F2210" s="1" t="s">
        <v>416</v>
      </c>
      <c r="G2210" s="1" t="s">
        <v>236</v>
      </c>
      <c r="H2210" s="1">
        <v>2010</v>
      </c>
      <c r="I2210" s="60">
        <f>VLOOKUP(H2210,PROCV!E$33:F$44,2,0)</f>
        <v>1.5383695934465831</v>
      </c>
      <c r="J2210" s="71">
        <v>68840</v>
      </c>
      <c r="K2210" s="44">
        <f t="shared" si="34"/>
        <v>105901.36281286278</v>
      </c>
    </row>
    <row r="2211" spans="1:11" s="43" customFormat="1" ht="19.7" customHeight="1" x14ac:dyDescent="0.25">
      <c r="A2211" s="43" t="s">
        <v>185</v>
      </c>
      <c r="B2211" s="1" t="s">
        <v>293</v>
      </c>
      <c r="C2211" s="1" t="s">
        <v>271</v>
      </c>
      <c r="D2211" s="1" t="s">
        <v>270</v>
      </c>
      <c r="E2211" s="45" t="str">
        <f>VLOOKUP(C2211,PROCV!E$50:G$126,3,0)</f>
        <v>Editorial</v>
      </c>
      <c r="F2211" s="1" t="s">
        <v>416</v>
      </c>
      <c r="G2211" s="1" t="s">
        <v>236</v>
      </c>
      <c r="H2211" s="1">
        <v>2010</v>
      </c>
      <c r="I2211" s="60">
        <f>VLOOKUP(H2211,PROCV!E$33:F$44,2,0)</f>
        <v>1.5383695934465831</v>
      </c>
      <c r="J2211" s="71">
        <v>2965</v>
      </c>
      <c r="K2211" s="44">
        <f t="shared" si="34"/>
        <v>4561.2658445691186</v>
      </c>
    </row>
    <row r="2212" spans="1:11" s="43" customFormat="1" ht="19.7" customHeight="1" x14ac:dyDescent="0.25">
      <c r="A2212" s="43" t="s">
        <v>185</v>
      </c>
      <c r="B2212" s="1" t="s">
        <v>293</v>
      </c>
      <c r="C2212" s="1" t="s">
        <v>271</v>
      </c>
      <c r="D2212" s="1" t="s">
        <v>270</v>
      </c>
      <c r="E2212" s="45" t="str">
        <f>VLOOKUP(C2212,PROCV!E$50:G$126,3,0)</f>
        <v>Editorial</v>
      </c>
      <c r="F2212" s="1" t="s">
        <v>416</v>
      </c>
      <c r="G2212" s="1" t="s">
        <v>236</v>
      </c>
      <c r="H2212" s="1">
        <v>2010</v>
      </c>
      <c r="I2212" s="60">
        <f>VLOOKUP(H2212,PROCV!E$33:F$44,2,0)</f>
        <v>1.5383695934465831</v>
      </c>
      <c r="J2212" s="71">
        <v>66629</v>
      </c>
      <c r="K2212" s="44">
        <f t="shared" si="34"/>
        <v>102500.02764175239</v>
      </c>
    </row>
    <row r="2213" spans="1:11" s="43" customFormat="1" ht="19.7" customHeight="1" x14ac:dyDescent="0.25">
      <c r="A2213" s="43" t="s">
        <v>185</v>
      </c>
      <c r="B2213" s="1" t="s">
        <v>293</v>
      </c>
      <c r="C2213" s="1" t="s">
        <v>315</v>
      </c>
      <c r="D2213" s="1" t="s">
        <v>314</v>
      </c>
      <c r="E2213" s="45" t="str">
        <f>VLOOKUP(C2213,PROCV!E$50:G$126,3,0)</f>
        <v>Editorial</v>
      </c>
      <c r="F2213" s="1" t="s">
        <v>416</v>
      </c>
      <c r="G2213" s="1" t="s">
        <v>236</v>
      </c>
      <c r="H2213" s="1">
        <v>2010</v>
      </c>
      <c r="I2213" s="60">
        <f>VLOOKUP(H2213,PROCV!E$33:F$44,2,0)</f>
        <v>1.5383695934465831</v>
      </c>
      <c r="J2213" s="71">
        <v>2708</v>
      </c>
      <c r="K2213" s="44">
        <f t="shared" si="34"/>
        <v>4165.9048590533466</v>
      </c>
    </row>
    <row r="2214" spans="1:11" s="43" customFormat="1" ht="19.7" customHeight="1" x14ac:dyDescent="0.25">
      <c r="A2214" s="43" t="s">
        <v>185</v>
      </c>
      <c r="B2214" s="1" t="s">
        <v>293</v>
      </c>
      <c r="C2214" s="1" t="s">
        <v>315</v>
      </c>
      <c r="D2214" s="1" t="s">
        <v>314</v>
      </c>
      <c r="E2214" s="45" t="str">
        <f>VLOOKUP(C2214,PROCV!E$50:G$126,3,0)</f>
        <v>Editorial</v>
      </c>
      <c r="F2214" s="1" t="s">
        <v>416</v>
      </c>
      <c r="G2214" s="1" t="s">
        <v>236</v>
      </c>
      <c r="H2214" s="1">
        <v>2010</v>
      </c>
      <c r="I2214" s="60">
        <f>VLOOKUP(H2214,PROCV!E$33:F$44,2,0)</f>
        <v>1.5383695934465831</v>
      </c>
      <c r="J2214" s="71">
        <v>3718</v>
      </c>
      <c r="K2214" s="44">
        <f t="shared" si="34"/>
        <v>5719.658148434396</v>
      </c>
    </row>
    <row r="2215" spans="1:11" s="43" customFormat="1" ht="19.7" customHeight="1" x14ac:dyDescent="0.25">
      <c r="A2215" s="43" t="s">
        <v>185</v>
      </c>
      <c r="B2215" s="1" t="s">
        <v>293</v>
      </c>
      <c r="C2215" s="1" t="s">
        <v>315</v>
      </c>
      <c r="D2215" s="1" t="s">
        <v>314</v>
      </c>
      <c r="E2215" s="45" t="str">
        <f>VLOOKUP(C2215,PROCV!E$50:G$126,3,0)</f>
        <v>Editorial</v>
      </c>
      <c r="F2215" s="1" t="s">
        <v>416</v>
      </c>
      <c r="G2215" s="1" t="s">
        <v>236</v>
      </c>
      <c r="H2215" s="1">
        <v>2010</v>
      </c>
      <c r="I2215" s="60">
        <f>VLOOKUP(H2215,PROCV!E$33:F$44,2,0)</f>
        <v>1.5383695934465831</v>
      </c>
      <c r="J2215" s="71">
        <v>8361</v>
      </c>
      <c r="K2215" s="44">
        <f t="shared" si="34"/>
        <v>12862.30817080688</v>
      </c>
    </row>
    <row r="2216" spans="1:11" s="43" customFormat="1" ht="19.7" customHeight="1" x14ac:dyDescent="0.25">
      <c r="A2216" s="43" t="s">
        <v>185</v>
      </c>
      <c r="B2216" s="1" t="s">
        <v>293</v>
      </c>
      <c r="C2216" s="1" t="s">
        <v>315</v>
      </c>
      <c r="D2216" s="1" t="s">
        <v>314</v>
      </c>
      <c r="E2216" s="45" t="str">
        <f>VLOOKUP(C2216,PROCV!E$50:G$126,3,0)</f>
        <v>Editorial</v>
      </c>
      <c r="F2216" s="1" t="s">
        <v>416</v>
      </c>
      <c r="G2216" s="1" t="s">
        <v>236</v>
      </c>
      <c r="H2216" s="1">
        <v>2010</v>
      </c>
      <c r="I2216" s="60">
        <f>VLOOKUP(H2216,PROCV!E$33:F$44,2,0)</f>
        <v>1.5383695934465831</v>
      </c>
      <c r="J2216" s="71">
        <v>15500</v>
      </c>
      <c r="K2216" s="44">
        <f t="shared" si="34"/>
        <v>23844.728698422037</v>
      </c>
    </row>
    <row r="2217" spans="1:11" s="43" customFormat="1" ht="19.7" customHeight="1" x14ac:dyDescent="0.25">
      <c r="A2217" s="43" t="s">
        <v>185</v>
      </c>
      <c r="B2217" s="1" t="s">
        <v>293</v>
      </c>
      <c r="C2217" s="1" t="s">
        <v>269</v>
      </c>
      <c r="D2217" s="1" t="s">
        <v>268</v>
      </c>
      <c r="E2217" s="45" t="str">
        <f>VLOOKUP(C2217,PROCV!E$50:G$126,3,0)</f>
        <v>NA</v>
      </c>
      <c r="F2217" s="1" t="s">
        <v>416</v>
      </c>
      <c r="G2217" s="1" t="s">
        <v>236</v>
      </c>
      <c r="H2217" s="1">
        <v>2010</v>
      </c>
      <c r="I2217" s="60">
        <f>VLOOKUP(H2217,PROCV!E$33:F$44,2,0)</f>
        <v>1.5383695934465831</v>
      </c>
      <c r="J2217" s="71">
        <v>43151</v>
      </c>
      <c r="K2217" s="44">
        <f t="shared" si="34"/>
        <v>66382.186326813506</v>
      </c>
    </row>
    <row r="2218" spans="1:11" s="43" customFormat="1" ht="19.7" customHeight="1" x14ac:dyDescent="0.25">
      <c r="A2218" s="43" t="s">
        <v>185</v>
      </c>
      <c r="B2218" s="1" t="s">
        <v>293</v>
      </c>
      <c r="C2218" s="1" t="s">
        <v>269</v>
      </c>
      <c r="D2218" s="1" t="s">
        <v>268</v>
      </c>
      <c r="E2218" s="45" t="str">
        <f>VLOOKUP(C2218,PROCV!E$50:G$126,3,0)</f>
        <v>NA</v>
      </c>
      <c r="F2218" s="1" t="s">
        <v>416</v>
      </c>
      <c r="G2218" s="1" t="s">
        <v>236</v>
      </c>
      <c r="H2218" s="1">
        <v>2010</v>
      </c>
      <c r="I2218" s="60">
        <f>VLOOKUP(H2218,PROCV!E$33:F$44,2,0)</f>
        <v>1.5383695934465831</v>
      </c>
      <c r="J2218" s="71">
        <v>100000</v>
      </c>
      <c r="K2218" s="44">
        <f t="shared" si="34"/>
        <v>153836.9593446583</v>
      </c>
    </row>
    <row r="2219" spans="1:11" s="43" customFormat="1" ht="19.7" customHeight="1" x14ac:dyDescent="0.25">
      <c r="A2219" s="43" t="s">
        <v>185</v>
      </c>
      <c r="B2219" s="1" t="s">
        <v>293</v>
      </c>
      <c r="C2219" s="1" t="s">
        <v>269</v>
      </c>
      <c r="D2219" s="1" t="s">
        <v>268</v>
      </c>
      <c r="E2219" s="45" t="str">
        <f>VLOOKUP(C2219,PROCV!E$50:G$126,3,0)</f>
        <v>NA</v>
      </c>
      <c r="F2219" s="1" t="s">
        <v>416</v>
      </c>
      <c r="G2219" s="1" t="s">
        <v>236</v>
      </c>
      <c r="H2219" s="1">
        <v>2010</v>
      </c>
      <c r="I2219" s="60">
        <f>VLOOKUP(H2219,PROCV!E$33:F$44,2,0)</f>
        <v>1.5383695934465831</v>
      </c>
      <c r="J2219" s="71">
        <v>2025000</v>
      </c>
      <c r="K2219" s="44">
        <f t="shared" si="34"/>
        <v>3115198.4267293308</v>
      </c>
    </row>
    <row r="2220" spans="1:11" s="43" customFormat="1" ht="19.7" customHeight="1" x14ac:dyDescent="0.25">
      <c r="A2220" s="43" t="s">
        <v>185</v>
      </c>
      <c r="B2220" s="1" t="s">
        <v>293</v>
      </c>
      <c r="C2220" s="1" t="s">
        <v>269</v>
      </c>
      <c r="D2220" s="1" t="s">
        <v>268</v>
      </c>
      <c r="E2220" s="45" t="str">
        <f>VLOOKUP(C2220,PROCV!E$50:G$126,3,0)</f>
        <v>NA</v>
      </c>
      <c r="F2220" s="1" t="s">
        <v>416</v>
      </c>
      <c r="G2220" s="1" t="s">
        <v>236</v>
      </c>
      <c r="H2220" s="1">
        <v>2010</v>
      </c>
      <c r="I2220" s="60">
        <f>VLOOKUP(H2220,PROCV!E$33:F$44,2,0)</f>
        <v>1.5383695934465831</v>
      </c>
      <c r="J2220" s="71">
        <v>214000</v>
      </c>
      <c r="K2220" s="44">
        <f t="shared" si="34"/>
        <v>329211.09299756878</v>
      </c>
    </row>
    <row r="2221" spans="1:11" s="43" customFormat="1" ht="19.7" customHeight="1" x14ac:dyDescent="0.25">
      <c r="A2221" s="43" t="s">
        <v>185</v>
      </c>
      <c r="B2221" s="1" t="s">
        <v>293</v>
      </c>
      <c r="C2221" s="1" t="s">
        <v>269</v>
      </c>
      <c r="D2221" s="1" t="s">
        <v>268</v>
      </c>
      <c r="E2221" s="45" t="str">
        <f>VLOOKUP(C2221,PROCV!E$50:G$126,3,0)</f>
        <v>NA</v>
      </c>
      <c r="F2221" s="1" t="s">
        <v>416</v>
      </c>
      <c r="G2221" s="1" t="s">
        <v>236</v>
      </c>
      <c r="H2221" s="1">
        <v>2010</v>
      </c>
      <c r="I2221" s="60">
        <f>VLOOKUP(H2221,PROCV!E$33:F$44,2,0)</f>
        <v>1.5383695934465831</v>
      </c>
      <c r="J2221" s="71">
        <v>167636</v>
      </c>
      <c r="K2221" s="44">
        <f t="shared" si="34"/>
        <v>257886.1251670114</v>
      </c>
    </row>
    <row r="2222" spans="1:11" s="43" customFormat="1" ht="19.7" customHeight="1" x14ac:dyDescent="0.25">
      <c r="A2222" s="43" t="s">
        <v>185</v>
      </c>
      <c r="B2222" s="1" t="s">
        <v>293</v>
      </c>
      <c r="C2222" s="1" t="s">
        <v>269</v>
      </c>
      <c r="D2222" s="1" t="s">
        <v>268</v>
      </c>
      <c r="E2222" s="45" t="str">
        <f>VLOOKUP(C2222,PROCV!E$50:G$126,3,0)</f>
        <v>NA</v>
      </c>
      <c r="F2222" s="1" t="s">
        <v>416</v>
      </c>
      <c r="G2222" s="1" t="s">
        <v>236</v>
      </c>
      <c r="H2222" s="1">
        <v>2010</v>
      </c>
      <c r="I2222" s="60">
        <f>VLOOKUP(H2222,PROCV!E$33:F$44,2,0)</f>
        <v>1.5383695934465831</v>
      </c>
      <c r="J2222" s="71">
        <v>450911</v>
      </c>
      <c r="K2222" s="44">
        <f t="shared" si="34"/>
        <v>693667.77175059228</v>
      </c>
    </row>
    <row r="2223" spans="1:11" s="43" customFormat="1" ht="19.7" customHeight="1" x14ac:dyDescent="0.25">
      <c r="A2223" s="43" t="s">
        <v>185</v>
      </c>
      <c r="B2223" s="1" t="s">
        <v>293</v>
      </c>
      <c r="C2223" s="1" t="s">
        <v>269</v>
      </c>
      <c r="D2223" s="1" t="s">
        <v>268</v>
      </c>
      <c r="E2223" s="45" t="str">
        <f>VLOOKUP(C2223,PROCV!E$50:G$126,3,0)</f>
        <v>NA</v>
      </c>
      <c r="F2223" s="1" t="s">
        <v>416</v>
      </c>
      <c r="G2223" s="1" t="s">
        <v>236</v>
      </c>
      <c r="H2223" s="1">
        <v>2010</v>
      </c>
      <c r="I2223" s="60">
        <f>VLOOKUP(H2223,PROCV!E$33:F$44,2,0)</f>
        <v>1.5383695934465831</v>
      </c>
      <c r="J2223" s="71">
        <v>10000</v>
      </c>
      <c r="K2223" s="44">
        <f t="shared" si="34"/>
        <v>15383.695934465832</v>
      </c>
    </row>
    <row r="2224" spans="1:11" s="43" customFormat="1" ht="19.7" customHeight="1" x14ac:dyDescent="0.25">
      <c r="A2224" s="43" t="s">
        <v>185</v>
      </c>
      <c r="B2224" s="1" t="s">
        <v>293</v>
      </c>
      <c r="C2224" s="1" t="s">
        <v>269</v>
      </c>
      <c r="D2224" s="1" t="s">
        <v>268</v>
      </c>
      <c r="E2224" s="45" t="str">
        <f>VLOOKUP(C2224,PROCV!E$50:G$126,3,0)</f>
        <v>NA</v>
      </c>
      <c r="F2224" s="1" t="s">
        <v>416</v>
      </c>
      <c r="G2224" s="1" t="s">
        <v>236</v>
      </c>
      <c r="H2224" s="1">
        <v>2010</v>
      </c>
      <c r="I2224" s="60">
        <f>VLOOKUP(H2224,PROCV!E$33:F$44,2,0)</f>
        <v>1.5383695934465831</v>
      </c>
      <c r="J2224" s="71">
        <v>199636</v>
      </c>
      <c r="K2224" s="44">
        <f t="shared" si="34"/>
        <v>307113.95215730206</v>
      </c>
    </row>
    <row r="2225" spans="1:11" s="43" customFormat="1" ht="19.7" customHeight="1" x14ac:dyDescent="0.25">
      <c r="A2225" s="43" t="s">
        <v>185</v>
      </c>
      <c r="B2225" s="1" t="s">
        <v>293</v>
      </c>
      <c r="C2225" s="1" t="s">
        <v>269</v>
      </c>
      <c r="D2225" s="1" t="s">
        <v>268</v>
      </c>
      <c r="E2225" s="45" t="str">
        <f>VLOOKUP(C2225,PROCV!E$50:G$126,3,0)</f>
        <v>NA</v>
      </c>
      <c r="F2225" s="1" t="s">
        <v>416</v>
      </c>
      <c r="G2225" s="1" t="s">
        <v>236</v>
      </c>
      <c r="H2225" s="1">
        <v>2010</v>
      </c>
      <c r="I2225" s="60">
        <f>VLOOKUP(H2225,PROCV!E$33:F$44,2,0)</f>
        <v>1.5383695934465831</v>
      </c>
      <c r="J2225" s="71">
        <v>231287</v>
      </c>
      <c r="K2225" s="44">
        <f t="shared" si="34"/>
        <v>355804.88815947989</v>
      </c>
    </row>
    <row r="2226" spans="1:11" s="43" customFormat="1" ht="19.7" customHeight="1" x14ac:dyDescent="0.25">
      <c r="A2226" s="43" t="s">
        <v>185</v>
      </c>
      <c r="B2226" s="1" t="s">
        <v>293</v>
      </c>
      <c r="C2226" s="1" t="s">
        <v>297</v>
      </c>
      <c r="D2226" s="1" t="s">
        <v>296</v>
      </c>
      <c r="E2226" s="45" t="str">
        <f>VLOOKUP(C2226,PROCV!E$50:G$126,3,0)</f>
        <v>Audiovisual</v>
      </c>
      <c r="F2226" s="1" t="s">
        <v>416</v>
      </c>
      <c r="G2226" s="1" t="s">
        <v>265</v>
      </c>
      <c r="H2226" s="1">
        <v>2010</v>
      </c>
      <c r="I2226" s="60">
        <f>VLOOKUP(H2226,PROCV!E$33:F$44,2,0)</f>
        <v>1.5383695934465831</v>
      </c>
      <c r="J2226" s="71">
        <v>270000</v>
      </c>
      <c r="K2226" s="44">
        <f t="shared" si="34"/>
        <v>415359.7902305774</v>
      </c>
    </row>
    <row r="2227" spans="1:11" s="43" customFormat="1" ht="19.7" customHeight="1" x14ac:dyDescent="0.25">
      <c r="A2227" s="43" t="s">
        <v>185</v>
      </c>
      <c r="B2227" s="1" t="s">
        <v>293</v>
      </c>
      <c r="C2227" s="1" t="s">
        <v>264</v>
      </c>
      <c r="D2227" s="1" t="s">
        <v>263</v>
      </c>
      <c r="E2227" s="45" t="str">
        <f>VLOOKUP(C2227,PROCV!E$50:G$126,3,0)</f>
        <v>Audiovisual</v>
      </c>
      <c r="F2227" s="1" t="s">
        <v>416</v>
      </c>
      <c r="G2227" s="1" t="s">
        <v>236</v>
      </c>
      <c r="H2227" s="1">
        <v>2010</v>
      </c>
      <c r="I2227" s="60">
        <f>VLOOKUP(H2227,PROCV!E$33:F$44,2,0)</f>
        <v>1.5383695934465831</v>
      </c>
      <c r="J2227" s="71">
        <v>46984</v>
      </c>
      <c r="K2227" s="44">
        <f t="shared" si="34"/>
        <v>72278.756978494261</v>
      </c>
    </row>
    <row r="2228" spans="1:11" s="43" customFormat="1" ht="19.7" customHeight="1" x14ac:dyDescent="0.25">
      <c r="A2228" s="43" t="s">
        <v>185</v>
      </c>
      <c r="B2228" s="1" t="s">
        <v>293</v>
      </c>
      <c r="C2228" s="1" t="s">
        <v>254</v>
      </c>
      <c r="D2228" s="1" t="s">
        <v>253</v>
      </c>
      <c r="E2228" s="45" t="str">
        <f>VLOOKUP(C2228,PROCV!E$50:G$126,3,0)</f>
        <v>Música</v>
      </c>
      <c r="F2228" s="1" t="s">
        <v>416</v>
      </c>
      <c r="G2228" s="1" t="s">
        <v>236</v>
      </c>
      <c r="H2228" s="1">
        <v>2010</v>
      </c>
      <c r="I2228" s="60">
        <f>VLOOKUP(H2228,PROCV!E$33:F$44,2,0)</f>
        <v>1.5383695934465831</v>
      </c>
      <c r="J2228" s="71">
        <v>6894</v>
      </c>
      <c r="K2228" s="44">
        <f t="shared" si="34"/>
        <v>10605.519977220743</v>
      </c>
    </row>
    <row r="2229" spans="1:11" s="43" customFormat="1" ht="19.7" customHeight="1" x14ac:dyDescent="0.25">
      <c r="A2229" s="43" t="s">
        <v>185</v>
      </c>
      <c r="B2229" s="1" t="s">
        <v>293</v>
      </c>
      <c r="C2229" s="1" t="s">
        <v>254</v>
      </c>
      <c r="D2229" s="1" t="s">
        <v>253</v>
      </c>
      <c r="E2229" s="45" t="str">
        <f>VLOOKUP(C2229,PROCV!E$50:G$126,3,0)</f>
        <v>Música</v>
      </c>
      <c r="F2229" s="1" t="s">
        <v>416</v>
      </c>
      <c r="G2229" s="1" t="s">
        <v>236</v>
      </c>
      <c r="H2229" s="1">
        <v>2010</v>
      </c>
      <c r="I2229" s="60">
        <f>VLOOKUP(H2229,PROCV!E$33:F$44,2,0)</f>
        <v>1.5383695934465831</v>
      </c>
      <c r="J2229" s="71">
        <v>47653</v>
      </c>
      <c r="K2229" s="44">
        <f t="shared" si="34"/>
        <v>73307.926236510029</v>
      </c>
    </row>
    <row r="2230" spans="1:11" s="43" customFormat="1" ht="19.7" customHeight="1" x14ac:dyDescent="0.25">
      <c r="A2230" s="43" t="s">
        <v>185</v>
      </c>
      <c r="B2230" s="1" t="s">
        <v>293</v>
      </c>
      <c r="C2230" s="1" t="s">
        <v>252</v>
      </c>
      <c r="D2230" s="1" t="s">
        <v>251</v>
      </c>
      <c r="E2230" s="45" t="str">
        <f>VLOOKUP(C2230,PROCV!E$50:G$126,3,0)</f>
        <v>Audiovisual</v>
      </c>
      <c r="F2230" s="1" t="s">
        <v>416</v>
      </c>
      <c r="G2230" s="1" t="s">
        <v>236</v>
      </c>
      <c r="H2230" s="1">
        <v>2010</v>
      </c>
      <c r="I2230" s="60">
        <f>VLOOKUP(H2230,PROCV!E$33:F$44,2,0)</f>
        <v>1.5383695934465831</v>
      </c>
      <c r="J2230" s="71">
        <v>11355</v>
      </c>
      <c r="K2230" s="44">
        <f t="shared" si="34"/>
        <v>17468.18673358595</v>
      </c>
    </row>
    <row r="2231" spans="1:11" s="43" customFormat="1" ht="19.7" customHeight="1" x14ac:dyDescent="0.25">
      <c r="A2231" s="43" t="s">
        <v>185</v>
      </c>
      <c r="B2231" s="1" t="s">
        <v>293</v>
      </c>
      <c r="C2231" s="1" t="s">
        <v>252</v>
      </c>
      <c r="D2231" s="1" t="s">
        <v>251</v>
      </c>
      <c r="E2231" s="45" t="str">
        <f>VLOOKUP(C2231,PROCV!E$50:G$126,3,0)</f>
        <v>Audiovisual</v>
      </c>
      <c r="F2231" s="1" t="s">
        <v>416</v>
      </c>
      <c r="G2231" s="1" t="s">
        <v>236</v>
      </c>
      <c r="H2231" s="1">
        <v>2010</v>
      </c>
      <c r="I2231" s="60">
        <f>VLOOKUP(H2231,PROCV!E$33:F$44,2,0)</f>
        <v>1.5383695934465831</v>
      </c>
      <c r="J2231" s="71">
        <v>43345</v>
      </c>
      <c r="K2231" s="44">
        <f t="shared" si="34"/>
        <v>66680.630027942141</v>
      </c>
    </row>
    <row r="2232" spans="1:11" s="43" customFormat="1" ht="19.7" customHeight="1" x14ac:dyDescent="0.25">
      <c r="A2232" s="43" t="s">
        <v>185</v>
      </c>
      <c r="B2232" s="1" t="s">
        <v>293</v>
      </c>
      <c r="C2232" s="1" t="s">
        <v>252</v>
      </c>
      <c r="D2232" s="1" t="s">
        <v>251</v>
      </c>
      <c r="E2232" s="45" t="str">
        <f>VLOOKUP(C2232,PROCV!E$50:G$126,3,0)</f>
        <v>Audiovisual</v>
      </c>
      <c r="F2232" s="1" t="s">
        <v>416</v>
      </c>
      <c r="G2232" s="1" t="s">
        <v>236</v>
      </c>
      <c r="H2232" s="1">
        <v>2010</v>
      </c>
      <c r="I2232" s="60">
        <f>VLOOKUP(H2232,PROCV!E$33:F$44,2,0)</f>
        <v>1.5383695934465831</v>
      </c>
      <c r="J2232" s="71">
        <v>50400</v>
      </c>
      <c r="K2232" s="44">
        <f t="shared" si="34"/>
        <v>77533.827509707786</v>
      </c>
    </row>
    <row r="2233" spans="1:11" s="43" customFormat="1" ht="19.7" customHeight="1" x14ac:dyDescent="0.25">
      <c r="A2233" s="43" t="s">
        <v>185</v>
      </c>
      <c r="B2233" s="1" t="s">
        <v>293</v>
      </c>
      <c r="C2233" s="1" t="s">
        <v>252</v>
      </c>
      <c r="D2233" s="1" t="s">
        <v>251</v>
      </c>
      <c r="E2233" s="45" t="str">
        <f>VLOOKUP(C2233,PROCV!E$50:G$126,3,0)</f>
        <v>Audiovisual</v>
      </c>
      <c r="F2233" s="1" t="s">
        <v>416</v>
      </c>
      <c r="G2233" s="1" t="s">
        <v>236</v>
      </c>
      <c r="H2233" s="1">
        <v>2010</v>
      </c>
      <c r="I2233" s="60">
        <f>VLOOKUP(H2233,PROCV!E$33:F$44,2,0)</f>
        <v>1.5383695934465831</v>
      </c>
      <c r="J2233" s="71">
        <v>156408</v>
      </c>
      <c r="K2233" s="44">
        <f t="shared" si="34"/>
        <v>240613.31137179316</v>
      </c>
    </row>
    <row r="2234" spans="1:11" s="43" customFormat="1" ht="19.7" customHeight="1" x14ac:dyDescent="0.25">
      <c r="A2234" s="43" t="s">
        <v>185</v>
      </c>
      <c r="B2234" s="1" t="s">
        <v>293</v>
      </c>
      <c r="C2234" s="1" t="s">
        <v>252</v>
      </c>
      <c r="D2234" s="1" t="s">
        <v>251</v>
      </c>
      <c r="E2234" s="45" t="str">
        <f>VLOOKUP(C2234,PROCV!E$50:G$126,3,0)</f>
        <v>Audiovisual</v>
      </c>
      <c r="F2234" s="1" t="s">
        <v>416</v>
      </c>
      <c r="G2234" s="1" t="s">
        <v>236</v>
      </c>
      <c r="H2234" s="1">
        <v>2010</v>
      </c>
      <c r="I2234" s="60">
        <f>VLOOKUP(H2234,PROCV!E$33:F$44,2,0)</f>
        <v>1.5383695934465831</v>
      </c>
      <c r="J2234" s="71">
        <v>5131</v>
      </c>
      <c r="K2234" s="44">
        <f t="shared" si="34"/>
        <v>7893.3743839744175</v>
      </c>
    </row>
    <row r="2235" spans="1:11" s="43" customFormat="1" ht="19.7" customHeight="1" x14ac:dyDescent="0.25">
      <c r="A2235" s="43" t="s">
        <v>185</v>
      </c>
      <c r="B2235" s="1" t="s">
        <v>293</v>
      </c>
      <c r="C2235" s="1" t="s">
        <v>252</v>
      </c>
      <c r="D2235" s="1" t="s">
        <v>251</v>
      </c>
      <c r="E2235" s="45" t="str">
        <f>VLOOKUP(C2235,PROCV!E$50:G$126,3,0)</f>
        <v>Audiovisual</v>
      </c>
      <c r="F2235" s="1" t="s">
        <v>416</v>
      </c>
      <c r="G2235" s="1" t="s">
        <v>236</v>
      </c>
      <c r="H2235" s="1">
        <v>2010</v>
      </c>
      <c r="I2235" s="60">
        <f>VLOOKUP(H2235,PROCV!E$33:F$44,2,0)</f>
        <v>1.5383695934465831</v>
      </c>
      <c r="J2235" s="71">
        <v>10000</v>
      </c>
      <c r="K2235" s="44">
        <f t="shared" si="34"/>
        <v>15383.695934465832</v>
      </c>
    </row>
    <row r="2236" spans="1:11" s="43" customFormat="1" ht="19.7" customHeight="1" x14ac:dyDescent="0.25">
      <c r="A2236" s="43" t="s">
        <v>185</v>
      </c>
      <c r="B2236" s="1" t="s">
        <v>293</v>
      </c>
      <c r="C2236" s="1" t="s">
        <v>346</v>
      </c>
      <c r="D2236" s="1" t="s">
        <v>345</v>
      </c>
      <c r="E2236" s="45" t="str">
        <f>VLOOKUP(C2236,PROCV!E$50:G$126,3,0)</f>
        <v>Audiovisual</v>
      </c>
      <c r="F2236" s="1" t="s">
        <v>416</v>
      </c>
      <c r="G2236" s="1" t="s">
        <v>236</v>
      </c>
      <c r="H2236" s="1">
        <v>2010</v>
      </c>
      <c r="I2236" s="60">
        <f>VLOOKUP(H2236,PROCV!E$33:F$44,2,0)</f>
        <v>1.5383695934465831</v>
      </c>
      <c r="J2236" s="71">
        <v>62627</v>
      </c>
      <c r="K2236" s="44">
        <f t="shared" si="34"/>
        <v>96343.472528779152</v>
      </c>
    </row>
    <row r="2237" spans="1:11" s="43" customFormat="1" ht="19.7" customHeight="1" x14ac:dyDescent="0.25">
      <c r="A2237" s="43" t="s">
        <v>185</v>
      </c>
      <c r="B2237" s="1" t="s">
        <v>293</v>
      </c>
      <c r="C2237" s="1" t="s">
        <v>346</v>
      </c>
      <c r="D2237" s="1" t="s">
        <v>345</v>
      </c>
      <c r="E2237" s="45" t="str">
        <f>VLOOKUP(C2237,PROCV!E$50:G$126,3,0)</f>
        <v>Audiovisual</v>
      </c>
      <c r="F2237" s="1" t="s">
        <v>416</v>
      </c>
      <c r="G2237" s="1" t="s">
        <v>236</v>
      </c>
      <c r="H2237" s="1">
        <v>2010</v>
      </c>
      <c r="I2237" s="60">
        <f>VLOOKUP(H2237,PROCV!E$33:F$44,2,0)</f>
        <v>1.5383695934465831</v>
      </c>
      <c r="J2237" s="71">
        <v>11091</v>
      </c>
      <c r="K2237" s="44">
        <f t="shared" si="34"/>
        <v>17062.057160916054</v>
      </c>
    </row>
    <row r="2238" spans="1:11" s="43" customFormat="1" ht="19.7" customHeight="1" x14ac:dyDescent="0.25">
      <c r="A2238" s="43" t="s">
        <v>185</v>
      </c>
      <c r="B2238" s="1" t="s">
        <v>293</v>
      </c>
      <c r="C2238" s="1" t="s">
        <v>346</v>
      </c>
      <c r="D2238" s="1" t="s">
        <v>345</v>
      </c>
      <c r="E2238" s="45" t="str">
        <f>VLOOKUP(C2238,PROCV!E$50:G$126,3,0)</f>
        <v>Audiovisual</v>
      </c>
      <c r="F2238" s="1" t="s">
        <v>416</v>
      </c>
      <c r="G2238" s="1" t="s">
        <v>236</v>
      </c>
      <c r="H2238" s="1">
        <v>2010</v>
      </c>
      <c r="I2238" s="60">
        <f>VLOOKUP(H2238,PROCV!E$33:F$44,2,0)</f>
        <v>1.5383695934465831</v>
      </c>
      <c r="J2238" s="71">
        <v>5179</v>
      </c>
      <c r="K2238" s="44">
        <f t="shared" si="34"/>
        <v>7967.2161244598537</v>
      </c>
    </row>
    <row r="2239" spans="1:11" s="43" customFormat="1" ht="19.7" customHeight="1" x14ac:dyDescent="0.25">
      <c r="A2239" s="43" t="s">
        <v>185</v>
      </c>
      <c r="B2239" s="1" t="s">
        <v>293</v>
      </c>
      <c r="C2239" s="1" t="s">
        <v>346</v>
      </c>
      <c r="D2239" s="1" t="s">
        <v>345</v>
      </c>
      <c r="E2239" s="45" t="str">
        <f>VLOOKUP(C2239,PROCV!E$50:G$126,3,0)</f>
        <v>Audiovisual</v>
      </c>
      <c r="F2239" s="1" t="s">
        <v>416</v>
      </c>
      <c r="G2239" s="1" t="s">
        <v>236</v>
      </c>
      <c r="H2239" s="1">
        <v>2010</v>
      </c>
      <c r="I2239" s="60">
        <f>VLOOKUP(H2239,PROCV!E$33:F$44,2,0)</f>
        <v>1.5383695934465831</v>
      </c>
      <c r="J2239" s="71">
        <v>57793</v>
      </c>
      <c r="K2239" s="44">
        <f t="shared" si="34"/>
        <v>88906.993914058374</v>
      </c>
    </row>
    <row r="2240" spans="1:11" s="43" customFormat="1" ht="19.7" customHeight="1" x14ac:dyDescent="0.25">
      <c r="A2240" s="43" t="s">
        <v>185</v>
      </c>
      <c r="B2240" s="1" t="s">
        <v>293</v>
      </c>
      <c r="C2240" s="1" t="s">
        <v>303</v>
      </c>
      <c r="D2240" s="1" t="s">
        <v>302</v>
      </c>
      <c r="E2240" s="45" t="str">
        <f>VLOOKUP(C2240,PROCV!E$50:G$126,3,0)</f>
        <v>Educação e Criação em Artes</v>
      </c>
      <c r="F2240" s="1" t="s">
        <v>416</v>
      </c>
      <c r="G2240" s="1" t="s">
        <v>236</v>
      </c>
      <c r="H2240" s="1">
        <v>2010</v>
      </c>
      <c r="I2240" s="60">
        <f>VLOOKUP(H2240,PROCV!E$33:F$44,2,0)</f>
        <v>1.5383695934465831</v>
      </c>
      <c r="J2240" s="71">
        <v>3480</v>
      </c>
      <c r="K2240" s="44">
        <f t="shared" si="34"/>
        <v>5353.5261851941095</v>
      </c>
    </row>
    <row r="2241" spans="1:11" s="43" customFormat="1" ht="19.7" customHeight="1" x14ac:dyDescent="0.25">
      <c r="A2241" s="43" t="s">
        <v>185</v>
      </c>
      <c r="B2241" s="1" t="s">
        <v>293</v>
      </c>
      <c r="C2241" s="1" t="s">
        <v>303</v>
      </c>
      <c r="D2241" s="1" t="s">
        <v>302</v>
      </c>
      <c r="E2241" s="45" t="str">
        <f>VLOOKUP(C2241,PROCV!E$50:G$126,3,0)</f>
        <v>Educação e Criação em Artes</v>
      </c>
      <c r="F2241" s="1" t="s">
        <v>416</v>
      </c>
      <c r="G2241" s="1" t="s">
        <v>236</v>
      </c>
      <c r="H2241" s="1">
        <v>2010</v>
      </c>
      <c r="I2241" s="60">
        <f>VLOOKUP(H2241,PROCV!E$33:F$44,2,0)</f>
        <v>1.5383695934465831</v>
      </c>
      <c r="J2241" s="1">
        <v>626</v>
      </c>
      <c r="K2241" s="44">
        <f t="shared" si="34"/>
        <v>963.01936549756101</v>
      </c>
    </row>
    <row r="2242" spans="1:11" s="43" customFormat="1" ht="19.7" customHeight="1" x14ac:dyDescent="0.25">
      <c r="A2242" s="43" t="s">
        <v>185</v>
      </c>
      <c r="B2242" s="1" t="s">
        <v>293</v>
      </c>
      <c r="C2242" s="1" t="s">
        <v>303</v>
      </c>
      <c r="D2242" s="1" t="s">
        <v>302</v>
      </c>
      <c r="E2242" s="45" t="str">
        <f>VLOOKUP(C2242,PROCV!E$50:G$126,3,0)</f>
        <v>Educação e Criação em Artes</v>
      </c>
      <c r="F2242" s="1" t="s">
        <v>416</v>
      </c>
      <c r="G2242" s="1" t="s">
        <v>236</v>
      </c>
      <c r="H2242" s="1">
        <v>2010</v>
      </c>
      <c r="I2242" s="60">
        <f>VLOOKUP(H2242,PROCV!E$33:F$44,2,0)</f>
        <v>1.5383695934465831</v>
      </c>
      <c r="J2242" s="71">
        <v>5659</v>
      </c>
      <c r="K2242" s="44">
        <f t="shared" si="34"/>
        <v>8705.6335293142129</v>
      </c>
    </row>
    <row r="2243" spans="1:11" s="43" customFormat="1" ht="19.7" customHeight="1" x14ac:dyDescent="0.25">
      <c r="A2243" s="43" t="s">
        <v>185</v>
      </c>
      <c r="B2243" s="1" t="s">
        <v>293</v>
      </c>
      <c r="C2243" s="1" t="s">
        <v>295</v>
      </c>
      <c r="D2243" s="1" t="s">
        <v>294</v>
      </c>
      <c r="E2243" s="45" t="str">
        <f>VLOOKUP(C2243,PROCV!E$50:G$126,3,0)</f>
        <v>Educação e Criação em Artes</v>
      </c>
      <c r="F2243" s="1" t="s">
        <v>416</v>
      </c>
      <c r="G2243" s="1" t="s">
        <v>236</v>
      </c>
      <c r="H2243" s="1">
        <v>2010</v>
      </c>
      <c r="I2243" s="60">
        <f>VLOOKUP(H2243,PROCV!E$33:F$44,2,0)</f>
        <v>1.5383695934465831</v>
      </c>
      <c r="J2243" s="71">
        <v>10000</v>
      </c>
      <c r="K2243" s="44">
        <f t="shared" ref="K2243:K2306" si="35">J2243*I2243</f>
        <v>15383.695934465832</v>
      </c>
    </row>
    <row r="2244" spans="1:11" s="43" customFormat="1" ht="19.7" customHeight="1" x14ac:dyDescent="0.25">
      <c r="A2244" s="43" t="s">
        <v>185</v>
      </c>
      <c r="B2244" s="1" t="s">
        <v>293</v>
      </c>
      <c r="C2244" s="1" t="s">
        <v>340</v>
      </c>
      <c r="D2244" s="1" t="s">
        <v>339</v>
      </c>
      <c r="E2244" s="45" t="str">
        <f>VLOOKUP(C2244,PROCV!E$50:G$126,3,0)</f>
        <v>Artes Cênicas e Espetáculos</v>
      </c>
      <c r="F2244" s="1" t="s">
        <v>416</v>
      </c>
      <c r="G2244" s="1" t="s">
        <v>236</v>
      </c>
      <c r="H2244" s="1">
        <v>2010</v>
      </c>
      <c r="I2244" s="60">
        <f>VLOOKUP(H2244,PROCV!E$33:F$44,2,0)</f>
        <v>1.5383695934465831</v>
      </c>
      <c r="J2244" s="71">
        <v>13634</v>
      </c>
      <c r="K2244" s="44">
        <f t="shared" si="35"/>
        <v>20974.131037050713</v>
      </c>
    </row>
    <row r="2245" spans="1:11" s="43" customFormat="1" ht="19.7" customHeight="1" x14ac:dyDescent="0.25">
      <c r="A2245" s="43" t="s">
        <v>185</v>
      </c>
      <c r="B2245" s="1" t="s">
        <v>293</v>
      </c>
      <c r="C2245" s="1" t="s">
        <v>246</v>
      </c>
      <c r="D2245" s="1" t="s">
        <v>245</v>
      </c>
      <c r="E2245" s="45" t="str">
        <f>VLOOKUP(C2245,PROCV!E$50:G$126,3,0)</f>
        <v>Artes Cênicas e Espetáculos</v>
      </c>
      <c r="F2245" s="1" t="s">
        <v>416</v>
      </c>
      <c r="G2245" s="1" t="s">
        <v>236</v>
      </c>
      <c r="H2245" s="1">
        <v>2010</v>
      </c>
      <c r="I2245" s="60">
        <f>VLOOKUP(H2245,PROCV!E$33:F$44,2,0)</f>
        <v>1.5383695934465831</v>
      </c>
      <c r="J2245" s="71">
        <v>480000</v>
      </c>
      <c r="K2245" s="44">
        <f t="shared" si="35"/>
        <v>738417.40485435992</v>
      </c>
    </row>
    <row r="2246" spans="1:11" s="43" customFormat="1" ht="19.7" customHeight="1" x14ac:dyDescent="0.25">
      <c r="A2246" s="43" t="s">
        <v>185</v>
      </c>
      <c r="B2246" s="1" t="s">
        <v>293</v>
      </c>
      <c r="C2246" s="1" t="s">
        <v>246</v>
      </c>
      <c r="D2246" s="1" t="s">
        <v>245</v>
      </c>
      <c r="E2246" s="45" t="str">
        <f>VLOOKUP(C2246,PROCV!E$50:G$126,3,0)</f>
        <v>Artes Cênicas e Espetáculos</v>
      </c>
      <c r="F2246" s="1" t="s">
        <v>416</v>
      </c>
      <c r="G2246" s="1" t="s">
        <v>236</v>
      </c>
      <c r="H2246" s="1">
        <v>2010</v>
      </c>
      <c r="I2246" s="60">
        <f>VLOOKUP(H2246,PROCV!E$33:F$44,2,0)</f>
        <v>1.5383695934465831</v>
      </c>
      <c r="J2246" s="71">
        <v>76285</v>
      </c>
      <c r="K2246" s="44">
        <f t="shared" si="35"/>
        <v>117354.52443607259</v>
      </c>
    </row>
    <row r="2247" spans="1:11" s="43" customFormat="1" ht="19.7" customHeight="1" x14ac:dyDescent="0.25">
      <c r="A2247" s="43" t="s">
        <v>185</v>
      </c>
      <c r="B2247" s="1" t="s">
        <v>293</v>
      </c>
      <c r="C2247" s="1" t="s">
        <v>244</v>
      </c>
      <c r="D2247" s="1" t="s">
        <v>243</v>
      </c>
      <c r="E2247" s="45" t="str">
        <f>VLOOKUP(C2247,PROCV!E$50:G$126,3,0)</f>
        <v>Artes Cênicas e Espetáculos</v>
      </c>
      <c r="F2247" s="1" t="s">
        <v>416</v>
      </c>
      <c r="G2247" s="1" t="s">
        <v>236</v>
      </c>
      <c r="H2247" s="1">
        <v>2010</v>
      </c>
      <c r="I2247" s="60">
        <f>VLOOKUP(H2247,PROCV!E$33:F$44,2,0)</f>
        <v>1.5383695934465831</v>
      </c>
      <c r="J2247" s="71">
        <v>43836</v>
      </c>
      <c r="K2247" s="44">
        <f t="shared" si="35"/>
        <v>67435.969498324412</v>
      </c>
    </row>
    <row r="2248" spans="1:11" s="43" customFormat="1" ht="19.7" customHeight="1" x14ac:dyDescent="0.25">
      <c r="A2248" s="43" t="s">
        <v>185</v>
      </c>
      <c r="B2248" s="1" t="s">
        <v>293</v>
      </c>
      <c r="C2248" s="1" t="s">
        <v>238</v>
      </c>
      <c r="D2248" s="1" t="s">
        <v>237</v>
      </c>
      <c r="E2248" s="45" t="str">
        <f>VLOOKUP(C2248,PROCV!E$50:G$126,3,0)</f>
        <v>Artes Cênicas e Espetáculos</v>
      </c>
      <c r="F2248" s="1" t="s">
        <v>416</v>
      </c>
      <c r="G2248" s="1" t="s">
        <v>236</v>
      </c>
      <c r="H2248" s="1">
        <v>2010</v>
      </c>
      <c r="I2248" s="60">
        <f>VLOOKUP(H2248,PROCV!E$33:F$44,2,0)</f>
        <v>1.5383695934465831</v>
      </c>
      <c r="J2248" s="71">
        <v>155834</v>
      </c>
      <c r="K2248" s="44">
        <f t="shared" si="35"/>
        <v>239730.28722515484</v>
      </c>
    </row>
    <row r="2249" spans="1:11" s="43" customFormat="1" ht="19.7" customHeight="1" x14ac:dyDescent="0.25">
      <c r="A2249" s="43" t="s">
        <v>185</v>
      </c>
      <c r="B2249" s="1" t="s">
        <v>293</v>
      </c>
      <c r="C2249" s="1" t="s">
        <v>241</v>
      </c>
      <c r="D2249" s="1" t="s">
        <v>240</v>
      </c>
      <c r="E2249" s="45" t="str">
        <f>VLOOKUP(C2249,PROCV!E$50:G$126,3,0)</f>
        <v>Artes Cênicas e Espetáculos</v>
      </c>
      <c r="F2249" s="1" t="s">
        <v>416</v>
      </c>
      <c r="G2249" s="1" t="s">
        <v>236</v>
      </c>
      <c r="H2249" s="1">
        <v>2010</v>
      </c>
      <c r="I2249" s="60">
        <f>VLOOKUP(H2249,PROCV!E$33:F$44,2,0)</f>
        <v>1.5383695934465831</v>
      </c>
      <c r="J2249" s="71">
        <v>369900</v>
      </c>
      <c r="K2249" s="44">
        <f t="shared" si="35"/>
        <v>569042.91261589108</v>
      </c>
    </row>
    <row r="2250" spans="1:11" s="43" customFormat="1" ht="19.7" customHeight="1" x14ac:dyDescent="0.25">
      <c r="A2250" s="43" t="s">
        <v>185</v>
      </c>
      <c r="B2250" s="1" t="s">
        <v>293</v>
      </c>
      <c r="C2250" s="1" t="s">
        <v>241</v>
      </c>
      <c r="D2250" s="1" t="s">
        <v>240</v>
      </c>
      <c r="E2250" s="45" t="str">
        <f>VLOOKUP(C2250,PROCV!E$50:G$126,3,0)</f>
        <v>Artes Cênicas e Espetáculos</v>
      </c>
      <c r="F2250" s="1" t="s">
        <v>416</v>
      </c>
      <c r="G2250" s="1" t="s">
        <v>236</v>
      </c>
      <c r="H2250" s="1">
        <v>2010</v>
      </c>
      <c r="I2250" s="60">
        <f>VLOOKUP(H2250,PROCV!E$33:F$44,2,0)</f>
        <v>1.5383695934465831</v>
      </c>
      <c r="J2250" s="71">
        <v>62846</v>
      </c>
      <c r="K2250" s="44">
        <f t="shared" si="35"/>
        <v>96680.375469743958</v>
      </c>
    </row>
    <row r="2251" spans="1:11" s="43" customFormat="1" ht="19.7" customHeight="1" x14ac:dyDescent="0.25">
      <c r="A2251" s="43" t="s">
        <v>185</v>
      </c>
      <c r="B2251" s="1" t="s">
        <v>293</v>
      </c>
      <c r="C2251" s="1" t="s">
        <v>241</v>
      </c>
      <c r="D2251" s="1" t="s">
        <v>240</v>
      </c>
      <c r="E2251" s="45" t="str">
        <f>VLOOKUP(C2251,PROCV!E$50:G$126,3,0)</f>
        <v>Artes Cênicas e Espetáculos</v>
      </c>
      <c r="F2251" s="1" t="s">
        <v>416</v>
      </c>
      <c r="G2251" s="1" t="s">
        <v>236</v>
      </c>
      <c r="H2251" s="1">
        <v>2010</v>
      </c>
      <c r="I2251" s="60">
        <f>VLOOKUP(H2251,PROCV!E$33:F$44,2,0)</f>
        <v>1.5383695934465831</v>
      </c>
      <c r="J2251" s="71">
        <v>1907</v>
      </c>
      <c r="K2251" s="44">
        <f t="shared" si="35"/>
        <v>2933.6708147026338</v>
      </c>
    </row>
    <row r="2252" spans="1:11" s="43" customFormat="1" ht="19.7" customHeight="1" x14ac:dyDescent="0.25">
      <c r="A2252" s="43" t="s">
        <v>185</v>
      </c>
      <c r="B2252" s="1" t="s">
        <v>293</v>
      </c>
      <c r="C2252" s="1" t="s">
        <v>241</v>
      </c>
      <c r="D2252" s="1" t="s">
        <v>240</v>
      </c>
      <c r="E2252" s="45" t="str">
        <f>VLOOKUP(C2252,PROCV!E$50:G$126,3,0)</f>
        <v>Artes Cênicas e Espetáculos</v>
      </c>
      <c r="F2252" s="1" t="s">
        <v>416</v>
      </c>
      <c r="G2252" s="1" t="s">
        <v>236</v>
      </c>
      <c r="H2252" s="1">
        <v>2010</v>
      </c>
      <c r="I2252" s="60">
        <f>VLOOKUP(H2252,PROCV!E$33:F$44,2,0)</f>
        <v>1.5383695934465831</v>
      </c>
      <c r="J2252" s="71">
        <v>13148</v>
      </c>
      <c r="K2252" s="44">
        <f t="shared" si="35"/>
        <v>20226.483414635673</v>
      </c>
    </row>
    <row r="2253" spans="1:11" s="43" customFormat="1" ht="19.7" customHeight="1" x14ac:dyDescent="0.25">
      <c r="A2253" s="43" t="s">
        <v>185</v>
      </c>
      <c r="B2253" s="1" t="s">
        <v>293</v>
      </c>
      <c r="C2253" s="1" t="s">
        <v>348</v>
      </c>
      <c r="D2253" s="1" t="s">
        <v>347</v>
      </c>
      <c r="E2253" s="45" t="str">
        <f>VLOOKUP(C2253,PROCV!E$50:G$126,3,0)</f>
        <v>Patrimônio</v>
      </c>
      <c r="F2253" s="1" t="s">
        <v>415</v>
      </c>
      <c r="G2253" s="1" t="s">
        <v>265</v>
      </c>
      <c r="H2253" s="1">
        <v>2010</v>
      </c>
      <c r="I2253" s="60">
        <f>VLOOKUP(H2253,PROCV!E$33:F$44,2,0)</f>
        <v>1.5383695934465831</v>
      </c>
      <c r="J2253" s="71">
        <v>277824</v>
      </c>
      <c r="K2253" s="44">
        <f t="shared" si="35"/>
        <v>427395.99392970349</v>
      </c>
    </row>
    <row r="2254" spans="1:11" s="43" customFormat="1" ht="19.7" customHeight="1" x14ac:dyDescent="0.25">
      <c r="A2254" s="43" t="s">
        <v>185</v>
      </c>
      <c r="B2254" s="1" t="s">
        <v>293</v>
      </c>
      <c r="C2254" s="1" t="s">
        <v>318</v>
      </c>
      <c r="D2254" s="1" t="s">
        <v>317</v>
      </c>
      <c r="E2254" s="45" t="str">
        <f>VLOOKUP(C2254,PROCV!E$50:G$126,3,0)</f>
        <v>Patrimônio</v>
      </c>
      <c r="F2254" s="1" t="s">
        <v>415</v>
      </c>
      <c r="G2254" s="1" t="s">
        <v>265</v>
      </c>
      <c r="H2254" s="1">
        <v>2010</v>
      </c>
      <c r="I2254" s="60">
        <f>VLOOKUP(H2254,PROCV!E$33:F$44,2,0)</f>
        <v>1.5383695934465831</v>
      </c>
      <c r="J2254" s="71">
        <v>300000</v>
      </c>
      <c r="K2254" s="44">
        <f t="shared" si="35"/>
        <v>461510.87803397491</v>
      </c>
    </row>
    <row r="2255" spans="1:11" s="43" customFormat="1" ht="19.7" customHeight="1" x14ac:dyDescent="0.25">
      <c r="A2255" s="43" t="s">
        <v>191</v>
      </c>
      <c r="B2255" s="1" t="s">
        <v>242</v>
      </c>
      <c r="C2255" s="1" t="s">
        <v>309</v>
      </c>
      <c r="D2255" s="1" t="s">
        <v>308</v>
      </c>
      <c r="E2255" s="45" t="str">
        <f>VLOOKUP(C2255,PROCV!E$50:G$126,3,0)</f>
        <v>NA</v>
      </c>
      <c r="F2255" s="1" t="s">
        <v>416</v>
      </c>
      <c r="G2255" s="1" t="s">
        <v>236</v>
      </c>
      <c r="H2255" s="1">
        <v>2010</v>
      </c>
      <c r="I2255" s="60">
        <f>VLOOKUP(H2255,PROCV!E$33:F$44,2,0)</f>
        <v>1.5383695934465831</v>
      </c>
      <c r="J2255" s="71">
        <v>37600</v>
      </c>
      <c r="K2255" s="44">
        <f t="shared" si="35"/>
        <v>57842.696713591526</v>
      </c>
    </row>
    <row r="2256" spans="1:11" s="43" customFormat="1" ht="19.7" customHeight="1" x14ac:dyDescent="0.25">
      <c r="A2256" s="43" t="s">
        <v>191</v>
      </c>
      <c r="B2256" s="1" t="s">
        <v>242</v>
      </c>
      <c r="C2256" s="1" t="s">
        <v>291</v>
      </c>
      <c r="D2256" s="1" t="s">
        <v>290</v>
      </c>
      <c r="E2256" s="45" t="str">
        <f>VLOOKUP(C2256,PROCV!E$50:G$126,3,0)</f>
        <v>NA</v>
      </c>
      <c r="F2256" s="1" t="s">
        <v>416</v>
      </c>
      <c r="G2256" s="1" t="s">
        <v>236</v>
      </c>
      <c r="H2256" s="1">
        <v>2010</v>
      </c>
      <c r="I2256" s="60">
        <f>VLOOKUP(H2256,PROCV!E$33:F$44,2,0)</f>
        <v>1.5383695934465831</v>
      </c>
      <c r="J2256" s="71">
        <v>2800000</v>
      </c>
      <c r="K2256" s="44">
        <f t="shared" si="35"/>
        <v>4307434.8616504325</v>
      </c>
    </row>
    <row r="2257" spans="1:11" s="43" customFormat="1" ht="19.7" customHeight="1" x14ac:dyDescent="0.25">
      <c r="A2257" s="43" t="s">
        <v>191</v>
      </c>
      <c r="B2257" s="1" t="s">
        <v>242</v>
      </c>
      <c r="C2257" s="1" t="s">
        <v>291</v>
      </c>
      <c r="D2257" s="1" t="s">
        <v>290</v>
      </c>
      <c r="E2257" s="45" t="str">
        <f>VLOOKUP(C2257,PROCV!E$50:G$126,3,0)</f>
        <v>NA</v>
      </c>
      <c r="F2257" s="1" t="s">
        <v>416</v>
      </c>
      <c r="G2257" s="1" t="s">
        <v>236</v>
      </c>
      <c r="H2257" s="1">
        <v>2010</v>
      </c>
      <c r="I2257" s="60">
        <f>VLOOKUP(H2257,PROCV!E$33:F$44,2,0)</f>
        <v>1.5383695934465831</v>
      </c>
      <c r="J2257" s="71">
        <v>179000</v>
      </c>
      <c r="K2257" s="44">
        <f t="shared" si="35"/>
        <v>275368.15722693835</v>
      </c>
    </row>
    <row r="2258" spans="1:11" s="43" customFormat="1" ht="19.7" customHeight="1" x14ac:dyDescent="0.25">
      <c r="A2258" s="43" t="s">
        <v>191</v>
      </c>
      <c r="B2258" s="1" t="s">
        <v>242</v>
      </c>
      <c r="C2258" s="1" t="s">
        <v>291</v>
      </c>
      <c r="D2258" s="1" t="s">
        <v>290</v>
      </c>
      <c r="E2258" s="45" t="str">
        <f>VLOOKUP(C2258,PROCV!E$50:G$126,3,0)</f>
        <v>NA</v>
      </c>
      <c r="F2258" s="1" t="s">
        <v>416</v>
      </c>
      <c r="G2258" s="1" t="s">
        <v>236</v>
      </c>
      <c r="H2258" s="1">
        <v>2010</v>
      </c>
      <c r="I2258" s="60">
        <f>VLOOKUP(H2258,PROCV!E$33:F$44,2,0)</f>
        <v>1.5383695934465831</v>
      </c>
      <c r="J2258" s="71">
        <v>351827</v>
      </c>
      <c r="K2258" s="44">
        <f t="shared" si="35"/>
        <v>541239.95895353099</v>
      </c>
    </row>
    <row r="2259" spans="1:11" s="43" customFormat="1" ht="19.7" customHeight="1" x14ac:dyDescent="0.25">
      <c r="A2259" s="43" t="s">
        <v>191</v>
      </c>
      <c r="B2259" s="1" t="s">
        <v>242</v>
      </c>
      <c r="C2259" s="1" t="s">
        <v>291</v>
      </c>
      <c r="D2259" s="1" t="s">
        <v>290</v>
      </c>
      <c r="E2259" s="45" t="str">
        <f>VLOOKUP(C2259,PROCV!E$50:G$126,3,0)</f>
        <v>NA</v>
      </c>
      <c r="F2259" s="1" t="s">
        <v>416</v>
      </c>
      <c r="G2259" s="1" t="s">
        <v>236</v>
      </c>
      <c r="H2259" s="1">
        <v>2010</v>
      </c>
      <c r="I2259" s="60">
        <f>VLOOKUP(H2259,PROCV!E$33:F$44,2,0)</f>
        <v>1.5383695934465831</v>
      </c>
      <c r="J2259" s="71">
        <v>70380</v>
      </c>
      <c r="K2259" s="44">
        <f t="shared" si="35"/>
        <v>108270.45198677052</v>
      </c>
    </row>
    <row r="2260" spans="1:11" s="43" customFormat="1" ht="19.7" customHeight="1" x14ac:dyDescent="0.25">
      <c r="A2260" s="43" t="s">
        <v>191</v>
      </c>
      <c r="B2260" s="1" t="s">
        <v>242</v>
      </c>
      <c r="C2260" s="1" t="s">
        <v>291</v>
      </c>
      <c r="D2260" s="1" t="s">
        <v>290</v>
      </c>
      <c r="E2260" s="45" t="str">
        <f>VLOOKUP(C2260,PROCV!E$50:G$126,3,0)</f>
        <v>NA</v>
      </c>
      <c r="F2260" s="1" t="s">
        <v>416</v>
      </c>
      <c r="G2260" s="1" t="s">
        <v>236</v>
      </c>
      <c r="H2260" s="1">
        <v>2010</v>
      </c>
      <c r="I2260" s="60">
        <f>VLOOKUP(H2260,PROCV!E$33:F$44,2,0)</f>
        <v>1.5383695934465831</v>
      </c>
      <c r="J2260" s="71">
        <v>359531</v>
      </c>
      <c r="K2260" s="44">
        <f t="shared" si="35"/>
        <v>553091.55830144347</v>
      </c>
    </row>
    <row r="2261" spans="1:11" s="43" customFormat="1" ht="19.7" customHeight="1" x14ac:dyDescent="0.25">
      <c r="A2261" s="43" t="s">
        <v>191</v>
      </c>
      <c r="B2261" s="1" t="s">
        <v>242</v>
      </c>
      <c r="C2261" s="1" t="s">
        <v>320</v>
      </c>
      <c r="D2261" s="1" t="s">
        <v>319</v>
      </c>
      <c r="E2261" s="45" t="str">
        <f>VLOOKUP(C2261,PROCV!E$50:G$126,3,0)</f>
        <v>Música</v>
      </c>
      <c r="F2261" s="1" t="s">
        <v>416</v>
      </c>
      <c r="G2261" s="1" t="s">
        <v>236</v>
      </c>
      <c r="H2261" s="1">
        <v>2010</v>
      </c>
      <c r="I2261" s="60">
        <f>VLOOKUP(H2261,PROCV!E$33:F$44,2,0)</f>
        <v>1.5383695934465831</v>
      </c>
      <c r="J2261" s="71">
        <v>15837</v>
      </c>
      <c r="K2261" s="44">
        <f t="shared" si="35"/>
        <v>24363.159251413537</v>
      </c>
    </row>
    <row r="2262" spans="1:11" s="43" customFormat="1" ht="19.7" customHeight="1" x14ac:dyDescent="0.25">
      <c r="A2262" s="43" t="s">
        <v>191</v>
      </c>
      <c r="B2262" s="1" t="s">
        <v>242</v>
      </c>
      <c r="C2262" s="1" t="s">
        <v>289</v>
      </c>
      <c r="D2262" s="1" t="s">
        <v>288</v>
      </c>
      <c r="E2262" s="45" t="str">
        <f>VLOOKUP(C2262,PROCV!E$50:G$126,3,0)</f>
        <v>Editorial</v>
      </c>
      <c r="F2262" s="1" t="s">
        <v>416</v>
      </c>
      <c r="G2262" s="1" t="s">
        <v>236</v>
      </c>
      <c r="H2262" s="1">
        <v>2010</v>
      </c>
      <c r="I2262" s="60">
        <f>VLOOKUP(H2262,PROCV!E$33:F$44,2,0)</f>
        <v>1.5383695934465831</v>
      </c>
      <c r="J2262" s="71">
        <v>49242</v>
      </c>
      <c r="K2262" s="44">
        <f t="shared" si="35"/>
        <v>75752.395520496648</v>
      </c>
    </row>
    <row r="2263" spans="1:11" s="43" customFormat="1" ht="19.7" customHeight="1" x14ac:dyDescent="0.25">
      <c r="A2263" s="43" t="s">
        <v>191</v>
      </c>
      <c r="B2263" s="1" t="s">
        <v>242</v>
      </c>
      <c r="C2263" s="1" t="s">
        <v>289</v>
      </c>
      <c r="D2263" s="1" t="s">
        <v>288</v>
      </c>
      <c r="E2263" s="45" t="str">
        <f>VLOOKUP(C2263,PROCV!E$50:G$126,3,0)</f>
        <v>Editorial</v>
      </c>
      <c r="F2263" s="1" t="s">
        <v>416</v>
      </c>
      <c r="G2263" s="1" t="s">
        <v>236</v>
      </c>
      <c r="H2263" s="1">
        <v>2010</v>
      </c>
      <c r="I2263" s="60">
        <f>VLOOKUP(H2263,PROCV!E$33:F$44,2,0)</f>
        <v>1.5383695934465831</v>
      </c>
      <c r="J2263" s="71">
        <v>21499</v>
      </c>
      <c r="K2263" s="44">
        <f t="shared" si="35"/>
        <v>33073.407889508089</v>
      </c>
    </row>
    <row r="2264" spans="1:11" s="43" customFormat="1" ht="19.7" customHeight="1" x14ac:dyDescent="0.25">
      <c r="A2264" s="43" t="s">
        <v>191</v>
      </c>
      <c r="B2264" s="1" t="s">
        <v>242</v>
      </c>
      <c r="C2264" s="1" t="s">
        <v>289</v>
      </c>
      <c r="D2264" s="1" t="s">
        <v>288</v>
      </c>
      <c r="E2264" s="45" t="str">
        <f>VLOOKUP(C2264,PROCV!E$50:G$126,3,0)</f>
        <v>Editorial</v>
      </c>
      <c r="F2264" s="1" t="s">
        <v>416</v>
      </c>
      <c r="G2264" s="1" t="s">
        <v>236</v>
      </c>
      <c r="H2264" s="1">
        <v>2010</v>
      </c>
      <c r="I2264" s="60">
        <f>VLOOKUP(H2264,PROCV!E$33:F$44,2,0)</f>
        <v>1.5383695934465831</v>
      </c>
      <c r="J2264" s="71">
        <v>93884</v>
      </c>
      <c r="K2264" s="44">
        <f t="shared" si="35"/>
        <v>144428.29091113902</v>
      </c>
    </row>
    <row r="2265" spans="1:11" s="43" customFormat="1" ht="19.7" customHeight="1" x14ac:dyDescent="0.25">
      <c r="A2265" s="43" t="s">
        <v>191</v>
      </c>
      <c r="B2265" s="1" t="s">
        <v>242</v>
      </c>
      <c r="C2265" s="1" t="s">
        <v>299</v>
      </c>
      <c r="D2265" s="1" t="s">
        <v>298</v>
      </c>
      <c r="E2265" s="45" t="str">
        <f>VLOOKUP(C2265,PROCV!E$50:G$126,3,0)</f>
        <v>NA</v>
      </c>
      <c r="F2265" s="1" t="s">
        <v>416</v>
      </c>
      <c r="G2265" s="1" t="s">
        <v>236</v>
      </c>
      <c r="H2265" s="1">
        <v>2010</v>
      </c>
      <c r="I2265" s="60">
        <f>VLOOKUP(H2265,PROCV!E$33:F$44,2,0)</f>
        <v>1.5383695934465831</v>
      </c>
      <c r="J2265" s="71">
        <v>35200</v>
      </c>
      <c r="K2265" s="44">
        <f t="shared" si="35"/>
        <v>54150.609689319725</v>
      </c>
    </row>
    <row r="2266" spans="1:11" s="43" customFormat="1" ht="19.7" customHeight="1" x14ac:dyDescent="0.25">
      <c r="A2266" s="43" t="s">
        <v>191</v>
      </c>
      <c r="B2266" s="1" t="s">
        <v>242</v>
      </c>
      <c r="C2266" s="1" t="s">
        <v>299</v>
      </c>
      <c r="D2266" s="1" t="s">
        <v>298</v>
      </c>
      <c r="E2266" s="45" t="str">
        <f>VLOOKUP(C2266,PROCV!E$50:G$126,3,0)</f>
        <v>NA</v>
      </c>
      <c r="F2266" s="1" t="s">
        <v>416</v>
      </c>
      <c r="G2266" s="1" t="s">
        <v>236</v>
      </c>
      <c r="H2266" s="1">
        <v>2010</v>
      </c>
      <c r="I2266" s="60">
        <f>VLOOKUP(H2266,PROCV!E$33:F$44,2,0)</f>
        <v>1.5383695934465831</v>
      </c>
      <c r="J2266" s="71">
        <v>22546</v>
      </c>
      <c r="K2266" s="44">
        <f t="shared" si="35"/>
        <v>34684.080853846659</v>
      </c>
    </row>
    <row r="2267" spans="1:11" s="43" customFormat="1" ht="19.7" customHeight="1" x14ac:dyDescent="0.25">
      <c r="A2267" s="43" t="s">
        <v>191</v>
      </c>
      <c r="B2267" s="1" t="s">
        <v>242</v>
      </c>
      <c r="C2267" s="1" t="s">
        <v>299</v>
      </c>
      <c r="D2267" s="1" t="s">
        <v>298</v>
      </c>
      <c r="E2267" s="45" t="str">
        <f>VLOOKUP(C2267,PROCV!E$50:G$126,3,0)</f>
        <v>NA</v>
      </c>
      <c r="F2267" s="1" t="s">
        <v>416</v>
      </c>
      <c r="G2267" s="1" t="s">
        <v>236</v>
      </c>
      <c r="H2267" s="1">
        <v>2010</v>
      </c>
      <c r="I2267" s="60">
        <f>VLOOKUP(H2267,PROCV!E$33:F$44,2,0)</f>
        <v>1.5383695934465831</v>
      </c>
      <c r="J2267" s="71">
        <v>13760</v>
      </c>
      <c r="K2267" s="44">
        <f t="shared" si="35"/>
        <v>21167.965605824982</v>
      </c>
    </row>
    <row r="2268" spans="1:11" s="43" customFormat="1" ht="19.7" customHeight="1" x14ac:dyDescent="0.25">
      <c r="A2268" s="43" t="s">
        <v>191</v>
      </c>
      <c r="B2268" s="1" t="s">
        <v>242</v>
      </c>
      <c r="C2268" s="1" t="s">
        <v>299</v>
      </c>
      <c r="D2268" s="1" t="s">
        <v>298</v>
      </c>
      <c r="E2268" s="45" t="str">
        <f>VLOOKUP(C2268,PROCV!E$50:G$126,3,0)</f>
        <v>NA</v>
      </c>
      <c r="F2268" s="1" t="s">
        <v>416</v>
      </c>
      <c r="G2268" s="1" t="s">
        <v>236</v>
      </c>
      <c r="H2268" s="1">
        <v>2010</v>
      </c>
      <c r="I2268" s="60">
        <f>VLOOKUP(H2268,PROCV!E$33:F$44,2,0)</f>
        <v>1.5383695934465831</v>
      </c>
      <c r="J2268" s="71">
        <v>9535</v>
      </c>
      <c r="K2268" s="44">
        <f t="shared" si="35"/>
        <v>14668.35407351317</v>
      </c>
    </row>
    <row r="2269" spans="1:11" s="43" customFormat="1" ht="19.7" customHeight="1" x14ac:dyDescent="0.25">
      <c r="A2269" s="43" t="s">
        <v>191</v>
      </c>
      <c r="B2269" s="1" t="s">
        <v>242</v>
      </c>
      <c r="C2269" s="1" t="s">
        <v>287</v>
      </c>
      <c r="D2269" s="1" t="s">
        <v>286</v>
      </c>
      <c r="E2269" s="45" t="str">
        <f>VLOOKUP(C2269,PROCV!E$50:G$126,3,0)</f>
        <v>Música</v>
      </c>
      <c r="F2269" s="1" t="s">
        <v>416</v>
      </c>
      <c r="G2269" s="1" t="s">
        <v>236</v>
      </c>
      <c r="H2269" s="1">
        <v>2010</v>
      </c>
      <c r="I2269" s="60">
        <f>VLOOKUP(H2269,PROCV!E$33:F$44,2,0)</f>
        <v>1.5383695934465831</v>
      </c>
      <c r="J2269" s="71">
        <v>29503</v>
      </c>
      <c r="K2269" s="44">
        <f t="shared" si="35"/>
        <v>45386.518115454543</v>
      </c>
    </row>
    <row r="2270" spans="1:11" s="43" customFormat="1" ht="19.7" customHeight="1" x14ac:dyDescent="0.25">
      <c r="A2270" s="43" t="s">
        <v>191</v>
      </c>
      <c r="B2270" s="1" t="s">
        <v>242</v>
      </c>
      <c r="C2270" s="1" t="s">
        <v>287</v>
      </c>
      <c r="D2270" s="1" t="s">
        <v>286</v>
      </c>
      <c r="E2270" s="45" t="str">
        <f>VLOOKUP(C2270,PROCV!E$50:G$126,3,0)</f>
        <v>Música</v>
      </c>
      <c r="F2270" s="1" t="s">
        <v>416</v>
      </c>
      <c r="G2270" s="1" t="s">
        <v>236</v>
      </c>
      <c r="H2270" s="1">
        <v>2010</v>
      </c>
      <c r="I2270" s="60">
        <f>VLOOKUP(H2270,PROCV!E$33:F$44,2,0)</f>
        <v>1.5383695934465831</v>
      </c>
      <c r="J2270" s="71">
        <v>22600</v>
      </c>
      <c r="K2270" s="44">
        <f t="shared" si="35"/>
        <v>34767.152811892774</v>
      </c>
    </row>
    <row r="2271" spans="1:11" s="43" customFormat="1" ht="19.7" customHeight="1" x14ac:dyDescent="0.25">
      <c r="A2271" s="43" t="s">
        <v>191</v>
      </c>
      <c r="B2271" s="1" t="s">
        <v>242</v>
      </c>
      <c r="C2271" s="1" t="s">
        <v>287</v>
      </c>
      <c r="D2271" s="1" t="s">
        <v>286</v>
      </c>
      <c r="E2271" s="45" t="str">
        <f>VLOOKUP(C2271,PROCV!E$50:G$126,3,0)</f>
        <v>Música</v>
      </c>
      <c r="F2271" s="1" t="s">
        <v>416</v>
      </c>
      <c r="G2271" s="1" t="s">
        <v>236</v>
      </c>
      <c r="H2271" s="1">
        <v>2010</v>
      </c>
      <c r="I2271" s="60">
        <f>VLOOKUP(H2271,PROCV!E$33:F$44,2,0)</f>
        <v>1.5383695934465831</v>
      </c>
      <c r="J2271" s="71">
        <v>2766</v>
      </c>
      <c r="K2271" s="44">
        <f t="shared" si="35"/>
        <v>4255.1302954732491</v>
      </c>
    </row>
    <row r="2272" spans="1:11" s="43" customFormat="1" ht="19.7" customHeight="1" x14ac:dyDescent="0.25">
      <c r="A2272" s="43" t="s">
        <v>191</v>
      </c>
      <c r="B2272" s="1" t="s">
        <v>242</v>
      </c>
      <c r="C2272" s="1" t="s">
        <v>285</v>
      </c>
      <c r="D2272" s="1" t="s">
        <v>284</v>
      </c>
      <c r="E2272" s="45" t="str">
        <f>VLOOKUP(C2272,PROCV!E$50:G$126,3,0)</f>
        <v>Editorial</v>
      </c>
      <c r="F2272" s="1" t="s">
        <v>416</v>
      </c>
      <c r="G2272" s="1" t="s">
        <v>236</v>
      </c>
      <c r="H2272" s="1">
        <v>2010</v>
      </c>
      <c r="I2272" s="60">
        <f>VLOOKUP(H2272,PROCV!E$33:F$44,2,0)</f>
        <v>1.5383695934465831</v>
      </c>
      <c r="J2272" s="71">
        <v>11564</v>
      </c>
      <c r="K2272" s="44">
        <f t="shared" si="35"/>
        <v>17789.705978616286</v>
      </c>
    </row>
    <row r="2273" spans="1:11" s="43" customFormat="1" ht="19.7" customHeight="1" x14ac:dyDescent="0.25">
      <c r="A2273" s="43" t="s">
        <v>191</v>
      </c>
      <c r="B2273" s="1" t="s">
        <v>242</v>
      </c>
      <c r="C2273" s="1" t="s">
        <v>285</v>
      </c>
      <c r="D2273" s="1" t="s">
        <v>284</v>
      </c>
      <c r="E2273" s="45" t="str">
        <f>VLOOKUP(C2273,PROCV!E$50:G$126,3,0)</f>
        <v>Editorial</v>
      </c>
      <c r="F2273" s="1" t="s">
        <v>416</v>
      </c>
      <c r="G2273" s="1" t="s">
        <v>236</v>
      </c>
      <c r="H2273" s="1">
        <v>2010</v>
      </c>
      <c r="I2273" s="60">
        <f>VLOOKUP(H2273,PROCV!E$33:F$44,2,0)</f>
        <v>1.5383695934465831</v>
      </c>
      <c r="J2273" s="71">
        <v>1119221</v>
      </c>
      <c r="K2273" s="44">
        <f t="shared" si="35"/>
        <v>1721775.5547468781</v>
      </c>
    </row>
    <row r="2274" spans="1:11" s="43" customFormat="1" ht="19.7" customHeight="1" x14ac:dyDescent="0.25">
      <c r="A2274" s="43" t="s">
        <v>191</v>
      </c>
      <c r="B2274" s="1" t="s">
        <v>242</v>
      </c>
      <c r="C2274" s="1" t="s">
        <v>285</v>
      </c>
      <c r="D2274" s="1" t="s">
        <v>284</v>
      </c>
      <c r="E2274" s="45" t="str">
        <f>VLOOKUP(C2274,PROCV!E$50:G$126,3,0)</f>
        <v>Editorial</v>
      </c>
      <c r="F2274" s="1" t="s">
        <v>416</v>
      </c>
      <c r="G2274" s="1" t="s">
        <v>236</v>
      </c>
      <c r="H2274" s="1">
        <v>2010</v>
      </c>
      <c r="I2274" s="60">
        <f>VLOOKUP(H2274,PROCV!E$33:F$44,2,0)</f>
        <v>1.5383695934465831</v>
      </c>
      <c r="J2274" s="71">
        <v>140203</v>
      </c>
      <c r="K2274" s="44">
        <f t="shared" si="35"/>
        <v>215684.0321099913</v>
      </c>
    </row>
    <row r="2275" spans="1:11" s="43" customFormat="1" ht="19.7" customHeight="1" x14ac:dyDescent="0.25">
      <c r="A2275" s="43" t="s">
        <v>191</v>
      </c>
      <c r="B2275" s="1" t="s">
        <v>242</v>
      </c>
      <c r="C2275" s="1" t="s">
        <v>285</v>
      </c>
      <c r="D2275" s="1" t="s">
        <v>284</v>
      </c>
      <c r="E2275" s="45" t="str">
        <f>VLOOKUP(C2275,PROCV!E$50:G$126,3,0)</f>
        <v>Editorial</v>
      </c>
      <c r="F2275" s="1" t="s">
        <v>416</v>
      </c>
      <c r="G2275" s="1" t="s">
        <v>236</v>
      </c>
      <c r="H2275" s="1">
        <v>2010</v>
      </c>
      <c r="I2275" s="60">
        <f>VLOOKUP(H2275,PROCV!E$33:F$44,2,0)</f>
        <v>1.5383695934465831</v>
      </c>
      <c r="J2275" s="71">
        <v>38749</v>
      </c>
      <c r="K2275" s="44">
        <f t="shared" si="35"/>
        <v>59610.283376461644</v>
      </c>
    </row>
    <row r="2276" spans="1:11" s="43" customFormat="1" ht="19.7" customHeight="1" x14ac:dyDescent="0.25">
      <c r="A2276" s="43" t="s">
        <v>191</v>
      </c>
      <c r="B2276" s="1" t="s">
        <v>242</v>
      </c>
      <c r="C2276" s="1" t="s">
        <v>285</v>
      </c>
      <c r="D2276" s="1" t="s">
        <v>284</v>
      </c>
      <c r="E2276" s="45" t="str">
        <f>VLOOKUP(C2276,PROCV!E$50:G$126,3,0)</f>
        <v>Editorial</v>
      </c>
      <c r="F2276" s="1" t="s">
        <v>416</v>
      </c>
      <c r="G2276" s="1" t="s">
        <v>236</v>
      </c>
      <c r="H2276" s="1">
        <v>2010</v>
      </c>
      <c r="I2276" s="60">
        <f>VLOOKUP(H2276,PROCV!E$33:F$44,2,0)</f>
        <v>1.5383695934465831</v>
      </c>
      <c r="J2276" s="71">
        <v>15654</v>
      </c>
      <c r="K2276" s="44">
        <f t="shared" si="35"/>
        <v>24081.637615812811</v>
      </c>
    </row>
    <row r="2277" spans="1:11" s="43" customFormat="1" ht="19.7" customHeight="1" x14ac:dyDescent="0.25">
      <c r="A2277" s="43" t="s">
        <v>191</v>
      </c>
      <c r="B2277" s="1" t="s">
        <v>242</v>
      </c>
      <c r="C2277" s="1" t="s">
        <v>283</v>
      </c>
      <c r="D2277" s="1" t="s">
        <v>282</v>
      </c>
      <c r="E2277" s="45" t="str">
        <f>VLOOKUP(C2277,PROCV!E$50:G$126,3,0)</f>
        <v>Editorial</v>
      </c>
      <c r="F2277" s="1" t="s">
        <v>416</v>
      </c>
      <c r="G2277" s="1" t="s">
        <v>236</v>
      </c>
      <c r="H2277" s="1">
        <v>2010</v>
      </c>
      <c r="I2277" s="60">
        <f>VLOOKUP(H2277,PROCV!E$33:F$44,2,0)</f>
        <v>1.5383695934465831</v>
      </c>
      <c r="J2277" s="71">
        <v>169123</v>
      </c>
      <c r="K2277" s="44">
        <f t="shared" si="35"/>
        <v>260173.68075246646</v>
      </c>
    </row>
    <row r="2278" spans="1:11" s="43" customFormat="1" ht="19.7" customHeight="1" x14ac:dyDescent="0.25">
      <c r="A2278" s="43" t="s">
        <v>191</v>
      </c>
      <c r="B2278" s="1" t="s">
        <v>242</v>
      </c>
      <c r="C2278" s="1" t="s">
        <v>281</v>
      </c>
      <c r="D2278" s="1" t="s">
        <v>280</v>
      </c>
      <c r="E2278" s="45" t="str">
        <f>VLOOKUP(C2278,PROCV!E$50:G$126,3,0)</f>
        <v>Música</v>
      </c>
      <c r="F2278" s="1" t="s">
        <v>416</v>
      </c>
      <c r="G2278" s="1" t="s">
        <v>236</v>
      </c>
      <c r="H2278" s="1">
        <v>2010</v>
      </c>
      <c r="I2278" s="60">
        <f>VLOOKUP(H2278,PROCV!E$33:F$44,2,0)</f>
        <v>1.5383695934465831</v>
      </c>
      <c r="J2278" s="71">
        <v>27351</v>
      </c>
      <c r="K2278" s="44">
        <f t="shared" si="35"/>
        <v>42075.946750357492</v>
      </c>
    </row>
    <row r="2279" spans="1:11" s="43" customFormat="1" ht="19.7" customHeight="1" x14ac:dyDescent="0.25">
      <c r="A2279" s="43" t="s">
        <v>191</v>
      </c>
      <c r="B2279" s="1" t="s">
        <v>242</v>
      </c>
      <c r="C2279" s="1" t="s">
        <v>281</v>
      </c>
      <c r="D2279" s="1" t="s">
        <v>280</v>
      </c>
      <c r="E2279" s="45" t="str">
        <f>VLOOKUP(C2279,PROCV!E$50:G$126,3,0)</f>
        <v>Música</v>
      </c>
      <c r="F2279" s="1" t="s">
        <v>416</v>
      </c>
      <c r="G2279" s="1" t="s">
        <v>236</v>
      </c>
      <c r="H2279" s="1">
        <v>2010</v>
      </c>
      <c r="I2279" s="60">
        <f>VLOOKUP(H2279,PROCV!E$33:F$44,2,0)</f>
        <v>1.5383695934465831</v>
      </c>
      <c r="J2279" s="71">
        <v>13933</v>
      </c>
      <c r="K2279" s="44">
        <f t="shared" si="35"/>
        <v>21434.103545491242</v>
      </c>
    </row>
    <row r="2280" spans="1:11" s="43" customFormat="1" ht="19.7" customHeight="1" x14ac:dyDescent="0.25">
      <c r="A2280" s="43" t="s">
        <v>191</v>
      </c>
      <c r="B2280" s="1" t="s">
        <v>242</v>
      </c>
      <c r="C2280" s="1" t="s">
        <v>279</v>
      </c>
      <c r="D2280" s="1" t="s">
        <v>278</v>
      </c>
      <c r="E2280" s="45" t="str">
        <f>VLOOKUP(C2280,PROCV!E$50:G$126,3,0)</f>
        <v>Editorial</v>
      </c>
      <c r="F2280" s="1" t="s">
        <v>416</v>
      </c>
      <c r="G2280" s="1" t="s">
        <v>236</v>
      </c>
      <c r="H2280" s="1">
        <v>2010</v>
      </c>
      <c r="I2280" s="60">
        <f>VLOOKUP(H2280,PROCV!E$33:F$44,2,0)</f>
        <v>1.5383695934465831</v>
      </c>
      <c r="J2280" s="71">
        <v>26977</v>
      </c>
      <c r="K2280" s="44">
        <f t="shared" si="35"/>
        <v>41500.596522408472</v>
      </c>
    </row>
    <row r="2281" spans="1:11" s="43" customFormat="1" ht="19.7" customHeight="1" x14ac:dyDescent="0.25">
      <c r="A2281" s="43" t="s">
        <v>191</v>
      </c>
      <c r="B2281" s="1" t="s">
        <v>242</v>
      </c>
      <c r="C2281" s="1" t="s">
        <v>279</v>
      </c>
      <c r="D2281" s="1" t="s">
        <v>278</v>
      </c>
      <c r="E2281" s="45" t="str">
        <f>VLOOKUP(C2281,PROCV!E$50:G$126,3,0)</f>
        <v>Editorial</v>
      </c>
      <c r="F2281" s="1" t="s">
        <v>416</v>
      </c>
      <c r="G2281" s="1" t="s">
        <v>236</v>
      </c>
      <c r="H2281" s="1">
        <v>2010</v>
      </c>
      <c r="I2281" s="60">
        <f>VLOOKUP(H2281,PROCV!E$33:F$44,2,0)</f>
        <v>1.5383695934465831</v>
      </c>
      <c r="J2281" s="71">
        <v>607750</v>
      </c>
      <c r="K2281" s="44">
        <f t="shared" si="35"/>
        <v>934944.12041716091</v>
      </c>
    </row>
    <row r="2282" spans="1:11" s="43" customFormat="1" ht="19.7" customHeight="1" x14ac:dyDescent="0.25">
      <c r="A2282" s="43" t="s">
        <v>191</v>
      </c>
      <c r="B2282" s="1" t="s">
        <v>242</v>
      </c>
      <c r="C2282" s="1" t="s">
        <v>279</v>
      </c>
      <c r="D2282" s="1" t="s">
        <v>278</v>
      </c>
      <c r="E2282" s="45" t="str">
        <f>VLOOKUP(C2282,PROCV!E$50:G$126,3,0)</f>
        <v>Editorial</v>
      </c>
      <c r="F2282" s="1" t="s">
        <v>416</v>
      </c>
      <c r="G2282" s="1" t="s">
        <v>236</v>
      </c>
      <c r="H2282" s="1">
        <v>2010</v>
      </c>
      <c r="I2282" s="60">
        <f>VLOOKUP(H2282,PROCV!E$33:F$44,2,0)</f>
        <v>1.5383695934465831</v>
      </c>
      <c r="J2282" s="71">
        <v>237599</v>
      </c>
      <c r="K2282" s="44">
        <f t="shared" si="35"/>
        <v>365515.07703331468</v>
      </c>
    </row>
    <row r="2283" spans="1:11" s="43" customFormat="1" ht="19.7" customHeight="1" x14ac:dyDescent="0.25">
      <c r="A2283" s="43" t="s">
        <v>191</v>
      </c>
      <c r="B2283" s="1" t="s">
        <v>242</v>
      </c>
      <c r="C2283" s="1" t="s">
        <v>279</v>
      </c>
      <c r="D2283" s="1" t="s">
        <v>278</v>
      </c>
      <c r="E2283" s="45" t="str">
        <f>VLOOKUP(C2283,PROCV!E$50:G$126,3,0)</f>
        <v>Editorial</v>
      </c>
      <c r="F2283" s="1" t="s">
        <v>416</v>
      </c>
      <c r="G2283" s="1" t="s">
        <v>236</v>
      </c>
      <c r="H2283" s="1">
        <v>2010</v>
      </c>
      <c r="I2283" s="60">
        <f>VLOOKUP(H2283,PROCV!E$33:F$44,2,0)</f>
        <v>1.5383695934465831</v>
      </c>
      <c r="J2283" s="71">
        <v>196193</v>
      </c>
      <c r="K2283" s="44">
        <f t="shared" si="35"/>
        <v>301817.34564706549</v>
      </c>
    </row>
    <row r="2284" spans="1:11" s="43" customFormat="1" ht="19.7" customHeight="1" x14ac:dyDescent="0.25">
      <c r="A2284" s="43" t="s">
        <v>191</v>
      </c>
      <c r="B2284" s="1" t="s">
        <v>242</v>
      </c>
      <c r="C2284" s="1" t="s">
        <v>277</v>
      </c>
      <c r="D2284" s="1" t="s">
        <v>276</v>
      </c>
      <c r="E2284" s="45" t="str">
        <f>VLOOKUP(C2284,PROCV!E$50:G$126,3,0)</f>
        <v>Editorial</v>
      </c>
      <c r="F2284" s="1" t="s">
        <v>416</v>
      </c>
      <c r="G2284" s="1" t="s">
        <v>236</v>
      </c>
      <c r="H2284" s="1">
        <v>2010</v>
      </c>
      <c r="I2284" s="60">
        <f>VLOOKUP(H2284,PROCV!E$33:F$44,2,0)</f>
        <v>1.5383695934465831</v>
      </c>
      <c r="J2284" s="71">
        <v>12663</v>
      </c>
      <c r="K2284" s="44">
        <f t="shared" si="35"/>
        <v>19480.374161814081</v>
      </c>
    </row>
    <row r="2285" spans="1:11" s="43" customFormat="1" ht="19.7" customHeight="1" x14ac:dyDescent="0.25">
      <c r="A2285" s="43" t="s">
        <v>191</v>
      </c>
      <c r="B2285" s="1" t="s">
        <v>242</v>
      </c>
      <c r="C2285" s="1" t="s">
        <v>277</v>
      </c>
      <c r="D2285" s="1" t="s">
        <v>276</v>
      </c>
      <c r="E2285" s="45" t="str">
        <f>VLOOKUP(C2285,PROCV!E$50:G$126,3,0)</f>
        <v>Editorial</v>
      </c>
      <c r="F2285" s="1" t="s">
        <v>416</v>
      </c>
      <c r="G2285" s="1" t="s">
        <v>236</v>
      </c>
      <c r="H2285" s="1">
        <v>2010</v>
      </c>
      <c r="I2285" s="60">
        <f>VLOOKUP(H2285,PROCV!E$33:F$44,2,0)</f>
        <v>1.5383695934465831</v>
      </c>
      <c r="J2285" s="71">
        <v>421637</v>
      </c>
      <c r="K2285" s="44">
        <f t="shared" si="35"/>
        <v>648633.54027203692</v>
      </c>
    </row>
    <row r="2286" spans="1:11" s="43" customFormat="1" ht="19.7" customHeight="1" x14ac:dyDescent="0.25">
      <c r="A2286" s="43" t="s">
        <v>191</v>
      </c>
      <c r="B2286" s="1" t="s">
        <v>242</v>
      </c>
      <c r="C2286" s="1" t="s">
        <v>277</v>
      </c>
      <c r="D2286" s="1" t="s">
        <v>276</v>
      </c>
      <c r="E2286" s="45" t="str">
        <f>VLOOKUP(C2286,PROCV!E$50:G$126,3,0)</f>
        <v>Editorial</v>
      </c>
      <c r="F2286" s="1" t="s">
        <v>416</v>
      </c>
      <c r="G2286" s="1" t="s">
        <v>236</v>
      </c>
      <c r="H2286" s="1">
        <v>2010</v>
      </c>
      <c r="I2286" s="60">
        <f>VLOOKUP(H2286,PROCV!E$33:F$44,2,0)</f>
        <v>1.5383695934465831</v>
      </c>
      <c r="J2286" s="71">
        <v>42213</v>
      </c>
      <c r="K2286" s="44">
        <f t="shared" si="35"/>
        <v>64939.19564816061</v>
      </c>
    </row>
    <row r="2287" spans="1:11" s="43" customFormat="1" ht="19.7" customHeight="1" x14ac:dyDescent="0.25">
      <c r="A2287" s="43" t="s">
        <v>191</v>
      </c>
      <c r="B2287" s="1" t="s">
        <v>242</v>
      </c>
      <c r="C2287" s="1" t="s">
        <v>277</v>
      </c>
      <c r="D2287" s="1" t="s">
        <v>276</v>
      </c>
      <c r="E2287" s="45" t="str">
        <f>VLOOKUP(C2287,PROCV!E$50:G$126,3,0)</f>
        <v>Editorial</v>
      </c>
      <c r="F2287" s="1" t="s">
        <v>416</v>
      </c>
      <c r="G2287" s="1" t="s">
        <v>236</v>
      </c>
      <c r="H2287" s="1">
        <v>2010</v>
      </c>
      <c r="I2287" s="60">
        <f>VLOOKUP(H2287,PROCV!E$33:F$44,2,0)</f>
        <v>1.5383695934465831</v>
      </c>
      <c r="J2287" s="71">
        <v>75814</v>
      </c>
      <c r="K2287" s="44">
        <f t="shared" si="35"/>
        <v>116629.95235755925</v>
      </c>
    </row>
    <row r="2288" spans="1:11" s="43" customFormat="1" ht="19.7" customHeight="1" x14ac:dyDescent="0.25">
      <c r="A2288" s="43" t="s">
        <v>191</v>
      </c>
      <c r="B2288" s="1" t="s">
        <v>242</v>
      </c>
      <c r="C2288" s="1" t="s">
        <v>275</v>
      </c>
      <c r="D2288" s="1" t="s">
        <v>274</v>
      </c>
      <c r="E2288" s="45" t="str">
        <f>VLOOKUP(C2288,PROCV!E$50:G$126,3,0)</f>
        <v>Editorial</v>
      </c>
      <c r="F2288" s="1" t="s">
        <v>416</v>
      </c>
      <c r="G2288" s="1" t="s">
        <v>236</v>
      </c>
      <c r="H2288" s="1">
        <v>2010</v>
      </c>
      <c r="I2288" s="60">
        <f>VLOOKUP(H2288,PROCV!E$33:F$44,2,0)</f>
        <v>1.5383695934465831</v>
      </c>
      <c r="J2288" s="71">
        <v>57384</v>
      </c>
      <c r="K2288" s="44">
        <f t="shared" si="35"/>
        <v>88277.80075033872</v>
      </c>
    </row>
    <row r="2289" spans="1:11" s="43" customFormat="1" ht="19.7" customHeight="1" x14ac:dyDescent="0.25">
      <c r="A2289" s="43" t="s">
        <v>191</v>
      </c>
      <c r="B2289" s="1" t="s">
        <v>242</v>
      </c>
      <c r="C2289" s="1" t="s">
        <v>275</v>
      </c>
      <c r="D2289" s="1" t="s">
        <v>274</v>
      </c>
      <c r="E2289" s="45" t="str">
        <f>VLOOKUP(C2289,PROCV!E$50:G$126,3,0)</f>
        <v>Editorial</v>
      </c>
      <c r="F2289" s="1" t="s">
        <v>416</v>
      </c>
      <c r="G2289" s="1" t="s">
        <v>236</v>
      </c>
      <c r="H2289" s="1">
        <v>2010</v>
      </c>
      <c r="I2289" s="60">
        <f>VLOOKUP(H2289,PROCV!E$33:F$44,2,0)</f>
        <v>1.5383695934465831</v>
      </c>
      <c r="J2289" s="71">
        <v>15659</v>
      </c>
      <c r="K2289" s="44">
        <f t="shared" si="35"/>
        <v>24089.329463780043</v>
      </c>
    </row>
    <row r="2290" spans="1:11" s="43" customFormat="1" ht="19.7" customHeight="1" x14ac:dyDescent="0.25">
      <c r="A2290" s="43" t="s">
        <v>191</v>
      </c>
      <c r="B2290" s="1" t="s">
        <v>242</v>
      </c>
      <c r="C2290" s="1" t="s">
        <v>275</v>
      </c>
      <c r="D2290" s="1" t="s">
        <v>274</v>
      </c>
      <c r="E2290" s="45" t="str">
        <f>VLOOKUP(C2290,PROCV!E$50:G$126,3,0)</f>
        <v>Editorial</v>
      </c>
      <c r="F2290" s="1" t="s">
        <v>416</v>
      </c>
      <c r="G2290" s="1" t="s">
        <v>236</v>
      </c>
      <c r="H2290" s="1">
        <v>2010</v>
      </c>
      <c r="I2290" s="60">
        <f>VLOOKUP(H2290,PROCV!E$33:F$44,2,0)</f>
        <v>1.5383695934465831</v>
      </c>
      <c r="J2290" s="71">
        <v>39834</v>
      </c>
      <c r="K2290" s="44">
        <f t="shared" si="35"/>
        <v>61279.414385351192</v>
      </c>
    </row>
    <row r="2291" spans="1:11" s="43" customFormat="1" ht="19.7" customHeight="1" x14ac:dyDescent="0.25">
      <c r="A2291" s="43" t="s">
        <v>191</v>
      </c>
      <c r="B2291" s="1" t="s">
        <v>242</v>
      </c>
      <c r="C2291" s="1" t="s">
        <v>307</v>
      </c>
      <c r="D2291" s="1" t="s">
        <v>306</v>
      </c>
      <c r="E2291" s="45" t="str">
        <f>VLOOKUP(C2291,PROCV!E$50:G$126,3,0)</f>
        <v>NA</v>
      </c>
      <c r="F2291" s="1" t="s">
        <v>416</v>
      </c>
      <c r="G2291" s="1" t="s">
        <v>236</v>
      </c>
      <c r="H2291" s="1">
        <v>2010</v>
      </c>
      <c r="I2291" s="60">
        <f>VLOOKUP(H2291,PROCV!E$33:F$44,2,0)</f>
        <v>1.5383695934465831</v>
      </c>
      <c r="J2291" s="71">
        <v>187757</v>
      </c>
      <c r="K2291" s="44">
        <f t="shared" si="35"/>
        <v>288839.6597567501</v>
      </c>
    </row>
    <row r="2292" spans="1:11" s="43" customFormat="1" ht="19.7" customHeight="1" x14ac:dyDescent="0.25">
      <c r="A2292" s="43" t="s">
        <v>191</v>
      </c>
      <c r="B2292" s="1" t="s">
        <v>242</v>
      </c>
      <c r="C2292" s="1" t="s">
        <v>307</v>
      </c>
      <c r="D2292" s="1" t="s">
        <v>306</v>
      </c>
      <c r="E2292" s="45" t="str">
        <f>VLOOKUP(C2292,PROCV!E$50:G$126,3,0)</f>
        <v>NA</v>
      </c>
      <c r="F2292" s="1" t="s">
        <v>416</v>
      </c>
      <c r="G2292" s="1" t="s">
        <v>236</v>
      </c>
      <c r="H2292" s="1">
        <v>2010</v>
      </c>
      <c r="I2292" s="60">
        <f>VLOOKUP(H2292,PROCV!E$33:F$44,2,0)</f>
        <v>1.5383695934465831</v>
      </c>
      <c r="J2292" s="71">
        <v>2822</v>
      </c>
      <c r="K2292" s="44">
        <f t="shared" si="35"/>
        <v>4341.2789927062577</v>
      </c>
    </row>
    <row r="2293" spans="1:11" s="43" customFormat="1" ht="19.7" customHeight="1" x14ac:dyDescent="0.25">
      <c r="A2293" s="43" t="s">
        <v>191</v>
      </c>
      <c r="B2293" s="1" t="s">
        <v>242</v>
      </c>
      <c r="C2293" s="1" t="s">
        <v>273</v>
      </c>
      <c r="D2293" s="1" t="s">
        <v>272</v>
      </c>
      <c r="E2293" s="45" t="str">
        <f>VLOOKUP(C2293,PROCV!E$50:G$126,3,0)</f>
        <v>Editorial</v>
      </c>
      <c r="F2293" s="1" t="s">
        <v>416</v>
      </c>
      <c r="G2293" s="1" t="s">
        <v>236</v>
      </c>
      <c r="H2293" s="1">
        <v>2010</v>
      </c>
      <c r="I2293" s="60">
        <f>VLOOKUP(H2293,PROCV!E$33:F$44,2,0)</f>
        <v>1.5383695934465831</v>
      </c>
      <c r="J2293" s="71">
        <v>120000</v>
      </c>
      <c r="K2293" s="44">
        <f t="shared" si="35"/>
        <v>184604.35121358998</v>
      </c>
    </row>
    <row r="2294" spans="1:11" s="43" customFormat="1" ht="19.7" customHeight="1" x14ac:dyDescent="0.25">
      <c r="A2294" s="43" t="s">
        <v>191</v>
      </c>
      <c r="B2294" s="1" t="s">
        <v>242</v>
      </c>
      <c r="C2294" s="1" t="s">
        <v>273</v>
      </c>
      <c r="D2294" s="1" t="s">
        <v>272</v>
      </c>
      <c r="E2294" s="45" t="str">
        <f>VLOOKUP(C2294,PROCV!E$50:G$126,3,0)</f>
        <v>Editorial</v>
      </c>
      <c r="F2294" s="1" t="s">
        <v>416</v>
      </c>
      <c r="G2294" s="1" t="s">
        <v>236</v>
      </c>
      <c r="H2294" s="1">
        <v>2010</v>
      </c>
      <c r="I2294" s="60">
        <f>VLOOKUP(H2294,PROCV!E$33:F$44,2,0)</f>
        <v>1.5383695934465831</v>
      </c>
      <c r="J2294" s="71">
        <v>216878</v>
      </c>
      <c r="K2294" s="44">
        <f t="shared" si="35"/>
        <v>333638.52068750805</v>
      </c>
    </row>
    <row r="2295" spans="1:11" s="43" customFormat="1" ht="19.7" customHeight="1" x14ac:dyDescent="0.25">
      <c r="A2295" s="43" t="s">
        <v>191</v>
      </c>
      <c r="B2295" s="1" t="s">
        <v>242</v>
      </c>
      <c r="C2295" s="1" t="s">
        <v>273</v>
      </c>
      <c r="D2295" s="1" t="s">
        <v>272</v>
      </c>
      <c r="E2295" s="45" t="str">
        <f>VLOOKUP(C2295,PROCV!E$50:G$126,3,0)</f>
        <v>Editorial</v>
      </c>
      <c r="F2295" s="1" t="s">
        <v>416</v>
      </c>
      <c r="G2295" s="1" t="s">
        <v>236</v>
      </c>
      <c r="H2295" s="1">
        <v>2010</v>
      </c>
      <c r="I2295" s="60">
        <f>VLOOKUP(H2295,PROCV!E$33:F$44,2,0)</f>
        <v>1.5383695934465831</v>
      </c>
      <c r="J2295" s="71">
        <v>136909</v>
      </c>
      <c r="K2295" s="44">
        <f t="shared" si="35"/>
        <v>210616.64266917825</v>
      </c>
    </row>
    <row r="2296" spans="1:11" s="43" customFormat="1" ht="19.7" customHeight="1" x14ac:dyDescent="0.25">
      <c r="A2296" s="43" t="s">
        <v>191</v>
      </c>
      <c r="B2296" s="1" t="s">
        <v>242</v>
      </c>
      <c r="C2296" s="1" t="s">
        <v>273</v>
      </c>
      <c r="D2296" s="1" t="s">
        <v>272</v>
      </c>
      <c r="E2296" s="45" t="str">
        <f>VLOOKUP(C2296,PROCV!E$50:G$126,3,0)</f>
        <v>Editorial</v>
      </c>
      <c r="F2296" s="1" t="s">
        <v>416</v>
      </c>
      <c r="G2296" s="1" t="s">
        <v>236</v>
      </c>
      <c r="H2296" s="1">
        <v>2010</v>
      </c>
      <c r="I2296" s="60">
        <f>VLOOKUP(H2296,PROCV!E$33:F$44,2,0)</f>
        <v>1.5383695934465831</v>
      </c>
      <c r="J2296" s="71">
        <v>141547</v>
      </c>
      <c r="K2296" s="44">
        <f t="shared" si="35"/>
        <v>217751.6008435835</v>
      </c>
    </row>
    <row r="2297" spans="1:11" s="43" customFormat="1" ht="19.7" customHeight="1" x14ac:dyDescent="0.25">
      <c r="A2297" s="43" t="s">
        <v>191</v>
      </c>
      <c r="B2297" s="1" t="s">
        <v>242</v>
      </c>
      <c r="C2297" s="1" t="s">
        <v>271</v>
      </c>
      <c r="D2297" s="1" t="s">
        <v>270</v>
      </c>
      <c r="E2297" s="45" t="str">
        <f>VLOOKUP(C2297,PROCV!E$50:G$126,3,0)</f>
        <v>Editorial</v>
      </c>
      <c r="F2297" s="1" t="s">
        <v>416</v>
      </c>
      <c r="G2297" s="1" t="s">
        <v>236</v>
      </c>
      <c r="H2297" s="1">
        <v>2010</v>
      </c>
      <c r="I2297" s="60">
        <f>VLOOKUP(H2297,PROCV!E$33:F$44,2,0)</f>
        <v>1.5383695934465831</v>
      </c>
      <c r="J2297" s="71">
        <v>3000000</v>
      </c>
      <c r="K2297" s="44">
        <f t="shared" si="35"/>
        <v>4615108.7803397495</v>
      </c>
    </row>
    <row r="2298" spans="1:11" s="43" customFormat="1" ht="19.7" customHeight="1" x14ac:dyDescent="0.25">
      <c r="A2298" s="43" t="s">
        <v>191</v>
      </c>
      <c r="B2298" s="1" t="s">
        <v>242</v>
      </c>
      <c r="C2298" s="1" t="s">
        <v>271</v>
      </c>
      <c r="D2298" s="1" t="s">
        <v>270</v>
      </c>
      <c r="E2298" s="45" t="str">
        <f>VLOOKUP(C2298,PROCV!E$50:G$126,3,0)</f>
        <v>Editorial</v>
      </c>
      <c r="F2298" s="1" t="s">
        <v>416</v>
      </c>
      <c r="G2298" s="1" t="s">
        <v>236</v>
      </c>
      <c r="H2298" s="1">
        <v>2010</v>
      </c>
      <c r="I2298" s="60">
        <f>VLOOKUP(H2298,PROCV!E$33:F$44,2,0)</f>
        <v>1.5383695934465831</v>
      </c>
      <c r="J2298" s="71">
        <v>6378</v>
      </c>
      <c r="K2298" s="44">
        <f t="shared" si="35"/>
        <v>9811.7212670023073</v>
      </c>
    </row>
    <row r="2299" spans="1:11" s="43" customFormat="1" ht="19.7" customHeight="1" x14ac:dyDescent="0.25">
      <c r="A2299" s="43" t="s">
        <v>191</v>
      </c>
      <c r="B2299" s="1" t="s">
        <v>242</v>
      </c>
      <c r="C2299" s="1" t="s">
        <v>271</v>
      </c>
      <c r="D2299" s="1" t="s">
        <v>270</v>
      </c>
      <c r="E2299" s="45" t="str">
        <f>VLOOKUP(C2299,PROCV!E$50:G$126,3,0)</f>
        <v>Editorial</v>
      </c>
      <c r="F2299" s="1" t="s">
        <v>416</v>
      </c>
      <c r="G2299" s="1" t="s">
        <v>236</v>
      </c>
      <c r="H2299" s="1">
        <v>2010</v>
      </c>
      <c r="I2299" s="60">
        <f>VLOOKUP(H2299,PROCV!E$33:F$44,2,0)</f>
        <v>1.5383695934465831</v>
      </c>
      <c r="J2299" s="71">
        <v>40731</v>
      </c>
      <c r="K2299" s="44">
        <f t="shared" si="35"/>
        <v>62659.331910672772</v>
      </c>
    </row>
    <row r="2300" spans="1:11" s="43" customFormat="1" ht="19.7" customHeight="1" x14ac:dyDescent="0.25">
      <c r="A2300" s="43" t="s">
        <v>191</v>
      </c>
      <c r="B2300" s="1" t="s">
        <v>242</v>
      </c>
      <c r="C2300" s="1" t="s">
        <v>315</v>
      </c>
      <c r="D2300" s="1" t="s">
        <v>314</v>
      </c>
      <c r="E2300" s="45" t="str">
        <f>VLOOKUP(C2300,PROCV!E$50:G$126,3,0)</f>
        <v>Editorial</v>
      </c>
      <c r="F2300" s="1" t="s">
        <v>416</v>
      </c>
      <c r="G2300" s="1" t="s">
        <v>236</v>
      </c>
      <c r="H2300" s="1">
        <v>2010</v>
      </c>
      <c r="I2300" s="60">
        <f>VLOOKUP(H2300,PROCV!E$33:F$44,2,0)</f>
        <v>1.5383695934465831</v>
      </c>
      <c r="J2300" s="71">
        <v>9122</v>
      </c>
      <c r="K2300" s="44">
        <f t="shared" si="35"/>
        <v>14033.00743141973</v>
      </c>
    </row>
    <row r="2301" spans="1:11" s="43" customFormat="1" ht="19.7" customHeight="1" x14ac:dyDescent="0.25">
      <c r="A2301" s="43" t="s">
        <v>191</v>
      </c>
      <c r="B2301" s="1" t="s">
        <v>242</v>
      </c>
      <c r="C2301" s="1" t="s">
        <v>315</v>
      </c>
      <c r="D2301" s="1" t="s">
        <v>314</v>
      </c>
      <c r="E2301" s="45" t="str">
        <f>VLOOKUP(C2301,PROCV!E$50:G$126,3,0)</f>
        <v>Editorial</v>
      </c>
      <c r="F2301" s="1" t="s">
        <v>416</v>
      </c>
      <c r="G2301" s="1" t="s">
        <v>236</v>
      </c>
      <c r="H2301" s="1">
        <v>2010</v>
      </c>
      <c r="I2301" s="60">
        <f>VLOOKUP(H2301,PROCV!E$33:F$44,2,0)</f>
        <v>1.5383695934465831</v>
      </c>
      <c r="J2301" s="71">
        <v>48274</v>
      </c>
      <c r="K2301" s="44">
        <f t="shared" si="35"/>
        <v>74263.253754040357</v>
      </c>
    </row>
    <row r="2302" spans="1:11" s="43" customFormat="1" ht="19.7" customHeight="1" x14ac:dyDescent="0.25">
      <c r="A2302" s="43" t="s">
        <v>191</v>
      </c>
      <c r="B2302" s="1" t="s">
        <v>242</v>
      </c>
      <c r="C2302" s="1" t="s">
        <v>315</v>
      </c>
      <c r="D2302" s="1" t="s">
        <v>314</v>
      </c>
      <c r="E2302" s="45" t="str">
        <f>VLOOKUP(C2302,PROCV!E$50:G$126,3,0)</f>
        <v>Editorial</v>
      </c>
      <c r="F2302" s="1" t="s">
        <v>416</v>
      </c>
      <c r="G2302" s="1" t="s">
        <v>236</v>
      </c>
      <c r="H2302" s="1">
        <v>2010</v>
      </c>
      <c r="I2302" s="60">
        <f>VLOOKUP(H2302,PROCV!E$33:F$44,2,0)</f>
        <v>1.5383695934465831</v>
      </c>
      <c r="J2302" s="71">
        <v>3629</v>
      </c>
      <c r="K2302" s="44">
        <f t="shared" si="35"/>
        <v>5582.7432546176497</v>
      </c>
    </row>
    <row r="2303" spans="1:11" s="43" customFormat="1" ht="19.7" customHeight="1" x14ac:dyDescent="0.25">
      <c r="A2303" s="43" t="s">
        <v>191</v>
      </c>
      <c r="B2303" s="1" t="s">
        <v>242</v>
      </c>
      <c r="C2303" s="1" t="s">
        <v>315</v>
      </c>
      <c r="D2303" s="1" t="s">
        <v>314</v>
      </c>
      <c r="E2303" s="45" t="str">
        <f>VLOOKUP(C2303,PROCV!E$50:G$126,3,0)</f>
        <v>Editorial</v>
      </c>
      <c r="F2303" s="1" t="s">
        <v>416</v>
      </c>
      <c r="G2303" s="1" t="s">
        <v>236</v>
      </c>
      <c r="H2303" s="1">
        <v>2010</v>
      </c>
      <c r="I2303" s="60">
        <f>VLOOKUP(H2303,PROCV!E$33:F$44,2,0)</f>
        <v>1.5383695934465831</v>
      </c>
      <c r="J2303" s="71">
        <v>46247</v>
      </c>
      <c r="K2303" s="44">
        <f t="shared" si="35"/>
        <v>71144.978588124126</v>
      </c>
    </row>
    <row r="2304" spans="1:11" s="43" customFormat="1" ht="19.7" customHeight="1" x14ac:dyDescent="0.25">
      <c r="A2304" s="43" t="s">
        <v>191</v>
      </c>
      <c r="B2304" s="1" t="s">
        <v>242</v>
      </c>
      <c r="C2304" s="1" t="s">
        <v>269</v>
      </c>
      <c r="D2304" s="1" t="s">
        <v>268</v>
      </c>
      <c r="E2304" s="45" t="str">
        <f>VLOOKUP(C2304,PROCV!E$50:G$126,3,0)</f>
        <v>NA</v>
      </c>
      <c r="F2304" s="1" t="s">
        <v>416</v>
      </c>
      <c r="G2304" s="1" t="s">
        <v>236</v>
      </c>
      <c r="H2304" s="1">
        <v>2010</v>
      </c>
      <c r="I2304" s="60">
        <f>VLOOKUP(H2304,PROCV!E$33:F$44,2,0)</f>
        <v>1.5383695934465831</v>
      </c>
      <c r="J2304" s="71">
        <v>5043</v>
      </c>
      <c r="K2304" s="44">
        <f t="shared" si="35"/>
        <v>7757.9978597511181</v>
      </c>
    </row>
    <row r="2305" spans="1:11" s="43" customFormat="1" ht="19.7" customHeight="1" x14ac:dyDescent="0.25">
      <c r="A2305" s="43" t="s">
        <v>191</v>
      </c>
      <c r="B2305" s="1" t="s">
        <v>242</v>
      </c>
      <c r="C2305" s="1" t="s">
        <v>269</v>
      </c>
      <c r="D2305" s="1" t="s">
        <v>268</v>
      </c>
      <c r="E2305" s="45" t="str">
        <f>VLOOKUP(C2305,PROCV!E$50:G$126,3,0)</f>
        <v>NA</v>
      </c>
      <c r="F2305" s="1" t="s">
        <v>416</v>
      </c>
      <c r="G2305" s="1" t="s">
        <v>236</v>
      </c>
      <c r="H2305" s="1">
        <v>2010</v>
      </c>
      <c r="I2305" s="60">
        <f>VLOOKUP(H2305,PROCV!E$33:F$44,2,0)</f>
        <v>1.5383695934465831</v>
      </c>
      <c r="J2305" s="71">
        <v>535081</v>
      </c>
      <c r="K2305" s="44">
        <f t="shared" si="35"/>
        <v>823152.34043099114</v>
      </c>
    </row>
    <row r="2306" spans="1:11" s="43" customFormat="1" ht="19.7" customHeight="1" x14ac:dyDescent="0.25">
      <c r="A2306" s="43" t="s">
        <v>191</v>
      </c>
      <c r="B2306" s="1" t="s">
        <v>242</v>
      </c>
      <c r="C2306" s="1" t="s">
        <v>269</v>
      </c>
      <c r="D2306" s="1" t="s">
        <v>268</v>
      </c>
      <c r="E2306" s="45" t="str">
        <f>VLOOKUP(C2306,PROCV!E$50:G$126,3,0)</f>
        <v>NA</v>
      </c>
      <c r="F2306" s="1" t="s">
        <v>416</v>
      </c>
      <c r="G2306" s="1" t="s">
        <v>236</v>
      </c>
      <c r="H2306" s="1">
        <v>2010</v>
      </c>
      <c r="I2306" s="60">
        <f>VLOOKUP(H2306,PROCV!E$33:F$44,2,0)</f>
        <v>1.5383695934465831</v>
      </c>
      <c r="J2306" s="71">
        <v>20279</v>
      </c>
      <c r="K2306" s="44">
        <f t="shared" si="35"/>
        <v>31196.59698550326</v>
      </c>
    </row>
    <row r="2307" spans="1:11" s="43" customFormat="1" ht="19.7" customHeight="1" x14ac:dyDescent="0.25">
      <c r="A2307" s="43" t="s">
        <v>191</v>
      </c>
      <c r="B2307" s="1" t="s">
        <v>242</v>
      </c>
      <c r="C2307" s="1" t="s">
        <v>269</v>
      </c>
      <c r="D2307" s="1" t="s">
        <v>268</v>
      </c>
      <c r="E2307" s="45" t="str">
        <f>VLOOKUP(C2307,PROCV!E$50:G$126,3,0)</f>
        <v>NA</v>
      </c>
      <c r="F2307" s="1" t="s">
        <v>416</v>
      </c>
      <c r="G2307" s="1" t="s">
        <v>236</v>
      </c>
      <c r="H2307" s="1">
        <v>2010</v>
      </c>
      <c r="I2307" s="60">
        <f>VLOOKUP(H2307,PROCV!E$33:F$44,2,0)</f>
        <v>1.5383695934465831</v>
      </c>
      <c r="J2307" s="71">
        <v>69000</v>
      </c>
      <c r="K2307" s="44">
        <f t="shared" ref="K2307:K2370" si="36">J2307*I2307</f>
        <v>106147.50194781423</v>
      </c>
    </row>
    <row r="2308" spans="1:11" s="43" customFormat="1" ht="19.7" customHeight="1" x14ac:dyDescent="0.25">
      <c r="A2308" s="43" t="s">
        <v>191</v>
      </c>
      <c r="B2308" s="1" t="s">
        <v>242</v>
      </c>
      <c r="C2308" s="1" t="s">
        <v>269</v>
      </c>
      <c r="D2308" s="1" t="s">
        <v>268</v>
      </c>
      <c r="E2308" s="45" t="str">
        <f>VLOOKUP(C2308,PROCV!E$50:G$126,3,0)</f>
        <v>NA</v>
      </c>
      <c r="F2308" s="1" t="s">
        <v>416</v>
      </c>
      <c r="G2308" s="1" t="s">
        <v>236</v>
      </c>
      <c r="H2308" s="1">
        <v>2010</v>
      </c>
      <c r="I2308" s="60">
        <f>VLOOKUP(H2308,PROCV!E$33:F$44,2,0)</f>
        <v>1.5383695934465831</v>
      </c>
      <c r="J2308" s="71">
        <v>41453</v>
      </c>
      <c r="K2308" s="44">
        <f t="shared" si="36"/>
        <v>63770.034757141206</v>
      </c>
    </row>
    <row r="2309" spans="1:11" s="43" customFormat="1" ht="19.7" customHeight="1" x14ac:dyDescent="0.25">
      <c r="A2309" s="43" t="s">
        <v>191</v>
      </c>
      <c r="B2309" s="1" t="s">
        <v>242</v>
      </c>
      <c r="C2309" s="1" t="s">
        <v>267</v>
      </c>
      <c r="D2309" s="1" t="s">
        <v>266</v>
      </c>
      <c r="E2309" s="45" t="str">
        <f>VLOOKUP(C2309,PROCV!E$50:G$126,3,0)</f>
        <v>Audiovisual</v>
      </c>
      <c r="F2309" s="1" t="s">
        <v>416</v>
      </c>
      <c r="G2309" s="1" t="s">
        <v>265</v>
      </c>
      <c r="H2309" s="1">
        <v>2010</v>
      </c>
      <c r="I2309" s="60">
        <f>VLOOKUP(H2309,PROCV!E$33:F$44,2,0)</f>
        <v>1.5383695934465831</v>
      </c>
      <c r="J2309" s="71">
        <v>1010856</v>
      </c>
      <c r="K2309" s="44">
        <f t="shared" si="36"/>
        <v>1555070.1337530392</v>
      </c>
    </row>
    <row r="2310" spans="1:11" s="43" customFormat="1" ht="19.7" customHeight="1" x14ac:dyDescent="0.25">
      <c r="A2310" s="43" t="s">
        <v>191</v>
      </c>
      <c r="B2310" s="1" t="s">
        <v>242</v>
      </c>
      <c r="C2310" s="1" t="s">
        <v>267</v>
      </c>
      <c r="D2310" s="1" t="s">
        <v>266</v>
      </c>
      <c r="E2310" s="45" t="str">
        <f>VLOOKUP(C2310,PROCV!E$50:G$126,3,0)</f>
        <v>Audiovisual</v>
      </c>
      <c r="F2310" s="1" t="s">
        <v>415</v>
      </c>
      <c r="G2310" s="1" t="s">
        <v>265</v>
      </c>
      <c r="H2310" s="1">
        <v>2010</v>
      </c>
      <c r="I2310" s="60">
        <f>VLOOKUP(H2310,PROCV!E$33:F$44,2,0)</f>
        <v>1.5383695934465831</v>
      </c>
      <c r="J2310" s="71">
        <v>160000</v>
      </c>
      <c r="K2310" s="44">
        <f t="shared" si="36"/>
        <v>246139.13495145331</v>
      </c>
    </row>
    <row r="2311" spans="1:11" s="43" customFormat="1" ht="19.7" customHeight="1" x14ac:dyDescent="0.25">
      <c r="A2311" s="43" t="s">
        <v>191</v>
      </c>
      <c r="B2311" s="1" t="s">
        <v>242</v>
      </c>
      <c r="C2311" s="1" t="s">
        <v>267</v>
      </c>
      <c r="D2311" s="1" t="s">
        <v>266</v>
      </c>
      <c r="E2311" s="45" t="str">
        <f>VLOOKUP(C2311,PROCV!E$50:G$126,3,0)</f>
        <v>Audiovisual</v>
      </c>
      <c r="F2311" s="1" t="s">
        <v>416</v>
      </c>
      <c r="G2311" s="1" t="s">
        <v>265</v>
      </c>
      <c r="H2311" s="1">
        <v>2010</v>
      </c>
      <c r="I2311" s="60">
        <f>VLOOKUP(H2311,PROCV!E$33:F$44,2,0)</f>
        <v>1.5383695934465831</v>
      </c>
      <c r="J2311" s="71">
        <v>757500</v>
      </c>
      <c r="K2311" s="44">
        <f t="shared" si="36"/>
        <v>1165314.9670357867</v>
      </c>
    </row>
    <row r="2312" spans="1:11" s="43" customFormat="1" ht="19.7" customHeight="1" x14ac:dyDescent="0.25">
      <c r="A2312" s="43" t="s">
        <v>191</v>
      </c>
      <c r="B2312" s="1" t="s">
        <v>242</v>
      </c>
      <c r="C2312" s="1" t="s">
        <v>267</v>
      </c>
      <c r="D2312" s="1" t="s">
        <v>266</v>
      </c>
      <c r="E2312" s="45" t="str">
        <f>VLOOKUP(C2312,PROCV!E$50:G$126,3,0)</f>
        <v>Audiovisual</v>
      </c>
      <c r="F2312" s="1" t="s">
        <v>416</v>
      </c>
      <c r="G2312" s="1" t="s">
        <v>265</v>
      </c>
      <c r="H2312" s="1">
        <v>2010</v>
      </c>
      <c r="I2312" s="60">
        <f>VLOOKUP(H2312,PROCV!E$33:F$44,2,0)</f>
        <v>1.5383695934465831</v>
      </c>
      <c r="J2312" s="71">
        <v>70000</v>
      </c>
      <c r="K2312" s="44">
        <f t="shared" si="36"/>
        <v>107685.87154126081</v>
      </c>
    </row>
    <row r="2313" spans="1:11" s="43" customFormat="1" ht="19.7" customHeight="1" x14ac:dyDescent="0.25">
      <c r="A2313" s="43" t="s">
        <v>191</v>
      </c>
      <c r="B2313" s="1" t="s">
        <v>242</v>
      </c>
      <c r="C2313" s="1" t="s">
        <v>267</v>
      </c>
      <c r="D2313" s="1" t="s">
        <v>266</v>
      </c>
      <c r="E2313" s="45" t="str">
        <f>VLOOKUP(C2313,PROCV!E$50:G$126,3,0)</f>
        <v>Audiovisual</v>
      </c>
      <c r="F2313" s="1" t="s">
        <v>416</v>
      </c>
      <c r="G2313" s="1" t="s">
        <v>265</v>
      </c>
      <c r="H2313" s="1">
        <v>2010</v>
      </c>
      <c r="I2313" s="60">
        <f>VLOOKUP(H2313,PROCV!E$33:F$44,2,0)</f>
        <v>1.5383695934465831</v>
      </c>
      <c r="J2313" s="71">
        <v>2439450</v>
      </c>
      <c r="K2313" s="44">
        <f t="shared" si="36"/>
        <v>3752775.704733267</v>
      </c>
    </row>
    <row r="2314" spans="1:11" s="43" customFormat="1" ht="19.7" customHeight="1" x14ac:dyDescent="0.25">
      <c r="A2314" s="43" t="s">
        <v>191</v>
      </c>
      <c r="B2314" s="1" t="s">
        <v>242</v>
      </c>
      <c r="C2314" s="1" t="s">
        <v>267</v>
      </c>
      <c r="D2314" s="1" t="s">
        <v>266</v>
      </c>
      <c r="E2314" s="45" t="str">
        <f>VLOOKUP(C2314,PROCV!E$50:G$126,3,0)</f>
        <v>Audiovisual</v>
      </c>
      <c r="F2314" s="1" t="s">
        <v>416</v>
      </c>
      <c r="G2314" s="1" t="s">
        <v>265</v>
      </c>
      <c r="H2314" s="1">
        <v>2010</v>
      </c>
      <c r="I2314" s="60">
        <f>VLOOKUP(H2314,PROCV!E$33:F$44,2,0)</f>
        <v>1.5383695934465831</v>
      </c>
      <c r="J2314" s="71">
        <v>560000</v>
      </c>
      <c r="K2314" s="44">
        <f t="shared" si="36"/>
        <v>861486.97233008652</v>
      </c>
    </row>
    <row r="2315" spans="1:11" s="43" customFormat="1" ht="19.7" customHeight="1" x14ac:dyDescent="0.25">
      <c r="A2315" s="43" t="s">
        <v>191</v>
      </c>
      <c r="B2315" s="1" t="s">
        <v>242</v>
      </c>
      <c r="C2315" s="1" t="s">
        <v>328</v>
      </c>
      <c r="D2315" s="1" t="s">
        <v>327</v>
      </c>
      <c r="E2315" s="45" t="str">
        <f>VLOOKUP(C2315,PROCV!E$50:G$126,3,0)</f>
        <v>Audiovisual</v>
      </c>
      <c r="F2315" s="1" t="s">
        <v>416</v>
      </c>
      <c r="G2315" s="1" t="s">
        <v>236</v>
      </c>
      <c r="H2315" s="1">
        <v>2010</v>
      </c>
      <c r="I2315" s="60">
        <f>VLOOKUP(H2315,PROCV!E$33:F$44,2,0)</f>
        <v>1.5383695934465831</v>
      </c>
      <c r="J2315" s="71">
        <v>2512</v>
      </c>
      <c r="K2315" s="44">
        <f t="shared" si="36"/>
        <v>3864.3844187378168</v>
      </c>
    </row>
    <row r="2316" spans="1:11" s="43" customFormat="1" ht="19.7" customHeight="1" x14ac:dyDescent="0.25">
      <c r="A2316" s="43" t="s">
        <v>191</v>
      </c>
      <c r="B2316" s="1" t="s">
        <v>242</v>
      </c>
      <c r="C2316" s="1" t="s">
        <v>297</v>
      </c>
      <c r="D2316" s="1" t="s">
        <v>296</v>
      </c>
      <c r="E2316" s="45" t="str">
        <f>VLOOKUP(C2316,PROCV!E$50:G$126,3,0)</f>
        <v>Audiovisual</v>
      </c>
      <c r="F2316" s="1" t="s">
        <v>416</v>
      </c>
      <c r="G2316" s="1" t="s">
        <v>236</v>
      </c>
      <c r="H2316" s="1">
        <v>2010</v>
      </c>
      <c r="I2316" s="60">
        <f>VLOOKUP(H2316,PROCV!E$33:F$44,2,0)</f>
        <v>1.5383695934465831</v>
      </c>
      <c r="J2316" s="71">
        <v>109400</v>
      </c>
      <c r="K2316" s="44">
        <f t="shared" si="36"/>
        <v>168297.6335230562</v>
      </c>
    </row>
    <row r="2317" spans="1:11" s="43" customFormat="1" ht="19.7" customHeight="1" x14ac:dyDescent="0.25">
      <c r="A2317" s="43" t="s">
        <v>191</v>
      </c>
      <c r="B2317" s="1" t="s">
        <v>242</v>
      </c>
      <c r="C2317" s="1" t="s">
        <v>297</v>
      </c>
      <c r="D2317" s="1" t="s">
        <v>296</v>
      </c>
      <c r="E2317" s="45" t="str">
        <f>VLOOKUP(C2317,PROCV!E$50:G$126,3,0)</f>
        <v>Audiovisual</v>
      </c>
      <c r="F2317" s="1" t="s">
        <v>416</v>
      </c>
      <c r="G2317" s="1" t="s">
        <v>265</v>
      </c>
      <c r="H2317" s="1">
        <v>2010</v>
      </c>
      <c r="I2317" s="60">
        <f>VLOOKUP(H2317,PROCV!E$33:F$44,2,0)</f>
        <v>1.5383695934465831</v>
      </c>
      <c r="J2317" s="71">
        <v>300000</v>
      </c>
      <c r="K2317" s="44">
        <f t="shared" si="36"/>
        <v>461510.87803397491</v>
      </c>
    </row>
    <row r="2318" spans="1:11" s="43" customFormat="1" ht="19.7" customHeight="1" x14ac:dyDescent="0.25">
      <c r="A2318" s="43" t="s">
        <v>191</v>
      </c>
      <c r="B2318" s="1" t="s">
        <v>242</v>
      </c>
      <c r="C2318" s="1" t="s">
        <v>264</v>
      </c>
      <c r="D2318" s="1" t="s">
        <v>263</v>
      </c>
      <c r="E2318" s="45" t="str">
        <f>VLOOKUP(C2318,PROCV!E$50:G$126,3,0)</f>
        <v>Audiovisual</v>
      </c>
      <c r="F2318" s="1" t="s">
        <v>416</v>
      </c>
      <c r="G2318" s="1" t="s">
        <v>236</v>
      </c>
      <c r="H2318" s="1">
        <v>2010</v>
      </c>
      <c r="I2318" s="60">
        <f>VLOOKUP(H2318,PROCV!E$33:F$44,2,0)</f>
        <v>1.5383695934465831</v>
      </c>
      <c r="J2318" s="71">
        <v>17437</v>
      </c>
      <c r="K2318" s="44">
        <f t="shared" si="36"/>
        <v>26824.550600928069</v>
      </c>
    </row>
    <row r="2319" spans="1:11" s="43" customFormat="1" ht="19.7" customHeight="1" x14ac:dyDescent="0.25">
      <c r="A2319" s="43" t="s">
        <v>191</v>
      </c>
      <c r="B2319" s="1" t="s">
        <v>242</v>
      </c>
      <c r="C2319" s="1" t="s">
        <v>264</v>
      </c>
      <c r="D2319" s="1" t="s">
        <v>263</v>
      </c>
      <c r="E2319" s="45" t="str">
        <f>VLOOKUP(C2319,PROCV!E$50:G$126,3,0)</f>
        <v>Audiovisual</v>
      </c>
      <c r="F2319" s="1" t="s">
        <v>416</v>
      </c>
      <c r="G2319" s="1" t="s">
        <v>265</v>
      </c>
      <c r="H2319" s="1">
        <v>2010</v>
      </c>
      <c r="I2319" s="60">
        <f>VLOOKUP(H2319,PROCV!E$33:F$44,2,0)</f>
        <v>1.5383695934465831</v>
      </c>
      <c r="J2319" s="71">
        <v>450000</v>
      </c>
      <c r="K2319" s="44">
        <f t="shared" si="36"/>
        <v>692266.31705096236</v>
      </c>
    </row>
    <row r="2320" spans="1:11" s="43" customFormat="1" ht="19.7" customHeight="1" x14ac:dyDescent="0.25">
      <c r="A2320" s="43" t="s">
        <v>191</v>
      </c>
      <c r="B2320" s="1" t="s">
        <v>242</v>
      </c>
      <c r="C2320" s="1" t="s">
        <v>264</v>
      </c>
      <c r="D2320" s="1" t="s">
        <v>263</v>
      </c>
      <c r="E2320" s="45" t="str">
        <f>VLOOKUP(C2320,PROCV!E$50:G$126,3,0)</f>
        <v>Audiovisual</v>
      </c>
      <c r="F2320" s="1" t="s">
        <v>416</v>
      </c>
      <c r="G2320" s="1" t="s">
        <v>265</v>
      </c>
      <c r="H2320" s="1">
        <v>2010</v>
      </c>
      <c r="I2320" s="60">
        <f>VLOOKUP(H2320,PROCV!E$33:F$44,2,0)</f>
        <v>1.5383695934465831</v>
      </c>
      <c r="J2320" s="71">
        <v>462500</v>
      </c>
      <c r="K2320" s="44">
        <f t="shared" si="36"/>
        <v>711495.93696904462</v>
      </c>
    </row>
    <row r="2321" spans="1:11" s="43" customFormat="1" ht="19.7" customHeight="1" x14ac:dyDescent="0.25">
      <c r="A2321" s="43" t="s">
        <v>191</v>
      </c>
      <c r="B2321" s="1" t="s">
        <v>242</v>
      </c>
      <c r="C2321" s="1" t="s">
        <v>264</v>
      </c>
      <c r="D2321" s="1" t="s">
        <v>263</v>
      </c>
      <c r="E2321" s="45" t="str">
        <f>VLOOKUP(C2321,PROCV!E$50:G$126,3,0)</f>
        <v>Audiovisual</v>
      </c>
      <c r="F2321" s="1" t="s">
        <v>416</v>
      </c>
      <c r="G2321" s="1" t="s">
        <v>265</v>
      </c>
      <c r="H2321" s="1">
        <v>2010</v>
      </c>
      <c r="I2321" s="60">
        <f>VLOOKUP(H2321,PROCV!E$33:F$44,2,0)</f>
        <v>1.5383695934465831</v>
      </c>
      <c r="J2321" s="71">
        <v>1987500</v>
      </c>
      <c r="K2321" s="44">
        <f t="shared" si="36"/>
        <v>3057509.5669750837</v>
      </c>
    </row>
    <row r="2322" spans="1:11" s="43" customFormat="1" ht="19.7" customHeight="1" x14ac:dyDescent="0.25">
      <c r="A2322" s="43" t="s">
        <v>191</v>
      </c>
      <c r="B2322" s="1" t="s">
        <v>242</v>
      </c>
      <c r="C2322" s="1" t="s">
        <v>264</v>
      </c>
      <c r="D2322" s="1" t="s">
        <v>263</v>
      </c>
      <c r="E2322" s="45" t="str">
        <f>VLOOKUP(C2322,PROCV!E$50:G$126,3,0)</f>
        <v>Audiovisual</v>
      </c>
      <c r="F2322" s="1" t="s">
        <v>416</v>
      </c>
      <c r="G2322" s="1" t="s">
        <v>265</v>
      </c>
      <c r="H2322" s="1">
        <v>2010</v>
      </c>
      <c r="I2322" s="60">
        <f>VLOOKUP(H2322,PROCV!E$33:F$44,2,0)</f>
        <v>1.5383695934465831</v>
      </c>
      <c r="J2322" s="71">
        <v>400000</v>
      </c>
      <c r="K2322" s="44">
        <f t="shared" si="36"/>
        <v>615347.83737863321</v>
      </c>
    </row>
    <row r="2323" spans="1:11" s="43" customFormat="1" ht="19.7" customHeight="1" x14ac:dyDescent="0.25">
      <c r="A2323" s="43" t="s">
        <v>191</v>
      </c>
      <c r="B2323" s="1" t="s">
        <v>242</v>
      </c>
      <c r="C2323" s="1" t="s">
        <v>264</v>
      </c>
      <c r="D2323" s="1" t="s">
        <v>263</v>
      </c>
      <c r="E2323" s="45" t="str">
        <f>VLOOKUP(C2323,PROCV!E$50:G$126,3,0)</f>
        <v>Audiovisual</v>
      </c>
      <c r="F2323" s="1" t="s">
        <v>416</v>
      </c>
      <c r="G2323" s="1" t="s">
        <v>265</v>
      </c>
      <c r="H2323" s="1">
        <v>2010</v>
      </c>
      <c r="I2323" s="60">
        <f>VLOOKUP(H2323,PROCV!E$33:F$44,2,0)</f>
        <v>1.5383695934465831</v>
      </c>
      <c r="J2323" s="71">
        <v>300000</v>
      </c>
      <c r="K2323" s="44">
        <f t="shared" si="36"/>
        <v>461510.87803397491</v>
      </c>
    </row>
    <row r="2324" spans="1:11" s="43" customFormat="1" ht="19.7" customHeight="1" x14ac:dyDescent="0.25">
      <c r="A2324" s="43" t="s">
        <v>191</v>
      </c>
      <c r="B2324" s="1" t="s">
        <v>242</v>
      </c>
      <c r="C2324" s="1" t="s">
        <v>264</v>
      </c>
      <c r="D2324" s="1" t="s">
        <v>263</v>
      </c>
      <c r="E2324" s="45" t="str">
        <f>VLOOKUP(C2324,PROCV!E$50:G$126,3,0)</f>
        <v>Audiovisual</v>
      </c>
      <c r="F2324" s="1" t="s">
        <v>416</v>
      </c>
      <c r="G2324" s="1" t="s">
        <v>236</v>
      </c>
      <c r="H2324" s="1">
        <v>2010</v>
      </c>
      <c r="I2324" s="60">
        <f>VLOOKUP(H2324,PROCV!E$33:F$44,2,0)</f>
        <v>1.5383695934465831</v>
      </c>
      <c r="J2324" s="71">
        <v>41097</v>
      </c>
      <c r="K2324" s="44">
        <f t="shared" si="36"/>
        <v>63222.375181874224</v>
      </c>
    </row>
    <row r="2325" spans="1:11" s="43" customFormat="1" ht="19.7" customHeight="1" x14ac:dyDescent="0.25">
      <c r="A2325" s="43" t="s">
        <v>191</v>
      </c>
      <c r="B2325" s="1" t="s">
        <v>242</v>
      </c>
      <c r="C2325" s="1" t="s">
        <v>264</v>
      </c>
      <c r="D2325" s="1" t="s">
        <v>263</v>
      </c>
      <c r="E2325" s="45" t="str">
        <f>VLOOKUP(C2325,PROCV!E$50:G$126,3,0)</f>
        <v>Audiovisual</v>
      </c>
      <c r="F2325" s="1" t="s">
        <v>416</v>
      </c>
      <c r="G2325" s="1" t="s">
        <v>236</v>
      </c>
      <c r="H2325" s="1">
        <v>2010</v>
      </c>
      <c r="I2325" s="60">
        <f>VLOOKUP(H2325,PROCV!E$33:F$44,2,0)</f>
        <v>1.5383695934465831</v>
      </c>
      <c r="J2325" s="71">
        <v>8734</v>
      </c>
      <c r="K2325" s="44">
        <f t="shared" si="36"/>
        <v>13436.120029162457</v>
      </c>
    </row>
    <row r="2326" spans="1:11" s="43" customFormat="1" ht="19.7" customHeight="1" x14ac:dyDescent="0.25">
      <c r="A2326" s="43" t="s">
        <v>191</v>
      </c>
      <c r="B2326" s="1" t="s">
        <v>242</v>
      </c>
      <c r="C2326" s="1" t="s">
        <v>264</v>
      </c>
      <c r="D2326" s="1" t="s">
        <v>263</v>
      </c>
      <c r="E2326" s="45" t="str">
        <f>VLOOKUP(C2326,PROCV!E$50:G$126,3,0)</f>
        <v>Audiovisual</v>
      </c>
      <c r="F2326" s="1" t="s">
        <v>416</v>
      </c>
      <c r="G2326" s="1" t="s">
        <v>236</v>
      </c>
      <c r="H2326" s="1">
        <v>2010</v>
      </c>
      <c r="I2326" s="60">
        <f>VLOOKUP(H2326,PROCV!E$33:F$44,2,0)</f>
        <v>1.5383695934465831</v>
      </c>
      <c r="J2326" s="71">
        <v>22224</v>
      </c>
      <c r="K2326" s="44">
        <f t="shared" si="36"/>
        <v>34188.72584475686</v>
      </c>
    </row>
    <row r="2327" spans="1:11" s="43" customFormat="1" ht="19.7" customHeight="1" x14ac:dyDescent="0.25">
      <c r="A2327" s="43" t="s">
        <v>191</v>
      </c>
      <c r="B2327" s="1" t="s">
        <v>242</v>
      </c>
      <c r="C2327" s="1" t="s">
        <v>262</v>
      </c>
      <c r="D2327" s="1" t="s">
        <v>261</v>
      </c>
      <c r="E2327" s="45" t="str">
        <f>VLOOKUP(C2327,PROCV!E$50:G$126,3,0)</f>
        <v>Audiovisual</v>
      </c>
      <c r="F2327" s="1" t="s">
        <v>416</v>
      </c>
      <c r="G2327" s="1" t="s">
        <v>236</v>
      </c>
      <c r="H2327" s="1">
        <v>2010</v>
      </c>
      <c r="I2327" s="60">
        <f>VLOOKUP(H2327,PROCV!E$33:F$44,2,0)</f>
        <v>1.5383695934465831</v>
      </c>
      <c r="J2327" s="71">
        <v>9606</v>
      </c>
      <c r="K2327" s="44">
        <f t="shared" si="36"/>
        <v>14777.578314647877</v>
      </c>
    </row>
    <row r="2328" spans="1:11" s="43" customFormat="1" ht="19.7" customHeight="1" x14ac:dyDescent="0.25">
      <c r="A2328" s="43" t="s">
        <v>191</v>
      </c>
      <c r="B2328" s="1" t="s">
        <v>242</v>
      </c>
      <c r="C2328" s="1" t="s">
        <v>260</v>
      </c>
      <c r="D2328" s="1" t="s">
        <v>259</v>
      </c>
      <c r="E2328" s="45" t="str">
        <f>VLOOKUP(C2328,PROCV!E$50:G$126,3,0)</f>
        <v>Audiovisual</v>
      </c>
      <c r="F2328" s="1" t="s">
        <v>416</v>
      </c>
      <c r="G2328" s="1" t="s">
        <v>236</v>
      </c>
      <c r="H2328" s="1">
        <v>2010</v>
      </c>
      <c r="I2328" s="60">
        <f>VLOOKUP(H2328,PROCV!E$33:F$44,2,0)</f>
        <v>1.5383695934465831</v>
      </c>
      <c r="J2328" s="71">
        <v>22594</v>
      </c>
      <c r="K2328" s="44">
        <f t="shared" si="36"/>
        <v>34757.9225943321</v>
      </c>
    </row>
    <row r="2329" spans="1:11" s="43" customFormat="1" ht="19.7" customHeight="1" x14ac:dyDescent="0.25">
      <c r="A2329" s="43" t="s">
        <v>191</v>
      </c>
      <c r="B2329" s="1" t="s">
        <v>242</v>
      </c>
      <c r="C2329" s="1" t="s">
        <v>260</v>
      </c>
      <c r="D2329" s="1" t="s">
        <v>259</v>
      </c>
      <c r="E2329" s="45" t="str">
        <f>VLOOKUP(C2329,PROCV!E$50:G$126,3,0)</f>
        <v>Audiovisual</v>
      </c>
      <c r="F2329" s="1" t="s">
        <v>415</v>
      </c>
      <c r="G2329" s="1" t="s">
        <v>265</v>
      </c>
      <c r="H2329" s="1">
        <v>2010</v>
      </c>
      <c r="I2329" s="60">
        <f>VLOOKUP(H2329,PROCV!E$33:F$44,2,0)</f>
        <v>1.5383695934465831</v>
      </c>
      <c r="J2329" s="71">
        <v>85500</v>
      </c>
      <c r="K2329" s="44">
        <f t="shared" si="36"/>
        <v>131530.60023968286</v>
      </c>
    </row>
    <row r="2330" spans="1:11" s="43" customFormat="1" ht="19.7" customHeight="1" x14ac:dyDescent="0.25">
      <c r="A2330" s="43" t="s">
        <v>191</v>
      </c>
      <c r="B2330" s="1" t="s">
        <v>242</v>
      </c>
      <c r="C2330" s="1" t="s">
        <v>260</v>
      </c>
      <c r="D2330" s="1" t="s">
        <v>259</v>
      </c>
      <c r="E2330" s="45" t="str">
        <f>VLOOKUP(C2330,PROCV!E$50:G$126,3,0)</f>
        <v>Audiovisual</v>
      </c>
      <c r="F2330" s="1" t="s">
        <v>416</v>
      </c>
      <c r="G2330" s="1" t="s">
        <v>265</v>
      </c>
      <c r="H2330" s="1">
        <v>2010</v>
      </c>
      <c r="I2330" s="60">
        <f>VLOOKUP(H2330,PROCV!E$33:F$44,2,0)</f>
        <v>1.5383695934465831</v>
      </c>
      <c r="J2330" s="71">
        <v>225000</v>
      </c>
      <c r="K2330" s="44">
        <f t="shared" si="36"/>
        <v>346133.15852548118</v>
      </c>
    </row>
    <row r="2331" spans="1:11" s="43" customFormat="1" ht="19.7" customHeight="1" x14ac:dyDescent="0.25">
      <c r="A2331" s="43" t="s">
        <v>191</v>
      </c>
      <c r="B2331" s="1" t="s">
        <v>242</v>
      </c>
      <c r="C2331" s="1" t="s">
        <v>260</v>
      </c>
      <c r="D2331" s="1" t="s">
        <v>259</v>
      </c>
      <c r="E2331" s="45" t="str">
        <f>VLOOKUP(C2331,PROCV!E$50:G$126,3,0)</f>
        <v>Audiovisual</v>
      </c>
      <c r="F2331" s="1" t="s">
        <v>416</v>
      </c>
      <c r="G2331" s="1" t="s">
        <v>236</v>
      </c>
      <c r="H2331" s="1">
        <v>2010</v>
      </c>
      <c r="I2331" s="60">
        <f>VLOOKUP(H2331,PROCV!E$33:F$44,2,0)</f>
        <v>1.5383695934465831</v>
      </c>
      <c r="J2331" s="71">
        <v>5406</v>
      </c>
      <c r="K2331" s="44">
        <f t="shared" si="36"/>
        <v>8316.4260221722288</v>
      </c>
    </row>
    <row r="2332" spans="1:11" s="43" customFormat="1" ht="19.7" customHeight="1" x14ac:dyDescent="0.25">
      <c r="A2332" s="43" t="s">
        <v>191</v>
      </c>
      <c r="B2332" s="1" t="s">
        <v>242</v>
      </c>
      <c r="C2332" s="1" t="s">
        <v>258</v>
      </c>
      <c r="D2332" s="1" t="s">
        <v>257</v>
      </c>
      <c r="E2332" s="45" t="str">
        <f>VLOOKUP(C2332,PROCV!E$50:G$126,3,0)</f>
        <v>Audiovisual</v>
      </c>
      <c r="F2332" s="1" t="s">
        <v>416</v>
      </c>
      <c r="G2332" s="1" t="s">
        <v>265</v>
      </c>
      <c r="H2332" s="1">
        <v>2010</v>
      </c>
      <c r="I2332" s="60">
        <f>VLOOKUP(H2332,PROCV!E$33:F$44,2,0)</f>
        <v>1.5383695934465831</v>
      </c>
      <c r="J2332" s="71">
        <v>207444</v>
      </c>
      <c r="K2332" s="44">
        <f t="shared" si="36"/>
        <v>319125.54194293299</v>
      </c>
    </row>
    <row r="2333" spans="1:11" s="43" customFormat="1" ht="19.7" customHeight="1" x14ac:dyDescent="0.25">
      <c r="A2333" s="43" t="s">
        <v>191</v>
      </c>
      <c r="B2333" s="1" t="s">
        <v>242</v>
      </c>
      <c r="C2333" s="1" t="s">
        <v>258</v>
      </c>
      <c r="D2333" s="1" t="s">
        <v>257</v>
      </c>
      <c r="E2333" s="45" t="str">
        <f>VLOOKUP(C2333,PROCV!E$50:G$126,3,0)</f>
        <v>Audiovisual</v>
      </c>
      <c r="F2333" s="1" t="s">
        <v>416</v>
      </c>
      <c r="G2333" s="1" t="s">
        <v>265</v>
      </c>
      <c r="H2333" s="1">
        <v>2010</v>
      </c>
      <c r="I2333" s="60">
        <f>VLOOKUP(H2333,PROCV!E$33:F$44,2,0)</f>
        <v>1.5383695934465831</v>
      </c>
      <c r="J2333" s="71">
        <v>153878</v>
      </c>
      <c r="K2333" s="44">
        <f t="shared" si="36"/>
        <v>236721.2363003733</v>
      </c>
    </row>
    <row r="2334" spans="1:11" s="43" customFormat="1" ht="19.7" customHeight="1" x14ac:dyDescent="0.25">
      <c r="A2334" s="43" t="s">
        <v>191</v>
      </c>
      <c r="B2334" s="1" t="s">
        <v>242</v>
      </c>
      <c r="C2334" s="1" t="s">
        <v>258</v>
      </c>
      <c r="D2334" s="1" t="s">
        <v>257</v>
      </c>
      <c r="E2334" s="45" t="str">
        <f>VLOOKUP(C2334,PROCV!E$50:G$126,3,0)</f>
        <v>Audiovisual</v>
      </c>
      <c r="F2334" s="1" t="s">
        <v>416</v>
      </c>
      <c r="G2334" s="1" t="s">
        <v>265</v>
      </c>
      <c r="H2334" s="1">
        <v>2010</v>
      </c>
      <c r="I2334" s="60">
        <f>VLOOKUP(H2334,PROCV!E$33:F$44,2,0)</f>
        <v>1.5383695934465831</v>
      </c>
      <c r="J2334" s="71">
        <v>3000000</v>
      </c>
      <c r="K2334" s="44">
        <f t="shared" si="36"/>
        <v>4615108.7803397495</v>
      </c>
    </row>
    <row r="2335" spans="1:11" s="43" customFormat="1" ht="19.7" customHeight="1" x14ac:dyDescent="0.25">
      <c r="A2335" s="43" t="s">
        <v>191</v>
      </c>
      <c r="B2335" s="1" t="s">
        <v>242</v>
      </c>
      <c r="C2335" s="1" t="s">
        <v>258</v>
      </c>
      <c r="D2335" s="1" t="s">
        <v>257</v>
      </c>
      <c r="E2335" s="45" t="str">
        <f>VLOOKUP(C2335,PROCV!E$50:G$126,3,0)</f>
        <v>Audiovisual</v>
      </c>
      <c r="F2335" s="1" t="s">
        <v>416</v>
      </c>
      <c r="G2335" s="1" t="s">
        <v>236</v>
      </c>
      <c r="H2335" s="1">
        <v>2010</v>
      </c>
      <c r="I2335" s="60">
        <f>VLOOKUP(H2335,PROCV!E$33:F$44,2,0)</f>
        <v>1.5383695934465831</v>
      </c>
      <c r="J2335" s="71">
        <v>50528</v>
      </c>
      <c r="K2335" s="44">
        <f t="shared" si="36"/>
        <v>77730.738817668956</v>
      </c>
    </row>
    <row r="2336" spans="1:11" s="43" customFormat="1" ht="19.7" customHeight="1" x14ac:dyDescent="0.25">
      <c r="A2336" s="43" t="s">
        <v>191</v>
      </c>
      <c r="B2336" s="1" t="s">
        <v>242</v>
      </c>
      <c r="C2336" s="1" t="s">
        <v>258</v>
      </c>
      <c r="D2336" s="1" t="s">
        <v>257</v>
      </c>
      <c r="E2336" s="45" t="str">
        <f>VLOOKUP(C2336,PROCV!E$50:G$126,3,0)</f>
        <v>Audiovisual</v>
      </c>
      <c r="F2336" s="1" t="s">
        <v>416</v>
      </c>
      <c r="G2336" s="1" t="s">
        <v>236</v>
      </c>
      <c r="H2336" s="1">
        <v>2010</v>
      </c>
      <c r="I2336" s="60">
        <f>VLOOKUP(H2336,PROCV!E$33:F$44,2,0)</f>
        <v>1.5383695934465831</v>
      </c>
      <c r="J2336" s="71">
        <v>8185</v>
      </c>
      <c r="K2336" s="44">
        <f t="shared" si="36"/>
        <v>12591.555122360283</v>
      </c>
    </row>
    <row r="2337" spans="1:11" s="43" customFormat="1" ht="19.7" customHeight="1" x14ac:dyDescent="0.25">
      <c r="A2337" s="43" t="s">
        <v>191</v>
      </c>
      <c r="B2337" s="1" t="s">
        <v>242</v>
      </c>
      <c r="C2337" s="1" t="s">
        <v>256</v>
      </c>
      <c r="D2337" s="1" t="s">
        <v>255</v>
      </c>
      <c r="E2337" s="45" t="str">
        <f>VLOOKUP(C2337,PROCV!E$50:G$126,3,0)</f>
        <v>Audiovisual</v>
      </c>
      <c r="F2337" s="1" t="s">
        <v>416</v>
      </c>
      <c r="G2337" s="1" t="s">
        <v>236</v>
      </c>
      <c r="H2337" s="1">
        <v>2010</v>
      </c>
      <c r="I2337" s="60">
        <f>VLOOKUP(H2337,PROCV!E$33:F$44,2,0)</f>
        <v>1.5383695934465831</v>
      </c>
      <c r="J2337" s="71">
        <v>1500000</v>
      </c>
      <c r="K2337" s="44">
        <f t="shared" si="36"/>
        <v>2307554.3901698748</v>
      </c>
    </row>
    <row r="2338" spans="1:11" s="43" customFormat="1" ht="19.7" customHeight="1" x14ac:dyDescent="0.25">
      <c r="A2338" s="43" t="s">
        <v>191</v>
      </c>
      <c r="B2338" s="1" t="s">
        <v>242</v>
      </c>
      <c r="C2338" s="1" t="s">
        <v>256</v>
      </c>
      <c r="D2338" s="1" t="s">
        <v>255</v>
      </c>
      <c r="E2338" s="45" t="str">
        <f>VLOOKUP(C2338,PROCV!E$50:G$126,3,0)</f>
        <v>Audiovisual</v>
      </c>
      <c r="F2338" s="1" t="s">
        <v>416</v>
      </c>
      <c r="G2338" s="1" t="s">
        <v>265</v>
      </c>
      <c r="H2338" s="1">
        <v>2010</v>
      </c>
      <c r="I2338" s="60">
        <f>VLOOKUP(H2338,PROCV!E$33:F$44,2,0)</f>
        <v>1.5383695934465831</v>
      </c>
      <c r="J2338" s="71">
        <v>40000</v>
      </c>
      <c r="K2338" s="44">
        <f t="shared" si="36"/>
        <v>61534.783737863327</v>
      </c>
    </row>
    <row r="2339" spans="1:11" s="43" customFormat="1" ht="19.7" customHeight="1" x14ac:dyDescent="0.25">
      <c r="A2339" s="43" t="s">
        <v>191</v>
      </c>
      <c r="B2339" s="1" t="s">
        <v>242</v>
      </c>
      <c r="C2339" s="1" t="s">
        <v>256</v>
      </c>
      <c r="D2339" s="1" t="s">
        <v>255</v>
      </c>
      <c r="E2339" s="45" t="str">
        <f>VLOOKUP(C2339,PROCV!E$50:G$126,3,0)</f>
        <v>Audiovisual</v>
      </c>
      <c r="F2339" s="1" t="s">
        <v>416</v>
      </c>
      <c r="G2339" s="1" t="s">
        <v>265</v>
      </c>
      <c r="H2339" s="1">
        <v>2010</v>
      </c>
      <c r="I2339" s="60">
        <f>VLOOKUP(H2339,PROCV!E$33:F$44,2,0)</f>
        <v>1.5383695934465831</v>
      </c>
      <c r="J2339" s="71">
        <v>475600</v>
      </c>
      <c r="K2339" s="44">
        <f t="shared" si="36"/>
        <v>731648.57864319487</v>
      </c>
    </row>
    <row r="2340" spans="1:11" s="43" customFormat="1" ht="19.7" customHeight="1" x14ac:dyDescent="0.25">
      <c r="A2340" s="43" t="s">
        <v>191</v>
      </c>
      <c r="B2340" s="1" t="s">
        <v>242</v>
      </c>
      <c r="C2340" s="1" t="s">
        <v>256</v>
      </c>
      <c r="D2340" s="1" t="s">
        <v>255</v>
      </c>
      <c r="E2340" s="45" t="str">
        <f>VLOOKUP(C2340,PROCV!E$50:G$126,3,0)</f>
        <v>Audiovisual</v>
      </c>
      <c r="F2340" s="1" t="s">
        <v>416</v>
      </c>
      <c r="G2340" s="1" t="s">
        <v>265</v>
      </c>
      <c r="H2340" s="1">
        <v>2010</v>
      </c>
      <c r="I2340" s="60">
        <f>VLOOKUP(H2340,PROCV!E$33:F$44,2,0)</f>
        <v>1.5383695934465831</v>
      </c>
      <c r="J2340" s="71">
        <v>1154000</v>
      </c>
      <c r="K2340" s="44">
        <f t="shared" si="36"/>
        <v>1775278.5108373568</v>
      </c>
    </row>
    <row r="2341" spans="1:11" s="43" customFormat="1" ht="19.7" customHeight="1" x14ac:dyDescent="0.25">
      <c r="A2341" s="43" t="s">
        <v>191</v>
      </c>
      <c r="B2341" s="1" t="s">
        <v>242</v>
      </c>
      <c r="C2341" s="1" t="s">
        <v>256</v>
      </c>
      <c r="D2341" s="1" t="s">
        <v>255</v>
      </c>
      <c r="E2341" s="45" t="str">
        <f>VLOOKUP(C2341,PROCV!E$50:G$126,3,0)</f>
        <v>Audiovisual</v>
      </c>
      <c r="F2341" s="1" t="s">
        <v>416</v>
      </c>
      <c r="G2341" s="1" t="s">
        <v>236</v>
      </c>
      <c r="H2341" s="1">
        <v>2010</v>
      </c>
      <c r="I2341" s="60">
        <f>VLOOKUP(H2341,PROCV!E$33:F$44,2,0)</f>
        <v>1.5383695934465831</v>
      </c>
      <c r="J2341" s="71">
        <v>276362</v>
      </c>
      <c r="K2341" s="44">
        <f t="shared" si="36"/>
        <v>425146.8975840846</v>
      </c>
    </row>
    <row r="2342" spans="1:11" s="43" customFormat="1" ht="19.7" customHeight="1" x14ac:dyDescent="0.25">
      <c r="A2342" s="43" t="s">
        <v>191</v>
      </c>
      <c r="B2342" s="1" t="s">
        <v>242</v>
      </c>
      <c r="C2342" s="1" t="s">
        <v>256</v>
      </c>
      <c r="D2342" s="1" t="s">
        <v>255</v>
      </c>
      <c r="E2342" s="45" t="str">
        <f>VLOOKUP(C2342,PROCV!E$50:G$126,3,0)</f>
        <v>Audiovisual</v>
      </c>
      <c r="F2342" s="1" t="s">
        <v>416</v>
      </c>
      <c r="G2342" s="1" t="s">
        <v>236</v>
      </c>
      <c r="H2342" s="1">
        <v>2010</v>
      </c>
      <c r="I2342" s="60">
        <f>VLOOKUP(H2342,PROCV!E$33:F$44,2,0)</f>
        <v>1.5383695934465831</v>
      </c>
      <c r="J2342" s="71">
        <v>95596</v>
      </c>
      <c r="K2342" s="44">
        <f t="shared" si="36"/>
        <v>147061.97965511956</v>
      </c>
    </row>
    <row r="2343" spans="1:11" s="43" customFormat="1" ht="19.7" customHeight="1" x14ac:dyDescent="0.25">
      <c r="A2343" s="43" t="s">
        <v>191</v>
      </c>
      <c r="B2343" s="1" t="s">
        <v>242</v>
      </c>
      <c r="C2343" s="1" t="s">
        <v>256</v>
      </c>
      <c r="D2343" s="1" t="s">
        <v>255</v>
      </c>
      <c r="E2343" s="45" t="str">
        <f>VLOOKUP(C2343,PROCV!E$50:G$126,3,0)</f>
        <v>Audiovisual</v>
      </c>
      <c r="F2343" s="1" t="s">
        <v>416</v>
      </c>
      <c r="G2343" s="1" t="s">
        <v>265</v>
      </c>
      <c r="H2343" s="1">
        <v>2010</v>
      </c>
      <c r="I2343" s="60">
        <f>VLOOKUP(H2343,PROCV!E$33:F$44,2,0)</f>
        <v>1.5383695934465831</v>
      </c>
      <c r="J2343" s="71">
        <v>238000</v>
      </c>
      <c r="K2343" s="44">
        <f t="shared" si="36"/>
        <v>366131.9632402868</v>
      </c>
    </row>
    <row r="2344" spans="1:11" s="43" customFormat="1" ht="19.7" customHeight="1" x14ac:dyDescent="0.25">
      <c r="A2344" s="43" t="s">
        <v>191</v>
      </c>
      <c r="B2344" s="1" t="s">
        <v>242</v>
      </c>
      <c r="C2344" s="1" t="s">
        <v>256</v>
      </c>
      <c r="D2344" s="1" t="s">
        <v>255</v>
      </c>
      <c r="E2344" s="45" t="str">
        <f>VLOOKUP(C2344,PROCV!E$50:G$126,3,0)</f>
        <v>Audiovisual</v>
      </c>
      <c r="F2344" s="1" t="s">
        <v>416</v>
      </c>
      <c r="G2344" s="1" t="s">
        <v>236</v>
      </c>
      <c r="H2344" s="1">
        <v>2010</v>
      </c>
      <c r="I2344" s="60">
        <f>VLOOKUP(H2344,PROCV!E$33:F$44,2,0)</f>
        <v>1.5383695934465831</v>
      </c>
      <c r="J2344" s="71">
        <v>10224</v>
      </c>
      <c r="K2344" s="44">
        <f t="shared" si="36"/>
        <v>15728.290723397866</v>
      </c>
    </row>
    <row r="2345" spans="1:11" s="43" customFormat="1" ht="19.7" customHeight="1" x14ac:dyDescent="0.25">
      <c r="A2345" s="43" t="s">
        <v>191</v>
      </c>
      <c r="B2345" s="1" t="s">
        <v>242</v>
      </c>
      <c r="C2345" s="1" t="s">
        <v>256</v>
      </c>
      <c r="D2345" s="1" t="s">
        <v>255</v>
      </c>
      <c r="E2345" s="45" t="str">
        <f>VLOOKUP(C2345,PROCV!E$50:G$126,3,0)</f>
        <v>Audiovisual</v>
      </c>
      <c r="F2345" s="1" t="s">
        <v>416</v>
      </c>
      <c r="G2345" s="1" t="s">
        <v>236</v>
      </c>
      <c r="H2345" s="1">
        <v>2010</v>
      </c>
      <c r="I2345" s="60">
        <f>VLOOKUP(H2345,PROCV!E$33:F$44,2,0)</f>
        <v>1.5383695934465831</v>
      </c>
      <c r="J2345" s="71">
        <v>92096</v>
      </c>
      <c r="K2345" s="44">
        <f t="shared" si="36"/>
        <v>141677.68607805652</v>
      </c>
    </row>
    <row r="2346" spans="1:11" s="43" customFormat="1" ht="19.7" customHeight="1" x14ac:dyDescent="0.25">
      <c r="A2346" s="43" t="s">
        <v>191</v>
      </c>
      <c r="B2346" s="1" t="s">
        <v>242</v>
      </c>
      <c r="C2346" s="1" t="s">
        <v>254</v>
      </c>
      <c r="D2346" s="1" t="s">
        <v>253</v>
      </c>
      <c r="E2346" s="45" t="str">
        <f>VLOOKUP(C2346,PROCV!E$50:G$126,3,0)</f>
        <v>Música</v>
      </c>
      <c r="F2346" s="1" t="s">
        <v>416</v>
      </c>
      <c r="G2346" s="1" t="s">
        <v>236</v>
      </c>
      <c r="H2346" s="1">
        <v>2010</v>
      </c>
      <c r="I2346" s="60">
        <f>VLOOKUP(H2346,PROCV!E$33:F$44,2,0)</f>
        <v>1.5383695934465831</v>
      </c>
      <c r="J2346" s="71">
        <v>2488</v>
      </c>
      <c r="K2346" s="44">
        <f t="shared" si="36"/>
        <v>3827.4635484950986</v>
      </c>
    </row>
    <row r="2347" spans="1:11" s="43" customFormat="1" ht="19.7" customHeight="1" x14ac:dyDescent="0.25">
      <c r="A2347" s="43" t="s">
        <v>191</v>
      </c>
      <c r="B2347" s="1" t="s">
        <v>242</v>
      </c>
      <c r="C2347" s="1" t="s">
        <v>254</v>
      </c>
      <c r="D2347" s="1" t="s">
        <v>253</v>
      </c>
      <c r="E2347" s="45" t="str">
        <f>VLOOKUP(C2347,PROCV!E$50:G$126,3,0)</f>
        <v>Música</v>
      </c>
      <c r="F2347" s="1" t="s">
        <v>416</v>
      </c>
      <c r="G2347" s="1" t="s">
        <v>236</v>
      </c>
      <c r="H2347" s="1">
        <v>2010</v>
      </c>
      <c r="I2347" s="60">
        <f>VLOOKUP(H2347,PROCV!E$33:F$44,2,0)</f>
        <v>1.5383695934465831</v>
      </c>
      <c r="J2347" s="71">
        <v>55209</v>
      </c>
      <c r="K2347" s="44">
        <f t="shared" si="36"/>
        <v>84931.846884592407</v>
      </c>
    </row>
    <row r="2348" spans="1:11" s="43" customFormat="1" ht="19.7" customHeight="1" x14ac:dyDescent="0.25">
      <c r="A2348" s="43" t="s">
        <v>191</v>
      </c>
      <c r="B2348" s="1" t="s">
        <v>242</v>
      </c>
      <c r="C2348" s="1" t="s">
        <v>254</v>
      </c>
      <c r="D2348" s="1" t="s">
        <v>253</v>
      </c>
      <c r="E2348" s="45" t="str">
        <f>VLOOKUP(C2348,PROCV!E$50:G$126,3,0)</f>
        <v>Música</v>
      </c>
      <c r="F2348" s="1" t="s">
        <v>416</v>
      </c>
      <c r="G2348" s="1" t="s">
        <v>236</v>
      </c>
      <c r="H2348" s="1">
        <v>2010</v>
      </c>
      <c r="I2348" s="60">
        <f>VLOOKUP(H2348,PROCV!E$33:F$44,2,0)</f>
        <v>1.5383695934465831</v>
      </c>
      <c r="J2348" s="1">
        <v>720</v>
      </c>
      <c r="K2348" s="44">
        <f t="shared" si="36"/>
        <v>1107.6261072815398</v>
      </c>
    </row>
    <row r="2349" spans="1:11" s="43" customFormat="1" ht="19.7" customHeight="1" x14ac:dyDescent="0.25">
      <c r="A2349" s="43" t="s">
        <v>191</v>
      </c>
      <c r="B2349" s="1" t="s">
        <v>242</v>
      </c>
      <c r="C2349" s="1" t="s">
        <v>254</v>
      </c>
      <c r="D2349" s="1" t="s">
        <v>253</v>
      </c>
      <c r="E2349" s="45" t="str">
        <f>VLOOKUP(C2349,PROCV!E$50:G$126,3,0)</f>
        <v>Música</v>
      </c>
      <c r="F2349" s="1" t="s">
        <v>416</v>
      </c>
      <c r="G2349" s="1" t="s">
        <v>236</v>
      </c>
      <c r="H2349" s="1">
        <v>2010</v>
      </c>
      <c r="I2349" s="60">
        <f>VLOOKUP(H2349,PROCV!E$33:F$44,2,0)</f>
        <v>1.5383695934465831</v>
      </c>
      <c r="J2349" s="71">
        <v>106012</v>
      </c>
      <c r="K2349" s="44">
        <f t="shared" si="36"/>
        <v>163085.63734045916</v>
      </c>
    </row>
    <row r="2350" spans="1:11" s="43" customFormat="1" ht="19.7" customHeight="1" x14ac:dyDescent="0.25">
      <c r="A2350" s="43" t="s">
        <v>191</v>
      </c>
      <c r="B2350" s="1" t="s">
        <v>242</v>
      </c>
      <c r="C2350" s="1" t="s">
        <v>372</v>
      </c>
      <c r="D2350" s="1" t="s">
        <v>371</v>
      </c>
      <c r="E2350" s="45" t="str">
        <f>VLOOKUP(C2350,PROCV!E$50:G$126,3,0)</f>
        <v>NA</v>
      </c>
      <c r="F2350" s="1" t="s">
        <v>416</v>
      </c>
      <c r="G2350" s="1" t="s">
        <v>265</v>
      </c>
      <c r="H2350" s="1">
        <v>2010</v>
      </c>
      <c r="I2350" s="60">
        <f>VLOOKUP(H2350,PROCV!E$33:F$44,2,0)</f>
        <v>1.5383695934465831</v>
      </c>
      <c r="J2350" s="71">
        <v>500968</v>
      </c>
      <c r="K2350" s="44">
        <f t="shared" si="36"/>
        <v>770673.93848974782</v>
      </c>
    </row>
    <row r="2351" spans="1:11" s="43" customFormat="1" ht="19.7" customHeight="1" x14ac:dyDescent="0.25">
      <c r="A2351" s="43" t="s">
        <v>191</v>
      </c>
      <c r="B2351" s="1" t="s">
        <v>242</v>
      </c>
      <c r="C2351" s="1" t="s">
        <v>250</v>
      </c>
      <c r="D2351" s="1" t="s">
        <v>249</v>
      </c>
      <c r="E2351" s="45" t="str">
        <f>VLOOKUP(C2351,PROCV!E$50:G$126,3,0)</f>
        <v>Audiovisual</v>
      </c>
      <c r="F2351" s="1" t="s">
        <v>416</v>
      </c>
      <c r="G2351" s="1" t="s">
        <v>236</v>
      </c>
      <c r="H2351" s="1">
        <v>2010</v>
      </c>
      <c r="I2351" s="60">
        <f>VLOOKUP(H2351,PROCV!E$33:F$44,2,0)</f>
        <v>1.5383695934465831</v>
      </c>
      <c r="J2351" s="71">
        <v>15645</v>
      </c>
      <c r="K2351" s="44">
        <f t="shared" si="36"/>
        <v>24067.792289471792</v>
      </c>
    </row>
    <row r="2352" spans="1:11" s="43" customFormat="1" ht="19.7" customHeight="1" x14ac:dyDescent="0.25">
      <c r="A2352" s="43" t="s">
        <v>191</v>
      </c>
      <c r="B2352" s="1" t="s">
        <v>242</v>
      </c>
      <c r="C2352" s="1" t="s">
        <v>250</v>
      </c>
      <c r="D2352" s="1" t="s">
        <v>249</v>
      </c>
      <c r="E2352" s="45" t="str">
        <f>VLOOKUP(C2352,PROCV!E$50:G$126,3,0)</f>
        <v>Audiovisual</v>
      </c>
      <c r="F2352" s="1" t="s">
        <v>416</v>
      </c>
      <c r="G2352" s="1" t="s">
        <v>236</v>
      </c>
      <c r="H2352" s="1">
        <v>2010</v>
      </c>
      <c r="I2352" s="60">
        <f>VLOOKUP(H2352,PROCV!E$33:F$44,2,0)</f>
        <v>1.5383695934465831</v>
      </c>
      <c r="J2352" s="71">
        <v>38572</v>
      </c>
      <c r="K2352" s="44">
        <f t="shared" si="36"/>
        <v>59337.991958421604</v>
      </c>
    </row>
    <row r="2353" spans="1:11" s="43" customFormat="1" ht="19.7" customHeight="1" x14ac:dyDescent="0.25">
      <c r="A2353" s="43" t="s">
        <v>191</v>
      </c>
      <c r="B2353" s="1" t="s">
        <v>242</v>
      </c>
      <c r="C2353" s="1" t="s">
        <v>370</v>
      </c>
      <c r="D2353" s="1" t="s">
        <v>369</v>
      </c>
      <c r="E2353" s="45" t="str">
        <f>VLOOKUP(C2353,PROCV!E$50:G$126,3,0)</f>
        <v>NA</v>
      </c>
      <c r="F2353" s="1" t="s">
        <v>415</v>
      </c>
      <c r="G2353" s="1" t="s">
        <v>265</v>
      </c>
      <c r="H2353" s="1">
        <v>2010</v>
      </c>
      <c r="I2353" s="60">
        <f>VLOOKUP(H2353,PROCV!E$33:F$44,2,0)</f>
        <v>1.5383695934465831</v>
      </c>
      <c r="J2353" s="71">
        <v>155181</v>
      </c>
      <c r="K2353" s="44">
        <f t="shared" si="36"/>
        <v>238725.73188063421</v>
      </c>
    </row>
    <row r="2354" spans="1:11" s="43" customFormat="1" ht="19.7" customHeight="1" x14ac:dyDescent="0.25">
      <c r="A2354" s="43" t="s">
        <v>191</v>
      </c>
      <c r="B2354" s="1" t="s">
        <v>242</v>
      </c>
      <c r="C2354" s="1" t="s">
        <v>356</v>
      </c>
      <c r="D2354" s="1" t="s">
        <v>355</v>
      </c>
      <c r="E2354" s="45" t="str">
        <f>VLOOKUP(C2354,PROCV!E$50:G$126,3,0)</f>
        <v>Artes Cênicas e Espetáculos</v>
      </c>
      <c r="F2354" s="1" t="s">
        <v>415</v>
      </c>
      <c r="G2354" s="1" t="s">
        <v>265</v>
      </c>
      <c r="H2354" s="1">
        <v>2010</v>
      </c>
      <c r="I2354" s="60">
        <f>VLOOKUP(H2354,PROCV!E$33:F$44,2,0)</f>
        <v>1.5383695934465831</v>
      </c>
      <c r="J2354" s="71">
        <v>386000</v>
      </c>
      <c r="K2354" s="44">
        <f t="shared" si="36"/>
        <v>593810.66307038104</v>
      </c>
    </row>
    <row r="2355" spans="1:11" s="43" customFormat="1" ht="19.7" customHeight="1" x14ac:dyDescent="0.25">
      <c r="A2355" s="43" t="s">
        <v>191</v>
      </c>
      <c r="B2355" s="1" t="s">
        <v>242</v>
      </c>
      <c r="C2355" s="1" t="s">
        <v>246</v>
      </c>
      <c r="D2355" s="1" t="s">
        <v>245</v>
      </c>
      <c r="E2355" s="45" t="str">
        <f>VLOOKUP(C2355,PROCV!E$50:G$126,3,0)</f>
        <v>Artes Cênicas e Espetáculos</v>
      </c>
      <c r="F2355" s="1" t="s">
        <v>415</v>
      </c>
      <c r="G2355" s="1" t="s">
        <v>265</v>
      </c>
      <c r="H2355" s="1">
        <v>2010</v>
      </c>
      <c r="I2355" s="60">
        <f>VLOOKUP(H2355,PROCV!E$33:F$44,2,0)</f>
        <v>1.5383695934465831</v>
      </c>
      <c r="J2355" s="71">
        <v>250000</v>
      </c>
      <c r="K2355" s="44">
        <f t="shared" si="36"/>
        <v>384592.39836164576</v>
      </c>
    </row>
    <row r="2356" spans="1:11" s="43" customFormat="1" ht="19.7" customHeight="1" x14ac:dyDescent="0.25">
      <c r="A2356" s="43" t="s">
        <v>191</v>
      </c>
      <c r="B2356" s="1" t="s">
        <v>242</v>
      </c>
      <c r="C2356" s="1" t="s">
        <v>246</v>
      </c>
      <c r="D2356" s="1" t="s">
        <v>245</v>
      </c>
      <c r="E2356" s="45" t="str">
        <f>VLOOKUP(C2356,PROCV!E$50:G$126,3,0)</f>
        <v>Artes Cênicas e Espetáculos</v>
      </c>
      <c r="F2356" s="1" t="s">
        <v>415</v>
      </c>
      <c r="G2356" s="1" t="s">
        <v>265</v>
      </c>
      <c r="H2356" s="1">
        <v>2010</v>
      </c>
      <c r="I2356" s="60">
        <f>VLOOKUP(H2356,PROCV!E$33:F$44,2,0)</f>
        <v>1.5383695934465831</v>
      </c>
      <c r="J2356" s="71">
        <v>550000</v>
      </c>
      <c r="K2356" s="44">
        <f t="shared" si="36"/>
        <v>846103.27639562066</v>
      </c>
    </row>
    <row r="2357" spans="1:11" s="43" customFormat="1" ht="19.7" customHeight="1" x14ac:dyDescent="0.25">
      <c r="A2357" s="43" t="s">
        <v>191</v>
      </c>
      <c r="B2357" s="1" t="s">
        <v>242</v>
      </c>
      <c r="C2357" s="1" t="s">
        <v>246</v>
      </c>
      <c r="D2357" s="1" t="s">
        <v>245</v>
      </c>
      <c r="E2357" s="45" t="str">
        <f>VLOOKUP(C2357,PROCV!E$50:G$126,3,0)</f>
        <v>Artes Cênicas e Espetáculos</v>
      </c>
      <c r="F2357" s="1" t="s">
        <v>415</v>
      </c>
      <c r="G2357" s="1" t="s">
        <v>265</v>
      </c>
      <c r="H2357" s="1">
        <v>2010</v>
      </c>
      <c r="I2357" s="60">
        <f>VLOOKUP(H2357,PROCV!E$33:F$44,2,0)</f>
        <v>1.5383695934465831</v>
      </c>
      <c r="J2357" s="71">
        <v>501200</v>
      </c>
      <c r="K2357" s="44">
        <f t="shared" si="36"/>
        <v>771030.84023542749</v>
      </c>
    </row>
    <row r="2358" spans="1:11" s="43" customFormat="1" ht="19.7" customHeight="1" x14ac:dyDescent="0.25">
      <c r="A2358" s="43" t="s">
        <v>191</v>
      </c>
      <c r="B2358" s="1" t="s">
        <v>242</v>
      </c>
      <c r="C2358" s="1" t="s">
        <v>246</v>
      </c>
      <c r="D2358" s="1" t="s">
        <v>245</v>
      </c>
      <c r="E2358" s="45" t="str">
        <f>VLOOKUP(C2358,PROCV!E$50:G$126,3,0)</f>
        <v>Artes Cênicas e Espetáculos</v>
      </c>
      <c r="F2358" s="1" t="s">
        <v>415</v>
      </c>
      <c r="G2358" s="1" t="s">
        <v>265</v>
      </c>
      <c r="H2358" s="1">
        <v>2010</v>
      </c>
      <c r="I2358" s="60">
        <f>VLOOKUP(H2358,PROCV!E$33:F$44,2,0)</f>
        <v>1.5383695934465831</v>
      </c>
      <c r="J2358" s="71">
        <v>10200000</v>
      </c>
      <c r="K2358" s="44">
        <f t="shared" si="36"/>
        <v>15691369.853155147</v>
      </c>
    </row>
    <row r="2359" spans="1:11" s="43" customFormat="1" ht="19.7" customHeight="1" x14ac:dyDescent="0.25">
      <c r="A2359" s="43" t="s">
        <v>191</v>
      </c>
      <c r="B2359" s="1" t="s">
        <v>242</v>
      </c>
      <c r="C2359" s="1" t="s">
        <v>246</v>
      </c>
      <c r="D2359" s="1" t="s">
        <v>245</v>
      </c>
      <c r="E2359" s="45" t="str">
        <f>VLOOKUP(C2359,PROCV!E$50:G$126,3,0)</f>
        <v>Artes Cênicas e Espetáculos</v>
      </c>
      <c r="F2359" s="1" t="s">
        <v>415</v>
      </c>
      <c r="G2359" s="1" t="s">
        <v>265</v>
      </c>
      <c r="H2359" s="1">
        <v>2010</v>
      </c>
      <c r="I2359" s="60">
        <f>VLOOKUP(H2359,PROCV!E$33:F$44,2,0)</f>
        <v>1.5383695934465831</v>
      </c>
      <c r="J2359" s="71">
        <v>1550300</v>
      </c>
      <c r="K2359" s="44">
        <f t="shared" si="36"/>
        <v>2384934.3807202377</v>
      </c>
    </row>
    <row r="2360" spans="1:11" s="43" customFormat="1" ht="19.7" customHeight="1" x14ac:dyDescent="0.25">
      <c r="A2360" s="43" t="s">
        <v>191</v>
      </c>
      <c r="B2360" s="1" t="s">
        <v>242</v>
      </c>
      <c r="C2360" s="1" t="s">
        <v>322</v>
      </c>
      <c r="D2360" s="1" t="s">
        <v>321</v>
      </c>
      <c r="E2360" s="45" t="str">
        <f>VLOOKUP(C2360,PROCV!E$50:G$126,3,0)</f>
        <v>Artes Cênicas e Espetáculos</v>
      </c>
      <c r="F2360" s="1" t="s">
        <v>415</v>
      </c>
      <c r="G2360" s="1" t="s">
        <v>265</v>
      </c>
      <c r="H2360" s="1">
        <v>2010</v>
      </c>
      <c r="I2360" s="60">
        <f>VLOOKUP(H2360,PROCV!E$33:F$44,2,0)</f>
        <v>1.5383695934465831</v>
      </c>
      <c r="J2360" s="71">
        <v>200000</v>
      </c>
      <c r="K2360" s="44">
        <f t="shared" si="36"/>
        <v>307673.9186893166</v>
      </c>
    </row>
    <row r="2361" spans="1:11" s="43" customFormat="1" ht="19.7" customHeight="1" x14ac:dyDescent="0.25">
      <c r="A2361" s="43" t="s">
        <v>191</v>
      </c>
      <c r="B2361" s="1" t="s">
        <v>242</v>
      </c>
      <c r="C2361" s="1" t="s">
        <v>322</v>
      </c>
      <c r="D2361" s="1" t="s">
        <v>321</v>
      </c>
      <c r="E2361" s="45" t="str">
        <f>VLOOKUP(C2361,PROCV!E$50:G$126,3,0)</f>
        <v>Artes Cênicas e Espetáculos</v>
      </c>
      <c r="F2361" s="1" t="s">
        <v>415</v>
      </c>
      <c r="G2361" s="1" t="s">
        <v>265</v>
      </c>
      <c r="H2361" s="1">
        <v>2010</v>
      </c>
      <c r="I2361" s="60">
        <f>VLOOKUP(H2361,PROCV!E$33:F$44,2,0)</f>
        <v>1.5383695934465831</v>
      </c>
      <c r="J2361" s="71">
        <v>108440</v>
      </c>
      <c r="K2361" s="44">
        <f t="shared" si="36"/>
        <v>166820.79871334747</v>
      </c>
    </row>
    <row r="2362" spans="1:11" s="43" customFormat="1" ht="19.7" customHeight="1" x14ac:dyDescent="0.25">
      <c r="A2362" s="43" t="s">
        <v>191</v>
      </c>
      <c r="B2362" s="1" t="s">
        <v>242</v>
      </c>
      <c r="C2362" s="1" t="s">
        <v>332</v>
      </c>
      <c r="D2362" s="1" t="s">
        <v>331</v>
      </c>
      <c r="E2362" s="45" t="str">
        <f>VLOOKUP(C2362,PROCV!E$50:G$126,3,0)</f>
        <v>Artes Cênicas e Espetáculos</v>
      </c>
      <c r="F2362" s="1" t="s">
        <v>416</v>
      </c>
      <c r="G2362" s="1" t="s">
        <v>265</v>
      </c>
      <c r="H2362" s="1">
        <v>2010</v>
      </c>
      <c r="I2362" s="60">
        <f>VLOOKUP(H2362,PROCV!E$33:F$44,2,0)</f>
        <v>1.5383695934465831</v>
      </c>
      <c r="J2362" s="71">
        <v>400000</v>
      </c>
      <c r="K2362" s="44">
        <f t="shared" si="36"/>
        <v>615347.83737863321</v>
      </c>
    </row>
    <row r="2363" spans="1:11" s="43" customFormat="1" ht="19.7" customHeight="1" x14ac:dyDescent="0.25">
      <c r="A2363" s="43" t="s">
        <v>191</v>
      </c>
      <c r="B2363" s="1" t="s">
        <v>242</v>
      </c>
      <c r="C2363" s="1" t="s">
        <v>238</v>
      </c>
      <c r="D2363" s="1" t="s">
        <v>237</v>
      </c>
      <c r="E2363" s="45" t="str">
        <f>VLOOKUP(C2363,PROCV!E$50:G$126,3,0)</f>
        <v>Artes Cênicas e Espetáculos</v>
      </c>
      <c r="F2363" s="1" t="s">
        <v>416</v>
      </c>
      <c r="G2363" s="1" t="s">
        <v>236</v>
      </c>
      <c r="H2363" s="1">
        <v>2010</v>
      </c>
      <c r="I2363" s="60">
        <f>VLOOKUP(H2363,PROCV!E$33:F$44,2,0)</f>
        <v>1.5383695934465831</v>
      </c>
      <c r="J2363" s="71">
        <v>221517</v>
      </c>
      <c r="K2363" s="44">
        <f t="shared" si="36"/>
        <v>340775.01723150676</v>
      </c>
    </row>
    <row r="2364" spans="1:11" s="43" customFormat="1" ht="19.7" customHeight="1" x14ac:dyDescent="0.25">
      <c r="A2364" s="43" t="s">
        <v>191</v>
      </c>
      <c r="B2364" s="1" t="s">
        <v>242</v>
      </c>
      <c r="C2364" s="1" t="s">
        <v>238</v>
      </c>
      <c r="D2364" s="1" t="s">
        <v>237</v>
      </c>
      <c r="E2364" s="45" t="str">
        <f>VLOOKUP(C2364,PROCV!E$50:G$126,3,0)</f>
        <v>Artes Cênicas e Espetáculos</v>
      </c>
      <c r="F2364" s="1" t="s">
        <v>416</v>
      </c>
      <c r="G2364" s="1" t="s">
        <v>236</v>
      </c>
      <c r="H2364" s="1">
        <v>2010</v>
      </c>
      <c r="I2364" s="60">
        <f>VLOOKUP(H2364,PROCV!E$33:F$44,2,0)</f>
        <v>1.5383695934465831</v>
      </c>
      <c r="J2364" s="71">
        <v>42920</v>
      </c>
      <c r="K2364" s="44">
        <f t="shared" si="36"/>
        <v>66026.82295072735</v>
      </c>
    </row>
    <row r="2365" spans="1:11" s="43" customFormat="1" ht="19.7" customHeight="1" x14ac:dyDescent="0.25">
      <c r="A2365" s="43" t="s">
        <v>191</v>
      </c>
      <c r="B2365" s="1" t="s">
        <v>242</v>
      </c>
      <c r="C2365" s="1" t="s">
        <v>238</v>
      </c>
      <c r="D2365" s="1" t="s">
        <v>237</v>
      </c>
      <c r="E2365" s="45" t="str">
        <f>VLOOKUP(C2365,PROCV!E$50:G$126,3,0)</f>
        <v>Artes Cênicas e Espetáculos</v>
      </c>
      <c r="F2365" s="1" t="s">
        <v>416</v>
      </c>
      <c r="G2365" s="1" t="s">
        <v>236</v>
      </c>
      <c r="H2365" s="1">
        <v>2010</v>
      </c>
      <c r="I2365" s="60">
        <f>VLOOKUP(H2365,PROCV!E$33:F$44,2,0)</f>
        <v>1.5383695934465831</v>
      </c>
      <c r="J2365" s="71">
        <v>9110</v>
      </c>
      <c r="K2365" s="44">
        <f t="shared" si="36"/>
        <v>14014.546996298372</v>
      </c>
    </row>
    <row r="2366" spans="1:11" s="43" customFormat="1" ht="19.7" customHeight="1" x14ac:dyDescent="0.25">
      <c r="A2366" s="43" t="s">
        <v>191</v>
      </c>
      <c r="B2366" s="1" t="s">
        <v>242</v>
      </c>
      <c r="C2366" s="1" t="s">
        <v>238</v>
      </c>
      <c r="D2366" s="1" t="s">
        <v>237</v>
      </c>
      <c r="E2366" s="45" t="str">
        <f>VLOOKUP(C2366,PROCV!E$50:G$126,3,0)</f>
        <v>Artes Cênicas e Espetáculos</v>
      </c>
      <c r="F2366" s="1" t="s">
        <v>416</v>
      </c>
      <c r="G2366" s="1" t="s">
        <v>236</v>
      </c>
      <c r="H2366" s="1">
        <v>2010</v>
      </c>
      <c r="I2366" s="60">
        <f>VLOOKUP(H2366,PROCV!E$33:F$44,2,0)</f>
        <v>1.5383695934465831</v>
      </c>
      <c r="J2366" s="71">
        <v>11156</v>
      </c>
      <c r="K2366" s="44">
        <f t="shared" si="36"/>
        <v>17162.051184490079</v>
      </c>
    </row>
    <row r="2367" spans="1:11" s="43" customFormat="1" ht="19.7" customHeight="1" x14ac:dyDescent="0.25">
      <c r="A2367" s="43" t="s">
        <v>191</v>
      </c>
      <c r="B2367" s="1" t="s">
        <v>242</v>
      </c>
      <c r="C2367" s="1" t="s">
        <v>238</v>
      </c>
      <c r="D2367" s="1" t="s">
        <v>237</v>
      </c>
      <c r="E2367" s="45" t="str">
        <f>VLOOKUP(C2367,PROCV!E$50:G$126,3,0)</f>
        <v>Artes Cênicas e Espetáculos</v>
      </c>
      <c r="F2367" s="1" t="s">
        <v>416</v>
      </c>
      <c r="G2367" s="1" t="s">
        <v>236</v>
      </c>
      <c r="H2367" s="1">
        <v>2010</v>
      </c>
      <c r="I2367" s="60">
        <f>VLOOKUP(H2367,PROCV!E$33:F$44,2,0)</f>
        <v>1.5383695934465831</v>
      </c>
      <c r="J2367" s="71">
        <v>200695</v>
      </c>
      <c r="K2367" s="44">
        <f t="shared" si="36"/>
        <v>308743.085556762</v>
      </c>
    </row>
    <row r="2368" spans="1:11" s="43" customFormat="1" ht="19.7" customHeight="1" x14ac:dyDescent="0.25">
      <c r="A2368" s="43" t="s">
        <v>191</v>
      </c>
      <c r="B2368" s="1" t="s">
        <v>242</v>
      </c>
      <c r="C2368" s="1" t="s">
        <v>241</v>
      </c>
      <c r="D2368" s="1" t="s">
        <v>240</v>
      </c>
      <c r="E2368" s="45" t="str">
        <f>VLOOKUP(C2368,PROCV!E$50:G$126,3,0)</f>
        <v>Artes Cênicas e Espetáculos</v>
      </c>
      <c r="F2368" s="1" t="s">
        <v>416</v>
      </c>
      <c r="G2368" s="1" t="s">
        <v>236</v>
      </c>
      <c r="H2368" s="1">
        <v>2010</v>
      </c>
      <c r="I2368" s="60">
        <f>VLOOKUP(H2368,PROCV!E$33:F$44,2,0)</f>
        <v>1.5383695934465831</v>
      </c>
      <c r="J2368" s="71">
        <v>277632</v>
      </c>
      <c r="K2368" s="44">
        <f t="shared" si="36"/>
        <v>427100.62696776178</v>
      </c>
    </row>
    <row r="2369" spans="1:11" s="43" customFormat="1" ht="19.7" customHeight="1" x14ac:dyDescent="0.25">
      <c r="A2369" s="43" t="s">
        <v>191</v>
      </c>
      <c r="B2369" s="1" t="s">
        <v>242</v>
      </c>
      <c r="C2369" s="1" t="s">
        <v>241</v>
      </c>
      <c r="D2369" s="1" t="s">
        <v>240</v>
      </c>
      <c r="E2369" s="45" t="str">
        <f>VLOOKUP(C2369,PROCV!E$50:G$126,3,0)</f>
        <v>Artes Cênicas e Espetáculos</v>
      </c>
      <c r="F2369" s="1" t="s">
        <v>416</v>
      </c>
      <c r="G2369" s="1" t="s">
        <v>236</v>
      </c>
      <c r="H2369" s="1">
        <v>2010</v>
      </c>
      <c r="I2369" s="60">
        <f>VLOOKUP(H2369,PROCV!E$33:F$44,2,0)</f>
        <v>1.5383695934465831</v>
      </c>
      <c r="J2369" s="71">
        <v>167768</v>
      </c>
      <c r="K2369" s="44">
        <f t="shared" si="36"/>
        <v>258089.18995334636</v>
      </c>
    </row>
    <row r="2370" spans="1:11" s="43" customFormat="1" ht="19.7" customHeight="1" x14ac:dyDescent="0.25">
      <c r="A2370" s="43" t="s">
        <v>191</v>
      </c>
      <c r="B2370" s="1" t="s">
        <v>242</v>
      </c>
      <c r="C2370" s="1" t="s">
        <v>241</v>
      </c>
      <c r="D2370" s="1" t="s">
        <v>240</v>
      </c>
      <c r="E2370" s="45" t="str">
        <f>VLOOKUP(C2370,PROCV!E$50:G$126,3,0)</f>
        <v>Artes Cênicas e Espetáculos</v>
      </c>
      <c r="F2370" s="1" t="s">
        <v>416</v>
      </c>
      <c r="G2370" s="1" t="s">
        <v>236</v>
      </c>
      <c r="H2370" s="1">
        <v>2010</v>
      </c>
      <c r="I2370" s="60">
        <f>VLOOKUP(H2370,PROCV!E$33:F$44,2,0)</f>
        <v>1.5383695934465831</v>
      </c>
      <c r="J2370" s="71">
        <v>103530</v>
      </c>
      <c r="K2370" s="44">
        <f t="shared" si="36"/>
        <v>159267.40400952473</v>
      </c>
    </row>
    <row r="2371" spans="1:11" s="43" customFormat="1" ht="19.7" customHeight="1" x14ac:dyDescent="0.25">
      <c r="A2371" s="43" t="s">
        <v>191</v>
      </c>
      <c r="B2371" s="1" t="s">
        <v>242</v>
      </c>
      <c r="C2371" s="1" t="s">
        <v>241</v>
      </c>
      <c r="D2371" s="1" t="s">
        <v>240</v>
      </c>
      <c r="E2371" s="45" t="str">
        <f>VLOOKUP(C2371,PROCV!E$50:G$126,3,0)</f>
        <v>Artes Cênicas e Espetáculos</v>
      </c>
      <c r="F2371" s="1" t="s">
        <v>416</v>
      </c>
      <c r="G2371" s="1" t="s">
        <v>236</v>
      </c>
      <c r="H2371" s="1">
        <v>2010</v>
      </c>
      <c r="I2371" s="60">
        <f>VLOOKUP(H2371,PROCV!E$33:F$44,2,0)</f>
        <v>1.5383695934465831</v>
      </c>
      <c r="J2371" s="71">
        <v>167615</v>
      </c>
      <c r="K2371" s="44">
        <f t="shared" ref="K2371:K2434" si="37">J2371*I2371</f>
        <v>257853.81940554903</v>
      </c>
    </row>
    <row r="2372" spans="1:11" s="43" customFormat="1" ht="19.7" customHeight="1" x14ac:dyDescent="0.25">
      <c r="A2372" s="43" t="s">
        <v>191</v>
      </c>
      <c r="B2372" s="1" t="s">
        <v>242</v>
      </c>
      <c r="C2372" s="1" t="s">
        <v>330</v>
      </c>
      <c r="D2372" s="1" t="s">
        <v>329</v>
      </c>
      <c r="E2372" s="45" t="str">
        <f>VLOOKUP(C2372,PROCV!E$50:G$126,3,0)</f>
        <v>Educação e Criação em Artes</v>
      </c>
      <c r="F2372" s="1" t="s">
        <v>415</v>
      </c>
      <c r="G2372" s="1" t="s">
        <v>265</v>
      </c>
      <c r="H2372" s="1">
        <v>2010</v>
      </c>
      <c r="I2372" s="60">
        <f>VLOOKUP(H2372,PROCV!E$33:F$44,2,0)</f>
        <v>1.5383695934465831</v>
      </c>
      <c r="J2372" s="71">
        <v>1135000</v>
      </c>
      <c r="K2372" s="44">
        <f t="shared" si="37"/>
        <v>1746049.4885618717</v>
      </c>
    </row>
    <row r="2373" spans="1:11" s="43" customFormat="1" ht="19.7" customHeight="1" x14ac:dyDescent="0.25">
      <c r="A2373" s="43" t="s">
        <v>191</v>
      </c>
      <c r="B2373" s="1" t="s">
        <v>242</v>
      </c>
      <c r="C2373" s="1" t="s">
        <v>330</v>
      </c>
      <c r="D2373" s="1" t="s">
        <v>329</v>
      </c>
      <c r="E2373" s="45" t="str">
        <f>VLOOKUP(C2373,PROCV!E$50:G$126,3,0)</f>
        <v>Educação e Criação em Artes</v>
      </c>
      <c r="F2373" s="1" t="s">
        <v>416</v>
      </c>
      <c r="G2373" s="1" t="s">
        <v>236</v>
      </c>
      <c r="H2373" s="1">
        <v>2010</v>
      </c>
      <c r="I2373" s="60">
        <f>VLOOKUP(H2373,PROCV!E$33:F$44,2,0)</f>
        <v>1.5383695934465831</v>
      </c>
      <c r="J2373" s="71">
        <v>2008</v>
      </c>
      <c r="K2373" s="44">
        <f t="shared" si="37"/>
        <v>3089.046143640739</v>
      </c>
    </row>
    <row r="2374" spans="1:11" s="43" customFormat="1" ht="19.7" customHeight="1" x14ac:dyDescent="0.25">
      <c r="A2374" s="43" t="s">
        <v>191</v>
      </c>
      <c r="B2374" s="1" t="s">
        <v>242</v>
      </c>
      <c r="C2374" s="1" t="s">
        <v>338</v>
      </c>
      <c r="D2374" s="1" t="s">
        <v>337</v>
      </c>
      <c r="E2374" s="45" t="str">
        <f>VLOOKUP(C2374,PROCV!E$50:G$126,3,0)</f>
        <v>Educação e Criação em Artes</v>
      </c>
      <c r="F2374" s="1" t="s">
        <v>415</v>
      </c>
      <c r="G2374" s="1" t="s">
        <v>265</v>
      </c>
      <c r="H2374" s="1">
        <v>2010</v>
      </c>
      <c r="I2374" s="60">
        <f>VLOOKUP(H2374,PROCV!E$33:F$44,2,0)</f>
        <v>1.5383695934465831</v>
      </c>
      <c r="J2374" s="71">
        <v>591000</v>
      </c>
      <c r="K2374" s="44">
        <f t="shared" si="37"/>
        <v>909176.42972693057</v>
      </c>
    </row>
    <row r="2375" spans="1:11" s="43" customFormat="1" ht="19.7" customHeight="1" x14ac:dyDescent="0.25">
      <c r="A2375" s="43" t="s">
        <v>191</v>
      </c>
      <c r="B2375" s="1" t="s">
        <v>242</v>
      </c>
      <c r="C2375" s="1" t="s">
        <v>338</v>
      </c>
      <c r="D2375" s="1" t="s">
        <v>337</v>
      </c>
      <c r="E2375" s="45" t="str">
        <f>VLOOKUP(C2375,PROCV!E$50:G$126,3,0)</f>
        <v>Educação e Criação em Artes</v>
      </c>
      <c r="F2375" s="1" t="s">
        <v>415</v>
      </c>
      <c r="G2375" s="1" t="s">
        <v>265</v>
      </c>
      <c r="H2375" s="1">
        <v>2010</v>
      </c>
      <c r="I2375" s="60">
        <f>VLOOKUP(H2375,PROCV!E$33:F$44,2,0)</f>
        <v>1.5383695934465831</v>
      </c>
      <c r="J2375" s="71">
        <v>3640000</v>
      </c>
      <c r="K2375" s="44">
        <f t="shared" si="37"/>
        <v>5599665.3201455623</v>
      </c>
    </row>
    <row r="2376" spans="1:11" s="43" customFormat="1" ht="19.7" customHeight="1" x14ac:dyDescent="0.25">
      <c r="A2376" s="43" t="s">
        <v>191</v>
      </c>
      <c r="B2376" s="1" t="s">
        <v>242</v>
      </c>
      <c r="C2376" s="1" t="s">
        <v>344</v>
      </c>
      <c r="D2376" s="1" t="s">
        <v>343</v>
      </c>
      <c r="E2376" s="45" t="str">
        <f>VLOOKUP(C2376,PROCV!E$50:G$126,3,0)</f>
        <v>Artes Cênicas e Espetáculos</v>
      </c>
      <c r="F2376" s="1" t="s">
        <v>416</v>
      </c>
      <c r="G2376" s="1" t="s">
        <v>236</v>
      </c>
      <c r="H2376" s="1">
        <v>2010</v>
      </c>
      <c r="I2376" s="60">
        <f>VLOOKUP(H2376,PROCV!E$33:F$44,2,0)</f>
        <v>1.5383695934465831</v>
      </c>
      <c r="J2376" s="71">
        <v>4432</v>
      </c>
      <c r="K2376" s="44">
        <f t="shared" si="37"/>
        <v>6818.0540381552564</v>
      </c>
    </row>
    <row r="2377" spans="1:11" s="43" customFormat="1" ht="19.7" customHeight="1" x14ac:dyDescent="0.25">
      <c r="A2377" s="43" t="s">
        <v>191</v>
      </c>
      <c r="B2377" s="1" t="s">
        <v>242</v>
      </c>
      <c r="C2377" s="1" t="s">
        <v>313</v>
      </c>
      <c r="D2377" s="1" t="s">
        <v>312</v>
      </c>
      <c r="E2377" s="45" t="str">
        <f>VLOOKUP(C2377,PROCV!E$50:G$126,3,0)</f>
        <v>Patrimônio</v>
      </c>
      <c r="F2377" s="1" t="s">
        <v>415</v>
      </c>
      <c r="G2377" s="1" t="s">
        <v>265</v>
      </c>
      <c r="H2377" s="1">
        <v>2010</v>
      </c>
      <c r="I2377" s="60">
        <f>VLOOKUP(H2377,PROCV!E$33:F$44,2,0)</f>
        <v>1.5383695934465831</v>
      </c>
      <c r="J2377" s="71">
        <v>246516</v>
      </c>
      <c r="K2377" s="44">
        <f t="shared" si="37"/>
        <v>379232.71869807789</v>
      </c>
    </row>
    <row r="2378" spans="1:11" s="43" customFormat="1" ht="19.7" customHeight="1" x14ac:dyDescent="0.25">
      <c r="A2378" s="43" t="s">
        <v>191</v>
      </c>
      <c r="B2378" s="1" t="s">
        <v>242</v>
      </c>
      <c r="C2378" s="1" t="s">
        <v>313</v>
      </c>
      <c r="D2378" s="1" t="s">
        <v>312</v>
      </c>
      <c r="E2378" s="45" t="str">
        <f>VLOOKUP(C2378,PROCV!E$50:G$126,3,0)</f>
        <v>Patrimônio</v>
      </c>
      <c r="F2378" s="1" t="s">
        <v>415</v>
      </c>
      <c r="G2378" s="1" t="s">
        <v>265</v>
      </c>
      <c r="H2378" s="1">
        <v>2010</v>
      </c>
      <c r="I2378" s="60">
        <f>VLOOKUP(H2378,PROCV!E$33:F$44,2,0)</f>
        <v>1.5383695934465831</v>
      </c>
      <c r="J2378" s="71">
        <v>881742</v>
      </c>
      <c r="K2378" s="44">
        <f t="shared" si="37"/>
        <v>1356445.0820647771</v>
      </c>
    </row>
    <row r="2379" spans="1:11" s="43" customFormat="1" ht="19.7" customHeight="1" x14ac:dyDescent="0.25">
      <c r="A2379" s="43" t="s">
        <v>191</v>
      </c>
      <c r="B2379" s="1" t="s">
        <v>242</v>
      </c>
      <c r="C2379" s="1" t="s">
        <v>313</v>
      </c>
      <c r="D2379" s="1" t="s">
        <v>312</v>
      </c>
      <c r="E2379" s="45" t="str">
        <f>VLOOKUP(C2379,PROCV!E$50:G$126,3,0)</f>
        <v>Patrimônio</v>
      </c>
      <c r="F2379" s="1" t="s">
        <v>415</v>
      </c>
      <c r="G2379" s="1" t="s">
        <v>265</v>
      </c>
      <c r="H2379" s="1">
        <v>2010</v>
      </c>
      <c r="I2379" s="60">
        <f>VLOOKUP(H2379,PROCV!E$33:F$44,2,0)</f>
        <v>1.5383695934465831</v>
      </c>
      <c r="J2379" s="71">
        <v>221439</v>
      </c>
      <c r="K2379" s="44">
        <f t="shared" si="37"/>
        <v>340655.02440321789</v>
      </c>
    </row>
    <row r="2380" spans="1:11" s="43" customFormat="1" ht="19.7" customHeight="1" x14ac:dyDescent="0.25">
      <c r="A2380" s="43" t="s">
        <v>191</v>
      </c>
      <c r="B2380" s="1" t="s">
        <v>242</v>
      </c>
      <c r="C2380" s="1" t="s">
        <v>348</v>
      </c>
      <c r="D2380" s="1" t="s">
        <v>347</v>
      </c>
      <c r="E2380" s="45" t="str">
        <f>VLOOKUP(C2380,PROCV!E$50:G$126,3,0)</f>
        <v>Patrimônio</v>
      </c>
      <c r="F2380" s="1" t="s">
        <v>415</v>
      </c>
      <c r="G2380" s="1" t="s">
        <v>265</v>
      </c>
      <c r="H2380" s="1">
        <v>2010</v>
      </c>
      <c r="I2380" s="60">
        <f>VLOOKUP(H2380,PROCV!E$33:F$44,2,0)</f>
        <v>1.5383695934465831</v>
      </c>
      <c r="J2380" s="71">
        <v>969858</v>
      </c>
      <c r="K2380" s="44">
        <f t="shared" si="37"/>
        <v>1492000.0571609163</v>
      </c>
    </row>
    <row r="2381" spans="1:11" s="43" customFormat="1" ht="19.7" customHeight="1" x14ac:dyDescent="0.25">
      <c r="A2381" s="43" t="s">
        <v>191</v>
      </c>
      <c r="B2381" s="1" t="s">
        <v>242</v>
      </c>
      <c r="C2381" s="1" t="s">
        <v>318</v>
      </c>
      <c r="D2381" s="1" t="s">
        <v>317</v>
      </c>
      <c r="E2381" s="45" t="str">
        <f>VLOOKUP(C2381,PROCV!E$50:G$126,3,0)</f>
        <v>Patrimônio</v>
      </c>
      <c r="F2381" s="1" t="s">
        <v>415</v>
      </c>
      <c r="G2381" s="1" t="s">
        <v>265</v>
      </c>
      <c r="H2381" s="1">
        <v>2010</v>
      </c>
      <c r="I2381" s="60">
        <f>VLOOKUP(H2381,PROCV!E$33:F$44,2,0)</f>
        <v>1.5383695934465831</v>
      </c>
      <c r="J2381" s="71">
        <v>514036</v>
      </c>
      <c r="K2381" s="44">
        <f t="shared" si="37"/>
        <v>790777.35233690776</v>
      </c>
    </row>
    <row r="2382" spans="1:11" s="43" customFormat="1" ht="19.7" customHeight="1" x14ac:dyDescent="0.25">
      <c r="A2382" s="43" t="s">
        <v>191</v>
      </c>
      <c r="B2382" s="1" t="s">
        <v>242</v>
      </c>
      <c r="C2382" s="1" t="s">
        <v>318</v>
      </c>
      <c r="D2382" s="1" t="s">
        <v>317</v>
      </c>
      <c r="E2382" s="45" t="str">
        <f>VLOOKUP(C2382,PROCV!E$50:G$126,3,0)</f>
        <v>Patrimônio</v>
      </c>
      <c r="F2382" s="1" t="s">
        <v>415</v>
      </c>
      <c r="G2382" s="1" t="s">
        <v>265</v>
      </c>
      <c r="H2382" s="1">
        <v>2010</v>
      </c>
      <c r="I2382" s="60">
        <f>VLOOKUP(H2382,PROCV!E$33:F$44,2,0)</f>
        <v>1.5383695934465831</v>
      </c>
      <c r="J2382" s="71">
        <v>545707</v>
      </c>
      <c r="K2382" s="44">
        <f t="shared" si="37"/>
        <v>839499.05573095451</v>
      </c>
    </row>
    <row r="2383" spans="1:11" s="43" customFormat="1" ht="19.7" customHeight="1" x14ac:dyDescent="0.25">
      <c r="A2383" s="43" t="s">
        <v>191</v>
      </c>
      <c r="B2383" s="1" t="s">
        <v>242</v>
      </c>
      <c r="C2383" s="1" t="s">
        <v>318</v>
      </c>
      <c r="D2383" s="1" t="s">
        <v>317</v>
      </c>
      <c r="E2383" s="45" t="str">
        <f>VLOOKUP(C2383,PROCV!E$50:G$126,3,0)</f>
        <v>Patrimônio</v>
      </c>
      <c r="F2383" s="1" t="s">
        <v>415</v>
      </c>
      <c r="G2383" s="1" t="s">
        <v>265</v>
      </c>
      <c r="H2383" s="1">
        <v>2010</v>
      </c>
      <c r="I2383" s="60">
        <f>VLOOKUP(H2383,PROCV!E$33:F$44,2,0)</f>
        <v>1.5383695934465831</v>
      </c>
      <c r="J2383" s="71">
        <v>7925289</v>
      </c>
      <c r="K2383" s="44">
        <f t="shared" si="37"/>
        <v>12192023.616876677</v>
      </c>
    </row>
    <row r="2384" spans="1:11" s="43" customFormat="1" ht="19.7" customHeight="1" x14ac:dyDescent="0.25">
      <c r="A2384" s="43" t="s">
        <v>191</v>
      </c>
      <c r="B2384" s="1" t="s">
        <v>242</v>
      </c>
      <c r="C2384" s="1" t="s">
        <v>318</v>
      </c>
      <c r="D2384" s="1" t="s">
        <v>317</v>
      </c>
      <c r="E2384" s="45" t="str">
        <f>VLOOKUP(C2384,PROCV!E$50:G$126,3,0)</f>
        <v>Patrimônio</v>
      </c>
      <c r="F2384" s="1" t="s">
        <v>415</v>
      </c>
      <c r="G2384" s="1" t="s">
        <v>265</v>
      </c>
      <c r="H2384" s="1">
        <v>2010</v>
      </c>
      <c r="I2384" s="60">
        <f>VLOOKUP(H2384,PROCV!E$33:F$44,2,0)</f>
        <v>1.5383695934465831</v>
      </c>
      <c r="J2384" s="71">
        <v>3722957</v>
      </c>
      <c r="K2384" s="44">
        <f t="shared" si="37"/>
        <v>5727283.8465091102</v>
      </c>
    </row>
    <row r="2385" spans="1:11" s="43" customFormat="1" ht="19.7" customHeight="1" x14ac:dyDescent="0.25">
      <c r="A2385" s="43" t="s">
        <v>191</v>
      </c>
      <c r="B2385" s="1" t="s">
        <v>242</v>
      </c>
      <c r="C2385" s="1" t="s">
        <v>311</v>
      </c>
      <c r="D2385" s="1" t="s">
        <v>310</v>
      </c>
      <c r="E2385" s="45" t="str">
        <f>VLOOKUP(C2385,PROCV!E$50:G$126,3,0)</f>
        <v>Artes Cênicas e Espetáculos</v>
      </c>
      <c r="F2385" s="1" t="s">
        <v>416</v>
      </c>
      <c r="G2385" s="1" t="s">
        <v>265</v>
      </c>
      <c r="H2385" s="1">
        <v>2010</v>
      </c>
      <c r="I2385" s="60">
        <f>VLOOKUP(H2385,PROCV!E$33:F$44,2,0)</f>
        <v>1.5383695934465831</v>
      </c>
      <c r="J2385" s="71">
        <v>558960</v>
      </c>
      <c r="K2385" s="44">
        <f t="shared" si="37"/>
        <v>859887.06795290206</v>
      </c>
    </row>
    <row r="2386" spans="1:11" s="43" customFormat="1" ht="19.7" customHeight="1" x14ac:dyDescent="0.25">
      <c r="A2386" s="43" t="s">
        <v>191</v>
      </c>
      <c r="B2386" s="1" t="s">
        <v>242</v>
      </c>
      <c r="C2386" s="1" t="s">
        <v>358</v>
      </c>
      <c r="D2386" s="1" t="s">
        <v>357</v>
      </c>
      <c r="E2386" s="45" t="str">
        <f>VLOOKUP(C2386,PROCV!E$50:G$126,3,0)</f>
        <v>NA</v>
      </c>
      <c r="F2386" s="1" t="s">
        <v>415</v>
      </c>
      <c r="G2386" s="1" t="s">
        <v>265</v>
      </c>
      <c r="H2386" s="1">
        <v>2010</v>
      </c>
      <c r="I2386" s="60">
        <f>VLOOKUP(H2386,PROCV!E$33:F$44,2,0)</f>
        <v>1.5383695934465831</v>
      </c>
      <c r="J2386" s="71">
        <v>362369</v>
      </c>
      <c r="K2386" s="44">
        <f t="shared" si="37"/>
        <v>557457.45120764489</v>
      </c>
    </row>
    <row r="2387" spans="1:11" s="43" customFormat="1" ht="19.7" customHeight="1" x14ac:dyDescent="0.25">
      <c r="A2387" s="43" t="s">
        <v>167</v>
      </c>
      <c r="B2387" s="1" t="s">
        <v>292</v>
      </c>
      <c r="C2387" s="1" t="s">
        <v>309</v>
      </c>
      <c r="D2387" s="1" t="s">
        <v>308</v>
      </c>
      <c r="E2387" s="45" t="str">
        <f>VLOOKUP(C2387,PROCV!E$50:G$126,3,0)</f>
        <v>NA</v>
      </c>
      <c r="F2387" s="1" t="s">
        <v>416</v>
      </c>
      <c r="G2387" s="1" t="s">
        <v>236</v>
      </c>
      <c r="H2387" s="1">
        <v>2010</v>
      </c>
      <c r="I2387" s="60">
        <f>VLOOKUP(H2387,PROCV!E$33:F$44,2,0)</f>
        <v>1.5383695934465831</v>
      </c>
      <c r="J2387" s="71">
        <v>16157</v>
      </c>
      <c r="K2387" s="44">
        <f t="shared" si="37"/>
        <v>24855.437521316442</v>
      </c>
    </row>
    <row r="2388" spans="1:11" s="43" customFormat="1" ht="19.7" customHeight="1" x14ac:dyDescent="0.25">
      <c r="A2388" s="43" t="s">
        <v>167</v>
      </c>
      <c r="B2388" s="1" t="s">
        <v>292</v>
      </c>
      <c r="C2388" s="1" t="s">
        <v>289</v>
      </c>
      <c r="D2388" s="1" t="s">
        <v>288</v>
      </c>
      <c r="E2388" s="45" t="str">
        <f>VLOOKUP(C2388,PROCV!E$50:G$126,3,0)</f>
        <v>Editorial</v>
      </c>
      <c r="F2388" s="1" t="s">
        <v>416</v>
      </c>
      <c r="G2388" s="1" t="s">
        <v>236</v>
      </c>
      <c r="H2388" s="1">
        <v>2010</v>
      </c>
      <c r="I2388" s="60">
        <f>VLOOKUP(H2388,PROCV!E$33:F$44,2,0)</f>
        <v>1.5383695934465831</v>
      </c>
      <c r="J2388" s="71">
        <v>7562</v>
      </c>
      <c r="K2388" s="44">
        <f t="shared" si="37"/>
        <v>11633.150865643061</v>
      </c>
    </row>
    <row r="2389" spans="1:11" s="43" customFormat="1" ht="19.7" customHeight="1" x14ac:dyDescent="0.25">
      <c r="A2389" s="43" t="s">
        <v>167</v>
      </c>
      <c r="B2389" s="1" t="s">
        <v>292</v>
      </c>
      <c r="C2389" s="1" t="s">
        <v>289</v>
      </c>
      <c r="D2389" s="1" t="s">
        <v>288</v>
      </c>
      <c r="E2389" s="45" t="str">
        <f>VLOOKUP(C2389,PROCV!E$50:G$126,3,0)</f>
        <v>Editorial</v>
      </c>
      <c r="F2389" s="1" t="s">
        <v>416</v>
      </c>
      <c r="G2389" s="1" t="s">
        <v>236</v>
      </c>
      <c r="H2389" s="1">
        <v>2010</v>
      </c>
      <c r="I2389" s="60">
        <f>VLOOKUP(H2389,PROCV!E$33:F$44,2,0)</f>
        <v>1.5383695934465831</v>
      </c>
      <c r="J2389" s="71">
        <v>41048</v>
      </c>
      <c r="K2389" s="44">
        <f t="shared" si="37"/>
        <v>63146.99507179534</v>
      </c>
    </row>
    <row r="2390" spans="1:11" s="43" customFormat="1" ht="19.7" customHeight="1" x14ac:dyDescent="0.25">
      <c r="A2390" s="43" t="s">
        <v>167</v>
      </c>
      <c r="B2390" s="1" t="s">
        <v>292</v>
      </c>
      <c r="C2390" s="1" t="s">
        <v>289</v>
      </c>
      <c r="D2390" s="1" t="s">
        <v>288</v>
      </c>
      <c r="E2390" s="45" t="str">
        <f>VLOOKUP(C2390,PROCV!E$50:G$126,3,0)</f>
        <v>Editorial</v>
      </c>
      <c r="F2390" s="1" t="s">
        <v>416</v>
      </c>
      <c r="G2390" s="1" t="s">
        <v>236</v>
      </c>
      <c r="H2390" s="1">
        <v>2010</v>
      </c>
      <c r="I2390" s="60">
        <f>VLOOKUP(H2390,PROCV!E$33:F$44,2,0)</f>
        <v>1.5383695934465831</v>
      </c>
      <c r="J2390" s="71">
        <v>11611</v>
      </c>
      <c r="K2390" s="44">
        <f t="shared" si="37"/>
        <v>17862.009349508277</v>
      </c>
    </row>
    <row r="2391" spans="1:11" s="43" customFormat="1" ht="19.7" customHeight="1" x14ac:dyDescent="0.25">
      <c r="A2391" s="43" t="s">
        <v>167</v>
      </c>
      <c r="B2391" s="1" t="s">
        <v>292</v>
      </c>
      <c r="C2391" s="1" t="s">
        <v>285</v>
      </c>
      <c r="D2391" s="1" t="s">
        <v>284</v>
      </c>
      <c r="E2391" s="45" t="str">
        <f>VLOOKUP(C2391,PROCV!E$50:G$126,3,0)</f>
        <v>Editorial</v>
      </c>
      <c r="F2391" s="1" t="s">
        <v>416</v>
      </c>
      <c r="G2391" s="1" t="s">
        <v>236</v>
      </c>
      <c r="H2391" s="1">
        <v>2010</v>
      </c>
      <c r="I2391" s="60">
        <f>VLOOKUP(H2391,PROCV!E$33:F$44,2,0)</f>
        <v>1.5383695934465831</v>
      </c>
      <c r="J2391" s="71">
        <v>9212</v>
      </c>
      <c r="K2391" s="44">
        <f t="shared" si="37"/>
        <v>14171.460694829924</v>
      </c>
    </row>
    <row r="2392" spans="1:11" s="43" customFormat="1" ht="19.7" customHeight="1" x14ac:dyDescent="0.25">
      <c r="A2392" s="43" t="s">
        <v>167</v>
      </c>
      <c r="B2392" s="1" t="s">
        <v>292</v>
      </c>
      <c r="C2392" s="1" t="s">
        <v>285</v>
      </c>
      <c r="D2392" s="1" t="s">
        <v>284</v>
      </c>
      <c r="E2392" s="45" t="str">
        <f>VLOOKUP(C2392,PROCV!E$50:G$126,3,0)</f>
        <v>Editorial</v>
      </c>
      <c r="F2392" s="1" t="s">
        <v>416</v>
      </c>
      <c r="G2392" s="1" t="s">
        <v>236</v>
      </c>
      <c r="H2392" s="1">
        <v>2010</v>
      </c>
      <c r="I2392" s="60">
        <f>VLOOKUP(H2392,PROCV!E$33:F$44,2,0)</f>
        <v>1.5383695934465831</v>
      </c>
      <c r="J2392" s="71">
        <v>56656</v>
      </c>
      <c r="K2392" s="44">
        <f t="shared" si="37"/>
        <v>87157.867686309604</v>
      </c>
    </row>
    <row r="2393" spans="1:11" s="43" customFormat="1" ht="19.7" customHeight="1" x14ac:dyDescent="0.25">
      <c r="A2393" s="43" t="s">
        <v>167</v>
      </c>
      <c r="B2393" s="1" t="s">
        <v>292</v>
      </c>
      <c r="C2393" s="1" t="s">
        <v>285</v>
      </c>
      <c r="D2393" s="1" t="s">
        <v>284</v>
      </c>
      <c r="E2393" s="45" t="str">
        <f>VLOOKUP(C2393,PROCV!E$50:G$126,3,0)</f>
        <v>Editorial</v>
      </c>
      <c r="F2393" s="1" t="s">
        <v>416</v>
      </c>
      <c r="G2393" s="1" t="s">
        <v>236</v>
      </c>
      <c r="H2393" s="1">
        <v>2010</v>
      </c>
      <c r="I2393" s="60">
        <f>VLOOKUP(H2393,PROCV!E$33:F$44,2,0)</f>
        <v>1.5383695934465831</v>
      </c>
      <c r="J2393" s="71">
        <v>27538</v>
      </c>
      <c r="K2393" s="44">
        <f t="shared" si="37"/>
        <v>42363.621864332003</v>
      </c>
    </row>
    <row r="2394" spans="1:11" s="43" customFormat="1" ht="19.7" customHeight="1" x14ac:dyDescent="0.25">
      <c r="A2394" s="43" t="s">
        <v>167</v>
      </c>
      <c r="B2394" s="1" t="s">
        <v>292</v>
      </c>
      <c r="C2394" s="1" t="s">
        <v>283</v>
      </c>
      <c r="D2394" s="1" t="s">
        <v>282</v>
      </c>
      <c r="E2394" s="45" t="str">
        <f>VLOOKUP(C2394,PROCV!E$50:G$126,3,0)</f>
        <v>Editorial</v>
      </c>
      <c r="F2394" s="1" t="s">
        <v>416</v>
      </c>
      <c r="G2394" s="1" t="s">
        <v>236</v>
      </c>
      <c r="H2394" s="1">
        <v>2010</v>
      </c>
      <c r="I2394" s="60">
        <f>VLOOKUP(H2394,PROCV!E$33:F$44,2,0)</f>
        <v>1.5383695934465831</v>
      </c>
      <c r="J2394" s="71">
        <v>1730</v>
      </c>
      <c r="K2394" s="44">
        <f t="shared" si="37"/>
        <v>2661.3793966625885</v>
      </c>
    </row>
    <row r="2395" spans="1:11" s="43" customFormat="1" ht="19.7" customHeight="1" x14ac:dyDescent="0.25">
      <c r="A2395" s="43" t="s">
        <v>167</v>
      </c>
      <c r="B2395" s="1" t="s">
        <v>292</v>
      </c>
      <c r="C2395" s="1" t="s">
        <v>283</v>
      </c>
      <c r="D2395" s="1" t="s">
        <v>282</v>
      </c>
      <c r="E2395" s="45" t="str">
        <f>VLOOKUP(C2395,PROCV!E$50:G$126,3,0)</f>
        <v>Editorial</v>
      </c>
      <c r="F2395" s="1" t="s">
        <v>416</v>
      </c>
      <c r="G2395" s="1" t="s">
        <v>236</v>
      </c>
      <c r="H2395" s="1">
        <v>2010</v>
      </c>
      <c r="I2395" s="60">
        <f>VLOOKUP(H2395,PROCV!E$33:F$44,2,0)</f>
        <v>1.5383695934465831</v>
      </c>
      <c r="J2395" s="71">
        <v>7309</v>
      </c>
      <c r="K2395" s="44">
        <f t="shared" si="37"/>
        <v>11243.943358501076</v>
      </c>
    </row>
    <row r="2396" spans="1:11" s="43" customFormat="1" ht="19.7" customHeight="1" x14ac:dyDescent="0.25">
      <c r="A2396" s="43" t="s">
        <v>167</v>
      </c>
      <c r="B2396" s="1" t="s">
        <v>292</v>
      </c>
      <c r="C2396" s="1" t="s">
        <v>283</v>
      </c>
      <c r="D2396" s="1" t="s">
        <v>282</v>
      </c>
      <c r="E2396" s="45" t="str">
        <f>VLOOKUP(C2396,PROCV!E$50:G$126,3,0)</f>
        <v>Editorial</v>
      </c>
      <c r="F2396" s="1" t="s">
        <v>416</v>
      </c>
      <c r="G2396" s="1" t="s">
        <v>236</v>
      </c>
      <c r="H2396" s="1">
        <v>2010</v>
      </c>
      <c r="I2396" s="60">
        <f>VLOOKUP(H2396,PROCV!E$33:F$44,2,0)</f>
        <v>1.5383695934465831</v>
      </c>
      <c r="J2396" s="71">
        <v>6485</v>
      </c>
      <c r="K2396" s="44">
        <f t="shared" si="37"/>
        <v>9976.3268135010912</v>
      </c>
    </row>
    <row r="2397" spans="1:11" s="43" customFormat="1" ht="19.7" customHeight="1" x14ac:dyDescent="0.25">
      <c r="A2397" s="43" t="s">
        <v>167</v>
      </c>
      <c r="B2397" s="1" t="s">
        <v>292</v>
      </c>
      <c r="C2397" s="1" t="s">
        <v>281</v>
      </c>
      <c r="D2397" s="1" t="s">
        <v>280</v>
      </c>
      <c r="E2397" s="45" t="str">
        <f>VLOOKUP(C2397,PROCV!E$50:G$126,3,0)</f>
        <v>Música</v>
      </c>
      <c r="F2397" s="1" t="s">
        <v>416</v>
      </c>
      <c r="G2397" s="1" t="s">
        <v>236</v>
      </c>
      <c r="H2397" s="1">
        <v>2010</v>
      </c>
      <c r="I2397" s="60">
        <f>VLOOKUP(H2397,PROCV!E$33:F$44,2,0)</f>
        <v>1.5383695934465831</v>
      </c>
      <c r="J2397" s="71">
        <v>48218</v>
      </c>
      <c r="K2397" s="44">
        <f t="shared" si="37"/>
        <v>74177.105056807341</v>
      </c>
    </row>
    <row r="2398" spans="1:11" s="43" customFormat="1" ht="19.7" customHeight="1" x14ac:dyDescent="0.25">
      <c r="A2398" s="43" t="s">
        <v>167</v>
      </c>
      <c r="B2398" s="1" t="s">
        <v>292</v>
      </c>
      <c r="C2398" s="1" t="s">
        <v>281</v>
      </c>
      <c r="D2398" s="1" t="s">
        <v>280</v>
      </c>
      <c r="E2398" s="45" t="str">
        <f>VLOOKUP(C2398,PROCV!E$50:G$126,3,0)</f>
        <v>Música</v>
      </c>
      <c r="F2398" s="1" t="s">
        <v>416</v>
      </c>
      <c r="G2398" s="1" t="s">
        <v>236</v>
      </c>
      <c r="H2398" s="1">
        <v>2010</v>
      </c>
      <c r="I2398" s="60">
        <f>VLOOKUP(H2398,PROCV!E$33:F$44,2,0)</f>
        <v>1.5383695934465831</v>
      </c>
      <c r="J2398" s="71">
        <v>44333</v>
      </c>
      <c r="K2398" s="44">
        <f t="shared" si="37"/>
        <v>68200.539186267371</v>
      </c>
    </row>
    <row r="2399" spans="1:11" s="43" customFormat="1" ht="19.7" customHeight="1" x14ac:dyDescent="0.25">
      <c r="A2399" s="43" t="s">
        <v>167</v>
      </c>
      <c r="B2399" s="1" t="s">
        <v>292</v>
      </c>
      <c r="C2399" s="1" t="s">
        <v>281</v>
      </c>
      <c r="D2399" s="1" t="s">
        <v>280</v>
      </c>
      <c r="E2399" s="45" t="str">
        <f>VLOOKUP(C2399,PROCV!E$50:G$126,3,0)</f>
        <v>Música</v>
      </c>
      <c r="F2399" s="1" t="s">
        <v>416</v>
      </c>
      <c r="G2399" s="1" t="s">
        <v>236</v>
      </c>
      <c r="H2399" s="1">
        <v>2010</v>
      </c>
      <c r="I2399" s="60">
        <f>VLOOKUP(H2399,PROCV!E$33:F$44,2,0)</f>
        <v>1.5383695934465831</v>
      </c>
      <c r="J2399" s="71">
        <v>42663</v>
      </c>
      <c r="K2399" s="44">
        <f t="shared" si="37"/>
        <v>65631.46196521158</v>
      </c>
    </row>
    <row r="2400" spans="1:11" s="43" customFormat="1" ht="19.7" customHeight="1" x14ac:dyDescent="0.25">
      <c r="A2400" s="43" t="s">
        <v>167</v>
      </c>
      <c r="B2400" s="1" t="s">
        <v>292</v>
      </c>
      <c r="C2400" s="1" t="s">
        <v>269</v>
      </c>
      <c r="D2400" s="1" t="s">
        <v>268</v>
      </c>
      <c r="E2400" s="45" t="str">
        <f>VLOOKUP(C2400,PROCV!E$50:G$126,3,0)</f>
        <v>NA</v>
      </c>
      <c r="F2400" s="1" t="s">
        <v>416</v>
      </c>
      <c r="G2400" s="1" t="s">
        <v>236</v>
      </c>
      <c r="H2400" s="1">
        <v>2010</v>
      </c>
      <c r="I2400" s="60">
        <f>VLOOKUP(H2400,PROCV!E$33:F$44,2,0)</f>
        <v>1.5383695934465831</v>
      </c>
      <c r="J2400" s="71">
        <v>88283</v>
      </c>
      <c r="K2400" s="44">
        <f t="shared" si="37"/>
        <v>135811.88281824469</v>
      </c>
    </row>
    <row r="2401" spans="1:11" s="43" customFormat="1" ht="19.7" customHeight="1" x14ac:dyDescent="0.25">
      <c r="A2401" s="43" t="s">
        <v>167</v>
      </c>
      <c r="B2401" s="1" t="s">
        <v>292</v>
      </c>
      <c r="C2401" s="1" t="s">
        <v>250</v>
      </c>
      <c r="D2401" s="1" t="s">
        <v>249</v>
      </c>
      <c r="E2401" s="45" t="str">
        <f>VLOOKUP(C2401,PROCV!E$50:G$126,3,0)</f>
        <v>Audiovisual</v>
      </c>
      <c r="F2401" s="1" t="s">
        <v>416</v>
      </c>
      <c r="G2401" s="1" t="s">
        <v>236</v>
      </c>
      <c r="H2401" s="1">
        <v>2010</v>
      </c>
      <c r="I2401" s="60">
        <f>VLOOKUP(H2401,PROCV!E$33:F$44,2,0)</f>
        <v>1.5383695934465831</v>
      </c>
      <c r="J2401" s="71">
        <v>44069</v>
      </c>
      <c r="K2401" s="44">
        <f t="shared" si="37"/>
        <v>67794.409613597469</v>
      </c>
    </row>
    <row r="2402" spans="1:11" s="43" customFormat="1" ht="19.7" customHeight="1" x14ac:dyDescent="0.25">
      <c r="A2402" s="43" t="s">
        <v>167</v>
      </c>
      <c r="B2402" s="1" t="s">
        <v>292</v>
      </c>
      <c r="C2402" s="1" t="s">
        <v>250</v>
      </c>
      <c r="D2402" s="1" t="s">
        <v>249</v>
      </c>
      <c r="E2402" s="45" t="str">
        <f>VLOOKUP(C2402,PROCV!E$50:G$126,3,0)</f>
        <v>Audiovisual</v>
      </c>
      <c r="F2402" s="1" t="s">
        <v>416</v>
      </c>
      <c r="G2402" s="1" t="s">
        <v>236</v>
      </c>
      <c r="H2402" s="1">
        <v>2010</v>
      </c>
      <c r="I2402" s="60">
        <f>VLOOKUP(H2402,PROCV!E$33:F$44,2,0)</f>
        <v>1.5383695934465831</v>
      </c>
      <c r="J2402" s="71">
        <v>1410</v>
      </c>
      <c r="K2402" s="44">
        <f t="shared" si="37"/>
        <v>2169.1011267596823</v>
      </c>
    </row>
    <row r="2403" spans="1:11" s="43" customFormat="1" ht="19.7" customHeight="1" x14ac:dyDescent="0.25">
      <c r="A2403" s="43" t="s">
        <v>167</v>
      </c>
      <c r="B2403" s="1" t="s">
        <v>292</v>
      </c>
      <c r="C2403" s="1" t="s">
        <v>250</v>
      </c>
      <c r="D2403" s="1" t="s">
        <v>249</v>
      </c>
      <c r="E2403" s="45" t="str">
        <f>VLOOKUP(C2403,PROCV!E$50:G$126,3,0)</f>
        <v>Audiovisual</v>
      </c>
      <c r="F2403" s="1" t="s">
        <v>416</v>
      </c>
      <c r="G2403" s="1" t="s">
        <v>236</v>
      </c>
      <c r="H2403" s="1">
        <v>2010</v>
      </c>
      <c r="I2403" s="60">
        <f>VLOOKUP(H2403,PROCV!E$33:F$44,2,0)</f>
        <v>1.5383695934465831</v>
      </c>
      <c r="J2403" s="71">
        <v>16557</v>
      </c>
      <c r="K2403" s="44">
        <f t="shared" si="37"/>
        <v>25470.785358695077</v>
      </c>
    </row>
    <row r="2404" spans="1:11" s="43" customFormat="1" ht="19.7" customHeight="1" x14ac:dyDescent="0.25">
      <c r="A2404" s="43" t="s">
        <v>167</v>
      </c>
      <c r="B2404" s="1" t="s">
        <v>292</v>
      </c>
      <c r="C2404" s="1" t="s">
        <v>352</v>
      </c>
      <c r="D2404" s="1" t="s">
        <v>351</v>
      </c>
      <c r="E2404" s="45" t="str">
        <f>VLOOKUP(C2404,PROCV!E$50:G$126,3,0)</f>
        <v>Audiovisual</v>
      </c>
      <c r="F2404" s="1" t="s">
        <v>416</v>
      </c>
      <c r="G2404" s="1" t="s">
        <v>236</v>
      </c>
      <c r="H2404" s="1">
        <v>2010</v>
      </c>
      <c r="I2404" s="60">
        <f>VLOOKUP(H2404,PROCV!E$33:F$44,2,0)</f>
        <v>1.5383695934465831</v>
      </c>
      <c r="J2404" s="71">
        <v>3848</v>
      </c>
      <c r="K2404" s="44">
        <f t="shared" si="37"/>
        <v>5919.6461955824516</v>
      </c>
    </row>
    <row r="2405" spans="1:11" s="43" customFormat="1" ht="19.7" customHeight="1" x14ac:dyDescent="0.25">
      <c r="A2405" s="43" t="s">
        <v>167</v>
      </c>
      <c r="B2405" s="1" t="s">
        <v>292</v>
      </c>
      <c r="C2405" s="1" t="s">
        <v>238</v>
      </c>
      <c r="D2405" s="1" t="s">
        <v>237</v>
      </c>
      <c r="E2405" s="45" t="str">
        <f>VLOOKUP(C2405,PROCV!E$50:G$126,3,0)</f>
        <v>Artes Cênicas e Espetáculos</v>
      </c>
      <c r="F2405" s="1" t="s">
        <v>416</v>
      </c>
      <c r="G2405" s="1" t="s">
        <v>236</v>
      </c>
      <c r="H2405" s="1">
        <v>2010</v>
      </c>
      <c r="I2405" s="60">
        <f>VLOOKUP(H2405,PROCV!E$33:F$44,2,0)</f>
        <v>1.5383695934465831</v>
      </c>
      <c r="J2405" s="71">
        <v>103559</v>
      </c>
      <c r="K2405" s="44">
        <f t="shared" si="37"/>
        <v>159312.01672773471</v>
      </c>
    </row>
    <row r="2406" spans="1:11" s="43" customFormat="1" ht="19.7" customHeight="1" x14ac:dyDescent="0.25">
      <c r="A2406" s="43" t="s">
        <v>167</v>
      </c>
      <c r="B2406" s="1" t="s">
        <v>292</v>
      </c>
      <c r="C2406" s="1" t="s">
        <v>238</v>
      </c>
      <c r="D2406" s="1" t="s">
        <v>237</v>
      </c>
      <c r="E2406" s="45" t="str">
        <f>VLOOKUP(C2406,PROCV!E$50:G$126,3,0)</f>
        <v>Artes Cênicas e Espetáculos</v>
      </c>
      <c r="F2406" s="1" t="s">
        <v>416</v>
      </c>
      <c r="G2406" s="1" t="s">
        <v>236</v>
      </c>
      <c r="H2406" s="1">
        <v>2010</v>
      </c>
      <c r="I2406" s="60">
        <f>VLOOKUP(H2406,PROCV!E$33:F$44,2,0)</f>
        <v>1.5383695934465831</v>
      </c>
      <c r="J2406" s="71">
        <v>25172</v>
      </c>
      <c r="K2406" s="44">
        <f t="shared" si="37"/>
        <v>38723.839406237392</v>
      </c>
    </row>
    <row r="2407" spans="1:11" s="43" customFormat="1" ht="19.7" customHeight="1" x14ac:dyDescent="0.25">
      <c r="A2407" s="43" t="s">
        <v>167</v>
      </c>
      <c r="B2407" s="1" t="s">
        <v>292</v>
      </c>
      <c r="C2407" s="1" t="s">
        <v>241</v>
      </c>
      <c r="D2407" s="1" t="s">
        <v>240</v>
      </c>
      <c r="E2407" s="45" t="str">
        <f>VLOOKUP(C2407,PROCV!E$50:G$126,3,0)</f>
        <v>Artes Cênicas e Espetáculos</v>
      </c>
      <c r="F2407" s="1" t="s">
        <v>416</v>
      </c>
      <c r="G2407" s="1" t="s">
        <v>236</v>
      </c>
      <c r="H2407" s="1">
        <v>2010</v>
      </c>
      <c r="I2407" s="60">
        <f>VLOOKUP(H2407,PROCV!E$33:F$44,2,0)</f>
        <v>1.5383695934465831</v>
      </c>
      <c r="J2407" s="71">
        <v>1058</v>
      </c>
      <c r="K2407" s="44">
        <f t="shared" si="37"/>
        <v>1627.595029866485</v>
      </c>
    </row>
    <row r="2408" spans="1:11" s="43" customFormat="1" ht="19.7" customHeight="1" x14ac:dyDescent="0.25">
      <c r="A2408" s="43" t="s">
        <v>167</v>
      </c>
      <c r="B2408" s="1" t="s">
        <v>292</v>
      </c>
      <c r="C2408" s="1" t="s">
        <v>241</v>
      </c>
      <c r="D2408" s="1" t="s">
        <v>240</v>
      </c>
      <c r="E2408" s="45" t="str">
        <f>VLOOKUP(C2408,PROCV!E$50:G$126,3,0)</f>
        <v>Artes Cênicas e Espetáculos</v>
      </c>
      <c r="F2408" s="1" t="s">
        <v>416</v>
      </c>
      <c r="G2408" s="1" t="s">
        <v>236</v>
      </c>
      <c r="H2408" s="1">
        <v>2010</v>
      </c>
      <c r="I2408" s="60">
        <f>VLOOKUP(H2408,PROCV!E$33:F$44,2,0)</f>
        <v>1.5383695934465831</v>
      </c>
      <c r="J2408" s="71">
        <v>8974</v>
      </c>
      <c r="K2408" s="44">
        <f t="shared" si="37"/>
        <v>13805.328731589636</v>
      </c>
    </row>
    <row r="2409" spans="1:11" s="43" customFormat="1" ht="19.7" customHeight="1" x14ac:dyDescent="0.25">
      <c r="A2409" s="43" t="s">
        <v>167</v>
      </c>
      <c r="B2409" s="1" t="s">
        <v>292</v>
      </c>
      <c r="C2409" s="1" t="s">
        <v>241</v>
      </c>
      <c r="D2409" s="1" t="s">
        <v>240</v>
      </c>
      <c r="E2409" s="45" t="str">
        <f>VLOOKUP(C2409,PROCV!E$50:G$126,3,0)</f>
        <v>Artes Cênicas e Espetáculos</v>
      </c>
      <c r="F2409" s="1" t="s">
        <v>416</v>
      </c>
      <c r="G2409" s="1" t="s">
        <v>236</v>
      </c>
      <c r="H2409" s="1">
        <v>2010</v>
      </c>
      <c r="I2409" s="60">
        <f>VLOOKUP(H2409,PROCV!E$33:F$44,2,0)</f>
        <v>1.5383695934465831</v>
      </c>
      <c r="J2409" s="71">
        <v>18193</v>
      </c>
      <c r="K2409" s="44">
        <f t="shared" si="37"/>
        <v>27987.558013573685</v>
      </c>
    </row>
    <row r="2410" spans="1:11" s="43" customFormat="1" ht="19.7" customHeight="1" x14ac:dyDescent="0.25">
      <c r="A2410" s="43" t="s">
        <v>132</v>
      </c>
      <c r="B2410" s="1" t="s">
        <v>239</v>
      </c>
      <c r="C2410" s="1" t="s">
        <v>309</v>
      </c>
      <c r="D2410" s="1" t="s">
        <v>308</v>
      </c>
      <c r="E2410" s="45" t="str">
        <f>VLOOKUP(C2410,PROCV!E$50:G$126,3,0)</f>
        <v>NA</v>
      </c>
      <c r="F2410" s="1" t="s">
        <v>416</v>
      </c>
      <c r="G2410" s="1" t="s">
        <v>236</v>
      </c>
      <c r="H2410" s="1">
        <v>2010</v>
      </c>
      <c r="I2410" s="60">
        <f>VLOOKUP(H2410,PROCV!E$33:F$44,2,0)</f>
        <v>1.5383695934465831</v>
      </c>
      <c r="J2410" s="71">
        <v>11109</v>
      </c>
      <c r="K2410" s="44">
        <f t="shared" si="37"/>
        <v>17089.747813598093</v>
      </c>
    </row>
    <row r="2411" spans="1:11" s="43" customFormat="1" ht="19.7" customHeight="1" x14ac:dyDescent="0.25">
      <c r="A2411" s="43" t="s">
        <v>132</v>
      </c>
      <c r="B2411" s="1" t="s">
        <v>239</v>
      </c>
      <c r="C2411" s="1" t="s">
        <v>291</v>
      </c>
      <c r="D2411" s="1" t="s">
        <v>290</v>
      </c>
      <c r="E2411" s="45" t="str">
        <f>VLOOKUP(C2411,PROCV!E$50:G$126,3,0)</f>
        <v>NA</v>
      </c>
      <c r="F2411" s="1" t="s">
        <v>416</v>
      </c>
      <c r="G2411" s="1" t="s">
        <v>236</v>
      </c>
      <c r="H2411" s="1">
        <v>2010</v>
      </c>
      <c r="I2411" s="60">
        <f>VLOOKUP(H2411,PROCV!E$33:F$44,2,0)</f>
        <v>1.5383695934465831</v>
      </c>
      <c r="J2411" s="71">
        <v>2665</v>
      </c>
      <c r="K2411" s="44">
        <f t="shared" si="37"/>
        <v>4099.7549665351435</v>
      </c>
    </row>
    <row r="2412" spans="1:11" s="43" customFormat="1" ht="19.7" customHeight="1" x14ac:dyDescent="0.25">
      <c r="A2412" s="43" t="s">
        <v>132</v>
      </c>
      <c r="B2412" s="1" t="s">
        <v>239</v>
      </c>
      <c r="C2412" s="1" t="s">
        <v>291</v>
      </c>
      <c r="D2412" s="1" t="s">
        <v>290</v>
      </c>
      <c r="E2412" s="45" t="str">
        <f>VLOOKUP(C2412,PROCV!E$50:G$126,3,0)</f>
        <v>NA</v>
      </c>
      <c r="F2412" s="1" t="s">
        <v>416</v>
      </c>
      <c r="G2412" s="1" t="s">
        <v>236</v>
      </c>
      <c r="H2412" s="1">
        <v>2010</v>
      </c>
      <c r="I2412" s="60">
        <f>VLOOKUP(H2412,PROCV!E$33:F$44,2,0)</f>
        <v>1.5383695934465831</v>
      </c>
      <c r="J2412" s="71">
        <v>10970</v>
      </c>
      <c r="K2412" s="44">
        <f t="shared" si="37"/>
        <v>16875.914440109016</v>
      </c>
    </row>
    <row r="2413" spans="1:11" s="43" customFormat="1" ht="19.7" customHeight="1" x14ac:dyDescent="0.25">
      <c r="A2413" s="43" t="s">
        <v>132</v>
      </c>
      <c r="B2413" s="1" t="s">
        <v>239</v>
      </c>
      <c r="C2413" s="1" t="s">
        <v>289</v>
      </c>
      <c r="D2413" s="1" t="s">
        <v>288</v>
      </c>
      <c r="E2413" s="45" t="str">
        <f>VLOOKUP(C2413,PROCV!E$50:G$126,3,0)</f>
        <v>Editorial</v>
      </c>
      <c r="F2413" s="1" t="s">
        <v>416</v>
      </c>
      <c r="G2413" s="1" t="s">
        <v>236</v>
      </c>
      <c r="H2413" s="1">
        <v>2010</v>
      </c>
      <c r="I2413" s="60">
        <f>VLOOKUP(H2413,PROCV!E$33:F$44,2,0)</f>
        <v>1.5383695934465831</v>
      </c>
      <c r="J2413" s="71">
        <v>5436</v>
      </c>
      <c r="K2413" s="44">
        <f t="shared" si="37"/>
        <v>8362.5771099756257</v>
      </c>
    </row>
    <row r="2414" spans="1:11" s="43" customFormat="1" ht="19.7" customHeight="1" x14ac:dyDescent="0.25">
      <c r="A2414" s="43" t="s">
        <v>132</v>
      </c>
      <c r="B2414" s="1" t="s">
        <v>239</v>
      </c>
      <c r="C2414" s="1" t="s">
        <v>287</v>
      </c>
      <c r="D2414" s="1" t="s">
        <v>286</v>
      </c>
      <c r="E2414" s="45" t="str">
        <f>VLOOKUP(C2414,PROCV!E$50:G$126,3,0)</f>
        <v>Música</v>
      </c>
      <c r="F2414" s="1" t="s">
        <v>416</v>
      </c>
      <c r="G2414" s="1" t="s">
        <v>236</v>
      </c>
      <c r="H2414" s="1">
        <v>2010</v>
      </c>
      <c r="I2414" s="60">
        <f>VLOOKUP(H2414,PROCV!E$33:F$44,2,0)</f>
        <v>1.5383695934465831</v>
      </c>
      <c r="J2414" s="71">
        <v>13202</v>
      </c>
      <c r="K2414" s="44">
        <f t="shared" si="37"/>
        <v>20309.555372681789</v>
      </c>
    </row>
    <row r="2415" spans="1:11" s="43" customFormat="1" ht="19.7" customHeight="1" x14ac:dyDescent="0.25">
      <c r="A2415" s="43" t="s">
        <v>132</v>
      </c>
      <c r="B2415" s="1" t="s">
        <v>239</v>
      </c>
      <c r="C2415" s="1" t="s">
        <v>287</v>
      </c>
      <c r="D2415" s="1" t="s">
        <v>286</v>
      </c>
      <c r="E2415" s="45" t="str">
        <f>VLOOKUP(C2415,PROCV!E$50:G$126,3,0)</f>
        <v>Música</v>
      </c>
      <c r="F2415" s="1" t="s">
        <v>416</v>
      </c>
      <c r="G2415" s="1" t="s">
        <v>236</v>
      </c>
      <c r="H2415" s="1">
        <v>2010</v>
      </c>
      <c r="I2415" s="60">
        <f>VLOOKUP(H2415,PROCV!E$33:F$44,2,0)</f>
        <v>1.5383695934465831</v>
      </c>
      <c r="J2415" s="71">
        <v>34979</v>
      </c>
      <c r="K2415" s="44">
        <f t="shared" si="37"/>
        <v>53810.630009168031</v>
      </c>
    </row>
    <row r="2416" spans="1:11" s="43" customFormat="1" ht="19.7" customHeight="1" x14ac:dyDescent="0.25">
      <c r="A2416" s="43" t="s">
        <v>132</v>
      </c>
      <c r="B2416" s="1" t="s">
        <v>239</v>
      </c>
      <c r="C2416" s="1" t="s">
        <v>287</v>
      </c>
      <c r="D2416" s="1" t="s">
        <v>286</v>
      </c>
      <c r="E2416" s="45" t="str">
        <f>VLOOKUP(C2416,PROCV!E$50:G$126,3,0)</f>
        <v>Música</v>
      </c>
      <c r="F2416" s="1" t="s">
        <v>416</v>
      </c>
      <c r="G2416" s="1" t="s">
        <v>236</v>
      </c>
      <c r="H2416" s="1">
        <v>2010</v>
      </c>
      <c r="I2416" s="60">
        <f>VLOOKUP(H2416,PROCV!E$33:F$44,2,0)</f>
        <v>1.5383695934465831</v>
      </c>
      <c r="J2416" s="71">
        <v>2724</v>
      </c>
      <c r="K2416" s="44">
        <f t="shared" si="37"/>
        <v>4190.5187725484921</v>
      </c>
    </row>
    <row r="2417" spans="1:11" s="43" customFormat="1" ht="19.7" customHeight="1" x14ac:dyDescent="0.25">
      <c r="A2417" s="43" t="s">
        <v>132</v>
      </c>
      <c r="B2417" s="1" t="s">
        <v>239</v>
      </c>
      <c r="C2417" s="1" t="s">
        <v>287</v>
      </c>
      <c r="D2417" s="1" t="s">
        <v>286</v>
      </c>
      <c r="E2417" s="45" t="str">
        <f>VLOOKUP(C2417,PROCV!E$50:G$126,3,0)</f>
        <v>Música</v>
      </c>
      <c r="F2417" s="1" t="s">
        <v>416</v>
      </c>
      <c r="G2417" s="1" t="s">
        <v>236</v>
      </c>
      <c r="H2417" s="1">
        <v>2010</v>
      </c>
      <c r="I2417" s="60">
        <f>VLOOKUP(H2417,PROCV!E$33:F$44,2,0)</f>
        <v>1.5383695934465831</v>
      </c>
      <c r="J2417" s="71">
        <v>4158</v>
      </c>
      <c r="K2417" s="44">
        <f t="shared" si="37"/>
        <v>6396.540769550892</v>
      </c>
    </row>
    <row r="2418" spans="1:11" s="43" customFormat="1" ht="19.7" customHeight="1" x14ac:dyDescent="0.25">
      <c r="A2418" s="43" t="s">
        <v>132</v>
      </c>
      <c r="B2418" s="1" t="s">
        <v>239</v>
      </c>
      <c r="C2418" s="1" t="s">
        <v>285</v>
      </c>
      <c r="D2418" s="1" t="s">
        <v>284</v>
      </c>
      <c r="E2418" s="45" t="str">
        <f>VLOOKUP(C2418,PROCV!E$50:G$126,3,0)</f>
        <v>Editorial</v>
      </c>
      <c r="F2418" s="1" t="s">
        <v>416</v>
      </c>
      <c r="G2418" s="1" t="s">
        <v>236</v>
      </c>
      <c r="H2418" s="1">
        <v>2010</v>
      </c>
      <c r="I2418" s="60">
        <f>VLOOKUP(H2418,PROCV!E$33:F$44,2,0)</f>
        <v>1.5383695934465831</v>
      </c>
      <c r="J2418" s="71">
        <v>5486</v>
      </c>
      <c r="K2418" s="44">
        <f t="shared" si="37"/>
        <v>8439.4955896479551</v>
      </c>
    </row>
    <row r="2419" spans="1:11" s="43" customFormat="1" ht="19.7" customHeight="1" x14ac:dyDescent="0.25">
      <c r="A2419" s="43" t="s">
        <v>132</v>
      </c>
      <c r="B2419" s="1" t="s">
        <v>239</v>
      </c>
      <c r="C2419" s="1" t="s">
        <v>285</v>
      </c>
      <c r="D2419" s="1" t="s">
        <v>284</v>
      </c>
      <c r="E2419" s="45" t="str">
        <f>VLOOKUP(C2419,PROCV!E$50:G$126,3,0)</f>
        <v>Editorial</v>
      </c>
      <c r="F2419" s="1" t="s">
        <v>416</v>
      </c>
      <c r="G2419" s="1" t="s">
        <v>236</v>
      </c>
      <c r="H2419" s="1">
        <v>2010</v>
      </c>
      <c r="I2419" s="60">
        <f>VLOOKUP(H2419,PROCV!E$33:F$44,2,0)</f>
        <v>1.5383695934465831</v>
      </c>
      <c r="J2419" s="71">
        <v>37684</v>
      </c>
      <c r="K2419" s="44">
        <f t="shared" si="37"/>
        <v>57971.919759441036</v>
      </c>
    </row>
    <row r="2420" spans="1:11" s="43" customFormat="1" ht="19.7" customHeight="1" x14ac:dyDescent="0.25">
      <c r="A2420" s="43" t="s">
        <v>132</v>
      </c>
      <c r="B2420" s="1" t="s">
        <v>239</v>
      </c>
      <c r="C2420" s="1" t="s">
        <v>285</v>
      </c>
      <c r="D2420" s="1" t="s">
        <v>284</v>
      </c>
      <c r="E2420" s="45" t="str">
        <f>VLOOKUP(C2420,PROCV!E$50:G$126,3,0)</f>
        <v>Editorial</v>
      </c>
      <c r="F2420" s="1" t="s">
        <v>416</v>
      </c>
      <c r="G2420" s="1" t="s">
        <v>236</v>
      </c>
      <c r="H2420" s="1">
        <v>2010</v>
      </c>
      <c r="I2420" s="60">
        <f>VLOOKUP(H2420,PROCV!E$33:F$44,2,0)</f>
        <v>1.5383695934465831</v>
      </c>
      <c r="J2420" s="71">
        <v>44955</v>
      </c>
      <c r="K2420" s="44">
        <f t="shared" si="37"/>
        <v>69157.405073391143</v>
      </c>
    </row>
    <row r="2421" spans="1:11" s="43" customFormat="1" ht="19.7" customHeight="1" x14ac:dyDescent="0.25">
      <c r="A2421" s="43" t="s">
        <v>132</v>
      </c>
      <c r="B2421" s="1" t="s">
        <v>239</v>
      </c>
      <c r="C2421" s="1" t="s">
        <v>283</v>
      </c>
      <c r="D2421" s="1" t="s">
        <v>282</v>
      </c>
      <c r="E2421" s="45" t="str">
        <f>VLOOKUP(C2421,PROCV!E$50:G$126,3,0)</f>
        <v>Editorial</v>
      </c>
      <c r="F2421" s="1" t="s">
        <v>416</v>
      </c>
      <c r="G2421" s="1" t="s">
        <v>236</v>
      </c>
      <c r="H2421" s="1">
        <v>2010</v>
      </c>
      <c r="I2421" s="60">
        <f>VLOOKUP(H2421,PROCV!E$33:F$44,2,0)</f>
        <v>1.5383695934465831</v>
      </c>
      <c r="J2421" s="71">
        <v>2704</v>
      </c>
      <c r="K2421" s="44">
        <f t="shared" si="37"/>
        <v>4159.7513806795605</v>
      </c>
    </row>
    <row r="2422" spans="1:11" s="43" customFormat="1" ht="19.7" customHeight="1" x14ac:dyDescent="0.25">
      <c r="A2422" s="43" t="s">
        <v>132</v>
      </c>
      <c r="B2422" s="1" t="s">
        <v>239</v>
      </c>
      <c r="C2422" s="1" t="s">
        <v>283</v>
      </c>
      <c r="D2422" s="1" t="s">
        <v>282</v>
      </c>
      <c r="E2422" s="45" t="str">
        <f>VLOOKUP(C2422,PROCV!E$50:G$126,3,0)</f>
        <v>Editorial</v>
      </c>
      <c r="F2422" s="1" t="s">
        <v>416</v>
      </c>
      <c r="G2422" s="1" t="s">
        <v>236</v>
      </c>
      <c r="H2422" s="1">
        <v>2010</v>
      </c>
      <c r="I2422" s="60">
        <f>VLOOKUP(H2422,PROCV!E$33:F$44,2,0)</f>
        <v>1.5383695934465831</v>
      </c>
      <c r="J2422" s="71">
        <v>2579</v>
      </c>
      <c r="K2422" s="44">
        <f t="shared" si="37"/>
        <v>3967.4551814987376</v>
      </c>
    </row>
    <row r="2423" spans="1:11" s="43" customFormat="1" ht="19.7" customHeight="1" x14ac:dyDescent="0.25">
      <c r="A2423" s="43" t="s">
        <v>132</v>
      </c>
      <c r="B2423" s="1" t="s">
        <v>239</v>
      </c>
      <c r="C2423" s="1" t="s">
        <v>283</v>
      </c>
      <c r="D2423" s="1" t="s">
        <v>282</v>
      </c>
      <c r="E2423" s="45" t="str">
        <f>VLOOKUP(C2423,PROCV!E$50:G$126,3,0)</f>
        <v>Editorial</v>
      </c>
      <c r="F2423" s="1" t="s">
        <v>416</v>
      </c>
      <c r="G2423" s="1" t="s">
        <v>236</v>
      </c>
      <c r="H2423" s="1">
        <v>2010</v>
      </c>
      <c r="I2423" s="60">
        <f>VLOOKUP(H2423,PROCV!E$33:F$44,2,0)</f>
        <v>1.5383695934465831</v>
      </c>
      <c r="J2423" s="71">
        <v>8681</v>
      </c>
      <c r="K2423" s="44">
        <f t="shared" si="37"/>
        <v>13354.586440709787</v>
      </c>
    </row>
    <row r="2424" spans="1:11" s="43" customFormat="1" ht="19.7" customHeight="1" x14ac:dyDescent="0.25">
      <c r="A2424" s="43" t="s">
        <v>132</v>
      </c>
      <c r="B2424" s="1" t="s">
        <v>239</v>
      </c>
      <c r="C2424" s="1" t="s">
        <v>281</v>
      </c>
      <c r="D2424" s="1" t="s">
        <v>280</v>
      </c>
      <c r="E2424" s="45" t="str">
        <f>VLOOKUP(C2424,PROCV!E$50:G$126,3,0)</f>
        <v>Música</v>
      </c>
      <c r="F2424" s="1" t="s">
        <v>416</v>
      </c>
      <c r="G2424" s="1" t="s">
        <v>236</v>
      </c>
      <c r="H2424" s="1">
        <v>2010</v>
      </c>
      <c r="I2424" s="60">
        <f>VLOOKUP(H2424,PROCV!E$33:F$44,2,0)</f>
        <v>1.5383695934465831</v>
      </c>
      <c r="J2424" s="71">
        <v>43489</v>
      </c>
      <c r="K2424" s="44">
        <f t="shared" si="37"/>
        <v>66902.155249398449</v>
      </c>
    </row>
    <row r="2425" spans="1:11" s="43" customFormat="1" ht="19.7" customHeight="1" x14ac:dyDescent="0.25">
      <c r="A2425" s="43" t="s">
        <v>132</v>
      </c>
      <c r="B2425" s="1" t="s">
        <v>239</v>
      </c>
      <c r="C2425" s="1" t="s">
        <v>269</v>
      </c>
      <c r="D2425" s="1" t="s">
        <v>268</v>
      </c>
      <c r="E2425" s="45" t="str">
        <f>VLOOKUP(C2425,PROCV!E$50:G$126,3,0)</f>
        <v>NA</v>
      </c>
      <c r="F2425" s="1" t="s">
        <v>416</v>
      </c>
      <c r="G2425" s="1" t="s">
        <v>236</v>
      </c>
      <c r="H2425" s="1">
        <v>2010</v>
      </c>
      <c r="I2425" s="60">
        <f>VLOOKUP(H2425,PROCV!E$33:F$44,2,0)</f>
        <v>1.5383695934465831</v>
      </c>
      <c r="J2425" s="71">
        <v>50000</v>
      </c>
      <c r="K2425" s="44">
        <f t="shared" si="37"/>
        <v>76918.479672329151</v>
      </c>
    </row>
    <row r="2426" spans="1:11" s="43" customFormat="1" ht="19.7" customHeight="1" x14ac:dyDescent="0.25">
      <c r="A2426" s="43" t="s">
        <v>132</v>
      </c>
      <c r="B2426" s="1" t="s">
        <v>239</v>
      </c>
      <c r="C2426" s="1" t="s">
        <v>269</v>
      </c>
      <c r="D2426" s="1" t="s">
        <v>268</v>
      </c>
      <c r="E2426" s="45" t="str">
        <f>VLOOKUP(C2426,PROCV!E$50:G$126,3,0)</f>
        <v>NA</v>
      </c>
      <c r="F2426" s="1" t="s">
        <v>416</v>
      </c>
      <c r="G2426" s="1" t="s">
        <v>236</v>
      </c>
      <c r="H2426" s="1">
        <v>2010</v>
      </c>
      <c r="I2426" s="60">
        <f>VLOOKUP(H2426,PROCV!E$33:F$44,2,0)</f>
        <v>1.5383695934465831</v>
      </c>
      <c r="J2426" s="71">
        <v>6591</v>
      </c>
      <c r="K2426" s="44">
        <f t="shared" si="37"/>
        <v>10139.393990406428</v>
      </c>
    </row>
    <row r="2427" spans="1:11" s="43" customFormat="1" ht="19.7" customHeight="1" x14ac:dyDescent="0.25">
      <c r="A2427" s="43" t="s">
        <v>132</v>
      </c>
      <c r="B2427" s="1" t="s">
        <v>239</v>
      </c>
      <c r="C2427" s="1" t="s">
        <v>269</v>
      </c>
      <c r="D2427" s="1" t="s">
        <v>268</v>
      </c>
      <c r="E2427" s="45" t="str">
        <f>VLOOKUP(C2427,PROCV!E$50:G$126,3,0)</f>
        <v>NA</v>
      </c>
      <c r="F2427" s="1" t="s">
        <v>416</v>
      </c>
      <c r="G2427" s="1" t="s">
        <v>236</v>
      </c>
      <c r="H2427" s="1">
        <v>2010</v>
      </c>
      <c r="I2427" s="60">
        <f>VLOOKUP(H2427,PROCV!E$33:F$44,2,0)</f>
        <v>1.5383695934465831</v>
      </c>
      <c r="J2427" s="71">
        <v>7110</v>
      </c>
      <c r="K2427" s="44">
        <f t="shared" si="37"/>
        <v>10937.807809405205</v>
      </c>
    </row>
    <row r="2428" spans="1:11" s="43" customFormat="1" ht="19.7" customHeight="1" x14ac:dyDescent="0.25">
      <c r="A2428" s="43" t="s">
        <v>132</v>
      </c>
      <c r="B2428" s="1" t="s">
        <v>239</v>
      </c>
      <c r="C2428" s="1" t="s">
        <v>252</v>
      </c>
      <c r="D2428" s="1" t="s">
        <v>251</v>
      </c>
      <c r="E2428" s="45" t="str">
        <f>VLOOKUP(C2428,PROCV!E$50:G$126,3,0)</f>
        <v>Audiovisual</v>
      </c>
      <c r="F2428" s="1" t="s">
        <v>416</v>
      </c>
      <c r="G2428" s="1" t="s">
        <v>236</v>
      </c>
      <c r="H2428" s="1">
        <v>2010</v>
      </c>
      <c r="I2428" s="60">
        <f>VLOOKUP(H2428,PROCV!E$33:F$44,2,0)</f>
        <v>1.5383695934465831</v>
      </c>
      <c r="J2428" s="71">
        <v>2860</v>
      </c>
      <c r="K2428" s="44">
        <f t="shared" si="37"/>
        <v>4399.7370372572277</v>
      </c>
    </row>
    <row r="2429" spans="1:11" s="43" customFormat="1" ht="19.7" customHeight="1" x14ac:dyDescent="0.25">
      <c r="A2429" s="43" t="s">
        <v>132</v>
      </c>
      <c r="B2429" s="1" t="s">
        <v>239</v>
      </c>
      <c r="C2429" s="1" t="s">
        <v>252</v>
      </c>
      <c r="D2429" s="1" t="s">
        <v>251</v>
      </c>
      <c r="E2429" s="45" t="str">
        <f>VLOOKUP(C2429,PROCV!E$50:G$126,3,0)</f>
        <v>Audiovisual</v>
      </c>
      <c r="F2429" s="1" t="s">
        <v>416</v>
      </c>
      <c r="G2429" s="1" t="s">
        <v>236</v>
      </c>
      <c r="H2429" s="1">
        <v>2010</v>
      </c>
      <c r="I2429" s="60">
        <f>VLOOKUP(H2429,PROCV!E$33:F$44,2,0)</f>
        <v>1.5383695934465831</v>
      </c>
      <c r="J2429" s="71">
        <v>22767</v>
      </c>
      <c r="K2429" s="44">
        <f t="shared" si="37"/>
        <v>35024.060533998359</v>
      </c>
    </row>
    <row r="2430" spans="1:11" s="43" customFormat="1" ht="19.7" customHeight="1" x14ac:dyDescent="0.25">
      <c r="A2430" s="43" t="s">
        <v>132</v>
      </c>
      <c r="B2430" s="1" t="s">
        <v>239</v>
      </c>
      <c r="C2430" s="1" t="s">
        <v>250</v>
      </c>
      <c r="D2430" s="1" t="s">
        <v>249</v>
      </c>
      <c r="E2430" s="45" t="str">
        <f>VLOOKUP(C2430,PROCV!E$50:G$126,3,0)</f>
        <v>Audiovisual</v>
      </c>
      <c r="F2430" s="1" t="s">
        <v>416</v>
      </c>
      <c r="G2430" s="1" t="s">
        <v>236</v>
      </c>
      <c r="H2430" s="1">
        <v>2010</v>
      </c>
      <c r="I2430" s="60">
        <f>VLOOKUP(H2430,PROCV!E$33:F$44,2,0)</f>
        <v>1.5383695934465831</v>
      </c>
      <c r="J2430" s="71">
        <v>50354</v>
      </c>
      <c r="K2430" s="44">
        <f t="shared" si="37"/>
        <v>77463.062508409246</v>
      </c>
    </row>
    <row r="2431" spans="1:11" s="43" customFormat="1" ht="19.7" customHeight="1" x14ac:dyDescent="0.25">
      <c r="A2431" s="43" t="s">
        <v>132</v>
      </c>
      <c r="B2431" s="1" t="s">
        <v>239</v>
      </c>
      <c r="C2431" s="1" t="s">
        <v>295</v>
      </c>
      <c r="D2431" s="1" t="s">
        <v>294</v>
      </c>
      <c r="E2431" s="45" t="str">
        <f>VLOOKUP(C2431,PROCV!E$50:G$126,3,0)</f>
        <v>Educação e Criação em Artes</v>
      </c>
      <c r="F2431" s="1" t="s">
        <v>416</v>
      </c>
      <c r="G2431" s="1" t="s">
        <v>236</v>
      </c>
      <c r="H2431" s="1">
        <v>2010</v>
      </c>
      <c r="I2431" s="60">
        <f>VLOOKUP(H2431,PROCV!E$33:F$44,2,0)</f>
        <v>1.5383695934465831</v>
      </c>
      <c r="J2431" s="71">
        <v>1889</v>
      </c>
      <c r="K2431" s="44">
        <f t="shared" si="37"/>
        <v>2905.9801620205953</v>
      </c>
    </row>
    <row r="2432" spans="1:11" s="43" customFormat="1" ht="19.7" customHeight="1" x14ac:dyDescent="0.25">
      <c r="A2432" s="43" t="s">
        <v>132</v>
      </c>
      <c r="B2432" s="1" t="s">
        <v>239</v>
      </c>
      <c r="C2432" s="1" t="s">
        <v>295</v>
      </c>
      <c r="D2432" s="1" t="s">
        <v>294</v>
      </c>
      <c r="E2432" s="45" t="str">
        <f>VLOOKUP(C2432,PROCV!E$50:G$126,3,0)</f>
        <v>Educação e Criação em Artes</v>
      </c>
      <c r="F2432" s="1" t="s">
        <v>416</v>
      </c>
      <c r="G2432" s="1" t="s">
        <v>236</v>
      </c>
      <c r="H2432" s="1">
        <v>2010</v>
      </c>
      <c r="I2432" s="60">
        <f>VLOOKUP(H2432,PROCV!E$33:F$44,2,0)</f>
        <v>1.5383695934465831</v>
      </c>
      <c r="J2432" s="71">
        <v>5353</v>
      </c>
      <c r="K2432" s="44">
        <f t="shared" si="37"/>
        <v>8234.8924337195585</v>
      </c>
    </row>
    <row r="2433" spans="1:11" s="43" customFormat="1" ht="19.7" customHeight="1" x14ac:dyDescent="0.25">
      <c r="A2433" s="43" t="s">
        <v>132</v>
      </c>
      <c r="B2433" s="1" t="s">
        <v>239</v>
      </c>
      <c r="C2433" s="1" t="s">
        <v>238</v>
      </c>
      <c r="D2433" s="1" t="s">
        <v>237</v>
      </c>
      <c r="E2433" s="45" t="str">
        <f>VLOOKUP(C2433,PROCV!E$50:G$126,3,0)</f>
        <v>Artes Cênicas e Espetáculos</v>
      </c>
      <c r="F2433" s="1" t="s">
        <v>416</v>
      </c>
      <c r="G2433" s="1" t="s">
        <v>236</v>
      </c>
      <c r="H2433" s="1">
        <v>2010</v>
      </c>
      <c r="I2433" s="60">
        <f>VLOOKUP(H2433,PROCV!E$33:F$44,2,0)</f>
        <v>1.5383695934465831</v>
      </c>
      <c r="J2433" s="71">
        <v>9535</v>
      </c>
      <c r="K2433" s="44">
        <f t="shared" si="37"/>
        <v>14668.35407351317</v>
      </c>
    </row>
    <row r="2434" spans="1:11" s="43" customFormat="1" ht="19.7" customHeight="1" x14ac:dyDescent="0.25">
      <c r="A2434" s="43" t="s">
        <v>132</v>
      </c>
      <c r="B2434" s="1" t="s">
        <v>239</v>
      </c>
      <c r="C2434" s="1" t="s">
        <v>238</v>
      </c>
      <c r="D2434" s="1" t="s">
        <v>237</v>
      </c>
      <c r="E2434" s="45" t="str">
        <f>VLOOKUP(C2434,PROCV!E$50:G$126,3,0)</f>
        <v>Artes Cênicas e Espetáculos</v>
      </c>
      <c r="F2434" s="1" t="s">
        <v>416</v>
      </c>
      <c r="G2434" s="1" t="s">
        <v>236</v>
      </c>
      <c r="H2434" s="1">
        <v>2010</v>
      </c>
      <c r="I2434" s="60">
        <f>VLOOKUP(H2434,PROCV!E$33:F$44,2,0)</f>
        <v>1.5383695934465831</v>
      </c>
      <c r="J2434" s="71">
        <v>10986</v>
      </c>
      <c r="K2434" s="44">
        <f t="shared" si="37"/>
        <v>16900.528353604161</v>
      </c>
    </row>
    <row r="2435" spans="1:11" s="43" customFormat="1" ht="19.7" customHeight="1" x14ac:dyDescent="0.25">
      <c r="A2435" s="43" t="s">
        <v>132</v>
      </c>
      <c r="B2435" s="1" t="s">
        <v>239</v>
      </c>
      <c r="C2435" s="1" t="s">
        <v>241</v>
      </c>
      <c r="D2435" s="1" t="s">
        <v>240</v>
      </c>
      <c r="E2435" s="45" t="str">
        <f>VLOOKUP(C2435,PROCV!E$50:G$126,3,0)</f>
        <v>Artes Cênicas e Espetáculos</v>
      </c>
      <c r="F2435" s="1" t="s">
        <v>416</v>
      </c>
      <c r="G2435" s="1" t="s">
        <v>236</v>
      </c>
      <c r="H2435" s="1">
        <v>2010</v>
      </c>
      <c r="I2435" s="60">
        <f>VLOOKUP(H2435,PROCV!E$33:F$44,2,0)</f>
        <v>1.5383695934465831</v>
      </c>
      <c r="J2435" s="71">
        <v>29046</v>
      </c>
      <c r="K2435" s="44">
        <f t="shared" ref="K2435:K2498" si="38">J2435*I2435</f>
        <v>44683.483211249455</v>
      </c>
    </row>
    <row r="2436" spans="1:11" s="43" customFormat="1" ht="19.7" customHeight="1" x14ac:dyDescent="0.25">
      <c r="A2436" s="43" t="s">
        <v>198</v>
      </c>
      <c r="B2436" s="1" t="s">
        <v>293</v>
      </c>
      <c r="C2436" s="1" t="s">
        <v>309</v>
      </c>
      <c r="D2436" s="1" t="s">
        <v>308</v>
      </c>
      <c r="E2436" s="45" t="str">
        <f>VLOOKUP(C2436,PROCV!E$50:G$126,3,0)</f>
        <v>NA</v>
      </c>
      <c r="F2436" s="1" t="s">
        <v>416</v>
      </c>
      <c r="G2436" s="1" t="s">
        <v>236</v>
      </c>
      <c r="H2436" s="1">
        <v>2010</v>
      </c>
      <c r="I2436" s="60">
        <f>VLOOKUP(H2436,PROCV!E$33:F$44,2,0)</f>
        <v>1.5383695934465831</v>
      </c>
      <c r="J2436" s="71">
        <v>60585</v>
      </c>
      <c r="K2436" s="44">
        <f t="shared" si="38"/>
        <v>93202.121818961241</v>
      </c>
    </row>
    <row r="2437" spans="1:11" s="43" customFormat="1" ht="19.7" customHeight="1" x14ac:dyDescent="0.25">
      <c r="A2437" s="43" t="s">
        <v>198</v>
      </c>
      <c r="B2437" s="1" t="s">
        <v>293</v>
      </c>
      <c r="C2437" s="1" t="s">
        <v>291</v>
      </c>
      <c r="D2437" s="1" t="s">
        <v>290</v>
      </c>
      <c r="E2437" s="45" t="str">
        <f>VLOOKUP(C2437,PROCV!E$50:G$126,3,0)</f>
        <v>NA</v>
      </c>
      <c r="F2437" s="1" t="s">
        <v>416</v>
      </c>
      <c r="G2437" s="1" t="s">
        <v>236</v>
      </c>
      <c r="H2437" s="1">
        <v>2010</v>
      </c>
      <c r="I2437" s="60">
        <f>VLOOKUP(H2437,PROCV!E$33:F$44,2,0)</f>
        <v>1.5383695934465831</v>
      </c>
      <c r="J2437" s="71">
        <v>51399</v>
      </c>
      <c r="K2437" s="44">
        <f t="shared" si="38"/>
        <v>79070.658733560922</v>
      </c>
    </row>
    <row r="2438" spans="1:11" s="43" customFormat="1" ht="19.7" customHeight="1" x14ac:dyDescent="0.25">
      <c r="A2438" s="43" t="s">
        <v>198</v>
      </c>
      <c r="B2438" s="1" t="s">
        <v>293</v>
      </c>
      <c r="C2438" s="1" t="s">
        <v>291</v>
      </c>
      <c r="D2438" s="1" t="s">
        <v>290</v>
      </c>
      <c r="E2438" s="45" t="str">
        <f>VLOOKUP(C2438,PROCV!E$50:G$126,3,0)</f>
        <v>NA</v>
      </c>
      <c r="F2438" s="1" t="s">
        <v>416</v>
      </c>
      <c r="G2438" s="1" t="s">
        <v>236</v>
      </c>
      <c r="H2438" s="1">
        <v>2010</v>
      </c>
      <c r="I2438" s="60">
        <f>VLOOKUP(H2438,PROCV!E$33:F$44,2,0)</f>
        <v>1.5383695934465831</v>
      </c>
      <c r="J2438" s="71">
        <v>6234</v>
      </c>
      <c r="K2438" s="44">
        <f t="shared" si="38"/>
        <v>9590.1960455459994</v>
      </c>
    </row>
    <row r="2439" spans="1:11" s="43" customFormat="1" ht="19.7" customHeight="1" x14ac:dyDescent="0.25">
      <c r="A2439" s="43" t="s">
        <v>198</v>
      </c>
      <c r="B2439" s="1" t="s">
        <v>293</v>
      </c>
      <c r="C2439" s="1" t="s">
        <v>291</v>
      </c>
      <c r="D2439" s="1" t="s">
        <v>290</v>
      </c>
      <c r="E2439" s="45" t="str">
        <f>VLOOKUP(C2439,PROCV!E$50:G$126,3,0)</f>
        <v>NA</v>
      </c>
      <c r="F2439" s="1" t="s">
        <v>416</v>
      </c>
      <c r="G2439" s="1" t="s">
        <v>236</v>
      </c>
      <c r="H2439" s="1">
        <v>2010</v>
      </c>
      <c r="I2439" s="60">
        <f>VLOOKUP(H2439,PROCV!E$33:F$44,2,0)</f>
        <v>1.5383695934465831</v>
      </c>
      <c r="J2439" s="71">
        <v>71908</v>
      </c>
      <c r="K2439" s="44">
        <f t="shared" si="38"/>
        <v>110621.08072555689</v>
      </c>
    </row>
    <row r="2440" spans="1:11" s="43" customFormat="1" ht="19.7" customHeight="1" x14ac:dyDescent="0.25">
      <c r="A2440" s="43" t="s">
        <v>198</v>
      </c>
      <c r="B2440" s="1" t="s">
        <v>293</v>
      </c>
      <c r="C2440" s="1" t="s">
        <v>291</v>
      </c>
      <c r="D2440" s="1" t="s">
        <v>290</v>
      </c>
      <c r="E2440" s="45" t="str">
        <f>VLOOKUP(C2440,PROCV!E$50:G$126,3,0)</f>
        <v>NA</v>
      </c>
      <c r="F2440" s="1" t="s">
        <v>416</v>
      </c>
      <c r="G2440" s="1" t="s">
        <v>236</v>
      </c>
      <c r="H2440" s="1">
        <v>2010</v>
      </c>
      <c r="I2440" s="60">
        <f>VLOOKUP(H2440,PROCV!E$33:F$44,2,0)</f>
        <v>1.5383695934465831</v>
      </c>
      <c r="J2440" s="71">
        <v>65877</v>
      </c>
      <c r="K2440" s="44">
        <f t="shared" si="38"/>
        <v>101343.17370748056</v>
      </c>
    </row>
    <row r="2441" spans="1:11" s="43" customFormat="1" ht="19.7" customHeight="1" x14ac:dyDescent="0.25">
      <c r="A2441" s="43" t="s">
        <v>198</v>
      </c>
      <c r="B2441" s="1" t="s">
        <v>293</v>
      </c>
      <c r="C2441" s="1" t="s">
        <v>289</v>
      </c>
      <c r="D2441" s="1" t="s">
        <v>288</v>
      </c>
      <c r="E2441" s="45" t="str">
        <f>VLOOKUP(C2441,PROCV!E$50:G$126,3,0)</f>
        <v>Editorial</v>
      </c>
      <c r="F2441" s="1" t="s">
        <v>416</v>
      </c>
      <c r="G2441" s="1" t="s">
        <v>236</v>
      </c>
      <c r="H2441" s="1">
        <v>2010</v>
      </c>
      <c r="I2441" s="60">
        <f>VLOOKUP(H2441,PROCV!E$33:F$44,2,0)</f>
        <v>1.5383695934465831</v>
      </c>
      <c r="J2441" s="71">
        <v>135968</v>
      </c>
      <c r="K2441" s="44">
        <f t="shared" si="38"/>
        <v>209169.03688174501</v>
      </c>
    </row>
    <row r="2442" spans="1:11" s="43" customFormat="1" ht="19.7" customHeight="1" x14ac:dyDescent="0.25">
      <c r="A2442" s="43" t="s">
        <v>198</v>
      </c>
      <c r="B2442" s="1" t="s">
        <v>293</v>
      </c>
      <c r="C2442" s="1" t="s">
        <v>289</v>
      </c>
      <c r="D2442" s="1" t="s">
        <v>288</v>
      </c>
      <c r="E2442" s="45" t="str">
        <f>VLOOKUP(C2442,PROCV!E$50:G$126,3,0)</f>
        <v>Editorial</v>
      </c>
      <c r="F2442" s="1" t="s">
        <v>416</v>
      </c>
      <c r="G2442" s="1" t="s">
        <v>236</v>
      </c>
      <c r="H2442" s="1">
        <v>2010</v>
      </c>
      <c r="I2442" s="60">
        <f>VLOOKUP(H2442,PROCV!E$33:F$44,2,0)</f>
        <v>1.5383695934465831</v>
      </c>
      <c r="J2442" s="71">
        <v>1161</v>
      </c>
      <c r="K2442" s="44">
        <f t="shared" si="38"/>
        <v>1786.047097991483</v>
      </c>
    </row>
    <row r="2443" spans="1:11" s="43" customFormat="1" ht="19.7" customHeight="1" x14ac:dyDescent="0.25">
      <c r="A2443" s="43" t="s">
        <v>198</v>
      </c>
      <c r="B2443" s="1" t="s">
        <v>293</v>
      </c>
      <c r="C2443" s="1" t="s">
        <v>289</v>
      </c>
      <c r="D2443" s="1" t="s">
        <v>288</v>
      </c>
      <c r="E2443" s="45" t="str">
        <f>VLOOKUP(C2443,PROCV!E$50:G$126,3,0)</f>
        <v>Editorial</v>
      </c>
      <c r="F2443" s="1" t="s">
        <v>416</v>
      </c>
      <c r="G2443" s="1" t="s">
        <v>236</v>
      </c>
      <c r="H2443" s="1">
        <v>2010</v>
      </c>
      <c r="I2443" s="60">
        <f>VLOOKUP(H2443,PROCV!E$33:F$44,2,0)</f>
        <v>1.5383695934465831</v>
      </c>
      <c r="J2443" s="71">
        <v>168451</v>
      </c>
      <c r="K2443" s="44">
        <f t="shared" si="38"/>
        <v>259139.89638567038</v>
      </c>
    </row>
    <row r="2444" spans="1:11" s="43" customFormat="1" ht="19.7" customHeight="1" x14ac:dyDescent="0.25">
      <c r="A2444" s="43" t="s">
        <v>198</v>
      </c>
      <c r="B2444" s="1" t="s">
        <v>293</v>
      </c>
      <c r="C2444" s="1" t="s">
        <v>287</v>
      </c>
      <c r="D2444" s="1" t="s">
        <v>286</v>
      </c>
      <c r="E2444" s="45" t="str">
        <f>VLOOKUP(C2444,PROCV!E$50:G$126,3,0)</f>
        <v>Música</v>
      </c>
      <c r="F2444" s="1" t="s">
        <v>416</v>
      </c>
      <c r="G2444" s="1" t="s">
        <v>236</v>
      </c>
      <c r="H2444" s="1">
        <v>2010</v>
      </c>
      <c r="I2444" s="60">
        <f>VLOOKUP(H2444,PROCV!E$33:F$44,2,0)</f>
        <v>1.5383695934465831</v>
      </c>
      <c r="J2444" s="71">
        <v>1206</v>
      </c>
      <c r="K2444" s="44">
        <f t="shared" si="38"/>
        <v>1855.2737296965793</v>
      </c>
    </row>
    <row r="2445" spans="1:11" s="43" customFormat="1" ht="19.7" customHeight="1" x14ac:dyDescent="0.25">
      <c r="A2445" s="43" t="s">
        <v>198</v>
      </c>
      <c r="B2445" s="1" t="s">
        <v>293</v>
      </c>
      <c r="C2445" s="1" t="s">
        <v>287</v>
      </c>
      <c r="D2445" s="1" t="s">
        <v>286</v>
      </c>
      <c r="E2445" s="45" t="str">
        <f>VLOOKUP(C2445,PROCV!E$50:G$126,3,0)</f>
        <v>Música</v>
      </c>
      <c r="F2445" s="1" t="s">
        <v>416</v>
      </c>
      <c r="G2445" s="1" t="s">
        <v>236</v>
      </c>
      <c r="H2445" s="1">
        <v>2010</v>
      </c>
      <c r="I2445" s="60">
        <f>VLOOKUP(H2445,PROCV!E$33:F$44,2,0)</f>
        <v>1.5383695934465831</v>
      </c>
      <c r="J2445" s="71">
        <v>59814</v>
      </c>
      <c r="K2445" s="44">
        <f t="shared" si="38"/>
        <v>92016.038862413916</v>
      </c>
    </row>
    <row r="2446" spans="1:11" s="43" customFormat="1" ht="19.7" customHeight="1" x14ac:dyDescent="0.25">
      <c r="A2446" s="43" t="s">
        <v>198</v>
      </c>
      <c r="B2446" s="1" t="s">
        <v>293</v>
      </c>
      <c r="C2446" s="1" t="s">
        <v>287</v>
      </c>
      <c r="D2446" s="1" t="s">
        <v>286</v>
      </c>
      <c r="E2446" s="45" t="str">
        <f>VLOOKUP(C2446,PROCV!E$50:G$126,3,0)</f>
        <v>Música</v>
      </c>
      <c r="F2446" s="1" t="s">
        <v>416</v>
      </c>
      <c r="G2446" s="1" t="s">
        <v>236</v>
      </c>
      <c r="H2446" s="1">
        <v>2010</v>
      </c>
      <c r="I2446" s="60">
        <f>VLOOKUP(H2446,PROCV!E$33:F$44,2,0)</f>
        <v>1.5383695934465831</v>
      </c>
      <c r="J2446" s="71">
        <v>12384</v>
      </c>
      <c r="K2446" s="44">
        <f t="shared" si="38"/>
        <v>19051.169045242485</v>
      </c>
    </row>
    <row r="2447" spans="1:11" s="43" customFormat="1" ht="19.7" customHeight="1" x14ac:dyDescent="0.25">
      <c r="A2447" s="43" t="s">
        <v>198</v>
      </c>
      <c r="B2447" s="1" t="s">
        <v>293</v>
      </c>
      <c r="C2447" s="1" t="s">
        <v>287</v>
      </c>
      <c r="D2447" s="1" t="s">
        <v>286</v>
      </c>
      <c r="E2447" s="45" t="str">
        <f>VLOOKUP(C2447,PROCV!E$50:G$126,3,0)</f>
        <v>Música</v>
      </c>
      <c r="F2447" s="1" t="s">
        <v>416</v>
      </c>
      <c r="G2447" s="1" t="s">
        <v>236</v>
      </c>
      <c r="H2447" s="1">
        <v>2010</v>
      </c>
      <c r="I2447" s="60">
        <f>VLOOKUP(H2447,PROCV!E$33:F$44,2,0)</f>
        <v>1.5383695934465831</v>
      </c>
      <c r="J2447" s="71">
        <v>10000</v>
      </c>
      <c r="K2447" s="44">
        <f t="shared" si="38"/>
        <v>15383.695934465832</v>
      </c>
    </row>
    <row r="2448" spans="1:11" s="43" customFormat="1" ht="19.7" customHeight="1" x14ac:dyDescent="0.25">
      <c r="A2448" s="43" t="s">
        <v>198</v>
      </c>
      <c r="B2448" s="1" t="s">
        <v>293</v>
      </c>
      <c r="C2448" s="1" t="s">
        <v>287</v>
      </c>
      <c r="D2448" s="1" t="s">
        <v>286</v>
      </c>
      <c r="E2448" s="45" t="str">
        <f>VLOOKUP(C2448,PROCV!E$50:G$126,3,0)</f>
        <v>Música</v>
      </c>
      <c r="F2448" s="1" t="s">
        <v>416</v>
      </c>
      <c r="G2448" s="1" t="s">
        <v>236</v>
      </c>
      <c r="H2448" s="1">
        <v>2010</v>
      </c>
      <c r="I2448" s="60">
        <f>VLOOKUP(H2448,PROCV!E$33:F$44,2,0)</f>
        <v>1.5383695934465831</v>
      </c>
      <c r="J2448" s="71">
        <v>177536</v>
      </c>
      <c r="K2448" s="44">
        <f t="shared" si="38"/>
        <v>273115.98414213257</v>
      </c>
    </row>
    <row r="2449" spans="1:11" s="43" customFormat="1" ht="19.7" customHeight="1" x14ac:dyDescent="0.25">
      <c r="A2449" s="43" t="s">
        <v>198</v>
      </c>
      <c r="B2449" s="1" t="s">
        <v>293</v>
      </c>
      <c r="C2449" s="1" t="s">
        <v>285</v>
      </c>
      <c r="D2449" s="1" t="s">
        <v>284</v>
      </c>
      <c r="E2449" s="45" t="str">
        <f>VLOOKUP(C2449,PROCV!E$50:G$126,3,0)</f>
        <v>Editorial</v>
      </c>
      <c r="F2449" s="1" t="s">
        <v>416</v>
      </c>
      <c r="G2449" s="1" t="s">
        <v>236</v>
      </c>
      <c r="H2449" s="1">
        <v>2010</v>
      </c>
      <c r="I2449" s="60">
        <f>VLOOKUP(H2449,PROCV!E$33:F$44,2,0)</f>
        <v>1.5383695934465831</v>
      </c>
      <c r="J2449" s="71">
        <v>113800</v>
      </c>
      <c r="K2449" s="44">
        <f t="shared" si="38"/>
        <v>175066.45973422116</v>
      </c>
    </row>
    <row r="2450" spans="1:11" s="43" customFormat="1" ht="19.7" customHeight="1" x14ac:dyDescent="0.25">
      <c r="A2450" s="43" t="s">
        <v>198</v>
      </c>
      <c r="B2450" s="1" t="s">
        <v>293</v>
      </c>
      <c r="C2450" s="1" t="s">
        <v>285</v>
      </c>
      <c r="D2450" s="1" t="s">
        <v>284</v>
      </c>
      <c r="E2450" s="45" t="str">
        <f>VLOOKUP(C2450,PROCV!E$50:G$126,3,0)</f>
        <v>Editorial</v>
      </c>
      <c r="F2450" s="1" t="s">
        <v>416</v>
      </c>
      <c r="G2450" s="1" t="s">
        <v>236</v>
      </c>
      <c r="H2450" s="1">
        <v>2010</v>
      </c>
      <c r="I2450" s="60">
        <f>VLOOKUP(H2450,PROCV!E$33:F$44,2,0)</f>
        <v>1.5383695934465831</v>
      </c>
      <c r="J2450" s="71">
        <v>161905</v>
      </c>
      <c r="K2450" s="44">
        <f t="shared" si="38"/>
        <v>249069.72902696903</v>
      </c>
    </row>
    <row r="2451" spans="1:11" s="43" customFormat="1" ht="19.7" customHeight="1" x14ac:dyDescent="0.25">
      <c r="A2451" s="43" t="s">
        <v>198</v>
      </c>
      <c r="B2451" s="1" t="s">
        <v>293</v>
      </c>
      <c r="C2451" s="1" t="s">
        <v>285</v>
      </c>
      <c r="D2451" s="1" t="s">
        <v>284</v>
      </c>
      <c r="E2451" s="45" t="str">
        <f>VLOOKUP(C2451,PROCV!E$50:G$126,3,0)</f>
        <v>Editorial</v>
      </c>
      <c r="F2451" s="1" t="s">
        <v>416</v>
      </c>
      <c r="G2451" s="1" t="s">
        <v>236</v>
      </c>
      <c r="H2451" s="1">
        <v>2010</v>
      </c>
      <c r="I2451" s="60">
        <f>VLOOKUP(H2451,PROCV!E$33:F$44,2,0)</f>
        <v>1.5383695934465831</v>
      </c>
      <c r="J2451" s="71">
        <v>37436</v>
      </c>
      <c r="K2451" s="44">
        <f t="shared" si="38"/>
        <v>57590.404100266285</v>
      </c>
    </row>
    <row r="2452" spans="1:11" s="43" customFormat="1" ht="19.7" customHeight="1" x14ac:dyDescent="0.25">
      <c r="A2452" s="43" t="s">
        <v>198</v>
      </c>
      <c r="B2452" s="1" t="s">
        <v>293</v>
      </c>
      <c r="C2452" s="1" t="s">
        <v>285</v>
      </c>
      <c r="D2452" s="1" t="s">
        <v>284</v>
      </c>
      <c r="E2452" s="45" t="str">
        <f>VLOOKUP(C2452,PROCV!E$50:G$126,3,0)</f>
        <v>Editorial</v>
      </c>
      <c r="F2452" s="1" t="s">
        <v>416</v>
      </c>
      <c r="G2452" s="1" t="s">
        <v>236</v>
      </c>
      <c r="H2452" s="1">
        <v>2010</v>
      </c>
      <c r="I2452" s="60">
        <f>VLOOKUP(H2452,PROCV!E$33:F$44,2,0)</f>
        <v>1.5383695934465831</v>
      </c>
      <c r="J2452" s="71">
        <v>30000</v>
      </c>
      <c r="K2452" s="44">
        <f t="shared" si="38"/>
        <v>46151.087803397495</v>
      </c>
    </row>
    <row r="2453" spans="1:11" s="43" customFormat="1" ht="19.7" customHeight="1" x14ac:dyDescent="0.25">
      <c r="A2453" s="43" t="s">
        <v>198</v>
      </c>
      <c r="B2453" s="1" t="s">
        <v>293</v>
      </c>
      <c r="C2453" s="1" t="s">
        <v>285</v>
      </c>
      <c r="D2453" s="1" t="s">
        <v>284</v>
      </c>
      <c r="E2453" s="45" t="str">
        <f>VLOOKUP(C2453,PROCV!E$50:G$126,3,0)</f>
        <v>Editorial</v>
      </c>
      <c r="F2453" s="1" t="s">
        <v>416</v>
      </c>
      <c r="G2453" s="1" t="s">
        <v>236</v>
      </c>
      <c r="H2453" s="1">
        <v>2010</v>
      </c>
      <c r="I2453" s="60">
        <f>VLOOKUP(H2453,PROCV!E$33:F$44,2,0)</f>
        <v>1.5383695934465831</v>
      </c>
      <c r="J2453" s="1">
        <v>849</v>
      </c>
      <c r="K2453" s="44">
        <f t="shared" si="38"/>
        <v>1306.0757848361491</v>
      </c>
    </row>
    <row r="2454" spans="1:11" s="43" customFormat="1" ht="19.7" customHeight="1" x14ac:dyDescent="0.25">
      <c r="A2454" s="43" t="s">
        <v>198</v>
      </c>
      <c r="B2454" s="1" t="s">
        <v>293</v>
      </c>
      <c r="C2454" s="1" t="s">
        <v>285</v>
      </c>
      <c r="D2454" s="1" t="s">
        <v>284</v>
      </c>
      <c r="E2454" s="45" t="str">
        <f>VLOOKUP(C2454,PROCV!E$50:G$126,3,0)</f>
        <v>Editorial</v>
      </c>
      <c r="F2454" s="1" t="s">
        <v>416</v>
      </c>
      <c r="G2454" s="1" t="s">
        <v>236</v>
      </c>
      <c r="H2454" s="1">
        <v>2010</v>
      </c>
      <c r="I2454" s="60">
        <f>VLOOKUP(H2454,PROCV!E$33:F$44,2,0)</f>
        <v>1.5383695934465831</v>
      </c>
      <c r="J2454" s="71">
        <v>89186</v>
      </c>
      <c r="K2454" s="44">
        <f t="shared" si="38"/>
        <v>137201.03056112697</v>
      </c>
    </row>
    <row r="2455" spans="1:11" s="43" customFormat="1" ht="19.7" customHeight="1" x14ac:dyDescent="0.25">
      <c r="A2455" s="43" t="s">
        <v>198</v>
      </c>
      <c r="B2455" s="1" t="s">
        <v>293</v>
      </c>
      <c r="C2455" s="1" t="s">
        <v>285</v>
      </c>
      <c r="D2455" s="1" t="s">
        <v>284</v>
      </c>
      <c r="E2455" s="45" t="str">
        <f>VLOOKUP(C2455,PROCV!E$50:G$126,3,0)</f>
        <v>Editorial</v>
      </c>
      <c r="F2455" s="1" t="s">
        <v>416</v>
      </c>
      <c r="G2455" s="1" t="s">
        <v>265</v>
      </c>
      <c r="H2455" s="1">
        <v>2010</v>
      </c>
      <c r="I2455" s="60">
        <f>VLOOKUP(H2455,PROCV!E$33:F$44,2,0)</f>
        <v>1.5383695934465831</v>
      </c>
      <c r="J2455" s="71">
        <v>579306</v>
      </c>
      <c r="K2455" s="44">
        <f t="shared" si="38"/>
        <v>891186.73570116621</v>
      </c>
    </row>
    <row r="2456" spans="1:11" s="43" customFormat="1" ht="19.7" customHeight="1" x14ac:dyDescent="0.25">
      <c r="A2456" s="43" t="s">
        <v>198</v>
      </c>
      <c r="B2456" s="1" t="s">
        <v>293</v>
      </c>
      <c r="C2456" s="1" t="s">
        <v>283</v>
      </c>
      <c r="D2456" s="1" t="s">
        <v>282</v>
      </c>
      <c r="E2456" s="45" t="str">
        <f>VLOOKUP(C2456,PROCV!E$50:G$126,3,0)</f>
        <v>Editorial</v>
      </c>
      <c r="F2456" s="1" t="s">
        <v>416</v>
      </c>
      <c r="G2456" s="1" t="s">
        <v>236</v>
      </c>
      <c r="H2456" s="1">
        <v>2010</v>
      </c>
      <c r="I2456" s="60">
        <f>VLOOKUP(H2456,PROCV!E$33:F$44,2,0)</f>
        <v>1.5383695934465831</v>
      </c>
      <c r="J2456" s="71">
        <v>38092</v>
      </c>
      <c r="K2456" s="44">
        <f t="shared" si="38"/>
        <v>58599.574553567239</v>
      </c>
    </row>
    <row r="2457" spans="1:11" s="43" customFormat="1" ht="19.7" customHeight="1" x14ac:dyDescent="0.25">
      <c r="A2457" s="43" t="s">
        <v>198</v>
      </c>
      <c r="B2457" s="1" t="s">
        <v>293</v>
      </c>
      <c r="C2457" s="1" t="s">
        <v>283</v>
      </c>
      <c r="D2457" s="1" t="s">
        <v>282</v>
      </c>
      <c r="E2457" s="45" t="str">
        <f>VLOOKUP(C2457,PROCV!E$50:G$126,3,0)</f>
        <v>Editorial</v>
      </c>
      <c r="F2457" s="1" t="s">
        <v>416</v>
      </c>
      <c r="G2457" s="1" t="s">
        <v>236</v>
      </c>
      <c r="H2457" s="1">
        <v>2010</v>
      </c>
      <c r="I2457" s="60">
        <f>VLOOKUP(H2457,PROCV!E$33:F$44,2,0)</f>
        <v>1.5383695934465831</v>
      </c>
      <c r="J2457" s="71">
        <v>83875</v>
      </c>
      <c r="K2457" s="44">
        <f t="shared" si="38"/>
        <v>129030.74965033216</v>
      </c>
    </row>
    <row r="2458" spans="1:11" s="43" customFormat="1" ht="19.7" customHeight="1" x14ac:dyDescent="0.25">
      <c r="A2458" s="43" t="s">
        <v>198</v>
      </c>
      <c r="B2458" s="1" t="s">
        <v>293</v>
      </c>
      <c r="C2458" s="1" t="s">
        <v>281</v>
      </c>
      <c r="D2458" s="1" t="s">
        <v>280</v>
      </c>
      <c r="E2458" s="45" t="str">
        <f>VLOOKUP(C2458,PROCV!E$50:G$126,3,0)</f>
        <v>Música</v>
      </c>
      <c r="F2458" s="1" t="s">
        <v>416</v>
      </c>
      <c r="G2458" s="1" t="s">
        <v>236</v>
      </c>
      <c r="H2458" s="1">
        <v>2010</v>
      </c>
      <c r="I2458" s="60">
        <f>VLOOKUP(H2458,PROCV!E$33:F$44,2,0)</f>
        <v>1.5383695934465831</v>
      </c>
      <c r="J2458" s="71">
        <v>2076</v>
      </c>
      <c r="K2458" s="44">
        <f t="shared" si="38"/>
        <v>3193.6552759951064</v>
      </c>
    </row>
    <row r="2459" spans="1:11" s="43" customFormat="1" ht="19.7" customHeight="1" x14ac:dyDescent="0.25">
      <c r="A2459" s="43" t="s">
        <v>198</v>
      </c>
      <c r="B2459" s="1" t="s">
        <v>293</v>
      </c>
      <c r="C2459" s="1" t="s">
        <v>281</v>
      </c>
      <c r="D2459" s="1" t="s">
        <v>280</v>
      </c>
      <c r="E2459" s="45" t="str">
        <f>VLOOKUP(C2459,PROCV!E$50:G$126,3,0)</f>
        <v>Música</v>
      </c>
      <c r="F2459" s="1" t="s">
        <v>416</v>
      </c>
      <c r="G2459" s="1" t="s">
        <v>236</v>
      </c>
      <c r="H2459" s="1">
        <v>2010</v>
      </c>
      <c r="I2459" s="60">
        <f>VLOOKUP(H2459,PROCV!E$33:F$44,2,0)</f>
        <v>1.5383695934465831</v>
      </c>
      <c r="J2459" s="71">
        <v>16201</v>
      </c>
      <c r="K2459" s="44">
        <f t="shared" si="38"/>
        <v>24923.125783428091</v>
      </c>
    </row>
    <row r="2460" spans="1:11" s="43" customFormat="1" ht="19.7" customHeight="1" x14ac:dyDescent="0.25">
      <c r="A2460" s="43" t="s">
        <v>198</v>
      </c>
      <c r="B2460" s="1" t="s">
        <v>293</v>
      </c>
      <c r="C2460" s="1" t="s">
        <v>281</v>
      </c>
      <c r="D2460" s="1" t="s">
        <v>280</v>
      </c>
      <c r="E2460" s="45" t="str">
        <f>VLOOKUP(C2460,PROCV!E$50:G$126,3,0)</f>
        <v>Música</v>
      </c>
      <c r="F2460" s="1" t="s">
        <v>416</v>
      </c>
      <c r="G2460" s="1" t="s">
        <v>236</v>
      </c>
      <c r="H2460" s="1">
        <v>2010</v>
      </c>
      <c r="I2460" s="60">
        <f>VLOOKUP(H2460,PROCV!E$33:F$44,2,0)</f>
        <v>1.5383695934465831</v>
      </c>
      <c r="J2460" s="71">
        <v>5000</v>
      </c>
      <c r="K2460" s="44">
        <f t="shared" si="38"/>
        <v>7691.8479672329158</v>
      </c>
    </row>
    <row r="2461" spans="1:11" s="43" customFormat="1" ht="19.7" customHeight="1" x14ac:dyDescent="0.25">
      <c r="A2461" s="43" t="s">
        <v>198</v>
      </c>
      <c r="B2461" s="1" t="s">
        <v>293</v>
      </c>
      <c r="C2461" s="1" t="s">
        <v>281</v>
      </c>
      <c r="D2461" s="1" t="s">
        <v>280</v>
      </c>
      <c r="E2461" s="45" t="str">
        <f>VLOOKUP(C2461,PROCV!E$50:G$126,3,0)</f>
        <v>Música</v>
      </c>
      <c r="F2461" s="1" t="s">
        <v>416</v>
      </c>
      <c r="G2461" s="1" t="s">
        <v>236</v>
      </c>
      <c r="H2461" s="1">
        <v>2010</v>
      </c>
      <c r="I2461" s="60">
        <f>VLOOKUP(H2461,PROCV!E$33:F$44,2,0)</f>
        <v>1.5383695934465831</v>
      </c>
      <c r="J2461" s="71">
        <v>5768</v>
      </c>
      <c r="K2461" s="44">
        <f t="shared" si="38"/>
        <v>8873.3158149998908</v>
      </c>
    </row>
    <row r="2462" spans="1:11" s="43" customFormat="1" ht="19.7" customHeight="1" x14ac:dyDescent="0.25">
      <c r="A2462" s="43" t="s">
        <v>198</v>
      </c>
      <c r="B2462" s="1" t="s">
        <v>293</v>
      </c>
      <c r="C2462" s="1" t="s">
        <v>281</v>
      </c>
      <c r="D2462" s="1" t="s">
        <v>280</v>
      </c>
      <c r="E2462" s="45" t="str">
        <f>VLOOKUP(C2462,PROCV!E$50:G$126,3,0)</f>
        <v>Música</v>
      </c>
      <c r="F2462" s="1" t="s">
        <v>416</v>
      </c>
      <c r="G2462" s="1" t="s">
        <v>236</v>
      </c>
      <c r="H2462" s="1">
        <v>2010</v>
      </c>
      <c r="I2462" s="60">
        <f>VLOOKUP(H2462,PROCV!E$33:F$44,2,0)</f>
        <v>1.5383695934465831</v>
      </c>
      <c r="J2462" s="71">
        <v>19356</v>
      </c>
      <c r="K2462" s="44">
        <f t="shared" si="38"/>
        <v>29776.681850752062</v>
      </c>
    </row>
    <row r="2463" spans="1:11" s="43" customFormat="1" ht="19.7" customHeight="1" x14ac:dyDescent="0.25">
      <c r="A2463" s="43" t="s">
        <v>198</v>
      </c>
      <c r="B2463" s="1" t="s">
        <v>293</v>
      </c>
      <c r="C2463" s="1" t="s">
        <v>279</v>
      </c>
      <c r="D2463" s="1" t="s">
        <v>278</v>
      </c>
      <c r="E2463" s="45" t="str">
        <f>VLOOKUP(C2463,PROCV!E$50:G$126,3,0)</f>
        <v>Editorial</v>
      </c>
      <c r="F2463" s="1" t="s">
        <v>416</v>
      </c>
      <c r="G2463" s="1" t="s">
        <v>236</v>
      </c>
      <c r="H2463" s="1">
        <v>2010</v>
      </c>
      <c r="I2463" s="60">
        <f>VLOOKUP(H2463,PROCV!E$33:F$44,2,0)</f>
        <v>1.5383695934465831</v>
      </c>
      <c r="J2463" s="71">
        <v>8757</v>
      </c>
      <c r="K2463" s="44">
        <f t="shared" si="38"/>
        <v>13471.502529811729</v>
      </c>
    </row>
    <row r="2464" spans="1:11" s="43" customFormat="1" ht="19.7" customHeight="1" x14ac:dyDescent="0.25">
      <c r="A2464" s="43" t="s">
        <v>198</v>
      </c>
      <c r="B2464" s="1" t="s">
        <v>293</v>
      </c>
      <c r="C2464" s="1" t="s">
        <v>279</v>
      </c>
      <c r="D2464" s="1" t="s">
        <v>278</v>
      </c>
      <c r="E2464" s="45" t="str">
        <f>VLOOKUP(C2464,PROCV!E$50:G$126,3,0)</f>
        <v>Editorial</v>
      </c>
      <c r="F2464" s="1" t="s">
        <v>416</v>
      </c>
      <c r="G2464" s="1" t="s">
        <v>236</v>
      </c>
      <c r="H2464" s="1">
        <v>2010</v>
      </c>
      <c r="I2464" s="60">
        <f>VLOOKUP(H2464,PROCV!E$33:F$44,2,0)</f>
        <v>1.5383695934465831</v>
      </c>
      <c r="J2464" s="71">
        <v>4966</v>
      </c>
      <c r="K2464" s="44">
        <f t="shared" si="38"/>
        <v>7639.5434010557319</v>
      </c>
    </row>
    <row r="2465" spans="1:11" s="43" customFormat="1" ht="19.7" customHeight="1" x14ac:dyDescent="0.25">
      <c r="A2465" s="43" t="s">
        <v>198</v>
      </c>
      <c r="B2465" s="1" t="s">
        <v>293</v>
      </c>
      <c r="C2465" s="1" t="s">
        <v>277</v>
      </c>
      <c r="D2465" s="1" t="s">
        <v>276</v>
      </c>
      <c r="E2465" s="45" t="str">
        <f>VLOOKUP(C2465,PROCV!E$50:G$126,3,0)</f>
        <v>Editorial</v>
      </c>
      <c r="F2465" s="1" t="s">
        <v>416</v>
      </c>
      <c r="G2465" s="1" t="s">
        <v>236</v>
      </c>
      <c r="H2465" s="1">
        <v>2010</v>
      </c>
      <c r="I2465" s="60">
        <f>VLOOKUP(H2465,PROCV!E$33:F$44,2,0)</f>
        <v>1.5383695934465831</v>
      </c>
      <c r="J2465" s="71">
        <v>2836</v>
      </c>
      <c r="K2465" s="44">
        <f t="shared" si="38"/>
        <v>4362.81616701451</v>
      </c>
    </row>
    <row r="2466" spans="1:11" s="43" customFormat="1" ht="19.7" customHeight="1" x14ac:dyDescent="0.25">
      <c r="A2466" s="43" t="s">
        <v>198</v>
      </c>
      <c r="B2466" s="1" t="s">
        <v>293</v>
      </c>
      <c r="C2466" s="1" t="s">
        <v>277</v>
      </c>
      <c r="D2466" s="1" t="s">
        <v>276</v>
      </c>
      <c r="E2466" s="45" t="str">
        <f>VLOOKUP(C2466,PROCV!E$50:G$126,3,0)</f>
        <v>Editorial</v>
      </c>
      <c r="F2466" s="1" t="s">
        <v>416</v>
      </c>
      <c r="G2466" s="1" t="s">
        <v>236</v>
      </c>
      <c r="H2466" s="1">
        <v>2010</v>
      </c>
      <c r="I2466" s="60">
        <f>VLOOKUP(H2466,PROCV!E$33:F$44,2,0)</f>
        <v>1.5383695934465831</v>
      </c>
      <c r="J2466" s="71">
        <v>3869</v>
      </c>
      <c r="K2466" s="44">
        <f t="shared" si="38"/>
        <v>5951.9519570448301</v>
      </c>
    </row>
    <row r="2467" spans="1:11" s="43" customFormat="1" ht="19.7" customHeight="1" x14ac:dyDescent="0.25">
      <c r="A2467" s="43" t="s">
        <v>198</v>
      </c>
      <c r="B2467" s="1" t="s">
        <v>293</v>
      </c>
      <c r="C2467" s="1" t="s">
        <v>277</v>
      </c>
      <c r="D2467" s="1" t="s">
        <v>276</v>
      </c>
      <c r="E2467" s="45" t="str">
        <f>VLOOKUP(C2467,PROCV!E$50:G$126,3,0)</f>
        <v>Editorial</v>
      </c>
      <c r="F2467" s="1" t="s">
        <v>416</v>
      </c>
      <c r="G2467" s="1" t="s">
        <v>236</v>
      </c>
      <c r="H2467" s="1">
        <v>2010</v>
      </c>
      <c r="I2467" s="60">
        <f>VLOOKUP(H2467,PROCV!E$33:F$44,2,0)</f>
        <v>1.5383695934465831</v>
      </c>
      <c r="J2467" s="71">
        <v>1000</v>
      </c>
      <c r="K2467" s="44">
        <f t="shared" si="38"/>
        <v>1538.3695934465832</v>
      </c>
    </row>
    <row r="2468" spans="1:11" s="43" customFormat="1" ht="19.7" customHeight="1" x14ac:dyDescent="0.25">
      <c r="A2468" s="43" t="s">
        <v>198</v>
      </c>
      <c r="B2468" s="1" t="s">
        <v>293</v>
      </c>
      <c r="C2468" s="1" t="s">
        <v>275</v>
      </c>
      <c r="D2468" s="1" t="s">
        <v>274</v>
      </c>
      <c r="E2468" s="45" t="str">
        <f>VLOOKUP(C2468,PROCV!E$50:G$126,3,0)</f>
        <v>Editorial</v>
      </c>
      <c r="F2468" s="1" t="s">
        <v>416</v>
      </c>
      <c r="G2468" s="1" t="s">
        <v>236</v>
      </c>
      <c r="H2468" s="1">
        <v>2010</v>
      </c>
      <c r="I2468" s="60">
        <f>VLOOKUP(H2468,PROCV!E$33:F$44,2,0)</f>
        <v>1.5383695934465831</v>
      </c>
      <c r="J2468" s="71">
        <v>8784</v>
      </c>
      <c r="K2468" s="44">
        <f t="shared" si="38"/>
        <v>13513.038508834787</v>
      </c>
    </row>
    <row r="2469" spans="1:11" s="43" customFormat="1" ht="19.7" customHeight="1" x14ac:dyDescent="0.25">
      <c r="A2469" s="43" t="s">
        <v>198</v>
      </c>
      <c r="B2469" s="1" t="s">
        <v>293</v>
      </c>
      <c r="C2469" s="1" t="s">
        <v>307</v>
      </c>
      <c r="D2469" s="1" t="s">
        <v>306</v>
      </c>
      <c r="E2469" s="45" t="str">
        <f>VLOOKUP(C2469,PROCV!E$50:G$126,3,0)</f>
        <v>NA</v>
      </c>
      <c r="F2469" s="1" t="s">
        <v>416</v>
      </c>
      <c r="G2469" s="1" t="s">
        <v>236</v>
      </c>
      <c r="H2469" s="1">
        <v>2010</v>
      </c>
      <c r="I2469" s="60">
        <f>VLOOKUP(H2469,PROCV!E$33:F$44,2,0)</f>
        <v>1.5383695934465831</v>
      </c>
      <c r="J2469" s="71">
        <v>5000</v>
      </c>
      <c r="K2469" s="44">
        <f t="shared" si="38"/>
        <v>7691.8479672329158</v>
      </c>
    </row>
    <row r="2470" spans="1:11" s="43" customFormat="1" ht="19.7" customHeight="1" x14ac:dyDescent="0.25">
      <c r="A2470" s="43" t="s">
        <v>198</v>
      </c>
      <c r="B2470" s="1" t="s">
        <v>293</v>
      </c>
      <c r="C2470" s="1" t="s">
        <v>273</v>
      </c>
      <c r="D2470" s="1" t="s">
        <v>272</v>
      </c>
      <c r="E2470" s="45" t="str">
        <f>VLOOKUP(C2470,PROCV!E$50:G$126,3,0)</f>
        <v>Editorial</v>
      </c>
      <c r="F2470" s="1" t="s">
        <v>416</v>
      </c>
      <c r="G2470" s="1" t="s">
        <v>236</v>
      </c>
      <c r="H2470" s="1">
        <v>2010</v>
      </c>
      <c r="I2470" s="60">
        <f>VLOOKUP(H2470,PROCV!E$33:F$44,2,0)</f>
        <v>1.5383695934465831</v>
      </c>
      <c r="J2470" s="71">
        <v>100000</v>
      </c>
      <c r="K2470" s="44">
        <f t="shared" si="38"/>
        <v>153836.9593446583</v>
      </c>
    </row>
    <row r="2471" spans="1:11" s="43" customFormat="1" ht="19.7" customHeight="1" x14ac:dyDescent="0.25">
      <c r="A2471" s="43" t="s">
        <v>198</v>
      </c>
      <c r="B2471" s="1" t="s">
        <v>293</v>
      </c>
      <c r="C2471" s="1" t="s">
        <v>273</v>
      </c>
      <c r="D2471" s="1" t="s">
        <v>272</v>
      </c>
      <c r="E2471" s="45" t="str">
        <f>VLOOKUP(C2471,PROCV!E$50:G$126,3,0)</f>
        <v>Editorial</v>
      </c>
      <c r="F2471" s="1" t="s">
        <v>416</v>
      </c>
      <c r="G2471" s="1" t="s">
        <v>236</v>
      </c>
      <c r="H2471" s="1">
        <v>2010</v>
      </c>
      <c r="I2471" s="60">
        <f>VLOOKUP(H2471,PROCV!E$33:F$44,2,0)</f>
        <v>1.5383695934465831</v>
      </c>
      <c r="J2471" s="71">
        <v>369084</v>
      </c>
      <c r="K2471" s="44">
        <f t="shared" si="38"/>
        <v>567787.60302763863</v>
      </c>
    </row>
    <row r="2472" spans="1:11" s="43" customFormat="1" ht="19.7" customHeight="1" x14ac:dyDescent="0.25">
      <c r="A2472" s="43" t="s">
        <v>198</v>
      </c>
      <c r="B2472" s="1" t="s">
        <v>293</v>
      </c>
      <c r="C2472" s="1" t="s">
        <v>273</v>
      </c>
      <c r="D2472" s="1" t="s">
        <v>272</v>
      </c>
      <c r="E2472" s="45" t="str">
        <f>VLOOKUP(C2472,PROCV!E$50:G$126,3,0)</f>
        <v>Editorial</v>
      </c>
      <c r="F2472" s="1" t="s">
        <v>416</v>
      </c>
      <c r="G2472" s="1" t="s">
        <v>236</v>
      </c>
      <c r="H2472" s="1">
        <v>2010</v>
      </c>
      <c r="I2472" s="60">
        <f>VLOOKUP(H2472,PROCV!E$33:F$44,2,0)</f>
        <v>1.5383695934465831</v>
      </c>
      <c r="J2472" s="71">
        <v>19342</v>
      </c>
      <c r="K2472" s="44">
        <f t="shared" si="38"/>
        <v>29755.144676443811</v>
      </c>
    </row>
    <row r="2473" spans="1:11" s="43" customFormat="1" ht="19.7" customHeight="1" x14ac:dyDescent="0.25">
      <c r="A2473" s="43" t="s">
        <v>198</v>
      </c>
      <c r="B2473" s="1" t="s">
        <v>293</v>
      </c>
      <c r="C2473" s="1" t="s">
        <v>273</v>
      </c>
      <c r="D2473" s="1" t="s">
        <v>272</v>
      </c>
      <c r="E2473" s="45" t="str">
        <f>VLOOKUP(C2473,PROCV!E$50:G$126,3,0)</f>
        <v>Editorial</v>
      </c>
      <c r="F2473" s="1" t="s">
        <v>416</v>
      </c>
      <c r="G2473" s="1" t="s">
        <v>236</v>
      </c>
      <c r="H2473" s="1">
        <v>2010</v>
      </c>
      <c r="I2473" s="60">
        <f>VLOOKUP(H2473,PROCV!E$33:F$44,2,0)</f>
        <v>1.5383695934465831</v>
      </c>
      <c r="J2473" s="71">
        <v>22442</v>
      </c>
      <c r="K2473" s="44">
        <f t="shared" si="38"/>
        <v>34524.090416128216</v>
      </c>
    </row>
    <row r="2474" spans="1:11" s="43" customFormat="1" ht="19.7" customHeight="1" x14ac:dyDescent="0.25">
      <c r="A2474" s="43" t="s">
        <v>198</v>
      </c>
      <c r="B2474" s="1" t="s">
        <v>293</v>
      </c>
      <c r="C2474" s="1" t="s">
        <v>273</v>
      </c>
      <c r="D2474" s="1" t="s">
        <v>272</v>
      </c>
      <c r="E2474" s="45" t="str">
        <f>VLOOKUP(C2474,PROCV!E$50:G$126,3,0)</f>
        <v>Editorial</v>
      </c>
      <c r="F2474" s="1" t="s">
        <v>416</v>
      </c>
      <c r="G2474" s="1" t="s">
        <v>236</v>
      </c>
      <c r="H2474" s="1">
        <v>2010</v>
      </c>
      <c r="I2474" s="60">
        <f>VLOOKUP(H2474,PROCV!E$33:F$44,2,0)</f>
        <v>1.5383695934465831</v>
      </c>
      <c r="J2474" s="71">
        <v>31997</v>
      </c>
      <c r="K2474" s="44">
        <f t="shared" si="38"/>
        <v>49223.211881510317</v>
      </c>
    </row>
    <row r="2475" spans="1:11" s="43" customFormat="1" ht="19.7" customHeight="1" x14ac:dyDescent="0.25">
      <c r="A2475" s="43" t="s">
        <v>198</v>
      </c>
      <c r="B2475" s="1" t="s">
        <v>293</v>
      </c>
      <c r="C2475" s="1" t="s">
        <v>273</v>
      </c>
      <c r="D2475" s="1" t="s">
        <v>272</v>
      </c>
      <c r="E2475" s="45" t="str">
        <f>VLOOKUP(C2475,PROCV!E$50:G$126,3,0)</f>
        <v>Editorial</v>
      </c>
      <c r="F2475" s="1" t="s">
        <v>416</v>
      </c>
      <c r="G2475" s="1" t="s">
        <v>236</v>
      </c>
      <c r="H2475" s="1">
        <v>2010</v>
      </c>
      <c r="I2475" s="60">
        <f>VLOOKUP(H2475,PROCV!E$33:F$44,2,0)</f>
        <v>1.5383695934465831</v>
      </c>
      <c r="J2475" s="71">
        <v>3252</v>
      </c>
      <c r="K2475" s="44">
        <f t="shared" si="38"/>
        <v>5002.7779178882884</v>
      </c>
    </row>
    <row r="2476" spans="1:11" s="43" customFormat="1" ht="19.7" customHeight="1" x14ac:dyDescent="0.25">
      <c r="A2476" s="43" t="s">
        <v>198</v>
      </c>
      <c r="B2476" s="1" t="s">
        <v>293</v>
      </c>
      <c r="C2476" s="1" t="s">
        <v>271</v>
      </c>
      <c r="D2476" s="1" t="s">
        <v>270</v>
      </c>
      <c r="E2476" s="45" t="str">
        <f>VLOOKUP(C2476,PROCV!E$50:G$126,3,0)</f>
        <v>Editorial</v>
      </c>
      <c r="F2476" s="1" t="s">
        <v>416</v>
      </c>
      <c r="G2476" s="1" t="s">
        <v>236</v>
      </c>
      <c r="H2476" s="1">
        <v>2010</v>
      </c>
      <c r="I2476" s="60">
        <f>VLOOKUP(H2476,PROCV!E$33:F$44,2,0)</f>
        <v>1.5383695934465831</v>
      </c>
      <c r="J2476" s="71">
        <v>20268</v>
      </c>
      <c r="K2476" s="44">
        <f t="shared" si="38"/>
        <v>31179.674919975347</v>
      </c>
    </row>
    <row r="2477" spans="1:11" s="43" customFormat="1" ht="19.7" customHeight="1" x14ac:dyDescent="0.25">
      <c r="A2477" s="43" t="s">
        <v>198</v>
      </c>
      <c r="B2477" s="1" t="s">
        <v>293</v>
      </c>
      <c r="C2477" s="1" t="s">
        <v>271</v>
      </c>
      <c r="D2477" s="1" t="s">
        <v>270</v>
      </c>
      <c r="E2477" s="45" t="str">
        <f>VLOOKUP(C2477,PROCV!E$50:G$126,3,0)</f>
        <v>Editorial</v>
      </c>
      <c r="F2477" s="1" t="s">
        <v>416</v>
      </c>
      <c r="G2477" s="1" t="s">
        <v>236</v>
      </c>
      <c r="H2477" s="1">
        <v>2010</v>
      </c>
      <c r="I2477" s="60">
        <f>VLOOKUP(H2477,PROCV!E$33:F$44,2,0)</f>
        <v>1.5383695934465831</v>
      </c>
      <c r="J2477" s="71">
        <v>18291</v>
      </c>
      <c r="K2477" s="44">
        <f t="shared" si="38"/>
        <v>28138.31823373145</v>
      </c>
    </row>
    <row r="2478" spans="1:11" s="43" customFormat="1" ht="19.7" customHeight="1" x14ac:dyDescent="0.25">
      <c r="A2478" s="43" t="s">
        <v>198</v>
      </c>
      <c r="B2478" s="1" t="s">
        <v>293</v>
      </c>
      <c r="C2478" s="1" t="s">
        <v>315</v>
      </c>
      <c r="D2478" s="1" t="s">
        <v>314</v>
      </c>
      <c r="E2478" s="45" t="str">
        <f>VLOOKUP(C2478,PROCV!E$50:G$126,3,0)</f>
        <v>Editorial</v>
      </c>
      <c r="F2478" s="1" t="s">
        <v>416</v>
      </c>
      <c r="G2478" s="1" t="s">
        <v>236</v>
      </c>
      <c r="H2478" s="1">
        <v>2010</v>
      </c>
      <c r="I2478" s="60">
        <f>VLOOKUP(H2478,PROCV!E$33:F$44,2,0)</f>
        <v>1.5383695934465831</v>
      </c>
      <c r="J2478" s="71">
        <v>6000</v>
      </c>
      <c r="K2478" s="44">
        <f t="shared" si="38"/>
        <v>9230.217560679499</v>
      </c>
    </row>
    <row r="2479" spans="1:11" s="43" customFormat="1" ht="19.7" customHeight="1" x14ac:dyDescent="0.25">
      <c r="A2479" s="43" t="s">
        <v>198</v>
      </c>
      <c r="B2479" s="1" t="s">
        <v>293</v>
      </c>
      <c r="C2479" s="1" t="s">
        <v>269</v>
      </c>
      <c r="D2479" s="1" t="s">
        <v>268</v>
      </c>
      <c r="E2479" s="45" t="str">
        <f>VLOOKUP(C2479,PROCV!E$50:G$126,3,0)</f>
        <v>NA</v>
      </c>
      <c r="F2479" s="1" t="s">
        <v>416</v>
      </c>
      <c r="G2479" s="1" t="s">
        <v>236</v>
      </c>
      <c r="H2479" s="1">
        <v>2010</v>
      </c>
      <c r="I2479" s="60">
        <f>VLOOKUP(H2479,PROCV!E$33:F$44,2,0)</f>
        <v>1.5383695934465831</v>
      </c>
      <c r="J2479" s="71">
        <v>21671</v>
      </c>
      <c r="K2479" s="44">
        <f t="shared" si="38"/>
        <v>33338.007459580906</v>
      </c>
    </row>
    <row r="2480" spans="1:11" s="43" customFormat="1" ht="19.7" customHeight="1" x14ac:dyDescent="0.25">
      <c r="A2480" s="43" t="s">
        <v>198</v>
      </c>
      <c r="B2480" s="1" t="s">
        <v>293</v>
      </c>
      <c r="C2480" s="1" t="s">
        <v>269</v>
      </c>
      <c r="D2480" s="1" t="s">
        <v>268</v>
      </c>
      <c r="E2480" s="45" t="str">
        <f>VLOOKUP(C2480,PROCV!E$50:G$126,3,0)</f>
        <v>NA</v>
      </c>
      <c r="F2480" s="1" t="s">
        <v>416</v>
      </c>
      <c r="G2480" s="1" t="s">
        <v>236</v>
      </c>
      <c r="H2480" s="1">
        <v>2010</v>
      </c>
      <c r="I2480" s="60">
        <f>VLOOKUP(H2480,PROCV!E$33:F$44,2,0)</f>
        <v>1.5383695934465831</v>
      </c>
      <c r="J2480" s="71">
        <v>1350000</v>
      </c>
      <c r="K2480" s="44">
        <f t="shared" si="38"/>
        <v>2076798.9511528872</v>
      </c>
    </row>
    <row r="2481" spans="1:11" s="43" customFormat="1" ht="19.7" customHeight="1" x14ac:dyDescent="0.25">
      <c r="A2481" s="43" t="s">
        <v>198</v>
      </c>
      <c r="B2481" s="1" t="s">
        <v>293</v>
      </c>
      <c r="C2481" s="1" t="s">
        <v>269</v>
      </c>
      <c r="D2481" s="1" t="s">
        <v>268</v>
      </c>
      <c r="E2481" s="45" t="str">
        <f>VLOOKUP(C2481,PROCV!E$50:G$126,3,0)</f>
        <v>NA</v>
      </c>
      <c r="F2481" s="1" t="s">
        <v>416</v>
      </c>
      <c r="G2481" s="1" t="s">
        <v>236</v>
      </c>
      <c r="H2481" s="1">
        <v>2010</v>
      </c>
      <c r="I2481" s="60">
        <f>VLOOKUP(H2481,PROCV!E$33:F$44,2,0)</f>
        <v>1.5383695934465831</v>
      </c>
      <c r="J2481" s="71">
        <v>609180</v>
      </c>
      <c r="K2481" s="44">
        <f t="shared" si="38"/>
        <v>937143.98893578944</v>
      </c>
    </row>
    <row r="2482" spans="1:11" s="43" customFormat="1" ht="19.7" customHeight="1" x14ac:dyDescent="0.25">
      <c r="A2482" s="43" t="s">
        <v>198</v>
      </c>
      <c r="B2482" s="1" t="s">
        <v>293</v>
      </c>
      <c r="C2482" s="1" t="s">
        <v>269</v>
      </c>
      <c r="D2482" s="1" t="s">
        <v>268</v>
      </c>
      <c r="E2482" s="45" t="str">
        <f>VLOOKUP(C2482,PROCV!E$50:G$126,3,0)</f>
        <v>NA</v>
      </c>
      <c r="F2482" s="1" t="s">
        <v>416</v>
      </c>
      <c r="G2482" s="1" t="s">
        <v>236</v>
      </c>
      <c r="H2482" s="1">
        <v>2010</v>
      </c>
      <c r="I2482" s="60">
        <f>VLOOKUP(H2482,PROCV!E$33:F$44,2,0)</f>
        <v>1.5383695934465831</v>
      </c>
      <c r="J2482" s="71">
        <v>63000</v>
      </c>
      <c r="K2482" s="44">
        <f t="shared" si="38"/>
        <v>96917.284387134729</v>
      </c>
    </row>
    <row r="2483" spans="1:11" s="43" customFormat="1" ht="19.7" customHeight="1" x14ac:dyDescent="0.25">
      <c r="A2483" s="43" t="s">
        <v>198</v>
      </c>
      <c r="B2483" s="1" t="s">
        <v>293</v>
      </c>
      <c r="C2483" s="1" t="s">
        <v>269</v>
      </c>
      <c r="D2483" s="1" t="s">
        <v>268</v>
      </c>
      <c r="E2483" s="45" t="str">
        <f>VLOOKUP(C2483,PROCV!E$50:G$126,3,0)</f>
        <v>NA</v>
      </c>
      <c r="F2483" s="1" t="s">
        <v>416</v>
      </c>
      <c r="G2483" s="1" t="s">
        <v>236</v>
      </c>
      <c r="H2483" s="1">
        <v>2010</v>
      </c>
      <c r="I2483" s="60">
        <f>VLOOKUP(H2483,PROCV!E$33:F$44,2,0)</f>
        <v>1.5383695934465831</v>
      </c>
      <c r="J2483" s="71">
        <v>95247</v>
      </c>
      <c r="K2483" s="44">
        <f t="shared" si="38"/>
        <v>146525.0886670067</v>
      </c>
    </row>
    <row r="2484" spans="1:11" s="43" customFormat="1" ht="19.7" customHeight="1" x14ac:dyDescent="0.25">
      <c r="A2484" s="43" t="s">
        <v>198</v>
      </c>
      <c r="B2484" s="1" t="s">
        <v>293</v>
      </c>
      <c r="C2484" s="1" t="s">
        <v>269</v>
      </c>
      <c r="D2484" s="1" t="s">
        <v>268</v>
      </c>
      <c r="E2484" s="45" t="str">
        <f>VLOOKUP(C2484,PROCV!E$50:G$126,3,0)</f>
        <v>NA</v>
      </c>
      <c r="F2484" s="1" t="s">
        <v>416</v>
      </c>
      <c r="G2484" s="1" t="s">
        <v>236</v>
      </c>
      <c r="H2484" s="1">
        <v>2010</v>
      </c>
      <c r="I2484" s="60">
        <f>VLOOKUP(H2484,PROCV!E$33:F$44,2,0)</f>
        <v>1.5383695934465831</v>
      </c>
      <c r="J2484" s="71">
        <v>171836</v>
      </c>
      <c r="K2484" s="44">
        <f t="shared" si="38"/>
        <v>264347.27745948703</v>
      </c>
    </row>
    <row r="2485" spans="1:11" s="43" customFormat="1" ht="19.7" customHeight="1" x14ac:dyDescent="0.25">
      <c r="A2485" s="43" t="s">
        <v>198</v>
      </c>
      <c r="B2485" s="1" t="s">
        <v>293</v>
      </c>
      <c r="C2485" s="1" t="s">
        <v>269</v>
      </c>
      <c r="D2485" s="1" t="s">
        <v>268</v>
      </c>
      <c r="E2485" s="45" t="str">
        <f>VLOOKUP(C2485,PROCV!E$50:G$126,3,0)</f>
        <v>NA</v>
      </c>
      <c r="F2485" s="1" t="s">
        <v>416</v>
      </c>
      <c r="G2485" s="1" t="s">
        <v>236</v>
      </c>
      <c r="H2485" s="1">
        <v>2010</v>
      </c>
      <c r="I2485" s="60">
        <f>VLOOKUP(H2485,PROCV!E$33:F$44,2,0)</f>
        <v>1.5383695934465831</v>
      </c>
      <c r="J2485" s="71">
        <v>10000</v>
      </c>
      <c r="K2485" s="44">
        <f t="shared" si="38"/>
        <v>15383.695934465832</v>
      </c>
    </row>
    <row r="2486" spans="1:11" s="43" customFormat="1" ht="19.7" customHeight="1" x14ac:dyDescent="0.25">
      <c r="A2486" s="43" t="s">
        <v>198</v>
      </c>
      <c r="B2486" s="1" t="s">
        <v>293</v>
      </c>
      <c r="C2486" s="1" t="s">
        <v>269</v>
      </c>
      <c r="D2486" s="1" t="s">
        <v>268</v>
      </c>
      <c r="E2486" s="45" t="str">
        <f>VLOOKUP(C2486,PROCV!E$50:G$126,3,0)</f>
        <v>NA</v>
      </c>
      <c r="F2486" s="1" t="s">
        <v>416</v>
      </c>
      <c r="G2486" s="1" t="s">
        <v>236</v>
      </c>
      <c r="H2486" s="1">
        <v>2010</v>
      </c>
      <c r="I2486" s="60">
        <f>VLOOKUP(H2486,PROCV!E$33:F$44,2,0)</f>
        <v>1.5383695934465831</v>
      </c>
      <c r="J2486" s="71">
        <v>119806</v>
      </c>
      <c r="K2486" s="44">
        <f t="shared" si="38"/>
        <v>184305.90751246133</v>
      </c>
    </row>
    <row r="2487" spans="1:11" s="43" customFormat="1" ht="19.7" customHeight="1" x14ac:dyDescent="0.25">
      <c r="A2487" s="43" t="s">
        <v>198</v>
      </c>
      <c r="B2487" s="1" t="s">
        <v>293</v>
      </c>
      <c r="C2487" s="1" t="s">
        <v>267</v>
      </c>
      <c r="D2487" s="1" t="s">
        <v>266</v>
      </c>
      <c r="E2487" s="45" t="str">
        <f>VLOOKUP(C2487,PROCV!E$50:G$126,3,0)</f>
        <v>Audiovisual</v>
      </c>
      <c r="F2487" s="1" t="s">
        <v>416</v>
      </c>
      <c r="G2487" s="1" t="s">
        <v>265</v>
      </c>
      <c r="H2487" s="1">
        <v>2010</v>
      </c>
      <c r="I2487" s="60">
        <f>VLOOKUP(H2487,PROCV!E$33:F$44,2,0)</f>
        <v>1.5383695934465831</v>
      </c>
      <c r="J2487" s="71">
        <v>250000</v>
      </c>
      <c r="K2487" s="44">
        <f t="shared" si="38"/>
        <v>384592.39836164576</v>
      </c>
    </row>
    <row r="2488" spans="1:11" s="43" customFormat="1" ht="19.7" customHeight="1" x14ac:dyDescent="0.25">
      <c r="A2488" s="43" t="s">
        <v>198</v>
      </c>
      <c r="B2488" s="1" t="s">
        <v>293</v>
      </c>
      <c r="C2488" s="1" t="s">
        <v>264</v>
      </c>
      <c r="D2488" s="1" t="s">
        <v>263</v>
      </c>
      <c r="E2488" s="45" t="str">
        <f>VLOOKUP(C2488,PROCV!E$50:G$126,3,0)</f>
        <v>Audiovisual</v>
      </c>
      <c r="F2488" s="1" t="s">
        <v>416</v>
      </c>
      <c r="G2488" s="1" t="s">
        <v>236</v>
      </c>
      <c r="H2488" s="1">
        <v>2010</v>
      </c>
      <c r="I2488" s="60">
        <f>VLOOKUP(H2488,PROCV!E$33:F$44,2,0)</f>
        <v>1.5383695934465831</v>
      </c>
      <c r="J2488" s="71">
        <v>116300</v>
      </c>
      <c r="K2488" s="44">
        <f t="shared" si="38"/>
        <v>178912.38371783763</v>
      </c>
    </row>
    <row r="2489" spans="1:11" s="43" customFormat="1" ht="19.7" customHeight="1" x14ac:dyDescent="0.25">
      <c r="A2489" s="43" t="s">
        <v>198</v>
      </c>
      <c r="B2489" s="1" t="s">
        <v>293</v>
      </c>
      <c r="C2489" s="1" t="s">
        <v>264</v>
      </c>
      <c r="D2489" s="1" t="s">
        <v>263</v>
      </c>
      <c r="E2489" s="45" t="str">
        <f>VLOOKUP(C2489,PROCV!E$50:G$126,3,0)</f>
        <v>Audiovisual</v>
      </c>
      <c r="F2489" s="1" t="s">
        <v>416</v>
      </c>
      <c r="G2489" s="1" t="s">
        <v>236</v>
      </c>
      <c r="H2489" s="1">
        <v>2010</v>
      </c>
      <c r="I2489" s="60">
        <f>VLOOKUP(H2489,PROCV!E$33:F$44,2,0)</f>
        <v>1.5383695934465831</v>
      </c>
      <c r="J2489" s="71">
        <v>23560</v>
      </c>
      <c r="K2489" s="44">
        <f t="shared" si="38"/>
        <v>36243.987621601496</v>
      </c>
    </row>
    <row r="2490" spans="1:11" s="43" customFormat="1" ht="19.7" customHeight="1" x14ac:dyDescent="0.25">
      <c r="A2490" s="43" t="s">
        <v>198</v>
      </c>
      <c r="B2490" s="1" t="s">
        <v>293</v>
      </c>
      <c r="C2490" s="1" t="s">
        <v>258</v>
      </c>
      <c r="D2490" s="1" t="s">
        <v>257</v>
      </c>
      <c r="E2490" s="45" t="str">
        <f>VLOOKUP(C2490,PROCV!E$50:G$126,3,0)</f>
        <v>Audiovisual</v>
      </c>
      <c r="F2490" s="1" t="s">
        <v>416</v>
      </c>
      <c r="G2490" s="1" t="s">
        <v>236</v>
      </c>
      <c r="H2490" s="1">
        <v>2010</v>
      </c>
      <c r="I2490" s="60">
        <f>VLOOKUP(H2490,PROCV!E$33:F$44,2,0)</f>
        <v>1.5383695934465831</v>
      </c>
      <c r="J2490" s="71">
        <v>76480</v>
      </c>
      <c r="K2490" s="44">
        <f t="shared" si="38"/>
        <v>117654.50650679467</v>
      </c>
    </row>
    <row r="2491" spans="1:11" s="43" customFormat="1" ht="19.7" customHeight="1" x14ac:dyDescent="0.25">
      <c r="A2491" s="43" t="s">
        <v>198</v>
      </c>
      <c r="B2491" s="1" t="s">
        <v>293</v>
      </c>
      <c r="C2491" s="1" t="s">
        <v>256</v>
      </c>
      <c r="D2491" s="1" t="s">
        <v>255</v>
      </c>
      <c r="E2491" s="45" t="str">
        <f>VLOOKUP(C2491,PROCV!E$50:G$126,3,0)</f>
        <v>Audiovisual</v>
      </c>
      <c r="F2491" s="1" t="s">
        <v>416</v>
      </c>
      <c r="G2491" s="1" t="s">
        <v>236</v>
      </c>
      <c r="H2491" s="1">
        <v>2010</v>
      </c>
      <c r="I2491" s="60">
        <f>VLOOKUP(H2491,PROCV!E$33:F$44,2,0)</f>
        <v>1.5383695934465831</v>
      </c>
      <c r="J2491" s="71">
        <v>11201</v>
      </c>
      <c r="K2491" s="44">
        <f t="shared" si="38"/>
        <v>17231.277816195176</v>
      </c>
    </row>
    <row r="2492" spans="1:11" s="43" customFormat="1" ht="19.7" customHeight="1" x14ac:dyDescent="0.25">
      <c r="A2492" s="43" t="s">
        <v>198</v>
      </c>
      <c r="B2492" s="1" t="s">
        <v>293</v>
      </c>
      <c r="C2492" s="1" t="s">
        <v>254</v>
      </c>
      <c r="D2492" s="1" t="s">
        <v>253</v>
      </c>
      <c r="E2492" s="45" t="str">
        <f>VLOOKUP(C2492,PROCV!E$50:G$126,3,0)</f>
        <v>Música</v>
      </c>
      <c r="F2492" s="1" t="s">
        <v>416</v>
      </c>
      <c r="G2492" s="1" t="s">
        <v>236</v>
      </c>
      <c r="H2492" s="1">
        <v>2010</v>
      </c>
      <c r="I2492" s="60">
        <f>VLOOKUP(H2492,PROCV!E$33:F$44,2,0)</f>
        <v>1.5383695934465831</v>
      </c>
      <c r="J2492" s="71">
        <v>72000</v>
      </c>
      <c r="K2492" s="44">
        <f t="shared" si="38"/>
        <v>110762.61072815399</v>
      </c>
    </row>
    <row r="2493" spans="1:11" s="43" customFormat="1" ht="19.7" customHeight="1" x14ac:dyDescent="0.25">
      <c r="A2493" s="43" t="s">
        <v>198</v>
      </c>
      <c r="B2493" s="1" t="s">
        <v>293</v>
      </c>
      <c r="C2493" s="1" t="s">
        <v>254</v>
      </c>
      <c r="D2493" s="1" t="s">
        <v>253</v>
      </c>
      <c r="E2493" s="45" t="str">
        <f>VLOOKUP(C2493,PROCV!E$50:G$126,3,0)</f>
        <v>Música</v>
      </c>
      <c r="F2493" s="1" t="s">
        <v>416</v>
      </c>
      <c r="G2493" s="1" t="s">
        <v>236</v>
      </c>
      <c r="H2493" s="1">
        <v>2010</v>
      </c>
      <c r="I2493" s="60">
        <f>VLOOKUP(H2493,PROCV!E$33:F$44,2,0)</f>
        <v>1.5383695934465831</v>
      </c>
      <c r="J2493" s="71">
        <v>12233</v>
      </c>
      <c r="K2493" s="44">
        <f t="shared" si="38"/>
        <v>18818.875236632051</v>
      </c>
    </row>
    <row r="2494" spans="1:11" s="43" customFormat="1" ht="19.7" customHeight="1" x14ac:dyDescent="0.25">
      <c r="A2494" s="43" t="s">
        <v>198</v>
      </c>
      <c r="B2494" s="1" t="s">
        <v>293</v>
      </c>
      <c r="C2494" s="1" t="s">
        <v>254</v>
      </c>
      <c r="D2494" s="1" t="s">
        <v>253</v>
      </c>
      <c r="E2494" s="45" t="str">
        <f>VLOOKUP(C2494,PROCV!E$50:G$126,3,0)</f>
        <v>Música</v>
      </c>
      <c r="F2494" s="1" t="s">
        <v>416</v>
      </c>
      <c r="G2494" s="1" t="s">
        <v>236</v>
      </c>
      <c r="H2494" s="1">
        <v>2010</v>
      </c>
      <c r="I2494" s="60">
        <f>VLOOKUP(H2494,PROCV!E$33:F$44,2,0)</f>
        <v>1.5383695934465831</v>
      </c>
      <c r="J2494" s="71">
        <v>38957</v>
      </c>
      <c r="K2494" s="44">
        <f t="shared" si="38"/>
        <v>59930.264251898538</v>
      </c>
    </row>
    <row r="2495" spans="1:11" s="43" customFormat="1" ht="19.7" customHeight="1" x14ac:dyDescent="0.25">
      <c r="A2495" s="43" t="s">
        <v>198</v>
      </c>
      <c r="B2495" s="1" t="s">
        <v>293</v>
      </c>
      <c r="C2495" s="1" t="s">
        <v>252</v>
      </c>
      <c r="D2495" s="1" t="s">
        <v>251</v>
      </c>
      <c r="E2495" s="45" t="str">
        <f>VLOOKUP(C2495,PROCV!E$50:G$126,3,0)</f>
        <v>Audiovisual</v>
      </c>
      <c r="F2495" s="1" t="s">
        <v>416</v>
      </c>
      <c r="G2495" s="1" t="s">
        <v>236</v>
      </c>
      <c r="H2495" s="1">
        <v>2010</v>
      </c>
      <c r="I2495" s="60">
        <f>VLOOKUP(H2495,PROCV!E$33:F$44,2,0)</f>
        <v>1.5383695934465831</v>
      </c>
      <c r="J2495" s="71">
        <v>23551</v>
      </c>
      <c r="K2495" s="44">
        <f t="shared" si="38"/>
        <v>36230.142295260477</v>
      </c>
    </row>
    <row r="2496" spans="1:11" s="43" customFormat="1" ht="19.7" customHeight="1" x14ac:dyDescent="0.25">
      <c r="A2496" s="43" t="s">
        <v>198</v>
      </c>
      <c r="B2496" s="1" t="s">
        <v>293</v>
      </c>
      <c r="C2496" s="1" t="s">
        <v>252</v>
      </c>
      <c r="D2496" s="1" t="s">
        <v>251</v>
      </c>
      <c r="E2496" s="45" t="str">
        <f>VLOOKUP(C2496,PROCV!E$50:G$126,3,0)</f>
        <v>Audiovisual</v>
      </c>
      <c r="F2496" s="1" t="s">
        <v>416</v>
      </c>
      <c r="G2496" s="1" t="s">
        <v>236</v>
      </c>
      <c r="H2496" s="1">
        <v>2010</v>
      </c>
      <c r="I2496" s="60">
        <f>VLOOKUP(H2496,PROCV!E$33:F$44,2,0)</f>
        <v>1.5383695934465831</v>
      </c>
      <c r="J2496" s="71">
        <v>67225</v>
      </c>
      <c r="K2496" s="44">
        <f t="shared" si="38"/>
        <v>103416.89591944654</v>
      </c>
    </row>
    <row r="2497" spans="1:11" s="43" customFormat="1" ht="19.7" customHeight="1" x14ac:dyDescent="0.25">
      <c r="A2497" s="43" t="s">
        <v>198</v>
      </c>
      <c r="B2497" s="1" t="s">
        <v>293</v>
      </c>
      <c r="C2497" s="1" t="s">
        <v>252</v>
      </c>
      <c r="D2497" s="1" t="s">
        <v>251</v>
      </c>
      <c r="E2497" s="45" t="str">
        <f>VLOOKUP(C2497,PROCV!E$50:G$126,3,0)</f>
        <v>Audiovisual</v>
      </c>
      <c r="F2497" s="1" t="s">
        <v>416</v>
      </c>
      <c r="G2497" s="1" t="s">
        <v>236</v>
      </c>
      <c r="H2497" s="1">
        <v>2010</v>
      </c>
      <c r="I2497" s="60">
        <f>VLOOKUP(H2497,PROCV!E$33:F$44,2,0)</f>
        <v>1.5383695934465831</v>
      </c>
      <c r="J2497" s="71">
        <v>12504</v>
      </c>
      <c r="K2497" s="44">
        <f t="shared" si="38"/>
        <v>19235.773396456076</v>
      </c>
    </row>
    <row r="2498" spans="1:11" s="43" customFormat="1" ht="19.7" customHeight="1" x14ac:dyDescent="0.25">
      <c r="A2498" s="43" t="s">
        <v>198</v>
      </c>
      <c r="B2498" s="1" t="s">
        <v>293</v>
      </c>
      <c r="C2498" s="1" t="s">
        <v>252</v>
      </c>
      <c r="D2498" s="1" t="s">
        <v>251</v>
      </c>
      <c r="E2498" s="45" t="str">
        <f>VLOOKUP(C2498,PROCV!E$50:G$126,3,0)</f>
        <v>Audiovisual</v>
      </c>
      <c r="F2498" s="1" t="s">
        <v>416</v>
      </c>
      <c r="G2498" s="1" t="s">
        <v>236</v>
      </c>
      <c r="H2498" s="1">
        <v>2010</v>
      </c>
      <c r="I2498" s="60">
        <f>VLOOKUP(H2498,PROCV!E$33:F$44,2,0)</f>
        <v>1.5383695934465831</v>
      </c>
      <c r="J2498" s="71">
        <v>72066</v>
      </c>
      <c r="K2498" s="44">
        <f t="shared" si="38"/>
        <v>110864.14312132145</v>
      </c>
    </row>
    <row r="2499" spans="1:11" s="43" customFormat="1" ht="19.7" customHeight="1" x14ac:dyDescent="0.25">
      <c r="A2499" s="43" t="s">
        <v>198</v>
      </c>
      <c r="B2499" s="1" t="s">
        <v>293</v>
      </c>
      <c r="C2499" s="1" t="s">
        <v>346</v>
      </c>
      <c r="D2499" s="1" t="s">
        <v>345</v>
      </c>
      <c r="E2499" s="45" t="str">
        <f>VLOOKUP(C2499,PROCV!E$50:G$126,3,0)</f>
        <v>Audiovisual</v>
      </c>
      <c r="F2499" s="1" t="s">
        <v>416</v>
      </c>
      <c r="G2499" s="1" t="s">
        <v>236</v>
      </c>
      <c r="H2499" s="1">
        <v>2010</v>
      </c>
      <c r="I2499" s="60">
        <f>VLOOKUP(H2499,PROCV!E$33:F$44,2,0)</f>
        <v>1.5383695934465831</v>
      </c>
      <c r="J2499" s="71">
        <v>37903</v>
      </c>
      <c r="K2499" s="44">
        <f t="shared" ref="K2499:K2562" si="39">J2499*I2499</f>
        <v>58308.822700405835</v>
      </c>
    </row>
    <row r="2500" spans="1:11" s="43" customFormat="1" ht="19.7" customHeight="1" x14ac:dyDescent="0.25">
      <c r="A2500" s="43" t="s">
        <v>198</v>
      </c>
      <c r="B2500" s="1" t="s">
        <v>293</v>
      </c>
      <c r="C2500" s="1" t="s">
        <v>346</v>
      </c>
      <c r="D2500" s="1" t="s">
        <v>345</v>
      </c>
      <c r="E2500" s="45" t="str">
        <f>VLOOKUP(C2500,PROCV!E$50:G$126,3,0)</f>
        <v>Audiovisual</v>
      </c>
      <c r="F2500" s="1" t="s">
        <v>416</v>
      </c>
      <c r="G2500" s="1" t="s">
        <v>236</v>
      </c>
      <c r="H2500" s="1">
        <v>2010</v>
      </c>
      <c r="I2500" s="60">
        <f>VLOOKUP(H2500,PROCV!E$33:F$44,2,0)</f>
        <v>1.5383695934465831</v>
      </c>
      <c r="J2500" s="71">
        <v>10000</v>
      </c>
      <c r="K2500" s="44">
        <f t="shared" si="39"/>
        <v>15383.695934465832</v>
      </c>
    </row>
    <row r="2501" spans="1:11" s="43" customFormat="1" ht="19.7" customHeight="1" x14ac:dyDescent="0.25">
      <c r="A2501" s="43" t="s">
        <v>198</v>
      </c>
      <c r="B2501" s="1" t="s">
        <v>293</v>
      </c>
      <c r="C2501" s="1" t="s">
        <v>303</v>
      </c>
      <c r="D2501" s="1" t="s">
        <v>302</v>
      </c>
      <c r="E2501" s="45" t="str">
        <f>VLOOKUP(C2501,PROCV!E$50:G$126,3,0)</f>
        <v>Educação e Criação em Artes</v>
      </c>
      <c r="F2501" s="1" t="s">
        <v>416</v>
      </c>
      <c r="G2501" s="1" t="s">
        <v>236</v>
      </c>
      <c r="H2501" s="1">
        <v>2010</v>
      </c>
      <c r="I2501" s="60">
        <f>VLOOKUP(H2501,PROCV!E$33:F$44,2,0)</f>
        <v>1.5383695934465831</v>
      </c>
      <c r="J2501" s="71">
        <v>10000</v>
      </c>
      <c r="K2501" s="44">
        <f t="shared" si="39"/>
        <v>15383.695934465832</v>
      </c>
    </row>
    <row r="2502" spans="1:11" s="43" customFormat="1" ht="19.7" customHeight="1" x14ac:dyDescent="0.25">
      <c r="A2502" s="43" t="s">
        <v>198</v>
      </c>
      <c r="B2502" s="1" t="s">
        <v>293</v>
      </c>
      <c r="C2502" s="1" t="s">
        <v>246</v>
      </c>
      <c r="D2502" s="1" t="s">
        <v>245</v>
      </c>
      <c r="E2502" s="45" t="str">
        <f>VLOOKUP(C2502,PROCV!E$50:G$126,3,0)</f>
        <v>Artes Cênicas e Espetáculos</v>
      </c>
      <c r="F2502" s="1" t="s">
        <v>416</v>
      </c>
      <c r="G2502" s="1" t="s">
        <v>236</v>
      </c>
      <c r="H2502" s="1">
        <v>2010</v>
      </c>
      <c r="I2502" s="60">
        <f>VLOOKUP(H2502,PROCV!E$33:F$44,2,0)</f>
        <v>1.5383695934465831</v>
      </c>
      <c r="J2502" s="71">
        <v>3061</v>
      </c>
      <c r="K2502" s="44">
        <f t="shared" si="39"/>
        <v>4708.9493255399912</v>
      </c>
    </row>
    <row r="2503" spans="1:11" s="43" customFormat="1" ht="19.7" customHeight="1" x14ac:dyDescent="0.25">
      <c r="A2503" s="43" t="s">
        <v>198</v>
      </c>
      <c r="B2503" s="1" t="s">
        <v>293</v>
      </c>
      <c r="C2503" s="1" t="s">
        <v>246</v>
      </c>
      <c r="D2503" s="1" t="s">
        <v>245</v>
      </c>
      <c r="E2503" s="45" t="str">
        <f>VLOOKUP(C2503,PROCV!E$50:G$126,3,0)</f>
        <v>Artes Cênicas e Espetáculos</v>
      </c>
      <c r="F2503" s="1" t="s">
        <v>416</v>
      </c>
      <c r="G2503" s="1" t="s">
        <v>236</v>
      </c>
      <c r="H2503" s="1">
        <v>2010</v>
      </c>
      <c r="I2503" s="60">
        <f>VLOOKUP(H2503,PROCV!E$33:F$44,2,0)</f>
        <v>1.5383695934465831</v>
      </c>
      <c r="J2503" s="71">
        <v>3250</v>
      </c>
      <c r="K2503" s="44">
        <f t="shared" si="39"/>
        <v>4999.7011787013953</v>
      </c>
    </row>
    <row r="2504" spans="1:11" s="43" customFormat="1" ht="19.7" customHeight="1" x14ac:dyDescent="0.25">
      <c r="A2504" s="43" t="s">
        <v>198</v>
      </c>
      <c r="B2504" s="1" t="s">
        <v>293</v>
      </c>
      <c r="C2504" s="1" t="s">
        <v>238</v>
      </c>
      <c r="D2504" s="1" t="s">
        <v>237</v>
      </c>
      <c r="E2504" s="45" t="str">
        <f>VLOOKUP(C2504,PROCV!E$50:G$126,3,0)</f>
        <v>Artes Cênicas e Espetáculos</v>
      </c>
      <c r="F2504" s="1" t="s">
        <v>416</v>
      </c>
      <c r="G2504" s="1" t="s">
        <v>236</v>
      </c>
      <c r="H2504" s="1">
        <v>2010</v>
      </c>
      <c r="I2504" s="60">
        <f>VLOOKUP(H2504,PROCV!E$33:F$44,2,0)</f>
        <v>1.5383695934465831</v>
      </c>
      <c r="J2504" s="71">
        <v>34552</v>
      </c>
      <c r="K2504" s="44">
        <f t="shared" si="39"/>
        <v>53153.746192766339</v>
      </c>
    </row>
    <row r="2505" spans="1:11" s="43" customFormat="1" ht="19.7" customHeight="1" x14ac:dyDescent="0.25">
      <c r="A2505" s="43" t="s">
        <v>198</v>
      </c>
      <c r="B2505" s="1" t="s">
        <v>293</v>
      </c>
      <c r="C2505" s="1" t="s">
        <v>238</v>
      </c>
      <c r="D2505" s="1" t="s">
        <v>237</v>
      </c>
      <c r="E2505" s="45" t="str">
        <f>VLOOKUP(C2505,PROCV!E$50:G$126,3,0)</f>
        <v>Artes Cênicas e Espetáculos</v>
      </c>
      <c r="F2505" s="1" t="s">
        <v>416</v>
      </c>
      <c r="G2505" s="1" t="s">
        <v>236</v>
      </c>
      <c r="H2505" s="1">
        <v>2010</v>
      </c>
      <c r="I2505" s="60">
        <f>VLOOKUP(H2505,PROCV!E$33:F$44,2,0)</f>
        <v>1.5383695934465831</v>
      </c>
      <c r="J2505" s="71">
        <v>122400</v>
      </c>
      <c r="K2505" s="44">
        <f t="shared" si="39"/>
        <v>188296.43823786176</v>
      </c>
    </row>
    <row r="2506" spans="1:11" s="43" customFormat="1" ht="19.7" customHeight="1" x14ac:dyDescent="0.25">
      <c r="A2506" s="43" t="s">
        <v>198</v>
      </c>
      <c r="B2506" s="1" t="s">
        <v>293</v>
      </c>
      <c r="C2506" s="1" t="s">
        <v>238</v>
      </c>
      <c r="D2506" s="1" t="s">
        <v>237</v>
      </c>
      <c r="E2506" s="45" t="str">
        <f>VLOOKUP(C2506,PROCV!E$50:G$126,3,0)</f>
        <v>Artes Cênicas e Espetáculos</v>
      </c>
      <c r="F2506" s="1" t="s">
        <v>416</v>
      </c>
      <c r="G2506" s="1" t="s">
        <v>236</v>
      </c>
      <c r="H2506" s="1">
        <v>2010</v>
      </c>
      <c r="I2506" s="60">
        <f>VLOOKUP(H2506,PROCV!E$33:F$44,2,0)</f>
        <v>1.5383695934465831</v>
      </c>
      <c r="J2506" s="71">
        <v>189633</v>
      </c>
      <c r="K2506" s="44">
        <f t="shared" si="39"/>
        <v>291725.64111405588</v>
      </c>
    </row>
    <row r="2507" spans="1:11" s="43" customFormat="1" ht="19.7" customHeight="1" x14ac:dyDescent="0.25">
      <c r="A2507" s="43" t="s">
        <v>198</v>
      </c>
      <c r="B2507" s="1" t="s">
        <v>293</v>
      </c>
      <c r="C2507" s="1" t="s">
        <v>238</v>
      </c>
      <c r="D2507" s="1" t="s">
        <v>237</v>
      </c>
      <c r="E2507" s="45" t="str">
        <f>VLOOKUP(C2507,PROCV!E$50:G$126,3,0)</f>
        <v>Artes Cênicas e Espetáculos</v>
      </c>
      <c r="F2507" s="1" t="s">
        <v>416</v>
      </c>
      <c r="G2507" s="1" t="s">
        <v>236</v>
      </c>
      <c r="H2507" s="1">
        <v>2010</v>
      </c>
      <c r="I2507" s="60">
        <f>VLOOKUP(H2507,PROCV!E$33:F$44,2,0)</f>
        <v>1.5383695934465831</v>
      </c>
      <c r="J2507" s="71">
        <v>7937</v>
      </c>
      <c r="K2507" s="44">
        <f t="shared" si="39"/>
        <v>12210.039463185531</v>
      </c>
    </row>
    <row r="2508" spans="1:11" s="43" customFormat="1" ht="19.7" customHeight="1" x14ac:dyDescent="0.25">
      <c r="A2508" s="43" t="s">
        <v>198</v>
      </c>
      <c r="B2508" s="1" t="s">
        <v>293</v>
      </c>
      <c r="C2508" s="1" t="s">
        <v>238</v>
      </c>
      <c r="D2508" s="1" t="s">
        <v>237</v>
      </c>
      <c r="E2508" s="45" t="str">
        <f>VLOOKUP(C2508,PROCV!E$50:G$126,3,0)</f>
        <v>Artes Cênicas e Espetáculos</v>
      </c>
      <c r="F2508" s="1" t="s">
        <v>416</v>
      </c>
      <c r="G2508" s="1" t="s">
        <v>236</v>
      </c>
      <c r="H2508" s="1">
        <v>2010</v>
      </c>
      <c r="I2508" s="60">
        <f>VLOOKUP(H2508,PROCV!E$33:F$44,2,0)</f>
        <v>1.5383695934465831</v>
      </c>
      <c r="J2508" s="71">
        <v>34733</v>
      </c>
      <c r="K2508" s="44">
        <f t="shared" si="39"/>
        <v>53432.191089180167</v>
      </c>
    </row>
    <row r="2509" spans="1:11" s="43" customFormat="1" ht="19.7" customHeight="1" x14ac:dyDescent="0.25">
      <c r="A2509" s="43" t="s">
        <v>198</v>
      </c>
      <c r="B2509" s="1" t="s">
        <v>293</v>
      </c>
      <c r="C2509" s="1" t="s">
        <v>241</v>
      </c>
      <c r="D2509" s="1" t="s">
        <v>240</v>
      </c>
      <c r="E2509" s="45" t="str">
        <f>VLOOKUP(C2509,PROCV!E$50:G$126,3,0)</f>
        <v>Artes Cênicas e Espetáculos</v>
      </c>
      <c r="F2509" s="1" t="s">
        <v>416</v>
      </c>
      <c r="G2509" s="1" t="s">
        <v>236</v>
      </c>
      <c r="H2509" s="1">
        <v>2010</v>
      </c>
      <c r="I2509" s="60">
        <f>VLOOKUP(H2509,PROCV!E$33:F$44,2,0)</f>
        <v>1.5383695934465831</v>
      </c>
      <c r="J2509" s="71">
        <v>30602</v>
      </c>
      <c r="K2509" s="44">
        <f t="shared" si="39"/>
        <v>47077.186298652334</v>
      </c>
    </row>
    <row r="2510" spans="1:11" s="43" customFormat="1" ht="19.7" customHeight="1" x14ac:dyDescent="0.25">
      <c r="A2510" s="43" t="s">
        <v>198</v>
      </c>
      <c r="B2510" s="1" t="s">
        <v>293</v>
      </c>
      <c r="C2510" s="1" t="s">
        <v>241</v>
      </c>
      <c r="D2510" s="1" t="s">
        <v>240</v>
      </c>
      <c r="E2510" s="45" t="str">
        <f>VLOOKUP(C2510,PROCV!E$50:G$126,3,0)</f>
        <v>Artes Cênicas e Espetáculos</v>
      </c>
      <c r="F2510" s="1" t="s">
        <v>416</v>
      </c>
      <c r="G2510" s="1" t="s">
        <v>236</v>
      </c>
      <c r="H2510" s="1">
        <v>2010</v>
      </c>
      <c r="I2510" s="60">
        <f>VLOOKUP(H2510,PROCV!E$33:F$44,2,0)</f>
        <v>1.5383695934465831</v>
      </c>
      <c r="J2510" s="71">
        <v>3077</v>
      </c>
      <c r="K2510" s="44">
        <f t="shared" si="39"/>
        <v>4733.5632390351366</v>
      </c>
    </row>
    <row r="2511" spans="1:11" s="43" customFormat="1" ht="19.7" customHeight="1" x14ac:dyDescent="0.25">
      <c r="A2511" s="43" t="s">
        <v>198</v>
      </c>
      <c r="B2511" s="1" t="s">
        <v>293</v>
      </c>
      <c r="C2511" s="1" t="s">
        <v>241</v>
      </c>
      <c r="D2511" s="1" t="s">
        <v>240</v>
      </c>
      <c r="E2511" s="45" t="str">
        <f>VLOOKUP(C2511,PROCV!E$50:G$126,3,0)</f>
        <v>Artes Cênicas e Espetáculos</v>
      </c>
      <c r="F2511" s="1" t="s">
        <v>416</v>
      </c>
      <c r="G2511" s="1" t="s">
        <v>236</v>
      </c>
      <c r="H2511" s="1">
        <v>2010</v>
      </c>
      <c r="I2511" s="60">
        <f>VLOOKUP(H2511,PROCV!E$33:F$44,2,0)</f>
        <v>1.5383695934465831</v>
      </c>
      <c r="J2511" s="71">
        <v>47403</v>
      </c>
      <c r="K2511" s="44">
        <f t="shared" si="39"/>
        <v>72923.333838148377</v>
      </c>
    </row>
    <row r="2512" spans="1:11" s="43" customFormat="1" ht="19.7" customHeight="1" x14ac:dyDescent="0.25">
      <c r="A2512" s="43" t="s">
        <v>198</v>
      </c>
      <c r="B2512" s="1" t="s">
        <v>293</v>
      </c>
      <c r="C2512" s="1" t="s">
        <v>330</v>
      </c>
      <c r="D2512" s="1" t="s">
        <v>329</v>
      </c>
      <c r="E2512" s="45" t="str">
        <f>VLOOKUP(C2512,PROCV!E$50:G$126,3,0)</f>
        <v>Educação e Criação em Artes</v>
      </c>
      <c r="F2512" s="1" t="s">
        <v>416</v>
      </c>
      <c r="G2512" s="1" t="s">
        <v>236</v>
      </c>
      <c r="H2512" s="1">
        <v>2010</v>
      </c>
      <c r="I2512" s="60">
        <f>VLOOKUP(H2512,PROCV!E$33:F$44,2,0)</f>
        <v>1.5383695934465831</v>
      </c>
      <c r="J2512" s="71">
        <v>3000</v>
      </c>
      <c r="K2512" s="44">
        <f t="shared" si="39"/>
        <v>4615.1087803397495</v>
      </c>
    </row>
    <row r="2513" spans="1:11" s="43" customFormat="1" ht="19.7" customHeight="1" x14ac:dyDescent="0.25">
      <c r="A2513" s="43" t="s">
        <v>198</v>
      </c>
      <c r="B2513" s="1" t="s">
        <v>293</v>
      </c>
      <c r="C2513" s="1" t="s">
        <v>313</v>
      </c>
      <c r="D2513" s="1" t="s">
        <v>312</v>
      </c>
      <c r="E2513" s="45" t="str">
        <f>VLOOKUP(C2513,PROCV!E$50:G$126,3,0)</f>
        <v>Patrimônio</v>
      </c>
      <c r="F2513" s="1" t="s">
        <v>415</v>
      </c>
      <c r="G2513" s="1" t="s">
        <v>265</v>
      </c>
      <c r="H2513" s="1">
        <v>2010</v>
      </c>
      <c r="I2513" s="60">
        <f>VLOOKUP(H2513,PROCV!E$33:F$44,2,0)</f>
        <v>1.5383695934465831</v>
      </c>
      <c r="J2513" s="71">
        <v>153570</v>
      </c>
      <c r="K2513" s="44">
        <f t="shared" si="39"/>
        <v>236247.41846559176</v>
      </c>
    </row>
    <row r="2514" spans="1:11" s="43" customFormat="1" ht="19.7" customHeight="1" x14ac:dyDescent="0.25">
      <c r="A2514" s="43" t="s">
        <v>198</v>
      </c>
      <c r="B2514" s="1" t="s">
        <v>293</v>
      </c>
      <c r="C2514" s="1" t="s">
        <v>348</v>
      </c>
      <c r="D2514" s="1" t="s">
        <v>347</v>
      </c>
      <c r="E2514" s="45" t="str">
        <f>VLOOKUP(C2514,PROCV!E$50:G$126,3,0)</f>
        <v>Patrimônio</v>
      </c>
      <c r="F2514" s="1" t="s">
        <v>415</v>
      </c>
      <c r="G2514" s="1" t="s">
        <v>265</v>
      </c>
      <c r="H2514" s="1">
        <v>2010</v>
      </c>
      <c r="I2514" s="60">
        <f>VLOOKUP(H2514,PROCV!E$33:F$44,2,0)</f>
        <v>1.5383695934465831</v>
      </c>
      <c r="J2514" s="71">
        <v>133244</v>
      </c>
      <c r="K2514" s="44">
        <f t="shared" si="39"/>
        <v>204978.51810919651</v>
      </c>
    </row>
    <row r="2515" spans="1:11" s="43" customFormat="1" ht="19.7" customHeight="1" x14ac:dyDescent="0.25">
      <c r="A2515" s="43" t="s">
        <v>198</v>
      </c>
      <c r="B2515" s="1" t="s">
        <v>293</v>
      </c>
      <c r="C2515" s="1" t="s">
        <v>301</v>
      </c>
      <c r="D2515" s="1" t="s">
        <v>300</v>
      </c>
      <c r="E2515" s="45" t="str">
        <f>VLOOKUP(C2515,PROCV!E$50:G$126,3,0)</f>
        <v>Patrimônio</v>
      </c>
      <c r="F2515" s="1" t="s">
        <v>416</v>
      </c>
      <c r="G2515" s="1" t="s">
        <v>236</v>
      </c>
      <c r="H2515" s="1">
        <v>2010</v>
      </c>
      <c r="I2515" s="60">
        <f>VLOOKUP(H2515,PROCV!E$33:F$44,2,0)</f>
        <v>1.5383695934465831</v>
      </c>
      <c r="J2515" s="71">
        <v>60394</v>
      </c>
      <c r="K2515" s="44">
        <f t="shared" si="39"/>
        <v>92908.293226612936</v>
      </c>
    </row>
    <row r="2516" spans="1:11" s="43" customFormat="1" ht="19.7" customHeight="1" x14ac:dyDescent="0.25">
      <c r="A2516" s="43" t="s">
        <v>198</v>
      </c>
      <c r="B2516" s="1" t="s">
        <v>293</v>
      </c>
      <c r="C2516" s="1" t="s">
        <v>301</v>
      </c>
      <c r="D2516" s="1" t="s">
        <v>300</v>
      </c>
      <c r="E2516" s="45" t="str">
        <f>VLOOKUP(C2516,PROCV!E$50:G$126,3,0)</f>
        <v>Patrimônio</v>
      </c>
      <c r="F2516" s="1" t="s">
        <v>416</v>
      </c>
      <c r="G2516" s="1" t="s">
        <v>236</v>
      </c>
      <c r="H2516" s="1">
        <v>2010</v>
      </c>
      <c r="I2516" s="60">
        <f>VLOOKUP(H2516,PROCV!E$33:F$44,2,0)</f>
        <v>1.5383695934465831</v>
      </c>
      <c r="J2516" s="71">
        <v>10002</v>
      </c>
      <c r="K2516" s="44">
        <f t="shared" si="39"/>
        <v>15386.772673652724</v>
      </c>
    </row>
    <row r="2517" spans="1:11" s="43" customFormat="1" ht="19.7" customHeight="1" x14ac:dyDescent="0.25">
      <c r="A2517" s="43" t="s">
        <v>198</v>
      </c>
      <c r="B2517" s="1" t="s">
        <v>293</v>
      </c>
      <c r="C2517" s="1" t="s">
        <v>301</v>
      </c>
      <c r="D2517" s="1" t="s">
        <v>300</v>
      </c>
      <c r="E2517" s="45" t="str">
        <f>VLOOKUP(C2517,PROCV!E$50:G$126,3,0)</f>
        <v>Patrimônio</v>
      </c>
      <c r="F2517" s="1" t="s">
        <v>416</v>
      </c>
      <c r="G2517" s="1" t="s">
        <v>236</v>
      </c>
      <c r="H2517" s="1">
        <v>2010</v>
      </c>
      <c r="I2517" s="60">
        <f>VLOOKUP(H2517,PROCV!E$33:F$44,2,0)</f>
        <v>1.5383695934465831</v>
      </c>
      <c r="J2517" s="71">
        <v>376754</v>
      </c>
      <c r="K2517" s="44">
        <f t="shared" si="39"/>
        <v>579586.89780937391</v>
      </c>
    </row>
    <row r="2518" spans="1:11" s="43" customFormat="1" ht="19.7" customHeight="1" x14ac:dyDescent="0.25">
      <c r="A2518" s="43" t="s">
        <v>198</v>
      </c>
      <c r="B2518" s="1" t="s">
        <v>293</v>
      </c>
      <c r="C2518" s="1" t="s">
        <v>301</v>
      </c>
      <c r="D2518" s="1" t="s">
        <v>300</v>
      </c>
      <c r="E2518" s="45" t="str">
        <f>VLOOKUP(C2518,PROCV!E$50:G$126,3,0)</f>
        <v>Patrimônio</v>
      </c>
      <c r="F2518" s="1" t="s">
        <v>416</v>
      </c>
      <c r="G2518" s="1" t="s">
        <v>236</v>
      </c>
      <c r="H2518" s="1">
        <v>2010</v>
      </c>
      <c r="I2518" s="60">
        <f>VLOOKUP(H2518,PROCV!E$33:F$44,2,0)</f>
        <v>1.5383695934465831</v>
      </c>
      <c r="J2518" s="71">
        <v>28933</v>
      </c>
      <c r="K2518" s="44">
        <f t="shared" si="39"/>
        <v>44509.647447189986</v>
      </c>
    </row>
    <row r="2519" spans="1:11" s="43" customFormat="1" ht="19.7" customHeight="1" x14ac:dyDescent="0.25">
      <c r="A2519" s="43" t="s">
        <v>198</v>
      </c>
      <c r="B2519" s="1" t="s">
        <v>293</v>
      </c>
      <c r="C2519" s="1" t="s">
        <v>301</v>
      </c>
      <c r="D2519" s="1" t="s">
        <v>300</v>
      </c>
      <c r="E2519" s="45" t="str">
        <f>VLOOKUP(C2519,PROCV!E$50:G$126,3,0)</f>
        <v>Patrimônio</v>
      </c>
      <c r="F2519" s="1" t="s">
        <v>416</v>
      </c>
      <c r="G2519" s="1" t="s">
        <v>236</v>
      </c>
      <c r="H2519" s="1">
        <v>2010</v>
      </c>
      <c r="I2519" s="60">
        <f>VLOOKUP(H2519,PROCV!E$33:F$44,2,0)</f>
        <v>1.5383695934465831</v>
      </c>
      <c r="J2519" s="71">
        <v>38853</v>
      </c>
      <c r="K2519" s="44">
        <f t="shared" si="39"/>
        <v>59770.273814180095</v>
      </c>
    </row>
    <row r="2520" spans="1:11" s="43" customFormat="1" ht="19.7" customHeight="1" x14ac:dyDescent="0.25">
      <c r="A2520" s="43" t="s">
        <v>198</v>
      </c>
      <c r="B2520" s="1" t="s">
        <v>293</v>
      </c>
      <c r="C2520" s="1" t="s">
        <v>318</v>
      </c>
      <c r="D2520" s="1" t="s">
        <v>317</v>
      </c>
      <c r="E2520" s="45" t="str">
        <f>VLOOKUP(C2520,PROCV!E$50:G$126,3,0)</f>
        <v>Patrimônio</v>
      </c>
      <c r="F2520" s="1" t="s">
        <v>415</v>
      </c>
      <c r="G2520" s="1" t="s">
        <v>265</v>
      </c>
      <c r="H2520" s="1">
        <v>2010</v>
      </c>
      <c r="I2520" s="60">
        <f>VLOOKUP(H2520,PROCV!E$33:F$44,2,0)</f>
        <v>1.5383695934465831</v>
      </c>
      <c r="J2520" s="71">
        <v>1252146</v>
      </c>
      <c r="K2520" s="44">
        <f t="shared" si="39"/>
        <v>1926263.3329557653</v>
      </c>
    </row>
    <row r="2521" spans="1:11" s="43" customFormat="1" ht="19.7" customHeight="1" x14ac:dyDescent="0.25">
      <c r="A2521" s="43" t="s">
        <v>198</v>
      </c>
      <c r="B2521" s="1" t="s">
        <v>293</v>
      </c>
      <c r="C2521" s="1" t="s">
        <v>326</v>
      </c>
      <c r="D2521" s="1" t="s">
        <v>325</v>
      </c>
      <c r="E2521" s="45" t="str">
        <f>VLOOKUP(C2521,PROCV!E$50:G$126,3,0)</f>
        <v>NA</v>
      </c>
      <c r="F2521" s="1" t="s">
        <v>415</v>
      </c>
      <c r="G2521" s="1" t="s">
        <v>265</v>
      </c>
      <c r="H2521" s="1">
        <v>2010</v>
      </c>
      <c r="I2521" s="60">
        <f>VLOOKUP(H2521,PROCV!E$33:F$44,2,0)</f>
        <v>1.5383695934465831</v>
      </c>
      <c r="J2521" s="71">
        <v>1056794</v>
      </c>
      <c r="K2521" s="44">
        <f t="shared" si="39"/>
        <v>1625739.7561367883</v>
      </c>
    </row>
    <row r="2522" spans="1:11" s="43" customFormat="1" ht="19.7" customHeight="1" x14ac:dyDescent="0.25">
      <c r="A2522" s="43" t="s">
        <v>198</v>
      </c>
      <c r="B2522" s="1" t="s">
        <v>293</v>
      </c>
      <c r="C2522" s="1" t="s">
        <v>358</v>
      </c>
      <c r="D2522" s="1" t="s">
        <v>357</v>
      </c>
      <c r="E2522" s="45" t="str">
        <f>VLOOKUP(C2522,PROCV!E$50:G$126,3,0)</f>
        <v>NA</v>
      </c>
      <c r="F2522" s="1" t="s">
        <v>415</v>
      </c>
      <c r="G2522" s="1" t="s">
        <v>265</v>
      </c>
      <c r="H2522" s="1">
        <v>2010</v>
      </c>
      <c r="I2522" s="60">
        <f>VLOOKUP(H2522,PROCV!E$33:F$44,2,0)</f>
        <v>1.5383695934465831</v>
      </c>
      <c r="J2522" s="71">
        <v>790000</v>
      </c>
      <c r="K2522" s="44">
        <f t="shared" si="39"/>
        <v>1215311.9788228006</v>
      </c>
    </row>
    <row r="2523" spans="1:11" s="43" customFormat="1" ht="19.7" customHeight="1" x14ac:dyDescent="0.25">
      <c r="A2523" s="43" t="s">
        <v>200</v>
      </c>
      <c r="B2523" s="1" t="s">
        <v>293</v>
      </c>
      <c r="C2523" s="1" t="s">
        <v>291</v>
      </c>
      <c r="D2523" s="1" t="s">
        <v>290</v>
      </c>
      <c r="E2523" s="45" t="str">
        <f>VLOOKUP(C2523,PROCV!E$50:G$126,3,0)</f>
        <v>NA</v>
      </c>
      <c r="F2523" s="1" t="s">
        <v>416</v>
      </c>
      <c r="G2523" s="1" t="s">
        <v>236</v>
      </c>
      <c r="H2523" s="1">
        <v>2010</v>
      </c>
      <c r="I2523" s="60">
        <f>VLOOKUP(H2523,PROCV!E$33:F$44,2,0)</f>
        <v>1.5383695934465831</v>
      </c>
      <c r="J2523" s="71">
        <v>23022</v>
      </c>
      <c r="K2523" s="44">
        <f t="shared" si="39"/>
        <v>35416.344780327236</v>
      </c>
    </row>
    <row r="2524" spans="1:11" s="43" customFormat="1" ht="19.7" customHeight="1" x14ac:dyDescent="0.25">
      <c r="A2524" s="43" t="s">
        <v>200</v>
      </c>
      <c r="B2524" s="1" t="s">
        <v>293</v>
      </c>
      <c r="C2524" s="1" t="s">
        <v>291</v>
      </c>
      <c r="D2524" s="1" t="s">
        <v>290</v>
      </c>
      <c r="E2524" s="45" t="str">
        <f>VLOOKUP(C2524,PROCV!E$50:G$126,3,0)</f>
        <v>NA</v>
      </c>
      <c r="F2524" s="1" t="s">
        <v>416</v>
      </c>
      <c r="G2524" s="1" t="s">
        <v>236</v>
      </c>
      <c r="H2524" s="1">
        <v>2010</v>
      </c>
      <c r="I2524" s="60">
        <f>VLOOKUP(H2524,PROCV!E$33:F$44,2,0)</f>
        <v>1.5383695934465831</v>
      </c>
      <c r="J2524" s="71">
        <v>270000</v>
      </c>
      <c r="K2524" s="44">
        <f t="shared" si="39"/>
        <v>415359.7902305774</v>
      </c>
    </row>
    <row r="2525" spans="1:11" s="43" customFormat="1" ht="19.7" customHeight="1" x14ac:dyDescent="0.25">
      <c r="A2525" s="43" t="s">
        <v>200</v>
      </c>
      <c r="B2525" s="1" t="s">
        <v>293</v>
      </c>
      <c r="C2525" s="1" t="s">
        <v>291</v>
      </c>
      <c r="D2525" s="1" t="s">
        <v>290</v>
      </c>
      <c r="E2525" s="45" t="str">
        <f>VLOOKUP(C2525,PROCV!E$50:G$126,3,0)</f>
        <v>NA</v>
      </c>
      <c r="F2525" s="1" t="s">
        <v>416</v>
      </c>
      <c r="G2525" s="1" t="s">
        <v>236</v>
      </c>
      <c r="H2525" s="1">
        <v>2010</v>
      </c>
      <c r="I2525" s="60">
        <f>VLOOKUP(H2525,PROCV!E$33:F$44,2,0)</f>
        <v>1.5383695934465831</v>
      </c>
      <c r="J2525" s="71">
        <v>745850</v>
      </c>
      <c r="K2525" s="44">
        <f t="shared" si="39"/>
        <v>1147392.961272134</v>
      </c>
    </row>
    <row r="2526" spans="1:11" s="43" customFormat="1" ht="19.7" customHeight="1" x14ac:dyDescent="0.25">
      <c r="A2526" s="43" t="s">
        <v>200</v>
      </c>
      <c r="B2526" s="1" t="s">
        <v>293</v>
      </c>
      <c r="C2526" s="1" t="s">
        <v>291</v>
      </c>
      <c r="D2526" s="1" t="s">
        <v>290</v>
      </c>
      <c r="E2526" s="45" t="str">
        <f>VLOOKUP(C2526,PROCV!E$50:G$126,3,0)</f>
        <v>NA</v>
      </c>
      <c r="F2526" s="1" t="s">
        <v>416</v>
      </c>
      <c r="G2526" s="1" t="s">
        <v>236</v>
      </c>
      <c r="H2526" s="1">
        <v>2010</v>
      </c>
      <c r="I2526" s="60">
        <f>VLOOKUP(H2526,PROCV!E$33:F$44,2,0)</f>
        <v>1.5383695934465831</v>
      </c>
      <c r="J2526" s="71">
        <v>152000</v>
      </c>
      <c r="K2526" s="44">
        <f t="shared" si="39"/>
        <v>233832.17820388064</v>
      </c>
    </row>
    <row r="2527" spans="1:11" s="43" customFormat="1" ht="19.7" customHeight="1" x14ac:dyDescent="0.25">
      <c r="A2527" s="43" t="s">
        <v>200</v>
      </c>
      <c r="B2527" s="1" t="s">
        <v>293</v>
      </c>
      <c r="C2527" s="1" t="s">
        <v>291</v>
      </c>
      <c r="D2527" s="1" t="s">
        <v>290</v>
      </c>
      <c r="E2527" s="45" t="str">
        <f>VLOOKUP(C2527,PROCV!E$50:G$126,3,0)</f>
        <v>NA</v>
      </c>
      <c r="F2527" s="1" t="s">
        <v>416</v>
      </c>
      <c r="G2527" s="1" t="s">
        <v>236</v>
      </c>
      <c r="H2527" s="1">
        <v>2010</v>
      </c>
      <c r="I2527" s="60">
        <f>VLOOKUP(H2527,PROCV!E$33:F$44,2,0)</f>
        <v>1.5383695934465831</v>
      </c>
      <c r="J2527" s="71">
        <v>14397</v>
      </c>
      <c r="K2527" s="44">
        <f t="shared" si="39"/>
        <v>22147.907036850458</v>
      </c>
    </row>
    <row r="2528" spans="1:11" s="43" customFormat="1" ht="19.7" customHeight="1" x14ac:dyDescent="0.25">
      <c r="A2528" s="43" t="s">
        <v>200</v>
      </c>
      <c r="B2528" s="1" t="s">
        <v>293</v>
      </c>
      <c r="C2528" s="1" t="s">
        <v>291</v>
      </c>
      <c r="D2528" s="1" t="s">
        <v>290</v>
      </c>
      <c r="E2528" s="45" t="str">
        <f>VLOOKUP(C2528,PROCV!E$50:G$126,3,0)</f>
        <v>NA</v>
      </c>
      <c r="F2528" s="1" t="s">
        <v>416</v>
      </c>
      <c r="G2528" s="1" t="s">
        <v>236</v>
      </c>
      <c r="H2528" s="1">
        <v>2010</v>
      </c>
      <c r="I2528" s="60">
        <f>VLOOKUP(H2528,PROCV!E$33:F$44,2,0)</f>
        <v>1.5383695934465831</v>
      </c>
      <c r="J2528" s="71">
        <v>82424</v>
      </c>
      <c r="K2528" s="44">
        <f t="shared" si="39"/>
        <v>126798.57537024116</v>
      </c>
    </row>
    <row r="2529" spans="1:11" s="43" customFormat="1" ht="19.7" customHeight="1" x14ac:dyDescent="0.25">
      <c r="A2529" s="43" t="s">
        <v>200</v>
      </c>
      <c r="B2529" s="1" t="s">
        <v>293</v>
      </c>
      <c r="C2529" s="1" t="s">
        <v>291</v>
      </c>
      <c r="D2529" s="1" t="s">
        <v>290</v>
      </c>
      <c r="E2529" s="45" t="str">
        <f>VLOOKUP(C2529,PROCV!E$50:G$126,3,0)</f>
        <v>NA</v>
      </c>
      <c r="F2529" s="1" t="s">
        <v>416</v>
      </c>
      <c r="G2529" s="1" t="s">
        <v>236</v>
      </c>
      <c r="H2529" s="1">
        <v>2010</v>
      </c>
      <c r="I2529" s="60">
        <f>VLOOKUP(H2529,PROCV!E$33:F$44,2,0)</f>
        <v>1.5383695934465831</v>
      </c>
      <c r="J2529" s="71">
        <v>11903</v>
      </c>
      <c r="K2529" s="44">
        <f t="shared" si="39"/>
        <v>18311.213270794677</v>
      </c>
    </row>
    <row r="2530" spans="1:11" s="43" customFormat="1" ht="19.7" customHeight="1" x14ac:dyDescent="0.25">
      <c r="A2530" s="43" t="s">
        <v>200</v>
      </c>
      <c r="B2530" s="1" t="s">
        <v>293</v>
      </c>
      <c r="C2530" s="1" t="s">
        <v>320</v>
      </c>
      <c r="D2530" s="1" t="s">
        <v>319</v>
      </c>
      <c r="E2530" s="45" t="str">
        <f>VLOOKUP(C2530,PROCV!E$50:G$126,3,0)</f>
        <v>Música</v>
      </c>
      <c r="F2530" s="1" t="s">
        <v>416</v>
      </c>
      <c r="G2530" s="1" t="s">
        <v>236</v>
      </c>
      <c r="H2530" s="1">
        <v>2010</v>
      </c>
      <c r="I2530" s="60">
        <f>VLOOKUP(H2530,PROCV!E$33:F$44,2,0)</f>
        <v>1.5383695934465831</v>
      </c>
      <c r="J2530" s="71">
        <v>9380</v>
      </c>
      <c r="K2530" s="44">
        <f t="shared" si="39"/>
        <v>14429.906786528949</v>
      </c>
    </row>
    <row r="2531" spans="1:11" s="43" customFormat="1" ht="19.7" customHeight="1" x14ac:dyDescent="0.25">
      <c r="A2531" s="43" t="s">
        <v>200</v>
      </c>
      <c r="B2531" s="1" t="s">
        <v>293</v>
      </c>
      <c r="C2531" s="1" t="s">
        <v>320</v>
      </c>
      <c r="D2531" s="1" t="s">
        <v>319</v>
      </c>
      <c r="E2531" s="45" t="str">
        <f>VLOOKUP(C2531,PROCV!E$50:G$126,3,0)</f>
        <v>Música</v>
      </c>
      <c r="F2531" s="1" t="s">
        <v>416</v>
      </c>
      <c r="G2531" s="1" t="s">
        <v>236</v>
      </c>
      <c r="H2531" s="1">
        <v>2010</v>
      </c>
      <c r="I2531" s="60">
        <f>VLOOKUP(H2531,PROCV!E$33:F$44,2,0)</f>
        <v>1.5383695934465831</v>
      </c>
      <c r="J2531" s="71">
        <v>13490</v>
      </c>
      <c r="K2531" s="44">
        <f t="shared" si="39"/>
        <v>20752.605815594405</v>
      </c>
    </row>
    <row r="2532" spans="1:11" s="43" customFormat="1" ht="19.7" customHeight="1" x14ac:dyDescent="0.25">
      <c r="A2532" s="43" t="s">
        <v>200</v>
      </c>
      <c r="B2532" s="1" t="s">
        <v>293</v>
      </c>
      <c r="C2532" s="1" t="s">
        <v>289</v>
      </c>
      <c r="D2532" s="1" t="s">
        <v>288</v>
      </c>
      <c r="E2532" s="45" t="str">
        <f>VLOOKUP(C2532,PROCV!E$50:G$126,3,0)</f>
        <v>Editorial</v>
      </c>
      <c r="F2532" s="1" t="s">
        <v>416</v>
      </c>
      <c r="G2532" s="1" t="s">
        <v>236</v>
      </c>
      <c r="H2532" s="1">
        <v>2010</v>
      </c>
      <c r="I2532" s="60">
        <f>VLOOKUP(H2532,PROCV!E$33:F$44,2,0)</f>
        <v>1.5383695934465831</v>
      </c>
      <c r="J2532" s="71">
        <v>18508</v>
      </c>
      <c r="K2532" s="44">
        <f t="shared" si="39"/>
        <v>28472.144435509359</v>
      </c>
    </row>
    <row r="2533" spans="1:11" s="43" customFormat="1" ht="19.7" customHeight="1" x14ac:dyDescent="0.25">
      <c r="A2533" s="43" t="s">
        <v>200</v>
      </c>
      <c r="B2533" s="1" t="s">
        <v>293</v>
      </c>
      <c r="C2533" s="1" t="s">
        <v>289</v>
      </c>
      <c r="D2533" s="1" t="s">
        <v>288</v>
      </c>
      <c r="E2533" s="45" t="str">
        <f>VLOOKUP(C2533,PROCV!E$50:G$126,3,0)</f>
        <v>Editorial</v>
      </c>
      <c r="F2533" s="1" t="s">
        <v>416</v>
      </c>
      <c r="G2533" s="1" t="s">
        <v>236</v>
      </c>
      <c r="H2533" s="1">
        <v>2010</v>
      </c>
      <c r="I2533" s="60">
        <f>VLOOKUP(H2533,PROCV!E$33:F$44,2,0)</f>
        <v>1.5383695934465831</v>
      </c>
      <c r="J2533" s="71">
        <v>7369</v>
      </c>
      <c r="K2533" s="44">
        <f t="shared" si="39"/>
        <v>11336.245534107871</v>
      </c>
    </row>
    <row r="2534" spans="1:11" s="43" customFormat="1" ht="19.7" customHeight="1" x14ac:dyDescent="0.25">
      <c r="A2534" s="43" t="s">
        <v>200</v>
      </c>
      <c r="B2534" s="1" t="s">
        <v>293</v>
      </c>
      <c r="C2534" s="1" t="s">
        <v>299</v>
      </c>
      <c r="D2534" s="1" t="s">
        <v>298</v>
      </c>
      <c r="E2534" s="45" t="str">
        <f>VLOOKUP(C2534,PROCV!E$50:G$126,3,0)</f>
        <v>NA</v>
      </c>
      <c r="F2534" s="1" t="s">
        <v>416</v>
      </c>
      <c r="G2534" s="1" t="s">
        <v>236</v>
      </c>
      <c r="H2534" s="1">
        <v>2010</v>
      </c>
      <c r="I2534" s="60">
        <f>VLOOKUP(H2534,PROCV!E$33:F$44,2,0)</f>
        <v>1.5383695934465831</v>
      </c>
      <c r="J2534" s="71">
        <v>52506</v>
      </c>
      <c r="K2534" s="44">
        <f t="shared" si="39"/>
        <v>80773.633873506289</v>
      </c>
    </row>
    <row r="2535" spans="1:11" s="43" customFormat="1" ht="19.7" customHeight="1" x14ac:dyDescent="0.25">
      <c r="A2535" s="43" t="s">
        <v>200</v>
      </c>
      <c r="B2535" s="1" t="s">
        <v>293</v>
      </c>
      <c r="C2535" s="1" t="s">
        <v>299</v>
      </c>
      <c r="D2535" s="1" t="s">
        <v>298</v>
      </c>
      <c r="E2535" s="45" t="str">
        <f>VLOOKUP(C2535,PROCV!E$50:G$126,3,0)</f>
        <v>NA</v>
      </c>
      <c r="F2535" s="1" t="s">
        <v>416</v>
      </c>
      <c r="G2535" s="1" t="s">
        <v>236</v>
      </c>
      <c r="H2535" s="1">
        <v>2010</v>
      </c>
      <c r="I2535" s="60">
        <f>VLOOKUP(H2535,PROCV!E$33:F$44,2,0)</f>
        <v>1.5383695934465831</v>
      </c>
      <c r="J2535" s="71">
        <v>49779</v>
      </c>
      <c r="K2535" s="44">
        <f t="shared" si="39"/>
        <v>76578.499992177458</v>
      </c>
    </row>
    <row r="2536" spans="1:11" s="43" customFormat="1" ht="19.7" customHeight="1" x14ac:dyDescent="0.25">
      <c r="A2536" s="43" t="s">
        <v>200</v>
      </c>
      <c r="B2536" s="1" t="s">
        <v>293</v>
      </c>
      <c r="C2536" s="1" t="s">
        <v>299</v>
      </c>
      <c r="D2536" s="1" t="s">
        <v>298</v>
      </c>
      <c r="E2536" s="45" t="str">
        <f>VLOOKUP(C2536,PROCV!E$50:G$126,3,0)</f>
        <v>NA</v>
      </c>
      <c r="F2536" s="1" t="s">
        <v>416</v>
      </c>
      <c r="G2536" s="1" t="s">
        <v>236</v>
      </c>
      <c r="H2536" s="1">
        <v>2010</v>
      </c>
      <c r="I2536" s="60">
        <f>VLOOKUP(H2536,PROCV!E$33:F$44,2,0)</f>
        <v>1.5383695934465831</v>
      </c>
      <c r="J2536" s="71">
        <v>47564</v>
      </c>
      <c r="K2536" s="44">
        <f t="shared" si="39"/>
        <v>73171.01134269328</v>
      </c>
    </row>
    <row r="2537" spans="1:11" s="43" customFormat="1" ht="19.7" customHeight="1" x14ac:dyDescent="0.25">
      <c r="A2537" s="43" t="s">
        <v>200</v>
      </c>
      <c r="B2537" s="1" t="s">
        <v>293</v>
      </c>
      <c r="C2537" s="1" t="s">
        <v>287</v>
      </c>
      <c r="D2537" s="1" t="s">
        <v>286</v>
      </c>
      <c r="E2537" s="45" t="str">
        <f>VLOOKUP(C2537,PROCV!E$50:G$126,3,0)</f>
        <v>Música</v>
      </c>
      <c r="F2537" s="1" t="s">
        <v>416</v>
      </c>
      <c r="G2537" s="1" t="s">
        <v>236</v>
      </c>
      <c r="H2537" s="1">
        <v>2010</v>
      </c>
      <c r="I2537" s="60">
        <f>VLOOKUP(H2537,PROCV!E$33:F$44,2,0)</f>
        <v>1.5383695934465831</v>
      </c>
      <c r="J2537" s="71">
        <v>17336</v>
      </c>
      <c r="K2537" s="44">
        <f t="shared" si="39"/>
        <v>26669.175271989963</v>
      </c>
    </row>
    <row r="2538" spans="1:11" s="43" customFormat="1" ht="19.7" customHeight="1" x14ac:dyDescent="0.25">
      <c r="A2538" s="43" t="s">
        <v>200</v>
      </c>
      <c r="B2538" s="1" t="s">
        <v>293</v>
      </c>
      <c r="C2538" s="1" t="s">
        <v>287</v>
      </c>
      <c r="D2538" s="1" t="s">
        <v>286</v>
      </c>
      <c r="E2538" s="45" t="str">
        <f>VLOOKUP(C2538,PROCV!E$50:G$126,3,0)</f>
        <v>Música</v>
      </c>
      <c r="F2538" s="1" t="s">
        <v>416</v>
      </c>
      <c r="G2538" s="1" t="s">
        <v>236</v>
      </c>
      <c r="H2538" s="1">
        <v>2010</v>
      </c>
      <c r="I2538" s="60">
        <f>VLOOKUP(H2538,PROCV!E$33:F$44,2,0)</f>
        <v>1.5383695934465831</v>
      </c>
      <c r="J2538" s="71">
        <v>1249</v>
      </c>
      <c r="K2538" s="44">
        <f t="shared" si="39"/>
        <v>1921.4236222147822</v>
      </c>
    </row>
    <row r="2539" spans="1:11" s="43" customFormat="1" ht="19.7" customHeight="1" x14ac:dyDescent="0.25">
      <c r="A2539" s="43" t="s">
        <v>200</v>
      </c>
      <c r="B2539" s="1" t="s">
        <v>293</v>
      </c>
      <c r="C2539" s="1" t="s">
        <v>285</v>
      </c>
      <c r="D2539" s="1" t="s">
        <v>284</v>
      </c>
      <c r="E2539" s="45" t="str">
        <f>VLOOKUP(C2539,PROCV!E$50:G$126,3,0)</f>
        <v>Editorial</v>
      </c>
      <c r="F2539" s="1" t="s">
        <v>416</v>
      </c>
      <c r="G2539" s="1" t="s">
        <v>236</v>
      </c>
      <c r="H2539" s="1">
        <v>2010</v>
      </c>
      <c r="I2539" s="60">
        <f>VLOOKUP(H2539,PROCV!E$33:F$44,2,0)</f>
        <v>1.5383695934465831</v>
      </c>
      <c r="J2539" s="71">
        <v>536865</v>
      </c>
      <c r="K2539" s="44">
        <f t="shared" si="39"/>
        <v>825896.79178569978</v>
      </c>
    </row>
    <row r="2540" spans="1:11" s="43" customFormat="1" ht="19.7" customHeight="1" x14ac:dyDescent="0.25">
      <c r="A2540" s="43" t="s">
        <v>200</v>
      </c>
      <c r="B2540" s="1" t="s">
        <v>293</v>
      </c>
      <c r="C2540" s="1" t="s">
        <v>285</v>
      </c>
      <c r="D2540" s="1" t="s">
        <v>284</v>
      </c>
      <c r="E2540" s="45" t="str">
        <f>VLOOKUP(C2540,PROCV!E$50:G$126,3,0)</f>
        <v>Editorial</v>
      </c>
      <c r="F2540" s="1" t="s">
        <v>416</v>
      </c>
      <c r="G2540" s="1" t="s">
        <v>236</v>
      </c>
      <c r="H2540" s="1">
        <v>2010</v>
      </c>
      <c r="I2540" s="60">
        <f>VLOOKUP(H2540,PROCV!E$33:F$44,2,0)</f>
        <v>1.5383695934465831</v>
      </c>
      <c r="J2540" s="71">
        <v>73500</v>
      </c>
      <c r="K2540" s="44">
        <f t="shared" si="39"/>
        <v>113070.16511832386</v>
      </c>
    </row>
    <row r="2541" spans="1:11" s="43" customFormat="1" ht="19.7" customHeight="1" x14ac:dyDescent="0.25">
      <c r="A2541" s="43" t="s">
        <v>200</v>
      </c>
      <c r="B2541" s="1" t="s">
        <v>293</v>
      </c>
      <c r="C2541" s="1" t="s">
        <v>285</v>
      </c>
      <c r="D2541" s="1" t="s">
        <v>284</v>
      </c>
      <c r="E2541" s="45" t="str">
        <f>VLOOKUP(C2541,PROCV!E$50:G$126,3,0)</f>
        <v>Editorial</v>
      </c>
      <c r="F2541" s="1" t="s">
        <v>416</v>
      </c>
      <c r="G2541" s="1" t="s">
        <v>236</v>
      </c>
      <c r="H2541" s="1">
        <v>2010</v>
      </c>
      <c r="I2541" s="60">
        <f>VLOOKUP(H2541,PROCV!E$33:F$44,2,0)</f>
        <v>1.5383695934465831</v>
      </c>
      <c r="J2541" s="71">
        <v>26333</v>
      </c>
      <c r="K2541" s="44">
        <f t="shared" si="39"/>
        <v>40509.886504228874</v>
      </c>
    </row>
    <row r="2542" spans="1:11" s="43" customFormat="1" ht="19.7" customHeight="1" x14ac:dyDescent="0.25">
      <c r="A2542" s="43" t="s">
        <v>200</v>
      </c>
      <c r="B2542" s="1" t="s">
        <v>293</v>
      </c>
      <c r="C2542" s="1" t="s">
        <v>285</v>
      </c>
      <c r="D2542" s="1" t="s">
        <v>284</v>
      </c>
      <c r="E2542" s="45" t="str">
        <f>VLOOKUP(C2542,PROCV!E$50:G$126,3,0)</f>
        <v>Editorial</v>
      </c>
      <c r="F2542" s="1" t="s">
        <v>416</v>
      </c>
      <c r="G2542" s="1" t="s">
        <v>236</v>
      </c>
      <c r="H2542" s="1">
        <v>2010</v>
      </c>
      <c r="I2542" s="60">
        <f>VLOOKUP(H2542,PROCV!E$33:F$44,2,0)</f>
        <v>1.5383695934465831</v>
      </c>
      <c r="J2542" s="71">
        <v>70609</v>
      </c>
      <c r="K2542" s="44">
        <f t="shared" si="39"/>
        <v>108622.73862366978</v>
      </c>
    </row>
    <row r="2543" spans="1:11" s="43" customFormat="1" ht="19.7" customHeight="1" x14ac:dyDescent="0.25">
      <c r="A2543" s="43" t="s">
        <v>200</v>
      </c>
      <c r="B2543" s="1" t="s">
        <v>293</v>
      </c>
      <c r="C2543" s="1" t="s">
        <v>285</v>
      </c>
      <c r="D2543" s="1" t="s">
        <v>284</v>
      </c>
      <c r="E2543" s="45" t="str">
        <f>VLOOKUP(C2543,PROCV!E$50:G$126,3,0)</f>
        <v>Editorial</v>
      </c>
      <c r="F2543" s="1" t="s">
        <v>416</v>
      </c>
      <c r="G2543" s="1" t="s">
        <v>236</v>
      </c>
      <c r="H2543" s="1">
        <v>2010</v>
      </c>
      <c r="I2543" s="60">
        <f>VLOOKUP(H2543,PROCV!E$33:F$44,2,0)</f>
        <v>1.5383695934465831</v>
      </c>
      <c r="J2543" s="71">
        <v>209278</v>
      </c>
      <c r="K2543" s="44">
        <f t="shared" si="39"/>
        <v>321946.91177731403</v>
      </c>
    </row>
    <row r="2544" spans="1:11" s="43" customFormat="1" ht="19.7" customHeight="1" x14ac:dyDescent="0.25">
      <c r="A2544" s="43" t="s">
        <v>200</v>
      </c>
      <c r="B2544" s="1" t="s">
        <v>293</v>
      </c>
      <c r="C2544" s="1" t="s">
        <v>283</v>
      </c>
      <c r="D2544" s="1" t="s">
        <v>282</v>
      </c>
      <c r="E2544" s="45" t="str">
        <f>VLOOKUP(C2544,PROCV!E$50:G$126,3,0)</f>
        <v>Editorial</v>
      </c>
      <c r="F2544" s="1" t="s">
        <v>416</v>
      </c>
      <c r="G2544" s="1" t="s">
        <v>236</v>
      </c>
      <c r="H2544" s="1">
        <v>2010</v>
      </c>
      <c r="I2544" s="60">
        <f>VLOOKUP(H2544,PROCV!E$33:F$44,2,0)</f>
        <v>1.5383695934465831</v>
      </c>
      <c r="J2544" s="71">
        <v>6247</v>
      </c>
      <c r="K2544" s="44">
        <f t="shared" si="39"/>
        <v>9610.1948502608047</v>
      </c>
    </row>
    <row r="2545" spans="1:11" s="43" customFormat="1" ht="19.7" customHeight="1" x14ac:dyDescent="0.25">
      <c r="A2545" s="43" t="s">
        <v>200</v>
      </c>
      <c r="B2545" s="1" t="s">
        <v>293</v>
      </c>
      <c r="C2545" s="1" t="s">
        <v>283</v>
      </c>
      <c r="D2545" s="1" t="s">
        <v>282</v>
      </c>
      <c r="E2545" s="45" t="str">
        <f>VLOOKUP(C2545,PROCV!E$50:G$126,3,0)</f>
        <v>Editorial</v>
      </c>
      <c r="F2545" s="1" t="s">
        <v>416</v>
      </c>
      <c r="G2545" s="1" t="s">
        <v>236</v>
      </c>
      <c r="H2545" s="1">
        <v>2010</v>
      </c>
      <c r="I2545" s="60">
        <f>VLOOKUP(H2545,PROCV!E$33:F$44,2,0)</f>
        <v>1.5383695934465831</v>
      </c>
      <c r="J2545" s="71">
        <v>10638</v>
      </c>
      <c r="K2545" s="44">
        <f t="shared" si="39"/>
        <v>16365.175735084751</v>
      </c>
    </row>
    <row r="2546" spans="1:11" s="43" customFormat="1" ht="19.7" customHeight="1" x14ac:dyDescent="0.25">
      <c r="A2546" s="43" t="s">
        <v>200</v>
      </c>
      <c r="B2546" s="1" t="s">
        <v>293</v>
      </c>
      <c r="C2546" s="1" t="s">
        <v>281</v>
      </c>
      <c r="D2546" s="1" t="s">
        <v>280</v>
      </c>
      <c r="E2546" s="45" t="str">
        <f>VLOOKUP(C2546,PROCV!E$50:G$126,3,0)</f>
        <v>Música</v>
      </c>
      <c r="F2546" s="1" t="s">
        <v>416</v>
      </c>
      <c r="G2546" s="1" t="s">
        <v>236</v>
      </c>
      <c r="H2546" s="1">
        <v>2010</v>
      </c>
      <c r="I2546" s="60">
        <f>VLOOKUP(H2546,PROCV!E$33:F$44,2,0)</f>
        <v>1.5383695934465831</v>
      </c>
      <c r="J2546" s="71">
        <v>47731</v>
      </c>
      <c r="K2546" s="44">
        <f t="shared" si="39"/>
        <v>73427.919064798858</v>
      </c>
    </row>
    <row r="2547" spans="1:11" s="43" customFormat="1" ht="19.7" customHeight="1" x14ac:dyDescent="0.25">
      <c r="A2547" s="43" t="s">
        <v>200</v>
      </c>
      <c r="B2547" s="1" t="s">
        <v>293</v>
      </c>
      <c r="C2547" s="1" t="s">
        <v>279</v>
      </c>
      <c r="D2547" s="1" t="s">
        <v>278</v>
      </c>
      <c r="E2547" s="45" t="str">
        <f>VLOOKUP(C2547,PROCV!E$50:G$126,3,0)</f>
        <v>Editorial</v>
      </c>
      <c r="F2547" s="1" t="s">
        <v>416</v>
      </c>
      <c r="G2547" s="1" t="s">
        <v>236</v>
      </c>
      <c r="H2547" s="1">
        <v>2010</v>
      </c>
      <c r="I2547" s="60">
        <f>VLOOKUP(H2547,PROCV!E$33:F$44,2,0)</f>
        <v>1.5383695934465831</v>
      </c>
      <c r="J2547" s="71">
        <v>33784</v>
      </c>
      <c r="K2547" s="44">
        <f t="shared" si="39"/>
        <v>51972.278344999366</v>
      </c>
    </row>
    <row r="2548" spans="1:11" s="43" customFormat="1" ht="19.7" customHeight="1" x14ac:dyDescent="0.25">
      <c r="A2548" s="43" t="s">
        <v>200</v>
      </c>
      <c r="B2548" s="1" t="s">
        <v>293</v>
      </c>
      <c r="C2548" s="1" t="s">
        <v>279</v>
      </c>
      <c r="D2548" s="1" t="s">
        <v>278</v>
      </c>
      <c r="E2548" s="45" t="str">
        <f>VLOOKUP(C2548,PROCV!E$50:G$126,3,0)</f>
        <v>Editorial</v>
      </c>
      <c r="F2548" s="1" t="s">
        <v>416</v>
      </c>
      <c r="G2548" s="1" t="s">
        <v>236</v>
      </c>
      <c r="H2548" s="1">
        <v>2010</v>
      </c>
      <c r="I2548" s="60">
        <f>VLOOKUP(H2548,PROCV!E$33:F$44,2,0)</f>
        <v>1.5383695934465831</v>
      </c>
      <c r="J2548" s="71">
        <v>12694</v>
      </c>
      <c r="K2548" s="44">
        <f t="shared" si="39"/>
        <v>19528.063619210927</v>
      </c>
    </row>
    <row r="2549" spans="1:11" s="43" customFormat="1" ht="19.7" customHeight="1" x14ac:dyDescent="0.25">
      <c r="A2549" s="43" t="s">
        <v>200</v>
      </c>
      <c r="B2549" s="1" t="s">
        <v>293</v>
      </c>
      <c r="C2549" s="1" t="s">
        <v>279</v>
      </c>
      <c r="D2549" s="1" t="s">
        <v>278</v>
      </c>
      <c r="E2549" s="45" t="str">
        <f>VLOOKUP(C2549,PROCV!E$50:G$126,3,0)</f>
        <v>Editorial</v>
      </c>
      <c r="F2549" s="1" t="s">
        <v>416</v>
      </c>
      <c r="G2549" s="1" t="s">
        <v>236</v>
      </c>
      <c r="H2549" s="1">
        <v>2010</v>
      </c>
      <c r="I2549" s="60">
        <f>VLOOKUP(H2549,PROCV!E$33:F$44,2,0)</f>
        <v>1.5383695934465831</v>
      </c>
      <c r="J2549" s="71">
        <v>42281</v>
      </c>
      <c r="K2549" s="44">
        <f t="shared" si="39"/>
        <v>65043.804780514976</v>
      </c>
    </row>
    <row r="2550" spans="1:11" s="43" customFormat="1" ht="19.7" customHeight="1" x14ac:dyDescent="0.25">
      <c r="A2550" s="43" t="s">
        <v>200</v>
      </c>
      <c r="B2550" s="1" t="s">
        <v>293</v>
      </c>
      <c r="C2550" s="1" t="s">
        <v>277</v>
      </c>
      <c r="D2550" s="1" t="s">
        <v>276</v>
      </c>
      <c r="E2550" s="45" t="str">
        <f>VLOOKUP(C2550,PROCV!E$50:G$126,3,0)</f>
        <v>Editorial</v>
      </c>
      <c r="F2550" s="1" t="s">
        <v>416</v>
      </c>
      <c r="G2550" s="1" t="s">
        <v>236</v>
      </c>
      <c r="H2550" s="1">
        <v>2010</v>
      </c>
      <c r="I2550" s="60">
        <f>VLOOKUP(H2550,PROCV!E$33:F$44,2,0)</f>
        <v>1.5383695934465831</v>
      </c>
      <c r="J2550" s="71">
        <v>19482</v>
      </c>
      <c r="K2550" s="44">
        <f t="shared" si="39"/>
        <v>29970.516419526331</v>
      </c>
    </row>
    <row r="2551" spans="1:11" s="43" customFormat="1" ht="19.7" customHeight="1" x14ac:dyDescent="0.25">
      <c r="A2551" s="43" t="s">
        <v>200</v>
      </c>
      <c r="B2551" s="1" t="s">
        <v>293</v>
      </c>
      <c r="C2551" s="1" t="s">
        <v>307</v>
      </c>
      <c r="D2551" s="1" t="s">
        <v>306</v>
      </c>
      <c r="E2551" s="45" t="str">
        <f>VLOOKUP(C2551,PROCV!E$50:G$126,3,0)</f>
        <v>NA</v>
      </c>
      <c r="F2551" s="1" t="s">
        <v>416</v>
      </c>
      <c r="G2551" s="1" t="s">
        <v>236</v>
      </c>
      <c r="H2551" s="1">
        <v>2010</v>
      </c>
      <c r="I2551" s="60">
        <f>VLOOKUP(H2551,PROCV!E$33:F$44,2,0)</f>
        <v>1.5383695934465831</v>
      </c>
      <c r="J2551" s="71">
        <v>54898</v>
      </c>
      <c r="K2551" s="44">
        <f t="shared" si="39"/>
        <v>84453.413941030522</v>
      </c>
    </row>
    <row r="2552" spans="1:11" s="43" customFormat="1" ht="19.7" customHeight="1" x14ac:dyDescent="0.25">
      <c r="A2552" s="43" t="s">
        <v>200</v>
      </c>
      <c r="B2552" s="1" t="s">
        <v>293</v>
      </c>
      <c r="C2552" s="1" t="s">
        <v>273</v>
      </c>
      <c r="D2552" s="1" t="s">
        <v>272</v>
      </c>
      <c r="E2552" s="45" t="str">
        <f>VLOOKUP(C2552,PROCV!E$50:G$126,3,0)</f>
        <v>Editorial</v>
      </c>
      <c r="F2552" s="1" t="s">
        <v>416</v>
      </c>
      <c r="G2552" s="1" t="s">
        <v>236</v>
      </c>
      <c r="H2552" s="1">
        <v>2010</v>
      </c>
      <c r="I2552" s="60">
        <f>VLOOKUP(H2552,PROCV!E$33:F$44,2,0)</f>
        <v>1.5383695934465831</v>
      </c>
      <c r="J2552" s="71">
        <v>5985</v>
      </c>
      <c r="K2552" s="44">
        <f t="shared" si="39"/>
        <v>9207.1420167777997</v>
      </c>
    </row>
    <row r="2553" spans="1:11" s="43" customFormat="1" ht="19.7" customHeight="1" x14ac:dyDescent="0.25">
      <c r="A2553" s="43" t="s">
        <v>200</v>
      </c>
      <c r="B2553" s="1" t="s">
        <v>293</v>
      </c>
      <c r="C2553" s="1" t="s">
        <v>273</v>
      </c>
      <c r="D2553" s="1" t="s">
        <v>272</v>
      </c>
      <c r="E2553" s="45" t="str">
        <f>VLOOKUP(C2553,PROCV!E$50:G$126,3,0)</f>
        <v>Editorial</v>
      </c>
      <c r="F2553" s="1" t="s">
        <v>416</v>
      </c>
      <c r="G2553" s="1" t="s">
        <v>236</v>
      </c>
      <c r="H2553" s="1">
        <v>2010</v>
      </c>
      <c r="I2553" s="60">
        <f>VLOOKUP(H2553,PROCV!E$33:F$44,2,0)</f>
        <v>1.5383695934465831</v>
      </c>
      <c r="J2553" s="71">
        <v>250000</v>
      </c>
      <c r="K2553" s="44">
        <f t="shared" si="39"/>
        <v>384592.39836164576</v>
      </c>
    </row>
    <row r="2554" spans="1:11" s="43" customFormat="1" ht="19.7" customHeight="1" x14ac:dyDescent="0.25">
      <c r="A2554" s="43" t="s">
        <v>200</v>
      </c>
      <c r="B2554" s="1" t="s">
        <v>293</v>
      </c>
      <c r="C2554" s="1" t="s">
        <v>273</v>
      </c>
      <c r="D2554" s="1" t="s">
        <v>272</v>
      </c>
      <c r="E2554" s="45" t="str">
        <f>VLOOKUP(C2554,PROCV!E$50:G$126,3,0)</f>
        <v>Editorial</v>
      </c>
      <c r="F2554" s="1" t="s">
        <v>416</v>
      </c>
      <c r="G2554" s="1" t="s">
        <v>236</v>
      </c>
      <c r="H2554" s="1">
        <v>2010</v>
      </c>
      <c r="I2554" s="60">
        <f>VLOOKUP(H2554,PROCV!E$33:F$44,2,0)</f>
        <v>1.5383695934465831</v>
      </c>
      <c r="J2554" s="71">
        <v>57774</v>
      </c>
      <c r="K2554" s="44">
        <f t="shared" si="39"/>
        <v>88877.764891782892</v>
      </c>
    </row>
    <row r="2555" spans="1:11" s="43" customFormat="1" ht="19.7" customHeight="1" x14ac:dyDescent="0.25">
      <c r="A2555" s="43" t="s">
        <v>200</v>
      </c>
      <c r="B2555" s="1" t="s">
        <v>293</v>
      </c>
      <c r="C2555" s="1" t="s">
        <v>273</v>
      </c>
      <c r="D2555" s="1" t="s">
        <v>272</v>
      </c>
      <c r="E2555" s="45" t="str">
        <f>VLOOKUP(C2555,PROCV!E$50:G$126,3,0)</f>
        <v>Editorial</v>
      </c>
      <c r="F2555" s="1" t="s">
        <v>416</v>
      </c>
      <c r="G2555" s="1" t="s">
        <v>236</v>
      </c>
      <c r="H2555" s="1">
        <v>2010</v>
      </c>
      <c r="I2555" s="60">
        <f>VLOOKUP(H2555,PROCV!E$33:F$44,2,0)</f>
        <v>1.5383695934465831</v>
      </c>
      <c r="J2555" s="1">
        <v>498</v>
      </c>
      <c r="K2555" s="44">
        <f t="shared" si="39"/>
        <v>766.10805753639841</v>
      </c>
    </row>
    <row r="2556" spans="1:11" s="43" customFormat="1" ht="19.7" customHeight="1" x14ac:dyDescent="0.25">
      <c r="A2556" s="43" t="s">
        <v>200</v>
      </c>
      <c r="B2556" s="1" t="s">
        <v>293</v>
      </c>
      <c r="C2556" s="1" t="s">
        <v>273</v>
      </c>
      <c r="D2556" s="1" t="s">
        <v>272</v>
      </c>
      <c r="E2556" s="45" t="str">
        <f>VLOOKUP(C2556,PROCV!E$50:G$126,3,0)</f>
        <v>Editorial</v>
      </c>
      <c r="F2556" s="1" t="s">
        <v>416</v>
      </c>
      <c r="G2556" s="1" t="s">
        <v>236</v>
      </c>
      <c r="H2556" s="1">
        <v>2010</v>
      </c>
      <c r="I2556" s="60">
        <f>VLOOKUP(H2556,PROCV!E$33:F$44,2,0)</f>
        <v>1.5383695934465831</v>
      </c>
      <c r="J2556" s="71">
        <v>524429</v>
      </c>
      <c r="K2556" s="44">
        <f t="shared" si="39"/>
        <v>806765.62752159813</v>
      </c>
    </row>
    <row r="2557" spans="1:11" s="43" customFormat="1" ht="19.7" customHeight="1" x14ac:dyDescent="0.25">
      <c r="A2557" s="43" t="s">
        <v>200</v>
      </c>
      <c r="B2557" s="1" t="s">
        <v>293</v>
      </c>
      <c r="C2557" s="1" t="s">
        <v>273</v>
      </c>
      <c r="D2557" s="1" t="s">
        <v>272</v>
      </c>
      <c r="E2557" s="45" t="str">
        <f>VLOOKUP(C2557,PROCV!E$50:G$126,3,0)</f>
        <v>Editorial</v>
      </c>
      <c r="F2557" s="1" t="s">
        <v>416</v>
      </c>
      <c r="G2557" s="1" t="s">
        <v>236</v>
      </c>
      <c r="H2557" s="1">
        <v>2010</v>
      </c>
      <c r="I2557" s="60">
        <f>VLOOKUP(H2557,PROCV!E$33:F$44,2,0)</f>
        <v>1.5383695934465831</v>
      </c>
      <c r="J2557" s="71">
        <v>112018</v>
      </c>
      <c r="K2557" s="44">
        <f t="shared" si="39"/>
        <v>172325.08511869935</v>
      </c>
    </row>
    <row r="2558" spans="1:11" s="43" customFormat="1" ht="19.7" customHeight="1" x14ac:dyDescent="0.25">
      <c r="A2558" s="43" t="s">
        <v>200</v>
      </c>
      <c r="B2558" s="1" t="s">
        <v>293</v>
      </c>
      <c r="C2558" s="1" t="s">
        <v>315</v>
      </c>
      <c r="D2558" s="1" t="s">
        <v>314</v>
      </c>
      <c r="E2558" s="45" t="str">
        <f>VLOOKUP(C2558,PROCV!E$50:G$126,3,0)</f>
        <v>Editorial</v>
      </c>
      <c r="F2558" s="1" t="s">
        <v>416</v>
      </c>
      <c r="G2558" s="1" t="s">
        <v>236</v>
      </c>
      <c r="H2558" s="1">
        <v>2010</v>
      </c>
      <c r="I2558" s="60">
        <f>VLOOKUP(H2558,PROCV!E$33:F$44,2,0)</f>
        <v>1.5383695934465831</v>
      </c>
      <c r="J2558" s="71">
        <v>82779</v>
      </c>
      <c r="K2558" s="44">
        <f t="shared" si="39"/>
        <v>127344.6965759147</v>
      </c>
    </row>
    <row r="2559" spans="1:11" s="43" customFormat="1" ht="19.7" customHeight="1" x14ac:dyDescent="0.25">
      <c r="A2559" s="43" t="s">
        <v>200</v>
      </c>
      <c r="B2559" s="1" t="s">
        <v>293</v>
      </c>
      <c r="C2559" s="1" t="s">
        <v>269</v>
      </c>
      <c r="D2559" s="1" t="s">
        <v>268</v>
      </c>
      <c r="E2559" s="45" t="str">
        <f>VLOOKUP(C2559,PROCV!E$50:G$126,3,0)</f>
        <v>NA</v>
      </c>
      <c r="F2559" s="1" t="s">
        <v>416</v>
      </c>
      <c r="G2559" s="1" t="s">
        <v>236</v>
      </c>
      <c r="H2559" s="1">
        <v>2010</v>
      </c>
      <c r="I2559" s="60">
        <f>VLOOKUP(H2559,PROCV!E$33:F$44,2,0)</f>
        <v>1.5383695934465831</v>
      </c>
      <c r="J2559" s="71">
        <v>138777</v>
      </c>
      <c r="K2559" s="44">
        <f t="shared" si="39"/>
        <v>213490.31706973645</v>
      </c>
    </row>
    <row r="2560" spans="1:11" s="43" customFormat="1" ht="19.7" customHeight="1" x14ac:dyDescent="0.25">
      <c r="A2560" s="43" t="s">
        <v>200</v>
      </c>
      <c r="B2560" s="1" t="s">
        <v>293</v>
      </c>
      <c r="C2560" s="1" t="s">
        <v>269</v>
      </c>
      <c r="D2560" s="1" t="s">
        <v>268</v>
      </c>
      <c r="E2560" s="45" t="str">
        <f>VLOOKUP(C2560,PROCV!E$50:G$126,3,0)</f>
        <v>NA</v>
      </c>
      <c r="F2560" s="1" t="s">
        <v>416</v>
      </c>
      <c r="G2560" s="1" t="s">
        <v>236</v>
      </c>
      <c r="H2560" s="1">
        <v>2010</v>
      </c>
      <c r="I2560" s="60">
        <f>VLOOKUP(H2560,PROCV!E$33:F$44,2,0)</f>
        <v>1.5383695934465831</v>
      </c>
      <c r="J2560" s="71">
        <v>543000</v>
      </c>
      <c r="K2560" s="44">
        <f t="shared" si="39"/>
        <v>835334.68924149463</v>
      </c>
    </row>
    <row r="2561" spans="1:11" s="43" customFormat="1" ht="19.7" customHeight="1" x14ac:dyDescent="0.25">
      <c r="A2561" s="43" t="s">
        <v>200</v>
      </c>
      <c r="B2561" s="1" t="s">
        <v>293</v>
      </c>
      <c r="C2561" s="1" t="s">
        <v>269</v>
      </c>
      <c r="D2561" s="1" t="s">
        <v>268</v>
      </c>
      <c r="E2561" s="45" t="str">
        <f>VLOOKUP(C2561,PROCV!E$50:G$126,3,0)</f>
        <v>NA</v>
      </c>
      <c r="F2561" s="1" t="s">
        <v>416</v>
      </c>
      <c r="G2561" s="1" t="s">
        <v>236</v>
      </c>
      <c r="H2561" s="1">
        <v>2010</v>
      </c>
      <c r="I2561" s="60">
        <f>VLOOKUP(H2561,PROCV!E$33:F$44,2,0)</f>
        <v>1.5383695934465831</v>
      </c>
      <c r="J2561" s="71">
        <v>57000</v>
      </c>
      <c r="K2561" s="44">
        <f t="shared" si="39"/>
        <v>87687.066826455237</v>
      </c>
    </row>
    <row r="2562" spans="1:11" s="43" customFormat="1" ht="19.7" customHeight="1" x14ac:dyDescent="0.25">
      <c r="A2562" s="43" t="s">
        <v>200</v>
      </c>
      <c r="B2562" s="1" t="s">
        <v>293</v>
      </c>
      <c r="C2562" s="1" t="s">
        <v>269</v>
      </c>
      <c r="D2562" s="1" t="s">
        <v>268</v>
      </c>
      <c r="E2562" s="45" t="str">
        <f>VLOOKUP(C2562,PROCV!E$50:G$126,3,0)</f>
        <v>NA</v>
      </c>
      <c r="F2562" s="1" t="s">
        <v>416</v>
      </c>
      <c r="G2562" s="1" t="s">
        <v>236</v>
      </c>
      <c r="H2562" s="1">
        <v>2010</v>
      </c>
      <c r="I2562" s="60">
        <f>VLOOKUP(H2562,PROCV!E$33:F$44,2,0)</f>
        <v>1.5383695934465831</v>
      </c>
      <c r="J2562" s="71">
        <v>181293</v>
      </c>
      <c r="K2562" s="44">
        <f t="shared" si="39"/>
        <v>278895.6387047114</v>
      </c>
    </row>
    <row r="2563" spans="1:11" s="43" customFormat="1" ht="19.7" customHeight="1" x14ac:dyDescent="0.25">
      <c r="A2563" s="43" t="s">
        <v>200</v>
      </c>
      <c r="B2563" s="1" t="s">
        <v>293</v>
      </c>
      <c r="C2563" s="1" t="s">
        <v>269</v>
      </c>
      <c r="D2563" s="1" t="s">
        <v>268</v>
      </c>
      <c r="E2563" s="45" t="str">
        <f>VLOOKUP(C2563,PROCV!E$50:G$126,3,0)</f>
        <v>NA</v>
      </c>
      <c r="F2563" s="1" t="s">
        <v>416</v>
      </c>
      <c r="G2563" s="1" t="s">
        <v>236</v>
      </c>
      <c r="H2563" s="1">
        <v>2010</v>
      </c>
      <c r="I2563" s="60">
        <f>VLOOKUP(H2563,PROCV!E$33:F$44,2,0)</f>
        <v>1.5383695934465831</v>
      </c>
      <c r="J2563" s="71">
        <v>49168</v>
      </c>
      <c r="K2563" s="44">
        <f t="shared" ref="K2563:K2626" si="40">J2563*I2563</f>
        <v>75638.556170581593</v>
      </c>
    </row>
    <row r="2564" spans="1:11" s="43" customFormat="1" ht="19.7" customHeight="1" x14ac:dyDescent="0.25">
      <c r="A2564" s="43" t="s">
        <v>200</v>
      </c>
      <c r="B2564" s="1" t="s">
        <v>293</v>
      </c>
      <c r="C2564" s="1" t="s">
        <v>269</v>
      </c>
      <c r="D2564" s="1" t="s">
        <v>268</v>
      </c>
      <c r="E2564" s="45" t="str">
        <f>VLOOKUP(C2564,PROCV!E$50:G$126,3,0)</f>
        <v>NA</v>
      </c>
      <c r="F2564" s="1" t="s">
        <v>416</v>
      </c>
      <c r="G2564" s="1" t="s">
        <v>236</v>
      </c>
      <c r="H2564" s="1">
        <v>2010</v>
      </c>
      <c r="I2564" s="60">
        <f>VLOOKUP(H2564,PROCV!E$33:F$44,2,0)</f>
        <v>1.5383695934465831</v>
      </c>
      <c r="J2564" s="71">
        <v>10000</v>
      </c>
      <c r="K2564" s="44">
        <f t="shared" si="40"/>
        <v>15383.695934465832</v>
      </c>
    </row>
    <row r="2565" spans="1:11" s="43" customFormat="1" ht="19.7" customHeight="1" x14ac:dyDescent="0.25">
      <c r="A2565" s="43" t="s">
        <v>200</v>
      </c>
      <c r="B2565" s="1" t="s">
        <v>293</v>
      </c>
      <c r="C2565" s="1" t="s">
        <v>269</v>
      </c>
      <c r="D2565" s="1" t="s">
        <v>268</v>
      </c>
      <c r="E2565" s="45" t="str">
        <f>VLOOKUP(C2565,PROCV!E$50:G$126,3,0)</f>
        <v>NA</v>
      </c>
      <c r="F2565" s="1" t="s">
        <v>416</v>
      </c>
      <c r="G2565" s="1" t="s">
        <v>236</v>
      </c>
      <c r="H2565" s="1">
        <v>2010</v>
      </c>
      <c r="I2565" s="60">
        <f>VLOOKUP(H2565,PROCV!E$33:F$44,2,0)</f>
        <v>1.5383695934465831</v>
      </c>
      <c r="J2565" s="71">
        <v>4183</v>
      </c>
      <c r="K2565" s="44">
        <f t="shared" si="40"/>
        <v>6435.0000093870567</v>
      </c>
    </row>
    <row r="2566" spans="1:11" s="43" customFormat="1" ht="19.7" customHeight="1" x14ac:dyDescent="0.25">
      <c r="A2566" s="43" t="s">
        <v>200</v>
      </c>
      <c r="B2566" s="1" t="s">
        <v>293</v>
      </c>
      <c r="C2566" s="1" t="s">
        <v>269</v>
      </c>
      <c r="D2566" s="1" t="s">
        <v>268</v>
      </c>
      <c r="E2566" s="45" t="str">
        <f>VLOOKUP(C2566,PROCV!E$50:G$126,3,0)</f>
        <v>NA</v>
      </c>
      <c r="F2566" s="1" t="s">
        <v>416</v>
      </c>
      <c r="G2566" s="1" t="s">
        <v>236</v>
      </c>
      <c r="H2566" s="1">
        <v>2010</v>
      </c>
      <c r="I2566" s="60">
        <f>VLOOKUP(H2566,PROCV!E$33:F$44,2,0)</f>
        <v>1.5383695934465831</v>
      </c>
      <c r="J2566" s="71">
        <v>88511</v>
      </c>
      <c r="K2566" s="44">
        <f t="shared" si="40"/>
        <v>136162.63108555053</v>
      </c>
    </row>
    <row r="2567" spans="1:11" s="43" customFormat="1" ht="19.7" customHeight="1" x14ac:dyDescent="0.25">
      <c r="A2567" s="43" t="s">
        <v>200</v>
      </c>
      <c r="B2567" s="1" t="s">
        <v>293</v>
      </c>
      <c r="C2567" s="1" t="s">
        <v>264</v>
      </c>
      <c r="D2567" s="1" t="s">
        <v>263</v>
      </c>
      <c r="E2567" s="45" t="str">
        <f>VLOOKUP(C2567,PROCV!E$50:G$126,3,0)</f>
        <v>Audiovisual</v>
      </c>
      <c r="F2567" s="1" t="s">
        <v>416</v>
      </c>
      <c r="G2567" s="1" t="s">
        <v>236</v>
      </c>
      <c r="H2567" s="1">
        <v>2010</v>
      </c>
      <c r="I2567" s="60">
        <f>VLOOKUP(H2567,PROCV!E$33:F$44,2,0)</f>
        <v>1.5383695934465831</v>
      </c>
      <c r="J2567" s="71">
        <v>1273</v>
      </c>
      <c r="K2567" s="44">
        <f t="shared" si="40"/>
        <v>1958.3444924575003</v>
      </c>
    </row>
    <row r="2568" spans="1:11" s="43" customFormat="1" ht="19.7" customHeight="1" x14ac:dyDescent="0.25">
      <c r="A2568" s="43" t="s">
        <v>200</v>
      </c>
      <c r="B2568" s="1" t="s">
        <v>293</v>
      </c>
      <c r="C2568" s="1" t="s">
        <v>262</v>
      </c>
      <c r="D2568" s="1" t="s">
        <v>261</v>
      </c>
      <c r="E2568" s="45" t="str">
        <f>VLOOKUP(C2568,PROCV!E$50:G$126,3,0)</f>
        <v>Audiovisual</v>
      </c>
      <c r="F2568" s="1" t="s">
        <v>416</v>
      </c>
      <c r="G2568" s="1" t="s">
        <v>236</v>
      </c>
      <c r="H2568" s="1">
        <v>2010</v>
      </c>
      <c r="I2568" s="60">
        <f>VLOOKUP(H2568,PROCV!E$33:F$44,2,0)</f>
        <v>1.5383695934465831</v>
      </c>
      <c r="J2568" s="71">
        <v>6842</v>
      </c>
      <c r="K2568" s="44">
        <f t="shared" si="40"/>
        <v>10525.524758361522</v>
      </c>
    </row>
    <row r="2569" spans="1:11" s="43" customFormat="1" ht="19.7" customHeight="1" x14ac:dyDescent="0.25">
      <c r="A2569" s="43" t="s">
        <v>200</v>
      </c>
      <c r="B2569" s="1" t="s">
        <v>293</v>
      </c>
      <c r="C2569" s="1" t="s">
        <v>258</v>
      </c>
      <c r="D2569" s="1" t="s">
        <v>257</v>
      </c>
      <c r="E2569" s="45" t="str">
        <f>VLOOKUP(C2569,PROCV!E$50:G$126,3,0)</f>
        <v>Audiovisual</v>
      </c>
      <c r="F2569" s="1" t="s">
        <v>416</v>
      </c>
      <c r="G2569" s="1" t="s">
        <v>236</v>
      </c>
      <c r="H2569" s="1">
        <v>2010</v>
      </c>
      <c r="I2569" s="60">
        <f>VLOOKUP(H2569,PROCV!E$33:F$44,2,0)</f>
        <v>1.5383695934465831</v>
      </c>
      <c r="J2569" s="71">
        <v>2016</v>
      </c>
      <c r="K2569" s="44">
        <f t="shared" si="40"/>
        <v>3101.3531003883113</v>
      </c>
    </row>
    <row r="2570" spans="1:11" s="43" customFormat="1" ht="19.7" customHeight="1" x14ac:dyDescent="0.25">
      <c r="A2570" s="43" t="s">
        <v>200</v>
      </c>
      <c r="B2570" s="1" t="s">
        <v>293</v>
      </c>
      <c r="C2570" s="1" t="s">
        <v>256</v>
      </c>
      <c r="D2570" s="1" t="s">
        <v>255</v>
      </c>
      <c r="E2570" s="45" t="str">
        <f>VLOOKUP(C2570,PROCV!E$50:G$126,3,0)</f>
        <v>Audiovisual</v>
      </c>
      <c r="F2570" s="1" t="s">
        <v>416</v>
      </c>
      <c r="G2570" s="1" t="s">
        <v>265</v>
      </c>
      <c r="H2570" s="1">
        <v>2010</v>
      </c>
      <c r="I2570" s="60">
        <f>VLOOKUP(H2570,PROCV!E$33:F$44,2,0)</f>
        <v>1.5383695934465831</v>
      </c>
      <c r="J2570" s="71">
        <v>200000</v>
      </c>
      <c r="K2570" s="44">
        <f t="shared" si="40"/>
        <v>307673.9186893166</v>
      </c>
    </row>
    <row r="2571" spans="1:11" s="43" customFormat="1" ht="19.7" customHeight="1" x14ac:dyDescent="0.25">
      <c r="A2571" s="43" t="s">
        <v>200</v>
      </c>
      <c r="B2571" s="1" t="s">
        <v>293</v>
      </c>
      <c r="C2571" s="1" t="s">
        <v>256</v>
      </c>
      <c r="D2571" s="1" t="s">
        <v>255</v>
      </c>
      <c r="E2571" s="45" t="str">
        <f>VLOOKUP(C2571,PROCV!E$50:G$126,3,0)</f>
        <v>Audiovisual</v>
      </c>
      <c r="F2571" s="1" t="s">
        <v>416</v>
      </c>
      <c r="G2571" s="1" t="s">
        <v>265</v>
      </c>
      <c r="H2571" s="1">
        <v>2010</v>
      </c>
      <c r="I2571" s="60">
        <f>VLOOKUP(H2571,PROCV!E$33:F$44,2,0)</f>
        <v>1.5383695934465831</v>
      </c>
      <c r="J2571" s="71">
        <v>4800000</v>
      </c>
      <c r="K2571" s="44">
        <f t="shared" si="40"/>
        <v>7384174.0485435985</v>
      </c>
    </row>
    <row r="2572" spans="1:11" s="43" customFormat="1" ht="19.7" customHeight="1" x14ac:dyDescent="0.25">
      <c r="A2572" s="43" t="s">
        <v>200</v>
      </c>
      <c r="B2572" s="1" t="s">
        <v>293</v>
      </c>
      <c r="C2572" s="1" t="s">
        <v>252</v>
      </c>
      <c r="D2572" s="1" t="s">
        <v>251</v>
      </c>
      <c r="E2572" s="45" t="str">
        <f>VLOOKUP(C2572,PROCV!E$50:G$126,3,0)</f>
        <v>Audiovisual</v>
      </c>
      <c r="F2572" s="1" t="s">
        <v>416</v>
      </c>
      <c r="G2572" s="1" t="s">
        <v>236</v>
      </c>
      <c r="H2572" s="1">
        <v>2010</v>
      </c>
      <c r="I2572" s="60">
        <f>VLOOKUP(H2572,PROCV!E$33:F$44,2,0)</f>
        <v>1.5383695934465831</v>
      </c>
      <c r="J2572" s="71">
        <v>177730</v>
      </c>
      <c r="K2572" s="44">
        <f t="shared" si="40"/>
        <v>273414.42784326122</v>
      </c>
    </row>
    <row r="2573" spans="1:11" s="43" customFormat="1" ht="19.7" customHeight="1" x14ac:dyDescent="0.25">
      <c r="A2573" s="43" t="s">
        <v>200</v>
      </c>
      <c r="B2573" s="1" t="s">
        <v>293</v>
      </c>
      <c r="C2573" s="1" t="s">
        <v>252</v>
      </c>
      <c r="D2573" s="1" t="s">
        <v>251</v>
      </c>
      <c r="E2573" s="45" t="str">
        <f>VLOOKUP(C2573,PROCV!E$50:G$126,3,0)</f>
        <v>Audiovisual</v>
      </c>
      <c r="F2573" s="1" t="s">
        <v>416</v>
      </c>
      <c r="G2573" s="1" t="s">
        <v>236</v>
      </c>
      <c r="H2573" s="1">
        <v>2010</v>
      </c>
      <c r="I2573" s="60">
        <f>VLOOKUP(H2573,PROCV!E$33:F$44,2,0)</f>
        <v>1.5383695934465831</v>
      </c>
      <c r="J2573" s="71">
        <v>50000</v>
      </c>
      <c r="K2573" s="44">
        <f t="shared" si="40"/>
        <v>76918.479672329151</v>
      </c>
    </row>
    <row r="2574" spans="1:11" s="43" customFormat="1" ht="19.7" customHeight="1" x14ac:dyDescent="0.25">
      <c r="A2574" s="43" t="s">
        <v>200</v>
      </c>
      <c r="B2574" s="1" t="s">
        <v>293</v>
      </c>
      <c r="C2574" s="1" t="s">
        <v>252</v>
      </c>
      <c r="D2574" s="1" t="s">
        <v>251</v>
      </c>
      <c r="E2574" s="45" t="str">
        <f>VLOOKUP(C2574,PROCV!E$50:G$126,3,0)</f>
        <v>Audiovisual</v>
      </c>
      <c r="F2574" s="1" t="s">
        <v>416</v>
      </c>
      <c r="G2574" s="1" t="s">
        <v>236</v>
      </c>
      <c r="H2574" s="1">
        <v>2010</v>
      </c>
      <c r="I2574" s="60">
        <f>VLOOKUP(H2574,PROCV!E$33:F$44,2,0)</f>
        <v>1.5383695934465831</v>
      </c>
      <c r="J2574" s="71">
        <v>51855</v>
      </c>
      <c r="K2574" s="44">
        <f t="shared" si="40"/>
        <v>79772.155268172559</v>
      </c>
    </row>
    <row r="2575" spans="1:11" s="43" customFormat="1" ht="19.7" customHeight="1" x14ac:dyDescent="0.25">
      <c r="A2575" s="43" t="s">
        <v>200</v>
      </c>
      <c r="B2575" s="1" t="s">
        <v>293</v>
      </c>
      <c r="C2575" s="1" t="s">
        <v>252</v>
      </c>
      <c r="D2575" s="1" t="s">
        <v>251</v>
      </c>
      <c r="E2575" s="45" t="str">
        <f>VLOOKUP(C2575,PROCV!E$50:G$126,3,0)</f>
        <v>Audiovisual</v>
      </c>
      <c r="F2575" s="1" t="s">
        <v>416</v>
      </c>
      <c r="G2575" s="1" t="s">
        <v>236</v>
      </c>
      <c r="H2575" s="1">
        <v>2010</v>
      </c>
      <c r="I2575" s="60">
        <f>VLOOKUP(H2575,PROCV!E$33:F$44,2,0)</f>
        <v>1.5383695934465831</v>
      </c>
      <c r="J2575" s="71">
        <v>184205</v>
      </c>
      <c r="K2575" s="44">
        <f t="shared" si="40"/>
        <v>283375.37096082786</v>
      </c>
    </row>
    <row r="2576" spans="1:11" s="43" customFormat="1" ht="19.7" customHeight="1" x14ac:dyDescent="0.25">
      <c r="A2576" s="43" t="s">
        <v>200</v>
      </c>
      <c r="B2576" s="1" t="s">
        <v>293</v>
      </c>
      <c r="C2576" s="1" t="s">
        <v>252</v>
      </c>
      <c r="D2576" s="1" t="s">
        <v>251</v>
      </c>
      <c r="E2576" s="45" t="str">
        <f>VLOOKUP(C2576,PROCV!E$50:G$126,3,0)</f>
        <v>Audiovisual</v>
      </c>
      <c r="F2576" s="1" t="s">
        <v>416</v>
      </c>
      <c r="G2576" s="1" t="s">
        <v>236</v>
      </c>
      <c r="H2576" s="1">
        <v>2010</v>
      </c>
      <c r="I2576" s="60">
        <f>VLOOKUP(H2576,PROCV!E$33:F$44,2,0)</f>
        <v>1.5383695934465831</v>
      </c>
      <c r="J2576" s="71">
        <v>10000</v>
      </c>
      <c r="K2576" s="44">
        <f t="shared" si="40"/>
        <v>15383.695934465832</v>
      </c>
    </row>
    <row r="2577" spans="1:11" s="43" customFormat="1" ht="19.7" customHeight="1" x14ac:dyDescent="0.25">
      <c r="A2577" s="43" t="s">
        <v>200</v>
      </c>
      <c r="B2577" s="1" t="s">
        <v>293</v>
      </c>
      <c r="C2577" s="1" t="s">
        <v>252</v>
      </c>
      <c r="D2577" s="1" t="s">
        <v>251</v>
      </c>
      <c r="E2577" s="45" t="str">
        <f>VLOOKUP(C2577,PROCV!E$50:G$126,3,0)</f>
        <v>Audiovisual</v>
      </c>
      <c r="F2577" s="1" t="s">
        <v>416</v>
      </c>
      <c r="G2577" s="1" t="s">
        <v>236</v>
      </c>
      <c r="H2577" s="1">
        <v>2010</v>
      </c>
      <c r="I2577" s="60">
        <f>VLOOKUP(H2577,PROCV!E$33:F$44,2,0)</f>
        <v>1.5383695934465831</v>
      </c>
      <c r="J2577" s="71">
        <v>100479</v>
      </c>
      <c r="K2577" s="44">
        <f t="shared" si="40"/>
        <v>154573.83837991921</v>
      </c>
    </row>
    <row r="2578" spans="1:11" s="43" customFormat="1" ht="19.7" customHeight="1" x14ac:dyDescent="0.25">
      <c r="A2578" s="43" t="s">
        <v>200</v>
      </c>
      <c r="B2578" s="1" t="s">
        <v>293</v>
      </c>
      <c r="C2578" s="1" t="s">
        <v>250</v>
      </c>
      <c r="D2578" s="1" t="s">
        <v>249</v>
      </c>
      <c r="E2578" s="45" t="str">
        <f>VLOOKUP(C2578,PROCV!E$50:G$126,3,0)</f>
        <v>Audiovisual</v>
      </c>
      <c r="F2578" s="1" t="s">
        <v>416</v>
      </c>
      <c r="G2578" s="1" t="s">
        <v>236</v>
      </c>
      <c r="H2578" s="1">
        <v>2010</v>
      </c>
      <c r="I2578" s="60">
        <f>VLOOKUP(H2578,PROCV!E$33:F$44,2,0)</f>
        <v>1.5383695934465831</v>
      </c>
      <c r="J2578" s="71">
        <v>135275</v>
      </c>
      <c r="K2578" s="44">
        <f t="shared" si="40"/>
        <v>208102.94675348653</v>
      </c>
    </row>
    <row r="2579" spans="1:11" s="43" customFormat="1" ht="19.7" customHeight="1" x14ac:dyDescent="0.25">
      <c r="A2579" s="43" t="s">
        <v>200</v>
      </c>
      <c r="B2579" s="1" t="s">
        <v>293</v>
      </c>
      <c r="C2579" s="1" t="s">
        <v>250</v>
      </c>
      <c r="D2579" s="1" t="s">
        <v>249</v>
      </c>
      <c r="E2579" s="45" t="str">
        <f>VLOOKUP(C2579,PROCV!E$50:G$126,3,0)</f>
        <v>Audiovisual</v>
      </c>
      <c r="F2579" s="1" t="s">
        <v>416</v>
      </c>
      <c r="G2579" s="1" t="s">
        <v>236</v>
      </c>
      <c r="H2579" s="1">
        <v>2010</v>
      </c>
      <c r="I2579" s="60">
        <f>VLOOKUP(H2579,PROCV!E$33:F$44,2,0)</f>
        <v>1.5383695934465831</v>
      </c>
      <c r="J2579" s="71">
        <v>72000</v>
      </c>
      <c r="K2579" s="44">
        <f t="shared" si="40"/>
        <v>110762.61072815399</v>
      </c>
    </row>
    <row r="2580" spans="1:11" s="43" customFormat="1" ht="19.7" customHeight="1" x14ac:dyDescent="0.25">
      <c r="A2580" s="43" t="s">
        <v>200</v>
      </c>
      <c r="B2580" s="1" t="s">
        <v>293</v>
      </c>
      <c r="C2580" s="1" t="s">
        <v>250</v>
      </c>
      <c r="D2580" s="1" t="s">
        <v>249</v>
      </c>
      <c r="E2580" s="45" t="str">
        <f>VLOOKUP(C2580,PROCV!E$50:G$126,3,0)</f>
        <v>Audiovisual</v>
      </c>
      <c r="F2580" s="1" t="s">
        <v>416</v>
      </c>
      <c r="G2580" s="1" t="s">
        <v>236</v>
      </c>
      <c r="H2580" s="1">
        <v>2010</v>
      </c>
      <c r="I2580" s="60">
        <f>VLOOKUP(H2580,PROCV!E$33:F$44,2,0)</f>
        <v>1.5383695934465831</v>
      </c>
      <c r="J2580" s="71">
        <v>24182</v>
      </c>
      <c r="K2580" s="44">
        <f t="shared" si="40"/>
        <v>37200.853508725275</v>
      </c>
    </row>
    <row r="2581" spans="1:11" s="43" customFormat="1" ht="19.7" customHeight="1" x14ac:dyDescent="0.25">
      <c r="A2581" s="43" t="s">
        <v>200</v>
      </c>
      <c r="B2581" s="1" t="s">
        <v>293</v>
      </c>
      <c r="C2581" s="1" t="s">
        <v>346</v>
      </c>
      <c r="D2581" s="1" t="s">
        <v>345</v>
      </c>
      <c r="E2581" s="45" t="str">
        <f>VLOOKUP(C2581,PROCV!E$50:G$126,3,0)</f>
        <v>Audiovisual</v>
      </c>
      <c r="F2581" s="1" t="s">
        <v>416</v>
      </c>
      <c r="G2581" s="1" t="s">
        <v>236</v>
      </c>
      <c r="H2581" s="1">
        <v>2010</v>
      </c>
      <c r="I2581" s="60">
        <f>VLOOKUP(H2581,PROCV!E$33:F$44,2,0)</f>
        <v>1.5383695934465831</v>
      </c>
      <c r="J2581" s="71">
        <v>14324</v>
      </c>
      <c r="K2581" s="44">
        <f t="shared" si="40"/>
        <v>22035.606056528857</v>
      </c>
    </row>
    <row r="2582" spans="1:11" s="43" customFormat="1" ht="19.7" customHeight="1" x14ac:dyDescent="0.25">
      <c r="A2582" s="43" t="s">
        <v>200</v>
      </c>
      <c r="B2582" s="1" t="s">
        <v>293</v>
      </c>
      <c r="C2582" s="1" t="s">
        <v>346</v>
      </c>
      <c r="D2582" s="1" t="s">
        <v>345</v>
      </c>
      <c r="E2582" s="45" t="str">
        <f>VLOOKUP(C2582,PROCV!E$50:G$126,3,0)</f>
        <v>Audiovisual</v>
      </c>
      <c r="F2582" s="1" t="s">
        <v>416</v>
      </c>
      <c r="G2582" s="1" t="s">
        <v>236</v>
      </c>
      <c r="H2582" s="1">
        <v>2010</v>
      </c>
      <c r="I2582" s="60">
        <f>VLOOKUP(H2582,PROCV!E$33:F$44,2,0)</f>
        <v>1.5383695934465831</v>
      </c>
      <c r="J2582" s="71">
        <v>148164</v>
      </c>
      <c r="K2582" s="44">
        <f t="shared" si="40"/>
        <v>227930.99244341953</v>
      </c>
    </row>
    <row r="2583" spans="1:11" s="43" customFormat="1" ht="19.7" customHeight="1" x14ac:dyDescent="0.25">
      <c r="A2583" s="43" t="s">
        <v>200</v>
      </c>
      <c r="B2583" s="1" t="s">
        <v>293</v>
      </c>
      <c r="C2583" s="1" t="s">
        <v>346</v>
      </c>
      <c r="D2583" s="1" t="s">
        <v>345</v>
      </c>
      <c r="E2583" s="45" t="str">
        <f>VLOOKUP(C2583,PROCV!E$50:G$126,3,0)</f>
        <v>Audiovisual</v>
      </c>
      <c r="F2583" s="1" t="s">
        <v>416</v>
      </c>
      <c r="G2583" s="1" t="s">
        <v>236</v>
      </c>
      <c r="H2583" s="1">
        <v>2010</v>
      </c>
      <c r="I2583" s="60">
        <f>VLOOKUP(H2583,PROCV!E$33:F$44,2,0)</f>
        <v>1.5383695934465831</v>
      </c>
      <c r="J2583" s="71">
        <v>47787</v>
      </c>
      <c r="K2583" s="44">
        <f t="shared" si="40"/>
        <v>73514.06776203186</v>
      </c>
    </row>
    <row r="2584" spans="1:11" s="43" customFormat="1" ht="19.7" customHeight="1" x14ac:dyDescent="0.25">
      <c r="A2584" s="43" t="s">
        <v>200</v>
      </c>
      <c r="B2584" s="1" t="s">
        <v>293</v>
      </c>
      <c r="C2584" s="1" t="s">
        <v>246</v>
      </c>
      <c r="D2584" s="1" t="s">
        <v>245</v>
      </c>
      <c r="E2584" s="45" t="str">
        <f>VLOOKUP(C2584,PROCV!E$50:G$126,3,0)</f>
        <v>Artes Cênicas e Espetáculos</v>
      </c>
      <c r="F2584" s="1" t="s">
        <v>416</v>
      </c>
      <c r="G2584" s="1" t="s">
        <v>236</v>
      </c>
      <c r="H2584" s="1">
        <v>2010</v>
      </c>
      <c r="I2584" s="60">
        <f>VLOOKUP(H2584,PROCV!E$33:F$44,2,0)</f>
        <v>1.5383695934465831</v>
      </c>
      <c r="J2584" s="71">
        <v>24443</v>
      </c>
      <c r="K2584" s="44">
        <f t="shared" si="40"/>
        <v>37602.367972614833</v>
      </c>
    </row>
    <row r="2585" spans="1:11" s="43" customFormat="1" ht="19.7" customHeight="1" x14ac:dyDescent="0.25">
      <c r="A2585" s="43" t="s">
        <v>200</v>
      </c>
      <c r="B2585" s="1" t="s">
        <v>293</v>
      </c>
      <c r="C2585" s="1" t="s">
        <v>238</v>
      </c>
      <c r="D2585" s="1" t="s">
        <v>237</v>
      </c>
      <c r="E2585" s="45" t="str">
        <f>VLOOKUP(C2585,PROCV!E$50:G$126,3,0)</f>
        <v>Artes Cênicas e Espetáculos</v>
      </c>
      <c r="F2585" s="1" t="s">
        <v>416</v>
      </c>
      <c r="G2585" s="1" t="s">
        <v>236</v>
      </c>
      <c r="H2585" s="1">
        <v>2010</v>
      </c>
      <c r="I2585" s="60">
        <f>VLOOKUP(H2585,PROCV!E$33:F$44,2,0)</f>
        <v>1.5383695934465831</v>
      </c>
      <c r="J2585" s="71">
        <v>165600</v>
      </c>
      <c r="K2585" s="44">
        <f t="shared" si="40"/>
        <v>254754.00467475416</v>
      </c>
    </row>
    <row r="2586" spans="1:11" s="43" customFormat="1" ht="19.7" customHeight="1" x14ac:dyDescent="0.25">
      <c r="A2586" s="43" t="s">
        <v>200</v>
      </c>
      <c r="B2586" s="1" t="s">
        <v>293</v>
      </c>
      <c r="C2586" s="1" t="s">
        <v>238</v>
      </c>
      <c r="D2586" s="1" t="s">
        <v>237</v>
      </c>
      <c r="E2586" s="45" t="str">
        <f>VLOOKUP(C2586,PROCV!E$50:G$126,3,0)</f>
        <v>Artes Cênicas e Espetáculos</v>
      </c>
      <c r="F2586" s="1" t="s">
        <v>416</v>
      </c>
      <c r="G2586" s="1" t="s">
        <v>236</v>
      </c>
      <c r="H2586" s="1">
        <v>2010</v>
      </c>
      <c r="I2586" s="60">
        <f>VLOOKUP(H2586,PROCV!E$33:F$44,2,0)</f>
        <v>1.5383695934465831</v>
      </c>
      <c r="J2586" s="71">
        <v>175000</v>
      </c>
      <c r="K2586" s="44">
        <f t="shared" si="40"/>
        <v>269214.67885315203</v>
      </c>
    </row>
    <row r="2587" spans="1:11" s="43" customFormat="1" ht="19.7" customHeight="1" x14ac:dyDescent="0.25">
      <c r="A2587" s="43" t="s">
        <v>200</v>
      </c>
      <c r="B2587" s="1" t="s">
        <v>293</v>
      </c>
      <c r="C2587" s="1" t="s">
        <v>238</v>
      </c>
      <c r="D2587" s="1" t="s">
        <v>237</v>
      </c>
      <c r="E2587" s="45" t="str">
        <f>VLOOKUP(C2587,PROCV!E$50:G$126,3,0)</f>
        <v>Artes Cênicas e Espetáculos</v>
      </c>
      <c r="F2587" s="1" t="s">
        <v>416</v>
      </c>
      <c r="G2587" s="1" t="s">
        <v>236</v>
      </c>
      <c r="H2587" s="1">
        <v>2010</v>
      </c>
      <c r="I2587" s="60">
        <f>VLOOKUP(H2587,PROCV!E$33:F$44,2,0)</f>
        <v>1.5383695934465831</v>
      </c>
      <c r="J2587" s="71">
        <v>179647</v>
      </c>
      <c r="K2587" s="44">
        <f t="shared" si="40"/>
        <v>276363.48235389829</v>
      </c>
    </row>
    <row r="2588" spans="1:11" s="43" customFormat="1" ht="19.7" customHeight="1" x14ac:dyDescent="0.25">
      <c r="A2588" s="43" t="s">
        <v>200</v>
      </c>
      <c r="B2588" s="1" t="s">
        <v>293</v>
      </c>
      <c r="C2588" s="1" t="s">
        <v>238</v>
      </c>
      <c r="D2588" s="1" t="s">
        <v>237</v>
      </c>
      <c r="E2588" s="45" t="str">
        <f>VLOOKUP(C2588,PROCV!E$50:G$126,3,0)</f>
        <v>Artes Cênicas e Espetáculos</v>
      </c>
      <c r="F2588" s="1" t="s">
        <v>416</v>
      </c>
      <c r="G2588" s="1" t="s">
        <v>236</v>
      </c>
      <c r="H2588" s="1">
        <v>2010</v>
      </c>
      <c r="I2588" s="60">
        <f>VLOOKUP(H2588,PROCV!E$33:F$44,2,0)</f>
        <v>1.5383695934465831</v>
      </c>
      <c r="J2588" s="71">
        <v>4220</v>
      </c>
      <c r="K2588" s="44">
        <f t="shared" si="40"/>
        <v>6491.9196843445807</v>
      </c>
    </row>
    <row r="2589" spans="1:11" s="43" customFormat="1" ht="19.7" customHeight="1" x14ac:dyDescent="0.25">
      <c r="A2589" s="43" t="s">
        <v>200</v>
      </c>
      <c r="B2589" s="1" t="s">
        <v>293</v>
      </c>
      <c r="C2589" s="1" t="s">
        <v>238</v>
      </c>
      <c r="D2589" s="1" t="s">
        <v>237</v>
      </c>
      <c r="E2589" s="45" t="str">
        <f>VLOOKUP(C2589,PROCV!E$50:G$126,3,0)</f>
        <v>Artes Cênicas e Espetáculos</v>
      </c>
      <c r="F2589" s="1" t="s">
        <v>416</v>
      </c>
      <c r="G2589" s="1" t="s">
        <v>236</v>
      </c>
      <c r="H2589" s="1">
        <v>2010</v>
      </c>
      <c r="I2589" s="60">
        <f>VLOOKUP(H2589,PROCV!E$33:F$44,2,0)</f>
        <v>1.5383695934465831</v>
      </c>
      <c r="J2589" s="71">
        <v>6632</v>
      </c>
      <c r="K2589" s="44">
        <f t="shared" si="40"/>
        <v>10202.467143737738</v>
      </c>
    </row>
    <row r="2590" spans="1:11" s="43" customFormat="1" ht="19.7" customHeight="1" x14ac:dyDescent="0.25">
      <c r="A2590" s="43" t="s">
        <v>200</v>
      </c>
      <c r="B2590" s="1" t="s">
        <v>293</v>
      </c>
      <c r="C2590" s="1" t="s">
        <v>238</v>
      </c>
      <c r="D2590" s="1" t="s">
        <v>237</v>
      </c>
      <c r="E2590" s="45" t="str">
        <f>VLOOKUP(C2590,PROCV!E$50:G$126,3,0)</f>
        <v>Artes Cênicas e Espetáculos</v>
      </c>
      <c r="F2590" s="1" t="s">
        <v>416</v>
      </c>
      <c r="G2590" s="1" t="s">
        <v>236</v>
      </c>
      <c r="H2590" s="1">
        <v>2010</v>
      </c>
      <c r="I2590" s="60">
        <f>VLOOKUP(H2590,PROCV!E$33:F$44,2,0)</f>
        <v>1.5383695934465831</v>
      </c>
      <c r="J2590" s="71">
        <v>140864</v>
      </c>
      <c r="K2590" s="44">
        <f t="shared" si="40"/>
        <v>216700.89441125948</v>
      </c>
    </row>
    <row r="2591" spans="1:11" s="43" customFormat="1" ht="19.7" customHeight="1" x14ac:dyDescent="0.25">
      <c r="A2591" s="43" t="s">
        <v>200</v>
      </c>
      <c r="B2591" s="1" t="s">
        <v>293</v>
      </c>
      <c r="C2591" s="1" t="s">
        <v>241</v>
      </c>
      <c r="D2591" s="1" t="s">
        <v>240</v>
      </c>
      <c r="E2591" s="45" t="str">
        <f>VLOOKUP(C2591,PROCV!E$50:G$126,3,0)</f>
        <v>Artes Cênicas e Espetáculos</v>
      </c>
      <c r="F2591" s="1" t="s">
        <v>416</v>
      </c>
      <c r="G2591" s="1" t="s">
        <v>236</v>
      </c>
      <c r="H2591" s="1">
        <v>2010</v>
      </c>
      <c r="I2591" s="60">
        <f>VLOOKUP(H2591,PROCV!E$33:F$44,2,0)</f>
        <v>1.5383695934465831</v>
      </c>
      <c r="J2591" s="71">
        <v>5995</v>
      </c>
      <c r="K2591" s="44">
        <f t="shared" si="40"/>
        <v>9222.5257127122659</v>
      </c>
    </row>
    <row r="2592" spans="1:11" s="43" customFormat="1" ht="19.7" customHeight="1" x14ac:dyDescent="0.25">
      <c r="A2592" s="43" t="s">
        <v>200</v>
      </c>
      <c r="B2592" s="1" t="s">
        <v>293</v>
      </c>
      <c r="C2592" s="1" t="s">
        <v>241</v>
      </c>
      <c r="D2592" s="1" t="s">
        <v>240</v>
      </c>
      <c r="E2592" s="45" t="str">
        <f>VLOOKUP(C2592,PROCV!E$50:G$126,3,0)</f>
        <v>Artes Cênicas e Espetáculos</v>
      </c>
      <c r="F2592" s="1" t="s">
        <v>416</v>
      </c>
      <c r="G2592" s="1" t="s">
        <v>236</v>
      </c>
      <c r="H2592" s="1">
        <v>2010</v>
      </c>
      <c r="I2592" s="60">
        <f>VLOOKUP(H2592,PROCV!E$33:F$44,2,0)</f>
        <v>1.5383695934465831</v>
      </c>
      <c r="J2592" s="71">
        <v>11601</v>
      </c>
      <c r="K2592" s="44">
        <f t="shared" si="40"/>
        <v>17846.62565357381</v>
      </c>
    </row>
    <row r="2593" spans="1:11" s="43" customFormat="1" ht="19.7" customHeight="1" x14ac:dyDescent="0.25">
      <c r="A2593" s="43" t="s">
        <v>200</v>
      </c>
      <c r="B2593" s="1" t="s">
        <v>293</v>
      </c>
      <c r="C2593" s="1" t="s">
        <v>318</v>
      </c>
      <c r="D2593" s="1" t="s">
        <v>317</v>
      </c>
      <c r="E2593" s="45" t="str">
        <f>VLOOKUP(C2593,PROCV!E$50:G$126,3,0)</f>
        <v>Patrimônio</v>
      </c>
      <c r="F2593" s="1" t="s">
        <v>415</v>
      </c>
      <c r="G2593" s="1" t="s">
        <v>265</v>
      </c>
      <c r="H2593" s="1">
        <v>2010</v>
      </c>
      <c r="I2593" s="60">
        <f>VLOOKUP(H2593,PROCV!E$33:F$44,2,0)</f>
        <v>1.5383695934465831</v>
      </c>
      <c r="J2593" s="71">
        <v>300000</v>
      </c>
      <c r="K2593" s="44">
        <f t="shared" si="40"/>
        <v>461510.87803397491</v>
      </c>
    </row>
    <row r="2594" spans="1:11" s="43" customFormat="1" ht="19.7" customHeight="1" x14ac:dyDescent="0.25">
      <c r="A2594" s="43" t="s">
        <v>181</v>
      </c>
      <c r="B2594" s="1" t="s">
        <v>292</v>
      </c>
      <c r="C2594" s="1" t="s">
        <v>285</v>
      </c>
      <c r="D2594" s="1" t="s">
        <v>284</v>
      </c>
      <c r="E2594" s="45" t="str">
        <f>VLOOKUP(C2594,PROCV!E$50:G$126,3,0)</f>
        <v>Editorial</v>
      </c>
      <c r="F2594" s="1" t="s">
        <v>416</v>
      </c>
      <c r="G2594" s="1" t="s">
        <v>236</v>
      </c>
      <c r="H2594" s="1">
        <v>2010</v>
      </c>
      <c r="I2594" s="60">
        <f>VLOOKUP(H2594,PROCV!E$33:F$44,2,0)</f>
        <v>1.5383695934465831</v>
      </c>
      <c r="J2594" s="71">
        <v>28248</v>
      </c>
      <c r="K2594" s="44">
        <f t="shared" si="40"/>
        <v>43455.86427567908</v>
      </c>
    </row>
    <row r="2595" spans="1:11" s="43" customFormat="1" ht="19.7" customHeight="1" x14ac:dyDescent="0.25">
      <c r="A2595" s="43" t="s">
        <v>181</v>
      </c>
      <c r="B2595" s="1" t="s">
        <v>292</v>
      </c>
      <c r="C2595" s="1" t="s">
        <v>254</v>
      </c>
      <c r="D2595" s="1" t="s">
        <v>253</v>
      </c>
      <c r="E2595" s="45" t="str">
        <f>VLOOKUP(C2595,PROCV!E$50:G$126,3,0)</f>
        <v>Música</v>
      </c>
      <c r="F2595" s="1" t="s">
        <v>416</v>
      </c>
      <c r="G2595" s="1" t="s">
        <v>236</v>
      </c>
      <c r="H2595" s="1">
        <v>2010</v>
      </c>
      <c r="I2595" s="60">
        <f>VLOOKUP(H2595,PROCV!E$33:F$44,2,0)</f>
        <v>1.5383695934465831</v>
      </c>
      <c r="J2595" s="71">
        <v>12316</v>
      </c>
      <c r="K2595" s="44">
        <f t="shared" si="40"/>
        <v>18946.559912888119</v>
      </c>
    </row>
    <row r="2596" spans="1:11" s="43" customFormat="1" ht="19.7" customHeight="1" x14ac:dyDescent="0.25">
      <c r="A2596" s="43" t="s">
        <v>181</v>
      </c>
      <c r="B2596" s="1" t="s">
        <v>292</v>
      </c>
      <c r="C2596" s="1" t="s">
        <v>252</v>
      </c>
      <c r="D2596" s="1" t="s">
        <v>251</v>
      </c>
      <c r="E2596" s="45" t="str">
        <f>VLOOKUP(C2596,PROCV!E$50:G$126,3,0)</f>
        <v>Audiovisual</v>
      </c>
      <c r="F2596" s="1" t="s">
        <v>416</v>
      </c>
      <c r="G2596" s="1" t="s">
        <v>236</v>
      </c>
      <c r="H2596" s="1">
        <v>2010</v>
      </c>
      <c r="I2596" s="60">
        <f>VLOOKUP(H2596,PROCV!E$33:F$44,2,0)</f>
        <v>1.5383695934465831</v>
      </c>
      <c r="J2596" s="71">
        <v>32145</v>
      </c>
      <c r="K2596" s="44">
        <f t="shared" si="40"/>
        <v>49450.890581340413</v>
      </c>
    </row>
    <row r="2597" spans="1:11" s="43" customFormat="1" ht="19.7" customHeight="1" x14ac:dyDescent="0.25">
      <c r="A2597" s="43" t="s">
        <v>181</v>
      </c>
      <c r="B2597" s="1" t="s">
        <v>292</v>
      </c>
      <c r="C2597" s="1" t="s">
        <v>250</v>
      </c>
      <c r="D2597" s="1" t="s">
        <v>249</v>
      </c>
      <c r="E2597" s="45" t="str">
        <f>VLOOKUP(C2597,PROCV!E$50:G$126,3,0)</f>
        <v>Audiovisual</v>
      </c>
      <c r="F2597" s="1" t="s">
        <v>416</v>
      </c>
      <c r="G2597" s="1" t="s">
        <v>236</v>
      </c>
      <c r="H2597" s="1">
        <v>2010</v>
      </c>
      <c r="I2597" s="60">
        <f>VLOOKUP(H2597,PROCV!E$33:F$44,2,0)</f>
        <v>1.5383695934465831</v>
      </c>
      <c r="J2597" s="71">
        <v>130000</v>
      </c>
      <c r="K2597" s="44">
        <f t="shared" si="40"/>
        <v>199988.0471480558</v>
      </c>
    </row>
    <row r="2598" spans="1:11" s="43" customFormat="1" ht="19.7" customHeight="1" x14ac:dyDescent="0.25">
      <c r="A2598" s="43" t="s">
        <v>181</v>
      </c>
      <c r="B2598" s="1" t="s">
        <v>292</v>
      </c>
      <c r="C2598" s="1" t="s">
        <v>246</v>
      </c>
      <c r="D2598" s="1" t="s">
        <v>245</v>
      </c>
      <c r="E2598" s="45" t="str">
        <f>VLOOKUP(C2598,PROCV!E$50:G$126,3,0)</f>
        <v>Artes Cênicas e Espetáculos</v>
      </c>
      <c r="F2598" s="1" t="s">
        <v>416</v>
      </c>
      <c r="G2598" s="1" t="s">
        <v>236</v>
      </c>
      <c r="H2598" s="1">
        <v>2010</v>
      </c>
      <c r="I2598" s="60">
        <f>VLOOKUP(H2598,PROCV!E$33:F$44,2,0)</f>
        <v>1.5383695934465831</v>
      </c>
      <c r="J2598" s="71">
        <v>38964</v>
      </c>
      <c r="K2598" s="44">
        <f t="shared" si="40"/>
        <v>59941.032839052663</v>
      </c>
    </row>
    <row r="2599" spans="1:11" s="43" customFormat="1" ht="19.7" customHeight="1" x14ac:dyDescent="0.25">
      <c r="A2599" s="43" t="s">
        <v>181</v>
      </c>
      <c r="B2599" s="1" t="s">
        <v>292</v>
      </c>
      <c r="C2599" s="1" t="s">
        <v>348</v>
      </c>
      <c r="D2599" s="1" t="s">
        <v>347</v>
      </c>
      <c r="E2599" s="45" t="str">
        <f>VLOOKUP(C2599,PROCV!E$50:G$126,3,0)</f>
        <v>Patrimônio</v>
      </c>
      <c r="F2599" s="1" t="s">
        <v>415</v>
      </c>
      <c r="G2599" s="1" t="s">
        <v>265</v>
      </c>
      <c r="H2599" s="1">
        <v>2010</v>
      </c>
      <c r="I2599" s="60">
        <f>VLOOKUP(H2599,PROCV!E$33:F$44,2,0)</f>
        <v>1.5383695934465831</v>
      </c>
      <c r="J2599" s="71">
        <v>300000</v>
      </c>
      <c r="K2599" s="44">
        <f t="shared" si="40"/>
        <v>461510.87803397491</v>
      </c>
    </row>
    <row r="2600" spans="1:11" s="43" customFormat="1" ht="19.7" customHeight="1" x14ac:dyDescent="0.25">
      <c r="A2600" s="43" t="s">
        <v>194</v>
      </c>
      <c r="B2600" s="1" t="s">
        <v>242</v>
      </c>
      <c r="C2600" s="1" t="s">
        <v>309</v>
      </c>
      <c r="D2600" s="1" t="s">
        <v>308</v>
      </c>
      <c r="E2600" s="45" t="str">
        <f>VLOOKUP(C2600,PROCV!E$50:G$126,3,0)</f>
        <v>NA</v>
      </c>
      <c r="F2600" s="1" t="s">
        <v>416</v>
      </c>
      <c r="G2600" s="1" t="s">
        <v>236</v>
      </c>
      <c r="H2600" s="1">
        <v>2010</v>
      </c>
      <c r="I2600" s="60">
        <f>VLOOKUP(H2600,PROCV!E$33:F$44,2,0)</f>
        <v>1.5383695934465831</v>
      </c>
      <c r="J2600" s="71">
        <v>47000</v>
      </c>
      <c r="K2600" s="44">
        <f t="shared" si="40"/>
        <v>72303.370891989398</v>
      </c>
    </row>
    <row r="2601" spans="1:11" s="43" customFormat="1" ht="19.7" customHeight="1" x14ac:dyDescent="0.25">
      <c r="A2601" s="43" t="s">
        <v>194</v>
      </c>
      <c r="B2601" s="1" t="s">
        <v>242</v>
      </c>
      <c r="C2601" s="1" t="s">
        <v>309</v>
      </c>
      <c r="D2601" s="1" t="s">
        <v>308</v>
      </c>
      <c r="E2601" s="45" t="str">
        <f>VLOOKUP(C2601,PROCV!E$50:G$126,3,0)</f>
        <v>NA</v>
      </c>
      <c r="F2601" s="1" t="s">
        <v>416</v>
      </c>
      <c r="G2601" s="1" t="s">
        <v>236</v>
      </c>
      <c r="H2601" s="1">
        <v>2010</v>
      </c>
      <c r="I2601" s="60">
        <f>VLOOKUP(H2601,PROCV!E$33:F$44,2,0)</f>
        <v>1.5383695934465831</v>
      </c>
      <c r="J2601" s="71">
        <v>24423</v>
      </c>
      <c r="K2601" s="44">
        <f t="shared" si="40"/>
        <v>37571.600580745901</v>
      </c>
    </row>
    <row r="2602" spans="1:11" s="43" customFormat="1" ht="19.7" customHeight="1" x14ac:dyDescent="0.25">
      <c r="A2602" s="43" t="s">
        <v>194</v>
      </c>
      <c r="B2602" s="1" t="s">
        <v>242</v>
      </c>
      <c r="C2602" s="1" t="s">
        <v>309</v>
      </c>
      <c r="D2602" s="1" t="s">
        <v>308</v>
      </c>
      <c r="E2602" s="45" t="str">
        <f>VLOOKUP(C2602,PROCV!E$50:G$126,3,0)</f>
        <v>NA</v>
      </c>
      <c r="F2602" s="1" t="s">
        <v>416</v>
      </c>
      <c r="G2602" s="1" t="s">
        <v>236</v>
      </c>
      <c r="H2602" s="1">
        <v>2010</v>
      </c>
      <c r="I2602" s="60">
        <f>VLOOKUP(H2602,PROCV!E$33:F$44,2,0)</f>
        <v>1.5383695934465831</v>
      </c>
      <c r="J2602" s="71">
        <v>7377</v>
      </c>
      <c r="K2602" s="44">
        <f t="shared" si="40"/>
        <v>11348.552490855443</v>
      </c>
    </row>
    <row r="2603" spans="1:11" s="43" customFormat="1" ht="19.7" customHeight="1" x14ac:dyDescent="0.25">
      <c r="A2603" s="43" t="s">
        <v>194</v>
      </c>
      <c r="B2603" s="1" t="s">
        <v>242</v>
      </c>
      <c r="C2603" s="1" t="s">
        <v>309</v>
      </c>
      <c r="D2603" s="1" t="s">
        <v>308</v>
      </c>
      <c r="E2603" s="45" t="str">
        <f>VLOOKUP(C2603,PROCV!E$50:G$126,3,0)</f>
        <v>NA</v>
      </c>
      <c r="F2603" s="1" t="s">
        <v>416</v>
      </c>
      <c r="G2603" s="1" t="s">
        <v>236</v>
      </c>
      <c r="H2603" s="1">
        <v>2010</v>
      </c>
      <c r="I2603" s="60">
        <f>VLOOKUP(H2603,PROCV!E$33:F$44,2,0)</f>
        <v>1.5383695934465831</v>
      </c>
      <c r="J2603" s="71">
        <v>2480</v>
      </c>
      <c r="K2603" s="44">
        <f t="shared" si="40"/>
        <v>3815.1565917475259</v>
      </c>
    </row>
    <row r="2604" spans="1:11" s="43" customFormat="1" ht="19.7" customHeight="1" x14ac:dyDescent="0.25">
      <c r="A2604" s="43" t="s">
        <v>194</v>
      </c>
      <c r="B2604" s="1" t="s">
        <v>242</v>
      </c>
      <c r="C2604" s="1" t="s">
        <v>291</v>
      </c>
      <c r="D2604" s="1" t="s">
        <v>290</v>
      </c>
      <c r="E2604" s="45" t="str">
        <f>VLOOKUP(C2604,PROCV!E$50:G$126,3,0)</f>
        <v>NA</v>
      </c>
      <c r="F2604" s="1" t="s">
        <v>416</v>
      </c>
      <c r="G2604" s="1" t="s">
        <v>236</v>
      </c>
      <c r="H2604" s="1">
        <v>2010</v>
      </c>
      <c r="I2604" s="60">
        <f>VLOOKUP(H2604,PROCV!E$33:F$44,2,0)</f>
        <v>1.5383695934465831</v>
      </c>
      <c r="J2604" s="71">
        <v>173748</v>
      </c>
      <c r="K2604" s="44">
        <f t="shared" si="40"/>
        <v>267288.64012215694</v>
      </c>
    </row>
    <row r="2605" spans="1:11" s="43" customFormat="1" ht="19.7" customHeight="1" x14ac:dyDescent="0.25">
      <c r="A2605" s="43" t="s">
        <v>194</v>
      </c>
      <c r="B2605" s="1" t="s">
        <v>242</v>
      </c>
      <c r="C2605" s="1" t="s">
        <v>291</v>
      </c>
      <c r="D2605" s="1" t="s">
        <v>290</v>
      </c>
      <c r="E2605" s="45" t="str">
        <f>VLOOKUP(C2605,PROCV!E$50:G$126,3,0)</f>
        <v>NA</v>
      </c>
      <c r="F2605" s="1" t="s">
        <v>416</v>
      </c>
      <c r="G2605" s="1" t="s">
        <v>236</v>
      </c>
      <c r="H2605" s="1">
        <v>2010</v>
      </c>
      <c r="I2605" s="60">
        <f>VLOOKUP(H2605,PROCV!E$33:F$44,2,0)</f>
        <v>1.5383695934465831</v>
      </c>
      <c r="J2605" s="71">
        <v>353738</v>
      </c>
      <c r="K2605" s="44">
        <f t="shared" si="40"/>
        <v>544179.7832466074</v>
      </c>
    </row>
    <row r="2606" spans="1:11" s="43" customFormat="1" ht="19.7" customHeight="1" x14ac:dyDescent="0.25">
      <c r="A2606" s="43" t="s">
        <v>194</v>
      </c>
      <c r="B2606" s="1" t="s">
        <v>242</v>
      </c>
      <c r="C2606" s="1" t="s">
        <v>291</v>
      </c>
      <c r="D2606" s="1" t="s">
        <v>290</v>
      </c>
      <c r="E2606" s="45" t="str">
        <f>VLOOKUP(C2606,PROCV!E$50:G$126,3,0)</f>
        <v>NA</v>
      </c>
      <c r="F2606" s="1" t="s">
        <v>416</v>
      </c>
      <c r="G2606" s="1" t="s">
        <v>236</v>
      </c>
      <c r="H2606" s="1">
        <v>2010</v>
      </c>
      <c r="I2606" s="60">
        <f>VLOOKUP(H2606,PROCV!E$33:F$44,2,0)</f>
        <v>1.5383695934465831</v>
      </c>
      <c r="J2606" s="71">
        <v>2250000</v>
      </c>
      <c r="K2606" s="44">
        <f t="shared" si="40"/>
        <v>3461331.5852548121</v>
      </c>
    </row>
    <row r="2607" spans="1:11" s="43" customFormat="1" ht="19.7" customHeight="1" x14ac:dyDescent="0.25">
      <c r="A2607" s="43" t="s">
        <v>194</v>
      </c>
      <c r="B2607" s="1" t="s">
        <v>242</v>
      </c>
      <c r="C2607" s="1" t="s">
        <v>291</v>
      </c>
      <c r="D2607" s="1" t="s">
        <v>290</v>
      </c>
      <c r="E2607" s="45" t="str">
        <f>VLOOKUP(C2607,PROCV!E$50:G$126,3,0)</f>
        <v>NA</v>
      </c>
      <c r="F2607" s="1" t="s">
        <v>416</v>
      </c>
      <c r="G2607" s="1" t="s">
        <v>236</v>
      </c>
      <c r="H2607" s="1">
        <v>2010</v>
      </c>
      <c r="I2607" s="60">
        <f>VLOOKUP(H2607,PROCV!E$33:F$44,2,0)</f>
        <v>1.5383695934465831</v>
      </c>
      <c r="J2607" s="71">
        <v>1855000</v>
      </c>
      <c r="K2607" s="44">
        <f t="shared" si="40"/>
        <v>2853675.5958434115</v>
      </c>
    </row>
    <row r="2608" spans="1:11" s="43" customFormat="1" ht="19.7" customHeight="1" x14ac:dyDescent="0.25">
      <c r="A2608" s="43" t="s">
        <v>194</v>
      </c>
      <c r="B2608" s="1" t="s">
        <v>242</v>
      </c>
      <c r="C2608" s="1" t="s">
        <v>291</v>
      </c>
      <c r="D2608" s="1" t="s">
        <v>290</v>
      </c>
      <c r="E2608" s="45" t="str">
        <f>VLOOKUP(C2608,PROCV!E$50:G$126,3,0)</f>
        <v>NA</v>
      </c>
      <c r="F2608" s="1" t="s">
        <v>416</v>
      </c>
      <c r="G2608" s="1" t="s">
        <v>236</v>
      </c>
      <c r="H2608" s="1">
        <v>2010</v>
      </c>
      <c r="I2608" s="60">
        <f>VLOOKUP(H2608,PROCV!E$33:F$44,2,0)</f>
        <v>1.5383695934465831</v>
      </c>
      <c r="J2608" s="71">
        <v>665522</v>
      </c>
      <c r="K2608" s="44">
        <f t="shared" si="40"/>
        <v>1023818.8085697569</v>
      </c>
    </row>
    <row r="2609" spans="1:11" s="43" customFormat="1" ht="19.7" customHeight="1" x14ac:dyDescent="0.25">
      <c r="A2609" s="43" t="s">
        <v>194</v>
      </c>
      <c r="B2609" s="1" t="s">
        <v>242</v>
      </c>
      <c r="C2609" s="1" t="s">
        <v>291</v>
      </c>
      <c r="D2609" s="1" t="s">
        <v>290</v>
      </c>
      <c r="E2609" s="45" t="str">
        <f>VLOOKUP(C2609,PROCV!E$50:G$126,3,0)</f>
        <v>NA</v>
      </c>
      <c r="F2609" s="1" t="s">
        <v>416</v>
      </c>
      <c r="G2609" s="1" t="s">
        <v>236</v>
      </c>
      <c r="H2609" s="1">
        <v>2010</v>
      </c>
      <c r="I2609" s="60">
        <f>VLOOKUP(H2609,PROCV!E$33:F$44,2,0)</f>
        <v>1.5383695934465831</v>
      </c>
      <c r="J2609" s="71">
        <v>1283154</v>
      </c>
      <c r="K2609" s="44">
        <f t="shared" si="40"/>
        <v>1973965.0973093568</v>
      </c>
    </row>
    <row r="2610" spans="1:11" s="43" customFormat="1" ht="19.7" customHeight="1" x14ac:dyDescent="0.25">
      <c r="A2610" s="43" t="s">
        <v>194</v>
      </c>
      <c r="B2610" s="1" t="s">
        <v>242</v>
      </c>
      <c r="C2610" s="1" t="s">
        <v>291</v>
      </c>
      <c r="D2610" s="1" t="s">
        <v>290</v>
      </c>
      <c r="E2610" s="45" t="str">
        <f>VLOOKUP(C2610,PROCV!E$50:G$126,3,0)</f>
        <v>NA</v>
      </c>
      <c r="F2610" s="1" t="s">
        <v>416</v>
      </c>
      <c r="G2610" s="1" t="s">
        <v>236</v>
      </c>
      <c r="H2610" s="1">
        <v>2010</v>
      </c>
      <c r="I2610" s="60">
        <f>VLOOKUP(H2610,PROCV!E$33:F$44,2,0)</f>
        <v>1.5383695934465831</v>
      </c>
      <c r="J2610" s="71">
        <v>368500</v>
      </c>
      <c r="K2610" s="44">
        <f t="shared" si="40"/>
        <v>566889.19518506585</v>
      </c>
    </row>
    <row r="2611" spans="1:11" s="43" customFormat="1" ht="19.7" customHeight="1" x14ac:dyDescent="0.25">
      <c r="A2611" s="43" t="s">
        <v>194</v>
      </c>
      <c r="B2611" s="1" t="s">
        <v>242</v>
      </c>
      <c r="C2611" s="1" t="s">
        <v>291</v>
      </c>
      <c r="D2611" s="1" t="s">
        <v>290</v>
      </c>
      <c r="E2611" s="45" t="str">
        <f>VLOOKUP(C2611,PROCV!E$50:G$126,3,0)</f>
        <v>NA</v>
      </c>
      <c r="F2611" s="1" t="s">
        <v>416</v>
      </c>
      <c r="G2611" s="1" t="s">
        <v>236</v>
      </c>
      <c r="H2611" s="1">
        <v>2010</v>
      </c>
      <c r="I2611" s="60">
        <f>VLOOKUP(H2611,PROCV!E$33:F$44,2,0)</f>
        <v>1.5383695934465831</v>
      </c>
      <c r="J2611" s="71">
        <v>427053</v>
      </c>
      <c r="K2611" s="44">
        <f t="shared" si="40"/>
        <v>656965.34999014367</v>
      </c>
    </row>
    <row r="2612" spans="1:11" s="43" customFormat="1" ht="19.7" customHeight="1" x14ac:dyDescent="0.25">
      <c r="A2612" s="43" t="s">
        <v>194</v>
      </c>
      <c r="B2612" s="1" t="s">
        <v>242</v>
      </c>
      <c r="C2612" s="1" t="s">
        <v>291</v>
      </c>
      <c r="D2612" s="1" t="s">
        <v>290</v>
      </c>
      <c r="E2612" s="45" t="str">
        <f>VLOOKUP(C2612,PROCV!E$50:G$126,3,0)</f>
        <v>NA</v>
      </c>
      <c r="F2612" s="1" t="s">
        <v>416</v>
      </c>
      <c r="G2612" s="1" t="s">
        <v>236</v>
      </c>
      <c r="H2612" s="1">
        <v>2010</v>
      </c>
      <c r="I2612" s="60">
        <f>VLOOKUP(H2612,PROCV!E$33:F$44,2,0)</f>
        <v>1.5383695934465831</v>
      </c>
      <c r="J2612" s="71">
        <v>1414953</v>
      </c>
      <c r="K2612" s="44">
        <f t="shared" si="40"/>
        <v>2176720.6713560233</v>
      </c>
    </row>
    <row r="2613" spans="1:11" s="43" customFormat="1" ht="19.7" customHeight="1" x14ac:dyDescent="0.25">
      <c r="A2613" s="43" t="s">
        <v>194</v>
      </c>
      <c r="B2613" s="1" t="s">
        <v>242</v>
      </c>
      <c r="C2613" s="1" t="s">
        <v>291</v>
      </c>
      <c r="D2613" s="1" t="s">
        <v>290</v>
      </c>
      <c r="E2613" s="45" t="str">
        <f>VLOOKUP(C2613,PROCV!E$50:G$126,3,0)</f>
        <v>NA</v>
      </c>
      <c r="F2613" s="1" t="s">
        <v>416</v>
      </c>
      <c r="G2613" s="1" t="s">
        <v>236</v>
      </c>
      <c r="H2613" s="1">
        <v>2010</v>
      </c>
      <c r="I2613" s="60">
        <f>VLOOKUP(H2613,PROCV!E$33:F$44,2,0)</f>
        <v>1.5383695934465831</v>
      </c>
      <c r="J2613" s="71">
        <v>410461</v>
      </c>
      <c r="K2613" s="44">
        <f t="shared" si="40"/>
        <v>631440.72169567796</v>
      </c>
    </row>
    <row r="2614" spans="1:11" s="43" customFormat="1" ht="19.7" customHeight="1" x14ac:dyDescent="0.25">
      <c r="A2614" s="43" t="s">
        <v>194</v>
      </c>
      <c r="B2614" s="1" t="s">
        <v>242</v>
      </c>
      <c r="C2614" s="1" t="s">
        <v>291</v>
      </c>
      <c r="D2614" s="1" t="s">
        <v>290</v>
      </c>
      <c r="E2614" s="45" t="str">
        <f>VLOOKUP(C2614,PROCV!E$50:G$126,3,0)</f>
        <v>NA</v>
      </c>
      <c r="F2614" s="1" t="s">
        <v>416</v>
      </c>
      <c r="G2614" s="1" t="s">
        <v>236</v>
      </c>
      <c r="H2614" s="1">
        <v>2010</v>
      </c>
      <c r="I2614" s="60">
        <f>VLOOKUP(H2614,PROCV!E$33:F$44,2,0)</f>
        <v>1.5383695934465831</v>
      </c>
      <c r="J2614" s="71">
        <v>33331</v>
      </c>
      <c r="K2614" s="44">
        <f t="shared" si="40"/>
        <v>51275.396919168059</v>
      </c>
    </row>
    <row r="2615" spans="1:11" s="43" customFormat="1" ht="19.7" customHeight="1" x14ac:dyDescent="0.25">
      <c r="A2615" s="43" t="s">
        <v>194</v>
      </c>
      <c r="B2615" s="1" t="s">
        <v>242</v>
      </c>
      <c r="C2615" s="1" t="s">
        <v>291</v>
      </c>
      <c r="D2615" s="1" t="s">
        <v>290</v>
      </c>
      <c r="E2615" s="45" t="str">
        <f>VLOOKUP(C2615,PROCV!E$50:G$126,3,0)</f>
        <v>NA</v>
      </c>
      <c r="F2615" s="1" t="s">
        <v>416</v>
      </c>
      <c r="G2615" s="1" t="s">
        <v>236</v>
      </c>
      <c r="H2615" s="1">
        <v>2010</v>
      </c>
      <c r="I2615" s="60">
        <f>VLOOKUP(H2615,PROCV!E$33:F$44,2,0)</f>
        <v>1.5383695934465831</v>
      </c>
      <c r="J2615" s="71">
        <v>641735</v>
      </c>
      <c r="K2615" s="44">
        <f t="shared" si="40"/>
        <v>987225.61105044303</v>
      </c>
    </row>
    <row r="2616" spans="1:11" s="43" customFormat="1" ht="19.7" customHeight="1" x14ac:dyDescent="0.25">
      <c r="A2616" s="43" t="s">
        <v>194</v>
      </c>
      <c r="B2616" s="1" t="s">
        <v>242</v>
      </c>
      <c r="C2616" s="1" t="s">
        <v>320</v>
      </c>
      <c r="D2616" s="1" t="s">
        <v>319</v>
      </c>
      <c r="E2616" s="45" t="str">
        <f>VLOOKUP(C2616,PROCV!E$50:G$126,3,0)</f>
        <v>Música</v>
      </c>
      <c r="F2616" s="1" t="s">
        <v>416</v>
      </c>
      <c r="G2616" s="1" t="s">
        <v>236</v>
      </c>
      <c r="H2616" s="1">
        <v>2010</v>
      </c>
      <c r="I2616" s="60">
        <f>VLOOKUP(H2616,PROCV!E$33:F$44,2,0)</f>
        <v>1.5383695934465831</v>
      </c>
      <c r="J2616" s="71">
        <v>24156</v>
      </c>
      <c r="K2616" s="44">
        <f t="shared" si="40"/>
        <v>37160.85589929566</v>
      </c>
    </row>
    <row r="2617" spans="1:11" s="43" customFormat="1" ht="19.7" customHeight="1" x14ac:dyDescent="0.25">
      <c r="A2617" s="43" t="s">
        <v>194</v>
      </c>
      <c r="B2617" s="1" t="s">
        <v>242</v>
      </c>
      <c r="C2617" s="1" t="s">
        <v>320</v>
      </c>
      <c r="D2617" s="1" t="s">
        <v>319</v>
      </c>
      <c r="E2617" s="45" t="str">
        <f>VLOOKUP(C2617,PROCV!E$50:G$126,3,0)</f>
        <v>Música</v>
      </c>
      <c r="F2617" s="1" t="s">
        <v>416</v>
      </c>
      <c r="G2617" s="1" t="s">
        <v>236</v>
      </c>
      <c r="H2617" s="1">
        <v>2010</v>
      </c>
      <c r="I2617" s="60">
        <f>VLOOKUP(H2617,PROCV!E$33:F$44,2,0)</f>
        <v>1.5383695934465831</v>
      </c>
      <c r="J2617" s="71">
        <v>760000</v>
      </c>
      <c r="K2617" s="44">
        <f t="shared" si="40"/>
        <v>1169160.8910194032</v>
      </c>
    </row>
    <row r="2618" spans="1:11" s="43" customFormat="1" ht="19.7" customHeight="1" x14ac:dyDescent="0.25">
      <c r="A2618" s="43" t="s">
        <v>194</v>
      </c>
      <c r="B2618" s="1" t="s">
        <v>242</v>
      </c>
      <c r="C2618" s="1" t="s">
        <v>320</v>
      </c>
      <c r="D2618" s="1" t="s">
        <v>319</v>
      </c>
      <c r="E2618" s="45" t="str">
        <f>VLOOKUP(C2618,PROCV!E$50:G$126,3,0)</f>
        <v>Música</v>
      </c>
      <c r="F2618" s="1" t="s">
        <v>416</v>
      </c>
      <c r="G2618" s="1" t="s">
        <v>236</v>
      </c>
      <c r="H2618" s="1">
        <v>2010</v>
      </c>
      <c r="I2618" s="60">
        <f>VLOOKUP(H2618,PROCV!E$33:F$44,2,0)</f>
        <v>1.5383695934465831</v>
      </c>
      <c r="J2618" s="71">
        <v>269000</v>
      </c>
      <c r="K2618" s="44">
        <f t="shared" si="40"/>
        <v>413821.42063713085</v>
      </c>
    </row>
    <row r="2619" spans="1:11" s="43" customFormat="1" ht="19.7" customHeight="1" x14ac:dyDescent="0.25">
      <c r="A2619" s="43" t="s">
        <v>194</v>
      </c>
      <c r="B2619" s="1" t="s">
        <v>242</v>
      </c>
      <c r="C2619" s="1" t="s">
        <v>320</v>
      </c>
      <c r="D2619" s="1" t="s">
        <v>319</v>
      </c>
      <c r="E2619" s="45" t="str">
        <f>VLOOKUP(C2619,PROCV!E$50:G$126,3,0)</f>
        <v>Música</v>
      </c>
      <c r="F2619" s="1" t="s">
        <v>416</v>
      </c>
      <c r="G2619" s="1" t="s">
        <v>236</v>
      </c>
      <c r="H2619" s="1">
        <v>2010</v>
      </c>
      <c r="I2619" s="60">
        <f>VLOOKUP(H2619,PROCV!E$33:F$44,2,0)</f>
        <v>1.5383695934465831</v>
      </c>
      <c r="J2619" s="71">
        <v>345800</v>
      </c>
      <c r="K2619" s="44">
        <f t="shared" si="40"/>
        <v>531968.20541382849</v>
      </c>
    </row>
    <row r="2620" spans="1:11" s="43" customFormat="1" ht="19.7" customHeight="1" x14ac:dyDescent="0.25">
      <c r="A2620" s="43" t="s">
        <v>194</v>
      </c>
      <c r="B2620" s="1" t="s">
        <v>242</v>
      </c>
      <c r="C2620" s="1" t="s">
        <v>320</v>
      </c>
      <c r="D2620" s="1" t="s">
        <v>319</v>
      </c>
      <c r="E2620" s="45" t="str">
        <f>VLOOKUP(C2620,PROCV!E$50:G$126,3,0)</f>
        <v>Música</v>
      </c>
      <c r="F2620" s="1" t="s">
        <v>416</v>
      </c>
      <c r="G2620" s="1" t="s">
        <v>236</v>
      </c>
      <c r="H2620" s="1">
        <v>2010</v>
      </c>
      <c r="I2620" s="60">
        <f>VLOOKUP(H2620,PROCV!E$33:F$44,2,0)</f>
        <v>1.5383695934465831</v>
      </c>
      <c r="J2620" s="71">
        <v>38676</v>
      </c>
      <c r="K2620" s="44">
        <f t="shared" si="40"/>
        <v>59497.982396140047</v>
      </c>
    </row>
    <row r="2621" spans="1:11" s="43" customFormat="1" ht="19.7" customHeight="1" x14ac:dyDescent="0.25">
      <c r="A2621" s="43" t="s">
        <v>194</v>
      </c>
      <c r="B2621" s="1" t="s">
        <v>242</v>
      </c>
      <c r="C2621" s="1" t="s">
        <v>320</v>
      </c>
      <c r="D2621" s="1" t="s">
        <v>319</v>
      </c>
      <c r="E2621" s="45" t="str">
        <f>VLOOKUP(C2621,PROCV!E$50:G$126,3,0)</f>
        <v>Música</v>
      </c>
      <c r="F2621" s="1" t="s">
        <v>416</v>
      </c>
      <c r="G2621" s="1" t="s">
        <v>236</v>
      </c>
      <c r="H2621" s="1">
        <v>2010</v>
      </c>
      <c r="I2621" s="60">
        <f>VLOOKUP(H2621,PROCV!E$33:F$44,2,0)</f>
        <v>1.5383695934465831</v>
      </c>
      <c r="J2621" s="71">
        <v>36510</v>
      </c>
      <c r="K2621" s="44">
        <f t="shared" si="40"/>
        <v>56165.873856734746</v>
      </c>
    </row>
    <row r="2622" spans="1:11" s="43" customFormat="1" ht="19.7" customHeight="1" x14ac:dyDescent="0.25">
      <c r="A2622" s="43" t="s">
        <v>194</v>
      </c>
      <c r="B2622" s="1" t="s">
        <v>242</v>
      </c>
      <c r="C2622" s="1" t="s">
        <v>320</v>
      </c>
      <c r="D2622" s="1" t="s">
        <v>319</v>
      </c>
      <c r="E2622" s="45" t="str">
        <f>VLOOKUP(C2622,PROCV!E$50:G$126,3,0)</f>
        <v>Música</v>
      </c>
      <c r="F2622" s="1" t="s">
        <v>416</v>
      </c>
      <c r="G2622" s="1" t="s">
        <v>236</v>
      </c>
      <c r="H2622" s="1">
        <v>2010</v>
      </c>
      <c r="I2622" s="60">
        <f>VLOOKUP(H2622,PROCV!E$33:F$44,2,0)</f>
        <v>1.5383695934465831</v>
      </c>
      <c r="J2622" s="71">
        <v>118443</v>
      </c>
      <c r="K2622" s="44">
        <f t="shared" si="40"/>
        <v>182209.10975659365</v>
      </c>
    </row>
    <row r="2623" spans="1:11" s="43" customFormat="1" ht="19.7" customHeight="1" x14ac:dyDescent="0.25">
      <c r="A2623" s="43" t="s">
        <v>194</v>
      </c>
      <c r="B2623" s="1" t="s">
        <v>242</v>
      </c>
      <c r="C2623" s="1" t="s">
        <v>324</v>
      </c>
      <c r="D2623" s="1" t="s">
        <v>323</v>
      </c>
      <c r="E2623" s="45" t="str">
        <f>VLOOKUP(C2623,PROCV!E$50:G$126,3,0)</f>
        <v>Entretenimento</v>
      </c>
      <c r="F2623" s="1" t="s">
        <v>416</v>
      </c>
      <c r="G2623" s="1" t="s">
        <v>236</v>
      </c>
      <c r="H2623" s="1">
        <v>2010</v>
      </c>
      <c r="I2623" s="60">
        <f>VLOOKUP(H2623,PROCV!E$33:F$44,2,0)</f>
        <v>1.5383695934465831</v>
      </c>
      <c r="J2623" s="71">
        <v>45158</v>
      </c>
      <c r="K2623" s="44">
        <f t="shared" si="40"/>
        <v>69469.694100860797</v>
      </c>
    </row>
    <row r="2624" spans="1:11" s="43" customFormat="1" ht="19.7" customHeight="1" x14ac:dyDescent="0.25">
      <c r="A2624" s="43" t="s">
        <v>194</v>
      </c>
      <c r="B2624" s="1" t="s">
        <v>242</v>
      </c>
      <c r="C2624" s="1" t="s">
        <v>324</v>
      </c>
      <c r="D2624" s="1" t="s">
        <v>323</v>
      </c>
      <c r="E2624" s="45" t="str">
        <f>VLOOKUP(C2624,PROCV!E$50:G$126,3,0)</f>
        <v>Entretenimento</v>
      </c>
      <c r="F2624" s="1" t="s">
        <v>416</v>
      </c>
      <c r="G2624" s="1" t="s">
        <v>236</v>
      </c>
      <c r="H2624" s="1">
        <v>2010</v>
      </c>
      <c r="I2624" s="60">
        <f>VLOOKUP(H2624,PROCV!E$33:F$44,2,0)</f>
        <v>1.5383695934465831</v>
      </c>
      <c r="J2624" s="71">
        <v>22218</v>
      </c>
      <c r="K2624" s="44">
        <f t="shared" si="40"/>
        <v>34179.495627196186</v>
      </c>
    </row>
    <row r="2625" spans="1:11" s="43" customFormat="1" ht="19.7" customHeight="1" x14ac:dyDescent="0.25">
      <c r="A2625" s="43" t="s">
        <v>194</v>
      </c>
      <c r="B2625" s="1" t="s">
        <v>242</v>
      </c>
      <c r="C2625" s="1" t="s">
        <v>324</v>
      </c>
      <c r="D2625" s="1" t="s">
        <v>323</v>
      </c>
      <c r="E2625" s="45" t="str">
        <f>VLOOKUP(C2625,PROCV!E$50:G$126,3,0)</f>
        <v>Entretenimento</v>
      </c>
      <c r="F2625" s="1" t="s">
        <v>416</v>
      </c>
      <c r="G2625" s="1" t="s">
        <v>236</v>
      </c>
      <c r="H2625" s="1">
        <v>2010</v>
      </c>
      <c r="I2625" s="60">
        <f>VLOOKUP(H2625,PROCV!E$33:F$44,2,0)</f>
        <v>1.5383695934465831</v>
      </c>
      <c r="J2625" s="71">
        <v>1987</v>
      </c>
      <c r="K2625" s="44">
        <f t="shared" si="40"/>
        <v>3056.7403821783605</v>
      </c>
    </row>
    <row r="2626" spans="1:11" s="43" customFormat="1" ht="19.7" customHeight="1" x14ac:dyDescent="0.25">
      <c r="A2626" s="43" t="s">
        <v>194</v>
      </c>
      <c r="B2626" s="1" t="s">
        <v>242</v>
      </c>
      <c r="C2626" s="1" t="s">
        <v>324</v>
      </c>
      <c r="D2626" s="1" t="s">
        <v>323</v>
      </c>
      <c r="E2626" s="45" t="str">
        <f>VLOOKUP(C2626,PROCV!E$50:G$126,3,0)</f>
        <v>Entretenimento</v>
      </c>
      <c r="F2626" s="1" t="s">
        <v>416</v>
      </c>
      <c r="G2626" s="1" t="s">
        <v>236</v>
      </c>
      <c r="H2626" s="1">
        <v>2010</v>
      </c>
      <c r="I2626" s="60">
        <f>VLOOKUP(H2626,PROCV!E$33:F$44,2,0)</f>
        <v>1.5383695934465831</v>
      </c>
      <c r="J2626" s="71">
        <v>15952</v>
      </c>
      <c r="K2626" s="44">
        <f t="shared" si="40"/>
        <v>24540.071754659893</v>
      </c>
    </row>
    <row r="2627" spans="1:11" s="43" customFormat="1" ht="19.7" customHeight="1" x14ac:dyDescent="0.25">
      <c r="A2627" s="43" t="s">
        <v>194</v>
      </c>
      <c r="B2627" s="1" t="s">
        <v>242</v>
      </c>
      <c r="C2627" s="1" t="s">
        <v>289</v>
      </c>
      <c r="D2627" s="1" t="s">
        <v>288</v>
      </c>
      <c r="E2627" s="45" t="str">
        <f>VLOOKUP(C2627,PROCV!E$50:G$126,3,0)</f>
        <v>Editorial</v>
      </c>
      <c r="F2627" s="1" t="s">
        <v>416</v>
      </c>
      <c r="G2627" s="1" t="s">
        <v>236</v>
      </c>
      <c r="H2627" s="1">
        <v>2010</v>
      </c>
      <c r="I2627" s="60">
        <f>VLOOKUP(H2627,PROCV!E$33:F$44,2,0)</f>
        <v>1.5383695934465831</v>
      </c>
      <c r="J2627" s="71">
        <v>49922</v>
      </c>
      <c r="K2627" s="44">
        <f t="shared" ref="K2627:K2690" si="41">J2627*I2627</f>
        <v>76798.486844040322</v>
      </c>
    </row>
    <row r="2628" spans="1:11" s="43" customFormat="1" ht="19.7" customHeight="1" x14ac:dyDescent="0.25">
      <c r="A2628" s="43" t="s">
        <v>194</v>
      </c>
      <c r="B2628" s="1" t="s">
        <v>242</v>
      </c>
      <c r="C2628" s="1" t="s">
        <v>289</v>
      </c>
      <c r="D2628" s="1" t="s">
        <v>288</v>
      </c>
      <c r="E2628" s="45" t="str">
        <f>VLOOKUP(C2628,PROCV!E$50:G$126,3,0)</f>
        <v>Editorial</v>
      </c>
      <c r="F2628" s="1" t="s">
        <v>416</v>
      </c>
      <c r="G2628" s="1" t="s">
        <v>236</v>
      </c>
      <c r="H2628" s="1">
        <v>2010</v>
      </c>
      <c r="I2628" s="60">
        <f>VLOOKUP(H2628,PROCV!E$33:F$44,2,0)</f>
        <v>1.5383695934465831</v>
      </c>
      <c r="J2628" s="71">
        <v>624067</v>
      </c>
      <c r="K2628" s="44">
        <f t="shared" si="41"/>
        <v>960045.69707342878</v>
      </c>
    </row>
    <row r="2629" spans="1:11" s="43" customFormat="1" ht="19.7" customHeight="1" x14ac:dyDescent="0.25">
      <c r="A2629" s="43" t="s">
        <v>194</v>
      </c>
      <c r="B2629" s="1" t="s">
        <v>242</v>
      </c>
      <c r="C2629" s="1" t="s">
        <v>289</v>
      </c>
      <c r="D2629" s="1" t="s">
        <v>288</v>
      </c>
      <c r="E2629" s="45" t="str">
        <f>VLOOKUP(C2629,PROCV!E$50:G$126,3,0)</f>
        <v>Editorial</v>
      </c>
      <c r="F2629" s="1" t="s">
        <v>416</v>
      </c>
      <c r="G2629" s="1" t="s">
        <v>236</v>
      </c>
      <c r="H2629" s="1">
        <v>2010</v>
      </c>
      <c r="I2629" s="60">
        <f>VLOOKUP(H2629,PROCV!E$33:F$44,2,0)</f>
        <v>1.5383695934465831</v>
      </c>
      <c r="J2629" s="71">
        <v>574911</v>
      </c>
      <c r="K2629" s="44">
        <f t="shared" si="41"/>
        <v>884425.60133796849</v>
      </c>
    </row>
    <row r="2630" spans="1:11" s="43" customFormat="1" ht="19.7" customHeight="1" x14ac:dyDescent="0.25">
      <c r="A2630" s="43" t="s">
        <v>194</v>
      </c>
      <c r="B2630" s="1" t="s">
        <v>242</v>
      </c>
      <c r="C2630" s="1" t="s">
        <v>289</v>
      </c>
      <c r="D2630" s="1" t="s">
        <v>288</v>
      </c>
      <c r="E2630" s="45" t="str">
        <f>VLOOKUP(C2630,PROCV!E$50:G$126,3,0)</f>
        <v>Editorial</v>
      </c>
      <c r="F2630" s="1" t="s">
        <v>416</v>
      </c>
      <c r="G2630" s="1" t="s">
        <v>236</v>
      </c>
      <c r="H2630" s="1">
        <v>2010</v>
      </c>
      <c r="I2630" s="60">
        <f>VLOOKUP(H2630,PROCV!E$33:F$44,2,0)</f>
        <v>1.5383695934465831</v>
      </c>
      <c r="J2630" s="71">
        <v>10000</v>
      </c>
      <c r="K2630" s="44">
        <f t="shared" si="41"/>
        <v>15383.695934465832</v>
      </c>
    </row>
    <row r="2631" spans="1:11" s="43" customFormat="1" ht="19.7" customHeight="1" x14ac:dyDescent="0.25">
      <c r="A2631" s="43" t="s">
        <v>194</v>
      </c>
      <c r="B2631" s="1" t="s">
        <v>242</v>
      </c>
      <c r="C2631" s="1" t="s">
        <v>289</v>
      </c>
      <c r="D2631" s="1" t="s">
        <v>288</v>
      </c>
      <c r="E2631" s="45" t="str">
        <f>VLOOKUP(C2631,PROCV!E$50:G$126,3,0)</f>
        <v>Editorial</v>
      </c>
      <c r="F2631" s="1" t="s">
        <v>416</v>
      </c>
      <c r="G2631" s="1" t="s">
        <v>236</v>
      </c>
      <c r="H2631" s="1">
        <v>2010</v>
      </c>
      <c r="I2631" s="60">
        <f>VLOOKUP(H2631,PROCV!E$33:F$44,2,0)</f>
        <v>1.5383695934465831</v>
      </c>
      <c r="J2631" s="71">
        <v>4867</v>
      </c>
      <c r="K2631" s="44">
        <f t="shared" si="41"/>
        <v>7487.2448113045202</v>
      </c>
    </row>
    <row r="2632" spans="1:11" s="43" customFormat="1" ht="19.7" customHeight="1" x14ac:dyDescent="0.25">
      <c r="A2632" s="43" t="s">
        <v>194</v>
      </c>
      <c r="B2632" s="1" t="s">
        <v>242</v>
      </c>
      <c r="C2632" s="1" t="s">
        <v>289</v>
      </c>
      <c r="D2632" s="1" t="s">
        <v>288</v>
      </c>
      <c r="E2632" s="45" t="str">
        <f>VLOOKUP(C2632,PROCV!E$50:G$126,3,0)</f>
        <v>Editorial</v>
      </c>
      <c r="F2632" s="1" t="s">
        <v>416</v>
      </c>
      <c r="G2632" s="1" t="s">
        <v>236</v>
      </c>
      <c r="H2632" s="1">
        <v>2010</v>
      </c>
      <c r="I2632" s="60">
        <f>VLOOKUP(H2632,PROCV!E$33:F$44,2,0)</f>
        <v>1.5383695934465831</v>
      </c>
      <c r="J2632" s="71">
        <v>770782</v>
      </c>
      <c r="K2632" s="44">
        <f t="shared" si="41"/>
        <v>1185747.5919759441</v>
      </c>
    </row>
    <row r="2633" spans="1:11" s="43" customFormat="1" ht="19.7" customHeight="1" x14ac:dyDescent="0.25">
      <c r="A2633" s="43" t="s">
        <v>194</v>
      </c>
      <c r="B2633" s="1" t="s">
        <v>242</v>
      </c>
      <c r="C2633" s="1" t="s">
        <v>299</v>
      </c>
      <c r="D2633" s="1" t="s">
        <v>298</v>
      </c>
      <c r="E2633" s="45" t="str">
        <f>VLOOKUP(C2633,PROCV!E$50:G$126,3,0)</f>
        <v>NA</v>
      </c>
      <c r="F2633" s="1" t="s">
        <v>416</v>
      </c>
      <c r="G2633" s="1" t="s">
        <v>236</v>
      </c>
      <c r="H2633" s="1">
        <v>2010</v>
      </c>
      <c r="I2633" s="60">
        <f>VLOOKUP(H2633,PROCV!E$33:F$44,2,0)</f>
        <v>1.5383695934465831</v>
      </c>
      <c r="J2633" s="71">
        <v>265545</v>
      </c>
      <c r="K2633" s="44">
        <f t="shared" si="41"/>
        <v>408506.35369177291</v>
      </c>
    </row>
    <row r="2634" spans="1:11" s="43" customFormat="1" ht="19.7" customHeight="1" x14ac:dyDescent="0.25">
      <c r="A2634" s="43" t="s">
        <v>194</v>
      </c>
      <c r="B2634" s="1" t="s">
        <v>242</v>
      </c>
      <c r="C2634" s="1" t="s">
        <v>299</v>
      </c>
      <c r="D2634" s="1" t="s">
        <v>298</v>
      </c>
      <c r="E2634" s="45" t="str">
        <f>VLOOKUP(C2634,PROCV!E$50:G$126,3,0)</f>
        <v>NA</v>
      </c>
      <c r="F2634" s="1" t="s">
        <v>416</v>
      </c>
      <c r="G2634" s="1" t="s">
        <v>236</v>
      </c>
      <c r="H2634" s="1">
        <v>2010</v>
      </c>
      <c r="I2634" s="60">
        <f>VLOOKUP(H2634,PROCV!E$33:F$44,2,0)</f>
        <v>1.5383695934465831</v>
      </c>
      <c r="J2634" s="71">
        <v>183911</v>
      </c>
      <c r="K2634" s="44">
        <f t="shared" si="41"/>
        <v>282923.09030035452</v>
      </c>
    </row>
    <row r="2635" spans="1:11" s="43" customFormat="1" ht="19.7" customHeight="1" x14ac:dyDescent="0.25">
      <c r="A2635" s="43" t="s">
        <v>194</v>
      </c>
      <c r="B2635" s="1" t="s">
        <v>242</v>
      </c>
      <c r="C2635" s="1" t="s">
        <v>299</v>
      </c>
      <c r="D2635" s="1" t="s">
        <v>298</v>
      </c>
      <c r="E2635" s="45" t="str">
        <f>VLOOKUP(C2635,PROCV!E$50:G$126,3,0)</f>
        <v>NA</v>
      </c>
      <c r="F2635" s="1" t="s">
        <v>416</v>
      </c>
      <c r="G2635" s="1" t="s">
        <v>236</v>
      </c>
      <c r="H2635" s="1">
        <v>2010</v>
      </c>
      <c r="I2635" s="60">
        <f>VLOOKUP(H2635,PROCV!E$33:F$44,2,0)</f>
        <v>1.5383695934465831</v>
      </c>
      <c r="J2635" s="71">
        <v>41109</v>
      </c>
      <c r="K2635" s="44">
        <f t="shared" si="41"/>
        <v>63240.83561699558</v>
      </c>
    </row>
    <row r="2636" spans="1:11" s="43" customFormat="1" ht="19.7" customHeight="1" x14ac:dyDescent="0.25">
      <c r="A2636" s="43" t="s">
        <v>194</v>
      </c>
      <c r="B2636" s="1" t="s">
        <v>242</v>
      </c>
      <c r="C2636" s="1" t="s">
        <v>299</v>
      </c>
      <c r="D2636" s="1" t="s">
        <v>298</v>
      </c>
      <c r="E2636" s="45" t="str">
        <f>VLOOKUP(C2636,PROCV!E$50:G$126,3,0)</f>
        <v>NA</v>
      </c>
      <c r="F2636" s="1" t="s">
        <v>416</v>
      </c>
      <c r="G2636" s="1" t="s">
        <v>236</v>
      </c>
      <c r="H2636" s="1">
        <v>2010</v>
      </c>
      <c r="I2636" s="60">
        <f>VLOOKUP(H2636,PROCV!E$33:F$44,2,0)</f>
        <v>1.5383695934465831</v>
      </c>
      <c r="J2636" s="71">
        <v>155242</v>
      </c>
      <c r="K2636" s="44">
        <f t="shared" si="41"/>
        <v>238819.57242583446</v>
      </c>
    </row>
    <row r="2637" spans="1:11" s="43" customFormat="1" ht="19.7" customHeight="1" x14ac:dyDescent="0.25">
      <c r="A2637" s="43" t="s">
        <v>194</v>
      </c>
      <c r="B2637" s="1" t="s">
        <v>242</v>
      </c>
      <c r="C2637" s="1" t="s">
        <v>287</v>
      </c>
      <c r="D2637" s="1" t="s">
        <v>286</v>
      </c>
      <c r="E2637" s="45" t="str">
        <f>VLOOKUP(C2637,PROCV!E$50:G$126,3,0)</f>
        <v>Música</v>
      </c>
      <c r="F2637" s="1" t="s">
        <v>416</v>
      </c>
      <c r="G2637" s="1" t="s">
        <v>236</v>
      </c>
      <c r="H2637" s="1">
        <v>2010</v>
      </c>
      <c r="I2637" s="60">
        <f>VLOOKUP(H2637,PROCV!E$33:F$44,2,0)</f>
        <v>1.5383695934465831</v>
      </c>
      <c r="J2637" s="71">
        <v>64737</v>
      </c>
      <c r="K2637" s="44">
        <f t="shared" si="41"/>
        <v>99589.432370951443</v>
      </c>
    </row>
    <row r="2638" spans="1:11" s="43" customFormat="1" ht="19.7" customHeight="1" x14ac:dyDescent="0.25">
      <c r="A2638" s="43" t="s">
        <v>194</v>
      </c>
      <c r="B2638" s="1" t="s">
        <v>242</v>
      </c>
      <c r="C2638" s="1" t="s">
        <v>287</v>
      </c>
      <c r="D2638" s="1" t="s">
        <v>286</v>
      </c>
      <c r="E2638" s="45" t="str">
        <f>VLOOKUP(C2638,PROCV!E$50:G$126,3,0)</f>
        <v>Música</v>
      </c>
      <c r="F2638" s="1" t="s">
        <v>416</v>
      </c>
      <c r="G2638" s="1" t="s">
        <v>236</v>
      </c>
      <c r="H2638" s="1">
        <v>2010</v>
      </c>
      <c r="I2638" s="60">
        <f>VLOOKUP(H2638,PROCV!E$33:F$44,2,0)</f>
        <v>1.5383695934465831</v>
      </c>
      <c r="J2638" s="71">
        <v>29046</v>
      </c>
      <c r="K2638" s="44">
        <f t="shared" si="41"/>
        <v>44683.483211249455</v>
      </c>
    </row>
    <row r="2639" spans="1:11" s="43" customFormat="1" ht="19.7" customHeight="1" x14ac:dyDescent="0.25">
      <c r="A2639" s="43" t="s">
        <v>194</v>
      </c>
      <c r="B2639" s="1" t="s">
        <v>242</v>
      </c>
      <c r="C2639" s="1" t="s">
        <v>287</v>
      </c>
      <c r="D2639" s="1" t="s">
        <v>286</v>
      </c>
      <c r="E2639" s="45" t="str">
        <f>VLOOKUP(C2639,PROCV!E$50:G$126,3,0)</f>
        <v>Música</v>
      </c>
      <c r="F2639" s="1" t="s">
        <v>416</v>
      </c>
      <c r="G2639" s="1" t="s">
        <v>236</v>
      </c>
      <c r="H2639" s="1">
        <v>2010</v>
      </c>
      <c r="I2639" s="60">
        <f>VLOOKUP(H2639,PROCV!E$33:F$44,2,0)</f>
        <v>1.5383695934465831</v>
      </c>
      <c r="J2639" s="71">
        <v>112500</v>
      </c>
      <c r="K2639" s="44">
        <f t="shared" si="41"/>
        <v>173066.57926274059</v>
      </c>
    </row>
    <row r="2640" spans="1:11" s="43" customFormat="1" ht="19.7" customHeight="1" x14ac:dyDescent="0.25">
      <c r="A2640" s="43" t="s">
        <v>194</v>
      </c>
      <c r="B2640" s="1" t="s">
        <v>242</v>
      </c>
      <c r="C2640" s="1" t="s">
        <v>287</v>
      </c>
      <c r="D2640" s="1" t="s">
        <v>286</v>
      </c>
      <c r="E2640" s="45" t="str">
        <f>VLOOKUP(C2640,PROCV!E$50:G$126,3,0)</f>
        <v>Música</v>
      </c>
      <c r="F2640" s="1" t="s">
        <v>416</v>
      </c>
      <c r="G2640" s="1" t="s">
        <v>236</v>
      </c>
      <c r="H2640" s="1">
        <v>2010</v>
      </c>
      <c r="I2640" s="60">
        <f>VLOOKUP(H2640,PROCV!E$33:F$44,2,0)</f>
        <v>1.5383695934465831</v>
      </c>
      <c r="J2640" s="71">
        <v>394137</v>
      </c>
      <c r="K2640" s="44">
        <f t="shared" si="41"/>
        <v>606328.37645225588</v>
      </c>
    </row>
    <row r="2641" spans="1:11" s="43" customFormat="1" ht="19.7" customHeight="1" x14ac:dyDescent="0.25">
      <c r="A2641" s="43" t="s">
        <v>194</v>
      </c>
      <c r="B2641" s="1" t="s">
        <v>242</v>
      </c>
      <c r="C2641" s="1" t="s">
        <v>287</v>
      </c>
      <c r="D2641" s="1" t="s">
        <v>286</v>
      </c>
      <c r="E2641" s="45" t="str">
        <f>VLOOKUP(C2641,PROCV!E$50:G$126,3,0)</f>
        <v>Música</v>
      </c>
      <c r="F2641" s="1" t="s">
        <v>416</v>
      </c>
      <c r="G2641" s="1" t="s">
        <v>236</v>
      </c>
      <c r="H2641" s="1">
        <v>2010</v>
      </c>
      <c r="I2641" s="60">
        <f>VLOOKUP(H2641,PROCV!E$33:F$44,2,0)</f>
        <v>1.5383695934465831</v>
      </c>
      <c r="J2641" s="71">
        <v>50630</v>
      </c>
      <c r="K2641" s="44">
        <f t="shared" si="41"/>
        <v>77887.652516200498</v>
      </c>
    </row>
    <row r="2642" spans="1:11" s="43" customFormat="1" ht="19.7" customHeight="1" x14ac:dyDescent="0.25">
      <c r="A2642" s="43" t="s">
        <v>194</v>
      </c>
      <c r="B2642" s="1" t="s">
        <v>242</v>
      </c>
      <c r="C2642" s="1" t="s">
        <v>287</v>
      </c>
      <c r="D2642" s="1" t="s">
        <v>286</v>
      </c>
      <c r="E2642" s="45" t="str">
        <f>VLOOKUP(C2642,PROCV!E$50:G$126,3,0)</f>
        <v>Música</v>
      </c>
      <c r="F2642" s="1" t="s">
        <v>416</v>
      </c>
      <c r="G2642" s="1" t="s">
        <v>236</v>
      </c>
      <c r="H2642" s="1">
        <v>2010</v>
      </c>
      <c r="I2642" s="60">
        <f>VLOOKUP(H2642,PROCV!E$33:F$44,2,0)</f>
        <v>1.5383695934465831</v>
      </c>
      <c r="J2642" s="71">
        <v>20000</v>
      </c>
      <c r="K2642" s="44">
        <f t="shared" si="41"/>
        <v>30767.391868931663</v>
      </c>
    </row>
    <row r="2643" spans="1:11" s="43" customFormat="1" ht="19.7" customHeight="1" x14ac:dyDescent="0.25">
      <c r="A2643" s="43" t="s">
        <v>194</v>
      </c>
      <c r="B2643" s="1" t="s">
        <v>242</v>
      </c>
      <c r="C2643" s="1" t="s">
        <v>287</v>
      </c>
      <c r="D2643" s="1" t="s">
        <v>286</v>
      </c>
      <c r="E2643" s="45" t="str">
        <f>VLOOKUP(C2643,PROCV!E$50:G$126,3,0)</f>
        <v>Música</v>
      </c>
      <c r="F2643" s="1" t="s">
        <v>416</v>
      </c>
      <c r="G2643" s="1" t="s">
        <v>236</v>
      </c>
      <c r="H2643" s="1">
        <v>2010</v>
      </c>
      <c r="I2643" s="60">
        <f>VLOOKUP(H2643,PROCV!E$33:F$44,2,0)</f>
        <v>1.5383695934465831</v>
      </c>
      <c r="J2643" s="71">
        <v>86040</v>
      </c>
      <c r="K2643" s="44">
        <f t="shared" si="41"/>
        <v>132361.31982014401</v>
      </c>
    </row>
    <row r="2644" spans="1:11" s="43" customFormat="1" ht="19.7" customHeight="1" x14ac:dyDescent="0.25">
      <c r="A2644" s="43" t="s">
        <v>194</v>
      </c>
      <c r="B2644" s="1" t="s">
        <v>242</v>
      </c>
      <c r="C2644" s="1" t="s">
        <v>287</v>
      </c>
      <c r="D2644" s="1" t="s">
        <v>286</v>
      </c>
      <c r="E2644" s="45" t="str">
        <f>VLOOKUP(C2644,PROCV!E$50:G$126,3,0)</f>
        <v>Música</v>
      </c>
      <c r="F2644" s="1" t="s">
        <v>416</v>
      </c>
      <c r="G2644" s="1" t="s">
        <v>236</v>
      </c>
      <c r="H2644" s="1">
        <v>2010</v>
      </c>
      <c r="I2644" s="60">
        <f>VLOOKUP(H2644,PROCV!E$33:F$44,2,0)</f>
        <v>1.5383695934465831</v>
      </c>
      <c r="J2644" s="71">
        <v>275117</v>
      </c>
      <c r="K2644" s="44">
        <f t="shared" si="41"/>
        <v>423231.62744024361</v>
      </c>
    </row>
    <row r="2645" spans="1:11" s="43" customFormat="1" ht="19.7" customHeight="1" x14ac:dyDescent="0.25">
      <c r="A2645" s="43" t="s">
        <v>194</v>
      </c>
      <c r="B2645" s="1" t="s">
        <v>242</v>
      </c>
      <c r="C2645" s="1" t="s">
        <v>285</v>
      </c>
      <c r="D2645" s="1" t="s">
        <v>284</v>
      </c>
      <c r="E2645" s="45" t="str">
        <f>VLOOKUP(C2645,PROCV!E$50:G$126,3,0)</f>
        <v>Editorial</v>
      </c>
      <c r="F2645" s="1" t="s">
        <v>416</v>
      </c>
      <c r="G2645" s="1" t="s">
        <v>236</v>
      </c>
      <c r="H2645" s="1">
        <v>2010</v>
      </c>
      <c r="I2645" s="60">
        <f>VLOOKUP(H2645,PROCV!E$33:F$44,2,0)</f>
        <v>1.5383695934465831</v>
      </c>
      <c r="J2645" s="71">
        <v>260117</v>
      </c>
      <c r="K2645" s="44">
        <f t="shared" si="41"/>
        <v>400156.08353854483</v>
      </c>
    </row>
    <row r="2646" spans="1:11" s="43" customFormat="1" ht="19.7" customHeight="1" x14ac:dyDescent="0.25">
      <c r="A2646" s="43" t="s">
        <v>194</v>
      </c>
      <c r="B2646" s="1" t="s">
        <v>242</v>
      </c>
      <c r="C2646" s="1" t="s">
        <v>285</v>
      </c>
      <c r="D2646" s="1" t="s">
        <v>284</v>
      </c>
      <c r="E2646" s="45" t="str">
        <f>VLOOKUP(C2646,PROCV!E$50:G$126,3,0)</f>
        <v>Editorial</v>
      </c>
      <c r="F2646" s="1" t="s">
        <v>416</v>
      </c>
      <c r="G2646" s="1" t="s">
        <v>236</v>
      </c>
      <c r="H2646" s="1">
        <v>2010</v>
      </c>
      <c r="I2646" s="60">
        <f>VLOOKUP(H2646,PROCV!E$33:F$44,2,0)</f>
        <v>1.5383695934465831</v>
      </c>
      <c r="J2646" s="71">
        <v>700000</v>
      </c>
      <c r="K2646" s="44">
        <f t="shared" si="41"/>
        <v>1076858.7154126081</v>
      </c>
    </row>
    <row r="2647" spans="1:11" s="43" customFormat="1" ht="19.7" customHeight="1" x14ac:dyDescent="0.25">
      <c r="A2647" s="43" t="s">
        <v>194</v>
      </c>
      <c r="B2647" s="1" t="s">
        <v>242</v>
      </c>
      <c r="C2647" s="1" t="s">
        <v>285</v>
      </c>
      <c r="D2647" s="1" t="s">
        <v>284</v>
      </c>
      <c r="E2647" s="45" t="str">
        <f>VLOOKUP(C2647,PROCV!E$50:G$126,3,0)</f>
        <v>Editorial</v>
      </c>
      <c r="F2647" s="1" t="s">
        <v>416</v>
      </c>
      <c r="G2647" s="1" t="s">
        <v>265</v>
      </c>
      <c r="H2647" s="1">
        <v>2010</v>
      </c>
      <c r="I2647" s="60">
        <f>VLOOKUP(H2647,PROCV!E$33:F$44,2,0)</f>
        <v>1.5383695934465831</v>
      </c>
      <c r="J2647" s="71">
        <v>27998261</v>
      </c>
      <c r="K2647" s="44">
        <f t="shared" si="41"/>
        <v>43071673.391781323</v>
      </c>
    </row>
    <row r="2648" spans="1:11" s="43" customFormat="1" ht="19.7" customHeight="1" x14ac:dyDescent="0.25">
      <c r="A2648" s="43" t="s">
        <v>194</v>
      </c>
      <c r="B2648" s="1" t="s">
        <v>242</v>
      </c>
      <c r="C2648" s="1" t="s">
        <v>285</v>
      </c>
      <c r="D2648" s="1" t="s">
        <v>284</v>
      </c>
      <c r="E2648" s="45" t="str">
        <f>VLOOKUP(C2648,PROCV!E$50:G$126,3,0)</f>
        <v>Editorial</v>
      </c>
      <c r="F2648" s="1" t="s">
        <v>416</v>
      </c>
      <c r="G2648" s="1" t="s">
        <v>265</v>
      </c>
      <c r="H2648" s="1">
        <v>2010</v>
      </c>
      <c r="I2648" s="60">
        <f>VLOOKUP(H2648,PROCV!E$33:F$44,2,0)</f>
        <v>1.5383695934465831</v>
      </c>
      <c r="J2648" s="71">
        <v>615636</v>
      </c>
      <c r="K2648" s="44">
        <f t="shared" si="41"/>
        <v>947075.70303108066</v>
      </c>
    </row>
    <row r="2649" spans="1:11" s="43" customFormat="1" ht="19.7" customHeight="1" x14ac:dyDescent="0.25">
      <c r="A2649" s="43" t="s">
        <v>194</v>
      </c>
      <c r="B2649" s="1" t="s">
        <v>242</v>
      </c>
      <c r="C2649" s="1" t="s">
        <v>285</v>
      </c>
      <c r="D2649" s="1" t="s">
        <v>284</v>
      </c>
      <c r="E2649" s="45" t="str">
        <f>VLOOKUP(C2649,PROCV!E$50:G$126,3,0)</f>
        <v>Editorial</v>
      </c>
      <c r="F2649" s="1" t="s">
        <v>416</v>
      </c>
      <c r="G2649" s="1" t="s">
        <v>265</v>
      </c>
      <c r="H2649" s="1">
        <v>2010</v>
      </c>
      <c r="I2649" s="60">
        <f>VLOOKUP(H2649,PROCV!E$33:F$44,2,0)</f>
        <v>1.5383695934465831</v>
      </c>
      <c r="J2649" s="71">
        <v>12800000</v>
      </c>
      <c r="K2649" s="44">
        <f t="shared" si="41"/>
        <v>19691130.796116263</v>
      </c>
    </row>
    <row r="2650" spans="1:11" s="43" customFormat="1" ht="19.7" customHeight="1" x14ac:dyDescent="0.25">
      <c r="A2650" s="43" t="s">
        <v>194</v>
      </c>
      <c r="B2650" s="1" t="s">
        <v>242</v>
      </c>
      <c r="C2650" s="1" t="s">
        <v>285</v>
      </c>
      <c r="D2650" s="1" t="s">
        <v>284</v>
      </c>
      <c r="E2650" s="45" t="str">
        <f>VLOOKUP(C2650,PROCV!E$50:G$126,3,0)</f>
        <v>Editorial</v>
      </c>
      <c r="F2650" s="1" t="s">
        <v>416</v>
      </c>
      <c r="G2650" s="1" t="s">
        <v>236</v>
      </c>
      <c r="H2650" s="1">
        <v>2010</v>
      </c>
      <c r="I2650" s="60">
        <f>VLOOKUP(H2650,PROCV!E$33:F$44,2,0)</f>
        <v>1.5383695934465831</v>
      </c>
      <c r="J2650" s="71">
        <v>96676</v>
      </c>
      <c r="K2650" s="44">
        <f t="shared" si="41"/>
        <v>148723.41881604187</v>
      </c>
    </row>
    <row r="2651" spans="1:11" s="43" customFormat="1" ht="19.7" customHeight="1" x14ac:dyDescent="0.25">
      <c r="A2651" s="43" t="s">
        <v>194</v>
      </c>
      <c r="B2651" s="1" t="s">
        <v>242</v>
      </c>
      <c r="C2651" s="1" t="s">
        <v>285</v>
      </c>
      <c r="D2651" s="1" t="s">
        <v>284</v>
      </c>
      <c r="E2651" s="45" t="str">
        <f>VLOOKUP(C2651,PROCV!E$50:G$126,3,0)</f>
        <v>Editorial</v>
      </c>
      <c r="F2651" s="1" t="s">
        <v>416</v>
      </c>
      <c r="G2651" s="1" t="s">
        <v>236</v>
      </c>
      <c r="H2651" s="1">
        <v>2010</v>
      </c>
      <c r="I2651" s="60">
        <f>VLOOKUP(H2651,PROCV!E$33:F$44,2,0)</f>
        <v>1.5383695934465831</v>
      </c>
      <c r="J2651" s="71">
        <v>63000</v>
      </c>
      <c r="K2651" s="44">
        <f t="shared" si="41"/>
        <v>96917.284387134729</v>
      </c>
    </row>
    <row r="2652" spans="1:11" s="43" customFormat="1" ht="19.7" customHeight="1" x14ac:dyDescent="0.25">
      <c r="A2652" s="43" t="s">
        <v>194</v>
      </c>
      <c r="B2652" s="1" t="s">
        <v>242</v>
      </c>
      <c r="C2652" s="1" t="s">
        <v>285</v>
      </c>
      <c r="D2652" s="1" t="s">
        <v>284</v>
      </c>
      <c r="E2652" s="45" t="str">
        <f>VLOOKUP(C2652,PROCV!E$50:G$126,3,0)</f>
        <v>Editorial</v>
      </c>
      <c r="F2652" s="1" t="s">
        <v>416</v>
      </c>
      <c r="G2652" s="1" t="s">
        <v>236</v>
      </c>
      <c r="H2652" s="1">
        <v>2010</v>
      </c>
      <c r="I2652" s="60">
        <f>VLOOKUP(H2652,PROCV!E$33:F$44,2,0)</f>
        <v>1.5383695934465831</v>
      </c>
      <c r="J2652" s="71">
        <v>878513</v>
      </c>
      <c r="K2652" s="44">
        <f t="shared" si="41"/>
        <v>1351477.6866475381</v>
      </c>
    </row>
    <row r="2653" spans="1:11" s="43" customFormat="1" ht="19.7" customHeight="1" x14ac:dyDescent="0.25">
      <c r="A2653" s="43" t="s">
        <v>194</v>
      </c>
      <c r="B2653" s="1" t="s">
        <v>242</v>
      </c>
      <c r="C2653" s="1" t="s">
        <v>285</v>
      </c>
      <c r="D2653" s="1" t="s">
        <v>284</v>
      </c>
      <c r="E2653" s="45" t="str">
        <f>VLOOKUP(C2653,PROCV!E$50:G$126,3,0)</f>
        <v>Editorial</v>
      </c>
      <c r="F2653" s="1" t="s">
        <v>416</v>
      </c>
      <c r="G2653" s="1" t="s">
        <v>236</v>
      </c>
      <c r="H2653" s="1">
        <v>2010</v>
      </c>
      <c r="I2653" s="60">
        <f>VLOOKUP(H2653,PROCV!E$33:F$44,2,0)</f>
        <v>1.5383695934465831</v>
      </c>
      <c r="J2653" s="71">
        <v>17742</v>
      </c>
      <c r="K2653" s="44">
        <f t="shared" si="41"/>
        <v>27293.753326929276</v>
      </c>
    </row>
    <row r="2654" spans="1:11" s="43" customFormat="1" ht="19.7" customHeight="1" x14ac:dyDescent="0.25">
      <c r="A2654" s="43" t="s">
        <v>194</v>
      </c>
      <c r="B2654" s="1" t="s">
        <v>242</v>
      </c>
      <c r="C2654" s="1" t="s">
        <v>285</v>
      </c>
      <c r="D2654" s="1" t="s">
        <v>284</v>
      </c>
      <c r="E2654" s="45" t="str">
        <f>VLOOKUP(C2654,PROCV!E$50:G$126,3,0)</f>
        <v>Editorial</v>
      </c>
      <c r="F2654" s="1" t="s">
        <v>416</v>
      </c>
      <c r="G2654" s="1" t="s">
        <v>265</v>
      </c>
      <c r="H2654" s="1">
        <v>2010</v>
      </c>
      <c r="I2654" s="60">
        <f>VLOOKUP(H2654,PROCV!E$33:F$44,2,0)</f>
        <v>1.5383695934465831</v>
      </c>
      <c r="J2654" s="71">
        <v>6100173</v>
      </c>
      <c r="K2654" s="44">
        <f t="shared" si="41"/>
        <v>9384320.6579638235</v>
      </c>
    </row>
    <row r="2655" spans="1:11" s="43" customFormat="1" ht="19.7" customHeight="1" x14ac:dyDescent="0.25">
      <c r="A2655" s="43" t="s">
        <v>194</v>
      </c>
      <c r="B2655" s="1" t="s">
        <v>242</v>
      </c>
      <c r="C2655" s="1" t="s">
        <v>285</v>
      </c>
      <c r="D2655" s="1" t="s">
        <v>284</v>
      </c>
      <c r="E2655" s="45" t="str">
        <f>VLOOKUP(C2655,PROCV!E$50:G$126,3,0)</f>
        <v>Editorial</v>
      </c>
      <c r="F2655" s="1" t="s">
        <v>416</v>
      </c>
      <c r="G2655" s="1" t="s">
        <v>236</v>
      </c>
      <c r="H2655" s="1">
        <v>2010</v>
      </c>
      <c r="I2655" s="60">
        <f>VLOOKUP(H2655,PROCV!E$33:F$44,2,0)</f>
        <v>1.5383695934465831</v>
      </c>
      <c r="J2655" s="71">
        <v>242916</v>
      </c>
      <c r="K2655" s="44">
        <f t="shared" si="41"/>
        <v>373694.5881616702</v>
      </c>
    </row>
    <row r="2656" spans="1:11" s="43" customFormat="1" ht="19.7" customHeight="1" x14ac:dyDescent="0.25">
      <c r="A2656" s="43" t="s">
        <v>194</v>
      </c>
      <c r="B2656" s="1" t="s">
        <v>242</v>
      </c>
      <c r="C2656" s="1" t="s">
        <v>285</v>
      </c>
      <c r="D2656" s="1" t="s">
        <v>284</v>
      </c>
      <c r="E2656" s="45" t="str">
        <f>VLOOKUP(C2656,PROCV!E$50:G$126,3,0)</f>
        <v>Editorial</v>
      </c>
      <c r="F2656" s="1" t="s">
        <v>416</v>
      </c>
      <c r="G2656" s="1" t="s">
        <v>236</v>
      </c>
      <c r="H2656" s="1">
        <v>2010</v>
      </c>
      <c r="I2656" s="60">
        <f>VLOOKUP(H2656,PROCV!E$33:F$44,2,0)</f>
        <v>1.5383695934465831</v>
      </c>
      <c r="J2656" s="71">
        <v>52005</v>
      </c>
      <c r="K2656" s="44">
        <f t="shared" si="41"/>
        <v>80002.910707189556</v>
      </c>
    </row>
    <row r="2657" spans="1:11" s="43" customFormat="1" ht="19.7" customHeight="1" x14ac:dyDescent="0.25">
      <c r="A2657" s="43" t="s">
        <v>194</v>
      </c>
      <c r="B2657" s="1" t="s">
        <v>242</v>
      </c>
      <c r="C2657" s="1" t="s">
        <v>285</v>
      </c>
      <c r="D2657" s="1" t="s">
        <v>284</v>
      </c>
      <c r="E2657" s="45" t="str">
        <f>VLOOKUP(C2657,PROCV!E$50:G$126,3,0)</f>
        <v>Editorial</v>
      </c>
      <c r="F2657" s="1" t="s">
        <v>416</v>
      </c>
      <c r="G2657" s="1" t="s">
        <v>236</v>
      </c>
      <c r="H2657" s="1">
        <v>2010</v>
      </c>
      <c r="I2657" s="60">
        <f>VLOOKUP(H2657,PROCV!E$33:F$44,2,0)</f>
        <v>1.5383695934465831</v>
      </c>
      <c r="J2657" s="71">
        <v>666398</v>
      </c>
      <c r="K2657" s="44">
        <f t="shared" si="41"/>
        <v>1025166.4203336161</v>
      </c>
    </row>
    <row r="2658" spans="1:11" s="43" customFormat="1" ht="19.7" customHeight="1" x14ac:dyDescent="0.25">
      <c r="A2658" s="43" t="s">
        <v>194</v>
      </c>
      <c r="B2658" s="1" t="s">
        <v>242</v>
      </c>
      <c r="C2658" s="1" t="s">
        <v>283</v>
      </c>
      <c r="D2658" s="1" t="s">
        <v>282</v>
      </c>
      <c r="E2658" s="45" t="str">
        <f>VLOOKUP(C2658,PROCV!E$50:G$126,3,0)</f>
        <v>Editorial</v>
      </c>
      <c r="F2658" s="1" t="s">
        <v>416</v>
      </c>
      <c r="G2658" s="1" t="s">
        <v>236</v>
      </c>
      <c r="H2658" s="1">
        <v>2010</v>
      </c>
      <c r="I2658" s="60">
        <f>VLOOKUP(H2658,PROCV!E$33:F$44,2,0)</f>
        <v>1.5383695934465831</v>
      </c>
      <c r="J2658" s="71">
        <v>10947</v>
      </c>
      <c r="K2658" s="44">
        <f t="shared" si="41"/>
        <v>16840.531939459746</v>
      </c>
    </row>
    <row r="2659" spans="1:11" s="43" customFormat="1" ht="19.7" customHeight="1" x14ac:dyDescent="0.25">
      <c r="A2659" s="43" t="s">
        <v>194</v>
      </c>
      <c r="B2659" s="1" t="s">
        <v>242</v>
      </c>
      <c r="C2659" s="1" t="s">
        <v>283</v>
      </c>
      <c r="D2659" s="1" t="s">
        <v>282</v>
      </c>
      <c r="E2659" s="45" t="str">
        <f>VLOOKUP(C2659,PROCV!E$50:G$126,3,0)</f>
        <v>Editorial</v>
      </c>
      <c r="F2659" s="1" t="s">
        <v>416</v>
      </c>
      <c r="G2659" s="1" t="s">
        <v>236</v>
      </c>
      <c r="H2659" s="1">
        <v>2010</v>
      </c>
      <c r="I2659" s="60">
        <f>VLOOKUP(H2659,PROCV!E$33:F$44,2,0)</f>
        <v>1.5383695934465831</v>
      </c>
      <c r="J2659" s="71">
        <v>107249</v>
      </c>
      <c r="K2659" s="44">
        <f t="shared" si="41"/>
        <v>164988.6005275526</v>
      </c>
    </row>
    <row r="2660" spans="1:11" s="43" customFormat="1" ht="19.7" customHeight="1" x14ac:dyDescent="0.25">
      <c r="A2660" s="43" t="s">
        <v>194</v>
      </c>
      <c r="B2660" s="1" t="s">
        <v>242</v>
      </c>
      <c r="C2660" s="1" t="s">
        <v>283</v>
      </c>
      <c r="D2660" s="1" t="s">
        <v>282</v>
      </c>
      <c r="E2660" s="45" t="str">
        <f>VLOOKUP(C2660,PROCV!E$50:G$126,3,0)</f>
        <v>Editorial</v>
      </c>
      <c r="F2660" s="1" t="s">
        <v>416</v>
      </c>
      <c r="G2660" s="1" t="s">
        <v>236</v>
      </c>
      <c r="H2660" s="1">
        <v>2010</v>
      </c>
      <c r="I2660" s="60">
        <f>VLOOKUP(H2660,PROCV!E$33:F$44,2,0)</f>
        <v>1.5383695934465831</v>
      </c>
      <c r="J2660" s="71">
        <v>17401</v>
      </c>
      <c r="K2660" s="44">
        <f t="shared" si="41"/>
        <v>26769.169295563992</v>
      </c>
    </row>
    <row r="2661" spans="1:11" s="43" customFormat="1" ht="19.7" customHeight="1" x14ac:dyDescent="0.25">
      <c r="A2661" s="43" t="s">
        <v>194</v>
      </c>
      <c r="B2661" s="1" t="s">
        <v>242</v>
      </c>
      <c r="C2661" s="1" t="s">
        <v>283</v>
      </c>
      <c r="D2661" s="1" t="s">
        <v>282</v>
      </c>
      <c r="E2661" s="45" t="str">
        <f>VLOOKUP(C2661,PROCV!E$50:G$126,3,0)</f>
        <v>Editorial</v>
      </c>
      <c r="F2661" s="1" t="s">
        <v>416</v>
      </c>
      <c r="G2661" s="1" t="s">
        <v>236</v>
      </c>
      <c r="H2661" s="1">
        <v>2010</v>
      </c>
      <c r="I2661" s="60">
        <f>VLOOKUP(H2661,PROCV!E$33:F$44,2,0)</f>
        <v>1.5383695934465831</v>
      </c>
      <c r="J2661" s="71">
        <v>95907</v>
      </c>
      <c r="K2661" s="44">
        <f t="shared" si="41"/>
        <v>147540.41259868143</v>
      </c>
    </row>
    <row r="2662" spans="1:11" s="43" customFormat="1" ht="19.7" customHeight="1" x14ac:dyDescent="0.25">
      <c r="A2662" s="43" t="s">
        <v>194</v>
      </c>
      <c r="B2662" s="1" t="s">
        <v>242</v>
      </c>
      <c r="C2662" s="1" t="s">
        <v>283</v>
      </c>
      <c r="D2662" s="1" t="s">
        <v>282</v>
      </c>
      <c r="E2662" s="45" t="str">
        <f>VLOOKUP(C2662,PROCV!E$50:G$126,3,0)</f>
        <v>Editorial</v>
      </c>
      <c r="F2662" s="1" t="s">
        <v>416</v>
      </c>
      <c r="G2662" s="1" t="s">
        <v>236</v>
      </c>
      <c r="H2662" s="1">
        <v>2010</v>
      </c>
      <c r="I2662" s="60">
        <f>VLOOKUP(H2662,PROCV!E$33:F$44,2,0)</f>
        <v>1.5383695934465831</v>
      </c>
      <c r="J2662" s="71">
        <v>174488</v>
      </c>
      <c r="K2662" s="44">
        <f t="shared" si="41"/>
        <v>268427.0336213074</v>
      </c>
    </row>
    <row r="2663" spans="1:11" s="43" customFormat="1" ht="19.7" customHeight="1" x14ac:dyDescent="0.25">
      <c r="A2663" s="43" t="s">
        <v>194</v>
      </c>
      <c r="B2663" s="1" t="s">
        <v>242</v>
      </c>
      <c r="C2663" s="1" t="s">
        <v>281</v>
      </c>
      <c r="D2663" s="1" t="s">
        <v>280</v>
      </c>
      <c r="E2663" s="45" t="str">
        <f>VLOOKUP(C2663,PROCV!E$50:G$126,3,0)</f>
        <v>Música</v>
      </c>
      <c r="F2663" s="1" t="s">
        <v>416</v>
      </c>
      <c r="G2663" s="1" t="s">
        <v>236</v>
      </c>
      <c r="H2663" s="1">
        <v>2010</v>
      </c>
      <c r="I2663" s="60">
        <f>VLOOKUP(H2663,PROCV!E$33:F$44,2,0)</f>
        <v>1.5383695934465831</v>
      </c>
      <c r="J2663" s="71">
        <v>64287</v>
      </c>
      <c r="K2663" s="44">
        <f t="shared" si="41"/>
        <v>98897.166053900481</v>
      </c>
    </row>
    <row r="2664" spans="1:11" s="43" customFormat="1" ht="19.7" customHeight="1" x14ac:dyDescent="0.25">
      <c r="A2664" s="43" t="s">
        <v>194</v>
      </c>
      <c r="B2664" s="1" t="s">
        <v>242</v>
      </c>
      <c r="C2664" s="1" t="s">
        <v>281</v>
      </c>
      <c r="D2664" s="1" t="s">
        <v>280</v>
      </c>
      <c r="E2664" s="45" t="str">
        <f>VLOOKUP(C2664,PROCV!E$50:G$126,3,0)</f>
        <v>Música</v>
      </c>
      <c r="F2664" s="1" t="s">
        <v>416</v>
      </c>
      <c r="G2664" s="1" t="s">
        <v>236</v>
      </c>
      <c r="H2664" s="1">
        <v>2010</v>
      </c>
      <c r="I2664" s="60">
        <f>VLOOKUP(H2664,PROCV!E$33:F$44,2,0)</f>
        <v>1.5383695934465831</v>
      </c>
      <c r="J2664" s="71">
        <v>130339</v>
      </c>
      <c r="K2664" s="44">
        <f t="shared" si="41"/>
        <v>200509.55444023421</v>
      </c>
    </row>
    <row r="2665" spans="1:11" s="43" customFormat="1" ht="19.7" customHeight="1" x14ac:dyDescent="0.25">
      <c r="A2665" s="43" t="s">
        <v>194</v>
      </c>
      <c r="B2665" s="1" t="s">
        <v>242</v>
      </c>
      <c r="C2665" s="1" t="s">
        <v>281</v>
      </c>
      <c r="D2665" s="1" t="s">
        <v>280</v>
      </c>
      <c r="E2665" s="45" t="str">
        <f>VLOOKUP(C2665,PROCV!E$50:G$126,3,0)</f>
        <v>Música</v>
      </c>
      <c r="F2665" s="1" t="s">
        <v>416</v>
      </c>
      <c r="G2665" s="1" t="s">
        <v>236</v>
      </c>
      <c r="H2665" s="1">
        <v>2010</v>
      </c>
      <c r="I2665" s="60">
        <f>VLOOKUP(H2665,PROCV!E$33:F$44,2,0)</f>
        <v>1.5383695934465831</v>
      </c>
      <c r="J2665" s="71">
        <v>105249</v>
      </c>
      <c r="K2665" s="44">
        <f t="shared" si="41"/>
        <v>161911.86134065941</v>
      </c>
    </row>
    <row r="2666" spans="1:11" s="43" customFormat="1" ht="19.7" customHeight="1" x14ac:dyDescent="0.25">
      <c r="A2666" s="43" t="s">
        <v>194</v>
      </c>
      <c r="B2666" s="1" t="s">
        <v>242</v>
      </c>
      <c r="C2666" s="1" t="s">
        <v>281</v>
      </c>
      <c r="D2666" s="1" t="s">
        <v>280</v>
      </c>
      <c r="E2666" s="45" t="str">
        <f>VLOOKUP(C2666,PROCV!E$50:G$126,3,0)</f>
        <v>Música</v>
      </c>
      <c r="F2666" s="1" t="s">
        <v>416</v>
      </c>
      <c r="G2666" s="1" t="s">
        <v>236</v>
      </c>
      <c r="H2666" s="1">
        <v>2010</v>
      </c>
      <c r="I2666" s="60">
        <f>VLOOKUP(H2666,PROCV!E$33:F$44,2,0)</f>
        <v>1.5383695934465831</v>
      </c>
      <c r="J2666" s="71">
        <v>10000</v>
      </c>
      <c r="K2666" s="44">
        <f t="shared" si="41"/>
        <v>15383.695934465832</v>
      </c>
    </row>
    <row r="2667" spans="1:11" s="43" customFormat="1" ht="19.7" customHeight="1" x14ac:dyDescent="0.25">
      <c r="A2667" s="43" t="s">
        <v>194</v>
      </c>
      <c r="B2667" s="1" t="s">
        <v>242</v>
      </c>
      <c r="C2667" s="1" t="s">
        <v>281</v>
      </c>
      <c r="D2667" s="1" t="s">
        <v>280</v>
      </c>
      <c r="E2667" s="45" t="str">
        <f>VLOOKUP(C2667,PROCV!E$50:G$126,3,0)</f>
        <v>Música</v>
      </c>
      <c r="F2667" s="1" t="s">
        <v>416</v>
      </c>
      <c r="G2667" s="1" t="s">
        <v>236</v>
      </c>
      <c r="H2667" s="1">
        <v>2010</v>
      </c>
      <c r="I2667" s="60">
        <f>VLOOKUP(H2667,PROCV!E$33:F$44,2,0)</f>
        <v>1.5383695934465831</v>
      </c>
      <c r="J2667" s="71">
        <v>5358</v>
      </c>
      <c r="K2667" s="44">
        <f t="shared" si="41"/>
        <v>8242.5842816867917</v>
      </c>
    </row>
    <row r="2668" spans="1:11" s="43" customFormat="1" ht="19.7" customHeight="1" x14ac:dyDescent="0.25">
      <c r="A2668" s="43" t="s">
        <v>194</v>
      </c>
      <c r="B2668" s="1" t="s">
        <v>242</v>
      </c>
      <c r="C2668" s="1" t="s">
        <v>281</v>
      </c>
      <c r="D2668" s="1" t="s">
        <v>280</v>
      </c>
      <c r="E2668" s="45" t="str">
        <f>VLOOKUP(C2668,PROCV!E$50:G$126,3,0)</f>
        <v>Música</v>
      </c>
      <c r="F2668" s="1" t="s">
        <v>416</v>
      </c>
      <c r="G2668" s="1" t="s">
        <v>236</v>
      </c>
      <c r="H2668" s="1">
        <v>2010</v>
      </c>
      <c r="I2668" s="60">
        <f>VLOOKUP(H2668,PROCV!E$33:F$44,2,0)</f>
        <v>1.5383695934465831</v>
      </c>
      <c r="J2668" s="71">
        <v>50353</v>
      </c>
      <c r="K2668" s="44">
        <f t="shared" si="41"/>
        <v>77461.524138815803</v>
      </c>
    </row>
    <row r="2669" spans="1:11" s="43" customFormat="1" ht="19.7" customHeight="1" x14ac:dyDescent="0.25">
      <c r="A2669" s="43" t="s">
        <v>194</v>
      </c>
      <c r="B2669" s="1" t="s">
        <v>242</v>
      </c>
      <c r="C2669" s="1" t="s">
        <v>279</v>
      </c>
      <c r="D2669" s="1" t="s">
        <v>278</v>
      </c>
      <c r="E2669" s="45" t="str">
        <f>VLOOKUP(C2669,PROCV!E$50:G$126,3,0)</f>
        <v>Editorial</v>
      </c>
      <c r="F2669" s="1" t="s">
        <v>416</v>
      </c>
      <c r="G2669" s="1" t="s">
        <v>236</v>
      </c>
      <c r="H2669" s="1">
        <v>2010</v>
      </c>
      <c r="I2669" s="60">
        <f>VLOOKUP(H2669,PROCV!E$33:F$44,2,0)</f>
        <v>1.5383695934465831</v>
      </c>
      <c r="J2669" s="71">
        <v>2000000</v>
      </c>
      <c r="K2669" s="44">
        <f t="shared" si="41"/>
        <v>3076739.186893166</v>
      </c>
    </row>
    <row r="2670" spans="1:11" s="43" customFormat="1" ht="19.7" customHeight="1" x14ac:dyDescent="0.25">
      <c r="A2670" s="43" t="s">
        <v>194</v>
      </c>
      <c r="B2670" s="1" t="s">
        <v>242</v>
      </c>
      <c r="C2670" s="1" t="s">
        <v>279</v>
      </c>
      <c r="D2670" s="1" t="s">
        <v>278</v>
      </c>
      <c r="E2670" s="45" t="str">
        <f>VLOOKUP(C2670,PROCV!E$50:G$126,3,0)</f>
        <v>Editorial</v>
      </c>
      <c r="F2670" s="1" t="s">
        <v>416</v>
      </c>
      <c r="G2670" s="1" t="s">
        <v>236</v>
      </c>
      <c r="H2670" s="1">
        <v>2010</v>
      </c>
      <c r="I2670" s="60">
        <f>VLOOKUP(H2670,PROCV!E$33:F$44,2,0)</f>
        <v>1.5383695934465831</v>
      </c>
      <c r="J2670" s="71">
        <v>268877</v>
      </c>
      <c r="K2670" s="44">
        <f t="shared" si="41"/>
        <v>413632.20117713691</v>
      </c>
    </row>
    <row r="2671" spans="1:11" s="43" customFormat="1" ht="19.7" customHeight="1" x14ac:dyDescent="0.25">
      <c r="A2671" s="43" t="s">
        <v>194</v>
      </c>
      <c r="B2671" s="1" t="s">
        <v>242</v>
      </c>
      <c r="C2671" s="1" t="s">
        <v>279</v>
      </c>
      <c r="D2671" s="1" t="s">
        <v>278</v>
      </c>
      <c r="E2671" s="45" t="str">
        <f>VLOOKUP(C2671,PROCV!E$50:G$126,3,0)</f>
        <v>Editorial</v>
      </c>
      <c r="F2671" s="1" t="s">
        <v>416</v>
      </c>
      <c r="G2671" s="1" t="s">
        <v>236</v>
      </c>
      <c r="H2671" s="1">
        <v>2010</v>
      </c>
      <c r="I2671" s="60">
        <f>VLOOKUP(H2671,PROCV!E$33:F$44,2,0)</f>
        <v>1.5383695934465831</v>
      </c>
      <c r="J2671" s="71">
        <v>6000000</v>
      </c>
      <c r="K2671" s="44">
        <f t="shared" si="41"/>
        <v>9230217.5606794991</v>
      </c>
    </row>
    <row r="2672" spans="1:11" s="43" customFormat="1" ht="19.7" customHeight="1" x14ac:dyDescent="0.25">
      <c r="A2672" s="43" t="s">
        <v>194</v>
      </c>
      <c r="B2672" s="1" t="s">
        <v>242</v>
      </c>
      <c r="C2672" s="1" t="s">
        <v>279</v>
      </c>
      <c r="D2672" s="1" t="s">
        <v>278</v>
      </c>
      <c r="E2672" s="45" t="str">
        <f>VLOOKUP(C2672,PROCV!E$50:G$126,3,0)</f>
        <v>Editorial</v>
      </c>
      <c r="F2672" s="1" t="s">
        <v>415</v>
      </c>
      <c r="G2672" s="1" t="s">
        <v>265</v>
      </c>
      <c r="H2672" s="1">
        <v>2010</v>
      </c>
      <c r="I2672" s="60">
        <f>VLOOKUP(H2672,PROCV!E$33:F$44,2,0)</f>
        <v>1.5383695934465831</v>
      </c>
      <c r="J2672" s="71">
        <v>135350</v>
      </c>
      <c r="K2672" s="44">
        <f t="shared" si="41"/>
        <v>208218.32447299501</v>
      </c>
    </row>
    <row r="2673" spans="1:11" s="43" customFormat="1" ht="19.7" customHeight="1" x14ac:dyDescent="0.25">
      <c r="A2673" s="43" t="s">
        <v>194</v>
      </c>
      <c r="B2673" s="1" t="s">
        <v>242</v>
      </c>
      <c r="C2673" s="1" t="s">
        <v>279</v>
      </c>
      <c r="D2673" s="1" t="s">
        <v>278</v>
      </c>
      <c r="E2673" s="45" t="str">
        <f>VLOOKUP(C2673,PROCV!E$50:G$126,3,0)</f>
        <v>Editorial</v>
      </c>
      <c r="F2673" s="1" t="s">
        <v>416</v>
      </c>
      <c r="G2673" s="1" t="s">
        <v>236</v>
      </c>
      <c r="H2673" s="1">
        <v>2010</v>
      </c>
      <c r="I2673" s="60">
        <f>VLOOKUP(H2673,PROCV!E$33:F$44,2,0)</f>
        <v>1.5383695934465831</v>
      </c>
      <c r="J2673" s="71">
        <v>683462</v>
      </c>
      <c r="K2673" s="44">
        <f t="shared" si="41"/>
        <v>1051417.1590761885</v>
      </c>
    </row>
    <row r="2674" spans="1:11" s="43" customFormat="1" ht="19.7" customHeight="1" x14ac:dyDescent="0.25">
      <c r="A2674" s="43" t="s">
        <v>194</v>
      </c>
      <c r="B2674" s="1" t="s">
        <v>242</v>
      </c>
      <c r="C2674" s="1" t="s">
        <v>279</v>
      </c>
      <c r="D2674" s="1" t="s">
        <v>278</v>
      </c>
      <c r="E2674" s="45" t="str">
        <f>VLOOKUP(C2674,PROCV!E$50:G$126,3,0)</f>
        <v>Editorial</v>
      </c>
      <c r="F2674" s="1" t="s">
        <v>416</v>
      </c>
      <c r="G2674" s="1" t="s">
        <v>236</v>
      </c>
      <c r="H2674" s="1">
        <v>2010</v>
      </c>
      <c r="I2674" s="60">
        <f>VLOOKUP(H2674,PROCV!E$33:F$44,2,0)</f>
        <v>1.5383695934465831</v>
      </c>
      <c r="J2674" s="71">
        <v>8000000</v>
      </c>
      <c r="K2674" s="44">
        <f t="shared" si="41"/>
        <v>12306956.747572664</v>
      </c>
    </row>
    <row r="2675" spans="1:11" s="43" customFormat="1" ht="19.7" customHeight="1" x14ac:dyDescent="0.25">
      <c r="A2675" s="43" t="s">
        <v>194</v>
      </c>
      <c r="B2675" s="1" t="s">
        <v>242</v>
      </c>
      <c r="C2675" s="1" t="s">
        <v>279</v>
      </c>
      <c r="D2675" s="1" t="s">
        <v>278</v>
      </c>
      <c r="E2675" s="45" t="str">
        <f>VLOOKUP(C2675,PROCV!E$50:G$126,3,0)</f>
        <v>Editorial</v>
      </c>
      <c r="F2675" s="1" t="s">
        <v>416</v>
      </c>
      <c r="G2675" s="1" t="s">
        <v>236</v>
      </c>
      <c r="H2675" s="1">
        <v>2010</v>
      </c>
      <c r="I2675" s="60">
        <f>VLOOKUP(H2675,PROCV!E$33:F$44,2,0)</f>
        <v>1.5383695934465831</v>
      </c>
      <c r="J2675" s="71">
        <v>976078</v>
      </c>
      <c r="K2675" s="44">
        <f t="shared" si="41"/>
        <v>1501568.7160321539</v>
      </c>
    </row>
    <row r="2676" spans="1:11" s="43" customFormat="1" ht="19.7" customHeight="1" x14ac:dyDescent="0.25">
      <c r="A2676" s="43" t="s">
        <v>194</v>
      </c>
      <c r="B2676" s="1" t="s">
        <v>242</v>
      </c>
      <c r="C2676" s="1" t="s">
        <v>279</v>
      </c>
      <c r="D2676" s="1" t="s">
        <v>278</v>
      </c>
      <c r="E2676" s="45" t="str">
        <f>VLOOKUP(C2676,PROCV!E$50:G$126,3,0)</f>
        <v>Editorial</v>
      </c>
      <c r="F2676" s="1" t="s">
        <v>416</v>
      </c>
      <c r="G2676" s="1" t="s">
        <v>236</v>
      </c>
      <c r="H2676" s="1">
        <v>2010</v>
      </c>
      <c r="I2676" s="60">
        <f>VLOOKUP(H2676,PROCV!E$33:F$44,2,0)</f>
        <v>1.5383695934465831</v>
      </c>
      <c r="J2676" s="71">
        <v>10000</v>
      </c>
      <c r="K2676" s="44">
        <f t="shared" si="41"/>
        <v>15383.695934465832</v>
      </c>
    </row>
    <row r="2677" spans="1:11" s="43" customFormat="1" ht="19.7" customHeight="1" x14ac:dyDescent="0.25">
      <c r="A2677" s="43" t="s">
        <v>194</v>
      </c>
      <c r="B2677" s="1" t="s">
        <v>242</v>
      </c>
      <c r="C2677" s="1" t="s">
        <v>279</v>
      </c>
      <c r="D2677" s="1" t="s">
        <v>278</v>
      </c>
      <c r="E2677" s="45" t="str">
        <f>VLOOKUP(C2677,PROCV!E$50:G$126,3,0)</f>
        <v>Editorial</v>
      </c>
      <c r="F2677" s="1" t="s">
        <v>416</v>
      </c>
      <c r="G2677" s="1" t="s">
        <v>236</v>
      </c>
      <c r="H2677" s="1">
        <v>2010</v>
      </c>
      <c r="I2677" s="60">
        <f>VLOOKUP(H2677,PROCV!E$33:F$44,2,0)</f>
        <v>1.5383695934465831</v>
      </c>
      <c r="J2677" s="71">
        <v>7259</v>
      </c>
      <c r="K2677" s="44">
        <f t="shared" si="41"/>
        <v>11167.024878828746</v>
      </c>
    </row>
    <row r="2678" spans="1:11" s="43" customFormat="1" ht="19.7" customHeight="1" x14ac:dyDescent="0.25">
      <c r="A2678" s="43" t="s">
        <v>194</v>
      </c>
      <c r="B2678" s="1" t="s">
        <v>242</v>
      </c>
      <c r="C2678" s="1" t="s">
        <v>279</v>
      </c>
      <c r="D2678" s="1" t="s">
        <v>278</v>
      </c>
      <c r="E2678" s="45" t="str">
        <f>VLOOKUP(C2678,PROCV!E$50:G$126,3,0)</f>
        <v>Editorial</v>
      </c>
      <c r="F2678" s="1" t="s">
        <v>416</v>
      </c>
      <c r="G2678" s="1" t="s">
        <v>236</v>
      </c>
      <c r="H2678" s="1">
        <v>2010</v>
      </c>
      <c r="I2678" s="60">
        <f>VLOOKUP(H2678,PROCV!E$33:F$44,2,0)</f>
        <v>1.5383695934465831</v>
      </c>
      <c r="J2678" s="71">
        <v>697418</v>
      </c>
      <c r="K2678" s="44">
        <f t="shared" si="41"/>
        <v>1072886.645122329</v>
      </c>
    </row>
    <row r="2679" spans="1:11" s="43" customFormat="1" ht="19.7" customHeight="1" x14ac:dyDescent="0.25">
      <c r="A2679" s="43" t="s">
        <v>194</v>
      </c>
      <c r="B2679" s="1" t="s">
        <v>242</v>
      </c>
      <c r="C2679" s="1" t="s">
        <v>277</v>
      </c>
      <c r="D2679" s="1" t="s">
        <v>276</v>
      </c>
      <c r="E2679" s="45" t="str">
        <f>VLOOKUP(C2679,PROCV!E$50:G$126,3,0)</f>
        <v>Editorial</v>
      </c>
      <c r="F2679" s="1" t="s">
        <v>416</v>
      </c>
      <c r="G2679" s="1" t="s">
        <v>236</v>
      </c>
      <c r="H2679" s="1">
        <v>2010</v>
      </c>
      <c r="I2679" s="60">
        <f>VLOOKUP(H2679,PROCV!E$33:F$44,2,0)</f>
        <v>1.5383695934465831</v>
      </c>
      <c r="J2679" s="71">
        <v>30479</v>
      </c>
      <c r="K2679" s="44">
        <f t="shared" si="41"/>
        <v>46887.966838658409</v>
      </c>
    </row>
    <row r="2680" spans="1:11" s="43" customFormat="1" ht="19.7" customHeight="1" x14ac:dyDescent="0.25">
      <c r="A2680" s="43" t="s">
        <v>194</v>
      </c>
      <c r="B2680" s="1" t="s">
        <v>242</v>
      </c>
      <c r="C2680" s="1" t="s">
        <v>277</v>
      </c>
      <c r="D2680" s="1" t="s">
        <v>276</v>
      </c>
      <c r="E2680" s="45" t="str">
        <f>VLOOKUP(C2680,PROCV!E$50:G$126,3,0)</f>
        <v>Editorial</v>
      </c>
      <c r="F2680" s="1" t="s">
        <v>416</v>
      </c>
      <c r="G2680" s="1" t="s">
        <v>236</v>
      </c>
      <c r="H2680" s="1">
        <v>2010</v>
      </c>
      <c r="I2680" s="60">
        <f>VLOOKUP(H2680,PROCV!E$33:F$44,2,0)</f>
        <v>1.5383695934465831</v>
      </c>
      <c r="J2680" s="71">
        <v>100000</v>
      </c>
      <c r="K2680" s="44">
        <f t="shared" si="41"/>
        <v>153836.9593446583</v>
      </c>
    </row>
    <row r="2681" spans="1:11" s="43" customFormat="1" ht="19.7" customHeight="1" x14ac:dyDescent="0.25">
      <c r="A2681" s="43" t="s">
        <v>194</v>
      </c>
      <c r="B2681" s="1" t="s">
        <v>242</v>
      </c>
      <c r="C2681" s="1" t="s">
        <v>277</v>
      </c>
      <c r="D2681" s="1" t="s">
        <v>276</v>
      </c>
      <c r="E2681" s="45" t="str">
        <f>VLOOKUP(C2681,PROCV!E$50:G$126,3,0)</f>
        <v>Editorial</v>
      </c>
      <c r="F2681" s="1" t="s">
        <v>416</v>
      </c>
      <c r="G2681" s="1" t="s">
        <v>236</v>
      </c>
      <c r="H2681" s="1">
        <v>2010</v>
      </c>
      <c r="I2681" s="60">
        <f>VLOOKUP(H2681,PROCV!E$33:F$44,2,0)</f>
        <v>1.5383695934465831</v>
      </c>
      <c r="J2681" s="71">
        <v>130233</v>
      </c>
      <c r="K2681" s="44">
        <f t="shared" si="41"/>
        <v>200346.48726332886</v>
      </c>
    </row>
    <row r="2682" spans="1:11" s="43" customFormat="1" ht="19.7" customHeight="1" x14ac:dyDescent="0.25">
      <c r="A2682" s="43" t="s">
        <v>194</v>
      </c>
      <c r="B2682" s="1" t="s">
        <v>242</v>
      </c>
      <c r="C2682" s="1" t="s">
        <v>277</v>
      </c>
      <c r="D2682" s="1" t="s">
        <v>276</v>
      </c>
      <c r="E2682" s="45" t="str">
        <f>VLOOKUP(C2682,PROCV!E$50:G$126,3,0)</f>
        <v>Editorial</v>
      </c>
      <c r="F2682" s="1" t="s">
        <v>416</v>
      </c>
      <c r="G2682" s="1" t="s">
        <v>236</v>
      </c>
      <c r="H2682" s="1">
        <v>2010</v>
      </c>
      <c r="I2682" s="60">
        <f>VLOOKUP(H2682,PROCV!E$33:F$44,2,0)</f>
        <v>1.5383695934465831</v>
      </c>
      <c r="J2682" s="71">
        <v>50149</v>
      </c>
      <c r="K2682" s="44">
        <f t="shared" si="41"/>
        <v>77147.69674175269</v>
      </c>
    </row>
    <row r="2683" spans="1:11" s="43" customFormat="1" ht="19.7" customHeight="1" x14ac:dyDescent="0.25">
      <c r="A2683" s="43" t="s">
        <v>194</v>
      </c>
      <c r="B2683" s="1" t="s">
        <v>242</v>
      </c>
      <c r="C2683" s="1" t="s">
        <v>277</v>
      </c>
      <c r="D2683" s="1" t="s">
        <v>276</v>
      </c>
      <c r="E2683" s="45" t="str">
        <f>VLOOKUP(C2683,PROCV!E$50:G$126,3,0)</f>
        <v>Editorial</v>
      </c>
      <c r="F2683" s="1" t="s">
        <v>416</v>
      </c>
      <c r="G2683" s="1" t="s">
        <v>236</v>
      </c>
      <c r="H2683" s="1">
        <v>2010</v>
      </c>
      <c r="I2683" s="60">
        <f>VLOOKUP(H2683,PROCV!E$33:F$44,2,0)</f>
        <v>1.5383695934465831</v>
      </c>
      <c r="J2683" s="71">
        <v>30000</v>
      </c>
      <c r="K2683" s="44">
        <f t="shared" si="41"/>
        <v>46151.087803397495</v>
      </c>
    </row>
    <row r="2684" spans="1:11" s="43" customFormat="1" ht="19.7" customHeight="1" x14ac:dyDescent="0.25">
      <c r="A2684" s="43" t="s">
        <v>194</v>
      </c>
      <c r="B2684" s="1" t="s">
        <v>242</v>
      </c>
      <c r="C2684" s="1" t="s">
        <v>277</v>
      </c>
      <c r="D2684" s="1" t="s">
        <v>276</v>
      </c>
      <c r="E2684" s="45" t="str">
        <f>VLOOKUP(C2684,PROCV!E$50:G$126,3,0)</f>
        <v>Editorial</v>
      </c>
      <c r="F2684" s="1" t="s">
        <v>416</v>
      </c>
      <c r="G2684" s="1" t="s">
        <v>236</v>
      </c>
      <c r="H2684" s="1">
        <v>2010</v>
      </c>
      <c r="I2684" s="60">
        <f>VLOOKUP(H2684,PROCV!E$33:F$44,2,0)</f>
        <v>1.5383695934465831</v>
      </c>
      <c r="J2684" s="71">
        <v>63093</v>
      </c>
      <c r="K2684" s="44">
        <f t="shared" si="41"/>
        <v>97060.352759325266</v>
      </c>
    </row>
    <row r="2685" spans="1:11" s="43" customFormat="1" ht="19.7" customHeight="1" x14ac:dyDescent="0.25">
      <c r="A2685" s="43" t="s">
        <v>194</v>
      </c>
      <c r="B2685" s="1" t="s">
        <v>242</v>
      </c>
      <c r="C2685" s="1" t="s">
        <v>275</v>
      </c>
      <c r="D2685" s="1" t="s">
        <v>274</v>
      </c>
      <c r="E2685" s="45" t="str">
        <f>VLOOKUP(C2685,PROCV!E$50:G$126,3,0)</f>
        <v>Editorial</v>
      </c>
      <c r="F2685" s="1" t="s">
        <v>416</v>
      </c>
      <c r="G2685" s="1" t="s">
        <v>236</v>
      </c>
      <c r="H2685" s="1">
        <v>2010</v>
      </c>
      <c r="I2685" s="60">
        <f>VLOOKUP(H2685,PROCV!E$33:F$44,2,0)</f>
        <v>1.5383695934465831</v>
      </c>
      <c r="J2685" s="71">
        <v>118185</v>
      </c>
      <c r="K2685" s="44">
        <f t="shared" si="41"/>
        <v>181812.21040148442</v>
      </c>
    </row>
    <row r="2686" spans="1:11" s="43" customFormat="1" ht="19.7" customHeight="1" x14ac:dyDescent="0.25">
      <c r="A2686" s="43" t="s">
        <v>194</v>
      </c>
      <c r="B2686" s="1" t="s">
        <v>242</v>
      </c>
      <c r="C2686" s="1" t="s">
        <v>275</v>
      </c>
      <c r="D2686" s="1" t="s">
        <v>274</v>
      </c>
      <c r="E2686" s="45" t="str">
        <f>VLOOKUP(C2686,PROCV!E$50:G$126,3,0)</f>
        <v>Editorial</v>
      </c>
      <c r="F2686" s="1" t="s">
        <v>416</v>
      </c>
      <c r="G2686" s="1" t="s">
        <v>236</v>
      </c>
      <c r="H2686" s="1">
        <v>2010</v>
      </c>
      <c r="I2686" s="60">
        <f>VLOOKUP(H2686,PROCV!E$33:F$44,2,0)</f>
        <v>1.5383695934465831</v>
      </c>
      <c r="J2686" s="71">
        <v>142000</v>
      </c>
      <c r="K2686" s="44">
        <f t="shared" si="41"/>
        <v>218448.48226941479</v>
      </c>
    </row>
    <row r="2687" spans="1:11" s="43" customFormat="1" ht="19.7" customHeight="1" x14ac:dyDescent="0.25">
      <c r="A2687" s="43" t="s">
        <v>194</v>
      </c>
      <c r="B2687" s="1" t="s">
        <v>242</v>
      </c>
      <c r="C2687" s="1" t="s">
        <v>275</v>
      </c>
      <c r="D2687" s="1" t="s">
        <v>274</v>
      </c>
      <c r="E2687" s="45" t="str">
        <f>VLOOKUP(C2687,PROCV!E$50:G$126,3,0)</f>
        <v>Editorial</v>
      </c>
      <c r="F2687" s="1" t="s">
        <v>416</v>
      </c>
      <c r="G2687" s="1" t="s">
        <v>236</v>
      </c>
      <c r="H2687" s="1">
        <v>2010</v>
      </c>
      <c r="I2687" s="60">
        <f>VLOOKUP(H2687,PROCV!E$33:F$44,2,0)</f>
        <v>1.5383695934465831</v>
      </c>
      <c r="J2687" s="71">
        <v>212725</v>
      </c>
      <c r="K2687" s="44">
        <f t="shared" si="41"/>
        <v>327249.67176592437</v>
      </c>
    </row>
    <row r="2688" spans="1:11" s="43" customFormat="1" ht="19.7" customHeight="1" x14ac:dyDescent="0.25">
      <c r="A2688" s="43" t="s">
        <v>194</v>
      </c>
      <c r="B2688" s="1" t="s">
        <v>242</v>
      </c>
      <c r="C2688" s="1" t="s">
        <v>275</v>
      </c>
      <c r="D2688" s="1" t="s">
        <v>274</v>
      </c>
      <c r="E2688" s="45" t="str">
        <f>VLOOKUP(C2688,PROCV!E$50:G$126,3,0)</f>
        <v>Editorial</v>
      </c>
      <c r="F2688" s="1" t="s">
        <v>416</v>
      </c>
      <c r="G2688" s="1" t="s">
        <v>236</v>
      </c>
      <c r="H2688" s="1">
        <v>2010</v>
      </c>
      <c r="I2688" s="60">
        <f>VLOOKUP(H2688,PROCV!E$33:F$44,2,0)</f>
        <v>1.5383695934465831</v>
      </c>
      <c r="J2688" s="71">
        <v>119854</v>
      </c>
      <c r="K2688" s="44">
        <f t="shared" si="41"/>
        <v>184379.74925294676</v>
      </c>
    </row>
    <row r="2689" spans="1:11" s="43" customFormat="1" ht="19.7" customHeight="1" x14ac:dyDescent="0.25">
      <c r="A2689" s="43" t="s">
        <v>194</v>
      </c>
      <c r="B2689" s="1" t="s">
        <v>242</v>
      </c>
      <c r="C2689" s="1" t="s">
        <v>275</v>
      </c>
      <c r="D2689" s="1" t="s">
        <v>274</v>
      </c>
      <c r="E2689" s="45" t="str">
        <f>VLOOKUP(C2689,PROCV!E$50:G$126,3,0)</f>
        <v>Editorial</v>
      </c>
      <c r="F2689" s="1" t="s">
        <v>416</v>
      </c>
      <c r="G2689" s="1" t="s">
        <v>236</v>
      </c>
      <c r="H2689" s="1">
        <v>2010</v>
      </c>
      <c r="I2689" s="60">
        <f>VLOOKUP(H2689,PROCV!E$33:F$44,2,0)</f>
        <v>1.5383695934465831</v>
      </c>
      <c r="J2689" s="71">
        <v>164135</v>
      </c>
      <c r="K2689" s="44">
        <f t="shared" si="41"/>
        <v>252500.29322035491</v>
      </c>
    </row>
    <row r="2690" spans="1:11" s="43" customFormat="1" ht="19.7" customHeight="1" x14ac:dyDescent="0.25">
      <c r="A2690" s="43" t="s">
        <v>194</v>
      </c>
      <c r="B2690" s="1" t="s">
        <v>242</v>
      </c>
      <c r="C2690" s="1" t="s">
        <v>307</v>
      </c>
      <c r="D2690" s="1" t="s">
        <v>306</v>
      </c>
      <c r="E2690" s="45" t="str">
        <f>VLOOKUP(C2690,PROCV!E$50:G$126,3,0)</f>
        <v>NA</v>
      </c>
      <c r="F2690" s="1" t="s">
        <v>416</v>
      </c>
      <c r="G2690" s="1" t="s">
        <v>236</v>
      </c>
      <c r="H2690" s="1">
        <v>2010</v>
      </c>
      <c r="I2690" s="60">
        <f>VLOOKUP(H2690,PROCV!E$33:F$44,2,0)</f>
        <v>1.5383695934465831</v>
      </c>
      <c r="J2690" s="71">
        <v>29979</v>
      </c>
      <c r="K2690" s="44">
        <f t="shared" si="41"/>
        <v>46118.782041935112</v>
      </c>
    </row>
    <row r="2691" spans="1:11" s="43" customFormat="1" ht="19.7" customHeight="1" x14ac:dyDescent="0.25">
      <c r="A2691" s="43" t="s">
        <v>194</v>
      </c>
      <c r="B2691" s="1" t="s">
        <v>242</v>
      </c>
      <c r="C2691" s="1" t="s">
        <v>307</v>
      </c>
      <c r="D2691" s="1" t="s">
        <v>306</v>
      </c>
      <c r="E2691" s="45" t="str">
        <f>VLOOKUP(C2691,PROCV!E$50:G$126,3,0)</f>
        <v>NA</v>
      </c>
      <c r="F2691" s="1" t="s">
        <v>416</v>
      </c>
      <c r="G2691" s="1" t="s">
        <v>236</v>
      </c>
      <c r="H2691" s="1">
        <v>2010</v>
      </c>
      <c r="I2691" s="60">
        <f>VLOOKUP(H2691,PROCV!E$33:F$44,2,0)</f>
        <v>1.5383695934465831</v>
      </c>
      <c r="J2691" s="71">
        <v>2515</v>
      </c>
      <c r="K2691" s="44">
        <f t="shared" ref="K2691:K2754" si="42">J2691*I2691</f>
        <v>3868.9995275181564</v>
      </c>
    </row>
    <row r="2692" spans="1:11" s="43" customFormat="1" ht="19.7" customHeight="1" x14ac:dyDescent="0.25">
      <c r="A2692" s="43" t="s">
        <v>194</v>
      </c>
      <c r="B2692" s="1" t="s">
        <v>242</v>
      </c>
      <c r="C2692" s="1" t="s">
        <v>273</v>
      </c>
      <c r="D2692" s="1" t="s">
        <v>272</v>
      </c>
      <c r="E2692" s="45" t="str">
        <f>VLOOKUP(C2692,PROCV!E$50:G$126,3,0)</f>
        <v>Editorial</v>
      </c>
      <c r="F2692" s="1" t="s">
        <v>416</v>
      </c>
      <c r="G2692" s="1" t="s">
        <v>236</v>
      </c>
      <c r="H2692" s="1">
        <v>2010</v>
      </c>
      <c r="I2692" s="60">
        <f>VLOOKUP(H2692,PROCV!E$33:F$44,2,0)</f>
        <v>1.5383695934465831</v>
      </c>
      <c r="J2692" s="71">
        <v>12026</v>
      </c>
      <c r="K2692" s="44">
        <f t="shared" si="42"/>
        <v>18500.432730788609</v>
      </c>
    </row>
    <row r="2693" spans="1:11" s="43" customFormat="1" ht="19.7" customHeight="1" x14ac:dyDescent="0.25">
      <c r="A2693" s="43" t="s">
        <v>194</v>
      </c>
      <c r="B2693" s="1" t="s">
        <v>242</v>
      </c>
      <c r="C2693" s="1" t="s">
        <v>273</v>
      </c>
      <c r="D2693" s="1" t="s">
        <v>272</v>
      </c>
      <c r="E2693" s="45" t="str">
        <f>VLOOKUP(C2693,PROCV!E$50:G$126,3,0)</f>
        <v>Editorial</v>
      </c>
      <c r="F2693" s="1" t="s">
        <v>416</v>
      </c>
      <c r="G2693" s="1" t="s">
        <v>236</v>
      </c>
      <c r="H2693" s="1">
        <v>2010</v>
      </c>
      <c r="I2693" s="60">
        <f>VLOOKUP(H2693,PROCV!E$33:F$44,2,0)</f>
        <v>1.5383695934465831</v>
      </c>
      <c r="J2693" s="71">
        <v>500000</v>
      </c>
      <c r="K2693" s="44">
        <f t="shared" si="42"/>
        <v>769184.79672329151</v>
      </c>
    </row>
    <row r="2694" spans="1:11" s="43" customFormat="1" ht="19.7" customHeight="1" x14ac:dyDescent="0.25">
      <c r="A2694" s="43" t="s">
        <v>194</v>
      </c>
      <c r="B2694" s="1" t="s">
        <v>242</v>
      </c>
      <c r="C2694" s="1" t="s">
        <v>273</v>
      </c>
      <c r="D2694" s="1" t="s">
        <v>272</v>
      </c>
      <c r="E2694" s="45" t="str">
        <f>VLOOKUP(C2694,PROCV!E$50:G$126,3,0)</f>
        <v>Editorial</v>
      </c>
      <c r="F2694" s="1" t="s">
        <v>416</v>
      </c>
      <c r="G2694" s="1" t="s">
        <v>236</v>
      </c>
      <c r="H2694" s="1">
        <v>2010</v>
      </c>
      <c r="I2694" s="60">
        <f>VLOOKUP(H2694,PROCV!E$33:F$44,2,0)</f>
        <v>1.5383695934465831</v>
      </c>
      <c r="J2694" s="71">
        <v>100000</v>
      </c>
      <c r="K2694" s="44">
        <f t="shared" si="42"/>
        <v>153836.9593446583</v>
      </c>
    </row>
    <row r="2695" spans="1:11" s="43" customFormat="1" ht="19.7" customHeight="1" x14ac:dyDescent="0.25">
      <c r="A2695" s="43" t="s">
        <v>194</v>
      </c>
      <c r="B2695" s="1" t="s">
        <v>242</v>
      </c>
      <c r="C2695" s="1" t="s">
        <v>273</v>
      </c>
      <c r="D2695" s="1" t="s">
        <v>272</v>
      </c>
      <c r="E2695" s="45" t="str">
        <f>VLOOKUP(C2695,PROCV!E$50:G$126,3,0)</f>
        <v>Editorial</v>
      </c>
      <c r="F2695" s="1" t="s">
        <v>416</v>
      </c>
      <c r="G2695" s="1" t="s">
        <v>236</v>
      </c>
      <c r="H2695" s="1">
        <v>2010</v>
      </c>
      <c r="I2695" s="60">
        <f>VLOOKUP(H2695,PROCV!E$33:F$44,2,0)</f>
        <v>1.5383695934465831</v>
      </c>
      <c r="J2695" s="71">
        <v>1139274</v>
      </c>
      <c r="K2695" s="44">
        <f t="shared" si="42"/>
        <v>1752624.4802042625</v>
      </c>
    </row>
    <row r="2696" spans="1:11" s="43" customFormat="1" ht="19.7" customHeight="1" x14ac:dyDescent="0.25">
      <c r="A2696" s="43" t="s">
        <v>194</v>
      </c>
      <c r="B2696" s="1" t="s">
        <v>242</v>
      </c>
      <c r="C2696" s="1" t="s">
        <v>273</v>
      </c>
      <c r="D2696" s="1" t="s">
        <v>272</v>
      </c>
      <c r="E2696" s="45" t="str">
        <f>VLOOKUP(C2696,PROCV!E$50:G$126,3,0)</f>
        <v>Editorial</v>
      </c>
      <c r="F2696" s="1" t="s">
        <v>416</v>
      </c>
      <c r="G2696" s="1" t="s">
        <v>236</v>
      </c>
      <c r="H2696" s="1">
        <v>2010</v>
      </c>
      <c r="I2696" s="60">
        <f>VLOOKUP(H2696,PROCV!E$33:F$44,2,0)</f>
        <v>1.5383695934465831</v>
      </c>
      <c r="J2696" s="71">
        <v>1552243</v>
      </c>
      <c r="K2696" s="44">
        <f t="shared" si="42"/>
        <v>2387923.4328403044</v>
      </c>
    </row>
    <row r="2697" spans="1:11" s="43" customFormat="1" ht="19.7" customHeight="1" x14ac:dyDescent="0.25">
      <c r="A2697" s="43" t="s">
        <v>194</v>
      </c>
      <c r="B2697" s="1" t="s">
        <v>242</v>
      </c>
      <c r="C2697" s="1" t="s">
        <v>273</v>
      </c>
      <c r="D2697" s="1" t="s">
        <v>272</v>
      </c>
      <c r="E2697" s="45" t="str">
        <f>VLOOKUP(C2697,PROCV!E$50:G$126,3,0)</f>
        <v>Editorial</v>
      </c>
      <c r="F2697" s="1" t="s">
        <v>416</v>
      </c>
      <c r="G2697" s="1" t="s">
        <v>236</v>
      </c>
      <c r="H2697" s="1">
        <v>2010</v>
      </c>
      <c r="I2697" s="60">
        <f>VLOOKUP(H2697,PROCV!E$33:F$44,2,0)</f>
        <v>1.5383695934465831</v>
      </c>
      <c r="J2697" s="71">
        <v>1507961</v>
      </c>
      <c r="K2697" s="44">
        <f t="shared" si="42"/>
        <v>2319801.3505033026</v>
      </c>
    </row>
    <row r="2698" spans="1:11" s="43" customFormat="1" ht="19.7" customHeight="1" x14ac:dyDescent="0.25">
      <c r="A2698" s="43" t="s">
        <v>194</v>
      </c>
      <c r="B2698" s="1" t="s">
        <v>242</v>
      </c>
      <c r="C2698" s="1" t="s">
        <v>273</v>
      </c>
      <c r="D2698" s="1" t="s">
        <v>272</v>
      </c>
      <c r="E2698" s="45" t="str">
        <f>VLOOKUP(C2698,PROCV!E$50:G$126,3,0)</f>
        <v>Editorial</v>
      </c>
      <c r="F2698" s="1" t="s">
        <v>416</v>
      </c>
      <c r="G2698" s="1" t="s">
        <v>236</v>
      </c>
      <c r="H2698" s="1">
        <v>2010</v>
      </c>
      <c r="I2698" s="60">
        <f>VLOOKUP(H2698,PROCV!E$33:F$44,2,0)</f>
        <v>1.5383695934465831</v>
      </c>
      <c r="J2698" s="71">
        <v>257603</v>
      </c>
      <c r="K2698" s="44">
        <f t="shared" si="42"/>
        <v>396288.62238062016</v>
      </c>
    </row>
    <row r="2699" spans="1:11" s="43" customFormat="1" ht="19.7" customHeight="1" x14ac:dyDescent="0.25">
      <c r="A2699" s="43" t="s">
        <v>194</v>
      </c>
      <c r="B2699" s="1" t="s">
        <v>242</v>
      </c>
      <c r="C2699" s="1" t="s">
        <v>273</v>
      </c>
      <c r="D2699" s="1" t="s">
        <v>272</v>
      </c>
      <c r="E2699" s="45" t="str">
        <f>VLOOKUP(C2699,PROCV!E$50:G$126,3,0)</f>
        <v>Editorial</v>
      </c>
      <c r="F2699" s="1" t="s">
        <v>416</v>
      </c>
      <c r="G2699" s="1" t="s">
        <v>236</v>
      </c>
      <c r="H2699" s="1">
        <v>2010</v>
      </c>
      <c r="I2699" s="60">
        <f>VLOOKUP(H2699,PROCV!E$33:F$44,2,0)</f>
        <v>1.5383695934465831</v>
      </c>
      <c r="J2699" s="71">
        <v>2047642</v>
      </c>
      <c r="K2699" s="44">
        <f t="shared" si="42"/>
        <v>3150030.1910641482</v>
      </c>
    </row>
    <row r="2700" spans="1:11" s="43" customFormat="1" ht="19.7" customHeight="1" x14ac:dyDescent="0.25">
      <c r="A2700" s="43" t="s">
        <v>194</v>
      </c>
      <c r="B2700" s="1" t="s">
        <v>242</v>
      </c>
      <c r="C2700" s="1" t="s">
        <v>271</v>
      </c>
      <c r="D2700" s="1" t="s">
        <v>270</v>
      </c>
      <c r="E2700" s="45" t="str">
        <f>VLOOKUP(C2700,PROCV!E$50:G$126,3,0)</f>
        <v>Editorial</v>
      </c>
      <c r="F2700" s="1" t="s">
        <v>416</v>
      </c>
      <c r="G2700" s="1" t="s">
        <v>236</v>
      </c>
      <c r="H2700" s="1">
        <v>2010</v>
      </c>
      <c r="I2700" s="60">
        <f>VLOOKUP(H2700,PROCV!E$33:F$44,2,0)</f>
        <v>1.5383695934465831</v>
      </c>
      <c r="J2700" s="71">
        <v>29839</v>
      </c>
      <c r="K2700" s="44">
        <f t="shared" si="42"/>
        <v>45903.410298852592</v>
      </c>
    </row>
    <row r="2701" spans="1:11" s="43" customFormat="1" ht="19.7" customHeight="1" x14ac:dyDescent="0.25">
      <c r="A2701" s="43" t="s">
        <v>194</v>
      </c>
      <c r="B2701" s="1" t="s">
        <v>242</v>
      </c>
      <c r="C2701" s="1" t="s">
        <v>271</v>
      </c>
      <c r="D2701" s="1" t="s">
        <v>270</v>
      </c>
      <c r="E2701" s="45" t="str">
        <f>VLOOKUP(C2701,PROCV!E$50:G$126,3,0)</f>
        <v>Editorial</v>
      </c>
      <c r="F2701" s="1" t="s">
        <v>416</v>
      </c>
      <c r="G2701" s="1" t="s">
        <v>236</v>
      </c>
      <c r="H2701" s="1">
        <v>2010</v>
      </c>
      <c r="I2701" s="60">
        <f>VLOOKUP(H2701,PROCV!E$33:F$44,2,0)</f>
        <v>1.5383695934465831</v>
      </c>
      <c r="J2701" s="71">
        <v>1113072</v>
      </c>
      <c r="K2701" s="44">
        <f t="shared" si="42"/>
        <v>1712316.1201167752</v>
      </c>
    </row>
    <row r="2702" spans="1:11" s="43" customFormat="1" ht="19.7" customHeight="1" x14ac:dyDescent="0.25">
      <c r="A2702" s="43" t="s">
        <v>194</v>
      </c>
      <c r="B2702" s="1" t="s">
        <v>242</v>
      </c>
      <c r="C2702" s="1" t="s">
        <v>271</v>
      </c>
      <c r="D2702" s="1" t="s">
        <v>270</v>
      </c>
      <c r="E2702" s="45" t="str">
        <f>VLOOKUP(C2702,PROCV!E$50:G$126,3,0)</f>
        <v>Editorial</v>
      </c>
      <c r="F2702" s="1" t="s">
        <v>416</v>
      </c>
      <c r="G2702" s="1" t="s">
        <v>236</v>
      </c>
      <c r="H2702" s="1">
        <v>2010</v>
      </c>
      <c r="I2702" s="60">
        <f>VLOOKUP(H2702,PROCV!E$33:F$44,2,0)</f>
        <v>1.5383695934465831</v>
      </c>
      <c r="J2702" s="71">
        <v>39772</v>
      </c>
      <c r="K2702" s="44">
        <f t="shared" si="42"/>
        <v>61184.035470557501</v>
      </c>
    </row>
    <row r="2703" spans="1:11" s="43" customFormat="1" ht="19.7" customHeight="1" x14ac:dyDescent="0.25">
      <c r="A2703" s="43" t="s">
        <v>194</v>
      </c>
      <c r="B2703" s="1" t="s">
        <v>242</v>
      </c>
      <c r="C2703" s="1" t="s">
        <v>271</v>
      </c>
      <c r="D2703" s="1" t="s">
        <v>270</v>
      </c>
      <c r="E2703" s="45" t="str">
        <f>VLOOKUP(C2703,PROCV!E$50:G$126,3,0)</f>
        <v>Editorial</v>
      </c>
      <c r="F2703" s="1" t="s">
        <v>416</v>
      </c>
      <c r="G2703" s="1" t="s">
        <v>236</v>
      </c>
      <c r="H2703" s="1">
        <v>2010</v>
      </c>
      <c r="I2703" s="60">
        <f>VLOOKUP(H2703,PROCV!E$33:F$44,2,0)</f>
        <v>1.5383695934465831</v>
      </c>
      <c r="J2703" s="71">
        <v>156116</v>
      </c>
      <c r="K2703" s="44">
        <f t="shared" si="42"/>
        <v>240164.10745050677</v>
      </c>
    </row>
    <row r="2704" spans="1:11" s="43" customFormat="1" ht="19.7" customHeight="1" x14ac:dyDescent="0.25">
      <c r="A2704" s="43" t="s">
        <v>194</v>
      </c>
      <c r="B2704" s="1" t="s">
        <v>242</v>
      </c>
      <c r="C2704" s="1" t="s">
        <v>271</v>
      </c>
      <c r="D2704" s="1" t="s">
        <v>270</v>
      </c>
      <c r="E2704" s="45" t="str">
        <f>VLOOKUP(C2704,PROCV!E$50:G$126,3,0)</f>
        <v>Editorial</v>
      </c>
      <c r="F2704" s="1" t="s">
        <v>416</v>
      </c>
      <c r="G2704" s="1" t="s">
        <v>236</v>
      </c>
      <c r="H2704" s="1">
        <v>2010</v>
      </c>
      <c r="I2704" s="60">
        <f>VLOOKUP(H2704,PROCV!E$33:F$44,2,0)</f>
        <v>1.5383695934465831</v>
      </c>
      <c r="J2704" s="71">
        <v>54560</v>
      </c>
      <c r="K2704" s="44">
        <f t="shared" si="42"/>
        <v>83933.445018445578</v>
      </c>
    </row>
    <row r="2705" spans="1:11" s="43" customFormat="1" ht="19.7" customHeight="1" x14ac:dyDescent="0.25">
      <c r="A2705" s="43" t="s">
        <v>194</v>
      </c>
      <c r="B2705" s="1" t="s">
        <v>242</v>
      </c>
      <c r="C2705" s="1" t="s">
        <v>271</v>
      </c>
      <c r="D2705" s="1" t="s">
        <v>270</v>
      </c>
      <c r="E2705" s="45" t="str">
        <f>VLOOKUP(C2705,PROCV!E$50:G$126,3,0)</f>
        <v>Editorial</v>
      </c>
      <c r="F2705" s="1" t="s">
        <v>416</v>
      </c>
      <c r="G2705" s="1" t="s">
        <v>236</v>
      </c>
      <c r="H2705" s="1">
        <v>2010</v>
      </c>
      <c r="I2705" s="60">
        <f>VLOOKUP(H2705,PROCV!E$33:F$44,2,0)</f>
        <v>1.5383695934465831</v>
      </c>
      <c r="J2705" s="71">
        <v>222308</v>
      </c>
      <c r="K2705" s="44">
        <f t="shared" si="42"/>
        <v>341991.86757992301</v>
      </c>
    </row>
    <row r="2706" spans="1:11" s="43" customFormat="1" ht="19.7" customHeight="1" x14ac:dyDescent="0.25">
      <c r="A2706" s="43" t="s">
        <v>194</v>
      </c>
      <c r="B2706" s="1" t="s">
        <v>242</v>
      </c>
      <c r="C2706" s="1" t="s">
        <v>315</v>
      </c>
      <c r="D2706" s="1" t="s">
        <v>314</v>
      </c>
      <c r="E2706" s="45" t="str">
        <f>VLOOKUP(C2706,PROCV!E$50:G$126,3,0)</f>
        <v>Editorial</v>
      </c>
      <c r="F2706" s="1" t="s">
        <v>416</v>
      </c>
      <c r="G2706" s="1" t="s">
        <v>236</v>
      </c>
      <c r="H2706" s="1">
        <v>2010</v>
      </c>
      <c r="I2706" s="60">
        <f>VLOOKUP(H2706,PROCV!E$33:F$44,2,0)</f>
        <v>1.5383695934465831</v>
      </c>
      <c r="J2706" s="71">
        <v>134412</v>
      </c>
      <c r="K2706" s="44">
        <f t="shared" si="42"/>
        <v>206775.33379434212</v>
      </c>
    </row>
    <row r="2707" spans="1:11" s="43" customFormat="1" ht="19.7" customHeight="1" x14ac:dyDescent="0.25">
      <c r="A2707" s="43" t="s">
        <v>194</v>
      </c>
      <c r="B2707" s="1" t="s">
        <v>242</v>
      </c>
      <c r="C2707" s="1" t="s">
        <v>315</v>
      </c>
      <c r="D2707" s="1" t="s">
        <v>314</v>
      </c>
      <c r="E2707" s="45" t="str">
        <f>VLOOKUP(C2707,PROCV!E$50:G$126,3,0)</f>
        <v>Editorial</v>
      </c>
      <c r="F2707" s="1" t="s">
        <v>416</v>
      </c>
      <c r="G2707" s="1" t="s">
        <v>236</v>
      </c>
      <c r="H2707" s="1">
        <v>2010</v>
      </c>
      <c r="I2707" s="60">
        <f>VLOOKUP(H2707,PROCV!E$33:F$44,2,0)</f>
        <v>1.5383695934465831</v>
      </c>
      <c r="J2707" s="71">
        <v>576000</v>
      </c>
      <c r="K2707" s="44">
        <f t="shared" si="42"/>
        <v>886100.8858252319</v>
      </c>
    </row>
    <row r="2708" spans="1:11" s="43" customFormat="1" ht="19.7" customHeight="1" x14ac:dyDescent="0.25">
      <c r="A2708" s="43" t="s">
        <v>194</v>
      </c>
      <c r="B2708" s="1" t="s">
        <v>242</v>
      </c>
      <c r="C2708" s="1" t="s">
        <v>315</v>
      </c>
      <c r="D2708" s="1" t="s">
        <v>314</v>
      </c>
      <c r="E2708" s="45" t="str">
        <f>VLOOKUP(C2708,PROCV!E$50:G$126,3,0)</f>
        <v>Editorial</v>
      </c>
      <c r="F2708" s="1" t="s">
        <v>416</v>
      </c>
      <c r="G2708" s="1" t="s">
        <v>236</v>
      </c>
      <c r="H2708" s="1">
        <v>2010</v>
      </c>
      <c r="I2708" s="60">
        <f>VLOOKUP(H2708,PROCV!E$33:F$44,2,0)</f>
        <v>1.5383695934465831</v>
      </c>
      <c r="J2708" s="71">
        <v>217593</v>
      </c>
      <c r="K2708" s="44">
        <f t="shared" si="42"/>
        <v>334738.45494682237</v>
      </c>
    </row>
    <row r="2709" spans="1:11" s="43" customFormat="1" ht="19.7" customHeight="1" x14ac:dyDescent="0.25">
      <c r="A2709" s="43" t="s">
        <v>194</v>
      </c>
      <c r="B2709" s="1" t="s">
        <v>242</v>
      </c>
      <c r="C2709" s="1" t="s">
        <v>315</v>
      </c>
      <c r="D2709" s="1" t="s">
        <v>314</v>
      </c>
      <c r="E2709" s="45" t="str">
        <f>VLOOKUP(C2709,PROCV!E$50:G$126,3,0)</f>
        <v>Editorial</v>
      </c>
      <c r="F2709" s="1" t="s">
        <v>416</v>
      </c>
      <c r="G2709" s="1" t="s">
        <v>236</v>
      </c>
      <c r="H2709" s="1">
        <v>2010</v>
      </c>
      <c r="I2709" s="60">
        <f>VLOOKUP(H2709,PROCV!E$33:F$44,2,0)</f>
        <v>1.5383695934465831</v>
      </c>
      <c r="J2709" s="71">
        <v>1815572</v>
      </c>
      <c r="K2709" s="44">
        <f t="shared" si="42"/>
        <v>2793020.7595129996</v>
      </c>
    </row>
    <row r="2710" spans="1:11" s="43" customFormat="1" ht="19.7" customHeight="1" x14ac:dyDescent="0.25">
      <c r="A2710" s="43" t="s">
        <v>194</v>
      </c>
      <c r="B2710" s="1" t="s">
        <v>242</v>
      </c>
      <c r="C2710" s="1" t="s">
        <v>315</v>
      </c>
      <c r="D2710" s="1" t="s">
        <v>314</v>
      </c>
      <c r="E2710" s="45" t="str">
        <f>VLOOKUP(C2710,PROCV!E$50:G$126,3,0)</f>
        <v>Editorial</v>
      </c>
      <c r="F2710" s="1" t="s">
        <v>416</v>
      </c>
      <c r="G2710" s="1" t="s">
        <v>236</v>
      </c>
      <c r="H2710" s="1">
        <v>2010</v>
      </c>
      <c r="I2710" s="60">
        <f>VLOOKUP(H2710,PROCV!E$33:F$44,2,0)</f>
        <v>1.5383695934465831</v>
      </c>
      <c r="J2710" s="71">
        <v>64720</v>
      </c>
      <c r="K2710" s="44">
        <f t="shared" si="42"/>
        <v>99563.280087862862</v>
      </c>
    </row>
    <row r="2711" spans="1:11" s="43" customFormat="1" ht="19.7" customHeight="1" x14ac:dyDescent="0.25">
      <c r="A2711" s="43" t="s">
        <v>194</v>
      </c>
      <c r="B2711" s="1" t="s">
        <v>242</v>
      </c>
      <c r="C2711" s="1" t="s">
        <v>315</v>
      </c>
      <c r="D2711" s="1" t="s">
        <v>314</v>
      </c>
      <c r="E2711" s="45" t="str">
        <f>VLOOKUP(C2711,PROCV!E$50:G$126,3,0)</f>
        <v>Editorial</v>
      </c>
      <c r="F2711" s="1" t="s">
        <v>416</v>
      </c>
      <c r="G2711" s="1" t="s">
        <v>236</v>
      </c>
      <c r="H2711" s="1">
        <v>2010</v>
      </c>
      <c r="I2711" s="60">
        <f>VLOOKUP(H2711,PROCV!E$33:F$44,2,0)</f>
        <v>1.5383695934465831</v>
      </c>
      <c r="J2711" s="71">
        <v>10000</v>
      </c>
      <c r="K2711" s="44">
        <f t="shared" si="42"/>
        <v>15383.695934465832</v>
      </c>
    </row>
    <row r="2712" spans="1:11" s="43" customFormat="1" ht="19.7" customHeight="1" x14ac:dyDescent="0.25">
      <c r="A2712" s="43" t="s">
        <v>194</v>
      </c>
      <c r="B2712" s="1" t="s">
        <v>242</v>
      </c>
      <c r="C2712" s="1" t="s">
        <v>315</v>
      </c>
      <c r="D2712" s="1" t="s">
        <v>314</v>
      </c>
      <c r="E2712" s="45" t="str">
        <f>VLOOKUP(C2712,PROCV!E$50:G$126,3,0)</f>
        <v>Editorial</v>
      </c>
      <c r="F2712" s="1" t="s">
        <v>416</v>
      </c>
      <c r="G2712" s="1" t="s">
        <v>236</v>
      </c>
      <c r="H2712" s="1">
        <v>2010</v>
      </c>
      <c r="I2712" s="60">
        <f>VLOOKUP(H2712,PROCV!E$33:F$44,2,0)</f>
        <v>1.5383695934465831</v>
      </c>
      <c r="J2712" s="71">
        <v>12247</v>
      </c>
      <c r="K2712" s="44">
        <f t="shared" si="42"/>
        <v>18840.412410940302</v>
      </c>
    </row>
    <row r="2713" spans="1:11" s="43" customFormat="1" ht="19.7" customHeight="1" x14ac:dyDescent="0.25">
      <c r="A2713" s="43" t="s">
        <v>194</v>
      </c>
      <c r="B2713" s="1" t="s">
        <v>242</v>
      </c>
      <c r="C2713" s="1" t="s">
        <v>315</v>
      </c>
      <c r="D2713" s="1" t="s">
        <v>314</v>
      </c>
      <c r="E2713" s="45" t="str">
        <f>VLOOKUP(C2713,PROCV!E$50:G$126,3,0)</f>
        <v>Editorial</v>
      </c>
      <c r="F2713" s="1" t="s">
        <v>416</v>
      </c>
      <c r="G2713" s="1" t="s">
        <v>236</v>
      </c>
      <c r="H2713" s="1">
        <v>2010</v>
      </c>
      <c r="I2713" s="60">
        <f>VLOOKUP(H2713,PROCV!E$33:F$44,2,0)</f>
        <v>1.5383695934465831</v>
      </c>
      <c r="J2713" s="71">
        <v>103951</v>
      </c>
      <c r="K2713" s="44">
        <f t="shared" si="42"/>
        <v>159915.05760836575</v>
      </c>
    </row>
    <row r="2714" spans="1:11" s="43" customFormat="1" ht="19.7" customHeight="1" x14ac:dyDescent="0.25">
      <c r="A2714" s="43" t="s">
        <v>194</v>
      </c>
      <c r="B2714" s="1" t="s">
        <v>242</v>
      </c>
      <c r="C2714" s="1" t="s">
        <v>269</v>
      </c>
      <c r="D2714" s="1" t="s">
        <v>268</v>
      </c>
      <c r="E2714" s="45" t="str">
        <f>VLOOKUP(C2714,PROCV!E$50:G$126,3,0)</f>
        <v>NA</v>
      </c>
      <c r="F2714" s="1" t="s">
        <v>416</v>
      </c>
      <c r="G2714" s="1" t="s">
        <v>236</v>
      </c>
      <c r="H2714" s="1">
        <v>2010</v>
      </c>
      <c r="I2714" s="60">
        <f>VLOOKUP(H2714,PROCV!E$33:F$44,2,0)</f>
        <v>1.5383695934465831</v>
      </c>
      <c r="J2714" s="71">
        <v>55886</v>
      </c>
      <c r="K2714" s="44">
        <f t="shared" si="42"/>
        <v>85973.323099355737</v>
      </c>
    </row>
    <row r="2715" spans="1:11" s="43" customFormat="1" ht="19.7" customHeight="1" x14ac:dyDescent="0.25">
      <c r="A2715" s="43" t="s">
        <v>194</v>
      </c>
      <c r="B2715" s="1" t="s">
        <v>242</v>
      </c>
      <c r="C2715" s="1" t="s">
        <v>269</v>
      </c>
      <c r="D2715" s="1" t="s">
        <v>268</v>
      </c>
      <c r="E2715" s="45" t="str">
        <f>VLOOKUP(C2715,PROCV!E$50:G$126,3,0)</f>
        <v>NA</v>
      </c>
      <c r="F2715" s="1" t="s">
        <v>416</v>
      </c>
      <c r="G2715" s="1" t="s">
        <v>236</v>
      </c>
      <c r="H2715" s="1">
        <v>2010</v>
      </c>
      <c r="I2715" s="60">
        <f>VLOOKUP(H2715,PROCV!E$33:F$44,2,0)</f>
        <v>1.5383695934465831</v>
      </c>
      <c r="J2715" s="71">
        <v>300000</v>
      </c>
      <c r="K2715" s="44">
        <f t="shared" si="42"/>
        <v>461510.87803397491</v>
      </c>
    </row>
    <row r="2716" spans="1:11" s="43" customFormat="1" ht="19.7" customHeight="1" x14ac:dyDescent="0.25">
      <c r="A2716" s="43" t="s">
        <v>194</v>
      </c>
      <c r="B2716" s="1" t="s">
        <v>242</v>
      </c>
      <c r="C2716" s="1" t="s">
        <v>269</v>
      </c>
      <c r="D2716" s="1" t="s">
        <v>268</v>
      </c>
      <c r="E2716" s="45" t="str">
        <f>VLOOKUP(C2716,PROCV!E$50:G$126,3,0)</f>
        <v>NA</v>
      </c>
      <c r="F2716" s="1" t="s">
        <v>416</v>
      </c>
      <c r="G2716" s="1" t="s">
        <v>236</v>
      </c>
      <c r="H2716" s="1">
        <v>2010</v>
      </c>
      <c r="I2716" s="60">
        <f>VLOOKUP(H2716,PROCV!E$33:F$44,2,0)</f>
        <v>1.5383695934465831</v>
      </c>
      <c r="J2716" s="71">
        <v>1700000</v>
      </c>
      <c r="K2716" s="44">
        <f t="shared" si="42"/>
        <v>2615228.3088591914</v>
      </c>
    </row>
    <row r="2717" spans="1:11" s="43" customFormat="1" ht="19.7" customHeight="1" x14ac:dyDescent="0.25">
      <c r="A2717" s="43" t="s">
        <v>194</v>
      </c>
      <c r="B2717" s="1" t="s">
        <v>242</v>
      </c>
      <c r="C2717" s="1" t="s">
        <v>269</v>
      </c>
      <c r="D2717" s="1" t="s">
        <v>268</v>
      </c>
      <c r="E2717" s="45" t="str">
        <f>VLOOKUP(C2717,PROCV!E$50:G$126,3,0)</f>
        <v>NA</v>
      </c>
      <c r="F2717" s="1" t="s">
        <v>416</v>
      </c>
      <c r="G2717" s="1" t="s">
        <v>236</v>
      </c>
      <c r="H2717" s="1">
        <v>2010</v>
      </c>
      <c r="I2717" s="60">
        <f>VLOOKUP(H2717,PROCV!E$33:F$44,2,0)</f>
        <v>1.5383695934465831</v>
      </c>
      <c r="J2717" s="71">
        <v>29000</v>
      </c>
      <c r="K2717" s="44">
        <f t="shared" si="42"/>
        <v>44612.718209950908</v>
      </c>
    </row>
    <row r="2718" spans="1:11" s="43" customFormat="1" ht="19.7" customHeight="1" x14ac:dyDescent="0.25">
      <c r="A2718" s="43" t="s">
        <v>194</v>
      </c>
      <c r="B2718" s="1" t="s">
        <v>242</v>
      </c>
      <c r="C2718" s="1" t="s">
        <v>269</v>
      </c>
      <c r="D2718" s="1" t="s">
        <v>268</v>
      </c>
      <c r="E2718" s="45" t="str">
        <f>VLOOKUP(C2718,PROCV!E$50:G$126,3,0)</f>
        <v>NA</v>
      </c>
      <c r="F2718" s="1" t="s">
        <v>416</v>
      </c>
      <c r="G2718" s="1" t="s">
        <v>236</v>
      </c>
      <c r="H2718" s="1">
        <v>2010</v>
      </c>
      <c r="I2718" s="60">
        <f>VLOOKUP(H2718,PROCV!E$33:F$44,2,0)</f>
        <v>1.5383695934465831</v>
      </c>
      <c r="J2718" s="71">
        <v>3204910</v>
      </c>
      <c r="K2718" s="44">
        <f t="shared" si="42"/>
        <v>4930336.0937328888</v>
      </c>
    </row>
    <row r="2719" spans="1:11" s="43" customFormat="1" ht="19.7" customHeight="1" x14ac:dyDescent="0.25">
      <c r="A2719" s="43" t="s">
        <v>194</v>
      </c>
      <c r="B2719" s="1" t="s">
        <v>242</v>
      </c>
      <c r="C2719" s="1" t="s">
        <v>269</v>
      </c>
      <c r="D2719" s="1" t="s">
        <v>268</v>
      </c>
      <c r="E2719" s="45" t="str">
        <f>VLOOKUP(C2719,PROCV!E$50:G$126,3,0)</f>
        <v>NA</v>
      </c>
      <c r="F2719" s="1" t="s">
        <v>416</v>
      </c>
      <c r="G2719" s="1" t="s">
        <v>236</v>
      </c>
      <c r="H2719" s="1">
        <v>2010</v>
      </c>
      <c r="I2719" s="60">
        <f>VLOOKUP(H2719,PROCV!E$33:F$44,2,0)</f>
        <v>1.5383695934465831</v>
      </c>
      <c r="J2719" s="71">
        <v>417600</v>
      </c>
      <c r="K2719" s="44">
        <f t="shared" si="42"/>
        <v>642423.14222329308</v>
      </c>
    </row>
    <row r="2720" spans="1:11" s="43" customFormat="1" ht="19.7" customHeight="1" x14ac:dyDescent="0.25">
      <c r="A2720" s="43" t="s">
        <v>194</v>
      </c>
      <c r="B2720" s="1" t="s">
        <v>242</v>
      </c>
      <c r="C2720" s="1" t="s">
        <v>269</v>
      </c>
      <c r="D2720" s="1" t="s">
        <v>268</v>
      </c>
      <c r="E2720" s="45" t="str">
        <f>VLOOKUP(C2720,PROCV!E$50:G$126,3,0)</f>
        <v>NA</v>
      </c>
      <c r="F2720" s="1" t="s">
        <v>416</v>
      </c>
      <c r="G2720" s="1" t="s">
        <v>236</v>
      </c>
      <c r="H2720" s="1">
        <v>2010</v>
      </c>
      <c r="I2720" s="60">
        <f>VLOOKUP(H2720,PROCV!E$33:F$44,2,0)</f>
        <v>1.5383695934465831</v>
      </c>
      <c r="J2720" s="71">
        <v>1224200</v>
      </c>
      <c r="K2720" s="44">
        <f t="shared" si="42"/>
        <v>1883272.0562973069</v>
      </c>
    </row>
    <row r="2721" spans="1:11" s="43" customFormat="1" ht="19.7" customHeight="1" x14ac:dyDescent="0.25">
      <c r="A2721" s="43" t="s">
        <v>194</v>
      </c>
      <c r="B2721" s="1" t="s">
        <v>242</v>
      </c>
      <c r="C2721" s="1" t="s">
        <v>269</v>
      </c>
      <c r="D2721" s="1" t="s">
        <v>268</v>
      </c>
      <c r="E2721" s="45" t="str">
        <f>VLOOKUP(C2721,PROCV!E$50:G$126,3,0)</f>
        <v>NA</v>
      </c>
      <c r="F2721" s="1" t="s">
        <v>416</v>
      </c>
      <c r="G2721" s="1" t="s">
        <v>236</v>
      </c>
      <c r="H2721" s="1">
        <v>2010</v>
      </c>
      <c r="I2721" s="60">
        <f>VLOOKUP(H2721,PROCV!E$33:F$44,2,0)</f>
        <v>1.5383695934465831</v>
      </c>
      <c r="J2721" s="71">
        <v>351385</v>
      </c>
      <c r="K2721" s="44">
        <f t="shared" si="42"/>
        <v>540559.99959322764</v>
      </c>
    </row>
    <row r="2722" spans="1:11" s="43" customFormat="1" ht="19.7" customHeight="1" x14ac:dyDescent="0.25">
      <c r="A2722" s="43" t="s">
        <v>194</v>
      </c>
      <c r="B2722" s="1" t="s">
        <v>242</v>
      </c>
      <c r="C2722" s="1" t="s">
        <v>269</v>
      </c>
      <c r="D2722" s="1" t="s">
        <v>268</v>
      </c>
      <c r="E2722" s="45" t="str">
        <f>VLOOKUP(C2722,PROCV!E$50:G$126,3,0)</f>
        <v>NA</v>
      </c>
      <c r="F2722" s="1" t="s">
        <v>416</v>
      </c>
      <c r="G2722" s="1" t="s">
        <v>236</v>
      </c>
      <c r="H2722" s="1">
        <v>2010</v>
      </c>
      <c r="I2722" s="60">
        <f>VLOOKUP(H2722,PROCV!E$33:F$44,2,0)</f>
        <v>1.5383695934465831</v>
      </c>
      <c r="J2722" s="71">
        <v>313177</v>
      </c>
      <c r="K2722" s="44">
        <f t="shared" si="42"/>
        <v>481781.97416682052</v>
      </c>
    </row>
    <row r="2723" spans="1:11" s="43" customFormat="1" ht="19.7" customHeight="1" x14ac:dyDescent="0.25">
      <c r="A2723" s="43" t="s">
        <v>194</v>
      </c>
      <c r="B2723" s="1" t="s">
        <v>242</v>
      </c>
      <c r="C2723" s="1" t="s">
        <v>269</v>
      </c>
      <c r="D2723" s="1" t="s">
        <v>268</v>
      </c>
      <c r="E2723" s="45" t="str">
        <f>VLOOKUP(C2723,PROCV!E$50:G$126,3,0)</f>
        <v>NA</v>
      </c>
      <c r="F2723" s="1" t="s">
        <v>416</v>
      </c>
      <c r="G2723" s="1" t="s">
        <v>236</v>
      </c>
      <c r="H2723" s="1">
        <v>2010</v>
      </c>
      <c r="I2723" s="60">
        <f>VLOOKUP(H2723,PROCV!E$33:F$44,2,0)</f>
        <v>1.5383695934465831</v>
      </c>
      <c r="J2723" s="71">
        <v>4860</v>
      </c>
      <c r="K2723" s="44">
        <f t="shared" si="42"/>
        <v>7476.476224150394</v>
      </c>
    </row>
    <row r="2724" spans="1:11" s="43" customFormat="1" ht="19.7" customHeight="1" x14ac:dyDescent="0.25">
      <c r="A2724" s="43" t="s">
        <v>194</v>
      </c>
      <c r="B2724" s="1" t="s">
        <v>242</v>
      </c>
      <c r="C2724" s="1" t="s">
        <v>269</v>
      </c>
      <c r="D2724" s="1" t="s">
        <v>268</v>
      </c>
      <c r="E2724" s="45" t="str">
        <f>VLOOKUP(C2724,PROCV!E$50:G$126,3,0)</f>
        <v>NA</v>
      </c>
      <c r="F2724" s="1" t="s">
        <v>416</v>
      </c>
      <c r="G2724" s="1" t="s">
        <v>236</v>
      </c>
      <c r="H2724" s="1">
        <v>2010</v>
      </c>
      <c r="I2724" s="60">
        <f>VLOOKUP(H2724,PROCV!E$33:F$44,2,0)</f>
        <v>1.5383695934465831</v>
      </c>
      <c r="J2724" s="71">
        <v>48000</v>
      </c>
      <c r="K2724" s="44">
        <f t="shared" si="42"/>
        <v>73841.740485435992</v>
      </c>
    </row>
    <row r="2725" spans="1:11" s="43" customFormat="1" ht="19.7" customHeight="1" x14ac:dyDescent="0.25">
      <c r="A2725" s="43" t="s">
        <v>194</v>
      </c>
      <c r="B2725" s="1" t="s">
        <v>242</v>
      </c>
      <c r="C2725" s="1" t="s">
        <v>269</v>
      </c>
      <c r="D2725" s="1" t="s">
        <v>268</v>
      </c>
      <c r="E2725" s="45" t="str">
        <f>VLOOKUP(C2725,PROCV!E$50:G$126,3,0)</f>
        <v>NA</v>
      </c>
      <c r="F2725" s="1" t="s">
        <v>416</v>
      </c>
      <c r="G2725" s="1" t="s">
        <v>236</v>
      </c>
      <c r="H2725" s="1">
        <v>2010</v>
      </c>
      <c r="I2725" s="60">
        <f>VLOOKUP(H2725,PROCV!E$33:F$44,2,0)</f>
        <v>1.5383695934465831</v>
      </c>
      <c r="J2725" s="71">
        <v>943847</v>
      </c>
      <c r="K2725" s="44">
        <f t="shared" si="42"/>
        <v>1451985.525665777</v>
      </c>
    </row>
    <row r="2726" spans="1:11" s="43" customFormat="1" ht="19.7" customHeight="1" x14ac:dyDescent="0.25">
      <c r="A2726" s="43" t="s">
        <v>194</v>
      </c>
      <c r="B2726" s="1" t="s">
        <v>242</v>
      </c>
      <c r="C2726" s="1" t="s">
        <v>269</v>
      </c>
      <c r="D2726" s="1" t="s">
        <v>268</v>
      </c>
      <c r="E2726" s="45" t="str">
        <f>VLOOKUP(C2726,PROCV!E$50:G$126,3,0)</f>
        <v>NA</v>
      </c>
      <c r="F2726" s="1" t="s">
        <v>416</v>
      </c>
      <c r="G2726" s="1" t="s">
        <v>236</v>
      </c>
      <c r="H2726" s="1">
        <v>2010</v>
      </c>
      <c r="I2726" s="60">
        <f>VLOOKUP(H2726,PROCV!E$33:F$44,2,0)</f>
        <v>1.5383695934465831</v>
      </c>
      <c r="J2726" s="71">
        <v>438400</v>
      </c>
      <c r="K2726" s="44">
        <f t="shared" si="42"/>
        <v>674421.22976698203</v>
      </c>
    </row>
    <row r="2727" spans="1:11" s="43" customFormat="1" ht="19.7" customHeight="1" x14ac:dyDescent="0.25">
      <c r="A2727" s="43" t="s">
        <v>194</v>
      </c>
      <c r="B2727" s="1" t="s">
        <v>242</v>
      </c>
      <c r="C2727" s="1" t="s">
        <v>267</v>
      </c>
      <c r="D2727" s="1" t="s">
        <v>266</v>
      </c>
      <c r="E2727" s="45" t="str">
        <f>VLOOKUP(C2727,PROCV!E$50:G$126,3,0)</f>
        <v>Audiovisual</v>
      </c>
      <c r="F2727" s="1" t="s">
        <v>416</v>
      </c>
      <c r="G2727" s="1" t="s">
        <v>265</v>
      </c>
      <c r="H2727" s="1">
        <v>2010</v>
      </c>
      <c r="I2727" s="60">
        <f>VLOOKUP(H2727,PROCV!E$33:F$44,2,0)</f>
        <v>1.5383695934465831</v>
      </c>
      <c r="J2727" s="71">
        <v>1666000</v>
      </c>
      <c r="K2727" s="44">
        <f t="shared" si="42"/>
        <v>2562923.7426820076</v>
      </c>
    </row>
    <row r="2728" spans="1:11" s="43" customFormat="1" ht="19.7" customHeight="1" x14ac:dyDescent="0.25">
      <c r="A2728" s="43" t="s">
        <v>194</v>
      </c>
      <c r="B2728" s="1" t="s">
        <v>242</v>
      </c>
      <c r="C2728" s="1" t="s">
        <v>267</v>
      </c>
      <c r="D2728" s="1" t="s">
        <v>266</v>
      </c>
      <c r="E2728" s="45" t="str">
        <f>VLOOKUP(C2728,PROCV!E$50:G$126,3,0)</f>
        <v>Audiovisual</v>
      </c>
      <c r="F2728" s="1" t="s">
        <v>416</v>
      </c>
      <c r="G2728" s="1" t="s">
        <v>265</v>
      </c>
      <c r="H2728" s="1">
        <v>2010</v>
      </c>
      <c r="I2728" s="60">
        <f>VLOOKUP(H2728,PROCV!E$33:F$44,2,0)</f>
        <v>1.5383695934465831</v>
      </c>
      <c r="J2728" s="71">
        <v>1537542</v>
      </c>
      <c r="K2728" s="44">
        <f t="shared" si="42"/>
        <v>2365307.861447046</v>
      </c>
    </row>
    <row r="2729" spans="1:11" s="43" customFormat="1" ht="19.7" customHeight="1" x14ac:dyDescent="0.25">
      <c r="A2729" s="43" t="s">
        <v>194</v>
      </c>
      <c r="B2729" s="1" t="s">
        <v>242</v>
      </c>
      <c r="C2729" s="1" t="s">
        <v>267</v>
      </c>
      <c r="D2729" s="1" t="s">
        <v>266</v>
      </c>
      <c r="E2729" s="45" t="str">
        <f>VLOOKUP(C2729,PROCV!E$50:G$126,3,0)</f>
        <v>Audiovisual</v>
      </c>
      <c r="F2729" s="1" t="s">
        <v>416</v>
      </c>
      <c r="G2729" s="1" t="s">
        <v>265</v>
      </c>
      <c r="H2729" s="1">
        <v>2010</v>
      </c>
      <c r="I2729" s="60">
        <f>VLOOKUP(H2729,PROCV!E$33:F$44,2,0)</f>
        <v>1.5383695934465831</v>
      </c>
      <c r="J2729" s="71">
        <v>100000</v>
      </c>
      <c r="K2729" s="44">
        <f t="shared" si="42"/>
        <v>153836.9593446583</v>
      </c>
    </row>
    <row r="2730" spans="1:11" s="43" customFormat="1" ht="19.7" customHeight="1" x14ac:dyDescent="0.25">
      <c r="A2730" s="43" t="s">
        <v>194</v>
      </c>
      <c r="B2730" s="1" t="s">
        <v>242</v>
      </c>
      <c r="C2730" s="1" t="s">
        <v>267</v>
      </c>
      <c r="D2730" s="1" t="s">
        <v>266</v>
      </c>
      <c r="E2730" s="45" t="str">
        <f>VLOOKUP(C2730,PROCV!E$50:G$126,3,0)</f>
        <v>Audiovisual</v>
      </c>
      <c r="F2730" s="1" t="s">
        <v>416</v>
      </c>
      <c r="G2730" s="1" t="s">
        <v>265</v>
      </c>
      <c r="H2730" s="1">
        <v>2010</v>
      </c>
      <c r="I2730" s="60">
        <f>VLOOKUP(H2730,PROCV!E$33:F$44,2,0)</f>
        <v>1.5383695934465831</v>
      </c>
      <c r="J2730" s="71">
        <v>40000</v>
      </c>
      <c r="K2730" s="44">
        <f t="shared" si="42"/>
        <v>61534.783737863327</v>
      </c>
    </row>
    <row r="2731" spans="1:11" s="43" customFormat="1" ht="19.7" customHeight="1" x14ac:dyDescent="0.25">
      <c r="A2731" s="43" t="s">
        <v>194</v>
      </c>
      <c r="B2731" s="1" t="s">
        <v>242</v>
      </c>
      <c r="C2731" s="1" t="s">
        <v>267</v>
      </c>
      <c r="D2731" s="1" t="s">
        <v>266</v>
      </c>
      <c r="E2731" s="45" t="str">
        <f>VLOOKUP(C2731,PROCV!E$50:G$126,3,0)</f>
        <v>Audiovisual</v>
      </c>
      <c r="F2731" s="1" t="s">
        <v>416</v>
      </c>
      <c r="G2731" s="1" t="s">
        <v>265</v>
      </c>
      <c r="H2731" s="1">
        <v>2010</v>
      </c>
      <c r="I2731" s="60">
        <f>VLOOKUP(H2731,PROCV!E$33:F$44,2,0)</f>
        <v>1.5383695934465831</v>
      </c>
      <c r="J2731" s="71">
        <v>4000000</v>
      </c>
      <c r="K2731" s="44">
        <f t="shared" si="42"/>
        <v>6153478.3737863321</v>
      </c>
    </row>
    <row r="2732" spans="1:11" s="43" customFormat="1" ht="19.7" customHeight="1" x14ac:dyDescent="0.25">
      <c r="A2732" s="43" t="s">
        <v>194</v>
      </c>
      <c r="B2732" s="1" t="s">
        <v>242</v>
      </c>
      <c r="C2732" s="1" t="s">
        <v>328</v>
      </c>
      <c r="D2732" s="1" t="s">
        <v>327</v>
      </c>
      <c r="E2732" s="45" t="str">
        <f>VLOOKUP(C2732,PROCV!E$50:G$126,3,0)</f>
        <v>Audiovisual</v>
      </c>
      <c r="F2732" s="1" t="s">
        <v>416</v>
      </c>
      <c r="G2732" s="1" t="s">
        <v>236</v>
      </c>
      <c r="H2732" s="1">
        <v>2010</v>
      </c>
      <c r="I2732" s="60">
        <f>VLOOKUP(H2732,PROCV!E$33:F$44,2,0)</f>
        <v>1.5383695934465831</v>
      </c>
      <c r="J2732" s="71">
        <v>5868</v>
      </c>
      <c r="K2732" s="44">
        <f t="shared" si="42"/>
        <v>9027.1527743445495</v>
      </c>
    </row>
    <row r="2733" spans="1:11" s="43" customFormat="1" ht="19.7" customHeight="1" x14ac:dyDescent="0.25">
      <c r="A2733" s="43" t="s">
        <v>194</v>
      </c>
      <c r="B2733" s="1" t="s">
        <v>242</v>
      </c>
      <c r="C2733" s="1" t="s">
        <v>328</v>
      </c>
      <c r="D2733" s="1" t="s">
        <v>327</v>
      </c>
      <c r="E2733" s="45" t="str">
        <f>VLOOKUP(C2733,PROCV!E$50:G$126,3,0)</f>
        <v>Audiovisual</v>
      </c>
      <c r="F2733" s="1" t="s">
        <v>416</v>
      </c>
      <c r="G2733" s="1" t="s">
        <v>236</v>
      </c>
      <c r="H2733" s="1">
        <v>2010</v>
      </c>
      <c r="I2733" s="60">
        <f>VLOOKUP(H2733,PROCV!E$33:F$44,2,0)</f>
        <v>1.5383695934465831</v>
      </c>
      <c r="J2733" s="71">
        <v>11494</v>
      </c>
      <c r="K2733" s="44">
        <f t="shared" si="42"/>
        <v>17682.020107075026</v>
      </c>
    </row>
    <row r="2734" spans="1:11" s="43" customFormat="1" ht="19.7" customHeight="1" x14ac:dyDescent="0.25">
      <c r="A2734" s="43" t="s">
        <v>194</v>
      </c>
      <c r="B2734" s="1" t="s">
        <v>242</v>
      </c>
      <c r="C2734" s="1" t="s">
        <v>297</v>
      </c>
      <c r="D2734" s="1" t="s">
        <v>296</v>
      </c>
      <c r="E2734" s="45" t="str">
        <f>VLOOKUP(C2734,PROCV!E$50:G$126,3,0)</f>
        <v>Audiovisual</v>
      </c>
      <c r="F2734" s="1" t="s">
        <v>416</v>
      </c>
      <c r="G2734" s="1" t="s">
        <v>236</v>
      </c>
      <c r="H2734" s="1">
        <v>2010</v>
      </c>
      <c r="I2734" s="60">
        <f>VLOOKUP(H2734,PROCV!E$33:F$44,2,0)</f>
        <v>1.5383695934465831</v>
      </c>
      <c r="J2734" s="71">
        <v>7509</v>
      </c>
      <c r="K2734" s="44">
        <f t="shared" si="42"/>
        <v>11551.617277190393</v>
      </c>
    </row>
    <row r="2735" spans="1:11" s="43" customFormat="1" ht="19.7" customHeight="1" x14ac:dyDescent="0.25">
      <c r="A2735" s="43" t="s">
        <v>194</v>
      </c>
      <c r="B2735" s="1" t="s">
        <v>242</v>
      </c>
      <c r="C2735" s="1" t="s">
        <v>297</v>
      </c>
      <c r="D2735" s="1" t="s">
        <v>296</v>
      </c>
      <c r="E2735" s="45" t="str">
        <f>VLOOKUP(C2735,PROCV!E$50:G$126,3,0)</f>
        <v>Audiovisual</v>
      </c>
      <c r="F2735" s="1" t="s">
        <v>416</v>
      </c>
      <c r="G2735" s="1" t="s">
        <v>265</v>
      </c>
      <c r="H2735" s="1">
        <v>2010</v>
      </c>
      <c r="I2735" s="60">
        <f>VLOOKUP(H2735,PROCV!E$33:F$44,2,0)</f>
        <v>1.5383695934465831</v>
      </c>
      <c r="J2735" s="71">
        <v>500000</v>
      </c>
      <c r="K2735" s="44">
        <f t="shared" si="42"/>
        <v>769184.79672329151</v>
      </c>
    </row>
    <row r="2736" spans="1:11" s="43" customFormat="1" ht="19.7" customHeight="1" x14ac:dyDescent="0.25">
      <c r="A2736" s="43" t="s">
        <v>194</v>
      </c>
      <c r="B2736" s="1" t="s">
        <v>242</v>
      </c>
      <c r="C2736" s="1" t="s">
        <v>297</v>
      </c>
      <c r="D2736" s="1" t="s">
        <v>296</v>
      </c>
      <c r="E2736" s="45" t="str">
        <f>VLOOKUP(C2736,PROCV!E$50:G$126,3,0)</f>
        <v>Audiovisual</v>
      </c>
      <c r="F2736" s="1" t="s">
        <v>416</v>
      </c>
      <c r="G2736" s="1" t="s">
        <v>236</v>
      </c>
      <c r="H2736" s="1">
        <v>2010</v>
      </c>
      <c r="I2736" s="60">
        <f>VLOOKUP(H2736,PROCV!E$33:F$44,2,0)</f>
        <v>1.5383695934465831</v>
      </c>
      <c r="J2736" s="71">
        <v>7514</v>
      </c>
      <c r="K2736" s="44">
        <f t="shared" si="42"/>
        <v>11559.309125157626</v>
      </c>
    </row>
    <row r="2737" spans="1:11" s="43" customFormat="1" ht="19.7" customHeight="1" x14ac:dyDescent="0.25">
      <c r="A2737" s="43" t="s">
        <v>194</v>
      </c>
      <c r="B2737" s="1" t="s">
        <v>242</v>
      </c>
      <c r="C2737" s="1" t="s">
        <v>297</v>
      </c>
      <c r="D2737" s="1" t="s">
        <v>296</v>
      </c>
      <c r="E2737" s="45" t="str">
        <f>VLOOKUP(C2737,PROCV!E$50:G$126,3,0)</f>
        <v>Audiovisual</v>
      </c>
      <c r="F2737" s="1" t="s">
        <v>416</v>
      </c>
      <c r="G2737" s="1" t="s">
        <v>236</v>
      </c>
      <c r="H2737" s="1">
        <v>2010</v>
      </c>
      <c r="I2737" s="60">
        <f>VLOOKUP(H2737,PROCV!E$33:F$44,2,0)</f>
        <v>1.5383695934465831</v>
      </c>
      <c r="J2737" s="71">
        <v>4773</v>
      </c>
      <c r="K2737" s="44">
        <f t="shared" si="42"/>
        <v>7342.6380695205407</v>
      </c>
    </row>
    <row r="2738" spans="1:11" s="43" customFormat="1" ht="19.7" customHeight="1" x14ac:dyDescent="0.25">
      <c r="A2738" s="43" t="s">
        <v>194</v>
      </c>
      <c r="B2738" s="1" t="s">
        <v>242</v>
      </c>
      <c r="C2738" s="1" t="s">
        <v>297</v>
      </c>
      <c r="D2738" s="1" t="s">
        <v>296</v>
      </c>
      <c r="E2738" s="45" t="str">
        <f>VLOOKUP(C2738,PROCV!E$50:G$126,3,0)</f>
        <v>Audiovisual</v>
      </c>
      <c r="F2738" s="1" t="s">
        <v>416</v>
      </c>
      <c r="G2738" s="1" t="s">
        <v>236</v>
      </c>
      <c r="H2738" s="1">
        <v>2010</v>
      </c>
      <c r="I2738" s="60">
        <f>VLOOKUP(H2738,PROCV!E$33:F$44,2,0)</f>
        <v>1.5383695934465831</v>
      </c>
      <c r="J2738" s="71">
        <v>46194</v>
      </c>
      <c r="K2738" s="44">
        <f t="shared" si="42"/>
        <v>71063.444999671454</v>
      </c>
    </row>
    <row r="2739" spans="1:11" s="43" customFormat="1" ht="19.7" customHeight="1" x14ac:dyDescent="0.25">
      <c r="A2739" s="43" t="s">
        <v>194</v>
      </c>
      <c r="B2739" s="1" t="s">
        <v>242</v>
      </c>
      <c r="C2739" s="1" t="s">
        <v>264</v>
      </c>
      <c r="D2739" s="1" t="s">
        <v>263</v>
      </c>
      <c r="E2739" s="45" t="str">
        <f>VLOOKUP(C2739,PROCV!E$50:G$126,3,0)</f>
        <v>Audiovisual</v>
      </c>
      <c r="F2739" s="1" t="s">
        <v>416</v>
      </c>
      <c r="G2739" s="1" t="s">
        <v>236</v>
      </c>
      <c r="H2739" s="1">
        <v>2010</v>
      </c>
      <c r="I2739" s="60">
        <f>VLOOKUP(H2739,PROCV!E$33:F$44,2,0)</f>
        <v>1.5383695934465831</v>
      </c>
      <c r="J2739" s="71">
        <v>69640</v>
      </c>
      <c r="K2739" s="44">
        <f t="shared" si="42"/>
        <v>107132.05848762004</v>
      </c>
    </row>
    <row r="2740" spans="1:11" s="43" customFormat="1" ht="19.7" customHeight="1" x14ac:dyDescent="0.25">
      <c r="A2740" s="43" t="s">
        <v>194</v>
      </c>
      <c r="B2740" s="1" t="s">
        <v>242</v>
      </c>
      <c r="C2740" s="1" t="s">
        <v>264</v>
      </c>
      <c r="D2740" s="1" t="s">
        <v>263</v>
      </c>
      <c r="E2740" s="45" t="str">
        <f>VLOOKUP(C2740,PROCV!E$50:G$126,3,0)</f>
        <v>Audiovisual</v>
      </c>
      <c r="F2740" s="1" t="s">
        <v>416</v>
      </c>
      <c r="G2740" s="1" t="s">
        <v>236</v>
      </c>
      <c r="H2740" s="1">
        <v>2010</v>
      </c>
      <c r="I2740" s="60">
        <f>VLOOKUP(H2740,PROCV!E$33:F$44,2,0)</f>
        <v>1.5383695934465831</v>
      </c>
      <c r="J2740" s="1">
        <v>698</v>
      </c>
      <c r="K2740" s="44">
        <f t="shared" si="42"/>
        <v>1073.781976225715</v>
      </c>
    </row>
    <row r="2741" spans="1:11" s="43" customFormat="1" ht="19.7" customHeight="1" x14ac:dyDescent="0.25">
      <c r="A2741" s="43" t="s">
        <v>194</v>
      </c>
      <c r="B2741" s="1" t="s">
        <v>242</v>
      </c>
      <c r="C2741" s="1" t="s">
        <v>264</v>
      </c>
      <c r="D2741" s="1" t="s">
        <v>263</v>
      </c>
      <c r="E2741" s="45" t="str">
        <f>VLOOKUP(C2741,PROCV!E$50:G$126,3,0)</f>
        <v>Audiovisual</v>
      </c>
      <c r="F2741" s="1" t="s">
        <v>416</v>
      </c>
      <c r="G2741" s="1" t="s">
        <v>265</v>
      </c>
      <c r="H2741" s="1">
        <v>2010</v>
      </c>
      <c r="I2741" s="60">
        <f>VLOOKUP(H2741,PROCV!E$33:F$44,2,0)</f>
        <v>1.5383695934465831</v>
      </c>
      <c r="J2741" s="71">
        <v>525000</v>
      </c>
      <c r="K2741" s="44">
        <f t="shared" si="42"/>
        <v>807644.03655945614</v>
      </c>
    </row>
    <row r="2742" spans="1:11" s="43" customFormat="1" ht="19.7" customHeight="1" x14ac:dyDescent="0.25">
      <c r="A2742" s="43" t="s">
        <v>194</v>
      </c>
      <c r="B2742" s="1" t="s">
        <v>242</v>
      </c>
      <c r="C2742" s="1" t="s">
        <v>264</v>
      </c>
      <c r="D2742" s="1" t="s">
        <v>263</v>
      </c>
      <c r="E2742" s="45" t="str">
        <f>VLOOKUP(C2742,PROCV!E$50:G$126,3,0)</f>
        <v>Audiovisual</v>
      </c>
      <c r="F2742" s="1" t="s">
        <v>416</v>
      </c>
      <c r="G2742" s="1" t="s">
        <v>265</v>
      </c>
      <c r="H2742" s="1">
        <v>2010</v>
      </c>
      <c r="I2742" s="60">
        <f>VLOOKUP(H2742,PROCV!E$33:F$44,2,0)</f>
        <v>1.5383695934465831</v>
      </c>
      <c r="J2742" s="71">
        <v>450000</v>
      </c>
      <c r="K2742" s="44">
        <f t="shared" si="42"/>
        <v>692266.31705096236</v>
      </c>
    </row>
    <row r="2743" spans="1:11" s="43" customFormat="1" ht="19.7" customHeight="1" x14ac:dyDescent="0.25">
      <c r="A2743" s="43" t="s">
        <v>194</v>
      </c>
      <c r="B2743" s="1" t="s">
        <v>242</v>
      </c>
      <c r="C2743" s="1" t="s">
        <v>264</v>
      </c>
      <c r="D2743" s="1" t="s">
        <v>263</v>
      </c>
      <c r="E2743" s="45" t="str">
        <f>VLOOKUP(C2743,PROCV!E$50:G$126,3,0)</f>
        <v>Audiovisual</v>
      </c>
      <c r="F2743" s="1" t="s">
        <v>416</v>
      </c>
      <c r="G2743" s="1" t="s">
        <v>265</v>
      </c>
      <c r="H2743" s="1">
        <v>2010</v>
      </c>
      <c r="I2743" s="60">
        <f>VLOOKUP(H2743,PROCV!E$33:F$44,2,0)</f>
        <v>1.5383695934465831</v>
      </c>
      <c r="J2743" s="71">
        <v>2242500</v>
      </c>
      <c r="K2743" s="44">
        <f t="shared" si="42"/>
        <v>3449793.8133039623</v>
      </c>
    </row>
    <row r="2744" spans="1:11" s="43" customFormat="1" ht="19.7" customHeight="1" x14ac:dyDescent="0.25">
      <c r="A2744" s="43" t="s">
        <v>194</v>
      </c>
      <c r="B2744" s="1" t="s">
        <v>242</v>
      </c>
      <c r="C2744" s="1" t="s">
        <v>264</v>
      </c>
      <c r="D2744" s="1" t="s">
        <v>263</v>
      </c>
      <c r="E2744" s="45" t="str">
        <f>VLOOKUP(C2744,PROCV!E$50:G$126,3,0)</f>
        <v>Audiovisual</v>
      </c>
      <c r="F2744" s="1" t="s">
        <v>416</v>
      </c>
      <c r="G2744" s="1" t="s">
        <v>236</v>
      </c>
      <c r="H2744" s="1">
        <v>2010</v>
      </c>
      <c r="I2744" s="60">
        <f>VLOOKUP(H2744,PROCV!E$33:F$44,2,0)</f>
        <v>1.5383695934465831</v>
      </c>
      <c r="J2744" s="71">
        <v>218057</v>
      </c>
      <c r="K2744" s="44">
        <f t="shared" si="42"/>
        <v>335452.25843818154</v>
      </c>
    </row>
    <row r="2745" spans="1:11" s="43" customFormat="1" ht="19.7" customHeight="1" x14ac:dyDescent="0.25">
      <c r="A2745" s="43" t="s">
        <v>194</v>
      </c>
      <c r="B2745" s="1" t="s">
        <v>242</v>
      </c>
      <c r="C2745" s="1" t="s">
        <v>264</v>
      </c>
      <c r="D2745" s="1" t="s">
        <v>263</v>
      </c>
      <c r="E2745" s="45" t="str">
        <f>VLOOKUP(C2745,PROCV!E$50:G$126,3,0)</f>
        <v>Audiovisual</v>
      </c>
      <c r="F2745" s="1" t="s">
        <v>416</v>
      </c>
      <c r="G2745" s="1" t="s">
        <v>236</v>
      </c>
      <c r="H2745" s="1">
        <v>2010</v>
      </c>
      <c r="I2745" s="60">
        <f>VLOOKUP(H2745,PROCV!E$33:F$44,2,0)</f>
        <v>1.5383695934465831</v>
      </c>
      <c r="J2745" s="71">
        <v>3646</v>
      </c>
      <c r="K2745" s="44">
        <f t="shared" si="42"/>
        <v>5608.8955377062421</v>
      </c>
    </row>
    <row r="2746" spans="1:11" s="43" customFormat="1" ht="19.7" customHeight="1" x14ac:dyDescent="0.25">
      <c r="A2746" s="43" t="s">
        <v>194</v>
      </c>
      <c r="B2746" s="1" t="s">
        <v>242</v>
      </c>
      <c r="C2746" s="1" t="s">
        <v>264</v>
      </c>
      <c r="D2746" s="1" t="s">
        <v>263</v>
      </c>
      <c r="E2746" s="45" t="str">
        <f>VLOOKUP(C2746,PROCV!E$50:G$126,3,0)</f>
        <v>Audiovisual</v>
      </c>
      <c r="F2746" s="1" t="s">
        <v>416</v>
      </c>
      <c r="G2746" s="1" t="s">
        <v>236</v>
      </c>
      <c r="H2746" s="1">
        <v>2010</v>
      </c>
      <c r="I2746" s="60">
        <f>VLOOKUP(H2746,PROCV!E$33:F$44,2,0)</f>
        <v>1.5383695934465831</v>
      </c>
      <c r="J2746" s="71">
        <v>1067</v>
      </c>
      <c r="K2746" s="44">
        <f t="shared" si="42"/>
        <v>1641.4403562075042</v>
      </c>
    </row>
    <row r="2747" spans="1:11" s="43" customFormat="1" ht="19.7" customHeight="1" x14ac:dyDescent="0.25">
      <c r="A2747" s="43" t="s">
        <v>194</v>
      </c>
      <c r="B2747" s="1" t="s">
        <v>242</v>
      </c>
      <c r="C2747" s="1" t="s">
        <v>264</v>
      </c>
      <c r="D2747" s="1" t="s">
        <v>263</v>
      </c>
      <c r="E2747" s="45" t="str">
        <f>VLOOKUP(C2747,PROCV!E$50:G$126,3,0)</f>
        <v>Audiovisual</v>
      </c>
      <c r="F2747" s="1" t="s">
        <v>416</v>
      </c>
      <c r="G2747" s="1" t="s">
        <v>236</v>
      </c>
      <c r="H2747" s="1">
        <v>2010</v>
      </c>
      <c r="I2747" s="60">
        <f>VLOOKUP(H2747,PROCV!E$33:F$44,2,0)</f>
        <v>1.5383695934465831</v>
      </c>
      <c r="J2747" s="71">
        <v>19477</v>
      </c>
      <c r="K2747" s="44">
        <f t="shared" si="42"/>
        <v>29962.8245715591</v>
      </c>
    </row>
    <row r="2748" spans="1:11" s="43" customFormat="1" ht="19.7" customHeight="1" x14ac:dyDescent="0.25">
      <c r="A2748" s="43" t="s">
        <v>194</v>
      </c>
      <c r="B2748" s="1" t="s">
        <v>242</v>
      </c>
      <c r="C2748" s="1" t="s">
        <v>260</v>
      </c>
      <c r="D2748" s="1" t="s">
        <v>259</v>
      </c>
      <c r="E2748" s="45" t="str">
        <f>VLOOKUP(C2748,PROCV!E$50:G$126,3,0)</f>
        <v>Audiovisual</v>
      </c>
      <c r="F2748" s="1" t="s">
        <v>416</v>
      </c>
      <c r="G2748" s="1" t="s">
        <v>236</v>
      </c>
      <c r="H2748" s="1">
        <v>2010</v>
      </c>
      <c r="I2748" s="60">
        <f>VLOOKUP(H2748,PROCV!E$33:F$44,2,0)</f>
        <v>1.5383695934465831</v>
      </c>
      <c r="J2748" s="1">
        <v>971</v>
      </c>
      <c r="K2748" s="44">
        <f t="shared" si="42"/>
        <v>1493.7568752366321</v>
      </c>
    </row>
    <row r="2749" spans="1:11" s="43" customFormat="1" ht="19.7" customHeight="1" x14ac:dyDescent="0.25">
      <c r="A2749" s="43" t="s">
        <v>194</v>
      </c>
      <c r="B2749" s="1" t="s">
        <v>242</v>
      </c>
      <c r="C2749" s="1" t="s">
        <v>260</v>
      </c>
      <c r="D2749" s="1" t="s">
        <v>259</v>
      </c>
      <c r="E2749" s="45" t="str">
        <f>VLOOKUP(C2749,PROCV!E$50:G$126,3,0)</f>
        <v>Audiovisual</v>
      </c>
      <c r="F2749" s="1" t="s">
        <v>416</v>
      </c>
      <c r="G2749" s="1" t="s">
        <v>236</v>
      </c>
      <c r="H2749" s="1">
        <v>2010</v>
      </c>
      <c r="I2749" s="60">
        <f>VLOOKUP(H2749,PROCV!E$33:F$44,2,0)</f>
        <v>1.5383695934465831</v>
      </c>
      <c r="J2749" s="71">
        <v>471946</v>
      </c>
      <c r="K2749" s="44">
        <f t="shared" si="42"/>
        <v>726027.37614874111</v>
      </c>
    </row>
    <row r="2750" spans="1:11" s="43" customFormat="1" ht="19.7" customHeight="1" x14ac:dyDescent="0.25">
      <c r="A2750" s="43" t="s">
        <v>194</v>
      </c>
      <c r="B2750" s="1" t="s">
        <v>242</v>
      </c>
      <c r="C2750" s="1" t="s">
        <v>260</v>
      </c>
      <c r="D2750" s="1" t="s">
        <v>259</v>
      </c>
      <c r="E2750" s="45" t="str">
        <f>VLOOKUP(C2750,PROCV!E$50:G$126,3,0)</f>
        <v>Audiovisual</v>
      </c>
      <c r="F2750" s="1" t="s">
        <v>416</v>
      </c>
      <c r="G2750" s="1" t="s">
        <v>236</v>
      </c>
      <c r="H2750" s="1">
        <v>2010</v>
      </c>
      <c r="I2750" s="60">
        <f>VLOOKUP(H2750,PROCV!E$33:F$44,2,0)</f>
        <v>1.5383695934465831</v>
      </c>
      <c r="J2750" s="71">
        <v>52400</v>
      </c>
      <c r="K2750" s="44">
        <f t="shared" si="42"/>
        <v>80610.566696600959</v>
      </c>
    </row>
    <row r="2751" spans="1:11" s="43" customFormat="1" ht="19.7" customHeight="1" x14ac:dyDescent="0.25">
      <c r="A2751" s="43" t="s">
        <v>194</v>
      </c>
      <c r="B2751" s="1" t="s">
        <v>242</v>
      </c>
      <c r="C2751" s="1" t="s">
        <v>260</v>
      </c>
      <c r="D2751" s="1" t="s">
        <v>259</v>
      </c>
      <c r="E2751" s="45" t="str">
        <f>VLOOKUP(C2751,PROCV!E$50:G$126,3,0)</f>
        <v>Audiovisual</v>
      </c>
      <c r="F2751" s="1" t="s">
        <v>416</v>
      </c>
      <c r="G2751" s="1" t="s">
        <v>236</v>
      </c>
      <c r="H2751" s="1">
        <v>2010</v>
      </c>
      <c r="I2751" s="60">
        <f>VLOOKUP(H2751,PROCV!E$33:F$44,2,0)</f>
        <v>1.5383695934465831</v>
      </c>
      <c r="J2751" s="71">
        <v>91424</v>
      </c>
      <c r="K2751" s="44">
        <f t="shared" si="42"/>
        <v>140643.90171126041</v>
      </c>
    </row>
    <row r="2752" spans="1:11" s="43" customFormat="1" ht="19.7" customHeight="1" x14ac:dyDescent="0.25">
      <c r="A2752" s="43" t="s">
        <v>194</v>
      </c>
      <c r="B2752" s="1" t="s">
        <v>242</v>
      </c>
      <c r="C2752" s="1" t="s">
        <v>260</v>
      </c>
      <c r="D2752" s="1" t="s">
        <v>259</v>
      </c>
      <c r="E2752" s="45" t="str">
        <f>VLOOKUP(C2752,PROCV!E$50:G$126,3,0)</f>
        <v>Audiovisual</v>
      </c>
      <c r="F2752" s="1" t="s">
        <v>416</v>
      </c>
      <c r="G2752" s="1" t="s">
        <v>265</v>
      </c>
      <c r="H2752" s="1">
        <v>2010</v>
      </c>
      <c r="I2752" s="60">
        <f>VLOOKUP(H2752,PROCV!E$33:F$44,2,0)</f>
        <v>1.5383695934465831</v>
      </c>
      <c r="J2752" s="71">
        <v>675000</v>
      </c>
      <c r="K2752" s="44">
        <f t="shared" si="42"/>
        <v>1038399.4755764436</v>
      </c>
    </row>
    <row r="2753" spans="1:11" s="43" customFormat="1" ht="19.7" customHeight="1" x14ac:dyDescent="0.25">
      <c r="A2753" s="43" t="s">
        <v>194</v>
      </c>
      <c r="B2753" s="1" t="s">
        <v>242</v>
      </c>
      <c r="C2753" s="1" t="s">
        <v>260</v>
      </c>
      <c r="D2753" s="1" t="s">
        <v>259</v>
      </c>
      <c r="E2753" s="45" t="str">
        <f>VLOOKUP(C2753,PROCV!E$50:G$126,3,0)</f>
        <v>Audiovisual</v>
      </c>
      <c r="F2753" s="1" t="s">
        <v>416</v>
      </c>
      <c r="G2753" s="1" t="s">
        <v>236</v>
      </c>
      <c r="H2753" s="1">
        <v>2010</v>
      </c>
      <c r="I2753" s="60">
        <f>VLOOKUP(H2753,PROCV!E$33:F$44,2,0)</f>
        <v>1.5383695934465831</v>
      </c>
      <c r="J2753" s="71">
        <v>20422</v>
      </c>
      <c r="K2753" s="44">
        <f t="shared" si="42"/>
        <v>31416.583837366121</v>
      </c>
    </row>
    <row r="2754" spans="1:11" s="43" customFormat="1" ht="19.7" customHeight="1" x14ac:dyDescent="0.25">
      <c r="A2754" s="43" t="s">
        <v>194</v>
      </c>
      <c r="B2754" s="1" t="s">
        <v>242</v>
      </c>
      <c r="C2754" s="1" t="s">
        <v>260</v>
      </c>
      <c r="D2754" s="1" t="s">
        <v>259</v>
      </c>
      <c r="E2754" s="45" t="str">
        <f>VLOOKUP(C2754,PROCV!E$50:G$126,3,0)</f>
        <v>Audiovisual</v>
      </c>
      <c r="F2754" s="1" t="s">
        <v>416</v>
      </c>
      <c r="G2754" s="1" t="s">
        <v>236</v>
      </c>
      <c r="H2754" s="1">
        <v>2010</v>
      </c>
      <c r="I2754" s="60">
        <f>VLOOKUP(H2754,PROCV!E$33:F$44,2,0)</f>
        <v>1.5383695934465831</v>
      </c>
      <c r="J2754" s="71">
        <v>10705</v>
      </c>
      <c r="K2754" s="44">
        <f t="shared" si="42"/>
        <v>16468.24649784567</v>
      </c>
    </row>
    <row r="2755" spans="1:11" s="43" customFormat="1" ht="19.7" customHeight="1" x14ac:dyDescent="0.25">
      <c r="A2755" s="43" t="s">
        <v>194</v>
      </c>
      <c r="B2755" s="1" t="s">
        <v>242</v>
      </c>
      <c r="C2755" s="1" t="s">
        <v>258</v>
      </c>
      <c r="D2755" s="1" t="s">
        <v>257</v>
      </c>
      <c r="E2755" s="45" t="str">
        <f>VLOOKUP(C2755,PROCV!E$50:G$126,3,0)</f>
        <v>Audiovisual</v>
      </c>
      <c r="F2755" s="1" t="s">
        <v>416</v>
      </c>
      <c r="G2755" s="1" t="s">
        <v>236</v>
      </c>
      <c r="H2755" s="1">
        <v>2010</v>
      </c>
      <c r="I2755" s="60">
        <f>VLOOKUP(H2755,PROCV!E$33:F$44,2,0)</f>
        <v>1.5383695934465831</v>
      </c>
      <c r="J2755" s="71">
        <v>3113</v>
      </c>
      <c r="K2755" s="44">
        <f t="shared" ref="K2755:K2818" si="43">J2755*I2755</f>
        <v>4788.9445443992136</v>
      </c>
    </row>
    <row r="2756" spans="1:11" s="43" customFormat="1" ht="19.7" customHeight="1" x14ac:dyDescent="0.25">
      <c r="A2756" s="43" t="s">
        <v>194</v>
      </c>
      <c r="B2756" s="1" t="s">
        <v>242</v>
      </c>
      <c r="C2756" s="1" t="s">
        <v>256</v>
      </c>
      <c r="D2756" s="1" t="s">
        <v>255</v>
      </c>
      <c r="E2756" s="45" t="str">
        <f>VLOOKUP(C2756,PROCV!E$50:G$126,3,0)</f>
        <v>Audiovisual</v>
      </c>
      <c r="F2756" s="1" t="s">
        <v>416</v>
      </c>
      <c r="G2756" s="1" t="s">
        <v>265</v>
      </c>
      <c r="H2756" s="1">
        <v>2010</v>
      </c>
      <c r="I2756" s="60">
        <f>VLOOKUP(H2756,PROCV!E$33:F$44,2,0)</f>
        <v>1.5383695934465831</v>
      </c>
      <c r="J2756" s="71">
        <v>6800000</v>
      </c>
      <c r="K2756" s="44">
        <f t="shared" si="43"/>
        <v>10460913.235436765</v>
      </c>
    </row>
    <row r="2757" spans="1:11" s="43" customFormat="1" ht="19.7" customHeight="1" x14ac:dyDescent="0.25">
      <c r="A2757" s="43" t="s">
        <v>194</v>
      </c>
      <c r="B2757" s="1" t="s">
        <v>242</v>
      </c>
      <c r="C2757" s="1" t="s">
        <v>256</v>
      </c>
      <c r="D2757" s="1" t="s">
        <v>255</v>
      </c>
      <c r="E2757" s="45" t="str">
        <f>VLOOKUP(C2757,PROCV!E$50:G$126,3,0)</f>
        <v>Audiovisual</v>
      </c>
      <c r="F2757" s="1" t="s">
        <v>416</v>
      </c>
      <c r="G2757" s="1" t="s">
        <v>265</v>
      </c>
      <c r="H2757" s="1">
        <v>2010</v>
      </c>
      <c r="I2757" s="60">
        <f>VLOOKUP(H2757,PROCV!E$33:F$44,2,0)</f>
        <v>1.5383695934465831</v>
      </c>
      <c r="J2757" s="71">
        <v>300000</v>
      </c>
      <c r="K2757" s="44">
        <f t="shared" si="43"/>
        <v>461510.87803397491</v>
      </c>
    </row>
    <row r="2758" spans="1:11" s="43" customFormat="1" ht="19.7" customHeight="1" x14ac:dyDescent="0.25">
      <c r="A2758" s="43" t="s">
        <v>194</v>
      </c>
      <c r="B2758" s="1" t="s">
        <v>242</v>
      </c>
      <c r="C2758" s="1" t="s">
        <v>254</v>
      </c>
      <c r="D2758" s="1" t="s">
        <v>253</v>
      </c>
      <c r="E2758" s="45" t="str">
        <f>VLOOKUP(C2758,PROCV!E$50:G$126,3,0)</f>
        <v>Música</v>
      </c>
      <c r="F2758" s="1" t="s">
        <v>416</v>
      </c>
      <c r="G2758" s="1" t="s">
        <v>236</v>
      </c>
      <c r="H2758" s="1">
        <v>2010</v>
      </c>
      <c r="I2758" s="60">
        <f>VLOOKUP(H2758,PROCV!E$33:F$44,2,0)</f>
        <v>1.5383695934465831</v>
      </c>
      <c r="J2758" s="71">
        <v>106957</v>
      </c>
      <c r="K2758" s="44">
        <f t="shared" si="43"/>
        <v>164539.39660626618</v>
      </c>
    </row>
    <row r="2759" spans="1:11" s="43" customFormat="1" ht="19.7" customHeight="1" x14ac:dyDescent="0.25">
      <c r="A2759" s="43" t="s">
        <v>194</v>
      </c>
      <c r="B2759" s="1" t="s">
        <v>242</v>
      </c>
      <c r="C2759" s="1" t="s">
        <v>254</v>
      </c>
      <c r="D2759" s="1" t="s">
        <v>253</v>
      </c>
      <c r="E2759" s="45" t="str">
        <f>VLOOKUP(C2759,PROCV!E$50:G$126,3,0)</f>
        <v>Música</v>
      </c>
      <c r="F2759" s="1" t="s">
        <v>416</v>
      </c>
      <c r="G2759" s="1" t="s">
        <v>236</v>
      </c>
      <c r="H2759" s="1">
        <v>2010</v>
      </c>
      <c r="I2759" s="60">
        <f>VLOOKUP(H2759,PROCV!E$33:F$44,2,0)</f>
        <v>1.5383695934465831</v>
      </c>
      <c r="J2759" s="71">
        <v>106472</v>
      </c>
      <c r="K2759" s="44">
        <f t="shared" si="43"/>
        <v>163793.28735344458</v>
      </c>
    </row>
    <row r="2760" spans="1:11" s="43" customFormat="1" ht="19.7" customHeight="1" x14ac:dyDescent="0.25">
      <c r="A2760" s="43" t="s">
        <v>194</v>
      </c>
      <c r="B2760" s="1" t="s">
        <v>242</v>
      </c>
      <c r="C2760" s="1" t="s">
        <v>254</v>
      </c>
      <c r="D2760" s="1" t="s">
        <v>253</v>
      </c>
      <c r="E2760" s="45" t="str">
        <f>VLOOKUP(C2760,PROCV!E$50:G$126,3,0)</f>
        <v>Música</v>
      </c>
      <c r="F2760" s="1" t="s">
        <v>416</v>
      </c>
      <c r="G2760" s="1" t="s">
        <v>236</v>
      </c>
      <c r="H2760" s="1">
        <v>2010</v>
      </c>
      <c r="I2760" s="60">
        <f>VLOOKUP(H2760,PROCV!E$33:F$44,2,0)</f>
        <v>1.5383695934465831</v>
      </c>
      <c r="J2760" s="71">
        <v>16978</v>
      </c>
      <c r="K2760" s="44">
        <f t="shared" si="43"/>
        <v>26118.438957536087</v>
      </c>
    </row>
    <row r="2761" spans="1:11" s="43" customFormat="1" ht="19.7" customHeight="1" x14ac:dyDescent="0.25">
      <c r="A2761" s="43" t="s">
        <v>194</v>
      </c>
      <c r="B2761" s="1" t="s">
        <v>242</v>
      </c>
      <c r="C2761" s="1" t="s">
        <v>254</v>
      </c>
      <c r="D2761" s="1" t="s">
        <v>253</v>
      </c>
      <c r="E2761" s="45" t="str">
        <f>VLOOKUP(C2761,PROCV!E$50:G$126,3,0)</f>
        <v>Música</v>
      </c>
      <c r="F2761" s="1" t="s">
        <v>416</v>
      </c>
      <c r="G2761" s="1" t="s">
        <v>236</v>
      </c>
      <c r="H2761" s="1">
        <v>2010</v>
      </c>
      <c r="I2761" s="60">
        <f>VLOOKUP(H2761,PROCV!E$33:F$44,2,0)</f>
        <v>1.5383695934465831</v>
      </c>
      <c r="J2761" s="71">
        <v>49286</v>
      </c>
      <c r="K2761" s="44">
        <f t="shared" si="43"/>
        <v>75820.083782608301</v>
      </c>
    </row>
    <row r="2762" spans="1:11" s="43" customFormat="1" ht="19.7" customHeight="1" x14ac:dyDescent="0.25">
      <c r="A2762" s="43" t="s">
        <v>194</v>
      </c>
      <c r="B2762" s="1" t="s">
        <v>242</v>
      </c>
      <c r="C2762" s="1" t="s">
        <v>252</v>
      </c>
      <c r="D2762" s="1" t="s">
        <v>251</v>
      </c>
      <c r="E2762" s="45" t="str">
        <f>VLOOKUP(C2762,PROCV!E$50:G$126,3,0)</f>
        <v>Audiovisual</v>
      </c>
      <c r="F2762" s="1" t="s">
        <v>416</v>
      </c>
      <c r="G2762" s="1" t="s">
        <v>236</v>
      </c>
      <c r="H2762" s="1">
        <v>2010</v>
      </c>
      <c r="I2762" s="60">
        <f>VLOOKUP(H2762,PROCV!E$33:F$44,2,0)</f>
        <v>1.5383695934465831</v>
      </c>
      <c r="J2762" s="71">
        <v>136422</v>
      </c>
      <c r="K2762" s="44">
        <f t="shared" si="43"/>
        <v>209867.45667716977</v>
      </c>
    </row>
    <row r="2763" spans="1:11" s="43" customFormat="1" ht="19.7" customHeight="1" x14ac:dyDescent="0.25">
      <c r="A2763" s="43" t="s">
        <v>194</v>
      </c>
      <c r="B2763" s="1" t="s">
        <v>242</v>
      </c>
      <c r="C2763" s="1" t="s">
        <v>252</v>
      </c>
      <c r="D2763" s="1" t="s">
        <v>251</v>
      </c>
      <c r="E2763" s="45" t="str">
        <f>VLOOKUP(C2763,PROCV!E$50:G$126,3,0)</f>
        <v>Audiovisual</v>
      </c>
      <c r="F2763" s="1" t="s">
        <v>416</v>
      </c>
      <c r="G2763" s="1" t="s">
        <v>236</v>
      </c>
      <c r="H2763" s="1">
        <v>2010</v>
      </c>
      <c r="I2763" s="60">
        <f>VLOOKUP(H2763,PROCV!E$33:F$44,2,0)</f>
        <v>1.5383695934465831</v>
      </c>
      <c r="J2763" s="71">
        <v>67900</v>
      </c>
      <c r="K2763" s="44">
        <f t="shared" si="43"/>
        <v>104455.29539502299</v>
      </c>
    </row>
    <row r="2764" spans="1:11" s="43" customFormat="1" ht="19.7" customHeight="1" x14ac:dyDescent="0.25">
      <c r="A2764" s="43" t="s">
        <v>194</v>
      </c>
      <c r="B2764" s="1" t="s">
        <v>242</v>
      </c>
      <c r="C2764" s="1" t="s">
        <v>252</v>
      </c>
      <c r="D2764" s="1" t="s">
        <v>251</v>
      </c>
      <c r="E2764" s="45" t="str">
        <f>VLOOKUP(C2764,PROCV!E$50:G$126,3,0)</f>
        <v>Audiovisual</v>
      </c>
      <c r="F2764" s="1" t="s">
        <v>416</v>
      </c>
      <c r="G2764" s="1" t="s">
        <v>236</v>
      </c>
      <c r="H2764" s="1">
        <v>2010</v>
      </c>
      <c r="I2764" s="60">
        <f>VLOOKUP(H2764,PROCV!E$33:F$44,2,0)</f>
        <v>1.5383695934465831</v>
      </c>
      <c r="J2764" s="71">
        <v>284055</v>
      </c>
      <c r="K2764" s="44">
        <f t="shared" si="43"/>
        <v>436981.57486646913</v>
      </c>
    </row>
    <row r="2765" spans="1:11" s="43" customFormat="1" ht="19.7" customHeight="1" x14ac:dyDescent="0.25">
      <c r="A2765" s="43" t="s">
        <v>194</v>
      </c>
      <c r="B2765" s="1" t="s">
        <v>242</v>
      </c>
      <c r="C2765" s="1" t="s">
        <v>252</v>
      </c>
      <c r="D2765" s="1" t="s">
        <v>251</v>
      </c>
      <c r="E2765" s="45" t="str">
        <f>VLOOKUP(C2765,PROCV!E$50:G$126,3,0)</f>
        <v>Audiovisual</v>
      </c>
      <c r="F2765" s="1" t="s">
        <v>416</v>
      </c>
      <c r="G2765" s="1" t="s">
        <v>236</v>
      </c>
      <c r="H2765" s="1">
        <v>2010</v>
      </c>
      <c r="I2765" s="60">
        <f>VLOOKUP(H2765,PROCV!E$33:F$44,2,0)</f>
        <v>1.5383695934465831</v>
      </c>
      <c r="J2765" s="71">
        <v>141512</v>
      </c>
      <c r="K2765" s="44">
        <f t="shared" si="43"/>
        <v>217697.75790781286</v>
      </c>
    </row>
    <row r="2766" spans="1:11" s="43" customFormat="1" ht="19.7" customHeight="1" x14ac:dyDescent="0.25">
      <c r="A2766" s="43" t="s">
        <v>194</v>
      </c>
      <c r="B2766" s="1" t="s">
        <v>242</v>
      </c>
      <c r="C2766" s="1" t="s">
        <v>252</v>
      </c>
      <c r="D2766" s="1" t="s">
        <v>251</v>
      </c>
      <c r="E2766" s="45" t="str">
        <f>VLOOKUP(C2766,PROCV!E$50:G$126,3,0)</f>
        <v>Audiovisual</v>
      </c>
      <c r="F2766" s="1" t="s">
        <v>416</v>
      </c>
      <c r="G2766" s="1" t="s">
        <v>236</v>
      </c>
      <c r="H2766" s="1">
        <v>2010</v>
      </c>
      <c r="I2766" s="60">
        <f>VLOOKUP(H2766,PROCV!E$33:F$44,2,0)</f>
        <v>1.5383695934465831</v>
      </c>
      <c r="J2766" s="71">
        <v>420385</v>
      </c>
      <c r="K2766" s="44">
        <f t="shared" si="43"/>
        <v>646707.50154104189</v>
      </c>
    </row>
    <row r="2767" spans="1:11" s="43" customFormat="1" ht="19.7" customHeight="1" x14ac:dyDescent="0.25">
      <c r="A2767" s="43" t="s">
        <v>194</v>
      </c>
      <c r="B2767" s="1" t="s">
        <v>242</v>
      </c>
      <c r="C2767" s="1" t="s">
        <v>250</v>
      </c>
      <c r="D2767" s="1" t="s">
        <v>249</v>
      </c>
      <c r="E2767" s="45" t="str">
        <f>VLOOKUP(C2767,PROCV!E$50:G$126,3,0)</f>
        <v>Audiovisual</v>
      </c>
      <c r="F2767" s="1" t="s">
        <v>416</v>
      </c>
      <c r="G2767" s="1" t="s">
        <v>236</v>
      </c>
      <c r="H2767" s="1">
        <v>2010</v>
      </c>
      <c r="I2767" s="60">
        <f>VLOOKUP(H2767,PROCV!E$33:F$44,2,0)</f>
        <v>1.5383695934465831</v>
      </c>
      <c r="J2767" s="71">
        <v>125725</v>
      </c>
      <c r="K2767" s="44">
        <f t="shared" si="43"/>
        <v>193411.51713607166</v>
      </c>
    </row>
    <row r="2768" spans="1:11" s="43" customFormat="1" ht="19.7" customHeight="1" x14ac:dyDescent="0.25">
      <c r="A2768" s="43" t="s">
        <v>194</v>
      </c>
      <c r="B2768" s="1" t="s">
        <v>242</v>
      </c>
      <c r="C2768" s="1" t="s">
        <v>250</v>
      </c>
      <c r="D2768" s="1" t="s">
        <v>249</v>
      </c>
      <c r="E2768" s="45" t="str">
        <f>VLOOKUP(C2768,PROCV!E$50:G$126,3,0)</f>
        <v>Audiovisual</v>
      </c>
      <c r="F2768" s="1" t="s">
        <v>416</v>
      </c>
      <c r="G2768" s="1" t="s">
        <v>236</v>
      </c>
      <c r="H2768" s="1">
        <v>2010</v>
      </c>
      <c r="I2768" s="60">
        <f>VLOOKUP(H2768,PROCV!E$33:F$44,2,0)</f>
        <v>1.5383695934465831</v>
      </c>
      <c r="J2768" s="71">
        <v>10000000</v>
      </c>
      <c r="K2768" s="44">
        <f t="shared" si="43"/>
        <v>15383695.934465831</v>
      </c>
    </row>
    <row r="2769" spans="1:11" s="43" customFormat="1" ht="19.7" customHeight="1" x14ac:dyDescent="0.25">
      <c r="A2769" s="43" t="s">
        <v>194</v>
      </c>
      <c r="B2769" s="1" t="s">
        <v>242</v>
      </c>
      <c r="C2769" s="1" t="s">
        <v>250</v>
      </c>
      <c r="D2769" s="1" t="s">
        <v>249</v>
      </c>
      <c r="E2769" s="45" t="str">
        <f>VLOOKUP(C2769,PROCV!E$50:G$126,3,0)</f>
        <v>Audiovisual</v>
      </c>
      <c r="F2769" s="1" t="s">
        <v>416</v>
      </c>
      <c r="G2769" s="1" t="s">
        <v>236</v>
      </c>
      <c r="H2769" s="1">
        <v>2010</v>
      </c>
      <c r="I2769" s="60">
        <f>VLOOKUP(H2769,PROCV!E$33:F$44,2,0)</f>
        <v>1.5383695934465831</v>
      </c>
      <c r="J2769" s="71">
        <v>3648064</v>
      </c>
      <c r="K2769" s="44">
        <f t="shared" si="43"/>
        <v>5612070.7325471155</v>
      </c>
    </row>
    <row r="2770" spans="1:11" s="43" customFormat="1" ht="19.7" customHeight="1" x14ac:dyDescent="0.25">
      <c r="A2770" s="43" t="s">
        <v>194</v>
      </c>
      <c r="B2770" s="1" t="s">
        <v>242</v>
      </c>
      <c r="C2770" s="1" t="s">
        <v>250</v>
      </c>
      <c r="D2770" s="1" t="s">
        <v>249</v>
      </c>
      <c r="E2770" s="45" t="str">
        <f>VLOOKUP(C2770,PROCV!E$50:G$126,3,0)</f>
        <v>Audiovisual</v>
      </c>
      <c r="F2770" s="1" t="s">
        <v>416</v>
      </c>
      <c r="G2770" s="1" t="s">
        <v>236</v>
      </c>
      <c r="H2770" s="1">
        <v>2010</v>
      </c>
      <c r="I2770" s="60">
        <f>VLOOKUP(H2770,PROCV!E$33:F$44,2,0)</f>
        <v>1.5383695934465831</v>
      </c>
      <c r="J2770" s="71">
        <v>39317</v>
      </c>
      <c r="K2770" s="44">
        <f t="shared" si="43"/>
        <v>60484.077305539307</v>
      </c>
    </row>
    <row r="2771" spans="1:11" s="43" customFormat="1" ht="19.7" customHeight="1" x14ac:dyDescent="0.25">
      <c r="A2771" s="43" t="s">
        <v>194</v>
      </c>
      <c r="B2771" s="1" t="s">
        <v>242</v>
      </c>
      <c r="C2771" s="1" t="s">
        <v>250</v>
      </c>
      <c r="D2771" s="1" t="s">
        <v>249</v>
      </c>
      <c r="E2771" s="45" t="str">
        <f>VLOOKUP(C2771,PROCV!E$50:G$126,3,0)</f>
        <v>Audiovisual</v>
      </c>
      <c r="F2771" s="1" t="s">
        <v>416</v>
      </c>
      <c r="G2771" s="1" t="s">
        <v>265</v>
      </c>
      <c r="H2771" s="1">
        <v>2010</v>
      </c>
      <c r="I2771" s="60">
        <f>VLOOKUP(H2771,PROCV!E$33:F$44,2,0)</f>
        <v>1.5383695934465831</v>
      </c>
      <c r="J2771" s="71">
        <v>264329</v>
      </c>
      <c r="K2771" s="44">
        <f t="shared" si="43"/>
        <v>406635.69626614184</v>
      </c>
    </row>
    <row r="2772" spans="1:11" s="43" customFormat="1" ht="19.7" customHeight="1" x14ac:dyDescent="0.25">
      <c r="A2772" s="43" t="s">
        <v>194</v>
      </c>
      <c r="B2772" s="1" t="s">
        <v>242</v>
      </c>
      <c r="C2772" s="1" t="s">
        <v>250</v>
      </c>
      <c r="D2772" s="1" t="s">
        <v>249</v>
      </c>
      <c r="E2772" s="45" t="str">
        <f>VLOOKUP(C2772,PROCV!E$50:G$126,3,0)</f>
        <v>Audiovisual</v>
      </c>
      <c r="F2772" s="1" t="s">
        <v>416</v>
      </c>
      <c r="G2772" s="1" t="s">
        <v>236</v>
      </c>
      <c r="H2772" s="1">
        <v>2010</v>
      </c>
      <c r="I2772" s="60">
        <f>VLOOKUP(H2772,PROCV!E$33:F$44,2,0)</f>
        <v>1.5383695934465831</v>
      </c>
      <c r="J2772" s="71">
        <v>40170</v>
      </c>
      <c r="K2772" s="44">
        <f t="shared" si="43"/>
        <v>61796.306568749242</v>
      </c>
    </row>
    <row r="2773" spans="1:11" s="43" customFormat="1" ht="19.7" customHeight="1" x14ac:dyDescent="0.25">
      <c r="A2773" s="43" t="s">
        <v>194</v>
      </c>
      <c r="B2773" s="1" t="s">
        <v>242</v>
      </c>
      <c r="C2773" s="1" t="s">
        <v>346</v>
      </c>
      <c r="D2773" s="1" t="s">
        <v>345</v>
      </c>
      <c r="E2773" s="45" t="str">
        <f>VLOOKUP(C2773,PROCV!E$50:G$126,3,0)</f>
        <v>Audiovisual</v>
      </c>
      <c r="F2773" s="1" t="s">
        <v>416</v>
      </c>
      <c r="G2773" s="1" t="s">
        <v>236</v>
      </c>
      <c r="H2773" s="1">
        <v>2010</v>
      </c>
      <c r="I2773" s="60">
        <f>VLOOKUP(H2773,PROCV!E$33:F$44,2,0)</f>
        <v>1.5383695934465831</v>
      </c>
      <c r="J2773" s="71">
        <v>204015</v>
      </c>
      <c r="K2773" s="44">
        <f t="shared" si="43"/>
        <v>313850.47260700463</v>
      </c>
    </row>
    <row r="2774" spans="1:11" s="43" customFormat="1" ht="19.7" customHeight="1" x14ac:dyDescent="0.25">
      <c r="A2774" s="43" t="s">
        <v>194</v>
      </c>
      <c r="B2774" s="1" t="s">
        <v>242</v>
      </c>
      <c r="C2774" s="1" t="s">
        <v>346</v>
      </c>
      <c r="D2774" s="1" t="s">
        <v>345</v>
      </c>
      <c r="E2774" s="45" t="str">
        <f>VLOOKUP(C2774,PROCV!E$50:G$126,3,0)</f>
        <v>Audiovisual</v>
      </c>
      <c r="F2774" s="1" t="s">
        <v>416</v>
      </c>
      <c r="G2774" s="1" t="s">
        <v>236</v>
      </c>
      <c r="H2774" s="1">
        <v>2010</v>
      </c>
      <c r="I2774" s="60">
        <f>VLOOKUP(H2774,PROCV!E$33:F$44,2,0)</f>
        <v>1.5383695934465831</v>
      </c>
      <c r="J2774" s="71">
        <v>173429</v>
      </c>
      <c r="K2774" s="44">
        <f t="shared" si="43"/>
        <v>266797.90022184746</v>
      </c>
    </row>
    <row r="2775" spans="1:11" s="43" customFormat="1" ht="19.7" customHeight="1" x14ac:dyDescent="0.25">
      <c r="A2775" s="43" t="s">
        <v>194</v>
      </c>
      <c r="B2775" s="1" t="s">
        <v>242</v>
      </c>
      <c r="C2775" s="1" t="s">
        <v>303</v>
      </c>
      <c r="D2775" s="1" t="s">
        <v>302</v>
      </c>
      <c r="E2775" s="45" t="str">
        <f>VLOOKUP(C2775,PROCV!E$50:G$126,3,0)</f>
        <v>Educação e Criação em Artes</v>
      </c>
      <c r="F2775" s="1" t="s">
        <v>416</v>
      </c>
      <c r="G2775" s="1" t="s">
        <v>236</v>
      </c>
      <c r="H2775" s="1">
        <v>2010</v>
      </c>
      <c r="I2775" s="60">
        <f>VLOOKUP(H2775,PROCV!E$33:F$44,2,0)</f>
        <v>1.5383695934465831</v>
      </c>
      <c r="J2775" s="71">
        <v>422811</v>
      </c>
      <c r="K2775" s="44">
        <f t="shared" si="43"/>
        <v>650439.58617474325</v>
      </c>
    </row>
    <row r="2776" spans="1:11" s="43" customFormat="1" ht="19.7" customHeight="1" x14ac:dyDescent="0.25">
      <c r="A2776" s="43" t="s">
        <v>194</v>
      </c>
      <c r="B2776" s="1" t="s">
        <v>242</v>
      </c>
      <c r="C2776" s="1" t="s">
        <v>303</v>
      </c>
      <c r="D2776" s="1" t="s">
        <v>302</v>
      </c>
      <c r="E2776" s="45" t="str">
        <f>VLOOKUP(C2776,PROCV!E$50:G$126,3,0)</f>
        <v>Educação e Criação em Artes</v>
      </c>
      <c r="F2776" s="1" t="s">
        <v>416</v>
      </c>
      <c r="G2776" s="1" t="s">
        <v>236</v>
      </c>
      <c r="H2776" s="1">
        <v>2010</v>
      </c>
      <c r="I2776" s="60">
        <f>VLOOKUP(H2776,PROCV!E$33:F$44,2,0)</f>
        <v>1.5383695934465831</v>
      </c>
      <c r="J2776" s="71">
        <v>331493</v>
      </c>
      <c r="K2776" s="44">
        <f t="shared" si="43"/>
        <v>509958.75164038816</v>
      </c>
    </row>
    <row r="2777" spans="1:11" s="43" customFormat="1" ht="19.7" customHeight="1" x14ac:dyDescent="0.25">
      <c r="A2777" s="43" t="s">
        <v>194</v>
      </c>
      <c r="B2777" s="1" t="s">
        <v>242</v>
      </c>
      <c r="C2777" s="1" t="s">
        <v>295</v>
      </c>
      <c r="D2777" s="1" t="s">
        <v>294</v>
      </c>
      <c r="E2777" s="45" t="str">
        <f>VLOOKUP(C2777,PROCV!E$50:G$126,3,0)</f>
        <v>Educação e Criação em Artes</v>
      </c>
      <c r="F2777" s="1" t="s">
        <v>416</v>
      </c>
      <c r="G2777" s="1" t="s">
        <v>236</v>
      </c>
      <c r="H2777" s="1">
        <v>2010</v>
      </c>
      <c r="I2777" s="60">
        <f>VLOOKUP(H2777,PROCV!E$33:F$44,2,0)</f>
        <v>1.5383695934465831</v>
      </c>
      <c r="J2777" s="71">
        <v>1650</v>
      </c>
      <c r="K2777" s="44">
        <f t="shared" si="43"/>
        <v>2538.3098291868619</v>
      </c>
    </row>
    <row r="2778" spans="1:11" s="43" customFormat="1" ht="19.7" customHeight="1" x14ac:dyDescent="0.25">
      <c r="A2778" s="43" t="s">
        <v>194</v>
      </c>
      <c r="B2778" s="1" t="s">
        <v>242</v>
      </c>
      <c r="C2778" s="1" t="s">
        <v>295</v>
      </c>
      <c r="D2778" s="1" t="s">
        <v>294</v>
      </c>
      <c r="E2778" s="45" t="str">
        <f>VLOOKUP(C2778,PROCV!E$50:G$126,3,0)</f>
        <v>Educação e Criação em Artes</v>
      </c>
      <c r="F2778" s="1" t="s">
        <v>416</v>
      </c>
      <c r="G2778" s="1" t="s">
        <v>236</v>
      </c>
      <c r="H2778" s="1">
        <v>2010</v>
      </c>
      <c r="I2778" s="60">
        <f>VLOOKUP(H2778,PROCV!E$33:F$44,2,0)</f>
        <v>1.5383695934465831</v>
      </c>
      <c r="J2778" s="71">
        <v>42326</v>
      </c>
      <c r="K2778" s="44">
        <f t="shared" si="43"/>
        <v>65113.031412220073</v>
      </c>
    </row>
    <row r="2779" spans="1:11" s="43" customFormat="1" ht="19.7" customHeight="1" x14ac:dyDescent="0.25">
      <c r="A2779" s="43" t="s">
        <v>194</v>
      </c>
      <c r="B2779" s="1" t="s">
        <v>242</v>
      </c>
      <c r="C2779" s="1" t="s">
        <v>248</v>
      </c>
      <c r="D2779" s="1" t="s">
        <v>247</v>
      </c>
      <c r="E2779" s="45" t="str">
        <f>VLOOKUP(C2779,PROCV!E$50:G$126,3,0)</f>
        <v>Educação e Criação em Artes</v>
      </c>
      <c r="F2779" s="1" t="s">
        <v>416</v>
      </c>
      <c r="G2779" s="1" t="s">
        <v>236</v>
      </c>
      <c r="H2779" s="1">
        <v>2010</v>
      </c>
      <c r="I2779" s="60">
        <f>VLOOKUP(H2779,PROCV!E$33:F$44,2,0)</f>
        <v>1.5383695934465831</v>
      </c>
      <c r="J2779" s="71">
        <v>25786</v>
      </c>
      <c r="K2779" s="44">
        <f t="shared" si="43"/>
        <v>39668.398336613594</v>
      </c>
    </row>
    <row r="2780" spans="1:11" s="43" customFormat="1" ht="19.7" customHeight="1" x14ac:dyDescent="0.25">
      <c r="A2780" s="43" t="s">
        <v>194</v>
      </c>
      <c r="B2780" s="1" t="s">
        <v>242</v>
      </c>
      <c r="C2780" s="1" t="s">
        <v>248</v>
      </c>
      <c r="D2780" s="1" t="s">
        <v>247</v>
      </c>
      <c r="E2780" s="45" t="str">
        <f>VLOOKUP(C2780,PROCV!E$50:G$126,3,0)</f>
        <v>Educação e Criação em Artes</v>
      </c>
      <c r="F2780" s="1" t="s">
        <v>416</v>
      </c>
      <c r="G2780" s="1" t="s">
        <v>236</v>
      </c>
      <c r="H2780" s="1">
        <v>2010</v>
      </c>
      <c r="I2780" s="60">
        <f>VLOOKUP(H2780,PROCV!E$33:F$44,2,0)</f>
        <v>1.5383695934465831</v>
      </c>
      <c r="J2780" s="71">
        <v>35221</v>
      </c>
      <c r="K2780" s="44">
        <f t="shared" si="43"/>
        <v>54182.9154507821</v>
      </c>
    </row>
    <row r="2781" spans="1:11" s="43" customFormat="1" ht="19.7" customHeight="1" x14ac:dyDescent="0.25">
      <c r="A2781" s="43" t="s">
        <v>194</v>
      </c>
      <c r="B2781" s="1" t="s">
        <v>242</v>
      </c>
      <c r="C2781" s="1" t="s">
        <v>248</v>
      </c>
      <c r="D2781" s="1" t="s">
        <v>247</v>
      </c>
      <c r="E2781" s="45" t="str">
        <f>VLOOKUP(C2781,PROCV!E$50:G$126,3,0)</f>
        <v>Educação e Criação em Artes</v>
      </c>
      <c r="F2781" s="1" t="s">
        <v>416</v>
      </c>
      <c r="G2781" s="1" t="s">
        <v>236</v>
      </c>
      <c r="H2781" s="1">
        <v>2010</v>
      </c>
      <c r="I2781" s="60">
        <f>VLOOKUP(H2781,PROCV!E$33:F$44,2,0)</f>
        <v>1.5383695934465831</v>
      </c>
      <c r="J2781" s="71">
        <v>3382</v>
      </c>
      <c r="K2781" s="44">
        <f t="shared" si="43"/>
        <v>5202.7659650363439</v>
      </c>
    </row>
    <row r="2782" spans="1:11" s="43" customFormat="1" ht="19.7" customHeight="1" x14ac:dyDescent="0.25">
      <c r="A2782" s="43" t="s">
        <v>194</v>
      </c>
      <c r="B2782" s="1" t="s">
        <v>242</v>
      </c>
      <c r="C2782" s="1" t="s">
        <v>248</v>
      </c>
      <c r="D2782" s="1" t="s">
        <v>247</v>
      </c>
      <c r="E2782" s="45" t="str">
        <f>VLOOKUP(C2782,PROCV!E$50:G$126,3,0)</f>
        <v>Educação e Criação em Artes</v>
      </c>
      <c r="F2782" s="1" t="s">
        <v>416</v>
      </c>
      <c r="G2782" s="1" t="s">
        <v>236</v>
      </c>
      <c r="H2782" s="1">
        <v>2010</v>
      </c>
      <c r="I2782" s="60">
        <f>VLOOKUP(H2782,PROCV!E$33:F$44,2,0)</f>
        <v>1.5383695934465831</v>
      </c>
      <c r="J2782" s="71">
        <v>32778</v>
      </c>
      <c r="K2782" s="44">
        <f t="shared" si="43"/>
        <v>50424.678533992097</v>
      </c>
    </row>
    <row r="2783" spans="1:11" s="43" customFormat="1" ht="19.7" customHeight="1" x14ac:dyDescent="0.25">
      <c r="A2783" s="43" t="s">
        <v>194</v>
      </c>
      <c r="B2783" s="1" t="s">
        <v>242</v>
      </c>
      <c r="C2783" s="1" t="s">
        <v>246</v>
      </c>
      <c r="D2783" s="1" t="s">
        <v>245</v>
      </c>
      <c r="E2783" s="45" t="str">
        <f>VLOOKUP(C2783,PROCV!E$50:G$126,3,0)</f>
        <v>Artes Cênicas e Espetáculos</v>
      </c>
      <c r="F2783" s="1" t="s">
        <v>416</v>
      </c>
      <c r="G2783" s="1" t="s">
        <v>236</v>
      </c>
      <c r="H2783" s="1">
        <v>2010</v>
      </c>
      <c r="I2783" s="60">
        <f>VLOOKUP(H2783,PROCV!E$33:F$44,2,0)</f>
        <v>1.5383695934465831</v>
      </c>
      <c r="J2783" s="71">
        <v>2836</v>
      </c>
      <c r="K2783" s="44">
        <f t="shared" si="43"/>
        <v>4362.81616701451</v>
      </c>
    </row>
    <row r="2784" spans="1:11" s="43" customFormat="1" ht="19.7" customHeight="1" x14ac:dyDescent="0.25">
      <c r="A2784" s="43" t="s">
        <v>194</v>
      </c>
      <c r="B2784" s="1" t="s">
        <v>242</v>
      </c>
      <c r="C2784" s="1" t="s">
        <v>246</v>
      </c>
      <c r="D2784" s="1" t="s">
        <v>245</v>
      </c>
      <c r="E2784" s="45" t="str">
        <f>VLOOKUP(C2784,PROCV!E$50:G$126,3,0)</f>
        <v>Artes Cênicas e Espetáculos</v>
      </c>
      <c r="F2784" s="1" t="s">
        <v>416</v>
      </c>
      <c r="G2784" s="1" t="s">
        <v>236</v>
      </c>
      <c r="H2784" s="1">
        <v>2010</v>
      </c>
      <c r="I2784" s="60">
        <f>VLOOKUP(H2784,PROCV!E$33:F$44,2,0)</f>
        <v>1.5383695934465831</v>
      </c>
      <c r="J2784" s="71">
        <v>274500</v>
      </c>
      <c r="K2784" s="44">
        <f t="shared" si="43"/>
        <v>422282.45340108708</v>
      </c>
    </row>
    <row r="2785" spans="1:11" s="43" customFormat="1" ht="19.7" customHeight="1" x14ac:dyDescent="0.25">
      <c r="A2785" s="43" t="s">
        <v>194</v>
      </c>
      <c r="B2785" s="1" t="s">
        <v>242</v>
      </c>
      <c r="C2785" s="1" t="s">
        <v>246</v>
      </c>
      <c r="D2785" s="1" t="s">
        <v>245</v>
      </c>
      <c r="E2785" s="45" t="str">
        <f>VLOOKUP(C2785,PROCV!E$50:G$126,3,0)</f>
        <v>Artes Cênicas e Espetáculos</v>
      </c>
      <c r="F2785" s="1" t="s">
        <v>415</v>
      </c>
      <c r="G2785" s="1" t="s">
        <v>265</v>
      </c>
      <c r="H2785" s="1">
        <v>2010</v>
      </c>
      <c r="I2785" s="60">
        <f>VLOOKUP(H2785,PROCV!E$33:F$44,2,0)</f>
        <v>1.5383695934465831</v>
      </c>
      <c r="J2785" s="71">
        <v>100000</v>
      </c>
      <c r="K2785" s="44">
        <f t="shared" si="43"/>
        <v>153836.9593446583</v>
      </c>
    </row>
    <row r="2786" spans="1:11" s="43" customFormat="1" ht="19.7" customHeight="1" x14ac:dyDescent="0.25">
      <c r="A2786" s="43" t="s">
        <v>194</v>
      </c>
      <c r="B2786" s="1" t="s">
        <v>242</v>
      </c>
      <c r="C2786" s="1" t="s">
        <v>246</v>
      </c>
      <c r="D2786" s="1" t="s">
        <v>245</v>
      </c>
      <c r="E2786" s="45" t="str">
        <f>VLOOKUP(C2786,PROCV!E$50:G$126,3,0)</f>
        <v>Artes Cênicas e Espetáculos</v>
      </c>
      <c r="F2786" s="1" t="s">
        <v>416</v>
      </c>
      <c r="G2786" s="1" t="s">
        <v>236</v>
      </c>
      <c r="H2786" s="1">
        <v>2010</v>
      </c>
      <c r="I2786" s="60">
        <f>VLOOKUP(H2786,PROCV!E$33:F$44,2,0)</f>
        <v>1.5383695934465831</v>
      </c>
      <c r="J2786" s="71">
        <v>11249</v>
      </c>
      <c r="K2786" s="44">
        <f t="shared" si="43"/>
        <v>17305.119556680613</v>
      </c>
    </row>
    <row r="2787" spans="1:11" s="43" customFormat="1" ht="19.7" customHeight="1" x14ac:dyDescent="0.25">
      <c r="A2787" s="43" t="s">
        <v>194</v>
      </c>
      <c r="B2787" s="1" t="s">
        <v>242</v>
      </c>
      <c r="C2787" s="1" t="s">
        <v>246</v>
      </c>
      <c r="D2787" s="1" t="s">
        <v>245</v>
      </c>
      <c r="E2787" s="45" t="str">
        <f>VLOOKUP(C2787,PROCV!E$50:G$126,3,0)</f>
        <v>Artes Cênicas e Espetáculos</v>
      </c>
      <c r="F2787" s="1" t="s">
        <v>416</v>
      </c>
      <c r="G2787" s="1" t="s">
        <v>236</v>
      </c>
      <c r="H2787" s="1">
        <v>2010</v>
      </c>
      <c r="I2787" s="60">
        <f>VLOOKUP(H2787,PROCV!E$33:F$44,2,0)</f>
        <v>1.5383695934465831</v>
      </c>
      <c r="J2787" s="71">
        <v>3128</v>
      </c>
      <c r="K2787" s="44">
        <f t="shared" si="43"/>
        <v>4812.020088300912</v>
      </c>
    </row>
    <row r="2788" spans="1:11" s="43" customFormat="1" ht="19.7" customHeight="1" x14ac:dyDescent="0.25">
      <c r="A2788" s="43" t="s">
        <v>194</v>
      </c>
      <c r="B2788" s="1" t="s">
        <v>242</v>
      </c>
      <c r="C2788" s="1" t="s">
        <v>246</v>
      </c>
      <c r="D2788" s="1" t="s">
        <v>245</v>
      </c>
      <c r="E2788" s="45" t="str">
        <f>VLOOKUP(C2788,PROCV!E$50:G$126,3,0)</f>
        <v>Artes Cênicas e Espetáculos</v>
      </c>
      <c r="F2788" s="1" t="s">
        <v>416</v>
      </c>
      <c r="G2788" s="1" t="s">
        <v>236</v>
      </c>
      <c r="H2788" s="1">
        <v>2010</v>
      </c>
      <c r="I2788" s="60">
        <f>VLOOKUP(H2788,PROCV!E$33:F$44,2,0)</f>
        <v>1.5383695934465831</v>
      </c>
      <c r="J2788" s="71">
        <v>12650</v>
      </c>
      <c r="K2788" s="44">
        <f t="shared" si="43"/>
        <v>19460.375357099278</v>
      </c>
    </row>
    <row r="2789" spans="1:11" s="43" customFormat="1" ht="19.7" customHeight="1" x14ac:dyDescent="0.25">
      <c r="A2789" s="43" t="s">
        <v>194</v>
      </c>
      <c r="B2789" s="1" t="s">
        <v>242</v>
      </c>
      <c r="C2789" s="1" t="s">
        <v>246</v>
      </c>
      <c r="D2789" s="1" t="s">
        <v>245</v>
      </c>
      <c r="E2789" s="45" t="str">
        <f>VLOOKUP(C2789,PROCV!E$50:G$126,3,0)</f>
        <v>Artes Cênicas e Espetáculos</v>
      </c>
      <c r="F2789" s="1" t="s">
        <v>416</v>
      </c>
      <c r="G2789" s="1" t="s">
        <v>236</v>
      </c>
      <c r="H2789" s="1">
        <v>2010</v>
      </c>
      <c r="I2789" s="60">
        <f>VLOOKUP(H2789,PROCV!E$33:F$44,2,0)</f>
        <v>1.5383695934465831</v>
      </c>
      <c r="J2789" s="71">
        <v>40366</v>
      </c>
      <c r="K2789" s="44">
        <f t="shared" si="43"/>
        <v>62097.827009064771</v>
      </c>
    </row>
    <row r="2790" spans="1:11" s="43" customFormat="1" ht="19.7" customHeight="1" x14ac:dyDescent="0.25">
      <c r="A2790" s="43" t="s">
        <v>194</v>
      </c>
      <c r="B2790" s="1" t="s">
        <v>242</v>
      </c>
      <c r="C2790" s="1" t="s">
        <v>244</v>
      </c>
      <c r="D2790" s="1" t="s">
        <v>243</v>
      </c>
      <c r="E2790" s="45" t="str">
        <f>VLOOKUP(C2790,PROCV!E$50:G$126,3,0)</f>
        <v>Artes Cênicas e Espetáculos</v>
      </c>
      <c r="F2790" s="1" t="s">
        <v>416</v>
      </c>
      <c r="G2790" s="1" t="s">
        <v>236</v>
      </c>
      <c r="H2790" s="1">
        <v>2010</v>
      </c>
      <c r="I2790" s="60">
        <f>VLOOKUP(H2790,PROCV!E$33:F$44,2,0)</f>
        <v>1.5383695934465831</v>
      </c>
      <c r="J2790" s="71">
        <v>36267</v>
      </c>
      <c r="K2790" s="44">
        <f t="shared" si="43"/>
        <v>55792.050045527227</v>
      </c>
    </row>
    <row r="2791" spans="1:11" s="43" customFormat="1" ht="19.7" customHeight="1" x14ac:dyDescent="0.25">
      <c r="A2791" s="43" t="s">
        <v>194</v>
      </c>
      <c r="B2791" s="1" t="s">
        <v>242</v>
      </c>
      <c r="C2791" s="1" t="s">
        <v>244</v>
      </c>
      <c r="D2791" s="1" t="s">
        <v>243</v>
      </c>
      <c r="E2791" s="45" t="str">
        <f>VLOOKUP(C2791,PROCV!E$50:G$126,3,0)</f>
        <v>Artes Cênicas e Espetáculos</v>
      </c>
      <c r="F2791" s="1" t="s">
        <v>416</v>
      </c>
      <c r="G2791" s="1" t="s">
        <v>236</v>
      </c>
      <c r="H2791" s="1">
        <v>2010</v>
      </c>
      <c r="I2791" s="60">
        <f>VLOOKUP(H2791,PROCV!E$33:F$44,2,0)</f>
        <v>1.5383695934465831</v>
      </c>
      <c r="J2791" s="71">
        <v>2529</v>
      </c>
      <c r="K2791" s="44">
        <f t="shared" si="43"/>
        <v>3890.5367018264087</v>
      </c>
    </row>
    <row r="2792" spans="1:11" s="43" customFormat="1" ht="19.7" customHeight="1" x14ac:dyDescent="0.25">
      <c r="A2792" s="43" t="s">
        <v>194</v>
      </c>
      <c r="B2792" s="1" t="s">
        <v>242</v>
      </c>
      <c r="C2792" s="1" t="s">
        <v>244</v>
      </c>
      <c r="D2792" s="1" t="s">
        <v>243</v>
      </c>
      <c r="E2792" s="45" t="str">
        <f>VLOOKUP(C2792,PROCV!E$50:G$126,3,0)</f>
        <v>Artes Cênicas e Espetáculos</v>
      </c>
      <c r="F2792" s="1" t="s">
        <v>416</v>
      </c>
      <c r="G2792" s="1" t="s">
        <v>236</v>
      </c>
      <c r="H2792" s="1">
        <v>2010</v>
      </c>
      <c r="I2792" s="60">
        <f>VLOOKUP(H2792,PROCV!E$33:F$44,2,0)</f>
        <v>1.5383695934465831</v>
      </c>
      <c r="J2792" s="71">
        <v>19248</v>
      </c>
      <c r="K2792" s="44">
        <f t="shared" si="43"/>
        <v>29610.537934659831</v>
      </c>
    </row>
    <row r="2793" spans="1:11" s="43" customFormat="1" ht="19.7" customHeight="1" x14ac:dyDescent="0.25">
      <c r="A2793" s="43" t="s">
        <v>194</v>
      </c>
      <c r="B2793" s="1" t="s">
        <v>242</v>
      </c>
      <c r="C2793" s="1" t="s">
        <v>244</v>
      </c>
      <c r="D2793" s="1" t="s">
        <v>243</v>
      </c>
      <c r="E2793" s="45" t="str">
        <f>VLOOKUP(C2793,PROCV!E$50:G$126,3,0)</f>
        <v>Artes Cênicas e Espetáculos</v>
      </c>
      <c r="F2793" s="1" t="s">
        <v>416</v>
      </c>
      <c r="G2793" s="1" t="s">
        <v>236</v>
      </c>
      <c r="H2793" s="1">
        <v>2010</v>
      </c>
      <c r="I2793" s="60">
        <f>VLOOKUP(H2793,PROCV!E$33:F$44,2,0)</f>
        <v>1.5383695934465831</v>
      </c>
      <c r="J2793" s="71">
        <v>29650</v>
      </c>
      <c r="K2793" s="44">
        <f t="shared" si="43"/>
        <v>45612.658445691188</v>
      </c>
    </row>
    <row r="2794" spans="1:11" s="43" customFormat="1" ht="19.7" customHeight="1" x14ac:dyDescent="0.25">
      <c r="A2794" s="43" t="s">
        <v>194</v>
      </c>
      <c r="B2794" s="1" t="s">
        <v>242</v>
      </c>
      <c r="C2794" s="1" t="s">
        <v>332</v>
      </c>
      <c r="D2794" s="1" t="s">
        <v>331</v>
      </c>
      <c r="E2794" s="45" t="str">
        <f>VLOOKUP(C2794,PROCV!E$50:G$126,3,0)</f>
        <v>Artes Cênicas e Espetáculos</v>
      </c>
      <c r="F2794" s="1" t="s">
        <v>416</v>
      </c>
      <c r="G2794" s="1" t="s">
        <v>236</v>
      </c>
      <c r="H2794" s="1">
        <v>2010</v>
      </c>
      <c r="I2794" s="60">
        <f>VLOOKUP(H2794,PROCV!E$33:F$44,2,0)</f>
        <v>1.5383695934465831</v>
      </c>
      <c r="J2794" s="71">
        <v>23064</v>
      </c>
      <c r="K2794" s="44">
        <f t="shared" si="43"/>
        <v>35480.956303251995</v>
      </c>
    </row>
    <row r="2795" spans="1:11" s="43" customFormat="1" ht="19.7" customHeight="1" x14ac:dyDescent="0.25">
      <c r="A2795" s="43" t="s">
        <v>194</v>
      </c>
      <c r="B2795" s="1" t="s">
        <v>242</v>
      </c>
      <c r="C2795" s="1" t="s">
        <v>332</v>
      </c>
      <c r="D2795" s="1" t="s">
        <v>331</v>
      </c>
      <c r="E2795" s="45" t="str">
        <f>VLOOKUP(C2795,PROCV!E$50:G$126,3,0)</f>
        <v>Artes Cênicas e Espetáculos</v>
      </c>
      <c r="F2795" s="1" t="s">
        <v>416</v>
      </c>
      <c r="G2795" s="1" t="s">
        <v>236</v>
      </c>
      <c r="H2795" s="1">
        <v>2010</v>
      </c>
      <c r="I2795" s="60">
        <f>VLOOKUP(H2795,PROCV!E$33:F$44,2,0)</f>
        <v>1.5383695934465831</v>
      </c>
      <c r="J2795" s="71">
        <v>7628</v>
      </c>
      <c r="K2795" s="44">
        <f t="shared" si="43"/>
        <v>11734.683258810535</v>
      </c>
    </row>
    <row r="2796" spans="1:11" s="43" customFormat="1" ht="19.7" customHeight="1" x14ac:dyDescent="0.25">
      <c r="A2796" s="43" t="s">
        <v>194</v>
      </c>
      <c r="B2796" s="1" t="s">
        <v>242</v>
      </c>
      <c r="C2796" s="1" t="s">
        <v>332</v>
      </c>
      <c r="D2796" s="1" t="s">
        <v>331</v>
      </c>
      <c r="E2796" s="45" t="str">
        <f>VLOOKUP(C2796,PROCV!E$50:G$126,3,0)</f>
        <v>Artes Cênicas e Espetáculos</v>
      </c>
      <c r="F2796" s="1" t="s">
        <v>416</v>
      </c>
      <c r="G2796" s="1" t="s">
        <v>236</v>
      </c>
      <c r="H2796" s="1">
        <v>2010</v>
      </c>
      <c r="I2796" s="60">
        <f>VLOOKUP(H2796,PROCV!E$33:F$44,2,0)</f>
        <v>1.5383695934465831</v>
      </c>
      <c r="J2796" s="71">
        <v>26859</v>
      </c>
      <c r="K2796" s="44">
        <f t="shared" si="43"/>
        <v>41319.068910381779</v>
      </c>
    </row>
    <row r="2797" spans="1:11" s="43" customFormat="1" ht="19.7" customHeight="1" x14ac:dyDescent="0.25">
      <c r="A2797" s="43" t="s">
        <v>194</v>
      </c>
      <c r="B2797" s="1" t="s">
        <v>242</v>
      </c>
      <c r="C2797" s="1" t="s">
        <v>238</v>
      </c>
      <c r="D2797" s="1" t="s">
        <v>237</v>
      </c>
      <c r="E2797" s="45" t="str">
        <f>VLOOKUP(C2797,PROCV!E$50:G$126,3,0)</f>
        <v>Artes Cênicas e Espetáculos</v>
      </c>
      <c r="F2797" s="1" t="s">
        <v>416</v>
      </c>
      <c r="G2797" s="1" t="s">
        <v>236</v>
      </c>
      <c r="H2797" s="1">
        <v>2010</v>
      </c>
      <c r="I2797" s="60">
        <f>VLOOKUP(H2797,PROCV!E$33:F$44,2,0)</f>
        <v>1.5383695934465831</v>
      </c>
      <c r="J2797" s="71">
        <v>23226</v>
      </c>
      <c r="K2797" s="44">
        <f t="shared" si="43"/>
        <v>35730.172177390341</v>
      </c>
    </row>
    <row r="2798" spans="1:11" s="43" customFormat="1" ht="19.7" customHeight="1" x14ac:dyDescent="0.25">
      <c r="A2798" s="43" t="s">
        <v>194</v>
      </c>
      <c r="B2798" s="1" t="s">
        <v>242</v>
      </c>
      <c r="C2798" s="1" t="s">
        <v>238</v>
      </c>
      <c r="D2798" s="1" t="s">
        <v>237</v>
      </c>
      <c r="E2798" s="45" t="str">
        <f>VLOOKUP(C2798,PROCV!E$50:G$126,3,0)</f>
        <v>Artes Cênicas e Espetáculos</v>
      </c>
      <c r="F2798" s="1" t="s">
        <v>416</v>
      </c>
      <c r="G2798" s="1" t="s">
        <v>236</v>
      </c>
      <c r="H2798" s="1">
        <v>2010</v>
      </c>
      <c r="I2798" s="60">
        <f>VLOOKUP(H2798,PROCV!E$33:F$44,2,0)</f>
        <v>1.5383695934465831</v>
      </c>
      <c r="J2798" s="71">
        <v>193447</v>
      </c>
      <c r="K2798" s="44">
        <f t="shared" si="43"/>
        <v>297592.98274346115</v>
      </c>
    </row>
    <row r="2799" spans="1:11" s="43" customFormat="1" ht="19.7" customHeight="1" x14ac:dyDescent="0.25">
      <c r="A2799" s="43" t="s">
        <v>194</v>
      </c>
      <c r="B2799" s="1" t="s">
        <v>242</v>
      </c>
      <c r="C2799" s="1" t="s">
        <v>238</v>
      </c>
      <c r="D2799" s="1" t="s">
        <v>237</v>
      </c>
      <c r="E2799" s="45" t="str">
        <f>VLOOKUP(C2799,PROCV!E$50:G$126,3,0)</f>
        <v>Artes Cênicas e Espetáculos</v>
      </c>
      <c r="F2799" s="1" t="s">
        <v>416</v>
      </c>
      <c r="G2799" s="1" t="s">
        <v>236</v>
      </c>
      <c r="H2799" s="1">
        <v>2010</v>
      </c>
      <c r="I2799" s="60">
        <f>VLOOKUP(H2799,PROCV!E$33:F$44,2,0)</f>
        <v>1.5383695934465831</v>
      </c>
      <c r="J2799" s="71">
        <v>55977</v>
      </c>
      <c r="K2799" s="44">
        <f t="shared" si="43"/>
        <v>86113.314732359388</v>
      </c>
    </row>
    <row r="2800" spans="1:11" s="43" customFormat="1" ht="19.7" customHeight="1" x14ac:dyDescent="0.25">
      <c r="A2800" s="43" t="s">
        <v>194</v>
      </c>
      <c r="B2800" s="1" t="s">
        <v>242</v>
      </c>
      <c r="C2800" s="1" t="s">
        <v>238</v>
      </c>
      <c r="D2800" s="1" t="s">
        <v>237</v>
      </c>
      <c r="E2800" s="45" t="str">
        <f>VLOOKUP(C2800,PROCV!E$50:G$126,3,0)</f>
        <v>Artes Cênicas e Espetáculos</v>
      </c>
      <c r="F2800" s="1" t="s">
        <v>416</v>
      </c>
      <c r="G2800" s="1" t="s">
        <v>236</v>
      </c>
      <c r="H2800" s="1">
        <v>2010</v>
      </c>
      <c r="I2800" s="60">
        <f>VLOOKUP(H2800,PROCV!E$33:F$44,2,0)</f>
        <v>1.5383695934465831</v>
      </c>
      <c r="J2800" s="71">
        <v>17976</v>
      </c>
      <c r="K2800" s="44">
        <f t="shared" si="43"/>
        <v>27653.731811795777</v>
      </c>
    </row>
    <row r="2801" spans="1:11" s="43" customFormat="1" ht="19.7" customHeight="1" x14ac:dyDescent="0.25">
      <c r="A2801" s="43" t="s">
        <v>194</v>
      </c>
      <c r="B2801" s="1" t="s">
        <v>242</v>
      </c>
      <c r="C2801" s="1" t="s">
        <v>238</v>
      </c>
      <c r="D2801" s="1" t="s">
        <v>237</v>
      </c>
      <c r="E2801" s="45" t="str">
        <f>VLOOKUP(C2801,PROCV!E$50:G$126,3,0)</f>
        <v>Artes Cênicas e Espetáculos</v>
      </c>
      <c r="F2801" s="1" t="s">
        <v>416</v>
      </c>
      <c r="G2801" s="1" t="s">
        <v>236</v>
      </c>
      <c r="H2801" s="1">
        <v>2010</v>
      </c>
      <c r="I2801" s="60">
        <f>VLOOKUP(H2801,PROCV!E$33:F$44,2,0)</f>
        <v>1.5383695934465831</v>
      </c>
      <c r="J2801" s="71">
        <v>44933</v>
      </c>
      <c r="K2801" s="44">
        <f t="shared" si="43"/>
        <v>69123.560942335316</v>
      </c>
    </row>
    <row r="2802" spans="1:11" s="43" customFormat="1" ht="19.7" customHeight="1" x14ac:dyDescent="0.25">
      <c r="A2802" s="43" t="s">
        <v>194</v>
      </c>
      <c r="B2802" s="1" t="s">
        <v>242</v>
      </c>
      <c r="C2802" s="1" t="s">
        <v>238</v>
      </c>
      <c r="D2802" s="1" t="s">
        <v>237</v>
      </c>
      <c r="E2802" s="45" t="str">
        <f>VLOOKUP(C2802,PROCV!E$50:G$126,3,0)</f>
        <v>Artes Cênicas e Espetáculos</v>
      </c>
      <c r="F2802" s="1" t="s">
        <v>416</v>
      </c>
      <c r="G2802" s="1" t="s">
        <v>236</v>
      </c>
      <c r="H2802" s="1">
        <v>2010</v>
      </c>
      <c r="I2802" s="60">
        <f>VLOOKUP(H2802,PROCV!E$33:F$44,2,0)</f>
        <v>1.5383695934465831</v>
      </c>
      <c r="J2802" s="71">
        <v>81356</v>
      </c>
      <c r="K2802" s="44">
        <f t="shared" si="43"/>
        <v>125155.59664444021</v>
      </c>
    </row>
    <row r="2803" spans="1:11" s="43" customFormat="1" ht="19.7" customHeight="1" x14ac:dyDescent="0.25">
      <c r="A2803" s="43" t="s">
        <v>194</v>
      </c>
      <c r="B2803" s="1" t="s">
        <v>242</v>
      </c>
      <c r="C2803" s="1" t="s">
        <v>241</v>
      </c>
      <c r="D2803" s="1" t="s">
        <v>240</v>
      </c>
      <c r="E2803" s="45" t="str">
        <f>VLOOKUP(C2803,PROCV!E$50:G$126,3,0)</f>
        <v>Artes Cênicas e Espetáculos</v>
      </c>
      <c r="F2803" s="1" t="s">
        <v>416</v>
      </c>
      <c r="G2803" s="1" t="s">
        <v>236</v>
      </c>
      <c r="H2803" s="1">
        <v>2010</v>
      </c>
      <c r="I2803" s="60">
        <f>VLOOKUP(H2803,PROCV!E$33:F$44,2,0)</f>
        <v>1.5383695934465831</v>
      </c>
      <c r="J2803" s="71">
        <v>39804</v>
      </c>
      <c r="K2803" s="44">
        <f t="shared" si="43"/>
        <v>61233.26329754779</v>
      </c>
    </row>
    <row r="2804" spans="1:11" s="43" customFormat="1" ht="19.7" customHeight="1" x14ac:dyDescent="0.25">
      <c r="A2804" s="43" t="s">
        <v>194</v>
      </c>
      <c r="B2804" s="1" t="s">
        <v>242</v>
      </c>
      <c r="C2804" s="1" t="s">
        <v>241</v>
      </c>
      <c r="D2804" s="1" t="s">
        <v>240</v>
      </c>
      <c r="E2804" s="45" t="str">
        <f>VLOOKUP(C2804,PROCV!E$50:G$126,3,0)</f>
        <v>Artes Cênicas e Espetáculos</v>
      </c>
      <c r="F2804" s="1" t="s">
        <v>416</v>
      </c>
      <c r="G2804" s="1" t="s">
        <v>236</v>
      </c>
      <c r="H2804" s="1">
        <v>2010</v>
      </c>
      <c r="I2804" s="60">
        <f>VLOOKUP(H2804,PROCV!E$33:F$44,2,0)</f>
        <v>1.5383695934465831</v>
      </c>
      <c r="J2804" s="71">
        <v>248500</v>
      </c>
      <c r="K2804" s="44">
        <f t="shared" si="43"/>
        <v>382284.8439714759</v>
      </c>
    </row>
    <row r="2805" spans="1:11" s="43" customFormat="1" ht="19.7" customHeight="1" x14ac:dyDescent="0.25">
      <c r="A2805" s="43" t="s">
        <v>194</v>
      </c>
      <c r="B2805" s="1" t="s">
        <v>242</v>
      </c>
      <c r="C2805" s="1" t="s">
        <v>241</v>
      </c>
      <c r="D2805" s="1" t="s">
        <v>240</v>
      </c>
      <c r="E2805" s="45" t="str">
        <f>VLOOKUP(C2805,PROCV!E$50:G$126,3,0)</f>
        <v>Artes Cênicas e Espetáculos</v>
      </c>
      <c r="F2805" s="1" t="s">
        <v>416</v>
      </c>
      <c r="G2805" s="1" t="s">
        <v>236</v>
      </c>
      <c r="H2805" s="1">
        <v>2010</v>
      </c>
      <c r="I2805" s="60">
        <f>VLOOKUP(H2805,PROCV!E$33:F$44,2,0)</f>
        <v>1.5383695934465831</v>
      </c>
      <c r="J2805" s="71">
        <v>305000</v>
      </c>
      <c r="K2805" s="44">
        <f t="shared" si="43"/>
        <v>469202.72600120783</v>
      </c>
    </row>
    <row r="2806" spans="1:11" s="43" customFormat="1" ht="19.7" customHeight="1" x14ac:dyDescent="0.25">
      <c r="A2806" s="43" t="s">
        <v>194</v>
      </c>
      <c r="B2806" s="1" t="s">
        <v>242</v>
      </c>
      <c r="C2806" s="1" t="s">
        <v>241</v>
      </c>
      <c r="D2806" s="1" t="s">
        <v>240</v>
      </c>
      <c r="E2806" s="45" t="str">
        <f>VLOOKUP(C2806,PROCV!E$50:G$126,3,0)</f>
        <v>Artes Cênicas e Espetáculos</v>
      </c>
      <c r="F2806" s="1" t="s">
        <v>416</v>
      </c>
      <c r="G2806" s="1" t="s">
        <v>236</v>
      </c>
      <c r="H2806" s="1">
        <v>2010</v>
      </c>
      <c r="I2806" s="60">
        <f>VLOOKUP(H2806,PROCV!E$33:F$44,2,0)</f>
        <v>1.5383695934465831</v>
      </c>
      <c r="J2806" s="71">
        <v>70152</v>
      </c>
      <c r="K2806" s="44">
        <f t="shared" si="43"/>
        <v>107919.7037194647</v>
      </c>
    </row>
    <row r="2807" spans="1:11" s="43" customFormat="1" ht="19.7" customHeight="1" x14ac:dyDescent="0.25">
      <c r="A2807" s="43" t="s">
        <v>194</v>
      </c>
      <c r="B2807" s="1" t="s">
        <v>242</v>
      </c>
      <c r="C2807" s="1" t="s">
        <v>241</v>
      </c>
      <c r="D2807" s="1" t="s">
        <v>240</v>
      </c>
      <c r="E2807" s="45" t="str">
        <f>VLOOKUP(C2807,PROCV!E$50:G$126,3,0)</f>
        <v>Artes Cênicas e Espetáculos</v>
      </c>
      <c r="F2807" s="1" t="s">
        <v>416</v>
      </c>
      <c r="G2807" s="1" t="s">
        <v>236</v>
      </c>
      <c r="H2807" s="1">
        <v>2010</v>
      </c>
      <c r="I2807" s="60">
        <f>VLOOKUP(H2807,PROCV!E$33:F$44,2,0)</f>
        <v>1.5383695934465831</v>
      </c>
      <c r="J2807" s="71">
        <v>9240</v>
      </c>
      <c r="K2807" s="44">
        <f t="shared" si="43"/>
        <v>14214.535043446427</v>
      </c>
    </row>
    <row r="2808" spans="1:11" s="43" customFormat="1" ht="19.7" customHeight="1" x14ac:dyDescent="0.25">
      <c r="A2808" s="43" t="s">
        <v>194</v>
      </c>
      <c r="B2808" s="1" t="s">
        <v>242</v>
      </c>
      <c r="C2808" s="1" t="s">
        <v>241</v>
      </c>
      <c r="D2808" s="1" t="s">
        <v>240</v>
      </c>
      <c r="E2808" s="45" t="str">
        <f>VLOOKUP(C2808,PROCV!E$50:G$126,3,0)</f>
        <v>Artes Cênicas e Espetáculos</v>
      </c>
      <c r="F2808" s="1" t="s">
        <v>416</v>
      </c>
      <c r="G2808" s="1" t="s">
        <v>236</v>
      </c>
      <c r="H2808" s="1">
        <v>2010</v>
      </c>
      <c r="I2808" s="60">
        <f>VLOOKUP(H2808,PROCV!E$33:F$44,2,0)</f>
        <v>1.5383695934465831</v>
      </c>
      <c r="J2808" s="71">
        <v>501716</v>
      </c>
      <c r="K2808" s="44">
        <f t="shared" si="43"/>
        <v>771824.63894564589</v>
      </c>
    </row>
    <row r="2809" spans="1:11" s="43" customFormat="1" ht="19.7" customHeight="1" x14ac:dyDescent="0.25">
      <c r="A2809" s="43" t="s">
        <v>194</v>
      </c>
      <c r="B2809" s="1" t="s">
        <v>242</v>
      </c>
      <c r="C2809" s="1" t="s">
        <v>241</v>
      </c>
      <c r="D2809" s="1" t="s">
        <v>240</v>
      </c>
      <c r="E2809" s="45" t="str">
        <f>VLOOKUP(C2809,PROCV!E$50:G$126,3,0)</f>
        <v>Artes Cênicas e Espetáculos</v>
      </c>
      <c r="F2809" s="1" t="s">
        <v>416</v>
      </c>
      <c r="G2809" s="1" t="s">
        <v>236</v>
      </c>
      <c r="H2809" s="1">
        <v>2010</v>
      </c>
      <c r="I2809" s="60">
        <f>VLOOKUP(H2809,PROCV!E$33:F$44,2,0)</f>
        <v>1.5383695934465831</v>
      </c>
      <c r="J2809" s="71">
        <v>25919</v>
      </c>
      <c r="K2809" s="44">
        <f t="shared" si="43"/>
        <v>39873.001492541989</v>
      </c>
    </row>
    <row r="2810" spans="1:11" s="43" customFormat="1" ht="19.7" customHeight="1" x14ac:dyDescent="0.25">
      <c r="A2810" s="43" t="s">
        <v>194</v>
      </c>
      <c r="B2810" s="1" t="s">
        <v>242</v>
      </c>
      <c r="C2810" s="1" t="s">
        <v>241</v>
      </c>
      <c r="D2810" s="1" t="s">
        <v>240</v>
      </c>
      <c r="E2810" s="45" t="str">
        <f>VLOOKUP(C2810,PROCV!E$50:G$126,3,0)</f>
        <v>Artes Cênicas e Espetáculos</v>
      </c>
      <c r="F2810" s="1" t="s">
        <v>416</v>
      </c>
      <c r="G2810" s="1" t="s">
        <v>236</v>
      </c>
      <c r="H2810" s="1">
        <v>2010</v>
      </c>
      <c r="I2810" s="60">
        <f>VLOOKUP(H2810,PROCV!E$33:F$44,2,0)</f>
        <v>1.5383695934465831</v>
      </c>
      <c r="J2810" s="71">
        <v>157255</v>
      </c>
      <c r="K2810" s="44">
        <f t="shared" si="43"/>
        <v>241916.31041744244</v>
      </c>
    </row>
    <row r="2811" spans="1:11" s="43" customFormat="1" ht="19.7" customHeight="1" x14ac:dyDescent="0.25">
      <c r="A2811" s="43" t="s">
        <v>194</v>
      </c>
      <c r="B2811" s="1" t="s">
        <v>242</v>
      </c>
      <c r="C2811" s="1" t="s">
        <v>241</v>
      </c>
      <c r="D2811" s="1" t="s">
        <v>240</v>
      </c>
      <c r="E2811" s="45" t="str">
        <f>VLOOKUP(C2811,PROCV!E$50:G$126,3,0)</f>
        <v>Artes Cênicas e Espetáculos</v>
      </c>
      <c r="F2811" s="1" t="s">
        <v>416</v>
      </c>
      <c r="G2811" s="1" t="s">
        <v>236</v>
      </c>
      <c r="H2811" s="1">
        <v>2010</v>
      </c>
      <c r="I2811" s="60">
        <f>VLOOKUP(H2811,PROCV!E$33:F$44,2,0)</f>
        <v>1.5383695934465831</v>
      </c>
      <c r="J2811" s="71">
        <v>1512</v>
      </c>
      <c r="K2811" s="44">
        <f t="shared" si="43"/>
        <v>2326.0148252912336</v>
      </c>
    </row>
    <row r="2812" spans="1:11" s="43" customFormat="1" ht="19.7" customHeight="1" x14ac:dyDescent="0.25">
      <c r="A2812" s="43" t="s">
        <v>194</v>
      </c>
      <c r="B2812" s="1" t="s">
        <v>242</v>
      </c>
      <c r="C2812" s="1" t="s">
        <v>241</v>
      </c>
      <c r="D2812" s="1" t="s">
        <v>240</v>
      </c>
      <c r="E2812" s="45" t="str">
        <f>VLOOKUP(C2812,PROCV!E$50:G$126,3,0)</f>
        <v>Artes Cênicas e Espetáculos</v>
      </c>
      <c r="F2812" s="1" t="s">
        <v>416</v>
      </c>
      <c r="G2812" s="1" t="s">
        <v>236</v>
      </c>
      <c r="H2812" s="1">
        <v>2010</v>
      </c>
      <c r="I2812" s="60">
        <f>VLOOKUP(H2812,PROCV!E$33:F$44,2,0)</f>
        <v>1.5383695934465831</v>
      </c>
      <c r="J2812" s="71">
        <v>260178</v>
      </c>
      <c r="K2812" s="44">
        <f t="shared" si="43"/>
        <v>400249.92408374511</v>
      </c>
    </row>
    <row r="2813" spans="1:11" s="43" customFormat="1" ht="19.7" customHeight="1" x14ac:dyDescent="0.25">
      <c r="A2813" s="43" t="s">
        <v>194</v>
      </c>
      <c r="B2813" s="1" t="s">
        <v>242</v>
      </c>
      <c r="C2813" s="1" t="s">
        <v>344</v>
      </c>
      <c r="D2813" s="1" t="s">
        <v>343</v>
      </c>
      <c r="E2813" s="45" t="str">
        <f>VLOOKUP(C2813,PROCV!E$50:G$126,3,0)</f>
        <v>Artes Cênicas e Espetáculos</v>
      </c>
      <c r="F2813" s="1" t="s">
        <v>416</v>
      </c>
      <c r="G2813" s="1" t="s">
        <v>236</v>
      </c>
      <c r="H2813" s="1">
        <v>2010</v>
      </c>
      <c r="I2813" s="60">
        <f>VLOOKUP(H2813,PROCV!E$33:F$44,2,0)</f>
        <v>1.5383695934465831</v>
      </c>
      <c r="J2813" s="71">
        <v>13573</v>
      </c>
      <c r="K2813" s="44">
        <f t="shared" si="43"/>
        <v>20880.290491850472</v>
      </c>
    </row>
    <row r="2814" spans="1:11" s="43" customFormat="1" ht="19.7" customHeight="1" x14ac:dyDescent="0.25">
      <c r="A2814" s="43" t="s">
        <v>194</v>
      </c>
      <c r="B2814" s="1" t="s">
        <v>242</v>
      </c>
      <c r="C2814" s="1" t="s">
        <v>344</v>
      </c>
      <c r="D2814" s="1" t="s">
        <v>343</v>
      </c>
      <c r="E2814" s="45" t="str">
        <f>VLOOKUP(C2814,PROCV!E$50:G$126,3,0)</f>
        <v>Artes Cênicas e Espetáculos</v>
      </c>
      <c r="F2814" s="1" t="s">
        <v>416</v>
      </c>
      <c r="G2814" s="1" t="s">
        <v>236</v>
      </c>
      <c r="H2814" s="1">
        <v>2010</v>
      </c>
      <c r="I2814" s="60">
        <f>VLOOKUP(H2814,PROCV!E$33:F$44,2,0)</f>
        <v>1.5383695934465831</v>
      </c>
      <c r="J2814" s="71">
        <v>19702</v>
      </c>
      <c r="K2814" s="44">
        <f t="shared" si="43"/>
        <v>30308.957730084581</v>
      </c>
    </row>
    <row r="2815" spans="1:11" s="43" customFormat="1" ht="19.7" customHeight="1" x14ac:dyDescent="0.25">
      <c r="A2815" s="43" t="s">
        <v>194</v>
      </c>
      <c r="B2815" s="1" t="s">
        <v>242</v>
      </c>
      <c r="C2815" s="1" t="s">
        <v>313</v>
      </c>
      <c r="D2815" s="1" t="s">
        <v>312</v>
      </c>
      <c r="E2815" s="45" t="str">
        <f>VLOOKUP(C2815,PROCV!E$50:G$126,3,0)</f>
        <v>Patrimônio</v>
      </c>
      <c r="F2815" s="1" t="s">
        <v>415</v>
      </c>
      <c r="G2815" s="1" t="s">
        <v>265</v>
      </c>
      <c r="H2815" s="1">
        <v>2010</v>
      </c>
      <c r="I2815" s="60">
        <f>VLOOKUP(H2815,PROCV!E$33:F$44,2,0)</f>
        <v>1.5383695934465831</v>
      </c>
      <c r="J2815" s="71">
        <v>79346</v>
      </c>
      <c r="K2815" s="44">
        <f t="shared" si="43"/>
        <v>122063.47376161258</v>
      </c>
    </row>
    <row r="2816" spans="1:11" s="43" customFormat="1" ht="19.7" customHeight="1" x14ac:dyDescent="0.25">
      <c r="A2816" s="43" t="s">
        <v>194</v>
      </c>
      <c r="B2816" s="1" t="s">
        <v>242</v>
      </c>
      <c r="C2816" s="1" t="s">
        <v>348</v>
      </c>
      <c r="D2816" s="1" t="s">
        <v>347</v>
      </c>
      <c r="E2816" s="45" t="str">
        <f>VLOOKUP(C2816,PROCV!E$50:G$126,3,0)</f>
        <v>Patrimônio</v>
      </c>
      <c r="F2816" s="1" t="s">
        <v>415</v>
      </c>
      <c r="G2816" s="1" t="s">
        <v>265</v>
      </c>
      <c r="H2816" s="1">
        <v>2010</v>
      </c>
      <c r="I2816" s="60">
        <f>VLOOKUP(H2816,PROCV!E$33:F$44,2,0)</f>
        <v>1.5383695934465831</v>
      </c>
      <c r="J2816" s="71">
        <v>230381</v>
      </c>
      <c r="K2816" s="44">
        <f t="shared" si="43"/>
        <v>354411.12530781724</v>
      </c>
    </row>
    <row r="2817" spans="1:11" s="43" customFormat="1" ht="19.7" customHeight="1" x14ac:dyDescent="0.25">
      <c r="A2817" s="43" t="s">
        <v>194</v>
      </c>
      <c r="B2817" s="1" t="s">
        <v>242</v>
      </c>
      <c r="C2817" s="1" t="s">
        <v>318</v>
      </c>
      <c r="D2817" s="1" t="s">
        <v>317</v>
      </c>
      <c r="E2817" s="45" t="str">
        <f>VLOOKUP(C2817,PROCV!E$50:G$126,3,0)</f>
        <v>Patrimônio</v>
      </c>
      <c r="F2817" s="1" t="s">
        <v>415</v>
      </c>
      <c r="G2817" s="1" t="s">
        <v>265</v>
      </c>
      <c r="H2817" s="1">
        <v>2010</v>
      </c>
      <c r="I2817" s="60">
        <f>VLOOKUP(H2817,PROCV!E$33:F$44,2,0)</f>
        <v>1.5383695934465831</v>
      </c>
      <c r="J2817" s="71">
        <v>4150000</v>
      </c>
      <c r="K2817" s="44">
        <f t="shared" si="43"/>
        <v>6384233.8128033197</v>
      </c>
    </row>
    <row r="2818" spans="1:11" s="43" customFormat="1" ht="19.7" customHeight="1" x14ac:dyDescent="0.25">
      <c r="A2818" s="43" t="s">
        <v>194</v>
      </c>
      <c r="B2818" s="1" t="s">
        <v>242</v>
      </c>
      <c r="C2818" s="1" t="s">
        <v>318</v>
      </c>
      <c r="D2818" s="1" t="s">
        <v>317</v>
      </c>
      <c r="E2818" s="45" t="str">
        <f>VLOOKUP(C2818,PROCV!E$50:G$126,3,0)</f>
        <v>Patrimônio</v>
      </c>
      <c r="F2818" s="1" t="s">
        <v>415</v>
      </c>
      <c r="G2818" s="1" t="s">
        <v>265</v>
      </c>
      <c r="H2818" s="1">
        <v>2010</v>
      </c>
      <c r="I2818" s="60">
        <f>VLOOKUP(H2818,PROCV!E$33:F$44,2,0)</f>
        <v>1.5383695934465831</v>
      </c>
      <c r="J2818" s="71">
        <v>1000000</v>
      </c>
      <c r="K2818" s="44">
        <f t="shared" si="43"/>
        <v>1538369.593446583</v>
      </c>
    </row>
    <row r="2819" spans="1:11" s="43" customFormat="1" ht="19.7" customHeight="1" x14ac:dyDescent="0.25">
      <c r="A2819" s="43" t="s">
        <v>153</v>
      </c>
      <c r="B2819" s="1" t="s">
        <v>239</v>
      </c>
      <c r="C2819" s="1" t="s">
        <v>289</v>
      </c>
      <c r="D2819" s="1" t="s">
        <v>288</v>
      </c>
      <c r="E2819" s="45" t="str">
        <f>VLOOKUP(C2819,PROCV!E$50:G$126,3,0)</f>
        <v>Editorial</v>
      </c>
      <c r="F2819" s="1" t="s">
        <v>416</v>
      </c>
      <c r="G2819" s="1" t="s">
        <v>236</v>
      </c>
      <c r="H2819" s="1">
        <v>2010</v>
      </c>
      <c r="I2819" s="60">
        <f>VLOOKUP(H2819,PROCV!E$33:F$44,2,0)</f>
        <v>1.5383695934465831</v>
      </c>
      <c r="J2819" s="71">
        <v>24695</v>
      </c>
      <c r="K2819" s="44">
        <f t="shared" ref="K2819:K2882" si="44">J2819*I2819</f>
        <v>37990.037110163372</v>
      </c>
    </row>
    <row r="2820" spans="1:11" s="43" customFormat="1" ht="19.7" customHeight="1" x14ac:dyDescent="0.25">
      <c r="A2820" s="43" t="s">
        <v>153</v>
      </c>
      <c r="B2820" s="1" t="s">
        <v>239</v>
      </c>
      <c r="C2820" s="1" t="s">
        <v>289</v>
      </c>
      <c r="D2820" s="1" t="s">
        <v>288</v>
      </c>
      <c r="E2820" s="45" t="str">
        <f>VLOOKUP(C2820,PROCV!E$50:G$126,3,0)</f>
        <v>Editorial</v>
      </c>
      <c r="F2820" s="1" t="s">
        <v>416</v>
      </c>
      <c r="G2820" s="1" t="s">
        <v>236</v>
      </c>
      <c r="H2820" s="1">
        <v>2010</v>
      </c>
      <c r="I2820" s="60">
        <f>VLOOKUP(H2820,PROCV!E$33:F$44,2,0)</f>
        <v>1.5383695934465831</v>
      </c>
      <c r="J2820" s="71">
        <v>6374</v>
      </c>
      <c r="K2820" s="44">
        <f t="shared" si="44"/>
        <v>9805.5677886285212</v>
      </c>
    </row>
    <row r="2821" spans="1:11" s="43" customFormat="1" ht="19.7" customHeight="1" x14ac:dyDescent="0.25">
      <c r="A2821" s="43" t="s">
        <v>153</v>
      </c>
      <c r="B2821" s="1" t="s">
        <v>239</v>
      </c>
      <c r="C2821" s="1" t="s">
        <v>285</v>
      </c>
      <c r="D2821" s="1" t="s">
        <v>284</v>
      </c>
      <c r="E2821" s="45" t="str">
        <f>VLOOKUP(C2821,PROCV!E$50:G$126,3,0)</f>
        <v>Editorial</v>
      </c>
      <c r="F2821" s="1" t="s">
        <v>416</v>
      </c>
      <c r="G2821" s="1" t="s">
        <v>236</v>
      </c>
      <c r="H2821" s="1">
        <v>2010</v>
      </c>
      <c r="I2821" s="60">
        <f>VLOOKUP(H2821,PROCV!E$33:F$44,2,0)</f>
        <v>1.5383695934465831</v>
      </c>
      <c r="J2821" s="71">
        <v>23226</v>
      </c>
      <c r="K2821" s="44">
        <f t="shared" si="44"/>
        <v>35730.172177390341</v>
      </c>
    </row>
    <row r="2822" spans="1:11" s="43" customFormat="1" ht="19.7" customHeight="1" x14ac:dyDescent="0.25">
      <c r="A2822" s="43" t="s">
        <v>153</v>
      </c>
      <c r="B2822" s="1" t="s">
        <v>239</v>
      </c>
      <c r="C2822" s="1" t="s">
        <v>285</v>
      </c>
      <c r="D2822" s="1" t="s">
        <v>284</v>
      </c>
      <c r="E2822" s="45" t="str">
        <f>VLOOKUP(C2822,PROCV!E$50:G$126,3,0)</f>
        <v>Editorial</v>
      </c>
      <c r="F2822" s="1" t="s">
        <v>416</v>
      </c>
      <c r="G2822" s="1" t="s">
        <v>236</v>
      </c>
      <c r="H2822" s="1">
        <v>2010</v>
      </c>
      <c r="I2822" s="60">
        <f>VLOOKUP(H2822,PROCV!E$33:F$44,2,0)</f>
        <v>1.5383695934465831</v>
      </c>
      <c r="J2822" s="71">
        <v>17496</v>
      </c>
      <c r="K2822" s="44">
        <f t="shared" si="44"/>
        <v>26915.314406941419</v>
      </c>
    </row>
    <row r="2823" spans="1:11" s="43" customFormat="1" ht="19.7" customHeight="1" x14ac:dyDescent="0.25">
      <c r="A2823" s="43" t="s">
        <v>153</v>
      </c>
      <c r="B2823" s="1" t="s">
        <v>239</v>
      </c>
      <c r="C2823" s="1" t="s">
        <v>283</v>
      </c>
      <c r="D2823" s="1" t="s">
        <v>282</v>
      </c>
      <c r="E2823" s="45" t="str">
        <f>VLOOKUP(C2823,PROCV!E$50:G$126,3,0)</f>
        <v>Editorial</v>
      </c>
      <c r="F2823" s="1" t="s">
        <v>416</v>
      </c>
      <c r="G2823" s="1" t="s">
        <v>236</v>
      </c>
      <c r="H2823" s="1">
        <v>2010</v>
      </c>
      <c r="I2823" s="60">
        <f>VLOOKUP(H2823,PROCV!E$33:F$44,2,0)</f>
        <v>1.5383695934465831</v>
      </c>
      <c r="J2823" s="71">
        <v>27434</v>
      </c>
      <c r="K2823" s="44">
        <f t="shared" si="44"/>
        <v>42203.63142661356</v>
      </c>
    </row>
    <row r="2824" spans="1:11" s="43" customFormat="1" ht="19.7" customHeight="1" x14ac:dyDescent="0.25">
      <c r="A2824" s="43" t="s">
        <v>153</v>
      </c>
      <c r="B2824" s="1" t="s">
        <v>239</v>
      </c>
      <c r="C2824" s="1" t="s">
        <v>283</v>
      </c>
      <c r="D2824" s="1" t="s">
        <v>282</v>
      </c>
      <c r="E2824" s="45" t="str">
        <f>VLOOKUP(C2824,PROCV!E$50:G$126,3,0)</f>
        <v>Editorial</v>
      </c>
      <c r="F2824" s="1" t="s">
        <v>416</v>
      </c>
      <c r="G2824" s="1" t="s">
        <v>236</v>
      </c>
      <c r="H2824" s="1">
        <v>2010</v>
      </c>
      <c r="I2824" s="60">
        <f>VLOOKUP(H2824,PROCV!E$33:F$44,2,0)</f>
        <v>1.5383695934465831</v>
      </c>
      <c r="J2824" s="71">
        <v>47607</v>
      </c>
      <c r="K2824" s="44">
        <f t="shared" si="44"/>
        <v>73237.161235211475</v>
      </c>
    </row>
    <row r="2825" spans="1:11" s="43" customFormat="1" ht="19.7" customHeight="1" x14ac:dyDescent="0.25">
      <c r="A2825" s="43" t="s">
        <v>153</v>
      </c>
      <c r="B2825" s="1" t="s">
        <v>239</v>
      </c>
      <c r="C2825" s="1" t="s">
        <v>283</v>
      </c>
      <c r="D2825" s="1" t="s">
        <v>282</v>
      </c>
      <c r="E2825" s="45" t="str">
        <f>VLOOKUP(C2825,PROCV!E$50:G$126,3,0)</f>
        <v>Editorial</v>
      </c>
      <c r="F2825" s="1" t="s">
        <v>416</v>
      </c>
      <c r="G2825" s="1" t="s">
        <v>236</v>
      </c>
      <c r="H2825" s="1">
        <v>2010</v>
      </c>
      <c r="I2825" s="60">
        <f>VLOOKUP(H2825,PROCV!E$33:F$44,2,0)</f>
        <v>1.5383695934465831</v>
      </c>
      <c r="J2825" s="71">
        <v>6457</v>
      </c>
      <c r="K2825" s="44">
        <f t="shared" si="44"/>
        <v>9933.2524648845865</v>
      </c>
    </row>
    <row r="2826" spans="1:11" s="43" customFormat="1" ht="19.7" customHeight="1" x14ac:dyDescent="0.25">
      <c r="A2826" s="43" t="s">
        <v>153</v>
      </c>
      <c r="B2826" s="1" t="s">
        <v>239</v>
      </c>
      <c r="C2826" s="1" t="s">
        <v>283</v>
      </c>
      <c r="D2826" s="1" t="s">
        <v>282</v>
      </c>
      <c r="E2826" s="45" t="str">
        <f>VLOOKUP(C2826,PROCV!E$50:G$126,3,0)</f>
        <v>Editorial</v>
      </c>
      <c r="F2826" s="1" t="s">
        <v>416</v>
      </c>
      <c r="G2826" s="1" t="s">
        <v>236</v>
      </c>
      <c r="H2826" s="1">
        <v>2010</v>
      </c>
      <c r="I2826" s="60">
        <f>VLOOKUP(H2826,PROCV!E$33:F$44,2,0)</f>
        <v>1.5383695934465831</v>
      </c>
      <c r="J2826" s="71">
        <v>9890</v>
      </c>
      <c r="K2826" s="44">
        <f t="shared" si="44"/>
        <v>15214.475279186707</v>
      </c>
    </row>
    <row r="2827" spans="1:11" s="43" customFormat="1" ht="19.7" customHeight="1" x14ac:dyDescent="0.25">
      <c r="A2827" s="43" t="s">
        <v>153</v>
      </c>
      <c r="B2827" s="1" t="s">
        <v>239</v>
      </c>
      <c r="C2827" s="1" t="s">
        <v>283</v>
      </c>
      <c r="D2827" s="1" t="s">
        <v>282</v>
      </c>
      <c r="E2827" s="45" t="str">
        <f>VLOOKUP(C2827,PROCV!E$50:G$126,3,0)</f>
        <v>Editorial</v>
      </c>
      <c r="F2827" s="1" t="s">
        <v>416</v>
      </c>
      <c r="G2827" s="1" t="s">
        <v>236</v>
      </c>
      <c r="H2827" s="1">
        <v>2010</v>
      </c>
      <c r="I2827" s="60">
        <f>VLOOKUP(H2827,PROCV!E$33:F$44,2,0)</f>
        <v>1.5383695934465831</v>
      </c>
      <c r="J2827" s="71">
        <v>2674</v>
      </c>
      <c r="K2827" s="44">
        <f t="shared" si="44"/>
        <v>4113.6002928761627</v>
      </c>
    </row>
    <row r="2828" spans="1:11" s="43" customFormat="1" ht="19.7" customHeight="1" x14ac:dyDescent="0.25">
      <c r="A2828" s="43" t="s">
        <v>153</v>
      </c>
      <c r="B2828" s="1" t="s">
        <v>239</v>
      </c>
      <c r="C2828" s="1" t="s">
        <v>283</v>
      </c>
      <c r="D2828" s="1" t="s">
        <v>282</v>
      </c>
      <c r="E2828" s="45" t="str">
        <f>VLOOKUP(C2828,PROCV!E$50:G$126,3,0)</f>
        <v>Editorial</v>
      </c>
      <c r="F2828" s="1" t="s">
        <v>416</v>
      </c>
      <c r="G2828" s="1" t="s">
        <v>236</v>
      </c>
      <c r="H2828" s="1">
        <v>2010</v>
      </c>
      <c r="I2828" s="60">
        <f>VLOOKUP(H2828,PROCV!E$33:F$44,2,0)</f>
        <v>1.5383695934465831</v>
      </c>
      <c r="J2828" s="71">
        <v>4836</v>
      </c>
      <c r="K2828" s="44">
        <f t="shared" si="44"/>
        <v>7439.5553539076755</v>
      </c>
    </row>
    <row r="2829" spans="1:11" s="43" customFormat="1" ht="19.7" customHeight="1" x14ac:dyDescent="0.25">
      <c r="A2829" s="43" t="s">
        <v>153</v>
      </c>
      <c r="B2829" s="1" t="s">
        <v>239</v>
      </c>
      <c r="C2829" s="1" t="s">
        <v>269</v>
      </c>
      <c r="D2829" s="1" t="s">
        <v>268</v>
      </c>
      <c r="E2829" s="45" t="str">
        <f>VLOOKUP(C2829,PROCV!E$50:G$126,3,0)</f>
        <v>NA</v>
      </c>
      <c r="F2829" s="1" t="s">
        <v>416</v>
      </c>
      <c r="G2829" s="1" t="s">
        <v>236</v>
      </c>
      <c r="H2829" s="1">
        <v>2010</v>
      </c>
      <c r="I2829" s="60">
        <f>VLOOKUP(H2829,PROCV!E$33:F$44,2,0)</f>
        <v>1.5383695934465831</v>
      </c>
      <c r="J2829" s="71">
        <v>7573</v>
      </c>
      <c r="K2829" s="44">
        <f t="shared" si="44"/>
        <v>11650.072931170973</v>
      </c>
    </row>
    <row r="2830" spans="1:11" s="43" customFormat="1" ht="19.7" customHeight="1" x14ac:dyDescent="0.25">
      <c r="A2830" s="43" t="s">
        <v>153</v>
      </c>
      <c r="B2830" s="1" t="s">
        <v>239</v>
      </c>
      <c r="C2830" s="1" t="s">
        <v>254</v>
      </c>
      <c r="D2830" s="1" t="s">
        <v>253</v>
      </c>
      <c r="E2830" s="45" t="str">
        <f>VLOOKUP(C2830,PROCV!E$50:G$126,3,0)</f>
        <v>Música</v>
      </c>
      <c r="F2830" s="1" t="s">
        <v>416</v>
      </c>
      <c r="G2830" s="1" t="s">
        <v>236</v>
      </c>
      <c r="H2830" s="1">
        <v>2010</v>
      </c>
      <c r="I2830" s="60">
        <f>VLOOKUP(H2830,PROCV!E$33:F$44,2,0)</f>
        <v>1.5383695934465831</v>
      </c>
      <c r="J2830" s="71">
        <v>50513</v>
      </c>
      <c r="K2830" s="44">
        <f t="shared" si="44"/>
        <v>77707.663273767248</v>
      </c>
    </row>
    <row r="2831" spans="1:11" s="43" customFormat="1" ht="19.7" customHeight="1" x14ac:dyDescent="0.25">
      <c r="A2831" s="43" t="s">
        <v>153</v>
      </c>
      <c r="B2831" s="1" t="s">
        <v>239</v>
      </c>
      <c r="C2831" s="1" t="s">
        <v>252</v>
      </c>
      <c r="D2831" s="1" t="s">
        <v>251</v>
      </c>
      <c r="E2831" s="45" t="str">
        <f>VLOOKUP(C2831,PROCV!E$50:G$126,3,0)</f>
        <v>Audiovisual</v>
      </c>
      <c r="F2831" s="1" t="s">
        <v>416</v>
      </c>
      <c r="G2831" s="1" t="s">
        <v>236</v>
      </c>
      <c r="H2831" s="1">
        <v>2010</v>
      </c>
      <c r="I2831" s="60">
        <f>VLOOKUP(H2831,PROCV!E$33:F$44,2,0)</f>
        <v>1.5383695934465831</v>
      </c>
      <c r="J2831" s="71">
        <v>2237</v>
      </c>
      <c r="K2831" s="44">
        <f t="shared" si="44"/>
        <v>3441.3327805400063</v>
      </c>
    </row>
    <row r="2832" spans="1:11" s="43" customFormat="1" ht="19.7" customHeight="1" x14ac:dyDescent="0.25">
      <c r="A2832" s="43" t="s">
        <v>134</v>
      </c>
      <c r="B2832" s="1" t="s">
        <v>239</v>
      </c>
      <c r="C2832" s="1" t="s">
        <v>291</v>
      </c>
      <c r="D2832" s="1" t="s">
        <v>290</v>
      </c>
      <c r="E2832" s="45" t="str">
        <f>VLOOKUP(C2832,PROCV!E$50:G$126,3,0)</f>
        <v>NA</v>
      </c>
      <c r="F2832" s="1" t="s">
        <v>416</v>
      </c>
      <c r="G2832" s="1" t="s">
        <v>236</v>
      </c>
      <c r="H2832" s="1">
        <v>2011</v>
      </c>
      <c r="I2832" s="60">
        <f>VLOOKUP(H2832,PROCV!E$33:F$44,2,0)</f>
        <v>1.4444330190702552</v>
      </c>
      <c r="J2832" s="71">
        <v>5114</v>
      </c>
      <c r="K2832" s="44">
        <f t="shared" si="44"/>
        <v>7386.8304595252848</v>
      </c>
    </row>
    <row r="2833" spans="1:11" s="43" customFormat="1" ht="19.7" customHeight="1" x14ac:dyDescent="0.25">
      <c r="A2833" s="43" t="s">
        <v>134</v>
      </c>
      <c r="B2833" s="1" t="s">
        <v>239</v>
      </c>
      <c r="C2833" s="1" t="s">
        <v>285</v>
      </c>
      <c r="D2833" s="1" t="s">
        <v>284</v>
      </c>
      <c r="E2833" s="45" t="str">
        <f>VLOOKUP(C2833,PROCV!E$50:G$126,3,0)</f>
        <v>Editorial</v>
      </c>
      <c r="F2833" s="1" t="s">
        <v>416</v>
      </c>
      <c r="G2833" s="1" t="s">
        <v>236</v>
      </c>
      <c r="H2833" s="1">
        <v>2011</v>
      </c>
      <c r="I2833" s="60">
        <f>VLOOKUP(H2833,PROCV!E$33:F$44,2,0)</f>
        <v>1.4444330190702552</v>
      </c>
      <c r="J2833" s="71">
        <v>3954</v>
      </c>
      <c r="K2833" s="44">
        <f t="shared" si="44"/>
        <v>5711.2881574037892</v>
      </c>
    </row>
    <row r="2834" spans="1:11" s="43" customFormat="1" ht="19.7" customHeight="1" x14ac:dyDescent="0.25">
      <c r="A2834" s="43" t="s">
        <v>134</v>
      </c>
      <c r="B2834" s="1" t="s">
        <v>239</v>
      </c>
      <c r="C2834" s="1" t="s">
        <v>285</v>
      </c>
      <c r="D2834" s="1" t="s">
        <v>284</v>
      </c>
      <c r="E2834" s="45" t="str">
        <f>VLOOKUP(C2834,PROCV!E$50:G$126,3,0)</f>
        <v>Editorial</v>
      </c>
      <c r="F2834" s="1" t="s">
        <v>416</v>
      </c>
      <c r="G2834" s="1" t="s">
        <v>236</v>
      </c>
      <c r="H2834" s="1">
        <v>2011</v>
      </c>
      <c r="I2834" s="60">
        <f>VLOOKUP(H2834,PROCV!E$33:F$44,2,0)</f>
        <v>1.4444330190702552</v>
      </c>
      <c r="J2834" s="71">
        <v>64290</v>
      </c>
      <c r="K2834" s="44">
        <f t="shared" si="44"/>
        <v>92862.598796026708</v>
      </c>
    </row>
    <row r="2835" spans="1:11" s="43" customFormat="1" ht="19.7" customHeight="1" x14ac:dyDescent="0.25">
      <c r="A2835" s="43" t="s">
        <v>134</v>
      </c>
      <c r="B2835" s="1" t="s">
        <v>239</v>
      </c>
      <c r="C2835" s="1" t="s">
        <v>285</v>
      </c>
      <c r="D2835" s="1" t="s">
        <v>284</v>
      </c>
      <c r="E2835" s="45" t="str">
        <f>VLOOKUP(C2835,PROCV!E$50:G$126,3,0)</f>
        <v>Editorial</v>
      </c>
      <c r="F2835" s="1" t="s">
        <v>416</v>
      </c>
      <c r="G2835" s="1" t="s">
        <v>236</v>
      </c>
      <c r="H2835" s="1">
        <v>2011</v>
      </c>
      <c r="I2835" s="60">
        <f>VLOOKUP(H2835,PROCV!E$33:F$44,2,0)</f>
        <v>1.4444330190702552</v>
      </c>
      <c r="J2835" s="71">
        <v>29398</v>
      </c>
      <c r="K2835" s="44">
        <f t="shared" si="44"/>
        <v>42463.441894627365</v>
      </c>
    </row>
    <row r="2836" spans="1:11" s="43" customFormat="1" ht="19.7" customHeight="1" x14ac:dyDescent="0.25">
      <c r="A2836" s="43" t="s">
        <v>134</v>
      </c>
      <c r="B2836" s="1" t="s">
        <v>239</v>
      </c>
      <c r="C2836" s="1" t="s">
        <v>285</v>
      </c>
      <c r="D2836" s="1" t="s">
        <v>284</v>
      </c>
      <c r="E2836" s="45" t="str">
        <f>VLOOKUP(C2836,PROCV!E$50:G$126,3,0)</f>
        <v>Editorial</v>
      </c>
      <c r="F2836" s="1" t="s">
        <v>416</v>
      </c>
      <c r="G2836" s="1" t="s">
        <v>236</v>
      </c>
      <c r="H2836" s="1">
        <v>2011</v>
      </c>
      <c r="I2836" s="60">
        <f>VLOOKUP(H2836,PROCV!E$33:F$44,2,0)</f>
        <v>1.4444330190702552</v>
      </c>
      <c r="J2836" s="71">
        <v>1253</v>
      </c>
      <c r="K2836" s="44">
        <f t="shared" si="44"/>
        <v>1809.8745728950298</v>
      </c>
    </row>
    <row r="2837" spans="1:11" s="43" customFormat="1" ht="19.7" customHeight="1" x14ac:dyDescent="0.25">
      <c r="A2837" s="43" t="s">
        <v>134</v>
      </c>
      <c r="B2837" s="1" t="s">
        <v>239</v>
      </c>
      <c r="C2837" s="1" t="s">
        <v>283</v>
      </c>
      <c r="D2837" s="1" t="s">
        <v>282</v>
      </c>
      <c r="E2837" s="45" t="str">
        <f>VLOOKUP(C2837,PROCV!E$50:G$126,3,0)</f>
        <v>Editorial</v>
      </c>
      <c r="F2837" s="1" t="s">
        <v>416</v>
      </c>
      <c r="G2837" s="1" t="s">
        <v>236</v>
      </c>
      <c r="H2837" s="1">
        <v>2011</v>
      </c>
      <c r="I2837" s="60">
        <f>VLOOKUP(H2837,PROCV!E$33:F$44,2,0)</f>
        <v>1.4444330190702552</v>
      </c>
      <c r="J2837" s="71">
        <v>42341</v>
      </c>
      <c r="K2837" s="44">
        <f t="shared" si="44"/>
        <v>61158.738460453678</v>
      </c>
    </row>
    <row r="2838" spans="1:11" s="43" customFormat="1" ht="19.7" customHeight="1" x14ac:dyDescent="0.25">
      <c r="A2838" s="43" t="s">
        <v>137</v>
      </c>
      <c r="B2838" s="1" t="s">
        <v>292</v>
      </c>
      <c r="C2838" s="1" t="s">
        <v>291</v>
      </c>
      <c r="D2838" s="1" t="s">
        <v>290</v>
      </c>
      <c r="E2838" s="45" t="str">
        <f>VLOOKUP(C2838,PROCV!E$50:G$126,3,0)</f>
        <v>NA</v>
      </c>
      <c r="F2838" s="1" t="s">
        <v>416</v>
      </c>
      <c r="G2838" s="1" t="s">
        <v>236</v>
      </c>
      <c r="H2838" s="1">
        <v>2011</v>
      </c>
      <c r="I2838" s="60">
        <f>VLOOKUP(H2838,PROCV!E$33:F$44,2,0)</f>
        <v>1.4444330190702552</v>
      </c>
      <c r="J2838" s="71">
        <v>18400</v>
      </c>
      <c r="K2838" s="44">
        <f t="shared" si="44"/>
        <v>26577.567550892698</v>
      </c>
    </row>
    <row r="2839" spans="1:11" s="43" customFormat="1" ht="19.7" customHeight="1" x14ac:dyDescent="0.25">
      <c r="A2839" s="43" t="s">
        <v>137</v>
      </c>
      <c r="B2839" s="1" t="s">
        <v>292</v>
      </c>
      <c r="C2839" s="1" t="s">
        <v>285</v>
      </c>
      <c r="D2839" s="1" t="s">
        <v>284</v>
      </c>
      <c r="E2839" s="45" t="str">
        <f>VLOOKUP(C2839,PROCV!E$50:G$126,3,0)</f>
        <v>Editorial</v>
      </c>
      <c r="F2839" s="1" t="s">
        <v>416</v>
      </c>
      <c r="G2839" s="1" t="s">
        <v>265</v>
      </c>
      <c r="H2839" s="1">
        <v>2011</v>
      </c>
      <c r="I2839" s="60">
        <f>VLOOKUP(H2839,PROCV!E$33:F$44,2,0)</f>
        <v>1.4444330190702552</v>
      </c>
      <c r="J2839" s="71">
        <v>6953456</v>
      </c>
      <c r="K2839" s="44">
        <f t="shared" si="44"/>
        <v>10043801.44305218</v>
      </c>
    </row>
    <row r="2840" spans="1:11" s="43" customFormat="1" ht="19.7" customHeight="1" x14ac:dyDescent="0.25">
      <c r="A2840" s="43" t="s">
        <v>137</v>
      </c>
      <c r="B2840" s="1" t="s">
        <v>292</v>
      </c>
      <c r="C2840" s="1" t="s">
        <v>283</v>
      </c>
      <c r="D2840" s="1" t="s">
        <v>282</v>
      </c>
      <c r="E2840" s="45" t="str">
        <f>VLOOKUP(C2840,PROCV!E$50:G$126,3,0)</f>
        <v>Editorial</v>
      </c>
      <c r="F2840" s="1" t="s">
        <v>416</v>
      </c>
      <c r="G2840" s="1" t="s">
        <v>236</v>
      </c>
      <c r="H2840" s="1">
        <v>2011</v>
      </c>
      <c r="I2840" s="60">
        <f>VLOOKUP(H2840,PROCV!E$33:F$44,2,0)</f>
        <v>1.4444330190702552</v>
      </c>
      <c r="J2840" s="71">
        <v>3750</v>
      </c>
      <c r="K2840" s="44">
        <f t="shared" si="44"/>
        <v>5416.6238215134572</v>
      </c>
    </row>
    <row r="2841" spans="1:11" s="43" customFormat="1" ht="19.7" customHeight="1" x14ac:dyDescent="0.25">
      <c r="A2841" s="43" t="s">
        <v>137</v>
      </c>
      <c r="B2841" s="1" t="s">
        <v>292</v>
      </c>
      <c r="C2841" s="1" t="s">
        <v>283</v>
      </c>
      <c r="D2841" s="1" t="s">
        <v>282</v>
      </c>
      <c r="E2841" s="45" t="str">
        <f>VLOOKUP(C2841,PROCV!E$50:G$126,3,0)</f>
        <v>Editorial</v>
      </c>
      <c r="F2841" s="1" t="s">
        <v>416</v>
      </c>
      <c r="G2841" s="1" t="s">
        <v>236</v>
      </c>
      <c r="H2841" s="1">
        <v>2011</v>
      </c>
      <c r="I2841" s="60">
        <f>VLOOKUP(H2841,PROCV!E$33:F$44,2,0)</f>
        <v>1.4444330190702552</v>
      </c>
      <c r="J2841" s="71">
        <v>79658</v>
      </c>
      <c r="K2841" s="44">
        <f t="shared" si="44"/>
        <v>115060.6454330984</v>
      </c>
    </row>
    <row r="2842" spans="1:11" s="43" customFormat="1" ht="19.7" customHeight="1" x14ac:dyDescent="0.25">
      <c r="A2842" s="43" t="s">
        <v>137</v>
      </c>
      <c r="B2842" s="1" t="s">
        <v>292</v>
      </c>
      <c r="C2842" s="1" t="s">
        <v>281</v>
      </c>
      <c r="D2842" s="1" t="s">
        <v>280</v>
      </c>
      <c r="E2842" s="45" t="str">
        <f>VLOOKUP(C2842,PROCV!E$50:G$126,3,0)</f>
        <v>Música</v>
      </c>
      <c r="F2842" s="1" t="s">
        <v>416</v>
      </c>
      <c r="G2842" s="1" t="s">
        <v>236</v>
      </c>
      <c r="H2842" s="1">
        <v>2011</v>
      </c>
      <c r="I2842" s="60">
        <f>VLOOKUP(H2842,PROCV!E$33:F$44,2,0)</f>
        <v>1.4444330190702552</v>
      </c>
      <c r="J2842" s="71">
        <v>12600</v>
      </c>
      <c r="K2842" s="44">
        <f t="shared" si="44"/>
        <v>18199.856040285216</v>
      </c>
    </row>
    <row r="2843" spans="1:11" s="43" customFormat="1" ht="19.7" customHeight="1" x14ac:dyDescent="0.25">
      <c r="A2843" s="43" t="s">
        <v>137</v>
      </c>
      <c r="B2843" s="1" t="s">
        <v>292</v>
      </c>
      <c r="C2843" s="1" t="s">
        <v>281</v>
      </c>
      <c r="D2843" s="1" t="s">
        <v>280</v>
      </c>
      <c r="E2843" s="45" t="str">
        <f>VLOOKUP(C2843,PROCV!E$50:G$126,3,0)</f>
        <v>Música</v>
      </c>
      <c r="F2843" s="1" t="s">
        <v>416</v>
      </c>
      <c r="G2843" s="1" t="s">
        <v>236</v>
      </c>
      <c r="H2843" s="1">
        <v>2011</v>
      </c>
      <c r="I2843" s="60">
        <f>VLOOKUP(H2843,PROCV!E$33:F$44,2,0)</f>
        <v>1.4444330190702552</v>
      </c>
      <c r="J2843" s="71">
        <v>6196</v>
      </c>
      <c r="K2843" s="44">
        <f t="shared" si="44"/>
        <v>8949.7069861593009</v>
      </c>
    </row>
    <row r="2844" spans="1:11" s="43" customFormat="1" ht="19.7" customHeight="1" x14ac:dyDescent="0.25">
      <c r="A2844" s="43" t="s">
        <v>137</v>
      </c>
      <c r="B2844" s="1" t="s">
        <v>292</v>
      </c>
      <c r="C2844" s="1" t="s">
        <v>277</v>
      </c>
      <c r="D2844" s="1" t="s">
        <v>276</v>
      </c>
      <c r="E2844" s="45" t="str">
        <f>VLOOKUP(C2844,PROCV!E$50:G$126,3,0)</f>
        <v>Editorial</v>
      </c>
      <c r="F2844" s="1" t="s">
        <v>416</v>
      </c>
      <c r="G2844" s="1" t="s">
        <v>236</v>
      </c>
      <c r="H2844" s="1">
        <v>2011</v>
      </c>
      <c r="I2844" s="60">
        <f>VLOOKUP(H2844,PROCV!E$33:F$44,2,0)</f>
        <v>1.4444330190702552</v>
      </c>
      <c r="J2844" s="71">
        <v>25507</v>
      </c>
      <c r="K2844" s="44">
        <f t="shared" si="44"/>
        <v>36843.153017425</v>
      </c>
    </row>
    <row r="2845" spans="1:11" s="43" customFormat="1" ht="19.7" customHeight="1" x14ac:dyDescent="0.25">
      <c r="A2845" s="43" t="s">
        <v>137</v>
      </c>
      <c r="B2845" s="1" t="s">
        <v>292</v>
      </c>
      <c r="C2845" s="1" t="s">
        <v>269</v>
      </c>
      <c r="D2845" s="1" t="s">
        <v>268</v>
      </c>
      <c r="E2845" s="45" t="str">
        <f>VLOOKUP(C2845,PROCV!E$50:G$126,3,0)</f>
        <v>NA</v>
      </c>
      <c r="F2845" s="1" t="s">
        <v>416</v>
      </c>
      <c r="G2845" s="1" t="s">
        <v>236</v>
      </c>
      <c r="H2845" s="1">
        <v>2011</v>
      </c>
      <c r="I2845" s="60">
        <f>VLOOKUP(H2845,PROCV!E$33:F$44,2,0)</f>
        <v>1.4444330190702552</v>
      </c>
      <c r="J2845" s="71">
        <v>40000</v>
      </c>
      <c r="K2845" s="44">
        <f t="shared" si="44"/>
        <v>57777.32076281021</v>
      </c>
    </row>
    <row r="2846" spans="1:11" s="43" customFormat="1" ht="19.7" customHeight="1" x14ac:dyDescent="0.25">
      <c r="A2846" s="43" t="s">
        <v>137</v>
      </c>
      <c r="B2846" s="1" t="s">
        <v>292</v>
      </c>
      <c r="C2846" s="1" t="s">
        <v>269</v>
      </c>
      <c r="D2846" s="1" t="s">
        <v>268</v>
      </c>
      <c r="E2846" s="45" t="str">
        <f>VLOOKUP(C2846,PROCV!E$50:G$126,3,0)</f>
        <v>NA</v>
      </c>
      <c r="F2846" s="1" t="s">
        <v>416</v>
      </c>
      <c r="G2846" s="1" t="s">
        <v>236</v>
      </c>
      <c r="H2846" s="1">
        <v>2011</v>
      </c>
      <c r="I2846" s="60">
        <f>VLOOKUP(H2846,PROCV!E$33:F$44,2,0)</f>
        <v>1.4444330190702552</v>
      </c>
      <c r="J2846" s="71">
        <v>6567</v>
      </c>
      <c r="K2846" s="44">
        <f t="shared" si="44"/>
        <v>9485.5916362343669</v>
      </c>
    </row>
    <row r="2847" spans="1:11" s="43" customFormat="1" ht="19.7" customHeight="1" x14ac:dyDescent="0.25">
      <c r="A2847" s="43" t="s">
        <v>137</v>
      </c>
      <c r="B2847" s="1" t="s">
        <v>292</v>
      </c>
      <c r="C2847" s="1" t="s">
        <v>252</v>
      </c>
      <c r="D2847" s="1" t="s">
        <v>251</v>
      </c>
      <c r="E2847" s="45" t="str">
        <f>VLOOKUP(C2847,PROCV!E$50:G$126,3,0)</f>
        <v>Audiovisual</v>
      </c>
      <c r="F2847" s="1" t="s">
        <v>416</v>
      </c>
      <c r="G2847" s="1" t="s">
        <v>236</v>
      </c>
      <c r="H2847" s="1">
        <v>2011</v>
      </c>
      <c r="I2847" s="60">
        <f>VLOOKUP(H2847,PROCV!E$33:F$44,2,0)</f>
        <v>1.4444330190702552</v>
      </c>
      <c r="J2847" s="71">
        <v>29003</v>
      </c>
      <c r="K2847" s="44">
        <f t="shared" si="44"/>
        <v>41892.890852094613</v>
      </c>
    </row>
    <row r="2848" spans="1:11" s="43" customFormat="1" ht="19.7" customHeight="1" x14ac:dyDescent="0.25">
      <c r="A2848" s="43" t="s">
        <v>137</v>
      </c>
      <c r="B2848" s="1" t="s">
        <v>292</v>
      </c>
      <c r="C2848" s="1" t="s">
        <v>252</v>
      </c>
      <c r="D2848" s="1" t="s">
        <v>251</v>
      </c>
      <c r="E2848" s="45" t="str">
        <f>VLOOKUP(C2848,PROCV!E$50:G$126,3,0)</f>
        <v>Audiovisual</v>
      </c>
      <c r="F2848" s="1" t="s">
        <v>416</v>
      </c>
      <c r="G2848" s="1" t="s">
        <v>236</v>
      </c>
      <c r="H2848" s="1">
        <v>2011</v>
      </c>
      <c r="I2848" s="60">
        <f>VLOOKUP(H2848,PROCV!E$33:F$44,2,0)</f>
        <v>1.4444330190702552</v>
      </c>
      <c r="J2848" s="71">
        <v>72150</v>
      </c>
      <c r="K2848" s="44">
        <f t="shared" si="44"/>
        <v>104215.84232591891</v>
      </c>
    </row>
    <row r="2849" spans="1:11" s="43" customFormat="1" ht="19.7" customHeight="1" x14ac:dyDescent="0.25">
      <c r="A2849" s="43" t="s">
        <v>137</v>
      </c>
      <c r="B2849" s="1" t="s">
        <v>292</v>
      </c>
      <c r="C2849" s="1" t="s">
        <v>250</v>
      </c>
      <c r="D2849" s="1" t="s">
        <v>249</v>
      </c>
      <c r="E2849" s="45" t="str">
        <f>VLOOKUP(C2849,PROCV!E$50:G$126,3,0)</f>
        <v>Audiovisual</v>
      </c>
      <c r="F2849" s="1" t="s">
        <v>416</v>
      </c>
      <c r="G2849" s="1" t="s">
        <v>236</v>
      </c>
      <c r="H2849" s="1">
        <v>2011</v>
      </c>
      <c r="I2849" s="60">
        <f>VLOOKUP(H2849,PROCV!E$33:F$44,2,0)</f>
        <v>1.4444330190702552</v>
      </c>
      <c r="J2849" s="71">
        <v>49977</v>
      </c>
      <c r="K2849" s="44">
        <f t="shared" si="44"/>
        <v>72188.428994074144</v>
      </c>
    </row>
    <row r="2850" spans="1:11" s="43" customFormat="1" ht="19.7" customHeight="1" x14ac:dyDescent="0.25">
      <c r="A2850" s="43" t="s">
        <v>137</v>
      </c>
      <c r="B2850" s="1" t="s">
        <v>292</v>
      </c>
      <c r="C2850" s="1" t="s">
        <v>250</v>
      </c>
      <c r="D2850" s="1" t="s">
        <v>249</v>
      </c>
      <c r="E2850" s="45" t="str">
        <f>VLOOKUP(C2850,PROCV!E$50:G$126,3,0)</f>
        <v>Audiovisual</v>
      </c>
      <c r="F2850" s="1" t="s">
        <v>416</v>
      </c>
      <c r="G2850" s="1" t="s">
        <v>236</v>
      </c>
      <c r="H2850" s="1">
        <v>2011</v>
      </c>
      <c r="I2850" s="60">
        <f>VLOOKUP(H2850,PROCV!E$33:F$44,2,0)</f>
        <v>1.4444330190702552</v>
      </c>
      <c r="J2850" s="71">
        <v>28666</v>
      </c>
      <c r="K2850" s="44">
        <f t="shared" si="44"/>
        <v>41406.116924667935</v>
      </c>
    </row>
    <row r="2851" spans="1:11" s="43" customFormat="1" ht="19.7" customHeight="1" x14ac:dyDescent="0.25">
      <c r="A2851" s="43" t="s">
        <v>137</v>
      </c>
      <c r="B2851" s="1" t="s">
        <v>292</v>
      </c>
      <c r="C2851" s="1" t="s">
        <v>241</v>
      </c>
      <c r="D2851" s="1" t="s">
        <v>240</v>
      </c>
      <c r="E2851" s="45" t="str">
        <f>VLOOKUP(C2851,PROCV!E$50:G$126,3,0)</f>
        <v>Artes Cênicas e Espetáculos</v>
      </c>
      <c r="F2851" s="1" t="s">
        <v>416</v>
      </c>
      <c r="G2851" s="1" t="s">
        <v>236</v>
      </c>
      <c r="H2851" s="1">
        <v>2011</v>
      </c>
      <c r="I2851" s="60">
        <f>VLOOKUP(H2851,PROCV!E$33:F$44,2,0)</f>
        <v>1.4444330190702552</v>
      </c>
      <c r="J2851" s="71">
        <v>1419</v>
      </c>
      <c r="K2851" s="44">
        <f t="shared" si="44"/>
        <v>2049.650454060692</v>
      </c>
    </row>
    <row r="2852" spans="1:11" s="43" customFormat="1" ht="19.7" customHeight="1" x14ac:dyDescent="0.25">
      <c r="A2852" s="43" t="s">
        <v>137</v>
      </c>
      <c r="B2852" s="1" t="s">
        <v>292</v>
      </c>
      <c r="C2852" s="1" t="s">
        <v>241</v>
      </c>
      <c r="D2852" s="1" t="s">
        <v>240</v>
      </c>
      <c r="E2852" s="45" t="str">
        <f>VLOOKUP(C2852,PROCV!E$50:G$126,3,0)</f>
        <v>Artes Cênicas e Espetáculos</v>
      </c>
      <c r="F2852" s="1" t="s">
        <v>416</v>
      </c>
      <c r="G2852" s="1" t="s">
        <v>236</v>
      </c>
      <c r="H2852" s="1">
        <v>2011</v>
      </c>
      <c r="I2852" s="60">
        <f>VLOOKUP(H2852,PROCV!E$33:F$44,2,0)</f>
        <v>1.4444330190702552</v>
      </c>
      <c r="J2852" s="71">
        <v>9351</v>
      </c>
      <c r="K2852" s="44">
        <f t="shared" si="44"/>
        <v>13506.893161325957</v>
      </c>
    </row>
    <row r="2853" spans="1:11" s="43" customFormat="1" ht="19.7" customHeight="1" x14ac:dyDescent="0.25">
      <c r="A2853" s="43" t="s">
        <v>137</v>
      </c>
      <c r="B2853" s="1" t="s">
        <v>292</v>
      </c>
      <c r="C2853" s="1" t="s">
        <v>348</v>
      </c>
      <c r="D2853" s="1" t="s">
        <v>347</v>
      </c>
      <c r="E2853" s="45" t="str">
        <f>VLOOKUP(C2853,PROCV!E$50:G$126,3,0)</f>
        <v>Patrimônio</v>
      </c>
      <c r="F2853" s="1" t="s">
        <v>415</v>
      </c>
      <c r="G2853" s="1" t="s">
        <v>265</v>
      </c>
      <c r="H2853" s="1">
        <v>2011</v>
      </c>
      <c r="I2853" s="60">
        <f>VLOOKUP(H2853,PROCV!E$33:F$44,2,0)</f>
        <v>1.4444330190702552</v>
      </c>
      <c r="J2853" s="71">
        <v>1273016</v>
      </c>
      <c r="K2853" s="44">
        <f t="shared" si="44"/>
        <v>1838786.3442047401</v>
      </c>
    </row>
    <row r="2854" spans="1:11" s="43" customFormat="1" ht="19.7" customHeight="1" x14ac:dyDescent="0.25">
      <c r="A2854" s="43" t="s">
        <v>137</v>
      </c>
      <c r="B2854" s="1" t="s">
        <v>292</v>
      </c>
      <c r="C2854" s="1" t="s">
        <v>348</v>
      </c>
      <c r="D2854" s="1" t="s">
        <v>347</v>
      </c>
      <c r="E2854" s="45" t="str">
        <f>VLOOKUP(C2854,PROCV!E$50:G$126,3,0)</f>
        <v>Patrimônio</v>
      </c>
      <c r="F2854" s="1" t="s">
        <v>415</v>
      </c>
      <c r="G2854" s="1" t="s">
        <v>265</v>
      </c>
      <c r="H2854" s="1">
        <v>2011</v>
      </c>
      <c r="I2854" s="60">
        <f>VLOOKUP(H2854,PROCV!E$33:F$44,2,0)</f>
        <v>1.4444330190702552</v>
      </c>
      <c r="J2854" s="71">
        <v>94000</v>
      </c>
      <c r="K2854" s="44">
        <f t="shared" si="44"/>
        <v>135776.70379260398</v>
      </c>
    </row>
    <row r="2855" spans="1:11" s="43" customFormat="1" ht="19.7" customHeight="1" x14ac:dyDescent="0.25">
      <c r="A2855" s="43" t="s">
        <v>139</v>
      </c>
      <c r="B2855" s="1" t="s">
        <v>239</v>
      </c>
      <c r="C2855" s="1" t="s">
        <v>287</v>
      </c>
      <c r="D2855" s="1" t="s">
        <v>286</v>
      </c>
      <c r="E2855" s="45" t="str">
        <f>VLOOKUP(C2855,PROCV!E$50:G$126,3,0)</f>
        <v>Música</v>
      </c>
      <c r="F2855" s="1" t="s">
        <v>416</v>
      </c>
      <c r="G2855" s="1" t="s">
        <v>236</v>
      </c>
      <c r="H2855" s="1">
        <v>2011</v>
      </c>
      <c r="I2855" s="60">
        <f>VLOOKUP(H2855,PROCV!E$33:F$44,2,0)</f>
        <v>1.4444330190702552</v>
      </c>
      <c r="J2855" s="71">
        <v>78000</v>
      </c>
      <c r="K2855" s="44">
        <f t="shared" si="44"/>
        <v>112665.77548747991</v>
      </c>
    </row>
    <row r="2856" spans="1:11" s="43" customFormat="1" ht="19.7" customHeight="1" x14ac:dyDescent="0.25">
      <c r="A2856" s="43" t="s">
        <v>139</v>
      </c>
      <c r="B2856" s="1" t="s">
        <v>239</v>
      </c>
      <c r="C2856" s="1" t="s">
        <v>287</v>
      </c>
      <c r="D2856" s="1" t="s">
        <v>286</v>
      </c>
      <c r="E2856" s="45" t="str">
        <f>VLOOKUP(C2856,PROCV!E$50:G$126,3,0)</f>
        <v>Música</v>
      </c>
      <c r="F2856" s="1" t="s">
        <v>416</v>
      </c>
      <c r="G2856" s="1" t="s">
        <v>236</v>
      </c>
      <c r="H2856" s="1">
        <v>2011</v>
      </c>
      <c r="I2856" s="60">
        <f>VLOOKUP(H2856,PROCV!E$33:F$44,2,0)</f>
        <v>1.4444330190702552</v>
      </c>
      <c r="J2856" s="71">
        <v>140154</v>
      </c>
      <c r="K2856" s="44">
        <f t="shared" si="44"/>
        <v>202443.06535477255</v>
      </c>
    </row>
    <row r="2857" spans="1:11" s="43" customFormat="1" ht="19.7" customHeight="1" x14ac:dyDescent="0.25">
      <c r="A2857" s="43" t="s">
        <v>139</v>
      </c>
      <c r="B2857" s="1" t="s">
        <v>239</v>
      </c>
      <c r="C2857" s="1" t="s">
        <v>287</v>
      </c>
      <c r="D2857" s="1" t="s">
        <v>286</v>
      </c>
      <c r="E2857" s="45" t="str">
        <f>VLOOKUP(C2857,PROCV!E$50:G$126,3,0)</f>
        <v>Música</v>
      </c>
      <c r="F2857" s="1" t="s">
        <v>416</v>
      </c>
      <c r="G2857" s="1" t="s">
        <v>236</v>
      </c>
      <c r="H2857" s="1">
        <v>2011</v>
      </c>
      <c r="I2857" s="60">
        <f>VLOOKUP(H2857,PROCV!E$33:F$44,2,0)</f>
        <v>1.4444330190702552</v>
      </c>
      <c r="J2857" s="71">
        <v>77928</v>
      </c>
      <c r="K2857" s="44">
        <f t="shared" si="44"/>
        <v>112561.77631010686</v>
      </c>
    </row>
    <row r="2858" spans="1:11" s="43" customFormat="1" ht="19.7" customHeight="1" x14ac:dyDescent="0.25">
      <c r="A2858" s="43" t="s">
        <v>139</v>
      </c>
      <c r="B2858" s="1" t="s">
        <v>239</v>
      </c>
      <c r="C2858" s="1" t="s">
        <v>285</v>
      </c>
      <c r="D2858" s="1" t="s">
        <v>284</v>
      </c>
      <c r="E2858" s="45" t="str">
        <f>VLOOKUP(C2858,PROCV!E$50:G$126,3,0)</f>
        <v>Editorial</v>
      </c>
      <c r="F2858" s="1" t="s">
        <v>416</v>
      </c>
      <c r="G2858" s="1" t="s">
        <v>265</v>
      </c>
      <c r="H2858" s="1">
        <v>2011</v>
      </c>
      <c r="I2858" s="60">
        <f>VLOOKUP(H2858,PROCV!E$33:F$44,2,0)</f>
        <v>1.4444330190702552</v>
      </c>
      <c r="J2858" s="71">
        <v>416000</v>
      </c>
      <c r="K2858" s="44">
        <f t="shared" si="44"/>
        <v>600884.13593322621</v>
      </c>
    </row>
    <row r="2859" spans="1:11" s="43" customFormat="1" ht="19.7" customHeight="1" x14ac:dyDescent="0.25">
      <c r="A2859" s="43" t="s">
        <v>139</v>
      </c>
      <c r="B2859" s="1" t="s">
        <v>239</v>
      </c>
      <c r="C2859" s="1" t="s">
        <v>285</v>
      </c>
      <c r="D2859" s="1" t="s">
        <v>284</v>
      </c>
      <c r="E2859" s="45" t="str">
        <f>VLOOKUP(C2859,PROCV!E$50:G$126,3,0)</f>
        <v>Editorial</v>
      </c>
      <c r="F2859" s="1" t="s">
        <v>416</v>
      </c>
      <c r="G2859" s="1" t="s">
        <v>236</v>
      </c>
      <c r="H2859" s="1">
        <v>2011</v>
      </c>
      <c r="I2859" s="60">
        <f>VLOOKUP(H2859,PROCV!E$33:F$44,2,0)</f>
        <v>1.4444330190702552</v>
      </c>
      <c r="J2859" s="71">
        <v>3373</v>
      </c>
      <c r="K2859" s="44">
        <f t="shared" si="44"/>
        <v>4872.0725733239706</v>
      </c>
    </row>
    <row r="2860" spans="1:11" s="43" customFormat="1" ht="19.7" customHeight="1" x14ac:dyDescent="0.25">
      <c r="A2860" s="43" t="s">
        <v>139</v>
      </c>
      <c r="B2860" s="1" t="s">
        <v>239</v>
      </c>
      <c r="C2860" s="1" t="s">
        <v>285</v>
      </c>
      <c r="D2860" s="1" t="s">
        <v>284</v>
      </c>
      <c r="E2860" s="45" t="str">
        <f>VLOOKUP(C2860,PROCV!E$50:G$126,3,0)</f>
        <v>Editorial</v>
      </c>
      <c r="F2860" s="1" t="s">
        <v>416</v>
      </c>
      <c r="G2860" s="1" t="s">
        <v>236</v>
      </c>
      <c r="H2860" s="1">
        <v>2011</v>
      </c>
      <c r="I2860" s="60">
        <f>VLOOKUP(H2860,PROCV!E$33:F$44,2,0)</f>
        <v>1.4444330190702552</v>
      </c>
      <c r="J2860" s="71">
        <v>13997</v>
      </c>
      <c r="K2860" s="44">
        <f t="shared" si="44"/>
        <v>20217.728967926363</v>
      </c>
    </row>
    <row r="2861" spans="1:11" s="43" customFormat="1" ht="19.7" customHeight="1" x14ac:dyDescent="0.25">
      <c r="A2861" s="43" t="s">
        <v>139</v>
      </c>
      <c r="B2861" s="1" t="s">
        <v>239</v>
      </c>
      <c r="C2861" s="1" t="s">
        <v>283</v>
      </c>
      <c r="D2861" s="1" t="s">
        <v>282</v>
      </c>
      <c r="E2861" s="45" t="str">
        <f>VLOOKUP(C2861,PROCV!E$50:G$126,3,0)</f>
        <v>Editorial</v>
      </c>
      <c r="F2861" s="1" t="s">
        <v>416</v>
      </c>
      <c r="G2861" s="1" t="s">
        <v>236</v>
      </c>
      <c r="H2861" s="1">
        <v>2011</v>
      </c>
      <c r="I2861" s="60">
        <f>VLOOKUP(H2861,PROCV!E$33:F$44,2,0)</f>
        <v>1.4444330190702552</v>
      </c>
      <c r="J2861" s="71">
        <v>101271</v>
      </c>
      <c r="K2861" s="44">
        <f t="shared" si="44"/>
        <v>146279.17627426382</v>
      </c>
    </row>
    <row r="2862" spans="1:11" s="43" customFormat="1" ht="19.7" customHeight="1" x14ac:dyDescent="0.25">
      <c r="A2862" s="43" t="s">
        <v>139</v>
      </c>
      <c r="B2862" s="1" t="s">
        <v>239</v>
      </c>
      <c r="C2862" s="1" t="s">
        <v>281</v>
      </c>
      <c r="D2862" s="1" t="s">
        <v>280</v>
      </c>
      <c r="E2862" s="45" t="str">
        <f>VLOOKUP(C2862,PROCV!E$50:G$126,3,0)</f>
        <v>Música</v>
      </c>
      <c r="F2862" s="1" t="s">
        <v>416</v>
      </c>
      <c r="G2862" s="1" t="s">
        <v>236</v>
      </c>
      <c r="H2862" s="1">
        <v>2011</v>
      </c>
      <c r="I2862" s="60">
        <f>VLOOKUP(H2862,PROCV!E$33:F$44,2,0)</f>
        <v>1.4444330190702552</v>
      </c>
      <c r="J2862" s="71">
        <v>11813</v>
      </c>
      <c r="K2862" s="44">
        <f t="shared" si="44"/>
        <v>17063.087254276925</v>
      </c>
    </row>
    <row r="2863" spans="1:11" s="43" customFormat="1" ht="19.7" customHeight="1" x14ac:dyDescent="0.25">
      <c r="A2863" s="43" t="s">
        <v>139</v>
      </c>
      <c r="B2863" s="1" t="s">
        <v>239</v>
      </c>
      <c r="C2863" s="1" t="s">
        <v>281</v>
      </c>
      <c r="D2863" s="1" t="s">
        <v>280</v>
      </c>
      <c r="E2863" s="45" t="str">
        <f>VLOOKUP(C2863,PROCV!E$50:G$126,3,0)</f>
        <v>Música</v>
      </c>
      <c r="F2863" s="1" t="s">
        <v>416</v>
      </c>
      <c r="G2863" s="1" t="s">
        <v>236</v>
      </c>
      <c r="H2863" s="1">
        <v>2011</v>
      </c>
      <c r="I2863" s="60">
        <f>VLOOKUP(H2863,PROCV!E$33:F$44,2,0)</f>
        <v>1.4444330190702552</v>
      </c>
      <c r="J2863" s="71">
        <v>50925</v>
      </c>
      <c r="K2863" s="44">
        <f t="shared" si="44"/>
        <v>73557.751496152749</v>
      </c>
    </row>
    <row r="2864" spans="1:11" s="43" customFormat="1" ht="19.7" customHeight="1" x14ac:dyDescent="0.25">
      <c r="A2864" s="43" t="s">
        <v>139</v>
      </c>
      <c r="B2864" s="1" t="s">
        <v>239</v>
      </c>
      <c r="C2864" s="1" t="s">
        <v>275</v>
      </c>
      <c r="D2864" s="1" t="s">
        <v>274</v>
      </c>
      <c r="E2864" s="45" t="str">
        <f>VLOOKUP(C2864,PROCV!E$50:G$126,3,0)</f>
        <v>Editorial</v>
      </c>
      <c r="F2864" s="1" t="s">
        <v>416</v>
      </c>
      <c r="G2864" s="1" t="s">
        <v>236</v>
      </c>
      <c r="H2864" s="1">
        <v>2011</v>
      </c>
      <c r="I2864" s="60">
        <f>VLOOKUP(H2864,PROCV!E$33:F$44,2,0)</f>
        <v>1.4444330190702552</v>
      </c>
      <c r="J2864" s="71">
        <v>4560</v>
      </c>
      <c r="K2864" s="44">
        <f t="shared" si="44"/>
        <v>6586.6145669603638</v>
      </c>
    </row>
    <row r="2865" spans="1:11" s="43" customFormat="1" ht="19.7" customHeight="1" x14ac:dyDescent="0.25">
      <c r="A2865" s="43" t="s">
        <v>139</v>
      </c>
      <c r="B2865" s="1" t="s">
        <v>239</v>
      </c>
      <c r="C2865" s="1" t="s">
        <v>269</v>
      </c>
      <c r="D2865" s="1" t="s">
        <v>268</v>
      </c>
      <c r="E2865" s="45" t="str">
        <f>VLOOKUP(C2865,PROCV!E$50:G$126,3,0)</f>
        <v>NA</v>
      </c>
      <c r="F2865" s="1" t="s">
        <v>416</v>
      </c>
      <c r="G2865" s="1" t="s">
        <v>236</v>
      </c>
      <c r="H2865" s="1">
        <v>2011</v>
      </c>
      <c r="I2865" s="60">
        <f>VLOOKUP(H2865,PROCV!E$33:F$44,2,0)</f>
        <v>1.4444330190702552</v>
      </c>
      <c r="J2865" s="71">
        <v>69391</v>
      </c>
      <c r="K2865" s="44">
        <f t="shared" si="44"/>
        <v>100230.65162630408</v>
      </c>
    </row>
    <row r="2866" spans="1:11" s="43" customFormat="1" ht="19.7" customHeight="1" x14ac:dyDescent="0.25">
      <c r="A2866" s="43" t="s">
        <v>139</v>
      </c>
      <c r="B2866" s="1" t="s">
        <v>239</v>
      </c>
      <c r="C2866" s="1" t="s">
        <v>269</v>
      </c>
      <c r="D2866" s="1" t="s">
        <v>268</v>
      </c>
      <c r="E2866" s="45" t="str">
        <f>VLOOKUP(C2866,PROCV!E$50:G$126,3,0)</f>
        <v>NA</v>
      </c>
      <c r="F2866" s="1" t="s">
        <v>416</v>
      </c>
      <c r="G2866" s="1" t="s">
        <v>236</v>
      </c>
      <c r="H2866" s="1">
        <v>2011</v>
      </c>
      <c r="I2866" s="60">
        <f>VLOOKUP(H2866,PROCV!E$33:F$44,2,0)</f>
        <v>1.4444330190702552</v>
      </c>
      <c r="J2866" s="71">
        <v>5422</v>
      </c>
      <c r="K2866" s="44">
        <f t="shared" si="44"/>
        <v>7831.7158293989241</v>
      </c>
    </row>
    <row r="2867" spans="1:11" s="43" customFormat="1" ht="19.7" customHeight="1" x14ac:dyDescent="0.25">
      <c r="A2867" s="43" t="s">
        <v>139</v>
      </c>
      <c r="B2867" s="1" t="s">
        <v>239</v>
      </c>
      <c r="C2867" s="1" t="s">
        <v>254</v>
      </c>
      <c r="D2867" s="1" t="s">
        <v>253</v>
      </c>
      <c r="E2867" s="45" t="str">
        <f>VLOOKUP(C2867,PROCV!E$50:G$126,3,0)</f>
        <v>Música</v>
      </c>
      <c r="F2867" s="1" t="s">
        <v>416</v>
      </c>
      <c r="G2867" s="1" t="s">
        <v>236</v>
      </c>
      <c r="H2867" s="1">
        <v>2011</v>
      </c>
      <c r="I2867" s="60">
        <f>VLOOKUP(H2867,PROCV!E$33:F$44,2,0)</f>
        <v>1.4444330190702552</v>
      </c>
      <c r="J2867" s="71">
        <v>41335</v>
      </c>
      <c r="K2867" s="44">
        <f t="shared" si="44"/>
        <v>59705.638843269</v>
      </c>
    </row>
    <row r="2868" spans="1:11" s="43" customFormat="1" ht="19.7" customHeight="1" x14ac:dyDescent="0.25">
      <c r="A2868" s="43" t="s">
        <v>139</v>
      </c>
      <c r="B2868" s="1" t="s">
        <v>239</v>
      </c>
      <c r="C2868" s="1" t="s">
        <v>246</v>
      </c>
      <c r="D2868" s="1" t="s">
        <v>245</v>
      </c>
      <c r="E2868" s="45" t="str">
        <f>VLOOKUP(C2868,PROCV!E$50:G$126,3,0)</f>
        <v>Artes Cênicas e Espetáculos</v>
      </c>
      <c r="F2868" s="1" t="s">
        <v>415</v>
      </c>
      <c r="G2868" s="1" t="s">
        <v>265</v>
      </c>
      <c r="H2868" s="1">
        <v>2011</v>
      </c>
      <c r="I2868" s="60">
        <f>VLOOKUP(H2868,PROCV!E$33:F$44,2,0)</f>
        <v>1.4444330190702552</v>
      </c>
      <c r="J2868" s="71">
        <v>375000</v>
      </c>
      <c r="K2868" s="44">
        <f t="shared" si="44"/>
        <v>541662.38215134572</v>
      </c>
    </row>
    <row r="2869" spans="1:11" s="43" customFormat="1" ht="19.7" customHeight="1" x14ac:dyDescent="0.25">
      <c r="A2869" s="43" t="s">
        <v>139</v>
      </c>
      <c r="B2869" s="1" t="s">
        <v>239</v>
      </c>
      <c r="C2869" s="1" t="s">
        <v>238</v>
      </c>
      <c r="D2869" s="1" t="s">
        <v>237</v>
      </c>
      <c r="E2869" s="45" t="str">
        <f>VLOOKUP(C2869,PROCV!E$50:G$126,3,0)</f>
        <v>Artes Cênicas e Espetáculos</v>
      </c>
      <c r="F2869" s="1" t="s">
        <v>416</v>
      </c>
      <c r="G2869" s="1" t="s">
        <v>236</v>
      </c>
      <c r="H2869" s="1">
        <v>2011</v>
      </c>
      <c r="I2869" s="60">
        <f>VLOOKUP(H2869,PROCV!E$33:F$44,2,0)</f>
        <v>1.4444330190702552</v>
      </c>
      <c r="J2869" s="71">
        <v>8956</v>
      </c>
      <c r="K2869" s="44">
        <f t="shared" si="44"/>
        <v>12936.342118793205</v>
      </c>
    </row>
    <row r="2870" spans="1:11" s="43" customFormat="1" ht="19.7" customHeight="1" x14ac:dyDescent="0.25">
      <c r="A2870" s="43" t="s">
        <v>139</v>
      </c>
      <c r="B2870" s="1" t="s">
        <v>239</v>
      </c>
      <c r="C2870" s="1" t="s">
        <v>238</v>
      </c>
      <c r="D2870" s="1" t="s">
        <v>237</v>
      </c>
      <c r="E2870" s="45" t="str">
        <f>VLOOKUP(C2870,PROCV!E$50:G$126,3,0)</f>
        <v>Artes Cênicas e Espetáculos</v>
      </c>
      <c r="F2870" s="1" t="s">
        <v>416</v>
      </c>
      <c r="G2870" s="1" t="s">
        <v>236</v>
      </c>
      <c r="H2870" s="1">
        <v>2011</v>
      </c>
      <c r="I2870" s="60">
        <f>VLOOKUP(H2870,PROCV!E$33:F$44,2,0)</f>
        <v>1.4444330190702552</v>
      </c>
      <c r="J2870" s="71">
        <v>4617</v>
      </c>
      <c r="K2870" s="44">
        <f t="shared" si="44"/>
        <v>6668.9472490473681</v>
      </c>
    </row>
    <row r="2871" spans="1:11" s="43" customFormat="1" ht="19.7" customHeight="1" x14ac:dyDescent="0.25">
      <c r="A2871" s="43" t="s">
        <v>139</v>
      </c>
      <c r="B2871" s="1" t="s">
        <v>239</v>
      </c>
      <c r="C2871" s="1" t="s">
        <v>241</v>
      </c>
      <c r="D2871" s="1" t="s">
        <v>240</v>
      </c>
      <c r="E2871" s="45" t="str">
        <f>VLOOKUP(C2871,PROCV!E$50:G$126,3,0)</f>
        <v>Artes Cênicas e Espetáculos</v>
      </c>
      <c r="F2871" s="1" t="s">
        <v>416</v>
      </c>
      <c r="G2871" s="1" t="s">
        <v>236</v>
      </c>
      <c r="H2871" s="1">
        <v>2011</v>
      </c>
      <c r="I2871" s="60">
        <f>VLOOKUP(H2871,PROCV!E$33:F$44,2,0)</f>
        <v>1.4444330190702552</v>
      </c>
      <c r="J2871" s="71">
        <v>99993</v>
      </c>
      <c r="K2871" s="44">
        <f t="shared" si="44"/>
        <v>144433.19087589203</v>
      </c>
    </row>
    <row r="2872" spans="1:11" s="43" customFormat="1" ht="19.7" customHeight="1" x14ac:dyDescent="0.25">
      <c r="A2872" s="43" t="s">
        <v>139</v>
      </c>
      <c r="B2872" s="1" t="s">
        <v>239</v>
      </c>
      <c r="C2872" s="1" t="s">
        <v>241</v>
      </c>
      <c r="D2872" s="1" t="s">
        <v>240</v>
      </c>
      <c r="E2872" s="45" t="str">
        <f>VLOOKUP(C2872,PROCV!E$50:G$126,3,0)</f>
        <v>Artes Cênicas e Espetáculos</v>
      </c>
      <c r="F2872" s="1" t="s">
        <v>416</v>
      </c>
      <c r="G2872" s="1" t="s">
        <v>236</v>
      </c>
      <c r="H2872" s="1">
        <v>2011</v>
      </c>
      <c r="I2872" s="60">
        <f>VLOOKUP(H2872,PROCV!E$33:F$44,2,0)</f>
        <v>1.4444330190702552</v>
      </c>
      <c r="J2872" s="71">
        <v>22404</v>
      </c>
      <c r="K2872" s="44">
        <f t="shared" si="44"/>
        <v>32361.077359249997</v>
      </c>
    </row>
    <row r="2873" spans="1:11" s="43" customFormat="1" ht="19.7" customHeight="1" x14ac:dyDescent="0.25">
      <c r="A2873" s="43" t="s">
        <v>139</v>
      </c>
      <c r="B2873" s="1" t="s">
        <v>239</v>
      </c>
      <c r="C2873" s="1" t="s">
        <v>241</v>
      </c>
      <c r="D2873" s="1" t="s">
        <v>240</v>
      </c>
      <c r="E2873" s="45" t="str">
        <f>VLOOKUP(C2873,PROCV!E$50:G$126,3,0)</f>
        <v>Artes Cênicas e Espetáculos</v>
      </c>
      <c r="F2873" s="1" t="s">
        <v>416</v>
      </c>
      <c r="G2873" s="1" t="s">
        <v>236</v>
      </c>
      <c r="H2873" s="1">
        <v>2011</v>
      </c>
      <c r="I2873" s="60">
        <f>VLOOKUP(H2873,PROCV!E$33:F$44,2,0)</f>
        <v>1.4444330190702552</v>
      </c>
      <c r="J2873" s="71">
        <v>224690</v>
      </c>
      <c r="K2873" s="44">
        <f t="shared" si="44"/>
        <v>324549.65505489567</v>
      </c>
    </row>
    <row r="2874" spans="1:11" s="43" customFormat="1" ht="19.7" customHeight="1" x14ac:dyDescent="0.25">
      <c r="A2874" s="43" t="s">
        <v>139</v>
      </c>
      <c r="B2874" s="1" t="s">
        <v>239</v>
      </c>
      <c r="C2874" s="1" t="s">
        <v>241</v>
      </c>
      <c r="D2874" s="1" t="s">
        <v>240</v>
      </c>
      <c r="E2874" s="45" t="str">
        <f>VLOOKUP(C2874,PROCV!E$50:G$126,3,0)</f>
        <v>Artes Cênicas e Espetáculos</v>
      </c>
      <c r="F2874" s="1" t="s">
        <v>416</v>
      </c>
      <c r="G2874" s="1" t="s">
        <v>236</v>
      </c>
      <c r="H2874" s="1">
        <v>2011</v>
      </c>
      <c r="I2874" s="60">
        <f>VLOOKUP(H2874,PROCV!E$33:F$44,2,0)</f>
        <v>1.4444330190702552</v>
      </c>
      <c r="J2874" s="71">
        <v>233317</v>
      </c>
      <c r="K2874" s="44">
        <f t="shared" si="44"/>
        <v>337010.77871041471</v>
      </c>
    </row>
    <row r="2875" spans="1:11" s="43" customFormat="1" ht="19.7" customHeight="1" x14ac:dyDescent="0.25">
      <c r="A2875" s="43" t="s">
        <v>141</v>
      </c>
      <c r="B2875" s="1" t="s">
        <v>239</v>
      </c>
      <c r="C2875" s="1" t="s">
        <v>291</v>
      </c>
      <c r="D2875" s="1" t="s">
        <v>290</v>
      </c>
      <c r="E2875" s="45" t="str">
        <f>VLOOKUP(C2875,PROCV!E$50:G$126,3,0)</f>
        <v>NA</v>
      </c>
      <c r="F2875" s="1" t="s">
        <v>416</v>
      </c>
      <c r="G2875" s="1" t="s">
        <v>236</v>
      </c>
      <c r="H2875" s="1">
        <v>2011</v>
      </c>
      <c r="I2875" s="60">
        <f>VLOOKUP(H2875,PROCV!E$33:F$44,2,0)</f>
        <v>1.4444330190702552</v>
      </c>
      <c r="J2875" s="71">
        <v>68501</v>
      </c>
      <c r="K2875" s="44">
        <f t="shared" si="44"/>
        <v>98945.106239331551</v>
      </c>
    </row>
    <row r="2876" spans="1:11" s="43" customFormat="1" ht="19.7" customHeight="1" x14ac:dyDescent="0.25">
      <c r="A2876" s="43" t="s">
        <v>141</v>
      </c>
      <c r="B2876" s="1" t="s">
        <v>239</v>
      </c>
      <c r="C2876" s="1" t="s">
        <v>289</v>
      </c>
      <c r="D2876" s="1" t="s">
        <v>288</v>
      </c>
      <c r="E2876" s="45" t="str">
        <f>VLOOKUP(C2876,PROCV!E$50:G$126,3,0)</f>
        <v>Editorial</v>
      </c>
      <c r="F2876" s="1" t="s">
        <v>416</v>
      </c>
      <c r="G2876" s="1" t="s">
        <v>236</v>
      </c>
      <c r="H2876" s="1">
        <v>2011</v>
      </c>
      <c r="I2876" s="60">
        <f>VLOOKUP(H2876,PROCV!E$33:F$44,2,0)</f>
        <v>1.4444330190702552</v>
      </c>
      <c r="J2876" s="71">
        <v>19354</v>
      </c>
      <c r="K2876" s="44">
        <f t="shared" si="44"/>
        <v>27955.556651085721</v>
      </c>
    </row>
    <row r="2877" spans="1:11" s="43" customFormat="1" ht="19.7" customHeight="1" x14ac:dyDescent="0.25">
      <c r="A2877" s="43" t="s">
        <v>141</v>
      </c>
      <c r="B2877" s="1" t="s">
        <v>239</v>
      </c>
      <c r="C2877" s="1" t="s">
        <v>297</v>
      </c>
      <c r="D2877" s="1" t="s">
        <v>296</v>
      </c>
      <c r="E2877" s="45" t="str">
        <f>VLOOKUP(C2877,PROCV!E$50:G$126,3,0)</f>
        <v>Audiovisual</v>
      </c>
      <c r="F2877" s="1" t="s">
        <v>416</v>
      </c>
      <c r="G2877" s="1" t="s">
        <v>236</v>
      </c>
      <c r="H2877" s="1">
        <v>2011</v>
      </c>
      <c r="I2877" s="60">
        <f>VLOOKUP(H2877,PROCV!E$33:F$44,2,0)</f>
        <v>1.4444330190702552</v>
      </c>
      <c r="J2877" s="71">
        <v>5300</v>
      </c>
      <c r="K2877" s="44">
        <f t="shared" si="44"/>
        <v>7655.4950010723524</v>
      </c>
    </row>
    <row r="2878" spans="1:11" s="43" customFormat="1" ht="19.7" customHeight="1" x14ac:dyDescent="0.25">
      <c r="A2878" s="43" t="s">
        <v>141</v>
      </c>
      <c r="B2878" s="1" t="s">
        <v>239</v>
      </c>
      <c r="C2878" s="1" t="s">
        <v>297</v>
      </c>
      <c r="D2878" s="1" t="s">
        <v>296</v>
      </c>
      <c r="E2878" s="45" t="str">
        <f>VLOOKUP(C2878,PROCV!E$50:G$126,3,0)</f>
        <v>Audiovisual</v>
      </c>
      <c r="F2878" s="1" t="s">
        <v>416</v>
      </c>
      <c r="G2878" s="1" t="s">
        <v>236</v>
      </c>
      <c r="H2878" s="1">
        <v>2011</v>
      </c>
      <c r="I2878" s="60">
        <f>VLOOKUP(H2878,PROCV!E$33:F$44,2,0)</f>
        <v>1.4444330190702552</v>
      </c>
      <c r="J2878" s="71">
        <v>5260</v>
      </c>
      <c r="K2878" s="44">
        <f t="shared" si="44"/>
        <v>7597.7176803095426</v>
      </c>
    </row>
    <row r="2879" spans="1:11" s="43" customFormat="1" ht="19.7" customHeight="1" x14ac:dyDescent="0.25">
      <c r="A2879" s="43" t="s">
        <v>141</v>
      </c>
      <c r="B2879" s="1" t="s">
        <v>239</v>
      </c>
      <c r="C2879" s="1" t="s">
        <v>297</v>
      </c>
      <c r="D2879" s="1" t="s">
        <v>296</v>
      </c>
      <c r="E2879" s="45" t="str">
        <f>VLOOKUP(C2879,PROCV!E$50:G$126,3,0)</f>
        <v>Audiovisual</v>
      </c>
      <c r="F2879" s="1" t="s">
        <v>416</v>
      </c>
      <c r="G2879" s="1" t="s">
        <v>236</v>
      </c>
      <c r="H2879" s="1">
        <v>2011</v>
      </c>
      <c r="I2879" s="60">
        <f>VLOOKUP(H2879,PROCV!E$33:F$44,2,0)</f>
        <v>1.4444330190702552</v>
      </c>
      <c r="J2879" s="71">
        <v>19979</v>
      </c>
      <c r="K2879" s="44">
        <f t="shared" si="44"/>
        <v>28858.327288004628</v>
      </c>
    </row>
    <row r="2880" spans="1:11" s="43" customFormat="1" ht="19.7" customHeight="1" x14ac:dyDescent="0.25">
      <c r="A2880" s="43" t="s">
        <v>141</v>
      </c>
      <c r="B2880" s="1" t="s">
        <v>239</v>
      </c>
      <c r="C2880" s="1" t="s">
        <v>241</v>
      </c>
      <c r="D2880" s="1" t="s">
        <v>240</v>
      </c>
      <c r="E2880" s="45" t="str">
        <f>VLOOKUP(C2880,PROCV!E$50:G$126,3,0)</f>
        <v>Artes Cênicas e Espetáculos</v>
      </c>
      <c r="F2880" s="1" t="s">
        <v>416</v>
      </c>
      <c r="G2880" s="1" t="s">
        <v>236</v>
      </c>
      <c r="H2880" s="1">
        <v>2011</v>
      </c>
      <c r="I2880" s="60">
        <f>VLOOKUP(H2880,PROCV!E$33:F$44,2,0)</f>
        <v>1.4444330190702552</v>
      </c>
      <c r="J2880" s="71">
        <v>3325</v>
      </c>
      <c r="K2880" s="44">
        <f t="shared" si="44"/>
        <v>4802.7397884085985</v>
      </c>
    </row>
    <row r="2881" spans="1:11" s="43" customFormat="1" ht="19.7" customHeight="1" x14ac:dyDescent="0.25">
      <c r="A2881" s="43" t="s">
        <v>141</v>
      </c>
      <c r="B2881" s="1" t="s">
        <v>239</v>
      </c>
      <c r="C2881" s="1" t="s">
        <v>241</v>
      </c>
      <c r="D2881" s="1" t="s">
        <v>240</v>
      </c>
      <c r="E2881" s="45" t="str">
        <f>VLOOKUP(C2881,PROCV!E$50:G$126,3,0)</f>
        <v>Artes Cênicas e Espetáculos</v>
      </c>
      <c r="F2881" s="1" t="s">
        <v>416</v>
      </c>
      <c r="G2881" s="1" t="s">
        <v>236</v>
      </c>
      <c r="H2881" s="1">
        <v>2011</v>
      </c>
      <c r="I2881" s="60">
        <f>VLOOKUP(H2881,PROCV!E$33:F$44,2,0)</f>
        <v>1.4444330190702552</v>
      </c>
      <c r="J2881" s="1">
        <v>96</v>
      </c>
      <c r="K2881" s="44">
        <f t="shared" si="44"/>
        <v>138.66556983074452</v>
      </c>
    </row>
    <row r="2882" spans="1:11" s="43" customFormat="1" ht="19.7" customHeight="1" x14ac:dyDescent="0.25">
      <c r="A2882" s="43" t="s">
        <v>148</v>
      </c>
      <c r="B2882" s="1" t="s">
        <v>292</v>
      </c>
      <c r="C2882" s="1" t="s">
        <v>309</v>
      </c>
      <c r="D2882" s="1" t="s">
        <v>308</v>
      </c>
      <c r="E2882" s="45" t="str">
        <f>VLOOKUP(C2882,PROCV!E$50:G$126,3,0)</f>
        <v>NA</v>
      </c>
      <c r="F2882" s="1" t="s">
        <v>416</v>
      </c>
      <c r="G2882" s="1" t="s">
        <v>236</v>
      </c>
      <c r="H2882" s="1">
        <v>2011</v>
      </c>
      <c r="I2882" s="60">
        <f>VLOOKUP(H2882,PROCV!E$33:F$44,2,0)</f>
        <v>1.4444330190702552</v>
      </c>
      <c r="J2882" s="71">
        <v>8762</v>
      </c>
      <c r="K2882" s="44">
        <f t="shared" si="44"/>
        <v>12656.122113093576</v>
      </c>
    </row>
    <row r="2883" spans="1:11" s="43" customFormat="1" ht="19.7" customHeight="1" x14ac:dyDescent="0.25">
      <c r="A2883" s="43" t="s">
        <v>148</v>
      </c>
      <c r="B2883" s="1" t="s">
        <v>292</v>
      </c>
      <c r="C2883" s="1" t="s">
        <v>309</v>
      </c>
      <c r="D2883" s="1" t="s">
        <v>308</v>
      </c>
      <c r="E2883" s="45" t="str">
        <f>VLOOKUP(C2883,PROCV!E$50:G$126,3,0)</f>
        <v>NA</v>
      </c>
      <c r="F2883" s="1" t="s">
        <v>416</v>
      </c>
      <c r="G2883" s="1" t="s">
        <v>236</v>
      </c>
      <c r="H2883" s="1">
        <v>2011</v>
      </c>
      <c r="I2883" s="60">
        <f>VLOOKUP(H2883,PROCV!E$33:F$44,2,0)</f>
        <v>1.4444330190702552</v>
      </c>
      <c r="J2883" s="71">
        <v>5055</v>
      </c>
      <c r="K2883" s="44">
        <f t="shared" ref="K2883:K2946" si="45">J2883*I2883</f>
        <v>7301.6089114001406</v>
      </c>
    </row>
    <row r="2884" spans="1:11" s="43" customFormat="1" ht="19.7" customHeight="1" x14ac:dyDescent="0.25">
      <c r="A2884" s="43" t="s">
        <v>148</v>
      </c>
      <c r="B2884" s="1" t="s">
        <v>292</v>
      </c>
      <c r="C2884" s="1" t="s">
        <v>309</v>
      </c>
      <c r="D2884" s="1" t="s">
        <v>308</v>
      </c>
      <c r="E2884" s="45" t="str">
        <f>VLOOKUP(C2884,PROCV!E$50:G$126,3,0)</f>
        <v>NA</v>
      </c>
      <c r="F2884" s="1" t="s">
        <v>416</v>
      </c>
      <c r="G2884" s="1" t="s">
        <v>236</v>
      </c>
      <c r="H2884" s="1">
        <v>2011</v>
      </c>
      <c r="I2884" s="60">
        <f>VLOOKUP(H2884,PROCV!E$33:F$44,2,0)</f>
        <v>1.4444330190702552</v>
      </c>
      <c r="J2884" s="71">
        <v>28128</v>
      </c>
      <c r="K2884" s="44">
        <f t="shared" si="45"/>
        <v>40629.011960408141</v>
      </c>
    </row>
    <row r="2885" spans="1:11" s="43" customFormat="1" ht="19.7" customHeight="1" x14ac:dyDescent="0.25">
      <c r="A2885" s="43" t="s">
        <v>148</v>
      </c>
      <c r="B2885" s="1" t="s">
        <v>292</v>
      </c>
      <c r="C2885" s="1" t="s">
        <v>291</v>
      </c>
      <c r="D2885" s="1" t="s">
        <v>290</v>
      </c>
      <c r="E2885" s="45" t="str">
        <f>VLOOKUP(C2885,PROCV!E$50:G$126,3,0)</f>
        <v>NA</v>
      </c>
      <c r="F2885" s="1" t="s">
        <v>416</v>
      </c>
      <c r="G2885" s="1" t="s">
        <v>236</v>
      </c>
      <c r="H2885" s="1">
        <v>2011</v>
      </c>
      <c r="I2885" s="60">
        <f>VLOOKUP(H2885,PROCV!E$33:F$44,2,0)</f>
        <v>1.4444330190702552</v>
      </c>
      <c r="J2885" s="71">
        <v>36626</v>
      </c>
      <c r="K2885" s="44">
        <f t="shared" si="45"/>
        <v>52903.803756467169</v>
      </c>
    </row>
    <row r="2886" spans="1:11" s="43" customFormat="1" ht="19.7" customHeight="1" x14ac:dyDescent="0.25">
      <c r="A2886" s="43" t="s">
        <v>148</v>
      </c>
      <c r="B2886" s="1" t="s">
        <v>292</v>
      </c>
      <c r="C2886" s="1" t="s">
        <v>291</v>
      </c>
      <c r="D2886" s="1" t="s">
        <v>290</v>
      </c>
      <c r="E2886" s="45" t="str">
        <f>VLOOKUP(C2886,PROCV!E$50:G$126,3,0)</f>
        <v>NA</v>
      </c>
      <c r="F2886" s="1" t="s">
        <v>416</v>
      </c>
      <c r="G2886" s="1" t="s">
        <v>236</v>
      </c>
      <c r="H2886" s="1">
        <v>2011</v>
      </c>
      <c r="I2886" s="60">
        <f>VLOOKUP(H2886,PROCV!E$33:F$44,2,0)</f>
        <v>1.4444330190702552</v>
      </c>
      <c r="J2886" s="71">
        <v>66544</v>
      </c>
      <c r="K2886" s="44">
        <f t="shared" si="45"/>
        <v>96118.350821011059</v>
      </c>
    </row>
    <row r="2887" spans="1:11" s="43" customFormat="1" ht="19.7" customHeight="1" x14ac:dyDescent="0.25">
      <c r="A2887" s="43" t="s">
        <v>148</v>
      </c>
      <c r="B2887" s="1" t="s">
        <v>292</v>
      </c>
      <c r="C2887" s="1" t="s">
        <v>291</v>
      </c>
      <c r="D2887" s="1" t="s">
        <v>290</v>
      </c>
      <c r="E2887" s="45" t="str">
        <f>VLOOKUP(C2887,PROCV!E$50:G$126,3,0)</f>
        <v>NA</v>
      </c>
      <c r="F2887" s="1" t="s">
        <v>416</v>
      </c>
      <c r="G2887" s="1" t="s">
        <v>236</v>
      </c>
      <c r="H2887" s="1">
        <v>2011</v>
      </c>
      <c r="I2887" s="60">
        <f>VLOOKUP(H2887,PROCV!E$33:F$44,2,0)</f>
        <v>1.4444330190702552</v>
      </c>
      <c r="J2887" s="71">
        <v>10000</v>
      </c>
      <c r="K2887" s="44">
        <f t="shared" si="45"/>
        <v>14444.330190702552</v>
      </c>
    </row>
    <row r="2888" spans="1:11" s="43" customFormat="1" ht="19.7" customHeight="1" x14ac:dyDescent="0.25">
      <c r="A2888" s="43" t="s">
        <v>148</v>
      </c>
      <c r="B2888" s="1" t="s">
        <v>292</v>
      </c>
      <c r="C2888" s="1" t="s">
        <v>287</v>
      </c>
      <c r="D2888" s="1" t="s">
        <v>286</v>
      </c>
      <c r="E2888" s="45" t="str">
        <f>VLOOKUP(C2888,PROCV!E$50:G$126,3,0)</f>
        <v>Música</v>
      </c>
      <c r="F2888" s="1" t="s">
        <v>416</v>
      </c>
      <c r="G2888" s="1" t="s">
        <v>236</v>
      </c>
      <c r="H2888" s="1">
        <v>2011</v>
      </c>
      <c r="I2888" s="60">
        <f>VLOOKUP(H2888,PROCV!E$33:F$44,2,0)</f>
        <v>1.4444330190702552</v>
      </c>
      <c r="J2888" s="71">
        <v>49602</v>
      </c>
      <c r="K2888" s="44">
        <f t="shared" si="45"/>
        <v>71646.766611922794</v>
      </c>
    </row>
    <row r="2889" spans="1:11" s="43" customFormat="1" ht="19.7" customHeight="1" x14ac:dyDescent="0.25">
      <c r="A2889" s="43" t="s">
        <v>148</v>
      </c>
      <c r="B2889" s="1" t="s">
        <v>292</v>
      </c>
      <c r="C2889" s="1" t="s">
        <v>287</v>
      </c>
      <c r="D2889" s="1" t="s">
        <v>286</v>
      </c>
      <c r="E2889" s="45" t="str">
        <f>VLOOKUP(C2889,PROCV!E$50:G$126,3,0)</f>
        <v>Música</v>
      </c>
      <c r="F2889" s="1" t="s">
        <v>416</v>
      </c>
      <c r="G2889" s="1" t="s">
        <v>236</v>
      </c>
      <c r="H2889" s="1">
        <v>2011</v>
      </c>
      <c r="I2889" s="60">
        <f>VLOOKUP(H2889,PROCV!E$33:F$44,2,0)</f>
        <v>1.4444330190702552</v>
      </c>
      <c r="J2889" s="71">
        <v>1000000</v>
      </c>
      <c r="K2889" s="44">
        <f t="shared" si="45"/>
        <v>1444433.0190702553</v>
      </c>
    </row>
    <row r="2890" spans="1:11" s="43" customFormat="1" ht="19.7" customHeight="1" x14ac:dyDescent="0.25">
      <c r="A2890" s="43" t="s">
        <v>148</v>
      </c>
      <c r="B2890" s="1" t="s">
        <v>292</v>
      </c>
      <c r="C2890" s="1" t="s">
        <v>287</v>
      </c>
      <c r="D2890" s="1" t="s">
        <v>286</v>
      </c>
      <c r="E2890" s="45" t="str">
        <f>VLOOKUP(C2890,PROCV!E$50:G$126,3,0)</f>
        <v>Música</v>
      </c>
      <c r="F2890" s="1" t="s">
        <v>416</v>
      </c>
      <c r="G2890" s="1" t="s">
        <v>236</v>
      </c>
      <c r="H2890" s="1">
        <v>2011</v>
      </c>
      <c r="I2890" s="60">
        <f>VLOOKUP(H2890,PROCV!E$33:F$44,2,0)</f>
        <v>1.4444330190702552</v>
      </c>
      <c r="J2890" s="71">
        <v>110400</v>
      </c>
      <c r="K2890" s="44">
        <f t="shared" si="45"/>
        <v>159465.40530535617</v>
      </c>
    </row>
    <row r="2891" spans="1:11" s="43" customFormat="1" ht="19.7" customHeight="1" x14ac:dyDescent="0.25">
      <c r="A2891" s="43" t="s">
        <v>148</v>
      </c>
      <c r="B2891" s="1" t="s">
        <v>292</v>
      </c>
      <c r="C2891" s="1" t="s">
        <v>287</v>
      </c>
      <c r="D2891" s="1" t="s">
        <v>286</v>
      </c>
      <c r="E2891" s="45" t="str">
        <f>VLOOKUP(C2891,PROCV!E$50:G$126,3,0)</f>
        <v>Música</v>
      </c>
      <c r="F2891" s="1" t="s">
        <v>416</v>
      </c>
      <c r="G2891" s="1" t="s">
        <v>236</v>
      </c>
      <c r="H2891" s="1">
        <v>2011</v>
      </c>
      <c r="I2891" s="60">
        <f>VLOOKUP(H2891,PROCV!E$33:F$44,2,0)</f>
        <v>1.4444330190702552</v>
      </c>
      <c r="J2891" s="71">
        <v>79101</v>
      </c>
      <c r="K2891" s="44">
        <f t="shared" si="45"/>
        <v>114256.09624147626</v>
      </c>
    </row>
    <row r="2892" spans="1:11" s="43" customFormat="1" ht="19.7" customHeight="1" x14ac:dyDescent="0.25">
      <c r="A2892" s="43" t="s">
        <v>148</v>
      </c>
      <c r="B2892" s="1" t="s">
        <v>292</v>
      </c>
      <c r="C2892" s="1" t="s">
        <v>287</v>
      </c>
      <c r="D2892" s="1" t="s">
        <v>286</v>
      </c>
      <c r="E2892" s="45" t="str">
        <f>VLOOKUP(C2892,PROCV!E$50:G$126,3,0)</f>
        <v>Música</v>
      </c>
      <c r="F2892" s="1" t="s">
        <v>416</v>
      </c>
      <c r="G2892" s="1" t="s">
        <v>236</v>
      </c>
      <c r="H2892" s="1">
        <v>2011</v>
      </c>
      <c r="I2892" s="60">
        <f>VLOOKUP(H2892,PROCV!E$33:F$44,2,0)</f>
        <v>1.4444330190702552</v>
      </c>
      <c r="J2892" s="71">
        <v>120988</v>
      </c>
      <c r="K2892" s="44">
        <f t="shared" si="45"/>
        <v>174759.06211127204</v>
      </c>
    </row>
    <row r="2893" spans="1:11" s="43" customFormat="1" ht="19.7" customHeight="1" x14ac:dyDescent="0.25">
      <c r="A2893" s="43" t="s">
        <v>148</v>
      </c>
      <c r="B2893" s="1" t="s">
        <v>292</v>
      </c>
      <c r="C2893" s="1" t="s">
        <v>285</v>
      </c>
      <c r="D2893" s="1" t="s">
        <v>284</v>
      </c>
      <c r="E2893" s="45" t="str">
        <f>VLOOKUP(C2893,PROCV!E$50:G$126,3,0)</f>
        <v>Editorial</v>
      </c>
      <c r="F2893" s="1" t="s">
        <v>416</v>
      </c>
      <c r="G2893" s="1" t="s">
        <v>236</v>
      </c>
      <c r="H2893" s="1">
        <v>2011</v>
      </c>
      <c r="I2893" s="60">
        <f>VLOOKUP(H2893,PROCV!E$33:F$44,2,0)</f>
        <v>1.4444330190702552</v>
      </c>
      <c r="J2893" s="71">
        <v>17061</v>
      </c>
      <c r="K2893" s="44">
        <f t="shared" si="45"/>
        <v>24643.471738357624</v>
      </c>
    </row>
    <row r="2894" spans="1:11" s="43" customFormat="1" ht="19.7" customHeight="1" x14ac:dyDescent="0.25">
      <c r="A2894" s="43" t="s">
        <v>148</v>
      </c>
      <c r="B2894" s="1" t="s">
        <v>292</v>
      </c>
      <c r="C2894" s="1" t="s">
        <v>285</v>
      </c>
      <c r="D2894" s="1" t="s">
        <v>284</v>
      </c>
      <c r="E2894" s="45" t="str">
        <f>VLOOKUP(C2894,PROCV!E$50:G$126,3,0)</f>
        <v>Editorial</v>
      </c>
      <c r="F2894" s="1" t="s">
        <v>416</v>
      </c>
      <c r="G2894" s="1" t="s">
        <v>236</v>
      </c>
      <c r="H2894" s="1">
        <v>2011</v>
      </c>
      <c r="I2894" s="60">
        <f>VLOOKUP(H2894,PROCV!E$33:F$44,2,0)</f>
        <v>1.4444330190702552</v>
      </c>
      <c r="J2894" s="71">
        <v>400000</v>
      </c>
      <c r="K2894" s="44">
        <f t="shared" si="45"/>
        <v>577773.20762810204</v>
      </c>
    </row>
    <row r="2895" spans="1:11" s="43" customFormat="1" ht="19.7" customHeight="1" x14ac:dyDescent="0.25">
      <c r="A2895" s="43" t="s">
        <v>148</v>
      </c>
      <c r="B2895" s="1" t="s">
        <v>292</v>
      </c>
      <c r="C2895" s="1" t="s">
        <v>285</v>
      </c>
      <c r="D2895" s="1" t="s">
        <v>284</v>
      </c>
      <c r="E2895" s="45" t="str">
        <f>VLOOKUP(C2895,PROCV!E$50:G$126,3,0)</f>
        <v>Editorial</v>
      </c>
      <c r="F2895" s="1" t="s">
        <v>416</v>
      </c>
      <c r="G2895" s="1" t="s">
        <v>236</v>
      </c>
      <c r="H2895" s="1">
        <v>2011</v>
      </c>
      <c r="I2895" s="60">
        <f>VLOOKUP(H2895,PROCV!E$33:F$44,2,0)</f>
        <v>1.4444330190702552</v>
      </c>
      <c r="J2895" s="71">
        <v>106661</v>
      </c>
      <c r="K2895" s="44">
        <f t="shared" si="45"/>
        <v>154064.67024705251</v>
      </c>
    </row>
    <row r="2896" spans="1:11" s="43" customFormat="1" ht="19.7" customHeight="1" x14ac:dyDescent="0.25">
      <c r="A2896" s="43" t="s">
        <v>148</v>
      </c>
      <c r="B2896" s="1" t="s">
        <v>292</v>
      </c>
      <c r="C2896" s="1" t="s">
        <v>285</v>
      </c>
      <c r="D2896" s="1" t="s">
        <v>284</v>
      </c>
      <c r="E2896" s="45" t="str">
        <f>VLOOKUP(C2896,PROCV!E$50:G$126,3,0)</f>
        <v>Editorial</v>
      </c>
      <c r="F2896" s="1" t="s">
        <v>416</v>
      </c>
      <c r="G2896" s="1" t="s">
        <v>236</v>
      </c>
      <c r="H2896" s="1">
        <v>2011</v>
      </c>
      <c r="I2896" s="60">
        <f>VLOOKUP(H2896,PROCV!E$33:F$44,2,0)</f>
        <v>1.4444330190702552</v>
      </c>
      <c r="J2896" s="71">
        <v>380822</v>
      </c>
      <c r="K2896" s="44">
        <f t="shared" si="45"/>
        <v>550071.87118837272</v>
      </c>
    </row>
    <row r="2897" spans="1:11" s="43" customFormat="1" ht="19.7" customHeight="1" x14ac:dyDescent="0.25">
      <c r="A2897" s="43" t="s">
        <v>148</v>
      </c>
      <c r="B2897" s="1" t="s">
        <v>292</v>
      </c>
      <c r="C2897" s="1" t="s">
        <v>283</v>
      </c>
      <c r="D2897" s="1" t="s">
        <v>282</v>
      </c>
      <c r="E2897" s="45" t="str">
        <f>VLOOKUP(C2897,PROCV!E$50:G$126,3,0)</f>
        <v>Editorial</v>
      </c>
      <c r="F2897" s="1" t="s">
        <v>416</v>
      </c>
      <c r="G2897" s="1" t="s">
        <v>236</v>
      </c>
      <c r="H2897" s="1">
        <v>2011</v>
      </c>
      <c r="I2897" s="60">
        <f>VLOOKUP(H2897,PROCV!E$33:F$44,2,0)</f>
        <v>1.4444330190702552</v>
      </c>
      <c r="J2897" s="71">
        <v>1015</v>
      </c>
      <c r="K2897" s="44">
        <f t="shared" si="45"/>
        <v>1466.0995143563091</v>
      </c>
    </row>
    <row r="2898" spans="1:11" s="43" customFormat="1" ht="19.7" customHeight="1" x14ac:dyDescent="0.25">
      <c r="A2898" s="43" t="s">
        <v>148</v>
      </c>
      <c r="B2898" s="1" t="s">
        <v>292</v>
      </c>
      <c r="C2898" s="1" t="s">
        <v>283</v>
      </c>
      <c r="D2898" s="1" t="s">
        <v>282</v>
      </c>
      <c r="E2898" s="45" t="str">
        <f>VLOOKUP(C2898,PROCV!E$50:G$126,3,0)</f>
        <v>Editorial</v>
      </c>
      <c r="F2898" s="1" t="s">
        <v>416</v>
      </c>
      <c r="G2898" s="1" t="s">
        <v>236</v>
      </c>
      <c r="H2898" s="1">
        <v>2011</v>
      </c>
      <c r="I2898" s="60">
        <f>VLOOKUP(H2898,PROCV!E$33:F$44,2,0)</f>
        <v>1.4444330190702552</v>
      </c>
      <c r="J2898" s="71">
        <v>146739</v>
      </c>
      <c r="K2898" s="44">
        <f t="shared" si="45"/>
        <v>211954.65678535018</v>
      </c>
    </row>
    <row r="2899" spans="1:11" s="43" customFormat="1" ht="19.7" customHeight="1" x14ac:dyDescent="0.25">
      <c r="A2899" s="43" t="s">
        <v>148</v>
      </c>
      <c r="B2899" s="1" t="s">
        <v>292</v>
      </c>
      <c r="C2899" s="1" t="s">
        <v>281</v>
      </c>
      <c r="D2899" s="1" t="s">
        <v>280</v>
      </c>
      <c r="E2899" s="45" t="str">
        <f>VLOOKUP(C2899,PROCV!E$50:G$126,3,0)</f>
        <v>Música</v>
      </c>
      <c r="F2899" s="1" t="s">
        <v>416</v>
      </c>
      <c r="G2899" s="1" t="s">
        <v>236</v>
      </c>
      <c r="H2899" s="1">
        <v>2011</v>
      </c>
      <c r="I2899" s="60">
        <f>VLOOKUP(H2899,PROCV!E$33:F$44,2,0)</f>
        <v>1.4444330190702552</v>
      </c>
      <c r="J2899" s="71">
        <v>52367</v>
      </c>
      <c r="K2899" s="44">
        <f t="shared" si="45"/>
        <v>75640.623909652059</v>
      </c>
    </row>
    <row r="2900" spans="1:11" s="43" customFormat="1" ht="19.7" customHeight="1" x14ac:dyDescent="0.25">
      <c r="A2900" s="43" t="s">
        <v>148</v>
      </c>
      <c r="B2900" s="1" t="s">
        <v>292</v>
      </c>
      <c r="C2900" s="1" t="s">
        <v>279</v>
      </c>
      <c r="D2900" s="1" t="s">
        <v>278</v>
      </c>
      <c r="E2900" s="45" t="str">
        <f>VLOOKUP(C2900,PROCV!E$50:G$126,3,0)</f>
        <v>Editorial</v>
      </c>
      <c r="F2900" s="1" t="s">
        <v>416</v>
      </c>
      <c r="G2900" s="1" t="s">
        <v>236</v>
      </c>
      <c r="H2900" s="1">
        <v>2011</v>
      </c>
      <c r="I2900" s="60">
        <f>VLOOKUP(H2900,PROCV!E$33:F$44,2,0)</f>
        <v>1.4444330190702552</v>
      </c>
      <c r="J2900" s="71">
        <v>5758</v>
      </c>
      <c r="K2900" s="44">
        <f t="shared" si="45"/>
        <v>8317.0453238065293</v>
      </c>
    </row>
    <row r="2901" spans="1:11" s="43" customFormat="1" ht="19.7" customHeight="1" x14ac:dyDescent="0.25">
      <c r="A2901" s="43" t="s">
        <v>148</v>
      </c>
      <c r="B2901" s="1" t="s">
        <v>292</v>
      </c>
      <c r="C2901" s="1" t="s">
        <v>279</v>
      </c>
      <c r="D2901" s="1" t="s">
        <v>278</v>
      </c>
      <c r="E2901" s="45" t="str">
        <f>VLOOKUP(C2901,PROCV!E$50:G$126,3,0)</f>
        <v>Editorial</v>
      </c>
      <c r="F2901" s="1" t="s">
        <v>416</v>
      </c>
      <c r="G2901" s="1" t="s">
        <v>236</v>
      </c>
      <c r="H2901" s="1">
        <v>2011</v>
      </c>
      <c r="I2901" s="60">
        <f>VLOOKUP(H2901,PROCV!E$33:F$44,2,0)</f>
        <v>1.4444330190702552</v>
      </c>
      <c r="J2901" s="71">
        <v>83866</v>
      </c>
      <c r="K2901" s="44">
        <f t="shared" si="45"/>
        <v>121138.81957734603</v>
      </c>
    </row>
    <row r="2902" spans="1:11" s="43" customFormat="1" ht="19.7" customHeight="1" x14ac:dyDescent="0.25">
      <c r="A2902" s="43" t="s">
        <v>148</v>
      </c>
      <c r="B2902" s="1" t="s">
        <v>292</v>
      </c>
      <c r="C2902" s="1" t="s">
        <v>277</v>
      </c>
      <c r="D2902" s="1" t="s">
        <v>276</v>
      </c>
      <c r="E2902" s="45" t="str">
        <f>VLOOKUP(C2902,PROCV!E$50:G$126,3,0)</f>
        <v>Editorial</v>
      </c>
      <c r="F2902" s="1" t="s">
        <v>416</v>
      </c>
      <c r="G2902" s="1" t="s">
        <v>236</v>
      </c>
      <c r="H2902" s="1">
        <v>2011</v>
      </c>
      <c r="I2902" s="60">
        <f>VLOOKUP(H2902,PROCV!E$33:F$44,2,0)</f>
        <v>1.4444330190702552</v>
      </c>
      <c r="J2902" s="71">
        <v>1896</v>
      </c>
      <c r="K2902" s="44">
        <f t="shared" si="45"/>
        <v>2738.6450041572039</v>
      </c>
    </row>
    <row r="2903" spans="1:11" s="43" customFormat="1" ht="19.7" customHeight="1" x14ac:dyDescent="0.25">
      <c r="A2903" s="43" t="s">
        <v>148</v>
      </c>
      <c r="B2903" s="1" t="s">
        <v>292</v>
      </c>
      <c r="C2903" s="1" t="s">
        <v>275</v>
      </c>
      <c r="D2903" s="1" t="s">
        <v>274</v>
      </c>
      <c r="E2903" s="45" t="str">
        <f>VLOOKUP(C2903,PROCV!E$50:G$126,3,0)</f>
        <v>Editorial</v>
      </c>
      <c r="F2903" s="1" t="s">
        <v>416</v>
      </c>
      <c r="G2903" s="1" t="s">
        <v>236</v>
      </c>
      <c r="H2903" s="1">
        <v>2011</v>
      </c>
      <c r="I2903" s="60">
        <f>VLOOKUP(H2903,PROCV!E$33:F$44,2,0)</f>
        <v>1.4444330190702552</v>
      </c>
      <c r="J2903" s="71">
        <v>34084</v>
      </c>
      <c r="K2903" s="44">
        <f t="shared" si="45"/>
        <v>49232.055021990578</v>
      </c>
    </row>
    <row r="2904" spans="1:11" s="43" customFormat="1" ht="19.7" customHeight="1" x14ac:dyDescent="0.25">
      <c r="A2904" s="43" t="s">
        <v>148</v>
      </c>
      <c r="B2904" s="1" t="s">
        <v>292</v>
      </c>
      <c r="C2904" s="1" t="s">
        <v>275</v>
      </c>
      <c r="D2904" s="1" t="s">
        <v>274</v>
      </c>
      <c r="E2904" s="45" t="str">
        <f>VLOOKUP(C2904,PROCV!E$50:G$126,3,0)</f>
        <v>Editorial</v>
      </c>
      <c r="F2904" s="1" t="s">
        <v>416</v>
      </c>
      <c r="G2904" s="1" t="s">
        <v>236</v>
      </c>
      <c r="H2904" s="1">
        <v>2011</v>
      </c>
      <c r="I2904" s="60">
        <f>VLOOKUP(H2904,PROCV!E$33:F$44,2,0)</f>
        <v>1.4444330190702552</v>
      </c>
      <c r="J2904" s="71">
        <v>75966</v>
      </c>
      <c r="K2904" s="44">
        <f t="shared" si="45"/>
        <v>109727.79872669101</v>
      </c>
    </row>
    <row r="2905" spans="1:11" s="43" customFormat="1" ht="19.7" customHeight="1" x14ac:dyDescent="0.25">
      <c r="A2905" s="43" t="s">
        <v>148</v>
      </c>
      <c r="B2905" s="1" t="s">
        <v>292</v>
      </c>
      <c r="C2905" s="1" t="s">
        <v>307</v>
      </c>
      <c r="D2905" s="1" t="s">
        <v>306</v>
      </c>
      <c r="E2905" s="45" t="str">
        <f>VLOOKUP(C2905,PROCV!E$50:G$126,3,0)</f>
        <v>NA</v>
      </c>
      <c r="F2905" s="1" t="s">
        <v>416</v>
      </c>
      <c r="G2905" s="1" t="s">
        <v>236</v>
      </c>
      <c r="H2905" s="1">
        <v>2011</v>
      </c>
      <c r="I2905" s="60">
        <f>VLOOKUP(H2905,PROCV!E$33:F$44,2,0)</f>
        <v>1.4444330190702552</v>
      </c>
      <c r="J2905" s="71">
        <v>8555</v>
      </c>
      <c r="K2905" s="44">
        <f t="shared" si="45"/>
        <v>12357.124478146034</v>
      </c>
    </row>
    <row r="2906" spans="1:11" s="43" customFormat="1" ht="19.7" customHeight="1" x14ac:dyDescent="0.25">
      <c r="A2906" s="43" t="s">
        <v>148</v>
      </c>
      <c r="B2906" s="1" t="s">
        <v>292</v>
      </c>
      <c r="C2906" s="1" t="s">
        <v>269</v>
      </c>
      <c r="D2906" s="1" t="s">
        <v>268</v>
      </c>
      <c r="E2906" s="45" t="str">
        <f>VLOOKUP(C2906,PROCV!E$50:G$126,3,0)</f>
        <v>NA</v>
      </c>
      <c r="F2906" s="1" t="s">
        <v>416</v>
      </c>
      <c r="G2906" s="1" t="s">
        <v>236</v>
      </c>
      <c r="H2906" s="1">
        <v>2011</v>
      </c>
      <c r="I2906" s="60">
        <f>VLOOKUP(H2906,PROCV!E$33:F$44,2,0)</f>
        <v>1.4444330190702552</v>
      </c>
      <c r="J2906" s="71">
        <v>122480</v>
      </c>
      <c r="K2906" s="44">
        <f t="shared" si="45"/>
        <v>176914.15617572487</v>
      </c>
    </row>
    <row r="2907" spans="1:11" s="43" customFormat="1" ht="19.7" customHeight="1" x14ac:dyDescent="0.25">
      <c r="A2907" s="43" t="s">
        <v>148</v>
      </c>
      <c r="B2907" s="1" t="s">
        <v>292</v>
      </c>
      <c r="C2907" s="1" t="s">
        <v>269</v>
      </c>
      <c r="D2907" s="1" t="s">
        <v>268</v>
      </c>
      <c r="E2907" s="45" t="str">
        <f>VLOOKUP(C2907,PROCV!E$50:G$126,3,0)</f>
        <v>NA</v>
      </c>
      <c r="F2907" s="1" t="s">
        <v>416</v>
      </c>
      <c r="G2907" s="1" t="s">
        <v>236</v>
      </c>
      <c r="H2907" s="1">
        <v>2011</v>
      </c>
      <c r="I2907" s="60">
        <f>VLOOKUP(H2907,PROCV!E$33:F$44,2,0)</f>
        <v>1.4444330190702552</v>
      </c>
      <c r="J2907" s="1">
        <v>300</v>
      </c>
      <c r="K2907" s="44">
        <f t="shared" si="45"/>
        <v>433.32990572107656</v>
      </c>
    </row>
    <row r="2908" spans="1:11" s="43" customFormat="1" ht="19.7" customHeight="1" x14ac:dyDescent="0.25">
      <c r="A2908" s="43" t="s">
        <v>148</v>
      </c>
      <c r="B2908" s="1" t="s">
        <v>292</v>
      </c>
      <c r="C2908" s="1" t="s">
        <v>269</v>
      </c>
      <c r="D2908" s="1" t="s">
        <v>268</v>
      </c>
      <c r="E2908" s="45" t="str">
        <f>VLOOKUP(C2908,PROCV!E$50:G$126,3,0)</f>
        <v>NA</v>
      </c>
      <c r="F2908" s="1" t="s">
        <v>416</v>
      </c>
      <c r="G2908" s="1" t="s">
        <v>236</v>
      </c>
      <c r="H2908" s="1">
        <v>2011</v>
      </c>
      <c r="I2908" s="60">
        <f>VLOOKUP(H2908,PROCV!E$33:F$44,2,0)</f>
        <v>1.4444330190702552</v>
      </c>
      <c r="J2908" s="71">
        <v>48560</v>
      </c>
      <c r="K2908" s="44">
        <f t="shared" si="45"/>
        <v>70141.667406051594</v>
      </c>
    </row>
    <row r="2909" spans="1:11" s="43" customFormat="1" ht="19.7" customHeight="1" x14ac:dyDescent="0.25">
      <c r="A2909" s="43" t="s">
        <v>148</v>
      </c>
      <c r="B2909" s="1" t="s">
        <v>292</v>
      </c>
      <c r="C2909" s="1" t="s">
        <v>264</v>
      </c>
      <c r="D2909" s="1" t="s">
        <v>263</v>
      </c>
      <c r="E2909" s="45" t="str">
        <f>VLOOKUP(C2909,PROCV!E$50:G$126,3,0)</f>
        <v>Audiovisual</v>
      </c>
      <c r="F2909" s="1" t="s">
        <v>416</v>
      </c>
      <c r="G2909" s="1" t="s">
        <v>236</v>
      </c>
      <c r="H2909" s="1">
        <v>2011</v>
      </c>
      <c r="I2909" s="60">
        <f>VLOOKUP(H2909,PROCV!E$33:F$44,2,0)</f>
        <v>1.4444330190702552</v>
      </c>
      <c r="J2909" s="71">
        <v>3023</v>
      </c>
      <c r="K2909" s="44">
        <f t="shared" si="45"/>
        <v>4366.5210166493816</v>
      </c>
    </row>
    <row r="2910" spans="1:11" s="43" customFormat="1" ht="19.7" customHeight="1" x14ac:dyDescent="0.25">
      <c r="A2910" s="43" t="s">
        <v>148</v>
      </c>
      <c r="B2910" s="1" t="s">
        <v>292</v>
      </c>
      <c r="C2910" s="1" t="s">
        <v>264</v>
      </c>
      <c r="D2910" s="1" t="s">
        <v>263</v>
      </c>
      <c r="E2910" s="45" t="str">
        <f>VLOOKUP(C2910,PROCV!E$50:G$126,3,0)</f>
        <v>Audiovisual</v>
      </c>
      <c r="F2910" s="1" t="s">
        <v>416</v>
      </c>
      <c r="G2910" s="1" t="s">
        <v>236</v>
      </c>
      <c r="H2910" s="1">
        <v>2011</v>
      </c>
      <c r="I2910" s="60">
        <f>VLOOKUP(H2910,PROCV!E$33:F$44,2,0)</f>
        <v>1.4444330190702552</v>
      </c>
      <c r="J2910" s="71">
        <v>72029</v>
      </c>
      <c r="K2910" s="44">
        <f t="shared" si="45"/>
        <v>104041.06593061141</v>
      </c>
    </row>
    <row r="2911" spans="1:11" s="43" customFormat="1" ht="19.7" customHeight="1" x14ac:dyDescent="0.25">
      <c r="A2911" s="43" t="s">
        <v>148</v>
      </c>
      <c r="B2911" s="1" t="s">
        <v>292</v>
      </c>
      <c r="C2911" s="1" t="s">
        <v>254</v>
      </c>
      <c r="D2911" s="1" t="s">
        <v>253</v>
      </c>
      <c r="E2911" s="45" t="str">
        <f>VLOOKUP(C2911,PROCV!E$50:G$126,3,0)</f>
        <v>Música</v>
      </c>
      <c r="F2911" s="1" t="s">
        <v>416</v>
      </c>
      <c r="G2911" s="1" t="s">
        <v>236</v>
      </c>
      <c r="H2911" s="1">
        <v>2011</v>
      </c>
      <c r="I2911" s="60">
        <f>VLOOKUP(H2911,PROCV!E$33:F$44,2,0)</f>
        <v>1.4444330190702552</v>
      </c>
      <c r="J2911" s="71">
        <v>70089</v>
      </c>
      <c r="K2911" s="44">
        <f t="shared" si="45"/>
        <v>101238.86587361511</v>
      </c>
    </row>
    <row r="2912" spans="1:11" s="43" customFormat="1" ht="19.7" customHeight="1" x14ac:dyDescent="0.25">
      <c r="A2912" s="43" t="s">
        <v>148</v>
      </c>
      <c r="B2912" s="1" t="s">
        <v>292</v>
      </c>
      <c r="C2912" s="1" t="s">
        <v>252</v>
      </c>
      <c r="D2912" s="1" t="s">
        <v>251</v>
      </c>
      <c r="E2912" s="45" t="str">
        <f>VLOOKUP(C2912,PROCV!E$50:G$126,3,0)</f>
        <v>Audiovisual</v>
      </c>
      <c r="F2912" s="1" t="s">
        <v>416</v>
      </c>
      <c r="G2912" s="1" t="s">
        <v>236</v>
      </c>
      <c r="H2912" s="1">
        <v>2011</v>
      </c>
      <c r="I2912" s="60">
        <f>VLOOKUP(H2912,PROCV!E$33:F$44,2,0)</f>
        <v>1.4444330190702552</v>
      </c>
      <c r="J2912" s="71">
        <v>107342</v>
      </c>
      <c r="K2912" s="44">
        <f t="shared" si="45"/>
        <v>155048.32913303934</v>
      </c>
    </row>
    <row r="2913" spans="1:11" s="43" customFormat="1" ht="19.7" customHeight="1" x14ac:dyDescent="0.25">
      <c r="A2913" s="43" t="s">
        <v>148</v>
      </c>
      <c r="B2913" s="1" t="s">
        <v>292</v>
      </c>
      <c r="C2913" s="1" t="s">
        <v>252</v>
      </c>
      <c r="D2913" s="1" t="s">
        <v>251</v>
      </c>
      <c r="E2913" s="45" t="str">
        <f>VLOOKUP(C2913,PROCV!E$50:G$126,3,0)</f>
        <v>Audiovisual</v>
      </c>
      <c r="F2913" s="1" t="s">
        <v>416</v>
      </c>
      <c r="G2913" s="1" t="s">
        <v>236</v>
      </c>
      <c r="H2913" s="1">
        <v>2011</v>
      </c>
      <c r="I2913" s="60">
        <f>VLOOKUP(H2913,PROCV!E$33:F$44,2,0)</f>
        <v>1.4444330190702552</v>
      </c>
      <c r="J2913" s="71">
        <v>253041</v>
      </c>
      <c r="K2913" s="44">
        <f t="shared" si="45"/>
        <v>365500.77557855647</v>
      </c>
    </row>
    <row r="2914" spans="1:11" s="43" customFormat="1" ht="19.7" customHeight="1" x14ac:dyDescent="0.25">
      <c r="A2914" s="43" t="s">
        <v>148</v>
      </c>
      <c r="B2914" s="1" t="s">
        <v>292</v>
      </c>
      <c r="C2914" s="1" t="s">
        <v>252</v>
      </c>
      <c r="D2914" s="1" t="s">
        <v>251</v>
      </c>
      <c r="E2914" s="45" t="str">
        <f>VLOOKUP(C2914,PROCV!E$50:G$126,3,0)</f>
        <v>Audiovisual</v>
      </c>
      <c r="F2914" s="1" t="s">
        <v>416</v>
      </c>
      <c r="G2914" s="1" t="s">
        <v>236</v>
      </c>
      <c r="H2914" s="1">
        <v>2011</v>
      </c>
      <c r="I2914" s="60">
        <f>VLOOKUP(H2914,PROCV!E$33:F$44,2,0)</f>
        <v>1.4444330190702552</v>
      </c>
      <c r="J2914" s="71">
        <v>49081</v>
      </c>
      <c r="K2914" s="44">
        <f t="shared" si="45"/>
        <v>70894.217008987194</v>
      </c>
    </row>
    <row r="2915" spans="1:11" s="43" customFormat="1" ht="19.7" customHeight="1" x14ac:dyDescent="0.25">
      <c r="A2915" s="43" t="s">
        <v>148</v>
      </c>
      <c r="B2915" s="1" t="s">
        <v>292</v>
      </c>
      <c r="C2915" s="1" t="s">
        <v>250</v>
      </c>
      <c r="D2915" s="1" t="s">
        <v>249</v>
      </c>
      <c r="E2915" s="45" t="str">
        <f>VLOOKUP(C2915,PROCV!E$50:G$126,3,0)</f>
        <v>Audiovisual</v>
      </c>
      <c r="F2915" s="1" t="s">
        <v>416</v>
      </c>
      <c r="G2915" s="1" t="s">
        <v>236</v>
      </c>
      <c r="H2915" s="1">
        <v>2011</v>
      </c>
      <c r="I2915" s="60">
        <f>VLOOKUP(H2915,PROCV!E$33:F$44,2,0)</f>
        <v>1.4444330190702552</v>
      </c>
      <c r="J2915" s="71">
        <v>594214</v>
      </c>
      <c r="K2915" s="44">
        <f t="shared" si="45"/>
        <v>858302.32199381269</v>
      </c>
    </row>
    <row r="2916" spans="1:11" s="43" customFormat="1" ht="19.7" customHeight="1" x14ac:dyDescent="0.25">
      <c r="A2916" s="43" t="s">
        <v>148</v>
      </c>
      <c r="B2916" s="1" t="s">
        <v>292</v>
      </c>
      <c r="C2916" s="1" t="s">
        <v>303</v>
      </c>
      <c r="D2916" s="1" t="s">
        <v>302</v>
      </c>
      <c r="E2916" s="45" t="str">
        <f>VLOOKUP(C2916,PROCV!E$50:G$126,3,0)</f>
        <v>Educação e Criação em Artes</v>
      </c>
      <c r="F2916" s="1" t="s">
        <v>416</v>
      </c>
      <c r="G2916" s="1" t="s">
        <v>236</v>
      </c>
      <c r="H2916" s="1">
        <v>2011</v>
      </c>
      <c r="I2916" s="60">
        <f>VLOOKUP(H2916,PROCV!E$33:F$44,2,0)</f>
        <v>1.4444330190702552</v>
      </c>
      <c r="J2916" s="71">
        <v>41351</v>
      </c>
      <c r="K2916" s="44">
        <f t="shared" si="45"/>
        <v>59728.749771574126</v>
      </c>
    </row>
    <row r="2917" spans="1:11" s="43" customFormat="1" ht="19.7" customHeight="1" x14ac:dyDescent="0.25">
      <c r="A2917" s="43" t="s">
        <v>148</v>
      </c>
      <c r="B2917" s="1" t="s">
        <v>292</v>
      </c>
      <c r="C2917" s="1" t="s">
        <v>295</v>
      </c>
      <c r="D2917" s="1" t="s">
        <v>294</v>
      </c>
      <c r="E2917" s="45" t="str">
        <f>VLOOKUP(C2917,PROCV!E$50:G$126,3,0)</f>
        <v>Educação e Criação em Artes</v>
      </c>
      <c r="F2917" s="1" t="s">
        <v>416</v>
      </c>
      <c r="G2917" s="1" t="s">
        <v>236</v>
      </c>
      <c r="H2917" s="1">
        <v>2011</v>
      </c>
      <c r="I2917" s="60">
        <f>VLOOKUP(H2917,PROCV!E$33:F$44,2,0)</f>
        <v>1.4444330190702552</v>
      </c>
      <c r="J2917" s="71">
        <v>4294</v>
      </c>
      <c r="K2917" s="44">
        <f t="shared" si="45"/>
        <v>6202.395383887676</v>
      </c>
    </row>
    <row r="2918" spans="1:11" s="43" customFormat="1" ht="19.7" customHeight="1" x14ac:dyDescent="0.25">
      <c r="A2918" s="43" t="s">
        <v>148</v>
      </c>
      <c r="B2918" s="1" t="s">
        <v>292</v>
      </c>
      <c r="C2918" s="1" t="s">
        <v>295</v>
      </c>
      <c r="D2918" s="1" t="s">
        <v>294</v>
      </c>
      <c r="E2918" s="45" t="str">
        <f>VLOOKUP(C2918,PROCV!E$50:G$126,3,0)</f>
        <v>Educação e Criação em Artes</v>
      </c>
      <c r="F2918" s="1" t="s">
        <v>416</v>
      </c>
      <c r="G2918" s="1" t="s">
        <v>236</v>
      </c>
      <c r="H2918" s="1">
        <v>2011</v>
      </c>
      <c r="I2918" s="60">
        <f>VLOOKUP(H2918,PROCV!E$33:F$44,2,0)</f>
        <v>1.4444330190702552</v>
      </c>
      <c r="J2918" s="1">
        <v>823</v>
      </c>
      <c r="K2918" s="44">
        <f t="shared" si="45"/>
        <v>1188.7683746948201</v>
      </c>
    </row>
    <row r="2919" spans="1:11" s="43" customFormat="1" ht="19.7" customHeight="1" x14ac:dyDescent="0.25">
      <c r="A2919" s="43" t="s">
        <v>148</v>
      </c>
      <c r="B2919" s="1" t="s">
        <v>292</v>
      </c>
      <c r="C2919" s="1" t="s">
        <v>295</v>
      </c>
      <c r="D2919" s="1" t="s">
        <v>294</v>
      </c>
      <c r="E2919" s="45" t="str">
        <f>VLOOKUP(C2919,PROCV!E$50:G$126,3,0)</f>
        <v>Educação e Criação em Artes</v>
      </c>
      <c r="F2919" s="1" t="s">
        <v>416</v>
      </c>
      <c r="G2919" s="1" t="s">
        <v>236</v>
      </c>
      <c r="H2919" s="1">
        <v>2011</v>
      </c>
      <c r="I2919" s="60">
        <f>VLOOKUP(H2919,PROCV!E$33:F$44,2,0)</f>
        <v>1.4444330190702552</v>
      </c>
      <c r="J2919" s="71">
        <v>44801</v>
      </c>
      <c r="K2919" s="44">
        <f t="shared" si="45"/>
        <v>64712.043687366502</v>
      </c>
    </row>
    <row r="2920" spans="1:11" s="43" customFormat="1" ht="19.7" customHeight="1" x14ac:dyDescent="0.25">
      <c r="A2920" s="43" t="s">
        <v>148</v>
      </c>
      <c r="B2920" s="1" t="s">
        <v>292</v>
      </c>
      <c r="C2920" s="1" t="s">
        <v>246</v>
      </c>
      <c r="D2920" s="1" t="s">
        <v>245</v>
      </c>
      <c r="E2920" s="45" t="str">
        <f>VLOOKUP(C2920,PROCV!E$50:G$126,3,0)</f>
        <v>Artes Cênicas e Espetáculos</v>
      </c>
      <c r="F2920" s="1" t="s">
        <v>416</v>
      </c>
      <c r="G2920" s="1" t="s">
        <v>236</v>
      </c>
      <c r="H2920" s="1">
        <v>2011</v>
      </c>
      <c r="I2920" s="60">
        <f>VLOOKUP(H2920,PROCV!E$33:F$44,2,0)</f>
        <v>1.4444330190702552</v>
      </c>
      <c r="J2920" s="71">
        <v>87777</v>
      </c>
      <c r="K2920" s="44">
        <f t="shared" si="45"/>
        <v>126787.99711492979</v>
      </c>
    </row>
    <row r="2921" spans="1:11" s="43" customFormat="1" ht="19.7" customHeight="1" x14ac:dyDescent="0.25">
      <c r="A2921" s="43" t="s">
        <v>148</v>
      </c>
      <c r="B2921" s="1" t="s">
        <v>292</v>
      </c>
      <c r="C2921" s="1" t="s">
        <v>246</v>
      </c>
      <c r="D2921" s="1" t="s">
        <v>245</v>
      </c>
      <c r="E2921" s="45" t="str">
        <f>VLOOKUP(C2921,PROCV!E$50:G$126,3,0)</f>
        <v>Artes Cênicas e Espetáculos</v>
      </c>
      <c r="F2921" s="1" t="s">
        <v>416</v>
      </c>
      <c r="G2921" s="1" t="s">
        <v>236</v>
      </c>
      <c r="H2921" s="1">
        <v>2011</v>
      </c>
      <c r="I2921" s="60">
        <f>VLOOKUP(H2921,PROCV!E$33:F$44,2,0)</f>
        <v>1.4444330190702552</v>
      </c>
      <c r="J2921" s="71">
        <v>87600</v>
      </c>
      <c r="K2921" s="44">
        <f t="shared" si="45"/>
        <v>126532.33247055436</v>
      </c>
    </row>
    <row r="2922" spans="1:11" s="43" customFormat="1" ht="19.7" customHeight="1" x14ac:dyDescent="0.25">
      <c r="A2922" s="43" t="s">
        <v>148</v>
      </c>
      <c r="B2922" s="1" t="s">
        <v>292</v>
      </c>
      <c r="C2922" s="1" t="s">
        <v>246</v>
      </c>
      <c r="D2922" s="1" t="s">
        <v>245</v>
      </c>
      <c r="E2922" s="45" t="str">
        <f>VLOOKUP(C2922,PROCV!E$50:G$126,3,0)</f>
        <v>Artes Cênicas e Espetáculos</v>
      </c>
      <c r="F2922" s="1" t="s">
        <v>416</v>
      </c>
      <c r="G2922" s="1" t="s">
        <v>236</v>
      </c>
      <c r="H2922" s="1">
        <v>2011</v>
      </c>
      <c r="I2922" s="60">
        <f>VLOOKUP(H2922,PROCV!E$33:F$44,2,0)</f>
        <v>1.4444330190702552</v>
      </c>
      <c r="J2922" s="71">
        <v>67035</v>
      </c>
      <c r="K2922" s="44">
        <f t="shared" si="45"/>
        <v>96827.567433374556</v>
      </c>
    </row>
    <row r="2923" spans="1:11" s="43" customFormat="1" ht="19.7" customHeight="1" x14ac:dyDescent="0.25">
      <c r="A2923" s="43" t="s">
        <v>148</v>
      </c>
      <c r="B2923" s="1" t="s">
        <v>292</v>
      </c>
      <c r="C2923" s="1" t="s">
        <v>246</v>
      </c>
      <c r="D2923" s="1" t="s">
        <v>245</v>
      </c>
      <c r="E2923" s="45" t="str">
        <f>VLOOKUP(C2923,PROCV!E$50:G$126,3,0)</f>
        <v>Artes Cênicas e Espetáculos</v>
      </c>
      <c r="F2923" s="1" t="s">
        <v>416</v>
      </c>
      <c r="G2923" s="1" t="s">
        <v>236</v>
      </c>
      <c r="H2923" s="1">
        <v>2011</v>
      </c>
      <c r="I2923" s="60">
        <f>VLOOKUP(H2923,PROCV!E$33:F$44,2,0)</f>
        <v>1.4444330190702552</v>
      </c>
      <c r="J2923" s="71">
        <v>209556</v>
      </c>
      <c r="K2923" s="44">
        <f t="shared" si="45"/>
        <v>302689.60574428638</v>
      </c>
    </row>
    <row r="2924" spans="1:11" s="43" customFormat="1" ht="19.7" customHeight="1" x14ac:dyDescent="0.25">
      <c r="A2924" s="43" t="s">
        <v>148</v>
      </c>
      <c r="B2924" s="1" t="s">
        <v>292</v>
      </c>
      <c r="C2924" s="1" t="s">
        <v>244</v>
      </c>
      <c r="D2924" s="1" t="s">
        <v>243</v>
      </c>
      <c r="E2924" s="45" t="str">
        <f>VLOOKUP(C2924,PROCV!E$50:G$126,3,0)</f>
        <v>Artes Cênicas e Espetáculos</v>
      </c>
      <c r="F2924" s="1" t="s">
        <v>416</v>
      </c>
      <c r="G2924" s="1" t="s">
        <v>236</v>
      </c>
      <c r="H2924" s="1">
        <v>2011</v>
      </c>
      <c r="I2924" s="60">
        <f>VLOOKUP(H2924,PROCV!E$33:F$44,2,0)</f>
        <v>1.4444330190702552</v>
      </c>
      <c r="J2924" s="71">
        <v>4089</v>
      </c>
      <c r="K2924" s="44">
        <f t="shared" si="45"/>
        <v>5906.286614978274</v>
      </c>
    </row>
    <row r="2925" spans="1:11" s="43" customFormat="1" ht="19.7" customHeight="1" x14ac:dyDescent="0.25">
      <c r="A2925" s="43" t="s">
        <v>148</v>
      </c>
      <c r="B2925" s="1" t="s">
        <v>292</v>
      </c>
      <c r="C2925" s="1" t="s">
        <v>238</v>
      </c>
      <c r="D2925" s="1" t="s">
        <v>237</v>
      </c>
      <c r="E2925" s="45" t="str">
        <f>VLOOKUP(C2925,PROCV!E$50:G$126,3,0)</f>
        <v>Artes Cênicas e Espetáculos</v>
      </c>
      <c r="F2925" s="1" t="s">
        <v>416</v>
      </c>
      <c r="G2925" s="1" t="s">
        <v>236</v>
      </c>
      <c r="H2925" s="1">
        <v>2011</v>
      </c>
      <c r="I2925" s="60">
        <f>VLOOKUP(H2925,PROCV!E$33:F$44,2,0)</f>
        <v>1.4444330190702552</v>
      </c>
      <c r="J2925" s="71">
        <v>24162</v>
      </c>
      <c r="K2925" s="44">
        <f t="shared" si="45"/>
        <v>34900.390606775509</v>
      </c>
    </row>
    <row r="2926" spans="1:11" s="43" customFormat="1" ht="19.7" customHeight="1" x14ac:dyDescent="0.25">
      <c r="A2926" s="43" t="s">
        <v>148</v>
      </c>
      <c r="B2926" s="1" t="s">
        <v>292</v>
      </c>
      <c r="C2926" s="1" t="s">
        <v>238</v>
      </c>
      <c r="D2926" s="1" t="s">
        <v>237</v>
      </c>
      <c r="E2926" s="45" t="str">
        <f>VLOOKUP(C2926,PROCV!E$50:G$126,3,0)</f>
        <v>Artes Cênicas e Espetáculos</v>
      </c>
      <c r="F2926" s="1" t="s">
        <v>416</v>
      </c>
      <c r="G2926" s="1" t="s">
        <v>236</v>
      </c>
      <c r="H2926" s="1">
        <v>2011</v>
      </c>
      <c r="I2926" s="60">
        <f>VLOOKUP(H2926,PROCV!E$33:F$44,2,0)</f>
        <v>1.4444330190702552</v>
      </c>
      <c r="J2926" s="71">
        <v>23370</v>
      </c>
      <c r="K2926" s="44">
        <f t="shared" si="45"/>
        <v>33756.399655671863</v>
      </c>
    </row>
    <row r="2927" spans="1:11" s="43" customFormat="1" ht="19.7" customHeight="1" x14ac:dyDescent="0.25">
      <c r="A2927" s="43" t="s">
        <v>148</v>
      </c>
      <c r="B2927" s="1" t="s">
        <v>292</v>
      </c>
      <c r="C2927" s="1" t="s">
        <v>238</v>
      </c>
      <c r="D2927" s="1" t="s">
        <v>237</v>
      </c>
      <c r="E2927" s="45" t="str">
        <f>VLOOKUP(C2927,PROCV!E$50:G$126,3,0)</f>
        <v>Artes Cênicas e Espetáculos</v>
      </c>
      <c r="F2927" s="1" t="s">
        <v>416</v>
      </c>
      <c r="G2927" s="1" t="s">
        <v>236</v>
      </c>
      <c r="H2927" s="1">
        <v>2011</v>
      </c>
      <c r="I2927" s="60">
        <f>VLOOKUP(H2927,PROCV!E$33:F$44,2,0)</f>
        <v>1.4444330190702552</v>
      </c>
      <c r="J2927" s="71">
        <v>130660</v>
      </c>
      <c r="K2927" s="44">
        <f t="shared" si="45"/>
        <v>188729.61827171955</v>
      </c>
    </row>
    <row r="2928" spans="1:11" s="43" customFormat="1" ht="19.7" customHeight="1" x14ac:dyDescent="0.25">
      <c r="A2928" s="43" t="s">
        <v>148</v>
      </c>
      <c r="B2928" s="1" t="s">
        <v>292</v>
      </c>
      <c r="C2928" s="1" t="s">
        <v>238</v>
      </c>
      <c r="D2928" s="1" t="s">
        <v>237</v>
      </c>
      <c r="E2928" s="45" t="str">
        <f>VLOOKUP(C2928,PROCV!E$50:G$126,3,0)</f>
        <v>Artes Cênicas e Espetáculos</v>
      </c>
      <c r="F2928" s="1" t="s">
        <v>416</v>
      </c>
      <c r="G2928" s="1" t="s">
        <v>236</v>
      </c>
      <c r="H2928" s="1">
        <v>2011</v>
      </c>
      <c r="I2928" s="60">
        <f>VLOOKUP(H2928,PROCV!E$33:F$44,2,0)</f>
        <v>1.4444330190702552</v>
      </c>
      <c r="J2928" s="71">
        <v>21766</v>
      </c>
      <c r="K2928" s="44">
        <f t="shared" si="45"/>
        <v>31439.529093083176</v>
      </c>
    </row>
    <row r="2929" spans="1:11" s="43" customFormat="1" ht="19.7" customHeight="1" x14ac:dyDescent="0.25">
      <c r="A2929" s="43" t="s">
        <v>148</v>
      </c>
      <c r="B2929" s="1" t="s">
        <v>292</v>
      </c>
      <c r="C2929" s="1" t="s">
        <v>238</v>
      </c>
      <c r="D2929" s="1" t="s">
        <v>237</v>
      </c>
      <c r="E2929" s="45" t="str">
        <f>VLOOKUP(C2929,PROCV!E$50:G$126,3,0)</f>
        <v>Artes Cênicas e Espetáculos</v>
      </c>
      <c r="F2929" s="1" t="s">
        <v>416</v>
      </c>
      <c r="G2929" s="1" t="s">
        <v>236</v>
      </c>
      <c r="H2929" s="1">
        <v>2011</v>
      </c>
      <c r="I2929" s="60">
        <f>VLOOKUP(H2929,PROCV!E$33:F$44,2,0)</f>
        <v>1.4444330190702552</v>
      </c>
      <c r="J2929" s="71">
        <v>54530</v>
      </c>
      <c r="K2929" s="44">
        <f t="shared" si="45"/>
        <v>78764.932529901023</v>
      </c>
    </row>
    <row r="2930" spans="1:11" s="43" customFormat="1" ht="19.7" customHeight="1" x14ac:dyDescent="0.25">
      <c r="A2930" s="43" t="s">
        <v>148</v>
      </c>
      <c r="B2930" s="1" t="s">
        <v>292</v>
      </c>
      <c r="C2930" s="1" t="s">
        <v>241</v>
      </c>
      <c r="D2930" s="1" t="s">
        <v>240</v>
      </c>
      <c r="E2930" s="45" t="str">
        <f>VLOOKUP(C2930,PROCV!E$50:G$126,3,0)</f>
        <v>Artes Cênicas e Espetáculos</v>
      </c>
      <c r="F2930" s="1" t="s">
        <v>416</v>
      </c>
      <c r="G2930" s="1" t="s">
        <v>236</v>
      </c>
      <c r="H2930" s="1">
        <v>2011</v>
      </c>
      <c r="I2930" s="60">
        <f>VLOOKUP(H2930,PROCV!E$33:F$44,2,0)</f>
        <v>1.4444330190702552</v>
      </c>
      <c r="J2930" s="71">
        <v>6066</v>
      </c>
      <c r="K2930" s="44">
        <f t="shared" si="45"/>
        <v>8761.9306936801677</v>
      </c>
    </row>
    <row r="2931" spans="1:11" s="43" customFormat="1" ht="19.7" customHeight="1" x14ac:dyDescent="0.25">
      <c r="A2931" s="43" t="s">
        <v>148</v>
      </c>
      <c r="B2931" s="1" t="s">
        <v>292</v>
      </c>
      <c r="C2931" s="1" t="s">
        <v>241</v>
      </c>
      <c r="D2931" s="1" t="s">
        <v>240</v>
      </c>
      <c r="E2931" s="45" t="str">
        <f>VLOOKUP(C2931,PROCV!E$50:G$126,3,0)</f>
        <v>Artes Cênicas e Espetáculos</v>
      </c>
      <c r="F2931" s="1" t="s">
        <v>416</v>
      </c>
      <c r="G2931" s="1" t="s">
        <v>236</v>
      </c>
      <c r="H2931" s="1">
        <v>2011</v>
      </c>
      <c r="I2931" s="60">
        <f>VLOOKUP(H2931,PROCV!E$33:F$44,2,0)</f>
        <v>1.4444330190702552</v>
      </c>
      <c r="J2931" s="71">
        <v>268000</v>
      </c>
      <c r="K2931" s="44">
        <f t="shared" si="45"/>
        <v>387108.04911082837</v>
      </c>
    </row>
    <row r="2932" spans="1:11" s="43" customFormat="1" ht="19.7" customHeight="1" x14ac:dyDescent="0.25">
      <c r="A2932" s="43" t="s">
        <v>148</v>
      </c>
      <c r="B2932" s="1" t="s">
        <v>292</v>
      </c>
      <c r="C2932" s="1" t="s">
        <v>241</v>
      </c>
      <c r="D2932" s="1" t="s">
        <v>240</v>
      </c>
      <c r="E2932" s="45" t="str">
        <f>VLOOKUP(C2932,PROCV!E$50:G$126,3,0)</f>
        <v>Artes Cênicas e Espetáculos</v>
      </c>
      <c r="F2932" s="1" t="s">
        <v>416</v>
      </c>
      <c r="G2932" s="1" t="s">
        <v>236</v>
      </c>
      <c r="H2932" s="1">
        <v>2011</v>
      </c>
      <c r="I2932" s="60">
        <f>VLOOKUP(H2932,PROCV!E$33:F$44,2,0)</f>
        <v>1.4444330190702552</v>
      </c>
      <c r="J2932" s="71">
        <v>115807</v>
      </c>
      <c r="K2932" s="44">
        <f t="shared" si="45"/>
        <v>167275.45463946904</v>
      </c>
    </row>
    <row r="2933" spans="1:11" s="43" customFormat="1" ht="19.7" customHeight="1" x14ac:dyDescent="0.25">
      <c r="A2933" s="43" t="s">
        <v>148</v>
      </c>
      <c r="B2933" s="1" t="s">
        <v>292</v>
      </c>
      <c r="C2933" s="1" t="s">
        <v>241</v>
      </c>
      <c r="D2933" s="1" t="s">
        <v>240</v>
      </c>
      <c r="E2933" s="45" t="str">
        <f>VLOOKUP(C2933,PROCV!E$50:G$126,3,0)</f>
        <v>Artes Cênicas e Espetáculos</v>
      </c>
      <c r="F2933" s="1" t="s">
        <v>416</v>
      </c>
      <c r="G2933" s="1" t="s">
        <v>236</v>
      </c>
      <c r="H2933" s="1">
        <v>2011</v>
      </c>
      <c r="I2933" s="60">
        <f>VLOOKUP(H2933,PROCV!E$33:F$44,2,0)</f>
        <v>1.4444330190702552</v>
      </c>
      <c r="J2933" s="71">
        <v>438743</v>
      </c>
      <c r="K2933" s="44">
        <f t="shared" si="45"/>
        <v>633734.87608594098</v>
      </c>
    </row>
    <row r="2934" spans="1:11" s="43" customFormat="1" ht="19.7" customHeight="1" x14ac:dyDescent="0.25">
      <c r="A2934" s="43" t="s">
        <v>148</v>
      </c>
      <c r="B2934" s="1" t="s">
        <v>292</v>
      </c>
      <c r="C2934" s="1" t="s">
        <v>313</v>
      </c>
      <c r="D2934" s="1" t="s">
        <v>312</v>
      </c>
      <c r="E2934" s="45" t="str">
        <f>VLOOKUP(C2934,PROCV!E$50:G$126,3,0)</f>
        <v>Patrimônio</v>
      </c>
      <c r="F2934" s="1" t="s">
        <v>415</v>
      </c>
      <c r="G2934" s="1" t="s">
        <v>265</v>
      </c>
      <c r="H2934" s="1">
        <v>2011</v>
      </c>
      <c r="I2934" s="60">
        <f>VLOOKUP(H2934,PROCV!E$33:F$44,2,0)</f>
        <v>1.4444330190702552</v>
      </c>
      <c r="J2934" s="71">
        <v>59872</v>
      </c>
      <c r="K2934" s="44">
        <f t="shared" si="45"/>
        <v>86481.093717774318</v>
      </c>
    </row>
    <row r="2935" spans="1:11" s="43" customFormat="1" ht="19.7" customHeight="1" x14ac:dyDescent="0.25">
      <c r="A2935" s="43" t="s">
        <v>148</v>
      </c>
      <c r="B2935" s="1" t="s">
        <v>292</v>
      </c>
      <c r="C2935" s="1" t="s">
        <v>318</v>
      </c>
      <c r="D2935" s="1" t="s">
        <v>317</v>
      </c>
      <c r="E2935" s="45" t="str">
        <f>VLOOKUP(C2935,PROCV!E$50:G$126,3,0)</f>
        <v>Patrimônio</v>
      </c>
      <c r="F2935" s="1" t="s">
        <v>415</v>
      </c>
      <c r="G2935" s="1" t="s">
        <v>265</v>
      </c>
      <c r="H2935" s="1">
        <v>2011</v>
      </c>
      <c r="I2935" s="60">
        <f>VLOOKUP(H2935,PROCV!E$33:F$44,2,0)</f>
        <v>1.4444330190702552</v>
      </c>
      <c r="J2935" s="71">
        <v>806936</v>
      </c>
      <c r="K2935" s="44">
        <f t="shared" si="45"/>
        <v>1165565.0026764756</v>
      </c>
    </row>
    <row r="2936" spans="1:11" s="43" customFormat="1" ht="19.7" customHeight="1" x14ac:dyDescent="0.25">
      <c r="A2936" s="43" t="s">
        <v>148</v>
      </c>
      <c r="B2936" s="1" t="s">
        <v>292</v>
      </c>
      <c r="C2936" s="1" t="s">
        <v>318</v>
      </c>
      <c r="D2936" s="1" t="s">
        <v>317</v>
      </c>
      <c r="E2936" s="45" t="str">
        <f>VLOOKUP(C2936,PROCV!E$50:G$126,3,0)</f>
        <v>Patrimônio</v>
      </c>
      <c r="F2936" s="1" t="s">
        <v>415</v>
      </c>
      <c r="G2936" s="1" t="s">
        <v>265</v>
      </c>
      <c r="H2936" s="1">
        <v>2011</v>
      </c>
      <c r="I2936" s="60">
        <f>VLOOKUP(H2936,PROCV!E$33:F$44,2,0)</f>
        <v>1.4444330190702552</v>
      </c>
      <c r="J2936" s="71">
        <v>2329616</v>
      </c>
      <c r="K2936" s="44">
        <f t="shared" si="45"/>
        <v>3364974.2721543717</v>
      </c>
    </row>
    <row r="2937" spans="1:11" s="43" customFormat="1" ht="19.7" customHeight="1" x14ac:dyDescent="0.25">
      <c r="A2937" s="43" t="s">
        <v>151</v>
      </c>
      <c r="B2937" s="1" t="s">
        <v>292</v>
      </c>
      <c r="C2937" s="1" t="s">
        <v>309</v>
      </c>
      <c r="D2937" s="1" t="s">
        <v>308</v>
      </c>
      <c r="E2937" s="45" t="str">
        <f>VLOOKUP(C2937,PROCV!E$50:G$126,3,0)</f>
        <v>NA</v>
      </c>
      <c r="F2937" s="1" t="s">
        <v>416</v>
      </c>
      <c r="G2937" s="1" t="s">
        <v>236</v>
      </c>
      <c r="H2937" s="1">
        <v>2011</v>
      </c>
      <c r="I2937" s="60">
        <f>VLOOKUP(H2937,PROCV!E$33:F$44,2,0)</f>
        <v>1.4444330190702552</v>
      </c>
      <c r="J2937" s="71">
        <v>73045</v>
      </c>
      <c r="K2937" s="44">
        <f t="shared" si="45"/>
        <v>105508.60987798679</v>
      </c>
    </row>
    <row r="2938" spans="1:11" s="43" customFormat="1" ht="19.7" customHeight="1" x14ac:dyDescent="0.25">
      <c r="A2938" s="43" t="s">
        <v>151</v>
      </c>
      <c r="B2938" s="1" t="s">
        <v>292</v>
      </c>
      <c r="C2938" s="1" t="s">
        <v>291</v>
      </c>
      <c r="D2938" s="1" t="s">
        <v>290</v>
      </c>
      <c r="E2938" s="45" t="str">
        <f>VLOOKUP(C2938,PROCV!E$50:G$126,3,0)</f>
        <v>NA</v>
      </c>
      <c r="F2938" s="1" t="s">
        <v>416</v>
      </c>
      <c r="G2938" s="1" t="s">
        <v>236</v>
      </c>
      <c r="H2938" s="1">
        <v>2011</v>
      </c>
      <c r="I2938" s="60">
        <f>VLOOKUP(H2938,PROCV!E$33:F$44,2,0)</f>
        <v>1.4444330190702552</v>
      </c>
      <c r="J2938" s="71">
        <v>153223</v>
      </c>
      <c r="K2938" s="44">
        <f t="shared" si="45"/>
        <v>221320.36048100173</v>
      </c>
    </row>
    <row r="2939" spans="1:11" s="43" customFormat="1" ht="19.7" customHeight="1" x14ac:dyDescent="0.25">
      <c r="A2939" s="43" t="s">
        <v>151</v>
      </c>
      <c r="B2939" s="1" t="s">
        <v>292</v>
      </c>
      <c r="C2939" s="1" t="s">
        <v>320</v>
      </c>
      <c r="D2939" s="1" t="s">
        <v>319</v>
      </c>
      <c r="E2939" s="45" t="str">
        <f>VLOOKUP(C2939,PROCV!E$50:G$126,3,0)</f>
        <v>Música</v>
      </c>
      <c r="F2939" s="1" t="s">
        <v>416</v>
      </c>
      <c r="G2939" s="1" t="s">
        <v>236</v>
      </c>
      <c r="H2939" s="1">
        <v>2011</v>
      </c>
      <c r="I2939" s="60">
        <f>VLOOKUP(H2939,PROCV!E$33:F$44,2,0)</f>
        <v>1.4444330190702552</v>
      </c>
      <c r="J2939" s="71">
        <v>5823</v>
      </c>
      <c r="K2939" s="44">
        <f t="shared" si="45"/>
        <v>8410.9334700460968</v>
      </c>
    </row>
    <row r="2940" spans="1:11" s="43" customFormat="1" ht="19.7" customHeight="1" x14ac:dyDescent="0.25">
      <c r="A2940" s="43" t="s">
        <v>151</v>
      </c>
      <c r="B2940" s="1" t="s">
        <v>292</v>
      </c>
      <c r="C2940" s="1" t="s">
        <v>289</v>
      </c>
      <c r="D2940" s="1" t="s">
        <v>288</v>
      </c>
      <c r="E2940" s="45" t="str">
        <f>VLOOKUP(C2940,PROCV!E$50:G$126,3,0)</f>
        <v>Editorial</v>
      </c>
      <c r="F2940" s="1" t="s">
        <v>416</v>
      </c>
      <c r="G2940" s="1" t="s">
        <v>236</v>
      </c>
      <c r="H2940" s="1">
        <v>2011</v>
      </c>
      <c r="I2940" s="60">
        <f>VLOOKUP(H2940,PROCV!E$33:F$44,2,0)</f>
        <v>1.4444330190702552</v>
      </c>
      <c r="J2940" s="71">
        <v>7936</v>
      </c>
      <c r="K2940" s="44">
        <f t="shared" si="45"/>
        <v>11463.020439341546</v>
      </c>
    </row>
    <row r="2941" spans="1:11" s="43" customFormat="1" ht="19.7" customHeight="1" x14ac:dyDescent="0.25">
      <c r="A2941" s="43" t="s">
        <v>151</v>
      </c>
      <c r="B2941" s="1" t="s">
        <v>292</v>
      </c>
      <c r="C2941" s="1" t="s">
        <v>289</v>
      </c>
      <c r="D2941" s="1" t="s">
        <v>288</v>
      </c>
      <c r="E2941" s="45" t="str">
        <f>VLOOKUP(C2941,PROCV!E$50:G$126,3,0)</f>
        <v>Editorial</v>
      </c>
      <c r="F2941" s="1" t="s">
        <v>416</v>
      </c>
      <c r="G2941" s="1" t="s">
        <v>236</v>
      </c>
      <c r="H2941" s="1">
        <v>2011</v>
      </c>
      <c r="I2941" s="60">
        <f>VLOOKUP(H2941,PROCV!E$33:F$44,2,0)</f>
        <v>1.4444330190702552</v>
      </c>
      <c r="J2941" s="71">
        <v>262000</v>
      </c>
      <c r="K2941" s="44">
        <f t="shared" si="45"/>
        <v>378441.45099640684</v>
      </c>
    </row>
    <row r="2942" spans="1:11" s="43" customFormat="1" ht="19.7" customHeight="1" x14ac:dyDescent="0.25">
      <c r="A2942" s="43" t="s">
        <v>151</v>
      </c>
      <c r="B2942" s="1" t="s">
        <v>292</v>
      </c>
      <c r="C2942" s="1" t="s">
        <v>289</v>
      </c>
      <c r="D2942" s="1" t="s">
        <v>288</v>
      </c>
      <c r="E2942" s="45" t="str">
        <f>VLOOKUP(C2942,PROCV!E$50:G$126,3,0)</f>
        <v>Editorial</v>
      </c>
      <c r="F2942" s="1" t="s">
        <v>416</v>
      </c>
      <c r="G2942" s="1" t="s">
        <v>236</v>
      </c>
      <c r="H2942" s="1">
        <v>2011</v>
      </c>
      <c r="I2942" s="60">
        <f>VLOOKUP(H2942,PROCV!E$33:F$44,2,0)</f>
        <v>1.4444330190702552</v>
      </c>
      <c r="J2942" s="71">
        <v>20699</v>
      </c>
      <c r="K2942" s="44">
        <f t="shared" si="45"/>
        <v>29898.319061735212</v>
      </c>
    </row>
    <row r="2943" spans="1:11" s="43" customFormat="1" ht="19.7" customHeight="1" x14ac:dyDescent="0.25">
      <c r="A2943" s="43" t="s">
        <v>151</v>
      </c>
      <c r="B2943" s="1" t="s">
        <v>292</v>
      </c>
      <c r="C2943" s="1" t="s">
        <v>289</v>
      </c>
      <c r="D2943" s="1" t="s">
        <v>288</v>
      </c>
      <c r="E2943" s="45" t="str">
        <f>VLOOKUP(C2943,PROCV!E$50:G$126,3,0)</f>
        <v>Editorial</v>
      </c>
      <c r="F2943" s="1" t="s">
        <v>416</v>
      </c>
      <c r="G2943" s="1" t="s">
        <v>236</v>
      </c>
      <c r="H2943" s="1">
        <v>2011</v>
      </c>
      <c r="I2943" s="60">
        <f>VLOOKUP(H2943,PROCV!E$33:F$44,2,0)</f>
        <v>1.4444330190702552</v>
      </c>
      <c r="J2943" s="71">
        <v>225061</v>
      </c>
      <c r="K2943" s="44">
        <f t="shared" si="45"/>
        <v>325085.53970497072</v>
      </c>
    </row>
    <row r="2944" spans="1:11" s="43" customFormat="1" ht="19.7" customHeight="1" x14ac:dyDescent="0.25">
      <c r="A2944" s="43" t="s">
        <v>151</v>
      </c>
      <c r="B2944" s="1" t="s">
        <v>292</v>
      </c>
      <c r="C2944" s="1" t="s">
        <v>287</v>
      </c>
      <c r="D2944" s="1" t="s">
        <v>286</v>
      </c>
      <c r="E2944" s="45" t="str">
        <f>VLOOKUP(C2944,PROCV!E$50:G$126,3,0)</f>
        <v>Música</v>
      </c>
      <c r="F2944" s="1" t="s">
        <v>416</v>
      </c>
      <c r="G2944" s="1" t="s">
        <v>236</v>
      </c>
      <c r="H2944" s="1">
        <v>2011</v>
      </c>
      <c r="I2944" s="60">
        <f>VLOOKUP(H2944,PROCV!E$33:F$44,2,0)</f>
        <v>1.4444330190702552</v>
      </c>
      <c r="J2944" s="71">
        <v>4129</v>
      </c>
      <c r="K2944" s="44">
        <f t="shared" si="45"/>
        <v>5964.0639357410837</v>
      </c>
    </row>
    <row r="2945" spans="1:11" s="43" customFormat="1" ht="19.7" customHeight="1" x14ac:dyDescent="0.25">
      <c r="A2945" s="43" t="s">
        <v>151</v>
      </c>
      <c r="B2945" s="1" t="s">
        <v>292</v>
      </c>
      <c r="C2945" s="1" t="s">
        <v>285</v>
      </c>
      <c r="D2945" s="1" t="s">
        <v>284</v>
      </c>
      <c r="E2945" s="45" t="str">
        <f>VLOOKUP(C2945,PROCV!E$50:G$126,3,0)</f>
        <v>Editorial</v>
      </c>
      <c r="F2945" s="1" t="s">
        <v>416</v>
      </c>
      <c r="G2945" s="1" t="s">
        <v>236</v>
      </c>
      <c r="H2945" s="1">
        <v>2011</v>
      </c>
      <c r="I2945" s="60">
        <f>VLOOKUP(H2945,PROCV!E$33:F$44,2,0)</f>
        <v>1.4444330190702552</v>
      </c>
      <c r="J2945" s="71">
        <v>86354</v>
      </c>
      <c r="K2945" s="44">
        <f t="shared" si="45"/>
        <v>124732.56892879283</v>
      </c>
    </row>
    <row r="2946" spans="1:11" s="43" customFormat="1" ht="19.7" customHeight="1" x14ac:dyDescent="0.25">
      <c r="A2946" s="43" t="s">
        <v>151</v>
      </c>
      <c r="B2946" s="1" t="s">
        <v>292</v>
      </c>
      <c r="C2946" s="1" t="s">
        <v>285</v>
      </c>
      <c r="D2946" s="1" t="s">
        <v>284</v>
      </c>
      <c r="E2946" s="45" t="str">
        <f>VLOOKUP(C2946,PROCV!E$50:G$126,3,0)</f>
        <v>Editorial</v>
      </c>
      <c r="F2946" s="1" t="s">
        <v>416</v>
      </c>
      <c r="G2946" s="1" t="s">
        <v>236</v>
      </c>
      <c r="H2946" s="1">
        <v>2011</v>
      </c>
      <c r="I2946" s="60">
        <f>VLOOKUP(H2946,PROCV!E$33:F$44,2,0)</f>
        <v>1.4444330190702552</v>
      </c>
      <c r="J2946" s="71">
        <v>48000</v>
      </c>
      <c r="K2946" s="44">
        <f t="shared" si="45"/>
        <v>69332.784915372249</v>
      </c>
    </row>
    <row r="2947" spans="1:11" s="43" customFormat="1" ht="19.7" customHeight="1" x14ac:dyDescent="0.25">
      <c r="A2947" s="43" t="s">
        <v>151</v>
      </c>
      <c r="B2947" s="1" t="s">
        <v>292</v>
      </c>
      <c r="C2947" s="1" t="s">
        <v>285</v>
      </c>
      <c r="D2947" s="1" t="s">
        <v>284</v>
      </c>
      <c r="E2947" s="45" t="str">
        <f>VLOOKUP(C2947,PROCV!E$50:G$126,3,0)</f>
        <v>Editorial</v>
      </c>
      <c r="F2947" s="1" t="s">
        <v>416</v>
      </c>
      <c r="G2947" s="1" t="s">
        <v>236</v>
      </c>
      <c r="H2947" s="1">
        <v>2011</v>
      </c>
      <c r="I2947" s="60">
        <f>VLOOKUP(H2947,PROCV!E$33:F$44,2,0)</f>
        <v>1.4444330190702552</v>
      </c>
      <c r="J2947" s="71">
        <v>98749</v>
      </c>
      <c r="K2947" s="44">
        <f t="shared" ref="K2947:K3010" si="46">J2947*I2947</f>
        <v>142636.31620016863</v>
      </c>
    </row>
    <row r="2948" spans="1:11" s="43" customFormat="1" ht="19.7" customHeight="1" x14ac:dyDescent="0.25">
      <c r="A2948" s="43" t="s">
        <v>151</v>
      </c>
      <c r="B2948" s="1" t="s">
        <v>292</v>
      </c>
      <c r="C2948" s="1" t="s">
        <v>285</v>
      </c>
      <c r="D2948" s="1" t="s">
        <v>284</v>
      </c>
      <c r="E2948" s="45" t="str">
        <f>VLOOKUP(C2948,PROCV!E$50:G$126,3,0)</f>
        <v>Editorial</v>
      </c>
      <c r="F2948" s="1" t="s">
        <v>416</v>
      </c>
      <c r="G2948" s="1" t="s">
        <v>236</v>
      </c>
      <c r="H2948" s="1">
        <v>2011</v>
      </c>
      <c r="I2948" s="60">
        <f>VLOOKUP(H2948,PROCV!E$33:F$44,2,0)</f>
        <v>1.4444330190702552</v>
      </c>
      <c r="J2948" s="71">
        <v>160651</v>
      </c>
      <c r="K2948" s="44">
        <f t="shared" si="46"/>
        <v>232049.60894665559</v>
      </c>
    </row>
    <row r="2949" spans="1:11" s="43" customFormat="1" ht="19.7" customHeight="1" x14ac:dyDescent="0.25">
      <c r="A2949" s="43" t="s">
        <v>151</v>
      </c>
      <c r="B2949" s="1" t="s">
        <v>292</v>
      </c>
      <c r="C2949" s="1" t="s">
        <v>281</v>
      </c>
      <c r="D2949" s="1" t="s">
        <v>280</v>
      </c>
      <c r="E2949" s="45" t="str">
        <f>VLOOKUP(C2949,PROCV!E$50:G$126,3,0)</f>
        <v>Música</v>
      </c>
      <c r="F2949" s="1" t="s">
        <v>416</v>
      </c>
      <c r="G2949" s="1" t="s">
        <v>236</v>
      </c>
      <c r="H2949" s="1">
        <v>2011</v>
      </c>
      <c r="I2949" s="60">
        <f>VLOOKUP(H2949,PROCV!E$33:F$44,2,0)</f>
        <v>1.4444330190702552</v>
      </c>
      <c r="J2949" s="71">
        <v>49700</v>
      </c>
      <c r="K2949" s="44">
        <f t="shared" si="46"/>
        <v>71788.321047791687</v>
      </c>
    </row>
    <row r="2950" spans="1:11" s="43" customFormat="1" ht="19.7" customHeight="1" x14ac:dyDescent="0.25">
      <c r="A2950" s="43" t="s">
        <v>151</v>
      </c>
      <c r="B2950" s="1" t="s">
        <v>292</v>
      </c>
      <c r="C2950" s="1" t="s">
        <v>281</v>
      </c>
      <c r="D2950" s="1" t="s">
        <v>280</v>
      </c>
      <c r="E2950" s="45" t="str">
        <f>VLOOKUP(C2950,PROCV!E$50:G$126,3,0)</f>
        <v>Música</v>
      </c>
      <c r="F2950" s="1" t="s">
        <v>416</v>
      </c>
      <c r="G2950" s="1" t="s">
        <v>236</v>
      </c>
      <c r="H2950" s="1">
        <v>2011</v>
      </c>
      <c r="I2950" s="60">
        <f>VLOOKUP(H2950,PROCV!E$33:F$44,2,0)</f>
        <v>1.4444330190702552</v>
      </c>
      <c r="J2950" s="71">
        <v>35800</v>
      </c>
      <c r="K2950" s="44">
        <f t="shared" si="46"/>
        <v>51710.702082715135</v>
      </c>
    </row>
    <row r="2951" spans="1:11" s="43" customFormat="1" ht="19.7" customHeight="1" x14ac:dyDescent="0.25">
      <c r="A2951" s="43" t="s">
        <v>151</v>
      </c>
      <c r="B2951" s="1" t="s">
        <v>292</v>
      </c>
      <c r="C2951" s="1" t="s">
        <v>277</v>
      </c>
      <c r="D2951" s="1" t="s">
        <v>276</v>
      </c>
      <c r="E2951" s="45" t="str">
        <f>VLOOKUP(C2951,PROCV!E$50:G$126,3,0)</f>
        <v>Editorial</v>
      </c>
      <c r="F2951" s="1" t="s">
        <v>416</v>
      </c>
      <c r="G2951" s="1" t="s">
        <v>236</v>
      </c>
      <c r="H2951" s="1">
        <v>2011</v>
      </c>
      <c r="I2951" s="60">
        <f>VLOOKUP(H2951,PROCV!E$33:F$44,2,0)</f>
        <v>1.4444330190702552</v>
      </c>
      <c r="J2951" s="71">
        <v>41656</v>
      </c>
      <c r="K2951" s="44">
        <f t="shared" si="46"/>
        <v>60169.301842390552</v>
      </c>
    </row>
    <row r="2952" spans="1:11" s="43" customFormat="1" ht="19.7" customHeight="1" x14ac:dyDescent="0.25">
      <c r="A2952" s="43" t="s">
        <v>151</v>
      </c>
      <c r="B2952" s="1" t="s">
        <v>292</v>
      </c>
      <c r="C2952" s="1" t="s">
        <v>273</v>
      </c>
      <c r="D2952" s="1" t="s">
        <v>272</v>
      </c>
      <c r="E2952" s="45" t="str">
        <f>VLOOKUP(C2952,PROCV!E$50:G$126,3,0)</f>
        <v>Editorial</v>
      </c>
      <c r="F2952" s="1" t="s">
        <v>416</v>
      </c>
      <c r="G2952" s="1" t="s">
        <v>236</v>
      </c>
      <c r="H2952" s="1">
        <v>2011</v>
      </c>
      <c r="I2952" s="60">
        <f>VLOOKUP(H2952,PROCV!E$33:F$44,2,0)</f>
        <v>1.4444330190702552</v>
      </c>
      <c r="J2952" s="71">
        <v>16428</v>
      </c>
      <c r="K2952" s="44">
        <f t="shared" si="46"/>
        <v>23729.145637286154</v>
      </c>
    </row>
    <row r="2953" spans="1:11" s="43" customFormat="1" ht="19.7" customHeight="1" x14ac:dyDescent="0.25">
      <c r="A2953" s="43" t="s">
        <v>151</v>
      </c>
      <c r="B2953" s="1" t="s">
        <v>292</v>
      </c>
      <c r="C2953" s="1" t="s">
        <v>271</v>
      </c>
      <c r="D2953" s="1" t="s">
        <v>270</v>
      </c>
      <c r="E2953" s="45" t="str">
        <f>VLOOKUP(C2953,PROCV!E$50:G$126,3,0)</f>
        <v>Editorial</v>
      </c>
      <c r="F2953" s="1" t="s">
        <v>416</v>
      </c>
      <c r="G2953" s="1" t="s">
        <v>236</v>
      </c>
      <c r="H2953" s="1">
        <v>2011</v>
      </c>
      <c r="I2953" s="60">
        <f>VLOOKUP(H2953,PROCV!E$33:F$44,2,0)</f>
        <v>1.4444330190702552</v>
      </c>
      <c r="J2953" s="71">
        <v>14326</v>
      </c>
      <c r="K2953" s="44">
        <f t="shared" si="46"/>
        <v>20692.947431200475</v>
      </c>
    </row>
    <row r="2954" spans="1:11" s="43" customFormat="1" ht="19.7" customHeight="1" x14ac:dyDescent="0.25">
      <c r="A2954" s="43" t="s">
        <v>151</v>
      </c>
      <c r="B2954" s="1" t="s">
        <v>292</v>
      </c>
      <c r="C2954" s="1" t="s">
        <v>269</v>
      </c>
      <c r="D2954" s="1" t="s">
        <v>268</v>
      </c>
      <c r="E2954" s="45" t="str">
        <f>VLOOKUP(C2954,PROCV!E$50:G$126,3,0)</f>
        <v>NA</v>
      </c>
      <c r="F2954" s="1" t="s">
        <v>416</v>
      </c>
      <c r="G2954" s="1" t="s">
        <v>236</v>
      </c>
      <c r="H2954" s="1">
        <v>2011</v>
      </c>
      <c r="I2954" s="60">
        <f>VLOOKUP(H2954,PROCV!E$33:F$44,2,0)</f>
        <v>1.4444330190702552</v>
      </c>
      <c r="J2954" s="71">
        <v>13680</v>
      </c>
      <c r="K2954" s="44">
        <f t="shared" si="46"/>
        <v>19759.843700881091</v>
      </c>
    </row>
    <row r="2955" spans="1:11" s="43" customFormat="1" ht="19.7" customHeight="1" x14ac:dyDescent="0.25">
      <c r="A2955" s="43" t="s">
        <v>151</v>
      </c>
      <c r="B2955" s="1" t="s">
        <v>292</v>
      </c>
      <c r="C2955" s="1" t="s">
        <v>269</v>
      </c>
      <c r="D2955" s="1" t="s">
        <v>268</v>
      </c>
      <c r="E2955" s="45" t="str">
        <f>VLOOKUP(C2955,PROCV!E$50:G$126,3,0)</f>
        <v>NA</v>
      </c>
      <c r="F2955" s="1" t="s">
        <v>416</v>
      </c>
      <c r="G2955" s="1" t="s">
        <v>236</v>
      </c>
      <c r="H2955" s="1">
        <v>2011</v>
      </c>
      <c r="I2955" s="60">
        <f>VLOOKUP(H2955,PROCV!E$33:F$44,2,0)</f>
        <v>1.4444330190702552</v>
      </c>
      <c r="J2955" s="71">
        <v>120000</v>
      </c>
      <c r="K2955" s="44">
        <f t="shared" si="46"/>
        <v>173331.96228843063</v>
      </c>
    </row>
    <row r="2956" spans="1:11" s="43" customFormat="1" ht="19.7" customHeight="1" x14ac:dyDescent="0.25">
      <c r="A2956" s="43" t="s">
        <v>151</v>
      </c>
      <c r="B2956" s="1" t="s">
        <v>292</v>
      </c>
      <c r="C2956" s="1" t="s">
        <v>269</v>
      </c>
      <c r="D2956" s="1" t="s">
        <v>268</v>
      </c>
      <c r="E2956" s="45" t="str">
        <f>VLOOKUP(C2956,PROCV!E$50:G$126,3,0)</f>
        <v>NA</v>
      </c>
      <c r="F2956" s="1" t="s">
        <v>416</v>
      </c>
      <c r="G2956" s="1" t="s">
        <v>236</v>
      </c>
      <c r="H2956" s="1">
        <v>2011</v>
      </c>
      <c r="I2956" s="60">
        <f>VLOOKUP(H2956,PROCV!E$33:F$44,2,0)</f>
        <v>1.4444330190702552</v>
      </c>
      <c r="J2956" s="71">
        <v>500000</v>
      </c>
      <c r="K2956" s="44">
        <f t="shared" si="46"/>
        <v>722216.50953512767</v>
      </c>
    </row>
    <row r="2957" spans="1:11" s="43" customFormat="1" ht="19.7" customHeight="1" x14ac:dyDescent="0.25">
      <c r="A2957" s="43" t="s">
        <v>151</v>
      </c>
      <c r="B2957" s="1" t="s">
        <v>292</v>
      </c>
      <c r="C2957" s="1" t="s">
        <v>269</v>
      </c>
      <c r="D2957" s="1" t="s">
        <v>268</v>
      </c>
      <c r="E2957" s="45" t="str">
        <f>VLOOKUP(C2957,PROCV!E$50:G$126,3,0)</f>
        <v>NA</v>
      </c>
      <c r="F2957" s="1" t="s">
        <v>416</v>
      </c>
      <c r="G2957" s="1" t="s">
        <v>236</v>
      </c>
      <c r="H2957" s="1">
        <v>2011</v>
      </c>
      <c r="I2957" s="60">
        <f>VLOOKUP(H2957,PROCV!E$33:F$44,2,0)</f>
        <v>1.4444330190702552</v>
      </c>
      <c r="J2957" s="71">
        <v>120000</v>
      </c>
      <c r="K2957" s="44">
        <f t="shared" si="46"/>
        <v>173331.96228843063</v>
      </c>
    </row>
    <row r="2958" spans="1:11" s="43" customFormat="1" ht="19.7" customHeight="1" x14ac:dyDescent="0.25">
      <c r="A2958" s="43" t="s">
        <v>151</v>
      </c>
      <c r="B2958" s="1" t="s">
        <v>292</v>
      </c>
      <c r="C2958" s="1" t="s">
        <v>269</v>
      </c>
      <c r="D2958" s="1" t="s">
        <v>268</v>
      </c>
      <c r="E2958" s="45" t="str">
        <f>VLOOKUP(C2958,PROCV!E$50:G$126,3,0)</f>
        <v>NA</v>
      </c>
      <c r="F2958" s="1" t="s">
        <v>416</v>
      </c>
      <c r="G2958" s="1" t="s">
        <v>236</v>
      </c>
      <c r="H2958" s="1">
        <v>2011</v>
      </c>
      <c r="I2958" s="60">
        <f>VLOOKUP(H2958,PROCV!E$33:F$44,2,0)</f>
        <v>1.4444330190702552</v>
      </c>
      <c r="J2958" s="71">
        <v>103669</v>
      </c>
      <c r="K2958" s="44">
        <f t="shared" si="46"/>
        <v>149742.92665399428</v>
      </c>
    </row>
    <row r="2959" spans="1:11" s="43" customFormat="1" ht="19.7" customHeight="1" x14ac:dyDescent="0.25">
      <c r="A2959" s="43" t="s">
        <v>151</v>
      </c>
      <c r="B2959" s="1" t="s">
        <v>292</v>
      </c>
      <c r="C2959" s="1" t="s">
        <v>269</v>
      </c>
      <c r="D2959" s="1" t="s">
        <v>268</v>
      </c>
      <c r="E2959" s="45" t="str">
        <f>VLOOKUP(C2959,PROCV!E$50:G$126,3,0)</f>
        <v>NA</v>
      </c>
      <c r="F2959" s="1" t="s">
        <v>416</v>
      </c>
      <c r="G2959" s="1" t="s">
        <v>236</v>
      </c>
      <c r="H2959" s="1">
        <v>2011</v>
      </c>
      <c r="I2959" s="60">
        <f>VLOOKUP(H2959,PROCV!E$33:F$44,2,0)</f>
        <v>1.4444330190702552</v>
      </c>
      <c r="J2959" s="71">
        <v>56597</v>
      </c>
      <c r="K2959" s="44">
        <f t="shared" si="46"/>
        <v>81750.57558031923</v>
      </c>
    </row>
    <row r="2960" spans="1:11" s="43" customFormat="1" ht="19.7" customHeight="1" x14ac:dyDescent="0.25">
      <c r="A2960" s="43" t="s">
        <v>151</v>
      </c>
      <c r="B2960" s="1" t="s">
        <v>292</v>
      </c>
      <c r="C2960" s="1" t="s">
        <v>256</v>
      </c>
      <c r="D2960" s="1" t="s">
        <v>255</v>
      </c>
      <c r="E2960" s="45" t="str">
        <f>VLOOKUP(C2960,PROCV!E$50:G$126,3,0)</f>
        <v>Audiovisual</v>
      </c>
      <c r="F2960" s="1" t="s">
        <v>416</v>
      </c>
      <c r="G2960" s="1" t="s">
        <v>236</v>
      </c>
      <c r="H2960" s="1">
        <v>2011</v>
      </c>
      <c r="I2960" s="60">
        <f>VLOOKUP(H2960,PROCV!E$33:F$44,2,0)</f>
        <v>1.4444330190702552</v>
      </c>
      <c r="J2960" s="71">
        <v>5993</v>
      </c>
      <c r="K2960" s="44">
        <f t="shared" si="46"/>
        <v>8656.4870832880388</v>
      </c>
    </row>
    <row r="2961" spans="1:11" s="43" customFormat="1" ht="19.7" customHeight="1" x14ac:dyDescent="0.25">
      <c r="A2961" s="43" t="s">
        <v>151</v>
      </c>
      <c r="B2961" s="1" t="s">
        <v>292</v>
      </c>
      <c r="C2961" s="1" t="s">
        <v>254</v>
      </c>
      <c r="D2961" s="1" t="s">
        <v>253</v>
      </c>
      <c r="E2961" s="45" t="str">
        <f>VLOOKUP(C2961,PROCV!E$50:G$126,3,0)</f>
        <v>Música</v>
      </c>
      <c r="F2961" s="1" t="s">
        <v>416</v>
      </c>
      <c r="G2961" s="1" t="s">
        <v>236</v>
      </c>
      <c r="H2961" s="1">
        <v>2011</v>
      </c>
      <c r="I2961" s="60">
        <f>VLOOKUP(H2961,PROCV!E$33:F$44,2,0)</f>
        <v>1.4444330190702552</v>
      </c>
      <c r="J2961" s="71">
        <v>8580</v>
      </c>
      <c r="K2961" s="44">
        <f t="shared" si="46"/>
        <v>12393.235303622791</v>
      </c>
    </row>
    <row r="2962" spans="1:11" s="43" customFormat="1" ht="19.7" customHeight="1" x14ac:dyDescent="0.25">
      <c r="A2962" s="43" t="s">
        <v>151</v>
      </c>
      <c r="B2962" s="1" t="s">
        <v>292</v>
      </c>
      <c r="C2962" s="1" t="s">
        <v>252</v>
      </c>
      <c r="D2962" s="1" t="s">
        <v>251</v>
      </c>
      <c r="E2962" s="45" t="str">
        <f>VLOOKUP(C2962,PROCV!E$50:G$126,3,0)</f>
        <v>Audiovisual</v>
      </c>
      <c r="F2962" s="1" t="s">
        <v>416</v>
      </c>
      <c r="G2962" s="1" t="s">
        <v>236</v>
      </c>
      <c r="H2962" s="1">
        <v>2011</v>
      </c>
      <c r="I2962" s="60">
        <f>VLOOKUP(H2962,PROCV!E$33:F$44,2,0)</f>
        <v>1.4444330190702552</v>
      </c>
      <c r="J2962" s="71">
        <v>47675</v>
      </c>
      <c r="K2962" s="44">
        <f t="shared" si="46"/>
        <v>68863.344184174421</v>
      </c>
    </row>
    <row r="2963" spans="1:11" s="43" customFormat="1" ht="19.7" customHeight="1" x14ac:dyDescent="0.25">
      <c r="A2963" s="43" t="s">
        <v>151</v>
      </c>
      <c r="B2963" s="1" t="s">
        <v>292</v>
      </c>
      <c r="C2963" s="1" t="s">
        <v>250</v>
      </c>
      <c r="D2963" s="1" t="s">
        <v>249</v>
      </c>
      <c r="E2963" s="45" t="str">
        <f>VLOOKUP(C2963,PROCV!E$50:G$126,3,0)</f>
        <v>Audiovisual</v>
      </c>
      <c r="F2963" s="1" t="s">
        <v>416</v>
      </c>
      <c r="G2963" s="1" t="s">
        <v>236</v>
      </c>
      <c r="H2963" s="1">
        <v>2011</v>
      </c>
      <c r="I2963" s="60">
        <f>VLOOKUP(H2963,PROCV!E$33:F$44,2,0)</f>
        <v>1.4444330190702552</v>
      </c>
      <c r="J2963" s="71">
        <v>58321</v>
      </c>
      <c r="K2963" s="44">
        <f t="shared" si="46"/>
        <v>84240.778105196354</v>
      </c>
    </row>
    <row r="2964" spans="1:11" s="43" customFormat="1" ht="19.7" customHeight="1" x14ac:dyDescent="0.25">
      <c r="A2964" s="43" t="s">
        <v>151</v>
      </c>
      <c r="B2964" s="1" t="s">
        <v>292</v>
      </c>
      <c r="C2964" s="1" t="s">
        <v>250</v>
      </c>
      <c r="D2964" s="1" t="s">
        <v>249</v>
      </c>
      <c r="E2964" s="45" t="str">
        <f>VLOOKUP(C2964,PROCV!E$50:G$126,3,0)</f>
        <v>Audiovisual</v>
      </c>
      <c r="F2964" s="1" t="s">
        <v>416</v>
      </c>
      <c r="G2964" s="1" t="s">
        <v>236</v>
      </c>
      <c r="H2964" s="1">
        <v>2011</v>
      </c>
      <c r="I2964" s="60">
        <f>VLOOKUP(H2964,PROCV!E$33:F$44,2,0)</f>
        <v>1.4444330190702552</v>
      </c>
      <c r="J2964" s="71">
        <v>54587</v>
      </c>
      <c r="K2964" s="44">
        <f t="shared" si="46"/>
        <v>78847.265211988022</v>
      </c>
    </row>
    <row r="2965" spans="1:11" s="43" customFormat="1" ht="19.7" customHeight="1" x14ac:dyDescent="0.25">
      <c r="A2965" s="43" t="s">
        <v>151</v>
      </c>
      <c r="B2965" s="1" t="s">
        <v>292</v>
      </c>
      <c r="C2965" s="1" t="s">
        <v>303</v>
      </c>
      <c r="D2965" s="1" t="s">
        <v>302</v>
      </c>
      <c r="E2965" s="45" t="str">
        <f>VLOOKUP(C2965,PROCV!E$50:G$126,3,0)</f>
        <v>Educação e Criação em Artes</v>
      </c>
      <c r="F2965" s="1" t="s">
        <v>415</v>
      </c>
      <c r="G2965" s="1" t="s">
        <v>265</v>
      </c>
      <c r="H2965" s="1">
        <v>2011</v>
      </c>
      <c r="I2965" s="60">
        <f>VLOOKUP(H2965,PROCV!E$33:F$44,2,0)</f>
        <v>1.4444330190702552</v>
      </c>
      <c r="J2965" s="71">
        <v>180000</v>
      </c>
      <c r="K2965" s="44">
        <f t="shared" si="46"/>
        <v>259997.94343264593</v>
      </c>
    </row>
    <row r="2966" spans="1:11" s="43" customFormat="1" ht="19.7" customHeight="1" x14ac:dyDescent="0.25">
      <c r="A2966" s="43" t="s">
        <v>151</v>
      </c>
      <c r="B2966" s="1" t="s">
        <v>292</v>
      </c>
      <c r="C2966" s="1" t="s">
        <v>295</v>
      </c>
      <c r="D2966" s="1" t="s">
        <v>294</v>
      </c>
      <c r="E2966" s="45" t="str">
        <f>VLOOKUP(C2966,PROCV!E$50:G$126,3,0)</f>
        <v>Educação e Criação em Artes</v>
      </c>
      <c r="F2966" s="1" t="s">
        <v>416</v>
      </c>
      <c r="G2966" s="1" t="s">
        <v>236</v>
      </c>
      <c r="H2966" s="1">
        <v>2011</v>
      </c>
      <c r="I2966" s="60">
        <f>VLOOKUP(H2966,PROCV!E$33:F$44,2,0)</f>
        <v>1.4444330190702552</v>
      </c>
      <c r="J2966" s="71">
        <v>9740</v>
      </c>
      <c r="K2966" s="44">
        <f t="shared" si="46"/>
        <v>14068.777605744286</v>
      </c>
    </row>
    <row r="2967" spans="1:11" s="43" customFormat="1" ht="19.7" customHeight="1" x14ac:dyDescent="0.25">
      <c r="A2967" s="43" t="s">
        <v>151</v>
      </c>
      <c r="B2967" s="1" t="s">
        <v>292</v>
      </c>
      <c r="C2967" s="1" t="s">
        <v>356</v>
      </c>
      <c r="D2967" s="1" t="s">
        <v>355</v>
      </c>
      <c r="E2967" s="45" t="str">
        <f>VLOOKUP(C2967,PROCV!E$50:G$126,3,0)</f>
        <v>Artes Cênicas e Espetáculos</v>
      </c>
      <c r="F2967" s="1" t="s">
        <v>415</v>
      </c>
      <c r="G2967" s="1" t="s">
        <v>265</v>
      </c>
      <c r="H2967" s="1">
        <v>2011</v>
      </c>
      <c r="I2967" s="60">
        <f>VLOOKUP(H2967,PROCV!E$33:F$44,2,0)</f>
        <v>1.4444330190702552</v>
      </c>
      <c r="J2967" s="71">
        <v>200000</v>
      </c>
      <c r="K2967" s="44">
        <f t="shared" si="46"/>
        <v>288886.60381405102</v>
      </c>
    </row>
    <row r="2968" spans="1:11" s="43" customFormat="1" ht="19.7" customHeight="1" x14ac:dyDescent="0.25">
      <c r="A2968" s="43" t="s">
        <v>151</v>
      </c>
      <c r="B2968" s="1" t="s">
        <v>292</v>
      </c>
      <c r="C2968" s="1" t="s">
        <v>246</v>
      </c>
      <c r="D2968" s="1" t="s">
        <v>245</v>
      </c>
      <c r="E2968" s="45" t="str">
        <f>VLOOKUP(C2968,PROCV!E$50:G$126,3,0)</f>
        <v>Artes Cênicas e Espetáculos</v>
      </c>
      <c r="F2968" s="1" t="s">
        <v>415</v>
      </c>
      <c r="G2968" s="1" t="s">
        <v>265</v>
      </c>
      <c r="H2968" s="1">
        <v>2011</v>
      </c>
      <c r="I2968" s="60">
        <f>VLOOKUP(H2968,PROCV!E$33:F$44,2,0)</f>
        <v>1.4444330190702552</v>
      </c>
      <c r="J2968" s="71">
        <v>220000</v>
      </c>
      <c r="K2968" s="44">
        <f t="shared" si="46"/>
        <v>317775.26419545617</v>
      </c>
    </row>
    <row r="2969" spans="1:11" s="43" customFormat="1" ht="19.7" customHeight="1" x14ac:dyDescent="0.25">
      <c r="A2969" s="43" t="s">
        <v>151</v>
      </c>
      <c r="B2969" s="1" t="s">
        <v>292</v>
      </c>
      <c r="C2969" s="1" t="s">
        <v>246</v>
      </c>
      <c r="D2969" s="1" t="s">
        <v>245</v>
      </c>
      <c r="E2969" s="45" t="str">
        <f>VLOOKUP(C2969,PROCV!E$50:G$126,3,0)</f>
        <v>Artes Cênicas e Espetáculos</v>
      </c>
      <c r="F2969" s="1" t="s">
        <v>416</v>
      </c>
      <c r="G2969" s="1" t="s">
        <v>236</v>
      </c>
      <c r="H2969" s="1">
        <v>2011</v>
      </c>
      <c r="I2969" s="60">
        <f>VLOOKUP(H2969,PROCV!E$33:F$44,2,0)</f>
        <v>1.4444330190702552</v>
      </c>
      <c r="J2969" s="71">
        <v>52598</v>
      </c>
      <c r="K2969" s="44">
        <f t="shared" si="46"/>
        <v>75974.287937057292</v>
      </c>
    </row>
    <row r="2970" spans="1:11" s="43" customFormat="1" ht="19.7" customHeight="1" x14ac:dyDescent="0.25">
      <c r="A2970" s="43" t="s">
        <v>151</v>
      </c>
      <c r="B2970" s="1" t="s">
        <v>292</v>
      </c>
      <c r="C2970" s="1" t="s">
        <v>246</v>
      </c>
      <c r="D2970" s="1" t="s">
        <v>245</v>
      </c>
      <c r="E2970" s="45" t="str">
        <f>VLOOKUP(C2970,PROCV!E$50:G$126,3,0)</f>
        <v>Artes Cênicas e Espetáculos</v>
      </c>
      <c r="F2970" s="1" t="s">
        <v>416</v>
      </c>
      <c r="G2970" s="1" t="s">
        <v>236</v>
      </c>
      <c r="H2970" s="1">
        <v>2011</v>
      </c>
      <c r="I2970" s="60">
        <f>VLOOKUP(H2970,PROCV!E$33:F$44,2,0)</f>
        <v>1.4444330190702552</v>
      </c>
      <c r="J2970" s="71">
        <v>52095</v>
      </c>
      <c r="K2970" s="44">
        <f t="shared" si="46"/>
        <v>75247.738128464945</v>
      </c>
    </row>
    <row r="2971" spans="1:11" s="43" customFormat="1" ht="19.7" customHeight="1" x14ac:dyDescent="0.25">
      <c r="A2971" s="43" t="s">
        <v>151</v>
      </c>
      <c r="B2971" s="1" t="s">
        <v>292</v>
      </c>
      <c r="C2971" s="1" t="s">
        <v>241</v>
      </c>
      <c r="D2971" s="1" t="s">
        <v>240</v>
      </c>
      <c r="E2971" s="45" t="str">
        <f>VLOOKUP(C2971,PROCV!E$50:G$126,3,0)</f>
        <v>Artes Cênicas e Espetáculos</v>
      </c>
      <c r="F2971" s="1" t="s">
        <v>416</v>
      </c>
      <c r="G2971" s="1" t="s">
        <v>236</v>
      </c>
      <c r="H2971" s="1">
        <v>2011</v>
      </c>
      <c r="I2971" s="60">
        <f>VLOOKUP(H2971,PROCV!E$33:F$44,2,0)</f>
        <v>1.4444330190702552</v>
      </c>
      <c r="J2971" s="71">
        <v>15636</v>
      </c>
      <c r="K2971" s="44">
        <f t="shared" si="46"/>
        <v>22585.154686182512</v>
      </c>
    </row>
    <row r="2972" spans="1:11" s="43" customFormat="1" ht="19.7" customHeight="1" x14ac:dyDescent="0.25">
      <c r="A2972" s="43" t="s">
        <v>151</v>
      </c>
      <c r="B2972" s="1" t="s">
        <v>292</v>
      </c>
      <c r="C2972" s="1" t="s">
        <v>241</v>
      </c>
      <c r="D2972" s="1" t="s">
        <v>240</v>
      </c>
      <c r="E2972" s="45" t="str">
        <f>VLOOKUP(C2972,PROCV!E$50:G$126,3,0)</f>
        <v>Artes Cênicas e Espetáculos</v>
      </c>
      <c r="F2972" s="1" t="s">
        <v>415</v>
      </c>
      <c r="G2972" s="1" t="s">
        <v>265</v>
      </c>
      <c r="H2972" s="1">
        <v>2011</v>
      </c>
      <c r="I2972" s="60">
        <f>VLOOKUP(H2972,PROCV!E$33:F$44,2,0)</f>
        <v>1.4444330190702552</v>
      </c>
      <c r="J2972" s="71">
        <v>2894403</v>
      </c>
      <c r="K2972" s="44">
        <f t="shared" si="46"/>
        <v>4180771.2636960042</v>
      </c>
    </row>
    <row r="2973" spans="1:11" s="43" customFormat="1" ht="19.7" customHeight="1" x14ac:dyDescent="0.25">
      <c r="A2973" s="43" t="s">
        <v>151</v>
      </c>
      <c r="B2973" s="1" t="s">
        <v>292</v>
      </c>
      <c r="C2973" s="1" t="s">
        <v>241</v>
      </c>
      <c r="D2973" s="1" t="s">
        <v>240</v>
      </c>
      <c r="E2973" s="45" t="str">
        <f>VLOOKUP(C2973,PROCV!E$50:G$126,3,0)</f>
        <v>Artes Cênicas e Espetáculos</v>
      </c>
      <c r="F2973" s="1" t="s">
        <v>416</v>
      </c>
      <c r="G2973" s="1" t="s">
        <v>236</v>
      </c>
      <c r="H2973" s="1">
        <v>2011</v>
      </c>
      <c r="I2973" s="60">
        <f>VLOOKUP(H2973,PROCV!E$33:F$44,2,0)</f>
        <v>1.4444330190702552</v>
      </c>
      <c r="J2973" s="71">
        <v>77533</v>
      </c>
      <c r="K2973" s="44">
        <f t="shared" si="46"/>
        <v>111991.2252675741</v>
      </c>
    </row>
    <row r="2974" spans="1:11" s="43" customFormat="1" ht="19.7" customHeight="1" x14ac:dyDescent="0.25">
      <c r="A2974" s="43" t="s">
        <v>151</v>
      </c>
      <c r="B2974" s="1" t="s">
        <v>292</v>
      </c>
      <c r="C2974" s="1" t="s">
        <v>241</v>
      </c>
      <c r="D2974" s="1" t="s">
        <v>240</v>
      </c>
      <c r="E2974" s="45" t="str">
        <f>VLOOKUP(C2974,PROCV!E$50:G$126,3,0)</f>
        <v>Artes Cênicas e Espetáculos</v>
      </c>
      <c r="F2974" s="1" t="s">
        <v>416</v>
      </c>
      <c r="G2974" s="1" t="s">
        <v>236</v>
      </c>
      <c r="H2974" s="1">
        <v>2011</v>
      </c>
      <c r="I2974" s="60">
        <f>VLOOKUP(H2974,PROCV!E$33:F$44,2,0)</f>
        <v>1.4444330190702552</v>
      </c>
      <c r="J2974" s="71">
        <v>29218</v>
      </c>
      <c r="K2974" s="44">
        <f t="shared" si="46"/>
        <v>42203.44395119472</v>
      </c>
    </row>
    <row r="2975" spans="1:11" s="43" customFormat="1" ht="19.7" customHeight="1" x14ac:dyDescent="0.25">
      <c r="A2975" s="43" t="s">
        <v>151</v>
      </c>
      <c r="B2975" s="1" t="s">
        <v>292</v>
      </c>
      <c r="C2975" s="1" t="s">
        <v>344</v>
      </c>
      <c r="D2975" s="1" t="s">
        <v>343</v>
      </c>
      <c r="E2975" s="45" t="str">
        <f>VLOOKUP(C2975,PROCV!E$50:G$126,3,0)</f>
        <v>Artes Cênicas e Espetáculos</v>
      </c>
      <c r="F2975" s="1" t="s">
        <v>416</v>
      </c>
      <c r="G2975" s="1" t="s">
        <v>236</v>
      </c>
      <c r="H2975" s="1">
        <v>2011</v>
      </c>
      <c r="I2975" s="60">
        <f>VLOOKUP(H2975,PROCV!E$33:F$44,2,0)</f>
        <v>1.4444330190702552</v>
      </c>
      <c r="J2975" s="71">
        <v>11604</v>
      </c>
      <c r="K2975" s="44">
        <f t="shared" si="46"/>
        <v>16761.200753291243</v>
      </c>
    </row>
    <row r="2976" spans="1:11" s="43" customFormat="1" ht="19.7" customHeight="1" x14ac:dyDescent="0.25">
      <c r="A2976" s="43" t="s">
        <v>151</v>
      </c>
      <c r="B2976" s="1" t="s">
        <v>292</v>
      </c>
      <c r="C2976" s="1" t="s">
        <v>344</v>
      </c>
      <c r="D2976" s="1" t="s">
        <v>343</v>
      </c>
      <c r="E2976" s="45" t="str">
        <f>VLOOKUP(C2976,PROCV!E$50:G$126,3,0)</f>
        <v>Artes Cênicas e Espetáculos</v>
      </c>
      <c r="F2976" s="1" t="s">
        <v>416</v>
      </c>
      <c r="G2976" s="1" t="s">
        <v>236</v>
      </c>
      <c r="H2976" s="1">
        <v>2011</v>
      </c>
      <c r="I2976" s="60">
        <f>VLOOKUP(H2976,PROCV!E$33:F$44,2,0)</f>
        <v>1.4444330190702552</v>
      </c>
      <c r="J2976" s="71">
        <v>24659</v>
      </c>
      <c r="K2976" s="44">
        <f t="shared" si="46"/>
        <v>35618.273817253423</v>
      </c>
    </row>
    <row r="2977" spans="1:11" s="43" customFormat="1" ht="19.7" customHeight="1" x14ac:dyDescent="0.25">
      <c r="A2977" s="43" t="s">
        <v>151</v>
      </c>
      <c r="B2977" s="1" t="s">
        <v>292</v>
      </c>
      <c r="C2977" s="1" t="s">
        <v>313</v>
      </c>
      <c r="D2977" s="1" t="s">
        <v>312</v>
      </c>
      <c r="E2977" s="45" t="str">
        <f>VLOOKUP(C2977,PROCV!E$50:G$126,3,0)</f>
        <v>Patrimônio</v>
      </c>
      <c r="F2977" s="1" t="s">
        <v>415</v>
      </c>
      <c r="G2977" s="1" t="s">
        <v>265</v>
      </c>
      <c r="H2977" s="1">
        <v>2011</v>
      </c>
      <c r="I2977" s="60">
        <f>VLOOKUP(H2977,PROCV!E$33:F$44,2,0)</f>
        <v>1.4444330190702552</v>
      </c>
      <c r="J2977" s="71">
        <v>68379</v>
      </c>
      <c r="K2977" s="44">
        <f t="shared" si="46"/>
        <v>98768.885411004987</v>
      </c>
    </row>
    <row r="2978" spans="1:11" s="43" customFormat="1" ht="19.7" customHeight="1" x14ac:dyDescent="0.25">
      <c r="A2978" s="43" t="s">
        <v>155</v>
      </c>
      <c r="B2978" s="1" t="s">
        <v>316</v>
      </c>
      <c r="C2978" s="1" t="s">
        <v>291</v>
      </c>
      <c r="D2978" s="1" t="s">
        <v>290</v>
      </c>
      <c r="E2978" s="45" t="str">
        <f>VLOOKUP(C2978,PROCV!E$50:G$126,3,0)</f>
        <v>NA</v>
      </c>
      <c r="F2978" s="1" t="s">
        <v>416</v>
      </c>
      <c r="G2978" s="1" t="s">
        <v>236</v>
      </c>
      <c r="H2978" s="1">
        <v>2011</v>
      </c>
      <c r="I2978" s="60">
        <f>VLOOKUP(H2978,PROCV!E$33:F$44,2,0)</f>
        <v>1.4444330190702552</v>
      </c>
      <c r="J2978" s="71">
        <v>300000</v>
      </c>
      <c r="K2978" s="44">
        <f t="shared" si="46"/>
        <v>433329.90572107659</v>
      </c>
    </row>
    <row r="2979" spans="1:11" s="43" customFormat="1" ht="19.7" customHeight="1" x14ac:dyDescent="0.25">
      <c r="A2979" s="43" t="s">
        <v>155</v>
      </c>
      <c r="B2979" s="1" t="s">
        <v>316</v>
      </c>
      <c r="C2979" s="1" t="s">
        <v>291</v>
      </c>
      <c r="D2979" s="1" t="s">
        <v>290</v>
      </c>
      <c r="E2979" s="45" t="str">
        <f>VLOOKUP(C2979,PROCV!E$50:G$126,3,0)</f>
        <v>NA</v>
      </c>
      <c r="F2979" s="1" t="s">
        <v>416</v>
      </c>
      <c r="G2979" s="1" t="s">
        <v>236</v>
      </c>
      <c r="H2979" s="1">
        <v>2011</v>
      </c>
      <c r="I2979" s="60">
        <f>VLOOKUP(H2979,PROCV!E$33:F$44,2,0)</f>
        <v>1.4444330190702552</v>
      </c>
      <c r="J2979" s="71">
        <v>10861</v>
      </c>
      <c r="K2979" s="44">
        <f t="shared" si="46"/>
        <v>15687.987020122042</v>
      </c>
    </row>
    <row r="2980" spans="1:11" s="43" customFormat="1" ht="19.7" customHeight="1" x14ac:dyDescent="0.25">
      <c r="A2980" s="43" t="s">
        <v>155</v>
      </c>
      <c r="B2980" s="1" t="s">
        <v>316</v>
      </c>
      <c r="C2980" s="1" t="s">
        <v>291</v>
      </c>
      <c r="D2980" s="1" t="s">
        <v>290</v>
      </c>
      <c r="E2980" s="45" t="str">
        <f>VLOOKUP(C2980,PROCV!E$50:G$126,3,0)</f>
        <v>NA</v>
      </c>
      <c r="F2980" s="1" t="s">
        <v>416</v>
      </c>
      <c r="G2980" s="1" t="s">
        <v>236</v>
      </c>
      <c r="H2980" s="1">
        <v>2011</v>
      </c>
      <c r="I2980" s="60">
        <f>VLOOKUP(H2980,PROCV!E$33:F$44,2,0)</f>
        <v>1.4444330190702552</v>
      </c>
      <c r="J2980" s="71">
        <v>4439</v>
      </c>
      <c r="K2980" s="44">
        <f t="shared" si="46"/>
        <v>6411.8381716528629</v>
      </c>
    </row>
    <row r="2981" spans="1:11" s="43" customFormat="1" ht="19.7" customHeight="1" x14ac:dyDescent="0.25">
      <c r="A2981" s="43" t="s">
        <v>155</v>
      </c>
      <c r="B2981" s="1" t="s">
        <v>316</v>
      </c>
      <c r="C2981" s="1" t="s">
        <v>289</v>
      </c>
      <c r="D2981" s="1" t="s">
        <v>288</v>
      </c>
      <c r="E2981" s="45" t="str">
        <f>VLOOKUP(C2981,PROCV!E$50:G$126,3,0)</f>
        <v>Editorial</v>
      </c>
      <c r="F2981" s="1" t="s">
        <v>416</v>
      </c>
      <c r="G2981" s="1" t="s">
        <v>236</v>
      </c>
      <c r="H2981" s="1">
        <v>2011</v>
      </c>
      <c r="I2981" s="60">
        <f>VLOOKUP(H2981,PROCV!E$33:F$44,2,0)</f>
        <v>1.4444330190702552</v>
      </c>
      <c r="J2981" s="71">
        <v>90176</v>
      </c>
      <c r="K2981" s="44">
        <f t="shared" si="46"/>
        <v>130253.19192767933</v>
      </c>
    </row>
    <row r="2982" spans="1:11" s="43" customFormat="1" ht="19.7" customHeight="1" x14ac:dyDescent="0.25">
      <c r="A2982" s="43" t="s">
        <v>155</v>
      </c>
      <c r="B2982" s="1" t="s">
        <v>316</v>
      </c>
      <c r="C2982" s="1" t="s">
        <v>289</v>
      </c>
      <c r="D2982" s="1" t="s">
        <v>288</v>
      </c>
      <c r="E2982" s="45" t="str">
        <f>VLOOKUP(C2982,PROCV!E$50:G$126,3,0)</f>
        <v>Editorial</v>
      </c>
      <c r="F2982" s="1" t="s">
        <v>416</v>
      </c>
      <c r="G2982" s="1" t="s">
        <v>236</v>
      </c>
      <c r="H2982" s="1">
        <v>2011</v>
      </c>
      <c r="I2982" s="60">
        <f>VLOOKUP(H2982,PROCV!E$33:F$44,2,0)</f>
        <v>1.4444330190702552</v>
      </c>
      <c r="J2982" s="71">
        <v>29455</v>
      </c>
      <c r="K2982" s="44">
        <f t="shared" si="46"/>
        <v>42545.774576714364</v>
      </c>
    </row>
    <row r="2983" spans="1:11" s="43" customFormat="1" ht="19.7" customHeight="1" x14ac:dyDescent="0.25">
      <c r="A2983" s="43" t="s">
        <v>155</v>
      </c>
      <c r="B2983" s="1" t="s">
        <v>316</v>
      </c>
      <c r="C2983" s="1" t="s">
        <v>287</v>
      </c>
      <c r="D2983" s="1" t="s">
        <v>286</v>
      </c>
      <c r="E2983" s="45" t="str">
        <f>VLOOKUP(C2983,PROCV!E$50:G$126,3,0)</f>
        <v>Música</v>
      </c>
      <c r="F2983" s="1" t="s">
        <v>416</v>
      </c>
      <c r="G2983" s="1" t="s">
        <v>236</v>
      </c>
      <c r="H2983" s="1">
        <v>2011</v>
      </c>
      <c r="I2983" s="60">
        <f>VLOOKUP(H2983,PROCV!E$33:F$44,2,0)</f>
        <v>1.4444330190702552</v>
      </c>
      <c r="J2983" s="71">
        <v>48022</v>
      </c>
      <c r="K2983" s="44">
        <f t="shared" si="46"/>
        <v>69364.562441791801</v>
      </c>
    </row>
    <row r="2984" spans="1:11" s="43" customFormat="1" ht="19.7" customHeight="1" x14ac:dyDescent="0.25">
      <c r="A2984" s="43" t="s">
        <v>155</v>
      </c>
      <c r="B2984" s="1" t="s">
        <v>316</v>
      </c>
      <c r="C2984" s="1" t="s">
        <v>287</v>
      </c>
      <c r="D2984" s="1" t="s">
        <v>286</v>
      </c>
      <c r="E2984" s="45" t="str">
        <f>VLOOKUP(C2984,PROCV!E$50:G$126,3,0)</f>
        <v>Música</v>
      </c>
      <c r="F2984" s="1" t="s">
        <v>416</v>
      </c>
      <c r="G2984" s="1" t="s">
        <v>236</v>
      </c>
      <c r="H2984" s="1">
        <v>2011</v>
      </c>
      <c r="I2984" s="60">
        <f>VLOOKUP(H2984,PROCV!E$33:F$44,2,0)</f>
        <v>1.4444330190702552</v>
      </c>
      <c r="J2984" s="71">
        <v>78152</v>
      </c>
      <c r="K2984" s="44">
        <f t="shared" si="46"/>
        <v>112885.32930637858</v>
      </c>
    </row>
    <row r="2985" spans="1:11" s="43" customFormat="1" ht="19.7" customHeight="1" x14ac:dyDescent="0.25">
      <c r="A2985" s="43" t="s">
        <v>155</v>
      </c>
      <c r="B2985" s="1" t="s">
        <v>316</v>
      </c>
      <c r="C2985" s="1" t="s">
        <v>287</v>
      </c>
      <c r="D2985" s="1" t="s">
        <v>286</v>
      </c>
      <c r="E2985" s="45" t="str">
        <f>VLOOKUP(C2985,PROCV!E$50:G$126,3,0)</f>
        <v>Música</v>
      </c>
      <c r="F2985" s="1" t="s">
        <v>416</v>
      </c>
      <c r="G2985" s="1" t="s">
        <v>236</v>
      </c>
      <c r="H2985" s="1">
        <v>2011</v>
      </c>
      <c r="I2985" s="60">
        <f>VLOOKUP(H2985,PROCV!E$33:F$44,2,0)</f>
        <v>1.4444330190702552</v>
      </c>
      <c r="J2985" s="71">
        <v>40816</v>
      </c>
      <c r="K2985" s="44">
        <f t="shared" si="46"/>
        <v>58955.978106371535</v>
      </c>
    </row>
    <row r="2986" spans="1:11" s="43" customFormat="1" ht="19.7" customHeight="1" x14ac:dyDescent="0.25">
      <c r="A2986" s="43" t="s">
        <v>155</v>
      </c>
      <c r="B2986" s="1" t="s">
        <v>316</v>
      </c>
      <c r="C2986" s="1" t="s">
        <v>285</v>
      </c>
      <c r="D2986" s="1" t="s">
        <v>284</v>
      </c>
      <c r="E2986" s="45" t="str">
        <f>VLOOKUP(C2986,PROCV!E$50:G$126,3,0)</f>
        <v>Editorial</v>
      </c>
      <c r="F2986" s="1" t="s">
        <v>416</v>
      </c>
      <c r="G2986" s="1" t="s">
        <v>236</v>
      </c>
      <c r="H2986" s="1">
        <v>2011</v>
      </c>
      <c r="I2986" s="60">
        <f>VLOOKUP(H2986,PROCV!E$33:F$44,2,0)</f>
        <v>1.4444330190702552</v>
      </c>
      <c r="J2986" s="71">
        <v>38494</v>
      </c>
      <c r="K2986" s="44">
        <f t="shared" si="46"/>
        <v>55602.004636090402</v>
      </c>
    </row>
    <row r="2987" spans="1:11" s="43" customFormat="1" ht="19.7" customHeight="1" x14ac:dyDescent="0.25">
      <c r="A2987" s="43" t="s">
        <v>155</v>
      </c>
      <c r="B2987" s="1" t="s">
        <v>316</v>
      </c>
      <c r="C2987" s="1" t="s">
        <v>285</v>
      </c>
      <c r="D2987" s="1" t="s">
        <v>284</v>
      </c>
      <c r="E2987" s="45" t="str">
        <f>VLOOKUP(C2987,PROCV!E$50:G$126,3,0)</f>
        <v>Editorial</v>
      </c>
      <c r="F2987" s="1" t="s">
        <v>416</v>
      </c>
      <c r="G2987" s="1" t="s">
        <v>236</v>
      </c>
      <c r="H2987" s="1">
        <v>2011</v>
      </c>
      <c r="I2987" s="60">
        <f>VLOOKUP(H2987,PROCV!E$33:F$44,2,0)</f>
        <v>1.4444330190702552</v>
      </c>
      <c r="J2987" s="71">
        <v>97663</v>
      </c>
      <c r="K2987" s="44">
        <f t="shared" si="46"/>
        <v>141067.66194145833</v>
      </c>
    </row>
    <row r="2988" spans="1:11" s="43" customFormat="1" ht="19.7" customHeight="1" x14ac:dyDescent="0.25">
      <c r="A2988" s="43" t="s">
        <v>155</v>
      </c>
      <c r="B2988" s="1" t="s">
        <v>316</v>
      </c>
      <c r="C2988" s="1" t="s">
        <v>283</v>
      </c>
      <c r="D2988" s="1" t="s">
        <v>282</v>
      </c>
      <c r="E2988" s="45" t="str">
        <f>VLOOKUP(C2988,PROCV!E$50:G$126,3,0)</f>
        <v>Editorial</v>
      </c>
      <c r="F2988" s="1" t="s">
        <v>416</v>
      </c>
      <c r="G2988" s="1" t="s">
        <v>236</v>
      </c>
      <c r="H2988" s="1">
        <v>2011</v>
      </c>
      <c r="I2988" s="60">
        <f>VLOOKUP(H2988,PROCV!E$33:F$44,2,0)</f>
        <v>1.4444330190702552</v>
      </c>
      <c r="J2988" s="71">
        <v>37831</v>
      </c>
      <c r="K2988" s="44">
        <f t="shared" si="46"/>
        <v>54644.345544446827</v>
      </c>
    </row>
    <row r="2989" spans="1:11" s="43" customFormat="1" ht="19.7" customHeight="1" x14ac:dyDescent="0.25">
      <c r="A2989" s="43" t="s">
        <v>155</v>
      </c>
      <c r="B2989" s="1" t="s">
        <v>316</v>
      </c>
      <c r="C2989" s="1" t="s">
        <v>281</v>
      </c>
      <c r="D2989" s="1" t="s">
        <v>280</v>
      </c>
      <c r="E2989" s="45" t="str">
        <f>VLOOKUP(C2989,PROCV!E$50:G$126,3,0)</f>
        <v>Música</v>
      </c>
      <c r="F2989" s="1" t="s">
        <v>416</v>
      </c>
      <c r="G2989" s="1" t="s">
        <v>236</v>
      </c>
      <c r="H2989" s="1">
        <v>2011</v>
      </c>
      <c r="I2989" s="60">
        <f>VLOOKUP(H2989,PROCV!E$33:F$44,2,0)</f>
        <v>1.4444330190702552</v>
      </c>
      <c r="J2989" s="1">
        <v>520</v>
      </c>
      <c r="K2989" s="44">
        <f t="shared" si="46"/>
        <v>751.10516991653276</v>
      </c>
    </row>
    <row r="2990" spans="1:11" s="43" customFormat="1" ht="19.7" customHeight="1" x14ac:dyDescent="0.25">
      <c r="A2990" s="43" t="s">
        <v>155</v>
      </c>
      <c r="B2990" s="1" t="s">
        <v>316</v>
      </c>
      <c r="C2990" s="1" t="s">
        <v>279</v>
      </c>
      <c r="D2990" s="1" t="s">
        <v>278</v>
      </c>
      <c r="E2990" s="45" t="str">
        <f>VLOOKUP(C2990,PROCV!E$50:G$126,3,0)</f>
        <v>Editorial</v>
      </c>
      <c r="F2990" s="1" t="s">
        <v>416</v>
      </c>
      <c r="G2990" s="1" t="s">
        <v>236</v>
      </c>
      <c r="H2990" s="1">
        <v>2011</v>
      </c>
      <c r="I2990" s="60">
        <f>VLOOKUP(H2990,PROCV!E$33:F$44,2,0)</f>
        <v>1.4444330190702552</v>
      </c>
      <c r="J2990" s="71">
        <v>29028</v>
      </c>
      <c r="K2990" s="44">
        <f t="shared" si="46"/>
        <v>41929.001677571367</v>
      </c>
    </row>
    <row r="2991" spans="1:11" s="43" customFormat="1" ht="19.7" customHeight="1" x14ac:dyDescent="0.25">
      <c r="A2991" s="43" t="s">
        <v>155</v>
      </c>
      <c r="B2991" s="1" t="s">
        <v>316</v>
      </c>
      <c r="C2991" s="1" t="s">
        <v>275</v>
      </c>
      <c r="D2991" s="1" t="s">
        <v>274</v>
      </c>
      <c r="E2991" s="45" t="str">
        <f>VLOOKUP(C2991,PROCV!E$50:G$126,3,0)</f>
        <v>Editorial</v>
      </c>
      <c r="F2991" s="1" t="s">
        <v>416</v>
      </c>
      <c r="G2991" s="1" t="s">
        <v>236</v>
      </c>
      <c r="H2991" s="1">
        <v>2011</v>
      </c>
      <c r="I2991" s="60">
        <f>VLOOKUP(H2991,PROCV!E$33:F$44,2,0)</f>
        <v>1.4444330190702552</v>
      </c>
      <c r="J2991" s="71">
        <v>4046</v>
      </c>
      <c r="K2991" s="44">
        <f t="shared" si="46"/>
        <v>5844.1759951582526</v>
      </c>
    </row>
    <row r="2992" spans="1:11" s="43" customFormat="1" ht="19.7" customHeight="1" x14ac:dyDescent="0.25">
      <c r="A2992" s="43" t="s">
        <v>155</v>
      </c>
      <c r="B2992" s="1" t="s">
        <v>316</v>
      </c>
      <c r="C2992" s="1" t="s">
        <v>256</v>
      </c>
      <c r="D2992" s="1" t="s">
        <v>255</v>
      </c>
      <c r="E2992" s="45" t="str">
        <f>VLOOKUP(C2992,PROCV!E$50:G$126,3,0)</f>
        <v>Audiovisual</v>
      </c>
      <c r="F2992" s="1" t="s">
        <v>416</v>
      </c>
      <c r="G2992" s="1" t="s">
        <v>236</v>
      </c>
      <c r="H2992" s="1">
        <v>2011</v>
      </c>
      <c r="I2992" s="60">
        <f>VLOOKUP(H2992,PROCV!E$33:F$44,2,0)</f>
        <v>1.4444330190702552</v>
      </c>
      <c r="J2992" s="71">
        <v>111298</v>
      </c>
      <c r="K2992" s="44">
        <f t="shared" si="46"/>
        <v>160762.50615648128</v>
      </c>
    </row>
    <row r="2993" spans="1:11" s="43" customFormat="1" ht="19.7" customHeight="1" x14ac:dyDescent="0.25">
      <c r="A2993" s="43" t="s">
        <v>155</v>
      </c>
      <c r="B2993" s="1" t="s">
        <v>316</v>
      </c>
      <c r="C2993" s="1" t="s">
        <v>256</v>
      </c>
      <c r="D2993" s="1" t="s">
        <v>255</v>
      </c>
      <c r="E2993" s="45" t="str">
        <f>VLOOKUP(C2993,PROCV!E$50:G$126,3,0)</f>
        <v>Audiovisual</v>
      </c>
      <c r="F2993" s="1" t="s">
        <v>416</v>
      </c>
      <c r="G2993" s="1" t="s">
        <v>236</v>
      </c>
      <c r="H2993" s="1">
        <v>2011</v>
      </c>
      <c r="I2993" s="60">
        <f>VLOOKUP(H2993,PROCV!E$33:F$44,2,0)</f>
        <v>1.4444330190702552</v>
      </c>
      <c r="J2993" s="71">
        <v>445193</v>
      </c>
      <c r="K2993" s="44">
        <f t="shared" si="46"/>
        <v>643051.46905894415</v>
      </c>
    </row>
    <row r="2994" spans="1:11" s="43" customFormat="1" ht="19.7" customHeight="1" x14ac:dyDescent="0.25">
      <c r="A2994" s="43" t="s">
        <v>155</v>
      </c>
      <c r="B2994" s="1" t="s">
        <v>316</v>
      </c>
      <c r="C2994" s="1" t="s">
        <v>250</v>
      </c>
      <c r="D2994" s="1" t="s">
        <v>249</v>
      </c>
      <c r="E2994" s="45" t="str">
        <f>VLOOKUP(C2994,PROCV!E$50:G$126,3,0)</f>
        <v>Audiovisual</v>
      </c>
      <c r="F2994" s="1" t="s">
        <v>416</v>
      </c>
      <c r="G2994" s="1" t="s">
        <v>236</v>
      </c>
      <c r="H2994" s="1">
        <v>2011</v>
      </c>
      <c r="I2994" s="60">
        <f>VLOOKUP(H2994,PROCV!E$33:F$44,2,0)</f>
        <v>1.4444330190702552</v>
      </c>
      <c r="J2994" s="71">
        <v>712186</v>
      </c>
      <c r="K2994" s="44">
        <f t="shared" si="46"/>
        <v>1028704.9741195688</v>
      </c>
    </row>
    <row r="2995" spans="1:11" s="43" customFormat="1" ht="19.7" customHeight="1" x14ac:dyDescent="0.25">
      <c r="A2995" s="43" t="s">
        <v>155</v>
      </c>
      <c r="B2995" s="1" t="s">
        <v>316</v>
      </c>
      <c r="C2995" s="1" t="s">
        <v>250</v>
      </c>
      <c r="D2995" s="1" t="s">
        <v>249</v>
      </c>
      <c r="E2995" s="45" t="str">
        <f>VLOOKUP(C2995,PROCV!E$50:G$126,3,0)</f>
        <v>Audiovisual</v>
      </c>
      <c r="F2995" s="1" t="s">
        <v>416</v>
      </c>
      <c r="G2995" s="1" t="s">
        <v>236</v>
      </c>
      <c r="H2995" s="1">
        <v>2011</v>
      </c>
      <c r="I2995" s="60">
        <f>VLOOKUP(H2995,PROCV!E$33:F$44,2,0)</f>
        <v>1.4444330190702552</v>
      </c>
      <c r="J2995" s="71">
        <v>278924</v>
      </c>
      <c r="K2995" s="44">
        <f t="shared" si="46"/>
        <v>402887.03541115188</v>
      </c>
    </row>
    <row r="2996" spans="1:11" s="43" customFormat="1" ht="19.7" customHeight="1" x14ac:dyDescent="0.25">
      <c r="A2996" s="43" t="s">
        <v>155</v>
      </c>
      <c r="B2996" s="1" t="s">
        <v>316</v>
      </c>
      <c r="C2996" s="1" t="s">
        <v>346</v>
      </c>
      <c r="D2996" s="1" t="s">
        <v>345</v>
      </c>
      <c r="E2996" s="45" t="str">
        <f>VLOOKUP(C2996,PROCV!E$50:G$126,3,0)</f>
        <v>Audiovisual</v>
      </c>
      <c r="F2996" s="1" t="s">
        <v>416</v>
      </c>
      <c r="G2996" s="1" t="s">
        <v>236</v>
      </c>
      <c r="H2996" s="1">
        <v>2011</v>
      </c>
      <c r="I2996" s="60">
        <f>VLOOKUP(H2996,PROCV!E$33:F$44,2,0)</f>
        <v>1.4444330190702552</v>
      </c>
      <c r="J2996" s="71">
        <v>5343961</v>
      </c>
      <c r="K2996" s="44">
        <f t="shared" si="46"/>
        <v>7718993.7210237002</v>
      </c>
    </row>
    <row r="2997" spans="1:11" s="43" customFormat="1" ht="19.7" customHeight="1" x14ac:dyDescent="0.25">
      <c r="A2997" s="43" t="s">
        <v>155</v>
      </c>
      <c r="B2997" s="1" t="s">
        <v>316</v>
      </c>
      <c r="C2997" s="1" t="s">
        <v>346</v>
      </c>
      <c r="D2997" s="1" t="s">
        <v>345</v>
      </c>
      <c r="E2997" s="45" t="str">
        <f>VLOOKUP(C2997,PROCV!E$50:G$126,3,0)</f>
        <v>Audiovisual</v>
      </c>
      <c r="F2997" s="1" t="s">
        <v>416</v>
      </c>
      <c r="G2997" s="1" t="s">
        <v>236</v>
      </c>
      <c r="H2997" s="1">
        <v>2011</v>
      </c>
      <c r="I2997" s="60">
        <f>VLOOKUP(H2997,PROCV!E$33:F$44,2,0)</f>
        <v>1.4444330190702552</v>
      </c>
      <c r="J2997" s="71">
        <v>1237208</v>
      </c>
      <c r="K2997" s="44">
        <f t="shared" si="46"/>
        <v>1787064.0866578724</v>
      </c>
    </row>
    <row r="2998" spans="1:11" s="43" customFormat="1" ht="19.7" customHeight="1" x14ac:dyDescent="0.25">
      <c r="A2998" s="43" t="s">
        <v>155</v>
      </c>
      <c r="B2998" s="1" t="s">
        <v>316</v>
      </c>
      <c r="C2998" s="1" t="s">
        <v>346</v>
      </c>
      <c r="D2998" s="1" t="s">
        <v>345</v>
      </c>
      <c r="E2998" s="45" t="str">
        <f>VLOOKUP(C2998,PROCV!E$50:G$126,3,0)</f>
        <v>Audiovisual</v>
      </c>
      <c r="F2998" s="1" t="s">
        <v>416</v>
      </c>
      <c r="G2998" s="1" t="s">
        <v>236</v>
      </c>
      <c r="H2998" s="1">
        <v>2011</v>
      </c>
      <c r="I2998" s="60">
        <f>VLOOKUP(H2998,PROCV!E$33:F$44,2,0)</f>
        <v>1.4444330190702552</v>
      </c>
      <c r="J2998" s="71">
        <v>2522608</v>
      </c>
      <c r="K2998" s="44">
        <f t="shared" si="46"/>
        <v>3643738.2893707785</v>
      </c>
    </row>
    <row r="2999" spans="1:11" s="43" customFormat="1" ht="19.7" customHeight="1" x14ac:dyDescent="0.25">
      <c r="A2999" s="43" t="s">
        <v>155</v>
      </c>
      <c r="B2999" s="1" t="s">
        <v>316</v>
      </c>
      <c r="C2999" s="1" t="s">
        <v>352</v>
      </c>
      <c r="D2999" s="1" t="s">
        <v>351</v>
      </c>
      <c r="E2999" s="45" t="str">
        <f>VLOOKUP(C2999,PROCV!E$50:G$126,3,0)</f>
        <v>Audiovisual</v>
      </c>
      <c r="F2999" s="1" t="s">
        <v>416</v>
      </c>
      <c r="G2999" s="1" t="s">
        <v>236</v>
      </c>
      <c r="H2999" s="1">
        <v>2011</v>
      </c>
      <c r="I2999" s="60">
        <f>VLOOKUP(H2999,PROCV!E$33:F$44,2,0)</f>
        <v>1.4444330190702552</v>
      </c>
      <c r="J2999" s="71">
        <v>2138924</v>
      </c>
      <c r="K2999" s="44">
        <f t="shared" si="46"/>
        <v>3089532.4508818267</v>
      </c>
    </row>
    <row r="3000" spans="1:11" s="43" customFormat="1" ht="19.7" customHeight="1" x14ac:dyDescent="0.25">
      <c r="A3000" s="43" t="s">
        <v>155</v>
      </c>
      <c r="B3000" s="1" t="s">
        <v>316</v>
      </c>
      <c r="C3000" s="1" t="s">
        <v>246</v>
      </c>
      <c r="D3000" s="1" t="s">
        <v>245</v>
      </c>
      <c r="E3000" s="45" t="str">
        <f>VLOOKUP(C3000,PROCV!E$50:G$126,3,0)</f>
        <v>Artes Cênicas e Espetáculos</v>
      </c>
      <c r="F3000" s="1" t="s">
        <v>416</v>
      </c>
      <c r="G3000" s="1" t="s">
        <v>236</v>
      </c>
      <c r="H3000" s="1">
        <v>2011</v>
      </c>
      <c r="I3000" s="60">
        <f>VLOOKUP(H3000,PROCV!E$33:F$44,2,0)</f>
        <v>1.4444330190702552</v>
      </c>
      <c r="J3000" s="71">
        <v>18065</v>
      </c>
      <c r="K3000" s="44">
        <f t="shared" si="46"/>
        <v>26093.682489504161</v>
      </c>
    </row>
    <row r="3001" spans="1:11" s="43" customFormat="1" ht="19.7" customHeight="1" x14ac:dyDescent="0.25">
      <c r="A3001" s="43" t="s">
        <v>155</v>
      </c>
      <c r="B3001" s="1" t="s">
        <v>316</v>
      </c>
      <c r="C3001" s="1" t="s">
        <v>238</v>
      </c>
      <c r="D3001" s="1" t="s">
        <v>237</v>
      </c>
      <c r="E3001" s="45" t="str">
        <f>VLOOKUP(C3001,PROCV!E$50:G$126,3,0)</f>
        <v>Artes Cênicas e Espetáculos</v>
      </c>
      <c r="F3001" s="1" t="s">
        <v>416</v>
      </c>
      <c r="G3001" s="1" t="s">
        <v>236</v>
      </c>
      <c r="H3001" s="1">
        <v>2011</v>
      </c>
      <c r="I3001" s="60">
        <f>VLOOKUP(H3001,PROCV!E$33:F$44,2,0)</f>
        <v>1.4444330190702552</v>
      </c>
      <c r="J3001" s="71">
        <v>58436</v>
      </c>
      <c r="K3001" s="44">
        <f t="shared" si="46"/>
        <v>84406.887902389441</v>
      </c>
    </row>
    <row r="3002" spans="1:11" s="43" customFormat="1" ht="19.7" customHeight="1" x14ac:dyDescent="0.25">
      <c r="A3002" s="43" t="s">
        <v>155</v>
      </c>
      <c r="B3002" s="1" t="s">
        <v>316</v>
      </c>
      <c r="C3002" s="1" t="s">
        <v>241</v>
      </c>
      <c r="D3002" s="1" t="s">
        <v>240</v>
      </c>
      <c r="E3002" s="45" t="str">
        <f>VLOOKUP(C3002,PROCV!E$50:G$126,3,0)</f>
        <v>Artes Cênicas e Espetáculos</v>
      </c>
      <c r="F3002" s="1" t="s">
        <v>416</v>
      </c>
      <c r="G3002" s="1" t="s">
        <v>236</v>
      </c>
      <c r="H3002" s="1">
        <v>2011</v>
      </c>
      <c r="I3002" s="60">
        <f>VLOOKUP(H3002,PROCV!E$33:F$44,2,0)</f>
        <v>1.4444330190702552</v>
      </c>
      <c r="J3002" s="71">
        <v>94487</v>
      </c>
      <c r="K3002" s="44">
        <f t="shared" si="46"/>
        <v>136480.1426728912</v>
      </c>
    </row>
    <row r="3003" spans="1:11" s="43" customFormat="1" ht="19.7" customHeight="1" x14ac:dyDescent="0.25">
      <c r="A3003" s="43" t="s">
        <v>155</v>
      </c>
      <c r="B3003" s="1" t="s">
        <v>316</v>
      </c>
      <c r="C3003" s="1" t="s">
        <v>241</v>
      </c>
      <c r="D3003" s="1" t="s">
        <v>240</v>
      </c>
      <c r="E3003" s="45" t="str">
        <f>VLOOKUP(C3003,PROCV!E$50:G$126,3,0)</f>
        <v>Artes Cênicas e Espetáculos</v>
      </c>
      <c r="F3003" s="1" t="s">
        <v>416</v>
      </c>
      <c r="G3003" s="1" t="s">
        <v>236</v>
      </c>
      <c r="H3003" s="1">
        <v>2011</v>
      </c>
      <c r="I3003" s="60">
        <f>VLOOKUP(H3003,PROCV!E$33:F$44,2,0)</f>
        <v>1.4444330190702552</v>
      </c>
      <c r="J3003" s="71">
        <v>153750</v>
      </c>
      <c r="K3003" s="44">
        <f t="shared" si="46"/>
        <v>222081.57668205173</v>
      </c>
    </row>
    <row r="3004" spans="1:11" s="43" customFormat="1" ht="19.7" customHeight="1" x14ac:dyDescent="0.25">
      <c r="A3004" s="43" t="s">
        <v>155</v>
      </c>
      <c r="B3004" s="1" t="s">
        <v>316</v>
      </c>
      <c r="C3004" s="1" t="s">
        <v>241</v>
      </c>
      <c r="D3004" s="1" t="s">
        <v>240</v>
      </c>
      <c r="E3004" s="45" t="str">
        <f>VLOOKUP(C3004,PROCV!E$50:G$126,3,0)</f>
        <v>Artes Cênicas e Espetáculos</v>
      </c>
      <c r="F3004" s="1" t="s">
        <v>416</v>
      </c>
      <c r="G3004" s="1" t="s">
        <v>236</v>
      </c>
      <c r="H3004" s="1">
        <v>2011</v>
      </c>
      <c r="I3004" s="60">
        <f>VLOOKUP(H3004,PROCV!E$33:F$44,2,0)</f>
        <v>1.4444330190702552</v>
      </c>
      <c r="J3004" s="71">
        <v>53845</v>
      </c>
      <c r="K3004" s="44">
        <f t="shared" si="46"/>
        <v>77775.49591183789</v>
      </c>
    </row>
    <row r="3005" spans="1:11" s="43" customFormat="1" ht="19.7" customHeight="1" x14ac:dyDescent="0.25">
      <c r="A3005" s="43" t="s">
        <v>155</v>
      </c>
      <c r="B3005" s="1" t="s">
        <v>316</v>
      </c>
      <c r="C3005" s="1" t="s">
        <v>241</v>
      </c>
      <c r="D3005" s="1" t="s">
        <v>240</v>
      </c>
      <c r="E3005" s="45" t="str">
        <f>VLOOKUP(C3005,PROCV!E$50:G$126,3,0)</f>
        <v>Artes Cênicas e Espetáculos</v>
      </c>
      <c r="F3005" s="1" t="s">
        <v>416</v>
      </c>
      <c r="G3005" s="1" t="s">
        <v>236</v>
      </c>
      <c r="H3005" s="1">
        <v>2011</v>
      </c>
      <c r="I3005" s="60">
        <f>VLOOKUP(H3005,PROCV!E$33:F$44,2,0)</f>
        <v>1.4444330190702552</v>
      </c>
      <c r="J3005" s="71">
        <v>3624</v>
      </c>
      <c r="K3005" s="44">
        <f t="shared" si="46"/>
        <v>5234.6252611106047</v>
      </c>
    </row>
    <row r="3006" spans="1:11" s="43" customFormat="1" ht="19.7" customHeight="1" x14ac:dyDescent="0.25">
      <c r="A3006" s="43" t="s">
        <v>155</v>
      </c>
      <c r="B3006" s="1" t="s">
        <v>316</v>
      </c>
      <c r="C3006" s="1" t="s">
        <v>330</v>
      </c>
      <c r="D3006" s="1" t="s">
        <v>329</v>
      </c>
      <c r="E3006" s="45" t="str">
        <f>VLOOKUP(C3006,PROCV!E$50:G$126,3,0)</f>
        <v>Educação e Criação em Artes</v>
      </c>
      <c r="F3006" s="1" t="s">
        <v>416</v>
      </c>
      <c r="G3006" s="1" t="s">
        <v>236</v>
      </c>
      <c r="H3006" s="1">
        <v>2011</v>
      </c>
      <c r="I3006" s="60">
        <f>VLOOKUP(H3006,PROCV!E$33:F$44,2,0)</f>
        <v>1.4444330190702552</v>
      </c>
      <c r="J3006" s="71">
        <v>4858</v>
      </c>
      <c r="K3006" s="44">
        <f t="shared" si="46"/>
        <v>7017.0556066433001</v>
      </c>
    </row>
    <row r="3007" spans="1:11" s="43" customFormat="1" ht="19.7" customHeight="1" x14ac:dyDescent="0.25">
      <c r="A3007" s="43" t="s">
        <v>155</v>
      </c>
      <c r="B3007" s="1" t="s">
        <v>316</v>
      </c>
      <c r="C3007" s="1" t="s">
        <v>330</v>
      </c>
      <c r="D3007" s="1" t="s">
        <v>329</v>
      </c>
      <c r="E3007" s="45" t="str">
        <f>VLOOKUP(C3007,PROCV!E$50:G$126,3,0)</f>
        <v>Educação e Criação em Artes</v>
      </c>
      <c r="F3007" s="1" t="s">
        <v>415</v>
      </c>
      <c r="G3007" s="1" t="s">
        <v>265</v>
      </c>
      <c r="H3007" s="1">
        <v>2011</v>
      </c>
      <c r="I3007" s="60">
        <f>VLOOKUP(H3007,PROCV!E$33:F$44,2,0)</f>
        <v>1.4444330190702552</v>
      </c>
      <c r="J3007" s="71">
        <v>202100</v>
      </c>
      <c r="K3007" s="44">
        <f t="shared" si="46"/>
        <v>291919.91315409855</v>
      </c>
    </row>
    <row r="3008" spans="1:11" s="43" customFormat="1" ht="19.7" customHeight="1" x14ac:dyDescent="0.25">
      <c r="A3008" s="43" t="s">
        <v>155</v>
      </c>
      <c r="B3008" s="1" t="s">
        <v>316</v>
      </c>
      <c r="C3008" s="1" t="s">
        <v>330</v>
      </c>
      <c r="D3008" s="1" t="s">
        <v>329</v>
      </c>
      <c r="E3008" s="45" t="str">
        <f>VLOOKUP(C3008,PROCV!E$50:G$126,3,0)</f>
        <v>Educação e Criação em Artes</v>
      </c>
      <c r="F3008" s="1" t="s">
        <v>416</v>
      </c>
      <c r="G3008" s="1" t="s">
        <v>236</v>
      </c>
      <c r="H3008" s="1">
        <v>2011</v>
      </c>
      <c r="I3008" s="60">
        <f>VLOOKUP(H3008,PROCV!E$33:F$44,2,0)</f>
        <v>1.4444330190702552</v>
      </c>
      <c r="J3008" s="71">
        <v>38313</v>
      </c>
      <c r="K3008" s="44">
        <f t="shared" si="46"/>
        <v>55340.562259638689</v>
      </c>
    </row>
    <row r="3009" spans="1:11" s="43" customFormat="1" ht="19.7" customHeight="1" x14ac:dyDescent="0.25">
      <c r="A3009" s="43" t="s">
        <v>159</v>
      </c>
      <c r="B3009" s="1" t="s">
        <v>242</v>
      </c>
      <c r="C3009" s="1" t="s">
        <v>291</v>
      </c>
      <c r="D3009" s="1" t="s">
        <v>290</v>
      </c>
      <c r="E3009" s="45" t="str">
        <f>VLOOKUP(C3009,PROCV!E$50:G$126,3,0)</f>
        <v>NA</v>
      </c>
      <c r="F3009" s="1" t="s">
        <v>416</v>
      </c>
      <c r="G3009" s="1" t="s">
        <v>236</v>
      </c>
      <c r="H3009" s="1">
        <v>2011</v>
      </c>
      <c r="I3009" s="60">
        <f>VLOOKUP(H3009,PROCV!E$33:F$44,2,0)</f>
        <v>1.4444330190702552</v>
      </c>
      <c r="J3009" s="71">
        <v>3581</v>
      </c>
      <c r="K3009" s="44">
        <f t="shared" si="46"/>
        <v>5172.5146412905842</v>
      </c>
    </row>
    <row r="3010" spans="1:11" s="43" customFormat="1" ht="19.7" customHeight="1" x14ac:dyDescent="0.25">
      <c r="A3010" s="43" t="s">
        <v>159</v>
      </c>
      <c r="B3010" s="1" t="s">
        <v>242</v>
      </c>
      <c r="C3010" s="1" t="s">
        <v>287</v>
      </c>
      <c r="D3010" s="1" t="s">
        <v>286</v>
      </c>
      <c r="E3010" s="45" t="str">
        <f>VLOOKUP(C3010,PROCV!E$50:G$126,3,0)</f>
        <v>Música</v>
      </c>
      <c r="F3010" s="1" t="s">
        <v>416</v>
      </c>
      <c r="G3010" s="1" t="s">
        <v>236</v>
      </c>
      <c r="H3010" s="1">
        <v>2011</v>
      </c>
      <c r="I3010" s="60">
        <f>VLOOKUP(H3010,PROCV!E$33:F$44,2,0)</f>
        <v>1.4444330190702552</v>
      </c>
      <c r="J3010" s="71">
        <v>26744</v>
      </c>
      <c r="K3010" s="44">
        <f t="shared" si="46"/>
        <v>38629.916662014904</v>
      </c>
    </row>
    <row r="3011" spans="1:11" s="43" customFormat="1" ht="19.7" customHeight="1" x14ac:dyDescent="0.25">
      <c r="A3011" s="43" t="s">
        <v>159</v>
      </c>
      <c r="B3011" s="1" t="s">
        <v>242</v>
      </c>
      <c r="C3011" s="1" t="s">
        <v>287</v>
      </c>
      <c r="D3011" s="1" t="s">
        <v>286</v>
      </c>
      <c r="E3011" s="45" t="str">
        <f>VLOOKUP(C3011,PROCV!E$50:G$126,3,0)</f>
        <v>Música</v>
      </c>
      <c r="F3011" s="1" t="s">
        <v>416</v>
      </c>
      <c r="G3011" s="1" t="s">
        <v>236</v>
      </c>
      <c r="H3011" s="1">
        <v>2011</v>
      </c>
      <c r="I3011" s="60">
        <f>VLOOKUP(H3011,PROCV!E$33:F$44,2,0)</f>
        <v>1.4444330190702552</v>
      </c>
      <c r="J3011" s="71">
        <v>30377</v>
      </c>
      <c r="K3011" s="44">
        <f t="shared" ref="K3011:K3074" si="47">J3011*I3011</f>
        <v>43877.541820297141</v>
      </c>
    </row>
    <row r="3012" spans="1:11" s="43" customFormat="1" ht="19.7" customHeight="1" x14ac:dyDescent="0.25">
      <c r="A3012" s="43" t="s">
        <v>159</v>
      </c>
      <c r="B3012" s="1" t="s">
        <v>242</v>
      </c>
      <c r="C3012" s="1" t="s">
        <v>287</v>
      </c>
      <c r="D3012" s="1" t="s">
        <v>286</v>
      </c>
      <c r="E3012" s="45" t="str">
        <f>VLOOKUP(C3012,PROCV!E$50:G$126,3,0)</f>
        <v>Música</v>
      </c>
      <c r="F3012" s="1" t="s">
        <v>416</v>
      </c>
      <c r="G3012" s="1" t="s">
        <v>236</v>
      </c>
      <c r="H3012" s="1">
        <v>2011</v>
      </c>
      <c r="I3012" s="60">
        <f>VLOOKUP(H3012,PROCV!E$33:F$44,2,0)</f>
        <v>1.4444330190702552</v>
      </c>
      <c r="J3012" s="71">
        <v>86350</v>
      </c>
      <c r="K3012" s="44">
        <f t="shared" si="47"/>
        <v>124726.79119671654</v>
      </c>
    </row>
    <row r="3013" spans="1:11" s="43" customFormat="1" ht="19.7" customHeight="1" x14ac:dyDescent="0.25">
      <c r="A3013" s="43" t="s">
        <v>159</v>
      </c>
      <c r="B3013" s="1" t="s">
        <v>242</v>
      </c>
      <c r="C3013" s="1" t="s">
        <v>285</v>
      </c>
      <c r="D3013" s="1" t="s">
        <v>284</v>
      </c>
      <c r="E3013" s="45" t="str">
        <f>VLOOKUP(C3013,PROCV!E$50:G$126,3,0)</f>
        <v>Editorial</v>
      </c>
      <c r="F3013" s="1" t="s">
        <v>416</v>
      </c>
      <c r="G3013" s="1" t="s">
        <v>236</v>
      </c>
      <c r="H3013" s="1">
        <v>2011</v>
      </c>
      <c r="I3013" s="60">
        <f>VLOOKUP(H3013,PROCV!E$33:F$44,2,0)</f>
        <v>1.4444330190702552</v>
      </c>
      <c r="J3013" s="71">
        <v>168363</v>
      </c>
      <c r="K3013" s="44">
        <f t="shared" si="47"/>
        <v>243189.07638972538</v>
      </c>
    </row>
    <row r="3014" spans="1:11" s="43" customFormat="1" ht="19.7" customHeight="1" x14ac:dyDescent="0.25">
      <c r="A3014" s="43" t="s">
        <v>159</v>
      </c>
      <c r="B3014" s="1" t="s">
        <v>242</v>
      </c>
      <c r="C3014" s="1" t="s">
        <v>283</v>
      </c>
      <c r="D3014" s="1" t="s">
        <v>282</v>
      </c>
      <c r="E3014" s="45" t="str">
        <f>VLOOKUP(C3014,PROCV!E$50:G$126,3,0)</f>
        <v>Editorial</v>
      </c>
      <c r="F3014" s="1" t="s">
        <v>416</v>
      </c>
      <c r="G3014" s="1" t="s">
        <v>236</v>
      </c>
      <c r="H3014" s="1">
        <v>2011</v>
      </c>
      <c r="I3014" s="60">
        <f>VLOOKUP(H3014,PROCV!E$33:F$44,2,0)</f>
        <v>1.4444330190702552</v>
      </c>
      <c r="J3014" s="71">
        <v>8800</v>
      </c>
      <c r="K3014" s="44">
        <f t="shared" si="47"/>
        <v>12711.010567818246</v>
      </c>
    </row>
    <row r="3015" spans="1:11" s="43" customFormat="1" ht="19.7" customHeight="1" x14ac:dyDescent="0.25">
      <c r="A3015" s="43" t="s">
        <v>159</v>
      </c>
      <c r="B3015" s="1" t="s">
        <v>242</v>
      </c>
      <c r="C3015" s="1" t="s">
        <v>281</v>
      </c>
      <c r="D3015" s="1" t="s">
        <v>280</v>
      </c>
      <c r="E3015" s="45" t="str">
        <f>VLOOKUP(C3015,PROCV!E$50:G$126,3,0)</f>
        <v>Música</v>
      </c>
      <c r="F3015" s="1" t="s">
        <v>416</v>
      </c>
      <c r="G3015" s="1" t="s">
        <v>236</v>
      </c>
      <c r="H3015" s="1">
        <v>2011</v>
      </c>
      <c r="I3015" s="60">
        <f>VLOOKUP(H3015,PROCV!E$33:F$44,2,0)</f>
        <v>1.4444330190702552</v>
      </c>
      <c r="J3015" s="71">
        <v>36465</v>
      </c>
      <c r="K3015" s="44">
        <f t="shared" si="47"/>
        <v>52671.250040396859</v>
      </c>
    </row>
    <row r="3016" spans="1:11" s="43" customFormat="1" ht="19.7" customHeight="1" x14ac:dyDescent="0.25">
      <c r="A3016" s="43" t="s">
        <v>159</v>
      </c>
      <c r="B3016" s="1" t="s">
        <v>242</v>
      </c>
      <c r="C3016" s="1" t="s">
        <v>277</v>
      </c>
      <c r="D3016" s="1" t="s">
        <v>276</v>
      </c>
      <c r="E3016" s="45" t="str">
        <f>VLOOKUP(C3016,PROCV!E$50:G$126,3,0)</f>
        <v>Editorial</v>
      </c>
      <c r="F3016" s="1" t="s">
        <v>416</v>
      </c>
      <c r="G3016" s="1" t="s">
        <v>236</v>
      </c>
      <c r="H3016" s="1">
        <v>2011</v>
      </c>
      <c r="I3016" s="60">
        <f>VLOOKUP(H3016,PROCV!E$33:F$44,2,0)</f>
        <v>1.4444330190702552</v>
      </c>
      <c r="J3016" s="71">
        <v>54477</v>
      </c>
      <c r="K3016" s="44">
        <f t="shared" si="47"/>
        <v>78688.377579890293</v>
      </c>
    </row>
    <row r="3017" spans="1:11" s="43" customFormat="1" ht="19.7" customHeight="1" x14ac:dyDescent="0.25">
      <c r="A3017" s="43" t="s">
        <v>159</v>
      </c>
      <c r="B3017" s="1" t="s">
        <v>242</v>
      </c>
      <c r="C3017" s="1" t="s">
        <v>275</v>
      </c>
      <c r="D3017" s="1" t="s">
        <v>274</v>
      </c>
      <c r="E3017" s="45" t="str">
        <f>VLOOKUP(C3017,PROCV!E$50:G$126,3,0)</f>
        <v>Editorial</v>
      </c>
      <c r="F3017" s="1" t="s">
        <v>416</v>
      </c>
      <c r="G3017" s="1" t="s">
        <v>236</v>
      </c>
      <c r="H3017" s="1">
        <v>2011</v>
      </c>
      <c r="I3017" s="60">
        <f>VLOOKUP(H3017,PROCV!E$33:F$44,2,0)</f>
        <v>1.4444330190702552</v>
      </c>
      <c r="J3017" s="71">
        <v>2298</v>
      </c>
      <c r="K3017" s="44">
        <f t="shared" si="47"/>
        <v>3319.3070778234464</v>
      </c>
    </row>
    <row r="3018" spans="1:11" s="43" customFormat="1" ht="19.7" customHeight="1" x14ac:dyDescent="0.25">
      <c r="A3018" s="43" t="s">
        <v>159</v>
      </c>
      <c r="B3018" s="1" t="s">
        <v>242</v>
      </c>
      <c r="C3018" s="1" t="s">
        <v>307</v>
      </c>
      <c r="D3018" s="1" t="s">
        <v>306</v>
      </c>
      <c r="E3018" s="45" t="str">
        <f>VLOOKUP(C3018,PROCV!E$50:G$126,3,0)</f>
        <v>NA</v>
      </c>
      <c r="F3018" s="1" t="s">
        <v>416</v>
      </c>
      <c r="G3018" s="1" t="s">
        <v>236</v>
      </c>
      <c r="H3018" s="1">
        <v>2011</v>
      </c>
      <c r="I3018" s="60">
        <f>VLOOKUP(H3018,PROCV!E$33:F$44,2,0)</f>
        <v>1.4444330190702552</v>
      </c>
      <c r="J3018" s="71">
        <v>42121</v>
      </c>
      <c r="K3018" s="44">
        <f t="shared" si="47"/>
        <v>60840.963196258221</v>
      </c>
    </row>
    <row r="3019" spans="1:11" s="43" customFormat="1" ht="19.7" customHeight="1" x14ac:dyDescent="0.25">
      <c r="A3019" s="43" t="s">
        <v>159</v>
      </c>
      <c r="B3019" s="1" t="s">
        <v>242</v>
      </c>
      <c r="C3019" s="1" t="s">
        <v>273</v>
      </c>
      <c r="D3019" s="1" t="s">
        <v>272</v>
      </c>
      <c r="E3019" s="45" t="str">
        <f>VLOOKUP(C3019,PROCV!E$50:G$126,3,0)</f>
        <v>Editorial</v>
      </c>
      <c r="F3019" s="1" t="s">
        <v>416</v>
      </c>
      <c r="G3019" s="1" t="s">
        <v>236</v>
      </c>
      <c r="H3019" s="1">
        <v>2011</v>
      </c>
      <c r="I3019" s="60">
        <f>VLOOKUP(H3019,PROCV!E$33:F$44,2,0)</f>
        <v>1.4444330190702552</v>
      </c>
      <c r="J3019" s="71">
        <v>31287</v>
      </c>
      <c r="K3019" s="44">
        <f t="shared" si="47"/>
        <v>45191.975867651076</v>
      </c>
    </row>
    <row r="3020" spans="1:11" s="43" customFormat="1" ht="19.7" customHeight="1" x14ac:dyDescent="0.25">
      <c r="A3020" s="43" t="s">
        <v>159</v>
      </c>
      <c r="B3020" s="1" t="s">
        <v>242</v>
      </c>
      <c r="C3020" s="1" t="s">
        <v>273</v>
      </c>
      <c r="D3020" s="1" t="s">
        <v>272</v>
      </c>
      <c r="E3020" s="45" t="str">
        <f>VLOOKUP(C3020,PROCV!E$50:G$126,3,0)</f>
        <v>Editorial</v>
      </c>
      <c r="F3020" s="1" t="s">
        <v>416</v>
      </c>
      <c r="G3020" s="1" t="s">
        <v>236</v>
      </c>
      <c r="H3020" s="1">
        <v>2011</v>
      </c>
      <c r="I3020" s="60">
        <f>VLOOKUP(H3020,PROCV!E$33:F$44,2,0)</f>
        <v>1.4444330190702552</v>
      </c>
      <c r="J3020" s="71">
        <v>88659</v>
      </c>
      <c r="K3020" s="44">
        <f t="shared" si="47"/>
        <v>128061.98703774976</v>
      </c>
    </row>
    <row r="3021" spans="1:11" s="43" customFormat="1" ht="19.7" customHeight="1" x14ac:dyDescent="0.25">
      <c r="A3021" s="43" t="s">
        <v>159</v>
      </c>
      <c r="B3021" s="1" t="s">
        <v>242</v>
      </c>
      <c r="C3021" s="1" t="s">
        <v>269</v>
      </c>
      <c r="D3021" s="1" t="s">
        <v>268</v>
      </c>
      <c r="E3021" s="45" t="str">
        <f>VLOOKUP(C3021,PROCV!E$50:G$126,3,0)</f>
        <v>NA</v>
      </c>
      <c r="F3021" s="1" t="s">
        <v>416</v>
      </c>
      <c r="G3021" s="1" t="s">
        <v>236</v>
      </c>
      <c r="H3021" s="1">
        <v>2011</v>
      </c>
      <c r="I3021" s="60">
        <f>VLOOKUP(H3021,PROCV!E$33:F$44,2,0)</f>
        <v>1.4444330190702552</v>
      </c>
      <c r="J3021" s="71">
        <v>1082</v>
      </c>
      <c r="K3021" s="44">
        <f t="shared" si="47"/>
        <v>1562.8765266340163</v>
      </c>
    </row>
    <row r="3022" spans="1:11" s="43" customFormat="1" ht="19.7" customHeight="1" x14ac:dyDescent="0.25">
      <c r="A3022" s="43" t="s">
        <v>159</v>
      </c>
      <c r="B3022" s="1" t="s">
        <v>242</v>
      </c>
      <c r="C3022" s="1" t="s">
        <v>269</v>
      </c>
      <c r="D3022" s="1" t="s">
        <v>268</v>
      </c>
      <c r="E3022" s="45" t="str">
        <f>VLOOKUP(C3022,PROCV!E$50:G$126,3,0)</f>
        <v>NA</v>
      </c>
      <c r="F3022" s="1" t="s">
        <v>416</v>
      </c>
      <c r="G3022" s="1" t="s">
        <v>236</v>
      </c>
      <c r="H3022" s="1">
        <v>2011</v>
      </c>
      <c r="I3022" s="60">
        <f>VLOOKUP(H3022,PROCV!E$33:F$44,2,0)</f>
        <v>1.4444330190702552</v>
      </c>
      <c r="J3022" s="71">
        <v>148862</v>
      </c>
      <c r="K3022" s="44">
        <f t="shared" si="47"/>
        <v>215021.18808483632</v>
      </c>
    </row>
    <row r="3023" spans="1:11" s="43" customFormat="1" ht="19.7" customHeight="1" x14ac:dyDescent="0.25">
      <c r="A3023" s="43" t="s">
        <v>159</v>
      </c>
      <c r="B3023" s="1" t="s">
        <v>242</v>
      </c>
      <c r="C3023" s="1" t="s">
        <v>297</v>
      </c>
      <c r="D3023" s="1" t="s">
        <v>296</v>
      </c>
      <c r="E3023" s="45" t="str">
        <f>VLOOKUP(C3023,PROCV!E$50:G$126,3,0)</f>
        <v>Audiovisual</v>
      </c>
      <c r="F3023" s="1" t="s">
        <v>416</v>
      </c>
      <c r="G3023" s="1" t="s">
        <v>236</v>
      </c>
      <c r="H3023" s="1">
        <v>2011</v>
      </c>
      <c r="I3023" s="60">
        <f>VLOOKUP(H3023,PROCV!E$33:F$44,2,0)</f>
        <v>1.4444330190702552</v>
      </c>
      <c r="J3023" s="71">
        <v>2906</v>
      </c>
      <c r="K3023" s="44">
        <f t="shared" si="47"/>
        <v>4197.5223534181614</v>
      </c>
    </row>
    <row r="3024" spans="1:11" s="43" customFormat="1" ht="19.7" customHeight="1" x14ac:dyDescent="0.25">
      <c r="A3024" s="43" t="s">
        <v>159</v>
      </c>
      <c r="B3024" s="1" t="s">
        <v>242</v>
      </c>
      <c r="C3024" s="1" t="s">
        <v>264</v>
      </c>
      <c r="D3024" s="1" t="s">
        <v>263</v>
      </c>
      <c r="E3024" s="45" t="str">
        <f>VLOOKUP(C3024,PROCV!E$50:G$126,3,0)</f>
        <v>Audiovisual</v>
      </c>
      <c r="F3024" s="1" t="s">
        <v>416</v>
      </c>
      <c r="G3024" s="1" t="s">
        <v>236</v>
      </c>
      <c r="H3024" s="1">
        <v>2011</v>
      </c>
      <c r="I3024" s="60">
        <f>VLOOKUP(H3024,PROCV!E$33:F$44,2,0)</f>
        <v>1.4444330190702552</v>
      </c>
      <c r="J3024" s="71">
        <v>14395</v>
      </c>
      <c r="K3024" s="44">
        <f t="shared" si="47"/>
        <v>20792.613309516324</v>
      </c>
    </row>
    <row r="3025" spans="1:11" s="43" customFormat="1" ht="19.7" customHeight="1" x14ac:dyDescent="0.25">
      <c r="A3025" s="43" t="s">
        <v>159</v>
      </c>
      <c r="B3025" s="1" t="s">
        <v>242</v>
      </c>
      <c r="C3025" s="1" t="s">
        <v>252</v>
      </c>
      <c r="D3025" s="1" t="s">
        <v>251</v>
      </c>
      <c r="E3025" s="45" t="str">
        <f>VLOOKUP(C3025,PROCV!E$50:G$126,3,0)</f>
        <v>Audiovisual</v>
      </c>
      <c r="F3025" s="1" t="s">
        <v>416</v>
      </c>
      <c r="G3025" s="1" t="s">
        <v>236</v>
      </c>
      <c r="H3025" s="1">
        <v>2011</v>
      </c>
      <c r="I3025" s="60">
        <f>VLOOKUP(H3025,PROCV!E$33:F$44,2,0)</f>
        <v>1.4444330190702552</v>
      </c>
      <c r="J3025" s="71">
        <v>110474</v>
      </c>
      <c r="K3025" s="44">
        <f t="shared" si="47"/>
        <v>159572.29334876739</v>
      </c>
    </row>
    <row r="3026" spans="1:11" s="43" customFormat="1" ht="19.7" customHeight="1" x14ac:dyDescent="0.25">
      <c r="A3026" s="43" t="s">
        <v>159</v>
      </c>
      <c r="B3026" s="1" t="s">
        <v>242</v>
      </c>
      <c r="C3026" s="1" t="s">
        <v>250</v>
      </c>
      <c r="D3026" s="1" t="s">
        <v>249</v>
      </c>
      <c r="E3026" s="45" t="str">
        <f>VLOOKUP(C3026,PROCV!E$50:G$126,3,0)</f>
        <v>Audiovisual</v>
      </c>
      <c r="F3026" s="1" t="s">
        <v>416</v>
      </c>
      <c r="G3026" s="1" t="s">
        <v>236</v>
      </c>
      <c r="H3026" s="1">
        <v>2011</v>
      </c>
      <c r="I3026" s="60">
        <f>VLOOKUP(H3026,PROCV!E$33:F$44,2,0)</f>
        <v>1.4444330190702552</v>
      </c>
      <c r="J3026" s="71">
        <v>110447</v>
      </c>
      <c r="K3026" s="44">
        <f t="shared" si="47"/>
        <v>159533.29365725248</v>
      </c>
    </row>
    <row r="3027" spans="1:11" s="43" customFormat="1" ht="19.7" customHeight="1" x14ac:dyDescent="0.25">
      <c r="A3027" s="43" t="s">
        <v>159</v>
      </c>
      <c r="B3027" s="1" t="s">
        <v>242</v>
      </c>
      <c r="C3027" s="1" t="s">
        <v>238</v>
      </c>
      <c r="D3027" s="1" t="s">
        <v>237</v>
      </c>
      <c r="E3027" s="45" t="str">
        <f>VLOOKUP(C3027,PROCV!E$50:G$126,3,0)</f>
        <v>Artes Cênicas e Espetáculos</v>
      </c>
      <c r="F3027" s="1" t="s">
        <v>416</v>
      </c>
      <c r="G3027" s="1" t="s">
        <v>236</v>
      </c>
      <c r="H3027" s="1">
        <v>2011</v>
      </c>
      <c r="I3027" s="60">
        <f>VLOOKUP(H3027,PROCV!E$33:F$44,2,0)</f>
        <v>1.4444330190702552</v>
      </c>
      <c r="J3027" s="71">
        <v>13980</v>
      </c>
      <c r="K3027" s="44">
        <f t="shared" si="47"/>
        <v>20193.173606602169</v>
      </c>
    </row>
    <row r="3028" spans="1:11" s="43" customFormat="1" ht="19.7" customHeight="1" x14ac:dyDescent="0.25">
      <c r="A3028" s="43" t="s">
        <v>159</v>
      </c>
      <c r="B3028" s="1" t="s">
        <v>242</v>
      </c>
      <c r="C3028" s="1" t="s">
        <v>238</v>
      </c>
      <c r="D3028" s="1" t="s">
        <v>237</v>
      </c>
      <c r="E3028" s="45" t="str">
        <f>VLOOKUP(C3028,PROCV!E$50:G$126,3,0)</f>
        <v>Artes Cênicas e Espetáculos</v>
      </c>
      <c r="F3028" s="1" t="s">
        <v>416</v>
      </c>
      <c r="G3028" s="1" t="s">
        <v>236</v>
      </c>
      <c r="H3028" s="1">
        <v>2011</v>
      </c>
      <c r="I3028" s="60">
        <f>VLOOKUP(H3028,PROCV!E$33:F$44,2,0)</f>
        <v>1.4444330190702552</v>
      </c>
      <c r="J3028" s="71">
        <v>1702</v>
      </c>
      <c r="K3028" s="44">
        <f t="shared" si="47"/>
        <v>2458.4249984575745</v>
      </c>
    </row>
    <row r="3029" spans="1:11" s="43" customFormat="1" ht="19.7" customHeight="1" x14ac:dyDescent="0.25">
      <c r="A3029" s="43" t="s">
        <v>159</v>
      </c>
      <c r="B3029" s="1" t="s">
        <v>242</v>
      </c>
      <c r="C3029" s="1" t="s">
        <v>238</v>
      </c>
      <c r="D3029" s="1" t="s">
        <v>237</v>
      </c>
      <c r="E3029" s="45" t="str">
        <f>VLOOKUP(C3029,PROCV!E$50:G$126,3,0)</f>
        <v>Artes Cênicas e Espetáculos</v>
      </c>
      <c r="F3029" s="1" t="s">
        <v>416</v>
      </c>
      <c r="G3029" s="1" t="s">
        <v>236</v>
      </c>
      <c r="H3029" s="1">
        <v>2011</v>
      </c>
      <c r="I3029" s="60">
        <f>VLOOKUP(H3029,PROCV!E$33:F$44,2,0)</f>
        <v>1.4444330190702552</v>
      </c>
      <c r="J3029" s="71">
        <v>40361</v>
      </c>
      <c r="K3029" s="44">
        <f t="shared" si="47"/>
        <v>58298.761082694575</v>
      </c>
    </row>
    <row r="3030" spans="1:11" s="43" customFormat="1" ht="19.7" customHeight="1" x14ac:dyDescent="0.25">
      <c r="A3030" s="43" t="s">
        <v>163</v>
      </c>
      <c r="B3030" s="1" t="s">
        <v>316</v>
      </c>
      <c r="C3030" s="1" t="s">
        <v>309</v>
      </c>
      <c r="D3030" s="1" t="s">
        <v>308</v>
      </c>
      <c r="E3030" s="45" t="str">
        <f>VLOOKUP(C3030,PROCV!E$50:G$126,3,0)</f>
        <v>NA</v>
      </c>
      <c r="F3030" s="1" t="s">
        <v>416</v>
      </c>
      <c r="G3030" s="1" t="s">
        <v>236</v>
      </c>
      <c r="H3030" s="1">
        <v>2011</v>
      </c>
      <c r="I3030" s="60">
        <f>VLOOKUP(H3030,PROCV!E$33:F$44,2,0)</f>
        <v>1.4444330190702552</v>
      </c>
      <c r="J3030" s="71">
        <v>5700</v>
      </c>
      <c r="K3030" s="44">
        <f t="shared" si="47"/>
        <v>8233.2682087004541</v>
      </c>
    </row>
    <row r="3031" spans="1:11" s="43" customFormat="1" ht="19.7" customHeight="1" x14ac:dyDescent="0.25">
      <c r="A3031" s="43" t="s">
        <v>163</v>
      </c>
      <c r="B3031" s="1" t="s">
        <v>316</v>
      </c>
      <c r="C3031" s="1" t="s">
        <v>291</v>
      </c>
      <c r="D3031" s="1" t="s">
        <v>290</v>
      </c>
      <c r="E3031" s="45" t="str">
        <f>VLOOKUP(C3031,PROCV!E$50:G$126,3,0)</f>
        <v>NA</v>
      </c>
      <c r="F3031" s="1" t="s">
        <v>416</v>
      </c>
      <c r="G3031" s="1" t="s">
        <v>236</v>
      </c>
      <c r="H3031" s="1">
        <v>2011</v>
      </c>
      <c r="I3031" s="60">
        <f>VLOOKUP(H3031,PROCV!E$33:F$44,2,0)</f>
        <v>1.4444330190702552</v>
      </c>
      <c r="J3031" s="71">
        <v>19476</v>
      </c>
      <c r="K3031" s="44">
        <f t="shared" si="47"/>
        <v>28131.777479412292</v>
      </c>
    </row>
    <row r="3032" spans="1:11" s="43" customFormat="1" ht="19.7" customHeight="1" x14ac:dyDescent="0.25">
      <c r="A3032" s="43" t="s">
        <v>163</v>
      </c>
      <c r="B3032" s="1" t="s">
        <v>316</v>
      </c>
      <c r="C3032" s="1" t="s">
        <v>320</v>
      </c>
      <c r="D3032" s="1" t="s">
        <v>319</v>
      </c>
      <c r="E3032" s="45" t="str">
        <f>VLOOKUP(C3032,PROCV!E$50:G$126,3,0)</f>
        <v>Música</v>
      </c>
      <c r="F3032" s="1" t="s">
        <v>416</v>
      </c>
      <c r="G3032" s="1" t="s">
        <v>236</v>
      </c>
      <c r="H3032" s="1">
        <v>2011</v>
      </c>
      <c r="I3032" s="60">
        <f>VLOOKUP(H3032,PROCV!E$33:F$44,2,0)</f>
        <v>1.4444330190702552</v>
      </c>
      <c r="J3032" s="71">
        <v>17195</v>
      </c>
      <c r="K3032" s="44">
        <f t="shared" si="47"/>
        <v>24837.025762913039</v>
      </c>
    </row>
    <row r="3033" spans="1:11" s="43" customFormat="1" ht="19.7" customHeight="1" x14ac:dyDescent="0.25">
      <c r="A3033" s="43" t="s">
        <v>163</v>
      </c>
      <c r="B3033" s="1" t="s">
        <v>316</v>
      </c>
      <c r="C3033" s="1" t="s">
        <v>320</v>
      </c>
      <c r="D3033" s="1" t="s">
        <v>319</v>
      </c>
      <c r="E3033" s="45" t="str">
        <f>VLOOKUP(C3033,PROCV!E$50:G$126,3,0)</f>
        <v>Música</v>
      </c>
      <c r="F3033" s="1" t="s">
        <v>416</v>
      </c>
      <c r="G3033" s="1" t="s">
        <v>236</v>
      </c>
      <c r="H3033" s="1">
        <v>2011</v>
      </c>
      <c r="I3033" s="60">
        <f>VLOOKUP(H3033,PROCV!E$33:F$44,2,0)</f>
        <v>1.4444330190702552</v>
      </c>
      <c r="J3033" s="71">
        <v>1327</v>
      </c>
      <c r="K3033" s="44">
        <f t="shared" si="47"/>
        <v>1916.7626163062287</v>
      </c>
    </row>
    <row r="3034" spans="1:11" s="43" customFormat="1" ht="19.7" customHeight="1" x14ac:dyDescent="0.25">
      <c r="A3034" s="43" t="s">
        <v>163</v>
      </c>
      <c r="B3034" s="1" t="s">
        <v>316</v>
      </c>
      <c r="C3034" s="1" t="s">
        <v>320</v>
      </c>
      <c r="D3034" s="1" t="s">
        <v>319</v>
      </c>
      <c r="E3034" s="45" t="str">
        <f>VLOOKUP(C3034,PROCV!E$50:G$126,3,0)</f>
        <v>Música</v>
      </c>
      <c r="F3034" s="1" t="s">
        <v>416</v>
      </c>
      <c r="G3034" s="1" t="s">
        <v>236</v>
      </c>
      <c r="H3034" s="1">
        <v>2011</v>
      </c>
      <c r="I3034" s="60">
        <f>VLOOKUP(H3034,PROCV!E$33:F$44,2,0)</f>
        <v>1.4444330190702552</v>
      </c>
      <c r="J3034" s="71">
        <v>2082</v>
      </c>
      <c r="K3034" s="44">
        <f t="shared" si="47"/>
        <v>3007.3095457042714</v>
      </c>
    </row>
    <row r="3035" spans="1:11" s="43" customFormat="1" ht="19.7" customHeight="1" x14ac:dyDescent="0.25">
      <c r="A3035" s="43" t="s">
        <v>163</v>
      </c>
      <c r="B3035" s="1" t="s">
        <v>316</v>
      </c>
      <c r="C3035" s="1" t="s">
        <v>287</v>
      </c>
      <c r="D3035" s="1" t="s">
        <v>286</v>
      </c>
      <c r="E3035" s="45" t="str">
        <f>VLOOKUP(C3035,PROCV!E$50:G$126,3,0)</f>
        <v>Música</v>
      </c>
      <c r="F3035" s="1" t="s">
        <v>416</v>
      </c>
      <c r="G3035" s="1" t="s">
        <v>236</v>
      </c>
      <c r="H3035" s="1">
        <v>2011</v>
      </c>
      <c r="I3035" s="60">
        <f>VLOOKUP(H3035,PROCV!E$33:F$44,2,0)</f>
        <v>1.4444330190702552</v>
      </c>
      <c r="J3035" s="71">
        <v>6194</v>
      </c>
      <c r="K3035" s="44">
        <f t="shared" si="47"/>
        <v>8946.818120121161</v>
      </c>
    </row>
    <row r="3036" spans="1:11" s="43" customFormat="1" ht="19.7" customHeight="1" x14ac:dyDescent="0.25">
      <c r="A3036" s="43" t="s">
        <v>163</v>
      </c>
      <c r="B3036" s="1" t="s">
        <v>316</v>
      </c>
      <c r="C3036" s="1" t="s">
        <v>287</v>
      </c>
      <c r="D3036" s="1" t="s">
        <v>286</v>
      </c>
      <c r="E3036" s="45" t="str">
        <f>VLOOKUP(C3036,PROCV!E$50:G$126,3,0)</f>
        <v>Música</v>
      </c>
      <c r="F3036" s="1" t="s">
        <v>416</v>
      </c>
      <c r="G3036" s="1" t="s">
        <v>236</v>
      </c>
      <c r="H3036" s="1">
        <v>2011</v>
      </c>
      <c r="I3036" s="60">
        <f>VLOOKUP(H3036,PROCV!E$33:F$44,2,0)</f>
        <v>1.4444330190702552</v>
      </c>
      <c r="J3036" s="71">
        <v>48720</v>
      </c>
      <c r="K3036" s="44">
        <f t="shared" si="47"/>
        <v>70372.77668910283</v>
      </c>
    </row>
    <row r="3037" spans="1:11" s="43" customFormat="1" ht="19.7" customHeight="1" x14ac:dyDescent="0.25">
      <c r="A3037" s="43" t="s">
        <v>163</v>
      </c>
      <c r="B3037" s="1" t="s">
        <v>316</v>
      </c>
      <c r="C3037" s="1" t="s">
        <v>287</v>
      </c>
      <c r="D3037" s="1" t="s">
        <v>286</v>
      </c>
      <c r="E3037" s="45" t="str">
        <f>VLOOKUP(C3037,PROCV!E$50:G$126,3,0)</f>
        <v>Música</v>
      </c>
      <c r="F3037" s="1" t="s">
        <v>416</v>
      </c>
      <c r="G3037" s="1" t="s">
        <v>236</v>
      </c>
      <c r="H3037" s="1">
        <v>2011</v>
      </c>
      <c r="I3037" s="60">
        <f>VLOOKUP(H3037,PROCV!E$33:F$44,2,0)</f>
        <v>1.4444330190702552</v>
      </c>
      <c r="J3037" s="71">
        <v>99974</v>
      </c>
      <c r="K3037" s="44">
        <f t="shared" si="47"/>
        <v>144405.74664852969</v>
      </c>
    </row>
    <row r="3038" spans="1:11" s="43" customFormat="1" ht="19.7" customHeight="1" x14ac:dyDescent="0.25">
      <c r="A3038" s="43" t="s">
        <v>163</v>
      </c>
      <c r="B3038" s="1" t="s">
        <v>316</v>
      </c>
      <c r="C3038" s="1" t="s">
        <v>285</v>
      </c>
      <c r="D3038" s="1" t="s">
        <v>284</v>
      </c>
      <c r="E3038" s="45" t="str">
        <f>VLOOKUP(C3038,PROCV!E$50:G$126,3,0)</f>
        <v>Editorial</v>
      </c>
      <c r="F3038" s="1" t="s">
        <v>416</v>
      </c>
      <c r="G3038" s="1" t="s">
        <v>236</v>
      </c>
      <c r="H3038" s="1">
        <v>2011</v>
      </c>
      <c r="I3038" s="60">
        <f>VLOOKUP(H3038,PROCV!E$33:F$44,2,0)</f>
        <v>1.4444330190702552</v>
      </c>
      <c r="J3038" s="71">
        <v>14822</v>
      </c>
      <c r="K3038" s="44">
        <f t="shared" si="47"/>
        <v>21409.386208659322</v>
      </c>
    </row>
    <row r="3039" spans="1:11" s="43" customFormat="1" ht="19.7" customHeight="1" x14ac:dyDescent="0.25">
      <c r="A3039" s="43" t="s">
        <v>163</v>
      </c>
      <c r="B3039" s="1" t="s">
        <v>316</v>
      </c>
      <c r="C3039" s="1" t="s">
        <v>285</v>
      </c>
      <c r="D3039" s="1" t="s">
        <v>284</v>
      </c>
      <c r="E3039" s="45" t="str">
        <f>VLOOKUP(C3039,PROCV!E$50:G$126,3,0)</f>
        <v>Editorial</v>
      </c>
      <c r="F3039" s="1" t="s">
        <v>416</v>
      </c>
      <c r="G3039" s="1" t="s">
        <v>265</v>
      </c>
      <c r="H3039" s="1">
        <v>2011</v>
      </c>
      <c r="I3039" s="60">
        <f>VLOOKUP(H3039,PROCV!E$33:F$44,2,0)</f>
        <v>1.4444330190702552</v>
      </c>
      <c r="J3039" s="71">
        <v>854761</v>
      </c>
      <c r="K3039" s="44">
        <f t="shared" si="47"/>
        <v>1234645.0118135104</v>
      </c>
    </row>
    <row r="3040" spans="1:11" s="43" customFormat="1" ht="19.7" customHeight="1" x14ac:dyDescent="0.25">
      <c r="A3040" s="43" t="s">
        <v>163</v>
      </c>
      <c r="B3040" s="1" t="s">
        <v>316</v>
      </c>
      <c r="C3040" s="1" t="s">
        <v>285</v>
      </c>
      <c r="D3040" s="1" t="s">
        <v>284</v>
      </c>
      <c r="E3040" s="45" t="str">
        <f>VLOOKUP(C3040,PROCV!E$50:G$126,3,0)</f>
        <v>Editorial</v>
      </c>
      <c r="F3040" s="1" t="s">
        <v>416</v>
      </c>
      <c r="G3040" s="1" t="s">
        <v>236</v>
      </c>
      <c r="H3040" s="1">
        <v>2011</v>
      </c>
      <c r="I3040" s="60">
        <f>VLOOKUP(H3040,PROCV!E$33:F$44,2,0)</f>
        <v>1.4444330190702552</v>
      </c>
      <c r="J3040" s="71">
        <v>18945</v>
      </c>
      <c r="K3040" s="44">
        <f t="shared" si="47"/>
        <v>27364.783546285984</v>
      </c>
    </row>
    <row r="3041" spans="1:11" s="43" customFormat="1" ht="19.7" customHeight="1" x14ac:dyDescent="0.25">
      <c r="A3041" s="43" t="s">
        <v>163</v>
      </c>
      <c r="B3041" s="1" t="s">
        <v>316</v>
      </c>
      <c r="C3041" s="1" t="s">
        <v>285</v>
      </c>
      <c r="D3041" s="1" t="s">
        <v>284</v>
      </c>
      <c r="E3041" s="45" t="str">
        <f>VLOOKUP(C3041,PROCV!E$50:G$126,3,0)</f>
        <v>Editorial</v>
      </c>
      <c r="F3041" s="1" t="s">
        <v>416</v>
      </c>
      <c r="G3041" s="1" t="s">
        <v>236</v>
      </c>
      <c r="H3041" s="1">
        <v>2011</v>
      </c>
      <c r="I3041" s="60">
        <f>VLOOKUP(H3041,PROCV!E$33:F$44,2,0)</f>
        <v>1.4444330190702552</v>
      </c>
      <c r="J3041" s="71">
        <v>73855</v>
      </c>
      <c r="K3041" s="44">
        <f t="shared" si="47"/>
        <v>106678.6006234337</v>
      </c>
    </row>
    <row r="3042" spans="1:11" s="43" customFormat="1" ht="19.7" customHeight="1" x14ac:dyDescent="0.25">
      <c r="A3042" s="43" t="s">
        <v>163</v>
      </c>
      <c r="B3042" s="1" t="s">
        <v>316</v>
      </c>
      <c r="C3042" s="1" t="s">
        <v>283</v>
      </c>
      <c r="D3042" s="1" t="s">
        <v>282</v>
      </c>
      <c r="E3042" s="45" t="str">
        <f>VLOOKUP(C3042,PROCV!E$50:G$126,3,0)</f>
        <v>Editorial</v>
      </c>
      <c r="F3042" s="1" t="s">
        <v>416</v>
      </c>
      <c r="G3042" s="1" t="s">
        <v>236</v>
      </c>
      <c r="H3042" s="1">
        <v>2011</v>
      </c>
      <c r="I3042" s="60">
        <f>VLOOKUP(H3042,PROCV!E$33:F$44,2,0)</f>
        <v>1.4444330190702552</v>
      </c>
      <c r="J3042" s="71">
        <v>48702</v>
      </c>
      <c r="K3042" s="44">
        <f t="shared" si="47"/>
        <v>70346.776894759576</v>
      </c>
    </row>
    <row r="3043" spans="1:11" s="43" customFormat="1" ht="19.7" customHeight="1" x14ac:dyDescent="0.25">
      <c r="A3043" s="43" t="s">
        <v>163</v>
      </c>
      <c r="B3043" s="1" t="s">
        <v>316</v>
      </c>
      <c r="C3043" s="1" t="s">
        <v>281</v>
      </c>
      <c r="D3043" s="1" t="s">
        <v>280</v>
      </c>
      <c r="E3043" s="45" t="str">
        <f>VLOOKUP(C3043,PROCV!E$50:G$126,3,0)</f>
        <v>Música</v>
      </c>
      <c r="F3043" s="1" t="s">
        <v>416</v>
      </c>
      <c r="G3043" s="1" t="s">
        <v>236</v>
      </c>
      <c r="H3043" s="1">
        <v>2011</v>
      </c>
      <c r="I3043" s="60">
        <f>VLOOKUP(H3043,PROCV!E$33:F$44,2,0)</f>
        <v>1.4444330190702552</v>
      </c>
      <c r="J3043" s="71">
        <v>34508</v>
      </c>
      <c r="K3043" s="44">
        <f t="shared" si="47"/>
        <v>49844.494622076367</v>
      </c>
    </row>
    <row r="3044" spans="1:11" s="43" customFormat="1" ht="19.7" customHeight="1" x14ac:dyDescent="0.25">
      <c r="A3044" s="43" t="s">
        <v>163</v>
      </c>
      <c r="B3044" s="1" t="s">
        <v>316</v>
      </c>
      <c r="C3044" s="1" t="s">
        <v>279</v>
      </c>
      <c r="D3044" s="1" t="s">
        <v>278</v>
      </c>
      <c r="E3044" s="45" t="str">
        <f>VLOOKUP(C3044,PROCV!E$50:G$126,3,0)</f>
        <v>Editorial</v>
      </c>
      <c r="F3044" s="1" t="s">
        <v>416</v>
      </c>
      <c r="G3044" s="1" t="s">
        <v>236</v>
      </c>
      <c r="H3044" s="1">
        <v>2011</v>
      </c>
      <c r="I3044" s="60">
        <f>VLOOKUP(H3044,PROCV!E$33:F$44,2,0)</f>
        <v>1.4444330190702552</v>
      </c>
      <c r="J3044" s="71">
        <v>2859</v>
      </c>
      <c r="K3044" s="44">
        <f t="shared" si="47"/>
        <v>4129.6340015218593</v>
      </c>
    </row>
    <row r="3045" spans="1:11" s="43" customFormat="1" ht="19.7" customHeight="1" x14ac:dyDescent="0.25">
      <c r="A3045" s="43" t="s">
        <v>163</v>
      </c>
      <c r="B3045" s="1" t="s">
        <v>316</v>
      </c>
      <c r="C3045" s="1" t="s">
        <v>279</v>
      </c>
      <c r="D3045" s="1" t="s">
        <v>278</v>
      </c>
      <c r="E3045" s="45" t="str">
        <f>VLOOKUP(C3045,PROCV!E$50:G$126,3,0)</f>
        <v>Editorial</v>
      </c>
      <c r="F3045" s="1" t="s">
        <v>416</v>
      </c>
      <c r="G3045" s="1" t="s">
        <v>236</v>
      </c>
      <c r="H3045" s="1">
        <v>2011</v>
      </c>
      <c r="I3045" s="60">
        <f>VLOOKUP(H3045,PROCV!E$33:F$44,2,0)</f>
        <v>1.4444330190702552</v>
      </c>
      <c r="J3045" s="71">
        <v>4900</v>
      </c>
      <c r="K3045" s="44">
        <f t="shared" si="47"/>
        <v>7077.7217934442506</v>
      </c>
    </row>
    <row r="3046" spans="1:11" s="43" customFormat="1" ht="19.7" customHeight="1" x14ac:dyDescent="0.25">
      <c r="A3046" s="43" t="s">
        <v>163</v>
      </c>
      <c r="B3046" s="1" t="s">
        <v>316</v>
      </c>
      <c r="C3046" s="1" t="s">
        <v>277</v>
      </c>
      <c r="D3046" s="1" t="s">
        <v>276</v>
      </c>
      <c r="E3046" s="45" t="str">
        <f>VLOOKUP(C3046,PROCV!E$50:G$126,3,0)</f>
        <v>Editorial</v>
      </c>
      <c r="F3046" s="1" t="s">
        <v>416</v>
      </c>
      <c r="G3046" s="1" t="s">
        <v>236</v>
      </c>
      <c r="H3046" s="1">
        <v>2011</v>
      </c>
      <c r="I3046" s="60">
        <f>VLOOKUP(H3046,PROCV!E$33:F$44,2,0)</f>
        <v>1.4444330190702552</v>
      </c>
      <c r="J3046" s="71">
        <v>1095</v>
      </c>
      <c r="K3046" s="44">
        <f t="shared" si="47"/>
        <v>1581.6541558819295</v>
      </c>
    </row>
    <row r="3047" spans="1:11" s="43" customFormat="1" ht="19.7" customHeight="1" x14ac:dyDescent="0.25">
      <c r="A3047" s="43" t="s">
        <v>163</v>
      </c>
      <c r="B3047" s="1" t="s">
        <v>316</v>
      </c>
      <c r="C3047" s="1" t="s">
        <v>277</v>
      </c>
      <c r="D3047" s="1" t="s">
        <v>276</v>
      </c>
      <c r="E3047" s="45" t="str">
        <f>VLOOKUP(C3047,PROCV!E$50:G$126,3,0)</f>
        <v>Editorial</v>
      </c>
      <c r="F3047" s="1" t="s">
        <v>416</v>
      </c>
      <c r="G3047" s="1" t="s">
        <v>236</v>
      </c>
      <c r="H3047" s="1">
        <v>2011</v>
      </c>
      <c r="I3047" s="60">
        <f>VLOOKUP(H3047,PROCV!E$33:F$44,2,0)</f>
        <v>1.4444330190702552</v>
      </c>
      <c r="J3047" s="71">
        <v>10000</v>
      </c>
      <c r="K3047" s="44">
        <f t="shared" si="47"/>
        <v>14444.330190702552</v>
      </c>
    </row>
    <row r="3048" spans="1:11" s="43" customFormat="1" ht="19.7" customHeight="1" x14ac:dyDescent="0.25">
      <c r="A3048" s="43" t="s">
        <v>163</v>
      </c>
      <c r="B3048" s="1" t="s">
        <v>316</v>
      </c>
      <c r="C3048" s="1" t="s">
        <v>275</v>
      </c>
      <c r="D3048" s="1" t="s">
        <v>274</v>
      </c>
      <c r="E3048" s="45" t="str">
        <f>VLOOKUP(C3048,PROCV!E$50:G$126,3,0)</f>
        <v>Editorial</v>
      </c>
      <c r="F3048" s="1" t="s">
        <v>416</v>
      </c>
      <c r="G3048" s="1" t="s">
        <v>236</v>
      </c>
      <c r="H3048" s="1">
        <v>2011</v>
      </c>
      <c r="I3048" s="60">
        <f>VLOOKUP(H3048,PROCV!E$33:F$44,2,0)</f>
        <v>1.4444330190702552</v>
      </c>
      <c r="J3048" s="71">
        <v>6208</v>
      </c>
      <c r="K3048" s="44">
        <f t="shared" si="47"/>
        <v>8967.0401823881439</v>
      </c>
    </row>
    <row r="3049" spans="1:11" s="43" customFormat="1" ht="19.7" customHeight="1" x14ac:dyDescent="0.25">
      <c r="A3049" s="43" t="s">
        <v>163</v>
      </c>
      <c r="B3049" s="1" t="s">
        <v>316</v>
      </c>
      <c r="C3049" s="1" t="s">
        <v>275</v>
      </c>
      <c r="D3049" s="1" t="s">
        <v>274</v>
      </c>
      <c r="E3049" s="45" t="str">
        <f>VLOOKUP(C3049,PROCV!E$50:G$126,3,0)</f>
        <v>Editorial</v>
      </c>
      <c r="F3049" s="1" t="s">
        <v>416</v>
      </c>
      <c r="G3049" s="1" t="s">
        <v>236</v>
      </c>
      <c r="H3049" s="1">
        <v>2011</v>
      </c>
      <c r="I3049" s="60">
        <f>VLOOKUP(H3049,PROCV!E$33:F$44,2,0)</f>
        <v>1.4444330190702552</v>
      </c>
      <c r="J3049" s="71">
        <v>1299</v>
      </c>
      <c r="K3049" s="44">
        <f t="shared" si="47"/>
        <v>1876.3184917722615</v>
      </c>
    </row>
    <row r="3050" spans="1:11" s="43" customFormat="1" ht="19.7" customHeight="1" x14ac:dyDescent="0.25">
      <c r="A3050" s="43" t="s">
        <v>163</v>
      </c>
      <c r="B3050" s="1" t="s">
        <v>316</v>
      </c>
      <c r="C3050" s="1" t="s">
        <v>275</v>
      </c>
      <c r="D3050" s="1" t="s">
        <v>274</v>
      </c>
      <c r="E3050" s="45" t="str">
        <f>VLOOKUP(C3050,PROCV!E$50:G$126,3,0)</f>
        <v>Editorial</v>
      </c>
      <c r="F3050" s="1" t="s">
        <v>416</v>
      </c>
      <c r="G3050" s="1" t="s">
        <v>236</v>
      </c>
      <c r="H3050" s="1">
        <v>2011</v>
      </c>
      <c r="I3050" s="60">
        <f>VLOOKUP(H3050,PROCV!E$33:F$44,2,0)</f>
        <v>1.4444330190702552</v>
      </c>
      <c r="J3050" s="71">
        <v>61824</v>
      </c>
      <c r="K3050" s="44">
        <f t="shared" si="47"/>
        <v>89300.626970999452</v>
      </c>
    </row>
    <row r="3051" spans="1:11" s="43" customFormat="1" ht="19.7" customHeight="1" x14ac:dyDescent="0.25">
      <c r="A3051" s="43" t="s">
        <v>163</v>
      </c>
      <c r="B3051" s="1" t="s">
        <v>316</v>
      </c>
      <c r="C3051" s="1" t="s">
        <v>307</v>
      </c>
      <c r="D3051" s="1" t="s">
        <v>306</v>
      </c>
      <c r="E3051" s="45" t="str">
        <f>VLOOKUP(C3051,PROCV!E$50:G$126,3,0)</f>
        <v>NA</v>
      </c>
      <c r="F3051" s="1" t="s">
        <v>416</v>
      </c>
      <c r="G3051" s="1" t="s">
        <v>236</v>
      </c>
      <c r="H3051" s="1">
        <v>2011</v>
      </c>
      <c r="I3051" s="60">
        <f>VLOOKUP(H3051,PROCV!E$33:F$44,2,0)</f>
        <v>1.4444330190702552</v>
      </c>
      <c r="J3051" s="71">
        <v>14611</v>
      </c>
      <c r="K3051" s="44">
        <f t="shared" si="47"/>
        <v>21104.610841635498</v>
      </c>
    </row>
    <row r="3052" spans="1:11" s="43" customFormat="1" ht="19.7" customHeight="1" x14ac:dyDescent="0.25">
      <c r="A3052" s="43" t="s">
        <v>163</v>
      </c>
      <c r="B3052" s="1" t="s">
        <v>316</v>
      </c>
      <c r="C3052" s="1" t="s">
        <v>273</v>
      </c>
      <c r="D3052" s="1" t="s">
        <v>272</v>
      </c>
      <c r="E3052" s="45" t="str">
        <f>VLOOKUP(C3052,PROCV!E$50:G$126,3,0)</f>
        <v>Editorial</v>
      </c>
      <c r="F3052" s="1" t="s">
        <v>416</v>
      </c>
      <c r="G3052" s="1" t="s">
        <v>236</v>
      </c>
      <c r="H3052" s="1">
        <v>2011</v>
      </c>
      <c r="I3052" s="60">
        <f>VLOOKUP(H3052,PROCV!E$33:F$44,2,0)</f>
        <v>1.4444330190702552</v>
      </c>
      <c r="J3052" s="71">
        <v>4272</v>
      </c>
      <c r="K3052" s="44">
        <f t="shared" si="47"/>
        <v>6170.6178574681308</v>
      </c>
    </row>
    <row r="3053" spans="1:11" s="43" customFormat="1" ht="19.7" customHeight="1" x14ac:dyDescent="0.25">
      <c r="A3053" s="43" t="s">
        <v>163</v>
      </c>
      <c r="B3053" s="1" t="s">
        <v>316</v>
      </c>
      <c r="C3053" s="1" t="s">
        <v>271</v>
      </c>
      <c r="D3053" s="1" t="s">
        <v>270</v>
      </c>
      <c r="E3053" s="45" t="str">
        <f>VLOOKUP(C3053,PROCV!E$50:G$126,3,0)</f>
        <v>Editorial</v>
      </c>
      <c r="F3053" s="1" t="s">
        <v>416</v>
      </c>
      <c r="G3053" s="1" t="s">
        <v>236</v>
      </c>
      <c r="H3053" s="1">
        <v>2011</v>
      </c>
      <c r="I3053" s="60">
        <f>VLOOKUP(H3053,PROCV!E$33:F$44,2,0)</f>
        <v>1.4444330190702552</v>
      </c>
      <c r="J3053" s="71">
        <v>7359</v>
      </c>
      <c r="K3053" s="44">
        <f t="shared" si="47"/>
        <v>10629.582587338009</v>
      </c>
    </row>
    <row r="3054" spans="1:11" s="43" customFormat="1" ht="19.7" customHeight="1" x14ac:dyDescent="0.25">
      <c r="A3054" s="43" t="s">
        <v>163</v>
      </c>
      <c r="B3054" s="1" t="s">
        <v>316</v>
      </c>
      <c r="C3054" s="1" t="s">
        <v>269</v>
      </c>
      <c r="D3054" s="1" t="s">
        <v>268</v>
      </c>
      <c r="E3054" s="45" t="str">
        <f>VLOOKUP(C3054,PROCV!E$50:G$126,3,0)</f>
        <v>NA</v>
      </c>
      <c r="F3054" s="1" t="s">
        <v>416</v>
      </c>
      <c r="G3054" s="1" t="s">
        <v>236</v>
      </c>
      <c r="H3054" s="1">
        <v>2011</v>
      </c>
      <c r="I3054" s="60">
        <f>VLOOKUP(H3054,PROCV!E$33:F$44,2,0)</f>
        <v>1.4444330190702552</v>
      </c>
      <c r="J3054" s="71">
        <v>20307</v>
      </c>
      <c r="K3054" s="44">
        <f t="shared" si="47"/>
        <v>29332.101318259673</v>
      </c>
    </row>
    <row r="3055" spans="1:11" s="43" customFormat="1" ht="19.7" customHeight="1" x14ac:dyDescent="0.25">
      <c r="A3055" s="43" t="s">
        <v>163</v>
      </c>
      <c r="B3055" s="1" t="s">
        <v>316</v>
      </c>
      <c r="C3055" s="1" t="s">
        <v>269</v>
      </c>
      <c r="D3055" s="1" t="s">
        <v>268</v>
      </c>
      <c r="E3055" s="45" t="str">
        <f>VLOOKUP(C3055,PROCV!E$50:G$126,3,0)</f>
        <v>NA</v>
      </c>
      <c r="F3055" s="1" t="s">
        <v>416</v>
      </c>
      <c r="G3055" s="1" t="s">
        <v>236</v>
      </c>
      <c r="H3055" s="1">
        <v>2011</v>
      </c>
      <c r="I3055" s="60">
        <f>VLOOKUP(H3055,PROCV!E$33:F$44,2,0)</f>
        <v>1.4444330190702552</v>
      </c>
      <c r="J3055" s="71">
        <v>147000</v>
      </c>
      <c r="K3055" s="44">
        <f t="shared" si="47"/>
        <v>212331.65380332753</v>
      </c>
    </row>
    <row r="3056" spans="1:11" s="43" customFormat="1" ht="19.7" customHeight="1" x14ac:dyDescent="0.25">
      <c r="A3056" s="43" t="s">
        <v>163</v>
      </c>
      <c r="B3056" s="1" t="s">
        <v>316</v>
      </c>
      <c r="C3056" s="1" t="s">
        <v>269</v>
      </c>
      <c r="D3056" s="1" t="s">
        <v>268</v>
      </c>
      <c r="E3056" s="45" t="str">
        <f>VLOOKUP(C3056,PROCV!E$50:G$126,3,0)</f>
        <v>NA</v>
      </c>
      <c r="F3056" s="1" t="s">
        <v>416</v>
      </c>
      <c r="G3056" s="1" t="s">
        <v>236</v>
      </c>
      <c r="H3056" s="1">
        <v>2011</v>
      </c>
      <c r="I3056" s="60">
        <f>VLOOKUP(H3056,PROCV!E$33:F$44,2,0)</f>
        <v>1.4444330190702552</v>
      </c>
      <c r="J3056" s="71">
        <v>67222</v>
      </c>
      <c r="K3056" s="44">
        <f t="shared" si="47"/>
        <v>97097.6764079407</v>
      </c>
    </row>
    <row r="3057" spans="1:11" s="43" customFormat="1" ht="19.7" customHeight="1" x14ac:dyDescent="0.25">
      <c r="A3057" s="43" t="s">
        <v>163</v>
      </c>
      <c r="B3057" s="1" t="s">
        <v>316</v>
      </c>
      <c r="C3057" s="1" t="s">
        <v>269</v>
      </c>
      <c r="D3057" s="1" t="s">
        <v>268</v>
      </c>
      <c r="E3057" s="45" t="str">
        <f>VLOOKUP(C3057,PROCV!E$50:G$126,3,0)</f>
        <v>NA</v>
      </c>
      <c r="F3057" s="1" t="s">
        <v>416</v>
      </c>
      <c r="G3057" s="1" t="s">
        <v>236</v>
      </c>
      <c r="H3057" s="1">
        <v>2011</v>
      </c>
      <c r="I3057" s="60">
        <f>VLOOKUP(H3057,PROCV!E$33:F$44,2,0)</f>
        <v>1.4444330190702552</v>
      </c>
      <c r="J3057" s="71">
        <v>139801</v>
      </c>
      <c r="K3057" s="44">
        <f t="shared" si="47"/>
        <v>201933.18049904075</v>
      </c>
    </row>
    <row r="3058" spans="1:11" s="43" customFormat="1" ht="19.7" customHeight="1" x14ac:dyDescent="0.25">
      <c r="A3058" s="43" t="s">
        <v>163</v>
      </c>
      <c r="B3058" s="1" t="s">
        <v>316</v>
      </c>
      <c r="C3058" s="1" t="s">
        <v>269</v>
      </c>
      <c r="D3058" s="1" t="s">
        <v>268</v>
      </c>
      <c r="E3058" s="45" t="str">
        <f>VLOOKUP(C3058,PROCV!E$50:G$126,3,0)</f>
        <v>NA</v>
      </c>
      <c r="F3058" s="1" t="s">
        <v>416</v>
      </c>
      <c r="G3058" s="1" t="s">
        <v>236</v>
      </c>
      <c r="H3058" s="1">
        <v>2011</v>
      </c>
      <c r="I3058" s="60">
        <f>VLOOKUP(H3058,PROCV!E$33:F$44,2,0)</f>
        <v>1.4444330190702552</v>
      </c>
      <c r="J3058" s="71">
        <v>29086</v>
      </c>
      <c r="K3058" s="44">
        <f t="shared" si="47"/>
        <v>42012.778792677447</v>
      </c>
    </row>
    <row r="3059" spans="1:11" s="43" customFormat="1" ht="19.7" customHeight="1" x14ac:dyDescent="0.25">
      <c r="A3059" s="43" t="s">
        <v>163</v>
      </c>
      <c r="B3059" s="1" t="s">
        <v>316</v>
      </c>
      <c r="C3059" s="1" t="s">
        <v>297</v>
      </c>
      <c r="D3059" s="1" t="s">
        <v>296</v>
      </c>
      <c r="E3059" s="45" t="str">
        <f>VLOOKUP(C3059,PROCV!E$50:G$126,3,0)</f>
        <v>Audiovisual</v>
      </c>
      <c r="F3059" s="1" t="s">
        <v>416</v>
      </c>
      <c r="G3059" s="1" t="s">
        <v>236</v>
      </c>
      <c r="H3059" s="1">
        <v>2011</v>
      </c>
      <c r="I3059" s="60">
        <f>VLOOKUP(H3059,PROCV!E$33:F$44,2,0)</f>
        <v>1.4444330190702552</v>
      </c>
      <c r="J3059" s="71">
        <v>2578</v>
      </c>
      <c r="K3059" s="44">
        <f t="shared" si="47"/>
        <v>3723.7483231631181</v>
      </c>
    </row>
    <row r="3060" spans="1:11" s="43" customFormat="1" ht="19.7" customHeight="1" x14ac:dyDescent="0.25">
      <c r="A3060" s="43" t="s">
        <v>163</v>
      </c>
      <c r="B3060" s="1" t="s">
        <v>316</v>
      </c>
      <c r="C3060" s="1" t="s">
        <v>297</v>
      </c>
      <c r="D3060" s="1" t="s">
        <v>296</v>
      </c>
      <c r="E3060" s="45" t="str">
        <f>VLOOKUP(C3060,PROCV!E$50:G$126,3,0)</f>
        <v>Audiovisual</v>
      </c>
      <c r="F3060" s="1" t="s">
        <v>416</v>
      </c>
      <c r="G3060" s="1" t="s">
        <v>236</v>
      </c>
      <c r="H3060" s="1">
        <v>2011</v>
      </c>
      <c r="I3060" s="60">
        <f>VLOOKUP(H3060,PROCV!E$33:F$44,2,0)</f>
        <v>1.4444330190702552</v>
      </c>
      <c r="J3060" s="71">
        <v>17302</v>
      </c>
      <c r="K3060" s="44">
        <f t="shared" si="47"/>
        <v>24991.580095953555</v>
      </c>
    </row>
    <row r="3061" spans="1:11" s="43" customFormat="1" ht="19.7" customHeight="1" x14ac:dyDescent="0.25">
      <c r="A3061" s="43" t="s">
        <v>163</v>
      </c>
      <c r="B3061" s="1" t="s">
        <v>316</v>
      </c>
      <c r="C3061" s="1" t="s">
        <v>297</v>
      </c>
      <c r="D3061" s="1" t="s">
        <v>296</v>
      </c>
      <c r="E3061" s="45" t="str">
        <f>VLOOKUP(C3061,PROCV!E$50:G$126,3,0)</f>
        <v>Audiovisual</v>
      </c>
      <c r="F3061" s="1" t="s">
        <v>416</v>
      </c>
      <c r="G3061" s="1" t="s">
        <v>236</v>
      </c>
      <c r="H3061" s="1">
        <v>2011</v>
      </c>
      <c r="I3061" s="60">
        <f>VLOOKUP(H3061,PROCV!E$33:F$44,2,0)</f>
        <v>1.4444330190702552</v>
      </c>
      <c r="J3061" s="71">
        <v>15430</v>
      </c>
      <c r="K3061" s="44">
        <f t="shared" si="47"/>
        <v>22287.601484254039</v>
      </c>
    </row>
    <row r="3062" spans="1:11" s="43" customFormat="1" ht="19.7" customHeight="1" x14ac:dyDescent="0.25">
      <c r="A3062" s="43" t="s">
        <v>163</v>
      </c>
      <c r="B3062" s="1" t="s">
        <v>316</v>
      </c>
      <c r="C3062" s="1" t="s">
        <v>264</v>
      </c>
      <c r="D3062" s="1" t="s">
        <v>263</v>
      </c>
      <c r="E3062" s="45" t="str">
        <f>VLOOKUP(C3062,PROCV!E$50:G$126,3,0)</f>
        <v>Audiovisual</v>
      </c>
      <c r="F3062" s="1" t="s">
        <v>416</v>
      </c>
      <c r="G3062" s="1" t="s">
        <v>236</v>
      </c>
      <c r="H3062" s="1">
        <v>2011</v>
      </c>
      <c r="I3062" s="60">
        <f>VLOOKUP(H3062,PROCV!E$33:F$44,2,0)</f>
        <v>1.4444330190702552</v>
      </c>
      <c r="J3062" s="71">
        <v>31447</v>
      </c>
      <c r="K3062" s="44">
        <f t="shared" si="47"/>
        <v>45423.085150702318</v>
      </c>
    </row>
    <row r="3063" spans="1:11" s="43" customFormat="1" ht="19.7" customHeight="1" x14ac:dyDescent="0.25">
      <c r="A3063" s="43" t="s">
        <v>163</v>
      </c>
      <c r="B3063" s="1" t="s">
        <v>316</v>
      </c>
      <c r="C3063" s="1" t="s">
        <v>256</v>
      </c>
      <c r="D3063" s="1" t="s">
        <v>255</v>
      </c>
      <c r="E3063" s="45" t="str">
        <f>VLOOKUP(C3063,PROCV!E$50:G$126,3,0)</f>
        <v>Audiovisual</v>
      </c>
      <c r="F3063" s="1" t="s">
        <v>416</v>
      </c>
      <c r="G3063" s="1" t="s">
        <v>236</v>
      </c>
      <c r="H3063" s="1">
        <v>2011</v>
      </c>
      <c r="I3063" s="60">
        <f>VLOOKUP(H3063,PROCV!E$33:F$44,2,0)</f>
        <v>1.4444330190702552</v>
      </c>
      <c r="J3063" s="71">
        <v>8272</v>
      </c>
      <c r="K3063" s="44">
        <f t="shared" si="47"/>
        <v>11948.349933749152</v>
      </c>
    </row>
    <row r="3064" spans="1:11" s="43" customFormat="1" ht="19.7" customHeight="1" x14ac:dyDescent="0.25">
      <c r="A3064" s="43" t="s">
        <v>163</v>
      </c>
      <c r="B3064" s="1" t="s">
        <v>316</v>
      </c>
      <c r="C3064" s="1" t="s">
        <v>252</v>
      </c>
      <c r="D3064" s="1" t="s">
        <v>251</v>
      </c>
      <c r="E3064" s="45" t="str">
        <f>VLOOKUP(C3064,PROCV!E$50:G$126,3,0)</f>
        <v>Audiovisual</v>
      </c>
      <c r="F3064" s="1" t="s">
        <v>416</v>
      </c>
      <c r="G3064" s="1" t="s">
        <v>236</v>
      </c>
      <c r="H3064" s="1">
        <v>2011</v>
      </c>
      <c r="I3064" s="60">
        <f>VLOOKUP(H3064,PROCV!E$33:F$44,2,0)</f>
        <v>1.4444330190702552</v>
      </c>
      <c r="J3064" s="71">
        <v>105600</v>
      </c>
      <c r="K3064" s="44">
        <f t="shared" si="47"/>
        <v>152532.12681381896</v>
      </c>
    </row>
    <row r="3065" spans="1:11" s="43" customFormat="1" ht="19.7" customHeight="1" x14ac:dyDescent="0.25">
      <c r="A3065" s="43" t="s">
        <v>163</v>
      </c>
      <c r="B3065" s="1" t="s">
        <v>316</v>
      </c>
      <c r="C3065" s="1" t="s">
        <v>252</v>
      </c>
      <c r="D3065" s="1" t="s">
        <v>251</v>
      </c>
      <c r="E3065" s="45" t="str">
        <f>VLOOKUP(C3065,PROCV!E$50:G$126,3,0)</f>
        <v>Audiovisual</v>
      </c>
      <c r="F3065" s="1" t="s">
        <v>416</v>
      </c>
      <c r="G3065" s="1" t="s">
        <v>236</v>
      </c>
      <c r="H3065" s="1">
        <v>2011</v>
      </c>
      <c r="I3065" s="60">
        <f>VLOOKUP(H3065,PROCV!E$33:F$44,2,0)</f>
        <v>1.4444330190702552</v>
      </c>
      <c r="J3065" s="71">
        <v>41233</v>
      </c>
      <c r="K3065" s="44">
        <f t="shared" si="47"/>
        <v>59558.306675323831</v>
      </c>
    </row>
    <row r="3066" spans="1:11" s="43" customFormat="1" ht="19.7" customHeight="1" x14ac:dyDescent="0.25">
      <c r="A3066" s="43" t="s">
        <v>163</v>
      </c>
      <c r="B3066" s="1" t="s">
        <v>316</v>
      </c>
      <c r="C3066" s="1" t="s">
        <v>238</v>
      </c>
      <c r="D3066" s="1" t="s">
        <v>237</v>
      </c>
      <c r="E3066" s="45" t="str">
        <f>VLOOKUP(C3066,PROCV!E$50:G$126,3,0)</f>
        <v>Artes Cênicas e Espetáculos</v>
      </c>
      <c r="F3066" s="1" t="s">
        <v>416</v>
      </c>
      <c r="G3066" s="1" t="s">
        <v>236</v>
      </c>
      <c r="H3066" s="1">
        <v>2011</v>
      </c>
      <c r="I3066" s="60">
        <f>VLOOKUP(H3066,PROCV!E$33:F$44,2,0)</f>
        <v>1.4444330190702552</v>
      </c>
      <c r="J3066" s="71">
        <v>23750</v>
      </c>
      <c r="K3066" s="44">
        <f t="shared" si="47"/>
        <v>34305.284202918563</v>
      </c>
    </row>
    <row r="3067" spans="1:11" s="43" customFormat="1" ht="19.7" customHeight="1" x14ac:dyDescent="0.25">
      <c r="A3067" s="43" t="s">
        <v>163</v>
      </c>
      <c r="B3067" s="1" t="s">
        <v>316</v>
      </c>
      <c r="C3067" s="1" t="s">
        <v>241</v>
      </c>
      <c r="D3067" s="1" t="s">
        <v>240</v>
      </c>
      <c r="E3067" s="45" t="str">
        <f>VLOOKUP(C3067,PROCV!E$50:G$126,3,0)</f>
        <v>Artes Cênicas e Espetáculos</v>
      </c>
      <c r="F3067" s="1" t="s">
        <v>416</v>
      </c>
      <c r="G3067" s="1" t="s">
        <v>236</v>
      </c>
      <c r="H3067" s="1">
        <v>2011</v>
      </c>
      <c r="I3067" s="60">
        <f>VLOOKUP(H3067,PROCV!E$33:F$44,2,0)</f>
        <v>1.4444330190702552</v>
      </c>
      <c r="J3067" s="71">
        <v>225600</v>
      </c>
      <c r="K3067" s="44">
        <f t="shared" si="47"/>
        <v>325864.08910224959</v>
      </c>
    </row>
    <row r="3068" spans="1:11" s="43" customFormat="1" ht="19.7" customHeight="1" x14ac:dyDescent="0.25">
      <c r="A3068" s="43" t="s">
        <v>163</v>
      </c>
      <c r="B3068" s="1" t="s">
        <v>316</v>
      </c>
      <c r="C3068" s="1" t="s">
        <v>311</v>
      </c>
      <c r="D3068" s="1" t="s">
        <v>310</v>
      </c>
      <c r="E3068" s="45" t="str">
        <f>VLOOKUP(C3068,PROCV!E$50:G$126,3,0)</f>
        <v>Artes Cênicas e Espetáculos</v>
      </c>
      <c r="F3068" s="1" t="s">
        <v>416</v>
      </c>
      <c r="G3068" s="1" t="s">
        <v>236</v>
      </c>
      <c r="H3068" s="1">
        <v>2011</v>
      </c>
      <c r="I3068" s="60">
        <f>VLOOKUP(H3068,PROCV!E$33:F$44,2,0)</f>
        <v>1.4444330190702552</v>
      </c>
      <c r="J3068" s="71">
        <v>166582</v>
      </c>
      <c r="K3068" s="44">
        <f t="shared" si="47"/>
        <v>240616.54118276126</v>
      </c>
    </row>
    <row r="3069" spans="1:11" s="43" customFormat="1" ht="19.7" customHeight="1" x14ac:dyDescent="0.25">
      <c r="A3069" s="43" t="s">
        <v>157</v>
      </c>
      <c r="B3069" s="1" t="s">
        <v>292</v>
      </c>
      <c r="C3069" s="1" t="s">
        <v>291</v>
      </c>
      <c r="D3069" s="1" t="s">
        <v>290</v>
      </c>
      <c r="E3069" s="45" t="str">
        <f>VLOOKUP(C3069,PROCV!E$50:G$126,3,0)</f>
        <v>NA</v>
      </c>
      <c r="F3069" s="1" t="s">
        <v>416</v>
      </c>
      <c r="G3069" s="1" t="s">
        <v>236</v>
      </c>
      <c r="H3069" s="1">
        <v>2011</v>
      </c>
      <c r="I3069" s="60">
        <f>VLOOKUP(H3069,PROCV!E$33:F$44,2,0)</f>
        <v>1.4444330190702552</v>
      </c>
      <c r="J3069" s="71">
        <v>47731</v>
      </c>
      <c r="K3069" s="44">
        <f t="shared" si="47"/>
        <v>68944.23243324236</v>
      </c>
    </row>
    <row r="3070" spans="1:11" s="43" customFormat="1" ht="19.7" customHeight="1" x14ac:dyDescent="0.25">
      <c r="A3070" s="43" t="s">
        <v>157</v>
      </c>
      <c r="B3070" s="1" t="s">
        <v>292</v>
      </c>
      <c r="C3070" s="1" t="s">
        <v>289</v>
      </c>
      <c r="D3070" s="1" t="s">
        <v>288</v>
      </c>
      <c r="E3070" s="45" t="str">
        <f>VLOOKUP(C3070,PROCV!E$50:G$126,3,0)</f>
        <v>Editorial</v>
      </c>
      <c r="F3070" s="1" t="s">
        <v>416</v>
      </c>
      <c r="G3070" s="1" t="s">
        <v>236</v>
      </c>
      <c r="H3070" s="1">
        <v>2011</v>
      </c>
      <c r="I3070" s="60">
        <f>VLOOKUP(H3070,PROCV!E$33:F$44,2,0)</f>
        <v>1.4444330190702552</v>
      </c>
      <c r="J3070" s="71">
        <v>6834</v>
      </c>
      <c r="K3070" s="44">
        <f t="shared" si="47"/>
        <v>9871.2552523261238</v>
      </c>
    </row>
    <row r="3071" spans="1:11" s="43" customFormat="1" ht="19.7" customHeight="1" x14ac:dyDescent="0.25">
      <c r="A3071" s="43" t="s">
        <v>157</v>
      </c>
      <c r="B3071" s="1" t="s">
        <v>292</v>
      </c>
      <c r="C3071" s="1" t="s">
        <v>289</v>
      </c>
      <c r="D3071" s="1" t="s">
        <v>288</v>
      </c>
      <c r="E3071" s="45" t="str">
        <f>VLOOKUP(C3071,PROCV!E$50:G$126,3,0)</f>
        <v>Editorial</v>
      </c>
      <c r="F3071" s="1" t="s">
        <v>416</v>
      </c>
      <c r="G3071" s="1" t="s">
        <v>236</v>
      </c>
      <c r="H3071" s="1">
        <v>2011</v>
      </c>
      <c r="I3071" s="60">
        <f>VLOOKUP(H3071,PROCV!E$33:F$44,2,0)</f>
        <v>1.4444330190702552</v>
      </c>
      <c r="J3071" s="71">
        <v>8177</v>
      </c>
      <c r="K3071" s="44">
        <f t="shared" si="47"/>
        <v>11811.128796937477</v>
      </c>
    </row>
    <row r="3072" spans="1:11" s="43" customFormat="1" ht="19.7" customHeight="1" x14ac:dyDescent="0.25">
      <c r="A3072" s="43" t="s">
        <v>157</v>
      </c>
      <c r="B3072" s="1" t="s">
        <v>292</v>
      </c>
      <c r="C3072" s="1" t="s">
        <v>287</v>
      </c>
      <c r="D3072" s="1" t="s">
        <v>286</v>
      </c>
      <c r="E3072" s="45" t="str">
        <f>VLOOKUP(C3072,PROCV!E$50:G$126,3,0)</f>
        <v>Música</v>
      </c>
      <c r="F3072" s="1" t="s">
        <v>416</v>
      </c>
      <c r="G3072" s="1" t="s">
        <v>236</v>
      </c>
      <c r="H3072" s="1">
        <v>2011</v>
      </c>
      <c r="I3072" s="60">
        <f>VLOOKUP(H3072,PROCV!E$33:F$44,2,0)</f>
        <v>1.4444330190702552</v>
      </c>
      <c r="J3072" s="71">
        <v>150000</v>
      </c>
      <c r="K3072" s="44">
        <f t="shared" si="47"/>
        <v>216664.95286053829</v>
      </c>
    </row>
    <row r="3073" spans="1:11" s="43" customFormat="1" ht="19.7" customHeight="1" x14ac:dyDescent="0.25">
      <c r="A3073" s="43" t="s">
        <v>157</v>
      </c>
      <c r="B3073" s="1" t="s">
        <v>292</v>
      </c>
      <c r="C3073" s="1" t="s">
        <v>287</v>
      </c>
      <c r="D3073" s="1" t="s">
        <v>286</v>
      </c>
      <c r="E3073" s="45" t="str">
        <f>VLOOKUP(C3073,PROCV!E$50:G$126,3,0)</f>
        <v>Música</v>
      </c>
      <c r="F3073" s="1" t="s">
        <v>416</v>
      </c>
      <c r="G3073" s="1" t="s">
        <v>236</v>
      </c>
      <c r="H3073" s="1">
        <v>2011</v>
      </c>
      <c r="I3073" s="60">
        <f>VLOOKUP(H3073,PROCV!E$33:F$44,2,0)</f>
        <v>1.4444330190702552</v>
      </c>
      <c r="J3073" s="71">
        <v>62808</v>
      </c>
      <c r="K3073" s="44">
        <f t="shared" si="47"/>
        <v>90721.949061764593</v>
      </c>
    </row>
    <row r="3074" spans="1:11" s="43" customFormat="1" ht="19.7" customHeight="1" x14ac:dyDescent="0.25">
      <c r="A3074" s="43" t="s">
        <v>157</v>
      </c>
      <c r="B3074" s="1" t="s">
        <v>292</v>
      </c>
      <c r="C3074" s="1" t="s">
        <v>285</v>
      </c>
      <c r="D3074" s="1" t="s">
        <v>284</v>
      </c>
      <c r="E3074" s="45" t="str">
        <f>VLOOKUP(C3074,PROCV!E$50:G$126,3,0)</f>
        <v>Editorial</v>
      </c>
      <c r="F3074" s="1" t="s">
        <v>416</v>
      </c>
      <c r="G3074" s="1" t="s">
        <v>236</v>
      </c>
      <c r="H3074" s="1">
        <v>2011</v>
      </c>
      <c r="I3074" s="60">
        <f>VLOOKUP(H3074,PROCV!E$33:F$44,2,0)</f>
        <v>1.4444330190702552</v>
      </c>
      <c r="J3074" s="71">
        <v>270000</v>
      </c>
      <c r="K3074" s="44">
        <f t="shared" si="47"/>
        <v>389996.91514896892</v>
      </c>
    </row>
    <row r="3075" spans="1:11" s="43" customFormat="1" ht="19.7" customHeight="1" x14ac:dyDescent="0.25">
      <c r="A3075" s="43" t="s">
        <v>157</v>
      </c>
      <c r="B3075" s="1" t="s">
        <v>292</v>
      </c>
      <c r="C3075" s="1" t="s">
        <v>285</v>
      </c>
      <c r="D3075" s="1" t="s">
        <v>284</v>
      </c>
      <c r="E3075" s="45" t="str">
        <f>VLOOKUP(C3075,PROCV!E$50:G$126,3,0)</f>
        <v>Editorial</v>
      </c>
      <c r="F3075" s="1" t="s">
        <v>416</v>
      </c>
      <c r="G3075" s="1" t="s">
        <v>236</v>
      </c>
      <c r="H3075" s="1">
        <v>2011</v>
      </c>
      <c r="I3075" s="60">
        <f>VLOOKUP(H3075,PROCV!E$33:F$44,2,0)</f>
        <v>1.4444330190702552</v>
      </c>
      <c r="J3075" s="71">
        <v>96342</v>
      </c>
      <c r="K3075" s="44">
        <f t="shared" ref="K3075:K3138" si="48">J3075*I3075</f>
        <v>139159.56592326652</v>
      </c>
    </row>
    <row r="3076" spans="1:11" s="43" customFormat="1" ht="19.7" customHeight="1" x14ac:dyDescent="0.25">
      <c r="A3076" s="43" t="s">
        <v>157</v>
      </c>
      <c r="B3076" s="1" t="s">
        <v>292</v>
      </c>
      <c r="C3076" s="1" t="s">
        <v>285</v>
      </c>
      <c r="D3076" s="1" t="s">
        <v>284</v>
      </c>
      <c r="E3076" s="45" t="str">
        <f>VLOOKUP(C3076,PROCV!E$50:G$126,3,0)</f>
        <v>Editorial</v>
      </c>
      <c r="F3076" s="1" t="s">
        <v>416</v>
      </c>
      <c r="G3076" s="1" t="s">
        <v>236</v>
      </c>
      <c r="H3076" s="1">
        <v>2011</v>
      </c>
      <c r="I3076" s="60">
        <f>VLOOKUP(H3076,PROCV!E$33:F$44,2,0)</f>
        <v>1.4444330190702552</v>
      </c>
      <c r="J3076" s="71">
        <v>8458</v>
      </c>
      <c r="K3076" s="44">
        <f t="shared" si="48"/>
        <v>12217.014475296219</v>
      </c>
    </row>
    <row r="3077" spans="1:11" s="43" customFormat="1" ht="19.7" customHeight="1" x14ac:dyDescent="0.25">
      <c r="A3077" s="43" t="s">
        <v>157</v>
      </c>
      <c r="B3077" s="1" t="s">
        <v>292</v>
      </c>
      <c r="C3077" s="1" t="s">
        <v>285</v>
      </c>
      <c r="D3077" s="1" t="s">
        <v>284</v>
      </c>
      <c r="E3077" s="45" t="str">
        <f>VLOOKUP(C3077,PROCV!E$50:G$126,3,0)</f>
        <v>Editorial</v>
      </c>
      <c r="F3077" s="1" t="s">
        <v>416</v>
      </c>
      <c r="G3077" s="1" t="s">
        <v>236</v>
      </c>
      <c r="H3077" s="1">
        <v>2011</v>
      </c>
      <c r="I3077" s="60">
        <f>VLOOKUP(H3077,PROCV!E$33:F$44,2,0)</f>
        <v>1.4444330190702552</v>
      </c>
      <c r="J3077" s="71">
        <v>47405</v>
      </c>
      <c r="K3077" s="44">
        <f t="shared" si="48"/>
        <v>68473.347269025442</v>
      </c>
    </row>
    <row r="3078" spans="1:11" s="43" customFormat="1" ht="19.7" customHeight="1" x14ac:dyDescent="0.25">
      <c r="A3078" s="43" t="s">
        <v>157</v>
      </c>
      <c r="B3078" s="1" t="s">
        <v>292</v>
      </c>
      <c r="C3078" s="1" t="s">
        <v>281</v>
      </c>
      <c r="D3078" s="1" t="s">
        <v>280</v>
      </c>
      <c r="E3078" s="45" t="str">
        <f>VLOOKUP(C3078,PROCV!E$50:G$126,3,0)</f>
        <v>Música</v>
      </c>
      <c r="F3078" s="1" t="s">
        <v>416</v>
      </c>
      <c r="G3078" s="1" t="s">
        <v>236</v>
      </c>
      <c r="H3078" s="1">
        <v>2011</v>
      </c>
      <c r="I3078" s="60">
        <f>VLOOKUP(H3078,PROCV!E$33:F$44,2,0)</f>
        <v>1.4444330190702552</v>
      </c>
      <c r="J3078" s="71">
        <v>10354</v>
      </c>
      <c r="K3078" s="44">
        <f t="shared" si="48"/>
        <v>14955.659479453423</v>
      </c>
    </row>
    <row r="3079" spans="1:11" s="43" customFormat="1" ht="19.7" customHeight="1" x14ac:dyDescent="0.25">
      <c r="A3079" s="43" t="s">
        <v>157</v>
      </c>
      <c r="B3079" s="1" t="s">
        <v>292</v>
      </c>
      <c r="C3079" s="1" t="s">
        <v>275</v>
      </c>
      <c r="D3079" s="1" t="s">
        <v>274</v>
      </c>
      <c r="E3079" s="45" t="str">
        <f>VLOOKUP(C3079,PROCV!E$50:G$126,3,0)</f>
        <v>Editorial</v>
      </c>
      <c r="F3079" s="1" t="s">
        <v>416</v>
      </c>
      <c r="G3079" s="1" t="s">
        <v>236</v>
      </c>
      <c r="H3079" s="1">
        <v>2011</v>
      </c>
      <c r="I3079" s="60">
        <f>VLOOKUP(H3079,PROCV!E$33:F$44,2,0)</f>
        <v>1.4444330190702552</v>
      </c>
      <c r="J3079" s="71">
        <v>2364</v>
      </c>
      <c r="K3079" s="44">
        <f t="shared" si="48"/>
        <v>3414.6396570820834</v>
      </c>
    </row>
    <row r="3080" spans="1:11" s="43" customFormat="1" ht="19.7" customHeight="1" x14ac:dyDescent="0.25">
      <c r="A3080" s="43" t="s">
        <v>157</v>
      </c>
      <c r="B3080" s="1" t="s">
        <v>292</v>
      </c>
      <c r="C3080" s="1" t="s">
        <v>269</v>
      </c>
      <c r="D3080" s="1" t="s">
        <v>268</v>
      </c>
      <c r="E3080" s="45" t="str">
        <f>VLOOKUP(C3080,PROCV!E$50:G$126,3,0)</f>
        <v>NA</v>
      </c>
      <c r="F3080" s="1" t="s">
        <v>416</v>
      </c>
      <c r="G3080" s="1" t="s">
        <v>236</v>
      </c>
      <c r="H3080" s="1">
        <v>2011</v>
      </c>
      <c r="I3080" s="60">
        <f>VLOOKUP(H3080,PROCV!E$33:F$44,2,0)</f>
        <v>1.4444330190702552</v>
      </c>
      <c r="J3080" s="71">
        <v>138788</v>
      </c>
      <c r="K3080" s="44">
        <f t="shared" si="48"/>
        <v>200469.96985072258</v>
      </c>
    </row>
    <row r="3081" spans="1:11" s="43" customFormat="1" ht="19.7" customHeight="1" x14ac:dyDescent="0.25">
      <c r="A3081" s="43" t="s">
        <v>157</v>
      </c>
      <c r="B3081" s="1" t="s">
        <v>292</v>
      </c>
      <c r="C3081" s="1" t="s">
        <v>269</v>
      </c>
      <c r="D3081" s="1" t="s">
        <v>268</v>
      </c>
      <c r="E3081" s="45" t="str">
        <f>VLOOKUP(C3081,PROCV!E$50:G$126,3,0)</f>
        <v>NA</v>
      </c>
      <c r="F3081" s="1" t="s">
        <v>416</v>
      </c>
      <c r="G3081" s="1" t="s">
        <v>236</v>
      </c>
      <c r="H3081" s="1">
        <v>2011</v>
      </c>
      <c r="I3081" s="60">
        <f>VLOOKUP(H3081,PROCV!E$33:F$44,2,0)</f>
        <v>1.4444330190702552</v>
      </c>
      <c r="J3081" s="71">
        <v>23963</v>
      </c>
      <c r="K3081" s="44">
        <f t="shared" si="48"/>
        <v>34612.948435980528</v>
      </c>
    </row>
    <row r="3082" spans="1:11" s="43" customFormat="1" ht="19.7" customHeight="1" x14ac:dyDescent="0.25">
      <c r="A3082" s="43" t="s">
        <v>157</v>
      </c>
      <c r="B3082" s="1" t="s">
        <v>292</v>
      </c>
      <c r="C3082" s="1" t="s">
        <v>252</v>
      </c>
      <c r="D3082" s="1" t="s">
        <v>251</v>
      </c>
      <c r="E3082" s="45" t="str">
        <f>VLOOKUP(C3082,PROCV!E$50:G$126,3,0)</f>
        <v>Audiovisual</v>
      </c>
      <c r="F3082" s="1" t="s">
        <v>416</v>
      </c>
      <c r="G3082" s="1" t="s">
        <v>236</v>
      </c>
      <c r="H3082" s="1">
        <v>2011</v>
      </c>
      <c r="I3082" s="60">
        <f>VLOOKUP(H3082,PROCV!E$33:F$44,2,0)</f>
        <v>1.4444330190702552</v>
      </c>
      <c r="J3082" s="71">
        <v>116891</v>
      </c>
      <c r="K3082" s="44">
        <f t="shared" si="48"/>
        <v>168841.22003214119</v>
      </c>
    </row>
    <row r="3083" spans="1:11" s="43" customFormat="1" ht="19.7" customHeight="1" x14ac:dyDescent="0.25">
      <c r="A3083" s="43" t="s">
        <v>157</v>
      </c>
      <c r="B3083" s="1" t="s">
        <v>292</v>
      </c>
      <c r="C3083" s="1" t="s">
        <v>246</v>
      </c>
      <c r="D3083" s="1" t="s">
        <v>245</v>
      </c>
      <c r="E3083" s="45" t="str">
        <f>VLOOKUP(C3083,PROCV!E$50:G$126,3,0)</f>
        <v>Artes Cênicas e Espetáculos</v>
      </c>
      <c r="F3083" s="1" t="s">
        <v>416</v>
      </c>
      <c r="G3083" s="1" t="s">
        <v>236</v>
      </c>
      <c r="H3083" s="1">
        <v>2011</v>
      </c>
      <c r="I3083" s="60">
        <f>VLOOKUP(H3083,PROCV!E$33:F$44,2,0)</f>
        <v>1.4444330190702552</v>
      </c>
      <c r="J3083" s="71">
        <v>2216</v>
      </c>
      <c r="K3083" s="44">
        <f t="shared" si="48"/>
        <v>3200.8635702596857</v>
      </c>
    </row>
    <row r="3084" spans="1:11" s="43" customFormat="1" ht="19.7" customHeight="1" x14ac:dyDescent="0.25">
      <c r="A3084" s="43" t="s">
        <v>157</v>
      </c>
      <c r="B3084" s="1" t="s">
        <v>292</v>
      </c>
      <c r="C3084" s="1" t="s">
        <v>241</v>
      </c>
      <c r="D3084" s="1" t="s">
        <v>240</v>
      </c>
      <c r="E3084" s="45" t="str">
        <f>VLOOKUP(C3084,PROCV!E$50:G$126,3,0)</f>
        <v>Artes Cênicas e Espetáculos</v>
      </c>
      <c r="F3084" s="1" t="s">
        <v>416</v>
      </c>
      <c r="G3084" s="1" t="s">
        <v>236</v>
      </c>
      <c r="H3084" s="1">
        <v>2011</v>
      </c>
      <c r="I3084" s="60">
        <f>VLOOKUP(H3084,PROCV!E$33:F$44,2,0)</f>
        <v>1.4444330190702552</v>
      </c>
      <c r="J3084" s="71">
        <v>31084</v>
      </c>
      <c r="K3084" s="44">
        <f t="shared" si="48"/>
        <v>44898.755964779812</v>
      </c>
    </row>
    <row r="3085" spans="1:11" s="43" customFormat="1" ht="19.7" customHeight="1" x14ac:dyDescent="0.25">
      <c r="A3085" s="43" t="s">
        <v>157</v>
      </c>
      <c r="B3085" s="1" t="s">
        <v>292</v>
      </c>
      <c r="C3085" s="1" t="s">
        <v>313</v>
      </c>
      <c r="D3085" s="1" t="s">
        <v>312</v>
      </c>
      <c r="E3085" s="45" t="str">
        <f>VLOOKUP(C3085,PROCV!E$50:G$126,3,0)</f>
        <v>Patrimônio</v>
      </c>
      <c r="F3085" s="1" t="s">
        <v>415</v>
      </c>
      <c r="G3085" s="1" t="s">
        <v>265</v>
      </c>
      <c r="H3085" s="1">
        <v>2011</v>
      </c>
      <c r="I3085" s="60">
        <f>VLOOKUP(H3085,PROCV!E$33:F$44,2,0)</f>
        <v>1.4444330190702552</v>
      </c>
      <c r="J3085" s="71">
        <v>142139</v>
      </c>
      <c r="K3085" s="44">
        <f t="shared" si="48"/>
        <v>205310.264897627</v>
      </c>
    </row>
    <row r="3086" spans="1:11" s="43" customFormat="1" ht="19.7" customHeight="1" x14ac:dyDescent="0.25">
      <c r="A3086" s="43" t="s">
        <v>157</v>
      </c>
      <c r="B3086" s="1" t="s">
        <v>292</v>
      </c>
      <c r="C3086" s="1" t="s">
        <v>318</v>
      </c>
      <c r="D3086" s="1" t="s">
        <v>317</v>
      </c>
      <c r="E3086" s="45" t="str">
        <f>VLOOKUP(C3086,PROCV!E$50:G$126,3,0)</f>
        <v>Patrimônio</v>
      </c>
      <c r="F3086" s="1" t="s">
        <v>415</v>
      </c>
      <c r="G3086" s="1" t="s">
        <v>265</v>
      </c>
      <c r="H3086" s="1">
        <v>2011</v>
      </c>
      <c r="I3086" s="60">
        <f>VLOOKUP(H3086,PROCV!E$33:F$44,2,0)</f>
        <v>1.4444330190702552</v>
      </c>
      <c r="J3086" s="71">
        <v>390000</v>
      </c>
      <c r="K3086" s="44">
        <f t="shared" si="48"/>
        <v>563328.87743739958</v>
      </c>
    </row>
    <row r="3087" spans="1:11" s="43" customFormat="1" ht="19.7" customHeight="1" x14ac:dyDescent="0.25">
      <c r="A3087" s="43" t="s">
        <v>177</v>
      </c>
      <c r="B3087" s="1" t="s">
        <v>242</v>
      </c>
      <c r="C3087" s="1" t="s">
        <v>309</v>
      </c>
      <c r="D3087" s="1" t="s">
        <v>308</v>
      </c>
      <c r="E3087" s="45" t="str">
        <f>VLOOKUP(C3087,PROCV!E$50:G$126,3,0)</f>
        <v>NA</v>
      </c>
      <c r="F3087" s="1" t="s">
        <v>416</v>
      </c>
      <c r="G3087" s="1" t="s">
        <v>236</v>
      </c>
      <c r="H3087" s="1">
        <v>2011</v>
      </c>
      <c r="I3087" s="60">
        <f>VLOOKUP(H3087,PROCV!E$33:F$44,2,0)</f>
        <v>1.4444330190702552</v>
      </c>
      <c r="J3087" s="71">
        <v>36118</v>
      </c>
      <c r="K3087" s="44">
        <f t="shared" si="48"/>
        <v>52170.031782779479</v>
      </c>
    </row>
    <row r="3088" spans="1:11" s="43" customFormat="1" ht="19.7" customHeight="1" x14ac:dyDescent="0.25">
      <c r="A3088" s="43" t="s">
        <v>177</v>
      </c>
      <c r="B3088" s="1" t="s">
        <v>242</v>
      </c>
      <c r="C3088" s="1" t="s">
        <v>309</v>
      </c>
      <c r="D3088" s="1" t="s">
        <v>308</v>
      </c>
      <c r="E3088" s="45" t="str">
        <f>VLOOKUP(C3088,PROCV!E$50:G$126,3,0)</f>
        <v>NA</v>
      </c>
      <c r="F3088" s="1" t="s">
        <v>416</v>
      </c>
      <c r="G3088" s="1" t="s">
        <v>236</v>
      </c>
      <c r="H3088" s="1">
        <v>2011</v>
      </c>
      <c r="I3088" s="60">
        <f>VLOOKUP(H3088,PROCV!E$33:F$44,2,0)</f>
        <v>1.4444330190702552</v>
      </c>
      <c r="J3088" s="71">
        <v>13280</v>
      </c>
      <c r="K3088" s="44">
        <f t="shared" si="48"/>
        <v>19182.070493252988</v>
      </c>
    </row>
    <row r="3089" spans="1:11" s="43" customFormat="1" ht="19.7" customHeight="1" x14ac:dyDescent="0.25">
      <c r="A3089" s="43" t="s">
        <v>177</v>
      </c>
      <c r="B3089" s="1" t="s">
        <v>242</v>
      </c>
      <c r="C3089" s="1" t="s">
        <v>309</v>
      </c>
      <c r="D3089" s="1" t="s">
        <v>308</v>
      </c>
      <c r="E3089" s="45" t="str">
        <f>VLOOKUP(C3089,PROCV!E$50:G$126,3,0)</f>
        <v>NA</v>
      </c>
      <c r="F3089" s="1" t="s">
        <v>416</v>
      </c>
      <c r="G3089" s="1" t="s">
        <v>236</v>
      </c>
      <c r="H3089" s="1">
        <v>2011</v>
      </c>
      <c r="I3089" s="60">
        <f>VLOOKUP(H3089,PROCV!E$33:F$44,2,0)</f>
        <v>1.4444330190702552</v>
      </c>
      <c r="J3089" s="71">
        <v>74547</v>
      </c>
      <c r="K3089" s="44">
        <f t="shared" si="48"/>
        <v>107678.14827263032</v>
      </c>
    </row>
    <row r="3090" spans="1:11" s="43" customFormat="1" ht="19.7" customHeight="1" x14ac:dyDescent="0.25">
      <c r="A3090" s="43" t="s">
        <v>177</v>
      </c>
      <c r="B3090" s="1" t="s">
        <v>242</v>
      </c>
      <c r="C3090" s="1" t="s">
        <v>309</v>
      </c>
      <c r="D3090" s="1" t="s">
        <v>308</v>
      </c>
      <c r="E3090" s="45" t="str">
        <f>VLOOKUP(C3090,PROCV!E$50:G$126,3,0)</f>
        <v>NA</v>
      </c>
      <c r="F3090" s="1" t="s">
        <v>416</v>
      </c>
      <c r="G3090" s="1" t="s">
        <v>236</v>
      </c>
      <c r="H3090" s="1">
        <v>2011</v>
      </c>
      <c r="I3090" s="60">
        <f>VLOOKUP(H3090,PROCV!E$33:F$44,2,0)</f>
        <v>1.4444330190702552</v>
      </c>
      <c r="J3090" s="71">
        <v>10000</v>
      </c>
      <c r="K3090" s="44">
        <f t="shared" si="48"/>
        <v>14444.330190702552</v>
      </c>
    </row>
    <row r="3091" spans="1:11" s="43" customFormat="1" ht="19.7" customHeight="1" x14ac:dyDescent="0.25">
      <c r="A3091" s="43" t="s">
        <v>177</v>
      </c>
      <c r="B3091" s="1" t="s">
        <v>242</v>
      </c>
      <c r="C3091" s="1" t="s">
        <v>291</v>
      </c>
      <c r="D3091" s="1" t="s">
        <v>290</v>
      </c>
      <c r="E3091" s="45" t="str">
        <f>VLOOKUP(C3091,PROCV!E$50:G$126,3,0)</f>
        <v>NA</v>
      </c>
      <c r="F3091" s="1" t="s">
        <v>416</v>
      </c>
      <c r="G3091" s="1" t="s">
        <v>236</v>
      </c>
      <c r="H3091" s="1">
        <v>2011</v>
      </c>
      <c r="I3091" s="60">
        <f>VLOOKUP(H3091,PROCV!E$33:F$44,2,0)</f>
        <v>1.4444330190702552</v>
      </c>
      <c r="J3091" s="71">
        <v>90560</v>
      </c>
      <c r="K3091" s="44">
        <f t="shared" si="48"/>
        <v>130807.85420700231</v>
      </c>
    </row>
    <row r="3092" spans="1:11" s="43" customFormat="1" ht="19.7" customHeight="1" x14ac:dyDescent="0.25">
      <c r="A3092" s="43" t="s">
        <v>177</v>
      </c>
      <c r="B3092" s="1" t="s">
        <v>242</v>
      </c>
      <c r="C3092" s="1" t="s">
        <v>291</v>
      </c>
      <c r="D3092" s="1" t="s">
        <v>290</v>
      </c>
      <c r="E3092" s="45" t="str">
        <f>VLOOKUP(C3092,PROCV!E$50:G$126,3,0)</f>
        <v>NA</v>
      </c>
      <c r="F3092" s="1" t="s">
        <v>416</v>
      </c>
      <c r="G3092" s="1" t="s">
        <v>236</v>
      </c>
      <c r="H3092" s="1">
        <v>2011</v>
      </c>
      <c r="I3092" s="60">
        <f>VLOOKUP(H3092,PROCV!E$33:F$44,2,0)</f>
        <v>1.4444330190702552</v>
      </c>
      <c r="J3092" s="71">
        <v>247000</v>
      </c>
      <c r="K3092" s="44">
        <f t="shared" si="48"/>
        <v>356774.95571035304</v>
      </c>
    </row>
    <row r="3093" spans="1:11" s="43" customFormat="1" ht="19.7" customHeight="1" x14ac:dyDescent="0.25">
      <c r="A3093" s="43" t="s">
        <v>177</v>
      </c>
      <c r="B3093" s="1" t="s">
        <v>242</v>
      </c>
      <c r="C3093" s="1" t="s">
        <v>291</v>
      </c>
      <c r="D3093" s="1" t="s">
        <v>290</v>
      </c>
      <c r="E3093" s="45" t="str">
        <f>VLOOKUP(C3093,PROCV!E$50:G$126,3,0)</f>
        <v>NA</v>
      </c>
      <c r="F3093" s="1" t="s">
        <v>416</v>
      </c>
      <c r="G3093" s="1" t="s">
        <v>236</v>
      </c>
      <c r="H3093" s="1">
        <v>2011</v>
      </c>
      <c r="I3093" s="60">
        <f>VLOOKUP(H3093,PROCV!E$33:F$44,2,0)</f>
        <v>1.4444330190702552</v>
      </c>
      <c r="J3093" s="71">
        <v>18515</v>
      </c>
      <c r="K3093" s="44">
        <f t="shared" si="48"/>
        <v>26743.677348085777</v>
      </c>
    </row>
    <row r="3094" spans="1:11" s="43" customFormat="1" ht="19.7" customHeight="1" x14ac:dyDescent="0.25">
      <c r="A3094" s="43" t="s">
        <v>177</v>
      </c>
      <c r="B3094" s="1" t="s">
        <v>242</v>
      </c>
      <c r="C3094" s="1" t="s">
        <v>291</v>
      </c>
      <c r="D3094" s="1" t="s">
        <v>290</v>
      </c>
      <c r="E3094" s="45" t="str">
        <f>VLOOKUP(C3094,PROCV!E$50:G$126,3,0)</f>
        <v>NA</v>
      </c>
      <c r="F3094" s="1" t="s">
        <v>416</v>
      </c>
      <c r="G3094" s="1" t="s">
        <v>236</v>
      </c>
      <c r="H3094" s="1">
        <v>2011</v>
      </c>
      <c r="I3094" s="60">
        <f>VLOOKUP(H3094,PROCV!E$33:F$44,2,0)</f>
        <v>1.4444330190702552</v>
      </c>
      <c r="J3094" s="71">
        <v>176000</v>
      </c>
      <c r="K3094" s="44">
        <f t="shared" si="48"/>
        <v>254220.21135636492</v>
      </c>
    </row>
    <row r="3095" spans="1:11" s="43" customFormat="1" ht="19.7" customHeight="1" x14ac:dyDescent="0.25">
      <c r="A3095" s="43" t="s">
        <v>177</v>
      </c>
      <c r="B3095" s="1" t="s">
        <v>242</v>
      </c>
      <c r="C3095" s="1" t="s">
        <v>291</v>
      </c>
      <c r="D3095" s="1" t="s">
        <v>290</v>
      </c>
      <c r="E3095" s="45" t="str">
        <f>VLOOKUP(C3095,PROCV!E$50:G$126,3,0)</f>
        <v>NA</v>
      </c>
      <c r="F3095" s="1" t="s">
        <v>416</v>
      </c>
      <c r="G3095" s="1" t="s">
        <v>236</v>
      </c>
      <c r="H3095" s="1">
        <v>2011</v>
      </c>
      <c r="I3095" s="60">
        <f>VLOOKUP(H3095,PROCV!E$33:F$44,2,0)</f>
        <v>1.4444330190702552</v>
      </c>
      <c r="J3095" s="71">
        <v>66150</v>
      </c>
      <c r="K3095" s="44">
        <f t="shared" si="48"/>
        <v>95549.244211497382</v>
      </c>
    </row>
    <row r="3096" spans="1:11" s="43" customFormat="1" ht="19.7" customHeight="1" x14ac:dyDescent="0.25">
      <c r="A3096" s="43" t="s">
        <v>177</v>
      </c>
      <c r="B3096" s="1" t="s">
        <v>242</v>
      </c>
      <c r="C3096" s="1" t="s">
        <v>291</v>
      </c>
      <c r="D3096" s="1" t="s">
        <v>290</v>
      </c>
      <c r="E3096" s="45" t="str">
        <f>VLOOKUP(C3096,PROCV!E$50:G$126,3,0)</f>
        <v>NA</v>
      </c>
      <c r="F3096" s="1" t="s">
        <v>416</v>
      </c>
      <c r="G3096" s="1" t="s">
        <v>236</v>
      </c>
      <c r="H3096" s="1">
        <v>2011</v>
      </c>
      <c r="I3096" s="60">
        <f>VLOOKUP(H3096,PROCV!E$33:F$44,2,0)</f>
        <v>1.4444330190702552</v>
      </c>
      <c r="J3096" s="71">
        <v>147985</v>
      </c>
      <c r="K3096" s="44">
        <f t="shared" si="48"/>
        <v>213754.42032711173</v>
      </c>
    </row>
    <row r="3097" spans="1:11" s="43" customFormat="1" ht="19.7" customHeight="1" x14ac:dyDescent="0.25">
      <c r="A3097" s="43" t="s">
        <v>177</v>
      </c>
      <c r="B3097" s="1" t="s">
        <v>242</v>
      </c>
      <c r="C3097" s="1" t="s">
        <v>291</v>
      </c>
      <c r="D3097" s="1" t="s">
        <v>290</v>
      </c>
      <c r="E3097" s="45" t="str">
        <f>VLOOKUP(C3097,PROCV!E$50:G$126,3,0)</f>
        <v>NA</v>
      </c>
      <c r="F3097" s="1" t="s">
        <v>416</v>
      </c>
      <c r="G3097" s="1" t="s">
        <v>236</v>
      </c>
      <c r="H3097" s="1">
        <v>2011</v>
      </c>
      <c r="I3097" s="60">
        <f>VLOOKUP(H3097,PROCV!E$33:F$44,2,0)</f>
        <v>1.4444330190702552</v>
      </c>
      <c r="J3097" s="71">
        <v>71753</v>
      </c>
      <c r="K3097" s="44">
        <f t="shared" si="48"/>
        <v>103642.40241734803</v>
      </c>
    </row>
    <row r="3098" spans="1:11" s="43" customFormat="1" ht="19.7" customHeight="1" x14ac:dyDescent="0.25">
      <c r="A3098" s="43" t="s">
        <v>177</v>
      </c>
      <c r="B3098" s="1" t="s">
        <v>242</v>
      </c>
      <c r="C3098" s="1" t="s">
        <v>291</v>
      </c>
      <c r="D3098" s="1" t="s">
        <v>290</v>
      </c>
      <c r="E3098" s="45" t="str">
        <f>VLOOKUP(C3098,PROCV!E$50:G$126,3,0)</f>
        <v>NA</v>
      </c>
      <c r="F3098" s="1" t="s">
        <v>416</v>
      </c>
      <c r="G3098" s="1" t="s">
        <v>236</v>
      </c>
      <c r="H3098" s="1">
        <v>2011</v>
      </c>
      <c r="I3098" s="60">
        <f>VLOOKUP(H3098,PROCV!E$33:F$44,2,0)</f>
        <v>1.4444330190702552</v>
      </c>
      <c r="J3098" s="71">
        <v>330152</v>
      </c>
      <c r="K3098" s="44">
        <f t="shared" si="48"/>
        <v>476882.45011208288</v>
      </c>
    </row>
    <row r="3099" spans="1:11" s="43" customFormat="1" ht="19.7" customHeight="1" x14ac:dyDescent="0.25">
      <c r="A3099" s="43" t="s">
        <v>177</v>
      </c>
      <c r="B3099" s="1" t="s">
        <v>242</v>
      </c>
      <c r="C3099" s="1" t="s">
        <v>291</v>
      </c>
      <c r="D3099" s="1" t="s">
        <v>290</v>
      </c>
      <c r="E3099" s="45" t="str">
        <f>VLOOKUP(C3099,PROCV!E$50:G$126,3,0)</f>
        <v>NA</v>
      </c>
      <c r="F3099" s="1" t="s">
        <v>416</v>
      </c>
      <c r="G3099" s="1" t="s">
        <v>236</v>
      </c>
      <c r="H3099" s="1">
        <v>2011</v>
      </c>
      <c r="I3099" s="60">
        <f>VLOOKUP(H3099,PROCV!E$33:F$44,2,0)</f>
        <v>1.4444330190702552</v>
      </c>
      <c r="J3099" s="71">
        <v>94893</v>
      </c>
      <c r="K3099" s="44">
        <f t="shared" si="48"/>
        <v>137066.58247863373</v>
      </c>
    </row>
    <row r="3100" spans="1:11" s="43" customFormat="1" ht="19.7" customHeight="1" x14ac:dyDescent="0.25">
      <c r="A3100" s="43" t="s">
        <v>177</v>
      </c>
      <c r="B3100" s="1" t="s">
        <v>242</v>
      </c>
      <c r="C3100" s="1" t="s">
        <v>320</v>
      </c>
      <c r="D3100" s="1" t="s">
        <v>319</v>
      </c>
      <c r="E3100" s="45" t="str">
        <f>VLOOKUP(C3100,PROCV!E$50:G$126,3,0)</f>
        <v>Música</v>
      </c>
      <c r="F3100" s="1" t="s">
        <v>416</v>
      </c>
      <c r="G3100" s="1" t="s">
        <v>236</v>
      </c>
      <c r="H3100" s="1">
        <v>2011</v>
      </c>
      <c r="I3100" s="60">
        <f>VLOOKUP(H3100,PROCV!E$33:F$44,2,0)</f>
        <v>1.4444330190702552</v>
      </c>
      <c r="J3100" s="71">
        <v>66494</v>
      </c>
      <c r="K3100" s="44">
        <f t="shared" si="48"/>
        <v>96046.129170057553</v>
      </c>
    </row>
    <row r="3101" spans="1:11" s="43" customFormat="1" ht="19.7" customHeight="1" x14ac:dyDescent="0.25">
      <c r="A3101" s="43" t="s">
        <v>177</v>
      </c>
      <c r="B3101" s="1" t="s">
        <v>242</v>
      </c>
      <c r="C3101" s="1" t="s">
        <v>289</v>
      </c>
      <c r="D3101" s="1" t="s">
        <v>288</v>
      </c>
      <c r="E3101" s="45" t="str">
        <f>VLOOKUP(C3101,PROCV!E$50:G$126,3,0)</f>
        <v>Editorial</v>
      </c>
      <c r="F3101" s="1" t="s">
        <v>416</v>
      </c>
      <c r="G3101" s="1" t="s">
        <v>236</v>
      </c>
      <c r="H3101" s="1">
        <v>2011</v>
      </c>
      <c r="I3101" s="60">
        <f>VLOOKUP(H3101,PROCV!E$33:F$44,2,0)</f>
        <v>1.4444330190702552</v>
      </c>
      <c r="J3101" s="1">
        <v>522</v>
      </c>
      <c r="K3101" s="44">
        <f t="shared" si="48"/>
        <v>753.99403595467322</v>
      </c>
    </row>
    <row r="3102" spans="1:11" s="43" customFormat="1" ht="19.7" customHeight="1" x14ac:dyDescent="0.25">
      <c r="A3102" s="43" t="s">
        <v>177</v>
      </c>
      <c r="B3102" s="1" t="s">
        <v>242</v>
      </c>
      <c r="C3102" s="1" t="s">
        <v>289</v>
      </c>
      <c r="D3102" s="1" t="s">
        <v>288</v>
      </c>
      <c r="E3102" s="45" t="str">
        <f>VLOOKUP(C3102,PROCV!E$50:G$126,3,0)</f>
        <v>Editorial</v>
      </c>
      <c r="F3102" s="1" t="s">
        <v>416</v>
      </c>
      <c r="G3102" s="1" t="s">
        <v>236</v>
      </c>
      <c r="H3102" s="1">
        <v>2011</v>
      </c>
      <c r="I3102" s="60">
        <f>VLOOKUP(H3102,PROCV!E$33:F$44,2,0)</f>
        <v>1.4444330190702552</v>
      </c>
      <c r="J3102" s="71">
        <v>179724</v>
      </c>
      <c r="K3102" s="44">
        <f t="shared" si="48"/>
        <v>259599.27991938256</v>
      </c>
    </row>
    <row r="3103" spans="1:11" s="43" customFormat="1" ht="19.7" customHeight="1" x14ac:dyDescent="0.25">
      <c r="A3103" s="43" t="s">
        <v>177</v>
      </c>
      <c r="B3103" s="1" t="s">
        <v>242</v>
      </c>
      <c r="C3103" s="1" t="s">
        <v>289</v>
      </c>
      <c r="D3103" s="1" t="s">
        <v>288</v>
      </c>
      <c r="E3103" s="45" t="str">
        <f>VLOOKUP(C3103,PROCV!E$50:G$126,3,0)</f>
        <v>Editorial</v>
      </c>
      <c r="F3103" s="1" t="s">
        <v>416</v>
      </c>
      <c r="G3103" s="1" t="s">
        <v>236</v>
      </c>
      <c r="H3103" s="1">
        <v>2011</v>
      </c>
      <c r="I3103" s="60">
        <f>VLOOKUP(H3103,PROCV!E$33:F$44,2,0)</f>
        <v>1.4444330190702552</v>
      </c>
      <c r="J3103" s="71">
        <v>10000</v>
      </c>
      <c r="K3103" s="44">
        <f t="shared" si="48"/>
        <v>14444.330190702552</v>
      </c>
    </row>
    <row r="3104" spans="1:11" s="43" customFormat="1" ht="19.7" customHeight="1" x14ac:dyDescent="0.25">
      <c r="A3104" s="43" t="s">
        <v>177</v>
      </c>
      <c r="B3104" s="1" t="s">
        <v>242</v>
      </c>
      <c r="C3104" s="1" t="s">
        <v>299</v>
      </c>
      <c r="D3104" s="1" t="s">
        <v>298</v>
      </c>
      <c r="E3104" s="45" t="str">
        <f>VLOOKUP(C3104,PROCV!E$50:G$126,3,0)</f>
        <v>NA</v>
      </c>
      <c r="F3104" s="1" t="s">
        <v>416</v>
      </c>
      <c r="G3104" s="1" t="s">
        <v>236</v>
      </c>
      <c r="H3104" s="1">
        <v>2011</v>
      </c>
      <c r="I3104" s="60">
        <f>VLOOKUP(H3104,PROCV!E$33:F$44,2,0)</f>
        <v>1.4444330190702552</v>
      </c>
      <c r="J3104" s="1">
        <v>715</v>
      </c>
      <c r="K3104" s="44">
        <f t="shared" si="48"/>
        <v>1032.7696086352325</v>
      </c>
    </row>
    <row r="3105" spans="1:11" s="43" customFormat="1" ht="19.7" customHeight="1" x14ac:dyDescent="0.25">
      <c r="A3105" s="43" t="s">
        <v>177</v>
      </c>
      <c r="B3105" s="1" t="s">
        <v>242</v>
      </c>
      <c r="C3105" s="1" t="s">
        <v>299</v>
      </c>
      <c r="D3105" s="1" t="s">
        <v>298</v>
      </c>
      <c r="E3105" s="45" t="str">
        <f>VLOOKUP(C3105,PROCV!E$50:G$126,3,0)</f>
        <v>NA</v>
      </c>
      <c r="F3105" s="1" t="s">
        <v>416</v>
      </c>
      <c r="G3105" s="1" t="s">
        <v>236</v>
      </c>
      <c r="H3105" s="1">
        <v>2011</v>
      </c>
      <c r="I3105" s="60">
        <f>VLOOKUP(H3105,PROCV!E$33:F$44,2,0)</f>
        <v>1.4444330190702552</v>
      </c>
      <c r="J3105" s="71">
        <v>40746</v>
      </c>
      <c r="K3105" s="44">
        <f t="shared" si="48"/>
        <v>58854.867795036618</v>
      </c>
    </row>
    <row r="3106" spans="1:11" s="43" customFormat="1" ht="19.7" customHeight="1" x14ac:dyDescent="0.25">
      <c r="A3106" s="43" t="s">
        <v>177</v>
      </c>
      <c r="B3106" s="1" t="s">
        <v>242</v>
      </c>
      <c r="C3106" s="1" t="s">
        <v>287</v>
      </c>
      <c r="D3106" s="1" t="s">
        <v>286</v>
      </c>
      <c r="E3106" s="45" t="str">
        <f>VLOOKUP(C3106,PROCV!E$50:G$126,3,0)</f>
        <v>Música</v>
      </c>
      <c r="F3106" s="1" t="s">
        <v>416</v>
      </c>
      <c r="G3106" s="1" t="s">
        <v>236</v>
      </c>
      <c r="H3106" s="1">
        <v>2011</v>
      </c>
      <c r="I3106" s="60">
        <f>VLOOKUP(H3106,PROCV!E$33:F$44,2,0)</f>
        <v>1.4444330190702552</v>
      </c>
      <c r="J3106" s="71">
        <v>69687</v>
      </c>
      <c r="K3106" s="44">
        <f t="shared" si="48"/>
        <v>100658.20379994888</v>
      </c>
    </row>
    <row r="3107" spans="1:11" s="43" customFormat="1" ht="19.7" customHeight="1" x14ac:dyDescent="0.25">
      <c r="A3107" s="43" t="s">
        <v>177</v>
      </c>
      <c r="B3107" s="1" t="s">
        <v>242</v>
      </c>
      <c r="C3107" s="1" t="s">
        <v>287</v>
      </c>
      <c r="D3107" s="1" t="s">
        <v>286</v>
      </c>
      <c r="E3107" s="45" t="str">
        <f>VLOOKUP(C3107,PROCV!E$50:G$126,3,0)</f>
        <v>Música</v>
      </c>
      <c r="F3107" s="1" t="s">
        <v>416</v>
      </c>
      <c r="G3107" s="1" t="s">
        <v>236</v>
      </c>
      <c r="H3107" s="1">
        <v>2011</v>
      </c>
      <c r="I3107" s="60">
        <f>VLOOKUP(H3107,PROCV!E$33:F$44,2,0)</f>
        <v>1.4444330190702552</v>
      </c>
      <c r="J3107" s="71">
        <v>60337</v>
      </c>
      <c r="K3107" s="44">
        <f t="shared" si="48"/>
        <v>87152.755071641994</v>
      </c>
    </row>
    <row r="3108" spans="1:11" s="43" customFormat="1" ht="19.7" customHeight="1" x14ac:dyDescent="0.25">
      <c r="A3108" s="43" t="s">
        <v>177</v>
      </c>
      <c r="B3108" s="1" t="s">
        <v>242</v>
      </c>
      <c r="C3108" s="1" t="s">
        <v>287</v>
      </c>
      <c r="D3108" s="1" t="s">
        <v>286</v>
      </c>
      <c r="E3108" s="45" t="str">
        <f>VLOOKUP(C3108,PROCV!E$50:G$126,3,0)</f>
        <v>Música</v>
      </c>
      <c r="F3108" s="1" t="s">
        <v>416</v>
      </c>
      <c r="G3108" s="1" t="s">
        <v>236</v>
      </c>
      <c r="H3108" s="1">
        <v>2011</v>
      </c>
      <c r="I3108" s="60">
        <f>VLOOKUP(H3108,PROCV!E$33:F$44,2,0)</f>
        <v>1.4444330190702552</v>
      </c>
      <c r="J3108" s="71">
        <v>167286</v>
      </c>
      <c r="K3108" s="44">
        <f t="shared" si="48"/>
        <v>241633.42202818673</v>
      </c>
    </row>
    <row r="3109" spans="1:11" s="43" customFormat="1" ht="19.7" customHeight="1" x14ac:dyDescent="0.25">
      <c r="A3109" s="43" t="s">
        <v>177</v>
      </c>
      <c r="B3109" s="1" t="s">
        <v>242</v>
      </c>
      <c r="C3109" s="1" t="s">
        <v>285</v>
      </c>
      <c r="D3109" s="1" t="s">
        <v>284</v>
      </c>
      <c r="E3109" s="45" t="str">
        <f>VLOOKUP(C3109,PROCV!E$50:G$126,3,0)</f>
        <v>Editorial</v>
      </c>
      <c r="F3109" s="1" t="s">
        <v>416</v>
      </c>
      <c r="G3109" s="1" t="s">
        <v>236</v>
      </c>
      <c r="H3109" s="1">
        <v>2011</v>
      </c>
      <c r="I3109" s="60">
        <f>VLOOKUP(H3109,PROCV!E$33:F$44,2,0)</f>
        <v>1.4444330190702552</v>
      </c>
      <c r="J3109" s="71">
        <v>85230</v>
      </c>
      <c r="K3109" s="44">
        <f t="shared" si="48"/>
        <v>123109.02621535785</v>
      </c>
    </row>
    <row r="3110" spans="1:11" s="43" customFormat="1" ht="19.7" customHeight="1" x14ac:dyDescent="0.25">
      <c r="A3110" s="43" t="s">
        <v>177</v>
      </c>
      <c r="B3110" s="1" t="s">
        <v>242</v>
      </c>
      <c r="C3110" s="1" t="s">
        <v>285</v>
      </c>
      <c r="D3110" s="1" t="s">
        <v>284</v>
      </c>
      <c r="E3110" s="45" t="str">
        <f>VLOOKUP(C3110,PROCV!E$50:G$126,3,0)</f>
        <v>Editorial</v>
      </c>
      <c r="F3110" s="1" t="s">
        <v>416</v>
      </c>
      <c r="G3110" s="1" t="s">
        <v>236</v>
      </c>
      <c r="H3110" s="1">
        <v>2011</v>
      </c>
      <c r="I3110" s="60">
        <f>VLOOKUP(H3110,PROCV!E$33:F$44,2,0)</f>
        <v>1.4444330190702552</v>
      </c>
      <c r="J3110" s="71">
        <v>32250</v>
      </c>
      <c r="K3110" s="44">
        <f t="shared" si="48"/>
        <v>46582.964865015732</v>
      </c>
    </row>
    <row r="3111" spans="1:11" s="43" customFormat="1" ht="19.7" customHeight="1" x14ac:dyDescent="0.25">
      <c r="A3111" s="43" t="s">
        <v>177</v>
      </c>
      <c r="B3111" s="1" t="s">
        <v>242</v>
      </c>
      <c r="C3111" s="1" t="s">
        <v>285</v>
      </c>
      <c r="D3111" s="1" t="s">
        <v>284</v>
      </c>
      <c r="E3111" s="45" t="str">
        <f>VLOOKUP(C3111,PROCV!E$50:G$126,3,0)</f>
        <v>Editorial</v>
      </c>
      <c r="F3111" s="1" t="s">
        <v>416</v>
      </c>
      <c r="G3111" s="1" t="s">
        <v>236</v>
      </c>
      <c r="H3111" s="1">
        <v>2011</v>
      </c>
      <c r="I3111" s="60">
        <f>VLOOKUP(H3111,PROCV!E$33:F$44,2,0)</f>
        <v>1.4444330190702552</v>
      </c>
      <c r="J3111" s="71">
        <v>112000</v>
      </c>
      <c r="K3111" s="44">
        <f t="shared" si="48"/>
        <v>161776.49813586858</v>
      </c>
    </row>
    <row r="3112" spans="1:11" s="43" customFormat="1" ht="19.7" customHeight="1" x14ac:dyDescent="0.25">
      <c r="A3112" s="43" t="s">
        <v>177</v>
      </c>
      <c r="B3112" s="1" t="s">
        <v>242</v>
      </c>
      <c r="C3112" s="1" t="s">
        <v>285</v>
      </c>
      <c r="D3112" s="1" t="s">
        <v>284</v>
      </c>
      <c r="E3112" s="45" t="str">
        <f>VLOOKUP(C3112,PROCV!E$50:G$126,3,0)</f>
        <v>Editorial</v>
      </c>
      <c r="F3112" s="1" t="s">
        <v>416</v>
      </c>
      <c r="G3112" s="1" t="s">
        <v>236</v>
      </c>
      <c r="H3112" s="1">
        <v>2011</v>
      </c>
      <c r="I3112" s="60">
        <f>VLOOKUP(H3112,PROCV!E$33:F$44,2,0)</f>
        <v>1.4444330190702552</v>
      </c>
      <c r="J3112" s="71">
        <v>91800</v>
      </c>
      <c r="K3112" s="44">
        <f t="shared" si="48"/>
        <v>132598.95115064943</v>
      </c>
    </row>
    <row r="3113" spans="1:11" s="43" customFormat="1" ht="19.7" customHeight="1" x14ac:dyDescent="0.25">
      <c r="A3113" s="43" t="s">
        <v>177</v>
      </c>
      <c r="B3113" s="1" t="s">
        <v>242</v>
      </c>
      <c r="C3113" s="1" t="s">
        <v>285</v>
      </c>
      <c r="D3113" s="1" t="s">
        <v>284</v>
      </c>
      <c r="E3113" s="45" t="str">
        <f>VLOOKUP(C3113,PROCV!E$50:G$126,3,0)</f>
        <v>Editorial</v>
      </c>
      <c r="F3113" s="1" t="s">
        <v>416</v>
      </c>
      <c r="G3113" s="1" t="s">
        <v>236</v>
      </c>
      <c r="H3113" s="1">
        <v>2011</v>
      </c>
      <c r="I3113" s="60">
        <f>VLOOKUP(H3113,PROCV!E$33:F$44,2,0)</f>
        <v>1.4444330190702552</v>
      </c>
      <c r="J3113" s="71">
        <v>39762</v>
      </c>
      <c r="K3113" s="44">
        <f t="shared" si="48"/>
        <v>57433.545704271492</v>
      </c>
    </row>
    <row r="3114" spans="1:11" s="43" customFormat="1" ht="19.7" customHeight="1" x14ac:dyDescent="0.25">
      <c r="A3114" s="43" t="s">
        <v>177</v>
      </c>
      <c r="B3114" s="1" t="s">
        <v>242</v>
      </c>
      <c r="C3114" s="1" t="s">
        <v>285</v>
      </c>
      <c r="D3114" s="1" t="s">
        <v>284</v>
      </c>
      <c r="E3114" s="45" t="str">
        <f>VLOOKUP(C3114,PROCV!E$50:G$126,3,0)</f>
        <v>Editorial</v>
      </c>
      <c r="F3114" s="1" t="s">
        <v>416</v>
      </c>
      <c r="G3114" s="1" t="s">
        <v>236</v>
      </c>
      <c r="H3114" s="1">
        <v>2011</v>
      </c>
      <c r="I3114" s="60">
        <f>VLOOKUP(H3114,PROCV!E$33:F$44,2,0)</f>
        <v>1.4444330190702552</v>
      </c>
      <c r="J3114" s="71">
        <v>808369</v>
      </c>
      <c r="K3114" s="44">
        <f t="shared" si="48"/>
        <v>1167634.8751928031</v>
      </c>
    </row>
    <row r="3115" spans="1:11" s="43" customFormat="1" ht="19.7" customHeight="1" x14ac:dyDescent="0.25">
      <c r="A3115" s="43" t="s">
        <v>177</v>
      </c>
      <c r="B3115" s="1" t="s">
        <v>242</v>
      </c>
      <c r="C3115" s="1" t="s">
        <v>285</v>
      </c>
      <c r="D3115" s="1" t="s">
        <v>284</v>
      </c>
      <c r="E3115" s="45" t="str">
        <f>VLOOKUP(C3115,PROCV!E$50:G$126,3,0)</f>
        <v>Editorial</v>
      </c>
      <c r="F3115" s="1" t="s">
        <v>416</v>
      </c>
      <c r="G3115" s="1" t="s">
        <v>236</v>
      </c>
      <c r="H3115" s="1">
        <v>2011</v>
      </c>
      <c r="I3115" s="60">
        <f>VLOOKUP(H3115,PROCV!E$33:F$44,2,0)</f>
        <v>1.4444330190702552</v>
      </c>
      <c r="J3115" s="71">
        <v>10000</v>
      </c>
      <c r="K3115" s="44">
        <f t="shared" si="48"/>
        <v>14444.330190702552</v>
      </c>
    </row>
    <row r="3116" spans="1:11" s="43" customFormat="1" ht="19.7" customHeight="1" x14ac:dyDescent="0.25">
      <c r="A3116" s="43" t="s">
        <v>177</v>
      </c>
      <c r="B3116" s="1" t="s">
        <v>242</v>
      </c>
      <c r="C3116" s="1" t="s">
        <v>285</v>
      </c>
      <c r="D3116" s="1" t="s">
        <v>284</v>
      </c>
      <c r="E3116" s="45" t="str">
        <f>VLOOKUP(C3116,PROCV!E$50:G$126,3,0)</f>
        <v>Editorial</v>
      </c>
      <c r="F3116" s="1" t="s">
        <v>416</v>
      </c>
      <c r="G3116" s="1" t="s">
        <v>236</v>
      </c>
      <c r="H3116" s="1">
        <v>2011</v>
      </c>
      <c r="I3116" s="60">
        <f>VLOOKUP(H3116,PROCV!E$33:F$44,2,0)</f>
        <v>1.4444330190702552</v>
      </c>
      <c r="J3116" s="71">
        <v>75250</v>
      </c>
      <c r="K3116" s="44">
        <f t="shared" si="48"/>
        <v>108693.58468503671</v>
      </c>
    </row>
    <row r="3117" spans="1:11" s="43" customFormat="1" ht="19.7" customHeight="1" x14ac:dyDescent="0.25">
      <c r="A3117" s="43" t="s">
        <v>177</v>
      </c>
      <c r="B3117" s="1" t="s">
        <v>242</v>
      </c>
      <c r="C3117" s="1" t="s">
        <v>283</v>
      </c>
      <c r="D3117" s="1" t="s">
        <v>282</v>
      </c>
      <c r="E3117" s="45" t="str">
        <f>VLOOKUP(C3117,PROCV!E$50:G$126,3,0)</f>
        <v>Editorial</v>
      </c>
      <c r="F3117" s="1" t="s">
        <v>416</v>
      </c>
      <c r="G3117" s="1" t="s">
        <v>236</v>
      </c>
      <c r="H3117" s="1">
        <v>2011</v>
      </c>
      <c r="I3117" s="60">
        <f>VLOOKUP(H3117,PROCV!E$33:F$44,2,0)</f>
        <v>1.4444330190702552</v>
      </c>
      <c r="J3117" s="71">
        <v>55406</v>
      </c>
      <c r="K3117" s="44">
        <f t="shared" si="48"/>
        <v>80030.255854606556</v>
      </c>
    </row>
    <row r="3118" spans="1:11" s="43" customFormat="1" ht="19.7" customHeight="1" x14ac:dyDescent="0.25">
      <c r="A3118" s="43" t="s">
        <v>177</v>
      </c>
      <c r="B3118" s="1" t="s">
        <v>242</v>
      </c>
      <c r="C3118" s="1" t="s">
        <v>283</v>
      </c>
      <c r="D3118" s="1" t="s">
        <v>282</v>
      </c>
      <c r="E3118" s="45" t="str">
        <f>VLOOKUP(C3118,PROCV!E$50:G$126,3,0)</f>
        <v>Editorial</v>
      </c>
      <c r="F3118" s="1" t="s">
        <v>416</v>
      </c>
      <c r="G3118" s="1" t="s">
        <v>236</v>
      </c>
      <c r="H3118" s="1">
        <v>2011</v>
      </c>
      <c r="I3118" s="60">
        <f>VLOOKUP(H3118,PROCV!E$33:F$44,2,0)</f>
        <v>1.4444330190702552</v>
      </c>
      <c r="J3118" s="71">
        <v>173600</v>
      </c>
      <c r="K3118" s="44">
        <f t="shared" si="48"/>
        <v>250753.57211059632</v>
      </c>
    </row>
    <row r="3119" spans="1:11" s="43" customFormat="1" ht="19.7" customHeight="1" x14ac:dyDescent="0.25">
      <c r="A3119" s="43" t="s">
        <v>177</v>
      </c>
      <c r="B3119" s="1" t="s">
        <v>242</v>
      </c>
      <c r="C3119" s="1" t="s">
        <v>283</v>
      </c>
      <c r="D3119" s="1" t="s">
        <v>282</v>
      </c>
      <c r="E3119" s="45" t="str">
        <f>VLOOKUP(C3119,PROCV!E$50:G$126,3,0)</f>
        <v>Editorial</v>
      </c>
      <c r="F3119" s="1" t="s">
        <v>416</v>
      </c>
      <c r="G3119" s="1" t="s">
        <v>236</v>
      </c>
      <c r="H3119" s="1">
        <v>2011</v>
      </c>
      <c r="I3119" s="60">
        <f>VLOOKUP(H3119,PROCV!E$33:F$44,2,0)</f>
        <v>1.4444330190702552</v>
      </c>
      <c r="J3119" s="71">
        <v>9784</v>
      </c>
      <c r="K3119" s="44">
        <f t="shared" si="48"/>
        <v>14132.332658583377</v>
      </c>
    </row>
    <row r="3120" spans="1:11" s="43" customFormat="1" ht="19.7" customHeight="1" x14ac:dyDescent="0.25">
      <c r="A3120" s="43" t="s">
        <v>177</v>
      </c>
      <c r="B3120" s="1" t="s">
        <v>242</v>
      </c>
      <c r="C3120" s="1" t="s">
        <v>283</v>
      </c>
      <c r="D3120" s="1" t="s">
        <v>282</v>
      </c>
      <c r="E3120" s="45" t="str">
        <f>VLOOKUP(C3120,PROCV!E$50:G$126,3,0)</f>
        <v>Editorial</v>
      </c>
      <c r="F3120" s="1" t="s">
        <v>416</v>
      </c>
      <c r="G3120" s="1" t="s">
        <v>236</v>
      </c>
      <c r="H3120" s="1">
        <v>2011</v>
      </c>
      <c r="I3120" s="60">
        <f>VLOOKUP(H3120,PROCV!E$33:F$44,2,0)</f>
        <v>1.4444330190702552</v>
      </c>
      <c r="J3120" s="71">
        <v>217372</v>
      </c>
      <c r="K3120" s="44">
        <f t="shared" si="48"/>
        <v>313979.29422133951</v>
      </c>
    </row>
    <row r="3121" spans="1:11" s="43" customFormat="1" ht="19.7" customHeight="1" x14ac:dyDescent="0.25">
      <c r="A3121" s="43" t="s">
        <v>177</v>
      </c>
      <c r="B3121" s="1" t="s">
        <v>242</v>
      </c>
      <c r="C3121" s="1" t="s">
        <v>281</v>
      </c>
      <c r="D3121" s="1" t="s">
        <v>280</v>
      </c>
      <c r="E3121" s="45" t="str">
        <f>VLOOKUP(C3121,PROCV!E$50:G$126,3,0)</f>
        <v>Música</v>
      </c>
      <c r="F3121" s="1" t="s">
        <v>416</v>
      </c>
      <c r="G3121" s="1" t="s">
        <v>236</v>
      </c>
      <c r="H3121" s="1">
        <v>2011</v>
      </c>
      <c r="I3121" s="60">
        <f>VLOOKUP(H3121,PROCV!E$33:F$44,2,0)</f>
        <v>1.4444330190702552</v>
      </c>
      <c r="J3121" s="71">
        <v>13202</v>
      </c>
      <c r="K3121" s="44">
        <f t="shared" si="48"/>
        <v>19069.404717765508</v>
      </c>
    </row>
    <row r="3122" spans="1:11" s="43" customFormat="1" ht="19.7" customHeight="1" x14ac:dyDescent="0.25">
      <c r="A3122" s="43" t="s">
        <v>177</v>
      </c>
      <c r="B3122" s="1" t="s">
        <v>242</v>
      </c>
      <c r="C3122" s="1" t="s">
        <v>281</v>
      </c>
      <c r="D3122" s="1" t="s">
        <v>280</v>
      </c>
      <c r="E3122" s="45" t="str">
        <f>VLOOKUP(C3122,PROCV!E$50:G$126,3,0)</f>
        <v>Música</v>
      </c>
      <c r="F3122" s="1" t="s">
        <v>416</v>
      </c>
      <c r="G3122" s="1" t="s">
        <v>236</v>
      </c>
      <c r="H3122" s="1">
        <v>2011</v>
      </c>
      <c r="I3122" s="60">
        <f>VLOOKUP(H3122,PROCV!E$33:F$44,2,0)</f>
        <v>1.4444330190702552</v>
      </c>
      <c r="J3122" s="71">
        <v>17309</v>
      </c>
      <c r="K3122" s="44">
        <f t="shared" si="48"/>
        <v>25001.691127087048</v>
      </c>
    </row>
    <row r="3123" spans="1:11" s="43" customFormat="1" ht="19.7" customHeight="1" x14ac:dyDescent="0.25">
      <c r="A3123" s="43" t="s">
        <v>177</v>
      </c>
      <c r="B3123" s="1" t="s">
        <v>242</v>
      </c>
      <c r="C3123" s="1" t="s">
        <v>281</v>
      </c>
      <c r="D3123" s="1" t="s">
        <v>280</v>
      </c>
      <c r="E3123" s="45" t="str">
        <f>VLOOKUP(C3123,PROCV!E$50:G$126,3,0)</f>
        <v>Música</v>
      </c>
      <c r="F3123" s="1" t="s">
        <v>416</v>
      </c>
      <c r="G3123" s="1" t="s">
        <v>236</v>
      </c>
      <c r="H3123" s="1">
        <v>2011</v>
      </c>
      <c r="I3123" s="60">
        <f>VLOOKUP(H3123,PROCV!E$33:F$44,2,0)</f>
        <v>1.4444330190702552</v>
      </c>
      <c r="J3123" s="71">
        <v>328723</v>
      </c>
      <c r="K3123" s="44">
        <f t="shared" si="48"/>
        <v>474818.35532783152</v>
      </c>
    </row>
    <row r="3124" spans="1:11" s="43" customFormat="1" ht="19.7" customHeight="1" x14ac:dyDescent="0.25">
      <c r="A3124" s="43" t="s">
        <v>177</v>
      </c>
      <c r="B3124" s="1" t="s">
        <v>242</v>
      </c>
      <c r="C3124" s="1" t="s">
        <v>281</v>
      </c>
      <c r="D3124" s="1" t="s">
        <v>280</v>
      </c>
      <c r="E3124" s="45" t="str">
        <f>VLOOKUP(C3124,PROCV!E$50:G$126,3,0)</f>
        <v>Música</v>
      </c>
      <c r="F3124" s="1" t="s">
        <v>416</v>
      </c>
      <c r="G3124" s="1" t="s">
        <v>236</v>
      </c>
      <c r="H3124" s="1">
        <v>2011</v>
      </c>
      <c r="I3124" s="60">
        <f>VLOOKUP(H3124,PROCV!E$33:F$44,2,0)</f>
        <v>1.4444330190702552</v>
      </c>
      <c r="J3124" s="71">
        <v>10000</v>
      </c>
      <c r="K3124" s="44">
        <f t="shared" si="48"/>
        <v>14444.330190702552</v>
      </c>
    </row>
    <row r="3125" spans="1:11" s="43" customFormat="1" ht="19.7" customHeight="1" x14ac:dyDescent="0.25">
      <c r="A3125" s="43" t="s">
        <v>177</v>
      </c>
      <c r="B3125" s="1" t="s">
        <v>242</v>
      </c>
      <c r="C3125" s="1" t="s">
        <v>279</v>
      </c>
      <c r="D3125" s="1" t="s">
        <v>278</v>
      </c>
      <c r="E3125" s="45" t="str">
        <f>VLOOKUP(C3125,PROCV!E$50:G$126,3,0)</f>
        <v>Editorial</v>
      </c>
      <c r="F3125" s="1" t="s">
        <v>416</v>
      </c>
      <c r="G3125" s="1" t="s">
        <v>236</v>
      </c>
      <c r="H3125" s="1">
        <v>2011</v>
      </c>
      <c r="I3125" s="60">
        <f>VLOOKUP(H3125,PROCV!E$33:F$44,2,0)</f>
        <v>1.4444330190702552</v>
      </c>
      <c r="J3125" s="71">
        <v>298791</v>
      </c>
      <c r="K3125" s="44">
        <f t="shared" si="48"/>
        <v>431583.58620102063</v>
      </c>
    </row>
    <row r="3126" spans="1:11" s="43" customFormat="1" ht="19.7" customHeight="1" x14ac:dyDescent="0.25">
      <c r="A3126" s="43" t="s">
        <v>177</v>
      </c>
      <c r="B3126" s="1" t="s">
        <v>242</v>
      </c>
      <c r="C3126" s="1" t="s">
        <v>279</v>
      </c>
      <c r="D3126" s="1" t="s">
        <v>278</v>
      </c>
      <c r="E3126" s="45" t="str">
        <f>VLOOKUP(C3126,PROCV!E$50:G$126,3,0)</f>
        <v>Editorial</v>
      </c>
      <c r="F3126" s="1" t="s">
        <v>416</v>
      </c>
      <c r="G3126" s="1" t="s">
        <v>236</v>
      </c>
      <c r="H3126" s="1">
        <v>2011</v>
      </c>
      <c r="I3126" s="60">
        <f>VLOOKUP(H3126,PROCV!E$33:F$44,2,0)</f>
        <v>1.4444330190702552</v>
      </c>
      <c r="J3126" s="71">
        <v>746402</v>
      </c>
      <c r="K3126" s="44">
        <f t="shared" si="48"/>
        <v>1078127.6943000767</v>
      </c>
    </row>
    <row r="3127" spans="1:11" s="43" customFormat="1" ht="19.7" customHeight="1" x14ac:dyDescent="0.25">
      <c r="A3127" s="43" t="s">
        <v>177</v>
      </c>
      <c r="B3127" s="1" t="s">
        <v>242</v>
      </c>
      <c r="C3127" s="1" t="s">
        <v>279</v>
      </c>
      <c r="D3127" s="1" t="s">
        <v>278</v>
      </c>
      <c r="E3127" s="45" t="str">
        <f>VLOOKUP(C3127,PROCV!E$50:G$126,3,0)</f>
        <v>Editorial</v>
      </c>
      <c r="F3127" s="1" t="s">
        <v>416</v>
      </c>
      <c r="G3127" s="1" t="s">
        <v>236</v>
      </c>
      <c r="H3127" s="1">
        <v>2011</v>
      </c>
      <c r="I3127" s="60">
        <f>VLOOKUP(H3127,PROCV!E$33:F$44,2,0)</f>
        <v>1.4444330190702552</v>
      </c>
      <c r="J3127" s="71">
        <v>10000</v>
      </c>
      <c r="K3127" s="44">
        <f t="shared" si="48"/>
        <v>14444.330190702552</v>
      </c>
    </row>
    <row r="3128" spans="1:11" s="43" customFormat="1" ht="19.7" customHeight="1" x14ac:dyDescent="0.25">
      <c r="A3128" s="43" t="s">
        <v>177</v>
      </c>
      <c r="B3128" s="1" t="s">
        <v>242</v>
      </c>
      <c r="C3128" s="1" t="s">
        <v>277</v>
      </c>
      <c r="D3128" s="1" t="s">
        <v>276</v>
      </c>
      <c r="E3128" s="45" t="str">
        <f>VLOOKUP(C3128,PROCV!E$50:G$126,3,0)</f>
        <v>Editorial</v>
      </c>
      <c r="F3128" s="1" t="s">
        <v>416</v>
      </c>
      <c r="G3128" s="1" t="s">
        <v>236</v>
      </c>
      <c r="H3128" s="1">
        <v>2011</v>
      </c>
      <c r="I3128" s="60">
        <f>VLOOKUP(H3128,PROCV!E$33:F$44,2,0)</f>
        <v>1.4444330190702552</v>
      </c>
      <c r="J3128" s="71">
        <v>47306</v>
      </c>
      <c r="K3128" s="44">
        <f t="shared" si="48"/>
        <v>68330.348400137489</v>
      </c>
    </row>
    <row r="3129" spans="1:11" s="43" customFormat="1" ht="19.7" customHeight="1" x14ac:dyDescent="0.25">
      <c r="A3129" s="43" t="s">
        <v>177</v>
      </c>
      <c r="B3129" s="1" t="s">
        <v>242</v>
      </c>
      <c r="C3129" s="1" t="s">
        <v>275</v>
      </c>
      <c r="D3129" s="1" t="s">
        <v>274</v>
      </c>
      <c r="E3129" s="45" t="str">
        <f>VLOOKUP(C3129,PROCV!E$50:G$126,3,0)</f>
        <v>Editorial</v>
      </c>
      <c r="F3129" s="1" t="s">
        <v>416</v>
      </c>
      <c r="G3129" s="1" t="s">
        <v>236</v>
      </c>
      <c r="H3129" s="1">
        <v>2011</v>
      </c>
      <c r="I3129" s="60">
        <f>VLOOKUP(H3129,PROCV!E$33:F$44,2,0)</f>
        <v>1.4444330190702552</v>
      </c>
      <c r="J3129" s="71">
        <v>10000</v>
      </c>
      <c r="K3129" s="44">
        <f t="shared" si="48"/>
        <v>14444.330190702552</v>
      </c>
    </row>
    <row r="3130" spans="1:11" s="43" customFormat="1" ht="19.7" customHeight="1" x14ac:dyDescent="0.25">
      <c r="A3130" s="43" t="s">
        <v>177</v>
      </c>
      <c r="B3130" s="1" t="s">
        <v>242</v>
      </c>
      <c r="C3130" s="1" t="s">
        <v>307</v>
      </c>
      <c r="D3130" s="1" t="s">
        <v>306</v>
      </c>
      <c r="E3130" s="45" t="str">
        <f>VLOOKUP(C3130,PROCV!E$50:G$126,3,0)</f>
        <v>NA</v>
      </c>
      <c r="F3130" s="1" t="s">
        <v>416</v>
      </c>
      <c r="G3130" s="1" t="s">
        <v>236</v>
      </c>
      <c r="H3130" s="1">
        <v>2011</v>
      </c>
      <c r="I3130" s="60">
        <f>VLOOKUP(H3130,PROCV!E$33:F$44,2,0)</f>
        <v>1.4444330190702552</v>
      </c>
      <c r="J3130" s="71">
        <v>96369</v>
      </c>
      <c r="K3130" s="44">
        <f t="shared" si="48"/>
        <v>139198.56561478143</v>
      </c>
    </row>
    <row r="3131" spans="1:11" s="43" customFormat="1" ht="19.7" customHeight="1" x14ac:dyDescent="0.25">
      <c r="A3131" s="43" t="s">
        <v>177</v>
      </c>
      <c r="B3131" s="1" t="s">
        <v>242</v>
      </c>
      <c r="C3131" s="1" t="s">
        <v>273</v>
      </c>
      <c r="D3131" s="1" t="s">
        <v>272</v>
      </c>
      <c r="E3131" s="45" t="str">
        <f>VLOOKUP(C3131,PROCV!E$50:G$126,3,0)</f>
        <v>Editorial</v>
      </c>
      <c r="F3131" s="1" t="s">
        <v>416</v>
      </c>
      <c r="G3131" s="1" t="s">
        <v>236</v>
      </c>
      <c r="H3131" s="1">
        <v>2011</v>
      </c>
      <c r="I3131" s="60">
        <f>VLOOKUP(H3131,PROCV!E$33:F$44,2,0)</f>
        <v>1.4444330190702552</v>
      </c>
      <c r="J3131" s="71">
        <v>167000</v>
      </c>
      <c r="K3131" s="44">
        <f t="shared" si="48"/>
        <v>241220.31418473262</v>
      </c>
    </row>
    <row r="3132" spans="1:11" s="43" customFormat="1" ht="19.7" customHeight="1" x14ac:dyDescent="0.25">
      <c r="A3132" s="43" t="s">
        <v>177</v>
      </c>
      <c r="B3132" s="1" t="s">
        <v>242</v>
      </c>
      <c r="C3132" s="1" t="s">
        <v>273</v>
      </c>
      <c r="D3132" s="1" t="s">
        <v>272</v>
      </c>
      <c r="E3132" s="45" t="str">
        <f>VLOOKUP(C3132,PROCV!E$50:G$126,3,0)</f>
        <v>Editorial</v>
      </c>
      <c r="F3132" s="1" t="s">
        <v>416</v>
      </c>
      <c r="G3132" s="1" t="s">
        <v>236</v>
      </c>
      <c r="H3132" s="1">
        <v>2011</v>
      </c>
      <c r="I3132" s="60">
        <f>VLOOKUP(H3132,PROCV!E$33:F$44,2,0)</f>
        <v>1.4444330190702552</v>
      </c>
      <c r="J3132" s="71">
        <v>2825</v>
      </c>
      <c r="K3132" s="44">
        <f t="shared" si="48"/>
        <v>4080.5232788734711</v>
      </c>
    </row>
    <row r="3133" spans="1:11" s="43" customFormat="1" ht="19.7" customHeight="1" x14ac:dyDescent="0.25">
      <c r="A3133" s="43" t="s">
        <v>177</v>
      </c>
      <c r="B3133" s="1" t="s">
        <v>242</v>
      </c>
      <c r="C3133" s="1" t="s">
        <v>273</v>
      </c>
      <c r="D3133" s="1" t="s">
        <v>272</v>
      </c>
      <c r="E3133" s="45" t="str">
        <f>VLOOKUP(C3133,PROCV!E$50:G$126,3,0)</f>
        <v>Editorial</v>
      </c>
      <c r="F3133" s="1" t="s">
        <v>416</v>
      </c>
      <c r="G3133" s="1" t="s">
        <v>236</v>
      </c>
      <c r="H3133" s="1">
        <v>2011</v>
      </c>
      <c r="I3133" s="60">
        <f>VLOOKUP(H3133,PROCV!E$33:F$44,2,0)</f>
        <v>1.4444330190702552</v>
      </c>
      <c r="J3133" s="71">
        <v>809297</v>
      </c>
      <c r="K3133" s="44">
        <f t="shared" si="48"/>
        <v>1168975.3090345003</v>
      </c>
    </row>
    <row r="3134" spans="1:11" s="43" customFormat="1" ht="19.7" customHeight="1" x14ac:dyDescent="0.25">
      <c r="A3134" s="43" t="s">
        <v>177</v>
      </c>
      <c r="B3134" s="1" t="s">
        <v>242</v>
      </c>
      <c r="C3134" s="1" t="s">
        <v>271</v>
      </c>
      <c r="D3134" s="1" t="s">
        <v>270</v>
      </c>
      <c r="E3134" s="45" t="str">
        <f>VLOOKUP(C3134,PROCV!E$50:G$126,3,0)</f>
        <v>Editorial</v>
      </c>
      <c r="F3134" s="1" t="s">
        <v>416</v>
      </c>
      <c r="G3134" s="1" t="s">
        <v>236</v>
      </c>
      <c r="H3134" s="1">
        <v>2011</v>
      </c>
      <c r="I3134" s="60">
        <f>VLOOKUP(H3134,PROCV!E$33:F$44,2,0)</f>
        <v>1.4444330190702552</v>
      </c>
      <c r="J3134" s="71">
        <v>83760</v>
      </c>
      <c r="K3134" s="44">
        <f t="shared" si="48"/>
        <v>120985.70967732457</v>
      </c>
    </row>
    <row r="3135" spans="1:11" s="43" customFormat="1" ht="19.7" customHeight="1" x14ac:dyDescent="0.25">
      <c r="A3135" s="43" t="s">
        <v>177</v>
      </c>
      <c r="B3135" s="1" t="s">
        <v>242</v>
      </c>
      <c r="C3135" s="1" t="s">
        <v>315</v>
      </c>
      <c r="D3135" s="1" t="s">
        <v>314</v>
      </c>
      <c r="E3135" s="45" t="str">
        <f>VLOOKUP(C3135,PROCV!E$50:G$126,3,0)</f>
        <v>Editorial</v>
      </c>
      <c r="F3135" s="1" t="s">
        <v>416</v>
      </c>
      <c r="G3135" s="1" t="s">
        <v>236</v>
      </c>
      <c r="H3135" s="1">
        <v>2011</v>
      </c>
      <c r="I3135" s="60">
        <f>VLOOKUP(H3135,PROCV!E$33:F$44,2,0)</f>
        <v>1.4444330190702552</v>
      </c>
      <c r="J3135" s="71">
        <v>26710</v>
      </c>
      <c r="K3135" s="44">
        <f t="shared" si="48"/>
        <v>38580.805939366517</v>
      </c>
    </row>
    <row r="3136" spans="1:11" s="43" customFormat="1" ht="19.7" customHeight="1" x14ac:dyDescent="0.25">
      <c r="A3136" s="43" t="s">
        <v>177</v>
      </c>
      <c r="B3136" s="1" t="s">
        <v>242</v>
      </c>
      <c r="C3136" s="1" t="s">
        <v>269</v>
      </c>
      <c r="D3136" s="1" t="s">
        <v>268</v>
      </c>
      <c r="E3136" s="45" t="str">
        <f>VLOOKUP(C3136,PROCV!E$50:G$126,3,0)</f>
        <v>NA</v>
      </c>
      <c r="F3136" s="1" t="s">
        <v>416</v>
      </c>
      <c r="G3136" s="1" t="s">
        <v>236</v>
      </c>
      <c r="H3136" s="1">
        <v>2011</v>
      </c>
      <c r="I3136" s="60">
        <f>VLOOKUP(H3136,PROCV!E$33:F$44,2,0)</f>
        <v>1.4444330190702552</v>
      </c>
      <c r="J3136" s="71">
        <v>6741</v>
      </c>
      <c r="K3136" s="44">
        <f t="shared" si="48"/>
        <v>9736.9229815525905</v>
      </c>
    </row>
    <row r="3137" spans="1:11" s="43" customFormat="1" ht="19.7" customHeight="1" x14ac:dyDescent="0.25">
      <c r="A3137" s="43" t="s">
        <v>177</v>
      </c>
      <c r="B3137" s="1" t="s">
        <v>242</v>
      </c>
      <c r="C3137" s="1" t="s">
        <v>269</v>
      </c>
      <c r="D3137" s="1" t="s">
        <v>268</v>
      </c>
      <c r="E3137" s="45" t="str">
        <f>VLOOKUP(C3137,PROCV!E$50:G$126,3,0)</f>
        <v>NA</v>
      </c>
      <c r="F3137" s="1" t="s">
        <v>416</v>
      </c>
      <c r="G3137" s="1" t="s">
        <v>236</v>
      </c>
      <c r="H3137" s="1">
        <v>2011</v>
      </c>
      <c r="I3137" s="60">
        <f>VLOOKUP(H3137,PROCV!E$33:F$44,2,0)</f>
        <v>1.4444330190702552</v>
      </c>
      <c r="J3137" s="71">
        <v>924600</v>
      </c>
      <c r="K3137" s="44">
        <f t="shared" si="48"/>
        <v>1335522.769432358</v>
      </c>
    </row>
    <row r="3138" spans="1:11" s="43" customFormat="1" ht="19.7" customHeight="1" x14ac:dyDescent="0.25">
      <c r="A3138" s="43" t="s">
        <v>177</v>
      </c>
      <c r="B3138" s="1" t="s">
        <v>242</v>
      </c>
      <c r="C3138" s="1" t="s">
        <v>269</v>
      </c>
      <c r="D3138" s="1" t="s">
        <v>268</v>
      </c>
      <c r="E3138" s="45" t="str">
        <f>VLOOKUP(C3138,PROCV!E$50:G$126,3,0)</f>
        <v>NA</v>
      </c>
      <c r="F3138" s="1" t="s">
        <v>416</v>
      </c>
      <c r="G3138" s="1" t="s">
        <v>236</v>
      </c>
      <c r="H3138" s="1">
        <v>2011</v>
      </c>
      <c r="I3138" s="60">
        <f>VLOOKUP(H3138,PROCV!E$33:F$44,2,0)</f>
        <v>1.4444330190702552</v>
      </c>
      <c r="J3138" s="71">
        <v>88309</v>
      </c>
      <c r="K3138" s="44">
        <f t="shared" si="48"/>
        <v>127556.43548107517</v>
      </c>
    </row>
    <row r="3139" spans="1:11" s="43" customFormat="1" ht="19.7" customHeight="1" x14ac:dyDescent="0.25">
      <c r="A3139" s="43" t="s">
        <v>177</v>
      </c>
      <c r="B3139" s="1" t="s">
        <v>242</v>
      </c>
      <c r="C3139" s="1" t="s">
        <v>269</v>
      </c>
      <c r="D3139" s="1" t="s">
        <v>268</v>
      </c>
      <c r="E3139" s="45" t="str">
        <f>VLOOKUP(C3139,PROCV!E$50:G$126,3,0)</f>
        <v>NA</v>
      </c>
      <c r="F3139" s="1" t="s">
        <v>416</v>
      </c>
      <c r="G3139" s="1" t="s">
        <v>236</v>
      </c>
      <c r="H3139" s="1">
        <v>2011</v>
      </c>
      <c r="I3139" s="60">
        <f>VLOOKUP(H3139,PROCV!E$33:F$44,2,0)</f>
        <v>1.4444330190702552</v>
      </c>
      <c r="J3139" s="71">
        <v>216888</v>
      </c>
      <c r="K3139" s="44">
        <f t="shared" ref="K3139:K3202" si="49">J3139*I3139</f>
        <v>313280.1886401095</v>
      </c>
    </row>
    <row r="3140" spans="1:11" s="43" customFormat="1" ht="19.7" customHeight="1" x14ac:dyDescent="0.25">
      <c r="A3140" s="43" t="s">
        <v>177</v>
      </c>
      <c r="B3140" s="1" t="s">
        <v>242</v>
      </c>
      <c r="C3140" s="1" t="s">
        <v>264</v>
      </c>
      <c r="D3140" s="1" t="s">
        <v>263</v>
      </c>
      <c r="E3140" s="45" t="str">
        <f>VLOOKUP(C3140,PROCV!E$50:G$126,3,0)</f>
        <v>Audiovisual</v>
      </c>
      <c r="F3140" s="1" t="s">
        <v>416</v>
      </c>
      <c r="G3140" s="1" t="s">
        <v>236</v>
      </c>
      <c r="H3140" s="1">
        <v>2011</v>
      </c>
      <c r="I3140" s="60">
        <f>VLOOKUP(H3140,PROCV!E$33:F$44,2,0)</f>
        <v>1.4444330190702552</v>
      </c>
      <c r="J3140" s="71">
        <v>66808</v>
      </c>
      <c r="K3140" s="44">
        <f t="shared" si="49"/>
        <v>96499.681138045606</v>
      </c>
    </row>
    <row r="3141" spans="1:11" s="43" customFormat="1" ht="19.7" customHeight="1" x14ac:dyDescent="0.25">
      <c r="A3141" s="43" t="s">
        <v>177</v>
      </c>
      <c r="B3141" s="1" t="s">
        <v>242</v>
      </c>
      <c r="C3141" s="1" t="s">
        <v>264</v>
      </c>
      <c r="D3141" s="1" t="s">
        <v>263</v>
      </c>
      <c r="E3141" s="45" t="str">
        <f>VLOOKUP(C3141,PROCV!E$50:G$126,3,0)</f>
        <v>Audiovisual</v>
      </c>
      <c r="F3141" s="1" t="s">
        <v>416</v>
      </c>
      <c r="G3141" s="1" t="s">
        <v>236</v>
      </c>
      <c r="H3141" s="1">
        <v>2011</v>
      </c>
      <c r="I3141" s="60">
        <f>VLOOKUP(H3141,PROCV!E$33:F$44,2,0)</f>
        <v>1.4444330190702552</v>
      </c>
      <c r="J3141" s="71">
        <v>37539</v>
      </c>
      <c r="K3141" s="44">
        <f t="shared" si="49"/>
        <v>54222.571102878312</v>
      </c>
    </row>
    <row r="3142" spans="1:11" s="43" customFormat="1" ht="19.7" customHeight="1" x14ac:dyDescent="0.25">
      <c r="A3142" s="43" t="s">
        <v>177</v>
      </c>
      <c r="B3142" s="1" t="s">
        <v>242</v>
      </c>
      <c r="C3142" s="1" t="s">
        <v>262</v>
      </c>
      <c r="D3142" s="1" t="s">
        <v>261</v>
      </c>
      <c r="E3142" s="45" t="str">
        <f>VLOOKUP(C3142,PROCV!E$50:G$126,3,0)</f>
        <v>Audiovisual</v>
      </c>
      <c r="F3142" s="1" t="s">
        <v>416</v>
      </c>
      <c r="G3142" s="1" t="s">
        <v>236</v>
      </c>
      <c r="H3142" s="1">
        <v>2011</v>
      </c>
      <c r="I3142" s="60">
        <f>VLOOKUP(H3142,PROCV!E$33:F$44,2,0)</f>
        <v>1.4444330190702552</v>
      </c>
      <c r="J3142" s="71">
        <v>6834</v>
      </c>
      <c r="K3142" s="44">
        <f t="shared" si="49"/>
        <v>9871.2552523261238</v>
      </c>
    </row>
    <row r="3143" spans="1:11" s="43" customFormat="1" ht="19.7" customHeight="1" x14ac:dyDescent="0.25">
      <c r="A3143" s="43" t="s">
        <v>177</v>
      </c>
      <c r="B3143" s="1" t="s">
        <v>242</v>
      </c>
      <c r="C3143" s="1" t="s">
        <v>256</v>
      </c>
      <c r="D3143" s="1" t="s">
        <v>255</v>
      </c>
      <c r="E3143" s="45" t="str">
        <f>VLOOKUP(C3143,PROCV!E$50:G$126,3,0)</f>
        <v>Audiovisual</v>
      </c>
      <c r="F3143" s="1" t="s">
        <v>416</v>
      </c>
      <c r="G3143" s="1" t="s">
        <v>236</v>
      </c>
      <c r="H3143" s="1">
        <v>2011</v>
      </c>
      <c r="I3143" s="60">
        <f>VLOOKUP(H3143,PROCV!E$33:F$44,2,0)</f>
        <v>1.4444330190702552</v>
      </c>
      <c r="J3143" s="71">
        <v>493266</v>
      </c>
      <c r="K3143" s="44">
        <f t="shared" si="49"/>
        <v>712489.69758470857</v>
      </c>
    </row>
    <row r="3144" spans="1:11" s="43" customFormat="1" ht="19.7" customHeight="1" x14ac:dyDescent="0.25">
      <c r="A3144" s="43" t="s">
        <v>177</v>
      </c>
      <c r="B3144" s="1" t="s">
        <v>242</v>
      </c>
      <c r="C3144" s="1" t="s">
        <v>254</v>
      </c>
      <c r="D3144" s="1" t="s">
        <v>253</v>
      </c>
      <c r="E3144" s="45" t="str">
        <f>VLOOKUP(C3144,PROCV!E$50:G$126,3,0)</f>
        <v>Música</v>
      </c>
      <c r="F3144" s="1" t="s">
        <v>416</v>
      </c>
      <c r="G3144" s="1" t="s">
        <v>236</v>
      </c>
      <c r="H3144" s="1">
        <v>2011</v>
      </c>
      <c r="I3144" s="60">
        <f>VLOOKUP(H3144,PROCV!E$33:F$44,2,0)</f>
        <v>1.4444330190702552</v>
      </c>
      <c r="J3144" s="71">
        <v>79874</v>
      </c>
      <c r="K3144" s="44">
        <f t="shared" si="49"/>
        <v>115372.64296521757</v>
      </c>
    </row>
    <row r="3145" spans="1:11" s="43" customFormat="1" ht="19.7" customHeight="1" x14ac:dyDescent="0.25">
      <c r="A3145" s="43" t="s">
        <v>177</v>
      </c>
      <c r="B3145" s="1" t="s">
        <v>242</v>
      </c>
      <c r="C3145" s="1" t="s">
        <v>254</v>
      </c>
      <c r="D3145" s="1" t="s">
        <v>253</v>
      </c>
      <c r="E3145" s="45" t="str">
        <f>VLOOKUP(C3145,PROCV!E$50:G$126,3,0)</f>
        <v>Música</v>
      </c>
      <c r="F3145" s="1" t="s">
        <v>416</v>
      </c>
      <c r="G3145" s="1" t="s">
        <v>236</v>
      </c>
      <c r="H3145" s="1">
        <v>2011</v>
      </c>
      <c r="I3145" s="60">
        <f>VLOOKUP(H3145,PROCV!E$33:F$44,2,0)</f>
        <v>1.4444330190702552</v>
      </c>
      <c r="J3145" s="71">
        <v>4353</v>
      </c>
      <c r="K3145" s="44">
        <f t="shared" si="49"/>
        <v>6287.6169320128211</v>
      </c>
    </row>
    <row r="3146" spans="1:11" s="43" customFormat="1" ht="19.7" customHeight="1" x14ac:dyDescent="0.25">
      <c r="A3146" s="43" t="s">
        <v>177</v>
      </c>
      <c r="B3146" s="1" t="s">
        <v>242</v>
      </c>
      <c r="C3146" s="1" t="s">
        <v>252</v>
      </c>
      <c r="D3146" s="1" t="s">
        <v>251</v>
      </c>
      <c r="E3146" s="45" t="str">
        <f>VLOOKUP(C3146,PROCV!E$50:G$126,3,0)</f>
        <v>Audiovisual</v>
      </c>
      <c r="F3146" s="1" t="s">
        <v>416</v>
      </c>
      <c r="G3146" s="1" t="s">
        <v>236</v>
      </c>
      <c r="H3146" s="1">
        <v>2011</v>
      </c>
      <c r="I3146" s="60">
        <f>VLOOKUP(H3146,PROCV!E$33:F$44,2,0)</f>
        <v>1.4444330190702552</v>
      </c>
      <c r="J3146" s="71">
        <v>68908</v>
      </c>
      <c r="K3146" s="44">
        <f t="shared" si="49"/>
        <v>99532.990478093154</v>
      </c>
    </row>
    <row r="3147" spans="1:11" s="43" customFormat="1" ht="19.7" customHeight="1" x14ac:dyDescent="0.25">
      <c r="A3147" s="43" t="s">
        <v>177</v>
      </c>
      <c r="B3147" s="1" t="s">
        <v>242</v>
      </c>
      <c r="C3147" s="1" t="s">
        <v>252</v>
      </c>
      <c r="D3147" s="1" t="s">
        <v>251</v>
      </c>
      <c r="E3147" s="45" t="str">
        <f>VLOOKUP(C3147,PROCV!E$50:G$126,3,0)</f>
        <v>Audiovisual</v>
      </c>
      <c r="F3147" s="1" t="s">
        <v>416</v>
      </c>
      <c r="G3147" s="1" t="s">
        <v>236</v>
      </c>
      <c r="H3147" s="1">
        <v>2011</v>
      </c>
      <c r="I3147" s="60">
        <f>VLOOKUP(H3147,PROCV!E$33:F$44,2,0)</f>
        <v>1.4444330190702552</v>
      </c>
      <c r="J3147" s="71">
        <v>212640</v>
      </c>
      <c r="K3147" s="44">
        <f t="shared" si="49"/>
        <v>307144.23717509909</v>
      </c>
    </row>
    <row r="3148" spans="1:11" s="43" customFormat="1" ht="19.7" customHeight="1" x14ac:dyDescent="0.25">
      <c r="A3148" s="43" t="s">
        <v>177</v>
      </c>
      <c r="B3148" s="1" t="s">
        <v>242</v>
      </c>
      <c r="C3148" s="1" t="s">
        <v>252</v>
      </c>
      <c r="D3148" s="1" t="s">
        <v>251</v>
      </c>
      <c r="E3148" s="45" t="str">
        <f>VLOOKUP(C3148,PROCV!E$50:G$126,3,0)</f>
        <v>Audiovisual</v>
      </c>
      <c r="F3148" s="1" t="s">
        <v>416</v>
      </c>
      <c r="G3148" s="1" t="s">
        <v>236</v>
      </c>
      <c r="H3148" s="1">
        <v>2011</v>
      </c>
      <c r="I3148" s="60">
        <f>VLOOKUP(H3148,PROCV!E$33:F$44,2,0)</f>
        <v>1.4444330190702552</v>
      </c>
      <c r="J3148" s="71">
        <v>96329</v>
      </c>
      <c r="K3148" s="44">
        <f t="shared" si="49"/>
        <v>139140.78829401862</v>
      </c>
    </row>
    <row r="3149" spans="1:11" s="43" customFormat="1" ht="19.7" customHeight="1" x14ac:dyDescent="0.25">
      <c r="A3149" s="43" t="s">
        <v>177</v>
      </c>
      <c r="B3149" s="1" t="s">
        <v>242</v>
      </c>
      <c r="C3149" s="1" t="s">
        <v>252</v>
      </c>
      <c r="D3149" s="1" t="s">
        <v>251</v>
      </c>
      <c r="E3149" s="45" t="str">
        <f>VLOOKUP(C3149,PROCV!E$50:G$126,3,0)</f>
        <v>Audiovisual</v>
      </c>
      <c r="F3149" s="1" t="s">
        <v>416</v>
      </c>
      <c r="G3149" s="1" t="s">
        <v>236</v>
      </c>
      <c r="H3149" s="1">
        <v>2011</v>
      </c>
      <c r="I3149" s="60">
        <f>VLOOKUP(H3149,PROCV!E$33:F$44,2,0)</f>
        <v>1.4444330190702552</v>
      </c>
      <c r="J3149" s="71">
        <v>30000</v>
      </c>
      <c r="K3149" s="44">
        <f t="shared" si="49"/>
        <v>43332.990572107657</v>
      </c>
    </row>
    <row r="3150" spans="1:11" s="43" customFormat="1" ht="19.7" customHeight="1" x14ac:dyDescent="0.25">
      <c r="A3150" s="43" t="s">
        <v>177</v>
      </c>
      <c r="B3150" s="1" t="s">
        <v>242</v>
      </c>
      <c r="C3150" s="1" t="s">
        <v>250</v>
      </c>
      <c r="D3150" s="1" t="s">
        <v>249</v>
      </c>
      <c r="E3150" s="45" t="str">
        <f>VLOOKUP(C3150,PROCV!E$50:G$126,3,0)</f>
        <v>Audiovisual</v>
      </c>
      <c r="F3150" s="1" t="s">
        <v>416</v>
      </c>
      <c r="G3150" s="1" t="s">
        <v>265</v>
      </c>
      <c r="H3150" s="1">
        <v>2011</v>
      </c>
      <c r="I3150" s="60">
        <f>VLOOKUP(H3150,PROCV!E$33:F$44,2,0)</f>
        <v>1.4444330190702552</v>
      </c>
      <c r="J3150" s="71">
        <v>778970</v>
      </c>
      <c r="K3150" s="44">
        <f t="shared" si="49"/>
        <v>1125169.9888651567</v>
      </c>
    </row>
    <row r="3151" spans="1:11" s="43" customFormat="1" ht="19.7" customHeight="1" x14ac:dyDescent="0.25">
      <c r="A3151" s="43" t="s">
        <v>177</v>
      </c>
      <c r="B3151" s="1" t="s">
        <v>242</v>
      </c>
      <c r="C3151" s="1" t="s">
        <v>250</v>
      </c>
      <c r="D3151" s="1" t="s">
        <v>249</v>
      </c>
      <c r="E3151" s="45" t="str">
        <f>VLOOKUP(C3151,PROCV!E$50:G$126,3,0)</f>
        <v>Audiovisual</v>
      </c>
      <c r="F3151" s="1" t="s">
        <v>416</v>
      </c>
      <c r="G3151" s="1" t="s">
        <v>265</v>
      </c>
      <c r="H3151" s="1">
        <v>2011</v>
      </c>
      <c r="I3151" s="60">
        <f>VLOOKUP(H3151,PROCV!E$33:F$44,2,0)</f>
        <v>1.4444330190702552</v>
      </c>
      <c r="J3151" s="71">
        <v>100000</v>
      </c>
      <c r="K3151" s="44">
        <f t="shared" si="49"/>
        <v>144443.30190702551</v>
      </c>
    </row>
    <row r="3152" spans="1:11" s="43" customFormat="1" ht="19.7" customHeight="1" x14ac:dyDescent="0.25">
      <c r="A3152" s="43" t="s">
        <v>177</v>
      </c>
      <c r="B3152" s="1" t="s">
        <v>242</v>
      </c>
      <c r="C3152" s="1" t="s">
        <v>250</v>
      </c>
      <c r="D3152" s="1" t="s">
        <v>249</v>
      </c>
      <c r="E3152" s="45" t="str">
        <f>VLOOKUP(C3152,PROCV!E$50:G$126,3,0)</f>
        <v>Audiovisual</v>
      </c>
      <c r="F3152" s="1" t="s">
        <v>416</v>
      </c>
      <c r="G3152" s="1" t="s">
        <v>265</v>
      </c>
      <c r="H3152" s="1">
        <v>2011</v>
      </c>
      <c r="I3152" s="60">
        <f>VLOOKUP(H3152,PROCV!E$33:F$44,2,0)</f>
        <v>1.4444330190702552</v>
      </c>
      <c r="J3152" s="71">
        <v>397000</v>
      </c>
      <c r="K3152" s="44">
        <f t="shared" si="49"/>
        <v>573439.90857089136</v>
      </c>
    </row>
    <row r="3153" spans="1:11" s="43" customFormat="1" ht="19.7" customHeight="1" x14ac:dyDescent="0.25">
      <c r="A3153" s="43" t="s">
        <v>177</v>
      </c>
      <c r="B3153" s="1" t="s">
        <v>242</v>
      </c>
      <c r="C3153" s="1" t="s">
        <v>250</v>
      </c>
      <c r="D3153" s="1" t="s">
        <v>249</v>
      </c>
      <c r="E3153" s="45" t="str">
        <f>VLOOKUP(C3153,PROCV!E$50:G$126,3,0)</f>
        <v>Audiovisual</v>
      </c>
      <c r="F3153" s="1" t="s">
        <v>416</v>
      </c>
      <c r="G3153" s="1" t="s">
        <v>265</v>
      </c>
      <c r="H3153" s="1">
        <v>2011</v>
      </c>
      <c r="I3153" s="60">
        <f>VLOOKUP(H3153,PROCV!E$33:F$44,2,0)</f>
        <v>1.4444330190702552</v>
      </c>
      <c r="J3153" s="71">
        <v>3532264</v>
      </c>
      <c r="K3153" s="44">
        <f t="shared" si="49"/>
        <v>5102118.7536731763</v>
      </c>
    </row>
    <row r="3154" spans="1:11" s="43" customFormat="1" ht="19.7" customHeight="1" x14ac:dyDescent="0.25">
      <c r="A3154" s="43" t="s">
        <v>177</v>
      </c>
      <c r="B3154" s="1" t="s">
        <v>242</v>
      </c>
      <c r="C3154" s="1" t="s">
        <v>250</v>
      </c>
      <c r="D3154" s="1" t="s">
        <v>249</v>
      </c>
      <c r="E3154" s="45" t="str">
        <f>VLOOKUP(C3154,PROCV!E$50:G$126,3,0)</f>
        <v>Audiovisual</v>
      </c>
      <c r="F3154" s="1" t="s">
        <v>416</v>
      </c>
      <c r="G3154" s="1" t="s">
        <v>236</v>
      </c>
      <c r="H3154" s="1">
        <v>2011</v>
      </c>
      <c r="I3154" s="60">
        <f>VLOOKUP(H3154,PROCV!E$33:F$44,2,0)</f>
        <v>1.4444330190702552</v>
      </c>
      <c r="J3154" s="71">
        <v>1252984</v>
      </c>
      <c r="K3154" s="44">
        <f t="shared" si="49"/>
        <v>1809851.4619667246</v>
      </c>
    </row>
    <row r="3155" spans="1:11" s="43" customFormat="1" ht="19.7" customHeight="1" x14ac:dyDescent="0.25">
      <c r="A3155" s="43" t="s">
        <v>177</v>
      </c>
      <c r="B3155" s="1" t="s">
        <v>242</v>
      </c>
      <c r="C3155" s="1" t="s">
        <v>346</v>
      </c>
      <c r="D3155" s="1" t="s">
        <v>345</v>
      </c>
      <c r="E3155" s="45" t="str">
        <f>VLOOKUP(C3155,PROCV!E$50:G$126,3,0)</f>
        <v>Audiovisual</v>
      </c>
      <c r="F3155" s="1" t="s">
        <v>416</v>
      </c>
      <c r="G3155" s="1" t="s">
        <v>236</v>
      </c>
      <c r="H3155" s="1">
        <v>2011</v>
      </c>
      <c r="I3155" s="60">
        <f>VLOOKUP(H3155,PROCV!E$33:F$44,2,0)</f>
        <v>1.4444330190702552</v>
      </c>
      <c r="J3155" s="71">
        <v>1123618</v>
      </c>
      <c r="K3155" s="44">
        <f t="shared" si="49"/>
        <v>1622990.9400216821</v>
      </c>
    </row>
    <row r="3156" spans="1:11" s="43" customFormat="1" ht="19.7" customHeight="1" x14ac:dyDescent="0.25">
      <c r="A3156" s="43" t="s">
        <v>177</v>
      </c>
      <c r="B3156" s="1" t="s">
        <v>242</v>
      </c>
      <c r="C3156" s="1" t="s">
        <v>346</v>
      </c>
      <c r="D3156" s="1" t="s">
        <v>345</v>
      </c>
      <c r="E3156" s="45" t="str">
        <f>VLOOKUP(C3156,PROCV!E$50:G$126,3,0)</f>
        <v>Audiovisual</v>
      </c>
      <c r="F3156" s="1" t="s">
        <v>416</v>
      </c>
      <c r="G3156" s="1" t="s">
        <v>236</v>
      </c>
      <c r="H3156" s="1">
        <v>2011</v>
      </c>
      <c r="I3156" s="60">
        <f>VLOOKUP(H3156,PROCV!E$33:F$44,2,0)</f>
        <v>1.4444330190702552</v>
      </c>
      <c r="J3156" s="71">
        <v>439275</v>
      </c>
      <c r="K3156" s="44">
        <f t="shared" si="49"/>
        <v>634503.31445208634</v>
      </c>
    </row>
    <row r="3157" spans="1:11" s="43" customFormat="1" ht="19.7" customHeight="1" x14ac:dyDescent="0.25">
      <c r="A3157" s="43" t="s">
        <v>177</v>
      </c>
      <c r="B3157" s="1" t="s">
        <v>242</v>
      </c>
      <c r="C3157" s="1" t="s">
        <v>352</v>
      </c>
      <c r="D3157" s="1" t="s">
        <v>351</v>
      </c>
      <c r="E3157" s="45" t="str">
        <f>VLOOKUP(C3157,PROCV!E$50:G$126,3,0)</f>
        <v>Audiovisual</v>
      </c>
      <c r="F3157" s="1" t="s">
        <v>416</v>
      </c>
      <c r="G3157" s="1" t="s">
        <v>236</v>
      </c>
      <c r="H3157" s="1">
        <v>2011</v>
      </c>
      <c r="I3157" s="60">
        <f>VLOOKUP(H3157,PROCV!E$33:F$44,2,0)</f>
        <v>1.4444330190702552</v>
      </c>
      <c r="J3157" s="71">
        <v>516574</v>
      </c>
      <c r="K3157" s="44">
        <f t="shared" si="49"/>
        <v>746156.542393198</v>
      </c>
    </row>
    <row r="3158" spans="1:11" s="43" customFormat="1" ht="19.7" customHeight="1" x14ac:dyDescent="0.25">
      <c r="A3158" s="43" t="s">
        <v>177</v>
      </c>
      <c r="B3158" s="1" t="s">
        <v>242</v>
      </c>
      <c r="C3158" s="1" t="s">
        <v>303</v>
      </c>
      <c r="D3158" s="1" t="s">
        <v>302</v>
      </c>
      <c r="E3158" s="45" t="str">
        <f>VLOOKUP(C3158,PROCV!E$50:G$126,3,0)</f>
        <v>Educação e Criação em Artes</v>
      </c>
      <c r="F3158" s="1" t="s">
        <v>416</v>
      </c>
      <c r="G3158" s="1" t="s">
        <v>236</v>
      </c>
      <c r="H3158" s="1">
        <v>2011</v>
      </c>
      <c r="I3158" s="60">
        <f>VLOOKUP(H3158,PROCV!E$33:F$44,2,0)</f>
        <v>1.4444330190702552</v>
      </c>
      <c r="J3158" s="71">
        <v>48642</v>
      </c>
      <c r="K3158" s="44">
        <f t="shared" si="49"/>
        <v>70260.110913615354</v>
      </c>
    </row>
    <row r="3159" spans="1:11" s="43" customFormat="1" ht="19.7" customHeight="1" x14ac:dyDescent="0.25">
      <c r="A3159" s="43" t="s">
        <v>177</v>
      </c>
      <c r="B3159" s="1" t="s">
        <v>242</v>
      </c>
      <c r="C3159" s="1" t="s">
        <v>303</v>
      </c>
      <c r="D3159" s="1" t="s">
        <v>302</v>
      </c>
      <c r="E3159" s="45" t="str">
        <f>VLOOKUP(C3159,PROCV!E$50:G$126,3,0)</f>
        <v>Educação e Criação em Artes</v>
      </c>
      <c r="F3159" s="1" t="s">
        <v>416</v>
      </c>
      <c r="G3159" s="1" t="s">
        <v>236</v>
      </c>
      <c r="H3159" s="1">
        <v>2011</v>
      </c>
      <c r="I3159" s="60">
        <f>VLOOKUP(H3159,PROCV!E$33:F$44,2,0)</f>
        <v>1.4444330190702552</v>
      </c>
      <c r="J3159" s="71">
        <v>4767</v>
      </c>
      <c r="K3159" s="44">
        <f t="shared" si="49"/>
        <v>6885.6122019079066</v>
      </c>
    </row>
    <row r="3160" spans="1:11" s="43" customFormat="1" ht="19.7" customHeight="1" x14ac:dyDescent="0.25">
      <c r="A3160" s="43" t="s">
        <v>177</v>
      </c>
      <c r="B3160" s="1" t="s">
        <v>242</v>
      </c>
      <c r="C3160" s="1" t="s">
        <v>354</v>
      </c>
      <c r="D3160" s="1" t="s">
        <v>353</v>
      </c>
      <c r="E3160" s="45" t="str">
        <f>VLOOKUP(C3160,PROCV!E$50:G$126,3,0)</f>
        <v>Educação e Criação em Artes</v>
      </c>
      <c r="F3160" s="1" t="s">
        <v>416</v>
      </c>
      <c r="G3160" s="1" t="s">
        <v>236</v>
      </c>
      <c r="H3160" s="1">
        <v>2011</v>
      </c>
      <c r="I3160" s="60">
        <f>VLOOKUP(H3160,PROCV!E$33:F$44,2,0)</f>
        <v>1.4444330190702552</v>
      </c>
      <c r="J3160" s="71">
        <v>13120</v>
      </c>
      <c r="K3160" s="44">
        <f t="shared" si="49"/>
        <v>18950.961210201749</v>
      </c>
    </row>
    <row r="3161" spans="1:11" s="43" customFormat="1" ht="19.7" customHeight="1" x14ac:dyDescent="0.25">
      <c r="A3161" s="43" t="s">
        <v>177</v>
      </c>
      <c r="B3161" s="1" t="s">
        <v>242</v>
      </c>
      <c r="C3161" s="1" t="s">
        <v>295</v>
      </c>
      <c r="D3161" s="1" t="s">
        <v>294</v>
      </c>
      <c r="E3161" s="45" t="str">
        <f>VLOOKUP(C3161,PROCV!E$50:G$126,3,0)</f>
        <v>Educação e Criação em Artes</v>
      </c>
      <c r="F3161" s="1" t="s">
        <v>416</v>
      </c>
      <c r="G3161" s="1" t="s">
        <v>236</v>
      </c>
      <c r="H3161" s="1">
        <v>2011</v>
      </c>
      <c r="I3161" s="60">
        <f>VLOOKUP(H3161,PROCV!E$33:F$44,2,0)</f>
        <v>1.4444330190702552</v>
      </c>
      <c r="J3161" s="71">
        <v>9265</v>
      </c>
      <c r="K3161" s="44">
        <f t="shared" si="49"/>
        <v>13382.671921685915</v>
      </c>
    </row>
    <row r="3162" spans="1:11" s="43" customFormat="1" ht="19.7" customHeight="1" x14ac:dyDescent="0.25">
      <c r="A3162" s="43" t="s">
        <v>177</v>
      </c>
      <c r="B3162" s="1" t="s">
        <v>242</v>
      </c>
      <c r="C3162" s="1" t="s">
        <v>295</v>
      </c>
      <c r="D3162" s="1" t="s">
        <v>294</v>
      </c>
      <c r="E3162" s="45" t="str">
        <f>VLOOKUP(C3162,PROCV!E$50:G$126,3,0)</f>
        <v>Educação e Criação em Artes</v>
      </c>
      <c r="F3162" s="1" t="s">
        <v>416</v>
      </c>
      <c r="G3162" s="1" t="s">
        <v>236</v>
      </c>
      <c r="H3162" s="1">
        <v>2011</v>
      </c>
      <c r="I3162" s="60">
        <f>VLOOKUP(H3162,PROCV!E$33:F$44,2,0)</f>
        <v>1.4444330190702552</v>
      </c>
      <c r="J3162" s="71">
        <v>37631</v>
      </c>
      <c r="K3162" s="44">
        <f t="shared" si="49"/>
        <v>54355.458940632772</v>
      </c>
    </row>
    <row r="3163" spans="1:11" s="43" customFormat="1" ht="19.7" customHeight="1" x14ac:dyDescent="0.25">
      <c r="A3163" s="43" t="s">
        <v>177</v>
      </c>
      <c r="B3163" s="1" t="s">
        <v>242</v>
      </c>
      <c r="C3163" s="1" t="s">
        <v>246</v>
      </c>
      <c r="D3163" s="1" t="s">
        <v>245</v>
      </c>
      <c r="E3163" s="45" t="str">
        <f>VLOOKUP(C3163,PROCV!E$50:G$126,3,0)</f>
        <v>Artes Cênicas e Espetáculos</v>
      </c>
      <c r="F3163" s="1" t="s">
        <v>416</v>
      </c>
      <c r="G3163" s="1" t="s">
        <v>236</v>
      </c>
      <c r="H3163" s="1">
        <v>2011</v>
      </c>
      <c r="I3163" s="60">
        <f>VLOOKUP(H3163,PROCV!E$33:F$44,2,0)</f>
        <v>1.4444330190702552</v>
      </c>
      <c r="J3163" s="71">
        <v>57467</v>
      </c>
      <c r="K3163" s="44">
        <f t="shared" si="49"/>
        <v>83007.232306910359</v>
      </c>
    </row>
    <row r="3164" spans="1:11" s="43" customFormat="1" ht="19.7" customHeight="1" x14ac:dyDescent="0.25">
      <c r="A3164" s="43" t="s">
        <v>177</v>
      </c>
      <c r="B3164" s="1" t="s">
        <v>242</v>
      </c>
      <c r="C3164" s="1" t="s">
        <v>246</v>
      </c>
      <c r="D3164" s="1" t="s">
        <v>245</v>
      </c>
      <c r="E3164" s="45" t="str">
        <f>VLOOKUP(C3164,PROCV!E$50:G$126,3,0)</f>
        <v>Artes Cênicas e Espetáculos</v>
      </c>
      <c r="F3164" s="1" t="s">
        <v>416</v>
      </c>
      <c r="G3164" s="1" t="s">
        <v>236</v>
      </c>
      <c r="H3164" s="1">
        <v>2011</v>
      </c>
      <c r="I3164" s="60">
        <f>VLOOKUP(H3164,PROCV!E$33:F$44,2,0)</f>
        <v>1.4444330190702552</v>
      </c>
      <c r="J3164" s="71">
        <v>20000</v>
      </c>
      <c r="K3164" s="44">
        <f t="shared" si="49"/>
        <v>28888.660381405105</v>
      </c>
    </row>
    <row r="3165" spans="1:11" s="43" customFormat="1" ht="19.7" customHeight="1" x14ac:dyDescent="0.25">
      <c r="A3165" s="43" t="s">
        <v>177</v>
      </c>
      <c r="B3165" s="1" t="s">
        <v>242</v>
      </c>
      <c r="C3165" s="1" t="s">
        <v>238</v>
      </c>
      <c r="D3165" s="1" t="s">
        <v>237</v>
      </c>
      <c r="E3165" s="45" t="str">
        <f>VLOOKUP(C3165,PROCV!E$50:G$126,3,0)</f>
        <v>Artes Cênicas e Espetáculos</v>
      </c>
      <c r="F3165" s="1" t="s">
        <v>416</v>
      </c>
      <c r="G3165" s="1" t="s">
        <v>236</v>
      </c>
      <c r="H3165" s="1">
        <v>2011</v>
      </c>
      <c r="I3165" s="60">
        <f>VLOOKUP(H3165,PROCV!E$33:F$44,2,0)</f>
        <v>1.4444330190702552</v>
      </c>
      <c r="J3165" s="71">
        <v>26618</v>
      </c>
      <c r="K3165" s="44">
        <f t="shared" si="49"/>
        <v>38447.918101612056</v>
      </c>
    </row>
    <row r="3166" spans="1:11" s="43" customFormat="1" ht="19.7" customHeight="1" x14ac:dyDescent="0.25">
      <c r="A3166" s="43" t="s">
        <v>177</v>
      </c>
      <c r="B3166" s="1" t="s">
        <v>242</v>
      </c>
      <c r="C3166" s="1" t="s">
        <v>238</v>
      </c>
      <c r="D3166" s="1" t="s">
        <v>237</v>
      </c>
      <c r="E3166" s="45" t="str">
        <f>VLOOKUP(C3166,PROCV!E$50:G$126,3,0)</f>
        <v>Artes Cênicas e Espetáculos</v>
      </c>
      <c r="F3166" s="1" t="s">
        <v>416</v>
      </c>
      <c r="G3166" s="1" t="s">
        <v>236</v>
      </c>
      <c r="H3166" s="1">
        <v>2011</v>
      </c>
      <c r="I3166" s="60">
        <f>VLOOKUP(H3166,PROCV!E$33:F$44,2,0)</f>
        <v>1.4444330190702552</v>
      </c>
      <c r="J3166" s="71">
        <v>92700</v>
      </c>
      <c r="K3166" s="44">
        <f t="shared" si="49"/>
        <v>133898.94086781266</v>
      </c>
    </row>
    <row r="3167" spans="1:11" s="43" customFormat="1" ht="19.7" customHeight="1" x14ac:dyDescent="0.25">
      <c r="A3167" s="43" t="s">
        <v>177</v>
      </c>
      <c r="B3167" s="1" t="s">
        <v>242</v>
      </c>
      <c r="C3167" s="1" t="s">
        <v>238</v>
      </c>
      <c r="D3167" s="1" t="s">
        <v>237</v>
      </c>
      <c r="E3167" s="45" t="str">
        <f>VLOOKUP(C3167,PROCV!E$50:G$126,3,0)</f>
        <v>Artes Cênicas e Espetáculos</v>
      </c>
      <c r="F3167" s="1" t="s">
        <v>416</v>
      </c>
      <c r="G3167" s="1" t="s">
        <v>236</v>
      </c>
      <c r="H3167" s="1">
        <v>2011</v>
      </c>
      <c r="I3167" s="60">
        <f>VLOOKUP(H3167,PROCV!E$33:F$44,2,0)</f>
        <v>1.4444330190702552</v>
      </c>
      <c r="J3167" s="71">
        <v>152720</v>
      </c>
      <c r="K3167" s="44">
        <f t="shared" si="49"/>
        <v>220593.81067240937</v>
      </c>
    </row>
    <row r="3168" spans="1:11" s="43" customFormat="1" ht="19.7" customHeight="1" x14ac:dyDescent="0.25">
      <c r="A3168" s="43" t="s">
        <v>177</v>
      </c>
      <c r="B3168" s="1" t="s">
        <v>242</v>
      </c>
      <c r="C3168" s="1" t="s">
        <v>238</v>
      </c>
      <c r="D3168" s="1" t="s">
        <v>237</v>
      </c>
      <c r="E3168" s="45" t="str">
        <f>VLOOKUP(C3168,PROCV!E$50:G$126,3,0)</f>
        <v>Artes Cênicas e Espetáculos</v>
      </c>
      <c r="F3168" s="1" t="s">
        <v>416</v>
      </c>
      <c r="G3168" s="1" t="s">
        <v>236</v>
      </c>
      <c r="H3168" s="1">
        <v>2011</v>
      </c>
      <c r="I3168" s="60">
        <f>VLOOKUP(H3168,PROCV!E$33:F$44,2,0)</f>
        <v>1.4444330190702552</v>
      </c>
      <c r="J3168" s="71">
        <v>196236</v>
      </c>
      <c r="K3168" s="44">
        <f t="shared" si="49"/>
        <v>283449.75793027063</v>
      </c>
    </row>
    <row r="3169" spans="1:11" s="43" customFormat="1" ht="19.7" customHeight="1" x14ac:dyDescent="0.25">
      <c r="A3169" s="43" t="s">
        <v>177</v>
      </c>
      <c r="B3169" s="1" t="s">
        <v>242</v>
      </c>
      <c r="C3169" s="1" t="s">
        <v>238</v>
      </c>
      <c r="D3169" s="1" t="s">
        <v>237</v>
      </c>
      <c r="E3169" s="45" t="str">
        <f>VLOOKUP(C3169,PROCV!E$50:G$126,3,0)</f>
        <v>Artes Cênicas e Espetáculos</v>
      </c>
      <c r="F3169" s="1" t="s">
        <v>416</v>
      </c>
      <c r="G3169" s="1" t="s">
        <v>236</v>
      </c>
      <c r="H3169" s="1">
        <v>2011</v>
      </c>
      <c r="I3169" s="60">
        <f>VLOOKUP(H3169,PROCV!E$33:F$44,2,0)</f>
        <v>1.4444330190702552</v>
      </c>
      <c r="J3169" s="71">
        <v>453595</v>
      </c>
      <c r="K3169" s="44">
        <f t="shared" si="49"/>
        <v>655187.59528517246</v>
      </c>
    </row>
    <row r="3170" spans="1:11" s="43" customFormat="1" ht="19.7" customHeight="1" x14ac:dyDescent="0.25">
      <c r="A3170" s="43" t="s">
        <v>177</v>
      </c>
      <c r="B3170" s="1" t="s">
        <v>242</v>
      </c>
      <c r="C3170" s="1" t="s">
        <v>238</v>
      </c>
      <c r="D3170" s="1" t="s">
        <v>237</v>
      </c>
      <c r="E3170" s="45" t="str">
        <f>VLOOKUP(C3170,PROCV!E$50:G$126,3,0)</f>
        <v>Artes Cênicas e Espetáculos</v>
      </c>
      <c r="F3170" s="1" t="s">
        <v>416</v>
      </c>
      <c r="G3170" s="1" t="s">
        <v>236</v>
      </c>
      <c r="H3170" s="1">
        <v>2011</v>
      </c>
      <c r="I3170" s="60">
        <f>VLOOKUP(H3170,PROCV!E$33:F$44,2,0)</f>
        <v>1.4444330190702552</v>
      </c>
      <c r="J3170" s="71">
        <v>5000</v>
      </c>
      <c r="K3170" s="44">
        <f t="shared" si="49"/>
        <v>7222.1650953512762</v>
      </c>
    </row>
    <row r="3171" spans="1:11" s="43" customFormat="1" ht="19.7" customHeight="1" x14ac:dyDescent="0.25">
      <c r="A3171" s="43" t="s">
        <v>177</v>
      </c>
      <c r="B3171" s="1" t="s">
        <v>242</v>
      </c>
      <c r="C3171" s="1" t="s">
        <v>238</v>
      </c>
      <c r="D3171" s="1" t="s">
        <v>237</v>
      </c>
      <c r="E3171" s="45" t="str">
        <f>VLOOKUP(C3171,PROCV!E$50:G$126,3,0)</f>
        <v>Artes Cênicas e Espetáculos</v>
      </c>
      <c r="F3171" s="1" t="s">
        <v>416</v>
      </c>
      <c r="G3171" s="1" t="s">
        <v>236</v>
      </c>
      <c r="H3171" s="1">
        <v>2011</v>
      </c>
      <c r="I3171" s="60">
        <f>VLOOKUP(H3171,PROCV!E$33:F$44,2,0)</f>
        <v>1.4444330190702552</v>
      </c>
      <c r="J3171" s="71">
        <v>1460</v>
      </c>
      <c r="K3171" s="44">
        <f t="shared" si="49"/>
        <v>2108.8722078425726</v>
      </c>
    </row>
    <row r="3172" spans="1:11" s="43" customFormat="1" ht="19.7" customHeight="1" x14ac:dyDescent="0.25">
      <c r="A3172" s="43" t="s">
        <v>177</v>
      </c>
      <c r="B3172" s="1" t="s">
        <v>242</v>
      </c>
      <c r="C3172" s="1" t="s">
        <v>241</v>
      </c>
      <c r="D3172" s="1" t="s">
        <v>240</v>
      </c>
      <c r="E3172" s="45" t="str">
        <f>VLOOKUP(C3172,PROCV!E$50:G$126,3,0)</f>
        <v>Artes Cênicas e Espetáculos</v>
      </c>
      <c r="F3172" s="1" t="s">
        <v>416</v>
      </c>
      <c r="G3172" s="1" t="s">
        <v>236</v>
      </c>
      <c r="H3172" s="1">
        <v>2011</v>
      </c>
      <c r="I3172" s="60">
        <f>VLOOKUP(H3172,PROCV!E$33:F$44,2,0)</f>
        <v>1.4444330190702552</v>
      </c>
      <c r="J3172" s="71">
        <v>136350</v>
      </c>
      <c r="K3172" s="44">
        <f t="shared" si="49"/>
        <v>196948.4421502293</v>
      </c>
    </row>
    <row r="3173" spans="1:11" s="43" customFormat="1" ht="19.7" customHeight="1" x14ac:dyDescent="0.25">
      <c r="A3173" s="43" t="s">
        <v>177</v>
      </c>
      <c r="B3173" s="1" t="s">
        <v>242</v>
      </c>
      <c r="C3173" s="1" t="s">
        <v>241</v>
      </c>
      <c r="D3173" s="1" t="s">
        <v>240</v>
      </c>
      <c r="E3173" s="45" t="str">
        <f>VLOOKUP(C3173,PROCV!E$50:G$126,3,0)</f>
        <v>Artes Cênicas e Espetáculos</v>
      </c>
      <c r="F3173" s="1" t="s">
        <v>415</v>
      </c>
      <c r="G3173" s="1" t="s">
        <v>265</v>
      </c>
      <c r="H3173" s="1">
        <v>2011</v>
      </c>
      <c r="I3173" s="60">
        <f>VLOOKUP(H3173,PROCV!E$33:F$44,2,0)</f>
        <v>1.4444330190702552</v>
      </c>
      <c r="J3173" s="71">
        <v>300000</v>
      </c>
      <c r="K3173" s="44">
        <f t="shared" si="49"/>
        <v>433329.90572107659</v>
      </c>
    </row>
    <row r="3174" spans="1:11" s="43" customFormat="1" ht="19.7" customHeight="1" x14ac:dyDescent="0.25">
      <c r="A3174" s="43" t="s">
        <v>177</v>
      </c>
      <c r="B3174" s="1" t="s">
        <v>242</v>
      </c>
      <c r="C3174" s="1" t="s">
        <v>241</v>
      </c>
      <c r="D3174" s="1" t="s">
        <v>240</v>
      </c>
      <c r="E3174" s="45" t="str">
        <f>VLOOKUP(C3174,PROCV!E$50:G$126,3,0)</f>
        <v>Artes Cênicas e Espetáculos</v>
      </c>
      <c r="F3174" s="1" t="s">
        <v>416</v>
      </c>
      <c r="G3174" s="1" t="s">
        <v>236</v>
      </c>
      <c r="H3174" s="1">
        <v>2011</v>
      </c>
      <c r="I3174" s="60">
        <f>VLOOKUP(H3174,PROCV!E$33:F$44,2,0)</f>
        <v>1.4444330190702552</v>
      </c>
      <c r="J3174" s="71">
        <v>267687</v>
      </c>
      <c r="K3174" s="44">
        <f t="shared" si="49"/>
        <v>386655.94157585944</v>
      </c>
    </row>
    <row r="3175" spans="1:11" s="43" customFormat="1" ht="19.7" customHeight="1" x14ac:dyDescent="0.25">
      <c r="A3175" s="43" t="s">
        <v>177</v>
      </c>
      <c r="B3175" s="1" t="s">
        <v>242</v>
      </c>
      <c r="C3175" s="1" t="s">
        <v>241</v>
      </c>
      <c r="D3175" s="1" t="s">
        <v>240</v>
      </c>
      <c r="E3175" s="45" t="str">
        <f>VLOOKUP(C3175,PROCV!E$50:G$126,3,0)</f>
        <v>Artes Cênicas e Espetáculos</v>
      </c>
      <c r="F3175" s="1" t="s">
        <v>416</v>
      </c>
      <c r="G3175" s="1" t="s">
        <v>236</v>
      </c>
      <c r="H3175" s="1">
        <v>2011</v>
      </c>
      <c r="I3175" s="60">
        <f>VLOOKUP(H3175,PROCV!E$33:F$44,2,0)</f>
        <v>1.4444330190702552</v>
      </c>
      <c r="J3175" s="71">
        <v>400769</v>
      </c>
      <c r="K3175" s="44">
        <f t="shared" si="49"/>
        <v>578883.97661976714</v>
      </c>
    </row>
    <row r="3176" spans="1:11" s="43" customFormat="1" ht="19.7" customHeight="1" x14ac:dyDescent="0.25">
      <c r="A3176" s="43" t="s">
        <v>177</v>
      </c>
      <c r="B3176" s="1" t="s">
        <v>242</v>
      </c>
      <c r="C3176" s="1" t="s">
        <v>330</v>
      </c>
      <c r="D3176" s="1" t="s">
        <v>329</v>
      </c>
      <c r="E3176" s="45" t="str">
        <f>VLOOKUP(C3176,PROCV!E$50:G$126,3,0)</f>
        <v>Educação e Criação em Artes</v>
      </c>
      <c r="F3176" s="1" t="s">
        <v>416</v>
      </c>
      <c r="G3176" s="1" t="s">
        <v>236</v>
      </c>
      <c r="H3176" s="1">
        <v>2011</v>
      </c>
      <c r="I3176" s="60">
        <f>VLOOKUP(H3176,PROCV!E$33:F$44,2,0)</f>
        <v>1.4444330190702552</v>
      </c>
      <c r="J3176" s="71">
        <v>32780</v>
      </c>
      <c r="K3176" s="44">
        <f t="shared" si="49"/>
        <v>47348.514365122966</v>
      </c>
    </row>
    <row r="3177" spans="1:11" s="43" customFormat="1" ht="19.7" customHeight="1" x14ac:dyDescent="0.25">
      <c r="A3177" s="43" t="s">
        <v>177</v>
      </c>
      <c r="B3177" s="1" t="s">
        <v>242</v>
      </c>
      <c r="C3177" s="1" t="s">
        <v>330</v>
      </c>
      <c r="D3177" s="1" t="s">
        <v>329</v>
      </c>
      <c r="E3177" s="45" t="str">
        <f>VLOOKUP(C3177,PROCV!E$50:G$126,3,0)</f>
        <v>Educação e Criação em Artes</v>
      </c>
      <c r="F3177" s="1" t="s">
        <v>416</v>
      </c>
      <c r="G3177" s="1" t="s">
        <v>236</v>
      </c>
      <c r="H3177" s="1">
        <v>2011</v>
      </c>
      <c r="I3177" s="60">
        <f>VLOOKUP(H3177,PROCV!E$33:F$44,2,0)</f>
        <v>1.4444330190702552</v>
      </c>
      <c r="J3177" s="71">
        <v>39690</v>
      </c>
      <c r="K3177" s="44">
        <f t="shared" si="49"/>
        <v>57329.546526898434</v>
      </c>
    </row>
    <row r="3178" spans="1:11" s="43" customFormat="1" ht="19.7" customHeight="1" x14ac:dyDescent="0.25">
      <c r="A3178" s="43" t="s">
        <v>177</v>
      </c>
      <c r="B3178" s="1" t="s">
        <v>242</v>
      </c>
      <c r="C3178" s="1" t="s">
        <v>313</v>
      </c>
      <c r="D3178" s="1" t="s">
        <v>312</v>
      </c>
      <c r="E3178" s="45" t="str">
        <f>VLOOKUP(C3178,PROCV!E$50:G$126,3,0)</f>
        <v>Patrimônio</v>
      </c>
      <c r="F3178" s="1" t="s">
        <v>416</v>
      </c>
      <c r="G3178" s="1" t="s">
        <v>236</v>
      </c>
      <c r="H3178" s="1">
        <v>2011</v>
      </c>
      <c r="I3178" s="60">
        <f>VLOOKUP(H3178,PROCV!E$33:F$44,2,0)</f>
        <v>1.4444330190702552</v>
      </c>
      <c r="J3178" s="71">
        <v>3557</v>
      </c>
      <c r="K3178" s="44">
        <f t="shared" si="49"/>
        <v>5137.8482488328982</v>
      </c>
    </row>
    <row r="3179" spans="1:11" s="43" customFormat="1" ht="19.7" customHeight="1" x14ac:dyDescent="0.25">
      <c r="A3179" s="43" t="s">
        <v>177</v>
      </c>
      <c r="B3179" s="1" t="s">
        <v>242</v>
      </c>
      <c r="C3179" s="1" t="s">
        <v>348</v>
      </c>
      <c r="D3179" s="1" t="s">
        <v>347</v>
      </c>
      <c r="E3179" s="45" t="str">
        <f>VLOOKUP(C3179,PROCV!E$50:G$126,3,0)</f>
        <v>Patrimônio</v>
      </c>
      <c r="F3179" s="1" t="s">
        <v>415</v>
      </c>
      <c r="G3179" s="1" t="s">
        <v>265</v>
      </c>
      <c r="H3179" s="1">
        <v>2011</v>
      </c>
      <c r="I3179" s="60">
        <f>VLOOKUP(H3179,PROCV!E$33:F$44,2,0)</f>
        <v>1.4444330190702552</v>
      </c>
      <c r="J3179" s="71">
        <v>114000</v>
      </c>
      <c r="K3179" s="44">
        <f t="shared" si="49"/>
        <v>164665.3641740091</v>
      </c>
    </row>
    <row r="3180" spans="1:11" s="43" customFormat="1" ht="19.7" customHeight="1" x14ac:dyDescent="0.25">
      <c r="A3180" s="43" t="s">
        <v>177</v>
      </c>
      <c r="B3180" s="1" t="s">
        <v>242</v>
      </c>
      <c r="C3180" s="1" t="s">
        <v>318</v>
      </c>
      <c r="D3180" s="1" t="s">
        <v>317</v>
      </c>
      <c r="E3180" s="45" t="str">
        <f>VLOOKUP(C3180,PROCV!E$50:G$126,3,0)</f>
        <v>Patrimônio</v>
      </c>
      <c r="F3180" s="1" t="s">
        <v>415</v>
      </c>
      <c r="G3180" s="1" t="s">
        <v>265</v>
      </c>
      <c r="H3180" s="1">
        <v>2011</v>
      </c>
      <c r="I3180" s="60">
        <f>VLOOKUP(H3180,PROCV!E$33:F$44,2,0)</f>
        <v>1.4444330190702552</v>
      </c>
      <c r="J3180" s="71">
        <v>325802</v>
      </c>
      <c r="K3180" s="44">
        <f t="shared" si="49"/>
        <v>470599.16647912731</v>
      </c>
    </row>
    <row r="3181" spans="1:11" s="43" customFormat="1" ht="19.7" customHeight="1" x14ac:dyDescent="0.25">
      <c r="A3181" s="43" t="s">
        <v>177</v>
      </c>
      <c r="B3181" s="1" t="s">
        <v>242</v>
      </c>
      <c r="C3181" s="1" t="s">
        <v>318</v>
      </c>
      <c r="D3181" s="1" t="s">
        <v>317</v>
      </c>
      <c r="E3181" s="45" t="str">
        <f>VLOOKUP(C3181,PROCV!E$50:G$126,3,0)</f>
        <v>Patrimônio</v>
      </c>
      <c r="F3181" s="1" t="s">
        <v>415</v>
      </c>
      <c r="G3181" s="1" t="s">
        <v>265</v>
      </c>
      <c r="H3181" s="1">
        <v>2011</v>
      </c>
      <c r="I3181" s="60">
        <f>VLOOKUP(H3181,PROCV!E$33:F$44,2,0)</f>
        <v>1.4444330190702552</v>
      </c>
      <c r="J3181" s="71">
        <v>6820458</v>
      </c>
      <c r="K3181" s="44">
        <f t="shared" si="49"/>
        <v>9851694.7403818741</v>
      </c>
    </row>
    <row r="3182" spans="1:11" s="43" customFormat="1" ht="19.7" customHeight="1" x14ac:dyDescent="0.25">
      <c r="A3182" s="43" t="s">
        <v>177</v>
      </c>
      <c r="B3182" s="1" t="s">
        <v>242</v>
      </c>
      <c r="C3182" s="1" t="s">
        <v>318</v>
      </c>
      <c r="D3182" s="1" t="s">
        <v>317</v>
      </c>
      <c r="E3182" s="45" t="str">
        <f>VLOOKUP(C3182,PROCV!E$50:G$126,3,0)</f>
        <v>Patrimônio</v>
      </c>
      <c r="F3182" s="1" t="s">
        <v>415</v>
      </c>
      <c r="G3182" s="1" t="s">
        <v>265</v>
      </c>
      <c r="H3182" s="1">
        <v>2011</v>
      </c>
      <c r="I3182" s="60">
        <f>VLOOKUP(H3182,PROCV!E$33:F$44,2,0)</f>
        <v>1.4444330190702552</v>
      </c>
      <c r="J3182" s="71">
        <v>500000</v>
      </c>
      <c r="K3182" s="44">
        <f t="shared" si="49"/>
        <v>722216.50953512767</v>
      </c>
    </row>
    <row r="3183" spans="1:11" s="43" customFormat="1" ht="19.7" customHeight="1" x14ac:dyDescent="0.25">
      <c r="A3183" s="43" t="s">
        <v>173</v>
      </c>
      <c r="B3183" s="1" t="s">
        <v>316</v>
      </c>
      <c r="C3183" s="1" t="s">
        <v>291</v>
      </c>
      <c r="D3183" s="1" t="s">
        <v>290</v>
      </c>
      <c r="E3183" s="45" t="str">
        <f>VLOOKUP(C3183,PROCV!E$50:G$126,3,0)</f>
        <v>NA</v>
      </c>
      <c r="F3183" s="1" t="s">
        <v>416</v>
      </c>
      <c r="G3183" s="1" t="s">
        <v>236</v>
      </c>
      <c r="H3183" s="1">
        <v>2011</v>
      </c>
      <c r="I3183" s="60">
        <f>VLOOKUP(H3183,PROCV!E$33:F$44,2,0)</f>
        <v>1.4444330190702552</v>
      </c>
      <c r="J3183" s="71">
        <v>25322</v>
      </c>
      <c r="K3183" s="44">
        <f t="shared" si="49"/>
        <v>36575.932908897004</v>
      </c>
    </row>
    <row r="3184" spans="1:11" s="43" customFormat="1" ht="19.7" customHeight="1" x14ac:dyDescent="0.25">
      <c r="A3184" s="43" t="s">
        <v>173</v>
      </c>
      <c r="B3184" s="1" t="s">
        <v>316</v>
      </c>
      <c r="C3184" s="1" t="s">
        <v>291</v>
      </c>
      <c r="D3184" s="1" t="s">
        <v>290</v>
      </c>
      <c r="E3184" s="45" t="str">
        <f>VLOOKUP(C3184,PROCV!E$50:G$126,3,0)</f>
        <v>NA</v>
      </c>
      <c r="F3184" s="1" t="s">
        <v>416</v>
      </c>
      <c r="G3184" s="1" t="s">
        <v>236</v>
      </c>
      <c r="H3184" s="1">
        <v>2011</v>
      </c>
      <c r="I3184" s="60">
        <f>VLOOKUP(H3184,PROCV!E$33:F$44,2,0)</f>
        <v>1.4444330190702552</v>
      </c>
      <c r="J3184" s="71">
        <v>20563</v>
      </c>
      <c r="K3184" s="44">
        <f t="shared" si="49"/>
        <v>29701.876171141659</v>
      </c>
    </row>
    <row r="3185" spans="1:11" s="43" customFormat="1" ht="19.7" customHeight="1" x14ac:dyDescent="0.25">
      <c r="A3185" s="43" t="s">
        <v>173</v>
      </c>
      <c r="B3185" s="1" t="s">
        <v>316</v>
      </c>
      <c r="C3185" s="1" t="s">
        <v>291</v>
      </c>
      <c r="D3185" s="1" t="s">
        <v>290</v>
      </c>
      <c r="E3185" s="45" t="str">
        <f>VLOOKUP(C3185,PROCV!E$50:G$126,3,0)</f>
        <v>NA</v>
      </c>
      <c r="F3185" s="1" t="s">
        <v>416</v>
      </c>
      <c r="G3185" s="1" t="s">
        <v>236</v>
      </c>
      <c r="H3185" s="1">
        <v>2011</v>
      </c>
      <c r="I3185" s="60">
        <f>VLOOKUP(H3185,PROCV!E$33:F$44,2,0)</f>
        <v>1.4444330190702552</v>
      </c>
      <c r="J3185" s="71">
        <v>33996</v>
      </c>
      <c r="K3185" s="44">
        <f t="shared" si="49"/>
        <v>49104.944916312394</v>
      </c>
    </row>
    <row r="3186" spans="1:11" s="43" customFormat="1" ht="19.7" customHeight="1" x14ac:dyDescent="0.25">
      <c r="A3186" s="43" t="s">
        <v>173</v>
      </c>
      <c r="B3186" s="1" t="s">
        <v>316</v>
      </c>
      <c r="C3186" s="1" t="s">
        <v>289</v>
      </c>
      <c r="D3186" s="1" t="s">
        <v>288</v>
      </c>
      <c r="E3186" s="45" t="str">
        <f>VLOOKUP(C3186,PROCV!E$50:G$126,3,0)</f>
        <v>Editorial</v>
      </c>
      <c r="F3186" s="1" t="s">
        <v>416</v>
      </c>
      <c r="G3186" s="1" t="s">
        <v>236</v>
      </c>
      <c r="H3186" s="1">
        <v>2011</v>
      </c>
      <c r="I3186" s="60">
        <f>VLOOKUP(H3186,PROCV!E$33:F$44,2,0)</f>
        <v>1.4444330190702552</v>
      </c>
      <c r="J3186" s="71">
        <v>11863</v>
      </c>
      <c r="K3186" s="44">
        <f t="shared" si="49"/>
        <v>17135.308905230439</v>
      </c>
    </row>
    <row r="3187" spans="1:11" s="43" customFormat="1" ht="19.7" customHeight="1" x14ac:dyDescent="0.25">
      <c r="A3187" s="43" t="s">
        <v>173</v>
      </c>
      <c r="B3187" s="1" t="s">
        <v>316</v>
      </c>
      <c r="C3187" s="1" t="s">
        <v>287</v>
      </c>
      <c r="D3187" s="1" t="s">
        <v>286</v>
      </c>
      <c r="E3187" s="45" t="str">
        <f>VLOOKUP(C3187,PROCV!E$50:G$126,3,0)</f>
        <v>Música</v>
      </c>
      <c r="F3187" s="1" t="s">
        <v>416</v>
      </c>
      <c r="G3187" s="1" t="s">
        <v>236</v>
      </c>
      <c r="H3187" s="1">
        <v>2011</v>
      </c>
      <c r="I3187" s="60">
        <f>VLOOKUP(H3187,PROCV!E$33:F$44,2,0)</f>
        <v>1.4444330190702552</v>
      </c>
      <c r="J3187" s="71">
        <v>35384</v>
      </c>
      <c r="K3187" s="44">
        <f t="shared" si="49"/>
        <v>51109.817946781914</v>
      </c>
    </row>
    <row r="3188" spans="1:11" s="43" customFormat="1" ht="19.7" customHeight="1" x14ac:dyDescent="0.25">
      <c r="A3188" s="43" t="s">
        <v>173</v>
      </c>
      <c r="B3188" s="1" t="s">
        <v>316</v>
      </c>
      <c r="C3188" s="1" t="s">
        <v>285</v>
      </c>
      <c r="D3188" s="1" t="s">
        <v>284</v>
      </c>
      <c r="E3188" s="45" t="str">
        <f>VLOOKUP(C3188,PROCV!E$50:G$126,3,0)</f>
        <v>Editorial</v>
      </c>
      <c r="F3188" s="1" t="s">
        <v>416</v>
      </c>
      <c r="G3188" s="1" t="s">
        <v>236</v>
      </c>
      <c r="H3188" s="1">
        <v>2011</v>
      </c>
      <c r="I3188" s="60">
        <f>VLOOKUP(H3188,PROCV!E$33:F$44,2,0)</f>
        <v>1.4444330190702552</v>
      </c>
      <c r="J3188" s="1">
        <v>441</v>
      </c>
      <c r="K3188" s="44">
        <f t="shared" si="49"/>
        <v>636.99496140998258</v>
      </c>
    </row>
    <row r="3189" spans="1:11" s="43" customFormat="1" ht="19.7" customHeight="1" x14ac:dyDescent="0.25">
      <c r="A3189" s="43" t="s">
        <v>173</v>
      </c>
      <c r="B3189" s="1" t="s">
        <v>316</v>
      </c>
      <c r="C3189" s="1" t="s">
        <v>283</v>
      </c>
      <c r="D3189" s="1" t="s">
        <v>282</v>
      </c>
      <c r="E3189" s="45" t="str">
        <f>VLOOKUP(C3189,PROCV!E$50:G$126,3,0)</f>
        <v>Editorial</v>
      </c>
      <c r="F3189" s="1" t="s">
        <v>416</v>
      </c>
      <c r="G3189" s="1" t="s">
        <v>236</v>
      </c>
      <c r="H3189" s="1">
        <v>2011</v>
      </c>
      <c r="I3189" s="60">
        <f>VLOOKUP(H3189,PROCV!E$33:F$44,2,0)</f>
        <v>1.4444330190702552</v>
      </c>
      <c r="J3189" s="71">
        <v>30799</v>
      </c>
      <c r="K3189" s="44">
        <f t="shared" si="49"/>
        <v>44487.092554344788</v>
      </c>
    </row>
    <row r="3190" spans="1:11" s="43" customFormat="1" ht="19.7" customHeight="1" x14ac:dyDescent="0.25">
      <c r="A3190" s="43" t="s">
        <v>173</v>
      </c>
      <c r="B3190" s="1" t="s">
        <v>316</v>
      </c>
      <c r="C3190" s="1" t="s">
        <v>281</v>
      </c>
      <c r="D3190" s="1" t="s">
        <v>280</v>
      </c>
      <c r="E3190" s="45" t="str">
        <f>VLOOKUP(C3190,PROCV!E$50:G$126,3,0)</f>
        <v>Música</v>
      </c>
      <c r="F3190" s="1" t="s">
        <v>416</v>
      </c>
      <c r="G3190" s="1" t="s">
        <v>236</v>
      </c>
      <c r="H3190" s="1">
        <v>2011</v>
      </c>
      <c r="I3190" s="60">
        <f>VLOOKUP(H3190,PROCV!E$33:F$44,2,0)</f>
        <v>1.4444330190702552</v>
      </c>
      <c r="J3190" s="71">
        <v>58815</v>
      </c>
      <c r="K3190" s="44">
        <f t="shared" si="49"/>
        <v>84954.328016617059</v>
      </c>
    </row>
    <row r="3191" spans="1:11" s="43" customFormat="1" ht="19.7" customHeight="1" x14ac:dyDescent="0.25">
      <c r="A3191" s="43" t="s">
        <v>173</v>
      </c>
      <c r="B3191" s="1" t="s">
        <v>316</v>
      </c>
      <c r="C3191" s="1" t="s">
        <v>279</v>
      </c>
      <c r="D3191" s="1" t="s">
        <v>278</v>
      </c>
      <c r="E3191" s="45" t="str">
        <f>VLOOKUP(C3191,PROCV!E$50:G$126,3,0)</f>
        <v>Editorial</v>
      </c>
      <c r="F3191" s="1" t="s">
        <v>416</v>
      </c>
      <c r="G3191" s="1" t="s">
        <v>236</v>
      </c>
      <c r="H3191" s="1">
        <v>2011</v>
      </c>
      <c r="I3191" s="60">
        <f>VLOOKUP(H3191,PROCV!E$33:F$44,2,0)</f>
        <v>1.4444330190702552</v>
      </c>
      <c r="J3191" s="71">
        <v>14589</v>
      </c>
      <c r="K3191" s="44">
        <f t="shared" si="49"/>
        <v>21072.833315215954</v>
      </c>
    </row>
    <row r="3192" spans="1:11" s="43" customFormat="1" ht="19.7" customHeight="1" x14ac:dyDescent="0.25">
      <c r="A3192" s="43" t="s">
        <v>173</v>
      </c>
      <c r="B3192" s="1" t="s">
        <v>316</v>
      </c>
      <c r="C3192" s="1" t="s">
        <v>279</v>
      </c>
      <c r="D3192" s="1" t="s">
        <v>278</v>
      </c>
      <c r="E3192" s="45" t="str">
        <f>VLOOKUP(C3192,PROCV!E$50:G$126,3,0)</f>
        <v>Editorial</v>
      </c>
      <c r="F3192" s="1" t="s">
        <v>416</v>
      </c>
      <c r="G3192" s="1" t="s">
        <v>236</v>
      </c>
      <c r="H3192" s="1">
        <v>2011</v>
      </c>
      <c r="I3192" s="60">
        <f>VLOOKUP(H3192,PROCV!E$33:F$44,2,0)</f>
        <v>1.4444330190702552</v>
      </c>
      <c r="J3192" s="71">
        <v>13290</v>
      </c>
      <c r="K3192" s="44">
        <f t="shared" si="49"/>
        <v>19196.514823443693</v>
      </c>
    </row>
    <row r="3193" spans="1:11" s="43" customFormat="1" ht="19.7" customHeight="1" x14ac:dyDescent="0.25">
      <c r="A3193" s="43" t="s">
        <v>173</v>
      </c>
      <c r="B3193" s="1" t="s">
        <v>316</v>
      </c>
      <c r="C3193" s="1" t="s">
        <v>277</v>
      </c>
      <c r="D3193" s="1" t="s">
        <v>276</v>
      </c>
      <c r="E3193" s="45" t="str">
        <f>VLOOKUP(C3193,PROCV!E$50:G$126,3,0)</f>
        <v>Editorial</v>
      </c>
      <c r="F3193" s="1" t="s">
        <v>416</v>
      </c>
      <c r="G3193" s="1" t="s">
        <v>236</v>
      </c>
      <c r="H3193" s="1">
        <v>2011</v>
      </c>
      <c r="I3193" s="60">
        <f>VLOOKUP(H3193,PROCV!E$33:F$44,2,0)</f>
        <v>1.4444330190702552</v>
      </c>
      <c r="J3193" s="71">
        <v>27608</v>
      </c>
      <c r="K3193" s="44">
        <f t="shared" si="49"/>
        <v>39877.906790491608</v>
      </c>
    </row>
    <row r="3194" spans="1:11" s="43" customFormat="1" ht="19.7" customHeight="1" x14ac:dyDescent="0.25">
      <c r="A3194" s="43" t="s">
        <v>173</v>
      </c>
      <c r="B3194" s="1" t="s">
        <v>316</v>
      </c>
      <c r="C3194" s="1" t="s">
        <v>275</v>
      </c>
      <c r="D3194" s="1" t="s">
        <v>274</v>
      </c>
      <c r="E3194" s="45" t="str">
        <f>VLOOKUP(C3194,PROCV!E$50:G$126,3,0)</f>
        <v>Editorial</v>
      </c>
      <c r="F3194" s="1" t="s">
        <v>416</v>
      </c>
      <c r="G3194" s="1" t="s">
        <v>236</v>
      </c>
      <c r="H3194" s="1">
        <v>2011</v>
      </c>
      <c r="I3194" s="60">
        <f>VLOOKUP(H3194,PROCV!E$33:F$44,2,0)</f>
        <v>1.4444330190702552</v>
      </c>
      <c r="J3194" s="71">
        <v>48136</v>
      </c>
      <c r="K3194" s="44">
        <f t="shared" si="49"/>
        <v>69529.227805965813</v>
      </c>
    </row>
    <row r="3195" spans="1:11" s="43" customFormat="1" ht="19.7" customHeight="1" x14ac:dyDescent="0.25">
      <c r="A3195" s="43" t="s">
        <v>173</v>
      </c>
      <c r="B3195" s="1" t="s">
        <v>316</v>
      </c>
      <c r="C3195" s="1" t="s">
        <v>271</v>
      </c>
      <c r="D3195" s="1" t="s">
        <v>270</v>
      </c>
      <c r="E3195" s="45" t="str">
        <f>VLOOKUP(C3195,PROCV!E$50:G$126,3,0)</f>
        <v>Editorial</v>
      </c>
      <c r="F3195" s="1" t="s">
        <v>416</v>
      </c>
      <c r="G3195" s="1" t="s">
        <v>236</v>
      </c>
      <c r="H3195" s="1">
        <v>2011</v>
      </c>
      <c r="I3195" s="60">
        <f>VLOOKUP(H3195,PROCV!E$33:F$44,2,0)</f>
        <v>1.4444330190702552</v>
      </c>
      <c r="J3195" s="71">
        <v>8331</v>
      </c>
      <c r="K3195" s="44">
        <f t="shared" si="49"/>
        <v>12033.571481874296</v>
      </c>
    </row>
    <row r="3196" spans="1:11" s="43" customFormat="1" ht="19.7" customHeight="1" x14ac:dyDescent="0.25">
      <c r="A3196" s="43" t="s">
        <v>173</v>
      </c>
      <c r="B3196" s="1" t="s">
        <v>316</v>
      </c>
      <c r="C3196" s="1" t="s">
        <v>271</v>
      </c>
      <c r="D3196" s="1" t="s">
        <v>270</v>
      </c>
      <c r="E3196" s="45" t="str">
        <f>VLOOKUP(C3196,PROCV!E$50:G$126,3,0)</f>
        <v>Editorial</v>
      </c>
      <c r="F3196" s="1" t="s">
        <v>416</v>
      </c>
      <c r="G3196" s="1" t="s">
        <v>236</v>
      </c>
      <c r="H3196" s="1">
        <v>2011</v>
      </c>
      <c r="I3196" s="60">
        <f>VLOOKUP(H3196,PROCV!E$33:F$44,2,0)</f>
        <v>1.4444330190702552</v>
      </c>
      <c r="J3196" s="71">
        <v>20678</v>
      </c>
      <c r="K3196" s="44">
        <f t="shared" si="49"/>
        <v>29867.985968334739</v>
      </c>
    </row>
    <row r="3197" spans="1:11" s="43" customFormat="1" ht="19.7" customHeight="1" x14ac:dyDescent="0.25">
      <c r="A3197" s="43" t="s">
        <v>173</v>
      </c>
      <c r="B3197" s="1" t="s">
        <v>316</v>
      </c>
      <c r="C3197" s="1" t="s">
        <v>269</v>
      </c>
      <c r="D3197" s="1" t="s">
        <v>268</v>
      </c>
      <c r="E3197" s="45" t="str">
        <f>VLOOKUP(C3197,PROCV!E$50:G$126,3,0)</f>
        <v>NA</v>
      </c>
      <c r="F3197" s="1" t="s">
        <v>416</v>
      </c>
      <c r="G3197" s="1" t="s">
        <v>236</v>
      </c>
      <c r="H3197" s="1">
        <v>2011</v>
      </c>
      <c r="I3197" s="60">
        <f>VLOOKUP(H3197,PROCV!E$33:F$44,2,0)</f>
        <v>1.4444330190702552</v>
      </c>
      <c r="J3197" s="71">
        <v>19477</v>
      </c>
      <c r="K3197" s="44">
        <f t="shared" si="49"/>
        <v>28133.22191243136</v>
      </c>
    </row>
    <row r="3198" spans="1:11" s="43" customFormat="1" ht="19.7" customHeight="1" x14ac:dyDescent="0.25">
      <c r="A3198" s="43" t="s">
        <v>173</v>
      </c>
      <c r="B3198" s="1" t="s">
        <v>316</v>
      </c>
      <c r="C3198" s="1" t="s">
        <v>269</v>
      </c>
      <c r="D3198" s="1" t="s">
        <v>268</v>
      </c>
      <c r="E3198" s="45" t="str">
        <f>VLOOKUP(C3198,PROCV!E$50:G$126,3,0)</f>
        <v>NA</v>
      </c>
      <c r="F3198" s="1" t="s">
        <v>416</v>
      </c>
      <c r="G3198" s="1" t="s">
        <v>236</v>
      </c>
      <c r="H3198" s="1">
        <v>2011</v>
      </c>
      <c r="I3198" s="60">
        <f>VLOOKUP(H3198,PROCV!E$33:F$44,2,0)</f>
        <v>1.4444330190702552</v>
      </c>
      <c r="J3198" s="71">
        <v>4242</v>
      </c>
      <c r="K3198" s="44">
        <f t="shared" si="49"/>
        <v>6127.2848668960223</v>
      </c>
    </row>
    <row r="3199" spans="1:11" s="43" customFormat="1" ht="19.7" customHeight="1" x14ac:dyDescent="0.25">
      <c r="A3199" s="43" t="s">
        <v>173</v>
      </c>
      <c r="B3199" s="1" t="s">
        <v>316</v>
      </c>
      <c r="C3199" s="1" t="s">
        <v>269</v>
      </c>
      <c r="D3199" s="1" t="s">
        <v>268</v>
      </c>
      <c r="E3199" s="45" t="str">
        <f>VLOOKUP(C3199,PROCV!E$50:G$126,3,0)</f>
        <v>NA</v>
      </c>
      <c r="F3199" s="1" t="s">
        <v>416</v>
      </c>
      <c r="G3199" s="1" t="s">
        <v>236</v>
      </c>
      <c r="H3199" s="1">
        <v>2011</v>
      </c>
      <c r="I3199" s="60">
        <f>VLOOKUP(H3199,PROCV!E$33:F$44,2,0)</f>
        <v>1.4444330190702552</v>
      </c>
      <c r="J3199" s="71">
        <v>44758</v>
      </c>
      <c r="K3199" s="44">
        <f t="shared" si="49"/>
        <v>64649.933067546481</v>
      </c>
    </row>
    <row r="3200" spans="1:11" s="43" customFormat="1" ht="19.7" customHeight="1" x14ac:dyDescent="0.25">
      <c r="A3200" s="43" t="s">
        <v>173</v>
      </c>
      <c r="B3200" s="1" t="s">
        <v>316</v>
      </c>
      <c r="C3200" s="1" t="s">
        <v>297</v>
      </c>
      <c r="D3200" s="1" t="s">
        <v>296</v>
      </c>
      <c r="E3200" s="45" t="str">
        <f>VLOOKUP(C3200,PROCV!E$50:G$126,3,0)</f>
        <v>Audiovisual</v>
      </c>
      <c r="F3200" s="1" t="s">
        <v>416</v>
      </c>
      <c r="G3200" s="1" t="s">
        <v>236</v>
      </c>
      <c r="H3200" s="1">
        <v>2011</v>
      </c>
      <c r="I3200" s="60">
        <f>VLOOKUP(H3200,PROCV!E$33:F$44,2,0)</f>
        <v>1.4444330190702552</v>
      </c>
      <c r="J3200" s="71">
        <v>5068</v>
      </c>
      <c r="K3200" s="44">
        <f t="shared" si="49"/>
        <v>7320.3865406480536</v>
      </c>
    </row>
    <row r="3201" spans="1:11" s="43" customFormat="1" ht="19.7" customHeight="1" x14ac:dyDescent="0.25">
      <c r="A3201" s="43" t="s">
        <v>173</v>
      </c>
      <c r="B3201" s="1" t="s">
        <v>316</v>
      </c>
      <c r="C3201" s="1" t="s">
        <v>252</v>
      </c>
      <c r="D3201" s="1" t="s">
        <v>251</v>
      </c>
      <c r="E3201" s="45" t="str">
        <f>VLOOKUP(C3201,PROCV!E$50:G$126,3,0)</f>
        <v>Audiovisual</v>
      </c>
      <c r="F3201" s="1" t="s">
        <v>416</v>
      </c>
      <c r="G3201" s="1" t="s">
        <v>236</v>
      </c>
      <c r="H3201" s="1">
        <v>2011</v>
      </c>
      <c r="I3201" s="60">
        <f>VLOOKUP(H3201,PROCV!E$33:F$44,2,0)</f>
        <v>1.4444330190702552</v>
      </c>
      <c r="J3201" s="71">
        <v>8070</v>
      </c>
      <c r="K3201" s="44">
        <f t="shared" si="49"/>
        <v>11656.574463896959</v>
      </c>
    </row>
    <row r="3202" spans="1:11" s="43" customFormat="1" ht="19.7" customHeight="1" x14ac:dyDescent="0.25">
      <c r="A3202" s="43" t="s">
        <v>173</v>
      </c>
      <c r="B3202" s="1" t="s">
        <v>316</v>
      </c>
      <c r="C3202" s="1" t="s">
        <v>252</v>
      </c>
      <c r="D3202" s="1" t="s">
        <v>251</v>
      </c>
      <c r="E3202" s="45" t="str">
        <f>VLOOKUP(C3202,PROCV!E$50:G$126,3,0)</f>
        <v>Audiovisual</v>
      </c>
      <c r="F3202" s="1" t="s">
        <v>416</v>
      </c>
      <c r="G3202" s="1" t="s">
        <v>236</v>
      </c>
      <c r="H3202" s="1">
        <v>2011</v>
      </c>
      <c r="I3202" s="60">
        <f>VLOOKUP(H3202,PROCV!E$33:F$44,2,0)</f>
        <v>1.4444330190702552</v>
      </c>
      <c r="J3202" s="71">
        <v>249212</v>
      </c>
      <c r="K3202" s="44">
        <f t="shared" si="49"/>
        <v>359970.04154853645</v>
      </c>
    </row>
    <row r="3203" spans="1:11" s="43" customFormat="1" ht="19.7" customHeight="1" x14ac:dyDescent="0.25">
      <c r="A3203" s="43" t="s">
        <v>173</v>
      </c>
      <c r="B3203" s="1" t="s">
        <v>316</v>
      </c>
      <c r="C3203" s="1" t="s">
        <v>250</v>
      </c>
      <c r="D3203" s="1" t="s">
        <v>249</v>
      </c>
      <c r="E3203" s="45" t="str">
        <f>VLOOKUP(C3203,PROCV!E$50:G$126,3,0)</f>
        <v>Audiovisual</v>
      </c>
      <c r="F3203" s="1" t="s">
        <v>416</v>
      </c>
      <c r="G3203" s="1" t="s">
        <v>236</v>
      </c>
      <c r="H3203" s="1">
        <v>2011</v>
      </c>
      <c r="I3203" s="60">
        <f>VLOOKUP(H3203,PROCV!E$33:F$44,2,0)</f>
        <v>1.4444330190702552</v>
      </c>
      <c r="J3203" s="71">
        <v>285300</v>
      </c>
      <c r="K3203" s="44">
        <f t="shared" ref="K3203:K3266" si="50">J3203*I3203</f>
        <v>412096.7403407438</v>
      </c>
    </row>
    <row r="3204" spans="1:11" s="43" customFormat="1" ht="19.7" customHeight="1" x14ac:dyDescent="0.25">
      <c r="A3204" s="43" t="s">
        <v>173</v>
      </c>
      <c r="B3204" s="1" t="s">
        <v>316</v>
      </c>
      <c r="C3204" s="1" t="s">
        <v>238</v>
      </c>
      <c r="D3204" s="1" t="s">
        <v>237</v>
      </c>
      <c r="E3204" s="45" t="str">
        <f>VLOOKUP(C3204,PROCV!E$50:G$126,3,0)</f>
        <v>Artes Cênicas e Espetáculos</v>
      </c>
      <c r="F3204" s="1" t="s">
        <v>416</v>
      </c>
      <c r="G3204" s="1" t="s">
        <v>236</v>
      </c>
      <c r="H3204" s="1">
        <v>2011</v>
      </c>
      <c r="I3204" s="60">
        <f>VLOOKUP(H3204,PROCV!E$33:F$44,2,0)</f>
        <v>1.4444330190702552</v>
      </c>
      <c r="J3204" s="71">
        <v>31821</v>
      </c>
      <c r="K3204" s="44">
        <f t="shared" si="50"/>
        <v>45963.303099834593</v>
      </c>
    </row>
    <row r="3205" spans="1:11" s="43" customFormat="1" ht="19.7" customHeight="1" x14ac:dyDescent="0.25">
      <c r="A3205" s="43" t="s">
        <v>173</v>
      </c>
      <c r="B3205" s="1" t="s">
        <v>316</v>
      </c>
      <c r="C3205" s="1" t="s">
        <v>330</v>
      </c>
      <c r="D3205" s="1" t="s">
        <v>329</v>
      </c>
      <c r="E3205" s="45" t="str">
        <f>VLOOKUP(C3205,PROCV!E$50:G$126,3,0)</f>
        <v>Educação e Criação em Artes</v>
      </c>
      <c r="F3205" s="1" t="s">
        <v>416</v>
      </c>
      <c r="G3205" s="1" t="s">
        <v>236</v>
      </c>
      <c r="H3205" s="1">
        <v>2011</v>
      </c>
      <c r="I3205" s="60">
        <f>VLOOKUP(H3205,PROCV!E$33:F$44,2,0)</f>
        <v>1.4444330190702552</v>
      </c>
      <c r="J3205" s="71">
        <v>4318</v>
      </c>
      <c r="K3205" s="44">
        <f t="shared" si="50"/>
        <v>6237.061776345362</v>
      </c>
    </row>
    <row r="3206" spans="1:11" s="43" customFormat="1" ht="19.7" customHeight="1" x14ac:dyDescent="0.25">
      <c r="A3206" s="43" t="s">
        <v>169</v>
      </c>
      <c r="B3206" s="1" t="s">
        <v>316</v>
      </c>
      <c r="C3206" s="1" t="s">
        <v>291</v>
      </c>
      <c r="D3206" s="1" t="s">
        <v>290</v>
      </c>
      <c r="E3206" s="45" t="str">
        <f>VLOOKUP(C3206,PROCV!E$50:G$126,3,0)</f>
        <v>NA</v>
      </c>
      <c r="F3206" s="1" t="s">
        <v>416</v>
      </c>
      <c r="G3206" s="1" t="s">
        <v>236</v>
      </c>
      <c r="H3206" s="1">
        <v>2011</v>
      </c>
      <c r="I3206" s="60">
        <f>VLOOKUP(H3206,PROCV!E$33:F$44,2,0)</f>
        <v>1.4444330190702552</v>
      </c>
      <c r="J3206" s="71">
        <v>8001</v>
      </c>
      <c r="K3206" s="44">
        <f t="shared" si="50"/>
        <v>11556.908585581112</v>
      </c>
    </row>
    <row r="3207" spans="1:11" s="43" customFormat="1" ht="19.7" customHeight="1" x14ac:dyDescent="0.25">
      <c r="A3207" s="43" t="s">
        <v>169</v>
      </c>
      <c r="B3207" s="1" t="s">
        <v>316</v>
      </c>
      <c r="C3207" s="1" t="s">
        <v>291</v>
      </c>
      <c r="D3207" s="1" t="s">
        <v>290</v>
      </c>
      <c r="E3207" s="45" t="str">
        <f>VLOOKUP(C3207,PROCV!E$50:G$126,3,0)</f>
        <v>NA</v>
      </c>
      <c r="F3207" s="1" t="s">
        <v>416</v>
      </c>
      <c r="G3207" s="1" t="s">
        <v>236</v>
      </c>
      <c r="H3207" s="1">
        <v>2011</v>
      </c>
      <c r="I3207" s="60">
        <f>VLOOKUP(H3207,PROCV!E$33:F$44,2,0)</f>
        <v>1.4444330190702552</v>
      </c>
      <c r="J3207" s="71">
        <v>23100</v>
      </c>
      <c r="K3207" s="44">
        <f t="shared" si="50"/>
        <v>33366.402740522899</v>
      </c>
    </row>
    <row r="3208" spans="1:11" s="43" customFormat="1" ht="19.7" customHeight="1" x14ac:dyDescent="0.25">
      <c r="A3208" s="43" t="s">
        <v>169</v>
      </c>
      <c r="B3208" s="1" t="s">
        <v>316</v>
      </c>
      <c r="C3208" s="1" t="s">
        <v>287</v>
      </c>
      <c r="D3208" s="1" t="s">
        <v>286</v>
      </c>
      <c r="E3208" s="45" t="str">
        <f>VLOOKUP(C3208,PROCV!E$50:G$126,3,0)</f>
        <v>Música</v>
      </c>
      <c r="F3208" s="1" t="s">
        <v>416</v>
      </c>
      <c r="G3208" s="1" t="s">
        <v>236</v>
      </c>
      <c r="H3208" s="1">
        <v>2011</v>
      </c>
      <c r="I3208" s="60">
        <f>VLOOKUP(H3208,PROCV!E$33:F$44,2,0)</f>
        <v>1.4444330190702552</v>
      </c>
      <c r="J3208" s="71">
        <v>6041</v>
      </c>
      <c r="K3208" s="44">
        <f t="shared" si="50"/>
        <v>8725.8198682034126</v>
      </c>
    </row>
    <row r="3209" spans="1:11" s="43" customFormat="1" ht="19.7" customHeight="1" x14ac:dyDescent="0.25">
      <c r="A3209" s="43" t="s">
        <v>169</v>
      </c>
      <c r="B3209" s="1" t="s">
        <v>316</v>
      </c>
      <c r="C3209" s="1" t="s">
        <v>285</v>
      </c>
      <c r="D3209" s="1" t="s">
        <v>284</v>
      </c>
      <c r="E3209" s="45" t="str">
        <f>VLOOKUP(C3209,PROCV!E$50:G$126,3,0)</f>
        <v>Editorial</v>
      </c>
      <c r="F3209" s="1" t="s">
        <v>416</v>
      </c>
      <c r="G3209" s="1" t="s">
        <v>236</v>
      </c>
      <c r="H3209" s="1">
        <v>2011</v>
      </c>
      <c r="I3209" s="60">
        <f>VLOOKUP(H3209,PROCV!E$33:F$44,2,0)</f>
        <v>1.4444330190702552</v>
      </c>
      <c r="J3209" s="71">
        <v>19702</v>
      </c>
      <c r="K3209" s="44">
        <f t="shared" si="50"/>
        <v>28458.219341722168</v>
      </c>
    </row>
    <row r="3210" spans="1:11" s="43" customFormat="1" ht="19.7" customHeight="1" x14ac:dyDescent="0.25">
      <c r="A3210" s="43" t="s">
        <v>169</v>
      </c>
      <c r="B3210" s="1" t="s">
        <v>316</v>
      </c>
      <c r="C3210" s="1" t="s">
        <v>285</v>
      </c>
      <c r="D3210" s="1" t="s">
        <v>284</v>
      </c>
      <c r="E3210" s="45" t="str">
        <f>VLOOKUP(C3210,PROCV!E$50:G$126,3,0)</f>
        <v>Editorial</v>
      </c>
      <c r="F3210" s="1" t="s">
        <v>416</v>
      </c>
      <c r="G3210" s="1" t="s">
        <v>236</v>
      </c>
      <c r="H3210" s="1">
        <v>2011</v>
      </c>
      <c r="I3210" s="60">
        <f>VLOOKUP(H3210,PROCV!E$33:F$44,2,0)</f>
        <v>1.4444330190702552</v>
      </c>
      <c r="J3210" s="71">
        <v>154071</v>
      </c>
      <c r="K3210" s="44">
        <f t="shared" si="50"/>
        <v>222545.23968117329</v>
      </c>
    </row>
    <row r="3211" spans="1:11" s="43" customFormat="1" ht="19.7" customHeight="1" x14ac:dyDescent="0.25">
      <c r="A3211" s="43" t="s">
        <v>169</v>
      </c>
      <c r="B3211" s="1" t="s">
        <v>316</v>
      </c>
      <c r="C3211" s="1" t="s">
        <v>283</v>
      </c>
      <c r="D3211" s="1" t="s">
        <v>282</v>
      </c>
      <c r="E3211" s="45" t="str">
        <f>VLOOKUP(C3211,PROCV!E$50:G$126,3,0)</f>
        <v>Editorial</v>
      </c>
      <c r="F3211" s="1" t="s">
        <v>416</v>
      </c>
      <c r="G3211" s="1" t="s">
        <v>236</v>
      </c>
      <c r="H3211" s="1">
        <v>2011</v>
      </c>
      <c r="I3211" s="60">
        <f>VLOOKUP(H3211,PROCV!E$33:F$44,2,0)</f>
        <v>1.4444330190702552</v>
      </c>
      <c r="J3211" s="71">
        <v>10111</v>
      </c>
      <c r="K3211" s="44">
        <f t="shared" si="50"/>
        <v>14604.66225581935</v>
      </c>
    </row>
    <row r="3212" spans="1:11" s="43" customFormat="1" ht="19.7" customHeight="1" x14ac:dyDescent="0.25">
      <c r="A3212" s="43" t="s">
        <v>169</v>
      </c>
      <c r="B3212" s="1" t="s">
        <v>316</v>
      </c>
      <c r="C3212" s="1" t="s">
        <v>283</v>
      </c>
      <c r="D3212" s="1" t="s">
        <v>282</v>
      </c>
      <c r="E3212" s="45" t="str">
        <f>VLOOKUP(C3212,PROCV!E$50:G$126,3,0)</f>
        <v>Editorial</v>
      </c>
      <c r="F3212" s="1" t="s">
        <v>416</v>
      </c>
      <c r="G3212" s="1" t="s">
        <v>236</v>
      </c>
      <c r="H3212" s="1">
        <v>2011</v>
      </c>
      <c r="I3212" s="60">
        <f>VLOOKUP(H3212,PROCV!E$33:F$44,2,0)</f>
        <v>1.4444330190702552</v>
      </c>
      <c r="J3212" s="71">
        <v>54915</v>
      </c>
      <c r="K3212" s="44">
        <f t="shared" si="50"/>
        <v>79321.03924224306</v>
      </c>
    </row>
    <row r="3213" spans="1:11" s="43" customFormat="1" ht="19.7" customHeight="1" x14ac:dyDescent="0.25">
      <c r="A3213" s="43" t="s">
        <v>169</v>
      </c>
      <c r="B3213" s="1" t="s">
        <v>316</v>
      </c>
      <c r="C3213" s="1" t="s">
        <v>283</v>
      </c>
      <c r="D3213" s="1" t="s">
        <v>282</v>
      </c>
      <c r="E3213" s="45" t="str">
        <f>VLOOKUP(C3213,PROCV!E$50:G$126,3,0)</f>
        <v>Editorial</v>
      </c>
      <c r="F3213" s="1" t="s">
        <v>416</v>
      </c>
      <c r="G3213" s="1" t="s">
        <v>236</v>
      </c>
      <c r="H3213" s="1">
        <v>2011</v>
      </c>
      <c r="I3213" s="60">
        <f>VLOOKUP(H3213,PROCV!E$33:F$44,2,0)</f>
        <v>1.4444330190702552</v>
      </c>
      <c r="J3213" s="71">
        <v>52682</v>
      </c>
      <c r="K3213" s="44">
        <f t="shared" si="50"/>
        <v>76095.620310659186</v>
      </c>
    </row>
    <row r="3214" spans="1:11" s="43" customFormat="1" ht="19.7" customHeight="1" x14ac:dyDescent="0.25">
      <c r="A3214" s="43" t="s">
        <v>169</v>
      </c>
      <c r="B3214" s="1" t="s">
        <v>316</v>
      </c>
      <c r="C3214" s="1" t="s">
        <v>281</v>
      </c>
      <c r="D3214" s="1" t="s">
        <v>280</v>
      </c>
      <c r="E3214" s="45" t="str">
        <f>VLOOKUP(C3214,PROCV!E$50:G$126,3,0)</f>
        <v>Música</v>
      </c>
      <c r="F3214" s="1" t="s">
        <v>416</v>
      </c>
      <c r="G3214" s="1" t="s">
        <v>236</v>
      </c>
      <c r="H3214" s="1">
        <v>2011</v>
      </c>
      <c r="I3214" s="60">
        <f>VLOOKUP(H3214,PROCV!E$33:F$44,2,0)</f>
        <v>1.4444330190702552</v>
      </c>
      <c r="J3214" s="71">
        <v>4976</v>
      </c>
      <c r="K3214" s="44">
        <f t="shared" si="50"/>
        <v>7187.4987028935902</v>
      </c>
    </row>
    <row r="3215" spans="1:11" s="43" customFormat="1" ht="19.7" customHeight="1" x14ac:dyDescent="0.25">
      <c r="A3215" s="43" t="s">
        <v>169</v>
      </c>
      <c r="B3215" s="1" t="s">
        <v>316</v>
      </c>
      <c r="C3215" s="1" t="s">
        <v>281</v>
      </c>
      <c r="D3215" s="1" t="s">
        <v>280</v>
      </c>
      <c r="E3215" s="45" t="str">
        <f>VLOOKUP(C3215,PROCV!E$50:G$126,3,0)</f>
        <v>Música</v>
      </c>
      <c r="F3215" s="1" t="s">
        <v>416</v>
      </c>
      <c r="G3215" s="1" t="s">
        <v>236</v>
      </c>
      <c r="H3215" s="1">
        <v>2011</v>
      </c>
      <c r="I3215" s="60">
        <f>VLOOKUP(H3215,PROCV!E$33:F$44,2,0)</f>
        <v>1.4444330190702552</v>
      </c>
      <c r="J3215" s="71">
        <v>46013</v>
      </c>
      <c r="K3215" s="44">
        <f t="shared" si="50"/>
        <v>66462.696506479653</v>
      </c>
    </row>
    <row r="3216" spans="1:11" s="43" customFormat="1" ht="19.7" customHeight="1" x14ac:dyDescent="0.25">
      <c r="A3216" s="43" t="s">
        <v>169</v>
      </c>
      <c r="B3216" s="1" t="s">
        <v>316</v>
      </c>
      <c r="C3216" s="1" t="s">
        <v>281</v>
      </c>
      <c r="D3216" s="1" t="s">
        <v>280</v>
      </c>
      <c r="E3216" s="45" t="str">
        <f>VLOOKUP(C3216,PROCV!E$50:G$126,3,0)</f>
        <v>Música</v>
      </c>
      <c r="F3216" s="1" t="s">
        <v>416</v>
      </c>
      <c r="G3216" s="1" t="s">
        <v>236</v>
      </c>
      <c r="H3216" s="1">
        <v>2011</v>
      </c>
      <c r="I3216" s="60">
        <f>VLOOKUP(H3216,PROCV!E$33:F$44,2,0)</f>
        <v>1.4444330190702552</v>
      </c>
      <c r="J3216" s="71">
        <v>52634</v>
      </c>
      <c r="K3216" s="44">
        <f t="shared" si="50"/>
        <v>76026.287525743814</v>
      </c>
    </row>
    <row r="3217" spans="1:11" s="43" customFormat="1" ht="19.7" customHeight="1" x14ac:dyDescent="0.25">
      <c r="A3217" s="43" t="s">
        <v>169</v>
      </c>
      <c r="B3217" s="1" t="s">
        <v>316</v>
      </c>
      <c r="C3217" s="1" t="s">
        <v>279</v>
      </c>
      <c r="D3217" s="1" t="s">
        <v>278</v>
      </c>
      <c r="E3217" s="45" t="str">
        <f>VLOOKUP(C3217,PROCV!E$50:G$126,3,0)</f>
        <v>Editorial</v>
      </c>
      <c r="F3217" s="1" t="s">
        <v>416</v>
      </c>
      <c r="G3217" s="1" t="s">
        <v>236</v>
      </c>
      <c r="H3217" s="1">
        <v>2011</v>
      </c>
      <c r="I3217" s="60">
        <f>VLOOKUP(H3217,PROCV!E$33:F$44,2,0)</f>
        <v>1.4444330190702552</v>
      </c>
      <c r="J3217" s="71">
        <v>60855</v>
      </c>
      <c r="K3217" s="44">
        <f t="shared" si="50"/>
        <v>87900.971375520385</v>
      </c>
    </row>
    <row r="3218" spans="1:11" s="43" customFormat="1" ht="19.7" customHeight="1" x14ac:dyDescent="0.25">
      <c r="A3218" s="43" t="s">
        <v>169</v>
      </c>
      <c r="B3218" s="1" t="s">
        <v>316</v>
      </c>
      <c r="C3218" s="1" t="s">
        <v>277</v>
      </c>
      <c r="D3218" s="1" t="s">
        <v>276</v>
      </c>
      <c r="E3218" s="45" t="str">
        <f>VLOOKUP(C3218,PROCV!E$50:G$126,3,0)</f>
        <v>Editorial</v>
      </c>
      <c r="F3218" s="1" t="s">
        <v>416</v>
      </c>
      <c r="G3218" s="1" t="s">
        <v>236</v>
      </c>
      <c r="H3218" s="1">
        <v>2011</v>
      </c>
      <c r="I3218" s="60">
        <f>VLOOKUP(H3218,PROCV!E$33:F$44,2,0)</f>
        <v>1.4444330190702552</v>
      </c>
      <c r="J3218" s="71">
        <v>48390</v>
      </c>
      <c r="K3218" s="44">
        <f t="shared" si="50"/>
        <v>69896.113792809658</v>
      </c>
    </row>
    <row r="3219" spans="1:11" s="43" customFormat="1" ht="19.7" customHeight="1" x14ac:dyDescent="0.25">
      <c r="A3219" s="43" t="s">
        <v>169</v>
      </c>
      <c r="B3219" s="1" t="s">
        <v>316</v>
      </c>
      <c r="C3219" s="1" t="s">
        <v>275</v>
      </c>
      <c r="D3219" s="1" t="s">
        <v>274</v>
      </c>
      <c r="E3219" s="45" t="str">
        <f>VLOOKUP(C3219,PROCV!E$50:G$126,3,0)</f>
        <v>Editorial</v>
      </c>
      <c r="F3219" s="1" t="s">
        <v>416</v>
      </c>
      <c r="G3219" s="1" t="s">
        <v>236</v>
      </c>
      <c r="H3219" s="1">
        <v>2011</v>
      </c>
      <c r="I3219" s="60">
        <f>VLOOKUP(H3219,PROCV!E$33:F$44,2,0)</f>
        <v>1.4444330190702552</v>
      </c>
      <c r="J3219" s="71">
        <v>2189</v>
      </c>
      <c r="K3219" s="44">
        <f t="shared" si="50"/>
        <v>3161.8638787447885</v>
      </c>
    </row>
    <row r="3220" spans="1:11" s="43" customFormat="1" ht="19.7" customHeight="1" x14ac:dyDescent="0.25">
      <c r="A3220" s="43" t="s">
        <v>169</v>
      </c>
      <c r="B3220" s="1" t="s">
        <v>316</v>
      </c>
      <c r="C3220" s="1" t="s">
        <v>307</v>
      </c>
      <c r="D3220" s="1" t="s">
        <v>306</v>
      </c>
      <c r="E3220" s="45" t="str">
        <f>VLOOKUP(C3220,PROCV!E$50:G$126,3,0)</f>
        <v>NA</v>
      </c>
      <c r="F3220" s="1" t="s">
        <v>416</v>
      </c>
      <c r="G3220" s="1" t="s">
        <v>236</v>
      </c>
      <c r="H3220" s="1">
        <v>2011</v>
      </c>
      <c r="I3220" s="60">
        <f>VLOOKUP(H3220,PROCV!E$33:F$44,2,0)</f>
        <v>1.4444330190702552</v>
      </c>
      <c r="J3220" s="71">
        <v>9743</v>
      </c>
      <c r="K3220" s="44">
        <f t="shared" si="50"/>
        <v>14073.110904801497</v>
      </c>
    </row>
    <row r="3221" spans="1:11" s="43" customFormat="1" ht="19.7" customHeight="1" x14ac:dyDescent="0.25">
      <c r="A3221" s="43" t="s">
        <v>169</v>
      </c>
      <c r="B3221" s="1" t="s">
        <v>316</v>
      </c>
      <c r="C3221" s="1" t="s">
        <v>307</v>
      </c>
      <c r="D3221" s="1" t="s">
        <v>306</v>
      </c>
      <c r="E3221" s="45" t="str">
        <f>VLOOKUP(C3221,PROCV!E$50:G$126,3,0)</f>
        <v>NA</v>
      </c>
      <c r="F3221" s="1" t="s">
        <v>416</v>
      </c>
      <c r="G3221" s="1" t="s">
        <v>236</v>
      </c>
      <c r="H3221" s="1">
        <v>2011</v>
      </c>
      <c r="I3221" s="60">
        <f>VLOOKUP(H3221,PROCV!E$33:F$44,2,0)</f>
        <v>1.4444330190702552</v>
      </c>
      <c r="J3221" s="71">
        <v>4870</v>
      </c>
      <c r="K3221" s="44">
        <f t="shared" si="50"/>
        <v>7034.3888028721431</v>
      </c>
    </row>
    <row r="3222" spans="1:11" s="43" customFormat="1" ht="19.7" customHeight="1" x14ac:dyDescent="0.25">
      <c r="A3222" s="43" t="s">
        <v>169</v>
      </c>
      <c r="B3222" s="1" t="s">
        <v>316</v>
      </c>
      <c r="C3222" s="1" t="s">
        <v>273</v>
      </c>
      <c r="D3222" s="1" t="s">
        <v>272</v>
      </c>
      <c r="E3222" s="45" t="str">
        <f>VLOOKUP(C3222,PROCV!E$50:G$126,3,0)</f>
        <v>Editorial</v>
      </c>
      <c r="F3222" s="1" t="s">
        <v>416</v>
      </c>
      <c r="G3222" s="1" t="s">
        <v>236</v>
      </c>
      <c r="H3222" s="1">
        <v>2011</v>
      </c>
      <c r="I3222" s="60">
        <f>VLOOKUP(H3222,PROCV!E$33:F$44,2,0)</f>
        <v>1.4444330190702552</v>
      </c>
      <c r="J3222" s="71">
        <v>11495</v>
      </c>
      <c r="K3222" s="44">
        <f t="shared" si="50"/>
        <v>16603.757554212585</v>
      </c>
    </row>
    <row r="3223" spans="1:11" s="43" customFormat="1" ht="19.7" customHeight="1" x14ac:dyDescent="0.25">
      <c r="A3223" s="43" t="s">
        <v>169</v>
      </c>
      <c r="B3223" s="1" t="s">
        <v>316</v>
      </c>
      <c r="C3223" s="1" t="s">
        <v>271</v>
      </c>
      <c r="D3223" s="1" t="s">
        <v>270</v>
      </c>
      <c r="E3223" s="45" t="str">
        <f>VLOOKUP(C3223,PROCV!E$50:G$126,3,0)</f>
        <v>Editorial</v>
      </c>
      <c r="F3223" s="1" t="s">
        <v>416</v>
      </c>
      <c r="G3223" s="1" t="s">
        <v>236</v>
      </c>
      <c r="H3223" s="1">
        <v>2011</v>
      </c>
      <c r="I3223" s="60">
        <f>VLOOKUP(H3223,PROCV!E$33:F$44,2,0)</f>
        <v>1.4444330190702552</v>
      </c>
      <c r="J3223" s="71">
        <v>146232</v>
      </c>
      <c r="K3223" s="44">
        <f t="shared" si="50"/>
        <v>211222.32924468158</v>
      </c>
    </row>
    <row r="3224" spans="1:11" s="43" customFormat="1" ht="19.7" customHeight="1" x14ac:dyDescent="0.25">
      <c r="A3224" s="43" t="s">
        <v>169</v>
      </c>
      <c r="B3224" s="1" t="s">
        <v>316</v>
      </c>
      <c r="C3224" s="1" t="s">
        <v>271</v>
      </c>
      <c r="D3224" s="1" t="s">
        <v>270</v>
      </c>
      <c r="E3224" s="45" t="str">
        <f>VLOOKUP(C3224,PROCV!E$50:G$126,3,0)</f>
        <v>Editorial</v>
      </c>
      <c r="F3224" s="1" t="s">
        <v>416</v>
      </c>
      <c r="G3224" s="1" t="s">
        <v>236</v>
      </c>
      <c r="H3224" s="1">
        <v>2011</v>
      </c>
      <c r="I3224" s="60">
        <f>VLOOKUP(H3224,PROCV!E$33:F$44,2,0)</f>
        <v>1.4444330190702552</v>
      </c>
      <c r="J3224" s="71">
        <v>59002</v>
      </c>
      <c r="K3224" s="44">
        <f t="shared" si="50"/>
        <v>85224.436991183204</v>
      </c>
    </row>
    <row r="3225" spans="1:11" s="43" customFormat="1" ht="19.7" customHeight="1" x14ac:dyDescent="0.25">
      <c r="A3225" s="43" t="s">
        <v>169</v>
      </c>
      <c r="B3225" s="1" t="s">
        <v>316</v>
      </c>
      <c r="C3225" s="1" t="s">
        <v>315</v>
      </c>
      <c r="D3225" s="1" t="s">
        <v>314</v>
      </c>
      <c r="E3225" s="45" t="str">
        <f>VLOOKUP(C3225,PROCV!E$50:G$126,3,0)</f>
        <v>Editorial</v>
      </c>
      <c r="F3225" s="1" t="s">
        <v>416</v>
      </c>
      <c r="G3225" s="1" t="s">
        <v>236</v>
      </c>
      <c r="H3225" s="1">
        <v>2011</v>
      </c>
      <c r="I3225" s="60">
        <f>VLOOKUP(H3225,PROCV!E$33:F$44,2,0)</f>
        <v>1.4444330190702552</v>
      </c>
      <c r="J3225" s="71">
        <v>41056</v>
      </c>
      <c r="K3225" s="44">
        <f t="shared" si="50"/>
        <v>59302.642030948402</v>
      </c>
    </row>
    <row r="3226" spans="1:11" s="43" customFormat="1" ht="19.7" customHeight="1" x14ac:dyDescent="0.25">
      <c r="A3226" s="43" t="s">
        <v>169</v>
      </c>
      <c r="B3226" s="1" t="s">
        <v>316</v>
      </c>
      <c r="C3226" s="1" t="s">
        <v>269</v>
      </c>
      <c r="D3226" s="1" t="s">
        <v>268</v>
      </c>
      <c r="E3226" s="45" t="str">
        <f>VLOOKUP(C3226,PROCV!E$50:G$126,3,0)</f>
        <v>NA</v>
      </c>
      <c r="F3226" s="1" t="s">
        <v>416</v>
      </c>
      <c r="G3226" s="1" t="s">
        <v>236</v>
      </c>
      <c r="H3226" s="1">
        <v>2011</v>
      </c>
      <c r="I3226" s="60">
        <f>VLOOKUP(H3226,PROCV!E$33:F$44,2,0)</f>
        <v>1.4444330190702552</v>
      </c>
      <c r="J3226" s="71">
        <v>69225</v>
      </c>
      <c r="K3226" s="44">
        <f t="shared" si="50"/>
        <v>99990.875745138415</v>
      </c>
    </row>
    <row r="3227" spans="1:11" s="43" customFormat="1" ht="19.7" customHeight="1" x14ac:dyDescent="0.25">
      <c r="A3227" s="43" t="s">
        <v>169</v>
      </c>
      <c r="B3227" s="1" t="s">
        <v>316</v>
      </c>
      <c r="C3227" s="1" t="s">
        <v>297</v>
      </c>
      <c r="D3227" s="1" t="s">
        <v>296</v>
      </c>
      <c r="E3227" s="45" t="str">
        <f>VLOOKUP(C3227,PROCV!E$50:G$126,3,0)</f>
        <v>Audiovisual</v>
      </c>
      <c r="F3227" s="1" t="s">
        <v>416</v>
      </c>
      <c r="G3227" s="1" t="s">
        <v>236</v>
      </c>
      <c r="H3227" s="1">
        <v>2011</v>
      </c>
      <c r="I3227" s="60">
        <f>VLOOKUP(H3227,PROCV!E$33:F$44,2,0)</f>
        <v>1.4444330190702552</v>
      </c>
      <c r="J3227" s="71">
        <v>97409</v>
      </c>
      <c r="K3227" s="44">
        <f t="shared" si="50"/>
        <v>140700.77595461448</v>
      </c>
    </row>
    <row r="3228" spans="1:11" s="43" customFormat="1" ht="19.7" customHeight="1" x14ac:dyDescent="0.25">
      <c r="A3228" s="43" t="s">
        <v>169</v>
      </c>
      <c r="B3228" s="1" t="s">
        <v>316</v>
      </c>
      <c r="C3228" s="1" t="s">
        <v>264</v>
      </c>
      <c r="D3228" s="1" t="s">
        <v>263</v>
      </c>
      <c r="E3228" s="45" t="str">
        <f>VLOOKUP(C3228,PROCV!E$50:G$126,3,0)</f>
        <v>Audiovisual</v>
      </c>
      <c r="F3228" s="1" t="s">
        <v>416</v>
      </c>
      <c r="G3228" s="1" t="s">
        <v>236</v>
      </c>
      <c r="H3228" s="1">
        <v>2011</v>
      </c>
      <c r="I3228" s="60">
        <f>VLOOKUP(H3228,PROCV!E$33:F$44,2,0)</f>
        <v>1.4444330190702552</v>
      </c>
      <c r="J3228" s="71">
        <v>4522</v>
      </c>
      <c r="K3228" s="44">
        <f t="shared" si="50"/>
        <v>6531.726112235694</v>
      </c>
    </row>
    <row r="3229" spans="1:11" s="43" customFormat="1" ht="19.7" customHeight="1" x14ac:dyDescent="0.25">
      <c r="A3229" s="43" t="s">
        <v>169</v>
      </c>
      <c r="B3229" s="1" t="s">
        <v>316</v>
      </c>
      <c r="C3229" s="1" t="s">
        <v>254</v>
      </c>
      <c r="D3229" s="1" t="s">
        <v>253</v>
      </c>
      <c r="E3229" s="45" t="str">
        <f>VLOOKUP(C3229,PROCV!E$50:G$126,3,0)</f>
        <v>Música</v>
      </c>
      <c r="F3229" s="1" t="s">
        <v>416</v>
      </c>
      <c r="G3229" s="1" t="s">
        <v>236</v>
      </c>
      <c r="H3229" s="1">
        <v>2011</v>
      </c>
      <c r="I3229" s="60">
        <f>VLOOKUP(H3229,PROCV!E$33:F$44,2,0)</f>
        <v>1.4444330190702552</v>
      </c>
      <c r="J3229" s="71">
        <v>45572</v>
      </c>
      <c r="K3229" s="44">
        <f t="shared" si="50"/>
        <v>65825.701545069678</v>
      </c>
    </row>
    <row r="3230" spans="1:11" s="43" customFormat="1" ht="19.7" customHeight="1" x14ac:dyDescent="0.25">
      <c r="A3230" s="43" t="s">
        <v>169</v>
      </c>
      <c r="B3230" s="1" t="s">
        <v>316</v>
      </c>
      <c r="C3230" s="1" t="s">
        <v>250</v>
      </c>
      <c r="D3230" s="1" t="s">
        <v>249</v>
      </c>
      <c r="E3230" s="45" t="str">
        <f>VLOOKUP(C3230,PROCV!E$50:G$126,3,0)</f>
        <v>Audiovisual</v>
      </c>
      <c r="F3230" s="1" t="s">
        <v>416</v>
      </c>
      <c r="G3230" s="1" t="s">
        <v>236</v>
      </c>
      <c r="H3230" s="1">
        <v>2011</v>
      </c>
      <c r="I3230" s="60">
        <f>VLOOKUP(H3230,PROCV!E$33:F$44,2,0)</f>
        <v>1.4444330190702552</v>
      </c>
      <c r="J3230" s="71">
        <v>14738</v>
      </c>
      <c r="K3230" s="44">
        <f t="shared" si="50"/>
        <v>21288.053835057421</v>
      </c>
    </row>
    <row r="3231" spans="1:11" s="43" customFormat="1" ht="19.7" customHeight="1" x14ac:dyDescent="0.25">
      <c r="A3231" s="43" t="s">
        <v>169</v>
      </c>
      <c r="B3231" s="1" t="s">
        <v>316</v>
      </c>
      <c r="C3231" s="1" t="s">
        <v>250</v>
      </c>
      <c r="D3231" s="1" t="s">
        <v>249</v>
      </c>
      <c r="E3231" s="45" t="str">
        <f>VLOOKUP(C3231,PROCV!E$50:G$126,3,0)</f>
        <v>Audiovisual</v>
      </c>
      <c r="F3231" s="1" t="s">
        <v>416</v>
      </c>
      <c r="G3231" s="1" t="s">
        <v>236</v>
      </c>
      <c r="H3231" s="1">
        <v>2011</v>
      </c>
      <c r="I3231" s="60">
        <f>VLOOKUP(H3231,PROCV!E$33:F$44,2,0)</f>
        <v>1.4444330190702552</v>
      </c>
      <c r="J3231" s="71">
        <v>164000</v>
      </c>
      <c r="K3231" s="44">
        <f t="shared" si="50"/>
        <v>236887.01512752185</v>
      </c>
    </row>
    <row r="3232" spans="1:11" s="43" customFormat="1" ht="19.7" customHeight="1" x14ac:dyDescent="0.25">
      <c r="A3232" s="43" t="s">
        <v>169</v>
      </c>
      <c r="B3232" s="1" t="s">
        <v>316</v>
      </c>
      <c r="C3232" s="1" t="s">
        <v>250</v>
      </c>
      <c r="D3232" s="1" t="s">
        <v>249</v>
      </c>
      <c r="E3232" s="45" t="str">
        <f>VLOOKUP(C3232,PROCV!E$50:G$126,3,0)</f>
        <v>Audiovisual</v>
      </c>
      <c r="F3232" s="1" t="s">
        <v>416</v>
      </c>
      <c r="G3232" s="1" t="s">
        <v>236</v>
      </c>
      <c r="H3232" s="1">
        <v>2011</v>
      </c>
      <c r="I3232" s="60">
        <f>VLOOKUP(H3232,PROCV!E$33:F$44,2,0)</f>
        <v>1.4444330190702552</v>
      </c>
      <c r="J3232" s="71">
        <v>44042</v>
      </c>
      <c r="K3232" s="44">
        <f t="shared" si="50"/>
        <v>63615.719025892184</v>
      </c>
    </row>
    <row r="3233" spans="1:11" s="43" customFormat="1" ht="19.7" customHeight="1" x14ac:dyDescent="0.25">
      <c r="A3233" s="43" t="s">
        <v>169</v>
      </c>
      <c r="B3233" s="1" t="s">
        <v>316</v>
      </c>
      <c r="C3233" s="1" t="s">
        <v>250</v>
      </c>
      <c r="D3233" s="1" t="s">
        <v>249</v>
      </c>
      <c r="E3233" s="45" t="str">
        <f>VLOOKUP(C3233,PROCV!E$50:G$126,3,0)</f>
        <v>Audiovisual</v>
      </c>
      <c r="F3233" s="1" t="s">
        <v>416</v>
      </c>
      <c r="G3233" s="1" t="s">
        <v>236</v>
      </c>
      <c r="H3233" s="1">
        <v>2011</v>
      </c>
      <c r="I3233" s="60">
        <f>VLOOKUP(H3233,PROCV!E$33:F$44,2,0)</f>
        <v>1.4444330190702552</v>
      </c>
      <c r="J3233" s="71">
        <v>103167</v>
      </c>
      <c r="K3233" s="44">
        <f t="shared" si="50"/>
        <v>149017.82127842103</v>
      </c>
    </row>
    <row r="3234" spans="1:11" s="43" customFormat="1" ht="19.7" customHeight="1" x14ac:dyDescent="0.25">
      <c r="A3234" s="43" t="s">
        <v>169</v>
      </c>
      <c r="B3234" s="1" t="s">
        <v>316</v>
      </c>
      <c r="C3234" s="1" t="s">
        <v>250</v>
      </c>
      <c r="D3234" s="1" t="s">
        <v>249</v>
      </c>
      <c r="E3234" s="45" t="str">
        <f>VLOOKUP(C3234,PROCV!E$50:G$126,3,0)</f>
        <v>Audiovisual</v>
      </c>
      <c r="F3234" s="1" t="s">
        <v>416</v>
      </c>
      <c r="G3234" s="1" t="s">
        <v>236</v>
      </c>
      <c r="H3234" s="1">
        <v>2011</v>
      </c>
      <c r="I3234" s="60">
        <f>VLOOKUP(H3234,PROCV!E$33:F$44,2,0)</f>
        <v>1.4444330190702552</v>
      </c>
      <c r="J3234" s="71">
        <v>55257</v>
      </c>
      <c r="K3234" s="44">
        <f t="shared" si="50"/>
        <v>79815.035334765096</v>
      </c>
    </row>
    <row r="3235" spans="1:11" s="43" customFormat="1" ht="19.7" customHeight="1" x14ac:dyDescent="0.25">
      <c r="A3235" s="43" t="s">
        <v>169</v>
      </c>
      <c r="B3235" s="1" t="s">
        <v>316</v>
      </c>
      <c r="C3235" s="1" t="s">
        <v>250</v>
      </c>
      <c r="D3235" s="1" t="s">
        <v>249</v>
      </c>
      <c r="E3235" s="45" t="str">
        <f>VLOOKUP(C3235,PROCV!E$50:G$126,3,0)</f>
        <v>Audiovisual</v>
      </c>
      <c r="F3235" s="1" t="s">
        <v>416</v>
      </c>
      <c r="G3235" s="1" t="s">
        <v>236</v>
      </c>
      <c r="H3235" s="1">
        <v>2011</v>
      </c>
      <c r="I3235" s="60">
        <f>VLOOKUP(H3235,PROCV!E$33:F$44,2,0)</f>
        <v>1.4444330190702552</v>
      </c>
      <c r="J3235" s="71">
        <v>50873</v>
      </c>
      <c r="K3235" s="44">
        <f t="shared" si="50"/>
        <v>73482.640979161093</v>
      </c>
    </row>
    <row r="3236" spans="1:11" s="43" customFormat="1" ht="19.7" customHeight="1" x14ac:dyDescent="0.25">
      <c r="A3236" s="43" t="s">
        <v>169</v>
      </c>
      <c r="B3236" s="1" t="s">
        <v>316</v>
      </c>
      <c r="C3236" s="1" t="s">
        <v>352</v>
      </c>
      <c r="D3236" s="1" t="s">
        <v>351</v>
      </c>
      <c r="E3236" s="45" t="str">
        <f>VLOOKUP(C3236,PROCV!E$50:G$126,3,0)</f>
        <v>Audiovisual</v>
      </c>
      <c r="F3236" s="1" t="s">
        <v>416</v>
      </c>
      <c r="G3236" s="1" t="s">
        <v>236</v>
      </c>
      <c r="H3236" s="1">
        <v>2011</v>
      </c>
      <c r="I3236" s="60">
        <f>VLOOKUP(H3236,PROCV!E$33:F$44,2,0)</f>
        <v>1.4444330190702552</v>
      </c>
      <c r="J3236" s="71">
        <v>35050</v>
      </c>
      <c r="K3236" s="44">
        <f t="shared" si="50"/>
        <v>50627.377318412444</v>
      </c>
    </row>
    <row r="3237" spans="1:11" s="43" customFormat="1" ht="19.7" customHeight="1" x14ac:dyDescent="0.25">
      <c r="A3237" s="43" t="s">
        <v>169</v>
      </c>
      <c r="B3237" s="1" t="s">
        <v>316</v>
      </c>
      <c r="C3237" s="1" t="s">
        <v>352</v>
      </c>
      <c r="D3237" s="1" t="s">
        <v>351</v>
      </c>
      <c r="E3237" s="45" t="str">
        <f>VLOOKUP(C3237,PROCV!E$50:G$126,3,0)</f>
        <v>Audiovisual</v>
      </c>
      <c r="F3237" s="1" t="s">
        <v>416</v>
      </c>
      <c r="G3237" s="1" t="s">
        <v>236</v>
      </c>
      <c r="H3237" s="1">
        <v>2011</v>
      </c>
      <c r="I3237" s="60">
        <f>VLOOKUP(H3237,PROCV!E$33:F$44,2,0)</f>
        <v>1.4444330190702552</v>
      </c>
      <c r="J3237" s="1">
        <v>759</v>
      </c>
      <c r="K3237" s="44">
        <f t="shared" si="50"/>
        <v>1096.3246614743236</v>
      </c>
    </row>
    <row r="3238" spans="1:11" s="43" customFormat="1" ht="19.7" customHeight="1" x14ac:dyDescent="0.25">
      <c r="A3238" s="43" t="s">
        <v>169</v>
      </c>
      <c r="B3238" s="1" t="s">
        <v>316</v>
      </c>
      <c r="C3238" s="1" t="s">
        <v>352</v>
      </c>
      <c r="D3238" s="1" t="s">
        <v>351</v>
      </c>
      <c r="E3238" s="45" t="str">
        <f>VLOOKUP(C3238,PROCV!E$50:G$126,3,0)</f>
        <v>Audiovisual</v>
      </c>
      <c r="F3238" s="1" t="s">
        <v>416</v>
      </c>
      <c r="G3238" s="1" t="s">
        <v>236</v>
      </c>
      <c r="H3238" s="1">
        <v>2011</v>
      </c>
      <c r="I3238" s="60">
        <f>VLOOKUP(H3238,PROCV!E$33:F$44,2,0)</f>
        <v>1.4444330190702552</v>
      </c>
      <c r="J3238" s="71">
        <v>23133</v>
      </c>
      <c r="K3238" s="44">
        <f t="shared" si="50"/>
        <v>33414.069030152212</v>
      </c>
    </row>
    <row r="3239" spans="1:11" s="43" customFormat="1" ht="19.7" customHeight="1" x14ac:dyDescent="0.25">
      <c r="A3239" s="43" t="s">
        <v>169</v>
      </c>
      <c r="B3239" s="1" t="s">
        <v>316</v>
      </c>
      <c r="C3239" s="1" t="s">
        <v>238</v>
      </c>
      <c r="D3239" s="1" t="s">
        <v>237</v>
      </c>
      <c r="E3239" s="45" t="str">
        <f>VLOOKUP(C3239,PROCV!E$50:G$126,3,0)</f>
        <v>Artes Cênicas e Espetáculos</v>
      </c>
      <c r="F3239" s="1" t="s">
        <v>416</v>
      </c>
      <c r="G3239" s="1" t="s">
        <v>236</v>
      </c>
      <c r="H3239" s="1">
        <v>2011</v>
      </c>
      <c r="I3239" s="60">
        <f>VLOOKUP(H3239,PROCV!E$33:F$44,2,0)</f>
        <v>1.4444330190702552</v>
      </c>
      <c r="J3239" s="71">
        <v>14408</v>
      </c>
      <c r="K3239" s="44">
        <f t="shared" si="50"/>
        <v>20811.390938764238</v>
      </c>
    </row>
    <row r="3240" spans="1:11" s="43" customFormat="1" ht="19.7" customHeight="1" x14ac:dyDescent="0.25">
      <c r="A3240" s="43" t="s">
        <v>169</v>
      </c>
      <c r="B3240" s="1" t="s">
        <v>316</v>
      </c>
      <c r="C3240" s="1" t="s">
        <v>238</v>
      </c>
      <c r="D3240" s="1" t="s">
        <v>237</v>
      </c>
      <c r="E3240" s="45" t="str">
        <f>VLOOKUP(C3240,PROCV!E$50:G$126,3,0)</f>
        <v>Artes Cênicas e Espetáculos</v>
      </c>
      <c r="F3240" s="1" t="s">
        <v>416</v>
      </c>
      <c r="G3240" s="1" t="s">
        <v>236</v>
      </c>
      <c r="H3240" s="1">
        <v>2011</v>
      </c>
      <c r="I3240" s="60">
        <f>VLOOKUP(H3240,PROCV!E$33:F$44,2,0)</f>
        <v>1.4444330190702552</v>
      </c>
      <c r="J3240" s="71">
        <v>159877</v>
      </c>
      <c r="K3240" s="44">
        <f t="shared" si="50"/>
        <v>230931.61778989519</v>
      </c>
    </row>
    <row r="3241" spans="1:11" s="43" customFormat="1" ht="19.7" customHeight="1" x14ac:dyDescent="0.25">
      <c r="A3241" s="43" t="s">
        <v>169</v>
      </c>
      <c r="B3241" s="1" t="s">
        <v>316</v>
      </c>
      <c r="C3241" s="1" t="s">
        <v>241</v>
      </c>
      <c r="D3241" s="1" t="s">
        <v>240</v>
      </c>
      <c r="E3241" s="45" t="str">
        <f>VLOOKUP(C3241,PROCV!E$50:G$126,3,0)</f>
        <v>Artes Cênicas e Espetáculos</v>
      </c>
      <c r="F3241" s="1" t="s">
        <v>416</v>
      </c>
      <c r="G3241" s="1" t="s">
        <v>236</v>
      </c>
      <c r="H3241" s="1">
        <v>2011</v>
      </c>
      <c r="I3241" s="60">
        <f>VLOOKUP(H3241,PROCV!E$33:F$44,2,0)</f>
        <v>1.4444330190702552</v>
      </c>
      <c r="J3241" s="71">
        <v>9027</v>
      </c>
      <c r="K3241" s="44">
        <f t="shared" si="50"/>
        <v>13038.896863147194</v>
      </c>
    </row>
    <row r="3242" spans="1:11" s="43" customFormat="1" ht="19.7" customHeight="1" x14ac:dyDescent="0.25">
      <c r="A3242" s="43" t="s">
        <v>146</v>
      </c>
      <c r="B3242" s="1" t="s">
        <v>239</v>
      </c>
      <c r="C3242" s="1" t="s">
        <v>291</v>
      </c>
      <c r="D3242" s="1" t="s">
        <v>290</v>
      </c>
      <c r="E3242" s="45" t="str">
        <f>VLOOKUP(C3242,PROCV!E$50:G$126,3,0)</f>
        <v>NA</v>
      </c>
      <c r="F3242" s="1" t="s">
        <v>416</v>
      </c>
      <c r="G3242" s="1" t="s">
        <v>236</v>
      </c>
      <c r="H3242" s="1">
        <v>2011</v>
      </c>
      <c r="I3242" s="60">
        <f>VLOOKUP(H3242,PROCV!E$33:F$44,2,0)</f>
        <v>1.4444330190702552</v>
      </c>
      <c r="J3242" s="71">
        <v>169066</v>
      </c>
      <c r="K3242" s="44">
        <f t="shared" si="50"/>
        <v>244204.51280213177</v>
      </c>
    </row>
    <row r="3243" spans="1:11" s="43" customFormat="1" ht="19.7" customHeight="1" x14ac:dyDescent="0.25">
      <c r="A3243" s="43" t="s">
        <v>146</v>
      </c>
      <c r="B3243" s="1" t="s">
        <v>239</v>
      </c>
      <c r="C3243" s="1" t="s">
        <v>289</v>
      </c>
      <c r="D3243" s="1" t="s">
        <v>288</v>
      </c>
      <c r="E3243" s="45" t="str">
        <f>VLOOKUP(C3243,PROCV!E$50:G$126,3,0)</f>
        <v>Editorial</v>
      </c>
      <c r="F3243" s="1" t="s">
        <v>416</v>
      </c>
      <c r="G3243" s="1" t="s">
        <v>236</v>
      </c>
      <c r="H3243" s="1">
        <v>2011</v>
      </c>
      <c r="I3243" s="60">
        <f>VLOOKUP(H3243,PROCV!E$33:F$44,2,0)</f>
        <v>1.4444330190702552</v>
      </c>
      <c r="J3243" s="71">
        <v>3485</v>
      </c>
      <c r="K3243" s="44">
        <f t="shared" si="50"/>
        <v>5033.8490714598393</v>
      </c>
    </row>
    <row r="3244" spans="1:11" s="43" customFormat="1" ht="19.7" customHeight="1" x14ac:dyDescent="0.25">
      <c r="A3244" s="43" t="s">
        <v>146</v>
      </c>
      <c r="B3244" s="1" t="s">
        <v>239</v>
      </c>
      <c r="C3244" s="1" t="s">
        <v>289</v>
      </c>
      <c r="D3244" s="1" t="s">
        <v>288</v>
      </c>
      <c r="E3244" s="45" t="str">
        <f>VLOOKUP(C3244,PROCV!E$50:G$126,3,0)</f>
        <v>Editorial</v>
      </c>
      <c r="F3244" s="1" t="s">
        <v>416</v>
      </c>
      <c r="G3244" s="1" t="s">
        <v>236</v>
      </c>
      <c r="H3244" s="1">
        <v>2011</v>
      </c>
      <c r="I3244" s="60">
        <f>VLOOKUP(H3244,PROCV!E$33:F$44,2,0)</f>
        <v>1.4444330190702552</v>
      </c>
      <c r="J3244" s="71">
        <v>6866</v>
      </c>
      <c r="K3244" s="44">
        <f t="shared" si="50"/>
        <v>9917.477108936373</v>
      </c>
    </row>
    <row r="3245" spans="1:11" s="43" customFormat="1" ht="19.7" customHeight="1" x14ac:dyDescent="0.25">
      <c r="A3245" s="43" t="s">
        <v>146</v>
      </c>
      <c r="B3245" s="1" t="s">
        <v>239</v>
      </c>
      <c r="C3245" s="1" t="s">
        <v>289</v>
      </c>
      <c r="D3245" s="1" t="s">
        <v>288</v>
      </c>
      <c r="E3245" s="45" t="str">
        <f>VLOOKUP(C3245,PROCV!E$50:G$126,3,0)</f>
        <v>Editorial</v>
      </c>
      <c r="F3245" s="1" t="s">
        <v>416</v>
      </c>
      <c r="G3245" s="1" t="s">
        <v>236</v>
      </c>
      <c r="H3245" s="1">
        <v>2011</v>
      </c>
      <c r="I3245" s="60">
        <f>VLOOKUP(H3245,PROCV!E$33:F$44,2,0)</f>
        <v>1.4444330190702552</v>
      </c>
      <c r="J3245" s="71">
        <v>12097</v>
      </c>
      <c r="K3245" s="44">
        <f t="shared" si="50"/>
        <v>17473.306231692877</v>
      </c>
    </row>
    <row r="3246" spans="1:11" s="43" customFormat="1" ht="19.7" customHeight="1" x14ac:dyDescent="0.25">
      <c r="A3246" s="43" t="s">
        <v>146</v>
      </c>
      <c r="B3246" s="1" t="s">
        <v>239</v>
      </c>
      <c r="C3246" s="1" t="s">
        <v>287</v>
      </c>
      <c r="D3246" s="1" t="s">
        <v>286</v>
      </c>
      <c r="E3246" s="45" t="str">
        <f>VLOOKUP(C3246,PROCV!E$50:G$126,3,0)</f>
        <v>Música</v>
      </c>
      <c r="F3246" s="1" t="s">
        <v>416</v>
      </c>
      <c r="G3246" s="1" t="s">
        <v>236</v>
      </c>
      <c r="H3246" s="1">
        <v>2011</v>
      </c>
      <c r="I3246" s="60">
        <f>VLOOKUP(H3246,PROCV!E$33:F$44,2,0)</f>
        <v>1.4444330190702552</v>
      </c>
      <c r="J3246" s="71">
        <v>268202</v>
      </c>
      <c r="K3246" s="44">
        <f t="shared" si="50"/>
        <v>387399.82458068058</v>
      </c>
    </row>
    <row r="3247" spans="1:11" s="43" customFormat="1" ht="19.7" customHeight="1" x14ac:dyDescent="0.25">
      <c r="A3247" s="43" t="s">
        <v>146</v>
      </c>
      <c r="B3247" s="1" t="s">
        <v>239</v>
      </c>
      <c r="C3247" s="1" t="s">
        <v>287</v>
      </c>
      <c r="D3247" s="1" t="s">
        <v>286</v>
      </c>
      <c r="E3247" s="45" t="str">
        <f>VLOOKUP(C3247,PROCV!E$50:G$126,3,0)</f>
        <v>Música</v>
      </c>
      <c r="F3247" s="1" t="s">
        <v>416</v>
      </c>
      <c r="G3247" s="1" t="s">
        <v>236</v>
      </c>
      <c r="H3247" s="1">
        <v>2011</v>
      </c>
      <c r="I3247" s="60">
        <f>VLOOKUP(H3247,PROCV!E$33:F$44,2,0)</f>
        <v>1.4444330190702552</v>
      </c>
      <c r="J3247" s="71">
        <v>225850</v>
      </c>
      <c r="K3247" s="44">
        <f t="shared" si="50"/>
        <v>326225.19735701714</v>
      </c>
    </row>
    <row r="3248" spans="1:11" s="43" customFormat="1" ht="19.7" customHeight="1" x14ac:dyDescent="0.25">
      <c r="A3248" s="43" t="s">
        <v>146</v>
      </c>
      <c r="B3248" s="1" t="s">
        <v>239</v>
      </c>
      <c r="C3248" s="1" t="s">
        <v>285</v>
      </c>
      <c r="D3248" s="1" t="s">
        <v>284</v>
      </c>
      <c r="E3248" s="45" t="str">
        <f>VLOOKUP(C3248,PROCV!E$50:G$126,3,0)</f>
        <v>Editorial</v>
      </c>
      <c r="F3248" s="1" t="s">
        <v>416</v>
      </c>
      <c r="G3248" s="1" t="s">
        <v>236</v>
      </c>
      <c r="H3248" s="1">
        <v>2011</v>
      </c>
      <c r="I3248" s="60">
        <f>VLOOKUP(H3248,PROCV!E$33:F$44,2,0)</f>
        <v>1.4444330190702552</v>
      </c>
      <c r="J3248" s="71">
        <v>49033</v>
      </c>
      <c r="K3248" s="44">
        <f t="shared" si="50"/>
        <v>70824.884224071822</v>
      </c>
    </row>
    <row r="3249" spans="1:11" s="43" customFormat="1" ht="19.7" customHeight="1" x14ac:dyDescent="0.25">
      <c r="A3249" s="43" t="s">
        <v>146</v>
      </c>
      <c r="B3249" s="1" t="s">
        <v>239</v>
      </c>
      <c r="C3249" s="1" t="s">
        <v>285</v>
      </c>
      <c r="D3249" s="1" t="s">
        <v>284</v>
      </c>
      <c r="E3249" s="45" t="str">
        <f>VLOOKUP(C3249,PROCV!E$50:G$126,3,0)</f>
        <v>Editorial</v>
      </c>
      <c r="F3249" s="1" t="s">
        <v>416</v>
      </c>
      <c r="G3249" s="1" t="s">
        <v>236</v>
      </c>
      <c r="H3249" s="1">
        <v>2011</v>
      </c>
      <c r="I3249" s="60">
        <f>VLOOKUP(H3249,PROCV!E$33:F$44,2,0)</f>
        <v>1.4444330190702552</v>
      </c>
      <c r="J3249" s="71">
        <v>298534</v>
      </c>
      <c r="K3249" s="44">
        <f t="shared" si="50"/>
        <v>431212.36691511958</v>
      </c>
    </row>
    <row r="3250" spans="1:11" s="43" customFormat="1" ht="19.7" customHeight="1" x14ac:dyDescent="0.25">
      <c r="A3250" s="43" t="s">
        <v>146</v>
      </c>
      <c r="B3250" s="1" t="s">
        <v>239</v>
      </c>
      <c r="C3250" s="1" t="s">
        <v>283</v>
      </c>
      <c r="D3250" s="1" t="s">
        <v>282</v>
      </c>
      <c r="E3250" s="45" t="str">
        <f>VLOOKUP(C3250,PROCV!E$50:G$126,3,0)</f>
        <v>Editorial</v>
      </c>
      <c r="F3250" s="1" t="s">
        <v>416</v>
      </c>
      <c r="G3250" s="1" t="s">
        <v>236</v>
      </c>
      <c r="H3250" s="1">
        <v>2011</v>
      </c>
      <c r="I3250" s="60">
        <f>VLOOKUP(H3250,PROCV!E$33:F$44,2,0)</f>
        <v>1.4444330190702552</v>
      </c>
      <c r="J3250" s="71">
        <v>11863</v>
      </c>
      <c r="K3250" s="44">
        <f t="shared" si="50"/>
        <v>17135.308905230439</v>
      </c>
    </row>
    <row r="3251" spans="1:11" s="43" customFormat="1" ht="19.7" customHeight="1" x14ac:dyDescent="0.25">
      <c r="A3251" s="43" t="s">
        <v>146</v>
      </c>
      <c r="B3251" s="1" t="s">
        <v>239</v>
      </c>
      <c r="C3251" s="1" t="s">
        <v>281</v>
      </c>
      <c r="D3251" s="1" t="s">
        <v>280</v>
      </c>
      <c r="E3251" s="45" t="str">
        <f>VLOOKUP(C3251,PROCV!E$50:G$126,3,0)</f>
        <v>Música</v>
      </c>
      <c r="F3251" s="1" t="s">
        <v>416</v>
      </c>
      <c r="G3251" s="1" t="s">
        <v>236</v>
      </c>
      <c r="H3251" s="1">
        <v>2011</v>
      </c>
      <c r="I3251" s="60">
        <f>VLOOKUP(H3251,PROCV!E$33:F$44,2,0)</f>
        <v>1.4444330190702552</v>
      </c>
      <c r="J3251" s="71">
        <v>2524</v>
      </c>
      <c r="K3251" s="44">
        <f t="shared" si="50"/>
        <v>3645.7489401333241</v>
      </c>
    </row>
    <row r="3252" spans="1:11" s="43" customFormat="1" ht="19.7" customHeight="1" x14ac:dyDescent="0.25">
      <c r="A3252" s="43" t="s">
        <v>146</v>
      </c>
      <c r="B3252" s="1" t="s">
        <v>239</v>
      </c>
      <c r="C3252" s="1" t="s">
        <v>277</v>
      </c>
      <c r="D3252" s="1" t="s">
        <v>276</v>
      </c>
      <c r="E3252" s="45" t="str">
        <f>VLOOKUP(C3252,PROCV!E$50:G$126,3,0)</f>
        <v>Editorial</v>
      </c>
      <c r="F3252" s="1" t="s">
        <v>416</v>
      </c>
      <c r="G3252" s="1" t="s">
        <v>236</v>
      </c>
      <c r="H3252" s="1">
        <v>2011</v>
      </c>
      <c r="I3252" s="60">
        <f>VLOOKUP(H3252,PROCV!E$33:F$44,2,0)</f>
        <v>1.4444330190702552</v>
      </c>
      <c r="J3252" s="71">
        <v>1414</v>
      </c>
      <c r="K3252" s="44">
        <f t="shared" si="50"/>
        <v>2042.4282889653409</v>
      </c>
    </row>
    <row r="3253" spans="1:11" s="43" customFormat="1" ht="19.7" customHeight="1" x14ac:dyDescent="0.25">
      <c r="A3253" s="43" t="s">
        <v>146</v>
      </c>
      <c r="B3253" s="1" t="s">
        <v>239</v>
      </c>
      <c r="C3253" s="1" t="s">
        <v>277</v>
      </c>
      <c r="D3253" s="1" t="s">
        <v>276</v>
      </c>
      <c r="E3253" s="45" t="str">
        <f>VLOOKUP(C3253,PROCV!E$50:G$126,3,0)</f>
        <v>Editorial</v>
      </c>
      <c r="F3253" s="1" t="s">
        <v>416</v>
      </c>
      <c r="G3253" s="1" t="s">
        <v>236</v>
      </c>
      <c r="H3253" s="1">
        <v>2011</v>
      </c>
      <c r="I3253" s="60">
        <f>VLOOKUP(H3253,PROCV!E$33:F$44,2,0)</f>
        <v>1.4444330190702552</v>
      </c>
      <c r="J3253" s="71">
        <v>35711</v>
      </c>
      <c r="K3253" s="44">
        <f t="shared" si="50"/>
        <v>51582.147544017884</v>
      </c>
    </row>
    <row r="3254" spans="1:11" s="43" customFormat="1" ht="19.7" customHeight="1" x14ac:dyDescent="0.25">
      <c r="A3254" s="43" t="s">
        <v>146</v>
      </c>
      <c r="B3254" s="1" t="s">
        <v>239</v>
      </c>
      <c r="C3254" s="1" t="s">
        <v>273</v>
      </c>
      <c r="D3254" s="1" t="s">
        <v>272</v>
      </c>
      <c r="E3254" s="45" t="str">
        <f>VLOOKUP(C3254,PROCV!E$50:G$126,3,0)</f>
        <v>Editorial</v>
      </c>
      <c r="F3254" s="1" t="s">
        <v>416</v>
      </c>
      <c r="G3254" s="1" t="s">
        <v>236</v>
      </c>
      <c r="H3254" s="1">
        <v>2011</v>
      </c>
      <c r="I3254" s="60">
        <f>VLOOKUP(H3254,PROCV!E$33:F$44,2,0)</f>
        <v>1.4444330190702552</v>
      </c>
      <c r="J3254" s="71">
        <v>200000</v>
      </c>
      <c r="K3254" s="44">
        <f t="shared" si="50"/>
        <v>288886.60381405102</v>
      </c>
    </row>
    <row r="3255" spans="1:11" s="43" customFormat="1" ht="19.7" customHeight="1" x14ac:dyDescent="0.25">
      <c r="A3255" s="43" t="s">
        <v>146</v>
      </c>
      <c r="B3255" s="1" t="s">
        <v>239</v>
      </c>
      <c r="C3255" s="1" t="s">
        <v>273</v>
      </c>
      <c r="D3255" s="1" t="s">
        <v>272</v>
      </c>
      <c r="E3255" s="45" t="str">
        <f>VLOOKUP(C3255,PROCV!E$50:G$126,3,0)</f>
        <v>Editorial</v>
      </c>
      <c r="F3255" s="1" t="s">
        <v>416</v>
      </c>
      <c r="G3255" s="1" t="s">
        <v>236</v>
      </c>
      <c r="H3255" s="1">
        <v>2011</v>
      </c>
      <c r="I3255" s="60">
        <f>VLOOKUP(H3255,PROCV!E$33:F$44,2,0)</f>
        <v>1.4444330190702552</v>
      </c>
      <c r="J3255" s="71">
        <v>3331</v>
      </c>
      <c r="K3255" s="44">
        <f t="shared" si="50"/>
        <v>4811.40638652302</v>
      </c>
    </row>
    <row r="3256" spans="1:11" s="43" customFormat="1" ht="19.7" customHeight="1" x14ac:dyDescent="0.25">
      <c r="A3256" s="43" t="s">
        <v>146</v>
      </c>
      <c r="B3256" s="1" t="s">
        <v>239</v>
      </c>
      <c r="C3256" s="1" t="s">
        <v>269</v>
      </c>
      <c r="D3256" s="1" t="s">
        <v>268</v>
      </c>
      <c r="E3256" s="45" t="str">
        <f>VLOOKUP(C3256,PROCV!E$50:G$126,3,0)</f>
        <v>NA</v>
      </c>
      <c r="F3256" s="1" t="s">
        <v>416</v>
      </c>
      <c r="G3256" s="1" t="s">
        <v>236</v>
      </c>
      <c r="H3256" s="1">
        <v>2011</v>
      </c>
      <c r="I3256" s="60">
        <f>VLOOKUP(H3256,PROCV!E$33:F$44,2,0)</f>
        <v>1.4444330190702552</v>
      </c>
      <c r="J3256" s="71">
        <v>41381</v>
      </c>
      <c r="K3256" s="44">
        <f t="shared" si="50"/>
        <v>59772.08276214623</v>
      </c>
    </row>
    <row r="3257" spans="1:11" s="43" customFormat="1" ht="19.7" customHeight="1" x14ac:dyDescent="0.25">
      <c r="A3257" s="43" t="s">
        <v>146</v>
      </c>
      <c r="B3257" s="1" t="s">
        <v>239</v>
      </c>
      <c r="C3257" s="1" t="s">
        <v>254</v>
      </c>
      <c r="D3257" s="1" t="s">
        <v>253</v>
      </c>
      <c r="E3257" s="45" t="str">
        <f>VLOOKUP(C3257,PROCV!E$50:G$126,3,0)</f>
        <v>Música</v>
      </c>
      <c r="F3257" s="1" t="s">
        <v>416</v>
      </c>
      <c r="G3257" s="1" t="s">
        <v>236</v>
      </c>
      <c r="H3257" s="1">
        <v>2011</v>
      </c>
      <c r="I3257" s="60">
        <f>VLOOKUP(H3257,PROCV!E$33:F$44,2,0)</f>
        <v>1.4444330190702552</v>
      </c>
      <c r="J3257" s="71">
        <v>12414</v>
      </c>
      <c r="K3257" s="44">
        <f t="shared" si="50"/>
        <v>17931.19149873815</v>
      </c>
    </row>
    <row r="3258" spans="1:11" s="43" customFormat="1" ht="19.7" customHeight="1" x14ac:dyDescent="0.25">
      <c r="A3258" s="43" t="s">
        <v>146</v>
      </c>
      <c r="B3258" s="1" t="s">
        <v>239</v>
      </c>
      <c r="C3258" s="1" t="s">
        <v>254</v>
      </c>
      <c r="D3258" s="1" t="s">
        <v>253</v>
      </c>
      <c r="E3258" s="45" t="str">
        <f>VLOOKUP(C3258,PROCV!E$50:G$126,3,0)</f>
        <v>Música</v>
      </c>
      <c r="F3258" s="1" t="s">
        <v>416</v>
      </c>
      <c r="G3258" s="1" t="s">
        <v>236</v>
      </c>
      <c r="H3258" s="1">
        <v>2011</v>
      </c>
      <c r="I3258" s="60">
        <f>VLOOKUP(H3258,PROCV!E$33:F$44,2,0)</f>
        <v>1.4444330190702552</v>
      </c>
      <c r="J3258" s="71">
        <v>31250</v>
      </c>
      <c r="K3258" s="44">
        <f t="shared" si="50"/>
        <v>45138.531845945479</v>
      </c>
    </row>
    <row r="3259" spans="1:11" s="43" customFormat="1" ht="19.7" customHeight="1" x14ac:dyDescent="0.25">
      <c r="A3259" s="43" t="s">
        <v>146</v>
      </c>
      <c r="B3259" s="1" t="s">
        <v>239</v>
      </c>
      <c r="C3259" s="1" t="s">
        <v>252</v>
      </c>
      <c r="D3259" s="1" t="s">
        <v>251</v>
      </c>
      <c r="E3259" s="45" t="str">
        <f>VLOOKUP(C3259,PROCV!E$50:G$126,3,0)</f>
        <v>Audiovisual</v>
      </c>
      <c r="F3259" s="1" t="s">
        <v>416</v>
      </c>
      <c r="G3259" s="1" t="s">
        <v>236</v>
      </c>
      <c r="H3259" s="1">
        <v>2011</v>
      </c>
      <c r="I3259" s="60">
        <f>VLOOKUP(H3259,PROCV!E$33:F$44,2,0)</f>
        <v>1.4444330190702552</v>
      </c>
      <c r="J3259" s="71">
        <v>15767</v>
      </c>
      <c r="K3259" s="44">
        <f t="shared" si="50"/>
        <v>22774.375411680714</v>
      </c>
    </row>
    <row r="3260" spans="1:11" s="43" customFormat="1" ht="19.7" customHeight="1" x14ac:dyDescent="0.25">
      <c r="A3260" s="43" t="s">
        <v>146</v>
      </c>
      <c r="B3260" s="1" t="s">
        <v>239</v>
      </c>
      <c r="C3260" s="1" t="s">
        <v>252</v>
      </c>
      <c r="D3260" s="1" t="s">
        <v>251</v>
      </c>
      <c r="E3260" s="45" t="str">
        <f>VLOOKUP(C3260,PROCV!E$50:G$126,3,0)</f>
        <v>Audiovisual</v>
      </c>
      <c r="F3260" s="1" t="s">
        <v>416</v>
      </c>
      <c r="G3260" s="1" t="s">
        <v>236</v>
      </c>
      <c r="H3260" s="1">
        <v>2011</v>
      </c>
      <c r="I3260" s="60">
        <f>VLOOKUP(H3260,PROCV!E$33:F$44,2,0)</f>
        <v>1.4444330190702552</v>
      </c>
      <c r="J3260" s="71">
        <v>149876</v>
      </c>
      <c r="K3260" s="44">
        <f t="shared" si="50"/>
        <v>216485.84316617358</v>
      </c>
    </row>
    <row r="3261" spans="1:11" s="43" customFormat="1" ht="19.7" customHeight="1" x14ac:dyDescent="0.25">
      <c r="A3261" s="43" t="s">
        <v>146</v>
      </c>
      <c r="B3261" s="1" t="s">
        <v>239</v>
      </c>
      <c r="C3261" s="1" t="s">
        <v>252</v>
      </c>
      <c r="D3261" s="1" t="s">
        <v>251</v>
      </c>
      <c r="E3261" s="45" t="str">
        <f>VLOOKUP(C3261,PROCV!E$50:G$126,3,0)</f>
        <v>Audiovisual</v>
      </c>
      <c r="F3261" s="1" t="s">
        <v>416</v>
      </c>
      <c r="G3261" s="1" t="s">
        <v>236</v>
      </c>
      <c r="H3261" s="1">
        <v>2011</v>
      </c>
      <c r="I3261" s="60">
        <f>VLOOKUP(H3261,PROCV!E$33:F$44,2,0)</f>
        <v>1.4444330190702552</v>
      </c>
      <c r="J3261" s="71">
        <v>278300</v>
      </c>
      <c r="K3261" s="44">
        <f t="shared" si="50"/>
        <v>401985.70920725202</v>
      </c>
    </row>
    <row r="3262" spans="1:11" s="43" customFormat="1" ht="19.7" customHeight="1" x14ac:dyDescent="0.25">
      <c r="A3262" s="43" t="s">
        <v>146</v>
      </c>
      <c r="B3262" s="1" t="s">
        <v>239</v>
      </c>
      <c r="C3262" s="1" t="s">
        <v>295</v>
      </c>
      <c r="D3262" s="1" t="s">
        <v>294</v>
      </c>
      <c r="E3262" s="45" t="str">
        <f>VLOOKUP(C3262,PROCV!E$50:G$126,3,0)</f>
        <v>Educação e Criação em Artes</v>
      </c>
      <c r="F3262" s="1" t="s">
        <v>415</v>
      </c>
      <c r="G3262" s="1" t="s">
        <v>265</v>
      </c>
      <c r="H3262" s="1">
        <v>2011</v>
      </c>
      <c r="I3262" s="60">
        <f>VLOOKUP(H3262,PROCV!E$33:F$44,2,0)</f>
        <v>1.4444330190702552</v>
      </c>
      <c r="J3262" s="71">
        <v>100000</v>
      </c>
      <c r="K3262" s="44">
        <f t="shared" si="50"/>
        <v>144443.30190702551</v>
      </c>
    </row>
    <row r="3263" spans="1:11" s="43" customFormat="1" ht="19.7" customHeight="1" x14ac:dyDescent="0.25">
      <c r="A3263" s="43" t="s">
        <v>146</v>
      </c>
      <c r="B3263" s="1" t="s">
        <v>239</v>
      </c>
      <c r="C3263" s="1" t="s">
        <v>246</v>
      </c>
      <c r="D3263" s="1" t="s">
        <v>245</v>
      </c>
      <c r="E3263" s="45" t="str">
        <f>VLOOKUP(C3263,PROCV!E$50:G$126,3,0)</f>
        <v>Artes Cênicas e Espetáculos</v>
      </c>
      <c r="F3263" s="1" t="s">
        <v>416</v>
      </c>
      <c r="G3263" s="1" t="s">
        <v>236</v>
      </c>
      <c r="H3263" s="1">
        <v>2011</v>
      </c>
      <c r="I3263" s="60">
        <f>VLOOKUP(H3263,PROCV!E$33:F$44,2,0)</f>
        <v>1.4444330190702552</v>
      </c>
      <c r="J3263" s="71">
        <v>27169</v>
      </c>
      <c r="K3263" s="44">
        <f t="shared" si="50"/>
        <v>39243.800695119768</v>
      </c>
    </row>
    <row r="3264" spans="1:11" s="43" customFormat="1" ht="19.7" customHeight="1" x14ac:dyDescent="0.25">
      <c r="A3264" s="43" t="s">
        <v>146</v>
      </c>
      <c r="B3264" s="1" t="s">
        <v>239</v>
      </c>
      <c r="C3264" s="1" t="s">
        <v>322</v>
      </c>
      <c r="D3264" s="1" t="s">
        <v>321</v>
      </c>
      <c r="E3264" s="45" t="str">
        <f>VLOOKUP(C3264,PROCV!E$50:G$126,3,0)</f>
        <v>Artes Cênicas e Espetáculos</v>
      </c>
      <c r="F3264" s="1" t="s">
        <v>416</v>
      </c>
      <c r="G3264" s="1" t="s">
        <v>236</v>
      </c>
      <c r="H3264" s="1">
        <v>2011</v>
      </c>
      <c r="I3264" s="60">
        <f>VLOOKUP(H3264,PROCV!E$33:F$44,2,0)</f>
        <v>1.4444330190702552</v>
      </c>
      <c r="J3264" s="71">
        <v>15243</v>
      </c>
      <c r="K3264" s="44">
        <f t="shared" si="50"/>
        <v>22017.492509687901</v>
      </c>
    </row>
    <row r="3265" spans="1:11" s="43" customFormat="1" ht="19.7" customHeight="1" x14ac:dyDescent="0.25">
      <c r="A3265" s="43" t="s">
        <v>146</v>
      </c>
      <c r="B3265" s="1" t="s">
        <v>239</v>
      </c>
      <c r="C3265" s="1" t="s">
        <v>332</v>
      </c>
      <c r="D3265" s="1" t="s">
        <v>331</v>
      </c>
      <c r="E3265" s="45" t="str">
        <f>VLOOKUP(C3265,PROCV!E$50:G$126,3,0)</f>
        <v>Artes Cênicas e Espetáculos</v>
      </c>
      <c r="F3265" s="1" t="s">
        <v>416</v>
      </c>
      <c r="G3265" s="1" t="s">
        <v>236</v>
      </c>
      <c r="H3265" s="1">
        <v>2011</v>
      </c>
      <c r="I3265" s="60">
        <f>VLOOKUP(H3265,PROCV!E$33:F$44,2,0)</f>
        <v>1.4444330190702552</v>
      </c>
      <c r="J3265" s="71">
        <v>17397</v>
      </c>
      <c r="K3265" s="44">
        <f t="shared" si="50"/>
        <v>25128.801232765229</v>
      </c>
    </row>
    <row r="3266" spans="1:11" s="43" customFormat="1" ht="19.7" customHeight="1" x14ac:dyDescent="0.25">
      <c r="A3266" s="43" t="s">
        <v>146</v>
      </c>
      <c r="B3266" s="1" t="s">
        <v>239</v>
      </c>
      <c r="C3266" s="1" t="s">
        <v>332</v>
      </c>
      <c r="D3266" s="1" t="s">
        <v>331</v>
      </c>
      <c r="E3266" s="45" t="str">
        <f>VLOOKUP(C3266,PROCV!E$50:G$126,3,0)</f>
        <v>Artes Cênicas e Espetáculos</v>
      </c>
      <c r="F3266" s="1" t="s">
        <v>416</v>
      </c>
      <c r="G3266" s="1" t="s">
        <v>236</v>
      </c>
      <c r="H3266" s="1">
        <v>2011</v>
      </c>
      <c r="I3266" s="60">
        <f>VLOOKUP(H3266,PROCV!E$33:F$44,2,0)</f>
        <v>1.4444330190702552</v>
      </c>
      <c r="J3266" s="71">
        <v>74951</v>
      </c>
      <c r="K3266" s="44">
        <f t="shared" si="50"/>
        <v>108261.6992123347</v>
      </c>
    </row>
    <row r="3267" spans="1:11" s="43" customFormat="1" ht="19.7" customHeight="1" x14ac:dyDescent="0.25">
      <c r="A3267" s="43" t="s">
        <v>146</v>
      </c>
      <c r="B3267" s="1" t="s">
        <v>239</v>
      </c>
      <c r="C3267" s="1" t="s">
        <v>241</v>
      </c>
      <c r="D3267" s="1" t="s">
        <v>240</v>
      </c>
      <c r="E3267" s="45" t="str">
        <f>VLOOKUP(C3267,PROCV!E$50:G$126,3,0)</f>
        <v>Artes Cênicas e Espetáculos</v>
      </c>
      <c r="F3267" s="1" t="s">
        <v>416</v>
      </c>
      <c r="G3267" s="1" t="s">
        <v>236</v>
      </c>
      <c r="H3267" s="1">
        <v>2011</v>
      </c>
      <c r="I3267" s="60">
        <f>VLOOKUP(H3267,PROCV!E$33:F$44,2,0)</f>
        <v>1.4444330190702552</v>
      </c>
      <c r="J3267" s="71">
        <v>22756</v>
      </c>
      <c r="K3267" s="44">
        <f t="shared" ref="K3267:K3330" si="51">J3267*I3267</f>
        <v>32869.517781962728</v>
      </c>
    </row>
    <row r="3268" spans="1:11" s="43" customFormat="1" ht="19.7" customHeight="1" x14ac:dyDescent="0.25">
      <c r="A3268" s="43" t="s">
        <v>146</v>
      </c>
      <c r="B3268" s="1" t="s">
        <v>239</v>
      </c>
      <c r="C3268" s="1" t="s">
        <v>241</v>
      </c>
      <c r="D3268" s="1" t="s">
        <v>240</v>
      </c>
      <c r="E3268" s="45" t="str">
        <f>VLOOKUP(C3268,PROCV!E$50:G$126,3,0)</f>
        <v>Artes Cênicas e Espetáculos</v>
      </c>
      <c r="F3268" s="1" t="s">
        <v>416</v>
      </c>
      <c r="G3268" s="1" t="s">
        <v>236</v>
      </c>
      <c r="H3268" s="1">
        <v>2011</v>
      </c>
      <c r="I3268" s="60">
        <f>VLOOKUP(H3268,PROCV!E$33:F$44,2,0)</f>
        <v>1.4444330190702552</v>
      </c>
      <c r="J3268" s="71">
        <v>59040</v>
      </c>
      <c r="K3268" s="44">
        <f t="shared" si="51"/>
        <v>85279.325445907874</v>
      </c>
    </row>
    <row r="3269" spans="1:11" s="43" customFormat="1" ht="19.7" customHeight="1" x14ac:dyDescent="0.25">
      <c r="A3269" s="43" t="s">
        <v>146</v>
      </c>
      <c r="B3269" s="1" t="s">
        <v>239</v>
      </c>
      <c r="C3269" s="1" t="s">
        <v>241</v>
      </c>
      <c r="D3269" s="1" t="s">
        <v>240</v>
      </c>
      <c r="E3269" s="45" t="str">
        <f>VLOOKUP(C3269,PROCV!E$50:G$126,3,0)</f>
        <v>Artes Cênicas e Espetáculos</v>
      </c>
      <c r="F3269" s="1" t="s">
        <v>416</v>
      </c>
      <c r="G3269" s="1" t="s">
        <v>236</v>
      </c>
      <c r="H3269" s="1">
        <v>2011</v>
      </c>
      <c r="I3269" s="60">
        <f>VLOOKUP(H3269,PROCV!E$33:F$44,2,0)</f>
        <v>1.4444330190702552</v>
      </c>
      <c r="J3269" s="71">
        <v>137760</v>
      </c>
      <c r="K3269" s="44">
        <f t="shared" si="51"/>
        <v>198985.09270711837</v>
      </c>
    </row>
    <row r="3270" spans="1:11" s="43" customFormat="1" ht="19.7" customHeight="1" x14ac:dyDescent="0.25">
      <c r="A3270" s="43" t="s">
        <v>146</v>
      </c>
      <c r="B3270" s="1" t="s">
        <v>239</v>
      </c>
      <c r="C3270" s="1" t="s">
        <v>241</v>
      </c>
      <c r="D3270" s="1" t="s">
        <v>240</v>
      </c>
      <c r="E3270" s="45" t="str">
        <f>VLOOKUP(C3270,PROCV!E$50:G$126,3,0)</f>
        <v>Artes Cênicas e Espetáculos</v>
      </c>
      <c r="F3270" s="1" t="s">
        <v>416</v>
      </c>
      <c r="G3270" s="1" t="s">
        <v>236</v>
      </c>
      <c r="H3270" s="1">
        <v>2011</v>
      </c>
      <c r="I3270" s="60">
        <f>VLOOKUP(H3270,PROCV!E$33:F$44,2,0)</f>
        <v>1.4444330190702552</v>
      </c>
      <c r="J3270" s="71">
        <v>75683</v>
      </c>
      <c r="K3270" s="44">
        <f t="shared" si="51"/>
        <v>109319.02418229413</v>
      </c>
    </row>
    <row r="3271" spans="1:11" s="43" customFormat="1" ht="19.7" customHeight="1" x14ac:dyDescent="0.25">
      <c r="A3271" s="43" t="s">
        <v>146</v>
      </c>
      <c r="B3271" s="1" t="s">
        <v>239</v>
      </c>
      <c r="C3271" s="1" t="s">
        <v>241</v>
      </c>
      <c r="D3271" s="1" t="s">
        <v>240</v>
      </c>
      <c r="E3271" s="45" t="str">
        <f>VLOOKUP(C3271,PROCV!E$50:G$126,3,0)</f>
        <v>Artes Cênicas e Espetáculos</v>
      </c>
      <c r="F3271" s="1" t="s">
        <v>416</v>
      </c>
      <c r="G3271" s="1" t="s">
        <v>236</v>
      </c>
      <c r="H3271" s="1">
        <v>2011</v>
      </c>
      <c r="I3271" s="60">
        <f>VLOOKUP(H3271,PROCV!E$33:F$44,2,0)</f>
        <v>1.4444330190702552</v>
      </c>
      <c r="J3271" s="71">
        <v>146114</v>
      </c>
      <c r="K3271" s="44">
        <f t="shared" si="51"/>
        <v>211051.88614843128</v>
      </c>
    </row>
    <row r="3272" spans="1:11" s="43" customFormat="1" ht="19.7" customHeight="1" x14ac:dyDescent="0.25">
      <c r="A3272" s="43" t="s">
        <v>146</v>
      </c>
      <c r="B3272" s="1" t="s">
        <v>239</v>
      </c>
      <c r="C3272" s="1" t="s">
        <v>348</v>
      </c>
      <c r="D3272" s="1" t="s">
        <v>347</v>
      </c>
      <c r="E3272" s="45" t="str">
        <f>VLOOKUP(C3272,PROCV!E$50:G$126,3,0)</f>
        <v>Patrimônio</v>
      </c>
      <c r="F3272" s="1" t="s">
        <v>415</v>
      </c>
      <c r="G3272" s="1" t="s">
        <v>265</v>
      </c>
      <c r="H3272" s="1">
        <v>2011</v>
      </c>
      <c r="I3272" s="60">
        <f>VLOOKUP(H3272,PROCV!E$33:F$44,2,0)</f>
        <v>1.4444330190702552</v>
      </c>
      <c r="J3272" s="71">
        <v>152000</v>
      </c>
      <c r="K3272" s="44">
        <f t="shared" si="51"/>
        <v>219553.81889867879</v>
      </c>
    </row>
    <row r="3273" spans="1:11" s="43" customFormat="1" ht="19.7" customHeight="1" x14ac:dyDescent="0.25">
      <c r="A3273" s="43" t="s">
        <v>171</v>
      </c>
      <c r="B3273" s="1" t="s">
        <v>292</v>
      </c>
      <c r="C3273" s="1" t="s">
        <v>291</v>
      </c>
      <c r="D3273" s="1" t="s">
        <v>290</v>
      </c>
      <c r="E3273" s="45" t="str">
        <f>VLOOKUP(C3273,PROCV!E$50:G$126,3,0)</f>
        <v>NA</v>
      </c>
      <c r="F3273" s="1" t="s">
        <v>416</v>
      </c>
      <c r="G3273" s="1" t="s">
        <v>236</v>
      </c>
      <c r="H3273" s="1">
        <v>2011</v>
      </c>
      <c r="I3273" s="60">
        <f>VLOOKUP(H3273,PROCV!E$33:F$44,2,0)</f>
        <v>1.4444330190702552</v>
      </c>
      <c r="J3273" s="71">
        <v>164558</v>
      </c>
      <c r="K3273" s="44">
        <f t="shared" si="51"/>
        <v>237693.00875216306</v>
      </c>
    </row>
    <row r="3274" spans="1:11" s="43" customFormat="1" ht="19.7" customHeight="1" x14ac:dyDescent="0.25">
      <c r="A3274" s="43" t="s">
        <v>171</v>
      </c>
      <c r="B3274" s="1" t="s">
        <v>292</v>
      </c>
      <c r="C3274" s="1" t="s">
        <v>291</v>
      </c>
      <c r="D3274" s="1" t="s">
        <v>290</v>
      </c>
      <c r="E3274" s="45" t="str">
        <f>VLOOKUP(C3274,PROCV!E$50:G$126,3,0)</f>
        <v>NA</v>
      </c>
      <c r="F3274" s="1" t="s">
        <v>416</v>
      </c>
      <c r="G3274" s="1" t="s">
        <v>236</v>
      </c>
      <c r="H3274" s="1">
        <v>2011</v>
      </c>
      <c r="I3274" s="60">
        <f>VLOOKUP(H3274,PROCV!E$33:F$44,2,0)</f>
        <v>1.4444330190702552</v>
      </c>
      <c r="J3274" s="71">
        <v>131502</v>
      </c>
      <c r="K3274" s="44">
        <f t="shared" si="51"/>
        <v>189945.83087377669</v>
      </c>
    </row>
    <row r="3275" spans="1:11" s="43" customFormat="1" ht="19.7" customHeight="1" x14ac:dyDescent="0.25">
      <c r="A3275" s="43" t="s">
        <v>171</v>
      </c>
      <c r="B3275" s="1" t="s">
        <v>292</v>
      </c>
      <c r="C3275" s="1" t="s">
        <v>287</v>
      </c>
      <c r="D3275" s="1" t="s">
        <v>286</v>
      </c>
      <c r="E3275" s="45" t="str">
        <f>VLOOKUP(C3275,PROCV!E$50:G$126,3,0)</f>
        <v>Música</v>
      </c>
      <c r="F3275" s="1" t="s">
        <v>416</v>
      </c>
      <c r="G3275" s="1" t="s">
        <v>236</v>
      </c>
      <c r="H3275" s="1">
        <v>2011</v>
      </c>
      <c r="I3275" s="60">
        <f>VLOOKUP(H3275,PROCV!E$33:F$44,2,0)</f>
        <v>1.4444330190702552</v>
      </c>
      <c r="J3275" s="71">
        <v>29758</v>
      </c>
      <c r="K3275" s="44">
        <f t="shared" si="51"/>
        <v>42983.437781492656</v>
      </c>
    </row>
    <row r="3276" spans="1:11" s="43" customFormat="1" ht="19.7" customHeight="1" x14ac:dyDescent="0.25">
      <c r="A3276" s="43" t="s">
        <v>171</v>
      </c>
      <c r="B3276" s="1" t="s">
        <v>292</v>
      </c>
      <c r="C3276" s="1" t="s">
        <v>285</v>
      </c>
      <c r="D3276" s="1" t="s">
        <v>284</v>
      </c>
      <c r="E3276" s="45" t="str">
        <f>VLOOKUP(C3276,PROCV!E$50:G$126,3,0)</f>
        <v>Editorial</v>
      </c>
      <c r="F3276" s="1" t="s">
        <v>416</v>
      </c>
      <c r="G3276" s="1" t="s">
        <v>236</v>
      </c>
      <c r="H3276" s="1">
        <v>2011</v>
      </c>
      <c r="I3276" s="60">
        <f>VLOOKUP(H3276,PROCV!E$33:F$44,2,0)</f>
        <v>1.4444330190702552</v>
      </c>
      <c r="J3276" s="71">
        <v>125000</v>
      </c>
      <c r="K3276" s="44">
        <f t="shared" si="51"/>
        <v>180554.12738378192</v>
      </c>
    </row>
    <row r="3277" spans="1:11" s="43" customFormat="1" ht="19.7" customHeight="1" x14ac:dyDescent="0.25">
      <c r="A3277" s="43" t="s">
        <v>171</v>
      </c>
      <c r="B3277" s="1" t="s">
        <v>292</v>
      </c>
      <c r="C3277" s="1" t="s">
        <v>285</v>
      </c>
      <c r="D3277" s="1" t="s">
        <v>284</v>
      </c>
      <c r="E3277" s="45" t="str">
        <f>VLOOKUP(C3277,PROCV!E$50:G$126,3,0)</f>
        <v>Editorial</v>
      </c>
      <c r="F3277" s="1" t="s">
        <v>416</v>
      </c>
      <c r="G3277" s="1" t="s">
        <v>236</v>
      </c>
      <c r="H3277" s="1">
        <v>2011</v>
      </c>
      <c r="I3277" s="60">
        <f>VLOOKUP(H3277,PROCV!E$33:F$44,2,0)</f>
        <v>1.4444330190702552</v>
      </c>
      <c r="J3277" s="71">
        <v>78612</v>
      </c>
      <c r="K3277" s="44">
        <f t="shared" si="51"/>
        <v>113549.7684951509</v>
      </c>
    </row>
    <row r="3278" spans="1:11" s="43" customFormat="1" ht="19.7" customHeight="1" x14ac:dyDescent="0.25">
      <c r="A3278" s="43" t="s">
        <v>171</v>
      </c>
      <c r="B3278" s="1" t="s">
        <v>292</v>
      </c>
      <c r="C3278" s="1" t="s">
        <v>285</v>
      </c>
      <c r="D3278" s="1" t="s">
        <v>284</v>
      </c>
      <c r="E3278" s="45" t="str">
        <f>VLOOKUP(C3278,PROCV!E$50:G$126,3,0)</f>
        <v>Editorial</v>
      </c>
      <c r="F3278" s="1" t="s">
        <v>416</v>
      </c>
      <c r="G3278" s="1" t="s">
        <v>236</v>
      </c>
      <c r="H3278" s="1">
        <v>2011</v>
      </c>
      <c r="I3278" s="60">
        <f>VLOOKUP(H3278,PROCV!E$33:F$44,2,0)</f>
        <v>1.4444330190702552</v>
      </c>
      <c r="J3278" s="71">
        <v>94752</v>
      </c>
      <c r="K3278" s="44">
        <f t="shared" si="51"/>
        <v>136862.91742294483</v>
      </c>
    </row>
    <row r="3279" spans="1:11" s="43" customFormat="1" ht="19.7" customHeight="1" x14ac:dyDescent="0.25">
      <c r="A3279" s="43" t="s">
        <v>171</v>
      </c>
      <c r="B3279" s="1" t="s">
        <v>292</v>
      </c>
      <c r="C3279" s="1" t="s">
        <v>283</v>
      </c>
      <c r="D3279" s="1" t="s">
        <v>282</v>
      </c>
      <c r="E3279" s="45" t="str">
        <f>VLOOKUP(C3279,PROCV!E$50:G$126,3,0)</f>
        <v>Editorial</v>
      </c>
      <c r="F3279" s="1" t="s">
        <v>416</v>
      </c>
      <c r="G3279" s="1" t="s">
        <v>236</v>
      </c>
      <c r="H3279" s="1">
        <v>2011</v>
      </c>
      <c r="I3279" s="60">
        <f>VLOOKUP(H3279,PROCV!E$33:F$44,2,0)</f>
        <v>1.4444330190702552</v>
      </c>
      <c r="J3279" s="1">
        <v>453</v>
      </c>
      <c r="K3279" s="44">
        <f t="shared" si="51"/>
        <v>654.32815763882559</v>
      </c>
    </row>
    <row r="3280" spans="1:11" s="43" customFormat="1" ht="19.7" customHeight="1" x14ac:dyDescent="0.25">
      <c r="A3280" s="43" t="s">
        <v>171</v>
      </c>
      <c r="B3280" s="1" t="s">
        <v>292</v>
      </c>
      <c r="C3280" s="1" t="s">
        <v>283</v>
      </c>
      <c r="D3280" s="1" t="s">
        <v>282</v>
      </c>
      <c r="E3280" s="45" t="str">
        <f>VLOOKUP(C3280,PROCV!E$50:G$126,3,0)</f>
        <v>Editorial</v>
      </c>
      <c r="F3280" s="1" t="s">
        <v>416</v>
      </c>
      <c r="G3280" s="1" t="s">
        <v>236</v>
      </c>
      <c r="H3280" s="1">
        <v>2011</v>
      </c>
      <c r="I3280" s="60">
        <f>VLOOKUP(H3280,PROCV!E$33:F$44,2,0)</f>
        <v>1.4444330190702552</v>
      </c>
      <c r="J3280" s="71">
        <v>37016</v>
      </c>
      <c r="K3280" s="44">
        <f t="shared" si="51"/>
        <v>53467.13263390457</v>
      </c>
    </row>
    <row r="3281" spans="1:11" s="43" customFormat="1" ht="19.7" customHeight="1" x14ac:dyDescent="0.25">
      <c r="A3281" s="43" t="s">
        <v>171</v>
      </c>
      <c r="B3281" s="1" t="s">
        <v>292</v>
      </c>
      <c r="C3281" s="1" t="s">
        <v>283</v>
      </c>
      <c r="D3281" s="1" t="s">
        <v>282</v>
      </c>
      <c r="E3281" s="45" t="str">
        <f>VLOOKUP(C3281,PROCV!E$50:G$126,3,0)</f>
        <v>Editorial</v>
      </c>
      <c r="F3281" s="1" t="s">
        <v>416</v>
      </c>
      <c r="G3281" s="1" t="s">
        <v>236</v>
      </c>
      <c r="H3281" s="1">
        <v>2011</v>
      </c>
      <c r="I3281" s="60">
        <f>VLOOKUP(H3281,PROCV!E$33:F$44,2,0)</f>
        <v>1.4444330190702552</v>
      </c>
      <c r="J3281" s="71">
        <v>44204</v>
      </c>
      <c r="K3281" s="44">
        <f t="shared" si="51"/>
        <v>63849.717174981561</v>
      </c>
    </row>
    <row r="3282" spans="1:11" s="43" customFormat="1" ht="19.7" customHeight="1" x14ac:dyDescent="0.25">
      <c r="A3282" s="43" t="s">
        <v>171</v>
      </c>
      <c r="B3282" s="1" t="s">
        <v>292</v>
      </c>
      <c r="C3282" s="1" t="s">
        <v>275</v>
      </c>
      <c r="D3282" s="1" t="s">
        <v>274</v>
      </c>
      <c r="E3282" s="45" t="str">
        <f>VLOOKUP(C3282,PROCV!E$50:G$126,3,0)</f>
        <v>Editorial</v>
      </c>
      <c r="F3282" s="1" t="s">
        <v>416</v>
      </c>
      <c r="G3282" s="1" t="s">
        <v>236</v>
      </c>
      <c r="H3282" s="1">
        <v>2011</v>
      </c>
      <c r="I3282" s="60">
        <f>VLOOKUP(H3282,PROCV!E$33:F$44,2,0)</f>
        <v>1.4444330190702552</v>
      </c>
      <c r="J3282" s="71">
        <v>39634</v>
      </c>
      <c r="K3282" s="44">
        <f t="shared" si="51"/>
        <v>57248.658277830495</v>
      </c>
    </row>
    <row r="3283" spans="1:11" s="43" customFormat="1" ht="19.7" customHeight="1" x14ac:dyDescent="0.25">
      <c r="A3283" s="43" t="s">
        <v>171</v>
      </c>
      <c r="B3283" s="1" t="s">
        <v>292</v>
      </c>
      <c r="C3283" s="1" t="s">
        <v>269</v>
      </c>
      <c r="D3283" s="1" t="s">
        <v>268</v>
      </c>
      <c r="E3283" s="45" t="str">
        <f>VLOOKUP(C3283,PROCV!E$50:G$126,3,0)</f>
        <v>NA</v>
      </c>
      <c r="F3283" s="1" t="s">
        <v>416</v>
      </c>
      <c r="G3283" s="1" t="s">
        <v>236</v>
      </c>
      <c r="H3283" s="1">
        <v>2011</v>
      </c>
      <c r="I3283" s="60">
        <f>VLOOKUP(H3283,PROCV!E$33:F$44,2,0)</f>
        <v>1.4444330190702552</v>
      </c>
      <c r="J3283" s="71">
        <v>65600</v>
      </c>
      <c r="K3283" s="44">
        <f t="shared" si="51"/>
        <v>94754.806051008738</v>
      </c>
    </row>
    <row r="3284" spans="1:11" s="43" customFormat="1" ht="19.7" customHeight="1" x14ac:dyDescent="0.25">
      <c r="A3284" s="43" t="s">
        <v>171</v>
      </c>
      <c r="B3284" s="1" t="s">
        <v>292</v>
      </c>
      <c r="C3284" s="1" t="s">
        <v>269</v>
      </c>
      <c r="D3284" s="1" t="s">
        <v>268</v>
      </c>
      <c r="E3284" s="45" t="str">
        <f>VLOOKUP(C3284,PROCV!E$50:G$126,3,0)</f>
        <v>NA</v>
      </c>
      <c r="F3284" s="1" t="s">
        <v>416</v>
      </c>
      <c r="G3284" s="1" t="s">
        <v>236</v>
      </c>
      <c r="H3284" s="1">
        <v>2011</v>
      </c>
      <c r="I3284" s="60">
        <f>VLOOKUP(H3284,PROCV!E$33:F$44,2,0)</f>
        <v>1.4444330190702552</v>
      </c>
      <c r="J3284" s="71">
        <v>63979</v>
      </c>
      <c r="K3284" s="44">
        <f t="shared" si="51"/>
        <v>92413.380127095865</v>
      </c>
    </row>
    <row r="3285" spans="1:11" s="43" customFormat="1" ht="19.7" customHeight="1" x14ac:dyDescent="0.25">
      <c r="A3285" s="43" t="s">
        <v>171</v>
      </c>
      <c r="B3285" s="1" t="s">
        <v>292</v>
      </c>
      <c r="C3285" s="1" t="s">
        <v>264</v>
      </c>
      <c r="D3285" s="1" t="s">
        <v>263</v>
      </c>
      <c r="E3285" s="45" t="str">
        <f>VLOOKUP(C3285,PROCV!E$50:G$126,3,0)</f>
        <v>Audiovisual</v>
      </c>
      <c r="F3285" s="1" t="s">
        <v>416</v>
      </c>
      <c r="G3285" s="1" t="s">
        <v>236</v>
      </c>
      <c r="H3285" s="1">
        <v>2011</v>
      </c>
      <c r="I3285" s="60">
        <f>VLOOKUP(H3285,PROCV!E$33:F$44,2,0)</f>
        <v>1.4444330190702552</v>
      </c>
      <c r="J3285" s="71">
        <v>79773</v>
      </c>
      <c r="K3285" s="44">
        <f t="shared" si="51"/>
        <v>115226.75523029147</v>
      </c>
    </row>
    <row r="3286" spans="1:11" s="43" customFormat="1" ht="19.7" customHeight="1" x14ac:dyDescent="0.25">
      <c r="A3286" s="43" t="s">
        <v>171</v>
      </c>
      <c r="B3286" s="1" t="s">
        <v>292</v>
      </c>
      <c r="C3286" s="1" t="s">
        <v>256</v>
      </c>
      <c r="D3286" s="1" t="s">
        <v>255</v>
      </c>
      <c r="E3286" s="45" t="str">
        <f>VLOOKUP(C3286,PROCV!E$50:G$126,3,0)</f>
        <v>Audiovisual</v>
      </c>
      <c r="F3286" s="1" t="s">
        <v>416</v>
      </c>
      <c r="G3286" s="1" t="s">
        <v>236</v>
      </c>
      <c r="H3286" s="1">
        <v>2011</v>
      </c>
      <c r="I3286" s="60">
        <f>VLOOKUP(H3286,PROCV!E$33:F$44,2,0)</f>
        <v>1.4444330190702552</v>
      </c>
      <c r="J3286" s="71">
        <v>233769</v>
      </c>
      <c r="K3286" s="44">
        <f t="shared" si="51"/>
        <v>337663.66243503452</v>
      </c>
    </row>
    <row r="3287" spans="1:11" s="43" customFormat="1" ht="19.7" customHeight="1" x14ac:dyDescent="0.25">
      <c r="A3287" s="43" t="s">
        <v>171</v>
      </c>
      <c r="B3287" s="1" t="s">
        <v>292</v>
      </c>
      <c r="C3287" s="1" t="s">
        <v>252</v>
      </c>
      <c r="D3287" s="1" t="s">
        <v>251</v>
      </c>
      <c r="E3287" s="45" t="str">
        <f>VLOOKUP(C3287,PROCV!E$50:G$126,3,0)</f>
        <v>Audiovisual</v>
      </c>
      <c r="F3287" s="1" t="s">
        <v>416</v>
      </c>
      <c r="G3287" s="1" t="s">
        <v>236</v>
      </c>
      <c r="H3287" s="1">
        <v>2011</v>
      </c>
      <c r="I3287" s="60">
        <f>VLOOKUP(H3287,PROCV!E$33:F$44,2,0)</f>
        <v>1.4444330190702552</v>
      </c>
      <c r="J3287" s="71">
        <v>48593</v>
      </c>
      <c r="K3287" s="44">
        <f t="shared" si="51"/>
        <v>70189.333695680907</v>
      </c>
    </row>
    <row r="3288" spans="1:11" s="43" customFormat="1" ht="19.7" customHeight="1" x14ac:dyDescent="0.25">
      <c r="A3288" s="43" t="s">
        <v>171</v>
      </c>
      <c r="B3288" s="1" t="s">
        <v>292</v>
      </c>
      <c r="C3288" s="1" t="s">
        <v>252</v>
      </c>
      <c r="D3288" s="1" t="s">
        <v>251</v>
      </c>
      <c r="E3288" s="45" t="str">
        <f>VLOOKUP(C3288,PROCV!E$50:G$126,3,0)</f>
        <v>Audiovisual</v>
      </c>
      <c r="F3288" s="1" t="s">
        <v>416</v>
      </c>
      <c r="G3288" s="1" t="s">
        <v>236</v>
      </c>
      <c r="H3288" s="1">
        <v>2011</v>
      </c>
      <c r="I3288" s="60">
        <f>VLOOKUP(H3288,PROCV!E$33:F$44,2,0)</f>
        <v>1.4444330190702552</v>
      </c>
      <c r="J3288" s="71">
        <v>37741</v>
      </c>
      <c r="K3288" s="44">
        <f t="shared" si="51"/>
        <v>54514.346572730501</v>
      </c>
    </row>
    <row r="3289" spans="1:11" s="43" customFormat="1" ht="19.7" customHeight="1" x14ac:dyDescent="0.25">
      <c r="A3289" s="43" t="s">
        <v>171</v>
      </c>
      <c r="B3289" s="1" t="s">
        <v>292</v>
      </c>
      <c r="C3289" s="1" t="s">
        <v>250</v>
      </c>
      <c r="D3289" s="1" t="s">
        <v>249</v>
      </c>
      <c r="E3289" s="45" t="str">
        <f>VLOOKUP(C3289,PROCV!E$50:G$126,3,0)</f>
        <v>Audiovisual</v>
      </c>
      <c r="F3289" s="1" t="s">
        <v>416</v>
      </c>
      <c r="G3289" s="1" t="s">
        <v>236</v>
      </c>
      <c r="H3289" s="1">
        <v>2011</v>
      </c>
      <c r="I3289" s="60">
        <f>VLOOKUP(H3289,PROCV!E$33:F$44,2,0)</f>
        <v>1.4444330190702552</v>
      </c>
      <c r="J3289" s="71">
        <v>18314</v>
      </c>
      <c r="K3289" s="44">
        <f t="shared" si="51"/>
        <v>26453.346311252655</v>
      </c>
    </row>
    <row r="3290" spans="1:11" s="43" customFormat="1" ht="19.7" customHeight="1" x14ac:dyDescent="0.25">
      <c r="A3290" s="43" t="s">
        <v>171</v>
      </c>
      <c r="B3290" s="1" t="s">
        <v>292</v>
      </c>
      <c r="C3290" s="1" t="s">
        <v>250</v>
      </c>
      <c r="D3290" s="1" t="s">
        <v>249</v>
      </c>
      <c r="E3290" s="45" t="str">
        <f>VLOOKUP(C3290,PROCV!E$50:G$126,3,0)</f>
        <v>Audiovisual</v>
      </c>
      <c r="F3290" s="1" t="s">
        <v>416</v>
      </c>
      <c r="G3290" s="1" t="s">
        <v>236</v>
      </c>
      <c r="H3290" s="1">
        <v>2011</v>
      </c>
      <c r="I3290" s="60">
        <f>VLOOKUP(H3290,PROCV!E$33:F$44,2,0)</f>
        <v>1.4444330190702552</v>
      </c>
      <c r="J3290" s="71">
        <v>2000000</v>
      </c>
      <c r="K3290" s="44">
        <f t="shared" si="51"/>
        <v>2888866.0381405107</v>
      </c>
    </row>
    <row r="3291" spans="1:11" s="43" customFormat="1" ht="19.7" customHeight="1" x14ac:dyDescent="0.25">
      <c r="A3291" s="43" t="s">
        <v>171</v>
      </c>
      <c r="B3291" s="1" t="s">
        <v>292</v>
      </c>
      <c r="C3291" s="1" t="s">
        <v>250</v>
      </c>
      <c r="D3291" s="1" t="s">
        <v>249</v>
      </c>
      <c r="E3291" s="45" t="str">
        <f>VLOOKUP(C3291,PROCV!E$50:G$126,3,0)</f>
        <v>Audiovisual</v>
      </c>
      <c r="F3291" s="1" t="s">
        <v>416</v>
      </c>
      <c r="G3291" s="1" t="s">
        <v>236</v>
      </c>
      <c r="H3291" s="1">
        <v>2011</v>
      </c>
      <c r="I3291" s="60">
        <f>VLOOKUP(H3291,PROCV!E$33:F$44,2,0)</f>
        <v>1.4444330190702552</v>
      </c>
      <c r="J3291" s="71">
        <v>131193</v>
      </c>
      <c r="K3291" s="44">
        <f t="shared" si="51"/>
        <v>189499.501070884</v>
      </c>
    </row>
    <row r="3292" spans="1:11" s="43" customFormat="1" ht="19.7" customHeight="1" x14ac:dyDescent="0.25">
      <c r="A3292" s="43" t="s">
        <v>171</v>
      </c>
      <c r="B3292" s="1" t="s">
        <v>292</v>
      </c>
      <c r="C3292" s="1" t="s">
        <v>246</v>
      </c>
      <c r="D3292" s="1" t="s">
        <v>245</v>
      </c>
      <c r="E3292" s="45" t="str">
        <f>VLOOKUP(C3292,PROCV!E$50:G$126,3,0)</f>
        <v>Artes Cênicas e Espetáculos</v>
      </c>
      <c r="F3292" s="1" t="s">
        <v>416</v>
      </c>
      <c r="G3292" s="1" t="s">
        <v>236</v>
      </c>
      <c r="H3292" s="1">
        <v>2011</v>
      </c>
      <c r="I3292" s="60">
        <f>VLOOKUP(H3292,PROCV!E$33:F$44,2,0)</f>
        <v>1.4444330190702552</v>
      </c>
      <c r="J3292" s="71">
        <v>12408</v>
      </c>
      <c r="K3292" s="44">
        <f t="shared" si="51"/>
        <v>17922.524900623728</v>
      </c>
    </row>
    <row r="3293" spans="1:11" s="43" customFormat="1" ht="19.7" customHeight="1" x14ac:dyDescent="0.25">
      <c r="A3293" s="43" t="s">
        <v>171</v>
      </c>
      <c r="B3293" s="1" t="s">
        <v>292</v>
      </c>
      <c r="C3293" s="1" t="s">
        <v>238</v>
      </c>
      <c r="D3293" s="1" t="s">
        <v>237</v>
      </c>
      <c r="E3293" s="45" t="str">
        <f>VLOOKUP(C3293,PROCV!E$50:G$126,3,0)</f>
        <v>Artes Cênicas e Espetáculos</v>
      </c>
      <c r="F3293" s="1" t="s">
        <v>416</v>
      </c>
      <c r="G3293" s="1" t="s">
        <v>236</v>
      </c>
      <c r="H3293" s="1">
        <v>2011</v>
      </c>
      <c r="I3293" s="60">
        <f>VLOOKUP(H3293,PROCV!E$33:F$44,2,0)</f>
        <v>1.4444330190702552</v>
      </c>
      <c r="J3293" s="71">
        <v>19336</v>
      </c>
      <c r="K3293" s="44">
        <f t="shared" si="51"/>
        <v>27929.556856742456</v>
      </c>
    </row>
    <row r="3294" spans="1:11" s="43" customFormat="1" ht="19.7" customHeight="1" x14ac:dyDescent="0.25">
      <c r="A3294" s="43" t="s">
        <v>171</v>
      </c>
      <c r="B3294" s="1" t="s">
        <v>292</v>
      </c>
      <c r="C3294" s="1" t="s">
        <v>241</v>
      </c>
      <c r="D3294" s="1" t="s">
        <v>240</v>
      </c>
      <c r="E3294" s="45" t="str">
        <f>VLOOKUP(C3294,PROCV!E$50:G$126,3,0)</f>
        <v>Artes Cênicas e Espetáculos</v>
      </c>
      <c r="F3294" s="1" t="s">
        <v>416</v>
      </c>
      <c r="G3294" s="1" t="s">
        <v>236</v>
      </c>
      <c r="H3294" s="1">
        <v>2011</v>
      </c>
      <c r="I3294" s="60">
        <f>VLOOKUP(H3294,PROCV!E$33:F$44,2,0)</f>
        <v>1.4444330190702552</v>
      </c>
      <c r="J3294" s="71">
        <v>26890</v>
      </c>
      <c r="K3294" s="44">
        <f t="shared" si="51"/>
        <v>38840.803882799162</v>
      </c>
    </row>
    <row r="3295" spans="1:11" s="43" customFormat="1" ht="19.7" customHeight="1" x14ac:dyDescent="0.25">
      <c r="A3295" s="43" t="s">
        <v>171</v>
      </c>
      <c r="B3295" s="1" t="s">
        <v>292</v>
      </c>
      <c r="C3295" s="1" t="s">
        <v>241</v>
      </c>
      <c r="D3295" s="1" t="s">
        <v>240</v>
      </c>
      <c r="E3295" s="45" t="str">
        <f>VLOOKUP(C3295,PROCV!E$50:G$126,3,0)</f>
        <v>Artes Cênicas e Espetáculos</v>
      </c>
      <c r="F3295" s="1" t="s">
        <v>416</v>
      </c>
      <c r="G3295" s="1" t="s">
        <v>236</v>
      </c>
      <c r="H3295" s="1">
        <v>2011</v>
      </c>
      <c r="I3295" s="60">
        <f>VLOOKUP(H3295,PROCV!E$33:F$44,2,0)</f>
        <v>1.4444330190702552</v>
      </c>
      <c r="J3295" s="71">
        <v>81413</v>
      </c>
      <c r="K3295" s="44">
        <f t="shared" si="51"/>
        <v>117595.62538156669</v>
      </c>
    </row>
    <row r="3296" spans="1:11" s="43" customFormat="1" ht="19.7" customHeight="1" x14ac:dyDescent="0.25">
      <c r="A3296" s="43" t="s">
        <v>171</v>
      </c>
      <c r="B3296" s="1" t="s">
        <v>292</v>
      </c>
      <c r="C3296" s="1" t="s">
        <v>348</v>
      </c>
      <c r="D3296" s="1" t="s">
        <v>347</v>
      </c>
      <c r="E3296" s="45" t="str">
        <f>VLOOKUP(C3296,PROCV!E$50:G$126,3,0)</f>
        <v>Patrimônio</v>
      </c>
      <c r="F3296" s="1" t="s">
        <v>415</v>
      </c>
      <c r="G3296" s="1" t="s">
        <v>265</v>
      </c>
      <c r="H3296" s="1">
        <v>2011</v>
      </c>
      <c r="I3296" s="60">
        <f>VLOOKUP(H3296,PROCV!E$33:F$44,2,0)</f>
        <v>1.4444330190702552</v>
      </c>
      <c r="J3296" s="71">
        <v>188960</v>
      </c>
      <c r="K3296" s="44">
        <f t="shared" si="51"/>
        <v>272940.06328351545</v>
      </c>
    </row>
    <row r="3297" spans="1:11" s="43" customFormat="1" ht="19.7" customHeight="1" x14ac:dyDescent="0.25">
      <c r="A3297" s="43" t="s">
        <v>175</v>
      </c>
      <c r="B3297" s="1" t="s">
        <v>292</v>
      </c>
      <c r="C3297" s="1" t="s">
        <v>309</v>
      </c>
      <c r="D3297" s="1" t="s">
        <v>308</v>
      </c>
      <c r="E3297" s="45" t="str">
        <f>VLOOKUP(C3297,PROCV!E$50:G$126,3,0)</f>
        <v>NA</v>
      </c>
      <c r="F3297" s="1" t="s">
        <v>416</v>
      </c>
      <c r="G3297" s="1" t="s">
        <v>236</v>
      </c>
      <c r="H3297" s="1">
        <v>2011</v>
      </c>
      <c r="I3297" s="60">
        <f>VLOOKUP(H3297,PROCV!E$33:F$44,2,0)</f>
        <v>1.4444330190702552</v>
      </c>
      <c r="J3297" s="71">
        <v>41345</v>
      </c>
      <c r="K3297" s="44">
        <f t="shared" si="51"/>
        <v>59720.083173459701</v>
      </c>
    </row>
    <row r="3298" spans="1:11" s="43" customFormat="1" ht="19.7" customHeight="1" x14ac:dyDescent="0.25">
      <c r="A3298" s="43" t="s">
        <v>175</v>
      </c>
      <c r="B3298" s="1" t="s">
        <v>292</v>
      </c>
      <c r="C3298" s="1" t="s">
        <v>291</v>
      </c>
      <c r="D3298" s="1" t="s">
        <v>290</v>
      </c>
      <c r="E3298" s="45" t="str">
        <f>VLOOKUP(C3298,PROCV!E$50:G$126,3,0)</f>
        <v>NA</v>
      </c>
      <c r="F3298" s="1" t="s">
        <v>416</v>
      </c>
      <c r="G3298" s="1" t="s">
        <v>236</v>
      </c>
      <c r="H3298" s="1">
        <v>2011</v>
      </c>
      <c r="I3298" s="60">
        <f>VLOOKUP(H3298,PROCV!E$33:F$44,2,0)</f>
        <v>1.4444330190702552</v>
      </c>
      <c r="J3298" s="71">
        <v>106876</v>
      </c>
      <c r="K3298" s="44">
        <f t="shared" si="51"/>
        <v>154375.2233461526</v>
      </c>
    </row>
    <row r="3299" spans="1:11" s="43" customFormat="1" ht="19.7" customHeight="1" x14ac:dyDescent="0.25">
      <c r="A3299" s="43" t="s">
        <v>175</v>
      </c>
      <c r="B3299" s="1" t="s">
        <v>292</v>
      </c>
      <c r="C3299" s="1" t="s">
        <v>291</v>
      </c>
      <c r="D3299" s="1" t="s">
        <v>290</v>
      </c>
      <c r="E3299" s="45" t="str">
        <f>VLOOKUP(C3299,PROCV!E$50:G$126,3,0)</f>
        <v>NA</v>
      </c>
      <c r="F3299" s="1" t="s">
        <v>416</v>
      </c>
      <c r="G3299" s="1" t="s">
        <v>236</v>
      </c>
      <c r="H3299" s="1">
        <v>2011</v>
      </c>
      <c r="I3299" s="60">
        <f>VLOOKUP(H3299,PROCV!E$33:F$44,2,0)</f>
        <v>1.4444330190702552</v>
      </c>
      <c r="J3299" s="71">
        <v>180000</v>
      </c>
      <c r="K3299" s="44">
        <f t="shared" si="51"/>
        <v>259997.94343264593</v>
      </c>
    </row>
    <row r="3300" spans="1:11" s="43" customFormat="1" ht="19.7" customHeight="1" x14ac:dyDescent="0.25">
      <c r="A3300" s="43" t="s">
        <v>175</v>
      </c>
      <c r="B3300" s="1" t="s">
        <v>292</v>
      </c>
      <c r="C3300" s="1" t="s">
        <v>291</v>
      </c>
      <c r="D3300" s="1" t="s">
        <v>290</v>
      </c>
      <c r="E3300" s="45" t="str">
        <f>VLOOKUP(C3300,PROCV!E$50:G$126,3,0)</f>
        <v>NA</v>
      </c>
      <c r="F3300" s="1" t="s">
        <v>416</v>
      </c>
      <c r="G3300" s="1" t="s">
        <v>236</v>
      </c>
      <c r="H3300" s="1">
        <v>2011</v>
      </c>
      <c r="I3300" s="60">
        <f>VLOOKUP(H3300,PROCV!E$33:F$44,2,0)</f>
        <v>1.4444330190702552</v>
      </c>
      <c r="J3300" s="71">
        <v>79000</v>
      </c>
      <c r="K3300" s="44">
        <f t="shared" si="51"/>
        <v>114110.20850655016</v>
      </c>
    </row>
    <row r="3301" spans="1:11" s="43" customFormat="1" ht="19.7" customHeight="1" x14ac:dyDescent="0.25">
      <c r="A3301" s="43" t="s">
        <v>175</v>
      </c>
      <c r="B3301" s="1" t="s">
        <v>292</v>
      </c>
      <c r="C3301" s="1" t="s">
        <v>291</v>
      </c>
      <c r="D3301" s="1" t="s">
        <v>290</v>
      </c>
      <c r="E3301" s="45" t="str">
        <f>VLOOKUP(C3301,PROCV!E$50:G$126,3,0)</f>
        <v>NA</v>
      </c>
      <c r="F3301" s="1" t="s">
        <v>416</v>
      </c>
      <c r="G3301" s="1" t="s">
        <v>236</v>
      </c>
      <c r="H3301" s="1">
        <v>2011</v>
      </c>
      <c r="I3301" s="60">
        <f>VLOOKUP(H3301,PROCV!E$33:F$44,2,0)</f>
        <v>1.4444330190702552</v>
      </c>
      <c r="J3301" s="71">
        <v>27360</v>
      </c>
      <c r="K3301" s="44">
        <f t="shared" si="51"/>
        <v>39519.687401762181</v>
      </c>
    </row>
    <row r="3302" spans="1:11" s="43" customFormat="1" ht="19.7" customHeight="1" x14ac:dyDescent="0.25">
      <c r="A3302" s="43" t="s">
        <v>175</v>
      </c>
      <c r="B3302" s="1" t="s">
        <v>292</v>
      </c>
      <c r="C3302" s="1" t="s">
        <v>291</v>
      </c>
      <c r="D3302" s="1" t="s">
        <v>290</v>
      </c>
      <c r="E3302" s="45" t="str">
        <f>VLOOKUP(C3302,PROCV!E$50:G$126,3,0)</f>
        <v>NA</v>
      </c>
      <c r="F3302" s="1" t="s">
        <v>416</v>
      </c>
      <c r="G3302" s="1" t="s">
        <v>236</v>
      </c>
      <c r="H3302" s="1">
        <v>2011</v>
      </c>
      <c r="I3302" s="60">
        <f>VLOOKUP(H3302,PROCV!E$33:F$44,2,0)</f>
        <v>1.4444330190702552</v>
      </c>
      <c r="J3302" s="71">
        <v>47089</v>
      </c>
      <c r="K3302" s="44">
        <f t="shared" si="51"/>
        <v>68016.906434999255</v>
      </c>
    </row>
    <row r="3303" spans="1:11" s="43" customFormat="1" ht="19.7" customHeight="1" x14ac:dyDescent="0.25">
      <c r="A3303" s="43" t="s">
        <v>175</v>
      </c>
      <c r="B3303" s="1" t="s">
        <v>292</v>
      </c>
      <c r="C3303" s="1" t="s">
        <v>291</v>
      </c>
      <c r="D3303" s="1" t="s">
        <v>290</v>
      </c>
      <c r="E3303" s="45" t="str">
        <f>VLOOKUP(C3303,PROCV!E$50:G$126,3,0)</f>
        <v>NA</v>
      </c>
      <c r="F3303" s="1" t="s">
        <v>416</v>
      </c>
      <c r="G3303" s="1" t="s">
        <v>236</v>
      </c>
      <c r="H3303" s="1">
        <v>2011</v>
      </c>
      <c r="I3303" s="60">
        <f>VLOOKUP(H3303,PROCV!E$33:F$44,2,0)</f>
        <v>1.4444330190702552</v>
      </c>
      <c r="J3303" s="71">
        <v>161596</v>
      </c>
      <c r="K3303" s="44">
        <f t="shared" si="51"/>
        <v>233414.59814967695</v>
      </c>
    </row>
    <row r="3304" spans="1:11" s="43" customFormat="1" ht="19.7" customHeight="1" x14ac:dyDescent="0.25">
      <c r="A3304" s="43" t="s">
        <v>175</v>
      </c>
      <c r="B3304" s="1" t="s">
        <v>292</v>
      </c>
      <c r="C3304" s="1" t="s">
        <v>289</v>
      </c>
      <c r="D3304" s="1" t="s">
        <v>288</v>
      </c>
      <c r="E3304" s="45" t="str">
        <f>VLOOKUP(C3304,PROCV!E$50:G$126,3,0)</f>
        <v>Editorial</v>
      </c>
      <c r="F3304" s="1" t="s">
        <v>416</v>
      </c>
      <c r="G3304" s="1" t="s">
        <v>236</v>
      </c>
      <c r="H3304" s="1">
        <v>2011</v>
      </c>
      <c r="I3304" s="60">
        <f>VLOOKUP(H3304,PROCV!E$33:F$44,2,0)</f>
        <v>1.4444330190702552</v>
      </c>
      <c r="J3304" s="71">
        <v>146089</v>
      </c>
      <c r="K3304" s="44">
        <f t="shared" si="51"/>
        <v>211015.77532295452</v>
      </c>
    </row>
    <row r="3305" spans="1:11" s="43" customFormat="1" ht="19.7" customHeight="1" x14ac:dyDescent="0.25">
      <c r="A3305" s="43" t="s">
        <v>175</v>
      </c>
      <c r="B3305" s="1" t="s">
        <v>292</v>
      </c>
      <c r="C3305" s="1" t="s">
        <v>289</v>
      </c>
      <c r="D3305" s="1" t="s">
        <v>288</v>
      </c>
      <c r="E3305" s="45" t="str">
        <f>VLOOKUP(C3305,PROCV!E$50:G$126,3,0)</f>
        <v>Editorial</v>
      </c>
      <c r="F3305" s="1" t="s">
        <v>416</v>
      </c>
      <c r="G3305" s="1" t="s">
        <v>236</v>
      </c>
      <c r="H3305" s="1">
        <v>2011</v>
      </c>
      <c r="I3305" s="60">
        <f>VLOOKUP(H3305,PROCV!E$33:F$44,2,0)</f>
        <v>1.4444330190702552</v>
      </c>
      <c r="J3305" s="71">
        <v>178193</v>
      </c>
      <c r="K3305" s="44">
        <f t="shared" si="51"/>
        <v>257387.85296718599</v>
      </c>
    </row>
    <row r="3306" spans="1:11" s="43" customFormat="1" ht="19.7" customHeight="1" x14ac:dyDescent="0.25">
      <c r="A3306" s="43" t="s">
        <v>175</v>
      </c>
      <c r="B3306" s="1" t="s">
        <v>292</v>
      </c>
      <c r="C3306" s="1" t="s">
        <v>289</v>
      </c>
      <c r="D3306" s="1" t="s">
        <v>288</v>
      </c>
      <c r="E3306" s="45" t="str">
        <f>VLOOKUP(C3306,PROCV!E$50:G$126,3,0)</f>
        <v>Editorial</v>
      </c>
      <c r="F3306" s="1" t="s">
        <v>416</v>
      </c>
      <c r="G3306" s="1" t="s">
        <v>236</v>
      </c>
      <c r="H3306" s="1">
        <v>2011</v>
      </c>
      <c r="I3306" s="60">
        <f>VLOOKUP(H3306,PROCV!E$33:F$44,2,0)</f>
        <v>1.4444330190702552</v>
      </c>
      <c r="J3306" s="71">
        <v>333474</v>
      </c>
      <c r="K3306" s="44">
        <f t="shared" si="51"/>
        <v>481680.85660143429</v>
      </c>
    </row>
    <row r="3307" spans="1:11" s="43" customFormat="1" ht="19.7" customHeight="1" x14ac:dyDescent="0.25">
      <c r="A3307" s="43" t="s">
        <v>175</v>
      </c>
      <c r="B3307" s="1" t="s">
        <v>292</v>
      </c>
      <c r="C3307" s="1" t="s">
        <v>287</v>
      </c>
      <c r="D3307" s="1" t="s">
        <v>286</v>
      </c>
      <c r="E3307" s="45" t="str">
        <f>VLOOKUP(C3307,PROCV!E$50:G$126,3,0)</f>
        <v>Música</v>
      </c>
      <c r="F3307" s="1" t="s">
        <v>416</v>
      </c>
      <c r="G3307" s="1" t="s">
        <v>236</v>
      </c>
      <c r="H3307" s="1">
        <v>2011</v>
      </c>
      <c r="I3307" s="60">
        <f>VLOOKUP(H3307,PROCV!E$33:F$44,2,0)</f>
        <v>1.4444330190702552</v>
      </c>
      <c r="J3307" s="71">
        <v>100000</v>
      </c>
      <c r="K3307" s="44">
        <f t="shared" si="51"/>
        <v>144443.30190702551</v>
      </c>
    </row>
    <row r="3308" spans="1:11" s="43" customFormat="1" ht="19.7" customHeight="1" x14ac:dyDescent="0.25">
      <c r="A3308" s="43" t="s">
        <v>175</v>
      </c>
      <c r="B3308" s="1" t="s">
        <v>292</v>
      </c>
      <c r="C3308" s="1" t="s">
        <v>287</v>
      </c>
      <c r="D3308" s="1" t="s">
        <v>286</v>
      </c>
      <c r="E3308" s="45" t="str">
        <f>VLOOKUP(C3308,PROCV!E$50:G$126,3,0)</f>
        <v>Música</v>
      </c>
      <c r="F3308" s="1" t="s">
        <v>416</v>
      </c>
      <c r="G3308" s="1" t="s">
        <v>236</v>
      </c>
      <c r="H3308" s="1">
        <v>2011</v>
      </c>
      <c r="I3308" s="60">
        <f>VLOOKUP(H3308,PROCV!E$33:F$44,2,0)</f>
        <v>1.4444330190702552</v>
      </c>
      <c r="J3308" s="71">
        <v>17969</v>
      </c>
      <c r="K3308" s="44">
        <f t="shared" si="51"/>
        <v>25955.016919673417</v>
      </c>
    </row>
    <row r="3309" spans="1:11" s="43" customFormat="1" ht="19.7" customHeight="1" x14ac:dyDescent="0.25">
      <c r="A3309" s="43" t="s">
        <v>175</v>
      </c>
      <c r="B3309" s="1" t="s">
        <v>292</v>
      </c>
      <c r="C3309" s="1" t="s">
        <v>285</v>
      </c>
      <c r="D3309" s="1" t="s">
        <v>284</v>
      </c>
      <c r="E3309" s="45" t="str">
        <f>VLOOKUP(C3309,PROCV!E$50:G$126,3,0)</f>
        <v>Editorial</v>
      </c>
      <c r="F3309" s="1" t="s">
        <v>416</v>
      </c>
      <c r="G3309" s="1" t="s">
        <v>236</v>
      </c>
      <c r="H3309" s="1">
        <v>2011</v>
      </c>
      <c r="I3309" s="60">
        <f>VLOOKUP(H3309,PROCV!E$33:F$44,2,0)</f>
        <v>1.4444330190702552</v>
      </c>
      <c r="J3309" s="71">
        <v>2596</v>
      </c>
      <c r="K3309" s="44">
        <f t="shared" si="51"/>
        <v>3749.7481175063826</v>
      </c>
    </row>
    <row r="3310" spans="1:11" s="43" customFormat="1" ht="19.7" customHeight="1" x14ac:dyDescent="0.25">
      <c r="A3310" s="43" t="s">
        <v>175</v>
      </c>
      <c r="B3310" s="1" t="s">
        <v>292</v>
      </c>
      <c r="C3310" s="1" t="s">
        <v>285</v>
      </c>
      <c r="D3310" s="1" t="s">
        <v>284</v>
      </c>
      <c r="E3310" s="45" t="str">
        <f>VLOOKUP(C3310,PROCV!E$50:G$126,3,0)</f>
        <v>Editorial</v>
      </c>
      <c r="F3310" s="1" t="s">
        <v>416</v>
      </c>
      <c r="G3310" s="1" t="s">
        <v>265</v>
      </c>
      <c r="H3310" s="1">
        <v>2011</v>
      </c>
      <c r="I3310" s="60">
        <f>VLOOKUP(H3310,PROCV!E$33:F$44,2,0)</f>
        <v>1.4444330190702552</v>
      </c>
      <c r="J3310" s="71">
        <v>7745000</v>
      </c>
      <c r="K3310" s="44">
        <f t="shared" si="51"/>
        <v>11187133.732699126</v>
      </c>
    </row>
    <row r="3311" spans="1:11" s="43" customFormat="1" ht="19.7" customHeight="1" x14ac:dyDescent="0.25">
      <c r="A3311" s="43" t="s">
        <v>175</v>
      </c>
      <c r="B3311" s="1" t="s">
        <v>292</v>
      </c>
      <c r="C3311" s="1" t="s">
        <v>285</v>
      </c>
      <c r="D3311" s="1" t="s">
        <v>284</v>
      </c>
      <c r="E3311" s="45" t="str">
        <f>VLOOKUP(C3311,PROCV!E$50:G$126,3,0)</f>
        <v>Editorial</v>
      </c>
      <c r="F3311" s="1" t="s">
        <v>416</v>
      </c>
      <c r="G3311" s="1" t="s">
        <v>236</v>
      </c>
      <c r="H3311" s="1">
        <v>2011</v>
      </c>
      <c r="I3311" s="60">
        <f>VLOOKUP(H3311,PROCV!E$33:F$44,2,0)</f>
        <v>1.4444330190702552</v>
      </c>
      <c r="J3311" s="71">
        <v>60000</v>
      </c>
      <c r="K3311" s="44">
        <f t="shared" si="51"/>
        <v>86665.981144215315</v>
      </c>
    </row>
    <row r="3312" spans="1:11" s="43" customFormat="1" ht="19.7" customHeight="1" x14ac:dyDescent="0.25">
      <c r="A3312" s="43" t="s">
        <v>175</v>
      </c>
      <c r="B3312" s="1" t="s">
        <v>292</v>
      </c>
      <c r="C3312" s="1" t="s">
        <v>285</v>
      </c>
      <c r="D3312" s="1" t="s">
        <v>284</v>
      </c>
      <c r="E3312" s="45" t="str">
        <f>VLOOKUP(C3312,PROCV!E$50:G$126,3,0)</f>
        <v>Editorial</v>
      </c>
      <c r="F3312" s="1" t="s">
        <v>416</v>
      </c>
      <c r="G3312" s="1" t="s">
        <v>236</v>
      </c>
      <c r="H3312" s="1">
        <v>2011</v>
      </c>
      <c r="I3312" s="60">
        <f>VLOOKUP(H3312,PROCV!E$33:F$44,2,0)</f>
        <v>1.4444330190702552</v>
      </c>
      <c r="J3312" s="71">
        <v>113000</v>
      </c>
      <c r="K3312" s="44">
        <f t="shared" si="51"/>
        <v>163220.93115493885</v>
      </c>
    </row>
    <row r="3313" spans="1:11" s="43" customFormat="1" ht="19.7" customHeight="1" x14ac:dyDescent="0.25">
      <c r="A3313" s="43" t="s">
        <v>175</v>
      </c>
      <c r="B3313" s="1" t="s">
        <v>292</v>
      </c>
      <c r="C3313" s="1" t="s">
        <v>285</v>
      </c>
      <c r="D3313" s="1" t="s">
        <v>284</v>
      </c>
      <c r="E3313" s="45" t="str">
        <f>VLOOKUP(C3313,PROCV!E$50:G$126,3,0)</f>
        <v>Editorial</v>
      </c>
      <c r="F3313" s="1" t="s">
        <v>416</v>
      </c>
      <c r="G3313" s="1" t="s">
        <v>236</v>
      </c>
      <c r="H3313" s="1">
        <v>2011</v>
      </c>
      <c r="I3313" s="60">
        <f>VLOOKUP(H3313,PROCV!E$33:F$44,2,0)</f>
        <v>1.4444330190702552</v>
      </c>
      <c r="J3313" s="71">
        <v>2862</v>
      </c>
      <c r="K3313" s="44">
        <f t="shared" si="51"/>
        <v>4133.9673005790701</v>
      </c>
    </row>
    <row r="3314" spans="1:11" s="43" customFormat="1" ht="19.7" customHeight="1" x14ac:dyDescent="0.25">
      <c r="A3314" s="43" t="s">
        <v>175</v>
      </c>
      <c r="B3314" s="1" t="s">
        <v>292</v>
      </c>
      <c r="C3314" s="1" t="s">
        <v>285</v>
      </c>
      <c r="D3314" s="1" t="s">
        <v>284</v>
      </c>
      <c r="E3314" s="45" t="str">
        <f>VLOOKUP(C3314,PROCV!E$50:G$126,3,0)</f>
        <v>Editorial</v>
      </c>
      <c r="F3314" s="1" t="s">
        <v>416</v>
      </c>
      <c r="G3314" s="1" t="s">
        <v>236</v>
      </c>
      <c r="H3314" s="1">
        <v>2011</v>
      </c>
      <c r="I3314" s="60">
        <f>VLOOKUP(H3314,PROCV!E$33:F$44,2,0)</f>
        <v>1.4444330190702552</v>
      </c>
      <c r="J3314" s="71">
        <v>89223</v>
      </c>
      <c r="K3314" s="44">
        <f t="shared" si="51"/>
        <v>128876.64726050539</v>
      </c>
    </row>
    <row r="3315" spans="1:11" s="43" customFormat="1" ht="19.7" customHeight="1" x14ac:dyDescent="0.25">
      <c r="A3315" s="43" t="s">
        <v>175</v>
      </c>
      <c r="B3315" s="1" t="s">
        <v>292</v>
      </c>
      <c r="C3315" s="1" t="s">
        <v>281</v>
      </c>
      <c r="D3315" s="1" t="s">
        <v>280</v>
      </c>
      <c r="E3315" s="45" t="str">
        <f>VLOOKUP(C3315,PROCV!E$50:G$126,3,0)</f>
        <v>Música</v>
      </c>
      <c r="F3315" s="1" t="s">
        <v>416</v>
      </c>
      <c r="G3315" s="1" t="s">
        <v>236</v>
      </c>
      <c r="H3315" s="1">
        <v>2011</v>
      </c>
      <c r="I3315" s="60">
        <f>VLOOKUP(H3315,PROCV!E$33:F$44,2,0)</f>
        <v>1.4444330190702552</v>
      </c>
      <c r="J3315" s="71">
        <v>5389</v>
      </c>
      <c r="K3315" s="44">
        <f t="shared" si="51"/>
        <v>7784.0495397696059</v>
      </c>
    </row>
    <row r="3316" spans="1:11" s="43" customFormat="1" ht="19.7" customHeight="1" x14ac:dyDescent="0.25">
      <c r="A3316" s="43" t="s">
        <v>175</v>
      </c>
      <c r="B3316" s="1" t="s">
        <v>292</v>
      </c>
      <c r="C3316" s="1" t="s">
        <v>281</v>
      </c>
      <c r="D3316" s="1" t="s">
        <v>280</v>
      </c>
      <c r="E3316" s="45" t="str">
        <f>VLOOKUP(C3316,PROCV!E$50:G$126,3,0)</f>
        <v>Música</v>
      </c>
      <c r="F3316" s="1" t="s">
        <v>416</v>
      </c>
      <c r="G3316" s="1" t="s">
        <v>236</v>
      </c>
      <c r="H3316" s="1">
        <v>2011</v>
      </c>
      <c r="I3316" s="60">
        <f>VLOOKUP(H3316,PROCV!E$33:F$44,2,0)</f>
        <v>1.4444330190702552</v>
      </c>
      <c r="J3316" s="71">
        <v>112000</v>
      </c>
      <c r="K3316" s="44">
        <f t="shared" si="51"/>
        <v>161776.49813586858</v>
      </c>
    </row>
    <row r="3317" spans="1:11" s="43" customFormat="1" ht="19.7" customHeight="1" x14ac:dyDescent="0.25">
      <c r="A3317" s="43" t="s">
        <v>175</v>
      </c>
      <c r="B3317" s="1" t="s">
        <v>292</v>
      </c>
      <c r="C3317" s="1" t="s">
        <v>281</v>
      </c>
      <c r="D3317" s="1" t="s">
        <v>280</v>
      </c>
      <c r="E3317" s="45" t="str">
        <f>VLOOKUP(C3317,PROCV!E$50:G$126,3,0)</f>
        <v>Música</v>
      </c>
      <c r="F3317" s="1" t="s">
        <v>416</v>
      </c>
      <c r="G3317" s="1" t="s">
        <v>236</v>
      </c>
      <c r="H3317" s="1">
        <v>2011</v>
      </c>
      <c r="I3317" s="60">
        <f>VLOOKUP(H3317,PROCV!E$33:F$44,2,0)</f>
        <v>1.4444330190702552</v>
      </c>
      <c r="J3317" s="71">
        <v>27374</v>
      </c>
      <c r="K3317" s="44">
        <f t="shared" si="51"/>
        <v>39539.909464029166</v>
      </c>
    </row>
    <row r="3318" spans="1:11" s="43" customFormat="1" ht="19.7" customHeight="1" x14ac:dyDescent="0.25">
      <c r="A3318" s="43" t="s">
        <v>175</v>
      </c>
      <c r="B3318" s="1" t="s">
        <v>292</v>
      </c>
      <c r="C3318" s="1" t="s">
        <v>279</v>
      </c>
      <c r="D3318" s="1" t="s">
        <v>278</v>
      </c>
      <c r="E3318" s="45" t="str">
        <f>VLOOKUP(C3318,PROCV!E$50:G$126,3,0)</f>
        <v>Editorial</v>
      </c>
      <c r="F3318" s="1" t="s">
        <v>415</v>
      </c>
      <c r="G3318" s="1" t="s">
        <v>265</v>
      </c>
      <c r="H3318" s="1">
        <v>2011</v>
      </c>
      <c r="I3318" s="60">
        <f>VLOOKUP(H3318,PROCV!E$33:F$44,2,0)</f>
        <v>1.4444330190702552</v>
      </c>
      <c r="J3318" s="71">
        <v>200000</v>
      </c>
      <c r="K3318" s="44">
        <f t="shared" si="51"/>
        <v>288886.60381405102</v>
      </c>
    </row>
    <row r="3319" spans="1:11" s="43" customFormat="1" ht="19.7" customHeight="1" x14ac:dyDescent="0.25">
      <c r="A3319" s="43" t="s">
        <v>175</v>
      </c>
      <c r="B3319" s="1" t="s">
        <v>292</v>
      </c>
      <c r="C3319" s="1" t="s">
        <v>277</v>
      </c>
      <c r="D3319" s="1" t="s">
        <v>276</v>
      </c>
      <c r="E3319" s="45" t="str">
        <f>VLOOKUP(C3319,PROCV!E$50:G$126,3,0)</f>
        <v>Editorial</v>
      </c>
      <c r="F3319" s="1" t="s">
        <v>416</v>
      </c>
      <c r="G3319" s="1" t="s">
        <v>236</v>
      </c>
      <c r="H3319" s="1">
        <v>2011</v>
      </c>
      <c r="I3319" s="60">
        <f>VLOOKUP(H3319,PROCV!E$33:F$44,2,0)</f>
        <v>1.4444330190702552</v>
      </c>
      <c r="J3319" s="71">
        <v>10000</v>
      </c>
      <c r="K3319" s="44">
        <f t="shared" si="51"/>
        <v>14444.330190702552</v>
      </c>
    </row>
    <row r="3320" spans="1:11" s="43" customFormat="1" ht="19.7" customHeight="1" x14ac:dyDescent="0.25">
      <c r="A3320" s="43" t="s">
        <v>175</v>
      </c>
      <c r="B3320" s="1" t="s">
        <v>292</v>
      </c>
      <c r="C3320" s="1" t="s">
        <v>273</v>
      </c>
      <c r="D3320" s="1" t="s">
        <v>272</v>
      </c>
      <c r="E3320" s="45" t="str">
        <f>VLOOKUP(C3320,PROCV!E$50:G$126,3,0)</f>
        <v>Editorial</v>
      </c>
      <c r="F3320" s="1" t="s">
        <v>416</v>
      </c>
      <c r="G3320" s="1" t="s">
        <v>236</v>
      </c>
      <c r="H3320" s="1">
        <v>2011</v>
      </c>
      <c r="I3320" s="60">
        <f>VLOOKUP(H3320,PROCV!E$33:F$44,2,0)</f>
        <v>1.4444330190702552</v>
      </c>
      <c r="J3320" s="71">
        <v>290102</v>
      </c>
      <c r="K3320" s="44">
        <f t="shared" si="51"/>
        <v>419032.90769831918</v>
      </c>
    </row>
    <row r="3321" spans="1:11" s="43" customFormat="1" ht="19.7" customHeight="1" x14ac:dyDescent="0.25">
      <c r="A3321" s="43" t="s">
        <v>175</v>
      </c>
      <c r="B3321" s="1" t="s">
        <v>292</v>
      </c>
      <c r="C3321" s="1" t="s">
        <v>273</v>
      </c>
      <c r="D3321" s="1" t="s">
        <v>272</v>
      </c>
      <c r="E3321" s="45" t="str">
        <f>VLOOKUP(C3321,PROCV!E$50:G$126,3,0)</f>
        <v>Editorial</v>
      </c>
      <c r="F3321" s="1" t="s">
        <v>416</v>
      </c>
      <c r="G3321" s="1" t="s">
        <v>236</v>
      </c>
      <c r="H3321" s="1">
        <v>2011</v>
      </c>
      <c r="I3321" s="60">
        <f>VLOOKUP(H3321,PROCV!E$33:F$44,2,0)</f>
        <v>1.4444330190702552</v>
      </c>
      <c r="J3321" s="71">
        <v>1150000</v>
      </c>
      <c r="K3321" s="44">
        <f t="shared" si="51"/>
        <v>1661097.9719307935</v>
      </c>
    </row>
    <row r="3322" spans="1:11" s="43" customFormat="1" ht="19.7" customHeight="1" x14ac:dyDescent="0.25">
      <c r="A3322" s="43" t="s">
        <v>175</v>
      </c>
      <c r="B3322" s="1" t="s">
        <v>292</v>
      </c>
      <c r="C3322" s="1" t="s">
        <v>273</v>
      </c>
      <c r="D3322" s="1" t="s">
        <v>272</v>
      </c>
      <c r="E3322" s="45" t="str">
        <f>VLOOKUP(C3322,PROCV!E$50:G$126,3,0)</f>
        <v>Editorial</v>
      </c>
      <c r="F3322" s="1" t="s">
        <v>416</v>
      </c>
      <c r="G3322" s="1" t="s">
        <v>236</v>
      </c>
      <c r="H3322" s="1">
        <v>2011</v>
      </c>
      <c r="I3322" s="60">
        <f>VLOOKUP(H3322,PROCV!E$33:F$44,2,0)</f>
        <v>1.4444330190702552</v>
      </c>
      <c r="J3322" s="71">
        <v>999500</v>
      </c>
      <c r="K3322" s="44">
        <f t="shared" si="51"/>
        <v>1443710.8025607201</v>
      </c>
    </row>
    <row r="3323" spans="1:11" s="43" customFormat="1" ht="19.7" customHeight="1" x14ac:dyDescent="0.25">
      <c r="A3323" s="43" t="s">
        <v>175</v>
      </c>
      <c r="B3323" s="1" t="s">
        <v>292</v>
      </c>
      <c r="C3323" s="1" t="s">
        <v>269</v>
      </c>
      <c r="D3323" s="1" t="s">
        <v>268</v>
      </c>
      <c r="E3323" s="45" t="str">
        <f>VLOOKUP(C3323,PROCV!E$50:G$126,3,0)</f>
        <v>NA</v>
      </c>
      <c r="F3323" s="1" t="s">
        <v>416</v>
      </c>
      <c r="G3323" s="1" t="s">
        <v>236</v>
      </c>
      <c r="H3323" s="1">
        <v>2011</v>
      </c>
      <c r="I3323" s="60">
        <f>VLOOKUP(H3323,PROCV!E$33:F$44,2,0)</f>
        <v>1.4444330190702552</v>
      </c>
      <c r="J3323" s="71">
        <v>99735</v>
      </c>
      <c r="K3323" s="44">
        <f t="shared" si="51"/>
        <v>144060.52715697192</v>
      </c>
    </row>
    <row r="3324" spans="1:11" s="43" customFormat="1" ht="19.7" customHeight="1" x14ac:dyDescent="0.25">
      <c r="A3324" s="43" t="s">
        <v>175</v>
      </c>
      <c r="B3324" s="1" t="s">
        <v>292</v>
      </c>
      <c r="C3324" s="1" t="s">
        <v>269</v>
      </c>
      <c r="D3324" s="1" t="s">
        <v>268</v>
      </c>
      <c r="E3324" s="45" t="str">
        <f>VLOOKUP(C3324,PROCV!E$50:G$126,3,0)</f>
        <v>NA</v>
      </c>
      <c r="F3324" s="1" t="s">
        <v>416</v>
      </c>
      <c r="G3324" s="1" t="s">
        <v>236</v>
      </c>
      <c r="H3324" s="1">
        <v>2011</v>
      </c>
      <c r="I3324" s="60">
        <f>VLOOKUP(H3324,PROCV!E$33:F$44,2,0)</f>
        <v>1.4444330190702552</v>
      </c>
      <c r="J3324" s="71">
        <v>47500</v>
      </c>
      <c r="K3324" s="44">
        <f t="shared" si="51"/>
        <v>68610.568405837126</v>
      </c>
    </row>
    <row r="3325" spans="1:11" s="43" customFormat="1" ht="19.7" customHeight="1" x14ac:dyDescent="0.25">
      <c r="A3325" s="43" t="s">
        <v>175</v>
      </c>
      <c r="B3325" s="1" t="s">
        <v>292</v>
      </c>
      <c r="C3325" s="1" t="s">
        <v>269</v>
      </c>
      <c r="D3325" s="1" t="s">
        <v>268</v>
      </c>
      <c r="E3325" s="45" t="str">
        <f>VLOOKUP(C3325,PROCV!E$50:G$126,3,0)</f>
        <v>NA</v>
      </c>
      <c r="F3325" s="1" t="s">
        <v>416</v>
      </c>
      <c r="G3325" s="1" t="s">
        <v>236</v>
      </c>
      <c r="H3325" s="1">
        <v>2011</v>
      </c>
      <c r="I3325" s="60">
        <f>VLOOKUP(H3325,PROCV!E$33:F$44,2,0)</f>
        <v>1.4444330190702552</v>
      </c>
      <c r="J3325" s="71">
        <v>7574</v>
      </c>
      <c r="K3325" s="44">
        <f t="shared" si="51"/>
        <v>10940.135686438112</v>
      </c>
    </row>
    <row r="3326" spans="1:11" s="43" customFormat="1" ht="19.7" customHeight="1" x14ac:dyDescent="0.25">
      <c r="A3326" s="43" t="s">
        <v>175</v>
      </c>
      <c r="B3326" s="1" t="s">
        <v>292</v>
      </c>
      <c r="C3326" s="1" t="s">
        <v>269</v>
      </c>
      <c r="D3326" s="1" t="s">
        <v>268</v>
      </c>
      <c r="E3326" s="45" t="str">
        <f>VLOOKUP(C3326,PROCV!E$50:G$126,3,0)</f>
        <v>NA</v>
      </c>
      <c r="F3326" s="1" t="s">
        <v>416</v>
      </c>
      <c r="G3326" s="1" t="s">
        <v>236</v>
      </c>
      <c r="H3326" s="1">
        <v>2011</v>
      </c>
      <c r="I3326" s="60">
        <f>VLOOKUP(H3326,PROCV!E$33:F$44,2,0)</f>
        <v>1.4444330190702552</v>
      </c>
      <c r="J3326" s="71">
        <v>113694</v>
      </c>
      <c r="K3326" s="44">
        <f t="shared" si="51"/>
        <v>164223.36767017361</v>
      </c>
    </row>
    <row r="3327" spans="1:11" s="43" customFormat="1" ht="19.7" customHeight="1" x14ac:dyDescent="0.25">
      <c r="A3327" s="43" t="s">
        <v>175</v>
      </c>
      <c r="B3327" s="1" t="s">
        <v>292</v>
      </c>
      <c r="C3327" s="1" t="s">
        <v>264</v>
      </c>
      <c r="D3327" s="1" t="s">
        <v>263</v>
      </c>
      <c r="E3327" s="45" t="str">
        <f>VLOOKUP(C3327,PROCV!E$50:G$126,3,0)</f>
        <v>Audiovisual</v>
      </c>
      <c r="F3327" s="1" t="s">
        <v>416</v>
      </c>
      <c r="G3327" s="1" t="s">
        <v>236</v>
      </c>
      <c r="H3327" s="1">
        <v>2011</v>
      </c>
      <c r="I3327" s="60">
        <f>VLOOKUP(H3327,PROCV!E$33:F$44,2,0)</f>
        <v>1.4444330190702552</v>
      </c>
      <c r="J3327" s="71">
        <v>2180</v>
      </c>
      <c r="K3327" s="44">
        <f t="shared" si="51"/>
        <v>3148.8639815731563</v>
      </c>
    </row>
    <row r="3328" spans="1:11" s="43" customFormat="1" ht="19.7" customHeight="1" x14ac:dyDescent="0.25">
      <c r="A3328" s="43" t="s">
        <v>175</v>
      </c>
      <c r="B3328" s="1" t="s">
        <v>292</v>
      </c>
      <c r="C3328" s="1" t="s">
        <v>264</v>
      </c>
      <c r="D3328" s="1" t="s">
        <v>263</v>
      </c>
      <c r="E3328" s="45" t="str">
        <f>VLOOKUP(C3328,PROCV!E$50:G$126,3,0)</f>
        <v>Audiovisual</v>
      </c>
      <c r="F3328" s="1" t="s">
        <v>416</v>
      </c>
      <c r="G3328" s="1" t="s">
        <v>236</v>
      </c>
      <c r="H3328" s="1">
        <v>2011</v>
      </c>
      <c r="I3328" s="60">
        <f>VLOOKUP(H3328,PROCV!E$33:F$44,2,0)</f>
        <v>1.4444330190702552</v>
      </c>
      <c r="J3328" s="71">
        <v>70404</v>
      </c>
      <c r="K3328" s="44">
        <f t="shared" si="51"/>
        <v>101693.86227462225</v>
      </c>
    </row>
    <row r="3329" spans="1:11" s="43" customFormat="1" ht="19.7" customHeight="1" x14ac:dyDescent="0.25">
      <c r="A3329" s="43" t="s">
        <v>175</v>
      </c>
      <c r="B3329" s="1" t="s">
        <v>292</v>
      </c>
      <c r="C3329" s="1" t="s">
        <v>260</v>
      </c>
      <c r="D3329" s="1" t="s">
        <v>259</v>
      </c>
      <c r="E3329" s="45" t="str">
        <f>VLOOKUP(C3329,PROCV!E$50:G$126,3,0)</f>
        <v>Audiovisual</v>
      </c>
      <c r="F3329" s="1" t="s">
        <v>416</v>
      </c>
      <c r="G3329" s="1" t="s">
        <v>236</v>
      </c>
      <c r="H3329" s="1">
        <v>2011</v>
      </c>
      <c r="I3329" s="60">
        <f>VLOOKUP(H3329,PROCV!E$33:F$44,2,0)</f>
        <v>1.4444330190702552</v>
      </c>
      <c r="J3329" s="71">
        <v>305100</v>
      </c>
      <c r="K3329" s="44">
        <f t="shared" si="51"/>
        <v>440696.51411833486</v>
      </c>
    </row>
    <row r="3330" spans="1:11" s="43" customFormat="1" ht="19.7" customHeight="1" x14ac:dyDescent="0.25">
      <c r="A3330" s="43" t="s">
        <v>175</v>
      </c>
      <c r="B3330" s="1" t="s">
        <v>292</v>
      </c>
      <c r="C3330" s="1" t="s">
        <v>260</v>
      </c>
      <c r="D3330" s="1" t="s">
        <v>259</v>
      </c>
      <c r="E3330" s="45" t="str">
        <f>VLOOKUP(C3330,PROCV!E$50:G$126,3,0)</f>
        <v>Audiovisual</v>
      </c>
      <c r="F3330" s="1" t="s">
        <v>416</v>
      </c>
      <c r="G3330" s="1" t="s">
        <v>236</v>
      </c>
      <c r="H3330" s="1">
        <v>2011</v>
      </c>
      <c r="I3330" s="60">
        <f>VLOOKUP(H3330,PROCV!E$33:F$44,2,0)</f>
        <v>1.4444330190702552</v>
      </c>
      <c r="J3330" s="71">
        <v>2892</v>
      </c>
      <c r="K3330" s="44">
        <f t="shared" si="51"/>
        <v>4177.3002911511785</v>
      </c>
    </row>
    <row r="3331" spans="1:11" s="43" customFormat="1" ht="19.7" customHeight="1" x14ac:dyDescent="0.25">
      <c r="A3331" s="43" t="s">
        <v>175</v>
      </c>
      <c r="B3331" s="1" t="s">
        <v>292</v>
      </c>
      <c r="C3331" s="1" t="s">
        <v>260</v>
      </c>
      <c r="D3331" s="1" t="s">
        <v>259</v>
      </c>
      <c r="E3331" s="45" t="str">
        <f>VLOOKUP(C3331,PROCV!E$50:G$126,3,0)</f>
        <v>Audiovisual</v>
      </c>
      <c r="F3331" s="1" t="s">
        <v>416</v>
      </c>
      <c r="G3331" s="1" t="s">
        <v>236</v>
      </c>
      <c r="H3331" s="1">
        <v>2011</v>
      </c>
      <c r="I3331" s="60">
        <f>VLOOKUP(H3331,PROCV!E$33:F$44,2,0)</f>
        <v>1.4444330190702552</v>
      </c>
      <c r="J3331" s="71">
        <v>1652</v>
      </c>
      <c r="K3331" s="44">
        <f t="shared" ref="K3331:K3394" si="52">J3331*I3331</f>
        <v>2386.2033475040616</v>
      </c>
    </row>
    <row r="3332" spans="1:11" s="43" customFormat="1" ht="19.7" customHeight="1" x14ac:dyDescent="0.25">
      <c r="A3332" s="43" t="s">
        <v>175</v>
      </c>
      <c r="B3332" s="1" t="s">
        <v>292</v>
      </c>
      <c r="C3332" s="1" t="s">
        <v>260</v>
      </c>
      <c r="D3332" s="1" t="s">
        <v>259</v>
      </c>
      <c r="E3332" s="45" t="str">
        <f>VLOOKUP(C3332,PROCV!E$50:G$126,3,0)</f>
        <v>Audiovisual</v>
      </c>
      <c r="F3332" s="1" t="s">
        <v>416</v>
      </c>
      <c r="G3332" s="1" t="s">
        <v>236</v>
      </c>
      <c r="H3332" s="1">
        <v>2011</v>
      </c>
      <c r="I3332" s="60">
        <f>VLOOKUP(H3332,PROCV!E$33:F$44,2,0)</f>
        <v>1.4444330190702552</v>
      </c>
      <c r="J3332" s="71">
        <v>64000</v>
      </c>
      <c r="K3332" s="44">
        <f t="shared" si="52"/>
        <v>92443.713220496342</v>
      </c>
    </row>
    <row r="3333" spans="1:11" s="43" customFormat="1" ht="19.7" customHeight="1" x14ac:dyDescent="0.25">
      <c r="A3333" s="43" t="s">
        <v>175</v>
      </c>
      <c r="B3333" s="1" t="s">
        <v>292</v>
      </c>
      <c r="C3333" s="1" t="s">
        <v>256</v>
      </c>
      <c r="D3333" s="1" t="s">
        <v>255</v>
      </c>
      <c r="E3333" s="45" t="str">
        <f>VLOOKUP(C3333,PROCV!E$50:G$126,3,0)</f>
        <v>Audiovisual</v>
      </c>
      <c r="F3333" s="1" t="s">
        <v>415</v>
      </c>
      <c r="G3333" s="1" t="s">
        <v>265</v>
      </c>
      <c r="H3333" s="1">
        <v>2011</v>
      </c>
      <c r="I3333" s="60">
        <f>VLOOKUP(H3333,PROCV!E$33:F$44,2,0)</f>
        <v>1.4444330190702552</v>
      </c>
      <c r="J3333" s="71">
        <v>200000</v>
      </c>
      <c r="K3333" s="44">
        <f t="shared" si="52"/>
        <v>288886.60381405102</v>
      </c>
    </row>
    <row r="3334" spans="1:11" s="43" customFormat="1" ht="19.7" customHeight="1" x14ac:dyDescent="0.25">
      <c r="A3334" s="43" t="s">
        <v>175</v>
      </c>
      <c r="B3334" s="1" t="s">
        <v>292</v>
      </c>
      <c r="C3334" s="1" t="s">
        <v>254</v>
      </c>
      <c r="D3334" s="1" t="s">
        <v>253</v>
      </c>
      <c r="E3334" s="45" t="str">
        <f>VLOOKUP(C3334,PROCV!E$50:G$126,3,0)</f>
        <v>Música</v>
      </c>
      <c r="F3334" s="1" t="s">
        <v>416</v>
      </c>
      <c r="G3334" s="1" t="s">
        <v>236</v>
      </c>
      <c r="H3334" s="1">
        <v>2011</v>
      </c>
      <c r="I3334" s="60">
        <f>VLOOKUP(H3334,PROCV!E$33:F$44,2,0)</f>
        <v>1.4444330190702552</v>
      </c>
      <c r="J3334" s="1">
        <v>740</v>
      </c>
      <c r="K3334" s="44">
        <f t="shared" si="52"/>
        <v>1068.880434111989</v>
      </c>
    </row>
    <row r="3335" spans="1:11" s="43" customFormat="1" ht="19.7" customHeight="1" x14ac:dyDescent="0.25">
      <c r="A3335" s="43" t="s">
        <v>175</v>
      </c>
      <c r="B3335" s="1" t="s">
        <v>292</v>
      </c>
      <c r="C3335" s="1" t="s">
        <v>252</v>
      </c>
      <c r="D3335" s="1" t="s">
        <v>251</v>
      </c>
      <c r="E3335" s="45" t="str">
        <f>VLOOKUP(C3335,PROCV!E$50:G$126,3,0)</f>
        <v>Audiovisual</v>
      </c>
      <c r="F3335" s="1" t="s">
        <v>416</v>
      </c>
      <c r="G3335" s="1" t="s">
        <v>236</v>
      </c>
      <c r="H3335" s="1">
        <v>2011</v>
      </c>
      <c r="I3335" s="60">
        <f>VLOOKUP(H3335,PROCV!E$33:F$44,2,0)</f>
        <v>1.4444330190702552</v>
      </c>
      <c r="J3335" s="71">
        <v>50000</v>
      </c>
      <c r="K3335" s="44">
        <f t="shared" si="52"/>
        <v>72221.650953512755</v>
      </c>
    </row>
    <row r="3336" spans="1:11" s="43" customFormat="1" ht="19.7" customHeight="1" x14ac:dyDescent="0.25">
      <c r="A3336" s="43" t="s">
        <v>175</v>
      </c>
      <c r="B3336" s="1" t="s">
        <v>292</v>
      </c>
      <c r="C3336" s="1" t="s">
        <v>252</v>
      </c>
      <c r="D3336" s="1" t="s">
        <v>251</v>
      </c>
      <c r="E3336" s="45" t="str">
        <f>VLOOKUP(C3336,PROCV!E$50:G$126,3,0)</f>
        <v>Audiovisual</v>
      </c>
      <c r="F3336" s="1" t="s">
        <v>416</v>
      </c>
      <c r="G3336" s="1" t="s">
        <v>236</v>
      </c>
      <c r="H3336" s="1">
        <v>2011</v>
      </c>
      <c r="I3336" s="60">
        <f>VLOOKUP(H3336,PROCV!E$33:F$44,2,0)</f>
        <v>1.4444330190702552</v>
      </c>
      <c r="J3336" s="71">
        <v>333788</v>
      </c>
      <c r="K3336" s="44">
        <f t="shared" si="52"/>
        <v>482134.40856942238</v>
      </c>
    </row>
    <row r="3337" spans="1:11" s="43" customFormat="1" ht="19.7" customHeight="1" x14ac:dyDescent="0.25">
      <c r="A3337" s="43" t="s">
        <v>175</v>
      </c>
      <c r="B3337" s="1" t="s">
        <v>292</v>
      </c>
      <c r="C3337" s="1" t="s">
        <v>250</v>
      </c>
      <c r="D3337" s="1" t="s">
        <v>249</v>
      </c>
      <c r="E3337" s="45" t="str">
        <f>VLOOKUP(C3337,PROCV!E$50:G$126,3,0)</f>
        <v>Audiovisual</v>
      </c>
      <c r="F3337" s="1" t="s">
        <v>416</v>
      </c>
      <c r="G3337" s="1" t="s">
        <v>236</v>
      </c>
      <c r="H3337" s="1">
        <v>2011</v>
      </c>
      <c r="I3337" s="60">
        <f>VLOOKUP(H3337,PROCV!E$33:F$44,2,0)</f>
        <v>1.4444330190702552</v>
      </c>
      <c r="J3337" s="71">
        <v>55152</v>
      </c>
      <c r="K3337" s="44">
        <f t="shared" si="52"/>
        <v>79663.369867762711</v>
      </c>
    </row>
    <row r="3338" spans="1:11" s="43" customFormat="1" ht="19.7" customHeight="1" x14ac:dyDescent="0.25">
      <c r="A3338" s="43" t="s">
        <v>175</v>
      </c>
      <c r="B3338" s="1" t="s">
        <v>292</v>
      </c>
      <c r="C3338" s="1" t="s">
        <v>250</v>
      </c>
      <c r="D3338" s="1" t="s">
        <v>249</v>
      </c>
      <c r="E3338" s="45" t="str">
        <f>VLOOKUP(C3338,PROCV!E$50:G$126,3,0)</f>
        <v>Audiovisual</v>
      </c>
      <c r="F3338" s="1" t="s">
        <v>416</v>
      </c>
      <c r="G3338" s="1" t="s">
        <v>236</v>
      </c>
      <c r="H3338" s="1">
        <v>2011</v>
      </c>
      <c r="I3338" s="60">
        <f>VLOOKUP(H3338,PROCV!E$33:F$44,2,0)</f>
        <v>1.4444330190702552</v>
      </c>
      <c r="J3338" s="71">
        <v>33745</v>
      </c>
      <c r="K3338" s="44">
        <f t="shared" si="52"/>
        <v>48742.392228525765</v>
      </c>
    </row>
    <row r="3339" spans="1:11" s="43" customFormat="1" ht="19.7" customHeight="1" x14ac:dyDescent="0.25">
      <c r="A3339" s="43" t="s">
        <v>175</v>
      </c>
      <c r="B3339" s="1" t="s">
        <v>292</v>
      </c>
      <c r="C3339" s="1" t="s">
        <v>248</v>
      </c>
      <c r="D3339" s="1" t="s">
        <v>247</v>
      </c>
      <c r="E3339" s="45" t="str">
        <f>VLOOKUP(C3339,PROCV!E$50:G$126,3,0)</f>
        <v>Educação e Criação em Artes</v>
      </c>
      <c r="F3339" s="1" t="s">
        <v>416</v>
      </c>
      <c r="G3339" s="1" t="s">
        <v>236</v>
      </c>
      <c r="H3339" s="1">
        <v>2011</v>
      </c>
      <c r="I3339" s="60">
        <f>VLOOKUP(H3339,PROCV!E$33:F$44,2,0)</f>
        <v>1.4444330190702552</v>
      </c>
      <c r="J3339" s="71">
        <v>10000</v>
      </c>
      <c r="K3339" s="44">
        <f t="shared" si="52"/>
        <v>14444.330190702552</v>
      </c>
    </row>
    <row r="3340" spans="1:11" s="43" customFormat="1" ht="19.7" customHeight="1" x14ac:dyDescent="0.25">
      <c r="A3340" s="43" t="s">
        <v>175</v>
      </c>
      <c r="B3340" s="1" t="s">
        <v>292</v>
      </c>
      <c r="C3340" s="1" t="s">
        <v>248</v>
      </c>
      <c r="D3340" s="1" t="s">
        <v>247</v>
      </c>
      <c r="E3340" s="45" t="str">
        <f>VLOOKUP(C3340,PROCV!E$50:G$126,3,0)</f>
        <v>Educação e Criação em Artes</v>
      </c>
      <c r="F3340" s="1" t="s">
        <v>415</v>
      </c>
      <c r="G3340" s="1" t="s">
        <v>265</v>
      </c>
      <c r="H3340" s="1">
        <v>2011</v>
      </c>
      <c r="I3340" s="60">
        <f>VLOOKUP(H3340,PROCV!E$33:F$44,2,0)</f>
        <v>1.4444330190702552</v>
      </c>
      <c r="J3340" s="71">
        <v>100000</v>
      </c>
      <c r="K3340" s="44">
        <f t="shared" si="52"/>
        <v>144443.30190702551</v>
      </c>
    </row>
    <row r="3341" spans="1:11" s="43" customFormat="1" ht="19.7" customHeight="1" x14ac:dyDescent="0.25">
      <c r="A3341" s="43" t="s">
        <v>175</v>
      </c>
      <c r="B3341" s="1" t="s">
        <v>292</v>
      </c>
      <c r="C3341" s="1" t="s">
        <v>246</v>
      </c>
      <c r="D3341" s="1" t="s">
        <v>245</v>
      </c>
      <c r="E3341" s="45" t="str">
        <f>VLOOKUP(C3341,PROCV!E$50:G$126,3,0)</f>
        <v>Artes Cênicas e Espetáculos</v>
      </c>
      <c r="F3341" s="1" t="s">
        <v>416</v>
      </c>
      <c r="G3341" s="1" t="s">
        <v>236</v>
      </c>
      <c r="H3341" s="1">
        <v>2011</v>
      </c>
      <c r="I3341" s="60">
        <f>VLOOKUP(H3341,PROCV!E$33:F$44,2,0)</f>
        <v>1.4444330190702552</v>
      </c>
      <c r="J3341" s="71">
        <v>10000</v>
      </c>
      <c r="K3341" s="44">
        <f t="shared" si="52"/>
        <v>14444.330190702552</v>
      </c>
    </row>
    <row r="3342" spans="1:11" s="43" customFormat="1" ht="19.7" customHeight="1" x14ac:dyDescent="0.25">
      <c r="A3342" s="43" t="s">
        <v>175</v>
      </c>
      <c r="B3342" s="1" t="s">
        <v>292</v>
      </c>
      <c r="C3342" s="1" t="s">
        <v>246</v>
      </c>
      <c r="D3342" s="1" t="s">
        <v>245</v>
      </c>
      <c r="E3342" s="45" t="str">
        <f>VLOOKUP(C3342,PROCV!E$50:G$126,3,0)</f>
        <v>Artes Cênicas e Espetáculos</v>
      </c>
      <c r="F3342" s="1" t="s">
        <v>415</v>
      </c>
      <c r="G3342" s="1" t="s">
        <v>265</v>
      </c>
      <c r="H3342" s="1">
        <v>2011</v>
      </c>
      <c r="I3342" s="60">
        <f>VLOOKUP(H3342,PROCV!E$33:F$44,2,0)</f>
        <v>1.4444330190702552</v>
      </c>
      <c r="J3342" s="71">
        <v>100000</v>
      </c>
      <c r="K3342" s="44">
        <f t="shared" si="52"/>
        <v>144443.30190702551</v>
      </c>
    </row>
    <row r="3343" spans="1:11" s="43" customFormat="1" ht="19.7" customHeight="1" x14ac:dyDescent="0.25">
      <c r="A3343" s="43" t="s">
        <v>175</v>
      </c>
      <c r="B3343" s="1" t="s">
        <v>292</v>
      </c>
      <c r="C3343" s="1" t="s">
        <v>246</v>
      </c>
      <c r="D3343" s="1" t="s">
        <v>245</v>
      </c>
      <c r="E3343" s="45" t="str">
        <f>VLOOKUP(C3343,PROCV!E$50:G$126,3,0)</f>
        <v>Artes Cênicas e Espetáculos</v>
      </c>
      <c r="F3343" s="1" t="s">
        <v>416</v>
      </c>
      <c r="G3343" s="1" t="s">
        <v>236</v>
      </c>
      <c r="H3343" s="1">
        <v>2011</v>
      </c>
      <c r="I3343" s="60">
        <f>VLOOKUP(H3343,PROCV!E$33:F$44,2,0)</f>
        <v>1.4444330190702552</v>
      </c>
      <c r="J3343" s="71">
        <v>38964</v>
      </c>
      <c r="K3343" s="44">
        <f t="shared" si="52"/>
        <v>56280.888155053428</v>
      </c>
    </row>
    <row r="3344" spans="1:11" s="43" customFormat="1" ht="19.7" customHeight="1" x14ac:dyDescent="0.25">
      <c r="A3344" s="43" t="s">
        <v>175</v>
      </c>
      <c r="B3344" s="1" t="s">
        <v>292</v>
      </c>
      <c r="C3344" s="1" t="s">
        <v>238</v>
      </c>
      <c r="D3344" s="1" t="s">
        <v>237</v>
      </c>
      <c r="E3344" s="45" t="str">
        <f>VLOOKUP(C3344,PROCV!E$50:G$126,3,0)</f>
        <v>Artes Cênicas e Espetáculos</v>
      </c>
      <c r="F3344" s="1" t="s">
        <v>416</v>
      </c>
      <c r="G3344" s="1" t="s">
        <v>236</v>
      </c>
      <c r="H3344" s="1">
        <v>2011</v>
      </c>
      <c r="I3344" s="60">
        <f>VLOOKUP(H3344,PROCV!E$33:F$44,2,0)</f>
        <v>1.4444330190702552</v>
      </c>
      <c r="J3344" s="71">
        <v>6176</v>
      </c>
      <c r="K3344" s="44">
        <f t="shared" si="52"/>
        <v>8920.8183257778965</v>
      </c>
    </row>
    <row r="3345" spans="1:11" s="43" customFormat="1" ht="19.7" customHeight="1" x14ac:dyDescent="0.25">
      <c r="A3345" s="43" t="s">
        <v>175</v>
      </c>
      <c r="B3345" s="1" t="s">
        <v>292</v>
      </c>
      <c r="C3345" s="1" t="s">
        <v>238</v>
      </c>
      <c r="D3345" s="1" t="s">
        <v>237</v>
      </c>
      <c r="E3345" s="45" t="str">
        <f>VLOOKUP(C3345,PROCV!E$50:G$126,3,0)</f>
        <v>Artes Cênicas e Espetáculos</v>
      </c>
      <c r="F3345" s="1" t="s">
        <v>416</v>
      </c>
      <c r="G3345" s="1" t="s">
        <v>236</v>
      </c>
      <c r="H3345" s="1">
        <v>2011</v>
      </c>
      <c r="I3345" s="60">
        <f>VLOOKUP(H3345,PROCV!E$33:F$44,2,0)</f>
        <v>1.4444330190702552</v>
      </c>
      <c r="J3345" s="71">
        <v>48347</v>
      </c>
      <c r="K3345" s="44">
        <f t="shared" si="52"/>
        <v>69834.003172989629</v>
      </c>
    </row>
    <row r="3346" spans="1:11" s="43" customFormat="1" ht="19.7" customHeight="1" x14ac:dyDescent="0.25">
      <c r="A3346" s="43" t="s">
        <v>175</v>
      </c>
      <c r="B3346" s="1" t="s">
        <v>292</v>
      </c>
      <c r="C3346" s="1" t="s">
        <v>238</v>
      </c>
      <c r="D3346" s="1" t="s">
        <v>237</v>
      </c>
      <c r="E3346" s="45" t="str">
        <f>VLOOKUP(C3346,PROCV!E$50:G$126,3,0)</f>
        <v>Artes Cênicas e Espetáculos</v>
      </c>
      <c r="F3346" s="1" t="s">
        <v>416</v>
      </c>
      <c r="G3346" s="1" t="s">
        <v>236</v>
      </c>
      <c r="H3346" s="1">
        <v>2011</v>
      </c>
      <c r="I3346" s="60">
        <f>VLOOKUP(H3346,PROCV!E$33:F$44,2,0)</f>
        <v>1.4444330190702552</v>
      </c>
      <c r="J3346" s="71">
        <v>87177</v>
      </c>
      <c r="K3346" s="44">
        <f t="shared" si="52"/>
        <v>125921.33730348764</v>
      </c>
    </row>
    <row r="3347" spans="1:11" s="43" customFormat="1" ht="19.7" customHeight="1" x14ac:dyDescent="0.25">
      <c r="A3347" s="43" t="s">
        <v>175</v>
      </c>
      <c r="B3347" s="1" t="s">
        <v>292</v>
      </c>
      <c r="C3347" s="1" t="s">
        <v>241</v>
      </c>
      <c r="D3347" s="1" t="s">
        <v>240</v>
      </c>
      <c r="E3347" s="45" t="str">
        <f>VLOOKUP(C3347,PROCV!E$50:G$126,3,0)</f>
        <v>Artes Cênicas e Espetáculos</v>
      </c>
      <c r="F3347" s="1" t="s">
        <v>416</v>
      </c>
      <c r="G3347" s="1" t="s">
        <v>236</v>
      </c>
      <c r="H3347" s="1">
        <v>2011</v>
      </c>
      <c r="I3347" s="60">
        <f>VLOOKUP(H3347,PROCV!E$33:F$44,2,0)</f>
        <v>1.4444330190702552</v>
      </c>
      <c r="J3347" s="71">
        <v>3814</v>
      </c>
      <c r="K3347" s="44">
        <f t="shared" si="52"/>
        <v>5509.0675347339538</v>
      </c>
    </row>
    <row r="3348" spans="1:11" s="43" customFormat="1" ht="19.7" customHeight="1" x14ac:dyDescent="0.25">
      <c r="A3348" s="43" t="s">
        <v>175</v>
      </c>
      <c r="B3348" s="1" t="s">
        <v>292</v>
      </c>
      <c r="C3348" s="1" t="s">
        <v>241</v>
      </c>
      <c r="D3348" s="1" t="s">
        <v>240</v>
      </c>
      <c r="E3348" s="45" t="str">
        <f>VLOOKUP(C3348,PROCV!E$50:G$126,3,0)</f>
        <v>Artes Cênicas e Espetáculos</v>
      </c>
      <c r="F3348" s="1" t="s">
        <v>416</v>
      </c>
      <c r="G3348" s="1" t="s">
        <v>236</v>
      </c>
      <c r="H3348" s="1">
        <v>2011</v>
      </c>
      <c r="I3348" s="60">
        <f>VLOOKUP(H3348,PROCV!E$33:F$44,2,0)</f>
        <v>1.4444330190702552</v>
      </c>
      <c r="J3348" s="71">
        <v>50000</v>
      </c>
      <c r="K3348" s="44">
        <f t="shared" si="52"/>
        <v>72221.650953512755</v>
      </c>
    </row>
    <row r="3349" spans="1:11" s="43" customFormat="1" ht="19.7" customHeight="1" x14ac:dyDescent="0.25">
      <c r="A3349" s="43" t="s">
        <v>175</v>
      </c>
      <c r="B3349" s="1" t="s">
        <v>292</v>
      </c>
      <c r="C3349" s="1" t="s">
        <v>241</v>
      </c>
      <c r="D3349" s="1" t="s">
        <v>240</v>
      </c>
      <c r="E3349" s="45" t="str">
        <f>VLOOKUP(C3349,PROCV!E$50:G$126,3,0)</f>
        <v>Artes Cênicas e Espetáculos</v>
      </c>
      <c r="F3349" s="1" t="s">
        <v>416</v>
      </c>
      <c r="G3349" s="1" t="s">
        <v>236</v>
      </c>
      <c r="H3349" s="1">
        <v>2011</v>
      </c>
      <c r="I3349" s="60">
        <f>VLOOKUP(H3349,PROCV!E$33:F$44,2,0)</f>
        <v>1.4444330190702552</v>
      </c>
      <c r="J3349" s="71">
        <v>108900</v>
      </c>
      <c r="K3349" s="44">
        <f t="shared" si="52"/>
        <v>157298.7557767508</v>
      </c>
    </row>
    <row r="3350" spans="1:11" s="43" customFormat="1" ht="19.7" customHeight="1" x14ac:dyDescent="0.25">
      <c r="A3350" s="43" t="s">
        <v>175</v>
      </c>
      <c r="B3350" s="1" t="s">
        <v>292</v>
      </c>
      <c r="C3350" s="1" t="s">
        <v>241</v>
      </c>
      <c r="D3350" s="1" t="s">
        <v>240</v>
      </c>
      <c r="E3350" s="45" t="str">
        <f>VLOOKUP(C3350,PROCV!E$50:G$126,3,0)</f>
        <v>Artes Cênicas e Espetáculos</v>
      </c>
      <c r="F3350" s="1" t="s">
        <v>416</v>
      </c>
      <c r="G3350" s="1" t="s">
        <v>236</v>
      </c>
      <c r="H3350" s="1">
        <v>2011</v>
      </c>
      <c r="I3350" s="60">
        <f>VLOOKUP(H3350,PROCV!E$33:F$44,2,0)</f>
        <v>1.4444330190702552</v>
      </c>
      <c r="J3350" s="71">
        <v>106348</v>
      </c>
      <c r="K3350" s="44">
        <f t="shared" si="52"/>
        <v>153612.56271208351</v>
      </c>
    </row>
    <row r="3351" spans="1:11" s="43" customFormat="1" ht="19.7" customHeight="1" x14ac:dyDescent="0.25">
      <c r="A3351" s="43" t="s">
        <v>175</v>
      </c>
      <c r="B3351" s="1" t="s">
        <v>292</v>
      </c>
      <c r="C3351" s="1" t="s">
        <v>313</v>
      </c>
      <c r="D3351" s="1" t="s">
        <v>312</v>
      </c>
      <c r="E3351" s="45" t="str">
        <f>VLOOKUP(C3351,PROCV!E$50:G$126,3,0)</f>
        <v>Patrimônio</v>
      </c>
      <c r="F3351" s="1" t="s">
        <v>415</v>
      </c>
      <c r="G3351" s="1" t="s">
        <v>265</v>
      </c>
      <c r="H3351" s="1">
        <v>2011</v>
      </c>
      <c r="I3351" s="60">
        <f>VLOOKUP(H3351,PROCV!E$33:F$44,2,0)</f>
        <v>1.4444330190702552</v>
      </c>
      <c r="J3351" s="71">
        <v>226788</v>
      </c>
      <c r="K3351" s="44">
        <f t="shared" si="52"/>
        <v>327580.07552890503</v>
      </c>
    </row>
    <row r="3352" spans="1:11" s="43" customFormat="1" ht="19.7" customHeight="1" x14ac:dyDescent="0.25">
      <c r="A3352" s="43" t="s">
        <v>175</v>
      </c>
      <c r="B3352" s="1" t="s">
        <v>292</v>
      </c>
      <c r="C3352" s="1" t="s">
        <v>348</v>
      </c>
      <c r="D3352" s="1" t="s">
        <v>347</v>
      </c>
      <c r="E3352" s="45" t="str">
        <f>VLOOKUP(C3352,PROCV!E$50:G$126,3,0)</f>
        <v>Patrimônio</v>
      </c>
      <c r="F3352" s="1" t="s">
        <v>415</v>
      </c>
      <c r="G3352" s="1" t="s">
        <v>265</v>
      </c>
      <c r="H3352" s="1">
        <v>2011</v>
      </c>
      <c r="I3352" s="60">
        <f>VLOOKUP(H3352,PROCV!E$33:F$44,2,0)</f>
        <v>1.4444330190702552</v>
      </c>
      <c r="J3352" s="71">
        <v>522290</v>
      </c>
      <c r="K3352" s="44">
        <f t="shared" si="52"/>
        <v>754412.92153020366</v>
      </c>
    </row>
    <row r="3353" spans="1:11" s="43" customFormat="1" ht="19.7" customHeight="1" x14ac:dyDescent="0.25">
      <c r="A3353" s="43" t="s">
        <v>175</v>
      </c>
      <c r="B3353" s="1" t="s">
        <v>292</v>
      </c>
      <c r="C3353" s="1" t="s">
        <v>318</v>
      </c>
      <c r="D3353" s="1" t="s">
        <v>317</v>
      </c>
      <c r="E3353" s="45" t="str">
        <f>VLOOKUP(C3353,PROCV!E$50:G$126,3,0)</f>
        <v>Patrimônio</v>
      </c>
      <c r="F3353" s="1" t="s">
        <v>415</v>
      </c>
      <c r="G3353" s="1" t="s">
        <v>265</v>
      </c>
      <c r="H3353" s="1">
        <v>2011</v>
      </c>
      <c r="I3353" s="60">
        <f>VLOOKUP(H3353,PROCV!E$33:F$44,2,0)</f>
        <v>1.4444330190702552</v>
      </c>
      <c r="J3353" s="71">
        <v>300840</v>
      </c>
      <c r="K3353" s="44">
        <f t="shared" si="52"/>
        <v>434543.22945709556</v>
      </c>
    </row>
    <row r="3354" spans="1:11" s="43" customFormat="1" ht="19.7" customHeight="1" x14ac:dyDescent="0.25">
      <c r="A3354" s="43" t="s">
        <v>175</v>
      </c>
      <c r="B3354" s="1" t="s">
        <v>292</v>
      </c>
      <c r="C3354" s="1" t="s">
        <v>318</v>
      </c>
      <c r="D3354" s="1" t="s">
        <v>317</v>
      </c>
      <c r="E3354" s="45" t="str">
        <f>VLOOKUP(C3354,PROCV!E$50:G$126,3,0)</f>
        <v>Patrimônio</v>
      </c>
      <c r="F3354" s="1" t="s">
        <v>415</v>
      </c>
      <c r="G3354" s="1" t="s">
        <v>265</v>
      </c>
      <c r="H3354" s="1">
        <v>2011</v>
      </c>
      <c r="I3354" s="60">
        <f>VLOOKUP(H3354,PROCV!E$33:F$44,2,0)</f>
        <v>1.4444330190702552</v>
      </c>
      <c r="J3354" s="71">
        <v>2000000</v>
      </c>
      <c r="K3354" s="44">
        <f t="shared" si="52"/>
        <v>2888866.0381405107</v>
      </c>
    </row>
    <row r="3355" spans="1:11" s="43" customFormat="1" ht="19.7" customHeight="1" x14ac:dyDescent="0.25">
      <c r="A3355" s="43" t="s">
        <v>175</v>
      </c>
      <c r="B3355" s="1" t="s">
        <v>292</v>
      </c>
      <c r="C3355" s="1" t="s">
        <v>318</v>
      </c>
      <c r="D3355" s="1" t="s">
        <v>317</v>
      </c>
      <c r="E3355" s="45" t="str">
        <f>VLOOKUP(C3355,PROCV!E$50:G$126,3,0)</f>
        <v>Patrimônio</v>
      </c>
      <c r="F3355" s="1" t="s">
        <v>415</v>
      </c>
      <c r="G3355" s="1" t="s">
        <v>265</v>
      </c>
      <c r="H3355" s="1">
        <v>2011</v>
      </c>
      <c r="I3355" s="60">
        <f>VLOOKUP(H3355,PROCV!E$33:F$44,2,0)</f>
        <v>1.4444330190702552</v>
      </c>
      <c r="J3355" s="71">
        <v>300000</v>
      </c>
      <c r="K3355" s="44">
        <f t="shared" si="52"/>
        <v>433329.90572107659</v>
      </c>
    </row>
    <row r="3356" spans="1:11" s="43" customFormat="1" ht="19.7" customHeight="1" x14ac:dyDescent="0.25">
      <c r="A3356" s="43" t="s">
        <v>175</v>
      </c>
      <c r="B3356" s="1" t="s">
        <v>292</v>
      </c>
      <c r="C3356" s="1" t="s">
        <v>318</v>
      </c>
      <c r="D3356" s="1" t="s">
        <v>317</v>
      </c>
      <c r="E3356" s="45" t="str">
        <f>VLOOKUP(C3356,PROCV!E$50:G$126,3,0)</f>
        <v>Patrimônio</v>
      </c>
      <c r="F3356" s="1" t="s">
        <v>415</v>
      </c>
      <c r="G3356" s="1" t="s">
        <v>265</v>
      </c>
      <c r="H3356" s="1">
        <v>2011</v>
      </c>
      <c r="I3356" s="60">
        <f>VLOOKUP(H3356,PROCV!E$33:F$44,2,0)</f>
        <v>1.4444330190702552</v>
      </c>
      <c r="J3356" s="71">
        <v>277949</v>
      </c>
      <c r="K3356" s="44">
        <f t="shared" si="52"/>
        <v>401478.7132175584</v>
      </c>
    </row>
    <row r="3357" spans="1:11" s="43" customFormat="1" ht="19.7" customHeight="1" x14ac:dyDescent="0.25">
      <c r="A3357" s="43" t="s">
        <v>161</v>
      </c>
      <c r="B3357" s="1" t="s">
        <v>292</v>
      </c>
      <c r="C3357" s="1" t="s">
        <v>291</v>
      </c>
      <c r="D3357" s="1" t="s">
        <v>290</v>
      </c>
      <c r="E3357" s="45" t="str">
        <f>VLOOKUP(C3357,PROCV!E$50:G$126,3,0)</f>
        <v>NA</v>
      </c>
      <c r="F3357" s="1" t="s">
        <v>416</v>
      </c>
      <c r="G3357" s="1" t="s">
        <v>236</v>
      </c>
      <c r="H3357" s="1">
        <v>2011</v>
      </c>
      <c r="I3357" s="60">
        <f>VLOOKUP(H3357,PROCV!E$33:F$44,2,0)</f>
        <v>1.4444330190702552</v>
      </c>
      <c r="J3357" s="71">
        <v>40215</v>
      </c>
      <c r="K3357" s="44">
        <f t="shared" si="52"/>
        <v>58087.873861910317</v>
      </c>
    </row>
    <row r="3358" spans="1:11" s="43" customFormat="1" ht="19.7" customHeight="1" x14ac:dyDescent="0.25">
      <c r="A3358" s="43" t="s">
        <v>161</v>
      </c>
      <c r="B3358" s="1" t="s">
        <v>292</v>
      </c>
      <c r="C3358" s="1" t="s">
        <v>287</v>
      </c>
      <c r="D3358" s="1" t="s">
        <v>286</v>
      </c>
      <c r="E3358" s="45" t="str">
        <f>VLOOKUP(C3358,PROCV!E$50:G$126,3,0)</f>
        <v>Música</v>
      </c>
      <c r="F3358" s="1" t="s">
        <v>416</v>
      </c>
      <c r="G3358" s="1" t="s">
        <v>236</v>
      </c>
      <c r="H3358" s="1">
        <v>2011</v>
      </c>
      <c r="I3358" s="60">
        <f>VLOOKUP(H3358,PROCV!E$33:F$44,2,0)</f>
        <v>1.4444330190702552</v>
      </c>
      <c r="J3358" s="71">
        <v>50000</v>
      </c>
      <c r="K3358" s="44">
        <f t="shared" si="52"/>
        <v>72221.650953512755</v>
      </c>
    </row>
    <row r="3359" spans="1:11" s="43" customFormat="1" ht="19.7" customHeight="1" x14ac:dyDescent="0.25">
      <c r="A3359" s="43" t="s">
        <v>161</v>
      </c>
      <c r="B3359" s="1" t="s">
        <v>292</v>
      </c>
      <c r="C3359" s="1" t="s">
        <v>287</v>
      </c>
      <c r="D3359" s="1" t="s">
        <v>286</v>
      </c>
      <c r="E3359" s="45" t="str">
        <f>VLOOKUP(C3359,PROCV!E$50:G$126,3,0)</f>
        <v>Música</v>
      </c>
      <c r="F3359" s="1" t="s">
        <v>416</v>
      </c>
      <c r="G3359" s="1" t="s">
        <v>236</v>
      </c>
      <c r="H3359" s="1">
        <v>2011</v>
      </c>
      <c r="I3359" s="60">
        <f>VLOOKUP(H3359,PROCV!E$33:F$44,2,0)</f>
        <v>1.4444330190702552</v>
      </c>
      <c r="J3359" s="71">
        <v>31173</v>
      </c>
      <c r="K3359" s="44">
        <f t="shared" si="52"/>
        <v>45027.310503477063</v>
      </c>
    </row>
    <row r="3360" spans="1:11" s="43" customFormat="1" ht="19.7" customHeight="1" x14ac:dyDescent="0.25">
      <c r="A3360" s="43" t="s">
        <v>161</v>
      </c>
      <c r="B3360" s="1" t="s">
        <v>292</v>
      </c>
      <c r="C3360" s="1" t="s">
        <v>285</v>
      </c>
      <c r="D3360" s="1" t="s">
        <v>284</v>
      </c>
      <c r="E3360" s="45" t="str">
        <f>VLOOKUP(C3360,PROCV!E$50:G$126,3,0)</f>
        <v>Editorial</v>
      </c>
      <c r="F3360" s="1" t="s">
        <v>416</v>
      </c>
      <c r="G3360" s="1" t="s">
        <v>236</v>
      </c>
      <c r="H3360" s="1">
        <v>2011</v>
      </c>
      <c r="I3360" s="60">
        <f>VLOOKUP(H3360,PROCV!E$33:F$44,2,0)</f>
        <v>1.4444330190702552</v>
      </c>
      <c r="J3360" s="71">
        <v>76909</v>
      </c>
      <c r="K3360" s="44">
        <f t="shared" si="52"/>
        <v>111089.89906367425</v>
      </c>
    </row>
    <row r="3361" spans="1:11" s="43" customFormat="1" ht="19.7" customHeight="1" x14ac:dyDescent="0.25">
      <c r="A3361" s="43" t="s">
        <v>161</v>
      </c>
      <c r="B3361" s="1" t="s">
        <v>292</v>
      </c>
      <c r="C3361" s="1" t="s">
        <v>283</v>
      </c>
      <c r="D3361" s="1" t="s">
        <v>282</v>
      </c>
      <c r="E3361" s="45" t="str">
        <f>VLOOKUP(C3361,PROCV!E$50:G$126,3,0)</f>
        <v>Editorial</v>
      </c>
      <c r="F3361" s="1" t="s">
        <v>416</v>
      </c>
      <c r="G3361" s="1" t="s">
        <v>236</v>
      </c>
      <c r="H3361" s="1">
        <v>2011</v>
      </c>
      <c r="I3361" s="60">
        <f>VLOOKUP(H3361,PROCV!E$33:F$44,2,0)</f>
        <v>1.4444330190702552</v>
      </c>
      <c r="J3361" s="71">
        <v>45746</v>
      </c>
      <c r="K3361" s="44">
        <f t="shared" si="52"/>
        <v>66077.032890387898</v>
      </c>
    </row>
    <row r="3362" spans="1:11" s="43" customFormat="1" ht="19.7" customHeight="1" x14ac:dyDescent="0.25">
      <c r="A3362" s="43" t="s">
        <v>161</v>
      </c>
      <c r="B3362" s="1" t="s">
        <v>292</v>
      </c>
      <c r="C3362" s="1" t="s">
        <v>281</v>
      </c>
      <c r="D3362" s="1" t="s">
        <v>280</v>
      </c>
      <c r="E3362" s="45" t="str">
        <f>VLOOKUP(C3362,PROCV!E$50:G$126,3,0)</f>
        <v>Música</v>
      </c>
      <c r="F3362" s="1" t="s">
        <v>416</v>
      </c>
      <c r="G3362" s="1" t="s">
        <v>236</v>
      </c>
      <c r="H3362" s="1">
        <v>2011</v>
      </c>
      <c r="I3362" s="60">
        <f>VLOOKUP(H3362,PROCV!E$33:F$44,2,0)</f>
        <v>1.4444330190702552</v>
      </c>
      <c r="J3362" s="71">
        <v>33523</v>
      </c>
      <c r="K3362" s="44">
        <f t="shared" si="52"/>
        <v>48421.728098292166</v>
      </c>
    </row>
    <row r="3363" spans="1:11" s="43" customFormat="1" ht="19.7" customHeight="1" x14ac:dyDescent="0.25">
      <c r="A3363" s="43" t="s">
        <v>161</v>
      </c>
      <c r="B3363" s="1" t="s">
        <v>292</v>
      </c>
      <c r="C3363" s="1" t="s">
        <v>269</v>
      </c>
      <c r="D3363" s="1" t="s">
        <v>268</v>
      </c>
      <c r="E3363" s="45" t="str">
        <f>VLOOKUP(C3363,PROCV!E$50:G$126,3,0)</f>
        <v>NA</v>
      </c>
      <c r="F3363" s="1" t="s">
        <v>416</v>
      </c>
      <c r="G3363" s="1" t="s">
        <v>236</v>
      </c>
      <c r="H3363" s="1">
        <v>2011</v>
      </c>
      <c r="I3363" s="60">
        <f>VLOOKUP(H3363,PROCV!E$33:F$44,2,0)</f>
        <v>1.4444330190702552</v>
      </c>
      <c r="J3363" s="71">
        <v>9364</v>
      </c>
      <c r="K3363" s="44">
        <f t="shared" si="52"/>
        <v>13525.670790573869</v>
      </c>
    </row>
    <row r="3364" spans="1:11" s="43" customFormat="1" ht="19.7" customHeight="1" x14ac:dyDescent="0.25">
      <c r="A3364" s="43" t="s">
        <v>161</v>
      </c>
      <c r="B3364" s="1" t="s">
        <v>292</v>
      </c>
      <c r="C3364" s="1" t="s">
        <v>269</v>
      </c>
      <c r="D3364" s="1" t="s">
        <v>268</v>
      </c>
      <c r="E3364" s="45" t="str">
        <f>VLOOKUP(C3364,PROCV!E$50:G$126,3,0)</f>
        <v>NA</v>
      </c>
      <c r="F3364" s="1" t="s">
        <v>416</v>
      </c>
      <c r="G3364" s="1" t="s">
        <v>236</v>
      </c>
      <c r="H3364" s="1">
        <v>2011</v>
      </c>
      <c r="I3364" s="60">
        <f>VLOOKUP(H3364,PROCV!E$33:F$44,2,0)</f>
        <v>1.4444330190702552</v>
      </c>
      <c r="J3364" s="71">
        <v>92260</v>
      </c>
      <c r="K3364" s="44">
        <f t="shared" si="52"/>
        <v>133263.39033942175</v>
      </c>
    </row>
    <row r="3365" spans="1:11" s="43" customFormat="1" ht="19.7" customHeight="1" x14ac:dyDescent="0.25">
      <c r="A3365" s="43" t="s">
        <v>161</v>
      </c>
      <c r="B3365" s="1" t="s">
        <v>292</v>
      </c>
      <c r="C3365" s="1" t="s">
        <v>269</v>
      </c>
      <c r="D3365" s="1" t="s">
        <v>268</v>
      </c>
      <c r="E3365" s="45" t="str">
        <f>VLOOKUP(C3365,PROCV!E$50:G$126,3,0)</f>
        <v>NA</v>
      </c>
      <c r="F3365" s="1" t="s">
        <v>416</v>
      </c>
      <c r="G3365" s="1" t="s">
        <v>236</v>
      </c>
      <c r="H3365" s="1">
        <v>2011</v>
      </c>
      <c r="I3365" s="60">
        <f>VLOOKUP(H3365,PROCV!E$33:F$44,2,0)</f>
        <v>1.4444330190702552</v>
      </c>
      <c r="J3365" s="71">
        <v>155265</v>
      </c>
      <c r="K3365" s="44">
        <f t="shared" si="52"/>
        <v>224269.89270594317</v>
      </c>
    </row>
    <row r="3366" spans="1:11" s="43" customFormat="1" ht="19.7" customHeight="1" x14ac:dyDescent="0.25">
      <c r="A3366" s="43" t="s">
        <v>161</v>
      </c>
      <c r="B3366" s="1" t="s">
        <v>292</v>
      </c>
      <c r="C3366" s="1" t="s">
        <v>264</v>
      </c>
      <c r="D3366" s="1" t="s">
        <v>263</v>
      </c>
      <c r="E3366" s="45" t="str">
        <f>VLOOKUP(C3366,PROCV!E$50:G$126,3,0)</f>
        <v>Audiovisual</v>
      </c>
      <c r="F3366" s="1" t="s">
        <v>416</v>
      </c>
      <c r="G3366" s="1" t="s">
        <v>236</v>
      </c>
      <c r="H3366" s="1">
        <v>2011</v>
      </c>
      <c r="I3366" s="60">
        <f>VLOOKUP(H3366,PROCV!E$33:F$44,2,0)</f>
        <v>1.4444330190702552</v>
      </c>
      <c r="J3366" s="71">
        <v>9143</v>
      </c>
      <c r="K3366" s="44">
        <f t="shared" si="52"/>
        <v>13206.451093359343</v>
      </c>
    </row>
    <row r="3367" spans="1:11" s="43" customFormat="1" ht="19.7" customHeight="1" x14ac:dyDescent="0.25">
      <c r="A3367" s="43" t="s">
        <v>161</v>
      </c>
      <c r="B3367" s="1" t="s">
        <v>292</v>
      </c>
      <c r="C3367" s="1" t="s">
        <v>254</v>
      </c>
      <c r="D3367" s="1" t="s">
        <v>253</v>
      </c>
      <c r="E3367" s="45" t="str">
        <f>VLOOKUP(C3367,PROCV!E$50:G$126,3,0)</f>
        <v>Música</v>
      </c>
      <c r="F3367" s="1" t="s">
        <v>416</v>
      </c>
      <c r="G3367" s="1" t="s">
        <v>236</v>
      </c>
      <c r="H3367" s="1">
        <v>2011</v>
      </c>
      <c r="I3367" s="60">
        <f>VLOOKUP(H3367,PROCV!E$33:F$44,2,0)</f>
        <v>1.4444330190702552</v>
      </c>
      <c r="J3367" s="71">
        <v>13057</v>
      </c>
      <c r="K3367" s="44">
        <f t="shared" si="52"/>
        <v>18859.961930000321</v>
      </c>
    </row>
    <row r="3368" spans="1:11" s="43" customFormat="1" ht="19.7" customHeight="1" x14ac:dyDescent="0.25">
      <c r="A3368" s="43" t="s">
        <v>161</v>
      </c>
      <c r="B3368" s="1" t="s">
        <v>292</v>
      </c>
      <c r="C3368" s="1" t="s">
        <v>252</v>
      </c>
      <c r="D3368" s="1" t="s">
        <v>251</v>
      </c>
      <c r="E3368" s="45" t="str">
        <f>VLOOKUP(C3368,PROCV!E$50:G$126,3,0)</f>
        <v>Audiovisual</v>
      </c>
      <c r="F3368" s="1" t="s">
        <v>416</v>
      </c>
      <c r="G3368" s="1" t="s">
        <v>236</v>
      </c>
      <c r="H3368" s="1">
        <v>2011</v>
      </c>
      <c r="I3368" s="60">
        <f>VLOOKUP(H3368,PROCV!E$33:F$44,2,0)</f>
        <v>1.4444330190702552</v>
      </c>
      <c r="J3368" s="71">
        <v>6161</v>
      </c>
      <c r="K3368" s="44">
        <f t="shared" si="52"/>
        <v>8899.1518304918427</v>
      </c>
    </row>
    <row r="3369" spans="1:11" s="43" customFormat="1" ht="19.7" customHeight="1" x14ac:dyDescent="0.25">
      <c r="A3369" s="43" t="s">
        <v>161</v>
      </c>
      <c r="B3369" s="1" t="s">
        <v>292</v>
      </c>
      <c r="C3369" s="1" t="s">
        <v>238</v>
      </c>
      <c r="D3369" s="1" t="s">
        <v>237</v>
      </c>
      <c r="E3369" s="45" t="str">
        <f>VLOOKUP(C3369,PROCV!E$50:G$126,3,0)</f>
        <v>Artes Cênicas e Espetáculos</v>
      </c>
      <c r="F3369" s="1" t="s">
        <v>416</v>
      </c>
      <c r="G3369" s="1" t="s">
        <v>236</v>
      </c>
      <c r="H3369" s="1">
        <v>2011</v>
      </c>
      <c r="I3369" s="60">
        <f>VLOOKUP(H3369,PROCV!E$33:F$44,2,0)</f>
        <v>1.4444330190702552</v>
      </c>
      <c r="J3369" s="71">
        <v>9504</v>
      </c>
      <c r="K3369" s="44">
        <f t="shared" si="52"/>
        <v>13727.891413243706</v>
      </c>
    </row>
    <row r="3370" spans="1:11" s="43" customFormat="1" ht="19.7" customHeight="1" x14ac:dyDescent="0.25">
      <c r="A3370" s="43" t="s">
        <v>185</v>
      </c>
      <c r="B3370" s="1" t="s">
        <v>293</v>
      </c>
      <c r="C3370" s="1" t="s">
        <v>291</v>
      </c>
      <c r="D3370" s="1" t="s">
        <v>290</v>
      </c>
      <c r="E3370" s="45" t="str">
        <f>VLOOKUP(C3370,PROCV!E$50:G$126,3,0)</f>
        <v>NA</v>
      </c>
      <c r="F3370" s="1" t="s">
        <v>416</v>
      </c>
      <c r="G3370" s="1" t="s">
        <v>236</v>
      </c>
      <c r="H3370" s="1">
        <v>2011</v>
      </c>
      <c r="I3370" s="60">
        <f>VLOOKUP(H3370,PROCV!E$33:F$44,2,0)</f>
        <v>1.4444330190702552</v>
      </c>
      <c r="J3370" s="71">
        <v>20812</v>
      </c>
      <c r="K3370" s="44">
        <f t="shared" si="52"/>
        <v>30061.539992890153</v>
      </c>
    </row>
    <row r="3371" spans="1:11" s="43" customFormat="1" ht="19.7" customHeight="1" x14ac:dyDescent="0.25">
      <c r="A3371" s="43" t="s">
        <v>185</v>
      </c>
      <c r="B3371" s="1" t="s">
        <v>293</v>
      </c>
      <c r="C3371" s="1" t="s">
        <v>291</v>
      </c>
      <c r="D3371" s="1" t="s">
        <v>290</v>
      </c>
      <c r="E3371" s="45" t="str">
        <f>VLOOKUP(C3371,PROCV!E$50:G$126,3,0)</f>
        <v>NA</v>
      </c>
      <c r="F3371" s="1" t="s">
        <v>416</v>
      </c>
      <c r="G3371" s="1" t="s">
        <v>236</v>
      </c>
      <c r="H3371" s="1">
        <v>2011</v>
      </c>
      <c r="I3371" s="60">
        <f>VLOOKUP(H3371,PROCV!E$33:F$44,2,0)</f>
        <v>1.4444330190702552</v>
      </c>
      <c r="J3371" s="71">
        <v>1000000</v>
      </c>
      <c r="K3371" s="44">
        <f t="shared" si="52"/>
        <v>1444433.0190702553</v>
      </c>
    </row>
    <row r="3372" spans="1:11" s="43" customFormat="1" ht="19.7" customHeight="1" x14ac:dyDescent="0.25">
      <c r="A3372" s="43" t="s">
        <v>185</v>
      </c>
      <c r="B3372" s="1" t="s">
        <v>293</v>
      </c>
      <c r="C3372" s="1" t="s">
        <v>291</v>
      </c>
      <c r="D3372" s="1" t="s">
        <v>290</v>
      </c>
      <c r="E3372" s="45" t="str">
        <f>VLOOKUP(C3372,PROCV!E$50:G$126,3,0)</f>
        <v>NA</v>
      </c>
      <c r="F3372" s="1" t="s">
        <v>416</v>
      </c>
      <c r="G3372" s="1" t="s">
        <v>236</v>
      </c>
      <c r="H3372" s="1">
        <v>2011</v>
      </c>
      <c r="I3372" s="60">
        <f>VLOOKUP(H3372,PROCV!E$33:F$44,2,0)</f>
        <v>1.4444330190702552</v>
      </c>
      <c r="J3372" s="71">
        <v>156600</v>
      </c>
      <c r="K3372" s="44">
        <f t="shared" si="52"/>
        <v>226198.21078640196</v>
      </c>
    </row>
    <row r="3373" spans="1:11" s="43" customFormat="1" ht="19.7" customHeight="1" x14ac:dyDescent="0.25">
      <c r="A3373" s="43" t="s">
        <v>185</v>
      </c>
      <c r="B3373" s="1" t="s">
        <v>293</v>
      </c>
      <c r="C3373" s="1" t="s">
        <v>291</v>
      </c>
      <c r="D3373" s="1" t="s">
        <v>290</v>
      </c>
      <c r="E3373" s="45" t="str">
        <f>VLOOKUP(C3373,PROCV!E$50:G$126,3,0)</f>
        <v>NA</v>
      </c>
      <c r="F3373" s="1" t="s">
        <v>416</v>
      </c>
      <c r="G3373" s="1" t="s">
        <v>236</v>
      </c>
      <c r="H3373" s="1">
        <v>2011</v>
      </c>
      <c r="I3373" s="60">
        <f>VLOOKUP(H3373,PROCV!E$33:F$44,2,0)</f>
        <v>1.4444330190702552</v>
      </c>
      <c r="J3373" s="71">
        <v>170000</v>
      </c>
      <c r="K3373" s="44">
        <f t="shared" si="52"/>
        <v>245553.61324194339</v>
      </c>
    </row>
    <row r="3374" spans="1:11" s="43" customFormat="1" ht="19.7" customHeight="1" x14ac:dyDescent="0.25">
      <c r="A3374" s="43" t="s">
        <v>185</v>
      </c>
      <c r="B3374" s="1" t="s">
        <v>293</v>
      </c>
      <c r="C3374" s="1" t="s">
        <v>291</v>
      </c>
      <c r="D3374" s="1" t="s">
        <v>290</v>
      </c>
      <c r="E3374" s="45" t="str">
        <f>VLOOKUP(C3374,PROCV!E$50:G$126,3,0)</f>
        <v>NA</v>
      </c>
      <c r="F3374" s="1" t="s">
        <v>416</v>
      </c>
      <c r="G3374" s="1" t="s">
        <v>236</v>
      </c>
      <c r="H3374" s="1">
        <v>2011</v>
      </c>
      <c r="I3374" s="60">
        <f>VLOOKUP(H3374,PROCV!E$33:F$44,2,0)</f>
        <v>1.4444330190702552</v>
      </c>
      <c r="J3374" s="71">
        <v>222300</v>
      </c>
      <c r="K3374" s="44">
        <f t="shared" si="52"/>
        <v>321097.46013931773</v>
      </c>
    </row>
    <row r="3375" spans="1:11" s="43" customFormat="1" ht="19.7" customHeight="1" x14ac:dyDescent="0.25">
      <c r="A3375" s="43" t="s">
        <v>185</v>
      </c>
      <c r="B3375" s="1" t="s">
        <v>293</v>
      </c>
      <c r="C3375" s="1" t="s">
        <v>291</v>
      </c>
      <c r="D3375" s="1" t="s">
        <v>290</v>
      </c>
      <c r="E3375" s="45" t="str">
        <f>VLOOKUP(C3375,PROCV!E$50:G$126,3,0)</f>
        <v>NA</v>
      </c>
      <c r="F3375" s="1" t="s">
        <v>416</v>
      </c>
      <c r="G3375" s="1" t="s">
        <v>236</v>
      </c>
      <c r="H3375" s="1">
        <v>2011</v>
      </c>
      <c r="I3375" s="60">
        <f>VLOOKUP(H3375,PROCV!E$33:F$44,2,0)</f>
        <v>1.4444330190702552</v>
      </c>
      <c r="J3375" s="71">
        <v>50395</v>
      </c>
      <c r="K3375" s="44">
        <f t="shared" si="52"/>
        <v>72792.201996045507</v>
      </c>
    </row>
    <row r="3376" spans="1:11" s="43" customFormat="1" ht="19.7" customHeight="1" x14ac:dyDescent="0.25">
      <c r="A3376" s="43" t="s">
        <v>185</v>
      </c>
      <c r="B3376" s="1" t="s">
        <v>293</v>
      </c>
      <c r="C3376" s="1" t="s">
        <v>291</v>
      </c>
      <c r="D3376" s="1" t="s">
        <v>290</v>
      </c>
      <c r="E3376" s="45" t="str">
        <f>VLOOKUP(C3376,PROCV!E$50:G$126,3,0)</f>
        <v>NA</v>
      </c>
      <c r="F3376" s="1" t="s">
        <v>416</v>
      </c>
      <c r="G3376" s="1" t="s">
        <v>236</v>
      </c>
      <c r="H3376" s="1">
        <v>2011</v>
      </c>
      <c r="I3376" s="60">
        <f>VLOOKUP(H3376,PROCV!E$33:F$44,2,0)</f>
        <v>1.4444330190702552</v>
      </c>
      <c r="J3376" s="71">
        <v>119742</v>
      </c>
      <c r="K3376" s="44">
        <f t="shared" si="52"/>
        <v>172959.29856951052</v>
      </c>
    </row>
    <row r="3377" spans="1:11" s="43" customFormat="1" ht="19.7" customHeight="1" x14ac:dyDescent="0.25">
      <c r="A3377" s="43" t="s">
        <v>185</v>
      </c>
      <c r="B3377" s="1" t="s">
        <v>293</v>
      </c>
      <c r="C3377" s="1" t="s">
        <v>291</v>
      </c>
      <c r="D3377" s="1" t="s">
        <v>290</v>
      </c>
      <c r="E3377" s="45" t="str">
        <f>VLOOKUP(C3377,PROCV!E$50:G$126,3,0)</f>
        <v>NA</v>
      </c>
      <c r="F3377" s="1" t="s">
        <v>416</v>
      </c>
      <c r="G3377" s="1" t="s">
        <v>236</v>
      </c>
      <c r="H3377" s="1">
        <v>2011</v>
      </c>
      <c r="I3377" s="60">
        <f>VLOOKUP(H3377,PROCV!E$33:F$44,2,0)</f>
        <v>1.4444330190702552</v>
      </c>
      <c r="J3377" s="71">
        <v>200955</v>
      </c>
      <c r="K3377" s="44">
        <f t="shared" si="52"/>
        <v>290266.03734726313</v>
      </c>
    </row>
    <row r="3378" spans="1:11" s="43" customFormat="1" ht="19.7" customHeight="1" x14ac:dyDescent="0.25">
      <c r="A3378" s="43" t="s">
        <v>185</v>
      </c>
      <c r="B3378" s="1" t="s">
        <v>293</v>
      </c>
      <c r="C3378" s="1" t="s">
        <v>320</v>
      </c>
      <c r="D3378" s="1" t="s">
        <v>319</v>
      </c>
      <c r="E3378" s="45" t="str">
        <f>VLOOKUP(C3378,PROCV!E$50:G$126,3,0)</f>
        <v>Música</v>
      </c>
      <c r="F3378" s="1" t="s">
        <v>416</v>
      </c>
      <c r="G3378" s="1" t="s">
        <v>236</v>
      </c>
      <c r="H3378" s="1">
        <v>2011</v>
      </c>
      <c r="I3378" s="60">
        <f>VLOOKUP(H3378,PROCV!E$33:F$44,2,0)</f>
        <v>1.4444330190702552</v>
      </c>
      <c r="J3378" s="71">
        <v>29357</v>
      </c>
      <c r="K3378" s="44">
        <f t="shared" si="52"/>
        <v>42404.220140845486</v>
      </c>
    </row>
    <row r="3379" spans="1:11" s="43" customFormat="1" ht="19.7" customHeight="1" x14ac:dyDescent="0.25">
      <c r="A3379" s="43" t="s">
        <v>185</v>
      </c>
      <c r="B3379" s="1" t="s">
        <v>293</v>
      </c>
      <c r="C3379" s="1" t="s">
        <v>320</v>
      </c>
      <c r="D3379" s="1" t="s">
        <v>319</v>
      </c>
      <c r="E3379" s="45" t="str">
        <f>VLOOKUP(C3379,PROCV!E$50:G$126,3,0)</f>
        <v>Música</v>
      </c>
      <c r="F3379" s="1" t="s">
        <v>416</v>
      </c>
      <c r="G3379" s="1" t="s">
        <v>236</v>
      </c>
      <c r="H3379" s="1">
        <v>2011</v>
      </c>
      <c r="I3379" s="60">
        <f>VLOOKUP(H3379,PROCV!E$33:F$44,2,0)</f>
        <v>1.4444330190702552</v>
      </c>
      <c r="J3379" s="71">
        <v>18683</v>
      </c>
      <c r="K3379" s="44">
        <f t="shared" si="52"/>
        <v>26986.342095289579</v>
      </c>
    </row>
    <row r="3380" spans="1:11" s="43" customFormat="1" ht="19.7" customHeight="1" x14ac:dyDescent="0.25">
      <c r="A3380" s="43" t="s">
        <v>185</v>
      </c>
      <c r="B3380" s="1" t="s">
        <v>293</v>
      </c>
      <c r="C3380" s="1" t="s">
        <v>289</v>
      </c>
      <c r="D3380" s="1" t="s">
        <v>288</v>
      </c>
      <c r="E3380" s="45" t="str">
        <f>VLOOKUP(C3380,PROCV!E$50:G$126,3,0)</f>
        <v>Editorial</v>
      </c>
      <c r="F3380" s="1" t="s">
        <v>416</v>
      </c>
      <c r="G3380" s="1" t="s">
        <v>236</v>
      </c>
      <c r="H3380" s="1">
        <v>2011</v>
      </c>
      <c r="I3380" s="60">
        <f>VLOOKUP(H3380,PROCV!E$33:F$44,2,0)</f>
        <v>1.4444330190702552</v>
      </c>
      <c r="J3380" s="71">
        <v>69559</v>
      </c>
      <c r="K3380" s="44">
        <f t="shared" si="52"/>
        <v>100473.31637350789</v>
      </c>
    </row>
    <row r="3381" spans="1:11" s="43" customFormat="1" ht="19.7" customHeight="1" x14ac:dyDescent="0.25">
      <c r="A3381" s="43" t="s">
        <v>185</v>
      </c>
      <c r="B3381" s="1" t="s">
        <v>293</v>
      </c>
      <c r="C3381" s="1" t="s">
        <v>289</v>
      </c>
      <c r="D3381" s="1" t="s">
        <v>288</v>
      </c>
      <c r="E3381" s="45" t="str">
        <f>VLOOKUP(C3381,PROCV!E$50:G$126,3,0)</f>
        <v>Editorial</v>
      </c>
      <c r="F3381" s="1" t="s">
        <v>416</v>
      </c>
      <c r="G3381" s="1" t="s">
        <v>236</v>
      </c>
      <c r="H3381" s="1">
        <v>2011</v>
      </c>
      <c r="I3381" s="60">
        <f>VLOOKUP(H3381,PROCV!E$33:F$44,2,0)</f>
        <v>1.4444330190702552</v>
      </c>
      <c r="J3381" s="71">
        <v>6629</v>
      </c>
      <c r="K3381" s="44">
        <f t="shared" si="52"/>
        <v>9575.1464834167218</v>
      </c>
    </row>
    <row r="3382" spans="1:11" s="43" customFormat="1" ht="19.7" customHeight="1" x14ac:dyDescent="0.25">
      <c r="A3382" s="43" t="s">
        <v>185</v>
      </c>
      <c r="B3382" s="1" t="s">
        <v>293</v>
      </c>
      <c r="C3382" s="1" t="s">
        <v>289</v>
      </c>
      <c r="D3382" s="1" t="s">
        <v>288</v>
      </c>
      <c r="E3382" s="45" t="str">
        <f>VLOOKUP(C3382,PROCV!E$50:G$126,3,0)</f>
        <v>Editorial</v>
      </c>
      <c r="F3382" s="1" t="s">
        <v>416</v>
      </c>
      <c r="G3382" s="1" t="s">
        <v>236</v>
      </c>
      <c r="H3382" s="1">
        <v>2011</v>
      </c>
      <c r="I3382" s="60">
        <f>VLOOKUP(H3382,PROCV!E$33:F$44,2,0)</f>
        <v>1.4444330190702552</v>
      </c>
      <c r="J3382" s="71">
        <v>188897</v>
      </c>
      <c r="K3382" s="44">
        <f t="shared" si="52"/>
        <v>272849.06400331401</v>
      </c>
    </row>
    <row r="3383" spans="1:11" s="43" customFormat="1" ht="19.7" customHeight="1" x14ac:dyDescent="0.25">
      <c r="A3383" s="43" t="s">
        <v>185</v>
      </c>
      <c r="B3383" s="1" t="s">
        <v>293</v>
      </c>
      <c r="C3383" s="1" t="s">
        <v>287</v>
      </c>
      <c r="D3383" s="1" t="s">
        <v>286</v>
      </c>
      <c r="E3383" s="45" t="str">
        <f>VLOOKUP(C3383,PROCV!E$50:G$126,3,0)</f>
        <v>Música</v>
      </c>
      <c r="F3383" s="1" t="s">
        <v>416</v>
      </c>
      <c r="G3383" s="1" t="s">
        <v>236</v>
      </c>
      <c r="H3383" s="1">
        <v>2011</v>
      </c>
      <c r="I3383" s="60">
        <f>VLOOKUP(H3383,PROCV!E$33:F$44,2,0)</f>
        <v>1.4444330190702552</v>
      </c>
      <c r="J3383" s="71">
        <v>26460</v>
      </c>
      <c r="K3383" s="44">
        <f t="shared" si="52"/>
        <v>38219.697684598956</v>
      </c>
    </row>
    <row r="3384" spans="1:11" s="43" customFormat="1" ht="19.7" customHeight="1" x14ac:dyDescent="0.25">
      <c r="A3384" s="43" t="s">
        <v>185</v>
      </c>
      <c r="B3384" s="1" t="s">
        <v>293</v>
      </c>
      <c r="C3384" s="1" t="s">
        <v>287</v>
      </c>
      <c r="D3384" s="1" t="s">
        <v>286</v>
      </c>
      <c r="E3384" s="45" t="str">
        <f>VLOOKUP(C3384,PROCV!E$50:G$126,3,0)</f>
        <v>Música</v>
      </c>
      <c r="F3384" s="1" t="s">
        <v>416</v>
      </c>
      <c r="G3384" s="1" t="s">
        <v>236</v>
      </c>
      <c r="H3384" s="1">
        <v>2011</v>
      </c>
      <c r="I3384" s="60">
        <f>VLOOKUP(H3384,PROCV!E$33:F$44,2,0)</f>
        <v>1.4444330190702552</v>
      </c>
      <c r="J3384" s="71">
        <v>57750</v>
      </c>
      <c r="K3384" s="44">
        <f t="shared" si="52"/>
        <v>83416.006851307233</v>
      </c>
    </row>
    <row r="3385" spans="1:11" s="43" customFormat="1" ht="19.7" customHeight="1" x14ac:dyDescent="0.25">
      <c r="A3385" s="43" t="s">
        <v>185</v>
      </c>
      <c r="B3385" s="1" t="s">
        <v>293</v>
      </c>
      <c r="C3385" s="1" t="s">
        <v>287</v>
      </c>
      <c r="D3385" s="1" t="s">
        <v>286</v>
      </c>
      <c r="E3385" s="45" t="str">
        <f>VLOOKUP(C3385,PROCV!E$50:G$126,3,0)</f>
        <v>Música</v>
      </c>
      <c r="F3385" s="1" t="s">
        <v>416</v>
      </c>
      <c r="G3385" s="1" t="s">
        <v>236</v>
      </c>
      <c r="H3385" s="1">
        <v>2011</v>
      </c>
      <c r="I3385" s="60">
        <f>VLOOKUP(H3385,PROCV!E$33:F$44,2,0)</f>
        <v>1.4444330190702552</v>
      </c>
      <c r="J3385" s="71">
        <v>108826</v>
      </c>
      <c r="K3385" s="44">
        <f t="shared" si="52"/>
        <v>157191.8677333396</v>
      </c>
    </row>
    <row r="3386" spans="1:11" s="43" customFormat="1" ht="19.7" customHeight="1" x14ac:dyDescent="0.25">
      <c r="A3386" s="43" t="s">
        <v>185</v>
      </c>
      <c r="B3386" s="1" t="s">
        <v>293</v>
      </c>
      <c r="C3386" s="1" t="s">
        <v>287</v>
      </c>
      <c r="D3386" s="1" t="s">
        <v>286</v>
      </c>
      <c r="E3386" s="45" t="str">
        <f>VLOOKUP(C3386,PROCV!E$50:G$126,3,0)</f>
        <v>Música</v>
      </c>
      <c r="F3386" s="1" t="s">
        <v>416</v>
      </c>
      <c r="G3386" s="1" t="s">
        <v>236</v>
      </c>
      <c r="H3386" s="1">
        <v>2011</v>
      </c>
      <c r="I3386" s="60">
        <f>VLOOKUP(H3386,PROCV!E$33:F$44,2,0)</f>
        <v>1.4444330190702552</v>
      </c>
      <c r="J3386" s="71">
        <v>525662</v>
      </c>
      <c r="K3386" s="44">
        <f t="shared" si="52"/>
        <v>759283.54967050848</v>
      </c>
    </row>
    <row r="3387" spans="1:11" s="43" customFormat="1" ht="19.7" customHeight="1" x14ac:dyDescent="0.25">
      <c r="A3387" s="43" t="s">
        <v>185</v>
      </c>
      <c r="B3387" s="1" t="s">
        <v>293</v>
      </c>
      <c r="C3387" s="1" t="s">
        <v>287</v>
      </c>
      <c r="D3387" s="1" t="s">
        <v>286</v>
      </c>
      <c r="E3387" s="45" t="str">
        <f>VLOOKUP(C3387,PROCV!E$50:G$126,3,0)</f>
        <v>Música</v>
      </c>
      <c r="F3387" s="1" t="s">
        <v>416</v>
      </c>
      <c r="G3387" s="1" t="s">
        <v>236</v>
      </c>
      <c r="H3387" s="1">
        <v>2011</v>
      </c>
      <c r="I3387" s="60">
        <f>VLOOKUP(H3387,PROCV!E$33:F$44,2,0)</f>
        <v>1.4444330190702552</v>
      </c>
      <c r="J3387" s="71">
        <v>134750</v>
      </c>
      <c r="K3387" s="44">
        <f t="shared" si="52"/>
        <v>194637.34931971689</v>
      </c>
    </row>
    <row r="3388" spans="1:11" s="43" customFormat="1" ht="19.7" customHeight="1" x14ac:dyDescent="0.25">
      <c r="A3388" s="43" t="s">
        <v>185</v>
      </c>
      <c r="B3388" s="1" t="s">
        <v>293</v>
      </c>
      <c r="C3388" s="1" t="s">
        <v>285</v>
      </c>
      <c r="D3388" s="1" t="s">
        <v>284</v>
      </c>
      <c r="E3388" s="45" t="str">
        <f>VLOOKUP(C3388,PROCV!E$50:G$126,3,0)</f>
        <v>Editorial</v>
      </c>
      <c r="F3388" s="1" t="s">
        <v>416</v>
      </c>
      <c r="G3388" s="1" t="s">
        <v>236</v>
      </c>
      <c r="H3388" s="1">
        <v>2011</v>
      </c>
      <c r="I3388" s="60">
        <f>VLOOKUP(H3388,PROCV!E$33:F$44,2,0)</f>
        <v>1.4444330190702552</v>
      </c>
      <c r="J3388" s="71">
        <v>67940</v>
      </c>
      <c r="K3388" s="44">
        <f t="shared" si="52"/>
        <v>98134.779315633146</v>
      </c>
    </row>
    <row r="3389" spans="1:11" s="43" customFormat="1" ht="19.7" customHeight="1" x14ac:dyDescent="0.25">
      <c r="A3389" s="43" t="s">
        <v>185</v>
      </c>
      <c r="B3389" s="1" t="s">
        <v>293</v>
      </c>
      <c r="C3389" s="1" t="s">
        <v>285</v>
      </c>
      <c r="D3389" s="1" t="s">
        <v>284</v>
      </c>
      <c r="E3389" s="45" t="str">
        <f>VLOOKUP(C3389,PROCV!E$50:G$126,3,0)</f>
        <v>Editorial</v>
      </c>
      <c r="F3389" s="1" t="s">
        <v>416</v>
      </c>
      <c r="G3389" s="1" t="s">
        <v>236</v>
      </c>
      <c r="H3389" s="1">
        <v>2011</v>
      </c>
      <c r="I3389" s="60">
        <f>VLOOKUP(H3389,PROCV!E$33:F$44,2,0)</f>
        <v>1.4444330190702552</v>
      </c>
      <c r="J3389" s="71">
        <v>93325</v>
      </c>
      <c r="K3389" s="44">
        <f t="shared" si="52"/>
        <v>134801.71150473156</v>
      </c>
    </row>
    <row r="3390" spans="1:11" s="43" customFormat="1" ht="19.7" customHeight="1" x14ac:dyDescent="0.25">
      <c r="A3390" s="43" t="s">
        <v>185</v>
      </c>
      <c r="B3390" s="1" t="s">
        <v>293</v>
      </c>
      <c r="C3390" s="1" t="s">
        <v>285</v>
      </c>
      <c r="D3390" s="1" t="s">
        <v>284</v>
      </c>
      <c r="E3390" s="45" t="str">
        <f>VLOOKUP(C3390,PROCV!E$50:G$126,3,0)</f>
        <v>Editorial</v>
      </c>
      <c r="F3390" s="1" t="s">
        <v>416</v>
      </c>
      <c r="G3390" s="1" t="s">
        <v>236</v>
      </c>
      <c r="H3390" s="1">
        <v>2011</v>
      </c>
      <c r="I3390" s="60">
        <f>VLOOKUP(H3390,PROCV!E$33:F$44,2,0)</f>
        <v>1.4444330190702552</v>
      </c>
      <c r="J3390" s="71">
        <v>338825</v>
      </c>
      <c r="K3390" s="44">
        <f t="shared" si="52"/>
        <v>489410.0176864792</v>
      </c>
    </row>
    <row r="3391" spans="1:11" s="43" customFormat="1" ht="19.7" customHeight="1" x14ac:dyDescent="0.25">
      <c r="A3391" s="43" t="s">
        <v>185</v>
      </c>
      <c r="B3391" s="1" t="s">
        <v>293</v>
      </c>
      <c r="C3391" s="1" t="s">
        <v>285</v>
      </c>
      <c r="D3391" s="1" t="s">
        <v>284</v>
      </c>
      <c r="E3391" s="45" t="str">
        <f>VLOOKUP(C3391,PROCV!E$50:G$126,3,0)</f>
        <v>Editorial</v>
      </c>
      <c r="F3391" s="1" t="s">
        <v>416</v>
      </c>
      <c r="G3391" s="1" t="s">
        <v>236</v>
      </c>
      <c r="H3391" s="1">
        <v>2011</v>
      </c>
      <c r="I3391" s="60">
        <f>VLOOKUP(H3391,PROCV!E$33:F$44,2,0)</f>
        <v>1.4444330190702552</v>
      </c>
      <c r="J3391" s="71">
        <v>143190</v>
      </c>
      <c r="K3391" s="44">
        <f t="shared" si="52"/>
        <v>206828.36400066986</v>
      </c>
    </row>
    <row r="3392" spans="1:11" s="43" customFormat="1" ht="19.7" customHeight="1" x14ac:dyDescent="0.25">
      <c r="A3392" s="43" t="s">
        <v>185</v>
      </c>
      <c r="B3392" s="1" t="s">
        <v>293</v>
      </c>
      <c r="C3392" s="1" t="s">
        <v>285</v>
      </c>
      <c r="D3392" s="1" t="s">
        <v>284</v>
      </c>
      <c r="E3392" s="45" t="str">
        <f>VLOOKUP(C3392,PROCV!E$50:G$126,3,0)</f>
        <v>Editorial</v>
      </c>
      <c r="F3392" s="1" t="s">
        <v>416</v>
      </c>
      <c r="G3392" s="1" t="s">
        <v>236</v>
      </c>
      <c r="H3392" s="1">
        <v>2011</v>
      </c>
      <c r="I3392" s="60">
        <f>VLOOKUP(H3392,PROCV!E$33:F$44,2,0)</f>
        <v>1.4444330190702552</v>
      </c>
      <c r="J3392" s="71">
        <v>86800</v>
      </c>
      <c r="K3392" s="44">
        <f t="shared" si="52"/>
        <v>125376.78605529816</v>
      </c>
    </row>
    <row r="3393" spans="1:11" s="43" customFormat="1" ht="19.7" customHeight="1" x14ac:dyDescent="0.25">
      <c r="A3393" s="43" t="s">
        <v>185</v>
      </c>
      <c r="B3393" s="1" t="s">
        <v>293</v>
      </c>
      <c r="C3393" s="1" t="s">
        <v>285</v>
      </c>
      <c r="D3393" s="1" t="s">
        <v>284</v>
      </c>
      <c r="E3393" s="45" t="str">
        <f>VLOOKUP(C3393,PROCV!E$50:G$126,3,0)</f>
        <v>Editorial</v>
      </c>
      <c r="F3393" s="1" t="s">
        <v>416</v>
      </c>
      <c r="G3393" s="1" t="s">
        <v>236</v>
      </c>
      <c r="H3393" s="1">
        <v>2011</v>
      </c>
      <c r="I3393" s="60">
        <f>VLOOKUP(H3393,PROCV!E$33:F$44,2,0)</f>
        <v>1.4444330190702552</v>
      </c>
      <c r="J3393" s="71">
        <v>129636</v>
      </c>
      <c r="K3393" s="44">
        <f t="shared" si="52"/>
        <v>187250.5188601916</v>
      </c>
    </row>
    <row r="3394" spans="1:11" s="43" customFormat="1" ht="19.7" customHeight="1" x14ac:dyDescent="0.25">
      <c r="A3394" s="43" t="s">
        <v>185</v>
      </c>
      <c r="B3394" s="1" t="s">
        <v>293</v>
      </c>
      <c r="C3394" s="1" t="s">
        <v>285</v>
      </c>
      <c r="D3394" s="1" t="s">
        <v>284</v>
      </c>
      <c r="E3394" s="45" t="str">
        <f>VLOOKUP(C3394,PROCV!E$50:G$126,3,0)</f>
        <v>Editorial</v>
      </c>
      <c r="F3394" s="1" t="s">
        <v>416</v>
      </c>
      <c r="G3394" s="1" t="s">
        <v>236</v>
      </c>
      <c r="H3394" s="1">
        <v>2011</v>
      </c>
      <c r="I3394" s="60">
        <f>VLOOKUP(H3394,PROCV!E$33:F$44,2,0)</f>
        <v>1.4444330190702552</v>
      </c>
      <c r="J3394" s="71">
        <v>573932</v>
      </c>
      <c r="K3394" s="44">
        <f t="shared" si="52"/>
        <v>829006.33150102978</v>
      </c>
    </row>
    <row r="3395" spans="1:11" s="43" customFormat="1" ht="19.7" customHeight="1" x14ac:dyDescent="0.25">
      <c r="A3395" s="43" t="s">
        <v>185</v>
      </c>
      <c r="B3395" s="1" t="s">
        <v>293</v>
      </c>
      <c r="C3395" s="1" t="s">
        <v>285</v>
      </c>
      <c r="D3395" s="1" t="s">
        <v>284</v>
      </c>
      <c r="E3395" s="45" t="str">
        <f>VLOOKUP(C3395,PROCV!E$50:G$126,3,0)</f>
        <v>Editorial</v>
      </c>
      <c r="F3395" s="1" t="s">
        <v>416</v>
      </c>
      <c r="G3395" s="1" t="s">
        <v>236</v>
      </c>
      <c r="H3395" s="1">
        <v>2011</v>
      </c>
      <c r="I3395" s="60">
        <f>VLOOKUP(H3395,PROCV!E$33:F$44,2,0)</f>
        <v>1.4444330190702552</v>
      </c>
      <c r="J3395" s="71">
        <v>20000</v>
      </c>
      <c r="K3395" s="44">
        <f t="shared" ref="K3395:K3458" si="53">J3395*I3395</f>
        <v>28888.660381405105</v>
      </c>
    </row>
    <row r="3396" spans="1:11" s="43" customFormat="1" ht="19.7" customHeight="1" x14ac:dyDescent="0.25">
      <c r="A3396" s="43" t="s">
        <v>185</v>
      </c>
      <c r="B3396" s="1" t="s">
        <v>293</v>
      </c>
      <c r="C3396" s="1" t="s">
        <v>283</v>
      </c>
      <c r="D3396" s="1" t="s">
        <v>282</v>
      </c>
      <c r="E3396" s="45" t="str">
        <f>VLOOKUP(C3396,PROCV!E$50:G$126,3,0)</f>
        <v>Editorial</v>
      </c>
      <c r="F3396" s="1" t="s">
        <v>416</v>
      </c>
      <c r="G3396" s="1" t="s">
        <v>236</v>
      </c>
      <c r="H3396" s="1">
        <v>2011</v>
      </c>
      <c r="I3396" s="60">
        <f>VLOOKUP(H3396,PROCV!E$33:F$44,2,0)</f>
        <v>1.4444330190702552</v>
      </c>
      <c r="J3396" s="71">
        <v>42065</v>
      </c>
      <c r="K3396" s="44">
        <f t="shared" si="53"/>
        <v>60760.074947190289</v>
      </c>
    </row>
    <row r="3397" spans="1:11" s="43" customFormat="1" ht="19.7" customHeight="1" x14ac:dyDescent="0.25">
      <c r="A3397" s="43" t="s">
        <v>185</v>
      </c>
      <c r="B3397" s="1" t="s">
        <v>293</v>
      </c>
      <c r="C3397" s="1" t="s">
        <v>283</v>
      </c>
      <c r="D3397" s="1" t="s">
        <v>282</v>
      </c>
      <c r="E3397" s="45" t="str">
        <f>VLOOKUP(C3397,PROCV!E$50:G$126,3,0)</f>
        <v>Editorial</v>
      </c>
      <c r="F3397" s="1" t="s">
        <v>416</v>
      </c>
      <c r="G3397" s="1" t="s">
        <v>236</v>
      </c>
      <c r="H3397" s="1">
        <v>2011</v>
      </c>
      <c r="I3397" s="60">
        <f>VLOOKUP(H3397,PROCV!E$33:F$44,2,0)</f>
        <v>1.4444330190702552</v>
      </c>
      <c r="J3397" s="71">
        <v>246605</v>
      </c>
      <c r="K3397" s="44">
        <f t="shared" si="53"/>
        <v>356204.40466782032</v>
      </c>
    </row>
    <row r="3398" spans="1:11" s="43" customFormat="1" ht="19.7" customHeight="1" x14ac:dyDescent="0.25">
      <c r="A3398" s="43" t="s">
        <v>185</v>
      </c>
      <c r="B3398" s="1" t="s">
        <v>293</v>
      </c>
      <c r="C3398" s="1" t="s">
        <v>283</v>
      </c>
      <c r="D3398" s="1" t="s">
        <v>282</v>
      </c>
      <c r="E3398" s="45" t="str">
        <f>VLOOKUP(C3398,PROCV!E$50:G$126,3,0)</f>
        <v>Editorial</v>
      </c>
      <c r="F3398" s="1" t="s">
        <v>416</v>
      </c>
      <c r="G3398" s="1" t="s">
        <v>236</v>
      </c>
      <c r="H3398" s="1">
        <v>2011</v>
      </c>
      <c r="I3398" s="60">
        <f>VLOOKUP(H3398,PROCV!E$33:F$44,2,0)</f>
        <v>1.4444330190702552</v>
      </c>
      <c r="J3398" s="71">
        <v>182451</v>
      </c>
      <c r="K3398" s="44">
        <f t="shared" si="53"/>
        <v>263538.24876238714</v>
      </c>
    </row>
    <row r="3399" spans="1:11" s="43" customFormat="1" ht="19.7" customHeight="1" x14ac:dyDescent="0.25">
      <c r="A3399" s="43" t="s">
        <v>185</v>
      </c>
      <c r="B3399" s="1" t="s">
        <v>293</v>
      </c>
      <c r="C3399" s="1" t="s">
        <v>281</v>
      </c>
      <c r="D3399" s="1" t="s">
        <v>280</v>
      </c>
      <c r="E3399" s="45" t="str">
        <f>VLOOKUP(C3399,PROCV!E$50:G$126,3,0)</f>
        <v>Música</v>
      </c>
      <c r="F3399" s="1" t="s">
        <v>416</v>
      </c>
      <c r="G3399" s="1" t="s">
        <v>236</v>
      </c>
      <c r="H3399" s="1">
        <v>2011</v>
      </c>
      <c r="I3399" s="60">
        <f>VLOOKUP(H3399,PROCV!E$33:F$44,2,0)</f>
        <v>1.4444330190702552</v>
      </c>
      <c r="J3399" s="71">
        <v>74622</v>
      </c>
      <c r="K3399" s="44">
        <f t="shared" si="53"/>
        <v>107786.48074906059</v>
      </c>
    </row>
    <row r="3400" spans="1:11" s="43" customFormat="1" ht="19.7" customHeight="1" x14ac:dyDescent="0.25">
      <c r="A3400" s="43" t="s">
        <v>185</v>
      </c>
      <c r="B3400" s="1" t="s">
        <v>293</v>
      </c>
      <c r="C3400" s="1" t="s">
        <v>281</v>
      </c>
      <c r="D3400" s="1" t="s">
        <v>280</v>
      </c>
      <c r="E3400" s="45" t="str">
        <f>VLOOKUP(C3400,PROCV!E$50:G$126,3,0)</f>
        <v>Música</v>
      </c>
      <c r="F3400" s="1" t="s">
        <v>416</v>
      </c>
      <c r="G3400" s="1" t="s">
        <v>236</v>
      </c>
      <c r="H3400" s="1">
        <v>2011</v>
      </c>
      <c r="I3400" s="60">
        <f>VLOOKUP(H3400,PROCV!E$33:F$44,2,0)</f>
        <v>1.4444330190702552</v>
      </c>
      <c r="J3400" s="71">
        <v>70913</v>
      </c>
      <c r="K3400" s="44">
        <f t="shared" si="53"/>
        <v>102429.078681329</v>
      </c>
    </row>
    <row r="3401" spans="1:11" s="43" customFormat="1" ht="19.7" customHeight="1" x14ac:dyDescent="0.25">
      <c r="A3401" s="43" t="s">
        <v>185</v>
      </c>
      <c r="B3401" s="1" t="s">
        <v>293</v>
      </c>
      <c r="C3401" s="1" t="s">
        <v>279</v>
      </c>
      <c r="D3401" s="1" t="s">
        <v>278</v>
      </c>
      <c r="E3401" s="45" t="str">
        <f>VLOOKUP(C3401,PROCV!E$50:G$126,3,0)</f>
        <v>Editorial</v>
      </c>
      <c r="F3401" s="1" t="s">
        <v>416</v>
      </c>
      <c r="G3401" s="1" t="s">
        <v>236</v>
      </c>
      <c r="H3401" s="1">
        <v>2011</v>
      </c>
      <c r="I3401" s="60">
        <f>VLOOKUP(H3401,PROCV!E$33:F$44,2,0)</f>
        <v>1.4444330190702552</v>
      </c>
      <c r="J3401" s="71">
        <v>20643</v>
      </c>
      <c r="K3401" s="44">
        <f t="shared" si="53"/>
        <v>29817.43081266728</v>
      </c>
    </row>
    <row r="3402" spans="1:11" s="43" customFormat="1" ht="19.7" customHeight="1" x14ac:dyDescent="0.25">
      <c r="A3402" s="43" t="s">
        <v>185</v>
      </c>
      <c r="B3402" s="1" t="s">
        <v>293</v>
      </c>
      <c r="C3402" s="1" t="s">
        <v>279</v>
      </c>
      <c r="D3402" s="1" t="s">
        <v>278</v>
      </c>
      <c r="E3402" s="45" t="str">
        <f>VLOOKUP(C3402,PROCV!E$50:G$126,3,0)</f>
        <v>Editorial</v>
      </c>
      <c r="F3402" s="1" t="s">
        <v>416</v>
      </c>
      <c r="G3402" s="1" t="s">
        <v>265</v>
      </c>
      <c r="H3402" s="1">
        <v>2011</v>
      </c>
      <c r="I3402" s="60">
        <f>VLOOKUP(H3402,PROCV!E$33:F$44,2,0)</f>
        <v>1.4444330190702552</v>
      </c>
      <c r="J3402" s="71">
        <v>57000000</v>
      </c>
      <c r="K3402" s="44">
        <f t="shared" si="53"/>
        <v>82332682.087004542</v>
      </c>
    </row>
    <row r="3403" spans="1:11" s="43" customFormat="1" ht="19.7" customHeight="1" x14ac:dyDescent="0.25">
      <c r="A3403" s="43" t="s">
        <v>185</v>
      </c>
      <c r="B3403" s="1" t="s">
        <v>293</v>
      </c>
      <c r="C3403" s="1" t="s">
        <v>279</v>
      </c>
      <c r="D3403" s="1" t="s">
        <v>278</v>
      </c>
      <c r="E3403" s="45" t="str">
        <f>VLOOKUP(C3403,PROCV!E$50:G$126,3,0)</f>
        <v>Editorial</v>
      </c>
      <c r="F3403" s="1" t="s">
        <v>416</v>
      </c>
      <c r="G3403" s="1" t="s">
        <v>236</v>
      </c>
      <c r="H3403" s="1">
        <v>2011</v>
      </c>
      <c r="I3403" s="60">
        <f>VLOOKUP(H3403,PROCV!E$33:F$44,2,0)</f>
        <v>1.4444330190702552</v>
      </c>
      <c r="J3403" s="71">
        <v>107235</v>
      </c>
      <c r="K3403" s="44">
        <f t="shared" si="53"/>
        <v>154893.77479999882</v>
      </c>
    </row>
    <row r="3404" spans="1:11" s="43" customFormat="1" ht="19.7" customHeight="1" x14ac:dyDescent="0.25">
      <c r="A3404" s="43" t="s">
        <v>185</v>
      </c>
      <c r="B3404" s="1" t="s">
        <v>293</v>
      </c>
      <c r="C3404" s="1" t="s">
        <v>279</v>
      </c>
      <c r="D3404" s="1" t="s">
        <v>278</v>
      </c>
      <c r="E3404" s="45" t="str">
        <f>VLOOKUP(C3404,PROCV!E$50:G$126,3,0)</f>
        <v>Editorial</v>
      </c>
      <c r="F3404" s="1" t="s">
        <v>416</v>
      </c>
      <c r="G3404" s="1" t="s">
        <v>236</v>
      </c>
      <c r="H3404" s="1">
        <v>2011</v>
      </c>
      <c r="I3404" s="60">
        <f>VLOOKUP(H3404,PROCV!E$33:F$44,2,0)</f>
        <v>1.4444330190702552</v>
      </c>
      <c r="J3404" s="71">
        <v>44012</v>
      </c>
      <c r="K3404" s="44">
        <f t="shared" si="53"/>
        <v>63572.386035320073</v>
      </c>
    </row>
    <row r="3405" spans="1:11" s="43" customFormat="1" ht="19.7" customHeight="1" x14ac:dyDescent="0.25">
      <c r="A3405" s="43" t="s">
        <v>185</v>
      </c>
      <c r="B3405" s="1" t="s">
        <v>293</v>
      </c>
      <c r="C3405" s="1" t="s">
        <v>277</v>
      </c>
      <c r="D3405" s="1" t="s">
        <v>276</v>
      </c>
      <c r="E3405" s="45" t="str">
        <f>VLOOKUP(C3405,PROCV!E$50:G$126,3,0)</f>
        <v>Editorial</v>
      </c>
      <c r="F3405" s="1" t="s">
        <v>416</v>
      </c>
      <c r="G3405" s="1" t="s">
        <v>236</v>
      </c>
      <c r="H3405" s="1">
        <v>2011</v>
      </c>
      <c r="I3405" s="60">
        <f>VLOOKUP(H3405,PROCV!E$33:F$44,2,0)</f>
        <v>1.4444330190702552</v>
      </c>
      <c r="J3405" s="71">
        <v>3184</v>
      </c>
      <c r="K3405" s="44">
        <f t="shared" si="53"/>
        <v>4599.0747327196923</v>
      </c>
    </row>
    <row r="3406" spans="1:11" s="43" customFormat="1" ht="19.7" customHeight="1" x14ac:dyDescent="0.25">
      <c r="A3406" s="43" t="s">
        <v>185</v>
      </c>
      <c r="B3406" s="1" t="s">
        <v>293</v>
      </c>
      <c r="C3406" s="1" t="s">
        <v>277</v>
      </c>
      <c r="D3406" s="1" t="s">
        <v>276</v>
      </c>
      <c r="E3406" s="45" t="str">
        <f>VLOOKUP(C3406,PROCV!E$50:G$126,3,0)</f>
        <v>Editorial</v>
      </c>
      <c r="F3406" s="1" t="s">
        <v>416</v>
      </c>
      <c r="G3406" s="1" t="s">
        <v>236</v>
      </c>
      <c r="H3406" s="1">
        <v>2011</v>
      </c>
      <c r="I3406" s="60">
        <f>VLOOKUP(H3406,PROCV!E$33:F$44,2,0)</f>
        <v>1.4444330190702552</v>
      </c>
      <c r="J3406" s="71">
        <v>42150</v>
      </c>
      <c r="K3406" s="44">
        <f t="shared" si="53"/>
        <v>60882.851753811257</v>
      </c>
    </row>
    <row r="3407" spans="1:11" s="43" customFormat="1" ht="19.7" customHeight="1" x14ac:dyDescent="0.25">
      <c r="A3407" s="43" t="s">
        <v>185</v>
      </c>
      <c r="B3407" s="1" t="s">
        <v>293</v>
      </c>
      <c r="C3407" s="1" t="s">
        <v>275</v>
      </c>
      <c r="D3407" s="1" t="s">
        <v>274</v>
      </c>
      <c r="E3407" s="45" t="str">
        <f>VLOOKUP(C3407,PROCV!E$50:G$126,3,0)</f>
        <v>Editorial</v>
      </c>
      <c r="F3407" s="1" t="s">
        <v>416</v>
      </c>
      <c r="G3407" s="1" t="s">
        <v>236</v>
      </c>
      <c r="H3407" s="1">
        <v>2011</v>
      </c>
      <c r="I3407" s="60">
        <f>VLOOKUP(H3407,PROCV!E$33:F$44,2,0)</f>
        <v>1.4444330190702552</v>
      </c>
      <c r="J3407" s="71">
        <v>607000</v>
      </c>
      <c r="K3407" s="44">
        <f t="shared" si="53"/>
        <v>876770.84257564496</v>
      </c>
    </row>
    <row r="3408" spans="1:11" s="43" customFormat="1" ht="19.7" customHeight="1" x14ac:dyDescent="0.25">
      <c r="A3408" s="43" t="s">
        <v>185</v>
      </c>
      <c r="B3408" s="1" t="s">
        <v>293</v>
      </c>
      <c r="C3408" s="1" t="s">
        <v>275</v>
      </c>
      <c r="D3408" s="1" t="s">
        <v>274</v>
      </c>
      <c r="E3408" s="45" t="str">
        <f>VLOOKUP(C3408,PROCV!E$50:G$126,3,0)</f>
        <v>Editorial</v>
      </c>
      <c r="F3408" s="1" t="s">
        <v>416</v>
      </c>
      <c r="G3408" s="1" t="s">
        <v>236</v>
      </c>
      <c r="H3408" s="1">
        <v>2011</v>
      </c>
      <c r="I3408" s="60">
        <f>VLOOKUP(H3408,PROCV!E$33:F$44,2,0)</f>
        <v>1.4444330190702552</v>
      </c>
      <c r="J3408" s="71">
        <v>5016</v>
      </c>
      <c r="K3408" s="44">
        <f t="shared" si="53"/>
        <v>7245.2760236564</v>
      </c>
    </row>
    <row r="3409" spans="1:11" s="43" customFormat="1" ht="19.7" customHeight="1" x14ac:dyDescent="0.25">
      <c r="A3409" s="43" t="s">
        <v>185</v>
      </c>
      <c r="B3409" s="1" t="s">
        <v>293</v>
      </c>
      <c r="C3409" s="1" t="s">
        <v>275</v>
      </c>
      <c r="D3409" s="1" t="s">
        <v>274</v>
      </c>
      <c r="E3409" s="45" t="str">
        <f>VLOOKUP(C3409,PROCV!E$50:G$126,3,0)</f>
        <v>Editorial</v>
      </c>
      <c r="F3409" s="1" t="s">
        <v>416</v>
      </c>
      <c r="G3409" s="1" t="s">
        <v>236</v>
      </c>
      <c r="H3409" s="1">
        <v>2011</v>
      </c>
      <c r="I3409" s="60">
        <f>VLOOKUP(H3409,PROCV!E$33:F$44,2,0)</f>
        <v>1.4444330190702552</v>
      </c>
      <c r="J3409" s="71">
        <v>59488</v>
      </c>
      <c r="K3409" s="44">
        <f t="shared" si="53"/>
        <v>85926.431438451342</v>
      </c>
    </row>
    <row r="3410" spans="1:11" s="43" customFormat="1" ht="19.7" customHeight="1" x14ac:dyDescent="0.25">
      <c r="A3410" s="43" t="s">
        <v>185</v>
      </c>
      <c r="B3410" s="1" t="s">
        <v>293</v>
      </c>
      <c r="C3410" s="1" t="s">
        <v>275</v>
      </c>
      <c r="D3410" s="1" t="s">
        <v>274</v>
      </c>
      <c r="E3410" s="45" t="str">
        <f>VLOOKUP(C3410,PROCV!E$50:G$126,3,0)</f>
        <v>Editorial</v>
      </c>
      <c r="F3410" s="1" t="s">
        <v>416</v>
      </c>
      <c r="G3410" s="1" t="s">
        <v>236</v>
      </c>
      <c r="H3410" s="1">
        <v>2011</v>
      </c>
      <c r="I3410" s="60">
        <f>VLOOKUP(H3410,PROCV!E$33:F$44,2,0)</f>
        <v>1.4444330190702552</v>
      </c>
      <c r="J3410" s="71">
        <v>10000</v>
      </c>
      <c r="K3410" s="44">
        <f t="shared" si="53"/>
        <v>14444.330190702552</v>
      </c>
    </row>
    <row r="3411" spans="1:11" s="43" customFormat="1" ht="19.7" customHeight="1" x14ac:dyDescent="0.25">
      <c r="A3411" s="43" t="s">
        <v>185</v>
      </c>
      <c r="B3411" s="1" t="s">
        <v>293</v>
      </c>
      <c r="C3411" s="1" t="s">
        <v>307</v>
      </c>
      <c r="D3411" s="1" t="s">
        <v>306</v>
      </c>
      <c r="E3411" s="45" t="str">
        <f>VLOOKUP(C3411,PROCV!E$50:G$126,3,0)</f>
        <v>NA</v>
      </c>
      <c r="F3411" s="1" t="s">
        <v>416</v>
      </c>
      <c r="G3411" s="1" t="s">
        <v>236</v>
      </c>
      <c r="H3411" s="1">
        <v>2011</v>
      </c>
      <c r="I3411" s="60">
        <f>VLOOKUP(H3411,PROCV!E$33:F$44,2,0)</f>
        <v>1.4444330190702552</v>
      </c>
      <c r="J3411" s="71">
        <v>173100</v>
      </c>
      <c r="K3411" s="44">
        <f t="shared" si="53"/>
        <v>250031.35560106119</v>
      </c>
    </row>
    <row r="3412" spans="1:11" s="43" customFormat="1" ht="19.7" customHeight="1" x14ac:dyDescent="0.25">
      <c r="A3412" s="43" t="s">
        <v>185</v>
      </c>
      <c r="B3412" s="1" t="s">
        <v>293</v>
      </c>
      <c r="C3412" s="1" t="s">
        <v>271</v>
      </c>
      <c r="D3412" s="1" t="s">
        <v>270</v>
      </c>
      <c r="E3412" s="45" t="str">
        <f>VLOOKUP(C3412,PROCV!E$50:G$126,3,0)</f>
        <v>Editorial</v>
      </c>
      <c r="F3412" s="1" t="s">
        <v>416</v>
      </c>
      <c r="G3412" s="1" t="s">
        <v>236</v>
      </c>
      <c r="H3412" s="1">
        <v>2011</v>
      </c>
      <c r="I3412" s="60">
        <f>VLOOKUP(H3412,PROCV!E$33:F$44,2,0)</f>
        <v>1.4444330190702552</v>
      </c>
      <c r="J3412" s="71">
        <v>8674</v>
      </c>
      <c r="K3412" s="44">
        <f t="shared" si="53"/>
        <v>12529.012007415395</v>
      </c>
    </row>
    <row r="3413" spans="1:11" s="43" customFormat="1" ht="19.7" customHeight="1" x14ac:dyDescent="0.25">
      <c r="A3413" s="43" t="s">
        <v>185</v>
      </c>
      <c r="B3413" s="1" t="s">
        <v>293</v>
      </c>
      <c r="C3413" s="1" t="s">
        <v>315</v>
      </c>
      <c r="D3413" s="1" t="s">
        <v>314</v>
      </c>
      <c r="E3413" s="45" t="str">
        <f>VLOOKUP(C3413,PROCV!E$50:G$126,3,0)</f>
        <v>Editorial</v>
      </c>
      <c r="F3413" s="1" t="s">
        <v>416</v>
      </c>
      <c r="G3413" s="1" t="s">
        <v>236</v>
      </c>
      <c r="H3413" s="1">
        <v>2011</v>
      </c>
      <c r="I3413" s="60">
        <f>VLOOKUP(H3413,PROCV!E$33:F$44,2,0)</f>
        <v>1.4444330190702552</v>
      </c>
      <c r="J3413" s="71">
        <v>22324</v>
      </c>
      <c r="K3413" s="44">
        <f t="shared" si="53"/>
        <v>32245.522717724376</v>
      </c>
    </row>
    <row r="3414" spans="1:11" s="43" customFormat="1" ht="19.7" customHeight="1" x14ac:dyDescent="0.25">
      <c r="A3414" s="43" t="s">
        <v>185</v>
      </c>
      <c r="B3414" s="1" t="s">
        <v>293</v>
      </c>
      <c r="C3414" s="1" t="s">
        <v>315</v>
      </c>
      <c r="D3414" s="1" t="s">
        <v>314</v>
      </c>
      <c r="E3414" s="45" t="str">
        <f>VLOOKUP(C3414,PROCV!E$50:G$126,3,0)</f>
        <v>Editorial</v>
      </c>
      <c r="F3414" s="1" t="s">
        <v>416</v>
      </c>
      <c r="G3414" s="1" t="s">
        <v>236</v>
      </c>
      <c r="H3414" s="1">
        <v>2011</v>
      </c>
      <c r="I3414" s="60">
        <f>VLOOKUP(H3414,PROCV!E$33:F$44,2,0)</f>
        <v>1.4444330190702552</v>
      </c>
      <c r="J3414" s="71">
        <v>6370</v>
      </c>
      <c r="K3414" s="44">
        <f t="shared" si="53"/>
        <v>9201.0383314775263</v>
      </c>
    </row>
    <row r="3415" spans="1:11" s="43" customFormat="1" ht="19.7" customHeight="1" x14ac:dyDescent="0.25">
      <c r="A3415" s="43" t="s">
        <v>185</v>
      </c>
      <c r="B3415" s="1" t="s">
        <v>293</v>
      </c>
      <c r="C3415" s="1" t="s">
        <v>269</v>
      </c>
      <c r="D3415" s="1" t="s">
        <v>268</v>
      </c>
      <c r="E3415" s="45" t="str">
        <f>VLOOKUP(C3415,PROCV!E$50:G$126,3,0)</f>
        <v>NA</v>
      </c>
      <c r="F3415" s="1" t="s">
        <v>416</v>
      </c>
      <c r="G3415" s="1" t="s">
        <v>236</v>
      </c>
      <c r="H3415" s="1">
        <v>2011</v>
      </c>
      <c r="I3415" s="60">
        <f>VLOOKUP(H3415,PROCV!E$33:F$44,2,0)</f>
        <v>1.4444330190702552</v>
      </c>
      <c r="J3415" s="71">
        <v>11289</v>
      </c>
      <c r="K3415" s="44">
        <f t="shared" si="53"/>
        <v>16306.20435228411</v>
      </c>
    </row>
    <row r="3416" spans="1:11" s="43" customFormat="1" ht="19.7" customHeight="1" x14ac:dyDescent="0.25">
      <c r="A3416" s="43" t="s">
        <v>185</v>
      </c>
      <c r="B3416" s="1" t="s">
        <v>293</v>
      </c>
      <c r="C3416" s="1" t="s">
        <v>269</v>
      </c>
      <c r="D3416" s="1" t="s">
        <v>268</v>
      </c>
      <c r="E3416" s="45" t="str">
        <f>VLOOKUP(C3416,PROCV!E$50:G$126,3,0)</f>
        <v>NA</v>
      </c>
      <c r="F3416" s="1" t="s">
        <v>416</v>
      </c>
      <c r="G3416" s="1" t="s">
        <v>236</v>
      </c>
      <c r="H3416" s="1">
        <v>2011</v>
      </c>
      <c r="I3416" s="60">
        <f>VLOOKUP(H3416,PROCV!E$33:F$44,2,0)</f>
        <v>1.4444330190702552</v>
      </c>
      <c r="J3416" s="71">
        <v>1390000</v>
      </c>
      <c r="K3416" s="44">
        <f t="shared" si="53"/>
        <v>2007761.8965076548</v>
      </c>
    </row>
    <row r="3417" spans="1:11" s="43" customFormat="1" ht="19.7" customHeight="1" x14ac:dyDescent="0.25">
      <c r="A3417" s="43" t="s">
        <v>185</v>
      </c>
      <c r="B3417" s="1" t="s">
        <v>293</v>
      </c>
      <c r="C3417" s="1" t="s">
        <v>269</v>
      </c>
      <c r="D3417" s="1" t="s">
        <v>268</v>
      </c>
      <c r="E3417" s="45" t="str">
        <f>VLOOKUP(C3417,PROCV!E$50:G$126,3,0)</f>
        <v>NA</v>
      </c>
      <c r="F3417" s="1" t="s">
        <v>416</v>
      </c>
      <c r="G3417" s="1" t="s">
        <v>236</v>
      </c>
      <c r="H3417" s="1">
        <v>2011</v>
      </c>
      <c r="I3417" s="60">
        <f>VLOOKUP(H3417,PROCV!E$33:F$44,2,0)</f>
        <v>1.4444330190702552</v>
      </c>
      <c r="J3417" s="71">
        <v>2944728</v>
      </c>
      <c r="K3417" s="44">
        <f t="shared" si="53"/>
        <v>4253462.3553807149</v>
      </c>
    </row>
    <row r="3418" spans="1:11" s="43" customFormat="1" ht="19.7" customHeight="1" x14ac:dyDescent="0.25">
      <c r="A3418" s="43" t="s">
        <v>185</v>
      </c>
      <c r="B3418" s="1" t="s">
        <v>293</v>
      </c>
      <c r="C3418" s="1" t="s">
        <v>269</v>
      </c>
      <c r="D3418" s="1" t="s">
        <v>268</v>
      </c>
      <c r="E3418" s="45" t="str">
        <f>VLOOKUP(C3418,PROCV!E$50:G$126,3,0)</f>
        <v>NA</v>
      </c>
      <c r="F3418" s="1" t="s">
        <v>416</v>
      </c>
      <c r="G3418" s="1" t="s">
        <v>236</v>
      </c>
      <c r="H3418" s="1">
        <v>2011</v>
      </c>
      <c r="I3418" s="60">
        <f>VLOOKUP(H3418,PROCV!E$33:F$44,2,0)</f>
        <v>1.4444330190702552</v>
      </c>
      <c r="J3418" s="71">
        <v>54548</v>
      </c>
      <c r="K3418" s="44">
        <f t="shared" si="53"/>
        <v>78790.932324244277</v>
      </c>
    </row>
    <row r="3419" spans="1:11" s="43" customFormat="1" ht="19.7" customHeight="1" x14ac:dyDescent="0.25">
      <c r="A3419" s="43" t="s">
        <v>185</v>
      </c>
      <c r="B3419" s="1" t="s">
        <v>293</v>
      </c>
      <c r="C3419" s="1" t="s">
        <v>269</v>
      </c>
      <c r="D3419" s="1" t="s">
        <v>268</v>
      </c>
      <c r="E3419" s="45" t="str">
        <f>VLOOKUP(C3419,PROCV!E$50:G$126,3,0)</f>
        <v>NA</v>
      </c>
      <c r="F3419" s="1" t="s">
        <v>416</v>
      </c>
      <c r="G3419" s="1" t="s">
        <v>236</v>
      </c>
      <c r="H3419" s="1">
        <v>2011</v>
      </c>
      <c r="I3419" s="60">
        <f>VLOOKUP(H3419,PROCV!E$33:F$44,2,0)</f>
        <v>1.4444330190702552</v>
      </c>
      <c r="J3419" s="71">
        <v>997789</v>
      </c>
      <c r="K3419" s="44">
        <f t="shared" si="53"/>
        <v>1441239.3776650908</v>
      </c>
    </row>
    <row r="3420" spans="1:11" s="43" customFormat="1" ht="19.7" customHeight="1" x14ac:dyDescent="0.25">
      <c r="A3420" s="43" t="s">
        <v>185</v>
      </c>
      <c r="B3420" s="1" t="s">
        <v>293</v>
      </c>
      <c r="C3420" s="1" t="s">
        <v>269</v>
      </c>
      <c r="D3420" s="1" t="s">
        <v>268</v>
      </c>
      <c r="E3420" s="45" t="str">
        <f>VLOOKUP(C3420,PROCV!E$50:G$126,3,0)</f>
        <v>NA</v>
      </c>
      <c r="F3420" s="1" t="s">
        <v>416</v>
      </c>
      <c r="G3420" s="1" t="s">
        <v>236</v>
      </c>
      <c r="H3420" s="1">
        <v>2011</v>
      </c>
      <c r="I3420" s="60">
        <f>VLOOKUP(H3420,PROCV!E$33:F$44,2,0)</f>
        <v>1.4444330190702552</v>
      </c>
      <c r="J3420" s="71">
        <v>20000</v>
      </c>
      <c r="K3420" s="44">
        <f t="shared" si="53"/>
        <v>28888.660381405105</v>
      </c>
    </row>
    <row r="3421" spans="1:11" s="43" customFormat="1" ht="19.7" customHeight="1" x14ac:dyDescent="0.25">
      <c r="A3421" s="43" t="s">
        <v>185</v>
      </c>
      <c r="B3421" s="1" t="s">
        <v>293</v>
      </c>
      <c r="C3421" s="1" t="s">
        <v>297</v>
      </c>
      <c r="D3421" s="1" t="s">
        <v>296</v>
      </c>
      <c r="E3421" s="45" t="str">
        <f>VLOOKUP(C3421,PROCV!E$50:G$126,3,0)</f>
        <v>Audiovisual</v>
      </c>
      <c r="F3421" s="1" t="s">
        <v>416</v>
      </c>
      <c r="G3421" s="1" t="s">
        <v>236</v>
      </c>
      <c r="H3421" s="1">
        <v>2011</v>
      </c>
      <c r="I3421" s="60">
        <f>VLOOKUP(H3421,PROCV!E$33:F$44,2,0)</f>
        <v>1.4444330190702552</v>
      </c>
      <c r="J3421" s="71">
        <v>44673</v>
      </c>
      <c r="K3421" s="44">
        <f t="shared" si="53"/>
        <v>64527.156260925512</v>
      </c>
    </row>
    <row r="3422" spans="1:11" s="43" customFormat="1" ht="19.7" customHeight="1" x14ac:dyDescent="0.25">
      <c r="A3422" s="43" t="s">
        <v>185</v>
      </c>
      <c r="B3422" s="1" t="s">
        <v>293</v>
      </c>
      <c r="C3422" s="1" t="s">
        <v>260</v>
      </c>
      <c r="D3422" s="1" t="s">
        <v>259</v>
      </c>
      <c r="E3422" s="45" t="str">
        <f>VLOOKUP(C3422,PROCV!E$50:G$126,3,0)</f>
        <v>Audiovisual</v>
      </c>
      <c r="F3422" s="1" t="s">
        <v>416</v>
      </c>
      <c r="G3422" s="1" t="s">
        <v>236</v>
      </c>
      <c r="H3422" s="1">
        <v>2011</v>
      </c>
      <c r="I3422" s="60">
        <f>VLOOKUP(H3422,PROCV!E$33:F$44,2,0)</f>
        <v>1.4444330190702552</v>
      </c>
      <c r="J3422" s="71">
        <v>90887</v>
      </c>
      <c r="K3422" s="44">
        <f t="shared" si="53"/>
        <v>131280.18380423827</v>
      </c>
    </row>
    <row r="3423" spans="1:11" s="43" customFormat="1" ht="19.7" customHeight="1" x14ac:dyDescent="0.25">
      <c r="A3423" s="43" t="s">
        <v>185</v>
      </c>
      <c r="B3423" s="1" t="s">
        <v>293</v>
      </c>
      <c r="C3423" s="1" t="s">
        <v>256</v>
      </c>
      <c r="D3423" s="1" t="s">
        <v>255</v>
      </c>
      <c r="E3423" s="45" t="str">
        <f>VLOOKUP(C3423,PROCV!E$50:G$126,3,0)</f>
        <v>Audiovisual</v>
      </c>
      <c r="F3423" s="1" t="s">
        <v>416</v>
      </c>
      <c r="G3423" s="1" t="s">
        <v>236</v>
      </c>
      <c r="H3423" s="1">
        <v>2011</v>
      </c>
      <c r="I3423" s="60">
        <f>VLOOKUP(H3423,PROCV!E$33:F$44,2,0)</f>
        <v>1.4444330190702552</v>
      </c>
      <c r="J3423" s="71">
        <v>15235</v>
      </c>
      <c r="K3423" s="44">
        <f t="shared" si="53"/>
        <v>22005.937045535338</v>
      </c>
    </row>
    <row r="3424" spans="1:11" s="43" customFormat="1" ht="19.7" customHeight="1" x14ac:dyDescent="0.25">
      <c r="A3424" s="43" t="s">
        <v>185</v>
      </c>
      <c r="B3424" s="1" t="s">
        <v>293</v>
      </c>
      <c r="C3424" s="1" t="s">
        <v>254</v>
      </c>
      <c r="D3424" s="1" t="s">
        <v>253</v>
      </c>
      <c r="E3424" s="45" t="str">
        <f>VLOOKUP(C3424,PROCV!E$50:G$126,3,0)</f>
        <v>Música</v>
      </c>
      <c r="F3424" s="1" t="s">
        <v>416</v>
      </c>
      <c r="G3424" s="1" t="s">
        <v>236</v>
      </c>
      <c r="H3424" s="1">
        <v>2011</v>
      </c>
      <c r="I3424" s="60">
        <f>VLOOKUP(H3424,PROCV!E$33:F$44,2,0)</f>
        <v>1.4444330190702552</v>
      </c>
      <c r="J3424" s="71">
        <v>9008</v>
      </c>
      <c r="K3424" s="44">
        <f t="shared" si="53"/>
        <v>13011.452635784859</v>
      </c>
    </row>
    <row r="3425" spans="1:11" s="43" customFormat="1" ht="19.7" customHeight="1" x14ac:dyDescent="0.25">
      <c r="A3425" s="43" t="s">
        <v>185</v>
      </c>
      <c r="B3425" s="1" t="s">
        <v>293</v>
      </c>
      <c r="C3425" s="1" t="s">
        <v>254</v>
      </c>
      <c r="D3425" s="1" t="s">
        <v>253</v>
      </c>
      <c r="E3425" s="45" t="str">
        <f>VLOOKUP(C3425,PROCV!E$50:G$126,3,0)</f>
        <v>Música</v>
      </c>
      <c r="F3425" s="1" t="s">
        <v>416</v>
      </c>
      <c r="G3425" s="1" t="s">
        <v>236</v>
      </c>
      <c r="H3425" s="1">
        <v>2011</v>
      </c>
      <c r="I3425" s="60">
        <f>VLOOKUP(H3425,PROCV!E$33:F$44,2,0)</f>
        <v>1.4444330190702552</v>
      </c>
      <c r="J3425" s="71">
        <v>10000</v>
      </c>
      <c r="K3425" s="44">
        <f t="shared" si="53"/>
        <v>14444.330190702552</v>
      </c>
    </row>
    <row r="3426" spans="1:11" s="43" customFormat="1" ht="19.7" customHeight="1" x14ac:dyDescent="0.25">
      <c r="A3426" s="43" t="s">
        <v>185</v>
      </c>
      <c r="B3426" s="1" t="s">
        <v>293</v>
      </c>
      <c r="C3426" s="1" t="s">
        <v>252</v>
      </c>
      <c r="D3426" s="1" t="s">
        <v>251</v>
      </c>
      <c r="E3426" s="45" t="str">
        <f>VLOOKUP(C3426,PROCV!E$50:G$126,3,0)</f>
        <v>Audiovisual</v>
      </c>
      <c r="F3426" s="1" t="s">
        <v>416</v>
      </c>
      <c r="G3426" s="1" t="s">
        <v>236</v>
      </c>
      <c r="H3426" s="1">
        <v>2011</v>
      </c>
      <c r="I3426" s="60">
        <f>VLOOKUP(H3426,PROCV!E$33:F$44,2,0)</f>
        <v>1.4444330190702552</v>
      </c>
      <c r="J3426" s="71">
        <v>40339</v>
      </c>
      <c r="K3426" s="44">
        <f t="shared" si="53"/>
        <v>58266.983556275023</v>
      </c>
    </row>
    <row r="3427" spans="1:11" s="43" customFormat="1" ht="19.7" customHeight="1" x14ac:dyDescent="0.25">
      <c r="A3427" s="43" t="s">
        <v>185</v>
      </c>
      <c r="B3427" s="1" t="s">
        <v>293</v>
      </c>
      <c r="C3427" s="1" t="s">
        <v>252</v>
      </c>
      <c r="D3427" s="1" t="s">
        <v>251</v>
      </c>
      <c r="E3427" s="45" t="str">
        <f>VLOOKUP(C3427,PROCV!E$50:G$126,3,0)</f>
        <v>Audiovisual</v>
      </c>
      <c r="F3427" s="1" t="s">
        <v>416</v>
      </c>
      <c r="G3427" s="1" t="s">
        <v>236</v>
      </c>
      <c r="H3427" s="1">
        <v>2011</v>
      </c>
      <c r="I3427" s="60">
        <f>VLOOKUP(H3427,PROCV!E$33:F$44,2,0)</f>
        <v>1.4444330190702552</v>
      </c>
      <c r="J3427" s="71">
        <v>240979</v>
      </c>
      <c r="K3427" s="44">
        <f t="shared" si="53"/>
        <v>348078.02450253104</v>
      </c>
    </row>
    <row r="3428" spans="1:11" s="43" customFormat="1" ht="19.7" customHeight="1" x14ac:dyDescent="0.25">
      <c r="A3428" s="43" t="s">
        <v>185</v>
      </c>
      <c r="B3428" s="1" t="s">
        <v>293</v>
      </c>
      <c r="C3428" s="1" t="s">
        <v>252</v>
      </c>
      <c r="D3428" s="1" t="s">
        <v>251</v>
      </c>
      <c r="E3428" s="45" t="str">
        <f>VLOOKUP(C3428,PROCV!E$50:G$126,3,0)</f>
        <v>Audiovisual</v>
      </c>
      <c r="F3428" s="1" t="s">
        <v>416</v>
      </c>
      <c r="G3428" s="1" t="s">
        <v>236</v>
      </c>
      <c r="H3428" s="1">
        <v>2011</v>
      </c>
      <c r="I3428" s="60">
        <f>VLOOKUP(H3428,PROCV!E$33:F$44,2,0)</f>
        <v>1.4444330190702552</v>
      </c>
      <c r="J3428" s="71">
        <v>41241</v>
      </c>
      <c r="K3428" s="44">
        <f t="shared" si="53"/>
        <v>59569.862139476398</v>
      </c>
    </row>
    <row r="3429" spans="1:11" s="43" customFormat="1" ht="19.7" customHeight="1" x14ac:dyDescent="0.25">
      <c r="A3429" s="43" t="s">
        <v>185</v>
      </c>
      <c r="B3429" s="1" t="s">
        <v>293</v>
      </c>
      <c r="C3429" s="1" t="s">
        <v>250</v>
      </c>
      <c r="D3429" s="1" t="s">
        <v>249</v>
      </c>
      <c r="E3429" s="45" t="str">
        <f>VLOOKUP(C3429,PROCV!E$50:G$126,3,0)</f>
        <v>Audiovisual</v>
      </c>
      <c r="F3429" s="1" t="s">
        <v>416</v>
      </c>
      <c r="G3429" s="1" t="s">
        <v>236</v>
      </c>
      <c r="H3429" s="1">
        <v>2011</v>
      </c>
      <c r="I3429" s="60">
        <f>VLOOKUP(H3429,PROCV!E$33:F$44,2,0)</f>
        <v>1.4444330190702552</v>
      </c>
      <c r="J3429" s="71">
        <v>43613</v>
      </c>
      <c r="K3429" s="44">
        <f t="shared" si="53"/>
        <v>62996.057260711044</v>
      </c>
    </row>
    <row r="3430" spans="1:11" s="43" customFormat="1" ht="19.7" customHeight="1" x14ac:dyDescent="0.25">
      <c r="A3430" s="43" t="s">
        <v>185</v>
      </c>
      <c r="B3430" s="1" t="s">
        <v>293</v>
      </c>
      <c r="C3430" s="1" t="s">
        <v>250</v>
      </c>
      <c r="D3430" s="1" t="s">
        <v>249</v>
      </c>
      <c r="E3430" s="45" t="str">
        <f>VLOOKUP(C3430,PROCV!E$50:G$126,3,0)</f>
        <v>Audiovisual</v>
      </c>
      <c r="F3430" s="1" t="s">
        <v>416</v>
      </c>
      <c r="G3430" s="1" t="s">
        <v>236</v>
      </c>
      <c r="H3430" s="1">
        <v>2011</v>
      </c>
      <c r="I3430" s="60">
        <f>VLOOKUP(H3430,PROCV!E$33:F$44,2,0)</f>
        <v>1.4444330190702552</v>
      </c>
      <c r="J3430" s="71">
        <v>72415</v>
      </c>
      <c r="K3430" s="44">
        <f t="shared" si="53"/>
        <v>104598.61707597254</v>
      </c>
    </row>
    <row r="3431" spans="1:11" s="43" customFormat="1" ht="19.7" customHeight="1" x14ac:dyDescent="0.25">
      <c r="A3431" s="43" t="s">
        <v>185</v>
      </c>
      <c r="B3431" s="1" t="s">
        <v>293</v>
      </c>
      <c r="C3431" s="1" t="s">
        <v>250</v>
      </c>
      <c r="D3431" s="1" t="s">
        <v>249</v>
      </c>
      <c r="E3431" s="45" t="str">
        <f>VLOOKUP(C3431,PROCV!E$50:G$126,3,0)</f>
        <v>Audiovisual</v>
      </c>
      <c r="F3431" s="1" t="s">
        <v>416</v>
      </c>
      <c r="G3431" s="1" t="s">
        <v>236</v>
      </c>
      <c r="H3431" s="1">
        <v>2011</v>
      </c>
      <c r="I3431" s="60">
        <f>VLOOKUP(H3431,PROCV!E$33:F$44,2,0)</f>
        <v>1.4444330190702552</v>
      </c>
      <c r="J3431" s="71">
        <v>333629</v>
      </c>
      <c r="K3431" s="44">
        <f t="shared" si="53"/>
        <v>481904.74371939019</v>
      </c>
    </row>
    <row r="3432" spans="1:11" s="43" customFormat="1" ht="19.7" customHeight="1" x14ac:dyDescent="0.25">
      <c r="A3432" s="43" t="s">
        <v>185</v>
      </c>
      <c r="B3432" s="1" t="s">
        <v>293</v>
      </c>
      <c r="C3432" s="1" t="s">
        <v>346</v>
      </c>
      <c r="D3432" s="1" t="s">
        <v>345</v>
      </c>
      <c r="E3432" s="45" t="str">
        <f>VLOOKUP(C3432,PROCV!E$50:G$126,3,0)</f>
        <v>Audiovisual</v>
      </c>
      <c r="F3432" s="1" t="s">
        <v>416</v>
      </c>
      <c r="G3432" s="1" t="s">
        <v>236</v>
      </c>
      <c r="H3432" s="1">
        <v>2011</v>
      </c>
      <c r="I3432" s="60">
        <f>VLOOKUP(H3432,PROCV!E$33:F$44,2,0)</f>
        <v>1.4444330190702552</v>
      </c>
      <c r="J3432" s="71">
        <v>9799</v>
      </c>
      <c r="K3432" s="44">
        <f t="shared" si="53"/>
        <v>14153.99915386943</v>
      </c>
    </row>
    <row r="3433" spans="1:11" s="43" customFormat="1" ht="19.7" customHeight="1" x14ac:dyDescent="0.25">
      <c r="A3433" s="43" t="s">
        <v>185</v>
      </c>
      <c r="B3433" s="1" t="s">
        <v>293</v>
      </c>
      <c r="C3433" s="1" t="s">
        <v>346</v>
      </c>
      <c r="D3433" s="1" t="s">
        <v>345</v>
      </c>
      <c r="E3433" s="45" t="str">
        <f>VLOOKUP(C3433,PROCV!E$50:G$126,3,0)</f>
        <v>Audiovisual</v>
      </c>
      <c r="F3433" s="1" t="s">
        <v>416</v>
      </c>
      <c r="G3433" s="1" t="s">
        <v>236</v>
      </c>
      <c r="H3433" s="1">
        <v>2011</v>
      </c>
      <c r="I3433" s="60">
        <f>VLOOKUP(H3433,PROCV!E$33:F$44,2,0)</f>
        <v>1.4444330190702552</v>
      </c>
      <c r="J3433" s="71">
        <v>32860</v>
      </c>
      <c r="K3433" s="44">
        <f t="shared" si="53"/>
        <v>47464.069006648584</v>
      </c>
    </row>
    <row r="3434" spans="1:11" s="43" customFormat="1" ht="19.7" customHeight="1" x14ac:dyDescent="0.25">
      <c r="A3434" s="43" t="s">
        <v>185</v>
      </c>
      <c r="B3434" s="1" t="s">
        <v>293</v>
      </c>
      <c r="C3434" s="1" t="s">
        <v>346</v>
      </c>
      <c r="D3434" s="1" t="s">
        <v>345</v>
      </c>
      <c r="E3434" s="45" t="str">
        <f>VLOOKUP(C3434,PROCV!E$50:G$126,3,0)</f>
        <v>Audiovisual</v>
      </c>
      <c r="F3434" s="1" t="s">
        <v>416</v>
      </c>
      <c r="G3434" s="1" t="s">
        <v>236</v>
      </c>
      <c r="H3434" s="1">
        <v>2011</v>
      </c>
      <c r="I3434" s="60">
        <f>VLOOKUP(H3434,PROCV!E$33:F$44,2,0)</f>
        <v>1.4444330190702552</v>
      </c>
      <c r="J3434" s="71">
        <v>42914</v>
      </c>
      <c r="K3434" s="44">
        <f t="shared" si="53"/>
        <v>61986.398580380934</v>
      </c>
    </row>
    <row r="3435" spans="1:11" s="43" customFormat="1" ht="19.7" customHeight="1" x14ac:dyDescent="0.25">
      <c r="A3435" s="43" t="s">
        <v>185</v>
      </c>
      <c r="B3435" s="1" t="s">
        <v>293</v>
      </c>
      <c r="C3435" s="1" t="s">
        <v>352</v>
      </c>
      <c r="D3435" s="1" t="s">
        <v>351</v>
      </c>
      <c r="E3435" s="45" t="str">
        <f>VLOOKUP(C3435,PROCV!E$50:G$126,3,0)</f>
        <v>Audiovisual</v>
      </c>
      <c r="F3435" s="1" t="s">
        <v>416</v>
      </c>
      <c r="G3435" s="1" t="s">
        <v>236</v>
      </c>
      <c r="H3435" s="1">
        <v>2011</v>
      </c>
      <c r="I3435" s="60">
        <f>VLOOKUP(H3435,PROCV!E$33:F$44,2,0)</f>
        <v>1.4444330190702552</v>
      </c>
      <c r="J3435" s="71">
        <v>175244</v>
      </c>
      <c r="K3435" s="44">
        <f t="shared" si="53"/>
        <v>253128.2199939478</v>
      </c>
    </row>
    <row r="3436" spans="1:11" s="43" customFormat="1" ht="19.7" customHeight="1" x14ac:dyDescent="0.25">
      <c r="A3436" s="43" t="s">
        <v>185</v>
      </c>
      <c r="B3436" s="1" t="s">
        <v>293</v>
      </c>
      <c r="C3436" s="1" t="s">
        <v>303</v>
      </c>
      <c r="D3436" s="1" t="s">
        <v>302</v>
      </c>
      <c r="E3436" s="45" t="str">
        <f>VLOOKUP(C3436,PROCV!E$50:G$126,3,0)</f>
        <v>Educação e Criação em Artes</v>
      </c>
      <c r="F3436" s="1" t="s">
        <v>416</v>
      </c>
      <c r="G3436" s="1" t="s">
        <v>236</v>
      </c>
      <c r="H3436" s="1">
        <v>2011</v>
      </c>
      <c r="I3436" s="60">
        <f>VLOOKUP(H3436,PROCV!E$33:F$44,2,0)</f>
        <v>1.4444330190702552</v>
      </c>
      <c r="J3436" s="71">
        <v>11144</v>
      </c>
      <c r="K3436" s="44">
        <f t="shared" si="53"/>
        <v>16096.761564518923</v>
      </c>
    </row>
    <row r="3437" spans="1:11" s="43" customFormat="1" ht="19.7" customHeight="1" x14ac:dyDescent="0.25">
      <c r="A3437" s="43" t="s">
        <v>185</v>
      </c>
      <c r="B3437" s="1" t="s">
        <v>293</v>
      </c>
      <c r="C3437" s="1" t="s">
        <v>248</v>
      </c>
      <c r="D3437" s="1" t="s">
        <v>247</v>
      </c>
      <c r="E3437" s="45" t="str">
        <f>VLOOKUP(C3437,PROCV!E$50:G$126,3,0)</f>
        <v>Educação e Criação em Artes</v>
      </c>
      <c r="F3437" s="1" t="s">
        <v>416</v>
      </c>
      <c r="G3437" s="1" t="s">
        <v>236</v>
      </c>
      <c r="H3437" s="1">
        <v>2011</v>
      </c>
      <c r="I3437" s="60">
        <f>VLOOKUP(H3437,PROCV!E$33:F$44,2,0)</f>
        <v>1.4444330190702552</v>
      </c>
      <c r="J3437" s="71">
        <v>17976</v>
      </c>
      <c r="K3437" s="44">
        <f t="shared" si="53"/>
        <v>25965.127950806909</v>
      </c>
    </row>
    <row r="3438" spans="1:11" s="43" customFormat="1" ht="19.7" customHeight="1" x14ac:dyDescent="0.25">
      <c r="A3438" s="43" t="s">
        <v>185</v>
      </c>
      <c r="B3438" s="1" t="s">
        <v>293</v>
      </c>
      <c r="C3438" s="1" t="s">
        <v>340</v>
      </c>
      <c r="D3438" s="1" t="s">
        <v>339</v>
      </c>
      <c r="E3438" s="45" t="str">
        <f>VLOOKUP(C3438,PROCV!E$50:G$126,3,0)</f>
        <v>Artes Cênicas e Espetáculos</v>
      </c>
      <c r="F3438" s="1" t="s">
        <v>416</v>
      </c>
      <c r="G3438" s="1" t="s">
        <v>236</v>
      </c>
      <c r="H3438" s="1">
        <v>2011</v>
      </c>
      <c r="I3438" s="60">
        <f>VLOOKUP(H3438,PROCV!E$33:F$44,2,0)</f>
        <v>1.4444330190702552</v>
      </c>
      <c r="J3438" s="71">
        <v>5720</v>
      </c>
      <c r="K3438" s="44">
        <f t="shared" si="53"/>
        <v>8262.1568690818603</v>
      </c>
    </row>
    <row r="3439" spans="1:11" s="43" customFormat="1" ht="19.7" customHeight="1" x14ac:dyDescent="0.25">
      <c r="A3439" s="43" t="s">
        <v>185</v>
      </c>
      <c r="B3439" s="1" t="s">
        <v>293</v>
      </c>
      <c r="C3439" s="1" t="s">
        <v>246</v>
      </c>
      <c r="D3439" s="1" t="s">
        <v>245</v>
      </c>
      <c r="E3439" s="45" t="str">
        <f>VLOOKUP(C3439,PROCV!E$50:G$126,3,0)</f>
        <v>Artes Cênicas e Espetáculos</v>
      </c>
      <c r="F3439" s="1" t="s">
        <v>416</v>
      </c>
      <c r="G3439" s="1" t="s">
        <v>236</v>
      </c>
      <c r="H3439" s="1">
        <v>2011</v>
      </c>
      <c r="I3439" s="60">
        <f>VLOOKUP(H3439,PROCV!E$33:F$44,2,0)</f>
        <v>1.4444330190702552</v>
      </c>
      <c r="J3439" s="71">
        <v>21461</v>
      </c>
      <c r="K3439" s="44">
        <f t="shared" si="53"/>
        <v>30998.977022266747</v>
      </c>
    </row>
    <row r="3440" spans="1:11" s="43" customFormat="1" ht="19.7" customHeight="1" x14ac:dyDescent="0.25">
      <c r="A3440" s="43" t="s">
        <v>185</v>
      </c>
      <c r="B3440" s="1" t="s">
        <v>293</v>
      </c>
      <c r="C3440" s="1" t="s">
        <v>246</v>
      </c>
      <c r="D3440" s="1" t="s">
        <v>245</v>
      </c>
      <c r="E3440" s="45" t="str">
        <f>VLOOKUP(C3440,PROCV!E$50:G$126,3,0)</f>
        <v>Artes Cênicas e Espetáculos</v>
      </c>
      <c r="F3440" s="1" t="s">
        <v>416</v>
      </c>
      <c r="G3440" s="1" t="s">
        <v>236</v>
      </c>
      <c r="H3440" s="1">
        <v>2011</v>
      </c>
      <c r="I3440" s="60">
        <f>VLOOKUP(H3440,PROCV!E$33:F$44,2,0)</f>
        <v>1.4444330190702552</v>
      </c>
      <c r="J3440" s="71">
        <v>74637</v>
      </c>
      <c r="K3440" s="44">
        <f t="shared" si="53"/>
        <v>107808.14724434663</v>
      </c>
    </row>
    <row r="3441" spans="1:11" s="43" customFormat="1" ht="19.7" customHeight="1" x14ac:dyDescent="0.25">
      <c r="A3441" s="43" t="s">
        <v>185</v>
      </c>
      <c r="B3441" s="1" t="s">
        <v>293</v>
      </c>
      <c r="C3441" s="1" t="s">
        <v>244</v>
      </c>
      <c r="D3441" s="1" t="s">
        <v>243</v>
      </c>
      <c r="E3441" s="45" t="str">
        <f>VLOOKUP(C3441,PROCV!E$50:G$126,3,0)</f>
        <v>Artes Cênicas e Espetáculos</v>
      </c>
      <c r="F3441" s="1" t="s">
        <v>416</v>
      </c>
      <c r="G3441" s="1" t="s">
        <v>236</v>
      </c>
      <c r="H3441" s="1">
        <v>2011</v>
      </c>
      <c r="I3441" s="60">
        <f>VLOOKUP(H3441,PROCV!E$33:F$44,2,0)</f>
        <v>1.4444330190702552</v>
      </c>
      <c r="J3441" s="71">
        <v>320000</v>
      </c>
      <c r="K3441" s="44">
        <f t="shared" si="53"/>
        <v>462218.56610248168</v>
      </c>
    </row>
    <row r="3442" spans="1:11" s="43" customFormat="1" ht="19.7" customHeight="1" x14ac:dyDescent="0.25">
      <c r="A3442" s="43" t="s">
        <v>185</v>
      </c>
      <c r="B3442" s="1" t="s">
        <v>293</v>
      </c>
      <c r="C3442" s="1" t="s">
        <v>244</v>
      </c>
      <c r="D3442" s="1" t="s">
        <v>243</v>
      </c>
      <c r="E3442" s="45" t="str">
        <f>VLOOKUP(C3442,PROCV!E$50:G$126,3,0)</f>
        <v>Artes Cênicas e Espetáculos</v>
      </c>
      <c r="F3442" s="1" t="s">
        <v>416</v>
      </c>
      <c r="G3442" s="1" t="s">
        <v>236</v>
      </c>
      <c r="H3442" s="1">
        <v>2011</v>
      </c>
      <c r="I3442" s="60">
        <f>VLOOKUP(H3442,PROCV!E$33:F$44,2,0)</f>
        <v>1.4444330190702552</v>
      </c>
      <c r="J3442" s="71">
        <v>20096</v>
      </c>
      <c r="K3442" s="44">
        <f t="shared" si="53"/>
        <v>29027.325951235849</v>
      </c>
    </row>
    <row r="3443" spans="1:11" s="43" customFormat="1" ht="19.7" customHeight="1" x14ac:dyDescent="0.25">
      <c r="A3443" s="43" t="s">
        <v>185</v>
      </c>
      <c r="B3443" s="1" t="s">
        <v>293</v>
      </c>
      <c r="C3443" s="1" t="s">
        <v>238</v>
      </c>
      <c r="D3443" s="1" t="s">
        <v>237</v>
      </c>
      <c r="E3443" s="45" t="str">
        <f>VLOOKUP(C3443,PROCV!E$50:G$126,3,0)</f>
        <v>Artes Cênicas e Espetáculos</v>
      </c>
      <c r="F3443" s="1" t="s">
        <v>416</v>
      </c>
      <c r="G3443" s="1" t="s">
        <v>236</v>
      </c>
      <c r="H3443" s="1">
        <v>2011</v>
      </c>
      <c r="I3443" s="60">
        <f>VLOOKUP(H3443,PROCV!E$33:F$44,2,0)</f>
        <v>1.4444330190702552</v>
      </c>
      <c r="J3443" s="71">
        <v>8005</v>
      </c>
      <c r="K3443" s="44">
        <f t="shared" si="53"/>
        <v>11562.686317657393</v>
      </c>
    </row>
    <row r="3444" spans="1:11" s="43" customFormat="1" ht="19.7" customHeight="1" x14ac:dyDescent="0.25">
      <c r="A3444" s="43" t="s">
        <v>185</v>
      </c>
      <c r="B3444" s="1" t="s">
        <v>293</v>
      </c>
      <c r="C3444" s="1" t="s">
        <v>238</v>
      </c>
      <c r="D3444" s="1" t="s">
        <v>237</v>
      </c>
      <c r="E3444" s="45" t="str">
        <f>VLOOKUP(C3444,PROCV!E$50:G$126,3,0)</f>
        <v>Artes Cênicas e Espetáculos</v>
      </c>
      <c r="F3444" s="1" t="s">
        <v>416</v>
      </c>
      <c r="G3444" s="1" t="s">
        <v>236</v>
      </c>
      <c r="H3444" s="1">
        <v>2011</v>
      </c>
      <c r="I3444" s="60">
        <f>VLOOKUP(H3444,PROCV!E$33:F$44,2,0)</f>
        <v>1.4444330190702552</v>
      </c>
      <c r="J3444" s="71">
        <v>87200</v>
      </c>
      <c r="K3444" s="44">
        <f t="shared" si="53"/>
        <v>125954.55926292625</v>
      </c>
    </row>
    <row r="3445" spans="1:11" s="43" customFormat="1" ht="19.7" customHeight="1" x14ac:dyDescent="0.25">
      <c r="A3445" s="43" t="s">
        <v>185</v>
      </c>
      <c r="B3445" s="1" t="s">
        <v>293</v>
      </c>
      <c r="C3445" s="1" t="s">
        <v>238</v>
      </c>
      <c r="D3445" s="1" t="s">
        <v>237</v>
      </c>
      <c r="E3445" s="45" t="str">
        <f>VLOOKUP(C3445,PROCV!E$50:G$126,3,0)</f>
        <v>Artes Cênicas e Espetáculos</v>
      </c>
      <c r="F3445" s="1" t="s">
        <v>416</v>
      </c>
      <c r="G3445" s="1" t="s">
        <v>236</v>
      </c>
      <c r="H3445" s="1">
        <v>2011</v>
      </c>
      <c r="I3445" s="60">
        <f>VLOOKUP(H3445,PROCV!E$33:F$44,2,0)</f>
        <v>1.4444330190702552</v>
      </c>
      <c r="J3445" s="71">
        <v>25676</v>
      </c>
      <c r="K3445" s="44">
        <f t="shared" si="53"/>
        <v>37087.262197647877</v>
      </c>
    </row>
    <row r="3446" spans="1:11" s="43" customFormat="1" ht="19.7" customHeight="1" x14ac:dyDescent="0.25">
      <c r="A3446" s="43" t="s">
        <v>185</v>
      </c>
      <c r="B3446" s="1" t="s">
        <v>293</v>
      </c>
      <c r="C3446" s="1" t="s">
        <v>238</v>
      </c>
      <c r="D3446" s="1" t="s">
        <v>237</v>
      </c>
      <c r="E3446" s="45" t="str">
        <f>VLOOKUP(C3446,PROCV!E$50:G$126,3,0)</f>
        <v>Artes Cênicas e Espetáculos</v>
      </c>
      <c r="F3446" s="1" t="s">
        <v>416</v>
      </c>
      <c r="G3446" s="1" t="s">
        <v>236</v>
      </c>
      <c r="H3446" s="1">
        <v>2011</v>
      </c>
      <c r="I3446" s="60">
        <f>VLOOKUP(H3446,PROCV!E$33:F$44,2,0)</f>
        <v>1.4444330190702552</v>
      </c>
      <c r="J3446" s="71">
        <v>180170</v>
      </c>
      <c r="K3446" s="44">
        <f t="shared" si="53"/>
        <v>260243.4970458879</v>
      </c>
    </row>
    <row r="3447" spans="1:11" s="43" customFormat="1" ht="19.7" customHeight="1" x14ac:dyDescent="0.25">
      <c r="A3447" s="43" t="s">
        <v>185</v>
      </c>
      <c r="B3447" s="1" t="s">
        <v>293</v>
      </c>
      <c r="C3447" s="1" t="s">
        <v>241</v>
      </c>
      <c r="D3447" s="1" t="s">
        <v>240</v>
      </c>
      <c r="E3447" s="45" t="str">
        <f>VLOOKUP(C3447,PROCV!E$50:G$126,3,0)</f>
        <v>Artes Cênicas e Espetáculos</v>
      </c>
      <c r="F3447" s="1" t="s">
        <v>416</v>
      </c>
      <c r="G3447" s="1" t="s">
        <v>236</v>
      </c>
      <c r="H3447" s="1">
        <v>2011</v>
      </c>
      <c r="I3447" s="60">
        <f>VLOOKUP(H3447,PROCV!E$33:F$44,2,0)</f>
        <v>1.4444330190702552</v>
      </c>
      <c r="J3447" s="71">
        <v>64563</v>
      </c>
      <c r="K3447" s="44">
        <f t="shared" si="53"/>
        <v>93256.929010232881</v>
      </c>
    </row>
    <row r="3448" spans="1:11" s="43" customFormat="1" ht="19.7" customHeight="1" x14ac:dyDescent="0.25">
      <c r="A3448" s="43" t="s">
        <v>185</v>
      </c>
      <c r="B3448" s="1" t="s">
        <v>293</v>
      </c>
      <c r="C3448" s="1" t="s">
        <v>241</v>
      </c>
      <c r="D3448" s="1" t="s">
        <v>240</v>
      </c>
      <c r="E3448" s="45" t="str">
        <f>VLOOKUP(C3448,PROCV!E$50:G$126,3,0)</f>
        <v>Artes Cênicas e Espetáculos</v>
      </c>
      <c r="F3448" s="1" t="s">
        <v>416</v>
      </c>
      <c r="G3448" s="1" t="s">
        <v>236</v>
      </c>
      <c r="H3448" s="1">
        <v>2011</v>
      </c>
      <c r="I3448" s="60">
        <f>VLOOKUP(H3448,PROCV!E$33:F$44,2,0)</f>
        <v>1.4444330190702552</v>
      </c>
      <c r="J3448" s="71">
        <v>90659</v>
      </c>
      <c r="K3448" s="44">
        <f t="shared" si="53"/>
        <v>130950.85307589026</v>
      </c>
    </row>
    <row r="3449" spans="1:11" s="43" customFormat="1" ht="19.7" customHeight="1" x14ac:dyDescent="0.25">
      <c r="A3449" s="43" t="s">
        <v>185</v>
      </c>
      <c r="B3449" s="1" t="s">
        <v>293</v>
      </c>
      <c r="C3449" s="1" t="s">
        <v>318</v>
      </c>
      <c r="D3449" s="1" t="s">
        <v>317</v>
      </c>
      <c r="E3449" s="45" t="str">
        <f>VLOOKUP(C3449,PROCV!E$50:G$126,3,0)</f>
        <v>Patrimônio</v>
      </c>
      <c r="F3449" s="1" t="s">
        <v>415</v>
      </c>
      <c r="G3449" s="1" t="s">
        <v>265</v>
      </c>
      <c r="H3449" s="1">
        <v>2011</v>
      </c>
      <c r="I3449" s="60">
        <f>VLOOKUP(H3449,PROCV!E$33:F$44,2,0)</f>
        <v>1.4444330190702552</v>
      </c>
      <c r="J3449" s="71">
        <v>551245</v>
      </c>
      <c r="K3449" s="44">
        <f t="shared" si="53"/>
        <v>796236.47959738283</v>
      </c>
    </row>
    <row r="3450" spans="1:11" s="43" customFormat="1" ht="19.7" customHeight="1" x14ac:dyDescent="0.25">
      <c r="A3450" s="43" t="s">
        <v>185</v>
      </c>
      <c r="B3450" s="1" t="s">
        <v>293</v>
      </c>
      <c r="C3450" s="1" t="s">
        <v>311</v>
      </c>
      <c r="D3450" s="1" t="s">
        <v>310</v>
      </c>
      <c r="E3450" s="45" t="str">
        <f>VLOOKUP(C3450,PROCV!E$50:G$126,3,0)</f>
        <v>Artes Cênicas e Espetáculos</v>
      </c>
      <c r="F3450" s="1" t="s">
        <v>415</v>
      </c>
      <c r="G3450" s="1" t="s">
        <v>265</v>
      </c>
      <c r="H3450" s="1">
        <v>2011</v>
      </c>
      <c r="I3450" s="60">
        <f>VLOOKUP(H3450,PROCV!E$33:F$44,2,0)</f>
        <v>1.4444330190702552</v>
      </c>
      <c r="J3450" s="71">
        <v>150000</v>
      </c>
      <c r="K3450" s="44">
        <f t="shared" si="53"/>
        <v>216664.95286053829</v>
      </c>
    </row>
    <row r="3451" spans="1:11" s="43" customFormat="1" ht="19.7" customHeight="1" x14ac:dyDescent="0.25">
      <c r="A3451" s="43" t="s">
        <v>191</v>
      </c>
      <c r="B3451" s="1" t="s">
        <v>242</v>
      </c>
      <c r="C3451" s="1" t="s">
        <v>309</v>
      </c>
      <c r="D3451" s="1" t="s">
        <v>308</v>
      </c>
      <c r="E3451" s="45" t="str">
        <f>VLOOKUP(C3451,PROCV!E$50:G$126,3,0)</f>
        <v>NA</v>
      </c>
      <c r="F3451" s="1" t="s">
        <v>416</v>
      </c>
      <c r="G3451" s="1" t="s">
        <v>236</v>
      </c>
      <c r="H3451" s="1">
        <v>2011</v>
      </c>
      <c r="I3451" s="60">
        <f>VLOOKUP(H3451,PROCV!E$33:F$44,2,0)</f>
        <v>1.4444330190702552</v>
      </c>
      <c r="J3451" s="71">
        <v>98408</v>
      </c>
      <c r="K3451" s="44">
        <f t="shared" si="53"/>
        <v>142143.76454066567</v>
      </c>
    </row>
    <row r="3452" spans="1:11" s="43" customFormat="1" ht="19.7" customHeight="1" x14ac:dyDescent="0.25">
      <c r="A3452" s="43" t="s">
        <v>191</v>
      </c>
      <c r="B3452" s="1" t="s">
        <v>242</v>
      </c>
      <c r="C3452" s="1" t="s">
        <v>291</v>
      </c>
      <c r="D3452" s="1" t="s">
        <v>290</v>
      </c>
      <c r="E3452" s="45" t="str">
        <f>VLOOKUP(C3452,PROCV!E$50:G$126,3,0)</f>
        <v>NA</v>
      </c>
      <c r="F3452" s="1" t="s">
        <v>416</v>
      </c>
      <c r="G3452" s="1" t="s">
        <v>236</v>
      </c>
      <c r="H3452" s="1">
        <v>2011</v>
      </c>
      <c r="I3452" s="60">
        <f>VLOOKUP(H3452,PROCV!E$33:F$44,2,0)</f>
        <v>1.4444330190702552</v>
      </c>
      <c r="J3452" s="71">
        <v>26053</v>
      </c>
      <c r="K3452" s="44">
        <f t="shared" si="53"/>
        <v>37631.813445837361</v>
      </c>
    </row>
    <row r="3453" spans="1:11" s="43" customFormat="1" ht="19.7" customHeight="1" x14ac:dyDescent="0.25">
      <c r="A3453" s="43" t="s">
        <v>191</v>
      </c>
      <c r="B3453" s="1" t="s">
        <v>242</v>
      </c>
      <c r="C3453" s="1" t="s">
        <v>291</v>
      </c>
      <c r="D3453" s="1" t="s">
        <v>290</v>
      </c>
      <c r="E3453" s="45" t="str">
        <f>VLOOKUP(C3453,PROCV!E$50:G$126,3,0)</f>
        <v>NA</v>
      </c>
      <c r="F3453" s="1" t="s">
        <v>416</v>
      </c>
      <c r="G3453" s="1" t="s">
        <v>236</v>
      </c>
      <c r="H3453" s="1">
        <v>2011</v>
      </c>
      <c r="I3453" s="60">
        <f>VLOOKUP(H3453,PROCV!E$33:F$44,2,0)</f>
        <v>1.4444330190702552</v>
      </c>
      <c r="J3453" s="71">
        <v>832000</v>
      </c>
      <c r="K3453" s="44">
        <f t="shared" si="53"/>
        <v>1201768.2718664524</v>
      </c>
    </row>
    <row r="3454" spans="1:11" s="43" customFormat="1" ht="19.7" customHeight="1" x14ac:dyDescent="0.25">
      <c r="A3454" s="43" t="s">
        <v>191</v>
      </c>
      <c r="B3454" s="1" t="s">
        <v>242</v>
      </c>
      <c r="C3454" s="1" t="s">
        <v>291</v>
      </c>
      <c r="D3454" s="1" t="s">
        <v>290</v>
      </c>
      <c r="E3454" s="45" t="str">
        <f>VLOOKUP(C3454,PROCV!E$50:G$126,3,0)</f>
        <v>NA</v>
      </c>
      <c r="F3454" s="1" t="s">
        <v>416</v>
      </c>
      <c r="G3454" s="1" t="s">
        <v>236</v>
      </c>
      <c r="H3454" s="1">
        <v>2011</v>
      </c>
      <c r="I3454" s="60">
        <f>VLOOKUP(H3454,PROCV!E$33:F$44,2,0)</f>
        <v>1.4444330190702552</v>
      </c>
      <c r="J3454" s="71">
        <v>857385</v>
      </c>
      <c r="K3454" s="44">
        <f t="shared" si="53"/>
        <v>1238435.2040555507</v>
      </c>
    </row>
    <row r="3455" spans="1:11" s="43" customFormat="1" ht="19.7" customHeight="1" x14ac:dyDescent="0.25">
      <c r="A3455" s="43" t="s">
        <v>191</v>
      </c>
      <c r="B3455" s="1" t="s">
        <v>242</v>
      </c>
      <c r="C3455" s="1" t="s">
        <v>291</v>
      </c>
      <c r="D3455" s="1" t="s">
        <v>290</v>
      </c>
      <c r="E3455" s="45" t="str">
        <f>VLOOKUP(C3455,PROCV!E$50:G$126,3,0)</f>
        <v>NA</v>
      </c>
      <c r="F3455" s="1" t="s">
        <v>416</v>
      </c>
      <c r="G3455" s="1" t="s">
        <v>236</v>
      </c>
      <c r="H3455" s="1">
        <v>2011</v>
      </c>
      <c r="I3455" s="60">
        <f>VLOOKUP(H3455,PROCV!E$33:F$44,2,0)</f>
        <v>1.4444330190702552</v>
      </c>
      <c r="J3455" s="71">
        <v>70905</v>
      </c>
      <c r="K3455" s="44">
        <f t="shared" si="53"/>
        <v>102417.52321717645</v>
      </c>
    </row>
    <row r="3456" spans="1:11" s="43" customFormat="1" ht="19.7" customHeight="1" x14ac:dyDescent="0.25">
      <c r="A3456" s="43" t="s">
        <v>191</v>
      </c>
      <c r="B3456" s="1" t="s">
        <v>242</v>
      </c>
      <c r="C3456" s="1" t="s">
        <v>291</v>
      </c>
      <c r="D3456" s="1" t="s">
        <v>290</v>
      </c>
      <c r="E3456" s="45" t="str">
        <f>VLOOKUP(C3456,PROCV!E$50:G$126,3,0)</f>
        <v>NA</v>
      </c>
      <c r="F3456" s="1" t="s">
        <v>416</v>
      </c>
      <c r="G3456" s="1" t="s">
        <v>236</v>
      </c>
      <c r="H3456" s="1">
        <v>2011</v>
      </c>
      <c r="I3456" s="60">
        <f>VLOOKUP(H3456,PROCV!E$33:F$44,2,0)</f>
        <v>1.4444330190702552</v>
      </c>
      <c r="J3456" s="71">
        <v>91708</v>
      </c>
      <c r="K3456" s="44">
        <f t="shared" si="53"/>
        <v>132466.06331289496</v>
      </c>
    </row>
    <row r="3457" spans="1:11" s="43" customFormat="1" ht="19.7" customHeight="1" x14ac:dyDescent="0.25">
      <c r="A3457" s="43" t="s">
        <v>191</v>
      </c>
      <c r="B3457" s="1" t="s">
        <v>242</v>
      </c>
      <c r="C3457" s="1" t="s">
        <v>291</v>
      </c>
      <c r="D3457" s="1" t="s">
        <v>290</v>
      </c>
      <c r="E3457" s="45" t="str">
        <f>VLOOKUP(C3457,PROCV!E$50:G$126,3,0)</f>
        <v>NA</v>
      </c>
      <c r="F3457" s="1" t="s">
        <v>416</v>
      </c>
      <c r="G3457" s="1" t="s">
        <v>236</v>
      </c>
      <c r="H3457" s="1">
        <v>2011</v>
      </c>
      <c r="I3457" s="60">
        <f>VLOOKUP(H3457,PROCV!E$33:F$44,2,0)</f>
        <v>1.4444330190702552</v>
      </c>
      <c r="J3457" s="71">
        <v>339344</v>
      </c>
      <c r="K3457" s="44">
        <f t="shared" si="53"/>
        <v>490159.6784233767</v>
      </c>
    </row>
    <row r="3458" spans="1:11" s="43" customFormat="1" ht="19.7" customHeight="1" x14ac:dyDescent="0.25">
      <c r="A3458" s="43" t="s">
        <v>191</v>
      </c>
      <c r="B3458" s="1" t="s">
        <v>242</v>
      </c>
      <c r="C3458" s="1" t="s">
        <v>291</v>
      </c>
      <c r="D3458" s="1" t="s">
        <v>290</v>
      </c>
      <c r="E3458" s="45" t="str">
        <f>VLOOKUP(C3458,PROCV!E$50:G$126,3,0)</f>
        <v>NA</v>
      </c>
      <c r="F3458" s="1" t="s">
        <v>416</v>
      </c>
      <c r="G3458" s="1" t="s">
        <v>236</v>
      </c>
      <c r="H3458" s="1">
        <v>2011</v>
      </c>
      <c r="I3458" s="60">
        <f>VLOOKUP(H3458,PROCV!E$33:F$44,2,0)</f>
        <v>1.4444330190702552</v>
      </c>
      <c r="J3458" s="71">
        <v>831800</v>
      </c>
      <c r="K3458" s="44">
        <f t="shared" si="53"/>
        <v>1201479.3852626383</v>
      </c>
    </row>
    <row r="3459" spans="1:11" s="43" customFormat="1" ht="19.7" customHeight="1" x14ac:dyDescent="0.25">
      <c r="A3459" s="43" t="s">
        <v>191</v>
      </c>
      <c r="B3459" s="1" t="s">
        <v>242</v>
      </c>
      <c r="C3459" s="1" t="s">
        <v>320</v>
      </c>
      <c r="D3459" s="1" t="s">
        <v>319</v>
      </c>
      <c r="E3459" s="45" t="str">
        <f>VLOOKUP(C3459,PROCV!E$50:G$126,3,0)</f>
        <v>Música</v>
      </c>
      <c r="F3459" s="1" t="s">
        <v>416</v>
      </c>
      <c r="G3459" s="1" t="s">
        <v>236</v>
      </c>
      <c r="H3459" s="1">
        <v>2011</v>
      </c>
      <c r="I3459" s="60">
        <f>VLOOKUP(H3459,PROCV!E$33:F$44,2,0)</f>
        <v>1.4444330190702552</v>
      </c>
      <c r="J3459" s="71">
        <v>17051</v>
      </c>
      <c r="K3459" s="44">
        <f t="shared" ref="K3459:K3522" si="54">J3459*I3459</f>
        <v>24629.027408166923</v>
      </c>
    </row>
    <row r="3460" spans="1:11" s="43" customFormat="1" ht="19.7" customHeight="1" x14ac:dyDescent="0.25">
      <c r="A3460" s="43" t="s">
        <v>191</v>
      </c>
      <c r="B3460" s="1" t="s">
        <v>242</v>
      </c>
      <c r="C3460" s="1" t="s">
        <v>289</v>
      </c>
      <c r="D3460" s="1" t="s">
        <v>288</v>
      </c>
      <c r="E3460" s="45" t="str">
        <f>VLOOKUP(C3460,PROCV!E$50:G$126,3,0)</f>
        <v>Editorial</v>
      </c>
      <c r="F3460" s="1" t="s">
        <v>416</v>
      </c>
      <c r="G3460" s="1" t="s">
        <v>236</v>
      </c>
      <c r="H3460" s="1">
        <v>2011</v>
      </c>
      <c r="I3460" s="60">
        <f>VLOOKUP(H3460,PROCV!E$33:F$44,2,0)</f>
        <v>1.4444330190702552</v>
      </c>
      <c r="J3460" s="71">
        <v>11362</v>
      </c>
      <c r="K3460" s="44">
        <f t="shared" si="54"/>
        <v>16411.647962676241</v>
      </c>
    </row>
    <row r="3461" spans="1:11" s="43" customFormat="1" ht="19.7" customHeight="1" x14ac:dyDescent="0.25">
      <c r="A3461" s="43" t="s">
        <v>191</v>
      </c>
      <c r="B3461" s="1" t="s">
        <v>242</v>
      </c>
      <c r="C3461" s="1" t="s">
        <v>289</v>
      </c>
      <c r="D3461" s="1" t="s">
        <v>288</v>
      </c>
      <c r="E3461" s="45" t="str">
        <f>VLOOKUP(C3461,PROCV!E$50:G$126,3,0)</f>
        <v>Editorial</v>
      </c>
      <c r="F3461" s="1" t="s">
        <v>416</v>
      </c>
      <c r="G3461" s="1" t="s">
        <v>236</v>
      </c>
      <c r="H3461" s="1">
        <v>2011</v>
      </c>
      <c r="I3461" s="60">
        <f>VLOOKUP(H3461,PROCV!E$33:F$44,2,0)</f>
        <v>1.4444330190702552</v>
      </c>
      <c r="J3461" s="71">
        <v>164835</v>
      </c>
      <c r="K3461" s="44">
        <f t="shared" si="54"/>
        <v>238093.11669844552</v>
      </c>
    </row>
    <row r="3462" spans="1:11" s="43" customFormat="1" ht="19.7" customHeight="1" x14ac:dyDescent="0.25">
      <c r="A3462" s="43" t="s">
        <v>191</v>
      </c>
      <c r="B3462" s="1" t="s">
        <v>242</v>
      </c>
      <c r="C3462" s="1" t="s">
        <v>289</v>
      </c>
      <c r="D3462" s="1" t="s">
        <v>288</v>
      </c>
      <c r="E3462" s="45" t="str">
        <f>VLOOKUP(C3462,PROCV!E$50:G$126,3,0)</f>
        <v>Editorial</v>
      </c>
      <c r="F3462" s="1" t="s">
        <v>416</v>
      </c>
      <c r="G3462" s="1" t="s">
        <v>236</v>
      </c>
      <c r="H3462" s="1">
        <v>2011</v>
      </c>
      <c r="I3462" s="60">
        <f>VLOOKUP(H3462,PROCV!E$33:F$44,2,0)</f>
        <v>1.4444330190702552</v>
      </c>
      <c r="J3462" s="71">
        <v>59844</v>
      </c>
      <c r="K3462" s="44">
        <f t="shared" si="54"/>
        <v>86440.649593240349</v>
      </c>
    </row>
    <row r="3463" spans="1:11" s="43" customFormat="1" ht="19.7" customHeight="1" x14ac:dyDescent="0.25">
      <c r="A3463" s="43" t="s">
        <v>191</v>
      </c>
      <c r="B3463" s="1" t="s">
        <v>242</v>
      </c>
      <c r="C3463" s="1" t="s">
        <v>289</v>
      </c>
      <c r="D3463" s="1" t="s">
        <v>288</v>
      </c>
      <c r="E3463" s="45" t="str">
        <f>VLOOKUP(C3463,PROCV!E$50:G$126,3,0)</f>
        <v>Editorial</v>
      </c>
      <c r="F3463" s="1" t="s">
        <v>416</v>
      </c>
      <c r="G3463" s="1" t="s">
        <v>236</v>
      </c>
      <c r="H3463" s="1">
        <v>2011</v>
      </c>
      <c r="I3463" s="60">
        <f>VLOOKUP(H3463,PROCV!E$33:F$44,2,0)</f>
        <v>1.4444330190702552</v>
      </c>
      <c r="J3463" s="71">
        <v>169565</v>
      </c>
      <c r="K3463" s="44">
        <f t="shared" si="54"/>
        <v>244925.28487864783</v>
      </c>
    </row>
    <row r="3464" spans="1:11" s="43" customFormat="1" ht="19.7" customHeight="1" x14ac:dyDescent="0.25">
      <c r="A3464" s="43" t="s">
        <v>191</v>
      </c>
      <c r="B3464" s="1" t="s">
        <v>242</v>
      </c>
      <c r="C3464" s="1" t="s">
        <v>299</v>
      </c>
      <c r="D3464" s="1" t="s">
        <v>298</v>
      </c>
      <c r="E3464" s="45" t="str">
        <f>VLOOKUP(C3464,PROCV!E$50:G$126,3,0)</f>
        <v>NA</v>
      </c>
      <c r="F3464" s="1" t="s">
        <v>416</v>
      </c>
      <c r="G3464" s="1" t="s">
        <v>236</v>
      </c>
      <c r="H3464" s="1">
        <v>2011</v>
      </c>
      <c r="I3464" s="60">
        <f>VLOOKUP(H3464,PROCV!E$33:F$44,2,0)</f>
        <v>1.4444330190702552</v>
      </c>
      <c r="J3464" s="71">
        <v>4568</v>
      </c>
      <c r="K3464" s="44">
        <f t="shared" si="54"/>
        <v>6598.1700311129262</v>
      </c>
    </row>
    <row r="3465" spans="1:11" s="43" customFormat="1" ht="19.7" customHeight="1" x14ac:dyDescent="0.25">
      <c r="A3465" s="43" t="s">
        <v>191</v>
      </c>
      <c r="B3465" s="1" t="s">
        <v>242</v>
      </c>
      <c r="C3465" s="1" t="s">
        <v>299</v>
      </c>
      <c r="D3465" s="1" t="s">
        <v>298</v>
      </c>
      <c r="E3465" s="45" t="str">
        <f>VLOOKUP(C3465,PROCV!E$50:G$126,3,0)</f>
        <v>NA</v>
      </c>
      <c r="F3465" s="1" t="s">
        <v>416</v>
      </c>
      <c r="G3465" s="1" t="s">
        <v>236</v>
      </c>
      <c r="H3465" s="1">
        <v>2011</v>
      </c>
      <c r="I3465" s="60">
        <f>VLOOKUP(H3465,PROCV!E$33:F$44,2,0)</f>
        <v>1.4444330190702552</v>
      </c>
      <c r="J3465" s="71">
        <v>5767</v>
      </c>
      <c r="K3465" s="44">
        <f t="shared" si="54"/>
        <v>8330.0452209781615</v>
      </c>
    </row>
    <row r="3466" spans="1:11" s="43" customFormat="1" ht="19.7" customHeight="1" x14ac:dyDescent="0.25">
      <c r="A3466" s="43" t="s">
        <v>191</v>
      </c>
      <c r="B3466" s="1" t="s">
        <v>242</v>
      </c>
      <c r="C3466" s="1" t="s">
        <v>287</v>
      </c>
      <c r="D3466" s="1" t="s">
        <v>286</v>
      </c>
      <c r="E3466" s="45" t="str">
        <f>VLOOKUP(C3466,PROCV!E$50:G$126,3,0)</f>
        <v>Música</v>
      </c>
      <c r="F3466" s="1" t="s">
        <v>416</v>
      </c>
      <c r="G3466" s="1" t="s">
        <v>236</v>
      </c>
      <c r="H3466" s="1">
        <v>2011</v>
      </c>
      <c r="I3466" s="60">
        <f>VLOOKUP(H3466,PROCV!E$33:F$44,2,0)</f>
        <v>1.4444330190702552</v>
      </c>
      <c r="J3466" s="71">
        <v>22574</v>
      </c>
      <c r="K3466" s="44">
        <f t="shared" si="54"/>
        <v>32606.630972491941</v>
      </c>
    </row>
    <row r="3467" spans="1:11" s="43" customFormat="1" ht="19.7" customHeight="1" x14ac:dyDescent="0.25">
      <c r="A3467" s="43" t="s">
        <v>191</v>
      </c>
      <c r="B3467" s="1" t="s">
        <v>242</v>
      </c>
      <c r="C3467" s="1" t="s">
        <v>287</v>
      </c>
      <c r="D3467" s="1" t="s">
        <v>286</v>
      </c>
      <c r="E3467" s="45" t="str">
        <f>VLOOKUP(C3467,PROCV!E$50:G$126,3,0)</f>
        <v>Música</v>
      </c>
      <c r="F3467" s="1" t="s">
        <v>416</v>
      </c>
      <c r="G3467" s="1" t="s">
        <v>236</v>
      </c>
      <c r="H3467" s="1">
        <v>2011</v>
      </c>
      <c r="I3467" s="60">
        <f>VLOOKUP(H3467,PROCV!E$33:F$44,2,0)</f>
        <v>1.4444330190702552</v>
      </c>
      <c r="J3467" s="71">
        <v>100000</v>
      </c>
      <c r="K3467" s="44">
        <f t="shared" si="54"/>
        <v>144443.30190702551</v>
      </c>
    </row>
    <row r="3468" spans="1:11" s="43" customFormat="1" ht="19.7" customHeight="1" x14ac:dyDescent="0.25">
      <c r="A3468" s="43" t="s">
        <v>191</v>
      </c>
      <c r="B3468" s="1" t="s">
        <v>242</v>
      </c>
      <c r="C3468" s="1" t="s">
        <v>287</v>
      </c>
      <c r="D3468" s="1" t="s">
        <v>286</v>
      </c>
      <c r="E3468" s="45" t="str">
        <f>VLOOKUP(C3468,PROCV!E$50:G$126,3,0)</f>
        <v>Música</v>
      </c>
      <c r="F3468" s="1" t="s">
        <v>416</v>
      </c>
      <c r="G3468" s="1" t="s">
        <v>236</v>
      </c>
      <c r="H3468" s="1">
        <v>2011</v>
      </c>
      <c r="I3468" s="60">
        <f>VLOOKUP(H3468,PROCV!E$33:F$44,2,0)</f>
        <v>1.4444330190702552</v>
      </c>
      <c r="J3468" s="71">
        <v>49667</v>
      </c>
      <c r="K3468" s="44">
        <f t="shared" si="54"/>
        <v>71740.65475816236</v>
      </c>
    </row>
    <row r="3469" spans="1:11" s="43" customFormat="1" ht="19.7" customHeight="1" x14ac:dyDescent="0.25">
      <c r="A3469" s="43" t="s">
        <v>191</v>
      </c>
      <c r="B3469" s="1" t="s">
        <v>242</v>
      </c>
      <c r="C3469" s="1" t="s">
        <v>287</v>
      </c>
      <c r="D3469" s="1" t="s">
        <v>286</v>
      </c>
      <c r="E3469" s="45" t="str">
        <f>VLOOKUP(C3469,PROCV!E$50:G$126,3,0)</f>
        <v>Música</v>
      </c>
      <c r="F3469" s="1" t="s">
        <v>416</v>
      </c>
      <c r="G3469" s="1" t="s">
        <v>236</v>
      </c>
      <c r="H3469" s="1">
        <v>2011</v>
      </c>
      <c r="I3469" s="60">
        <f>VLOOKUP(H3469,PROCV!E$33:F$44,2,0)</f>
        <v>1.4444330190702552</v>
      </c>
      <c r="J3469" s="71">
        <v>181370</v>
      </c>
      <c r="K3469" s="44">
        <f t="shared" si="54"/>
        <v>261976.8166687722</v>
      </c>
    </row>
    <row r="3470" spans="1:11" s="43" customFormat="1" ht="19.7" customHeight="1" x14ac:dyDescent="0.25">
      <c r="A3470" s="43" t="s">
        <v>191</v>
      </c>
      <c r="B3470" s="1" t="s">
        <v>242</v>
      </c>
      <c r="C3470" s="1" t="s">
        <v>285</v>
      </c>
      <c r="D3470" s="1" t="s">
        <v>284</v>
      </c>
      <c r="E3470" s="45" t="str">
        <f>VLOOKUP(C3470,PROCV!E$50:G$126,3,0)</f>
        <v>Editorial</v>
      </c>
      <c r="F3470" s="1" t="s">
        <v>416</v>
      </c>
      <c r="G3470" s="1" t="s">
        <v>236</v>
      </c>
      <c r="H3470" s="1">
        <v>2011</v>
      </c>
      <c r="I3470" s="60">
        <f>VLOOKUP(H3470,PROCV!E$33:F$44,2,0)</f>
        <v>1.4444330190702552</v>
      </c>
      <c r="J3470" s="71">
        <v>15161</v>
      </c>
      <c r="K3470" s="44">
        <f t="shared" si="54"/>
        <v>21899.049002124138</v>
      </c>
    </row>
    <row r="3471" spans="1:11" s="43" customFormat="1" ht="19.7" customHeight="1" x14ac:dyDescent="0.25">
      <c r="A3471" s="43" t="s">
        <v>191</v>
      </c>
      <c r="B3471" s="1" t="s">
        <v>242</v>
      </c>
      <c r="C3471" s="1" t="s">
        <v>285</v>
      </c>
      <c r="D3471" s="1" t="s">
        <v>284</v>
      </c>
      <c r="E3471" s="45" t="str">
        <f>VLOOKUP(C3471,PROCV!E$50:G$126,3,0)</f>
        <v>Editorial</v>
      </c>
      <c r="F3471" s="1" t="s">
        <v>416</v>
      </c>
      <c r="G3471" s="1" t="s">
        <v>265</v>
      </c>
      <c r="H3471" s="1">
        <v>2011</v>
      </c>
      <c r="I3471" s="60">
        <f>VLOOKUP(H3471,PROCV!E$33:F$44,2,0)</f>
        <v>1.4444330190702552</v>
      </c>
      <c r="J3471" s="71">
        <v>2849203</v>
      </c>
      <c r="K3471" s="44">
        <f t="shared" si="54"/>
        <v>4115482.8912340286</v>
      </c>
    </row>
    <row r="3472" spans="1:11" s="43" customFormat="1" ht="19.7" customHeight="1" x14ac:dyDescent="0.25">
      <c r="A3472" s="43" t="s">
        <v>191</v>
      </c>
      <c r="B3472" s="1" t="s">
        <v>242</v>
      </c>
      <c r="C3472" s="1" t="s">
        <v>285</v>
      </c>
      <c r="D3472" s="1" t="s">
        <v>284</v>
      </c>
      <c r="E3472" s="45" t="str">
        <f>VLOOKUP(C3472,PROCV!E$50:G$126,3,0)</f>
        <v>Editorial</v>
      </c>
      <c r="F3472" s="1" t="s">
        <v>416</v>
      </c>
      <c r="G3472" s="1" t="s">
        <v>236</v>
      </c>
      <c r="H3472" s="1">
        <v>2011</v>
      </c>
      <c r="I3472" s="60">
        <f>VLOOKUP(H3472,PROCV!E$33:F$44,2,0)</f>
        <v>1.4444330190702552</v>
      </c>
      <c r="J3472" s="71">
        <v>99832</v>
      </c>
      <c r="K3472" s="44">
        <f t="shared" si="54"/>
        <v>144200.63715982172</v>
      </c>
    </row>
    <row r="3473" spans="1:11" s="43" customFormat="1" ht="19.7" customHeight="1" x14ac:dyDescent="0.25">
      <c r="A3473" s="43" t="s">
        <v>191</v>
      </c>
      <c r="B3473" s="1" t="s">
        <v>242</v>
      </c>
      <c r="C3473" s="1" t="s">
        <v>285</v>
      </c>
      <c r="D3473" s="1" t="s">
        <v>284</v>
      </c>
      <c r="E3473" s="45" t="str">
        <f>VLOOKUP(C3473,PROCV!E$50:G$126,3,0)</f>
        <v>Editorial</v>
      </c>
      <c r="F3473" s="1" t="s">
        <v>416</v>
      </c>
      <c r="G3473" s="1" t="s">
        <v>236</v>
      </c>
      <c r="H3473" s="1">
        <v>2011</v>
      </c>
      <c r="I3473" s="60">
        <f>VLOOKUP(H3473,PROCV!E$33:F$44,2,0)</f>
        <v>1.4444330190702552</v>
      </c>
      <c r="J3473" s="71">
        <v>71151</v>
      </c>
      <c r="K3473" s="44">
        <f t="shared" si="54"/>
        <v>102772.85373986773</v>
      </c>
    </row>
    <row r="3474" spans="1:11" s="43" customFormat="1" ht="19.7" customHeight="1" x14ac:dyDescent="0.25">
      <c r="A3474" s="43" t="s">
        <v>191</v>
      </c>
      <c r="B3474" s="1" t="s">
        <v>242</v>
      </c>
      <c r="C3474" s="1" t="s">
        <v>285</v>
      </c>
      <c r="D3474" s="1" t="s">
        <v>284</v>
      </c>
      <c r="E3474" s="45" t="str">
        <f>VLOOKUP(C3474,PROCV!E$50:G$126,3,0)</f>
        <v>Editorial</v>
      </c>
      <c r="F3474" s="1" t="s">
        <v>416</v>
      </c>
      <c r="G3474" s="1" t="s">
        <v>236</v>
      </c>
      <c r="H3474" s="1">
        <v>2011</v>
      </c>
      <c r="I3474" s="60">
        <f>VLOOKUP(H3474,PROCV!E$33:F$44,2,0)</f>
        <v>1.4444330190702552</v>
      </c>
      <c r="J3474" s="71">
        <v>183267</v>
      </c>
      <c r="K3474" s="44">
        <f t="shared" si="54"/>
        <v>264716.90610594844</v>
      </c>
    </row>
    <row r="3475" spans="1:11" s="43" customFormat="1" ht="19.7" customHeight="1" x14ac:dyDescent="0.25">
      <c r="A3475" s="43" t="s">
        <v>191</v>
      </c>
      <c r="B3475" s="1" t="s">
        <v>242</v>
      </c>
      <c r="C3475" s="1" t="s">
        <v>283</v>
      </c>
      <c r="D3475" s="1" t="s">
        <v>282</v>
      </c>
      <c r="E3475" s="45" t="str">
        <f>VLOOKUP(C3475,PROCV!E$50:G$126,3,0)</f>
        <v>Editorial</v>
      </c>
      <c r="F3475" s="1" t="s">
        <v>416</v>
      </c>
      <c r="G3475" s="1" t="s">
        <v>236</v>
      </c>
      <c r="H3475" s="1">
        <v>2011</v>
      </c>
      <c r="I3475" s="60">
        <f>VLOOKUP(H3475,PROCV!E$33:F$44,2,0)</f>
        <v>1.4444330190702552</v>
      </c>
      <c r="J3475" s="71">
        <v>35385</v>
      </c>
      <c r="K3475" s="44">
        <f t="shared" si="54"/>
        <v>51111.262379800981</v>
      </c>
    </row>
    <row r="3476" spans="1:11" s="43" customFormat="1" ht="19.7" customHeight="1" x14ac:dyDescent="0.25">
      <c r="A3476" s="43" t="s">
        <v>191</v>
      </c>
      <c r="B3476" s="1" t="s">
        <v>242</v>
      </c>
      <c r="C3476" s="1" t="s">
        <v>283</v>
      </c>
      <c r="D3476" s="1" t="s">
        <v>282</v>
      </c>
      <c r="E3476" s="45" t="str">
        <f>VLOOKUP(C3476,PROCV!E$50:G$126,3,0)</f>
        <v>Editorial</v>
      </c>
      <c r="F3476" s="1" t="s">
        <v>416</v>
      </c>
      <c r="G3476" s="1" t="s">
        <v>236</v>
      </c>
      <c r="H3476" s="1">
        <v>2011</v>
      </c>
      <c r="I3476" s="60">
        <f>VLOOKUP(H3476,PROCV!E$33:F$44,2,0)</f>
        <v>1.4444330190702552</v>
      </c>
      <c r="J3476" s="71">
        <v>885289</v>
      </c>
      <c r="K3476" s="44">
        <f t="shared" si="54"/>
        <v>1278740.6630196872</v>
      </c>
    </row>
    <row r="3477" spans="1:11" s="43" customFormat="1" ht="19.7" customHeight="1" x14ac:dyDescent="0.25">
      <c r="A3477" s="43" t="s">
        <v>191</v>
      </c>
      <c r="B3477" s="1" t="s">
        <v>242</v>
      </c>
      <c r="C3477" s="1" t="s">
        <v>283</v>
      </c>
      <c r="D3477" s="1" t="s">
        <v>282</v>
      </c>
      <c r="E3477" s="45" t="str">
        <f>VLOOKUP(C3477,PROCV!E$50:G$126,3,0)</f>
        <v>Editorial</v>
      </c>
      <c r="F3477" s="1" t="s">
        <v>416</v>
      </c>
      <c r="G3477" s="1" t="s">
        <v>236</v>
      </c>
      <c r="H3477" s="1">
        <v>2011</v>
      </c>
      <c r="I3477" s="60">
        <f>VLOOKUP(H3477,PROCV!E$33:F$44,2,0)</f>
        <v>1.4444330190702552</v>
      </c>
      <c r="J3477" s="71">
        <v>27177</v>
      </c>
      <c r="K3477" s="44">
        <f t="shared" si="54"/>
        <v>39255.356159272327</v>
      </c>
    </row>
    <row r="3478" spans="1:11" s="43" customFormat="1" ht="19.7" customHeight="1" x14ac:dyDescent="0.25">
      <c r="A3478" s="43" t="s">
        <v>191</v>
      </c>
      <c r="B3478" s="1" t="s">
        <v>242</v>
      </c>
      <c r="C3478" s="1" t="s">
        <v>283</v>
      </c>
      <c r="D3478" s="1" t="s">
        <v>282</v>
      </c>
      <c r="E3478" s="45" t="str">
        <f>VLOOKUP(C3478,PROCV!E$50:G$126,3,0)</f>
        <v>Editorial</v>
      </c>
      <c r="F3478" s="1" t="s">
        <v>416</v>
      </c>
      <c r="G3478" s="1" t="s">
        <v>236</v>
      </c>
      <c r="H3478" s="1">
        <v>2011</v>
      </c>
      <c r="I3478" s="60">
        <f>VLOOKUP(H3478,PROCV!E$33:F$44,2,0)</f>
        <v>1.4444330190702552</v>
      </c>
      <c r="J3478" s="71">
        <v>531015</v>
      </c>
      <c r="K3478" s="44">
        <f t="shared" si="54"/>
        <v>767015.59962159162</v>
      </c>
    </row>
    <row r="3479" spans="1:11" s="43" customFormat="1" ht="19.7" customHeight="1" x14ac:dyDescent="0.25">
      <c r="A3479" s="43" t="s">
        <v>191</v>
      </c>
      <c r="B3479" s="1" t="s">
        <v>242</v>
      </c>
      <c r="C3479" s="1" t="s">
        <v>281</v>
      </c>
      <c r="D3479" s="1" t="s">
        <v>280</v>
      </c>
      <c r="E3479" s="45" t="str">
        <f>VLOOKUP(C3479,PROCV!E$50:G$126,3,0)</f>
        <v>Música</v>
      </c>
      <c r="F3479" s="1" t="s">
        <v>416</v>
      </c>
      <c r="G3479" s="1" t="s">
        <v>236</v>
      </c>
      <c r="H3479" s="1">
        <v>2011</v>
      </c>
      <c r="I3479" s="60">
        <f>VLOOKUP(H3479,PROCV!E$33:F$44,2,0)</f>
        <v>1.4444330190702552</v>
      </c>
      <c r="J3479" s="71">
        <v>226252</v>
      </c>
      <c r="K3479" s="44">
        <f t="shared" si="54"/>
        <v>326805.85943068337</v>
      </c>
    </row>
    <row r="3480" spans="1:11" s="43" customFormat="1" ht="19.7" customHeight="1" x14ac:dyDescent="0.25">
      <c r="A3480" s="43" t="s">
        <v>191</v>
      </c>
      <c r="B3480" s="1" t="s">
        <v>242</v>
      </c>
      <c r="C3480" s="1" t="s">
        <v>281</v>
      </c>
      <c r="D3480" s="1" t="s">
        <v>280</v>
      </c>
      <c r="E3480" s="45" t="str">
        <f>VLOOKUP(C3480,PROCV!E$50:G$126,3,0)</f>
        <v>Música</v>
      </c>
      <c r="F3480" s="1" t="s">
        <v>416</v>
      </c>
      <c r="G3480" s="1" t="s">
        <v>236</v>
      </c>
      <c r="H3480" s="1">
        <v>2011</v>
      </c>
      <c r="I3480" s="60">
        <f>VLOOKUP(H3480,PROCV!E$33:F$44,2,0)</f>
        <v>1.4444330190702552</v>
      </c>
      <c r="J3480" s="71">
        <v>35022</v>
      </c>
      <c r="K3480" s="44">
        <f t="shared" si="54"/>
        <v>50586.933193878482</v>
      </c>
    </row>
    <row r="3481" spans="1:11" s="43" customFormat="1" ht="19.7" customHeight="1" x14ac:dyDescent="0.25">
      <c r="A3481" s="43" t="s">
        <v>191</v>
      </c>
      <c r="B3481" s="1" t="s">
        <v>242</v>
      </c>
      <c r="C3481" s="1" t="s">
        <v>281</v>
      </c>
      <c r="D3481" s="1" t="s">
        <v>280</v>
      </c>
      <c r="E3481" s="45" t="str">
        <f>VLOOKUP(C3481,PROCV!E$50:G$126,3,0)</f>
        <v>Música</v>
      </c>
      <c r="F3481" s="1" t="s">
        <v>416</v>
      </c>
      <c r="G3481" s="1" t="s">
        <v>236</v>
      </c>
      <c r="H3481" s="1">
        <v>2011</v>
      </c>
      <c r="I3481" s="60">
        <f>VLOOKUP(H3481,PROCV!E$33:F$44,2,0)</f>
        <v>1.4444330190702552</v>
      </c>
      <c r="J3481" s="71">
        <v>93293</v>
      </c>
      <c r="K3481" s="44">
        <f t="shared" si="54"/>
        <v>134755.48964812132</v>
      </c>
    </row>
    <row r="3482" spans="1:11" s="43" customFormat="1" ht="19.7" customHeight="1" x14ac:dyDescent="0.25">
      <c r="A3482" s="43" t="s">
        <v>191</v>
      </c>
      <c r="B3482" s="1" t="s">
        <v>242</v>
      </c>
      <c r="C3482" s="1" t="s">
        <v>279</v>
      </c>
      <c r="D3482" s="1" t="s">
        <v>278</v>
      </c>
      <c r="E3482" s="45" t="str">
        <f>VLOOKUP(C3482,PROCV!E$50:G$126,3,0)</f>
        <v>Editorial</v>
      </c>
      <c r="F3482" s="1" t="s">
        <v>416</v>
      </c>
      <c r="G3482" s="1" t="s">
        <v>236</v>
      </c>
      <c r="H3482" s="1">
        <v>2011</v>
      </c>
      <c r="I3482" s="60">
        <f>VLOOKUP(H3482,PROCV!E$33:F$44,2,0)</f>
        <v>1.4444330190702552</v>
      </c>
      <c r="J3482" s="71">
        <v>9771</v>
      </c>
      <c r="K3482" s="44">
        <f t="shared" si="54"/>
        <v>14113.555029335464</v>
      </c>
    </row>
    <row r="3483" spans="1:11" s="43" customFormat="1" ht="19.7" customHeight="1" x14ac:dyDescent="0.25">
      <c r="A3483" s="43" t="s">
        <v>191</v>
      </c>
      <c r="B3483" s="1" t="s">
        <v>242</v>
      </c>
      <c r="C3483" s="1" t="s">
        <v>279</v>
      </c>
      <c r="D3483" s="1" t="s">
        <v>278</v>
      </c>
      <c r="E3483" s="45" t="str">
        <f>VLOOKUP(C3483,PROCV!E$50:G$126,3,0)</f>
        <v>Editorial</v>
      </c>
      <c r="F3483" s="1" t="s">
        <v>416</v>
      </c>
      <c r="G3483" s="1" t="s">
        <v>236</v>
      </c>
      <c r="H3483" s="1">
        <v>2011</v>
      </c>
      <c r="I3483" s="60">
        <f>VLOOKUP(H3483,PROCV!E$33:F$44,2,0)</f>
        <v>1.4444330190702552</v>
      </c>
      <c r="J3483" s="71">
        <v>27257</v>
      </c>
      <c r="K3483" s="44">
        <f t="shared" si="54"/>
        <v>39370.910800797945</v>
      </c>
    </row>
    <row r="3484" spans="1:11" s="43" customFormat="1" ht="19.7" customHeight="1" x14ac:dyDescent="0.25">
      <c r="A3484" s="43" t="s">
        <v>191</v>
      </c>
      <c r="B3484" s="1" t="s">
        <v>242</v>
      </c>
      <c r="C3484" s="1" t="s">
        <v>279</v>
      </c>
      <c r="D3484" s="1" t="s">
        <v>278</v>
      </c>
      <c r="E3484" s="45" t="str">
        <f>VLOOKUP(C3484,PROCV!E$50:G$126,3,0)</f>
        <v>Editorial</v>
      </c>
      <c r="F3484" s="1" t="s">
        <v>415</v>
      </c>
      <c r="G3484" s="1" t="s">
        <v>265</v>
      </c>
      <c r="H3484" s="1">
        <v>2011</v>
      </c>
      <c r="I3484" s="60">
        <f>VLOOKUP(H3484,PROCV!E$33:F$44,2,0)</f>
        <v>1.4444330190702552</v>
      </c>
      <c r="J3484" s="71">
        <v>394000</v>
      </c>
      <c r="K3484" s="44">
        <f t="shared" si="54"/>
        <v>569106.60951368057</v>
      </c>
    </row>
    <row r="3485" spans="1:11" s="43" customFormat="1" ht="19.7" customHeight="1" x14ac:dyDescent="0.25">
      <c r="A3485" s="43" t="s">
        <v>191</v>
      </c>
      <c r="B3485" s="1" t="s">
        <v>242</v>
      </c>
      <c r="C3485" s="1" t="s">
        <v>279</v>
      </c>
      <c r="D3485" s="1" t="s">
        <v>278</v>
      </c>
      <c r="E3485" s="45" t="str">
        <f>VLOOKUP(C3485,PROCV!E$50:G$126,3,0)</f>
        <v>Editorial</v>
      </c>
      <c r="F3485" s="1" t="s">
        <v>416</v>
      </c>
      <c r="G3485" s="1" t="s">
        <v>236</v>
      </c>
      <c r="H3485" s="1">
        <v>2011</v>
      </c>
      <c r="I3485" s="60">
        <f>VLOOKUP(H3485,PROCV!E$33:F$44,2,0)</f>
        <v>1.4444330190702552</v>
      </c>
      <c r="J3485" s="71">
        <v>447811</v>
      </c>
      <c r="K3485" s="44">
        <f t="shared" si="54"/>
        <v>646832.99470287003</v>
      </c>
    </row>
    <row r="3486" spans="1:11" s="43" customFormat="1" ht="19.7" customHeight="1" x14ac:dyDescent="0.25">
      <c r="A3486" s="43" t="s">
        <v>191</v>
      </c>
      <c r="B3486" s="1" t="s">
        <v>242</v>
      </c>
      <c r="C3486" s="1" t="s">
        <v>279</v>
      </c>
      <c r="D3486" s="1" t="s">
        <v>278</v>
      </c>
      <c r="E3486" s="45" t="str">
        <f>VLOOKUP(C3486,PROCV!E$50:G$126,3,0)</f>
        <v>Editorial</v>
      </c>
      <c r="F3486" s="1" t="s">
        <v>416</v>
      </c>
      <c r="G3486" s="1" t="s">
        <v>236</v>
      </c>
      <c r="H3486" s="1">
        <v>2011</v>
      </c>
      <c r="I3486" s="60">
        <f>VLOOKUP(H3486,PROCV!E$33:F$44,2,0)</f>
        <v>1.4444330190702552</v>
      </c>
      <c r="J3486" s="71">
        <v>674472</v>
      </c>
      <c r="K3486" s="44">
        <f t="shared" si="54"/>
        <v>974229.62723835313</v>
      </c>
    </row>
    <row r="3487" spans="1:11" s="43" customFormat="1" ht="19.7" customHeight="1" x14ac:dyDescent="0.25">
      <c r="A3487" s="43" t="s">
        <v>191</v>
      </c>
      <c r="B3487" s="1" t="s">
        <v>242</v>
      </c>
      <c r="C3487" s="1" t="s">
        <v>279</v>
      </c>
      <c r="D3487" s="1" t="s">
        <v>278</v>
      </c>
      <c r="E3487" s="45" t="str">
        <f>VLOOKUP(C3487,PROCV!E$50:G$126,3,0)</f>
        <v>Editorial</v>
      </c>
      <c r="F3487" s="1" t="s">
        <v>416</v>
      </c>
      <c r="G3487" s="1" t="s">
        <v>265</v>
      </c>
      <c r="H3487" s="1">
        <v>2011</v>
      </c>
      <c r="I3487" s="60">
        <f>VLOOKUP(H3487,PROCV!E$33:F$44,2,0)</f>
        <v>1.4444330190702552</v>
      </c>
      <c r="J3487" s="71">
        <v>1176200</v>
      </c>
      <c r="K3487" s="44">
        <f t="shared" si="54"/>
        <v>1698942.1170304343</v>
      </c>
    </row>
    <row r="3488" spans="1:11" s="43" customFormat="1" ht="19.7" customHeight="1" x14ac:dyDescent="0.25">
      <c r="A3488" s="43" t="s">
        <v>191</v>
      </c>
      <c r="B3488" s="1" t="s">
        <v>242</v>
      </c>
      <c r="C3488" s="1" t="s">
        <v>279</v>
      </c>
      <c r="D3488" s="1" t="s">
        <v>278</v>
      </c>
      <c r="E3488" s="45" t="str">
        <f>VLOOKUP(C3488,PROCV!E$50:G$126,3,0)</f>
        <v>Editorial</v>
      </c>
      <c r="F3488" s="1" t="s">
        <v>416</v>
      </c>
      <c r="G3488" s="1" t="s">
        <v>236</v>
      </c>
      <c r="H3488" s="1">
        <v>2011</v>
      </c>
      <c r="I3488" s="60">
        <f>VLOOKUP(H3488,PROCV!E$33:F$44,2,0)</f>
        <v>1.4444330190702552</v>
      </c>
      <c r="J3488" s="71">
        <v>70914</v>
      </c>
      <c r="K3488" s="44">
        <f t="shared" si="54"/>
        <v>102430.52311434808</v>
      </c>
    </row>
    <row r="3489" spans="1:11" s="43" customFormat="1" ht="19.7" customHeight="1" x14ac:dyDescent="0.25">
      <c r="A3489" s="43" t="s">
        <v>191</v>
      </c>
      <c r="B3489" s="1" t="s">
        <v>242</v>
      </c>
      <c r="C3489" s="1" t="s">
        <v>277</v>
      </c>
      <c r="D3489" s="1" t="s">
        <v>276</v>
      </c>
      <c r="E3489" s="45" t="str">
        <f>VLOOKUP(C3489,PROCV!E$50:G$126,3,0)</f>
        <v>Editorial</v>
      </c>
      <c r="F3489" s="1" t="s">
        <v>416</v>
      </c>
      <c r="G3489" s="1" t="s">
        <v>236</v>
      </c>
      <c r="H3489" s="1">
        <v>2011</v>
      </c>
      <c r="I3489" s="60">
        <f>VLOOKUP(H3489,PROCV!E$33:F$44,2,0)</f>
        <v>1.4444330190702552</v>
      </c>
      <c r="J3489" s="71">
        <v>1674751</v>
      </c>
      <c r="K3489" s="44">
        <f t="shared" si="54"/>
        <v>2419065.6431209291</v>
      </c>
    </row>
    <row r="3490" spans="1:11" s="43" customFormat="1" ht="19.7" customHeight="1" x14ac:dyDescent="0.25">
      <c r="A3490" s="43" t="s">
        <v>191</v>
      </c>
      <c r="B3490" s="1" t="s">
        <v>242</v>
      </c>
      <c r="C3490" s="1" t="s">
        <v>277</v>
      </c>
      <c r="D3490" s="1" t="s">
        <v>276</v>
      </c>
      <c r="E3490" s="45" t="str">
        <f>VLOOKUP(C3490,PROCV!E$50:G$126,3,0)</f>
        <v>Editorial</v>
      </c>
      <c r="F3490" s="1" t="s">
        <v>416</v>
      </c>
      <c r="G3490" s="1" t="s">
        <v>236</v>
      </c>
      <c r="H3490" s="1">
        <v>2011</v>
      </c>
      <c r="I3490" s="60">
        <f>VLOOKUP(H3490,PROCV!E$33:F$44,2,0)</f>
        <v>1.4444330190702552</v>
      </c>
      <c r="J3490" s="71">
        <v>41570</v>
      </c>
      <c r="K3490" s="44">
        <f t="shared" si="54"/>
        <v>60045.08060275051</v>
      </c>
    </row>
    <row r="3491" spans="1:11" s="43" customFormat="1" ht="19.7" customHeight="1" x14ac:dyDescent="0.25">
      <c r="A3491" s="43" t="s">
        <v>191</v>
      </c>
      <c r="B3491" s="1" t="s">
        <v>242</v>
      </c>
      <c r="C3491" s="1" t="s">
        <v>277</v>
      </c>
      <c r="D3491" s="1" t="s">
        <v>276</v>
      </c>
      <c r="E3491" s="45" t="str">
        <f>VLOOKUP(C3491,PROCV!E$50:G$126,3,0)</f>
        <v>Editorial</v>
      </c>
      <c r="F3491" s="1" t="s">
        <v>416</v>
      </c>
      <c r="G3491" s="1" t="s">
        <v>236</v>
      </c>
      <c r="H3491" s="1">
        <v>2011</v>
      </c>
      <c r="I3491" s="60">
        <f>VLOOKUP(H3491,PROCV!E$33:F$44,2,0)</f>
        <v>1.4444330190702552</v>
      </c>
      <c r="J3491" s="71">
        <v>96133</v>
      </c>
      <c r="K3491" s="44">
        <f t="shared" si="54"/>
        <v>138857.67942228084</v>
      </c>
    </row>
    <row r="3492" spans="1:11" s="43" customFormat="1" ht="19.7" customHeight="1" x14ac:dyDescent="0.25">
      <c r="A3492" s="43" t="s">
        <v>191</v>
      </c>
      <c r="B3492" s="1" t="s">
        <v>242</v>
      </c>
      <c r="C3492" s="1" t="s">
        <v>275</v>
      </c>
      <c r="D3492" s="1" t="s">
        <v>274</v>
      </c>
      <c r="E3492" s="45" t="str">
        <f>VLOOKUP(C3492,PROCV!E$50:G$126,3,0)</f>
        <v>Editorial</v>
      </c>
      <c r="F3492" s="1" t="s">
        <v>416</v>
      </c>
      <c r="G3492" s="1" t="s">
        <v>236</v>
      </c>
      <c r="H3492" s="1">
        <v>2011</v>
      </c>
      <c r="I3492" s="60">
        <f>VLOOKUP(H3492,PROCV!E$33:F$44,2,0)</f>
        <v>1.4444330190702552</v>
      </c>
      <c r="J3492" s="71">
        <v>19934</v>
      </c>
      <c r="K3492" s="44">
        <f t="shared" si="54"/>
        <v>28793.327802146468</v>
      </c>
    </row>
    <row r="3493" spans="1:11" s="43" customFormat="1" ht="19.7" customHeight="1" x14ac:dyDescent="0.25">
      <c r="A3493" s="43" t="s">
        <v>191</v>
      </c>
      <c r="B3493" s="1" t="s">
        <v>242</v>
      </c>
      <c r="C3493" s="1" t="s">
        <v>275</v>
      </c>
      <c r="D3493" s="1" t="s">
        <v>274</v>
      </c>
      <c r="E3493" s="45" t="str">
        <f>VLOOKUP(C3493,PROCV!E$50:G$126,3,0)</f>
        <v>Editorial</v>
      </c>
      <c r="F3493" s="1" t="s">
        <v>416</v>
      </c>
      <c r="G3493" s="1" t="s">
        <v>236</v>
      </c>
      <c r="H3493" s="1">
        <v>2011</v>
      </c>
      <c r="I3493" s="60">
        <f>VLOOKUP(H3493,PROCV!E$33:F$44,2,0)</f>
        <v>1.4444330190702552</v>
      </c>
      <c r="J3493" s="71">
        <v>47183</v>
      </c>
      <c r="K3493" s="44">
        <f t="shared" si="54"/>
        <v>68152.68313879185</v>
      </c>
    </row>
    <row r="3494" spans="1:11" s="43" customFormat="1" ht="19.7" customHeight="1" x14ac:dyDescent="0.25">
      <c r="A3494" s="43" t="s">
        <v>191</v>
      </c>
      <c r="B3494" s="1" t="s">
        <v>242</v>
      </c>
      <c r="C3494" s="1" t="s">
        <v>307</v>
      </c>
      <c r="D3494" s="1" t="s">
        <v>306</v>
      </c>
      <c r="E3494" s="45" t="str">
        <f>VLOOKUP(C3494,PROCV!E$50:G$126,3,0)</f>
        <v>NA</v>
      </c>
      <c r="F3494" s="1" t="s">
        <v>416</v>
      </c>
      <c r="G3494" s="1" t="s">
        <v>236</v>
      </c>
      <c r="H3494" s="1">
        <v>2011</v>
      </c>
      <c r="I3494" s="60">
        <f>VLOOKUP(H3494,PROCV!E$33:F$44,2,0)</f>
        <v>1.4444330190702552</v>
      </c>
      <c r="J3494" s="71">
        <v>4519</v>
      </c>
      <c r="K3494" s="44">
        <f t="shared" si="54"/>
        <v>6527.3928131784833</v>
      </c>
    </row>
    <row r="3495" spans="1:11" s="43" customFormat="1" ht="19.7" customHeight="1" x14ac:dyDescent="0.25">
      <c r="A3495" s="43" t="s">
        <v>191</v>
      </c>
      <c r="B3495" s="1" t="s">
        <v>242</v>
      </c>
      <c r="C3495" s="1" t="s">
        <v>307</v>
      </c>
      <c r="D3495" s="1" t="s">
        <v>306</v>
      </c>
      <c r="E3495" s="45" t="str">
        <f>VLOOKUP(C3495,PROCV!E$50:G$126,3,0)</f>
        <v>NA</v>
      </c>
      <c r="F3495" s="1" t="s">
        <v>416</v>
      </c>
      <c r="G3495" s="1" t="s">
        <v>236</v>
      </c>
      <c r="H3495" s="1">
        <v>2011</v>
      </c>
      <c r="I3495" s="60">
        <f>VLOOKUP(H3495,PROCV!E$33:F$44,2,0)</f>
        <v>1.4444330190702552</v>
      </c>
      <c r="J3495" s="71">
        <v>129000</v>
      </c>
      <c r="K3495" s="44">
        <f t="shared" si="54"/>
        <v>186331.85946006293</v>
      </c>
    </row>
    <row r="3496" spans="1:11" s="43" customFormat="1" ht="19.7" customHeight="1" x14ac:dyDescent="0.25">
      <c r="A3496" s="43" t="s">
        <v>191</v>
      </c>
      <c r="B3496" s="1" t="s">
        <v>242</v>
      </c>
      <c r="C3496" s="1" t="s">
        <v>307</v>
      </c>
      <c r="D3496" s="1" t="s">
        <v>306</v>
      </c>
      <c r="E3496" s="45" t="str">
        <f>VLOOKUP(C3496,PROCV!E$50:G$126,3,0)</f>
        <v>NA</v>
      </c>
      <c r="F3496" s="1" t="s">
        <v>416</v>
      </c>
      <c r="G3496" s="1" t="s">
        <v>236</v>
      </c>
      <c r="H3496" s="1">
        <v>2011</v>
      </c>
      <c r="I3496" s="60">
        <f>VLOOKUP(H3496,PROCV!E$33:F$44,2,0)</f>
        <v>1.4444330190702552</v>
      </c>
      <c r="J3496" s="71">
        <v>18269</v>
      </c>
      <c r="K3496" s="44">
        <f t="shared" si="54"/>
        <v>26388.346825394492</v>
      </c>
    </row>
    <row r="3497" spans="1:11" s="43" customFormat="1" ht="19.7" customHeight="1" x14ac:dyDescent="0.25">
      <c r="A3497" s="43" t="s">
        <v>191</v>
      </c>
      <c r="B3497" s="1" t="s">
        <v>242</v>
      </c>
      <c r="C3497" s="1" t="s">
        <v>307</v>
      </c>
      <c r="D3497" s="1" t="s">
        <v>306</v>
      </c>
      <c r="E3497" s="45" t="str">
        <f>VLOOKUP(C3497,PROCV!E$50:G$126,3,0)</f>
        <v>NA</v>
      </c>
      <c r="F3497" s="1" t="s">
        <v>416</v>
      </c>
      <c r="G3497" s="1" t="s">
        <v>236</v>
      </c>
      <c r="H3497" s="1">
        <v>2011</v>
      </c>
      <c r="I3497" s="60">
        <f>VLOOKUP(H3497,PROCV!E$33:F$44,2,0)</f>
        <v>1.4444330190702552</v>
      </c>
      <c r="J3497" s="71">
        <v>165251</v>
      </c>
      <c r="K3497" s="44">
        <f t="shared" si="54"/>
        <v>238694.00083437873</v>
      </c>
    </row>
    <row r="3498" spans="1:11" s="43" customFormat="1" ht="19.7" customHeight="1" x14ac:dyDescent="0.25">
      <c r="A3498" s="43" t="s">
        <v>191</v>
      </c>
      <c r="B3498" s="1" t="s">
        <v>242</v>
      </c>
      <c r="C3498" s="1" t="s">
        <v>307</v>
      </c>
      <c r="D3498" s="1" t="s">
        <v>306</v>
      </c>
      <c r="E3498" s="45" t="str">
        <f>VLOOKUP(C3498,PROCV!E$50:G$126,3,0)</f>
        <v>NA</v>
      </c>
      <c r="F3498" s="1" t="s">
        <v>416</v>
      </c>
      <c r="G3498" s="1" t="s">
        <v>236</v>
      </c>
      <c r="H3498" s="1">
        <v>2011</v>
      </c>
      <c r="I3498" s="60">
        <f>VLOOKUP(H3498,PROCV!E$33:F$44,2,0)</f>
        <v>1.4444330190702552</v>
      </c>
      <c r="J3498" s="71">
        <v>69639</v>
      </c>
      <c r="K3498" s="44">
        <f t="shared" si="54"/>
        <v>100588.87101503351</v>
      </c>
    </row>
    <row r="3499" spans="1:11" s="43" customFormat="1" ht="19.7" customHeight="1" x14ac:dyDescent="0.25">
      <c r="A3499" s="43" t="s">
        <v>191</v>
      </c>
      <c r="B3499" s="1" t="s">
        <v>242</v>
      </c>
      <c r="C3499" s="1" t="s">
        <v>273</v>
      </c>
      <c r="D3499" s="1" t="s">
        <v>272</v>
      </c>
      <c r="E3499" s="45" t="str">
        <f>VLOOKUP(C3499,PROCV!E$50:G$126,3,0)</f>
        <v>Editorial</v>
      </c>
      <c r="F3499" s="1" t="s">
        <v>416</v>
      </c>
      <c r="G3499" s="1" t="s">
        <v>265</v>
      </c>
      <c r="H3499" s="1">
        <v>2011</v>
      </c>
      <c r="I3499" s="60">
        <f>VLOOKUP(H3499,PROCV!E$33:F$44,2,0)</f>
        <v>1.4444330190702552</v>
      </c>
      <c r="J3499" s="71">
        <v>10000000</v>
      </c>
      <c r="K3499" s="44">
        <f t="shared" si="54"/>
        <v>14444330.190702552</v>
      </c>
    </row>
    <row r="3500" spans="1:11" s="43" customFormat="1" ht="19.7" customHeight="1" x14ac:dyDescent="0.25">
      <c r="A3500" s="43" t="s">
        <v>191</v>
      </c>
      <c r="B3500" s="1" t="s">
        <v>242</v>
      </c>
      <c r="C3500" s="1" t="s">
        <v>273</v>
      </c>
      <c r="D3500" s="1" t="s">
        <v>272</v>
      </c>
      <c r="E3500" s="45" t="str">
        <f>VLOOKUP(C3500,PROCV!E$50:G$126,3,0)</f>
        <v>Editorial</v>
      </c>
      <c r="F3500" s="1" t="s">
        <v>416</v>
      </c>
      <c r="G3500" s="1" t="s">
        <v>236</v>
      </c>
      <c r="H3500" s="1">
        <v>2011</v>
      </c>
      <c r="I3500" s="60">
        <f>VLOOKUP(H3500,PROCV!E$33:F$44,2,0)</f>
        <v>1.4444330190702552</v>
      </c>
      <c r="J3500" s="71">
        <v>2000000</v>
      </c>
      <c r="K3500" s="44">
        <f t="shared" si="54"/>
        <v>2888866.0381405107</v>
      </c>
    </row>
    <row r="3501" spans="1:11" s="43" customFormat="1" ht="19.7" customHeight="1" x14ac:dyDescent="0.25">
      <c r="A3501" s="43" t="s">
        <v>191</v>
      </c>
      <c r="B3501" s="1" t="s">
        <v>242</v>
      </c>
      <c r="C3501" s="1" t="s">
        <v>273</v>
      </c>
      <c r="D3501" s="1" t="s">
        <v>272</v>
      </c>
      <c r="E3501" s="45" t="str">
        <f>VLOOKUP(C3501,PROCV!E$50:G$126,3,0)</f>
        <v>Editorial</v>
      </c>
      <c r="F3501" s="1" t="s">
        <v>416</v>
      </c>
      <c r="G3501" s="1" t="s">
        <v>236</v>
      </c>
      <c r="H3501" s="1">
        <v>2011</v>
      </c>
      <c r="I3501" s="60">
        <f>VLOOKUP(H3501,PROCV!E$33:F$44,2,0)</f>
        <v>1.4444330190702552</v>
      </c>
      <c r="J3501" s="71">
        <v>27360</v>
      </c>
      <c r="K3501" s="44">
        <f t="shared" si="54"/>
        <v>39519.687401762181</v>
      </c>
    </row>
    <row r="3502" spans="1:11" s="43" customFormat="1" ht="19.7" customHeight="1" x14ac:dyDescent="0.25">
      <c r="A3502" s="43" t="s">
        <v>191</v>
      </c>
      <c r="B3502" s="1" t="s">
        <v>242</v>
      </c>
      <c r="C3502" s="1" t="s">
        <v>273</v>
      </c>
      <c r="D3502" s="1" t="s">
        <v>272</v>
      </c>
      <c r="E3502" s="45" t="str">
        <f>VLOOKUP(C3502,PROCV!E$50:G$126,3,0)</f>
        <v>Editorial</v>
      </c>
      <c r="F3502" s="1" t="s">
        <v>416</v>
      </c>
      <c r="G3502" s="1" t="s">
        <v>236</v>
      </c>
      <c r="H3502" s="1">
        <v>2011</v>
      </c>
      <c r="I3502" s="60">
        <f>VLOOKUP(H3502,PROCV!E$33:F$44,2,0)</f>
        <v>1.4444330190702552</v>
      </c>
      <c r="J3502" s="71">
        <v>175000</v>
      </c>
      <c r="K3502" s="44">
        <f t="shared" si="54"/>
        <v>252775.77833729467</v>
      </c>
    </row>
    <row r="3503" spans="1:11" s="43" customFormat="1" ht="19.7" customHeight="1" x14ac:dyDescent="0.25">
      <c r="A3503" s="43" t="s">
        <v>191</v>
      </c>
      <c r="B3503" s="1" t="s">
        <v>242</v>
      </c>
      <c r="C3503" s="1" t="s">
        <v>273</v>
      </c>
      <c r="D3503" s="1" t="s">
        <v>272</v>
      </c>
      <c r="E3503" s="45" t="str">
        <f>VLOOKUP(C3503,PROCV!E$50:G$126,3,0)</f>
        <v>Editorial</v>
      </c>
      <c r="F3503" s="1" t="s">
        <v>416</v>
      </c>
      <c r="G3503" s="1" t="s">
        <v>236</v>
      </c>
      <c r="H3503" s="1">
        <v>2011</v>
      </c>
      <c r="I3503" s="60">
        <f>VLOOKUP(H3503,PROCV!E$33:F$44,2,0)</f>
        <v>1.4444330190702552</v>
      </c>
      <c r="J3503" s="71">
        <v>303373</v>
      </c>
      <c r="K3503" s="44">
        <f t="shared" si="54"/>
        <v>438201.97829440056</v>
      </c>
    </row>
    <row r="3504" spans="1:11" s="43" customFormat="1" ht="19.7" customHeight="1" x14ac:dyDescent="0.25">
      <c r="A3504" s="43" t="s">
        <v>191</v>
      </c>
      <c r="B3504" s="1" t="s">
        <v>242</v>
      </c>
      <c r="C3504" s="1" t="s">
        <v>271</v>
      </c>
      <c r="D3504" s="1" t="s">
        <v>270</v>
      </c>
      <c r="E3504" s="45" t="str">
        <f>VLOOKUP(C3504,PROCV!E$50:G$126,3,0)</f>
        <v>Editorial</v>
      </c>
      <c r="F3504" s="1" t="s">
        <v>416</v>
      </c>
      <c r="G3504" s="1" t="s">
        <v>236</v>
      </c>
      <c r="H3504" s="1">
        <v>2011</v>
      </c>
      <c r="I3504" s="60">
        <f>VLOOKUP(H3504,PROCV!E$33:F$44,2,0)</f>
        <v>1.4444330190702552</v>
      </c>
      <c r="J3504" s="71">
        <v>193937</v>
      </c>
      <c r="K3504" s="44">
        <f t="shared" si="54"/>
        <v>280129.0064194281</v>
      </c>
    </row>
    <row r="3505" spans="1:11" s="43" customFormat="1" ht="19.7" customHeight="1" x14ac:dyDescent="0.25">
      <c r="A3505" s="43" t="s">
        <v>191</v>
      </c>
      <c r="B3505" s="1" t="s">
        <v>242</v>
      </c>
      <c r="C3505" s="1" t="s">
        <v>271</v>
      </c>
      <c r="D3505" s="1" t="s">
        <v>270</v>
      </c>
      <c r="E3505" s="45" t="str">
        <f>VLOOKUP(C3505,PROCV!E$50:G$126,3,0)</f>
        <v>Editorial</v>
      </c>
      <c r="F3505" s="1" t="s">
        <v>416</v>
      </c>
      <c r="G3505" s="1" t="s">
        <v>236</v>
      </c>
      <c r="H3505" s="1">
        <v>2011</v>
      </c>
      <c r="I3505" s="60">
        <f>VLOOKUP(H3505,PROCV!E$33:F$44,2,0)</f>
        <v>1.4444330190702552</v>
      </c>
      <c r="J3505" s="71">
        <v>500000</v>
      </c>
      <c r="K3505" s="44">
        <f t="shared" si="54"/>
        <v>722216.50953512767</v>
      </c>
    </row>
    <row r="3506" spans="1:11" s="43" customFormat="1" ht="19.7" customHeight="1" x14ac:dyDescent="0.25">
      <c r="A3506" s="43" t="s">
        <v>191</v>
      </c>
      <c r="B3506" s="1" t="s">
        <v>242</v>
      </c>
      <c r="C3506" s="1" t="s">
        <v>271</v>
      </c>
      <c r="D3506" s="1" t="s">
        <v>270</v>
      </c>
      <c r="E3506" s="45" t="str">
        <f>VLOOKUP(C3506,PROCV!E$50:G$126,3,0)</f>
        <v>Editorial</v>
      </c>
      <c r="F3506" s="1" t="s">
        <v>416</v>
      </c>
      <c r="G3506" s="1" t="s">
        <v>236</v>
      </c>
      <c r="H3506" s="1">
        <v>2011</v>
      </c>
      <c r="I3506" s="60">
        <f>VLOOKUP(H3506,PROCV!E$33:F$44,2,0)</f>
        <v>1.4444330190702552</v>
      </c>
      <c r="J3506" s="71">
        <v>18541</v>
      </c>
      <c r="K3506" s="44">
        <f t="shared" si="54"/>
        <v>26781.232606581601</v>
      </c>
    </row>
    <row r="3507" spans="1:11" s="43" customFormat="1" ht="19.7" customHeight="1" x14ac:dyDescent="0.25">
      <c r="A3507" s="43" t="s">
        <v>191</v>
      </c>
      <c r="B3507" s="1" t="s">
        <v>242</v>
      </c>
      <c r="C3507" s="1" t="s">
        <v>315</v>
      </c>
      <c r="D3507" s="1" t="s">
        <v>314</v>
      </c>
      <c r="E3507" s="45" t="str">
        <f>VLOOKUP(C3507,PROCV!E$50:G$126,3,0)</f>
        <v>Editorial</v>
      </c>
      <c r="F3507" s="1" t="s">
        <v>416</v>
      </c>
      <c r="G3507" s="1" t="s">
        <v>236</v>
      </c>
      <c r="H3507" s="1">
        <v>2011</v>
      </c>
      <c r="I3507" s="60">
        <f>VLOOKUP(H3507,PROCV!E$33:F$44,2,0)</f>
        <v>1.4444330190702552</v>
      </c>
      <c r="J3507" s="71">
        <v>106399</v>
      </c>
      <c r="K3507" s="44">
        <f t="shared" si="54"/>
        <v>153686.22879605609</v>
      </c>
    </row>
    <row r="3508" spans="1:11" s="43" customFormat="1" ht="19.7" customHeight="1" x14ac:dyDescent="0.25">
      <c r="A3508" s="43" t="s">
        <v>191</v>
      </c>
      <c r="B3508" s="1" t="s">
        <v>242</v>
      </c>
      <c r="C3508" s="1" t="s">
        <v>315</v>
      </c>
      <c r="D3508" s="1" t="s">
        <v>314</v>
      </c>
      <c r="E3508" s="45" t="str">
        <f>VLOOKUP(C3508,PROCV!E$50:G$126,3,0)</f>
        <v>Editorial</v>
      </c>
      <c r="F3508" s="1" t="s">
        <v>416</v>
      </c>
      <c r="G3508" s="1" t="s">
        <v>236</v>
      </c>
      <c r="H3508" s="1">
        <v>2011</v>
      </c>
      <c r="I3508" s="60">
        <f>VLOOKUP(H3508,PROCV!E$33:F$44,2,0)</f>
        <v>1.4444330190702552</v>
      </c>
      <c r="J3508" s="71">
        <v>264534</v>
      </c>
      <c r="K3508" s="44">
        <f t="shared" si="54"/>
        <v>382101.64426673087</v>
      </c>
    </row>
    <row r="3509" spans="1:11" s="43" customFormat="1" ht="19.7" customHeight="1" x14ac:dyDescent="0.25">
      <c r="A3509" s="43" t="s">
        <v>191</v>
      </c>
      <c r="B3509" s="1" t="s">
        <v>242</v>
      </c>
      <c r="C3509" s="1" t="s">
        <v>269</v>
      </c>
      <c r="D3509" s="1" t="s">
        <v>268</v>
      </c>
      <c r="E3509" s="45" t="str">
        <f>VLOOKUP(C3509,PROCV!E$50:G$126,3,0)</f>
        <v>NA</v>
      </c>
      <c r="F3509" s="1" t="s">
        <v>416</v>
      </c>
      <c r="G3509" s="1" t="s">
        <v>236</v>
      </c>
      <c r="H3509" s="1">
        <v>2011</v>
      </c>
      <c r="I3509" s="60">
        <f>VLOOKUP(H3509,PROCV!E$33:F$44,2,0)</f>
        <v>1.4444330190702552</v>
      </c>
      <c r="J3509" s="71">
        <v>232871</v>
      </c>
      <c r="K3509" s="44">
        <f t="shared" si="54"/>
        <v>336366.56158390938</v>
      </c>
    </row>
    <row r="3510" spans="1:11" s="43" customFormat="1" ht="19.7" customHeight="1" x14ac:dyDescent="0.25">
      <c r="A3510" s="43" t="s">
        <v>191</v>
      </c>
      <c r="B3510" s="1" t="s">
        <v>242</v>
      </c>
      <c r="C3510" s="1" t="s">
        <v>269</v>
      </c>
      <c r="D3510" s="1" t="s">
        <v>268</v>
      </c>
      <c r="E3510" s="45" t="str">
        <f>VLOOKUP(C3510,PROCV!E$50:G$126,3,0)</f>
        <v>NA</v>
      </c>
      <c r="F3510" s="1" t="s">
        <v>416</v>
      </c>
      <c r="G3510" s="1" t="s">
        <v>236</v>
      </c>
      <c r="H3510" s="1">
        <v>2011</v>
      </c>
      <c r="I3510" s="60">
        <f>VLOOKUP(H3510,PROCV!E$33:F$44,2,0)</f>
        <v>1.4444330190702552</v>
      </c>
      <c r="J3510" s="71">
        <v>31281</v>
      </c>
      <c r="K3510" s="44">
        <f t="shared" si="54"/>
        <v>45183.30926953665</v>
      </c>
    </row>
    <row r="3511" spans="1:11" s="43" customFormat="1" ht="19.7" customHeight="1" x14ac:dyDescent="0.25">
      <c r="A3511" s="43" t="s">
        <v>191</v>
      </c>
      <c r="B3511" s="1" t="s">
        <v>242</v>
      </c>
      <c r="C3511" s="1" t="s">
        <v>269</v>
      </c>
      <c r="D3511" s="1" t="s">
        <v>268</v>
      </c>
      <c r="E3511" s="45" t="str">
        <f>VLOOKUP(C3511,PROCV!E$50:G$126,3,0)</f>
        <v>NA</v>
      </c>
      <c r="F3511" s="1" t="s">
        <v>416</v>
      </c>
      <c r="G3511" s="1" t="s">
        <v>236</v>
      </c>
      <c r="H3511" s="1">
        <v>2011</v>
      </c>
      <c r="I3511" s="60">
        <f>VLOOKUP(H3511,PROCV!E$33:F$44,2,0)</f>
        <v>1.4444330190702552</v>
      </c>
      <c r="J3511" s="71">
        <v>1553692</v>
      </c>
      <c r="K3511" s="44">
        <f t="shared" si="54"/>
        <v>2244204.0262653031</v>
      </c>
    </row>
    <row r="3512" spans="1:11" s="43" customFormat="1" ht="19.7" customHeight="1" x14ac:dyDescent="0.25">
      <c r="A3512" s="43" t="s">
        <v>191</v>
      </c>
      <c r="B3512" s="1" t="s">
        <v>242</v>
      </c>
      <c r="C3512" s="1" t="s">
        <v>269</v>
      </c>
      <c r="D3512" s="1" t="s">
        <v>268</v>
      </c>
      <c r="E3512" s="45" t="str">
        <f>VLOOKUP(C3512,PROCV!E$50:G$126,3,0)</f>
        <v>NA</v>
      </c>
      <c r="F3512" s="1" t="s">
        <v>416</v>
      </c>
      <c r="G3512" s="1" t="s">
        <v>236</v>
      </c>
      <c r="H3512" s="1">
        <v>2011</v>
      </c>
      <c r="I3512" s="60">
        <f>VLOOKUP(H3512,PROCV!E$33:F$44,2,0)</f>
        <v>1.4444330190702552</v>
      </c>
      <c r="J3512" s="71">
        <v>50018</v>
      </c>
      <c r="K3512" s="44">
        <f t="shared" si="54"/>
        <v>72247.650747856023</v>
      </c>
    </row>
    <row r="3513" spans="1:11" s="43" customFormat="1" ht="19.7" customHeight="1" x14ac:dyDescent="0.25">
      <c r="A3513" s="43" t="s">
        <v>191</v>
      </c>
      <c r="B3513" s="1" t="s">
        <v>242</v>
      </c>
      <c r="C3513" s="1" t="s">
        <v>269</v>
      </c>
      <c r="D3513" s="1" t="s">
        <v>268</v>
      </c>
      <c r="E3513" s="45" t="str">
        <f>VLOOKUP(C3513,PROCV!E$50:G$126,3,0)</f>
        <v>NA</v>
      </c>
      <c r="F3513" s="1" t="s">
        <v>416</v>
      </c>
      <c r="G3513" s="1" t="s">
        <v>236</v>
      </c>
      <c r="H3513" s="1">
        <v>2011</v>
      </c>
      <c r="I3513" s="60">
        <f>VLOOKUP(H3513,PROCV!E$33:F$44,2,0)</f>
        <v>1.4444330190702552</v>
      </c>
      <c r="J3513" s="71">
        <v>39845</v>
      </c>
      <c r="K3513" s="44">
        <f t="shared" si="54"/>
        <v>57553.433644854318</v>
      </c>
    </row>
    <row r="3514" spans="1:11" s="43" customFormat="1" ht="19.7" customHeight="1" x14ac:dyDescent="0.25">
      <c r="A3514" s="43" t="s">
        <v>191</v>
      </c>
      <c r="B3514" s="1" t="s">
        <v>242</v>
      </c>
      <c r="C3514" s="1" t="s">
        <v>269</v>
      </c>
      <c r="D3514" s="1" t="s">
        <v>268</v>
      </c>
      <c r="E3514" s="45" t="str">
        <f>VLOOKUP(C3514,PROCV!E$50:G$126,3,0)</f>
        <v>NA</v>
      </c>
      <c r="F3514" s="1" t="s">
        <v>416</v>
      </c>
      <c r="G3514" s="1" t="s">
        <v>236</v>
      </c>
      <c r="H3514" s="1">
        <v>2011</v>
      </c>
      <c r="I3514" s="60">
        <f>VLOOKUP(H3514,PROCV!E$33:F$44,2,0)</f>
        <v>1.4444330190702552</v>
      </c>
      <c r="J3514" s="71">
        <v>174983</v>
      </c>
      <c r="K3514" s="44">
        <f t="shared" si="54"/>
        <v>252751.22297597048</v>
      </c>
    </row>
    <row r="3515" spans="1:11" s="43" customFormat="1" ht="19.7" customHeight="1" x14ac:dyDescent="0.25">
      <c r="A3515" s="43" t="s">
        <v>191</v>
      </c>
      <c r="B3515" s="1" t="s">
        <v>242</v>
      </c>
      <c r="C3515" s="1" t="s">
        <v>269</v>
      </c>
      <c r="D3515" s="1" t="s">
        <v>268</v>
      </c>
      <c r="E3515" s="45" t="str">
        <f>VLOOKUP(C3515,PROCV!E$50:G$126,3,0)</f>
        <v>NA</v>
      </c>
      <c r="F3515" s="1" t="s">
        <v>416</v>
      </c>
      <c r="G3515" s="1" t="s">
        <v>236</v>
      </c>
      <c r="H3515" s="1">
        <v>2011</v>
      </c>
      <c r="I3515" s="60">
        <f>VLOOKUP(H3515,PROCV!E$33:F$44,2,0)</f>
        <v>1.4444330190702552</v>
      </c>
      <c r="J3515" s="71">
        <v>165922</v>
      </c>
      <c r="K3515" s="44">
        <f t="shared" si="54"/>
        <v>239663.21539017488</v>
      </c>
    </row>
    <row r="3516" spans="1:11" s="43" customFormat="1" ht="19.7" customHeight="1" x14ac:dyDescent="0.25">
      <c r="A3516" s="43" t="s">
        <v>191</v>
      </c>
      <c r="B3516" s="1" t="s">
        <v>242</v>
      </c>
      <c r="C3516" s="1" t="s">
        <v>269</v>
      </c>
      <c r="D3516" s="1" t="s">
        <v>268</v>
      </c>
      <c r="E3516" s="45" t="str">
        <f>VLOOKUP(C3516,PROCV!E$50:G$126,3,0)</f>
        <v>NA</v>
      </c>
      <c r="F3516" s="1" t="s">
        <v>416</v>
      </c>
      <c r="G3516" s="1" t="s">
        <v>236</v>
      </c>
      <c r="H3516" s="1">
        <v>2011</v>
      </c>
      <c r="I3516" s="60">
        <f>VLOOKUP(H3516,PROCV!E$33:F$44,2,0)</f>
        <v>1.4444330190702552</v>
      </c>
      <c r="J3516" s="71">
        <v>424229</v>
      </c>
      <c r="K3516" s="44">
        <f t="shared" si="54"/>
        <v>612770.37524715532</v>
      </c>
    </row>
    <row r="3517" spans="1:11" s="43" customFormat="1" ht="19.7" customHeight="1" x14ac:dyDescent="0.25">
      <c r="A3517" s="43" t="s">
        <v>191</v>
      </c>
      <c r="B3517" s="1" t="s">
        <v>242</v>
      </c>
      <c r="C3517" s="1" t="s">
        <v>269</v>
      </c>
      <c r="D3517" s="1" t="s">
        <v>268</v>
      </c>
      <c r="E3517" s="45" t="str">
        <f>VLOOKUP(C3517,PROCV!E$50:G$126,3,0)</f>
        <v>NA</v>
      </c>
      <c r="F3517" s="1" t="s">
        <v>416</v>
      </c>
      <c r="G3517" s="1" t="s">
        <v>236</v>
      </c>
      <c r="H3517" s="1">
        <v>2011</v>
      </c>
      <c r="I3517" s="60">
        <f>VLOOKUP(H3517,PROCV!E$33:F$44,2,0)</f>
        <v>1.4444330190702552</v>
      </c>
      <c r="J3517" s="71">
        <v>29717</v>
      </c>
      <c r="K3517" s="44">
        <f t="shared" si="54"/>
        <v>42924.216027710776</v>
      </c>
    </row>
    <row r="3518" spans="1:11" s="43" customFormat="1" ht="19.7" customHeight="1" x14ac:dyDescent="0.25">
      <c r="A3518" s="43" t="s">
        <v>191</v>
      </c>
      <c r="B3518" s="1" t="s">
        <v>242</v>
      </c>
      <c r="C3518" s="1" t="s">
        <v>267</v>
      </c>
      <c r="D3518" s="1" t="s">
        <v>266</v>
      </c>
      <c r="E3518" s="45" t="str">
        <f>VLOOKUP(C3518,PROCV!E$50:G$126,3,0)</f>
        <v>Audiovisual</v>
      </c>
      <c r="F3518" s="1" t="s">
        <v>415</v>
      </c>
      <c r="G3518" s="1" t="s">
        <v>265</v>
      </c>
      <c r="H3518" s="1">
        <v>2011</v>
      </c>
      <c r="I3518" s="60">
        <f>VLOOKUP(H3518,PROCV!E$33:F$44,2,0)</f>
        <v>1.4444330190702552</v>
      </c>
      <c r="J3518" s="71">
        <v>140000</v>
      </c>
      <c r="K3518" s="44">
        <f t="shared" si="54"/>
        <v>202220.62266983572</v>
      </c>
    </row>
    <row r="3519" spans="1:11" s="43" customFormat="1" ht="19.7" customHeight="1" x14ac:dyDescent="0.25">
      <c r="A3519" s="43" t="s">
        <v>191</v>
      </c>
      <c r="B3519" s="1" t="s">
        <v>242</v>
      </c>
      <c r="C3519" s="1" t="s">
        <v>267</v>
      </c>
      <c r="D3519" s="1" t="s">
        <v>266</v>
      </c>
      <c r="E3519" s="45" t="str">
        <f>VLOOKUP(C3519,PROCV!E$50:G$126,3,0)</f>
        <v>Audiovisual</v>
      </c>
      <c r="F3519" s="1" t="s">
        <v>416</v>
      </c>
      <c r="G3519" s="1" t="s">
        <v>265</v>
      </c>
      <c r="H3519" s="1">
        <v>2011</v>
      </c>
      <c r="I3519" s="60">
        <f>VLOOKUP(H3519,PROCV!E$33:F$44,2,0)</f>
        <v>1.4444330190702552</v>
      </c>
      <c r="J3519" s="71">
        <v>640000</v>
      </c>
      <c r="K3519" s="44">
        <f t="shared" si="54"/>
        <v>924437.13220496336</v>
      </c>
    </row>
    <row r="3520" spans="1:11" s="43" customFormat="1" ht="19.7" customHeight="1" x14ac:dyDescent="0.25">
      <c r="A3520" s="43" t="s">
        <v>191</v>
      </c>
      <c r="B3520" s="1" t="s">
        <v>242</v>
      </c>
      <c r="C3520" s="1" t="s">
        <v>328</v>
      </c>
      <c r="D3520" s="1" t="s">
        <v>327</v>
      </c>
      <c r="E3520" s="45" t="str">
        <f>VLOOKUP(C3520,PROCV!E$50:G$126,3,0)</f>
        <v>Audiovisual</v>
      </c>
      <c r="F3520" s="1" t="s">
        <v>416</v>
      </c>
      <c r="G3520" s="1" t="s">
        <v>236</v>
      </c>
      <c r="H3520" s="1">
        <v>2011</v>
      </c>
      <c r="I3520" s="60">
        <f>VLOOKUP(H3520,PROCV!E$33:F$44,2,0)</f>
        <v>1.4444330190702552</v>
      </c>
      <c r="J3520" s="71">
        <v>10026</v>
      </c>
      <c r="K3520" s="44">
        <f t="shared" si="54"/>
        <v>14481.885449198378</v>
      </c>
    </row>
    <row r="3521" spans="1:11" s="43" customFormat="1" ht="19.7" customHeight="1" x14ac:dyDescent="0.25">
      <c r="A3521" s="43" t="s">
        <v>191</v>
      </c>
      <c r="B3521" s="1" t="s">
        <v>242</v>
      </c>
      <c r="C3521" s="1" t="s">
        <v>297</v>
      </c>
      <c r="D3521" s="1" t="s">
        <v>296</v>
      </c>
      <c r="E3521" s="45" t="str">
        <f>VLOOKUP(C3521,PROCV!E$50:G$126,3,0)</f>
        <v>Audiovisual</v>
      </c>
      <c r="F3521" s="1" t="s">
        <v>416</v>
      </c>
      <c r="G3521" s="1" t="s">
        <v>236</v>
      </c>
      <c r="H3521" s="1">
        <v>2011</v>
      </c>
      <c r="I3521" s="60">
        <f>VLOOKUP(H3521,PROCV!E$33:F$44,2,0)</f>
        <v>1.4444330190702552</v>
      </c>
      <c r="J3521" s="71">
        <v>104796</v>
      </c>
      <c r="K3521" s="44">
        <f t="shared" si="54"/>
        <v>151370.80266648647</v>
      </c>
    </row>
    <row r="3522" spans="1:11" s="43" customFormat="1" ht="19.7" customHeight="1" x14ac:dyDescent="0.25">
      <c r="A3522" s="43" t="s">
        <v>191</v>
      </c>
      <c r="B3522" s="1" t="s">
        <v>242</v>
      </c>
      <c r="C3522" s="1" t="s">
        <v>297</v>
      </c>
      <c r="D3522" s="1" t="s">
        <v>296</v>
      </c>
      <c r="E3522" s="45" t="str">
        <f>VLOOKUP(C3522,PROCV!E$50:G$126,3,0)</f>
        <v>Audiovisual</v>
      </c>
      <c r="F3522" s="1" t="s">
        <v>416</v>
      </c>
      <c r="G3522" s="1" t="s">
        <v>265</v>
      </c>
      <c r="H3522" s="1">
        <v>2011</v>
      </c>
      <c r="I3522" s="60">
        <f>VLOOKUP(H3522,PROCV!E$33:F$44,2,0)</f>
        <v>1.4444330190702552</v>
      </c>
      <c r="J3522" s="71">
        <v>375000</v>
      </c>
      <c r="K3522" s="44">
        <f t="shared" si="54"/>
        <v>541662.38215134572</v>
      </c>
    </row>
    <row r="3523" spans="1:11" s="43" customFormat="1" ht="19.7" customHeight="1" x14ac:dyDescent="0.25">
      <c r="A3523" s="43" t="s">
        <v>191</v>
      </c>
      <c r="B3523" s="1" t="s">
        <v>242</v>
      </c>
      <c r="C3523" s="1" t="s">
        <v>297</v>
      </c>
      <c r="D3523" s="1" t="s">
        <v>296</v>
      </c>
      <c r="E3523" s="45" t="str">
        <f>VLOOKUP(C3523,PROCV!E$50:G$126,3,0)</f>
        <v>Audiovisual</v>
      </c>
      <c r="F3523" s="1" t="s">
        <v>416</v>
      </c>
      <c r="G3523" s="1" t="s">
        <v>236</v>
      </c>
      <c r="H3523" s="1">
        <v>2011</v>
      </c>
      <c r="I3523" s="60">
        <f>VLOOKUP(H3523,PROCV!E$33:F$44,2,0)</f>
        <v>1.4444330190702552</v>
      </c>
      <c r="J3523" s="71">
        <v>7894</v>
      </c>
      <c r="K3523" s="44">
        <f t="shared" ref="K3523:K3586" si="55">J3523*I3523</f>
        <v>11402.354252540596</v>
      </c>
    </row>
    <row r="3524" spans="1:11" s="43" customFormat="1" ht="19.7" customHeight="1" x14ac:dyDescent="0.25">
      <c r="A3524" s="43" t="s">
        <v>191</v>
      </c>
      <c r="B3524" s="1" t="s">
        <v>242</v>
      </c>
      <c r="C3524" s="1" t="s">
        <v>297</v>
      </c>
      <c r="D3524" s="1" t="s">
        <v>296</v>
      </c>
      <c r="E3524" s="45" t="str">
        <f>VLOOKUP(C3524,PROCV!E$50:G$126,3,0)</f>
        <v>Audiovisual</v>
      </c>
      <c r="F3524" s="1" t="s">
        <v>416</v>
      </c>
      <c r="G3524" s="1" t="s">
        <v>236</v>
      </c>
      <c r="H3524" s="1">
        <v>2011</v>
      </c>
      <c r="I3524" s="60">
        <f>VLOOKUP(H3524,PROCV!E$33:F$44,2,0)</f>
        <v>1.4444330190702552</v>
      </c>
      <c r="J3524" s="71">
        <v>6264</v>
      </c>
      <c r="K3524" s="44">
        <f t="shared" si="55"/>
        <v>9047.9284314560791</v>
      </c>
    </row>
    <row r="3525" spans="1:11" s="43" customFormat="1" ht="19.7" customHeight="1" x14ac:dyDescent="0.25">
      <c r="A3525" s="43" t="s">
        <v>191</v>
      </c>
      <c r="B3525" s="1" t="s">
        <v>242</v>
      </c>
      <c r="C3525" s="1" t="s">
        <v>264</v>
      </c>
      <c r="D3525" s="1" t="s">
        <v>263</v>
      </c>
      <c r="E3525" s="45" t="str">
        <f>VLOOKUP(C3525,PROCV!E$50:G$126,3,0)</f>
        <v>Audiovisual</v>
      </c>
      <c r="F3525" s="1" t="s">
        <v>416</v>
      </c>
      <c r="G3525" s="1" t="s">
        <v>236</v>
      </c>
      <c r="H3525" s="1">
        <v>2011</v>
      </c>
      <c r="I3525" s="60">
        <f>VLOOKUP(H3525,PROCV!E$33:F$44,2,0)</f>
        <v>1.4444330190702552</v>
      </c>
      <c r="J3525" s="71">
        <v>32306</v>
      </c>
      <c r="K3525" s="44">
        <f t="shared" si="55"/>
        <v>46663.853114083664</v>
      </c>
    </row>
    <row r="3526" spans="1:11" s="43" customFormat="1" ht="19.7" customHeight="1" x14ac:dyDescent="0.25">
      <c r="A3526" s="43" t="s">
        <v>191</v>
      </c>
      <c r="B3526" s="1" t="s">
        <v>242</v>
      </c>
      <c r="C3526" s="1" t="s">
        <v>264</v>
      </c>
      <c r="D3526" s="1" t="s">
        <v>263</v>
      </c>
      <c r="E3526" s="45" t="str">
        <f>VLOOKUP(C3526,PROCV!E$50:G$126,3,0)</f>
        <v>Audiovisual</v>
      </c>
      <c r="F3526" s="1" t="s">
        <v>416</v>
      </c>
      <c r="G3526" s="1" t="s">
        <v>236</v>
      </c>
      <c r="H3526" s="1">
        <v>2011</v>
      </c>
      <c r="I3526" s="60">
        <f>VLOOKUP(H3526,PROCV!E$33:F$44,2,0)</f>
        <v>1.4444330190702552</v>
      </c>
      <c r="J3526" s="71">
        <v>310052</v>
      </c>
      <c r="K3526" s="44">
        <f t="shared" si="55"/>
        <v>447849.34642877075</v>
      </c>
    </row>
    <row r="3527" spans="1:11" s="43" customFormat="1" ht="19.7" customHeight="1" x14ac:dyDescent="0.25">
      <c r="A3527" s="43" t="s">
        <v>191</v>
      </c>
      <c r="B3527" s="1" t="s">
        <v>242</v>
      </c>
      <c r="C3527" s="1" t="s">
        <v>264</v>
      </c>
      <c r="D3527" s="1" t="s">
        <v>263</v>
      </c>
      <c r="E3527" s="45" t="str">
        <f>VLOOKUP(C3527,PROCV!E$50:G$126,3,0)</f>
        <v>Audiovisual</v>
      </c>
      <c r="F3527" s="1" t="s">
        <v>415</v>
      </c>
      <c r="G3527" s="1" t="s">
        <v>265</v>
      </c>
      <c r="H3527" s="1">
        <v>2011</v>
      </c>
      <c r="I3527" s="60">
        <f>VLOOKUP(H3527,PROCV!E$33:F$44,2,0)</f>
        <v>1.4444330190702552</v>
      </c>
      <c r="J3527" s="71">
        <v>175000</v>
      </c>
      <c r="K3527" s="44">
        <f t="shared" si="55"/>
        <v>252775.77833729467</v>
      </c>
    </row>
    <row r="3528" spans="1:11" s="43" customFormat="1" ht="19.7" customHeight="1" x14ac:dyDescent="0.25">
      <c r="A3528" s="43" t="s">
        <v>191</v>
      </c>
      <c r="B3528" s="1" t="s">
        <v>242</v>
      </c>
      <c r="C3528" s="1" t="s">
        <v>264</v>
      </c>
      <c r="D3528" s="1" t="s">
        <v>263</v>
      </c>
      <c r="E3528" s="45" t="str">
        <f>VLOOKUP(C3528,PROCV!E$50:G$126,3,0)</f>
        <v>Audiovisual</v>
      </c>
      <c r="F3528" s="1" t="s">
        <v>416</v>
      </c>
      <c r="G3528" s="1" t="s">
        <v>265</v>
      </c>
      <c r="H3528" s="1">
        <v>2011</v>
      </c>
      <c r="I3528" s="60">
        <f>VLOOKUP(H3528,PROCV!E$33:F$44,2,0)</f>
        <v>1.4444330190702552</v>
      </c>
      <c r="J3528" s="71">
        <v>1769860</v>
      </c>
      <c r="K3528" s="44">
        <f t="shared" si="55"/>
        <v>2556444.2231316818</v>
      </c>
    </row>
    <row r="3529" spans="1:11" s="43" customFormat="1" ht="19.7" customHeight="1" x14ac:dyDescent="0.25">
      <c r="A3529" s="43" t="s">
        <v>191</v>
      </c>
      <c r="B3529" s="1" t="s">
        <v>242</v>
      </c>
      <c r="C3529" s="1" t="s">
        <v>264</v>
      </c>
      <c r="D3529" s="1" t="s">
        <v>263</v>
      </c>
      <c r="E3529" s="45" t="str">
        <f>VLOOKUP(C3529,PROCV!E$50:G$126,3,0)</f>
        <v>Audiovisual</v>
      </c>
      <c r="F3529" s="1" t="s">
        <v>416</v>
      </c>
      <c r="G3529" s="1" t="s">
        <v>265</v>
      </c>
      <c r="H3529" s="1">
        <v>2011</v>
      </c>
      <c r="I3529" s="60">
        <f>VLOOKUP(H3529,PROCV!E$33:F$44,2,0)</f>
        <v>1.4444330190702552</v>
      </c>
      <c r="J3529" s="71">
        <v>2215000</v>
      </c>
      <c r="K3529" s="44">
        <f t="shared" si="55"/>
        <v>3199419.1372406152</v>
      </c>
    </row>
    <row r="3530" spans="1:11" s="43" customFormat="1" ht="19.7" customHeight="1" x14ac:dyDescent="0.25">
      <c r="A3530" s="43" t="s">
        <v>191</v>
      </c>
      <c r="B3530" s="1" t="s">
        <v>242</v>
      </c>
      <c r="C3530" s="1" t="s">
        <v>264</v>
      </c>
      <c r="D3530" s="1" t="s">
        <v>263</v>
      </c>
      <c r="E3530" s="45" t="str">
        <f>VLOOKUP(C3530,PROCV!E$50:G$126,3,0)</f>
        <v>Audiovisual</v>
      </c>
      <c r="F3530" s="1" t="s">
        <v>416</v>
      </c>
      <c r="G3530" s="1" t="s">
        <v>236</v>
      </c>
      <c r="H3530" s="1">
        <v>2011</v>
      </c>
      <c r="I3530" s="60">
        <f>VLOOKUP(H3530,PROCV!E$33:F$44,2,0)</f>
        <v>1.4444330190702552</v>
      </c>
      <c r="J3530" s="71">
        <v>153794</v>
      </c>
      <c r="K3530" s="44">
        <f t="shared" si="55"/>
        <v>222145.13173489083</v>
      </c>
    </row>
    <row r="3531" spans="1:11" s="43" customFormat="1" ht="19.7" customHeight="1" x14ac:dyDescent="0.25">
      <c r="A3531" s="43" t="s">
        <v>191</v>
      </c>
      <c r="B3531" s="1" t="s">
        <v>242</v>
      </c>
      <c r="C3531" s="1" t="s">
        <v>264</v>
      </c>
      <c r="D3531" s="1" t="s">
        <v>263</v>
      </c>
      <c r="E3531" s="45" t="str">
        <f>VLOOKUP(C3531,PROCV!E$50:G$126,3,0)</f>
        <v>Audiovisual</v>
      </c>
      <c r="F3531" s="1" t="s">
        <v>416</v>
      </c>
      <c r="G3531" s="1" t="s">
        <v>236</v>
      </c>
      <c r="H3531" s="1">
        <v>2011</v>
      </c>
      <c r="I3531" s="60">
        <f>VLOOKUP(H3531,PROCV!E$33:F$44,2,0)</f>
        <v>1.4444330190702552</v>
      </c>
      <c r="J3531" s="71">
        <v>212095</v>
      </c>
      <c r="K3531" s="44">
        <f t="shared" si="55"/>
        <v>306357.0211797058</v>
      </c>
    </row>
    <row r="3532" spans="1:11" s="43" customFormat="1" ht="19.7" customHeight="1" x14ac:dyDescent="0.25">
      <c r="A3532" s="43" t="s">
        <v>191</v>
      </c>
      <c r="B3532" s="1" t="s">
        <v>242</v>
      </c>
      <c r="C3532" s="1" t="s">
        <v>264</v>
      </c>
      <c r="D3532" s="1" t="s">
        <v>263</v>
      </c>
      <c r="E3532" s="45" t="str">
        <f>VLOOKUP(C3532,PROCV!E$50:G$126,3,0)</f>
        <v>Audiovisual</v>
      </c>
      <c r="F3532" s="1" t="s">
        <v>416</v>
      </c>
      <c r="G3532" s="1" t="s">
        <v>265</v>
      </c>
      <c r="H3532" s="1">
        <v>2011</v>
      </c>
      <c r="I3532" s="60">
        <f>VLOOKUP(H3532,PROCV!E$33:F$44,2,0)</f>
        <v>1.4444330190702552</v>
      </c>
      <c r="J3532" s="71">
        <v>545000</v>
      </c>
      <c r="K3532" s="44">
        <f t="shared" si="55"/>
        <v>787215.99539328914</v>
      </c>
    </row>
    <row r="3533" spans="1:11" s="43" customFormat="1" ht="19.7" customHeight="1" x14ac:dyDescent="0.25">
      <c r="A3533" s="43" t="s">
        <v>191</v>
      </c>
      <c r="B3533" s="1" t="s">
        <v>242</v>
      </c>
      <c r="C3533" s="1" t="s">
        <v>264</v>
      </c>
      <c r="D3533" s="1" t="s">
        <v>263</v>
      </c>
      <c r="E3533" s="45" t="str">
        <f>VLOOKUP(C3533,PROCV!E$50:G$126,3,0)</f>
        <v>Audiovisual</v>
      </c>
      <c r="F3533" s="1" t="s">
        <v>416</v>
      </c>
      <c r="G3533" s="1" t="s">
        <v>265</v>
      </c>
      <c r="H3533" s="1">
        <v>2011</v>
      </c>
      <c r="I3533" s="60">
        <f>VLOOKUP(H3533,PROCV!E$33:F$44,2,0)</f>
        <v>1.4444330190702552</v>
      </c>
      <c r="J3533" s="71">
        <v>3000000</v>
      </c>
      <c r="K3533" s="44">
        <f t="shared" si="55"/>
        <v>4333299.0572107658</v>
      </c>
    </row>
    <row r="3534" spans="1:11" s="43" customFormat="1" ht="19.7" customHeight="1" x14ac:dyDescent="0.25">
      <c r="A3534" s="43" t="s">
        <v>191</v>
      </c>
      <c r="B3534" s="1" t="s">
        <v>242</v>
      </c>
      <c r="C3534" s="1" t="s">
        <v>258</v>
      </c>
      <c r="D3534" s="1" t="s">
        <v>257</v>
      </c>
      <c r="E3534" s="45" t="str">
        <f>VLOOKUP(C3534,PROCV!E$50:G$126,3,0)</f>
        <v>Audiovisual</v>
      </c>
      <c r="F3534" s="1" t="s">
        <v>416</v>
      </c>
      <c r="G3534" s="1" t="s">
        <v>236</v>
      </c>
      <c r="H3534" s="1">
        <v>2011</v>
      </c>
      <c r="I3534" s="60">
        <f>VLOOKUP(H3534,PROCV!E$33:F$44,2,0)</f>
        <v>1.4444330190702552</v>
      </c>
      <c r="J3534" s="71">
        <v>6280</v>
      </c>
      <c r="K3534" s="44">
        <f t="shared" si="55"/>
        <v>9071.0393597612037</v>
      </c>
    </row>
    <row r="3535" spans="1:11" s="43" customFormat="1" ht="19.7" customHeight="1" x14ac:dyDescent="0.25">
      <c r="A3535" s="43" t="s">
        <v>191</v>
      </c>
      <c r="B3535" s="1" t="s">
        <v>242</v>
      </c>
      <c r="C3535" s="1" t="s">
        <v>258</v>
      </c>
      <c r="D3535" s="1" t="s">
        <v>257</v>
      </c>
      <c r="E3535" s="45" t="str">
        <f>VLOOKUP(C3535,PROCV!E$50:G$126,3,0)</f>
        <v>Audiovisual</v>
      </c>
      <c r="F3535" s="1" t="s">
        <v>416</v>
      </c>
      <c r="G3535" s="1" t="s">
        <v>236</v>
      </c>
      <c r="H3535" s="1">
        <v>2011</v>
      </c>
      <c r="I3535" s="60">
        <f>VLOOKUP(H3535,PROCV!E$33:F$44,2,0)</f>
        <v>1.4444330190702552</v>
      </c>
      <c r="J3535" s="71">
        <v>41000</v>
      </c>
      <c r="K3535" s="44">
        <f t="shared" si="55"/>
        <v>59221.753781880463</v>
      </c>
    </row>
    <row r="3536" spans="1:11" s="43" customFormat="1" ht="19.7" customHeight="1" x14ac:dyDescent="0.25">
      <c r="A3536" s="43" t="s">
        <v>191</v>
      </c>
      <c r="B3536" s="1" t="s">
        <v>242</v>
      </c>
      <c r="C3536" s="1" t="s">
        <v>258</v>
      </c>
      <c r="D3536" s="1" t="s">
        <v>257</v>
      </c>
      <c r="E3536" s="45" t="str">
        <f>VLOOKUP(C3536,PROCV!E$50:G$126,3,0)</f>
        <v>Audiovisual</v>
      </c>
      <c r="F3536" s="1" t="s">
        <v>416</v>
      </c>
      <c r="G3536" s="1" t="s">
        <v>236</v>
      </c>
      <c r="H3536" s="1">
        <v>2011</v>
      </c>
      <c r="I3536" s="60">
        <f>VLOOKUP(H3536,PROCV!E$33:F$44,2,0)</f>
        <v>1.4444330190702552</v>
      </c>
      <c r="J3536" s="71">
        <v>30197</v>
      </c>
      <c r="K3536" s="44">
        <f t="shared" si="55"/>
        <v>43617.543876864496</v>
      </c>
    </row>
    <row r="3537" spans="1:11" s="43" customFormat="1" ht="19.7" customHeight="1" x14ac:dyDescent="0.25">
      <c r="A3537" s="43" t="s">
        <v>191</v>
      </c>
      <c r="B3537" s="1" t="s">
        <v>242</v>
      </c>
      <c r="C3537" s="1" t="s">
        <v>258</v>
      </c>
      <c r="D3537" s="1" t="s">
        <v>257</v>
      </c>
      <c r="E3537" s="45" t="str">
        <f>VLOOKUP(C3537,PROCV!E$50:G$126,3,0)</f>
        <v>Audiovisual</v>
      </c>
      <c r="F3537" s="1" t="s">
        <v>416</v>
      </c>
      <c r="G3537" s="1" t="s">
        <v>236</v>
      </c>
      <c r="H3537" s="1">
        <v>2011</v>
      </c>
      <c r="I3537" s="60">
        <f>VLOOKUP(H3537,PROCV!E$33:F$44,2,0)</f>
        <v>1.4444330190702552</v>
      </c>
      <c r="J3537" s="71">
        <v>6208</v>
      </c>
      <c r="K3537" s="44">
        <f t="shared" si="55"/>
        <v>8967.0401823881439</v>
      </c>
    </row>
    <row r="3538" spans="1:11" s="43" customFormat="1" ht="19.7" customHeight="1" x14ac:dyDescent="0.25">
      <c r="A3538" s="43" t="s">
        <v>191</v>
      </c>
      <c r="B3538" s="1" t="s">
        <v>242</v>
      </c>
      <c r="C3538" s="1" t="s">
        <v>256</v>
      </c>
      <c r="D3538" s="1" t="s">
        <v>255</v>
      </c>
      <c r="E3538" s="45" t="str">
        <f>VLOOKUP(C3538,PROCV!E$50:G$126,3,0)</f>
        <v>Audiovisual</v>
      </c>
      <c r="F3538" s="1" t="s">
        <v>416</v>
      </c>
      <c r="G3538" s="1" t="s">
        <v>236</v>
      </c>
      <c r="H3538" s="1">
        <v>2011</v>
      </c>
      <c r="I3538" s="60">
        <f>VLOOKUP(H3538,PROCV!E$33:F$44,2,0)</f>
        <v>1.4444330190702552</v>
      </c>
      <c r="J3538" s="71">
        <v>9176</v>
      </c>
      <c r="K3538" s="44">
        <f t="shared" si="55"/>
        <v>13254.117382988661</v>
      </c>
    </row>
    <row r="3539" spans="1:11" s="43" customFormat="1" ht="19.7" customHeight="1" x14ac:dyDescent="0.25">
      <c r="A3539" s="43" t="s">
        <v>191</v>
      </c>
      <c r="B3539" s="1" t="s">
        <v>242</v>
      </c>
      <c r="C3539" s="1" t="s">
        <v>256</v>
      </c>
      <c r="D3539" s="1" t="s">
        <v>255</v>
      </c>
      <c r="E3539" s="45" t="str">
        <f>VLOOKUP(C3539,PROCV!E$50:G$126,3,0)</f>
        <v>Audiovisual</v>
      </c>
      <c r="F3539" s="1" t="s">
        <v>416</v>
      </c>
      <c r="G3539" s="1" t="s">
        <v>236</v>
      </c>
      <c r="H3539" s="1">
        <v>2011</v>
      </c>
      <c r="I3539" s="60">
        <f>VLOOKUP(H3539,PROCV!E$33:F$44,2,0)</f>
        <v>1.4444330190702552</v>
      </c>
      <c r="J3539" s="71">
        <v>7995</v>
      </c>
      <c r="K3539" s="44">
        <f t="shared" si="55"/>
        <v>11548.24198746669</v>
      </c>
    </row>
    <row r="3540" spans="1:11" s="43" customFormat="1" ht="19.7" customHeight="1" x14ac:dyDescent="0.25">
      <c r="A3540" s="43" t="s">
        <v>191</v>
      </c>
      <c r="B3540" s="1" t="s">
        <v>242</v>
      </c>
      <c r="C3540" s="1" t="s">
        <v>256</v>
      </c>
      <c r="D3540" s="1" t="s">
        <v>255</v>
      </c>
      <c r="E3540" s="45" t="str">
        <f>VLOOKUP(C3540,PROCV!E$50:G$126,3,0)</f>
        <v>Audiovisual</v>
      </c>
      <c r="F3540" s="1" t="s">
        <v>416</v>
      </c>
      <c r="G3540" s="1" t="s">
        <v>236</v>
      </c>
      <c r="H3540" s="1">
        <v>2011</v>
      </c>
      <c r="I3540" s="60">
        <f>VLOOKUP(H3540,PROCV!E$33:F$44,2,0)</f>
        <v>1.4444330190702552</v>
      </c>
      <c r="J3540" s="71">
        <v>31980</v>
      </c>
      <c r="K3540" s="44">
        <f t="shared" si="55"/>
        <v>46192.967949866761</v>
      </c>
    </row>
    <row r="3541" spans="1:11" s="43" customFormat="1" ht="19.7" customHeight="1" x14ac:dyDescent="0.25">
      <c r="A3541" s="43" t="s">
        <v>191</v>
      </c>
      <c r="B3541" s="1" t="s">
        <v>242</v>
      </c>
      <c r="C3541" s="1" t="s">
        <v>256</v>
      </c>
      <c r="D3541" s="1" t="s">
        <v>255</v>
      </c>
      <c r="E3541" s="45" t="str">
        <f>VLOOKUP(C3541,PROCV!E$50:G$126,3,0)</f>
        <v>Audiovisual</v>
      </c>
      <c r="F3541" s="1" t="s">
        <v>416</v>
      </c>
      <c r="G3541" s="1" t="s">
        <v>236</v>
      </c>
      <c r="H3541" s="1">
        <v>2011</v>
      </c>
      <c r="I3541" s="60">
        <f>VLOOKUP(H3541,PROCV!E$33:F$44,2,0)</f>
        <v>1.4444330190702552</v>
      </c>
      <c r="J3541" s="71">
        <v>900000</v>
      </c>
      <c r="K3541" s="44">
        <f t="shared" si="55"/>
        <v>1299989.7171632296</v>
      </c>
    </row>
    <row r="3542" spans="1:11" s="43" customFormat="1" ht="19.7" customHeight="1" x14ac:dyDescent="0.25">
      <c r="A3542" s="43" t="s">
        <v>191</v>
      </c>
      <c r="B3542" s="1" t="s">
        <v>242</v>
      </c>
      <c r="C3542" s="1" t="s">
        <v>256</v>
      </c>
      <c r="D3542" s="1" t="s">
        <v>255</v>
      </c>
      <c r="E3542" s="45" t="str">
        <f>VLOOKUP(C3542,PROCV!E$50:G$126,3,0)</f>
        <v>Audiovisual</v>
      </c>
      <c r="F3542" s="1" t="s">
        <v>415</v>
      </c>
      <c r="G3542" s="1" t="s">
        <v>265</v>
      </c>
      <c r="H3542" s="1">
        <v>2011</v>
      </c>
      <c r="I3542" s="60">
        <f>VLOOKUP(H3542,PROCV!E$33:F$44,2,0)</f>
        <v>1.4444330190702552</v>
      </c>
      <c r="J3542" s="71">
        <v>800000</v>
      </c>
      <c r="K3542" s="44">
        <f t="shared" si="55"/>
        <v>1155546.4152562041</v>
      </c>
    </row>
    <row r="3543" spans="1:11" s="43" customFormat="1" ht="19.7" customHeight="1" x14ac:dyDescent="0.25">
      <c r="A3543" s="43" t="s">
        <v>191</v>
      </c>
      <c r="B3543" s="1" t="s">
        <v>242</v>
      </c>
      <c r="C3543" s="1" t="s">
        <v>256</v>
      </c>
      <c r="D3543" s="1" t="s">
        <v>255</v>
      </c>
      <c r="E3543" s="45" t="str">
        <f>VLOOKUP(C3543,PROCV!E$50:G$126,3,0)</f>
        <v>Audiovisual</v>
      </c>
      <c r="F3543" s="1" t="s">
        <v>416</v>
      </c>
      <c r="G3543" s="1" t="s">
        <v>265</v>
      </c>
      <c r="H3543" s="1">
        <v>2011</v>
      </c>
      <c r="I3543" s="60">
        <f>VLOOKUP(H3543,PROCV!E$33:F$44,2,0)</f>
        <v>1.4444330190702552</v>
      </c>
      <c r="J3543" s="71">
        <v>3380490</v>
      </c>
      <c r="K3543" s="44">
        <f t="shared" si="55"/>
        <v>4882891.3766368069</v>
      </c>
    </row>
    <row r="3544" spans="1:11" s="43" customFormat="1" ht="19.7" customHeight="1" x14ac:dyDescent="0.25">
      <c r="A3544" s="43" t="s">
        <v>191</v>
      </c>
      <c r="B3544" s="1" t="s">
        <v>242</v>
      </c>
      <c r="C3544" s="1" t="s">
        <v>256</v>
      </c>
      <c r="D3544" s="1" t="s">
        <v>255</v>
      </c>
      <c r="E3544" s="45" t="str">
        <f>VLOOKUP(C3544,PROCV!E$50:G$126,3,0)</f>
        <v>Audiovisual</v>
      </c>
      <c r="F3544" s="1" t="s">
        <v>416</v>
      </c>
      <c r="G3544" s="1" t="s">
        <v>265</v>
      </c>
      <c r="H3544" s="1">
        <v>2011</v>
      </c>
      <c r="I3544" s="60">
        <f>VLOOKUP(H3544,PROCV!E$33:F$44,2,0)</f>
        <v>1.4444330190702552</v>
      </c>
      <c r="J3544" s="71">
        <v>1979000</v>
      </c>
      <c r="K3544" s="44">
        <f t="shared" si="55"/>
        <v>2858532.9447400351</v>
      </c>
    </row>
    <row r="3545" spans="1:11" s="43" customFormat="1" ht="19.7" customHeight="1" x14ac:dyDescent="0.25">
      <c r="A3545" s="43" t="s">
        <v>191</v>
      </c>
      <c r="B3545" s="1" t="s">
        <v>242</v>
      </c>
      <c r="C3545" s="1" t="s">
        <v>256</v>
      </c>
      <c r="D3545" s="1" t="s">
        <v>255</v>
      </c>
      <c r="E3545" s="45" t="str">
        <f>VLOOKUP(C3545,PROCV!E$50:G$126,3,0)</f>
        <v>Audiovisual</v>
      </c>
      <c r="F3545" s="1" t="s">
        <v>416</v>
      </c>
      <c r="G3545" s="1" t="s">
        <v>236</v>
      </c>
      <c r="H3545" s="1">
        <v>2011</v>
      </c>
      <c r="I3545" s="60">
        <f>VLOOKUP(H3545,PROCV!E$33:F$44,2,0)</f>
        <v>1.4444330190702552</v>
      </c>
      <c r="J3545" s="71">
        <v>36139</v>
      </c>
      <c r="K3545" s="44">
        <f t="shared" si="55"/>
        <v>52200.364876179956</v>
      </c>
    </row>
    <row r="3546" spans="1:11" s="43" customFormat="1" ht="19.7" customHeight="1" x14ac:dyDescent="0.25">
      <c r="A3546" s="43" t="s">
        <v>191</v>
      </c>
      <c r="B3546" s="1" t="s">
        <v>242</v>
      </c>
      <c r="C3546" s="1" t="s">
        <v>256</v>
      </c>
      <c r="D3546" s="1" t="s">
        <v>255</v>
      </c>
      <c r="E3546" s="45" t="str">
        <f>VLOOKUP(C3546,PROCV!E$50:G$126,3,0)</f>
        <v>Audiovisual</v>
      </c>
      <c r="F3546" s="1" t="s">
        <v>416</v>
      </c>
      <c r="G3546" s="1" t="s">
        <v>265</v>
      </c>
      <c r="H3546" s="1">
        <v>2011</v>
      </c>
      <c r="I3546" s="60">
        <f>VLOOKUP(H3546,PROCV!E$33:F$44,2,0)</f>
        <v>1.4444330190702552</v>
      </c>
      <c r="J3546" s="71">
        <v>1246030</v>
      </c>
      <c r="K3546" s="44">
        <f t="shared" si="55"/>
        <v>1799806.8747521101</v>
      </c>
    </row>
    <row r="3547" spans="1:11" s="43" customFormat="1" ht="19.7" customHeight="1" x14ac:dyDescent="0.25">
      <c r="A3547" s="43" t="s">
        <v>191</v>
      </c>
      <c r="B3547" s="1" t="s">
        <v>242</v>
      </c>
      <c r="C3547" s="1" t="s">
        <v>256</v>
      </c>
      <c r="D3547" s="1" t="s">
        <v>255</v>
      </c>
      <c r="E3547" s="45" t="str">
        <f>VLOOKUP(C3547,PROCV!E$50:G$126,3,0)</f>
        <v>Audiovisual</v>
      </c>
      <c r="F3547" s="1" t="s">
        <v>416</v>
      </c>
      <c r="G3547" s="1" t="s">
        <v>236</v>
      </c>
      <c r="H3547" s="1">
        <v>2011</v>
      </c>
      <c r="I3547" s="60">
        <f>VLOOKUP(H3547,PROCV!E$33:F$44,2,0)</f>
        <v>1.4444330190702552</v>
      </c>
      <c r="J3547" s="71">
        <v>32553</v>
      </c>
      <c r="K3547" s="44">
        <f t="shared" si="55"/>
        <v>47020.628069794016</v>
      </c>
    </row>
    <row r="3548" spans="1:11" s="43" customFormat="1" ht="19.7" customHeight="1" x14ac:dyDescent="0.25">
      <c r="A3548" s="43" t="s">
        <v>191</v>
      </c>
      <c r="B3548" s="1" t="s">
        <v>242</v>
      </c>
      <c r="C3548" s="1" t="s">
        <v>254</v>
      </c>
      <c r="D3548" s="1" t="s">
        <v>253</v>
      </c>
      <c r="E3548" s="45" t="str">
        <f>VLOOKUP(C3548,PROCV!E$50:G$126,3,0)</f>
        <v>Música</v>
      </c>
      <c r="F3548" s="1" t="s">
        <v>416</v>
      </c>
      <c r="G3548" s="1" t="s">
        <v>236</v>
      </c>
      <c r="H3548" s="1">
        <v>2011</v>
      </c>
      <c r="I3548" s="60">
        <f>VLOOKUP(H3548,PROCV!E$33:F$44,2,0)</f>
        <v>1.4444330190702552</v>
      </c>
      <c r="J3548" s="71">
        <v>50000</v>
      </c>
      <c r="K3548" s="44">
        <f t="shared" si="55"/>
        <v>72221.650953512755</v>
      </c>
    </row>
    <row r="3549" spans="1:11" s="43" customFormat="1" ht="19.7" customHeight="1" x14ac:dyDescent="0.25">
      <c r="A3549" s="43" t="s">
        <v>191</v>
      </c>
      <c r="B3549" s="1" t="s">
        <v>242</v>
      </c>
      <c r="C3549" s="1" t="s">
        <v>254</v>
      </c>
      <c r="D3549" s="1" t="s">
        <v>253</v>
      </c>
      <c r="E3549" s="45" t="str">
        <f>VLOOKUP(C3549,PROCV!E$50:G$126,3,0)</f>
        <v>Música</v>
      </c>
      <c r="F3549" s="1" t="s">
        <v>416</v>
      </c>
      <c r="G3549" s="1" t="s">
        <v>236</v>
      </c>
      <c r="H3549" s="1">
        <v>2011</v>
      </c>
      <c r="I3549" s="60">
        <f>VLOOKUP(H3549,PROCV!E$33:F$44,2,0)</f>
        <v>1.4444330190702552</v>
      </c>
      <c r="J3549" s="71">
        <v>19123</v>
      </c>
      <c r="K3549" s="44">
        <f t="shared" si="55"/>
        <v>27621.892623680491</v>
      </c>
    </row>
    <row r="3550" spans="1:11" s="43" customFormat="1" ht="19.7" customHeight="1" x14ac:dyDescent="0.25">
      <c r="A3550" s="43" t="s">
        <v>191</v>
      </c>
      <c r="B3550" s="1" t="s">
        <v>242</v>
      </c>
      <c r="C3550" s="1" t="s">
        <v>254</v>
      </c>
      <c r="D3550" s="1" t="s">
        <v>253</v>
      </c>
      <c r="E3550" s="45" t="str">
        <f>VLOOKUP(C3550,PROCV!E$50:G$126,3,0)</f>
        <v>Música</v>
      </c>
      <c r="F3550" s="1" t="s">
        <v>416</v>
      </c>
      <c r="G3550" s="1" t="s">
        <v>236</v>
      </c>
      <c r="H3550" s="1">
        <v>2011</v>
      </c>
      <c r="I3550" s="60">
        <f>VLOOKUP(H3550,PROCV!E$33:F$44,2,0)</f>
        <v>1.4444330190702552</v>
      </c>
      <c r="J3550" s="71">
        <v>24830</v>
      </c>
      <c r="K3550" s="44">
        <f t="shared" si="55"/>
        <v>35865.271863514434</v>
      </c>
    </row>
    <row r="3551" spans="1:11" s="43" customFormat="1" ht="19.7" customHeight="1" x14ac:dyDescent="0.25">
      <c r="A3551" s="43" t="s">
        <v>191</v>
      </c>
      <c r="B3551" s="1" t="s">
        <v>242</v>
      </c>
      <c r="C3551" s="1" t="s">
        <v>252</v>
      </c>
      <c r="D3551" s="1" t="s">
        <v>251</v>
      </c>
      <c r="E3551" s="45" t="str">
        <f>VLOOKUP(C3551,PROCV!E$50:G$126,3,0)</f>
        <v>Audiovisual</v>
      </c>
      <c r="F3551" s="1" t="s">
        <v>416</v>
      </c>
      <c r="G3551" s="1" t="s">
        <v>236</v>
      </c>
      <c r="H3551" s="1">
        <v>2011</v>
      </c>
      <c r="I3551" s="60">
        <f>VLOOKUP(H3551,PROCV!E$33:F$44,2,0)</f>
        <v>1.4444330190702552</v>
      </c>
      <c r="J3551" s="71">
        <v>434245</v>
      </c>
      <c r="K3551" s="44">
        <f t="shared" si="55"/>
        <v>627237.81636616297</v>
      </c>
    </row>
    <row r="3552" spans="1:11" s="43" customFormat="1" ht="19.7" customHeight="1" x14ac:dyDescent="0.25">
      <c r="A3552" s="43" t="s">
        <v>191</v>
      </c>
      <c r="B3552" s="1" t="s">
        <v>242</v>
      </c>
      <c r="C3552" s="1" t="s">
        <v>252</v>
      </c>
      <c r="D3552" s="1" t="s">
        <v>251</v>
      </c>
      <c r="E3552" s="45" t="str">
        <f>VLOOKUP(C3552,PROCV!E$50:G$126,3,0)</f>
        <v>Audiovisual</v>
      </c>
      <c r="F3552" s="1" t="s">
        <v>416</v>
      </c>
      <c r="G3552" s="1" t="s">
        <v>236</v>
      </c>
      <c r="H3552" s="1">
        <v>2011</v>
      </c>
      <c r="I3552" s="60">
        <f>VLOOKUP(H3552,PROCV!E$33:F$44,2,0)</f>
        <v>1.4444330190702552</v>
      </c>
      <c r="J3552" s="71">
        <v>89540</v>
      </c>
      <c r="K3552" s="44">
        <f t="shared" si="55"/>
        <v>129334.53252755065</v>
      </c>
    </row>
    <row r="3553" spans="1:11" s="43" customFormat="1" ht="19.7" customHeight="1" x14ac:dyDescent="0.25">
      <c r="A3553" s="43" t="s">
        <v>191</v>
      </c>
      <c r="B3553" s="1" t="s">
        <v>242</v>
      </c>
      <c r="C3553" s="1" t="s">
        <v>252</v>
      </c>
      <c r="D3553" s="1" t="s">
        <v>251</v>
      </c>
      <c r="E3553" s="45" t="str">
        <f>VLOOKUP(C3553,PROCV!E$50:G$126,3,0)</f>
        <v>Audiovisual</v>
      </c>
      <c r="F3553" s="1" t="s">
        <v>416</v>
      </c>
      <c r="G3553" s="1" t="s">
        <v>236</v>
      </c>
      <c r="H3553" s="1">
        <v>2011</v>
      </c>
      <c r="I3553" s="60">
        <f>VLOOKUP(H3553,PROCV!E$33:F$44,2,0)</f>
        <v>1.4444330190702552</v>
      </c>
      <c r="J3553" s="71">
        <v>32121</v>
      </c>
      <c r="K3553" s="44">
        <f t="shared" si="55"/>
        <v>46396.633005555668</v>
      </c>
    </row>
    <row r="3554" spans="1:11" s="43" customFormat="1" ht="19.7" customHeight="1" x14ac:dyDescent="0.25">
      <c r="A3554" s="43" t="s">
        <v>191</v>
      </c>
      <c r="B3554" s="1" t="s">
        <v>242</v>
      </c>
      <c r="C3554" s="1" t="s">
        <v>250</v>
      </c>
      <c r="D3554" s="1" t="s">
        <v>249</v>
      </c>
      <c r="E3554" s="45" t="str">
        <f>VLOOKUP(C3554,PROCV!E$50:G$126,3,0)</f>
        <v>Audiovisual</v>
      </c>
      <c r="F3554" s="1" t="s">
        <v>416</v>
      </c>
      <c r="G3554" s="1" t="s">
        <v>236</v>
      </c>
      <c r="H3554" s="1">
        <v>2011</v>
      </c>
      <c r="I3554" s="60">
        <f>VLOOKUP(H3554,PROCV!E$33:F$44,2,0)</f>
        <v>1.4444330190702552</v>
      </c>
      <c r="J3554" s="71">
        <v>107144</v>
      </c>
      <c r="K3554" s="44">
        <f t="shared" si="55"/>
        <v>154762.33139526343</v>
      </c>
    </row>
    <row r="3555" spans="1:11" s="43" customFormat="1" ht="19.7" customHeight="1" x14ac:dyDescent="0.25">
      <c r="A3555" s="43" t="s">
        <v>191</v>
      </c>
      <c r="B3555" s="1" t="s">
        <v>242</v>
      </c>
      <c r="C3555" s="1" t="s">
        <v>250</v>
      </c>
      <c r="D3555" s="1" t="s">
        <v>249</v>
      </c>
      <c r="E3555" s="45" t="str">
        <f>VLOOKUP(C3555,PROCV!E$50:G$126,3,0)</f>
        <v>Audiovisual</v>
      </c>
      <c r="F3555" s="1" t="s">
        <v>416</v>
      </c>
      <c r="G3555" s="1" t="s">
        <v>236</v>
      </c>
      <c r="H3555" s="1">
        <v>2011</v>
      </c>
      <c r="I3555" s="60">
        <f>VLOOKUP(H3555,PROCV!E$33:F$44,2,0)</f>
        <v>1.4444330190702552</v>
      </c>
      <c r="J3555" s="71">
        <v>209187</v>
      </c>
      <c r="K3555" s="44">
        <f t="shared" si="55"/>
        <v>302156.60996024951</v>
      </c>
    </row>
    <row r="3556" spans="1:11" s="43" customFormat="1" ht="19.7" customHeight="1" x14ac:dyDescent="0.25">
      <c r="A3556" s="43" t="s">
        <v>191</v>
      </c>
      <c r="B3556" s="1" t="s">
        <v>242</v>
      </c>
      <c r="C3556" s="1" t="s">
        <v>250</v>
      </c>
      <c r="D3556" s="1" t="s">
        <v>249</v>
      </c>
      <c r="E3556" s="45" t="str">
        <f>VLOOKUP(C3556,PROCV!E$50:G$126,3,0)</f>
        <v>Audiovisual</v>
      </c>
      <c r="F3556" s="1" t="s">
        <v>416</v>
      </c>
      <c r="G3556" s="1" t="s">
        <v>265</v>
      </c>
      <c r="H3556" s="1">
        <v>2011</v>
      </c>
      <c r="I3556" s="60">
        <f>VLOOKUP(H3556,PROCV!E$33:F$44,2,0)</f>
        <v>1.4444330190702552</v>
      </c>
      <c r="J3556" s="71">
        <v>1419247</v>
      </c>
      <c r="K3556" s="44">
        <f t="shared" si="55"/>
        <v>2050007.2290164025</v>
      </c>
    </row>
    <row r="3557" spans="1:11" s="43" customFormat="1" ht="19.7" customHeight="1" x14ac:dyDescent="0.25">
      <c r="A3557" s="43" t="s">
        <v>191</v>
      </c>
      <c r="B3557" s="1" t="s">
        <v>242</v>
      </c>
      <c r="C3557" s="1" t="s">
        <v>303</v>
      </c>
      <c r="D3557" s="1" t="s">
        <v>302</v>
      </c>
      <c r="E3557" s="45" t="str">
        <f>VLOOKUP(C3557,PROCV!E$50:G$126,3,0)</f>
        <v>Educação e Criação em Artes</v>
      </c>
      <c r="F3557" s="1" t="s">
        <v>416</v>
      </c>
      <c r="G3557" s="1" t="s">
        <v>236</v>
      </c>
      <c r="H3557" s="1">
        <v>2011</v>
      </c>
      <c r="I3557" s="60">
        <f>VLOOKUP(H3557,PROCV!E$33:F$44,2,0)</f>
        <v>1.4444330190702552</v>
      </c>
      <c r="J3557" s="71">
        <v>9033</v>
      </c>
      <c r="K3557" s="44">
        <f t="shared" si="55"/>
        <v>13047.563461261616</v>
      </c>
    </row>
    <row r="3558" spans="1:11" s="43" customFormat="1" ht="19.7" customHeight="1" x14ac:dyDescent="0.25">
      <c r="A3558" s="43" t="s">
        <v>191</v>
      </c>
      <c r="B3558" s="1" t="s">
        <v>242</v>
      </c>
      <c r="C3558" s="1" t="s">
        <v>303</v>
      </c>
      <c r="D3558" s="1" t="s">
        <v>302</v>
      </c>
      <c r="E3558" s="45" t="str">
        <f>VLOOKUP(C3558,PROCV!E$50:G$126,3,0)</f>
        <v>Educação e Criação em Artes</v>
      </c>
      <c r="F3558" s="1" t="s">
        <v>416</v>
      </c>
      <c r="G3558" s="1" t="s">
        <v>236</v>
      </c>
      <c r="H3558" s="1">
        <v>2011</v>
      </c>
      <c r="I3558" s="60">
        <f>VLOOKUP(H3558,PROCV!E$33:F$44,2,0)</f>
        <v>1.4444330190702552</v>
      </c>
      <c r="J3558" s="71">
        <v>9741</v>
      </c>
      <c r="K3558" s="44">
        <f t="shared" si="55"/>
        <v>14070.222038763357</v>
      </c>
    </row>
    <row r="3559" spans="1:11" s="43" customFormat="1" ht="19.7" customHeight="1" x14ac:dyDescent="0.25">
      <c r="A3559" s="43" t="s">
        <v>191</v>
      </c>
      <c r="B3559" s="1" t="s">
        <v>242</v>
      </c>
      <c r="C3559" s="1" t="s">
        <v>295</v>
      </c>
      <c r="D3559" s="1" t="s">
        <v>294</v>
      </c>
      <c r="E3559" s="45" t="str">
        <f>VLOOKUP(C3559,PROCV!E$50:G$126,3,0)</f>
        <v>Educação e Criação em Artes</v>
      </c>
      <c r="F3559" s="1" t="s">
        <v>415</v>
      </c>
      <c r="G3559" s="1" t="s">
        <v>265</v>
      </c>
      <c r="H3559" s="1">
        <v>2011</v>
      </c>
      <c r="I3559" s="60">
        <f>VLOOKUP(H3559,PROCV!E$33:F$44,2,0)</f>
        <v>1.4444330190702552</v>
      </c>
      <c r="J3559" s="71">
        <v>297200</v>
      </c>
      <c r="K3559" s="44">
        <f t="shared" si="55"/>
        <v>429285.49326767988</v>
      </c>
    </row>
    <row r="3560" spans="1:11" s="43" customFormat="1" ht="19.7" customHeight="1" x14ac:dyDescent="0.25">
      <c r="A3560" s="43" t="s">
        <v>191</v>
      </c>
      <c r="B3560" s="1" t="s">
        <v>242</v>
      </c>
      <c r="C3560" s="1" t="s">
        <v>295</v>
      </c>
      <c r="D3560" s="1" t="s">
        <v>294</v>
      </c>
      <c r="E3560" s="45" t="str">
        <f>VLOOKUP(C3560,PROCV!E$50:G$126,3,0)</f>
        <v>Educação e Criação em Artes</v>
      </c>
      <c r="F3560" s="1" t="s">
        <v>416</v>
      </c>
      <c r="G3560" s="1" t="s">
        <v>236</v>
      </c>
      <c r="H3560" s="1">
        <v>2011</v>
      </c>
      <c r="I3560" s="60">
        <f>VLOOKUP(H3560,PROCV!E$33:F$44,2,0)</f>
        <v>1.4444330190702552</v>
      </c>
      <c r="J3560" s="71">
        <v>3004</v>
      </c>
      <c r="K3560" s="44">
        <f t="shared" si="55"/>
        <v>4339.0767892870463</v>
      </c>
    </row>
    <row r="3561" spans="1:11" s="43" customFormat="1" ht="19.7" customHeight="1" x14ac:dyDescent="0.25">
      <c r="A3561" s="43" t="s">
        <v>191</v>
      </c>
      <c r="B3561" s="1" t="s">
        <v>242</v>
      </c>
      <c r="C3561" s="1" t="s">
        <v>248</v>
      </c>
      <c r="D3561" s="1" t="s">
        <v>247</v>
      </c>
      <c r="E3561" s="45" t="str">
        <f>VLOOKUP(C3561,PROCV!E$50:G$126,3,0)</f>
        <v>Educação e Criação em Artes</v>
      </c>
      <c r="F3561" s="1" t="s">
        <v>416</v>
      </c>
      <c r="G3561" s="1" t="s">
        <v>236</v>
      </c>
      <c r="H3561" s="1">
        <v>2011</v>
      </c>
      <c r="I3561" s="60">
        <f>VLOOKUP(H3561,PROCV!E$33:F$44,2,0)</f>
        <v>1.4444330190702552</v>
      </c>
      <c r="J3561" s="71">
        <v>15726</v>
      </c>
      <c r="K3561" s="44">
        <f t="shared" si="55"/>
        <v>22715.153657898834</v>
      </c>
    </row>
    <row r="3562" spans="1:11" s="43" customFormat="1" ht="19.7" customHeight="1" x14ac:dyDescent="0.25">
      <c r="A3562" s="43" t="s">
        <v>191</v>
      </c>
      <c r="B3562" s="1" t="s">
        <v>242</v>
      </c>
      <c r="C3562" s="1" t="s">
        <v>248</v>
      </c>
      <c r="D3562" s="1" t="s">
        <v>247</v>
      </c>
      <c r="E3562" s="45" t="str">
        <f>VLOOKUP(C3562,PROCV!E$50:G$126,3,0)</f>
        <v>Educação e Criação em Artes</v>
      </c>
      <c r="F3562" s="1" t="s">
        <v>416</v>
      </c>
      <c r="G3562" s="1" t="s">
        <v>236</v>
      </c>
      <c r="H3562" s="1">
        <v>2011</v>
      </c>
      <c r="I3562" s="60">
        <f>VLOOKUP(H3562,PROCV!E$33:F$44,2,0)</f>
        <v>1.4444330190702552</v>
      </c>
      <c r="J3562" s="71">
        <v>59353</v>
      </c>
      <c r="K3562" s="44">
        <f t="shared" si="55"/>
        <v>85731.432980876853</v>
      </c>
    </row>
    <row r="3563" spans="1:11" s="43" customFormat="1" ht="19.7" customHeight="1" x14ac:dyDescent="0.25">
      <c r="A3563" s="43" t="s">
        <v>191</v>
      </c>
      <c r="B3563" s="1" t="s">
        <v>242</v>
      </c>
      <c r="C3563" s="1" t="s">
        <v>356</v>
      </c>
      <c r="D3563" s="1" t="s">
        <v>355</v>
      </c>
      <c r="E3563" s="45" t="str">
        <f>VLOOKUP(C3563,PROCV!E$50:G$126,3,0)</f>
        <v>Artes Cênicas e Espetáculos</v>
      </c>
      <c r="F3563" s="1" t="s">
        <v>415</v>
      </c>
      <c r="G3563" s="1" t="s">
        <v>265</v>
      </c>
      <c r="H3563" s="1">
        <v>2011</v>
      </c>
      <c r="I3563" s="60">
        <f>VLOOKUP(H3563,PROCV!E$33:F$44,2,0)</f>
        <v>1.4444330190702552</v>
      </c>
      <c r="J3563" s="71">
        <v>102000</v>
      </c>
      <c r="K3563" s="44">
        <f t="shared" si="55"/>
        <v>147332.16794516603</v>
      </c>
    </row>
    <row r="3564" spans="1:11" s="43" customFormat="1" ht="19.7" customHeight="1" x14ac:dyDescent="0.25">
      <c r="A3564" s="43" t="s">
        <v>191</v>
      </c>
      <c r="B3564" s="1" t="s">
        <v>242</v>
      </c>
      <c r="C3564" s="1" t="s">
        <v>340</v>
      </c>
      <c r="D3564" s="1" t="s">
        <v>339</v>
      </c>
      <c r="E3564" s="45" t="str">
        <f>VLOOKUP(C3564,PROCV!E$50:G$126,3,0)</f>
        <v>Artes Cênicas e Espetáculos</v>
      </c>
      <c r="F3564" s="1" t="s">
        <v>416</v>
      </c>
      <c r="G3564" s="1" t="s">
        <v>236</v>
      </c>
      <c r="H3564" s="1">
        <v>2011</v>
      </c>
      <c r="I3564" s="60">
        <f>VLOOKUP(H3564,PROCV!E$33:F$44,2,0)</f>
        <v>1.4444330190702552</v>
      </c>
      <c r="J3564" s="71">
        <v>95000</v>
      </c>
      <c r="K3564" s="44">
        <f t="shared" si="55"/>
        <v>137221.13681167425</v>
      </c>
    </row>
    <row r="3565" spans="1:11" s="43" customFormat="1" ht="19.7" customHeight="1" x14ac:dyDescent="0.25">
      <c r="A3565" s="43" t="s">
        <v>191</v>
      </c>
      <c r="B3565" s="1" t="s">
        <v>242</v>
      </c>
      <c r="C3565" s="1" t="s">
        <v>246</v>
      </c>
      <c r="D3565" s="1" t="s">
        <v>245</v>
      </c>
      <c r="E3565" s="45" t="str">
        <f>VLOOKUP(C3565,PROCV!E$50:G$126,3,0)</f>
        <v>Artes Cênicas e Espetáculos</v>
      </c>
      <c r="F3565" s="1" t="s">
        <v>416</v>
      </c>
      <c r="G3565" s="1" t="s">
        <v>236</v>
      </c>
      <c r="H3565" s="1">
        <v>2011</v>
      </c>
      <c r="I3565" s="60">
        <f>VLOOKUP(H3565,PROCV!E$33:F$44,2,0)</f>
        <v>1.4444330190702552</v>
      </c>
      <c r="J3565" s="71">
        <v>17437</v>
      </c>
      <c r="K3565" s="44">
        <f t="shared" si="55"/>
        <v>25186.578553528041</v>
      </c>
    </row>
    <row r="3566" spans="1:11" s="43" customFormat="1" ht="19.7" customHeight="1" x14ac:dyDescent="0.25">
      <c r="A3566" s="43" t="s">
        <v>191</v>
      </c>
      <c r="B3566" s="1" t="s">
        <v>242</v>
      </c>
      <c r="C3566" s="1" t="s">
        <v>246</v>
      </c>
      <c r="D3566" s="1" t="s">
        <v>245</v>
      </c>
      <c r="E3566" s="45" t="str">
        <f>VLOOKUP(C3566,PROCV!E$50:G$126,3,0)</f>
        <v>Artes Cênicas e Espetáculos</v>
      </c>
      <c r="F3566" s="1" t="s">
        <v>415</v>
      </c>
      <c r="G3566" s="1" t="s">
        <v>265</v>
      </c>
      <c r="H3566" s="1">
        <v>2011</v>
      </c>
      <c r="I3566" s="60">
        <f>VLOOKUP(H3566,PROCV!E$33:F$44,2,0)</f>
        <v>1.4444330190702552</v>
      </c>
      <c r="J3566" s="71">
        <v>1100000</v>
      </c>
      <c r="K3566" s="44">
        <f t="shared" si="55"/>
        <v>1588876.3209772808</v>
      </c>
    </row>
    <row r="3567" spans="1:11" s="43" customFormat="1" ht="19.7" customHeight="1" x14ac:dyDescent="0.25">
      <c r="A3567" s="43" t="s">
        <v>191</v>
      </c>
      <c r="B3567" s="1" t="s">
        <v>242</v>
      </c>
      <c r="C3567" s="1" t="s">
        <v>246</v>
      </c>
      <c r="D3567" s="1" t="s">
        <v>245</v>
      </c>
      <c r="E3567" s="45" t="str">
        <f>VLOOKUP(C3567,PROCV!E$50:G$126,3,0)</f>
        <v>Artes Cênicas e Espetáculos</v>
      </c>
      <c r="F3567" s="1" t="s">
        <v>415</v>
      </c>
      <c r="G3567" s="1" t="s">
        <v>265</v>
      </c>
      <c r="H3567" s="1">
        <v>2011</v>
      </c>
      <c r="I3567" s="60">
        <f>VLOOKUP(H3567,PROCV!E$33:F$44,2,0)</f>
        <v>1.4444330190702552</v>
      </c>
      <c r="J3567" s="71">
        <v>8000000</v>
      </c>
      <c r="K3567" s="44">
        <f t="shared" si="55"/>
        <v>11555464.152562043</v>
      </c>
    </row>
    <row r="3568" spans="1:11" s="43" customFormat="1" ht="19.7" customHeight="1" x14ac:dyDescent="0.25">
      <c r="A3568" s="43" t="s">
        <v>191</v>
      </c>
      <c r="B3568" s="1" t="s">
        <v>242</v>
      </c>
      <c r="C3568" s="1" t="s">
        <v>246</v>
      </c>
      <c r="D3568" s="1" t="s">
        <v>245</v>
      </c>
      <c r="E3568" s="45" t="str">
        <f>VLOOKUP(C3568,PROCV!E$50:G$126,3,0)</f>
        <v>Artes Cênicas e Espetáculos</v>
      </c>
      <c r="F3568" s="1" t="s">
        <v>415</v>
      </c>
      <c r="G3568" s="1" t="s">
        <v>265</v>
      </c>
      <c r="H3568" s="1">
        <v>2011</v>
      </c>
      <c r="I3568" s="60">
        <f>VLOOKUP(H3568,PROCV!E$33:F$44,2,0)</f>
        <v>1.4444330190702552</v>
      </c>
      <c r="J3568" s="71">
        <v>1800000</v>
      </c>
      <c r="K3568" s="44">
        <f t="shared" si="55"/>
        <v>2599979.4343264592</v>
      </c>
    </row>
    <row r="3569" spans="1:11" s="43" customFormat="1" ht="19.7" customHeight="1" x14ac:dyDescent="0.25">
      <c r="A3569" s="43" t="s">
        <v>191</v>
      </c>
      <c r="B3569" s="1" t="s">
        <v>242</v>
      </c>
      <c r="C3569" s="1" t="s">
        <v>246</v>
      </c>
      <c r="D3569" s="1" t="s">
        <v>245</v>
      </c>
      <c r="E3569" s="45" t="str">
        <f>VLOOKUP(C3569,PROCV!E$50:G$126,3,0)</f>
        <v>Artes Cênicas e Espetáculos</v>
      </c>
      <c r="F3569" s="1" t="s">
        <v>416</v>
      </c>
      <c r="G3569" s="1" t="s">
        <v>236</v>
      </c>
      <c r="H3569" s="1">
        <v>2011</v>
      </c>
      <c r="I3569" s="60">
        <f>VLOOKUP(H3569,PROCV!E$33:F$44,2,0)</f>
        <v>1.4444330190702552</v>
      </c>
      <c r="J3569" s="71">
        <v>17240</v>
      </c>
      <c r="K3569" s="44">
        <f t="shared" si="55"/>
        <v>24902.025248771199</v>
      </c>
    </row>
    <row r="3570" spans="1:11" s="43" customFormat="1" ht="19.7" customHeight="1" x14ac:dyDescent="0.25">
      <c r="A3570" s="43" t="s">
        <v>191</v>
      </c>
      <c r="B3570" s="1" t="s">
        <v>242</v>
      </c>
      <c r="C3570" s="1" t="s">
        <v>246</v>
      </c>
      <c r="D3570" s="1" t="s">
        <v>245</v>
      </c>
      <c r="E3570" s="45" t="str">
        <f>VLOOKUP(C3570,PROCV!E$50:G$126,3,0)</f>
        <v>Artes Cênicas e Espetáculos</v>
      </c>
      <c r="F3570" s="1" t="s">
        <v>416</v>
      </c>
      <c r="G3570" s="1" t="s">
        <v>236</v>
      </c>
      <c r="H3570" s="1">
        <v>2011</v>
      </c>
      <c r="I3570" s="60">
        <f>VLOOKUP(H3570,PROCV!E$33:F$44,2,0)</f>
        <v>1.4444330190702552</v>
      </c>
      <c r="J3570" s="71">
        <v>31562</v>
      </c>
      <c r="K3570" s="44">
        <f t="shared" si="55"/>
        <v>45589.194947895397</v>
      </c>
    </row>
    <row r="3571" spans="1:11" s="43" customFormat="1" ht="19.7" customHeight="1" x14ac:dyDescent="0.25">
      <c r="A3571" s="43" t="s">
        <v>191</v>
      </c>
      <c r="B3571" s="1" t="s">
        <v>242</v>
      </c>
      <c r="C3571" s="1" t="s">
        <v>322</v>
      </c>
      <c r="D3571" s="1" t="s">
        <v>321</v>
      </c>
      <c r="E3571" s="45" t="str">
        <f>VLOOKUP(C3571,PROCV!E$50:G$126,3,0)</f>
        <v>Artes Cênicas e Espetáculos</v>
      </c>
      <c r="F3571" s="1" t="s">
        <v>415</v>
      </c>
      <c r="G3571" s="1" t="s">
        <v>265</v>
      </c>
      <c r="H3571" s="1">
        <v>2011</v>
      </c>
      <c r="I3571" s="60">
        <f>VLOOKUP(H3571,PROCV!E$33:F$44,2,0)</f>
        <v>1.4444330190702552</v>
      </c>
      <c r="J3571" s="71">
        <v>608172</v>
      </c>
      <c r="K3571" s="44">
        <f t="shared" si="55"/>
        <v>878463.71807399532</v>
      </c>
    </row>
    <row r="3572" spans="1:11" s="43" customFormat="1" ht="19.7" customHeight="1" x14ac:dyDescent="0.25">
      <c r="A3572" s="43" t="s">
        <v>191</v>
      </c>
      <c r="B3572" s="1" t="s">
        <v>242</v>
      </c>
      <c r="C3572" s="1" t="s">
        <v>238</v>
      </c>
      <c r="D3572" s="1" t="s">
        <v>237</v>
      </c>
      <c r="E3572" s="45" t="str">
        <f>VLOOKUP(C3572,PROCV!E$50:G$126,3,0)</f>
        <v>Artes Cênicas e Espetáculos</v>
      </c>
      <c r="F3572" s="1" t="s">
        <v>416</v>
      </c>
      <c r="G3572" s="1" t="s">
        <v>236</v>
      </c>
      <c r="H3572" s="1">
        <v>2011</v>
      </c>
      <c r="I3572" s="60">
        <f>VLOOKUP(H3572,PROCV!E$33:F$44,2,0)</f>
        <v>1.4444330190702552</v>
      </c>
      <c r="J3572" s="71">
        <v>6754</v>
      </c>
      <c r="K3572" s="44">
        <f t="shared" si="55"/>
        <v>9755.7006108005044</v>
      </c>
    </row>
    <row r="3573" spans="1:11" s="43" customFormat="1" ht="19.7" customHeight="1" x14ac:dyDescent="0.25">
      <c r="A3573" s="43" t="s">
        <v>191</v>
      </c>
      <c r="B3573" s="1" t="s">
        <v>242</v>
      </c>
      <c r="C3573" s="1" t="s">
        <v>238</v>
      </c>
      <c r="D3573" s="1" t="s">
        <v>237</v>
      </c>
      <c r="E3573" s="45" t="str">
        <f>VLOOKUP(C3573,PROCV!E$50:G$126,3,0)</f>
        <v>Artes Cênicas e Espetáculos</v>
      </c>
      <c r="F3573" s="1" t="s">
        <v>416</v>
      </c>
      <c r="G3573" s="1" t="s">
        <v>236</v>
      </c>
      <c r="H3573" s="1">
        <v>2011</v>
      </c>
      <c r="I3573" s="60">
        <f>VLOOKUP(H3573,PROCV!E$33:F$44,2,0)</f>
        <v>1.4444330190702552</v>
      </c>
      <c r="J3573" s="71">
        <v>394585</v>
      </c>
      <c r="K3573" s="44">
        <f t="shared" si="55"/>
        <v>569951.60282983666</v>
      </c>
    </row>
    <row r="3574" spans="1:11" s="43" customFormat="1" ht="19.7" customHeight="1" x14ac:dyDescent="0.25">
      <c r="A3574" s="43" t="s">
        <v>191</v>
      </c>
      <c r="B3574" s="1" t="s">
        <v>242</v>
      </c>
      <c r="C3574" s="1" t="s">
        <v>238</v>
      </c>
      <c r="D3574" s="1" t="s">
        <v>237</v>
      </c>
      <c r="E3574" s="45" t="str">
        <f>VLOOKUP(C3574,PROCV!E$50:G$126,3,0)</f>
        <v>Artes Cênicas e Espetáculos</v>
      </c>
      <c r="F3574" s="1" t="s">
        <v>416</v>
      </c>
      <c r="G3574" s="1" t="s">
        <v>236</v>
      </c>
      <c r="H3574" s="1">
        <v>2011</v>
      </c>
      <c r="I3574" s="60">
        <f>VLOOKUP(H3574,PROCV!E$33:F$44,2,0)</f>
        <v>1.4444330190702552</v>
      </c>
      <c r="J3574" s="71">
        <v>42661</v>
      </c>
      <c r="K3574" s="44">
        <f t="shared" si="55"/>
        <v>61620.957026556156</v>
      </c>
    </row>
    <row r="3575" spans="1:11" s="43" customFormat="1" ht="19.7" customHeight="1" x14ac:dyDescent="0.25">
      <c r="A3575" s="43" t="s">
        <v>191</v>
      </c>
      <c r="B3575" s="1" t="s">
        <v>242</v>
      </c>
      <c r="C3575" s="1" t="s">
        <v>238</v>
      </c>
      <c r="D3575" s="1" t="s">
        <v>237</v>
      </c>
      <c r="E3575" s="45" t="str">
        <f>VLOOKUP(C3575,PROCV!E$50:G$126,3,0)</f>
        <v>Artes Cênicas e Espetáculos</v>
      </c>
      <c r="F3575" s="1" t="s">
        <v>416</v>
      </c>
      <c r="G3575" s="1" t="s">
        <v>236</v>
      </c>
      <c r="H3575" s="1">
        <v>2011</v>
      </c>
      <c r="I3575" s="60">
        <f>VLOOKUP(H3575,PROCV!E$33:F$44,2,0)</f>
        <v>1.4444330190702552</v>
      </c>
      <c r="J3575" s="71">
        <v>292559</v>
      </c>
      <c r="K3575" s="44">
        <f t="shared" si="55"/>
        <v>422581.87962617481</v>
      </c>
    </row>
    <row r="3576" spans="1:11" s="43" customFormat="1" ht="19.7" customHeight="1" x14ac:dyDescent="0.25">
      <c r="A3576" s="43" t="s">
        <v>191</v>
      </c>
      <c r="B3576" s="1" t="s">
        <v>242</v>
      </c>
      <c r="C3576" s="1" t="s">
        <v>241</v>
      </c>
      <c r="D3576" s="1" t="s">
        <v>240</v>
      </c>
      <c r="E3576" s="45" t="str">
        <f>VLOOKUP(C3576,PROCV!E$50:G$126,3,0)</f>
        <v>Artes Cênicas e Espetáculos</v>
      </c>
      <c r="F3576" s="1" t="s">
        <v>416</v>
      </c>
      <c r="G3576" s="1" t="s">
        <v>236</v>
      </c>
      <c r="H3576" s="1">
        <v>2011</v>
      </c>
      <c r="I3576" s="60">
        <f>VLOOKUP(H3576,PROCV!E$33:F$44,2,0)</f>
        <v>1.4444330190702552</v>
      </c>
      <c r="J3576" s="71">
        <v>18332</v>
      </c>
      <c r="K3576" s="44">
        <f t="shared" si="55"/>
        <v>26479.34610559592</v>
      </c>
    </row>
    <row r="3577" spans="1:11" s="43" customFormat="1" ht="19.7" customHeight="1" x14ac:dyDescent="0.25">
      <c r="A3577" s="43" t="s">
        <v>191</v>
      </c>
      <c r="B3577" s="1" t="s">
        <v>242</v>
      </c>
      <c r="C3577" s="1" t="s">
        <v>241</v>
      </c>
      <c r="D3577" s="1" t="s">
        <v>240</v>
      </c>
      <c r="E3577" s="45" t="str">
        <f>VLOOKUP(C3577,PROCV!E$50:G$126,3,0)</f>
        <v>Artes Cênicas e Espetáculos</v>
      </c>
      <c r="F3577" s="1" t="s">
        <v>416</v>
      </c>
      <c r="G3577" s="1" t="s">
        <v>236</v>
      </c>
      <c r="H3577" s="1">
        <v>2011</v>
      </c>
      <c r="I3577" s="60">
        <f>VLOOKUP(H3577,PROCV!E$33:F$44,2,0)</f>
        <v>1.4444330190702552</v>
      </c>
      <c r="J3577" s="71">
        <v>50000</v>
      </c>
      <c r="K3577" s="44">
        <f t="shared" si="55"/>
        <v>72221.650953512755</v>
      </c>
    </row>
    <row r="3578" spans="1:11" s="43" customFormat="1" ht="19.7" customHeight="1" x14ac:dyDescent="0.25">
      <c r="A3578" s="43" t="s">
        <v>191</v>
      </c>
      <c r="B3578" s="1" t="s">
        <v>242</v>
      </c>
      <c r="C3578" s="1" t="s">
        <v>241</v>
      </c>
      <c r="D3578" s="1" t="s">
        <v>240</v>
      </c>
      <c r="E3578" s="45" t="str">
        <f>VLOOKUP(C3578,PROCV!E$50:G$126,3,0)</f>
        <v>Artes Cênicas e Espetáculos</v>
      </c>
      <c r="F3578" s="1" t="s">
        <v>415</v>
      </c>
      <c r="G3578" s="1" t="s">
        <v>265</v>
      </c>
      <c r="H3578" s="1">
        <v>2011</v>
      </c>
      <c r="I3578" s="60">
        <f>VLOOKUP(H3578,PROCV!E$33:F$44,2,0)</f>
        <v>1.4444330190702552</v>
      </c>
      <c r="J3578" s="71">
        <v>259707</v>
      </c>
      <c r="K3578" s="44">
        <f t="shared" si="55"/>
        <v>375129.36608367879</v>
      </c>
    </row>
    <row r="3579" spans="1:11" s="43" customFormat="1" ht="19.7" customHeight="1" x14ac:dyDescent="0.25">
      <c r="A3579" s="43" t="s">
        <v>191</v>
      </c>
      <c r="B3579" s="1" t="s">
        <v>242</v>
      </c>
      <c r="C3579" s="1" t="s">
        <v>241</v>
      </c>
      <c r="D3579" s="1" t="s">
        <v>240</v>
      </c>
      <c r="E3579" s="45" t="str">
        <f>VLOOKUP(C3579,PROCV!E$50:G$126,3,0)</f>
        <v>Artes Cênicas e Espetáculos</v>
      </c>
      <c r="F3579" s="1" t="s">
        <v>415</v>
      </c>
      <c r="G3579" s="1" t="s">
        <v>265</v>
      </c>
      <c r="H3579" s="1">
        <v>2011</v>
      </c>
      <c r="I3579" s="60">
        <f>VLOOKUP(H3579,PROCV!E$33:F$44,2,0)</f>
        <v>1.4444330190702552</v>
      </c>
      <c r="J3579" s="71">
        <v>1200000</v>
      </c>
      <c r="K3579" s="44">
        <f t="shared" si="55"/>
        <v>1733319.6228843064</v>
      </c>
    </row>
    <row r="3580" spans="1:11" s="43" customFormat="1" ht="19.7" customHeight="1" x14ac:dyDescent="0.25">
      <c r="A3580" s="43" t="s">
        <v>191</v>
      </c>
      <c r="B3580" s="1" t="s">
        <v>242</v>
      </c>
      <c r="C3580" s="1" t="s">
        <v>241</v>
      </c>
      <c r="D3580" s="1" t="s">
        <v>240</v>
      </c>
      <c r="E3580" s="45" t="str">
        <f>VLOOKUP(C3580,PROCV!E$50:G$126,3,0)</f>
        <v>Artes Cênicas e Espetáculos</v>
      </c>
      <c r="F3580" s="1" t="s">
        <v>416</v>
      </c>
      <c r="G3580" s="1" t="s">
        <v>236</v>
      </c>
      <c r="H3580" s="1">
        <v>2011</v>
      </c>
      <c r="I3580" s="60">
        <f>VLOOKUP(H3580,PROCV!E$33:F$44,2,0)</f>
        <v>1.4444330190702552</v>
      </c>
      <c r="J3580" s="71">
        <v>224089</v>
      </c>
      <c r="K3580" s="44">
        <f t="shared" si="55"/>
        <v>323681.55081043445</v>
      </c>
    </row>
    <row r="3581" spans="1:11" s="43" customFormat="1" ht="19.7" customHeight="1" x14ac:dyDescent="0.25">
      <c r="A3581" s="43" t="s">
        <v>191</v>
      </c>
      <c r="B3581" s="1" t="s">
        <v>242</v>
      </c>
      <c r="C3581" s="1" t="s">
        <v>241</v>
      </c>
      <c r="D3581" s="1" t="s">
        <v>240</v>
      </c>
      <c r="E3581" s="45" t="str">
        <f>VLOOKUP(C3581,PROCV!E$50:G$126,3,0)</f>
        <v>Artes Cênicas e Espetáculos</v>
      </c>
      <c r="F3581" s="1" t="s">
        <v>416</v>
      </c>
      <c r="G3581" s="1" t="s">
        <v>236</v>
      </c>
      <c r="H3581" s="1">
        <v>2011</v>
      </c>
      <c r="I3581" s="60">
        <f>VLOOKUP(H3581,PROCV!E$33:F$44,2,0)</f>
        <v>1.4444330190702552</v>
      </c>
      <c r="J3581" s="71">
        <v>285668</v>
      </c>
      <c r="K3581" s="44">
        <f t="shared" si="55"/>
        <v>412628.2916917617</v>
      </c>
    </row>
    <row r="3582" spans="1:11" s="43" customFormat="1" ht="19.7" customHeight="1" x14ac:dyDescent="0.25">
      <c r="A3582" s="43" t="s">
        <v>191</v>
      </c>
      <c r="B3582" s="1" t="s">
        <v>242</v>
      </c>
      <c r="C3582" s="1" t="s">
        <v>368</v>
      </c>
      <c r="D3582" s="1" t="s">
        <v>367</v>
      </c>
      <c r="E3582" s="45" t="str">
        <f>VLOOKUP(C3582,PROCV!E$50:G$126,3,0)</f>
        <v>Educação e Criação em Artes</v>
      </c>
      <c r="F3582" s="1" t="s">
        <v>415</v>
      </c>
      <c r="G3582" s="1" t="s">
        <v>265</v>
      </c>
      <c r="H3582" s="1">
        <v>2011</v>
      </c>
      <c r="I3582" s="60">
        <f>VLOOKUP(H3582,PROCV!E$33:F$44,2,0)</f>
        <v>1.4444330190702552</v>
      </c>
      <c r="J3582" s="71">
        <v>700000</v>
      </c>
      <c r="K3582" s="44">
        <f t="shared" si="55"/>
        <v>1011103.1133491787</v>
      </c>
    </row>
    <row r="3583" spans="1:11" s="43" customFormat="1" ht="19.7" customHeight="1" x14ac:dyDescent="0.25">
      <c r="A3583" s="43" t="s">
        <v>191</v>
      </c>
      <c r="B3583" s="1" t="s">
        <v>242</v>
      </c>
      <c r="C3583" s="1" t="s">
        <v>330</v>
      </c>
      <c r="D3583" s="1" t="s">
        <v>329</v>
      </c>
      <c r="E3583" s="45" t="str">
        <f>VLOOKUP(C3583,PROCV!E$50:G$126,3,0)</f>
        <v>Educação e Criação em Artes</v>
      </c>
      <c r="F3583" s="1" t="s">
        <v>415</v>
      </c>
      <c r="G3583" s="1" t="s">
        <v>265</v>
      </c>
      <c r="H3583" s="1">
        <v>2011</v>
      </c>
      <c r="I3583" s="60">
        <f>VLOOKUP(H3583,PROCV!E$33:F$44,2,0)</f>
        <v>1.4444330190702552</v>
      </c>
      <c r="J3583" s="71">
        <v>340000</v>
      </c>
      <c r="K3583" s="44">
        <f t="shared" si="55"/>
        <v>491107.22648388677</v>
      </c>
    </row>
    <row r="3584" spans="1:11" s="43" customFormat="1" ht="19.7" customHeight="1" x14ac:dyDescent="0.25">
      <c r="A3584" s="43" t="s">
        <v>191</v>
      </c>
      <c r="B3584" s="1" t="s">
        <v>242</v>
      </c>
      <c r="C3584" s="1" t="s">
        <v>338</v>
      </c>
      <c r="D3584" s="1" t="s">
        <v>337</v>
      </c>
      <c r="E3584" s="45" t="str">
        <f>VLOOKUP(C3584,PROCV!E$50:G$126,3,0)</f>
        <v>Educação e Criação em Artes</v>
      </c>
      <c r="F3584" s="1" t="s">
        <v>415</v>
      </c>
      <c r="G3584" s="1" t="s">
        <v>265</v>
      </c>
      <c r="H3584" s="1">
        <v>2011</v>
      </c>
      <c r="I3584" s="60">
        <f>VLOOKUP(H3584,PROCV!E$33:F$44,2,0)</f>
        <v>1.4444330190702552</v>
      </c>
      <c r="J3584" s="71">
        <v>409000</v>
      </c>
      <c r="K3584" s="44">
        <f t="shared" si="55"/>
        <v>590773.10479973443</v>
      </c>
    </row>
    <row r="3585" spans="1:11" s="43" customFormat="1" ht="19.7" customHeight="1" x14ac:dyDescent="0.25">
      <c r="A3585" s="43" t="s">
        <v>191</v>
      </c>
      <c r="B3585" s="1" t="s">
        <v>242</v>
      </c>
      <c r="C3585" s="1" t="s">
        <v>338</v>
      </c>
      <c r="D3585" s="1" t="s">
        <v>337</v>
      </c>
      <c r="E3585" s="45" t="str">
        <f>VLOOKUP(C3585,PROCV!E$50:G$126,3,0)</f>
        <v>Educação e Criação em Artes</v>
      </c>
      <c r="F3585" s="1" t="s">
        <v>415</v>
      </c>
      <c r="G3585" s="1" t="s">
        <v>265</v>
      </c>
      <c r="H3585" s="1">
        <v>2011</v>
      </c>
      <c r="I3585" s="60">
        <f>VLOOKUP(H3585,PROCV!E$33:F$44,2,0)</f>
        <v>1.4444330190702552</v>
      </c>
      <c r="J3585" s="71">
        <v>902500</v>
      </c>
      <c r="K3585" s="44">
        <f t="shared" si="55"/>
        <v>1303600.7997109054</v>
      </c>
    </row>
    <row r="3586" spans="1:11" s="43" customFormat="1" ht="19.7" customHeight="1" x14ac:dyDescent="0.25">
      <c r="A3586" s="43" t="s">
        <v>191</v>
      </c>
      <c r="B3586" s="1" t="s">
        <v>242</v>
      </c>
      <c r="C3586" s="1" t="s">
        <v>313</v>
      </c>
      <c r="D3586" s="1" t="s">
        <v>312</v>
      </c>
      <c r="E3586" s="45" t="str">
        <f>VLOOKUP(C3586,PROCV!E$50:G$126,3,0)</f>
        <v>Patrimônio</v>
      </c>
      <c r="F3586" s="1" t="s">
        <v>415</v>
      </c>
      <c r="G3586" s="1" t="s">
        <v>265</v>
      </c>
      <c r="H3586" s="1">
        <v>2011</v>
      </c>
      <c r="I3586" s="60">
        <f>VLOOKUP(H3586,PROCV!E$33:F$44,2,0)</f>
        <v>1.4444330190702552</v>
      </c>
      <c r="J3586" s="71">
        <v>2700000</v>
      </c>
      <c r="K3586" s="44">
        <f t="shared" si="55"/>
        <v>3899969.151489689</v>
      </c>
    </row>
    <row r="3587" spans="1:11" s="43" customFormat="1" ht="19.7" customHeight="1" x14ac:dyDescent="0.25">
      <c r="A3587" s="43" t="s">
        <v>191</v>
      </c>
      <c r="B3587" s="1" t="s">
        <v>242</v>
      </c>
      <c r="C3587" s="1" t="s">
        <v>313</v>
      </c>
      <c r="D3587" s="1" t="s">
        <v>312</v>
      </c>
      <c r="E3587" s="45" t="str">
        <f>VLOOKUP(C3587,PROCV!E$50:G$126,3,0)</f>
        <v>Patrimônio</v>
      </c>
      <c r="F3587" s="1" t="s">
        <v>415</v>
      </c>
      <c r="G3587" s="1" t="s">
        <v>265</v>
      </c>
      <c r="H3587" s="1">
        <v>2011</v>
      </c>
      <c r="I3587" s="60">
        <f>VLOOKUP(H3587,PROCV!E$33:F$44,2,0)</f>
        <v>1.4444330190702552</v>
      </c>
      <c r="J3587" s="71">
        <v>134744</v>
      </c>
      <c r="K3587" s="44">
        <f t="shared" ref="K3587:K3650" si="56">J3587*I3587</f>
        <v>194628.68272160247</v>
      </c>
    </row>
    <row r="3588" spans="1:11" s="43" customFormat="1" ht="19.7" customHeight="1" x14ac:dyDescent="0.25">
      <c r="A3588" s="43" t="s">
        <v>191</v>
      </c>
      <c r="B3588" s="1" t="s">
        <v>242</v>
      </c>
      <c r="C3588" s="1" t="s">
        <v>313</v>
      </c>
      <c r="D3588" s="1" t="s">
        <v>312</v>
      </c>
      <c r="E3588" s="45" t="str">
        <f>VLOOKUP(C3588,PROCV!E$50:G$126,3,0)</f>
        <v>Patrimônio</v>
      </c>
      <c r="F3588" s="1" t="s">
        <v>415</v>
      </c>
      <c r="G3588" s="1" t="s">
        <v>265</v>
      </c>
      <c r="H3588" s="1">
        <v>2011</v>
      </c>
      <c r="I3588" s="60">
        <f>VLOOKUP(H3588,PROCV!E$33:F$44,2,0)</f>
        <v>1.4444330190702552</v>
      </c>
      <c r="J3588" s="71">
        <v>80950</v>
      </c>
      <c r="K3588" s="44">
        <f t="shared" si="56"/>
        <v>116926.85289373716</v>
      </c>
    </row>
    <row r="3589" spans="1:11" s="43" customFormat="1" ht="19.7" customHeight="1" x14ac:dyDescent="0.25">
      <c r="A3589" s="43" t="s">
        <v>191</v>
      </c>
      <c r="B3589" s="1" t="s">
        <v>242</v>
      </c>
      <c r="C3589" s="1" t="s">
        <v>348</v>
      </c>
      <c r="D3589" s="1" t="s">
        <v>347</v>
      </c>
      <c r="E3589" s="45" t="str">
        <f>VLOOKUP(C3589,PROCV!E$50:G$126,3,0)</f>
        <v>Patrimônio</v>
      </c>
      <c r="F3589" s="1" t="s">
        <v>415</v>
      </c>
      <c r="G3589" s="1" t="s">
        <v>265</v>
      </c>
      <c r="H3589" s="1">
        <v>2011</v>
      </c>
      <c r="I3589" s="60">
        <f>VLOOKUP(H3589,PROCV!E$33:F$44,2,0)</f>
        <v>1.4444330190702552</v>
      </c>
      <c r="J3589" s="71">
        <v>106050</v>
      </c>
      <c r="K3589" s="44">
        <f t="shared" si="56"/>
        <v>153182.12167240056</v>
      </c>
    </row>
    <row r="3590" spans="1:11" s="43" customFormat="1" ht="19.7" customHeight="1" x14ac:dyDescent="0.25">
      <c r="A3590" s="43" t="s">
        <v>191</v>
      </c>
      <c r="B3590" s="1" t="s">
        <v>242</v>
      </c>
      <c r="C3590" s="1" t="s">
        <v>301</v>
      </c>
      <c r="D3590" s="1" t="s">
        <v>300</v>
      </c>
      <c r="E3590" s="45" t="str">
        <f>VLOOKUP(C3590,PROCV!E$50:G$126,3,0)</f>
        <v>Patrimônio</v>
      </c>
      <c r="F3590" s="1" t="s">
        <v>415</v>
      </c>
      <c r="G3590" s="1" t="s">
        <v>265</v>
      </c>
      <c r="H3590" s="1">
        <v>2011</v>
      </c>
      <c r="I3590" s="60">
        <f>VLOOKUP(H3590,PROCV!E$33:F$44,2,0)</f>
        <v>1.4444330190702552</v>
      </c>
      <c r="J3590" s="71">
        <v>4713940</v>
      </c>
      <c r="K3590" s="44">
        <f t="shared" si="56"/>
        <v>6808970.5859160386</v>
      </c>
    </row>
    <row r="3591" spans="1:11" s="43" customFormat="1" ht="19.7" customHeight="1" x14ac:dyDescent="0.25">
      <c r="A3591" s="43" t="s">
        <v>191</v>
      </c>
      <c r="B3591" s="1" t="s">
        <v>242</v>
      </c>
      <c r="C3591" s="1" t="s">
        <v>318</v>
      </c>
      <c r="D3591" s="1" t="s">
        <v>317</v>
      </c>
      <c r="E3591" s="45" t="str">
        <f>VLOOKUP(C3591,PROCV!E$50:G$126,3,0)</f>
        <v>Patrimônio</v>
      </c>
      <c r="F3591" s="1" t="s">
        <v>415</v>
      </c>
      <c r="G3591" s="1" t="s">
        <v>265</v>
      </c>
      <c r="H3591" s="1">
        <v>2011</v>
      </c>
      <c r="I3591" s="60">
        <f>VLOOKUP(H3591,PROCV!E$33:F$44,2,0)</f>
        <v>1.4444330190702552</v>
      </c>
      <c r="J3591" s="71">
        <v>164345</v>
      </c>
      <c r="K3591" s="44">
        <f t="shared" si="56"/>
        <v>237385.34451910108</v>
      </c>
    </row>
    <row r="3592" spans="1:11" s="43" customFormat="1" ht="19.7" customHeight="1" x14ac:dyDescent="0.25">
      <c r="A3592" s="43" t="s">
        <v>191</v>
      </c>
      <c r="B3592" s="1" t="s">
        <v>242</v>
      </c>
      <c r="C3592" s="1" t="s">
        <v>318</v>
      </c>
      <c r="D3592" s="1" t="s">
        <v>317</v>
      </c>
      <c r="E3592" s="45" t="str">
        <f>VLOOKUP(C3592,PROCV!E$50:G$126,3,0)</f>
        <v>Patrimônio</v>
      </c>
      <c r="F3592" s="1" t="s">
        <v>415</v>
      </c>
      <c r="G3592" s="1" t="s">
        <v>265</v>
      </c>
      <c r="H3592" s="1">
        <v>2011</v>
      </c>
      <c r="I3592" s="60">
        <f>VLOOKUP(H3592,PROCV!E$33:F$44,2,0)</f>
        <v>1.4444330190702552</v>
      </c>
      <c r="J3592" s="71">
        <v>1063275</v>
      </c>
      <c r="K3592" s="44">
        <f t="shared" si="56"/>
        <v>1535829.5183519255</v>
      </c>
    </row>
    <row r="3593" spans="1:11" s="43" customFormat="1" ht="19.7" customHeight="1" x14ac:dyDescent="0.25">
      <c r="A3593" s="43" t="s">
        <v>191</v>
      </c>
      <c r="B3593" s="1" t="s">
        <v>242</v>
      </c>
      <c r="C3593" s="1" t="s">
        <v>318</v>
      </c>
      <c r="D3593" s="1" t="s">
        <v>317</v>
      </c>
      <c r="E3593" s="45" t="str">
        <f>VLOOKUP(C3593,PROCV!E$50:G$126,3,0)</f>
        <v>Patrimônio</v>
      </c>
      <c r="F3593" s="1" t="s">
        <v>415</v>
      </c>
      <c r="G3593" s="1" t="s">
        <v>265</v>
      </c>
      <c r="H3593" s="1">
        <v>2011</v>
      </c>
      <c r="I3593" s="60">
        <f>VLOOKUP(H3593,PROCV!E$33:F$44,2,0)</f>
        <v>1.4444330190702552</v>
      </c>
      <c r="J3593" s="71">
        <v>387042</v>
      </c>
      <c r="K3593" s="44">
        <f t="shared" si="56"/>
        <v>559056.24456698971</v>
      </c>
    </row>
    <row r="3594" spans="1:11" s="43" customFormat="1" ht="19.7" customHeight="1" x14ac:dyDescent="0.25">
      <c r="A3594" s="43" t="s">
        <v>191</v>
      </c>
      <c r="B3594" s="1" t="s">
        <v>242</v>
      </c>
      <c r="C3594" s="1" t="s">
        <v>318</v>
      </c>
      <c r="D3594" s="1" t="s">
        <v>317</v>
      </c>
      <c r="E3594" s="45" t="str">
        <f>VLOOKUP(C3594,PROCV!E$50:G$126,3,0)</f>
        <v>Patrimônio</v>
      </c>
      <c r="F3594" s="1" t="s">
        <v>415</v>
      </c>
      <c r="G3594" s="1" t="s">
        <v>265</v>
      </c>
      <c r="H3594" s="1">
        <v>2011</v>
      </c>
      <c r="I3594" s="60">
        <f>VLOOKUP(H3594,PROCV!E$33:F$44,2,0)</f>
        <v>1.4444330190702552</v>
      </c>
      <c r="J3594" s="71">
        <v>3825000</v>
      </c>
      <c r="K3594" s="44">
        <f t="shared" si="56"/>
        <v>5524956.2979437262</v>
      </c>
    </row>
    <row r="3595" spans="1:11" s="43" customFormat="1" ht="19.7" customHeight="1" x14ac:dyDescent="0.25">
      <c r="A3595" s="43" t="s">
        <v>191</v>
      </c>
      <c r="B3595" s="1" t="s">
        <v>242</v>
      </c>
      <c r="C3595" s="1" t="s">
        <v>318</v>
      </c>
      <c r="D3595" s="1" t="s">
        <v>317</v>
      </c>
      <c r="E3595" s="45" t="str">
        <f>VLOOKUP(C3595,PROCV!E$50:G$126,3,0)</f>
        <v>Patrimônio</v>
      </c>
      <c r="F3595" s="1" t="s">
        <v>415</v>
      </c>
      <c r="G3595" s="1" t="s">
        <v>265</v>
      </c>
      <c r="H3595" s="1">
        <v>2011</v>
      </c>
      <c r="I3595" s="60">
        <f>VLOOKUP(H3595,PROCV!E$33:F$44,2,0)</f>
        <v>1.4444330190702552</v>
      </c>
      <c r="J3595" s="71">
        <v>8460039</v>
      </c>
      <c r="K3595" s="44">
        <f t="shared" si="56"/>
        <v>12219959.674222102</v>
      </c>
    </row>
    <row r="3596" spans="1:11" s="43" customFormat="1" ht="19.7" customHeight="1" x14ac:dyDescent="0.25">
      <c r="A3596" s="43" t="s">
        <v>191</v>
      </c>
      <c r="B3596" s="1" t="s">
        <v>242</v>
      </c>
      <c r="C3596" s="1" t="s">
        <v>311</v>
      </c>
      <c r="D3596" s="1" t="s">
        <v>310</v>
      </c>
      <c r="E3596" s="45" t="str">
        <f>VLOOKUP(C3596,PROCV!E$50:G$126,3,0)</f>
        <v>Artes Cênicas e Espetáculos</v>
      </c>
      <c r="F3596" s="1" t="s">
        <v>416</v>
      </c>
      <c r="G3596" s="1" t="s">
        <v>265</v>
      </c>
      <c r="H3596" s="1">
        <v>2011</v>
      </c>
      <c r="I3596" s="60">
        <f>VLOOKUP(H3596,PROCV!E$33:F$44,2,0)</f>
        <v>1.4444330190702552</v>
      </c>
      <c r="J3596" s="71">
        <v>674882</v>
      </c>
      <c r="K3596" s="44">
        <f t="shared" si="56"/>
        <v>974821.84477617196</v>
      </c>
    </row>
    <row r="3597" spans="1:11" s="43" customFormat="1" ht="19.7" customHeight="1" x14ac:dyDescent="0.25">
      <c r="A3597" s="43" t="s">
        <v>191</v>
      </c>
      <c r="B3597" s="1" t="s">
        <v>242</v>
      </c>
      <c r="C3597" s="1" t="s">
        <v>311</v>
      </c>
      <c r="D3597" s="1" t="s">
        <v>310</v>
      </c>
      <c r="E3597" s="45" t="str">
        <f>VLOOKUP(C3597,PROCV!E$50:G$126,3,0)</f>
        <v>Artes Cênicas e Espetáculos</v>
      </c>
      <c r="F3597" s="1" t="s">
        <v>415</v>
      </c>
      <c r="G3597" s="1" t="s">
        <v>265</v>
      </c>
      <c r="H3597" s="1">
        <v>2011</v>
      </c>
      <c r="I3597" s="60">
        <f>VLOOKUP(H3597,PROCV!E$33:F$44,2,0)</f>
        <v>1.4444330190702552</v>
      </c>
      <c r="J3597" s="71">
        <v>300000</v>
      </c>
      <c r="K3597" s="44">
        <f t="shared" si="56"/>
        <v>433329.90572107659</v>
      </c>
    </row>
    <row r="3598" spans="1:11" s="43" customFormat="1" ht="19.7" customHeight="1" x14ac:dyDescent="0.25">
      <c r="A3598" s="43" t="s">
        <v>167</v>
      </c>
      <c r="B3598" s="1" t="s">
        <v>292</v>
      </c>
      <c r="C3598" s="1" t="s">
        <v>309</v>
      </c>
      <c r="D3598" s="1" t="s">
        <v>308</v>
      </c>
      <c r="E3598" s="45" t="str">
        <f>VLOOKUP(C3598,PROCV!E$50:G$126,3,0)</f>
        <v>NA</v>
      </c>
      <c r="F3598" s="1" t="s">
        <v>416</v>
      </c>
      <c r="G3598" s="1" t="s">
        <v>236</v>
      </c>
      <c r="H3598" s="1">
        <v>2011</v>
      </c>
      <c r="I3598" s="60">
        <f>VLOOKUP(H3598,PROCV!E$33:F$44,2,0)</f>
        <v>1.4444330190702552</v>
      </c>
      <c r="J3598" s="1">
        <v>893</v>
      </c>
      <c r="K3598" s="44">
        <f t="shared" si="56"/>
        <v>1289.878686029738</v>
      </c>
    </row>
    <row r="3599" spans="1:11" s="43" customFormat="1" ht="19.7" customHeight="1" x14ac:dyDescent="0.25">
      <c r="A3599" s="43" t="s">
        <v>167</v>
      </c>
      <c r="B3599" s="1" t="s">
        <v>292</v>
      </c>
      <c r="C3599" s="1" t="s">
        <v>291</v>
      </c>
      <c r="D3599" s="1" t="s">
        <v>290</v>
      </c>
      <c r="E3599" s="45" t="str">
        <f>VLOOKUP(C3599,PROCV!E$50:G$126,3,0)</f>
        <v>NA</v>
      </c>
      <c r="F3599" s="1" t="s">
        <v>416</v>
      </c>
      <c r="G3599" s="1" t="s">
        <v>236</v>
      </c>
      <c r="H3599" s="1">
        <v>2011</v>
      </c>
      <c r="I3599" s="60">
        <f>VLOOKUP(H3599,PROCV!E$33:F$44,2,0)</f>
        <v>1.4444330190702552</v>
      </c>
      <c r="J3599" s="71">
        <v>1505</v>
      </c>
      <c r="K3599" s="44">
        <f t="shared" si="56"/>
        <v>2173.8716937007343</v>
      </c>
    </row>
    <row r="3600" spans="1:11" s="43" customFormat="1" ht="19.7" customHeight="1" x14ac:dyDescent="0.25">
      <c r="A3600" s="43" t="s">
        <v>167</v>
      </c>
      <c r="B3600" s="1" t="s">
        <v>292</v>
      </c>
      <c r="C3600" s="1" t="s">
        <v>291</v>
      </c>
      <c r="D3600" s="1" t="s">
        <v>290</v>
      </c>
      <c r="E3600" s="45" t="str">
        <f>VLOOKUP(C3600,PROCV!E$50:G$126,3,0)</f>
        <v>NA</v>
      </c>
      <c r="F3600" s="1" t="s">
        <v>416</v>
      </c>
      <c r="G3600" s="1" t="s">
        <v>236</v>
      </c>
      <c r="H3600" s="1">
        <v>2011</v>
      </c>
      <c r="I3600" s="60">
        <f>VLOOKUP(H3600,PROCV!E$33:F$44,2,0)</f>
        <v>1.4444330190702552</v>
      </c>
      <c r="J3600" s="71">
        <v>77923</v>
      </c>
      <c r="K3600" s="44">
        <f t="shared" si="56"/>
        <v>112554.5541450115</v>
      </c>
    </row>
    <row r="3601" spans="1:11" s="43" customFormat="1" ht="19.7" customHeight="1" x14ac:dyDescent="0.25">
      <c r="A3601" s="43" t="s">
        <v>167</v>
      </c>
      <c r="B3601" s="1" t="s">
        <v>292</v>
      </c>
      <c r="C3601" s="1" t="s">
        <v>289</v>
      </c>
      <c r="D3601" s="1" t="s">
        <v>288</v>
      </c>
      <c r="E3601" s="45" t="str">
        <f>VLOOKUP(C3601,PROCV!E$50:G$126,3,0)</f>
        <v>Editorial</v>
      </c>
      <c r="F3601" s="1" t="s">
        <v>416</v>
      </c>
      <c r="G3601" s="1" t="s">
        <v>236</v>
      </c>
      <c r="H3601" s="1">
        <v>2011</v>
      </c>
      <c r="I3601" s="60">
        <f>VLOOKUP(H3601,PROCV!E$33:F$44,2,0)</f>
        <v>1.4444330190702552</v>
      </c>
      <c r="J3601" s="71">
        <v>78447</v>
      </c>
      <c r="K3601" s="44">
        <f t="shared" si="56"/>
        <v>113311.43704700431</v>
      </c>
    </row>
    <row r="3602" spans="1:11" s="43" customFormat="1" ht="19.7" customHeight="1" x14ac:dyDescent="0.25">
      <c r="A3602" s="43" t="s">
        <v>167</v>
      </c>
      <c r="B3602" s="1" t="s">
        <v>292</v>
      </c>
      <c r="C3602" s="1" t="s">
        <v>289</v>
      </c>
      <c r="D3602" s="1" t="s">
        <v>288</v>
      </c>
      <c r="E3602" s="45" t="str">
        <f>VLOOKUP(C3602,PROCV!E$50:G$126,3,0)</f>
        <v>Editorial</v>
      </c>
      <c r="F3602" s="1" t="s">
        <v>416</v>
      </c>
      <c r="G3602" s="1" t="s">
        <v>236</v>
      </c>
      <c r="H3602" s="1">
        <v>2011</v>
      </c>
      <c r="I3602" s="60">
        <f>VLOOKUP(H3602,PROCV!E$33:F$44,2,0)</f>
        <v>1.4444330190702552</v>
      </c>
      <c r="J3602" s="71">
        <v>11858</v>
      </c>
      <c r="K3602" s="44">
        <f t="shared" si="56"/>
        <v>17128.086740135088</v>
      </c>
    </row>
    <row r="3603" spans="1:11" s="43" customFormat="1" ht="19.7" customHeight="1" x14ac:dyDescent="0.25">
      <c r="A3603" s="43" t="s">
        <v>167</v>
      </c>
      <c r="B3603" s="1" t="s">
        <v>292</v>
      </c>
      <c r="C3603" s="1" t="s">
        <v>285</v>
      </c>
      <c r="D3603" s="1" t="s">
        <v>284</v>
      </c>
      <c r="E3603" s="45" t="str">
        <f>VLOOKUP(C3603,PROCV!E$50:G$126,3,0)</f>
        <v>Editorial</v>
      </c>
      <c r="F3603" s="1" t="s">
        <v>416</v>
      </c>
      <c r="G3603" s="1" t="s">
        <v>236</v>
      </c>
      <c r="H3603" s="1">
        <v>2011</v>
      </c>
      <c r="I3603" s="60">
        <f>VLOOKUP(H3603,PROCV!E$33:F$44,2,0)</f>
        <v>1.4444330190702552</v>
      </c>
      <c r="J3603" s="71">
        <v>76189</v>
      </c>
      <c r="K3603" s="44">
        <f t="shared" si="56"/>
        <v>110049.90728994367</v>
      </c>
    </row>
    <row r="3604" spans="1:11" s="43" customFormat="1" ht="19.7" customHeight="1" x14ac:dyDescent="0.25">
      <c r="A3604" s="43" t="s">
        <v>167</v>
      </c>
      <c r="B3604" s="1" t="s">
        <v>292</v>
      </c>
      <c r="C3604" s="1" t="s">
        <v>285</v>
      </c>
      <c r="D3604" s="1" t="s">
        <v>284</v>
      </c>
      <c r="E3604" s="45" t="str">
        <f>VLOOKUP(C3604,PROCV!E$50:G$126,3,0)</f>
        <v>Editorial</v>
      </c>
      <c r="F3604" s="1" t="s">
        <v>416</v>
      </c>
      <c r="G3604" s="1" t="s">
        <v>236</v>
      </c>
      <c r="H3604" s="1">
        <v>2011</v>
      </c>
      <c r="I3604" s="60">
        <f>VLOOKUP(H3604,PROCV!E$33:F$44,2,0)</f>
        <v>1.4444330190702552</v>
      </c>
      <c r="J3604" s="71">
        <v>71254</v>
      </c>
      <c r="K3604" s="44">
        <f t="shared" si="56"/>
        <v>102921.63034083197</v>
      </c>
    </row>
    <row r="3605" spans="1:11" s="43" customFormat="1" ht="19.7" customHeight="1" x14ac:dyDescent="0.25">
      <c r="A3605" s="43" t="s">
        <v>167</v>
      </c>
      <c r="B3605" s="1" t="s">
        <v>292</v>
      </c>
      <c r="C3605" s="1" t="s">
        <v>285</v>
      </c>
      <c r="D3605" s="1" t="s">
        <v>284</v>
      </c>
      <c r="E3605" s="45" t="str">
        <f>VLOOKUP(C3605,PROCV!E$50:G$126,3,0)</f>
        <v>Editorial</v>
      </c>
      <c r="F3605" s="1" t="s">
        <v>416</v>
      </c>
      <c r="G3605" s="1" t="s">
        <v>236</v>
      </c>
      <c r="H3605" s="1">
        <v>2011</v>
      </c>
      <c r="I3605" s="60">
        <f>VLOOKUP(H3605,PROCV!E$33:F$44,2,0)</f>
        <v>1.4444330190702552</v>
      </c>
      <c r="J3605" s="71">
        <v>80539</v>
      </c>
      <c r="K3605" s="44">
        <f t="shared" si="56"/>
        <v>116333.19092289929</v>
      </c>
    </row>
    <row r="3606" spans="1:11" s="43" customFormat="1" ht="19.7" customHeight="1" x14ac:dyDescent="0.25">
      <c r="A3606" s="43" t="s">
        <v>167</v>
      </c>
      <c r="B3606" s="1" t="s">
        <v>292</v>
      </c>
      <c r="C3606" s="1" t="s">
        <v>281</v>
      </c>
      <c r="D3606" s="1" t="s">
        <v>280</v>
      </c>
      <c r="E3606" s="45" t="str">
        <f>VLOOKUP(C3606,PROCV!E$50:G$126,3,0)</f>
        <v>Música</v>
      </c>
      <c r="F3606" s="1" t="s">
        <v>416</v>
      </c>
      <c r="G3606" s="1" t="s">
        <v>236</v>
      </c>
      <c r="H3606" s="1">
        <v>2011</v>
      </c>
      <c r="I3606" s="60">
        <f>VLOOKUP(H3606,PROCV!E$33:F$44,2,0)</f>
        <v>1.4444330190702552</v>
      </c>
      <c r="J3606" s="71">
        <v>29938</v>
      </c>
      <c r="K3606" s="44">
        <f t="shared" si="56"/>
        <v>43243.435724925301</v>
      </c>
    </row>
    <row r="3607" spans="1:11" s="43" customFormat="1" ht="19.7" customHeight="1" x14ac:dyDescent="0.25">
      <c r="A3607" s="43" t="s">
        <v>167</v>
      </c>
      <c r="B3607" s="1" t="s">
        <v>292</v>
      </c>
      <c r="C3607" s="1" t="s">
        <v>269</v>
      </c>
      <c r="D3607" s="1" t="s">
        <v>268</v>
      </c>
      <c r="E3607" s="45" t="str">
        <f>VLOOKUP(C3607,PROCV!E$50:G$126,3,0)</f>
        <v>NA</v>
      </c>
      <c r="F3607" s="1" t="s">
        <v>416</v>
      </c>
      <c r="G3607" s="1" t="s">
        <v>236</v>
      </c>
      <c r="H3607" s="1">
        <v>2011</v>
      </c>
      <c r="I3607" s="60">
        <f>VLOOKUP(H3607,PROCV!E$33:F$44,2,0)</f>
        <v>1.4444330190702552</v>
      </c>
      <c r="J3607" s="71">
        <v>160000</v>
      </c>
      <c r="K3607" s="44">
        <f t="shared" si="56"/>
        <v>231109.28305124084</v>
      </c>
    </row>
    <row r="3608" spans="1:11" s="43" customFormat="1" ht="19.7" customHeight="1" x14ac:dyDescent="0.25">
      <c r="A3608" s="43" t="s">
        <v>167</v>
      </c>
      <c r="B3608" s="1" t="s">
        <v>292</v>
      </c>
      <c r="C3608" s="1" t="s">
        <v>269</v>
      </c>
      <c r="D3608" s="1" t="s">
        <v>268</v>
      </c>
      <c r="E3608" s="45" t="str">
        <f>VLOOKUP(C3608,PROCV!E$50:G$126,3,0)</f>
        <v>NA</v>
      </c>
      <c r="F3608" s="1" t="s">
        <v>416</v>
      </c>
      <c r="G3608" s="1" t="s">
        <v>236</v>
      </c>
      <c r="H3608" s="1">
        <v>2011</v>
      </c>
      <c r="I3608" s="60">
        <f>VLOOKUP(H3608,PROCV!E$33:F$44,2,0)</f>
        <v>1.4444330190702552</v>
      </c>
      <c r="J3608" s="71">
        <v>18580</v>
      </c>
      <c r="K3608" s="44">
        <f t="shared" si="56"/>
        <v>26837.565494325343</v>
      </c>
    </row>
    <row r="3609" spans="1:11" s="43" customFormat="1" ht="19.7" customHeight="1" x14ac:dyDescent="0.25">
      <c r="A3609" s="43" t="s">
        <v>167</v>
      </c>
      <c r="B3609" s="1" t="s">
        <v>292</v>
      </c>
      <c r="C3609" s="1" t="s">
        <v>297</v>
      </c>
      <c r="D3609" s="1" t="s">
        <v>296</v>
      </c>
      <c r="E3609" s="45" t="str">
        <f>VLOOKUP(C3609,PROCV!E$50:G$126,3,0)</f>
        <v>Audiovisual</v>
      </c>
      <c r="F3609" s="1" t="s">
        <v>416</v>
      </c>
      <c r="G3609" s="1" t="s">
        <v>236</v>
      </c>
      <c r="H3609" s="1">
        <v>2011</v>
      </c>
      <c r="I3609" s="60">
        <f>VLOOKUP(H3609,PROCV!E$33:F$44,2,0)</f>
        <v>1.4444330190702552</v>
      </c>
      <c r="J3609" s="71">
        <v>7093</v>
      </c>
      <c r="K3609" s="44">
        <f t="shared" si="56"/>
        <v>10245.363404265321</v>
      </c>
    </row>
    <row r="3610" spans="1:11" s="43" customFormat="1" ht="19.7" customHeight="1" x14ac:dyDescent="0.25">
      <c r="A3610" s="43" t="s">
        <v>167</v>
      </c>
      <c r="B3610" s="1" t="s">
        <v>292</v>
      </c>
      <c r="C3610" s="1" t="s">
        <v>252</v>
      </c>
      <c r="D3610" s="1" t="s">
        <v>251</v>
      </c>
      <c r="E3610" s="45" t="str">
        <f>VLOOKUP(C3610,PROCV!E$50:G$126,3,0)</f>
        <v>Audiovisual</v>
      </c>
      <c r="F3610" s="1" t="s">
        <v>416</v>
      </c>
      <c r="G3610" s="1" t="s">
        <v>236</v>
      </c>
      <c r="H3610" s="1">
        <v>2011</v>
      </c>
      <c r="I3610" s="60">
        <f>VLOOKUP(H3610,PROCV!E$33:F$44,2,0)</f>
        <v>1.4444330190702552</v>
      </c>
      <c r="J3610" s="71">
        <v>166928</v>
      </c>
      <c r="K3610" s="44">
        <f t="shared" si="56"/>
        <v>241116.31500735958</v>
      </c>
    </row>
    <row r="3611" spans="1:11" s="43" customFormat="1" ht="19.7" customHeight="1" x14ac:dyDescent="0.25">
      <c r="A3611" s="43" t="s">
        <v>167</v>
      </c>
      <c r="B3611" s="1" t="s">
        <v>292</v>
      </c>
      <c r="C3611" s="1" t="s">
        <v>252</v>
      </c>
      <c r="D3611" s="1" t="s">
        <v>251</v>
      </c>
      <c r="E3611" s="45" t="str">
        <f>VLOOKUP(C3611,PROCV!E$50:G$126,3,0)</f>
        <v>Audiovisual</v>
      </c>
      <c r="F3611" s="1" t="s">
        <v>416</v>
      </c>
      <c r="G3611" s="1" t="s">
        <v>236</v>
      </c>
      <c r="H3611" s="1">
        <v>2011</v>
      </c>
      <c r="I3611" s="60">
        <f>VLOOKUP(H3611,PROCV!E$33:F$44,2,0)</f>
        <v>1.4444330190702552</v>
      </c>
      <c r="J3611" s="71">
        <v>23067</v>
      </c>
      <c r="K3611" s="44">
        <f t="shared" si="56"/>
        <v>33318.736450893579</v>
      </c>
    </row>
    <row r="3612" spans="1:11" s="43" customFormat="1" ht="19.7" customHeight="1" x14ac:dyDescent="0.25">
      <c r="A3612" s="43" t="s">
        <v>167</v>
      </c>
      <c r="B3612" s="1" t="s">
        <v>292</v>
      </c>
      <c r="C3612" s="1" t="s">
        <v>252</v>
      </c>
      <c r="D3612" s="1" t="s">
        <v>251</v>
      </c>
      <c r="E3612" s="45" t="str">
        <f>VLOOKUP(C3612,PROCV!E$50:G$126,3,0)</f>
        <v>Audiovisual</v>
      </c>
      <c r="F3612" s="1" t="s">
        <v>416</v>
      </c>
      <c r="G3612" s="1" t="s">
        <v>236</v>
      </c>
      <c r="H3612" s="1">
        <v>2011</v>
      </c>
      <c r="I3612" s="60">
        <f>VLOOKUP(H3612,PROCV!E$33:F$44,2,0)</f>
        <v>1.4444330190702552</v>
      </c>
      <c r="J3612" s="71">
        <v>10531</v>
      </c>
      <c r="K3612" s="44">
        <f t="shared" si="56"/>
        <v>15211.324123828857</v>
      </c>
    </row>
    <row r="3613" spans="1:11" s="43" customFormat="1" ht="19.7" customHeight="1" x14ac:dyDescent="0.25">
      <c r="A3613" s="43" t="s">
        <v>167</v>
      </c>
      <c r="B3613" s="1" t="s">
        <v>292</v>
      </c>
      <c r="C3613" s="1" t="s">
        <v>250</v>
      </c>
      <c r="D3613" s="1" t="s">
        <v>249</v>
      </c>
      <c r="E3613" s="45" t="str">
        <f>VLOOKUP(C3613,PROCV!E$50:G$126,3,0)</f>
        <v>Audiovisual</v>
      </c>
      <c r="F3613" s="1" t="s">
        <v>416</v>
      </c>
      <c r="G3613" s="1" t="s">
        <v>236</v>
      </c>
      <c r="H3613" s="1">
        <v>2011</v>
      </c>
      <c r="I3613" s="60">
        <f>VLOOKUP(H3613,PROCV!E$33:F$44,2,0)</f>
        <v>1.4444330190702552</v>
      </c>
      <c r="J3613" s="71">
        <v>21454</v>
      </c>
      <c r="K3613" s="44">
        <f t="shared" si="56"/>
        <v>30988.865991133254</v>
      </c>
    </row>
    <row r="3614" spans="1:11" s="43" customFormat="1" ht="19.7" customHeight="1" x14ac:dyDescent="0.25">
      <c r="A3614" s="43" t="s">
        <v>167</v>
      </c>
      <c r="B3614" s="1" t="s">
        <v>292</v>
      </c>
      <c r="C3614" s="1" t="s">
        <v>352</v>
      </c>
      <c r="D3614" s="1" t="s">
        <v>351</v>
      </c>
      <c r="E3614" s="45" t="str">
        <f>VLOOKUP(C3614,PROCV!E$50:G$126,3,0)</f>
        <v>Audiovisual</v>
      </c>
      <c r="F3614" s="1" t="s">
        <v>416</v>
      </c>
      <c r="G3614" s="1" t="s">
        <v>236</v>
      </c>
      <c r="H3614" s="1">
        <v>2011</v>
      </c>
      <c r="I3614" s="60">
        <f>VLOOKUP(H3614,PROCV!E$33:F$44,2,0)</f>
        <v>1.4444330190702552</v>
      </c>
      <c r="J3614" s="71">
        <v>6483</v>
      </c>
      <c r="K3614" s="44">
        <f t="shared" si="56"/>
        <v>9364.259262632464</v>
      </c>
    </row>
    <row r="3615" spans="1:11" s="43" customFormat="1" ht="19.7" customHeight="1" x14ac:dyDescent="0.25">
      <c r="A3615" s="43" t="s">
        <v>167</v>
      </c>
      <c r="B3615" s="1" t="s">
        <v>292</v>
      </c>
      <c r="C3615" s="1" t="s">
        <v>246</v>
      </c>
      <c r="D3615" s="1" t="s">
        <v>245</v>
      </c>
      <c r="E3615" s="45" t="str">
        <f>VLOOKUP(C3615,PROCV!E$50:G$126,3,0)</f>
        <v>Artes Cênicas e Espetáculos</v>
      </c>
      <c r="F3615" s="1" t="s">
        <v>416</v>
      </c>
      <c r="G3615" s="1" t="s">
        <v>236</v>
      </c>
      <c r="H3615" s="1">
        <v>2011</v>
      </c>
      <c r="I3615" s="60">
        <f>VLOOKUP(H3615,PROCV!E$33:F$44,2,0)</f>
        <v>1.4444330190702552</v>
      </c>
      <c r="J3615" s="71">
        <v>65748</v>
      </c>
      <c r="K3615" s="44">
        <f t="shared" si="56"/>
        <v>94968.582137831138</v>
      </c>
    </row>
    <row r="3616" spans="1:11" s="43" customFormat="1" ht="19.7" customHeight="1" x14ac:dyDescent="0.25">
      <c r="A3616" s="43" t="s">
        <v>167</v>
      </c>
      <c r="B3616" s="1" t="s">
        <v>292</v>
      </c>
      <c r="C3616" s="1" t="s">
        <v>246</v>
      </c>
      <c r="D3616" s="1" t="s">
        <v>245</v>
      </c>
      <c r="E3616" s="45" t="str">
        <f>VLOOKUP(C3616,PROCV!E$50:G$126,3,0)</f>
        <v>Artes Cênicas e Espetáculos</v>
      </c>
      <c r="F3616" s="1" t="s">
        <v>416</v>
      </c>
      <c r="G3616" s="1" t="s">
        <v>236</v>
      </c>
      <c r="H3616" s="1">
        <v>2011</v>
      </c>
      <c r="I3616" s="60">
        <f>VLOOKUP(H3616,PROCV!E$33:F$44,2,0)</f>
        <v>1.4444330190702552</v>
      </c>
      <c r="J3616" s="71">
        <v>91766</v>
      </c>
      <c r="K3616" s="44">
        <f t="shared" si="56"/>
        <v>132549.84042800104</v>
      </c>
    </row>
    <row r="3617" spans="1:11" s="43" customFormat="1" ht="19.7" customHeight="1" x14ac:dyDescent="0.25">
      <c r="A3617" s="43" t="s">
        <v>167</v>
      </c>
      <c r="B3617" s="1" t="s">
        <v>292</v>
      </c>
      <c r="C3617" s="1" t="s">
        <v>322</v>
      </c>
      <c r="D3617" s="1" t="s">
        <v>321</v>
      </c>
      <c r="E3617" s="45" t="str">
        <f>VLOOKUP(C3617,PROCV!E$50:G$126,3,0)</f>
        <v>Artes Cênicas e Espetáculos</v>
      </c>
      <c r="F3617" s="1" t="s">
        <v>416</v>
      </c>
      <c r="G3617" s="1" t="s">
        <v>236</v>
      </c>
      <c r="H3617" s="1">
        <v>2011</v>
      </c>
      <c r="I3617" s="60">
        <f>VLOOKUP(H3617,PROCV!E$33:F$44,2,0)</f>
        <v>1.4444330190702552</v>
      </c>
      <c r="J3617" s="71">
        <v>47474</v>
      </c>
      <c r="K3617" s="44">
        <f t="shared" si="56"/>
        <v>68573.013147341291</v>
      </c>
    </row>
    <row r="3618" spans="1:11" s="43" customFormat="1" ht="19.7" customHeight="1" x14ac:dyDescent="0.25">
      <c r="A3618" s="43" t="s">
        <v>167</v>
      </c>
      <c r="B3618" s="1" t="s">
        <v>292</v>
      </c>
      <c r="C3618" s="1" t="s">
        <v>238</v>
      </c>
      <c r="D3618" s="1" t="s">
        <v>237</v>
      </c>
      <c r="E3618" s="45" t="str">
        <f>VLOOKUP(C3618,PROCV!E$50:G$126,3,0)</f>
        <v>Artes Cênicas e Espetáculos</v>
      </c>
      <c r="F3618" s="1" t="s">
        <v>416</v>
      </c>
      <c r="G3618" s="1" t="s">
        <v>236</v>
      </c>
      <c r="H3618" s="1">
        <v>2011</v>
      </c>
      <c r="I3618" s="60">
        <f>VLOOKUP(H3618,PROCV!E$33:F$44,2,0)</f>
        <v>1.4444330190702552</v>
      </c>
      <c r="J3618" s="71">
        <v>63291</v>
      </c>
      <c r="K3618" s="44">
        <f t="shared" si="56"/>
        <v>91419.610209975523</v>
      </c>
    </row>
    <row r="3619" spans="1:11" s="43" customFormat="1" ht="19.7" customHeight="1" x14ac:dyDescent="0.25">
      <c r="A3619" s="43" t="s">
        <v>167</v>
      </c>
      <c r="B3619" s="1" t="s">
        <v>292</v>
      </c>
      <c r="C3619" s="1" t="s">
        <v>241</v>
      </c>
      <c r="D3619" s="1" t="s">
        <v>240</v>
      </c>
      <c r="E3619" s="45" t="str">
        <f>VLOOKUP(C3619,PROCV!E$50:G$126,3,0)</f>
        <v>Artes Cênicas e Espetáculos</v>
      </c>
      <c r="F3619" s="1" t="s">
        <v>416</v>
      </c>
      <c r="G3619" s="1" t="s">
        <v>236</v>
      </c>
      <c r="H3619" s="1">
        <v>2011</v>
      </c>
      <c r="I3619" s="60">
        <f>VLOOKUP(H3619,PROCV!E$33:F$44,2,0)</f>
        <v>1.4444330190702552</v>
      </c>
      <c r="J3619" s="71">
        <v>38687</v>
      </c>
      <c r="K3619" s="44">
        <f t="shared" si="56"/>
        <v>55880.780208770964</v>
      </c>
    </row>
    <row r="3620" spans="1:11" s="43" customFormat="1" ht="19.7" customHeight="1" x14ac:dyDescent="0.25">
      <c r="A3620" s="43" t="s">
        <v>167</v>
      </c>
      <c r="B3620" s="1" t="s">
        <v>292</v>
      </c>
      <c r="C3620" s="1" t="s">
        <v>241</v>
      </c>
      <c r="D3620" s="1" t="s">
        <v>240</v>
      </c>
      <c r="E3620" s="45" t="str">
        <f>VLOOKUP(C3620,PROCV!E$50:G$126,3,0)</f>
        <v>Artes Cênicas e Espetáculos</v>
      </c>
      <c r="F3620" s="1" t="s">
        <v>416</v>
      </c>
      <c r="G3620" s="1" t="s">
        <v>236</v>
      </c>
      <c r="H3620" s="1">
        <v>2011</v>
      </c>
      <c r="I3620" s="60">
        <f>VLOOKUP(H3620,PROCV!E$33:F$44,2,0)</f>
        <v>1.4444330190702552</v>
      </c>
      <c r="J3620" s="71">
        <v>19543</v>
      </c>
      <c r="K3620" s="44">
        <f t="shared" si="56"/>
        <v>28228.554491689996</v>
      </c>
    </row>
    <row r="3621" spans="1:11" s="43" customFormat="1" ht="19.7" customHeight="1" x14ac:dyDescent="0.25">
      <c r="A3621" s="43" t="s">
        <v>167</v>
      </c>
      <c r="B3621" s="1" t="s">
        <v>292</v>
      </c>
      <c r="C3621" s="1" t="s">
        <v>241</v>
      </c>
      <c r="D3621" s="1" t="s">
        <v>240</v>
      </c>
      <c r="E3621" s="45" t="str">
        <f>VLOOKUP(C3621,PROCV!E$50:G$126,3,0)</f>
        <v>Artes Cênicas e Espetáculos</v>
      </c>
      <c r="F3621" s="1" t="s">
        <v>416</v>
      </c>
      <c r="G3621" s="1" t="s">
        <v>236</v>
      </c>
      <c r="H3621" s="1">
        <v>2011</v>
      </c>
      <c r="I3621" s="60">
        <f>VLOOKUP(H3621,PROCV!E$33:F$44,2,0)</f>
        <v>1.4444330190702552</v>
      </c>
      <c r="J3621" s="71">
        <v>23101</v>
      </c>
      <c r="K3621" s="44">
        <f t="shared" si="56"/>
        <v>33367.847173541966</v>
      </c>
    </row>
    <row r="3622" spans="1:11" s="43" customFormat="1" ht="19.7" customHeight="1" x14ac:dyDescent="0.25">
      <c r="A3622" s="43" t="s">
        <v>167</v>
      </c>
      <c r="B3622" s="1" t="s">
        <v>292</v>
      </c>
      <c r="C3622" s="1" t="s">
        <v>241</v>
      </c>
      <c r="D3622" s="1" t="s">
        <v>240</v>
      </c>
      <c r="E3622" s="45" t="str">
        <f>VLOOKUP(C3622,PROCV!E$50:G$126,3,0)</f>
        <v>Artes Cênicas e Espetáculos</v>
      </c>
      <c r="F3622" s="1" t="s">
        <v>416</v>
      </c>
      <c r="G3622" s="1" t="s">
        <v>236</v>
      </c>
      <c r="H3622" s="1">
        <v>2011</v>
      </c>
      <c r="I3622" s="60">
        <f>VLOOKUP(H3622,PROCV!E$33:F$44,2,0)</f>
        <v>1.4444330190702552</v>
      </c>
      <c r="J3622" s="71">
        <v>48245</v>
      </c>
      <c r="K3622" s="44">
        <f t="shared" si="56"/>
        <v>69686.671005044467</v>
      </c>
    </row>
    <row r="3623" spans="1:11" s="43" customFormat="1" ht="19.7" customHeight="1" x14ac:dyDescent="0.25">
      <c r="A3623" s="43" t="s">
        <v>132</v>
      </c>
      <c r="B3623" s="1" t="s">
        <v>239</v>
      </c>
      <c r="C3623" s="1" t="s">
        <v>309</v>
      </c>
      <c r="D3623" s="1" t="s">
        <v>308</v>
      </c>
      <c r="E3623" s="45" t="str">
        <f>VLOOKUP(C3623,PROCV!E$50:G$126,3,0)</f>
        <v>NA</v>
      </c>
      <c r="F3623" s="1" t="s">
        <v>416</v>
      </c>
      <c r="G3623" s="1" t="s">
        <v>236</v>
      </c>
      <c r="H3623" s="1">
        <v>2011</v>
      </c>
      <c r="I3623" s="60">
        <f>VLOOKUP(H3623,PROCV!E$33:F$44,2,0)</f>
        <v>1.4444330190702552</v>
      </c>
      <c r="J3623" s="71">
        <v>20674</v>
      </c>
      <c r="K3623" s="44">
        <f t="shared" si="56"/>
        <v>29862.208236258455</v>
      </c>
    </row>
    <row r="3624" spans="1:11" s="43" customFormat="1" ht="19.7" customHeight="1" x14ac:dyDescent="0.25">
      <c r="A3624" s="43" t="s">
        <v>132</v>
      </c>
      <c r="B3624" s="1" t="s">
        <v>239</v>
      </c>
      <c r="C3624" s="1" t="s">
        <v>309</v>
      </c>
      <c r="D3624" s="1" t="s">
        <v>308</v>
      </c>
      <c r="E3624" s="45" t="str">
        <f>VLOOKUP(C3624,PROCV!E$50:G$126,3,0)</f>
        <v>NA</v>
      </c>
      <c r="F3624" s="1" t="s">
        <v>416</v>
      </c>
      <c r="G3624" s="1" t="s">
        <v>236</v>
      </c>
      <c r="H3624" s="1">
        <v>2011</v>
      </c>
      <c r="I3624" s="60">
        <f>VLOOKUP(H3624,PROCV!E$33:F$44,2,0)</f>
        <v>1.4444330190702552</v>
      </c>
      <c r="J3624" s="71">
        <v>144140</v>
      </c>
      <c r="K3624" s="44">
        <f t="shared" si="56"/>
        <v>208200.57536878658</v>
      </c>
    </row>
    <row r="3625" spans="1:11" s="43" customFormat="1" ht="19.7" customHeight="1" x14ac:dyDescent="0.25">
      <c r="A3625" s="43" t="s">
        <v>132</v>
      </c>
      <c r="B3625" s="1" t="s">
        <v>239</v>
      </c>
      <c r="C3625" s="1" t="s">
        <v>291</v>
      </c>
      <c r="D3625" s="1" t="s">
        <v>290</v>
      </c>
      <c r="E3625" s="45" t="str">
        <f>VLOOKUP(C3625,PROCV!E$50:G$126,3,0)</f>
        <v>NA</v>
      </c>
      <c r="F3625" s="1" t="s">
        <v>416</v>
      </c>
      <c r="G3625" s="1" t="s">
        <v>236</v>
      </c>
      <c r="H3625" s="1">
        <v>2011</v>
      </c>
      <c r="I3625" s="60">
        <f>VLOOKUP(H3625,PROCV!E$33:F$44,2,0)</f>
        <v>1.4444330190702552</v>
      </c>
      <c r="J3625" s="71">
        <v>14685</v>
      </c>
      <c r="K3625" s="44">
        <f t="shared" si="56"/>
        <v>21211.498885046698</v>
      </c>
    </row>
    <row r="3626" spans="1:11" s="43" customFormat="1" ht="19.7" customHeight="1" x14ac:dyDescent="0.25">
      <c r="A3626" s="43" t="s">
        <v>132</v>
      </c>
      <c r="B3626" s="1" t="s">
        <v>239</v>
      </c>
      <c r="C3626" s="1" t="s">
        <v>291</v>
      </c>
      <c r="D3626" s="1" t="s">
        <v>290</v>
      </c>
      <c r="E3626" s="45" t="str">
        <f>VLOOKUP(C3626,PROCV!E$50:G$126,3,0)</f>
        <v>NA</v>
      </c>
      <c r="F3626" s="1" t="s">
        <v>416</v>
      </c>
      <c r="G3626" s="1" t="s">
        <v>236</v>
      </c>
      <c r="H3626" s="1">
        <v>2011</v>
      </c>
      <c r="I3626" s="60">
        <f>VLOOKUP(H3626,PROCV!E$33:F$44,2,0)</f>
        <v>1.4444330190702552</v>
      </c>
      <c r="J3626" s="71">
        <v>45349</v>
      </c>
      <c r="K3626" s="44">
        <f t="shared" si="56"/>
        <v>65503.592981817004</v>
      </c>
    </row>
    <row r="3627" spans="1:11" s="43" customFormat="1" ht="19.7" customHeight="1" x14ac:dyDescent="0.25">
      <c r="A3627" s="43" t="s">
        <v>132</v>
      </c>
      <c r="B3627" s="1" t="s">
        <v>239</v>
      </c>
      <c r="C3627" s="1" t="s">
        <v>289</v>
      </c>
      <c r="D3627" s="1" t="s">
        <v>288</v>
      </c>
      <c r="E3627" s="45" t="str">
        <f>VLOOKUP(C3627,PROCV!E$50:G$126,3,0)</f>
        <v>Editorial</v>
      </c>
      <c r="F3627" s="1" t="s">
        <v>416</v>
      </c>
      <c r="G3627" s="1" t="s">
        <v>236</v>
      </c>
      <c r="H3627" s="1">
        <v>2011</v>
      </c>
      <c r="I3627" s="60">
        <f>VLOOKUP(H3627,PROCV!E$33:F$44,2,0)</f>
        <v>1.4444330190702552</v>
      </c>
      <c r="J3627" s="71">
        <v>41135</v>
      </c>
      <c r="K3627" s="44">
        <f t="shared" si="56"/>
        <v>59416.752239454952</v>
      </c>
    </row>
    <row r="3628" spans="1:11" s="43" customFormat="1" ht="19.7" customHeight="1" x14ac:dyDescent="0.25">
      <c r="A3628" s="43" t="s">
        <v>132</v>
      </c>
      <c r="B3628" s="1" t="s">
        <v>239</v>
      </c>
      <c r="C3628" s="1" t="s">
        <v>287</v>
      </c>
      <c r="D3628" s="1" t="s">
        <v>286</v>
      </c>
      <c r="E3628" s="45" t="str">
        <f>VLOOKUP(C3628,PROCV!E$50:G$126,3,0)</f>
        <v>Música</v>
      </c>
      <c r="F3628" s="1" t="s">
        <v>416</v>
      </c>
      <c r="G3628" s="1" t="s">
        <v>236</v>
      </c>
      <c r="H3628" s="1">
        <v>2011</v>
      </c>
      <c r="I3628" s="60">
        <f>VLOOKUP(H3628,PROCV!E$33:F$44,2,0)</f>
        <v>1.4444330190702552</v>
      </c>
      <c r="J3628" s="71">
        <v>45503</v>
      </c>
      <c r="K3628" s="44">
        <f t="shared" si="56"/>
        <v>65726.035666753829</v>
      </c>
    </row>
    <row r="3629" spans="1:11" s="43" customFormat="1" ht="19.7" customHeight="1" x14ac:dyDescent="0.25">
      <c r="A3629" s="43" t="s">
        <v>132</v>
      </c>
      <c r="B3629" s="1" t="s">
        <v>239</v>
      </c>
      <c r="C3629" s="1" t="s">
        <v>287</v>
      </c>
      <c r="D3629" s="1" t="s">
        <v>286</v>
      </c>
      <c r="E3629" s="45" t="str">
        <f>VLOOKUP(C3629,PROCV!E$50:G$126,3,0)</f>
        <v>Música</v>
      </c>
      <c r="F3629" s="1" t="s">
        <v>416</v>
      </c>
      <c r="G3629" s="1" t="s">
        <v>236</v>
      </c>
      <c r="H3629" s="1">
        <v>2011</v>
      </c>
      <c r="I3629" s="60">
        <f>VLOOKUP(H3629,PROCV!E$33:F$44,2,0)</f>
        <v>1.4444330190702552</v>
      </c>
      <c r="J3629" s="71">
        <v>51459</v>
      </c>
      <c r="K3629" s="44">
        <f t="shared" si="56"/>
        <v>74329.078728336259</v>
      </c>
    </row>
    <row r="3630" spans="1:11" s="43" customFormat="1" ht="19.7" customHeight="1" x14ac:dyDescent="0.25">
      <c r="A3630" s="43" t="s">
        <v>132</v>
      </c>
      <c r="B3630" s="1" t="s">
        <v>239</v>
      </c>
      <c r="C3630" s="1" t="s">
        <v>287</v>
      </c>
      <c r="D3630" s="1" t="s">
        <v>286</v>
      </c>
      <c r="E3630" s="45" t="str">
        <f>VLOOKUP(C3630,PROCV!E$50:G$126,3,0)</f>
        <v>Música</v>
      </c>
      <c r="F3630" s="1" t="s">
        <v>416</v>
      </c>
      <c r="G3630" s="1" t="s">
        <v>236</v>
      </c>
      <c r="H3630" s="1">
        <v>2011</v>
      </c>
      <c r="I3630" s="60">
        <f>VLOOKUP(H3630,PROCV!E$33:F$44,2,0)</f>
        <v>1.4444330190702552</v>
      </c>
      <c r="J3630" s="71">
        <v>153487</v>
      </c>
      <c r="K3630" s="44">
        <f t="shared" si="56"/>
        <v>221701.69079803626</v>
      </c>
    </row>
    <row r="3631" spans="1:11" s="43" customFormat="1" ht="19.7" customHeight="1" x14ac:dyDescent="0.25">
      <c r="A3631" s="43" t="s">
        <v>132</v>
      </c>
      <c r="B3631" s="1" t="s">
        <v>239</v>
      </c>
      <c r="C3631" s="1" t="s">
        <v>285</v>
      </c>
      <c r="D3631" s="1" t="s">
        <v>284</v>
      </c>
      <c r="E3631" s="45" t="str">
        <f>VLOOKUP(C3631,PROCV!E$50:G$126,3,0)</f>
        <v>Editorial</v>
      </c>
      <c r="F3631" s="1" t="s">
        <v>416</v>
      </c>
      <c r="G3631" s="1" t="s">
        <v>236</v>
      </c>
      <c r="H3631" s="1">
        <v>2011</v>
      </c>
      <c r="I3631" s="60">
        <f>VLOOKUP(H3631,PROCV!E$33:F$44,2,0)</f>
        <v>1.4444330190702552</v>
      </c>
      <c r="J3631" s="71">
        <v>5931</v>
      </c>
      <c r="K3631" s="44">
        <f t="shared" si="56"/>
        <v>8566.9322361056838</v>
      </c>
    </row>
    <row r="3632" spans="1:11" s="43" customFormat="1" ht="19.7" customHeight="1" x14ac:dyDescent="0.25">
      <c r="A3632" s="43" t="s">
        <v>132</v>
      </c>
      <c r="B3632" s="1" t="s">
        <v>239</v>
      </c>
      <c r="C3632" s="1" t="s">
        <v>285</v>
      </c>
      <c r="D3632" s="1" t="s">
        <v>284</v>
      </c>
      <c r="E3632" s="45" t="str">
        <f>VLOOKUP(C3632,PROCV!E$50:G$126,3,0)</f>
        <v>Editorial</v>
      </c>
      <c r="F3632" s="1" t="s">
        <v>416</v>
      </c>
      <c r="G3632" s="1" t="s">
        <v>236</v>
      </c>
      <c r="H3632" s="1">
        <v>2011</v>
      </c>
      <c r="I3632" s="60">
        <f>VLOOKUP(H3632,PROCV!E$33:F$44,2,0)</f>
        <v>1.4444330190702552</v>
      </c>
      <c r="J3632" s="71">
        <v>210000</v>
      </c>
      <c r="K3632" s="44">
        <f t="shared" si="56"/>
        <v>303330.9340047536</v>
      </c>
    </row>
    <row r="3633" spans="1:11" s="43" customFormat="1" ht="19.7" customHeight="1" x14ac:dyDescent="0.25">
      <c r="A3633" s="43" t="s">
        <v>132</v>
      </c>
      <c r="B3633" s="1" t="s">
        <v>239</v>
      </c>
      <c r="C3633" s="1" t="s">
        <v>285</v>
      </c>
      <c r="D3633" s="1" t="s">
        <v>284</v>
      </c>
      <c r="E3633" s="45" t="str">
        <f>VLOOKUP(C3633,PROCV!E$50:G$126,3,0)</f>
        <v>Editorial</v>
      </c>
      <c r="F3633" s="1" t="s">
        <v>416</v>
      </c>
      <c r="G3633" s="1" t="s">
        <v>236</v>
      </c>
      <c r="H3633" s="1">
        <v>2011</v>
      </c>
      <c r="I3633" s="60">
        <f>VLOOKUP(H3633,PROCV!E$33:F$44,2,0)</f>
        <v>1.4444330190702552</v>
      </c>
      <c r="J3633" s="71">
        <v>57388</v>
      </c>
      <c r="K3633" s="44">
        <f t="shared" si="56"/>
        <v>82893.122098403808</v>
      </c>
    </row>
    <row r="3634" spans="1:11" s="43" customFormat="1" ht="19.7" customHeight="1" x14ac:dyDescent="0.25">
      <c r="A3634" s="43" t="s">
        <v>132</v>
      </c>
      <c r="B3634" s="1" t="s">
        <v>239</v>
      </c>
      <c r="C3634" s="1" t="s">
        <v>307</v>
      </c>
      <c r="D3634" s="1" t="s">
        <v>306</v>
      </c>
      <c r="E3634" s="45" t="str">
        <f>VLOOKUP(C3634,PROCV!E$50:G$126,3,0)</f>
        <v>NA</v>
      </c>
      <c r="F3634" s="1" t="s">
        <v>416</v>
      </c>
      <c r="G3634" s="1" t="s">
        <v>236</v>
      </c>
      <c r="H3634" s="1">
        <v>2011</v>
      </c>
      <c r="I3634" s="60">
        <f>VLOOKUP(H3634,PROCV!E$33:F$44,2,0)</f>
        <v>1.4444330190702552</v>
      </c>
      <c r="J3634" s="71">
        <v>2829</v>
      </c>
      <c r="K3634" s="44">
        <f t="shared" si="56"/>
        <v>4086.3010109497523</v>
      </c>
    </row>
    <row r="3635" spans="1:11" s="43" customFormat="1" ht="19.7" customHeight="1" x14ac:dyDescent="0.25">
      <c r="A3635" s="43" t="s">
        <v>132</v>
      </c>
      <c r="B3635" s="1" t="s">
        <v>239</v>
      </c>
      <c r="C3635" s="1" t="s">
        <v>267</v>
      </c>
      <c r="D3635" s="1" t="s">
        <v>266</v>
      </c>
      <c r="E3635" s="45" t="str">
        <f>VLOOKUP(C3635,PROCV!E$50:G$126,3,0)</f>
        <v>Audiovisual</v>
      </c>
      <c r="F3635" s="1" t="s">
        <v>415</v>
      </c>
      <c r="G3635" s="1" t="s">
        <v>265</v>
      </c>
      <c r="H3635" s="1">
        <v>2011</v>
      </c>
      <c r="I3635" s="60">
        <f>VLOOKUP(H3635,PROCV!E$33:F$44,2,0)</f>
        <v>1.4444330190702552</v>
      </c>
      <c r="J3635" s="71">
        <v>150000</v>
      </c>
      <c r="K3635" s="44">
        <f t="shared" si="56"/>
        <v>216664.95286053829</v>
      </c>
    </row>
    <row r="3636" spans="1:11" s="43" customFormat="1" ht="19.7" customHeight="1" x14ac:dyDescent="0.25">
      <c r="A3636" s="43" t="s">
        <v>132</v>
      </c>
      <c r="B3636" s="1" t="s">
        <v>239</v>
      </c>
      <c r="C3636" s="1" t="s">
        <v>254</v>
      </c>
      <c r="D3636" s="1" t="s">
        <v>253</v>
      </c>
      <c r="E3636" s="45" t="str">
        <f>VLOOKUP(C3636,PROCV!E$50:G$126,3,0)</f>
        <v>Música</v>
      </c>
      <c r="F3636" s="1" t="s">
        <v>416</v>
      </c>
      <c r="G3636" s="1" t="s">
        <v>236</v>
      </c>
      <c r="H3636" s="1">
        <v>2011</v>
      </c>
      <c r="I3636" s="60">
        <f>VLOOKUP(H3636,PROCV!E$33:F$44,2,0)</f>
        <v>1.4444330190702552</v>
      </c>
      <c r="J3636" s="71">
        <v>3876</v>
      </c>
      <c r="K3636" s="44">
        <f t="shared" si="56"/>
        <v>5598.6223819163097</v>
      </c>
    </row>
    <row r="3637" spans="1:11" s="43" customFormat="1" ht="19.7" customHeight="1" x14ac:dyDescent="0.25">
      <c r="A3637" s="43" t="s">
        <v>132</v>
      </c>
      <c r="B3637" s="1" t="s">
        <v>239</v>
      </c>
      <c r="C3637" s="1" t="s">
        <v>254</v>
      </c>
      <c r="D3637" s="1" t="s">
        <v>253</v>
      </c>
      <c r="E3637" s="45" t="str">
        <f>VLOOKUP(C3637,PROCV!E$50:G$126,3,0)</f>
        <v>Música</v>
      </c>
      <c r="F3637" s="1" t="s">
        <v>416</v>
      </c>
      <c r="G3637" s="1" t="s">
        <v>236</v>
      </c>
      <c r="H3637" s="1">
        <v>2011</v>
      </c>
      <c r="I3637" s="60">
        <f>VLOOKUP(H3637,PROCV!E$33:F$44,2,0)</f>
        <v>1.4444330190702552</v>
      </c>
      <c r="J3637" s="71">
        <v>6896</v>
      </c>
      <c r="K3637" s="44">
        <f t="shared" si="56"/>
        <v>9960.8100995084806</v>
      </c>
    </row>
    <row r="3638" spans="1:11" s="43" customFormat="1" ht="19.7" customHeight="1" x14ac:dyDescent="0.25">
      <c r="A3638" s="43" t="s">
        <v>132</v>
      </c>
      <c r="B3638" s="1" t="s">
        <v>239</v>
      </c>
      <c r="C3638" s="1" t="s">
        <v>252</v>
      </c>
      <c r="D3638" s="1" t="s">
        <v>251</v>
      </c>
      <c r="E3638" s="45" t="str">
        <f>VLOOKUP(C3638,PROCV!E$50:G$126,3,0)</f>
        <v>Audiovisual</v>
      </c>
      <c r="F3638" s="1" t="s">
        <v>416</v>
      </c>
      <c r="G3638" s="1" t="s">
        <v>236</v>
      </c>
      <c r="H3638" s="1">
        <v>2011</v>
      </c>
      <c r="I3638" s="60">
        <f>VLOOKUP(H3638,PROCV!E$33:F$44,2,0)</f>
        <v>1.4444330190702552</v>
      </c>
      <c r="J3638" s="71">
        <v>8347</v>
      </c>
      <c r="K3638" s="44">
        <f t="shared" si="56"/>
        <v>12056.682410179421</v>
      </c>
    </row>
    <row r="3639" spans="1:11" s="43" customFormat="1" ht="19.7" customHeight="1" x14ac:dyDescent="0.25">
      <c r="A3639" s="43" t="s">
        <v>132</v>
      </c>
      <c r="B3639" s="1" t="s">
        <v>239</v>
      </c>
      <c r="C3639" s="1" t="s">
        <v>252</v>
      </c>
      <c r="D3639" s="1" t="s">
        <v>251</v>
      </c>
      <c r="E3639" s="45" t="str">
        <f>VLOOKUP(C3639,PROCV!E$50:G$126,3,0)</f>
        <v>Audiovisual</v>
      </c>
      <c r="F3639" s="1" t="s">
        <v>416</v>
      </c>
      <c r="G3639" s="1" t="s">
        <v>236</v>
      </c>
      <c r="H3639" s="1">
        <v>2011</v>
      </c>
      <c r="I3639" s="60">
        <f>VLOOKUP(H3639,PROCV!E$33:F$44,2,0)</f>
        <v>1.4444330190702552</v>
      </c>
      <c r="J3639" s="71">
        <v>11698</v>
      </c>
      <c r="K3639" s="44">
        <f t="shared" si="56"/>
        <v>16896.977457083845</v>
      </c>
    </row>
    <row r="3640" spans="1:11" s="43" customFormat="1" ht="19.7" customHeight="1" x14ac:dyDescent="0.25">
      <c r="A3640" s="43" t="s">
        <v>132</v>
      </c>
      <c r="B3640" s="1" t="s">
        <v>239</v>
      </c>
      <c r="C3640" s="1" t="s">
        <v>250</v>
      </c>
      <c r="D3640" s="1" t="s">
        <v>249</v>
      </c>
      <c r="E3640" s="45" t="str">
        <f>VLOOKUP(C3640,PROCV!E$50:G$126,3,0)</f>
        <v>Audiovisual</v>
      </c>
      <c r="F3640" s="1" t="s">
        <v>416</v>
      </c>
      <c r="G3640" s="1" t="s">
        <v>236</v>
      </c>
      <c r="H3640" s="1">
        <v>2011</v>
      </c>
      <c r="I3640" s="60">
        <f>VLOOKUP(H3640,PROCV!E$33:F$44,2,0)</f>
        <v>1.4444330190702552</v>
      </c>
      <c r="J3640" s="71">
        <v>73094</v>
      </c>
      <c r="K3640" s="44">
        <f t="shared" si="56"/>
        <v>105579.38709592124</v>
      </c>
    </row>
    <row r="3641" spans="1:11" s="43" customFormat="1" ht="19.7" customHeight="1" x14ac:dyDescent="0.25">
      <c r="A3641" s="43" t="s">
        <v>132</v>
      </c>
      <c r="B3641" s="1" t="s">
        <v>239</v>
      </c>
      <c r="C3641" s="1" t="s">
        <v>295</v>
      </c>
      <c r="D3641" s="1" t="s">
        <v>294</v>
      </c>
      <c r="E3641" s="45" t="str">
        <f>VLOOKUP(C3641,PROCV!E$50:G$126,3,0)</f>
        <v>Educação e Criação em Artes</v>
      </c>
      <c r="F3641" s="1" t="s">
        <v>416</v>
      </c>
      <c r="G3641" s="1" t="s">
        <v>236</v>
      </c>
      <c r="H3641" s="1">
        <v>2011</v>
      </c>
      <c r="I3641" s="60">
        <f>VLOOKUP(H3641,PROCV!E$33:F$44,2,0)</f>
        <v>1.4444330190702552</v>
      </c>
      <c r="J3641" s="71">
        <v>2258</v>
      </c>
      <c r="K3641" s="44">
        <f t="shared" si="56"/>
        <v>3261.5297570606363</v>
      </c>
    </row>
    <row r="3642" spans="1:11" s="43" customFormat="1" ht="19.7" customHeight="1" x14ac:dyDescent="0.25">
      <c r="A3642" s="43" t="s">
        <v>132</v>
      </c>
      <c r="B3642" s="1" t="s">
        <v>239</v>
      </c>
      <c r="C3642" s="1" t="s">
        <v>238</v>
      </c>
      <c r="D3642" s="1" t="s">
        <v>237</v>
      </c>
      <c r="E3642" s="45" t="str">
        <f>VLOOKUP(C3642,PROCV!E$50:G$126,3,0)</f>
        <v>Artes Cênicas e Espetáculos</v>
      </c>
      <c r="F3642" s="1" t="s">
        <v>416</v>
      </c>
      <c r="G3642" s="1" t="s">
        <v>236</v>
      </c>
      <c r="H3642" s="1">
        <v>2011</v>
      </c>
      <c r="I3642" s="60">
        <f>VLOOKUP(H3642,PROCV!E$33:F$44,2,0)</f>
        <v>1.4444330190702552</v>
      </c>
      <c r="J3642" s="71">
        <v>1715</v>
      </c>
      <c r="K3642" s="44">
        <f t="shared" si="56"/>
        <v>2477.2026277054879</v>
      </c>
    </row>
    <row r="3643" spans="1:11" s="43" customFormat="1" ht="19.7" customHeight="1" x14ac:dyDescent="0.25">
      <c r="A3643" s="43" t="s">
        <v>132</v>
      </c>
      <c r="B3643" s="1" t="s">
        <v>239</v>
      </c>
      <c r="C3643" s="1" t="s">
        <v>238</v>
      </c>
      <c r="D3643" s="1" t="s">
        <v>237</v>
      </c>
      <c r="E3643" s="45" t="str">
        <f>VLOOKUP(C3643,PROCV!E$50:G$126,3,0)</f>
        <v>Artes Cênicas e Espetáculos</v>
      </c>
      <c r="F3643" s="1" t="s">
        <v>416</v>
      </c>
      <c r="G3643" s="1" t="s">
        <v>236</v>
      </c>
      <c r="H3643" s="1">
        <v>2011</v>
      </c>
      <c r="I3643" s="60">
        <f>VLOOKUP(H3643,PROCV!E$33:F$44,2,0)</f>
        <v>1.4444330190702552</v>
      </c>
      <c r="J3643" s="71">
        <v>13336</v>
      </c>
      <c r="K3643" s="44">
        <f t="shared" si="56"/>
        <v>19262.958742320923</v>
      </c>
    </row>
    <row r="3644" spans="1:11" s="43" customFormat="1" ht="19.7" customHeight="1" x14ac:dyDescent="0.25">
      <c r="A3644" s="43" t="s">
        <v>132</v>
      </c>
      <c r="B3644" s="1" t="s">
        <v>239</v>
      </c>
      <c r="C3644" s="1" t="s">
        <v>241</v>
      </c>
      <c r="D3644" s="1" t="s">
        <v>240</v>
      </c>
      <c r="E3644" s="45" t="str">
        <f>VLOOKUP(C3644,PROCV!E$50:G$126,3,0)</f>
        <v>Artes Cênicas e Espetáculos</v>
      </c>
      <c r="F3644" s="1" t="s">
        <v>416</v>
      </c>
      <c r="G3644" s="1" t="s">
        <v>236</v>
      </c>
      <c r="H3644" s="1">
        <v>2011</v>
      </c>
      <c r="I3644" s="60">
        <f>VLOOKUP(H3644,PROCV!E$33:F$44,2,0)</f>
        <v>1.4444330190702552</v>
      </c>
      <c r="J3644" s="71">
        <v>21330</v>
      </c>
      <c r="K3644" s="44">
        <f t="shared" si="56"/>
        <v>30809.756296768544</v>
      </c>
    </row>
    <row r="3645" spans="1:11" s="43" customFormat="1" ht="19.7" customHeight="1" x14ac:dyDescent="0.25">
      <c r="A3645" s="43" t="s">
        <v>143</v>
      </c>
      <c r="B3645" s="1" t="s">
        <v>239</v>
      </c>
      <c r="C3645" s="1" t="s">
        <v>281</v>
      </c>
      <c r="D3645" s="1" t="s">
        <v>280</v>
      </c>
      <c r="E3645" s="45" t="str">
        <f>VLOOKUP(C3645,PROCV!E$50:G$126,3,0)</f>
        <v>Música</v>
      </c>
      <c r="F3645" s="1" t="s">
        <v>416</v>
      </c>
      <c r="G3645" s="1" t="s">
        <v>236</v>
      </c>
      <c r="H3645" s="1">
        <v>2011</v>
      </c>
      <c r="I3645" s="60">
        <f>VLOOKUP(H3645,PROCV!E$33:F$44,2,0)</f>
        <v>1.4444330190702552</v>
      </c>
      <c r="J3645" s="71">
        <v>5390</v>
      </c>
      <c r="K3645" s="44">
        <f t="shared" si="56"/>
        <v>7785.4939727886758</v>
      </c>
    </row>
    <row r="3646" spans="1:11" s="43" customFormat="1" ht="19.7" customHeight="1" x14ac:dyDescent="0.25">
      <c r="A3646" s="43" t="s">
        <v>143</v>
      </c>
      <c r="B3646" s="1" t="s">
        <v>239</v>
      </c>
      <c r="C3646" s="1" t="s">
        <v>281</v>
      </c>
      <c r="D3646" s="1" t="s">
        <v>280</v>
      </c>
      <c r="E3646" s="45" t="str">
        <f>VLOOKUP(C3646,PROCV!E$50:G$126,3,0)</f>
        <v>Música</v>
      </c>
      <c r="F3646" s="1" t="s">
        <v>416</v>
      </c>
      <c r="G3646" s="1" t="s">
        <v>236</v>
      </c>
      <c r="H3646" s="1">
        <v>2011</v>
      </c>
      <c r="I3646" s="60">
        <f>VLOOKUP(H3646,PROCV!E$33:F$44,2,0)</f>
        <v>1.4444330190702552</v>
      </c>
      <c r="J3646" s="71">
        <v>20387</v>
      </c>
      <c r="K3646" s="44">
        <f t="shared" si="56"/>
        <v>29447.655959785294</v>
      </c>
    </row>
    <row r="3647" spans="1:11" s="43" customFormat="1" ht="19.7" customHeight="1" x14ac:dyDescent="0.25">
      <c r="A3647" s="43" t="s">
        <v>198</v>
      </c>
      <c r="B3647" s="1" t="s">
        <v>293</v>
      </c>
      <c r="C3647" s="1" t="s">
        <v>291</v>
      </c>
      <c r="D3647" s="1" t="s">
        <v>290</v>
      </c>
      <c r="E3647" s="45" t="str">
        <f>VLOOKUP(C3647,PROCV!E$50:G$126,3,0)</f>
        <v>NA</v>
      </c>
      <c r="F3647" s="1" t="s">
        <v>416</v>
      </c>
      <c r="G3647" s="1" t="s">
        <v>236</v>
      </c>
      <c r="H3647" s="1">
        <v>2011</v>
      </c>
      <c r="I3647" s="60">
        <f>VLOOKUP(H3647,PROCV!E$33:F$44,2,0)</f>
        <v>1.4444330190702552</v>
      </c>
      <c r="J3647" s="71">
        <v>2831</v>
      </c>
      <c r="K3647" s="44">
        <f t="shared" si="56"/>
        <v>4089.1898769878926</v>
      </c>
    </row>
    <row r="3648" spans="1:11" s="43" customFormat="1" ht="19.7" customHeight="1" x14ac:dyDescent="0.25">
      <c r="A3648" s="43" t="s">
        <v>198</v>
      </c>
      <c r="B3648" s="1" t="s">
        <v>293</v>
      </c>
      <c r="C3648" s="1" t="s">
        <v>291</v>
      </c>
      <c r="D3648" s="1" t="s">
        <v>290</v>
      </c>
      <c r="E3648" s="45" t="str">
        <f>VLOOKUP(C3648,PROCV!E$50:G$126,3,0)</f>
        <v>NA</v>
      </c>
      <c r="F3648" s="1" t="s">
        <v>416</v>
      </c>
      <c r="G3648" s="1" t="s">
        <v>236</v>
      </c>
      <c r="H3648" s="1">
        <v>2011</v>
      </c>
      <c r="I3648" s="60">
        <f>VLOOKUP(H3648,PROCV!E$33:F$44,2,0)</f>
        <v>1.4444330190702552</v>
      </c>
      <c r="J3648" s="71">
        <v>208000</v>
      </c>
      <c r="K3648" s="44">
        <f t="shared" si="56"/>
        <v>300442.0679666131</v>
      </c>
    </row>
    <row r="3649" spans="1:11" s="43" customFormat="1" ht="19.7" customHeight="1" x14ac:dyDescent="0.25">
      <c r="A3649" s="43" t="s">
        <v>198</v>
      </c>
      <c r="B3649" s="1" t="s">
        <v>293</v>
      </c>
      <c r="C3649" s="1" t="s">
        <v>291</v>
      </c>
      <c r="D3649" s="1" t="s">
        <v>290</v>
      </c>
      <c r="E3649" s="45" t="str">
        <f>VLOOKUP(C3649,PROCV!E$50:G$126,3,0)</f>
        <v>NA</v>
      </c>
      <c r="F3649" s="1" t="s">
        <v>416</v>
      </c>
      <c r="G3649" s="1" t="s">
        <v>236</v>
      </c>
      <c r="H3649" s="1">
        <v>2011</v>
      </c>
      <c r="I3649" s="60">
        <f>VLOOKUP(H3649,PROCV!E$33:F$44,2,0)</f>
        <v>1.4444330190702552</v>
      </c>
      <c r="J3649" s="71">
        <v>4113</v>
      </c>
      <c r="K3649" s="44">
        <f t="shared" si="56"/>
        <v>5940.95300743596</v>
      </c>
    </row>
    <row r="3650" spans="1:11" s="43" customFormat="1" ht="19.7" customHeight="1" x14ac:dyDescent="0.25">
      <c r="A3650" s="43" t="s">
        <v>198</v>
      </c>
      <c r="B3650" s="1" t="s">
        <v>293</v>
      </c>
      <c r="C3650" s="1" t="s">
        <v>291</v>
      </c>
      <c r="D3650" s="1" t="s">
        <v>290</v>
      </c>
      <c r="E3650" s="45" t="str">
        <f>VLOOKUP(C3650,PROCV!E$50:G$126,3,0)</f>
        <v>NA</v>
      </c>
      <c r="F3650" s="1" t="s">
        <v>416</v>
      </c>
      <c r="G3650" s="1" t="s">
        <v>236</v>
      </c>
      <c r="H3650" s="1">
        <v>2011</v>
      </c>
      <c r="I3650" s="60">
        <f>VLOOKUP(H3650,PROCV!E$33:F$44,2,0)</f>
        <v>1.4444330190702552</v>
      </c>
      <c r="J3650" s="71">
        <v>150599</v>
      </c>
      <c r="K3650" s="44">
        <f t="shared" si="56"/>
        <v>217530.16823896137</v>
      </c>
    </row>
    <row r="3651" spans="1:11" s="43" customFormat="1" ht="19.7" customHeight="1" x14ac:dyDescent="0.25">
      <c r="A3651" s="43" t="s">
        <v>198</v>
      </c>
      <c r="B3651" s="1" t="s">
        <v>293</v>
      </c>
      <c r="C3651" s="1" t="s">
        <v>289</v>
      </c>
      <c r="D3651" s="1" t="s">
        <v>288</v>
      </c>
      <c r="E3651" s="45" t="str">
        <f>VLOOKUP(C3651,PROCV!E$50:G$126,3,0)</f>
        <v>Editorial</v>
      </c>
      <c r="F3651" s="1" t="s">
        <v>416</v>
      </c>
      <c r="G3651" s="1" t="s">
        <v>236</v>
      </c>
      <c r="H3651" s="1">
        <v>2011</v>
      </c>
      <c r="I3651" s="60">
        <f>VLOOKUP(H3651,PROCV!E$33:F$44,2,0)</f>
        <v>1.4444330190702552</v>
      </c>
      <c r="J3651" s="71">
        <v>5665</v>
      </c>
      <c r="K3651" s="44">
        <f t="shared" ref="K3651:K3714" si="57">J3651*I3651</f>
        <v>8182.713053032996</v>
      </c>
    </row>
    <row r="3652" spans="1:11" s="43" customFormat="1" ht="19.7" customHeight="1" x14ac:dyDescent="0.25">
      <c r="A3652" s="43" t="s">
        <v>198</v>
      </c>
      <c r="B3652" s="1" t="s">
        <v>293</v>
      </c>
      <c r="C3652" s="1" t="s">
        <v>289</v>
      </c>
      <c r="D3652" s="1" t="s">
        <v>288</v>
      </c>
      <c r="E3652" s="45" t="str">
        <f>VLOOKUP(C3652,PROCV!E$50:G$126,3,0)</f>
        <v>Editorial</v>
      </c>
      <c r="F3652" s="1" t="s">
        <v>416</v>
      </c>
      <c r="G3652" s="1" t="s">
        <v>236</v>
      </c>
      <c r="H3652" s="1">
        <v>2011</v>
      </c>
      <c r="I3652" s="60">
        <f>VLOOKUP(H3652,PROCV!E$33:F$44,2,0)</f>
        <v>1.4444330190702552</v>
      </c>
      <c r="J3652" s="71">
        <v>33750</v>
      </c>
      <c r="K3652" s="44">
        <f t="shared" si="57"/>
        <v>48749.614393621116</v>
      </c>
    </row>
    <row r="3653" spans="1:11" s="43" customFormat="1" ht="19.7" customHeight="1" x14ac:dyDescent="0.25">
      <c r="A3653" s="43" t="s">
        <v>198</v>
      </c>
      <c r="B3653" s="1" t="s">
        <v>293</v>
      </c>
      <c r="C3653" s="1" t="s">
        <v>289</v>
      </c>
      <c r="D3653" s="1" t="s">
        <v>288</v>
      </c>
      <c r="E3653" s="45" t="str">
        <f>VLOOKUP(C3653,PROCV!E$50:G$126,3,0)</f>
        <v>Editorial</v>
      </c>
      <c r="F3653" s="1" t="s">
        <v>416</v>
      </c>
      <c r="G3653" s="1" t="s">
        <v>236</v>
      </c>
      <c r="H3653" s="1">
        <v>2011</v>
      </c>
      <c r="I3653" s="60">
        <f>VLOOKUP(H3653,PROCV!E$33:F$44,2,0)</f>
        <v>1.4444330190702552</v>
      </c>
      <c r="J3653" s="71">
        <v>49098</v>
      </c>
      <c r="K3653" s="44">
        <f t="shared" si="57"/>
        <v>70918.772370311388</v>
      </c>
    </row>
    <row r="3654" spans="1:11" s="43" customFormat="1" ht="19.7" customHeight="1" x14ac:dyDescent="0.25">
      <c r="A3654" s="43" t="s">
        <v>198</v>
      </c>
      <c r="B3654" s="1" t="s">
        <v>293</v>
      </c>
      <c r="C3654" s="1" t="s">
        <v>289</v>
      </c>
      <c r="D3654" s="1" t="s">
        <v>288</v>
      </c>
      <c r="E3654" s="45" t="str">
        <f>VLOOKUP(C3654,PROCV!E$50:G$126,3,0)</f>
        <v>Editorial</v>
      </c>
      <c r="F3654" s="1" t="s">
        <v>416</v>
      </c>
      <c r="G3654" s="1" t="s">
        <v>236</v>
      </c>
      <c r="H3654" s="1">
        <v>2011</v>
      </c>
      <c r="I3654" s="60">
        <f>VLOOKUP(H3654,PROCV!E$33:F$44,2,0)</f>
        <v>1.4444330190702552</v>
      </c>
      <c r="J3654" s="71">
        <v>346708</v>
      </c>
      <c r="K3654" s="44">
        <f t="shared" si="57"/>
        <v>500796.48317581008</v>
      </c>
    </row>
    <row r="3655" spans="1:11" s="43" customFormat="1" ht="19.7" customHeight="1" x14ac:dyDescent="0.25">
      <c r="A3655" s="43" t="s">
        <v>198</v>
      </c>
      <c r="B3655" s="1" t="s">
        <v>293</v>
      </c>
      <c r="C3655" s="1" t="s">
        <v>289</v>
      </c>
      <c r="D3655" s="1" t="s">
        <v>288</v>
      </c>
      <c r="E3655" s="45" t="str">
        <f>VLOOKUP(C3655,PROCV!E$50:G$126,3,0)</f>
        <v>Editorial</v>
      </c>
      <c r="F3655" s="1" t="s">
        <v>416</v>
      </c>
      <c r="G3655" s="1" t="s">
        <v>236</v>
      </c>
      <c r="H3655" s="1">
        <v>2011</v>
      </c>
      <c r="I3655" s="60">
        <f>VLOOKUP(H3655,PROCV!E$33:F$44,2,0)</f>
        <v>1.4444330190702552</v>
      </c>
      <c r="J3655" s="71">
        <v>78750</v>
      </c>
      <c r="K3655" s="44">
        <f t="shared" si="57"/>
        <v>113749.1002517826</v>
      </c>
    </row>
    <row r="3656" spans="1:11" s="43" customFormat="1" ht="19.7" customHeight="1" x14ac:dyDescent="0.25">
      <c r="A3656" s="43" t="s">
        <v>198</v>
      </c>
      <c r="B3656" s="1" t="s">
        <v>293</v>
      </c>
      <c r="C3656" s="1" t="s">
        <v>299</v>
      </c>
      <c r="D3656" s="1" t="s">
        <v>298</v>
      </c>
      <c r="E3656" s="45" t="str">
        <f>VLOOKUP(C3656,PROCV!E$50:G$126,3,0)</f>
        <v>NA</v>
      </c>
      <c r="F3656" s="1" t="s">
        <v>416</v>
      </c>
      <c r="G3656" s="1" t="s">
        <v>236</v>
      </c>
      <c r="H3656" s="1">
        <v>2011</v>
      </c>
      <c r="I3656" s="60">
        <f>VLOOKUP(H3656,PROCV!E$33:F$44,2,0)</f>
        <v>1.4444330190702552</v>
      </c>
      <c r="J3656" s="71">
        <v>164727</v>
      </c>
      <c r="K3656" s="44">
        <f t="shared" si="57"/>
        <v>237937.11793238594</v>
      </c>
    </row>
    <row r="3657" spans="1:11" s="43" customFormat="1" ht="19.7" customHeight="1" x14ac:dyDescent="0.25">
      <c r="A3657" s="43" t="s">
        <v>198</v>
      </c>
      <c r="B3657" s="1" t="s">
        <v>293</v>
      </c>
      <c r="C3657" s="1" t="s">
        <v>287</v>
      </c>
      <c r="D3657" s="1" t="s">
        <v>286</v>
      </c>
      <c r="E3657" s="45" t="str">
        <f>VLOOKUP(C3657,PROCV!E$50:G$126,3,0)</f>
        <v>Música</v>
      </c>
      <c r="F3657" s="1" t="s">
        <v>416</v>
      </c>
      <c r="G3657" s="1" t="s">
        <v>236</v>
      </c>
      <c r="H3657" s="1">
        <v>2011</v>
      </c>
      <c r="I3657" s="60">
        <f>VLOOKUP(H3657,PROCV!E$33:F$44,2,0)</f>
        <v>1.4444330190702552</v>
      </c>
      <c r="J3657" s="71">
        <v>4315</v>
      </c>
      <c r="K3657" s="44">
        <f t="shared" si="57"/>
        <v>6232.7284772881512</v>
      </c>
    </row>
    <row r="3658" spans="1:11" s="43" customFormat="1" ht="19.7" customHeight="1" x14ac:dyDescent="0.25">
      <c r="A3658" s="43" t="s">
        <v>198</v>
      </c>
      <c r="B3658" s="1" t="s">
        <v>293</v>
      </c>
      <c r="C3658" s="1" t="s">
        <v>287</v>
      </c>
      <c r="D3658" s="1" t="s">
        <v>286</v>
      </c>
      <c r="E3658" s="45" t="str">
        <f>VLOOKUP(C3658,PROCV!E$50:G$126,3,0)</f>
        <v>Música</v>
      </c>
      <c r="F3658" s="1" t="s">
        <v>416</v>
      </c>
      <c r="G3658" s="1" t="s">
        <v>236</v>
      </c>
      <c r="H3658" s="1">
        <v>2011</v>
      </c>
      <c r="I3658" s="60">
        <f>VLOOKUP(H3658,PROCV!E$33:F$44,2,0)</f>
        <v>1.4444330190702552</v>
      </c>
      <c r="J3658" s="71">
        <v>100440</v>
      </c>
      <c r="K3658" s="44">
        <f t="shared" si="57"/>
        <v>145078.85243541643</v>
      </c>
    </row>
    <row r="3659" spans="1:11" s="43" customFormat="1" ht="19.7" customHeight="1" x14ac:dyDescent="0.25">
      <c r="A3659" s="43" t="s">
        <v>198</v>
      </c>
      <c r="B3659" s="1" t="s">
        <v>293</v>
      </c>
      <c r="C3659" s="1" t="s">
        <v>287</v>
      </c>
      <c r="D3659" s="1" t="s">
        <v>286</v>
      </c>
      <c r="E3659" s="45" t="str">
        <f>VLOOKUP(C3659,PROCV!E$50:G$126,3,0)</f>
        <v>Música</v>
      </c>
      <c r="F3659" s="1" t="s">
        <v>416</v>
      </c>
      <c r="G3659" s="1" t="s">
        <v>236</v>
      </c>
      <c r="H3659" s="1">
        <v>2011</v>
      </c>
      <c r="I3659" s="60">
        <f>VLOOKUP(H3659,PROCV!E$33:F$44,2,0)</f>
        <v>1.4444330190702552</v>
      </c>
      <c r="J3659" s="71">
        <v>68700</v>
      </c>
      <c r="K3659" s="44">
        <f t="shared" si="57"/>
        <v>99232.548410126532</v>
      </c>
    </row>
    <row r="3660" spans="1:11" s="43" customFormat="1" ht="19.7" customHeight="1" x14ac:dyDescent="0.25">
      <c r="A3660" s="43" t="s">
        <v>198</v>
      </c>
      <c r="B3660" s="1" t="s">
        <v>293</v>
      </c>
      <c r="C3660" s="1" t="s">
        <v>287</v>
      </c>
      <c r="D3660" s="1" t="s">
        <v>286</v>
      </c>
      <c r="E3660" s="45" t="str">
        <f>VLOOKUP(C3660,PROCV!E$50:G$126,3,0)</f>
        <v>Música</v>
      </c>
      <c r="F3660" s="1" t="s">
        <v>416</v>
      </c>
      <c r="G3660" s="1" t="s">
        <v>236</v>
      </c>
      <c r="H3660" s="1">
        <v>2011</v>
      </c>
      <c r="I3660" s="60">
        <f>VLOOKUP(H3660,PROCV!E$33:F$44,2,0)</f>
        <v>1.4444330190702552</v>
      </c>
      <c r="J3660" s="71">
        <v>417398</v>
      </c>
      <c r="K3660" s="44">
        <f t="shared" si="57"/>
        <v>602903.45329388638</v>
      </c>
    </row>
    <row r="3661" spans="1:11" s="43" customFormat="1" ht="19.7" customHeight="1" x14ac:dyDescent="0.25">
      <c r="A3661" s="43" t="s">
        <v>198</v>
      </c>
      <c r="B3661" s="1" t="s">
        <v>293</v>
      </c>
      <c r="C3661" s="1" t="s">
        <v>287</v>
      </c>
      <c r="D3661" s="1" t="s">
        <v>286</v>
      </c>
      <c r="E3661" s="45" t="str">
        <f>VLOOKUP(C3661,PROCV!E$50:G$126,3,0)</f>
        <v>Música</v>
      </c>
      <c r="F3661" s="1" t="s">
        <v>416</v>
      </c>
      <c r="G3661" s="1" t="s">
        <v>236</v>
      </c>
      <c r="H3661" s="1">
        <v>2011</v>
      </c>
      <c r="I3661" s="60">
        <f>VLOOKUP(H3661,PROCV!E$33:F$44,2,0)</f>
        <v>1.4444330190702552</v>
      </c>
      <c r="J3661" s="71">
        <v>10000</v>
      </c>
      <c r="K3661" s="44">
        <f t="shared" si="57"/>
        <v>14444.330190702552</v>
      </c>
    </row>
    <row r="3662" spans="1:11" s="43" customFormat="1" ht="19.7" customHeight="1" x14ac:dyDescent="0.25">
      <c r="A3662" s="43" t="s">
        <v>198</v>
      </c>
      <c r="B3662" s="1" t="s">
        <v>293</v>
      </c>
      <c r="C3662" s="1" t="s">
        <v>285</v>
      </c>
      <c r="D3662" s="1" t="s">
        <v>284</v>
      </c>
      <c r="E3662" s="45" t="str">
        <f>VLOOKUP(C3662,PROCV!E$50:G$126,3,0)</f>
        <v>Editorial</v>
      </c>
      <c r="F3662" s="1" t="s">
        <v>416</v>
      </c>
      <c r="G3662" s="1" t="s">
        <v>236</v>
      </c>
      <c r="H3662" s="1">
        <v>2011</v>
      </c>
      <c r="I3662" s="60">
        <f>VLOOKUP(H3662,PROCV!E$33:F$44,2,0)</f>
        <v>1.4444330190702552</v>
      </c>
      <c r="J3662" s="71">
        <v>111060</v>
      </c>
      <c r="K3662" s="44">
        <f t="shared" si="57"/>
        <v>160418.73109794254</v>
      </c>
    </row>
    <row r="3663" spans="1:11" s="43" customFormat="1" ht="19.7" customHeight="1" x14ac:dyDescent="0.25">
      <c r="A3663" s="43" t="s">
        <v>198</v>
      </c>
      <c r="B3663" s="1" t="s">
        <v>293</v>
      </c>
      <c r="C3663" s="1" t="s">
        <v>285</v>
      </c>
      <c r="D3663" s="1" t="s">
        <v>284</v>
      </c>
      <c r="E3663" s="45" t="str">
        <f>VLOOKUP(C3663,PROCV!E$50:G$126,3,0)</f>
        <v>Editorial</v>
      </c>
      <c r="F3663" s="1" t="s">
        <v>416</v>
      </c>
      <c r="G3663" s="1" t="s">
        <v>236</v>
      </c>
      <c r="H3663" s="1">
        <v>2011</v>
      </c>
      <c r="I3663" s="60">
        <f>VLOOKUP(H3663,PROCV!E$33:F$44,2,0)</f>
        <v>1.4444330190702552</v>
      </c>
      <c r="J3663" s="71">
        <v>24546</v>
      </c>
      <c r="K3663" s="44">
        <f t="shared" si="57"/>
        <v>35455.052886098485</v>
      </c>
    </row>
    <row r="3664" spans="1:11" s="43" customFormat="1" ht="19.7" customHeight="1" x14ac:dyDescent="0.25">
      <c r="A3664" s="43" t="s">
        <v>198</v>
      </c>
      <c r="B3664" s="1" t="s">
        <v>293</v>
      </c>
      <c r="C3664" s="1" t="s">
        <v>285</v>
      </c>
      <c r="D3664" s="1" t="s">
        <v>284</v>
      </c>
      <c r="E3664" s="45" t="str">
        <f>VLOOKUP(C3664,PROCV!E$50:G$126,3,0)</f>
        <v>Editorial</v>
      </c>
      <c r="F3664" s="1" t="s">
        <v>416</v>
      </c>
      <c r="G3664" s="1" t="s">
        <v>236</v>
      </c>
      <c r="H3664" s="1">
        <v>2011</v>
      </c>
      <c r="I3664" s="60">
        <f>VLOOKUP(H3664,PROCV!E$33:F$44,2,0)</f>
        <v>1.4444330190702552</v>
      </c>
      <c r="J3664" s="71">
        <v>451808</v>
      </c>
      <c r="K3664" s="44">
        <f t="shared" si="57"/>
        <v>652606.39348009392</v>
      </c>
    </row>
    <row r="3665" spans="1:11" s="43" customFormat="1" ht="19.7" customHeight="1" x14ac:dyDescent="0.25">
      <c r="A3665" s="43" t="s">
        <v>198</v>
      </c>
      <c r="B3665" s="1" t="s">
        <v>293</v>
      </c>
      <c r="C3665" s="1" t="s">
        <v>283</v>
      </c>
      <c r="D3665" s="1" t="s">
        <v>282</v>
      </c>
      <c r="E3665" s="45" t="str">
        <f>VLOOKUP(C3665,PROCV!E$50:G$126,3,0)</f>
        <v>Editorial</v>
      </c>
      <c r="F3665" s="1" t="s">
        <v>416</v>
      </c>
      <c r="G3665" s="1" t="s">
        <v>236</v>
      </c>
      <c r="H3665" s="1">
        <v>2011</v>
      </c>
      <c r="I3665" s="60">
        <f>VLOOKUP(H3665,PROCV!E$33:F$44,2,0)</f>
        <v>1.4444330190702552</v>
      </c>
      <c r="J3665" s="71">
        <v>83813</v>
      </c>
      <c r="K3665" s="44">
        <f t="shared" si="57"/>
        <v>121062.2646273353</v>
      </c>
    </row>
    <row r="3666" spans="1:11" s="43" customFormat="1" ht="19.7" customHeight="1" x14ac:dyDescent="0.25">
      <c r="A3666" s="43" t="s">
        <v>198</v>
      </c>
      <c r="B3666" s="1" t="s">
        <v>293</v>
      </c>
      <c r="C3666" s="1" t="s">
        <v>283</v>
      </c>
      <c r="D3666" s="1" t="s">
        <v>282</v>
      </c>
      <c r="E3666" s="45" t="str">
        <f>VLOOKUP(C3666,PROCV!E$50:G$126,3,0)</f>
        <v>Editorial</v>
      </c>
      <c r="F3666" s="1" t="s">
        <v>416</v>
      </c>
      <c r="G3666" s="1" t="s">
        <v>236</v>
      </c>
      <c r="H3666" s="1">
        <v>2011</v>
      </c>
      <c r="I3666" s="60">
        <f>VLOOKUP(H3666,PROCV!E$33:F$44,2,0)</f>
        <v>1.4444330190702552</v>
      </c>
      <c r="J3666" s="71">
        <v>118473</v>
      </c>
      <c r="K3666" s="44">
        <f t="shared" si="57"/>
        <v>171126.31306831035</v>
      </c>
    </row>
    <row r="3667" spans="1:11" s="43" customFormat="1" ht="19.7" customHeight="1" x14ac:dyDescent="0.25">
      <c r="A3667" s="43" t="s">
        <v>198</v>
      </c>
      <c r="B3667" s="1" t="s">
        <v>293</v>
      </c>
      <c r="C3667" s="1" t="s">
        <v>281</v>
      </c>
      <c r="D3667" s="1" t="s">
        <v>280</v>
      </c>
      <c r="E3667" s="45" t="str">
        <f>VLOOKUP(C3667,PROCV!E$50:G$126,3,0)</f>
        <v>Música</v>
      </c>
      <c r="F3667" s="1" t="s">
        <v>416</v>
      </c>
      <c r="G3667" s="1" t="s">
        <v>236</v>
      </c>
      <c r="H3667" s="1">
        <v>2011</v>
      </c>
      <c r="I3667" s="60">
        <f>VLOOKUP(H3667,PROCV!E$33:F$44,2,0)</f>
        <v>1.4444330190702552</v>
      </c>
      <c r="J3667" s="71">
        <v>2545</v>
      </c>
      <c r="K3667" s="44">
        <f t="shared" si="57"/>
        <v>3676.0820335337994</v>
      </c>
    </row>
    <row r="3668" spans="1:11" s="43" customFormat="1" ht="19.7" customHeight="1" x14ac:dyDescent="0.25">
      <c r="A3668" s="43" t="s">
        <v>198</v>
      </c>
      <c r="B3668" s="1" t="s">
        <v>293</v>
      </c>
      <c r="C3668" s="1" t="s">
        <v>281</v>
      </c>
      <c r="D3668" s="1" t="s">
        <v>280</v>
      </c>
      <c r="E3668" s="45" t="str">
        <f>VLOOKUP(C3668,PROCV!E$50:G$126,3,0)</f>
        <v>Música</v>
      </c>
      <c r="F3668" s="1" t="s">
        <v>416</v>
      </c>
      <c r="G3668" s="1" t="s">
        <v>236</v>
      </c>
      <c r="H3668" s="1">
        <v>2011</v>
      </c>
      <c r="I3668" s="60">
        <f>VLOOKUP(H3668,PROCV!E$33:F$44,2,0)</f>
        <v>1.4444330190702552</v>
      </c>
      <c r="J3668" s="71">
        <v>36463</v>
      </c>
      <c r="K3668" s="44">
        <f t="shared" si="57"/>
        <v>52668.361174358717</v>
      </c>
    </row>
    <row r="3669" spans="1:11" s="43" customFormat="1" ht="19.7" customHeight="1" x14ac:dyDescent="0.25">
      <c r="A3669" s="43" t="s">
        <v>198</v>
      </c>
      <c r="B3669" s="1" t="s">
        <v>293</v>
      </c>
      <c r="C3669" s="1" t="s">
        <v>281</v>
      </c>
      <c r="D3669" s="1" t="s">
        <v>280</v>
      </c>
      <c r="E3669" s="45" t="str">
        <f>VLOOKUP(C3669,PROCV!E$50:G$126,3,0)</f>
        <v>Música</v>
      </c>
      <c r="F3669" s="1" t="s">
        <v>416</v>
      </c>
      <c r="G3669" s="1" t="s">
        <v>236</v>
      </c>
      <c r="H3669" s="1">
        <v>2011</v>
      </c>
      <c r="I3669" s="60">
        <f>VLOOKUP(H3669,PROCV!E$33:F$44,2,0)</f>
        <v>1.4444330190702552</v>
      </c>
      <c r="J3669" s="71">
        <v>2500</v>
      </c>
      <c r="K3669" s="44">
        <f t="shared" si="57"/>
        <v>3611.0825476756381</v>
      </c>
    </row>
    <row r="3670" spans="1:11" s="43" customFormat="1" ht="19.7" customHeight="1" x14ac:dyDescent="0.25">
      <c r="A3670" s="43" t="s">
        <v>198</v>
      </c>
      <c r="B3670" s="1" t="s">
        <v>293</v>
      </c>
      <c r="C3670" s="1" t="s">
        <v>279</v>
      </c>
      <c r="D3670" s="1" t="s">
        <v>278</v>
      </c>
      <c r="E3670" s="45" t="str">
        <f>VLOOKUP(C3670,PROCV!E$50:G$126,3,0)</f>
        <v>Editorial</v>
      </c>
      <c r="F3670" s="1" t="s">
        <v>416</v>
      </c>
      <c r="G3670" s="1" t="s">
        <v>236</v>
      </c>
      <c r="H3670" s="1">
        <v>2011</v>
      </c>
      <c r="I3670" s="60">
        <f>VLOOKUP(H3670,PROCV!E$33:F$44,2,0)</f>
        <v>1.4444330190702552</v>
      </c>
      <c r="J3670" s="71">
        <v>21706</v>
      </c>
      <c r="K3670" s="44">
        <f t="shared" si="57"/>
        <v>31352.863111938961</v>
      </c>
    </row>
    <row r="3671" spans="1:11" s="43" customFormat="1" ht="19.7" customHeight="1" x14ac:dyDescent="0.25">
      <c r="A3671" s="43" t="s">
        <v>198</v>
      </c>
      <c r="B3671" s="1" t="s">
        <v>293</v>
      </c>
      <c r="C3671" s="1" t="s">
        <v>279</v>
      </c>
      <c r="D3671" s="1" t="s">
        <v>278</v>
      </c>
      <c r="E3671" s="45" t="str">
        <f>VLOOKUP(C3671,PROCV!E$50:G$126,3,0)</f>
        <v>Editorial</v>
      </c>
      <c r="F3671" s="1" t="s">
        <v>416</v>
      </c>
      <c r="G3671" s="1" t="s">
        <v>236</v>
      </c>
      <c r="H3671" s="1">
        <v>2011</v>
      </c>
      <c r="I3671" s="60">
        <f>VLOOKUP(H3671,PROCV!E$33:F$44,2,0)</f>
        <v>1.4444330190702552</v>
      </c>
      <c r="J3671" s="71">
        <v>114244</v>
      </c>
      <c r="K3671" s="44">
        <f t="shared" si="57"/>
        <v>165017.80583066223</v>
      </c>
    </row>
    <row r="3672" spans="1:11" s="43" customFormat="1" ht="19.7" customHeight="1" x14ac:dyDescent="0.25">
      <c r="A3672" s="43" t="s">
        <v>198</v>
      </c>
      <c r="B3672" s="1" t="s">
        <v>293</v>
      </c>
      <c r="C3672" s="1" t="s">
        <v>279</v>
      </c>
      <c r="D3672" s="1" t="s">
        <v>278</v>
      </c>
      <c r="E3672" s="45" t="str">
        <f>VLOOKUP(C3672,PROCV!E$50:G$126,3,0)</f>
        <v>Editorial</v>
      </c>
      <c r="F3672" s="1" t="s">
        <v>416</v>
      </c>
      <c r="G3672" s="1" t="s">
        <v>236</v>
      </c>
      <c r="H3672" s="1">
        <v>2011</v>
      </c>
      <c r="I3672" s="60">
        <f>VLOOKUP(H3672,PROCV!E$33:F$44,2,0)</f>
        <v>1.4444330190702552</v>
      </c>
      <c r="J3672" s="71">
        <v>66554</v>
      </c>
      <c r="K3672" s="44">
        <f t="shared" si="57"/>
        <v>96132.795151201761</v>
      </c>
    </row>
    <row r="3673" spans="1:11" s="43" customFormat="1" ht="19.7" customHeight="1" x14ac:dyDescent="0.25">
      <c r="A3673" s="43" t="s">
        <v>198</v>
      </c>
      <c r="B3673" s="1" t="s">
        <v>293</v>
      </c>
      <c r="C3673" s="1" t="s">
        <v>277</v>
      </c>
      <c r="D3673" s="1" t="s">
        <v>276</v>
      </c>
      <c r="E3673" s="45" t="str">
        <f>VLOOKUP(C3673,PROCV!E$50:G$126,3,0)</f>
        <v>Editorial</v>
      </c>
      <c r="F3673" s="1" t="s">
        <v>416</v>
      </c>
      <c r="G3673" s="1" t="s">
        <v>236</v>
      </c>
      <c r="H3673" s="1">
        <v>2011</v>
      </c>
      <c r="I3673" s="60">
        <f>VLOOKUP(H3673,PROCV!E$33:F$44,2,0)</f>
        <v>1.4444330190702552</v>
      </c>
      <c r="J3673" s="71">
        <v>29560</v>
      </c>
      <c r="K3673" s="44">
        <f t="shared" si="57"/>
        <v>42697.440043716742</v>
      </c>
    </row>
    <row r="3674" spans="1:11" s="43" customFormat="1" ht="19.7" customHeight="1" x14ac:dyDescent="0.25">
      <c r="A3674" s="43" t="s">
        <v>198</v>
      </c>
      <c r="B3674" s="1" t="s">
        <v>293</v>
      </c>
      <c r="C3674" s="1" t="s">
        <v>277</v>
      </c>
      <c r="D3674" s="1" t="s">
        <v>276</v>
      </c>
      <c r="E3674" s="45" t="str">
        <f>VLOOKUP(C3674,PROCV!E$50:G$126,3,0)</f>
        <v>Editorial</v>
      </c>
      <c r="F3674" s="1" t="s">
        <v>416</v>
      </c>
      <c r="G3674" s="1" t="s">
        <v>236</v>
      </c>
      <c r="H3674" s="1">
        <v>2011</v>
      </c>
      <c r="I3674" s="60">
        <f>VLOOKUP(H3674,PROCV!E$33:F$44,2,0)</f>
        <v>1.4444330190702552</v>
      </c>
      <c r="J3674" s="71">
        <v>5000</v>
      </c>
      <c r="K3674" s="44">
        <f t="shared" si="57"/>
        <v>7222.1650953512762</v>
      </c>
    </row>
    <row r="3675" spans="1:11" s="43" customFormat="1" ht="19.7" customHeight="1" x14ac:dyDescent="0.25">
      <c r="A3675" s="43" t="s">
        <v>198</v>
      </c>
      <c r="B3675" s="1" t="s">
        <v>293</v>
      </c>
      <c r="C3675" s="1" t="s">
        <v>275</v>
      </c>
      <c r="D3675" s="1" t="s">
        <v>274</v>
      </c>
      <c r="E3675" s="45" t="str">
        <f>VLOOKUP(C3675,PROCV!E$50:G$126,3,0)</f>
        <v>Editorial</v>
      </c>
      <c r="F3675" s="1" t="s">
        <v>416</v>
      </c>
      <c r="G3675" s="1" t="s">
        <v>236</v>
      </c>
      <c r="H3675" s="1">
        <v>2011</v>
      </c>
      <c r="I3675" s="60">
        <f>VLOOKUP(H3675,PROCV!E$33:F$44,2,0)</f>
        <v>1.4444330190702552</v>
      </c>
      <c r="J3675" s="71">
        <v>7208</v>
      </c>
      <c r="K3675" s="44">
        <f t="shared" si="57"/>
        <v>10411.473201458401</v>
      </c>
    </row>
    <row r="3676" spans="1:11" s="43" customFormat="1" ht="19.7" customHeight="1" x14ac:dyDescent="0.25">
      <c r="A3676" s="43" t="s">
        <v>198</v>
      </c>
      <c r="B3676" s="1" t="s">
        <v>293</v>
      </c>
      <c r="C3676" s="1" t="s">
        <v>307</v>
      </c>
      <c r="D3676" s="1" t="s">
        <v>306</v>
      </c>
      <c r="E3676" s="45" t="str">
        <f>VLOOKUP(C3676,PROCV!E$50:G$126,3,0)</f>
        <v>NA</v>
      </c>
      <c r="F3676" s="1" t="s">
        <v>416</v>
      </c>
      <c r="G3676" s="1" t="s">
        <v>236</v>
      </c>
      <c r="H3676" s="1">
        <v>2011</v>
      </c>
      <c r="I3676" s="60">
        <f>VLOOKUP(H3676,PROCV!E$33:F$44,2,0)</f>
        <v>1.4444330190702552</v>
      </c>
      <c r="J3676" s="71">
        <v>1600</v>
      </c>
      <c r="K3676" s="44">
        <f t="shared" si="57"/>
        <v>2311.0928305124085</v>
      </c>
    </row>
    <row r="3677" spans="1:11" s="43" customFormat="1" ht="19.7" customHeight="1" x14ac:dyDescent="0.25">
      <c r="A3677" s="43" t="s">
        <v>198</v>
      </c>
      <c r="B3677" s="1" t="s">
        <v>293</v>
      </c>
      <c r="C3677" s="1" t="s">
        <v>273</v>
      </c>
      <c r="D3677" s="1" t="s">
        <v>272</v>
      </c>
      <c r="E3677" s="45" t="str">
        <f>VLOOKUP(C3677,PROCV!E$50:G$126,3,0)</f>
        <v>Editorial</v>
      </c>
      <c r="F3677" s="1" t="s">
        <v>416</v>
      </c>
      <c r="G3677" s="1" t="s">
        <v>236</v>
      </c>
      <c r="H3677" s="1">
        <v>2011</v>
      </c>
      <c r="I3677" s="60">
        <f>VLOOKUP(H3677,PROCV!E$33:F$44,2,0)</f>
        <v>1.4444330190702552</v>
      </c>
      <c r="J3677" s="71">
        <v>5098</v>
      </c>
      <c r="K3677" s="44">
        <f t="shared" si="57"/>
        <v>7363.7195312201611</v>
      </c>
    </row>
    <row r="3678" spans="1:11" s="43" customFormat="1" ht="19.7" customHeight="1" x14ac:dyDescent="0.25">
      <c r="A3678" s="43" t="s">
        <v>198</v>
      </c>
      <c r="B3678" s="1" t="s">
        <v>293</v>
      </c>
      <c r="C3678" s="1" t="s">
        <v>273</v>
      </c>
      <c r="D3678" s="1" t="s">
        <v>272</v>
      </c>
      <c r="E3678" s="45" t="str">
        <f>VLOOKUP(C3678,PROCV!E$50:G$126,3,0)</f>
        <v>Editorial</v>
      </c>
      <c r="F3678" s="1" t="s">
        <v>416</v>
      </c>
      <c r="G3678" s="1" t="s">
        <v>236</v>
      </c>
      <c r="H3678" s="1">
        <v>2011</v>
      </c>
      <c r="I3678" s="60">
        <f>VLOOKUP(H3678,PROCV!E$33:F$44,2,0)</f>
        <v>1.4444330190702552</v>
      </c>
      <c r="J3678" s="71">
        <v>247507</v>
      </c>
      <c r="K3678" s="44">
        <f t="shared" si="57"/>
        <v>357507.28325102164</v>
      </c>
    </row>
    <row r="3679" spans="1:11" s="43" customFormat="1" ht="19.7" customHeight="1" x14ac:dyDescent="0.25">
      <c r="A3679" s="43" t="s">
        <v>198</v>
      </c>
      <c r="B3679" s="1" t="s">
        <v>293</v>
      </c>
      <c r="C3679" s="1" t="s">
        <v>273</v>
      </c>
      <c r="D3679" s="1" t="s">
        <v>272</v>
      </c>
      <c r="E3679" s="45" t="str">
        <f>VLOOKUP(C3679,PROCV!E$50:G$126,3,0)</f>
        <v>Editorial</v>
      </c>
      <c r="F3679" s="1" t="s">
        <v>416</v>
      </c>
      <c r="G3679" s="1" t="s">
        <v>236</v>
      </c>
      <c r="H3679" s="1">
        <v>2011</v>
      </c>
      <c r="I3679" s="60">
        <f>VLOOKUP(H3679,PROCV!E$33:F$44,2,0)</f>
        <v>1.4444330190702552</v>
      </c>
      <c r="J3679" s="71">
        <v>140000</v>
      </c>
      <c r="K3679" s="44">
        <f t="shared" si="57"/>
        <v>202220.62266983572</v>
      </c>
    </row>
    <row r="3680" spans="1:11" s="43" customFormat="1" ht="19.7" customHeight="1" x14ac:dyDescent="0.25">
      <c r="A3680" s="43" t="s">
        <v>198</v>
      </c>
      <c r="B3680" s="1" t="s">
        <v>293</v>
      </c>
      <c r="C3680" s="1" t="s">
        <v>273</v>
      </c>
      <c r="D3680" s="1" t="s">
        <v>272</v>
      </c>
      <c r="E3680" s="45" t="str">
        <f>VLOOKUP(C3680,PROCV!E$50:G$126,3,0)</f>
        <v>Editorial</v>
      </c>
      <c r="F3680" s="1" t="s">
        <v>416</v>
      </c>
      <c r="G3680" s="1" t="s">
        <v>236</v>
      </c>
      <c r="H3680" s="1">
        <v>2011</v>
      </c>
      <c r="I3680" s="60">
        <f>VLOOKUP(H3680,PROCV!E$33:F$44,2,0)</f>
        <v>1.4444330190702552</v>
      </c>
      <c r="J3680" s="71">
        <v>60774</v>
      </c>
      <c r="K3680" s="44">
        <f t="shared" si="57"/>
        <v>87783.972300975685</v>
      </c>
    </row>
    <row r="3681" spans="1:11" s="43" customFormat="1" ht="19.7" customHeight="1" x14ac:dyDescent="0.25">
      <c r="A3681" s="43" t="s">
        <v>198</v>
      </c>
      <c r="B3681" s="1" t="s">
        <v>293</v>
      </c>
      <c r="C3681" s="1" t="s">
        <v>273</v>
      </c>
      <c r="D3681" s="1" t="s">
        <v>272</v>
      </c>
      <c r="E3681" s="45" t="str">
        <f>VLOOKUP(C3681,PROCV!E$50:G$126,3,0)</f>
        <v>Editorial</v>
      </c>
      <c r="F3681" s="1" t="s">
        <v>416</v>
      </c>
      <c r="G3681" s="1" t="s">
        <v>236</v>
      </c>
      <c r="H3681" s="1">
        <v>2011</v>
      </c>
      <c r="I3681" s="60">
        <f>VLOOKUP(H3681,PROCV!E$33:F$44,2,0)</f>
        <v>1.4444330190702552</v>
      </c>
      <c r="J3681" s="71">
        <v>240487</v>
      </c>
      <c r="K3681" s="44">
        <f t="shared" si="57"/>
        <v>347367.36345714849</v>
      </c>
    </row>
    <row r="3682" spans="1:11" s="43" customFormat="1" ht="19.7" customHeight="1" x14ac:dyDescent="0.25">
      <c r="A3682" s="43" t="s">
        <v>198</v>
      </c>
      <c r="B3682" s="1" t="s">
        <v>293</v>
      </c>
      <c r="C3682" s="1" t="s">
        <v>273</v>
      </c>
      <c r="D3682" s="1" t="s">
        <v>272</v>
      </c>
      <c r="E3682" s="45" t="str">
        <f>VLOOKUP(C3682,PROCV!E$50:G$126,3,0)</f>
        <v>Editorial</v>
      </c>
      <c r="F3682" s="1" t="s">
        <v>416</v>
      </c>
      <c r="G3682" s="1" t="s">
        <v>236</v>
      </c>
      <c r="H3682" s="1">
        <v>2011</v>
      </c>
      <c r="I3682" s="60">
        <f>VLOOKUP(H3682,PROCV!E$33:F$44,2,0)</f>
        <v>1.4444330190702552</v>
      </c>
      <c r="J3682" s="71">
        <v>10000</v>
      </c>
      <c r="K3682" s="44">
        <f t="shared" si="57"/>
        <v>14444.330190702552</v>
      </c>
    </row>
    <row r="3683" spans="1:11" s="43" customFormat="1" ht="19.7" customHeight="1" x14ac:dyDescent="0.25">
      <c r="A3683" s="43" t="s">
        <v>198</v>
      </c>
      <c r="B3683" s="1" t="s">
        <v>293</v>
      </c>
      <c r="C3683" s="1" t="s">
        <v>271</v>
      </c>
      <c r="D3683" s="1" t="s">
        <v>270</v>
      </c>
      <c r="E3683" s="45" t="str">
        <f>VLOOKUP(C3683,PROCV!E$50:G$126,3,0)</f>
        <v>Editorial</v>
      </c>
      <c r="F3683" s="1" t="s">
        <v>416</v>
      </c>
      <c r="G3683" s="1" t="s">
        <v>236</v>
      </c>
      <c r="H3683" s="1">
        <v>2011</v>
      </c>
      <c r="I3683" s="60">
        <f>VLOOKUP(H3683,PROCV!E$33:F$44,2,0)</f>
        <v>1.4444330190702552</v>
      </c>
      <c r="J3683" s="71">
        <v>19988</v>
      </c>
      <c r="K3683" s="44">
        <f t="shared" si="57"/>
        <v>28871.327185176262</v>
      </c>
    </row>
    <row r="3684" spans="1:11" s="43" customFormat="1" ht="19.7" customHeight="1" x14ac:dyDescent="0.25">
      <c r="A3684" s="43" t="s">
        <v>198</v>
      </c>
      <c r="B3684" s="1" t="s">
        <v>293</v>
      </c>
      <c r="C3684" s="1" t="s">
        <v>271</v>
      </c>
      <c r="D3684" s="1" t="s">
        <v>270</v>
      </c>
      <c r="E3684" s="45" t="str">
        <f>VLOOKUP(C3684,PROCV!E$50:G$126,3,0)</f>
        <v>Editorial</v>
      </c>
      <c r="F3684" s="1" t="s">
        <v>416</v>
      </c>
      <c r="G3684" s="1" t="s">
        <v>236</v>
      </c>
      <c r="H3684" s="1">
        <v>2011</v>
      </c>
      <c r="I3684" s="60">
        <f>VLOOKUP(H3684,PROCV!E$33:F$44,2,0)</f>
        <v>1.4444330190702552</v>
      </c>
      <c r="J3684" s="71">
        <v>72000</v>
      </c>
      <c r="K3684" s="44">
        <f t="shared" si="57"/>
        <v>103999.17737305838</v>
      </c>
    </row>
    <row r="3685" spans="1:11" s="43" customFormat="1" ht="19.7" customHeight="1" x14ac:dyDescent="0.25">
      <c r="A3685" s="43" t="s">
        <v>198</v>
      </c>
      <c r="B3685" s="1" t="s">
        <v>293</v>
      </c>
      <c r="C3685" s="1" t="s">
        <v>271</v>
      </c>
      <c r="D3685" s="1" t="s">
        <v>270</v>
      </c>
      <c r="E3685" s="45" t="str">
        <f>VLOOKUP(C3685,PROCV!E$50:G$126,3,0)</f>
        <v>Editorial</v>
      </c>
      <c r="F3685" s="1" t="s">
        <v>416</v>
      </c>
      <c r="G3685" s="1" t="s">
        <v>236</v>
      </c>
      <c r="H3685" s="1">
        <v>2011</v>
      </c>
      <c r="I3685" s="60">
        <f>VLOOKUP(H3685,PROCV!E$33:F$44,2,0)</f>
        <v>1.4444330190702552</v>
      </c>
      <c r="J3685" s="71">
        <v>9409</v>
      </c>
      <c r="K3685" s="44">
        <f t="shared" si="57"/>
        <v>13590.670276432031</v>
      </c>
    </row>
    <row r="3686" spans="1:11" s="43" customFormat="1" ht="19.7" customHeight="1" x14ac:dyDescent="0.25">
      <c r="A3686" s="43" t="s">
        <v>198</v>
      </c>
      <c r="B3686" s="1" t="s">
        <v>293</v>
      </c>
      <c r="C3686" s="1" t="s">
        <v>271</v>
      </c>
      <c r="D3686" s="1" t="s">
        <v>270</v>
      </c>
      <c r="E3686" s="45" t="str">
        <f>VLOOKUP(C3686,PROCV!E$50:G$126,3,0)</f>
        <v>Editorial</v>
      </c>
      <c r="F3686" s="1" t="s">
        <v>416</v>
      </c>
      <c r="G3686" s="1" t="s">
        <v>236</v>
      </c>
      <c r="H3686" s="1">
        <v>2011</v>
      </c>
      <c r="I3686" s="60">
        <f>VLOOKUP(H3686,PROCV!E$33:F$44,2,0)</f>
        <v>1.4444330190702552</v>
      </c>
      <c r="J3686" s="71">
        <v>56491</v>
      </c>
      <c r="K3686" s="44">
        <f t="shared" si="57"/>
        <v>81597.465680297784</v>
      </c>
    </row>
    <row r="3687" spans="1:11" s="43" customFormat="1" ht="19.7" customHeight="1" x14ac:dyDescent="0.25">
      <c r="A3687" s="43" t="s">
        <v>198</v>
      </c>
      <c r="B3687" s="1" t="s">
        <v>293</v>
      </c>
      <c r="C3687" s="1" t="s">
        <v>271</v>
      </c>
      <c r="D3687" s="1" t="s">
        <v>270</v>
      </c>
      <c r="E3687" s="45" t="str">
        <f>VLOOKUP(C3687,PROCV!E$50:G$126,3,0)</f>
        <v>Editorial</v>
      </c>
      <c r="F3687" s="1" t="s">
        <v>416</v>
      </c>
      <c r="G3687" s="1" t="s">
        <v>236</v>
      </c>
      <c r="H3687" s="1">
        <v>2011</v>
      </c>
      <c r="I3687" s="60">
        <f>VLOOKUP(H3687,PROCV!E$33:F$44,2,0)</f>
        <v>1.4444330190702552</v>
      </c>
      <c r="J3687" s="71">
        <v>5000</v>
      </c>
      <c r="K3687" s="44">
        <f t="shared" si="57"/>
        <v>7222.1650953512762</v>
      </c>
    </row>
    <row r="3688" spans="1:11" s="43" customFormat="1" ht="19.7" customHeight="1" x14ac:dyDescent="0.25">
      <c r="A3688" s="43" t="s">
        <v>198</v>
      </c>
      <c r="B3688" s="1" t="s">
        <v>293</v>
      </c>
      <c r="C3688" s="1" t="s">
        <v>315</v>
      </c>
      <c r="D3688" s="1" t="s">
        <v>314</v>
      </c>
      <c r="E3688" s="45" t="str">
        <f>VLOOKUP(C3688,PROCV!E$50:G$126,3,0)</f>
        <v>Editorial</v>
      </c>
      <c r="F3688" s="1" t="s">
        <v>416</v>
      </c>
      <c r="G3688" s="1" t="s">
        <v>236</v>
      </c>
      <c r="H3688" s="1">
        <v>2011</v>
      </c>
      <c r="I3688" s="60">
        <f>VLOOKUP(H3688,PROCV!E$33:F$44,2,0)</f>
        <v>1.4444330190702552</v>
      </c>
      <c r="J3688" s="71">
        <v>11614</v>
      </c>
      <c r="K3688" s="44">
        <f t="shared" si="57"/>
        <v>16775.645083481944</v>
      </c>
    </row>
    <row r="3689" spans="1:11" s="43" customFormat="1" ht="19.7" customHeight="1" x14ac:dyDescent="0.25">
      <c r="A3689" s="43" t="s">
        <v>198</v>
      </c>
      <c r="B3689" s="1" t="s">
        <v>293</v>
      </c>
      <c r="C3689" s="1" t="s">
        <v>315</v>
      </c>
      <c r="D3689" s="1" t="s">
        <v>314</v>
      </c>
      <c r="E3689" s="45" t="str">
        <f>VLOOKUP(C3689,PROCV!E$50:G$126,3,0)</f>
        <v>Editorial</v>
      </c>
      <c r="F3689" s="1" t="s">
        <v>416</v>
      </c>
      <c r="G3689" s="1" t="s">
        <v>236</v>
      </c>
      <c r="H3689" s="1">
        <v>2011</v>
      </c>
      <c r="I3689" s="60">
        <f>VLOOKUP(H3689,PROCV!E$33:F$44,2,0)</f>
        <v>1.4444330190702552</v>
      </c>
      <c r="J3689" s="71">
        <v>60000</v>
      </c>
      <c r="K3689" s="44">
        <f t="shared" si="57"/>
        <v>86665.981144215315</v>
      </c>
    </row>
    <row r="3690" spans="1:11" s="43" customFormat="1" ht="19.7" customHeight="1" x14ac:dyDescent="0.25">
      <c r="A3690" s="43" t="s">
        <v>198</v>
      </c>
      <c r="B3690" s="1" t="s">
        <v>293</v>
      </c>
      <c r="C3690" s="1" t="s">
        <v>315</v>
      </c>
      <c r="D3690" s="1" t="s">
        <v>314</v>
      </c>
      <c r="E3690" s="45" t="str">
        <f>VLOOKUP(C3690,PROCV!E$50:G$126,3,0)</f>
        <v>Editorial</v>
      </c>
      <c r="F3690" s="1" t="s">
        <v>416</v>
      </c>
      <c r="G3690" s="1" t="s">
        <v>236</v>
      </c>
      <c r="H3690" s="1">
        <v>2011</v>
      </c>
      <c r="I3690" s="60">
        <f>VLOOKUP(H3690,PROCV!E$33:F$44,2,0)</f>
        <v>1.4444330190702552</v>
      </c>
      <c r="J3690" s="71">
        <v>39759</v>
      </c>
      <c r="K3690" s="44">
        <f t="shared" si="57"/>
        <v>57429.212405214275</v>
      </c>
    </row>
    <row r="3691" spans="1:11" s="43" customFormat="1" ht="19.7" customHeight="1" x14ac:dyDescent="0.25">
      <c r="A3691" s="43" t="s">
        <v>198</v>
      </c>
      <c r="B3691" s="1" t="s">
        <v>293</v>
      </c>
      <c r="C3691" s="1" t="s">
        <v>315</v>
      </c>
      <c r="D3691" s="1" t="s">
        <v>314</v>
      </c>
      <c r="E3691" s="45" t="str">
        <f>VLOOKUP(C3691,PROCV!E$50:G$126,3,0)</f>
        <v>Editorial</v>
      </c>
      <c r="F3691" s="1" t="s">
        <v>416</v>
      </c>
      <c r="G3691" s="1" t="s">
        <v>236</v>
      </c>
      <c r="H3691" s="1">
        <v>2011</v>
      </c>
      <c r="I3691" s="60">
        <f>VLOOKUP(H3691,PROCV!E$33:F$44,2,0)</f>
        <v>1.4444330190702552</v>
      </c>
      <c r="J3691" s="71">
        <v>183060</v>
      </c>
      <c r="K3691" s="44">
        <f t="shared" si="57"/>
        <v>264417.9084710009</v>
      </c>
    </row>
    <row r="3692" spans="1:11" s="43" customFormat="1" ht="19.7" customHeight="1" x14ac:dyDescent="0.25">
      <c r="A3692" s="43" t="s">
        <v>198</v>
      </c>
      <c r="B3692" s="1" t="s">
        <v>293</v>
      </c>
      <c r="C3692" s="1" t="s">
        <v>315</v>
      </c>
      <c r="D3692" s="1" t="s">
        <v>314</v>
      </c>
      <c r="E3692" s="45" t="str">
        <f>VLOOKUP(C3692,PROCV!E$50:G$126,3,0)</f>
        <v>Editorial</v>
      </c>
      <c r="F3692" s="1" t="s">
        <v>416</v>
      </c>
      <c r="G3692" s="1" t="s">
        <v>236</v>
      </c>
      <c r="H3692" s="1">
        <v>2011</v>
      </c>
      <c r="I3692" s="60">
        <f>VLOOKUP(H3692,PROCV!E$33:F$44,2,0)</f>
        <v>1.4444330190702552</v>
      </c>
      <c r="J3692" s="71">
        <v>140000</v>
      </c>
      <c r="K3692" s="44">
        <f t="shared" si="57"/>
        <v>202220.62266983572</v>
      </c>
    </row>
    <row r="3693" spans="1:11" s="43" customFormat="1" ht="19.7" customHeight="1" x14ac:dyDescent="0.25">
      <c r="A3693" s="43" t="s">
        <v>198</v>
      </c>
      <c r="B3693" s="1" t="s">
        <v>293</v>
      </c>
      <c r="C3693" s="1" t="s">
        <v>269</v>
      </c>
      <c r="D3693" s="1" t="s">
        <v>268</v>
      </c>
      <c r="E3693" s="45" t="str">
        <f>VLOOKUP(C3693,PROCV!E$50:G$126,3,0)</f>
        <v>NA</v>
      </c>
      <c r="F3693" s="1" t="s">
        <v>416</v>
      </c>
      <c r="G3693" s="1" t="s">
        <v>236</v>
      </c>
      <c r="H3693" s="1">
        <v>2011</v>
      </c>
      <c r="I3693" s="60">
        <f>VLOOKUP(H3693,PROCV!E$33:F$44,2,0)</f>
        <v>1.4444330190702552</v>
      </c>
      <c r="J3693" s="71">
        <v>36103</v>
      </c>
      <c r="K3693" s="44">
        <f t="shared" si="57"/>
        <v>52148.365287493427</v>
      </c>
    </row>
    <row r="3694" spans="1:11" s="43" customFormat="1" ht="19.7" customHeight="1" x14ac:dyDescent="0.25">
      <c r="A3694" s="43" t="s">
        <v>198</v>
      </c>
      <c r="B3694" s="1" t="s">
        <v>293</v>
      </c>
      <c r="C3694" s="1" t="s">
        <v>269</v>
      </c>
      <c r="D3694" s="1" t="s">
        <v>268</v>
      </c>
      <c r="E3694" s="45" t="str">
        <f>VLOOKUP(C3694,PROCV!E$50:G$126,3,0)</f>
        <v>NA</v>
      </c>
      <c r="F3694" s="1" t="s">
        <v>416</v>
      </c>
      <c r="G3694" s="1" t="s">
        <v>236</v>
      </c>
      <c r="H3694" s="1">
        <v>2011</v>
      </c>
      <c r="I3694" s="60">
        <f>VLOOKUP(H3694,PROCV!E$33:F$44,2,0)</f>
        <v>1.4444330190702552</v>
      </c>
      <c r="J3694" s="71">
        <v>353100</v>
      </c>
      <c r="K3694" s="44">
        <f t="shared" si="57"/>
        <v>510029.29903370712</v>
      </c>
    </row>
    <row r="3695" spans="1:11" s="43" customFormat="1" ht="19.7" customHeight="1" x14ac:dyDescent="0.25">
      <c r="A3695" s="43" t="s">
        <v>198</v>
      </c>
      <c r="B3695" s="1" t="s">
        <v>293</v>
      </c>
      <c r="C3695" s="1" t="s">
        <v>269</v>
      </c>
      <c r="D3695" s="1" t="s">
        <v>268</v>
      </c>
      <c r="E3695" s="45" t="str">
        <f>VLOOKUP(C3695,PROCV!E$50:G$126,3,0)</f>
        <v>NA</v>
      </c>
      <c r="F3695" s="1" t="s">
        <v>416</v>
      </c>
      <c r="G3695" s="1" t="s">
        <v>236</v>
      </c>
      <c r="H3695" s="1">
        <v>2011</v>
      </c>
      <c r="I3695" s="60">
        <f>VLOOKUP(H3695,PROCV!E$33:F$44,2,0)</f>
        <v>1.4444330190702552</v>
      </c>
      <c r="J3695" s="71">
        <v>526500</v>
      </c>
      <c r="K3695" s="44">
        <f t="shared" si="57"/>
        <v>760493.98454048939</v>
      </c>
    </row>
    <row r="3696" spans="1:11" s="43" customFormat="1" ht="19.7" customHeight="1" x14ac:dyDescent="0.25">
      <c r="A3696" s="43" t="s">
        <v>198</v>
      </c>
      <c r="B3696" s="1" t="s">
        <v>293</v>
      </c>
      <c r="C3696" s="1" t="s">
        <v>269</v>
      </c>
      <c r="D3696" s="1" t="s">
        <v>268</v>
      </c>
      <c r="E3696" s="45" t="str">
        <f>VLOOKUP(C3696,PROCV!E$50:G$126,3,0)</f>
        <v>NA</v>
      </c>
      <c r="F3696" s="1" t="s">
        <v>416</v>
      </c>
      <c r="G3696" s="1" t="s">
        <v>236</v>
      </c>
      <c r="H3696" s="1">
        <v>2011</v>
      </c>
      <c r="I3696" s="60">
        <f>VLOOKUP(H3696,PROCV!E$33:F$44,2,0)</f>
        <v>1.4444330190702552</v>
      </c>
      <c r="J3696" s="71">
        <v>25308</v>
      </c>
      <c r="K3696" s="44">
        <f t="shared" si="57"/>
        <v>36555.71084663002</v>
      </c>
    </row>
    <row r="3697" spans="1:11" s="43" customFormat="1" ht="19.7" customHeight="1" x14ac:dyDescent="0.25">
      <c r="A3697" s="43" t="s">
        <v>198</v>
      </c>
      <c r="B3697" s="1" t="s">
        <v>293</v>
      </c>
      <c r="C3697" s="1" t="s">
        <v>269</v>
      </c>
      <c r="D3697" s="1" t="s">
        <v>268</v>
      </c>
      <c r="E3697" s="45" t="str">
        <f>VLOOKUP(C3697,PROCV!E$50:G$126,3,0)</f>
        <v>NA</v>
      </c>
      <c r="F3697" s="1" t="s">
        <v>416</v>
      </c>
      <c r="G3697" s="1" t="s">
        <v>236</v>
      </c>
      <c r="H3697" s="1">
        <v>2011</v>
      </c>
      <c r="I3697" s="60">
        <f>VLOOKUP(H3697,PROCV!E$33:F$44,2,0)</f>
        <v>1.4444330190702552</v>
      </c>
      <c r="J3697" s="71">
        <v>484853</v>
      </c>
      <c r="K3697" s="44">
        <f t="shared" si="57"/>
        <v>700337.68259527045</v>
      </c>
    </row>
    <row r="3698" spans="1:11" s="43" customFormat="1" ht="19.7" customHeight="1" x14ac:dyDescent="0.25">
      <c r="A3698" s="43" t="s">
        <v>198</v>
      </c>
      <c r="B3698" s="1" t="s">
        <v>293</v>
      </c>
      <c r="C3698" s="1" t="s">
        <v>297</v>
      </c>
      <c r="D3698" s="1" t="s">
        <v>296</v>
      </c>
      <c r="E3698" s="45" t="str">
        <f>VLOOKUP(C3698,PROCV!E$50:G$126,3,0)</f>
        <v>Audiovisual</v>
      </c>
      <c r="F3698" s="1" t="s">
        <v>416</v>
      </c>
      <c r="G3698" s="1" t="s">
        <v>236</v>
      </c>
      <c r="H3698" s="1">
        <v>2011</v>
      </c>
      <c r="I3698" s="60">
        <f>VLOOKUP(H3698,PROCV!E$33:F$44,2,0)</f>
        <v>1.4444330190702552</v>
      </c>
      <c r="J3698" s="71">
        <v>14403</v>
      </c>
      <c r="K3698" s="44">
        <f t="shared" si="57"/>
        <v>20804.168773668887</v>
      </c>
    </row>
    <row r="3699" spans="1:11" s="43" customFormat="1" ht="19.7" customHeight="1" x14ac:dyDescent="0.25">
      <c r="A3699" s="43" t="s">
        <v>198</v>
      </c>
      <c r="B3699" s="1" t="s">
        <v>293</v>
      </c>
      <c r="C3699" s="1" t="s">
        <v>264</v>
      </c>
      <c r="D3699" s="1" t="s">
        <v>263</v>
      </c>
      <c r="E3699" s="45" t="str">
        <f>VLOOKUP(C3699,PROCV!E$50:G$126,3,0)</f>
        <v>Audiovisual</v>
      </c>
      <c r="F3699" s="1" t="s">
        <v>416</v>
      </c>
      <c r="G3699" s="1" t="s">
        <v>236</v>
      </c>
      <c r="H3699" s="1">
        <v>2011</v>
      </c>
      <c r="I3699" s="60">
        <f>VLOOKUP(H3699,PROCV!E$33:F$44,2,0)</f>
        <v>1.4444330190702552</v>
      </c>
      <c r="J3699" s="71">
        <v>87750</v>
      </c>
      <c r="K3699" s="44">
        <f t="shared" si="57"/>
        <v>126748.9974234149</v>
      </c>
    </row>
    <row r="3700" spans="1:11" s="43" customFormat="1" ht="19.7" customHeight="1" x14ac:dyDescent="0.25">
      <c r="A3700" s="43" t="s">
        <v>198</v>
      </c>
      <c r="B3700" s="1" t="s">
        <v>293</v>
      </c>
      <c r="C3700" s="1" t="s">
        <v>264</v>
      </c>
      <c r="D3700" s="1" t="s">
        <v>263</v>
      </c>
      <c r="E3700" s="45" t="str">
        <f>VLOOKUP(C3700,PROCV!E$50:G$126,3,0)</f>
        <v>Audiovisual</v>
      </c>
      <c r="F3700" s="1" t="s">
        <v>416</v>
      </c>
      <c r="G3700" s="1" t="s">
        <v>236</v>
      </c>
      <c r="H3700" s="1">
        <v>2011</v>
      </c>
      <c r="I3700" s="60">
        <f>VLOOKUP(H3700,PROCV!E$33:F$44,2,0)</f>
        <v>1.4444330190702552</v>
      </c>
      <c r="J3700" s="71">
        <v>16333</v>
      </c>
      <c r="K3700" s="44">
        <f t="shared" si="57"/>
        <v>23591.924500474477</v>
      </c>
    </row>
    <row r="3701" spans="1:11" s="43" customFormat="1" ht="19.7" customHeight="1" x14ac:dyDescent="0.25">
      <c r="A3701" s="43" t="s">
        <v>198</v>
      </c>
      <c r="B3701" s="1" t="s">
        <v>293</v>
      </c>
      <c r="C3701" s="1" t="s">
        <v>262</v>
      </c>
      <c r="D3701" s="1" t="s">
        <v>261</v>
      </c>
      <c r="E3701" s="45" t="str">
        <f>VLOOKUP(C3701,PROCV!E$50:G$126,3,0)</f>
        <v>Audiovisual</v>
      </c>
      <c r="F3701" s="1" t="s">
        <v>416</v>
      </c>
      <c r="G3701" s="1" t="s">
        <v>236</v>
      </c>
      <c r="H3701" s="1">
        <v>2011</v>
      </c>
      <c r="I3701" s="60">
        <f>VLOOKUP(H3701,PROCV!E$33:F$44,2,0)</f>
        <v>1.4444330190702552</v>
      </c>
      <c r="J3701" s="71">
        <v>10000</v>
      </c>
      <c r="K3701" s="44">
        <f t="shared" si="57"/>
        <v>14444.330190702552</v>
      </c>
    </row>
    <row r="3702" spans="1:11" s="43" customFormat="1" ht="19.7" customHeight="1" x14ac:dyDescent="0.25">
      <c r="A3702" s="43" t="s">
        <v>198</v>
      </c>
      <c r="B3702" s="1" t="s">
        <v>293</v>
      </c>
      <c r="C3702" s="1" t="s">
        <v>258</v>
      </c>
      <c r="D3702" s="1" t="s">
        <v>257</v>
      </c>
      <c r="E3702" s="45" t="str">
        <f>VLOOKUP(C3702,PROCV!E$50:G$126,3,0)</f>
        <v>Audiovisual</v>
      </c>
      <c r="F3702" s="1" t="s">
        <v>416</v>
      </c>
      <c r="G3702" s="1" t="s">
        <v>236</v>
      </c>
      <c r="H3702" s="1">
        <v>2011</v>
      </c>
      <c r="I3702" s="60">
        <f>VLOOKUP(H3702,PROCV!E$33:F$44,2,0)</f>
        <v>1.4444330190702552</v>
      </c>
      <c r="J3702" s="71">
        <v>3461</v>
      </c>
      <c r="K3702" s="44">
        <f t="shared" si="57"/>
        <v>4999.1826790021532</v>
      </c>
    </row>
    <row r="3703" spans="1:11" s="43" customFormat="1" ht="19.7" customHeight="1" x14ac:dyDescent="0.25">
      <c r="A3703" s="43" t="s">
        <v>198</v>
      </c>
      <c r="B3703" s="1" t="s">
        <v>293</v>
      </c>
      <c r="C3703" s="1" t="s">
        <v>256</v>
      </c>
      <c r="D3703" s="1" t="s">
        <v>255</v>
      </c>
      <c r="E3703" s="45" t="str">
        <f>VLOOKUP(C3703,PROCV!E$50:G$126,3,0)</f>
        <v>Audiovisual</v>
      </c>
      <c r="F3703" s="1" t="s">
        <v>416</v>
      </c>
      <c r="G3703" s="1" t="s">
        <v>236</v>
      </c>
      <c r="H3703" s="1">
        <v>2011</v>
      </c>
      <c r="I3703" s="60">
        <f>VLOOKUP(H3703,PROCV!E$33:F$44,2,0)</f>
        <v>1.4444330190702552</v>
      </c>
      <c r="J3703" s="71">
        <v>260453</v>
      </c>
      <c r="K3703" s="44">
        <f t="shared" si="57"/>
        <v>376206.91311590519</v>
      </c>
    </row>
    <row r="3704" spans="1:11" s="43" customFormat="1" ht="19.7" customHeight="1" x14ac:dyDescent="0.25">
      <c r="A3704" s="43" t="s">
        <v>198</v>
      </c>
      <c r="B3704" s="1" t="s">
        <v>293</v>
      </c>
      <c r="C3704" s="1" t="s">
        <v>254</v>
      </c>
      <c r="D3704" s="1" t="s">
        <v>253</v>
      </c>
      <c r="E3704" s="45" t="str">
        <f>VLOOKUP(C3704,PROCV!E$50:G$126,3,0)</f>
        <v>Música</v>
      </c>
      <c r="F3704" s="1" t="s">
        <v>416</v>
      </c>
      <c r="G3704" s="1" t="s">
        <v>236</v>
      </c>
      <c r="H3704" s="1">
        <v>2011</v>
      </c>
      <c r="I3704" s="60">
        <f>VLOOKUP(H3704,PROCV!E$33:F$44,2,0)</f>
        <v>1.4444330190702552</v>
      </c>
      <c r="J3704" s="71">
        <v>3795</v>
      </c>
      <c r="K3704" s="44">
        <f t="shared" si="57"/>
        <v>5481.6233073716185</v>
      </c>
    </row>
    <row r="3705" spans="1:11" s="43" customFormat="1" ht="19.7" customHeight="1" x14ac:dyDescent="0.25">
      <c r="A3705" s="43" t="s">
        <v>198</v>
      </c>
      <c r="B3705" s="1" t="s">
        <v>293</v>
      </c>
      <c r="C3705" s="1" t="s">
        <v>254</v>
      </c>
      <c r="D3705" s="1" t="s">
        <v>253</v>
      </c>
      <c r="E3705" s="45" t="str">
        <f>VLOOKUP(C3705,PROCV!E$50:G$126,3,0)</f>
        <v>Música</v>
      </c>
      <c r="F3705" s="1" t="s">
        <v>416</v>
      </c>
      <c r="G3705" s="1" t="s">
        <v>236</v>
      </c>
      <c r="H3705" s="1">
        <v>2011</v>
      </c>
      <c r="I3705" s="60">
        <f>VLOOKUP(H3705,PROCV!E$33:F$44,2,0)</f>
        <v>1.4444330190702552</v>
      </c>
      <c r="J3705" s="71">
        <v>6961</v>
      </c>
      <c r="K3705" s="44">
        <f t="shared" si="57"/>
        <v>10054.698245748046</v>
      </c>
    </row>
    <row r="3706" spans="1:11" s="43" customFormat="1" ht="19.7" customHeight="1" x14ac:dyDescent="0.25">
      <c r="A3706" s="43" t="s">
        <v>198</v>
      </c>
      <c r="B3706" s="1" t="s">
        <v>293</v>
      </c>
      <c r="C3706" s="1" t="s">
        <v>254</v>
      </c>
      <c r="D3706" s="1" t="s">
        <v>253</v>
      </c>
      <c r="E3706" s="45" t="str">
        <f>VLOOKUP(C3706,PROCV!E$50:G$126,3,0)</f>
        <v>Música</v>
      </c>
      <c r="F3706" s="1" t="s">
        <v>416</v>
      </c>
      <c r="G3706" s="1" t="s">
        <v>236</v>
      </c>
      <c r="H3706" s="1">
        <v>2011</v>
      </c>
      <c r="I3706" s="60">
        <f>VLOOKUP(H3706,PROCV!E$33:F$44,2,0)</f>
        <v>1.4444330190702552</v>
      </c>
      <c r="J3706" s="71">
        <v>44473</v>
      </c>
      <c r="K3706" s="44">
        <f t="shared" si="57"/>
        <v>64238.269657111457</v>
      </c>
    </row>
    <row r="3707" spans="1:11" s="43" customFormat="1" ht="19.7" customHeight="1" x14ac:dyDescent="0.25">
      <c r="A3707" s="43" t="s">
        <v>198</v>
      </c>
      <c r="B3707" s="1" t="s">
        <v>293</v>
      </c>
      <c r="C3707" s="1" t="s">
        <v>252</v>
      </c>
      <c r="D3707" s="1" t="s">
        <v>251</v>
      </c>
      <c r="E3707" s="45" t="str">
        <f>VLOOKUP(C3707,PROCV!E$50:G$126,3,0)</f>
        <v>Audiovisual</v>
      </c>
      <c r="F3707" s="1" t="s">
        <v>416</v>
      </c>
      <c r="G3707" s="1" t="s">
        <v>236</v>
      </c>
      <c r="H3707" s="1">
        <v>2011</v>
      </c>
      <c r="I3707" s="60">
        <f>VLOOKUP(H3707,PROCV!E$33:F$44,2,0)</f>
        <v>1.4444330190702552</v>
      </c>
      <c r="J3707" s="71">
        <v>40268</v>
      </c>
      <c r="K3707" s="44">
        <f t="shared" si="57"/>
        <v>58164.42881192104</v>
      </c>
    </row>
    <row r="3708" spans="1:11" s="43" customFormat="1" ht="19.7" customHeight="1" x14ac:dyDescent="0.25">
      <c r="A3708" s="43" t="s">
        <v>198</v>
      </c>
      <c r="B3708" s="1" t="s">
        <v>293</v>
      </c>
      <c r="C3708" s="1" t="s">
        <v>252</v>
      </c>
      <c r="D3708" s="1" t="s">
        <v>251</v>
      </c>
      <c r="E3708" s="45" t="str">
        <f>VLOOKUP(C3708,PROCV!E$50:G$126,3,0)</f>
        <v>Audiovisual</v>
      </c>
      <c r="F3708" s="1" t="s">
        <v>416</v>
      </c>
      <c r="G3708" s="1" t="s">
        <v>236</v>
      </c>
      <c r="H3708" s="1">
        <v>2011</v>
      </c>
      <c r="I3708" s="60">
        <f>VLOOKUP(H3708,PROCV!E$33:F$44,2,0)</f>
        <v>1.4444330190702552</v>
      </c>
      <c r="J3708" s="71">
        <v>125046</v>
      </c>
      <c r="K3708" s="44">
        <f t="shared" si="57"/>
        <v>180620.57130265914</v>
      </c>
    </row>
    <row r="3709" spans="1:11" s="43" customFormat="1" ht="19.7" customHeight="1" x14ac:dyDescent="0.25">
      <c r="A3709" s="43" t="s">
        <v>198</v>
      </c>
      <c r="B3709" s="1" t="s">
        <v>293</v>
      </c>
      <c r="C3709" s="1" t="s">
        <v>252</v>
      </c>
      <c r="D3709" s="1" t="s">
        <v>251</v>
      </c>
      <c r="E3709" s="45" t="str">
        <f>VLOOKUP(C3709,PROCV!E$50:G$126,3,0)</f>
        <v>Audiovisual</v>
      </c>
      <c r="F3709" s="1" t="s">
        <v>416</v>
      </c>
      <c r="G3709" s="1" t="s">
        <v>236</v>
      </c>
      <c r="H3709" s="1">
        <v>2011</v>
      </c>
      <c r="I3709" s="60">
        <f>VLOOKUP(H3709,PROCV!E$33:F$44,2,0)</f>
        <v>1.4444330190702552</v>
      </c>
      <c r="J3709" s="71">
        <v>81000</v>
      </c>
      <c r="K3709" s="44">
        <f t="shared" si="57"/>
        <v>116999.07454469068</v>
      </c>
    </row>
    <row r="3710" spans="1:11" s="43" customFormat="1" ht="19.7" customHeight="1" x14ac:dyDescent="0.25">
      <c r="A3710" s="43" t="s">
        <v>198</v>
      </c>
      <c r="B3710" s="1" t="s">
        <v>293</v>
      </c>
      <c r="C3710" s="1" t="s">
        <v>252</v>
      </c>
      <c r="D3710" s="1" t="s">
        <v>251</v>
      </c>
      <c r="E3710" s="45" t="str">
        <f>VLOOKUP(C3710,PROCV!E$50:G$126,3,0)</f>
        <v>Audiovisual</v>
      </c>
      <c r="F3710" s="1" t="s">
        <v>416</v>
      </c>
      <c r="G3710" s="1" t="s">
        <v>236</v>
      </c>
      <c r="H3710" s="1">
        <v>2011</v>
      </c>
      <c r="I3710" s="60">
        <f>VLOOKUP(H3710,PROCV!E$33:F$44,2,0)</f>
        <v>1.4444330190702552</v>
      </c>
      <c r="J3710" s="71">
        <v>109864</v>
      </c>
      <c r="K3710" s="44">
        <f t="shared" si="57"/>
        <v>158691.18920713451</v>
      </c>
    </row>
    <row r="3711" spans="1:11" s="43" customFormat="1" ht="19.7" customHeight="1" x14ac:dyDescent="0.25">
      <c r="A3711" s="43" t="s">
        <v>198</v>
      </c>
      <c r="B3711" s="1" t="s">
        <v>293</v>
      </c>
      <c r="C3711" s="1" t="s">
        <v>252</v>
      </c>
      <c r="D3711" s="1" t="s">
        <v>251</v>
      </c>
      <c r="E3711" s="45" t="str">
        <f>VLOOKUP(C3711,PROCV!E$50:G$126,3,0)</f>
        <v>Audiovisual</v>
      </c>
      <c r="F3711" s="1" t="s">
        <v>416</v>
      </c>
      <c r="G3711" s="1" t="s">
        <v>236</v>
      </c>
      <c r="H3711" s="1">
        <v>2011</v>
      </c>
      <c r="I3711" s="60">
        <f>VLOOKUP(H3711,PROCV!E$33:F$44,2,0)</f>
        <v>1.4444330190702552</v>
      </c>
      <c r="J3711" s="71">
        <v>337391</v>
      </c>
      <c r="K3711" s="44">
        <f t="shared" si="57"/>
        <v>487338.70073713246</v>
      </c>
    </row>
    <row r="3712" spans="1:11" s="43" customFormat="1" ht="19.7" customHeight="1" x14ac:dyDescent="0.25">
      <c r="A3712" s="43" t="s">
        <v>198</v>
      </c>
      <c r="B3712" s="1" t="s">
        <v>293</v>
      </c>
      <c r="C3712" s="1" t="s">
        <v>252</v>
      </c>
      <c r="D3712" s="1" t="s">
        <v>251</v>
      </c>
      <c r="E3712" s="45" t="str">
        <f>VLOOKUP(C3712,PROCV!E$50:G$126,3,0)</f>
        <v>Audiovisual</v>
      </c>
      <c r="F3712" s="1" t="s">
        <v>416</v>
      </c>
      <c r="G3712" s="1" t="s">
        <v>236</v>
      </c>
      <c r="H3712" s="1">
        <v>2011</v>
      </c>
      <c r="I3712" s="60">
        <f>VLOOKUP(H3712,PROCV!E$33:F$44,2,0)</f>
        <v>1.4444330190702552</v>
      </c>
      <c r="J3712" s="71">
        <v>5000</v>
      </c>
      <c r="K3712" s="44">
        <f t="shared" si="57"/>
        <v>7222.1650953512762</v>
      </c>
    </row>
    <row r="3713" spans="1:11" s="43" customFormat="1" ht="19.7" customHeight="1" x14ac:dyDescent="0.25">
      <c r="A3713" s="43" t="s">
        <v>198</v>
      </c>
      <c r="B3713" s="1" t="s">
        <v>293</v>
      </c>
      <c r="C3713" s="1" t="s">
        <v>250</v>
      </c>
      <c r="D3713" s="1" t="s">
        <v>249</v>
      </c>
      <c r="E3713" s="45" t="str">
        <f>VLOOKUP(C3713,PROCV!E$50:G$126,3,0)</f>
        <v>Audiovisual</v>
      </c>
      <c r="F3713" s="1" t="s">
        <v>416</v>
      </c>
      <c r="G3713" s="1" t="s">
        <v>236</v>
      </c>
      <c r="H3713" s="1">
        <v>2011</v>
      </c>
      <c r="I3713" s="60">
        <f>VLOOKUP(H3713,PROCV!E$33:F$44,2,0)</f>
        <v>1.4444330190702552</v>
      </c>
      <c r="J3713" s="1">
        <v>500</v>
      </c>
      <c r="K3713" s="44">
        <f t="shared" si="57"/>
        <v>722.21650953512767</v>
      </c>
    </row>
    <row r="3714" spans="1:11" s="43" customFormat="1" ht="19.7" customHeight="1" x14ac:dyDescent="0.25">
      <c r="A3714" s="43" t="s">
        <v>198</v>
      </c>
      <c r="B3714" s="1" t="s">
        <v>293</v>
      </c>
      <c r="C3714" s="1" t="s">
        <v>346</v>
      </c>
      <c r="D3714" s="1" t="s">
        <v>345</v>
      </c>
      <c r="E3714" s="45" t="str">
        <f>VLOOKUP(C3714,PROCV!E$50:G$126,3,0)</f>
        <v>Audiovisual</v>
      </c>
      <c r="F3714" s="1" t="s">
        <v>416</v>
      </c>
      <c r="G3714" s="1" t="s">
        <v>236</v>
      </c>
      <c r="H3714" s="1">
        <v>2011</v>
      </c>
      <c r="I3714" s="60">
        <f>VLOOKUP(H3714,PROCV!E$33:F$44,2,0)</f>
        <v>1.4444330190702552</v>
      </c>
      <c r="J3714" s="71">
        <v>30124</v>
      </c>
      <c r="K3714" s="44">
        <f t="shared" si="57"/>
        <v>43512.100266472371</v>
      </c>
    </row>
    <row r="3715" spans="1:11" s="43" customFormat="1" ht="19.7" customHeight="1" x14ac:dyDescent="0.25">
      <c r="A3715" s="43" t="s">
        <v>198</v>
      </c>
      <c r="B3715" s="1" t="s">
        <v>293</v>
      </c>
      <c r="C3715" s="1" t="s">
        <v>366</v>
      </c>
      <c r="D3715" s="1" t="s">
        <v>365</v>
      </c>
      <c r="E3715" s="45" t="str">
        <f>VLOOKUP(C3715,PROCV!E$50:G$126,3,0)</f>
        <v>NA</v>
      </c>
      <c r="F3715" s="1" t="s">
        <v>415</v>
      </c>
      <c r="G3715" s="1" t="s">
        <v>265</v>
      </c>
      <c r="H3715" s="1">
        <v>2011</v>
      </c>
      <c r="I3715" s="60">
        <f>VLOOKUP(H3715,PROCV!E$33:F$44,2,0)</f>
        <v>1.4444330190702552</v>
      </c>
      <c r="J3715" s="71">
        <v>150000</v>
      </c>
      <c r="K3715" s="44">
        <f t="shared" ref="K3715:K3778" si="58">J3715*I3715</f>
        <v>216664.95286053829</v>
      </c>
    </row>
    <row r="3716" spans="1:11" s="43" customFormat="1" ht="19.7" customHeight="1" x14ac:dyDescent="0.25">
      <c r="A3716" s="43" t="s">
        <v>198</v>
      </c>
      <c r="B3716" s="1" t="s">
        <v>293</v>
      </c>
      <c r="C3716" s="1" t="s">
        <v>303</v>
      </c>
      <c r="D3716" s="1" t="s">
        <v>302</v>
      </c>
      <c r="E3716" s="45" t="str">
        <f>VLOOKUP(C3716,PROCV!E$50:G$126,3,0)</f>
        <v>Educação e Criação em Artes</v>
      </c>
      <c r="F3716" s="1" t="s">
        <v>416</v>
      </c>
      <c r="G3716" s="1" t="s">
        <v>236</v>
      </c>
      <c r="H3716" s="1">
        <v>2011</v>
      </c>
      <c r="I3716" s="60">
        <f>VLOOKUP(H3716,PROCV!E$33:F$44,2,0)</f>
        <v>1.4444330190702552</v>
      </c>
      <c r="J3716" s="71">
        <v>10000</v>
      </c>
      <c r="K3716" s="44">
        <f t="shared" si="58"/>
        <v>14444.330190702552</v>
      </c>
    </row>
    <row r="3717" spans="1:11" s="43" customFormat="1" ht="19.7" customHeight="1" x14ac:dyDescent="0.25">
      <c r="A3717" s="43" t="s">
        <v>198</v>
      </c>
      <c r="B3717" s="1" t="s">
        <v>293</v>
      </c>
      <c r="C3717" s="1" t="s">
        <v>295</v>
      </c>
      <c r="D3717" s="1" t="s">
        <v>294</v>
      </c>
      <c r="E3717" s="45" t="str">
        <f>VLOOKUP(C3717,PROCV!E$50:G$126,3,0)</f>
        <v>Educação e Criação em Artes</v>
      </c>
      <c r="F3717" s="1" t="s">
        <v>416</v>
      </c>
      <c r="G3717" s="1" t="s">
        <v>236</v>
      </c>
      <c r="H3717" s="1">
        <v>2011</v>
      </c>
      <c r="I3717" s="60">
        <f>VLOOKUP(H3717,PROCV!E$33:F$44,2,0)</f>
        <v>1.4444330190702552</v>
      </c>
      <c r="J3717" s="1">
        <v>629</v>
      </c>
      <c r="K3717" s="44">
        <f t="shared" si="58"/>
        <v>908.54836899519057</v>
      </c>
    </row>
    <row r="3718" spans="1:11" s="43" customFormat="1" ht="19.7" customHeight="1" x14ac:dyDescent="0.25">
      <c r="A3718" s="43" t="s">
        <v>198</v>
      </c>
      <c r="B3718" s="1" t="s">
        <v>293</v>
      </c>
      <c r="C3718" s="1" t="s">
        <v>340</v>
      </c>
      <c r="D3718" s="1" t="s">
        <v>339</v>
      </c>
      <c r="E3718" s="45" t="str">
        <f>VLOOKUP(C3718,PROCV!E$50:G$126,3,0)</f>
        <v>Artes Cênicas e Espetáculos</v>
      </c>
      <c r="F3718" s="1" t="s">
        <v>416</v>
      </c>
      <c r="G3718" s="1" t="s">
        <v>236</v>
      </c>
      <c r="H3718" s="1">
        <v>2011</v>
      </c>
      <c r="I3718" s="60">
        <f>VLOOKUP(H3718,PROCV!E$33:F$44,2,0)</f>
        <v>1.4444330190702552</v>
      </c>
      <c r="J3718" s="71">
        <v>6694</v>
      </c>
      <c r="K3718" s="44">
        <f t="shared" si="58"/>
        <v>9669.0346296562893</v>
      </c>
    </row>
    <row r="3719" spans="1:11" s="43" customFormat="1" ht="19.7" customHeight="1" x14ac:dyDescent="0.25">
      <c r="A3719" s="43" t="s">
        <v>198</v>
      </c>
      <c r="B3719" s="1" t="s">
        <v>293</v>
      </c>
      <c r="C3719" s="1" t="s">
        <v>246</v>
      </c>
      <c r="D3719" s="1" t="s">
        <v>245</v>
      </c>
      <c r="E3719" s="45" t="str">
        <f>VLOOKUP(C3719,PROCV!E$50:G$126,3,0)</f>
        <v>Artes Cênicas e Espetáculos</v>
      </c>
      <c r="F3719" s="1" t="s">
        <v>416</v>
      </c>
      <c r="G3719" s="1" t="s">
        <v>236</v>
      </c>
      <c r="H3719" s="1">
        <v>2011</v>
      </c>
      <c r="I3719" s="60">
        <f>VLOOKUP(H3719,PROCV!E$33:F$44,2,0)</f>
        <v>1.4444330190702552</v>
      </c>
      <c r="J3719" s="71">
        <v>48696</v>
      </c>
      <c r="K3719" s="44">
        <f t="shared" si="58"/>
        <v>70338.110296645144</v>
      </c>
    </row>
    <row r="3720" spans="1:11" s="43" customFormat="1" ht="19.7" customHeight="1" x14ac:dyDescent="0.25">
      <c r="A3720" s="43" t="s">
        <v>198</v>
      </c>
      <c r="B3720" s="1" t="s">
        <v>293</v>
      </c>
      <c r="C3720" s="1" t="s">
        <v>246</v>
      </c>
      <c r="D3720" s="1" t="s">
        <v>245</v>
      </c>
      <c r="E3720" s="45" t="str">
        <f>VLOOKUP(C3720,PROCV!E$50:G$126,3,0)</f>
        <v>Artes Cênicas e Espetáculos</v>
      </c>
      <c r="F3720" s="1" t="s">
        <v>416</v>
      </c>
      <c r="G3720" s="1" t="s">
        <v>236</v>
      </c>
      <c r="H3720" s="1">
        <v>2011</v>
      </c>
      <c r="I3720" s="60">
        <f>VLOOKUP(H3720,PROCV!E$33:F$44,2,0)</f>
        <v>1.4444330190702552</v>
      </c>
      <c r="J3720" s="71">
        <v>15443</v>
      </c>
      <c r="K3720" s="44">
        <f t="shared" si="58"/>
        <v>22306.379113501953</v>
      </c>
    </row>
    <row r="3721" spans="1:11" s="43" customFormat="1" ht="19.7" customHeight="1" x14ac:dyDescent="0.25">
      <c r="A3721" s="43" t="s">
        <v>198</v>
      </c>
      <c r="B3721" s="1" t="s">
        <v>293</v>
      </c>
      <c r="C3721" s="1" t="s">
        <v>246</v>
      </c>
      <c r="D3721" s="1" t="s">
        <v>245</v>
      </c>
      <c r="E3721" s="45" t="str">
        <f>VLOOKUP(C3721,PROCV!E$50:G$126,3,0)</f>
        <v>Artes Cênicas e Espetáculos</v>
      </c>
      <c r="F3721" s="1" t="s">
        <v>416</v>
      </c>
      <c r="G3721" s="1" t="s">
        <v>236</v>
      </c>
      <c r="H3721" s="1">
        <v>2011</v>
      </c>
      <c r="I3721" s="60">
        <f>VLOOKUP(H3721,PROCV!E$33:F$44,2,0)</f>
        <v>1.4444330190702552</v>
      </c>
      <c r="J3721" s="71">
        <v>522400</v>
      </c>
      <c r="K3721" s="44">
        <f t="shared" si="58"/>
        <v>754571.80916230136</v>
      </c>
    </row>
    <row r="3722" spans="1:11" s="43" customFormat="1" ht="19.7" customHeight="1" x14ac:dyDescent="0.25">
      <c r="A3722" s="43" t="s">
        <v>198</v>
      </c>
      <c r="B3722" s="1" t="s">
        <v>293</v>
      </c>
      <c r="C3722" s="1" t="s">
        <v>246</v>
      </c>
      <c r="D3722" s="1" t="s">
        <v>245</v>
      </c>
      <c r="E3722" s="45" t="str">
        <f>VLOOKUP(C3722,PROCV!E$50:G$126,3,0)</f>
        <v>Artes Cênicas e Espetáculos</v>
      </c>
      <c r="F3722" s="1" t="s">
        <v>416</v>
      </c>
      <c r="G3722" s="1" t="s">
        <v>236</v>
      </c>
      <c r="H3722" s="1">
        <v>2011</v>
      </c>
      <c r="I3722" s="60">
        <f>VLOOKUP(H3722,PROCV!E$33:F$44,2,0)</f>
        <v>1.4444330190702552</v>
      </c>
      <c r="J3722" s="71">
        <v>272960</v>
      </c>
      <c r="K3722" s="44">
        <f t="shared" si="58"/>
        <v>394272.43688541686</v>
      </c>
    </row>
    <row r="3723" spans="1:11" s="43" customFormat="1" ht="19.7" customHeight="1" x14ac:dyDescent="0.25">
      <c r="A3723" s="43" t="s">
        <v>198</v>
      </c>
      <c r="B3723" s="1" t="s">
        <v>293</v>
      </c>
      <c r="C3723" s="1" t="s">
        <v>246</v>
      </c>
      <c r="D3723" s="1" t="s">
        <v>245</v>
      </c>
      <c r="E3723" s="45" t="str">
        <f>VLOOKUP(C3723,PROCV!E$50:G$126,3,0)</f>
        <v>Artes Cênicas e Espetáculos</v>
      </c>
      <c r="F3723" s="1" t="s">
        <v>416</v>
      </c>
      <c r="G3723" s="1" t="s">
        <v>236</v>
      </c>
      <c r="H3723" s="1">
        <v>2011</v>
      </c>
      <c r="I3723" s="60">
        <f>VLOOKUP(H3723,PROCV!E$33:F$44,2,0)</f>
        <v>1.4444330190702552</v>
      </c>
      <c r="J3723" s="71">
        <v>171993</v>
      </c>
      <c r="K3723" s="44">
        <f t="shared" si="58"/>
        <v>248432.3682489504</v>
      </c>
    </row>
    <row r="3724" spans="1:11" s="43" customFormat="1" ht="19.7" customHeight="1" x14ac:dyDescent="0.25">
      <c r="A3724" s="43" t="s">
        <v>198</v>
      </c>
      <c r="B3724" s="1" t="s">
        <v>293</v>
      </c>
      <c r="C3724" s="1" t="s">
        <v>246</v>
      </c>
      <c r="D3724" s="1" t="s">
        <v>245</v>
      </c>
      <c r="E3724" s="45" t="str">
        <f>VLOOKUP(C3724,PROCV!E$50:G$126,3,0)</f>
        <v>Artes Cênicas e Espetáculos</v>
      </c>
      <c r="F3724" s="1" t="s">
        <v>416</v>
      </c>
      <c r="G3724" s="1" t="s">
        <v>236</v>
      </c>
      <c r="H3724" s="1">
        <v>2011</v>
      </c>
      <c r="I3724" s="60">
        <f>VLOOKUP(H3724,PROCV!E$33:F$44,2,0)</f>
        <v>1.4444330190702552</v>
      </c>
      <c r="J3724" s="71">
        <v>20000</v>
      </c>
      <c r="K3724" s="44">
        <f t="shared" si="58"/>
        <v>28888.660381405105</v>
      </c>
    </row>
    <row r="3725" spans="1:11" s="43" customFormat="1" ht="19.7" customHeight="1" x14ac:dyDescent="0.25">
      <c r="A3725" s="43" t="s">
        <v>198</v>
      </c>
      <c r="B3725" s="1" t="s">
        <v>293</v>
      </c>
      <c r="C3725" s="1" t="s">
        <v>238</v>
      </c>
      <c r="D3725" s="1" t="s">
        <v>237</v>
      </c>
      <c r="E3725" s="45" t="str">
        <f>VLOOKUP(C3725,PROCV!E$50:G$126,3,0)</f>
        <v>Artes Cênicas e Espetáculos</v>
      </c>
      <c r="F3725" s="1" t="s">
        <v>416</v>
      </c>
      <c r="G3725" s="1" t="s">
        <v>236</v>
      </c>
      <c r="H3725" s="1">
        <v>2011</v>
      </c>
      <c r="I3725" s="60">
        <f>VLOOKUP(H3725,PROCV!E$33:F$44,2,0)</f>
        <v>1.4444330190702552</v>
      </c>
      <c r="J3725" s="71">
        <v>4230</v>
      </c>
      <c r="K3725" s="44">
        <f t="shared" si="58"/>
        <v>6109.9516706671793</v>
      </c>
    </row>
    <row r="3726" spans="1:11" s="43" customFormat="1" ht="19.7" customHeight="1" x14ac:dyDescent="0.25">
      <c r="A3726" s="43" t="s">
        <v>198</v>
      </c>
      <c r="B3726" s="1" t="s">
        <v>293</v>
      </c>
      <c r="C3726" s="1" t="s">
        <v>238</v>
      </c>
      <c r="D3726" s="1" t="s">
        <v>237</v>
      </c>
      <c r="E3726" s="45" t="str">
        <f>VLOOKUP(C3726,PROCV!E$50:G$126,3,0)</f>
        <v>Artes Cênicas e Espetáculos</v>
      </c>
      <c r="F3726" s="1" t="s">
        <v>416</v>
      </c>
      <c r="G3726" s="1" t="s">
        <v>236</v>
      </c>
      <c r="H3726" s="1">
        <v>2011</v>
      </c>
      <c r="I3726" s="60">
        <f>VLOOKUP(H3726,PROCV!E$33:F$44,2,0)</f>
        <v>1.4444330190702552</v>
      </c>
      <c r="J3726" s="71">
        <v>89440</v>
      </c>
      <c r="K3726" s="44">
        <f t="shared" si="58"/>
        <v>129190.08922564363</v>
      </c>
    </row>
    <row r="3727" spans="1:11" s="43" customFormat="1" ht="19.7" customHeight="1" x14ac:dyDescent="0.25">
      <c r="A3727" s="43" t="s">
        <v>198</v>
      </c>
      <c r="B3727" s="1" t="s">
        <v>293</v>
      </c>
      <c r="C3727" s="1" t="s">
        <v>238</v>
      </c>
      <c r="D3727" s="1" t="s">
        <v>237</v>
      </c>
      <c r="E3727" s="45" t="str">
        <f>VLOOKUP(C3727,PROCV!E$50:G$126,3,0)</f>
        <v>Artes Cênicas e Espetáculos</v>
      </c>
      <c r="F3727" s="1" t="s">
        <v>416</v>
      </c>
      <c r="G3727" s="1" t="s">
        <v>236</v>
      </c>
      <c r="H3727" s="1">
        <v>2011</v>
      </c>
      <c r="I3727" s="60">
        <f>VLOOKUP(H3727,PROCV!E$33:F$44,2,0)</f>
        <v>1.4444330190702552</v>
      </c>
      <c r="J3727" s="71">
        <v>93317</v>
      </c>
      <c r="K3727" s="44">
        <f t="shared" si="58"/>
        <v>134790.15604057899</v>
      </c>
    </row>
    <row r="3728" spans="1:11" s="43" customFormat="1" ht="19.7" customHeight="1" x14ac:dyDescent="0.25">
      <c r="A3728" s="43" t="s">
        <v>198</v>
      </c>
      <c r="B3728" s="1" t="s">
        <v>293</v>
      </c>
      <c r="C3728" s="1" t="s">
        <v>238</v>
      </c>
      <c r="D3728" s="1" t="s">
        <v>237</v>
      </c>
      <c r="E3728" s="45" t="str">
        <f>VLOOKUP(C3728,PROCV!E$50:G$126,3,0)</f>
        <v>Artes Cênicas e Espetáculos</v>
      </c>
      <c r="F3728" s="1" t="s">
        <v>416</v>
      </c>
      <c r="G3728" s="1" t="s">
        <v>236</v>
      </c>
      <c r="H3728" s="1">
        <v>2011</v>
      </c>
      <c r="I3728" s="60">
        <f>VLOOKUP(H3728,PROCV!E$33:F$44,2,0)</f>
        <v>1.4444330190702552</v>
      </c>
      <c r="J3728" s="71">
        <v>386361</v>
      </c>
      <c r="K3728" s="44">
        <f t="shared" si="58"/>
        <v>558072.58568100294</v>
      </c>
    </row>
    <row r="3729" spans="1:11" s="43" customFormat="1" ht="19.7" customHeight="1" x14ac:dyDescent="0.25">
      <c r="A3729" s="43" t="s">
        <v>198</v>
      </c>
      <c r="B3729" s="1" t="s">
        <v>293</v>
      </c>
      <c r="C3729" s="1" t="s">
        <v>238</v>
      </c>
      <c r="D3729" s="1" t="s">
        <v>237</v>
      </c>
      <c r="E3729" s="45" t="str">
        <f>VLOOKUP(C3729,PROCV!E$50:G$126,3,0)</f>
        <v>Artes Cênicas e Espetáculos</v>
      </c>
      <c r="F3729" s="1" t="s">
        <v>416</v>
      </c>
      <c r="G3729" s="1" t="s">
        <v>236</v>
      </c>
      <c r="H3729" s="1">
        <v>2011</v>
      </c>
      <c r="I3729" s="60">
        <f>VLOOKUP(H3729,PROCV!E$33:F$44,2,0)</f>
        <v>1.4444330190702552</v>
      </c>
      <c r="J3729" s="71">
        <v>3000</v>
      </c>
      <c r="K3729" s="44">
        <f t="shared" si="58"/>
        <v>4333.2990572107656</v>
      </c>
    </row>
    <row r="3730" spans="1:11" s="43" customFormat="1" ht="19.7" customHeight="1" x14ac:dyDescent="0.25">
      <c r="A3730" s="43" t="s">
        <v>198</v>
      </c>
      <c r="B3730" s="1" t="s">
        <v>293</v>
      </c>
      <c r="C3730" s="1" t="s">
        <v>241</v>
      </c>
      <c r="D3730" s="1" t="s">
        <v>240</v>
      </c>
      <c r="E3730" s="45" t="str">
        <f>VLOOKUP(C3730,PROCV!E$50:G$126,3,0)</f>
        <v>Artes Cênicas e Espetáculos</v>
      </c>
      <c r="F3730" s="1" t="s">
        <v>416</v>
      </c>
      <c r="G3730" s="1" t="s">
        <v>236</v>
      </c>
      <c r="H3730" s="1">
        <v>2011</v>
      </c>
      <c r="I3730" s="60">
        <f>VLOOKUP(H3730,PROCV!E$33:F$44,2,0)</f>
        <v>1.4444330190702552</v>
      </c>
      <c r="J3730" s="71">
        <v>93494</v>
      </c>
      <c r="K3730" s="44">
        <f t="shared" si="58"/>
        <v>135045.82068495444</v>
      </c>
    </row>
    <row r="3731" spans="1:11" s="43" customFormat="1" ht="19.7" customHeight="1" x14ac:dyDescent="0.25">
      <c r="A3731" s="43" t="s">
        <v>198</v>
      </c>
      <c r="B3731" s="1" t="s">
        <v>293</v>
      </c>
      <c r="C3731" s="1" t="s">
        <v>241</v>
      </c>
      <c r="D3731" s="1" t="s">
        <v>240</v>
      </c>
      <c r="E3731" s="45" t="str">
        <f>VLOOKUP(C3731,PROCV!E$50:G$126,3,0)</f>
        <v>Artes Cênicas e Espetáculos</v>
      </c>
      <c r="F3731" s="1" t="s">
        <v>416</v>
      </c>
      <c r="G3731" s="1" t="s">
        <v>236</v>
      </c>
      <c r="H3731" s="1">
        <v>2011</v>
      </c>
      <c r="I3731" s="60">
        <f>VLOOKUP(H3731,PROCV!E$33:F$44,2,0)</f>
        <v>1.4444330190702552</v>
      </c>
      <c r="J3731" s="71">
        <v>18508</v>
      </c>
      <c r="K3731" s="44">
        <f t="shared" si="58"/>
        <v>26733.566316952285</v>
      </c>
    </row>
    <row r="3732" spans="1:11" s="43" customFormat="1" ht="19.7" customHeight="1" x14ac:dyDescent="0.25">
      <c r="A3732" s="43" t="s">
        <v>198</v>
      </c>
      <c r="B3732" s="1" t="s">
        <v>293</v>
      </c>
      <c r="C3732" s="1" t="s">
        <v>241</v>
      </c>
      <c r="D3732" s="1" t="s">
        <v>240</v>
      </c>
      <c r="E3732" s="45" t="str">
        <f>VLOOKUP(C3732,PROCV!E$50:G$126,3,0)</f>
        <v>Artes Cênicas e Espetáculos</v>
      </c>
      <c r="F3732" s="1" t="s">
        <v>416</v>
      </c>
      <c r="G3732" s="1" t="s">
        <v>236</v>
      </c>
      <c r="H3732" s="1">
        <v>2011</v>
      </c>
      <c r="I3732" s="60">
        <f>VLOOKUP(H3732,PROCV!E$33:F$44,2,0)</f>
        <v>1.4444330190702552</v>
      </c>
      <c r="J3732" s="71">
        <v>113441</v>
      </c>
      <c r="K3732" s="44">
        <f t="shared" si="58"/>
        <v>163857.92611634883</v>
      </c>
    </row>
    <row r="3733" spans="1:11" s="43" customFormat="1" ht="19.7" customHeight="1" x14ac:dyDescent="0.25">
      <c r="A3733" s="43" t="s">
        <v>198</v>
      </c>
      <c r="B3733" s="1" t="s">
        <v>293</v>
      </c>
      <c r="C3733" s="1" t="s">
        <v>313</v>
      </c>
      <c r="D3733" s="1" t="s">
        <v>312</v>
      </c>
      <c r="E3733" s="45" t="str">
        <f>VLOOKUP(C3733,PROCV!E$50:G$126,3,0)</f>
        <v>Patrimônio</v>
      </c>
      <c r="F3733" s="1" t="s">
        <v>415</v>
      </c>
      <c r="G3733" s="1" t="s">
        <v>265</v>
      </c>
      <c r="H3733" s="1">
        <v>2011</v>
      </c>
      <c r="I3733" s="60">
        <f>VLOOKUP(H3733,PROCV!E$33:F$44,2,0)</f>
        <v>1.4444330190702552</v>
      </c>
      <c r="J3733" s="71">
        <v>54020</v>
      </c>
      <c r="K3733" s="44">
        <f t="shared" si="58"/>
        <v>78028.271690175185</v>
      </c>
    </row>
    <row r="3734" spans="1:11" s="43" customFormat="1" ht="19.7" customHeight="1" x14ac:dyDescent="0.25">
      <c r="A3734" s="43" t="s">
        <v>198</v>
      </c>
      <c r="B3734" s="1" t="s">
        <v>293</v>
      </c>
      <c r="C3734" s="1" t="s">
        <v>301</v>
      </c>
      <c r="D3734" s="1" t="s">
        <v>300</v>
      </c>
      <c r="E3734" s="45" t="str">
        <f>VLOOKUP(C3734,PROCV!E$50:G$126,3,0)</f>
        <v>Patrimônio</v>
      </c>
      <c r="F3734" s="1" t="s">
        <v>416</v>
      </c>
      <c r="G3734" s="1" t="s">
        <v>236</v>
      </c>
      <c r="H3734" s="1">
        <v>2011</v>
      </c>
      <c r="I3734" s="60">
        <f>VLOOKUP(H3734,PROCV!E$33:F$44,2,0)</f>
        <v>1.4444330190702552</v>
      </c>
      <c r="J3734" s="71">
        <v>76049</v>
      </c>
      <c r="K3734" s="44">
        <f t="shared" si="58"/>
        <v>109847.68666727384</v>
      </c>
    </row>
    <row r="3735" spans="1:11" s="43" customFormat="1" ht="19.7" customHeight="1" x14ac:dyDescent="0.25">
      <c r="A3735" s="43" t="s">
        <v>198</v>
      </c>
      <c r="B3735" s="1" t="s">
        <v>293</v>
      </c>
      <c r="C3735" s="1" t="s">
        <v>301</v>
      </c>
      <c r="D3735" s="1" t="s">
        <v>300</v>
      </c>
      <c r="E3735" s="45" t="str">
        <f>VLOOKUP(C3735,PROCV!E$50:G$126,3,0)</f>
        <v>Patrimônio</v>
      </c>
      <c r="F3735" s="1" t="s">
        <v>416</v>
      </c>
      <c r="G3735" s="1" t="s">
        <v>236</v>
      </c>
      <c r="H3735" s="1">
        <v>2011</v>
      </c>
      <c r="I3735" s="60">
        <f>VLOOKUP(H3735,PROCV!E$33:F$44,2,0)</f>
        <v>1.4444330190702552</v>
      </c>
      <c r="J3735" s="71">
        <v>97325</v>
      </c>
      <c r="K3735" s="44">
        <f t="shared" si="58"/>
        <v>140579.4435810126</v>
      </c>
    </row>
    <row r="3736" spans="1:11" s="43" customFormat="1" ht="19.7" customHeight="1" x14ac:dyDescent="0.25">
      <c r="A3736" s="43" t="s">
        <v>198</v>
      </c>
      <c r="B3736" s="1" t="s">
        <v>293</v>
      </c>
      <c r="C3736" s="1" t="s">
        <v>301</v>
      </c>
      <c r="D3736" s="1" t="s">
        <v>300</v>
      </c>
      <c r="E3736" s="45" t="str">
        <f>VLOOKUP(C3736,PROCV!E$50:G$126,3,0)</f>
        <v>Patrimônio</v>
      </c>
      <c r="F3736" s="1" t="s">
        <v>416</v>
      </c>
      <c r="G3736" s="1" t="s">
        <v>236</v>
      </c>
      <c r="H3736" s="1">
        <v>2011</v>
      </c>
      <c r="I3736" s="60">
        <f>VLOOKUP(H3736,PROCV!E$33:F$44,2,0)</f>
        <v>1.4444330190702552</v>
      </c>
      <c r="J3736" s="71">
        <v>263500</v>
      </c>
      <c r="K3736" s="44">
        <f t="shared" si="58"/>
        <v>380608.10052501224</v>
      </c>
    </row>
    <row r="3737" spans="1:11" s="43" customFormat="1" ht="19.7" customHeight="1" x14ac:dyDescent="0.25">
      <c r="A3737" s="43" t="s">
        <v>198</v>
      </c>
      <c r="B3737" s="1" t="s">
        <v>293</v>
      </c>
      <c r="C3737" s="1" t="s">
        <v>301</v>
      </c>
      <c r="D3737" s="1" t="s">
        <v>300</v>
      </c>
      <c r="E3737" s="45" t="str">
        <f>VLOOKUP(C3737,PROCV!E$50:G$126,3,0)</f>
        <v>Patrimônio</v>
      </c>
      <c r="F3737" s="1" t="s">
        <v>416</v>
      </c>
      <c r="G3737" s="1" t="s">
        <v>236</v>
      </c>
      <c r="H3737" s="1">
        <v>2011</v>
      </c>
      <c r="I3737" s="60">
        <f>VLOOKUP(H3737,PROCV!E$33:F$44,2,0)</f>
        <v>1.4444330190702552</v>
      </c>
      <c r="J3737" s="71">
        <v>3518</v>
      </c>
      <c r="K3737" s="44">
        <f t="shared" si="58"/>
        <v>5081.5153610891575</v>
      </c>
    </row>
    <row r="3738" spans="1:11" s="43" customFormat="1" ht="19.7" customHeight="1" x14ac:dyDescent="0.25">
      <c r="A3738" s="43" t="s">
        <v>198</v>
      </c>
      <c r="B3738" s="1" t="s">
        <v>293</v>
      </c>
      <c r="C3738" s="1" t="s">
        <v>318</v>
      </c>
      <c r="D3738" s="1" t="s">
        <v>317</v>
      </c>
      <c r="E3738" s="45" t="str">
        <f>VLOOKUP(C3738,PROCV!E$50:G$126,3,0)</f>
        <v>Patrimônio</v>
      </c>
      <c r="F3738" s="1" t="s">
        <v>415</v>
      </c>
      <c r="G3738" s="1" t="s">
        <v>265</v>
      </c>
      <c r="H3738" s="1">
        <v>2011</v>
      </c>
      <c r="I3738" s="60">
        <f>VLOOKUP(H3738,PROCV!E$33:F$44,2,0)</f>
        <v>1.4444330190702552</v>
      </c>
      <c r="J3738" s="71">
        <v>3306141</v>
      </c>
      <c r="K3738" s="44">
        <f t="shared" si="58"/>
        <v>4775499.2261019526</v>
      </c>
    </row>
    <row r="3739" spans="1:11" s="43" customFormat="1" ht="19.7" customHeight="1" x14ac:dyDescent="0.25">
      <c r="A3739" s="43" t="s">
        <v>198</v>
      </c>
      <c r="B3739" s="1" t="s">
        <v>293</v>
      </c>
      <c r="C3739" s="1" t="s">
        <v>318</v>
      </c>
      <c r="D3739" s="1" t="s">
        <v>317</v>
      </c>
      <c r="E3739" s="45" t="str">
        <f>VLOOKUP(C3739,PROCV!E$50:G$126,3,0)</f>
        <v>Patrimônio</v>
      </c>
      <c r="F3739" s="1" t="s">
        <v>416</v>
      </c>
      <c r="G3739" s="1" t="s">
        <v>236</v>
      </c>
      <c r="H3739" s="1">
        <v>2011</v>
      </c>
      <c r="I3739" s="60">
        <f>VLOOKUP(H3739,PROCV!E$33:F$44,2,0)</f>
        <v>1.4444330190702552</v>
      </c>
      <c r="J3739" s="71">
        <v>33119</v>
      </c>
      <c r="K3739" s="44">
        <f t="shared" si="58"/>
        <v>47838.17715858778</v>
      </c>
    </row>
    <row r="3740" spans="1:11" s="43" customFormat="1" ht="19.7" customHeight="1" x14ac:dyDescent="0.25">
      <c r="A3740" s="43" t="s">
        <v>198</v>
      </c>
      <c r="B3740" s="1" t="s">
        <v>293</v>
      </c>
      <c r="C3740" s="1" t="s">
        <v>311</v>
      </c>
      <c r="D3740" s="1" t="s">
        <v>310</v>
      </c>
      <c r="E3740" s="45" t="str">
        <f>VLOOKUP(C3740,PROCV!E$50:G$126,3,0)</f>
        <v>Artes Cênicas e Espetáculos</v>
      </c>
      <c r="F3740" s="1" t="s">
        <v>416</v>
      </c>
      <c r="G3740" s="1" t="s">
        <v>236</v>
      </c>
      <c r="H3740" s="1">
        <v>2011</v>
      </c>
      <c r="I3740" s="60">
        <f>VLOOKUP(H3740,PROCV!E$33:F$44,2,0)</f>
        <v>1.4444330190702552</v>
      </c>
      <c r="J3740" s="71">
        <v>63000</v>
      </c>
      <c r="K3740" s="44">
        <f t="shared" si="58"/>
        <v>90999.280201426081</v>
      </c>
    </row>
    <row r="3741" spans="1:11" s="43" customFormat="1" ht="19.7" customHeight="1" x14ac:dyDescent="0.25">
      <c r="A3741" s="43" t="s">
        <v>198</v>
      </c>
      <c r="B3741" s="1" t="s">
        <v>293</v>
      </c>
      <c r="C3741" s="1" t="s">
        <v>311</v>
      </c>
      <c r="D3741" s="1" t="s">
        <v>310</v>
      </c>
      <c r="E3741" s="45" t="str">
        <f>VLOOKUP(C3741,PROCV!E$50:G$126,3,0)</f>
        <v>Artes Cênicas e Espetáculos</v>
      </c>
      <c r="F3741" s="1" t="s">
        <v>416</v>
      </c>
      <c r="G3741" s="1" t="s">
        <v>236</v>
      </c>
      <c r="H3741" s="1">
        <v>2011</v>
      </c>
      <c r="I3741" s="60">
        <f>VLOOKUP(H3741,PROCV!E$33:F$44,2,0)</f>
        <v>1.4444330190702552</v>
      </c>
      <c r="J3741" s="71">
        <v>147000</v>
      </c>
      <c r="K3741" s="44">
        <f t="shared" si="58"/>
        <v>212331.65380332753</v>
      </c>
    </row>
    <row r="3742" spans="1:11" s="43" customFormat="1" ht="19.7" customHeight="1" x14ac:dyDescent="0.25">
      <c r="A3742" s="43" t="s">
        <v>200</v>
      </c>
      <c r="B3742" s="1" t="s">
        <v>293</v>
      </c>
      <c r="C3742" s="1" t="s">
        <v>309</v>
      </c>
      <c r="D3742" s="1" t="s">
        <v>308</v>
      </c>
      <c r="E3742" s="45" t="str">
        <f>VLOOKUP(C3742,PROCV!E$50:G$126,3,0)</f>
        <v>NA</v>
      </c>
      <c r="F3742" s="1" t="s">
        <v>416</v>
      </c>
      <c r="G3742" s="1" t="s">
        <v>236</v>
      </c>
      <c r="H3742" s="1">
        <v>2011</v>
      </c>
      <c r="I3742" s="60">
        <f>VLOOKUP(H3742,PROCV!E$33:F$44,2,0)</f>
        <v>1.4444330190702552</v>
      </c>
      <c r="J3742" s="71">
        <v>24095</v>
      </c>
      <c r="K3742" s="44">
        <f t="shared" si="58"/>
        <v>34803.613594497801</v>
      </c>
    </row>
    <row r="3743" spans="1:11" s="43" customFormat="1" ht="19.7" customHeight="1" x14ac:dyDescent="0.25">
      <c r="A3743" s="43" t="s">
        <v>200</v>
      </c>
      <c r="B3743" s="1" t="s">
        <v>293</v>
      </c>
      <c r="C3743" s="1" t="s">
        <v>291</v>
      </c>
      <c r="D3743" s="1" t="s">
        <v>290</v>
      </c>
      <c r="E3743" s="45" t="str">
        <f>VLOOKUP(C3743,PROCV!E$50:G$126,3,0)</f>
        <v>NA</v>
      </c>
      <c r="F3743" s="1" t="s">
        <v>416</v>
      </c>
      <c r="G3743" s="1" t="s">
        <v>236</v>
      </c>
      <c r="H3743" s="1">
        <v>2011</v>
      </c>
      <c r="I3743" s="60">
        <f>VLOOKUP(H3743,PROCV!E$33:F$44,2,0)</f>
        <v>1.4444330190702552</v>
      </c>
      <c r="J3743" s="71">
        <v>249730</v>
      </c>
      <c r="K3743" s="44">
        <f t="shared" si="58"/>
        <v>360718.25785241486</v>
      </c>
    </row>
    <row r="3744" spans="1:11" s="43" customFormat="1" ht="19.7" customHeight="1" x14ac:dyDescent="0.25">
      <c r="A3744" s="43" t="s">
        <v>200</v>
      </c>
      <c r="B3744" s="1" t="s">
        <v>293</v>
      </c>
      <c r="C3744" s="1" t="s">
        <v>291</v>
      </c>
      <c r="D3744" s="1" t="s">
        <v>290</v>
      </c>
      <c r="E3744" s="45" t="str">
        <f>VLOOKUP(C3744,PROCV!E$50:G$126,3,0)</f>
        <v>NA</v>
      </c>
      <c r="F3744" s="1" t="s">
        <v>416</v>
      </c>
      <c r="G3744" s="1" t="s">
        <v>236</v>
      </c>
      <c r="H3744" s="1">
        <v>2011</v>
      </c>
      <c r="I3744" s="60">
        <f>VLOOKUP(H3744,PROCV!E$33:F$44,2,0)</f>
        <v>1.4444330190702552</v>
      </c>
      <c r="J3744" s="71">
        <v>9533</v>
      </c>
      <c r="K3744" s="44">
        <f t="shared" si="58"/>
        <v>13769.779970796742</v>
      </c>
    </row>
    <row r="3745" spans="1:11" s="43" customFormat="1" ht="19.7" customHeight="1" x14ac:dyDescent="0.25">
      <c r="A3745" s="43" t="s">
        <v>200</v>
      </c>
      <c r="B3745" s="1" t="s">
        <v>293</v>
      </c>
      <c r="C3745" s="1" t="s">
        <v>291</v>
      </c>
      <c r="D3745" s="1" t="s">
        <v>290</v>
      </c>
      <c r="E3745" s="45" t="str">
        <f>VLOOKUP(C3745,PROCV!E$50:G$126,3,0)</f>
        <v>NA</v>
      </c>
      <c r="F3745" s="1" t="s">
        <v>416</v>
      </c>
      <c r="G3745" s="1" t="s">
        <v>236</v>
      </c>
      <c r="H3745" s="1">
        <v>2011</v>
      </c>
      <c r="I3745" s="60">
        <f>VLOOKUP(H3745,PROCV!E$33:F$44,2,0)</f>
        <v>1.4444330190702552</v>
      </c>
      <c r="J3745" s="71">
        <v>49405</v>
      </c>
      <c r="K3745" s="44">
        <f t="shared" si="58"/>
        <v>71362.213307165963</v>
      </c>
    </row>
    <row r="3746" spans="1:11" s="43" customFormat="1" ht="19.7" customHeight="1" x14ac:dyDescent="0.25">
      <c r="A3746" s="43" t="s">
        <v>200</v>
      </c>
      <c r="B3746" s="1" t="s">
        <v>293</v>
      </c>
      <c r="C3746" s="1" t="s">
        <v>320</v>
      </c>
      <c r="D3746" s="1" t="s">
        <v>319</v>
      </c>
      <c r="E3746" s="45" t="str">
        <f>VLOOKUP(C3746,PROCV!E$50:G$126,3,0)</f>
        <v>Música</v>
      </c>
      <c r="F3746" s="1" t="s">
        <v>416</v>
      </c>
      <c r="G3746" s="1" t="s">
        <v>236</v>
      </c>
      <c r="H3746" s="1">
        <v>2011</v>
      </c>
      <c r="I3746" s="60">
        <f>VLOOKUP(H3746,PROCV!E$33:F$44,2,0)</f>
        <v>1.4444330190702552</v>
      </c>
      <c r="J3746" s="1">
        <v>232</v>
      </c>
      <c r="K3746" s="44">
        <f t="shared" si="58"/>
        <v>335.10846042429921</v>
      </c>
    </row>
    <row r="3747" spans="1:11" s="43" customFormat="1" ht="19.7" customHeight="1" x14ac:dyDescent="0.25">
      <c r="A3747" s="43" t="s">
        <v>200</v>
      </c>
      <c r="B3747" s="1" t="s">
        <v>293</v>
      </c>
      <c r="C3747" s="1" t="s">
        <v>320</v>
      </c>
      <c r="D3747" s="1" t="s">
        <v>319</v>
      </c>
      <c r="E3747" s="45" t="str">
        <f>VLOOKUP(C3747,PROCV!E$50:G$126,3,0)</f>
        <v>Música</v>
      </c>
      <c r="F3747" s="1" t="s">
        <v>416</v>
      </c>
      <c r="G3747" s="1" t="s">
        <v>236</v>
      </c>
      <c r="H3747" s="1">
        <v>2011</v>
      </c>
      <c r="I3747" s="60">
        <f>VLOOKUP(H3747,PROCV!E$33:F$44,2,0)</f>
        <v>1.4444330190702552</v>
      </c>
      <c r="J3747" s="71">
        <v>16509</v>
      </c>
      <c r="K3747" s="44">
        <f t="shared" si="58"/>
        <v>23846.144711830842</v>
      </c>
    </row>
    <row r="3748" spans="1:11" s="43" customFormat="1" ht="19.7" customHeight="1" x14ac:dyDescent="0.25">
      <c r="A3748" s="43" t="s">
        <v>200</v>
      </c>
      <c r="B3748" s="1" t="s">
        <v>293</v>
      </c>
      <c r="C3748" s="1" t="s">
        <v>289</v>
      </c>
      <c r="D3748" s="1" t="s">
        <v>288</v>
      </c>
      <c r="E3748" s="45" t="str">
        <f>VLOOKUP(C3748,PROCV!E$50:G$126,3,0)</f>
        <v>Editorial</v>
      </c>
      <c r="F3748" s="1" t="s">
        <v>416</v>
      </c>
      <c r="G3748" s="1" t="s">
        <v>236</v>
      </c>
      <c r="H3748" s="1">
        <v>2011</v>
      </c>
      <c r="I3748" s="60">
        <f>VLOOKUP(H3748,PROCV!E$33:F$44,2,0)</f>
        <v>1.4444330190702552</v>
      </c>
      <c r="J3748" s="71">
        <v>155584</v>
      </c>
      <c r="K3748" s="44">
        <f t="shared" si="58"/>
        <v>224730.66683902658</v>
      </c>
    </row>
    <row r="3749" spans="1:11" s="43" customFormat="1" ht="19.7" customHeight="1" x14ac:dyDescent="0.25">
      <c r="A3749" s="43" t="s">
        <v>200</v>
      </c>
      <c r="B3749" s="1" t="s">
        <v>293</v>
      </c>
      <c r="C3749" s="1" t="s">
        <v>299</v>
      </c>
      <c r="D3749" s="1" t="s">
        <v>298</v>
      </c>
      <c r="E3749" s="45" t="str">
        <f>VLOOKUP(C3749,PROCV!E$50:G$126,3,0)</f>
        <v>NA</v>
      </c>
      <c r="F3749" s="1" t="s">
        <v>416</v>
      </c>
      <c r="G3749" s="1" t="s">
        <v>236</v>
      </c>
      <c r="H3749" s="1">
        <v>2011</v>
      </c>
      <c r="I3749" s="60">
        <f>VLOOKUP(H3749,PROCV!E$33:F$44,2,0)</f>
        <v>1.4444330190702552</v>
      </c>
      <c r="J3749" s="71">
        <v>9741</v>
      </c>
      <c r="K3749" s="44">
        <f t="shared" si="58"/>
        <v>14070.222038763357</v>
      </c>
    </row>
    <row r="3750" spans="1:11" s="43" customFormat="1" ht="19.7" customHeight="1" x14ac:dyDescent="0.25">
      <c r="A3750" s="43" t="s">
        <v>200</v>
      </c>
      <c r="B3750" s="1" t="s">
        <v>293</v>
      </c>
      <c r="C3750" s="1" t="s">
        <v>299</v>
      </c>
      <c r="D3750" s="1" t="s">
        <v>298</v>
      </c>
      <c r="E3750" s="45" t="str">
        <f>VLOOKUP(C3750,PROCV!E$50:G$126,3,0)</f>
        <v>NA</v>
      </c>
      <c r="F3750" s="1" t="s">
        <v>416</v>
      </c>
      <c r="G3750" s="1" t="s">
        <v>236</v>
      </c>
      <c r="H3750" s="1">
        <v>2011</v>
      </c>
      <c r="I3750" s="60">
        <f>VLOOKUP(H3750,PROCV!E$33:F$44,2,0)</f>
        <v>1.4444330190702552</v>
      </c>
      <c r="J3750" s="71">
        <v>60072</v>
      </c>
      <c r="K3750" s="44">
        <f t="shared" si="58"/>
        <v>86769.980321588373</v>
      </c>
    </row>
    <row r="3751" spans="1:11" s="43" customFormat="1" ht="19.7" customHeight="1" x14ac:dyDescent="0.25">
      <c r="A3751" s="43" t="s">
        <v>200</v>
      </c>
      <c r="B3751" s="1" t="s">
        <v>293</v>
      </c>
      <c r="C3751" s="1" t="s">
        <v>299</v>
      </c>
      <c r="D3751" s="1" t="s">
        <v>298</v>
      </c>
      <c r="E3751" s="45" t="str">
        <f>VLOOKUP(C3751,PROCV!E$50:G$126,3,0)</f>
        <v>NA</v>
      </c>
      <c r="F3751" s="1" t="s">
        <v>416</v>
      </c>
      <c r="G3751" s="1" t="s">
        <v>236</v>
      </c>
      <c r="H3751" s="1">
        <v>2011</v>
      </c>
      <c r="I3751" s="60">
        <f>VLOOKUP(H3751,PROCV!E$33:F$44,2,0)</f>
        <v>1.4444330190702552</v>
      </c>
      <c r="J3751" s="71">
        <v>73060</v>
      </c>
      <c r="K3751" s="44">
        <f t="shared" si="58"/>
        <v>105530.27637327285</v>
      </c>
    </row>
    <row r="3752" spans="1:11" s="43" customFormat="1" ht="19.7" customHeight="1" x14ac:dyDescent="0.25">
      <c r="A3752" s="43" t="s">
        <v>200</v>
      </c>
      <c r="B3752" s="1" t="s">
        <v>293</v>
      </c>
      <c r="C3752" s="1" t="s">
        <v>287</v>
      </c>
      <c r="D3752" s="1" t="s">
        <v>286</v>
      </c>
      <c r="E3752" s="45" t="str">
        <f>VLOOKUP(C3752,PROCV!E$50:G$126,3,0)</f>
        <v>Música</v>
      </c>
      <c r="F3752" s="1" t="s">
        <v>416</v>
      </c>
      <c r="G3752" s="1" t="s">
        <v>236</v>
      </c>
      <c r="H3752" s="1">
        <v>2011</v>
      </c>
      <c r="I3752" s="60">
        <f>VLOOKUP(H3752,PROCV!E$33:F$44,2,0)</f>
        <v>1.4444330190702552</v>
      </c>
      <c r="J3752" s="71">
        <v>208550</v>
      </c>
      <c r="K3752" s="44">
        <f t="shared" si="58"/>
        <v>301236.50612710172</v>
      </c>
    </row>
    <row r="3753" spans="1:11" s="43" customFormat="1" ht="19.7" customHeight="1" x14ac:dyDescent="0.25">
      <c r="A3753" s="43" t="s">
        <v>200</v>
      </c>
      <c r="B3753" s="1" t="s">
        <v>293</v>
      </c>
      <c r="C3753" s="1" t="s">
        <v>287</v>
      </c>
      <c r="D3753" s="1" t="s">
        <v>286</v>
      </c>
      <c r="E3753" s="45" t="str">
        <f>VLOOKUP(C3753,PROCV!E$50:G$126,3,0)</f>
        <v>Música</v>
      </c>
      <c r="F3753" s="1" t="s">
        <v>416</v>
      </c>
      <c r="G3753" s="1" t="s">
        <v>236</v>
      </c>
      <c r="H3753" s="1">
        <v>2011</v>
      </c>
      <c r="I3753" s="60">
        <f>VLOOKUP(H3753,PROCV!E$33:F$44,2,0)</f>
        <v>1.4444330190702552</v>
      </c>
      <c r="J3753" s="71">
        <v>11457</v>
      </c>
      <c r="K3753" s="44">
        <f t="shared" si="58"/>
        <v>16548.869099487914</v>
      </c>
    </row>
    <row r="3754" spans="1:11" s="43" customFormat="1" ht="19.7" customHeight="1" x14ac:dyDescent="0.25">
      <c r="A3754" s="43" t="s">
        <v>200</v>
      </c>
      <c r="B3754" s="1" t="s">
        <v>293</v>
      </c>
      <c r="C3754" s="1" t="s">
        <v>287</v>
      </c>
      <c r="D3754" s="1" t="s">
        <v>286</v>
      </c>
      <c r="E3754" s="45" t="str">
        <f>VLOOKUP(C3754,PROCV!E$50:G$126,3,0)</f>
        <v>Música</v>
      </c>
      <c r="F3754" s="1" t="s">
        <v>416</v>
      </c>
      <c r="G3754" s="1" t="s">
        <v>236</v>
      </c>
      <c r="H3754" s="1">
        <v>2011</v>
      </c>
      <c r="I3754" s="60">
        <f>VLOOKUP(H3754,PROCV!E$33:F$44,2,0)</f>
        <v>1.4444330190702552</v>
      </c>
      <c r="J3754" s="71">
        <v>151862</v>
      </c>
      <c r="K3754" s="44">
        <f t="shared" si="58"/>
        <v>219354.48714204709</v>
      </c>
    </row>
    <row r="3755" spans="1:11" s="43" customFormat="1" ht="19.7" customHeight="1" x14ac:dyDescent="0.25">
      <c r="A3755" s="43" t="s">
        <v>200</v>
      </c>
      <c r="B3755" s="1" t="s">
        <v>293</v>
      </c>
      <c r="C3755" s="1" t="s">
        <v>285</v>
      </c>
      <c r="D3755" s="1" t="s">
        <v>284</v>
      </c>
      <c r="E3755" s="45" t="str">
        <f>VLOOKUP(C3755,PROCV!E$50:G$126,3,0)</f>
        <v>Editorial</v>
      </c>
      <c r="F3755" s="1" t="s">
        <v>416</v>
      </c>
      <c r="G3755" s="1" t="s">
        <v>236</v>
      </c>
      <c r="H3755" s="1">
        <v>2011</v>
      </c>
      <c r="I3755" s="60">
        <f>VLOOKUP(H3755,PROCV!E$33:F$44,2,0)</f>
        <v>1.4444330190702552</v>
      </c>
      <c r="J3755" s="71">
        <v>82236</v>
      </c>
      <c r="K3755" s="44">
        <f t="shared" si="58"/>
        <v>118784.3937562615</v>
      </c>
    </row>
    <row r="3756" spans="1:11" s="43" customFormat="1" ht="19.7" customHeight="1" x14ac:dyDescent="0.25">
      <c r="A3756" s="43" t="s">
        <v>200</v>
      </c>
      <c r="B3756" s="1" t="s">
        <v>293</v>
      </c>
      <c r="C3756" s="1" t="s">
        <v>285</v>
      </c>
      <c r="D3756" s="1" t="s">
        <v>284</v>
      </c>
      <c r="E3756" s="45" t="str">
        <f>VLOOKUP(C3756,PROCV!E$50:G$126,3,0)</f>
        <v>Editorial</v>
      </c>
      <c r="F3756" s="1" t="s">
        <v>416</v>
      </c>
      <c r="G3756" s="1" t="s">
        <v>236</v>
      </c>
      <c r="H3756" s="1">
        <v>2011</v>
      </c>
      <c r="I3756" s="60">
        <f>VLOOKUP(H3756,PROCV!E$33:F$44,2,0)</f>
        <v>1.4444330190702552</v>
      </c>
      <c r="J3756" s="71">
        <v>5012</v>
      </c>
      <c r="K3756" s="44">
        <f t="shared" si="58"/>
        <v>7239.4982915801193</v>
      </c>
    </row>
    <row r="3757" spans="1:11" s="43" customFormat="1" ht="19.7" customHeight="1" x14ac:dyDescent="0.25">
      <c r="A3757" s="43" t="s">
        <v>200</v>
      </c>
      <c r="B3757" s="1" t="s">
        <v>293</v>
      </c>
      <c r="C3757" s="1" t="s">
        <v>285</v>
      </c>
      <c r="D3757" s="1" t="s">
        <v>284</v>
      </c>
      <c r="E3757" s="45" t="str">
        <f>VLOOKUP(C3757,PROCV!E$50:G$126,3,0)</f>
        <v>Editorial</v>
      </c>
      <c r="F3757" s="1" t="s">
        <v>416</v>
      </c>
      <c r="G3757" s="1" t="s">
        <v>236</v>
      </c>
      <c r="H3757" s="1">
        <v>2011</v>
      </c>
      <c r="I3757" s="60">
        <f>VLOOKUP(H3757,PROCV!E$33:F$44,2,0)</f>
        <v>1.4444330190702552</v>
      </c>
      <c r="J3757" s="71">
        <v>328944</v>
      </c>
      <c r="K3757" s="44">
        <f t="shared" si="58"/>
        <v>475137.57502504601</v>
      </c>
    </row>
    <row r="3758" spans="1:11" s="43" customFormat="1" ht="19.7" customHeight="1" x14ac:dyDescent="0.25">
      <c r="A3758" s="43" t="s">
        <v>200</v>
      </c>
      <c r="B3758" s="1" t="s">
        <v>293</v>
      </c>
      <c r="C3758" s="1" t="s">
        <v>285</v>
      </c>
      <c r="D3758" s="1" t="s">
        <v>284</v>
      </c>
      <c r="E3758" s="45" t="str">
        <f>VLOOKUP(C3758,PROCV!E$50:G$126,3,0)</f>
        <v>Editorial</v>
      </c>
      <c r="F3758" s="1" t="s">
        <v>416</v>
      </c>
      <c r="G3758" s="1" t="s">
        <v>236</v>
      </c>
      <c r="H3758" s="1">
        <v>2011</v>
      </c>
      <c r="I3758" s="60">
        <f>VLOOKUP(H3758,PROCV!E$33:F$44,2,0)</f>
        <v>1.4444330190702552</v>
      </c>
      <c r="J3758" s="71">
        <v>38819</v>
      </c>
      <c r="K3758" s="44">
        <f t="shared" si="58"/>
        <v>56071.445367288237</v>
      </c>
    </row>
    <row r="3759" spans="1:11" s="43" customFormat="1" ht="19.7" customHeight="1" x14ac:dyDescent="0.25">
      <c r="A3759" s="43" t="s">
        <v>200</v>
      </c>
      <c r="B3759" s="1" t="s">
        <v>293</v>
      </c>
      <c r="C3759" s="1" t="s">
        <v>285</v>
      </c>
      <c r="D3759" s="1" t="s">
        <v>284</v>
      </c>
      <c r="E3759" s="45" t="str">
        <f>VLOOKUP(C3759,PROCV!E$50:G$126,3,0)</f>
        <v>Editorial</v>
      </c>
      <c r="F3759" s="1" t="s">
        <v>416</v>
      </c>
      <c r="G3759" s="1" t="s">
        <v>236</v>
      </c>
      <c r="H3759" s="1">
        <v>2011</v>
      </c>
      <c r="I3759" s="60">
        <f>VLOOKUP(H3759,PROCV!E$33:F$44,2,0)</f>
        <v>1.4444330190702552</v>
      </c>
      <c r="J3759" s="71">
        <v>95000</v>
      </c>
      <c r="K3759" s="44">
        <f t="shared" si="58"/>
        <v>137221.13681167425</v>
      </c>
    </row>
    <row r="3760" spans="1:11" s="43" customFormat="1" ht="19.7" customHeight="1" x14ac:dyDescent="0.25">
      <c r="A3760" s="43" t="s">
        <v>200</v>
      </c>
      <c r="B3760" s="1" t="s">
        <v>293</v>
      </c>
      <c r="C3760" s="1" t="s">
        <v>285</v>
      </c>
      <c r="D3760" s="1" t="s">
        <v>284</v>
      </c>
      <c r="E3760" s="45" t="str">
        <f>VLOOKUP(C3760,PROCV!E$50:G$126,3,0)</f>
        <v>Editorial</v>
      </c>
      <c r="F3760" s="1" t="s">
        <v>416</v>
      </c>
      <c r="G3760" s="1" t="s">
        <v>236</v>
      </c>
      <c r="H3760" s="1">
        <v>2011</v>
      </c>
      <c r="I3760" s="60">
        <f>VLOOKUP(H3760,PROCV!E$33:F$44,2,0)</f>
        <v>1.4444330190702552</v>
      </c>
      <c r="J3760" s="71">
        <v>52541</v>
      </c>
      <c r="K3760" s="44">
        <f t="shared" si="58"/>
        <v>75891.955254970278</v>
      </c>
    </row>
    <row r="3761" spans="1:11" s="43" customFormat="1" ht="19.7" customHeight="1" x14ac:dyDescent="0.25">
      <c r="A3761" s="43" t="s">
        <v>200</v>
      </c>
      <c r="B3761" s="1" t="s">
        <v>293</v>
      </c>
      <c r="C3761" s="1" t="s">
        <v>283</v>
      </c>
      <c r="D3761" s="1" t="s">
        <v>282</v>
      </c>
      <c r="E3761" s="45" t="str">
        <f>VLOOKUP(C3761,PROCV!E$50:G$126,3,0)</f>
        <v>Editorial</v>
      </c>
      <c r="F3761" s="1" t="s">
        <v>416</v>
      </c>
      <c r="G3761" s="1" t="s">
        <v>236</v>
      </c>
      <c r="H3761" s="1">
        <v>2011</v>
      </c>
      <c r="I3761" s="60">
        <f>VLOOKUP(H3761,PROCV!E$33:F$44,2,0)</f>
        <v>1.4444330190702552</v>
      </c>
      <c r="J3761" s="71">
        <v>2043</v>
      </c>
      <c r="K3761" s="44">
        <f t="shared" si="58"/>
        <v>2950.9766579605316</v>
      </c>
    </row>
    <row r="3762" spans="1:11" s="43" customFormat="1" ht="19.7" customHeight="1" x14ac:dyDescent="0.25">
      <c r="A3762" s="43" t="s">
        <v>200</v>
      </c>
      <c r="B3762" s="1" t="s">
        <v>293</v>
      </c>
      <c r="C3762" s="1" t="s">
        <v>283</v>
      </c>
      <c r="D3762" s="1" t="s">
        <v>282</v>
      </c>
      <c r="E3762" s="45" t="str">
        <f>VLOOKUP(C3762,PROCV!E$50:G$126,3,0)</f>
        <v>Editorial</v>
      </c>
      <c r="F3762" s="1" t="s">
        <v>416</v>
      </c>
      <c r="G3762" s="1" t="s">
        <v>236</v>
      </c>
      <c r="H3762" s="1">
        <v>2011</v>
      </c>
      <c r="I3762" s="60">
        <f>VLOOKUP(H3762,PROCV!E$33:F$44,2,0)</f>
        <v>1.4444330190702552</v>
      </c>
      <c r="J3762" s="71">
        <v>57091</v>
      </c>
      <c r="K3762" s="44">
        <f t="shared" si="58"/>
        <v>82464.125491739935</v>
      </c>
    </row>
    <row r="3763" spans="1:11" s="43" customFormat="1" ht="19.7" customHeight="1" x14ac:dyDescent="0.25">
      <c r="A3763" s="43" t="s">
        <v>200</v>
      </c>
      <c r="B3763" s="1" t="s">
        <v>293</v>
      </c>
      <c r="C3763" s="1" t="s">
        <v>281</v>
      </c>
      <c r="D3763" s="1" t="s">
        <v>280</v>
      </c>
      <c r="E3763" s="45" t="str">
        <f>VLOOKUP(C3763,PROCV!E$50:G$126,3,0)</f>
        <v>Música</v>
      </c>
      <c r="F3763" s="1" t="s">
        <v>416</v>
      </c>
      <c r="G3763" s="1" t="s">
        <v>236</v>
      </c>
      <c r="H3763" s="1">
        <v>2011</v>
      </c>
      <c r="I3763" s="60">
        <f>VLOOKUP(H3763,PROCV!E$33:F$44,2,0)</f>
        <v>1.4444330190702552</v>
      </c>
      <c r="J3763" s="71">
        <v>64445</v>
      </c>
      <c r="K3763" s="44">
        <f t="shared" si="58"/>
        <v>93086.4859139826</v>
      </c>
    </row>
    <row r="3764" spans="1:11" s="43" customFormat="1" ht="19.7" customHeight="1" x14ac:dyDescent="0.25">
      <c r="A3764" s="43" t="s">
        <v>200</v>
      </c>
      <c r="B3764" s="1" t="s">
        <v>293</v>
      </c>
      <c r="C3764" s="1" t="s">
        <v>279</v>
      </c>
      <c r="D3764" s="1" t="s">
        <v>278</v>
      </c>
      <c r="E3764" s="45" t="str">
        <f>VLOOKUP(C3764,PROCV!E$50:G$126,3,0)</f>
        <v>Editorial</v>
      </c>
      <c r="F3764" s="1" t="s">
        <v>416</v>
      </c>
      <c r="G3764" s="1" t="s">
        <v>236</v>
      </c>
      <c r="H3764" s="1">
        <v>2011</v>
      </c>
      <c r="I3764" s="60">
        <f>VLOOKUP(H3764,PROCV!E$33:F$44,2,0)</f>
        <v>1.4444330190702552</v>
      </c>
      <c r="J3764" s="71">
        <v>7344</v>
      </c>
      <c r="K3764" s="44">
        <f t="shared" si="58"/>
        <v>10607.916092051955</v>
      </c>
    </row>
    <row r="3765" spans="1:11" s="43" customFormat="1" ht="19.7" customHeight="1" x14ac:dyDescent="0.25">
      <c r="A3765" s="43" t="s">
        <v>200</v>
      </c>
      <c r="B3765" s="1" t="s">
        <v>293</v>
      </c>
      <c r="C3765" s="1" t="s">
        <v>279</v>
      </c>
      <c r="D3765" s="1" t="s">
        <v>278</v>
      </c>
      <c r="E3765" s="45" t="str">
        <f>VLOOKUP(C3765,PROCV!E$50:G$126,3,0)</f>
        <v>Editorial</v>
      </c>
      <c r="F3765" s="1" t="s">
        <v>416</v>
      </c>
      <c r="G3765" s="1" t="s">
        <v>236</v>
      </c>
      <c r="H3765" s="1">
        <v>2011</v>
      </c>
      <c r="I3765" s="60">
        <f>VLOOKUP(H3765,PROCV!E$33:F$44,2,0)</f>
        <v>1.4444330190702552</v>
      </c>
      <c r="J3765" s="71">
        <v>29204</v>
      </c>
      <c r="K3765" s="44">
        <f t="shared" si="58"/>
        <v>42183.221888927736</v>
      </c>
    </row>
    <row r="3766" spans="1:11" s="43" customFormat="1" ht="19.7" customHeight="1" x14ac:dyDescent="0.25">
      <c r="A3766" s="43" t="s">
        <v>200</v>
      </c>
      <c r="B3766" s="1" t="s">
        <v>293</v>
      </c>
      <c r="C3766" s="1" t="s">
        <v>279</v>
      </c>
      <c r="D3766" s="1" t="s">
        <v>278</v>
      </c>
      <c r="E3766" s="45" t="str">
        <f>VLOOKUP(C3766,PROCV!E$50:G$126,3,0)</f>
        <v>Editorial</v>
      </c>
      <c r="F3766" s="1" t="s">
        <v>416</v>
      </c>
      <c r="G3766" s="1" t="s">
        <v>236</v>
      </c>
      <c r="H3766" s="1">
        <v>2011</v>
      </c>
      <c r="I3766" s="60">
        <f>VLOOKUP(H3766,PROCV!E$33:F$44,2,0)</f>
        <v>1.4444330190702552</v>
      </c>
      <c r="J3766" s="71">
        <v>11103</v>
      </c>
      <c r="K3766" s="44">
        <f t="shared" si="58"/>
        <v>16037.539810737044</v>
      </c>
    </row>
    <row r="3767" spans="1:11" s="43" customFormat="1" ht="19.7" customHeight="1" x14ac:dyDescent="0.25">
      <c r="A3767" s="43" t="s">
        <v>200</v>
      </c>
      <c r="B3767" s="1" t="s">
        <v>293</v>
      </c>
      <c r="C3767" s="1" t="s">
        <v>277</v>
      </c>
      <c r="D3767" s="1" t="s">
        <v>276</v>
      </c>
      <c r="E3767" s="45" t="str">
        <f>VLOOKUP(C3767,PROCV!E$50:G$126,3,0)</f>
        <v>Editorial</v>
      </c>
      <c r="F3767" s="1" t="s">
        <v>416</v>
      </c>
      <c r="G3767" s="1" t="s">
        <v>236</v>
      </c>
      <c r="H3767" s="1">
        <v>2011</v>
      </c>
      <c r="I3767" s="60">
        <f>VLOOKUP(H3767,PROCV!E$33:F$44,2,0)</f>
        <v>1.4444330190702552</v>
      </c>
      <c r="J3767" s="71">
        <v>34574</v>
      </c>
      <c r="K3767" s="44">
        <f t="shared" si="58"/>
        <v>49939.827201335007</v>
      </c>
    </row>
    <row r="3768" spans="1:11" s="43" customFormat="1" ht="19.7" customHeight="1" x14ac:dyDescent="0.25">
      <c r="A3768" s="43" t="s">
        <v>200</v>
      </c>
      <c r="B3768" s="1" t="s">
        <v>293</v>
      </c>
      <c r="C3768" s="1" t="s">
        <v>275</v>
      </c>
      <c r="D3768" s="1" t="s">
        <v>274</v>
      </c>
      <c r="E3768" s="45" t="str">
        <f>VLOOKUP(C3768,PROCV!E$50:G$126,3,0)</f>
        <v>Editorial</v>
      </c>
      <c r="F3768" s="1" t="s">
        <v>416</v>
      </c>
      <c r="G3768" s="1" t="s">
        <v>236</v>
      </c>
      <c r="H3768" s="1">
        <v>2011</v>
      </c>
      <c r="I3768" s="60">
        <f>VLOOKUP(H3768,PROCV!E$33:F$44,2,0)</f>
        <v>1.4444330190702552</v>
      </c>
      <c r="J3768" s="71">
        <v>33597</v>
      </c>
      <c r="K3768" s="44">
        <f t="shared" si="58"/>
        <v>48528.616141703365</v>
      </c>
    </row>
    <row r="3769" spans="1:11" s="43" customFormat="1" ht="19.7" customHeight="1" x14ac:dyDescent="0.25">
      <c r="A3769" s="43" t="s">
        <v>200</v>
      </c>
      <c r="B3769" s="1" t="s">
        <v>293</v>
      </c>
      <c r="C3769" s="1" t="s">
        <v>275</v>
      </c>
      <c r="D3769" s="1" t="s">
        <v>274</v>
      </c>
      <c r="E3769" s="45" t="str">
        <f>VLOOKUP(C3769,PROCV!E$50:G$126,3,0)</f>
        <v>Editorial</v>
      </c>
      <c r="F3769" s="1" t="s">
        <v>416</v>
      </c>
      <c r="G3769" s="1" t="s">
        <v>236</v>
      </c>
      <c r="H3769" s="1">
        <v>2011</v>
      </c>
      <c r="I3769" s="60">
        <f>VLOOKUP(H3769,PROCV!E$33:F$44,2,0)</f>
        <v>1.4444330190702552</v>
      </c>
      <c r="J3769" s="71">
        <v>17810</v>
      </c>
      <c r="K3769" s="44">
        <f t="shared" si="58"/>
        <v>25725.352069641245</v>
      </c>
    </row>
    <row r="3770" spans="1:11" s="43" customFormat="1" ht="19.7" customHeight="1" x14ac:dyDescent="0.25">
      <c r="A3770" s="43" t="s">
        <v>200</v>
      </c>
      <c r="B3770" s="1" t="s">
        <v>293</v>
      </c>
      <c r="C3770" s="1" t="s">
        <v>275</v>
      </c>
      <c r="D3770" s="1" t="s">
        <v>274</v>
      </c>
      <c r="E3770" s="45" t="str">
        <f>VLOOKUP(C3770,PROCV!E$50:G$126,3,0)</f>
        <v>Editorial</v>
      </c>
      <c r="F3770" s="1" t="s">
        <v>416</v>
      </c>
      <c r="G3770" s="1" t="s">
        <v>236</v>
      </c>
      <c r="H3770" s="1">
        <v>2011</v>
      </c>
      <c r="I3770" s="60">
        <f>VLOOKUP(H3770,PROCV!E$33:F$44,2,0)</f>
        <v>1.4444330190702552</v>
      </c>
      <c r="J3770" s="71">
        <v>20000</v>
      </c>
      <c r="K3770" s="44">
        <f t="shared" si="58"/>
        <v>28888.660381405105</v>
      </c>
    </row>
    <row r="3771" spans="1:11" s="43" customFormat="1" ht="19.7" customHeight="1" x14ac:dyDescent="0.25">
      <c r="A3771" s="43" t="s">
        <v>200</v>
      </c>
      <c r="B3771" s="1" t="s">
        <v>293</v>
      </c>
      <c r="C3771" s="1" t="s">
        <v>273</v>
      </c>
      <c r="D3771" s="1" t="s">
        <v>272</v>
      </c>
      <c r="E3771" s="45" t="str">
        <f>VLOOKUP(C3771,PROCV!E$50:G$126,3,0)</f>
        <v>Editorial</v>
      </c>
      <c r="F3771" s="1" t="s">
        <v>416</v>
      </c>
      <c r="G3771" s="1" t="s">
        <v>236</v>
      </c>
      <c r="H3771" s="1">
        <v>2011</v>
      </c>
      <c r="I3771" s="60">
        <f>VLOOKUP(H3771,PROCV!E$33:F$44,2,0)</f>
        <v>1.4444330190702552</v>
      </c>
      <c r="J3771" s="71">
        <v>246979</v>
      </c>
      <c r="K3771" s="44">
        <f t="shared" si="58"/>
        <v>356744.62261695258</v>
      </c>
    </row>
    <row r="3772" spans="1:11" s="43" customFormat="1" ht="19.7" customHeight="1" x14ac:dyDescent="0.25">
      <c r="A3772" s="43" t="s">
        <v>200</v>
      </c>
      <c r="B3772" s="1" t="s">
        <v>293</v>
      </c>
      <c r="C3772" s="1" t="s">
        <v>273</v>
      </c>
      <c r="D3772" s="1" t="s">
        <v>272</v>
      </c>
      <c r="E3772" s="45" t="str">
        <f>VLOOKUP(C3772,PROCV!E$50:G$126,3,0)</f>
        <v>Editorial</v>
      </c>
      <c r="F3772" s="1" t="s">
        <v>416</v>
      </c>
      <c r="G3772" s="1" t="s">
        <v>236</v>
      </c>
      <c r="H3772" s="1">
        <v>2011</v>
      </c>
      <c r="I3772" s="60">
        <f>VLOOKUP(H3772,PROCV!E$33:F$44,2,0)</f>
        <v>1.4444330190702552</v>
      </c>
      <c r="J3772" s="71">
        <v>346572</v>
      </c>
      <c r="K3772" s="44">
        <f t="shared" si="58"/>
        <v>500600.04028521647</v>
      </c>
    </row>
    <row r="3773" spans="1:11" s="43" customFormat="1" ht="19.7" customHeight="1" x14ac:dyDescent="0.25">
      <c r="A3773" s="43" t="s">
        <v>200</v>
      </c>
      <c r="B3773" s="1" t="s">
        <v>293</v>
      </c>
      <c r="C3773" s="1" t="s">
        <v>273</v>
      </c>
      <c r="D3773" s="1" t="s">
        <v>272</v>
      </c>
      <c r="E3773" s="45" t="str">
        <f>VLOOKUP(C3773,PROCV!E$50:G$126,3,0)</f>
        <v>Editorial</v>
      </c>
      <c r="F3773" s="1" t="s">
        <v>416</v>
      </c>
      <c r="G3773" s="1" t="s">
        <v>236</v>
      </c>
      <c r="H3773" s="1">
        <v>2011</v>
      </c>
      <c r="I3773" s="60">
        <f>VLOOKUP(H3773,PROCV!E$33:F$44,2,0)</f>
        <v>1.4444330190702552</v>
      </c>
      <c r="J3773" s="71">
        <v>990075</v>
      </c>
      <c r="K3773" s="44">
        <f t="shared" si="58"/>
        <v>1430097.0213559829</v>
      </c>
    </row>
    <row r="3774" spans="1:11" s="43" customFormat="1" ht="19.7" customHeight="1" x14ac:dyDescent="0.25">
      <c r="A3774" s="43" t="s">
        <v>200</v>
      </c>
      <c r="B3774" s="1" t="s">
        <v>293</v>
      </c>
      <c r="C3774" s="1" t="s">
        <v>273</v>
      </c>
      <c r="D3774" s="1" t="s">
        <v>272</v>
      </c>
      <c r="E3774" s="45" t="str">
        <f>VLOOKUP(C3774,PROCV!E$50:G$126,3,0)</f>
        <v>Editorial</v>
      </c>
      <c r="F3774" s="1" t="s">
        <v>416</v>
      </c>
      <c r="G3774" s="1" t="s">
        <v>236</v>
      </c>
      <c r="H3774" s="1">
        <v>2011</v>
      </c>
      <c r="I3774" s="60">
        <f>VLOOKUP(H3774,PROCV!E$33:F$44,2,0)</f>
        <v>1.4444330190702552</v>
      </c>
      <c r="J3774" s="71">
        <v>10000</v>
      </c>
      <c r="K3774" s="44">
        <f t="shared" si="58"/>
        <v>14444.330190702552</v>
      </c>
    </row>
    <row r="3775" spans="1:11" s="43" customFormat="1" ht="19.7" customHeight="1" x14ac:dyDescent="0.25">
      <c r="A3775" s="43" t="s">
        <v>200</v>
      </c>
      <c r="B3775" s="1" t="s">
        <v>293</v>
      </c>
      <c r="C3775" s="1" t="s">
        <v>273</v>
      </c>
      <c r="D3775" s="1" t="s">
        <v>272</v>
      </c>
      <c r="E3775" s="45" t="str">
        <f>VLOOKUP(C3775,PROCV!E$50:G$126,3,0)</f>
        <v>Editorial</v>
      </c>
      <c r="F3775" s="1" t="s">
        <v>416</v>
      </c>
      <c r="G3775" s="1" t="s">
        <v>236</v>
      </c>
      <c r="H3775" s="1">
        <v>2011</v>
      </c>
      <c r="I3775" s="60">
        <f>VLOOKUP(H3775,PROCV!E$33:F$44,2,0)</f>
        <v>1.4444330190702552</v>
      </c>
      <c r="J3775" s="71">
        <v>75920</v>
      </c>
      <c r="K3775" s="44">
        <f t="shared" si="58"/>
        <v>109661.35480781378</v>
      </c>
    </row>
    <row r="3776" spans="1:11" s="43" customFormat="1" ht="19.7" customHeight="1" x14ac:dyDescent="0.25">
      <c r="A3776" s="43" t="s">
        <v>200</v>
      </c>
      <c r="B3776" s="1" t="s">
        <v>293</v>
      </c>
      <c r="C3776" s="1" t="s">
        <v>271</v>
      </c>
      <c r="D3776" s="1" t="s">
        <v>270</v>
      </c>
      <c r="E3776" s="45" t="str">
        <f>VLOOKUP(C3776,PROCV!E$50:G$126,3,0)</f>
        <v>Editorial</v>
      </c>
      <c r="F3776" s="1" t="s">
        <v>416</v>
      </c>
      <c r="G3776" s="1" t="s">
        <v>236</v>
      </c>
      <c r="H3776" s="1">
        <v>2011</v>
      </c>
      <c r="I3776" s="60">
        <f>VLOOKUP(H3776,PROCV!E$33:F$44,2,0)</f>
        <v>1.4444330190702552</v>
      </c>
      <c r="J3776" s="71">
        <v>29085</v>
      </c>
      <c r="K3776" s="44">
        <f t="shared" si="58"/>
        <v>42011.334359658373</v>
      </c>
    </row>
    <row r="3777" spans="1:11" s="43" customFormat="1" ht="19.7" customHeight="1" x14ac:dyDescent="0.25">
      <c r="A3777" s="43" t="s">
        <v>200</v>
      </c>
      <c r="B3777" s="1" t="s">
        <v>293</v>
      </c>
      <c r="C3777" s="1" t="s">
        <v>315</v>
      </c>
      <c r="D3777" s="1" t="s">
        <v>314</v>
      </c>
      <c r="E3777" s="45" t="str">
        <f>VLOOKUP(C3777,PROCV!E$50:G$126,3,0)</f>
        <v>Editorial</v>
      </c>
      <c r="F3777" s="1" t="s">
        <v>416</v>
      </c>
      <c r="G3777" s="1" t="s">
        <v>236</v>
      </c>
      <c r="H3777" s="1">
        <v>2011</v>
      </c>
      <c r="I3777" s="60">
        <f>VLOOKUP(H3777,PROCV!E$33:F$44,2,0)</f>
        <v>1.4444330190702552</v>
      </c>
      <c r="J3777" s="71">
        <v>2148</v>
      </c>
      <c r="K3777" s="44">
        <f t="shared" si="58"/>
        <v>3102.6421249629084</v>
      </c>
    </row>
    <row r="3778" spans="1:11" s="43" customFormat="1" ht="19.7" customHeight="1" x14ac:dyDescent="0.25">
      <c r="A3778" s="43" t="s">
        <v>200</v>
      </c>
      <c r="B3778" s="1" t="s">
        <v>293</v>
      </c>
      <c r="C3778" s="1" t="s">
        <v>315</v>
      </c>
      <c r="D3778" s="1" t="s">
        <v>314</v>
      </c>
      <c r="E3778" s="45" t="str">
        <f>VLOOKUP(C3778,PROCV!E$50:G$126,3,0)</f>
        <v>Editorial</v>
      </c>
      <c r="F3778" s="1" t="s">
        <v>416</v>
      </c>
      <c r="G3778" s="1" t="s">
        <v>236</v>
      </c>
      <c r="H3778" s="1">
        <v>2011</v>
      </c>
      <c r="I3778" s="60">
        <f>VLOOKUP(H3778,PROCV!E$33:F$44,2,0)</f>
        <v>1.4444330190702552</v>
      </c>
      <c r="J3778" s="71">
        <v>62037</v>
      </c>
      <c r="K3778" s="44">
        <f t="shared" si="58"/>
        <v>89608.291204061417</v>
      </c>
    </row>
    <row r="3779" spans="1:11" s="43" customFormat="1" ht="19.7" customHeight="1" x14ac:dyDescent="0.25">
      <c r="A3779" s="43" t="s">
        <v>200</v>
      </c>
      <c r="B3779" s="1" t="s">
        <v>293</v>
      </c>
      <c r="C3779" s="1" t="s">
        <v>315</v>
      </c>
      <c r="D3779" s="1" t="s">
        <v>314</v>
      </c>
      <c r="E3779" s="45" t="str">
        <f>VLOOKUP(C3779,PROCV!E$50:G$126,3,0)</f>
        <v>Editorial</v>
      </c>
      <c r="F3779" s="1" t="s">
        <v>416</v>
      </c>
      <c r="G3779" s="1" t="s">
        <v>236</v>
      </c>
      <c r="H3779" s="1">
        <v>2011</v>
      </c>
      <c r="I3779" s="60">
        <f>VLOOKUP(H3779,PROCV!E$33:F$44,2,0)</f>
        <v>1.4444330190702552</v>
      </c>
      <c r="J3779" s="71">
        <v>32549</v>
      </c>
      <c r="K3779" s="44">
        <f t="shared" ref="K3779:K3842" si="59">J3779*I3779</f>
        <v>47014.85033771774</v>
      </c>
    </row>
    <row r="3780" spans="1:11" s="43" customFormat="1" ht="19.7" customHeight="1" x14ac:dyDescent="0.25">
      <c r="A3780" s="43" t="s">
        <v>200</v>
      </c>
      <c r="B3780" s="1" t="s">
        <v>293</v>
      </c>
      <c r="C3780" s="1" t="s">
        <v>269</v>
      </c>
      <c r="D3780" s="1" t="s">
        <v>268</v>
      </c>
      <c r="E3780" s="45" t="str">
        <f>VLOOKUP(C3780,PROCV!E$50:G$126,3,0)</f>
        <v>NA</v>
      </c>
      <c r="F3780" s="1" t="s">
        <v>416</v>
      </c>
      <c r="G3780" s="1" t="s">
        <v>236</v>
      </c>
      <c r="H3780" s="1">
        <v>2011</v>
      </c>
      <c r="I3780" s="60">
        <f>VLOOKUP(H3780,PROCV!E$33:F$44,2,0)</f>
        <v>1.4444330190702552</v>
      </c>
      <c r="J3780" s="71">
        <v>11825</v>
      </c>
      <c r="K3780" s="44">
        <f t="shared" si="59"/>
        <v>17080.420450505768</v>
      </c>
    </row>
    <row r="3781" spans="1:11" s="43" customFormat="1" ht="19.7" customHeight="1" x14ac:dyDescent="0.25">
      <c r="A3781" s="43" t="s">
        <v>200</v>
      </c>
      <c r="B3781" s="1" t="s">
        <v>293</v>
      </c>
      <c r="C3781" s="1" t="s">
        <v>269</v>
      </c>
      <c r="D3781" s="1" t="s">
        <v>268</v>
      </c>
      <c r="E3781" s="45" t="str">
        <f>VLOOKUP(C3781,PROCV!E$50:G$126,3,0)</f>
        <v>NA</v>
      </c>
      <c r="F3781" s="1" t="s">
        <v>416</v>
      </c>
      <c r="G3781" s="1" t="s">
        <v>236</v>
      </c>
      <c r="H3781" s="1">
        <v>2011</v>
      </c>
      <c r="I3781" s="60">
        <f>VLOOKUP(H3781,PROCV!E$33:F$44,2,0)</f>
        <v>1.4444330190702552</v>
      </c>
      <c r="J3781" s="71">
        <v>500000</v>
      </c>
      <c r="K3781" s="44">
        <f t="shared" si="59"/>
        <v>722216.50953512767</v>
      </c>
    </row>
    <row r="3782" spans="1:11" s="43" customFormat="1" ht="19.7" customHeight="1" x14ac:dyDescent="0.25">
      <c r="A3782" s="43" t="s">
        <v>200</v>
      </c>
      <c r="B3782" s="1" t="s">
        <v>293</v>
      </c>
      <c r="C3782" s="1" t="s">
        <v>269</v>
      </c>
      <c r="D3782" s="1" t="s">
        <v>268</v>
      </c>
      <c r="E3782" s="45" t="str">
        <f>VLOOKUP(C3782,PROCV!E$50:G$126,3,0)</f>
        <v>NA</v>
      </c>
      <c r="F3782" s="1" t="s">
        <v>416</v>
      </c>
      <c r="G3782" s="1" t="s">
        <v>236</v>
      </c>
      <c r="H3782" s="1">
        <v>2011</v>
      </c>
      <c r="I3782" s="60">
        <f>VLOOKUP(H3782,PROCV!E$33:F$44,2,0)</f>
        <v>1.4444330190702552</v>
      </c>
      <c r="J3782" s="71">
        <v>5547</v>
      </c>
      <c r="K3782" s="44">
        <f t="shared" si="59"/>
        <v>8012.2699567827058</v>
      </c>
    </row>
    <row r="3783" spans="1:11" s="43" customFormat="1" ht="19.7" customHeight="1" x14ac:dyDescent="0.25">
      <c r="A3783" s="43" t="s">
        <v>200</v>
      </c>
      <c r="B3783" s="1" t="s">
        <v>293</v>
      </c>
      <c r="C3783" s="1" t="s">
        <v>269</v>
      </c>
      <c r="D3783" s="1" t="s">
        <v>268</v>
      </c>
      <c r="E3783" s="45" t="str">
        <f>VLOOKUP(C3783,PROCV!E$50:G$126,3,0)</f>
        <v>NA</v>
      </c>
      <c r="F3783" s="1" t="s">
        <v>416</v>
      </c>
      <c r="G3783" s="1" t="s">
        <v>236</v>
      </c>
      <c r="H3783" s="1">
        <v>2011</v>
      </c>
      <c r="I3783" s="60">
        <f>VLOOKUP(H3783,PROCV!E$33:F$44,2,0)</f>
        <v>1.4444330190702552</v>
      </c>
      <c r="J3783" s="71">
        <v>372882</v>
      </c>
      <c r="K3783" s="44">
        <f t="shared" si="59"/>
        <v>538603.07301695494</v>
      </c>
    </row>
    <row r="3784" spans="1:11" s="43" customFormat="1" ht="19.7" customHeight="1" x14ac:dyDescent="0.25">
      <c r="A3784" s="43" t="s">
        <v>200</v>
      </c>
      <c r="B3784" s="1" t="s">
        <v>293</v>
      </c>
      <c r="C3784" s="1" t="s">
        <v>297</v>
      </c>
      <c r="D3784" s="1" t="s">
        <v>296</v>
      </c>
      <c r="E3784" s="45" t="str">
        <f>VLOOKUP(C3784,PROCV!E$50:G$126,3,0)</f>
        <v>Audiovisual</v>
      </c>
      <c r="F3784" s="1" t="s">
        <v>416</v>
      </c>
      <c r="G3784" s="1" t="s">
        <v>236</v>
      </c>
      <c r="H3784" s="1">
        <v>2011</v>
      </c>
      <c r="I3784" s="60">
        <f>VLOOKUP(H3784,PROCV!E$33:F$44,2,0)</f>
        <v>1.4444330190702552</v>
      </c>
      <c r="J3784" s="1">
        <v>988</v>
      </c>
      <c r="K3784" s="44">
        <f t="shared" si="59"/>
        <v>1427.0998228414121</v>
      </c>
    </row>
    <row r="3785" spans="1:11" s="43" customFormat="1" ht="19.7" customHeight="1" x14ac:dyDescent="0.25">
      <c r="A3785" s="43" t="s">
        <v>200</v>
      </c>
      <c r="B3785" s="1" t="s">
        <v>293</v>
      </c>
      <c r="C3785" s="1" t="s">
        <v>297</v>
      </c>
      <c r="D3785" s="1" t="s">
        <v>296</v>
      </c>
      <c r="E3785" s="45" t="str">
        <f>VLOOKUP(C3785,PROCV!E$50:G$126,3,0)</f>
        <v>Audiovisual</v>
      </c>
      <c r="F3785" s="1" t="s">
        <v>416</v>
      </c>
      <c r="G3785" s="1" t="s">
        <v>236</v>
      </c>
      <c r="H3785" s="1">
        <v>2011</v>
      </c>
      <c r="I3785" s="60">
        <f>VLOOKUP(H3785,PROCV!E$33:F$44,2,0)</f>
        <v>1.4444330190702552</v>
      </c>
      <c r="J3785" s="71">
        <v>71661</v>
      </c>
      <c r="K3785" s="44">
        <f t="shared" si="59"/>
        <v>103509.51457959355</v>
      </c>
    </row>
    <row r="3786" spans="1:11" s="43" customFormat="1" ht="19.7" customHeight="1" x14ac:dyDescent="0.25">
      <c r="A3786" s="43" t="s">
        <v>200</v>
      </c>
      <c r="B3786" s="1" t="s">
        <v>293</v>
      </c>
      <c r="C3786" s="1" t="s">
        <v>262</v>
      </c>
      <c r="D3786" s="1" t="s">
        <v>261</v>
      </c>
      <c r="E3786" s="45" t="str">
        <f>VLOOKUP(C3786,PROCV!E$50:G$126,3,0)</f>
        <v>Audiovisual</v>
      </c>
      <c r="F3786" s="1" t="s">
        <v>416</v>
      </c>
      <c r="G3786" s="1" t="s">
        <v>236</v>
      </c>
      <c r="H3786" s="1">
        <v>2011</v>
      </c>
      <c r="I3786" s="60">
        <f>VLOOKUP(H3786,PROCV!E$33:F$44,2,0)</f>
        <v>1.4444330190702552</v>
      </c>
      <c r="J3786" s="1">
        <v>931</v>
      </c>
      <c r="K3786" s="44">
        <f t="shared" si="59"/>
        <v>1344.7671407544076</v>
      </c>
    </row>
    <row r="3787" spans="1:11" s="43" customFormat="1" ht="19.7" customHeight="1" x14ac:dyDescent="0.25">
      <c r="A3787" s="43" t="s">
        <v>200</v>
      </c>
      <c r="B3787" s="1" t="s">
        <v>293</v>
      </c>
      <c r="C3787" s="1" t="s">
        <v>254</v>
      </c>
      <c r="D3787" s="1" t="s">
        <v>253</v>
      </c>
      <c r="E3787" s="45" t="str">
        <f>VLOOKUP(C3787,PROCV!E$50:G$126,3,0)</f>
        <v>Música</v>
      </c>
      <c r="F3787" s="1" t="s">
        <v>416</v>
      </c>
      <c r="G3787" s="1" t="s">
        <v>236</v>
      </c>
      <c r="H3787" s="1">
        <v>2011</v>
      </c>
      <c r="I3787" s="60">
        <f>VLOOKUP(H3787,PROCV!E$33:F$44,2,0)</f>
        <v>1.4444330190702552</v>
      </c>
      <c r="J3787" s="71">
        <v>10000</v>
      </c>
      <c r="K3787" s="44">
        <f t="shared" si="59"/>
        <v>14444.330190702552</v>
      </c>
    </row>
    <row r="3788" spans="1:11" s="43" customFormat="1" ht="19.7" customHeight="1" x14ac:dyDescent="0.25">
      <c r="A3788" s="43" t="s">
        <v>200</v>
      </c>
      <c r="B3788" s="1" t="s">
        <v>293</v>
      </c>
      <c r="C3788" s="1" t="s">
        <v>252</v>
      </c>
      <c r="D3788" s="1" t="s">
        <v>251</v>
      </c>
      <c r="E3788" s="45" t="str">
        <f>VLOOKUP(C3788,PROCV!E$50:G$126,3,0)</f>
        <v>Audiovisual</v>
      </c>
      <c r="F3788" s="1" t="s">
        <v>416</v>
      </c>
      <c r="G3788" s="1" t="s">
        <v>236</v>
      </c>
      <c r="H3788" s="1">
        <v>2011</v>
      </c>
      <c r="I3788" s="60">
        <f>VLOOKUP(H3788,PROCV!E$33:F$44,2,0)</f>
        <v>1.4444330190702552</v>
      </c>
      <c r="J3788" s="71">
        <v>192792</v>
      </c>
      <c r="K3788" s="44">
        <f t="shared" si="59"/>
        <v>278475.13061259262</v>
      </c>
    </row>
    <row r="3789" spans="1:11" s="43" customFormat="1" ht="19.7" customHeight="1" x14ac:dyDescent="0.25">
      <c r="A3789" s="43" t="s">
        <v>200</v>
      </c>
      <c r="B3789" s="1" t="s">
        <v>293</v>
      </c>
      <c r="C3789" s="1" t="s">
        <v>252</v>
      </c>
      <c r="D3789" s="1" t="s">
        <v>251</v>
      </c>
      <c r="E3789" s="45" t="str">
        <f>VLOOKUP(C3789,PROCV!E$50:G$126,3,0)</f>
        <v>Audiovisual</v>
      </c>
      <c r="F3789" s="1" t="s">
        <v>416</v>
      </c>
      <c r="G3789" s="1" t="s">
        <v>236</v>
      </c>
      <c r="H3789" s="1">
        <v>2011</v>
      </c>
      <c r="I3789" s="60">
        <f>VLOOKUP(H3789,PROCV!E$33:F$44,2,0)</f>
        <v>1.4444330190702552</v>
      </c>
      <c r="J3789" s="71">
        <v>95000</v>
      </c>
      <c r="K3789" s="44">
        <f t="shared" si="59"/>
        <v>137221.13681167425</v>
      </c>
    </row>
    <row r="3790" spans="1:11" s="43" customFormat="1" ht="19.7" customHeight="1" x14ac:dyDescent="0.25">
      <c r="A3790" s="43" t="s">
        <v>200</v>
      </c>
      <c r="B3790" s="1" t="s">
        <v>293</v>
      </c>
      <c r="C3790" s="1" t="s">
        <v>252</v>
      </c>
      <c r="D3790" s="1" t="s">
        <v>251</v>
      </c>
      <c r="E3790" s="45" t="str">
        <f>VLOOKUP(C3790,PROCV!E$50:G$126,3,0)</f>
        <v>Audiovisual</v>
      </c>
      <c r="F3790" s="1" t="s">
        <v>416</v>
      </c>
      <c r="G3790" s="1" t="s">
        <v>236</v>
      </c>
      <c r="H3790" s="1">
        <v>2011</v>
      </c>
      <c r="I3790" s="60">
        <f>VLOOKUP(H3790,PROCV!E$33:F$44,2,0)</f>
        <v>1.4444330190702552</v>
      </c>
      <c r="J3790" s="71">
        <v>158517</v>
      </c>
      <c r="K3790" s="44">
        <f t="shared" si="59"/>
        <v>228967.18888395964</v>
      </c>
    </row>
    <row r="3791" spans="1:11" s="43" customFormat="1" ht="19.7" customHeight="1" x14ac:dyDescent="0.25">
      <c r="A3791" s="43" t="s">
        <v>200</v>
      </c>
      <c r="B3791" s="1" t="s">
        <v>293</v>
      </c>
      <c r="C3791" s="1" t="s">
        <v>252</v>
      </c>
      <c r="D3791" s="1" t="s">
        <v>251</v>
      </c>
      <c r="E3791" s="45" t="str">
        <f>VLOOKUP(C3791,PROCV!E$50:G$126,3,0)</f>
        <v>Audiovisual</v>
      </c>
      <c r="F3791" s="1" t="s">
        <v>416</v>
      </c>
      <c r="G3791" s="1" t="s">
        <v>236</v>
      </c>
      <c r="H3791" s="1">
        <v>2011</v>
      </c>
      <c r="I3791" s="60">
        <f>VLOOKUP(H3791,PROCV!E$33:F$44,2,0)</f>
        <v>1.4444330190702552</v>
      </c>
      <c r="J3791" s="71">
        <v>55365</v>
      </c>
      <c r="K3791" s="44">
        <f t="shared" si="59"/>
        <v>79971.034100824676</v>
      </c>
    </row>
    <row r="3792" spans="1:11" s="43" customFormat="1" ht="19.7" customHeight="1" x14ac:dyDescent="0.25">
      <c r="A3792" s="43" t="s">
        <v>200</v>
      </c>
      <c r="B3792" s="1" t="s">
        <v>293</v>
      </c>
      <c r="C3792" s="1" t="s">
        <v>252</v>
      </c>
      <c r="D3792" s="1" t="s">
        <v>251</v>
      </c>
      <c r="E3792" s="45" t="str">
        <f>VLOOKUP(C3792,PROCV!E$50:G$126,3,0)</f>
        <v>Audiovisual</v>
      </c>
      <c r="F3792" s="1" t="s">
        <v>416</v>
      </c>
      <c r="G3792" s="1" t="s">
        <v>236</v>
      </c>
      <c r="H3792" s="1">
        <v>2011</v>
      </c>
      <c r="I3792" s="60">
        <f>VLOOKUP(H3792,PROCV!E$33:F$44,2,0)</f>
        <v>1.4444330190702552</v>
      </c>
      <c r="J3792" s="71">
        <v>10000</v>
      </c>
      <c r="K3792" s="44">
        <f t="shared" si="59"/>
        <v>14444.330190702552</v>
      </c>
    </row>
    <row r="3793" spans="1:11" s="43" customFormat="1" ht="19.7" customHeight="1" x14ac:dyDescent="0.25">
      <c r="A3793" s="43" t="s">
        <v>200</v>
      </c>
      <c r="B3793" s="1" t="s">
        <v>293</v>
      </c>
      <c r="C3793" s="1" t="s">
        <v>250</v>
      </c>
      <c r="D3793" s="1" t="s">
        <v>249</v>
      </c>
      <c r="E3793" s="45" t="str">
        <f>VLOOKUP(C3793,PROCV!E$50:G$126,3,0)</f>
        <v>Audiovisual</v>
      </c>
      <c r="F3793" s="1" t="s">
        <v>416</v>
      </c>
      <c r="G3793" s="1" t="s">
        <v>236</v>
      </c>
      <c r="H3793" s="1">
        <v>2011</v>
      </c>
      <c r="I3793" s="60">
        <f>VLOOKUP(H3793,PROCV!E$33:F$44,2,0)</f>
        <v>1.4444330190702552</v>
      </c>
      <c r="J3793" s="71">
        <v>308736</v>
      </c>
      <c r="K3793" s="44">
        <f t="shared" si="59"/>
        <v>445948.4725756743</v>
      </c>
    </row>
    <row r="3794" spans="1:11" s="43" customFormat="1" ht="19.7" customHeight="1" x14ac:dyDescent="0.25">
      <c r="A3794" s="43" t="s">
        <v>200</v>
      </c>
      <c r="B3794" s="1" t="s">
        <v>293</v>
      </c>
      <c r="C3794" s="1" t="s">
        <v>250</v>
      </c>
      <c r="D3794" s="1" t="s">
        <v>249</v>
      </c>
      <c r="E3794" s="45" t="str">
        <f>VLOOKUP(C3794,PROCV!E$50:G$126,3,0)</f>
        <v>Audiovisual</v>
      </c>
      <c r="F3794" s="1" t="s">
        <v>416</v>
      </c>
      <c r="G3794" s="1" t="s">
        <v>236</v>
      </c>
      <c r="H3794" s="1">
        <v>2011</v>
      </c>
      <c r="I3794" s="60">
        <f>VLOOKUP(H3794,PROCV!E$33:F$44,2,0)</f>
        <v>1.4444330190702552</v>
      </c>
      <c r="J3794" s="71">
        <v>5168</v>
      </c>
      <c r="K3794" s="44">
        <f t="shared" si="59"/>
        <v>7464.8298425550793</v>
      </c>
    </row>
    <row r="3795" spans="1:11" s="43" customFormat="1" ht="19.7" customHeight="1" x14ac:dyDescent="0.25">
      <c r="A3795" s="43" t="s">
        <v>200</v>
      </c>
      <c r="B3795" s="1" t="s">
        <v>293</v>
      </c>
      <c r="C3795" s="1" t="s">
        <v>250</v>
      </c>
      <c r="D3795" s="1" t="s">
        <v>249</v>
      </c>
      <c r="E3795" s="45" t="str">
        <f>VLOOKUP(C3795,PROCV!E$50:G$126,3,0)</f>
        <v>Audiovisual</v>
      </c>
      <c r="F3795" s="1" t="s">
        <v>416</v>
      </c>
      <c r="G3795" s="1" t="s">
        <v>236</v>
      </c>
      <c r="H3795" s="1">
        <v>2011</v>
      </c>
      <c r="I3795" s="60">
        <f>VLOOKUP(H3795,PROCV!E$33:F$44,2,0)</f>
        <v>1.4444330190702552</v>
      </c>
      <c r="J3795" s="71">
        <v>157000</v>
      </c>
      <c r="K3795" s="44">
        <f t="shared" si="59"/>
        <v>226775.98399403007</v>
      </c>
    </row>
    <row r="3796" spans="1:11" s="43" customFormat="1" ht="19.7" customHeight="1" x14ac:dyDescent="0.25">
      <c r="A3796" s="43" t="s">
        <v>200</v>
      </c>
      <c r="B3796" s="1" t="s">
        <v>293</v>
      </c>
      <c r="C3796" s="1" t="s">
        <v>346</v>
      </c>
      <c r="D3796" s="1" t="s">
        <v>345</v>
      </c>
      <c r="E3796" s="45" t="str">
        <f>VLOOKUP(C3796,PROCV!E$50:G$126,3,0)</f>
        <v>Audiovisual</v>
      </c>
      <c r="F3796" s="1" t="s">
        <v>416</v>
      </c>
      <c r="G3796" s="1" t="s">
        <v>236</v>
      </c>
      <c r="H3796" s="1">
        <v>2011</v>
      </c>
      <c r="I3796" s="60">
        <f>VLOOKUP(H3796,PROCV!E$33:F$44,2,0)</f>
        <v>1.4444330190702552</v>
      </c>
      <c r="J3796" s="71">
        <v>12022</v>
      </c>
      <c r="K3796" s="44">
        <f t="shared" si="59"/>
        <v>17364.973755262607</v>
      </c>
    </row>
    <row r="3797" spans="1:11" s="43" customFormat="1" ht="19.7" customHeight="1" x14ac:dyDescent="0.25">
      <c r="A3797" s="43" t="s">
        <v>200</v>
      </c>
      <c r="B3797" s="1" t="s">
        <v>293</v>
      </c>
      <c r="C3797" s="1" t="s">
        <v>346</v>
      </c>
      <c r="D3797" s="1" t="s">
        <v>345</v>
      </c>
      <c r="E3797" s="45" t="str">
        <f>VLOOKUP(C3797,PROCV!E$50:G$126,3,0)</f>
        <v>Audiovisual</v>
      </c>
      <c r="F3797" s="1" t="s">
        <v>416</v>
      </c>
      <c r="G3797" s="1" t="s">
        <v>236</v>
      </c>
      <c r="H3797" s="1">
        <v>2011</v>
      </c>
      <c r="I3797" s="60">
        <f>VLOOKUP(H3797,PROCV!E$33:F$44,2,0)</f>
        <v>1.4444330190702552</v>
      </c>
      <c r="J3797" s="71">
        <v>33444</v>
      </c>
      <c r="K3797" s="44">
        <f t="shared" si="59"/>
        <v>48307.617889785615</v>
      </c>
    </row>
    <row r="3798" spans="1:11" s="43" customFormat="1" ht="19.7" customHeight="1" x14ac:dyDescent="0.25">
      <c r="A3798" s="43" t="s">
        <v>200</v>
      </c>
      <c r="B3798" s="1" t="s">
        <v>293</v>
      </c>
      <c r="C3798" s="1" t="s">
        <v>346</v>
      </c>
      <c r="D3798" s="1" t="s">
        <v>345</v>
      </c>
      <c r="E3798" s="45" t="str">
        <f>VLOOKUP(C3798,PROCV!E$50:G$126,3,0)</f>
        <v>Audiovisual</v>
      </c>
      <c r="F3798" s="1" t="s">
        <v>416</v>
      </c>
      <c r="G3798" s="1" t="s">
        <v>236</v>
      </c>
      <c r="H3798" s="1">
        <v>2011</v>
      </c>
      <c r="I3798" s="60">
        <f>VLOOKUP(H3798,PROCV!E$33:F$44,2,0)</f>
        <v>1.4444330190702552</v>
      </c>
      <c r="J3798" s="71">
        <v>86929</v>
      </c>
      <c r="K3798" s="44">
        <f t="shared" si="59"/>
        <v>125563.11791475822</v>
      </c>
    </row>
    <row r="3799" spans="1:11" s="43" customFormat="1" ht="19.7" customHeight="1" x14ac:dyDescent="0.25">
      <c r="A3799" s="43" t="s">
        <v>200</v>
      </c>
      <c r="B3799" s="1" t="s">
        <v>293</v>
      </c>
      <c r="C3799" s="1" t="s">
        <v>246</v>
      </c>
      <c r="D3799" s="1" t="s">
        <v>245</v>
      </c>
      <c r="E3799" s="45" t="str">
        <f>VLOOKUP(C3799,PROCV!E$50:G$126,3,0)</f>
        <v>Artes Cênicas e Espetáculos</v>
      </c>
      <c r="F3799" s="1" t="s">
        <v>416</v>
      </c>
      <c r="G3799" s="1" t="s">
        <v>236</v>
      </c>
      <c r="H3799" s="1">
        <v>2011</v>
      </c>
      <c r="I3799" s="60">
        <f>VLOOKUP(H3799,PROCV!E$33:F$44,2,0)</f>
        <v>1.4444330190702552</v>
      </c>
      <c r="J3799" s="71">
        <v>76320</v>
      </c>
      <c r="K3799" s="44">
        <f t="shared" si="59"/>
        <v>110239.12801544188</v>
      </c>
    </row>
    <row r="3800" spans="1:11" s="43" customFormat="1" ht="19.7" customHeight="1" x14ac:dyDescent="0.25">
      <c r="A3800" s="43" t="s">
        <v>200</v>
      </c>
      <c r="B3800" s="1" t="s">
        <v>293</v>
      </c>
      <c r="C3800" s="1" t="s">
        <v>246</v>
      </c>
      <c r="D3800" s="1" t="s">
        <v>245</v>
      </c>
      <c r="E3800" s="45" t="str">
        <f>VLOOKUP(C3800,PROCV!E$50:G$126,3,0)</f>
        <v>Artes Cênicas e Espetáculos</v>
      </c>
      <c r="F3800" s="1" t="s">
        <v>416</v>
      </c>
      <c r="G3800" s="1" t="s">
        <v>236</v>
      </c>
      <c r="H3800" s="1">
        <v>2011</v>
      </c>
      <c r="I3800" s="60">
        <f>VLOOKUP(H3800,PROCV!E$33:F$44,2,0)</f>
        <v>1.4444330190702552</v>
      </c>
      <c r="J3800" s="71">
        <v>99568</v>
      </c>
      <c r="K3800" s="44">
        <f t="shared" si="59"/>
        <v>143819.30684278716</v>
      </c>
    </row>
    <row r="3801" spans="1:11" s="43" customFormat="1" ht="19.7" customHeight="1" x14ac:dyDescent="0.25">
      <c r="A3801" s="43" t="s">
        <v>200</v>
      </c>
      <c r="B3801" s="1" t="s">
        <v>293</v>
      </c>
      <c r="C3801" s="1" t="s">
        <v>244</v>
      </c>
      <c r="D3801" s="1" t="s">
        <v>243</v>
      </c>
      <c r="E3801" s="45" t="str">
        <f>VLOOKUP(C3801,PROCV!E$50:G$126,3,0)</f>
        <v>Artes Cênicas e Espetáculos</v>
      </c>
      <c r="F3801" s="1" t="s">
        <v>416</v>
      </c>
      <c r="G3801" s="1" t="s">
        <v>236</v>
      </c>
      <c r="H3801" s="1">
        <v>2011</v>
      </c>
      <c r="I3801" s="60">
        <f>VLOOKUP(H3801,PROCV!E$33:F$44,2,0)</f>
        <v>1.4444330190702552</v>
      </c>
      <c r="J3801" s="71">
        <v>24000</v>
      </c>
      <c r="K3801" s="44">
        <f t="shared" si="59"/>
        <v>34666.392457686125</v>
      </c>
    </row>
    <row r="3802" spans="1:11" s="43" customFormat="1" ht="19.7" customHeight="1" x14ac:dyDescent="0.25">
      <c r="A3802" s="43" t="s">
        <v>200</v>
      </c>
      <c r="B3802" s="1" t="s">
        <v>293</v>
      </c>
      <c r="C3802" s="1" t="s">
        <v>238</v>
      </c>
      <c r="D3802" s="1" t="s">
        <v>237</v>
      </c>
      <c r="E3802" s="45" t="str">
        <f>VLOOKUP(C3802,PROCV!E$50:G$126,3,0)</f>
        <v>Artes Cênicas e Espetáculos</v>
      </c>
      <c r="F3802" s="1" t="s">
        <v>416</v>
      </c>
      <c r="G3802" s="1" t="s">
        <v>236</v>
      </c>
      <c r="H3802" s="1">
        <v>2011</v>
      </c>
      <c r="I3802" s="60">
        <f>VLOOKUP(H3802,PROCV!E$33:F$44,2,0)</f>
        <v>1.4444330190702552</v>
      </c>
      <c r="J3802" s="71">
        <v>35112</v>
      </c>
      <c r="K3802" s="44">
        <f t="shared" si="59"/>
        <v>50716.932165594801</v>
      </c>
    </row>
    <row r="3803" spans="1:11" s="43" customFormat="1" ht="19.7" customHeight="1" x14ac:dyDescent="0.25">
      <c r="A3803" s="43" t="s">
        <v>200</v>
      </c>
      <c r="B3803" s="1" t="s">
        <v>293</v>
      </c>
      <c r="C3803" s="1" t="s">
        <v>238</v>
      </c>
      <c r="D3803" s="1" t="s">
        <v>237</v>
      </c>
      <c r="E3803" s="45" t="str">
        <f>VLOOKUP(C3803,PROCV!E$50:G$126,3,0)</f>
        <v>Artes Cênicas e Espetáculos</v>
      </c>
      <c r="F3803" s="1" t="s">
        <v>416</v>
      </c>
      <c r="G3803" s="1" t="s">
        <v>236</v>
      </c>
      <c r="H3803" s="1">
        <v>2011</v>
      </c>
      <c r="I3803" s="60">
        <f>VLOOKUP(H3803,PROCV!E$33:F$44,2,0)</f>
        <v>1.4444330190702552</v>
      </c>
      <c r="J3803" s="71">
        <v>61600</v>
      </c>
      <c r="K3803" s="44">
        <f t="shared" si="59"/>
        <v>88977.073974727726</v>
      </c>
    </row>
    <row r="3804" spans="1:11" s="43" customFormat="1" ht="19.7" customHeight="1" x14ac:dyDescent="0.25">
      <c r="A3804" s="43" t="s">
        <v>200</v>
      </c>
      <c r="B3804" s="1" t="s">
        <v>293</v>
      </c>
      <c r="C3804" s="1" t="s">
        <v>238</v>
      </c>
      <c r="D3804" s="1" t="s">
        <v>237</v>
      </c>
      <c r="E3804" s="45" t="str">
        <f>VLOOKUP(C3804,PROCV!E$50:G$126,3,0)</f>
        <v>Artes Cênicas e Espetáculos</v>
      </c>
      <c r="F3804" s="1" t="s">
        <v>416</v>
      </c>
      <c r="G3804" s="1" t="s">
        <v>236</v>
      </c>
      <c r="H3804" s="1">
        <v>2011</v>
      </c>
      <c r="I3804" s="60">
        <f>VLOOKUP(H3804,PROCV!E$33:F$44,2,0)</f>
        <v>1.4444330190702552</v>
      </c>
      <c r="J3804" s="71">
        <v>54863</v>
      </c>
      <c r="K3804" s="44">
        <f t="shared" si="59"/>
        <v>79245.928725251419</v>
      </c>
    </row>
    <row r="3805" spans="1:11" s="43" customFormat="1" ht="19.7" customHeight="1" x14ac:dyDescent="0.25">
      <c r="A3805" s="43" t="s">
        <v>200</v>
      </c>
      <c r="B3805" s="1" t="s">
        <v>293</v>
      </c>
      <c r="C3805" s="1" t="s">
        <v>238</v>
      </c>
      <c r="D3805" s="1" t="s">
        <v>237</v>
      </c>
      <c r="E3805" s="45" t="str">
        <f>VLOOKUP(C3805,PROCV!E$50:G$126,3,0)</f>
        <v>Artes Cênicas e Espetáculos</v>
      </c>
      <c r="F3805" s="1" t="s">
        <v>416</v>
      </c>
      <c r="G3805" s="1" t="s">
        <v>236</v>
      </c>
      <c r="H3805" s="1">
        <v>2011</v>
      </c>
      <c r="I3805" s="60">
        <f>VLOOKUP(H3805,PROCV!E$33:F$44,2,0)</f>
        <v>1.4444330190702552</v>
      </c>
      <c r="J3805" s="71">
        <v>127177</v>
      </c>
      <c r="K3805" s="44">
        <f t="shared" si="59"/>
        <v>183698.65806629785</v>
      </c>
    </row>
    <row r="3806" spans="1:11" s="43" customFormat="1" ht="19.7" customHeight="1" x14ac:dyDescent="0.25">
      <c r="A3806" s="43" t="s">
        <v>200</v>
      </c>
      <c r="B3806" s="1" t="s">
        <v>293</v>
      </c>
      <c r="C3806" s="1" t="s">
        <v>241</v>
      </c>
      <c r="D3806" s="1" t="s">
        <v>240</v>
      </c>
      <c r="E3806" s="45" t="str">
        <f>VLOOKUP(C3806,PROCV!E$50:G$126,3,0)</f>
        <v>Artes Cênicas e Espetáculos</v>
      </c>
      <c r="F3806" s="1" t="s">
        <v>416</v>
      </c>
      <c r="G3806" s="1" t="s">
        <v>236</v>
      </c>
      <c r="H3806" s="1">
        <v>2011</v>
      </c>
      <c r="I3806" s="60">
        <f>VLOOKUP(H3806,PROCV!E$33:F$44,2,0)</f>
        <v>1.4444330190702552</v>
      </c>
      <c r="J3806" s="71">
        <v>4869</v>
      </c>
      <c r="K3806" s="44">
        <f t="shared" si="59"/>
        <v>7032.9443698530731</v>
      </c>
    </row>
    <row r="3807" spans="1:11" s="43" customFormat="1" ht="19.7" customHeight="1" x14ac:dyDescent="0.25">
      <c r="A3807" s="43" t="s">
        <v>200</v>
      </c>
      <c r="B3807" s="1" t="s">
        <v>293</v>
      </c>
      <c r="C3807" s="1" t="s">
        <v>241</v>
      </c>
      <c r="D3807" s="1" t="s">
        <v>240</v>
      </c>
      <c r="E3807" s="45" t="str">
        <f>VLOOKUP(C3807,PROCV!E$50:G$126,3,0)</f>
        <v>Artes Cênicas e Espetáculos</v>
      </c>
      <c r="F3807" s="1" t="s">
        <v>416</v>
      </c>
      <c r="G3807" s="1" t="s">
        <v>236</v>
      </c>
      <c r="H3807" s="1">
        <v>2011</v>
      </c>
      <c r="I3807" s="60">
        <f>VLOOKUP(H3807,PROCV!E$33:F$44,2,0)</f>
        <v>1.4444330190702552</v>
      </c>
      <c r="J3807" s="71">
        <v>71883</v>
      </c>
      <c r="K3807" s="44">
        <f t="shared" si="59"/>
        <v>103830.17870982716</v>
      </c>
    </row>
    <row r="3808" spans="1:11" s="43" customFormat="1" ht="19.7" customHeight="1" x14ac:dyDescent="0.25">
      <c r="A3808" s="43" t="s">
        <v>200</v>
      </c>
      <c r="B3808" s="1" t="s">
        <v>293</v>
      </c>
      <c r="C3808" s="1" t="s">
        <v>241</v>
      </c>
      <c r="D3808" s="1" t="s">
        <v>240</v>
      </c>
      <c r="E3808" s="45" t="str">
        <f>VLOOKUP(C3808,PROCV!E$50:G$126,3,0)</f>
        <v>Artes Cênicas e Espetáculos</v>
      </c>
      <c r="F3808" s="1" t="s">
        <v>416</v>
      </c>
      <c r="G3808" s="1" t="s">
        <v>236</v>
      </c>
      <c r="H3808" s="1">
        <v>2011</v>
      </c>
      <c r="I3808" s="60">
        <f>VLOOKUP(H3808,PROCV!E$33:F$44,2,0)</f>
        <v>1.4444330190702552</v>
      </c>
      <c r="J3808" s="71">
        <v>349233</v>
      </c>
      <c r="K3808" s="44">
        <f t="shared" si="59"/>
        <v>504443.67654896242</v>
      </c>
    </row>
    <row r="3809" spans="1:11" s="43" customFormat="1" ht="19.7" customHeight="1" x14ac:dyDescent="0.25">
      <c r="A3809" s="43" t="s">
        <v>200</v>
      </c>
      <c r="B3809" s="1" t="s">
        <v>293</v>
      </c>
      <c r="C3809" s="1" t="s">
        <v>318</v>
      </c>
      <c r="D3809" s="1" t="s">
        <v>317</v>
      </c>
      <c r="E3809" s="45" t="str">
        <f>VLOOKUP(C3809,PROCV!E$50:G$126,3,0)</f>
        <v>Patrimônio</v>
      </c>
      <c r="F3809" s="1" t="s">
        <v>415</v>
      </c>
      <c r="G3809" s="1" t="s">
        <v>265</v>
      </c>
      <c r="H3809" s="1">
        <v>2011</v>
      </c>
      <c r="I3809" s="60">
        <f>VLOOKUP(H3809,PROCV!E$33:F$44,2,0)</f>
        <v>1.4444330190702552</v>
      </c>
      <c r="J3809" s="71">
        <v>300000</v>
      </c>
      <c r="K3809" s="44">
        <f t="shared" si="59"/>
        <v>433329.90572107659</v>
      </c>
    </row>
    <row r="3810" spans="1:11" s="43" customFormat="1" ht="19.7" customHeight="1" x14ac:dyDescent="0.25">
      <c r="A3810" s="43" t="s">
        <v>200</v>
      </c>
      <c r="B3810" s="1" t="s">
        <v>293</v>
      </c>
      <c r="C3810" s="1" t="s">
        <v>311</v>
      </c>
      <c r="D3810" s="1" t="s">
        <v>310</v>
      </c>
      <c r="E3810" s="45" t="str">
        <f>VLOOKUP(C3810,PROCV!E$50:G$126,3,0)</f>
        <v>Artes Cênicas e Espetáculos</v>
      </c>
      <c r="F3810" s="1" t="s">
        <v>416</v>
      </c>
      <c r="G3810" s="1" t="s">
        <v>236</v>
      </c>
      <c r="H3810" s="1">
        <v>2011</v>
      </c>
      <c r="I3810" s="60">
        <f>VLOOKUP(H3810,PROCV!E$33:F$44,2,0)</f>
        <v>1.4444330190702552</v>
      </c>
      <c r="J3810" s="71">
        <v>29216</v>
      </c>
      <c r="K3810" s="44">
        <f t="shared" si="59"/>
        <v>42200.555085156579</v>
      </c>
    </row>
    <row r="3811" spans="1:11" s="43" customFormat="1" ht="19.7" customHeight="1" x14ac:dyDescent="0.25">
      <c r="A3811" s="43" t="s">
        <v>181</v>
      </c>
      <c r="B3811" s="1" t="s">
        <v>292</v>
      </c>
      <c r="C3811" s="1" t="s">
        <v>291</v>
      </c>
      <c r="D3811" s="1" t="s">
        <v>290</v>
      </c>
      <c r="E3811" s="45" t="str">
        <f>VLOOKUP(C3811,PROCV!E$50:G$126,3,0)</f>
        <v>NA</v>
      </c>
      <c r="F3811" s="1" t="s">
        <v>416</v>
      </c>
      <c r="G3811" s="1" t="s">
        <v>236</v>
      </c>
      <c r="H3811" s="1">
        <v>2011</v>
      </c>
      <c r="I3811" s="60">
        <f>VLOOKUP(H3811,PROCV!E$33:F$44,2,0)</f>
        <v>1.4444330190702552</v>
      </c>
      <c r="J3811" s="71">
        <v>15018</v>
      </c>
      <c r="K3811" s="44">
        <f t="shared" si="59"/>
        <v>21692.495080397093</v>
      </c>
    </row>
    <row r="3812" spans="1:11" s="43" customFormat="1" ht="19.7" customHeight="1" x14ac:dyDescent="0.25">
      <c r="A3812" s="43" t="s">
        <v>181</v>
      </c>
      <c r="B3812" s="1" t="s">
        <v>292</v>
      </c>
      <c r="C3812" s="1" t="s">
        <v>285</v>
      </c>
      <c r="D3812" s="1" t="s">
        <v>284</v>
      </c>
      <c r="E3812" s="45" t="str">
        <f>VLOOKUP(C3812,PROCV!E$50:G$126,3,0)</f>
        <v>Editorial</v>
      </c>
      <c r="F3812" s="1" t="s">
        <v>416</v>
      </c>
      <c r="G3812" s="1" t="s">
        <v>236</v>
      </c>
      <c r="H3812" s="1">
        <v>2011</v>
      </c>
      <c r="I3812" s="60">
        <f>VLOOKUP(H3812,PROCV!E$33:F$44,2,0)</f>
        <v>1.4444330190702552</v>
      </c>
      <c r="J3812" s="71">
        <v>56345</v>
      </c>
      <c r="K3812" s="44">
        <f t="shared" si="59"/>
        <v>81386.578459513534</v>
      </c>
    </row>
    <row r="3813" spans="1:11" s="43" customFormat="1" ht="19.7" customHeight="1" x14ac:dyDescent="0.25">
      <c r="A3813" s="43" t="s">
        <v>181</v>
      </c>
      <c r="B3813" s="1" t="s">
        <v>292</v>
      </c>
      <c r="C3813" s="1" t="s">
        <v>285</v>
      </c>
      <c r="D3813" s="1" t="s">
        <v>284</v>
      </c>
      <c r="E3813" s="45" t="str">
        <f>VLOOKUP(C3813,PROCV!E$50:G$126,3,0)</f>
        <v>Editorial</v>
      </c>
      <c r="F3813" s="1" t="s">
        <v>416</v>
      </c>
      <c r="G3813" s="1" t="s">
        <v>236</v>
      </c>
      <c r="H3813" s="1">
        <v>2011</v>
      </c>
      <c r="I3813" s="60">
        <f>VLOOKUP(H3813,PROCV!E$33:F$44,2,0)</f>
        <v>1.4444330190702552</v>
      </c>
      <c r="J3813" s="71">
        <v>700000</v>
      </c>
      <c r="K3813" s="44">
        <f t="shared" si="59"/>
        <v>1011103.1133491787</v>
      </c>
    </row>
    <row r="3814" spans="1:11" s="43" customFormat="1" ht="19.7" customHeight="1" x14ac:dyDescent="0.25">
      <c r="A3814" s="43" t="s">
        <v>181</v>
      </c>
      <c r="B3814" s="1" t="s">
        <v>292</v>
      </c>
      <c r="C3814" s="1" t="s">
        <v>285</v>
      </c>
      <c r="D3814" s="1" t="s">
        <v>284</v>
      </c>
      <c r="E3814" s="45" t="str">
        <f>VLOOKUP(C3814,PROCV!E$50:G$126,3,0)</f>
        <v>Editorial</v>
      </c>
      <c r="F3814" s="1" t="s">
        <v>416</v>
      </c>
      <c r="G3814" s="1" t="s">
        <v>236</v>
      </c>
      <c r="H3814" s="1">
        <v>2011</v>
      </c>
      <c r="I3814" s="60">
        <f>VLOOKUP(H3814,PROCV!E$33:F$44,2,0)</f>
        <v>1.4444330190702552</v>
      </c>
      <c r="J3814" s="71">
        <v>17749</v>
      </c>
      <c r="K3814" s="44">
        <f t="shared" si="59"/>
        <v>25637.241655477959</v>
      </c>
    </row>
    <row r="3815" spans="1:11" s="43" customFormat="1" ht="19.7" customHeight="1" x14ac:dyDescent="0.25">
      <c r="A3815" s="43" t="s">
        <v>181</v>
      </c>
      <c r="B3815" s="1" t="s">
        <v>292</v>
      </c>
      <c r="C3815" s="1" t="s">
        <v>271</v>
      </c>
      <c r="D3815" s="1" t="s">
        <v>270</v>
      </c>
      <c r="E3815" s="45" t="str">
        <f>VLOOKUP(C3815,PROCV!E$50:G$126,3,0)</f>
        <v>Editorial</v>
      </c>
      <c r="F3815" s="1" t="s">
        <v>416</v>
      </c>
      <c r="G3815" s="1" t="s">
        <v>236</v>
      </c>
      <c r="H3815" s="1">
        <v>2011</v>
      </c>
      <c r="I3815" s="60">
        <f>VLOOKUP(H3815,PROCV!E$33:F$44,2,0)</f>
        <v>1.4444330190702552</v>
      </c>
      <c r="J3815" s="71">
        <v>51624</v>
      </c>
      <c r="K3815" s="44">
        <f t="shared" si="59"/>
        <v>74567.410176482852</v>
      </c>
    </row>
    <row r="3816" spans="1:11" s="43" customFormat="1" ht="19.7" customHeight="1" x14ac:dyDescent="0.25">
      <c r="A3816" s="43" t="s">
        <v>181</v>
      </c>
      <c r="B3816" s="1" t="s">
        <v>292</v>
      </c>
      <c r="C3816" s="1" t="s">
        <v>271</v>
      </c>
      <c r="D3816" s="1" t="s">
        <v>270</v>
      </c>
      <c r="E3816" s="45" t="str">
        <f>VLOOKUP(C3816,PROCV!E$50:G$126,3,0)</f>
        <v>Editorial</v>
      </c>
      <c r="F3816" s="1" t="s">
        <v>416</v>
      </c>
      <c r="G3816" s="1" t="s">
        <v>236</v>
      </c>
      <c r="H3816" s="1">
        <v>2011</v>
      </c>
      <c r="I3816" s="60">
        <f>VLOOKUP(H3816,PROCV!E$33:F$44,2,0)</f>
        <v>1.4444330190702552</v>
      </c>
      <c r="J3816" s="71">
        <v>18894</v>
      </c>
      <c r="K3816" s="44">
        <f t="shared" si="59"/>
        <v>27291.117462313403</v>
      </c>
    </row>
    <row r="3817" spans="1:11" s="43" customFormat="1" ht="19.7" customHeight="1" x14ac:dyDescent="0.25">
      <c r="A3817" s="43" t="s">
        <v>181</v>
      </c>
      <c r="B3817" s="1" t="s">
        <v>292</v>
      </c>
      <c r="C3817" s="1" t="s">
        <v>254</v>
      </c>
      <c r="D3817" s="1" t="s">
        <v>253</v>
      </c>
      <c r="E3817" s="45" t="str">
        <f>VLOOKUP(C3817,PROCV!E$50:G$126,3,0)</f>
        <v>Música</v>
      </c>
      <c r="F3817" s="1" t="s">
        <v>416</v>
      </c>
      <c r="G3817" s="1" t="s">
        <v>236</v>
      </c>
      <c r="H3817" s="1">
        <v>2011</v>
      </c>
      <c r="I3817" s="60">
        <f>VLOOKUP(H3817,PROCV!E$33:F$44,2,0)</f>
        <v>1.4444330190702552</v>
      </c>
      <c r="J3817" s="71">
        <v>9973</v>
      </c>
      <c r="K3817" s="44">
        <f t="shared" si="59"/>
        <v>14405.330499187656</v>
      </c>
    </row>
    <row r="3818" spans="1:11" s="43" customFormat="1" ht="19.7" customHeight="1" x14ac:dyDescent="0.25">
      <c r="A3818" s="43" t="s">
        <v>181</v>
      </c>
      <c r="B3818" s="1" t="s">
        <v>292</v>
      </c>
      <c r="C3818" s="1" t="s">
        <v>252</v>
      </c>
      <c r="D3818" s="1" t="s">
        <v>251</v>
      </c>
      <c r="E3818" s="45" t="str">
        <f>VLOOKUP(C3818,PROCV!E$50:G$126,3,0)</f>
        <v>Audiovisual</v>
      </c>
      <c r="F3818" s="1" t="s">
        <v>416</v>
      </c>
      <c r="G3818" s="1" t="s">
        <v>236</v>
      </c>
      <c r="H3818" s="1">
        <v>2011</v>
      </c>
      <c r="I3818" s="60">
        <f>VLOOKUP(H3818,PROCV!E$33:F$44,2,0)</f>
        <v>1.4444330190702552</v>
      </c>
      <c r="J3818" s="71">
        <v>62433</v>
      </c>
      <c r="K3818" s="44">
        <f t="shared" si="59"/>
        <v>90180.286679613244</v>
      </c>
    </row>
    <row r="3819" spans="1:11" s="43" customFormat="1" ht="19.7" customHeight="1" x14ac:dyDescent="0.25">
      <c r="A3819" s="43" t="s">
        <v>181</v>
      </c>
      <c r="B3819" s="1" t="s">
        <v>292</v>
      </c>
      <c r="C3819" s="1" t="s">
        <v>246</v>
      </c>
      <c r="D3819" s="1" t="s">
        <v>245</v>
      </c>
      <c r="E3819" s="45" t="str">
        <f>VLOOKUP(C3819,PROCV!E$50:G$126,3,0)</f>
        <v>Artes Cênicas e Espetáculos</v>
      </c>
      <c r="F3819" s="1" t="s">
        <v>416</v>
      </c>
      <c r="G3819" s="1" t="s">
        <v>236</v>
      </c>
      <c r="H3819" s="1">
        <v>2011</v>
      </c>
      <c r="I3819" s="60">
        <f>VLOOKUP(H3819,PROCV!E$33:F$44,2,0)</f>
        <v>1.4444330190702552</v>
      </c>
      <c r="J3819" s="71">
        <v>80100</v>
      </c>
      <c r="K3819" s="44">
        <f t="shared" si="59"/>
        <v>115699.08482752745</v>
      </c>
    </row>
    <row r="3820" spans="1:11" s="43" customFormat="1" ht="19.7" customHeight="1" x14ac:dyDescent="0.25">
      <c r="A3820" s="43" t="s">
        <v>181</v>
      </c>
      <c r="B3820" s="1" t="s">
        <v>292</v>
      </c>
      <c r="C3820" s="1" t="s">
        <v>246</v>
      </c>
      <c r="D3820" s="1" t="s">
        <v>245</v>
      </c>
      <c r="E3820" s="45" t="str">
        <f>VLOOKUP(C3820,PROCV!E$50:G$126,3,0)</f>
        <v>Artes Cênicas e Espetáculos</v>
      </c>
      <c r="F3820" s="1" t="s">
        <v>416</v>
      </c>
      <c r="G3820" s="1" t="s">
        <v>236</v>
      </c>
      <c r="H3820" s="1">
        <v>2011</v>
      </c>
      <c r="I3820" s="60">
        <f>VLOOKUP(H3820,PROCV!E$33:F$44,2,0)</f>
        <v>1.4444330190702552</v>
      </c>
      <c r="J3820" s="71">
        <v>44806</v>
      </c>
      <c r="K3820" s="44">
        <f t="shared" si="59"/>
        <v>64719.265852461853</v>
      </c>
    </row>
    <row r="3821" spans="1:11" s="43" customFormat="1" ht="19.7" customHeight="1" x14ac:dyDescent="0.25">
      <c r="A3821" s="43" t="s">
        <v>181</v>
      </c>
      <c r="B3821" s="1" t="s">
        <v>292</v>
      </c>
      <c r="C3821" s="1" t="s">
        <v>246</v>
      </c>
      <c r="D3821" s="1" t="s">
        <v>245</v>
      </c>
      <c r="E3821" s="45" t="str">
        <f>VLOOKUP(C3821,PROCV!E$50:G$126,3,0)</f>
        <v>Artes Cênicas e Espetáculos</v>
      </c>
      <c r="F3821" s="1" t="s">
        <v>416</v>
      </c>
      <c r="G3821" s="1" t="s">
        <v>236</v>
      </c>
      <c r="H3821" s="1">
        <v>2011</v>
      </c>
      <c r="I3821" s="60">
        <f>VLOOKUP(H3821,PROCV!E$33:F$44,2,0)</f>
        <v>1.4444330190702552</v>
      </c>
      <c r="J3821" s="71">
        <v>239504</v>
      </c>
      <c r="K3821" s="44">
        <f t="shared" si="59"/>
        <v>345947.48579940241</v>
      </c>
    </row>
    <row r="3822" spans="1:11" s="43" customFormat="1" ht="19.7" customHeight="1" x14ac:dyDescent="0.25">
      <c r="A3822" s="43" t="s">
        <v>181</v>
      </c>
      <c r="B3822" s="1" t="s">
        <v>292</v>
      </c>
      <c r="C3822" s="1" t="s">
        <v>241</v>
      </c>
      <c r="D3822" s="1" t="s">
        <v>240</v>
      </c>
      <c r="E3822" s="45" t="str">
        <f>VLOOKUP(C3822,PROCV!E$50:G$126,3,0)</f>
        <v>Artes Cênicas e Espetáculos</v>
      </c>
      <c r="F3822" s="1" t="s">
        <v>416</v>
      </c>
      <c r="G3822" s="1" t="s">
        <v>236</v>
      </c>
      <c r="H3822" s="1">
        <v>2011</v>
      </c>
      <c r="I3822" s="60">
        <f>VLOOKUP(H3822,PROCV!E$33:F$44,2,0)</f>
        <v>1.4444330190702552</v>
      </c>
      <c r="J3822" s="71">
        <v>13799</v>
      </c>
      <c r="K3822" s="44">
        <f t="shared" si="59"/>
        <v>19931.731230150453</v>
      </c>
    </row>
    <row r="3823" spans="1:11" s="43" customFormat="1" ht="19.7" customHeight="1" x14ac:dyDescent="0.25">
      <c r="A3823" s="43" t="s">
        <v>181</v>
      </c>
      <c r="B3823" s="1" t="s">
        <v>292</v>
      </c>
      <c r="C3823" s="1" t="s">
        <v>330</v>
      </c>
      <c r="D3823" s="1" t="s">
        <v>329</v>
      </c>
      <c r="E3823" s="45" t="str">
        <f>VLOOKUP(C3823,PROCV!E$50:G$126,3,0)</f>
        <v>Educação e Criação em Artes</v>
      </c>
      <c r="F3823" s="1" t="s">
        <v>416</v>
      </c>
      <c r="G3823" s="1" t="s">
        <v>236</v>
      </c>
      <c r="H3823" s="1">
        <v>2011</v>
      </c>
      <c r="I3823" s="60">
        <f>VLOOKUP(H3823,PROCV!E$33:F$44,2,0)</f>
        <v>1.4444330190702552</v>
      </c>
      <c r="J3823" s="71">
        <v>10910</v>
      </c>
      <c r="K3823" s="44">
        <f t="shared" si="59"/>
        <v>15758.764238056485</v>
      </c>
    </row>
    <row r="3824" spans="1:11" s="43" customFormat="1" ht="19.7" customHeight="1" x14ac:dyDescent="0.25">
      <c r="A3824" s="43" t="s">
        <v>194</v>
      </c>
      <c r="B3824" s="1" t="s">
        <v>242</v>
      </c>
      <c r="C3824" s="1" t="s">
        <v>309</v>
      </c>
      <c r="D3824" s="1" t="s">
        <v>308</v>
      </c>
      <c r="E3824" s="45" t="str">
        <f>VLOOKUP(C3824,PROCV!E$50:G$126,3,0)</f>
        <v>NA</v>
      </c>
      <c r="F3824" s="1" t="s">
        <v>416</v>
      </c>
      <c r="G3824" s="1" t="s">
        <v>236</v>
      </c>
      <c r="H3824" s="1">
        <v>2011</v>
      </c>
      <c r="I3824" s="60">
        <f>VLOOKUP(H3824,PROCV!E$33:F$44,2,0)</f>
        <v>1.4444330190702552</v>
      </c>
      <c r="J3824" s="71">
        <v>200000</v>
      </c>
      <c r="K3824" s="44">
        <f t="shared" si="59"/>
        <v>288886.60381405102</v>
      </c>
    </row>
    <row r="3825" spans="1:11" s="43" customFormat="1" ht="19.7" customHeight="1" x14ac:dyDescent="0.25">
      <c r="A3825" s="43" t="s">
        <v>194</v>
      </c>
      <c r="B3825" s="1" t="s">
        <v>242</v>
      </c>
      <c r="C3825" s="1" t="s">
        <v>309</v>
      </c>
      <c r="D3825" s="1" t="s">
        <v>308</v>
      </c>
      <c r="E3825" s="45" t="str">
        <f>VLOOKUP(C3825,PROCV!E$50:G$126,3,0)</f>
        <v>NA</v>
      </c>
      <c r="F3825" s="1" t="s">
        <v>416</v>
      </c>
      <c r="G3825" s="1" t="s">
        <v>236</v>
      </c>
      <c r="H3825" s="1">
        <v>2011</v>
      </c>
      <c r="I3825" s="60">
        <f>VLOOKUP(H3825,PROCV!E$33:F$44,2,0)</f>
        <v>1.4444330190702552</v>
      </c>
      <c r="J3825" s="71">
        <v>235574</v>
      </c>
      <c r="K3825" s="44">
        <f t="shared" si="59"/>
        <v>340270.86403445632</v>
      </c>
    </row>
    <row r="3826" spans="1:11" s="43" customFormat="1" ht="19.7" customHeight="1" x14ac:dyDescent="0.25">
      <c r="A3826" s="43" t="s">
        <v>194</v>
      </c>
      <c r="B3826" s="1" t="s">
        <v>242</v>
      </c>
      <c r="C3826" s="1" t="s">
        <v>309</v>
      </c>
      <c r="D3826" s="1" t="s">
        <v>308</v>
      </c>
      <c r="E3826" s="45" t="str">
        <f>VLOOKUP(C3826,PROCV!E$50:G$126,3,0)</f>
        <v>NA</v>
      </c>
      <c r="F3826" s="1" t="s">
        <v>416</v>
      </c>
      <c r="G3826" s="1" t="s">
        <v>236</v>
      </c>
      <c r="H3826" s="1">
        <v>2011</v>
      </c>
      <c r="I3826" s="60">
        <f>VLOOKUP(H3826,PROCV!E$33:F$44,2,0)</f>
        <v>1.4444330190702552</v>
      </c>
      <c r="J3826" s="71">
        <v>65445</v>
      </c>
      <c r="K3826" s="44">
        <f t="shared" si="59"/>
        <v>94530.918933052861</v>
      </c>
    </row>
    <row r="3827" spans="1:11" s="43" customFormat="1" ht="19.7" customHeight="1" x14ac:dyDescent="0.25">
      <c r="A3827" s="43" t="s">
        <v>194</v>
      </c>
      <c r="B3827" s="1" t="s">
        <v>242</v>
      </c>
      <c r="C3827" s="1" t="s">
        <v>291</v>
      </c>
      <c r="D3827" s="1" t="s">
        <v>290</v>
      </c>
      <c r="E3827" s="45" t="str">
        <f>VLOOKUP(C3827,PROCV!E$50:G$126,3,0)</f>
        <v>NA</v>
      </c>
      <c r="F3827" s="1" t="s">
        <v>416</v>
      </c>
      <c r="G3827" s="1" t="s">
        <v>236</v>
      </c>
      <c r="H3827" s="1">
        <v>2011</v>
      </c>
      <c r="I3827" s="60">
        <f>VLOOKUP(H3827,PROCV!E$33:F$44,2,0)</f>
        <v>1.4444330190702552</v>
      </c>
      <c r="J3827" s="71">
        <v>245935</v>
      </c>
      <c r="K3827" s="44">
        <f t="shared" si="59"/>
        <v>355236.63454504323</v>
      </c>
    </row>
    <row r="3828" spans="1:11" s="43" customFormat="1" ht="19.7" customHeight="1" x14ac:dyDescent="0.25">
      <c r="A3828" s="43" t="s">
        <v>194</v>
      </c>
      <c r="B3828" s="1" t="s">
        <v>242</v>
      </c>
      <c r="C3828" s="1" t="s">
        <v>291</v>
      </c>
      <c r="D3828" s="1" t="s">
        <v>290</v>
      </c>
      <c r="E3828" s="45" t="str">
        <f>VLOOKUP(C3828,PROCV!E$50:G$126,3,0)</f>
        <v>NA</v>
      </c>
      <c r="F3828" s="1" t="s">
        <v>416</v>
      </c>
      <c r="G3828" s="1" t="s">
        <v>236</v>
      </c>
      <c r="H3828" s="1">
        <v>2011</v>
      </c>
      <c r="I3828" s="60">
        <f>VLOOKUP(H3828,PROCV!E$33:F$44,2,0)</f>
        <v>1.4444330190702552</v>
      </c>
      <c r="J3828" s="71">
        <v>356127</v>
      </c>
      <c r="K3828" s="44">
        <f t="shared" si="59"/>
        <v>514401.5977824328</v>
      </c>
    </row>
    <row r="3829" spans="1:11" s="43" customFormat="1" ht="19.7" customHeight="1" x14ac:dyDescent="0.25">
      <c r="A3829" s="43" t="s">
        <v>194</v>
      </c>
      <c r="B3829" s="1" t="s">
        <v>242</v>
      </c>
      <c r="C3829" s="1" t="s">
        <v>291</v>
      </c>
      <c r="D3829" s="1" t="s">
        <v>290</v>
      </c>
      <c r="E3829" s="45" t="str">
        <f>VLOOKUP(C3829,PROCV!E$50:G$126,3,0)</f>
        <v>NA</v>
      </c>
      <c r="F3829" s="1" t="s">
        <v>416</v>
      </c>
      <c r="G3829" s="1" t="s">
        <v>236</v>
      </c>
      <c r="H3829" s="1">
        <v>2011</v>
      </c>
      <c r="I3829" s="60">
        <f>VLOOKUP(H3829,PROCV!E$33:F$44,2,0)</f>
        <v>1.4444330190702552</v>
      </c>
      <c r="J3829" s="71">
        <v>2481000</v>
      </c>
      <c r="K3829" s="44">
        <f t="shared" si="59"/>
        <v>3583638.3203133033</v>
      </c>
    </row>
    <row r="3830" spans="1:11" s="43" customFormat="1" ht="19.7" customHeight="1" x14ac:dyDescent="0.25">
      <c r="A3830" s="43" t="s">
        <v>194</v>
      </c>
      <c r="B3830" s="1" t="s">
        <v>242</v>
      </c>
      <c r="C3830" s="1" t="s">
        <v>291</v>
      </c>
      <c r="D3830" s="1" t="s">
        <v>290</v>
      </c>
      <c r="E3830" s="45" t="str">
        <f>VLOOKUP(C3830,PROCV!E$50:G$126,3,0)</f>
        <v>NA</v>
      </c>
      <c r="F3830" s="1" t="s">
        <v>416</v>
      </c>
      <c r="G3830" s="1" t="s">
        <v>236</v>
      </c>
      <c r="H3830" s="1">
        <v>2011</v>
      </c>
      <c r="I3830" s="60">
        <f>VLOOKUP(H3830,PROCV!E$33:F$44,2,0)</f>
        <v>1.4444330190702552</v>
      </c>
      <c r="J3830" s="71">
        <v>1546000</v>
      </c>
      <c r="K3830" s="44">
        <f t="shared" si="59"/>
        <v>2233093.4474826148</v>
      </c>
    </row>
    <row r="3831" spans="1:11" s="43" customFormat="1" ht="19.7" customHeight="1" x14ac:dyDescent="0.25">
      <c r="A3831" s="43" t="s">
        <v>194</v>
      </c>
      <c r="B3831" s="1" t="s">
        <v>242</v>
      </c>
      <c r="C3831" s="1" t="s">
        <v>291</v>
      </c>
      <c r="D3831" s="1" t="s">
        <v>290</v>
      </c>
      <c r="E3831" s="45" t="str">
        <f>VLOOKUP(C3831,PROCV!E$50:G$126,3,0)</f>
        <v>NA</v>
      </c>
      <c r="F3831" s="1" t="s">
        <v>416</v>
      </c>
      <c r="G3831" s="1" t="s">
        <v>236</v>
      </c>
      <c r="H3831" s="1">
        <v>2011</v>
      </c>
      <c r="I3831" s="60">
        <f>VLOOKUP(H3831,PROCV!E$33:F$44,2,0)</f>
        <v>1.4444330190702552</v>
      </c>
      <c r="J3831" s="71">
        <v>400000</v>
      </c>
      <c r="K3831" s="44">
        <f t="shared" si="59"/>
        <v>577773.20762810204</v>
      </c>
    </row>
    <row r="3832" spans="1:11" s="43" customFormat="1" ht="19.7" customHeight="1" x14ac:dyDescent="0.25">
      <c r="A3832" s="43" t="s">
        <v>194</v>
      </c>
      <c r="B3832" s="1" t="s">
        <v>242</v>
      </c>
      <c r="C3832" s="1" t="s">
        <v>291</v>
      </c>
      <c r="D3832" s="1" t="s">
        <v>290</v>
      </c>
      <c r="E3832" s="45" t="str">
        <f>VLOOKUP(C3832,PROCV!E$50:G$126,3,0)</f>
        <v>NA</v>
      </c>
      <c r="F3832" s="1" t="s">
        <v>416</v>
      </c>
      <c r="G3832" s="1" t="s">
        <v>236</v>
      </c>
      <c r="H3832" s="1">
        <v>2011</v>
      </c>
      <c r="I3832" s="60">
        <f>VLOOKUP(H3832,PROCV!E$33:F$44,2,0)</f>
        <v>1.4444330190702552</v>
      </c>
      <c r="J3832" s="71">
        <v>1800000</v>
      </c>
      <c r="K3832" s="44">
        <f t="shared" si="59"/>
        <v>2599979.4343264592</v>
      </c>
    </row>
    <row r="3833" spans="1:11" s="43" customFormat="1" ht="19.7" customHeight="1" x14ac:dyDescent="0.25">
      <c r="A3833" s="43" t="s">
        <v>194</v>
      </c>
      <c r="B3833" s="1" t="s">
        <v>242</v>
      </c>
      <c r="C3833" s="1" t="s">
        <v>291</v>
      </c>
      <c r="D3833" s="1" t="s">
        <v>290</v>
      </c>
      <c r="E3833" s="45" t="str">
        <f>VLOOKUP(C3833,PROCV!E$50:G$126,3,0)</f>
        <v>NA</v>
      </c>
      <c r="F3833" s="1" t="s">
        <v>416</v>
      </c>
      <c r="G3833" s="1" t="s">
        <v>236</v>
      </c>
      <c r="H3833" s="1">
        <v>2011</v>
      </c>
      <c r="I3833" s="60">
        <f>VLOOKUP(H3833,PROCV!E$33:F$44,2,0)</f>
        <v>1.4444330190702552</v>
      </c>
      <c r="J3833" s="71">
        <v>46500</v>
      </c>
      <c r="K3833" s="44">
        <f t="shared" si="59"/>
        <v>67166.135386766866</v>
      </c>
    </row>
    <row r="3834" spans="1:11" s="43" customFormat="1" ht="19.7" customHeight="1" x14ac:dyDescent="0.25">
      <c r="A3834" s="43" t="s">
        <v>194</v>
      </c>
      <c r="B3834" s="1" t="s">
        <v>242</v>
      </c>
      <c r="C3834" s="1" t="s">
        <v>291</v>
      </c>
      <c r="D3834" s="1" t="s">
        <v>290</v>
      </c>
      <c r="E3834" s="45" t="str">
        <f>VLOOKUP(C3834,PROCV!E$50:G$126,3,0)</f>
        <v>NA</v>
      </c>
      <c r="F3834" s="1" t="s">
        <v>416</v>
      </c>
      <c r="G3834" s="1" t="s">
        <v>236</v>
      </c>
      <c r="H3834" s="1">
        <v>2011</v>
      </c>
      <c r="I3834" s="60">
        <f>VLOOKUP(H3834,PROCV!E$33:F$44,2,0)</f>
        <v>1.4444330190702552</v>
      </c>
      <c r="J3834" s="71">
        <v>108000</v>
      </c>
      <c r="K3834" s="44">
        <f t="shared" si="59"/>
        <v>155998.76605958756</v>
      </c>
    </row>
    <row r="3835" spans="1:11" s="43" customFormat="1" ht="19.7" customHeight="1" x14ac:dyDescent="0.25">
      <c r="A3835" s="43" t="s">
        <v>194</v>
      </c>
      <c r="B3835" s="1" t="s">
        <v>242</v>
      </c>
      <c r="C3835" s="1" t="s">
        <v>291</v>
      </c>
      <c r="D3835" s="1" t="s">
        <v>290</v>
      </c>
      <c r="E3835" s="45" t="str">
        <f>VLOOKUP(C3835,PROCV!E$50:G$126,3,0)</f>
        <v>NA</v>
      </c>
      <c r="F3835" s="1" t="s">
        <v>416</v>
      </c>
      <c r="G3835" s="1" t="s">
        <v>236</v>
      </c>
      <c r="H3835" s="1">
        <v>2011</v>
      </c>
      <c r="I3835" s="60">
        <f>VLOOKUP(H3835,PROCV!E$33:F$44,2,0)</f>
        <v>1.4444330190702552</v>
      </c>
      <c r="J3835" s="71">
        <v>113500</v>
      </c>
      <c r="K3835" s="44">
        <f t="shared" si="59"/>
        <v>163943.14766447397</v>
      </c>
    </row>
    <row r="3836" spans="1:11" s="43" customFormat="1" ht="19.7" customHeight="1" x14ac:dyDescent="0.25">
      <c r="A3836" s="43" t="s">
        <v>194</v>
      </c>
      <c r="B3836" s="1" t="s">
        <v>242</v>
      </c>
      <c r="C3836" s="1" t="s">
        <v>291</v>
      </c>
      <c r="D3836" s="1" t="s">
        <v>290</v>
      </c>
      <c r="E3836" s="45" t="str">
        <f>VLOOKUP(C3836,PROCV!E$50:G$126,3,0)</f>
        <v>NA</v>
      </c>
      <c r="F3836" s="1" t="s">
        <v>416</v>
      </c>
      <c r="G3836" s="1" t="s">
        <v>236</v>
      </c>
      <c r="H3836" s="1">
        <v>2011</v>
      </c>
      <c r="I3836" s="60">
        <f>VLOOKUP(H3836,PROCV!E$33:F$44,2,0)</f>
        <v>1.4444330190702552</v>
      </c>
      <c r="J3836" s="71">
        <v>2030000</v>
      </c>
      <c r="K3836" s="44">
        <f t="shared" si="59"/>
        <v>2932199.0287126182</v>
      </c>
    </row>
    <row r="3837" spans="1:11" s="43" customFormat="1" ht="19.7" customHeight="1" x14ac:dyDescent="0.25">
      <c r="A3837" s="43" t="s">
        <v>194</v>
      </c>
      <c r="B3837" s="1" t="s">
        <v>242</v>
      </c>
      <c r="C3837" s="1" t="s">
        <v>291</v>
      </c>
      <c r="D3837" s="1" t="s">
        <v>290</v>
      </c>
      <c r="E3837" s="45" t="str">
        <f>VLOOKUP(C3837,PROCV!E$50:G$126,3,0)</f>
        <v>NA</v>
      </c>
      <c r="F3837" s="1" t="s">
        <v>416</v>
      </c>
      <c r="G3837" s="1" t="s">
        <v>236</v>
      </c>
      <c r="H3837" s="1">
        <v>2011</v>
      </c>
      <c r="I3837" s="60">
        <f>VLOOKUP(H3837,PROCV!E$33:F$44,2,0)</f>
        <v>1.4444330190702552</v>
      </c>
      <c r="J3837" s="71">
        <v>736634</v>
      </c>
      <c r="K3837" s="44">
        <f t="shared" si="59"/>
        <v>1064018.4725697984</v>
      </c>
    </row>
    <row r="3838" spans="1:11" s="43" customFormat="1" ht="19.7" customHeight="1" x14ac:dyDescent="0.25">
      <c r="A3838" s="43" t="s">
        <v>194</v>
      </c>
      <c r="B3838" s="1" t="s">
        <v>242</v>
      </c>
      <c r="C3838" s="1" t="s">
        <v>291</v>
      </c>
      <c r="D3838" s="1" t="s">
        <v>290</v>
      </c>
      <c r="E3838" s="45" t="str">
        <f>VLOOKUP(C3838,PROCV!E$50:G$126,3,0)</f>
        <v>NA</v>
      </c>
      <c r="F3838" s="1" t="s">
        <v>416</v>
      </c>
      <c r="G3838" s="1" t="s">
        <v>236</v>
      </c>
      <c r="H3838" s="1">
        <v>2011</v>
      </c>
      <c r="I3838" s="60">
        <f>VLOOKUP(H3838,PROCV!E$33:F$44,2,0)</f>
        <v>1.4444330190702552</v>
      </c>
      <c r="J3838" s="71">
        <v>1424509</v>
      </c>
      <c r="K3838" s="44">
        <f t="shared" si="59"/>
        <v>2057607.8355627502</v>
      </c>
    </row>
    <row r="3839" spans="1:11" s="43" customFormat="1" ht="19.7" customHeight="1" x14ac:dyDescent="0.25">
      <c r="A3839" s="43" t="s">
        <v>194</v>
      </c>
      <c r="B3839" s="1" t="s">
        <v>242</v>
      </c>
      <c r="C3839" s="1" t="s">
        <v>291</v>
      </c>
      <c r="D3839" s="1" t="s">
        <v>290</v>
      </c>
      <c r="E3839" s="45" t="str">
        <f>VLOOKUP(C3839,PROCV!E$50:G$126,3,0)</f>
        <v>NA</v>
      </c>
      <c r="F3839" s="1" t="s">
        <v>416</v>
      </c>
      <c r="G3839" s="1" t="s">
        <v>236</v>
      </c>
      <c r="H3839" s="1">
        <v>2011</v>
      </c>
      <c r="I3839" s="60">
        <f>VLOOKUP(H3839,PROCV!E$33:F$44,2,0)</f>
        <v>1.4444330190702552</v>
      </c>
      <c r="J3839" s="71">
        <v>511916</v>
      </c>
      <c r="K3839" s="44">
        <f t="shared" si="59"/>
        <v>739428.37339036877</v>
      </c>
    </row>
    <row r="3840" spans="1:11" s="43" customFormat="1" ht="19.7" customHeight="1" x14ac:dyDescent="0.25">
      <c r="A3840" s="43" t="s">
        <v>194</v>
      </c>
      <c r="B3840" s="1" t="s">
        <v>242</v>
      </c>
      <c r="C3840" s="1" t="s">
        <v>291</v>
      </c>
      <c r="D3840" s="1" t="s">
        <v>290</v>
      </c>
      <c r="E3840" s="45" t="str">
        <f>VLOOKUP(C3840,PROCV!E$50:G$126,3,0)</f>
        <v>NA</v>
      </c>
      <c r="F3840" s="1" t="s">
        <v>416</v>
      </c>
      <c r="G3840" s="1" t="s">
        <v>236</v>
      </c>
      <c r="H3840" s="1">
        <v>2011</v>
      </c>
      <c r="I3840" s="60">
        <f>VLOOKUP(H3840,PROCV!E$33:F$44,2,0)</f>
        <v>1.4444330190702552</v>
      </c>
      <c r="J3840" s="71">
        <v>4027000</v>
      </c>
      <c r="K3840" s="44">
        <f t="shared" si="59"/>
        <v>5816731.7677959176</v>
      </c>
    </row>
    <row r="3841" spans="1:11" s="43" customFormat="1" ht="19.7" customHeight="1" x14ac:dyDescent="0.25">
      <c r="A3841" s="43" t="s">
        <v>194</v>
      </c>
      <c r="B3841" s="1" t="s">
        <v>242</v>
      </c>
      <c r="C3841" s="1" t="s">
        <v>291</v>
      </c>
      <c r="D3841" s="1" t="s">
        <v>290</v>
      </c>
      <c r="E3841" s="45" t="str">
        <f>VLOOKUP(C3841,PROCV!E$50:G$126,3,0)</f>
        <v>NA</v>
      </c>
      <c r="F3841" s="1" t="s">
        <v>416</v>
      </c>
      <c r="G3841" s="1" t="s">
        <v>236</v>
      </c>
      <c r="H3841" s="1">
        <v>2011</v>
      </c>
      <c r="I3841" s="60">
        <f>VLOOKUP(H3841,PROCV!E$33:F$44,2,0)</f>
        <v>1.4444330190702552</v>
      </c>
      <c r="J3841" s="71">
        <v>1794692</v>
      </c>
      <c r="K3841" s="44">
        <f t="shared" si="59"/>
        <v>2592312.3838612344</v>
      </c>
    </row>
    <row r="3842" spans="1:11" s="43" customFormat="1" ht="19.7" customHeight="1" x14ac:dyDescent="0.25">
      <c r="A3842" s="43" t="s">
        <v>194</v>
      </c>
      <c r="B3842" s="1" t="s">
        <v>242</v>
      </c>
      <c r="C3842" s="1" t="s">
        <v>291</v>
      </c>
      <c r="D3842" s="1" t="s">
        <v>290</v>
      </c>
      <c r="E3842" s="45" t="str">
        <f>VLOOKUP(C3842,PROCV!E$50:G$126,3,0)</f>
        <v>NA</v>
      </c>
      <c r="F3842" s="1" t="s">
        <v>416</v>
      </c>
      <c r="G3842" s="1" t="s">
        <v>236</v>
      </c>
      <c r="H3842" s="1">
        <v>2011</v>
      </c>
      <c r="I3842" s="60">
        <f>VLOOKUP(H3842,PROCV!E$33:F$44,2,0)</f>
        <v>1.4444330190702552</v>
      </c>
      <c r="J3842" s="71">
        <v>19049</v>
      </c>
      <c r="K3842" s="44">
        <f t="shared" si="59"/>
        <v>27515.004580269291</v>
      </c>
    </row>
    <row r="3843" spans="1:11" s="43" customFormat="1" ht="19.7" customHeight="1" x14ac:dyDescent="0.25">
      <c r="A3843" s="43" t="s">
        <v>194</v>
      </c>
      <c r="B3843" s="1" t="s">
        <v>242</v>
      </c>
      <c r="C3843" s="1" t="s">
        <v>291</v>
      </c>
      <c r="D3843" s="1" t="s">
        <v>290</v>
      </c>
      <c r="E3843" s="45" t="str">
        <f>VLOOKUP(C3843,PROCV!E$50:G$126,3,0)</f>
        <v>NA</v>
      </c>
      <c r="F3843" s="1" t="s">
        <v>416</v>
      </c>
      <c r="G3843" s="1" t="s">
        <v>236</v>
      </c>
      <c r="H3843" s="1">
        <v>2011</v>
      </c>
      <c r="I3843" s="60">
        <f>VLOOKUP(H3843,PROCV!E$33:F$44,2,0)</f>
        <v>1.4444330190702552</v>
      </c>
      <c r="J3843" s="71">
        <v>59004</v>
      </c>
      <c r="K3843" s="44">
        <f t="shared" ref="K3843:K3906" si="60">J3843*I3843</f>
        <v>85227.325857221338</v>
      </c>
    </row>
    <row r="3844" spans="1:11" s="43" customFormat="1" ht="19.7" customHeight="1" x14ac:dyDescent="0.25">
      <c r="A3844" s="43" t="s">
        <v>194</v>
      </c>
      <c r="B3844" s="1" t="s">
        <v>242</v>
      </c>
      <c r="C3844" s="1" t="s">
        <v>291</v>
      </c>
      <c r="D3844" s="1" t="s">
        <v>290</v>
      </c>
      <c r="E3844" s="45" t="str">
        <f>VLOOKUP(C3844,PROCV!E$50:G$126,3,0)</f>
        <v>NA</v>
      </c>
      <c r="F3844" s="1" t="s">
        <v>416</v>
      </c>
      <c r="G3844" s="1" t="s">
        <v>236</v>
      </c>
      <c r="H3844" s="1">
        <v>2011</v>
      </c>
      <c r="I3844" s="60">
        <f>VLOOKUP(H3844,PROCV!E$33:F$44,2,0)</f>
        <v>1.4444330190702552</v>
      </c>
      <c r="J3844" s="71">
        <v>108500</v>
      </c>
      <c r="K3844" s="44">
        <f t="shared" si="60"/>
        <v>156720.98256912269</v>
      </c>
    </row>
    <row r="3845" spans="1:11" s="43" customFormat="1" ht="19.7" customHeight="1" x14ac:dyDescent="0.25">
      <c r="A3845" s="43" t="s">
        <v>194</v>
      </c>
      <c r="B3845" s="1" t="s">
        <v>242</v>
      </c>
      <c r="C3845" s="1" t="s">
        <v>320</v>
      </c>
      <c r="D3845" s="1" t="s">
        <v>319</v>
      </c>
      <c r="E3845" s="45" t="str">
        <f>VLOOKUP(C3845,PROCV!E$50:G$126,3,0)</f>
        <v>Música</v>
      </c>
      <c r="F3845" s="1" t="s">
        <v>416</v>
      </c>
      <c r="G3845" s="1" t="s">
        <v>236</v>
      </c>
      <c r="H3845" s="1">
        <v>2011</v>
      </c>
      <c r="I3845" s="60">
        <f>VLOOKUP(H3845,PROCV!E$33:F$44,2,0)</f>
        <v>1.4444330190702552</v>
      </c>
      <c r="J3845" s="71">
        <v>105652</v>
      </c>
      <c r="K3845" s="44">
        <f t="shared" si="60"/>
        <v>152607.2373308106</v>
      </c>
    </row>
    <row r="3846" spans="1:11" s="43" customFormat="1" ht="19.7" customHeight="1" x14ac:dyDescent="0.25">
      <c r="A3846" s="43" t="s">
        <v>194</v>
      </c>
      <c r="B3846" s="1" t="s">
        <v>242</v>
      </c>
      <c r="C3846" s="1" t="s">
        <v>320</v>
      </c>
      <c r="D3846" s="1" t="s">
        <v>319</v>
      </c>
      <c r="E3846" s="45" t="str">
        <f>VLOOKUP(C3846,PROCV!E$50:G$126,3,0)</f>
        <v>Música</v>
      </c>
      <c r="F3846" s="1" t="s">
        <v>416</v>
      </c>
      <c r="G3846" s="1" t="s">
        <v>236</v>
      </c>
      <c r="H3846" s="1">
        <v>2011</v>
      </c>
      <c r="I3846" s="60">
        <f>VLOOKUP(H3846,PROCV!E$33:F$44,2,0)</f>
        <v>1.4444330190702552</v>
      </c>
      <c r="J3846" s="71">
        <v>445000</v>
      </c>
      <c r="K3846" s="44">
        <f t="shared" si="60"/>
        <v>642772.69348626363</v>
      </c>
    </row>
    <row r="3847" spans="1:11" s="43" customFormat="1" ht="19.7" customHeight="1" x14ac:dyDescent="0.25">
      <c r="A3847" s="43" t="s">
        <v>194</v>
      </c>
      <c r="B3847" s="1" t="s">
        <v>242</v>
      </c>
      <c r="C3847" s="1" t="s">
        <v>320</v>
      </c>
      <c r="D3847" s="1" t="s">
        <v>319</v>
      </c>
      <c r="E3847" s="45" t="str">
        <f>VLOOKUP(C3847,PROCV!E$50:G$126,3,0)</f>
        <v>Música</v>
      </c>
      <c r="F3847" s="1" t="s">
        <v>416</v>
      </c>
      <c r="G3847" s="1" t="s">
        <v>236</v>
      </c>
      <c r="H3847" s="1">
        <v>2011</v>
      </c>
      <c r="I3847" s="60">
        <f>VLOOKUP(H3847,PROCV!E$33:F$44,2,0)</f>
        <v>1.4444330190702552</v>
      </c>
      <c r="J3847" s="71">
        <v>415500</v>
      </c>
      <c r="K3847" s="44">
        <f t="shared" si="60"/>
        <v>600161.919423691</v>
      </c>
    </row>
    <row r="3848" spans="1:11" s="43" customFormat="1" ht="19.7" customHeight="1" x14ac:dyDescent="0.25">
      <c r="A3848" s="43" t="s">
        <v>194</v>
      </c>
      <c r="B3848" s="1" t="s">
        <v>242</v>
      </c>
      <c r="C3848" s="1" t="s">
        <v>320</v>
      </c>
      <c r="D3848" s="1" t="s">
        <v>319</v>
      </c>
      <c r="E3848" s="45" t="str">
        <f>VLOOKUP(C3848,PROCV!E$50:G$126,3,0)</f>
        <v>Música</v>
      </c>
      <c r="F3848" s="1" t="s">
        <v>416</v>
      </c>
      <c r="G3848" s="1" t="s">
        <v>236</v>
      </c>
      <c r="H3848" s="1">
        <v>2011</v>
      </c>
      <c r="I3848" s="60">
        <f>VLOOKUP(H3848,PROCV!E$33:F$44,2,0)</f>
        <v>1.4444330190702552</v>
      </c>
      <c r="J3848" s="71">
        <v>123250</v>
      </c>
      <c r="K3848" s="44">
        <f t="shared" si="60"/>
        <v>178026.36960040894</v>
      </c>
    </row>
    <row r="3849" spans="1:11" s="43" customFormat="1" ht="19.7" customHeight="1" x14ac:dyDescent="0.25">
      <c r="A3849" s="43" t="s">
        <v>194</v>
      </c>
      <c r="B3849" s="1" t="s">
        <v>242</v>
      </c>
      <c r="C3849" s="1" t="s">
        <v>320</v>
      </c>
      <c r="D3849" s="1" t="s">
        <v>319</v>
      </c>
      <c r="E3849" s="45" t="str">
        <f>VLOOKUP(C3849,PROCV!E$50:G$126,3,0)</f>
        <v>Música</v>
      </c>
      <c r="F3849" s="1" t="s">
        <v>416</v>
      </c>
      <c r="G3849" s="1" t="s">
        <v>236</v>
      </c>
      <c r="H3849" s="1">
        <v>2011</v>
      </c>
      <c r="I3849" s="60">
        <f>VLOOKUP(H3849,PROCV!E$33:F$44,2,0)</f>
        <v>1.4444330190702552</v>
      </c>
      <c r="J3849" s="71">
        <v>167450</v>
      </c>
      <c r="K3849" s="44">
        <f t="shared" si="60"/>
        <v>241870.30904331425</v>
      </c>
    </row>
    <row r="3850" spans="1:11" s="43" customFormat="1" ht="19.7" customHeight="1" x14ac:dyDescent="0.25">
      <c r="A3850" s="43" t="s">
        <v>194</v>
      </c>
      <c r="B3850" s="1" t="s">
        <v>242</v>
      </c>
      <c r="C3850" s="1" t="s">
        <v>320</v>
      </c>
      <c r="D3850" s="1" t="s">
        <v>319</v>
      </c>
      <c r="E3850" s="45" t="str">
        <f>VLOOKUP(C3850,PROCV!E$50:G$126,3,0)</f>
        <v>Música</v>
      </c>
      <c r="F3850" s="1" t="s">
        <v>416</v>
      </c>
      <c r="G3850" s="1" t="s">
        <v>236</v>
      </c>
      <c r="H3850" s="1">
        <v>2011</v>
      </c>
      <c r="I3850" s="60">
        <f>VLOOKUP(H3850,PROCV!E$33:F$44,2,0)</f>
        <v>1.4444330190702552</v>
      </c>
      <c r="J3850" s="71">
        <v>23635</v>
      </c>
      <c r="K3850" s="44">
        <f t="shared" si="60"/>
        <v>34139.174405725484</v>
      </c>
    </row>
    <row r="3851" spans="1:11" s="43" customFormat="1" ht="19.7" customHeight="1" x14ac:dyDescent="0.25">
      <c r="A3851" s="43" t="s">
        <v>194</v>
      </c>
      <c r="B3851" s="1" t="s">
        <v>242</v>
      </c>
      <c r="C3851" s="1" t="s">
        <v>320</v>
      </c>
      <c r="D3851" s="1" t="s">
        <v>319</v>
      </c>
      <c r="E3851" s="45" t="str">
        <f>VLOOKUP(C3851,PROCV!E$50:G$126,3,0)</f>
        <v>Música</v>
      </c>
      <c r="F3851" s="1" t="s">
        <v>416</v>
      </c>
      <c r="G3851" s="1" t="s">
        <v>236</v>
      </c>
      <c r="H3851" s="1">
        <v>2011</v>
      </c>
      <c r="I3851" s="60">
        <f>VLOOKUP(H3851,PROCV!E$33:F$44,2,0)</f>
        <v>1.4444330190702552</v>
      </c>
      <c r="J3851" s="71">
        <v>131498</v>
      </c>
      <c r="K3851" s="44">
        <f t="shared" si="60"/>
        <v>189940.05314170042</v>
      </c>
    </row>
    <row r="3852" spans="1:11" s="43" customFormat="1" ht="19.7" customHeight="1" x14ac:dyDescent="0.25">
      <c r="A3852" s="43" t="s">
        <v>194</v>
      </c>
      <c r="B3852" s="1" t="s">
        <v>242</v>
      </c>
      <c r="C3852" s="1" t="s">
        <v>324</v>
      </c>
      <c r="D3852" s="1" t="s">
        <v>323</v>
      </c>
      <c r="E3852" s="45" t="str">
        <f>VLOOKUP(C3852,PROCV!E$50:G$126,3,0)</f>
        <v>Entretenimento</v>
      </c>
      <c r="F3852" s="1" t="s">
        <v>416</v>
      </c>
      <c r="G3852" s="1" t="s">
        <v>236</v>
      </c>
      <c r="H3852" s="1">
        <v>2011</v>
      </c>
      <c r="I3852" s="60">
        <f>VLOOKUP(H3852,PROCV!E$33:F$44,2,0)</f>
        <v>1.4444330190702552</v>
      </c>
      <c r="J3852" s="71">
        <v>9370</v>
      </c>
      <c r="K3852" s="44">
        <f t="shared" si="60"/>
        <v>13534.337388688291</v>
      </c>
    </row>
    <row r="3853" spans="1:11" s="43" customFormat="1" ht="19.7" customHeight="1" x14ac:dyDescent="0.25">
      <c r="A3853" s="43" t="s">
        <v>194</v>
      </c>
      <c r="B3853" s="1" t="s">
        <v>242</v>
      </c>
      <c r="C3853" s="1" t="s">
        <v>324</v>
      </c>
      <c r="D3853" s="1" t="s">
        <v>323</v>
      </c>
      <c r="E3853" s="45" t="str">
        <f>VLOOKUP(C3853,PROCV!E$50:G$126,3,0)</f>
        <v>Entretenimento</v>
      </c>
      <c r="F3853" s="1" t="s">
        <v>416</v>
      </c>
      <c r="G3853" s="1" t="s">
        <v>236</v>
      </c>
      <c r="H3853" s="1">
        <v>2011</v>
      </c>
      <c r="I3853" s="60">
        <f>VLOOKUP(H3853,PROCV!E$33:F$44,2,0)</f>
        <v>1.4444330190702552</v>
      </c>
      <c r="J3853" s="71">
        <v>16543</v>
      </c>
      <c r="K3853" s="44">
        <f t="shared" si="60"/>
        <v>23895.255434479233</v>
      </c>
    </row>
    <row r="3854" spans="1:11" s="43" customFormat="1" ht="19.7" customHeight="1" x14ac:dyDescent="0.25">
      <c r="A3854" s="43" t="s">
        <v>194</v>
      </c>
      <c r="B3854" s="1" t="s">
        <v>242</v>
      </c>
      <c r="C3854" s="1" t="s">
        <v>324</v>
      </c>
      <c r="D3854" s="1" t="s">
        <v>323</v>
      </c>
      <c r="E3854" s="45" t="str">
        <f>VLOOKUP(C3854,PROCV!E$50:G$126,3,0)</f>
        <v>Entretenimento</v>
      </c>
      <c r="F3854" s="1" t="s">
        <v>416</v>
      </c>
      <c r="G3854" s="1" t="s">
        <v>236</v>
      </c>
      <c r="H3854" s="1">
        <v>2011</v>
      </c>
      <c r="I3854" s="60">
        <f>VLOOKUP(H3854,PROCV!E$33:F$44,2,0)</f>
        <v>1.4444330190702552</v>
      </c>
      <c r="J3854" s="71">
        <v>26059</v>
      </c>
      <c r="K3854" s="44">
        <f t="shared" si="60"/>
        <v>37640.480043951778</v>
      </c>
    </row>
    <row r="3855" spans="1:11" s="43" customFormat="1" ht="19.7" customHeight="1" x14ac:dyDescent="0.25">
      <c r="A3855" s="43" t="s">
        <v>194</v>
      </c>
      <c r="B3855" s="1" t="s">
        <v>242</v>
      </c>
      <c r="C3855" s="1" t="s">
        <v>289</v>
      </c>
      <c r="D3855" s="1" t="s">
        <v>288</v>
      </c>
      <c r="E3855" s="45" t="str">
        <f>VLOOKUP(C3855,PROCV!E$50:G$126,3,0)</f>
        <v>Editorial</v>
      </c>
      <c r="F3855" s="1" t="s">
        <v>416</v>
      </c>
      <c r="G3855" s="1" t="s">
        <v>236</v>
      </c>
      <c r="H3855" s="1">
        <v>2011</v>
      </c>
      <c r="I3855" s="60">
        <f>VLOOKUP(H3855,PROCV!E$33:F$44,2,0)</f>
        <v>1.4444330190702552</v>
      </c>
      <c r="J3855" s="71">
        <v>1435398</v>
      </c>
      <c r="K3855" s="44">
        <f t="shared" si="60"/>
        <v>2073336.2667074061</v>
      </c>
    </row>
    <row r="3856" spans="1:11" s="43" customFormat="1" ht="19.7" customHeight="1" x14ac:dyDescent="0.25">
      <c r="A3856" s="43" t="s">
        <v>194</v>
      </c>
      <c r="B3856" s="1" t="s">
        <v>242</v>
      </c>
      <c r="C3856" s="1" t="s">
        <v>289</v>
      </c>
      <c r="D3856" s="1" t="s">
        <v>288</v>
      </c>
      <c r="E3856" s="45" t="str">
        <f>VLOOKUP(C3856,PROCV!E$50:G$126,3,0)</f>
        <v>Editorial</v>
      </c>
      <c r="F3856" s="1" t="s">
        <v>416</v>
      </c>
      <c r="G3856" s="1" t="s">
        <v>236</v>
      </c>
      <c r="H3856" s="1">
        <v>2011</v>
      </c>
      <c r="I3856" s="60">
        <f>VLOOKUP(H3856,PROCV!E$33:F$44,2,0)</f>
        <v>1.4444330190702552</v>
      </c>
      <c r="J3856" s="71">
        <v>34879</v>
      </c>
      <c r="K3856" s="44">
        <f t="shared" si="60"/>
        <v>50380.379272151433</v>
      </c>
    </row>
    <row r="3857" spans="1:11" s="43" customFormat="1" ht="19.7" customHeight="1" x14ac:dyDescent="0.25">
      <c r="A3857" s="43" t="s">
        <v>194</v>
      </c>
      <c r="B3857" s="1" t="s">
        <v>242</v>
      </c>
      <c r="C3857" s="1" t="s">
        <v>289</v>
      </c>
      <c r="D3857" s="1" t="s">
        <v>288</v>
      </c>
      <c r="E3857" s="45" t="str">
        <f>VLOOKUP(C3857,PROCV!E$50:G$126,3,0)</f>
        <v>Editorial</v>
      </c>
      <c r="F3857" s="1" t="s">
        <v>416</v>
      </c>
      <c r="G3857" s="1" t="s">
        <v>236</v>
      </c>
      <c r="H3857" s="1">
        <v>2011</v>
      </c>
      <c r="I3857" s="60">
        <f>VLOOKUP(H3857,PROCV!E$33:F$44,2,0)</f>
        <v>1.4444330190702552</v>
      </c>
      <c r="J3857" s="71">
        <v>5741593</v>
      </c>
      <c r="K3857" s="44">
        <f t="shared" si="60"/>
        <v>8293346.5112626441</v>
      </c>
    </row>
    <row r="3858" spans="1:11" s="43" customFormat="1" ht="19.7" customHeight="1" x14ac:dyDescent="0.25">
      <c r="A3858" s="43" t="s">
        <v>194</v>
      </c>
      <c r="B3858" s="1" t="s">
        <v>242</v>
      </c>
      <c r="C3858" s="1" t="s">
        <v>289</v>
      </c>
      <c r="D3858" s="1" t="s">
        <v>288</v>
      </c>
      <c r="E3858" s="45" t="str">
        <f>VLOOKUP(C3858,PROCV!E$50:G$126,3,0)</f>
        <v>Editorial</v>
      </c>
      <c r="F3858" s="1" t="s">
        <v>416</v>
      </c>
      <c r="G3858" s="1" t="s">
        <v>236</v>
      </c>
      <c r="H3858" s="1">
        <v>2011</v>
      </c>
      <c r="I3858" s="60">
        <f>VLOOKUP(H3858,PROCV!E$33:F$44,2,0)</f>
        <v>1.4444330190702552</v>
      </c>
      <c r="J3858" s="71">
        <v>427044</v>
      </c>
      <c r="K3858" s="44">
        <f t="shared" si="60"/>
        <v>616836.45419583807</v>
      </c>
    </row>
    <row r="3859" spans="1:11" s="43" customFormat="1" ht="19.7" customHeight="1" x14ac:dyDescent="0.25">
      <c r="A3859" s="43" t="s">
        <v>194</v>
      </c>
      <c r="B3859" s="1" t="s">
        <v>242</v>
      </c>
      <c r="C3859" s="1" t="s">
        <v>289</v>
      </c>
      <c r="D3859" s="1" t="s">
        <v>288</v>
      </c>
      <c r="E3859" s="45" t="str">
        <f>VLOOKUP(C3859,PROCV!E$50:G$126,3,0)</f>
        <v>Editorial</v>
      </c>
      <c r="F3859" s="1" t="s">
        <v>416</v>
      </c>
      <c r="G3859" s="1" t="s">
        <v>236</v>
      </c>
      <c r="H3859" s="1">
        <v>2011</v>
      </c>
      <c r="I3859" s="60">
        <f>VLOOKUP(H3859,PROCV!E$33:F$44,2,0)</f>
        <v>1.4444330190702552</v>
      </c>
      <c r="J3859" s="71">
        <v>2194107</v>
      </c>
      <c r="K3859" s="44">
        <f t="shared" si="60"/>
        <v>3169240.5981731806</v>
      </c>
    </row>
    <row r="3860" spans="1:11" s="43" customFormat="1" ht="19.7" customHeight="1" x14ac:dyDescent="0.25">
      <c r="A3860" s="43" t="s">
        <v>194</v>
      </c>
      <c r="B3860" s="1" t="s">
        <v>242</v>
      </c>
      <c r="C3860" s="1" t="s">
        <v>299</v>
      </c>
      <c r="D3860" s="1" t="s">
        <v>298</v>
      </c>
      <c r="E3860" s="45" t="str">
        <f>VLOOKUP(C3860,PROCV!E$50:G$126,3,0)</f>
        <v>NA</v>
      </c>
      <c r="F3860" s="1" t="s">
        <v>416</v>
      </c>
      <c r="G3860" s="1" t="s">
        <v>236</v>
      </c>
      <c r="H3860" s="1">
        <v>2011</v>
      </c>
      <c r="I3860" s="60">
        <f>VLOOKUP(H3860,PROCV!E$33:F$44,2,0)</f>
        <v>1.4444330190702552</v>
      </c>
      <c r="J3860" s="71">
        <v>17357</v>
      </c>
      <c r="K3860" s="44">
        <f t="shared" si="60"/>
        <v>25071.02391200242</v>
      </c>
    </row>
    <row r="3861" spans="1:11" s="43" customFormat="1" ht="19.7" customHeight="1" x14ac:dyDescent="0.25">
      <c r="A3861" s="43" t="s">
        <v>194</v>
      </c>
      <c r="B3861" s="1" t="s">
        <v>242</v>
      </c>
      <c r="C3861" s="1" t="s">
        <v>299</v>
      </c>
      <c r="D3861" s="1" t="s">
        <v>298</v>
      </c>
      <c r="E3861" s="45" t="str">
        <f>VLOOKUP(C3861,PROCV!E$50:G$126,3,0)</f>
        <v>NA</v>
      </c>
      <c r="F3861" s="1" t="s">
        <v>416</v>
      </c>
      <c r="G3861" s="1" t="s">
        <v>236</v>
      </c>
      <c r="H3861" s="1">
        <v>2011</v>
      </c>
      <c r="I3861" s="60">
        <f>VLOOKUP(H3861,PROCV!E$33:F$44,2,0)</f>
        <v>1.4444330190702552</v>
      </c>
      <c r="J3861" s="71">
        <v>33300</v>
      </c>
      <c r="K3861" s="44">
        <f t="shared" si="60"/>
        <v>48099.619535039499</v>
      </c>
    </row>
    <row r="3862" spans="1:11" s="43" customFormat="1" ht="19.7" customHeight="1" x14ac:dyDescent="0.25">
      <c r="A3862" s="43" t="s">
        <v>194</v>
      </c>
      <c r="B3862" s="1" t="s">
        <v>242</v>
      </c>
      <c r="C3862" s="1" t="s">
        <v>299</v>
      </c>
      <c r="D3862" s="1" t="s">
        <v>298</v>
      </c>
      <c r="E3862" s="45" t="str">
        <f>VLOOKUP(C3862,PROCV!E$50:G$126,3,0)</f>
        <v>NA</v>
      </c>
      <c r="F3862" s="1" t="s">
        <v>416</v>
      </c>
      <c r="G3862" s="1" t="s">
        <v>236</v>
      </c>
      <c r="H3862" s="1">
        <v>2011</v>
      </c>
      <c r="I3862" s="60">
        <f>VLOOKUP(H3862,PROCV!E$33:F$44,2,0)</f>
        <v>1.4444330190702552</v>
      </c>
      <c r="J3862" s="71">
        <v>26790</v>
      </c>
      <c r="K3862" s="44">
        <f t="shared" si="60"/>
        <v>38696.360580892135</v>
      </c>
    </row>
    <row r="3863" spans="1:11" s="43" customFormat="1" ht="19.7" customHeight="1" x14ac:dyDescent="0.25">
      <c r="A3863" s="43" t="s">
        <v>194</v>
      </c>
      <c r="B3863" s="1" t="s">
        <v>242</v>
      </c>
      <c r="C3863" s="1" t="s">
        <v>299</v>
      </c>
      <c r="D3863" s="1" t="s">
        <v>298</v>
      </c>
      <c r="E3863" s="45" t="str">
        <f>VLOOKUP(C3863,PROCV!E$50:G$126,3,0)</f>
        <v>NA</v>
      </c>
      <c r="F3863" s="1" t="s">
        <v>416</v>
      </c>
      <c r="G3863" s="1" t="s">
        <v>236</v>
      </c>
      <c r="H3863" s="1">
        <v>2011</v>
      </c>
      <c r="I3863" s="60">
        <f>VLOOKUP(H3863,PROCV!E$33:F$44,2,0)</f>
        <v>1.4444330190702552</v>
      </c>
      <c r="J3863" s="71">
        <v>497717</v>
      </c>
      <c r="K3863" s="44">
        <f t="shared" si="60"/>
        <v>718918.86895259027</v>
      </c>
    </row>
    <row r="3864" spans="1:11" s="43" customFormat="1" ht="19.7" customHeight="1" x14ac:dyDescent="0.25">
      <c r="A3864" s="43" t="s">
        <v>194</v>
      </c>
      <c r="B3864" s="1" t="s">
        <v>242</v>
      </c>
      <c r="C3864" s="1" t="s">
        <v>287</v>
      </c>
      <c r="D3864" s="1" t="s">
        <v>286</v>
      </c>
      <c r="E3864" s="45" t="str">
        <f>VLOOKUP(C3864,PROCV!E$50:G$126,3,0)</f>
        <v>Música</v>
      </c>
      <c r="F3864" s="1" t="s">
        <v>416</v>
      </c>
      <c r="G3864" s="1" t="s">
        <v>236</v>
      </c>
      <c r="H3864" s="1">
        <v>2011</v>
      </c>
      <c r="I3864" s="60">
        <f>VLOOKUP(H3864,PROCV!E$33:F$44,2,0)</f>
        <v>1.4444330190702552</v>
      </c>
      <c r="J3864" s="71">
        <v>149139</v>
      </c>
      <c r="K3864" s="44">
        <f t="shared" si="60"/>
        <v>215421.29603111881</v>
      </c>
    </row>
    <row r="3865" spans="1:11" s="43" customFormat="1" ht="19.7" customHeight="1" x14ac:dyDescent="0.25">
      <c r="A3865" s="43" t="s">
        <v>194</v>
      </c>
      <c r="B3865" s="1" t="s">
        <v>242</v>
      </c>
      <c r="C3865" s="1" t="s">
        <v>287</v>
      </c>
      <c r="D3865" s="1" t="s">
        <v>286</v>
      </c>
      <c r="E3865" s="45" t="str">
        <f>VLOOKUP(C3865,PROCV!E$50:G$126,3,0)</f>
        <v>Música</v>
      </c>
      <c r="F3865" s="1" t="s">
        <v>416</v>
      </c>
      <c r="G3865" s="1" t="s">
        <v>236</v>
      </c>
      <c r="H3865" s="1">
        <v>2011</v>
      </c>
      <c r="I3865" s="60">
        <f>VLOOKUP(H3865,PROCV!E$33:F$44,2,0)</f>
        <v>1.4444330190702552</v>
      </c>
      <c r="J3865" s="71">
        <v>584210</v>
      </c>
      <c r="K3865" s="44">
        <f t="shared" si="60"/>
        <v>843852.21407103376</v>
      </c>
    </row>
    <row r="3866" spans="1:11" s="43" customFormat="1" ht="19.7" customHeight="1" x14ac:dyDescent="0.25">
      <c r="A3866" s="43" t="s">
        <v>194</v>
      </c>
      <c r="B3866" s="1" t="s">
        <v>242</v>
      </c>
      <c r="C3866" s="1" t="s">
        <v>287</v>
      </c>
      <c r="D3866" s="1" t="s">
        <v>286</v>
      </c>
      <c r="E3866" s="45" t="str">
        <f>VLOOKUP(C3866,PROCV!E$50:G$126,3,0)</f>
        <v>Música</v>
      </c>
      <c r="F3866" s="1" t="s">
        <v>416</v>
      </c>
      <c r="G3866" s="1" t="s">
        <v>236</v>
      </c>
      <c r="H3866" s="1">
        <v>2011</v>
      </c>
      <c r="I3866" s="60">
        <f>VLOOKUP(H3866,PROCV!E$33:F$44,2,0)</f>
        <v>1.4444330190702552</v>
      </c>
      <c r="J3866" s="71">
        <v>1110712</v>
      </c>
      <c r="K3866" s="44">
        <f t="shared" si="60"/>
        <v>1604349.0874775613</v>
      </c>
    </row>
    <row r="3867" spans="1:11" s="43" customFormat="1" ht="19.7" customHeight="1" x14ac:dyDescent="0.25">
      <c r="A3867" s="43" t="s">
        <v>194</v>
      </c>
      <c r="B3867" s="1" t="s">
        <v>242</v>
      </c>
      <c r="C3867" s="1" t="s">
        <v>287</v>
      </c>
      <c r="D3867" s="1" t="s">
        <v>286</v>
      </c>
      <c r="E3867" s="45" t="str">
        <f>VLOOKUP(C3867,PROCV!E$50:G$126,3,0)</f>
        <v>Música</v>
      </c>
      <c r="F3867" s="1" t="s">
        <v>416</v>
      </c>
      <c r="G3867" s="1" t="s">
        <v>236</v>
      </c>
      <c r="H3867" s="1">
        <v>2011</v>
      </c>
      <c r="I3867" s="60">
        <f>VLOOKUP(H3867,PROCV!E$33:F$44,2,0)</f>
        <v>1.4444330190702552</v>
      </c>
      <c r="J3867" s="71">
        <v>31331</v>
      </c>
      <c r="K3867" s="44">
        <f t="shared" si="60"/>
        <v>45255.530920490164</v>
      </c>
    </row>
    <row r="3868" spans="1:11" s="43" customFormat="1" ht="19.7" customHeight="1" x14ac:dyDescent="0.25">
      <c r="A3868" s="43" t="s">
        <v>194</v>
      </c>
      <c r="B3868" s="1" t="s">
        <v>242</v>
      </c>
      <c r="C3868" s="1" t="s">
        <v>285</v>
      </c>
      <c r="D3868" s="1" t="s">
        <v>284</v>
      </c>
      <c r="E3868" s="45" t="str">
        <f>VLOOKUP(C3868,PROCV!E$50:G$126,3,0)</f>
        <v>Editorial</v>
      </c>
      <c r="F3868" s="1" t="s">
        <v>416</v>
      </c>
      <c r="G3868" s="1" t="s">
        <v>236</v>
      </c>
      <c r="H3868" s="1">
        <v>2011</v>
      </c>
      <c r="I3868" s="60">
        <f>VLOOKUP(H3868,PROCV!E$33:F$44,2,0)</f>
        <v>1.4444330190702552</v>
      </c>
      <c r="J3868" s="71">
        <v>620210</v>
      </c>
      <c r="K3868" s="44">
        <f t="shared" si="60"/>
        <v>895851.80275756295</v>
      </c>
    </row>
    <row r="3869" spans="1:11" s="43" customFormat="1" ht="19.7" customHeight="1" x14ac:dyDescent="0.25">
      <c r="A3869" s="43" t="s">
        <v>194</v>
      </c>
      <c r="B3869" s="1" t="s">
        <v>242</v>
      </c>
      <c r="C3869" s="1" t="s">
        <v>285</v>
      </c>
      <c r="D3869" s="1" t="s">
        <v>284</v>
      </c>
      <c r="E3869" s="45" t="str">
        <f>VLOOKUP(C3869,PROCV!E$50:G$126,3,0)</f>
        <v>Editorial</v>
      </c>
      <c r="F3869" s="1" t="s">
        <v>416</v>
      </c>
      <c r="G3869" s="1" t="s">
        <v>265</v>
      </c>
      <c r="H3869" s="1">
        <v>2011</v>
      </c>
      <c r="I3869" s="60">
        <f>VLOOKUP(H3869,PROCV!E$33:F$44,2,0)</f>
        <v>1.4444330190702552</v>
      </c>
      <c r="J3869" s="71">
        <v>809646</v>
      </c>
      <c r="K3869" s="44">
        <f t="shared" si="60"/>
        <v>1169479.4161581558</v>
      </c>
    </row>
    <row r="3870" spans="1:11" s="43" customFormat="1" ht="19.7" customHeight="1" x14ac:dyDescent="0.25">
      <c r="A3870" s="43" t="s">
        <v>194</v>
      </c>
      <c r="B3870" s="1" t="s">
        <v>242</v>
      </c>
      <c r="C3870" s="1" t="s">
        <v>285</v>
      </c>
      <c r="D3870" s="1" t="s">
        <v>284</v>
      </c>
      <c r="E3870" s="45" t="str">
        <f>VLOOKUP(C3870,PROCV!E$50:G$126,3,0)</f>
        <v>Editorial</v>
      </c>
      <c r="F3870" s="1" t="s">
        <v>416</v>
      </c>
      <c r="G3870" s="1" t="s">
        <v>265</v>
      </c>
      <c r="H3870" s="1">
        <v>2011</v>
      </c>
      <c r="I3870" s="60">
        <f>VLOOKUP(H3870,PROCV!E$33:F$44,2,0)</f>
        <v>1.4444330190702552</v>
      </c>
      <c r="J3870" s="71">
        <v>9700000</v>
      </c>
      <c r="K3870" s="44">
        <f t="shared" si="60"/>
        <v>14011000.284981476</v>
      </c>
    </row>
    <row r="3871" spans="1:11" s="43" customFormat="1" ht="19.7" customHeight="1" x14ac:dyDescent="0.25">
      <c r="A3871" s="43" t="s">
        <v>194</v>
      </c>
      <c r="B3871" s="1" t="s">
        <v>242</v>
      </c>
      <c r="C3871" s="1" t="s">
        <v>285</v>
      </c>
      <c r="D3871" s="1" t="s">
        <v>284</v>
      </c>
      <c r="E3871" s="45" t="str">
        <f>VLOOKUP(C3871,PROCV!E$50:G$126,3,0)</f>
        <v>Editorial</v>
      </c>
      <c r="F3871" s="1" t="s">
        <v>416</v>
      </c>
      <c r="G3871" s="1" t="s">
        <v>236</v>
      </c>
      <c r="H3871" s="1">
        <v>2011</v>
      </c>
      <c r="I3871" s="60">
        <f>VLOOKUP(H3871,PROCV!E$33:F$44,2,0)</f>
        <v>1.4444330190702552</v>
      </c>
      <c r="J3871" s="71">
        <v>587618</v>
      </c>
      <c r="K3871" s="44">
        <f t="shared" si="60"/>
        <v>848774.8418000252</v>
      </c>
    </row>
    <row r="3872" spans="1:11" s="43" customFormat="1" ht="19.7" customHeight="1" x14ac:dyDescent="0.25">
      <c r="A3872" s="43" t="s">
        <v>194</v>
      </c>
      <c r="B3872" s="1" t="s">
        <v>242</v>
      </c>
      <c r="C3872" s="1" t="s">
        <v>285</v>
      </c>
      <c r="D3872" s="1" t="s">
        <v>284</v>
      </c>
      <c r="E3872" s="45" t="str">
        <f>VLOOKUP(C3872,PROCV!E$50:G$126,3,0)</f>
        <v>Editorial</v>
      </c>
      <c r="F3872" s="1" t="s">
        <v>416</v>
      </c>
      <c r="G3872" s="1" t="s">
        <v>236</v>
      </c>
      <c r="H3872" s="1">
        <v>2011</v>
      </c>
      <c r="I3872" s="60">
        <f>VLOOKUP(H3872,PROCV!E$33:F$44,2,0)</f>
        <v>1.4444330190702552</v>
      </c>
      <c r="J3872" s="71">
        <v>3900000</v>
      </c>
      <c r="K3872" s="44">
        <f t="shared" si="60"/>
        <v>5633288.7743739951</v>
      </c>
    </row>
    <row r="3873" spans="1:11" s="43" customFormat="1" ht="19.7" customHeight="1" x14ac:dyDescent="0.25">
      <c r="A3873" s="43" t="s">
        <v>194</v>
      </c>
      <c r="B3873" s="1" t="s">
        <v>242</v>
      </c>
      <c r="C3873" s="1" t="s">
        <v>285</v>
      </c>
      <c r="D3873" s="1" t="s">
        <v>284</v>
      </c>
      <c r="E3873" s="45" t="str">
        <f>VLOOKUP(C3873,PROCV!E$50:G$126,3,0)</f>
        <v>Editorial</v>
      </c>
      <c r="F3873" s="1" t="s">
        <v>416</v>
      </c>
      <c r="G3873" s="1" t="s">
        <v>265</v>
      </c>
      <c r="H3873" s="1">
        <v>2011</v>
      </c>
      <c r="I3873" s="60">
        <f>VLOOKUP(H3873,PROCV!E$33:F$44,2,0)</f>
        <v>1.4444330190702552</v>
      </c>
      <c r="J3873" s="71">
        <v>11388114</v>
      </c>
      <c r="K3873" s="44">
        <f t="shared" si="60"/>
        <v>16449367.886536241</v>
      </c>
    </row>
    <row r="3874" spans="1:11" s="43" customFormat="1" ht="19.7" customHeight="1" x14ac:dyDescent="0.25">
      <c r="A3874" s="43" t="s">
        <v>194</v>
      </c>
      <c r="B3874" s="1" t="s">
        <v>242</v>
      </c>
      <c r="C3874" s="1" t="s">
        <v>285</v>
      </c>
      <c r="D3874" s="1" t="s">
        <v>284</v>
      </c>
      <c r="E3874" s="45" t="str">
        <f>VLOOKUP(C3874,PROCV!E$50:G$126,3,0)</f>
        <v>Editorial</v>
      </c>
      <c r="F3874" s="1" t="s">
        <v>416</v>
      </c>
      <c r="G3874" s="1" t="s">
        <v>236</v>
      </c>
      <c r="H3874" s="1">
        <v>2011</v>
      </c>
      <c r="I3874" s="60">
        <f>VLOOKUP(H3874,PROCV!E$33:F$44,2,0)</f>
        <v>1.4444330190702552</v>
      </c>
      <c r="J3874" s="71">
        <v>2957786</v>
      </c>
      <c r="K3874" s="44">
        <f t="shared" si="60"/>
        <v>4272323.7617437337</v>
      </c>
    </row>
    <row r="3875" spans="1:11" s="43" customFormat="1" ht="19.7" customHeight="1" x14ac:dyDescent="0.25">
      <c r="A3875" s="43" t="s">
        <v>194</v>
      </c>
      <c r="B3875" s="1" t="s">
        <v>242</v>
      </c>
      <c r="C3875" s="1" t="s">
        <v>285</v>
      </c>
      <c r="D3875" s="1" t="s">
        <v>284</v>
      </c>
      <c r="E3875" s="45" t="str">
        <f>VLOOKUP(C3875,PROCV!E$50:G$126,3,0)</f>
        <v>Editorial</v>
      </c>
      <c r="F3875" s="1" t="s">
        <v>416</v>
      </c>
      <c r="G3875" s="1" t="s">
        <v>236</v>
      </c>
      <c r="H3875" s="1">
        <v>2011</v>
      </c>
      <c r="I3875" s="60">
        <f>VLOOKUP(H3875,PROCV!E$33:F$44,2,0)</f>
        <v>1.4444330190702552</v>
      </c>
      <c r="J3875" s="71">
        <v>5000</v>
      </c>
      <c r="K3875" s="44">
        <f t="shared" si="60"/>
        <v>7222.1650953512762</v>
      </c>
    </row>
    <row r="3876" spans="1:11" s="43" customFormat="1" ht="19.7" customHeight="1" x14ac:dyDescent="0.25">
      <c r="A3876" s="43" t="s">
        <v>194</v>
      </c>
      <c r="B3876" s="1" t="s">
        <v>242</v>
      </c>
      <c r="C3876" s="1" t="s">
        <v>285</v>
      </c>
      <c r="D3876" s="1" t="s">
        <v>284</v>
      </c>
      <c r="E3876" s="45" t="str">
        <f>VLOOKUP(C3876,PROCV!E$50:G$126,3,0)</f>
        <v>Editorial</v>
      </c>
      <c r="F3876" s="1" t="s">
        <v>416</v>
      </c>
      <c r="G3876" s="1" t="s">
        <v>236</v>
      </c>
      <c r="H3876" s="1">
        <v>2011</v>
      </c>
      <c r="I3876" s="60">
        <f>VLOOKUP(H3876,PROCV!E$33:F$44,2,0)</f>
        <v>1.4444330190702552</v>
      </c>
      <c r="J3876" s="71">
        <v>9075</v>
      </c>
      <c r="K3876" s="44">
        <f t="shared" si="60"/>
        <v>13108.229648062566</v>
      </c>
    </row>
    <row r="3877" spans="1:11" s="43" customFormat="1" ht="19.7" customHeight="1" x14ac:dyDescent="0.25">
      <c r="A3877" s="43" t="s">
        <v>194</v>
      </c>
      <c r="B3877" s="1" t="s">
        <v>242</v>
      </c>
      <c r="C3877" s="1" t="s">
        <v>283</v>
      </c>
      <c r="D3877" s="1" t="s">
        <v>282</v>
      </c>
      <c r="E3877" s="45" t="str">
        <f>VLOOKUP(C3877,PROCV!E$50:G$126,3,0)</f>
        <v>Editorial</v>
      </c>
      <c r="F3877" s="1" t="s">
        <v>416</v>
      </c>
      <c r="G3877" s="1" t="s">
        <v>236</v>
      </c>
      <c r="H3877" s="1">
        <v>2011</v>
      </c>
      <c r="I3877" s="60">
        <f>VLOOKUP(H3877,PROCV!E$33:F$44,2,0)</f>
        <v>1.4444330190702552</v>
      </c>
      <c r="J3877" s="71">
        <v>90241</v>
      </c>
      <c r="K3877" s="44">
        <f t="shared" si="60"/>
        <v>130347.0800739189</v>
      </c>
    </row>
    <row r="3878" spans="1:11" s="43" customFormat="1" ht="19.7" customHeight="1" x14ac:dyDescent="0.25">
      <c r="A3878" s="43" t="s">
        <v>194</v>
      </c>
      <c r="B3878" s="1" t="s">
        <v>242</v>
      </c>
      <c r="C3878" s="1" t="s">
        <v>283</v>
      </c>
      <c r="D3878" s="1" t="s">
        <v>282</v>
      </c>
      <c r="E3878" s="45" t="str">
        <f>VLOOKUP(C3878,PROCV!E$50:G$126,3,0)</f>
        <v>Editorial</v>
      </c>
      <c r="F3878" s="1" t="s">
        <v>416</v>
      </c>
      <c r="G3878" s="1" t="s">
        <v>236</v>
      </c>
      <c r="H3878" s="1">
        <v>2011</v>
      </c>
      <c r="I3878" s="60">
        <f>VLOOKUP(H3878,PROCV!E$33:F$44,2,0)</f>
        <v>1.4444330190702552</v>
      </c>
      <c r="J3878" s="71">
        <v>195000</v>
      </c>
      <c r="K3878" s="44">
        <f t="shared" si="60"/>
        <v>281664.43871869979</v>
      </c>
    </row>
    <row r="3879" spans="1:11" s="43" customFormat="1" ht="19.7" customHeight="1" x14ac:dyDescent="0.25">
      <c r="A3879" s="43" t="s">
        <v>194</v>
      </c>
      <c r="B3879" s="1" t="s">
        <v>242</v>
      </c>
      <c r="C3879" s="1" t="s">
        <v>283</v>
      </c>
      <c r="D3879" s="1" t="s">
        <v>282</v>
      </c>
      <c r="E3879" s="45" t="str">
        <f>VLOOKUP(C3879,PROCV!E$50:G$126,3,0)</f>
        <v>Editorial</v>
      </c>
      <c r="F3879" s="1" t="s">
        <v>416</v>
      </c>
      <c r="G3879" s="1" t="s">
        <v>236</v>
      </c>
      <c r="H3879" s="1">
        <v>2011</v>
      </c>
      <c r="I3879" s="60">
        <f>VLOOKUP(H3879,PROCV!E$33:F$44,2,0)</f>
        <v>1.4444330190702552</v>
      </c>
      <c r="J3879" s="71">
        <v>65600</v>
      </c>
      <c r="K3879" s="44">
        <f t="shared" si="60"/>
        <v>94754.806051008738</v>
      </c>
    </row>
    <row r="3880" spans="1:11" s="43" customFormat="1" ht="19.7" customHeight="1" x14ac:dyDescent="0.25">
      <c r="A3880" s="43" t="s">
        <v>194</v>
      </c>
      <c r="B3880" s="1" t="s">
        <v>242</v>
      </c>
      <c r="C3880" s="1" t="s">
        <v>283</v>
      </c>
      <c r="D3880" s="1" t="s">
        <v>282</v>
      </c>
      <c r="E3880" s="45" t="str">
        <f>VLOOKUP(C3880,PROCV!E$50:G$126,3,0)</f>
        <v>Editorial</v>
      </c>
      <c r="F3880" s="1" t="s">
        <v>416</v>
      </c>
      <c r="G3880" s="1" t="s">
        <v>236</v>
      </c>
      <c r="H3880" s="1">
        <v>2011</v>
      </c>
      <c r="I3880" s="60">
        <f>VLOOKUP(H3880,PROCV!E$33:F$44,2,0)</f>
        <v>1.4444330190702552</v>
      </c>
      <c r="J3880" s="71">
        <v>88912</v>
      </c>
      <c r="K3880" s="44">
        <f t="shared" si="60"/>
        <v>128427.42859157453</v>
      </c>
    </row>
    <row r="3881" spans="1:11" s="43" customFormat="1" ht="19.7" customHeight="1" x14ac:dyDescent="0.25">
      <c r="A3881" s="43" t="s">
        <v>194</v>
      </c>
      <c r="B3881" s="1" t="s">
        <v>242</v>
      </c>
      <c r="C3881" s="1" t="s">
        <v>283</v>
      </c>
      <c r="D3881" s="1" t="s">
        <v>282</v>
      </c>
      <c r="E3881" s="45" t="str">
        <f>VLOOKUP(C3881,PROCV!E$50:G$126,3,0)</f>
        <v>Editorial</v>
      </c>
      <c r="F3881" s="1" t="s">
        <v>416</v>
      </c>
      <c r="G3881" s="1" t="s">
        <v>236</v>
      </c>
      <c r="H3881" s="1">
        <v>2011</v>
      </c>
      <c r="I3881" s="60">
        <f>VLOOKUP(H3881,PROCV!E$33:F$44,2,0)</f>
        <v>1.4444330190702552</v>
      </c>
      <c r="J3881" s="71">
        <v>94600</v>
      </c>
      <c r="K3881" s="44">
        <f t="shared" si="60"/>
        <v>136643.36360404614</v>
      </c>
    </row>
    <row r="3882" spans="1:11" s="43" customFormat="1" ht="19.7" customHeight="1" x14ac:dyDescent="0.25">
      <c r="A3882" s="43" t="s">
        <v>194</v>
      </c>
      <c r="B3882" s="1" t="s">
        <v>242</v>
      </c>
      <c r="C3882" s="1" t="s">
        <v>283</v>
      </c>
      <c r="D3882" s="1" t="s">
        <v>282</v>
      </c>
      <c r="E3882" s="45" t="str">
        <f>VLOOKUP(C3882,PROCV!E$50:G$126,3,0)</f>
        <v>Editorial</v>
      </c>
      <c r="F3882" s="1" t="s">
        <v>416</v>
      </c>
      <c r="G3882" s="1" t="s">
        <v>236</v>
      </c>
      <c r="H3882" s="1">
        <v>2011</v>
      </c>
      <c r="I3882" s="60">
        <f>VLOOKUP(H3882,PROCV!E$33:F$44,2,0)</f>
        <v>1.4444330190702552</v>
      </c>
      <c r="J3882" s="71">
        <v>488972</v>
      </c>
      <c r="K3882" s="44">
        <f t="shared" si="60"/>
        <v>706287.30220082088</v>
      </c>
    </row>
    <row r="3883" spans="1:11" s="43" customFormat="1" ht="19.7" customHeight="1" x14ac:dyDescent="0.25">
      <c r="A3883" s="43" t="s">
        <v>194</v>
      </c>
      <c r="B3883" s="1" t="s">
        <v>242</v>
      </c>
      <c r="C3883" s="1" t="s">
        <v>283</v>
      </c>
      <c r="D3883" s="1" t="s">
        <v>282</v>
      </c>
      <c r="E3883" s="45" t="str">
        <f>VLOOKUP(C3883,PROCV!E$50:G$126,3,0)</f>
        <v>Editorial</v>
      </c>
      <c r="F3883" s="1" t="s">
        <v>416</v>
      </c>
      <c r="G3883" s="1" t="s">
        <v>236</v>
      </c>
      <c r="H3883" s="1">
        <v>2011</v>
      </c>
      <c r="I3883" s="60">
        <f>VLOOKUP(H3883,PROCV!E$33:F$44,2,0)</f>
        <v>1.4444330190702552</v>
      </c>
      <c r="J3883" s="71">
        <v>20000</v>
      </c>
      <c r="K3883" s="44">
        <f t="shared" si="60"/>
        <v>28888.660381405105</v>
      </c>
    </row>
    <row r="3884" spans="1:11" s="43" customFormat="1" ht="19.7" customHeight="1" x14ac:dyDescent="0.25">
      <c r="A3884" s="43" t="s">
        <v>194</v>
      </c>
      <c r="B3884" s="1" t="s">
        <v>242</v>
      </c>
      <c r="C3884" s="1" t="s">
        <v>283</v>
      </c>
      <c r="D3884" s="1" t="s">
        <v>282</v>
      </c>
      <c r="E3884" s="45" t="str">
        <f>VLOOKUP(C3884,PROCV!E$50:G$126,3,0)</f>
        <v>Editorial</v>
      </c>
      <c r="F3884" s="1" t="s">
        <v>416</v>
      </c>
      <c r="G3884" s="1" t="s">
        <v>236</v>
      </c>
      <c r="H3884" s="1">
        <v>2011</v>
      </c>
      <c r="I3884" s="60">
        <f>VLOOKUP(H3884,PROCV!E$33:F$44,2,0)</f>
        <v>1.4444330190702552</v>
      </c>
      <c r="J3884" s="71">
        <v>24100</v>
      </c>
      <c r="K3884" s="44">
        <f t="shared" si="60"/>
        <v>34810.835759593152</v>
      </c>
    </row>
    <row r="3885" spans="1:11" s="43" customFormat="1" ht="19.7" customHeight="1" x14ac:dyDescent="0.25">
      <c r="A3885" s="43" t="s">
        <v>194</v>
      </c>
      <c r="B3885" s="1" t="s">
        <v>242</v>
      </c>
      <c r="C3885" s="1" t="s">
        <v>281</v>
      </c>
      <c r="D3885" s="1" t="s">
        <v>280</v>
      </c>
      <c r="E3885" s="45" t="str">
        <f>VLOOKUP(C3885,PROCV!E$50:G$126,3,0)</f>
        <v>Música</v>
      </c>
      <c r="F3885" s="1" t="s">
        <v>416</v>
      </c>
      <c r="G3885" s="1" t="s">
        <v>236</v>
      </c>
      <c r="H3885" s="1">
        <v>2011</v>
      </c>
      <c r="I3885" s="60">
        <f>VLOOKUP(H3885,PROCV!E$33:F$44,2,0)</f>
        <v>1.4444330190702552</v>
      </c>
      <c r="J3885" s="71">
        <v>137191</v>
      </c>
      <c r="K3885" s="44">
        <f t="shared" si="60"/>
        <v>198163.21031926738</v>
      </c>
    </row>
    <row r="3886" spans="1:11" s="43" customFormat="1" ht="19.7" customHeight="1" x14ac:dyDescent="0.25">
      <c r="A3886" s="43" t="s">
        <v>194</v>
      </c>
      <c r="B3886" s="1" t="s">
        <v>242</v>
      </c>
      <c r="C3886" s="1" t="s">
        <v>281</v>
      </c>
      <c r="D3886" s="1" t="s">
        <v>280</v>
      </c>
      <c r="E3886" s="45" t="str">
        <f>VLOOKUP(C3886,PROCV!E$50:G$126,3,0)</f>
        <v>Música</v>
      </c>
      <c r="F3886" s="1" t="s">
        <v>416</v>
      </c>
      <c r="G3886" s="1" t="s">
        <v>236</v>
      </c>
      <c r="H3886" s="1">
        <v>2011</v>
      </c>
      <c r="I3886" s="60">
        <f>VLOOKUP(H3886,PROCV!E$33:F$44,2,0)</f>
        <v>1.4444330190702552</v>
      </c>
      <c r="J3886" s="71">
        <v>83846</v>
      </c>
      <c r="K3886" s="44">
        <f t="shared" si="60"/>
        <v>121109.93091696461</v>
      </c>
    </row>
    <row r="3887" spans="1:11" s="43" customFormat="1" ht="19.7" customHeight="1" x14ac:dyDescent="0.25">
      <c r="A3887" s="43" t="s">
        <v>194</v>
      </c>
      <c r="B3887" s="1" t="s">
        <v>242</v>
      </c>
      <c r="C3887" s="1" t="s">
        <v>281</v>
      </c>
      <c r="D3887" s="1" t="s">
        <v>280</v>
      </c>
      <c r="E3887" s="45" t="str">
        <f>VLOOKUP(C3887,PROCV!E$50:G$126,3,0)</f>
        <v>Música</v>
      </c>
      <c r="F3887" s="1" t="s">
        <v>416</v>
      </c>
      <c r="G3887" s="1" t="s">
        <v>236</v>
      </c>
      <c r="H3887" s="1">
        <v>2011</v>
      </c>
      <c r="I3887" s="60">
        <f>VLOOKUP(H3887,PROCV!E$33:F$44,2,0)</f>
        <v>1.4444330190702552</v>
      </c>
      <c r="J3887" s="71">
        <v>519975</v>
      </c>
      <c r="K3887" s="44">
        <f t="shared" si="60"/>
        <v>751069.059091056</v>
      </c>
    </row>
    <row r="3888" spans="1:11" s="43" customFormat="1" ht="19.7" customHeight="1" x14ac:dyDescent="0.25">
      <c r="A3888" s="43" t="s">
        <v>194</v>
      </c>
      <c r="B3888" s="1" t="s">
        <v>242</v>
      </c>
      <c r="C3888" s="1" t="s">
        <v>281</v>
      </c>
      <c r="D3888" s="1" t="s">
        <v>280</v>
      </c>
      <c r="E3888" s="45" t="str">
        <f>VLOOKUP(C3888,PROCV!E$50:G$126,3,0)</f>
        <v>Música</v>
      </c>
      <c r="F3888" s="1" t="s">
        <v>416</v>
      </c>
      <c r="G3888" s="1" t="s">
        <v>236</v>
      </c>
      <c r="H3888" s="1">
        <v>2011</v>
      </c>
      <c r="I3888" s="60">
        <f>VLOOKUP(H3888,PROCV!E$33:F$44,2,0)</f>
        <v>1.4444330190702552</v>
      </c>
      <c r="J3888" s="71">
        <v>2000</v>
      </c>
      <c r="K3888" s="44">
        <f t="shared" si="60"/>
        <v>2888.8660381405107</v>
      </c>
    </row>
    <row r="3889" spans="1:11" s="43" customFormat="1" ht="19.7" customHeight="1" x14ac:dyDescent="0.25">
      <c r="A3889" s="43" t="s">
        <v>194</v>
      </c>
      <c r="B3889" s="1" t="s">
        <v>242</v>
      </c>
      <c r="C3889" s="1" t="s">
        <v>279</v>
      </c>
      <c r="D3889" s="1" t="s">
        <v>278</v>
      </c>
      <c r="E3889" s="45" t="str">
        <f>VLOOKUP(C3889,PROCV!E$50:G$126,3,0)</f>
        <v>Editorial</v>
      </c>
      <c r="F3889" s="1" t="s">
        <v>416</v>
      </c>
      <c r="G3889" s="1" t="s">
        <v>236</v>
      </c>
      <c r="H3889" s="1">
        <v>2011</v>
      </c>
      <c r="I3889" s="60">
        <f>VLOOKUP(H3889,PROCV!E$33:F$44,2,0)</f>
        <v>1.4444330190702552</v>
      </c>
      <c r="J3889" s="71">
        <v>92163</v>
      </c>
      <c r="K3889" s="44">
        <f t="shared" si="60"/>
        <v>133123.28033657194</v>
      </c>
    </row>
    <row r="3890" spans="1:11" s="43" customFormat="1" ht="19.7" customHeight="1" x14ac:dyDescent="0.25">
      <c r="A3890" s="43" t="s">
        <v>194</v>
      </c>
      <c r="B3890" s="1" t="s">
        <v>242</v>
      </c>
      <c r="C3890" s="1" t="s">
        <v>279</v>
      </c>
      <c r="D3890" s="1" t="s">
        <v>278</v>
      </c>
      <c r="E3890" s="45" t="str">
        <f>VLOOKUP(C3890,PROCV!E$50:G$126,3,0)</f>
        <v>Editorial</v>
      </c>
      <c r="F3890" s="1" t="s">
        <v>416</v>
      </c>
      <c r="G3890" s="1" t="s">
        <v>236</v>
      </c>
      <c r="H3890" s="1">
        <v>2011</v>
      </c>
      <c r="I3890" s="60">
        <f>VLOOKUP(H3890,PROCV!E$33:F$44,2,0)</f>
        <v>1.4444330190702552</v>
      </c>
      <c r="J3890" s="71">
        <v>3468002</v>
      </c>
      <c r="K3890" s="44">
        <f t="shared" si="60"/>
        <v>5009296.5990016833</v>
      </c>
    </row>
    <row r="3891" spans="1:11" s="43" customFormat="1" ht="19.7" customHeight="1" x14ac:dyDescent="0.25">
      <c r="A3891" s="43" t="s">
        <v>194</v>
      </c>
      <c r="B3891" s="1" t="s">
        <v>242</v>
      </c>
      <c r="C3891" s="1" t="s">
        <v>279</v>
      </c>
      <c r="D3891" s="1" t="s">
        <v>278</v>
      </c>
      <c r="E3891" s="45" t="str">
        <f>VLOOKUP(C3891,PROCV!E$50:G$126,3,0)</f>
        <v>Editorial</v>
      </c>
      <c r="F3891" s="1" t="s">
        <v>416</v>
      </c>
      <c r="G3891" s="1" t="s">
        <v>265</v>
      </c>
      <c r="H3891" s="1">
        <v>2011</v>
      </c>
      <c r="I3891" s="60">
        <f>VLOOKUP(H3891,PROCV!E$33:F$44,2,0)</f>
        <v>1.4444330190702552</v>
      </c>
      <c r="J3891" s="71">
        <v>32743101</v>
      </c>
      <c r="K3891" s="44">
        <f t="shared" si="60"/>
        <v>47295216.231152296</v>
      </c>
    </row>
    <row r="3892" spans="1:11" s="43" customFormat="1" ht="19.7" customHeight="1" x14ac:dyDescent="0.25">
      <c r="A3892" s="43" t="s">
        <v>194</v>
      </c>
      <c r="B3892" s="1" t="s">
        <v>242</v>
      </c>
      <c r="C3892" s="1" t="s">
        <v>279</v>
      </c>
      <c r="D3892" s="1" t="s">
        <v>278</v>
      </c>
      <c r="E3892" s="45" t="str">
        <f>VLOOKUP(C3892,PROCV!E$50:G$126,3,0)</f>
        <v>Editorial</v>
      </c>
      <c r="F3892" s="1" t="s">
        <v>416</v>
      </c>
      <c r="G3892" s="1" t="s">
        <v>236</v>
      </c>
      <c r="H3892" s="1">
        <v>2011</v>
      </c>
      <c r="I3892" s="60">
        <f>VLOOKUP(H3892,PROCV!E$33:F$44,2,0)</f>
        <v>1.4444330190702552</v>
      </c>
      <c r="J3892" s="71">
        <v>50566</v>
      </c>
      <c r="K3892" s="44">
        <f t="shared" si="60"/>
        <v>73039.200042306533</v>
      </c>
    </row>
    <row r="3893" spans="1:11" s="43" customFormat="1" ht="19.7" customHeight="1" x14ac:dyDescent="0.25">
      <c r="A3893" s="43" t="s">
        <v>194</v>
      </c>
      <c r="B3893" s="1" t="s">
        <v>242</v>
      </c>
      <c r="C3893" s="1" t="s">
        <v>279</v>
      </c>
      <c r="D3893" s="1" t="s">
        <v>278</v>
      </c>
      <c r="E3893" s="45" t="str">
        <f>VLOOKUP(C3893,PROCV!E$50:G$126,3,0)</f>
        <v>Editorial</v>
      </c>
      <c r="F3893" s="1" t="s">
        <v>415</v>
      </c>
      <c r="G3893" s="1" t="s">
        <v>265</v>
      </c>
      <c r="H3893" s="1">
        <v>2011</v>
      </c>
      <c r="I3893" s="60">
        <f>VLOOKUP(H3893,PROCV!E$33:F$44,2,0)</f>
        <v>1.4444330190702552</v>
      </c>
      <c r="J3893" s="71">
        <v>201800</v>
      </c>
      <c r="K3893" s="44">
        <f t="shared" si="60"/>
        <v>291486.58324837749</v>
      </c>
    </row>
    <row r="3894" spans="1:11" s="43" customFormat="1" ht="19.7" customHeight="1" x14ac:dyDescent="0.25">
      <c r="A3894" s="43" t="s">
        <v>194</v>
      </c>
      <c r="B3894" s="1" t="s">
        <v>242</v>
      </c>
      <c r="C3894" s="1" t="s">
        <v>279</v>
      </c>
      <c r="D3894" s="1" t="s">
        <v>278</v>
      </c>
      <c r="E3894" s="45" t="str">
        <f>VLOOKUP(C3894,PROCV!E$50:G$126,3,0)</f>
        <v>Editorial</v>
      </c>
      <c r="F3894" s="1" t="s">
        <v>415</v>
      </c>
      <c r="G3894" s="1" t="s">
        <v>265</v>
      </c>
      <c r="H3894" s="1">
        <v>2011</v>
      </c>
      <c r="I3894" s="60">
        <f>VLOOKUP(H3894,PROCV!E$33:F$44,2,0)</f>
        <v>1.4444330190702552</v>
      </c>
      <c r="J3894" s="71">
        <v>135350</v>
      </c>
      <c r="K3894" s="44">
        <f t="shared" si="60"/>
        <v>195504.00913115905</v>
      </c>
    </row>
    <row r="3895" spans="1:11" s="43" customFormat="1" ht="19.7" customHeight="1" x14ac:dyDescent="0.25">
      <c r="A3895" s="43" t="s">
        <v>194</v>
      </c>
      <c r="B3895" s="1" t="s">
        <v>242</v>
      </c>
      <c r="C3895" s="1" t="s">
        <v>279</v>
      </c>
      <c r="D3895" s="1" t="s">
        <v>278</v>
      </c>
      <c r="E3895" s="45" t="str">
        <f>VLOOKUP(C3895,PROCV!E$50:G$126,3,0)</f>
        <v>Editorial</v>
      </c>
      <c r="F3895" s="1" t="s">
        <v>416</v>
      </c>
      <c r="G3895" s="1" t="s">
        <v>236</v>
      </c>
      <c r="H3895" s="1">
        <v>2011</v>
      </c>
      <c r="I3895" s="60">
        <f>VLOOKUP(H3895,PROCV!E$33:F$44,2,0)</f>
        <v>1.4444330190702552</v>
      </c>
      <c r="J3895" s="71">
        <v>1073611</v>
      </c>
      <c r="K3895" s="44">
        <f t="shared" si="60"/>
        <v>1550759.1780370357</v>
      </c>
    </row>
    <row r="3896" spans="1:11" s="43" customFormat="1" ht="19.7" customHeight="1" x14ac:dyDescent="0.25">
      <c r="A3896" s="43" t="s">
        <v>194</v>
      </c>
      <c r="B3896" s="1" t="s">
        <v>242</v>
      </c>
      <c r="C3896" s="1" t="s">
        <v>279</v>
      </c>
      <c r="D3896" s="1" t="s">
        <v>278</v>
      </c>
      <c r="E3896" s="45" t="str">
        <f>VLOOKUP(C3896,PROCV!E$50:G$126,3,0)</f>
        <v>Editorial</v>
      </c>
      <c r="F3896" s="1" t="s">
        <v>416</v>
      </c>
      <c r="G3896" s="1" t="s">
        <v>265</v>
      </c>
      <c r="H3896" s="1">
        <v>2011</v>
      </c>
      <c r="I3896" s="60">
        <f>VLOOKUP(H3896,PROCV!E$33:F$44,2,0)</f>
        <v>1.4444330190702552</v>
      </c>
      <c r="J3896" s="71">
        <v>13351284</v>
      </c>
      <c r="K3896" s="44">
        <f t="shared" si="60"/>
        <v>19285035.456584394</v>
      </c>
    </row>
    <row r="3897" spans="1:11" s="43" customFormat="1" ht="19.7" customHeight="1" x14ac:dyDescent="0.25">
      <c r="A3897" s="43" t="s">
        <v>194</v>
      </c>
      <c r="B3897" s="1" t="s">
        <v>242</v>
      </c>
      <c r="C3897" s="1" t="s">
        <v>279</v>
      </c>
      <c r="D3897" s="1" t="s">
        <v>278</v>
      </c>
      <c r="E3897" s="45" t="str">
        <f>VLOOKUP(C3897,PROCV!E$50:G$126,3,0)</f>
        <v>Editorial</v>
      </c>
      <c r="F3897" s="1" t="s">
        <v>416</v>
      </c>
      <c r="G3897" s="1" t="s">
        <v>236</v>
      </c>
      <c r="H3897" s="1">
        <v>2011</v>
      </c>
      <c r="I3897" s="60">
        <f>VLOOKUP(H3897,PROCV!E$33:F$44,2,0)</f>
        <v>1.4444330190702552</v>
      </c>
      <c r="J3897" s="71">
        <v>3107543</v>
      </c>
      <c r="K3897" s="44">
        <f t="shared" si="60"/>
        <v>4488637.7173806382</v>
      </c>
    </row>
    <row r="3898" spans="1:11" s="43" customFormat="1" ht="19.7" customHeight="1" x14ac:dyDescent="0.25">
      <c r="A3898" s="43" t="s">
        <v>194</v>
      </c>
      <c r="B3898" s="1" t="s">
        <v>242</v>
      </c>
      <c r="C3898" s="1" t="s">
        <v>279</v>
      </c>
      <c r="D3898" s="1" t="s">
        <v>278</v>
      </c>
      <c r="E3898" s="45" t="str">
        <f>VLOOKUP(C3898,PROCV!E$50:G$126,3,0)</f>
        <v>Editorial</v>
      </c>
      <c r="F3898" s="1" t="s">
        <v>416</v>
      </c>
      <c r="G3898" s="1" t="s">
        <v>236</v>
      </c>
      <c r="H3898" s="1">
        <v>2011</v>
      </c>
      <c r="I3898" s="60">
        <f>VLOOKUP(H3898,PROCV!E$33:F$44,2,0)</f>
        <v>1.4444330190702552</v>
      </c>
      <c r="J3898" s="71">
        <v>10000</v>
      </c>
      <c r="K3898" s="44">
        <f t="shared" si="60"/>
        <v>14444.330190702552</v>
      </c>
    </row>
    <row r="3899" spans="1:11" s="43" customFormat="1" ht="19.7" customHeight="1" x14ac:dyDescent="0.25">
      <c r="A3899" s="43" t="s">
        <v>194</v>
      </c>
      <c r="B3899" s="1" t="s">
        <v>242</v>
      </c>
      <c r="C3899" s="1" t="s">
        <v>279</v>
      </c>
      <c r="D3899" s="1" t="s">
        <v>278</v>
      </c>
      <c r="E3899" s="45" t="str">
        <f>VLOOKUP(C3899,PROCV!E$50:G$126,3,0)</f>
        <v>Editorial</v>
      </c>
      <c r="F3899" s="1" t="s">
        <v>416</v>
      </c>
      <c r="G3899" s="1" t="s">
        <v>236</v>
      </c>
      <c r="H3899" s="1">
        <v>2011</v>
      </c>
      <c r="I3899" s="60">
        <f>VLOOKUP(H3899,PROCV!E$33:F$44,2,0)</f>
        <v>1.4444330190702552</v>
      </c>
      <c r="J3899" s="71">
        <v>159925</v>
      </c>
      <c r="K3899" s="44">
        <f t="shared" si="60"/>
        <v>231000.95057481056</v>
      </c>
    </row>
    <row r="3900" spans="1:11" s="43" customFormat="1" ht="19.7" customHeight="1" x14ac:dyDescent="0.25">
      <c r="A3900" s="43" t="s">
        <v>194</v>
      </c>
      <c r="B3900" s="1" t="s">
        <v>242</v>
      </c>
      <c r="C3900" s="1" t="s">
        <v>277</v>
      </c>
      <c r="D3900" s="1" t="s">
        <v>276</v>
      </c>
      <c r="E3900" s="45" t="str">
        <f>VLOOKUP(C3900,PROCV!E$50:G$126,3,0)</f>
        <v>Editorial</v>
      </c>
      <c r="F3900" s="1" t="s">
        <v>416</v>
      </c>
      <c r="G3900" s="1" t="s">
        <v>236</v>
      </c>
      <c r="H3900" s="1">
        <v>2011</v>
      </c>
      <c r="I3900" s="60">
        <f>VLOOKUP(H3900,PROCV!E$33:F$44,2,0)</f>
        <v>1.4444330190702552</v>
      </c>
      <c r="J3900" s="71">
        <v>23759</v>
      </c>
      <c r="K3900" s="44">
        <f t="shared" si="60"/>
        <v>34318.284100090197</v>
      </c>
    </row>
    <row r="3901" spans="1:11" s="43" customFormat="1" ht="19.7" customHeight="1" x14ac:dyDescent="0.25">
      <c r="A3901" s="43" t="s">
        <v>194</v>
      </c>
      <c r="B3901" s="1" t="s">
        <v>242</v>
      </c>
      <c r="C3901" s="1" t="s">
        <v>277</v>
      </c>
      <c r="D3901" s="1" t="s">
        <v>276</v>
      </c>
      <c r="E3901" s="45" t="str">
        <f>VLOOKUP(C3901,PROCV!E$50:G$126,3,0)</f>
        <v>Editorial</v>
      </c>
      <c r="F3901" s="1" t="s">
        <v>416</v>
      </c>
      <c r="G3901" s="1" t="s">
        <v>236</v>
      </c>
      <c r="H3901" s="1">
        <v>2011</v>
      </c>
      <c r="I3901" s="60">
        <f>VLOOKUP(H3901,PROCV!E$33:F$44,2,0)</f>
        <v>1.4444330190702552</v>
      </c>
      <c r="J3901" s="71">
        <v>249088</v>
      </c>
      <c r="K3901" s="44">
        <f t="shared" si="60"/>
        <v>359790.93185417174</v>
      </c>
    </row>
    <row r="3902" spans="1:11" s="43" customFormat="1" ht="19.7" customHeight="1" x14ac:dyDescent="0.25">
      <c r="A3902" s="43" t="s">
        <v>194</v>
      </c>
      <c r="B3902" s="1" t="s">
        <v>242</v>
      </c>
      <c r="C3902" s="1" t="s">
        <v>277</v>
      </c>
      <c r="D3902" s="1" t="s">
        <v>276</v>
      </c>
      <c r="E3902" s="45" t="str">
        <f>VLOOKUP(C3902,PROCV!E$50:G$126,3,0)</f>
        <v>Editorial</v>
      </c>
      <c r="F3902" s="1" t="s">
        <v>416</v>
      </c>
      <c r="G3902" s="1" t="s">
        <v>236</v>
      </c>
      <c r="H3902" s="1">
        <v>2011</v>
      </c>
      <c r="I3902" s="60">
        <f>VLOOKUP(H3902,PROCV!E$33:F$44,2,0)</f>
        <v>1.4444330190702552</v>
      </c>
      <c r="J3902" s="71">
        <v>497314</v>
      </c>
      <c r="K3902" s="44">
        <f t="shared" si="60"/>
        <v>718336.7624459049</v>
      </c>
    </row>
    <row r="3903" spans="1:11" s="43" customFormat="1" ht="19.7" customHeight="1" x14ac:dyDescent="0.25">
      <c r="A3903" s="43" t="s">
        <v>194</v>
      </c>
      <c r="B3903" s="1" t="s">
        <v>242</v>
      </c>
      <c r="C3903" s="1" t="s">
        <v>275</v>
      </c>
      <c r="D3903" s="1" t="s">
        <v>274</v>
      </c>
      <c r="E3903" s="45" t="str">
        <f>VLOOKUP(C3903,PROCV!E$50:G$126,3,0)</f>
        <v>Editorial</v>
      </c>
      <c r="F3903" s="1" t="s">
        <v>416</v>
      </c>
      <c r="G3903" s="1" t="s">
        <v>236</v>
      </c>
      <c r="H3903" s="1">
        <v>2011</v>
      </c>
      <c r="I3903" s="60">
        <f>VLOOKUP(H3903,PROCV!E$33:F$44,2,0)</f>
        <v>1.4444330190702552</v>
      </c>
      <c r="J3903" s="71">
        <v>13839</v>
      </c>
      <c r="K3903" s="44">
        <f t="shared" si="60"/>
        <v>19989.508550913262</v>
      </c>
    </row>
    <row r="3904" spans="1:11" s="43" customFormat="1" ht="19.7" customHeight="1" x14ac:dyDescent="0.25">
      <c r="A3904" s="43" t="s">
        <v>194</v>
      </c>
      <c r="B3904" s="1" t="s">
        <v>242</v>
      </c>
      <c r="C3904" s="1" t="s">
        <v>275</v>
      </c>
      <c r="D3904" s="1" t="s">
        <v>274</v>
      </c>
      <c r="E3904" s="45" t="str">
        <f>VLOOKUP(C3904,PROCV!E$50:G$126,3,0)</f>
        <v>Editorial</v>
      </c>
      <c r="F3904" s="1" t="s">
        <v>416</v>
      </c>
      <c r="G3904" s="1" t="s">
        <v>236</v>
      </c>
      <c r="H3904" s="1">
        <v>2011</v>
      </c>
      <c r="I3904" s="60">
        <f>VLOOKUP(H3904,PROCV!E$33:F$44,2,0)</f>
        <v>1.4444330190702552</v>
      </c>
      <c r="J3904" s="71">
        <v>248777</v>
      </c>
      <c r="K3904" s="44">
        <f t="shared" si="60"/>
        <v>359341.71318524086</v>
      </c>
    </row>
    <row r="3905" spans="1:11" s="43" customFormat="1" ht="19.7" customHeight="1" x14ac:dyDescent="0.25">
      <c r="A3905" s="43" t="s">
        <v>194</v>
      </c>
      <c r="B3905" s="1" t="s">
        <v>242</v>
      </c>
      <c r="C3905" s="1" t="s">
        <v>275</v>
      </c>
      <c r="D3905" s="1" t="s">
        <v>274</v>
      </c>
      <c r="E3905" s="45" t="str">
        <f>VLOOKUP(C3905,PROCV!E$50:G$126,3,0)</f>
        <v>Editorial</v>
      </c>
      <c r="F3905" s="1" t="s">
        <v>416</v>
      </c>
      <c r="G3905" s="1" t="s">
        <v>236</v>
      </c>
      <c r="H3905" s="1">
        <v>2011</v>
      </c>
      <c r="I3905" s="60">
        <f>VLOOKUP(H3905,PROCV!E$33:F$44,2,0)</f>
        <v>1.4444330190702552</v>
      </c>
      <c r="J3905" s="71">
        <v>462773</v>
      </c>
      <c r="K3905" s="44">
        <f t="shared" si="60"/>
        <v>668444.6015341992</v>
      </c>
    </row>
    <row r="3906" spans="1:11" s="43" customFormat="1" ht="19.7" customHeight="1" x14ac:dyDescent="0.25">
      <c r="A3906" s="43" t="s">
        <v>194</v>
      </c>
      <c r="B3906" s="1" t="s">
        <v>242</v>
      </c>
      <c r="C3906" s="1" t="s">
        <v>307</v>
      </c>
      <c r="D3906" s="1" t="s">
        <v>306</v>
      </c>
      <c r="E3906" s="45" t="str">
        <f>VLOOKUP(C3906,PROCV!E$50:G$126,3,0)</f>
        <v>NA</v>
      </c>
      <c r="F3906" s="1" t="s">
        <v>416</v>
      </c>
      <c r="G3906" s="1" t="s">
        <v>236</v>
      </c>
      <c r="H3906" s="1">
        <v>2011</v>
      </c>
      <c r="I3906" s="60">
        <f>VLOOKUP(H3906,PROCV!E$33:F$44,2,0)</f>
        <v>1.4444330190702552</v>
      </c>
      <c r="J3906" s="71">
        <v>11260</v>
      </c>
      <c r="K3906" s="44">
        <f t="shared" si="60"/>
        <v>16264.315794731074</v>
      </c>
    </row>
    <row r="3907" spans="1:11" s="43" customFormat="1" ht="19.7" customHeight="1" x14ac:dyDescent="0.25">
      <c r="A3907" s="43" t="s">
        <v>194</v>
      </c>
      <c r="B3907" s="1" t="s">
        <v>242</v>
      </c>
      <c r="C3907" s="1" t="s">
        <v>307</v>
      </c>
      <c r="D3907" s="1" t="s">
        <v>306</v>
      </c>
      <c r="E3907" s="45" t="str">
        <f>VLOOKUP(C3907,PROCV!E$50:G$126,3,0)</f>
        <v>NA</v>
      </c>
      <c r="F3907" s="1" t="s">
        <v>416</v>
      </c>
      <c r="G3907" s="1" t="s">
        <v>236</v>
      </c>
      <c r="H3907" s="1">
        <v>2011</v>
      </c>
      <c r="I3907" s="60">
        <f>VLOOKUP(H3907,PROCV!E$33:F$44,2,0)</f>
        <v>1.4444330190702552</v>
      </c>
      <c r="J3907" s="71">
        <v>79200</v>
      </c>
      <c r="K3907" s="44">
        <f t="shared" ref="K3907:K3970" si="61">J3907*I3907</f>
        <v>114399.09511036421</v>
      </c>
    </row>
    <row r="3908" spans="1:11" s="43" customFormat="1" ht="19.7" customHeight="1" x14ac:dyDescent="0.25">
      <c r="A3908" s="43" t="s">
        <v>194</v>
      </c>
      <c r="B3908" s="1" t="s">
        <v>242</v>
      </c>
      <c r="C3908" s="1" t="s">
        <v>307</v>
      </c>
      <c r="D3908" s="1" t="s">
        <v>306</v>
      </c>
      <c r="E3908" s="45" t="str">
        <f>VLOOKUP(C3908,PROCV!E$50:G$126,3,0)</f>
        <v>NA</v>
      </c>
      <c r="F3908" s="1" t="s">
        <v>416</v>
      </c>
      <c r="G3908" s="1" t="s">
        <v>236</v>
      </c>
      <c r="H3908" s="1">
        <v>2011</v>
      </c>
      <c r="I3908" s="60">
        <f>VLOOKUP(H3908,PROCV!E$33:F$44,2,0)</f>
        <v>1.4444330190702552</v>
      </c>
      <c r="J3908" s="71">
        <v>59217</v>
      </c>
      <c r="K3908" s="44">
        <f t="shared" si="61"/>
        <v>85534.990090283303</v>
      </c>
    </row>
    <row r="3909" spans="1:11" s="43" customFormat="1" ht="19.7" customHeight="1" x14ac:dyDescent="0.25">
      <c r="A3909" s="43" t="s">
        <v>194</v>
      </c>
      <c r="B3909" s="1" t="s">
        <v>242</v>
      </c>
      <c r="C3909" s="1" t="s">
        <v>273</v>
      </c>
      <c r="D3909" s="1" t="s">
        <v>272</v>
      </c>
      <c r="E3909" s="45" t="str">
        <f>VLOOKUP(C3909,PROCV!E$50:G$126,3,0)</f>
        <v>Editorial</v>
      </c>
      <c r="F3909" s="1" t="s">
        <v>416</v>
      </c>
      <c r="G3909" s="1" t="s">
        <v>236</v>
      </c>
      <c r="H3909" s="1">
        <v>2011</v>
      </c>
      <c r="I3909" s="60">
        <f>VLOOKUP(H3909,PROCV!E$33:F$44,2,0)</f>
        <v>1.4444330190702552</v>
      </c>
      <c r="J3909" s="71">
        <v>1160</v>
      </c>
      <c r="K3909" s="44">
        <f t="shared" si="61"/>
        <v>1675.542302121496</v>
      </c>
    </row>
    <row r="3910" spans="1:11" s="43" customFormat="1" ht="19.7" customHeight="1" x14ac:dyDescent="0.25">
      <c r="A3910" s="43" t="s">
        <v>194</v>
      </c>
      <c r="B3910" s="1" t="s">
        <v>242</v>
      </c>
      <c r="C3910" s="1" t="s">
        <v>273</v>
      </c>
      <c r="D3910" s="1" t="s">
        <v>272</v>
      </c>
      <c r="E3910" s="45" t="str">
        <f>VLOOKUP(C3910,PROCV!E$50:G$126,3,0)</f>
        <v>Editorial</v>
      </c>
      <c r="F3910" s="1" t="s">
        <v>416</v>
      </c>
      <c r="G3910" s="1" t="s">
        <v>236</v>
      </c>
      <c r="H3910" s="1">
        <v>2011</v>
      </c>
      <c r="I3910" s="60">
        <f>VLOOKUP(H3910,PROCV!E$33:F$44,2,0)</f>
        <v>1.4444330190702552</v>
      </c>
      <c r="J3910" s="71">
        <v>547200</v>
      </c>
      <c r="K3910" s="44">
        <f t="shared" si="61"/>
        <v>790393.74803524371</v>
      </c>
    </row>
    <row r="3911" spans="1:11" s="43" customFormat="1" ht="19.7" customHeight="1" x14ac:dyDescent="0.25">
      <c r="A3911" s="43" t="s">
        <v>194</v>
      </c>
      <c r="B3911" s="1" t="s">
        <v>242</v>
      </c>
      <c r="C3911" s="1" t="s">
        <v>273</v>
      </c>
      <c r="D3911" s="1" t="s">
        <v>272</v>
      </c>
      <c r="E3911" s="45" t="str">
        <f>VLOOKUP(C3911,PROCV!E$50:G$126,3,0)</f>
        <v>Editorial</v>
      </c>
      <c r="F3911" s="1" t="s">
        <v>416</v>
      </c>
      <c r="G3911" s="1" t="s">
        <v>236</v>
      </c>
      <c r="H3911" s="1">
        <v>2011</v>
      </c>
      <c r="I3911" s="60">
        <f>VLOOKUP(H3911,PROCV!E$33:F$44,2,0)</f>
        <v>1.4444330190702552</v>
      </c>
      <c r="J3911" s="71">
        <v>502077</v>
      </c>
      <c r="K3911" s="44">
        <f t="shared" si="61"/>
        <v>725216.59691573656</v>
      </c>
    </row>
    <row r="3912" spans="1:11" s="43" customFormat="1" ht="19.7" customHeight="1" x14ac:dyDescent="0.25">
      <c r="A3912" s="43" t="s">
        <v>194</v>
      </c>
      <c r="B3912" s="1" t="s">
        <v>242</v>
      </c>
      <c r="C3912" s="1" t="s">
        <v>273</v>
      </c>
      <c r="D3912" s="1" t="s">
        <v>272</v>
      </c>
      <c r="E3912" s="45" t="str">
        <f>VLOOKUP(C3912,PROCV!E$50:G$126,3,0)</f>
        <v>Editorial</v>
      </c>
      <c r="F3912" s="1" t="s">
        <v>416</v>
      </c>
      <c r="G3912" s="1" t="s">
        <v>236</v>
      </c>
      <c r="H3912" s="1">
        <v>2011</v>
      </c>
      <c r="I3912" s="60">
        <f>VLOOKUP(H3912,PROCV!E$33:F$44,2,0)</f>
        <v>1.4444330190702552</v>
      </c>
      <c r="J3912" s="71">
        <v>4657898</v>
      </c>
      <c r="K3912" s="44">
        <f t="shared" si="61"/>
        <v>6728021.6706613041</v>
      </c>
    </row>
    <row r="3913" spans="1:11" s="43" customFormat="1" ht="19.7" customHeight="1" x14ac:dyDescent="0.25">
      <c r="A3913" s="43" t="s">
        <v>194</v>
      </c>
      <c r="B3913" s="1" t="s">
        <v>242</v>
      </c>
      <c r="C3913" s="1" t="s">
        <v>273</v>
      </c>
      <c r="D3913" s="1" t="s">
        <v>272</v>
      </c>
      <c r="E3913" s="45" t="str">
        <f>VLOOKUP(C3913,PROCV!E$50:G$126,3,0)</f>
        <v>Editorial</v>
      </c>
      <c r="F3913" s="1" t="s">
        <v>416</v>
      </c>
      <c r="G3913" s="1" t="s">
        <v>236</v>
      </c>
      <c r="H3913" s="1">
        <v>2011</v>
      </c>
      <c r="I3913" s="60">
        <f>VLOOKUP(H3913,PROCV!E$33:F$44,2,0)</f>
        <v>1.4444330190702552</v>
      </c>
      <c r="J3913" s="71">
        <v>33901</v>
      </c>
      <c r="K3913" s="44">
        <f t="shared" si="61"/>
        <v>48967.723779500724</v>
      </c>
    </row>
    <row r="3914" spans="1:11" s="43" customFormat="1" ht="19.7" customHeight="1" x14ac:dyDescent="0.25">
      <c r="A3914" s="43" t="s">
        <v>194</v>
      </c>
      <c r="B3914" s="1" t="s">
        <v>242</v>
      </c>
      <c r="C3914" s="1" t="s">
        <v>271</v>
      </c>
      <c r="D3914" s="1" t="s">
        <v>270</v>
      </c>
      <c r="E3914" s="45" t="str">
        <f>VLOOKUP(C3914,PROCV!E$50:G$126,3,0)</f>
        <v>Editorial</v>
      </c>
      <c r="F3914" s="1" t="s">
        <v>416</v>
      </c>
      <c r="G3914" s="1" t="s">
        <v>236</v>
      </c>
      <c r="H3914" s="1">
        <v>2011</v>
      </c>
      <c r="I3914" s="60">
        <f>VLOOKUP(H3914,PROCV!E$33:F$44,2,0)</f>
        <v>1.4444330190702552</v>
      </c>
      <c r="J3914" s="71">
        <v>97382</v>
      </c>
      <c r="K3914" s="44">
        <f t="shared" si="61"/>
        <v>140661.7762630996</v>
      </c>
    </row>
    <row r="3915" spans="1:11" s="43" customFormat="1" ht="19.7" customHeight="1" x14ac:dyDescent="0.25">
      <c r="A3915" s="43" t="s">
        <v>194</v>
      </c>
      <c r="B3915" s="1" t="s">
        <v>242</v>
      </c>
      <c r="C3915" s="1" t="s">
        <v>271</v>
      </c>
      <c r="D3915" s="1" t="s">
        <v>270</v>
      </c>
      <c r="E3915" s="45" t="str">
        <f>VLOOKUP(C3915,PROCV!E$50:G$126,3,0)</f>
        <v>Editorial</v>
      </c>
      <c r="F3915" s="1" t="s">
        <v>416</v>
      </c>
      <c r="G3915" s="1" t="s">
        <v>236</v>
      </c>
      <c r="H3915" s="1">
        <v>2011</v>
      </c>
      <c r="I3915" s="60">
        <f>VLOOKUP(H3915,PROCV!E$33:F$44,2,0)</f>
        <v>1.4444330190702552</v>
      </c>
      <c r="J3915" s="71">
        <v>27288</v>
      </c>
      <c r="K3915" s="44">
        <f t="shared" si="61"/>
        <v>39415.688224389123</v>
      </c>
    </row>
    <row r="3916" spans="1:11" s="43" customFormat="1" ht="19.7" customHeight="1" x14ac:dyDescent="0.25">
      <c r="A3916" s="43" t="s">
        <v>194</v>
      </c>
      <c r="B3916" s="1" t="s">
        <v>242</v>
      </c>
      <c r="C3916" s="1" t="s">
        <v>271</v>
      </c>
      <c r="D3916" s="1" t="s">
        <v>270</v>
      </c>
      <c r="E3916" s="45" t="str">
        <f>VLOOKUP(C3916,PROCV!E$50:G$126,3,0)</f>
        <v>Editorial</v>
      </c>
      <c r="F3916" s="1" t="s">
        <v>416</v>
      </c>
      <c r="G3916" s="1" t="s">
        <v>236</v>
      </c>
      <c r="H3916" s="1">
        <v>2011</v>
      </c>
      <c r="I3916" s="60">
        <f>VLOOKUP(H3916,PROCV!E$33:F$44,2,0)</f>
        <v>1.4444330190702552</v>
      </c>
      <c r="J3916" s="71">
        <v>46807</v>
      </c>
      <c r="K3916" s="44">
        <f t="shared" si="61"/>
        <v>67609.576323621441</v>
      </c>
    </row>
    <row r="3917" spans="1:11" s="43" customFormat="1" ht="19.7" customHeight="1" x14ac:dyDescent="0.25">
      <c r="A3917" s="43" t="s">
        <v>194</v>
      </c>
      <c r="B3917" s="1" t="s">
        <v>242</v>
      </c>
      <c r="C3917" s="1" t="s">
        <v>271</v>
      </c>
      <c r="D3917" s="1" t="s">
        <v>270</v>
      </c>
      <c r="E3917" s="45" t="str">
        <f>VLOOKUP(C3917,PROCV!E$50:G$126,3,0)</f>
        <v>Editorial</v>
      </c>
      <c r="F3917" s="1" t="s">
        <v>416</v>
      </c>
      <c r="G3917" s="1" t="s">
        <v>236</v>
      </c>
      <c r="H3917" s="1">
        <v>2011</v>
      </c>
      <c r="I3917" s="60">
        <f>VLOOKUP(H3917,PROCV!E$33:F$44,2,0)</f>
        <v>1.4444330190702552</v>
      </c>
      <c r="J3917" s="71">
        <v>1719559</v>
      </c>
      <c r="K3917" s="44">
        <f t="shared" si="61"/>
        <v>2483787.7978394292</v>
      </c>
    </row>
    <row r="3918" spans="1:11" s="43" customFormat="1" ht="19.7" customHeight="1" x14ac:dyDescent="0.25">
      <c r="A3918" s="43" t="s">
        <v>194</v>
      </c>
      <c r="B3918" s="1" t="s">
        <v>242</v>
      </c>
      <c r="C3918" s="1" t="s">
        <v>271</v>
      </c>
      <c r="D3918" s="1" t="s">
        <v>270</v>
      </c>
      <c r="E3918" s="45" t="str">
        <f>VLOOKUP(C3918,PROCV!E$50:G$126,3,0)</f>
        <v>Editorial</v>
      </c>
      <c r="F3918" s="1" t="s">
        <v>416</v>
      </c>
      <c r="G3918" s="1" t="s">
        <v>236</v>
      </c>
      <c r="H3918" s="1">
        <v>2011</v>
      </c>
      <c r="I3918" s="60">
        <f>VLOOKUP(H3918,PROCV!E$33:F$44,2,0)</f>
        <v>1.4444330190702552</v>
      </c>
      <c r="J3918" s="71">
        <v>54527</v>
      </c>
      <c r="K3918" s="44">
        <f t="shared" si="61"/>
        <v>78760.5992308438</v>
      </c>
    </row>
    <row r="3919" spans="1:11" s="43" customFormat="1" ht="19.7" customHeight="1" x14ac:dyDescent="0.25">
      <c r="A3919" s="43" t="s">
        <v>194</v>
      </c>
      <c r="B3919" s="1" t="s">
        <v>242</v>
      </c>
      <c r="C3919" s="1" t="s">
        <v>271</v>
      </c>
      <c r="D3919" s="1" t="s">
        <v>270</v>
      </c>
      <c r="E3919" s="45" t="str">
        <f>VLOOKUP(C3919,PROCV!E$50:G$126,3,0)</f>
        <v>Editorial</v>
      </c>
      <c r="F3919" s="1" t="s">
        <v>416</v>
      </c>
      <c r="G3919" s="1" t="s">
        <v>236</v>
      </c>
      <c r="H3919" s="1">
        <v>2011</v>
      </c>
      <c r="I3919" s="60">
        <f>VLOOKUP(H3919,PROCV!E$33:F$44,2,0)</f>
        <v>1.4444330190702552</v>
      </c>
      <c r="J3919" s="71">
        <v>371161</v>
      </c>
      <c r="K3919" s="44">
        <f t="shared" si="61"/>
        <v>536117.20379113499</v>
      </c>
    </row>
    <row r="3920" spans="1:11" s="43" customFormat="1" ht="19.7" customHeight="1" x14ac:dyDescent="0.25">
      <c r="A3920" s="43" t="s">
        <v>194</v>
      </c>
      <c r="B3920" s="1" t="s">
        <v>242</v>
      </c>
      <c r="C3920" s="1" t="s">
        <v>271</v>
      </c>
      <c r="D3920" s="1" t="s">
        <v>270</v>
      </c>
      <c r="E3920" s="45" t="str">
        <f>VLOOKUP(C3920,PROCV!E$50:G$126,3,0)</f>
        <v>Editorial</v>
      </c>
      <c r="F3920" s="1" t="s">
        <v>416</v>
      </c>
      <c r="G3920" s="1" t="s">
        <v>236</v>
      </c>
      <c r="H3920" s="1">
        <v>2011</v>
      </c>
      <c r="I3920" s="60">
        <f>VLOOKUP(H3920,PROCV!E$33:F$44,2,0)</f>
        <v>1.4444330190702552</v>
      </c>
      <c r="J3920" s="71">
        <v>5000</v>
      </c>
      <c r="K3920" s="44">
        <f t="shared" si="61"/>
        <v>7222.1650953512762</v>
      </c>
    </row>
    <row r="3921" spans="1:11" s="43" customFormat="1" ht="19.7" customHeight="1" x14ac:dyDescent="0.25">
      <c r="A3921" s="43" t="s">
        <v>194</v>
      </c>
      <c r="B3921" s="1" t="s">
        <v>242</v>
      </c>
      <c r="C3921" s="1" t="s">
        <v>315</v>
      </c>
      <c r="D3921" s="1" t="s">
        <v>314</v>
      </c>
      <c r="E3921" s="45" t="str">
        <f>VLOOKUP(C3921,PROCV!E$50:G$126,3,0)</f>
        <v>Editorial</v>
      </c>
      <c r="F3921" s="1" t="s">
        <v>416</v>
      </c>
      <c r="G3921" s="1" t="s">
        <v>236</v>
      </c>
      <c r="H3921" s="1">
        <v>2011</v>
      </c>
      <c r="I3921" s="60">
        <f>VLOOKUP(H3921,PROCV!E$33:F$44,2,0)</f>
        <v>1.4444330190702552</v>
      </c>
      <c r="J3921" s="71">
        <v>14852</v>
      </c>
      <c r="K3921" s="44">
        <f t="shared" si="61"/>
        <v>21452.719199231429</v>
      </c>
    </row>
    <row r="3922" spans="1:11" s="43" customFormat="1" ht="19.7" customHeight="1" x14ac:dyDescent="0.25">
      <c r="A3922" s="43" t="s">
        <v>194</v>
      </c>
      <c r="B3922" s="1" t="s">
        <v>242</v>
      </c>
      <c r="C3922" s="1" t="s">
        <v>315</v>
      </c>
      <c r="D3922" s="1" t="s">
        <v>314</v>
      </c>
      <c r="E3922" s="45" t="str">
        <f>VLOOKUP(C3922,PROCV!E$50:G$126,3,0)</f>
        <v>Editorial</v>
      </c>
      <c r="F3922" s="1" t="s">
        <v>416</v>
      </c>
      <c r="G3922" s="1" t="s">
        <v>236</v>
      </c>
      <c r="H3922" s="1">
        <v>2011</v>
      </c>
      <c r="I3922" s="60">
        <f>VLOOKUP(H3922,PROCV!E$33:F$44,2,0)</f>
        <v>1.4444330190702552</v>
      </c>
      <c r="J3922" s="71">
        <v>201932</v>
      </c>
      <c r="K3922" s="44">
        <f t="shared" si="61"/>
        <v>291677.2484068948</v>
      </c>
    </row>
    <row r="3923" spans="1:11" s="43" customFormat="1" ht="19.7" customHeight="1" x14ac:dyDescent="0.25">
      <c r="A3923" s="43" t="s">
        <v>194</v>
      </c>
      <c r="B3923" s="1" t="s">
        <v>242</v>
      </c>
      <c r="C3923" s="1" t="s">
        <v>315</v>
      </c>
      <c r="D3923" s="1" t="s">
        <v>314</v>
      </c>
      <c r="E3923" s="45" t="str">
        <f>VLOOKUP(C3923,PROCV!E$50:G$126,3,0)</f>
        <v>Editorial</v>
      </c>
      <c r="F3923" s="1" t="s">
        <v>416</v>
      </c>
      <c r="G3923" s="1" t="s">
        <v>236</v>
      </c>
      <c r="H3923" s="1">
        <v>2011</v>
      </c>
      <c r="I3923" s="60">
        <f>VLOOKUP(H3923,PROCV!E$33:F$44,2,0)</f>
        <v>1.4444330190702552</v>
      </c>
      <c r="J3923" s="71">
        <v>566636</v>
      </c>
      <c r="K3923" s="44">
        <f t="shared" si="61"/>
        <v>818467.74819389312</v>
      </c>
    </row>
    <row r="3924" spans="1:11" s="43" customFormat="1" ht="19.7" customHeight="1" x14ac:dyDescent="0.25">
      <c r="A3924" s="43" t="s">
        <v>194</v>
      </c>
      <c r="B3924" s="1" t="s">
        <v>242</v>
      </c>
      <c r="C3924" s="1" t="s">
        <v>315</v>
      </c>
      <c r="D3924" s="1" t="s">
        <v>314</v>
      </c>
      <c r="E3924" s="45" t="str">
        <f>VLOOKUP(C3924,PROCV!E$50:G$126,3,0)</f>
        <v>Editorial</v>
      </c>
      <c r="F3924" s="1" t="s">
        <v>416</v>
      </c>
      <c r="G3924" s="1" t="s">
        <v>236</v>
      </c>
      <c r="H3924" s="1">
        <v>2011</v>
      </c>
      <c r="I3924" s="60">
        <f>VLOOKUP(H3924,PROCV!E$33:F$44,2,0)</f>
        <v>1.4444330190702552</v>
      </c>
      <c r="J3924" s="71">
        <v>2901</v>
      </c>
      <c r="K3924" s="44">
        <f t="shared" si="61"/>
        <v>4190.3001883228108</v>
      </c>
    </row>
    <row r="3925" spans="1:11" s="43" customFormat="1" ht="19.7" customHeight="1" x14ac:dyDescent="0.25">
      <c r="A3925" s="43" t="s">
        <v>194</v>
      </c>
      <c r="B3925" s="1" t="s">
        <v>242</v>
      </c>
      <c r="C3925" s="1" t="s">
        <v>269</v>
      </c>
      <c r="D3925" s="1" t="s">
        <v>268</v>
      </c>
      <c r="E3925" s="45" t="str">
        <f>VLOOKUP(C3925,PROCV!E$50:G$126,3,0)</f>
        <v>NA</v>
      </c>
      <c r="F3925" s="1" t="s">
        <v>416</v>
      </c>
      <c r="G3925" s="1" t="s">
        <v>236</v>
      </c>
      <c r="H3925" s="1">
        <v>2011</v>
      </c>
      <c r="I3925" s="60">
        <f>VLOOKUP(H3925,PROCV!E$33:F$44,2,0)</f>
        <v>1.4444330190702552</v>
      </c>
      <c r="J3925" s="71">
        <v>225465</v>
      </c>
      <c r="K3925" s="44">
        <f t="shared" si="61"/>
        <v>325669.09064467507</v>
      </c>
    </row>
    <row r="3926" spans="1:11" s="43" customFormat="1" ht="19.7" customHeight="1" x14ac:dyDescent="0.25">
      <c r="A3926" s="43" t="s">
        <v>194</v>
      </c>
      <c r="B3926" s="1" t="s">
        <v>242</v>
      </c>
      <c r="C3926" s="1" t="s">
        <v>269</v>
      </c>
      <c r="D3926" s="1" t="s">
        <v>268</v>
      </c>
      <c r="E3926" s="45" t="str">
        <f>VLOOKUP(C3926,PROCV!E$50:G$126,3,0)</f>
        <v>NA</v>
      </c>
      <c r="F3926" s="1" t="s">
        <v>416</v>
      </c>
      <c r="G3926" s="1" t="s">
        <v>236</v>
      </c>
      <c r="H3926" s="1">
        <v>2011</v>
      </c>
      <c r="I3926" s="60">
        <f>VLOOKUP(H3926,PROCV!E$33:F$44,2,0)</f>
        <v>1.4444330190702552</v>
      </c>
      <c r="J3926" s="71">
        <v>690265</v>
      </c>
      <c r="K3926" s="44">
        <f t="shared" si="61"/>
        <v>997041.55790852976</v>
      </c>
    </row>
    <row r="3927" spans="1:11" s="43" customFormat="1" ht="19.7" customHeight="1" x14ac:dyDescent="0.25">
      <c r="A3927" s="43" t="s">
        <v>194</v>
      </c>
      <c r="B3927" s="1" t="s">
        <v>242</v>
      </c>
      <c r="C3927" s="1" t="s">
        <v>269</v>
      </c>
      <c r="D3927" s="1" t="s">
        <v>268</v>
      </c>
      <c r="E3927" s="45" t="str">
        <f>VLOOKUP(C3927,PROCV!E$50:G$126,3,0)</f>
        <v>NA</v>
      </c>
      <c r="F3927" s="1" t="s">
        <v>416</v>
      </c>
      <c r="G3927" s="1" t="s">
        <v>236</v>
      </c>
      <c r="H3927" s="1">
        <v>2011</v>
      </c>
      <c r="I3927" s="60">
        <f>VLOOKUP(H3927,PROCV!E$33:F$44,2,0)</f>
        <v>1.4444330190702552</v>
      </c>
      <c r="J3927" s="71">
        <v>170000</v>
      </c>
      <c r="K3927" s="44">
        <f t="shared" si="61"/>
        <v>245553.61324194339</v>
      </c>
    </row>
    <row r="3928" spans="1:11" s="43" customFormat="1" ht="19.7" customHeight="1" x14ac:dyDescent="0.25">
      <c r="A3928" s="43" t="s">
        <v>194</v>
      </c>
      <c r="B3928" s="1" t="s">
        <v>242</v>
      </c>
      <c r="C3928" s="1" t="s">
        <v>269</v>
      </c>
      <c r="D3928" s="1" t="s">
        <v>268</v>
      </c>
      <c r="E3928" s="45" t="str">
        <f>VLOOKUP(C3928,PROCV!E$50:G$126,3,0)</f>
        <v>NA</v>
      </c>
      <c r="F3928" s="1" t="s">
        <v>416</v>
      </c>
      <c r="G3928" s="1" t="s">
        <v>236</v>
      </c>
      <c r="H3928" s="1">
        <v>2011</v>
      </c>
      <c r="I3928" s="60">
        <f>VLOOKUP(H3928,PROCV!E$33:F$44,2,0)</f>
        <v>1.4444330190702552</v>
      </c>
      <c r="J3928" s="71">
        <v>418706</v>
      </c>
      <c r="K3928" s="44">
        <f t="shared" si="61"/>
        <v>604792.77168283029</v>
      </c>
    </row>
    <row r="3929" spans="1:11" s="43" customFormat="1" ht="19.7" customHeight="1" x14ac:dyDescent="0.25">
      <c r="A3929" s="43" t="s">
        <v>194</v>
      </c>
      <c r="B3929" s="1" t="s">
        <v>242</v>
      </c>
      <c r="C3929" s="1" t="s">
        <v>269</v>
      </c>
      <c r="D3929" s="1" t="s">
        <v>268</v>
      </c>
      <c r="E3929" s="45" t="str">
        <f>VLOOKUP(C3929,PROCV!E$50:G$126,3,0)</f>
        <v>NA</v>
      </c>
      <c r="F3929" s="1" t="s">
        <v>416</v>
      </c>
      <c r="G3929" s="1" t="s">
        <v>236</v>
      </c>
      <c r="H3929" s="1">
        <v>2011</v>
      </c>
      <c r="I3929" s="60">
        <f>VLOOKUP(H3929,PROCV!E$33:F$44,2,0)</f>
        <v>1.4444330190702552</v>
      </c>
      <c r="J3929" s="71">
        <v>2981804</v>
      </c>
      <c r="K3929" s="44">
        <f t="shared" si="61"/>
        <v>4307016.1539957635</v>
      </c>
    </row>
    <row r="3930" spans="1:11" s="43" customFormat="1" ht="19.7" customHeight="1" x14ac:dyDescent="0.25">
      <c r="A3930" s="43" t="s">
        <v>194</v>
      </c>
      <c r="B3930" s="1" t="s">
        <v>242</v>
      </c>
      <c r="C3930" s="1" t="s">
        <v>269</v>
      </c>
      <c r="D3930" s="1" t="s">
        <v>268</v>
      </c>
      <c r="E3930" s="45" t="str">
        <f>VLOOKUP(C3930,PROCV!E$50:G$126,3,0)</f>
        <v>NA</v>
      </c>
      <c r="F3930" s="1" t="s">
        <v>416</v>
      </c>
      <c r="G3930" s="1" t="s">
        <v>236</v>
      </c>
      <c r="H3930" s="1">
        <v>2011</v>
      </c>
      <c r="I3930" s="60">
        <f>VLOOKUP(H3930,PROCV!E$33:F$44,2,0)</f>
        <v>1.4444330190702552</v>
      </c>
      <c r="J3930" s="71">
        <v>10000</v>
      </c>
      <c r="K3930" s="44">
        <f t="shared" si="61"/>
        <v>14444.330190702552</v>
      </c>
    </row>
    <row r="3931" spans="1:11" s="43" customFormat="1" ht="19.7" customHeight="1" x14ac:dyDescent="0.25">
      <c r="A3931" s="43" t="s">
        <v>194</v>
      </c>
      <c r="B3931" s="1" t="s">
        <v>242</v>
      </c>
      <c r="C3931" s="1" t="s">
        <v>269</v>
      </c>
      <c r="D3931" s="1" t="s">
        <v>268</v>
      </c>
      <c r="E3931" s="45" t="str">
        <f>VLOOKUP(C3931,PROCV!E$50:G$126,3,0)</f>
        <v>NA</v>
      </c>
      <c r="F3931" s="1" t="s">
        <v>416</v>
      </c>
      <c r="G3931" s="1" t="s">
        <v>236</v>
      </c>
      <c r="H3931" s="1">
        <v>2011</v>
      </c>
      <c r="I3931" s="60">
        <f>VLOOKUP(H3931,PROCV!E$33:F$44,2,0)</f>
        <v>1.4444330190702552</v>
      </c>
      <c r="J3931" s="71">
        <v>756000</v>
      </c>
      <c r="K3931" s="44">
        <f t="shared" si="61"/>
        <v>1091991.362417113</v>
      </c>
    </row>
    <row r="3932" spans="1:11" s="43" customFormat="1" ht="19.7" customHeight="1" x14ac:dyDescent="0.25">
      <c r="A3932" s="43" t="s">
        <v>194</v>
      </c>
      <c r="B3932" s="1" t="s">
        <v>242</v>
      </c>
      <c r="C3932" s="1" t="s">
        <v>267</v>
      </c>
      <c r="D3932" s="1" t="s">
        <v>266</v>
      </c>
      <c r="E3932" s="45" t="str">
        <f>VLOOKUP(C3932,PROCV!E$50:G$126,3,0)</f>
        <v>Audiovisual</v>
      </c>
      <c r="F3932" s="1" t="s">
        <v>415</v>
      </c>
      <c r="G3932" s="1" t="s">
        <v>265</v>
      </c>
      <c r="H3932" s="1">
        <v>2011</v>
      </c>
      <c r="I3932" s="60">
        <f>VLOOKUP(H3932,PROCV!E$33:F$44,2,0)</f>
        <v>1.4444330190702552</v>
      </c>
      <c r="J3932" s="71">
        <v>60000</v>
      </c>
      <c r="K3932" s="44">
        <f t="shared" si="61"/>
        <v>86665.981144215315</v>
      </c>
    </row>
    <row r="3933" spans="1:11" s="43" customFormat="1" ht="19.7" customHeight="1" x14ac:dyDescent="0.25">
      <c r="A3933" s="43" t="s">
        <v>194</v>
      </c>
      <c r="B3933" s="1" t="s">
        <v>242</v>
      </c>
      <c r="C3933" s="1" t="s">
        <v>267</v>
      </c>
      <c r="D3933" s="1" t="s">
        <v>266</v>
      </c>
      <c r="E3933" s="45" t="str">
        <f>VLOOKUP(C3933,PROCV!E$50:G$126,3,0)</f>
        <v>Audiovisual</v>
      </c>
      <c r="F3933" s="1" t="s">
        <v>415</v>
      </c>
      <c r="G3933" s="1" t="s">
        <v>265</v>
      </c>
      <c r="H3933" s="1">
        <v>2011</v>
      </c>
      <c r="I3933" s="60">
        <f>VLOOKUP(H3933,PROCV!E$33:F$44,2,0)</f>
        <v>1.4444330190702552</v>
      </c>
      <c r="J3933" s="71">
        <v>300000</v>
      </c>
      <c r="K3933" s="44">
        <f t="shared" si="61"/>
        <v>433329.90572107659</v>
      </c>
    </row>
    <row r="3934" spans="1:11" s="43" customFormat="1" ht="19.7" customHeight="1" x14ac:dyDescent="0.25">
      <c r="A3934" s="43" t="s">
        <v>194</v>
      </c>
      <c r="B3934" s="1" t="s">
        <v>242</v>
      </c>
      <c r="C3934" s="1" t="s">
        <v>267</v>
      </c>
      <c r="D3934" s="1" t="s">
        <v>266</v>
      </c>
      <c r="E3934" s="45" t="str">
        <f>VLOOKUP(C3934,PROCV!E$50:G$126,3,0)</f>
        <v>Audiovisual</v>
      </c>
      <c r="F3934" s="1" t="s">
        <v>416</v>
      </c>
      <c r="G3934" s="1" t="s">
        <v>236</v>
      </c>
      <c r="H3934" s="1">
        <v>2011</v>
      </c>
      <c r="I3934" s="60">
        <f>VLOOKUP(H3934,PROCV!E$33:F$44,2,0)</f>
        <v>1.4444330190702552</v>
      </c>
      <c r="J3934" s="71">
        <v>4613000</v>
      </c>
      <c r="K3934" s="44">
        <f t="shared" si="61"/>
        <v>6663169.5169710871</v>
      </c>
    </row>
    <row r="3935" spans="1:11" s="43" customFormat="1" ht="19.7" customHeight="1" x14ac:dyDescent="0.25">
      <c r="A3935" s="43" t="s">
        <v>194</v>
      </c>
      <c r="B3935" s="1" t="s">
        <v>242</v>
      </c>
      <c r="C3935" s="1" t="s">
        <v>328</v>
      </c>
      <c r="D3935" s="1" t="s">
        <v>327</v>
      </c>
      <c r="E3935" s="45" t="str">
        <f>VLOOKUP(C3935,PROCV!E$50:G$126,3,0)</f>
        <v>Audiovisual</v>
      </c>
      <c r="F3935" s="1" t="s">
        <v>416</v>
      </c>
      <c r="G3935" s="1" t="s">
        <v>236</v>
      </c>
      <c r="H3935" s="1">
        <v>2011</v>
      </c>
      <c r="I3935" s="60">
        <f>VLOOKUP(H3935,PROCV!E$33:F$44,2,0)</f>
        <v>1.4444330190702552</v>
      </c>
      <c r="J3935" s="1">
        <v>467</v>
      </c>
      <c r="K3935" s="44">
        <f t="shared" si="61"/>
        <v>674.55021990580917</v>
      </c>
    </row>
    <row r="3936" spans="1:11" s="43" customFormat="1" ht="19.7" customHeight="1" x14ac:dyDescent="0.25">
      <c r="A3936" s="43" t="s">
        <v>194</v>
      </c>
      <c r="B3936" s="1" t="s">
        <v>242</v>
      </c>
      <c r="C3936" s="1" t="s">
        <v>328</v>
      </c>
      <c r="D3936" s="1" t="s">
        <v>327</v>
      </c>
      <c r="E3936" s="45" t="str">
        <f>VLOOKUP(C3936,PROCV!E$50:G$126,3,0)</f>
        <v>Audiovisual</v>
      </c>
      <c r="F3936" s="1" t="s">
        <v>416</v>
      </c>
      <c r="G3936" s="1" t="s">
        <v>236</v>
      </c>
      <c r="H3936" s="1">
        <v>2011</v>
      </c>
      <c r="I3936" s="60">
        <f>VLOOKUP(H3936,PROCV!E$33:F$44,2,0)</f>
        <v>1.4444330190702552</v>
      </c>
      <c r="J3936" s="71">
        <v>4599</v>
      </c>
      <c r="K3936" s="44">
        <f t="shared" si="61"/>
        <v>6642.9474547041036</v>
      </c>
    </row>
    <row r="3937" spans="1:11" s="43" customFormat="1" ht="19.7" customHeight="1" x14ac:dyDescent="0.25">
      <c r="A3937" s="43" t="s">
        <v>194</v>
      </c>
      <c r="B3937" s="1" t="s">
        <v>242</v>
      </c>
      <c r="C3937" s="1" t="s">
        <v>328</v>
      </c>
      <c r="D3937" s="1" t="s">
        <v>327</v>
      </c>
      <c r="E3937" s="45" t="str">
        <f>VLOOKUP(C3937,PROCV!E$50:G$126,3,0)</f>
        <v>Audiovisual</v>
      </c>
      <c r="F3937" s="1" t="s">
        <v>416</v>
      </c>
      <c r="G3937" s="1" t="s">
        <v>236</v>
      </c>
      <c r="H3937" s="1">
        <v>2011</v>
      </c>
      <c r="I3937" s="60">
        <f>VLOOKUP(H3937,PROCV!E$33:F$44,2,0)</f>
        <v>1.4444330190702552</v>
      </c>
      <c r="J3937" s="71">
        <v>116917</v>
      </c>
      <c r="K3937" s="44">
        <f t="shared" si="61"/>
        <v>168878.77529063704</v>
      </c>
    </row>
    <row r="3938" spans="1:11" s="43" customFormat="1" ht="19.7" customHeight="1" x14ac:dyDescent="0.25">
      <c r="A3938" s="43" t="s">
        <v>194</v>
      </c>
      <c r="B3938" s="1" t="s">
        <v>242</v>
      </c>
      <c r="C3938" s="1" t="s">
        <v>297</v>
      </c>
      <c r="D3938" s="1" t="s">
        <v>296</v>
      </c>
      <c r="E3938" s="45" t="str">
        <f>VLOOKUP(C3938,PROCV!E$50:G$126,3,0)</f>
        <v>Audiovisual</v>
      </c>
      <c r="F3938" s="1" t="s">
        <v>416</v>
      </c>
      <c r="G3938" s="1" t="s">
        <v>236</v>
      </c>
      <c r="H3938" s="1">
        <v>2011</v>
      </c>
      <c r="I3938" s="60">
        <f>VLOOKUP(H3938,PROCV!E$33:F$44,2,0)</f>
        <v>1.4444330190702552</v>
      </c>
      <c r="J3938" s="71">
        <v>3919</v>
      </c>
      <c r="K3938" s="44">
        <f t="shared" si="61"/>
        <v>5660.7330017363302</v>
      </c>
    </row>
    <row r="3939" spans="1:11" s="43" customFormat="1" ht="19.7" customHeight="1" x14ac:dyDescent="0.25">
      <c r="A3939" s="43" t="s">
        <v>194</v>
      </c>
      <c r="B3939" s="1" t="s">
        <v>242</v>
      </c>
      <c r="C3939" s="1" t="s">
        <v>297</v>
      </c>
      <c r="D3939" s="1" t="s">
        <v>296</v>
      </c>
      <c r="E3939" s="45" t="str">
        <f>VLOOKUP(C3939,PROCV!E$50:G$126,3,0)</f>
        <v>Audiovisual</v>
      </c>
      <c r="F3939" s="1" t="s">
        <v>416</v>
      </c>
      <c r="G3939" s="1" t="s">
        <v>236</v>
      </c>
      <c r="H3939" s="1">
        <v>2011</v>
      </c>
      <c r="I3939" s="60">
        <f>VLOOKUP(H3939,PROCV!E$33:F$44,2,0)</f>
        <v>1.4444330190702552</v>
      </c>
      <c r="J3939" s="71">
        <v>36916</v>
      </c>
      <c r="K3939" s="44">
        <f t="shared" si="61"/>
        <v>53322.689331997542</v>
      </c>
    </row>
    <row r="3940" spans="1:11" s="43" customFormat="1" ht="19.7" customHeight="1" x14ac:dyDescent="0.25">
      <c r="A3940" s="43" t="s">
        <v>194</v>
      </c>
      <c r="B3940" s="1" t="s">
        <v>242</v>
      </c>
      <c r="C3940" s="1" t="s">
        <v>297</v>
      </c>
      <c r="D3940" s="1" t="s">
        <v>296</v>
      </c>
      <c r="E3940" s="45" t="str">
        <f>VLOOKUP(C3940,PROCV!E$50:G$126,3,0)</f>
        <v>Audiovisual</v>
      </c>
      <c r="F3940" s="1" t="s">
        <v>416</v>
      </c>
      <c r="G3940" s="1" t="s">
        <v>236</v>
      </c>
      <c r="H3940" s="1">
        <v>2011</v>
      </c>
      <c r="I3940" s="60">
        <f>VLOOKUP(H3940,PROCV!E$33:F$44,2,0)</f>
        <v>1.4444330190702552</v>
      </c>
      <c r="J3940" s="71">
        <v>62363</v>
      </c>
      <c r="K3940" s="44">
        <f t="shared" si="61"/>
        <v>90079.17636827832</v>
      </c>
    </row>
    <row r="3941" spans="1:11" s="43" customFormat="1" ht="19.7" customHeight="1" x14ac:dyDescent="0.25">
      <c r="A3941" s="43" t="s">
        <v>194</v>
      </c>
      <c r="B3941" s="1" t="s">
        <v>242</v>
      </c>
      <c r="C3941" s="1" t="s">
        <v>264</v>
      </c>
      <c r="D3941" s="1" t="s">
        <v>263</v>
      </c>
      <c r="E3941" s="45" t="str">
        <f>VLOOKUP(C3941,PROCV!E$50:G$126,3,0)</f>
        <v>Audiovisual</v>
      </c>
      <c r="F3941" s="1" t="s">
        <v>416</v>
      </c>
      <c r="G3941" s="1" t="s">
        <v>236</v>
      </c>
      <c r="H3941" s="1">
        <v>2011</v>
      </c>
      <c r="I3941" s="60">
        <f>VLOOKUP(H3941,PROCV!E$33:F$44,2,0)</f>
        <v>1.4444330190702552</v>
      </c>
      <c r="J3941" s="71">
        <v>23120</v>
      </c>
      <c r="K3941" s="44">
        <f t="shared" si="61"/>
        <v>33395.291400904302</v>
      </c>
    </row>
    <row r="3942" spans="1:11" s="43" customFormat="1" ht="19.7" customHeight="1" x14ac:dyDescent="0.25">
      <c r="A3942" s="43" t="s">
        <v>194</v>
      </c>
      <c r="B3942" s="1" t="s">
        <v>242</v>
      </c>
      <c r="C3942" s="1" t="s">
        <v>264</v>
      </c>
      <c r="D3942" s="1" t="s">
        <v>263</v>
      </c>
      <c r="E3942" s="45" t="str">
        <f>VLOOKUP(C3942,PROCV!E$50:G$126,3,0)</f>
        <v>Audiovisual</v>
      </c>
      <c r="F3942" s="1" t="s">
        <v>415</v>
      </c>
      <c r="G3942" s="1" t="s">
        <v>265</v>
      </c>
      <c r="H3942" s="1">
        <v>2011</v>
      </c>
      <c r="I3942" s="60">
        <f>VLOOKUP(H3942,PROCV!E$33:F$44,2,0)</f>
        <v>1.4444330190702552</v>
      </c>
      <c r="J3942" s="71">
        <v>85000</v>
      </c>
      <c r="K3942" s="44">
        <f t="shared" si="61"/>
        <v>122776.80662097169</v>
      </c>
    </row>
    <row r="3943" spans="1:11" s="43" customFormat="1" ht="19.7" customHeight="1" x14ac:dyDescent="0.25">
      <c r="A3943" s="43" t="s">
        <v>194</v>
      </c>
      <c r="B3943" s="1" t="s">
        <v>242</v>
      </c>
      <c r="C3943" s="1" t="s">
        <v>264</v>
      </c>
      <c r="D3943" s="1" t="s">
        <v>263</v>
      </c>
      <c r="E3943" s="45" t="str">
        <f>VLOOKUP(C3943,PROCV!E$50:G$126,3,0)</f>
        <v>Audiovisual</v>
      </c>
      <c r="F3943" s="1" t="s">
        <v>416</v>
      </c>
      <c r="G3943" s="1" t="s">
        <v>265</v>
      </c>
      <c r="H3943" s="1">
        <v>2011</v>
      </c>
      <c r="I3943" s="60">
        <f>VLOOKUP(H3943,PROCV!E$33:F$44,2,0)</f>
        <v>1.4444330190702552</v>
      </c>
      <c r="J3943" s="71">
        <v>1495000</v>
      </c>
      <c r="K3943" s="44">
        <f t="shared" si="61"/>
        <v>2159427.3635100317</v>
      </c>
    </row>
    <row r="3944" spans="1:11" s="43" customFormat="1" ht="19.7" customHeight="1" x14ac:dyDescent="0.25">
      <c r="A3944" s="43" t="s">
        <v>194</v>
      </c>
      <c r="B3944" s="1" t="s">
        <v>242</v>
      </c>
      <c r="C3944" s="1" t="s">
        <v>264</v>
      </c>
      <c r="D3944" s="1" t="s">
        <v>263</v>
      </c>
      <c r="E3944" s="45" t="str">
        <f>VLOOKUP(C3944,PROCV!E$50:G$126,3,0)</f>
        <v>Audiovisual</v>
      </c>
      <c r="F3944" s="1" t="s">
        <v>416</v>
      </c>
      <c r="G3944" s="1" t="s">
        <v>236</v>
      </c>
      <c r="H3944" s="1">
        <v>2011</v>
      </c>
      <c r="I3944" s="60">
        <f>VLOOKUP(H3944,PROCV!E$33:F$44,2,0)</f>
        <v>1.4444330190702552</v>
      </c>
      <c r="J3944" s="71">
        <v>37928</v>
      </c>
      <c r="K3944" s="44">
        <f t="shared" si="61"/>
        <v>54784.455547296639</v>
      </c>
    </row>
    <row r="3945" spans="1:11" s="43" customFormat="1" ht="19.7" customHeight="1" x14ac:dyDescent="0.25">
      <c r="A3945" s="43" t="s">
        <v>194</v>
      </c>
      <c r="B3945" s="1" t="s">
        <v>242</v>
      </c>
      <c r="C3945" s="1" t="s">
        <v>264</v>
      </c>
      <c r="D3945" s="1" t="s">
        <v>263</v>
      </c>
      <c r="E3945" s="45" t="str">
        <f>VLOOKUP(C3945,PROCV!E$50:G$126,3,0)</f>
        <v>Audiovisual</v>
      </c>
      <c r="F3945" s="1" t="s">
        <v>416</v>
      </c>
      <c r="G3945" s="1" t="s">
        <v>236</v>
      </c>
      <c r="H3945" s="1">
        <v>2011</v>
      </c>
      <c r="I3945" s="60">
        <f>VLOOKUP(H3945,PROCV!E$33:F$44,2,0)</f>
        <v>1.4444330190702552</v>
      </c>
      <c r="J3945" s="71">
        <v>152004</v>
      </c>
      <c r="K3945" s="44">
        <f t="shared" si="61"/>
        <v>219559.59663075508</v>
      </c>
    </row>
    <row r="3946" spans="1:11" s="43" customFormat="1" ht="19.7" customHeight="1" x14ac:dyDescent="0.25">
      <c r="A3946" s="43" t="s">
        <v>194</v>
      </c>
      <c r="B3946" s="1" t="s">
        <v>242</v>
      </c>
      <c r="C3946" s="1" t="s">
        <v>364</v>
      </c>
      <c r="D3946" s="1" t="s">
        <v>363</v>
      </c>
      <c r="E3946" s="45" t="str">
        <f>VLOOKUP(C3946,PROCV!E$50:G$126,3,0)</f>
        <v>Audiovisual</v>
      </c>
      <c r="F3946" s="1" t="s">
        <v>416</v>
      </c>
      <c r="G3946" s="1" t="s">
        <v>236</v>
      </c>
      <c r="H3946" s="1">
        <v>2011</v>
      </c>
      <c r="I3946" s="60">
        <f>VLOOKUP(H3946,PROCV!E$33:F$44,2,0)</f>
        <v>1.4444330190702552</v>
      </c>
      <c r="J3946" s="71">
        <v>2314407</v>
      </c>
      <c r="K3946" s="44">
        <f t="shared" si="61"/>
        <v>3343005.8903673324</v>
      </c>
    </row>
    <row r="3947" spans="1:11" s="43" customFormat="1" ht="19.7" customHeight="1" x14ac:dyDescent="0.25">
      <c r="A3947" s="43" t="s">
        <v>194</v>
      </c>
      <c r="B3947" s="1" t="s">
        <v>242</v>
      </c>
      <c r="C3947" s="1" t="s">
        <v>364</v>
      </c>
      <c r="D3947" s="1" t="s">
        <v>363</v>
      </c>
      <c r="E3947" s="45" t="str">
        <f>VLOOKUP(C3947,PROCV!E$50:G$126,3,0)</f>
        <v>Audiovisual</v>
      </c>
      <c r="F3947" s="1" t="s">
        <v>416</v>
      </c>
      <c r="G3947" s="1" t="s">
        <v>236</v>
      </c>
      <c r="H3947" s="1">
        <v>2011</v>
      </c>
      <c r="I3947" s="60">
        <f>VLOOKUP(H3947,PROCV!E$33:F$44,2,0)</f>
        <v>1.4444330190702552</v>
      </c>
      <c r="J3947" s="71">
        <v>11768467</v>
      </c>
      <c r="K3947" s="44">
        <f t="shared" si="61"/>
        <v>16998762.318638671</v>
      </c>
    </row>
    <row r="3948" spans="1:11" s="43" customFormat="1" ht="19.7" customHeight="1" x14ac:dyDescent="0.25">
      <c r="A3948" s="43" t="s">
        <v>194</v>
      </c>
      <c r="B3948" s="1" t="s">
        <v>242</v>
      </c>
      <c r="C3948" s="1" t="s">
        <v>260</v>
      </c>
      <c r="D3948" s="1" t="s">
        <v>259</v>
      </c>
      <c r="E3948" s="45" t="str">
        <f>VLOOKUP(C3948,PROCV!E$50:G$126,3,0)</f>
        <v>Audiovisual</v>
      </c>
      <c r="F3948" s="1" t="s">
        <v>416</v>
      </c>
      <c r="G3948" s="1" t="s">
        <v>236</v>
      </c>
      <c r="H3948" s="1">
        <v>2011</v>
      </c>
      <c r="I3948" s="60">
        <f>VLOOKUP(H3948,PROCV!E$33:F$44,2,0)</f>
        <v>1.4444330190702552</v>
      </c>
      <c r="J3948" s="71">
        <v>7570</v>
      </c>
      <c r="K3948" s="44">
        <f t="shared" si="61"/>
        <v>10934.357954361833</v>
      </c>
    </row>
    <row r="3949" spans="1:11" s="43" customFormat="1" ht="19.7" customHeight="1" x14ac:dyDescent="0.25">
      <c r="A3949" s="43" t="s">
        <v>194</v>
      </c>
      <c r="B3949" s="1" t="s">
        <v>242</v>
      </c>
      <c r="C3949" s="1" t="s">
        <v>260</v>
      </c>
      <c r="D3949" s="1" t="s">
        <v>259</v>
      </c>
      <c r="E3949" s="45" t="str">
        <f>VLOOKUP(C3949,PROCV!E$50:G$126,3,0)</f>
        <v>Audiovisual</v>
      </c>
      <c r="F3949" s="1" t="s">
        <v>416</v>
      </c>
      <c r="G3949" s="1" t="s">
        <v>265</v>
      </c>
      <c r="H3949" s="1">
        <v>2011</v>
      </c>
      <c r="I3949" s="60">
        <f>VLOOKUP(H3949,PROCV!E$33:F$44,2,0)</f>
        <v>1.4444330190702552</v>
      </c>
      <c r="J3949" s="71">
        <v>75000</v>
      </c>
      <c r="K3949" s="44">
        <f t="shared" si="61"/>
        <v>108332.47643026915</v>
      </c>
    </row>
    <row r="3950" spans="1:11" s="43" customFormat="1" ht="19.7" customHeight="1" x14ac:dyDescent="0.25">
      <c r="A3950" s="43" t="s">
        <v>194</v>
      </c>
      <c r="B3950" s="1" t="s">
        <v>242</v>
      </c>
      <c r="C3950" s="1" t="s">
        <v>260</v>
      </c>
      <c r="D3950" s="1" t="s">
        <v>259</v>
      </c>
      <c r="E3950" s="45" t="str">
        <f>VLOOKUP(C3950,PROCV!E$50:G$126,3,0)</f>
        <v>Audiovisual</v>
      </c>
      <c r="F3950" s="1" t="s">
        <v>416</v>
      </c>
      <c r="G3950" s="1" t="s">
        <v>236</v>
      </c>
      <c r="H3950" s="1">
        <v>2011</v>
      </c>
      <c r="I3950" s="60">
        <f>VLOOKUP(H3950,PROCV!E$33:F$44,2,0)</f>
        <v>1.4444330190702552</v>
      </c>
      <c r="J3950" s="71">
        <v>76213</v>
      </c>
      <c r="K3950" s="44">
        <f t="shared" si="61"/>
        <v>110084.57368240136</v>
      </c>
    </row>
    <row r="3951" spans="1:11" s="43" customFormat="1" ht="19.7" customHeight="1" x14ac:dyDescent="0.25">
      <c r="A3951" s="43" t="s">
        <v>194</v>
      </c>
      <c r="B3951" s="1" t="s">
        <v>242</v>
      </c>
      <c r="C3951" s="1" t="s">
        <v>258</v>
      </c>
      <c r="D3951" s="1" t="s">
        <v>257</v>
      </c>
      <c r="E3951" s="45" t="str">
        <f>VLOOKUP(C3951,PROCV!E$50:G$126,3,0)</f>
        <v>Audiovisual</v>
      </c>
      <c r="F3951" s="1" t="s">
        <v>415</v>
      </c>
      <c r="G3951" s="1" t="s">
        <v>265</v>
      </c>
      <c r="H3951" s="1">
        <v>2011</v>
      </c>
      <c r="I3951" s="60">
        <f>VLOOKUP(H3951,PROCV!E$33:F$44,2,0)</f>
        <v>1.4444330190702552</v>
      </c>
      <c r="J3951" s="71">
        <v>1242108</v>
      </c>
      <c r="K3951" s="44">
        <f t="shared" si="61"/>
        <v>1794141.8084513166</v>
      </c>
    </row>
    <row r="3952" spans="1:11" s="43" customFormat="1" ht="19.7" customHeight="1" x14ac:dyDescent="0.25">
      <c r="A3952" s="43" t="s">
        <v>194</v>
      </c>
      <c r="B3952" s="1" t="s">
        <v>242</v>
      </c>
      <c r="C3952" s="1" t="s">
        <v>258</v>
      </c>
      <c r="D3952" s="1" t="s">
        <v>257</v>
      </c>
      <c r="E3952" s="45" t="str">
        <f>VLOOKUP(C3952,PROCV!E$50:G$126,3,0)</f>
        <v>Audiovisual</v>
      </c>
      <c r="F3952" s="1" t="s">
        <v>416</v>
      </c>
      <c r="G3952" s="1" t="s">
        <v>236</v>
      </c>
      <c r="H3952" s="1">
        <v>2011</v>
      </c>
      <c r="I3952" s="60">
        <f>VLOOKUP(H3952,PROCV!E$33:F$44,2,0)</f>
        <v>1.4444330190702552</v>
      </c>
      <c r="J3952" s="71">
        <v>64726</v>
      </c>
      <c r="K3952" s="44">
        <f t="shared" si="61"/>
        <v>93492.37159234134</v>
      </c>
    </row>
    <row r="3953" spans="1:11" s="43" customFormat="1" ht="19.7" customHeight="1" x14ac:dyDescent="0.25">
      <c r="A3953" s="43" t="s">
        <v>194</v>
      </c>
      <c r="B3953" s="1" t="s">
        <v>242</v>
      </c>
      <c r="C3953" s="1" t="s">
        <v>258</v>
      </c>
      <c r="D3953" s="1" t="s">
        <v>257</v>
      </c>
      <c r="E3953" s="45" t="str">
        <f>VLOOKUP(C3953,PROCV!E$50:G$126,3,0)</f>
        <v>Audiovisual</v>
      </c>
      <c r="F3953" s="1" t="s">
        <v>416</v>
      </c>
      <c r="G3953" s="1" t="s">
        <v>265</v>
      </c>
      <c r="H3953" s="1">
        <v>2011</v>
      </c>
      <c r="I3953" s="60">
        <f>VLOOKUP(H3953,PROCV!E$33:F$44,2,0)</f>
        <v>1.4444330190702552</v>
      </c>
      <c r="J3953" s="71">
        <v>1656144</v>
      </c>
      <c r="K3953" s="44">
        <f t="shared" si="61"/>
        <v>2392189.0779350889</v>
      </c>
    </row>
    <row r="3954" spans="1:11" s="43" customFormat="1" ht="19.7" customHeight="1" x14ac:dyDescent="0.25">
      <c r="A3954" s="43" t="s">
        <v>194</v>
      </c>
      <c r="B3954" s="1" t="s">
        <v>242</v>
      </c>
      <c r="C3954" s="1" t="s">
        <v>256</v>
      </c>
      <c r="D3954" s="1" t="s">
        <v>255</v>
      </c>
      <c r="E3954" s="45" t="str">
        <f>VLOOKUP(C3954,PROCV!E$50:G$126,3,0)</f>
        <v>Audiovisual</v>
      </c>
      <c r="F3954" s="1" t="s">
        <v>416</v>
      </c>
      <c r="G3954" s="1" t="s">
        <v>236</v>
      </c>
      <c r="H3954" s="1">
        <v>2011</v>
      </c>
      <c r="I3954" s="60">
        <f>VLOOKUP(H3954,PROCV!E$33:F$44,2,0)</f>
        <v>1.4444330190702552</v>
      </c>
      <c r="J3954" s="71">
        <v>5534</v>
      </c>
      <c r="K3954" s="44">
        <f t="shared" si="61"/>
        <v>7993.4923275347928</v>
      </c>
    </row>
    <row r="3955" spans="1:11" s="43" customFormat="1" ht="19.7" customHeight="1" x14ac:dyDescent="0.25">
      <c r="A3955" s="43" t="s">
        <v>194</v>
      </c>
      <c r="B3955" s="1" t="s">
        <v>242</v>
      </c>
      <c r="C3955" s="1" t="s">
        <v>256</v>
      </c>
      <c r="D3955" s="1" t="s">
        <v>255</v>
      </c>
      <c r="E3955" s="45" t="str">
        <f>VLOOKUP(C3955,PROCV!E$50:G$126,3,0)</f>
        <v>Audiovisual</v>
      </c>
      <c r="F3955" s="1" t="s">
        <v>416</v>
      </c>
      <c r="G3955" s="1" t="s">
        <v>265</v>
      </c>
      <c r="H3955" s="1">
        <v>2011</v>
      </c>
      <c r="I3955" s="60">
        <f>VLOOKUP(H3955,PROCV!E$33:F$44,2,0)</f>
        <v>1.4444330190702552</v>
      </c>
      <c r="J3955" s="71">
        <v>119000</v>
      </c>
      <c r="K3955" s="44">
        <f t="shared" si="61"/>
        <v>171887.52926936038</v>
      </c>
    </row>
    <row r="3956" spans="1:11" s="43" customFormat="1" ht="19.7" customHeight="1" x14ac:dyDescent="0.25">
      <c r="A3956" s="43" t="s">
        <v>194</v>
      </c>
      <c r="B3956" s="1" t="s">
        <v>242</v>
      </c>
      <c r="C3956" s="1" t="s">
        <v>256</v>
      </c>
      <c r="D3956" s="1" t="s">
        <v>255</v>
      </c>
      <c r="E3956" s="45" t="str">
        <f>VLOOKUP(C3956,PROCV!E$50:G$126,3,0)</f>
        <v>Audiovisual</v>
      </c>
      <c r="F3956" s="1" t="s">
        <v>416</v>
      </c>
      <c r="G3956" s="1" t="s">
        <v>265</v>
      </c>
      <c r="H3956" s="1">
        <v>2011</v>
      </c>
      <c r="I3956" s="60">
        <f>VLOOKUP(H3956,PROCV!E$33:F$44,2,0)</f>
        <v>1.4444330190702552</v>
      </c>
      <c r="J3956" s="71">
        <v>245678</v>
      </c>
      <c r="K3956" s="44">
        <f t="shared" si="61"/>
        <v>354865.41525914217</v>
      </c>
    </row>
    <row r="3957" spans="1:11" s="43" customFormat="1" ht="19.7" customHeight="1" x14ac:dyDescent="0.25">
      <c r="A3957" s="43" t="s">
        <v>194</v>
      </c>
      <c r="B3957" s="1" t="s">
        <v>242</v>
      </c>
      <c r="C3957" s="1" t="s">
        <v>256</v>
      </c>
      <c r="D3957" s="1" t="s">
        <v>255</v>
      </c>
      <c r="E3957" s="45" t="str">
        <f>VLOOKUP(C3957,PROCV!E$50:G$126,3,0)</f>
        <v>Audiovisual</v>
      </c>
      <c r="F3957" s="1" t="s">
        <v>416</v>
      </c>
      <c r="G3957" s="1" t="s">
        <v>236</v>
      </c>
      <c r="H3957" s="1">
        <v>2011</v>
      </c>
      <c r="I3957" s="60">
        <f>VLOOKUP(H3957,PROCV!E$33:F$44,2,0)</f>
        <v>1.4444330190702552</v>
      </c>
      <c r="J3957" s="71">
        <v>88480</v>
      </c>
      <c r="K3957" s="44">
        <f t="shared" si="61"/>
        <v>127803.43352733618</v>
      </c>
    </row>
    <row r="3958" spans="1:11" s="43" customFormat="1" ht="19.7" customHeight="1" x14ac:dyDescent="0.25">
      <c r="A3958" s="43" t="s">
        <v>194</v>
      </c>
      <c r="B3958" s="1" t="s">
        <v>242</v>
      </c>
      <c r="C3958" s="1" t="s">
        <v>254</v>
      </c>
      <c r="D3958" s="1" t="s">
        <v>253</v>
      </c>
      <c r="E3958" s="45" t="str">
        <f>VLOOKUP(C3958,PROCV!E$50:G$126,3,0)</f>
        <v>Música</v>
      </c>
      <c r="F3958" s="1" t="s">
        <v>416</v>
      </c>
      <c r="G3958" s="1" t="s">
        <v>236</v>
      </c>
      <c r="H3958" s="1">
        <v>2011</v>
      </c>
      <c r="I3958" s="60">
        <f>VLOOKUP(H3958,PROCV!E$33:F$44,2,0)</f>
        <v>1.4444330190702552</v>
      </c>
      <c r="J3958" s="71">
        <v>36871</v>
      </c>
      <c r="K3958" s="44">
        <f t="shared" si="61"/>
        <v>53257.689846139379</v>
      </c>
    </row>
    <row r="3959" spans="1:11" s="43" customFormat="1" ht="19.7" customHeight="1" x14ac:dyDescent="0.25">
      <c r="A3959" s="43" t="s">
        <v>194</v>
      </c>
      <c r="B3959" s="1" t="s">
        <v>242</v>
      </c>
      <c r="C3959" s="1" t="s">
        <v>254</v>
      </c>
      <c r="D3959" s="1" t="s">
        <v>253</v>
      </c>
      <c r="E3959" s="45" t="str">
        <f>VLOOKUP(C3959,PROCV!E$50:G$126,3,0)</f>
        <v>Música</v>
      </c>
      <c r="F3959" s="1" t="s">
        <v>416</v>
      </c>
      <c r="G3959" s="1" t="s">
        <v>236</v>
      </c>
      <c r="H3959" s="1">
        <v>2011</v>
      </c>
      <c r="I3959" s="60">
        <f>VLOOKUP(H3959,PROCV!E$33:F$44,2,0)</f>
        <v>1.4444330190702552</v>
      </c>
      <c r="J3959" s="71">
        <v>69432</v>
      </c>
      <c r="K3959" s="44">
        <f t="shared" si="61"/>
        <v>100289.87338008596</v>
      </c>
    </row>
    <row r="3960" spans="1:11" s="43" customFormat="1" ht="19.7" customHeight="1" x14ac:dyDescent="0.25">
      <c r="A3960" s="43" t="s">
        <v>194</v>
      </c>
      <c r="B3960" s="1" t="s">
        <v>242</v>
      </c>
      <c r="C3960" s="1" t="s">
        <v>254</v>
      </c>
      <c r="D3960" s="1" t="s">
        <v>253</v>
      </c>
      <c r="E3960" s="45" t="str">
        <f>VLOOKUP(C3960,PROCV!E$50:G$126,3,0)</f>
        <v>Música</v>
      </c>
      <c r="F3960" s="1" t="s">
        <v>416</v>
      </c>
      <c r="G3960" s="1" t="s">
        <v>236</v>
      </c>
      <c r="H3960" s="1">
        <v>2011</v>
      </c>
      <c r="I3960" s="60">
        <f>VLOOKUP(H3960,PROCV!E$33:F$44,2,0)</f>
        <v>1.4444330190702552</v>
      </c>
      <c r="J3960" s="71">
        <v>195870</v>
      </c>
      <c r="K3960" s="44">
        <f t="shared" si="61"/>
        <v>282921.09544529091</v>
      </c>
    </row>
    <row r="3961" spans="1:11" s="43" customFormat="1" ht="19.7" customHeight="1" x14ac:dyDescent="0.25">
      <c r="A3961" s="43" t="s">
        <v>194</v>
      </c>
      <c r="B3961" s="1" t="s">
        <v>242</v>
      </c>
      <c r="C3961" s="1" t="s">
        <v>252</v>
      </c>
      <c r="D3961" s="1" t="s">
        <v>251</v>
      </c>
      <c r="E3961" s="45" t="str">
        <f>VLOOKUP(C3961,PROCV!E$50:G$126,3,0)</f>
        <v>Audiovisual</v>
      </c>
      <c r="F3961" s="1" t="s">
        <v>416</v>
      </c>
      <c r="G3961" s="1" t="s">
        <v>236</v>
      </c>
      <c r="H3961" s="1">
        <v>2011</v>
      </c>
      <c r="I3961" s="60">
        <f>VLOOKUP(H3961,PROCV!E$33:F$44,2,0)</f>
        <v>1.4444330190702552</v>
      </c>
      <c r="J3961" s="71">
        <v>154000</v>
      </c>
      <c r="K3961" s="44">
        <f t="shared" si="61"/>
        <v>222442.68493681931</v>
      </c>
    </row>
    <row r="3962" spans="1:11" s="43" customFormat="1" ht="19.7" customHeight="1" x14ac:dyDescent="0.25">
      <c r="A3962" s="43" t="s">
        <v>194</v>
      </c>
      <c r="B3962" s="1" t="s">
        <v>242</v>
      </c>
      <c r="C3962" s="1" t="s">
        <v>252</v>
      </c>
      <c r="D3962" s="1" t="s">
        <v>251</v>
      </c>
      <c r="E3962" s="45" t="str">
        <f>VLOOKUP(C3962,PROCV!E$50:G$126,3,0)</f>
        <v>Audiovisual</v>
      </c>
      <c r="F3962" s="1" t="s">
        <v>416</v>
      </c>
      <c r="G3962" s="1" t="s">
        <v>236</v>
      </c>
      <c r="H3962" s="1">
        <v>2011</v>
      </c>
      <c r="I3962" s="60">
        <f>VLOOKUP(H3962,PROCV!E$33:F$44,2,0)</f>
        <v>1.4444330190702552</v>
      </c>
      <c r="J3962" s="71">
        <v>86400</v>
      </c>
      <c r="K3962" s="44">
        <f t="shared" si="61"/>
        <v>124799.01284767005</v>
      </c>
    </row>
    <row r="3963" spans="1:11" s="43" customFormat="1" ht="19.7" customHeight="1" x14ac:dyDescent="0.25">
      <c r="A3963" s="43" t="s">
        <v>194</v>
      </c>
      <c r="B3963" s="1" t="s">
        <v>242</v>
      </c>
      <c r="C3963" s="1" t="s">
        <v>252</v>
      </c>
      <c r="D3963" s="1" t="s">
        <v>251</v>
      </c>
      <c r="E3963" s="45" t="str">
        <f>VLOOKUP(C3963,PROCV!E$50:G$126,3,0)</f>
        <v>Audiovisual</v>
      </c>
      <c r="F3963" s="1" t="s">
        <v>416</v>
      </c>
      <c r="G3963" s="1" t="s">
        <v>236</v>
      </c>
      <c r="H3963" s="1">
        <v>2011</v>
      </c>
      <c r="I3963" s="60">
        <f>VLOOKUP(H3963,PROCV!E$33:F$44,2,0)</f>
        <v>1.4444330190702552</v>
      </c>
      <c r="J3963" s="71">
        <v>83250</v>
      </c>
      <c r="K3963" s="44">
        <f t="shared" si="61"/>
        <v>120249.04883759875</v>
      </c>
    </row>
    <row r="3964" spans="1:11" s="43" customFormat="1" ht="19.7" customHeight="1" x14ac:dyDescent="0.25">
      <c r="A3964" s="43" t="s">
        <v>194</v>
      </c>
      <c r="B3964" s="1" t="s">
        <v>242</v>
      </c>
      <c r="C3964" s="1" t="s">
        <v>252</v>
      </c>
      <c r="D3964" s="1" t="s">
        <v>251</v>
      </c>
      <c r="E3964" s="45" t="str">
        <f>VLOOKUP(C3964,PROCV!E$50:G$126,3,0)</f>
        <v>Audiovisual</v>
      </c>
      <c r="F3964" s="1" t="s">
        <v>416</v>
      </c>
      <c r="G3964" s="1" t="s">
        <v>236</v>
      </c>
      <c r="H3964" s="1">
        <v>2011</v>
      </c>
      <c r="I3964" s="60">
        <f>VLOOKUP(H3964,PROCV!E$33:F$44,2,0)</f>
        <v>1.4444330190702552</v>
      </c>
      <c r="J3964" s="71">
        <v>390299</v>
      </c>
      <c r="K3964" s="44">
        <f t="shared" si="61"/>
        <v>563760.76291010156</v>
      </c>
    </row>
    <row r="3965" spans="1:11" s="43" customFormat="1" ht="19.7" customHeight="1" x14ac:dyDescent="0.25">
      <c r="A3965" s="43" t="s">
        <v>194</v>
      </c>
      <c r="B3965" s="1" t="s">
        <v>242</v>
      </c>
      <c r="C3965" s="1" t="s">
        <v>252</v>
      </c>
      <c r="D3965" s="1" t="s">
        <v>251</v>
      </c>
      <c r="E3965" s="45" t="str">
        <f>VLOOKUP(C3965,PROCV!E$50:G$126,3,0)</f>
        <v>Audiovisual</v>
      </c>
      <c r="F3965" s="1" t="s">
        <v>416</v>
      </c>
      <c r="G3965" s="1" t="s">
        <v>236</v>
      </c>
      <c r="H3965" s="1">
        <v>2011</v>
      </c>
      <c r="I3965" s="60">
        <f>VLOOKUP(H3965,PROCV!E$33:F$44,2,0)</f>
        <v>1.4444330190702552</v>
      </c>
      <c r="J3965" s="71">
        <v>486209</v>
      </c>
      <c r="K3965" s="44">
        <f t="shared" si="61"/>
        <v>702296.33376912971</v>
      </c>
    </row>
    <row r="3966" spans="1:11" s="43" customFormat="1" ht="19.7" customHeight="1" x14ac:dyDescent="0.25">
      <c r="A3966" s="43" t="s">
        <v>194</v>
      </c>
      <c r="B3966" s="1" t="s">
        <v>242</v>
      </c>
      <c r="C3966" s="1" t="s">
        <v>252</v>
      </c>
      <c r="D3966" s="1" t="s">
        <v>251</v>
      </c>
      <c r="E3966" s="45" t="str">
        <f>VLOOKUP(C3966,PROCV!E$50:G$126,3,0)</f>
        <v>Audiovisual</v>
      </c>
      <c r="F3966" s="1" t="s">
        <v>416</v>
      </c>
      <c r="G3966" s="1" t="s">
        <v>236</v>
      </c>
      <c r="H3966" s="1">
        <v>2011</v>
      </c>
      <c r="I3966" s="60">
        <f>VLOOKUP(H3966,PROCV!E$33:F$44,2,0)</f>
        <v>1.4444330190702552</v>
      </c>
      <c r="J3966" s="71">
        <v>20000</v>
      </c>
      <c r="K3966" s="44">
        <f t="shared" si="61"/>
        <v>28888.660381405105</v>
      </c>
    </row>
    <row r="3967" spans="1:11" s="43" customFormat="1" ht="19.7" customHeight="1" x14ac:dyDescent="0.25">
      <c r="A3967" s="43" t="s">
        <v>194</v>
      </c>
      <c r="B3967" s="1" t="s">
        <v>242</v>
      </c>
      <c r="C3967" s="1" t="s">
        <v>250</v>
      </c>
      <c r="D3967" s="1" t="s">
        <v>249</v>
      </c>
      <c r="E3967" s="45" t="str">
        <f>VLOOKUP(C3967,PROCV!E$50:G$126,3,0)</f>
        <v>Audiovisual</v>
      </c>
      <c r="F3967" s="1" t="s">
        <v>416</v>
      </c>
      <c r="G3967" s="1" t="s">
        <v>236</v>
      </c>
      <c r="H3967" s="1">
        <v>2011</v>
      </c>
      <c r="I3967" s="60">
        <f>VLOOKUP(H3967,PROCV!E$33:F$44,2,0)</f>
        <v>1.4444330190702552</v>
      </c>
      <c r="J3967" s="71">
        <v>76940</v>
      </c>
      <c r="K3967" s="44">
        <f t="shared" si="61"/>
        <v>111134.67648726543</v>
      </c>
    </row>
    <row r="3968" spans="1:11" s="43" customFormat="1" ht="19.7" customHeight="1" x14ac:dyDescent="0.25">
      <c r="A3968" s="43" t="s">
        <v>194</v>
      </c>
      <c r="B3968" s="1" t="s">
        <v>242</v>
      </c>
      <c r="C3968" s="1" t="s">
        <v>250</v>
      </c>
      <c r="D3968" s="1" t="s">
        <v>249</v>
      </c>
      <c r="E3968" s="45" t="str">
        <f>VLOOKUP(C3968,PROCV!E$50:G$126,3,0)</f>
        <v>Audiovisual</v>
      </c>
      <c r="F3968" s="1" t="s">
        <v>416</v>
      </c>
      <c r="G3968" s="1" t="s">
        <v>236</v>
      </c>
      <c r="H3968" s="1">
        <v>2011</v>
      </c>
      <c r="I3968" s="60">
        <f>VLOOKUP(H3968,PROCV!E$33:F$44,2,0)</f>
        <v>1.4444330190702552</v>
      </c>
      <c r="J3968" s="71">
        <v>11580</v>
      </c>
      <c r="K3968" s="44">
        <f t="shared" si="61"/>
        <v>16726.534360833557</v>
      </c>
    </row>
    <row r="3969" spans="1:11" s="43" customFormat="1" ht="19.7" customHeight="1" x14ac:dyDescent="0.25">
      <c r="A3969" s="43" t="s">
        <v>194</v>
      </c>
      <c r="B3969" s="1" t="s">
        <v>242</v>
      </c>
      <c r="C3969" s="1" t="s">
        <v>250</v>
      </c>
      <c r="D3969" s="1" t="s">
        <v>249</v>
      </c>
      <c r="E3969" s="45" t="str">
        <f>VLOOKUP(C3969,PROCV!E$50:G$126,3,0)</f>
        <v>Audiovisual</v>
      </c>
      <c r="F3969" s="1" t="s">
        <v>416</v>
      </c>
      <c r="G3969" s="1" t="s">
        <v>236</v>
      </c>
      <c r="H3969" s="1">
        <v>2011</v>
      </c>
      <c r="I3969" s="60">
        <f>VLOOKUP(H3969,PROCV!E$33:F$44,2,0)</f>
        <v>1.4444330190702552</v>
      </c>
      <c r="J3969" s="71">
        <v>805846</v>
      </c>
      <c r="K3969" s="44">
        <f t="shared" si="61"/>
        <v>1163990.5706856889</v>
      </c>
    </row>
    <row r="3970" spans="1:11" s="43" customFormat="1" ht="19.7" customHeight="1" x14ac:dyDescent="0.25">
      <c r="A3970" s="43" t="s">
        <v>194</v>
      </c>
      <c r="B3970" s="1" t="s">
        <v>242</v>
      </c>
      <c r="C3970" s="1" t="s">
        <v>250</v>
      </c>
      <c r="D3970" s="1" t="s">
        <v>249</v>
      </c>
      <c r="E3970" s="45" t="str">
        <f>VLOOKUP(C3970,PROCV!E$50:G$126,3,0)</f>
        <v>Audiovisual</v>
      </c>
      <c r="F3970" s="1" t="s">
        <v>416</v>
      </c>
      <c r="G3970" s="1" t="s">
        <v>236</v>
      </c>
      <c r="H3970" s="1">
        <v>2011</v>
      </c>
      <c r="I3970" s="60">
        <f>VLOOKUP(H3970,PROCV!E$33:F$44,2,0)</f>
        <v>1.4444330190702552</v>
      </c>
      <c r="J3970" s="71">
        <v>1955842</v>
      </c>
      <c r="K3970" s="44">
        <f t="shared" si="61"/>
        <v>2825082.7648844062</v>
      </c>
    </row>
    <row r="3971" spans="1:11" s="43" customFormat="1" ht="19.7" customHeight="1" x14ac:dyDescent="0.25">
      <c r="A3971" s="43" t="s">
        <v>194</v>
      </c>
      <c r="B3971" s="1" t="s">
        <v>242</v>
      </c>
      <c r="C3971" s="1" t="s">
        <v>250</v>
      </c>
      <c r="D3971" s="1" t="s">
        <v>249</v>
      </c>
      <c r="E3971" s="45" t="str">
        <f>VLOOKUP(C3971,PROCV!E$50:G$126,3,0)</f>
        <v>Audiovisual</v>
      </c>
      <c r="F3971" s="1" t="s">
        <v>416</v>
      </c>
      <c r="G3971" s="1" t="s">
        <v>236</v>
      </c>
      <c r="H3971" s="1">
        <v>2011</v>
      </c>
      <c r="I3971" s="60">
        <f>VLOOKUP(H3971,PROCV!E$33:F$44,2,0)</f>
        <v>1.4444330190702552</v>
      </c>
      <c r="J3971" s="71">
        <v>40530</v>
      </c>
      <c r="K3971" s="44">
        <f t="shared" ref="K3971:K4034" si="62">J3971*I3971</f>
        <v>58542.870262917444</v>
      </c>
    </row>
    <row r="3972" spans="1:11" s="43" customFormat="1" ht="19.7" customHeight="1" x14ac:dyDescent="0.25">
      <c r="A3972" s="43" t="s">
        <v>194</v>
      </c>
      <c r="B3972" s="1" t="s">
        <v>242</v>
      </c>
      <c r="C3972" s="1" t="s">
        <v>250</v>
      </c>
      <c r="D3972" s="1" t="s">
        <v>249</v>
      </c>
      <c r="E3972" s="45" t="str">
        <f>VLOOKUP(C3972,PROCV!E$50:G$126,3,0)</f>
        <v>Audiovisual</v>
      </c>
      <c r="F3972" s="1" t="s">
        <v>416</v>
      </c>
      <c r="G3972" s="1" t="s">
        <v>236</v>
      </c>
      <c r="H3972" s="1">
        <v>2011</v>
      </c>
      <c r="I3972" s="60">
        <f>VLOOKUP(H3972,PROCV!E$33:F$44,2,0)</f>
        <v>1.4444330190702552</v>
      </c>
      <c r="J3972" s="71">
        <v>506586</v>
      </c>
      <c r="K3972" s="44">
        <f t="shared" si="62"/>
        <v>731729.54539872427</v>
      </c>
    </row>
    <row r="3973" spans="1:11" s="43" customFormat="1" ht="19.7" customHeight="1" x14ac:dyDescent="0.25">
      <c r="A3973" s="43" t="s">
        <v>194</v>
      </c>
      <c r="B3973" s="1" t="s">
        <v>242</v>
      </c>
      <c r="C3973" s="1" t="s">
        <v>250</v>
      </c>
      <c r="D3973" s="1" t="s">
        <v>249</v>
      </c>
      <c r="E3973" s="45" t="str">
        <f>VLOOKUP(C3973,PROCV!E$50:G$126,3,0)</f>
        <v>Audiovisual</v>
      </c>
      <c r="F3973" s="1" t="s">
        <v>416</v>
      </c>
      <c r="G3973" s="1" t="s">
        <v>236</v>
      </c>
      <c r="H3973" s="1">
        <v>2011</v>
      </c>
      <c r="I3973" s="60">
        <f>VLOOKUP(H3973,PROCV!E$33:F$44,2,0)</f>
        <v>1.4444330190702552</v>
      </c>
      <c r="J3973" s="71">
        <v>55601</v>
      </c>
      <c r="K3973" s="44">
        <f t="shared" si="62"/>
        <v>80311.920293325267</v>
      </c>
    </row>
    <row r="3974" spans="1:11" s="43" customFormat="1" ht="19.7" customHeight="1" x14ac:dyDescent="0.25">
      <c r="A3974" s="43" t="s">
        <v>194</v>
      </c>
      <c r="B3974" s="1" t="s">
        <v>242</v>
      </c>
      <c r="C3974" s="1" t="s">
        <v>250</v>
      </c>
      <c r="D3974" s="1" t="s">
        <v>249</v>
      </c>
      <c r="E3974" s="45" t="str">
        <f>VLOOKUP(C3974,PROCV!E$50:G$126,3,0)</f>
        <v>Audiovisual</v>
      </c>
      <c r="F3974" s="1" t="s">
        <v>416</v>
      </c>
      <c r="G3974" s="1" t="s">
        <v>236</v>
      </c>
      <c r="H3974" s="1">
        <v>2011</v>
      </c>
      <c r="I3974" s="60">
        <f>VLOOKUP(H3974,PROCV!E$33:F$44,2,0)</f>
        <v>1.4444330190702552</v>
      </c>
      <c r="J3974" s="71">
        <v>209588</v>
      </c>
      <c r="K3974" s="44">
        <f t="shared" si="62"/>
        <v>302735.82760089665</v>
      </c>
    </row>
    <row r="3975" spans="1:11" s="43" customFormat="1" ht="19.7" customHeight="1" x14ac:dyDescent="0.25">
      <c r="A3975" s="43" t="s">
        <v>194</v>
      </c>
      <c r="B3975" s="1" t="s">
        <v>242</v>
      </c>
      <c r="C3975" s="1" t="s">
        <v>250</v>
      </c>
      <c r="D3975" s="1" t="s">
        <v>249</v>
      </c>
      <c r="E3975" s="45" t="str">
        <f>VLOOKUP(C3975,PROCV!E$50:G$126,3,0)</f>
        <v>Audiovisual</v>
      </c>
      <c r="F3975" s="1" t="s">
        <v>416</v>
      </c>
      <c r="G3975" s="1" t="s">
        <v>236</v>
      </c>
      <c r="H3975" s="1">
        <v>2011</v>
      </c>
      <c r="I3975" s="60">
        <f>VLOOKUP(H3975,PROCV!E$33:F$44,2,0)</f>
        <v>1.4444330190702552</v>
      </c>
      <c r="J3975" s="71">
        <v>30000</v>
      </c>
      <c r="K3975" s="44">
        <f t="shared" si="62"/>
        <v>43332.990572107657</v>
      </c>
    </row>
    <row r="3976" spans="1:11" s="43" customFormat="1" ht="19.7" customHeight="1" x14ac:dyDescent="0.25">
      <c r="A3976" s="43" t="s">
        <v>194</v>
      </c>
      <c r="B3976" s="1" t="s">
        <v>242</v>
      </c>
      <c r="C3976" s="1" t="s">
        <v>346</v>
      </c>
      <c r="D3976" s="1" t="s">
        <v>345</v>
      </c>
      <c r="E3976" s="45" t="str">
        <f>VLOOKUP(C3976,PROCV!E$50:G$126,3,0)</f>
        <v>Audiovisual</v>
      </c>
      <c r="F3976" s="1" t="s">
        <v>416</v>
      </c>
      <c r="G3976" s="1" t="s">
        <v>236</v>
      </c>
      <c r="H3976" s="1">
        <v>2011</v>
      </c>
      <c r="I3976" s="60">
        <f>VLOOKUP(H3976,PROCV!E$33:F$44,2,0)</f>
        <v>1.4444330190702552</v>
      </c>
      <c r="J3976" s="71">
        <v>9021</v>
      </c>
      <c r="K3976" s="44">
        <f t="shared" si="62"/>
        <v>13030.230265032773</v>
      </c>
    </row>
    <row r="3977" spans="1:11" s="43" customFormat="1" ht="19.7" customHeight="1" x14ac:dyDescent="0.25">
      <c r="A3977" s="43" t="s">
        <v>194</v>
      </c>
      <c r="B3977" s="1" t="s">
        <v>242</v>
      </c>
      <c r="C3977" s="1" t="s">
        <v>346</v>
      </c>
      <c r="D3977" s="1" t="s">
        <v>345</v>
      </c>
      <c r="E3977" s="45" t="str">
        <f>VLOOKUP(C3977,PROCV!E$50:G$126,3,0)</f>
        <v>Audiovisual</v>
      </c>
      <c r="F3977" s="1" t="s">
        <v>416</v>
      </c>
      <c r="G3977" s="1" t="s">
        <v>236</v>
      </c>
      <c r="H3977" s="1">
        <v>2011</v>
      </c>
      <c r="I3977" s="60">
        <f>VLOOKUP(H3977,PROCV!E$33:F$44,2,0)</f>
        <v>1.4444330190702552</v>
      </c>
      <c r="J3977" s="71">
        <v>132588</v>
      </c>
      <c r="K3977" s="44">
        <f t="shared" si="62"/>
        <v>191514.485132487</v>
      </c>
    </row>
    <row r="3978" spans="1:11" s="43" customFormat="1" ht="19.7" customHeight="1" x14ac:dyDescent="0.25">
      <c r="A3978" s="43" t="s">
        <v>194</v>
      </c>
      <c r="B3978" s="1" t="s">
        <v>242</v>
      </c>
      <c r="C3978" s="1" t="s">
        <v>352</v>
      </c>
      <c r="D3978" s="1" t="s">
        <v>351</v>
      </c>
      <c r="E3978" s="45" t="str">
        <f>VLOOKUP(C3978,PROCV!E$50:G$126,3,0)</f>
        <v>Audiovisual</v>
      </c>
      <c r="F3978" s="1" t="s">
        <v>416</v>
      </c>
      <c r="G3978" s="1" t="s">
        <v>236</v>
      </c>
      <c r="H3978" s="1">
        <v>2011</v>
      </c>
      <c r="I3978" s="60">
        <f>VLOOKUP(H3978,PROCV!E$33:F$44,2,0)</f>
        <v>1.4444330190702552</v>
      </c>
      <c r="J3978" s="71">
        <v>41715</v>
      </c>
      <c r="K3978" s="44">
        <f t="shared" si="62"/>
        <v>60254.5233905157</v>
      </c>
    </row>
    <row r="3979" spans="1:11" s="43" customFormat="1" ht="19.7" customHeight="1" x14ac:dyDescent="0.25">
      <c r="A3979" s="43" t="s">
        <v>194</v>
      </c>
      <c r="B3979" s="1" t="s">
        <v>242</v>
      </c>
      <c r="C3979" s="1" t="s">
        <v>352</v>
      </c>
      <c r="D3979" s="1" t="s">
        <v>351</v>
      </c>
      <c r="E3979" s="45" t="str">
        <f>VLOOKUP(C3979,PROCV!E$50:G$126,3,0)</f>
        <v>Audiovisual</v>
      </c>
      <c r="F3979" s="1" t="s">
        <v>416</v>
      </c>
      <c r="G3979" s="1" t="s">
        <v>236</v>
      </c>
      <c r="H3979" s="1">
        <v>2011</v>
      </c>
      <c r="I3979" s="60">
        <f>VLOOKUP(H3979,PROCV!E$33:F$44,2,0)</f>
        <v>1.4444330190702552</v>
      </c>
      <c r="J3979" s="71">
        <v>9007</v>
      </c>
      <c r="K3979" s="44">
        <f t="shared" si="62"/>
        <v>13010.008202765788</v>
      </c>
    </row>
    <row r="3980" spans="1:11" s="43" customFormat="1" ht="19.7" customHeight="1" x14ac:dyDescent="0.25">
      <c r="A3980" s="43" t="s">
        <v>194</v>
      </c>
      <c r="B3980" s="1" t="s">
        <v>242</v>
      </c>
      <c r="C3980" s="1" t="s">
        <v>303</v>
      </c>
      <c r="D3980" s="1" t="s">
        <v>302</v>
      </c>
      <c r="E3980" s="45" t="str">
        <f>VLOOKUP(C3980,PROCV!E$50:G$126,3,0)</f>
        <v>Educação e Criação em Artes</v>
      </c>
      <c r="F3980" s="1" t="s">
        <v>416</v>
      </c>
      <c r="G3980" s="1" t="s">
        <v>236</v>
      </c>
      <c r="H3980" s="1">
        <v>2011</v>
      </c>
      <c r="I3980" s="60">
        <f>VLOOKUP(H3980,PROCV!E$33:F$44,2,0)</f>
        <v>1.4444330190702552</v>
      </c>
      <c r="J3980" s="71">
        <v>10715</v>
      </c>
      <c r="K3980" s="44">
        <f t="shared" si="62"/>
        <v>15477.099799337784</v>
      </c>
    </row>
    <row r="3981" spans="1:11" s="43" customFormat="1" ht="19.7" customHeight="1" x14ac:dyDescent="0.25">
      <c r="A3981" s="43" t="s">
        <v>194</v>
      </c>
      <c r="B3981" s="1" t="s">
        <v>242</v>
      </c>
      <c r="C3981" s="1" t="s">
        <v>303</v>
      </c>
      <c r="D3981" s="1" t="s">
        <v>302</v>
      </c>
      <c r="E3981" s="45" t="str">
        <f>VLOOKUP(C3981,PROCV!E$50:G$126,3,0)</f>
        <v>Educação e Criação em Artes</v>
      </c>
      <c r="F3981" s="1" t="s">
        <v>416</v>
      </c>
      <c r="G3981" s="1" t="s">
        <v>236</v>
      </c>
      <c r="H3981" s="1">
        <v>2011</v>
      </c>
      <c r="I3981" s="60">
        <f>VLOOKUP(H3981,PROCV!E$33:F$44,2,0)</f>
        <v>1.4444330190702552</v>
      </c>
      <c r="J3981" s="71">
        <v>487298</v>
      </c>
      <c r="K3981" s="44">
        <f t="shared" si="62"/>
        <v>703869.32132689725</v>
      </c>
    </row>
    <row r="3982" spans="1:11" s="43" customFormat="1" ht="19.7" customHeight="1" x14ac:dyDescent="0.25">
      <c r="A3982" s="43" t="s">
        <v>194</v>
      </c>
      <c r="B3982" s="1" t="s">
        <v>242</v>
      </c>
      <c r="C3982" s="1" t="s">
        <v>295</v>
      </c>
      <c r="D3982" s="1" t="s">
        <v>294</v>
      </c>
      <c r="E3982" s="45" t="str">
        <f>VLOOKUP(C3982,PROCV!E$50:G$126,3,0)</f>
        <v>Educação e Criação em Artes</v>
      </c>
      <c r="F3982" s="1" t="s">
        <v>416</v>
      </c>
      <c r="G3982" s="1" t="s">
        <v>236</v>
      </c>
      <c r="H3982" s="1">
        <v>2011</v>
      </c>
      <c r="I3982" s="60">
        <f>VLOOKUP(H3982,PROCV!E$33:F$44,2,0)</f>
        <v>1.4444330190702552</v>
      </c>
      <c r="J3982" s="71">
        <v>3039</v>
      </c>
      <c r="K3982" s="44">
        <f t="shared" si="62"/>
        <v>4389.6319449545053</v>
      </c>
    </row>
    <row r="3983" spans="1:11" s="43" customFormat="1" ht="19.7" customHeight="1" x14ac:dyDescent="0.25">
      <c r="A3983" s="43" t="s">
        <v>194</v>
      </c>
      <c r="B3983" s="1" t="s">
        <v>242</v>
      </c>
      <c r="C3983" s="1" t="s">
        <v>295</v>
      </c>
      <c r="D3983" s="1" t="s">
        <v>294</v>
      </c>
      <c r="E3983" s="45" t="str">
        <f>VLOOKUP(C3983,PROCV!E$50:G$126,3,0)</f>
        <v>Educação e Criação em Artes</v>
      </c>
      <c r="F3983" s="1" t="s">
        <v>416</v>
      </c>
      <c r="G3983" s="1" t="s">
        <v>236</v>
      </c>
      <c r="H3983" s="1">
        <v>2011</v>
      </c>
      <c r="I3983" s="60">
        <f>VLOOKUP(H3983,PROCV!E$33:F$44,2,0)</f>
        <v>1.4444330190702552</v>
      </c>
      <c r="J3983" s="71">
        <v>11952</v>
      </c>
      <c r="K3983" s="44">
        <f t="shared" si="62"/>
        <v>17263.86344392769</v>
      </c>
    </row>
    <row r="3984" spans="1:11" s="43" customFormat="1" ht="19.7" customHeight="1" x14ac:dyDescent="0.25">
      <c r="A3984" s="43" t="s">
        <v>194</v>
      </c>
      <c r="B3984" s="1" t="s">
        <v>242</v>
      </c>
      <c r="C3984" s="1" t="s">
        <v>248</v>
      </c>
      <c r="D3984" s="1" t="s">
        <v>247</v>
      </c>
      <c r="E3984" s="45" t="str">
        <f>VLOOKUP(C3984,PROCV!E$50:G$126,3,0)</f>
        <v>Educação e Criação em Artes</v>
      </c>
      <c r="F3984" s="1" t="s">
        <v>416</v>
      </c>
      <c r="G3984" s="1" t="s">
        <v>236</v>
      </c>
      <c r="H3984" s="1">
        <v>2011</v>
      </c>
      <c r="I3984" s="60">
        <f>VLOOKUP(H3984,PROCV!E$33:F$44,2,0)</f>
        <v>1.4444330190702552</v>
      </c>
      <c r="J3984" s="71">
        <v>94499</v>
      </c>
      <c r="K3984" s="44">
        <f t="shared" si="62"/>
        <v>136497.47586912004</v>
      </c>
    </row>
    <row r="3985" spans="1:11" s="43" customFormat="1" ht="19.7" customHeight="1" x14ac:dyDescent="0.25">
      <c r="A3985" s="43" t="s">
        <v>194</v>
      </c>
      <c r="B3985" s="1" t="s">
        <v>242</v>
      </c>
      <c r="C3985" s="1" t="s">
        <v>248</v>
      </c>
      <c r="D3985" s="1" t="s">
        <v>247</v>
      </c>
      <c r="E3985" s="45" t="str">
        <f>VLOOKUP(C3985,PROCV!E$50:G$126,3,0)</f>
        <v>Educação e Criação em Artes</v>
      </c>
      <c r="F3985" s="1" t="s">
        <v>415</v>
      </c>
      <c r="G3985" s="1" t="s">
        <v>265</v>
      </c>
      <c r="H3985" s="1">
        <v>2011</v>
      </c>
      <c r="I3985" s="60">
        <f>VLOOKUP(H3985,PROCV!E$33:F$44,2,0)</f>
        <v>1.4444330190702552</v>
      </c>
      <c r="J3985" s="71">
        <v>400000</v>
      </c>
      <c r="K3985" s="44">
        <f t="shared" si="62"/>
        <v>577773.20762810204</v>
      </c>
    </row>
    <row r="3986" spans="1:11" s="43" customFormat="1" ht="19.7" customHeight="1" x14ac:dyDescent="0.25">
      <c r="A3986" s="43" t="s">
        <v>194</v>
      </c>
      <c r="B3986" s="1" t="s">
        <v>242</v>
      </c>
      <c r="C3986" s="1" t="s">
        <v>248</v>
      </c>
      <c r="D3986" s="1" t="s">
        <v>247</v>
      </c>
      <c r="E3986" s="45" t="str">
        <f>VLOOKUP(C3986,PROCV!E$50:G$126,3,0)</f>
        <v>Educação e Criação em Artes</v>
      </c>
      <c r="F3986" s="1" t="s">
        <v>416</v>
      </c>
      <c r="G3986" s="1" t="s">
        <v>236</v>
      </c>
      <c r="H3986" s="1">
        <v>2011</v>
      </c>
      <c r="I3986" s="60">
        <f>VLOOKUP(H3986,PROCV!E$33:F$44,2,0)</f>
        <v>1.4444330190702552</v>
      </c>
      <c r="J3986" s="71">
        <v>5548</v>
      </c>
      <c r="K3986" s="44">
        <f t="shared" si="62"/>
        <v>8013.7143898017757</v>
      </c>
    </row>
    <row r="3987" spans="1:11" s="43" customFormat="1" ht="19.7" customHeight="1" x14ac:dyDescent="0.25">
      <c r="A3987" s="43" t="s">
        <v>194</v>
      </c>
      <c r="B3987" s="1" t="s">
        <v>242</v>
      </c>
      <c r="C3987" s="1" t="s">
        <v>248</v>
      </c>
      <c r="D3987" s="1" t="s">
        <v>247</v>
      </c>
      <c r="E3987" s="45" t="str">
        <f>VLOOKUP(C3987,PROCV!E$50:G$126,3,0)</f>
        <v>Educação e Criação em Artes</v>
      </c>
      <c r="F3987" s="1" t="s">
        <v>416</v>
      </c>
      <c r="G3987" s="1" t="s">
        <v>236</v>
      </c>
      <c r="H3987" s="1">
        <v>2011</v>
      </c>
      <c r="I3987" s="60">
        <f>VLOOKUP(H3987,PROCV!E$33:F$44,2,0)</f>
        <v>1.4444330190702552</v>
      </c>
      <c r="J3987" s="71">
        <v>56776</v>
      </c>
      <c r="K3987" s="44">
        <f t="shared" si="62"/>
        <v>82009.129090732808</v>
      </c>
    </row>
    <row r="3988" spans="1:11" s="43" customFormat="1" ht="19.7" customHeight="1" x14ac:dyDescent="0.25">
      <c r="A3988" s="43" t="s">
        <v>194</v>
      </c>
      <c r="B3988" s="1" t="s">
        <v>242</v>
      </c>
      <c r="C3988" s="1" t="s">
        <v>246</v>
      </c>
      <c r="D3988" s="1" t="s">
        <v>245</v>
      </c>
      <c r="E3988" s="45" t="str">
        <f>VLOOKUP(C3988,PROCV!E$50:G$126,3,0)</f>
        <v>Artes Cênicas e Espetáculos</v>
      </c>
      <c r="F3988" s="1" t="s">
        <v>416</v>
      </c>
      <c r="G3988" s="1" t="s">
        <v>236</v>
      </c>
      <c r="H3988" s="1">
        <v>2011</v>
      </c>
      <c r="I3988" s="60">
        <f>VLOOKUP(H3988,PROCV!E$33:F$44,2,0)</f>
        <v>1.4444330190702552</v>
      </c>
      <c r="J3988" s="71">
        <v>3129</v>
      </c>
      <c r="K3988" s="44">
        <f t="shared" si="62"/>
        <v>4519.6309166708288</v>
      </c>
    </row>
    <row r="3989" spans="1:11" s="43" customFormat="1" ht="19.7" customHeight="1" x14ac:dyDescent="0.25">
      <c r="A3989" s="43" t="s">
        <v>194</v>
      </c>
      <c r="B3989" s="1" t="s">
        <v>242</v>
      </c>
      <c r="C3989" s="1" t="s">
        <v>246</v>
      </c>
      <c r="D3989" s="1" t="s">
        <v>245</v>
      </c>
      <c r="E3989" s="45" t="str">
        <f>VLOOKUP(C3989,PROCV!E$50:G$126,3,0)</f>
        <v>Artes Cênicas e Espetáculos</v>
      </c>
      <c r="F3989" s="1" t="s">
        <v>415</v>
      </c>
      <c r="G3989" s="1" t="s">
        <v>265</v>
      </c>
      <c r="H3989" s="1">
        <v>2011</v>
      </c>
      <c r="I3989" s="60">
        <f>VLOOKUP(H3989,PROCV!E$33:F$44,2,0)</f>
        <v>1.4444330190702552</v>
      </c>
      <c r="J3989" s="71">
        <v>200000</v>
      </c>
      <c r="K3989" s="44">
        <f t="shared" si="62"/>
        <v>288886.60381405102</v>
      </c>
    </row>
    <row r="3990" spans="1:11" s="43" customFormat="1" ht="19.7" customHeight="1" x14ac:dyDescent="0.25">
      <c r="A3990" s="43" t="s">
        <v>194</v>
      </c>
      <c r="B3990" s="1" t="s">
        <v>242</v>
      </c>
      <c r="C3990" s="1" t="s">
        <v>246</v>
      </c>
      <c r="D3990" s="1" t="s">
        <v>245</v>
      </c>
      <c r="E3990" s="45" t="str">
        <f>VLOOKUP(C3990,PROCV!E$50:G$126,3,0)</f>
        <v>Artes Cênicas e Espetáculos</v>
      </c>
      <c r="F3990" s="1" t="s">
        <v>416</v>
      </c>
      <c r="G3990" s="1" t="s">
        <v>236</v>
      </c>
      <c r="H3990" s="1">
        <v>2011</v>
      </c>
      <c r="I3990" s="60">
        <f>VLOOKUP(H3990,PROCV!E$33:F$44,2,0)</f>
        <v>1.4444330190702552</v>
      </c>
      <c r="J3990" s="71">
        <v>105002</v>
      </c>
      <c r="K3990" s="44">
        <f t="shared" si="62"/>
        <v>151668.35586841495</v>
      </c>
    </row>
    <row r="3991" spans="1:11" s="43" customFormat="1" ht="19.7" customHeight="1" x14ac:dyDescent="0.25">
      <c r="A3991" s="43" t="s">
        <v>194</v>
      </c>
      <c r="B3991" s="1" t="s">
        <v>242</v>
      </c>
      <c r="C3991" s="1" t="s">
        <v>246</v>
      </c>
      <c r="D3991" s="1" t="s">
        <v>245</v>
      </c>
      <c r="E3991" s="45" t="str">
        <f>VLOOKUP(C3991,PROCV!E$50:G$126,3,0)</f>
        <v>Artes Cênicas e Espetáculos</v>
      </c>
      <c r="F3991" s="1" t="s">
        <v>416</v>
      </c>
      <c r="G3991" s="1" t="s">
        <v>236</v>
      </c>
      <c r="H3991" s="1">
        <v>2011</v>
      </c>
      <c r="I3991" s="60">
        <f>VLOOKUP(H3991,PROCV!E$33:F$44,2,0)</f>
        <v>1.4444330190702552</v>
      </c>
      <c r="J3991" s="71">
        <v>179218</v>
      </c>
      <c r="K3991" s="44">
        <f t="shared" si="62"/>
        <v>258868.39681173299</v>
      </c>
    </row>
    <row r="3992" spans="1:11" s="43" customFormat="1" ht="19.7" customHeight="1" x14ac:dyDescent="0.25">
      <c r="A3992" s="43" t="s">
        <v>194</v>
      </c>
      <c r="B3992" s="1" t="s">
        <v>242</v>
      </c>
      <c r="C3992" s="1" t="s">
        <v>246</v>
      </c>
      <c r="D3992" s="1" t="s">
        <v>245</v>
      </c>
      <c r="E3992" s="45" t="str">
        <f>VLOOKUP(C3992,PROCV!E$50:G$126,3,0)</f>
        <v>Artes Cênicas e Espetáculos</v>
      </c>
      <c r="F3992" s="1" t="s">
        <v>416</v>
      </c>
      <c r="G3992" s="1" t="s">
        <v>236</v>
      </c>
      <c r="H3992" s="1">
        <v>2011</v>
      </c>
      <c r="I3992" s="60">
        <f>VLOOKUP(H3992,PROCV!E$33:F$44,2,0)</f>
        <v>1.4444330190702552</v>
      </c>
      <c r="J3992" s="71">
        <v>10000</v>
      </c>
      <c r="K3992" s="44">
        <f t="shared" si="62"/>
        <v>14444.330190702552</v>
      </c>
    </row>
    <row r="3993" spans="1:11" s="43" customFormat="1" ht="19.7" customHeight="1" x14ac:dyDescent="0.25">
      <c r="A3993" s="43" t="s">
        <v>194</v>
      </c>
      <c r="B3993" s="1" t="s">
        <v>242</v>
      </c>
      <c r="C3993" s="1" t="s">
        <v>322</v>
      </c>
      <c r="D3993" s="1" t="s">
        <v>321</v>
      </c>
      <c r="E3993" s="45" t="str">
        <f>VLOOKUP(C3993,PROCV!E$50:G$126,3,0)</f>
        <v>Artes Cênicas e Espetáculos</v>
      </c>
      <c r="F3993" s="1" t="s">
        <v>415</v>
      </c>
      <c r="G3993" s="1" t="s">
        <v>265</v>
      </c>
      <c r="H3993" s="1">
        <v>2011</v>
      </c>
      <c r="I3993" s="60">
        <f>VLOOKUP(H3993,PROCV!E$33:F$44,2,0)</f>
        <v>1.4444330190702552</v>
      </c>
      <c r="J3993" s="71">
        <v>80000</v>
      </c>
      <c r="K3993" s="44">
        <f t="shared" si="62"/>
        <v>115554.64152562042</v>
      </c>
    </row>
    <row r="3994" spans="1:11" s="43" customFormat="1" ht="19.7" customHeight="1" x14ac:dyDescent="0.25">
      <c r="A3994" s="43" t="s">
        <v>194</v>
      </c>
      <c r="B3994" s="1" t="s">
        <v>242</v>
      </c>
      <c r="C3994" s="1" t="s">
        <v>244</v>
      </c>
      <c r="D3994" s="1" t="s">
        <v>243</v>
      </c>
      <c r="E3994" s="45" t="str">
        <f>VLOOKUP(C3994,PROCV!E$50:G$126,3,0)</f>
        <v>Artes Cênicas e Espetáculos</v>
      </c>
      <c r="F3994" s="1" t="s">
        <v>416</v>
      </c>
      <c r="G3994" s="1" t="s">
        <v>236</v>
      </c>
      <c r="H3994" s="1">
        <v>2011</v>
      </c>
      <c r="I3994" s="60">
        <f>VLOOKUP(H3994,PROCV!E$33:F$44,2,0)</f>
        <v>1.4444330190702552</v>
      </c>
      <c r="J3994" s="71">
        <v>30682</v>
      </c>
      <c r="K3994" s="44">
        <f t="shared" si="62"/>
        <v>44318.093891113575</v>
      </c>
    </row>
    <row r="3995" spans="1:11" s="43" customFormat="1" ht="19.7" customHeight="1" x14ac:dyDescent="0.25">
      <c r="A3995" s="43" t="s">
        <v>194</v>
      </c>
      <c r="B3995" s="1" t="s">
        <v>242</v>
      </c>
      <c r="C3995" s="1" t="s">
        <v>244</v>
      </c>
      <c r="D3995" s="1" t="s">
        <v>243</v>
      </c>
      <c r="E3995" s="45" t="str">
        <f>VLOOKUP(C3995,PROCV!E$50:G$126,3,0)</f>
        <v>Artes Cênicas e Espetáculos</v>
      </c>
      <c r="F3995" s="1" t="s">
        <v>416</v>
      </c>
      <c r="G3995" s="1" t="s">
        <v>236</v>
      </c>
      <c r="H3995" s="1">
        <v>2011</v>
      </c>
      <c r="I3995" s="60">
        <f>VLOOKUP(H3995,PROCV!E$33:F$44,2,0)</f>
        <v>1.4444330190702552</v>
      </c>
      <c r="J3995" s="71">
        <v>51607</v>
      </c>
      <c r="K3995" s="44">
        <f t="shared" si="62"/>
        <v>74542.854815158658</v>
      </c>
    </row>
    <row r="3996" spans="1:11" s="43" customFormat="1" ht="19.7" customHeight="1" x14ac:dyDescent="0.25">
      <c r="A3996" s="43" t="s">
        <v>194</v>
      </c>
      <c r="B3996" s="1" t="s">
        <v>242</v>
      </c>
      <c r="C3996" s="1" t="s">
        <v>332</v>
      </c>
      <c r="D3996" s="1" t="s">
        <v>331</v>
      </c>
      <c r="E3996" s="45" t="str">
        <f>VLOOKUP(C3996,PROCV!E$50:G$126,3,0)</f>
        <v>Artes Cênicas e Espetáculos</v>
      </c>
      <c r="F3996" s="1" t="s">
        <v>416</v>
      </c>
      <c r="G3996" s="1" t="s">
        <v>236</v>
      </c>
      <c r="H3996" s="1">
        <v>2011</v>
      </c>
      <c r="I3996" s="60">
        <f>VLOOKUP(H3996,PROCV!E$33:F$44,2,0)</f>
        <v>1.4444330190702552</v>
      </c>
      <c r="J3996" s="71">
        <v>180000</v>
      </c>
      <c r="K3996" s="44">
        <f t="shared" si="62"/>
        <v>259997.94343264593</v>
      </c>
    </row>
    <row r="3997" spans="1:11" s="43" customFormat="1" ht="19.7" customHeight="1" x14ac:dyDescent="0.25">
      <c r="A3997" s="43" t="s">
        <v>194</v>
      </c>
      <c r="B3997" s="1" t="s">
        <v>242</v>
      </c>
      <c r="C3997" s="1" t="s">
        <v>332</v>
      </c>
      <c r="D3997" s="1" t="s">
        <v>331</v>
      </c>
      <c r="E3997" s="45" t="str">
        <f>VLOOKUP(C3997,PROCV!E$50:G$126,3,0)</f>
        <v>Artes Cênicas e Espetáculos</v>
      </c>
      <c r="F3997" s="1" t="s">
        <v>416</v>
      </c>
      <c r="G3997" s="1" t="s">
        <v>236</v>
      </c>
      <c r="H3997" s="1">
        <v>2011</v>
      </c>
      <c r="I3997" s="60">
        <f>VLOOKUP(H3997,PROCV!E$33:F$44,2,0)</f>
        <v>1.4444330190702552</v>
      </c>
      <c r="J3997" s="71">
        <v>3983</v>
      </c>
      <c r="K3997" s="44">
        <f t="shared" si="62"/>
        <v>5753.1767149568268</v>
      </c>
    </row>
    <row r="3998" spans="1:11" s="43" customFormat="1" ht="19.7" customHeight="1" x14ac:dyDescent="0.25">
      <c r="A3998" s="43" t="s">
        <v>194</v>
      </c>
      <c r="B3998" s="1" t="s">
        <v>242</v>
      </c>
      <c r="C3998" s="1" t="s">
        <v>238</v>
      </c>
      <c r="D3998" s="1" t="s">
        <v>237</v>
      </c>
      <c r="E3998" s="45" t="str">
        <f>VLOOKUP(C3998,PROCV!E$50:G$126,3,0)</f>
        <v>Artes Cênicas e Espetáculos</v>
      </c>
      <c r="F3998" s="1" t="s">
        <v>416</v>
      </c>
      <c r="G3998" s="1" t="s">
        <v>236</v>
      </c>
      <c r="H3998" s="1">
        <v>2011</v>
      </c>
      <c r="I3998" s="60">
        <f>VLOOKUP(H3998,PROCV!E$33:F$44,2,0)</f>
        <v>1.4444330190702552</v>
      </c>
      <c r="J3998" s="71">
        <v>186000</v>
      </c>
      <c r="K3998" s="44">
        <f t="shared" si="62"/>
        <v>268664.54154706746</v>
      </c>
    </row>
    <row r="3999" spans="1:11" s="43" customFormat="1" ht="19.7" customHeight="1" x14ac:dyDescent="0.25">
      <c r="A3999" s="43" t="s">
        <v>194</v>
      </c>
      <c r="B3999" s="1" t="s">
        <v>242</v>
      </c>
      <c r="C3999" s="1" t="s">
        <v>238</v>
      </c>
      <c r="D3999" s="1" t="s">
        <v>237</v>
      </c>
      <c r="E3999" s="45" t="str">
        <f>VLOOKUP(C3999,PROCV!E$50:G$126,3,0)</f>
        <v>Artes Cênicas e Espetáculos</v>
      </c>
      <c r="F3999" s="1" t="s">
        <v>416</v>
      </c>
      <c r="G3999" s="1" t="s">
        <v>236</v>
      </c>
      <c r="H3999" s="1">
        <v>2011</v>
      </c>
      <c r="I3999" s="60">
        <f>VLOOKUP(H3999,PROCV!E$33:F$44,2,0)</f>
        <v>1.4444330190702552</v>
      </c>
      <c r="J3999" s="71">
        <v>11926</v>
      </c>
      <c r="K3999" s="44">
        <f t="shared" si="62"/>
        <v>17226.308185431863</v>
      </c>
    </row>
    <row r="4000" spans="1:11" s="43" customFormat="1" ht="19.7" customHeight="1" x14ac:dyDescent="0.25">
      <c r="A4000" s="43" t="s">
        <v>194</v>
      </c>
      <c r="B4000" s="1" t="s">
        <v>242</v>
      </c>
      <c r="C4000" s="1" t="s">
        <v>238</v>
      </c>
      <c r="D4000" s="1" t="s">
        <v>237</v>
      </c>
      <c r="E4000" s="45" t="str">
        <f>VLOOKUP(C4000,PROCV!E$50:G$126,3,0)</f>
        <v>Artes Cênicas e Espetáculos</v>
      </c>
      <c r="F4000" s="1" t="s">
        <v>416</v>
      </c>
      <c r="G4000" s="1" t="s">
        <v>236</v>
      </c>
      <c r="H4000" s="1">
        <v>2011</v>
      </c>
      <c r="I4000" s="60">
        <f>VLOOKUP(H4000,PROCV!E$33:F$44,2,0)</f>
        <v>1.4444330190702552</v>
      </c>
      <c r="J4000" s="71">
        <v>135466</v>
      </c>
      <c r="K4000" s="44">
        <f t="shared" si="62"/>
        <v>195671.5633613712</v>
      </c>
    </row>
    <row r="4001" spans="1:11" s="43" customFormat="1" ht="19.7" customHeight="1" x14ac:dyDescent="0.25">
      <c r="A4001" s="43" t="s">
        <v>194</v>
      </c>
      <c r="B4001" s="1" t="s">
        <v>242</v>
      </c>
      <c r="C4001" s="1" t="s">
        <v>238</v>
      </c>
      <c r="D4001" s="1" t="s">
        <v>237</v>
      </c>
      <c r="E4001" s="45" t="str">
        <f>VLOOKUP(C4001,PROCV!E$50:G$126,3,0)</f>
        <v>Artes Cênicas e Espetáculos</v>
      </c>
      <c r="F4001" s="1" t="s">
        <v>416</v>
      </c>
      <c r="G4001" s="1" t="s">
        <v>236</v>
      </c>
      <c r="H4001" s="1">
        <v>2011</v>
      </c>
      <c r="I4001" s="60">
        <f>VLOOKUP(H4001,PROCV!E$33:F$44,2,0)</f>
        <v>1.4444330190702552</v>
      </c>
      <c r="J4001" s="71">
        <v>10000</v>
      </c>
      <c r="K4001" s="44">
        <f t="shared" si="62"/>
        <v>14444.330190702552</v>
      </c>
    </row>
    <row r="4002" spans="1:11" s="43" customFormat="1" ht="19.7" customHeight="1" x14ac:dyDescent="0.25">
      <c r="A4002" s="43" t="s">
        <v>194</v>
      </c>
      <c r="B4002" s="1" t="s">
        <v>242</v>
      </c>
      <c r="C4002" s="1" t="s">
        <v>241</v>
      </c>
      <c r="D4002" s="1" t="s">
        <v>240</v>
      </c>
      <c r="E4002" s="45" t="str">
        <f>VLOOKUP(C4002,PROCV!E$50:G$126,3,0)</f>
        <v>Artes Cênicas e Espetáculos</v>
      </c>
      <c r="F4002" s="1" t="s">
        <v>416</v>
      </c>
      <c r="G4002" s="1" t="s">
        <v>236</v>
      </c>
      <c r="H4002" s="1">
        <v>2011</v>
      </c>
      <c r="I4002" s="60">
        <f>VLOOKUP(H4002,PROCV!E$33:F$44,2,0)</f>
        <v>1.4444330190702552</v>
      </c>
      <c r="J4002" s="71">
        <v>122595</v>
      </c>
      <c r="K4002" s="44">
        <f t="shared" si="62"/>
        <v>177080.26597291793</v>
      </c>
    </row>
    <row r="4003" spans="1:11" s="43" customFormat="1" ht="19.7" customHeight="1" x14ac:dyDescent="0.25">
      <c r="A4003" s="43" t="s">
        <v>194</v>
      </c>
      <c r="B4003" s="1" t="s">
        <v>242</v>
      </c>
      <c r="C4003" s="1" t="s">
        <v>241</v>
      </c>
      <c r="D4003" s="1" t="s">
        <v>240</v>
      </c>
      <c r="E4003" s="45" t="str">
        <f>VLOOKUP(C4003,PROCV!E$50:G$126,3,0)</f>
        <v>Artes Cênicas e Espetáculos</v>
      </c>
      <c r="F4003" s="1" t="s">
        <v>416</v>
      </c>
      <c r="G4003" s="1" t="s">
        <v>236</v>
      </c>
      <c r="H4003" s="1">
        <v>2011</v>
      </c>
      <c r="I4003" s="60">
        <f>VLOOKUP(H4003,PROCV!E$33:F$44,2,0)</f>
        <v>1.4444330190702552</v>
      </c>
      <c r="J4003" s="71">
        <v>199000</v>
      </c>
      <c r="K4003" s="44">
        <f t="shared" si="62"/>
        <v>287442.17079498078</v>
      </c>
    </row>
    <row r="4004" spans="1:11" s="43" customFormat="1" ht="19.7" customHeight="1" x14ac:dyDescent="0.25">
      <c r="A4004" s="43" t="s">
        <v>194</v>
      </c>
      <c r="B4004" s="1" t="s">
        <v>242</v>
      </c>
      <c r="C4004" s="1" t="s">
        <v>241</v>
      </c>
      <c r="D4004" s="1" t="s">
        <v>240</v>
      </c>
      <c r="E4004" s="45" t="str">
        <f>VLOOKUP(C4004,PROCV!E$50:G$126,3,0)</f>
        <v>Artes Cênicas e Espetáculos</v>
      </c>
      <c r="F4004" s="1" t="s">
        <v>416</v>
      </c>
      <c r="G4004" s="1" t="s">
        <v>236</v>
      </c>
      <c r="H4004" s="1">
        <v>2011</v>
      </c>
      <c r="I4004" s="60">
        <f>VLOOKUP(H4004,PROCV!E$33:F$44,2,0)</f>
        <v>1.4444330190702552</v>
      </c>
      <c r="J4004" s="71">
        <v>152366</v>
      </c>
      <c r="K4004" s="44">
        <f t="shared" si="62"/>
        <v>220082.48138365851</v>
      </c>
    </row>
    <row r="4005" spans="1:11" s="43" customFormat="1" ht="19.7" customHeight="1" x14ac:dyDescent="0.25">
      <c r="A4005" s="43" t="s">
        <v>194</v>
      </c>
      <c r="B4005" s="1" t="s">
        <v>242</v>
      </c>
      <c r="C4005" s="1" t="s">
        <v>241</v>
      </c>
      <c r="D4005" s="1" t="s">
        <v>240</v>
      </c>
      <c r="E4005" s="45" t="str">
        <f>VLOOKUP(C4005,PROCV!E$50:G$126,3,0)</f>
        <v>Artes Cênicas e Espetáculos</v>
      </c>
      <c r="F4005" s="1" t="s">
        <v>416</v>
      </c>
      <c r="G4005" s="1" t="s">
        <v>236</v>
      </c>
      <c r="H4005" s="1">
        <v>2011</v>
      </c>
      <c r="I4005" s="60">
        <f>VLOOKUP(H4005,PROCV!E$33:F$44,2,0)</f>
        <v>1.4444330190702552</v>
      </c>
      <c r="J4005" s="71">
        <v>645460</v>
      </c>
      <c r="K4005" s="44">
        <f t="shared" si="62"/>
        <v>932323.73648908699</v>
      </c>
    </row>
    <row r="4006" spans="1:11" s="43" customFormat="1" ht="19.7" customHeight="1" x14ac:dyDescent="0.25">
      <c r="A4006" s="43" t="s">
        <v>194</v>
      </c>
      <c r="B4006" s="1" t="s">
        <v>242</v>
      </c>
      <c r="C4006" s="1" t="s">
        <v>241</v>
      </c>
      <c r="D4006" s="1" t="s">
        <v>240</v>
      </c>
      <c r="E4006" s="45" t="str">
        <f>VLOOKUP(C4006,PROCV!E$50:G$126,3,0)</f>
        <v>Artes Cênicas e Espetáculos</v>
      </c>
      <c r="F4006" s="1" t="s">
        <v>416</v>
      </c>
      <c r="G4006" s="1" t="s">
        <v>236</v>
      </c>
      <c r="H4006" s="1">
        <v>2011</v>
      </c>
      <c r="I4006" s="60">
        <f>VLOOKUP(H4006,PROCV!E$33:F$44,2,0)</f>
        <v>1.4444330190702552</v>
      </c>
      <c r="J4006" s="71">
        <v>5000</v>
      </c>
      <c r="K4006" s="44">
        <f t="shared" si="62"/>
        <v>7222.1650953512762</v>
      </c>
    </row>
    <row r="4007" spans="1:11" s="43" customFormat="1" ht="19.7" customHeight="1" x14ac:dyDescent="0.25">
      <c r="A4007" s="43" t="s">
        <v>194</v>
      </c>
      <c r="B4007" s="1" t="s">
        <v>242</v>
      </c>
      <c r="C4007" s="1" t="s">
        <v>241</v>
      </c>
      <c r="D4007" s="1" t="s">
        <v>240</v>
      </c>
      <c r="E4007" s="45" t="str">
        <f>VLOOKUP(C4007,PROCV!E$50:G$126,3,0)</f>
        <v>Artes Cênicas e Espetáculos</v>
      </c>
      <c r="F4007" s="1" t="s">
        <v>416</v>
      </c>
      <c r="G4007" s="1" t="s">
        <v>236</v>
      </c>
      <c r="H4007" s="1">
        <v>2011</v>
      </c>
      <c r="I4007" s="60">
        <f>VLOOKUP(H4007,PROCV!E$33:F$44,2,0)</f>
        <v>1.4444330190702552</v>
      </c>
      <c r="J4007" s="71">
        <v>19619</v>
      </c>
      <c r="K4007" s="44">
        <f t="shared" si="62"/>
        <v>28338.331401139338</v>
      </c>
    </row>
    <row r="4008" spans="1:11" s="43" customFormat="1" ht="19.7" customHeight="1" x14ac:dyDescent="0.25">
      <c r="A4008" s="43" t="s">
        <v>194</v>
      </c>
      <c r="B4008" s="1" t="s">
        <v>242</v>
      </c>
      <c r="C4008" s="1" t="s">
        <v>330</v>
      </c>
      <c r="D4008" s="1" t="s">
        <v>329</v>
      </c>
      <c r="E4008" s="45" t="str">
        <f>VLOOKUP(C4008,PROCV!E$50:G$126,3,0)</f>
        <v>Educação e Criação em Artes</v>
      </c>
      <c r="F4008" s="1" t="s">
        <v>416</v>
      </c>
      <c r="G4008" s="1" t="s">
        <v>236</v>
      </c>
      <c r="H4008" s="1">
        <v>2011</v>
      </c>
      <c r="I4008" s="60">
        <f>VLOOKUP(H4008,PROCV!E$33:F$44,2,0)</f>
        <v>1.4444330190702552</v>
      </c>
      <c r="J4008" s="71">
        <v>50737</v>
      </c>
      <c r="K4008" s="44">
        <f t="shared" si="62"/>
        <v>73286.198088567544</v>
      </c>
    </row>
    <row r="4009" spans="1:11" s="43" customFormat="1" ht="19.7" customHeight="1" x14ac:dyDescent="0.25">
      <c r="A4009" s="43" t="s">
        <v>194</v>
      </c>
      <c r="B4009" s="1" t="s">
        <v>242</v>
      </c>
      <c r="C4009" s="1" t="s">
        <v>330</v>
      </c>
      <c r="D4009" s="1" t="s">
        <v>329</v>
      </c>
      <c r="E4009" s="45" t="str">
        <f>VLOOKUP(C4009,PROCV!E$50:G$126,3,0)</f>
        <v>Educação e Criação em Artes</v>
      </c>
      <c r="F4009" s="1" t="s">
        <v>416</v>
      </c>
      <c r="G4009" s="1" t="s">
        <v>236</v>
      </c>
      <c r="H4009" s="1">
        <v>2011</v>
      </c>
      <c r="I4009" s="60">
        <f>VLOOKUP(H4009,PROCV!E$33:F$44,2,0)</f>
        <v>1.4444330190702552</v>
      </c>
      <c r="J4009" s="71">
        <v>10000</v>
      </c>
      <c r="K4009" s="44">
        <f t="shared" si="62"/>
        <v>14444.330190702552</v>
      </c>
    </row>
    <row r="4010" spans="1:11" s="43" customFormat="1" ht="19.7" customHeight="1" x14ac:dyDescent="0.25">
      <c r="A4010" s="43" t="s">
        <v>194</v>
      </c>
      <c r="B4010" s="1" t="s">
        <v>242</v>
      </c>
      <c r="C4010" s="1" t="s">
        <v>344</v>
      </c>
      <c r="D4010" s="1" t="s">
        <v>343</v>
      </c>
      <c r="E4010" s="45" t="str">
        <f>VLOOKUP(C4010,PROCV!E$50:G$126,3,0)</f>
        <v>Artes Cênicas e Espetáculos</v>
      </c>
      <c r="F4010" s="1" t="s">
        <v>416</v>
      </c>
      <c r="G4010" s="1" t="s">
        <v>236</v>
      </c>
      <c r="H4010" s="1">
        <v>2011</v>
      </c>
      <c r="I4010" s="60">
        <f>VLOOKUP(H4010,PROCV!E$33:F$44,2,0)</f>
        <v>1.4444330190702552</v>
      </c>
      <c r="J4010" s="71">
        <v>8718</v>
      </c>
      <c r="K4010" s="44">
        <f t="shared" si="62"/>
        <v>12592.567060254485</v>
      </c>
    </row>
    <row r="4011" spans="1:11" s="43" customFormat="1" ht="19.7" customHeight="1" x14ac:dyDescent="0.25">
      <c r="A4011" s="43" t="s">
        <v>194</v>
      </c>
      <c r="B4011" s="1" t="s">
        <v>242</v>
      </c>
      <c r="C4011" s="1" t="s">
        <v>313</v>
      </c>
      <c r="D4011" s="1" t="s">
        <v>312</v>
      </c>
      <c r="E4011" s="45" t="str">
        <f>VLOOKUP(C4011,PROCV!E$50:G$126,3,0)</f>
        <v>Patrimônio</v>
      </c>
      <c r="F4011" s="1" t="s">
        <v>415</v>
      </c>
      <c r="G4011" s="1" t="s">
        <v>265</v>
      </c>
      <c r="H4011" s="1">
        <v>2011</v>
      </c>
      <c r="I4011" s="60">
        <f>VLOOKUP(H4011,PROCV!E$33:F$44,2,0)</f>
        <v>1.4444330190702552</v>
      </c>
      <c r="J4011" s="71">
        <v>4480000</v>
      </c>
      <c r="K4011" s="44">
        <f t="shared" si="62"/>
        <v>6471059.9254347431</v>
      </c>
    </row>
    <row r="4012" spans="1:11" s="43" customFormat="1" ht="19.7" customHeight="1" x14ac:dyDescent="0.25">
      <c r="A4012" s="43" t="s">
        <v>194</v>
      </c>
      <c r="B4012" s="1" t="s">
        <v>242</v>
      </c>
      <c r="C4012" s="1" t="s">
        <v>313</v>
      </c>
      <c r="D4012" s="1" t="s">
        <v>312</v>
      </c>
      <c r="E4012" s="45" t="str">
        <f>VLOOKUP(C4012,PROCV!E$50:G$126,3,0)</f>
        <v>Patrimônio</v>
      </c>
      <c r="F4012" s="1" t="s">
        <v>416</v>
      </c>
      <c r="G4012" s="1" t="s">
        <v>236</v>
      </c>
      <c r="H4012" s="1">
        <v>2011</v>
      </c>
      <c r="I4012" s="60">
        <f>VLOOKUP(H4012,PROCV!E$33:F$44,2,0)</f>
        <v>1.4444330190702552</v>
      </c>
      <c r="J4012" s="71">
        <v>9988</v>
      </c>
      <c r="K4012" s="44">
        <f t="shared" si="62"/>
        <v>14426.996994473709</v>
      </c>
    </row>
    <row r="4013" spans="1:11" s="43" customFormat="1" ht="19.7" customHeight="1" x14ac:dyDescent="0.25">
      <c r="A4013" s="43" t="s">
        <v>194</v>
      </c>
      <c r="B4013" s="1" t="s">
        <v>242</v>
      </c>
      <c r="C4013" s="1" t="s">
        <v>301</v>
      </c>
      <c r="D4013" s="1" t="s">
        <v>300</v>
      </c>
      <c r="E4013" s="45" t="str">
        <f>VLOOKUP(C4013,PROCV!E$50:G$126,3,0)</f>
        <v>Patrimônio</v>
      </c>
      <c r="F4013" s="1" t="s">
        <v>415</v>
      </c>
      <c r="G4013" s="1" t="s">
        <v>265</v>
      </c>
      <c r="H4013" s="1">
        <v>2011</v>
      </c>
      <c r="I4013" s="60">
        <f>VLOOKUP(H4013,PROCV!E$33:F$44,2,0)</f>
        <v>1.4444330190702552</v>
      </c>
      <c r="J4013" s="71">
        <v>2500000</v>
      </c>
      <c r="K4013" s="44">
        <f t="shared" si="62"/>
        <v>3611082.547675638</v>
      </c>
    </row>
    <row r="4014" spans="1:11" s="43" customFormat="1" ht="19.7" customHeight="1" x14ac:dyDescent="0.25">
      <c r="A4014" s="43" t="s">
        <v>194</v>
      </c>
      <c r="B4014" s="1" t="s">
        <v>242</v>
      </c>
      <c r="C4014" s="1" t="s">
        <v>318</v>
      </c>
      <c r="D4014" s="1" t="s">
        <v>317</v>
      </c>
      <c r="E4014" s="45" t="str">
        <f>VLOOKUP(C4014,PROCV!E$50:G$126,3,0)</f>
        <v>Patrimônio</v>
      </c>
      <c r="F4014" s="1" t="s">
        <v>415</v>
      </c>
      <c r="G4014" s="1" t="s">
        <v>265</v>
      </c>
      <c r="H4014" s="1">
        <v>2011</v>
      </c>
      <c r="I4014" s="60">
        <f>VLOOKUP(H4014,PROCV!E$33:F$44,2,0)</f>
        <v>1.4444330190702552</v>
      </c>
      <c r="J4014" s="71">
        <v>2721223</v>
      </c>
      <c r="K4014" s="44">
        <f t="shared" si="62"/>
        <v>3930624.3534534173</v>
      </c>
    </row>
    <row r="4015" spans="1:11" s="43" customFormat="1" ht="19.7" customHeight="1" x14ac:dyDescent="0.25">
      <c r="A4015" s="43" t="s">
        <v>194</v>
      </c>
      <c r="B4015" s="1" t="s">
        <v>242</v>
      </c>
      <c r="C4015" s="1" t="s">
        <v>318</v>
      </c>
      <c r="D4015" s="1" t="s">
        <v>317</v>
      </c>
      <c r="E4015" s="45" t="str">
        <f>VLOOKUP(C4015,PROCV!E$50:G$126,3,0)</f>
        <v>Patrimônio</v>
      </c>
      <c r="F4015" s="1" t="s">
        <v>415</v>
      </c>
      <c r="G4015" s="1" t="s">
        <v>265</v>
      </c>
      <c r="H4015" s="1">
        <v>2011</v>
      </c>
      <c r="I4015" s="60">
        <f>VLOOKUP(H4015,PROCV!E$33:F$44,2,0)</f>
        <v>1.4444330190702552</v>
      </c>
      <c r="J4015" s="71">
        <v>1519007</v>
      </c>
      <c r="K4015" s="44">
        <f t="shared" si="62"/>
        <v>2194103.8669988513</v>
      </c>
    </row>
    <row r="4016" spans="1:11" s="43" customFormat="1" ht="19.7" customHeight="1" x14ac:dyDescent="0.25">
      <c r="A4016" s="43" t="s">
        <v>194</v>
      </c>
      <c r="B4016" s="1" t="s">
        <v>242</v>
      </c>
      <c r="C4016" s="1" t="s">
        <v>318</v>
      </c>
      <c r="D4016" s="1" t="s">
        <v>317</v>
      </c>
      <c r="E4016" s="45" t="str">
        <f>VLOOKUP(C4016,PROCV!E$50:G$126,3,0)</f>
        <v>Patrimônio</v>
      </c>
      <c r="F4016" s="1" t="s">
        <v>415</v>
      </c>
      <c r="G4016" s="1" t="s">
        <v>265</v>
      </c>
      <c r="H4016" s="1">
        <v>2011</v>
      </c>
      <c r="I4016" s="60">
        <f>VLOOKUP(H4016,PROCV!E$33:F$44,2,0)</f>
        <v>1.4444330190702552</v>
      </c>
      <c r="J4016" s="71">
        <v>1410000</v>
      </c>
      <c r="K4016" s="44">
        <f t="shared" si="62"/>
        <v>2036650.55688906</v>
      </c>
    </row>
    <row r="4017" spans="1:11" s="43" customFormat="1" ht="19.7" customHeight="1" x14ac:dyDescent="0.25">
      <c r="A4017" s="43" t="s">
        <v>194</v>
      </c>
      <c r="B4017" s="1" t="s">
        <v>242</v>
      </c>
      <c r="C4017" s="1" t="s">
        <v>311</v>
      </c>
      <c r="D4017" s="1" t="s">
        <v>310</v>
      </c>
      <c r="E4017" s="45" t="str">
        <f>VLOOKUP(C4017,PROCV!E$50:G$126,3,0)</f>
        <v>Artes Cênicas e Espetáculos</v>
      </c>
      <c r="F4017" s="1" t="s">
        <v>416</v>
      </c>
      <c r="G4017" s="1" t="s">
        <v>236</v>
      </c>
      <c r="H4017" s="1">
        <v>2011</v>
      </c>
      <c r="I4017" s="60">
        <f>VLOOKUP(H4017,PROCV!E$33:F$44,2,0)</f>
        <v>1.4444330190702552</v>
      </c>
      <c r="J4017" s="71">
        <v>14560</v>
      </c>
      <c r="K4017" s="44">
        <f t="shared" si="62"/>
        <v>21030.944757662917</v>
      </c>
    </row>
    <row r="4018" spans="1:11" s="43" customFormat="1" ht="19.7" customHeight="1" x14ac:dyDescent="0.25">
      <c r="A4018" s="43" t="s">
        <v>194</v>
      </c>
      <c r="B4018" s="1" t="s">
        <v>242</v>
      </c>
      <c r="C4018" s="1" t="s">
        <v>311</v>
      </c>
      <c r="D4018" s="1" t="s">
        <v>310</v>
      </c>
      <c r="E4018" s="45" t="str">
        <f>VLOOKUP(C4018,PROCV!E$50:G$126,3,0)</f>
        <v>Artes Cênicas e Espetáculos</v>
      </c>
      <c r="F4018" s="1" t="s">
        <v>415</v>
      </c>
      <c r="G4018" s="1" t="s">
        <v>265</v>
      </c>
      <c r="H4018" s="1">
        <v>2011</v>
      </c>
      <c r="I4018" s="60">
        <f>VLOOKUP(H4018,PROCV!E$33:F$44,2,0)</f>
        <v>1.4444330190702552</v>
      </c>
      <c r="J4018" s="71">
        <v>298000</v>
      </c>
      <c r="K4018" s="44">
        <f t="shared" si="62"/>
        <v>430441.03968293604</v>
      </c>
    </row>
    <row r="4019" spans="1:11" s="43" customFormat="1" ht="19.7" customHeight="1" x14ac:dyDescent="0.25">
      <c r="A4019" s="43" t="s">
        <v>194</v>
      </c>
      <c r="B4019" s="1" t="s">
        <v>242</v>
      </c>
      <c r="C4019" s="1" t="s">
        <v>311</v>
      </c>
      <c r="D4019" s="1" t="s">
        <v>310</v>
      </c>
      <c r="E4019" s="45" t="str">
        <f>VLOOKUP(C4019,PROCV!E$50:G$126,3,0)</f>
        <v>Artes Cênicas e Espetáculos</v>
      </c>
      <c r="F4019" s="1" t="s">
        <v>416</v>
      </c>
      <c r="G4019" s="1" t="s">
        <v>236</v>
      </c>
      <c r="H4019" s="1">
        <v>2011</v>
      </c>
      <c r="I4019" s="60">
        <f>VLOOKUP(H4019,PROCV!E$33:F$44,2,0)</f>
        <v>1.4444330190702552</v>
      </c>
      <c r="J4019" s="71">
        <v>125269</v>
      </c>
      <c r="K4019" s="44">
        <f t="shared" si="62"/>
        <v>180942.67986591181</v>
      </c>
    </row>
    <row r="4020" spans="1:11" s="43" customFormat="1" ht="19.7" customHeight="1" x14ac:dyDescent="0.25">
      <c r="A4020" s="43" t="s">
        <v>153</v>
      </c>
      <c r="B4020" s="1" t="s">
        <v>239</v>
      </c>
      <c r="C4020" s="1" t="s">
        <v>291</v>
      </c>
      <c r="D4020" s="1" t="s">
        <v>290</v>
      </c>
      <c r="E4020" s="45" t="str">
        <f>VLOOKUP(C4020,PROCV!E$50:G$126,3,0)</f>
        <v>NA</v>
      </c>
      <c r="F4020" s="1" t="s">
        <v>416</v>
      </c>
      <c r="G4020" s="1" t="s">
        <v>236</v>
      </c>
      <c r="H4020" s="1">
        <v>2011</v>
      </c>
      <c r="I4020" s="60">
        <f>VLOOKUP(H4020,PROCV!E$33:F$44,2,0)</f>
        <v>1.4444330190702552</v>
      </c>
      <c r="J4020" s="71">
        <v>17718</v>
      </c>
      <c r="K4020" s="44">
        <f t="shared" si="62"/>
        <v>25592.464231886781</v>
      </c>
    </row>
    <row r="4021" spans="1:11" s="43" customFormat="1" ht="19.7" customHeight="1" x14ac:dyDescent="0.25">
      <c r="A4021" s="43" t="s">
        <v>153</v>
      </c>
      <c r="B4021" s="1" t="s">
        <v>239</v>
      </c>
      <c r="C4021" s="1" t="s">
        <v>289</v>
      </c>
      <c r="D4021" s="1" t="s">
        <v>288</v>
      </c>
      <c r="E4021" s="45" t="str">
        <f>VLOOKUP(C4021,PROCV!E$50:G$126,3,0)</f>
        <v>Editorial</v>
      </c>
      <c r="F4021" s="1" t="s">
        <v>416</v>
      </c>
      <c r="G4021" s="1" t="s">
        <v>236</v>
      </c>
      <c r="H4021" s="1">
        <v>2011</v>
      </c>
      <c r="I4021" s="60">
        <f>VLOOKUP(H4021,PROCV!E$33:F$44,2,0)</f>
        <v>1.4444330190702552</v>
      </c>
      <c r="J4021" s="71">
        <v>16878</v>
      </c>
      <c r="K4021" s="44">
        <f t="shared" si="62"/>
        <v>24379.140495867767</v>
      </c>
    </row>
    <row r="4022" spans="1:11" s="43" customFormat="1" ht="19.7" customHeight="1" x14ac:dyDescent="0.25">
      <c r="A4022" s="43" t="s">
        <v>153</v>
      </c>
      <c r="B4022" s="1" t="s">
        <v>239</v>
      </c>
      <c r="C4022" s="1" t="s">
        <v>299</v>
      </c>
      <c r="D4022" s="1" t="s">
        <v>298</v>
      </c>
      <c r="E4022" s="45" t="str">
        <f>VLOOKUP(C4022,PROCV!E$50:G$126,3,0)</f>
        <v>NA</v>
      </c>
      <c r="F4022" s="1" t="s">
        <v>416</v>
      </c>
      <c r="G4022" s="1" t="s">
        <v>236</v>
      </c>
      <c r="H4022" s="1">
        <v>2011</v>
      </c>
      <c r="I4022" s="60">
        <f>VLOOKUP(H4022,PROCV!E$33:F$44,2,0)</f>
        <v>1.4444330190702552</v>
      </c>
      <c r="J4022" s="71">
        <v>9028</v>
      </c>
      <c r="K4022" s="44">
        <f t="shared" si="62"/>
        <v>13040.341296166263</v>
      </c>
    </row>
    <row r="4023" spans="1:11" s="43" customFormat="1" ht="19.7" customHeight="1" x14ac:dyDescent="0.25">
      <c r="A4023" s="43" t="s">
        <v>153</v>
      </c>
      <c r="B4023" s="1" t="s">
        <v>239</v>
      </c>
      <c r="C4023" s="1" t="s">
        <v>285</v>
      </c>
      <c r="D4023" s="1" t="s">
        <v>284</v>
      </c>
      <c r="E4023" s="45" t="str">
        <f>VLOOKUP(C4023,PROCV!E$50:G$126,3,0)</f>
        <v>Editorial</v>
      </c>
      <c r="F4023" s="1" t="s">
        <v>416</v>
      </c>
      <c r="G4023" s="1" t="s">
        <v>236</v>
      </c>
      <c r="H4023" s="1">
        <v>2011</v>
      </c>
      <c r="I4023" s="60">
        <f>VLOOKUP(H4023,PROCV!E$33:F$44,2,0)</f>
        <v>1.4444330190702552</v>
      </c>
      <c r="J4023" s="71">
        <v>230000</v>
      </c>
      <c r="K4023" s="44">
        <f t="shared" si="62"/>
        <v>332219.59438615869</v>
      </c>
    </row>
    <row r="4024" spans="1:11" s="43" customFormat="1" ht="19.7" customHeight="1" x14ac:dyDescent="0.25">
      <c r="A4024" s="43" t="s">
        <v>153</v>
      </c>
      <c r="B4024" s="1" t="s">
        <v>239</v>
      </c>
      <c r="C4024" s="1" t="s">
        <v>283</v>
      </c>
      <c r="D4024" s="1" t="s">
        <v>282</v>
      </c>
      <c r="E4024" s="45" t="str">
        <f>VLOOKUP(C4024,PROCV!E$50:G$126,3,0)</f>
        <v>Editorial</v>
      </c>
      <c r="F4024" s="1" t="s">
        <v>416</v>
      </c>
      <c r="G4024" s="1" t="s">
        <v>236</v>
      </c>
      <c r="H4024" s="1">
        <v>2011</v>
      </c>
      <c r="I4024" s="60">
        <f>VLOOKUP(H4024,PROCV!E$33:F$44,2,0)</f>
        <v>1.4444330190702552</v>
      </c>
      <c r="J4024" s="71">
        <v>89835</v>
      </c>
      <c r="K4024" s="44">
        <f t="shared" si="62"/>
        <v>129760.64026817637</v>
      </c>
    </row>
    <row r="4025" spans="1:11" s="43" customFormat="1" ht="19.7" customHeight="1" x14ac:dyDescent="0.25">
      <c r="A4025" s="43" t="s">
        <v>153</v>
      </c>
      <c r="B4025" s="1" t="s">
        <v>239</v>
      </c>
      <c r="C4025" s="1" t="s">
        <v>281</v>
      </c>
      <c r="D4025" s="1" t="s">
        <v>280</v>
      </c>
      <c r="E4025" s="45" t="str">
        <f>VLOOKUP(C4025,PROCV!E$50:G$126,3,0)</f>
        <v>Música</v>
      </c>
      <c r="F4025" s="1" t="s">
        <v>416</v>
      </c>
      <c r="G4025" s="1" t="s">
        <v>236</v>
      </c>
      <c r="H4025" s="1">
        <v>2011</v>
      </c>
      <c r="I4025" s="60">
        <f>VLOOKUP(H4025,PROCV!E$33:F$44,2,0)</f>
        <v>1.4444330190702552</v>
      </c>
      <c r="J4025" s="71">
        <v>20647</v>
      </c>
      <c r="K4025" s="44">
        <f t="shared" si="62"/>
        <v>29823.20854474356</v>
      </c>
    </row>
    <row r="4026" spans="1:11" s="43" customFormat="1" ht="19.7" customHeight="1" x14ac:dyDescent="0.25">
      <c r="A4026" s="43" t="s">
        <v>134</v>
      </c>
      <c r="B4026" s="1" t="s">
        <v>239</v>
      </c>
      <c r="C4026" s="1" t="s">
        <v>287</v>
      </c>
      <c r="D4026" s="1" t="s">
        <v>286</v>
      </c>
      <c r="E4026" s="45" t="str">
        <f>VLOOKUP(C4026,PROCV!E$50:G$126,3,0)</f>
        <v>Música</v>
      </c>
      <c r="F4026" s="1" t="s">
        <v>416</v>
      </c>
      <c r="G4026" s="1" t="s">
        <v>236</v>
      </c>
      <c r="H4026" s="1">
        <v>2012</v>
      </c>
      <c r="I4026" s="60">
        <f>VLOOKUP(H4026,PROCV!E$33:F$44,2,0)</f>
        <v>1.3647507536516714</v>
      </c>
      <c r="J4026" s="71">
        <v>32370</v>
      </c>
      <c r="K4026" s="44">
        <f t="shared" si="62"/>
        <v>44176.981895704601</v>
      </c>
    </row>
    <row r="4027" spans="1:11" s="43" customFormat="1" ht="19.7" customHeight="1" x14ac:dyDescent="0.25">
      <c r="A4027" s="43" t="s">
        <v>134</v>
      </c>
      <c r="B4027" s="1" t="s">
        <v>239</v>
      </c>
      <c r="C4027" s="1" t="s">
        <v>287</v>
      </c>
      <c r="D4027" s="1" t="s">
        <v>286</v>
      </c>
      <c r="E4027" s="45" t="str">
        <f>VLOOKUP(C4027,PROCV!E$50:G$126,3,0)</f>
        <v>Música</v>
      </c>
      <c r="F4027" s="1" t="s">
        <v>416</v>
      </c>
      <c r="G4027" s="1" t="s">
        <v>236</v>
      </c>
      <c r="H4027" s="1">
        <v>2012</v>
      </c>
      <c r="I4027" s="60">
        <f>VLOOKUP(H4027,PROCV!E$33:F$44,2,0)</f>
        <v>1.3647507536516714</v>
      </c>
      <c r="J4027" s="71">
        <v>100000</v>
      </c>
      <c r="K4027" s="44">
        <f t="shared" si="62"/>
        <v>136475.07536516714</v>
      </c>
    </row>
    <row r="4028" spans="1:11" s="43" customFormat="1" ht="19.7" customHeight="1" x14ac:dyDescent="0.25">
      <c r="A4028" s="43" t="s">
        <v>134</v>
      </c>
      <c r="B4028" s="1" t="s">
        <v>239</v>
      </c>
      <c r="C4028" s="1" t="s">
        <v>287</v>
      </c>
      <c r="D4028" s="1" t="s">
        <v>286</v>
      </c>
      <c r="E4028" s="45" t="str">
        <f>VLOOKUP(C4028,PROCV!E$50:G$126,3,0)</f>
        <v>Música</v>
      </c>
      <c r="F4028" s="1" t="s">
        <v>416</v>
      </c>
      <c r="G4028" s="1" t="s">
        <v>236</v>
      </c>
      <c r="H4028" s="1">
        <v>2012</v>
      </c>
      <c r="I4028" s="60">
        <f>VLOOKUP(H4028,PROCV!E$33:F$44,2,0)</f>
        <v>1.3647507536516714</v>
      </c>
      <c r="J4028" s="71">
        <v>34131</v>
      </c>
      <c r="K4028" s="44">
        <f t="shared" si="62"/>
        <v>46580.307972885195</v>
      </c>
    </row>
    <row r="4029" spans="1:11" s="43" customFormat="1" ht="19.7" customHeight="1" x14ac:dyDescent="0.25">
      <c r="A4029" s="43" t="s">
        <v>134</v>
      </c>
      <c r="B4029" s="1" t="s">
        <v>239</v>
      </c>
      <c r="C4029" s="1" t="s">
        <v>285</v>
      </c>
      <c r="D4029" s="1" t="s">
        <v>284</v>
      </c>
      <c r="E4029" s="45" t="str">
        <f>VLOOKUP(C4029,PROCV!E$50:G$126,3,0)</f>
        <v>Editorial</v>
      </c>
      <c r="F4029" s="1" t="s">
        <v>416</v>
      </c>
      <c r="G4029" s="1" t="s">
        <v>236</v>
      </c>
      <c r="H4029" s="1">
        <v>2012</v>
      </c>
      <c r="I4029" s="60">
        <f>VLOOKUP(H4029,PROCV!E$33:F$44,2,0)</f>
        <v>1.3647507536516714</v>
      </c>
      <c r="J4029" s="71">
        <v>28252</v>
      </c>
      <c r="K4029" s="44">
        <f t="shared" si="62"/>
        <v>38556.938292167019</v>
      </c>
    </row>
    <row r="4030" spans="1:11" s="43" customFormat="1" ht="19.7" customHeight="1" x14ac:dyDescent="0.25">
      <c r="A4030" s="43" t="s">
        <v>134</v>
      </c>
      <c r="B4030" s="1" t="s">
        <v>239</v>
      </c>
      <c r="C4030" s="1" t="s">
        <v>285</v>
      </c>
      <c r="D4030" s="1" t="s">
        <v>284</v>
      </c>
      <c r="E4030" s="45" t="str">
        <f>VLOOKUP(C4030,PROCV!E$50:G$126,3,0)</f>
        <v>Editorial</v>
      </c>
      <c r="F4030" s="1" t="s">
        <v>416</v>
      </c>
      <c r="G4030" s="1" t="s">
        <v>236</v>
      </c>
      <c r="H4030" s="1">
        <v>2012</v>
      </c>
      <c r="I4030" s="60">
        <f>VLOOKUP(H4030,PROCV!E$33:F$44,2,0)</f>
        <v>1.3647507536516714</v>
      </c>
      <c r="J4030" s="71">
        <v>100000</v>
      </c>
      <c r="K4030" s="44">
        <f t="shared" si="62"/>
        <v>136475.07536516714</v>
      </c>
    </row>
    <row r="4031" spans="1:11" s="43" customFormat="1" ht="19.7" customHeight="1" x14ac:dyDescent="0.25">
      <c r="A4031" s="43" t="s">
        <v>134</v>
      </c>
      <c r="B4031" s="1" t="s">
        <v>239</v>
      </c>
      <c r="C4031" s="1" t="s">
        <v>285</v>
      </c>
      <c r="D4031" s="1" t="s">
        <v>284</v>
      </c>
      <c r="E4031" s="45" t="str">
        <f>VLOOKUP(C4031,PROCV!E$50:G$126,3,0)</f>
        <v>Editorial</v>
      </c>
      <c r="F4031" s="1" t="s">
        <v>416</v>
      </c>
      <c r="G4031" s="1" t="s">
        <v>236</v>
      </c>
      <c r="H4031" s="1">
        <v>2012</v>
      </c>
      <c r="I4031" s="60">
        <f>VLOOKUP(H4031,PROCV!E$33:F$44,2,0)</f>
        <v>1.3647507536516714</v>
      </c>
      <c r="J4031" s="71">
        <v>32505</v>
      </c>
      <c r="K4031" s="44">
        <f t="shared" si="62"/>
        <v>44361.223247447582</v>
      </c>
    </row>
    <row r="4032" spans="1:11" s="43" customFormat="1" ht="19.7" customHeight="1" x14ac:dyDescent="0.25">
      <c r="A4032" s="43" t="s">
        <v>134</v>
      </c>
      <c r="B4032" s="1" t="s">
        <v>239</v>
      </c>
      <c r="C4032" s="1" t="s">
        <v>285</v>
      </c>
      <c r="D4032" s="1" t="s">
        <v>284</v>
      </c>
      <c r="E4032" s="45" t="str">
        <f>VLOOKUP(C4032,PROCV!E$50:G$126,3,0)</f>
        <v>Editorial</v>
      </c>
      <c r="F4032" s="1" t="s">
        <v>416</v>
      </c>
      <c r="G4032" s="1" t="s">
        <v>236</v>
      </c>
      <c r="H4032" s="1">
        <v>2012</v>
      </c>
      <c r="I4032" s="60">
        <f>VLOOKUP(H4032,PROCV!E$33:F$44,2,0)</f>
        <v>1.3647507536516714</v>
      </c>
      <c r="J4032" s="71">
        <v>29131</v>
      </c>
      <c r="K4032" s="44">
        <f t="shared" si="62"/>
        <v>39756.554204626838</v>
      </c>
    </row>
    <row r="4033" spans="1:11" s="43" customFormat="1" ht="19.7" customHeight="1" x14ac:dyDescent="0.25">
      <c r="A4033" s="43" t="s">
        <v>134</v>
      </c>
      <c r="B4033" s="1" t="s">
        <v>239</v>
      </c>
      <c r="C4033" s="1" t="s">
        <v>283</v>
      </c>
      <c r="D4033" s="1" t="s">
        <v>282</v>
      </c>
      <c r="E4033" s="45" t="str">
        <f>VLOOKUP(C4033,PROCV!E$50:G$126,3,0)</f>
        <v>Editorial</v>
      </c>
      <c r="F4033" s="1" t="s">
        <v>416</v>
      </c>
      <c r="G4033" s="1" t="s">
        <v>236</v>
      </c>
      <c r="H4033" s="1">
        <v>2012</v>
      </c>
      <c r="I4033" s="60">
        <f>VLOOKUP(H4033,PROCV!E$33:F$44,2,0)</f>
        <v>1.3647507536516714</v>
      </c>
      <c r="J4033" s="71">
        <v>2967</v>
      </c>
      <c r="K4033" s="44">
        <f t="shared" si="62"/>
        <v>4049.2154860845089</v>
      </c>
    </row>
    <row r="4034" spans="1:11" s="43" customFormat="1" ht="19.7" customHeight="1" x14ac:dyDescent="0.25">
      <c r="A4034" s="43" t="s">
        <v>134</v>
      </c>
      <c r="B4034" s="1" t="s">
        <v>239</v>
      </c>
      <c r="C4034" s="1" t="s">
        <v>269</v>
      </c>
      <c r="D4034" s="1" t="s">
        <v>268</v>
      </c>
      <c r="E4034" s="45" t="str">
        <f>VLOOKUP(C4034,PROCV!E$50:G$126,3,0)</f>
        <v>NA</v>
      </c>
      <c r="F4034" s="1" t="s">
        <v>416</v>
      </c>
      <c r="G4034" s="1" t="s">
        <v>236</v>
      </c>
      <c r="H4034" s="1">
        <v>2012</v>
      </c>
      <c r="I4034" s="60">
        <f>VLOOKUP(H4034,PROCV!E$33:F$44,2,0)</f>
        <v>1.3647507536516714</v>
      </c>
      <c r="J4034" s="71">
        <v>100000</v>
      </c>
      <c r="K4034" s="44">
        <f t="shared" si="62"/>
        <v>136475.07536516714</v>
      </c>
    </row>
    <row r="4035" spans="1:11" s="43" customFormat="1" ht="19.7" customHeight="1" x14ac:dyDescent="0.25">
      <c r="A4035" s="43" t="s">
        <v>134</v>
      </c>
      <c r="B4035" s="1" t="s">
        <v>239</v>
      </c>
      <c r="C4035" s="1" t="s">
        <v>269</v>
      </c>
      <c r="D4035" s="1" t="s">
        <v>268</v>
      </c>
      <c r="E4035" s="45" t="str">
        <f>VLOOKUP(C4035,PROCV!E$50:G$126,3,0)</f>
        <v>NA</v>
      </c>
      <c r="F4035" s="1" t="s">
        <v>416</v>
      </c>
      <c r="G4035" s="1" t="s">
        <v>236</v>
      </c>
      <c r="H4035" s="1">
        <v>2012</v>
      </c>
      <c r="I4035" s="60">
        <f>VLOOKUP(H4035,PROCV!E$33:F$44,2,0)</f>
        <v>1.3647507536516714</v>
      </c>
      <c r="J4035" s="71">
        <v>7705</v>
      </c>
      <c r="K4035" s="44">
        <f t="shared" ref="K4035:K4098" si="63">J4035*I4035</f>
        <v>10515.404556886127</v>
      </c>
    </row>
    <row r="4036" spans="1:11" s="43" customFormat="1" ht="19.7" customHeight="1" x14ac:dyDescent="0.25">
      <c r="A4036" s="43" t="s">
        <v>134</v>
      </c>
      <c r="B4036" s="1" t="s">
        <v>239</v>
      </c>
      <c r="C4036" s="1" t="s">
        <v>328</v>
      </c>
      <c r="D4036" s="1" t="s">
        <v>327</v>
      </c>
      <c r="E4036" s="45" t="str">
        <f>VLOOKUP(C4036,PROCV!E$50:G$126,3,0)</f>
        <v>Audiovisual</v>
      </c>
      <c r="F4036" s="1" t="s">
        <v>416</v>
      </c>
      <c r="G4036" s="1" t="s">
        <v>236</v>
      </c>
      <c r="H4036" s="1">
        <v>2012</v>
      </c>
      <c r="I4036" s="60">
        <f>VLOOKUP(H4036,PROCV!E$33:F$44,2,0)</f>
        <v>1.3647507536516714</v>
      </c>
      <c r="J4036" s="71">
        <v>98740</v>
      </c>
      <c r="K4036" s="44">
        <f t="shared" si="63"/>
        <v>134755.48941556603</v>
      </c>
    </row>
    <row r="4037" spans="1:11" s="43" customFormat="1" ht="19.7" customHeight="1" x14ac:dyDescent="0.25">
      <c r="A4037" s="43" t="s">
        <v>134</v>
      </c>
      <c r="B4037" s="1" t="s">
        <v>239</v>
      </c>
      <c r="C4037" s="1" t="s">
        <v>264</v>
      </c>
      <c r="D4037" s="1" t="s">
        <v>263</v>
      </c>
      <c r="E4037" s="45" t="str">
        <f>VLOOKUP(C4037,PROCV!E$50:G$126,3,0)</f>
        <v>Audiovisual</v>
      </c>
      <c r="F4037" s="1" t="s">
        <v>416</v>
      </c>
      <c r="G4037" s="1" t="s">
        <v>236</v>
      </c>
      <c r="H4037" s="1">
        <v>2012</v>
      </c>
      <c r="I4037" s="60">
        <f>VLOOKUP(H4037,PROCV!E$33:F$44,2,0)</f>
        <v>1.3647507536516714</v>
      </c>
      <c r="J4037" s="71">
        <v>150000</v>
      </c>
      <c r="K4037" s="44">
        <f t="shared" si="63"/>
        <v>204712.61304775072</v>
      </c>
    </row>
    <row r="4038" spans="1:11" s="43" customFormat="1" ht="19.7" customHeight="1" x14ac:dyDescent="0.25">
      <c r="A4038" s="43" t="s">
        <v>134</v>
      </c>
      <c r="B4038" s="1" t="s">
        <v>239</v>
      </c>
      <c r="C4038" s="1" t="s">
        <v>246</v>
      </c>
      <c r="D4038" s="1" t="s">
        <v>245</v>
      </c>
      <c r="E4038" s="45" t="str">
        <f>VLOOKUP(C4038,PROCV!E$50:G$126,3,0)</f>
        <v>Artes Cênicas e Espetáculos</v>
      </c>
      <c r="F4038" s="1" t="s">
        <v>416</v>
      </c>
      <c r="G4038" s="1" t="s">
        <v>236</v>
      </c>
      <c r="H4038" s="1">
        <v>2012</v>
      </c>
      <c r="I4038" s="60">
        <f>VLOOKUP(H4038,PROCV!E$33:F$44,2,0)</f>
        <v>1.3647507536516714</v>
      </c>
      <c r="J4038" s="71">
        <v>130000</v>
      </c>
      <c r="K4038" s="44">
        <f t="shared" si="63"/>
        <v>177417.5979747173</v>
      </c>
    </row>
    <row r="4039" spans="1:11" s="43" customFormat="1" ht="19.7" customHeight="1" x14ac:dyDescent="0.25">
      <c r="A4039" s="43" t="s">
        <v>137</v>
      </c>
      <c r="B4039" s="1" t="s">
        <v>292</v>
      </c>
      <c r="C4039" s="1" t="s">
        <v>291</v>
      </c>
      <c r="D4039" s="1" t="s">
        <v>290</v>
      </c>
      <c r="E4039" s="45" t="str">
        <f>VLOOKUP(C4039,PROCV!E$50:G$126,3,0)</f>
        <v>NA</v>
      </c>
      <c r="F4039" s="1" t="s">
        <v>416</v>
      </c>
      <c r="G4039" s="1" t="s">
        <v>236</v>
      </c>
      <c r="H4039" s="1">
        <v>2012</v>
      </c>
      <c r="I4039" s="60">
        <f>VLOOKUP(H4039,PROCV!E$33:F$44,2,0)</f>
        <v>1.3647507536516714</v>
      </c>
      <c r="J4039" s="71">
        <v>24045</v>
      </c>
      <c r="K4039" s="44">
        <f t="shared" si="63"/>
        <v>32815.431871554436</v>
      </c>
    </row>
    <row r="4040" spans="1:11" s="43" customFormat="1" ht="19.7" customHeight="1" x14ac:dyDescent="0.25">
      <c r="A4040" s="43" t="s">
        <v>137</v>
      </c>
      <c r="B4040" s="1" t="s">
        <v>292</v>
      </c>
      <c r="C4040" s="1" t="s">
        <v>287</v>
      </c>
      <c r="D4040" s="1" t="s">
        <v>286</v>
      </c>
      <c r="E4040" s="45" t="str">
        <f>VLOOKUP(C4040,PROCV!E$50:G$126,3,0)</f>
        <v>Música</v>
      </c>
      <c r="F4040" s="1" t="s">
        <v>416</v>
      </c>
      <c r="G4040" s="1" t="s">
        <v>236</v>
      </c>
      <c r="H4040" s="1">
        <v>2012</v>
      </c>
      <c r="I4040" s="60">
        <f>VLOOKUP(H4040,PROCV!E$33:F$44,2,0)</f>
        <v>1.3647507536516714</v>
      </c>
      <c r="J4040" s="71">
        <v>11985</v>
      </c>
      <c r="K4040" s="44">
        <f t="shared" si="63"/>
        <v>16356.537782515283</v>
      </c>
    </row>
    <row r="4041" spans="1:11" s="43" customFormat="1" ht="19.7" customHeight="1" x14ac:dyDescent="0.25">
      <c r="A4041" s="43" t="s">
        <v>137</v>
      </c>
      <c r="B4041" s="1" t="s">
        <v>292</v>
      </c>
      <c r="C4041" s="1" t="s">
        <v>287</v>
      </c>
      <c r="D4041" s="1" t="s">
        <v>286</v>
      </c>
      <c r="E4041" s="45" t="str">
        <f>VLOOKUP(C4041,PROCV!E$50:G$126,3,0)</f>
        <v>Música</v>
      </c>
      <c r="F4041" s="1" t="s">
        <v>416</v>
      </c>
      <c r="G4041" s="1" t="s">
        <v>236</v>
      </c>
      <c r="H4041" s="1">
        <v>2012</v>
      </c>
      <c r="I4041" s="60">
        <f>VLOOKUP(H4041,PROCV!E$33:F$44,2,0)</f>
        <v>1.3647507536516714</v>
      </c>
      <c r="J4041" s="71">
        <v>119200</v>
      </c>
      <c r="K4041" s="44">
        <f t="shared" si="63"/>
        <v>162678.28983527923</v>
      </c>
    </row>
    <row r="4042" spans="1:11" s="43" customFormat="1" ht="19.7" customHeight="1" x14ac:dyDescent="0.25">
      <c r="A4042" s="43" t="s">
        <v>137</v>
      </c>
      <c r="B4042" s="1" t="s">
        <v>292</v>
      </c>
      <c r="C4042" s="1" t="s">
        <v>287</v>
      </c>
      <c r="D4042" s="1" t="s">
        <v>286</v>
      </c>
      <c r="E4042" s="45" t="str">
        <f>VLOOKUP(C4042,PROCV!E$50:G$126,3,0)</f>
        <v>Música</v>
      </c>
      <c r="F4042" s="1" t="s">
        <v>416</v>
      </c>
      <c r="G4042" s="1" t="s">
        <v>236</v>
      </c>
      <c r="H4042" s="1">
        <v>2012</v>
      </c>
      <c r="I4042" s="60">
        <f>VLOOKUP(H4042,PROCV!E$33:F$44,2,0)</f>
        <v>1.3647507536516714</v>
      </c>
      <c r="J4042" s="71">
        <v>16565</v>
      </c>
      <c r="K4042" s="44">
        <f t="shared" si="63"/>
        <v>22607.096234239936</v>
      </c>
    </row>
    <row r="4043" spans="1:11" s="43" customFormat="1" ht="19.7" customHeight="1" x14ac:dyDescent="0.25">
      <c r="A4043" s="43" t="s">
        <v>137</v>
      </c>
      <c r="B4043" s="1" t="s">
        <v>292</v>
      </c>
      <c r="C4043" s="1" t="s">
        <v>287</v>
      </c>
      <c r="D4043" s="1" t="s">
        <v>286</v>
      </c>
      <c r="E4043" s="45" t="str">
        <f>VLOOKUP(C4043,PROCV!E$50:G$126,3,0)</f>
        <v>Música</v>
      </c>
      <c r="F4043" s="1" t="s">
        <v>416</v>
      </c>
      <c r="G4043" s="1" t="s">
        <v>236</v>
      </c>
      <c r="H4043" s="1">
        <v>2012</v>
      </c>
      <c r="I4043" s="60">
        <f>VLOOKUP(H4043,PROCV!E$33:F$44,2,0)</f>
        <v>1.3647507536516714</v>
      </c>
      <c r="J4043" s="71">
        <v>1896</v>
      </c>
      <c r="K4043" s="44">
        <f t="shared" si="63"/>
        <v>2587.567428923569</v>
      </c>
    </row>
    <row r="4044" spans="1:11" s="43" customFormat="1" ht="19.7" customHeight="1" x14ac:dyDescent="0.25">
      <c r="A4044" s="43" t="s">
        <v>137</v>
      </c>
      <c r="B4044" s="1" t="s">
        <v>292</v>
      </c>
      <c r="C4044" s="1" t="s">
        <v>285</v>
      </c>
      <c r="D4044" s="1" t="s">
        <v>284</v>
      </c>
      <c r="E4044" s="45" t="str">
        <f>VLOOKUP(C4044,PROCV!E$50:G$126,3,0)</f>
        <v>Editorial</v>
      </c>
      <c r="F4044" s="1" t="s">
        <v>416</v>
      </c>
      <c r="G4044" s="1" t="s">
        <v>265</v>
      </c>
      <c r="H4044" s="1">
        <v>2012</v>
      </c>
      <c r="I4044" s="60">
        <f>VLOOKUP(H4044,PROCV!E$33:F$44,2,0)</f>
        <v>1.3647507536516714</v>
      </c>
      <c r="J4044" s="71">
        <v>8265555</v>
      </c>
      <c r="K4044" s="44">
        <f t="shared" si="63"/>
        <v>11280422.415599341</v>
      </c>
    </row>
    <row r="4045" spans="1:11" s="43" customFormat="1" ht="19.7" customHeight="1" x14ac:dyDescent="0.25">
      <c r="A4045" s="43" t="s">
        <v>137</v>
      </c>
      <c r="B4045" s="1" t="s">
        <v>292</v>
      </c>
      <c r="C4045" s="1" t="s">
        <v>285</v>
      </c>
      <c r="D4045" s="1" t="s">
        <v>284</v>
      </c>
      <c r="E4045" s="45" t="str">
        <f>VLOOKUP(C4045,PROCV!E$50:G$126,3,0)</f>
        <v>Editorial</v>
      </c>
      <c r="F4045" s="1" t="s">
        <v>416</v>
      </c>
      <c r="G4045" s="1" t="s">
        <v>236</v>
      </c>
      <c r="H4045" s="1">
        <v>2012</v>
      </c>
      <c r="I4045" s="60">
        <f>VLOOKUP(H4045,PROCV!E$33:F$44,2,0)</f>
        <v>1.3647507536516714</v>
      </c>
      <c r="J4045" s="71">
        <v>27810</v>
      </c>
      <c r="K4045" s="44">
        <f t="shared" si="63"/>
        <v>37953.71845905298</v>
      </c>
    </row>
    <row r="4046" spans="1:11" s="43" customFormat="1" ht="19.7" customHeight="1" x14ac:dyDescent="0.25">
      <c r="A4046" s="43" t="s">
        <v>137</v>
      </c>
      <c r="B4046" s="1" t="s">
        <v>292</v>
      </c>
      <c r="C4046" s="1" t="s">
        <v>285</v>
      </c>
      <c r="D4046" s="1" t="s">
        <v>284</v>
      </c>
      <c r="E4046" s="45" t="str">
        <f>VLOOKUP(C4046,PROCV!E$50:G$126,3,0)</f>
        <v>Editorial</v>
      </c>
      <c r="F4046" s="1" t="s">
        <v>416</v>
      </c>
      <c r="G4046" s="1" t="s">
        <v>236</v>
      </c>
      <c r="H4046" s="1">
        <v>2012</v>
      </c>
      <c r="I4046" s="60">
        <f>VLOOKUP(H4046,PROCV!E$33:F$44,2,0)</f>
        <v>1.3647507536516714</v>
      </c>
      <c r="J4046" s="71">
        <v>43129</v>
      </c>
      <c r="K4046" s="44">
        <f t="shared" si="63"/>
        <v>58860.335254242935</v>
      </c>
    </row>
    <row r="4047" spans="1:11" s="43" customFormat="1" ht="19.7" customHeight="1" x14ac:dyDescent="0.25">
      <c r="A4047" s="43" t="s">
        <v>137</v>
      </c>
      <c r="B4047" s="1" t="s">
        <v>292</v>
      </c>
      <c r="C4047" s="1" t="s">
        <v>285</v>
      </c>
      <c r="D4047" s="1" t="s">
        <v>284</v>
      </c>
      <c r="E4047" s="45" t="str">
        <f>VLOOKUP(C4047,PROCV!E$50:G$126,3,0)</f>
        <v>Editorial</v>
      </c>
      <c r="F4047" s="1" t="s">
        <v>416</v>
      </c>
      <c r="G4047" s="1" t="s">
        <v>236</v>
      </c>
      <c r="H4047" s="1">
        <v>2012</v>
      </c>
      <c r="I4047" s="60">
        <f>VLOOKUP(H4047,PROCV!E$33:F$44,2,0)</f>
        <v>1.3647507536516714</v>
      </c>
      <c r="J4047" s="71">
        <v>64890</v>
      </c>
      <c r="K4047" s="44">
        <f t="shared" si="63"/>
        <v>88558.676404456957</v>
      </c>
    </row>
    <row r="4048" spans="1:11" s="43" customFormat="1" ht="19.7" customHeight="1" x14ac:dyDescent="0.25">
      <c r="A4048" s="43" t="s">
        <v>137</v>
      </c>
      <c r="B4048" s="1" t="s">
        <v>292</v>
      </c>
      <c r="C4048" s="1" t="s">
        <v>283</v>
      </c>
      <c r="D4048" s="1" t="s">
        <v>282</v>
      </c>
      <c r="E4048" s="45" t="str">
        <f>VLOOKUP(C4048,PROCV!E$50:G$126,3,0)</f>
        <v>Editorial</v>
      </c>
      <c r="F4048" s="1" t="s">
        <v>416</v>
      </c>
      <c r="G4048" s="1" t="s">
        <v>236</v>
      </c>
      <c r="H4048" s="1">
        <v>2012</v>
      </c>
      <c r="I4048" s="60">
        <f>VLOOKUP(H4048,PROCV!E$33:F$44,2,0)</f>
        <v>1.3647507536516714</v>
      </c>
      <c r="J4048" s="71">
        <v>10728</v>
      </c>
      <c r="K4048" s="44">
        <f t="shared" si="63"/>
        <v>14641.04608517513</v>
      </c>
    </row>
    <row r="4049" spans="1:11" s="43" customFormat="1" ht="19.7" customHeight="1" x14ac:dyDescent="0.25">
      <c r="A4049" s="43" t="s">
        <v>137</v>
      </c>
      <c r="B4049" s="1" t="s">
        <v>292</v>
      </c>
      <c r="C4049" s="1" t="s">
        <v>281</v>
      </c>
      <c r="D4049" s="1" t="s">
        <v>280</v>
      </c>
      <c r="E4049" s="45" t="str">
        <f>VLOOKUP(C4049,PROCV!E$50:G$126,3,0)</f>
        <v>Música</v>
      </c>
      <c r="F4049" s="1" t="s">
        <v>416</v>
      </c>
      <c r="G4049" s="1" t="s">
        <v>236</v>
      </c>
      <c r="H4049" s="1">
        <v>2012</v>
      </c>
      <c r="I4049" s="60">
        <f>VLOOKUP(H4049,PROCV!E$33:F$44,2,0)</f>
        <v>1.3647507536516714</v>
      </c>
      <c r="J4049" s="71">
        <v>12908</v>
      </c>
      <c r="K4049" s="44">
        <f t="shared" si="63"/>
        <v>17616.202728135773</v>
      </c>
    </row>
    <row r="4050" spans="1:11" s="43" customFormat="1" ht="19.7" customHeight="1" x14ac:dyDescent="0.25">
      <c r="A4050" s="43" t="s">
        <v>137</v>
      </c>
      <c r="B4050" s="1" t="s">
        <v>292</v>
      </c>
      <c r="C4050" s="1" t="s">
        <v>277</v>
      </c>
      <c r="D4050" s="1" t="s">
        <v>276</v>
      </c>
      <c r="E4050" s="45" t="str">
        <f>VLOOKUP(C4050,PROCV!E$50:G$126,3,0)</f>
        <v>Editorial</v>
      </c>
      <c r="F4050" s="1" t="s">
        <v>416</v>
      </c>
      <c r="G4050" s="1" t="s">
        <v>236</v>
      </c>
      <c r="H4050" s="1">
        <v>2012</v>
      </c>
      <c r="I4050" s="60">
        <f>VLOOKUP(H4050,PROCV!E$33:F$44,2,0)</f>
        <v>1.3647507536516714</v>
      </c>
      <c r="J4050" s="71">
        <v>19490</v>
      </c>
      <c r="K4050" s="44">
        <f t="shared" si="63"/>
        <v>26598.992188671076</v>
      </c>
    </row>
    <row r="4051" spans="1:11" s="43" customFormat="1" ht="19.7" customHeight="1" x14ac:dyDescent="0.25">
      <c r="A4051" s="43" t="s">
        <v>137</v>
      </c>
      <c r="B4051" s="1" t="s">
        <v>292</v>
      </c>
      <c r="C4051" s="1" t="s">
        <v>269</v>
      </c>
      <c r="D4051" s="1" t="s">
        <v>268</v>
      </c>
      <c r="E4051" s="45" t="str">
        <f>VLOOKUP(C4051,PROCV!E$50:G$126,3,0)</f>
        <v>NA</v>
      </c>
      <c r="F4051" s="1" t="s">
        <v>416</v>
      </c>
      <c r="G4051" s="1" t="s">
        <v>236</v>
      </c>
      <c r="H4051" s="1">
        <v>2012</v>
      </c>
      <c r="I4051" s="60">
        <f>VLOOKUP(H4051,PROCV!E$33:F$44,2,0)</f>
        <v>1.3647507536516714</v>
      </c>
      <c r="J4051" s="71">
        <v>20419</v>
      </c>
      <c r="K4051" s="44">
        <f t="shared" si="63"/>
        <v>27866.84563881348</v>
      </c>
    </row>
    <row r="4052" spans="1:11" s="43" customFormat="1" ht="19.7" customHeight="1" x14ac:dyDescent="0.25">
      <c r="A4052" s="43" t="s">
        <v>137</v>
      </c>
      <c r="B4052" s="1" t="s">
        <v>292</v>
      </c>
      <c r="C4052" s="1" t="s">
        <v>254</v>
      </c>
      <c r="D4052" s="1" t="s">
        <v>253</v>
      </c>
      <c r="E4052" s="45" t="str">
        <f>VLOOKUP(C4052,PROCV!E$50:G$126,3,0)</f>
        <v>Música</v>
      </c>
      <c r="F4052" s="1" t="s">
        <v>416</v>
      </c>
      <c r="G4052" s="1" t="s">
        <v>236</v>
      </c>
      <c r="H4052" s="1">
        <v>2012</v>
      </c>
      <c r="I4052" s="60">
        <f>VLOOKUP(H4052,PROCV!E$33:F$44,2,0)</f>
        <v>1.3647507536516714</v>
      </c>
      <c r="J4052" s="71">
        <v>9088</v>
      </c>
      <c r="K4052" s="44">
        <f t="shared" si="63"/>
        <v>12402.854849186389</v>
      </c>
    </row>
    <row r="4053" spans="1:11" s="43" customFormat="1" ht="19.7" customHeight="1" x14ac:dyDescent="0.25">
      <c r="A4053" s="43" t="s">
        <v>137</v>
      </c>
      <c r="B4053" s="1" t="s">
        <v>292</v>
      </c>
      <c r="C4053" s="1" t="s">
        <v>252</v>
      </c>
      <c r="D4053" s="1" t="s">
        <v>251</v>
      </c>
      <c r="E4053" s="45" t="str">
        <f>VLOOKUP(C4053,PROCV!E$50:G$126,3,0)</f>
        <v>Audiovisual</v>
      </c>
      <c r="F4053" s="1" t="s">
        <v>416</v>
      </c>
      <c r="G4053" s="1" t="s">
        <v>236</v>
      </c>
      <c r="H4053" s="1">
        <v>2012</v>
      </c>
      <c r="I4053" s="60">
        <f>VLOOKUP(H4053,PROCV!E$33:F$44,2,0)</f>
        <v>1.3647507536516714</v>
      </c>
      <c r="J4053" s="71">
        <v>67709</v>
      </c>
      <c r="K4053" s="44">
        <f t="shared" si="63"/>
        <v>92405.908779001024</v>
      </c>
    </row>
    <row r="4054" spans="1:11" s="43" customFormat="1" ht="19.7" customHeight="1" x14ac:dyDescent="0.25">
      <c r="A4054" s="43" t="s">
        <v>137</v>
      </c>
      <c r="B4054" s="1" t="s">
        <v>292</v>
      </c>
      <c r="C4054" s="1" t="s">
        <v>250</v>
      </c>
      <c r="D4054" s="1" t="s">
        <v>249</v>
      </c>
      <c r="E4054" s="45" t="str">
        <f>VLOOKUP(C4054,PROCV!E$50:G$126,3,0)</f>
        <v>Audiovisual</v>
      </c>
      <c r="F4054" s="1" t="s">
        <v>416</v>
      </c>
      <c r="G4054" s="1" t="s">
        <v>236</v>
      </c>
      <c r="H4054" s="1">
        <v>2012</v>
      </c>
      <c r="I4054" s="60">
        <f>VLOOKUP(H4054,PROCV!E$33:F$44,2,0)</f>
        <v>1.3647507536516714</v>
      </c>
      <c r="J4054" s="71">
        <v>226405</v>
      </c>
      <c r="K4054" s="44">
        <f t="shared" si="63"/>
        <v>308986.39438050665</v>
      </c>
    </row>
    <row r="4055" spans="1:11" s="43" customFormat="1" ht="19.7" customHeight="1" x14ac:dyDescent="0.25">
      <c r="A4055" s="43" t="s">
        <v>137</v>
      </c>
      <c r="B4055" s="1" t="s">
        <v>292</v>
      </c>
      <c r="C4055" s="1" t="s">
        <v>250</v>
      </c>
      <c r="D4055" s="1" t="s">
        <v>249</v>
      </c>
      <c r="E4055" s="45" t="str">
        <f>VLOOKUP(C4055,PROCV!E$50:G$126,3,0)</f>
        <v>Audiovisual</v>
      </c>
      <c r="F4055" s="1" t="s">
        <v>416</v>
      </c>
      <c r="G4055" s="1" t="s">
        <v>236</v>
      </c>
      <c r="H4055" s="1">
        <v>2012</v>
      </c>
      <c r="I4055" s="60">
        <f>VLOOKUP(H4055,PROCV!E$33:F$44,2,0)</f>
        <v>1.3647507536516714</v>
      </c>
      <c r="J4055" s="71">
        <v>168875</v>
      </c>
      <c r="K4055" s="44">
        <f t="shared" si="63"/>
        <v>230472.28352292601</v>
      </c>
    </row>
    <row r="4056" spans="1:11" s="43" customFormat="1" ht="19.7" customHeight="1" x14ac:dyDescent="0.25">
      <c r="A4056" s="43" t="s">
        <v>137</v>
      </c>
      <c r="B4056" s="1" t="s">
        <v>292</v>
      </c>
      <c r="C4056" s="1" t="s">
        <v>246</v>
      </c>
      <c r="D4056" s="1" t="s">
        <v>245</v>
      </c>
      <c r="E4056" s="45" t="str">
        <f>VLOOKUP(C4056,PROCV!E$50:G$126,3,0)</f>
        <v>Artes Cênicas e Espetáculos</v>
      </c>
      <c r="F4056" s="1" t="s">
        <v>416</v>
      </c>
      <c r="G4056" s="1" t="s">
        <v>236</v>
      </c>
      <c r="H4056" s="1">
        <v>2012</v>
      </c>
      <c r="I4056" s="60">
        <f>VLOOKUP(H4056,PROCV!E$33:F$44,2,0)</f>
        <v>1.3647507536516714</v>
      </c>
      <c r="J4056" s="71">
        <v>36235</v>
      </c>
      <c r="K4056" s="44">
        <f t="shared" si="63"/>
        <v>49451.743558568312</v>
      </c>
    </row>
    <row r="4057" spans="1:11" s="43" customFormat="1" ht="19.7" customHeight="1" x14ac:dyDescent="0.25">
      <c r="A4057" s="43" t="s">
        <v>137</v>
      </c>
      <c r="B4057" s="1" t="s">
        <v>292</v>
      </c>
      <c r="C4057" s="1" t="s">
        <v>246</v>
      </c>
      <c r="D4057" s="1" t="s">
        <v>245</v>
      </c>
      <c r="E4057" s="45" t="str">
        <f>VLOOKUP(C4057,PROCV!E$50:G$126,3,0)</f>
        <v>Artes Cênicas e Espetáculos</v>
      </c>
      <c r="F4057" s="1" t="s">
        <v>416</v>
      </c>
      <c r="G4057" s="1" t="s">
        <v>236</v>
      </c>
      <c r="H4057" s="1">
        <v>2012</v>
      </c>
      <c r="I4057" s="60">
        <f>VLOOKUP(H4057,PROCV!E$33:F$44,2,0)</f>
        <v>1.3647507536516714</v>
      </c>
      <c r="J4057" s="71">
        <v>1126</v>
      </c>
      <c r="K4057" s="44">
        <f t="shared" si="63"/>
        <v>1536.7093486117819</v>
      </c>
    </row>
    <row r="4058" spans="1:11" s="43" customFormat="1" ht="19.7" customHeight="1" x14ac:dyDescent="0.25">
      <c r="A4058" s="43" t="s">
        <v>137</v>
      </c>
      <c r="B4058" s="1" t="s">
        <v>292</v>
      </c>
      <c r="C4058" s="1" t="s">
        <v>238</v>
      </c>
      <c r="D4058" s="1" t="s">
        <v>237</v>
      </c>
      <c r="E4058" s="45" t="str">
        <f>VLOOKUP(C4058,PROCV!E$50:G$126,3,0)</f>
        <v>Artes Cênicas e Espetáculos</v>
      </c>
      <c r="F4058" s="1" t="s">
        <v>416</v>
      </c>
      <c r="G4058" s="1" t="s">
        <v>236</v>
      </c>
      <c r="H4058" s="1">
        <v>2012</v>
      </c>
      <c r="I4058" s="60">
        <f>VLOOKUP(H4058,PROCV!E$33:F$44,2,0)</f>
        <v>1.3647507536516714</v>
      </c>
      <c r="J4058" s="71">
        <v>2693</v>
      </c>
      <c r="K4058" s="44">
        <f t="shared" si="63"/>
        <v>3675.2737795839512</v>
      </c>
    </row>
    <row r="4059" spans="1:11" s="43" customFormat="1" ht="19.7" customHeight="1" x14ac:dyDescent="0.25">
      <c r="A4059" s="43" t="s">
        <v>137</v>
      </c>
      <c r="B4059" s="1" t="s">
        <v>292</v>
      </c>
      <c r="C4059" s="1" t="s">
        <v>241</v>
      </c>
      <c r="D4059" s="1" t="s">
        <v>240</v>
      </c>
      <c r="E4059" s="45" t="str">
        <f>VLOOKUP(C4059,PROCV!E$50:G$126,3,0)</f>
        <v>Artes Cênicas e Espetáculos</v>
      </c>
      <c r="F4059" s="1" t="s">
        <v>416</v>
      </c>
      <c r="G4059" s="1" t="s">
        <v>236</v>
      </c>
      <c r="H4059" s="1">
        <v>2012</v>
      </c>
      <c r="I4059" s="60">
        <f>VLOOKUP(H4059,PROCV!E$33:F$44,2,0)</f>
        <v>1.3647507536516714</v>
      </c>
      <c r="J4059" s="71">
        <v>47227</v>
      </c>
      <c r="K4059" s="44">
        <f t="shared" si="63"/>
        <v>64453.083842707485</v>
      </c>
    </row>
    <row r="4060" spans="1:11" s="43" customFormat="1" ht="19.7" customHeight="1" x14ac:dyDescent="0.25">
      <c r="A4060" s="43" t="s">
        <v>137</v>
      </c>
      <c r="B4060" s="1" t="s">
        <v>292</v>
      </c>
      <c r="C4060" s="1" t="s">
        <v>241</v>
      </c>
      <c r="D4060" s="1" t="s">
        <v>240</v>
      </c>
      <c r="E4060" s="45" t="str">
        <f>VLOOKUP(C4060,PROCV!E$50:G$126,3,0)</f>
        <v>Artes Cênicas e Espetáculos</v>
      </c>
      <c r="F4060" s="1" t="s">
        <v>416</v>
      </c>
      <c r="G4060" s="1" t="s">
        <v>236</v>
      </c>
      <c r="H4060" s="1">
        <v>2012</v>
      </c>
      <c r="I4060" s="60">
        <f>VLOOKUP(H4060,PROCV!E$33:F$44,2,0)</f>
        <v>1.3647507536516714</v>
      </c>
      <c r="J4060" s="71">
        <v>9781</v>
      </c>
      <c r="K4060" s="44">
        <f t="shared" si="63"/>
        <v>13348.627121466998</v>
      </c>
    </row>
    <row r="4061" spans="1:11" s="43" customFormat="1" ht="19.7" customHeight="1" x14ac:dyDescent="0.25">
      <c r="A4061" s="43" t="s">
        <v>137</v>
      </c>
      <c r="B4061" s="1" t="s">
        <v>292</v>
      </c>
      <c r="C4061" s="1" t="s">
        <v>348</v>
      </c>
      <c r="D4061" s="1" t="s">
        <v>347</v>
      </c>
      <c r="E4061" s="45" t="str">
        <f>VLOOKUP(C4061,PROCV!E$50:G$126,3,0)</f>
        <v>Patrimônio</v>
      </c>
      <c r="F4061" s="1" t="s">
        <v>415</v>
      </c>
      <c r="G4061" s="1" t="s">
        <v>265</v>
      </c>
      <c r="H4061" s="1">
        <v>2012</v>
      </c>
      <c r="I4061" s="60">
        <f>VLOOKUP(H4061,PROCV!E$33:F$44,2,0)</f>
        <v>1.3647507536516714</v>
      </c>
      <c r="J4061" s="71">
        <v>630001</v>
      </c>
      <c r="K4061" s="44">
        <f t="shared" si="63"/>
        <v>859794.33955130668</v>
      </c>
    </row>
    <row r="4062" spans="1:11" s="43" customFormat="1" ht="19.7" customHeight="1" x14ac:dyDescent="0.25">
      <c r="A4062" s="43" t="s">
        <v>139</v>
      </c>
      <c r="B4062" s="1" t="s">
        <v>239</v>
      </c>
      <c r="C4062" s="1" t="s">
        <v>291</v>
      </c>
      <c r="D4062" s="1" t="s">
        <v>290</v>
      </c>
      <c r="E4062" s="45" t="str">
        <f>VLOOKUP(C4062,PROCV!E$50:G$126,3,0)</f>
        <v>NA</v>
      </c>
      <c r="F4062" s="1" t="s">
        <v>416</v>
      </c>
      <c r="G4062" s="1" t="s">
        <v>236</v>
      </c>
      <c r="H4062" s="1">
        <v>2012</v>
      </c>
      <c r="I4062" s="60">
        <f>VLOOKUP(H4062,PROCV!E$33:F$44,2,0)</f>
        <v>1.3647507536516714</v>
      </c>
      <c r="J4062" s="71">
        <v>64673</v>
      </c>
      <c r="K4062" s="44">
        <f t="shared" si="63"/>
        <v>88262.525490914544</v>
      </c>
    </row>
    <row r="4063" spans="1:11" s="43" customFormat="1" ht="19.7" customHeight="1" x14ac:dyDescent="0.25">
      <c r="A4063" s="43" t="s">
        <v>139</v>
      </c>
      <c r="B4063" s="1" t="s">
        <v>239</v>
      </c>
      <c r="C4063" s="1" t="s">
        <v>291</v>
      </c>
      <c r="D4063" s="1" t="s">
        <v>290</v>
      </c>
      <c r="E4063" s="45" t="str">
        <f>VLOOKUP(C4063,PROCV!E$50:G$126,3,0)</f>
        <v>NA</v>
      </c>
      <c r="F4063" s="1" t="s">
        <v>416</v>
      </c>
      <c r="G4063" s="1" t="s">
        <v>236</v>
      </c>
      <c r="H4063" s="1">
        <v>2012</v>
      </c>
      <c r="I4063" s="60">
        <f>VLOOKUP(H4063,PROCV!E$33:F$44,2,0)</f>
        <v>1.3647507536516714</v>
      </c>
      <c r="J4063" s="71">
        <v>259412</v>
      </c>
      <c r="K4063" s="44">
        <f t="shared" si="63"/>
        <v>354032.72250628739</v>
      </c>
    </row>
    <row r="4064" spans="1:11" s="43" customFormat="1" ht="19.7" customHeight="1" x14ac:dyDescent="0.25">
      <c r="A4064" s="43" t="s">
        <v>139</v>
      </c>
      <c r="B4064" s="1" t="s">
        <v>239</v>
      </c>
      <c r="C4064" s="1" t="s">
        <v>287</v>
      </c>
      <c r="D4064" s="1" t="s">
        <v>286</v>
      </c>
      <c r="E4064" s="45" t="str">
        <f>VLOOKUP(C4064,PROCV!E$50:G$126,3,0)</f>
        <v>Música</v>
      </c>
      <c r="F4064" s="1" t="s">
        <v>416</v>
      </c>
      <c r="G4064" s="1" t="s">
        <v>236</v>
      </c>
      <c r="H4064" s="1">
        <v>2012</v>
      </c>
      <c r="I4064" s="60">
        <f>VLOOKUP(H4064,PROCV!E$33:F$44,2,0)</f>
        <v>1.3647507536516714</v>
      </c>
      <c r="J4064" s="71">
        <v>16298</v>
      </c>
      <c r="K4064" s="44">
        <f t="shared" si="63"/>
        <v>22242.707783014939</v>
      </c>
    </row>
    <row r="4065" spans="1:11" s="43" customFormat="1" ht="19.7" customHeight="1" x14ac:dyDescent="0.25">
      <c r="A4065" s="43" t="s">
        <v>139</v>
      </c>
      <c r="B4065" s="1" t="s">
        <v>239</v>
      </c>
      <c r="C4065" s="1" t="s">
        <v>287</v>
      </c>
      <c r="D4065" s="1" t="s">
        <v>286</v>
      </c>
      <c r="E4065" s="45" t="str">
        <f>VLOOKUP(C4065,PROCV!E$50:G$126,3,0)</f>
        <v>Música</v>
      </c>
      <c r="F4065" s="1" t="s">
        <v>416</v>
      </c>
      <c r="G4065" s="1" t="s">
        <v>236</v>
      </c>
      <c r="H4065" s="1">
        <v>2012</v>
      </c>
      <c r="I4065" s="60">
        <f>VLOOKUP(H4065,PROCV!E$33:F$44,2,0)</f>
        <v>1.3647507536516714</v>
      </c>
      <c r="J4065" s="71">
        <v>88745</v>
      </c>
      <c r="K4065" s="44">
        <f t="shared" si="63"/>
        <v>121114.80563281757</v>
      </c>
    </row>
    <row r="4066" spans="1:11" s="43" customFormat="1" ht="19.7" customHeight="1" x14ac:dyDescent="0.25">
      <c r="A4066" s="43" t="s">
        <v>139</v>
      </c>
      <c r="B4066" s="1" t="s">
        <v>239</v>
      </c>
      <c r="C4066" s="1" t="s">
        <v>285</v>
      </c>
      <c r="D4066" s="1" t="s">
        <v>284</v>
      </c>
      <c r="E4066" s="45" t="str">
        <f>VLOOKUP(C4066,PROCV!E$50:G$126,3,0)</f>
        <v>Editorial</v>
      </c>
      <c r="F4066" s="1" t="s">
        <v>416</v>
      </c>
      <c r="G4066" s="1" t="s">
        <v>265</v>
      </c>
      <c r="H4066" s="1">
        <v>2012</v>
      </c>
      <c r="I4066" s="60">
        <f>VLOOKUP(H4066,PROCV!E$33:F$44,2,0)</f>
        <v>1.3647507536516714</v>
      </c>
      <c r="J4066" s="71">
        <v>1333988</v>
      </c>
      <c r="K4066" s="44">
        <f t="shared" si="63"/>
        <v>1820561.1283622859</v>
      </c>
    </row>
    <row r="4067" spans="1:11" s="43" customFormat="1" ht="19.7" customHeight="1" x14ac:dyDescent="0.25">
      <c r="A4067" s="43" t="s">
        <v>139</v>
      </c>
      <c r="B4067" s="1" t="s">
        <v>239</v>
      </c>
      <c r="C4067" s="1" t="s">
        <v>285</v>
      </c>
      <c r="D4067" s="1" t="s">
        <v>284</v>
      </c>
      <c r="E4067" s="45" t="str">
        <f>VLOOKUP(C4067,PROCV!E$50:G$126,3,0)</f>
        <v>Editorial</v>
      </c>
      <c r="F4067" s="1" t="s">
        <v>416</v>
      </c>
      <c r="G4067" s="1" t="s">
        <v>236</v>
      </c>
      <c r="H4067" s="1">
        <v>2012</v>
      </c>
      <c r="I4067" s="60">
        <f>VLOOKUP(H4067,PROCV!E$33:F$44,2,0)</f>
        <v>1.3647507536516714</v>
      </c>
      <c r="J4067" s="71">
        <v>2000000</v>
      </c>
      <c r="K4067" s="44">
        <f t="shared" si="63"/>
        <v>2729501.5073033427</v>
      </c>
    </row>
    <row r="4068" spans="1:11" s="43" customFormat="1" ht="19.7" customHeight="1" x14ac:dyDescent="0.25">
      <c r="A4068" s="43" t="s">
        <v>139</v>
      </c>
      <c r="B4068" s="1" t="s">
        <v>239</v>
      </c>
      <c r="C4068" s="1" t="s">
        <v>285</v>
      </c>
      <c r="D4068" s="1" t="s">
        <v>284</v>
      </c>
      <c r="E4068" s="45" t="str">
        <f>VLOOKUP(C4068,PROCV!E$50:G$126,3,0)</f>
        <v>Editorial</v>
      </c>
      <c r="F4068" s="1" t="s">
        <v>416</v>
      </c>
      <c r="G4068" s="1" t="s">
        <v>236</v>
      </c>
      <c r="H4068" s="1">
        <v>2012</v>
      </c>
      <c r="I4068" s="60">
        <f>VLOOKUP(H4068,PROCV!E$33:F$44,2,0)</f>
        <v>1.3647507536516714</v>
      </c>
      <c r="J4068" s="71">
        <v>46021</v>
      </c>
      <c r="K4068" s="44">
        <f t="shared" si="63"/>
        <v>62807.194433803568</v>
      </c>
    </row>
    <row r="4069" spans="1:11" s="43" customFormat="1" ht="19.7" customHeight="1" x14ac:dyDescent="0.25">
      <c r="A4069" s="43" t="s">
        <v>139</v>
      </c>
      <c r="B4069" s="1" t="s">
        <v>239</v>
      </c>
      <c r="C4069" s="1" t="s">
        <v>283</v>
      </c>
      <c r="D4069" s="1" t="s">
        <v>282</v>
      </c>
      <c r="E4069" s="45" t="str">
        <f>VLOOKUP(C4069,PROCV!E$50:G$126,3,0)</f>
        <v>Editorial</v>
      </c>
      <c r="F4069" s="1" t="s">
        <v>416</v>
      </c>
      <c r="G4069" s="1" t="s">
        <v>236</v>
      </c>
      <c r="H4069" s="1">
        <v>2012</v>
      </c>
      <c r="I4069" s="60">
        <f>VLOOKUP(H4069,PROCV!E$33:F$44,2,0)</f>
        <v>1.3647507536516714</v>
      </c>
      <c r="J4069" s="71">
        <v>37589</v>
      </c>
      <c r="K4069" s="44">
        <f t="shared" si="63"/>
        <v>51299.616079012674</v>
      </c>
    </row>
    <row r="4070" spans="1:11" s="43" customFormat="1" ht="19.7" customHeight="1" x14ac:dyDescent="0.25">
      <c r="A4070" s="43" t="s">
        <v>139</v>
      </c>
      <c r="B4070" s="1" t="s">
        <v>239</v>
      </c>
      <c r="C4070" s="1" t="s">
        <v>281</v>
      </c>
      <c r="D4070" s="1" t="s">
        <v>280</v>
      </c>
      <c r="E4070" s="45" t="str">
        <f>VLOOKUP(C4070,PROCV!E$50:G$126,3,0)</f>
        <v>Música</v>
      </c>
      <c r="F4070" s="1" t="s">
        <v>416</v>
      </c>
      <c r="G4070" s="1" t="s">
        <v>236</v>
      </c>
      <c r="H4070" s="1">
        <v>2012</v>
      </c>
      <c r="I4070" s="60">
        <f>VLOOKUP(H4070,PROCV!E$33:F$44,2,0)</f>
        <v>1.3647507536516714</v>
      </c>
      <c r="J4070" s="71">
        <v>2556</v>
      </c>
      <c r="K4070" s="44">
        <f t="shared" si="63"/>
        <v>3488.3029263336721</v>
      </c>
    </row>
    <row r="4071" spans="1:11" s="43" customFormat="1" ht="19.7" customHeight="1" x14ac:dyDescent="0.25">
      <c r="A4071" s="43" t="s">
        <v>139</v>
      </c>
      <c r="B4071" s="1" t="s">
        <v>239</v>
      </c>
      <c r="C4071" s="1" t="s">
        <v>279</v>
      </c>
      <c r="D4071" s="1" t="s">
        <v>278</v>
      </c>
      <c r="E4071" s="45" t="str">
        <f>VLOOKUP(C4071,PROCV!E$50:G$126,3,0)</f>
        <v>Editorial</v>
      </c>
      <c r="F4071" s="1" t="s">
        <v>416</v>
      </c>
      <c r="G4071" s="1" t="s">
        <v>236</v>
      </c>
      <c r="H4071" s="1">
        <v>2012</v>
      </c>
      <c r="I4071" s="60">
        <f>VLOOKUP(H4071,PROCV!E$33:F$44,2,0)</f>
        <v>1.3647507536516714</v>
      </c>
      <c r="J4071" s="71">
        <v>210420</v>
      </c>
      <c r="K4071" s="44">
        <f t="shared" si="63"/>
        <v>287170.85358338471</v>
      </c>
    </row>
    <row r="4072" spans="1:11" s="43" customFormat="1" ht="19.7" customHeight="1" x14ac:dyDescent="0.25">
      <c r="A4072" s="43" t="s">
        <v>139</v>
      </c>
      <c r="B4072" s="1" t="s">
        <v>239</v>
      </c>
      <c r="C4072" s="1" t="s">
        <v>275</v>
      </c>
      <c r="D4072" s="1" t="s">
        <v>274</v>
      </c>
      <c r="E4072" s="45" t="str">
        <f>VLOOKUP(C4072,PROCV!E$50:G$126,3,0)</f>
        <v>Editorial</v>
      </c>
      <c r="F4072" s="1" t="s">
        <v>416</v>
      </c>
      <c r="G4072" s="1" t="s">
        <v>236</v>
      </c>
      <c r="H4072" s="1">
        <v>2012</v>
      </c>
      <c r="I4072" s="60">
        <f>VLOOKUP(H4072,PROCV!E$33:F$44,2,0)</f>
        <v>1.3647507536516714</v>
      </c>
      <c r="J4072" s="71">
        <v>1791</v>
      </c>
      <c r="K4072" s="44">
        <f t="shared" si="63"/>
        <v>2444.2685997901435</v>
      </c>
    </row>
    <row r="4073" spans="1:11" s="43" customFormat="1" ht="19.7" customHeight="1" x14ac:dyDescent="0.25">
      <c r="A4073" s="43" t="s">
        <v>139</v>
      </c>
      <c r="B4073" s="1" t="s">
        <v>239</v>
      </c>
      <c r="C4073" s="1" t="s">
        <v>269</v>
      </c>
      <c r="D4073" s="1" t="s">
        <v>268</v>
      </c>
      <c r="E4073" s="45" t="str">
        <f>VLOOKUP(C4073,PROCV!E$50:G$126,3,0)</f>
        <v>NA</v>
      </c>
      <c r="F4073" s="1" t="s">
        <v>416</v>
      </c>
      <c r="G4073" s="1" t="s">
        <v>236</v>
      </c>
      <c r="H4073" s="1">
        <v>2012</v>
      </c>
      <c r="I4073" s="60">
        <f>VLOOKUP(H4073,PROCV!E$33:F$44,2,0)</f>
        <v>1.3647507536516714</v>
      </c>
      <c r="J4073" s="71">
        <v>48705</v>
      </c>
      <c r="K4073" s="44">
        <f t="shared" si="63"/>
        <v>66470.185456604653</v>
      </c>
    </row>
    <row r="4074" spans="1:11" s="43" customFormat="1" ht="19.7" customHeight="1" x14ac:dyDescent="0.25">
      <c r="A4074" s="43" t="s">
        <v>139</v>
      </c>
      <c r="B4074" s="1" t="s">
        <v>239</v>
      </c>
      <c r="C4074" s="1" t="s">
        <v>269</v>
      </c>
      <c r="D4074" s="1" t="s">
        <v>268</v>
      </c>
      <c r="E4074" s="45" t="str">
        <f>VLOOKUP(C4074,PROCV!E$50:G$126,3,0)</f>
        <v>NA</v>
      </c>
      <c r="F4074" s="1" t="s">
        <v>416</v>
      </c>
      <c r="G4074" s="1" t="s">
        <v>236</v>
      </c>
      <c r="H4074" s="1">
        <v>2012</v>
      </c>
      <c r="I4074" s="60">
        <f>VLOOKUP(H4074,PROCV!E$33:F$44,2,0)</f>
        <v>1.3647507536516714</v>
      </c>
      <c r="J4074" s="71">
        <v>7857</v>
      </c>
      <c r="K4074" s="44">
        <f t="shared" si="63"/>
        <v>10722.846671441182</v>
      </c>
    </row>
    <row r="4075" spans="1:11" s="43" customFormat="1" ht="19.7" customHeight="1" x14ac:dyDescent="0.25">
      <c r="A4075" s="43" t="s">
        <v>139</v>
      </c>
      <c r="B4075" s="1" t="s">
        <v>239</v>
      </c>
      <c r="C4075" s="1" t="s">
        <v>269</v>
      </c>
      <c r="D4075" s="1" t="s">
        <v>268</v>
      </c>
      <c r="E4075" s="45" t="str">
        <f>VLOOKUP(C4075,PROCV!E$50:G$126,3,0)</f>
        <v>NA</v>
      </c>
      <c r="F4075" s="1" t="s">
        <v>416</v>
      </c>
      <c r="G4075" s="1" t="s">
        <v>236</v>
      </c>
      <c r="H4075" s="1">
        <v>2012</v>
      </c>
      <c r="I4075" s="60">
        <f>VLOOKUP(H4075,PROCV!E$33:F$44,2,0)</f>
        <v>1.3647507536516714</v>
      </c>
      <c r="J4075" s="71">
        <v>139804</v>
      </c>
      <c r="K4075" s="44">
        <f t="shared" si="63"/>
        <v>190797.61436351828</v>
      </c>
    </row>
    <row r="4076" spans="1:11" s="43" customFormat="1" ht="19.7" customHeight="1" x14ac:dyDescent="0.25">
      <c r="A4076" s="43" t="s">
        <v>139</v>
      </c>
      <c r="B4076" s="1" t="s">
        <v>239</v>
      </c>
      <c r="C4076" s="1" t="s">
        <v>269</v>
      </c>
      <c r="D4076" s="1" t="s">
        <v>268</v>
      </c>
      <c r="E4076" s="45" t="str">
        <f>VLOOKUP(C4076,PROCV!E$50:G$126,3,0)</f>
        <v>NA</v>
      </c>
      <c r="F4076" s="1" t="s">
        <v>416</v>
      </c>
      <c r="G4076" s="1" t="s">
        <v>236</v>
      </c>
      <c r="H4076" s="1">
        <v>2012</v>
      </c>
      <c r="I4076" s="60">
        <f>VLOOKUP(H4076,PROCV!E$33:F$44,2,0)</f>
        <v>1.3647507536516714</v>
      </c>
      <c r="J4076" s="71">
        <v>18333</v>
      </c>
      <c r="K4076" s="44">
        <f t="shared" si="63"/>
        <v>25019.975566696092</v>
      </c>
    </row>
    <row r="4077" spans="1:11" s="43" customFormat="1" ht="19.7" customHeight="1" x14ac:dyDescent="0.25">
      <c r="A4077" s="43" t="s">
        <v>139</v>
      </c>
      <c r="B4077" s="1" t="s">
        <v>239</v>
      </c>
      <c r="C4077" s="1" t="s">
        <v>254</v>
      </c>
      <c r="D4077" s="1" t="s">
        <v>253</v>
      </c>
      <c r="E4077" s="45" t="str">
        <f>VLOOKUP(C4077,PROCV!E$50:G$126,3,0)</f>
        <v>Música</v>
      </c>
      <c r="F4077" s="1" t="s">
        <v>416</v>
      </c>
      <c r="G4077" s="1" t="s">
        <v>236</v>
      </c>
      <c r="H4077" s="1">
        <v>2012</v>
      </c>
      <c r="I4077" s="60">
        <f>VLOOKUP(H4077,PROCV!E$33:F$44,2,0)</f>
        <v>1.3647507536516714</v>
      </c>
      <c r="J4077" s="71">
        <v>9254</v>
      </c>
      <c r="K4077" s="44">
        <f t="shared" si="63"/>
        <v>12629.403474292567</v>
      </c>
    </row>
    <row r="4078" spans="1:11" s="43" customFormat="1" ht="19.7" customHeight="1" x14ac:dyDescent="0.25">
      <c r="A4078" s="43" t="s">
        <v>139</v>
      </c>
      <c r="B4078" s="1" t="s">
        <v>239</v>
      </c>
      <c r="C4078" s="1" t="s">
        <v>238</v>
      </c>
      <c r="D4078" s="1" t="s">
        <v>237</v>
      </c>
      <c r="E4078" s="45" t="str">
        <f>VLOOKUP(C4078,PROCV!E$50:G$126,3,0)</f>
        <v>Artes Cênicas e Espetáculos</v>
      </c>
      <c r="F4078" s="1" t="s">
        <v>416</v>
      </c>
      <c r="G4078" s="1" t="s">
        <v>236</v>
      </c>
      <c r="H4078" s="1">
        <v>2012</v>
      </c>
      <c r="I4078" s="60">
        <f>VLOOKUP(H4078,PROCV!E$33:F$44,2,0)</f>
        <v>1.3647507536516714</v>
      </c>
      <c r="J4078" s="71">
        <v>4767</v>
      </c>
      <c r="K4078" s="44">
        <f t="shared" si="63"/>
        <v>6505.7668426575174</v>
      </c>
    </row>
    <row r="4079" spans="1:11" s="43" customFormat="1" ht="19.7" customHeight="1" x14ac:dyDescent="0.25">
      <c r="A4079" s="43" t="s">
        <v>139</v>
      </c>
      <c r="B4079" s="1" t="s">
        <v>239</v>
      </c>
      <c r="C4079" s="1" t="s">
        <v>238</v>
      </c>
      <c r="D4079" s="1" t="s">
        <v>237</v>
      </c>
      <c r="E4079" s="45" t="str">
        <f>VLOOKUP(C4079,PROCV!E$50:G$126,3,0)</f>
        <v>Artes Cênicas e Espetáculos</v>
      </c>
      <c r="F4079" s="1" t="s">
        <v>416</v>
      </c>
      <c r="G4079" s="1" t="s">
        <v>236</v>
      </c>
      <c r="H4079" s="1">
        <v>2012</v>
      </c>
      <c r="I4079" s="60">
        <f>VLOOKUP(H4079,PROCV!E$33:F$44,2,0)</f>
        <v>1.3647507536516714</v>
      </c>
      <c r="J4079" s="71">
        <v>14793</v>
      </c>
      <c r="K4079" s="44">
        <f t="shared" si="63"/>
        <v>20188.757898769174</v>
      </c>
    </row>
    <row r="4080" spans="1:11" s="43" customFormat="1" ht="19.7" customHeight="1" x14ac:dyDescent="0.25">
      <c r="A4080" s="43" t="s">
        <v>139</v>
      </c>
      <c r="B4080" s="1" t="s">
        <v>239</v>
      </c>
      <c r="C4080" s="1" t="s">
        <v>241</v>
      </c>
      <c r="D4080" s="1" t="s">
        <v>240</v>
      </c>
      <c r="E4080" s="45" t="str">
        <f>VLOOKUP(C4080,PROCV!E$50:G$126,3,0)</f>
        <v>Artes Cênicas e Espetáculos</v>
      </c>
      <c r="F4080" s="1" t="s">
        <v>416</v>
      </c>
      <c r="G4080" s="1" t="s">
        <v>236</v>
      </c>
      <c r="H4080" s="1">
        <v>2012</v>
      </c>
      <c r="I4080" s="60">
        <f>VLOOKUP(H4080,PROCV!E$33:F$44,2,0)</f>
        <v>1.3647507536516714</v>
      </c>
      <c r="J4080" s="71">
        <v>7941</v>
      </c>
      <c r="K4080" s="44">
        <f t="shared" si="63"/>
        <v>10837.485734747923</v>
      </c>
    </row>
    <row r="4081" spans="1:11" s="43" customFormat="1" ht="19.7" customHeight="1" x14ac:dyDescent="0.25">
      <c r="A4081" s="43" t="s">
        <v>139</v>
      </c>
      <c r="B4081" s="1" t="s">
        <v>239</v>
      </c>
      <c r="C4081" s="1" t="s">
        <v>241</v>
      </c>
      <c r="D4081" s="1" t="s">
        <v>240</v>
      </c>
      <c r="E4081" s="45" t="str">
        <f>VLOOKUP(C4081,PROCV!E$50:G$126,3,0)</f>
        <v>Artes Cênicas e Espetáculos</v>
      </c>
      <c r="F4081" s="1" t="s">
        <v>416</v>
      </c>
      <c r="G4081" s="1" t="s">
        <v>236</v>
      </c>
      <c r="H4081" s="1">
        <v>2012</v>
      </c>
      <c r="I4081" s="60">
        <f>VLOOKUP(H4081,PROCV!E$33:F$44,2,0)</f>
        <v>1.3647507536516714</v>
      </c>
      <c r="J4081" s="71">
        <v>66686</v>
      </c>
      <c r="K4081" s="44">
        <f t="shared" si="63"/>
        <v>91009.768758015358</v>
      </c>
    </row>
    <row r="4082" spans="1:11" s="43" customFormat="1" ht="19.7" customHeight="1" x14ac:dyDescent="0.25">
      <c r="A4082" s="43" t="s">
        <v>141</v>
      </c>
      <c r="B4082" s="1" t="s">
        <v>239</v>
      </c>
      <c r="C4082" s="1" t="s">
        <v>285</v>
      </c>
      <c r="D4082" s="1" t="s">
        <v>284</v>
      </c>
      <c r="E4082" s="45" t="str">
        <f>VLOOKUP(C4082,PROCV!E$50:G$126,3,0)</f>
        <v>Editorial</v>
      </c>
      <c r="F4082" s="1" t="s">
        <v>416</v>
      </c>
      <c r="G4082" s="1" t="s">
        <v>236</v>
      </c>
      <c r="H4082" s="1">
        <v>2012</v>
      </c>
      <c r="I4082" s="60">
        <f>VLOOKUP(H4082,PROCV!E$33:F$44,2,0)</f>
        <v>1.3647507536516714</v>
      </c>
      <c r="J4082" s="71">
        <v>390000</v>
      </c>
      <c r="K4082" s="44">
        <f t="shared" si="63"/>
        <v>532252.7939241518</v>
      </c>
    </row>
    <row r="4083" spans="1:11" s="43" customFormat="1" ht="19.7" customHeight="1" x14ac:dyDescent="0.25">
      <c r="A4083" s="43" t="s">
        <v>141</v>
      </c>
      <c r="B4083" s="1" t="s">
        <v>239</v>
      </c>
      <c r="C4083" s="1" t="s">
        <v>269</v>
      </c>
      <c r="D4083" s="1" t="s">
        <v>268</v>
      </c>
      <c r="E4083" s="45" t="str">
        <f>VLOOKUP(C4083,PROCV!E$50:G$126,3,0)</f>
        <v>NA</v>
      </c>
      <c r="F4083" s="1" t="s">
        <v>416</v>
      </c>
      <c r="G4083" s="1" t="s">
        <v>236</v>
      </c>
      <c r="H4083" s="1">
        <v>2012</v>
      </c>
      <c r="I4083" s="60">
        <f>VLOOKUP(H4083,PROCV!E$33:F$44,2,0)</f>
        <v>1.3647507536516714</v>
      </c>
      <c r="J4083" s="71">
        <v>4995</v>
      </c>
      <c r="K4083" s="44">
        <f t="shared" si="63"/>
        <v>6816.930014490099</v>
      </c>
    </row>
    <row r="4084" spans="1:11" s="43" customFormat="1" ht="19.7" customHeight="1" x14ac:dyDescent="0.25">
      <c r="A4084" s="43" t="s">
        <v>141</v>
      </c>
      <c r="B4084" s="1" t="s">
        <v>239</v>
      </c>
      <c r="C4084" s="1" t="s">
        <v>297</v>
      </c>
      <c r="D4084" s="1" t="s">
        <v>296</v>
      </c>
      <c r="E4084" s="45" t="str">
        <f>VLOOKUP(C4084,PROCV!E$50:G$126,3,0)</f>
        <v>Audiovisual</v>
      </c>
      <c r="F4084" s="1" t="s">
        <v>416</v>
      </c>
      <c r="G4084" s="1" t="s">
        <v>236</v>
      </c>
      <c r="H4084" s="1">
        <v>2012</v>
      </c>
      <c r="I4084" s="60">
        <f>VLOOKUP(H4084,PROCV!E$33:F$44,2,0)</f>
        <v>1.3647507536516714</v>
      </c>
      <c r="J4084" s="1">
        <v>896</v>
      </c>
      <c r="K4084" s="44">
        <f t="shared" si="63"/>
        <v>1222.8166752718976</v>
      </c>
    </row>
    <row r="4085" spans="1:11" s="43" customFormat="1" ht="19.7" customHeight="1" x14ac:dyDescent="0.25">
      <c r="A4085" s="43" t="s">
        <v>141</v>
      </c>
      <c r="B4085" s="1" t="s">
        <v>239</v>
      </c>
      <c r="C4085" s="1" t="s">
        <v>297</v>
      </c>
      <c r="D4085" s="1" t="s">
        <v>296</v>
      </c>
      <c r="E4085" s="45" t="str">
        <f>VLOOKUP(C4085,PROCV!E$50:G$126,3,0)</f>
        <v>Audiovisual</v>
      </c>
      <c r="F4085" s="1" t="s">
        <v>416</v>
      </c>
      <c r="G4085" s="1" t="s">
        <v>236</v>
      </c>
      <c r="H4085" s="1">
        <v>2012</v>
      </c>
      <c r="I4085" s="60">
        <f>VLOOKUP(H4085,PROCV!E$33:F$44,2,0)</f>
        <v>1.3647507536516714</v>
      </c>
      <c r="J4085" s="71">
        <v>76650</v>
      </c>
      <c r="K4085" s="44">
        <f t="shared" si="63"/>
        <v>104608.14526740061</v>
      </c>
    </row>
    <row r="4086" spans="1:11" s="43" customFormat="1" ht="19.7" customHeight="1" x14ac:dyDescent="0.25">
      <c r="A4086" s="43" t="s">
        <v>148</v>
      </c>
      <c r="B4086" s="1" t="s">
        <v>292</v>
      </c>
      <c r="C4086" s="1" t="s">
        <v>309</v>
      </c>
      <c r="D4086" s="1" t="s">
        <v>308</v>
      </c>
      <c r="E4086" s="45" t="str">
        <f>VLOOKUP(C4086,PROCV!E$50:G$126,3,0)</f>
        <v>NA</v>
      </c>
      <c r="F4086" s="1" t="s">
        <v>416</v>
      </c>
      <c r="G4086" s="1" t="s">
        <v>236</v>
      </c>
      <c r="H4086" s="1">
        <v>2012</v>
      </c>
      <c r="I4086" s="60">
        <f>VLOOKUP(H4086,PROCV!E$33:F$44,2,0)</f>
        <v>1.3647507536516714</v>
      </c>
      <c r="J4086" s="71">
        <v>16062</v>
      </c>
      <c r="K4086" s="44">
        <f t="shared" si="63"/>
        <v>21920.626605153146</v>
      </c>
    </row>
    <row r="4087" spans="1:11" s="43" customFormat="1" ht="19.7" customHeight="1" x14ac:dyDescent="0.25">
      <c r="A4087" s="43" t="s">
        <v>148</v>
      </c>
      <c r="B4087" s="1" t="s">
        <v>292</v>
      </c>
      <c r="C4087" s="1" t="s">
        <v>309</v>
      </c>
      <c r="D4087" s="1" t="s">
        <v>308</v>
      </c>
      <c r="E4087" s="45" t="str">
        <f>VLOOKUP(C4087,PROCV!E$50:G$126,3,0)</f>
        <v>NA</v>
      </c>
      <c r="F4087" s="1" t="s">
        <v>416</v>
      </c>
      <c r="G4087" s="1" t="s">
        <v>236</v>
      </c>
      <c r="H4087" s="1">
        <v>2012</v>
      </c>
      <c r="I4087" s="60">
        <f>VLOOKUP(H4087,PROCV!E$33:F$44,2,0)</f>
        <v>1.3647507536516714</v>
      </c>
      <c r="J4087" s="71">
        <v>19192</v>
      </c>
      <c r="K4087" s="44">
        <f t="shared" si="63"/>
        <v>26192.29646408288</v>
      </c>
    </row>
    <row r="4088" spans="1:11" s="43" customFormat="1" ht="19.7" customHeight="1" x14ac:dyDescent="0.25">
      <c r="A4088" s="43" t="s">
        <v>148</v>
      </c>
      <c r="B4088" s="1" t="s">
        <v>292</v>
      </c>
      <c r="C4088" s="1" t="s">
        <v>291</v>
      </c>
      <c r="D4088" s="1" t="s">
        <v>290</v>
      </c>
      <c r="E4088" s="45" t="str">
        <f>VLOOKUP(C4088,PROCV!E$50:G$126,3,0)</f>
        <v>NA</v>
      </c>
      <c r="F4088" s="1" t="s">
        <v>416</v>
      </c>
      <c r="G4088" s="1" t="s">
        <v>236</v>
      </c>
      <c r="H4088" s="1">
        <v>2012</v>
      </c>
      <c r="I4088" s="60">
        <f>VLOOKUP(H4088,PROCV!E$33:F$44,2,0)</f>
        <v>1.3647507536516714</v>
      </c>
      <c r="J4088" s="71">
        <v>39198</v>
      </c>
      <c r="K4088" s="44">
        <f t="shared" si="63"/>
        <v>53495.500041638217</v>
      </c>
    </row>
    <row r="4089" spans="1:11" s="43" customFormat="1" ht="19.7" customHeight="1" x14ac:dyDescent="0.25">
      <c r="A4089" s="43" t="s">
        <v>148</v>
      </c>
      <c r="B4089" s="1" t="s">
        <v>292</v>
      </c>
      <c r="C4089" s="1" t="s">
        <v>291</v>
      </c>
      <c r="D4089" s="1" t="s">
        <v>290</v>
      </c>
      <c r="E4089" s="45" t="str">
        <f>VLOOKUP(C4089,PROCV!E$50:G$126,3,0)</f>
        <v>NA</v>
      </c>
      <c r="F4089" s="1" t="s">
        <v>416</v>
      </c>
      <c r="G4089" s="1" t="s">
        <v>236</v>
      </c>
      <c r="H4089" s="1">
        <v>2012</v>
      </c>
      <c r="I4089" s="60">
        <f>VLOOKUP(H4089,PROCV!E$33:F$44,2,0)</f>
        <v>1.3647507536516714</v>
      </c>
      <c r="J4089" s="71">
        <v>79900</v>
      </c>
      <c r="K4089" s="44">
        <f t="shared" si="63"/>
        <v>109043.58521676855</v>
      </c>
    </row>
    <row r="4090" spans="1:11" s="43" customFormat="1" ht="19.7" customHeight="1" x14ac:dyDescent="0.25">
      <c r="A4090" s="43" t="s">
        <v>148</v>
      </c>
      <c r="B4090" s="1" t="s">
        <v>292</v>
      </c>
      <c r="C4090" s="1" t="s">
        <v>291</v>
      </c>
      <c r="D4090" s="1" t="s">
        <v>290</v>
      </c>
      <c r="E4090" s="45" t="str">
        <f>VLOOKUP(C4090,PROCV!E$50:G$126,3,0)</f>
        <v>NA</v>
      </c>
      <c r="F4090" s="1" t="s">
        <v>416</v>
      </c>
      <c r="G4090" s="1" t="s">
        <v>236</v>
      </c>
      <c r="H4090" s="1">
        <v>2012</v>
      </c>
      <c r="I4090" s="60">
        <f>VLOOKUP(H4090,PROCV!E$33:F$44,2,0)</f>
        <v>1.3647507536516714</v>
      </c>
      <c r="J4090" s="71">
        <v>92225</v>
      </c>
      <c r="K4090" s="44">
        <f t="shared" si="63"/>
        <v>125864.13825552539</v>
      </c>
    </row>
    <row r="4091" spans="1:11" s="43" customFormat="1" ht="19.7" customHeight="1" x14ac:dyDescent="0.25">
      <c r="A4091" s="43" t="s">
        <v>148</v>
      </c>
      <c r="B4091" s="1" t="s">
        <v>292</v>
      </c>
      <c r="C4091" s="1" t="s">
        <v>291</v>
      </c>
      <c r="D4091" s="1" t="s">
        <v>290</v>
      </c>
      <c r="E4091" s="45" t="str">
        <f>VLOOKUP(C4091,PROCV!E$50:G$126,3,0)</f>
        <v>NA</v>
      </c>
      <c r="F4091" s="1" t="s">
        <v>416</v>
      </c>
      <c r="G4091" s="1" t="s">
        <v>236</v>
      </c>
      <c r="H4091" s="1">
        <v>2012</v>
      </c>
      <c r="I4091" s="60">
        <f>VLOOKUP(H4091,PROCV!E$33:F$44,2,0)</f>
        <v>1.3647507536516714</v>
      </c>
      <c r="J4091" s="71">
        <v>147923</v>
      </c>
      <c r="K4091" s="44">
        <f t="shared" si="63"/>
        <v>201878.02573241619</v>
      </c>
    </row>
    <row r="4092" spans="1:11" s="43" customFormat="1" ht="19.7" customHeight="1" x14ac:dyDescent="0.25">
      <c r="A4092" s="43" t="s">
        <v>148</v>
      </c>
      <c r="B4092" s="1" t="s">
        <v>292</v>
      </c>
      <c r="C4092" s="1" t="s">
        <v>320</v>
      </c>
      <c r="D4092" s="1" t="s">
        <v>319</v>
      </c>
      <c r="E4092" s="45" t="str">
        <f>VLOOKUP(C4092,PROCV!E$50:G$126,3,0)</f>
        <v>Música</v>
      </c>
      <c r="F4092" s="1" t="s">
        <v>416</v>
      </c>
      <c r="G4092" s="1" t="s">
        <v>236</v>
      </c>
      <c r="H4092" s="1">
        <v>2012</v>
      </c>
      <c r="I4092" s="60">
        <f>VLOOKUP(H4092,PROCV!E$33:F$44,2,0)</f>
        <v>1.3647507536516714</v>
      </c>
      <c r="J4092" s="71">
        <v>48869</v>
      </c>
      <c r="K4092" s="44">
        <f t="shared" si="63"/>
        <v>66694.004580203531</v>
      </c>
    </row>
    <row r="4093" spans="1:11" s="43" customFormat="1" ht="19.7" customHeight="1" x14ac:dyDescent="0.25">
      <c r="A4093" s="43" t="s">
        <v>148</v>
      </c>
      <c r="B4093" s="1" t="s">
        <v>292</v>
      </c>
      <c r="C4093" s="1" t="s">
        <v>299</v>
      </c>
      <c r="D4093" s="1" t="s">
        <v>298</v>
      </c>
      <c r="E4093" s="45" t="str">
        <f>VLOOKUP(C4093,PROCV!E$50:G$126,3,0)</f>
        <v>NA</v>
      </c>
      <c r="F4093" s="1" t="s">
        <v>416</v>
      </c>
      <c r="G4093" s="1" t="s">
        <v>236</v>
      </c>
      <c r="H4093" s="1">
        <v>2012</v>
      </c>
      <c r="I4093" s="60">
        <f>VLOOKUP(H4093,PROCV!E$33:F$44,2,0)</f>
        <v>1.3647507536516714</v>
      </c>
      <c r="J4093" s="71">
        <v>192323</v>
      </c>
      <c r="K4093" s="44">
        <f t="shared" si="63"/>
        <v>262472.95919455041</v>
      </c>
    </row>
    <row r="4094" spans="1:11" s="43" customFormat="1" ht="19.7" customHeight="1" x14ac:dyDescent="0.25">
      <c r="A4094" s="43" t="s">
        <v>148</v>
      </c>
      <c r="B4094" s="1" t="s">
        <v>292</v>
      </c>
      <c r="C4094" s="1" t="s">
        <v>299</v>
      </c>
      <c r="D4094" s="1" t="s">
        <v>298</v>
      </c>
      <c r="E4094" s="45" t="str">
        <f>VLOOKUP(C4094,PROCV!E$50:G$126,3,0)</f>
        <v>NA</v>
      </c>
      <c r="F4094" s="1" t="s">
        <v>416</v>
      </c>
      <c r="G4094" s="1" t="s">
        <v>236</v>
      </c>
      <c r="H4094" s="1">
        <v>2012</v>
      </c>
      <c r="I4094" s="60">
        <f>VLOOKUP(H4094,PROCV!E$33:F$44,2,0)</f>
        <v>1.3647507536516714</v>
      </c>
      <c r="J4094" s="71">
        <v>58593</v>
      </c>
      <c r="K4094" s="44">
        <f t="shared" si="63"/>
        <v>79964.840908712387</v>
      </c>
    </row>
    <row r="4095" spans="1:11" s="43" customFormat="1" ht="19.7" customHeight="1" x14ac:dyDescent="0.25">
      <c r="A4095" s="43" t="s">
        <v>148</v>
      </c>
      <c r="B4095" s="1" t="s">
        <v>292</v>
      </c>
      <c r="C4095" s="1" t="s">
        <v>287</v>
      </c>
      <c r="D4095" s="1" t="s">
        <v>286</v>
      </c>
      <c r="E4095" s="45" t="str">
        <f>VLOOKUP(C4095,PROCV!E$50:G$126,3,0)</f>
        <v>Música</v>
      </c>
      <c r="F4095" s="1" t="s">
        <v>416</v>
      </c>
      <c r="G4095" s="1" t="s">
        <v>236</v>
      </c>
      <c r="H4095" s="1">
        <v>2012</v>
      </c>
      <c r="I4095" s="60">
        <f>VLOOKUP(H4095,PROCV!E$33:F$44,2,0)</f>
        <v>1.3647507536516714</v>
      </c>
      <c r="J4095" s="71">
        <v>95555</v>
      </c>
      <c r="K4095" s="44">
        <f t="shared" si="63"/>
        <v>130408.75826518546</v>
      </c>
    </row>
    <row r="4096" spans="1:11" s="43" customFormat="1" ht="19.7" customHeight="1" x14ac:dyDescent="0.25">
      <c r="A4096" s="43" t="s">
        <v>148</v>
      </c>
      <c r="B4096" s="1" t="s">
        <v>292</v>
      </c>
      <c r="C4096" s="1" t="s">
        <v>287</v>
      </c>
      <c r="D4096" s="1" t="s">
        <v>286</v>
      </c>
      <c r="E4096" s="45" t="str">
        <f>VLOOKUP(C4096,PROCV!E$50:G$126,3,0)</f>
        <v>Música</v>
      </c>
      <c r="F4096" s="1" t="s">
        <v>416</v>
      </c>
      <c r="G4096" s="1" t="s">
        <v>236</v>
      </c>
      <c r="H4096" s="1">
        <v>2012</v>
      </c>
      <c r="I4096" s="60">
        <f>VLOOKUP(H4096,PROCV!E$33:F$44,2,0)</f>
        <v>1.3647507536516714</v>
      </c>
      <c r="J4096" s="71">
        <v>31725</v>
      </c>
      <c r="K4096" s="44">
        <f t="shared" si="63"/>
        <v>43296.717659599279</v>
      </c>
    </row>
    <row r="4097" spans="1:11" s="43" customFormat="1" ht="19.7" customHeight="1" x14ac:dyDescent="0.25">
      <c r="A4097" s="43" t="s">
        <v>148</v>
      </c>
      <c r="B4097" s="1" t="s">
        <v>292</v>
      </c>
      <c r="C4097" s="1" t="s">
        <v>287</v>
      </c>
      <c r="D4097" s="1" t="s">
        <v>286</v>
      </c>
      <c r="E4097" s="45" t="str">
        <f>VLOOKUP(C4097,PROCV!E$50:G$126,3,0)</f>
        <v>Música</v>
      </c>
      <c r="F4097" s="1" t="s">
        <v>416</v>
      </c>
      <c r="G4097" s="1" t="s">
        <v>236</v>
      </c>
      <c r="H4097" s="1">
        <v>2012</v>
      </c>
      <c r="I4097" s="60">
        <f>VLOOKUP(H4097,PROCV!E$33:F$44,2,0)</f>
        <v>1.3647507536516714</v>
      </c>
      <c r="J4097" s="71">
        <v>860000</v>
      </c>
      <c r="K4097" s="44">
        <f t="shared" si="63"/>
        <v>1173685.6481404374</v>
      </c>
    </row>
    <row r="4098" spans="1:11" s="43" customFormat="1" ht="19.7" customHeight="1" x14ac:dyDescent="0.25">
      <c r="A4098" s="43" t="s">
        <v>148</v>
      </c>
      <c r="B4098" s="1" t="s">
        <v>292</v>
      </c>
      <c r="C4098" s="1" t="s">
        <v>287</v>
      </c>
      <c r="D4098" s="1" t="s">
        <v>286</v>
      </c>
      <c r="E4098" s="45" t="str">
        <f>VLOOKUP(C4098,PROCV!E$50:G$126,3,0)</f>
        <v>Música</v>
      </c>
      <c r="F4098" s="1" t="s">
        <v>416</v>
      </c>
      <c r="G4098" s="1" t="s">
        <v>236</v>
      </c>
      <c r="H4098" s="1">
        <v>2012</v>
      </c>
      <c r="I4098" s="60">
        <f>VLOOKUP(H4098,PROCV!E$33:F$44,2,0)</f>
        <v>1.3647507536516714</v>
      </c>
      <c r="J4098" s="71">
        <v>39544</v>
      </c>
      <c r="K4098" s="44">
        <f t="shared" si="63"/>
        <v>53967.703802401695</v>
      </c>
    </row>
    <row r="4099" spans="1:11" s="43" customFormat="1" ht="19.7" customHeight="1" x14ac:dyDescent="0.25">
      <c r="A4099" s="43" t="s">
        <v>148</v>
      </c>
      <c r="B4099" s="1" t="s">
        <v>292</v>
      </c>
      <c r="C4099" s="1" t="s">
        <v>287</v>
      </c>
      <c r="D4099" s="1" t="s">
        <v>286</v>
      </c>
      <c r="E4099" s="45" t="str">
        <f>VLOOKUP(C4099,PROCV!E$50:G$126,3,0)</f>
        <v>Música</v>
      </c>
      <c r="F4099" s="1" t="s">
        <v>416</v>
      </c>
      <c r="G4099" s="1" t="s">
        <v>236</v>
      </c>
      <c r="H4099" s="1">
        <v>2012</v>
      </c>
      <c r="I4099" s="60">
        <f>VLOOKUP(H4099,PROCV!E$33:F$44,2,0)</f>
        <v>1.3647507536516714</v>
      </c>
      <c r="J4099" s="71">
        <v>67044</v>
      </c>
      <c r="K4099" s="44">
        <f t="shared" ref="K4099:K4162" si="64">J4099*I4099</f>
        <v>91498.349527822662</v>
      </c>
    </row>
    <row r="4100" spans="1:11" s="43" customFormat="1" ht="19.7" customHeight="1" x14ac:dyDescent="0.25">
      <c r="A4100" s="43" t="s">
        <v>148</v>
      </c>
      <c r="B4100" s="1" t="s">
        <v>292</v>
      </c>
      <c r="C4100" s="1" t="s">
        <v>287</v>
      </c>
      <c r="D4100" s="1" t="s">
        <v>286</v>
      </c>
      <c r="E4100" s="45" t="str">
        <f>VLOOKUP(C4100,PROCV!E$50:G$126,3,0)</f>
        <v>Música</v>
      </c>
      <c r="F4100" s="1" t="s">
        <v>416</v>
      </c>
      <c r="G4100" s="1" t="s">
        <v>236</v>
      </c>
      <c r="H4100" s="1">
        <v>2012</v>
      </c>
      <c r="I4100" s="60">
        <f>VLOOKUP(H4100,PROCV!E$33:F$44,2,0)</f>
        <v>1.3647507536516714</v>
      </c>
      <c r="J4100" s="71">
        <v>67410</v>
      </c>
      <c r="K4100" s="44">
        <f t="shared" si="64"/>
        <v>91997.848303659164</v>
      </c>
    </row>
    <row r="4101" spans="1:11" s="43" customFormat="1" ht="19.7" customHeight="1" x14ac:dyDescent="0.25">
      <c r="A4101" s="43" t="s">
        <v>148</v>
      </c>
      <c r="B4101" s="1" t="s">
        <v>292</v>
      </c>
      <c r="C4101" s="1" t="s">
        <v>287</v>
      </c>
      <c r="D4101" s="1" t="s">
        <v>286</v>
      </c>
      <c r="E4101" s="45" t="str">
        <f>VLOOKUP(C4101,PROCV!E$50:G$126,3,0)</f>
        <v>Música</v>
      </c>
      <c r="F4101" s="1" t="s">
        <v>416</v>
      </c>
      <c r="G4101" s="1" t="s">
        <v>236</v>
      </c>
      <c r="H4101" s="1">
        <v>2012</v>
      </c>
      <c r="I4101" s="60">
        <f>VLOOKUP(H4101,PROCV!E$33:F$44,2,0)</f>
        <v>1.3647507536516714</v>
      </c>
      <c r="J4101" s="71">
        <v>6615</v>
      </c>
      <c r="K4101" s="44">
        <f t="shared" si="64"/>
        <v>9027.8262354058061</v>
      </c>
    </row>
    <row r="4102" spans="1:11" s="43" customFormat="1" ht="19.7" customHeight="1" x14ac:dyDescent="0.25">
      <c r="A4102" s="43" t="s">
        <v>148</v>
      </c>
      <c r="B4102" s="1" t="s">
        <v>292</v>
      </c>
      <c r="C4102" s="1" t="s">
        <v>285</v>
      </c>
      <c r="D4102" s="1" t="s">
        <v>284</v>
      </c>
      <c r="E4102" s="45" t="str">
        <f>VLOOKUP(C4102,PROCV!E$50:G$126,3,0)</f>
        <v>Editorial</v>
      </c>
      <c r="F4102" s="1" t="s">
        <v>416</v>
      </c>
      <c r="G4102" s="1" t="s">
        <v>236</v>
      </c>
      <c r="H4102" s="1">
        <v>2012</v>
      </c>
      <c r="I4102" s="60">
        <f>VLOOKUP(H4102,PROCV!E$33:F$44,2,0)</f>
        <v>1.3647507536516714</v>
      </c>
      <c r="J4102" s="71">
        <v>26421</v>
      </c>
      <c r="K4102" s="44">
        <f t="shared" si="64"/>
        <v>36058.079662230812</v>
      </c>
    </row>
    <row r="4103" spans="1:11" s="43" customFormat="1" ht="19.7" customHeight="1" x14ac:dyDescent="0.25">
      <c r="A4103" s="43" t="s">
        <v>148</v>
      </c>
      <c r="B4103" s="1" t="s">
        <v>292</v>
      </c>
      <c r="C4103" s="1" t="s">
        <v>285</v>
      </c>
      <c r="D4103" s="1" t="s">
        <v>284</v>
      </c>
      <c r="E4103" s="45" t="str">
        <f>VLOOKUP(C4103,PROCV!E$50:G$126,3,0)</f>
        <v>Editorial</v>
      </c>
      <c r="F4103" s="1" t="s">
        <v>416</v>
      </c>
      <c r="G4103" s="1" t="s">
        <v>236</v>
      </c>
      <c r="H4103" s="1">
        <v>2012</v>
      </c>
      <c r="I4103" s="60">
        <f>VLOOKUP(H4103,PROCV!E$33:F$44,2,0)</f>
        <v>1.3647507536516714</v>
      </c>
      <c r="J4103" s="71">
        <v>139500</v>
      </c>
      <c r="K4103" s="44">
        <f t="shared" si="64"/>
        <v>190382.73013440816</v>
      </c>
    </row>
    <row r="4104" spans="1:11" s="43" customFormat="1" ht="19.7" customHeight="1" x14ac:dyDescent="0.25">
      <c r="A4104" s="43" t="s">
        <v>148</v>
      </c>
      <c r="B4104" s="1" t="s">
        <v>292</v>
      </c>
      <c r="C4104" s="1" t="s">
        <v>285</v>
      </c>
      <c r="D4104" s="1" t="s">
        <v>284</v>
      </c>
      <c r="E4104" s="45" t="str">
        <f>VLOOKUP(C4104,PROCV!E$50:G$126,3,0)</f>
        <v>Editorial</v>
      </c>
      <c r="F4104" s="1" t="s">
        <v>416</v>
      </c>
      <c r="G4104" s="1" t="s">
        <v>236</v>
      </c>
      <c r="H4104" s="1">
        <v>2012</v>
      </c>
      <c r="I4104" s="60">
        <f>VLOOKUP(H4104,PROCV!E$33:F$44,2,0)</f>
        <v>1.3647507536516714</v>
      </c>
      <c r="J4104" s="71">
        <v>156652</v>
      </c>
      <c r="K4104" s="44">
        <f t="shared" si="64"/>
        <v>213790.93506104164</v>
      </c>
    </row>
    <row r="4105" spans="1:11" s="43" customFormat="1" ht="19.7" customHeight="1" x14ac:dyDescent="0.25">
      <c r="A4105" s="43" t="s">
        <v>148</v>
      </c>
      <c r="B4105" s="1" t="s">
        <v>292</v>
      </c>
      <c r="C4105" s="1" t="s">
        <v>285</v>
      </c>
      <c r="D4105" s="1" t="s">
        <v>284</v>
      </c>
      <c r="E4105" s="45" t="str">
        <f>VLOOKUP(C4105,PROCV!E$50:G$126,3,0)</f>
        <v>Editorial</v>
      </c>
      <c r="F4105" s="1" t="s">
        <v>416</v>
      </c>
      <c r="G4105" s="1" t="s">
        <v>236</v>
      </c>
      <c r="H4105" s="1">
        <v>2012</v>
      </c>
      <c r="I4105" s="60">
        <f>VLOOKUP(H4105,PROCV!E$33:F$44,2,0)</f>
        <v>1.3647507536516714</v>
      </c>
      <c r="J4105" s="71">
        <v>447259</v>
      </c>
      <c r="K4105" s="44">
        <f t="shared" si="64"/>
        <v>610397.05732749286</v>
      </c>
    </row>
    <row r="4106" spans="1:11" s="43" customFormat="1" ht="19.7" customHeight="1" x14ac:dyDescent="0.25">
      <c r="A4106" s="43" t="s">
        <v>148</v>
      </c>
      <c r="B4106" s="1" t="s">
        <v>292</v>
      </c>
      <c r="C4106" s="1" t="s">
        <v>283</v>
      </c>
      <c r="D4106" s="1" t="s">
        <v>282</v>
      </c>
      <c r="E4106" s="45" t="str">
        <f>VLOOKUP(C4106,PROCV!E$50:G$126,3,0)</f>
        <v>Editorial</v>
      </c>
      <c r="F4106" s="1" t="s">
        <v>416</v>
      </c>
      <c r="G4106" s="1" t="s">
        <v>236</v>
      </c>
      <c r="H4106" s="1">
        <v>2012</v>
      </c>
      <c r="I4106" s="60">
        <f>VLOOKUP(H4106,PROCV!E$33:F$44,2,0)</f>
        <v>1.3647507536516714</v>
      </c>
      <c r="J4106" s="71">
        <v>43110</v>
      </c>
      <c r="K4106" s="44">
        <f t="shared" si="64"/>
        <v>58834.404989923554</v>
      </c>
    </row>
    <row r="4107" spans="1:11" s="43" customFormat="1" ht="19.7" customHeight="1" x14ac:dyDescent="0.25">
      <c r="A4107" s="43" t="s">
        <v>148</v>
      </c>
      <c r="B4107" s="1" t="s">
        <v>292</v>
      </c>
      <c r="C4107" s="1" t="s">
        <v>281</v>
      </c>
      <c r="D4107" s="1" t="s">
        <v>280</v>
      </c>
      <c r="E4107" s="45" t="str">
        <f>VLOOKUP(C4107,PROCV!E$50:G$126,3,0)</f>
        <v>Música</v>
      </c>
      <c r="F4107" s="1" t="s">
        <v>416</v>
      </c>
      <c r="G4107" s="1" t="s">
        <v>236</v>
      </c>
      <c r="H4107" s="1">
        <v>2012</v>
      </c>
      <c r="I4107" s="60">
        <f>VLOOKUP(H4107,PROCV!E$33:F$44,2,0)</f>
        <v>1.3647507536516714</v>
      </c>
      <c r="J4107" s="71">
        <v>32904</v>
      </c>
      <c r="K4107" s="44">
        <f t="shared" si="64"/>
        <v>44905.758798154595</v>
      </c>
    </row>
    <row r="4108" spans="1:11" s="43" customFormat="1" ht="19.7" customHeight="1" x14ac:dyDescent="0.25">
      <c r="A4108" s="43" t="s">
        <v>148</v>
      </c>
      <c r="B4108" s="1" t="s">
        <v>292</v>
      </c>
      <c r="C4108" s="1" t="s">
        <v>279</v>
      </c>
      <c r="D4108" s="1" t="s">
        <v>278</v>
      </c>
      <c r="E4108" s="45" t="str">
        <f>VLOOKUP(C4108,PROCV!E$50:G$126,3,0)</f>
        <v>Editorial</v>
      </c>
      <c r="F4108" s="1" t="s">
        <v>416</v>
      </c>
      <c r="G4108" s="1" t="s">
        <v>236</v>
      </c>
      <c r="H4108" s="1">
        <v>2012</v>
      </c>
      <c r="I4108" s="60">
        <f>VLOOKUP(H4108,PROCV!E$33:F$44,2,0)</f>
        <v>1.3647507536516714</v>
      </c>
      <c r="J4108" s="71">
        <v>15880</v>
      </c>
      <c r="K4108" s="44">
        <f t="shared" si="64"/>
        <v>21672.241967988542</v>
      </c>
    </row>
    <row r="4109" spans="1:11" s="43" customFormat="1" ht="19.7" customHeight="1" x14ac:dyDescent="0.25">
      <c r="A4109" s="43" t="s">
        <v>148</v>
      </c>
      <c r="B4109" s="1" t="s">
        <v>292</v>
      </c>
      <c r="C4109" s="1" t="s">
        <v>279</v>
      </c>
      <c r="D4109" s="1" t="s">
        <v>278</v>
      </c>
      <c r="E4109" s="45" t="str">
        <f>VLOOKUP(C4109,PROCV!E$50:G$126,3,0)</f>
        <v>Editorial</v>
      </c>
      <c r="F4109" s="1" t="s">
        <v>416</v>
      </c>
      <c r="G4109" s="1" t="s">
        <v>236</v>
      </c>
      <c r="H4109" s="1">
        <v>2012</v>
      </c>
      <c r="I4109" s="60">
        <f>VLOOKUP(H4109,PROCV!E$33:F$44,2,0)</f>
        <v>1.3647507536516714</v>
      </c>
      <c r="J4109" s="71">
        <v>2147</v>
      </c>
      <c r="K4109" s="44">
        <f t="shared" si="64"/>
        <v>2930.1198680901384</v>
      </c>
    </row>
    <row r="4110" spans="1:11" s="43" customFormat="1" ht="19.7" customHeight="1" x14ac:dyDescent="0.25">
      <c r="A4110" s="43" t="s">
        <v>148</v>
      </c>
      <c r="B4110" s="1" t="s">
        <v>292</v>
      </c>
      <c r="C4110" s="1" t="s">
        <v>279</v>
      </c>
      <c r="D4110" s="1" t="s">
        <v>278</v>
      </c>
      <c r="E4110" s="45" t="str">
        <f>VLOOKUP(C4110,PROCV!E$50:G$126,3,0)</f>
        <v>Editorial</v>
      </c>
      <c r="F4110" s="1" t="s">
        <v>416</v>
      </c>
      <c r="G4110" s="1" t="s">
        <v>236</v>
      </c>
      <c r="H4110" s="1">
        <v>2012</v>
      </c>
      <c r="I4110" s="60">
        <f>VLOOKUP(H4110,PROCV!E$33:F$44,2,0)</f>
        <v>1.3647507536516714</v>
      </c>
      <c r="J4110" s="71">
        <v>40461</v>
      </c>
      <c r="K4110" s="44">
        <f t="shared" si="64"/>
        <v>55219.180243500276</v>
      </c>
    </row>
    <row r="4111" spans="1:11" s="43" customFormat="1" ht="19.7" customHeight="1" x14ac:dyDescent="0.25">
      <c r="A4111" s="43" t="s">
        <v>148</v>
      </c>
      <c r="B4111" s="1" t="s">
        <v>292</v>
      </c>
      <c r="C4111" s="1" t="s">
        <v>277</v>
      </c>
      <c r="D4111" s="1" t="s">
        <v>276</v>
      </c>
      <c r="E4111" s="45" t="str">
        <f>VLOOKUP(C4111,PROCV!E$50:G$126,3,0)</f>
        <v>Editorial</v>
      </c>
      <c r="F4111" s="1" t="s">
        <v>416</v>
      </c>
      <c r="G4111" s="1" t="s">
        <v>236</v>
      </c>
      <c r="H4111" s="1">
        <v>2012</v>
      </c>
      <c r="I4111" s="60">
        <f>VLOOKUP(H4111,PROCV!E$33:F$44,2,0)</f>
        <v>1.3647507536516714</v>
      </c>
      <c r="J4111" s="71">
        <v>78350</v>
      </c>
      <c r="K4111" s="44">
        <f t="shared" si="64"/>
        <v>106928.22154860846</v>
      </c>
    </row>
    <row r="4112" spans="1:11" s="43" customFormat="1" ht="19.7" customHeight="1" x14ac:dyDescent="0.25">
      <c r="A4112" s="43" t="s">
        <v>148</v>
      </c>
      <c r="B4112" s="1" t="s">
        <v>292</v>
      </c>
      <c r="C4112" s="1" t="s">
        <v>275</v>
      </c>
      <c r="D4112" s="1" t="s">
        <v>274</v>
      </c>
      <c r="E4112" s="45" t="str">
        <f>VLOOKUP(C4112,PROCV!E$50:G$126,3,0)</f>
        <v>Editorial</v>
      </c>
      <c r="F4112" s="1" t="s">
        <v>416</v>
      </c>
      <c r="G4112" s="1" t="s">
        <v>236</v>
      </c>
      <c r="H4112" s="1">
        <v>2012</v>
      </c>
      <c r="I4112" s="60">
        <f>VLOOKUP(H4112,PROCV!E$33:F$44,2,0)</f>
        <v>1.3647507536516714</v>
      </c>
      <c r="J4112" s="71">
        <v>90812</v>
      </c>
      <c r="K4112" s="44">
        <f t="shared" si="64"/>
        <v>123935.74544061559</v>
      </c>
    </row>
    <row r="4113" spans="1:11" s="43" customFormat="1" ht="19.7" customHeight="1" x14ac:dyDescent="0.25">
      <c r="A4113" s="43" t="s">
        <v>148</v>
      </c>
      <c r="B4113" s="1" t="s">
        <v>292</v>
      </c>
      <c r="C4113" s="1" t="s">
        <v>273</v>
      </c>
      <c r="D4113" s="1" t="s">
        <v>272</v>
      </c>
      <c r="E4113" s="45" t="str">
        <f>VLOOKUP(C4113,PROCV!E$50:G$126,3,0)</f>
        <v>Editorial</v>
      </c>
      <c r="F4113" s="1" t="s">
        <v>416</v>
      </c>
      <c r="G4113" s="1" t="s">
        <v>236</v>
      </c>
      <c r="H4113" s="1">
        <v>2012</v>
      </c>
      <c r="I4113" s="60">
        <f>VLOOKUP(H4113,PROCV!E$33:F$44,2,0)</f>
        <v>1.3647507536516714</v>
      </c>
      <c r="J4113" s="71">
        <v>25460</v>
      </c>
      <c r="K4113" s="44">
        <f t="shared" si="64"/>
        <v>34746.554187971553</v>
      </c>
    </row>
    <row r="4114" spans="1:11" s="43" customFormat="1" ht="19.7" customHeight="1" x14ac:dyDescent="0.25">
      <c r="A4114" s="43" t="s">
        <v>148</v>
      </c>
      <c r="B4114" s="1" t="s">
        <v>292</v>
      </c>
      <c r="C4114" s="1" t="s">
        <v>273</v>
      </c>
      <c r="D4114" s="1" t="s">
        <v>272</v>
      </c>
      <c r="E4114" s="45" t="str">
        <f>VLOOKUP(C4114,PROCV!E$50:G$126,3,0)</f>
        <v>Editorial</v>
      </c>
      <c r="F4114" s="1" t="s">
        <v>416</v>
      </c>
      <c r="G4114" s="1" t="s">
        <v>236</v>
      </c>
      <c r="H4114" s="1">
        <v>2012</v>
      </c>
      <c r="I4114" s="60">
        <f>VLOOKUP(H4114,PROCV!E$33:F$44,2,0)</f>
        <v>1.3647507536516714</v>
      </c>
      <c r="J4114" s="71">
        <v>27275</v>
      </c>
      <c r="K4114" s="44">
        <f t="shared" si="64"/>
        <v>37223.576805849341</v>
      </c>
    </row>
    <row r="4115" spans="1:11" s="43" customFormat="1" ht="19.7" customHeight="1" x14ac:dyDescent="0.25">
      <c r="A4115" s="43" t="s">
        <v>148</v>
      </c>
      <c r="B4115" s="1" t="s">
        <v>292</v>
      </c>
      <c r="C4115" s="1" t="s">
        <v>271</v>
      </c>
      <c r="D4115" s="1" t="s">
        <v>270</v>
      </c>
      <c r="E4115" s="45" t="str">
        <f>VLOOKUP(C4115,PROCV!E$50:G$126,3,0)</f>
        <v>Editorial</v>
      </c>
      <c r="F4115" s="1" t="s">
        <v>416</v>
      </c>
      <c r="G4115" s="1" t="s">
        <v>236</v>
      </c>
      <c r="H4115" s="1">
        <v>2012</v>
      </c>
      <c r="I4115" s="60">
        <f>VLOOKUP(H4115,PROCV!E$33:F$44,2,0)</f>
        <v>1.3647507536516714</v>
      </c>
      <c r="J4115" s="71">
        <v>12263</v>
      </c>
      <c r="K4115" s="44">
        <f t="shared" si="64"/>
        <v>16735.938492030447</v>
      </c>
    </row>
    <row r="4116" spans="1:11" s="43" customFormat="1" ht="19.7" customHeight="1" x14ac:dyDescent="0.25">
      <c r="A4116" s="43" t="s">
        <v>148</v>
      </c>
      <c r="B4116" s="1" t="s">
        <v>292</v>
      </c>
      <c r="C4116" s="1" t="s">
        <v>269</v>
      </c>
      <c r="D4116" s="1" t="s">
        <v>268</v>
      </c>
      <c r="E4116" s="45" t="str">
        <f>VLOOKUP(C4116,PROCV!E$50:G$126,3,0)</f>
        <v>NA</v>
      </c>
      <c r="F4116" s="1" t="s">
        <v>416</v>
      </c>
      <c r="G4116" s="1" t="s">
        <v>236</v>
      </c>
      <c r="H4116" s="1">
        <v>2012</v>
      </c>
      <c r="I4116" s="60">
        <f>VLOOKUP(H4116,PROCV!E$33:F$44,2,0)</f>
        <v>1.3647507536516714</v>
      </c>
      <c r="J4116" s="71">
        <v>1904</v>
      </c>
      <c r="K4116" s="44">
        <f t="shared" si="64"/>
        <v>2598.4854349527823</v>
      </c>
    </row>
    <row r="4117" spans="1:11" s="43" customFormat="1" ht="19.7" customHeight="1" x14ac:dyDescent="0.25">
      <c r="A4117" s="43" t="s">
        <v>148</v>
      </c>
      <c r="B4117" s="1" t="s">
        <v>292</v>
      </c>
      <c r="C4117" s="1" t="s">
        <v>269</v>
      </c>
      <c r="D4117" s="1" t="s">
        <v>268</v>
      </c>
      <c r="E4117" s="45" t="str">
        <f>VLOOKUP(C4117,PROCV!E$50:G$126,3,0)</f>
        <v>NA</v>
      </c>
      <c r="F4117" s="1" t="s">
        <v>416</v>
      </c>
      <c r="G4117" s="1" t="s">
        <v>236</v>
      </c>
      <c r="H4117" s="1">
        <v>2012</v>
      </c>
      <c r="I4117" s="60">
        <f>VLOOKUP(H4117,PROCV!E$33:F$44,2,0)</f>
        <v>1.3647507536516714</v>
      </c>
      <c r="J4117" s="71">
        <v>182113</v>
      </c>
      <c r="K4117" s="44">
        <f t="shared" si="64"/>
        <v>248538.85399976684</v>
      </c>
    </row>
    <row r="4118" spans="1:11" s="43" customFormat="1" ht="19.7" customHeight="1" x14ac:dyDescent="0.25">
      <c r="A4118" s="43" t="s">
        <v>148</v>
      </c>
      <c r="B4118" s="1" t="s">
        <v>292</v>
      </c>
      <c r="C4118" s="1" t="s">
        <v>269</v>
      </c>
      <c r="D4118" s="1" t="s">
        <v>268</v>
      </c>
      <c r="E4118" s="45" t="str">
        <f>VLOOKUP(C4118,PROCV!E$50:G$126,3,0)</f>
        <v>NA</v>
      </c>
      <c r="F4118" s="1" t="s">
        <v>416</v>
      </c>
      <c r="G4118" s="1" t="s">
        <v>236</v>
      </c>
      <c r="H4118" s="1">
        <v>2012</v>
      </c>
      <c r="I4118" s="60">
        <f>VLOOKUP(H4118,PROCV!E$33:F$44,2,0)</f>
        <v>1.3647507536516714</v>
      </c>
      <c r="J4118" s="71">
        <v>504474</v>
      </c>
      <c r="K4118" s="44">
        <f t="shared" si="64"/>
        <v>688481.27169767325</v>
      </c>
    </row>
    <row r="4119" spans="1:11" s="43" customFormat="1" ht="19.7" customHeight="1" x14ac:dyDescent="0.25">
      <c r="A4119" s="43" t="s">
        <v>148</v>
      </c>
      <c r="B4119" s="1" t="s">
        <v>292</v>
      </c>
      <c r="C4119" s="1" t="s">
        <v>267</v>
      </c>
      <c r="D4119" s="1" t="s">
        <v>266</v>
      </c>
      <c r="E4119" s="45" t="str">
        <f>VLOOKUP(C4119,PROCV!E$50:G$126,3,0)</f>
        <v>Audiovisual</v>
      </c>
      <c r="F4119" s="1" t="s">
        <v>416</v>
      </c>
      <c r="G4119" s="1" t="s">
        <v>265</v>
      </c>
      <c r="H4119" s="1">
        <v>2012</v>
      </c>
      <c r="I4119" s="60">
        <f>VLOOKUP(H4119,PROCV!E$33:F$44,2,0)</f>
        <v>1.3647507536516714</v>
      </c>
      <c r="J4119" s="71">
        <v>40000</v>
      </c>
      <c r="K4119" s="44">
        <f t="shared" si="64"/>
        <v>54590.030146066856</v>
      </c>
    </row>
    <row r="4120" spans="1:11" s="43" customFormat="1" ht="19.7" customHeight="1" x14ac:dyDescent="0.25">
      <c r="A4120" s="43" t="s">
        <v>148</v>
      </c>
      <c r="B4120" s="1" t="s">
        <v>292</v>
      </c>
      <c r="C4120" s="1" t="s">
        <v>328</v>
      </c>
      <c r="D4120" s="1" t="s">
        <v>327</v>
      </c>
      <c r="E4120" s="45" t="str">
        <f>VLOOKUP(C4120,PROCV!E$50:G$126,3,0)</f>
        <v>Audiovisual</v>
      </c>
      <c r="F4120" s="1" t="s">
        <v>416</v>
      </c>
      <c r="G4120" s="1" t="s">
        <v>236</v>
      </c>
      <c r="H4120" s="1">
        <v>2012</v>
      </c>
      <c r="I4120" s="60">
        <f>VLOOKUP(H4120,PROCV!E$33:F$44,2,0)</f>
        <v>1.3647507536516714</v>
      </c>
      <c r="J4120" s="71">
        <v>6575</v>
      </c>
      <c r="K4120" s="44">
        <f t="shared" si="64"/>
        <v>8973.23620525974</v>
      </c>
    </row>
    <row r="4121" spans="1:11" s="43" customFormat="1" ht="19.7" customHeight="1" x14ac:dyDescent="0.25">
      <c r="A4121" s="43" t="s">
        <v>148</v>
      </c>
      <c r="B4121" s="1" t="s">
        <v>292</v>
      </c>
      <c r="C4121" s="1" t="s">
        <v>264</v>
      </c>
      <c r="D4121" s="1" t="s">
        <v>263</v>
      </c>
      <c r="E4121" s="45" t="str">
        <f>VLOOKUP(C4121,PROCV!E$50:G$126,3,0)</f>
        <v>Audiovisual</v>
      </c>
      <c r="F4121" s="1" t="s">
        <v>416</v>
      </c>
      <c r="G4121" s="1" t="s">
        <v>265</v>
      </c>
      <c r="H4121" s="1">
        <v>2012</v>
      </c>
      <c r="I4121" s="60">
        <f>VLOOKUP(H4121,PROCV!E$33:F$44,2,0)</f>
        <v>1.3647507536516714</v>
      </c>
      <c r="J4121" s="71">
        <v>319680</v>
      </c>
      <c r="K4121" s="44">
        <f t="shared" si="64"/>
        <v>436283.52092736633</v>
      </c>
    </row>
    <row r="4122" spans="1:11" s="43" customFormat="1" ht="19.7" customHeight="1" x14ac:dyDescent="0.25">
      <c r="A4122" s="43" t="s">
        <v>148</v>
      </c>
      <c r="B4122" s="1" t="s">
        <v>292</v>
      </c>
      <c r="C4122" s="1" t="s">
        <v>264</v>
      </c>
      <c r="D4122" s="1" t="s">
        <v>263</v>
      </c>
      <c r="E4122" s="45" t="str">
        <f>VLOOKUP(C4122,PROCV!E$50:G$126,3,0)</f>
        <v>Audiovisual</v>
      </c>
      <c r="F4122" s="1" t="s">
        <v>416</v>
      </c>
      <c r="G4122" s="1" t="s">
        <v>236</v>
      </c>
      <c r="H4122" s="1">
        <v>2012</v>
      </c>
      <c r="I4122" s="60">
        <f>VLOOKUP(H4122,PROCV!E$33:F$44,2,0)</f>
        <v>1.3647507536516714</v>
      </c>
      <c r="J4122" s="71">
        <v>11583</v>
      </c>
      <c r="K4122" s="44">
        <f t="shared" si="64"/>
        <v>15807.90797954731</v>
      </c>
    </row>
    <row r="4123" spans="1:11" s="43" customFormat="1" ht="19.7" customHeight="1" x14ac:dyDescent="0.25">
      <c r="A4123" s="43" t="s">
        <v>148</v>
      </c>
      <c r="B4123" s="1" t="s">
        <v>292</v>
      </c>
      <c r="C4123" s="1" t="s">
        <v>254</v>
      </c>
      <c r="D4123" s="1" t="s">
        <v>253</v>
      </c>
      <c r="E4123" s="45" t="str">
        <f>VLOOKUP(C4123,PROCV!E$50:G$126,3,0)</f>
        <v>Música</v>
      </c>
      <c r="F4123" s="1" t="s">
        <v>416</v>
      </c>
      <c r="G4123" s="1" t="s">
        <v>236</v>
      </c>
      <c r="H4123" s="1">
        <v>2012</v>
      </c>
      <c r="I4123" s="60">
        <f>VLOOKUP(H4123,PROCV!E$33:F$44,2,0)</f>
        <v>1.3647507536516714</v>
      </c>
      <c r="J4123" s="71">
        <v>42509</v>
      </c>
      <c r="K4123" s="44">
        <f t="shared" si="64"/>
        <v>58014.189786978903</v>
      </c>
    </row>
    <row r="4124" spans="1:11" s="43" customFormat="1" ht="19.7" customHeight="1" x14ac:dyDescent="0.25">
      <c r="A4124" s="43" t="s">
        <v>148</v>
      </c>
      <c r="B4124" s="1" t="s">
        <v>292</v>
      </c>
      <c r="C4124" s="1" t="s">
        <v>254</v>
      </c>
      <c r="D4124" s="1" t="s">
        <v>253</v>
      </c>
      <c r="E4124" s="45" t="str">
        <f>VLOOKUP(C4124,PROCV!E$50:G$126,3,0)</f>
        <v>Música</v>
      </c>
      <c r="F4124" s="1" t="s">
        <v>416</v>
      </c>
      <c r="G4124" s="1" t="s">
        <v>236</v>
      </c>
      <c r="H4124" s="1">
        <v>2012</v>
      </c>
      <c r="I4124" s="60">
        <f>VLOOKUP(H4124,PROCV!E$33:F$44,2,0)</f>
        <v>1.3647507536516714</v>
      </c>
      <c r="J4124" s="71">
        <v>36049</v>
      </c>
      <c r="K4124" s="44">
        <f t="shared" si="64"/>
        <v>49197.899918389106</v>
      </c>
    </row>
    <row r="4125" spans="1:11" s="43" customFormat="1" ht="19.7" customHeight="1" x14ac:dyDescent="0.25">
      <c r="A4125" s="43" t="s">
        <v>148</v>
      </c>
      <c r="B4125" s="1" t="s">
        <v>292</v>
      </c>
      <c r="C4125" s="1" t="s">
        <v>252</v>
      </c>
      <c r="D4125" s="1" t="s">
        <v>251</v>
      </c>
      <c r="E4125" s="45" t="str">
        <f>VLOOKUP(C4125,PROCV!E$50:G$126,3,0)</f>
        <v>Audiovisual</v>
      </c>
      <c r="F4125" s="1" t="s">
        <v>416</v>
      </c>
      <c r="G4125" s="1" t="s">
        <v>236</v>
      </c>
      <c r="H4125" s="1">
        <v>2012</v>
      </c>
      <c r="I4125" s="60">
        <f>VLOOKUP(H4125,PROCV!E$33:F$44,2,0)</f>
        <v>1.3647507536516714</v>
      </c>
      <c r="J4125" s="71">
        <v>65820</v>
      </c>
      <c r="K4125" s="44">
        <f t="shared" si="64"/>
        <v>89827.894605353009</v>
      </c>
    </row>
    <row r="4126" spans="1:11" s="43" customFormat="1" ht="19.7" customHeight="1" x14ac:dyDescent="0.25">
      <c r="A4126" s="43" t="s">
        <v>148</v>
      </c>
      <c r="B4126" s="1" t="s">
        <v>292</v>
      </c>
      <c r="C4126" s="1" t="s">
        <v>252</v>
      </c>
      <c r="D4126" s="1" t="s">
        <v>251</v>
      </c>
      <c r="E4126" s="45" t="str">
        <f>VLOOKUP(C4126,PROCV!E$50:G$126,3,0)</f>
        <v>Audiovisual</v>
      </c>
      <c r="F4126" s="1" t="s">
        <v>416</v>
      </c>
      <c r="G4126" s="1" t="s">
        <v>236</v>
      </c>
      <c r="H4126" s="1">
        <v>2012</v>
      </c>
      <c r="I4126" s="60">
        <f>VLOOKUP(H4126,PROCV!E$33:F$44,2,0)</f>
        <v>1.3647507536516714</v>
      </c>
      <c r="J4126" s="71">
        <v>418704</v>
      </c>
      <c r="K4126" s="44">
        <f t="shared" si="64"/>
        <v>571426.59955696948</v>
      </c>
    </row>
    <row r="4127" spans="1:11" s="43" customFormat="1" ht="19.7" customHeight="1" x14ac:dyDescent="0.25">
      <c r="A4127" s="43" t="s">
        <v>148</v>
      </c>
      <c r="B4127" s="1" t="s">
        <v>292</v>
      </c>
      <c r="C4127" s="1" t="s">
        <v>252</v>
      </c>
      <c r="D4127" s="1" t="s">
        <v>251</v>
      </c>
      <c r="E4127" s="45" t="str">
        <f>VLOOKUP(C4127,PROCV!E$50:G$126,3,0)</f>
        <v>Audiovisual</v>
      </c>
      <c r="F4127" s="1" t="s">
        <v>416</v>
      </c>
      <c r="G4127" s="1" t="s">
        <v>236</v>
      </c>
      <c r="H4127" s="1">
        <v>2012</v>
      </c>
      <c r="I4127" s="60">
        <f>VLOOKUP(H4127,PROCV!E$33:F$44,2,0)</f>
        <v>1.3647507536516714</v>
      </c>
      <c r="J4127" s="71">
        <v>297793</v>
      </c>
      <c r="K4127" s="44">
        <f t="shared" si="64"/>
        <v>406413.22118219221</v>
      </c>
    </row>
    <row r="4128" spans="1:11" s="43" customFormat="1" ht="19.7" customHeight="1" x14ac:dyDescent="0.25">
      <c r="A4128" s="43" t="s">
        <v>148</v>
      </c>
      <c r="B4128" s="1" t="s">
        <v>292</v>
      </c>
      <c r="C4128" s="1" t="s">
        <v>303</v>
      </c>
      <c r="D4128" s="1" t="s">
        <v>302</v>
      </c>
      <c r="E4128" s="45" t="str">
        <f>VLOOKUP(C4128,PROCV!E$50:G$126,3,0)</f>
        <v>Educação e Criação em Artes</v>
      </c>
      <c r="F4128" s="1" t="s">
        <v>416</v>
      </c>
      <c r="G4128" s="1" t="s">
        <v>236</v>
      </c>
      <c r="H4128" s="1">
        <v>2012</v>
      </c>
      <c r="I4128" s="60">
        <f>VLOOKUP(H4128,PROCV!E$33:F$44,2,0)</f>
        <v>1.3647507536516714</v>
      </c>
      <c r="J4128" s="71">
        <v>4287</v>
      </c>
      <c r="K4128" s="44">
        <f t="shared" si="64"/>
        <v>5850.6864809047156</v>
      </c>
    </row>
    <row r="4129" spans="1:11" s="43" customFormat="1" ht="19.7" customHeight="1" x14ac:dyDescent="0.25">
      <c r="A4129" s="43" t="s">
        <v>148</v>
      </c>
      <c r="B4129" s="1" t="s">
        <v>292</v>
      </c>
      <c r="C4129" s="1" t="s">
        <v>303</v>
      </c>
      <c r="D4129" s="1" t="s">
        <v>302</v>
      </c>
      <c r="E4129" s="45" t="str">
        <f>VLOOKUP(C4129,PROCV!E$50:G$126,3,0)</f>
        <v>Educação e Criação em Artes</v>
      </c>
      <c r="F4129" s="1" t="s">
        <v>416</v>
      </c>
      <c r="G4129" s="1" t="s">
        <v>236</v>
      </c>
      <c r="H4129" s="1">
        <v>2012</v>
      </c>
      <c r="I4129" s="60">
        <f>VLOOKUP(H4129,PROCV!E$33:F$44,2,0)</f>
        <v>1.3647507536516714</v>
      </c>
      <c r="J4129" s="71">
        <v>80679</v>
      </c>
      <c r="K4129" s="44">
        <f t="shared" si="64"/>
        <v>110106.7260538632</v>
      </c>
    </row>
    <row r="4130" spans="1:11" s="43" customFormat="1" ht="19.7" customHeight="1" x14ac:dyDescent="0.25">
      <c r="A4130" s="43" t="s">
        <v>148</v>
      </c>
      <c r="B4130" s="1" t="s">
        <v>292</v>
      </c>
      <c r="C4130" s="1" t="s">
        <v>303</v>
      </c>
      <c r="D4130" s="1" t="s">
        <v>302</v>
      </c>
      <c r="E4130" s="45" t="str">
        <f>VLOOKUP(C4130,PROCV!E$50:G$126,3,0)</f>
        <v>Educação e Criação em Artes</v>
      </c>
      <c r="F4130" s="1" t="s">
        <v>416</v>
      </c>
      <c r="G4130" s="1" t="s">
        <v>236</v>
      </c>
      <c r="H4130" s="1">
        <v>2012</v>
      </c>
      <c r="I4130" s="60">
        <f>VLOOKUP(H4130,PROCV!E$33:F$44,2,0)</f>
        <v>1.3647507536516714</v>
      </c>
      <c r="J4130" s="71">
        <v>9152</v>
      </c>
      <c r="K4130" s="44">
        <f t="shared" si="64"/>
        <v>12490.198897420098</v>
      </c>
    </row>
    <row r="4131" spans="1:11" s="43" customFormat="1" ht="19.7" customHeight="1" x14ac:dyDescent="0.25">
      <c r="A4131" s="43" t="s">
        <v>148</v>
      </c>
      <c r="B4131" s="1" t="s">
        <v>292</v>
      </c>
      <c r="C4131" s="1" t="s">
        <v>295</v>
      </c>
      <c r="D4131" s="1" t="s">
        <v>294</v>
      </c>
      <c r="E4131" s="45" t="str">
        <f>VLOOKUP(C4131,PROCV!E$50:G$126,3,0)</f>
        <v>Educação e Criação em Artes</v>
      </c>
      <c r="F4131" s="1" t="s">
        <v>416</v>
      </c>
      <c r="G4131" s="1" t="s">
        <v>236</v>
      </c>
      <c r="H4131" s="1">
        <v>2012</v>
      </c>
      <c r="I4131" s="60">
        <f>VLOOKUP(H4131,PROCV!E$33:F$44,2,0)</f>
        <v>1.3647507536516714</v>
      </c>
      <c r="J4131" s="1">
        <v>806</v>
      </c>
      <c r="K4131" s="44">
        <f t="shared" si="64"/>
        <v>1099.9891074432471</v>
      </c>
    </row>
    <row r="4132" spans="1:11" s="43" customFormat="1" ht="19.7" customHeight="1" x14ac:dyDescent="0.25">
      <c r="A4132" s="43" t="s">
        <v>148</v>
      </c>
      <c r="B4132" s="1" t="s">
        <v>292</v>
      </c>
      <c r="C4132" s="1" t="s">
        <v>295</v>
      </c>
      <c r="D4132" s="1" t="s">
        <v>294</v>
      </c>
      <c r="E4132" s="45" t="str">
        <f>VLOOKUP(C4132,PROCV!E$50:G$126,3,0)</f>
        <v>Educação e Criação em Artes</v>
      </c>
      <c r="F4132" s="1" t="s">
        <v>416</v>
      </c>
      <c r="G4132" s="1" t="s">
        <v>236</v>
      </c>
      <c r="H4132" s="1">
        <v>2012</v>
      </c>
      <c r="I4132" s="60">
        <f>VLOOKUP(H4132,PROCV!E$33:F$44,2,0)</f>
        <v>1.3647507536516714</v>
      </c>
      <c r="J4132" s="71">
        <v>34952</v>
      </c>
      <c r="K4132" s="44">
        <f t="shared" si="64"/>
        <v>47700.768341633222</v>
      </c>
    </row>
    <row r="4133" spans="1:11" s="43" customFormat="1" ht="19.7" customHeight="1" x14ac:dyDescent="0.25">
      <c r="A4133" s="43" t="s">
        <v>148</v>
      </c>
      <c r="B4133" s="1" t="s">
        <v>292</v>
      </c>
      <c r="C4133" s="1" t="s">
        <v>246</v>
      </c>
      <c r="D4133" s="1" t="s">
        <v>245</v>
      </c>
      <c r="E4133" s="45" t="str">
        <f>VLOOKUP(C4133,PROCV!E$50:G$126,3,0)</f>
        <v>Artes Cênicas e Espetáculos</v>
      </c>
      <c r="F4133" s="1" t="s">
        <v>416</v>
      </c>
      <c r="G4133" s="1" t="s">
        <v>236</v>
      </c>
      <c r="H4133" s="1">
        <v>2012</v>
      </c>
      <c r="I4133" s="60">
        <f>VLOOKUP(H4133,PROCV!E$33:F$44,2,0)</f>
        <v>1.3647507536516714</v>
      </c>
      <c r="J4133" s="71">
        <v>150000</v>
      </c>
      <c r="K4133" s="44">
        <f t="shared" si="64"/>
        <v>204712.61304775072</v>
      </c>
    </row>
    <row r="4134" spans="1:11" s="43" customFormat="1" ht="19.7" customHeight="1" x14ac:dyDescent="0.25">
      <c r="A4134" s="43" t="s">
        <v>148</v>
      </c>
      <c r="B4134" s="1" t="s">
        <v>292</v>
      </c>
      <c r="C4134" s="1" t="s">
        <v>246</v>
      </c>
      <c r="D4134" s="1" t="s">
        <v>245</v>
      </c>
      <c r="E4134" s="45" t="str">
        <f>VLOOKUP(C4134,PROCV!E$50:G$126,3,0)</f>
        <v>Artes Cênicas e Espetáculos</v>
      </c>
      <c r="F4134" s="1" t="s">
        <v>416</v>
      </c>
      <c r="G4134" s="1" t="s">
        <v>236</v>
      </c>
      <c r="H4134" s="1">
        <v>2012</v>
      </c>
      <c r="I4134" s="60">
        <f>VLOOKUP(H4134,PROCV!E$33:F$44,2,0)</f>
        <v>1.3647507536516714</v>
      </c>
      <c r="J4134" s="71">
        <v>80284</v>
      </c>
      <c r="K4134" s="44">
        <f t="shared" si="64"/>
        <v>109567.64950617078</v>
      </c>
    </row>
    <row r="4135" spans="1:11" s="43" customFormat="1" ht="19.7" customHeight="1" x14ac:dyDescent="0.25">
      <c r="A4135" s="43" t="s">
        <v>148</v>
      </c>
      <c r="B4135" s="1" t="s">
        <v>292</v>
      </c>
      <c r="C4135" s="1" t="s">
        <v>246</v>
      </c>
      <c r="D4135" s="1" t="s">
        <v>245</v>
      </c>
      <c r="E4135" s="45" t="str">
        <f>VLOOKUP(C4135,PROCV!E$50:G$126,3,0)</f>
        <v>Artes Cênicas e Espetáculos</v>
      </c>
      <c r="F4135" s="1" t="s">
        <v>416</v>
      </c>
      <c r="G4135" s="1" t="s">
        <v>236</v>
      </c>
      <c r="H4135" s="1">
        <v>2012</v>
      </c>
      <c r="I4135" s="60">
        <f>VLOOKUP(H4135,PROCV!E$33:F$44,2,0)</f>
        <v>1.3647507536516714</v>
      </c>
      <c r="J4135" s="71">
        <v>107129</v>
      </c>
      <c r="K4135" s="44">
        <f t="shared" si="64"/>
        <v>146204.3834879499</v>
      </c>
    </row>
    <row r="4136" spans="1:11" s="43" customFormat="1" ht="19.7" customHeight="1" x14ac:dyDescent="0.25">
      <c r="A4136" s="43" t="s">
        <v>148</v>
      </c>
      <c r="B4136" s="1" t="s">
        <v>292</v>
      </c>
      <c r="C4136" s="1" t="s">
        <v>332</v>
      </c>
      <c r="D4136" s="1" t="s">
        <v>331</v>
      </c>
      <c r="E4136" s="45" t="str">
        <f>VLOOKUP(C4136,PROCV!E$50:G$126,3,0)</f>
        <v>Artes Cênicas e Espetáculos</v>
      </c>
      <c r="F4136" s="1" t="s">
        <v>416</v>
      </c>
      <c r="G4136" s="1" t="s">
        <v>236</v>
      </c>
      <c r="H4136" s="1">
        <v>2012</v>
      </c>
      <c r="I4136" s="60">
        <f>VLOOKUP(H4136,PROCV!E$33:F$44,2,0)</f>
        <v>1.3647507536516714</v>
      </c>
      <c r="J4136" s="71">
        <v>20313</v>
      </c>
      <c r="K4136" s="44">
        <f t="shared" si="64"/>
        <v>27722.182058926403</v>
      </c>
    </row>
    <row r="4137" spans="1:11" s="43" customFormat="1" ht="19.7" customHeight="1" x14ac:dyDescent="0.25">
      <c r="A4137" s="43" t="s">
        <v>148</v>
      </c>
      <c r="B4137" s="1" t="s">
        <v>292</v>
      </c>
      <c r="C4137" s="1" t="s">
        <v>238</v>
      </c>
      <c r="D4137" s="1" t="s">
        <v>237</v>
      </c>
      <c r="E4137" s="45" t="str">
        <f>VLOOKUP(C4137,PROCV!E$50:G$126,3,0)</f>
        <v>Artes Cênicas e Espetáculos</v>
      </c>
      <c r="F4137" s="1" t="s">
        <v>416</v>
      </c>
      <c r="G4137" s="1" t="s">
        <v>236</v>
      </c>
      <c r="H4137" s="1">
        <v>2012</v>
      </c>
      <c r="I4137" s="60">
        <f>VLOOKUP(H4137,PROCV!E$33:F$44,2,0)</f>
        <v>1.3647507536516714</v>
      </c>
      <c r="J4137" s="71">
        <v>8705</v>
      </c>
      <c r="K4137" s="44">
        <f t="shared" si="64"/>
        <v>11880.155310537799</v>
      </c>
    </row>
    <row r="4138" spans="1:11" s="43" customFormat="1" ht="19.7" customHeight="1" x14ac:dyDescent="0.25">
      <c r="A4138" s="43" t="s">
        <v>148</v>
      </c>
      <c r="B4138" s="1" t="s">
        <v>292</v>
      </c>
      <c r="C4138" s="1" t="s">
        <v>238</v>
      </c>
      <c r="D4138" s="1" t="s">
        <v>237</v>
      </c>
      <c r="E4138" s="45" t="str">
        <f>VLOOKUP(C4138,PROCV!E$50:G$126,3,0)</f>
        <v>Artes Cênicas e Espetáculos</v>
      </c>
      <c r="F4138" s="1" t="s">
        <v>416</v>
      </c>
      <c r="G4138" s="1" t="s">
        <v>236</v>
      </c>
      <c r="H4138" s="1">
        <v>2012</v>
      </c>
      <c r="I4138" s="60">
        <f>VLOOKUP(H4138,PROCV!E$33:F$44,2,0)</f>
        <v>1.3647507536516714</v>
      </c>
      <c r="J4138" s="71">
        <v>221840</v>
      </c>
      <c r="K4138" s="44">
        <f t="shared" si="64"/>
        <v>302756.30719008681</v>
      </c>
    </row>
    <row r="4139" spans="1:11" s="43" customFormat="1" ht="19.7" customHeight="1" x14ac:dyDescent="0.25">
      <c r="A4139" s="43" t="s">
        <v>148</v>
      </c>
      <c r="B4139" s="1" t="s">
        <v>292</v>
      </c>
      <c r="C4139" s="1" t="s">
        <v>238</v>
      </c>
      <c r="D4139" s="1" t="s">
        <v>237</v>
      </c>
      <c r="E4139" s="45" t="str">
        <f>VLOOKUP(C4139,PROCV!E$50:G$126,3,0)</f>
        <v>Artes Cênicas e Espetáculos</v>
      </c>
      <c r="F4139" s="1" t="s">
        <v>416</v>
      </c>
      <c r="G4139" s="1" t="s">
        <v>236</v>
      </c>
      <c r="H4139" s="1">
        <v>2012</v>
      </c>
      <c r="I4139" s="60">
        <f>VLOOKUP(H4139,PROCV!E$33:F$44,2,0)</f>
        <v>1.3647507536516714</v>
      </c>
      <c r="J4139" s="71">
        <v>129166</v>
      </c>
      <c r="K4139" s="44">
        <f t="shared" si="64"/>
        <v>176279.3958461718</v>
      </c>
    </row>
    <row r="4140" spans="1:11" s="43" customFormat="1" ht="19.7" customHeight="1" x14ac:dyDescent="0.25">
      <c r="A4140" s="43" t="s">
        <v>148</v>
      </c>
      <c r="B4140" s="1" t="s">
        <v>292</v>
      </c>
      <c r="C4140" s="1" t="s">
        <v>238</v>
      </c>
      <c r="D4140" s="1" t="s">
        <v>237</v>
      </c>
      <c r="E4140" s="45" t="str">
        <f>VLOOKUP(C4140,PROCV!E$50:G$126,3,0)</f>
        <v>Artes Cênicas e Espetáculos</v>
      </c>
      <c r="F4140" s="1" t="s">
        <v>416</v>
      </c>
      <c r="G4140" s="1" t="s">
        <v>236</v>
      </c>
      <c r="H4140" s="1">
        <v>2012</v>
      </c>
      <c r="I4140" s="60">
        <f>VLOOKUP(H4140,PROCV!E$33:F$44,2,0)</f>
        <v>1.3647507536516714</v>
      </c>
      <c r="J4140" s="71">
        <v>191125</v>
      </c>
      <c r="K4140" s="44">
        <f t="shared" si="64"/>
        <v>260837.9877916757</v>
      </c>
    </row>
    <row r="4141" spans="1:11" s="43" customFormat="1" ht="19.7" customHeight="1" x14ac:dyDescent="0.25">
      <c r="A4141" s="43" t="s">
        <v>148</v>
      </c>
      <c r="B4141" s="1" t="s">
        <v>292</v>
      </c>
      <c r="C4141" s="1" t="s">
        <v>241</v>
      </c>
      <c r="D4141" s="1" t="s">
        <v>240</v>
      </c>
      <c r="E4141" s="45" t="str">
        <f>VLOOKUP(C4141,PROCV!E$50:G$126,3,0)</f>
        <v>Artes Cênicas e Espetáculos</v>
      </c>
      <c r="F4141" s="1" t="s">
        <v>416</v>
      </c>
      <c r="G4141" s="1" t="s">
        <v>236</v>
      </c>
      <c r="H4141" s="1">
        <v>2012</v>
      </c>
      <c r="I4141" s="60">
        <f>VLOOKUP(H4141,PROCV!E$33:F$44,2,0)</f>
        <v>1.3647507536516714</v>
      </c>
      <c r="J4141" s="71">
        <v>8168</v>
      </c>
      <c r="K4141" s="44">
        <f t="shared" si="64"/>
        <v>11147.284155826852</v>
      </c>
    </row>
    <row r="4142" spans="1:11" s="43" customFormat="1" ht="19.7" customHeight="1" x14ac:dyDescent="0.25">
      <c r="A4142" s="43" t="s">
        <v>148</v>
      </c>
      <c r="B4142" s="1" t="s">
        <v>292</v>
      </c>
      <c r="C4142" s="1" t="s">
        <v>241</v>
      </c>
      <c r="D4142" s="1" t="s">
        <v>240</v>
      </c>
      <c r="E4142" s="45" t="str">
        <f>VLOOKUP(C4142,PROCV!E$50:G$126,3,0)</f>
        <v>Artes Cênicas e Espetáculos</v>
      </c>
      <c r="F4142" s="1" t="s">
        <v>416</v>
      </c>
      <c r="G4142" s="1" t="s">
        <v>236</v>
      </c>
      <c r="H4142" s="1">
        <v>2012</v>
      </c>
      <c r="I4142" s="60">
        <f>VLOOKUP(H4142,PROCV!E$33:F$44,2,0)</f>
        <v>1.3647507536516714</v>
      </c>
      <c r="J4142" s="71">
        <v>70849</v>
      </c>
      <c r="K4142" s="44">
        <f t="shared" si="64"/>
        <v>96691.22614546727</v>
      </c>
    </row>
    <row r="4143" spans="1:11" s="43" customFormat="1" ht="19.7" customHeight="1" x14ac:dyDescent="0.25">
      <c r="A4143" s="43" t="s">
        <v>148</v>
      </c>
      <c r="B4143" s="1" t="s">
        <v>292</v>
      </c>
      <c r="C4143" s="1" t="s">
        <v>241</v>
      </c>
      <c r="D4143" s="1" t="s">
        <v>240</v>
      </c>
      <c r="E4143" s="45" t="str">
        <f>VLOOKUP(C4143,PROCV!E$50:G$126,3,0)</f>
        <v>Artes Cênicas e Espetáculos</v>
      </c>
      <c r="F4143" s="1" t="s">
        <v>416</v>
      </c>
      <c r="G4143" s="1" t="s">
        <v>236</v>
      </c>
      <c r="H4143" s="1">
        <v>2012</v>
      </c>
      <c r="I4143" s="60">
        <f>VLOOKUP(H4143,PROCV!E$33:F$44,2,0)</f>
        <v>1.3647507536516714</v>
      </c>
      <c r="J4143" s="71">
        <v>145271</v>
      </c>
      <c r="K4143" s="44">
        <f t="shared" si="64"/>
        <v>198258.70673373196</v>
      </c>
    </row>
    <row r="4144" spans="1:11" s="43" customFormat="1" ht="19.7" customHeight="1" x14ac:dyDescent="0.25">
      <c r="A4144" s="43" t="s">
        <v>148</v>
      </c>
      <c r="B4144" s="1" t="s">
        <v>292</v>
      </c>
      <c r="C4144" s="1" t="s">
        <v>344</v>
      </c>
      <c r="D4144" s="1" t="s">
        <v>343</v>
      </c>
      <c r="E4144" s="45" t="str">
        <f>VLOOKUP(C4144,PROCV!E$50:G$126,3,0)</f>
        <v>Artes Cênicas e Espetáculos</v>
      </c>
      <c r="F4144" s="1" t="s">
        <v>416</v>
      </c>
      <c r="G4144" s="1" t="s">
        <v>236</v>
      </c>
      <c r="H4144" s="1">
        <v>2012</v>
      </c>
      <c r="I4144" s="60">
        <f>VLOOKUP(H4144,PROCV!E$33:F$44,2,0)</f>
        <v>1.3647507536516714</v>
      </c>
      <c r="J4144" s="71">
        <v>29188</v>
      </c>
      <c r="K4144" s="44">
        <f t="shared" si="64"/>
        <v>39834.344997584987</v>
      </c>
    </row>
    <row r="4145" spans="1:11" s="43" customFormat="1" ht="19.7" customHeight="1" x14ac:dyDescent="0.25">
      <c r="A4145" s="43" t="s">
        <v>148</v>
      </c>
      <c r="B4145" s="1" t="s">
        <v>292</v>
      </c>
      <c r="C4145" s="1" t="s">
        <v>318</v>
      </c>
      <c r="D4145" s="1" t="s">
        <v>317</v>
      </c>
      <c r="E4145" s="45" t="str">
        <f>VLOOKUP(C4145,PROCV!E$50:G$126,3,0)</f>
        <v>Patrimônio</v>
      </c>
      <c r="F4145" s="1" t="s">
        <v>415</v>
      </c>
      <c r="G4145" s="1" t="s">
        <v>265</v>
      </c>
      <c r="H4145" s="1">
        <v>2012</v>
      </c>
      <c r="I4145" s="60">
        <f>VLOOKUP(H4145,PROCV!E$33:F$44,2,0)</f>
        <v>1.3647507536516714</v>
      </c>
      <c r="J4145" s="71">
        <v>530100</v>
      </c>
      <c r="K4145" s="44">
        <f t="shared" si="64"/>
        <v>723454.37451075099</v>
      </c>
    </row>
    <row r="4146" spans="1:11" s="43" customFormat="1" ht="19.7" customHeight="1" x14ac:dyDescent="0.25">
      <c r="A4146" s="43" t="s">
        <v>148</v>
      </c>
      <c r="B4146" s="1" t="s">
        <v>292</v>
      </c>
      <c r="C4146" s="1" t="s">
        <v>311</v>
      </c>
      <c r="D4146" s="1" t="s">
        <v>310</v>
      </c>
      <c r="E4146" s="45" t="str">
        <f>VLOOKUP(C4146,PROCV!E$50:G$126,3,0)</f>
        <v>Artes Cênicas e Espetáculos</v>
      </c>
      <c r="F4146" s="1" t="s">
        <v>416</v>
      </c>
      <c r="G4146" s="1" t="s">
        <v>236</v>
      </c>
      <c r="H4146" s="1">
        <v>2012</v>
      </c>
      <c r="I4146" s="60">
        <f>VLOOKUP(H4146,PROCV!E$33:F$44,2,0)</f>
        <v>1.3647507536516714</v>
      </c>
      <c r="J4146" s="71">
        <v>63940</v>
      </c>
      <c r="K4146" s="44">
        <f t="shared" si="64"/>
        <v>87262.163188487873</v>
      </c>
    </row>
    <row r="4147" spans="1:11" s="43" customFormat="1" ht="19.7" customHeight="1" x14ac:dyDescent="0.25">
      <c r="A4147" s="43" t="s">
        <v>151</v>
      </c>
      <c r="B4147" s="1" t="s">
        <v>292</v>
      </c>
      <c r="C4147" s="1" t="s">
        <v>309</v>
      </c>
      <c r="D4147" s="1" t="s">
        <v>308</v>
      </c>
      <c r="E4147" s="45" t="str">
        <f>VLOOKUP(C4147,PROCV!E$50:G$126,3,0)</f>
        <v>NA</v>
      </c>
      <c r="F4147" s="1" t="s">
        <v>416</v>
      </c>
      <c r="G4147" s="1" t="s">
        <v>236</v>
      </c>
      <c r="H4147" s="1">
        <v>2012</v>
      </c>
      <c r="I4147" s="60">
        <f>VLOOKUP(H4147,PROCV!E$33:F$44,2,0)</f>
        <v>1.3647507536516714</v>
      </c>
      <c r="J4147" s="71">
        <v>20918</v>
      </c>
      <c r="K4147" s="44">
        <f t="shared" si="64"/>
        <v>28547.856264885664</v>
      </c>
    </row>
    <row r="4148" spans="1:11" s="43" customFormat="1" ht="19.7" customHeight="1" x14ac:dyDescent="0.25">
      <c r="A4148" s="43" t="s">
        <v>151</v>
      </c>
      <c r="B4148" s="1" t="s">
        <v>292</v>
      </c>
      <c r="C4148" s="1" t="s">
        <v>309</v>
      </c>
      <c r="D4148" s="1" t="s">
        <v>308</v>
      </c>
      <c r="E4148" s="45" t="str">
        <f>VLOOKUP(C4148,PROCV!E$50:G$126,3,0)</f>
        <v>NA</v>
      </c>
      <c r="F4148" s="1" t="s">
        <v>416</v>
      </c>
      <c r="G4148" s="1" t="s">
        <v>236</v>
      </c>
      <c r="H4148" s="1">
        <v>2012</v>
      </c>
      <c r="I4148" s="60">
        <f>VLOOKUP(H4148,PROCV!E$33:F$44,2,0)</f>
        <v>1.3647507536516714</v>
      </c>
      <c r="J4148" s="71">
        <v>30963</v>
      </c>
      <c r="K4148" s="44">
        <f t="shared" si="64"/>
        <v>42256.777585316704</v>
      </c>
    </row>
    <row r="4149" spans="1:11" s="43" customFormat="1" ht="19.7" customHeight="1" x14ac:dyDescent="0.25">
      <c r="A4149" s="43" t="s">
        <v>151</v>
      </c>
      <c r="B4149" s="1" t="s">
        <v>292</v>
      </c>
      <c r="C4149" s="1" t="s">
        <v>309</v>
      </c>
      <c r="D4149" s="1" t="s">
        <v>308</v>
      </c>
      <c r="E4149" s="45" t="str">
        <f>VLOOKUP(C4149,PROCV!E$50:G$126,3,0)</f>
        <v>NA</v>
      </c>
      <c r="F4149" s="1" t="s">
        <v>416</v>
      </c>
      <c r="G4149" s="1" t="s">
        <v>236</v>
      </c>
      <c r="H4149" s="1">
        <v>2012</v>
      </c>
      <c r="I4149" s="60">
        <f>VLOOKUP(H4149,PROCV!E$33:F$44,2,0)</f>
        <v>1.3647507536516714</v>
      </c>
      <c r="J4149" s="71">
        <v>46174</v>
      </c>
      <c r="K4149" s="44">
        <f t="shared" si="64"/>
        <v>63016.001299112279</v>
      </c>
    </row>
    <row r="4150" spans="1:11" s="43" customFormat="1" ht="19.7" customHeight="1" x14ac:dyDescent="0.25">
      <c r="A4150" s="43" t="s">
        <v>151</v>
      </c>
      <c r="B4150" s="1" t="s">
        <v>292</v>
      </c>
      <c r="C4150" s="1" t="s">
        <v>291</v>
      </c>
      <c r="D4150" s="1" t="s">
        <v>290</v>
      </c>
      <c r="E4150" s="45" t="str">
        <f>VLOOKUP(C4150,PROCV!E$50:G$126,3,0)</f>
        <v>NA</v>
      </c>
      <c r="F4150" s="1" t="s">
        <v>416</v>
      </c>
      <c r="G4150" s="1" t="s">
        <v>236</v>
      </c>
      <c r="H4150" s="1">
        <v>2012</v>
      </c>
      <c r="I4150" s="60">
        <f>VLOOKUP(H4150,PROCV!E$33:F$44,2,0)</f>
        <v>1.3647507536516714</v>
      </c>
      <c r="J4150" s="71">
        <v>200000</v>
      </c>
      <c r="K4150" s="44">
        <f t="shared" si="64"/>
        <v>272950.15073033428</v>
      </c>
    </row>
    <row r="4151" spans="1:11" s="43" customFormat="1" ht="19.7" customHeight="1" x14ac:dyDescent="0.25">
      <c r="A4151" s="43" t="s">
        <v>151</v>
      </c>
      <c r="B4151" s="1" t="s">
        <v>292</v>
      </c>
      <c r="C4151" s="1" t="s">
        <v>291</v>
      </c>
      <c r="D4151" s="1" t="s">
        <v>290</v>
      </c>
      <c r="E4151" s="45" t="str">
        <f>VLOOKUP(C4151,PROCV!E$50:G$126,3,0)</f>
        <v>NA</v>
      </c>
      <c r="F4151" s="1" t="s">
        <v>416</v>
      </c>
      <c r="G4151" s="1" t="s">
        <v>236</v>
      </c>
      <c r="H4151" s="1">
        <v>2012</v>
      </c>
      <c r="I4151" s="60">
        <f>VLOOKUP(H4151,PROCV!E$33:F$44,2,0)</f>
        <v>1.3647507536516714</v>
      </c>
      <c r="J4151" s="71">
        <v>45253</v>
      </c>
      <c r="K4151" s="44">
        <f t="shared" si="64"/>
        <v>61759.065854999084</v>
      </c>
    </row>
    <row r="4152" spans="1:11" s="43" customFormat="1" ht="19.7" customHeight="1" x14ac:dyDescent="0.25">
      <c r="A4152" s="43" t="s">
        <v>151</v>
      </c>
      <c r="B4152" s="1" t="s">
        <v>292</v>
      </c>
      <c r="C4152" s="1" t="s">
        <v>289</v>
      </c>
      <c r="D4152" s="1" t="s">
        <v>288</v>
      </c>
      <c r="E4152" s="45" t="str">
        <f>VLOOKUP(C4152,PROCV!E$50:G$126,3,0)</f>
        <v>Editorial</v>
      </c>
      <c r="F4152" s="1" t="s">
        <v>416</v>
      </c>
      <c r="G4152" s="1" t="s">
        <v>236</v>
      </c>
      <c r="H4152" s="1">
        <v>2012</v>
      </c>
      <c r="I4152" s="60">
        <f>VLOOKUP(H4152,PROCV!E$33:F$44,2,0)</f>
        <v>1.3647507536516714</v>
      </c>
      <c r="J4152" s="71">
        <v>300000</v>
      </c>
      <c r="K4152" s="44">
        <f t="shared" si="64"/>
        <v>409425.22609550145</v>
      </c>
    </row>
    <row r="4153" spans="1:11" s="43" customFormat="1" ht="19.7" customHeight="1" x14ac:dyDescent="0.25">
      <c r="A4153" s="43" t="s">
        <v>151</v>
      </c>
      <c r="B4153" s="1" t="s">
        <v>292</v>
      </c>
      <c r="C4153" s="1" t="s">
        <v>289</v>
      </c>
      <c r="D4153" s="1" t="s">
        <v>288</v>
      </c>
      <c r="E4153" s="45" t="str">
        <f>VLOOKUP(C4153,PROCV!E$50:G$126,3,0)</f>
        <v>Editorial</v>
      </c>
      <c r="F4153" s="1" t="s">
        <v>416</v>
      </c>
      <c r="G4153" s="1" t="s">
        <v>236</v>
      </c>
      <c r="H4153" s="1">
        <v>2012</v>
      </c>
      <c r="I4153" s="60">
        <f>VLOOKUP(H4153,PROCV!E$33:F$44,2,0)</f>
        <v>1.3647507536516714</v>
      </c>
      <c r="J4153" s="71">
        <v>95439</v>
      </c>
      <c r="K4153" s="44">
        <f t="shared" si="64"/>
        <v>130250.44717776187</v>
      </c>
    </row>
    <row r="4154" spans="1:11" s="43" customFormat="1" ht="19.7" customHeight="1" x14ac:dyDescent="0.25">
      <c r="A4154" s="43" t="s">
        <v>151</v>
      </c>
      <c r="B4154" s="1" t="s">
        <v>292</v>
      </c>
      <c r="C4154" s="1" t="s">
        <v>289</v>
      </c>
      <c r="D4154" s="1" t="s">
        <v>288</v>
      </c>
      <c r="E4154" s="45" t="str">
        <f>VLOOKUP(C4154,PROCV!E$50:G$126,3,0)</f>
        <v>Editorial</v>
      </c>
      <c r="F4154" s="1" t="s">
        <v>416</v>
      </c>
      <c r="G4154" s="1" t="s">
        <v>236</v>
      </c>
      <c r="H4154" s="1">
        <v>2012</v>
      </c>
      <c r="I4154" s="60">
        <f>VLOOKUP(H4154,PROCV!E$33:F$44,2,0)</f>
        <v>1.3647507536516714</v>
      </c>
      <c r="J4154" s="71">
        <v>93874</v>
      </c>
      <c r="K4154" s="44">
        <f t="shared" si="64"/>
        <v>128114.61224829701</v>
      </c>
    </row>
    <row r="4155" spans="1:11" s="43" customFormat="1" ht="19.7" customHeight="1" x14ac:dyDescent="0.25">
      <c r="A4155" s="43" t="s">
        <v>151</v>
      </c>
      <c r="B4155" s="1" t="s">
        <v>292</v>
      </c>
      <c r="C4155" s="1" t="s">
        <v>287</v>
      </c>
      <c r="D4155" s="1" t="s">
        <v>286</v>
      </c>
      <c r="E4155" s="45" t="str">
        <f>VLOOKUP(C4155,PROCV!E$50:G$126,3,0)</f>
        <v>Música</v>
      </c>
      <c r="F4155" s="1" t="s">
        <v>416</v>
      </c>
      <c r="G4155" s="1" t="s">
        <v>236</v>
      </c>
      <c r="H4155" s="1">
        <v>2012</v>
      </c>
      <c r="I4155" s="60">
        <f>VLOOKUP(H4155,PROCV!E$33:F$44,2,0)</f>
        <v>1.3647507536516714</v>
      </c>
      <c r="J4155" s="71">
        <v>69136</v>
      </c>
      <c r="K4155" s="44">
        <f t="shared" si="64"/>
        <v>94353.408104461952</v>
      </c>
    </row>
    <row r="4156" spans="1:11" s="43" customFormat="1" ht="19.7" customHeight="1" x14ac:dyDescent="0.25">
      <c r="A4156" s="43" t="s">
        <v>151</v>
      </c>
      <c r="B4156" s="1" t="s">
        <v>292</v>
      </c>
      <c r="C4156" s="1" t="s">
        <v>287</v>
      </c>
      <c r="D4156" s="1" t="s">
        <v>286</v>
      </c>
      <c r="E4156" s="45" t="str">
        <f>VLOOKUP(C4156,PROCV!E$50:G$126,3,0)</f>
        <v>Música</v>
      </c>
      <c r="F4156" s="1" t="s">
        <v>416</v>
      </c>
      <c r="G4156" s="1" t="s">
        <v>236</v>
      </c>
      <c r="H4156" s="1">
        <v>2012</v>
      </c>
      <c r="I4156" s="60">
        <f>VLOOKUP(H4156,PROCV!E$33:F$44,2,0)</f>
        <v>1.3647507536516714</v>
      </c>
      <c r="J4156" s="71">
        <v>124809</v>
      </c>
      <c r="K4156" s="44">
        <f t="shared" si="64"/>
        <v>170333.17681251146</v>
      </c>
    </row>
    <row r="4157" spans="1:11" s="43" customFormat="1" ht="19.7" customHeight="1" x14ac:dyDescent="0.25">
      <c r="A4157" s="43" t="s">
        <v>151</v>
      </c>
      <c r="B4157" s="1" t="s">
        <v>292</v>
      </c>
      <c r="C4157" s="1" t="s">
        <v>285</v>
      </c>
      <c r="D4157" s="1" t="s">
        <v>284</v>
      </c>
      <c r="E4157" s="45" t="str">
        <f>VLOOKUP(C4157,PROCV!E$50:G$126,3,0)</f>
        <v>Editorial</v>
      </c>
      <c r="F4157" s="1" t="s">
        <v>416</v>
      </c>
      <c r="G4157" s="1" t="s">
        <v>236</v>
      </c>
      <c r="H4157" s="1">
        <v>2012</v>
      </c>
      <c r="I4157" s="60">
        <f>VLOOKUP(H4157,PROCV!E$33:F$44,2,0)</f>
        <v>1.3647507536516714</v>
      </c>
      <c r="J4157" s="71">
        <v>231381</v>
      </c>
      <c r="K4157" s="44">
        <f t="shared" si="64"/>
        <v>315777.39413067739</v>
      </c>
    </row>
    <row r="4158" spans="1:11" s="43" customFormat="1" ht="19.7" customHeight="1" x14ac:dyDescent="0.25">
      <c r="A4158" s="43" t="s">
        <v>151</v>
      </c>
      <c r="B4158" s="1" t="s">
        <v>292</v>
      </c>
      <c r="C4158" s="1" t="s">
        <v>285</v>
      </c>
      <c r="D4158" s="1" t="s">
        <v>284</v>
      </c>
      <c r="E4158" s="45" t="str">
        <f>VLOOKUP(C4158,PROCV!E$50:G$126,3,0)</f>
        <v>Editorial</v>
      </c>
      <c r="F4158" s="1" t="s">
        <v>416</v>
      </c>
      <c r="G4158" s="1" t="s">
        <v>236</v>
      </c>
      <c r="H4158" s="1">
        <v>2012</v>
      </c>
      <c r="I4158" s="60">
        <f>VLOOKUP(H4158,PROCV!E$33:F$44,2,0)</f>
        <v>1.3647507536516714</v>
      </c>
      <c r="J4158" s="71">
        <v>241250</v>
      </c>
      <c r="K4158" s="44">
        <f t="shared" si="64"/>
        <v>329246.1193184657</v>
      </c>
    </row>
    <row r="4159" spans="1:11" s="43" customFormat="1" ht="19.7" customHeight="1" x14ac:dyDescent="0.25">
      <c r="A4159" s="43" t="s">
        <v>151</v>
      </c>
      <c r="B4159" s="1" t="s">
        <v>292</v>
      </c>
      <c r="C4159" s="1" t="s">
        <v>281</v>
      </c>
      <c r="D4159" s="1" t="s">
        <v>280</v>
      </c>
      <c r="E4159" s="45" t="str">
        <f>VLOOKUP(C4159,PROCV!E$50:G$126,3,0)</f>
        <v>Música</v>
      </c>
      <c r="F4159" s="1" t="s">
        <v>416</v>
      </c>
      <c r="G4159" s="1" t="s">
        <v>236</v>
      </c>
      <c r="H4159" s="1">
        <v>2012</v>
      </c>
      <c r="I4159" s="60">
        <f>VLOOKUP(H4159,PROCV!E$33:F$44,2,0)</f>
        <v>1.3647507536516714</v>
      </c>
      <c r="J4159" s="71">
        <v>5595</v>
      </c>
      <c r="K4159" s="44">
        <f t="shared" si="64"/>
        <v>7635.7804666811016</v>
      </c>
    </row>
    <row r="4160" spans="1:11" s="43" customFormat="1" ht="19.7" customHeight="1" x14ac:dyDescent="0.25">
      <c r="A4160" s="43" t="s">
        <v>151</v>
      </c>
      <c r="B4160" s="1" t="s">
        <v>292</v>
      </c>
      <c r="C4160" s="1" t="s">
        <v>281</v>
      </c>
      <c r="D4160" s="1" t="s">
        <v>280</v>
      </c>
      <c r="E4160" s="45" t="str">
        <f>VLOOKUP(C4160,PROCV!E$50:G$126,3,0)</f>
        <v>Música</v>
      </c>
      <c r="F4160" s="1" t="s">
        <v>416</v>
      </c>
      <c r="G4160" s="1" t="s">
        <v>236</v>
      </c>
      <c r="H4160" s="1">
        <v>2012</v>
      </c>
      <c r="I4160" s="60">
        <f>VLOOKUP(H4160,PROCV!E$33:F$44,2,0)</f>
        <v>1.3647507536516714</v>
      </c>
      <c r="J4160" s="71">
        <v>3502</v>
      </c>
      <c r="K4160" s="44">
        <f t="shared" si="64"/>
        <v>4779.3571392881531</v>
      </c>
    </row>
    <row r="4161" spans="1:11" s="43" customFormat="1" ht="19.7" customHeight="1" x14ac:dyDescent="0.25">
      <c r="A4161" s="43" t="s">
        <v>151</v>
      </c>
      <c r="B4161" s="1" t="s">
        <v>292</v>
      </c>
      <c r="C4161" s="1" t="s">
        <v>281</v>
      </c>
      <c r="D4161" s="1" t="s">
        <v>280</v>
      </c>
      <c r="E4161" s="45" t="str">
        <f>VLOOKUP(C4161,PROCV!E$50:G$126,3,0)</f>
        <v>Música</v>
      </c>
      <c r="F4161" s="1" t="s">
        <v>416</v>
      </c>
      <c r="G4161" s="1" t="s">
        <v>236</v>
      </c>
      <c r="H4161" s="1">
        <v>2012</v>
      </c>
      <c r="I4161" s="60">
        <f>VLOOKUP(H4161,PROCV!E$33:F$44,2,0)</f>
        <v>1.3647507536516714</v>
      </c>
      <c r="J4161" s="71">
        <v>47258</v>
      </c>
      <c r="K4161" s="44">
        <f t="shared" si="64"/>
        <v>64495.391116070685</v>
      </c>
    </row>
    <row r="4162" spans="1:11" s="43" customFormat="1" ht="19.7" customHeight="1" x14ac:dyDescent="0.25">
      <c r="A4162" s="43" t="s">
        <v>151</v>
      </c>
      <c r="B4162" s="1" t="s">
        <v>292</v>
      </c>
      <c r="C4162" s="1" t="s">
        <v>273</v>
      </c>
      <c r="D4162" s="1" t="s">
        <v>272</v>
      </c>
      <c r="E4162" s="45" t="str">
        <f>VLOOKUP(C4162,PROCV!E$50:G$126,3,0)</f>
        <v>Editorial</v>
      </c>
      <c r="F4162" s="1" t="s">
        <v>416</v>
      </c>
      <c r="G4162" s="1" t="s">
        <v>236</v>
      </c>
      <c r="H4162" s="1">
        <v>2012</v>
      </c>
      <c r="I4162" s="60">
        <f>VLOOKUP(H4162,PROCV!E$33:F$44,2,0)</f>
        <v>1.3647507536516714</v>
      </c>
      <c r="J4162" s="71">
        <v>6555</v>
      </c>
      <c r="K4162" s="44">
        <f t="shared" si="64"/>
        <v>8945.9411901867061</v>
      </c>
    </row>
    <row r="4163" spans="1:11" s="43" customFormat="1" ht="19.7" customHeight="1" x14ac:dyDescent="0.25">
      <c r="A4163" s="43" t="s">
        <v>151</v>
      </c>
      <c r="B4163" s="1" t="s">
        <v>292</v>
      </c>
      <c r="C4163" s="1" t="s">
        <v>269</v>
      </c>
      <c r="D4163" s="1" t="s">
        <v>268</v>
      </c>
      <c r="E4163" s="45" t="str">
        <f>VLOOKUP(C4163,PROCV!E$50:G$126,3,0)</f>
        <v>NA</v>
      </c>
      <c r="F4163" s="1" t="s">
        <v>416</v>
      </c>
      <c r="G4163" s="1" t="s">
        <v>236</v>
      </c>
      <c r="H4163" s="1">
        <v>2012</v>
      </c>
      <c r="I4163" s="60">
        <f>VLOOKUP(H4163,PROCV!E$33:F$44,2,0)</f>
        <v>1.3647507536516714</v>
      </c>
      <c r="J4163" s="71">
        <v>140553</v>
      </c>
      <c r="K4163" s="44">
        <f t="shared" ref="K4163:K4226" si="65">J4163*I4163</f>
        <v>191819.81267800336</v>
      </c>
    </row>
    <row r="4164" spans="1:11" s="43" customFormat="1" ht="19.7" customHeight="1" x14ac:dyDescent="0.25">
      <c r="A4164" s="43" t="s">
        <v>151</v>
      </c>
      <c r="B4164" s="1" t="s">
        <v>292</v>
      </c>
      <c r="C4164" s="1" t="s">
        <v>269</v>
      </c>
      <c r="D4164" s="1" t="s">
        <v>268</v>
      </c>
      <c r="E4164" s="45" t="str">
        <f>VLOOKUP(C4164,PROCV!E$50:G$126,3,0)</f>
        <v>NA</v>
      </c>
      <c r="F4164" s="1" t="s">
        <v>416</v>
      </c>
      <c r="G4164" s="1" t="s">
        <v>236</v>
      </c>
      <c r="H4164" s="1">
        <v>2012</v>
      </c>
      <c r="I4164" s="60">
        <f>VLOOKUP(H4164,PROCV!E$33:F$44,2,0)</f>
        <v>1.3647507536516714</v>
      </c>
      <c r="J4164" s="71">
        <v>43200</v>
      </c>
      <c r="K4164" s="44">
        <f t="shared" si="65"/>
        <v>58957.232557752206</v>
      </c>
    </row>
    <row r="4165" spans="1:11" s="43" customFormat="1" ht="19.7" customHeight="1" x14ac:dyDescent="0.25">
      <c r="A4165" s="43" t="s">
        <v>151</v>
      </c>
      <c r="B4165" s="1" t="s">
        <v>292</v>
      </c>
      <c r="C4165" s="1" t="s">
        <v>269</v>
      </c>
      <c r="D4165" s="1" t="s">
        <v>268</v>
      </c>
      <c r="E4165" s="45" t="str">
        <f>VLOOKUP(C4165,PROCV!E$50:G$126,3,0)</f>
        <v>NA</v>
      </c>
      <c r="F4165" s="1" t="s">
        <v>416</v>
      </c>
      <c r="G4165" s="1" t="s">
        <v>236</v>
      </c>
      <c r="H4165" s="1">
        <v>2012</v>
      </c>
      <c r="I4165" s="60">
        <f>VLOOKUP(H4165,PROCV!E$33:F$44,2,0)</f>
        <v>1.3647507536516714</v>
      </c>
      <c r="J4165" s="71">
        <v>925000</v>
      </c>
      <c r="K4165" s="44">
        <f t="shared" si="65"/>
        <v>1262394.447127796</v>
      </c>
    </row>
    <row r="4166" spans="1:11" s="43" customFormat="1" ht="19.7" customHeight="1" x14ac:dyDescent="0.25">
      <c r="A4166" s="43" t="s">
        <v>151</v>
      </c>
      <c r="B4166" s="1" t="s">
        <v>292</v>
      </c>
      <c r="C4166" s="1" t="s">
        <v>269</v>
      </c>
      <c r="D4166" s="1" t="s">
        <v>268</v>
      </c>
      <c r="E4166" s="45" t="str">
        <f>VLOOKUP(C4166,PROCV!E$50:G$126,3,0)</f>
        <v>NA</v>
      </c>
      <c r="F4166" s="1" t="s">
        <v>416</v>
      </c>
      <c r="G4166" s="1" t="s">
        <v>236</v>
      </c>
      <c r="H4166" s="1">
        <v>2012</v>
      </c>
      <c r="I4166" s="60">
        <f>VLOOKUP(H4166,PROCV!E$33:F$44,2,0)</f>
        <v>1.3647507536516714</v>
      </c>
      <c r="J4166" s="71">
        <v>95400</v>
      </c>
      <c r="K4166" s="44">
        <f t="shared" si="65"/>
        <v>130197.22189836945</v>
      </c>
    </row>
    <row r="4167" spans="1:11" s="43" customFormat="1" ht="19.7" customHeight="1" x14ac:dyDescent="0.25">
      <c r="A4167" s="43" t="s">
        <v>151</v>
      </c>
      <c r="B4167" s="1" t="s">
        <v>292</v>
      </c>
      <c r="C4167" s="1" t="s">
        <v>269</v>
      </c>
      <c r="D4167" s="1" t="s">
        <v>268</v>
      </c>
      <c r="E4167" s="45" t="str">
        <f>VLOOKUP(C4167,PROCV!E$50:G$126,3,0)</f>
        <v>NA</v>
      </c>
      <c r="F4167" s="1" t="s">
        <v>416</v>
      </c>
      <c r="G4167" s="1" t="s">
        <v>236</v>
      </c>
      <c r="H4167" s="1">
        <v>2012</v>
      </c>
      <c r="I4167" s="60">
        <f>VLOOKUP(H4167,PROCV!E$33:F$44,2,0)</f>
        <v>1.3647507536516714</v>
      </c>
      <c r="J4167" s="71">
        <v>141923</v>
      </c>
      <c r="K4167" s="44">
        <f t="shared" si="65"/>
        <v>193689.52121050615</v>
      </c>
    </row>
    <row r="4168" spans="1:11" s="43" customFormat="1" ht="19.7" customHeight="1" x14ac:dyDescent="0.25">
      <c r="A4168" s="43" t="s">
        <v>151</v>
      </c>
      <c r="B4168" s="1" t="s">
        <v>292</v>
      </c>
      <c r="C4168" s="1" t="s">
        <v>269</v>
      </c>
      <c r="D4168" s="1" t="s">
        <v>268</v>
      </c>
      <c r="E4168" s="45" t="str">
        <f>VLOOKUP(C4168,PROCV!E$50:G$126,3,0)</f>
        <v>NA</v>
      </c>
      <c r="F4168" s="1" t="s">
        <v>416</v>
      </c>
      <c r="G4168" s="1" t="s">
        <v>236</v>
      </c>
      <c r="H4168" s="1">
        <v>2012</v>
      </c>
      <c r="I4168" s="60">
        <f>VLOOKUP(H4168,PROCV!E$33:F$44,2,0)</f>
        <v>1.3647507536516714</v>
      </c>
      <c r="J4168" s="71">
        <v>100800</v>
      </c>
      <c r="K4168" s="44">
        <f t="shared" si="65"/>
        <v>137566.87596808848</v>
      </c>
    </row>
    <row r="4169" spans="1:11" s="43" customFormat="1" ht="19.7" customHeight="1" x14ac:dyDescent="0.25">
      <c r="A4169" s="43" t="s">
        <v>151</v>
      </c>
      <c r="B4169" s="1" t="s">
        <v>292</v>
      </c>
      <c r="C4169" s="1" t="s">
        <v>256</v>
      </c>
      <c r="D4169" s="1" t="s">
        <v>255</v>
      </c>
      <c r="E4169" s="45" t="str">
        <f>VLOOKUP(C4169,PROCV!E$50:G$126,3,0)</f>
        <v>Audiovisual</v>
      </c>
      <c r="F4169" s="1" t="s">
        <v>416</v>
      </c>
      <c r="G4169" s="1" t="s">
        <v>236</v>
      </c>
      <c r="H4169" s="1">
        <v>2012</v>
      </c>
      <c r="I4169" s="60">
        <f>VLOOKUP(H4169,PROCV!E$33:F$44,2,0)</f>
        <v>1.3647507536516714</v>
      </c>
      <c r="J4169" s="71">
        <v>95677</v>
      </c>
      <c r="K4169" s="44">
        <f t="shared" si="65"/>
        <v>130575.25785713097</v>
      </c>
    </row>
    <row r="4170" spans="1:11" s="43" customFormat="1" ht="19.7" customHeight="1" x14ac:dyDescent="0.25">
      <c r="A4170" s="43" t="s">
        <v>151</v>
      </c>
      <c r="B4170" s="1" t="s">
        <v>292</v>
      </c>
      <c r="C4170" s="1" t="s">
        <v>256</v>
      </c>
      <c r="D4170" s="1" t="s">
        <v>255</v>
      </c>
      <c r="E4170" s="45" t="str">
        <f>VLOOKUP(C4170,PROCV!E$50:G$126,3,0)</f>
        <v>Audiovisual</v>
      </c>
      <c r="F4170" s="1" t="s">
        <v>416</v>
      </c>
      <c r="G4170" s="1" t="s">
        <v>236</v>
      </c>
      <c r="H4170" s="1">
        <v>2012</v>
      </c>
      <c r="I4170" s="60">
        <f>VLOOKUP(H4170,PROCV!E$33:F$44,2,0)</f>
        <v>1.3647507536516714</v>
      </c>
      <c r="J4170" s="71">
        <v>6626</v>
      </c>
      <c r="K4170" s="44">
        <f t="shared" si="65"/>
        <v>9042.8384936959756</v>
      </c>
    </row>
    <row r="4171" spans="1:11" s="43" customFormat="1" ht="19.7" customHeight="1" x14ac:dyDescent="0.25">
      <c r="A4171" s="43" t="s">
        <v>151</v>
      </c>
      <c r="B4171" s="1" t="s">
        <v>292</v>
      </c>
      <c r="C4171" s="1" t="s">
        <v>254</v>
      </c>
      <c r="D4171" s="1" t="s">
        <v>253</v>
      </c>
      <c r="E4171" s="45" t="str">
        <f>VLOOKUP(C4171,PROCV!E$50:G$126,3,0)</f>
        <v>Música</v>
      </c>
      <c r="F4171" s="1" t="s">
        <v>416</v>
      </c>
      <c r="G4171" s="1" t="s">
        <v>236</v>
      </c>
      <c r="H4171" s="1">
        <v>2012</v>
      </c>
      <c r="I4171" s="60">
        <f>VLOOKUP(H4171,PROCV!E$33:F$44,2,0)</f>
        <v>1.3647507536516714</v>
      </c>
      <c r="J4171" s="71">
        <v>568000</v>
      </c>
      <c r="K4171" s="44">
        <f t="shared" si="65"/>
        <v>775178.42807414941</v>
      </c>
    </row>
    <row r="4172" spans="1:11" s="43" customFormat="1" ht="19.7" customHeight="1" x14ac:dyDescent="0.25">
      <c r="A4172" s="43" t="s">
        <v>151</v>
      </c>
      <c r="B4172" s="1" t="s">
        <v>292</v>
      </c>
      <c r="C4172" s="1" t="s">
        <v>254</v>
      </c>
      <c r="D4172" s="1" t="s">
        <v>253</v>
      </c>
      <c r="E4172" s="45" t="str">
        <f>VLOOKUP(C4172,PROCV!E$50:G$126,3,0)</f>
        <v>Música</v>
      </c>
      <c r="F4172" s="1" t="s">
        <v>416</v>
      </c>
      <c r="G4172" s="1" t="s">
        <v>236</v>
      </c>
      <c r="H4172" s="1">
        <v>2012</v>
      </c>
      <c r="I4172" s="60">
        <f>VLOOKUP(H4172,PROCV!E$33:F$44,2,0)</f>
        <v>1.3647507536516714</v>
      </c>
      <c r="J4172" s="71">
        <v>14611</v>
      </c>
      <c r="K4172" s="44">
        <f t="shared" si="65"/>
        <v>19940.373261604571</v>
      </c>
    </row>
    <row r="4173" spans="1:11" s="43" customFormat="1" ht="19.7" customHeight="1" x14ac:dyDescent="0.25">
      <c r="A4173" s="43" t="s">
        <v>151</v>
      </c>
      <c r="B4173" s="1" t="s">
        <v>292</v>
      </c>
      <c r="C4173" s="1" t="s">
        <v>252</v>
      </c>
      <c r="D4173" s="1" t="s">
        <v>251</v>
      </c>
      <c r="E4173" s="45" t="str">
        <f>VLOOKUP(C4173,PROCV!E$50:G$126,3,0)</f>
        <v>Audiovisual</v>
      </c>
      <c r="F4173" s="1" t="s">
        <v>416</v>
      </c>
      <c r="G4173" s="1" t="s">
        <v>236</v>
      </c>
      <c r="H4173" s="1">
        <v>2012</v>
      </c>
      <c r="I4173" s="60">
        <f>VLOOKUP(H4173,PROCV!E$33:F$44,2,0)</f>
        <v>1.3647507536516714</v>
      </c>
      <c r="J4173" s="71">
        <v>58079</v>
      </c>
      <c r="K4173" s="44">
        <f t="shared" si="65"/>
        <v>79263.359021335418</v>
      </c>
    </row>
    <row r="4174" spans="1:11" s="43" customFormat="1" ht="19.7" customHeight="1" x14ac:dyDescent="0.25">
      <c r="A4174" s="43" t="s">
        <v>151</v>
      </c>
      <c r="B4174" s="1" t="s">
        <v>292</v>
      </c>
      <c r="C4174" s="1" t="s">
        <v>252</v>
      </c>
      <c r="D4174" s="1" t="s">
        <v>251</v>
      </c>
      <c r="E4174" s="45" t="str">
        <f>VLOOKUP(C4174,PROCV!E$50:G$126,3,0)</f>
        <v>Audiovisual</v>
      </c>
      <c r="F4174" s="1" t="s">
        <v>416</v>
      </c>
      <c r="G4174" s="1" t="s">
        <v>236</v>
      </c>
      <c r="H4174" s="1">
        <v>2012</v>
      </c>
      <c r="I4174" s="60">
        <f>VLOOKUP(H4174,PROCV!E$33:F$44,2,0)</f>
        <v>1.3647507536516714</v>
      </c>
      <c r="J4174" s="71">
        <v>232315</v>
      </c>
      <c r="K4174" s="44">
        <f t="shared" si="65"/>
        <v>317052.07133458805</v>
      </c>
    </row>
    <row r="4175" spans="1:11" s="43" customFormat="1" ht="19.7" customHeight="1" x14ac:dyDescent="0.25">
      <c r="A4175" s="43" t="s">
        <v>151</v>
      </c>
      <c r="B4175" s="1" t="s">
        <v>292</v>
      </c>
      <c r="C4175" s="1" t="s">
        <v>252</v>
      </c>
      <c r="D4175" s="1" t="s">
        <v>251</v>
      </c>
      <c r="E4175" s="45" t="str">
        <f>VLOOKUP(C4175,PROCV!E$50:G$126,3,0)</f>
        <v>Audiovisual</v>
      </c>
      <c r="F4175" s="1" t="s">
        <v>416</v>
      </c>
      <c r="G4175" s="1" t="s">
        <v>236</v>
      </c>
      <c r="H4175" s="1">
        <v>2012</v>
      </c>
      <c r="I4175" s="60">
        <f>VLOOKUP(H4175,PROCV!E$33:F$44,2,0)</f>
        <v>1.3647507536516714</v>
      </c>
      <c r="J4175" s="71">
        <v>220000</v>
      </c>
      <c r="K4175" s="44">
        <f t="shared" si="65"/>
        <v>300245.16580336774</v>
      </c>
    </row>
    <row r="4176" spans="1:11" s="43" customFormat="1" ht="19.7" customHeight="1" x14ac:dyDescent="0.25">
      <c r="A4176" s="43" t="s">
        <v>151</v>
      </c>
      <c r="B4176" s="1" t="s">
        <v>292</v>
      </c>
      <c r="C4176" s="1" t="s">
        <v>250</v>
      </c>
      <c r="D4176" s="1" t="s">
        <v>249</v>
      </c>
      <c r="E4176" s="45" t="str">
        <f>VLOOKUP(C4176,PROCV!E$50:G$126,3,0)</f>
        <v>Audiovisual</v>
      </c>
      <c r="F4176" s="1" t="s">
        <v>416</v>
      </c>
      <c r="G4176" s="1" t="s">
        <v>236</v>
      </c>
      <c r="H4176" s="1">
        <v>2012</v>
      </c>
      <c r="I4176" s="60">
        <f>VLOOKUP(H4176,PROCV!E$33:F$44,2,0)</f>
        <v>1.3647507536516714</v>
      </c>
      <c r="J4176" s="71">
        <v>273477</v>
      </c>
      <c r="K4176" s="44">
        <f t="shared" si="65"/>
        <v>373227.94185639813</v>
      </c>
    </row>
    <row r="4177" spans="1:11" s="43" customFormat="1" ht="19.7" customHeight="1" x14ac:dyDescent="0.25">
      <c r="A4177" s="43" t="s">
        <v>151</v>
      </c>
      <c r="B4177" s="1" t="s">
        <v>292</v>
      </c>
      <c r="C4177" s="1" t="s">
        <v>250</v>
      </c>
      <c r="D4177" s="1" t="s">
        <v>249</v>
      </c>
      <c r="E4177" s="45" t="str">
        <f>VLOOKUP(C4177,PROCV!E$50:G$126,3,0)</f>
        <v>Audiovisual</v>
      </c>
      <c r="F4177" s="1" t="s">
        <v>416</v>
      </c>
      <c r="G4177" s="1" t="s">
        <v>236</v>
      </c>
      <c r="H4177" s="1">
        <v>2012</v>
      </c>
      <c r="I4177" s="60">
        <f>VLOOKUP(H4177,PROCV!E$33:F$44,2,0)</f>
        <v>1.3647507536516714</v>
      </c>
      <c r="J4177" s="71">
        <v>1093907</v>
      </c>
      <c r="K4177" s="44">
        <f t="shared" si="65"/>
        <v>1492910.4026748389</v>
      </c>
    </row>
    <row r="4178" spans="1:11" s="43" customFormat="1" ht="19.7" customHeight="1" x14ac:dyDescent="0.25">
      <c r="A4178" s="43" t="s">
        <v>151</v>
      </c>
      <c r="B4178" s="1" t="s">
        <v>292</v>
      </c>
      <c r="C4178" s="1" t="s">
        <v>250</v>
      </c>
      <c r="D4178" s="1" t="s">
        <v>249</v>
      </c>
      <c r="E4178" s="45" t="str">
        <f>VLOOKUP(C4178,PROCV!E$50:G$126,3,0)</f>
        <v>Audiovisual</v>
      </c>
      <c r="F4178" s="1" t="s">
        <v>416</v>
      </c>
      <c r="G4178" s="1" t="s">
        <v>236</v>
      </c>
      <c r="H4178" s="1">
        <v>2012</v>
      </c>
      <c r="I4178" s="60">
        <f>VLOOKUP(H4178,PROCV!E$33:F$44,2,0)</f>
        <v>1.3647507536516714</v>
      </c>
      <c r="J4178" s="71">
        <v>128814</v>
      </c>
      <c r="K4178" s="44">
        <f t="shared" si="65"/>
        <v>175799.0035808864</v>
      </c>
    </row>
    <row r="4179" spans="1:11" s="43" customFormat="1" ht="19.7" customHeight="1" x14ac:dyDescent="0.25">
      <c r="A4179" s="43" t="s">
        <v>151</v>
      </c>
      <c r="B4179" s="1" t="s">
        <v>292</v>
      </c>
      <c r="C4179" s="1" t="s">
        <v>250</v>
      </c>
      <c r="D4179" s="1" t="s">
        <v>249</v>
      </c>
      <c r="E4179" s="45" t="str">
        <f>VLOOKUP(C4179,PROCV!E$50:G$126,3,0)</f>
        <v>Audiovisual</v>
      </c>
      <c r="F4179" s="1" t="s">
        <v>416</v>
      </c>
      <c r="G4179" s="1" t="s">
        <v>236</v>
      </c>
      <c r="H4179" s="1">
        <v>2012</v>
      </c>
      <c r="I4179" s="60">
        <f>VLOOKUP(H4179,PROCV!E$33:F$44,2,0)</f>
        <v>1.3647507536516714</v>
      </c>
      <c r="J4179" s="71">
        <v>47692</v>
      </c>
      <c r="K4179" s="44">
        <f t="shared" si="65"/>
        <v>65087.692943155511</v>
      </c>
    </row>
    <row r="4180" spans="1:11" s="43" customFormat="1" ht="19.7" customHeight="1" x14ac:dyDescent="0.25">
      <c r="A4180" s="43" t="s">
        <v>151</v>
      </c>
      <c r="B4180" s="1" t="s">
        <v>292</v>
      </c>
      <c r="C4180" s="1" t="s">
        <v>250</v>
      </c>
      <c r="D4180" s="1" t="s">
        <v>249</v>
      </c>
      <c r="E4180" s="45" t="str">
        <f>VLOOKUP(C4180,PROCV!E$50:G$126,3,0)</f>
        <v>Audiovisual</v>
      </c>
      <c r="F4180" s="1" t="s">
        <v>416</v>
      </c>
      <c r="G4180" s="1" t="s">
        <v>236</v>
      </c>
      <c r="H4180" s="1">
        <v>2012</v>
      </c>
      <c r="I4180" s="60">
        <f>VLOOKUP(H4180,PROCV!E$33:F$44,2,0)</f>
        <v>1.3647507536516714</v>
      </c>
      <c r="J4180" s="71">
        <v>9090</v>
      </c>
      <c r="K4180" s="44">
        <f t="shared" si="65"/>
        <v>12405.584350693693</v>
      </c>
    </row>
    <row r="4181" spans="1:11" s="43" customFormat="1" ht="19.7" customHeight="1" x14ac:dyDescent="0.25">
      <c r="A4181" s="43" t="s">
        <v>151</v>
      </c>
      <c r="B4181" s="1" t="s">
        <v>292</v>
      </c>
      <c r="C4181" s="1" t="s">
        <v>295</v>
      </c>
      <c r="D4181" s="1" t="s">
        <v>294</v>
      </c>
      <c r="E4181" s="45" t="str">
        <f>VLOOKUP(C4181,PROCV!E$50:G$126,3,0)</f>
        <v>Educação e Criação em Artes</v>
      </c>
      <c r="F4181" s="1" t="s">
        <v>416</v>
      </c>
      <c r="G4181" s="1" t="s">
        <v>236</v>
      </c>
      <c r="H4181" s="1">
        <v>2012</v>
      </c>
      <c r="I4181" s="60">
        <f>VLOOKUP(H4181,PROCV!E$33:F$44,2,0)</f>
        <v>1.3647507536516714</v>
      </c>
      <c r="J4181" s="71">
        <v>3399</v>
      </c>
      <c r="K4181" s="44">
        <f t="shared" si="65"/>
        <v>4638.7878116620313</v>
      </c>
    </row>
    <row r="4182" spans="1:11" s="43" customFormat="1" ht="19.7" customHeight="1" x14ac:dyDescent="0.25">
      <c r="A4182" s="43" t="s">
        <v>151</v>
      </c>
      <c r="B4182" s="1" t="s">
        <v>292</v>
      </c>
      <c r="C4182" s="1" t="s">
        <v>295</v>
      </c>
      <c r="D4182" s="1" t="s">
        <v>294</v>
      </c>
      <c r="E4182" s="45" t="str">
        <f>VLOOKUP(C4182,PROCV!E$50:G$126,3,0)</f>
        <v>Educação e Criação em Artes</v>
      </c>
      <c r="F4182" s="1" t="s">
        <v>416</v>
      </c>
      <c r="G4182" s="1" t="s">
        <v>236</v>
      </c>
      <c r="H4182" s="1">
        <v>2012</v>
      </c>
      <c r="I4182" s="60">
        <f>VLOOKUP(H4182,PROCV!E$33:F$44,2,0)</f>
        <v>1.3647507536516714</v>
      </c>
      <c r="J4182" s="71">
        <v>2239</v>
      </c>
      <c r="K4182" s="44">
        <f t="shared" si="65"/>
        <v>3055.6769374260925</v>
      </c>
    </row>
    <row r="4183" spans="1:11" s="43" customFormat="1" ht="19.7" customHeight="1" x14ac:dyDescent="0.25">
      <c r="A4183" s="43" t="s">
        <v>151</v>
      </c>
      <c r="B4183" s="1" t="s">
        <v>292</v>
      </c>
      <c r="C4183" s="1" t="s">
        <v>295</v>
      </c>
      <c r="D4183" s="1" t="s">
        <v>294</v>
      </c>
      <c r="E4183" s="45" t="str">
        <f>VLOOKUP(C4183,PROCV!E$50:G$126,3,0)</f>
        <v>Educação e Criação em Artes</v>
      </c>
      <c r="F4183" s="1" t="s">
        <v>416</v>
      </c>
      <c r="G4183" s="1" t="s">
        <v>236</v>
      </c>
      <c r="H4183" s="1">
        <v>2012</v>
      </c>
      <c r="I4183" s="60">
        <f>VLOOKUP(H4183,PROCV!E$33:F$44,2,0)</f>
        <v>1.3647507536516714</v>
      </c>
      <c r="J4183" s="71">
        <v>2419</v>
      </c>
      <c r="K4183" s="44">
        <f t="shared" si="65"/>
        <v>3301.332073083393</v>
      </c>
    </row>
    <row r="4184" spans="1:11" s="43" customFormat="1" ht="19.7" customHeight="1" x14ac:dyDescent="0.25">
      <c r="A4184" s="43" t="s">
        <v>151</v>
      </c>
      <c r="B4184" s="1" t="s">
        <v>292</v>
      </c>
      <c r="C4184" s="1" t="s">
        <v>356</v>
      </c>
      <c r="D4184" s="1" t="s">
        <v>355</v>
      </c>
      <c r="E4184" s="45" t="str">
        <f>VLOOKUP(C4184,PROCV!E$50:G$126,3,0)</f>
        <v>Artes Cênicas e Espetáculos</v>
      </c>
      <c r="F4184" s="1" t="s">
        <v>415</v>
      </c>
      <c r="G4184" s="1" t="s">
        <v>265</v>
      </c>
      <c r="H4184" s="1">
        <v>2012</v>
      </c>
      <c r="I4184" s="60">
        <f>VLOOKUP(H4184,PROCV!E$33:F$44,2,0)</f>
        <v>1.3647507536516714</v>
      </c>
      <c r="J4184" s="71">
        <v>2000000</v>
      </c>
      <c r="K4184" s="44">
        <f t="shared" si="65"/>
        <v>2729501.5073033427</v>
      </c>
    </row>
    <row r="4185" spans="1:11" s="43" customFormat="1" ht="19.7" customHeight="1" x14ac:dyDescent="0.25">
      <c r="A4185" s="43" t="s">
        <v>151</v>
      </c>
      <c r="B4185" s="1" t="s">
        <v>292</v>
      </c>
      <c r="C4185" s="1" t="s">
        <v>246</v>
      </c>
      <c r="D4185" s="1" t="s">
        <v>245</v>
      </c>
      <c r="E4185" s="45" t="str">
        <f>VLOOKUP(C4185,PROCV!E$50:G$126,3,0)</f>
        <v>Artes Cênicas e Espetáculos</v>
      </c>
      <c r="F4185" s="1" t="s">
        <v>416</v>
      </c>
      <c r="G4185" s="1" t="s">
        <v>236</v>
      </c>
      <c r="H4185" s="1">
        <v>2012</v>
      </c>
      <c r="I4185" s="60">
        <f>VLOOKUP(H4185,PROCV!E$33:F$44,2,0)</f>
        <v>1.3647507536516714</v>
      </c>
      <c r="J4185" s="71">
        <v>52919</v>
      </c>
      <c r="K4185" s="44">
        <f t="shared" si="65"/>
        <v>72221.245132492797</v>
      </c>
    </row>
    <row r="4186" spans="1:11" s="43" customFormat="1" ht="19.7" customHeight="1" x14ac:dyDescent="0.25">
      <c r="A4186" s="43" t="s">
        <v>151</v>
      </c>
      <c r="B4186" s="1" t="s">
        <v>292</v>
      </c>
      <c r="C4186" s="1" t="s">
        <v>238</v>
      </c>
      <c r="D4186" s="1" t="s">
        <v>237</v>
      </c>
      <c r="E4186" s="45" t="str">
        <f>VLOOKUP(C4186,PROCV!E$50:G$126,3,0)</f>
        <v>Artes Cênicas e Espetáculos</v>
      </c>
      <c r="F4186" s="1" t="s">
        <v>416</v>
      </c>
      <c r="G4186" s="1" t="s">
        <v>236</v>
      </c>
      <c r="H4186" s="1">
        <v>2012</v>
      </c>
      <c r="I4186" s="60">
        <f>VLOOKUP(H4186,PROCV!E$33:F$44,2,0)</f>
        <v>1.3647507536516714</v>
      </c>
      <c r="J4186" s="71">
        <v>9584</v>
      </c>
      <c r="K4186" s="44">
        <f t="shared" si="65"/>
        <v>13079.771222997619</v>
      </c>
    </row>
    <row r="4187" spans="1:11" s="43" customFormat="1" ht="19.7" customHeight="1" x14ac:dyDescent="0.25">
      <c r="A4187" s="43" t="s">
        <v>151</v>
      </c>
      <c r="B4187" s="1" t="s">
        <v>292</v>
      </c>
      <c r="C4187" s="1" t="s">
        <v>238</v>
      </c>
      <c r="D4187" s="1" t="s">
        <v>237</v>
      </c>
      <c r="E4187" s="45" t="str">
        <f>VLOOKUP(C4187,PROCV!E$50:G$126,3,0)</f>
        <v>Artes Cênicas e Espetáculos</v>
      </c>
      <c r="F4187" s="1" t="s">
        <v>416</v>
      </c>
      <c r="G4187" s="1" t="s">
        <v>236</v>
      </c>
      <c r="H4187" s="1">
        <v>2012</v>
      </c>
      <c r="I4187" s="60">
        <f>VLOOKUP(H4187,PROCV!E$33:F$44,2,0)</f>
        <v>1.3647507536516714</v>
      </c>
      <c r="J4187" s="71">
        <v>65579</v>
      </c>
      <c r="K4187" s="44">
        <f t="shared" si="65"/>
        <v>89498.989673722957</v>
      </c>
    </row>
    <row r="4188" spans="1:11" s="43" customFormat="1" ht="19.7" customHeight="1" x14ac:dyDescent="0.25">
      <c r="A4188" s="43" t="s">
        <v>151</v>
      </c>
      <c r="B4188" s="1" t="s">
        <v>292</v>
      </c>
      <c r="C4188" s="1" t="s">
        <v>241</v>
      </c>
      <c r="D4188" s="1" t="s">
        <v>240</v>
      </c>
      <c r="E4188" s="45" t="str">
        <f>VLOOKUP(C4188,PROCV!E$50:G$126,3,0)</f>
        <v>Artes Cênicas e Espetáculos</v>
      </c>
      <c r="F4188" s="1" t="s">
        <v>416</v>
      </c>
      <c r="G4188" s="1" t="s">
        <v>236</v>
      </c>
      <c r="H4188" s="1">
        <v>2012</v>
      </c>
      <c r="I4188" s="60">
        <f>VLOOKUP(H4188,PROCV!E$33:F$44,2,0)</f>
        <v>1.3647507536516714</v>
      </c>
      <c r="J4188" s="71">
        <v>170000</v>
      </c>
      <c r="K4188" s="44">
        <f t="shared" si="65"/>
        <v>232007.62812078415</v>
      </c>
    </row>
    <row r="4189" spans="1:11" s="43" customFormat="1" ht="19.7" customHeight="1" x14ac:dyDescent="0.25">
      <c r="A4189" s="43" t="s">
        <v>151</v>
      </c>
      <c r="B4189" s="1" t="s">
        <v>292</v>
      </c>
      <c r="C4189" s="1" t="s">
        <v>241</v>
      </c>
      <c r="D4189" s="1" t="s">
        <v>240</v>
      </c>
      <c r="E4189" s="45" t="str">
        <f>VLOOKUP(C4189,PROCV!E$50:G$126,3,0)</f>
        <v>Artes Cênicas e Espetáculos</v>
      </c>
      <c r="F4189" s="1" t="s">
        <v>415</v>
      </c>
      <c r="G4189" s="1" t="s">
        <v>265</v>
      </c>
      <c r="H4189" s="1">
        <v>2012</v>
      </c>
      <c r="I4189" s="60">
        <f>VLOOKUP(H4189,PROCV!E$33:F$44,2,0)</f>
        <v>1.3647507536516714</v>
      </c>
      <c r="J4189" s="71">
        <v>350000</v>
      </c>
      <c r="K4189" s="44">
        <f t="shared" si="65"/>
        <v>477662.76377808501</v>
      </c>
    </row>
    <row r="4190" spans="1:11" s="43" customFormat="1" ht="19.7" customHeight="1" x14ac:dyDescent="0.25">
      <c r="A4190" s="43" t="s">
        <v>151</v>
      </c>
      <c r="B4190" s="1" t="s">
        <v>292</v>
      </c>
      <c r="C4190" s="1" t="s">
        <v>241</v>
      </c>
      <c r="D4190" s="1" t="s">
        <v>240</v>
      </c>
      <c r="E4190" s="45" t="str">
        <f>VLOOKUP(C4190,PROCV!E$50:G$126,3,0)</f>
        <v>Artes Cênicas e Espetáculos</v>
      </c>
      <c r="F4190" s="1" t="s">
        <v>415</v>
      </c>
      <c r="G4190" s="1" t="s">
        <v>265</v>
      </c>
      <c r="H4190" s="1">
        <v>2012</v>
      </c>
      <c r="I4190" s="60">
        <f>VLOOKUP(H4190,PROCV!E$33:F$44,2,0)</f>
        <v>1.3647507536516714</v>
      </c>
      <c r="J4190" s="71">
        <v>198919</v>
      </c>
      <c r="K4190" s="44">
        <f t="shared" si="65"/>
        <v>271474.85516563681</v>
      </c>
    </row>
    <row r="4191" spans="1:11" s="43" customFormat="1" ht="19.7" customHeight="1" x14ac:dyDescent="0.25">
      <c r="A4191" s="43" t="s">
        <v>151</v>
      </c>
      <c r="B4191" s="1" t="s">
        <v>292</v>
      </c>
      <c r="C4191" s="1" t="s">
        <v>241</v>
      </c>
      <c r="D4191" s="1" t="s">
        <v>240</v>
      </c>
      <c r="E4191" s="45" t="str">
        <f>VLOOKUP(C4191,PROCV!E$50:G$126,3,0)</f>
        <v>Artes Cênicas e Espetáculos</v>
      </c>
      <c r="F4191" s="1" t="s">
        <v>416</v>
      </c>
      <c r="G4191" s="1" t="s">
        <v>236</v>
      </c>
      <c r="H4191" s="1">
        <v>2012</v>
      </c>
      <c r="I4191" s="60">
        <f>VLOOKUP(H4191,PROCV!E$33:F$44,2,0)</f>
        <v>1.3647507536516714</v>
      </c>
      <c r="J4191" s="71">
        <v>175337</v>
      </c>
      <c r="K4191" s="44">
        <f t="shared" si="65"/>
        <v>239291.30289302312</v>
      </c>
    </row>
    <row r="4192" spans="1:11" s="43" customFormat="1" ht="19.7" customHeight="1" x14ac:dyDescent="0.25">
      <c r="A4192" s="43" t="s">
        <v>155</v>
      </c>
      <c r="B4192" s="1" t="s">
        <v>316</v>
      </c>
      <c r="C4192" s="1" t="s">
        <v>291</v>
      </c>
      <c r="D4192" s="1" t="s">
        <v>290</v>
      </c>
      <c r="E4192" s="45" t="str">
        <f>VLOOKUP(C4192,PROCV!E$50:G$126,3,0)</f>
        <v>NA</v>
      </c>
      <c r="F4192" s="1" t="s">
        <v>416</v>
      </c>
      <c r="G4192" s="1" t="s">
        <v>236</v>
      </c>
      <c r="H4192" s="1">
        <v>2012</v>
      </c>
      <c r="I4192" s="60">
        <f>VLOOKUP(H4192,PROCV!E$33:F$44,2,0)</f>
        <v>1.3647507536516714</v>
      </c>
      <c r="J4192" s="71">
        <v>4860000</v>
      </c>
      <c r="K4192" s="44">
        <f t="shared" si="65"/>
        <v>6632688.6627471233</v>
      </c>
    </row>
    <row r="4193" spans="1:11" s="43" customFormat="1" ht="19.7" customHeight="1" x14ac:dyDescent="0.25">
      <c r="A4193" s="43" t="s">
        <v>155</v>
      </c>
      <c r="B4193" s="1" t="s">
        <v>316</v>
      </c>
      <c r="C4193" s="1" t="s">
        <v>291</v>
      </c>
      <c r="D4193" s="1" t="s">
        <v>290</v>
      </c>
      <c r="E4193" s="45" t="str">
        <f>VLOOKUP(C4193,PROCV!E$50:G$126,3,0)</f>
        <v>NA</v>
      </c>
      <c r="F4193" s="1" t="s">
        <v>416</v>
      </c>
      <c r="G4193" s="1" t="s">
        <v>236</v>
      </c>
      <c r="H4193" s="1">
        <v>2012</v>
      </c>
      <c r="I4193" s="60">
        <f>VLOOKUP(H4193,PROCV!E$33:F$44,2,0)</f>
        <v>1.3647507536516714</v>
      </c>
      <c r="J4193" s="71">
        <v>43731</v>
      </c>
      <c r="K4193" s="44">
        <f t="shared" si="65"/>
        <v>59681.915207941245</v>
      </c>
    </row>
    <row r="4194" spans="1:11" s="43" customFormat="1" ht="19.7" customHeight="1" x14ac:dyDescent="0.25">
      <c r="A4194" s="43" t="s">
        <v>155</v>
      </c>
      <c r="B4194" s="1" t="s">
        <v>316</v>
      </c>
      <c r="C4194" s="1" t="s">
        <v>289</v>
      </c>
      <c r="D4194" s="1" t="s">
        <v>288</v>
      </c>
      <c r="E4194" s="45" t="str">
        <f>VLOOKUP(C4194,PROCV!E$50:G$126,3,0)</f>
        <v>Editorial</v>
      </c>
      <c r="F4194" s="1" t="s">
        <v>416</v>
      </c>
      <c r="G4194" s="1" t="s">
        <v>236</v>
      </c>
      <c r="H4194" s="1">
        <v>2012</v>
      </c>
      <c r="I4194" s="60">
        <f>VLOOKUP(H4194,PROCV!E$33:F$44,2,0)</f>
        <v>1.3647507536516714</v>
      </c>
      <c r="J4194" s="71">
        <v>10559</v>
      </c>
      <c r="K4194" s="44">
        <f t="shared" si="65"/>
        <v>14410.403207807998</v>
      </c>
    </row>
    <row r="4195" spans="1:11" s="43" customFormat="1" ht="19.7" customHeight="1" x14ac:dyDescent="0.25">
      <c r="A4195" s="43" t="s">
        <v>155</v>
      </c>
      <c r="B4195" s="1" t="s">
        <v>316</v>
      </c>
      <c r="C4195" s="1" t="s">
        <v>287</v>
      </c>
      <c r="D4195" s="1" t="s">
        <v>286</v>
      </c>
      <c r="E4195" s="45" t="str">
        <f>VLOOKUP(C4195,PROCV!E$50:G$126,3,0)</f>
        <v>Música</v>
      </c>
      <c r="F4195" s="1" t="s">
        <v>416</v>
      </c>
      <c r="G4195" s="1" t="s">
        <v>236</v>
      </c>
      <c r="H4195" s="1">
        <v>2012</v>
      </c>
      <c r="I4195" s="60">
        <f>VLOOKUP(H4195,PROCV!E$33:F$44,2,0)</f>
        <v>1.3647507536516714</v>
      </c>
      <c r="J4195" s="71">
        <v>31993</v>
      </c>
      <c r="K4195" s="44">
        <f t="shared" si="65"/>
        <v>43662.470861577924</v>
      </c>
    </row>
    <row r="4196" spans="1:11" s="43" customFormat="1" ht="19.7" customHeight="1" x14ac:dyDescent="0.25">
      <c r="A4196" s="43" t="s">
        <v>155</v>
      </c>
      <c r="B4196" s="1" t="s">
        <v>316</v>
      </c>
      <c r="C4196" s="1" t="s">
        <v>287</v>
      </c>
      <c r="D4196" s="1" t="s">
        <v>286</v>
      </c>
      <c r="E4196" s="45" t="str">
        <f>VLOOKUP(C4196,PROCV!E$50:G$126,3,0)</f>
        <v>Música</v>
      </c>
      <c r="F4196" s="1" t="s">
        <v>416</v>
      </c>
      <c r="G4196" s="1" t="s">
        <v>236</v>
      </c>
      <c r="H4196" s="1">
        <v>2012</v>
      </c>
      <c r="I4196" s="60">
        <f>VLOOKUP(H4196,PROCV!E$33:F$44,2,0)</f>
        <v>1.3647507536516714</v>
      </c>
      <c r="J4196" s="71">
        <v>51649</v>
      </c>
      <c r="K4196" s="44">
        <f t="shared" si="65"/>
        <v>70488.01167535517</v>
      </c>
    </row>
    <row r="4197" spans="1:11" s="43" customFormat="1" ht="19.7" customHeight="1" x14ac:dyDescent="0.25">
      <c r="A4197" s="43" t="s">
        <v>155</v>
      </c>
      <c r="B4197" s="1" t="s">
        <v>316</v>
      </c>
      <c r="C4197" s="1" t="s">
        <v>287</v>
      </c>
      <c r="D4197" s="1" t="s">
        <v>286</v>
      </c>
      <c r="E4197" s="45" t="str">
        <f>VLOOKUP(C4197,PROCV!E$50:G$126,3,0)</f>
        <v>Música</v>
      </c>
      <c r="F4197" s="1" t="s">
        <v>416</v>
      </c>
      <c r="G4197" s="1" t="s">
        <v>236</v>
      </c>
      <c r="H4197" s="1">
        <v>2012</v>
      </c>
      <c r="I4197" s="60">
        <f>VLOOKUP(H4197,PROCV!E$33:F$44,2,0)</f>
        <v>1.3647507536516714</v>
      </c>
      <c r="J4197" s="71">
        <v>42035</v>
      </c>
      <c r="K4197" s="44">
        <f t="shared" si="65"/>
        <v>57367.297929748005</v>
      </c>
    </row>
    <row r="4198" spans="1:11" s="43" customFormat="1" ht="19.7" customHeight="1" x14ac:dyDescent="0.25">
      <c r="A4198" s="43" t="s">
        <v>155</v>
      </c>
      <c r="B4198" s="1" t="s">
        <v>316</v>
      </c>
      <c r="C4198" s="1" t="s">
        <v>285</v>
      </c>
      <c r="D4198" s="1" t="s">
        <v>284</v>
      </c>
      <c r="E4198" s="45" t="str">
        <f>VLOOKUP(C4198,PROCV!E$50:G$126,3,0)</f>
        <v>Editorial</v>
      </c>
      <c r="F4198" s="1" t="s">
        <v>416</v>
      </c>
      <c r="G4198" s="1" t="s">
        <v>236</v>
      </c>
      <c r="H4198" s="1">
        <v>2012</v>
      </c>
      <c r="I4198" s="60">
        <f>VLOOKUP(H4198,PROCV!E$33:F$44,2,0)</f>
        <v>1.3647507536516714</v>
      </c>
      <c r="J4198" s="71">
        <v>26045</v>
      </c>
      <c r="K4198" s="44">
        <f t="shared" si="65"/>
        <v>35544.933378857779</v>
      </c>
    </row>
    <row r="4199" spans="1:11" s="43" customFormat="1" ht="19.7" customHeight="1" x14ac:dyDescent="0.25">
      <c r="A4199" s="43" t="s">
        <v>155</v>
      </c>
      <c r="B4199" s="1" t="s">
        <v>316</v>
      </c>
      <c r="C4199" s="1" t="s">
        <v>285</v>
      </c>
      <c r="D4199" s="1" t="s">
        <v>284</v>
      </c>
      <c r="E4199" s="45" t="str">
        <f>VLOOKUP(C4199,PROCV!E$50:G$126,3,0)</f>
        <v>Editorial</v>
      </c>
      <c r="F4199" s="1" t="s">
        <v>416</v>
      </c>
      <c r="G4199" s="1" t="s">
        <v>236</v>
      </c>
      <c r="H4199" s="1">
        <v>2012</v>
      </c>
      <c r="I4199" s="60">
        <f>VLOOKUP(H4199,PROCV!E$33:F$44,2,0)</f>
        <v>1.3647507536516714</v>
      </c>
      <c r="J4199" s="71">
        <v>46712</v>
      </c>
      <c r="K4199" s="44">
        <f t="shared" si="65"/>
        <v>63750.237204576879</v>
      </c>
    </row>
    <row r="4200" spans="1:11" s="43" customFormat="1" ht="19.7" customHeight="1" x14ac:dyDescent="0.25">
      <c r="A4200" s="43" t="s">
        <v>155</v>
      </c>
      <c r="B4200" s="1" t="s">
        <v>316</v>
      </c>
      <c r="C4200" s="1" t="s">
        <v>285</v>
      </c>
      <c r="D4200" s="1" t="s">
        <v>284</v>
      </c>
      <c r="E4200" s="45" t="str">
        <f>VLOOKUP(C4200,PROCV!E$50:G$126,3,0)</f>
        <v>Editorial</v>
      </c>
      <c r="F4200" s="1" t="s">
        <v>416</v>
      </c>
      <c r="G4200" s="1" t="s">
        <v>236</v>
      </c>
      <c r="H4200" s="1">
        <v>2012</v>
      </c>
      <c r="I4200" s="60">
        <f>VLOOKUP(H4200,PROCV!E$33:F$44,2,0)</f>
        <v>1.3647507536516714</v>
      </c>
      <c r="J4200" s="71">
        <v>400000</v>
      </c>
      <c r="K4200" s="44">
        <f t="shared" si="65"/>
        <v>545900.30146066856</v>
      </c>
    </row>
    <row r="4201" spans="1:11" s="43" customFormat="1" ht="19.7" customHeight="1" x14ac:dyDescent="0.25">
      <c r="A4201" s="43" t="s">
        <v>155</v>
      </c>
      <c r="B4201" s="1" t="s">
        <v>316</v>
      </c>
      <c r="C4201" s="1" t="s">
        <v>285</v>
      </c>
      <c r="D4201" s="1" t="s">
        <v>284</v>
      </c>
      <c r="E4201" s="45" t="str">
        <f>VLOOKUP(C4201,PROCV!E$50:G$126,3,0)</f>
        <v>Editorial</v>
      </c>
      <c r="F4201" s="1" t="s">
        <v>416</v>
      </c>
      <c r="G4201" s="1" t="s">
        <v>236</v>
      </c>
      <c r="H4201" s="1">
        <v>2012</v>
      </c>
      <c r="I4201" s="60">
        <f>VLOOKUP(H4201,PROCV!E$33:F$44,2,0)</f>
        <v>1.3647507536516714</v>
      </c>
      <c r="J4201" s="71">
        <v>104071</v>
      </c>
      <c r="K4201" s="44">
        <f t="shared" si="65"/>
        <v>142030.97568328309</v>
      </c>
    </row>
    <row r="4202" spans="1:11" s="43" customFormat="1" ht="19.7" customHeight="1" x14ac:dyDescent="0.25">
      <c r="A4202" s="43" t="s">
        <v>155</v>
      </c>
      <c r="B4202" s="1" t="s">
        <v>316</v>
      </c>
      <c r="C4202" s="1" t="s">
        <v>283</v>
      </c>
      <c r="D4202" s="1" t="s">
        <v>282</v>
      </c>
      <c r="E4202" s="45" t="str">
        <f>VLOOKUP(C4202,PROCV!E$50:G$126,3,0)</f>
        <v>Editorial</v>
      </c>
      <c r="F4202" s="1" t="s">
        <v>416</v>
      </c>
      <c r="G4202" s="1" t="s">
        <v>236</v>
      </c>
      <c r="H4202" s="1">
        <v>2012</v>
      </c>
      <c r="I4202" s="60">
        <f>VLOOKUP(H4202,PROCV!E$33:F$44,2,0)</f>
        <v>1.3647507536516714</v>
      </c>
      <c r="J4202" s="71">
        <v>65156</v>
      </c>
      <c r="K4202" s="44">
        <f t="shared" si="65"/>
        <v>88921.700104928299</v>
      </c>
    </row>
    <row r="4203" spans="1:11" s="43" customFormat="1" ht="19.7" customHeight="1" x14ac:dyDescent="0.25">
      <c r="A4203" s="43" t="s">
        <v>155</v>
      </c>
      <c r="B4203" s="1" t="s">
        <v>316</v>
      </c>
      <c r="C4203" s="1" t="s">
        <v>283</v>
      </c>
      <c r="D4203" s="1" t="s">
        <v>282</v>
      </c>
      <c r="E4203" s="45" t="str">
        <f>VLOOKUP(C4203,PROCV!E$50:G$126,3,0)</f>
        <v>Editorial</v>
      </c>
      <c r="F4203" s="1" t="s">
        <v>416</v>
      </c>
      <c r="G4203" s="1" t="s">
        <v>236</v>
      </c>
      <c r="H4203" s="1">
        <v>2012</v>
      </c>
      <c r="I4203" s="60">
        <f>VLOOKUP(H4203,PROCV!E$33:F$44,2,0)</f>
        <v>1.3647507536516714</v>
      </c>
      <c r="J4203" s="71">
        <v>4291</v>
      </c>
      <c r="K4203" s="44">
        <f t="shared" si="65"/>
        <v>5856.145483919322</v>
      </c>
    </row>
    <row r="4204" spans="1:11" s="43" customFormat="1" ht="19.7" customHeight="1" x14ac:dyDescent="0.25">
      <c r="A4204" s="43" t="s">
        <v>155</v>
      </c>
      <c r="B4204" s="1" t="s">
        <v>316</v>
      </c>
      <c r="C4204" s="1" t="s">
        <v>281</v>
      </c>
      <c r="D4204" s="1" t="s">
        <v>280</v>
      </c>
      <c r="E4204" s="45" t="str">
        <f>VLOOKUP(C4204,PROCV!E$50:G$126,3,0)</f>
        <v>Música</v>
      </c>
      <c r="F4204" s="1" t="s">
        <v>416</v>
      </c>
      <c r="G4204" s="1" t="s">
        <v>236</v>
      </c>
      <c r="H4204" s="1">
        <v>2012</v>
      </c>
      <c r="I4204" s="60">
        <f>VLOOKUP(H4204,PROCV!E$33:F$44,2,0)</f>
        <v>1.3647507536516714</v>
      </c>
      <c r="J4204" s="71">
        <v>28248</v>
      </c>
      <c r="K4204" s="44">
        <f t="shared" si="65"/>
        <v>38551.479289152412</v>
      </c>
    </row>
    <row r="4205" spans="1:11" s="43" customFormat="1" ht="19.7" customHeight="1" x14ac:dyDescent="0.25">
      <c r="A4205" s="43" t="s">
        <v>155</v>
      </c>
      <c r="B4205" s="1" t="s">
        <v>316</v>
      </c>
      <c r="C4205" s="1" t="s">
        <v>281</v>
      </c>
      <c r="D4205" s="1" t="s">
        <v>280</v>
      </c>
      <c r="E4205" s="45" t="str">
        <f>VLOOKUP(C4205,PROCV!E$50:G$126,3,0)</f>
        <v>Música</v>
      </c>
      <c r="F4205" s="1" t="s">
        <v>416</v>
      </c>
      <c r="G4205" s="1" t="s">
        <v>236</v>
      </c>
      <c r="H4205" s="1">
        <v>2012</v>
      </c>
      <c r="I4205" s="60">
        <f>VLOOKUP(H4205,PROCV!E$33:F$44,2,0)</f>
        <v>1.3647507536516714</v>
      </c>
      <c r="J4205" s="71">
        <v>117865</v>
      </c>
      <c r="K4205" s="44">
        <f t="shared" si="65"/>
        <v>160856.34757915424</v>
      </c>
    </row>
    <row r="4206" spans="1:11" s="43" customFormat="1" ht="19.7" customHeight="1" x14ac:dyDescent="0.25">
      <c r="A4206" s="43" t="s">
        <v>155</v>
      </c>
      <c r="B4206" s="1" t="s">
        <v>316</v>
      </c>
      <c r="C4206" s="1" t="s">
        <v>277</v>
      </c>
      <c r="D4206" s="1" t="s">
        <v>276</v>
      </c>
      <c r="E4206" s="45" t="str">
        <f>VLOOKUP(C4206,PROCV!E$50:G$126,3,0)</f>
        <v>Editorial</v>
      </c>
      <c r="F4206" s="1" t="s">
        <v>416</v>
      </c>
      <c r="G4206" s="1" t="s">
        <v>236</v>
      </c>
      <c r="H4206" s="1">
        <v>2012</v>
      </c>
      <c r="I4206" s="60">
        <f>VLOOKUP(H4206,PROCV!E$33:F$44,2,0)</f>
        <v>1.3647507536516714</v>
      </c>
      <c r="J4206" s="71">
        <v>29782</v>
      </c>
      <c r="K4206" s="44">
        <f t="shared" si="65"/>
        <v>40645.006945254077</v>
      </c>
    </row>
    <row r="4207" spans="1:11" s="43" customFormat="1" ht="19.7" customHeight="1" x14ac:dyDescent="0.25">
      <c r="A4207" s="43" t="s">
        <v>155</v>
      </c>
      <c r="B4207" s="1" t="s">
        <v>316</v>
      </c>
      <c r="C4207" s="1" t="s">
        <v>277</v>
      </c>
      <c r="D4207" s="1" t="s">
        <v>276</v>
      </c>
      <c r="E4207" s="45" t="str">
        <f>VLOOKUP(C4207,PROCV!E$50:G$126,3,0)</f>
        <v>Editorial</v>
      </c>
      <c r="F4207" s="1" t="s">
        <v>416</v>
      </c>
      <c r="G4207" s="1" t="s">
        <v>236</v>
      </c>
      <c r="H4207" s="1">
        <v>2012</v>
      </c>
      <c r="I4207" s="60">
        <f>VLOOKUP(H4207,PROCV!E$33:F$44,2,0)</f>
        <v>1.3647507536516714</v>
      </c>
      <c r="J4207" s="71">
        <v>104233</v>
      </c>
      <c r="K4207" s="44">
        <f t="shared" si="65"/>
        <v>142252.06530537468</v>
      </c>
    </row>
    <row r="4208" spans="1:11" s="43" customFormat="1" ht="19.7" customHeight="1" x14ac:dyDescent="0.25">
      <c r="A4208" s="43" t="s">
        <v>155</v>
      </c>
      <c r="B4208" s="1" t="s">
        <v>316</v>
      </c>
      <c r="C4208" s="1" t="s">
        <v>277</v>
      </c>
      <c r="D4208" s="1" t="s">
        <v>276</v>
      </c>
      <c r="E4208" s="45" t="str">
        <f>VLOOKUP(C4208,PROCV!E$50:G$126,3,0)</f>
        <v>Editorial</v>
      </c>
      <c r="F4208" s="1" t="s">
        <v>416</v>
      </c>
      <c r="G4208" s="1" t="s">
        <v>236</v>
      </c>
      <c r="H4208" s="1">
        <v>2012</v>
      </c>
      <c r="I4208" s="60">
        <f>VLOOKUP(H4208,PROCV!E$33:F$44,2,0)</f>
        <v>1.3647507536516714</v>
      </c>
      <c r="J4208" s="71">
        <v>17120</v>
      </c>
      <c r="K4208" s="44">
        <f t="shared" si="65"/>
        <v>23364.532902516614</v>
      </c>
    </row>
    <row r="4209" spans="1:11" s="43" customFormat="1" ht="19.7" customHeight="1" x14ac:dyDescent="0.25">
      <c r="A4209" s="43" t="s">
        <v>155</v>
      </c>
      <c r="B4209" s="1" t="s">
        <v>316</v>
      </c>
      <c r="C4209" s="1" t="s">
        <v>269</v>
      </c>
      <c r="D4209" s="1" t="s">
        <v>268</v>
      </c>
      <c r="E4209" s="45" t="str">
        <f>VLOOKUP(C4209,PROCV!E$50:G$126,3,0)</f>
        <v>NA</v>
      </c>
      <c r="F4209" s="1" t="s">
        <v>416</v>
      </c>
      <c r="G4209" s="1" t="s">
        <v>236</v>
      </c>
      <c r="H4209" s="1">
        <v>2012</v>
      </c>
      <c r="I4209" s="60">
        <f>VLOOKUP(H4209,PROCV!E$33:F$44,2,0)</f>
        <v>1.3647507536516714</v>
      </c>
      <c r="J4209" s="71">
        <v>11849</v>
      </c>
      <c r="K4209" s="44">
        <f t="shared" si="65"/>
        <v>16170.931680018655</v>
      </c>
    </row>
    <row r="4210" spans="1:11" s="43" customFormat="1" ht="19.7" customHeight="1" x14ac:dyDescent="0.25">
      <c r="A4210" s="43" t="s">
        <v>155</v>
      </c>
      <c r="B4210" s="1" t="s">
        <v>316</v>
      </c>
      <c r="C4210" s="1" t="s">
        <v>346</v>
      </c>
      <c r="D4210" s="1" t="s">
        <v>345</v>
      </c>
      <c r="E4210" s="45" t="str">
        <f>VLOOKUP(C4210,PROCV!E$50:G$126,3,0)</f>
        <v>Audiovisual</v>
      </c>
      <c r="F4210" s="1" t="s">
        <v>416</v>
      </c>
      <c r="G4210" s="1" t="s">
        <v>236</v>
      </c>
      <c r="H4210" s="1">
        <v>2012</v>
      </c>
      <c r="I4210" s="60">
        <f>VLOOKUP(H4210,PROCV!E$33:F$44,2,0)</f>
        <v>1.3647507536516714</v>
      </c>
      <c r="J4210" s="71">
        <v>734039</v>
      </c>
      <c r="K4210" s="44">
        <f t="shared" si="65"/>
        <v>1001780.2784597193</v>
      </c>
    </row>
    <row r="4211" spans="1:11" s="43" customFormat="1" ht="19.7" customHeight="1" x14ac:dyDescent="0.25">
      <c r="A4211" s="43" t="s">
        <v>155</v>
      </c>
      <c r="B4211" s="1" t="s">
        <v>316</v>
      </c>
      <c r="C4211" s="1" t="s">
        <v>246</v>
      </c>
      <c r="D4211" s="1" t="s">
        <v>245</v>
      </c>
      <c r="E4211" s="45" t="str">
        <f>VLOOKUP(C4211,PROCV!E$50:G$126,3,0)</f>
        <v>Artes Cênicas e Espetáculos</v>
      </c>
      <c r="F4211" s="1" t="s">
        <v>416</v>
      </c>
      <c r="G4211" s="1" t="s">
        <v>236</v>
      </c>
      <c r="H4211" s="1">
        <v>2012</v>
      </c>
      <c r="I4211" s="60">
        <f>VLOOKUP(H4211,PROCV!E$33:F$44,2,0)</f>
        <v>1.3647507536516714</v>
      </c>
      <c r="J4211" s="71">
        <v>127000</v>
      </c>
      <c r="K4211" s="44">
        <f t="shared" si="65"/>
        <v>173323.34571376228</v>
      </c>
    </row>
    <row r="4212" spans="1:11" s="43" customFormat="1" ht="19.7" customHeight="1" x14ac:dyDescent="0.25">
      <c r="A4212" s="43" t="s">
        <v>155</v>
      </c>
      <c r="B4212" s="1" t="s">
        <v>316</v>
      </c>
      <c r="C4212" s="1" t="s">
        <v>246</v>
      </c>
      <c r="D4212" s="1" t="s">
        <v>245</v>
      </c>
      <c r="E4212" s="45" t="str">
        <f>VLOOKUP(C4212,PROCV!E$50:G$126,3,0)</f>
        <v>Artes Cênicas e Espetáculos</v>
      </c>
      <c r="F4212" s="1" t="s">
        <v>416</v>
      </c>
      <c r="G4212" s="1" t="s">
        <v>236</v>
      </c>
      <c r="H4212" s="1">
        <v>2012</v>
      </c>
      <c r="I4212" s="60">
        <f>VLOOKUP(H4212,PROCV!E$33:F$44,2,0)</f>
        <v>1.3647507536516714</v>
      </c>
      <c r="J4212" s="71">
        <v>19805</v>
      </c>
      <c r="K4212" s="44">
        <f t="shared" si="65"/>
        <v>27028.888676071354</v>
      </c>
    </row>
    <row r="4213" spans="1:11" s="43" customFormat="1" ht="19.7" customHeight="1" x14ac:dyDescent="0.25">
      <c r="A4213" s="43" t="s">
        <v>155</v>
      </c>
      <c r="B4213" s="1" t="s">
        <v>316</v>
      </c>
      <c r="C4213" s="1" t="s">
        <v>246</v>
      </c>
      <c r="D4213" s="1" t="s">
        <v>245</v>
      </c>
      <c r="E4213" s="45" t="str">
        <f>VLOOKUP(C4213,PROCV!E$50:G$126,3,0)</f>
        <v>Artes Cênicas e Espetáculos</v>
      </c>
      <c r="F4213" s="1" t="s">
        <v>416</v>
      </c>
      <c r="G4213" s="1" t="s">
        <v>236</v>
      </c>
      <c r="H4213" s="1">
        <v>2012</v>
      </c>
      <c r="I4213" s="60">
        <f>VLOOKUP(H4213,PROCV!E$33:F$44,2,0)</f>
        <v>1.3647507536516714</v>
      </c>
      <c r="J4213" s="71">
        <v>19655</v>
      </c>
      <c r="K4213" s="44">
        <f t="shared" si="65"/>
        <v>26824.176063023602</v>
      </c>
    </row>
    <row r="4214" spans="1:11" s="43" customFormat="1" ht="19.7" customHeight="1" x14ac:dyDescent="0.25">
      <c r="A4214" s="43" t="s">
        <v>155</v>
      </c>
      <c r="B4214" s="1" t="s">
        <v>316</v>
      </c>
      <c r="C4214" s="1" t="s">
        <v>244</v>
      </c>
      <c r="D4214" s="1" t="s">
        <v>243</v>
      </c>
      <c r="E4214" s="45" t="str">
        <f>VLOOKUP(C4214,PROCV!E$50:G$126,3,0)</f>
        <v>Artes Cênicas e Espetáculos</v>
      </c>
      <c r="F4214" s="1" t="s">
        <v>416</v>
      </c>
      <c r="G4214" s="1" t="s">
        <v>236</v>
      </c>
      <c r="H4214" s="1">
        <v>2012</v>
      </c>
      <c r="I4214" s="60">
        <f>VLOOKUP(H4214,PROCV!E$33:F$44,2,0)</f>
        <v>1.3647507536516714</v>
      </c>
      <c r="J4214" s="71">
        <v>48074</v>
      </c>
      <c r="K4214" s="44">
        <f t="shared" si="65"/>
        <v>65609.027731050446</v>
      </c>
    </row>
    <row r="4215" spans="1:11" s="43" customFormat="1" ht="19.7" customHeight="1" x14ac:dyDescent="0.25">
      <c r="A4215" s="43" t="s">
        <v>155</v>
      </c>
      <c r="B4215" s="1" t="s">
        <v>316</v>
      </c>
      <c r="C4215" s="1" t="s">
        <v>238</v>
      </c>
      <c r="D4215" s="1" t="s">
        <v>237</v>
      </c>
      <c r="E4215" s="45" t="str">
        <f>VLOOKUP(C4215,PROCV!E$50:G$126,3,0)</f>
        <v>Artes Cênicas e Espetáculos</v>
      </c>
      <c r="F4215" s="1" t="s">
        <v>416</v>
      </c>
      <c r="G4215" s="1" t="s">
        <v>236</v>
      </c>
      <c r="H4215" s="1">
        <v>2012</v>
      </c>
      <c r="I4215" s="60">
        <f>VLOOKUP(H4215,PROCV!E$33:F$44,2,0)</f>
        <v>1.3647507536516714</v>
      </c>
      <c r="J4215" s="71">
        <v>104500</v>
      </c>
      <c r="K4215" s="44">
        <f t="shared" si="65"/>
        <v>142616.45375659966</v>
      </c>
    </row>
    <row r="4216" spans="1:11" s="43" customFormat="1" ht="19.7" customHeight="1" x14ac:dyDescent="0.25">
      <c r="A4216" s="43" t="s">
        <v>155</v>
      </c>
      <c r="B4216" s="1" t="s">
        <v>316</v>
      </c>
      <c r="C4216" s="1" t="s">
        <v>241</v>
      </c>
      <c r="D4216" s="1" t="s">
        <v>240</v>
      </c>
      <c r="E4216" s="45" t="str">
        <f>VLOOKUP(C4216,PROCV!E$50:G$126,3,0)</f>
        <v>Artes Cênicas e Espetáculos</v>
      </c>
      <c r="F4216" s="1" t="s">
        <v>416</v>
      </c>
      <c r="G4216" s="1" t="s">
        <v>236</v>
      </c>
      <c r="H4216" s="1">
        <v>2012</v>
      </c>
      <c r="I4216" s="60">
        <f>VLOOKUP(H4216,PROCV!E$33:F$44,2,0)</f>
        <v>1.3647507536516714</v>
      </c>
      <c r="J4216" s="71">
        <v>52841</v>
      </c>
      <c r="K4216" s="44">
        <f t="shared" si="65"/>
        <v>72114.794573707972</v>
      </c>
    </row>
    <row r="4217" spans="1:11" s="43" customFormat="1" ht="19.7" customHeight="1" x14ac:dyDescent="0.25">
      <c r="A4217" s="43" t="s">
        <v>155</v>
      </c>
      <c r="B4217" s="1" t="s">
        <v>316</v>
      </c>
      <c r="C4217" s="1" t="s">
        <v>241</v>
      </c>
      <c r="D4217" s="1" t="s">
        <v>240</v>
      </c>
      <c r="E4217" s="45" t="str">
        <f>VLOOKUP(C4217,PROCV!E$50:G$126,3,0)</f>
        <v>Artes Cênicas e Espetáculos</v>
      </c>
      <c r="F4217" s="1" t="s">
        <v>416</v>
      </c>
      <c r="G4217" s="1" t="s">
        <v>236</v>
      </c>
      <c r="H4217" s="1">
        <v>2012</v>
      </c>
      <c r="I4217" s="60">
        <f>VLOOKUP(H4217,PROCV!E$33:F$44,2,0)</f>
        <v>1.3647507536516714</v>
      </c>
      <c r="J4217" s="71">
        <v>142360</v>
      </c>
      <c r="K4217" s="44">
        <f t="shared" si="65"/>
        <v>194285.91728985193</v>
      </c>
    </row>
    <row r="4218" spans="1:11" s="43" customFormat="1" ht="19.7" customHeight="1" x14ac:dyDescent="0.25">
      <c r="A4218" s="43" t="s">
        <v>155</v>
      </c>
      <c r="B4218" s="1" t="s">
        <v>316</v>
      </c>
      <c r="C4218" s="1" t="s">
        <v>241</v>
      </c>
      <c r="D4218" s="1" t="s">
        <v>240</v>
      </c>
      <c r="E4218" s="45" t="str">
        <f>VLOOKUP(C4218,PROCV!E$50:G$126,3,0)</f>
        <v>Artes Cênicas e Espetáculos</v>
      </c>
      <c r="F4218" s="1" t="s">
        <v>416</v>
      </c>
      <c r="G4218" s="1" t="s">
        <v>236</v>
      </c>
      <c r="H4218" s="1">
        <v>2012</v>
      </c>
      <c r="I4218" s="60">
        <f>VLOOKUP(H4218,PROCV!E$33:F$44,2,0)</f>
        <v>1.3647507536516714</v>
      </c>
      <c r="J4218" s="71">
        <v>181764</v>
      </c>
      <c r="K4218" s="44">
        <f t="shared" si="65"/>
        <v>248062.5559867424</v>
      </c>
    </row>
    <row r="4219" spans="1:11" s="43" customFormat="1" ht="19.7" customHeight="1" x14ac:dyDescent="0.25">
      <c r="A4219" s="43" t="s">
        <v>155</v>
      </c>
      <c r="B4219" s="1" t="s">
        <v>316</v>
      </c>
      <c r="C4219" s="1" t="s">
        <v>330</v>
      </c>
      <c r="D4219" s="1" t="s">
        <v>329</v>
      </c>
      <c r="E4219" s="45" t="str">
        <f>VLOOKUP(C4219,PROCV!E$50:G$126,3,0)</f>
        <v>Educação e Criação em Artes</v>
      </c>
      <c r="F4219" s="1" t="s">
        <v>415</v>
      </c>
      <c r="G4219" s="1" t="s">
        <v>265</v>
      </c>
      <c r="H4219" s="1">
        <v>2012</v>
      </c>
      <c r="I4219" s="60">
        <f>VLOOKUP(H4219,PROCV!E$33:F$44,2,0)</f>
        <v>1.3647507536516714</v>
      </c>
      <c r="J4219" s="71">
        <v>156400</v>
      </c>
      <c r="K4219" s="44">
        <f t="shared" si="65"/>
        <v>213447.01787112141</v>
      </c>
    </row>
    <row r="4220" spans="1:11" s="43" customFormat="1" ht="19.7" customHeight="1" x14ac:dyDescent="0.25">
      <c r="A4220" s="43" t="s">
        <v>155</v>
      </c>
      <c r="B4220" s="1" t="s">
        <v>316</v>
      </c>
      <c r="C4220" s="1" t="s">
        <v>330</v>
      </c>
      <c r="D4220" s="1" t="s">
        <v>329</v>
      </c>
      <c r="E4220" s="45" t="str">
        <f>VLOOKUP(C4220,PROCV!E$50:G$126,3,0)</f>
        <v>Educação e Criação em Artes</v>
      </c>
      <c r="F4220" s="1" t="s">
        <v>416</v>
      </c>
      <c r="G4220" s="1" t="s">
        <v>236</v>
      </c>
      <c r="H4220" s="1">
        <v>2012</v>
      </c>
      <c r="I4220" s="60">
        <f>VLOOKUP(H4220,PROCV!E$33:F$44,2,0)</f>
        <v>1.3647507536516714</v>
      </c>
      <c r="J4220" s="71">
        <v>2694</v>
      </c>
      <c r="K4220" s="44">
        <f t="shared" si="65"/>
        <v>3676.6385303376028</v>
      </c>
    </row>
    <row r="4221" spans="1:11" s="43" customFormat="1" ht="19.7" customHeight="1" x14ac:dyDescent="0.25">
      <c r="A4221" s="43" t="s">
        <v>155</v>
      </c>
      <c r="B4221" s="1" t="s">
        <v>316</v>
      </c>
      <c r="C4221" s="1" t="s">
        <v>330</v>
      </c>
      <c r="D4221" s="1" t="s">
        <v>329</v>
      </c>
      <c r="E4221" s="45" t="str">
        <f>VLOOKUP(C4221,PROCV!E$50:G$126,3,0)</f>
        <v>Educação e Criação em Artes</v>
      </c>
      <c r="F4221" s="1" t="s">
        <v>416</v>
      </c>
      <c r="G4221" s="1" t="s">
        <v>236</v>
      </c>
      <c r="H4221" s="1">
        <v>2012</v>
      </c>
      <c r="I4221" s="60">
        <f>VLOOKUP(H4221,PROCV!E$33:F$44,2,0)</f>
        <v>1.3647507536516714</v>
      </c>
      <c r="J4221" s="71">
        <v>2999</v>
      </c>
      <c r="K4221" s="44">
        <f t="shared" si="65"/>
        <v>4092.8875102013626</v>
      </c>
    </row>
    <row r="4222" spans="1:11" s="43" customFormat="1" ht="19.7" customHeight="1" x14ac:dyDescent="0.25">
      <c r="A4222" s="43" t="s">
        <v>159</v>
      </c>
      <c r="B4222" s="1" t="s">
        <v>242</v>
      </c>
      <c r="C4222" s="1" t="s">
        <v>309</v>
      </c>
      <c r="D4222" s="1" t="s">
        <v>308</v>
      </c>
      <c r="E4222" s="45" t="str">
        <f>VLOOKUP(C4222,PROCV!E$50:G$126,3,0)</f>
        <v>NA</v>
      </c>
      <c r="F4222" s="1" t="s">
        <v>416</v>
      </c>
      <c r="G4222" s="1" t="s">
        <v>236</v>
      </c>
      <c r="H4222" s="1">
        <v>2012</v>
      </c>
      <c r="I4222" s="60">
        <f>VLOOKUP(H4222,PROCV!E$33:F$44,2,0)</f>
        <v>1.3647507536516714</v>
      </c>
      <c r="J4222" s="71">
        <v>3923</v>
      </c>
      <c r="K4222" s="44">
        <f t="shared" si="65"/>
        <v>5353.9172065755074</v>
      </c>
    </row>
    <row r="4223" spans="1:11" s="43" customFormat="1" ht="19.7" customHeight="1" x14ac:dyDescent="0.25">
      <c r="A4223" s="43" t="s">
        <v>159</v>
      </c>
      <c r="B4223" s="1" t="s">
        <v>242</v>
      </c>
      <c r="C4223" s="1" t="s">
        <v>291</v>
      </c>
      <c r="D4223" s="1" t="s">
        <v>290</v>
      </c>
      <c r="E4223" s="45" t="str">
        <f>VLOOKUP(C4223,PROCV!E$50:G$126,3,0)</f>
        <v>NA</v>
      </c>
      <c r="F4223" s="1" t="s">
        <v>416</v>
      </c>
      <c r="G4223" s="1" t="s">
        <v>236</v>
      </c>
      <c r="H4223" s="1">
        <v>2012</v>
      </c>
      <c r="I4223" s="60">
        <f>VLOOKUP(H4223,PROCV!E$33:F$44,2,0)</f>
        <v>1.3647507536516714</v>
      </c>
      <c r="J4223" s="71">
        <v>9673</v>
      </c>
      <c r="K4223" s="44">
        <f t="shared" si="65"/>
        <v>13201.234040072617</v>
      </c>
    </row>
    <row r="4224" spans="1:11" s="43" customFormat="1" ht="19.7" customHeight="1" x14ac:dyDescent="0.25">
      <c r="A4224" s="43" t="s">
        <v>159</v>
      </c>
      <c r="B4224" s="1" t="s">
        <v>242</v>
      </c>
      <c r="C4224" s="1" t="s">
        <v>320</v>
      </c>
      <c r="D4224" s="1" t="s">
        <v>319</v>
      </c>
      <c r="E4224" s="45" t="str">
        <f>VLOOKUP(C4224,PROCV!E$50:G$126,3,0)</f>
        <v>Música</v>
      </c>
      <c r="F4224" s="1" t="s">
        <v>416</v>
      </c>
      <c r="G4224" s="1" t="s">
        <v>236</v>
      </c>
      <c r="H4224" s="1">
        <v>2012</v>
      </c>
      <c r="I4224" s="60">
        <f>VLOOKUP(H4224,PROCV!E$33:F$44,2,0)</f>
        <v>1.3647507536516714</v>
      </c>
      <c r="J4224" s="71">
        <v>65000</v>
      </c>
      <c r="K4224" s="44">
        <f t="shared" si="65"/>
        <v>88708.798987358648</v>
      </c>
    </row>
    <row r="4225" spans="1:11" s="43" customFormat="1" ht="19.7" customHeight="1" x14ac:dyDescent="0.25">
      <c r="A4225" s="43" t="s">
        <v>159</v>
      </c>
      <c r="B4225" s="1" t="s">
        <v>242</v>
      </c>
      <c r="C4225" s="1" t="s">
        <v>287</v>
      </c>
      <c r="D4225" s="1" t="s">
        <v>286</v>
      </c>
      <c r="E4225" s="45" t="str">
        <f>VLOOKUP(C4225,PROCV!E$50:G$126,3,0)</f>
        <v>Música</v>
      </c>
      <c r="F4225" s="1" t="s">
        <v>416</v>
      </c>
      <c r="G4225" s="1" t="s">
        <v>236</v>
      </c>
      <c r="H4225" s="1">
        <v>2012</v>
      </c>
      <c r="I4225" s="60">
        <f>VLOOKUP(H4225,PROCV!E$33:F$44,2,0)</f>
        <v>1.3647507536516714</v>
      </c>
      <c r="J4225" s="71">
        <v>17266</v>
      </c>
      <c r="K4225" s="44">
        <f t="shared" si="65"/>
        <v>23563.786512549759</v>
      </c>
    </row>
    <row r="4226" spans="1:11" s="43" customFormat="1" ht="19.7" customHeight="1" x14ac:dyDescent="0.25">
      <c r="A4226" s="43" t="s">
        <v>159</v>
      </c>
      <c r="B4226" s="1" t="s">
        <v>242</v>
      </c>
      <c r="C4226" s="1" t="s">
        <v>287</v>
      </c>
      <c r="D4226" s="1" t="s">
        <v>286</v>
      </c>
      <c r="E4226" s="45" t="str">
        <f>VLOOKUP(C4226,PROCV!E$50:G$126,3,0)</f>
        <v>Música</v>
      </c>
      <c r="F4226" s="1" t="s">
        <v>416</v>
      </c>
      <c r="G4226" s="1" t="s">
        <v>236</v>
      </c>
      <c r="H4226" s="1">
        <v>2012</v>
      </c>
      <c r="I4226" s="60">
        <f>VLOOKUP(H4226,PROCV!E$33:F$44,2,0)</f>
        <v>1.3647507536516714</v>
      </c>
      <c r="J4226" s="71">
        <v>60271</v>
      </c>
      <c r="K4226" s="44">
        <f t="shared" si="65"/>
        <v>82254.892673339884</v>
      </c>
    </row>
    <row r="4227" spans="1:11" s="43" customFormat="1" ht="19.7" customHeight="1" x14ac:dyDescent="0.25">
      <c r="A4227" s="43" t="s">
        <v>159</v>
      </c>
      <c r="B4227" s="1" t="s">
        <v>242</v>
      </c>
      <c r="C4227" s="1" t="s">
        <v>285</v>
      </c>
      <c r="D4227" s="1" t="s">
        <v>284</v>
      </c>
      <c r="E4227" s="45" t="str">
        <f>VLOOKUP(C4227,PROCV!E$50:G$126,3,0)</f>
        <v>Editorial</v>
      </c>
      <c r="F4227" s="1" t="s">
        <v>416</v>
      </c>
      <c r="G4227" s="1" t="s">
        <v>236</v>
      </c>
      <c r="H4227" s="1">
        <v>2012</v>
      </c>
      <c r="I4227" s="60">
        <f>VLOOKUP(H4227,PROCV!E$33:F$44,2,0)</f>
        <v>1.3647507536516714</v>
      </c>
      <c r="J4227" s="71">
        <v>38800</v>
      </c>
      <c r="K4227" s="44">
        <f t="shared" ref="K4227:K4290" si="66">J4227*I4227</f>
        <v>52952.329241684849</v>
      </c>
    </row>
    <row r="4228" spans="1:11" s="43" customFormat="1" ht="19.7" customHeight="1" x14ac:dyDescent="0.25">
      <c r="A4228" s="43" t="s">
        <v>159</v>
      </c>
      <c r="B4228" s="1" t="s">
        <v>242</v>
      </c>
      <c r="C4228" s="1" t="s">
        <v>285</v>
      </c>
      <c r="D4228" s="1" t="s">
        <v>284</v>
      </c>
      <c r="E4228" s="45" t="str">
        <f>VLOOKUP(C4228,PROCV!E$50:G$126,3,0)</f>
        <v>Editorial</v>
      </c>
      <c r="F4228" s="1" t="s">
        <v>416</v>
      </c>
      <c r="G4228" s="1" t="s">
        <v>236</v>
      </c>
      <c r="H4228" s="1">
        <v>2012</v>
      </c>
      <c r="I4228" s="60">
        <f>VLOOKUP(H4228,PROCV!E$33:F$44,2,0)</f>
        <v>1.3647507536516714</v>
      </c>
      <c r="J4228" s="71">
        <v>242206</v>
      </c>
      <c r="K4228" s="44">
        <f t="shared" si="66"/>
        <v>330550.82103895675</v>
      </c>
    </row>
    <row r="4229" spans="1:11" s="43" customFormat="1" ht="19.7" customHeight="1" x14ac:dyDescent="0.25">
      <c r="A4229" s="43" t="s">
        <v>159</v>
      </c>
      <c r="B4229" s="1" t="s">
        <v>242</v>
      </c>
      <c r="C4229" s="1" t="s">
        <v>281</v>
      </c>
      <c r="D4229" s="1" t="s">
        <v>280</v>
      </c>
      <c r="E4229" s="45" t="str">
        <f>VLOOKUP(C4229,PROCV!E$50:G$126,3,0)</f>
        <v>Música</v>
      </c>
      <c r="F4229" s="1" t="s">
        <v>416</v>
      </c>
      <c r="G4229" s="1" t="s">
        <v>236</v>
      </c>
      <c r="H4229" s="1">
        <v>2012</v>
      </c>
      <c r="I4229" s="60">
        <f>VLOOKUP(H4229,PROCV!E$33:F$44,2,0)</f>
        <v>1.3647507536516714</v>
      </c>
      <c r="J4229" s="71">
        <v>60000</v>
      </c>
      <c r="K4229" s="44">
        <f t="shared" si="66"/>
        <v>81885.045219100284</v>
      </c>
    </row>
    <row r="4230" spans="1:11" s="43" customFormat="1" ht="19.7" customHeight="1" x14ac:dyDescent="0.25">
      <c r="A4230" s="43" t="s">
        <v>159</v>
      </c>
      <c r="B4230" s="1" t="s">
        <v>242</v>
      </c>
      <c r="C4230" s="1" t="s">
        <v>281</v>
      </c>
      <c r="D4230" s="1" t="s">
        <v>280</v>
      </c>
      <c r="E4230" s="45" t="str">
        <f>VLOOKUP(C4230,PROCV!E$50:G$126,3,0)</f>
        <v>Música</v>
      </c>
      <c r="F4230" s="1" t="s">
        <v>416</v>
      </c>
      <c r="G4230" s="1" t="s">
        <v>236</v>
      </c>
      <c r="H4230" s="1">
        <v>2012</v>
      </c>
      <c r="I4230" s="60">
        <f>VLOOKUP(H4230,PROCV!E$33:F$44,2,0)</f>
        <v>1.3647507536516714</v>
      </c>
      <c r="J4230" s="71">
        <v>108000</v>
      </c>
      <c r="K4230" s="44">
        <f t="shared" si="66"/>
        <v>147393.08139438051</v>
      </c>
    </row>
    <row r="4231" spans="1:11" s="43" customFormat="1" ht="19.7" customHeight="1" x14ac:dyDescent="0.25">
      <c r="A4231" s="43" t="s">
        <v>159</v>
      </c>
      <c r="B4231" s="1" t="s">
        <v>242</v>
      </c>
      <c r="C4231" s="1" t="s">
        <v>281</v>
      </c>
      <c r="D4231" s="1" t="s">
        <v>280</v>
      </c>
      <c r="E4231" s="45" t="str">
        <f>VLOOKUP(C4231,PROCV!E$50:G$126,3,0)</f>
        <v>Música</v>
      </c>
      <c r="F4231" s="1" t="s">
        <v>416</v>
      </c>
      <c r="G4231" s="1" t="s">
        <v>236</v>
      </c>
      <c r="H4231" s="1">
        <v>2012</v>
      </c>
      <c r="I4231" s="60">
        <f>VLOOKUP(H4231,PROCV!E$33:F$44,2,0)</f>
        <v>1.3647507536516714</v>
      </c>
      <c r="J4231" s="71">
        <v>70704</v>
      </c>
      <c r="K4231" s="44">
        <f t="shared" si="66"/>
        <v>96493.337286187772</v>
      </c>
    </row>
    <row r="4232" spans="1:11" s="43" customFormat="1" ht="19.7" customHeight="1" x14ac:dyDescent="0.25">
      <c r="A4232" s="43" t="s">
        <v>159</v>
      </c>
      <c r="B4232" s="1" t="s">
        <v>242</v>
      </c>
      <c r="C4232" s="1" t="s">
        <v>277</v>
      </c>
      <c r="D4232" s="1" t="s">
        <v>276</v>
      </c>
      <c r="E4232" s="45" t="str">
        <f>VLOOKUP(C4232,PROCV!E$50:G$126,3,0)</f>
        <v>Editorial</v>
      </c>
      <c r="F4232" s="1" t="s">
        <v>416</v>
      </c>
      <c r="G4232" s="1" t="s">
        <v>236</v>
      </c>
      <c r="H4232" s="1">
        <v>2012</v>
      </c>
      <c r="I4232" s="60">
        <f>VLOOKUP(H4232,PROCV!E$33:F$44,2,0)</f>
        <v>1.3647507536516714</v>
      </c>
      <c r="J4232" s="71">
        <v>9741</v>
      </c>
      <c r="K4232" s="44">
        <f t="shared" si="66"/>
        <v>13294.037091320932</v>
      </c>
    </row>
    <row r="4233" spans="1:11" s="43" customFormat="1" ht="19.7" customHeight="1" x14ac:dyDescent="0.25">
      <c r="A4233" s="43" t="s">
        <v>159</v>
      </c>
      <c r="B4233" s="1" t="s">
        <v>242</v>
      </c>
      <c r="C4233" s="1" t="s">
        <v>307</v>
      </c>
      <c r="D4233" s="1" t="s">
        <v>306</v>
      </c>
      <c r="E4233" s="45" t="str">
        <f>VLOOKUP(C4233,PROCV!E$50:G$126,3,0)</f>
        <v>NA</v>
      </c>
      <c r="F4233" s="1" t="s">
        <v>416</v>
      </c>
      <c r="G4233" s="1" t="s">
        <v>236</v>
      </c>
      <c r="H4233" s="1">
        <v>2012</v>
      </c>
      <c r="I4233" s="60">
        <f>VLOOKUP(H4233,PROCV!E$33:F$44,2,0)</f>
        <v>1.3647507536516714</v>
      </c>
      <c r="J4233" s="71">
        <v>74651</v>
      </c>
      <c r="K4233" s="44">
        <f t="shared" si="66"/>
        <v>101880.00851085092</v>
      </c>
    </row>
    <row r="4234" spans="1:11" s="43" customFormat="1" ht="19.7" customHeight="1" x14ac:dyDescent="0.25">
      <c r="A4234" s="43" t="s">
        <v>159</v>
      </c>
      <c r="B4234" s="1" t="s">
        <v>242</v>
      </c>
      <c r="C4234" s="1" t="s">
        <v>269</v>
      </c>
      <c r="D4234" s="1" t="s">
        <v>268</v>
      </c>
      <c r="E4234" s="45" t="str">
        <f>VLOOKUP(C4234,PROCV!E$50:G$126,3,0)</f>
        <v>NA</v>
      </c>
      <c r="F4234" s="1" t="s">
        <v>416</v>
      </c>
      <c r="G4234" s="1" t="s">
        <v>236</v>
      </c>
      <c r="H4234" s="1">
        <v>2012</v>
      </c>
      <c r="I4234" s="60">
        <f>VLOOKUP(H4234,PROCV!E$33:F$44,2,0)</f>
        <v>1.3647507536516714</v>
      </c>
      <c r="J4234" s="71">
        <v>54148</v>
      </c>
      <c r="K4234" s="44">
        <f t="shared" si="66"/>
        <v>73898.523808730708</v>
      </c>
    </row>
    <row r="4235" spans="1:11" s="43" customFormat="1" ht="19.7" customHeight="1" x14ac:dyDescent="0.25">
      <c r="A4235" s="43" t="s">
        <v>159</v>
      </c>
      <c r="B4235" s="1" t="s">
        <v>242</v>
      </c>
      <c r="C4235" s="1" t="s">
        <v>264</v>
      </c>
      <c r="D4235" s="1" t="s">
        <v>263</v>
      </c>
      <c r="E4235" s="45" t="str">
        <f>VLOOKUP(C4235,PROCV!E$50:G$126,3,0)</f>
        <v>Audiovisual</v>
      </c>
      <c r="F4235" s="1" t="s">
        <v>416</v>
      </c>
      <c r="G4235" s="1" t="s">
        <v>236</v>
      </c>
      <c r="H4235" s="1">
        <v>2012</v>
      </c>
      <c r="I4235" s="60">
        <f>VLOOKUP(H4235,PROCV!E$33:F$44,2,0)</f>
        <v>1.3647507536516714</v>
      </c>
      <c r="J4235" s="71">
        <v>26762</v>
      </c>
      <c r="K4235" s="44">
        <f t="shared" si="66"/>
        <v>36523.459669226031</v>
      </c>
    </row>
    <row r="4236" spans="1:11" s="43" customFormat="1" ht="19.7" customHeight="1" x14ac:dyDescent="0.25">
      <c r="A4236" s="43" t="s">
        <v>159</v>
      </c>
      <c r="B4236" s="1" t="s">
        <v>242</v>
      </c>
      <c r="C4236" s="1" t="s">
        <v>252</v>
      </c>
      <c r="D4236" s="1" t="s">
        <v>251</v>
      </c>
      <c r="E4236" s="45" t="str">
        <f>VLOOKUP(C4236,PROCV!E$50:G$126,3,0)</f>
        <v>Audiovisual</v>
      </c>
      <c r="F4236" s="1" t="s">
        <v>416</v>
      </c>
      <c r="G4236" s="1" t="s">
        <v>236</v>
      </c>
      <c r="H4236" s="1">
        <v>2012</v>
      </c>
      <c r="I4236" s="60">
        <f>VLOOKUP(H4236,PROCV!E$33:F$44,2,0)</f>
        <v>1.3647507536516714</v>
      </c>
      <c r="J4236" s="71">
        <v>12312</v>
      </c>
      <c r="K4236" s="44">
        <f t="shared" si="66"/>
        <v>16802.81127895938</v>
      </c>
    </row>
    <row r="4237" spans="1:11" s="43" customFormat="1" ht="19.7" customHeight="1" x14ac:dyDescent="0.25">
      <c r="A4237" s="43" t="s">
        <v>159</v>
      </c>
      <c r="B4237" s="1" t="s">
        <v>242</v>
      </c>
      <c r="C4237" s="1" t="s">
        <v>252</v>
      </c>
      <c r="D4237" s="1" t="s">
        <v>251</v>
      </c>
      <c r="E4237" s="45" t="str">
        <f>VLOOKUP(C4237,PROCV!E$50:G$126,3,0)</f>
        <v>Audiovisual</v>
      </c>
      <c r="F4237" s="1" t="s">
        <v>416</v>
      </c>
      <c r="G4237" s="1" t="s">
        <v>236</v>
      </c>
      <c r="H4237" s="1">
        <v>2012</v>
      </c>
      <c r="I4237" s="60">
        <f>VLOOKUP(H4237,PROCV!E$33:F$44,2,0)</f>
        <v>1.3647507536516714</v>
      </c>
      <c r="J4237" s="71">
        <v>89157</v>
      </c>
      <c r="K4237" s="44">
        <f t="shared" si="66"/>
        <v>121677.08294332206</v>
      </c>
    </row>
    <row r="4238" spans="1:11" s="43" customFormat="1" ht="19.7" customHeight="1" x14ac:dyDescent="0.25">
      <c r="A4238" s="43" t="s">
        <v>159</v>
      </c>
      <c r="B4238" s="1" t="s">
        <v>242</v>
      </c>
      <c r="C4238" s="1" t="s">
        <v>250</v>
      </c>
      <c r="D4238" s="1" t="s">
        <v>249</v>
      </c>
      <c r="E4238" s="45" t="str">
        <f>VLOOKUP(C4238,PROCV!E$50:G$126,3,0)</f>
        <v>Audiovisual</v>
      </c>
      <c r="F4238" s="1" t="s">
        <v>416</v>
      </c>
      <c r="G4238" s="1" t="s">
        <v>236</v>
      </c>
      <c r="H4238" s="1">
        <v>2012</v>
      </c>
      <c r="I4238" s="60">
        <f>VLOOKUP(H4238,PROCV!E$33:F$44,2,0)</f>
        <v>1.3647507536516714</v>
      </c>
      <c r="J4238" s="71">
        <v>54730</v>
      </c>
      <c r="K4238" s="44">
        <f t="shared" si="66"/>
        <v>74692.808747355972</v>
      </c>
    </row>
    <row r="4239" spans="1:11" s="43" customFormat="1" ht="19.7" customHeight="1" x14ac:dyDescent="0.25">
      <c r="A4239" s="43" t="s">
        <v>159</v>
      </c>
      <c r="B4239" s="1" t="s">
        <v>242</v>
      </c>
      <c r="C4239" s="1" t="s">
        <v>250</v>
      </c>
      <c r="D4239" s="1" t="s">
        <v>249</v>
      </c>
      <c r="E4239" s="45" t="str">
        <f>VLOOKUP(C4239,PROCV!E$50:G$126,3,0)</f>
        <v>Audiovisual</v>
      </c>
      <c r="F4239" s="1" t="s">
        <v>416</v>
      </c>
      <c r="G4239" s="1" t="s">
        <v>265</v>
      </c>
      <c r="H4239" s="1">
        <v>2012</v>
      </c>
      <c r="I4239" s="60">
        <f>VLOOKUP(H4239,PROCV!E$33:F$44,2,0)</f>
        <v>1.3647507536516714</v>
      </c>
      <c r="J4239" s="71">
        <v>940500</v>
      </c>
      <c r="K4239" s="44">
        <f t="shared" si="66"/>
        <v>1283548.083809397</v>
      </c>
    </row>
    <row r="4240" spans="1:11" s="43" customFormat="1" ht="19.7" customHeight="1" x14ac:dyDescent="0.25">
      <c r="A4240" s="43" t="s">
        <v>159</v>
      </c>
      <c r="B4240" s="1" t="s">
        <v>242</v>
      </c>
      <c r="C4240" s="1" t="s">
        <v>250</v>
      </c>
      <c r="D4240" s="1" t="s">
        <v>249</v>
      </c>
      <c r="E4240" s="45" t="str">
        <f>VLOOKUP(C4240,PROCV!E$50:G$126,3,0)</f>
        <v>Audiovisual</v>
      </c>
      <c r="F4240" s="1" t="s">
        <v>416</v>
      </c>
      <c r="G4240" s="1" t="s">
        <v>265</v>
      </c>
      <c r="H4240" s="1">
        <v>2012</v>
      </c>
      <c r="I4240" s="60">
        <f>VLOOKUP(H4240,PROCV!E$33:F$44,2,0)</f>
        <v>1.3647507536516714</v>
      </c>
      <c r="J4240" s="71">
        <v>1412150</v>
      </c>
      <c r="K4240" s="44">
        <f t="shared" si="66"/>
        <v>1927232.7767692078</v>
      </c>
    </row>
    <row r="4241" spans="1:11" s="43" customFormat="1" ht="19.7" customHeight="1" x14ac:dyDescent="0.25">
      <c r="A4241" s="43" t="s">
        <v>159</v>
      </c>
      <c r="B4241" s="1" t="s">
        <v>242</v>
      </c>
      <c r="C4241" s="1" t="s">
        <v>303</v>
      </c>
      <c r="D4241" s="1" t="s">
        <v>302</v>
      </c>
      <c r="E4241" s="45" t="str">
        <f>VLOOKUP(C4241,PROCV!E$50:G$126,3,0)</f>
        <v>Educação e Criação em Artes</v>
      </c>
      <c r="F4241" s="1" t="s">
        <v>416</v>
      </c>
      <c r="G4241" s="1" t="s">
        <v>236</v>
      </c>
      <c r="H4241" s="1">
        <v>2012</v>
      </c>
      <c r="I4241" s="60">
        <f>VLOOKUP(H4241,PROCV!E$33:F$44,2,0)</f>
        <v>1.3647507536516714</v>
      </c>
      <c r="J4241" s="71">
        <v>8556</v>
      </c>
      <c r="K4241" s="44">
        <f t="shared" si="66"/>
        <v>11676.8074482437</v>
      </c>
    </row>
    <row r="4242" spans="1:11" s="43" customFormat="1" ht="19.7" customHeight="1" x14ac:dyDescent="0.25">
      <c r="A4242" s="43" t="s">
        <v>159</v>
      </c>
      <c r="B4242" s="1" t="s">
        <v>242</v>
      </c>
      <c r="C4242" s="1" t="s">
        <v>303</v>
      </c>
      <c r="D4242" s="1" t="s">
        <v>302</v>
      </c>
      <c r="E4242" s="45" t="str">
        <f>VLOOKUP(C4242,PROCV!E$50:G$126,3,0)</f>
        <v>Educação e Criação em Artes</v>
      </c>
      <c r="F4242" s="1" t="s">
        <v>416</v>
      </c>
      <c r="G4242" s="1" t="s">
        <v>236</v>
      </c>
      <c r="H4242" s="1">
        <v>2012</v>
      </c>
      <c r="I4242" s="60">
        <f>VLOOKUP(H4242,PROCV!E$33:F$44,2,0)</f>
        <v>1.3647507536516714</v>
      </c>
      <c r="J4242" s="71">
        <v>25431</v>
      </c>
      <c r="K4242" s="44">
        <f t="shared" si="66"/>
        <v>34706.976416115656</v>
      </c>
    </row>
    <row r="4243" spans="1:11" s="43" customFormat="1" ht="19.7" customHeight="1" x14ac:dyDescent="0.25">
      <c r="A4243" s="43" t="s">
        <v>159</v>
      </c>
      <c r="B4243" s="1" t="s">
        <v>242</v>
      </c>
      <c r="C4243" s="1" t="s">
        <v>246</v>
      </c>
      <c r="D4243" s="1" t="s">
        <v>245</v>
      </c>
      <c r="E4243" s="45" t="str">
        <f>VLOOKUP(C4243,PROCV!E$50:G$126,3,0)</f>
        <v>Artes Cênicas e Espetáculos</v>
      </c>
      <c r="F4243" s="1" t="s">
        <v>416</v>
      </c>
      <c r="G4243" s="1" t="s">
        <v>236</v>
      </c>
      <c r="H4243" s="1">
        <v>2012</v>
      </c>
      <c r="I4243" s="60">
        <f>VLOOKUP(H4243,PROCV!E$33:F$44,2,0)</f>
        <v>1.3647507536516714</v>
      </c>
      <c r="J4243" s="71">
        <v>63453</v>
      </c>
      <c r="K4243" s="44">
        <f t="shared" si="66"/>
        <v>86597.529571459512</v>
      </c>
    </row>
    <row r="4244" spans="1:11" s="43" customFormat="1" ht="19.7" customHeight="1" x14ac:dyDescent="0.25">
      <c r="A4244" s="43" t="s">
        <v>159</v>
      </c>
      <c r="B4244" s="1" t="s">
        <v>242</v>
      </c>
      <c r="C4244" s="1" t="s">
        <v>238</v>
      </c>
      <c r="D4244" s="1" t="s">
        <v>237</v>
      </c>
      <c r="E4244" s="45" t="str">
        <f>VLOOKUP(C4244,PROCV!E$50:G$126,3,0)</f>
        <v>Artes Cênicas e Espetáculos</v>
      </c>
      <c r="F4244" s="1" t="s">
        <v>416</v>
      </c>
      <c r="G4244" s="1" t="s">
        <v>236</v>
      </c>
      <c r="H4244" s="1">
        <v>2012</v>
      </c>
      <c r="I4244" s="60">
        <f>VLOOKUP(H4244,PROCV!E$33:F$44,2,0)</f>
        <v>1.3647507536516714</v>
      </c>
      <c r="J4244" s="71">
        <v>111330</v>
      </c>
      <c r="K4244" s="44">
        <f t="shared" si="66"/>
        <v>151937.70140404059</v>
      </c>
    </row>
    <row r="4245" spans="1:11" s="43" customFormat="1" ht="19.7" customHeight="1" x14ac:dyDescent="0.25">
      <c r="A4245" s="43" t="s">
        <v>159</v>
      </c>
      <c r="B4245" s="1" t="s">
        <v>242</v>
      </c>
      <c r="C4245" s="1" t="s">
        <v>238</v>
      </c>
      <c r="D4245" s="1" t="s">
        <v>237</v>
      </c>
      <c r="E4245" s="45" t="str">
        <f>VLOOKUP(C4245,PROCV!E$50:G$126,3,0)</f>
        <v>Artes Cênicas e Espetáculos</v>
      </c>
      <c r="F4245" s="1" t="s">
        <v>416</v>
      </c>
      <c r="G4245" s="1" t="s">
        <v>236</v>
      </c>
      <c r="H4245" s="1">
        <v>2012</v>
      </c>
      <c r="I4245" s="60">
        <f>VLOOKUP(H4245,PROCV!E$33:F$44,2,0)</f>
        <v>1.3647507536516714</v>
      </c>
      <c r="J4245" s="71">
        <v>97443</v>
      </c>
      <c r="K4245" s="44">
        <f t="shared" si="66"/>
        <v>132985.40768807981</v>
      </c>
    </row>
    <row r="4246" spans="1:11" s="43" customFormat="1" ht="19.7" customHeight="1" x14ac:dyDescent="0.25">
      <c r="A4246" s="43" t="s">
        <v>159</v>
      </c>
      <c r="B4246" s="1" t="s">
        <v>242</v>
      </c>
      <c r="C4246" s="1" t="s">
        <v>238</v>
      </c>
      <c r="D4246" s="1" t="s">
        <v>237</v>
      </c>
      <c r="E4246" s="45" t="str">
        <f>VLOOKUP(C4246,PROCV!E$50:G$126,3,0)</f>
        <v>Artes Cênicas e Espetáculos</v>
      </c>
      <c r="F4246" s="1" t="s">
        <v>416</v>
      </c>
      <c r="G4246" s="1" t="s">
        <v>236</v>
      </c>
      <c r="H4246" s="1">
        <v>2012</v>
      </c>
      <c r="I4246" s="60">
        <f>VLOOKUP(H4246,PROCV!E$33:F$44,2,0)</f>
        <v>1.3647507536516714</v>
      </c>
      <c r="J4246" s="71">
        <v>66144</v>
      </c>
      <c r="K4246" s="44">
        <f t="shared" si="66"/>
        <v>90270.073849536158</v>
      </c>
    </row>
    <row r="4247" spans="1:11" s="43" customFormat="1" ht="19.7" customHeight="1" x14ac:dyDescent="0.25">
      <c r="A4247" s="43" t="s">
        <v>159</v>
      </c>
      <c r="B4247" s="1" t="s">
        <v>242</v>
      </c>
      <c r="C4247" s="1" t="s">
        <v>241</v>
      </c>
      <c r="D4247" s="1" t="s">
        <v>240</v>
      </c>
      <c r="E4247" s="45" t="str">
        <f>VLOOKUP(C4247,PROCV!E$50:G$126,3,0)</f>
        <v>Artes Cênicas e Espetáculos</v>
      </c>
      <c r="F4247" s="1" t="s">
        <v>416</v>
      </c>
      <c r="G4247" s="1" t="s">
        <v>236</v>
      </c>
      <c r="H4247" s="1">
        <v>2012</v>
      </c>
      <c r="I4247" s="60">
        <f>VLOOKUP(H4247,PROCV!E$33:F$44,2,0)</f>
        <v>1.3647507536516714</v>
      </c>
      <c r="J4247" s="71">
        <v>5949</v>
      </c>
      <c r="K4247" s="44">
        <f t="shared" si="66"/>
        <v>8118.9022334737929</v>
      </c>
    </row>
    <row r="4248" spans="1:11" s="43" customFormat="1" ht="19.7" customHeight="1" x14ac:dyDescent="0.25">
      <c r="A4248" s="43" t="s">
        <v>163</v>
      </c>
      <c r="B4248" s="1" t="s">
        <v>316</v>
      </c>
      <c r="C4248" s="1" t="s">
        <v>291</v>
      </c>
      <c r="D4248" s="1" t="s">
        <v>290</v>
      </c>
      <c r="E4248" s="45" t="str">
        <f>VLOOKUP(C4248,PROCV!E$50:G$126,3,0)</f>
        <v>NA</v>
      </c>
      <c r="F4248" s="1" t="s">
        <v>416</v>
      </c>
      <c r="G4248" s="1" t="s">
        <v>236</v>
      </c>
      <c r="H4248" s="1">
        <v>2012</v>
      </c>
      <c r="I4248" s="60">
        <f>VLOOKUP(H4248,PROCV!E$33:F$44,2,0)</f>
        <v>1.3647507536516714</v>
      </c>
      <c r="J4248" s="71">
        <v>600000</v>
      </c>
      <c r="K4248" s="44">
        <f t="shared" si="66"/>
        <v>818850.4521910029</v>
      </c>
    </row>
    <row r="4249" spans="1:11" s="43" customFormat="1" ht="19.7" customHeight="1" x14ac:dyDescent="0.25">
      <c r="A4249" s="43" t="s">
        <v>163</v>
      </c>
      <c r="B4249" s="1" t="s">
        <v>316</v>
      </c>
      <c r="C4249" s="1" t="s">
        <v>291</v>
      </c>
      <c r="D4249" s="1" t="s">
        <v>290</v>
      </c>
      <c r="E4249" s="45" t="str">
        <f>VLOOKUP(C4249,PROCV!E$50:G$126,3,0)</f>
        <v>NA</v>
      </c>
      <c r="F4249" s="1" t="s">
        <v>416</v>
      </c>
      <c r="G4249" s="1" t="s">
        <v>236</v>
      </c>
      <c r="H4249" s="1">
        <v>2012</v>
      </c>
      <c r="I4249" s="60">
        <f>VLOOKUP(H4249,PROCV!E$33:F$44,2,0)</f>
        <v>1.3647507536516714</v>
      </c>
      <c r="J4249" s="71">
        <v>58500</v>
      </c>
      <c r="K4249" s="44">
        <f t="shared" si="66"/>
        <v>79837.919088622773</v>
      </c>
    </row>
    <row r="4250" spans="1:11" s="43" customFormat="1" ht="19.7" customHeight="1" x14ac:dyDescent="0.25">
      <c r="A4250" s="43" t="s">
        <v>163</v>
      </c>
      <c r="B4250" s="1" t="s">
        <v>316</v>
      </c>
      <c r="C4250" s="1" t="s">
        <v>291</v>
      </c>
      <c r="D4250" s="1" t="s">
        <v>290</v>
      </c>
      <c r="E4250" s="45" t="str">
        <f>VLOOKUP(C4250,PROCV!E$50:G$126,3,0)</f>
        <v>NA</v>
      </c>
      <c r="F4250" s="1" t="s">
        <v>416</v>
      </c>
      <c r="G4250" s="1" t="s">
        <v>236</v>
      </c>
      <c r="H4250" s="1">
        <v>2012</v>
      </c>
      <c r="I4250" s="60">
        <f>VLOOKUP(H4250,PROCV!E$33:F$44,2,0)</f>
        <v>1.3647507536516714</v>
      </c>
      <c r="J4250" s="71">
        <v>39087</v>
      </c>
      <c r="K4250" s="44">
        <f t="shared" si="66"/>
        <v>53344.012707982882</v>
      </c>
    </row>
    <row r="4251" spans="1:11" s="43" customFormat="1" ht="19.7" customHeight="1" x14ac:dyDescent="0.25">
      <c r="A4251" s="43" t="s">
        <v>163</v>
      </c>
      <c r="B4251" s="1" t="s">
        <v>316</v>
      </c>
      <c r="C4251" s="1" t="s">
        <v>320</v>
      </c>
      <c r="D4251" s="1" t="s">
        <v>319</v>
      </c>
      <c r="E4251" s="45" t="str">
        <f>VLOOKUP(C4251,PROCV!E$50:G$126,3,0)</f>
        <v>Música</v>
      </c>
      <c r="F4251" s="1" t="s">
        <v>416</v>
      </c>
      <c r="G4251" s="1" t="s">
        <v>236</v>
      </c>
      <c r="H4251" s="1">
        <v>2012</v>
      </c>
      <c r="I4251" s="60">
        <f>VLOOKUP(H4251,PROCV!E$33:F$44,2,0)</f>
        <v>1.3647507536516714</v>
      </c>
      <c r="J4251" s="71">
        <v>2694</v>
      </c>
      <c r="K4251" s="44">
        <f t="shared" si="66"/>
        <v>3676.6385303376028</v>
      </c>
    </row>
    <row r="4252" spans="1:11" s="43" customFormat="1" ht="19.7" customHeight="1" x14ac:dyDescent="0.25">
      <c r="A4252" s="43" t="s">
        <v>163</v>
      </c>
      <c r="B4252" s="1" t="s">
        <v>316</v>
      </c>
      <c r="C4252" s="1" t="s">
        <v>289</v>
      </c>
      <c r="D4252" s="1" t="s">
        <v>288</v>
      </c>
      <c r="E4252" s="45" t="str">
        <f>VLOOKUP(C4252,PROCV!E$50:G$126,3,0)</f>
        <v>Editorial</v>
      </c>
      <c r="F4252" s="1" t="s">
        <v>416</v>
      </c>
      <c r="G4252" s="1" t="s">
        <v>236</v>
      </c>
      <c r="H4252" s="1">
        <v>2012</v>
      </c>
      <c r="I4252" s="60">
        <f>VLOOKUP(H4252,PROCV!E$33:F$44,2,0)</f>
        <v>1.3647507536516714</v>
      </c>
      <c r="J4252" s="71">
        <v>127967</v>
      </c>
      <c r="K4252" s="44">
        <f t="shared" si="66"/>
        <v>174643.05969254344</v>
      </c>
    </row>
    <row r="4253" spans="1:11" s="43" customFormat="1" ht="19.7" customHeight="1" x14ac:dyDescent="0.25">
      <c r="A4253" s="43" t="s">
        <v>163</v>
      </c>
      <c r="B4253" s="1" t="s">
        <v>316</v>
      </c>
      <c r="C4253" s="1" t="s">
        <v>287</v>
      </c>
      <c r="D4253" s="1" t="s">
        <v>286</v>
      </c>
      <c r="E4253" s="45" t="str">
        <f>VLOOKUP(C4253,PROCV!E$50:G$126,3,0)</f>
        <v>Música</v>
      </c>
      <c r="F4253" s="1" t="s">
        <v>416</v>
      </c>
      <c r="G4253" s="1" t="s">
        <v>236</v>
      </c>
      <c r="H4253" s="1">
        <v>2012</v>
      </c>
      <c r="I4253" s="60">
        <f>VLOOKUP(H4253,PROCV!E$33:F$44,2,0)</f>
        <v>1.3647507536516714</v>
      </c>
      <c r="J4253" s="71">
        <v>53816</v>
      </c>
      <c r="K4253" s="44">
        <f t="shared" si="66"/>
        <v>73445.426558518346</v>
      </c>
    </row>
    <row r="4254" spans="1:11" s="43" customFormat="1" ht="19.7" customHeight="1" x14ac:dyDescent="0.25">
      <c r="A4254" s="43" t="s">
        <v>163</v>
      </c>
      <c r="B4254" s="1" t="s">
        <v>316</v>
      </c>
      <c r="C4254" s="1" t="s">
        <v>287</v>
      </c>
      <c r="D4254" s="1" t="s">
        <v>286</v>
      </c>
      <c r="E4254" s="45" t="str">
        <f>VLOOKUP(C4254,PROCV!E$50:G$126,3,0)</f>
        <v>Música</v>
      </c>
      <c r="F4254" s="1" t="s">
        <v>416</v>
      </c>
      <c r="G4254" s="1" t="s">
        <v>236</v>
      </c>
      <c r="H4254" s="1">
        <v>2012</v>
      </c>
      <c r="I4254" s="60">
        <f>VLOOKUP(H4254,PROCV!E$33:F$44,2,0)</f>
        <v>1.3647507536516714</v>
      </c>
      <c r="J4254" s="71">
        <v>214513</v>
      </c>
      <c r="K4254" s="44">
        <f t="shared" si="66"/>
        <v>292756.778418081</v>
      </c>
    </row>
    <row r="4255" spans="1:11" s="43" customFormat="1" ht="19.7" customHeight="1" x14ac:dyDescent="0.25">
      <c r="A4255" s="43" t="s">
        <v>163</v>
      </c>
      <c r="B4255" s="1" t="s">
        <v>316</v>
      </c>
      <c r="C4255" s="1" t="s">
        <v>285</v>
      </c>
      <c r="D4255" s="1" t="s">
        <v>284</v>
      </c>
      <c r="E4255" s="45" t="str">
        <f>VLOOKUP(C4255,PROCV!E$50:G$126,3,0)</f>
        <v>Editorial</v>
      </c>
      <c r="F4255" s="1" t="s">
        <v>416</v>
      </c>
      <c r="G4255" s="1" t="s">
        <v>236</v>
      </c>
      <c r="H4255" s="1">
        <v>2012</v>
      </c>
      <c r="I4255" s="60">
        <f>VLOOKUP(H4255,PROCV!E$33:F$44,2,0)</f>
        <v>1.3647507536516714</v>
      </c>
      <c r="J4255" s="71">
        <v>12712</v>
      </c>
      <c r="K4255" s="44">
        <f t="shared" si="66"/>
        <v>17348.711580420048</v>
      </c>
    </row>
    <row r="4256" spans="1:11" s="43" customFormat="1" ht="19.7" customHeight="1" x14ac:dyDescent="0.25">
      <c r="A4256" s="43" t="s">
        <v>163</v>
      </c>
      <c r="B4256" s="1" t="s">
        <v>316</v>
      </c>
      <c r="C4256" s="1" t="s">
        <v>285</v>
      </c>
      <c r="D4256" s="1" t="s">
        <v>284</v>
      </c>
      <c r="E4256" s="45" t="str">
        <f>VLOOKUP(C4256,PROCV!E$50:G$126,3,0)</f>
        <v>Editorial</v>
      </c>
      <c r="F4256" s="1" t="s">
        <v>416</v>
      </c>
      <c r="G4256" s="1" t="s">
        <v>236</v>
      </c>
      <c r="H4256" s="1">
        <v>2012</v>
      </c>
      <c r="I4256" s="60">
        <f>VLOOKUP(H4256,PROCV!E$33:F$44,2,0)</f>
        <v>1.3647507536516714</v>
      </c>
      <c r="J4256" s="71">
        <v>228002</v>
      </c>
      <c r="K4256" s="44">
        <f t="shared" si="66"/>
        <v>311165.90133408841</v>
      </c>
    </row>
    <row r="4257" spans="1:11" s="43" customFormat="1" ht="19.7" customHeight="1" x14ac:dyDescent="0.25">
      <c r="A4257" s="43" t="s">
        <v>163</v>
      </c>
      <c r="B4257" s="1" t="s">
        <v>316</v>
      </c>
      <c r="C4257" s="1" t="s">
        <v>285</v>
      </c>
      <c r="D4257" s="1" t="s">
        <v>284</v>
      </c>
      <c r="E4257" s="45" t="str">
        <f>VLOOKUP(C4257,PROCV!E$50:G$126,3,0)</f>
        <v>Editorial</v>
      </c>
      <c r="F4257" s="1" t="s">
        <v>416</v>
      </c>
      <c r="G4257" s="1" t="s">
        <v>236</v>
      </c>
      <c r="H4257" s="1">
        <v>2012</v>
      </c>
      <c r="I4257" s="60">
        <f>VLOOKUP(H4257,PROCV!E$33:F$44,2,0)</f>
        <v>1.3647507536516714</v>
      </c>
      <c r="J4257" s="71">
        <v>198611</v>
      </c>
      <c r="K4257" s="44">
        <f t="shared" si="66"/>
        <v>271054.51193351211</v>
      </c>
    </row>
    <row r="4258" spans="1:11" s="43" customFormat="1" ht="19.7" customHeight="1" x14ac:dyDescent="0.25">
      <c r="A4258" s="43" t="s">
        <v>163</v>
      </c>
      <c r="B4258" s="1" t="s">
        <v>316</v>
      </c>
      <c r="C4258" s="1" t="s">
        <v>283</v>
      </c>
      <c r="D4258" s="1" t="s">
        <v>282</v>
      </c>
      <c r="E4258" s="45" t="str">
        <f>VLOOKUP(C4258,PROCV!E$50:G$126,3,0)</f>
        <v>Editorial</v>
      </c>
      <c r="F4258" s="1" t="s">
        <v>416</v>
      </c>
      <c r="G4258" s="1" t="s">
        <v>236</v>
      </c>
      <c r="H4258" s="1">
        <v>2012</v>
      </c>
      <c r="I4258" s="60">
        <f>VLOOKUP(H4258,PROCV!E$33:F$44,2,0)</f>
        <v>1.3647507536516714</v>
      </c>
      <c r="J4258" s="71">
        <v>10719</v>
      </c>
      <c r="K4258" s="44">
        <f t="shared" si="66"/>
        <v>14628.763328392266</v>
      </c>
    </row>
    <row r="4259" spans="1:11" s="43" customFormat="1" ht="19.7" customHeight="1" x14ac:dyDescent="0.25">
      <c r="A4259" s="43" t="s">
        <v>163</v>
      </c>
      <c r="B4259" s="1" t="s">
        <v>316</v>
      </c>
      <c r="C4259" s="1" t="s">
        <v>283</v>
      </c>
      <c r="D4259" s="1" t="s">
        <v>282</v>
      </c>
      <c r="E4259" s="45" t="str">
        <f>VLOOKUP(C4259,PROCV!E$50:G$126,3,0)</f>
        <v>Editorial</v>
      </c>
      <c r="F4259" s="1" t="s">
        <v>416</v>
      </c>
      <c r="G4259" s="1" t="s">
        <v>236</v>
      </c>
      <c r="H4259" s="1">
        <v>2012</v>
      </c>
      <c r="I4259" s="60">
        <f>VLOOKUP(H4259,PROCV!E$33:F$44,2,0)</f>
        <v>1.3647507536516714</v>
      </c>
      <c r="J4259" s="71">
        <v>17977</v>
      </c>
      <c r="K4259" s="44">
        <f t="shared" si="66"/>
        <v>24534.124298396098</v>
      </c>
    </row>
    <row r="4260" spans="1:11" s="43" customFormat="1" ht="19.7" customHeight="1" x14ac:dyDescent="0.25">
      <c r="A4260" s="43" t="s">
        <v>163</v>
      </c>
      <c r="B4260" s="1" t="s">
        <v>316</v>
      </c>
      <c r="C4260" s="1" t="s">
        <v>283</v>
      </c>
      <c r="D4260" s="1" t="s">
        <v>282</v>
      </c>
      <c r="E4260" s="45" t="str">
        <f>VLOOKUP(C4260,PROCV!E$50:G$126,3,0)</f>
        <v>Editorial</v>
      </c>
      <c r="F4260" s="1" t="s">
        <v>416</v>
      </c>
      <c r="G4260" s="1" t="s">
        <v>236</v>
      </c>
      <c r="H4260" s="1">
        <v>2012</v>
      </c>
      <c r="I4260" s="60">
        <f>VLOOKUP(H4260,PROCV!E$33:F$44,2,0)</f>
        <v>1.3647507536516714</v>
      </c>
      <c r="J4260" s="71">
        <v>224825</v>
      </c>
      <c r="K4260" s="44">
        <f t="shared" si="66"/>
        <v>306830.08818973706</v>
      </c>
    </row>
    <row r="4261" spans="1:11" s="43" customFormat="1" ht="19.7" customHeight="1" x14ac:dyDescent="0.25">
      <c r="A4261" s="43" t="s">
        <v>163</v>
      </c>
      <c r="B4261" s="1" t="s">
        <v>316</v>
      </c>
      <c r="C4261" s="1" t="s">
        <v>281</v>
      </c>
      <c r="D4261" s="1" t="s">
        <v>280</v>
      </c>
      <c r="E4261" s="45" t="str">
        <f>VLOOKUP(C4261,PROCV!E$50:G$126,3,0)</f>
        <v>Música</v>
      </c>
      <c r="F4261" s="1" t="s">
        <v>416</v>
      </c>
      <c r="G4261" s="1" t="s">
        <v>236</v>
      </c>
      <c r="H4261" s="1">
        <v>2012</v>
      </c>
      <c r="I4261" s="60">
        <f>VLOOKUP(H4261,PROCV!E$33:F$44,2,0)</f>
        <v>1.3647507536516714</v>
      </c>
      <c r="J4261" s="71">
        <v>272000</v>
      </c>
      <c r="K4261" s="44">
        <f t="shared" si="66"/>
        <v>371212.20499325462</v>
      </c>
    </row>
    <row r="4262" spans="1:11" s="43" customFormat="1" ht="19.7" customHeight="1" x14ac:dyDescent="0.25">
      <c r="A4262" s="43" t="s">
        <v>163</v>
      </c>
      <c r="B4262" s="1" t="s">
        <v>316</v>
      </c>
      <c r="C4262" s="1" t="s">
        <v>281</v>
      </c>
      <c r="D4262" s="1" t="s">
        <v>280</v>
      </c>
      <c r="E4262" s="45" t="str">
        <f>VLOOKUP(C4262,PROCV!E$50:G$126,3,0)</f>
        <v>Música</v>
      </c>
      <c r="F4262" s="1" t="s">
        <v>416</v>
      </c>
      <c r="G4262" s="1" t="s">
        <v>236</v>
      </c>
      <c r="H4262" s="1">
        <v>2012</v>
      </c>
      <c r="I4262" s="60">
        <f>VLOOKUP(H4262,PROCV!E$33:F$44,2,0)</f>
        <v>1.3647507536516714</v>
      </c>
      <c r="J4262" s="71">
        <v>69867</v>
      </c>
      <c r="K4262" s="44">
        <f t="shared" si="66"/>
        <v>95351.04090538132</v>
      </c>
    </row>
    <row r="4263" spans="1:11" s="43" customFormat="1" ht="19.7" customHeight="1" x14ac:dyDescent="0.25">
      <c r="A4263" s="43" t="s">
        <v>163</v>
      </c>
      <c r="B4263" s="1" t="s">
        <v>316</v>
      </c>
      <c r="C4263" s="1" t="s">
        <v>279</v>
      </c>
      <c r="D4263" s="1" t="s">
        <v>278</v>
      </c>
      <c r="E4263" s="45" t="str">
        <f>VLOOKUP(C4263,PROCV!E$50:G$126,3,0)</f>
        <v>Editorial</v>
      </c>
      <c r="F4263" s="1" t="s">
        <v>416</v>
      </c>
      <c r="G4263" s="1" t="s">
        <v>236</v>
      </c>
      <c r="H4263" s="1">
        <v>2012</v>
      </c>
      <c r="I4263" s="60">
        <f>VLOOKUP(H4263,PROCV!E$33:F$44,2,0)</f>
        <v>1.3647507536516714</v>
      </c>
      <c r="J4263" s="71">
        <v>39944</v>
      </c>
      <c r="K4263" s="44">
        <f t="shared" si="66"/>
        <v>54513.604103862366</v>
      </c>
    </row>
    <row r="4264" spans="1:11" s="43" customFormat="1" ht="19.7" customHeight="1" x14ac:dyDescent="0.25">
      <c r="A4264" s="43" t="s">
        <v>163</v>
      </c>
      <c r="B4264" s="1" t="s">
        <v>316</v>
      </c>
      <c r="C4264" s="1" t="s">
        <v>279</v>
      </c>
      <c r="D4264" s="1" t="s">
        <v>278</v>
      </c>
      <c r="E4264" s="45" t="str">
        <f>VLOOKUP(C4264,PROCV!E$50:G$126,3,0)</f>
        <v>Editorial</v>
      </c>
      <c r="F4264" s="1" t="s">
        <v>416</v>
      </c>
      <c r="G4264" s="1" t="s">
        <v>236</v>
      </c>
      <c r="H4264" s="1">
        <v>2012</v>
      </c>
      <c r="I4264" s="60">
        <f>VLOOKUP(H4264,PROCV!E$33:F$44,2,0)</f>
        <v>1.3647507536516714</v>
      </c>
      <c r="J4264" s="71">
        <v>5515</v>
      </c>
      <c r="K4264" s="44">
        <f t="shared" si="66"/>
        <v>7526.6004063889677</v>
      </c>
    </row>
    <row r="4265" spans="1:11" s="43" customFormat="1" ht="19.7" customHeight="1" x14ac:dyDescent="0.25">
      <c r="A4265" s="43" t="s">
        <v>163</v>
      </c>
      <c r="B4265" s="1" t="s">
        <v>316</v>
      </c>
      <c r="C4265" s="1" t="s">
        <v>279</v>
      </c>
      <c r="D4265" s="1" t="s">
        <v>278</v>
      </c>
      <c r="E4265" s="45" t="str">
        <f>VLOOKUP(C4265,PROCV!E$50:G$126,3,0)</f>
        <v>Editorial</v>
      </c>
      <c r="F4265" s="1" t="s">
        <v>416</v>
      </c>
      <c r="G4265" s="1" t="s">
        <v>236</v>
      </c>
      <c r="H4265" s="1">
        <v>2012</v>
      </c>
      <c r="I4265" s="60">
        <f>VLOOKUP(H4265,PROCV!E$33:F$44,2,0)</f>
        <v>1.3647507536516714</v>
      </c>
      <c r="J4265" s="71">
        <v>10000</v>
      </c>
      <c r="K4265" s="44">
        <f t="shared" si="66"/>
        <v>13647.507536516714</v>
      </c>
    </row>
    <row r="4266" spans="1:11" s="43" customFormat="1" ht="19.7" customHeight="1" x14ac:dyDescent="0.25">
      <c r="A4266" s="43" t="s">
        <v>163</v>
      </c>
      <c r="B4266" s="1" t="s">
        <v>316</v>
      </c>
      <c r="C4266" s="1" t="s">
        <v>277</v>
      </c>
      <c r="D4266" s="1" t="s">
        <v>276</v>
      </c>
      <c r="E4266" s="45" t="str">
        <f>VLOOKUP(C4266,PROCV!E$50:G$126,3,0)</f>
        <v>Editorial</v>
      </c>
      <c r="F4266" s="1" t="s">
        <v>416</v>
      </c>
      <c r="G4266" s="1" t="s">
        <v>236</v>
      </c>
      <c r="H4266" s="1">
        <v>2012</v>
      </c>
      <c r="I4266" s="60">
        <f>VLOOKUP(H4266,PROCV!E$33:F$44,2,0)</f>
        <v>1.3647507536516714</v>
      </c>
      <c r="J4266" s="1">
        <v>86</v>
      </c>
      <c r="K4266" s="44">
        <f t="shared" si="66"/>
        <v>117.36856481404374</v>
      </c>
    </row>
    <row r="4267" spans="1:11" s="43" customFormat="1" ht="19.7" customHeight="1" x14ac:dyDescent="0.25">
      <c r="A4267" s="43" t="s">
        <v>163</v>
      </c>
      <c r="B4267" s="1" t="s">
        <v>316</v>
      </c>
      <c r="C4267" s="1" t="s">
        <v>275</v>
      </c>
      <c r="D4267" s="1" t="s">
        <v>274</v>
      </c>
      <c r="E4267" s="45" t="str">
        <f>VLOOKUP(C4267,PROCV!E$50:G$126,3,0)</f>
        <v>Editorial</v>
      </c>
      <c r="F4267" s="1" t="s">
        <v>416</v>
      </c>
      <c r="G4267" s="1" t="s">
        <v>236</v>
      </c>
      <c r="H4267" s="1">
        <v>2012</v>
      </c>
      <c r="I4267" s="60">
        <f>VLOOKUP(H4267,PROCV!E$33:F$44,2,0)</f>
        <v>1.3647507536516714</v>
      </c>
      <c r="J4267" s="71">
        <v>9759</v>
      </c>
      <c r="K4267" s="44">
        <f t="shared" si="66"/>
        <v>13318.602604886661</v>
      </c>
    </row>
    <row r="4268" spans="1:11" s="43" customFormat="1" ht="19.7" customHeight="1" x14ac:dyDescent="0.25">
      <c r="A4268" s="43" t="s">
        <v>163</v>
      </c>
      <c r="B4268" s="1" t="s">
        <v>316</v>
      </c>
      <c r="C4268" s="1" t="s">
        <v>275</v>
      </c>
      <c r="D4268" s="1" t="s">
        <v>274</v>
      </c>
      <c r="E4268" s="45" t="str">
        <f>VLOOKUP(C4268,PROCV!E$50:G$126,3,0)</f>
        <v>Editorial</v>
      </c>
      <c r="F4268" s="1" t="s">
        <v>416</v>
      </c>
      <c r="G4268" s="1" t="s">
        <v>236</v>
      </c>
      <c r="H4268" s="1">
        <v>2012</v>
      </c>
      <c r="I4268" s="60">
        <f>VLOOKUP(H4268,PROCV!E$33:F$44,2,0)</f>
        <v>1.3647507536516714</v>
      </c>
      <c r="J4268" s="71">
        <v>8752</v>
      </c>
      <c r="K4268" s="44">
        <f t="shared" si="66"/>
        <v>11944.298595959428</v>
      </c>
    </row>
    <row r="4269" spans="1:11" s="43" customFormat="1" ht="19.7" customHeight="1" x14ac:dyDescent="0.25">
      <c r="A4269" s="43" t="s">
        <v>163</v>
      </c>
      <c r="B4269" s="1" t="s">
        <v>316</v>
      </c>
      <c r="C4269" s="1" t="s">
        <v>275</v>
      </c>
      <c r="D4269" s="1" t="s">
        <v>274</v>
      </c>
      <c r="E4269" s="45" t="str">
        <f>VLOOKUP(C4269,PROCV!E$50:G$126,3,0)</f>
        <v>Editorial</v>
      </c>
      <c r="F4269" s="1" t="s">
        <v>416</v>
      </c>
      <c r="G4269" s="1" t="s">
        <v>236</v>
      </c>
      <c r="H4269" s="1">
        <v>2012</v>
      </c>
      <c r="I4269" s="60">
        <f>VLOOKUP(H4269,PROCV!E$33:F$44,2,0)</f>
        <v>1.3647507536516714</v>
      </c>
      <c r="J4269" s="71">
        <v>10000</v>
      </c>
      <c r="K4269" s="44">
        <f t="shared" si="66"/>
        <v>13647.507536516714</v>
      </c>
    </row>
    <row r="4270" spans="1:11" s="43" customFormat="1" ht="19.7" customHeight="1" x14ac:dyDescent="0.25">
      <c r="A4270" s="43" t="s">
        <v>163</v>
      </c>
      <c r="B4270" s="1" t="s">
        <v>316</v>
      </c>
      <c r="C4270" s="1" t="s">
        <v>307</v>
      </c>
      <c r="D4270" s="1" t="s">
        <v>306</v>
      </c>
      <c r="E4270" s="45" t="str">
        <f>VLOOKUP(C4270,PROCV!E$50:G$126,3,0)</f>
        <v>NA</v>
      </c>
      <c r="F4270" s="1" t="s">
        <v>416</v>
      </c>
      <c r="G4270" s="1" t="s">
        <v>236</v>
      </c>
      <c r="H4270" s="1">
        <v>2012</v>
      </c>
      <c r="I4270" s="60">
        <f>VLOOKUP(H4270,PROCV!E$33:F$44,2,0)</f>
        <v>1.3647507536516714</v>
      </c>
      <c r="J4270" s="71">
        <v>29127</v>
      </c>
      <c r="K4270" s="44">
        <f t="shared" si="66"/>
        <v>39751.095201612232</v>
      </c>
    </row>
    <row r="4271" spans="1:11" s="43" customFormat="1" ht="19.7" customHeight="1" x14ac:dyDescent="0.25">
      <c r="A4271" s="43" t="s">
        <v>163</v>
      </c>
      <c r="B4271" s="1" t="s">
        <v>316</v>
      </c>
      <c r="C4271" s="1" t="s">
        <v>271</v>
      </c>
      <c r="D4271" s="1" t="s">
        <v>270</v>
      </c>
      <c r="E4271" s="45" t="str">
        <f>VLOOKUP(C4271,PROCV!E$50:G$126,3,0)</f>
        <v>Editorial</v>
      </c>
      <c r="F4271" s="1" t="s">
        <v>416</v>
      </c>
      <c r="G4271" s="1" t="s">
        <v>236</v>
      </c>
      <c r="H4271" s="1">
        <v>2012</v>
      </c>
      <c r="I4271" s="60">
        <f>VLOOKUP(H4271,PROCV!E$33:F$44,2,0)</f>
        <v>1.3647507536516714</v>
      </c>
      <c r="J4271" s="71">
        <v>1082</v>
      </c>
      <c r="K4271" s="44">
        <f t="shared" si="66"/>
        <v>1476.6603154511085</v>
      </c>
    </row>
    <row r="4272" spans="1:11" s="43" customFormat="1" ht="19.7" customHeight="1" x14ac:dyDescent="0.25">
      <c r="A4272" s="43" t="s">
        <v>163</v>
      </c>
      <c r="B4272" s="1" t="s">
        <v>316</v>
      </c>
      <c r="C4272" s="1" t="s">
        <v>269</v>
      </c>
      <c r="D4272" s="1" t="s">
        <v>268</v>
      </c>
      <c r="E4272" s="45" t="str">
        <f>VLOOKUP(C4272,PROCV!E$50:G$126,3,0)</f>
        <v>NA</v>
      </c>
      <c r="F4272" s="1" t="s">
        <v>416</v>
      </c>
      <c r="G4272" s="1" t="s">
        <v>236</v>
      </c>
      <c r="H4272" s="1">
        <v>2012</v>
      </c>
      <c r="I4272" s="60">
        <f>VLOOKUP(H4272,PROCV!E$33:F$44,2,0)</f>
        <v>1.3647507536516714</v>
      </c>
      <c r="J4272" s="71">
        <v>17697</v>
      </c>
      <c r="K4272" s="44">
        <f t="shared" si="66"/>
        <v>24151.99408737363</v>
      </c>
    </row>
    <row r="4273" spans="1:11" s="43" customFormat="1" ht="19.7" customHeight="1" x14ac:dyDescent="0.25">
      <c r="A4273" s="43" t="s">
        <v>163</v>
      </c>
      <c r="B4273" s="1" t="s">
        <v>316</v>
      </c>
      <c r="C4273" s="1" t="s">
        <v>269</v>
      </c>
      <c r="D4273" s="1" t="s">
        <v>268</v>
      </c>
      <c r="E4273" s="45" t="str">
        <f>VLOOKUP(C4273,PROCV!E$50:G$126,3,0)</f>
        <v>NA</v>
      </c>
      <c r="F4273" s="1" t="s">
        <v>416</v>
      </c>
      <c r="G4273" s="1" t="s">
        <v>236</v>
      </c>
      <c r="H4273" s="1">
        <v>2012</v>
      </c>
      <c r="I4273" s="60">
        <f>VLOOKUP(H4273,PROCV!E$33:F$44,2,0)</f>
        <v>1.3647507536516714</v>
      </c>
      <c r="J4273" s="71">
        <v>273600</v>
      </c>
      <c r="K4273" s="44">
        <f t="shared" si="66"/>
        <v>373395.80619909731</v>
      </c>
    </row>
    <row r="4274" spans="1:11" s="43" customFormat="1" ht="19.7" customHeight="1" x14ac:dyDescent="0.25">
      <c r="A4274" s="43" t="s">
        <v>163</v>
      </c>
      <c r="B4274" s="1" t="s">
        <v>316</v>
      </c>
      <c r="C4274" s="1" t="s">
        <v>269</v>
      </c>
      <c r="D4274" s="1" t="s">
        <v>268</v>
      </c>
      <c r="E4274" s="45" t="str">
        <f>VLOOKUP(C4274,PROCV!E$50:G$126,3,0)</f>
        <v>NA</v>
      </c>
      <c r="F4274" s="1" t="s">
        <v>416</v>
      </c>
      <c r="G4274" s="1" t="s">
        <v>236</v>
      </c>
      <c r="H4274" s="1">
        <v>2012</v>
      </c>
      <c r="I4274" s="60">
        <f>VLOOKUP(H4274,PROCV!E$33:F$44,2,0)</f>
        <v>1.3647507536516714</v>
      </c>
      <c r="J4274" s="71">
        <v>194217</v>
      </c>
      <c r="K4274" s="44">
        <f t="shared" si="66"/>
        <v>265057.79712196667</v>
      </c>
    </row>
    <row r="4275" spans="1:11" s="43" customFormat="1" ht="19.7" customHeight="1" x14ac:dyDescent="0.25">
      <c r="A4275" s="43" t="s">
        <v>163</v>
      </c>
      <c r="B4275" s="1" t="s">
        <v>316</v>
      </c>
      <c r="C4275" s="1" t="s">
        <v>269</v>
      </c>
      <c r="D4275" s="1" t="s">
        <v>268</v>
      </c>
      <c r="E4275" s="45" t="str">
        <f>VLOOKUP(C4275,PROCV!E$50:G$126,3,0)</f>
        <v>NA</v>
      </c>
      <c r="F4275" s="1" t="s">
        <v>416</v>
      </c>
      <c r="G4275" s="1" t="s">
        <v>236</v>
      </c>
      <c r="H4275" s="1">
        <v>2012</v>
      </c>
      <c r="I4275" s="60">
        <f>VLOOKUP(H4275,PROCV!E$33:F$44,2,0)</f>
        <v>1.3647507536516714</v>
      </c>
      <c r="J4275" s="71">
        <v>377476</v>
      </c>
      <c r="K4275" s="44">
        <f t="shared" si="66"/>
        <v>515160.65548541833</v>
      </c>
    </row>
    <row r="4276" spans="1:11" s="43" customFormat="1" ht="19.7" customHeight="1" x14ac:dyDescent="0.25">
      <c r="A4276" s="43" t="s">
        <v>163</v>
      </c>
      <c r="B4276" s="1" t="s">
        <v>316</v>
      </c>
      <c r="C4276" s="1" t="s">
        <v>297</v>
      </c>
      <c r="D4276" s="1" t="s">
        <v>296</v>
      </c>
      <c r="E4276" s="45" t="str">
        <f>VLOOKUP(C4276,PROCV!E$50:G$126,3,0)</f>
        <v>Audiovisual</v>
      </c>
      <c r="F4276" s="1" t="s">
        <v>416</v>
      </c>
      <c r="G4276" s="1" t="s">
        <v>236</v>
      </c>
      <c r="H4276" s="1">
        <v>2012</v>
      </c>
      <c r="I4276" s="60">
        <f>VLOOKUP(H4276,PROCV!E$33:F$44,2,0)</f>
        <v>1.3647507536516714</v>
      </c>
      <c r="J4276" s="71">
        <v>1696</v>
      </c>
      <c r="K4276" s="44">
        <f t="shared" si="66"/>
        <v>2314.6172781932346</v>
      </c>
    </row>
    <row r="4277" spans="1:11" s="43" customFormat="1" ht="19.7" customHeight="1" x14ac:dyDescent="0.25">
      <c r="A4277" s="43" t="s">
        <v>163</v>
      </c>
      <c r="B4277" s="1" t="s">
        <v>316</v>
      </c>
      <c r="C4277" s="1" t="s">
        <v>297</v>
      </c>
      <c r="D4277" s="1" t="s">
        <v>296</v>
      </c>
      <c r="E4277" s="45" t="str">
        <f>VLOOKUP(C4277,PROCV!E$50:G$126,3,0)</f>
        <v>Audiovisual</v>
      </c>
      <c r="F4277" s="1" t="s">
        <v>416</v>
      </c>
      <c r="G4277" s="1" t="s">
        <v>236</v>
      </c>
      <c r="H4277" s="1">
        <v>2012</v>
      </c>
      <c r="I4277" s="60">
        <f>VLOOKUP(H4277,PROCV!E$33:F$44,2,0)</f>
        <v>1.3647507536516714</v>
      </c>
      <c r="J4277" s="71">
        <v>8000</v>
      </c>
      <c r="K4277" s="44">
        <f t="shared" si="66"/>
        <v>10918.006029213371</v>
      </c>
    </row>
    <row r="4278" spans="1:11" s="43" customFormat="1" ht="19.7" customHeight="1" x14ac:dyDescent="0.25">
      <c r="A4278" s="43" t="s">
        <v>163</v>
      </c>
      <c r="B4278" s="1" t="s">
        <v>316</v>
      </c>
      <c r="C4278" s="1" t="s">
        <v>297</v>
      </c>
      <c r="D4278" s="1" t="s">
        <v>296</v>
      </c>
      <c r="E4278" s="45" t="str">
        <f>VLOOKUP(C4278,PROCV!E$50:G$126,3,0)</f>
        <v>Audiovisual</v>
      </c>
      <c r="F4278" s="1" t="s">
        <v>416</v>
      </c>
      <c r="G4278" s="1" t="s">
        <v>236</v>
      </c>
      <c r="H4278" s="1">
        <v>2012</v>
      </c>
      <c r="I4278" s="60">
        <f>VLOOKUP(H4278,PROCV!E$33:F$44,2,0)</f>
        <v>1.3647507536516714</v>
      </c>
      <c r="J4278" s="71">
        <v>76390</v>
      </c>
      <c r="K4278" s="44">
        <f t="shared" si="66"/>
        <v>104253.31007145118</v>
      </c>
    </row>
    <row r="4279" spans="1:11" s="43" customFormat="1" ht="19.7" customHeight="1" x14ac:dyDescent="0.25">
      <c r="A4279" s="43" t="s">
        <v>163</v>
      </c>
      <c r="B4279" s="1" t="s">
        <v>316</v>
      </c>
      <c r="C4279" s="1" t="s">
        <v>264</v>
      </c>
      <c r="D4279" s="1" t="s">
        <v>263</v>
      </c>
      <c r="E4279" s="45" t="str">
        <f>VLOOKUP(C4279,PROCV!E$50:G$126,3,0)</f>
        <v>Audiovisual</v>
      </c>
      <c r="F4279" s="1" t="s">
        <v>416</v>
      </c>
      <c r="G4279" s="1" t="s">
        <v>236</v>
      </c>
      <c r="H4279" s="1">
        <v>2012</v>
      </c>
      <c r="I4279" s="60">
        <f>VLOOKUP(H4279,PROCV!E$33:F$44,2,0)</f>
        <v>1.3647507536516714</v>
      </c>
      <c r="J4279" s="71">
        <v>12782</v>
      </c>
      <c r="K4279" s="44">
        <f t="shared" si="66"/>
        <v>17444.244133175664</v>
      </c>
    </row>
    <row r="4280" spans="1:11" s="43" customFormat="1" ht="19.7" customHeight="1" x14ac:dyDescent="0.25">
      <c r="A4280" s="43" t="s">
        <v>163</v>
      </c>
      <c r="B4280" s="1" t="s">
        <v>316</v>
      </c>
      <c r="C4280" s="1" t="s">
        <v>264</v>
      </c>
      <c r="D4280" s="1" t="s">
        <v>263</v>
      </c>
      <c r="E4280" s="45" t="str">
        <f>VLOOKUP(C4280,PROCV!E$50:G$126,3,0)</f>
        <v>Audiovisual</v>
      </c>
      <c r="F4280" s="1" t="s">
        <v>416</v>
      </c>
      <c r="G4280" s="1" t="s">
        <v>236</v>
      </c>
      <c r="H4280" s="1">
        <v>2012</v>
      </c>
      <c r="I4280" s="60">
        <f>VLOOKUP(H4280,PROCV!E$33:F$44,2,0)</f>
        <v>1.3647507536516714</v>
      </c>
      <c r="J4280" s="71">
        <v>30434</v>
      </c>
      <c r="K4280" s="44">
        <f t="shared" si="66"/>
        <v>41534.824436634968</v>
      </c>
    </row>
    <row r="4281" spans="1:11" s="43" customFormat="1" ht="19.7" customHeight="1" x14ac:dyDescent="0.25">
      <c r="A4281" s="43" t="s">
        <v>163</v>
      </c>
      <c r="B4281" s="1" t="s">
        <v>316</v>
      </c>
      <c r="C4281" s="1" t="s">
        <v>260</v>
      </c>
      <c r="D4281" s="1" t="s">
        <v>259</v>
      </c>
      <c r="E4281" s="45" t="str">
        <f>VLOOKUP(C4281,PROCV!E$50:G$126,3,0)</f>
        <v>Audiovisual</v>
      </c>
      <c r="F4281" s="1" t="s">
        <v>416</v>
      </c>
      <c r="G4281" s="1" t="s">
        <v>236</v>
      </c>
      <c r="H4281" s="1">
        <v>2012</v>
      </c>
      <c r="I4281" s="60">
        <f>VLOOKUP(H4281,PROCV!E$33:F$44,2,0)</f>
        <v>1.3647507536516714</v>
      </c>
      <c r="J4281" s="71">
        <v>9562</v>
      </c>
      <c r="K4281" s="44">
        <f t="shared" si="66"/>
        <v>13049.746706417282</v>
      </c>
    </row>
    <row r="4282" spans="1:11" s="43" customFormat="1" ht="19.7" customHeight="1" x14ac:dyDescent="0.25">
      <c r="A4282" s="43" t="s">
        <v>163</v>
      </c>
      <c r="B4282" s="1" t="s">
        <v>316</v>
      </c>
      <c r="C4282" s="1" t="s">
        <v>260</v>
      </c>
      <c r="D4282" s="1" t="s">
        <v>259</v>
      </c>
      <c r="E4282" s="45" t="str">
        <f>VLOOKUP(C4282,PROCV!E$50:G$126,3,0)</f>
        <v>Audiovisual</v>
      </c>
      <c r="F4282" s="1" t="s">
        <v>416</v>
      </c>
      <c r="G4282" s="1" t="s">
        <v>236</v>
      </c>
      <c r="H4282" s="1">
        <v>2012</v>
      </c>
      <c r="I4282" s="60">
        <f>VLOOKUP(H4282,PROCV!E$33:F$44,2,0)</f>
        <v>1.3647507536516714</v>
      </c>
      <c r="J4282" s="71">
        <v>52258</v>
      </c>
      <c r="K4282" s="44">
        <f t="shared" si="66"/>
        <v>71319.144884329042</v>
      </c>
    </row>
    <row r="4283" spans="1:11" s="43" customFormat="1" ht="19.7" customHeight="1" x14ac:dyDescent="0.25">
      <c r="A4283" s="43" t="s">
        <v>163</v>
      </c>
      <c r="B4283" s="1" t="s">
        <v>316</v>
      </c>
      <c r="C4283" s="1" t="s">
        <v>258</v>
      </c>
      <c r="D4283" s="1" t="s">
        <v>257</v>
      </c>
      <c r="E4283" s="45" t="str">
        <f>VLOOKUP(C4283,PROCV!E$50:G$126,3,0)</f>
        <v>Audiovisual</v>
      </c>
      <c r="F4283" s="1" t="s">
        <v>416</v>
      </c>
      <c r="G4283" s="1" t="s">
        <v>236</v>
      </c>
      <c r="H4283" s="1">
        <v>2012</v>
      </c>
      <c r="I4283" s="60">
        <f>VLOOKUP(H4283,PROCV!E$33:F$44,2,0)</f>
        <v>1.3647507536516714</v>
      </c>
      <c r="J4283" s="71">
        <v>82209</v>
      </c>
      <c r="K4283" s="44">
        <f t="shared" si="66"/>
        <v>112194.79470695026</v>
      </c>
    </row>
    <row r="4284" spans="1:11" s="43" customFormat="1" ht="19.7" customHeight="1" x14ac:dyDescent="0.25">
      <c r="A4284" s="43" t="s">
        <v>163</v>
      </c>
      <c r="B4284" s="1" t="s">
        <v>316</v>
      </c>
      <c r="C4284" s="1" t="s">
        <v>256</v>
      </c>
      <c r="D4284" s="1" t="s">
        <v>255</v>
      </c>
      <c r="E4284" s="45" t="str">
        <f>VLOOKUP(C4284,PROCV!E$50:G$126,3,0)</f>
        <v>Audiovisual</v>
      </c>
      <c r="F4284" s="1" t="s">
        <v>416</v>
      </c>
      <c r="G4284" s="1" t="s">
        <v>236</v>
      </c>
      <c r="H4284" s="1">
        <v>2012</v>
      </c>
      <c r="I4284" s="60">
        <f>VLOOKUP(H4284,PROCV!E$33:F$44,2,0)</f>
        <v>1.3647507536516714</v>
      </c>
      <c r="J4284" s="71">
        <v>105105</v>
      </c>
      <c r="K4284" s="44">
        <f t="shared" si="66"/>
        <v>143442.12796255894</v>
      </c>
    </row>
    <row r="4285" spans="1:11" s="43" customFormat="1" ht="19.7" customHeight="1" x14ac:dyDescent="0.25">
      <c r="A4285" s="43" t="s">
        <v>163</v>
      </c>
      <c r="B4285" s="1" t="s">
        <v>316</v>
      </c>
      <c r="C4285" s="1" t="s">
        <v>256</v>
      </c>
      <c r="D4285" s="1" t="s">
        <v>255</v>
      </c>
      <c r="E4285" s="45" t="str">
        <f>VLOOKUP(C4285,PROCV!E$50:G$126,3,0)</f>
        <v>Audiovisual</v>
      </c>
      <c r="F4285" s="1" t="s">
        <v>416</v>
      </c>
      <c r="G4285" s="1" t="s">
        <v>236</v>
      </c>
      <c r="H4285" s="1">
        <v>2012</v>
      </c>
      <c r="I4285" s="60">
        <f>VLOOKUP(H4285,PROCV!E$33:F$44,2,0)</f>
        <v>1.3647507536516714</v>
      </c>
      <c r="J4285" s="71">
        <v>7022</v>
      </c>
      <c r="K4285" s="44">
        <f t="shared" si="66"/>
        <v>9583.279792142037</v>
      </c>
    </row>
    <row r="4286" spans="1:11" s="43" customFormat="1" ht="19.7" customHeight="1" x14ac:dyDescent="0.25">
      <c r="A4286" s="43" t="s">
        <v>163</v>
      </c>
      <c r="B4286" s="1" t="s">
        <v>316</v>
      </c>
      <c r="C4286" s="1" t="s">
        <v>254</v>
      </c>
      <c r="D4286" s="1" t="s">
        <v>253</v>
      </c>
      <c r="E4286" s="45" t="str">
        <f>VLOOKUP(C4286,PROCV!E$50:G$126,3,0)</f>
        <v>Música</v>
      </c>
      <c r="F4286" s="1" t="s">
        <v>416</v>
      </c>
      <c r="G4286" s="1" t="s">
        <v>236</v>
      </c>
      <c r="H4286" s="1">
        <v>2012</v>
      </c>
      <c r="I4286" s="60">
        <f>VLOOKUP(H4286,PROCV!E$33:F$44,2,0)</f>
        <v>1.3647507536516714</v>
      </c>
      <c r="J4286" s="71">
        <v>229400</v>
      </c>
      <c r="K4286" s="44">
        <f t="shared" si="66"/>
        <v>313073.82288769342</v>
      </c>
    </row>
    <row r="4287" spans="1:11" s="43" customFormat="1" ht="19.7" customHeight="1" x14ac:dyDescent="0.25">
      <c r="A4287" s="43" t="s">
        <v>163</v>
      </c>
      <c r="B4287" s="1" t="s">
        <v>316</v>
      </c>
      <c r="C4287" s="1" t="s">
        <v>252</v>
      </c>
      <c r="D4287" s="1" t="s">
        <v>251</v>
      </c>
      <c r="E4287" s="45" t="str">
        <f>VLOOKUP(C4287,PROCV!E$50:G$126,3,0)</f>
        <v>Audiovisual</v>
      </c>
      <c r="F4287" s="1" t="s">
        <v>416</v>
      </c>
      <c r="G4287" s="1" t="s">
        <v>236</v>
      </c>
      <c r="H4287" s="1">
        <v>2012</v>
      </c>
      <c r="I4287" s="60">
        <f>VLOOKUP(H4287,PROCV!E$33:F$44,2,0)</f>
        <v>1.3647507536516714</v>
      </c>
      <c r="J4287" s="71">
        <v>176000</v>
      </c>
      <c r="K4287" s="44">
        <f t="shared" si="66"/>
        <v>240196.13264269417</v>
      </c>
    </row>
    <row r="4288" spans="1:11" s="43" customFormat="1" ht="19.7" customHeight="1" x14ac:dyDescent="0.25">
      <c r="A4288" s="43" t="s">
        <v>163</v>
      </c>
      <c r="B4288" s="1" t="s">
        <v>316</v>
      </c>
      <c r="C4288" s="1" t="s">
        <v>252</v>
      </c>
      <c r="D4288" s="1" t="s">
        <v>251</v>
      </c>
      <c r="E4288" s="45" t="str">
        <f>VLOOKUP(C4288,PROCV!E$50:G$126,3,0)</f>
        <v>Audiovisual</v>
      </c>
      <c r="F4288" s="1" t="s">
        <v>416</v>
      </c>
      <c r="G4288" s="1" t="s">
        <v>236</v>
      </c>
      <c r="H4288" s="1">
        <v>2012</v>
      </c>
      <c r="I4288" s="60">
        <f>VLOOKUP(H4288,PROCV!E$33:F$44,2,0)</f>
        <v>1.3647507536516714</v>
      </c>
      <c r="J4288" s="71">
        <v>14352</v>
      </c>
      <c r="K4288" s="44">
        <f t="shared" si="66"/>
        <v>19586.902816408787</v>
      </c>
    </row>
    <row r="4289" spans="1:11" s="43" customFormat="1" ht="19.7" customHeight="1" x14ac:dyDescent="0.25">
      <c r="A4289" s="43" t="s">
        <v>163</v>
      </c>
      <c r="B4289" s="1" t="s">
        <v>316</v>
      </c>
      <c r="C4289" s="1" t="s">
        <v>250</v>
      </c>
      <c r="D4289" s="1" t="s">
        <v>249</v>
      </c>
      <c r="E4289" s="45" t="str">
        <f>VLOOKUP(C4289,PROCV!E$50:G$126,3,0)</f>
        <v>Audiovisual</v>
      </c>
      <c r="F4289" s="1" t="s">
        <v>416</v>
      </c>
      <c r="G4289" s="1" t="s">
        <v>236</v>
      </c>
      <c r="H4289" s="1">
        <v>2012</v>
      </c>
      <c r="I4289" s="60">
        <f>VLOOKUP(H4289,PROCV!E$33:F$44,2,0)</f>
        <v>1.3647507536516714</v>
      </c>
      <c r="J4289" s="71">
        <v>5906</v>
      </c>
      <c r="K4289" s="44">
        <f t="shared" si="66"/>
        <v>8060.2179510667711</v>
      </c>
    </row>
    <row r="4290" spans="1:11" s="43" customFormat="1" ht="19.7" customHeight="1" x14ac:dyDescent="0.25">
      <c r="A4290" s="43" t="s">
        <v>163</v>
      </c>
      <c r="B4290" s="1" t="s">
        <v>316</v>
      </c>
      <c r="C4290" s="1" t="s">
        <v>246</v>
      </c>
      <c r="D4290" s="1" t="s">
        <v>245</v>
      </c>
      <c r="E4290" s="45" t="str">
        <f>VLOOKUP(C4290,PROCV!E$50:G$126,3,0)</f>
        <v>Artes Cênicas e Espetáculos</v>
      </c>
      <c r="F4290" s="1" t="s">
        <v>416</v>
      </c>
      <c r="G4290" s="1" t="s">
        <v>236</v>
      </c>
      <c r="H4290" s="1">
        <v>2012</v>
      </c>
      <c r="I4290" s="60">
        <f>VLOOKUP(H4290,PROCV!E$33:F$44,2,0)</f>
        <v>1.3647507536516714</v>
      </c>
      <c r="J4290" s="71">
        <v>45365</v>
      </c>
      <c r="K4290" s="44">
        <f t="shared" si="66"/>
        <v>61911.917939408071</v>
      </c>
    </row>
    <row r="4291" spans="1:11" s="43" customFormat="1" ht="19.7" customHeight="1" x14ac:dyDescent="0.25">
      <c r="A4291" s="43" t="s">
        <v>163</v>
      </c>
      <c r="B4291" s="1" t="s">
        <v>316</v>
      </c>
      <c r="C4291" s="1" t="s">
        <v>238</v>
      </c>
      <c r="D4291" s="1" t="s">
        <v>237</v>
      </c>
      <c r="E4291" s="45" t="str">
        <f>VLOOKUP(C4291,PROCV!E$50:G$126,3,0)</f>
        <v>Artes Cênicas e Espetáculos</v>
      </c>
      <c r="F4291" s="1" t="s">
        <v>416</v>
      </c>
      <c r="G4291" s="1" t="s">
        <v>236</v>
      </c>
      <c r="H4291" s="1">
        <v>2012</v>
      </c>
      <c r="I4291" s="60">
        <f>VLOOKUP(H4291,PROCV!E$33:F$44,2,0)</f>
        <v>1.3647507536516714</v>
      </c>
      <c r="J4291" s="71">
        <v>128500</v>
      </c>
      <c r="K4291" s="44">
        <f t="shared" ref="K4291:K4354" si="67">J4291*I4291</f>
        <v>175370.47184423977</v>
      </c>
    </row>
    <row r="4292" spans="1:11" s="43" customFormat="1" ht="19.7" customHeight="1" x14ac:dyDescent="0.25">
      <c r="A4292" s="43" t="s">
        <v>163</v>
      </c>
      <c r="B4292" s="1" t="s">
        <v>316</v>
      </c>
      <c r="C4292" s="1" t="s">
        <v>238</v>
      </c>
      <c r="D4292" s="1" t="s">
        <v>237</v>
      </c>
      <c r="E4292" s="45" t="str">
        <f>VLOOKUP(C4292,PROCV!E$50:G$126,3,0)</f>
        <v>Artes Cênicas e Espetáculos</v>
      </c>
      <c r="F4292" s="1" t="s">
        <v>416</v>
      </c>
      <c r="G4292" s="1" t="s">
        <v>236</v>
      </c>
      <c r="H4292" s="1">
        <v>2012</v>
      </c>
      <c r="I4292" s="60">
        <f>VLOOKUP(H4292,PROCV!E$33:F$44,2,0)</f>
        <v>1.3647507536516714</v>
      </c>
      <c r="J4292" s="71">
        <v>96673</v>
      </c>
      <c r="K4292" s="44">
        <f t="shared" si="67"/>
        <v>131934.54960776804</v>
      </c>
    </row>
    <row r="4293" spans="1:11" s="43" customFormat="1" ht="19.7" customHeight="1" x14ac:dyDescent="0.25">
      <c r="A4293" s="43" t="s">
        <v>163</v>
      </c>
      <c r="B4293" s="1" t="s">
        <v>316</v>
      </c>
      <c r="C4293" s="1" t="s">
        <v>241</v>
      </c>
      <c r="D4293" s="1" t="s">
        <v>240</v>
      </c>
      <c r="E4293" s="45" t="str">
        <f>VLOOKUP(C4293,PROCV!E$50:G$126,3,0)</f>
        <v>Artes Cênicas e Espetáculos</v>
      </c>
      <c r="F4293" s="1" t="s">
        <v>416</v>
      </c>
      <c r="G4293" s="1" t="s">
        <v>236</v>
      </c>
      <c r="H4293" s="1">
        <v>2012</v>
      </c>
      <c r="I4293" s="60">
        <f>VLOOKUP(H4293,PROCV!E$33:F$44,2,0)</f>
        <v>1.3647507536516714</v>
      </c>
      <c r="J4293" s="71">
        <v>288000</v>
      </c>
      <c r="K4293" s="44">
        <f t="shared" si="67"/>
        <v>393048.21705168136</v>
      </c>
    </row>
    <row r="4294" spans="1:11" s="43" customFormat="1" ht="19.7" customHeight="1" x14ac:dyDescent="0.25">
      <c r="A4294" s="43" t="s">
        <v>163</v>
      </c>
      <c r="B4294" s="1" t="s">
        <v>316</v>
      </c>
      <c r="C4294" s="1" t="s">
        <v>241</v>
      </c>
      <c r="D4294" s="1" t="s">
        <v>240</v>
      </c>
      <c r="E4294" s="45" t="str">
        <f>VLOOKUP(C4294,PROCV!E$50:G$126,3,0)</f>
        <v>Artes Cênicas e Espetáculos</v>
      </c>
      <c r="F4294" s="1" t="s">
        <v>416</v>
      </c>
      <c r="G4294" s="1" t="s">
        <v>236</v>
      </c>
      <c r="H4294" s="1">
        <v>2012</v>
      </c>
      <c r="I4294" s="60">
        <f>VLOOKUP(H4294,PROCV!E$33:F$44,2,0)</f>
        <v>1.3647507536516714</v>
      </c>
      <c r="J4294" s="71">
        <v>295400</v>
      </c>
      <c r="K4294" s="44">
        <f t="shared" si="67"/>
        <v>403147.37262870371</v>
      </c>
    </row>
    <row r="4295" spans="1:11" s="43" customFormat="1" ht="19.7" customHeight="1" x14ac:dyDescent="0.25">
      <c r="A4295" s="43" t="s">
        <v>163</v>
      </c>
      <c r="B4295" s="1" t="s">
        <v>316</v>
      </c>
      <c r="C4295" s="1" t="s">
        <v>241</v>
      </c>
      <c r="D4295" s="1" t="s">
        <v>240</v>
      </c>
      <c r="E4295" s="45" t="str">
        <f>VLOOKUP(C4295,PROCV!E$50:G$126,3,0)</f>
        <v>Artes Cênicas e Espetáculos</v>
      </c>
      <c r="F4295" s="1" t="s">
        <v>416</v>
      </c>
      <c r="G4295" s="1" t="s">
        <v>236</v>
      </c>
      <c r="H4295" s="1">
        <v>2012</v>
      </c>
      <c r="I4295" s="60">
        <f>VLOOKUP(H4295,PROCV!E$33:F$44,2,0)</f>
        <v>1.3647507536516714</v>
      </c>
      <c r="J4295" s="71">
        <v>3086</v>
      </c>
      <c r="K4295" s="44">
        <f t="shared" si="67"/>
        <v>4211.6208257690578</v>
      </c>
    </row>
    <row r="4296" spans="1:11" s="43" customFormat="1" ht="19.7" customHeight="1" x14ac:dyDescent="0.25">
      <c r="A4296" s="43" t="s">
        <v>163</v>
      </c>
      <c r="B4296" s="1" t="s">
        <v>316</v>
      </c>
      <c r="C4296" s="1" t="s">
        <v>330</v>
      </c>
      <c r="D4296" s="1" t="s">
        <v>329</v>
      </c>
      <c r="E4296" s="45" t="str">
        <f>VLOOKUP(C4296,PROCV!E$50:G$126,3,0)</f>
        <v>Educação e Criação em Artes</v>
      </c>
      <c r="F4296" s="1" t="s">
        <v>416</v>
      </c>
      <c r="G4296" s="1" t="s">
        <v>236</v>
      </c>
      <c r="H4296" s="1">
        <v>2012</v>
      </c>
      <c r="I4296" s="60">
        <f>VLOOKUP(H4296,PROCV!E$33:F$44,2,0)</f>
        <v>1.3647507536516714</v>
      </c>
      <c r="J4296" s="71">
        <v>10000</v>
      </c>
      <c r="K4296" s="44">
        <f t="shared" si="67"/>
        <v>13647.507536516714</v>
      </c>
    </row>
    <row r="4297" spans="1:11" s="43" customFormat="1" ht="19.7" customHeight="1" x14ac:dyDescent="0.25">
      <c r="A4297" s="43" t="s">
        <v>163</v>
      </c>
      <c r="B4297" s="1" t="s">
        <v>316</v>
      </c>
      <c r="C4297" s="1" t="s">
        <v>311</v>
      </c>
      <c r="D4297" s="1" t="s">
        <v>310</v>
      </c>
      <c r="E4297" s="45" t="str">
        <f>VLOOKUP(C4297,PROCV!E$50:G$126,3,0)</f>
        <v>Artes Cênicas e Espetáculos</v>
      </c>
      <c r="F4297" s="1" t="s">
        <v>416</v>
      </c>
      <c r="G4297" s="1" t="s">
        <v>236</v>
      </c>
      <c r="H4297" s="1">
        <v>2012</v>
      </c>
      <c r="I4297" s="60">
        <f>VLOOKUP(H4297,PROCV!E$33:F$44,2,0)</f>
        <v>1.3647507536516714</v>
      </c>
      <c r="J4297" s="71">
        <v>68858</v>
      </c>
      <c r="K4297" s="44">
        <f t="shared" si="67"/>
        <v>93974.007394946791</v>
      </c>
    </row>
    <row r="4298" spans="1:11" s="43" customFormat="1" ht="19.7" customHeight="1" x14ac:dyDescent="0.25">
      <c r="A4298" s="43" t="s">
        <v>163</v>
      </c>
      <c r="B4298" s="1" t="s">
        <v>316</v>
      </c>
      <c r="C4298" s="1" t="s">
        <v>311</v>
      </c>
      <c r="D4298" s="1" t="s">
        <v>310</v>
      </c>
      <c r="E4298" s="45" t="str">
        <f>VLOOKUP(C4298,PROCV!E$50:G$126,3,0)</f>
        <v>Artes Cênicas e Espetáculos</v>
      </c>
      <c r="F4298" s="1" t="s">
        <v>416</v>
      </c>
      <c r="G4298" s="1" t="s">
        <v>236</v>
      </c>
      <c r="H4298" s="1">
        <v>2012</v>
      </c>
      <c r="I4298" s="60">
        <f>VLOOKUP(H4298,PROCV!E$33:F$44,2,0)</f>
        <v>1.3647507536516714</v>
      </c>
      <c r="J4298" s="71">
        <v>44316</v>
      </c>
      <c r="K4298" s="44">
        <f t="shared" si="67"/>
        <v>60480.294398827471</v>
      </c>
    </row>
    <row r="4299" spans="1:11" s="43" customFormat="1" ht="19.7" customHeight="1" x14ac:dyDescent="0.25">
      <c r="A4299" s="43" t="s">
        <v>163</v>
      </c>
      <c r="B4299" s="1" t="s">
        <v>316</v>
      </c>
      <c r="C4299" s="1" t="s">
        <v>311</v>
      </c>
      <c r="D4299" s="1" t="s">
        <v>310</v>
      </c>
      <c r="E4299" s="45" t="str">
        <f>VLOOKUP(C4299,PROCV!E$50:G$126,3,0)</f>
        <v>Artes Cênicas e Espetáculos</v>
      </c>
      <c r="F4299" s="1" t="s">
        <v>416</v>
      </c>
      <c r="G4299" s="1" t="s">
        <v>236</v>
      </c>
      <c r="H4299" s="1">
        <v>2012</v>
      </c>
      <c r="I4299" s="60">
        <f>VLOOKUP(H4299,PROCV!E$33:F$44,2,0)</f>
        <v>1.3647507536516714</v>
      </c>
      <c r="J4299" s="71">
        <v>543141</v>
      </c>
      <c r="K4299" s="44">
        <f t="shared" si="67"/>
        <v>741252.08908912248</v>
      </c>
    </row>
    <row r="4300" spans="1:11" s="43" customFormat="1" ht="19.7" customHeight="1" x14ac:dyDescent="0.25">
      <c r="A4300" s="43" t="s">
        <v>163</v>
      </c>
      <c r="B4300" s="1" t="s">
        <v>316</v>
      </c>
      <c r="C4300" s="1" t="s">
        <v>311</v>
      </c>
      <c r="D4300" s="1" t="s">
        <v>310</v>
      </c>
      <c r="E4300" s="45" t="str">
        <f>VLOOKUP(C4300,PROCV!E$50:G$126,3,0)</f>
        <v>Artes Cênicas e Espetáculos</v>
      </c>
      <c r="F4300" s="1" t="s">
        <v>416</v>
      </c>
      <c r="G4300" s="1" t="s">
        <v>236</v>
      </c>
      <c r="H4300" s="1">
        <v>2012</v>
      </c>
      <c r="I4300" s="60">
        <f>VLOOKUP(H4300,PROCV!E$33:F$44,2,0)</f>
        <v>1.3647507536516714</v>
      </c>
      <c r="J4300" s="71">
        <v>206787</v>
      </c>
      <c r="K4300" s="44">
        <f t="shared" si="67"/>
        <v>282212.71409536817</v>
      </c>
    </row>
    <row r="4301" spans="1:11" s="43" customFormat="1" ht="19.7" customHeight="1" x14ac:dyDescent="0.25">
      <c r="A4301" s="43" t="s">
        <v>163</v>
      </c>
      <c r="B4301" s="1" t="s">
        <v>316</v>
      </c>
      <c r="C4301" s="1" t="s">
        <v>311</v>
      </c>
      <c r="D4301" s="1" t="s">
        <v>310</v>
      </c>
      <c r="E4301" s="45" t="str">
        <f>VLOOKUP(C4301,PROCV!E$50:G$126,3,0)</f>
        <v>Artes Cênicas e Espetáculos</v>
      </c>
      <c r="F4301" s="1" t="s">
        <v>416</v>
      </c>
      <c r="G4301" s="1" t="s">
        <v>236</v>
      </c>
      <c r="H4301" s="1">
        <v>2012</v>
      </c>
      <c r="I4301" s="60">
        <f>VLOOKUP(H4301,PROCV!E$33:F$44,2,0)</f>
        <v>1.3647507536516714</v>
      </c>
      <c r="J4301" s="71">
        <v>103404</v>
      </c>
      <c r="K4301" s="44">
        <f t="shared" si="67"/>
        <v>141120.68693059744</v>
      </c>
    </row>
    <row r="4302" spans="1:11" s="43" customFormat="1" ht="19.7" customHeight="1" x14ac:dyDescent="0.25">
      <c r="A4302" s="43" t="s">
        <v>157</v>
      </c>
      <c r="B4302" s="1" t="s">
        <v>292</v>
      </c>
      <c r="C4302" s="1" t="s">
        <v>309</v>
      </c>
      <c r="D4302" s="1" t="s">
        <v>308</v>
      </c>
      <c r="E4302" s="45" t="str">
        <f>VLOOKUP(C4302,PROCV!E$50:G$126,3,0)</f>
        <v>NA</v>
      </c>
      <c r="F4302" s="1" t="s">
        <v>416</v>
      </c>
      <c r="G4302" s="1" t="s">
        <v>236</v>
      </c>
      <c r="H4302" s="1">
        <v>2012</v>
      </c>
      <c r="I4302" s="60">
        <f>VLOOKUP(H4302,PROCV!E$33:F$44,2,0)</f>
        <v>1.3647507536516714</v>
      </c>
      <c r="J4302" s="71">
        <v>86137</v>
      </c>
      <c r="K4302" s="44">
        <f t="shared" si="67"/>
        <v>117555.53566729403</v>
      </c>
    </row>
    <row r="4303" spans="1:11" s="43" customFormat="1" ht="19.7" customHeight="1" x14ac:dyDescent="0.25">
      <c r="A4303" s="43" t="s">
        <v>157</v>
      </c>
      <c r="B4303" s="1" t="s">
        <v>292</v>
      </c>
      <c r="C4303" s="1" t="s">
        <v>291</v>
      </c>
      <c r="D4303" s="1" t="s">
        <v>290</v>
      </c>
      <c r="E4303" s="45" t="str">
        <f>VLOOKUP(C4303,PROCV!E$50:G$126,3,0)</f>
        <v>NA</v>
      </c>
      <c r="F4303" s="1" t="s">
        <v>416</v>
      </c>
      <c r="G4303" s="1" t="s">
        <v>236</v>
      </c>
      <c r="H4303" s="1">
        <v>2012</v>
      </c>
      <c r="I4303" s="60">
        <f>VLOOKUP(H4303,PROCV!E$33:F$44,2,0)</f>
        <v>1.3647507536516714</v>
      </c>
      <c r="J4303" s="71">
        <v>17863</v>
      </c>
      <c r="K4303" s="44">
        <f t="shared" si="67"/>
        <v>24378.542712479808</v>
      </c>
    </row>
    <row r="4304" spans="1:11" s="43" customFormat="1" ht="19.7" customHeight="1" x14ac:dyDescent="0.25">
      <c r="A4304" s="43" t="s">
        <v>157</v>
      </c>
      <c r="B4304" s="1" t="s">
        <v>292</v>
      </c>
      <c r="C4304" s="1" t="s">
        <v>289</v>
      </c>
      <c r="D4304" s="1" t="s">
        <v>288</v>
      </c>
      <c r="E4304" s="45" t="str">
        <f>VLOOKUP(C4304,PROCV!E$50:G$126,3,0)</f>
        <v>Editorial</v>
      </c>
      <c r="F4304" s="1" t="s">
        <v>416</v>
      </c>
      <c r="G4304" s="1" t="s">
        <v>236</v>
      </c>
      <c r="H4304" s="1">
        <v>2012</v>
      </c>
      <c r="I4304" s="60">
        <f>VLOOKUP(H4304,PROCV!E$33:F$44,2,0)</f>
        <v>1.3647507536516714</v>
      </c>
      <c r="J4304" s="71">
        <v>56880</v>
      </c>
      <c r="K4304" s="44">
        <f t="shared" si="67"/>
        <v>77627.02286770707</v>
      </c>
    </row>
    <row r="4305" spans="1:11" s="43" customFormat="1" ht="19.7" customHeight="1" x14ac:dyDescent="0.25">
      <c r="A4305" s="43" t="s">
        <v>157</v>
      </c>
      <c r="B4305" s="1" t="s">
        <v>292</v>
      </c>
      <c r="C4305" s="1" t="s">
        <v>287</v>
      </c>
      <c r="D4305" s="1" t="s">
        <v>286</v>
      </c>
      <c r="E4305" s="45" t="str">
        <f>VLOOKUP(C4305,PROCV!E$50:G$126,3,0)</f>
        <v>Música</v>
      </c>
      <c r="F4305" s="1" t="s">
        <v>416</v>
      </c>
      <c r="G4305" s="1" t="s">
        <v>236</v>
      </c>
      <c r="H4305" s="1">
        <v>2012</v>
      </c>
      <c r="I4305" s="60">
        <f>VLOOKUP(H4305,PROCV!E$33:F$44,2,0)</f>
        <v>1.3647507536516714</v>
      </c>
      <c r="J4305" s="71">
        <v>39124</v>
      </c>
      <c r="K4305" s="44">
        <f t="shared" si="67"/>
        <v>53394.508485867991</v>
      </c>
    </row>
    <row r="4306" spans="1:11" s="43" customFormat="1" ht="19.7" customHeight="1" x14ac:dyDescent="0.25">
      <c r="A4306" s="43" t="s">
        <v>157</v>
      </c>
      <c r="B4306" s="1" t="s">
        <v>292</v>
      </c>
      <c r="C4306" s="1" t="s">
        <v>287</v>
      </c>
      <c r="D4306" s="1" t="s">
        <v>286</v>
      </c>
      <c r="E4306" s="45" t="str">
        <f>VLOOKUP(C4306,PROCV!E$50:G$126,3,0)</f>
        <v>Música</v>
      </c>
      <c r="F4306" s="1" t="s">
        <v>416</v>
      </c>
      <c r="G4306" s="1" t="s">
        <v>236</v>
      </c>
      <c r="H4306" s="1">
        <v>2012</v>
      </c>
      <c r="I4306" s="60">
        <f>VLOOKUP(H4306,PROCV!E$33:F$44,2,0)</f>
        <v>1.3647507536516714</v>
      </c>
      <c r="J4306" s="71">
        <v>50234</v>
      </c>
      <c r="K4306" s="44">
        <f t="shared" si="67"/>
        <v>68556.88935893806</v>
      </c>
    </row>
    <row r="4307" spans="1:11" s="43" customFormat="1" ht="19.7" customHeight="1" x14ac:dyDescent="0.25">
      <c r="A4307" s="43" t="s">
        <v>157</v>
      </c>
      <c r="B4307" s="1" t="s">
        <v>292</v>
      </c>
      <c r="C4307" s="1" t="s">
        <v>287</v>
      </c>
      <c r="D4307" s="1" t="s">
        <v>286</v>
      </c>
      <c r="E4307" s="45" t="str">
        <f>VLOOKUP(C4307,PROCV!E$50:G$126,3,0)</f>
        <v>Música</v>
      </c>
      <c r="F4307" s="1" t="s">
        <v>416</v>
      </c>
      <c r="G4307" s="1" t="s">
        <v>236</v>
      </c>
      <c r="H4307" s="1">
        <v>2012</v>
      </c>
      <c r="I4307" s="60">
        <f>VLOOKUP(H4307,PROCV!E$33:F$44,2,0)</f>
        <v>1.3647507536516714</v>
      </c>
      <c r="J4307" s="71">
        <v>236627</v>
      </c>
      <c r="K4307" s="44">
        <f t="shared" si="67"/>
        <v>322936.87658433407</v>
      </c>
    </row>
    <row r="4308" spans="1:11" s="43" customFormat="1" ht="19.7" customHeight="1" x14ac:dyDescent="0.25">
      <c r="A4308" s="43" t="s">
        <v>157</v>
      </c>
      <c r="B4308" s="1" t="s">
        <v>292</v>
      </c>
      <c r="C4308" s="1" t="s">
        <v>285</v>
      </c>
      <c r="D4308" s="1" t="s">
        <v>284</v>
      </c>
      <c r="E4308" s="45" t="str">
        <f>VLOOKUP(C4308,PROCV!E$50:G$126,3,0)</f>
        <v>Editorial</v>
      </c>
      <c r="F4308" s="1" t="s">
        <v>416</v>
      </c>
      <c r="G4308" s="1" t="s">
        <v>236</v>
      </c>
      <c r="H4308" s="1">
        <v>2012</v>
      </c>
      <c r="I4308" s="60">
        <f>VLOOKUP(H4308,PROCV!E$33:F$44,2,0)</f>
        <v>1.3647507536516714</v>
      </c>
      <c r="J4308" s="71">
        <v>90000</v>
      </c>
      <c r="K4308" s="44">
        <f t="shared" si="67"/>
        <v>122827.56782865043</v>
      </c>
    </row>
    <row r="4309" spans="1:11" s="43" customFormat="1" ht="19.7" customHeight="1" x14ac:dyDescent="0.25">
      <c r="A4309" s="43" t="s">
        <v>157</v>
      </c>
      <c r="B4309" s="1" t="s">
        <v>292</v>
      </c>
      <c r="C4309" s="1" t="s">
        <v>285</v>
      </c>
      <c r="D4309" s="1" t="s">
        <v>284</v>
      </c>
      <c r="E4309" s="45" t="str">
        <f>VLOOKUP(C4309,PROCV!E$50:G$126,3,0)</f>
        <v>Editorial</v>
      </c>
      <c r="F4309" s="1" t="s">
        <v>416</v>
      </c>
      <c r="G4309" s="1" t="s">
        <v>236</v>
      </c>
      <c r="H4309" s="1">
        <v>2012</v>
      </c>
      <c r="I4309" s="60">
        <f>VLOOKUP(H4309,PROCV!E$33:F$44,2,0)</f>
        <v>1.3647507536516714</v>
      </c>
      <c r="J4309" s="71">
        <v>21416</v>
      </c>
      <c r="K4309" s="44">
        <f t="shared" si="67"/>
        <v>29227.502140204197</v>
      </c>
    </row>
    <row r="4310" spans="1:11" s="43" customFormat="1" ht="19.7" customHeight="1" x14ac:dyDescent="0.25">
      <c r="A4310" s="43" t="s">
        <v>157</v>
      </c>
      <c r="B4310" s="1" t="s">
        <v>292</v>
      </c>
      <c r="C4310" s="1" t="s">
        <v>285</v>
      </c>
      <c r="D4310" s="1" t="s">
        <v>284</v>
      </c>
      <c r="E4310" s="45" t="str">
        <f>VLOOKUP(C4310,PROCV!E$50:G$126,3,0)</f>
        <v>Editorial</v>
      </c>
      <c r="F4310" s="1" t="s">
        <v>416</v>
      </c>
      <c r="G4310" s="1" t="s">
        <v>236</v>
      </c>
      <c r="H4310" s="1">
        <v>2012</v>
      </c>
      <c r="I4310" s="60">
        <f>VLOOKUP(H4310,PROCV!E$33:F$44,2,0)</f>
        <v>1.3647507536516714</v>
      </c>
      <c r="J4310" s="71">
        <v>270339</v>
      </c>
      <c r="K4310" s="44">
        <f t="shared" si="67"/>
        <v>368945.35399143922</v>
      </c>
    </row>
    <row r="4311" spans="1:11" s="43" customFormat="1" ht="19.7" customHeight="1" x14ac:dyDescent="0.25">
      <c r="A4311" s="43" t="s">
        <v>157</v>
      </c>
      <c r="B4311" s="1" t="s">
        <v>292</v>
      </c>
      <c r="C4311" s="1" t="s">
        <v>283</v>
      </c>
      <c r="D4311" s="1" t="s">
        <v>282</v>
      </c>
      <c r="E4311" s="45" t="str">
        <f>VLOOKUP(C4311,PROCV!E$50:G$126,3,0)</f>
        <v>Editorial</v>
      </c>
      <c r="F4311" s="1" t="s">
        <v>416</v>
      </c>
      <c r="G4311" s="1" t="s">
        <v>236</v>
      </c>
      <c r="H4311" s="1">
        <v>2012</v>
      </c>
      <c r="I4311" s="60">
        <f>VLOOKUP(H4311,PROCV!E$33:F$44,2,0)</f>
        <v>1.3647507536516714</v>
      </c>
      <c r="J4311" s="71">
        <v>60085</v>
      </c>
      <c r="K4311" s="44">
        <f t="shared" si="67"/>
        <v>82001.049033160671</v>
      </c>
    </row>
    <row r="4312" spans="1:11" s="43" customFormat="1" ht="19.7" customHeight="1" x14ac:dyDescent="0.25">
      <c r="A4312" s="43" t="s">
        <v>157</v>
      </c>
      <c r="B4312" s="1" t="s">
        <v>292</v>
      </c>
      <c r="C4312" s="1" t="s">
        <v>283</v>
      </c>
      <c r="D4312" s="1" t="s">
        <v>282</v>
      </c>
      <c r="E4312" s="45" t="str">
        <f>VLOOKUP(C4312,PROCV!E$50:G$126,3,0)</f>
        <v>Editorial</v>
      </c>
      <c r="F4312" s="1" t="s">
        <v>416</v>
      </c>
      <c r="G4312" s="1" t="s">
        <v>236</v>
      </c>
      <c r="H4312" s="1">
        <v>2012</v>
      </c>
      <c r="I4312" s="60">
        <f>VLOOKUP(H4312,PROCV!E$33:F$44,2,0)</f>
        <v>1.3647507536516714</v>
      </c>
      <c r="J4312" s="71">
        <v>156236</v>
      </c>
      <c r="K4312" s="44">
        <f t="shared" si="67"/>
        <v>213223.19874752255</v>
      </c>
    </row>
    <row r="4313" spans="1:11" s="43" customFormat="1" ht="19.7" customHeight="1" x14ac:dyDescent="0.25">
      <c r="A4313" s="43" t="s">
        <v>157</v>
      </c>
      <c r="B4313" s="1" t="s">
        <v>292</v>
      </c>
      <c r="C4313" s="1" t="s">
        <v>283</v>
      </c>
      <c r="D4313" s="1" t="s">
        <v>282</v>
      </c>
      <c r="E4313" s="45" t="str">
        <f>VLOOKUP(C4313,PROCV!E$50:G$126,3,0)</f>
        <v>Editorial</v>
      </c>
      <c r="F4313" s="1" t="s">
        <v>416</v>
      </c>
      <c r="G4313" s="1" t="s">
        <v>236</v>
      </c>
      <c r="H4313" s="1">
        <v>2012</v>
      </c>
      <c r="I4313" s="60">
        <f>VLOOKUP(H4313,PROCV!E$33:F$44,2,0)</f>
        <v>1.3647507536516714</v>
      </c>
      <c r="J4313" s="71">
        <v>3329</v>
      </c>
      <c r="K4313" s="44">
        <f t="shared" si="67"/>
        <v>4543.2552589064144</v>
      </c>
    </row>
    <row r="4314" spans="1:11" s="43" customFormat="1" ht="19.7" customHeight="1" x14ac:dyDescent="0.25">
      <c r="A4314" s="43" t="s">
        <v>157</v>
      </c>
      <c r="B4314" s="1" t="s">
        <v>292</v>
      </c>
      <c r="C4314" s="1" t="s">
        <v>275</v>
      </c>
      <c r="D4314" s="1" t="s">
        <v>274</v>
      </c>
      <c r="E4314" s="45" t="str">
        <f>VLOOKUP(C4314,PROCV!E$50:G$126,3,0)</f>
        <v>Editorial</v>
      </c>
      <c r="F4314" s="1" t="s">
        <v>416</v>
      </c>
      <c r="G4314" s="1" t="s">
        <v>236</v>
      </c>
      <c r="H4314" s="1">
        <v>2012</v>
      </c>
      <c r="I4314" s="60">
        <f>VLOOKUP(H4314,PROCV!E$33:F$44,2,0)</f>
        <v>1.3647507536516714</v>
      </c>
      <c r="J4314" s="71">
        <v>1659</v>
      </c>
      <c r="K4314" s="44">
        <f t="shared" si="67"/>
        <v>2264.1215003081229</v>
      </c>
    </row>
    <row r="4315" spans="1:11" s="43" customFormat="1" ht="19.7" customHeight="1" x14ac:dyDescent="0.25">
      <c r="A4315" s="43" t="s">
        <v>157</v>
      </c>
      <c r="B4315" s="1" t="s">
        <v>292</v>
      </c>
      <c r="C4315" s="1" t="s">
        <v>269</v>
      </c>
      <c r="D4315" s="1" t="s">
        <v>268</v>
      </c>
      <c r="E4315" s="45" t="str">
        <f>VLOOKUP(C4315,PROCV!E$50:G$126,3,0)</f>
        <v>NA</v>
      </c>
      <c r="F4315" s="1" t="s">
        <v>416</v>
      </c>
      <c r="G4315" s="1" t="s">
        <v>236</v>
      </c>
      <c r="H4315" s="1">
        <v>2012</v>
      </c>
      <c r="I4315" s="60">
        <f>VLOOKUP(H4315,PROCV!E$33:F$44,2,0)</f>
        <v>1.3647507536516714</v>
      </c>
      <c r="J4315" s="71">
        <v>97443</v>
      </c>
      <c r="K4315" s="44">
        <f t="shared" si="67"/>
        <v>132985.40768807981</v>
      </c>
    </row>
    <row r="4316" spans="1:11" s="43" customFormat="1" ht="19.7" customHeight="1" x14ac:dyDescent="0.25">
      <c r="A4316" s="43" t="s">
        <v>157</v>
      </c>
      <c r="B4316" s="1" t="s">
        <v>292</v>
      </c>
      <c r="C4316" s="1" t="s">
        <v>269</v>
      </c>
      <c r="D4316" s="1" t="s">
        <v>268</v>
      </c>
      <c r="E4316" s="45" t="str">
        <f>VLOOKUP(C4316,PROCV!E$50:G$126,3,0)</f>
        <v>NA</v>
      </c>
      <c r="F4316" s="1" t="s">
        <v>416</v>
      </c>
      <c r="G4316" s="1" t="s">
        <v>236</v>
      </c>
      <c r="H4316" s="1">
        <v>2012</v>
      </c>
      <c r="I4316" s="60">
        <f>VLOOKUP(H4316,PROCV!E$33:F$44,2,0)</f>
        <v>1.3647507536516714</v>
      </c>
      <c r="J4316" s="71">
        <v>7492</v>
      </c>
      <c r="K4316" s="44">
        <f t="shared" si="67"/>
        <v>10224.712646358323</v>
      </c>
    </row>
    <row r="4317" spans="1:11" s="43" customFormat="1" ht="19.7" customHeight="1" x14ac:dyDescent="0.25">
      <c r="A4317" s="43" t="s">
        <v>157</v>
      </c>
      <c r="B4317" s="1" t="s">
        <v>292</v>
      </c>
      <c r="C4317" s="1" t="s">
        <v>254</v>
      </c>
      <c r="D4317" s="1" t="s">
        <v>253</v>
      </c>
      <c r="E4317" s="45" t="str">
        <f>VLOOKUP(C4317,PROCV!E$50:G$126,3,0)</f>
        <v>Música</v>
      </c>
      <c r="F4317" s="1" t="s">
        <v>416</v>
      </c>
      <c r="G4317" s="1" t="s">
        <v>236</v>
      </c>
      <c r="H4317" s="1">
        <v>2012</v>
      </c>
      <c r="I4317" s="60">
        <f>VLOOKUP(H4317,PROCV!E$33:F$44,2,0)</f>
        <v>1.3647507536516714</v>
      </c>
      <c r="J4317" s="71">
        <v>5554</v>
      </c>
      <c r="K4317" s="44">
        <f t="shared" si="67"/>
        <v>7579.8256857813831</v>
      </c>
    </row>
    <row r="4318" spans="1:11" s="43" customFormat="1" ht="19.7" customHeight="1" x14ac:dyDescent="0.25">
      <c r="A4318" s="43" t="s">
        <v>157</v>
      </c>
      <c r="B4318" s="1" t="s">
        <v>292</v>
      </c>
      <c r="C4318" s="1" t="s">
        <v>252</v>
      </c>
      <c r="D4318" s="1" t="s">
        <v>251</v>
      </c>
      <c r="E4318" s="45" t="str">
        <f>VLOOKUP(C4318,PROCV!E$50:G$126,3,0)</f>
        <v>Audiovisual</v>
      </c>
      <c r="F4318" s="1" t="s">
        <v>416</v>
      </c>
      <c r="G4318" s="1" t="s">
        <v>236</v>
      </c>
      <c r="H4318" s="1">
        <v>2012</v>
      </c>
      <c r="I4318" s="60">
        <f>VLOOKUP(H4318,PROCV!E$33:F$44,2,0)</f>
        <v>1.3647507536516714</v>
      </c>
      <c r="J4318" s="71">
        <v>122727</v>
      </c>
      <c r="K4318" s="44">
        <f t="shared" si="67"/>
        <v>167491.76574340867</v>
      </c>
    </row>
    <row r="4319" spans="1:11" s="43" customFormat="1" ht="19.7" customHeight="1" x14ac:dyDescent="0.25">
      <c r="A4319" s="43" t="s">
        <v>157</v>
      </c>
      <c r="B4319" s="1" t="s">
        <v>292</v>
      </c>
      <c r="C4319" s="1" t="s">
        <v>252</v>
      </c>
      <c r="D4319" s="1" t="s">
        <v>251</v>
      </c>
      <c r="E4319" s="45" t="str">
        <f>VLOOKUP(C4319,PROCV!E$50:G$126,3,0)</f>
        <v>Audiovisual</v>
      </c>
      <c r="F4319" s="1" t="s">
        <v>416</v>
      </c>
      <c r="G4319" s="1" t="s">
        <v>236</v>
      </c>
      <c r="H4319" s="1">
        <v>2012</v>
      </c>
      <c r="I4319" s="60">
        <f>VLOOKUP(H4319,PROCV!E$33:F$44,2,0)</f>
        <v>1.3647507536516714</v>
      </c>
      <c r="J4319" s="71">
        <v>160263</v>
      </c>
      <c r="K4319" s="44">
        <f t="shared" si="67"/>
        <v>218719.05003247783</v>
      </c>
    </row>
    <row r="4320" spans="1:11" s="43" customFormat="1" ht="19.7" customHeight="1" x14ac:dyDescent="0.25">
      <c r="A4320" s="43" t="s">
        <v>157</v>
      </c>
      <c r="B4320" s="1" t="s">
        <v>292</v>
      </c>
      <c r="C4320" s="1" t="s">
        <v>250</v>
      </c>
      <c r="D4320" s="1" t="s">
        <v>249</v>
      </c>
      <c r="E4320" s="45" t="str">
        <f>VLOOKUP(C4320,PROCV!E$50:G$126,3,0)</f>
        <v>Audiovisual</v>
      </c>
      <c r="F4320" s="1" t="s">
        <v>416</v>
      </c>
      <c r="G4320" s="1" t="s">
        <v>236</v>
      </c>
      <c r="H4320" s="1">
        <v>2012</v>
      </c>
      <c r="I4320" s="60">
        <f>VLOOKUP(H4320,PROCV!E$33:F$44,2,0)</f>
        <v>1.3647507536516714</v>
      </c>
      <c r="J4320" s="71">
        <v>82877</v>
      </c>
      <c r="K4320" s="44">
        <f t="shared" si="67"/>
        <v>113106.44821038957</v>
      </c>
    </row>
    <row r="4321" spans="1:11" s="43" customFormat="1" ht="19.7" customHeight="1" x14ac:dyDescent="0.25">
      <c r="A4321" s="43" t="s">
        <v>157</v>
      </c>
      <c r="B4321" s="1" t="s">
        <v>292</v>
      </c>
      <c r="C4321" s="1" t="s">
        <v>246</v>
      </c>
      <c r="D4321" s="1" t="s">
        <v>245</v>
      </c>
      <c r="E4321" s="45" t="str">
        <f>VLOOKUP(C4321,PROCV!E$50:G$126,3,0)</f>
        <v>Artes Cênicas e Espetáculos</v>
      </c>
      <c r="F4321" s="1" t="s">
        <v>416</v>
      </c>
      <c r="G4321" s="1" t="s">
        <v>236</v>
      </c>
      <c r="H4321" s="1">
        <v>2012</v>
      </c>
      <c r="I4321" s="60">
        <f>VLOOKUP(H4321,PROCV!E$33:F$44,2,0)</f>
        <v>1.3647507536516714</v>
      </c>
      <c r="J4321" s="71">
        <v>70000</v>
      </c>
      <c r="K4321" s="44">
        <f t="shared" si="67"/>
        <v>95532.552755616998</v>
      </c>
    </row>
    <row r="4322" spans="1:11" s="43" customFormat="1" ht="19.7" customHeight="1" x14ac:dyDescent="0.25">
      <c r="A4322" s="43" t="s">
        <v>157</v>
      </c>
      <c r="B4322" s="1" t="s">
        <v>292</v>
      </c>
      <c r="C4322" s="1" t="s">
        <v>246</v>
      </c>
      <c r="D4322" s="1" t="s">
        <v>245</v>
      </c>
      <c r="E4322" s="45" t="str">
        <f>VLOOKUP(C4322,PROCV!E$50:G$126,3,0)</f>
        <v>Artes Cênicas e Espetáculos</v>
      </c>
      <c r="F4322" s="1" t="s">
        <v>416</v>
      </c>
      <c r="G4322" s="1" t="s">
        <v>236</v>
      </c>
      <c r="H4322" s="1">
        <v>2012</v>
      </c>
      <c r="I4322" s="60">
        <f>VLOOKUP(H4322,PROCV!E$33:F$44,2,0)</f>
        <v>1.3647507536516714</v>
      </c>
      <c r="J4322" s="71">
        <v>9243</v>
      </c>
      <c r="K4322" s="44">
        <f t="shared" si="67"/>
        <v>12614.391216002399</v>
      </c>
    </row>
    <row r="4323" spans="1:11" s="43" customFormat="1" ht="19.7" customHeight="1" x14ac:dyDescent="0.25">
      <c r="A4323" s="43" t="s">
        <v>157</v>
      </c>
      <c r="B4323" s="1" t="s">
        <v>292</v>
      </c>
      <c r="C4323" s="1" t="s">
        <v>238</v>
      </c>
      <c r="D4323" s="1" t="s">
        <v>237</v>
      </c>
      <c r="E4323" s="45" t="str">
        <f>VLOOKUP(C4323,PROCV!E$50:G$126,3,0)</f>
        <v>Artes Cênicas e Espetáculos</v>
      </c>
      <c r="F4323" s="1" t="s">
        <v>416</v>
      </c>
      <c r="G4323" s="1" t="s">
        <v>236</v>
      </c>
      <c r="H4323" s="1">
        <v>2012</v>
      </c>
      <c r="I4323" s="60">
        <f>VLOOKUP(H4323,PROCV!E$33:F$44,2,0)</f>
        <v>1.3647507536516714</v>
      </c>
      <c r="J4323" s="71">
        <v>38964</v>
      </c>
      <c r="K4323" s="44">
        <f t="shared" si="67"/>
        <v>53176.148365283727</v>
      </c>
    </row>
    <row r="4324" spans="1:11" s="43" customFormat="1" ht="19.7" customHeight="1" x14ac:dyDescent="0.25">
      <c r="A4324" s="43" t="s">
        <v>157</v>
      </c>
      <c r="B4324" s="1" t="s">
        <v>292</v>
      </c>
      <c r="C4324" s="1" t="s">
        <v>241</v>
      </c>
      <c r="D4324" s="1" t="s">
        <v>240</v>
      </c>
      <c r="E4324" s="45" t="str">
        <f>VLOOKUP(C4324,PROCV!E$50:G$126,3,0)</f>
        <v>Artes Cênicas e Espetáculos</v>
      </c>
      <c r="F4324" s="1" t="s">
        <v>416</v>
      </c>
      <c r="G4324" s="1" t="s">
        <v>236</v>
      </c>
      <c r="H4324" s="1">
        <v>2012</v>
      </c>
      <c r="I4324" s="60">
        <f>VLOOKUP(H4324,PROCV!E$33:F$44,2,0)</f>
        <v>1.3647507536516714</v>
      </c>
      <c r="J4324" s="71">
        <v>38964</v>
      </c>
      <c r="K4324" s="44">
        <f t="shared" si="67"/>
        <v>53176.148365283727</v>
      </c>
    </row>
    <row r="4325" spans="1:11" s="43" customFormat="1" ht="19.7" customHeight="1" x14ac:dyDescent="0.25">
      <c r="A4325" s="43" t="s">
        <v>157</v>
      </c>
      <c r="B4325" s="1" t="s">
        <v>292</v>
      </c>
      <c r="C4325" s="1" t="s">
        <v>241</v>
      </c>
      <c r="D4325" s="1" t="s">
        <v>240</v>
      </c>
      <c r="E4325" s="45" t="str">
        <f>VLOOKUP(C4325,PROCV!E$50:G$126,3,0)</f>
        <v>Artes Cênicas e Espetáculos</v>
      </c>
      <c r="F4325" s="1" t="s">
        <v>416</v>
      </c>
      <c r="G4325" s="1" t="s">
        <v>236</v>
      </c>
      <c r="H4325" s="1">
        <v>2012</v>
      </c>
      <c r="I4325" s="60">
        <f>VLOOKUP(H4325,PROCV!E$33:F$44,2,0)</f>
        <v>1.3647507536516714</v>
      </c>
      <c r="J4325" s="71">
        <v>14855</v>
      </c>
      <c r="K4325" s="44">
        <f t="shared" si="67"/>
        <v>20273.372445495577</v>
      </c>
    </row>
    <row r="4326" spans="1:11" s="43" customFormat="1" ht="19.7" customHeight="1" x14ac:dyDescent="0.25">
      <c r="A4326" s="43" t="s">
        <v>177</v>
      </c>
      <c r="B4326" s="1" t="s">
        <v>242</v>
      </c>
      <c r="C4326" s="1" t="s">
        <v>309</v>
      </c>
      <c r="D4326" s="1" t="s">
        <v>308</v>
      </c>
      <c r="E4326" s="45" t="str">
        <f>VLOOKUP(C4326,PROCV!E$50:G$126,3,0)</f>
        <v>NA</v>
      </c>
      <c r="F4326" s="1" t="s">
        <v>416</v>
      </c>
      <c r="G4326" s="1" t="s">
        <v>236</v>
      </c>
      <c r="H4326" s="1">
        <v>2012</v>
      </c>
      <c r="I4326" s="60">
        <f>VLOOKUP(H4326,PROCV!E$33:F$44,2,0)</f>
        <v>1.3647507536516714</v>
      </c>
      <c r="J4326" s="71">
        <v>157800</v>
      </c>
      <c r="K4326" s="44">
        <f t="shared" si="67"/>
        <v>215357.66892623375</v>
      </c>
    </row>
    <row r="4327" spans="1:11" s="43" customFormat="1" ht="19.7" customHeight="1" x14ac:dyDescent="0.25">
      <c r="A4327" s="43" t="s">
        <v>177</v>
      </c>
      <c r="B4327" s="1" t="s">
        <v>242</v>
      </c>
      <c r="C4327" s="1" t="s">
        <v>309</v>
      </c>
      <c r="D4327" s="1" t="s">
        <v>308</v>
      </c>
      <c r="E4327" s="45" t="str">
        <f>VLOOKUP(C4327,PROCV!E$50:G$126,3,0)</f>
        <v>NA</v>
      </c>
      <c r="F4327" s="1" t="s">
        <v>416</v>
      </c>
      <c r="G4327" s="1" t="s">
        <v>236</v>
      </c>
      <c r="H4327" s="1">
        <v>2012</v>
      </c>
      <c r="I4327" s="60">
        <f>VLOOKUP(H4327,PROCV!E$33:F$44,2,0)</f>
        <v>1.3647507536516714</v>
      </c>
      <c r="J4327" s="71">
        <v>48703</v>
      </c>
      <c r="K4327" s="44">
        <f t="shared" si="67"/>
        <v>66467.45595509735</v>
      </c>
    </row>
    <row r="4328" spans="1:11" s="43" customFormat="1" ht="19.7" customHeight="1" x14ac:dyDescent="0.25">
      <c r="A4328" s="43" t="s">
        <v>177</v>
      </c>
      <c r="B4328" s="1" t="s">
        <v>242</v>
      </c>
      <c r="C4328" s="1" t="s">
        <v>309</v>
      </c>
      <c r="D4328" s="1" t="s">
        <v>308</v>
      </c>
      <c r="E4328" s="45" t="str">
        <f>VLOOKUP(C4328,PROCV!E$50:G$126,3,0)</f>
        <v>NA</v>
      </c>
      <c r="F4328" s="1" t="s">
        <v>416</v>
      </c>
      <c r="G4328" s="1" t="s">
        <v>236</v>
      </c>
      <c r="H4328" s="1">
        <v>2012</v>
      </c>
      <c r="I4328" s="60">
        <f>VLOOKUP(H4328,PROCV!E$33:F$44,2,0)</f>
        <v>1.3647507536516714</v>
      </c>
      <c r="J4328" s="71">
        <v>21450</v>
      </c>
      <c r="K4328" s="44">
        <f t="shared" si="67"/>
        <v>29273.903665828351</v>
      </c>
    </row>
    <row r="4329" spans="1:11" s="43" customFormat="1" ht="19.7" customHeight="1" x14ac:dyDescent="0.25">
      <c r="A4329" s="43" t="s">
        <v>177</v>
      </c>
      <c r="B4329" s="1" t="s">
        <v>242</v>
      </c>
      <c r="C4329" s="1" t="s">
        <v>291</v>
      </c>
      <c r="D4329" s="1" t="s">
        <v>290</v>
      </c>
      <c r="E4329" s="45" t="str">
        <f>VLOOKUP(C4329,PROCV!E$50:G$126,3,0)</f>
        <v>NA</v>
      </c>
      <c r="F4329" s="1" t="s">
        <v>416</v>
      </c>
      <c r="G4329" s="1" t="s">
        <v>236</v>
      </c>
      <c r="H4329" s="1">
        <v>2012</v>
      </c>
      <c r="I4329" s="60">
        <f>VLOOKUP(H4329,PROCV!E$33:F$44,2,0)</f>
        <v>1.3647507536516714</v>
      </c>
      <c r="J4329" s="71">
        <v>20201</v>
      </c>
      <c r="K4329" s="44">
        <f t="shared" si="67"/>
        <v>27569.329974517415</v>
      </c>
    </row>
    <row r="4330" spans="1:11" s="43" customFormat="1" ht="19.7" customHeight="1" x14ac:dyDescent="0.25">
      <c r="A4330" s="43" t="s">
        <v>177</v>
      </c>
      <c r="B4330" s="1" t="s">
        <v>242</v>
      </c>
      <c r="C4330" s="1" t="s">
        <v>291</v>
      </c>
      <c r="D4330" s="1" t="s">
        <v>290</v>
      </c>
      <c r="E4330" s="45" t="str">
        <f>VLOOKUP(C4330,PROCV!E$50:G$126,3,0)</f>
        <v>NA</v>
      </c>
      <c r="F4330" s="1" t="s">
        <v>416</v>
      </c>
      <c r="G4330" s="1" t="s">
        <v>236</v>
      </c>
      <c r="H4330" s="1">
        <v>2012</v>
      </c>
      <c r="I4330" s="60">
        <f>VLOOKUP(H4330,PROCV!E$33:F$44,2,0)</f>
        <v>1.3647507536516714</v>
      </c>
      <c r="J4330" s="71">
        <v>2875000</v>
      </c>
      <c r="K4330" s="44">
        <f t="shared" si="67"/>
        <v>3923658.4167485554</v>
      </c>
    </row>
    <row r="4331" spans="1:11" s="43" customFormat="1" ht="19.7" customHeight="1" x14ac:dyDescent="0.25">
      <c r="A4331" s="43" t="s">
        <v>177</v>
      </c>
      <c r="B4331" s="1" t="s">
        <v>242</v>
      </c>
      <c r="C4331" s="1" t="s">
        <v>291</v>
      </c>
      <c r="D4331" s="1" t="s">
        <v>290</v>
      </c>
      <c r="E4331" s="45" t="str">
        <f>VLOOKUP(C4331,PROCV!E$50:G$126,3,0)</f>
        <v>NA</v>
      </c>
      <c r="F4331" s="1" t="s">
        <v>416</v>
      </c>
      <c r="G4331" s="1" t="s">
        <v>236</v>
      </c>
      <c r="H4331" s="1">
        <v>2012</v>
      </c>
      <c r="I4331" s="60">
        <f>VLOOKUP(H4331,PROCV!E$33:F$44,2,0)</f>
        <v>1.3647507536516714</v>
      </c>
      <c r="J4331" s="71">
        <v>62910</v>
      </c>
      <c r="K4331" s="44">
        <f t="shared" si="67"/>
        <v>85856.469912226647</v>
      </c>
    </row>
    <row r="4332" spans="1:11" s="43" customFormat="1" ht="19.7" customHeight="1" x14ac:dyDescent="0.25">
      <c r="A4332" s="43" t="s">
        <v>177</v>
      </c>
      <c r="B4332" s="1" t="s">
        <v>242</v>
      </c>
      <c r="C4332" s="1" t="s">
        <v>291</v>
      </c>
      <c r="D4332" s="1" t="s">
        <v>290</v>
      </c>
      <c r="E4332" s="45" t="str">
        <f>VLOOKUP(C4332,PROCV!E$50:G$126,3,0)</f>
        <v>NA</v>
      </c>
      <c r="F4332" s="1" t="s">
        <v>416</v>
      </c>
      <c r="G4332" s="1" t="s">
        <v>236</v>
      </c>
      <c r="H4332" s="1">
        <v>2012</v>
      </c>
      <c r="I4332" s="60">
        <f>VLOOKUP(H4332,PROCV!E$33:F$44,2,0)</f>
        <v>1.3647507536516714</v>
      </c>
      <c r="J4332" s="71">
        <v>398622</v>
      </c>
      <c r="K4332" s="44">
        <f t="shared" si="67"/>
        <v>544019.67492213659</v>
      </c>
    </row>
    <row r="4333" spans="1:11" s="43" customFormat="1" ht="19.7" customHeight="1" x14ac:dyDescent="0.25">
      <c r="A4333" s="43" t="s">
        <v>177</v>
      </c>
      <c r="B4333" s="1" t="s">
        <v>242</v>
      </c>
      <c r="C4333" s="1" t="s">
        <v>320</v>
      </c>
      <c r="D4333" s="1" t="s">
        <v>319</v>
      </c>
      <c r="E4333" s="45" t="str">
        <f>VLOOKUP(C4333,PROCV!E$50:G$126,3,0)</f>
        <v>Música</v>
      </c>
      <c r="F4333" s="1" t="s">
        <v>416</v>
      </c>
      <c r="G4333" s="1" t="s">
        <v>236</v>
      </c>
      <c r="H4333" s="1">
        <v>2012</v>
      </c>
      <c r="I4333" s="60">
        <f>VLOOKUP(H4333,PROCV!E$33:F$44,2,0)</f>
        <v>1.3647507536516714</v>
      </c>
      <c r="J4333" s="71">
        <v>32941</v>
      </c>
      <c r="K4333" s="44">
        <f t="shared" si="67"/>
        <v>44956.254576039712</v>
      </c>
    </row>
    <row r="4334" spans="1:11" s="43" customFormat="1" ht="19.7" customHeight="1" x14ac:dyDescent="0.25">
      <c r="A4334" s="43" t="s">
        <v>177</v>
      </c>
      <c r="B4334" s="1" t="s">
        <v>242</v>
      </c>
      <c r="C4334" s="1" t="s">
        <v>289</v>
      </c>
      <c r="D4334" s="1" t="s">
        <v>288</v>
      </c>
      <c r="E4334" s="45" t="str">
        <f>VLOOKUP(C4334,PROCV!E$50:G$126,3,0)</f>
        <v>Editorial</v>
      </c>
      <c r="F4334" s="1" t="s">
        <v>416</v>
      </c>
      <c r="G4334" s="1" t="s">
        <v>236</v>
      </c>
      <c r="H4334" s="1">
        <v>2012</v>
      </c>
      <c r="I4334" s="60">
        <f>VLOOKUP(H4334,PROCV!E$33:F$44,2,0)</f>
        <v>1.3647507536516714</v>
      </c>
      <c r="J4334" s="71">
        <v>293000</v>
      </c>
      <c r="K4334" s="44">
        <f t="shared" si="67"/>
        <v>399871.97081993974</v>
      </c>
    </row>
    <row r="4335" spans="1:11" s="43" customFormat="1" ht="19.7" customHeight="1" x14ac:dyDescent="0.25">
      <c r="A4335" s="43" t="s">
        <v>177</v>
      </c>
      <c r="B4335" s="1" t="s">
        <v>242</v>
      </c>
      <c r="C4335" s="1" t="s">
        <v>289</v>
      </c>
      <c r="D4335" s="1" t="s">
        <v>288</v>
      </c>
      <c r="E4335" s="45" t="str">
        <f>VLOOKUP(C4335,PROCV!E$50:G$126,3,0)</f>
        <v>Editorial</v>
      </c>
      <c r="F4335" s="1" t="s">
        <v>416</v>
      </c>
      <c r="G4335" s="1" t="s">
        <v>236</v>
      </c>
      <c r="H4335" s="1">
        <v>2012</v>
      </c>
      <c r="I4335" s="60">
        <f>VLOOKUP(H4335,PROCV!E$33:F$44,2,0)</f>
        <v>1.3647507536516714</v>
      </c>
      <c r="J4335" s="71">
        <v>133561</v>
      </c>
      <c r="K4335" s="44">
        <f t="shared" si="67"/>
        <v>182277.4754084709</v>
      </c>
    </row>
    <row r="4336" spans="1:11" s="43" customFormat="1" ht="19.7" customHeight="1" x14ac:dyDescent="0.25">
      <c r="A4336" s="43" t="s">
        <v>177</v>
      </c>
      <c r="B4336" s="1" t="s">
        <v>242</v>
      </c>
      <c r="C4336" s="1" t="s">
        <v>299</v>
      </c>
      <c r="D4336" s="1" t="s">
        <v>298</v>
      </c>
      <c r="E4336" s="45" t="str">
        <f>VLOOKUP(C4336,PROCV!E$50:G$126,3,0)</f>
        <v>NA</v>
      </c>
      <c r="F4336" s="1" t="s">
        <v>416</v>
      </c>
      <c r="G4336" s="1" t="s">
        <v>236</v>
      </c>
      <c r="H4336" s="1">
        <v>2012</v>
      </c>
      <c r="I4336" s="60">
        <f>VLOOKUP(H4336,PROCV!E$33:F$44,2,0)</f>
        <v>1.3647507536516714</v>
      </c>
      <c r="J4336" s="71">
        <v>6616</v>
      </c>
      <c r="K4336" s="44">
        <f t="shared" si="67"/>
        <v>9029.1909861594577</v>
      </c>
    </row>
    <row r="4337" spans="1:11" s="43" customFormat="1" ht="19.7" customHeight="1" x14ac:dyDescent="0.25">
      <c r="A4337" s="43" t="s">
        <v>177</v>
      </c>
      <c r="B4337" s="1" t="s">
        <v>242</v>
      </c>
      <c r="C4337" s="1" t="s">
        <v>299</v>
      </c>
      <c r="D4337" s="1" t="s">
        <v>298</v>
      </c>
      <c r="E4337" s="45" t="str">
        <f>VLOOKUP(C4337,PROCV!E$50:G$126,3,0)</f>
        <v>NA</v>
      </c>
      <c r="F4337" s="1" t="s">
        <v>416</v>
      </c>
      <c r="G4337" s="1" t="s">
        <v>236</v>
      </c>
      <c r="H4337" s="1">
        <v>2012</v>
      </c>
      <c r="I4337" s="60">
        <f>VLOOKUP(H4337,PROCV!E$33:F$44,2,0)</f>
        <v>1.3647507536516714</v>
      </c>
      <c r="J4337" s="71">
        <v>48721</v>
      </c>
      <c r="K4337" s="44">
        <f t="shared" si="67"/>
        <v>66492.021468663079</v>
      </c>
    </row>
    <row r="4338" spans="1:11" s="43" customFormat="1" ht="19.7" customHeight="1" x14ac:dyDescent="0.25">
      <c r="A4338" s="43" t="s">
        <v>177</v>
      </c>
      <c r="B4338" s="1" t="s">
        <v>242</v>
      </c>
      <c r="C4338" s="1" t="s">
        <v>299</v>
      </c>
      <c r="D4338" s="1" t="s">
        <v>298</v>
      </c>
      <c r="E4338" s="45" t="str">
        <f>VLOOKUP(C4338,PROCV!E$50:G$126,3,0)</f>
        <v>NA</v>
      </c>
      <c r="F4338" s="1" t="s">
        <v>416</v>
      </c>
      <c r="G4338" s="1" t="s">
        <v>236</v>
      </c>
      <c r="H4338" s="1">
        <v>2012</v>
      </c>
      <c r="I4338" s="60">
        <f>VLOOKUP(H4338,PROCV!E$33:F$44,2,0)</f>
        <v>1.3647507536516714</v>
      </c>
      <c r="J4338" s="71">
        <v>51459</v>
      </c>
      <c r="K4338" s="44">
        <f t="shared" si="67"/>
        <v>70228.709032161365</v>
      </c>
    </row>
    <row r="4339" spans="1:11" s="43" customFormat="1" ht="19.7" customHeight="1" x14ac:dyDescent="0.25">
      <c r="A4339" s="43" t="s">
        <v>177</v>
      </c>
      <c r="B4339" s="1" t="s">
        <v>242</v>
      </c>
      <c r="C4339" s="1" t="s">
        <v>287</v>
      </c>
      <c r="D4339" s="1" t="s">
        <v>286</v>
      </c>
      <c r="E4339" s="45" t="str">
        <f>VLOOKUP(C4339,PROCV!E$50:G$126,3,0)</f>
        <v>Música</v>
      </c>
      <c r="F4339" s="1" t="s">
        <v>416</v>
      </c>
      <c r="G4339" s="1" t="s">
        <v>236</v>
      </c>
      <c r="H4339" s="1">
        <v>2012</v>
      </c>
      <c r="I4339" s="60">
        <f>VLOOKUP(H4339,PROCV!E$33:F$44,2,0)</f>
        <v>1.3647507536516714</v>
      </c>
      <c r="J4339" s="71">
        <v>65162</v>
      </c>
      <c r="K4339" s="44">
        <f t="shared" si="67"/>
        <v>88929.888609450209</v>
      </c>
    </row>
    <row r="4340" spans="1:11" s="43" customFormat="1" ht="19.7" customHeight="1" x14ac:dyDescent="0.25">
      <c r="A4340" s="43" t="s">
        <v>177</v>
      </c>
      <c r="B4340" s="1" t="s">
        <v>242</v>
      </c>
      <c r="C4340" s="1" t="s">
        <v>287</v>
      </c>
      <c r="D4340" s="1" t="s">
        <v>286</v>
      </c>
      <c r="E4340" s="45" t="str">
        <f>VLOOKUP(C4340,PROCV!E$50:G$126,3,0)</f>
        <v>Música</v>
      </c>
      <c r="F4340" s="1" t="s">
        <v>416</v>
      </c>
      <c r="G4340" s="1" t="s">
        <v>236</v>
      </c>
      <c r="H4340" s="1">
        <v>2012</v>
      </c>
      <c r="I4340" s="60">
        <f>VLOOKUP(H4340,PROCV!E$33:F$44,2,0)</f>
        <v>1.3647507536516714</v>
      </c>
      <c r="J4340" s="71">
        <v>501165</v>
      </c>
      <c r="K4340" s="44">
        <f t="shared" si="67"/>
        <v>683965.31145383988</v>
      </c>
    </row>
    <row r="4341" spans="1:11" s="43" customFormat="1" ht="19.7" customHeight="1" x14ac:dyDescent="0.25">
      <c r="A4341" s="43" t="s">
        <v>177</v>
      </c>
      <c r="B4341" s="1" t="s">
        <v>242</v>
      </c>
      <c r="C4341" s="1" t="s">
        <v>287</v>
      </c>
      <c r="D4341" s="1" t="s">
        <v>286</v>
      </c>
      <c r="E4341" s="45" t="str">
        <f>VLOOKUP(C4341,PROCV!E$50:G$126,3,0)</f>
        <v>Música</v>
      </c>
      <c r="F4341" s="1" t="s">
        <v>416</v>
      </c>
      <c r="G4341" s="1" t="s">
        <v>236</v>
      </c>
      <c r="H4341" s="1">
        <v>2012</v>
      </c>
      <c r="I4341" s="60">
        <f>VLOOKUP(H4341,PROCV!E$33:F$44,2,0)</f>
        <v>1.3647507536516714</v>
      </c>
      <c r="J4341" s="71">
        <v>5000</v>
      </c>
      <c r="K4341" s="44">
        <f t="shared" si="67"/>
        <v>6823.753768258357</v>
      </c>
    </row>
    <row r="4342" spans="1:11" s="43" customFormat="1" ht="19.7" customHeight="1" x14ac:dyDescent="0.25">
      <c r="A4342" s="43" t="s">
        <v>177</v>
      </c>
      <c r="B4342" s="1" t="s">
        <v>242</v>
      </c>
      <c r="C4342" s="1" t="s">
        <v>285</v>
      </c>
      <c r="D4342" s="1" t="s">
        <v>284</v>
      </c>
      <c r="E4342" s="45" t="str">
        <f>VLOOKUP(C4342,PROCV!E$50:G$126,3,0)</f>
        <v>Editorial</v>
      </c>
      <c r="F4342" s="1" t="s">
        <v>416</v>
      </c>
      <c r="G4342" s="1" t="s">
        <v>236</v>
      </c>
      <c r="H4342" s="1">
        <v>2012</v>
      </c>
      <c r="I4342" s="60">
        <f>VLOOKUP(H4342,PROCV!E$33:F$44,2,0)</f>
        <v>1.3647507536516714</v>
      </c>
      <c r="J4342" s="71">
        <v>140222</v>
      </c>
      <c r="K4342" s="44">
        <f t="shared" si="67"/>
        <v>191368.08017854468</v>
      </c>
    </row>
    <row r="4343" spans="1:11" s="43" customFormat="1" ht="19.7" customHeight="1" x14ac:dyDescent="0.25">
      <c r="A4343" s="43" t="s">
        <v>177</v>
      </c>
      <c r="B4343" s="1" t="s">
        <v>242</v>
      </c>
      <c r="C4343" s="1" t="s">
        <v>285</v>
      </c>
      <c r="D4343" s="1" t="s">
        <v>284</v>
      </c>
      <c r="E4343" s="45" t="str">
        <f>VLOOKUP(C4343,PROCV!E$50:G$126,3,0)</f>
        <v>Editorial</v>
      </c>
      <c r="F4343" s="1" t="s">
        <v>416</v>
      </c>
      <c r="G4343" s="1" t="s">
        <v>236</v>
      </c>
      <c r="H4343" s="1">
        <v>2012</v>
      </c>
      <c r="I4343" s="60">
        <f>VLOOKUP(H4343,PROCV!E$33:F$44,2,0)</f>
        <v>1.3647507536516714</v>
      </c>
      <c r="J4343" s="71">
        <v>30000</v>
      </c>
      <c r="K4343" s="44">
        <f t="shared" si="67"/>
        <v>40942.522609550142</v>
      </c>
    </row>
    <row r="4344" spans="1:11" s="43" customFormat="1" ht="19.7" customHeight="1" x14ac:dyDescent="0.25">
      <c r="A4344" s="43" t="s">
        <v>177</v>
      </c>
      <c r="B4344" s="1" t="s">
        <v>242</v>
      </c>
      <c r="C4344" s="1" t="s">
        <v>285</v>
      </c>
      <c r="D4344" s="1" t="s">
        <v>284</v>
      </c>
      <c r="E4344" s="45" t="str">
        <f>VLOOKUP(C4344,PROCV!E$50:G$126,3,0)</f>
        <v>Editorial</v>
      </c>
      <c r="F4344" s="1" t="s">
        <v>416</v>
      </c>
      <c r="G4344" s="1" t="s">
        <v>236</v>
      </c>
      <c r="H4344" s="1">
        <v>2012</v>
      </c>
      <c r="I4344" s="60">
        <f>VLOOKUP(H4344,PROCV!E$33:F$44,2,0)</f>
        <v>1.3647507536516714</v>
      </c>
      <c r="J4344" s="71">
        <v>183600</v>
      </c>
      <c r="K4344" s="44">
        <f t="shared" si="67"/>
        <v>250568.23837044687</v>
      </c>
    </row>
    <row r="4345" spans="1:11" s="43" customFormat="1" ht="19.7" customHeight="1" x14ac:dyDescent="0.25">
      <c r="A4345" s="43" t="s">
        <v>177</v>
      </c>
      <c r="B4345" s="1" t="s">
        <v>242</v>
      </c>
      <c r="C4345" s="1" t="s">
        <v>285</v>
      </c>
      <c r="D4345" s="1" t="s">
        <v>284</v>
      </c>
      <c r="E4345" s="45" t="str">
        <f>VLOOKUP(C4345,PROCV!E$50:G$126,3,0)</f>
        <v>Editorial</v>
      </c>
      <c r="F4345" s="1" t="s">
        <v>416</v>
      </c>
      <c r="G4345" s="1" t="s">
        <v>236</v>
      </c>
      <c r="H4345" s="1">
        <v>2012</v>
      </c>
      <c r="I4345" s="60">
        <f>VLOOKUP(H4345,PROCV!E$33:F$44,2,0)</f>
        <v>1.3647507536516714</v>
      </c>
      <c r="J4345" s="71">
        <v>64933</v>
      </c>
      <c r="K4345" s="44">
        <f t="shared" si="67"/>
        <v>88617.360686863976</v>
      </c>
    </row>
    <row r="4346" spans="1:11" s="43" customFormat="1" ht="19.7" customHeight="1" x14ac:dyDescent="0.25">
      <c r="A4346" s="43" t="s">
        <v>177</v>
      </c>
      <c r="B4346" s="1" t="s">
        <v>242</v>
      </c>
      <c r="C4346" s="1" t="s">
        <v>285</v>
      </c>
      <c r="D4346" s="1" t="s">
        <v>284</v>
      </c>
      <c r="E4346" s="45" t="str">
        <f>VLOOKUP(C4346,PROCV!E$50:G$126,3,0)</f>
        <v>Editorial</v>
      </c>
      <c r="F4346" s="1" t="s">
        <v>416</v>
      </c>
      <c r="G4346" s="1" t="s">
        <v>236</v>
      </c>
      <c r="H4346" s="1">
        <v>2012</v>
      </c>
      <c r="I4346" s="60">
        <f>VLOOKUP(H4346,PROCV!E$33:F$44,2,0)</f>
        <v>1.3647507536516714</v>
      </c>
      <c r="J4346" s="71">
        <v>792243</v>
      </c>
      <c r="K4346" s="44">
        <f t="shared" si="67"/>
        <v>1081214.2313252611</v>
      </c>
    </row>
    <row r="4347" spans="1:11" s="43" customFormat="1" ht="19.7" customHeight="1" x14ac:dyDescent="0.25">
      <c r="A4347" s="43" t="s">
        <v>177</v>
      </c>
      <c r="B4347" s="1" t="s">
        <v>242</v>
      </c>
      <c r="C4347" s="1" t="s">
        <v>283</v>
      </c>
      <c r="D4347" s="1" t="s">
        <v>282</v>
      </c>
      <c r="E4347" s="45" t="str">
        <f>VLOOKUP(C4347,PROCV!E$50:G$126,3,0)</f>
        <v>Editorial</v>
      </c>
      <c r="F4347" s="1" t="s">
        <v>416</v>
      </c>
      <c r="G4347" s="1" t="s">
        <v>236</v>
      </c>
      <c r="H4347" s="1">
        <v>2012</v>
      </c>
      <c r="I4347" s="60">
        <f>VLOOKUP(H4347,PROCV!E$33:F$44,2,0)</f>
        <v>1.3647507536516714</v>
      </c>
      <c r="J4347" s="71">
        <v>318720</v>
      </c>
      <c r="K4347" s="44">
        <f t="shared" si="67"/>
        <v>434973.36020386074</v>
      </c>
    </row>
    <row r="4348" spans="1:11" s="43" customFormat="1" ht="19.7" customHeight="1" x14ac:dyDescent="0.25">
      <c r="A4348" s="43" t="s">
        <v>177</v>
      </c>
      <c r="B4348" s="1" t="s">
        <v>242</v>
      </c>
      <c r="C4348" s="1" t="s">
        <v>281</v>
      </c>
      <c r="D4348" s="1" t="s">
        <v>280</v>
      </c>
      <c r="E4348" s="45" t="str">
        <f>VLOOKUP(C4348,PROCV!E$50:G$126,3,0)</f>
        <v>Música</v>
      </c>
      <c r="F4348" s="1" t="s">
        <v>416</v>
      </c>
      <c r="G4348" s="1" t="s">
        <v>236</v>
      </c>
      <c r="H4348" s="1">
        <v>2012</v>
      </c>
      <c r="I4348" s="60">
        <f>VLOOKUP(H4348,PROCV!E$33:F$44,2,0)</f>
        <v>1.3647507536516714</v>
      </c>
      <c r="J4348" s="71">
        <v>15772</v>
      </c>
      <c r="K4348" s="44">
        <f t="shared" si="67"/>
        <v>21524.848886594162</v>
      </c>
    </row>
    <row r="4349" spans="1:11" s="43" customFormat="1" ht="19.7" customHeight="1" x14ac:dyDescent="0.25">
      <c r="A4349" s="43" t="s">
        <v>177</v>
      </c>
      <c r="B4349" s="1" t="s">
        <v>242</v>
      </c>
      <c r="C4349" s="1" t="s">
        <v>281</v>
      </c>
      <c r="D4349" s="1" t="s">
        <v>280</v>
      </c>
      <c r="E4349" s="45" t="str">
        <f>VLOOKUP(C4349,PROCV!E$50:G$126,3,0)</f>
        <v>Música</v>
      </c>
      <c r="F4349" s="1" t="s">
        <v>416</v>
      </c>
      <c r="G4349" s="1" t="s">
        <v>236</v>
      </c>
      <c r="H4349" s="1">
        <v>2012</v>
      </c>
      <c r="I4349" s="60">
        <f>VLOOKUP(H4349,PROCV!E$33:F$44,2,0)</f>
        <v>1.3647507536516714</v>
      </c>
      <c r="J4349" s="71">
        <v>27200</v>
      </c>
      <c r="K4349" s="44">
        <f t="shared" si="67"/>
        <v>37121.220499325464</v>
      </c>
    </row>
    <row r="4350" spans="1:11" s="43" customFormat="1" ht="19.7" customHeight="1" x14ac:dyDescent="0.25">
      <c r="A4350" s="43" t="s">
        <v>177</v>
      </c>
      <c r="B4350" s="1" t="s">
        <v>242</v>
      </c>
      <c r="C4350" s="1" t="s">
        <v>281</v>
      </c>
      <c r="D4350" s="1" t="s">
        <v>280</v>
      </c>
      <c r="E4350" s="45" t="str">
        <f>VLOOKUP(C4350,PROCV!E$50:G$126,3,0)</f>
        <v>Música</v>
      </c>
      <c r="F4350" s="1" t="s">
        <v>416</v>
      </c>
      <c r="G4350" s="1" t="s">
        <v>236</v>
      </c>
      <c r="H4350" s="1">
        <v>2012</v>
      </c>
      <c r="I4350" s="60">
        <f>VLOOKUP(H4350,PROCV!E$33:F$44,2,0)</f>
        <v>1.3647507536516714</v>
      </c>
      <c r="J4350" s="71">
        <v>291121</v>
      </c>
      <c r="K4350" s="44">
        <f t="shared" si="67"/>
        <v>397307.60415382823</v>
      </c>
    </row>
    <row r="4351" spans="1:11" s="43" customFormat="1" ht="19.7" customHeight="1" x14ac:dyDescent="0.25">
      <c r="A4351" s="43" t="s">
        <v>177</v>
      </c>
      <c r="B4351" s="1" t="s">
        <v>242</v>
      </c>
      <c r="C4351" s="1" t="s">
        <v>281</v>
      </c>
      <c r="D4351" s="1" t="s">
        <v>280</v>
      </c>
      <c r="E4351" s="45" t="str">
        <f>VLOOKUP(C4351,PROCV!E$50:G$126,3,0)</f>
        <v>Música</v>
      </c>
      <c r="F4351" s="1" t="s">
        <v>416</v>
      </c>
      <c r="G4351" s="1" t="s">
        <v>236</v>
      </c>
      <c r="H4351" s="1">
        <v>2012</v>
      </c>
      <c r="I4351" s="60">
        <f>VLOOKUP(H4351,PROCV!E$33:F$44,2,0)</f>
        <v>1.3647507536516714</v>
      </c>
      <c r="J4351" s="71">
        <v>3000</v>
      </c>
      <c r="K4351" s="44">
        <f t="shared" si="67"/>
        <v>4094.2522609550142</v>
      </c>
    </row>
    <row r="4352" spans="1:11" s="43" customFormat="1" ht="19.7" customHeight="1" x14ac:dyDescent="0.25">
      <c r="A4352" s="43" t="s">
        <v>177</v>
      </c>
      <c r="B4352" s="1" t="s">
        <v>242</v>
      </c>
      <c r="C4352" s="1" t="s">
        <v>279</v>
      </c>
      <c r="D4352" s="1" t="s">
        <v>278</v>
      </c>
      <c r="E4352" s="45" t="str">
        <f>VLOOKUP(C4352,PROCV!E$50:G$126,3,0)</f>
        <v>Editorial</v>
      </c>
      <c r="F4352" s="1" t="s">
        <v>416</v>
      </c>
      <c r="G4352" s="1" t="s">
        <v>236</v>
      </c>
      <c r="H4352" s="1">
        <v>2012</v>
      </c>
      <c r="I4352" s="60">
        <f>VLOOKUP(H4352,PROCV!E$33:F$44,2,0)</f>
        <v>1.3647507536516714</v>
      </c>
      <c r="J4352" s="71">
        <v>97329</v>
      </c>
      <c r="K4352" s="44">
        <f t="shared" si="67"/>
        <v>132829.82610216353</v>
      </c>
    </row>
    <row r="4353" spans="1:11" s="43" customFormat="1" ht="19.7" customHeight="1" x14ac:dyDescent="0.25">
      <c r="A4353" s="43" t="s">
        <v>177</v>
      </c>
      <c r="B4353" s="1" t="s">
        <v>242</v>
      </c>
      <c r="C4353" s="1" t="s">
        <v>279</v>
      </c>
      <c r="D4353" s="1" t="s">
        <v>278</v>
      </c>
      <c r="E4353" s="45" t="str">
        <f>VLOOKUP(C4353,PROCV!E$50:G$126,3,0)</f>
        <v>Editorial</v>
      </c>
      <c r="F4353" s="1" t="s">
        <v>416</v>
      </c>
      <c r="G4353" s="1" t="s">
        <v>236</v>
      </c>
      <c r="H4353" s="1">
        <v>2012</v>
      </c>
      <c r="I4353" s="60">
        <f>VLOOKUP(H4353,PROCV!E$33:F$44,2,0)</f>
        <v>1.3647507536516714</v>
      </c>
      <c r="J4353" s="71">
        <v>574323</v>
      </c>
      <c r="K4353" s="44">
        <f t="shared" si="67"/>
        <v>783807.7470894889</v>
      </c>
    </row>
    <row r="4354" spans="1:11" s="43" customFormat="1" ht="19.7" customHeight="1" x14ac:dyDescent="0.25">
      <c r="A4354" s="43" t="s">
        <v>177</v>
      </c>
      <c r="B4354" s="1" t="s">
        <v>242</v>
      </c>
      <c r="C4354" s="1" t="s">
        <v>277</v>
      </c>
      <c r="D4354" s="1" t="s">
        <v>276</v>
      </c>
      <c r="E4354" s="45" t="str">
        <f>VLOOKUP(C4354,PROCV!E$50:G$126,3,0)</f>
        <v>Editorial</v>
      </c>
      <c r="F4354" s="1" t="s">
        <v>416</v>
      </c>
      <c r="G4354" s="1" t="s">
        <v>236</v>
      </c>
      <c r="H4354" s="1">
        <v>2012</v>
      </c>
      <c r="I4354" s="60">
        <f>VLOOKUP(H4354,PROCV!E$33:F$44,2,0)</f>
        <v>1.3647507536516714</v>
      </c>
      <c r="J4354" s="71">
        <v>47177</v>
      </c>
      <c r="K4354" s="44">
        <f t="shared" si="67"/>
        <v>64384.846305024905</v>
      </c>
    </row>
    <row r="4355" spans="1:11" s="43" customFormat="1" ht="19.7" customHeight="1" x14ac:dyDescent="0.25">
      <c r="A4355" s="43" t="s">
        <v>177</v>
      </c>
      <c r="B4355" s="1" t="s">
        <v>242</v>
      </c>
      <c r="C4355" s="1" t="s">
        <v>275</v>
      </c>
      <c r="D4355" s="1" t="s">
        <v>274</v>
      </c>
      <c r="E4355" s="45" t="str">
        <f>VLOOKUP(C4355,PROCV!E$50:G$126,3,0)</f>
        <v>Editorial</v>
      </c>
      <c r="F4355" s="1" t="s">
        <v>416</v>
      </c>
      <c r="G4355" s="1" t="s">
        <v>236</v>
      </c>
      <c r="H4355" s="1">
        <v>2012</v>
      </c>
      <c r="I4355" s="60">
        <f>VLOOKUP(H4355,PROCV!E$33:F$44,2,0)</f>
        <v>1.3647507536516714</v>
      </c>
      <c r="J4355" s="71">
        <v>5324</v>
      </c>
      <c r="K4355" s="44">
        <f t="shared" ref="K4355:K4418" si="68">J4355*I4355</f>
        <v>7265.9330124414982</v>
      </c>
    </row>
    <row r="4356" spans="1:11" s="43" customFormat="1" ht="19.7" customHeight="1" x14ac:dyDescent="0.25">
      <c r="A4356" s="43" t="s">
        <v>177</v>
      </c>
      <c r="B4356" s="1" t="s">
        <v>242</v>
      </c>
      <c r="C4356" s="1" t="s">
        <v>307</v>
      </c>
      <c r="D4356" s="1" t="s">
        <v>306</v>
      </c>
      <c r="E4356" s="45" t="str">
        <f>VLOOKUP(C4356,PROCV!E$50:G$126,3,0)</f>
        <v>NA</v>
      </c>
      <c r="F4356" s="1" t="s">
        <v>416</v>
      </c>
      <c r="G4356" s="1" t="s">
        <v>236</v>
      </c>
      <c r="H4356" s="1">
        <v>2012</v>
      </c>
      <c r="I4356" s="60">
        <f>VLOOKUP(H4356,PROCV!E$33:F$44,2,0)</f>
        <v>1.3647507536516714</v>
      </c>
      <c r="J4356" s="71">
        <v>3796</v>
      </c>
      <c r="K4356" s="44">
        <f t="shared" si="68"/>
        <v>5180.5938608617444</v>
      </c>
    </row>
    <row r="4357" spans="1:11" s="43" customFormat="1" ht="19.7" customHeight="1" x14ac:dyDescent="0.25">
      <c r="A4357" s="43" t="s">
        <v>177</v>
      </c>
      <c r="B4357" s="1" t="s">
        <v>242</v>
      </c>
      <c r="C4357" s="1" t="s">
        <v>307</v>
      </c>
      <c r="D4357" s="1" t="s">
        <v>306</v>
      </c>
      <c r="E4357" s="45" t="str">
        <f>VLOOKUP(C4357,PROCV!E$50:G$126,3,0)</f>
        <v>NA</v>
      </c>
      <c r="F4357" s="1" t="s">
        <v>416</v>
      </c>
      <c r="G4357" s="1" t="s">
        <v>236</v>
      </c>
      <c r="H4357" s="1">
        <v>2012</v>
      </c>
      <c r="I4357" s="60">
        <f>VLOOKUP(H4357,PROCV!E$33:F$44,2,0)</f>
        <v>1.3647507536516714</v>
      </c>
      <c r="J4357" s="71">
        <v>44233</v>
      </c>
      <c r="K4357" s="44">
        <f t="shared" si="68"/>
        <v>60367.02008627438</v>
      </c>
    </row>
    <row r="4358" spans="1:11" s="43" customFormat="1" ht="19.7" customHeight="1" x14ac:dyDescent="0.25">
      <c r="A4358" s="43" t="s">
        <v>177</v>
      </c>
      <c r="B4358" s="1" t="s">
        <v>242</v>
      </c>
      <c r="C4358" s="1" t="s">
        <v>273</v>
      </c>
      <c r="D4358" s="1" t="s">
        <v>272</v>
      </c>
      <c r="E4358" s="45" t="str">
        <f>VLOOKUP(C4358,PROCV!E$50:G$126,3,0)</f>
        <v>Editorial</v>
      </c>
      <c r="F4358" s="1" t="s">
        <v>416</v>
      </c>
      <c r="G4358" s="1" t="s">
        <v>236</v>
      </c>
      <c r="H4358" s="1">
        <v>2012</v>
      </c>
      <c r="I4358" s="60">
        <f>VLOOKUP(H4358,PROCV!E$33:F$44,2,0)</f>
        <v>1.3647507536516714</v>
      </c>
      <c r="J4358" s="71">
        <v>1051222</v>
      </c>
      <c r="K4358" s="44">
        <f t="shared" si="68"/>
        <v>1434656.0167552172</v>
      </c>
    </row>
    <row r="4359" spans="1:11" s="43" customFormat="1" ht="19.7" customHeight="1" x14ac:dyDescent="0.25">
      <c r="A4359" s="43" t="s">
        <v>177</v>
      </c>
      <c r="B4359" s="1" t="s">
        <v>242</v>
      </c>
      <c r="C4359" s="1" t="s">
        <v>271</v>
      </c>
      <c r="D4359" s="1" t="s">
        <v>270</v>
      </c>
      <c r="E4359" s="45" t="str">
        <f>VLOOKUP(C4359,PROCV!E$50:G$126,3,0)</f>
        <v>Editorial</v>
      </c>
      <c r="F4359" s="1" t="s">
        <v>416</v>
      </c>
      <c r="G4359" s="1" t="s">
        <v>236</v>
      </c>
      <c r="H4359" s="1">
        <v>2012</v>
      </c>
      <c r="I4359" s="60">
        <f>VLOOKUP(H4359,PROCV!E$33:F$44,2,0)</f>
        <v>1.3647507536516714</v>
      </c>
      <c r="J4359" s="71">
        <v>85749</v>
      </c>
      <c r="K4359" s="44">
        <f t="shared" si="68"/>
        <v>117026.01237487717</v>
      </c>
    </row>
    <row r="4360" spans="1:11" s="43" customFormat="1" ht="19.7" customHeight="1" x14ac:dyDescent="0.25">
      <c r="A4360" s="43" t="s">
        <v>177</v>
      </c>
      <c r="B4360" s="1" t="s">
        <v>242</v>
      </c>
      <c r="C4360" s="1" t="s">
        <v>271</v>
      </c>
      <c r="D4360" s="1" t="s">
        <v>270</v>
      </c>
      <c r="E4360" s="45" t="str">
        <f>VLOOKUP(C4360,PROCV!E$50:G$126,3,0)</f>
        <v>Editorial</v>
      </c>
      <c r="F4360" s="1" t="s">
        <v>416</v>
      </c>
      <c r="G4360" s="1" t="s">
        <v>236</v>
      </c>
      <c r="H4360" s="1">
        <v>2012</v>
      </c>
      <c r="I4360" s="60">
        <f>VLOOKUP(H4360,PROCV!E$33:F$44,2,0)</f>
        <v>1.3647507536516714</v>
      </c>
      <c r="J4360" s="71">
        <v>96315</v>
      </c>
      <c r="K4360" s="44">
        <f t="shared" si="68"/>
        <v>131445.96883796074</v>
      </c>
    </row>
    <row r="4361" spans="1:11" s="43" customFormat="1" ht="19.7" customHeight="1" x14ac:dyDescent="0.25">
      <c r="A4361" s="43" t="s">
        <v>177</v>
      </c>
      <c r="B4361" s="1" t="s">
        <v>242</v>
      </c>
      <c r="C4361" s="1" t="s">
        <v>315</v>
      </c>
      <c r="D4361" s="1" t="s">
        <v>314</v>
      </c>
      <c r="E4361" s="45" t="str">
        <f>VLOOKUP(C4361,PROCV!E$50:G$126,3,0)</f>
        <v>Editorial</v>
      </c>
      <c r="F4361" s="1" t="s">
        <v>416</v>
      </c>
      <c r="G4361" s="1" t="s">
        <v>236</v>
      </c>
      <c r="H4361" s="1">
        <v>2012</v>
      </c>
      <c r="I4361" s="60">
        <f>VLOOKUP(H4361,PROCV!E$33:F$44,2,0)</f>
        <v>1.3647507536516714</v>
      </c>
      <c r="J4361" s="71">
        <v>181887</v>
      </c>
      <c r="K4361" s="44">
        <f t="shared" si="68"/>
        <v>248230.42032944155</v>
      </c>
    </row>
    <row r="4362" spans="1:11" s="43" customFormat="1" ht="19.7" customHeight="1" x14ac:dyDescent="0.25">
      <c r="A4362" s="43" t="s">
        <v>177</v>
      </c>
      <c r="B4362" s="1" t="s">
        <v>242</v>
      </c>
      <c r="C4362" s="1" t="s">
        <v>269</v>
      </c>
      <c r="D4362" s="1" t="s">
        <v>268</v>
      </c>
      <c r="E4362" s="45" t="str">
        <f>VLOOKUP(C4362,PROCV!E$50:G$126,3,0)</f>
        <v>NA</v>
      </c>
      <c r="F4362" s="1" t="s">
        <v>416</v>
      </c>
      <c r="G4362" s="1" t="s">
        <v>236</v>
      </c>
      <c r="H4362" s="1">
        <v>2012</v>
      </c>
      <c r="I4362" s="60">
        <f>VLOOKUP(H4362,PROCV!E$33:F$44,2,0)</f>
        <v>1.3647507536516714</v>
      </c>
      <c r="J4362" s="71">
        <v>11423</v>
      </c>
      <c r="K4362" s="44">
        <f t="shared" si="68"/>
        <v>15589.547858963042</v>
      </c>
    </row>
    <row r="4363" spans="1:11" s="43" customFormat="1" ht="19.7" customHeight="1" x14ac:dyDescent="0.25">
      <c r="A4363" s="43" t="s">
        <v>177</v>
      </c>
      <c r="B4363" s="1" t="s">
        <v>242</v>
      </c>
      <c r="C4363" s="1" t="s">
        <v>269</v>
      </c>
      <c r="D4363" s="1" t="s">
        <v>268</v>
      </c>
      <c r="E4363" s="45" t="str">
        <f>VLOOKUP(C4363,PROCV!E$50:G$126,3,0)</f>
        <v>NA</v>
      </c>
      <c r="F4363" s="1" t="s">
        <v>416</v>
      </c>
      <c r="G4363" s="1" t="s">
        <v>236</v>
      </c>
      <c r="H4363" s="1">
        <v>2012</v>
      </c>
      <c r="I4363" s="60">
        <f>VLOOKUP(H4363,PROCV!E$33:F$44,2,0)</f>
        <v>1.3647507536516714</v>
      </c>
      <c r="J4363" s="71">
        <v>197100</v>
      </c>
      <c r="K4363" s="44">
        <f t="shared" si="68"/>
        <v>268992.37354474445</v>
      </c>
    </row>
    <row r="4364" spans="1:11" s="43" customFormat="1" ht="19.7" customHeight="1" x14ac:dyDescent="0.25">
      <c r="A4364" s="43" t="s">
        <v>177</v>
      </c>
      <c r="B4364" s="1" t="s">
        <v>242</v>
      </c>
      <c r="C4364" s="1" t="s">
        <v>269</v>
      </c>
      <c r="D4364" s="1" t="s">
        <v>268</v>
      </c>
      <c r="E4364" s="45" t="str">
        <f>VLOOKUP(C4364,PROCV!E$50:G$126,3,0)</f>
        <v>NA</v>
      </c>
      <c r="F4364" s="1" t="s">
        <v>416</v>
      </c>
      <c r="G4364" s="1" t="s">
        <v>236</v>
      </c>
      <c r="H4364" s="1">
        <v>2012</v>
      </c>
      <c r="I4364" s="60">
        <f>VLOOKUP(H4364,PROCV!E$33:F$44,2,0)</f>
        <v>1.3647507536516714</v>
      </c>
      <c r="J4364" s="71">
        <v>129554</v>
      </c>
      <c r="K4364" s="44">
        <f t="shared" si="68"/>
        <v>176808.91913858865</v>
      </c>
    </row>
    <row r="4365" spans="1:11" s="43" customFormat="1" ht="19.7" customHeight="1" x14ac:dyDescent="0.25">
      <c r="A4365" s="43" t="s">
        <v>177</v>
      </c>
      <c r="B4365" s="1" t="s">
        <v>242</v>
      </c>
      <c r="C4365" s="1" t="s">
        <v>269</v>
      </c>
      <c r="D4365" s="1" t="s">
        <v>268</v>
      </c>
      <c r="E4365" s="45" t="str">
        <f>VLOOKUP(C4365,PROCV!E$50:G$126,3,0)</f>
        <v>NA</v>
      </c>
      <c r="F4365" s="1" t="s">
        <v>416</v>
      </c>
      <c r="G4365" s="1" t="s">
        <v>236</v>
      </c>
      <c r="H4365" s="1">
        <v>2012</v>
      </c>
      <c r="I4365" s="60">
        <f>VLOOKUP(H4365,PROCV!E$33:F$44,2,0)</f>
        <v>1.3647507536516714</v>
      </c>
      <c r="J4365" s="71">
        <v>151460</v>
      </c>
      <c r="K4365" s="44">
        <f t="shared" si="68"/>
        <v>206705.14914808216</v>
      </c>
    </row>
    <row r="4366" spans="1:11" s="43" customFormat="1" ht="19.7" customHeight="1" x14ac:dyDescent="0.25">
      <c r="A4366" s="43" t="s">
        <v>177</v>
      </c>
      <c r="B4366" s="1" t="s">
        <v>242</v>
      </c>
      <c r="C4366" s="1" t="s">
        <v>297</v>
      </c>
      <c r="D4366" s="1" t="s">
        <v>296</v>
      </c>
      <c r="E4366" s="45" t="str">
        <f>VLOOKUP(C4366,PROCV!E$50:G$126,3,0)</f>
        <v>Audiovisual</v>
      </c>
      <c r="F4366" s="1" t="s">
        <v>416</v>
      </c>
      <c r="G4366" s="1" t="s">
        <v>236</v>
      </c>
      <c r="H4366" s="1">
        <v>2012</v>
      </c>
      <c r="I4366" s="60">
        <f>VLOOKUP(H4366,PROCV!E$33:F$44,2,0)</f>
        <v>1.3647507536516714</v>
      </c>
      <c r="J4366" s="71">
        <v>11647</v>
      </c>
      <c r="K4366" s="44">
        <f t="shared" si="68"/>
        <v>15895.252027781016</v>
      </c>
    </row>
    <row r="4367" spans="1:11" s="43" customFormat="1" ht="19.7" customHeight="1" x14ac:dyDescent="0.25">
      <c r="A4367" s="43" t="s">
        <v>177</v>
      </c>
      <c r="B4367" s="1" t="s">
        <v>242</v>
      </c>
      <c r="C4367" s="1" t="s">
        <v>264</v>
      </c>
      <c r="D4367" s="1" t="s">
        <v>263</v>
      </c>
      <c r="E4367" s="45" t="str">
        <f>VLOOKUP(C4367,PROCV!E$50:G$126,3,0)</f>
        <v>Audiovisual</v>
      </c>
      <c r="F4367" s="1" t="s">
        <v>416</v>
      </c>
      <c r="G4367" s="1" t="s">
        <v>236</v>
      </c>
      <c r="H4367" s="1">
        <v>2012</v>
      </c>
      <c r="I4367" s="60">
        <f>VLOOKUP(H4367,PROCV!E$33:F$44,2,0)</f>
        <v>1.3647507536516714</v>
      </c>
      <c r="J4367" s="71">
        <v>138395</v>
      </c>
      <c r="K4367" s="44">
        <f t="shared" si="68"/>
        <v>188874.68055162305</v>
      </c>
    </row>
    <row r="4368" spans="1:11" s="43" customFormat="1" ht="19.7" customHeight="1" x14ac:dyDescent="0.25">
      <c r="A4368" s="43" t="s">
        <v>177</v>
      </c>
      <c r="B4368" s="1" t="s">
        <v>242</v>
      </c>
      <c r="C4368" s="1" t="s">
        <v>264</v>
      </c>
      <c r="D4368" s="1" t="s">
        <v>263</v>
      </c>
      <c r="E4368" s="45" t="str">
        <f>VLOOKUP(C4368,PROCV!E$50:G$126,3,0)</f>
        <v>Audiovisual</v>
      </c>
      <c r="F4368" s="1" t="s">
        <v>416</v>
      </c>
      <c r="G4368" s="1" t="s">
        <v>265</v>
      </c>
      <c r="H4368" s="1">
        <v>2012</v>
      </c>
      <c r="I4368" s="60">
        <f>VLOOKUP(H4368,PROCV!E$33:F$44,2,0)</f>
        <v>1.3647507536516714</v>
      </c>
      <c r="J4368" s="71">
        <v>675000</v>
      </c>
      <c r="K4368" s="44">
        <f t="shared" si="68"/>
        <v>921206.75871487823</v>
      </c>
    </row>
    <row r="4369" spans="1:11" s="43" customFormat="1" ht="19.7" customHeight="1" x14ac:dyDescent="0.25">
      <c r="A4369" s="43" t="s">
        <v>177</v>
      </c>
      <c r="B4369" s="1" t="s">
        <v>242</v>
      </c>
      <c r="C4369" s="1" t="s">
        <v>264</v>
      </c>
      <c r="D4369" s="1" t="s">
        <v>263</v>
      </c>
      <c r="E4369" s="45" t="str">
        <f>VLOOKUP(C4369,PROCV!E$50:G$126,3,0)</f>
        <v>Audiovisual</v>
      </c>
      <c r="F4369" s="1" t="s">
        <v>416</v>
      </c>
      <c r="G4369" s="1" t="s">
        <v>265</v>
      </c>
      <c r="H4369" s="1">
        <v>2012</v>
      </c>
      <c r="I4369" s="60">
        <f>VLOOKUP(H4369,PROCV!E$33:F$44,2,0)</f>
        <v>1.3647507536516714</v>
      </c>
      <c r="J4369" s="71">
        <v>300000</v>
      </c>
      <c r="K4369" s="44">
        <f t="shared" si="68"/>
        <v>409425.22609550145</v>
      </c>
    </row>
    <row r="4370" spans="1:11" s="43" customFormat="1" ht="19.7" customHeight="1" x14ac:dyDescent="0.25">
      <c r="A4370" s="43" t="s">
        <v>177</v>
      </c>
      <c r="B4370" s="1" t="s">
        <v>242</v>
      </c>
      <c r="C4370" s="1" t="s">
        <v>264</v>
      </c>
      <c r="D4370" s="1" t="s">
        <v>263</v>
      </c>
      <c r="E4370" s="45" t="str">
        <f>VLOOKUP(C4370,PROCV!E$50:G$126,3,0)</f>
        <v>Audiovisual</v>
      </c>
      <c r="F4370" s="1" t="s">
        <v>416</v>
      </c>
      <c r="G4370" s="1" t="s">
        <v>236</v>
      </c>
      <c r="H4370" s="1">
        <v>2012</v>
      </c>
      <c r="I4370" s="60">
        <f>VLOOKUP(H4370,PROCV!E$33:F$44,2,0)</f>
        <v>1.3647507536516714</v>
      </c>
      <c r="J4370" s="71">
        <v>35038</v>
      </c>
      <c r="K4370" s="44">
        <f t="shared" si="68"/>
        <v>47818.13690644726</v>
      </c>
    </row>
    <row r="4371" spans="1:11" s="43" customFormat="1" ht="19.7" customHeight="1" x14ac:dyDescent="0.25">
      <c r="A4371" s="43" t="s">
        <v>177</v>
      </c>
      <c r="B4371" s="1" t="s">
        <v>242</v>
      </c>
      <c r="C4371" s="1" t="s">
        <v>264</v>
      </c>
      <c r="D4371" s="1" t="s">
        <v>263</v>
      </c>
      <c r="E4371" s="45" t="str">
        <f>VLOOKUP(C4371,PROCV!E$50:G$126,3,0)</f>
        <v>Audiovisual</v>
      </c>
      <c r="F4371" s="1" t="s">
        <v>416</v>
      </c>
      <c r="G4371" s="1" t="s">
        <v>236</v>
      </c>
      <c r="H4371" s="1">
        <v>2012</v>
      </c>
      <c r="I4371" s="60">
        <f>VLOOKUP(H4371,PROCV!E$33:F$44,2,0)</f>
        <v>1.3647507536516714</v>
      </c>
      <c r="J4371" s="71">
        <v>102480</v>
      </c>
      <c r="K4371" s="44">
        <f t="shared" si="68"/>
        <v>139859.6572342233</v>
      </c>
    </row>
    <row r="4372" spans="1:11" s="43" customFormat="1" ht="19.7" customHeight="1" x14ac:dyDescent="0.25">
      <c r="A4372" s="43" t="s">
        <v>177</v>
      </c>
      <c r="B4372" s="1" t="s">
        <v>242</v>
      </c>
      <c r="C4372" s="1" t="s">
        <v>256</v>
      </c>
      <c r="D4372" s="1" t="s">
        <v>255</v>
      </c>
      <c r="E4372" s="45" t="str">
        <f>VLOOKUP(C4372,PROCV!E$50:G$126,3,0)</f>
        <v>Audiovisual</v>
      </c>
      <c r="F4372" s="1" t="s">
        <v>416</v>
      </c>
      <c r="G4372" s="1" t="s">
        <v>236</v>
      </c>
      <c r="H4372" s="1">
        <v>2012</v>
      </c>
      <c r="I4372" s="60">
        <f>VLOOKUP(H4372,PROCV!E$33:F$44,2,0)</f>
        <v>1.3647507536516714</v>
      </c>
      <c r="J4372" s="71">
        <v>10875</v>
      </c>
      <c r="K4372" s="44">
        <f t="shared" si="68"/>
        <v>14841.664445961927</v>
      </c>
    </row>
    <row r="4373" spans="1:11" s="43" customFormat="1" ht="19.7" customHeight="1" x14ac:dyDescent="0.25">
      <c r="A4373" s="43" t="s">
        <v>177</v>
      </c>
      <c r="B4373" s="1" t="s">
        <v>242</v>
      </c>
      <c r="C4373" s="1" t="s">
        <v>256</v>
      </c>
      <c r="D4373" s="1" t="s">
        <v>255</v>
      </c>
      <c r="E4373" s="45" t="str">
        <f>VLOOKUP(C4373,PROCV!E$50:G$126,3,0)</f>
        <v>Audiovisual</v>
      </c>
      <c r="F4373" s="1" t="s">
        <v>416</v>
      </c>
      <c r="G4373" s="1" t="s">
        <v>265</v>
      </c>
      <c r="H4373" s="1">
        <v>2012</v>
      </c>
      <c r="I4373" s="60">
        <f>VLOOKUP(H4373,PROCV!E$33:F$44,2,0)</f>
        <v>1.3647507536516714</v>
      </c>
      <c r="J4373" s="71">
        <v>3526507</v>
      </c>
      <c r="K4373" s="44">
        <f t="shared" si="68"/>
        <v>4812803.0860078949</v>
      </c>
    </row>
    <row r="4374" spans="1:11" s="43" customFormat="1" ht="19.7" customHeight="1" x14ac:dyDescent="0.25">
      <c r="A4374" s="43" t="s">
        <v>177</v>
      </c>
      <c r="B4374" s="1" t="s">
        <v>242</v>
      </c>
      <c r="C4374" s="1" t="s">
        <v>256</v>
      </c>
      <c r="D4374" s="1" t="s">
        <v>255</v>
      </c>
      <c r="E4374" s="45" t="str">
        <f>VLOOKUP(C4374,PROCV!E$50:G$126,3,0)</f>
        <v>Audiovisual</v>
      </c>
      <c r="F4374" s="1" t="s">
        <v>416</v>
      </c>
      <c r="G4374" s="1" t="s">
        <v>236</v>
      </c>
      <c r="H4374" s="1">
        <v>2012</v>
      </c>
      <c r="I4374" s="60">
        <f>VLOOKUP(H4374,PROCV!E$33:F$44,2,0)</f>
        <v>1.3647507536516714</v>
      </c>
      <c r="J4374" s="71">
        <v>922196</v>
      </c>
      <c r="K4374" s="44">
        <f t="shared" si="68"/>
        <v>1258567.6860145568</v>
      </c>
    </row>
    <row r="4375" spans="1:11" s="43" customFormat="1" ht="19.7" customHeight="1" x14ac:dyDescent="0.25">
      <c r="A4375" s="43" t="s">
        <v>177</v>
      </c>
      <c r="B4375" s="1" t="s">
        <v>242</v>
      </c>
      <c r="C4375" s="1" t="s">
        <v>256</v>
      </c>
      <c r="D4375" s="1" t="s">
        <v>255</v>
      </c>
      <c r="E4375" s="45" t="str">
        <f>VLOOKUP(C4375,PROCV!E$50:G$126,3,0)</f>
        <v>Audiovisual</v>
      </c>
      <c r="F4375" s="1" t="s">
        <v>416</v>
      </c>
      <c r="G4375" s="1" t="s">
        <v>265</v>
      </c>
      <c r="H4375" s="1">
        <v>2012</v>
      </c>
      <c r="I4375" s="60">
        <f>VLOOKUP(H4375,PROCV!E$33:F$44,2,0)</f>
        <v>1.3647507536516714</v>
      </c>
      <c r="J4375" s="71">
        <v>1763253</v>
      </c>
      <c r="K4375" s="44">
        <f t="shared" si="68"/>
        <v>2406400.8606285704</v>
      </c>
    </row>
    <row r="4376" spans="1:11" s="43" customFormat="1" ht="19.7" customHeight="1" x14ac:dyDescent="0.25">
      <c r="A4376" s="43" t="s">
        <v>177</v>
      </c>
      <c r="B4376" s="1" t="s">
        <v>242</v>
      </c>
      <c r="C4376" s="1" t="s">
        <v>256</v>
      </c>
      <c r="D4376" s="1" t="s">
        <v>255</v>
      </c>
      <c r="E4376" s="45" t="str">
        <f>VLOOKUP(C4376,PROCV!E$50:G$126,3,0)</f>
        <v>Audiovisual</v>
      </c>
      <c r="F4376" s="1" t="s">
        <v>416</v>
      </c>
      <c r="G4376" s="1" t="s">
        <v>236</v>
      </c>
      <c r="H4376" s="1">
        <v>2012</v>
      </c>
      <c r="I4376" s="60">
        <f>VLOOKUP(H4376,PROCV!E$33:F$44,2,0)</f>
        <v>1.3647507536516714</v>
      </c>
      <c r="J4376" s="71">
        <v>621925</v>
      </c>
      <c r="K4376" s="44">
        <f t="shared" si="68"/>
        <v>848772.61246481573</v>
      </c>
    </row>
    <row r="4377" spans="1:11" s="43" customFormat="1" ht="19.7" customHeight="1" x14ac:dyDescent="0.25">
      <c r="A4377" s="43" t="s">
        <v>177</v>
      </c>
      <c r="B4377" s="1" t="s">
        <v>242</v>
      </c>
      <c r="C4377" s="1" t="s">
        <v>254</v>
      </c>
      <c r="D4377" s="1" t="s">
        <v>253</v>
      </c>
      <c r="E4377" s="45" t="str">
        <f>VLOOKUP(C4377,PROCV!E$50:G$126,3,0)</f>
        <v>Música</v>
      </c>
      <c r="F4377" s="1" t="s">
        <v>416</v>
      </c>
      <c r="G4377" s="1" t="s">
        <v>236</v>
      </c>
      <c r="H4377" s="1">
        <v>2012</v>
      </c>
      <c r="I4377" s="60">
        <f>VLOOKUP(H4377,PROCV!E$33:F$44,2,0)</f>
        <v>1.3647507536516714</v>
      </c>
      <c r="J4377" s="71">
        <v>19282</v>
      </c>
      <c r="K4377" s="44">
        <f t="shared" si="68"/>
        <v>26315.124031911528</v>
      </c>
    </row>
    <row r="4378" spans="1:11" s="43" customFormat="1" ht="19.7" customHeight="1" x14ac:dyDescent="0.25">
      <c r="A4378" s="43" t="s">
        <v>177</v>
      </c>
      <c r="B4378" s="1" t="s">
        <v>242</v>
      </c>
      <c r="C4378" s="1" t="s">
        <v>254</v>
      </c>
      <c r="D4378" s="1" t="s">
        <v>253</v>
      </c>
      <c r="E4378" s="45" t="str">
        <f>VLOOKUP(C4378,PROCV!E$50:G$126,3,0)</f>
        <v>Música</v>
      </c>
      <c r="F4378" s="1" t="s">
        <v>416</v>
      </c>
      <c r="G4378" s="1" t="s">
        <v>236</v>
      </c>
      <c r="H4378" s="1">
        <v>2012</v>
      </c>
      <c r="I4378" s="60">
        <f>VLOOKUP(H4378,PROCV!E$33:F$44,2,0)</f>
        <v>1.3647507536516714</v>
      </c>
      <c r="J4378" s="71">
        <v>209484</v>
      </c>
      <c r="K4378" s="44">
        <f t="shared" si="68"/>
        <v>285893.44687796675</v>
      </c>
    </row>
    <row r="4379" spans="1:11" s="43" customFormat="1" ht="19.7" customHeight="1" x14ac:dyDescent="0.25">
      <c r="A4379" s="43" t="s">
        <v>177</v>
      </c>
      <c r="B4379" s="1" t="s">
        <v>242</v>
      </c>
      <c r="C4379" s="1" t="s">
        <v>252</v>
      </c>
      <c r="D4379" s="1" t="s">
        <v>251</v>
      </c>
      <c r="E4379" s="45" t="str">
        <f>VLOOKUP(C4379,PROCV!E$50:G$126,3,0)</f>
        <v>Audiovisual</v>
      </c>
      <c r="F4379" s="1" t="s">
        <v>416</v>
      </c>
      <c r="G4379" s="1" t="s">
        <v>236</v>
      </c>
      <c r="H4379" s="1">
        <v>2012</v>
      </c>
      <c r="I4379" s="60">
        <f>VLOOKUP(H4379,PROCV!E$33:F$44,2,0)</f>
        <v>1.3647507536516714</v>
      </c>
      <c r="J4379" s="71">
        <v>63505</v>
      </c>
      <c r="K4379" s="44">
        <f t="shared" si="68"/>
        <v>86668.496610649396</v>
      </c>
    </row>
    <row r="4380" spans="1:11" s="43" customFormat="1" ht="19.7" customHeight="1" x14ac:dyDescent="0.25">
      <c r="A4380" s="43" t="s">
        <v>177</v>
      </c>
      <c r="B4380" s="1" t="s">
        <v>242</v>
      </c>
      <c r="C4380" s="1" t="s">
        <v>252</v>
      </c>
      <c r="D4380" s="1" t="s">
        <v>251</v>
      </c>
      <c r="E4380" s="45" t="str">
        <f>VLOOKUP(C4380,PROCV!E$50:G$126,3,0)</f>
        <v>Audiovisual</v>
      </c>
      <c r="F4380" s="1" t="s">
        <v>415</v>
      </c>
      <c r="G4380" s="1" t="s">
        <v>265</v>
      </c>
      <c r="H4380" s="1">
        <v>2012</v>
      </c>
      <c r="I4380" s="60">
        <f>VLOOKUP(H4380,PROCV!E$33:F$44,2,0)</f>
        <v>1.3647507536516714</v>
      </c>
      <c r="J4380" s="71">
        <v>149996</v>
      </c>
      <c r="K4380" s="44">
        <f t="shared" si="68"/>
        <v>204707.15404473612</v>
      </c>
    </row>
    <row r="4381" spans="1:11" s="43" customFormat="1" ht="19.7" customHeight="1" x14ac:dyDescent="0.25">
      <c r="A4381" s="43" t="s">
        <v>177</v>
      </c>
      <c r="B4381" s="1" t="s">
        <v>242</v>
      </c>
      <c r="C4381" s="1" t="s">
        <v>252</v>
      </c>
      <c r="D4381" s="1" t="s">
        <v>251</v>
      </c>
      <c r="E4381" s="45" t="str">
        <f>VLOOKUP(C4381,PROCV!E$50:G$126,3,0)</f>
        <v>Audiovisual</v>
      </c>
      <c r="F4381" s="1" t="s">
        <v>416</v>
      </c>
      <c r="G4381" s="1" t="s">
        <v>236</v>
      </c>
      <c r="H4381" s="1">
        <v>2012</v>
      </c>
      <c r="I4381" s="60">
        <f>VLOOKUP(H4381,PROCV!E$33:F$44,2,0)</f>
        <v>1.3647507536516714</v>
      </c>
      <c r="J4381" s="71">
        <v>77954</v>
      </c>
      <c r="K4381" s="44">
        <f t="shared" si="68"/>
        <v>106387.7802501624</v>
      </c>
    </row>
    <row r="4382" spans="1:11" s="43" customFormat="1" ht="19.7" customHeight="1" x14ac:dyDescent="0.25">
      <c r="A4382" s="43" t="s">
        <v>177</v>
      </c>
      <c r="B4382" s="1" t="s">
        <v>242</v>
      </c>
      <c r="C4382" s="1" t="s">
        <v>252</v>
      </c>
      <c r="D4382" s="1" t="s">
        <v>251</v>
      </c>
      <c r="E4382" s="45" t="str">
        <f>VLOOKUP(C4382,PROCV!E$50:G$126,3,0)</f>
        <v>Audiovisual</v>
      </c>
      <c r="F4382" s="1" t="s">
        <v>416</v>
      </c>
      <c r="G4382" s="1" t="s">
        <v>236</v>
      </c>
      <c r="H4382" s="1">
        <v>2012</v>
      </c>
      <c r="I4382" s="60">
        <f>VLOOKUP(H4382,PROCV!E$33:F$44,2,0)</f>
        <v>1.3647507536516714</v>
      </c>
      <c r="J4382" s="71">
        <v>189272</v>
      </c>
      <c r="K4382" s="44">
        <f t="shared" si="68"/>
        <v>258309.10464515915</v>
      </c>
    </row>
    <row r="4383" spans="1:11" s="43" customFormat="1" ht="19.7" customHeight="1" x14ac:dyDescent="0.25">
      <c r="A4383" s="43" t="s">
        <v>177</v>
      </c>
      <c r="B4383" s="1" t="s">
        <v>242</v>
      </c>
      <c r="C4383" s="1" t="s">
        <v>250</v>
      </c>
      <c r="D4383" s="1" t="s">
        <v>249</v>
      </c>
      <c r="E4383" s="45" t="str">
        <f>VLOOKUP(C4383,PROCV!E$50:G$126,3,0)</f>
        <v>Audiovisual</v>
      </c>
      <c r="F4383" s="1" t="s">
        <v>416</v>
      </c>
      <c r="G4383" s="1" t="s">
        <v>265</v>
      </c>
      <c r="H4383" s="1">
        <v>2012</v>
      </c>
      <c r="I4383" s="60">
        <f>VLOOKUP(H4383,PROCV!E$33:F$44,2,0)</f>
        <v>1.3647507536516714</v>
      </c>
      <c r="J4383" s="71">
        <v>217719</v>
      </c>
      <c r="K4383" s="44">
        <f t="shared" si="68"/>
        <v>297132.16933428828</v>
      </c>
    </row>
    <row r="4384" spans="1:11" s="43" customFormat="1" ht="19.7" customHeight="1" x14ac:dyDescent="0.25">
      <c r="A4384" s="43" t="s">
        <v>177</v>
      </c>
      <c r="B4384" s="1" t="s">
        <v>242</v>
      </c>
      <c r="C4384" s="1" t="s">
        <v>250</v>
      </c>
      <c r="D4384" s="1" t="s">
        <v>249</v>
      </c>
      <c r="E4384" s="45" t="str">
        <f>VLOOKUP(C4384,PROCV!E$50:G$126,3,0)</f>
        <v>Audiovisual</v>
      </c>
      <c r="F4384" s="1" t="s">
        <v>416</v>
      </c>
      <c r="G4384" s="1" t="s">
        <v>265</v>
      </c>
      <c r="H4384" s="1">
        <v>2012</v>
      </c>
      <c r="I4384" s="60">
        <f>VLOOKUP(H4384,PROCV!E$33:F$44,2,0)</f>
        <v>1.3647507536516714</v>
      </c>
      <c r="J4384" s="71">
        <v>627862</v>
      </c>
      <c r="K4384" s="44">
        <f t="shared" si="68"/>
        <v>856875.13768924575</v>
      </c>
    </row>
    <row r="4385" spans="1:11" s="43" customFormat="1" ht="19.7" customHeight="1" x14ac:dyDescent="0.25">
      <c r="A4385" s="43" t="s">
        <v>177</v>
      </c>
      <c r="B4385" s="1" t="s">
        <v>242</v>
      </c>
      <c r="C4385" s="1" t="s">
        <v>250</v>
      </c>
      <c r="D4385" s="1" t="s">
        <v>249</v>
      </c>
      <c r="E4385" s="45" t="str">
        <f>VLOOKUP(C4385,PROCV!E$50:G$126,3,0)</f>
        <v>Audiovisual</v>
      </c>
      <c r="F4385" s="1" t="s">
        <v>416</v>
      </c>
      <c r="G4385" s="1" t="s">
        <v>265</v>
      </c>
      <c r="H4385" s="1">
        <v>2012</v>
      </c>
      <c r="I4385" s="60">
        <f>VLOOKUP(H4385,PROCV!E$33:F$44,2,0)</f>
        <v>1.3647507536516714</v>
      </c>
      <c r="J4385" s="71">
        <v>403473</v>
      </c>
      <c r="K4385" s="44">
        <f t="shared" si="68"/>
        <v>550640.08082810079</v>
      </c>
    </row>
    <row r="4386" spans="1:11" s="43" customFormat="1" ht="19.7" customHeight="1" x14ac:dyDescent="0.25">
      <c r="A4386" s="43" t="s">
        <v>177</v>
      </c>
      <c r="B4386" s="1" t="s">
        <v>242</v>
      </c>
      <c r="C4386" s="1" t="s">
        <v>250</v>
      </c>
      <c r="D4386" s="1" t="s">
        <v>249</v>
      </c>
      <c r="E4386" s="45" t="str">
        <f>VLOOKUP(C4386,PROCV!E$50:G$126,3,0)</f>
        <v>Audiovisual</v>
      </c>
      <c r="F4386" s="1" t="s">
        <v>416</v>
      </c>
      <c r="G4386" s="1" t="s">
        <v>265</v>
      </c>
      <c r="H4386" s="1">
        <v>2012</v>
      </c>
      <c r="I4386" s="60">
        <f>VLOOKUP(H4386,PROCV!E$33:F$44,2,0)</f>
        <v>1.3647507536516714</v>
      </c>
      <c r="J4386" s="71">
        <v>1587719</v>
      </c>
      <c r="K4386" s="44">
        <f t="shared" si="68"/>
        <v>2166840.7018370782</v>
      </c>
    </row>
    <row r="4387" spans="1:11" s="43" customFormat="1" ht="19.7" customHeight="1" x14ac:dyDescent="0.25">
      <c r="A4387" s="43" t="s">
        <v>177</v>
      </c>
      <c r="B4387" s="1" t="s">
        <v>242</v>
      </c>
      <c r="C4387" s="1" t="s">
        <v>295</v>
      </c>
      <c r="D4387" s="1" t="s">
        <v>294</v>
      </c>
      <c r="E4387" s="45" t="str">
        <f>VLOOKUP(C4387,PROCV!E$50:G$126,3,0)</f>
        <v>Educação e Criação em Artes</v>
      </c>
      <c r="F4387" s="1" t="s">
        <v>416</v>
      </c>
      <c r="G4387" s="1" t="s">
        <v>236</v>
      </c>
      <c r="H4387" s="1">
        <v>2012</v>
      </c>
      <c r="I4387" s="60">
        <f>VLOOKUP(H4387,PROCV!E$33:F$44,2,0)</f>
        <v>1.3647507536516714</v>
      </c>
      <c r="J4387" s="71">
        <v>11520</v>
      </c>
      <c r="K4387" s="44">
        <f t="shared" si="68"/>
        <v>15721.928682067255</v>
      </c>
    </row>
    <row r="4388" spans="1:11" s="43" customFormat="1" ht="19.7" customHeight="1" x14ac:dyDescent="0.25">
      <c r="A4388" s="43" t="s">
        <v>177</v>
      </c>
      <c r="B4388" s="1" t="s">
        <v>242</v>
      </c>
      <c r="C4388" s="1" t="s">
        <v>248</v>
      </c>
      <c r="D4388" s="1" t="s">
        <v>247</v>
      </c>
      <c r="E4388" s="45" t="str">
        <f>VLOOKUP(C4388,PROCV!E$50:G$126,3,0)</f>
        <v>Educação e Criação em Artes</v>
      </c>
      <c r="F4388" s="1" t="s">
        <v>416</v>
      </c>
      <c r="G4388" s="1" t="s">
        <v>236</v>
      </c>
      <c r="H4388" s="1">
        <v>2012</v>
      </c>
      <c r="I4388" s="60">
        <f>VLOOKUP(H4388,PROCV!E$33:F$44,2,0)</f>
        <v>1.3647507536516714</v>
      </c>
      <c r="J4388" s="71">
        <v>38827</v>
      </c>
      <c r="K4388" s="44">
        <f t="shared" si="68"/>
        <v>52989.17751203345</v>
      </c>
    </row>
    <row r="4389" spans="1:11" s="43" customFormat="1" ht="19.7" customHeight="1" x14ac:dyDescent="0.25">
      <c r="A4389" s="43" t="s">
        <v>177</v>
      </c>
      <c r="B4389" s="1" t="s">
        <v>242</v>
      </c>
      <c r="C4389" s="1" t="s">
        <v>246</v>
      </c>
      <c r="D4389" s="1" t="s">
        <v>245</v>
      </c>
      <c r="E4389" s="45" t="str">
        <f>VLOOKUP(C4389,PROCV!E$50:G$126,3,0)</f>
        <v>Artes Cênicas e Espetáculos</v>
      </c>
      <c r="F4389" s="1" t="s">
        <v>416</v>
      </c>
      <c r="G4389" s="1" t="s">
        <v>236</v>
      </c>
      <c r="H4389" s="1">
        <v>2012</v>
      </c>
      <c r="I4389" s="60">
        <f>VLOOKUP(H4389,PROCV!E$33:F$44,2,0)</f>
        <v>1.3647507536516714</v>
      </c>
      <c r="J4389" s="71">
        <v>24793</v>
      </c>
      <c r="K4389" s="44">
        <f t="shared" si="68"/>
        <v>33836.265435285888</v>
      </c>
    </row>
    <row r="4390" spans="1:11" s="43" customFormat="1" ht="19.7" customHeight="1" x14ac:dyDescent="0.25">
      <c r="A4390" s="43" t="s">
        <v>177</v>
      </c>
      <c r="B4390" s="1" t="s">
        <v>242</v>
      </c>
      <c r="C4390" s="1" t="s">
        <v>246</v>
      </c>
      <c r="D4390" s="1" t="s">
        <v>245</v>
      </c>
      <c r="E4390" s="45" t="str">
        <f>VLOOKUP(C4390,PROCV!E$50:G$126,3,0)</f>
        <v>Artes Cênicas e Espetáculos</v>
      </c>
      <c r="F4390" s="1" t="s">
        <v>416</v>
      </c>
      <c r="G4390" s="1" t="s">
        <v>236</v>
      </c>
      <c r="H4390" s="1">
        <v>2012</v>
      </c>
      <c r="I4390" s="60">
        <f>VLOOKUP(H4390,PROCV!E$33:F$44,2,0)</f>
        <v>1.3647507536516714</v>
      </c>
      <c r="J4390" s="71">
        <v>47864</v>
      </c>
      <c r="K4390" s="44">
        <f t="shared" si="68"/>
        <v>65322.430072783602</v>
      </c>
    </row>
    <row r="4391" spans="1:11" s="43" customFormat="1" ht="19.7" customHeight="1" x14ac:dyDescent="0.25">
      <c r="A4391" s="43" t="s">
        <v>177</v>
      </c>
      <c r="B4391" s="1" t="s">
        <v>242</v>
      </c>
      <c r="C4391" s="1" t="s">
        <v>244</v>
      </c>
      <c r="D4391" s="1" t="s">
        <v>243</v>
      </c>
      <c r="E4391" s="45" t="str">
        <f>VLOOKUP(C4391,PROCV!E$50:G$126,3,0)</f>
        <v>Artes Cênicas e Espetáculos</v>
      </c>
      <c r="F4391" s="1" t="s">
        <v>416</v>
      </c>
      <c r="G4391" s="1" t="s">
        <v>236</v>
      </c>
      <c r="H4391" s="1">
        <v>2012</v>
      </c>
      <c r="I4391" s="60">
        <f>VLOOKUP(H4391,PROCV!E$33:F$44,2,0)</f>
        <v>1.3647507536516714</v>
      </c>
      <c r="J4391" s="71">
        <v>7298</v>
      </c>
      <c r="K4391" s="44">
        <f t="shared" si="68"/>
        <v>9959.9510001498984</v>
      </c>
    </row>
    <row r="4392" spans="1:11" s="43" customFormat="1" ht="19.7" customHeight="1" x14ac:dyDescent="0.25">
      <c r="A4392" s="43" t="s">
        <v>177</v>
      </c>
      <c r="B4392" s="1" t="s">
        <v>242</v>
      </c>
      <c r="C4392" s="1" t="s">
        <v>332</v>
      </c>
      <c r="D4392" s="1" t="s">
        <v>331</v>
      </c>
      <c r="E4392" s="45" t="str">
        <f>VLOOKUP(C4392,PROCV!E$50:G$126,3,0)</f>
        <v>Artes Cênicas e Espetáculos</v>
      </c>
      <c r="F4392" s="1" t="s">
        <v>416</v>
      </c>
      <c r="G4392" s="1" t="s">
        <v>236</v>
      </c>
      <c r="H4392" s="1">
        <v>2012</v>
      </c>
      <c r="I4392" s="60">
        <f>VLOOKUP(H4392,PROCV!E$33:F$44,2,0)</f>
        <v>1.3647507536516714</v>
      </c>
      <c r="J4392" s="71">
        <v>3809</v>
      </c>
      <c r="K4392" s="44">
        <f t="shared" si="68"/>
        <v>5198.3356206592161</v>
      </c>
    </row>
    <row r="4393" spans="1:11" s="43" customFormat="1" ht="19.7" customHeight="1" x14ac:dyDescent="0.25">
      <c r="A4393" s="43" t="s">
        <v>177</v>
      </c>
      <c r="B4393" s="1" t="s">
        <v>242</v>
      </c>
      <c r="C4393" s="1" t="s">
        <v>238</v>
      </c>
      <c r="D4393" s="1" t="s">
        <v>237</v>
      </c>
      <c r="E4393" s="45" t="str">
        <f>VLOOKUP(C4393,PROCV!E$50:G$126,3,0)</f>
        <v>Artes Cênicas e Espetáculos</v>
      </c>
      <c r="F4393" s="1" t="s">
        <v>416</v>
      </c>
      <c r="G4393" s="1" t="s">
        <v>236</v>
      </c>
      <c r="H4393" s="1">
        <v>2012</v>
      </c>
      <c r="I4393" s="60">
        <f>VLOOKUP(H4393,PROCV!E$33:F$44,2,0)</f>
        <v>1.3647507536516714</v>
      </c>
      <c r="J4393" s="71">
        <v>17746</v>
      </c>
      <c r="K4393" s="44">
        <f t="shared" si="68"/>
        <v>24218.866874302563</v>
      </c>
    </row>
    <row r="4394" spans="1:11" s="43" customFormat="1" ht="19.7" customHeight="1" x14ac:dyDescent="0.25">
      <c r="A4394" s="43" t="s">
        <v>177</v>
      </c>
      <c r="B4394" s="1" t="s">
        <v>242</v>
      </c>
      <c r="C4394" s="1" t="s">
        <v>238</v>
      </c>
      <c r="D4394" s="1" t="s">
        <v>237</v>
      </c>
      <c r="E4394" s="45" t="str">
        <f>VLOOKUP(C4394,PROCV!E$50:G$126,3,0)</f>
        <v>Artes Cênicas e Espetáculos</v>
      </c>
      <c r="F4394" s="1" t="s">
        <v>416</v>
      </c>
      <c r="G4394" s="1" t="s">
        <v>236</v>
      </c>
      <c r="H4394" s="1">
        <v>2012</v>
      </c>
      <c r="I4394" s="60">
        <f>VLOOKUP(H4394,PROCV!E$33:F$44,2,0)</f>
        <v>1.3647507536516714</v>
      </c>
      <c r="J4394" s="71">
        <v>262850</v>
      </c>
      <c r="K4394" s="44">
        <f t="shared" si="68"/>
        <v>358724.73559734185</v>
      </c>
    </row>
    <row r="4395" spans="1:11" s="43" customFormat="1" ht="19.7" customHeight="1" x14ac:dyDescent="0.25">
      <c r="A4395" s="43" t="s">
        <v>177</v>
      </c>
      <c r="B4395" s="1" t="s">
        <v>242</v>
      </c>
      <c r="C4395" s="1" t="s">
        <v>238</v>
      </c>
      <c r="D4395" s="1" t="s">
        <v>237</v>
      </c>
      <c r="E4395" s="45" t="str">
        <f>VLOOKUP(C4395,PROCV!E$50:G$126,3,0)</f>
        <v>Artes Cênicas e Espetáculos</v>
      </c>
      <c r="F4395" s="1" t="s">
        <v>416</v>
      </c>
      <c r="G4395" s="1" t="s">
        <v>236</v>
      </c>
      <c r="H4395" s="1">
        <v>2012</v>
      </c>
      <c r="I4395" s="60">
        <f>VLOOKUP(H4395,PROCV!E$33:F$44,2,0)</f>
        <v>1.3647507536516714</v>
      </c>
      <c r="J4395" s="71">
        <v>65287</v>
      </c>
      <c r="K4395" s="44">
        <f t="shared" si="68"/>
        <v>89100.482453656674</v>
      </c>
    </row>
    <row r="4396" spans="1:11" s="43" customFormat="1" ht="19.7" customHeight="1" x14ac:dyDescent="0.25">
      <c r="A4396" s="43" t="s">
        <v>177</v>
      </c>
      <c r="B4396" s="1" t="s">
        <v>242</v>
      </c>
      <c r="C4396" s="1" t="s">
        <v>238</v>
      </c>
      <c r="D4396" s="1" t="s">
        <v>237</v>
      </c>
      <c r="E4396" s="45" t="str">
        <f>VLOOKUP(C4396,PROCV!E$50:G$126,3,0)</f>
        <v>Artes Cênicas e Espetáculos</v>
      </c>
      <c r="F4396" s="1" t="s">
        <v>416</v>
      </c>
      <c r="G4396" s="1" t="s">
        <v>236</v>
      </c>
      <c r="H4396" s="1">
        <v>2012</v>
      </c>
      <c r="I4396" s="60">
        <f>VLOOKUP(H4396,PROCV!E$33:F$44,2,0)</f>
        <v>1.3647507536516714</v>
      </c>
      <c r="J4396" s="71">
        <v>261387</v>
      </c>
      <c r="K4396" s="44">
        <f t="shared" si="68"/>
        <v>356728.10524474946</v>
      </c>
    </row>
    <row r="4397" spans="1:11" s="43" customFormat="1" ht="19.7" customHeight="1" x14ac:dyDescent="0.25">
      <c r="A4397" s="43" t="s">
        <v>177</v>
      </c>
      <c r="B4397" s="1" t="s">
        <v>242</v>
      </c>
      <c r="C4397" s="1" t="s">
        <v>241</v>
      </c>
      <c r="D4397" s="1" t="s">
        <v>240</v>
      </c>
      <c r="E4397" s="45" t="str">
        <f>VLOOKUP(C4397,PROCV!E$50:G$126,3,0)</f>
        <v>Artes Cênicas e Espetáculos</v>
      </c>
      <c r="F4397" s="1" t="s">
        <v>416</v>
      </c>
      <c r="G4397" s="1" t="s">
        <v>236</v>
      </c>
      <c r="H4397" s="1">
        <v>2012</v>
      </c>
      <c r="I4397" s="60">
        <f>VLOOKUP(H4397,PROCV!E$33:F$44,2,0)</f>
        <v>1.3647507536516714</v>
      </c>
      <c r="J4397" s="71">
        <v>90121</v>
      </c>
      <c r="K4397" s="44">
        <f t="shared" si="68"/>
        <v>122992.70266984229</v>
      </c>
    </row>
    <row r="4398" spans="1:11" s="43" customFormat="1" ht="19.7" customHeight="1" x14ac:dyDescent="0.25">
      <c r="A4398" s="43" t="s">
        <v>177</v>
      </c>
      <c r="B4398" s="1" t="s">
        <v>242</v>
      </c>
      <c r="C4398" s="1" t="s">
        <v>241</v>
      </c>
      <c r="D4398" s="1" t="s">
        <v>240</v>
      </c>
      <c r="E4398" s="45" t="str">
        <f>VLOOKUP(C4398,PROCV!E$50:G$126,3,0)</f>
        <v>Artes Cênicas e Espetáculos</v>
      </c>
      <c r="F4398" s="1" t="s">
        <v>416</v>
      </c>
      <c r="G4398" s="1" t="s">
        <v>236</v>
      </c>
      <c r="H4398" s="1">
        <v>2012</v>
      </c>
      <c r="I4398" s="60">
        <f>VLOOKUP(H4398,PROCV!E$33:F$44,2,0)</f>
        <v>1.3647507536516714</v>
      </c>
      <c r="J4398" s="71">
        <v>470720</v>
      </c>
      <c r="K4398" s="44">
        <f t="shared" si="68"/>
        <v>642415.47475891479</v>
      </c>
    </row>
    <row r="4399" spans="1:11" s="43" customFormat="1" ht="19.7" customHeight="1" x14ac:dyDescent="0.25">
      <c r="A4399" s="43" t="s">
        <v>177</v>
      </c>
      <c r="B4399" s="1" t="s">
        <v>242</v>
      </c>
      <c r="C4399" s="1" t="s">
        <v>241</v>
      </c>
      <c r="D4399" s="1" t="s">
        <v>240</v>
      </c>
      <c r="E4399" s="45" t="str">
        <f>VLOOKUP(C4399,PROCV!E$50:G$126,3,0)</f>
        <v>Artes Cênicas e Espetáculos</v>
      </c>
      <c r="F4399" s="1" t="s">
        <v>416</v>
      </c>
      <c r="G4399" s="1" t="s">
        <v>236</v>
      </c>
      <c r="H4399" s="1">
        <v>2012</v>
      </c>
      <c r="I4399" s="60">
        <f>VLOOKUP(H4399,PROCV!E$33:F$44,2,0)</f>
        <v>1.3647507536516714</v>
      </c>
      <c r="J4399" s="71">
        <v>28606</v>
      </c>
      <c r="K4399" s="44">
        <f t="shared" si="68"/>
        <v>39040.060058959716</v>
      </c>
    </row>
    <row r="4400" spans="1:11" s="43" customFormat="1" ht="19.7" customHeight="1" x14ac:dyDescent="0.25">
      <c r="A4400" s="43" t="s">
        <v>177</v>
      </c>
      <c r="B4400" s="1" t="s">
        <v>242</v>
      </c>
      <c r="C4400" s="1" t="s">
        <v>241</v>
      </c>
      <c r="D4400" s="1" t="s">
        <v>240</v>
      </c>
      <c r="E4400" s="45" t="str">
        <f>VLOOKUP(C4400,PROCV!E$50:G$126,3,0)</f>
        <v>Artes Cênicas e Espetáculos</v>
      </c>
      <c r="F4400" s="1" t="s">
        <v>416</v>
      </c>
      <c r="G4400" s="1" t="s">
        <v>236</v>
      </c>
      <c r="H4400" s="1">
        <v>2012</v>
      </c>
      <c r="I4400" s="60">
        <f>VLOOKUP(H4400,PROCV!E$33:F$44,2,0)</f>
        <v>1.3647507536516714</v>
      </c>
      <c r="J4400" s="71">
        <v>836047</v>
      </c>
      <c r="K4400" s="44">
        <f t="shared" si="68"/>
        <v>1140995.7733382189</v>
      </c>
    </row>
    <row r="4401" spans="1:11" s="43" customFormat="1" ht="19.7" customHeight="1" x14ac:dyDescent="0.25">
      <c r="A4401" s="43" t="s">
        <v>177</v>
      </c>
      <c r="B4401" s="1" t="s">
        <v>242</v>
      </c>
      <c r="C4401" s="1" t="s">
        <v>348</v>
      </c>
      <c r="D4401" s="1" t="s">
        <v>347</v>
      </c>
      <c r="E4401" s="45" t="str">
        <f>VLOOKUP(C4401,PROCV!E$50:G$126,3,0)</f>
        <v>Patrimônio</v>
      </c>
      <c r="F4401" s="1" t="s">
        <v>415</v>
      </c>
      <c r="G4401" s="1" t="s">
        <v>265</v>
      </c>
      <c r="H4401" s="1">
        <v>2012</v>
      </c>
      <c r="I4401" s="60">
        <f>VLOOKUP(H4401,PROCV!E$33:F$44,2,0)</f>
        <v>1.3647507536516714</v>
      </c>
      <c r="J4401" s="71">
        <v>592000</v>
      </c>
      <c r="K4401" s="44">
        <f t="shared" si="68"/>
        <v>807932.44616178947</v>
      </c>
    </row>
    <row r="4402" spans="1:11" s="43" customFormat="1" ht="19.7" customHeight="1" x14ac:dyDescent="0.25">
      <c r="A4402" s="43" t="s">
        <v>177</v>
      </c>
      <c r="B4402" s="1" t="s">
        <v>242</v>
      </c>
      <c r="C4402" s="1" t="s">
        <v>301</v>
      </c>
      <c r="D4402" s="1" t="s">
        <v>300</v>
      </c>
      <c r="E4402" s="45" t="str">
        <f>VLOOKUP(C4402,PROCV!E$50:G$126,3,0)</f>
        <v>Patrimônio</v>
      </c>
      <c r="F4402" s="1" t="s">
        <v>415</v>
      </c>
      <c r="G4402" s="1" t="s">
        <v>265</v>
      </c>
      <c r="H4402" s="1">
        <v>2012</v>
      </c>
      <c r="I4402" s="60">
        <f>VLOOKUP(H4402,PROCV!E$33:F$44,2,0)</f>
        <v>1.3647507536516714</v>
      </c>
      <c r="J4402" s="71">
        <v>3600000</v>
      </c>
      <c r="K4402" s="44">
        <f t="shared" si="68"/>
        <v>4913102.7131460169</v>
      </c>
    </row>
    <row r="4403" spans="1:11" s="43" customFormat="1" ht="19.7" customHeight="1" x14ac:dyDescent="0.25">
      <c r="A4403" s="43" t="s">
        <v>177</v>
      </c>
      <c r="B4403" s="1" t="s">
        <v>242</v>
      </c>
      <c r="C4403" s="1" t="s">
        <v>318</v>
      </c>
      <c r="D4403" s="1" t="s">
        <v>317</v>
      </c>
      <c r="E4403" s="45" t="str">
        <f>VLOOKUP(C4403,PROCV!E$50:G$126,3,0)</f>
        <v>Patrimônio</v>
      </c>
      <c r="F4403" s="1" t="s">
        <v>415</v>
      </c>
      <c r="G4403" s="1" t="s">
        <v>265</v>
      </c>
      <c r="H4403" s="1">
        <v>2012</v>
      </c>
      <c r="I4403" s="60">
        <f>VLOOKUP(H4403,PROCV!E$33:F$44,2,0)</f>
        <v>1.3647507536516714</v>
      </c>
      <c r="J4403" s="71">
        <v>3244825</v>
      </c>
      <c r="K4403" s="44">
        <f t="shared" si="68"/>
        <v>4428377.3642177852</v>
      </c>
    </row>
    <row r="4404" spans="1:11" s="43" customFormat="1" ht="19.7" customHeight="1" x14ac:dyDescent="0.25">
      <c r="A4404" s="43" t="s">
        <v>177</v>
      </c>
      <c r="B4404" s="1" t="s">
        <v>242</v>
      </c>
      <c r="C4404" s="1" t="s">
        <v>318</v>
      </c>
      <c r="D4404" s="1" t="s">
        <v>317</v>
      </c>
      <c r="E4404" s="45" t="str">
        <f>VLOOKUP(C4404,PROCV!E$50:G$126,3,0)</f>
        <v>Patrimônio</v>
      </c>
      <c r="F4404" s="1" t="s">
        <v>415</v>
      </c>
      <c r="G4404" s="1" t="s">
        <v>265</v>
      </c>
      <c r="H4404" s="1">
        <v>2012</v>
      </c>
      <c r="I4404" s="60">
        <f>VLOOKUP(H4404,PROCV!E$33:F$44,2,0)</f>
        <v>1.3647507536516714</v>
      </c>
      <c r="J4404" s="71">
        <v>2332685</v>
      </c>
      <c r="K4404" s="44">
        <f t="shared" si="68"/>
        <v>3183533.6117819492</v>
      </c>
    </row>
    <row r="4405" spans="1:11" s="43" customFormat="1" ht="19.7" customHeight="1" x14ac:dyDescent="0.25">
      <c r="A4405" s="43" t="s">
        <v>177</v>
      </c>
      <c r="B4405" s="1" t="s">
        <v>242</v>
      </c>
      <c r="C4405" s="1" t="s">
        <v>326</v>
      </c>
      <c r="D4405" s="1" t="s">
        <v>325</v>
      </c>
      <c r="E4405" s="45" t="str">
        <f>VLOOKUP(C4405,PROCV!E$50:G$126,3,0)</f>
        <v>NA</v>
      </c>
      <c r="F4405" s="1" t="s">
        <v>415</v>
      </c>
      <c r="G4405" s="1" t="s">
        <v>265</v>
      </c>
      <c r="H4405" s="1">
        <v>2012</v>
      </c>
      <c r="I4405" s="60">
        <f>VLOOKUP(H4405,PROCV!E$33:F$44,2,0)</f>
        <v>1.3647507536516714</v>
      </c>
      <c r="J4405" s="71">
        <v>300000</v>
      </c>
      <c r="K4405" s="44">
        <f t="shared" si="68"/>
        <v>409425.22609550145</v>
      </c>
    </row>
    <row r="4406" spans="1:11" s="43" customFormat="1" ht="19.7" customHeight="1" x14ac:dyDescent="0.25">
      <c r="A4406" s="43" t="s">
        <v>177</v>
      </c>
      <c r="B4406" s="1" t="s">
        <v>242</v>
      </c>
      <c r="C4406" s="1" t="s">
        <v>311</v>
      </c>
      <c r="D4406" s="1" t="s">
        <v>310</v>
      </c>
      <c r="E4406" s="45" t="str">
        <f>VLOOKUP(C4406,PROCV!E$50:G$126,3,0)</f>
        <v>Artes Cênicas e Espetáculos</v>
      </c>
      <c r="F4406" s="1" t="s">
        <v>416</v>
      </c>
      <c r="G4406" s="1" t="s">
        <v>236</v>
      </c>
      <c r="H4406" s="1">
        <v>2012</v>
      </c>
      <c r="I4406" s="60">
        <f>VLOOKUP(H4406,PROCV!E$33:F$44,2,0)</f>
        <v>1.3647507536516714</v>
      </c>
      <c r="J4406" s="71">
        <v>47731</v>
      </c>
      <c r="K4406" s="44">
        <f t="shared" si="68"/>
        <v>65140.918222547931</v>
      </c>
    </row>
    <row r="4407" spans="1:11" s="43" customFormat="1" ht="19.7" customHeight="1" x14ac:dyDescent="0.25">
      <c r="A4407" s="43" t="s">
        <v>173</v>
      </c>
      <c r="B4407" s="1" t="s">
        <v>316</v>
      </c>
      <c r="C4407" s="1" t="s">
        <v>309</v>
      </c>
      <c r="D4407" s="1" t="s">
        <v>308</v>
      </c>
      <c r="E4407" s="45" t="str">
        <f>VLOOKUP(C4407,PROCV!E$50:G$126,3,0)</f>
        <v>NA</v>
      </c>
      <c r="F4407" s="1" t="s">
        <v>416</v>
      </c>
      <c r="G4407" s="1" t="s">
        <v>236</v>
      </c>
      <c r="H4407" s="1">
        <v>2012</v>
      </c>
      <c r="I4407" s="60">
        <f>VLOOKUP(H4407,PROCV!E$33:F$44,2,0)</f>
        <v>1.3647507536516714</v>
      </c>
      <c r="J4407" s="71">
        <v>77928</v>
      </c>
      <c r="K4407" s="44">
        <f t="shared" si="68"/>
        <v>106352.29673056745</v>
      </c>
    </row>
    <row r="4408" spans="1:11" s="43" customFormat="1" ht="19.7" customHeight="1" x14ac:dyDescent="0.25">
      <c r="A4408" s="43" t="s">
        <v>173</v>
      </c>
      <c r="B4408" s="1" t="s">
        <v>316</v>
      </c>
      <c r="C4408" s="1" t="s">
        <v>309</v>
      </c>
      <c r="D4408" s="1" t="s">
        <v>308</v>
      </c>
      <c r="E4408" s="45" t="str">
        <f>VLOOKUP(C4408,PROCV!E$50:G$126,3,0)</f>
        <v>NA</v>
      </c>
      <c r="F4408" s="1" t="s">
        <v>416</v>
      </c>
      <c r="G4408" s="1" t="s">
        <v>236</v>
      </c>
      <c r="H4408" s="1">
        <v>2012</v>
      </c>
      <c r="I4408" s="60">
        <f>VLOOKUP(H4408,PROCV!E$33:F$44,2,0)</f>
        <v>1.3647507536516714</v>
      </c>
      <c r="J4408" s="71">
        <v>27469</v>
      </c>
      <c r="K4408" s="44">
        <f t="shared" si="68"/>
        <v>37488.33845205776</v>
      </c>
    </row>
    <row r="4409" spans="1:11" s="43" customFormat="1" ht="19.7" customHeight="1" x14ac:dyDescent="0.25">
      <c r="A4409" s="43" t="s">
        <v>173</v>
      </c>
      <c r="B4409" s="1" t="s">
        <v>316</v>
      </c>
      <c r="C4409" s="1" t="s">
        <v>291</v>
      </c>
      <c r="D4409" s="1" t="s">
        <v>290</v>
      </c>
      <c r="E4409" s="45" t="str">
        <f>VLOOKUP(C4409,PROCV!E$50:G$126,3,0)</f>
        <v>NA</v>
      </c>
      <c r="F4409" s="1" t="s">
        <v>416</v>
      </c>
      <c r="G4409" s="1" t="s">
        <v>236</v>
      </c>
      <c r="H4409" s="1">
        <v>2012</v>
      </c>
      <c r="I4409" s="60">
        <f>VLOOKUP(H4409,PROCV!E$33:F$44,2,0)</f>
        <v>1.3647507536516714</v>
      </c>
      <c r="J4409" s="71">
        <v>4871</v>
      </c>
      <c r="K4409" s="44">
        <f t="shared" si="68"/>
        <v>6647.7009210372917</v>
      </c>
    </row>
    <row r="4410" spans="1:11" s="43" customFormat="1" ht="19.7" customHeight="1" x14ac:dyDescent="0.25">
      <c r="A4410" s="43" t="s">
        <v>173</v>
      </c>
      <c r="B4410" s="1" t="s">
        <v>316</v>
      </c>
      <c r="C4410" s="1" t="s">
        <v>291</v>
      </c>
      <c r="D4410" s="1" t="s">
        <v>290</v>
      </c>
      <c r="E4410" s="45" t="str">
        <f>VLOOKUP(C4410,PROCV!E$50:G$126,3,0)</f>
        <v>NA</v>
      </c>
      <c r="F4410" s="1" t="s">
        <v>416</v>
      </c>
      <c r="G4410" s="1" t="s">
        <v>236</v>
      </c>
      <c r="H4410" s="1">
        <v>2012</v>
      </c>
      <c r="I4410" s="60">
        <f>VLOOKUP(H4410,PROCV!E$33:F$44,2,0)</f>
        <v>1.3647507536516714</v>
      </c>
      <c r="J4410" s="71">
        <v>185563</v>
      </c>
      <c r="K4410" s="44">
        <f t="shared" si="68"/>
        <v>253247.24409986511</v>
      </c>
    </row>
    <row r="4411" spans="1:11" s="43" customFormat="1" ht="19.7" customHeight="1" x14ac:dyDescent="0.25">
      <c r="A4411" s="43" t="s">
        <v>173</v>
      </c>
      <c r="B4411" s="1" t="s">
        <v>316</v>
      </c>
      <c r="C4411" s="1" t="s">
        <v>289</v>
      </c>
      <c r="D4411" s="1" t="s">
        <v>288</v>
      </c>
      <c r="E4411" s="45" t="str">
        <f>VLOOKUP(C4411,PROCV!E$50:G$126,3,0)</f>
        <v>Editorial</v>
      </c>
      <c r="F4411" s="1" t="s">
        <v>416</v>
      </c>
      <c r="G4411" s="1" t="s">
        <v>236</v>
      </c>
      <c r="H4411" s="1">
        <v>2012</v>
      </c>
      <c r="I4411" s="60">
        <f>VLOOKUP(H4411,PROCV!E$33:F$44,2,0)</f>
        <v>1.3647507536516714</v>
      </c>
      <c r="J4411" s="71">
        <v>2289</v>
      </c>
      <c r="K4411" s="44">
        <f t="shared" si="68"/>
        <v>3123.914475108676</v>
      </c>
    </row>
    <row r="4412" spans="1:11" s="43" customFormat="1" ht="19.7" customHeight="1" x14ac:dyDescent="0.25">
      <c r="A4412" s="43" t="s">
        <v>173</v>
      </c>
      <c r="B4412" s="1" t="s">
        <v>316</v>
      </c>
      <c r="C4412" s="1" t="s">
        <v>289</v>
      </c>
      <c r="D4412" s="1" t="s">
        <v>288</v>
      </c>
      <c r="E4412" s="45" t="str">
        <f>VLOOKUP(C4412,PROCV!E$50:G$126,3,0)</f>
        <v>Editorial</v>
      </c>
      <c r="F4412" s="1" t="s">
        <v>416</v>
      </c>
      <c r="G4412" s="1" t="s">
        <v>236</v>
      </c>
      <c r="H4412" s="1">
        <v>2012</v>
      </c>
      <c r="I4412" s="60">
        <f>VLOOKUP(H4412,PROCV!E$33:F$44,2,0)</f>
        <v>1.3647507536516714</v>
      </c>
      <c r="J4412" s="71">
        <v>26319</v>
      </c>
      <c r="K4412" s="44">
        <f t="shared" si="68"/>
        <v>35918.875085358341</v>
      </c>
    </row>
    <row r="4413" spans="1:11" s="43" customFormat="1" ht="19.7" customHeight="1" x14ac:dyDescent="0.25">
      <c r="A4413" s="43" t="s">
        <v>173</v>
      </c>
      <c r="B4413" s="1" t="s">
        <v>316</v>
      </c>
      <c r="C4413" s="1" t="s">
        <v>287</v>
      </c>
      <c r="D4413" s="1" t="s">
        <v>286</v>
      </c>
      <c r="E4413" s="45" t="str">
        <f>VLOOKUP(C4413,PROCV!E$50:G$126,3,0)</f>
        <v>Música</v>
      </c>
      <c r="F4413" s="1" t="s">
        <v>416</v>
      </c>
      <c r="G4413" s="1" t="s">
        <v>236</v>
      </c>
      <c r="H4413" s="1">
        <v>2012</v>
      </c>
      <c r="I4413" s="60">
        <f>VLOOKUP(H4413,PROCV!E$33:F$44,2,0)</f>
        <v>1.3647507536516714</v>
      </c>
      <c r="J4413" s="71">
        <v>4069</v>
      </c>
      <c r="K4413" s="44">
        <f t="shared" si="68"/>
        <v>5553.170816608651</v>
      </c>
    </row>
    <row r="4414" spans="1:11" s="43" customFormat="1" ht="19.7" customHeight="1" x14ac:dyDescent="0.25">
      <c r="A4414" s="43" t="s">
        <v>173</v>
      </c>
      <c r="B4414" s="1" t="s">
        <v>316</v>
      </c>
      <c r="C4414" s="1" t="s">
        <v>287</v>
      </c>
      <c r="D4414" s="1" t="s">
        <v>286</v>
      </c>
      <c r="E4414" s="45" t="str">
        <f>VLOOKUP(C4414,PROCV!E$50:G$126,3,0)</f>
        <v>Música</v>
      </c>
      <c r="F4414" s="1" t="s">
        <v>416</v>
      </c>
      <c r="G4414" s="1" t="s">
        <v>236</v>
      </c>
      <c r="H4414" s="1">
        <v>2012</v>
      </c>
      <c r="I4414" s="60">
        <f>VLOOKUP(H4414,PROCV!E$33:F$44,2,0)</f>
        <v>1.3647507536516714</v>
      </c>
      <c r="J4414" s="71">
        <v>13642</v>
      </c>
      <c r="K4414" s="44">
        <f t="shared" si="68"/>
        <v>18617.929781316103</v>
      </c>
    </row>
    <row r="4415" spans="1:11" s="43" customFormat="1" ht="19.7" customHeight="1" x14ac:dyDescent="0.25">
      <c r="A4415" s="43" t="s">
        <v>173</v>
      </c>
      <c r="B4415" s="1" t="s">
        <v>316</v>
      </c>
      <c r="C4415" s="1" t="s">
        <v>287</v>
      </c>
      <c r="D4415" s="1" t="s">
        <v>286</v>
      </c>
      <c r="E4415" s="45" t="str">
        <f>VLOOKUP(C4415,PROCV!E$50:G$126,3,0)</f>
        <v>Música</v>
      </c>
      <c r="F4415" s="1" t="s">
        <v>416</v>
      </c>
      <c r="G4415" s="1" t="s">
        <v>236</v>
      </c>
      <c r="H4415" s="1">
        <v>2012</v>
      </c>
      <c r="I4415" s="60">
        <f>VLOOKUP(H4415,PROCV!E$33:F$44,2,0)</f>
        <v>1.3647507536516714</v>
      </c>
      <c r="J4415" s="71">
        <v>48705</v>
      </c>
      <c r="K4415" s="44">
        <f t="shared" si="68"/>
        <v>66470.185456604653</v>
      </c>
    </row>
    <row r="4416" spans="1:11" s="43" customFormat="1" ht="19.7" customHeight="1" x14ac:dyDescent="0.25">
      <c r="A4416" s="43" t="s">
        <v>173</v>
      </c>
      <c r="B4416" s="1" t="s">
        <v>316</v>
      </c>
      <c r="C4416" s="1" t="s">
        <v>285</v>
      </c>
      <c r="D4416" s="1" t="s">
        <v>284</v>
      </c>
      <c r="E4416" s="45" t="str">
        <f>VLOOKUP(C4416,PROCV!E$50:G$126,3,0)</f>
        <v>Editorial</v>
      </c>
      <c r="F4416" s="1" t="s">
        <v>416</v>
      </c>
      <c r="G4416" s="1" t="s">
        <v>236</v>
      </c>
      <c r="H4416" s="1">
        <v>2012</v>
      </c>
      <c r="I4416" s="60">
        <f>VLOOKUP(H4416,PROCV!E$33:F$44,2,0)</f>
        <v>1.3647507536516714</v>
      </c>
      <c r="J4416" s="71">
        <v>8366</v>
      </c>
      <c r="K4416" s="44">
        <f t="shared" si="68"/>
        <v>11417.504805049883</v>
      </c>
    </row>
    <row r="4417" spans="1:11" s="43" customFormat="1" ht="19.7" customHeight="1" x14ac:dyDescent="0.25">
      <c r="A4417" s="43" t="s">
        <v>173</v>
      </c>
      <c r="B4417" s="1" t="s">
        <v>316</v>
      </c>
      <c r="C4417" s="1" t="s">
        <v>285</v>
      </c>
      <c r="D4417" s="1" t="s">
        <v>284</v>
      </c>
      <c r="E4417" s="45" t="str">
        <f>VLOOKUP(C4417,PROCV!E$50:G$126,3,0)</f>
        <v>Editorial</v>
      </c>
      <c r="F4417" s="1" t="s">
        <v>416</v>
      </c>
      <c r="G4417" s="1" t="s">
        <v>236</v>
      </c>
      <c r="H4417" s="1">
        <v>2012</v>
      </c>
      <c r="I4417" s="60">
        <f>VLOOKUP(H4417,PROCV!E$33:F$44,2,0)</f>
        <v>1.3647507536516714</v>
      </c>
      <c r="J4417" s="71">
        <v>31828</v>
      </c>
      <c r="K4417" s="44">
        <f t="shared" si="68"/>
        <v>43437.286987225401</v>
      </c>
    </row>
    <row r="4418" spans="1:11" s="43" customFormat="1" ht="19.7" customHeight="1" x14ac:dyDescent="0.25">
      <c r="A4418" s="43" t="s">
        <v>173</v>
      </c>
      <c r="B4418" s="1" t="s">
        <v>316</v>
      </c>
      <c r="C4418" s="1" t="s">
        <v>283</v>
      </c>
      <c r="D4418" s="1" t="s">
        <v>282</v>
      </c>
      <c r="E4418" s="45" t="str">
        <f>VLOOKUP(C4418,PROCV!E$50:G$126,3,0)</f>
        <v>Editorial</v>
      </c>
      <c r="F4418" s="1" t="s">
        <v>416</v>
      </c>
      <c r="G4418" s="1" t="s">
        <v>236</v>
      </c>
      <c r="H4418" s="1">
        <v>2012</v>
      </c>
      <c r="I4418" s="60">
        <f>VLOOKUP(H4418,PROCV!E$33:F$44,2,0)</f>
        <v>1.3647507536516714</v>
      </c>
      <c r="J4418" s="71">
        <v>7208</v>
      </c>
      <c r="K4418" s="44">
        <f t="shared" si="68"/>
        <v>9837.1234323212484</v>
      </c>
    </row>
    <row r="4419" spans="1:11" s="43" customFormat="1" ht="19.7" customHeight="1" x14ac:dyDescent="0.25">
      <c r="A4419" s="43" t="s">
        <v>173</v>
      </c>
      <c r="B4419" s="1" t="s">
        <v>316</v>
      </c>
      <c r="C4419" s="1" t="s">
        <v>283</v>
      </c>
      <c r="D4419" s="1" t="s">
        <v>282</v>
      </c>
      <c r="E4419" s="45" t="str">
        <f>VLOOKUP(C4419,PROCV!E$50:G$126,3,0)</f>
        <v>Editorial</v>
      </c>
      <c r="F4419" s="1" t="s">
        <v>416</v>
      </c>
      <c r="G4419" s="1" t="s">
        <v>236</v>
      </c>
      <c r="H4419" s="1">
        <v>2012</v>
      </c>
      <c r="I4419" s="60">
        <f>VLOOKUP(H4419,PROCV!E$33:F$44,2,0)</f>
        <v>1.3647507536516714</v>
      </c>
      <c r="J4419" s="71">
        <v>5568</v>
      </c>
      <c r="K4419" s="44">
        <f t="shared" ref="K4419:K4482" si="69">J4419*I4419</f>
        <v>7598.9321963325065</v>
      </c>
    </row>
    <row r="4420" spans="1:11" s="43" customFormat="1" ht="19.7" customHeight="1" x14ac:dyDescent="0.25">
      <c r="A4420" s="43" t="s">
        <v>173</v>
      </c>
      <c r="B4420" s="1" t="s">
        <v>316</v>
      </c>
      <c r="C4420" s="1" t="s">
        <v>281</v>
      </c>
      <c r="D4420" s="1" t="s">
        <v>280</v>
      </c>
      <c r="E4420" s="45" t="str">
        <f>VLOOKUP(C4420,PROCV!E$50:G$126,3,0)</f>
        <v>Música</v>
      </c>
      <c r="F4420" s="1" t="s">
        <v>416</v>
      </c>
      <c r="G4420" s="1" t="s">
        <v>236</v>
      </c>
      <c r="H4420" s="1">
        <v>2012</v>
      </c>
      <c r="I4420" s="60">
        <f>VLOOKUP(H4420,PROCV!E$33:F$44,2,0)</f>
        <v>1.3647507536516714</v>
      </c>
      <c r="J4420" s="71">
        <v>2554</v>
      </c>
      <c r="K4420" s="44">
        <f t="shared" si="69"/>
        <v>3485.5734248263689</v>
      </c>
    </row>
    <row r="4421" spans="1:11" s="43" customFormat="1" ht="19.7" customHeight="1" x14ac:dyDescent="0.25">
      <c r="A4421" s="43" t="s">
        <v>173</v>
      </c>
      <c r="B4421" s="1" t="s">
        <v>316</v>
      </c>
      <c r="C4421" s="1" t="s">
        <v>281</v>
      </c>
      <c r="D4421" s="1" t="s">
        <v>280</v>
      </c>
      <c r="E4421" s="45" t="str">
        <f>VLOOKUP(C4421,PROCV!E$50:G$126,3,0)</f>
        <v>Música</v>
      </c>
      <c r="F4421" s="1" t="s">
        <v>416</v>
      </c>
      <c r="G4421" s="1" t="s">
        <v>236</v>
      </c>
      <c r="H4421" s="1">
        <v>2012</v>
      </c>
      <c r="I4421" s="60">
        <f>VLOOKUP(H4421,PROCV!E$33:F$44,2,0)</f>
        <v>1.3647507536516714</v>
      </c>
      <c r="J4421" s="71">
        <v>45548</v>
      </c>
      <c r="K4421" s="44">
        <f t="shared" si="69"/>
        <v>62161.66732732633</v>
      </c>
    </row>
    <row r="4422" spans="1:11" s="43" customFormat="1" ht="19.7" customHeight="1" x14ac:dyDescent="0.25">
      <c r="A4422" s="43" t="s">
        <v>173</v>
      </c>
      <c r="B4422" s="1" t="s">
        <v>316</v>
      </c>
      <c r="C4422" s="1" t="s">
        <v>279</v>
      </c>
      <c r="D4422" s="1" t="s">
        <v>278</v>
      </c>
      <c r="E4422" s="45" t="str">
        <f>VLOOKUP(C4422,PROCV!E$50:G$126,3,0)</f>
        <v>Editorial</v>
      </c>
      <c r="F4422" s="1" t="s">
        <v>416</v>
      </c>
      <c r="G4422" s="1" t="s">
        <v>236</v>
      </c>
      <c r="H4422" s="1">
        <v>2012</v>
      </c>
      <c r="I4422" s="60">
        <f>VLOOKUP(H4422,PROCV!E$33:F$44,2,0)</f>
        <v>1.3647507536516714</v>
      </c>
      <c r="J4422" s="71">
        <v>86790</v>
      </c>
      <c r="K4422" s="44">
        <f t="shared" si="69"/>
        <v>118446.71790942857</v>
      </c>
    </row>
    <row r="4423" spans="1:11" s="43" customFormat="1" ht="19.7" customHeight="1" x14ac:dyDescent="0.25">
      <c r="A4423" s="43" t="s">
        <v>173</v>
      </c>
      <c r="B4423" s="1" t="s">
        <v>316</v>
      </c>
      <c r="C4423" s="1" t="s">
        <v>277</v>
      </c>
      <c r="D4423" s="1" t="s">
        <v>276</v>
      </c>
      <c r="E4423" s="45" t="str">
        <f>VLOOKUP(C4423,PROCV!E$50:G$126,3,0)</f>
        <v>Editorial</v>
      </c>
      <c r="F4423" s="1" t="s">
        <v>416</v>
      </c>
      <c r="G4423" s="1" t="s">
        <v>236</v>
      </c>
      <c r="H4423" s="1">
        <v>2012</v>
      </c>
      <c r="I4423" s="60">
        <f>VLOOKUP(H4423,PROCV!E$33:F$44,2,0)</f>
        <v>1.3647507536516714</v>
      </c>
      <c r="J4423" s="71">
        <v>41112</v>
      </c>
      <c r="K4423" s="44">
        <f t="shared" si="69"/>
        <v>56107.632984127515</v>
      </c>
    </row>
    <row r="4424" spans="1:11" s="43" customFormat="1" ht="19.7" customHeight="1" x14ac:dyDescent="0.25">
      <c r="A4424" s="43" t="s">
        <v>173</v>
      </c>
      <c r="B4424" s="1" t="s">
        <v>316</v>
      </c>
      <c r="C4424" s="1" t="s">
        <v>275</v>
      </c>
      <c r="D4424" s="1" t="s">
        <v>274</v>
      </c>
      <c r="E4424" s="45" t="str">
        <f>VLOOKUP(C4424,PROCV!E$50:G$126,3,0)</f>
        <v>Editorial</v>
      </c>
      <c r="F4424" s="1" t="s">
        <v>416</v>
      </c>
      <c r="G4424" s="1" t="s">
        <v>236</v>
      </c>
      <c r="H4424" s="1">
        <v>2012</v>
      </c>
      <c r="I4424" s="60">
        <f>VLOOKUP(H4424,PROCV!E$33:F$44,2,0)</f>
        <v>1.3647507536516714</v>
      </c>
      <c r="J4424" s="71">
        <v>116356</v>
      </c>
      <c r="K4424" s="44">
        <f t="shared" si="69"/>
        <v>158796.93869189388</v>
      </c>
    </row>
    <row r="4425" spans="1:11" s="43" customFormat="1" ht="19.7" customHeight="1" x14ac:dyDescent="0.25">
      <c r="A4425" s="43" t="s">
        <v>173</v>
      </c>
      <c r="B4425" s="1" t="s">
        <v>316</v>
      </c>
      <c r="C4425" s="1" t="s">
        <v>307</v>
      </c>
      <c r="D4425" s="1" t="s">
        <v>306</v>
      </c>
      <c r="E4425" s="45" t="str">
        <f>VLOOKUP(C4425,PROCV!E$50:G$126,3,0)</f>
        <v>NA</v>
      </c>
      <c r="F4425" s="1" t="s">
        <v>416</v>
      </c>
      <c r="G4425" s="1" t="s">
        <v>236</v>
      </c>
      <c r="H4425" s="1">
        <v>2012</v>
      </c>
      <c r="I4425" s="60">
        <f>VLOOKUP(H4425,PROCV!E$33:F$44,2,0)</f>
        <v>1.3647507536516714</v>
      </c>
      <c r="J4425" s="71">
        <v>21230</v>
      </c>
      <c r="K4425" s="44">
        <f t="shared" si="69"/>
        <v>28973.658500024983</v>
      </c>
    </row>
    <row r="4426" spans="1:11" s="43" customFormat="1" ht="19.7" customHeight="1" x14ac:dyDescent="0.25">
      <c r="A4426" s="43" t="s">
        <v>173</v>
      </c>
      <c r="B4426" s="1" t="s">
        <v>316</v>
      </c>
      <c r="C4426" s="1" t="s">
        <v>273</v>
      </c>
      <c r="D4426" s="1" t="s">
        <v>272</v>
      </c>
      <c r="E4426" s="45" t="str">
        <f>VLOOKUP(C4426,PROCV!E$50:G$126,3,0)</f>
        <v>Editorial</v>
      </c>
      <c r="F4426" s="1" t="s">
        <v>416</v>
      </c>
      <c r="G4426" s="1" t="s">
        <v>236</v>
      </c>
      <c r="H4426" s="1">
        <v>2012</v>
      </c>
      <c r="I4426" s="60">
        <f>VLOOKUP(H4426,PROCV!E$33:F$44,2,0)</f>
        <v>1.3647507536516714</v>
      </c>
      <c r="J4426" s="71">
        <v>17391</v>
      </c>
      <c r="K4426" s="44">
        <f t="shared" si="69"/>
        <v>23734.380356756217</v>
      </c>
    </row>
    <row r="4427" spans="1:11" s="43" customFormat="1" ht="19.7" customHeight="1" x14ac:dyDescent="0.25">
      <c r="A4427" s="43" t="s">
        <v>173</v>
      </c>
      <c r="B4427" s="1" t="s">
        <v>316</v>
      </c>
      <c r="C4427" s="1" t="s">
        <v>271</v>
      </c>
      <c r="D4427" s="1" t="s">
        <v>270</v>
      </c>
      <c r="E4427" s="45" t="str">
        <f>VLOOKUP(C4427,PROCV!E$50:G$126,3,0)</f>
        <v>Editorial</v>
      </c>
      <c r="F4427" s="1" t="s">
        <v>416</v>
      </c>
      <c r="G4427" s="1" t="s">
        <v>236</v>
      </c>
      <c r="H4427" s="1">
        <v>2012</v>
      </c>
      <c r="I4427" s="60">
        <f>VLOOKUP(H4427,PROCV!E$33:F$44,2,0)</f>
        <v>1.3647507536516714</v>
      </c>
      <c r="J4427" s="71">
        <v>3862</v>
      </c>
      <c r="K4427" s="44">
        <f t="shared" si="69"/>
        <v>5270.6674106027549</v>
      </c>
    </row>
    <row r="4428" spans="1:11" s="43" customFormat="1" ht="19.7" customHeight="1" x14ac:dyDescent="0.25">
      <c r="A4428" s="43" t="s">
        <v>173</v>
      </c>
      <c r="B4428" s="1" t="s">
        <v>316</v>
      </c>
      <c r="C4428" s="1" t="s">
        <v>271</v>
      </c>
      <c r="D4428" s="1" t="s">
        <v>270</v>
      </c>
      <c r="E4428" s="45" t="str">
        <f>VLOOKUP(C4428,PROCV!E$50:G$126,3,0)</f>
        <v>Editorial</v>
      </c>
      <c r="F4428" s="1" t="s">
        <v>416</v>
      </c>
      <c r="G4428" s="1" t="s">
        <v>236</v>
      </c>
      <c r="H4428" s="1">
        <v>2012</v>
      </c>
      <c r="I4428" s="60">
        <f>VLOOKUP(H4428,PROCV!E$33:F$44,2,0)</f>
        <v>1.3647507536516714</v>
      </c>
      <c r="J4428" s="71">
        <v>154398</v>
      </c>
      <c r="K4428" s="44">
        <f t="shared" si="69"/>
        <v>210714.78686231075</v>
      </c>
    </row>
    <row r="4429" spans="1:11" s="43" customFormat="1" ht="19.7" customHeight="1" x14ac:dyDescent="0.25">
      <c r="A4429" s="43" t="s">
        <v>173</v>
      </c>
      <c r="B4429" s="1" t="s">
        <v>316</v>
      </c>
      <c r="C4429" s="1" t="s">
        <v>271</v>
      </c>
      <c r="D4429" s="1" t="s">
        <v>270</v>
      </c>
      <c r="E4429" s="45" t="str">
        <f>VLOOKUP(C4429,PROCV!E$50:G$126,3,0)</f>
        <v>Editorial</v>
      </c>
      <c r="F4429" s="1" t="s">
        <v>416</v>
      </c>
      <c r="G4429" s="1" t="s">
        <v>236</v>
      </c>
      <c r="H4429" s="1">
        <v>2012</v>
      </c>
      <c r="I4429" s="60">
        <f>VLOOKUP(H4429,PROCV!E$33:F$44,2,0)</f>
        <v>1.3647507536516714</v>
      </c>
      <c r="J4429" s="71">
        <v>27664</v>
      </c>
      <c r="K4429" s="44">
        <f t="shared" si="69"/>
        <v>37754.464849019838</v>
      </c>
    </row>
    <row r="4430" spans="1:11" s="43" customFormat="1" ht="19.7" customHeight="1" x14ac:dyDescent="0.25">
      <c r="A4430" s="43" t="s">
        <v>173</v>
      </c>
      <c r="B4430" s="1" t="s">
        <v>316</v>
      </c>
      <c r="C4430" s="1" t="s">
        <v>271</v>
      </c>
      <c r="D4430" s="1" t="s">
        <v>270</v>
      </c>
      <c r="E4430" s="45" t="str">
        <f>VLOOKUP(C4430,PROCV!E$50:G$126,3,0)</f>
        <v>Editorial</v>
      </c>
      <c r="F4430" s="1" t="s">
        <v>416</v>
      </c>
      <c r="G4430" s="1" t="s">
        <v>236</v>
      </c>
      <c r="H4430" s="1">
        <v>2012</v>
      </c>
      <c r="I4430" s="60">
        <f>VLOOKUP(H4430,PROCV!E$33:F$44,2,0)</f>
        <v>1.3647507536516714</v>
      </c>
      <c r="J4430" s="71">
        <v>52208</v>
      </c>
      <c r="K4430" s="44">
        <f t="shared" si="69"/>
        <v>71250.907346646462</v>
      </c>
    </row>
    <row r="4431" spans="1:11" s="43" customFormat="1" ht="19.7" customHeight="1" x14ac:dyDescent="0.25">
      <c r="A4431" s="43" t="s">
        <v>173</v>
      </c>
      <c r="B4431" s="1" t="s">
        <v>316</v>
      </c>
      <c r="C4431" s="1" t="s">
        <v>269</v>
      </c>
      <c r="D4431" s="1" t="s">
        <v>268</v>
      </c>
      <c r="E4431" s="45" t="str">
        <f>VLOOKUP(C4431,PROCV!E$50:G$126,3,0)</f>
        <v>NA</v>
      </c>
      <c r="F4431" s="1" t="s">
        <v>416</v>
      </c>
      <c r="G4431" s="1" t="s">
        <v>236</v>
      </c>
      <c r="H4431" s="1">
        <v>2012</v>
      </c>
      <c r="I4431" s="60">
        <f>VLOOKUP(H4431,PROCV!E$33:F$44,2,0)</f>
        <v>1.3647507536516714</v>
      </c>
      <c r="J4431" s="71">
        <v>107310</v>
      </c>
      <c r="K4431" s="44">
        <f t="shared" si="69"/>
        <v>146451.40337436087</v>
      </c>
    </row>
    <row r="4432" spans="1:11" s="43" customFormat="1" ht="19.7" customHeight="1" x14ac:dyDescent="0.25">
      <c r="A4432" s="43" t="s">
        <v>173</v>
      </c>
      <c r="B4432" s="1" t="s">
        <v>316</v>
      </c>
      <c r="C4432" s="1" t="s">
        <v>328</v>
      </c>
      <c r="D4432" s="1" t="s">
        <v>327</v>
      </c>
      <c r="E4432" s="45" t="str">
        <f>VLOOKUP(C4432,PROCV!E$50:G$126,3,0)</f>
        <v>Audiovisual</v>
      </c>
      <c r="F4432" s="1" t="s">
        <v>416</v>
      </c>
      <c r="G4432" s="1" t="s">
        <v>236</v>
      </c>
      <c r="H4432" s="1">
        <v>2012</v>
      </c>
      <c r="I4432" s="60">
        <f>VLOOKUP(H4432,PROCV!E$33:F$44,2,0)</f>
        <v>1.3647507536516714</v>
      </c>
      <c r="J4432" s="71">
        <v>96858</v>
      </c>
      <c r="K4432" s="44">
        <f t="shared" si="69"/>
        <v>132187.02849719359</v>
      </c>
    </row>
    <row r="4433" spans="1:11" s="43" customFormat="1" ht="19.7" customHeight="1" x14ac:dyDescent="0.25">
      <c r="A4433" s="43" t="s">
        <v>173</v>
      </c>
      <c r="B4433" s="1" t="s">
        <v>316</v>
      </c>
      <c r="C4433" s="1" t="s">
        <v>297</v>
      </c>
      <c r="D4433" s="1" t="s">
        <v>296</v>
      </c>
      <c r="E4433" s="45" t="str">
        <f>VLOOKUP(C4433,PROCV!E$50:G$126,3,0)</f>
        <v>Audiovisual</v>
      </c>
      <c r="F4433" s="1" t="s">
        <v>416</v>
      </c>
      <c r="G4433" s="1" t="s">
        <v>236</v>
      </c>
      <c r="H4433" s="1">
        <v>2012</v>
      </c>
      <c r="I4433" s="60">
        <f>VLOOKUP(H4433,PROCV!E$33:F$44,2,0)</f>
        <v>1.3647507536516714</v>
      </c>
      <c r="J4433" s="71">
        <v>1271</v>
      </c>
      <c r="K4433" s="44">
        <f t="shared" si="69"/>
        <v>1734.5982078912743</v>
      </c>
    </row>
    <row r="4434" spans="1:11" s="43" customFormat="1" ht="19.7" customHeight="1" x14ac:dyDescent="0.25">
      <c r="A4434" s="43" t="s">
        <v>173</v>
      </c>
      <c r="B4434" s="1" t="s">
        <v>316</v>
      </c>
      <c r="C4434" s="1" t="s">
        <v>297</v>
      </c>
      <c r="D4434" s="1" t="s">
        <v>296</v>
      </c>
      <c r="E4434" s="45" t="str">
        <f>VLOOKUP(C4434,PROCV!E$50:G$126,3,0)</f>
        <v>Audiovisual</v>
      </c>
      <c r="F4434" s="1" t="s">
        <v>416</v>
      </c>
      <c r="G4434" s="1" t="s">
        <v>236</v>
      </c>
      <c r="H4434" s="1">
        <v>2012</v>
      </c>
      <c r="I4434" s="60">
        <f>VLOOKUP(H4434,PROCV!E$33:F$44,2,0)</f>
        <v>1.3647507536516714</v>
      </c>
      <c r="J4434" s="71">
        <v>2662</v>
      </c>
      <c r="K4434" s="44">
        <f t="shared" si="69"/>
        <v>3632.9665062207491</v>
      </c>
    </row>
    <row r="4435" spans="1:11" s="43" customFormat="1" ht="19.7" customHeight="1" x14ac:dyDescent="0.25">
      <c r="A4435" s="43" t="s">
        <v>173</v>
      </c>
      <c r="B4435" s="1" t="s">
        <v>316</v>
      </c>
      <c r="C4435" s="1" t="s">
        <v>297</v>
      </c>
      <c r="D4435" s="1" t="s">
        <v>296</v>
      </c>
      <c r="E4435" s="45" t="str">
        <f>VLOOKUP(C4435,PROCV!E$50:G$126,3,0)</f>
        <v>Audiovisual</v>
      </c>
      <c r="F4435" s="1" t="s">
        <v>416</v>
      </c>
      <c r="G4435" s="1" t="s">
        <v>236</v>
      </c>
      <c r="H4435" s="1">
        <v>2012</v>
      </c>
      <c r="I4435" s="60">
        <f>VLOOKUP(H4435,PROCV!E$33:F$44,2,0)</f>
        <v>1.3647507536516714</v>
      </c>
      <c r="J4435" s="71">
        <v>20872</v>
      </c>
      <c r="K4435" s="44">
        <f t="shared" si="69"/>
        <v>28485.077730217687</v>
      </c>
    </row>
    <row r="4436" spans="1:11" s="43" customFormat="1" ht="19.7" customHeight="1" x14ac:dyDescent="0.25">
      <c r="A4436" s="43" t="s">
        <v>173</v>
      </c>
      <c r="B4436" s="1" t="s">
        <v>316</v>
      </c>
      <c r="C4436" s="1" t="s">
        <v>264</v>
      </c>
      <c r="D4436" s="1" t="s">
        <v>263</v>
      </c>
      <c r="E4436" s="45" t="str">
        <f>VLOOKUP(C4436,PROCV!E$50:G$126,3,0)</f>
        <v>Audiovisual</v>
      </c>
      <c r="F4436" s="1" t="s">
        <v>416</v>
      </c>
      <c r="G4436" s="1" t="s">
        <v>236</v>
      </c>
      <c r="H4436" s="1">
        <v>2012</v>
      </c>
      <c r="I4436" s="60">
        <f>VLOOKUP(H4436,PROCV!E$33:F$44,2,0)</f>
        <v>1.3647507536516714</v>
      </c>
      <c r="J4436" s="71">
        <v>13124</v>
      </c>
      <c r="K4436" s="44">
        <f t="shared" si="69"/>
        <v>17910.988890924535</v>
      </c>
    </row>
    <row r="4437" spans="1:11" s="43" customFormat="1" ht="19.7" customHeight="1" x14ac:dyDescent="0.25">
      <c r="A4437" s="43" t="s">
        <v>173</v>
      </c>
      <c r="B4437" s="1" t="s">
        <v>316</v>
      </c>
      <c r="C4437" s="1" t="s">
        <v>264</v>
      </c>
      <c r="D4437" s="1" t="s">
        <v>263</v>
      </c>
      <c r="E4437" s="45" t="str">
        <f>VLOOKUP(C4437,PROCV!E$50:G$126,3,0)</f>
        <v>Audiovisual</v>
      </c>
      <c r="F4437" s="1" t="s">
        <v>416</v>
      </c>
      <c r="G4437" s="1" t="s">
        <v>236</v>
      </c>
      <c r="H4437" s="1">
        <v>2012</v>
      </c>
      <c r="I4437" s="60">
        <f>VLOOKUP(H4437,PROCV!E$33:F$44,2,0)</f>
        <v>1.3647507536516714</v>
      </c>
      <c r="J4437" s="71">
        <v>29720</v>
      </c>
      <c r="K4437" s="44">
        <f t="shared" si="69"/>
        <v>40560.392398527678</v>
      </c>
    </row>
    <row r="4438" spans="1:11" s="43" customFormat="1" ht="19.7" customHeight="1" x14ac:dyDescent="0.25">
      <c r="A4438" s="43" t="s">
        <v>173</v>
      </c>
      <c r="B4438" s="1" t="s">
        <v>316</v>
      </c>
      <c r="C4438" s="1" t="s">
        <v>264</v>
      </c>
      <c r="D4438" s="1" t="s">
        <v>263</v>
      </c>
      <c r="E4438" s="45" t="str">
        <f>VLOOKUP(C4438,PROCV!E$50:G$126,3,0)</f>
        <v>Audiovisual</v>
      </c>
      <c r="F4438" s="1" t="s">
        <v>416</v>
      </c>
      <c r="G4438" s="1" t="s">
        <v>236</v>
      </c>
      <c r="H4438" s="1">
        <v>2012</v>
      </c>
      <c r="I4438" s="60">
        <f>VLOOKUP(H4438,PROCV!E$33:F$44,2,0)</f>
        <v>1.3647507536516714</v>
      </c>
      <c r="J4438" s="71">
        <v>99273</v>
      </c>
      <c r="K4438" s="44">
        <f t="shared" si="69"/>
        <v>135482.90156726236</v>
      </c>
    </row>
    <row r="4439" spans="1:11" s="43" customFormat="1" ht="19.7" customHeight="1" x14ac:dyDescent="0.25">
      <c r="A4439" s="43" t="s">
        <v>173</v>
      </c>
      <c r="B4439" s="1" t="s">
        <v>316</v>
      </c>
      <c r="C4439" s="1" t="s">
        <v>254</v>
      </c>
      <c r="D4439" s="1" t="s">
        <v>253</v>
      </c>
      <c r="E4439" s="45" t="str">
        <f>VLOOKUP(C4439,PROCV!E$50:G$126,3,0)</f>
        <v>Música</v>
      </c>
      <c r="F4439" s="1" t="s">
        <v>416</v>
      </c>
      <c r="G4439" s="1" t="s">
        <v>236</v>
      </c>
      <c r="H4439" s="1">
        <v>2012</v>
      </c>
      <c r="I4439" s="60">
        <f>VLOOKUP(H4439,PROCV!E$33:F$44,2,0)</f>
        <v>1.3647507536516714</v>
      </c>
      <c r="J4439" s="71">
        <v>15351</v>
      </c>
      <c r="K4439" s="44">
        <f t="shared" si="69"/>
        <v>20950.288819306807</v>
      </c>
    </row>
    <row r="4440" spans="1:11" s="43" customFormat="1" ht="19.7" customHeight="1" x14ac:dyDescent="0.25">
      <c r="A4440" s="43" t="s">
        <v>173</v>
      </c>
      <c r="B4440" s="1" t="s">
        <v>316</v>
      </c>
      <c r="C4440" s="1" t="s">
        <v>252</v>
      </c>
      <c r="D4440" s="1" t="s">
        <v>251</v>
      </c>
      <c r="E4440" s="45" t="str">
        <f>VLOOKUP(C4440,PROCV!E$50:G$126,3,0)</f>
        <v>Audiovisual</v>
      </c>
      <c r="F4440" s="1" t="s">
        <v>416</v>
      </c>
      <c r="G4440" s="1" t="s">
        <v>236</v>
      </c>
      <c r="H4440" s="1">
        <v>2012</v>
      </c>
      <c r="I4440" s="60">
        <f>VLOOKUP(H4440,PROCV!E$33:F$44,2,0)</f>
        <v>1.3647507536516714</v>
      </c>
      <c r="J4440" s="71">
        <v>24707</v>
      </c>
      <c r="K4440" s="44">
        <f t="shared" si="69"/>
        <v>33718.896870471843</v>
      </c>
    </row>
    <row r="4441" spans="1:11" s="43" customFormat="1" ht="19.7" customHeight="1" x14ac:dyDescent="0.25">
      <c r="A4441" s="43" t="s">
        <v>173</v>
      </c>
      <c r="B4441" s="1" t="s">
        <v>316</v>
      </c>
      <c r="C4441" s="1" t="s">
        <v>252</v>
      </c>
      <c r="D4441" s="1" t="s">
        <v>251</v>
      </c>
      <c r="E4441" s="45" t="str">
        <f>VLOOKUP(C4441,PROCV!E$50:G$126,3,0)</f>
        <v>Audiovisual</v>
      </c>
      <c r="F4441" s="1" t="s">
        <v>416</v>
      </c>
      <c r="G4441" s="1" t="s">
        <v>236</v>
      </c>
      <c r="H4441" s="1">
        <v>2012</v>
      </c>
      <c r="I4441" s="60">
        <f>VLOOKUP(H4441,PROCV!E$33:F$44,2,0)</f>
        <v>1.3647507536516714</v>
      </c>
      <c r="J4441" s="71">
        <v>55819</v>
      </c>
      <c r="K4441" s="44">
        <f t="shared" si="69"/>
        <v>76179.022318082643</v>
      </c>
    </row>
    <row r="4442" spans="1:11" s="43" customFormat="1" ht="19.7" customHeight="1" x14ac:dyDescent="0.25">
      <c r="A4442" s="43" t="s">
        <v>173</v>
      </c>
      <c r="B4442" s="1" t="s">
        <v>316</v>
      </c>
      <c r="C4442" s="1" t="s">
        <v>252</v>
      </c>
      <c r="D4442" s="1" t="s">
        <v>251</v>
      </c>
      <c r="E4442" s="45" t="str">
        <f>VLOOKUP(C4442,PROCV!E$50:G$126,3,0)</f>
        <v>Audiovisual</v>
      </c>
      <c r="F4442" s="1" t="s">
        <v>416</v>
      </c>
      <c r="G4442" s="1" t="s">
        <v>236</v>
      </c>
      <c r="H4442" s="1">
        <v>2012</v>
      </c>
      <c r="I4442" s="60">
        <f>VLOOKUP(H4442,PROCV!E$33:F$44,2,0)</f>
        <v>1.3647507536516714</v>
      </c>
      <c r="J4442" s="71">
        <v>115614</v>
      </c>
      <c r="K4442" s="44">
        <f t="shared" si="69"/>
        <v>157784.29363268433</v>
      </c>
    </row>
    <row r="4443" spans="1:11" s="43" customFormat="1" ht="19.7" customHeight="1" x14ac:dyDescent="0.25">
      <c r="A4443" s="43" t="s">
        <v>173</v>
      </c>
      <c r="B4443" s="1" t="s">
        <v>316</v>
      </c>
      <c r="C4443" s="1" t="s">
        <v>250</v>
      </c>
      <c r="D4443" s="1" t="s">
        <v>249</v>
      </c>
      <c r="E4443" s="45" t="str">
        <f>VLOOKUP(C4443,PROCV!E$50:G$126,3,0)</f>
        <v>Audiovisual</v>
      </c>
      <c r="F4443" s="1" t="s">
        <v>416</v>
      </c>
      <c r="G4443" s="1" t="s">
        <v>236</v>
      </c>
      <c r="H4443" s="1">
        <v>2012</v>
      </c>
      <c r="I4443" s="60">
        <f>VLOOKUP(H4443,PROCV!E$33:F$44,2,0)</f>
        <v>1.3647507536516714</v>
      </c>
      <c r="J4443" s="71">
        <v>85500</v>
      </c>
      <c r="K4443" s="44">
        <f t="shared" si="69"/>
        <v>116686.18943721791</v>
      </c>
    </row>
    <row r="4444" spans="1:11" s="43" customFormat="1" ht="19.7" customHeight="1" x14ac:dyDescent="0.25">
      <c r="A4444" s="43" t="s">
        <v>173</v>
      </c>
      <c r="B4444" s="1" t="s">
        <v>316</v>
      </c>
      <c r="C4444" s="1" t="s">
        <v>250</v>
      </c>
      <c r="D4444" s="1" t="s">
        <v>249</v>
      </c>
      <c r="E4444" s="45" t="str">
        <f>VLOOKUP(C4444,PROCV!E$50:G$126,3,0)</f>
        <v>Audiovisual</v>
      </c>
      <c r="F4444" s="1" t="s">
        <v>416</v>
      </c>
      <c r="G4444" s="1" t="s">
        <v>236</v>
      </c>
      <c r="H4444" s="1">
        <v>2012</v>
      </c>
      <c r="I4444" s="60">
        <f>VLOOKUP(H4444,PROCV!E$33:F$44,2,0)</f>
        <v>1.3647507536516714</v>
      </c>
      <c r="J4444" s="71">
        <v>349200</v>
      </c>
      <c r="K4444" s="44">
        <f t="shared" si="69"/>
        <v>476570.96317516366</v>
      </c>
    </row>
    <row r="4445" spans="1:11" s="43" customFormat="1" ht="19.7" customHeight="1" x14ac:dyDescent="0.25">
      <c r="A4445" s="43" t="s">
        <v>173</v>
      </c>
      <c r="B4445" s="1" t="s">
        <v>316</v>
      </c>
      <c r="C4445" s="1" t="s">
        <v>303</v>
      </c>
      <c r="D4445" s="1" t="s">
        <v>302</v>
      </c>
      <c r="E4445" s="45" t="str">
        <f>VLOOKUP(C4445,PROCV!E$50:G$126,3,0)</f>
        <v>Educação e Criação em Artes</v>
      </c>
      <c r="F4445" s="1" t="s">
        <v>416</v>
      </c>
      <c r="G4445" s="1" t="s">
        <v>236</v>
      </c>
      <c r="H4445" s="1">
        <v>2012</v>
      </c>
      <c r="I4445" s="60">
        <f>VLOOKUP(H4445,PROCV!E$33:F$44,2,0)</f>
        <v>1.3647507536516714</v>
      </c>
      <c r="J4445" s="71">
        <v>6691</v>
      </c>
      <c r="K4445" s="44">
        <f t="shared" si="69"/>
        <v>9131.5472926833336</v>
      </c>
    </row>
    <row r="4446" spans="1:11" s="43" customFormat="1" ht="19.7" customHeight="1" x14ac:dyDescent="0.25">
      <c r="A4446" s="43" t="s">
        <v>173</v>
      </c>
      <c r="B4446" s="1" t="s">
        <v>316</v>
      </c>
      <c r="C4446" s="1" t="s">
        <v>303</v>
      </c>
      <c r="D4446" s="1" t="s">
        <v>302</v>
      </c>
      <c r="E4446" s="45" t="str">
        <f>VLOOKUP(C4446,PROCV!E$50:G$126,3,0)</f>
        <v>Educação e Criação em Artes</v>
      </c>
      <c r="F4446" s="1" t="s">
        <v>416</v>
      </c>
      <c r="G4446" s="1" t="s">
        <v>236</v>
      </c>
      <c r="H4446" s="1">
        <v>2012</v>
      </c>
      <c r="I4446" s="60">
        <f>VLOOKUP(H4446,PROCV!E$33:F$44,2,0)</f>
        <v>1.3647507536516714</v>
      </c>
      <c r="J4446" s="71">
        <v>9371</v>
      </c>
      <c r="K4446" s="44">
        <f t="shared" si="69"/>
        <v>12789.079312469812</v>
      </c>
    </row>
    <row r="4447" spans="1:11" s="43" customFormat="1" ht="19.7" customHeight="1" x14ac:dyDescent="0.25">
      <c r="A4447" s="43" t="s">
        <v>173</v>
      </c>
      <c r="B4447" s="1" t="s">
        <v>316</v>
      </c>
      <c r="C4447" s="1" t="s">
        <v>246</v>
      </c>
      <c r="D4447" s="1" t="s">
        <v>245</v>
      </c>
      <c r="E4447" s="45" t="str">
        <f>VLOOKUP(C4447,PROCV!E$50:G$126,3,0)</f>
        <v>Artes Cênicas e Espetáculos</v>
      </c>
      <c r="F4447" s="1" t="s">
        <v>416</v>
      </c>
      <c r="G4447" s="1" t="s">
        <v>236</v>
      </c>
      <c r="H4447" s="1">
        <v>2012</v>
      </c>
      <c r="I4447" s="60">
        <f>VLOOKUP(H4447,PROCV!E$33:F$44,2,0)</f>
        <v>1.3647507536516714</v>
      </c>
      <c r="J4447" s="71">
        <v>20302</v>
      </c>
      <c r="K4447" s="44">
        <f t="shared" si="69"/>
        <v>27707.169800636235</v>
      </c>
    </row>
    <row r="4448" spans="1:11" s="43" customFormat="1" ht="19.7" customHeight="1" x14ac:dyDescent="0.25">
      <c r="A4448" s="43" t="s">
        <v>173</v>
      </c>
      <c r="B4448" s="1" t="s">
        <v>316</v>
      </c>
      <c r="C4448" s="1" t="s">
        <v>246</v>
      </c>
      <c r="D4448" s="1" t="s">
        <v>245</v>
      </c>
      <c r="E4448" s="45" t="str">
        <f>VLOOKUP(C4448,PROCV!E$50:G$126,3,0)</f>
        <v>Artes Cênicas e Espetáculos</v>
      </c>
      <c r="F4448" s="1" t="s">
        <v>416</v>
      </c>
      <c r="G4448" s="1" t="s">
        <v>236</v>
      </c>
      <c r="H4448" s="1">
        <v>2012</v>
      </c>
      <c r="I4448" s="60">
        <f>VLOOKUP(H4448,PROCV!E$33:F$44,2,0)</f>
        <v>1.3647507536516714</v>
      </c>
      <c r="J4448" s="71">
        <v>162398</v>
      </c>
      <c r="K4448" s="44">
        <f t="shared" si="69"/>
        <v>221632.79289152415</v>
      </c>
    </row>
    <row r="4449" spans="1:11" s="43" customFormat="1" ht="19.7" customHeight="1" x14ac:dyDescent="0.25">
      <c r="A4449" s="43" t="s">
        <v>173</v>
      </c>
      <c r="B4449" s="1" t="s">
        <v>316</v>
      </c>
      <c r="C4449" s="1" t="s">
        <v>246</v>
      </c>
      <c r="D4449" s="1" t="s">
        <v>245</v>
      </c>
      <c r="E4449" s="45" t="str">
        <f>VLOOKUP(C4449,PROCV!E$50:G$126,3,0)</f>
        <v>Artes Cênicas e Espetáculos</v>
      </c>
      <c r="F4449" s="1" t="s">
        <v>416</v>
      </c>
      <c r="G4449" s="1" t="s">
        <v>236</v>
      </c>
      <c r="H4449" s="1">
        <v>2012</v>
      </c>
      <c r="I4449" s="60">
        <f>VLOOKUP(H4449,PROCV!E$33:F$44,2,0)</f>
        <v>1.3647507536516714</v>
      </c>
      <c r="J4449" s="71">
        <v>200691</v>
      </c>
      <c r="K4449" s="44">
        <f t="shared" si="69"/>
        <v>273893.19350110757</v>
      </c>
    </row>
    <row r="4450" spans="1:11" s="43" customFormat="1" ht="19.7" customHeight="1" x14ac:dyDescent="0.25">
      <c r="A4450" s="43" t="s">
        <v>173</v>
      </c>
      <c r="B4450" s="1" t="s">
        <v>316</v>
      </c>
      <c r="C4450" s="1" t="s">
        <v>238</v>
      </c>
      <c r="D4450" s="1" t="s">
        <v>237</v>
      </c>
      <c r="E4450" s="45" t="str">
        <f>VLOOKUP(C4450,PROCV!E$50:G$126,3,0)</f>
        <v>Artes Cênicas e Espetáculos</v>
      </c>
      <c r="F4450" s="1" t="s">
        <v>416</v>
      </c>
      <c r="G4450" s="1" t="s">
        <v>236</v>
      </c>
      <c r="H4450" s="1">
        <v>2012</v>
      </c>
      <c r="I4450" s="60">
        <f>VLOOKUP(H4450,PROCV!E$33:F$44,2,0)</f>
        <v>1.3647507536516714</v>
      </c>
      <c r="J4450" s="71">
        <v>29223</v>
      </c>
      <c r="K4450" s="44">
        <f t="shared" si="69"/>
        <v>39882.111273962793</v>
      </c>
    </row>
    <row r="4451" spans="1:11" s="43" customFormat="1" ht="19.7" customHeight="1" x14ac:dyDescent="0.25">
      <c r="A4451" s="43" t="s">
        <v>173</v>
      </c>
      <c r="B4451" s="1" t="s">
        <v>316</v>
      </c>
      <c r="C4451" s="1" t="s">
        <v>238</v>
      </c>
      <c r="D4451" s="1" t="s">
        <v>237</v>
      </c>
      <c r="E4451" s="45" t="str">
        <f>VLOOKUP(C4451,PROCV!E$50:G$126,3,0)</f>
        <v>Artes Cênicas e Espetáculos</v>
      </c>
      <c r="F4451" s="1" t="s">
        <v>416</v>
      </c>
      <c r="G4451" s="1" t="s">
        <v>236</v>
      </c>
      <c r="H4451" s="1">
        <v>2012</v>
      </c>
      <c r="I4451" s="60">
        <f>VLOOKUP(H4451,PROCV!E$33:F$44,2,0)</f>
        <v>1.3647507536516714</v>
      </c>
      <c r="J4451" s="71">
        <v>42764</v>
      </c>
      <c r="K4451" s="44">
        <f t="shared" si="69"/>
        <v>58362.201229160077</v>
      </c>
    </row>
    <row r="4452" spans="1:11" s="43" customFormat="1" ht="19.7" customHeight="1" x14ac:dyDescent="0.25">
      <c r="A4452" s="43" t="s">
        <v>173</v>
      </c>
      <c r="B4452" s="1" t="s">
        <v>316</v>
      </c>
      <c r="C4452" s="1" t="s">
        <v>344</v>
      </c>
      <c r="D4452" s="1" t="s">
        <v>343</v>
      </c>
      <c r="E4452" s="45" t="str">
        <f>VLOOKUP(C4452,PROCV!E$50:G$126,3,0)</f>
        <v>Artes Cênicas e Espetáculos</v>
      </c>
      <c r="F4452" s="1" t="s">
        <v>416</v>
      </c>
      <c r="G4452" s="1" t="s">
        <v>236</v>
      </c>
      <c r="H4452" s="1">
        <v>2012</v>
      </c>
      <c r="I4452" s="60">
        <f>VLOOKUP(H4452,PROCV!E$33:F$44,2,0)</f>
        <v>1.3647507536516714</v>
      </c>
      <c r="J4452" s="71">
        <v>4293</v>
      </c>
      <c r="K4452" s="44">
        <f t="shared" si="69"/>
        <v>5858.8749854266252</v>
      </c>
    </row>
    <row r="4453" spans="1:11" s="43" customFormat="1" ht="19.7" customHeight="1" x14ac:dyDescent="0.25">
      <c r="A4453" s="43" t="s">
        <v>169</v>
      </c>
      <c r="B4453" s="1" t="s">
        <v>316</v>
      </c>
      <c r="C4453" s="1" t="s">
        <v>309</v>
      </c>
      <c r="D4453" s="1" t="s">
        <v>308</v>
      </c>
      <c r="E4453" s="45" t="str">
        <f>VLOOKUP(C4453,PROCV!E$50:G$126,3,0)</f>
        <v>NA</v>
      </c>
      <c r="F4453" s="1" t="s">
        <v>416</v>
      </c>
      <c r="G4453" s="1" t="s">
        <v>236</v>
      </c>
      <c r="H4453" s="1">
        <v>2012</v>
      </c>
      <c r="I4453" s="60">
        <f>VLOOKUP(H4453,PROCV!E$33:F$44,2,0)</f>
        <v>1.3647507536516714</v>
      </c>
      <c r="J4453" s="71">
        <v>4608</v>
      </c>
      <c r="K4453" s="44">
        <f t="shared" si="69"/>
        <v>6288.771472826902</v>
      </c>
    </row>
    <row r="4454" spans="1:11" s="43" customFormat="1" ht="19.7" customHeight="1" x14ac:dyDescent="0.25">
      <c r="A4454" s="43" t="s">
        <v>169</v>
      </c>
      <c r="B4454" s="1" t="s">
        <v>316</v>
      </c>
      <c r="C4454" s="1" t="s">
        <v>291</v>
      </c>
      <c r="D4454" s="1" t="s">
        <v>290</v>
      </c>
      <c r="E4454" s="45" t="str">
        <f>VLOOKUP(C4454,PROCV!E$50:G$126,3,0)</f>
        <v>NA</v>
      </c>
      <c r="F4454" s="1" t="s">
        <v>416</v>
      </c>
      <c r="G4454" s="1" t="s">
        <v>236</v>
      </c>
      <c r="H4454" s="1">
        <v>2012</v>
      </c>
      <c r="I4454" s="60">
        <f>VLOOKUP(H4454,PROCV!E$33:F$44,2,0)</f>
        <v>1.3647507536516714</v>
      </c>
      <c r="J4454" s="71">
        <v>44958</v>
      </c>
      <c r="K4454" s="44">
        <f t="shared" si="69"/>
        <v>61356.464382671846</v>
      </c>
    </row>
    <row r="4455" spans="1:11" s="43" customFormat="1" ht="19.7" customHeight="1" x14ac:dyDescent="0.25">
      <c r="A4455" s="43" t="s">
        <v>169</v>
      </c>
      <c r="B4455" s="1" t="s">
        <v>316</v>
      </c>
      <c r="C4455" s="1" t="s">
        <v>291</v>
      </c>
      <c r="D4455" s="1" t="s">
        <v>290</v>
      </c>
      <c r="E4455" s="45" t="str">
        <f>VLOOKUP(C4455,PROCV!E$50:G$126,3,0)</f>
        <v>NA</v>
      </c>
      <c r="F4455" s="1" t="s">
        <v>416</v>
      </c>
      <c r="G4455" s="1" t="s">
        <v>236</v>
      </c>
      <c r="H4455" s="1">
        <v>2012</v>
      </c>
      <c r="I4455" s="60">
        <f>VLOOKUP(H4455,PROCV!E$33:F$44,2,0)</f>
        <v>1.3647507536516714</v>
      </c>
      <c r="J4455" s="71">
        <v>468585</v>
      </c>
      <c r="K4455" s="44">
        <f t="shared" si="69"/>
        <v>639501.73189986846</v>
      </c>
    </row>
    <row r="4456" spans="1:11" s="43" customFormat="1" ht="19.7" customHeight="1" x14ac:dyDescent="0.25">
      <c r="A4456" s="43" t="s">
        <v>169</v>
      </c>
      <c r="B4456" s="1" t="s">
        <v>316</v>
      </c>
      <c r="C4456" s="1" t="s">
        <v>291</v>
      </c>
      <c r="D4456" s="1" t="s">
        <v>290</v>
      </c>
      <c r="E4456" s="45" t="str">
        <f>VLOOKUP(C4456,PROCV!E$50:G$126,3,0)</f>
        <v>NA</v>
      </c>
      <c r="F4456" s="1" t="s">
        <v>416</v>
      </c>
      <c r="G4456" s="1" t="s">
        <v>236</v>
      </c>
      <c r="H4456" s="1">
        <v>2012</v>
      </c>
      <c r="I4456" s="60">
        <f>VLOOKUP(H4456,PROCV!E$33:F$44,2,0)</f>
        <v>1.3647507536516714</v>
      </c>
      <c r="J4456" s="71">
        <v>42582</v>
      </c>
      <c r="K4456" s="44">
        <f t="shared" si="69"/>
        <v>58113.81659199547</v>
      </c>
    </row>
    <row r="4457" spans="1:11" s="43" customFormat="1" ht="19.7" customHeight="1" x14ac:dyDescent="0.25">
      <c r="A4457" s="43" t="s">
        <v>169</v>
      </c>
      <c r="B4457" s="1" t="s">
        <v>316</v>
      </c>
      <c r="C4457" s="1" t="s">
        <v>291</v>
      </c>
      <c r="D4457" s="1" t="s">
        <v>290</v>
      </c>
      <c r="E4457" s="45" t="str">
        <f>VLOOKUP(C4457,PROCV!E$50:G$126,3,0)</f>
        <v>NA</v>
      </c>
      <c r="F4457" s="1" t="s">
        <v>416</v>
      </c>
      <c r="G4457" s="1" t="s">
        <v>236</v>
      </c>
      <c r="H4457" s="1">
        <v>2012</v>
      </c>
      <c r="I4457" s="60">
        <f>VLOOKUP(H4457,PROCV!E$33:F$44,2,0)</f>
        <v>1.3647507536516714</v>
      </c>
      <c r="J4457" s="71">
        <v>44496</v>
      </c>
      <c r="K4457" s="44">
        <f t="shared" si="69"/>
        <v>60725.949534484775</v>
      </c>
    </row>
    <row r="4458" spans="1:11" s="43" customFormat="1" ht="19.7" customHeight="1" x14ac:dyDescent="0.25">
      <c r="A4458" s="43" t="s">
        <v>169</v>
      </c>
      <c r="B4458" s="1" t="s">
        <v>316</v>
      </c>
      <c r="C4458" s="1" t="s">
        <v>287</v>
      </c>
      <c r="D4458" s="1" t="s">
        <v>286</v>
      </c>
      <c r="E4458" s="45" t="str">
        <f>VLOOKUP(C4458,PROCV!E$50:G$126,3,0)</f>
        <v>Música</v>
      </c>
      <c r="F4458" s="1" t="s">
        <v>416</v>
      </c>
      <c r="G4458" s="1" t="s">
        <v>236</v>
      </c>
      <c r="H4458" s="1">
        <v>2012</v>
      </c>
      <c r="I4458" s="60">
        <f>VLOOKUP(H4458,PROCV!E$33:F$44,2,0)</f>
        <v>1.3647507536516714</v>
      </c>
      <c r="J4458" s="71">
        <v>6144</v>
      </c>
      <c r="K4458" s="44">
        <f t="shared" si="69"/>
        <v>8385.0286304358688</v>
      </c>
    </row>
    <row r="4459" spans="1:11" s="43" customFormat="1" ht="19.7" customHeight="1" x14ac:dyDescent="0.25">
      <c r="A4459" s="43" t="s">
        <v>169</v>
      </c>
      <c r="B4459" s="1" t="s">
        <v>316</v>
      </c>
      <c r="C4459" s="1" t="s">
        <v>287</v>
      </c>
      <c r="D4459" s="1" t="s">
        <v>286</v>
      </c>
      <c r="E4459" s="45" t="str">
        <f>VLOOKUP(C4459,PROCV!E$50:G$126,3,0)</f>
        <v>Música</v>
      </c>
      <c r="F4459" s="1" t="s">
        <v>416</v>
      </c>
      <c r="G4459" s="1" t="s">
        <v>236</v>
      </c>
      <c r="H4459" s="1">
        <v>2012</v>
      </c>
      <c r="I4459" s="60">
        <f>VLOOKUP(H4459,PROCV!E$33:F$44,2,0)</f>
        <v>1.3647507536516714</v>
      </c>
      <c r="J4459" s="71">
        <v>107654</v>
      </c>
      <c r="K4459" s="44">
        <f t="shared" si="69"/>
        <v>146920.87763361703</v>
      </c>
    </row>
    <row r="4460" spans="1:11" s="43" customFormat="1" ht="19.7" customHeight="1" x14ac:dyDescent="0.25">
      <c r="A4460" s="43" t="s">
        <v>169</v>
      </c>
      <c r="B4460" s="1" t="s">
        <v>316</v>
      </c>
      <c r="C4460" s="1" t="s">
        <v>285</v>
      </c>
      <c r="D4460" s="1" t="s">
        <v>284</v>
      </c>
      <c r="E4460" s="45" t="str">
        <f>VLOOKUP(C4460,PROCV!E$50:G$126,3,0)</f>
        <v>Editorial</v>
      </c>
      <c r="F4460" s="1" t="s">
        <v>416</v>
      </c>
      <c r="G4460" s="1" t="s">
        <v>236</v>
      </c>
      <c r="H4460" s="1">
        <v>2012</v>
      </c>
      <c r="I4460" s="60">
        <f>VLOOKUP(H4460,PROCV!E$33:F$44,2,0)</f>
        <v>1.3647507536516714</v>
      </c>
      <c r="J4460" s="71">
        <v>7554</v>
      </c>
      <c r="K4460" s="44">
        <f t="shared" si="69"/>
        <v>10309.327193084726</v>
      </c>
    </row>
    <row r="4461" spans="1:11" s="43" customFormat="1" ht="19.7" customHeight="1" x14ac:dyDescent="0.25">
      <c r="A4461" s="43" t="s">
        <v>169</v>
      </c>
      <c r="B4461" s="1" t="s">
        <v>316</v>
      </c>
      <c r="C4461" s="1" t="s">
        <v>285</v>
      </c>
      <c r="D4461" s="1" t="s">
        <v>284</v>
      </c>
      <c r="E4461" s="45" t="str">
        <f>VLOOKUP(C4461,PROCV!E$50:G$126,3,0)</f>
        <v>Editorial</v>
      </c>
      <c r="F4461" s="1" t="s">
        <v>416</v>
      </c>
      <c r="G4461" s="1" t="s">
        <v>236</v>
      </c>
      <c r="H4461" s="1">
        <v>2012</v>
      </c>
      <c r="I4461" s="60">
        <f>VLOOKUP(H4461,PROCV!E$33:F$44,2,0)</f>
        <v>1.3647507536516714</v>
      </c>
      <c r="J4461" s="71">
        <v>2400</v>
      </c>
      <c r="K4461" s="44">
        <f t="shared" si="69"/>
        <v>3275.4018087640115</v>
      </c>
    </row>
    <row r="4462" spans="1:11" s="43" customFormat="1" ht="19.7" customHeight="1" x14ac:dyDescent="0.25">
      <c r="A4462" s="43" t="s">
        <v>169</v>
      </c>
      <c r="B4462" s="1" t="s">
        <v>316</v>
      </c>
      <c r="C4462" s="1" t="s">
        <v>285</v>
      </c>
      <c r="D4462" s="1" t="s">
        <v>284</v>
      </c>
      <c r="E4462" s="45" t="str">
        <f>VLOOKUP(C4462,PROCV!E$50:G$126,3,0)</f>
        <v>Editorial</v>
      </c>
      <c r="F4462" s="1" t="s">
        <v>416</v>
      </c>
      <c r="G4462" s="1" t="s">
        <v>236</v>
      </c>
      <c r="H4462" s="1">
        <v>2012</v>
      </c>
      <c r="I4462" s="60">
        <f>VLOOKUP(H4462,PROCV!E$33:F$44,2,0)</f>
        <v>1.3647507536516714</v>
      </c>
      <c r="J4462" s="71">
        <v>149706</v>
      </c>
      <c r="K4462" s="44">
        <f t="shared" si="69"/>
        <v>204311.37632617712</v>
      </c>
    </row>
    <row r="4463" spans="1:11" s="43" customFormat="1" ht="19.7" customHeight="1" x14ac:dyDescent="0.25">
      <c r="A4463" s="43" t="s">
        <v>169</v>
      </c>
      <c r="B4463" s="1" t="s">
        <v>316</v>
      </c>
      <c r="C4463" s="1" t="s">
        <v>283</v>
      </c>
      <c r="D4463" s="1" t="s">
        <v>282</v>
      </c>
      <c r="E4463" s="45" t="str">
        <f>VLOOKUP(C4463,PROCV!E$50:G$126,3,0)</f>
        <v>Editorial</v>
      </c>
      <c r="F4463" s="1" t="s">
        <v>416</v>
      </c>
      <c r="G4463" s="1" t="s">
        <v>236</v>
      </c>
      <c r="H4463" s="1">
        <v>2012</v>
      </c>
      <c r="I4463" s="60">
        <f>VLOOKUP(H4463,PROCV!E$33:F$44,2,0)</f>
        <v>1.3647507536516714</v>
      </c>
      <c r="J4463" s="71">
        <v>1028</v>
      </c>
      <c r="K4463" s="44">
        <f t="shared" si="69"/>
        <v>1402.9637747539182</v>
      </c>
    </row>
    <row r="4464" spans="1:11" s="43" customFormat="1" ht="19.7" customHeight="1" x14ac:dyDescent="0.25">
      <c r="A4464" s="43" t="s">
        <v>169</v>
      </c>
      <c r="B4464" s="1" t="s">
        <v>316</v>
      </c>
      <c r="C4464" s="1" t="s">
        <v>283</v>
      </c>
      <c r="D4464" s="1" t="s">
        <v>282</v>
      </c>
      <c r="E4464" s="45" t="str">
        <f>VLOOKUP(C4464,PROCV!E$50:G$126,3,0)</f>
        <v>Editorial</v>
      </c>
      <c r="F4464" s="1" t="s">
        <v>416</v>
      </c>
      <c r="G4464" s="1" t="s">
        <v>236</v>
      </c>
      <c r="H4464" s="1">
        <v>2012</v>
      </c>
      <c r="I4464" s="60">
        <f>VLOOKUP(H4464,PROCV!E$33:F$44,2,0)</f>
        <v>1.3647507536516714</v>
      </c>
      <c r="J4464" s="71">
        <v>36677</v>
      </c>
      <c r="K4464" s="44">
        <f t="shared" si="69"/>
        <v>50054.963391682351</v>
      </c>
    </row>
    <row r="4465" spans="1:11" s="43" customFormat="1" ht="19.7" customHeight="1" x14ac:dyDescent="0.25">
      <c r="A4465" s="43" t="s">
        <v>169</v>
      </c>
      <c r="B4465" s="1" t="s">
        <v>316</v>
      </c>
      <c r="C4465" s="1" t="s">
        <v>281</v>
      </c>
      <c r="D4465" s="1" t="s">
        <v>280</v>
      </c>
      <c r="E4465" s="45" t="str">
        <f>VLOOKUP(C4465,PROCV!E$50:G$126,3,0)</f>
        <v>Música</v>
      </c>
      <c r="F4465" s="1" t="s">
        <v>416</v>
      </c>
      <c r="G4465" s="1" t="s">
        <v>236</v>
      </c>
      <c r="H4465" s="1">
        <v>2012</v>
      </c>
      <c r="I4465" s="60">
        <f>VLOOKUP(H4465,PROCV!E$33:F$44,2,0)</f>
        <v>1.3647507536516714</v>
      </c>
      <c r="J4465" s="71">
        <v>41348</v>
      </c>
      <c r="K4465" s="44">
        <f t="shared" si="69"/>
        <v>56429.714161989308</v>
      </c>
    </row>
    <row r="4466" spans="1:11" s="43" customFormat="1" ht="19.7" customHeight="1" x14ac:dyDescent="0.25">
      <c r="A4466" s="43" t="s">
        <v>169</v>
      </c>
      <c r="B4466" s="1" t="s">
        <v>316</v>
      </c>
      <c r="C4466" s="1" t="s">
        <v>277</v>
      </c>
      <c r="D4466" s="1" t="s">
        <v>276</v>
      </c>
      <c r="E4466" s="45" t="str">
        <f>VLOOKUP(C4466,PROCV!E$50:G$126,3,0)</f>
        <v>Editorial</v>
      </c>
      <c r="F4466" s="1" t="s">
        <v>416</v>
      </c>
      <c r="G4466" s="1" t="s">
        <v>236</v>
      </c>
      <c r="H4466" s="1">
        <v>2012</v>
      </c>
      <c r="I4466" s="60">
        <f>VLOOKUP(H4466,PROCV!E$33:F$44,2,0)</f>
        <v>1.3647507536516714</v>
      </c>
      <c r="J4466" s="71">
        <v>24990</v>
      </c>
      <c r="K4466" s="44">
        <f t="shared" si="69"/>
        <v>34105.121333755269</v>
      </c>
    </row>
    <row r="4467" spans="1:11" s="43" customFormat="1" ht="19.7" customHeight="1" x14ac:dyDescent="0.25">
      <c r="A4467" s="43" t="s">
        <v>169</v>
      </c>
      <c r="B4467" s="1" t="s">
        <v>316</v>
      </c>
      <c r="C4467" s="1" t="s">
        <v>307</v>
      </c>
      <c r="D4467" s="1" t="s">
        <v>306</v>
      </c>
      <c r="E4467" s="45" t="str">
        <f>VLOOKUP(C4467,PROCV!E$50:G$126,3,0)</f>
        <v>NA</v>
      </c>
      <c r="F4467" s="1" t="s">
        <v>416</v>
      </c>
      <c r="G4467" s="1" t="s">
        <v>236</v>
      </c>
      <c r="H4467" s="1">
        <v>2012</v>
      </c>
      <c r="I4467" s="60">
        <f>VLOOKUP(H4467,PROCV!E$33:F$44,2,0)</f>
        <v>1.3647507536516714</v>
      </c>
      <c r="J4467" s="71">
        <v>2611</v>
      </c>
      <c r="K4467" s="44">
        <f t="shared" si="69"/>
        <v>3563.364217784514</v>
      </c>
    </row>
    <row r="4468" spans="1:11" s="43" customFormat="1" ht="19.7" customHeight="1" x14ac:dyDescent="0.25">
      <c r="A4468" s="43" t="s">
        <v>169</v>
      </c>
      <c r="B4468" s="1" t="s">
        <v>316</v>
      </c>
      <c r="C4468" s="1" t="s">
        <v>273</v>
      </c>
      <c r="D4468" s="1" t="s">
        <v>272</v>
      </c>
      <c r="E4468" s="45" t="str">
        <f>VLOOKUP(C4468,PROCV!E$50:G$126,3,0)</f>
        <v>Editorial</v>
      </c>
      <c r="F4468" s="1" t="s">
        <v>416</v>
      </c>
      <c r="G4468" s="1" t="s">
        <v>236</v>
      </c>
      <c r="H4468" s="1">
        <v>2012</v>
      </c>
      <c r="I4468" s="60">
        <f>VLOOKUP(H4468,PROCV!E$33:F$44,2,0)</f>
        <v>1.3647507536516714</v>
      </c>
      <c r="J4468" s="71">
        <v>3270</v>
      </c>
      <c r="K4468" s="44">
        <f t="shared" si="69"/>
        <v>4462.734964440966</v>
      </c>
    </row>
    <row r="4469" spans="1:11" s="43" customFormat="1" ht="19.7" customHeight="1" x14ac:dyDescent="0.25">
      <c r="A4469" s="43" t="s">
        <v>169</v>
      </c>
      <c r="B4469" s="1" t="s">
        <v>316</v>
      </c>
      <c r="C4469" s="1" t="s">
        <v>273</v>
      </c>
      <c r="D4469" s="1" t="s">
        <v>272</v>
      </c>
      <c r="E4469" s="45" t="str">
        <f>VLOOKUP(C4469,PROCV!E$50:G$126,3,0)</f>
        <v>Editorial</v>
      </c>
      <c r="F4469" s="1" t="s">
        <v>416</v>
      </c>
      <c r="G4469" s="1" t="s">
        <v>236</v>
      </c>
      <c r="H4469" s="1">
        <v>2012</v>
      </c>
      <c r="I4469" s="60">
        <f>VLOOKUP(H4469,PROCV!E$33:F$44,2,0)</f>
        <v>1.3647507536516714</v>
      </c>
      <c r="J4469" s="71">
        <v>5129</v>
      </c>
      <c r="K4469" s="44">
        <f t="shared" si="69"/>
        <v>6999.8066154794224</v>
      </c>
    </row>
    <row r="4470" spans="1:11" s="43" customFormat="1" ht="19.7" customHeight="1" x14ac:dyDescent="0.25">
      <c r="A4470" s="43" t="s">
        <v>169</v>
      </c>
      <c r="B4470" s="1" t="s">
        <v>316</v>
      </c>
      <c r="C4470" s="1" t="s">
        <v>271</v>
      </c>
      <c r="D4470" s="1" t="s">
        <v>270</v>
      </c>
      <c r="E4470" s="45" t="str">
        <f>VLOOKUP(C4470,PROCV!E$50:G$126,3,0)</f>
        <v>Editorial</v>
      </c>
      <c r="F4470" s="1" t="s">
        <v>416</v>
      </c>
      <c r="G4470" s="1" t="s">
        <v>236</v>
      </c>
      <c r="H4470" s="1">
        <v>2012</v>
      </c>
      <c r="I4470" s="60">
        <f>VLOOKUP(H4470,PROCV!E$33:F$44,2,0)</f>
        <v>1.3647507536516714</v>
      </c>
      <c r="J4470" s="71">
        <v>3528</v>
      </c>
      <c r="K4470" s="44">
        <f t="shared" si="69"/>
        <v>4814.8406588830967</v>
      </c>
    </row>
    <row r="4471" spans="1:11" s="43" customFormat="1" ht="19.7" customHeight="1" x14ac:dyDescent="0.25">
      <c r="A4471" s="43" t="s">
        <v>169</v>
      </c>
      <c r="B4471" s="1" t="s">
        <v>316</v>
      </c>
      <c r="C4471" s="1" t="s">
        <v>271</v>
      </c>
      <c r="D4471" s="1" t="s">
        <v>270</v>
      </c>
      <c r="E4471" s="45" t="str">
        <f>VLOOKUP(C4471,PROCV!E$50:G$126,3,0)</f>
        <v>Editorial</v>
      </c>
      <c r="F4471" s="1" t="s">
        <v>416</v>
      </c>
      <c r="G4471" s="1" t="s">
        <v>236</v>
      </c>
      <c r="H4471" s="1">
        <v>2012</v>
      </c>
      <c r="I4471" s="60">
        <f>VLOOKUP(H4471,PROCV!E$33:F$44,2,0)</f>
        <v>1.3647507536516714</v>
      </c>
      <c r="J4471" s="71">
        <v>16780</v>
      </c>
      <c r="K4471" s="44">
        <f t="shared" si="69"/>
        <v>22900.517646275046</v>
      </c>
    </row>
    <row r="4472" spans="1:11" s="43" customFormat="1" ht="19.7" customHeight="1" x14ac:dyDescent="0.25">
      <c r="A4472" s="43" t="s">
        <v>169</v>
      </c>
      <c r="B4472" s="1" t="s">
        <v>316</v>
      </c>
      <c r="C4472" s="1" t="s">
        <v>315</v>
      </c>
      <c r="D4472" s="1" t="s">
        <v>314</v>
      </c>
      <c r="E4472" s="45" t="str">
        <f>VLOOKUP(C4472,PROCV!E$50:G$126,3,0)</f>
        <v>Editorial</v>
      </c>
      <c r="F4472" s="1" t="s">
        <v>416</v>
      </c>
      <c r="G4472" s="1" t="s">
        <v>236</v>
      </c>
      <c r="H4472" s="1">
        <v>2012</v>
      </c>
      <c r="I4472" s="60">
        <f>VLOOKUP(H4472,PROCV!E$33:F$44,2,0)</f>
        <v>1.3647507536516714</v>
      </c>
      <c r="J4472" s="71">
        <v>6234</v>
      </c>
      <c r="K4472" s="44">
        <f t="shared" si="69"/>
        <v>8507.8561982645188</v>
      </c>
    </row>
    <row r="4473" spans="1:11" s="43" customFormat="1" ht="19.7" customHeight="1" x14ac:dyDescent="0.25">
      <c r="A4473" s="43" t="s">
        <v>169</v>
      </c>
      <c r="B4473" s="1" t="s">
        <v>316</v>
      </c>
      <c r="C4473" s="1" t="s">
        <v>315</v>
      </c>
      <c r="D4473" s="1" t="s">
        <v>314</v>
      </c>
      <c r="E4473" s="45" t="str">
        <f>VLOOKUP(C4473,PROCV!E$50:G$126,3,0)</f>
        <v>Editorial</v>
      </c>
      <c r="F4473" s="1" t="s">
        <v>416</v>
      </c>
      <c r="G4473" s="1" t="s">
        <v>236</v>
      </c>
      <c r="H4473" s="1">
        <v>2012</v>
      </c>
      <c r="I4473" s="60">
        <f>VLOOKUP(H4473,PROCV!E$33:F$44,2,0)</f>
        <v>1.3647507536516714</v>
      </c>
      <c r="J4473" s="71">
        <v>54722</v>
      </c>
      <c r="K4473" s="44">
        <f t="shared" si="69"/>
        <v>74681.890741326759</v>
      </c>
    </row>
    <row r="4474" spans="1:11" s="43" customFormat="1" ht="19.7" customHeight="1" x14ac:dyDescent="0.25">
      <c r="A4474" s="43" t="s">
        <v>169</v>
      </c>
      <c r="B4474" s="1" t="s">
        <v>316</v>
      </c>
      <c r="C4474" s="1" t="s">
        <v>269</v>
      </c>
      <c r="D4474" s="1" t="s">
        <v>268</v>
      </c>
      <c r="E4474" s="45" t="str">
        <f>VLOOKUP(C4474,PROCV!E$50:G$126,3,0)</f>
        <v>NA</v>
      </c>
      <c r="F4474" s="1" t="s">
        <v>416</v>
      </c>
      <c r="G4474" s="1" t="s">
        <v>236</v>
      </c>
      <c r="H4474" s="1">
        <v>2012</v>
      </c>
      <c r="I4474" s="60">
        <f>VLOOKUP(H4474,PROCV!E$33:F$44,2,0)</f>
        <v>1.3647507536516714</v>
      </c>
      <c r="J4474" s="71">
        <v>4470</v>
      </c>
      <c r="K4474" s="44">
        <f t="shared" si="69"/>
        <v>6100.4358688229713</v>
      </c>
    </row>
    <row r="4475" spans="1:11" s="43" customFormat="1" ht="19.7" customHeight="1" x14ac:dyDescent="0.25">
      <c r="A4475" s="43" t="s">
        <v>169</v>
      </c>
      <c r="B4475" s="1" t="s">
        <v>316</v>
      </c>
      <c r="C4475" s="1" t="s">
        <v>269</v>
      </c>
      <c r="D4475" s="1" t="s">
        <v>268</v>
      </c>
      <c r="E4475" s="45" t="str">
        <f>VLOOKUP(C4475,PROCV!E$50:G$126,3,0)</f>
        <v>NA</v>
      </c>
      <c r="F4475" s="1" t="s">
        <v>416</v>
      </c>
      <c r="G4475" s="1" t="s">
        <v>236</v>
      </c>
      <c r="H4475" s="1">
        <v>2012</v>
      </c>
      <c r="I4475" s="60">
        <f>VLOOKUP(H4475,PROCV!E$33:F$44,2,0)</f>
        <v>1.3647507536516714</v>
      </c>
      <c r="J4475" s="71">
        <v>92999</v>
      </c>
      <c r="K4475" s="44">
        <f t="shared" si="69"/>
        <v>126920.4553388518</v>
      </c>
    </row>
    <row r="4476" spans="1:11" s="43" customFormat="1" ht="19.7" customHeight="1" x14ac:dyDescent="0.25">
      <c r="A4476" s="43" t="s">
        <v>169</v>
      </c>
      <c r="B4476" s="1" t="s">
        <v>316</v>
      </c>
      <c r="C4476" s="1" t="s">
        <v>269</v>
      </c>
      <c r="D4476" s="1" t="s">
        <v>268</v>
      </c>
      <c r="E4476" s="45" t="str">
        <f>VLOOKUP(C4476,PROCV!E$50:G$126,3,0)</f>
        <v>NA</v>
      </c>
      <c r="F4476" s="1" t="s">
        <v>416</v>
      </c>
      <c r="G4476" s="1" t="s">
        <v>236</v>
      </c>
      <c r="H4476" s="1">
        <v>2012</v>
      </c>
      <c r="I4476" s="60">
        <f>VLOOKUP(H4476,PROCV!E$33:F$44,2,0)</f>
        <v>1.3647507536516714</v>
      </c>
      <c r="J4476" s="71">
        <v>58718</v>
      </c>
      <c r="K4476" s="44">
        <f t="shared" si="69"/>
        <v>80135.434752918838</v>
      </c>
    </row>
    <row r="4477" spans="1:11" s="43" customFormat="1" ht="19.7" customHeight="1" x14ac:dyDescent="0.25">
      <c r="A4477" s="43" t="s">
        <v>169</v>
      </c>
      <c r="B4477" s="1" t="s">
        <v>316</v>
      </c>
      <c r="C4477" s="1" t="s">
        <v>297</v>
      </c>
      <c r="D4477" s="1" t="s">
        <v>296</v>
      </c>
      <c r="E4477" s="45" t="str">
        <f>VLOOKUP(C4477,PROCV!E$50:G$126,3,0)</f>
        <v>Audiovisual</v>
      </c>
      <c r="F4477" s="1" t="s">
        <v>416</v>
      </c>
      <c r="G4477" s="1" t="s">
        <v>236</v>
      </c>
      <c r="H4477" s="1">
        <v>2012</v>
      </c>
      <c r="I4477" s="60">
        <f>VLOOKUP(H4477,PROCV!E$33:F$44,2,0)</f>
        <v>1.3647507536516714</v>
      </c>
      <c r="J4477" s="71">
        <v>28831</v>
      </c>
      <c r="K4477" s="44">
        <f t="shared" si="69"/>
        <v>39347.128978531342</v>
      </c>
    </row>
    <row r="4478" spans="1:11" s="43" customFormat="1" ht="19.7" customHeight="1" x14ac:dyDescent="0.25">
      <c r="A4478" s="43" t="s">
        <v>169</v>
      </c>
      <c r="B4478" s="1" t="s">
        <v>316</v>
      </c>
      <c r="C4478" s="1" t="s">
        <v>297</v>
      </c>
      <c r="D4478" s="1" t="s">
        <v>296</v>
      </c>
      <c r="E4478" s="45" t="str">
        <f>VLOOKUP(C4478,PROCV!E$50:G$126,3,0)</f>
        <v>Audiovisual</v>
      </c>
      <c r="F4478" s="1" t="s">
        <v>416</v>
      </c>
      <c r="G4478" s="1" t="s">
        <v>236</v>
      </c>
      <c r="H4478" s="1">
        <v>2012</v>
      </c>
      <c r="I4478" s="60">
        <f>VLOOKUP(H4478,PROCV!E$33:F$44,2,0)</f>
        <v>1.3647507536516714</v>
      </c>
      <c r="J4478" s="71">
        <v>17097</v>
      </c>
      <c r="K4478" s="44">
        <f t="shared" si="69"/>
        <v>23333.143635182627</v>
      </c>
    </row>
    <row r="4479" spans="1:11" s="43" customFormat="1" ht="19.7" customHeight="1" x14ac:dyDescent="0.25">
      <c r="A4479" s="43" t="s">
        <v>169</v>
      </c>
      <c r="B4479" s="1" t="s">
        <v>316</v>
      </c>
      <c r="C4479" s="1" t="s">
        <v>264</v>
      </c>
      <c r="D4479" s="1" t="s">
        <v>263</v>
      </c>
      <c r="E4479" s="45" t="str">
        <f>VLOOKUP(C4479,PROCV!E$50:G$126,3,0)</f>
        <v>Audiovisual</v>
      </c>
      <c r="F4479" s="1" t="s">
        <v>416</v>
      </c>
      <c r="G4479" s="1" t="s">
        <v>236</v>
      </c>
      <c r="H4479" s="1">
        <v>2012</v>
      </c>
      <c r="I4479" s="60">
        <f>VLOOKUP(H4479,PROCV!E$33:F$44,2,0)</f>
        <v>1.3647507536516714</v>
      </c>
      <c r="J4479" s="71">
        <v>5226</v>
      </c>
      <c r="K4479" s="44">
        <f t="shared" si="69"/>
        <v>7132.1874385836345</v>
      </c>
    </row>
    <row r="4480" spans="1:11" s="43" customFormat="1" ht="19.7" customHeight="1" x14ac:dyDescent="0.25">
      <c r="A4480" s="43" t="s">
        <v>169</v>
      </c>
      <c r="B4480" s="1" t="s">
        <v>316</v>
      </c>
      <c r="C4480" s="1" t="s">
        <v>264</v>
      </c>
      <c r="D4480" s="1" t="s">
        <v>263</v>
      </c>
      <c r="E4480" s="45" t="str">
        <f>VLOOKUP(C4480,PROCV!E$50:G$126,3,0)</f>
        <v>Audiovisual</v>
      </c>
      <c r="F4480" s="1" t="s">
        <v>416</v>
      </c>
      <c r="G4480" s="1" t="s">
        <v>236</v>
      </c>
      <c r="H4480" s="1">
        <v>2012</v>
      </c>
      <c r="I4480" s="60">
        <f>VLOOKUP(H4480,PROCV!E$33:F$44,2,0)</f>
        <v>1.3647507536516714</v>
      </c>
      <c r="J4480" s="71">
        <v>1293</v>
      </c>
      <c r="K4480" s="44">
        <f t="shared" si="69"/>
        <v>1764.622724471611</v>
      </c>
    </row>
    <row r="4481" spans="1:11" s="43" customFormat="1" ht="19.7" customHeight="1" x14ac:dyDescent="0.25">
      <c r="A4481" s="43" t="s">
        <v>169</v>
      </c>
      <c r="B4481" s="1" t="s">
        <v>316</v>
      </c>
      <c r="C4481" s="1" t="s">
        <v>256</v>
      </c>
      <c r="D4481" s="1" t="s">
        <v>255</v>
      </c>
      <c r="E4481" s="45" t="str">
        <f>VLOOKUP(C4481,PROCV!E$50:G$126,3,0)</f>
        <v>Audiovisual</v>
      </c>
      <c r="F4481" s="1" t="s">
        <v>416</v>
      </c>
      <c r="G4481" s="1" t="s">
        <v>236</v>
      </c>
      <c r="H4481" s="1">
        <v>2012</v>
      </c>
      <c r="I4481" s="60">
        <f>VLOOKUP(H4481,PROCV!E$33:F$44,2,0)</f>
        <v>1.3647507536516714</v>
      </c>
      <c r="J4481" s="71">
        <v>16526</v>
      </c>
      <c r="K4481" s="44">
        <f t="shared" si="69"/>
        <v>22553.870954847524</v>
      </c>
    </row>
    <row r="4482" spans="1:11" s="43" customFormat="1" ht="19.7" customHeight="1" x14ac:dyDescent="0.25">
      <c r="A4482" s="43" t="s">
        <v>169</v>
      </c>
      <c r="B4482" s="1" t="s">
        <v>316</v>
      </c>
      <c r="C4482" s="1" t="s">
        <v>256</v>
      </c>
      <c r="D4482" s="1" t="s">
        <v>255</v>
      </c>
      <c r="E4482" s="45" t="str">
        <f>VLOOKUP(C4482,PROCV!E$50:G$126,3,0)</f>
        <v>Audiovisual</v>
      </c>
      <c r="F4482" s="1" t="s">
        <v>416</v>
      </c>
      <c r="G4482" s="1" t="s">
        <v>236</v>
      </c>
      <c r="H4482" s="1">
        <v>2012</v>
      </c>
      <c r="I4482" s="60">
        <f>VLOOKUP(H4482,PROCV!E$33:F$44,2,0)</f>
        <v>1.3647507536516714</v>
      </c>
      <c r="J4482" s="71">
        <v>28691</v>
      </c>
      <c r="K4482" s="44">
        <f t="shared" si="69"/>
        <v>39156.063873020103</v>
      </c>
    </row>
    <row r="4483" spans="1:11" s="43" customFormat="1" ht="19.7" customHeight="1" x14ac:dyDescent="0.25">
      <c r="A4483" s="43" t="s">
        <v>169</v>
      </c>
      <c r="B4483" s="1" t="s">
        <v>316</v>
      </c>
      <c r="C4483" s="1" t="s">
        <v>252</v>
      </c>
      <c r="D4483" s="1" t="s">
        <v>251</v>
      </c>
      <c r="E4483" s="45" t="str">
        <f>VLOOKUP(C4483,PROCV!E$50:G$126,3,0)</f>
        <v>Audiovisual</v>
      </c>
      <c r="F4483" s="1" t="s">
        <v>416</v>
      </c>
      <c r="G4483" s="1" t="s">
        <v>236</v>
      </c>
      <c r="H4483" s="1">
        <v>2012</v>
      </c>
      <c r="I4483" s="60">
        <f>VLOOKUP(H4483,PROCV!E$33:F$44,2,0)</f>
        <v>1.3647507536516714</v>
      </c>
      <c r="J4483" s="71">
        <v>16773</v>
      </c>
      <c r="K4483" s="44">
        <f t="shared" ref="K4483:K4546" si="70">J4483*I4483</f>
        <v>22890.964390999485</v>
      </c>
    </row>
    <row r="4484" spans="1:11" s="43" customFormat="1" ht="19.7" customHeight="1" x14ac:dyDescent="0.25">
      <c r="A4484" s="43" t="s">
        <v>169</v>
      </c>
      <c r="B4484" s="1" t="s">
        <v>316</v>
      </c>
      <c r="C4484" s="1" t="s">
        <v>252</v>
      </c>
      <c r="D4484" s="1" t="s">
        <v>251</v>
      </c>
      <c r="E4484" s="45" t="str">
        <f>VLOOKUP(C4484,PROCV!E$50:G$126,3,0)</f>
        <v>Audiovisual</v>
      </c>
      <c r="F4484" s="1" t="s">
        <v>416</v>
      </c>
      <c r="G4484" s="1" t="s">
        <v>236</v>
      </c>
      <c r="H4484" s="1">
        <v>2012</v>
      </c>
      <c r="I4484" s="60">
        <f>VLOOKUP(H4484,PROCV!E$33:F$44,2,0)</f>
        <v>1.3647507536516714</v>
      </c>
      <c r="J4484" s="71">
        <v>140000</v>
      </c>
      <c r="K4484" s="44">
        <f t="shared" si="70"/>
        <v>191065.105511234</v>
      </c>
    </row>
    <row r="4485" spans="1:11" s="43" customFormat="1" ht="19.7" customHeight="1" x14ac:dyDescent="0.25">
      <c r="A4485" s="43" t="s">
        <v>169</v>
      </c>
      <c r="B4485" s="1" t="s">
        <v>316</v>
      </c>
      <c r="C4485" s="1" t="s">
        <v>250</v>
      </c>
      <c r="D4485" s="1" t="s">
        <v>249</v>
      </c>
      <c r="E4485" s="45" t="str">
        <f>VLOOKUP(C4485,PROCV!E$50:G$126,3,0)</f>
        <v>Audiovisual</v>
      </c>
      <c r="F4485" s="1" t="s">
        <v>416</v>
      </c>
      <c r="G4485" s="1" t="s">
        <v>236</v>
      </c>
      <c r="H4485" s="1">
        <v>2012</v>
      </c>
      <c r="I4485" s="60">
        <f>VLOOKUP(H4485,PROCV!E$33:F$44,2,0)</f>
        <v>1.3647507536516714</v>
      </c>
      <c r="J4485" s="71">
        <v>304498</v>
      </c>
      <c r="K4485" s="44">
        <f t="shared" si="70"/>
        <v>415563.87498542666</v>
      </c>
    </row>
    <row r="4486" spans="1:11" s="43" customFormat="1" ht="19.7" customHeight="1" x14ac:dyDescent="0.25">
      <c r="A4486" s="43" t="s">
        <v>169</v>
      </c>
      <c r="B4486" s="1" t="s">
        <v>316</v>
      </c>
      <c r="C4486" s="1" t="s">
        <v>250</v>
      </c>
      <c r="D4486" s="1" t="s">
        <v>249</v>
      </c>
      <c r="E4486" s="45" t="str">
        <f>VLOOKUP(C4486,PROCV!E$50:G$126,3,0)</f>
        <v>Audiovisual</v>
      </c>
      <c r="F4486" s="1" t="s">
        <v>416</v>
      </c>
      <c r="G4486" s="1" t="s">
        <v>236</v>
      </c>
      <c r="H4486" s="1">
        <v>2012</v>
      </c>
      <c r="I4486" s="60">
        <f>VLOOKUP(H4486,PROCV!E$33:F$44,2,0)</f>
        <v>1.3647507536516714</v>
      </c>
      <c r="J4486" s="71">
        <v>563171</v>
      </c>
      <c r="K4486" s="44">
        <f t="shared" si="70"/>
        <v>768588.04668476549</v>
      </c>
    </row>
    <row r="4487" spans="1:11" s="43" customFormat="1" ht="19.7" customHeight="1" x14ac:dyDescent="0.25">
      <c r="A4487" s="43" t="s">
        <v>169</v>
      </c>
      <c r="B4487" s="1" t="s">
        <v>316</v>
      </c>
      <c r="C4487" s="1" t="s">
        <v>250</v>
      </c>
      <c r="D4487" s="1" t="s">
        <v>249</v>
      </c>
      <c r="E4487" s="45" t="str">
        <f>VLOOKUP(C4487,PROCV!E$50:G$126,3,0)</f>
        <v>Audiovisual</v>
      </c>
      <c r="F4487" s="1" t="s">
        <v>416</v>
      </c>
      <c r="G4487" s="1" t="s">
        <v>236</v>
      </c>
      <c r="H4487" s="1">
        <v>2012</v>
      </c>
      <c r="I4487" s="60">
        <f>VLOOKUP(H4487,PROCV!E$33:F$44,2,0)</f>
        <v>1.3647507536516714</v>
      </c>
      <c r="J4487" s="71">
        <v>34123</v>
      </c>
      <c r="K4487" s="44">
        <f t="shared" si="70"/>
        <v>46569.389966855982</v>
      </c>
    </row>
    <row r="4488" spans="1:11" s="43" customFormat="1" ht="19.7" customHeight="1" x14ac:dyDescent="0.25">
      <c r="A4488" s="43" t="s">
        <v>169</v>
      </c>
      <c r="B4488" s="1" t="s">
        <v>316</v>
      </c>
      <c r="C4488" s="1" t="s">
        <v>352</v>
      </c>
      <c r="D4488" s="1" t="s">
        <v>351</v>
      </c>
      <c r="E4488" s="45" t="str">
        <f>VLOOKUP(C4488,PROCV!E$50:G$126,3,0)</f>
        <v>Audiovisual</v>
      </c>
      <c r="F4488" s="1" t="s">
        <v>416</v>
      </c>
      <c r="G4488" s="1" t="s">
        <v>236</v>
      </c>
      <c r="H4488" s="1">
        <v>2012</v>
      </c>
      <c r="I4488" s="60">
        <f>VLOOKUP(H4488,PROCV!E$33:F$44,2,0)</f>
        <v>1.3647507536516714</v>
      </c>
      <c r="J4488" s="71">
        <v>5434</v>
      </c>
      <c r="K4488" s="44">
        <f t="shared" si="70"/>
        <v>7416.0555953431822</v>
      </c>
    </row>
    <row r="4489" spans="1:11" s="43" customFormat="1" ht="19.7" customHeight="1" x14ac:dyDescent="0.25">
      <c r="A4489" s="43" t="s">
        <v>169</v>
      </c>
      <c r="B4489" s="1" t="s">
        <v>316</v>
      </c>
      <c r="C4489" s="1" t="s">
        <v>352</v>
      </c>
      <c r="D4489" s="1" t="s">
        <v>351</v>
      </c>
      <c r="E4489" s="45" t="str">
        <f>VLOOKUP(C4489,PROCV!E$50:G$126,3,0)</f>
        <v>Audiovisual</v>
      </c>
      <c r="F4489" s="1" t="s">
        <v>416</v>
      </c>
      <c r="G4489" s="1" t="s">
        <v>236</v>
      </c>
      <c r="H4489" s="1">
        <v>2012</v>
      </c>
      <c r="I4489" s="60">
        <f>VLOOKUP(H4489,PROCV!E$33:F$44,2,0)</f>
        <v>1.3647507536516714</v>
      </c>
      <c r="J4489" s="71">
        <v>3795</v>
      </c>
      <c r="K4489" s="44">
        <f t="shared" si="70"/>
        <v>5179.2291101080928</v>
      </c>
    </row>
    <row r="4490" spans="1:11" s="43" customFormat="1" ht="19.7" customHeight="1" x14ac:dyDescent="0.25">
      <c r="A4490" s="43" t="s">
        <v>169</v>
      </c>
      <c r="B4490" s="1" t="s">
        <v>316</v>
      </c>
      <c r="C4490" s="1" t="s">
        <v>352</v>
      </c>
      <c r="D4490" s="1" t="s">
        <v>351</v>
      </c>
      <c r="E4490" s="45" t="str">
        <f>VLOOKUP(C4490,PROCV!E$50:G$126,3,0)</f>
        <v>Audiovisual</v>
      </c>
      <c r="F4490" s="1" t="s">
        <v>416</v>
      </c>
      <c r="G4490" s="1" t="s">
        <v>236</v>
      </c>
      <c r="H4490" s="1">
        <v>2012</v>
      </c>
      <c r="I4490" s="60">
        <f>VLOOKUP(H4490,PROCV!E$33:F$44,2,0)</f>
        <v>1.3647507536516714</v>
      </c>
      <c r="J4490" s="71">
        <v>7793</v>
      </c>
      <c r="K4490" s="44">
        <f t="shared" si="70"/>
        <v>10635.502623207476</v>
      </c>
    </row>
    <row r="4491" spans="1:11" s="43" customFormat="1" ht="19.7" customHeight="1" x14ac:dyDescent="0.25">
      <c r="A4491" s="43" t="s">
        <v>169</v>
      </c>
      <c r="B4491" s="1" t="s">
        <v>316</v>
      </c>
      <c r="C4491" s="1" t="s">
        <v>246</v>
      </c>
      <c r="D4491" s="1" t="s">
        <v>245</v>
      </c>
      <c r="E4491" s="45" t="str">
        <f>VLOOKUP(C4491,PROCV!E$50:G$126,3,0)</f>
        <v>Artes Cênicas e Espetáculos</v>
      </c>
      <c r="F4491" s="1" t="s">
        <v>416</v>
      </c>
      <c r="G4491" s="1" t="s">
        <v>236</v>
      </c>
      <c r="H4491" s="1">
        <v>2012</v>
      </c>
      <c r="I4491" s="60">
        <f>VLOOKUP(H4491,PROCV!E$33:F$44,2,0)</f>
        <v>1.3647507536516714</v>
      </c>
      <c r="J4491" s="71">
        <v>22099</v>
      </c>
      <c r="K4491" s="44">
        <f t="shared" si="70"/>
        <v>30159.626904948287</v>
      </c>
    </row>
    <row r="4492" spans="1:11" s="43" customFormat="1" ht="19.7" customHeight="1" x14ac:dyDescent="0.25">
      <c r="A4492" s="43" t="s">
        <v>169</v>
      </c>
      <c r="B4492" s="1" t="s">
        <v>316</v>
      </c>
      <c r="C4492" s="1" t="s">
        <v>238</v>
      </c>
      <c r="D4492" s="1" t="s">
        <v>237</v>
      </c>
      <c r="E4492" s="45" t="str">
        <f>VLOOKUP(C4492,PROCV!E$50:G$126,3,0)</f>
        <v>Artes Cênicas e Espetáculos</v>
      </c>
      <c r="F4492" s="1" t="s">
        <v>416</v>
      </c>
      <c r="G4492" s="1" t="s">
        <v>236</v>
      </c>
      <c r="H4492" s="1">
        <v>2012</v>
      </c>
      <c r="I4492" s="60">
        <f>VLOOKUP(H4492,PROCV!E$33:F$44,2,0)</f>
        <v>1.3647507536516714</v>
      </c>
      <c r="J4492" s="71">
        <v>165596</v>
      </c>
      <c r="K4492" s="44">
        <f t="shared" si="70"/>
        <v>225997.26580170219</v>
      </c>
    </row>
    <row r="4493" spans="1:11" s="43" customFormat="1" ht="19.7" customHeight="1" x14ac:dyDescent="0.25">
      <c r="A4493" s="43" t="s">
        <v>169</v>
      </c>
      <c r="B4493" s="1" t="s">
        <v>316</v>
      </c>
      <c r="C4493" s="1" t="s">
        <v>238</v>
      </c>
      <c r="D4493" s="1" t="s">
        <v>237</v>
      </c>
      <c r="E4493" s="45" t="str">
        <f>VLOOKUP(C4493,PROCV!E$50:G$126,3,0)</f>
        <v>Artes Cênicas e Espetáculos</v>
      </c>
      <c r="F4493" s="1" t="s">
        <v>416</v>
      </c>
      <c r="G4493" s="1" t="s">
        <v>236</v>
      </c>
      <c r="H4493" s="1">
        <v>2012</v>
      </c>
      <c r="I4493" s="60">
        <f>VLOOKUP(H4493,PROCV!E$33:F$44,2,0)</f>
        <v>1.3647507536516714</v>
      </c>
      <c r="J4493" s="71">
        <v>45330</v>
      </c>
      <c r="K4493" s="44">
        <f t="shared" si="70"/>
        <v>61864.151663030265</v>
      </c>
    </row>
    <row r="4494" spans="1:11" s="43" customFormat="1" ht="19.7" customHeight="1" x14ac:dyDescent="0.25">
      <c r="A4494" s="43" t="s">
        <v>169</v>
      </c>
      <c r="B4494" s="1" t="s">
        <v>316</v>
      </c>
      <c r="C4494" s="1" t="s">
        <v>241</v>
      </c>
      <c r="D4494" s="1" t="s">
        <v>240</v>
      </c>
      <c r="E4494" s="45" t="str">
        <f>VLOOKUP(C4494,PROCV!E$50:G$126,3,0)</f>
        <v>Artes Cênicas e Espetáculos</v>
      </c>
      <c r="F4494" s="1" t="s">
        <v>416</v>
      </c>
      <c r="G4494" s="1" t="s">
        <v>236</v>
      </c>
      <c r="H4494" s="1">
        <v>2012</v>
      </c>
      <c r="I4494" s="60">
        <f>VLOOKUP(H4494,PROCV!E$33:F$44,2,0)</f>
        <v>1.3647507536516714</v>
      </c>
      <c r="J4494" s="71">
        <v>45860</v>
      </c>
      <c r="K4494" s="44">
        <f t="shared" si="70"/>
        <v>62587.469562465652</v>
      </c>
    </row>
    <row r="4495" spans="1:11" s="43" customFormat="1" ht="19.7" customHeight="1" x14ac:dyDescent="0.25">
      <c r="A4495" s="43" t="s">
        <v>146</v>
      </c>
      <c r="B4495" s="1" t="s">
        <v>239</v>
      </c>
      <c r="C4495" s="1" t="s">
        <v>291</v>
      </c>
      <c r="D4495" s="1" t="s">
        <v>290</v>
      </c>
      <c r="E4495" s="45" t="str">
        <f>VLOOKUP(C4495,PROCV!E$50:G$126,3,0)</f>
        <v>NA</v>
      </c>
      <c r="F4495" s="1" t="s">
        <v>416</v>
      </c>
      <c r="G4495" s="1" t="s">
        <v>236</v>
      </c>
      <c r="H4495" s="1">
        <v>2012</v>
      </c>
      <c r="I4495" s="60">
        <f>VLOOKUP(H4495,PROCV!E$33:F$44,2,0)</f>
        <v>1.3647507536516714</v>
      </c>
      <c r="J4495" s="71">
        <v>143046</v>
      </c>
      <c r="K4495" s="44">
        <f t="shared" si="70"/>
        <v>195222.13630685699</v>
      </c>
    </row>
    <row r="4496" spans="1:11" s="43" customFormat="1" ht="19.7" customHeight="1" x14ac:dyDescent="0.25">
      <c r="A4496" s="43" t="s">
        <v>146</v>
      </c>
      <c r="B4496" s="1" t="s">
        <v>239</v>
      </c>
      <c r="C4496" s="1" t="s">
        <v>291</v>
      </c>
      <c r="D4496" s="1" t="s">
        <v>290</v>
      </c>
      <c r="E4496" s="45" t="str">
        <f>VLOOKUP(C4496,PROCV!E$50:G$126,3,0)</f>
        <v>NA</v>
      </c>
      <c r="F4496" s="1" t="s">
        <v>416</v>
      </c>
      <c r="G4496" s="1" t="s">
        <v>236</v>
      </c>
      <c r="H4496" s="1">
        <v>2012</v>
      </c>
      <c r="I4496" s="60">
        <f>VLOOKUP(H4496,PROCV!E$33:F$44,2,0)</f>
        <v>1.3647507536516714</v>
      </c>
      <c r="J4496" s="71">
        <v>2999</v>
      </c>
      <c r="K4496" s="44">
        <f t="shared" si="70"/>
        <v>4092.8875102013626</v>
      </c>
    </row>
    <row r="4497" spans="1:11" s="43" customFormat="1" ht="19.7" customHeight="1" x14ac:dyDescent="0.25">
      <c r="A4497" s="43" t="s">
        <v>146</v>
      </c>
      <c r="B4497" s="1" t="s">
        <v>239</v>
      </c>
      <c r="C4497" s="1" t="s">
        <v>291</v>
      </c>
      <c r="D4497" s="1" t="s">
        <v>290</v>
      </c>
      <c r="E4497" s="45" t="str">
        <f>VLOOKUP(C4497,PROCV!E$50:G$126,3,0)</f>
        <v>NA</v>
      </c>
      <c r="F4497" s="1" t="s">
        <v>416</v>
      </c>
      <c r="G4497" s="1" t="s">
        <v>236</v>
      </c>
      <c r="H4497" s="1">
        <v>2012</v>
      </c>
      <c r="I4497" s="60">
        <f>VLOOKUP(H4497,PROCV!E$33:F$44,2,0)</f>
        <v>1.3647507536516714</v>
      </c>
      <c r="J4497" s="71">
        <v>98272</v>
      </c>
      <c r="K4497" s="44">
        <f t="shared" si="70"/>
        <v>134116.78606285705</v>
      </c>
    </row>
    <row r="4498" spans="1:11" s="43" customFormat="1" ht="19.7" customHeight="1" x14ac:dyDescent="0.25">
      <c r="A4498" s="43" t="s">
        <v>146</v>
      </c>
      <c r="B4498" s="1" t="s">
        <v>239</v>
      </c>
      <c r="C4498" s="1" t="s">
        <v>289</v>
      </c>
      <c r="D4498" s="1" t="s">
        <v>288</v>
      </c>
      <c r="E4498" s="45" t="str">
        <f>VLOOKUP(C4498,PROCV!E$50:G$126,3,0)</f>
        <v>Editorial</v>
      </c>
      <c r="F4498" s="1" t="s">
        <v>416</v>
      </c>
      <c r="G4498" s="1" t="s">
        <v>236</v>
      </c>
      <c r="H4498" s="1">
        <v>2012</v>
      </c>
      <c r="I4498" s="60">
        <f>VLOOKUP(H4498,PROCV!E$33:F$44,2,0)</f>
        <v>1.3647507536516714</v>
      </c>
      <c r="J4498" s="71">
        <v>360000</v>
      </c>
      <c r="K4498" s="44">
        <f t="shared" si="70"/>
        <v>491310.2713146017</v>
      </c>
    </row>
    <row r="4499" spans="1:11" s="43" customFormat="1" ht="19.7" customHeight="1" x14ac:dyDescent="0.25">
      <c r="A4499" s="43" t="s">
        <v>146</v>
      </c>
      <c r="B4499" s="1" t="s">
        <v>239</v>
      </c>
      <c r="C4499" s="1" t="s">
        <v>289</v>
      </c>
      <c r="D4499" s="1" t="s">
        <v>288</v>
      </c>
      <c r="E4499" s="45" t="str">
        <f>VLOOKUP(C4499,PROCV!E$50:G$126,3,0)</f>
        <v>Editorial</v>
      </c>
      <c r="F4499" s="1" t="s">
        <v>416</v>
      </c>
      <c r="G4499" s="1" t="s">
        <v>236</v>
      </c>
      <c r="H4499" s="1">
        <v>2012</v>
      </c>
      <c r="I4499" s="60">
        <f>VLOOKUP(H4499,PROCV!E$33:F$44,2,0)</f>
        <v>1.3647507536516714</v>
      </c>
      <c r="J4499" s="71">
        <v>3649</v>
      </c>
      <c r="K4499" s="44">
        <f t="shared" si="70"/>
        <v>4979.9755000749492</v>
      </c>
    </row>
    <row r="4500" spans="1:11" s="43" customFormat="1" ht="19.7" customHeight="1" x14ac:dyDescent="0.25">
      <c r="A4500" s="43" t="s">
        <v>146</v>
      </c>
      <c r="B4500" s="1" t="s">
        <v>239</v>
      </c>
      <c r="C4500" s="1" t="s">
        <v>289</v>
      </c>
      <c r="D4500" s="1" t="s">
        <v>288</v>
      </c>
      <c r="E4500" s="45" t="str">
        <f>VLOOKUP(C4500,PROCV!E$50:G$126,3,0)</f>
        <v>Editorial</v>
      </c>
      <c r="F4500" s="1" t="s">
        <v>416</v>
      </c>
      <c r="G4500" s="1" t="s">
        <v>236</v>
      </c>
      <c r="H4500" s="1">
        <v>2012</v>
      </c>
      <c r="I4500" s="60">
        <f>VLOOKUP(H4500,PROCV!E$33:F$44,2,0)</f>
        <v>1.3647507536516714</v>
      </c>
      <c r="J4500" s="71">
        <v>97328</v>
      </c>
      <c r="K4500" s="44">
        <f t="shared" si="70"/>
        <v>132828.46135140987</v>
      </c>
    </row>
    <row r="4501" spans="1:11" s="43" customFormat="1" ht="19.7" customHeight="1" x14ac:dyDescent="0.25">
      <c r="A4501" s="43" t="s">
        <v>146</v>
      </c>
      <c r="B4501" s="1" t="s">
        <v>239</v>
      </c>
      <c r="C4501" s="1" t="s">
        <v>287</v>
      </c>
      <c r="D4501" s="1" t="s">
        <v>286</v>
      </c>
      <c r="E4501" s="45" t="str">
        <f>VLOOKUP(C4501,PROCV!E$50:G$126,3,0)</f>
        <v>Música</v>
      </c>
      <c r="F4501" s="1" t="s">
        <v>416</v>
      </c>
      <c r="G4501" s="1" t="s">
        <v>236</v>
      </c>
      <c r="H4501" s="1">
        <v>2012</v>
      </c>
      <c r="I4501" s="60">
        <f>VLOOKUP(H4501,PROCV!E$33:F$44,2,0)</f>
        <v>1.3647507536516714</v>
      </c>
      <c r="J4501" s="71">
        <v>2030</v>
      </c>
      <c r="K4501" s="44">
        <f t="shared" si="70"/>
        <v>2770.4440299128928</v>
      </c>
    </row>
    <row r="4502" spans="1:11" s="43" customFormat="1" ht="19.7" customHeight="1" x14ac:dyDescent="0.25">
      <c r="A4502" s="43" t="s">
        <v>146</v>
      </c>
      <c r="B4502" s="1" t="s">
        <v>239</v>
      </c>
      <c r="C4502" s="1" t="s">
        <v>287</v>
      </c>
      <c r="D4502" s="1" t="s">
        <v>286</v>
      </c>
      <c r="E4502" s="45" t="str">
        <f>VLOOKUP(C4502,PROCV!E$50:G$126,3,0)</f>
        <v>Música</v>
      </c>
      <c r="F4502" s="1" t="s">
        <v>416</v>
      </c>
      <c r="G4502" s="1" t="s">
        <v>236</v>
      </c>
      <c r="H4502" s="1">
        <v>2012</v>
      </c>
      <c r="I4502" s="60">
        <f>VLOOKUP(H4502,PROCV!E$33:F$44,2,0)</f>
        <v>1.3647507536516714</v>
      </c>
      <c r="J4502" s="71">
        <v>648000</v>
      </c>
      <c r="K4502" s="44">
        <f t="shared" si="70"/>
        <v>884358.48836628313</v>
      </c>
    </row>
    <row r="4503" spans="1:11" s="43" customFormat="1" ht="19.7" customHeight="1" x14ac:dyDescent="0.25">
      <c r="A4503" s="43" t="s">
        <v>146</v>
      </c>
      <c r="B4503" s="1" t="s">
        <v>239</v>
      </c>
      <c r="C4503" s="1" t="s">
        <v>287</v>
      </c>
      <c r="D4503" s="1" t="s">
        <v>286</v>
      </c>
      <c r="E4503" s="45" t="str">
        <f>VLOOKUP(C4503,PROCV!E$50:G$126,3,0)</f>
        <v>Música</v>
      </c>
      <c r="F4503" s="1" t="s">
        <v>416</v>
      </c>
      <c r="G4503" s="1" t="s">
        <v>236</v>
      </c>
      <c r="H4503" s="1">
        <v>2012</v>
      </c>
      <c r="I4503" s="60">
        <f>VLOOKUP(H4503,PROCV!E$33:F$44,2,0)</f>
        <v>1.3647507536516714</v>
      </c>
      <c r="J4503" s="71">
        <v>171132</v>
      </c>
      <c r="K4503" s="44">
        <f t="shared" si="70"/>
        <v>233552.52597391783</v>
      </c>
    </row>
    <row r="4504" spans="1:11" s="43" customFormat="1" ht="19.7" customHeight="1" x14ac:dyDescent="0.25">
      <c r="A4504" s="43" t="s">
        <v>146</v>
      </c>
      <c r="B4504" s="1" t="s">
        <v>239</v>
      </c>
      <c r="C4504" s="1" t="s">
        <v>287</v>
      </c>
      <c r="D4504" s="1" t="s">
        <v>286</v>
      </c>
      <c r="E4504" s="45" t="str">
        <f>VLOOKUP(C4504,PROCV!E$50:G$126,3,0)</f>
        <v>Música</v>
      </c>
      <c r="F4504" s="1" t="s">
        <v>416</v>
      </c>
      <c r="G4504" s="1" t="s">
        <v>236</v>
      </c>
      <c r="H4504" s="1">
        <v>2012</v>
      </c>
      <c r="I4504" s="60">
        <f>VLOOKUP(H4504,PROCV!E$33:F$44,2,0)</f>
        <v>1.3647507536516714</v>
      </c>
      <c r="J4504" s="71">
        <v>221000</v>
      </c>
      <c r="K4504" s="44">
        <f t="shared" si="70"/>
        <v>301609.9165570194</v>
      </c>
    </row>
    <row r="4505" spans="1:11" s="43" customFormat="1" ht="19.7" customHeight="1" x14ac:dyDescent="0.25">
      <c r="A4505" s="43" t="s">
        <v>146</v>
      </c>
      <c r="B4505" s="1" t="s">
        <v>239</v>
      </c>
      <c r="C4505" s="1" t="s">
        <v>285</v>
      </c>
      <c r="D4505" s="1" t="s">
        <v>284</v>
      </c>
      <c r="E4505" s="45" t="str">
        <f>VLOOKUP(C4505,PROCV!E$50:G$126,3,0)</f>
        <v>Editorial</v>
      </c>
      <c r="F4505" s="1" t="s">
        <v>416</v>
      </c>
      <c r="G4505" s="1" t="s">
        <v>236</v>
      </c>
      <c r="H4505" s="1">
        <v>2012</v>
      </c>
      <c r="I4505" s="60">
        <f>VLOOKUP(H4505,PROCV!E$33:F$44,2,0)</f>
        <v>1.3647507536516714</v>
      </c>
      <c r="J4505" s="71">
        <v>3307</v>
      </c>
      <c r="K4505" s="44">
        <f t="shared" si="70"/>
        <v>4513.2307423260772</v>
      </c>
    </row>
    <row r="4506" spans="1:11" s="43" customFormat="1" ht="19.7" customHeight="1" x14ac:dyDescent="0.25">
      <c r="A4506" s="43" t="s">
        <v>146</v>
      </c>
      <c r="B4506" s="1" t="s">
        <v>239</v>
      </c>
      <c r="C4506" s="1" t="s">
        <v>277</v>
      </c>
      <c r="D4506" s="1" t="s">
        <v>276</v>
      </c>
      <c r="E4506" s="45" t="str">
        <f>VLOOKUP(C4506,PROCV!E$50:G$126,3,0)</f>
        <v>Editorial</v>
      </c>
      <c r="F4506" s="1" t="s">
        <v>416</v>
      </c>
      <c r="G4506" s="1" t="s">
        <v>236</v>
      </c>
      <c r="H4506" s="1">
        <v>2012</v>
      </c>
      <c r="I4506" s="60">
        <f>VLOOKUP(H4506,PROCV!E$33:F$44,2,0)</f>
        <v>1.3647507536516714</v>
      </c>
      <c r="J4506" s="71">
        <v>57431</v>
      </c>
      <c r="K4506" s="44">
        <f t="shared" si="70"/>
        <v>78379.000532969148</v>
      </c>
    </row>
    <row r="4507" spans="1:11" s="43" customFormat="1" ht="19.7" customHeight="1" x14ac:dyDescent="0.25">
      <c r="A4507" s="43" t="s">
        <v>146</v>
      </c>
      <c r="B4507" s="1" t="s">
        <v>239</v>
      </c>
      <c r="C4507" s="1" t="s">
        <v>277</v>
      </c>
      <c r="D4507" s="1" t="s">
        <v>276</v>
      </c>
      <c r="E4507" s="45" t="str">
        <f>VLOOKUP(C4507,PROCV!E$50:G$126,3,0)</f>
        <v>Editorial</v>
      </c>
      <c r="F4507" s="1" t="s">
        <v>416</v>
      </c>
      <c r="G4507" s="1" t="s">
        <v>236</v>
      </c>
      <c r="H4507" s="1">
        <v>2012</v>
      </c>
      <c r="I4507" s="60">
        <f>VLOOKUP(H4507,PROCV!E$33:F$44,2,0)</f>
        <v>1.3647507536516714</v>
      </c>
      <c r="J4507" s="71">
        <v>41505</v>
      </c>
      <c r="K4507" s="44">
        <f t="shared" si="70"/>
        <v>56643.980030312625</v>
      </c>
    </row>
    <row r="4508" spans="1:11" s="43" customFormat="1" ht="19.7" customHeight="1" x14ac:dyDescent="0.25">
      <c r="A4508" s="43" t="s">
        <v>146</v>
      </c>
      <c r="B4508" s="1" t="s">
        <v>239</v>
      </c>
      <c r="C4508" s="1" t="s">
        <v>275</v>
      </c>
      <c r="D4508" s="1" t="s">
        <v>274</v>
      </c>
      <c r="E4508" s="45" t="str">
        <f>VLOOKUP(C4508,PROCV!E$50:G$126,3,0)</f>
        <v>Editorial</v>
      </c>
      <c r="F4508" s="1" t="s">
        <v>416</v>
      </c>
      <c r="G4508" s="1" t="s">
        <v>236</v>
      </c>
      <c r="H4508" s="1">
        <v>2012</v>
      </c>
      <c r="I4508" s="60">
        <f>VLOOKUP(H4508,PROCV!E$33:F$44,2,0)</f>
        <v>1.3647507536516714</v>
      </c>
      <c r="J4508" s="71">
        <v>57717</v>
      </c>
      <c r="K4508" s="44">
        <f t="shared" si="70"/>
        <v>78769.319248513522</v>
      </c>
    </row>
    <row r="4509" spans="1:11" s="43" customFormat="1" ht="19.7" customHeight="1" x14ac:dyDescent="0.25">
      <c r="A4509" s="43" t="s">
        <v>146</v>
      </c>
      <c r="B4509" s="1" t="s">
        <v>239</v>
      </c>
      <c r="C4509" s="1" t="s">
        <v>275</v>
      </c>
      <c r="D4509" s="1" t="s">
        <v>274</v>
      </c>
      <c r="E4509" s="45" t="str">
        <f>VLOOKUP(C4509,PROCV!E$50:G$126,3,0)</f>
        <v>Editorial</v>
      </c>
      <c r="F4509" s="1" t="s">
        <v>416</v>
      </c>
      <c r="G4509" s="1" t="s">
        <v>236</v>
      </c>
      <c r="H4509" s="1">
        <v>2012</v>
      </c>
      <c r="I4509" s="60">
        <f>VLOOKUP(H4509,PROCV!E$33:F$44,2,0)</f>
        <v>1.3647507536516714</v>
      </c>
      <c r="J4509" s="71">
        <v>7006</v>
      </c>
      <c r="K4509" s="44">
        <f t="shared" si="70"/>
        <v>9561.4437800836095</v>
      </c>
    </row>
    <row r="4510" spans="1:11" s="43" customFormat="1" ht="19.7" customHeight="1" x14ac:dyDescent="0.25">
      <c r="A4510" s="43" t="s">
        <v>146</v>
      </c>
      <c r="B4510" s="1" t="s">
        <v>239</v>
      </c>
      <c r="C4510" s="1" t="s">
        <v>273</v>
      </c>
      <c r="D4510" s="1" t="s">
        <v>272</v>
      </c>
      <c r="E4510" s="45" t="str">
        <f>VLOOKUP(C4510,PROCV!E$50:G$126,3,0)</f>
        <v>Editorial</v>
      </c>
      <c r="F4510" s="1" t="s">
        <v>416</v>
      </c>
      <c r="G4510" s="1" t="s">
        <v>236</v>
      </c>
      <c r="H4510" s="1">
        <v>2012</v>
      </c>
      <c r="I4510" s="60">
        <f>VLOOKUP(H4510,PROCV!E$33:F$44,2,0)</f>
        <v>1.3647507536516714</v>
      </c>
      <c r="J4510" s="71">
        <v>12591</v>
      </c>
      <c r="K4510" s="44">
        <f t="shared" si="70"/>
        <v>17183.576739228196</v>
      </c>
    </row>
    <row r="4511" spans="1:11" s="43" customFormat="1" ht="19.7" customHeight="1" x14ac:dyDescent="0.25">
      <c r="A4511" s="43" t="s">
        <v>146</v>
      </c>
      <c r="B4511" s="1" t="s">
        <v>239</v>
      </c>
      <c r="C4511" s="1" t="s">
        <v>269</v>
      </c>
      <c r="D4511" s="1" t="s">
        <v>268</v>
      </c>
      <c r="E4511" s="45" t="str">
        <f>VLOOKUP(C4511,PROCV!E$50:G$126,3,0)</f>
        <v>NA</v>
      </c>
      <c r="F4511" s="1" t="s">
        <v>416</v>
      </c>
      <c r="G4511" s="1" t="s">
        <v>236</v>
      </c>
      <c r="H4511" s="1">
        <v>2012</v>
      </c>
      <c r="I4511" s="60">
        <f>VLOOKUP(H4511,PROCV!E$33:F$44,2,0)</f>
        <v>1.3647507536516714</v>
      </c>
      <c r="J4511" s="71">
        <v>4931</v>
      </c>
      <c r="K4511" s="44">
        <f t="shared" si="70"/>
        <v>6729.5859662563917</v>
      </c>
    </row>
    <row r="4512" spans="1:11" s="43" customFormat="1" ht="19.7" customHeight="1" x14ac:dyDescent="0.25">
      <c r="A4512" s="43" t="s">
        <v>146</v>
      </c>
      <c r="B4512" s="1" t="s">
        <v>239</v>
      </c>
      <c r="C4512" s="1" t="s">
        <v>269</v>
      </c>
      <c r="D4512" s="1" t="s">
        <v>268</v>
      </c>
      <c r="E4512" s="45" t="str">
        <f>VLOOKUP(C4512,PROCV!E$50:G$126,3,0)</f>
        <v>NA</v>
      </c>
      <c r="F4512" s="1" t="s">
        <v>416</v>
      </c>
      <c r="G4512" s="1" t="s">
        <v>236</v>
      </c>
      <c r="H4512" s="1">
        <v>2012</v>
      </c>
      <c r="I4512" s="60">
        <f>VLOOKUP(H4512,PROCV!E$33:F$44,2,0)</f>
        <v>1.3647507536516714</v>
      </c>
      <c r="J4512" s="71">
        <v>52601</v>
      </c>
      <c r="K4512" s="44">
        <f t="shared" si="70"/>
        <v>71787.254392831572</v>
      </c>
    </row>
    <row r="4513" spans="1:11" s="43" customFormat="1" ht="19.7" customHeight="1" x14ac:dyDescent="0.25">
      <c r="A4513" s="43" t="s">
        <v>146</v>
      </c>
      <c r="B4513" s="1" t="s">
        <v>239</v>
      </c>
      <c r="C4513" s="1" t="s">
        <v>269</v>
      </c>
      <c r="D4513" s="1" t="s">
        <v>268</v>
      </c>
      <c r="E4513" s="45" t="str">
        <f>VLOOKUP(C4513,PROCV!E$50:G$126,3,0)</f>
        <v>NA</v>
      </c>
      <c r="F4513" s="1" t="s">
        <v>416</v>
      </c>
      <c r="G4513" s="1" t="s">
        <v>236</v>
      </c>
      <c r="H4513" s="1">
        <v>2012</v>
      </c>
      <c r="I4513" s="60">
        <f>VLOOKUP(H4513,PROCV!E$33:F$44,2,0)</f>
        <v>1.3647507536516714</v>
      </c>
      <c r="J4513" s="71">
        <v>16952</v>
      </c>
      <c r="K4513" s="44">
        <f t="shared" si="70"/>
        <v>23135.254775903133</v>
      </c>
    </row>
    <row r="4514" spans="1:11" s="43" customFormat="1" ht="19.7" customHeight="1" x14ac:dyDescent="0.25">
      <c r="A4514" s="43" t="s">
        <v>146</v>
      </c>
      <c r="B4514" s="1" t="s">
        <v>239</v>
      </c>
      <c r="C4514" s="1" t="s">
        <v>254</v>
      </c>
      <c r="D4514" s="1" t="s">
        <v>253</v>
      </c>
      <c r="E4514" s="45" t="str">
        <f>VLOOKUP(C4514,PROCV!E$50:G$126,3,0)</f>
        <v>Música</v>
      </c>
      <c r="F4514" s="1" t="s">
        <v>416</v>
      </c>
      <c r="G4514" s="1" t="s">
        <v>236</v>
      </c>
      <c r="H4514" s="1">
        <v>2012</v>
      </c>
      <c r="I4514" s="60">
        <f>VLOOKUP(H4514,PROCV!E$33:F$44,2,0)</f>
        <v>1.3647507536516714</v>
      </c>
      <c r="J4514" s="71">
        <v>43049</v>
      </c>
      <c r="K4514" s="44">
        <f t="shared" si="70"/>
        <v>58751.155193950806</v>
      </c>
    </row>
    <row r="4515" spans="1:11" s="43" customFormat="1" ht="19.7" customHeight="1" x14ac:dyDescent="0.25">
      <c r="A4515" s="43" t="s">
        <v>146</v>
      </c>
      <c r="B4515" s="1" t="s">
        <v>239</v>
      </c>
      <c r="C4515" s="1" t="s">
        <v>254</v>
      </c>
      <c r="D4515" s="1" t="s">
        <v>253</v>
      </c>
      <c r="E4515" s="45" t="str">
        <f>VLOOKUP(C4515,PROCV!E$50:G$126,3,0)</f>
        <v>Música</v>
      </c>
      <c r="F4515" s="1" t="s">
        <v>416</v>
      </c>
      <c r="G4515" s="1" t="s">
        <v>236</v>
      </c>
      <c r="H4515" s="1">
        <v>2012</v>
      </c>
      <c r="I4515" s="60">
        <f>VLOOKUP(H4515,PROCV!E$33:F$44,2,0)</f>
        <v>1.3647507536516714</v>
      </c>
      <c r="J4515" s="71">
        <v>2559</v>
      </c>
      <c r="K4515" s="44">
        <f t="shared" si="70"/>
        <v>3492.3971785946273</v>
      </c>
    </row>
    <row r="4516" spans="1:11" s="43" customFormat="1" ht="19.7" customHeight="1" x14ac:dyDescent="0.25">
      <c r="A4516" s="43" t="s">
        <v>146</v>
      </c>
      <c r="B4516" s="1" t="s">
        <v>239</v>
      </c>
      <c r="C4516" s="1" t="s">
        <v>254</v>
      </c>
      <c r="D4516" s="1" t="s">
        <v>253</v>
      </c>
      <c r="E4516" s="45" t="str">
        <f>VLOOKUP(C4516,PROCV!E$50:G$126,3,0)</f>
        <v>Música</v>
      </c>
      <c r="F4516" s="1" t="s">
        <v>416</v>
      </c>
      <c r="G4516" s="1" t="s">
        <v>236</v>
      </c>
      <c r="H4516" s="1">
        <v>2012</v>
      </c>
      <c r="I4516" s="60">
        <f>VLOOKUP(H4516,PROCV!E$33:F$44,2,0)</f>
        <v>1.3647507536516714</v>
      </c>
      <c r="J4516" s="71">
        <v>8267</v>
      </c>
      <c r="K4516" s="44">
        <f t="shared" si="70"/>
        <v>11282.394480438368</v>
      </c>
    </row>
    <row r="4517" spans="1:11" s="43" customFormat="1" ht="19.7" customHeight="1" x14ac:dyDescent="0.25">
      <c r="A4517" s="43" t="s">
        <v>146</v>
      </c>
      <c r="B4517" s="1" t="s">
        <v>239</v>
      </c>
      <c r="C4517" s="1" t="s">
        <v>252</v>
      </c>
      <c r="D4517" s="1" t="s">
        <v>251</v>
      </c>
      <c r="E4517" s="45" t="str">
        <f>VLOOKUP(C4517,PROCV!E$50:G$126,3,0)</f>
        <v>Audiovisual</v>
      </c>
      <c r="F4517" s="1" t="s">
        <v>416</v>
      </c>
      <c r="G4517" s="1" t="s">
        <v>236</v>
      </c>
      <c r="H4517" s="1">
        <v>2012</v>
      </c>
      <c r="I4517" s="60">
        <f>VLOOKUP(H4517,PROCV!E$33:F$44,2,0)</f>
        <v>1.3647507536516714</v>
      </c>
      <c r="J4517" s="71">
        <v>8167</v>
      </c>
      <c r="K4517" s="44">
        <f t="shared" si="70"/>
        <v>11145.9194050732</v>
      </c>
    </row>
    <row r="4518" spans="1:11" s="43" customFormat="1" ht="19.7" customHeight="1" x14ac:dyDescent="0.25">
      <c r="A4518" s="43" t="s">
        <v>146</v>
      </c>
      <c r="B4518" s="1" t="s">
        <v>239</v>
      </c>
      <c r="C4518" s="1" t="s">
        <v>252</v>
      </c>
      <c r="D4518" s="1" t="s">
        <v>251</v>
      </c>
      <c r="E4518" s="45" t="str">
        <f>VLOOKUP(C4518,PROCV!E$50:G$126,3,0)</f>
        <v>Audiovisual</v>
      </c>
      <c r="F4518" s="1" t="s">
        <v>416</v>
      </c>
      <c r="G4518" s="1" t="s">
        <v>236</v>
      </c>
      <c r="H4518" s="1">
        <v>2012</v>
      </c>
      <c r="I4518" s="60">
        <f>VLOOKUP(H4518,PROCV!E$33:F$44,2,0)</f>
        <v>1.3647507536516714</v>
      </c>
      <c r="J4518" s="71">
        <v>215916</v>
      </c>
      <c r="K4518" s="44">
        <f t="shared" si="70"/>
        <v>294671.52372545429</v>
      </c>
    </row>
    <row r="4519" spans="1:11" s="43" customFormat="1" ht="19.7" customHeight="1" x14ac:dyDescent="0.25">
      <c r="A4519" s="43" t="s">
        <v>146</v>
      </c>
      <c r="B4519" s="1" t="s">
        <v>239</v>
      </c>
      <c r="C4519" s="1" t="s">
        <v>252</v>
      </c>
      <c r="D4519" s="1" t="s">
        <v>251</v>
      </c>
      <c r="E4519" s="45" t="str">
        <f>VLOOKUP(C4519,PROCV!E$50:G$126,3,0)</f>
        <v>Audiovisual</v>
      </c>
      <c r="F4519" s="1" t="s">
        <v>416</v>
      </c>
      <c r="G4519" s="1" t="s">
        <v>236</v>
      </c>
      <c r="H4519" s="1">
        <v>2012</v>
      </c>
      <c r="I4519" s="60">
        <f>VLOOKUP(H4519,PROCV!E$33:F$44,2,0)</f>
        <v>1.3647507536516714</v>
      </c>
      <c r="J4519" s="71">
        <v>105199</v>
      </c>
      <c r="K4519" s="44">
        <f t="shared" si="70"/>
        <v>143570.41453340219</v>
      </c>
    </row>
    <row r="4520" spans="1:11" s="43" customFormat="1" ht="19.7" customHeight="1" x14ac:dyDescent="0.25">
      <c r="A4520" s="43" t="s">
        <v>146</v>
      </c>
      <c r="B4520" s="1" t="s">
        <v>239</v>
      </c>
      <c r="C4520" s="1" t="s">
        <v>295</v>
      </c>
      <c r="D4520" s="1" t="s">
        <v>294</v>
      </c>
      <c r="E4520" s="45" t="str">
        <f>VLOOKUP(C4520,PROCV!E$50:G$126,3,0)</f>
        <v>Educação e Criação em Artes</v>
      </c>
      <c r="F4520" s="1" t="s">
        <v>415</v>
      </c>
      <c r="G4520" s="1" t="s">
        <v>265</v>
      </c>
      <c r="H4520" s="1">
        <v>2012</v>
      </c>
      <c r="I4520" s="60">
        <f>VLOOKUP(H4520,PROCV!E$33:F$44,2,0)</f>
        <v>1.3647507536516714</v>
      </c>
      <c r="J4520" s="71">
        <v>60000</v>
      </c>
      <c r="K4520" s="44">
        <f t="shared" si="70"/>
        <v>81885.045219100284</v>
      </c>
    </row>
    <row r="4521" spans="1:11" s="43" customFormat="1" ht="19.7" customHeight="1" x14ac:dyDescent="0.25">
      <c r="A4521" s="43" t="s">
        <v>146</v>
      </c>
      <c r="B4521" s="1" t="s">
        <v>239</v>
      </c>
      <c r="C4521" s="1" t="s">
        <v>246</v>
      </c>
      <c r="D4521" s="1" t="s">
        <v>245</v>
      </c>
      <c r="E4521" s="45" t="str">
        <f>VLOOKUP(C4521,PROCV!E$50:G$126,3,0)</f>
        <v>Artes Cênicas e Espetáculos</v>
      </c>
      <c r="F4521" s="1" t="s">
        <v>416</v>
      </c>
      <c r="G4521" s="1" t="s">
        <v>236</v>
      </c>
      <c r="H4521" s="1">
        <v>2012</v>
      </c>
      <c r="I4521" s="60">
        <f>VLOOKUP(H4521,PROCV!E$33:F$44,2,0)</f>
        <v>1.3647507536516714</v>
      </c>
      <c r="J4521" s="71">
        <v>62907</v>
      </c>
      <c r="K4521" s="44">
        <f t="shared" si="70"/>
        <v>85852.375659965692</v>
      </c>
    </row>
    <row r="4522" spans="1:11" s="43" customFormat="1" ht="19.7" customHeight="1" x14ac:dyDescent="0.25">
      <c r="A4522" s="43" t="s">
        <v>146</v>
      </c>
      <c r="B4522" s="1" t="s">
        <v>239</v>
      </c>
      <c r="C4522" s="1" t="s">
        <v>246</v>
      </c>
      <c r="D4522" s="1" t="s">
        <v>245</v>
      </c>
      <c r="E4522" s="45" t="str">
        <f>VLOOKUP(C4522,PROCV!E$50:G$126,3,0)</f>
        <v>Artes Cênicas e Espetáculos</v>
      </c>
      <c r="F4522" s="1" t="s">
        <v>416</v>
      </c>
      <c r="G4522" s="1" t="s">
        <v>236</v>
      </c>
      <c r="H4522" s="1">
        <v>2012</v>
      </c>
      <c r="I4522" s="60">
        <f>VLOOKUP(H4522,PROCV!E$33:F$44,2,0)</f>
        <v>1.3647507536516714</v>
      </c>
      <c r="J4522" s="71">
        <v>13284</v>
      </c>
      <c r="K4522" s="44">
        <f t="shared" si="70"/>
        <v>18129.349011508803</v>
      </c>
    </row>
    <row r="4523" spans="1:11" s="43" customFormat="1" ht="19.7" customHeight="1" x14ac:dyDescent="0.25">
      <c r="A4523" s="43" t="s">
        <v>146</v>
      </c>
      <c r="B4523" s="1" t="s">
        <v>239</v>
      </c>
      <c r="C4523" s="1" t="s">
        <v>322</v>
      </c>
      <c r="D4523" s="1" t="s">
        <v>321</v>
      </c>
      <c r="E4523" s="45" t="str">
        <f>VLOOKUP(C4523,PROCV!E$50:G$126,3,0)</f>
        <v>Artes Cênicas e Espetáculos</v>
      </c>
      <c r="F4523" s="1" t="s">
        <v>416</v>
      </c>
      <c r="G4523" s="1" t="s">
        <v>236</v>
      </c>
      <c r="H4523" s="1">
        <v>2012</v>
      </c>
      <c r="I4523" s="60">
        <f>VLOOKUP(H4523,PROCV!E$33:F$44,2,0)</f>
        <v>1.3647507536516714</v>
      </c>
      <c r="J4523" s="71">
        <v>27238</v>
      </c>
      <c r="K4523" s="44">
        <f t="shared" si="70"/>
        <v>37173.081027964225</v>
      </c>
    </row>
    <row r="4524" spans="1:11" s="43" customFormat="1" ht="19.7" customHeight="1" x14ac:dyDescent="0.25">
      <c r="A4524" s="43" t="s">
        <v>146</v>
      </c>
      <c r="B4524" s="1" t="s">
        <v>239</v>
      </c>
      <c r="C4524" s="1" t="s">
        <v>332</v>
      </c>
      <c r="D4524" s="1" t="s">
        <v>331</v>
      </c>
      <c r="E4524" s="45" t="str">
        <f>VLOOKUP(C4524,PROCV!E$50:G$126,3,0)</f>
        <v>Artes Cênicas e Espetáculos</v>
      </c>
      <c r="F4524" s="1" t="s">
        <v>416</v>
      </c>
      <c r="G4524" s="1" t="s">
        <v>236</v>
      </c>
      <c r="H4524" s="1">
        <v>2012</v>
      </c>
      <c r="I4524" s="60">
        <f>VLOOKUP(H4524,PROCV!E$33:F$44,2,0)</f>
        <v>1.3647507536516714</v>
      </c>
      <c r="J4524" s="71">
        <v>89038</v>
      </c>
      <c r="K4524" s="44">
        <f t="shared" si="70"/>
        <v>121514.67760363752</v>
      </c>
    </row>
    <row r="4525" spans="1:11" s="43" customFormat="1" ht="19.7" customHeight="1" x14ac:dyDescent="0.25">
      <c r="A4525" s="43" t="s">
        <v>146</v>
      </c>
      <c r="B4525" s="1" t="s">
        <v>239</v>
      </c>
      <c r="C4525" s="1" t="s">
        <v>238</v>
      </c>
      <c r="D4525" s="1" t="s">
        <v>237</v>
      </c>
      <c r="E4525" s="45" t="str">
        <f>VLOOKUP(C4525,PROCV!E$50:G$126,3,0)</f>
        <v>Artes Cênicas e Espetáculos</v>
      </c>
      <c r="F4525" s="1" t="s">
        <v>416</v>
      </c>
      <c r="G4525" s="1" t="s">
        <v>236</v>
      </c>
      <c r="H4525" s="1">
        <v>2012</v>
      </c>
      <c r="I4525" s="60">
        <f>VLOOKUP(H4525,PROCV!E$33:F$44,2,0)</f>
        <v>1.3647507536516714</v>
      </c>
      <c r="J4525" s="71">
        <v>215000</v>
      </c>
      <c r="K4525" s="44">
        <f t="shared" si="70"/>
        <v>293421.41203510936</v>
      </c>
    </row>
    <row r="4526" spans="1:11" s="43" customFormat="1" ht="19.7" customHeight="1" x14ac:dyDescent="0.25">
      <c r="A4526" s="43" t="s">
        <v>146</v>
      </c>
      <c r="B4526" s="1" t="s">
        <v>239</v>
      </c>
      <c r="C4526" s="1" t="s">
        <v>241</v>
      </c>
      <c r="D4526" s="1" t="s">
        <v>240</v>
      </c>
      <c r="E4526" s="45" t="str">
        <f>VLOOKUP(C4526,PROCV!E$50:G$126,3,0)</f>
        <v>Artes Cênicas e Espetáculos</v>
      </c>
      <c r="F4526" s="1" t="s">
        <v>416</v>
      </c>
      <c r="G4526" s="1" t="s">
        <v>236</v>
      </c>
      <c r="H4526" s="1">
        <v>2012</v>
      </c>
      <c r="I4526" s="60">
        <f>VLOOKUP(H4526,PROCV!E$33:F$44,2,0)</f>
        <v>1.3647507536516714</v>
      </c>
      <c r="J4526" s="71">
        <v>147400</v>
      </c>
      <c r="K4526" s="44">
        <f t="shared" si="70"/>
        <v>201164.26108825637</v>
      </c>
    </row>
    <row r="4527" spans="1:11" s="43" customFormat="1" ht="19.7" customHeight="1" x14ac:dyDescent="0.25">
      <c r="A4527" s="43" t="s">
        <v>146</v>
      </c>
      <c r="B4527" s="1" t="s">
        <v>239</v>
      </c>
      <c r="C4527" s="1" t="s">
        <v>241</v>
      </c>
      <c r="D4527" s="1" t="s">
        <v>240</v>
      </c>
      <c r="E4527" s="45" t="str">
        <f>VLOOKUP(C4527,PROCV!E$50:G$126,3,0)</f>
        <v>Artes Cênicas e Espetáculos</v>
      </c>
      <c r="F4527" s="1" t="s">
        <v>416</v>
      </c>
      <c r="G4527" s="1" t="s">
        <v>236</v>
      </c>
      <c r="H4527" s="1">
        <v>2012</v>
      </c>
      <c r="I4527" s="60">
        <f>VLOOKUP(H4527,PROCV!E$33:F$44,2,0)</f>
        <v>1.3647507536516714</v>
      </c>
      <c r="J4527" s="71">
        <v>105000</v>
      </c>
      <c r="K4527" s="44">
        <f t="shared" si="70"/>
        <v>143298.82913342549</v>
      </c>
    </row>
    <row r="4528" spans="1:11" s="43" customFormat="1" ht="19.7" customHeight="1" x14ac:dyDescent="0.25">
      <c r="A4528" s="43" t="s">
        <v>146</v>
      </c>
      <c r="B4528" s="1" t="s">
        <v>239</v>
      </c>
      <c r="C4528" s="1" t="s">
        <v>348</v>
      </c>
      <c r="D4528" s="1" t="s">
        <v>347</v>
      </c>
      <c r="E4528" s="45" t="str">
        <f>VLOOKUP(C4528,PROCV!E$50:G$126,3,0)</f>
        <v>Patrimônio</v>
      </c>
      <c r="F4528" s="1" t="s">
        <v>415</v>
      </c>
      <c r="G4528" s="1" t="s">
        <v>265</v>
      </c>
      <c r="H4528" s="1">
        <v>2012</v>
      </c>
      <c r="I4528" s="60">
        <f>VLOOKUP(H4528,PROCV!E$33:F$44,2,0)</f>
        <v>1.3647507536516714</v>
      </c>
      <c r="J4528" s="71">
        <v>48455</v>
      </c>
      <c r="K4528" s="44">
        <f t="shared" si="70"/>
        <v>66128.997768191737</v>
      </c>
    </row>
    <row r="4529" spans="1:11" s="43" customFormat="1" ht="19.7" customHeight="1" x14ac:dyDescent="0.25">
      <c r="A4529" s="43" t="s">
        <v>146</v>
      </c>
      <c r="B4529" s="1" t="s">
        <v>239</v>
      </c>
      <c r="C4529" s="1" t="s">
        <v>318</v>
      </c>
      <c r="D4529" s="1" t="s">
        <v>317</v>
      </c>
      <c r="E4529" s="45" t="str">
        <f>VLOOKUP(C4529,PROCV!E$50:G$126,3,0)</f>
        <v>Patrimônio</v>
      </c>
      <c r="F4529" s="1" t="s">
        <v>415</v>
      </c>
      <c r="G4529" s="1" t="s">
        <v>265</v>
      </c>
      <c r="H4529" s="1">
        <v>2012</v>
      </c>
      <c r="I4529" s="60">
        <f>VLOOKUP(H4529,PROCV!E$33:F$44,2,0)</f>
        <v>1.3647507536516714</v>
      </c>
      <c r="J4529" s="71">
        <v>3400000</v>
      </c>
      <c r="K4529" s="44">
        <f t="shared" si="70"/>
        <v>4640152.5624156827</v>
      </c>
    </row>
    <row r="4530" spans="1:11" s="43" customFormat="1" ht="19.7" customHeight="1" x14ac:dyDescent="0.25">
      <c r="A4530" s="43" t="s">
        <v>171</v>
      </c>
      <c r="B4530" s="1" t="s">
        <v>292</v>
      </c>
      <c r="C4530" s="1" t="s">
        <v>291</v>
      </c>
      <c r="D4530" s="1" t="s">
        <v>290</v>
      </c>
      <c r="E4530" s="45" t="str">
        <f>VLOOKUP(C4530,PROCV!E$50:G$126,3,0)</f>
        <v>NA</v>
      </c>
      <c r="F4530" s="1" t="s">
        <v>416</v>
      </c>
      <c r="G4530" s="1" t="s">
        <v>236</v>
      </c>
      <c r="H4530" s="1">
        <v>2012</v>
      </c>
      <c r="I4530" s="60">
        <f>VLOOKUP(H4530,PROCV!E$33:F$44,2,0)</f>
        <v>1.3647507536516714</v>
      </c>
      <c r="J4530" s="71">
        <v>1799</v>
      </c>
      <c r="K4530" s="44">
        <f t="shared" si="70"/>
        <v>2455.1866058193568</v>
      </c>
    </row>
    <row r="4531" spans="1:11" s="43" customFormat="1" ht="19.7" customHeight="1" x14ac:dyDescent="0.25">
      <c r="A4531" s="43" t="s">
        <v>171</v>
      </c>
      <c r="B4531" s="1" t="s">
        <v>292</v>
      </c>
      <c r="C4531" s="1" t="s">
        <v>291</v>
      </c>
      <c r="D4531" s="1" t="s">
        <v>290</v>
      </c>
      <c r="E4531" s="45" t="str">
        <f>VLOOKUP(C4531,PROCV!E$50:G$126,3,0)</f>
        <v>NA</v>
      </c>
      <c r="F4531" s="1" t="s">
        <v>416</v>
      </c>
      <c r="G4531" s="1" t="s">
        <v>236</v>
      </c>
      <c r="H4531" s="1">
        <v>2012</v>
      </c>
      <c r="I4531" s="60">
        <f>VLOOKUP(H4531,PROCV!E$33:F$44,2,0)</f>
        <v>1.3647507536516714</v>
      </c>
      <c r="J4531" s="71">
        <v>2718</v>
      </c>
      <c r="K4531" s="44">
        <f t="shared" si="70"/>
        <v>3709.3925484252431</v>
      </c>
    </row>
    <row r="4532" spans="1:11" s="43" customFormat="1" ht="19.7" customHeight="1" x14ac:dyDescent="0.25">
      <c r="A4532" s="43" t="s">
        <v>171</v>
      </c>
      <c r="B4532" s="1" t="s">
        <v>292</v>
      </c>
      <c r="C4532" s="1" t="s">
        <v>287</v>
      </c>
      <c r="D4532" s="1" t="s">
        <v>286</v>
      </c>
      <c r="E4532" s="45" t="str">
        <f>VLOOKUP(C4532,PROCV!E$50:G$126,3,0)</f>
        <v>Música</v>
      </c>
      <c r="F4532" s="1" t="s">
        <v>416</v>
      </c>
      <c r="G4532" s="1" t="s">
        <v>236</v>
      </c>
      <c r="H4532" s="1">
        <v>2012</v>
      </c>
      <c r="I4532" s="60">
        <f>VLOOKUP(H4532,PROCV!E$33:F$44,2,0)</f>
        <v>1.3647507536516714</v>
      </c>
      <c r="J4532" s="71">
        <v>250000</v>
      </c>
      <c r="K4532" s="44">
        <f t="shared" si="70"/>
        <v>341187.68841291784</v>
      </c>
    </row>
    <row r="4533" spans="1:11" s="43" customFormat="1" ht="19.7" customHeight="1" x14ac:dyDescent="0.25">
      <c r="A4533" s="43" t="s">
        <v>171</v>
      </c>
      <c r="B4533" s="1" t="s">
        <v>292</v>
      </c>
      <c r="C4533" s="1" t="s">
        <v>285</v>
      </c>
      <c r="D4533" s="1" t="s">
        <v>284</v>
      </c>
      <c r="E4533" s="45" t="str">
        <f>VLOOKUP(C4533,PROCV!E$50:G$126,3,0)</f>
        <v>Editorial</v>
      </c>
      <c r="F4533" s="1" t="s">
        <v>416</v>
      </c>
      <c r="G4533" s="1" t="s">
        <v>236</v>
      </c>
      <c r="H4533" s="1">
        <v>2012</v>
      </c>
      <c r="I4533" s="60">
        <f>VLOOKUP(H4533,PROCV!E$33:F$44,2,0)</f>
        <v>1.3647507536516714</v>
      </c>
      <c r="J4533" s="71">
        <v>4169</v>
      </c>
      <c r="K4533" s="44">
        <f t="shared" si="70"/>
        <v>5689.6458919738179</v>
      </c>
    </row>
    <row r="4534" spans="1:11" s="43" customFormat="1" ht="19.7" customHeight="1" x14ac:dyDescent="0.25">
      <c r="A4534" s="43" t="s">
        <v>171</v>
      </c>
      <c r="B4534" s="1" t="s">
        <v>292</v>
      </c>
      <c r="C4534" s="1" t="s">
        <v>285</v>
      </c>
      <c r="D4534" s="1" t="s">
        <v>284</v>
      </c>
      <c r="E4534" s="45" t="str">
        <f>VLOOKUP(C4534,PROCV!E$50:G$126,3,0)</f>
        <v>Editorial</v>
      </c>
      <c r="F4534" s="1" t="s">
        <v>416</v>
      </c>
      <c r="G4534" s="1" t="s">
        <v>236</v>
      </c>
      <c r="H4534" s="1">
        <v>2012</v>
      </c>
      <c r="I4534" s="60">
        <f>VLOOKUP(H4534,PROCV!E$33:F$44,2,0)</f>
        <v>1.3647507536516714</v>
      </c>
      <c r="J4534" s="71">
        <v>100000</v>
      </c>
      <c r="K4534" s="44">
        <f t="shared" si="70"/>
        <v>136475.07536516714</v>
      </c>
    </row>
    <row r="4535" spans="1:11" s="43" customFormat="1" ht="19.7" customHeight="1" x14ac:dyDescent="0.25">
      <c r="A4535" s="43" t="s">
        <v>171</v>
      </c>
      <c r="B4535" s="1" t="s">
        <v>292</v>
      </c>
      <c r="C4535" s="1" t="s">
        <v>285</v>
      </c>
      <c r="D4535" s="1" t="s">
        <v>284</v>
      </c>
      <c r="E4535" s="45" t="str">
        <f>VLOOKUP(C4535,PROCV!E$50:G$126,3,0)</f>
        <v>Editorial</v>
      </c>
      <c r="F4535" s="1" t="s">
        <v>416</v>
      </c>
      <c r="G4535" s="1" t="s">
        <v>236</v>
      </c>
      <c r="H4535" s="1">
        <v>2012</v>
      </c>
      <c r="I4535" s="60">
        <f>VLOOKUP(H4535,PROCV!E$33:F$44,2,0)</f>
        <v>1.3647507536516714</v>
      </c>
      <c r="J4535" s="71">
        <v>63316</v>
      </c>
      <c r="K4535" s="44">
        <f t="shared" si="70"/>
        <v>86410.558718209228</v>
      </c>
    </row>
    <row r="4536" spans="1:11" s="43" customFormat="1" ht="19.7" customHeight="1" x14ac:dyDescent="0.25">
      <c r="A4536" s="43" t="s">
        <v>171</v>
      </c>
      <c r="B4536" s="1" t="s">
        <v>292</v>
      </c>
      <c r="C4536" s="1" t="s">
        <v>285</v>
      </c>
      <c r="D4536" s="1" t="s">
        <v>284</v>
      </c>
      <c r="E4536" s="45" t="str">
        <f>VLOOKUP(C4536,PROCV!E$50:G$126,3,0)</f>
        <v>Editorial</v>
      </c>
      <c r="F4536" s="1" t="s">
        <v>416</v>
      </c>
      <c r="G4536" s="1" t="s">
        <v>236</v>
      </c>
      <c r="H4536" s="1">
        <v>2012</v>
      </c>
      <c r="I4536" s="60">
        <f>VLOOKUP(H4536,PROCV!E$33:F$44,2,0)</f>
        <v>1.3647507536516714</v>
      </c>
      <c r="J4536" s="71">
        <v>42401</v>
      </c>
      <c r="K4536" s="44">
        <f t="shared" si="70"/>
        <v>57866.796705584522</v>
      </c>
    </row>
    <row r="4537" spans="1:11" s="43" customFormat="1" ht="19.7" customHeight="1" x14ac:dyDescent="0.25">
      <c r="A4537" s="43" t="s">
        <v>171</v>
      </c>
      <c r="B4537" s="1" t="s">
        <v>292</v>
      </c>
      <c r="C4537" s="1" t="s">
        <v>283</v>
      </c>
      <c r="D4537" s="1" t="s">
        <v>282</v>
      </c>
      <c r="E4537" s="45" t="str">
        <f>VLOOKUP(C4537,PROCV!E$50:G$126,3,0)</f>
        <v>Editorial</v>
      </c>
      <c r="F4537" s="1" t="s">
        <v>416</v>
      </c>
      <c r="G4537" s="1" t="s">
        <v>236</v>
      </c>
      <c r="H4537" s="1">
        <v>2012</v>
      </c>
      <c r="I4537" s="60">
        <f>VLOOKUP(H4537,PROCV!E$33:F$44,2,0)</f>
        <v>1.3647507536516714</v>
      </c>
      <c r="J4537" s="71">
        <v>42000</v>
      </c>
      <c r="K4537" s="44">
        <f t="shared" si="70"/>
        <v>57319.531653370199</v>
      </c>
    </row>
    <row r="4538" spans="1:11" s="43" customFormat="1" ht="19.7" customHeight="1" x14ac:dyDescent="0.25">
      <c r="A4538" s="43" t="s">
        <v>171</v>
      </c>
      <c r="B4538" s="1" t="s">
        <v>292</v>
      </c>
      <c r="C4538" s="1" t="s">
        <v>283</v>
      </c>
      <c r="D4538" s="1" t="s">
        <v>282</v>
      </c>
      <c r="E4538" s="45" t="str">
        <f>VLOOKUP(C4538,PROCV!E$50:G$126,3,0)</f>
        <v>Editorial</v>
      </c>
      <c r="F4538" s="1" t="s">
        <v>416</v>
      </c>
      <c r="G4538" s="1" t="s">
        <v>236</v>
      </c>
      <c r="H4538" s="1">
        <v>2012</v>
      </c>
      <c r="I4538" s="60">
        <f>VLOOKUP(H4538,PROCV!E$33:F$44,2,0)</f>
        <v>1.3647507536516714</v>
      </c>
      <c r="J4538" s="71">
        <v>42617</v>
      </c>
      <c r="K4538" s="44">
        <f t="shared" si="70"/>
        <v>58161.582868373283</v>
      </c>
    </row>
    <row r="4539" spans="1:11" s="43" customFormat="1" ht="19.7" customHeight="1" x14ac:dyDescent="0.25">
      <c r="A4539" s="43" t="s">
        <v>171</v>
      </c>
      <c r="B4539" s="1" t="s">
        <v>292</v>
      </c>
      <c r="C4539" s="1" t="s">
        <v>281</v>
      </c>
      <c r="D4539" s="1" t="s">
        <v>280</v>
      </c>
      <c r="E4539" s="45" t="str">
        <f>VLOOKUP(C4539,PROCV!E$50:G$126,3,0)</f>
        <v>Música</v>
      </c>
      <c r="F4539" s="1" t="s">
        <v>416</v>
      </c>
      <c r="G4539" s="1" t="s">
        <v>236</v>
      </c>
      <c r="H4539" s="1">
        <v>2012</v>
      </c>
      <c r="I4539" s="60">
        <f>VLOOKUP(H4539,PROCV!E$33:F$44,2,0)</f>
        <v>1.3647507536516714</v>
      </c>
      <c r="J4539" s="71">
        <v>98000</v>
      </c>
      <c r="K4539" s="44">
        <f t="shared" si="70"/>
        <v>133745.57385786381</v>
      </c>
    </row>
    <row r="4540" spans="1:11" s="43" customFormat="1" ht="19.7" customHeight="1" x14ac:dyDescent="0.25">
      <c r="A4540" s="43" t="s">
        <v>171</v>
      </c>
      <c r="B4540" s="1" t="s">
        <v>292</v>
      </c>
      <c r="C4540" s="1" t="s">
        <v>281</v>
      </c>
      <c r="D4540" s="1" t="s">
        <v>280</v>
      </c>
      <c r="E4540" s="45" t="str">
        <f>VLOOKUP(C4540,PROCV!E$50:G$126,3,0)</f>
        <v>Música</v>
      </c>
      <c r="F4540" s="1" t="s">
        <v>416</v>
      </c>
      <c r="G4540" s="1" t="s">
        <v>236</v>
      </c>
      <c r="H4540" s="1">
        <v>2012</v>
      </c>
      <c r="I4540" s="60">
        <f>VLOOKUP(H4540,PROCV!E$33:F$44,2,0)</f>
        <v>1.3647507536516714</v>
      </c>
      <c r="J4540" s="71">
        <v>24453</v>
      </c>
      <c r="K4540" s="44">
        <f t="shared" si="70"/>
        <v>33372.25017904432</v>
      </c>
    </row>
    <row r="4541" spans="1:11" s="43" customFormat="1" ht="19.7" customHeight="1" x14ac:dyDescent="0.25">
      <c r="A4541" s="43" t="s">
        <v>171</v>
      </c>
      <c r="B4541" s="1" t="s">
        <v>292</v>
      </c>
      <c r="C4541" s="1" t="s">
        <v>281</v>
      </c>
      <c r="D4541" s="1" t="s">
        <v>280</v>
      </c>
      <c r="E4541" s="45" t="str">
        <f>VLOOKUP(C4541,PROCV!E$50:G$126,3,0)</f>
        <v>Música</v>
      </c>
      <c r="F4541" s="1" t="s">
        <v>416</v>
      </c>
      <c r="G4541" s="1" t="s">
        <v>236</v>
      </c>
      <c r="H4541" s="1">
        <v>2012</v>
      </c>
      <c r="I4541" s="60">
        <f>VLOOKUP(H4541,PROCV!E$33:F$44,2,0)</f>
        <v>1.3647507536516714</v>
      </c>
      <c r="J4541" s="71">
        <v>86079</v>
      </c>
      <c r="K4541" s="44">
        <f t="shared" si="70"/>
        <v>117476.38012358222</v>
      </c>
    </row>
    <row r="4542" spans="1:11" s="43" customFormat="1" ht="19.7" customHeight="1" x14ac:dyDescent="0.25">
      <c r="A4542" s="43" t="s">
        <v>171</v>
      </c>
      <c r="B4542" s="1" t="s">
        <v>292</v>
      </c>
      <c r="C4542" s="1" t="s">
        <v>275</v>
      </c>
      <c r="D4542" s="1" t="s">
        <v>274</v>
      </c>
      <c r="E4542" s="45" t="str">
        <f>VLOOKUP(C4542,PROCV!E$50:G$126,3,0)</f>
        <v>Editorial</v>
      </c>
      <c r="F4542" s="1" t="s">
        <v>416</v>
      </c>
      <c r="G4542" s="1" t="s">
        <v>236</v>
      </c>
      <c r="H4542" s="1">
        <v>2012</v>
      </c>
      <c r="I4542" s="60">
        <f>VLOOKUP(H4542,PROCV!E$33:F$44,2,0)</f>
        <v>1.3647507536516714</v>
      </c>
      <c r="J4542" s="71">
        <v>6966</v>
      </c>
      <c r="K4542" s="44">
        <f t="shared" si="70"/>
        <v>9506.8537499375434</v>
      </c>
    </row>
    <row r="4543" spans="1:11" s="43" customFormat="1" ht="19.7" customHeight="1" x14ac:dyDescent="0.25">
      <c r="A4543" s="43" t="s">
        <v>171</v>
      </c>
      <c r="B4543" s="1" t="s">
        <v>292</v>
      </c>
      <c r="C4543" s="1" t="s">
        <v>275</v>
      </c>
      <c r="D4543" s="1" t="s">
        <v>274</v>
      </c>
      <c r="E4543" s="45" t="str">
        <f>VLOOKUP(C4543,PROCV!E$50:G$126,3,0)</f>
        <v>Editorial</v>
      </c>
      <c r="F4543" s="1" t="s">
        <v>416</v>
      </c>
      <c r="G4543" s="1" t="s">
        <v>236</v>
      </c>
      <c r="H4543" s="1">
        <v>2012</v>
      </c>
      <c r="I4543" s="60">
        <f>VLOOKUP(H4543,PROCV!E$33:F$44,2,0)</f>
        <v>1.3647507536516714</v>
      </c>
      <c r="J4543" s="71">
        <v>11919</v>
      </c>
      <c r="K4543" s="44">
        <f t="shared" si="70"/>
        <v>16266.464232774271</v>
      </c>
    </row>
    <row r="4544" spans="1:11" s="43" customFormat="1" ht="19.7" customHeight="1" x14ac:dyDescent="0.25">
      <c r="A4544" s="43" t="s">
        <v>171</v>
      </c>
      <c r="B4544" s="1" t="s">
        <v>292</v>
      </c>
      <c r="C4544" s="1" t="s">
        <v>269</v>
      </c>
      <c r="D4544" s="1" t="s">
        <v>268</v>
      </c>
      <c r="E4544" s="45" t="str">
        <f>VLOOKUP(C4544,PROCV!E$50:G$126,3,0)</f>
        <v>NA</v>
      </c>
      <c r="F4544" s="1" t="s">
        <v>416</v>
      </c>
      <c r="G4544" s="1" t="s">
        <v>236</v>
      </c>
      <c r="H4544" s="1">
        <v>2012</v>
      </c>
      <c r="I4544" s="60">
        <f>VLOOKUP(H4544,PROCV!E$33:F$44,2,0)</f>
        <v>1.3647507536516714</v>
      </c>
      <c r="J4544" s="71">
        <v>248107</v>
      </c>
      <c r="K4544" s="44">
        <f t="shared" si="70"/>
        <v>338604.21523625526</v>
      </c>
    </row>
    <row r="4545" spans="1:11" s="43" customFormat="1" ht="19.7" customHeight="1" x14ac:dyDescent="0.25">
      <c r="A4545" s="43" t="s">
        <v>171</v>
      </c>
      <c r="B4545" s="1" t="s">
        <v>292</v>
      </c>
      <c r="C4545" s="1" t="s">
        <v>269</v>
      </c>
      <c r="D4545" s="1" t="s">
        <v>268</v>
      </c>
      <c r="E4545" s="45" t="str">
        <f>VLOOKUP(C4545,PROCV!E$50:G$126,3,0)</f>
        <v>NA</v>
      </c>
      <c r="F4545" s="1" t="s">
        <v>416</v>
      </c>
      <c r="G4545" s="1" t="s">
        <v>236</v>
      </c>
      <c r="H4545" s="1">
        <v>2012</v>
      </c>
      <c r="I4545" s="60">
        <f>VLOOKUP(H4545,PROCV!E$33:F$44,2,0)</f>
        <v>1.3647507536516714</v>
      </c>
      <c r="J4545" s="71">
        <v>25000</v>
      </c>
      <c r="K4545" s="44">
        <f t="shared" si="70"/>
        <v>34118.768841291785</v>
      </c>
    </row>
    <row r="4546" spans="1:11" s="43" customFormat="1" ht="19.7" customHeight="1" x14ac:dyDescent="0.25">
      <c r="A4546" s="43" t="s">
        <v>171</v>
      </c>
      <c r="B4546" s="1" t="s">
        <v>292</v>
      </c>
      <c r="C4546" s="1" t="s">
        <v>269</v>
      </c>
      <c r="D4546" s="1" t="s">
        <v>268</v>
      </c>
      <c r="E4546" s="45" t="str">
        <f>VLOOKUP(C4546,PROCV!E$50:G$126,3,0)</f>
        <v>NA</v>
      </c>
      <c r="F4546" s="1" t="s">
        <v>416</v>
      </c>
      <c r="G4546" s="1" t="s">
        <v>236</v>
      </c>
      <c r="H4546" s="1">
        <v>2012</v>
      </c>
      <c r="I4546" s="60">
        <f>VLOOKUP(H4546,PROCV!E$33:F$44,2,0)</f>
        <v>1.3647507536516714</v>
      </c>
      <c r="J4546" s="71">
        <v>48380</v>
      </c>
      <c r="K4546" s="44">
        <f t="shared" si="70"/>
        <v>66026.641461667867</v>
      </c>
    </row>
    <row r="4547" spans="1:11" s="43" customFormat="1" ht="19.7" customHeight="1" x14ac:dyDescent="0.25">
      <c r="A4547" s="43" t="s">
        <v>171</v>
      </c>
      <c r="B4547" s="1" t="s">
        <v>292</v>
      </c>
      <c r="C4547" s="1" t="s">
        <v>269</v>
      </c>
      <c r="D4547" s="1" t="s">
        <v>268</v>
      </c>
      <c r="E4547" s="45" t="str">
        <f>VLOOKUP(C4547,PROCV!E$50:G$126,3,0)</f>
        <v>NA</v>
      </c>
      <c r="F4547" s="1" t="s">
        <v>416</v>
      </c>
      <c r="G4547" s="1" t="s">
        <v>236</v>
      </c>
      <c r="H4547" s="1">
        <v>2012</v>
      </c>
      <c r="I4547" s="60">
        <f>VLOOKUP(H4547,PROCV!E$33:F$44,2,0)</f>
        <v>1.3647507536516714</v>
      </c>
      <c r="J4547" s="71">
        <v>187563</v>
      </c>
      <c r="K4547" s="44">
        <f t="shared" ref="K4547:K4610" si="71">J4547*I4547</f>
        <v>255976.74560716844</v>
      </c>
    </row>
    <row r="4548" spans="1:11" s="43" customFormat="1" ht="19.7" customHeight="1" x14ac:dyDescent="0.25">
      <c r="A4548" s="43" t="s">
        <v>171</v>
      </c>
      <c r="B4548" s="1" t="s">
        <v>292</v>
      </c>
      <c r="C4548" s="1" t="s">
        <v>264</v>
      </c>
      <c r="D4548" s="1" t="s">
        <v>263</v>
      </c>
      <c r="E4548" s="45" t="str">
        <f>VLOOKUP(C4548,PROCV!E$50:G$126,3,0)</f>
        <v>Audiovisual</v>
      </c>
      <c r="F4548" s="1" t="s">
        <v>416</v>
      </c>
      <c r="G4548" s="1" t="s">
        <v>236</v>
      </c>
      <c r="H4548" s="1">
        <v>2012</v>
      </c>
      <c r="I4548" s="60">
        <f>VLOOKUP(H4548,PROCV!E$33:F$44,2,0)</f>
        <v>1.3647507536516714</v>
      </c>
      <c r="J4548" s="71">
        <v>65781</v>
      </c>
      <c r="K4548" s="44">
        <f t="shared" si="71"/>
        <v>89774.669325960596</v>
      </c>
    </row>
    <row r="4549" spans="1:11" s="43" customFormat="1" ht="19.7" customHeight="1" x14ac:dyDescent="0.25">
      <c r="A4549" s="43" t="s">
        <v>171</v>
      </c>
      <c r="B4549" s="1" t="s">
        <v>292</v>
      </c>
      <c r="C4549" s="1" t="s">
        <v>254</v>
      </c>
      <c r="D4549" s="1" t="s">
        <v>253</v>
      </c>
      <c r="E4549" s="45" t="str">
        <f>VLOOKUP(C4549,PROCV!E$50:G$126,3,0)</f>
        <v>Música</v>
      </c>
      <c r="F4549" s="1" t="s">
        <v>416</v>
      </c>
      <c r="G4549" s="1" t="s">
        <v>236</v>
      </c>
      <c r="H4549" s="1">
        <v>2012</v>
      </c>
      <c r="I4549" s="60">
        <f>VLOOKUP(H4549,PROCV!E$33:F$44,2,0)</f>
        <v>1.3647507536516714</v>
      </c>
      <c r="J4549" s="71">
        <v>44000</v>
      </c>
      <c r="K4549" s="44">
        <f t="shared" si="71"/>
        <v>60049.033160673542</v>
      </c>
    </row>
    <row r="4550" spans="1:11" s="43" customFormat="1" ht="19.7" customHeight="1" x14ac:dyDescent="0.25">
      <c r="A4550" s="43" t="s">
        <v>171</v>
      </c>
      <c r="B4550" s="1" t="s">
        <v>292</v>
      </c>
      <c r="C4550" s="1" t="s">
        <v>252</v>
      </c>
      <c r="D4550" s="1" t="s">
        <v>251</v>
      </c>
      <c r="E4550" s="45" t="str">
        <f>VLOOKUP(C4550,PROCV!E$50:G$126,3,0)</f>
        <v>Audiovisual</v>
      </c>
      <c r="F4550" s="1" t="s">
        <v>416</v>
      </c>
      <c r="G4550" s="1" t="s">
        <v>236</v>
      </c>
      <c r="H4550" s="1">
        <v>2012</v>
      </c>
      <c r="I4550" s="60">
        <f>VLOOKUP(H4550,PROCV!E$33:F$44,2,0)</f>
        <v>1.3647507536516714</v>
      </c>
      <c r="J4550" s="71">
        <v>14611</v>
      </c>
      <c r="K4550" s="44">
        <f t="shared" si="71"/>
        <v>19940.373261604571</v>
      </c>
    </row>
    <row r="4551" spans="1:11" s="43" customFormat="1" ht="19.7" customHeight="1" x14ac:dyDescent="0.25">
      <c r="A4551" s="43" t="s">
        <v>171</v>
      </c>
      <c r="B4551" s="1" t="s">
        <v>292</v>
      </c>
      <c r="C4551" s="1" t="s">
        <v>252</v>
      </c>
      <c r="D4551" s="1" t="s">
        <v>251</v>
      </c>
      <c r="E4551" s="45" t="str">
        <f>VLOOKUP(C4551,PROCV!E$50:G$126,3,0)</f>
        <v>Audiovisual</v>
      </c>
      <c r="F4551" s="1" t="s">
        <v>416</v>
      </c>
      <c r="G4551" s="1" t="s">
        <v>236</v>
      </c>
      <c r="H4551" s="1">
        <v>2012</v>
      </c>
      <c r="I4551" s="60">
        <f>VLOOKUP(H4551,PROCV!E$33:F$44,2,0)</f>
        <v>1.3647507536516714</v>
      </c>
      <c r="J4551" s="71">
        <v>19346</v>
      </c>
      <c r="K4551" s="44">
        <f t="shared" si="71"/>
        <v>26402.468080145234</v>
      </c>
    </row>
    <row r="4552" spans="1:11" s="43" customFormat="1" ht="19.7" customHeight="1" x14ac:dyDescent="0.25">
      <c r="A4552" s="43" t="s">
        <v>171</v>
      </c>
      <c r="B4552" s="1" t="s">
        <v>292</v>
      </c>
      <c r="C4552" s="1" t="s">
        <v>250</v>
      </c>
      <c r="D4552" s="1" t="s">
        <v>249</v>
      </c>
      <c r="E4552" s="45" t="str">
        <f>VLOOKUP(C4552,PROCV!E$50:G$126,3,0)</f>
        <v>Audiovisual</v>
      </c>
      <c r="F4552" s="1" t="s">
        <v>416</v>
      </c>
      <c r="G4552" s="1" t="s">
        <v>236</v>
      </c>
      <c r="H4552" s="1">
        <v>2012</v>
      </c>
      <c r="I4552" s="60">
        <f>VLOOKUP(H4552,PROCV!E$33:F$44,2,0)</f>
        <v>1.3647507536516714</v>
      </c>
      <c r="J4552" s="71">
        <v>204596</v>
      </c>
      <c r="K4552" s="44">
        <f t="shared" si="71"/>
        <v>279222.54519411735</v>
      </c>
    </row>
    <row r="4553" spans="1:11" s="43" customFormat="1" ht="19.7" customHeight="1" x14ac:dyDescent="0.25">
      <c r="A4553" s="43" t="s">
        <v>171</v>
      </c>
      <c r="B4553" s="1" t="s">
        <v>292</v>
      </c>
      <c r="C4553" s="1" t="s">
        <v>250</v>
      </c>
      <c r="D4553" s="1" t="s">
        <v>249</v>
      </c>
      <c r="E4553" s="45" t="str">
        <f>VLOOKUP(C4553,PROCV!E$50:G$126,3,0)</f>
        <v>Audiovisual</v>
      </c>
      <c r="F4553" s="1" t="s">
        <v>416</v>
      </c>
      <c r="G4553" s="1" t="s">
        <v>236</v>
      </c>
      <c r="H4553" s="1">
        <v>2012</v>
      </c>
      <c r="I4553" s="60">
        <f>VLOOKUP(H4553,PROCV!E$33:F$44,2,0)</f>
        <v>1.3647507536516714</v>
      </c>
      <c r="J4553" s="71">
        <v>223037</v>
      </c>
      <c r="K4553" s="44">
        <f t="shared" si="71"/>
        <v>304389.91384220781</v>
      </c>
    </row>
    <row r="4554" spans="1:11" s="43" customFormat="1" ht="19.7" customHeight="1" x14ac:dyDescent="0.25">
      <c r="A4554" s="43" t="s">
        <v>171</v>
      </c>
      <c r="B4554" s="1" t="s">
        <v>292</v>
      </c>
      <c r="C4554" s="1" t="s">
        <v>360</v>
      </c>
      <c r="D4554" s="1" t="s">
        <v>359</v>
      </c>
      <c r="E4554" s="45" t="str">
        <f>VLOOKUP(C4554,PROCV!E$50:G$126,3,0)</f>
        <v>Educação e Criação em Artes</v>
      </c>
      <c r="F4554" s="1" t="s">
        <v>416</v>
      </c>
      <c r="G4554" s="1" t="s">
        <v>265</v>
      </c>
      <c r="H4554" s="1">
        <v>2012</v>
      </c>
      <c r="I4554" s="60">
        <f>VLOOKUP(H4554,PROCV!E$33:F$44,2,0)</f>
        <v>1.3647507536516714</v>
      </c>
      <c r="J4554" s="71">
        <v>211920</v>
      </c>
      <c r="K4554" s="44">
        <f t="shared" si="71"/>
        <v>289217.97971386218</v>
      </c>
    </row>
    <row r="4555" spans="1:11" s="43" customFormat="1" ht="19.7" customHeight="1" x14ac:dyDescent="0.25">
      <c r="A4555" s="43" t="s">
        <v>171</v>
      </c>
      <c r="B4555" s="1" t="s">
        <v>292</v>
      </c>
      <c r="C4555" s="1" t="s">
        <v>246</v>
      </c>
      <c r="D4555" s="1" t="s">
        <v>245</v>
      </c>
      <c r="E4555" s="45" t="str">
        <f>VLOOKUP(C4555,PROCV!E$50:G$126,3,0)</f>
        <v>Artes Cênicas e Espetáculos</v>
      </c>
      <c r="F4555" s="1" t="s">
        <v>416</v>
      </c>
      <c r="G4555" s="1" t="s">
        <v>236</v>
      </c>
      <c r="H4555" s="1">
        <v>2012</v>
      </c>
      <c r="I4555" s="60">
        <f>VLOOKUP(H4555,PROCV!E$33:F$44,2,0)</f>
        <v>1.3647507536516714</v>
      </c>
      <c r="J4555" s="71">
        <v>13779</v>
      </c>
      <c r="K4555" s="44">
        <f t="shared" si="71"/>
        <v>18804.90063456638</v>
      </c>
    </row>
    <row r="4556" spans="1:11" s="43" customFormat="1" ht="19.7" customHeight="1" x14ac:dyDescent="0.25">
      <c r="A4556" s="43" t="s">
        <v>171</v>
      </c>
      <c r="B4556" s="1" t="s">
        <v>292</v>
      </c>
      <c r="C4556" s="1" t="s">
        <v>246</v>
      </c>
      <c r="D4556" s="1" t="s">
        <v>245</v>
      </c>
      <c r="E4556" s="45" t="str">
        <f>VLOOKUP(C4556,PROCV!E$50:G$126,3,0)</f>
        <v>Artes Cênicas e Espetáculos</v>
      </c>
      <c r="F4556" s="1" t="s">
        <v>416</v>
      </c>
      <c r="G4556" s="1" t="s">
        <v>236</v>
      </c>
      <c r="H4556" s="1">
        <v>2012</v>
      </c>
      <c r="I4556" s="60">
        <f>VLOOKUP(H4556,PROCV!E$33:F$44,2,0)</f>
        <v>1.3647507536516714</v>
      </c>
      <c r="J4556" s="71">
        <v>25650</v>
      </c>
      <c r="K4556" s="44">
        <f t="shared" si="71"/>
        <v>35005.856831165373</v>
      </c>
    </row>
    <row r="4557" spans="1:11" s="43" customFormat="1" ht="19.7" customHeight="1" x14ac:dyDescent="0.25">
      <c r="A4557" s="43" t="s">
        <v>171</v>
      </c>
      <c r="B4557" s="1" t="s">
        <v>292</v>
      </c>
      <c r="C4557" s="1" t="s">
        <v>246</v>
      </c>
      <c r="D4557" s="1" t="s">
        <v>245</v>
      </c>
      <c r="E4557" s="45" t="str">
        <f>VLOOKUP(C4557,PROCV!E$50:G$126,3,0)</f>
        <v>Artes Cênicas e Espetáculos</v>
      </c>
      <c r="F4557" s="1" t="s">
        <v>416</v>
      </c>
      <c r="G4557" s="1" t="s">
        <v>236</v>
      </c>
      <c r="H4557" s="1">
        <v>2012</v>
      </c>
      <c r="I4557" s="60">
        <f>VLOOKUP(H4557,PROCV!E$33:F$44,2,0)</f>
        <v>1.3647507536516714</v>
      </c>
      <c r="J4557" s="71">
        <v>26873</v>
      </c>
      <c r="K4557" s="44">
        <f t="shared" si="71"/>
        <v>36674.947002881367</v>
      </c>
    </row>
    <row r="4558" spans="1:11" s="43" customFormat="1" ht="19.7" customHeight="1" x14ac:dyDescent="0.25">
      <c r="A4558" s="43" t="s">
        <v>171</v>
      </c>
      <c r="B4558" s="1" t="s">
        <v>292</v>
      </c>
      <c r="C4558" s="1" t="s">
        <v>246</v>
      </c>
      <c r="D4558" s="1" t="s">
        <v>245</v>
      </c>
      <c r="E4558" s="45" t="str">
        <f>VLOOKUP(C4558,PROCV!E$50:G$126,3,0)</f>
        <v>Artes Cênicas e Espetáculos</v>
      </c>
      <c r="F4558" s="1" t="s">
        <v>416</v>
      </c>
      <c r="G4558" s="1" t="s">
        <v>236</v>
      </c>
      <c r="H4558" s="1">
        <v>2012</v>
      </c>
      <c r="I4558" s="60">
        <f>VLOOKUP(H4558,PROCV!E$33:F$44,2,0)</f>
        <v>1.3647507536516714</v>
      </c>
      <c r="J4558" s="71">
        <v>59850</v>
      </c>
      <c r="K4558" s="44">
        <f t="shared" si="71"/>
        <v>81680.332606052529</v>
      </c>
    </row>
    <row r="4559" spans="1:11" s="43" customFormat="1" ht="19.7" customHeight="1" x14ac:dyDescent="0.25">
      <c r="A4559" s="43" t="s">
        <v>171</v>
      </c>
      <c r="B4559" s="1" t="s">
        <v>292</v>
      </c>
      <c r="C4559" s="1" t="s">
        <v>238</v>
      </c>
      <c r="D4559" s="1" t="s">
        <v>237</v>
      </c>
      <c r="E4559" s="45" t="str">
        <f>VLOOKUP(C4559,PROCV!E$50:G$126,3,0)</f>
        <v>Artes Cênicas e Espetáculos</v>
      </c>
      <c r="F4559" s="1" t="s">
        <v>416</v>
      </c>
      <c r="G4559" s="1" t="s">
        <v>236</v>
      </c>
      <c r="H4559" s="1">
        <v>2012</v>
      </c>
      <c r="I4559" s="60">
        <f>VLOOKUP(H4559,PROCV!E$33:F$44,2,0)</f>
        <v>1.3647507536516714</v>
      </c>
      <c r="J4559" s="71">
        <v>50653</v>
      </c>
      <c r="K4559" s="44">
        <f t="shared" si="71"/>
        <v>69128.719924718112</v>
      </c>
    </row>
    <row r="4560" spans="1:11" s="43" customFormat="1" ht="19.7" customHeight="1" x14ac:dyDescent="0.25">
      <c r="A4560" s="43" t="s">
        <v>171</v>
      </c>
      <c r="B4560" s="1" t="s">
        <v>292</v>
      </c>
      <c r="C4560" s="1" t="s">
        <v>238</v>
      </c>
      <c r="D4560" s="1" t="s">
        <v>237</v>
      </c>
      <c r="E4560" s="45" t="str">
        <f>VLOOKUP(C4560,PROCV!E$50:G$126,3,0)</f>
        <v>Artes Cênicas e Espetáculos</v>
      </c>
      <c r="F4560" s="1" t="s">
        <v>416</v>
      </c>
      <c r="G4560" s="1" t="s">
        <v>236</v>
      </c>
      <c r="H4560" s="1">
        <v>2012</v>
      </c>
      <c r="I4560" s="60">
        <f>VLOOKUP(H4560,PROCV!E$33:F$44,2,0)</f>
        <v>1.3647507536516714</v>
      </c>
      <c r="J4560" s="71">
        <v>28456</v>
      </c>
      <c r="K4560" s="44">
        <f t="shared" si="71"/>
        <v>38835.347445911961</v>
      </c>
    </row>
    <row r="4561" spans="1:11" s="43" customFormat="1" ht="19.7" customHeight="1" x14ac:dyDescent="0.25">
      <c r="A4561" s="43" t="s">
        <v>171</v>
      </c>
      <c r="B4561" s="1" t="s">
        <v>292</v>
      </c>
      <c r="C4561" s="1" t="s">
        <v>241</v>
      </c>
      <c r="D4561" s="1" t="s">
        <v>240</v>
      </c>
      <c r="E4561" s="45" t="str">
        <f>VLOOKUP(C4561,PROCV!E$50:G$126,3,0)</f>
        <v>Artes Cênicas e Espetáculos</v>
      </c>
      <c r="F4561" s="1" t="s">
        <v>416</v>
      </c>
      <c r="G4561" s="1" t="s">
        <v>236</v>
      </c>
      <c r="H4561" s="1">
        <v>2012</v>
      </c>
      <c r="I4561" s="60">
        <f>VLOOKUP(H4561,PROCV!E$33:F$44,2,0)</f>
        <v>1.3647507536516714</v>
      </c>
      <c r="J4561" s="71">
        <v>43055</v>
      </c>
      <c r="K4561" s="44">
        <f t="shared" si="71"/>
        <v>58759.343698472716</v>
      </c>
    </row>
    <row r="4562" spans="1:11" s="43" customFormat="1" ht="19.7" customHeight="1" x14ac:dyDescent="0.25">
      <c r="A4562" s="43" t="s">
        <v>175</v>
      </c>
      <c r="B4562" s="1" t="s">
        <v>292</v>
      </c>
      <c r="C4562" s="1" t="s">
        <v>291</v>
      </c>
      <c r="D4562" s="1" t="s">
        <v>290</v>
      </c>
      <c r="E4562" s="45" t="str">
        <f>VLOOKUP(C4562,PROCV!E$50:G$126,3,0)</f>
        <v>NA</v>
      </c>
      <c r="F4562" s="1" t="s">
        <v>416</v>
      </c>
      <c r="G4562" s="1" t="s">
        <v>236</v>
      </c>
      <c r="H4562" s="1">
        <v>2012</v>
      </c>
      <c r="I4562" s="60">
        <f>VLOOKUP(H4562,PROCV!E$33:F$44,2,0)</f>
        <v>1.3647507536516714</v>
      </c>
      <c r="J4562" s="71">
        <v>165596</v>
      </c>
      <c r="K4562" s="44">
        <f t="shared" si="71"/>
        <v>225997.26580170219</v>
      </c>
    </row>
    <row r="4563" spans="1:11" s="43" customFormat="1" ht="19.7" customHeight="1" x14ac:dyDescent="0.25">
      <c r="A4563" s="43" t="s">
        <v>175</v>
      </c>
      <c r="B4563" s="1" t="s">
        <v>292</v>
      </c>
      <c r="C4563" s="1" t="s">
        <v>291</v>
      </c>
      <c r="D4563" s="1" t="s">
        <v>290</v>
      </c>
      <c r="E4563" s="45" t="str">
        <f>VLOOKUP(C4563,PROCV!E$50:G$126,3,0)</f>
        <v>NA</v>
      </c>
      <c r="F4563" s="1" t="s">
        <v>416</v>
      </c>
      <c r="G4563" s="1" t="s">
        <v>236</v>
      </c>
      <c r="H4563" s="1">
        <v>2012</v>
      </c>
      <c r="I4563" s="60">
        <f>VLOOKUP(H4563,PROCV!E$33:F$44,2,0)</f>
        <v>1.3647507536516714</v>
      </c>
      <c r="J4563" s="71">
        <v>650000</v>
      </c>
      <c r="K4563" s="44">
        <f t="shared" si="71"/>
        <v>887087.98987358646</v>
      </c>
    </row>
    <row r="4564" spans="1:11" s="43" customFormat="1" ht="19.7" customHeight="1" x14ac:dyDescent="0.25">
      <c r="A4564" s="43" t="s">
        <v>175</v>
      </c>
      <c r="B4564" s="1" t="s">
        <v>292</v>
      </c>
      <c r="C4564" s="1" t="s">
        <v>291</v>
      </c>
      <c r="D4564" s="1" t="s">
        <v>290</v>
      </c>
      <c r="E4564" s="45" t="str">
        <f>VLOOKUP(C4564,PROCV!E$50:G$126,3,0)</f>
        <v>NA</v>
      </c>
      <c r="F4564" s="1" t="s">
        <v>416</v>
      </c>
      <c r="G4564" s="1" t="s">
        <v>236</v>
      </c>
      <c r="H4564" s="1">
        <v>2012</v>
      </c>
      <c r="I4564" s="60">
        <f>VLOOKUP(H4564,PROCV!E$33:F$44,2,0)</f>
        <v>1.3647507536516714</v>
      </c>
      <c r="J4564" s="71">
        <v>175500</v>
      </c>
      <c r="K4564" s="44">
        <f t="shared" si="71"/>
        <v>239513.75726586833</v>
      </c>
    </row>
    <row r="4565" spans="1:11" s="43" customFormat="1" ht="19.7" customHeight="1" x14ac:dyDescent="0.25">
      <c r="A4565" s="43" t="s">
        <v>175</v>
      </c>
      <c r="B4565" s="1" t="s">
        <v>292</v>
      </c>
      <c r="C4565" s="1" t="s">
        <v>291</v>
      </c>
      <c r="D4565" s="1" t="s">
        <v>290</v>
      </c>
      <c r="E4565" s="45" t="str">
        <f>VLOOKUP(C4565,PROCV!E$50:G$126,3,0)</f>
        <v>NA</v>
      </c>
      <c r="F4565" s="1" t="s">
        <v>416</v>
      </c>
      <c r="G4565" s="1" t="s">
        <v>236</v>
      </c>
      <c r="H4565" s="1">
        <v>2012</v>
      </c>
      <c r="I4565" s="60">
        <f>VLOOKUP(H4565,PROCV!E$33:F$44,2,0)</f>
        <v>1.3647507536516714</v>
      </c>
      <c r="J4565" s="71">
        <v>94519</v>
      </c>
      <c r="K4565" s="44">
        <f t="shared" si="71"/>
        <v>128994.87648440232</v>
      </c>
    </row>
    <row r="4566" spans="1:11" s="43" customFormat="1" ht="19.7" customHeight="1" x14ac:dyDescent="0.25">
      <c r="A4566" s="43" t="s">
        <v>175</v>
      </c>
      <c r="B4566" s="1" t="s">
        <v>292</v>
      </c>
      <c r="C4566" s="1" t="s">
        <v>291</v>
      </c>
      <c r="D4566" s="1" t="s">
        <v>290</v>
      </c>
      <c r="E4566" s="45" t="str">
        <f>VLOOKUP(C4566,PROCV!E$50:G$126,3,0)</f>
        <v>NA</v>
      </c>
      <c r="F4566" s="1" t="s">
        <v>416</v>
      </c>
      <c r="G4566" s="1" t="s">
        <v>236</v>
      </c>
      <c r="H4566" s="1">
        <v>2012</v>
      </c>
      <c r="I4566" s="60">
        <f>VLOOKUP(H4566,PROCV!E$33:F$44,2,0)</f>
        <v>1.3647507536516714</v>
      </c>
      <c r="J4566" s="71">
        <v>258227</v>
      </c>
      <c r="K4566" s="44">
        <f t="shared" si="71"/>
        <v>352415.49286321015</v>
      </c>
    </row>
    <row r="4567" spans="1:11" s="43" customFormat="1" ht="19.7" customHeight="1" x14ac:dyDescent="0.25">
      <c r="A4567" s="43" t="s">
        <v>175</v>
      </c>
      <c r="B4567" s="1" t="s">
        <v>292</v>
      </c>
      <c r="C4567" s="1" t="s">
        <v>289</v>
      </c>
      <c r="D4567" s="1" t="s">
        <v>288</v>
      </c>
      <c r="E4567" s="45" t="str">
        <f>VLOOKUP(C4567,PROCV!E$50:G$126,3,0)</f>
        <v>Editorial</v>
      </c>
      <c r="F4567" s="1" t="s">
        <v>416</v>
      </c>
      <c r="G4567" s="1" t="s">
        <v>236</v>
      </c>
      <c r="H4567" s="1">
        <v>2012</v>
      </c>
      <c r="I4567" s="60">
        <f>VLOOKUP(H4567,PROCV!E$33:F$44,2,0)</f>
        <v>1.3647507536516714</v>
      </c>
      <c r="J4567" s="71">
        <v>230211</v>
      </c>
      <c r="K4567" s="44">
        <f t="shared" si="71"/>
        <v>314180.63574890496</v>
      </c>
    </row>
    <row r="4568" spans="1:11" s="43" customFormat="1" ht="19.7" customHeight="1" x14ac:dyDescent="0.25">
      <c r="A4568" s="43" t="s">
        <v>175</v>
      </c>
      <c r="B4568" s="1" t="s">
        <v>292</v>
      </c>
      <c r="C4568" s="1" t="s">
        <v>289</v>
      </c>
      <c r="D4568" s="1" t="s">
        <v>288</v>
      </c>
      <c r="E4568" s="45" t="str">
        <f>VLOOKUP(C4568,PROCV!E$50:G$126,3,0)</f>
        <v>Editorial</v>
      </c>
      <c r="F4568" s="1" t="s">
        <v>416</v>
      </c>
      <c r="G4568" s="1" t="s">
        <v>236</v>
      </c>
      <c r="H4568" s="1">
        <v>2012</v>
      </c>
      <c r="I4568" s="60">
        <f>VLOOKUP(H4568,PROCV!E$33:F$44,2,0)</f>
        <v>1.3647507536516714</v>
      </c>
      <c r="J4568" s="71">
        <v>39383</v>
      </c>
      <c r="K4568" s="44">
        <f t="shared" si="71"/>
        <v>53747.978931063779</v>
      </c>
    </row>
    <row r="4569" spans="1:11" s="43" customFormat="1" ht="19.7" customHeight="1" x14ac:dyDescent="0.25">
      <c r="A4569" s="43" t="s">
        <v>175</v>
      </c>
      <c r="B4569" s="1" t="s">
        <v>292</v>
      </c>
      <c r="C4569" s="1" t="s">
        <v>287</v>
      </c>
      <c r="D4569" s="1" t="s">
        <v>286</v>
      </c>
      <c r="E4569" s="45" t="str">
        <f>VLOOKUP(C4569,PROCV!E$50:G$126,3,0)</f>
        <v>Música</v>
      </c>
      <c r="F4569" s="1" t="s">
        <v>416</v>
      </c>
      <c r="G4569" s="1" t="s">
        <v>236</v>
      </c>
      <c r="H4569" s="1">
        <v>2012</v>
      </c>
      <c r="I4569" s="60">
        <f>VLOOKUP(H4569,PROCV!E$33:F$44,2,0)</f>
        <v>1.3647507536516714</v>
      </c>
      <c r="J4569" s="71">
        <v>280000</v>
      </c>
      <c r="K4569" s="44">
        <f t="shared" si="71"/>
        <v>382130.21102246799</v>
      </c>
    </row>
    <row r="4570" spans="1:11" s="43" customFormat="1" ht="19.7" customHeight="1" x14ac:dyDescent="0.25">
      <c r="A4570" s="43" t="s">
        <v>175</v>
      </c>
      <c r="B4570" s="1" t="s">
        <v>292</v>
      </c>
      <c r="C4570" s="1" t="s">
        <v>287</v>
      </c>
      <c r="D4570" s="1" t="s">
        <v>286</v>
      </c>
      <c r="E4570" s="45" t="str">
        <f>VLOOKUP(C4570,PROCV!E$50:G$126,3,0)</f>
        <v>Música</v>
      </c>
      <c r="F4570" s="1" t="s">
        <v>416</v>
      </c>
      <c r="G4570" s="1" t="s">
        <v>236</v>
      </c>
      <c r="H4570" s="1">
        <v>2012</v>
      </c>
      <c r="I4570" s="60">
        <f>VLOOKUP(H4570,PROCV!E$33:F$44,2,0)</f>
        <v>1.3647507536516714</v>
      </c>
      <c r="J4570" s="71">
        <v>32281</v>
      </c>
      <c r="K4570" s="44">
        <f t="shared" si="71"/>
        <v>44055.519078629608</v>
      </c>
    </row>
    <row r="4571" spans="1:11" s="43" customFormat="1" ht="19.7" customHeight="1" x14ac:dyDescent="0.25">
      <c r="A4571" s="43" t="s">
        <v>175</v>
      </c>
      <c r="B4571" s="1" t="s">
        <v>292</v>
      </c>
      <c r="C4571" s="1" t="s">
        <v>285</v>
      </c>
      <c r="D4571" s="1" t="s">
        <v>284</v>
      </c>
      <c r="E4571" s="45" t="str">
        <f>VLOOKUP(C4571,PROCV!E$50:G$126,3,0)</f>
        <v>Editorial</v>
      </c>
      <c r="F4571" s="1" t="s">
        <v>416</v>
      </c>
      <c r="G4571" s="1" t="s">
        <v>236</v>
      </c>
      <c r="H4571" s="1">
        <v>2012</v>
      </c>
      <c r="I4571" s="60">
        <f>VLOOKUP(H4571,PROCV!E$33:F$44,2,0)</f>
        <v>1.3647507536516714</v>
      </c>
      <c r="J4571" s="1">
        <v>605</v>
      </c>
      <c r="K4571" s="44">
        <f t="shared" si="71"/>
        <v>825.67420595926126</v>
      </c>
    </row>
    <row r="4572" spans="1:11" s="43" customFormat="1" ht="19.7" customHeight="1" x14ac:dyDescent="0.25">
      <c r="A4572" s="43" t="s">
        <v>175</v>
      </c>
      <c r="B4572" s="1" t="s">
        <v>292</v>
      </c>
      <c r="C4572" s="1" t="s">
        <v>285</v>
      </c>
      <c r="D4572" s="1" t="s">
        <v>284</v>
      </c>
      <c r="E4572" s="45" t="str">
        <f>VLOOKUP(C4572,PROCV!E$50:G$126,3,0)</f>
        <v>Editorial</v>
      </c>
      <c r="F4572" s="1" t="s">
        <v>416</v>
      </c>
      <c r="G4572" s="1" t="s">
        <v>265</v>
      </c>
      <c r="H4572" s="1">
        <v>2012</v>
      </c>
      <c r="I4572" s="60">
        <f>VLOOKUP(H4572,PROCV!E$33:F$44,2,0)</f>
        <v>1.3647507536516714</v>
      </c>
      <c r="J4572" s="71">
        <v>7214475</v>
      </c>
      <c r="K4572" s="44">
        <f t="shared" si="71"/>
        <v>9845960.1934511419</v>
      </c>
    </row>
    <row r="4573" spans="1:11" s="43" customFormat="1" ht="19.7" customHeight="1" x14ac:dyDescent="0.25">
      <c r="A4573" s="43" t="s">
        <v>175</v>
      </c>
      <c r="B4573" s="1" t="s">
        <v>292</v>
      </c>
      <c r="C4573" s="1" t="s">
        <v>285</v>
      </c>
      <c r="D4573" s="1" t="s">
        <v>284</v>
      </c>
      <c r="E4573" s="45" t="str">
        <f>VLOOKUP(C4573,PROCV!E$50:G$126,3,0)</f>
        <v>Editorial</v>
      </c>
      <c r="F4573" s="1" t="s">
        <v>416</v>
      </c>
      <c r="G4573" s="1" t="s">
        <v>236</v>
      </c>
      <c r="H4573" s="1">
        <v>2012</v>
      </c>
      <c r="I4573" s="60">
        <f>VLOOKUP(H4573,PROCV!E$33:F$44,2,0)</f>
        <v>1.3647507536516714</v>
      </c>
      <c r="J4573" s="71">
        <v>1035000</v>
      </c>
      <c r="K4573" s="44">
        <f t="shared" si="71"/>
        <v>1412517.0300294799</v>
      </c>
    </row>
    <row r="4574" spans="1:11" s="43" customFormat="1" ht="19.7" customHeight="1" x14ac:dyDescent="0.25">
      <c r="A4574" s="43" t="s">
        <v>175</v>
      </c>
      <c r="B4574" s="1" t="s">
        <v>292</v>
      </c>
      <c r="C4574" s="1" t="s">
        <v>285</v>
      </c>
      <c r="D4574" s="1" t="s">
        <v>284</v>
      </c>
      <c r="E4574" s="45" t="str">
        <f>VLOOKUP(C4574,PROCV!E$50:G$126,3,0)</f>
        <v>Editorial</v>
      </c>
      <c r="F4574" s="1" t="s">
        <v>416</v>
      </c>
      <c r="G4574" s="1" t="s">
        <v>236</v>
      </c>
      <c r="H4574" s="1">
        <v>2012</v>
      </c>
      <c r="I4574" s="60">
        <f>VLOOKUP(H4574,PROCV!E$33:F$44,2,0)</f>
        <v>1.3647507536516714</v>
      </c>
      <c r="J4574" s="71">
        <v>14616</v>
      </c>
      <c r="K4574" s="44">
        <f t="shared" si="71"/>
        <v>19947.197015372829</v>
      </c>
    </row>
    <row r="4575" spans="1:11" s="43" customFormat="1" ht="19.7" customHeight="1" x14ac:dyDescent="0.25">
      <c r="A4575" s="43" t="s">
        <v>175</v>
      </c>
      <c r="B4575" s="1" t="s">
        <v>292</v>
      </c>
      <c r="C4575" s="1" t="s">
        <v>285</v>
      </c>
      <c r="D4575" s="1" t="s">
        <v>284</v>
      </c>
      <c r="E4575" s="45" t="str">
        <f>VLOOKUP(C4575,PROCV!E$50:G$126,3,0)</f>
        <v>Editorial</v>
      </c>
      <c r="F4575" s="1" t="s">
        <v>416</v>
      </c>
      <c r="G4575" s="1" t="s">
        <v>236</v>
      </c>
      <c r="H4575" s="1">
        <v>2012</v>
      </c>
      <c r="I4575" s="60">
        <f>VLOOKUP(H4575,PROCV!E$33:F$44,2,0)</f>
        <v>1.3647507536516714</v>
      </c>
      <c r="J4575" s="71">
        <v>292479</v>
      </c>
      <c r="K4575" s="44">
        <f t="shared" si="71"/>
        <v>399160.93567728723</v>
      </c>
    </row>
    <row r="4576" spans="1:11" s="43" customFormat="1" ht="19.7" customHeight="1" x14ac:dyDescent="0.25">
      <c r="A4576" s="43" t="s">
        <v>175</v>
      </c>
      <c r="B4576" s="1" t="s">
        <v>292</v>
      </c>
      <c r="C4576" s="1" t="s">
        <v>283</v>
      </c>
      <c r="D4576" s="1" t="s">
        <v>282</v>
      </c>
      <c r="E4576" s="45" t="str">
        <f>VLOOKUP(C4576,PROCV!E$50:G$126,3,0)</f>
        <v>Editorial</v>
      </c>
      <c r="F4576" s="1" t="s">
        <v>416</v>
      </c>
      <c r="G4576" s="1" t="s">
        <v>236</v>
      </c>
      <c r="H4576" s="1">
        <v>2012</v>
      </c>
      <c r="I4576" s="60">
        <f>VLOOKUP(H4576,PROCV!E$33:F$44,2,0)</f>
        <v>1.3647507536516714</v>
      </c>
      <c r="J4576" s="71">
        <v>1415</v>
      </c>
      <c r="K4576" s="44">
        <f t="shared" si="71"/>
        <v>1931.1223164171151</v>
      </c>
    </row>
    <row r="4577" spans="1:11" s="43" customFormat="1" ht="19.7" customHeight="1" x14ac:dyDescent="0.25">
      <c r="A4577" s="43" t="s">
        <v>175</v>
      </c>
      <c r="B4577" s="1" t="s">
        <v>292</v>
      </c>
      <c r="C4577" s="1" t="s">
        <v>283</v>
      </c>
      <c r="D4577" s="1" t="s">
        <v>282</v>
      </c>
      <c r="E4577" s="45" t="str">
        <f>VLOOKUP(C4577,PROCV!E$50:G$126,3,0)</f>
        <v>Editorial</v>
      </c>
      <c r="F4577" s="1" t="s">
        <v>416</v>
      </c>
      <c r="G4577" s="1" t="s">
        <v>236</v>
      </c>
      <c r="H4577" s="1">
        <v>2012</v>
      </c>
      <c r="I4577" s="60">
        <f>VLOOKUP(H4577,PROCV!E$33:F$44,2,0)</f>
        <v>1.3647507536516714</v>
      </c>
      <c r="J4577" s="71">
        <v>51923</v>
      </c>
      <c r="K4577" s="44">
        <f t="shared" si="71"/>
        <v>70861.953381855739</v>
      </c>
    </row>
    <row r="4578" spans="1:11" s="43" customFormat="1" ht="19.7" customHeight="1" x14ac:dyDescent="0.25">
      <c r="A4578" s="43" t="s">
        <v>175</v>
      </c>
      <c r="B4578" s="1" t="s">
        <v>292</v>
      </c>
      <c r="C4578" s="1" t="s">
        <v>281</v>
      </c>
      <c r="D4578" s="1" t="s">
        <v>280</v>
      </c>
      <c r="E4578" s="45" t="str">
        <f>VLOOKUP(C4578,PROCV!E$50:G$126,3,0)</f>
        <v>Música</v>
      </c>
      <c r="F4578" s="1" t="s">
        <v>416</v>
      </c>
      <c r="G4578" s="1" t="s">
        <v>236</v>
      </c>
      <c r="H4578" s="1">
        <v>2012</v>
      </c>
      <c r="I4578" s="60">
        <f>VLOOKUP(H4578,PROCV!E$33:F$44,2,0)</f>
        <v>1.3647507536516714</v>
      </c>
      <c r="J4578" s="71">
        <v>45938</v>
      </c>
      <c r="K4578" s="44">
        <f t="shared" si="71"/>
        <v>62693.920121250485</v>
      </c>
    </row>
    <row r="4579" spans="1:11" s="43" customFormat="1" ht="19.7" customHeight="1" x14ac:dyDescent="0.25">
      <c r="A4579" s="43" t="s">
        <v>175</v>
      </c>
      <c r="B4579" s="1" t="s">
        <v>292</v>
      </c>
      <c r="C4579" s="1" t="s">
        <v>281</v>
      </c>
      <c r="D4579" s="1" t="s">
        <v>280</v>
      </c>
      <c r="E4579" s="45" t="str">
        <f>VLOOKUP(C4579,PROCV!E$50:G$126,3,0)</f>
        <v>Música</v>
      </c>
      <c r="F4579" s="1" t="s">
        <v>416</v>
      </c>
      <c r="G4579" s="1" t="s">
        <v>236</v>
      </c>
      <c r="H4579" s="1">
        <v>2012</v>
      </c>
      <c r="I4579" s="60">
        <f>VLOOKUP(H4579,PROCV!E$33:F$44,2,0)</f>
        <v>1.3647507536516714</v>
      </c>
      <c r="J4579" s="71">
        <v>84475</v>
      </c>
      <c r="K4579" s="44">
        <f t="shared" si="71"/>
        <v>115287.31991472494</v>
      </c>
    </row>
    <row r="4580" spans="1:11" s="43" customFormat="1" ht="19.7" customHeight="1" x14ac:dyDescent="0.25">
      <c r="A4580" s="43" t="s">
        <v>175</v>
      </c>
      <c r="B4580" s="1" t="s">
        <v>292</v>
      </c>
      <c r="C4580" s="1" t="s">
        <v>279</v>
      </c>
      <c r="D4580" s="1" t="s">
        <v>278</v>
      </c>
      <c r="E4580" s="45" t="str">
        <f>VLOOKUP(C4580,PROCV!E$50:G$126,3,0)</f>
        <v>Editorial</v>
      </c>
      <c r="F4580" s="1" t="s">
        <v>416</v>
      </c>
      <c r="G4580" s="1" t="s">
        <v>236</v>
      </c>
      <c r="H4580" s="1">
        <v>2012</v>
      </c>
      <c r="I4580" s="60">
        <f>VLOOKUP(H4580,PROCV!E$33:F$44,2,0)</f>
        <v>1.3647507536516714</v>
      </c>
      <c r="J4580" s="71">
        <v>5519</v>
      </c>
      <c r="K4580" s="44">
        <f t="shared" si="71"/>
        <v>7532.0594094035741</v>
      </c>
    </row>
    <row r="4581" spans="1:11" s="43" customFormat="1" ht="19.7" customHeight="1" x14ac:dyDescent="0.25">
      <c r="A4581" s="43" t="s">
        <v>175</v>
      </c>
      <c r="B4581" s="1" t="s">
        <v>292</v>
      </c>
      <c r="C4581" s="1" t="s">
        <v>279</v>
      </c>
      <c r="D4581" s="1" t="s">
        <v>278</v>
      </c>
      <c r="E4581" s="45" t="str">
        <f>VLOOKUP(C4581,PROCV!E$50:G$126,3,0)</f>
        <v>Editorial</v>
      </c>
      <c r="F4581" s="1" t="s">
        <v>416</v>
      </c>
      <c r="G4581" s="1" t="s">
        <v>236</v>
      </c>
      <c r="H4581" s="1">
        <v>2012</v>
      </c>
      <c r="I4581" s="60">
        <f>VLOOKUP(H4581,PROCV!E$33:F$44,2,0)</f>
        <v>1.3647507536516714</v>
      </c>
      <c r="J4581" s="71">
        <v>4930</v>
      </c>
      <c r="K4581" s="44">
        <f t="shared" si="71"/>
        <v>6728.2212155027401</v>
      </c>
    </row>
    <row r="4582" spans="1:11" s="43" customFormat="1" ht="19.7" customHeight="1" x14ac:dyDescent="0.25">
      <c r="A4582" s="43" t="s">
        <v>175</v>
      </c>
      <c r="B4582" s="1" t="s">
        <v>292</v>
      </c>
      <c r="C4582" s="1" t="s">
        <v>279</v>
      </c>
      <c r="D4582" s="1" t="s">
        <v>278</v>
      </c>
      <c r="E4582" s="45" t="str">
        <f>VLOOKUP(C4582,PROCV!E$50:G$126,3,0)</f>
        <v>Editorial</v>
      </c>
      <c r="F4582" s="1" t="s">
        <v>416</v>
      </c>
      <c r="G4582" s="1" t="s">
        <v>236</v>
      </c>
      <c r="H4582" s="1">
        <v>2012</v>
      </c>
      <c r="I4582" s="60">
        <f>VLOOKUP(H4582,PROCV!E$33:F$44,2,0)</f>
        <v>1.3647507536516714</v>
      </c>
      <c r="J4582" s="71">
        <v>4770</v>
      </c>
      <c r="K4582" s="44">
        <f t="shared" si="71"/>
        <v>6509.8610949184731</v>
      </c>
    </row>
    <row r="4583" spans="1:11" s="43" customFormat="1" ht="19.7" customHeight="1" x14ac:dyDescent="0.25">
      <c r="A4583" s="43" t="s">
        <v>175</v>
      </c>
      <c r="B4583" s="1" t="s">
        <v>292</v>
      </c>
      <c r="C4583" s="1" t="s">
        <v>273</v>
      </c>
      <c r="D4583" s="1" t="s">
        <v>272</v>
      </c>
      <c r="E4583" s="45" t="str">
        <f>VLOOKUP(C4583,PROCV!E$50:G$126,3,0)</f>
        <v>Editorial</v>
      </c>
      <c r="F4583" s="1" t="s">
        <v>416</v>
      </c>
      <c r="G4583" s="1" t="s">
        <v>236</v>
      </c>
      <c r="H4583" s="1">
        <v>2012</v>
      </c>
      <c r="I4583" s="60">
        <f>VLOOKUP(H4583,PROCV!E$33:F$44,2,0)</f>
        <v>1.3647507536516714</v>
      </c>
      <c r="J4583" s="71">
        <v>64034</v>
      </c>
      <c r="K4583" s="44">
        <f t="shared" si="71"/>
        <v>87390.449759331124</v>
      </c>
    </row>
    <row r="4584" spans="1:11" s="43" customFormat="1" ht="19.7" customHeight="1" x14ac:dyDescent="0.25">
      <c r="A4584" s="43" t="s">
        <v>175</v>
      </c>
      <c r="B4584" s="1" t="s">
        <v>292</v>
      </c>
      <c r="C4584" s="1" t="s">
        <v>273</v>
      </c>
      <c r="D4584" s="1" t="s">
        <v>272</v>
      </c>
      <c r="E4584" s="45" t="str">
        <f>VLOOKUP(C4584,PROCV!E$50:G$126,3,0)</f>
        <v>Editorial</v>
      </c>
      <c r="F4584" s="1" t="s">
        <v>416</v>
      </c>
      <c r="G4584" s="1" t="s">
        <v>236</v>
      </c>
      <c r="H4584" s="1">
        <v>2012</v>
      </c>
      <c r="I4584" s="60">
        <f>VLOOKUP(H4584,PROCV!E$33:F$44,2,0)</f>
        <v>1.3647507536516714</v>
      </c>
      <c r="J4584" s="71">
        <v>36487</v>
      </c>
      <c r="K4584" s="44">
        <f t="shared" si="71"/>
        <v>49795.660748488532</v>
      </c>
    </row>
    <row r="4585" spans="1:11" s="43" customFormat="1" ht="19.7" customHeight="1" x14ac:dyDescent="0.25">
      <c r="A4585" s="43" t="s">
        <v>175</v>
      </c>
      <c r="B4585" s="1" t="s">
        <v>292</v>
      </c>
      <c r="C4585" s="1" t="s">
        <v>315</v>
      </c>
      <c r="D4585" s="1" t="s">
        <v>314</v>
      </c>
      <c r="E4585" s="45" t="str">
        <f>VLOOKUP(C4585,PROCV!E$50:G$126,3,0)</f>
        <v>Editorial</v>
      </c>
      <c r="F4585" s="1" t="s">
        <v>415</v>
      </c>
      <c r="G4585" s="1" t="s">
        <v>265</v>
      </c>
      <c r="H4585" s="1">
        <v>2012</v>
      </c>
      <c r="I4585" s="60">
        <f>VLOOKUP(H4585,PROCV!E$33:F$44,2,0)</f>
        <v>1.3647507536516714</v>
      </c>
      <c r="J4585" s="71">
        <v>100000</v>
      </c>
      <c r="K4585" s="44">
        <f t="shared" si="71"/>
        <v>136475.07536516714</v>
      </c>
    </row>
    <row r="4586" spans="1:11" s="43" customFormat="1" ht="19.7" customHeight="1" x14ac:dyDescent="0.25">
      <c r="A4586" s="43" t="s">
        <v>175</v>
      </c>
      <c r="B4586" s="1" t="s">
        <v>292</v>
      </c>
      <c r="C4586" s="1" t="s">
        <v>269</v>
      </c>
      <c r="D4586" s="1" t="s">
        <v>268</v>
      </c>
      <c r="E4586" s="45" t="str">
        <f>VLOOKUP(C4586,PROCV!E$50:G$126,3,0)</f>
        <v>NA</v>
      </c>
      <c r="F4586" s="1" t="s">
        <v>416</v>
      </c>
      <c r="G4586" s="1" t="s">
        <v>236</v>
      </c>
      <c r="H4586" s="1">
        <v>2012</v>
      </c>
      <c r="I4586" s="60">
        <f>VLOOKUP(H4586,PROCV!E$33:F$44,2,0)</f>
        <v>1.3647507536516714</v>
      </c>
      <c r="J4586" s="71">
        <v>31513</v>
      </c>
      <c r="K4586" s="44">
        <f t="shared" si="71"/>
        <v>43007.390499825124</v>
      </c>
    </row>
    <row r="4587" spans="1:11" s="43" customFormat="1" ht="19.7" customHeight="1" x14ac:dyDescent="0.25">
      <c r="A4587" s="43" t="s">
        <v>175</v>
      </c>
      <c r="B4587" s="1" t="s">
        <v>292</v>
      </c>
      <c r="C4587" s="1" t="s">
        <v>264</v>
      </c>
      <c r="D4587" s="1" t="s">
        <v>263</v>
      </c>
      <c r="E4587" s="45" t="str">
        <f>VLOOKUP(C4587,PROCV!E$50:G$126,3,0)</f>
        <v>Audiovisual</v>
      </c>
      <c r="F4587" s="1" t="s">
        <v>416</v>
      </c>
      <c r="G4587" s="1" t="s">
        <v>236</v>
      </c>
      <c r="H4587" s="1">
        <v>2012</v>
      </c>
      <c r="I4587" s="60">
        <f>VLOOKUP(H4587,PROCV!E$33:F$44,2,0)</f>
        <v>1.3647507536516714</v>
      </c>
      <c r="J4587" s="71">
        <v>14147</v>
      </c>
      <c r="K4587" s="44">
        <f t="shared" si="71"/>
        <v>19307.128911910197</v>
      </c>
    </row>
    <row r="4588" spans="1:11" s="43" customFormat="1" ht="19.7" customHeight="1" x14ac:dyDescent="0.25">
      <c r="A4588" s="43" t="s">
        <v>175</v>
      </c>
      <c r="B4588" s="1" t="s">
        <v>292</v>
      </c>
      <c r="C4588" s="1" t="s">
        <v>252</v>
      </c>
      <c r="D4588" s="1" t="s">
        <v>251</v>
      </c>
      <c r="E4588" s="45" t="str">
        <f>VLOOKUP(C4588,PROCV!E$50:G$126,3,0)</f>
        <v>Audiovisual</v>
      </c>
      <c r="F4588" s="1" t="s">
        <v>416</v>
      </c>
      <c r="G4588" s="1" t="s">
        <v>236</v>
      </c>
      <c r="H4588" s="1">
        <v>2012</v>
      </c>
      <c r="I4588" s="60">
        <f>VLOOKUP(H4588,PROCV!E$33:F$44,2,0)</f>
        <v>1.3647507536516714</v>
      </c>
      <c r="J4588" s="71">
        <v>7987</v>
      </c>
      <c r="K4588" s="44">
        <f t="shared" si="71"/>
        <v>10900.2642694159</v>
      </c>
    </row>
    <row r="4589" spans="1:11" s="43" customFormat="1" ht="19.7" customHeight="1" x14ac:dyDescent="0.25">
      <c r="A4589" s="43" t="s">
        <v>175</v>
      </c>
      <c r="B4589" s="1" t="s">
        <v>292</v>
      </c>
      <c r="C4589" s="1" t="s">
        <v>252</v>
      </c>
      <c r="D4589" s="1" t="s">
        <v>251</v>
      </c>
      <c r="E4589" s="45" t="str">
        <f>VLOOKUP(C4589,PROCV!E$50:G$126,3,0)</f>
        <v>Audiovisual</v>
      </c>
      <c r="F4589" s="1" t="s">
        <v>416</v>
      </c>
      <c r="G4589" s="1" t="s">
        <v>236</v>
      </c>
      <c r="H4589" s="1">
        <v>2012</v>
      </c>
      <c r="I4589" s="60">
        <f>VLOOKUP(H4589,PROCV!E$33:F$44,2,0)</f>
        <v>1.3647507536516714</v>
      </c>
      <c r="J4589" s="71">
        <v>198650</v>
      </c>
      <c r="K4589" s="44">
        <f t="shared" si="71"/>
        <v>271107.73721290455</v>
      </c>
    </row>
    <row r="4590" spans="1:11" s="43" customFormat="1" ht="19.7" customHeight="1" x14ac:dyDescent="0.25">
      <c r="A4590" s="43" t="s">
        <v>175</v>
      </c>
      <c r="B4590" s="1" t="s">
        <v>292</v>
      </c>
      <c r="C4590" s="1" t="s">
        <v>252</v>
      </c>
      <c r="D4590" s="1" t="s">
        <v>251</v>
      </c>
      <c r="E4590" s="45" t="str">
        <f>VLOOKUP(C4590,PROCV!E$50:G$126,3,0)</f>
        <v>Audiovisual</v>
      </c>
      <c r="F4590" s="1" t="s">
        <v>416</v>
      </c>
      <c r="G4590" s="1" t="s">
        <v>236</v>
      </c>
      <c r="H4590" s="1">
        <v>2012</v>
      </c>
      <c r="I4590" s="60">
        <f>VLOOKUP(H4590,PROCV!E$33:F$44,2,0)</f>
        <v>1.3647507536516714</v>
      </c>
      <c r="J4590" s="71">
        <v>285570</v>
      </c>
      <c r="K4590" s="44">
        <f t="shared" si="71"/>
        <v>389731.87272030779</v>
      </c>
    </row>
    <row r="4591" spans="1:11" s="43" customFormat="1" ht="19.7" customHeight="1" x14ac:dyDescent="0.25">
      <c r="A4591" s="43" t="s">
        <v>175</v>
      </c>
      <c r="B4591" s="1" t="s">
        <v>292</v>
      </c>
      <c r="C4591" s="1" t="s">
        <v>252</v>
      </c>
      <c r="D4591" s="1" t="s">
        <v>251</v>
      </c>
      <c r="E4591" s="45" t="str">
        <f>VLOOKUP(C4591,PROCV!E$50:G$126,3,0)</f>
        <v>Audiovisual</v>
      </c>
      <c r="F4591" s="1" t="s">
        <v>416</v>
      </c>
      <c r="G4591" s="1" t="s">
        <v>236</v>
      </c>
      <c r="H4591" s="1">
        <v>2012</v>
      </c>
      <c r="I4591" s="60">
        <f>VLOOKUP(H4591,PROCV!E$33:F$44,2,0)</f>
        <v>1.3647507536516714</v>
      </c>
      <c r="J4591" s="71">
        <v>110539</v>
      </c>
      <c r="K4591" s="44">
        <f t="shared" si="71"/>
        <v>150858.18355790211</v>
      </c>
    </row>
    <row r="4592" spans="1:11" s="43" customFormat="1" ht="19.7" customHeight="1" x14ac:dyDescent="0.25">
      <c r="A4592" s="43" t="s">
        <v>175</v>
      </c>
      <c r="B4592" s="1" t="s">
        <v>292</v>
      </c>
      <c r="C4592" s="1" t="s">
        <v>250</v>
      </c>
      <c r="D4592" s="1" t="s">
        <v>249</v>
      </c>
      <c r="E4592" s="45" t="str">
        <f>VLOOKUP(C4592,PROCV!E$50:G$126,3,0)</f>
        <v>Audiovisual</v>
      </c>
      <c r="F4592" s="1" t="s">
        <v>416</v>
      </c>
      <c r="G4592" s="1" t="s">
        <v>236</v>
      </c>
      <c r="H4592" s="1">
        <v>2012</v>
      </c>
      <c r="I4592" s="60">
        <f>VLOOKUP(H4592,PROCV!E$33:F$44,2,0)</f>
        <v>1.3647507536516714</v>
      </c>
      <c r="J4592" s="71">
        <v>150040</v>
      </c>
      <c r="K4592" s="44">
        <f t="shared" si="71"/>
        <v>204767.20307789679</v>
      </c>
    </row>
    <row r="4593" spans="1:11" s="43" customFormat="1" ht="19.7" customHeight="1" x14ac:dyDescent="0.25">
      <c r="A4593" s="43" t="s">
        <v>175</v>
      </c>
      <c r="B4593" s="1" t="s">
        <v>292</v>
      </c>
      <c r="C4593" s="1" t="s">
        <v>250</v>
      </c>
      <c r="D4593" s="1" t="s">
        <v>249</v>
      </c>
      <c r="E4593" s="45" t="str">
        <f>VLOOKUP(C4593,PROCV!E$50:G$126,3,0)</f>
        <v>Audiovisual</v>
      </c>
      <c r="F4593" s="1" t="s">
        <v>416</v>
      </c>
      <c r="G4593" s="1" t="s">
        <v>236</v>
      </c>
      <c r="H4593" s="1">
        <v>2012</v>
      </c>
      <c r="I4593" s="60">
        <f>VLOOKUP(H4593,PROCV!E$33:F$44,2,0)</f>
        <v>1.3647507536516714</v>
      </c>
      <c r="J4593" s="71">
        <v>600000</v>
      </c>
      <c r="K4593" s="44">
        <f t="shared" si="71"/>
        <v>818850.4521910029</v>
      </c>
    </row>
    <row r="4594" spans="1:11" s="43" customFormat="1" ht="19.7" customHeight="1" x14ac:dyDescent="0.25">
      <c r="A4594" s="43" t="s">
        <v>175</v>
      </c>
      <c r="B4594" s="1" t="s">
        <v>292</v>
      </c>
      <c r="C4594" s="1" t="s">
        <v>250</v>
      </c>
      <c r="D4594" s="1" t="s">
        <v>249</v>
      </c>
      <c r="E4594" s="45" t="str">
        <f>VLOOKUP(C4594,PROCV!E$50:G$126,3,0)</f>
        <v>Audiovisual</v>
      </c>
      <c r="F4594" s="1" t="s">
        <v>416</v>
      </c>
      <c r="G4594" s="1" t="s">
        <v>236</v>
      </c>
      <c r="H4594" s="1">
        <v>2012</v>
      </c>
      <c r="I4594" s="60">
        <f>VLOOKUP(H4594,PROCV!E$33:F$44,2,0)</f>
        <v>1.3647507536516714</v>
      </c>
      <c r="J4594" s="71">
        <v>542190</v>
      </c>
      <c r="K4594" s="44">
        <f t="shared" si="71"/>
        <v>739954.21112239978</v>
      </c>
    </row>
    <row r="4595" spans="1:11" s="43" customFormat="1" ht="19.7" customHeight="1" x14ac:dyDescent="0.25">
      <c r="A4595" s="43" t="s">
        <v>175</v>
      </c>
      <c r="B4595" s="1" t="s">
        <v>292</v>
      </c>
      <c r="C4595" s="1" t="s">
        <v>250</v>
      </c>
      <c r="D4595" s="1" t="s">
        <v>249</v>
      </c>
      <c r="E4595" s="45" t="str">
        <f>VLOOKUP(C4595,PROCV!E$50:G$126,3,0)</f>
        <v>Audiovisual</v>
      </c>
      <c r="F4595" s="1" t="s">
        <v>416</v>
      </c>
      <c r="G4595" s="1" t="s">
        <v>236</v>
      </c>
      <c r="H4595" s="1">
        <v>2012</v>
      </c>
      <c r="I4595" s="60">
        <f>VLOOKUP(H4595,PROCV!E$33:F$44,2,0)</f>
        <v>1.3647507536516714</v>
      </c>
      <c r="J4595" s="71">
        <v>36640</v>
      </c>
      <c r="K4595" s="44">
        <f t="shared" si="71"/>
        <v>50004.467613797242</v>
      </c>
    </row>
    <row r="4596" spans="1:11" s="43" customFormat="1" ht="19.7" customHeight="1" x14ac:dyDescent="0.25">
      <c r="A4596" s="43" t="s">
        <v>175</v>
      </c>
      <c r="B4596" s="1" t="s">
        <v>292</v>
      </c>
      <c r="C4596" s="1" t="s">
        <v>246</v>
      </c>
      <c r="D4596" s="1" t="s">
        <v>245</v>
      </c>
      <c r="E4596" s="45" t="str">
        <f>VLOOKUP(C4596,PROCV!E$50:G$126,3,0)</f>
        <v>Artes Cênicas e Espetáculos</v>
      </c>
      <c r="F4596" s="1" t="s">
        <v>415</v>
      </c>
      <c r="G4596" s="1" t="s">
        <v>265</v>
      </c>
      <c r="H4596" s="1">
        <v>2012</v>
      </c>
      <c r="I4596" s="60">
        <f>VLOOKUP(H4596,PROCV!E$33:F$44,2,0)</f>
        <v>1.3647507536516714</v>
      </c>
      <c r="J4596" s="71">
        <v>200000</v>
      </c>
      <c r="K4596" s="44">
        <f t="shared" si="71"/>
        <v>272950.15073033428</v>
      </c>
    </row>
    <row r="4597" spans="1:11" s="43" customFormat="1" ht="19.7" customHeight="1" x14ac:dyDescent="0.25">
      <c r="A4597" s="43" t="s">
        <v>175</v>
      </c>
      <c r="B4597" s="1" t="s">
        <v>292</v>
      </c>
      <c r="C4597" s="1" t="s">
        <v>246</v>
      </c>
      <c r="D4597" s="1" t="s">
        <v>245</v>
      </c>
      <c r="E4597" s="45" t="str">
        <f>VLOOKUP(C4597,PROCV!E$50:G$126,3,0)</f>
        <v>Artes Cênicas e Espetáculos</v>
      </c>
      <c r="F4597" s="1" t="s">
        <v>416</v>
      </c>
      <c r="G4597" s="1" t="s">
        <v>236</v>
      </c>
      <c r="H4597" s="1">
        <v>2012</v>
      </c>
      <c r="I4597" s="60">
        <f>VLOOKUP(H4597,PROCV!E$33:F$44,2,0)</f>
        <v>1.3647507536516714</v>
      </c>
      <c r="J4597" s="71">
        <v>43849</v>
      </c>
      <c r="K4597" s="44">
        <f t="shared" si="71"/>
        <v>59842.955796872142</v>
      </c>
    </row>
    <row r="4598" spans="1:11" s="43" customFormat="1" ht="19.7" customHeight="1" x14ac:dyDescent="0.25">
      <c r="A4598" s="43" t="s">
        <v>175</v>
      </c>
      <c r="B4598" s="1" t="s">
        <v>292</v>
      </c>
      <c r="C4598" s="1" t="s">
        <v>246</v>
      </c>
      <c r="D4598" s="1" t="s">
        <v>245</v>
      </c>
      <c r="E4598" s="45" t="str">
        <f>VLOOKUP(C4598,PROCV!E$50:G$126,3,0)</f>
        <v>Artes Cênicas e Espetáculos</v>
      </c>
      <c r="F4598" s="1" t="s">
        <v>416</v>
      </c>
      <c r="G4598" s="1" t="s">
        <v>236</v>
      </c>
      <c r="H4598" s="1">
        <v>2012</v>
      </c>
      <c r="I4598" s="60">
        <f>VLOOKUP(H4598,PROCV!E$33:F$44,2,0)</f>
        <v>1.3647507536516714</v>
      </c>
      <c r="J4598" s="71">
        <v>9741</v>
      </c>
      <c r="K4598" s="44">
        <f t="shared" si="71"/>
        <v>13294.037091320932</v>
      </c>
    </row>
    <row r="4599" spans="1:11" s="43" customFormat="1" ht="19.7" customHeight="1" x14ac:dyDescent="0.25">
      <c r="A4599" s="43" t="s">
        <v>175</v>
      </c>
      <c r="B4599" s="1" t="s">
        <v>292</v>
      </c>
      <c r="C4599" s="1" t="s">
        <v>238</v>
      </c>
      <c r="D4599" s="1" t="s">
        <v>237</v>
      </c>
      <c r="E4599" s="45" t="str">
        <f>VLOOKUP(C4599,PROCV!E$50:G$126,3,0)</f>
        <v>Artes Cênicas e Espetáculos</v>
      </c>
      <c r="F4599" s="1" t="s">
        <v>416</v>
      </c>
      <c r="G4599" s="1" t="s">
        <v>236</v>
      </c>
      <c r="H4599" s="1">
        <v>2012</v>
      </c>
      <c r="I4599" s="60">
        <f>VLOOKUP(H4599,PROCV!E$33:F$44,2,0)</f>
        <v>1.3647507536516714</v>
      </c>
      <c r="J4599" s="71">
        <v>29275</v>
      </c>
      <c r="K4599" s="44">
        <f t="shared" si="71"/>
        <v>39953.078313152684</v>
      </c>
    </row>
    <row r="4600" spans="1:11" s="43" customFormat="1" ht="19.7" customHeight="1" x14ac:dyDescent="0.25">
      <c r="A4600" s="43" t="s">
        <v>175</v>
      </c>
      <c r="B4600" s="1" t="s">
        <v>292</v>
      </c>
      <c r="C4600" s="1" t="s">
        <v>238</v>
      </c>
      <c r="D4600" s="1" t="s">
        <v>237</v>
      </c>
      <c r="E4600" s="45" t="str">
        <f>VLOOKUP(C4600,PROCV!E$50:G$126,3,0)</f>
        <v>Artes Cênicas e Espetáculos</v>
      </c>
      <c r="F4600" s="1" t="s">
        <v>416</v>
      </c>
      <c r="G4600" s="1" t="s">
        <v>236</v>
      </c>
      <c r="H4600" s="1">
        <v>2012</v>
      </c>
      <c r="I4600" s="60">
        <f>VLOOKUP(H4600,PROCV!E$33:F$44,2,0)</f>
        <v>1.3647507536516714</v>
      </c>
      <c r="J4600" s="71">
        <v>161360</v>
      </c>
      <c r="K4600" s="44">
        <f t="shared" si="71"/>
        <v>220216.1816092337</v>
      </c>
    </row>
    <row r="4601" spans="1:11" s="43" customFormat="1" ht="19.7" customHeight="1" x14ac:dyDescent="0.25">
      <c r="A4601" s="43" t="s">
        <v>175</v>
      </c>
      <c r="B4601" s="1" t="s">
        <v>292</v>
      </c>
      <c r="C4601" s="1" t="s">
        <v>238</v>
      </c>
      <c r="D4601" s="1" t="s">
        <v>237</v>
      </c>
      <c r="E4601" s="45" t="str">
        <f>VLOOKUP(C4601,PROCV!E$50:G$126,3,0)</f>
        <v>Artes Cênicas e Espetáculos</v>
      </c>
      <c r="F4601" s="1" t="s">
        <v>416</v>
      </c>
      <c r="G4601" s="1" t="s">
        <v>236</v>
      </c>
      <c r="H4601" s="1">
        <v>2012</v>
      </c>
      <c r="I4601" s="60">
        <f>VLOOKUP(H4601,PROCV!E$33:F$44,2,0)</f>
        <v>1.3647507536516714</v>
      </c>
      <c r="J4601" s="71">
        <v>298764</v>
      </c>
      <c r="K4601" s="44">
        <f t="shared" si="71"/>
        <v>407738.39416398795</v>
      </c>
    </row>
    <row r="4602" spans="1:11" s="43" customFormat="1" ht="19.7" customHeight="1" x14ac:dyDescent="0.25">
      <c r="A4602" s="43" t="s">
        <v>175</v>
      </c>
      <c r="B4602" s="1" t="s">
        <v>292</v>
      </c>
      <c r="C4602" s="1" t="s">
        <v>238</v>
      </c>
      <c r="D4602" s="1" t="s">
        <v>237</v>
      </c>
      <c r="E4602" s="45" t="str">
        <f>VLOOKUP(C4602,PROCV!E$50:G$126,3,0)</f>
        <v>Artes Cênicas e Espetáculos</v>
      </c>
      <c r="F4602" s="1" t="s">
        <v>416</v>
      </c>
      <c r="G4602" s="1" t="s">
        <v>236</v>
      </c>
      <c r="H4602" s="1">
        <v>2012</v>
      </c>
      <c r="I4602" s="60">
        <f>VLOOKUP(H4602,PROCV!E$33:F$44,2,0)</f>
        <v>1.3647507536516714</v>
      </c>
      <c r="J4602" s="71">
        <v>201520</v>
      </c>
      <c r="K4602" s="44">
        <f t="shared" si="71"/>
        <v>275024.57187588484</v>
      </c>
    </row>
    <row r="4603" spans="1:11" s="43" customFormat="1" ht="19.7" customHeight="1" x14ac:dyDescent="0.25">
      <c r="A4603" s="43" t="s">
        <v>175</v>
      </c>
      <c r="B4603" s="1" t="s">
        <v>292</v>
      </c>
      <c r="C4603" s="1" t="s">
        <v>241</v>
      </c>
      <c r="D4603" s="1" t="s">
        <v>240</v>
      </c>
      <c r="E4603" s="45" t="str">
        <f>VLOOKUP(C4603,PROCV!E$50:G$126,3,0)</f>
        <v>Artes Cênicas e Espetáculos</v>
      </c>
      <c r="F4603" s="1" t="s">
        <v>416</v>
      </c>
      <c r="G4603" s="1" t="s">
        <v>236</v>
      </c>
      <c r="H4603" s="1">
        <v>2012</v>
      </c>
      <c r="I4603" s="60">
        <f>VLOOKUP(H4603,PROCV!E$33:F$44,2,0)</f>
        <v>1.3647507536516714</v>
      </c>
      <c r="J4603" s="71">
        <v>131220</v>
      </c>
      <c r="K4603" s="44">
        <f t="shared" si="71"/>
        <v>179082.59389417231</v>
      </c>
    </row>
    <row r="4604" spans="1:11" s="43" customFormat="1" ht="19.7" customHeight="1" x14ac:dyDescent="0.25">
      <c r="A4604" s="43" t="s">
        <v>175</v>
      </c>
      <c r="B4604" s="1" t="s">
        <v>292</v>
      </c>
      <c r="C4604" s="1" t="s">
        <v>241</v>
      </c>
      <c r="D4604" s="1" t="s">
        <v>240</v>
      </c>
      <c r="E4604" s="45" t="str">
        <f>VLOOKUP(C4604,PROCV!E$50:G$126,3,0)</f>
        <v>Artes Cênicas e Espetáculos</v>
      </c>
      <c r="F4604" s="1" t="s">
        <v>416</v>
      </c>
      <c r="G4604" s="1" t="s">
        <v>236</v>
      </c>
      <c r="H4604" s="1">
        <v>2012</v>
      </c>
      <c r="I4604" s="60">
        <f>VLOOKUP(H4604,PROCV!E$33:F$44,2,0)</f>
        <v>1.3647507536516714</v>
      </c>
      <c r="J4604" s="71">
        <v>140000</v>
      </c>
      <c r="K4604" s="44">
        <f t="shared" si="71"/>
        <v>191065.105511234</v>
      </c>
    </row>
    <row r="4605" spans="1:11" s="43" customFormat="1" ht="19.7" customHeight="1" x14ac:dyDescent="0.25">
      <c r="A4605" s="43" t="s">
        <v>175</v>
      </c>
      <c r="B4605" s="1" t="s">
        <v>292</v>
      </c>
      <c r="C4605" s="1" t="s">
        <v>241</v>
      </c>
      <c r="D4605" s="1" t="s">
        <v>240</v>
      </c>
      <c r="E4605" s="45" t="str">
        <f>VLOOKUP(C4605,PROCV!E$50:G$126,3,0)</f>
        <v>Artes Cênicas e Espetáculos</v>
      </c>
      <c r="F4605" s="1" t="s">
        <v>415</v>
      </c>
      <c r="G4605" s="1" t="s">
        <v>265</v>
      </c>
      <c r="H4605" s="1">
        <v>2012</v>
      </c>
      <c r="I4605" s="60">
        <f>VLOOKUP(H4605,PROCV!E$33:F$44,2,0)</f>
        <v>1.3647507536516714</v>
      </c>
      <c r="J4605" s="71">
        <v>150000</v>
      </c>
      <c r="K4605" s="44">
        <f t="shared" si="71"/>
        <v>204712.61304775072</v>
      </c>
    </row>
    <row r="4606" spans="1:11" s="43" customFormat="1" ht="19.7" customHeight="1" x14ac:dyDescent="0.25">
      <c r="A4606" s="43" t="s">
        <v>175</v>
      </c>
      <c r="B4606" s="1" t="s">
        <v>292</v>
      </c>
      <c r="C4606" s="1" t="s">
        <v>241</v>
      </c>
      <c r="D4606" s="1" t="s">
        <v>240</v>
      </c>
      <c r="E4606" s="45" t="str">
        <f>VLOOKUP(C4606,PROCV!E$50:G$126,3,0)</f>
        <v>Artes Cênicas e Espetáculos</v>
      </c>
      <c r="F4606" s="1" t="s">
        <v>416</v>
      </c>
      <c r="G4606" s="1" t="s">
        <v>236</v>
      </c>
      <c r="H4606" s="1">
        <v>2012</v>
      </c>
      <c r="I4606" s="60">
        <f>VLOOKUP(H4606,PROCV!E$33:F$44,2,0)</f>
        <v>1.3647507536516714</v>
      </c>
      <c r="J4606" s="71">
        <v>306180</v>
      </c>
      <c r="K4606" s="44">
        <f t="shared" si="71"/>
        <v>417859.38575306878</v>
      </c>
    </row>
    <row r="4607" spans="1:11" s="43" customFormat="1" ht="19.7" customHeight="1" x14ac:dyDescent="0.25">
      <c r="A4607" s="43" t="s">
        <v>175</v>
      </c>
      <c r="B4607" s="1" t="s">
        <v>292</v>
      </c>
      <c r="C4607" s="1" t="s">
        <v>241</v>
      </c>
      <c r="D4607" s="1" t="s">
        <v>240</v>
      </c>
      <c r="E4607" s="45" t="str">
        <f>VLOOKUP(C4607,PROCV!E$50:G$126,3,0)</f>
        <v>Artes Cênicas e Espetáculos</v>
      </c>
      <c r="F4607" s="1" t="s">
        <v>416</v>
      </c>
      <c r="G4607" s="1" t="s">
        <v>236</v>
      </c>
      <c r="H4607" s="1">
        <v>2012</v>
      </c>
      <c r="I4607" s="60">
        <f>VLOOKUP(H4607,PROCV!E$33:F$44,2,0)</f>
        <v>1.3647507536516714</v>
      </c>
      <c r="J4607" s="71">
        <v>151785</v>
      </c>
      <c r="K4607" s="44">
        <f t="shared" si="71"/>
        <v>207148.69314301896</v>
      </c>
    </row>
    <row r="4608" spans="1:11" s="43" customFormat="1" ht="19.7" customHeight="1" x14ac:dyDescent="0.25">
      <c r="A4608" s="43" t="s">
        <v>175</v>
      </c>
      <c r="B4608" s="1" t="s">
        <v>292</v>
      </c>
      <c r="C4608" s="1" t="s">
        <v>241</v>
      </c>
      <c r="D4608" s="1" t="s">
        <v>240</v>
      </c>
      <c r="E4608" s="45" t="str">
        <f>VLOOKUP(C4608,PROCV!E$50:G$126,3,0)</f>
        <v>Artes Cênicas e Espetáculos</v>
      </c>
      <c r="F4608" s="1" t="s">
        <v>416</v>
      </c>
      <c r="G4608" s="1" t="s">
        <v>236</v>
      </c>
      <c r="H4608" s="1">
        <v>2012</v>
      </c>
      <c r="I4608" s="60">
        <f>VLOOKUP(H4608,PROCV!E$33:F$44,2,0)</f>
        <v>1.3647507536516714</v>
      </c>
      <c r="J4608" s="71">
        <v>47938</v>
      </c>
      <c r="K4608" s="44">
        <f t="shared" si="71"/>
        <v>65423.421628553828</v>
      </c>
    </row>
    <row r="4609" spans="1:11" s="43" customFormat="1" ht="19.7" customHeight="1" x14ac:dyDescent="0.25">
      <c r="A4609" s="43" t="s">
        <v>175</v>
      </c>
      <c r="B4609" s="1" t="s">
        <v>292</v>
      </c>
      <c r="C4609" s="1" t="s">
        <v>318</v>
      </c>
      <c r="D4609" s="1" t="s">
        <v>317</v>
      </c>
      <c r="E4609" s="45" t="str">
        <f>VLOOKUP(C4609,PROCV!E$50:G$126,3,0)</f>
        <v>Patrimônio</v>
      </c>
      <c r="F4609" s="1" t="s">
        <v>415</v>
      </c>
      <c r="G4609" s="1" t="s">
        <v>265</v>
      </c>
      <c r="H4609" s="1">
        <v>2012</v>
      </c>
      <c r="I4609" s="60">
        <f>VLOOKUP(H4609,PROCV!E$33:F$44,2,0)</f>
        <v>1.3647507536516714</v>
      </c>
      <c r="J4609" s="71">
        <v>95320</v>
      </c>
      <c r="K4609" s="44">
        <f t="shared" si="71"/>
        <v>130088.04183807732</v>
      </c>
    </row>
    <row r="4610" spans="1:11" s="43" customFormat="1" ht="19.7" customHeight="1" x14ac:dyDescent="0.25">
      <c r="A4610" s="43" t="s">
        <v>175</v>
      </c>
      <c r="B4610" s="1" t="s">
        <v>292</v>
      </c>
      <c r="C4610" s="1" t="s">
        <v>318</v>
      </c>
      <c r="D4610" s="1" t="s">
        <v>317</v>
      </c>
      <c r="E4610" s="45" t="str">
        <f>VLOOKUP(C4610,PROCV!E$50:G$126,3,0)</f>
        <v>Patrimônio</v>
      </c>
      <c r="F4610" s="1" t="s">
        <v>415</v>
      </c>
      <c r="G4610" s="1" t="s">
        <v>265</v>
      </c>
      <c r="H4610" s="1">
        <v>2012</v>
      </c>
      <c r="I4610" s="60">
        <f>VLOOKUP(H4610,PROCV!E$33:F$44,2,0)</f>
        <v>1.3647507536516714</v>
      </c>
      <c r="J4610" s="71">
        <v>462902</v>
      </c>
      <c r="K4610" s="44">
        <f t="shared" si="71"/>
        <v>631745.85336686601</v>
      </c>
    </row>
    <row r="4611" spans="1:11" s="43" customFormat="1" ht="19.7" customHeight="1" x14ac:dyDescent="0.25">
      <c r="A4611" s="43" t="s">
        <v>161</v>
      </c>
      <c r="B4611" s="1" t="s">
        <v>292</v>
      </c>
      <c r="C4611" s="1" t="s">
        <v>309</v>
      </c>
      <c r="D4611" s="1" t="s">
        <v>308</v>
      </c>
      <c r="E4611" s="45" t="str">
        <f>VLOOKUP(C4611,PROCV!E$50:G$126,3,0)</f>
        <v>NA</v>
      </c>
      <c r="F4611" s="1" t="s">
        <v>416</v>
      </c>
      <c r="G4611" s="1" t="s">
        <v>236</v>
      </c>
      <c r="H4611" s="1">
        <v>2012</v>
      </c>
      <c r="I4611" s="60">
        <f>VLOOKUP(H4611,PROCV!E$33:F$44,2,0)</f>
        <v>1.3647507536516714</v>
      </c>
      <c r="J4611" s="71">
        <v>37928</v>
      </c>
      <c r="K4611" s="44">
        <f t="shared" ref="K4611:K4674" si="72">J4611*I4611</f>
        <v>51762.26658450059</v>
      </c>
    </row>
    <row r="4612" spans="1:11" s="43" customFormat="1" ht="19.7" customHeight="1" x14ac:dyDescent="0.25">
      <c r="A4612" s="43" t="s">
        <v>161</v>
      </c>
      <c r="B4612" s="1" t="s">
        <v>292</v>
      </c>
      <c r="C4612" s="1" t="s">
        <v>291</v>
      </c>
      <c r="D4612" s="1" t="s">
        <v>290</v>
      </c>
      <c r="E4612" s="45" t="str">
        <f>VLOOKUP(C4612,PROCV!E$50:G$126,3,0)</f>
        <v>NA</v>
      </c>
      <c r="F4612" s="1" t="s">
        <v>416</v>
      </c>
      <c r="G4612" s="1" t="s">
        <v>236</v>
      </c>
      <c r="H4612" s="1">
        <v>2012</v>
      </c>
      <c r="I4612" s="60">
        <f>VLOOKUP(H4612,PROCV!E$33:F$44,2,0)</f>
        <v>1.3647507536516714</v>
      </c>
      <c r="J4612" s="71">
        <v>6504</v>
      </c>
      <c r="K4612" s="44">
        <f t="shared" si="72"/>
        <v>8876.3389017504705</v>
      </c>
    </row>
    <row r="4613" spans="1:11" s="43" customFormat="1" ht="19.7" customHeight="1" x14ac:dyDescent="0.25">
      <c r="A4613" s="43" t="s">
        <v>161</v>
      </c>
      <c r="B4613" s="1" t="s">
        <v>292</v>
      </c>
      <c r="C4613" s="1" t="s">
        <v>291</v>
      </c>
      <c r="D4613" s="1" t="s">
        <v>290</v>
      </c>
      <c r="E4613" s="45" t="str">
        <f>VLOOKUP(C4613,PROCV!E$50:G$126,3,0)</f>
        <v>NA</v>
      </c>
      <c r="F4613" s="1" t="s">
        <v>416</v>
      </c>
      <c r="G4613" s="1" t="s">
        <v>236</v>
      </c>
      <c r="H4613" s="1">
        <v>2012</v>
      </c>
      <c r="I4613" s="60">
        <f>VLOOKUP(H4613,PROCV!E$33:F$44,2,0)</f>
        <v>1.3647507536516714</v>
      </c>
      <c r="J4613" s="71">
        <v>12105</v>
      </c>
      <c r="K4613" s="44">
        <f t="shared" si="72"/>
        <v>16520.307872953483</v>
      </c>
    </row>
    <row r="4614" spans="1:11" s="43" customFormat="1" ht="19.7" customHeight="1" x14ac:dyDescent="0.25">
      <c r="A4614" s="43" t="s">
        <v>161</v>
      </c>
      <c r="B4614" s="1" t="s">
        <v>292</v>
      </c>
      <c r="C4614" s="1" t="s">
        <v>289</v>
      </c>
      <c r="D4614" s="1" t="s">
        <v>288</v>
      </c>
      <c r="E4614" s="45" t="str">
        <f>VLOOKUP(C4614,PROCV!E$50:G$126,3,0)</f>
        <v>Editorial</v>
      </c>
      <c r="F4614" s="1" t="s">
        <v>416</v>
      </c>
      <c r="G4614" s="1" t="s">
        <v>236</v>
      </c>
      <c r="H4614" s="1">
        <v>2012</v>
      </c>
      <c r="I4614" s="60">
        <f>VLOOKUP(H4614,PROCV!E$33:F$44,2,0)</f>
        <v>1.3647507536516714</v>
      </c>
      <c r="J4614" s="71">
        <v>140000</v>
      </c>
      <c r="K4614" s="44">
        <f t="shared" si="72"/>
        <v>191065.105511234</v>
      </c>
    </row>
    <row r="4615" spans="1:11" s="43" customFormat="1" ht="19.7" customHeight="1" x14ac:dyDescent="0.25">
      <c r="A4615" s="43" t="s">
        <v>161</v>
      </c>
      <c r="B4615" s="1" t="s">
        <v>292</v>
      </c>
      <c r="C4615" s="1" t="s">
        <v>289</v>
      </c>
      <c r="D4615" s="1" t="s">
        <v>288</v>
      </c>
      <c r="E4615" s="45" t="str">
        <f>VLOOKUP(C4615,PROCV!E$50:G$126,3,0)</f>
        <v>Editorial</v>
      </c>
      <c r="F4615" s="1" t="s">
        <v>416</v>
      </c>
      <c r="G4615" s="1" t="s">
        <v>236</v>
      </c>
      <c r="H4615" s="1">
        <v>2012</v>
      </c>
      <c r="I4615" s="60">
        <f>VLOOKUP(H4615,PROCV!E$33:F$44,2,0)</f>
        <v>1.3647507536516714</v>
      </c>
      <c r="J4615" s="71">
        <v>35739</v>
      </c>
      <c r="K4615" s="44">
        <f t="shared" si="72"/>
        <v>48774.827184757087</v>
      </c>
    </row>
    <row r="4616" spans="1:11" s="43" customFormat="1" ht="19.7" customHeight="1" x14ac:dyDescent="0.25">
      <c r="A4616" s="43" t="s">
        <v>161</v>
      </c>
      <c r="B4616" s="1" t="s">
        <v>292</v>
      </c>
      <c r="C4616" s="1" t="s">
        <v>287</v>
      </c>
      <c r="D4616" s="1" t="s">
        <v>286</v>
      </c>
      <c r="E4616" s="45" t="str">
        <f>VLOOKUP(C4616,PROCV!E$50:G$126,3,0)</f>
        <v>Música</v>
      </c>
      <c r="F4616" s="1" t="s">
        <v>416</v>
      </c>
      <c r="G4616" s="1" t="s">
        <v>236</v>
      </c>
      <c r="H4616" s="1">
        <v>2012</v>
      </c>
      <c r="I4616" s="60">
        <f>VLOOKUP(H4616,PROCV!E$33:F$44,2,0)</f>
        <v>1.3647507536516714</v>
      </c>
      <c r="J4616" s="71">
        <v>47180</v>
      </c>
      <c r="K4616" s="44">
        <f t="shared" si="72"/>
        <v>64388.94055728586</v>
      </c>
    </row>
    <row r="4617" spans="1:11" s="43" customFormat="1" ht="19.7" customHeight="1" x14ac:dyDescent="0.25">
      <c r="A4617" s="43" t="s">
        <v>161</v>
      </c>
      <c r="B4617" s="1" t="s">
        <v>292</v>
      </c>
      <c r="C4617" s="1" t="s">
        <v>287</v>
      </c>
      <c r="D4617" s="1" t="s">
        <v>286</v>
      </c>
      <c r="E4617" s="45" t="str">
        <f>VLOOKUP(C4617,PROCV!E$50:G$126,3,0)</f>
        <v>Música</v>
      </c>
      <c r="F4617" s="1" t="s">
        <v>416</v>
      </c>
      <c r="G4617" s="1" t="s">
        <v>236</v>
      </c>
      <c r="H4617" s="1">
        <v>2012</v>
      </c>
      <c r="I4617" s="60">
        <f>VLOOKUP(H4617,PROCV!E$33:F$44,2,0)</f>
        <v>1.3647507536516714</v>
      </c>
      <c r="J4617" s="71">
        <v>52149</v>
      </c>
      <c r="K4617" s="44">
        <f t="shared" si="72"/>
        <v>71170.387052181017</v>
      </c>
    </row>
    <row r="4618" spans="1:11" s="43" customFormat="1" ht="19.7" customHeight="1" x14ac:dyDescent="0.25">
      <c r="A4618" s="43" t="s">
        <v>161</v>
      </c>
      <c r="B4618" s="1" t="s">
        <v>292</v>
      </c>
      <c r="C4618" s="1" t="s">
        <v>285</v>
      </c>
      <c r="D4618" s="1" t="s">
        <v>284</v>
      </c>
      <c r="E4618" s="45" t="str">
        <f>VLOOKUP(C4618,PROCV!E$50:G$126,3,0)</f>
        <v>Editorial</v>
      </c>
      <c r="F4618" s="1" t="s">
        <v>416</v>
      </c>
      <c r="G4618" s="1" t="s">
        <v>236</v>
      </c>
      <c r="H4618" s="1">
        <v>2012</v>
      </c>
      <c r="I4618" s="60">
        <f>VLOOKUP(H4618,PROCV!E$33:F$44,2,0)</f>
        <v>1.3647507536516714</v>
      </c>
      <c r="J4618" s="71">
        <v>4410</v>
      </c>
      <c r="K4618" s="44">
        <f t="shared" si="72"/>
        <v>6018.5508236038713</v>
      </c>
    </row>
    <row r="4619" spans="1:11" s="43" customFormat="1" ht="19.7" customHeight="1" x14ac:dyDescent="0.25">
      <c r="A4619" s="43" t="s">
        <v>161</v>
      </c>
      <c r="B4619" s="1" t="s">
        <v>292</v>
      </c>
      <c r="C4619" s="1" t="s">
        <v>285</v>
      </c>
      <c r="D4619" s="1" t="s">
        <v>284</v>
      </c>
      <c r="E4619" s="45" t="str">
        <f>VLOOKUP(C4619,PROCV!E$50:G$126,3,0)</f>
        <v>Editorial</v>
      </c>
      <c r="F4619" s="1" t="s">
        <v>416</v>
      </c>
      <c r="G4619" s="1" t="s">
        <v>236</v>
      </c>
      <c r="H4619" s="1">
        <v>2012</v>
      </c>
      <c r="I4619" s="60">
        <f>VLOOKUP(H4619,PROCV!E$33:F$44,2,0)</f>
        <v>1.3647507536516714</v>
      </c>
      <c r="J4619" s="71">
        <v>151835</v>
      </c>
      <c r="K4619" s="44">
        <f t="shared" si="72"/>
        <v>207216.93068070154</v>
      </c>
    </row>
    <row r="4620" spans="1:11" s="43" customFormat="1" ht="19.7" customHeight="1" x14ac:dyDescent="0.25">
      <c r="A4620" s="43" t="s">
        <v>161</v>
      </c>
      <c r="B4620" s="1" t="s">
        <v>292</v>
      </c>
      <c r="C4620" s="1" t="s">
        <v>283</v>
      </c>
      <c r="D4620" s="1" t="s">
        <v>282</v>
      </c>
      <c r="E4620" s="45" t="str">
        <f>VLOOKUP(C4620,PROCV!E$50:G$126,3,0)</f>
        <v>Editorial</v>
      </c>
      <c r="F4620" s="1" t="s">
        <v>416</v>
      </c>
      <c r="G4620" s="1" t="s">
        <v>236</v>
      </c>
      <c r="H4620" s="1">
        <v>2012</v>
      </c>
      <c r="I4620" s="60">
        <f>VLOOKUP(H4620,PROCV!E$33:F$44,2,0)</f>
        <v>1.3647507536516714</v>
      </c>
      <c r="J4620" s="71">
        <v>61925</v>
      </c>
      <c r="K4620" s="44">
        <f t="shared" si="72"/>
        <v>84512.190419879757</v>
      </c>
    </row>
    <row r="4621" spans="1:11" s="43" customFormat="1" ht="19.7" customHeight="1" x14ac:dyDescent="0.25">
      <c r="A4621" s="43" t="s">
        <v>161</v>
      </c>
      <c r="B4621" s="1" t="s">
        <v>292</v>
      </c>
      <c r="C4621" s="1" t="s">
        <v>269</v>
      </c>
      <c r="D4621" s="1" t="s">
        <v>268</v>
      </c>
      <c r="E4621" s="45" t="str">
        <f>VLOOKUP(C4621,PROCV!E$50:G$126,3,0)</f>
        <v>NA</v>
      </c>
      <c r="F4621" s="1" t="s">
        <v>416</v>
      </c>
      <c r="G4621" s="1" t="s">
        <v>236</v>
      </c>
      <c r="H4621" s="1">
        <v>2012</v>
      </c>
      <c r="I4621" s="60">
        <f>VLOOKUP(H4621,PROCV!E$33:F$44,2,0)</f>
        <v>1.3647507536516714</v>
      </c>
      <c r="J4621" s="71">
        <v>142552</v>
      </c>
      <c r="K4621" s="44">
        <f t="shared" si="72"/>
        <v>194547.94943455307</v>
      </c>
    </row>
    <row r="4622" spans="1:11" s="43" customFormat="1" ht="19.7" customHeight="1" x14ac:dyDescent="0.25">
      <c r="A4622" s="43" t="s">
        <v>161</v>
      </c>
      <c r="B4622" s="1" t="s">
        <v>292</v>
      </c>
      <c r="C4622" s="1" t="s">
        <v>260</v>
      </c>
      <c r="D4622" s="1" t="s">
        <v>259</v>
      </c>
      <c r="E4622" s="45" t="str">
        <f>VLOOKUP(C4622,PROCV!E$50:G$126,3,0)</f>
        <v>Audiovisual</v>
      </c>
      <c r="F4622" s="1" t="s">
        <v>416</v>
      </c>
      <c r="G4622" s="1" t="s">
        <v>236</v>
      </c>
      <c r="H4622" s="1">
        <v>2012</v>
      </c>
      <c r="I4622" s="60">
        <f>VLOOKUP(H4622,PROCV!E$33:F$44,2,0)</f>
        <v>1.3647507536516714</v>
      </c>
      <c r="J4622" s="71">
        <v>6411</v>
      </c>
      <c r="K4622" s="44">
        <f t="shared" si="72"/>
        <v>8749.4170816608657</v>
      </c>
    </row>
    <row r="4623" spans="1:11" s="43" customFormat="1" ht="19.7" customHeight="1" x14ac:dyDescent="0.25">
      <c r="A4623" s="43" t="s">
        <v>161</v>
      </c>
      <c r="B4623" s="1" t="s">
        <v>292</v>
      </c>
      <c r="C4623" s="1" t="s">
        <v>260</v>
      </c>
      <c r="D4623" s="1" t="s">
        <v>259</v>
      </c>
      <c r="E4623" s="45" t="str">
        <f>VLOOKUP(C4623,PROCV!E$50:G$126,3,0)</f>
        <v>Audiovisual</v>
      </c>
      <c r="F4623" s="1" t="s">
        <v>416</v>
      </c>
      <c r="G4623" s="1" t="s">
        <v>236</v>
      </c>
      <c r="H4623" s="1">
        <v>2012</v>
      </c>
      <c r="I4623" s="60">
        <f>VLOOKUP(H4623,PROCV!E$33:F$44,2,0)</f>
        <v>1.3647507536516714</v>
      </c>
      <c r="J4623" s="71">
        <v>2705</v>
      </c>
      <c r="K4623" s="44">
        <f t="shared" si="72"/>
        <v>3691.6507886277714</v>
      </c>
    </row>
    <row r="4624" spans="1:11" s="43" customFormat="1" ht="19.7" customHeight="1" x14ac:dyDescent="0.25">
      <c r="A4624" s="43" t="s">
        <v>161</v>
      </c>
      <c r="B4624" s="1" t="s">
        <v>292</v>
      </c>
      <c r="C4624" s="1" t="s">
        <v>252</v>
      </c>
      <c r="D4624" s="1" t="s">
        <v>251</v>
      </c>
      <c r="E4624" s="45" t="str">
        <f>VLOOKUP(C4624,PROCV!E$50:G$126,3,0)</f>
        <v>Audiovisual</v>
      </c>
      <c r="F4624" s="1" t="s">
        <v>416</v>
      </c>
      <c r="G4624" s="1" t="s">
        <v>236</v>
      </c>
      <c r="H4624" s="1">
        <v>2012</v>
      </c>
      <c r="I4624" s="60">
        <f>VLOOKUP(H4624,PROCV!E$33:F$44,2,0)</f>
        <v>1.3647507536516714</v>
      </c>
      <c r="J4624" s="71">
        <v>7793</v>
      </c>
      <c r="K4624" s="44">
        <f t="shared" si="72"/>
        <v>10635.502623207476</v>
      </c>
    </row>
    <row r="4625" spans="1:11" s="43" customFormat="1" ht="19.7" customHeight="1" x14ac:dyDescent="0.25">
      <c r="A4625" s="43" t="s">
        <v>161</v>
      </c>
      <c r="B4625" s="1" t="s">
        <v>292</v>
      </c>
      <c r="C4625" s="1" t="s">
        <v>252</v>
      </c>
      <c r="D4625" s="1" t="s">
        <v>251</v>
      </c>
      <c r="E4625" s="45" t="str">
        <f>VLOOKUP(C4625,PROCV!E$50:G$126,3,0)</f>
        <v>Audiovisual</v>
      </c>
      <c r="F4625" s="1" t="s">
        <v>416</v>
      </c>
      <c r="G4625" s="1" t="s">
        <v>236</v>
      </c>
      <c r="H4625" s="1">
        <v>2012</v>
      </c>
      <c r="I4625" s="60">
        <f>VLOOKUP(H4625,PROCV!E$33:F$44,2,0)</f>
        <v>1.3647507536516714</v>
      </c>
      <c r="J4625" s="71">
        <v>176309</v>
      </c>
      <c r="K4625" s="44">
        <f t="shared" si="72"/>
        <v>240617.84062557254</v>
      </c>
    </row>
    <row r="4626" spans="1:11" s="43" customFormat="1" ht="19.7" customHeight="1" x14ac:dyDescent="0.25">
      <c r="A4626" s="43" t="s">
        <v>161</v>
      </c>
      <c r="B4626" s="1" t="s">
        <v>292</v>
      </c>
      <c r="C4626" s="1" t="s">
        <v>250</v>
      </c>
      <c r="D4626" s="1" t="s">
        <v>249</v>
      </c>
      <c r="E4626" s="45" t="str">
        <f>VLOOKUP(C4626,PROCV!E$50:G$126,3,0)</f>
        <v>Audiovisual</v>
      </c>
      <c r="F4626" s="1" t="s">
        <v>416</v>
      </c>
      <c r="G4626" s="1" t="s">
        <v>236</v>
      </c>
      <c r="H4626" s="1">
        <v>2012</v>
      </c>
      <c r="I4626" s="60">
        <f>VLOOKUP(H4626,PROCV!E$33:F$44,2,0)</f>
        <v>1.3647507536516714</v>
      </c>
      <c r="J4626" s="71">
        <v>28498</v>
      </c>
      <c r="K4626" s="44">
        <f t="shared" si="72"/>
        <v>38892.666977565335</v>
      </c>
    </row>
    <row r="4627" spans="1:11" s="43" customFormat="1" ht="19.7" customHeight="1" x14ac:dyDescent="0.25">
      <c r="A4627" s="43" t="s">
        <v>161</v>
      </c>
      <c r="B4627" s="1" t="s">
        <v>292</v>
      </c>
      <c r="C4627" s="1" t="s">
        <v>246</v>
      </c>
      <c r="D4627" s="1" t="s">
        <v>245</v>
      </c>
      <c r="E4627" s="45" t="str">
        <f>VLOOKUP(C4627,PROCV!E$50:G$126,3,0)</f>
        <v>Artes Cênicas e Espetáculos</v>
      </c>
      <c r="F4627" s="1" t="s">
        <v>416</v>
      </c>
      <c r="G4627" s="1" t="s">
        <v>236</v>
      </c>
      <c r="H4627" s="1">
        <v>2012</v>
      </c>
      <c r="I4627" s="60">
        <f>VLOOKUP(H4627,PROCV!E$33:F$44,2,0)</f>
        <v>1.3647507536516714</v>
      </c>
      <c r="J4627" s="71">
        <v>46309</v>
      </c>
      <c r="K4627" s="44">
        <f t="shared" si="72"/>
        <v>63200.242650855253</v>
      </c>
    </row>
    <row r="4628" spans="1:11" s="43" customFormat="1" ht="19.7" customHeight="1" x14ac:dyDescent="0.25">
      <c r="A4628" s="43" t="s">
        <v>161</v>
      </c>
      <c r="B4628" s="1" t="s">
        <v>292</v>
      </c>
      <c r="C4628" s="1" t="s">
        <v>238</v>
      </c>
      <c r="D4628" s="1" t="s">
        <v>237</v>
      </c>
      <c r="E4628" s="45" t="str">
        <f>VLOOKUP(C4628,PROCV!E$50:G$126,3,0)</f>
        <v>Artes Cênicas e Espetáculos</v>
      </c>
      <c r="F4628" s="1" t="s">
        <v>416</v>
      </c>
      <c r="G4628" s="1" t="s">
        <v>236</v>
      </c>
      <c r="H4628" s="1">
        <v>2012</v>
      </c>
      <c r="I4628" s="60">
        <f>VLOOKUP(H4628,PROCV!E$33:F$44,2,0)</f>
        <v>1.3647507536516714</v>
      </c>
      <c r="J4628" s="71">
        <v>32125</v>
      </c>
      <c r="K4628" s="44">
        <f t="shared" si="72"/>
        <v>43842.617961059943</v>
      </c>
    </row>
    <row r="4629" spans="1:11" s="43" customFormat="1" ht="19.7" customHeight="1" x14ac:dyDescent="0.25">
      <c r="A4629" s="43" t="s">
        <v>185</v>
      </c>
      <c r="B4629" s="1" t="s">
        <v>293</v>
      </c>
      <c r="C4629" s="1" t="s">
        <v>309</v>
      </c>
      <c r="D4629" s="1" t="s">
        <v>308</v>
      </c>
      <c r="E4629" s="45" t="str">
        <f>VLOOKUP(C4629,PROCV!E$50:G$126,3,0)</f>
        <v>NA</v>
      </c>
      <c r="F4629" s="1" t="s">
        <v>416</v>
      </c>
      <c r="G4629" s="1" t="s">
        <v>236</v>
      </c>
      <c r="H4629" s="1">
        <v>2012</v>
      </c>
      <c r="I4629" s="60">
        <f>VLOOKUP(H4629,PROCV!E$33:F$44,2,0)</f>
        <v>1.3647507536516714</v>
      </c>
      <c r="J4629" s="71">
        <v>48705</v>
      </c>
      <c r="K4629" s="44">
        <f t="shared" si="72"/>
        <v>66470.185456604653</v>
      </c>
    </row>
    <row r="4630" spans="1:11" s="43" customFormat="1" ht="19.7" customHeight="1" x14ac:dyDescent="0.25">
      <c r="A4630" s="43" t="s">
        <v>185</v>
      </c>
      <c r="B4630" s="1" t="s">
        <v>293</v>
      </c>
      <c r="C4630" s="1" t="s">
        <v>291</v>
      </c>
      <c r="D4630" s="1" t="s">
        <v>290</v>
      </c>
      <c r="E4630" s="45" t="str">
        <f>VLOOKUP(C4630,PROCV!E$50:G$126,3,0)</f>
        <v>NA</v>
      </c>
      <c r="F4630" s="1" t="s">
        <v>416</v>
      </c>
      <c r="G4630" s="1" t="s">
        <v>236</v>
      </c>
      <c r="H4630" s="1">
        <v>2012</v>
      </c>
      <c r="I4630" s="60">
        <f>VLOOKUP(H4630,PROCV!E$33:F$44,2,0)</f>
        <v>1.3647507536516714</v>
      </c>
      <c r="J4630" s="71">
        <v>3583</v>
      </c>
      <c r="K4630" s="44">
        <f t="shared" si="72"/>
        <v>4889.9019503339387</v>
      </c>
    </row>
    <row r="4631" spans="1:11" s="43" customFormat="1" ht="19.7" customHeight="1" x14ac:dyDescent="0.25">
      <c r="A4631" s="43" t="s">
        <v>185</v>
      </c>
      <c r="B4631" s="1" t="s">
        <v>293</v>
      </c>
      <c r="C4631" s="1" t="s">
        <v>291</v>
      </c>
      <c r="D4631" s="1" t="s">
        <v>290</v>
      </c>
      <c r="E4631" s="45" t="str">
        <f>VLOOKUP(C4631,PROCV!E$50:G$126,3,0)</f>
        <v>NA</v>
      </c>
      <c r="F4631" s="1" t="s">
        <v>416</v>
      </c>
      <c r="G4631" s="1" t="s">
        <v>236</v>
      </c>
      <c r="H4631" s="1">
        <v>2012</v>
      </c>
      <c r="I4631" s="60">
        <f>VLOOKUP(H4631,PROCV!E$33:F$44,2,0)</f>
        <v>1.3647507536516714</v>
      </c>
      <c r="J4631" s="71">
        <v>2600000</v>
      </c>
      <c r="K4631" s="44">
        <f t="shared" si="72"/>
        <v>3548351.9594943458</v>
      </c>
    </row>
    <row r="4632" spans="1:11" s="43" customFormat="1" ht="19.7" customHeight="1" x14ac:dyDescent="0.25">
      <c r="A4632" s="43" t="s">
        <v>185</v>
      </c>
      <c r="B4632" s="1" t="s">
        <v>293</v>
      </c>
      <c r="C4632" s="1" t="s">
        <v>291</v>
      </c>
      <c r="D4632" s="1" t="s">
        <v>290</v>
      </c>
      <c r="E4632" s="45" t="str">
        <f>VLOOKUP(C4632,PROCV!E$50:G$126,3,0)</f>
        <v>NA</v>
      </c>
      <c r="F4632" s="1" t="s">
        <v>416</v>
      </c>
      <c r="G4632" s="1" t="s">
        <v>236</v>
      </c>
      <c r="H4632" s="1">
        <v>2012</v>
      </c>
      <c r="I4632" s="60">
        <f>VLOOKUP(H4632,PROCV!E$33:F$44,2,0)</f>
        <v>1.3647507536516714</v>
      </c>
      <c r="J4632" s="71">
        <v>63758</v>
      </c>
      <c r="K4632" s="44">
        <f t="shared" si="72"/>
        <v>87013.778551323267</v>
      </c>
    </row>
    <row r="4633" spans="1:11" s="43" customFormat="1" ht="19.7" customHeight="1" x14ac:dyDescent="0.25">
      <c r="A4633" s="43" t="s">
        <v>185</v>
      </c>
      <c r="B4633" s="1" t="s">
        <v>293</v>
      </c>
      <c r="C4633" s="1" t="s">
        <v>291</v>
      </c>
      <c r="D4633" s="1" t="s">
        <v>290</v>
      </c>
      <c r="E4633" s="45" t="str">
        <f>VLOOKUP(C4633,PROCV!E$50:G$126,3,0)</f>
        <v>NA</v>
      </c>
      <c r="F4633" s="1" t="s">
        <v>416</v>
      </c>
      <c r="G4633" s="1" t="s">
        <v>236</v>
      </c>
      <c r="H4633" s="1">
        <v>2012</v>
      </c>
      <c r="I4633" s="60">
        <f>VLOOKUP(H4633,PROCV!E$33:F$44,2,0)</f>
        <v>1.3647507536516714</v>
      </c>
      <c r="J4633" s="71">
        <v>1521511</v>
      </c>
      <c r="K4633" s="44">
        <f t="shared" si="72"/>
        <v>2076483.2839393083</v>
      </c>
    </row>
    <row r="4634" spans="1:11" s="43" customFormat="1" ht="19.7" customHeight="1" x14ac:dyDescent="0.25">
      <c r="A4634" s="43" t="s">
        <v>185</v>
      </c>
      <c r="B4634" s="1" t="s">
        <v>293</v>
      </c>
      <c r="C4634" s="1" t="s">
        <v>320</v>
      </c>
      <c r="D4634" s="1" t="s">
        <v>319</v>
      </c>
      <c r="E4634" s="45" t="str">
        <f>VLOOKUP(C4634,PROCV!E$50:G$126,3,0)</f>
        <v>Música</v>
      </c>
      <c r="F4634" s="1" t="s">
        <v>416</v>
      </c>
      <c r="G4634" s="1" t="s">
        <v>236</v>
      </c>
      <c r="H4634" s="1">
        <v>2012</v>
      </c>
      <c r="I4634" s="60">
        <f>VLOOKUP(H4634,PROCV!E$33:F$44,2,0)</f>
        <v>1.3647507536516714</v>
      </c>
      <c r="J4634" s="71">
        <v>25046</v>
      </c>
      <c r="K4634" s="44">
        <f t="shared" si="72"/>
        <v>34181.547375959759</v>
      </c>
    </row>
    <row r="4635" spans="1:11" s="43" customFormat="1" ht="19.7" customHeight="1" x14ac:dyDescent="0.25">
      <c r="A4635" s="43" t="s">
        <v>185</v>
      </c>
      <c r="B4635" s="1" t="s">
        <v>293</v>
      </c>
      <c r="C4635" s="1" t="s">
        <v>320</v>
      </c>
      <c r="D4635" s="1" t="s">
        <v>319</v>
      </c>
      <c r="E4635" s="45" t="str">
        <f>VLOOKUP(C4635,PROCV!E$50:G$126,3,0)</f>
        <v>Música</v>
      </c>
      <c r="F4635" s="1" t="s">
        <v>416</v>
      </c>
      <c r="G4635" s="1" t="s">
        <v>236</v>
      </c>
      <c r="H4635" s="1">
        <v>2012</v>
      </c>
      <c r="I4635" s="60">
        <f>VLOOKUP(H4635,PROCV!E$33:F$44,2,0)</f>
        <v>1.3647507536516714</v>
      </c>
      <c r="J4635" s="71">
        <v>18515</v>
      </c>
      <c r="K4635" s="44">
        <f t="shared" si="72"/>
        <v>25268.360203860695</v>
      </c>
    </row>
    <row r="4636" spans="1:11" s="43" customFormat="1" ht="19.7" customHeight="1" x14ac:dyDescent="0.25">
      <c r="A4636" s="43" t="s">
        <v>185</v>
      </c>
      <c r="B4636" s="1" t="s">
        <v>293</v>
      </c>
      <c r="C4636" s="1" t="s">
        <v>289</v>
      </c>
      <c r="D4636" s="1" t="s">
        <v>288</v>
      </c>
      <c r="E4636" s="45" t="str">
        <f>VLOOKUP(C4636,PROCV!E$50:G$126,3,0)</f>
        <v>Editorial</v>
      </c>
      <c r="F4636" s="1" t="s">
        <v>416</v>
      </c>
      <c r="G4636" s="1" t="s">
        <v>236</v>
      </c>
      <c r="H4636" s="1">
        <v>2012</v>
      </c>
      <c r="I4636" s="60">
        <f>VLOOKUP(H4636,PROCV!E$33:F$44,2,0)</f>
        <v>1.3647507536516714</v>
      </c>
      <c r="J4636" s="71">
        <v>160700</v>
      </c>
      <c r="K4636" s="44">
        <f t="shared" si="72"/>
        <v>219315.44611182361</v>
      </c>
    </row>
    <row r="4637" spans="1:11" s="43" customFormat="1" ht="19.7" customHeight="1" x14ac:dyDescent="0.25">
      <c r="A4637" s="43" t="s">
        <v>185</v>
      </c>
      <c r="B4637" s="1" t="s">
        <v>293</v>
      </c>
      <c r="C4637" s="1" t="s">
        <v>289</v>
      </c>
      <c r="D4637" s="1" t="s">
        <v>288</v>
      </c>
      <c r="E4637" s="45" t="str">
        <f>VLOOKUP(C4637,PROCV!E$50:G$126,3,0)</f>
        <v>Editorial</v>
      </c>
      <c r="F4637" s="1" t="s">
        <v>416</v>
      </c>
      <c r="G4637" s="1" t="s">
        <v>236</v>
      </c>
      <c r="H4637" s="1">
        <v>2012</v>
      </c>
      <c r="I4637" s="60">
        <f>VLOOKUP(H4637,PROCV!E$33:F$44,2,0)</f>
        <v>1.3647507536516714</v>
      </c>
      <c r="J4637" s="71">
        <v>241921</v>
      </c>
      <c r="K4637" s="44">
        <f t="shared" si="72"/>
        <v>330161.86707416602</v>
      </c>
    </row>
    <row r="4638" spans="1:11" s="43" customFormat="1" ht="19.7" customHeight="1" x14ac:dyDescent="0.25">
      <c r="A4638" s="43" t="s">
        <v>185</v>
      </c>
      <c r="B4638" s="1" t="s">
        <v>293</v>
      </c>
      <c r="C4638" s="1" t="s">
        <v>289</v>
      </c>
      <c r="D4638" s="1" t="s">
        <v>288</v>
      </c>
      <c r="E4638" s="45" t="str">
        <f>VLOOKUP(C4638,PROCV!E$50:G$126,3,0)</f>
        <v>Editorial</v>
      </c>
      <c r="F4638" s="1" t="s">
        <v>416</v>
      </c>
      <c r="G4638" s="1" t="s">
        <v>236</v>
      </c>
      <c r="H4638" s="1">
        <v>2012</v>
      </c>
      <c r="I4638" s="60">
        <f>VLOOKUP(H4638,PROCV!E$33:F$44,2,0)</f>
        <v>1.3647507536516714</v>
      </c>
      <c r="J4638" s="71">
        <v>79476</v>
      </c>
      <c r="K4638" s="44">
        <f t="shared" si="72"/>
        <v>108464.93089722024</v>
      </c>
    </row>
    <row r="4639" spans="1:11" s="43" customFormat="1" ht="19.7" customHeight="1" x14ac:dyDescent="0.25">
      <c r="A4639" s="43" t="s">
        <v>185</v>
      </c>
      <c r="B4639" s="1" t="s">
        <v>293</v>
      </c>
      <c r="C4639" s="1" t="s">
        <v>287</v>
      </c>
      <c r="D4639" s="1" t="s">
        <v>286</v>
      </c>
      <c r="E4639" s="45" t="str">
        <f>VLOOKUP(C4639,PROCV!E$50:G$126,3,0)</f>
        <v>Música</v>
      </c>
      <c r="F4639" s="1" t="s">
        <v>416</v>
      </c>
      <c r="G4639" s="1" t="s">
        <v>236</v>
      </c>
      <c r="H4639" s="1">
        <v>2012</v>
      </c>
      <c r="I4639" s="60">
        <f>VLOOKUP(H4639,PROCV!E$33:F$44,2,0)</f>
        <v>1.3647507536516714</v>
      </c>
      <c r="J4639" s="71">
        <v>90613</v>
      </c>
      <c r="K4639" s="44">
        <f t="shared" si="72"/>
        <v>123664.1600406389</v>
      </c>
    </row>
    <row r="4640" spans="1:11" s="43" customFormat="1" ht="19.7" customHeight="1" x14ac:dyDescent="0.25">
      <c r="A4640" s="43" t="s">
        <v>185</v>
      </c>
      <c r="B4640" s="1" t="s">
        <v>293</v>
      </c>
      <c r="C4640" s="1" t="s">
        <v>287</v>
      </c>
      <c r="D4640" s="1" t="s">
        <v>286</v>
      </c>
      <c r="E4640" s="45" t="str">
        <f>VLOOKUP(C4640,PROCV!E$50:G$126,3,0)</f>
        <v>Música</v>
      </c>
      <c r="F4640" s="1" t="s">
        <v>416</v>
      </c>
      <c r="G4640" s="1" t="s">
        <v>236</v>
      </c>
      <c r="H4640" s="1">
        <v>2012</v>
      </c>
      <c r="I4640" s="60">
        <f>VLOOKUP(H4640,PROCV!E$33:F$44,2,0)</f>
        <v>1.3647507536516714</v>
      </c>
      <c r="J4640" s="71">
        <v>658003</v>
      </c>
      <c r="K4640" s="44">
        <f t="shared" si="72"/>
        <v>898010.09015506075</v>
      </c>
    </row>
    <row r="4641" spans="1:11" s="43" customFormat="1" ht="19.7" customHeight="1" x14ac:dyDescent="0.25">
      <c r="A4641" s="43" t="s">
        <v>185</v>
      </c>
      <c r="B4641" s="1" t="s">
        <v>293</v>
      </c>
      <c r="C4641" s="1" t="s">
        <v>287</v>
      </c>
      <c r="D4641" s="1" t="s">
        <v>286</v>
      </c>
      <c r="E4641" s="45" t="str">
        <f>VLOOKUP(C4641,PROCV!E$50:G$126,3,0)</f>
        <v>Música</v>
      </c>
      <c r="F4641" s="1" t="s">
        <v>416</v>
      </c>
      <c r="G4641" s="1" t="s">
        <v>236</v>
      </c>
      <c r="H4641" s="1">
        <v>2012</v>
      </c>
      <c r="I4641" s="60">
        <f>VLOOKUP(H4641,PROCV!E$33:F$44,2,0)</f>
        <v>1.3647507536516714</v>
      </c>
      <c r="J4641" s="71">
        <v>795272</v>
      </c>
      <c r="K4641" s="44">
        <f t="shared" si="72"/>
        <v>1085348.0613580721</v>
      </c>
    </row>
    <row r="4642" spans="1:11" s="43" customFormat="1" ht="19.7" customHeight="1" x14ac:dyDescent="0.25">
      <c r="A4642" s="43" t="s">
        <v>185</v>
      </c>
      <c r="B4642" s="1" t="s">
        <v>293</v>
      </c>
      <c r="C4642" s="1" t="s">
        <v>287</v>
      </c>
      <c r="D4642" s="1" t="s">
        <v>286</v>
      </c>
      <c r="E4642" s="45" t="str">
        <f>VLOOKUP(C4642,PROCV!E$50:G$126,3,0)</f>
        <v>Música</v>
      </c>
      <c r="F4642" s="1" t="s">
        <v>416</v>
      </c>
      <c r="G4642" s="1" t="s">
        <v>236</v>
      </c>
      <c r="H4642" s="1">
        <v>2012</v>
      </c>
      <c r="I4642" s="60">
        <f>VLOOKUP(H4642,PROCV!E$33:F$44,2,0)</f>
        <v>1.3647507536516714</v>
      </c>
      <c r="J4642" s="71">
        <v>11000</v>
      </c>
      <c r="K4642" s="44">
        <f t="shared" si="72"/>
        <v>15012.258290168385</v>
      </c>
    </row>
    <row r="4643" spans="1:11" s="43" customFormat="1" ht="19.7" customHeight="1" x14ac:dyDescent="0.25">
      <c r="A4643" s="43" t="s">
        <v>185</v>
      </c>
      <c r="B4643" s="1" t="s">
        <v>293</v>
      </c>
      <c r="C4643" s="1" t="s">
        <v>362</v>
      </c>
      <c r="D4643" s="1" t="s">
        <v>361</v>
      </c>
      <c r="E4643" s="45" t="str">
        <f>VLOOKUP(C4643,PROCV!E$50:G$126,3,0)</f>
        <v>Editorial</v>
      </c>
      <c r="F4643" s="1" t="s">
        <v>416</v>
      </c>
      <c r="G4643" s="1" t="s">
        <v>236</v>
      </c>
      <c r="H4643" s="1">
        <v>2012</v>
      </c>
      <c r="I4643" s="60">
        <f>VLOOKUP(H4643,PROCV!E$33:F$44,2,0)</f>
        <v>1.3647507536516714</v>
      </c>
      <c r="J4643" s="71">
        <v>148541</v>
      </c>
      <c r="K4643" s="44">
        <f t="shared" si="72"/>
        <v>202721.44169817292</v>
      </c>
    </row>
    <row r="4644" spans="1:11" s="43" customFormat="1" ht="19.7" customHeight="1" x14ac:dyDescent="0.25">
      <c r="A4644" s="43" t="s">
        <v>185</v>
      </c>
      <c r="B4644" s="1" t="s">
        <v>293</v>
      </c>
      <c r="C4644" s="1" t="s">
        <v>285</v>
      </c>
      <c r="D4644" s="1" t="s">
        <v>284</v>
      </c>
      <c r="E4644" s="45" t="str">
        <f>VLOOKUP(C4644,PROCV!E$50:G$126,3,0)</f>
        <v>Editorial</v>
      </c>
      <c r="F4644" s="1" t="s">
        <v>416</v>
      </c>
      <c r="G4644" s="1" t="s">
        <v>236</v>
      </c>
      <c r="H4644" s="1">
        <v>2012</v>
      </c>
      <c r="I4644" s="60">
        <f>VLOOKUP(H4644,PROCV!E$33:F$44,2,0)</f>
        <v>1.3647507536516714</v>
      </c>
      <c r="J4644" s="71">
        <v>37135</v>
      </c>
      <c r="K4644" s="44">
        <f t="shared" si="72"/>
        <v>50680.019236854816</v>
      </c>
    </row>
    <row r="4645" spans="1:11" s="43" customFormat="1" ht="19.7" customHeight="1" x14ac:dyDescent="0.25">
      <c r="A4645" s="43" t="s">
        <v>185</v>
      </c>
      <c r="B4645" s="1" t="s">
        <v>293</v>
      </c>
      <c r="C4645" s="1" t="s">
        <v>285</v>
      </c>
      <c r="D4645" s="1" t="s">
        <v>284</v>
      </c>
      <c r="E4645" s="45" t="str">
        <f>VLOOKUP(C4645,PROCV!E$50:G$126,3,0)</f>
        <v>Editorial</v>
      </c>
      <c r="F4645" s="1" t="s">
        <v>416</v>
      </c>
      <c r="G4645" s="1" t="s">
        <v>236</v>
      </c>
      <c r="H4645" s="1">
        <v>2012</v>
      </c>
      <c r="I4645" s="60">
        <f>VLOOKUP(H4645,PROCV!E$33:F$44,2,0)</f>
        <v>1.3647507536516714</v>
      </c>
      <c r="J4645" s="71">
        <v>50221</v>
      </c>
      <c r="K4645" s="44">
        <f t="shared" si="72"/>
        <v>68539.14759914059</v>
      </c>
    </row>
    <row r="4646" spans="1:11" s="43" customFormat="1" ht="19.7" customHeight="1" x14ac:dyDescent="0.25">
      <c r="A4646" s="43" t="s">
        <v>185</v>
      </c>
      <c r="B4646" s="1" t="s">
        <v>293</v>
      </c>
      <c r="C4646" s="1" t="s">
        <v>285</v>
      </c>
      <c r="D4646" s="1" t="s">
        <v>284</v>
      </c>
      <c r="E4646" s="45" t="str">
        <f>VLOOKUP(C4646,PROCV!E$50:G$126,3,0)</f>
        <v>Editorial</v>
      </c>
      <c r="F4646" s="1" t="s">
        <v>416</v>
      </c>
      <c r="G4646" s="1" t="s">
        <v>265</v>
      </c>
      <c r="H4646" s="1">
        <v>2012</v>
      </c>
      <c r="I4646" s="60">
        <f>VLOOKUP(H4646,PROCV!E$33:F$44,2,0)</f>
        <v>1.3647507536516714</v>
      </c>
      <c r="J4646" s="71">
        <v>1395324</v>
      </c>
      <c r="K4646" s="44">
        <f t="shared" si="72"/>
        <v>1904269.4805882648</v>
      </c>
    </row>
    <row r="4647" spans="1:11" s="43" customFormat="1" ht="19.7" customHeight="1" x14ac:dyDescent="0.25">
      <c r="A4647" s="43" t="s">
        <v>185</v>
      </c>
      <c r="B4647" s="1" t="s">
        <v>293</v>
      </c>
      <c r="C4647" s="1" t="s">
        <v>285</v>
      </c>
      <c r="D4647" s="1" t="s">
        <v>284</v>
      </c>
      <c r="E4647" s="45" t="str">
        <f>VLOOKUP(C4647,PROCV!E$50:G$126,3,0)</f>
        <v>Editorial</v>
      </c>
      <c r="F4647" s="1" t="s">
        <v>416</v>
      </c>
      <c r="G4647" s="1" t="s">
        <v>236</v>
      </c>
      <c r="H4647" s="1">
        <v>2012</v>
      </c>
      <c r="I4647" s="60">
        <f>VLOOKUP(H4647,PROCV!E$33:F$44,2,0)</f>
        <v>1.3647507536516714</v>
      </c>
      <c r="J4647" s="71">
        <v>127132</v>
      </c>
      <c r="K4647" s="44">
        <f t="shared" si="72"/>
        <v>173503.49281324429</v>
      </c>
    </row>
    <row r="4648" spans="1:11" s="43" customFormat="1" ht="19.7" customHeight="1" x14ac:dyDescent="0.25">
      <c r="A4648" s="43" t="s">
        <v>185</v>
      </c>
      <c r="B4648" s="1" t="s">
        <v>293</v>
      </c>
      <c r="C4648" s="1" t="s">
        <v>285</v>
      </c>
      <c r="D4648" s="1" t="s">
        <v>284</v>
      </c>
      <c r="E4648" s="45" t="str">
        <f>VLOOKUP(C4648,PROCV!E$50:G$126,3,0)</f>
        <v>Editorial</v>
      </c>
      <c r="F4648" s="1" t="s">
        <v>416</v>
      </c>
      <c r="G4648" s="1" t="s">
        <v>236</v>
      </c>
      <c r="H4648" s="1">
        <v>2012</v>
      </c>
      <c r="I4648" s="60">
        <f>VLOOKUP(H4648,PROCV!E$33:F$44,2,0)</f>
        <v>1.3647507536516714</v>
      </c>
      <c r="J4648" s="71">
        <v>583032</v>
      </c>
      <c r="K4648" s="44">
        <f t="shared" si="72"/>
        <v>795693.36140304129</v>
      </c>
    </row>
    <row r="4649" spans="1:11" s="43" customFormat="1" ht="19.7" customHeight="1" x14ac:dyDescent="0.25">
      <c r="A4649" s="43" t="s">
        <v>185</v>
      </c>
      <c r="B4649" s="1" t="s">
        <v>293</v>
      </c>
      <c r="C4649" s="1" t="s">
        <v>285</v>
      </c>
      <c r="D4649" s="1" t="s">
        <v>284</v>
      </c>
      <c r="E4649" s="45" t="str">
        <f>VLOOKUP(C4649,PROCV!E$50:G$126,3,0)</f>
        <v>Editorial</v>
      </c>
      <c r="F4649" s="1" t="s">
        <v>416</v>
      </c>
      <c r="G4649" s="1" t="s">
        <v>236</v>
      </c>
      <c r="H4649" s="1">
        <v>2012</v>
      </c>
      <c r="I4649" s="60">
        <f>VLOOKUP(H4649,PROCV!E$33:F$44,2,0)</f>
        <v>1.3647507536516714</v>
      </c>
      <c r="J4649" s="71">
        <v>10000</v>
      </c>
      <c r="K4649" s="44">
        <f t="shared" si="72"/>
        <v>13647.507536516714</v>
      </c>
    </row>
    <row r="4650" spans="1:11" s="43" customFormat="1" ht="19.7" customHeight="1" x14ac:dyDescent="0.25">
      <c r="A4650" s="43" t="s">
        <v>185</v>
      </c>
      <c r="B4650" s="1" t="s">
        <v>293</v>
      </c>
      <c r="C4650" s="1" t="s">
        <v>283</v>
      </c>
      <c r="D4650" s="1" t="s">
        <v>282</v>
      </c>
      <c r="E4650" s="45" t="str">
        <f>VLOOKUP(C4650,PROCV!E$50:G$126,3,0)</f>
        <v>Editorial</v>
      </c>
      <c r="F4650" s="1" t="s">
        <v>416</v>
      </c>
      <c r="G4650" s="1" t="s">
        <v>236</v>
      </c>
      <c r="H4650" s="1">
        <v>2012</v>
      </c>
      <c r="I4650" s="60">
        <f>VLOOKUP(H4650,PROCV!E$33:F$44,2,0)</f>
        <v>1.3647507536516714</v>
      </c>
      <c r="J4650" s="71">
        <v>23260</v>
      </c>
      <c r="K4650" s="44">
        <f t="shared" si="72"/>
        <v>31744.102529937878</v>
      </c>
    </row>
    <row r="4651" spans="1:11" s="43" customFormat="1" ht="19.7" customHeight="1" x14ac:dyDescent="0.25">
      <c r="A4651" s="43" t="s">
        <v>185</v>
      </c>
      <c r="B4651" s="1" t="s">
        <v>293</v>
      </c>
      <c r="C4651" s="1" t="s">
        <v>283</v>
      </c>
      <c r="D4651" s="1" t="s">
        <v>282</v>
      </c>
      <c r="E4651" s="45" t="str">
        <f>VLOOKUP(C4651,PROCV!E$50:G$126,3,0)</f>
        <v>Editorial</v>
      </c>
      <c r="F4651" s="1" t="s">
        <v>416</v>
      </c>
      <c r="G4651" s="1" t="s">
        <v>236</v>
      </c>
      <c r="H4651" s="1">
        <v>2012</v>
      </c>
      <c r="I4651" s="60">
        <f>VLOOKUP(H4651,PROCV!E$33:F$44,2,0)</f>
        <v>1.3647507536516714</v>
      </c>
      <c r="J4651" s="71">
        <v>44096</v>
      </c>
      <c r="K4651" s="44">
        <f t="shared" si="72"/>
        <v>60180.049233024103</v>
      </c>
    </row>
    <row r="4652" spans="1:11" s="43" customFormat="1" ht="19.7" customHeight="1" x14ac:dyDescent="0.25">
      <c r="A4652" s="43" t="s">
        <v>185</v>
      </c>
      <c r="B4652" s="1" t="s">
        <v>293</v>
      </c>
      <c r="C4652" s="1" t="s">
        <v>283</v>
      </c>
      <c r="D4652" s="1" t="s">
        <v>282</v>
      </c>
      <c r="E4652" s="45" t="str">
        <f>VLOOKUP(C4652,PROCV!E$50:G$126,3,0)</f>
        <v>Editorial</v>
      </c>
      <c r="F4652" s="1" t="s">
        <v>416</v>
      </c>
      <c r="G4652" s="1" t="s">
        <v>236</v>
      </c>
      <c r="H4652" s="1">
        <v>2012</v>
      </c>
      <c r="I4652" s="60">
        <f>VLOOKUP(H4652,PROCV!E$33:F$44,2,0)</f>
        <v>1.3647507536516714</v>
      </c>
      <c r="J4652" s="71">
        <v>273410</v>
      </c>
      <c r="K4652" s="44">
        <f t="shared" si="72"/>
        <v>373136.5035559035</v>
      </c>
    </row>
    <row r="4653" spans="1:11" s="43" customFormat="1" ht="19.7" customHeight="1" x14ac:dyDescent="0.25">
      <c r="A4653" s="43" t="s">
        <v>185</v>
      </c>
      <c r="B4653" s="1" t="s">
        <v>293</v>
      </c>
      <c r="C4653" s="1" t="s">
        <v>281</v>
      </c>
      <c r="D4653" s="1" t="s">
        <v>280</v>
      </c>
      <c r="E4653" s="45" t="str">
        <f>VLOOKUP(C4653,PROCV!E$50:G$126,3,0)</f>
        <v>Música</v>
      </c>
      <c r="F4653" s="1" t="s">
        <v>416</v>
      </c>
      <c r="G4653" s="1" t="s">
        <v>236</v>
      </c>
      <c r="H4653" s="1">
        <v>2012</v>
      </c>
      <c r="I4653" s="60">
        <f>VLOOKUP(H4653,PROCV!E$33:F$44,2,0)</f>
        <v>1.3647507536516714</v>
      </c>
      <c r="J4653" s="71">
        <v>5038</v>
      </c>
      <c r="K4653" s="44">
        <f t="shared" si="72"/>
        <v>6875.6142968971208</v>
      </c>
    </row>
    <row r="4654" spans="1:11" s="43" customFormat="1" ht="19.7" customHeight="1" x14ac:dyDescent="0.25">
      <c r="A4654" s="43" t="s">
        <v>185</v>
      </c>
      <c r="B4654" s="1" t="s">
        <v>293</v>
      </c>
      <c r="C4654" s="1" t="s">
        <v>281</v>
      </c>
      <c r="D4654" s="1" t="s">
        <v>280</v>
      </c>
      <c r="E4654" s="45" t="str">
        <f>VLOOKUP(C4654,PROCV!E$50:G$126,3,0)</f>
        <v>Música</v>
      </c>
      <c r="F4654" s="1" t="s">
        <v>416</v>
      </c>
      <c r="G4654" s="1" t="s">
        <v>236</v>
      </c>
      <c r="H4654" s="1">
        <v>2012</v>
      </c>
      <c r="I4654" s="60">
        <f>VLOOKUP(H4654,PROCV!E$33:F$44,2,0)</f>
        <v>1.3647507536516714</v>
      </c>
      <c r="J4654" s="71">
        <v>19489</v>
      </c>
      <c r="K4654" s="44">
        <f t="shared" si="72"/>
        <v>26597.627437917425</v>
      </c>
    </row>
    <row r="4655" spans="1:11" s="43" customFormat="1" ht="19.7" customHeight="1" x14ac:dyDescent="0.25">
      <c r="A4655" s="43" t="s">
        <v>185</v>
      </c>
      <c r="B4655" s="1" t="s">
        <v>293</v>
      </c>
      <c r="C4655" s="1" t="s">
        <v>281</v>
      </c>
      <c r="D4655" s="1" t="s">
        <v>280</v>
      </c>
      <c r="E4655" s="45" t="str">
        <f>VLOOKUP(C4655,PROCV!E$50:G$126,3,0)</f>
        <v>Música</v>
      </c>
      <c r="F4655" s="1" t="s">
        <v>416</v>
      </c>
      <c r="G4655" s="1" t="s">
        <v>236</v>
      </c>
      <c r="H4655" s="1">
        <v>2012</v>
      </c>
      <c r="I4655" s="60">
        <f>VLOOKUP(H4655,PROCV!E$33:F$44,2,0)</f>
        <v>1.3647507536516714</v>
      </c>
      <c r="J4655" s="71">
        <v>132231</v>
      </c>
      <c r="K4655" s="44">
        <f t="shared" si="72"/>
        <v>180462.35690611418</v>
      </c>
    </row>
    <row r="4656" spans="1:11" s="43" customFormat="1" ht="19.7" customHeight="1" x14ac:dyDescent="0.25">
      <c r="A4656" s="43" t="s">
        <v>185</v>
      </c>
      <c r="B4656" s="1" t="s">
        <v>293</v>
      </c>
      <c r="C4656" s="1" t="s">
        <v>279</v>
      </c>
      <c r="D4656" s="1" t="s">
        <v>278</v>
      </c>
      <c r="E4656" s="45" t="str">
        <f>VLOOKUP(C4656,PROCV!E$50:G$126,3,0)</f>
        <v>Editorial</v>
      </c>
      <c r="F4656" s="1" t="s">
        <v>416</v>
      </c>
      <c r="G4656" s="1" t="s">
        <v>265</v>
      </c>
      <c r="H4656" s="1">
        <v>2012</v>
      </c>
      <c r="I4656" s="60">
        <f>VLOOKUP(H4656,PROCV!E$33:F$44,2,0)</f>
        <v>1.3647507536516714</v>
      </c>
      <c r="J4656" s="71">
        <v>12998000</v>
      </c>
      <c r="K4656" s="44">
        <f t="shared" si="72"/>
        <v>17739030.295964424</v>
      </c>
    </row>
    <row r="4657" spans="1:11" s="43" customFormat="1" ht="19.7" customHeight="1" x14ac:dyDescent="0.25">
      <c r="A4657" s="43" t="s">
        <v>185</v>
      </c>
      <c r="B4657" s="1" t="s">
        <v>293</v>
      </c>
      <c r="C4657" s="1" t="s">
        <v>279</v>
      </c>
      <c r="D4657" s="1" t="s">
        <v>278</v>
      </c>
      <c r="E4657" s="45" t="str">
        <f>VLOOKUP(C4657,PROCV!E$50:G$126,3,0)</f>
        <v>Editorial</v>
      </c>
      <c r="F4657" s="1" t="s">
        <v>416</v>
      </c>
      <c r="G4657" s="1" t="s">
        <v>236</v>
      </c>
      <c r="H4657" s="1">
        <v>2012</v>
      </c>
      <c r="I4657" s="60">
        <f>VLOOKUP(H4657,PROCV!E$33:F$44,2,0)</f>
        <v>1.3647507536516714</v>
      </c>
      <c r="J4657" s="71">
        <v>42912</v>
      </c>
      <c r="K4657" s="44">
        <f t="shared" si="72"/>
        <v>58564.184340700522</v>
      </c>
    </row>
    <row r="4658" spans="1:11" s="43" customFormat="1" ht="19.7" customHeight="1" x14ac:dyDescent="0.25">
      <c r="A4658" s="43" t="s">
        <v>185</v>
      </c>
      <c r="B4658" s="1" t="s">
        <v>293</v>
      </c>
      <c r="C4658" s="1" t="s">
        <v>279</v>
      </c>
      <c r="D4658" s="1" t="s">
        <v>278</v>
      </c>
      <c r="E4658" s="45" t="str">
        <f>VLOOKUP(C4658,PROCV!E$50:G$126,3,0)</f>
        <v>Editorial</v>
      </c>
      <c r="F4658" s="1" t="s">
        <v>416</v>
      </c>
      <c r="G4658" s="1" t="s">
        <v>236</v>
      </c>
      <c r="H4658" s="1">
        <v>2012</v>
      </c>
      <c r="I4658" s="60">
        <f>VLOOKUP(H4658,PROCV!E$33:F$44,2,0)</f>
        <v>1.3647507536516714</v>
      </c>
      <c r="J4658" s="71">
        <v>65236</v>
      </c>
      <c r="K4658" s="44">
        <f t="shared" si="72"/>
        <v>89030.880165220442</v>
      </c>
    </row>
    <row r="4659" spans="1:11" s="43" customFormat="1" ht="19.7" customHeight="1" x14ac:dyDescent="0.25">
      <c r="A4659" s="43" t="s">
        <v>185</v>
      </c>
      <c r="B4659" s="1" t="s">
        <v>293</v>
      </c>
      <c r="C4659" s="1" t="s">
        <v>279</v>
      </c>
      <c r="D4659" s="1" t="s">
        <v>278</v>
      </c>
      <c r="E4659" s="45" t="str">
        <f>VLOOKUP(C4659,PROCV!E$50:G$126,3,0)</f>
        <v>Editorial</v>
      </c>
      <c r="F4659" s="1" t="s">
        <v>416</v>
      </c>
      <c r="G4659" s="1" t="s">
        <v>236</v>
      </c>
      <c r="H4659" s="1">
        <v>2012</v>
      </c>
      <c r="I4659" s="60">
        <f>VLOOKUP(H4659,PROCV!E$33:F$44,2,0)</f>
        <v>1.3647507536516714</v>
      </c>
      <c r="J4659" s="71">
        <v>10000</v>
      </c>
      <c r="K4659" s="44">
        <f t="shared" si="72"/>
        <v>13647.507536516714</v>
      </c>
    </row>
    <row r="4660" spans="1:11" s="43" customFormat="1" ht="19.7" customHeight="1" x14ac:dyDescent="0.25">
      <c r="A4660" s="43" t="s">
        <v>185</v>
      </c>
      <c r="B4660" s="1" t="s">
        <v>293</v>
      </c>
      <c r="C4660" s="1" t="s">
        <v>277</v>
      </c>
      <c r="D4660" s="1" t="s">
        <v>276</v>
      </c>
      <c r="E4660" s="45" t="str">
        <f>VLOOKUP(C4660,PROCV!E$50:G$126,3,0)</f>
        <v>Editorial</v>
      </c>
      <c r="F4660" s="1" t="s">
        <v>416</v>
      </c>
      <c r="G4660" s="1" t="s">
        <v>236</v>
      </c>
      <c r="H4660" s="1">
        <v>2012</v>
      </c>
      <c r="I4660" s="60">
        <f>VLOOKUP(H4660,PROCV!E$33:F$44,2,0)</f>
        <v>1.3647507536516714</v>
      </c>
      <c r="J4660" s="71">
        <v>30796</v>
      </c>
      <c r="K4660" s="44">
        <f t="shared" si="72"/>
        <v>42028.864209456871</v>
      </c>
    </row>
    <row r="4661" spans="1:11" s="43" customFormat="1" ht="19.7" customHeight="1" x14ac:dyDescent="0.25">
      <c r="A4661" s="43" t="s">
        <v>185</v>
      </c>
      <c r="B4661" s="1" t="s">
        <v>293</v>
      </c>
      <c r="C4661" s="1" t="s">
        <v>277</v>
      </c>
      <c r="D4661" s="1" t="s">
        <v>276</v>
      </c>
      <c r="E4661" s="45" t="str">
        <f>VLOOKUP(C4661,PROCV!E$50:G$126,3,0)</f>
        <v>Editorial</v>
      </c>
      <c r="F4661" s="1" t="s">
        <v>416</v>
      </c>
      <c r="G4661" s="1" t="s">
        <v>236</v>
      </c>
      <c r="H4661" s="1">
        <v>2012</v>
      </c>
      <c r="I4661" s="60">
        <f>VLOOKUP(H4661,PROCV!E$33:F$44,2,0)</f>
        <v>1.3647507536516714</v>
      </c>
      <c r="J4661" s="71">
        <v>25839</v>
      </c>
      <c r="K4661" s="44">
        <f t="shared" si="72"/>
        <v>35263.794723605541</v>
      </c>
    </row>
    <row r="4662" spans="1:11" s="43" customFormat="1" ht="19.7" customHeight="1" x14ac:dyDescent="0.25">
      <c r="A4662" s="43" t="s">
        <v>185</v>
      </c>
      <c r="B4662" s="1" t="s">
        <v>293</v>
      </c>
      <c r="C4662" s="1" t="s">
        <v>275</v>
      </c>
      <c r="D4662" s="1" t="s">
        <v>274</v>
      </c>
      <c r="E4662" s="45" t="str">
        <f>VLOOKUP(C4662,PROCV!E$50:G$126,3,0)</f>
        <v>Editorial</v>
      </c>
      <c r="F4662" s="1" t="s">
        <v>416</v>
      </c>
      <c r="G4662" s="1" t="s">
        <v>236</v>
      </c>
      <c r="H4662" s="1">
        <v>2012</v>
      </c>
      <c r="I4662" s="60">
        <f>VLOOKUP(H4662,PROCV!E$33:F$44,2,0)</f>
        <v>1.3647507536516714</v>
      </c>
      <c r="J4662" s="71">
        <v>4355</v>
      </c>
      <c r="K4662" s="44">
        <f t="shared" si="72"/>
        <v>5943.4895321530294</v>
      </c>
    </row>
    <row r="4663" spans="1:11" s="43" customFormat="1" ht="19.7" customHeight="1" x14ac:dyDescent="0.25">
      <c r="A4663" s="43" t="s">
        <v>185</v>
      </c>
      <c r="B4663" s="1" t="s">
        <v>293</v>
      </c>
      <c r="C4663" s="1" t="s">
        <v>275</v>
      </c>
      <c r="D4663" s="1" t="s">
        <v>274</v>
      </c>
      <c r="E4663" s="45" t="str">
        <f>VLOOKUP(C4663,PROCV!E$50:G$126,3,0)</f>
        <v>Editorial</v>
      </c>
      <c r="F4663" s="1" t="s">
        <v>416</v>
      </c>
      <c r="G4663" s="1" t="s">
        <v>236</v>
      </c>
      <c r="H4663" s="1">
        <v>2012</v>
      </c>
      <c r="I4663" s="60">
        <f>VLOOKUP(H4663,PROCV!E$33:F$44,2,0)</f>
        <v>1.3647507536516714</v>
      </c>
      <c r="J4663" s="71">
        <v>363000</v>
      </c>
      <c r="K4663" s="44">
        <f t="shared" si="72"/>
        <v>495404.5235755567</v>
      </c>
    </row>
    <row r="4664" spans="1:11" s="43" customFormat="1" ht="19.7" customHeight="1" x14ac:dyDescent="0.25">
      <c r="A4664" s="43" t="s">
        <v>185</v>
      </c>
      <c r="B4664" s="1" t="s">
        <v>293</v>
      </c>
      <c r="C4664" s="1" t="s">
        <v>275</v>
      </c>
      <c r="D4664" s="1" t="s">
        <v>274</v>
      </c>
      <c r="E4664" s="45" t="str">
        <f>VLOOKUP(C4664,PROCV!E$50:G$126,3,0)</f>
        <v>Editorial</v>
      </c>
      <c r="F4664" s="1" t="s">
        <v>416</v>
      </c>
      <c r="G4664" s="1" t="s">
        <v>236</v>
      </c>
      <c r="H4664" s="1">
        <v>2012</v>
      </c>
      <c r="I4664" s="60">
        <f>VLOOKUP(H4664,PROCV!E$33:F$44,2,0)</f>
        <v>1.3647507536516714</v>
      </c>
      <c r="J4664" s="71">
        <v>6126</v>
      </c>
      <c r="K4664" s="44">
        <f t="shared" si="72"/>
        <v>8360.4631168701399</v>
      </c>
    </row>
    <row r="4665" spans="1:11" s="43" customFormat="1" ht="19.7" customHeight="1" x14ac:dyDescent="0.25">
      <c r="A4665" s="43" t="s">
        <v>185</v>
      </c>
      <c r="B4665" s="1" t="s">
        <v>293</v>
      </c>
      <c r="C4665" s="1" t="s">
        <v>275</v>
      </c>
      <c r="D4665" s="1" t="s">
        <v>274</v>
      </c>
      <c r="E4665" s="45" t="str">
        <f>VLOOKUP(C4665,PROCV!E$50:G$126,3,0)</f>
        <v>Editorial</v>
      </c>
      <c r="F4665" s="1" t="s">
        <v>416</v>
      </c>
      <c r="G4665" s="1" t="s">
        <v>236</v>
      </c>
      <c r="H4665" s="1">
        <v>2012</v>
      </c>
      <c r="I4665" s="60">
        <f>VLOOKUP(H4665,PROCV!E$33:F$44,2,0)</f>
        <v>1.3647507536516714</v>
      </c>
      <c r="J4665" s="71">
        <v>47260</v>
      </c>
      <c r="K4665" s="44">
        <f t="shared" si="72"/>
        <v>64498.120617577988</v>
      </c>
    </row>
    <row r="4666" spans="1:11" s="43" customFormat="1" ht="19.7" customHeight="1" x14ac:dyDescent="0.25">
      <c r="A4666" s="43" t="s">
        <v>185</v>
      </c>
      <c r="B4666" s="1" t="s">
        <v>293</v>
      </c>
      <c r="C4666" s="1" t="s">
        <v>275</v>
      </c>
      <c r="D4666" s="1" t="s">
        <v>274</v>
      </c>
      <c r="E4666" s="45" t="str">
        <f>VLOOKUP(C4666,PROCV!E$50:G$126,3,0)</f>
        <v>Editorial</v>
      </c>
      <c r="F4666" s="1" t="s">
        <v>416</v>
      </c>
      <c r="G4666" s="1" t="s">
        <v>236</v>
      </c>
      <c r="H4666" s="1">
        <v>2012</v>
      </c>
      <c r="I4666" s="60">
        <f>VLOOKUP(H4666,PROCV!E$33:F$44,2,0)</f>
        <v>1.3647507536516714</v>
      </c>
      <c r="J4666" s="71">
        <v>6000</v>
      </c>
      <c r="K4666" s="44">
        <f t="shared" si="72"/>
        <v>8188.5045219100284</v>
      </c>
    </row>
    <row r="4667" spans="1:11" s="43" customFormat="1" ht="19.7" customHeight="1" x14ac:dyDescent="0.25">
      <c r="A4667" s="43" t="s">
        <v>185</v>
      </c>
      <c r="B4667" s="1" t="s">
        <v>293</v>
      </c>
      <c r="C4667" s="1" t="s">
        <v>273</v>
      </c>
      <c r="D4667" s="1" t="s">
        <v>272</v>
      </c>
      <c r="E4667" s="45" t="str">
        <f>VLOOKUP(C4667,PROCV!E$50:G$126,3,0)</f>
        <v>Editorial</v>
      </c>
      <c r="F4667" s="1" t="s">
        <v>416</v>
      </c>
      <c r="G4667" s="1" t="s">
        <v>236</v>
      </c>
      <c r="H4667" s="1">
        <v>2012</v>
      </c>
      <c r="I4667" s="60">
        <f>VLOOKUP(H4667,PROCV!E$33:F$44,2,0)</f>
        <v>1.3647507536516714</v>
      </c>
      <c r="J4667" s="71">
        <v>9302</v>
      </c>
      <c r="K4667" s="44">
        <f t="shared" si="72"/>
        <v>12694.911510467848</v>
      </c>
    </row>
    <row r="4668" spans="1:11" s="43" customFormat="1" ht="19.7" customHeight="1" x14ac:dyDescent="0.25">
      <c r="A4668" s="43" t="s">
        <v>185</v>
      </c>
      <c r="B4668" s="1" t="s">
        <v>293</v>
      </c>
      <c r="C4668" s="1" t="s">
        <v>273</v>
      </c>
      <c r="D4668" s="1" t="s">
        <v>272</v>
      </c>
      <c r="E4668" s="45" t="str">
        <f>VLOOKUP(C4668,PROCV!E$50:G$126,3,0)</f>
        <v>Editorial</v>
      </c>
      <c r="F4668" s="1" t="s">
        <v>416</v>
      </c>
      <c r="G4668" s="1" t="s">
        <v>236</v>
      </c>
      <c r="H4668" s="1">
        <v>2012</v>
      </c>
      <c r="I4668" s="60">
        <f>VLOOKUP(H4668,PROCV!E$33:F$44,2,0)</f>
        <v>1.3647507536516714</v>
      </c>
      <c r="J4668" s="71">
        <v>5225</v>
      </c>
      <c r="K4668" s="44">
        <f t="shared" si="72"/>
        <v>7130.8226878299829</v>
      </c>
    </row>
    <row r="4669" spans="1:11" s="43" customFormat="1" ht="19.7" customHeight="1" x14ac:dyDescent="0.25">
      <c r="A4669" s="43" t="s">
        <v>185</v>
      </c>
      <c r="B4669" s="1" t="s">
        <v>293</v>
      </c>
      <c r="C4669" s="1" t="s">
        <v>273</v>
      </c>
      <c r="D4669" s="1" t="s">
        <v>272</v>
      </c>
      <c r="E4669" s="45" t="str">
        <f>VLOOKUP(C4669,PROCV!E$50:G$126,3,0)</f>
        <v>Editorial</v>
      </c>
      <c r="F4669" s="1" t="s">
        <v>416</v>
      </c>
      <c r="G4669" s="1" t="s">
        <v>236</v>
      </c>
      <c r="H4669" s="1">
        <v>2012</v>
      </c>
      <c r="I4669" s="60">
        <f>VLOOKUP(H4669,PROCV!E$33:F$44,2,0)</f>
        <v>1.3647507536516714</v>
      </c>
      <c r="J4669" s="71">
        <v>10000</v>
      </c>
      <c r="K4669" s="44">
        <f t="shared" si="72"/>
        <v>13647.507536516714</v>
      </c>
    </row>
    <row r="4670" spans="1:11" s="43" customFormat="1" ht="19.7" customHeight="1" x14ac:dyDescent="0.25">
      <c r="A4670" s="43" t="s">
        <v>185</v>
      </c>
      <c r="B4670" s="1" t="s">
        <v>293</v>
      </c>
      <c r="C4670" s="1" t="s">
        <v>271</v>
      </c>
      <c r="D4670" s="1" t="s">
        <v>270</v>
      </c>
      <c r="E4670" s="45" t="str">
        <f>VLOOKUP(C4670,PROCV!E$50:G$126,3,0)</f>
        <v>Editorial</v>
      </c>
      <c r="F4670" s="1" t="s">
        <v>416</v>
      </c>
      <c r="G4670" s="1" t="s">
        <v>236</v>
      </c>
      <c r="H4670" s="1">
        <v>2012</v>
      </c>
      <c r="I4670" s="60">
        <f>VLOOKUP(H4670,PROCV!E$33:F$44,2,0)</f>
        <v>1.3647507536516714</v>
      </c>
      <c r="J4670" s="71">
        <v>1779</v>
      </c>
      <c r="K4670" s="44">
        <f t="shared" si="72"/>
        <v>2427.8915907463233</v>
      </c>
    </row>
    <row r="4671" spans="1:11" s="43" customFormat="1" ht="19.7" customHeight="1" x14ac:dyDescent="0.25">
      <c r="A4671" s="43" t="s">
        <v>185</v>
      </c>
      <c r="B4671" s="1" t="s">
        <v>293</v>
      </c>
      <c r="C4671" s="1" t="s">
        <v>271</v>
      </c>
      <c r="D4671" s="1" t="s">
        <v>270</v>
      </c>
      <c r="E4671" s="45" t="str">
        <f>VLOOKUP(C4671,PROCV!E$50:G$126,3,0)</f>
        <v>Editorial</v>
      </c>
      <c r="F4671" s="1" t="s">
        <v>416</v>
      </c>
      <c r="G4671" s="1" t="s">
        <v>236</v>
      </c>
      <c r="H4671" s="1">
        <v>2012</v>
      </c>
      <c r="I4671" s="60">
        <f>VLOOKUP(H4671,PROCV!E$33:F$44,2,0)</f>
        <v>1.3647507536516714</v>
      </c>
      <c r="J4671" s="71">
        <v>224717</v>
      </c>
      <c r="K4671" s="44">
        <f t="shared" si="72"/>
        <v>306682.69510834262</v>
      </c>
    </row>
    <row r="4672" spans="1:11" s="43" customFormat="1" ht="19.7" customHeight="1" x14ac:dyDescent="0.25">
      <c r="A4672" s="43" t="s">
        <v>185</v>
      </c>
      <c r="B4672" s="1" t="s">
        <v>293</v>
      </c>
      <c r="C4672" s="1" t="s">
        <v>271</v>
      </c>
      <c r="D4672" s="1" t="s">
        <v>270</v>
      </c>
      <c r="E4672" s="45" t="str">
        <f>VLOOKUP(C4672,PROCV!E$50:G$126,3,0)</f>
        <v>Editorial</v>
      </c>
      <c r="F4672" s="1" t="s">
        <v>416</v>
      </c>
      <c r="G4672" s="1" t="s">
        <v>236</v>
      </c>
      <c r="H4672" s="1">
        <v>2012</v>
      </c>
      <c r="I4672" s="60">
        <f>VLOOKUP(H4672,PROCV!E$33:F$44,2,0)</f>
        <v>1.3647507536516714</v>
      </c>
      <c r="J4672" s="71">
        <v>19537</v>
      </c>
      <c r="K4672" s="44">
        <f t="shared" si="72"/>
        <v>26663.135474092705</v>
      </c>
    </row>
    <row r="4673" spans="1:11" s="43" customFormat="1" ht="19.7" customHeight="1" x14ac:dyDescent="0.25">
      <c r="A4673" s="43" t="s">
        <v>185</v>
      </c>
      <c r="B4673" s="1" t="s">
        <v>293</v>
      </c>
      <c r="C4673" s="1" t="s">
        <v>271</v>
      </c>
      <c r="D4673" s="1" t="s">
        <v>270</v>
      </c>
      <c r="E4673" s="45" t="str">
        <f>VLOOKUP(C4673,PROCV!E$50:G$126,3,0)</f>
        <v>Editorial</v>
      </c>
      <c r="F4673" s="1" t="s">
        <v>416</v>
      </c>
      <c r="G4673" s="1" t="s">
        <v>236</v>
      </c>
      <c r="H4673" s="1">
        <v>2012</v>
      </c>
      <c r="I4673" s="60">
        <f>VLOOKUP(H4673,PROCV!E$33:F$44,2,0)</f>
        <v>1.3647507536516714</v>
      </c>
      <c r="J4673" s="71">
        <v>107137</v>
      </c>
      <c r="K4673" s="44">
        <f t="shared" si="72"/>
        <v>146215.30149397912</v>
      </c>
    </row>
    <row r="4674" spans="1:11" s="43" customFormat="1" ht="19.7" customHeight="1" x14ac:dyDescent="0.25">
      <c r="A4674" s="43" t="s">
        <v>185</v>
      </c>
      <c r="B4674" s="1" t="s">
        <v>293</v>
      </c>
      <c r="C4674" s="1" t="s">
        <v>269</v>
      </c>
      <c r="D4674" s="1" t="s">
        <v>268</v>
      </c>
      <c r="E4674" s="45" t="str">
        <f>VLOOKUP(C4674,PROCV!E$50:G$126,3,0)</f>
        <v>NA</v>
      </c>
      <c r="F4674" s="1" t="s">
        <v>416</v>
      </c>
      <c r="G4674" s="1" t="s">
        <v>236</v>
      </c>
      <c r="H4674" s="1">
        <v>2012</v>
      </c>
      <c r="I4674" s="60">
        <f>VLOOKUP(H4674,PROCV!E$33:F$44,2,0)</f>
        <v>1.3647507536516714</v>
      </c>
      <c r="J4674" s="71">
        <v>47972</v>
      </c>
      <c r="K4674" s="44">
        <f t="shared" si="72"/>
        <v>65469.823154177982</v>
      </c>
    </row>
    <row r="4675" spans="1:11" s="43" customFormat="1" ht="19.7" customHeight="1" x14ac:dyDescent="0.25">
      <c r="A4675" s="43" t="s">
        <v>185</v>
      </c>
      <c r="B4675" s="1" t="s">
        <v>293</v>
      </c>
      <c r="C4675" s="1" t="s">
        <v>269</v>
      </c>
      <c r="D4675" s="1" t="s">
        <v>268</v>
      </c>
      <c r="E4675" s="45" t="str">
        <f>VLOOKUP(C4675,PROCV!E$50:G$126,3,0)</f>
        <v>NA</v>
      </c>
      <c r="F4675" s="1" t="s">
        <v>416</v>
      </c>
      <c r="G4675" s="1" t="s">
        <v>236</v>
      </c>
      <c r="H4675" s="1">
        <v>2012</v>
      </c>
      <c r="I4675" s="60">
        <f>VLOOKUP(H4675,PROCV!E$33:F$44,2,0)</f>
        <v>1.3647507536516714</v>
      </c>
      <c r="J4675" s="71">
        <v>619875</v>
      </c>
      <c r="K4675" s="44">
        <f t="shared" ref="K4675:K4738" si="73">J4675*I4675</f>
        <v>845974.87341982988</v>
      </c>
    </row>
    <row r="4676" spans="1:11" s="43" customFormat="1" ht="19.7" customHeight="1" x14ac:dyDescent="0.25">
      <c r="A4676" s="43" t="s">
        <v>185</v>
      </c>
      <c r="B4676" s="1" t="s">
        <v>293</v>
      </c>
      <c r="C4676" s="1" t="s">
        <v>269</v>
      </c>
      <c r="D4676" s="1" t="s">
        <v>268</v>
      </c>
      <c r="E4676" s="45" t="str">
        <f>VLOOKUP(C4676,PROCV!E$50:G$126,3,0)</f>
        <v>NA</v>
      </c>
      <c r="F4676" s="1" t="s">
        <v>416</v>
      </c>
      <c r="G4676" s="1" t="s">
        <v>236</v>
      </c>
      <c r="H4676" s="1">
        <v>2012</v>
      </c>
      <c r="I4676" s="60">
        <f>VLOOKUP(H4676,PROCV!E$33:F$44,2,0)</f>
        <v>1.3647507536516714</v>
      </c>
      <c r="J4676" s="71">
        <v>32500</v>
      </c>
      <c r="K4676" s="44">
        <f t="shared" si="73"/>
        <v>44354.399493679324</v>
      </c>
    </row>
    <row r="4677" spans="1:11" s="43" customFormat="1" ht="19.7" customHeight="1" x14ac:dyDescent="0.25">
      <c r="A4677" s="43" t="s">
        <v>185</v>
      </c>
      <c r="B4677" s="1" t="s">
        <v>293</v>
      </c>
      <c r="C4677" s="1" t="s">
        <v>269</v>
      </c>
      <c r="D4677" s="1" t="s">
        <v>268</v>
      </c>
      <c r="E4677" s="45" t="str">
        <f>VLOOKUP(C4677,PROCV!E$50:G$126,3,0)</f>
        <v>NA</v>
      </c>
      <c r="F4677" s="1" t="s">
        <v>416</v>
      </c>
      <c r="G4677" s="1" t="s">
        <v>236</v>
      </c>
      <c r="H4677" s="1">
        <v>2012</v>
      </c>
      <c r="I4677" s="60">
        <f>VLOOKUP(H4677,PROCV!E$33:F$44,2,0)</f>
        <v>1.3647507536516714</v>
      </c>
      <c r="J4677" s="71">
        <v>82845</v>
      </c>
      <c r="K4677" s="44">
        <f t="shared" si="73"/>
        <v>113062.77618627272</v>
      </c>
    </row>
    <row r="4678" spans="1:11" s="43" customFormat="1" ht="19.7" customHeight="1" x14ac:dyDescent="0.25">
      <c r="A4678" s="43" t="s">
        <v>185</v>
      </c>
      <c r="B4678" s="1" t="s">
        <v>293</v>
      </c>
      <c r="C4678" s="1" t="s">
        <v>269</v>
      </c>
      <c r="D4678" s="1" t="s">
        <v>268</v>
      </c>
      <c r="E4678" s="45" t="str">
        <f>VLOOKUP(C4678,PROCV!E$50:G$126,3,0)</f>
        <v>NA</v>
      </c>
      <c r="F4678" s="1" t="s">
        <v>416</v>
      </c>
      <c r="G4678" s="1" t="s">
        <v>236</v>
      </c>
      <c r="H4678" s="1">
        <v>2012</v>
      </c>
      <c r="I4678" s="60">
        <f>VLOOKUP(H4678,PROCV!E$33:F$44,2,0)</f>
        <v>1.3647507536516714</v>
      </c>
      <c r="J4678" s="71">
        <v>360852</v>
      </c>
      <c r="K4678" s="44">
        <f t="shared" si="73"/>
        <v>492473.03895671293</v>
      </c>
    </row>
    <row r="4679" spans="1:11" s="43" customFormat="1" ht="19.7" customHeight="1" x14ac:dyDescent="0.25">
      <c r="A4679" s="43" t="s">
        <v>185</v>
      </c>
      <c r="B4679" s="1" t="s">
        <v>293</v>
      </c>
      <c r="C4679" s="1" t="s">
        <v>267</v>
      </c>
      <c r="D4679" s="1" t="s">
        <v>266</v>
      </c>
      <c r="E4679" s="45" t="str">
        <f>VLOOKUP(C4679,PROCV!E$50:G$126,3,0)</f>
        <v>Audiovisual</v>
      </c>
      <c r="F4679" s="1" t="s">
        <v>416</v>
      </c>
      <c r="G4679" s="1" t="s">
        <v>265</v>
      </c>
      <c r="H4679" s="1">
        <v>2012</v>
      </c>
      <c r="I4679" s="60">
        <f>VLOOKUP(H4679,PROCV!E$33:F$44,2,0)</f>
        <v>1.3647507536516714</v>
      </c>
      <c r="J4679" s="71">
        <v>70000</v>
      </c>
      <c r="K4679" s="44">
        <f t="shared" si="73"/>
        <v>95532.552755616998</v>
      </c>
    </row>
    <row r="4680" spans="1:11" s="43" customFormat="1" ht="19.7" customHeight="1" x14ac:dyDescent="0.25">
      <c r="A4680" s="43" t="s">
        <v>185</v>
      </c>
      <c r="B4680" s="1" t="s">
        <v>293</v>
      </c>
      <c r="C4680" s="1" t="s">
        <v>297</v>
      </c>
      <c r="D4680" s="1" t="s">
        <v>296</v>
      </c>
      <c r="E4680" s="45" t="str">
        <f>VLOOKUP(C4680,PROCV!E$50:G$126,3,0)</f>
        <v>Audiovisual</v>
      </c>
      <c r="F4680" s="1" t="s">
        <v>416</v>
      </c>
      <c r="G4680" s="1" t="s">
        <v>265</v>
      </c>
      <c r="H4680" s="1">
        <v>2012</v>
      </c>
      <c r="I4680" s="60">
        <f>VLOOKUP(H4680,PROCV!E$33:F$44,2,0)</f>
        <v>1.3647507536516714</v>
      </c>
      <c r="J4680" s="71">
        <v>30000</v>
      </c>
      <c r="K4680" s="44">
        <f t="shared" si="73"/>
        <v>40942.522609550142</v>
      </c>
    </row>
    <row r="4681" spans="1:11" s="43" customFormat="1" ht="19.7" customHeight="1" x14ac:dyDescent="0.25">
      <c r="A4681" s="43" t="s">
        <v>185</v>
      </c>
      <c r="B4681" s="1" t="s">
        <v>293</v>
      </c>
      <c r="C4681" s="1" t="s">
        <v>297</v>
      </c>
      <c r="D4681" s="1" t="s">
        <v>296</v>
      </c>
      <c r="E4681" s="45" t="str">
        <f>VLOOKUP(C4681,PROCV!E$50:G$126,3,0)</f>
        <v>Audiovisual</v>
      </c>
      <c r="F4681" s="1" t="s">
        <v>416</v>
      </c>
      <c r="G4681" s="1" t="s">
        <v>236</v>
      </c>
      <c r="H4681" s="1">
        <v>2012</v>
      </c>
      <c r="I4681" s="60">
        <f>VLOOKUP(H4681,PROCV!E$33:F$44,2,0)</f>
        <v>1.3647507536516714</v>
      </c>
      <c r="J4681" s="71">
        <v>62223</v>
      </c>
      <c r="K4681" s="44">
        <f t="shared" si="73"/>
        <v>84918.88614446795</v>
      </c>
    </row>
    <row r="4682" spans="1:11" s="43" customFormat="1" ht="19.7" customHeight="1" x14ac:dyDescent="0.25">
      <c r="A4682" s="43" t="s">
        <v>185</v>
      </c>
      <c r="B4682" s="1" t="s">
        <v>293</v>
      </c>
      <c r="C4682" s="1" t="s">
        <v>264</v>
      </c>
      <c r="D4682" s="1" t="s">
        <v>263</v>
      </c>
      <c r="E4682" s="45" t="str">
        <f>VLOOKUP(C4682,PROCV!E$50:G$126,3,0)</f>
        <v>Audiovisual</v>
      </c>
      <c r="F4682" s="1" t="s">
        <v>416</v>
      </c>
      <c r="G4682" s="1" t="s">
        <v>236</v>
      </c>
      <c r="H4682" s="1">
        <v>2012</v>
      </c>
      <c r="I4682" s="60">
        <f>VLOOKUP(H4682,PROCV!E$33:F$44,2,0)</f>
        <v>1.3647507536516714</v>
      </c>
      <c r="J4682" s="71">
        <v>25555</v>
      </c>
      <c r="K4682" s="44">
        <f t="shared" si="73"/>
        <v>34876.205509568463</v>
      </c>
    </row>
    <row r="4683" spans="1:11" s="43" customFormat="1" ht="19.7" customHeight="1" x14ac:dyDescent="0.25">
      <c r="A4683" s="43" t="s">
        <v>185</v>
      </c>
      <c r="B4683" s="1" t="s">
        <v>293</v>
      </c>
      <c r="C4683" s="1" t="s">
        <v>264</v>
      </c>
      <c r="D4683" s="1" t="s">
        <v>263</v>
      </c>
      <c r="E4683" s="45" t="str">
        <f>VLOOKUP(C4683,PROCV!E$50:G$126,3,0)</f>
        <v>Audiovisual</v>
      </c>
      <c r="F4683" s="1" t="s">
        <v>416</v>
      </c>
      <c r="G4683" s="1" t="s">
        <v>236</v>
      </c>
      <c r="H4683" s="1">
        <v>2012</v>
      </c>
      <c r="I4683" s="60">
        <f>VLOOKUP(H4683,PROCV!E$33:F$44,2,0)</f>
        <v>1.3647507536516714</v>
      </c>
      <c r="J4683" s="71">
        <v>1095</v>
      </c>
      <c r="K4683" s="44">
        <f t="shared" si="73"/>
        <v>1494.4020752485801</v>
      </c>
    </row>
    <row r="4684" spans="1:11" s="43" customFormat="1" ht="19.7" customHeight="1" x14ac:dyDescent="0.25">
      <c r="A4684" s="43" t="s">
        <v>185</v>
      </c>
      <c r="B4684" s="1" t="s">
        <v>293</v>
      </c>
      <c r="C4684" s="1" t="s">
        <v>262</v>
      </c>
      <c r="D4684" s="1" t="s">
        <v>261</v>
      </c>
      <c r="E4684" s="45" t="str">
        <f>VLOOKUP(C4684,PROCV!E$50:G$126,3,0)</f>
        <v>Audiovisual</v>
      </c>
      <c r="F4684" s="1" t="s">
        <v>416</v>
      </c>
      <c r="G4684" s="1" t="s">
        <v>236</v>
      </c>
      <c r="H4684" s="1">
        <v>2012</v>
      </c>
      <c r="I4684" s="60">
        <f>VLOOKUP(H4684,PROCV!E$33:F$44,2,0)</f>
        <v>1.3647507536516714</v>
      </c>
      <c r="J4684" s="71">
        <v>26943</v>
      </c>
      <c r="K4684" s="44">
        <f t="shared" si="73"/>
        <v>36770.479555636986</v>
      </c>
    </row>
    <row r="4685" spans="1:11" s="43" customFormat="1" ht="19.7" customHeight="1" x14ac:dyDescent="0.25">
      <c r="A4685" s="43" t="s">
        <v>185</v>
      </c>
      <c r="B4685" s="1" t="s">
        <v>293</v>
      </c>
      <c r="C4685" s="1" t="s">
        <v>256</v>
      </c>
      <c r="D4685" s="1" t="s">
        <v>255</v>
      </c>
      <c r="E4685" s="45" t="str">
        <f>VLOOKUP(C4685,PROCV!E$50:G$126,3,0)</f>
        <v>Audiovisual</v>
      </c>
      <c r="F4685" s="1" t="s">
        <v>416</v>
      </c>
      <c r="G4685" s="1" t="s">
        <v>236</v>
      </c>
      <c r="H4685" s="1">
        <v>2012</v>
      </c>
      <c r="I4685" s="60">
        <f>VLOOKUP(H4685,PROCV!E$33:F$44,2,0)</f>
        <v>1.3647507536516714</v>
      </c>
      <c r="J4685" s="71">
        <v>13561</v>
      </c>
      <c r="K4685" s="44">
        <f t="shared" si="73"/>
        <v>18507.384970270316</v>
      </c>
    </row>
    <row r="4686" spans="1:11" s="43" customFormat="1" ht="19.7" customHeight="1" x14ac:dyDescent="0.25">
      <c r="A4686" s="43" t="s">
        <v>185</v>
      </c>
      <c r="B4686" s="1" t="s">
        <v>293</v>
      </c>
      <c r="C4686" s="1" t="s">
        <v>256</v>
      </c>
      <c r="D4686" s="1" t="s">
        <v>255</v>
      </c>
      <c r="E4686" s="45" t="str">
        <f>VLOOKUP(C4686,PROCV!E$50:G$126,3,0)</f>
        <v>Audiovisual</v>
      </c>
      <c r="F4686" s="1" t="s">
        <v>416</v>
      </c>
      <c r="G4686" s="1" t="s">
        <v>236</v>
      </c>
      <c r="H4686" s="1">
        <v>2012</v>
      </c>
      <c r="I4686" s="60">
        <f>VLOOKUP(H4686,PROCV!E$33:F$44,2,0)</f>
        <v>1.3647507536516714</v>
      </c>
      <c r="J4686" s="71">
        <v>95000</v>
      </c>
      <c r="K4686" s="44">
        <f t="shared" si="73"/>
        <v>129651.32159690879</v>
      </c>
    </row>
    <row r="4687" spans="1:11" s="43" customFormat="1" ht="19.7" customHeight="1" x14ac:dyDescent="0.25">
      <c r="A4687" s="43" t="s">
        <v>185</v>
      </c>
      <c r="B4687" s="1" t="s">
        <v>293</v>
      </c>
      <c r="C4687" s="1" t="s">
        <v>256</v>
      </c>
      <c r="D4687" s="1" t="s">
        <v>255</v>
      </c>
      <c r="E4687" s="45" t="str">
        <f>VLOOKUP(C4687,PROCV!E$50:G$126,3,0)</f>
        <v>Audiovisual</v>
      </c>
      <c r="F4687" s="1" t="s">
        <v>416</v>
      </c>
      <c r="G4687" s="1" t="s">
        <v>236</v>
      </c>
      <c r="H4687" s="1">
        <v>2012</v>
      </c>
      <c r="I4687" s="60">
        <f>VLOOKUP(H4687,PROCV!E$33:F$44,2,0)</f>
        <v>1.3647507536516714</v>
      </c>
      <c r="J4687" s="71">
        <v>207227</v>
      </c>
      <c r="K4687" s="44">
        <f t="shared" si="73"/>
        <v>282813.20442697493</v>
      </c>
    </row>
    <row r="4688" spans="1:11" s="43" customFormat="1" ht="19.7" customHeight="1" x14ac:dyDescent="0.25">
      <c r="A4688" s="43" t="s">
        <v>185</v>
      </c>
      <c r="B4688" s="1" t="s">
        <v>293</v>
      </c>
      <c r="C4688" s="1" t="s">
        <v>256</v>
      </c>
      <c r="D4688" s="1" t="s">
        <v>255</v>
      </c>
      <c r="E4688" s="45" t="str">
        <f>VLOOKUP(C4688,PROCV!E$50:G$126,3,0)</f>
        <v>Audiovisual</v>
      </c>
      <c r="F4688" s="1" t="s">
        <v>416</v>
      </c>
      <c r="G4688" s="1" t="s">
        <v>236</v>
      </c>
      <c r="H4688" s="1">
        <v>2012</v>
      </c>
      <c r="I4688" s="60">
        <f>VLOOKUP(H4688,PROCV!E$33:F$44,2,0)</f>
        <v>1.3647507536516714</v>
      </c>
      <c r="J4688" s="71">
        <v>89060</v>
      </c>
      <c r="K4688" s="44">
        <f t="shared" si="73"/>
        <v>121544.70212021786</v>
      </c>
    </row>
    <row r="4689" spans="1:11" s="43" customFormat="1" ht="19.7" customHeight="1" x14ac:dyDescent="0.25">
      <c r="A4689" s="43" t="s">
        <v>185</v>
      </c>
      <c r="B4689" s="1" t="s">
        <v>293</v>
      </c>
      <c r="C4689" s="1" t="s">
        <v>254</v>
      </c>
      <c r="D4689" s="1" t="s">
        <v>253</v>
      </c>
      <c r="E4689" s="45" t="str">
        <f>VLOOKUP(C4689,PROCV!E$50:G$126,3,0)</f>
        <v>Música</v>
      </c>
      <c r="F4689" s="1" t="s">
        <v>416</v>
      </c>
      <c r="G4689" s="1" t="s">
        <v>236</v>
      </c>
      <c r="H4689" s="1">
        <v>2012</v>
      </c>
      <c r="I4689" s="60">
        <f>VLOOKUP(H4689,PROCV!E$33:F$44,2,0)</f>
        <v>1.3647507536516714</v>
      </c>
      <c r="J4689" s="71">
        <v>6918</v>
      </c>
      <c r="K4689" s="44">
        <f t="shared" si="73"/>
        <v>9441.3457137622627</v>
      </c>
    </row>
    <row r="4690" spans="1:11" s="43" customFormat="1" ht="19.7" customHeight="1" x14ac:dyDescent="0.25">
      <c r="A4690" s="43" t="s">
        <v>185</v>
      </c>
      <c r="B4690" s="1" t="s">
        <v>293</v>
      </c>
      <c r="C4690" s="1" t="s">
        <v>254</v>
      </c>
      <c r="D4690" s="1" t="s">
        <v>253</v>
      </c>
      <c r="E4690" s="45" t="str">
        <f>VLOOKUP(C4690,PROCV!E$50:G$126,3,0)</f>
        <v>Música</v>
      </c>
      <c r="F4690" s="1" t="s">
        <v>416</v>
      </c>
      <c r="G4690" s="1" t="s">
        <v>236</v>
      </c>
      <c r="H4690" s="1">
        <v>2012</v>
      </c>
      <c r="I4690" s="60">
        <f>VLOOKUP(H4690,PROCV!E$33:F$44,2,0)</f>
        <v>1.3647507536516714</v>
      </c>
      <c r="J4690" s="71">
        <v>2499</v>
      </c>
      <c r="K4690" s="44">
        <f t="shared" si="73"/>
        <v>3410.5121333755269</v>
      </c>
    </row>
    <row r="4691" spans="1:11" s="43" customFormat="1" ht="19.7" customHeight="1" x14ac:dyDescent="0.25">
      <c r="A4691" s="43" t="s">
        <v>185</v>
      </c>
      <c r="B4691" s="1" t="s">
        <v>293</v>
      </c>
      <c r="C4691" s="1" t="s">
        <v>252</v>
      </c>
      <c r="D4691" s="1" t="s">
        <v>251</v>
      </c>
      <c r="E4691" s="45" t="str">
        <f>VLOOKUP(C4691,PROCV!E$50:G$126,3,0)</f>
        <v>Audiovisual</v>
      </c>
      <c r="F4691" s="1" t="s">
        <v>416</v>
      </c>
      <c r="G4691" s="1" t="s">
        <v>236</v>
      </c>
      <c r="H4691" s="1">
        <v>2012</v>
      </c>
      <c r="I4691" s="60">
        <f>VLOOKUP(H4691,PROCV!E$33:F$44,2,0)</f>
        <v>1.3647507536516714</v>
      </c>
      <c r="J4691" s="71">
        <v>33446</v>
      </c>
      <c r="K4691" s="44">
        <f t="shared" si="73"/>
        <v>45645.453706633802</v>
      </c>
    </row>
    <row r="4692" spans="1:11" s="43" customFormat="1" ht="19.7" customHeight="1" x14ac:dyDescent="0.25">
      <c r="A4692" s="43" t="s">
        <v>185</v>
      </c>
      <c r="B4692" s="1" t="s">
        <v>293</v>
      </c>
      <c r="C4692" s="1" t="s">
        <v>252</v>
      </c>
      <c r="D4692" s="1" t="s">
        <v>251</v>
      </c>
      <c r="E4692" s="45" t="str">
        <f>VLOOKUP(C4692,PROCV!E$50:G$126,3,0)</f>
        <v>Audiovisual</v>
      </c>
      <c r="F4692" s="1" t="s">
        <v>416</v>
      </c>
      <c r="G4692" s="1" t="s">
        <v>236</v>
      </c>
      <c r="H4692" s="1">
        <v>2012</v>
      </c>
      <c r="I4692" s="60">
        <f>VLOOKUP(H4692,PROCV!E$33:F$44,2,0)</f>
        <v>1.3647507536516714</v>
      </c>
      <c r="J4692" s="71">
        <v>185788</v>
      </c>
      <c r="K4692" s="44">
        <f t="shared" si="73"/>
        <v>253554.31301943673</v>
      </c>
    </row>
    <row r="4693" spans="1:11" s="43" customFormat="1" ht="19.7" customHeight="1" x14ac:dyDescent="0.25">
      <c r="A4693" s="43" t="s">
        <v>185</v>
      </c>
      <c r="B4693" s="1" t="s">
        <v>293</v>
      </c>
      <c r="C4693" s="1" t="s">
        <v>252</v>
      </c>
      <c r="D4693" s="1" t="s">
        <v>251</v>
      </c>
      <c r="E4693" s="45" t="str">
        <f>VLOOKUP(C4693,PROCV!E$50:G$126,3,0)</f>
        <v>Audiovisual</v>
      </c>
      <c r="F4693" s="1" t="s">
        <v>416</v>
      </c>
      <c r="G4693" s="1" t="s">
        <v>236</v>
      </c>
      <c r="H4693" s="1">
        <v>2012</v>
      </c>
      <c r="I4693" s="60">
        <f>VLOOKUP(H4693,PROCV!E$33:F$44,2,0)</f>
        <v>1.3647507536516714</v>
      </c>
      <c r="J4693" s="71">
        <v>278036</v>
      </c>
      <c r="K4693" s="44">
        <f t="shared" si="73"/>
        <v>379449.84054229612</v>
      </c>
    </row>
    <row r="4694" spans="1:11" s="43" customFormat="1" ht="19.7" customHeight="1" x14ac:dyDescent="0.25">
      <c r="A4694" s="43" t="s">
        <v>185</v>
      </c>
      <c r="B4694" s="1" t="s">
        <v>293</v>
      </c>
      <c r="C4694" s="1" t="s">
        <v>252</v>
      </c>
      <c r="D4694" s="1" t="s">
        <v>251</v>
      </c>
      <c r="E4694" s="45" t="str">
        <f>VLOOKUP(C4694,PROCV!E$50:G$126,3,0)</f>
        <v>Audiovisual</v>
      </c>
      <c r="F4694" s="1" t="s">
        <v>416</v>
      </c>
      <c r="G4694" s="1" t="s">
        <v>236</v>
      </c>
      <c r="H4694" s="1">
        <v>2012</v>
      </c>
      <c r="I4694" s="60">
        <f>VLOOKUP(H4694,PROCV!E$33:F$44,2,0)</f>
        <v>1.3647507536516714</v>
      </c>
      <c r="J4694" s="71">
        <v>10000</v>
      </c>
      <c r="K4694" s="44">
        <f t="shared" si="73"/>
        <v>13647.507536516714</v>
      </c>
    </row>
    <row r="4695" spans="1:11" s="43" customFormat="1" ht="19.7" customHeight="1" x14ac:dyDescent="0.25">
      <c r="A4695" s="43" t="s">
        <v>185</v>
      </c>
      <c r="B4695" s="1" t="s">
        <v>293</v>
      </c>
      <c r="C4695" s="1" t="s">
        <v>250</v>
      </c>
      <c r="D4695" s="1" t="s">
        <v>249</v>
      </c>
      <c r="E4695" s="45" t="str">
        <f>VLOOKUP(C4695,PROCV!E$50:G$126,3,0)</f>
        <v>Audiovisual</v>
      </c>
      <c r="F4695" s="1" t="s">
        <v>416</v>
      </c>
      <c r="G4695" s="1" t="s">
        <v>236</v>
      </c>
      <c r="H4695" s="1">
        <v>2012</v>
      </c>
      <c r="I4695" s="60">
        <f>VLOOKUP(H4695,PROCV!E$33:F$44,2,0)</f>
        <v>1.3647507536516714</v>
      </c>
      <c r="J4695" s="71">
        <v>67979</v>
      </c>
      <c r="K4695" s="44">
        <f t="shared" si="73"/>
        <v>92774.391482486972</v>
      </c>
    </row>
    <row r="4696" spans="1:11" s="43" customFormat="1" ht="19.7" customHeight="1" x14ac:dyDescent="0.25">
      <c r="A4696" s="43" t="s">
        <v>185</v>
      </c>
      <c r="B4696" s="1" t="s">
        <v>293</v>
      </c>
      <c r="C4696" s="1" t="s">
        <v>250</v>
      </c>
      <c r="D4696" s="1" t="s">
        <v>249</v>
      </c>
      <c r="E4696" s="45" t="str">
        <f>VLOOKUP(C4696,PROCV!E$50:G$126,3,0)</f>
        <v>Audiovisual</v>
      </c>
      <c r="F4696" s="1" t="s">
        <v>416</v>
      </c>
      <c r="G4696" s="1" t="s">
        <v>236</v>
      </c>
      <c r="H4696" s="1">
        <v>2012</v>
      </c>
      <c r="I4696" s="60">
        <f>VLOOKUP(H4696,PROCV!E$33:F$44,2,0)</f>
        <v>1.3647507536516714</v>
      </c>
      <c r="J4696" s="71">
        <v>369054</v>
      </c>
      <c r="K4696" s="44">
        <f t="shared" si="73"/>
        <v>503666.72463816393</v>
      </c>
    </row>
    <row r="4697" spans="1:11" s="43" customFormat="1" ht="19.7" customHeight="1" x14ac:dyDescent="0.25">
      <c r="A4697" s="43" t="s">
        <v>185</v>
      </c>
      <c r="B4697" s="1" t="s">
        <v>293</v>
      </c>
      <c r="C4697" s="1" t="s">
        <v>250</v>
      </c>
      <c r="D4697" s="1" t="s">
        <v>249</v>
      </c>
      <c r="E4697" s="45" t="str">
        <f>VLOOKUP(C4697,PROCV!E$50:G$126,3,0)</f>
        <v>Audiovisual</v>
      </c>
      <c r="F4697" s="1" t="s">
        <v>416</v>
      </c>
      <c r="G4697" s="1" t="s">
        <v>236</v>
      </c>
      <c r="H4697" s="1">
        <v>2012</v>
      </c>
      <c r="I4697" s="60">
        <f>VLOOKUP(H4697,PROCV!E$33:F$44,2,0)</f>
        <v>1.3647507536516714</v>
      </c>
      <c r="J4697" s="71">
        <v>377053</v>
      </c>
      <c r="K4697" s="44">
        <f t="shared" si="73"/>
        <v>514583.36591662368</v>
      </c>
    </row>
    <row r="4698" spans="1:11" s="43" customFormat="1" ht="19.7" customHeight="1" x14ac:dyDescent="0.25">
      <c r="A4698" s="43" t="s">
        <v>185</v>
      </c>
      <c r="B4698" s="1" t="s">
        <v>293</v>
      </c>
      <c r="C4698" s="1" t="s">
        <v>346</v>
      </c>
      <c r="D4698" s="1" t="s">
        <v>345</v>
      </c>
      <c r="E4698" s="45" t="str">
        <f>VLOOKUP(C4698,PROCV!E$50:G$126,3,0)</f>
        <v>Audiovisual</v>
      </c>
      <c r="F4698" s="1" t="s">
        <v>416</v>
      </c>
      <c r="G4698" s="1" t="s">
        <v>236</v>
      </c>
      <c r="H4698" s="1">
        <v>2012</v>
      </c>
      <c r="I4698" s="60">
        <f>VLOOKUP(H4698,PROCV!E$33:F$44,2,0)</f>
        <v>1.3647507536516714</v>
      </c>
      <c r="J4698" s="71">
        <v>11832</v>
      </c>
      <c r="K4698" s="44">
        <f t="shared" si="73"/>
        <v>16147.730917206576</v>
      </c>
    </row>
    <row r="4699" spans="1:11" s="43" customFormat="1" ht="19.7" customHeight="1" x14ac:dyDescent="0.25">
      <c r="A4699" s="43" t="s">
        <v>185</v>
      </c>
      <c r="B4699" s="1" t="s">
        <v>293</v>
      </c>
      <c r="C4699" s="1" t="s">
        <v>346</v>
      </c>
      <c r="D4699" s="1" t="s">
        <v>345</v>
      </c>
      <c r="E4699" s="45" t="str">
        <f>VLOOKUP(C4699,PROCV!E$50:G$126,3,0)</f>
        <v>Audiovisual</v>
      </c>
      <c r="F4699" s="1" t="s">
        <v>416</v>
      </c>
      <c r="G4699" s="1" t="s">
        <v>236</v>
      </c>
      <c r="H4699" s="1">
        <v>2012</v>
      </c>
      <c r="I4699" s="60">
        <f>VLOOKUP(H4699,PROCV!E$33:F$44,2,0)</f>
        <v>1.3647507536516714</v>
      </c>
      <c r="J4699" s="71">
        <v>53992</v>
      </c>
      <c r="K4699" s="44">
        <f t="shared" si="73"/>
        <v>73685.622691161043</v>
      </c>
    </row>
    <row r="4700" spans="1:11" s="43" customFormat="1" ht="19.7" customHeight="1" x14ac:dyDescent="0.25">
      <c r="A4700" s="43" t="s">
        <v>185</v>
      </c>
      <c r="B4700" s="1" t="s">
        <v>293</v>
      </c>
      <c r="C4700" s="1" t="s">
        <v>346</v>
      </c>
      <c r="D4700" s="1" t="s">
        <v>345</v>
      </c>
      <c r="E4700" s="45" t="str">
        <f>VLOOKUP(C4700,PROCV!E$50:G$126,3,0)</f>
        <v>Audiovisual</v>
      </c>
      <c r="F4700" s="1" t="s">
        <v>416</v>
      </c>
      <c r="G4700" s="1" t="s">
        <v>236</v>
      </c>
      <c r="H4700" s="1">
        <v>2012</v>
      </c>
      <c r="I4700" s="60">
        <f>VLOOKUP(H4700,PROCV!E$33:F$44,2,0)</f>
        <v>1.3647507536516714</v>
      </c>
      <c r="J4700" s="71">
        <v>5037</v>
      </c>
      <c r="K4700" s="44">
        <f t="shared" si="73"/>
        <v>6874.2495461434692</v>
      </c>
    </row>
    <row r="4701" spans="1:11" s="43" customFormat="1" ht="19.7" customHeight="1" x14ac:dyDescent="0.25">
      <c r="A4701" s="43" t="s">
        <v>185</v>
      </c>
      <c r="B4701" s="1" t="s">
        <v>293</v>
      </c>
      <c r="C4701" s="1" t="s">
        <v>303</v>
      </c>
      <c r="D4701" s="1" t="s">
        <v>302</v>
      </c>
      <c r="E4701" s="45" t="str">
        <f>VLOOKUP(C4701,PROCV!E$50:G$126,3,0)</f>
        <v>Educação e Criação em Artes</v>
      </c>
      <c r="F4701" s="1" t="s">
        <v>416</v>
      </c>
      <c r="G4701" s="1" t="s">
        <v>236</v>
      </c>
      <c r="H4701" s="1">
        <v>2012</v>
      </c>
      <c r="I4701" s="60">
        <f>VLOOKUP(H4701,PROCV!E$33:F$44,2,0)</f>
        <v>1.3647507536516714</v>
      </c>
      <c r="J4701" s="71">
        <v>3750</v>
      </c>
      <c r="K4701" s="44">
        <f t="shared" si="73"/>
        <v>5117.8153261937678</v>
      </c>
    </row>
    <row r="4702" spans="1:11" s="43" customFormat="1" ht="19.7" customHeight="1" x14ac:dyDescent="0.25">
      <c r="A4702" s="43" t="s">
        <v>185</v>
      </c>
      <c r="B4702" s="1" t="s">
        <v>293</v>
      </c>
      <c r="C4702" s="1" t="s">
        <v>303</v>
      </c>
      <c r="D4702" s="1" t="s">
        <v>302</v>
      </c>
      <c r="E4702" s="45" t="str">
        <f>VLOOKUP(C4702,PROCV!E$50:G$126,3,0)</f>
        <v>Educação e Criação em Artes</v>
      </c>
      <c r="F4702" s="1" t="s">
        <v>416</v>
      </c>
      <c r="G4702" s="1" t="s">
        <v>236</v>
      </c>
      <c r="H4702" s="1">
        <v>2012</v>
      </c>
      <c r="I4702" s="60">
        <f>VLOOKUP(H4702,PROCV!E$33:F$44,2,0)</f>
        <v>1.3647507536516714</v>
      </c>
      <c r="J4702" s="71">
        <v>3879</v>
      </c>
      <c r="K4702" s="44">
        <f t="shared" si="73"/>
        <v>5293.8681734148331</v>
      </c>
    </row>
    <row r="4703" spans="1:11" s="43" customFormat="1" ht="19.7" customHeight="1" x14ac:dyDescent="0.25">
      <c r="A4703" s="43" t="s">
        <v>185</v>
      </c>
      <c r="B4703" s="1" t="s">
        <v>293</v>
      </c>
      <c r="C4703" s="1" t="s">
        <v>303</v>
      </c>
      <c r="D4703" s="1" t="s">
        <v>302</v>
      </c>
      <c r="E4703" s="45" t="str">
        <f>VLOOKUP(C4703,PROCV!E$50:G$126,3,0)</f>
        <v>Educação e Criação em Artes</v>
      </c>
      <c r="F4703" s="1" t="s">
        <v>416</v>
      </c>
      <c r="G4703" s="1" t="s">
        <v>236</v>
      </c>
      <c r="H4703" s="1">
        <v>2012</v>
      </c>
      <c r="I4703" s="60">
        <f>VLOOKUP(H4703,PROCV!E$33:F$44,2,0)</f>
        <v>1.3647507536516714</v>
      </c>
      <c r="J4703" s="71">
        <v>33540</v>
      </c>
      <c r="K4703" s="44">
        <f t="shared" si="73"/>
        <v>45773.74027747706</v>
      </c>
    </row>
    <row r="4704" spans="1:11" s="43" customFormat="1" ht="19.7" customHeight="1" x14ac:dyDescent="0.25">
      <c r="A4704" s="43" t="s">
        <v>185</v>
      </c>
      <c r="B4704" s="1" t="s">
        <v>293</v>
      </c>
      <c r="C4704" s="1" t="s">
        <v>295</v>
      </c>
      <c r="D4704" s="1" t="s">
        <v>294</v>
      </c>
      <c r="E4704" s="45" t="str">
        <f>VLOOKUP(C4704,PROCV!E$50:G$126,3,0)</f>
        <v>Educação e Criação em Artes</v>
      </c>
      <c r="F4704" s="1" t="s">
        <v>416</v>
      </c>
      <c r="G4704" s="1" t="s">
        <v>236</v>
      </c>
      <c r="H4704" s="1">
        <v>2012</v>
      </c>
      <c r="I4704" s="60">
        <f>VLOOKUP(H4704,PROCV!E$33:F$44,2,0)</f>
        <v>1.3647507536516714</v>
      </c>
      <c r="J4704" s="71">
        <v>60627</v>
      </c>
      <c r="K4704" s="44">
        <f t="shared" si="73"/>
        <v>82740.743941639885</v>
      </c>
    </row>
    <row r="4705" spans="1:11" s="43" customFormat="1" ht="19.7" customHeight="1" x14ac:dyDescent="0.25">
      <c r="A4705" s="43" t="s">
        <v>185</v>
      </c>
      <c r="B4705" s="1" t="s">
        <v>293</v>
      </c>
      <c r="C4705" s="1" t="s">
        <v>295</v>
      </c>
      <c r="D4705" s="1" t="s">
        <v>294</v>
      </c>
      <c r="E4705" s="45" t="str">
        <f>VLOOKUP(C4705,PROCV!E$50:G$126,3,0)</f>
        <v>Educação e Criação em Artes</v>
      </c>
      <c r="F4705" s="1" t="s">
        <v>416</v>
      </c>
      <c r="G4705" s="1" t="s">
        <v>236</v>
      </c>
      <c r="H4705" s="1">
        <v>2012</v>
      </c>
      <c r="I4705" s="60">
        <f>VLOOKUP(H4705,PROCV!E$33:F$44,2,0)</f>
        <v>1.3647507536516714</v>
      </c>
      <c r="J4705" s="71">
        <v>30782</v>
      </c>
      <c r="K4705" s="44">
        <f t="shared" si="73"/>
        <v>42009.757698905749</v>
      </c>
    </row>
    <row r="4706" spans="1:11" s="43" customFormat="1" ht="19.7" customHeight="1" x14ac:dyDescent="0.25">
      <c r="A4706" s="43" t="s">
        <v>185</v>
      </c>
      <c r="B4706" s="1" t="s">
        <v>293</v>
      </c>
      <c r="C4706" s="1" t="s">
        <v>248</v>
      </c>
      <c r="D4706" s="1" t="s">
        <v>247</v>
      </c>
      <c r="E4706" s="45" t="str">
        <f>VLOOKUP(C4706,PROCV!E$50:G$126,3,0)</f>
        <v>Educação e Criação em Artes</v>
      </c>
      <c r="F4706" s="1" t="s">
        <v>416</v>
      </c>
      <c r="G4706" s="1" t="s">
        <v>236</v>
      </c>
      <c r="H4706" s="1">
        <v>2012</v>
      </c>
      <c r="I4706" s="60">
        <f>VLOOKUP(H4706,PROCV!E$33:F$44,2,0)</f>
        <v>1.3647507536516714</v>
      </c>
      <c r="J4706" s="71">
        <v>49679</v>
      </c>
      <c r="K4706" s="44">
        <f t="shared" si="73"/>
        <v>67799.45269066139</v>
      </c>
    </row>
    <row r="4707" spans="1:11" s="43" customFormat="1" ht="19.7" customHeight="1" x14ac:dyDescent="0.25">
      <c r="A4707" s="43" t="s">
        <v>185</v>
      </c>
      <c r="B4707" s="1" t="s">
        <v>293</v>
      </c>
      <c r="C4707" s="1" t="s">
        <v>246</v>
      </c>
      <c r="D4707" s="1" t="s">
        <v>245</v>
      </c>
      <c r="E4707" s="45" t="str">
        <f>VLOOKUP(C4707,PROCV!E$50:G$126,3,0)</f>
        <v>Artes Cênicas e Espetáculos</v>
      </c>
      <c r="F4707" s="1" t="s">
        <v>416</v>
      </c>
      <c r="G4707" s="1" t="s">
        <v>236</v>
      </c>
      <c r="H4707" s="1">
        <v>2012</v>
      </c>
      <c r="I4707" s="60">
        <f>VLOOKUP(H4707,PROCV!E$33:F$44,2,0)</f>
        <v>1.3647507536516714</v>
      </c>
      <c r="J4707" s="71">
        <v>100484</v>
      </c>
      <c r="K4707" s="44">
        <f t="shared" si="73"/>
        <v>137135.61472993455</v>
      </c>
    </row>
    <row r="4708" spans="1:11" s="43" customFormat="1" ht="19.7" customHeight="1" x14ac:dyDescent="0.25">
      <c r="A4708" s="43" t="s">
        <v>185</v>
      </c>
      <c r="B4708" s="1" t="s">
        <v>293</v>
      </c>
      <c r="C4708" s="1" t="s">
        <v>246</v>
      </c>
      <c r="D4708" s="1" t="s">
        <v>245</v>
      </c>
      <c r="E4708" s="45" t="str">
        <f>VLOOKUP(C4708,PROCV!E$50:G$126,3,0)</f>
        <v>Artes Cênicas e Espetáculos</v>
      </c>
      <c r="F4708" s="1" t="s">
        <v>416</v>
      </c>
      <c r="G4708" s="1" t="s">
        <v>236</v>
      </c>
      <c r="H4708" s="1">
        <v>2012</v>
      </c>
      <c r="I4708" s="60">
        <f>VLOOKUP(H4708,PROCV!E$33:F$44,2,0)</f>
        <v>1.3647507536516714</v>
      </c>
      <c r="J4708" s="71">
        <v>135807</v>
      </c>
      <c r="K4708" s="44">
        <f t="shared" si="73"/>
        <v>185342.70560117255</v>
      </c>
    </row>
    <row r="4709" spans="1:11" s="43" customFormat="1" ht="19.7" customHeight="1" x14ac:dyDescent="0.25">
      <c r="A4709" s="43" t="s">
        <v>185</v>
      </c>
      <c r="B4709" s="1" t="s">
        <v>293</v>
      </c>
      <c r="C4709" s="1" t="s">
        <v>244</v>
      </c>
      <c r="D4709" s="1" t="s">
        <v>243</v>
      </c>
      <c r="E4709" s="45" t="str">
        <f>VLOOKUP(C4709,PROCV!E$50:G$126,3,0)</f>
        <v>Artes Cênicas e Espetáculos</v>
      </c>
      <c r="F4709" s="1" t="s">
        <v>416</v>
      </c>
      <c r="G4709" s="1" t="s">
        <v>236</v>
      </c>
      <c r="H4709" s="1">
        <v>2012</v>
      </c>
      <c r="I4709" s="60">
        <f>VLOOKUP(H4709,PROCV!E$33:F$44,2,0)</f>
        <v>1.3647507536516714</v>
      </c>
      <c r="J4709" s="71">
        <v>25200</v>
      </c>
      <c r="K4709" s="44">
        <f t="shared" si="73"/>
        <v>34391.718992022121</v>
      </c>
    </row>
    <row r="4710" spans="1:11" s="43" customFormat="1" ht="19.7" customHeight="1" x14ac:dyDescent="0.25">
      <c r="A4710" s="43" t="s">
        <v>185</v>
      </c>
      <c r="B4710" s="1" t="s">
        <v>293</v>
      </c>
      <c r="C4710" s="1" t="s">
        <v>238</v>
      </c>
      <c r="D4710" s="1" t="s">
        <v>237</v>
      </c>
      <c r="E4710" s="45" t="str">
        <f>VLOOKUP(C4710,PROCV!E$50:G$126,3,0)</f>
        <v>Artes Cênicas e Espetáculos</v>
      </c>
      <c r="F4710" s="1" t="s">
        <v>416</v>
      </c>
      <c r="G4710" s="1" t="s">
        <v>236</v>
      </c>
      <c r="H4710" s="1">
        <v>2012</v>
      </c>
      <c r="I4710" s="60">
        <f>VLOOKUP(H4710,PROCV!E$33:F$44,2,0)</f>
        <v>1.3647507536516714</v>
      </c>
      <c r="J4710" s="71">
        <v>91200</v>
      </c>
      <c r="K4710" s="44">
        <f t="shared" si="73"/>
        <v>124465.26873303244</v>
      </c>
    </row>
    <row r="4711" spans="1:11" s="43" customFormat="1" ht="19.7" customHeight="1" x14ac:dyDescent="0.25">
      <c r="A4711" s="43" t="s">
        <v>185</v>
      </c>
      <c r="B4711" s="1" t="s">
        <v>293</v>
      </c>
      <c r="C4711" s="1" t="s">
        <v>238</v>
      </c>
      <c r="D4711" s="1" t="s">
        <v>237</v>
      </c>
      <c r="E4711" s="45" t="str">
        <f>VLOOKUP(C4711,PROCV!E$50:G$126,3,0)</f>
        <v>Artes Cênicas e Espetáculos</v>
      </c>
      <c r="F4711" s="1" t="s">
        <v>416</v>
      </c>
      <c r="G4711" s="1" t="s">
        <v>236</v>
      </c>
      <c r="H4711" s="1">
        <v>2012</v>
      </c>
      <c r="I4711" s="60">
        <f>VLOOKUP(H4711,PROCV!E$33:F$44,2,0)</f>
        <v>1.3647507536516714</v>
      </c>
      <c r="J4711" s="71">
        <v>94800</v>
      </c>
      <c r="K4711" s="44">
        <f t="shared" si="73"/>
        <v>129378.37144617845</v>
      </c>
    </row>
    <row r="4712" spans="1:11" s="43" customFormat="1" ht="19.7" customHeight="1" x14ac:dyDescent="0.25">
      <c r="A4712" s="43" t="s">
        <v>185</v>
      </c>
      <c r="B4712" s="1" t="s">
        <v>293</v>
      </c>
      <c r="C4712" s="1" t="s">
        <v>238</v>
      </c>
      <c r="D4712" s="1" t="s">
        <v>237</v>
      </c>
      <c r="E4712" s="45" t="str">
        <f>VLOOKUP(C4712,PROCV!E$50:G$126,3,0)</f>
        <v>Artes Cênicas e Espetáculos</v>
      </c>
      <c r="F4712" s="1" t="s">
        <v>416</v>
      </c>
      <c r="G4712" s="1" t="s">
        <v>236</v>
      </c>
      <c r="H4712" s="1">
        <v>2012</v>
      </c>
      <c r="I4712" s="60">
        <f>VLOOKUP(H4712,PROCV!E$33:F$44,2,0)</f>
        <v>1.3647507536516714</v>
      </c>
      <c r="J4712" s="71">
        <v>294167</v>
      </c>
      <c r="K4712" s="44">
        <f t="shared" si="73"/>
        <v>401464.63494945125</v>
      </c>
    </row>
    <row r="4713" spans="1:11" s="43" customFormat="1" ht="19.7" customHeight="1" x14ac:dyDescent="0.25">
      <c r="A4713" s="43" t="s">
        <v>185</v>
      </c>
      <c r="B4713" s="1" t="s">
        <v>293</v>
      </c>
      <c r="C4713" s="1" t="s">
        <v>238</v>
      </c>
      <c r="D4713" s="1" t="s">
        <v>237</v>
      </c>
      <c r="E4713" s="45" t="str">
        <f>VLOOKUP(C4713,PROCV!E$50:G$126,3,0)</f>
        <v>Artes Cênicas e Espetáculos</v>
      </c>
      <c r="F4713" s="1" t="s">
        <v>416</v>
      </c>
      <c r="G4713" s="1" t="s">
        <v>236</v>
      </c>
      <c r="H4713" s="1">
        <v>2012</v>
      </c>
      <c r="I4713" s="60">
        <f>VLOOKUP(H4713,PROCV!E$33:F$44,2,0)</f>
        <v>1.3647507536516714</v>
      </c>
      <c r="J4713" s="71">
        <v>63948</v>
      </c>
      <c r="K4713" s="44">
        <f t="shared" si="73"/>
        <v>87273.081194517086</v>
      </c>
    </row>
    <row r="4714" spans="1:11" s="43" customFormat="1" ht="19.7" customHeight="1" x14ac:dyDescent="0.25">
      <c r="A4714" s="43" t="s">
        <v>185</v>
      </c>
      <c r="B4714" s="1" t="s">
        <v>293</v>
      </c>
      <c r="C4714" s="1" t="s">
        <v>241</v>
      </c>
      <c r="D4714" s="1" t="s">
        <v>240</v>
      </c>
      <c r="E4714" s="45" t="str">
        <f>VLOOKUP(C4714,PROCV!E$50:G$126,3,0)</f>
        <v>Artes Cênicas e Espetáculos</v>
      </c>
      <c r="F4714" s="1" t="s">
        <v>416</v>
      </c>
      <c r="G4714" s="1" t="s">
        <v>236</v>
      </c>
      <c r="H4714" s="1">
        <v>2012</v>
      </c>
      <c r="I4714" s="60">
        <f>VLOOKUP(H4714,PROCV!E$33:F$44,2,0)</f>
        <v>1.3647507536516714</v>
      </c>
      <c r="J4714" s="1">
        <v>80</v>
      </c>
      <c r="K4714" s="44">
        <f t="shared" si="73"/>
        <v>109.18006029213372</v>
      </c>
    </row>
    <row r="4715" spans="1:11" s="43" customFormat="1" ht="19.7" customHeight="1" x14ac:dyDescent="0.25">
      <c r="A4715" s="43" t="s">
        <v>185</v>
      </c>
      <c r="B4715" s="1" t="s">
        <v>293</v>
      </c>
      <c r="C4715" s="1" t="s">
        <v>241</v>
      </c>
      <c r="D4715" s="1" t="s">
        <v>240</v>
      </c>
      <c r="E4715" s="45" t="str">
        <f>VLOOKUP(C4715,PROCV!E$50:G$126,3,0)</f>
        <v>Artes Cênicas e Espetáculos</v>
      </c>
      <c r="F4715" s="1" t="s">
        <v>416</v>
      </c>
      <c r="G4715" s="1" t="s">
        <v>236</v>
      </c>
      <c r="H4715" s="1">
        <v>2012</v>
      </c>
      <c r="I4715" s="60">
        <f>VLOOKUP(H4715,PROCV!E$33:F$44,2,0)</f>
        <v>1.3647507536516714</v>
      </c>
      <c r="J4715" s="71">
        <v>114298</v>
      </c>
      <c r="K4715" s="44">
        <f t="shared" si="73"/>
        <v>155988.28164087873</v>
      </c>
    </row>
    <row r="4716" spans="1:11" s="43" customFormat="1" ht="19.7" customHeight="1" x14ac:dyDescent="0.25">
      <c r="A4716" s="43" t="s">
        <v>185</v>
      </c>
      <c r="B4716" s="1" t="s">
        <v>293</v>
      </c>
      <c r="C4716" s="1" t="s">
        <v>241</v>
      </c>
      <c r="D4716" s="1" t="s">
        <v>240</v>
      </c>
      <c r="E4716" s="45" t="str">
        <f>VLOOKUP(C4716,PROCV!E$50:G$126,3,0)</f>
        <v>Artes Cênicas e Espetáculos</v>
      </c>
      <c r="F4716" s="1" t="s">
        <v>416</v>
      </c>
      <c r="G4716" s="1" t="s">
        <v>236</v>
      </c>
      <c r="H4716" s="1">
        <v>2012</v>
      </c>
      <c r="I4716" s="60">
        <f>VLOOKUP(H4716,PROCV!E$33:F$44,2,0)</f>
        <v>1.3647507536516714</v>
      </c>
      <c r="J4716" s="71">
        <v>104612</v>
      </c>
      <c r="K4716" s="44">
        <f t="shared" si="73"/>
        <v>142769.30584100864</v>
      </c>
    </row>
    <row r="4717" spans="1:11" s="43" customFormat="1" ht="19.7" customHeight="1" x14ac:dyDescent="0.25">
      <c r="A4717" s="43" t="s">
        <v>185</v>
      </c>
      <c r="B4717" s="1" t="s">
        <v>293</v>
      </c>
      <c r="C4717" s="1" t="s">
        <v>311</v>
      </c>
      <c r="D4717" s="1" t="s">
        <v>310</v>
      </c>
      <c r="E4717" s="45" t="str">
        <f>VLOOKUP(C4717,PROCV!E$50:G$126,3,0)</f>
        <v>Artes Cênicas e Espetáculos</v>
      </c>
      <c r="F4717" s="1" t="s">
        <v>415</v>
      </c>
      <c r="G4717" s="1" t="s">
        <v>265</v>
      </c>
      <c r="H4717" s="1">
        <v>2012</v>
      </c>
      <c r="I4717" s="60">
        <f>VLOOKUP(H4717,PROCV!E$33:F$44,2,0)</f>
        <v>1.3647507536516714</v>
      </c>
      <c r="J4717" s="71">
        <v>150000</v>
      </c>
      <c r="K4717" s="44">
        <f t="shared" si="73"/>
        <v>204712.61304775072</v>
      </c>
    </row>
    <row r="4718" spans="1:11" s="43" customFormat="1" ht="19.7" customHeight="1" x14ac:dyDescent="0.25">
      <c r="A4718" s="43" t="s">
        <v>191</v>
      </c>
      <c r="B4718" s="1" t="s">
        <v>242</v>
      </c>
      <c r="C4718" s="1" t="s">
        <v>309</v>
      </c>
      <c r="D4718" s="1" t="s">
        <v>308</v>
      </c>
      <c r="E4718" s="45" t="str">
        <f>VLOOKUP(C4718,PROCV!E$50:G$126,3,0)</f>
        <v>NA</v>
      </c>
      <c r="F4718" s="1" t="s">
        <v>416</v>
      </c>
      <c r="G4718" s="1" t="s">
        <v>236</v>
      </c>
      <c r="H4718" s="1">
        <v>2012</v>
      </c>
      <c r="I4718" s="60">
        <f>VLOOKUP(H4718,PROCV!E$33:F$44,2,0)</f>
        <v>1.3647507536516714</v>
      </c>
      <c r="J4718" s="71">
        <v>300000</v>
      </c>
      <c r="K4718" s="44">
        <f t="shared" si="73"/>
        <v>409425.22609550145</v>
      </c>
    </row>
    <row r="4719" spans="1:11" s="43" customFormat="1" ht="19.7" customHeight="1" x14ac:dyDescent="0.25">
      <c r="A4719" s="43" t="s">
        <v>191</v>
      </c>
      <c r="B4719" s="1" t="s">
        <v>242</v>
      </c>
      <c r="C4719" s="1" t="s">
        <v>309</v>
      </c>
      <c r="D4719" s="1" t="s">
        <v>308</v>
      </c>
      <c r="E4719" s="45" t="str">
        <f>VLOOKUP(C4719,PROCV!E$50:G$126,3,0)</f>
        <v>NA</v>
      </c>
      <c r="F4719" s="1" t="s">
        <v>416</v>
      </c>
      <c r="G4719" s="1" t="s">
        <v>236</v>
      </c>
      <c r="H4719" s="1">
        <v>2012</v>
      </c>
      <c r="I4719" s="60">
        <f>VLOOKUP(H4719,PROCV!E$33:F$44,2,0)</f>
        <v>1.3647507536516714</v>
      </c>
      <c r="J4719" s="71">
        <v>235048</v>
      </c>
      <c r="K4719" s="44">
        <f t="shared" si="73"/>
        <v>320781.93514431809</v>
      </c>
    </row>
    <row r="4720" spans="1:11" s="43" customFormat="1" ht="19.7" customHeight="1" x14ac:dyDescent="0.25">
      <c r="A4720" s="43" t="s">
        <v>191</v>
      </c>
      <c r="B4720" s="1" t="s">
        <v>242</v>
      </c>
      <c r="C4720" s="1" t="s">
        <v>291</v>
      </c>
      <c r="D4720" s="1" t="s">
        <v>290</v>
      </c>
      <c r="E4720" s="45" t="str">
        <f>VLOOKUP(C4720,PROCV!E$50:G$126,3,0)</f>
        <v>NA</v>
      </c>
      <c r="F4720" s="1" t="s">
        <v>416</v>
      </c>
      <c r="G4720" s="1" t="s">
        <v>236</v>
      </c>
      <c r="H4720" s="1">
        <v>2012</v>
      </c>
      <c r="I4720" s="60">
        <f>VLOOKUP(H4720,PROCV!E$33:F$44,2,0)</f>
        <v>1.3647507536516714</v>
      </c>
      <c r="J4720" s="71">
        <v>99269</v>
      </c>
      <c r="K4720" s="44">
        <f t="shared" si="73"/>
        <v>135477.44256424776</v>
      </c>
    </row>
    <row r="4721" spans="1:11" s="43" customFormat="1" ht="19.7" customHeight="1" x14ac:dyDescent="0.25">
      <c r="A4721" s="43" t="s">
        <v>191</v>
      </c>
      <c r="B4721" s="1" t="s">
        <v>242</v>
      </c>
      <c r="C4721" s="1" t="s">
        <v>291</v>
      </c>
      <c r="D4721" s="1" t="s">
        <v>290</v>
      </c>
      <c r="E4721" s="45" t="str">
        <f>VLOOKUP(C4721,PROCV!E$50:G$126,3,0)</f>
        <v>NA</v>
      </c>
      <c r="F4721" s="1" t="s">
        <v>416</v>
      </c>
      <c r="G4721" s="1" t="s">
        <v>236</v>
      </c>
      <c r="H4721" s="1">
        <v>2012</v>
      </c>
      <c r="I4721" s="60">
        <f>VLOOKUP(H4721,PROCV!E$33:F$44,2,0)</f>
        <v>1.3647507536516714</v>
      </c>
      <c r="J4721" s="71">
        <v>3145000</v>
      </c>
      <c r="K4721" s="44">
        <f t="shared" si="73"/>
        <v>4292141.1202345062</v>
      </c>
    </row>
    <row r="4722" spans="1:11" s="43" customFormat="1" ht="19.7" customHeight="1" x14ac:dyDescent="0.25">
      <c r="A4722" s="43" t="s">
        <v>191</v>
      </c>
      <c r="B4722" s="1" t="s">
        <v>242</v>
      </c>
      <c r="C4722" s="1" t="s">
        <v>291</v>
      </c>
      <c r="D4722" s="1" t="s">
        <v>290</v>
      </c>
      <c r="E4722" s="45" t="str">
        <f>VLOOKUP(C4722,PROCV!E$50:G$126,3,0)</f>
        <v>NA</v>
      </c>
      <c r="F4722" s="1" t="s">
        <v>416</v>
      </c>
      <c r="G4722" s="1" t="s">
        <v>236</v>
      </c>
      <c r="H4722" s="1">
        <v>2012</v>
      </c>
      <c r="I4722" s="60">
        <f>VLOOKUP(H4722,PROCV!E$33:F$44,2,0)</f>
        <v>1.3647507536516714</v>
      </c>
      <c r="J4722" s="71">
        <v>334620</v>
      </c>
      <c r="K4722" s="44">
        <f t="shared" si="73"/>
        <v>456672.89718692232</v>
      </c>
    </row>
    <row r="4723" spans="1:11" s="43" customFormat="1" ht="19.7" customHeight="1" x14ac:dyDescent="0.25">
      <c r="A4723" s="43" t="s">
        <v>191</v>
      </c>
      <c r="B4723" s="1" t="s">
        <v>242</v>
      </c>
      <c r="C4723" s="1" t="s">
        <v>291</v>
      </c>
      <c r="D4723" s="1" t="s">
        <v>290</v>
      </c>
      <c r="E4723" s="45" t="str">
        <f>VLOOKUP(C4723,PROCV!E$50:G$126,3,0)</f>
        <v>NA</v>
      </c>
      <c r="F4723" s="1" t="s">
        <v>416</v>
      </c>
      <c r="G4723" s="1" t="s">
        <v>236</v>
      </c>
      <c r="H4723" s="1">
        <v>2012</v>
      </c>
      <c r="I4723" s="60">
        <f>VLOOKUP(H4723,PROCV!E$33:F$44,2,0)</f>
        <v>1.3647507536516714</v>
      </c>
      <c r="J4723" s="71">
        <v>199832</v>
      </c>
      <c r="K4723" s="44">
        <f t="shared" si="73"/>
        <v>272720.87260372081</v>
      </c>
    </row>
    <row r="4724" spans="1:11" s="43" customFormat="1" ht="19.7" customHeight="1" x14ac:dyDescent="0.25">
      <c r="A4724" s="43" t="s">
        <v>191</v>
      </c>
      <c r="B4724" s="1" t="s">
        <v>242</v>
      </c>
      <c r="C4724" s="1" t="s">
        <v>291</v>
      </c>
      <c r="D4724" s="1" t="s">
        <v>290</v>
      </c>
      <c r="E4724" s="45" t="str">
        <f>VLOOKUP(C4724,PROCV!E$50:G$126,3,0)</f>
        <v>NA</v>
      </c>
      <c r="F4724" s="1" t="s">
        <v>416</v>
      </c>
      <c r="G4724" s="1" t="s">
        <v>236</v>
      </c>
      <c r="H4724" s="1">
        <v>2012</v>
      </c>
      <c r="I4724" s="60">
        <f>VLOOKUP(H4724,PROCV!E$33:F$44,2,0)</f>
        <v>1.3647507536516714</v>
      </c>
      <c r="J4724" s="71">
        <v>184969</v>
      </c>
      <c r="K4724" s="44">
        <f t="shared" si="73"/>
        <v>252436.582152196</v>
      </c>
    </row>
    <row r="4725" spans="1:11" s="43" customFormat="1" ht="19.7" customHeight="1" x14ac:dyDescent="0.25">
      <c r="A4725" s="43" t="s">
        <v>191</v>
      </c>
      <c r="B4725" s="1" t="s">
        <v>242</v>
      </c>
      <c r="C4725" s="1" t="s">
        <v>291</v>
      </c>
      <c r="D4725" s="1" t="s">
        <v>290</v>
      </c>
      <c r="E4725" s="45" t="str">
        <f>VLOOKUP(C4725,PROCV!E$50:G$126,3,0)</f>
        <v>NA</v>
      </c>
      <c r="F4725" s="1" t="s">
        <v>416</v>
      </c>
      <c r="G4725" s="1" t="s">
        <v>236</v>
      </c>
      <c r="H4725" s="1">
        <v>2012</v>
      </c>
      <c r="I4725" s="60">
        <f>VLOOKUP(H4725,PROCV!E$33:F$44,2,0)</f>
        <v>1.3647507536516714</v>
      </c>
      <c r="J4725" s="71">
        <v>319500</v>
      </c>
      <c r="K4725" s="44">
        <f t="shared" si="73"/>
        <v>436037.86579170905</v>
      </c>
    </row>
    <row r="4726" spans="1:11" s="43" customFormat="1" ht="19.7" customHeight="1" x14ac:dyDescent="0.25">
      <c r="A4726" s="43" t="s">
        <v>191</v>
      </c>
      <c r="B4726" s="1" t="s">
        <v>242</v>
      </c>
      <c r="C4726" s="1" t="s">
        <v>291</v>
      </c>
      <c r="D4726" s="1" t="s">
        <v>290</v>
      </c>
      <c r="E4726" s="45" t="str">
        <f>VLOOKUP(C4726,PROCV!E$50:G$126,3,0)</f>
        <v>NA</v>
      </c>
      <c r="F4726" s="1" t="s">
        <v>416</v>
      </c>
      <c r="G4726" s="1" t="s">
        <v>236</v>
      </c>
      <c r="H4726" s="1">
        <v>2012</v>
      </c>
      <c r="I4726" s="60">
        <f>VLOOKUP(H4726,PROCV!E$33:F$44,2,0)</f>
        <v>1.3647507536516714</v>
      </c>
      <c r="J4726" s="71">
        <v>322881</v>
      </c>
      <c r="K4726" s="44">
        <f t="shared" si="73"/>
        <v>440652.08808980533</v>
      </c>
    </row>
    <row r="4727" spans="1:11" s="43" customFormat="1" ht="19.7" customHeight="1" x14ac:dyDescent="0.25">
      <c r="A4727" s="43" t="s">
        <v>191</v>
      </c>
      <c r="B4727" s="1" t="s">
        <v>242</v>
      </c>
      <c r="C4727" s="1" t="s">
        <v>291</v>
      </c>
      <c r="D4727" s="1" t="s">
        <v>290</v>
      </c>
      <c r="E4727" s="45" t="str">
        <f>VLOOKUP(C4727,PROCV!E$50:G$126,3,0)</f>
        <v>NA</v>
      </c>
      <c r="F4727" s="1" t="s">
        <v>416</v>
      </c>
      <c r="G4727" s="1" t="s">
        <v>236</v>
      </c>
      <c r="H4727" s="1">
        <v>2012</v>
      </c>
      <c r="I4727" s="60">
        <f>VLOOKUP(H4727,PROCV!E$33:F$44,2,0)</f>
        <v>1.3647507536516714</v>
      </c>
      <c r="J4727" s="71">
        <v>1082923</v>
      </c>
      <c r="K4727" s="44">
        <f t="shared" si="73"/>
        <v>1477919.980396729</v>
      </c>
    </row>
    <row r="4728" spans="1:11" s="43" customFormat="1" ht="19.7" customHeight="1" x14ac:dyDescent="0.25">
      <c r="A4728" s="43" t="s">
        <v>191</v>
      </c>
      <c r="B4728" s="1" t="s">
        <v>242</v>
      </c>
      <c r="C4728" s="1" t="s">
        <v>320</v>
      </c>
      <c r="D4728" s="1" t="s">
        <v>319</v>
      </c>
      <c r="E4728" s="45" t="str">
        <f>VLOOKUP(C4728,PROCV!E$50:G$126,3,0)</f>
        <v>Música</v>
      </c>
      <c r="F4728" s="1" t="s">
        <v>416</v>
      </c>
      <c r="G4728" s="1" t="s">
        <v>236</v>
      </c>
      <c r="H4728" s="1">
        <v>2012</v>
      </c>
      <c r="I4728" s="60">
        <f>VLOOKUP(H4728,PROCV!E$33:F$44,2,0)</f>
        <v>1.3647507536516714</v>
      </c>
      <c r="J4728" s="71">
        <v>81866</v>
      </c>
      <c r="K4728" s="44">
        <f t="shared" si="73"/>
        <v>111726.68519844774</v>
      </c>
    </row>
    <row r="4729" spans="1:11" s="43" customFormat="1" ht="19.7" customHeight="1" x14ac:dyDescent="0.25">
      <c r="A4729" s="43" t="s">
        <v>191</v>
      </c>
      <c r="B4729" s="1" t="s">
        <v>242</v>
      </c>
      <c r="C4729" s="1" t="s">
        <v>289</v>
      </c>
      <c r="D4729" s="1" t="s">
        <v>288</v>
      </c>
      <c r="E4729" s="45" t="str">
        <f>VLOOKUP(C4729,PROCV!E$50:G$126,3,0)</f>
        <v>Editorial</v>
      </c>
      <c r="F4729" s="1" t="s">
        <v>416</v>
      </c>
      <c r="G4729" s="1" t="s">
        <v>236</v>
      </c>
      <c r="H4729" s="1">
        <v>2012</v>
      </c>
      <c r="I4729" s="60">
        <f>VLOOKUP(H4729,PROCV!E$33:F$44,2,0)</f>
        <v>1.3647507536516714</v>
      </c>
      <c r="J4729" s="71">
        <v>6197</v>
      </c>
      <c r="K4729" s="44">
        <f t="shared" si="73"/>
        <v>8457.3604203794075</v>
      </c>
    </row>
    <row r="4730" spans="1:11" s="43" customFormat="1" ht="19.7" customHeight="1" x14ac:dyDescent="0.25">
      <c r="A4730" s="43" t="s">
        <v>191</v>
      </c>
      <c r="B4730" s="1" t="s">
        <v>242</v>
      </c>
      <c r="C4730" s="1" t="s">
        <v>289</v>
      </c>
      <c r="D4730" s="1" t="s">
        <v>288</v>
      </c>
      <c r="E4730" s="45" t="str">
        <f>VLOOKUP(C4730,PROCV!E$50:G$126,3,0)</f>
        <v>Editorial</v>
      </c>
      <c r="F4730" s="1" t="s">
        <v>416</v>
      </c>
      <c r="G4730" s="1" t="s">
        <v>236</v>
      </c>
      <c r="H4730" s="1">
        <v>2012</v>
      </c>
      <c r="I4730" s="60">
        <f>VLOOKUP(H4730,PROCV!E$33:F$44,2,0)</f>
        <v>1.3647507536516714</v>
      </c>
      <c r="J4730" s="71">
        <v>190000</v>
      </c>
      <c r="K4730" s="44">
        <f t="shared" si="73"/>
        <v>259302.64319381758</v>
      </c>
    </row>
    <row r="4731" spans="1:11" s="43" customFormat="1" ht="19.7" customHeight="1" x14ac:dyDescent="0.25">
      <c r="A4731" s="43" t="s">
        <v>191</v>
      </c>
      <c r="B4731" s="1" t="s">
        <v>242</v>
      </c>
      <c r="C4731" s="1" t="s">
        <v>289</v>
      </c>
      <c r="D4731" s="1" t="s">
        <v>288</v>
      </c>
      <c r="E4731" s="45" t="str">
        <f>VLOOKUP(C4731,PROCV!E$50:G$126,3,0)</f>
        <v>Editorial</v>
      </c>
      <c r="F4731" s="1" t="s">
        <v>416</v>
      </c>
      <c r="G4731" s="1" t="s">
        <v>236</v>
      </c>
      <c r="H4731" s="1">
        <v>2012</v>
      </c>
      <c r="I4731" s="60">
        <f>VLOOKUP(H4731,PROCV!E$33:F$44,2,0)</f>
        <v>1.3647507536516714</v>
      </c>
      <c r="J4731" s="71">
        <v>272584</v>
      </c>
      <c r="K4731" s="44">
        <f t="shared" si="73"/>
        <v>372009.21943338722</v>
      </c>
    </row>
    <row r="4732" spans="1:11" s="43" customFormat="1" ht="19.7" customHeight="1" x14ac:dyDescent="0.25">
      <c r="A4732" s="43" t="s">
        <v>191</v>
      </c>
      <c r="B4732" s="1" t="s">
        <v>242</v>
      </c>
      <c r="C4732" s="1" t="s">
        <v>287</v>
      </c>
      <c r="D4732" s="1" t="s">
        <v>286</v>
      </c>
      <c r="E4732" s="45" t="str">
        <f>VLOOKUP(C4732,PROCV!E$50:G$126,3,0)</f>
        <v>Música</v>
      </c>
      <c r="F4732" s="1" t="s">
        <v>416</v>
      </c>
      <c r="G4732" s="1" t="s">
        <v>236</v>
      </c>
      <c r="H4732" s="1">
        <v>2012</v>
      </c>
      <c r="I4732" s="60">
        <f>VLOOKUP(H4732,PROCV!E$33:F$44,2,0)</f>
        <v>1.3647507536516714</v>
      </c>
      <c r="J4732" s="71">
        <v>15393</v>
      </c>
      <c r="K4732" s="44">
        <f t="shared" si="73"/>
        <v>21007.608350960178</v>
      </c>
    </row>
    <row r="4733" spans="1:11" s="43" customFormat="1" ht="19.7" customHeight="1" x14ac:dyDescent="0.25">
      <c r="A4733" s="43" t="s">
        <v>191</v>
      </c>
      <c r="B4733" s="1" t="s">
        <v>242</v>
      </c>
      <c r="C4733" s="1" t="s">
        <v>287</v>
      </c>
      <c r="D4733" s="1" t="s">
        <v>286</v>
      </c>
      <c r="E4733" s="45" t="str">
        <f>VLOOKUP(C4733,PROCV!E$50:G$126,3,0)</f>
        <v>Música</v>
      </c>
      <c r="F4733" s="1" t="s">
        <v>416</v>
      </c>
      <c r="G4733" s="1" t="s">
        <v>236</v>
      </c>
      <c r="H4733" s="1">
        <v>2012</v>
      </c>
      <c r="I4733" s="60">
        <f>VLOOKUP(H4733,PROCV!E$33:F$44,2,0)</f>
        <v>1.3647507536516714</v>
      </c>
      <c r="J4733" s="71">
        <v>110000</v>
      </c>
      <c r="K4733" s="44">
        <f t="shared" si="73"/>
        <v>150122.58290168387</v>
      </c>
    </row>
    <row r="4734" spans="1:11" s="43" customFormat="1" ht="19.7" customHeight="1" x14ac:dyDescent="0.25">
      <c r="A4734" s="43" t="s">
        <v>191</v>
      </c>
      <c r="B4734" s="1" t="s">
        <v>242</v>
      </c>
      <c r="C4734" s="1" t="s">
        <v>287</v>
      </c>
      <c r="D4734" s="1" t="s">
        <v>286</v>
      </c>
      <c r="E4734" s="45" t="str">
        <f>VLOOKUP(C4734,PROCV!E$50:G$126,3,0)</f>
        <v>Música</v>
      </c>
      <c r="F4734" s="1" t="s">
        <v>416</v>
      </c>
      <c r="G4734" s="1" t="s">
        <v>236</v>
      </c>
      <c r="H4734" s="1">
        <v>2012</v>
      </c>
      <c r="I4734" s="60">
        <f>VLOOKUP(H4734,PROCV!E$33:F$44,2,0)</f>
        <v>1.3647507536516714</v>
      </c>
      <c r="J4734" s="71">
        <v>107082</v>
      </c>
      <c r="K4734" s="44">
        <f t="shared" si="73"/>
        <v>146140.24020252828</v>
      </c>
    </row>
    <row r="4735" spans="1:11" s="43" customFormat="1" ht="19.7" customHeight="1" x14ac:dyDescent="0.25">
      <c r="A4735" s="43" t="s">
        <v>191</v>
      </c>
      <c r="B4735" s="1" t="s">
        <v>242</v>
      </c>
      <c r="C4735" s="1" t="s">
        <v>285</v>
      </c>
      <c r="D4735" s="1" t="s">
        <v>284</v>
      </c>
      <c r="E4735" s="45" t="str">
        <f>VLOOKUP(C4735,PROCV!E$50:G$126,3,0)</f>
        <v>Editorial</v>
      </c>
      <c r="F4735" s="1" t="s">
        <v>416</v>
      </c>
      <c r="G4735" s="1" t="s">
        <v>236</v>
      </c>
      <c r="H4735" s="1">
        <v>2012</v>
      </c>
      <c r="I4735" s="60">
        <f>VLOOKUP(H4735,PROCV!E$33:F$44,2,0)</f>
        <v>1.3647507536516714</v>
      </c>
      <c r="J4735" s="1">
        <v>555</v>
      </c>
      <c r="K4735" s="44">
        <f t="shared" si="73"/>
        <v>757.43666827667766</v>
      </c>
    </row>
    <row r="4736" spans="1:11" s="43" customFormat="1" ht="19.7" customHeight="1" x14ac:dyDescent="0.25">
      <c r="A4736" s="43" t="s">
        <v>191</v>
      </c>
      <c r="B4736" s="1" t="s">
        <v>242</v>
      </c>
      <c r="C4736" s="1" t="s">
        <v>285</v>
      </c>
      <c r="D4736" s="1" t="s">
        <v>284</v>
      </c>
      <c r="E4736" s="45" t="str">
        <f>VLOOKUP(C4736,PROCV!E$50:G$126,3,0)</f>
        <v>Editorial</v>
      </c>
      <c r="F4736" s="1" t="s">
        <v>416</v>
      </c>
      <c r="G4736" s="1" t="s">
        <v>236</v>
      </c>
      <c r="H4736" s="1">
        <v>2012</v>
      </c>
      <c r="I4736" s="60">
        <f>VLOOKUP(H4736,PROCV!E$33:F$44,2,0)</f>
        <v>1.3647507536516714</v>
      </c>
      <c r="J4736" s="71">
        <v>446354</v>
      </c>
      <c r="K4736" s="44">
        <f t="shared" si="73"/>
        <v>609161.95789543819</v>
      </c>
    </row>
    <row r="4737" spans="1:11" s="43" customFormat="1" ht="19.7" customHeight="1" x14ac:dyDescent="0.25">
      <c r="A4737" s="43" t="s">
        <v>191</v>
      </c>
      <c r="B4737" s="1" t="s">
        <v>242</v>
      </c>
      <c r="C4737" s="1" t="s">
        <v>285</v>
      </c>
      <c r="D4737" s="1" t="s">
        <v>284</v>
      </c>
      <c r="E4737" s="45" t="str">
        <f>VLOOKUP(C4737,PROCV!E$50:G$126,3,0)</f>
        <v>Editorial</v>
      </c>
      <c r="F4737" s="1" t="s">
        <v>416</v>
      </c>
      <c r="G4737" s="1" t="s">
        <v>236</v>
      </c>
      <c r="H4737" s="1">
        <v>2012</v>
      </c>
      <c r="I4737" s="60">
        <f>VLOOKUP(H4737,PROCV!E$33:F$44,2,0)</f>
        <v>1.3647507536516714</v>
      </c>
      <c r="J4737" s="71">
        <v>551499</v>
      </c>
      <c r="K4737" s="44">
        <f t="shared" si="73"/>
        <v>752658.67588814313</v>
      </c>
    </row>
    <row r="4738" spans="1:11" s="43" customFormat="1" ht="19.7" customHeight="1" x14ac:dyDescent="0.25">
      <c r="A4738" s="43" t="s">
        <v>191</v>
      </c>
      <c r="B4738" s="1" t="s">
        <v>242</v>
      </c>
      <c r="C4738" s="1" t="s">
        <v>283</v>
      </c>
      <c r="D4738" s="1" t="s">
        <v>282</v>
      </c>
      <c r="E4738" s="45" t="str">
        <f>VLOOKUP(C4738,PROCV!E$50:G$126,3,0)</f>
        <v>Editorial</v>
      </c>
      <c r="F4738" s="1" t="s">
        <v>416</v>
      </c>
      <c r="G4738" s="1" t="s">
        <v>236</v>
      </c>
      <c r="H4738" s="1">
        <v>2012</v>
      </c>
      <c r="I4738" s="60">
        <f>VLOOKUP(H4738,PROCV!E$33:F$44,2,0)</f>
        <v>1.3647507536516714</v>
      </c>
      <c r="J4738" s="71">
        <v>14409</v>
      </c>
      <c r="K4738" s="44">
        <f t="shared" si="73"/>
        <v>19664.693609366932</v>
      </c>
    </row>
    <row r="4739" spans="1:11" s="43" customFormat="1" ht="19.7" customHeight="1" x14ac:dyDescent="0.25">
      <c r="A4739" s="43" t="s">
        <v>191</v>
      </c>
      <c r="B4739" s="1" t="s">
        <v>242</v>
      </c>
      <c r="C4739" s="1" t="s">
        <v>283</v>
      </c>
      <c r="D4739" s="1" t="s">
        <v>282</v>
      </c>
      <c r="E4739" s="45" t="str">
        <f>VLOOKUP(C4739,PROCV!E$50:G$126,3,0)</f>
        <v>Editorial</v>
      </c>
      <c r="F4739" s="1" t="s">
        <v>416</v>
      </c>
      <c r="G4739" s="1" t="s">
        <v>236</v>
      </c>
      <c r="H4739" s="1">
        <v>2012</v>
      </c>
      <c r="I4739" s="60">
        <f>VLOOKUP(H4739,PROCV!E$33:F$44,2,0)</f>
        <v>1.3647507536516714</v>
      </c>
      <c r="J4739" s="71">
        <v>456513</v>
      </c>
      <c r="K4739" s="44">
        <f t="shared" ref="K4739:K4802" si="74">J4739*I4739</f>
        <v>623026.46080178546</v>
      </c>
    </row>
    <row r="4740" spans="1:11" s="43" customFormat="1" ht="19.7" customHeight="1" x14ac:dyDescent="0.25">
      <c r="A4740" s="43" t="s">
        <v>191</v>
      </c>
      <c r="B4740" s="1" t="s">
        <v>242</v>
      </c>
      <c r="C4740" s="1" t="s">
        <v>283</v>
      </c>
      <c r="D4740" s="1" t="s">
        <v>282</v>
      </c>
      <c r="E4740" s="45" t="str">
        <f>VLOOKUP(C4740,PROCV!E$50:G$126,3,0)</f>
        <v>Editorial</v>
      </c>
      <c r="F4740" s="1" t="s">
        <v>416</v>
      </c>
      <c r="G4740" s="1" t="s">
        <v>236</v>
      </c>
      <c r="H4740" s="1">
        <v>2012</v>
      </c>
      <c r="I4740" s="60">
        <f>VLOOKUP(H4740,PROCV!E$33:F$44,2,0)</f>
        <v>1.3647507536516714</v>
      </c>
      <c r="J4740" s="71">
        <v>73667</v>
      </c>
      <c r="K4740" s="44">
        <f t="shared" si="74"/>
        <v>100537.09376925768</v>
      </c>
    </row>
    <row r="4741" spans="1:11" s="43" customFormat="1" ht="19.7" customHeight="1" x14ac:dyDescent="0.25">
      <c r="A4741" s="43" t="s">
        <v>191</v>
      </c>
      <c r="B4741" s="1" t="s">
        <v>242</v>
      </c>
      <c r="C4741" s="1" t="s">
        <v>283</v>
      </c>
      <c r="D4741" s="1" t="s">
        <v>282</v>
      </c>
      <c r="E4741" s="45" t="str">
        <f>VLOOKUP(C4741,PROCV!E$50:G$126,3,0)</f>
        <v>Editorial</v>
      </c>
      <c r="F4741" s="1" t="s">
        <v>416</v>
      </c>
      <c r="G4741" s="1" t="s">
        <v>236</v>
      </c>
      <c r="H4741" s="1">
        <v>2012</v>
      </c>
      <c r="I4741" s="60">
        <f>VLOOKUP(H4741,PROCV!E$33:F$44,2,0)</f>
        <v>1.3647507536516714</v>
      </c>
      <c r="J4741" s="71">
        <v>273350</v>
      </c>
      <c r="K4741" s="44">
        <f t="shared" si="74"/>
        <v>373054.61851068441</v>
      </c>
    </row>
    <row r="4742" spans="1:11" s="43" customFormat="1" ht="19.7" customHeight="1" x14ac:dyDescent="0.25">
      <c r="A4742" s="43" t="s">
        <v>191</v>
      </c>
      <c r="B4742" s="1" t="s">
        <v>242</v>
      </c>
      <c r="C4742" s="1" t="s">
        <v>281</v>
      </c>
      <c r="D4742" s="1" t="s">
        <v>280</v>
      </c>
      <c r="E4742" s="45" t="str">
        <f>VLOOKUP(C4742,PROCV!E$50:G$126,3,0)</f>
        <v>Música</v>
      </c>
      <c r="F4742" s="1" t="s">
        <v>416</v>
      </c>
      <c r="G4742" s="1" t="s">
        <v>236</v>
      </c>
      <c r="H4742" s="1">
        <v>2012</v>
      </c>
      <c r="I4742" s="60">
        <f>VLOOKUP(H4742,PROCV!E$33:F$44,2,0)</f>
        <v>1.3647507536516714</v>
      </c>
      <c r="J4742" s="71">
        <v>7725</v>
      </c>
      <c r="K4742" s="44">
        <f t="shared" si="74"/>
        <v>10542.699571959161</v>
      </c>
    </row>
    <row r="4743" spans="1:11" s="43" customFormat="1" ht="19.7" customHeight="1" x14ac:dyDescent="0.25">
      <c r="A4743" s="43" t="s">
        <v>191</v>
      </c>
      <c r="B4743" s="1" t="s">
        <v>242</v>
      </c>
      <c r="C4743" s="1" t="s">
        <v>281</v>
      </c>
      <c r="D4743" s="1" t="s">
        <v>280</v>
      </c>
      <c r="E4743" s="45" t="str">
        <f>VLOOKUP(C4743,PROCV!E$50:G$126,3,0)</f>
        <v>Música</v>
      </c>
      <c r="F4743" s="1" t="s">
        <v>416</v>
      </c>
      <c r="G4743" s="1" t="s">
        <v>236</v>
      </c>
      <c r="H4743" s="1">
        <v>2012</v>
      </c>
      <c r="I4743" s="60">
        <f>VLOOKUP(H4743,PROCV!E$33:F$44,2,0)</f>
        <v>1.3647507536516714</v>
      </c>
      <c r="J4743" s="71">
        <v>44200</v>
      </c>
      <c r="K4743" s="44">
        <f t="shared" si="74"/>
        <v>60321.983311403877</v>
      </c>
    </row>
    <row r="4744" spans="1:11" s="43" customFormat="1" ht="19.7" customHeight="1" x14ac:dyDescent="0.25">
      <c r="A4744" s="43" t="s">
        <v>191</v>
      </c>
      <c r="B4744" s="1" t="s">
        <v>242</v>
      </c>
      <c r="C4744" s="1" t="s">
        <v>281</v>
      </c>
      <c r="D4744" s="1" t="s">
        <v>280</v>
      </c>
      <c r="E4744" s="45" t="str">
        <f>VLOOKUP(C4744,PROCV!E$50:G$126,3,0)</f>
        <v>Música</v>
      </c>
      <c r="F4744" s="1" t="s">
        <v>416</v>
      </c>
      <c r="G4744" s="1" t="s">
        <v>236</v>
      </c>
      <c r="H4744" s="1">
        <v>2012</v>
      </c>
      <c r="I4744" s="60">
        <f>VLOOKUP(H4744,PROCV!E$33:F$44,2,0)</f>
        <v>1.3647507536516714</v>
      </c>
      <c r="J4744" s="71">
        <v>174958</v>
      </c>
      <c r="K4744" s="44">
        <f t="shared" si="74"/>
        <v>238774.06235738914</v>
      </c>
    </row>
    <row r="4745" spans="1:11" s="43" customFormat="1" ht="19.7" customHeight="1" x14ac:dyDescent="0.25">
      <c r="A4745" s="43" t="s">
        <v>191</v>
      </c>
      <c r="B4745" s="1" t="s">
        <v>242</v>
      </c>
      <c r="C4745" s="1" t="s">
        <v>281</v>
      </c>
      <c r="D4745" s="1" t="s">
        <v>280</v>
      </c>
      <c r="E4745" s="45" t="str">
        <f>VLOOKUP(C4745,PROCV!E$50:G$126,3,0)</f>
        <v>Música</v>
      </c>
      <c r="F4745" s="1" t="s">
        <v>416</v>
      </c>
      <c r="G4745" s="1" t="s">
        <v>236</v>
      </c>
      <c r="H4745" s="1">
        <v>2012</v>
      </c>
      <c r="I4745" s="60">
        <f>VLOOKUP(H4745,PROCV!E$33:F$44,2,0)</f>
        <v>1.3647507536516714</v>
      </c>
      <c r="J4745" s="71">
        <v>160081</v>
      </c>
      <c r="K4745" s="44">
        <f t="shared" si="74"/>
        <v>218470.6653953132</v>
      </c>
    </row>
    <row r="4746" spans="1:11" s="43" customFormat="1" ht="19.7" customHeight="1" x14ac:dyDescent="0.25">
      <c r="A4746" s="43" t="s">
        <v>191</v>
      </c>
      <c r="B4746" s="1" t="s">
        <v>242</v>
      </c>
      <c r="C4746" s="1" t="s">
        <v>279</v>
      </c>
      <c r="D4746" s="1" t="s">
        <v>278</v>
      </c>
      <c r="E4746" s="45" t="str">
        <f>VLOOKUP(C4746,PROCV!E$50:G$126,3,0)</f>
        <v>Editorial</v>
      </c>
      <c r="F4746" s="1" t="s">
        <v>416</v>
      </c>
      <c r="G4746" s="1" t="s">
        <v>236</v>
      </c>
      <c r="H4746" s="1">
        <v>2012</v>
      </c>
      <c r="I4746" s="60">
        <f>VLOOKUP(H4746,PROCV!E$33:F$44,2,0)</f>
        <v>1.3647507536516714</v>
      </c>
      <c r="J4746" s="71">
        <v>199664</v>
      </c>
      <c r="K4746" s="44">
        <f t="shared" si="74"/>
        <v>272491.59447710734</v>
      </c>
    </row>
    <row r="4747" spans="1:11" s="43" customFormat="1" ht="19.7" customHeight="1" x14ac:dyDescent="0.25">
      <c r="A4747" s="43" t="s">
        <v>191</v>
      </c>
      <c r="B4747" s="1" t="s">
        <v>242</v>
      </c>
      <c r="C4747" s="1" t="s">
        <v>279</v>
      </c>
      <c r="D4747" s="1" t="s">
        <v>278</v>
      </c>
      <c r="E4747" s="45" t="str">
        <f>VLOOKUP(C4747,PROCV!E$50:G$126,3,0)</f>
        <v>Editorial</v>
      </c>
      <c r="F4747" s="1" t="s">
        <v>415</v>
      </c>
      <c r="G4747" s="1" t="s">
        <v>265</v>
      </c>
      <c r="H4747" s="1">
        <v>2012</v>
      </c>
      <c r="I4747" s="60">
        <f>VLOOKUP(H4747,PROCV!E$33:F$44,2,0)</f>
        <v>1.3647507536516714</v>
      </c>
      <c r="J4747" s="71">
        <v>129360</v>
      </c>
      <c r="K4747" s="44">
        <f t="shared" si="74"/>
        <v>176544.15749238021</v>
      </c>
    </row>
    <row r="4748" spans="1:11" s="43" customFormat="1" ht="19.7" customHeight="1" x14ac:dyDescent="0.25">
      <c r="A4748" s="43" t="s">
        <v>191</v>
      </c>
      <c r="B4748" s="1" t="s">
        <v>242</v>
      </c>
      <c r="C4748" s="1" t="s">
        <v>279</v>
      </c>
      <c r="D4748" s="1" t="s">
        <v>278</v>
      </c>
      <c r="E4748" s="45" t="str">
        <f>VLOOKUP(C4748,PROCV!E$50:G$126,3,0)</f>
        <v>Editorial</v>
      </c>
      <c r="F4748" s="1" t="s">
        <v>416</v>
      </c>
      <c r="G4748" s="1" t="s">
        <v>236</v>
      </c>
      <c r="H4748" s="1">
        <v>2012</v>
      </c>
      <c r="I4748" s="60">
        <f>VLOOKUP(H4748,PROCV!E$33:F$44,2,0)</f>
        <v>1.3647507536516714</v>
      </c>
      <c r="J4748" s="71">
        <v>255770</v>
      </c>
      <c r="K4748" s="44">
        <f t="shared" si="74"/>
        <v>349062.30026148801</v>
      </c>
    </row>
    <row r="4749" spans="1:11" s="43" customFormat="1" ht="19.7" customHeight="1" x14ac:dyDescent="0.25">
      <c r="A4749" s="43" t="s">
        <v>191</v>
      </c>
      <c r="B4749" s="1" t="s">
        <v>242</v>
      </c>
      <c r="C4749" s="1" t="s">
        <v>279</v>
      </c>
      <c r="D4749" s="1" t="s">
        <v>278</v>
      </c>
      <c r="E4749" s="45" t="str">
        <f>VLOOKUP(C4749,PROCV!E$50:G$126,3,0)</f>
        <v>Editorial</v>
      </c>
      <c r="F4749" s="1" t="s">
        <v>416</v>
      </c>
      <c r="G4749" s="1" t="s">
        <v>236</v>
      </c>
      <c r="H4749" s="1">
        <v>2012</v>
      </c>
      <c r="I4749" s="60">
        <f>VLOOKUP(H4749,PROCV!E$33:F$44,2,0)</f>
        <v>1.3647507536516714</v>
      </c>
      <c r="J4749" s="71">
        <v>909140</v>
      </c>
      <c r="K4749" s="44">
        <f t="shared" si="74"/>
        <v>1240749.5001748805</v>
      </c>
    </row>
    <row r="4750" spans="1:11" s="43" customFormat="1" ht="19.7" customHeight="1" x14ac:dyDescent="0.25">
      <c r="A4750" s="43" t="s">
        <v>191</v>
      </c>
      <c r="B4750" s="1" t="s">
        <v>242</v>
      </c>
      <c r="C4750" s="1" t="s">
        <v>279</v>
      </c>
      <c r="D4750" s="1" t="s">
        <v>278</v>
      </c>
      <c r="E4750" s="45" t="str">
        <f>VLOOKUP(C4750,PROCV!E$50:G$126,3,0)</f>
        <v>Editorial</v>
      </c>
      <c r="F4750" s="1" t="s">
        <v>416</v>
      </c>
      <c r="G4750" s="1" t="s">
        <v>265</v>
      </c>
      <c r="H4750" s="1">
        <v>2012</v>
      </c>
      <c r="I4750" s="60">
        <f>VLOOKUP(H4750,PROCV!E$33:F$44,2,0)</f>
        <v>1.3647507536516714</v>
      </c>
      <c r="J4750" s="71">
        <v>1840000</v>
      </c>
      <c r="K4750" s="44">
        <f t="shared" si="74"/>
        <v>2511141.3867190755</v>
      </c>
    </row>
    <row r="4751" spans="1:11" s="43" customFormat="1" ht="19.7" customHeight="1" x14ac:dyDescent="0.25">
      <c r="A4751" s="43" t="s">
        <v>191</v>
      </c>
      <c r="B4751" s="1" t="s">
        <v>242</v>
      </c>
      <c r="C4751" s="1" t="s">
        <v>277</v>
      </c>
      <c r="D4751" s="1" t="s">
        <v>276</v>
      </c>
      <c r="E4751" s="45" t="str">
        <f>VLOOKUP(C4751,PROCV!E$50:G$126,3,0)</f>
        <v>Editorial</v>
      </c>
      <c r="F4751" s="1" t="s">
        <v>416</v>
      </c>
      <c r="G4751" s="1" t="s">
        <v>236</v>
      </c>
      <c r="H4751" s="1">
        <v>2012</v>
      </c>
      <c r="I4751" s="60">
        <f>VLOOKUP(H4751,PROCV!E$33:F$44,2,0)</f>
        <v>1.3647507536516714</v>
      </c>
      <c r="J4751" s="71">
        <v>29916</v>
      </c>
      <c r="K4751" s="44">
        <f t="shared" si="74"/>
        <v>40827.8835462434</v>
      </c>
    </row>
    <row r="4752" spans="1:11" s="43" customFormat="1" ht="19.7" customHeight="1" x14ac:dyDescent="0.25">
      <c r="A4752" s="43" t="s">
        <v>191</v>
      </c>
      <c r="B4752" s="1" t="s">
        <v>242</v>
      </c>
      <c r="C4752" s="1" t="s">
        <v>275</v>
      </c>
      <c r="D4752" s="1" t="s">
        <v>274</v>
      </c>
      <c r="E4752" s="45" t="str">
        <f>VLOOKUP(C4752,PROCV!E$50:G$126,3,0)</f>
        <v>Editorial</v>
      </c>
      <c r="F4752" s="1" t="s">
        <v>416</v>
      </c>
      <c r="G4752" s="1" t="s">
        <v>236</v>
      </c>
      <c r="H4752" s="1">
        <v>2012</v>
      </c>
      <c r="I4752" s="60">
        <f>VLOOKUP(H4752,PROCV!E$33:F$44,2,0)</f>
        <v>1.3647507536516714</v>
      </c>
      <c r="J4752" s="71">
        <v>95660</v>
      </c>
      <c r="K4752" s="44">
        <f t="shared" si="74"/>
        <v>130552.05709431889</v>
      </c>
    </row>
    <row r="4753" spans="1:11" s="43" customFormat="1" ht="19.7" customHeight="1" x14ac:dyDescent="0.25">
      <c r="A4753" s="43" t="s">
        <v>191</v>
      </c>
      <c r="B4753" s="1" t="s">
        <v>242</v>
      </c>
      <c r="C4753" s="1" t="s">
        <v>307</v>
      </c>
      <c r="D4753" s="1" t="s">
        <v>306</v>
      </c>
      <c r="E4753" s="45" t="str">
        <f>VLOOKUP(C4753,PROCV!E$50:G$126,3,0)</f>
        <v>NA</v>
      </c>
      <c r="F4753" s="1" t="s">
        <v>416</v>
      </c>
      <c r="G4753" s="1" t="s">
        <v>236</v>
      </c>
      <c r="H4753" s="1">
        <v>2012</v>
      </c>
      <c r="I4753" s="60">
        <f>VLOOKUP(H4753,PROCV!E$33:F$44,2,0)</f>
        <v>1.3647507536516714</v>
      </c>
      <c r="J4753" s="71">
        <v>46250</v>
      </c>
      <c r="K4753" s="44">
        <f t="shared" si="74"/>
        <v>63119.722356389801</v>
      </c>
    </row>
    <row r="4754" spans="1:11" s="43" customFormat="1" ht="19.7" customHeight="1" x14ac:dyDescent="0.25">
      <c r="A4754" s="43" t="s">
        <v>191</v>
      </c>
      <c r="B4754" s="1" t="s">
        <v>242</v>
      </c>
      <c r="C4754" s="1" t="s">
        <v>307</v>
      </c>
      <c r="D4754" s="1" t="s">
        <v>306</v>
      </c>
      <c r="E4754" s="45" t="str">
        <f>VLOOKUP(C4754,PROCV!E$50:G$126,3,0)</f>
        <v>NA</v>
      </c>
      <c r="F4754" s="1" t="s">
        <v>416</v>
      </c>
      <c r="G4754" s="1" t="s">
        <v>236</v>
      </c>
      <c r="H4754" s="1">
        <v>2012</v>
      </c>
      <c r="I4754" s="60">
        <f>VLOOKUP(H4754,PROCV!E$33:F$44,2,0)</f>
        <v>1.3647507536516714</v>
      </c>
      <c r="J4754" s="71">
        <v>103000</v>
      </c>
      <c r="K4754" s="44">
        <f t="shared" si="74"/>
        <v>140569.32762612216</v>
      </c>
    </row>
    <row r="4755" spans="1:11" s="43" customFormat="1" ht="19.7" customHeight="1" x14ac:dyDescent="0.25">
      <c r="A4755" s="43" t="s">
        <v>191</v>
      </c>
      <c r="B4755" s="1" t="s">
        <v>242</v>
      </c>
      <c r="C4755" s="1" t="s">
        <v>273</v>
      </c>
      <c r="D4755" s="1" t="s">
        <v>272</v>
      </c>
      <c r="E4755" s="45" t="str">
        <f>VLOOKUP(C4755,PROCV!E$50:G$126,3,0)</f>
        <v>Editorial</v>
      </c>
      <c r="F4755" s="1" t="s">
        <v>416</v>
      </c>
      <c r="G4755" s="1" t="s">
        <v>236</v>
      </c>
      <c r="H4755" s="1">
        <v>2012</v>
      </c>
      <c r="I4755" s="60">
        <f>VLOOKUP(H4755,PROCV!E$33:F$44,2,0)</f>
        <v>1.3647507536516714</v>
      </c>
      <c r="J4755" s="71">
        <v>6382</v>
      </c>
      <c r="K4755" s="44">
        <f t="shared" si="74"/>
        <v>8709.8393098049673</v>
      </c>
    </row>
    <row r="4756" spans="1:11" s="43" customFormat="1" ht="19.7" customHeight="1" x14ac:dyDescent="0.25">
      <c r="A4756" s="43" t="s">
        <v>191</v>
      </c>
      <c r="B4756" s="1" t="s">
        <v>242</v>
      </c>
      <c r="C4756" s="1" t="s">
        <v>273</v>
      </c>
      <c r="D4756" s="1" t="s">
        <v>272</v>
      </c>
      <c r="E4756" s="45" t="str">
        <f>VLOOKUP(C4756,PROCV!E$50:G$126,3,0)</f>
        <v>Editorial</v>
      </c>
      <c r="F4756" s="1" t="s">
        <v>416</v>
      </c>
      <c r="G4756" s="1" t="s">
        <v>265</v>
      </c>
      <c r="H4756" s="1">
        <v>2012</v>
      </c>
      <c r="I4756" s="60">
        <f>VLOOKUP(H4756,PROCV!E$33:F$44,2,0)</f>
        <v>1.3647507536516714</v>
      </c>
      <c r="J4756" s="71">
        <v>6051000</v>
      </c>
      <c r="K4756" s="44">
        <f t="shared" si="74"/>
        <v>8258106.8103462635</v>
      </c>
    </row>
    <row r="4757" spans="1:11" s="43" customFormat="1" ht="19.7" customHeight="1" x14ac:dyDescent="0.25">
      <c r="A4757" s="43" t="s">
        <v>191</v>
      </c>
      <c r="B4757" s="1" t="s">
        <v>242</v>
      </c>
      <c r="C4757" s="1" t="s">
        <v>273</v>
      </c>
      <c r="D4757" s="1" t="s">
        <v>272</v>
      </c>
      <c r="E4757" s="45" t="str">
        <f>VLOOKUP(C4757,PROCV!E$50:G$126,3,0)</f>
        <v>Editorial</v>
      </c>
      <c r="F4757" s="1" t="s">
        <v>416</v>
      </c>
      <c r="G4757" s="1" t="s">
        <v>236</v>
      </c>
      <c r="H4757" s="1">
        <v>2012</v>
      </c>
      <c r="I4757" s="60">
        <f>VLOOKUP(H4757,PROCV!E$33:F$44,2,0)</f>
        <v>1.3647507536516714</v>
      </c>
      <c r="J4757" s="71">
        <v>80000</v>
      </c>
      <c r="K4757" s="44">
        <f t="shared" si="74"/>
        <v>109180.06029213371</v>
      </c>
    </row>
    <row r="4758" spans="1:11" s="43" customFormat="1" ht="19.7" customHeight="1" x14ac:dyDescent="0.25">
      <c r="A4758" s="43" t="s">
        <v>191</v>
      </c>
      <c r="B4758" s="1" t="s">
        <v>242</v>
      </c>
      <c r="C4758" s="1" t="s">
        <v>273</v>
      </c>
      <c r="D4758" s="1" t="s">
        <v>272</v>
      </c>
      <c r="E4758" s="45" t="str">
        <f>VLOOKUP(C4758,PROCV!E$50:G$126,3,0)</f>
        <v>Editorial</v>
      </c>
      <c r="F4758" s="1" t="s">
        <v>416</v>
      </c>
      <c r="G4758" s="1" t="s">
        <v>236</v>
      </c>
      <c r="H4758" s="1">
        <v>2012</v>
      </c>
      <c r="I4758" s="60">
        <f>VLOOKUP(H4758,PROCV!E$33:F$44,2,0)</f>
        <v>1.3647507536516714</v>
      </c>
      <c r="J4758" s="71">
        <v>188123</v>
      </c>
      <c r="K4758" s="44">
        <f t="shared" si="74"/>
        <v>256741.00602921337</v>
      </c>
    </row>
    <row r="4759" spans="1:11" s="43" customFormat="1" ht="19.7" customHeight="1" x14ac:dyDescent="0.25">
      <c r="A4759" s="43" t="s">
        <v>191</v>
      </c>
      <c r="B4759" s="1" t="s">
        <v>242</v>
      </c>
      <c r="C4759" s="1" t="s">
        <v>273</v>
      </c>
      <c r="D4759" s="1" t="s">
        <v>272</v>
      </c>
      <c r="E4759" s="45" t="str">
        <f>VLOOKUP(C4759,PROCV!E$50:G$126,3,0)</f>
        <v>Editorial</v>
      </c>
      <c r="F4759" s="1" t="s">
        <v>416</v>
      </c>
      <c r="G4759" s="1" t="s">
        <v>265</v>
      </c>
      <c r="H4759" s="1">
        <v>2012</v>
      </c>
      <c r="I4759" s="60">
        <f>VLOOKUP(H4759,PROCV!E$33:F$44,2,0)</f>
        <v>1.3647507536516714</v>
      </c>
      <c r="J4759" s="71">
        <v>721000</v>
      </c>
      <c r="K4759" s="44">
        <f t="shared" si="74"/>
        <v>983985.29338285513</v>
      </c>
    </row>
    <row r="4760" spans="1:11" s="43" customFormat="1" ht="19.7" customHeight="1" x14ac:dyDescent="0.25">
      <c r="A4760" s="43" t="s">
        <v>191</v>
      </c>
      <c r="B4760" s="1" t="s">
        <v>242</v>
      </c>
      <c r="C4760" s="1" t="s">
        <v>273</v>
      </c>
      <c r="D4760" s="1" t="s">
        <v>272</v>
      </c>
      <c r="E4760" s="45" t="str">
        <f>VLOOKUP(C4760,PROCV!E$50:G$126,3,0)</f>
        <v>Editorial</v>
      </c>
      <c r="F4760" s="1" t="s">
        <v>416</v>
      </c>
      <c r="G4760" s="1" t="s">
        <v>236</v>
      </c>
      <c r="H4760" s="1">
        <v>2012</v>
      </c>
      <c r="I4760" s="60">
        <f>VLOOKUP(H4760,PROCV!E$33:F$44,2,0)</f>
        <v>1.3647507536516714</v>
      </c>
      <c r="J4760" s="71">
        <v>481791</v>
      </c>
      <c r="K4760" s="44">
        <f t="shared" si="74"/>
        <v>657524.63035259244</v>
      </c>
    </row>
    <row r="4761" spans="1:11" s="43" customFormat="1" ht="19.7" customHeight="1" x14ac:dyDescent="0.25">
      <c r="A4761" s="43" t="s">
        <v>191</v>
      </c>
      <c r="B4761" s="1" t="s">
        <v>242</v>
      </c>
      <c r="C4761" s="1" t="s">
        <v>271</v>
      </c>
      <c r="D4761" s="1" t="s">
        <v>270</v>
      </c>
      <c r="E4761" s="45" t="str">
        <f>VLOOKUP(C4761,PROCV!E$50:G$126,3,0)</f>
        <v>Editorial</v>
      </c>
      <c r="F4761" s="1" t="s">
        <v>416</v>
      </c>
      <c r="G4761" s="1" t="s">
        <v>236</v>
      </c>
      <c r="H4761" s="1">
        <v>2012</v>
      </c>
      <c r="I4761" s="60">
        <f>VLOOKUP(H4761,PROCV!E$33:F$44,2,0)</f>
        <v>1.3647507536516714</v>
      </c>
      <c r="J4761" s="71">
        <v>7793</v>
      </c>
      <c r="K4761" s="44">
        <f t="shared" si="74"/>
        <v>10635.502623207476</v>
      </c>
    </row>
    <row r="4762" spans="1:11" s="43" customFormat="1" ht="19.7" customHeight="1" x14ac:dyDescent="0.25">
      <c r="A4762" s="43" t="s">
        <v>191</v>
      </c>
      <c r="B4762" s="1" t="s">
        <v>242</v>
      </c>
      <c r="C4762" s="1" t="s">
        <v>271</v>
      </c>
      <c r="D4762" s="1" t="s">
        <v>270</v>
      </c>
      <c r="E4762" s="45" t="str">
        <f>VLOOKUP(C4762,PROCV!E$50:G$126,3,0)</f>
        <v>Editorial</v>
      </c>
      <c r="F4762" s="1" t="s">
        <v>416</v>
      </c>
      <c r="G4762" s="1" t="s">
        <v>236</v>
      </c>
      <c r="H4762" s="1">
        <v>2012</v>
      </c>
      <c r="I4762" s="60">
        <f>VLOOKUP(H4762,PROCV!E$33:F$44,2,0)</f>
        <v>1.3647507536516714</v>
      </c>
      <c r="J4762" s="71">
        <v>231345</v>
      </c>
      <c r="K4762" s="44">
        <f t="shared" si="74"/>
        <v>315728.26310354593</v>
      </c>
    </row>
    <row r="4763" spans="1:11" s="43" customFormat="1" ht="19.7" customHeight="1" x14ac:dyDescent="0.25">
      <c r="A4763" s="43" t="s">
        <v>191</v>
      </c>
      <c r="B4763" s="1" t="s">
        <v>242</v>
      </c>
      <c r="C4763" s="1" t="s">
        <v>271</v>
      </c>
      <c r="D4763" s="1" t="s">
        <v>270</v>
      </c>
      <c r="E4763" s="45" t="str">
        <f>VLOOKUP(C4763,PROCV!E$50:G$126,3,0)</f>
        <v>Editorial</v>
      </c>
      <c r="F4763" s="1" t="s">
        <v>416</v>
      </c>
      <c r="G4763" s="1" t="s">
        <v>236</v>
      </c>
      <c r="H4763" s="1">
        <v>2012</v>
      </c>
      <c r="I4763" s="60">
        <f>VLOOKUP(H4763,PROCV!E$33:F$44,2,0)</f>
        <v>1.3647507536516714</v>
      </c>
      <c r="J4763" s="71">
        <v>219171</v>
      </c>
      <c r="K4763" s="44">
        <f t="shared" si="74"/>
        <v>299113.78742859047</v>
      </c>
    </row>
    <row r="4764" spans="1:11" s="43" customFormat="1" ht="19.7" customHeight="1" x14ac:dyDescent="0.25">
      <c r="A4764" s="43" t="s">
        <v>191</v>
      </c>
      <c r="B4764" s="1" t="s">
        <v>242</v>
      </c>
      <c r="C4764" s="1" t="s">
        <v>271</v>
      </c>
      <c r="D4764" s="1" t="s">
        <v>270</v>
      </c>
      <c r="E4764" s="45" t="str">
        <f>VLOOKUP(C4764,PROCV!E$50:G$126,3,0)</f>
        <v>Editorial</v>
      </c>
      <c r="F4764" s="1" t="s">
        <v>416</v>
      </c>
      <c r="G4764" s="1" t="s">
        <v>236</v>
      </c>
      <c r="H4764" s="1">
        <v>2012</v>
      </c>
      <c r="I4764" s="60">
        <f>VLOOKUP(H4764,PROCV!E$33:F$44,2,0)</f>
        <v>1.3647507536516714</v>
      </c>
      <c r="J4764" s="71">
        <v>54955</v>
      </c>
      <c r="K4764" s="44">
        <f t="shared" si="74"/>
        <v>74999.877666927598</v>
      </c>
    </row>
    <row r="4765" spans="1:11" s="43" customFormat="1" ht="19.7" customHeight="1" x14ac:dyDescent="0.25">
      <c r="A4765" s="43" t="s">
        <v>191</v>
      </c>
      <c r="B4765" s="1" t="s">
        <v>242</v>
      </c>
      <c r="C4765" s="1" t="s">
        <v>315</v>
      </c>
      <c r="D4765" s="1" t="s">
        <v>314</v>
      </c>
      <c r="E4765" s="45" t="str">
        <f>VLOOKUP(C4765,PROCV!E$50:G$126,3,0)</f>
        <v>Editorial</v>
      </c>
      <c r="F4765" s="1" t="s">
        <v>416</v>
      </c>
      <c r="G4765" s="1" t="s">
        <v>236</v>
      </c>
      <c r="H4765" s="1">
        <v>2012</v>
      </c>
      <c r="I4765" s="60">
        <f>VLOOKUP(H4765,PROCV!E$33:F$44,2,0)</f>
        <v>1.3647507536516714</v>
      </c>
      <c r="J4765" s="71">
        <v>3495</v>
      </c>
      <c r="K4765" s="44">
        <f t="shared" si="74"/>
        <v>4769.8038840125919</v>
      </c>
    </row>
    <row r="4766" spans="1:11" s="43" customFormat="1" ht="19.7" customHeight="1" x14ac:dyDescent="0.25">
      <c r="A4766" s="43" t="s">
        <v>191</v>
      </c>
      <c r="B4766" s="1" t="s">
        <v>242</v>
      </c>
      <c r="C4766" s="1" t="s">
        <v>315</v>
      </c>
      <c r="D4766" s="1" t="s">
        <v>314</v>
      </c>
      <c r="E4766" s="45" t="str">
        <f>VLOOKUP(C4766,PROCV!E$50:G$126,3,0)</f>
        <v>Editorial</v>
      </c>
      <c r="F4766" s="1" t="s">
        <v>416</v>
      </c>
      <c r="G4766" s="1" t="s">
        <v>236</v>
      </c>
      <c r="H4766" s="1">
        <v>2012</v>
      </c>
      <c r="I4766" s="60">
        <f>VLOOKUP(H4766,PROCV!E$33:F$44,2,0)</f>
        <v>1.3647507536516714</v>
      </c>
      <c r="J4766" s="71">
        <v>38297</v>
      </c>
      <c r="K4766" s="44">
        <f t="shared" si="74"/>
        <v>52265.859612598062</v>
      </c>
    </row>
    <row r="4767" spans="1:11" s="43" customFormat="1" ht="19.7" customHeight="1" x14ac:dyDescent="0.25">
      <c r="A4767" s="43" t="s">
        <v>191</v>
      </c>
      <c r="B4767" s="1" t="s">
        <v>242</v>
      </c>
      <c r="C4767" s="1" t="s">
        <v>315</v>
      </c>
      <c r="D4767" s="1" t="s">
        <v>314</v>
      </c>
      <c r="E4767" s="45" t="str">
        <f>VLOOKUP(C4767,PROCV!E$50:G$126,3,0)</f>
        <v>Editorial</v>
      </c>
      <c r="F4767" s="1" t="s">
        <v>416</v>
      </c>
      <c r="G4767" s="1" t="s">
        <v>236</v>
      </c>
      <c r="H4767" s="1">
        <v>2012</v>
      </c>
      <c r="I4767" s="60">
        <f>VLOOKUP(H4767,PROCV!E$33:F$44,2,0)</f>
        <v>1.3647507536516714</v>
      </c>
      <c r="J4767" s="71">
        <v>444124</v>
      </c>
      <c r="K4767" s="44">
        <f t="shared" si="74"/>
        <v>606118.56371479493</v>
      </c>
    </row>
    <row r="4768" spans="1:11" s="43" customFormat="1" ht="19.7" customHeight="1" x14ac:dyDescent="0.25">
      <c r="A4768" s="43" t="s">
        <v>191</v>
      </c>
      <c r="B4768" s="1" t="s">
        <v>242</v>
      </c>
      <c r="C4768" s="1" t="s">
        <v>269</v>
      </c>
      <c r="D4768" s="1" t="s">
        <v>268</v>
      </c>
      <c r="E4768" s="45" t="str">
        <f>VLOOKUP(C4768,PROCV!E$50:G$126,3,0)</f>
        <v>NA</v>
      </c>
      <c r="F4768" s="1" t="s">
        <v>416</v>
      </c>
      <c r="G4768" s="1" t="s">
        <v>236</v>
      </c>
      <c r="H4768" s="1">
        <v>2012</v>
      </c>
      <c r="I4768" s="60">
        <f>VLOOKUP(H4768,PROCV!E$33:F$44,2,0)</f>
        <v>1.3647507536516714</v>
      </c>
      <c r="J4768" s="71">
        <v>35218</v>
      </c>
      <c r="K4768" s="44">
        <f t="shared" si="74"/>
        <v>48063.792042104564</v>
      </c>
    </row>
    <row r="4769" spans="1:11" s="43" customFormat="1" ht="19.7" customHeight="1" x14ac:dyDescent="0.25">
      <c r="A4769" s="43" t="s">
        <v>191</v>
      </c>
      <c r="B4769" s="1" t="s">
        <v>242</v>
      </c>
      <c r="C4769" s="1" t="s">
        <v>269</v>
      </c>
      <c r="D4769" s="1" t="s">
        <v>268</v>
      </c>
      <c r="E4769" s="45" t="str">
        <f>VLOOKUP(C4769,PROCV!E$50:G$126,3,0)</f>
        <v>NA</v>
      </c>
      <c r="F4769" s="1" t="s">
        <v>416</v>
      </c>
      <c r="G4769" s="1" t="s">
        <v>236</v>
      </c>
      <c r="H4769" s="1">
        <v>2012</v>
      </c>
      <c r="I4769" s="60">
        <f>VLOOKUP(H4769,PROCV!E$33:F$44,2,0)</f>
        <v>1.3647507536516714</v>
      </c>
      <c r="J4769" s="71">
        <v>194832</v>
      </c>
      <c r="K4769" s="44">
        <f t="shared" si="74"/>
        <v>265897.11883546243</v>
      </c>
    </row>
    <row r="4770" spans="1:11" s="43" customFormat="1" ht="19.7" customHeight="1" x14ac:dyDescent="0.25">
      <c r="A4770" s="43" t="s">
        <v>191</v>
      </c>
      <c r="B4770" s="1" t="s">
        <v>242</v>
      </c>
      <c r="C4770" s="1" t="s">
        <v>269</v>
      </c>
      <c r="D4770" s="1" t="s">
        <v>268</v>
      </c>
      <c r="E4770" s="45" t="str">
        <f>VLOOKUP(C4770,PROCV!E$50:G$126,3,0)</f>
        <v>NA</v>
      </c>
      <c r="F4770" s="1" t="s">
        <v>416</v>
      </c>
      <c r="G4770" s="1" t="s">
        <v>236</v>
      </c>
      <c r="H4770" s="1">
        <v>2012</v>
      </c>
      <c r="I4770" s="60">
        <f>VLOOKUP(H4770,PROCV!E$33:F$44,2,0)</f>
        <v>1.3647507536516714</v>
      </c>
      <c r="J4770" s="71">
        <v>82798</v>
      </c>
      <c r="K4770" s="44">
        <f t="shared" si="74"/>
        <v>112998.63290085109</v>
      </c>
    </row>
    <row r="4771" spans="1:11" s="43" customFormat="1" ht="19.7" customHeight="1" x14ac:dyDescent="0.25">
      <c r="A4771" s="43" t="s">
        <v>191</v>
      </c>
      <c r="B4771" s="1" t="s">
        <v>242</v>
      </c>
      <c r="C4771" s="1" t="s">
        <v>269</v>
      </c>
      <c r="D4771" s="1" t="s">
        <v>268</v>
      </c>
      <c r="E4771" s="45" t="str">
        <f>VLOOKUP(C4771,PROCV!E$50:G$126,3,0)</f>
        <v>NA</v>
      </c>
      <c r="F4771" s="1" t="s">
        <v>416</v>
      </c>
      <c r="G4771" s="1" t="s">
        <v>236</v>
      </c>
      <c r="H4771" s="1">
        <v>2012</v>
      </c>
      <c r="I4771" s="60">
        <f>VLOOKUP(H4771,PROCV!E$33:F$44,2,0)</f>
        <v>1.3647507536516714</v>
      </c>
      <c r="J4771" s="71">
        <v>209979</v>
      </c>
      <c r="K4771" s="44">
        <f t="shared" si="74"/>
        <v>286568.99850102433</v>
      </c>
    </row>
    <row r="4772" spans="1:11" s="43" customFormat="1" ht="19.7" customHeight="1" x14ac:dyDescent="0.25">
      <c r="A4772" s="43" t="s">
        <v>191</v>
      </c>
      <c r="B4772" s="1" t="s">
        <v>242</v>
      </c>
      <c r="C4772" s="1" t="s">
        <v>267</v>
      </c>
      <c r="D4772" s="1" t="s">
        <v>266</v>
      </c>
      <c r="E4772" s="45" t="str">
        <f>VLOOKUP(C4772,PROCV!E$50:G$126,3,0)</f>
        <v>Audiovisual</v>
      </c>
      <c r="F4772" s="1" t="s">
        <v>415</v>
      </c>
      <c r="G4772" s="1" t="s">
        <v>265</v>
      </c>
      <c r="H4772" s="1">
        <v>2012</v>
      </c>
      <c r="I4772" s="60">
        <f>VLOOKUP(H4772,PROCV!E$33:F$44,2,0)</f>
        <v>1.3647507536516714</v>
      </c>
      <c r="J4772" s="71">
        <v>50000</v>
      </c>
      <c r="K4772" s="44">
        <f t="shared" si="74"/>
        <v>68237.53768258357</v>
      </c>
    </row>
    <row r="4773" spans="1:11" s="43" customFormat="1" ht="19.7" customHeight="1" x14ac:dyDescent="0.25">
      <c r="A4773" s="43" t="s">
        <v>191</v>
      </c>
      <c r="B4773" s="1" t="s">
        <v>242</v>
      </c>
      <c r="C4773" s="1" t="s">
        <v>267</v>
      </c>
      <c r="D4773" s="1" t="s">
        <v>266</v>
      </c>
      <c r="E4773" s="45" t="str">
        <f>VLOOKUP(C4773,PROCV!E$50:G$126,3,0)</f>
        <v>Audiovisual</v>
      </c>
      <c r="F4773" s="1" t="s">
        <v>416</v>
      </c>
      <c r="G4773" s="1" t="s">
        <v>265</v>
      </c>
      <c r="H4773" s="1">
        <v>2012</v>
      </c>
      <c r="I4773" s="60">
        <f>VLOOKUP(H4773,PROCV!E$33:F$44,2,0)</f>
        <v>1.3647507536516714</v>
      </c>
      <c r="J4773" s="71">
        <v>294890</v>
      </c>
      <c r="K4773" s="44">
        <f t="shared" si="74"/>
        <v>402451.34974434139</v>
      </c>
    </row>
    <row r="4774" spans="1:11" s="43" customFormat="1" ht="19.7" customHeight="1" x14ac:dyDescent="0.25">
      <c r="A4774" s="43" t="s">
        <v>191</v>
      </c>
      <c r="B4774" s="1" t="s">
        <v>242</v>
      </c>
      <c r="C4774" s="1" t="s">
        <v>267</v>
      </c>
      <c r="D4774" s="1" t="s">
        <v>266</v>
      </c>
      <c r="E4774" s="45" t="str">
        <f>VLOOKUP(C4774,PROCV!E$50:G$126,3,0)</f>
        <v>Audiovisual</v>
      </c>
      <c r="F4774" s="1" t="s">
        <v>416</v>
      </c>
      <c r="G4774" s="1" t="s">
        <v>265</v>
      </c>
      <c r="H4774" s="1">
        <v>2012</v>
      </c>
      <c r="I4774" s="60">
        <f>VLOOKUP(H4774,PROCV!E$33:F$44,2,0)</f>
        <v>1.3647507536516714</v>
      </c>
      <c r="J4774" s="71">
        <v>240000</v>
      </c>
      <c r="K4774" s="44">
        <f t="shared" si="74"/>
        <v>327540.18087640114</v>
      </c>
    </row>
    <row r="4775" spans="1:11" s="43" customFormat="1" ht="19.7" customHeight="1" x14ac:dyDescent="0.25">
      <c r="A4775" s="43" t="s">
        <v>191</v>
      </c>
      <c r="B4775" s="1" t="s">
        <v>242</v>
      </c>
      <c r="C4775" s="1" t="s">
        <v>267</v>
      </c>
      <c r="D4775" s="1" t="s">
        <v>266</v>
      </c>
      <c r="E4775" s="45" t="str">
        <f>VLOOKUP(C4775,PROCV!E$50:G$126,3,0)</f>
        <v>Audiovisual</v>
      </c>
      <c r="F4775" s="1" t="s">
        <v>416</v>
      </c>
      <c r="G4775" s="1" t="s">
        <v>265</v>
      </c>
      <c r="H4775" s="1">
        <v>2012</v>
      </c>
      <c r="I4775" s="60">
        <f>VLOOKUP(H4775,PROCV!E$33:F$44,2,0)</f>
        <v>1.3647507536516714</v>
      </c>
      <c r="J4775" s="71">
        <v>12750000</v>
      </c>
      <c r="K4775" s="44">
        <f t="shared" si="74"/>
        <v>17400572.109058812</v>
      </c>
    </row>
    <row r="4776" spans="1:11" s="43" customFormat="1" ht="19.7" customHeight="1" x14ac:dyDescent="0.25">
      <c r="A4776" s="43" t="s">
        <v>191</v>
      </c>
      <c r="B4776" s="1" t="s">
        <v>242</v>
      </c>
      <c r="C4776" s="1" t="s">
        <v>328</v>
      </c>
      <c r="D4776" s="1" t="s">
        <v>327</v>
      </c>
      <c r="E4776" s="45" t="str">
        <f>VLOOKUP(C4776,PROCV!E$50:G$126,3,0)</f>
        <v>Audiovisual</v>
      </c>
      <c r="F4776" s="1" t="s">
        <v>416</v>
      </c>
      <c r="G4776" s="1" t="s">
        <v>236</v>
      </c>
      <c r="H4776" s="1">
        <v>2012</v>
      </c>
      <c r="I4776" s="60">
        <f>VLOOKUP(H4776,PROCV!E$33:F$44,2,0)</f>
        <v>1.3647507536516714</v>
      </c>
      <c r="J4776" s="1">
        <v>325</v>
      </c>
      <c r="K4776" s="44">
        <f t="shared" si="74"/>
        <v>443.54399493679324</v>
      </c>
    </row>
    <row r="4777" spans="1:11" s="43" customFormat="1" ht="19.7" customHeight="1" x14ac:dyDescent="0.25">
      <c r="A4777" s="43" t="s">
        <v>191</v>
      </c>
      <c r="B4777" s="1" t="s">
        <v>242</v>
      </c>
      <c r="C4777" s="1" t="s">
        <v>297</v>
      </c>
      <c r="D4777" s="1" t="s">
        <v>296</v>
      </c>
      <c r="E4777" s="45" t="str">
        <f>VLOOKUP(C4777,PROCV!E$50:G$126,3,0)</f>
        <v>Audiovisual</v>
      </c>
      <c r="F4777" s="1" t="s">
        <v>416</v>
      </c>
      <c r="G4777" s="1" t="s">
        <v>236</v>
      </c>
      <c r="H4777" s="1">
        <v>2012</v>
      </c>
      <c r="I4777" s="60">
        <f>VLOOKUP(H4777,PROCV!E$33:F$44,2,0)</f>
        <v>1.3647507536516714</v>
      </c>
      <c r="J4777" s="71">
        <v>65130</v>
      </c>
      <c r="K4777" s="44">
        <f t="shared" si="74"/>
        <v>88886.216585333357</v>
      </c>
    </row>
    <row r="4778" spans="1:11" s="43" customFormat="1" ht="19.7" customHeight="1" x14ac:dyDescent="0.25">
      <c r="A4778" s="43" t="s">
        <v>191</v>
      </c>
      <c r="B4778" s="1" t="s">
        <v>242</v>
      </c>
      <c r="C4778" s="1" t="s">
        <v>297</v>
      </c>
      <c r="D4778" s="1" t="s">
        <v>296</v>
      </c>
      <c r="E4778" s="45" t="str">
        <f>VLOOKUP(C4778,PROCV!E$50:G$126,3,0)</f>
        <v>Audiovisual</v>
      </c>
      <c r="F4778" s="1" t="s">
        <v>416</v>
      </c>
      <c r="G4778" s="1" t="s">
        <v>236</v>
      </c>
      <c r="H4778" s="1">
        <v>2012</v>
      </c>
      <c r="I4778" s="60">
        <f>VLOOKUP(H4778,PROCV!E$33:F$44,2,0)</f>
        <v>1.3647507536516714</v>
      </c>
      <c r="J4778" s="71">
        <v>4137</v>
      </c>
      <c r="K4778" s="44">
        <f t="shared" si="74"/>
        <v>5645.9738678569647</v>
      </c>
    </row>
    <row r="4779" spans="1:11" s="43" customFormat="1" ht="19.7" customHeight="1" x14ac:dyDescent="0.25">
      <c r="A4779" s="43" t="s">
        <v>191</v>
      </c>
      <c r="B4779" s="1" t="s">
        <v>242</v>
      </c>
      <c r="C4779" s="1" t="s">
        <v>264</v>
      </c>
      <c r="D4779" s="1" t="s">
        <v>263</v>
      </c>
      <c r="E4779" s="45" t="str">
        <f>VLOOKUP(C4779,PROCV!E$50:G$126,3,0)</f>
        <v>Audiovisual</v>
      </c>
      <c r="F4779" s="1" t="s">
        <v>416</v>
      </c>
      <c r="G4779" s="1" t="s">
        <v>236</v>
      </c>
      <c r="H4779" s="1">
        <v>2012</v>
      </c>
      <c r="I4779" s="60">
        <f>VLOOKUP(H4779,PROCV!E$33:F$44,2,0)</f>
        <v>1.3647507536516714</v>
      </c>
      <c r="J4779" s="71">
        <v>5981</v>
      </c>
      <c r="K4779" s="44">
        <f t="shared" si="74"/>
        <v>8162.574257590647</v>
      </c>
    </row>
    <row r="4780" spans="1:11" s="43" customFormat="1" ht="19.7" customHeight="1" x14ac:dyDescent="0.25">
      <c r="A4780" s="43" t="s">
        <v>191</v>
      </c>
      <c r="B4780" s="1" t="s">
        <v>242</v>
      </c>
      <c r="C4780" s="1" t="s">
        <v>264</v>
      </c>
      <c r="D4780" s="1" t="s">
        <v>263</v>
      </c>
      <c r="E4780" s="45" t="str">
        <f>VLOOKUP(C4780,PROCV!E$50:G$126,3,0)</f>
        <v>Audiovisual</v>
      </c>
      <c r="F4780" s="1" t="s">
        <v>416</v>
      </c>
      <c r="G4780" s="1" t="s">
        <v>236</v>
      </c>
      <c r="H4780" s="1">
        <v>2012</v>
      </c>
      <c r="I4780" s="60">
        <f>VLOOKUP(H4780,PROCV!E$33:F$44,2,0)</f>
        <v>1.3647507536516714</v>
      </c>
      <c r="J4780" s="71">
        <v>50000</v>
      </c>
      <c r="K4780" s="44">
        <f t="shared" si="74"/>
        <v>68237.53768258357</v>
      </c>
    </row>
    <row r="4781" spans="1:11" s="43" customFormat="1" ht="19.7" customHeight="1" x14ac:dyDescent="0.25">
      <c r="A4781" s="43" t="s">
        <v>191</v>
      </c>
      <c r="B4781" s="1" t="s">
        <v>242</v>
      </c>
      <c r="C4781" s="1" t="s">
        <v>264</v>
      </c>
      <c r="D4781" s="1" t="s">
        <v>263</v>
      </c>
      <c r="E4781" s="45" t="str">
        <f>VLOOKUP(C4781,PROCV!E$50:G$126,3,0)</f>
        <v>Audiovisual</v>
      </c>
      <c r="F4781" s="1" t="s">
        <v>415</v>
      </c>
      <c r="G4781" s="1" t="s">
        <v>265</v>
      </c>
      <c r="H4781" s="1">
        <v>2012</v>
      </c>
      <c r="I4781" s="60">
        <f>VLOOKUP(H4781,PROCV!E$33:F$44,2,0)</f>
        <v>1.3647507536516714</v>
      </c>
      <c r="J4781" s="71">
        <v>175000</v>
      </c>
      <c r="K4781" s="44">
        <f t="shared" si="74"/>
        <v>238831.3818890425</v>
      </c>
    </row>
    <row r="4782" spans="1:11" s="43" customFormat="1" ht="19.7" customHeight="1" x14ac:dyDescent="0.25">
      <c r="A4782" s="43" t="s">
        <v>191</v>
      </c>
      <c r="B4782" s="1" t="s">
        <v>242</v>
      </c>
      <c r="C4782" s="1" t="s">
        <v>264</v>
      </c>
      <c r="D4782" s="1" t="s">
        <v>263</v>
      </c>
      <c r="E4782" s="45" t="str">
        <f>VLOOKUP(C4782,PROCV!E$50:G$126,3,0)</f>
        <v>Audiovisual</v>
      </c>
      <c r="F4782" s="1" t="s">
        <v>416</v>
      </c>
      <c r="G4782" s="1" t="s">
        <v>265</v>
      </c>
      <c r="H4782" s="1">
        <v>2012</v>
      </c>
      <c r="I4782" s="60">
        <f>VLOOKUP(H4782,PROCV!E$33:F$44,2,0)</f>
        <v>1.3647507536516714</v>
      </c>
      <c r="J4782" s="71">
        <v>2796040</v>
      </c>
      <c r="K4782" s="44">
        <f t="shared" si="74"/>
        <v>3815897.6972402195</v>
      </c>
    </row>
    <row r="4783" spans="1:11" s="43" customFormat="1" ht="19.7" customHeight="1" x14ac:dyDescent="0.25">
      <c r="A4783" s="43" t="s">
        <v>191</v>
      </c>
      <c r="B4783" s="1" t="s">
        <v>242</v>
      </c>
      <c r="C4783" s="1" t="s">
        <v>264</v>
      </c>
      <c r="D4783" s="1" t="s">
        <v>263</v>
      </c>
      <c r="E4783" s="45" t="str">
        <f>VLOOKUP(C4783,PROCV!E$50:G$126,3,0)</f>
        <v>Audiovisual</v>
      </c>
      <c r="F4783" s="1" t="s">
        <v>416</v>
      </c>
      <c r="G4783" s="1" t="s">
        <v>265</v>
      </c>
      <c r="H4783" s="1">
        <v>2012</v>
      </c>
      <c r="I4783" s="60">
        <f>VLOOKUP(H4783,PROCV!E$33:F$44,2,0)</f>
        <v>1.3647507536516714</v>
      </c>
      <c r="J4783" s="71">
        <v>600000</v>
      </c>
      <c r="K4783" s="44">
        <f t="shared" si="74"/>
        <v>818850.4521910029</v>
      </c>
    </row>
    <row r="4784" spans="1:11" s="43" customFormat="1" ht="19.7" customHeight="1" x14ac:dyDescent="0.25">
      <c r="A4784" s="43" t="s">
        <v>191</v>
      </c>
      <c r="B4784" s="1" t="s">
        <v>242</v>
      </c>
      <c r="C4784" s="1" t="s">
        <v>264</v>
      </c>
      <c r="D4784" s="1" t="s">
        <v>263</v>
      </c>
      <c r="E4784" s="45" t="str">
        <f>VLOOKUP(C4784,PROCV!E$50:G$126,3,0)</f>
        <v>Audiovisual</v>
      </c>
      <c r="F4784" s="1" t="s">
        <v>416</v>
      </c>
      <c r="G4784" s="1" t="s">
        <v>236</v>
      </c>
      <c r="H4784" s="1">
        <v>2012</v>
      </c>
      <c r="I4784" s="60">
        <f>VLOOKUP(H4784,PROCV!E$33:F$44,2,0)</f>
        <v>1.3647507536516714</v>
      </c>
      <c r="J4784" s="71">
        <v>217696</v>
      </c>
      <c r="K4784" s="44">
        <f t="shared" si="74"/>
        <v>297100.78006695426</v>
      </c>
    </row>
    <row r="4785" spans="1:11" s="43" customFormat="1" ht="19.7" customHeight="1" x14ac:dyDescent="0.25">
      <c r="A4785" s="43" t="s">
        <v>191</v>
      </c>
      <c r="B4785" s="1" t="s">
        <v>242</v>
      </c>
      <c r="C4785" s="1" t="s">
        <v>260</v>
      </c>
      <c r="D4785" s="1" t="s">
        <v>259</v>
      </c>
      <c r="E4785" s="45" t="str">
        <f>VLOOKUP(C4785,PROCV!E$50:G$126,3,0)</f>
        <v>Audiovisual</v>
      </c>
      <c r="F4785" s="1" t="s">
        <v>416</v>
      </c>
      <c r="G4785" s="1" t="s">
        <v>236</v>
      </c>
      <c r="H4785" s="1">
        <v>2012</v>
      </c>
      <c r="I4785" s="60">
        <f>VLOOKUP(H4785,PROCV!E$33:F$44,2,0)</f>
        <v>1.3647507536516714</v>
      </c>
      <c r="J4785" s="71">
        <v>1365</v>
      </c>
      <c r="K4785" s="44">
        <f t="shared" si="74"/>
        <v>1862.8847787345314</v>
      </c>
    </row>
    <row r="4786" spans="1:11" s="43" customFormat="1" ht="19.7" customHeight="1" x14ac:dyDescent="0.25">
      <c r="A4786" s="43" t="s">
        <v>191</v>
      </c>
      <c r="B4786" s="1" t="s">
        <v>242</v>
      </c>
      <c r="C4786" s="1" t="s">
        <v>258</v>
      </c>
      <c r="D4786" s="1" t="s">
        <v>257</v>
      </c>
      <c r="E4786" s="45" t="str">
        <f>VLOOKUP(C4786,PROCV!E$50:G$126,3,0)</f>
        <v>Audiovisual</v>
      </c>
      <c r="F4786" s="1" t="s">
        <v>416</v>
      </c>
      <c r="G4786" s="1" t="s">
        <v>236</v>
      </c>
      <c r="H4786" s="1">
        <v>2012</v>
      </c>
      <c r="I4786" s="60">
        <f>VLOOKUP(H4786,PROCV!E$33:F$44,2,0)</f>
        <v>1.3647507536516714</v>
      </c>
      <c r="J4786" s="71">
        <v>11376</v>
      </c>
      <c r="K4786" s="44">
        <f t="shared" si="74"/>
        <v>15525.404573541415</v>
      </c>
    </row>
    <row r="4787" spans="1:11" s="43" customFormat="1" ht="19.7" customHeight="1" x14ac:dyDescent="0.25">
      <c r="A4787" s="43" t="s">
        <v>191</v>
      </c>
      <c r="B4787" s="1" t="s">
        <v>242</v>
      </c>
      <c r="C4787" s="1" t="s">
        <v>258</v>
      </c>
      <c r="D4787" s="1" t="s">
        <v>257</v>
      </c>
      <c r="E4787" s="45" t="str">
        <f>VLOOKUP(C4787,PROCV!E$50:G$126,3,0)</f>
        <v>Audiovisual</v>
      </c>
      <c r="F4787" s="1" t="s">
        <v>416</v>
      </c>
      <c r="G4787" s="1" t="s">
        <v>236</v>
      </c>
      <c r="H4787" s="1">
        <v>2012</v>
      </c>
      <c r="I4787" s="60">
        <f>VLOOKUP(H4787,PROCV!E$33:F$44,2,0)</f>
        <v>1.3647507536516714</v>
      </c>
      <c r="J4787" s="71">
        <v>54097</v>
      </c>
      <c r="K4787" s="44">
        <f t="shared" si="74"/>
        <v>73828.921520294476</v>
      </c>
    </row>
    <row r="4788" spans="1:11" s="43" customFormat="1" ht="19.7" customHeight="1" x14ac:dyDescent="0.25">
      <c r="A4788" s="43" t="s">
        <v>191</v>
      </c>
      <c r="B4788" s="1" t="s">
        <v>242</v>
      </c>
      <c r="C4788" s="1" t="s">
        <v>258</v>
      </c>
      <c r="D4788" s="1" t="s">
        <v>257</v>
      </c>
      <c r="E4788" s="45" t="str">
        <f>VLOOKUP(C4788,PROCV!E$50:G$126,3,0)</f>
        <v>Audiovisual</v>
      </c>
      <c r="F4788" s="1" t="s">
        <v>416</v>
      </c>
      <c r="G4788" s="1" t="s">
        <v>236</v>
      </c>
      <c r="H4788" s="1">
        <v>2012</v>
      </c>
      <c r="I4788" s="60">
        <f>VLOOKUP(H4788,PROCV!E$33:F$44,2,0)</f>
        <v>1.3647507536516714</v>
      </c>
      <c r="J4788" s="71">
        <v>255630</v>
      </c>
      <c r="K4788" s="44">
        <f t="shared" si="74"/>
        <v>348871.23515597678</v>
      </c>
    </row>
    <row r="4789" spans="1:11" s="43" customFormat="1" ht="19.7" customHeight="1" x14ac:dyDescent="0.25">
      <c r="A4789" s="43" t="s">
        <v>191</v>
      </c>
      <c r="B4789" s="1" t="s">
        <v>242</v>
      </c>
      <c r="C4789" s="1" t="s">
        <v>258</v>
      </c>
      <c r="D4789" s="1" t="s">
        <v>257</v>
      </c>
      <c r="E4789" s="45" t="str">
        <f>VLOOKUP(C4789,PROCV!E$50:G$126,3,0)</f>
        <v>Audiovisual</v>
      </c>
      <c r="F4789" s="1" t="s">
        <v>416</v>
      </c>
      <c r="G4789" s="1" t="s">
        <v>236</v>
      </c>
      <c r="H4789" s="1">
        <v>2012</v>
      </c>
      <c r="I4789" s="60">
        <f>VLOOKUP(H4789,PROCV!E$33:F$44,2,0)</f>
        <v>1.3647507536516714</v>
      </c>
      <c r="J4789" s="71">
        <v>572468</v>
      </c>
      <c r="K4789" s="44">
        <f t="shared" si="74"/>
        <v>781276.13444146502</v>
      </c>
    </row>
    <row r="4790" spans="1:11" s="43" customFormat="1" ht="19.7" customHeight="1" x14ac:dyDescent="0.25">
      <c r="A4790" s="43" t="s">
        <v>191</v>
      </c>
      <c r="B4790" s="1" t="s">
        <v>242</v>
      </c>
      <c r="C4790" s="1" t="s">
        <v>258</v>
      </c>
      <c r="D4790" s="1" t="s">
        <v>257</v>
      </c>
      <c r="E4790" s="45" t="str">
        <f>VLOOKUP(C4790,PROCV!E$50:G$126,3,0)</f>
        <v>Audiovisual</v>
      </c>
      <c r="F4790" s="1" t="s">
        <v>416</v>
      </c>
      <c r="G4790" s="1" t="s">
        <v>265</v>
      </c>
      <c r="H4790" s="1">
        <v>2012</v>
      </c>
      <c r="I4790" s="60">
        <f>VLOOKUP(H4790,PROCV!E$33:F$44,2,0)</f>
        <v>1.3647507536516714</v>
      </c>
      <c r="J4790" s="71">
        <v>3980000</v>
      </c>
      <c r="K4790" s="44">
        <f t="shared" si="74"/>
        <v>5431707.9995336523</v>
      </c>
    </row>
    <row r="4791" spans="1:11" s="43" customFormat="1" ht="19.7" customHeight="1" x14ac:dyDescent="0.25">
      <c r="A4791" s="43" t="s">
        <v>191</v>
      </c>
      <c r="B4791" s="1" t="s">
        <v>242</v>
      </c>
      <c r="C4791" s="1" t="s">
        <v>256</v>
      </c>
      <c r="D4791" s="1" t="s">
        <v>255</v>
      </c>
      <c r="E4791" s="45" t="str">
        <f>VLOOKUP(C4791,PROCV!E$50:G$126,3,0)</f>
        <v>Audiovisual</v>
      </c>
      <c r="F4791" s="1" t="s">
        <v>415</v>
      </c>
      <c r="G4791" s="1" t="s">
        <v>265</v>
      </c>
      <c r="H4791" s="1">
        <v>2012</v>
      </c>
      <c r="I4791" s="60">
        <f>VLOOKUP(H4791,PROCV!E$33:F$44,2,0)</f>
        <v>1.3647507536516714</v>
      </c>
      <c r="J4791" s="71">
        <v>150000</v>
      </c>
      <c r="K4791" s="44">
        <f t="shared" si="74"/>
        <v>204712.61304775072</v>
      </c>
    </row>
    <row r="4792" spans="1:11" s="43" customFormat="1" ht="19.7" customHeight="1" x14ac:dyDescent="0.25">
      <c r="A4792" s="43" t="s">
        <v>191</v>
      </c>
      <c r="B4792" s="1" t="s">
        <v>242</v>
      </c>
      <c r="C4792" s="1" t="s">
        <v>256</v>
      </c>
      <c r="D4792" s="1" t="s">
        <v>255</v>
      </c>
      <c r="E4792" s="45" t="str">
        <f>VLOOKUP(C4792,PROCV!E$50:G$126,3,0)</f>
        <v>Audiovisual</v>
      </c>
      <c r="F4792" s="1" t="s">
        <v>416</v>
      </c>
      <c r="G4792" s="1" t="s">
        <v>265</v>
      </c>
      <c r="H4792" s="1">
        <v>2012</v>
      </c>
      <c r="I4792" s="60">
        <f>VLOOKUP(H4792,PROCV!E$33:F$44,2,0)</f>
        <v>1.3647507536516714</v>
      </c>
      <c r="J4792" s="71">
        <v>1197000</v>
      </c>
      <c r="K4792" s="44">
        <f t="shared" si="74"/>
        <v>1633606.6521210507</v>
      </c>
    </row>
    <row r="4793" spans="1:11" s="43" customFormat="1" ht="19.7" customHeight="1" x14ac:dyDescent="0.25">
      <c r="A4793" s="43" t="s">
        <v>191</v>
      </c>
      <c r="B4793" s="1" t="s">
        <v>242</v>
      </c>
      <c r="C4793" s="1" t="s">
        <v>256</v>
      </c>
      <c r="D4793" s="1" t="s">
        <v>255</v>
      </c>
      <c r="E4793" s="45" t="str">
        <f>VLOOKUP(C4793,PROCV!E$50:G$126,3,0)</f>
        <v>Audiovisual</v>
      </c>
      <c r="F4793" s="1" t="s">
        <v>416</v>
      </c>
      <c r="G4793" s="1" t="s">
        <v>236</v>
      </c>
      <c r="H4793" s="1">
        <v>2012</v>
      </c>
      <c r="I4793" s="60">
        <f>VLOOKUP(H4793,PROCV!E$33:F$44,2,0)</f>
        <v>1.3647507536516714</v>
      </c>
      <c r="J4793" s="71">
        <v>10717</v>
      </c>
      <c r="K4793" s="44">
        <f t="shared" si="74"/>
        <v>14626.033826884963</v>
      </c>
    </row>
    <row r="4794" spans="1:11" s="43" customFormat="1" ht="19.7" customHeight="1" x14ac:dyDescent="0.25">
      <c r="A4794" s="43" t="s">
        <v>191</v>
      </c>
      <c r="B4794" s="1" t="s">
        <v>242</v>
      </c>
      <c r="C4794" s="1" t="s">
        <v>254</v>
      </c>
      <c r="D4794" s="1" t="s">
        <v>253</v>
      </c>
      <c r="E4794" s="45" t="str">
        <f>VLOOKUP(C4794,PROCV!E$50:G$126,3,0)</f>
        <v>Música</v>
      </c>
      <c r="F4794" s="1" t="s">
        <v>416</v>
      </c>
      <c r="G4794" s="1" t="s">
        <v>236</v>
      </c>
      <c r="H4794" s="1">
        <v>2012</v>
      </c>
      <c r="I4794" s="60">
        <f>VLOOKUP(H4794,PROCV!E$33:F$44,2,0)</f>
        <v>1.3647507536516714</v>
      </c>
      <c r="J4794" s="71">
        <v>7497</v>
      </c>
      <c r="K4794" s="44">
        <f t="shared" si="74"/>
        <v>10231.536400126581</v>
      </c>
    </row>
    <row r="4795" spans="1:11" s="43" customFormat="1" ht="19.7" customHeight="1" x14ac:dyDescent="0.25">
      <c r="A4795" s="43" t="s">
        <v>191</v>
      </c>
      <c r="B4795" s="1" t="s">
        <v>242</v>
      </c>
      <c r="C4795" s="1" t="s">
        <v>254</v>
      </c>
      <c r="D4795" s="1" t="s">
        <v>253</v>
      </c>
      <c r="E4795" s="45" t="str">
        <f>VLOOKUP(C4795,PROCV!E$50:G$126,3,0)</f>
        <v>Música</v>
      </c>
      <c r="F4795" s="1" t="s">
        <v>416</v>
      </c>
      <c r="G4795" s="1" t="s">
        <v>236</v>
      </c>
      <c r="H4795" s="1">
        <v>2012</v>
      </c>
      <c r="I4795" s="60">
        <f>VLOOKUP(H4795,PROCV!E$33:F$44,2,0)</f>
        <v>1.3647507536516714</v>
      </c>
      <c r="J4795" s="71">
        <v>40385</v>
      </c>
      <c r="K4795" s="44">
        <f t="shared" si="74"/>
        <v>55115.459186222753</v>
      </c>
    </row>
    <row r="4796" spans="1:11" s="43" customFormat="1" ht="19.7" customHeight="1" x14ac:dyDescent="0.25">
      <c r="A4796" s="43" t="s">
        <v>191</v>
      </c>
      <c r="B4796" s="1" t="s">
        <v>242</v>
      </c>
      <c r="C4796" s="1" t="s">
        <v>252</v>
      </c>
      <c r="D4796" s="1" t="s">
        <v>251</v>
      </c>
      <c r="E4796" s="45" t="str">
        <f>VLOOKUP(C4796,PROCV!E$50:G$126,3,0)</f>
        <v>Audiovisual</v>
      </c>
      <c r="F4796" s="1" t="s">
        <v>416</v>
      </c>
      <c r="G4796" s="1" t="s">
        <v>236</v>
      </c>
      <c r="H4796" s="1">
        <v>2012</v>
      </c>
      <c r="I4796" s="60">
        <f>VLOOKUP(H4796,PROCV!E$33:F$44,2,0)</f>
        <v>1.3647507536516714</v>
      </c>
      <c r="J4796" s="71">
        <v>125658</v>
      </c>
      <c r="K4796" s="44">
        <f t="shared" si="74"/>
        <v>171491.85020236173</v>
      </c>
    </row>
    <row r="4797" spans="1:11" s="43" customFormat="1" ht="19.7" customHeight="1" x14ac:dyDescent="0.25">
      <c r="A4797" s="43" t="s">
        <v>191</v>
      </c>
      <c r="B4797" s="1" t="s">
        <v>242</v>
      </c>
      <c r="C4797" s="1" t="s">
        <v>252</v>
      </c>
      <c r="D4797" s="1" t="s">
        <v>251</v>
      </c>
      <c r="E4797" s="45" t="str">
        <f>VLOOKUP(C4797,PROCV!E$50:G$126,3,0)</f>
        <v>Audiovisual</v>
      </c>
      <c r="F4797" s="1" t="s">
        <v>416</v>
      </c>
      <c r="G4797" s="1" t="s">
        <v>236</v>
      </c>
      <c r="H4797" s="1">
        <v>2012</v>
      </c>
      <c r="I4797" s="60">
        <f>VLOOKUP(H4797,PROCV!E$33:F$44,2,0)</f>
        <v>1.3647507536516714</v>
      </c>
      <c r="J4797" s="71">
        <v>139804</v>
      </c>
      <c r="K4797" s="44">
        <f t="shared" si="74"/>
        <v>190797.61436351828</v>
      </c>
    </row>
    <row r="4798" spans="1:11" s="43" customFormat="1" ht="19.7" customHeight="1" x14ac:dyDescent="0.25">
      <c r="A4798" s="43" t="s">
        <v>191</v>
      </c>
      <c r="B4798" s="1" t="s">
        <v>242</v>
      </c>
      <c r="C4798" s="1" t="s">
        <v>250</v>
      </c>
      <c r="D4798" s="1" t="s">
        <v>249</v>
      </c>
      <c r="E4798" s="45" t="str">
        <f>VLOOKUP(C4798,PROCV!E$50:G$126,3,0)</f>
        <v>Audiovisual</v>
      </c>
      <c r="F4798" s="1" t="s">
        <v>416</v>
      </c>
      <c r="G4798" s="1" t="s">
        <v>236</v>
      </c>
      <c r="H4798" s="1">
        <v>2012</v>
      </c>
      <c r="I4798" s="60">
        <f>VLOOKUP(H4798,PROCV!E$33:F$44,2,0)</f>
        <v>1.3647507536516714</v>
      </c>
      <c r="J4798" s="71">
        <v>15475</v>
      </c>
      <c r="K4798" s="44">
        <f t="shared" si="74"/>
        <v>21119.517912759617</v>
      </c>
    </row>
    <row r="4799" spans="1:11" s="43" customFormat="1" ht="19.7" customHeight="1" x14ac:dyDescent="0.25">
      <c r="A4799" s="43" t="s">
        <v>191</v>
      </c>
      <c r="B4799" s="1" t="s">
        <v>242</v>
      </c>
      <c r="C4799" s="1" t="s">
        <v>250</v>
      </c>
      <c r="D4799" s="1" t="s">
        <v>249</v>
      </c>
      <c r="E4799" s="45" t="str">
        <f>VLOOKUP(C4799,PROCV!E$50:G$126,3,0)</f>
        <v>Audiovisual</v>
      </c>
      <c r="F4799" s="1" t="s">
        <v>416</v>
      </c>
      <c r="G4799" s="1" t="s">
        <v>236</v>
      </c>
      <c r="H4799" s="1">
        <v>2012</v>
      </c>
      <c r="I4799" s="60">
        <f>VLOOKUP(H4799,PROCV!E$33:F$44,2,0)</f>
        <v>1.3647507536516714</v>
      </c>
      <c r="J4799" s="71">
        <v>106070</v>
      </c>
      <c r="K4799" s="44">
        <f t="shared" si="74"/>
        <v>144759.1124398328</v>
      </c>
    </row>
    <row r="4800" spans="1:11" s="43" customFormat="1" ht="19.7" customHeight="1" x14ac:dyDescent="0.25">
      <c r="A4800" s="43" t="s">
        <v>191</v>
      </c>
      <c r="B4800" s="1" t="s">
        <v>242</v>
      </c>
      <c r="C4800" s="1" t="s">
        <v>250</v>
      </c>
      <c r="D4800" s="1" t="s">
        <v>249</v>
      </c>
      <c r="E4800" s="45" t="str">
        <f>VLOOKUP(C4800,PROCV!E$50:G$126,3,0)</f>
        <v>Audiovisual</v>
      </c>
      <c r="F4800" s="1" t="s">
        <v>416</v>
      </c>
      <c r="G4800" s="1" t="s">
        <v>265</v>
      </c>
      <c r="H4800" s="1">
        <v>2012</v>
      </c>
      <c r="I4800" s="60">
        <f>VLOOKUP(H4800,PROCV!E$33:F$44,2,0)</f>
        <v>1.3647507536516714</v>
      </c>
      <c r="J4800" s="71">
        <v>1672243</v>
      </c>
      <c r="K4800" s="44">
        <f t="shared" si="74"/>
        <v>2282194.8945387318</v>
      </c>
    </row>
    <row r="4801" spans="1:11" s="43" customFormat="1" ht="19.7" customHeight="1" x14ac:dyDescent="0.25">
      <c r="A4801" s="43" t="s">
        <v>191</v>
      </c>
      <c r="B4801" s="1" t="s">
        <v>242</v>
      </c>
      <c r="C4801" s="1" t="s">
        <v>360</v>
      </c>
      <c r="D4801" s="1" t="s">
        <v>359</v>
      </c>
      <c r="E4801" s="45" t="str">
        <f>VLOOKUP(C4801,PROCV!E$50:G$126,3,0)</f>
        <v>Educação e Criação em Artes</v>
      </c>
      <c r="F4801" s="1" t="s">
        <v>415</v>
      </c>
      <c r="G4801" s="1" t="s">
        <v>265</v>
      </c>
      <c r="H4801" s="1">
        <v>2012</v>
      </c>
      <c r="I4801" s="60">
        <f>VLOOKUP(H4801,PROCV!E$33:F$44,2,0)</f>
        <v>1.3647507536516714</v>
      </c>
      <c r="J4801" s="71">
        <v>300000</v>
      </c>
      <c r="K4801" s="44">
        <f t="shared" si="74"/>
        <v>409425.22609550145</v>
      </c>
    </row>
    <row r="4802" spans="1:11" s="43" customFormat="1" ht="19.7" customHeight="1" x14ac:dyDescent="0.25">
      <c r="A4802" s="43" t="s">
        <v>191</v>
      </c>
      <c r="B4802" s="1" t="s">
        <v>242</v>
      </c>
      <c r="C4802" s="1" t="s">
        <v>303</v>
      </c>
      <c r="D4802" s="1" t="s">
        <v>302</v>
      </c>
      <c r="E4802" s="45" t="str">
        <f>VLOOKUP(C4802,PROCV!E$50:G$126,3,0)</f>
        <v>Educação e Criação em Artes</v>
      </c>
      <c r="F4802" s="1" t="s">
        <v>416</v>
      </c>
      <c r="G4802" s="1" t="s">
        <v>236</v>
      </c>
      <c r="H4802" s="1">
        <v>2012</v>
      </c>
      <c r="I4802" s="60">
        <f>VLOOKUP(H4802,PROCV!E$33:F$44,2,0)</f>
        <v>1.3647507536516714</v>
      </c>
      <c r="J4802" s="71">
        <v>3195</v>
      </c>
      <c r="K4802" s="44">
        <f t="shared" si="74"/>
        <v>4360.3786579170901</v>
      </c>
    </row>
    <row r="4803" spans="1:11" s="43" customFormat="1" ht="19.7" customHeight="1" x14ac:dyDescent="0.25">
      <c r="A4803" s="43" t="s">
        <v>191</v>
      </c>
      <c r="B4803" s="1" t="s">
        <v>242</v>
      </c>
      <c r="C4803" s="1" t="s">
        <v>303</v>
      </c>
      <c r="D4803" s="1" t="s">
        <v>302</v>
      </c>
      <c r="E4803" s="45" t="str">
        <f>VLOOKUP(C4803,PROCV!E$50:G$126,3,0)</f>
        <v>Educação e Criação em Artes</v>
      </c>
      <c r="F4803" s="1" t="s">
        <v>416</v>
      </c>
      <c r="G4803" s="1" t="s">
        <v>236</v>
      </c>
      <c r="H4803" s="1">
        <v>2012</v>
      </c>
      <c r="I4803" s="60">
        <f>VLOOKUP(H4803,PROCV!E$33:F$44,2,0)</f>
        <v>1.3647507536516714</v>
      </c>
      <c r="J4803" s="71">
        <v>11569</v>
      </c>
      <c r="K4803" s="44">
        <f t="shared" ref="K4803:K4866" si="75">J4803*I4803</f>
        <v>15788.801468996187</v>
      </c>
    </row>
    <row r="4804" spans="1:11" s="43" customFormat="1" ht="19.7" customHeight="1" x14ac:dyDescent="0.25">
      <c r="A4804" s="43" t="s">
        <v>191</v>
      </c>
      <c r="B4804" s="1" t="s">
        <v>242</v>
      </c>
      <c r="C4804" s="1" t="s">
        <v>295</v>
      </c>
      <c r="D4804" s="1" t="s">
        <v>294</v>
      </c>
      <c r="E4804" s="45" t="str">
        <f>VLOOKUP(C4804,PROCV!E$50:G$126,3,0)</f>
        <v>Educação e Criação em Artes</v>
      </c>
      <c r="F4804" s="1" t="s">
        <v>416</v>
      </c>
      <c r="G4804" s="1" t="s">
        <v>236</v>
      </c>
      <c r="H4804" s="1">
        <v>2012</v>
      </c>
      <c r="I4804" s="60">
        <f>VLOOKUP(H4804,PROCV!E$33:F$44,2,0)</f>
        <v>1.3647507536516714</v>
      </c>
      <c r="J4804" s="71">
        <v>2518</v>
      </c>
      <c r="K4804" s="44">
        <f t="shared" si="75"/>
        <v>3436.4423976949088</v>
      </c>
    </row>
    <row r="4805" spans="1:11" s="43" customFormat="1" ht="19.7" customHeight="1" x14ac:dyDescent="0.25">
      <c r="A4805" s="43" t="s">
        <v>191</v>
      </c>
      <c r="B4805" s="1" t="s">
        <v>242</v>
      </c>
      <c r="C4805" s="1" t="s">
        <v>295</v>
      </c>
      <c r="D4805" s="1" t="s">
        <v>294</v>
      </c>
      <c r="E4805" s="45" t="str">
        <f>VLOOKUP(C4805,PROCV!E$50:G$126,3,0)</f>
        <v>Educação e Criação em Artes</v>
      </c>
      <c r="F4805" s="1" t="s">
        <v>415</v>
      </c>
      <c r="G4805" s="1" t="s">
        <v>265</v>
      </c>
      <c r="H4805" s="1">
        <v>2012</v>
      </c>
      <c r="I4805" s="60">
        <f>VLOOKUP(H4805,PROCV!E$33:F$44,2,0)</f>
        <v>1.3647507536516714</v>
      </c>
      <c r="J4805" s="71">
        <v>88517</v>
      </c>
      <c r="K4805" s="44">
        <f t="shared" si="75"/>
        <v>120803.64246098499</v>
      </c>
    </row>
    <row r="4806" spans="1:11" s="43" customFormat="1" ht="19.7" customHeight="1" x14ac:dyDescent="0.25">
      <c r="A4806" s="43" t="s">
        <v>191</v>
      </c>
      <c r="B4806" s="1" t="s">
        <v>242</v>
      </c>
      <c r="C4806" s="1" t="s">
        <v>295</v>
      </c>
      <c r="D4806" s="1" t="s">
        <v>294</v>
      </c>
      <c r="E4806" s="45" t="str">
        <f>VLOOKUP(C4806,PROCV!E$50:G$126,3,0)</f>
        <v>Educação e Criação em Artes</v>
      </c>
      <c r="F4806" s="1" t="s">
        <v>416</v>
      </c>
      <c r="G4806" s="1" t="s">
        <v>236</v>
      </c>
      <c r="H4806" s="1">
        <v>2012</v>
      </c>
      <c r="I4806" s="60">
        <f>VLOOKUP(H4806,PROCV!E$33:F$44,2,0)</f>
        <v>1.3647507536516714</v>
      </c>
      <c r="J4806" s="71">
        <v>5753</v>
      </c>
      <c r="K4806" s="44">
        <f t="shared" si="75"/>
        <v>7851.4110857580654</v>
      </c>
    </row>
    <row r="4807" spans="1:11" s="43" customFormat="1" ht="19.7" customHeight="1" x14ac:dyDescent="0.25">
      <c r="A4807" s="43" t="s">
        <v>191</v>
      </c>
      <c r="B4807" s="1" t="s">
        <v>242</v>
      </c>
      <c r="C4807" s="1" t="s">
        <v>248</v>
      </c>
      <c r="D4807" s="1" t="s">
        <v>247</v>
      </c>
      <c r="E4807" s="45" t="str">
        <f>VLOOKUP(C4807,PROCV!E$50:G$126,3,0)</f>
        <v>Educação e Criação em Artes</v>
      </c>
      <c r="F4807" s="1" t="s">
        <v>416</v>
      </c>
      <c r="G4807" s="1" t="s">
        <v>236</v>
      </c>
      <c r="H4807" s="1">
        <v>2012</v>
      </c>
      <c r="I4807" s="60">
        <f>VLOOKUP(H4807,PROCV!E$33:F$44,2,0)</f>
        <v>1.3647507536516714</v>
      </c>
      <c r="J4807" s="71">
        <v>3967</v>
      </c>
      <c r="K4807" s="44">
        <f t="shared" si="75"/>
        <v>5413.9662397361808</v>
      </c>
    </row>
    <row r="4808" spans="1:11" s="43" customFormat="1" ht="19.7" customHeight="1" x14ac:dyDescent="0.25">
      <c r="A4808" s="43" t="s">
        <v>191</v>
      </c>
      <c r="B4808" s="1" t="s">
        <v>242</v>
      </c>
      <c r="C4808" s="1" t="s">
        <v>248</v>
      </c>
      <c r="D4808" s="1" t="s">
        <v>247</v>
      </c>
      <c r="E4808" s="45" t="str">
        <f>VLOOKUP(C4808,PROCV!E$50:G$126,3,0)</f>
        <v>Educação e Criação em Artes</v>
      </c>
      <c r="F4808" s="1" t="s">
        <v>416</v>
      </c>
      <c r="G4808" s="1" t="s">
        <v>236</v>
      </c>
      <c r="H4808" s="1">
        <v>2012</v>
      </c>
      <c r="I4808" s="60">
        <f>VLOOKUP(H4808,PROCV!E$33:F$44,2,0)</f>
        <v>1.3647507536516714</v>
      </c>
      <c r="J4808" s="71">
        <v>15000</v>
      </c>
      <c r="K4808" s="44">
        <f t="shared" si="75"/>
        <v>20471.261304775071</v>
      </c>
    </row>
    <row r="4809" spans="1:11" s="43" customFormat="1" ht="19.7" customHeight="1" x14ac:dyDescent="0.25">
      <c r="A4809" s="43" t="s">
        <v>191</v>
      </c>
      <c r="B4809" s="1" t="s">
        <v>242</v>
      </c>
      <c r="C4809" s="1" t="s">
        <v>248</v>
      </c>
      <c r="D4809" s="1" t="s">
        <v>247</v>
      </c>
      <c r="E4809" s="45" t="str">
        <f>VLOOKUP(C4809,PROCV!E$50:G$126,3,0)</f>
        <v>Educação e Criação em Artes</v>
      </c>
      <c r="F4809" s="1" t="s">
        <v>416</v>
      </c>
      <c r="G4809" s="1" t="s">
        <v>236</v>
      </c>
      <c r="H4809" s="1">
        <v>2012</v>
      </c>
      <c r="I4809" s="60">
        <f>VLOOKUP(H4809,PROCV!E$33:F$44,2,0)</f>
        <v>1.3647507536516714</v>
      </c>
      <c r="J4809" s="71">
        <v>4935</v>
      </c>
      <c r="K4809" s="44">
        <f t="shared" si="75"/>
        <v>6735.0449692709981</v>
      </c>
    </row>
    <row r="4810" spans="1:11" s="43" customFormat="1" ht="19.7" customHeight="1" x14ac:dyDescent="0.25">
      <c r="A4810" s="43" t="s">
        <v>191</v>
      </c>
      <c r="B4810" s="1" t="s">
        <v>242</v>
      </c>
      <c r="C4810" s="1" t="s">
        <v>356</v>
      </c>
      <c r="D4810" s="1" t="s">
        <v>355</v>
      </c>
      <c r="E4810" s="45" t="str">
        <f>VLOOKUP(C4810,PROCV!E$50:G$126,3,0)</f>
        <v>Artes Cênicas e Espetáculos</v>
      </c>
      <c r="F4810" s="1" t="s">
        <v>415</v>
      </c>
      <c r="G4810" s="1" t="s">
        <v>265</v>
      </c>
      <c r="H4810" s="1">
        <v>2012</v>
      </c>
      <c r="I4810" s="60">
        <f>VLOOKUP(H4810,PROCV!E$33:F$44,2,0)</f>
        <v>1.3647507536516714</v>
      </c>
      <c r="J4810" s="71">
        <v>250000</v>
      </c>
      <c r="K4810" s="44">
        <f t="shared" si="75"/>
        <v>341187.68841291784</v>
      </c>
    </row>
    <row r="4811" spans="1:11" s="43" customFormat="1" ht="19.7" customHeight="1" x14ac:dyDescent="0.25">
      <c r="A4811" s="43" t="s">
        <v>191</v>
      </c>
      <c r="B4811" s="1" t="s">
        <v>242</v>
      </c>
      <c r="C4811" s="1" t="s">
        <v>356</v>
      </c>
      <c r="D4811" s="1" t="s">
        <v>355</v>
      </c>
      <c r="E4811" s="45" t="str">
        <f>VLOOKUP(C4811,PROCV!E$50:G$126,3,0)</f>
        <v>Artes Cênicas e Espetáculos</v>
      </c>
      <c r="F4811" s="1" t="s">
        <v>415</v>
      </c>
      <c r="G4811" s="1" t="s">
        <v>265</v>
      </c>
      <c r="H4811" s="1">
        <v>2012</v>
      </c>
      <c r="I4811" s="60">
        <f>VLOOKUP(H4811,PROCV!E$33:F$44,2,0)</f>
        <v>1.3647507536516714</v>
      </c>
      <c r="J4811" s="71">
        <v>700100</v>
      </c>
      <c r="K4811" s="44">
        <f t="shared" si="75"/>
        <v>955462.00263153517</v>
      </c>
    </row>
    <row r="4812" spans="1:11" s="43" customFormat="1" ht="19.7" customHeight="1" x14ac:dyDescent="0.25">
      <c r="A4812" s="43" t="s">
        <v>191</v>
      </c>
      <c r="B4812" s="1" t="s">
        <v>242</v>
      </c>
      <c r="C4812" s="1" t="s">
        <v>340</v>
      </c>
      <c r="D4812" s="1" t="s">
        <v>339</v>
      </c>
      <c r="E4812" s="45" t="str">
        <f>VLOOKUP(C4812,PROCV!E$50:G$126,3,0)</f>
        <v>Artes Cênicas e Espetáculos</v>
      </c>
      <c r="F4812" s="1" t="s">
        <v>416</v>
      </c>
      <c r="G4812" s="1" t="s">
        <v>236</v>
      </c>
      <c r="H4812" s="1">
        <v>2012</v>
      </c>
      <c r="I4812" s="60">
        <f>VLOOKUP(H4812,PROCV!E$33:F$44,2,0)</f>
        <v>1.3647507536516714</v>
      </c>
      <c r="J4812" s="71">
        <v>83000</v>
      </c>
      <c r="K4812" s="44">
        <f t="shared" si="75"/>
        <v>113274.31255308873</v>
      </c>
    </row>
    <row r="4813" spans="1:11" s="43" customFormat="1" ht="19.7" customHeight="1" x14ac:dyDescent="0.25">
      <c r="A4813" s="43" t="s">
        <v>191</v>
      </c>
      <c r="B4813" s="1" t="s">
        <v>242</v>
      </c>
      <c r="C4813" s="1" t="s">
        <v>246</v>
      </c>
      <c r="D4813" s="1" t="s">
        <v>245</v>
      </c>
      <c r="E4813" s="45" t="str">
        <f>VLOOKUP(C4813,PROCV!E$50:G$126,3,0)</f>
        <v>Artes Cênicas e Espetáculos</v>
      </c>
      <c r="F4813" s="1" t="s">
        <v>416</v>
      </c>
      <c r="G4813" s="1" t="s">
        <v>236</v>
      </c>
      <c r="H4813" s="1">
        <v>2012</v>
      </c>
      <c r="I4813" s="60">
        <f>VLOOKUP(H4813,PROCV!E$33:F$44,2,0)</f>
        <v>1.3647507536516714</v>
      </c>
      <c r="J4813" s="71">
        <v>47155</v>
      </c>
      <c r="K4813" s="44">
        <f t="shared" si="75"/>
        <v>64354.821788444569</v>
      </c>
    </row>
    <row r="4814" spans="1:11" s="43" customFormat="1" ht="19.7" customHeight="1" x14ac:dyDescent="0.25">
      <c r="A4814" s="43" t="s">
        <v>191</v>
      </c>
      <c r="B4814" s="1" t="s">
        <v>242</v>
      </c>
      <c r="C4814" s="1" t="s">
        <v>246</v>
      </c>
      <c r="D4814" s="1" t="s">
        <v>245</v>
      </c>
      <c r="E4814" s="45" t="str">
        <f>VLOOKUP(C4814,PROCV!E$50:G$126,3,0)</f>
        <v>Artes Cênicas e Espetáculos</v>
      </c>
      <c r="F4814" s="1" t="s">
        <v>416</v>
      </c>
      <c r="G4814" s="1" t="s">
        <v>236</v>
      </c>
      <c r="H4814" s="1">
        <v>2012</v>
      </c>
      <c r="I4814" s="60">
        <f>VLOOKUP(H4814,PROCV!E$33:F$44,2,0)</f>
        <v>1.3647507536516714</v>
      </c>
      <c r="J4814" s="71">
        <v>100000</v>
      </c>
      <c r="K4814" s="44">
        <f t="shared" si="75"/>
        <v>136475.07536516714</v>
      </c>
    </row>
    <row r="4815" spans="1:11" s="43" customFormat="1" ht="19.7" customHeight="1" x14ac:dyDescent="0.25">
      <c r="A4815" s="43" t="s">
        <v>191</v>
      </c>
      <c r="B4815" s="1" t="s">
        <v>242</v>
      </c>
      <c r="C4815" s="1" t="s">
        <v>246</v>
      </c>
      <c r="D4815" s="1" t="s">
        <v>245</v>
      </c>
      <c r="E4815" s="45" t="str">
        <f>VLOOKUP(C4815,PROCV!E$50:G$126,3,0)</f>
        <v>Artes Cênicas e Espetáculos</v>
      </c>
      <c r="F4815" s="1" t="s">
        <v>415</v>
      </c>
      <c r="G4815" s="1" t="s">
        <v>265</v>
      </c>
      <c r="H4815" s="1">
        <v>2012</v>
      </c>
      <c r="I4815" s="60">
        <f>VLOOKUP(H4815,PROCV!E$33:F$44,2,0)</f>
        <v>1.3647507536516714</v>
      </c>
      <c r="J4815" s="71">
        <v>132000</v>
      </c>
      <c r="K4815" s="44">
        <f t="shared" si="75"/>
        <v>180147.09948202063</v>
      </c>
    </row>
    <row r="4816" spans="1:11" s="43" customFormat="1" ht="19.7" customHeight="1" x14ac:dyDescent="0.25">
      <c r="A4816" s="43" t="s">
        <v>191</v>
      </c>
      <c r="B4816" s="1" t="s">
        <v>242</v>
      </c>
      <c r="C4816" s="1" t="s">
        <v>246</v>
      </c>
      <c r="D4816" s="1" t="s">
        <v>245</v>
      </c>
      <c r="E4816" s="45" t="str">
        <f>VLOOKUP(C4816,PROCV!E$50:G$126,3,0)</f>
        <v>Artes Cênicas e Espetáculos</v>
      </c>
      <c r="F4816" s="1" t="s">
        <v>415</v>
      </c>
      <c r="G4816" s="1" t="s">
        <v>265</v>
      </c>
      <c r="H4816" s="1">
        <v>2012</v>
      </c>
      <c r="I4816" s="60">
        <f>VLOOKUP(H4816,PROCV!E$33:F$44,2,0)</f>
        <v>1.3647507536516714</v>
      </c>
      <c r="J4816" s="71">
        <v>9476500</v>
      </c>
      <c r="K4816" s="44">
        <f t="shared" si="75"/>
        <v>12933060.516980065</v>
      </c>
    </row>
    <row r="4817" spans="1:11" s="43" customFormat="1" ht="19.7" customHeight="1" x14ac:dyDescent="0.25">
      <c r="A4817" s="43" t="s">
        <v>191</v>
      </c>
      <c r="B4817" s="1" t="s">
        <v>242</v>
      </c>
      <c r="C4817" s="1" t="s">
        <v>246</v>
      </c>
      <c r="D4817" s="1" t="s">
        <v>245</v>
      </c>
      <c r="E4817" s="45" t="str">
        <f>VLOOKUP(C4817,PROCV!E$50:G$126,3,0)</f>
        <v>Artes Cênicas e Espetáculos</v>
      </c>
      <c r="F4817" s="1" t="s">
        <v>416</v>
      </c>
      <c r="G4817" s="1" t="s">
        <v>236</v>
      </c>
      <c r="H4817" s="1">
        <v>2012</v>
      </c>
      <c r="I4817" s="60">
        <f>VLOOKUP(H4817,PROCV!E$33:F$44,2,0)</f>
        <v>1.3647507536516714</v>
      </c>
      <c r="J4817" s="71">
        <v>48631</v>
      </c>
      <c r="K4817" s="44">
        <f t="shared" si="75"/>
        <v>66369.193900834434</v>
      </c>
    </row>
    <row r="4818" spans="1:11" s="43" customFormat="1" ht="19.7" customHeight="1" x14ac:dyDescent="0.25">
      <c r="A4818" s="43" t="s">
        <v>191</v>
      </c>
      <c r="B4818" s="1" t="s">
        <v>242</v>
      </c>
      <c r="C4818" s="1" t="s">
        <v>246</v>
      </c>
      <c r="D4818" s="1" t="s">
        <v>245</v>
      </c>
      <c r="E4818" s="45" t="str">
        <f>VLOOKUP(C4818,PROCV!E$50:G$126,3,0)</f>
        <v>Artes Cênicas e Espetáculos</v>
      </c>
      <c r="F4818" s="1" t="s">
        <v>416</v>
      </c>
      <c r="G4818" s="1" t="s">
        <v>236</v>
      </c>
      <c r="H4818" s="1">
        <v>2012</v>
      </c>
      <c r="I4818" s="60">
        <f>VLOOKUP(H4818,PROCV!E$33:F$44,2,0)</f>
        <v>1.3647507536516714</v>
      </c>
      <c r="J4818" s="71">
        <v>135496</v>
      </c>
      <c r="K4818" s="44">
        <f t="shared" si="75"/>
        <v>184918.26811678687</v>
      </c>
    </row>
    <row r="4819" spans="1:11" s="43" customFormat="1" ht="19.7" customHeight="1" x14ac:dyDescent="0.25">
      <c r="A4819" s="43" t="s">
        <v>191</v>
      </c>
      <c r="B4819" s="1" t="s">
        <v>242</v>
      </c>
      <c r="C4819" s="1" t="s">
        <v>322</v>
      </c>
      <c r="D4819" s="1" t="s">
        <v>321</v>
      </c>
      <c r="E4819" s="45" t="str">
        <f>VLOOKUP(C4819,PROCV!E$50:G$126,3,0)</f>
        <v>Artes Cênicas e Espetáculos</v>
      </c>
      <c r="F4819" s="1" t="s">
        <v>415</v>
      </c>
      <c r="G4819" s="1" t="s">
        <v>265</v>
      </c>
      <c r="H4819" s="1">
        <v>2012</v>
      </c>
      <c r="I4819" s="60">
        <f>VLOOKUP(H4819,PROCV!E$33:F$44,2,0)</f>
        <v>1.3647507536516714</v>
      </c>
      <c r="J4819" s="71">
        <v>200000</v>
      </c>
      <c r="K4819" s="44">
        <f t="shared" si="75"/>
        <v>272950.15073033428</v>
      </c>
    </row>
    <row r="4820" spans="1:11" s="43" customFormat="1" ht="19.7" customHeight="1" x14ac:dyDescent="0.25">
      <c r="A4820" s="43" t="s">
        <v>191</v>
      </c>
      <c r="B4820" s="1" t="s">
        <v>242</v>
      </c>
      <c r="C4820" s="1" t="s">
        <v>238</v>
      </c>
      <c r="D4820" s="1" t="s">
        <v>237</v>
      </c>
      <c r="E4820" s="45" t="str">
        <f>VLOOKUP(C4820,PROCV!E$50:G$126,3,0)</f>
        <v>Artes Cênicas e Espetáculos</v>
      </c>
      <c r="F4820" s="1" t="s">
        <v>416</v>
      </c>
      <c r="G4820" s="1" t="s">
        <v>236</v>
      </c>
      <c r="H4820" s="1">
        <v>2012</v>
      </c>
      <c r="I4820" s="60">
        <f>VLOOKUP(H4820,PROCV!E$33:F$44,2,0)</f>
        <v>1.3647507536516714</v>
      </c>
      <c r="J4820" s="71">
        <v>34354</v>
      </c>
      <c r="K4820" s="44">
        <f t="shared" si="75"/>
        <v>46884.647390949518</v>
      </c>
    </row>
    <row r="4821" spans="1:11" s="43" customFormat="1" ht="19.7" customHeight="1" x14ac:dyDescent="0.25">
      <c r="A4821" s="43" t="s">
        <v>191</v>
      </c>
      <c r="B4821" s="1" t="s">
        <v>242</v>
      </c>
      <c r="C4821" s="1" t="s">
        <v>238</v>
      </c>
      <c r="D4821" s="1" t="s">
        <v>237</v>
      </c>
      <c r="E4821" s="45" t="str">
        <f>VLOOKUP(C4821,PROCV!E$50:G$126,3,0)</f>
        <v>Artes Cênicas e Espetáculos</v>
      </c>
      <c r="F4821" s="1" t="s">
        <v>416</v>
      </c>
      <c r="G4821" s="1" t="s">
        <v>236</v>
      </c>
      <c r="H4821" s="1">
        <v>2012</v>
      </c>
      <c r="I4821" s="60">
        <f>VLOOKUP(H4821,PROCV!E$33:F$44,2,0)</f>
        <v>1.3647507536516714</v>
      </c>
      <c r="J4821" s="71">
        <v>89306</v>
      </c>
      <c r="K4821" s="44">
        <f t="shared" si="75"/>
        <v>121880.43080561617</v>
      </c>
    </row>
    <row r="4822" spans="1:11" s="43" customFormat="1" ht="19.7" customHeight="1" x14ac:dyDescent="0.25">
      <c r="A4822" s="43" t="s">
        <v>191</v>
      </c>
      <c r="B4822" s="1" t="s">
        <v>242</v>
      </c>
      <c r="C4822" s="1" t="s">
        <v>238</v>
      </c>
      <c r="D4822" s="1" t="s">
        <v>237</v>
      </c>
      <c r="E4822" s="45" t="str">
        <f>VLOOKUP(C4822,PROCV!E$50:G$126,3,0)</f>
        <v>Artes Cênicas e Espetáculos</v>
      </c>
      <c r="F4822" s="1" t="s">
        <v>416</v>
      </c>
      <c r="G4822" s="1" t="s">
        <v>236</v>
      </c>
      <c r="H4822" s="1">
        <v>2012</v>
      </c>
      <c r="I4822" s="60">
        <f>VLOOKUP(H4822,PROCV!E$33:F$44,2,0)</f>
        <v>1.3647507536516714</v>
      </c>
      <c r="J4822" s="71">
        <v>70800</v>
      </c>
      <c r="K4822" s="44">
        <f t="shared" si="75"/>
        <v>96624.353358538341</v>
      </c>
    </row>
    <row r="4823" spans="1:11" s="43" customFormat="1" ht="19.7" customHeight="1" x14ac:dyDescent="0.25">
      <c r="A4823" s="43" t="s">
        <v>191</v>
      </c>
      <c r="B4823" s="1" t="s">
        <v>242</v>
      </c>
      <c r="C4823" s="1" t="s">
        <v>238</v>
      </c>
      <c r="D4823" s="1" t="s">
        <v>237</v>
      </c>
      <c r="E4823" s="45" t="str">
        <f>VLOOKUP(C4823,PROCV!E$50:G$126,3,0)</f>
        <v>Artes Cênicas e Espetáculos</v>
      </c>
      <c r="F4823" s="1" t="s">
        <v>416</v>
      </c>
      <c r="G4823" s="1" t="s">
        <v>236</v>
      </c>
      <c r="H4823" s="1">
        <v>2012</v>
      </c>
      <c r="I4823" s="60">
        <f>VLOOKUP(H4823,PROCV!E$33:F$44,2,0)</f>
        <v>1.3647507536516714</v>
      </c>
      <c r="J4823" s="71">
        <v>308000</v>
      </c>
      <c r="K4823" s="44">
        <f t="shared" si="75"/>
        <v>420343.23212471482</v>
      </c>
    </row>
    <row r="4824" spans="1:11" s="43" customFormat="1" ht="19.7" customHeight="1" x14ac:dyDescent="0.25">
      <c r="A4824" s="43" t="s">
        <v>191</v>
      </c>
      <c r="B4824" s="1" t="s">
        <v>242</v>
      </c>
      <c r="C4824" s="1" t="s">
        <v>238</v>
      </c>
      <c r="D4824" s="1" t="s">
        <v>237</v>
      </c>
      <c r="E4824" s="45" t="str">
        <f>VLOOKUP(C4824,PROCV!E$50:G$126,3,0)</f>
        <v>Artes Cênicas e Espetáculos</v>
      </c>
      <c r="F4824" s="1" t="s">
        <v>416</v>
      </c>
      <c r="G4824" s="1" t="s">
        <v>236</v>
      </c>
      <c r="H4824" s="1">
        <v>2012</v>
      </c>
      <c r="I4824" s="60">
        <f>VLOOKUP(H4824,PROCV!E$33:F$44,2,0)</f>
        <v>1.3647507536516714</v>
      </c>
      <c r="J4824" s="71">
        <v>375705</v>
      </c>
      <c r="K4824" s="44">
        <f t="shared" si="75"/>
        <v>512743.68190070119</v>
      </c>
    </row>
    <row r="4825" spans="1:11" s="43" customFormat="1" ht="19.7" customHeight="1" x14ac:dyDescent="0.25">
      <c r="A4825" s="43" t="s">
        <v>191</v>
      </c>
      <c r="B4825" s="1" t="s">
        <v>242</v>
      </c>
      <c r="C4825" s="1" t="s">
        <v>241</v>
      </c>
      <c r="D4825" s="1" t="s">
        <v>240</v>
      </c>
      <c r="E4825" s="45" t="str">
        <f>VLOOKUP(C4825,PROCV!E$50:G$126,3,0)</f>
        <v>Artes Cênicas e Espetáculos</v>
      </c>
      <c r="F4825" s="1" t="s">
        <v>416</v>
      </c>
      <c r="G4825" s="1" t="s">
        <v>236</v>
      </c>
      <c r="H4825" s="1">
        <v>2012</v>
      </c>
      <c r="I4825" s="60">
        <f>VLOOKUP(H4825,PROCV!E$33:F$44,2,0)</f>
        <v>1.3647507536516714</v>
      </c>
      <c r="J4825" s="71">
        <v>225508</v>
      </c>
      <c r="K4825" s="44">
        <f t="shared" si="75"/>
        <v>307762.21295448113</v>
      </c>
    </row>
    <row r="4826" spans="1:11" s="43" customFormat="1" ht="19.7" customHeight="1" x14ac:dyDescent="0.25">
      <c r="A4826" s="43" t="s">
        <v>191</v>
      </c>
      <c r="B4826" s="1" t="s">
        <v>242</v>
      </c>
      <c r="C4826" s="1" t="s">
        <v>241</v>
      </c>
      <c r="D4826" s="1" t="s">
        <v>240</v>
      </c>
      <c r="E4826" s="45" t="str">
        <f>VLOOKUP(C4826,PROCV!E$50:G$126,3,0)</f>
        <v>Artes Cênicas e Espetáculos</v>
      </c>
      <c r="F4826" s="1" t="s">
        <v>416</v>
      </c>
      <c r="G4826" s="1" t="s">
        <v>236</v>
      </c>
      <c r="H4826" s="1">
        <v>2012</v>
      </c>
      <c r="I4826" s="60">
        <f>VLOOKUP(H4826,PROCV!E$33:F$44,2,0)</f>
        <v>1.3647507536516714</v>
      </c>
      <c r="J4826" s="71">
        <v>60210</v>
      </c>
      <c r="K4826" s="44">
        <f t="shared" si="75"/>
        <v>82171.642877367136</v>
      </c>
    </row>
    <row r="4827" spans="1:11" s="43" customFormat="1" ht="19.7" customHeight="1" x14ac:dyDescent="0.25">
      <c r="A4827" s="43" t="s">
        <v>191</v>
      </c>
      <c r="B4827" s="1" t="s">
        <v>242</v>
      </c>
      <c r="C4827" s="1" t="s">
        <v>241</v>
      </c>
      <c r="D4827" s="1" t="s">
        <v>240</v>
      </c>
      <c r="E4827" s="45" t="str">
        <f>VLOOKUP(C4827,PROCV!E$50:G$126,3,0)</f>
        <v>Artes Cênicas e Espetáculos</v>
      </c>
      <c r="F4827" s="1" t="s">
        <v>416</v>
      </c>
      <c r="G4827" s="1" t="s">
        <v>236</v>
      </c>
      <c r="H4827" s="1">
        <v>2012</v>
      </c>
      <c r="I4827" s="60">
        <f>VLOOKUP(H4827,PROCV!E$33:F$44,2,0)</f>
        <v>1.3647507536516714</v>
      </c>
      <c r="J4827" s="71">
        <v>12210</v>
      </c>
      <c r="K4827" s="44">
        <f t="shared" si="75"/>
        <v>16663.606702086909</v>
      </c>
    </row>
    <row r="4828" spans="1:11" s="43" customFormat="1" ht="19.7" customHeight="1" x14ac:dyDescent="0.25">
      <c r="A4828" s="43" t="s">
        <v>191</v>
      </c>
      <c r="B4828" s="1" t="s">
        <v>242</v>
      </c>
      <c r="C4828" s="1" t="s">
        <v>241</v>
      </c>
      <c r="D4828" s="1" t="s">
        <v>240</v>
      </c>
      <c r="E4828" s="45" t="str">
        <f>VLOOKUP(C4828,PROCV!E$50:G$126,3,0)</f>
        <v>Artes Cênicas e Espetáculos</v>
      </c>
      <c r="F4828" s="1" t="s">
        <v>416</v>
      </c>
      <c r="G4828" s="1" t="s">
        <v>236</v>
      </c>
      <c r="H4828" s="1">
        <v>2012</v>
      </c>
      <c r="I4828" s="60">
        <f>VLOOKUP(H4828,PROCV!E$33:F$44,2,0)</f>
        <v>1.3647507536516714</v>
      </c>
      <c r="J4828" s="71">
        <v>97590</v>
      </c>
      <c r="K4828" s="44">
        <f t="shared" si="75"/>
        <v>133186.02604886662</v>
      </c>
    </row>
    <row r="4829" spans="1:11" s="43" customFormat="1" ht="19.7" customHeight="1" x14ac:dyDescent="0.25">
      <c r="A4829" s="43" t="s">
        <v>191</v>
      </c>
      <c r="B4829" s="1" t="s">
        <v>242</v>
      </c>
      <c r="C4829" s="1" t="s">
        <v>241</v>
      </c>
      <c r="D4829" s="1" t="s">
        <v>240</v>
      </c>
      <c r="E4829" s="45" t="str">
        <f>VLOOKUP(C4829,PROCV!E$50:G$126,3,0)</f>
        <v>Artes Cênicas e Espetáculos</v>
      </c>
      <c r="F4829" s="1" t="s">
        <v>416</v>
      </c>
      <c r="G4829" s="1" t="s">
        <v>236</v>
      </c>
      <c r="H4829" s="1">
        <v>2012</v>
      </c>
      <c r="I4829" s="60">
        <f>VLOOKUP(H4829,PROCV!E$33:F$44,2,0)</f>
        <v>1.3647507536516714</v>
      </c>
      <c r="J4829" s="71">
        <v>6400</v>
      </c>
      <c r="K4829" s="44">
        <f t="shared" si="75"/>
        <v>8734.4048233706962</v>
      </c>
    </row>
    <row r="4830" spans="1:11" s="43" customFormat="1" ht="19.7" customHeight="1" x14ac:dyDescent="0.25">
      <c r="A4830" s="43" t="s">
        <v>191</v>
      </c>
      <c r="B4830" s="1" t="s">
        <v>242</v>
      </c>
      <c r="C4830" s="1" t="s">
        <v>241</v>
      </c>
      <c r="D4830" s="1" t="s">
        <v>240</v>
      </c>
      <c r="E4830" s="45" t="str">
        <f>VLOOKUP(C4830,PROCV!E$50:G$126,3,0)</f>
        <v>Artes Cênicas e Espetáculos</v>
      </c>
      <c r="F4830" s="1" t="s">
        <v>415</v>
      </c>
      <c r="G4830" s="1" t="s">
        <v>265</v>
      </c>
      <c r="H4830" s="1">
        <v>2012</v>
      </c>
      <c r="I4830" s="60">
        <f>VLOOKUP(H4830,PROCV!E$33:F$44,2,0)</f>
        <v>1.3647507536516714</v>
      </c>
      <c r="J4830" s="71">
        <v>1176395</v>
      </c>
      <c r="K4830" s="44">
        <f t="shared" si="75"/>
        <v>1605485.9628420579</v>
      </c>
    </row>
    <row r="4831" spans="1:11" s="43" customFormat="1" ht="19.7" customHeight="1" x14ac:dyDescent="0.25">
      <c r="A4831" s="43" t="s">
        <v>191</v>
      </c>
      <c r="B4831" s="1" t="s">
        <v>242</v>
      </c>
      <c r="C4831" s="1" t="s">
        <v>241</v>
      </c>
      <c r="D4831" s="1" t="s">
        <v>240</v>
      </c>
      <c r="E4831" s="45" t="str">
        <f>VLOOKUP(C4831,PROCV!E$50:G$126,3,0)</f>
        <v>Artes Cênicas e Espetáculos</v>
      </c>
      <c r="F4831" s="1" t="s">
        <v>416</v>
      </c>
      <c r="G4831" s="1" t="s">
        <v>236</v>
      </c>
      <c r="H4831" s="1">
        <v>2012</v>
      </c>
      <c r="I4831" s="60">
        <f>VLOOKUP(H4831,PROCV!E$33:F$44,2,0)</f>
        <v>1.3647507536516714</v>
      </c>
      <c r="J4831" s="71">
        <v>321941</v>
      </c>
      <c r="K4831" s="44">
        <f t="shared" si="75"/>
        <v>439369.22238137276</v>
      </c>
    </row>
    <row r="4832" spans="1:11" s="43" customFormat="1" ht="19.7" customHeight="1" x14ac:dyDescent="0.25">
      <c r="A4832" s="43" t="s">
        <v>191</v>
      </c>
      <c r="B4832" s="1" t="s">
        <v>242</v>
      </c>
      <c r="C4832" s="1" t="s">
        <v>241</v>
      </c>
      <c r="D4832" s="1" t="s">
        <v>240</v>
      </c>
      <c r="E4832" s="45" t="str">
        <f>VLOOKUP(C4832,PROCV!E$50:G$126,3,0)</f>
        <v>Artes Cênicas e Espetáculos</v>
      </c>
      <c r="F4832" s="1" t="s">
        <v>416</v>
      </c>
      <c r="G4832" s="1" t="s">
        <v>236</v>
      </c>
      <c r="H4832" s="1">
        <v>2012</v>
      </c>
      <c r="I4832" s="60">
        <f>VLOOKUP(H4832,PROCV!E$33:F$44,2,0)</f>
        <v>1.3647507536516714</v>
      </c>
      <c r="J4832" s="71">
        <v>140490</v>
      </c>
      <c r="K4832" s="44">
        <f t="shared" si="75"/>
        <v>191733.83338052331</v>
      </c>
    </row>
    <row r="4833" spans="1:11" s="43" customFormat="1" ht="19.7" customHeight="1" x14ac:dyDescent="0.25">
      <c r="A4833" s="43" t="s">
        <v>191</v>
      </c>
      <c r="B4833" s="1" t="s">
        <v>242</v>
      </c>
      <c r="C4833" s="1" t="s">
        <v>330</v>
      </c>
      <c r="D4833" s="1" t="s">
        <v>329</v>
      </c>
      <c r="E4833" s="45" t="str">
        <f>VLOOKUP(C4833,PROCV!E$50:G$126,3,0)</f>
        <v>Educação e Criação em Artes</v>
      </c>
      <c r="F4833" s="1" t="s">
        <v>415</v>
      </c>
      <c r="G4833" s="1" t="s">
        <v>265</v>
      </c>
      <c r="H4833" s="1">
        <v>2012</v>
      </c>
      <c r="I4833" s="60">
        <f>VLOOKUP(H4833,PROCV!E$33:F$44,2,0)</f>
        <v>1.3647507536516714</v>
      </c>
      <c r="J4833" s="71">
        <v>200000</v>
      </c>
      <c r="K4833" s="44">
        <f t="shared" si="75"/>
        <v>272950.15073033428</v>
      </c>
    </row>
    <row r="4834" spans="1:11" s="43" customFormat="1" ht="19.7" customHeight="1" x14ac:dyDescent="0.25">
      <c r="A4834" s="43" t="s">
        <v>191</v>
      </c>
      <c r="B4834" s="1" t="s">
        <v>242</v>
      </c>
      <c r="C4834" s="1" t="s">
        <v>330</v>
      </c>
      <c r="D4834" s="1" t="s">
        <v>329</v>
      </c>
      <c r="E4834" s="45" t="str">
        <f>VLOOKUP(C4834,PROCV!E$50:G$126,3,0)</f>
        <v>Educação e Criação em Artes</v>
      </c>
      <c r="F4834" s="1" t="s">
        <v>416</v>
      </c>
      <c r="G4834" s="1" t="s">
        <v>236</v>
      </c>
      <c r="H4834" s="1">
        <v>2012</v>
      </c>
      <c r="I4834" s="60">
        <f>VLOOKUP(H4834,PROCV!E$33:F$44,2,0)</f>
        <v>1.3647507536516714</v>
      </c>
      <c r="J4834" s="71">
        <v>9741</v>
      </c>
      <c r="K4834" s="44">
        <f t="shared" si="75"/>
        <v>13294.037091320932</v>
      </c>
    </row>
    <row r="4835" spans="1:11" s="43" customFormat="1" ht="19.7" customHeight="1" x14ac:dyDescent="0.25">
      <c r="A4835" s="43" t="s">
        <v>191</v>
      </c>
      <c r="B4835" s="1" t="s">
        <v>242</v>
      </c>
      <c r="C4835" s="1" t="s">
        <v>338</v>
      </c>
      <c r="D4835" s="1" t="s">
        <v>337</v>
      </c>
      <c r="E4835" s="45" t="str">
        <f>VLOOKUP(C4835,PROCV!E$50:G$126,3,0)</f>
        <v>Educação e Criação em Artes</v>
      </c>
      <c r="F4835" s="1" t="s">
        <v>415</v>
      </c>
      <c r="G4835" s="1" t="s">
        <v>265</v>
      </c>
      <c r="H4835" s="1">
        <v>2012</v>
      </c>
      <c r="I4835" s="60">
        <f>VLOOKUP(H4835,PROCV!E$33:F$44,2,0)</f>
        <v>1.3647507536516714</v>
      </c>
      <c r="J4835" s="71">
        <v>1000000</v>
      </c>
      <c r="K4835" s="44">
        <f t="shared" si="75"/>
        <v>1364750.7536516713</v>
      </c>
    </row>
    <row r="4836" spans="1:11" s="43" customFormat="1" ht="19.7" customHeight="1" x14ac:dyDescent="0.25">
      <c r="A4836" s="43" t="s">
        <v>191</v>
      </c>
      <c r="B4836" s="1" t="s">
        <v>242</v>
      </c>
      <c r="C4836" s="1" t="s">
        <v>344</v>
      </c>
      <c r="D4836" s="1" t="s">
        <v>343</v>
      </c>
      <c r="E4836" s="45" t="str">
        <f>VLOOKUP(C4836,PROCV!E$50:G$126,3,0)</f>
        <v>Artes Cênicas e Espetáculos</v>
      </c>
      <c r="F4836" s="1" t="s">
        <v>415</v>
      </c>
      <c r="G4836" s="1" t="s">
        <v>265</v>
      </c>
      <c r="H4836" s="1">
        <v>2012</v>
      </c>
      <c r="I4836" s="60">
        <f>VLOOKUP(H4836,PROCV!E$33:F$44,2,0)</f>
        <v>1.3647507536516714</v>
      </c>
      <c r="J4836" s="71">
        <v>8000000</v>
      </c>
      <c r="K4836" s="44">
        <f t="shared" si="75"/>
        <v>10918006.029213371</v>
      </c>
    </row>
    <row r="4837" spans="1:11" s="43" customFormat="1" ht="19.7" customHeight="1" x14ac:dyDescent="0.25">
      <c r="A4837" s="43" t="s">
        <v>191</v>
      </c>
      <c r="B4837" s="1" t="s">
        <v>242</v>
      </c>
      <c r="C4837" s="1" t="s">
        <v>313</v>
      </c>
      <c r="D4837" s="1" t="s">
        <v>312</v>
      </c>
      <c r="E4837" s="45" t="str">
        <f>VLOOKUP(C4837,PROCV!E$50:G$126,3,0)</f>
        <v>Patrimônio</v>
      </c>
      <c r="F4837" s="1" t="s">
        <v>415</v>
      </c>
      <c r="G4837" s="1" t="s">
        <v>265</v>
      </c>
      <c r="H4837" s="1">
        <v>2012</v>
      </c>
      <c r="I4837" s="60">
        <f>VLOOKUP(H4837,PROCV!E$33:F$44,2,0)</f>
        <v>1.3647507536516714</v>
      </c>
      <c r="J4837" s="71">
        <v>13960300</v>
      </c>
      <c r="K4837" s="44">
        <f t="shared" si="75"/>
        <v>19052329.946203429</v>
      </c>
    </row>
    <row r="4838" spans="1:11" s="43" customFormat="1" ht="19.7" customHeight="1" x14ac:dyDescent="0.25">
      <c r="A4838" s="43" t="s">
        <v>191</v>
      </c>
      <c r="B4838" s="1" t="s">
        <v>242</v>
      </c>
      <c r="C4838" s="1" t="s">
        <v>313</v>
      </c>
      <c r="D4838" s="1" t="s">
        <v>312</v>
      </c>
      <c r="E4838" s="45" t="str">
        <f>VLOOKUP(C4838,PROCV!E$50:G$126,3,0)</f>
        <v>Patrimônio</v>
      </c>
      <c r="F4838" s="1" t="s">
        <v>415</v>
      </c>
      <c r="G4838" s="1" t="s">
        <v>265</v>
      </c>
      <c r="H4838" s="1">
        <v>2012</v>
      </c>
      <c r="I4838" s="60">
        <f>VLOOKUP(H4838,PROCV!E$33:F$44,2,0)</f>
        <v>1.3647507536516714</v>
      </c>
      <c r="J4838" s="71">
        <v>80950</v>
      </c>
      <c r="K4838" s="44">
        <f t="shared" si="75"/>
        <v>110476.5735081028</v>
      </c>
    </row>
    <row r="4839" spans="1:11" s="43" customFormat="1" ht="19.7" customHeight="1" x14ac:dyDescent="0.25">
      <c r="A4839" s="43" t="s">
        <v>191</v>
      </c>
      <c r="B4839" s="1" t="s">
        <v>242</v>
      </c>
      <c r="C4839" s="1" t="s">
        <v>301</v>
      </c>
      <c r="D4839" s="1" t="s">
        <v>300</v>
      </c>
      <c r="E4839" s="45" t="str">
        <f>VLOOKUP(C4839,PROCV!E$50:G$126,3,0)</f>
        <v>Patrimônio</v>
      </c>
      <c r="F4839" s="1" t="s">
        <v>415</v>
      </c>
      <c r="G4839" s="1" t="s">
        <v>265</v>
      </c>
      <c r="H4839" s="1">
        <v>2012</v>
      </c>
      <c r="I4839" s="60">
        <f>VLOOKUP(H4839,PROCV!E$33:F$44,2,0)</f>
        <v>1.3647507536516714</v>
      </c>
      <c r="J4839" s="71">
        <v>5099060</v>
      </c>
      <c r="K4839" s="44">
        <f t="shared" si="75"/>
        <v>6958945.9779150914</v>
      </c>
    </row>
    <row r="4840" spans="1:11" s="43" customFormat="1" ht="19.7" customHeight="1" x14ac:dyDescent="0.25">
      <c r="A4840" s="43" t="s">
        <v>191</v>
      </c>
      <c r="B4840" s="1" t="s">
        <v>242</v>
      </c>
      <c r="C4840" s="1" t="s">
        <v>301</v>
      </c>
      <c r="D4840" s="1" t="s">
        <v>300</v>
      </c>
      <c r="E4840" s="45" t="str">
        <f>VLOOKUP(C4840,PROCV!E$50:G$126,3,0)</f>
        <v>Patrimônio</v>
      </c>
      <c r="F4840" s="1" t="s">
        <v>415</v>
      </c>
      <c r="G4840" s="1" t="s">
        <v>265</v>
      </c>
      <c r="H4840" s="1">
        <v>2012</v>
      </c>
      <c r="I4840" s="60">
        <f>VLOOKUP(H4840,PROCV!E$33:F$44,2,0)</f>
        <v>1.3647507536516714</v>
      </c>
      <c r="J4840" s="71">
        <v>500000</v>
      </c>
      <c r="K4840" s="44">
        <f t="shared" si="75"/>
        <v>682375.37682583567</v>
      </c>
    </row>
    <row r="4841" spans="1:11" s="43" customFormat="1" ht="19.7" customHeight="1" x14ac:dyDescent="0.25">
      <c r="A4841" s="43" t="s">
        <v>191</v>
      </c>
      <c r="B4841" s="1" t="s">
        <v>242</v>
      </c>
      <c r="C4841" s="1" t="s">
        <v>318</v>
      </c>
      <c r="D4841" s="1" t="s">
        <v>317</v>
      </c>
      <c r="E4841" s="45" t="str">
        <f>VLOOKUP(C4841,PROCV!E$50:G$126,3,0)</f>
        <v>Patrimônio</v>
      </c>
      <c r="F4841" s="1" t="s">
        <v>415</v>
      </c>
      <c r="G4841" s="1" t="s">
        <v>265</v>
      </c>
      <c r="H4841" s="1">
        <v>2012</v>
      </c>
      <c r="I4841" s="60">
        <f>VLOOKUP(H4841,PROCV!E$33:F$44,2,0)</f>
        <v>1.3647507536516714</v>
      </c>
      <c r="J4841" s="71">
        <v>811344</v>
      </c>
      <c r="K4841" s="44">
        <f t="shared" si="75"/>
        <v>1107282.3354707616</v>
      </c>
    </row>
    <row r="4842" spans="1:11" s="43" customFormat="1" ht="19.7" customHeight="1" x14ac:dyDescent="0.25">
      <c r="A4842" s="43" t="s">
        <v>191</v>
      </c>
      <c r="B4842" s="1" t="s">
        <v>242</v>
      </c>
      <c r="C4842" s="1" t="s">
        <v>318</v>
      </c>
      <c r="D4842" s="1" t="s">
        <v>317</v>
      </c>
      <c r="E4842" s="45" t="str">
        <f>VLOOKUP(C4842,PROCV!E$50:G$126,3,0)</f>
        <v>Patrimônio</v>
      </c>
      <c r="F4842" s="1" t="s">
        <v>415</v>
      </c>
      <c r="G4842" s="1" t="s">
        <v>265</v>
      </c>
      <c r="H4842" s="1">
        <v>2012</v>
      </c>
      <c r="I4842" s="60">
        <f>VLOOKUP(H4842,PROCV!E$33:F$44,2,0)</f>
        <v>1.3647507536516714</v>
      </c>
      <c r="J4842" s="71">
        <v>11166923</v>
      </c>
      <c r="K4842" s="44">
        <f t="shared" si="75"/>
        <v>15240066.580220183</v>
      </c>
    </row>
    <row r="4843" spans="1:11" s="43" customFormat="1" ht="19.7" customHeight="1" x14ac:dyDescent="0.25">
      <c r="A4843" s="43" t="s">
        <v>191</v>
      </c>
      <c r="B4843" s="1" t="s">
        <v>242</v>
      </c>
      <c r="C4843" s="1" t="s">
        <v>326</v>
      </c>
      <c r="D4843" s="1" t="s">
        <v>325</v>
      </c>
      <c r="E4843" s="45" t="str">
        <f>VLOOKUP(C4843,PROCV!E$50:G$126,3,0)</f>
        <v>NA</v>
      </c>
      <c r="F4843" s="1" t="s">
        <v>415</v>
      </c>
      <c r="G4843" s="1" t="s">
        <v>265</v>
      </c>
      <c r="H4843" s="1">
        <v>2012</v>
      </c>
      <c r="I4843" s="60">
        <f>VLOOKUP(H4843,PROCV!E$33:F$44,2,0)</f>
        <v>1.3647507536516714</v>
      </c>
      <c r="J4843" s="71">
        <v>500000</v>
      </c>
      <c r="K4843" s="44">
        <f t="shared" si="75"/>
        <v>682375.37682583567</v>
      </c>
    </row>
    <row r="4844" spans="1:11" s="43" customFormat="1" ht="19.7" customHeight="1" x14ac:dyDescent="0.25">
      <c r="A4844" s="43" t="s">
        <v>191</v>
      </c>
      <c r="B4844" s="1" t="s">
        <v>242</v>
      </c>
      <c r="C4844" s="1" t="s">
        <v>311</v>
      </c>
      <c r="D4844" s="1" t="s">
        <v>310</v>
      </c>
      <c r="E4844" s="45" t="str">
        <f>VLOOKUP(C4844,PROCV!E$50:G$126,3,0)</f>
        <v>Artes Cênicas e Espetáculos</v>
      </c>
      <c r="F4844" s="1" t="s">
        <v>415</v>
      </c>
      <c r="G4844" s="1" t="s">
        <v>265</v>
      </c>
      <c r="H4844" s="1">
        <v>2012</v>
      </c>
      <c r="I4844" s="60">
        <f>VLOOKUP(H4844,PROCV!E$33:F$44,2,0)</f>
        <v>1.3647507536516714</v>
      </c>
      <c r="J4844" s="71">
        <v>200000</v>
      </c>
      <c r="K4844" s="44">
        <f t="shared" si="75"/>
        <v>272950.15073033428</v>
      </c>
    </row>
    <row r="4845" spans="1:11" s="43" customFormat="1" ht="19.7" customHeight="1" x14ac:dyDescent="0.25">
      <c r="A4845" s="43" t="s">
        <v>167</v>
      </c>
      <c r="B4845" s="1" t="s">
        <v>292</v>
      </c>
      <c r="C4845" s="1" t="s">
        <v>291</v>
      </c>
      <c r="D4845" s="1" t="s">
        <v>290</v>
      </c>
      <c r="E4845" s="45" t="str">
        <f>VLOOKUP(C4845,PROCV!E$50:G$126,3,0)</f>
        <v>NA</v>
      </c>
      <c r="F4845" s="1" t="s">
        <v>416</v>
      </c>
      <c r="G4845" s="1" t="s">
        <v>236</v>
      </c>
      <c r="H4845" s="1">
        <v>2012</v>
      </c>
      <c r="I4845" s="60">
        <f>VLOOKUP(H4845,PROCV!E$33:F$44,2,0)</f>
        <v>1.3647507536516714</v>
      </c>
      <c r="J4845" s="71">
        <v>120000</v>
      </c>
      <c r="K4845" s="44">
        <f t="shared" si="75"/>
        <v>163770.09043820057</v>
      </c>
    </row>
    <row r="4846" spans="1:11" s="43" customFormat="1" ht="19.7" customHeight="1" x14ac:dyDescent="0.25">
      <c r="A4846" s="43" t="s">
        <v>167</v>
      </c>
      <c r="B4846" s="1" t="s">
        <v>292</v>
      </c>
      <c r="C4846" s="1" t="s">
        <v>289</v>
      </c>
      <c r="D4846" s="1" t="s">
        <v>288</v>
      </c>
      <c r="E4846" s="45" t="str">
        <f>VLOOKUP(C4846,PROCV!E$50:G$126,3,0)</f>
        <v>Editorial</v>
      </c>
      <c r="F4846" s="1" t="s">
        <v>416</v>
      </c>
      <c r="G4846" s="1" t="s">
        <v>236</v>
      </c>
      <c r="H4846" s="1">
        <v>2012</v>
      </c>
      <c r="I4846" s="60">
        <f>VLOOKUP(H4846,PROCV!E$33:F$44,2,0)</f>
        <v>1.3647507536516714</v>
      </c>
      <c r="J4846" s="71">
        <v>120000</v>
      </c>
      <c r="K4846" s="44">
        <f t="shared" si="75"/>
        <v>163770.09043820057</v>
      </c>
    </row>
    <row r="4847" spans="1:11" s="43" customFormat="1" ht="19.7" customHeight="1" x14ac:dyDescent="0.25">
      <c r="A4847" s="43" t="s">
        <v>167</v>
      </c>
      <c r="B4847" s="1" t="s">
        <v>292</v>
      </c>
      <c r="C4847" s="1" t="s">
        <v>287</v>
      </c>
      <c r="D4847" s="1" t="s">
        <v>286</v>
      </c>
      <c r="E4847" s="45" t="str">
        <f>VLOOKUP(C4847,PROCV!E$50:G$126,3,0)</f>
        <v>Música</v>
      </c>
      <c r="F4847" s="1" t="s">
        <v>416</v>
      </c>
      <c r="G4847" s="1" t="s">
        <v>236</v>
      </c>
      <c r="H4847" s="1">
        <v>2012</v>
      </c>
      <c r="I4847" s="60">
        <f>VLOOKUP(H4847,PROCV!E$33:F$44,2,0)</f>
        <v>1.3647507536516714</v>
      </c>
      <c r="J4847" s="71">
        <v>11580</v>
      </c>
      <c r="K4847" s="44">
        <f t="shared" si="75"/>
        <v>15803.813727286355</v>
      </c>
    </row>
    <row r="4848" spans="1:11" s="43" customFormat="1" ht="19.7" customHeight="1" x14ac:dyDescent="0.25">
      <c r="A4848" s="43" t="s">
        <v>167</v>
      </c>
      <c r="B4848" s="1" t="s">
        <v>292</v>
      </c>
      <c r="C4848" s="1" t="s">
        <v>287</v>
      </c>
      <c r="D4848" s="1" t="s">
        <v>286</v>
      </c>
      <c r="E4848" s="45" t="str">
        <f>VLOOKUP(C4848,PROCV!E$50:G$126,3,0)</f>
        <v>Música</v>
      </c>
      <c r="F4848" s="1" t="s">
        <v>416</v>
      </c>
      <c r="G4848" s="1" t="s">
        <v>236</v>
      </c>
      <c r="H4848" s="1">
        <v>2012</v>
      </c>
      <c r="I4848" s="60">
        <f>VLOOKUP(H4848,PROCV!E$33:F$44,2,0)</f>
        <v>1.3647507536516714</v>
      </c>
      <c r="J4848" s="71">
        <v>59346</v>
      </c>
      <c r="K4848" s="44">
        <f t="shared" si="75"/>
        <v>80992.49822621209</v>
      </c>
    </row>
    <row r="4849" spans="1:11" s="43" customFormat="1" ht="19.7" customHeight="1" x14ac:dyDescent="0.25">
      <c r="A4849" s="43" t="s">
        <v>167</v>
      </c>
      <c r="B4849" s="1" t="s">
        <v>292</v>
      </c>
      <c r="C4849" s="1" t="s">
        <v>285</v>
      </c>
      <c r="D4849" s="1" t="s">
        <v>284</v>
      </c>
      <c r="E4849" s="45" t="str">
        <f>VLOOKUP(C4849,PROCV!E$50:G$126,3,0)</f>
        <v>Editorial</v>
      </c>
      <c r="F4849" s="1" t="s">
        <v>416</v>
      </c>
      <c r="G4849" s="1" t="s">
        <v>236</v>
      </c>
      <c r="H4849" s="1">
        <v>2012</v>
      </c>
      <c r="I4849" s="60">
        <f>VLOOKUP(H4849,PROCV!E$33:F$44,2,0)</f>
        <v>1.3647507536516714</v>
      </c>
      <c r="J4849" s="71">
        <v>12840</v>
      </c>
      <c r="K4849" s="44">
        <f t="shared" si="75"/>
        <v>17523.39967688746</v>
      </c>
    </row>
    <row r="4850" spans="1:11" s="43" customFormat="1" ht="19.7" customHeight="1" x14ac:dyDescent="0.25">
      <c r="A4850" s="43" t="s">
        <v>167</v>
      </c>
      <c r="B4850" s="1" t="s">
        <v>292</v>
      </c>
      <c r="C4850" s="1" t="s">
        <v>285</v>
      </c>
      <c r="D4850" s="1" t="s">
        <v>284</v>
      </c>
      <c r="E4850" s="45" t="str">
        <f>VLOOKUP(C4850,PROCV!E$50:G$126,3,0)</f>
        <v>Editorial</v>
      </c>
      <c r="F4850" s="1" t="s">
        <v>416</v>
      </c>
      <c r="G4850" s="1" t="s">
        <v>236</v>
      </c>
      <c r="H4850" s="1">
        <v>2012</v>
      </c>
      <c r="I4850" s="60">
        <f>VLOOKUP(H4850,PROCV!E$33:F$44,2,0)</f>
        <v>1.3647507536516714</v>
      </c>
      <c r="J4850" s="71">
        <v>100000</v>
      </c>
      <c r="K4850" s="44">
        <f t="shared" si="75"/>
        <v>136475.07536516714</v>
      </c>
    </row>
    <row r="4851" spans="1:11" s="43" customFormat="1" ht="19.7" customHeight="1" x14ac:dyDescent="0.25">
      <c r="A4851" s="43" t="s">
        <v>167</v>
      </c>
      <c r="B4851" s="1" t="s">
        <v>292</v>
      </c>
      <c r="C4851" s="1" t="s">
        <v>285</v>
      </c>
      <c r="D4851" s="1" t="s">
        <v>284</v>
      </c>
      <c r="E4851" s="45" t="str">
        <f>VLOOKUP(C4851,PROCV!E$50:G$126,3,0)</f>
        <v>Editorial</v>
      </c>
      <c r="F4851" s="1" t="s">
        <v>416</v>
      </c>
      <c r="G4851" s="1" t="s">
        <v>236</v>
      </c>
      <c r="H4851" s="1">
        <v>2012</v>
      </c>
      <c r="I4851" s="60">
        <f>VLOOKUP(H4851,PROCV!E$33:F$44,2,0)</f>
        <v>1.3647507536516714</v>
      </c>
      <c r="J4851" s="71">
        <v>210000</v>
      </c>
      <c r="K4851" s="44">
        <f t="shared" si="75"/>
        <v>286597.65826685098</v>
      </c>
    </row>
    <row r="4852" spans="1:11" s="43" customFormat="1" ht="19.7" customHeight="1" x14ac:dyDescent="0.25">
      <c r="A4852" s="43" t="s">
        <v>167</v>
      </c>
      <c r="B4852" s="1" t="s">
        <v>292</v>
      </c>
      <c r="C4852" s="1" t="s">
        <v>285</v>
      </c>
      <c r="D4852" s="1" t="s">
        <v>284</v>
      </c>
      <c r="E4852" s="45" t="str">
        <f>VLOOKUP(C4852,PROCV!E$50:G$126,3,0)</f>
        <v>Editorial</v>
      </c>
      <c r="F4852" s="1" t="s">
        <v>416</v>
      </c>
      <c r="G4852" s="1" t="s">
        <v>236</v>
      </c>
      <c r="H4852" s="1">
        <v>2012</v>
      </c>
      <c r="I4852" s="60">
        <f>VLOOKUP(H4852,PROCV!E$33:F$44,2,0)</f>
        <v>1.3647507536516714</v>
      </c>
      <c r="J4852" s="71">
        <v>19270</v>
      </c>
      <c r="K4852" s="44">
        <f t="shared" si="75"/>
        <v>26298.747022867708</v>
      </c>
    </row>
    <row r="4853" spans="1:11" s="43" customFormat="1" ht="19.7" customHeight="1" x14ac:dyDescent="0.25">
      <c r="A4853" s="43" t="s">
        <v>167</v>
      </c>
      <c r="B4853" s="1" t="s">
        <v>292</v>
      </c>
      <c r="C4853" s="1" t="s">
        <v>285</v>
      </c>
      <c r="D4853" s="1" t="s">
        <v>284</v>
      </c>
      <c r="E4853" s="45" t="str">
        <f>VLOOKUP(C4853,PROCV!E$50:G$126,3,0)</f>
        <v>Editorial</v>
      </c>
      <c r="F4853" s="1" t="s">
        <v>416</v>
      </c>
      <c r="G4853" s="1" t="s">
        <v>236</v>
      </c>
      <c r="H4853" s="1">
        <v>2012</v>
      </c>
      <c r="I4853" s="60">
        <f>VLOOKUP(H4853,PROCV!E$33:F$44,2,0)</f>
        <v>1.3647507536516714</v>
      </c>
      <c r="J4853" s="71">
        <v>15550</v>
      </c>
      <c r="K4853" s="44">
        <f t="shared" si="75"/>
        <v>21221.874219283491</v>
      </c>
    </row>
    <row r="4854" spans="1:11" s="43" customFormat="1" ht="19.7" customHeight="1" x14ac:dyDescent="0.25">
      <c r="A4854" s="43" t="s">
        <v>167</v>
      </c>
      <c r="B4854" s="1" t="s">
        <v>292</v>
      </c>
      <c r="C4854" s="1" t="s">
        <v>283</v>
      </c>
      <c r="D4854" s="1" t="s">
        <v>282</v>
      </c>
      <c r="E4854" s="45" t="str">
        <f>VLOOKUP(C4854,PROCV!E$50:G$126,3,0)</f>
        <v>Editorial</v>
      </c>
      <c r="F4854" s="1" t="s">
        <v>416</v>
      </c>
      <c r="G4854" s="1" t="s">
        <v>236</v>
      </c>
      <c r="H4854" s="1">
        <v>2012</v>
      </c>
      <c r="I4854" s="60">
        <f>VLOOKUP(H4854,PROCV!E$33:F$44,2,0)</f>
        <v>1.3647507536516714</v>
      </c>
      <c r="J4854" s="71">
        <v>5009</v>
      </c>
      <c r="K4854" s="44">
        <f t="shared" si="75"/>
        <v>6836.0365250412224</v>
      </c>
    </row>
    <row r="4855" spans="1:11" s="43" customFormat="1" ht="19.7" customHeight="1" x14ac:dyDescent="0.25">
      <c r="A4855" s="43" t="s">
        <v>167</v>
      </c>
      <c r="B4855" s="1" t="s">
        <v>292</v>
      </c>
      <c r="C4855" s="1" t="s">
        <v>283</v>
      </c>
      <c r="D4855" s="1" t="s">
        <v>282</v>
      </c>
      <c r="E4855" s="45" t="str">
        <f>VLOOKUP(C4855,PROCV!E$50:G$126,3,0)</f>
        <v>Editorial</v>
      </c>
      <c r="F4855" s="1" t="s">
        <v>416</v>
      </c>
      <c r="G4855" s="1" t="s">
        <v>236</v>
      </c>
      <c r="H4855" s="1">
        <v>2012</v>
      </c>
      <c r="I4855" s="60">
        <f>VLOOKUP(H4855,PROCV!E$33:F$44,2,0)</f>
        <v>1.3647507536516714</v>
      </c>
      <c r="J4855" s="71">
        <v>5143</v>
      </c>
      <c r="K4855" s="44">
        <f t="shared" si="75"/>
        <v>7018.9131260305458</v>
      </c>
    </row>
    <row r="4856" spans="1:11" s="43" customFormat="1" ht="19.7" customHeight="1" x14ac:dyDescent="0.25">
      <c r="A4856" s="43" t="s">
        <v>167</v>
      </c>
      <c r="B4856" s="1" t="s">
        <v>292</v>
      </c>
      <c r="C4856" s="1" t="s">
        <v>281</v>
      </c>
      <c r="D4856" s="1" t="s">
        <v>280</v>
      </c>
      <c r="E4856" s="45" t="str">
        <f>VLOOKUP(C4856,PROCV!E$50:G$126,3,0)</f>
        <v>Música</v>
      </c>
      <c r="F4856" s="1" t="s">
        <v>416</v>
      </c>
      <c r="G4856" s="1" t="s">
        <v>236</v>
      </c>
      <c r="H4856" s="1">
        <v>2012</v>
      </c>
      <c r="I4856" s="60">
        <f>VLOOKUP(H4856,PROCV!E$33:F$44,2,0)</f>
        <v>1.3647507536516714</v>
      </c>
      <c r="J4856" s="71">
        <v>8963</v>
      </c>
      <c r="K4856" s="44">
        <f t="shared" si="75"/>
        <v>12232.261004979931</v>
      </c>
    </row>
    <row r="4857" spans="1:11" s="43" customFormat="1" ht="19.7" customHeight="1" x14ac:dyDescent="0.25">
      <c r="A4857" s="43" t="s">
        <v>167</v>
      </c>
      <c r="B4857" s="1" t="s">
        <v>292</v>
      </c>
      <c r="C4857" s="1" t="s">
        <v>281</v>
      </c>
      <c r="D4857" s="1" t="s">
        <v>280</v>
      </c>
      <c r="E4857" s="45" t="str">
        <f>VLOOKUP(C4857,PROCV!E$50:G$126,3,0)</f>
        <v>Música</v>
      </c>
      <c r="F4857" s="1" t="s">
        <v>416</v>
      </c>
      <c r="G4857" s="1" t="s">
        <v>236</v>
      </c>
      <c r="H4857" s="1">
        <v>2012</v>
      </c>
      <c r="I4857" s="60">
        <f>VLOOKUP(H4857,PROCV!E$33:F$44,2,0)</f>
        <v>1.3647507536516714</v>
      </c>
      <c r="J4857" s="71">
        <v>11523</v>
      </c>
      <c r="K4857" s="44">
        <f t="shared" si="75"/>
        <v>15726.02293432821</v>
      </c>
    </row>
    <row r="4858" spans="1:11" s="43" customFormat="1" ht="19.7" customHeight="1" x14ac:dyDescent="0.25">
      <c r="A4858" s="43" t="s">
        <v>167</v>
      </c>
      <c r="B4858" s="1" t="s">
        <v>292</v>
      </c>
      <c r="C4858" s="1" t="s">
        <v>269</v>
      </c>
      <c r="D4858" s="1" t="s">
        <v>268</v>
      </c>
      <c r="E4858" s="45" t="str">
        <f>VLOOKUP(C4858,PROCV!E$50:G$126,3,0)</f>
        <v>NA</v>
      </c>
      <c r="F4858" s="1" t="s">
        <v>416</v>
      </c>
      <c r="G4858" s="1" t="s">
        <v>236</v>
      </c>
      <c r="H4858" s="1">
        <v>2012</v>
      </c>
      <c r="I4858" s="60">
        <f>VLOOKUP(H4858,PROCV!E$33:F$44,2,0)</f>
        <v>1.3647507536516714</v>
      </c>
      <c r="J4858" s="71">
        <v>259283</v>
      </c>
      <c r="K4858" s="44">
        <f t="shared" si="75"/>
        <v>353856.66965906631</v>
      </c>
    </row>
    <row r="4859" spans="1:11" s="43" customFormat="1" ht="19.7" customHeight="1" x14ac:dyDescent="0.25">
      <c r="A4859" s="43" t="s">
        <v>167</v>
      </c>
      <c r="B4859" s="1" t="s">
        <v>292</v>
      </c>
      <c r="C4859" s="1" t="s">
        <v>269</v>
      </c>
      <c r="D4859" s="1" t="s">
        <v>268</v>
      </c>
      <c r="E4859" s="45" t="str">
        <f>VLOOKUP(C4859,PROCV!E$50:G$126,3,0)</f>
        <v>NA</v>
      </c>
      <c r="F4859" s="1" t="s">
        <v>416</v>
      </c>
      <c r="G4859" s="1" t="s">
        <v>236</v>
      </c>
      <c r="H4859" s="1">
        <v>2012</v>
      </c>
      <c r="I4859" s="60">
        <f>VLOOKUP(H4859,PROCV!E$33:F$44,2,0)</f>
        <v>1.3647507536516714</v>
      </c>
      <c r="J4859" s="71">
        <v>33508</v>
      </c>
      <c r="K4859" s="44">
        <f t="shared" si="75"/>
        <v>45730.068253360208</v>
      </c>
    </row>
    <row r="4860" spans="1:11" s="43" customFormat="1" ht="19.7" customHeight="1" x14ac:dyDescent="0.25">
      <c r="A4860" s="43" t="s">
        <v>167</v>
      </c>
      <c r="B4860" s="1" t="s">
        <v>292</v>
      </c>
      <c r="C4860" s="1" t="s">
        <v>297</v>
      </c>
      <c r="D4860" s="1" t="s">
        <v>296</v>
      </c>
      <c r="E4860" s="45" t="str">
        <f>VLOOKUP(C4860,PROCV!E$50:G$126,3,0)</f>
        <v>Audiovisual</v>
      </c>
      <c r="F4860" s="1" t="s">
        <v>416</v>
      </c>
      <c r="G4860" s="1" t="s">
        <v>236</v>
      </c>
      <c r="H4860" s="1">
        <v>2012</v>
      </c>
      <c r="I4860" s="60">
        <f>VLOOKUP(H4860,PROCV!E$33:F$44,2,0)</f>
        <v>1.3647507536516714</v>
      </c>
      <c r="J4860" s="71">
        <v>17539</v>
      </c>
      <c r="K4860" s="44">
        <f t="shared" si="75"/>
        <v>23936.363468296666</v>
      </c>
    </row>
    <row r="4861" spans="1:11" s="43" customFormat="1" ht="19.7" customHeight="1" x14ac:dyDescent="0.25">
      <c r="A4861" s="43" t="s">
        <v>167</v>
      </c>
      <c r="B4861" s="1" t="s">
        <v>292</v>
      </c>
      <c r="C4861" s="1" t="s">
        <v>252</v>
      </c>
      <c r="D4861" s="1" t="s">
        <v>251</v>
      </c>
      <c r="E4861" s="45" t="str">
        <f>VLOOKUP(C4861,PROCV!E$50:G$126,3,0)</f>
        <v>Audiovisual</v>
      </c>
      <c r="F4861" s="1" t="s">
        <v>416</v>
      </c>
      <c r="G4861" s="1" t="s">
        <v>236</v>
      </c>
      <c r="H4861" s="1">
        <v>2012</v>
      </c>
      <c r="I4861" s="60">
        <f>VLOOKUP(H4861,PROCV!E$33:F$44,2,0)</f>
        <v>1.3647507536516714</v>
      </c>
      <c r="J4861" s="71">
        <v>28800</v>
      </c>
      <c r="K4861" s="44">
        <f t="shared" si="75"/>
        <v>39304.821705168135</v>
      </c>
    </row>
    <row r="4862" spans="1:11" s="43" customFormat="1" ht="19.7" customHeight="1" x14ac:dyDescent="0.25">
      <c r="A4862" s="43" t="s">
        <v>167</v>
      </c>
      <c r="B4862" s="1" t="s">
        <v>292</v>
      </c>
      <c r="C4862" s="1" t="s">
        <v>252</v>
      </c>
      <c r="D4862" s="1" t="s">
        <v>251</v>
      </c>
      <c r="E4862" s="45" t="str">
        <f>VLOOKUP(C4862,PROCV!E$50:G$126,3,0)</f>
        <v>Audiovisual</v>
      </c>
      <c r="F4862" s="1" t="s">
        <v>416</v>
      </c>
      <c r="G4862" s="1" t="s">
        <v>236</v>
      </c>
      <c r="H4862" s="1">
        <v>2012</v>
      </c>
      <c r="I4862" s="60">
        <f>VLOOKUP(H4862,PROCV!E$33:F$44,2,0)</f>
        <v>1.3647507536516714</v>
      </c>
      <c r="J4862" s="71">
        <v>97409</v>
      </c>
      <c r="K4862" s="44">
        <f t="shared" si="75"/>
        <v>132939.00616245565</v>
      </c>
    </row>
    <row r="4863" spans="1:11" s="43" customFormat="1" ht="19.7" customHeight="1" x14ac:dyDescent="0.25">
      <c r="A4863" s="43" t="s">
        <v>167</v>
      </c>
      <c r="B4863" s="1" t="s">
        <v>292</v>
      </c>
      <c r="C4863" s="1" t="s">
        <v>250</v>
      </c>
      <c r="D4863" s="1" t="s">
        <v>249</v>
      </c>
      <c r="E4863" s="45" t="str">
        <f>VLOOKUP(C4863,PROCV!E$50:G$126,3,0)</f>
        <v>Audiovisual</v>
      </c>
      <c r="F4863" s="1" t="s">
        <v>416</v>
      </c>
      <c r="G4863" s="1" t="s">
        <v>236</v>
      </c>
      <c r="H4863" s="1">
        <v>2012</v>
      </c>
      <c r="I4863" s="60">
        <f>VLOOKUP(H4863,PROCV!E$33:F$44,2,0)</f>
        <v>1.3647507536516714</v>
      </c>
      <c r="J4863" s="71">
        <v>43462</v>
      </c>
      <c r="K4863" s="44">
        <f t="shared" si="75"/>
        <v>59314.797255208941</v>
      </c>
    </row>
    <row r="4864" spans="1:11" s="43" customFormat="1" ht="19.7" customHeight="1" x14ac:dyDescent="0.25">
      <c r="A4864" s="43" t="s">
        <v>167</v>
      </c>
      <c r="B4864" s="1" t="s">
        <v>292</v>
      </c>
      <c r="C4864" s="1" t="s">
        <v>250</v>
      </c>
      <c r="D4864" s="1" t="s">
        <v>249</v>
      </c>
      <c r="E4864" s="45" t="str">
        <f>VLOOKUP(C4864,PROCV!E$50:G$126,3,0)</f>
        <v>Audiovisual</v>
      </c>
      <c r="F4864" s="1" t="s">
        <v>416</v>
      </c>
      <c r="G4864" s="1" t="s">
        <v>236</v>
      </c>
      <c r="H4864" s="1">
        <v>2012</v>
      </c>
      <c r="I4864" s="60">
        <f>VLOOKUP(H4864,PROCV!E$33:F$44,2,0)</f>
        <v>1.3647507536516714</v>
      </c>
      <c r="J4864" s="71">
        <v>37724</v>
      </c>
      <c r="K4864" s="44">
        <f t="shared" si="75"/>
        <v>51483.857430755656</v>
      </c>
    </row>
    <row r="4865" spans="1:11" s="43" customFormat="1" ht="19.7" customHeight="1" x14ac:dyDescent="0.25">
      <c r="A4865" s="43" t="s">
        <v>167</v>
      </c>
      <c r="B4865" s="1" t="s">
        <v>292</v>
      </c>
      <c r="C4865" s="1" t="s">
        <v>352</v>
      </c>
      <c r="D4865" s="1" t="s">
        <v>351</v>
      </c>
      <c r="E4865" s="45" t="str">
        <f>VLOOKUP(C4865,PROCV!E$50:G$126,3,0)</f>
        <v>Audiovisual</v>
      </c>
      <c r="F4865" s="1" t="s">
        <v>416</v>
      </c>
      <c r="G4865" s="1" t="s">
        <v>236</v>
      </c>
      <c r="H4865" s="1">
        <v>2012</v>
      </c>
      <c r="I4865" s="60">
        <f>VLOOKUP(H4865,PROCV!E$33:F$44,2,0)</f>
        <v>1.3647507536516714</v>
      </c>
      <c r="J4865" s="71">
        <v>11806</v>
      </c>
      <c r="K4865" s="44">
        <f t="shared" si="75"/>
        <v>16112.247397611633</v>
      </c>
    </row>
    <row r="4866" spans="1:11" s="43" customFormat="1" ht="19.7" customHeight="1" x14ac:dyDescent="0.25">
      <c r="A4866" s="43" t="s">
        <v>167</v>
      </c>
      <c r="B4866" s="1" t="s">
        <v>292</v>
      </c>
      <c r="C4866" s="1" t="s">
        <v>246</v>
      </c>
      <c r="D4866" s="1" t="s">
        <v>245</v>
      </c>
      <c r="E4866" s="45" t="str">
        <f>VLOOKUP(C4866,PROCV!E$50:G$126,3,0)</f>
        <v>Artes Cênicas e Espetáculos</v>
      </c>
      <c r="F4866" s="1" t="s">
        <v>416</v>
      </c>
      <c r="G4866" s="1" t="s">
        <v>236</v>
      </c>
      <c r="H4866" s="1">
        <v>2012</v>
      </c>
      <c r="I4866" s="60">
        <f>VLOOKUP(H4866,PROCV!E$33:F$44,2,0)</f>
        <v>1.3647507536516714</v>
      </c>
      <c r="J4866" s="71">
        <v>10070</v>
      </c>
      <c r="K4866" s="44">
        <f t="shared" si="75"/>
        <v>13743.040089272332</v>
      </c>
    </row>
    <row r="4867" spans="1:11" s="43" customFormat="1" ht="19.7" customHeight="1" x14ac:dyDescent="0.25">
      <c r="A4867" s="43" t="s">
        <v>167</v>
      </c>
      <c r="B4867" s="1" t="s">
        <v>292</v>
      </c>
      <c r="C4867" s="1" t="s">
        <v>246</v>
      </c>
      <c r="D4867" s="1" t="s">
        <v>245</v>
      </c>
      <c r="E4867" s="45" t="str">
        <f>VLOOKUP(C4867,PROCV!E$50:G$126,3,0)</f>
        <v>Artes Cênicas e Espetáculos</v>
      </c>
      <c r="F4867" s="1" t="s">
        <v>416</v>
      </c>
      <c r="G4867" s="1" t="s">
        <v>236</v>
      </c>
      <c r="H4867" s="1">
        <v>2012</v>
      </c>
      <c r="I4867" s="60">
        <f>VLOOKUP(H4867,PROCV!E$33:F$44,2,0)</f>
        <v>1.3647507536516714</v>
      </c>
      <c r="J4867" s="71">
        <v>91217</v>
      </c>
      <c r="K4867" s="44">
        <f t="shared" ref="K4867:K4930" si="76">J4867*I4867</f>
        <v>124488.46949584452</v>
      </c>
    </row>
    <row r="4868" spans="1:11" s="43" customFormat="1" ht="19.7" customHeight="1" x14ac:dyDescent="0.25">
      <c r="A4868" s="43" t="s">
        <v>167</v>
      </c>
      <c r="B4868" s="1" t="s">
        <v>292</v>
      </c>
      <c r="C4868" s="1" t="s">
        <v>246</v>
      </c>
      <c r="D4868" s="1" t="s">
        <v>245</v>
      </c>
      <c r="E4868" s="45" t="str">
        <f>VLOOKUP(C4868,PROCV!E$50:G$126,3,0)</f>
        <v>Artes Cênicas e Espetáculos</v>
      </c>
      <c r="F4868" s="1" t="s">
        <v>416</v>
      </c>
      <c r="G4868" s="1" t="s">
        <v>236</v>
      </c>
      <c r="H4868" s="1">
        <v>2012</v>
      </c>
      <c r="I4868" s="60">
        <f>VLOOKUP(H4868,PROCV!E$33:F$44,2,0)</f>
        <v>1.3647507536516714</v>
      </c>
      <c r="J4868" s="71">
        <v>83584</v>
      </c>
      <c r="K4868" s="44">
        <f t="shared" si="76"/>
        <v>114071.3269932213</v>
      </c>
    </row>
    <row r="4869" spans="1:11" s="43" customFormat="1" ht="19.7" customHeight="1" x14ac:dyDescent="0.25">
      <c r="A4869" s="43" t="s">
        <v>167</v>
      </c>
      <c r="B4869" s="1" t="s">
        <v>292</v>
      </c>
      <c r="C4869" s="1" t="s">
        <v>238</v>
      </c>
      <c r="D4869" s="1" t="s">
        <v>237</v>
      </c>
      <c r="E4869" s="45" t="str">
        <f>VLOOKUP(C4869,PROCV!E$50:G$126,3,0)</f>
        <v>Artes Cênicas e Espetáculos</v>
      </c>
      <c r="F4869" s="1" t="s">
        <v>416</v>
      </c>
      <c r="G4869" s="1" t="s">
        <v>236</v>
      </c>
      <c r="H4869" s="1">
        <v>2012</v>
      </c>
      <c r="I4869" s="60">
        <f>VLOOKUP(H4869,PROCV!E$33:F$44,2,0)</f>
        <v>1.3647507536516714</v>
      </c>
      <c r="J4869" s="71">
        <v>1293</v>
      </c>
      <c r="K4869" s="44">
        <f t="shared" si="76"/>
        <v>1764.622724471611</v>
      </c>
    </row>
    <row r="4870" spans="1:11" s="43" customFormat="1" ht="19.7" customHeight="1" x14ac:dyDescent="0.25">
      <c r="A4870" s="43" t="s">
        <v>167</v>
      </c>
      <c r="B4870" s="1" t="s">
        <v>292</v>
      </c>
      <c r="C4870" s="1" t="s">
        <v>238</v>
      </c>
      <c r="D4870" s="1" t="s">
        <v>237</v>
      </c>
      <c r="E4870" s="45" t="str">
        <f>VLOOKUP(C4870,PROCV!E$50:G$126,3,0)</f>
        <v>Artes Cênicas e Espetáculos</v>
      </c>
      <c r="F4870" s="1" t="s">
        <v>416</v>
      </c>
      <c r="G4870" s="1" t="s">
        <v>236</v>
      </c>
      <c r="H4870" s="1">
        <v>2012</v>
      </c>
      <c r="I4870" s="60">
        <f>VLOOKUP(H4870,PROCV!E$33:F$44,2,0)</f>
        <v>1.3647507536516714</v>
      </c>
      <c r="J4870" s="71">
        <v>42485</v>
      </c>
      <c r="K4870" s="44">
        <f t="shared" si="76"/>
        <v>57981.435768891257</v>
      </c>
    </row>
    <row r="4871" spans="1:11" s="43" customFormat="1" ht="19.7" customHeight="1" x14ac:dyDescent="0.25">
      <c r="A4871" s="43" t="s">
        <v>167</v>
      </c>
      <c r="B4871" s="1" t="s">
        <v>292</v>
      </c>
      <c r="C4871" s="1" t="s">
        <v>238</v>
      </c>
      <c r="D4871" s="1" t="s">
        <v>237</v>
      </c>
      <c r="E4871" s="45" t="str">
        <f>VLOOKUP(C4871,PROCV!E$50:G$126,3,0)</f>
        <v>Artes Cênicas e Espetáculos</v>
      </c>
      <c r="F4871" s="1" t="s">
        <v>416</v>
      </c>
      <c r="G4871" s="1" t="s">
        <v>236</v>
      </c>
      <c r="H4871" s="1">
        <v>2012</v>
      </c>
      <c r="I4871" s="60">
        <f>VLOOKUP(H4871,PROCV!E$33:F$44,2,0)</f>
        <v>1.3647507536516714</v>
      </c>
      <c r="J4871" s="71">
        <v>82915</v>
      </c>
      <c r="K4871" s="44">
        <f t="shared" si="76"/>
        <v>113158.30873902833</v>
      </c>
    </row>
    <row r="4872" spans="1:11" s="43" customFormat="1" ht="19.7" customHeight="1" x14ac:dyDescent="0.25">
      <c r="A4872" s="43" t="s">
        <v>167</v>
      </c>
      <c r="B4872" s="1" t="s">
        <v>292</v>
      </c>
      <c r="C4872" s="1" t="s">
        <v>241</v>
      </c>
      <c r="D4872" s="1" t="s">
        <v>240</v>
      </c>
      <c r="E4872" s="45" t="str">
        <f>VLOOKUP(C4872,PROCV!E$50:G$126,3,0)</f>
        <v>Artes Cênicas e Espetáculos</v>
      </c>
      <c r="F4872" s="1" t="s">
        <v>416</v>
      </c>
      <c r="G4872" s="1" t="s">
        <v>236</v>
      </c>
      <c r="H4872" s="1">
        <v>2012</v>
      </c>
      <c r="I4872" s="60">
        <f>VLOOKUP(H4872,PROCV!E$33:F$44,2,0)</f>
        <v>1.3647507536516714</v>
      </c>
      <c r="J4872" s="71">
        <v>38125</v>
      </c>
      <c r="K4872" s="44">
        <f t="shared" si="76"/>
        <v>52031.122482969971</v>
      </c>
    </row>
    <row r="4873" spans="1:11" s="43" customFormat="1" ht="19.7" customHeight="1" x14ac:dyDescent="0.25">
      <c r="A4873" s="43" t="s">
        <v>167</v>
      </c>
      <c r="B4873" s="1" t="s">
        <v>292</v>
      </c>
      <c r="C4873" s="1" t="s">
        <v>241</v>
      </c>
      <c r="D4873" s="1" t="s">
        <v>240</v>
      </c>
      <c r="E4873" s="45" t="str">
        <f>VLOOKUP(C4873,PROCV!E$50:G$126,3,0)</f>
        <v>Artes Cênicas e Espetáculos</v>
      </c>
      <c r="F4873" s="1" t="s">
        <v>416</v>
      </c>
      <c r="G4873" s="1" t="s">
        <v>236</v>
      </c>
      <c r="H4873" s="1">
        <v>2012</v>
      </c>
      <c r="I4873" s="60">
        <f>VLOOKUP(H4873,PROCV!E$33:F$44,2,0)</f>
        <v>1.3647507536516714</v>
      </c>
      <c r="J4873" s="71">
        <v>105769</v>
      </c>
      <c r="K4873" s="44">
        <f t="shared" si="76"/>
        <v>144348.32246298363</v>
      </c>
    </row>
    <row r="4874" spans="1:11" s="43" customFormat="1" ht="19.7" customHeight="1" x14ac:dyDescent="0.25">
      <c r="A4874" s="43" t="s">
        <v>132</v>
      </c>
      <c r="B4874" s="1" t="s">
        <v>239</v>
      </c>
      <c r="C4874" s="1" t="s">
        <v>309</v>
      </c>
      <c r="D4874" s="1" t="s">
        <v>308</v>
      </c>
      <c r="E4874" s="45" t="str">
        <f>VLOOKUP(C4874,PROCV!E$50:G$126,3,0)</f>
        <v>NA</v>
      </c>
      <c r="F4874" s="1" t="s">
        <v>416</v>
      </c>
      <c r="G4874" s="1" t="s">
        <v>236</v>
      </c>
      <c r="H4874" s="1">
        <v>2012</v>
      </c>
      <c r="I4874" s="60">
        <f>VLOOKUP(H4874,PROCV!E$33:F$44,2,0)</f>
        <v>1.3647507536516714</v>
      </c>
      <c r="J4874" s="71">
        <v>7929</v>
      </c>
      <c r="K4874" s="44">
        <f t="shared" si="76"/>
        <v>10821.108725704104</v>
      </c>
    </row>
    <row r="4875" spans="1:11" s="43" customFormat="1" ht="19.7" customHeight="1" x14ac:dyDescent="0.25">
      <c r="A4875" s="43" t="s">
        <v>132</v>
      </c>
      <c r="B4875" s="1" t="s">
        <v>239</v>
      </c>
      <c r="C4875" s="1" t="s">
        <v>309</v>
      </c>
      <c r="D4875" s="1" t="s">
        <v>308</v>
      </c>
      <c r="E4875" s="45" t="str">
        <f>VLOOKUP(C4875,PROCV!E$50:G$126,3,0)</f>
        <v>NA</v>
      </c>
      <c r="F4875" s="1" t="s">
        <v>416</v>
      </c>
      <c r="G4875" s="1" t="s">
        <v>236</v>
      </c>
      <c r="H4875" s="1">
        <v>2012</v>
      </c>
      <c r="I4875" s="60">
        <f>VLOOKUP(H4875,PROCV!E$33:F$44,2,0)</f>
        <v>1.3647507536516714</v>
      </c>
      <c r="J4875" s="71">
        <v>23635</v>
      </c>
      <c r="K4875" s="44">
        <f t="shared" si="76"/>
        <v>32255.884062557256</v>
      </c>
    </row>
    <row r="4876" spans="1:11" s="43" customFormat="1" ht="19.7" customHeight="1" x14ac:dyDescent="0.25">
      <c r="A4876" s="43" t="s">
        <v>132</v>
      </c>
      <c r="B4876" s="1" t="s">
        <v>239</v>
      </c>
      <c r="C4876" s="1" t="s">
        <v>291</v>
      </c>
      <c r="D4876" s="1" t="s">
        <v>290</v>
      </c>
      <c r="E4876" s="45" t="str">
        <f>VLOOKUP(C4876,PROCV!E$50:G$126,3,0)</f>
        <v>NA</v>
      </c>
      <c r="F4876" s="1" t="s">
        <v>416</v>
      </c>
      <c r="G4876" s="1" t="s">
        <v>236</v>
      </c>
      <c r="H4876" s="1">
        <v>2012</v>
      </c>
      <c r="I4876" s="60">
        <f>VLOOKUP(H4876,PROCV!E$33:F$44,2,0)</f>
        <v>1.3647507536516714</v>
      </c>
      <c r="J4876" s="71">
        <v>13832</v>
      </c>
      <c r="K4876" s="44">
        <f t="shared" si="76"/>
        <v>18877.232424509919</v>
      </c>
    </row>
    <row r="4877" spans="1:11" s="43" customFormat="1" ht="19.7" customHeight="1" x14ac:dyDescent="0.25">
      <c r="A4877" s="43" t="s">
        <v>132</v>
      </c>
      <c r="B4877" s="1" t="s">
        <v>239</v>
      </c>
      <c r="C4877" s="1" t="s">
        <v>291</v>
      </c>
      <c r="D4877" s="1" t="s">
        <v>290</v>
      </c>
      <c r="E4877" s="45" t="str">
        <f>VLOOKUP(C4877,PROCV!E$50:G$126,3,0)</f>
        <v>NA</v>
      </c>
      <c r="F4877" s="1" t="s">
        <v>416</v>
      </c>
      <c r="G4877" s="1" t="s">
        <v>236</v>
      </c>
      <c r="H4877" s="1">
        <v>2012</v>
      </c>
      <c r="I4877" s="60">
        <f>VLOOKUP(H4877,PROCV!E$33:F$44,2,0)</f>
        <v>1.3647507536516714</v>
      </c>
      <c r="J4877" s="71">
        <v>28721</v>
      </c>
      <c r="K4877" s="44">
        <f t="shared" si="76"/>
        <v>39197.006395629658</v>
      </c>
    </row>
    <row r="4878" spans="1:11" s="43" customFormat="1" ht="19.7" customHeight="1" x14ac:dyDescent="0.25">
      <c r="A4878" s="43" t="s">
        <v>132</v>
      </c>
      <c r="B4878" s="1" t="s">
        <v>239</v>
      </c>
      <c r="C4878" s="1" t="s">
        <v>289</v>
      </c>
      <c r="D4878" s="1" t="s">
        <v>288</v>
      </c>
      <c r="E4878" s="45" t="str">
        <f>VLOOKUP(C4878,PROCV!E$50:G$126,3,0)</f>
        <v>Editorial</v>
      </c>
      <c r="F4878" s="1" t="s">
        <v>416</v>
      </c>
      <c r="G4878" s="1" t="s">
        <v>236</v>
      </c>
      <c r="H4878" s="1">
        <v>2012</v>
      </c>
      <c r="I4878" s="60">
        <f>VLOOKUP(H4878,PROCV!E$33:F$44,2,0)</f>
        <v>1.3647507536516714</v>
      </c>
      <c r="J4878" s="71">
        <v>1517</v>
      </c>
      <c r="K4878" s="44">
        <f t="shared" si="76"/>
        <v>2070.3268932895858</v>
      </c>
    </row>
    <row r="4879" spans="1:11" s="43" customFormat="1" ht="19.7" customHeight="1" x14ac:dyDescent="0.25">
      <c r="A4879" s="43" t="s">
        <v>132</v>
      </c>
      <c r="B4879" s="1" t="s">
        <v>239</v>
      </c>
      <c r="C4879" s="1" t="s">
        <v>289</v>
      </c>
      <c r="D4879" s="1" t="s">
        <v>288</v>
      </c>
      <c r="E4879" s="45" t="str">
        <f>VLOOKUP(C4879,PROCV!E$50:G$126,3,0)</f>
        <v>Editorial</v>
      </c>
      <c r="F4879" s="1" t="s">
        <v>416</v>
      </c>
      <c r="G4879" s="1" t="s">
        <v>236</v>
      </c>
      <c r="H4879" s="1">
        <v>2012</v>
      </c>
      <c r="I4879" s="60">
        <f>VLOOKUP(H4879,PROCV!E$33:F$44,2,0)</f>
        <v>1.3647507536516714</v>
      </c>
      <c r="J4879" s="71">
        <v>7882</v>
      </c>
      <c r="K4879" s="44">
        <f t="shared" si="76"/>
        <v>10756.965440282474</v>
      </c>
    </row>
    <row r="4880" spans="1:11" s="43" customFormat="1" ht="19.7" customHeight="1" x14ac:dyDescent="0.25">
      <c r="A4880" s="43" t="s">
        <v>132</v>
      </c>
      <c r="B4880" s="1" t="s">
        <v>239</v>
      </c>
      <c r="C4880" s="1" t="s">
        <v>289</v>
      </c>
      <c r="D4880" s="1" t="s">
        <v>288</v>
      </c>
      <c r="E4880" s="45" t="str">
        <f>VLOOKUP(C4880,PROCV!E$50:G$126,3,0)</f>
        <v>Editorial</v>
      </c>
      <c r="F4880" s="1" t="s">
        <v>416</v>
      </c>
      <c r="G4880" s="1" t="s">
        <v>236</v>
      </c>
      <c r="H4880" s="1">
        <v>2012</v>
      </c>
      <c r="I4880" s="60">
        <f>VLOOKUP(H4880,PROCV!E$33:F$44,2,0)</f>
        <v>1.3647507536516714</v>
      </c>
      <c r="J4880" s="71">
        <v>25591</v>
      </c>
      <c r="K4880" s="44">
        <f t="shared" si="76"/>
        <v>34925.336536699921</v>
      </c>
    </row>
    <row r="4881" spans="1:11" s="43" customFormat="1" ht="19.7" customHeight="1" x14ac:dyDescent="0.25">
      <c r="A4881" s="43" t="s">
        <v>132</v>
      </c>
      <c r="B4881" s="1" t="s">
        <v>239</v>
      </c>
      <c r="C4881" s="1" t="s">
        <v>287</v>
      </c>
      <c r="D4881" s="1" t="s">
        <v>286</v>
      </c>
      <c r="E4881" s="45" t="str">
        <f>VLOOKUP(C4881,PROCV!E$50:G$126,3,0)</f>
        <v>Música</v>
      </c>
      <c r="F4881" s="1" t="s">
        <v>416</v>
      </c>
      <c r="G4881" s="1" t="s">
        <v>236</v>
      </c>
      <c r="H4881" s="1">
        <v>2012</v>
      </c>
      <c r="I4881" s="60">
        <f>VLOOKUP(H4881,PROCV!E$33:F$44,2,0)</f>
        <v>1.3647507536516714</v>
      </c>
      <c r="J4881" s="71">
        <v>7567</v>
      </c>
      <c r="K4881" s="44">
        <f t="shared" si="76"/>
        <v>10327.068952882197</v>
      </c>
    </row>
    <row r="4882" spans="1:11" s="43" customFormat="1" ht="19.7" customHeight="1" x14ac:dyDescent="0.25">
      <c r="A4882" s="43" t="s">
        <v>132</v>
      </c>
      <c r="B4882" s="1" t="s">
        <v>239</v>
      </c>
      <c r="C4882" s="1" t="s">
        <v>287</v>
      </c>
      <c r="D4882" s="1" t="s">
        <v>286</v>
      </c>
      <c r="E4882" s="45" t="str">
        <f>VLOOKUP(C4882,PROCV!E$50:G$126,3,0)</f>
        <v>Música</v>
      </c>
      <c r="F4882" s="1" t="s">
        <v>416</v>
      </c>
      <c r="G4882" s="1" t="s">
        <v>236</v>
      </c>
      <c r="H4882" s="1">
        <v>2012</v>
      </c>
      <c r="I4882" s="60">
        <f>VLOOKUP(H4882,PROCV!E$33:F$44,2,0)</f>
        <v>1.3647507536516714</v>
      </c>
      <c r="J4882" s="71">
        <v>4926</v>
      </c>
      <c r="K4882" s="44">
        <f t="shared" si="76"/>
        <v>6722.7622124881336</v>
      </c>
    </row>
    <row r="4883" spans="1:11" s="43" customFormat="1" ht="19.7" customHeight="1" x14ac:dyDescent="0.25">
      <c r="A4883" s="43" t="s">
        <v>132</v>
      </c>
      <c r="B4883" s="1" t="s">
        <v>239</v>
      </c>
      <c r="C4883" s="1" t="s">
        <v>287</v>
      </c>
      <c r="D4883" s="1" t="s">
        <v>286</v>
      </c>
      <c r="E4883" s="45" t="str">
        <f>VLOOKUP(C4883,PROCV!E$50:G$126,3,0)</f>
        <v>Música</v>
      </c>
      <c r="F4883" s="1" t="s">
        <v>416</v>
      </c>
      <c r="G4883" s="1" t="s">
        <v>236</v>
      </c>
      <c r="H4883" s="1">
        <v>2012</v>
      </c>
      <c r="I4883" s="60">
        <f>VLOOKUP(H4883,PROCV!E$33:F$44,2,0)</f>
        <v>1.3647507536516714</v>
      </c>
      <c r="J4883" s="71">
        <v>47349</v>
      </c>
      <c r="K4883" s="44">
        <f t="shared" si="76"/>
        <v>64619.583434652988</v>
      </c>
    </row>
    <row r="4884" spans="1:11" s="43" customFormat="1" ht="19.7" customHeight="1" x14ac:dyDescent="0.25">
      <c r="A4884" s="43" t="s">
        <v>132</v>
      </c>
      <c r="B4884" s="1" t="s">
        <v>239</v>
      </c>
      <c r="C4884" s="1" t="s">
        <v>285</v>
      </c>
      <c r="D4884" s="1" t="s">
        <v>284</v>
      </c>
      <c r="E4884" s="45" t="str">
        <f>VLOOKUP(C4884,PROCV!E$50:G$126,3,0)</f>
        <v>Editorial</v>
      </c>
      <c r="F4884" s="1" t="s">
        <v>416</v>
      </c>
      <c r="G4884" s="1" t="s">
        <v>236</v>
      </c>
      <c r="H4884" s="1">
        <v>2012</v>
      </c>
      <c r="I4884" s="60">
        <f>VLOOKUP(H4884,PROCV!E$33:F$44,2,0)</f>
        <v>1.3647507536516714</v>
      </c>
      <c r="J4884" s="71">
        <v>28634</v>
      </c>
      <c r="K4884" s="44">
        <f t="shared" si="76"/>
        <v>39078.273080061961</v>
      </c>
    </row>
    <row r="4885" spans="1:11" s="43" customFormat="1" ht="19.7" customHeight="1" x14ac:dyDescent="0.25">
      <c r="A4885" s="43" t="s">
        <v>132</v>
      </c>
      <c r="B4885" s="1" t="s">
        <v>239</v>
      </c>
      <c r="C4885" s="1" t="s">
        <v>281</v>
      </c>
      <c r="D4885" s="1" t="s">
        <v>280</v>
      </c>
      <c r="E4885" s="45" t="str">
        <f>VLOOKUP(C4885,PROCV!E$50:G$126,3,0)</f>
        <v>Música</v>
      </c>
      <c r="F4885" s="1" t="s">
        <v>416</v>
      </c>
      <c r="G4885" s="1" t="s">
        <v>236</v>
      </c>
      <c r="H4885" s="1">
        <v>2012</v>
      </c>
      <c r="I4885" s="60">
        <f>VLOOKUP(H4885,PROCV!E$33:F$44,2,0)</f>
        <v>1.3647507536516714</v>
      </c>
      <c r="J4885" s="71">
        <v>2392</v>
      </c>
      <c r="K4885" s="44">
        <f t="shared" si="76"/>
        <v>3264.4838027347982</v>
      </c>
    </row>
    <row r="4886" spans="1:11" s="43" customFormat="1" ht="19.7" customHeight="1" x14ac:dyDescent="0.25">
      <c r="A4886" s="43" t="s">
        <v>132</v>
      </c>
      <c r="B4886" s="1" t="s">
        <v>239</v>
      </c>
      <c r="C4886" s="1" t="s">
        <v>307</v>
      </c>
      <c r="D4886" s="1" t="s">
        <v>306</v>
      </c>
      <c r="E4886" s="45" t="str">
        <f>VLOOKUP(C4886,PROCV!E$50:G$126,3,0)</f>
        <v>NA</v>
      </c>
      <c r="F4886" s="1" t="s">
        <v>416</v>
      </c>
      <c r="G4886" s="1" t="s">
        <v>236</v>
      </c>
      <c r="H4886" s="1">
        <v>2012</v>
      </c>
      <c r="I4886" s="60">
        <f>VLOOKUP(H4886,PROCV!E$33:F$44,2,0)</f>
        <v>1.3647507536516714</v>
      </c>
      <c r="J4886" s="71">
        <v>27713</v>
      </c>
      <c r="K4886" s="44">
        <f t="shared" si="76"/>
        <v>37821.337635948767</v>
      </c>
    </row>
    <row r="4887" spans="1:11" s="43" customFormat="1" ht="19.7" customHeight="1" x14ac:dyDescent="0.25">
      <c r="A4887" s="43" t="s">
        <v>132</v>
      </c>
      <c r="B4887" s="1" t="s">
        <v>239</v>
      </c>
      <c r="C4887" s="1" t="s">
        <v>254</v>
      </c>
      <c r="D4887" s="1" t="s">
        <v>253</v>
      </c>
      <c r="E4887" s="45" t="str">
        <f>VLOOKUP(C4887,PROCV!E$50:G$126,3,0)</f>
        <v>Música</v>
      </c>
      <c r="F4887" s="1" t="s">
        <v>416</v>
      </c>
      <c r="G4887" s="1" t="s">
        <v>236</v>
      </c>
      <c r="H4887" s="1">
        <v>2012</v>
      </c>
      <c r="I4887" s="60">
        <f>VLOOKUP(H4887,PROCV!E$33:F$44,2,0)</f>
        <v>1.3647507536516714</v>
      </c>
      <c r="J4887" s="71">
        <v>13886</v>
      </c>
      <c r="K4887" s="44">
        <f t="shared" si="76"/>
        <v>18950.928965207109</v>
      </c>
    </row>
    <row r="4888" spans="1:11" s="43" customFormat="1" ht="19.7" customHeight="1" x14ac:dyDescent="0.25">
      <c r="A4888" s="43" t="s">
        <v>132</v>
      </c>
      <c r="B4888" s="1" t="s">
        <v>239</v>
      </c>
      <c r="C4888" s="1" t="s">
        <v>252</v>
      </c>
      <c r="D4888" s="1" t="s">
        <v>251</v>
      </c>
      <c r="E4888" s="45" t="str">
        <f>VLOOKUP(C4888,PROCV!E$50:G$126,3,0)</f>
        <v>Audiovisual</v>
      </c>
      <c r="F4888" s="1" t="s">
        <v>416</v>
      </c>
      <c r="G4888" s="1" t="s">
        <v>236</v>
      </c>
      <c r="H4888" s="1">
        <v>2012</v>
      </c>
      <c r="I4888" s="60">
        <f>VLOOKUP(H4888,PROCV!E$33:F$44,2,0)</f>
        <v>1.3647507536516714</v>
      </c>
      <c r="J4888" s="71">
        <v>64689</v>
      </c>
      <c r="K4888" s="44">
        <f t="shared" si="76"/>
        <v>88284.36150297297</v>
      </c>
    </row>
    <row r="4889" spans="1:11" s="43" customFormat="1" ht="19.7" customHeight="1" x14ac:dyDescent="0.25">
      <c r="A4889" s="43" t="s">
        <v>132</v>
      </c>
      <c r="B4889" s="1" t="s">
        <v>239</v>
      </c>
      <c r="C4889" s="1" t="s">
        <v>252</v>
      </c>
      <c r="D4889" s="1" t="s">
        <v>251</v>
      </c>
      <c r="E4889" s="45" t="str">
        <f>VLOOKUP(C4889,PROCV!E$50:G$126,3,0)</f>
        <v>Audiovisual</v>
      </c>
      <c r="F4889" s="1" t="s">
        <v>416</v>
      </c>
      <c r="G4889" s="1" t="s">
        <v>236</v>
      </c>
      <c r="H4889" s="1">
        <v>2012</v>
      </c>
      <c r="I4889" s="60">
        <f>VLOOKUP(H4889,PROCV!E$33:F$44,2,0)</f>
        <v>1.3647507536516714</v>
      </c>
      <c r="J4889" s="71">
        <v>43191</v>
      </c>
      <c r="K4889" s="44">
        <f t="shared" si="76"/>
        <v>58944.949800969342</v>
      </c>
    </row>
    <row r="4890" spans="1:11" s="43" customFormat="1" ht="19.7" customHeight="1" x14ac:dyDescent="0.25">
      <c r="A4890" s="43" t="s">
        <v>132</v>
      </c>
      <c r="B4890" s="1" t="s">
        <v>239</v>
      </c>
      <c r="C4890" s="1" t="s">
        <v>252</v>
      </c>
      <c r="D4890" s="1" t="s">
        <v>251</v>
      </c>
      <c r="E4890" s="45" t="str">
        <f>VLOOKUP(C4890,PROCV!E$50:G$126,3,0)</f>
        <v>Audiovisual</v>
      </c>
      <c r="F4890" s="1" t="s">
        <v>416</v>
      </c>
      <c r="G4890" s="1" t="s">
        <v>236</v>
      </c>
      <c r="H4890" s="1">
        <v>2012</v>
      </c>
      <c r="I4890" s="60">
        <f>VLOOKUP(H4890,PROCV!E$33:F$44,2,0)</f>
        <v>1.3647507536516714</v>
      </c>
      <c r="J4890" s="71">
        <v>112456</v>
      </c>
      <c r="K4890" s="44">
        <f t="shared" si="76"/>
        <v>153474.41075265236</v>
      </c>
    </row>
    <row r="4891" spans="1:11" s="43" customFormat="1" ht="19.7" customHeight="1" x14ac:dyDescent="0.25">
      <c r="A4891" s="43" t="s">
        <v>132</v>
      </c>
      <c r="B4891" s="1" t="s">
        <v>239</v>
      </c>
      <c r="C4891" s="1" t="s">
        <v>250</v>
      </c>
      <c r="D4891" s="1" t="s">
        <v>249</v>
      </c>
      <c r="E4891" s="45" t="str">
        <f>VLOOKUP(C4891,PROCV!E$50:G$126,3,0)</f>
        <v>Audiovisual</v>
      </c>
      <c r="F4891" s="1" t="s">
        <v>416</v>
      </c>
      <c r="G4891" s="1" t="s">
        <v>236</v>
      </c>
      <c r="H4891" s="1">
        <v>2012</v>
      </c>
      <c r="I4891" s="60">
        <f>VLOOKUP(H4891,PROCV!E$33:F$44,2,0)</f>
        <v>1.3647507536516714</v>
      </c>
      <c r="J4891" s="71">
        <v>3893</v>
      </c>
      <c r="K4891" s="44">
        <f t="shared" si="76"/>
        <v>5312.9746839659565</v>
      </c>
    </row>
    <row r="4892" spans="1:11" s="43" customFormat="1" ht="19.7" customHeight="1" x14ac:dyDescent="0.25">
      <c r="A4892" s="43" t="s">
        <v>132</v>
      </c>
      <c r="B4892" s="1" t="s">
        <v>239</v>
      </c>
      <c r="C4892" s="1" t="s">
        <v>250</v>
      </c>
      <c r="D4892" s="1" t="s">
        <v>249</v>
      </c>
      <c r="E4892" s="45" t="str">
        <f>VLOOKUP(C4892,PROCV!E$50:G$126,3,0)</f>
        <v>Audiovisual</v>
      </c>
      <c r="F4892" s="1" t="s">
        <v>416</v>
      </c>
      <c r="G4892" s="1" t="s">
        <v>236</v>
      </c>
      <c r="H4892" s="1">
        <v>2012</v>
      </c>
      <c r="I4892" s="60">
        <f>VLOOKUP(H4892,PROCV!E$33:F$44,2,0)</f>
        <v>1.3647507536516714</v>
      </c>
      <c r="J4892" s="71">
        <v>22063</v>
      </c>
      <c r="K4892" s="44">
        <f t="shared" si="76"/>
        <v>30110.495877816826</v>
      </c>
    </row>
    <row r="4893" spans="1:11" s="43" customFormat="1" ht="19.7" customHeight="1" x14ac:dyDescent="0.25">
      <c r="A4893" s="43" t="s">
        <v>132</v>
      </c>
      <c r="B4893" s="1" t="s">
        <v>239</v>
      </c>
      <c r="C4893" s="1" t="s">
        <v>295</v>
      </c>
      <c r="D4893" s="1" t="s">
        <v>294</v>
      </c>
      <c r="E4893" s="45" t="str">
        <f>VLOOKUP(C4893,PROCV!E$50:G$126,3,0)</f>
        <v>Educação e Criação em Artes</v>
      </c>
      <c r="F4893" s="1" t="s">
        <v>416</v>
      </c>
      <c r="G4893" s="1" t="s">
        <v>236</v>
      </c>
      <c r="H4893" s="1">
        <v>2012</v>
      </c>
      <c r="I4893" s="60">
        <f>VLOOKUP(H4893,PROCV!E$33:F$44,2,0)</f>
        <v>1.3647507536516714</v>
      </c>
      <c r="J4893" s="71">
        <v>5946</v>
      </c>
      <c r="K4893" s="44">
        <f t="shared" si="76"/>
        <v>8114.8079812128381</v>
      </c>
    </row>
    <row r="4894" spans="1:11" s="43" customFormat="1" ht="19.7" customHeight="1" x14ac:dyDescent="0.25">
      <c r="A4894" s="43" t="s">
        <v>132</v>
      </c>
      <c r="B4894" s="1" t="s">
        <v>239</v>
      </c>
      <c r="C4894" s="1" t="s">
        <v>295</v>
      </c>
      <c r="D4894" s="1" t="s">
        <v>294</v>
      </c>
      <c r="E4894" s="45" t="str">
        <f>VLOOKUP(C4894,PROCV!E$50:G$126,3,0)</f>
        <v>Educação e Criação em Artes</v>
      </c>
      <c r="F4894" s="1" t="s">
        <v>416</v>
      </c>
      <c r="G4894" s="1" t="s">
        <v>236</v>
      </c>
      <c r="H4894" s="1">
        <v>2012</v>
      </c>
      <c r="I4894" s="60">
        <f>VLOOKUP(H4894,PROCV!E$33:F$44,2,0)</f>
        <v>1.3647507536516714</v>
      </c>
      <c r="J4894" s="71">
        <v>2529</v>
      </c>
      <c r="K4894" s="44">
        <f t="shared" si="76"/>
        <v>3451.4546559850769</v>
      </c>
    </row>
    <row r="4895" spans="1:11" s="43" customFormat="1" ht="19.7" customHeight="1" x14ac:dyDescent="0.25">
      <c r="A4895" s="43" t="s">
        <v>132</v>
      </c>
      <c r="B4895" s="1" t="s">
        <v>239</v>
      </c>
      <c r="C4895" s="1" t="s">
        <v>238</v>
      </c>
      <c r="D4895" s="1" t="s">
        <v>237</v>
      </c>
      <c r="E4895" s="45" t="str">
        <f>VLOOKUP(C4895,PROCV!E$50:G$126,3,0)</f>
        <v>Artes Cênicas e Espetáculos</v>
      </c>
      <c r="F4895" s="1" t="s">
        <v>416</v>
      </c>
      <c r="G4895" s="1" t="s">
        <v>236</v>
      </c>
      <c r="H4895" s="1">
        <v>2012</v>
      </c>
      <c r="I4895" s="60">
        <f>VLOOKUP(H4895,PROCV!E$33:F$44,2,0)</f>
        <v>1.3647507536516714</v>
      </c>
      <c r="J4895" s="71">
        <v>65287</v>
      </c>
      <c r="K4895" s="44">
        <f t="shared" si="76"/>
        <v>89100.482453656674</v>
      </c>
    </row>
    <row r="4896" spans="1:11" s="43" customFormat="1" ht="19.7" customHeight="1" x14ac:dyDescent="0.25">
      <c r="A4896" s="43" t="s">
        <v>132</v>
      </c>
      <c r="B4896" s="1" t="s">
        <v>239</v>
      </c>
      <c r="C4896" s="1" t="s">
        <v>238</v>
      </c>
      <c r="D4896" s="1" t="s">
        <v>237</v>
      </c>
      <c r="E4896" s="45" t="str">
        <f>VLOOKUP(C4896,PROCV!E$50:G$126,3,0)</f>
        <v>Artes Cênicas e Espetáculos</v>
      </c>
      <c r="F4896" s="1" t="s">
        <v>416</v>
      </c>
      <c r="G4896" s="1" t="s">
        <v>236</v>
      </c>
      <c r="H4896" s="1">
        <v>2012</v>
      </c>
      <c r="I4896" s="60">
        <f>VLOOKUP(H4896,PROCV!E$33:F$44,2,0)</f>
        <v>1.3647507536516714</v>
      </c>
      <c r="J4896" s="71">
        <v>26020</v>
      </c>
      <c r="K4896" s="44">
        <f t="shared" si="76"/>
        <v>35510.814610016489</v>
      </c>
    </row>
    <row r="4897" spans="1:11" s="43" customFormat="1" ht="19.7" customHeight="1" x14ac:dyDescent="0.25">
      <c r="A4897" s="43" t="s">
        <v>132</v>
      </c>
      <c r="B4897" s="1" t="s">
        <v>239</v>
      </c>
      <c r="C4897" s="1" t="s">
        <v>241</v>
      </c>
      <c r="D4897" s="1" t="s">
        <v>240</v>
      </c>
      <c r="E4897" s="45" t="str">
        <f>VLOOKUP(C4897,PROCV!E$50:G$126,3,0)</f>
        <v>Artes Cênicas e Espetáculos</v>
      </c>
      <c r="F4897" s="1" t="s">
        <v>416</v>
      </c>
      <c r="G4897" s="1" t="s">
        <v>236</v>
      </c>
      <c r="H4897" s="1">
        <v>2012</v>
      </c>
      <c r="I4897" s="60">
        <f>VLOOKUP(H4897,PROCV!E$33:F$44,2,0)</f>
        <v>1.3647507536516714</v>
      </c>
      <c r="J4897" s="71">
        <v>18806</v>
      </c>
      <c r="K4897" s="44">
        <f t="shared" si="76"/>
        <v>25665.502673173334</v>
      </c>
    </row>
    <row r="4898" spans="1:11" s="43" customFormat="1" ht="19.7" customHeight="1" x14ac:dyDescent="0.25">
      <c r="A4898" s="43" t="s">
        <v>132</v>
      </c>
      <c r="B4898" s="1" t="s">
        <v>239</v>
      </c>
      <c r="C4898" s="1" t="s">
        <v>241</v>
      </c>
      <c r="D4898" s="1" t="s">
        <v>240</v>
      </c>
      <c r="E4898" s="45" t="str">
        <f>VLOOKUP(C4898,PROCV!E$50:G$126,3,0)</f>
        <v>Artes Cênicas e Espetáculos</v>
      </c>
      <c r="F4898" s="1" t="s">
        <v>416</v>
      </c>
      <c r="G4898" s="1" t="s">
        <v>236</v>
      </c>
      <c r="H4898" s="1">
        <v>2012</v>
      </c>
      <c r="I4898" s="60">
        <f>VLOOKUP(H4898,PROCV!E$33:F$44,2,0)</f>
        <v>1.3647507536516714</v>
      </c>
      <c r="J4898" s="71">
        <v>12972</v>
      </c>
      <c r="K4898" s="44">
        <f t="shared" si="76"/>
        <v>17703.546776369483</v>
      </c>
    </row>
    <row r="4899" spans="1:11" s="43" customFormat="1" ht="19.7" customHeight="1" x14ac:dyDescent="0.25">
      <c r="A4899" s="43" t="s">
        <v>143</v>
      </c>
      <c r="B4899" s="1" t="s">
        <v>239</v>
      </c>
      <c r="C4899" s="1" t="s">
        <v>287</v>
      </c>
      <c r="D4899" s="1" t="s">
        <v>286</v>
      </c>
      <c r="E4899" s="45" t="str">
        <f>VLOOKUP(C4899,PROCV!E$50:G$126,3,0)</f>
        <v>Música</v>
      </c>
      <c r="F4899" s="1" t="s">
        <v>416</v>
      </c>
      <c r="G4899" s="1" t="s">
        <v>236</v>
      </c>
      <c r="H4899" s="1">
        <v>2012</v>
      </c>
      <c r="I4899" s="60">
        <f>VLOOKUP(H4899,PROCV!E$33:F$44,2,0)</f>
        <v>1.3647507536516714</v>
      </c>
      <c r="J4899" s="71">
        <v>22435</v>
      </c>
      <c r="K4899" s="44">
        <f t="shared" si="76"/>
        <v>30618.183158175249</v>
      </c>
    </row>
    <row r="4900" spans="1:11" s="43" customFormat="1" ht="19.7" customHeight="1" x14ac:dyDescent="0.25">
      <c r="A4900" s="43" t="s">
        <v>143</v>
      </c>
      <c r="B4900" s="1" t="s">
        <v>239</v>
      </c>
      <c r="C4900" s="1" t="s">
        <v>281</v>
      </c>
      <c r="D4900" s="1" t="s">
        <v>280</v>
      </c>
      <c r="E4900" s="45" t="str">
        <f>VLOOKUP(C4900,PROCV!E$50:G$126,3,0)</f>
        <v>Música</v>
      </c>
      <c r="F4900" s="1" t="s">
        <v>416</v>
      </c>
      <c r="G4900" s="1" t="s">
        <v>236</v>
      </c>
      <c r="H4900" s="1">
        <v>2012</v>
      </c>
      <c r="I4900" s="60">
        <f>VLOOKUP(H4900,PROCV!E$33:F$44,2,0)</f>
        <v>1.3647507536516714</v>
      </c>
      <c r="J4900" s="71">
        <v>18014</v>
      </c>
      <c r="K4900" s="44">
        <f t="shared" si="76"/>
        <v>24584.620076281208</v>
      </c>
    </row>
    <row r="4901" spans="1:11" s="43" customFormat="1" ht="19.7" customHeight="1" x14ac:dyDescent="0.25">
      <c r="A4901" s="43" t="s">
        <v>143</v>
      </c>
      <c r="B4901" s="1" t="s">
        <v>239</v>
      </c>
      <c r="C4901" s="1" t="s">
        <v>281</v>
      </c>
      <c r="D4901" s="1" t="s">
        <v>280</v>
      </c>
      <c r="E4901" s="45" t="str">
        <f>VLOOKUP(C4901,PROCV!E$50:G$126,3,0)</f>
        <v>Música</v>
      </c>
      <c r="F4901" s="1" t="s">
        <v>416</v>
      </c>
      <c r="G4901" s="1" t="s">
        <v>236</v>
      </c>
      <c r="H4901" s="1">
        <v>2012</v>
      </c>
      <c r="I4901" s="60">
        <f>VLOOKUP(H4901,PROCV!E$33:F$44,2,0)</f>
        <v>1.3647507536516714</v>
      </c>
      <c r="J4901" s="71">
        <v>100000</v>
      </c>
      <c r="K4901" s="44">
        <f t="shared" si="76"/>
        <v>136475.07536516714</v>
      </c>
    </row>
    <row r="4902" spans="1:11" s="43" customFormat="1" ht="19.7" customHeight="1" x14ac:dyDescent="0.25">
      <c r="A4902" s="43" t="s">
        <v>143</v>
      </c>
      <c r="B4902" s="1" t="s">
        <v>239</v>
      </c>
      <c r="C4902" s="1" t="s">
        <v>281</v>
      </c>
      <c r="D4902" s="1" t="s">
        <v>280</v>
      </c>
      <c r="E4902" s="45" t="str">
        <f>VLOOKUP(C4902,PROCV!E$50:G$126,3,0)</f>
        <v>Música</v>
      </c>
      <c r="F4902" s="1" t="s">
        <v>416</v>
      </c>
      <c r="G4902" s="1" t="s">
        <v>236</v>
      </c>
      <c r="H4902" s="1">
        <v>2012</v>
      </c>
      <c r="I4902" s="60">
        <f>VLOOKUP(H4902,PROCV!E$33:F$44,2,0)</f>
        <v>1.3647507536516714</v>
      </c>
      <c r="J4902" s="71">
        <v>143986</v>
      </c>
      <c r="K4902" s="44">
        <f t="shared" si="76"/>
        <v>196505.00201528956</v>
      </c>
    </row>
    <row r="4903" spans="1:11" s="43" customFormat="1" ht="19.7" customHeight="1" x14ac:dyDescent="0.25">
      <c r="A4903" s="43" t="s">
        <v>143</v>
      </c>
      <c r="B4903" s="1" t="s">
        <v>239</v>
      </c>
      <c r="C4903" s="1" t="s">
        <v>281</v>
      </c>
      <c r="D4903" s="1" t="s">
        <v>280</v>
      </c>
      <c r="E4903" s="45" t="str">
        <f>VLOOKUP(C4903,PROCV!E$50:G$126,3,0)</f>
        <v>Música</v>
      </c>
      <c r="F4903" s="1" t="s">
        <v>416</v>
      </c>
      <c r="G4903" s="1" t="s">
        <v>236</v>
      </c>
      <c r="H4903" s="1">
        <v>2012</v>
      </c>
      <c r="I4903" s="60">
        <f>VLOOKUP(H4903,PROCV!E$33:F$44,2,0)</f>
        <v>1.3647507536516714</v>
      </c>
      <c r="J4903" s="71">
        <v>1290</v>
      </c>
      <c r="K4903" s="44">
        <f t="shared" si="76"/>
        <v>1760.5284722106562</v>
      </c>
    </row>
    <row r="4904" spans="1:11" s="43" customFormat="1" ht="19.7" customHeight="1" x14ac:dyDescent="0.25">
      <c r="A4904" s="43" t="s">
        <v>143</v>
      </c>
      <c r="B4904" s="1" t="s">
        <v>239</v>
      </c>
      <c r="C4904" s="1" t="s">
        <v>297</v>
      </c>
      <c r="D4904" s="1" t="s">
        <v>296</v>
      </c>
      <c r="E4904" s="45" t="str">
        <f>VLOOKUP(C4904,PROCV!E$50:G$126,3,0)</f>
        <v>Audiovisual</v>
      </c>
      <c r="F4904" s="1" t="s">
        <v>416</v>
      </c>
      <c r="G4904" s="1" t="s">
        <v>236</v>
      </c>
      <c r="H4904" s="1">
        <v>2012</v>
      </c>
      <c r="I4904" s="60">
        <f>VLOOKUP(H4904,PROCV!E$33:F$44,2,0)</f>
        <v>1.3647507536516714</v>
      </c>
      <c r="J4904" s="71">
        <v>100000</v>
      </c>
      <c r="K4904" s="44">
        <f t="shared" si="76"/>
        <v>136475.07536516714</v>
      </c>
    </row>
    <row r="4905" spans="1:11" s="43" customFormat="1" ht="19.7" customHeight="1" x14ac:dyDescent="0.25">
      <c r="A4905" s="43" t="s">
        <v>198</v>
      </c>
      <c r="B4905" s="1" t="s">
        <v>293</v>
      </c>
      <c r="C4905" s="1" t="s">
        <v>309</v>
      </c>
      <c r="D4905" s="1" t="s">
        <v>308</v>
      </c>
      <c r="E4905" s="45" t="str">
        <f>VLOOKUP(C4905,PROCV!E$50:G$126,3,0)</f>
        <v>NA</v>
      </c>
      <c r="F4905" s="1" t="s">
        <v>416</v>
      </c>
      <c r="G4905" s="1" t="s">
        <v>236</v>
      </c>
      <c r="H4905" s="1">
        <v>2012</v>
      </c>
      <c r="I4905" s="60">
        <f>VLOOKUP(H4905,PROCV!E$33:F$44,2,0)</f>
        <v>1.3647507536516714</v>
      </c>
      <c r="J4905" s="71">
        <v>3385</v>
      </c>
      <c r="K4905" s="44">
        <f t="shared" si="76"/>
        <v>4619.681301110908</v>
      </c>
    </row>
    <row r="4906" spans="1:11" s="43" customFormat="1" ht="19.7" customHeight="1" x14ac:dyDescent="0.25">
      <c r="A4906" s="43" t="s">
        <v>198</v>
      </c>
      <c r="B4906" s="1" t="s">
        <v>293</v>
      </c>
      <c r="C4906" s="1" t="s">
        <v>309</v>
      </c>
      <c r="D4906" s="1" t="s">
        <v>308</v>
      </c>
      <c r="E4906" s="45" t="str">
        <f>VLOOKUP(C4906,PROCV!E$50:G$126,3,0)</f>
        <v>NA</v>
      </c>
      <c r="F4906" s="1" t="s">
        <v>416</v>
      </c>
      <c r="G4906" s="1" t="s">
        <v>236</v>
      </c>
      <c r="H4906" s="1">
        <v>2012</v>
      </c>
      <c r="I4906" s="60">
        <f>VLOOKUP(H4906,PROCV!E$33:F$44,2,0)</f>
        <v>1.3647507536516714</v>
      </c>
      <c r="J4906" s="71">
        <v>7049</v>
      </c>
      <c r="K4906" s="44">
        <f t="shared" si="76"/>
        <v>9620.1280624906321</v>
      </c>
    </row>
    <row r="4907" spans="1:11" s="43" customFormat="1" ht="19.7" customHeight="1" x14ac:dyDescent="0.25">
      <c r="A4907" s="43" t="s">
        <v>198</v>
      </c>
      <c r="B4907" s="1" t="s">
        <v>293</v>
      </c>
      <c r="C4907" s="1" t="s">
        <v>309</v>
      </c>
      <c r="D4907" s="1" t="s">
        <v>308</v>
      </c>
      <c r="E4907" s="45" t="str">
        <f>VLOOKUP(C4907,PROCV!E$50:G$126,3,0)</f>
        <v>NA</v>
      </c>
      <c r="F4907" s="1" t="s">
        <v>416</v>
      </c>
      <c r="G4907" s="1" t="s">
        <v>236</v>
      </c>
      <c r="H4907" s="1">
        <v>2012</v>
      </c>
      <c r="I4907" s="60">
        <f>VLOOKUP(H4907,PROCV!E$33:F$44,2,0)</f>
        <v>1.3647507536516714</v>
      </c>
      <c r="J4907" s="71">
        <v>10000</v>
      </c>
      <c r="K4907" s="44">
        <f t="shared" si="76"/>
        <v>13647.507536516714</v>
      </c>
    </row>
    <row r="4908" spans="1:11" s="43" customFormat="1" ht="19.7" customHeight="1" x14ac:dyDescent="0.25">
      <c r="A4908" s="43" t="s">
        <v>198</v>
      </c>
      <c r="B4908" s="1" t="s">
        <v>293</v>
      </c>
      <c r="C4908" s="1" t="s">
        <v>291</v>
      </c>
      <c r="D4908" s="1" t="s">
        <v>290</v>
      </c>
      <c r="E4908" s="45" t="str">
        <f>VLOOKUP(C4908,PROCV!E$50:G$126,3,0)</f>
        <v>NA</v>
      </c>
      <c r="F4908" s="1" t="s">
        <v>416</v>
      </c>
      <c r="G4908" s="1" t="s">
        <v>236</v>
      </c>
      <c r="H4908" s="1">
        <v>2012</v>
      </c>
      <c r="I4908" s="60">
        <f>VLOOKUP(H4908,PROCV!E$33:F$44,2,0)</f>
        <v>1.3647507536516714</v>
      </c>
      <c r="J4908" s="71">
        <v>13047</v>
      </c>
      <c r="K4908" s="44">
        <f t="shared" si="76"/>
        <v>17805.903082893357</v>
      </c>
    </row>
    <row r="4909" spans="1:11" s="43" customFormat="1" ht="19.7" customHeight="1" x14ac:dyDescent="0.25">
      <c r="A4909" s="43" t="s">
        <v>198</v>
      </c>
      <c r="B4909" s="1" t="s">
        <v>293</v>
      </c>
      <c r="C4909" s="1" t="s">
        <v>291</v>
      </c>
      <c r="D4909" s="1" t="s">
        <v>290</v>
      </c>
      <c r="E4909" s="45" t="str">
        <f>VLOOKUP(C4909,PROCV!E$50:G$126,3,0)</f>
        <v>NA</v>
      </c>
      <c r="F4909" s="1" t="s">
        <v>416</v>
      </c>
      <c r="G4909" s="1" t="s">
        <v>236</v>
      </c>
      <c r="H4909" s="1">
        <v>2012</v>
      </c>
      <c r="I4909" s="60">
        <f>VLOOKUP(H4909,PROCV!E$33:F$44,2,0)</f>
        <v>1.3647507536516714</v>
      </c>
      <c r="J4909" s="71">
        <v>50000</v>
      </c>
      <c r="K4909" s="44">
        <f t="shared" si="76"/>
        <v>68237.53768258357</v>
      </c>
    </row>
    <row r="4910" spans="1:11" s="43" customFormat="1" ht="19.7" customHeight="1" x14ac:dyDescent="0.25">
      <c r="A4910" s="43" t="s">
        <v>198</v>
      </c>
      <c r="B4910" s="1" t="s">
        <v>293</v>
      </c>
      <c r="C4910" s="1" t="s">
        <v>291</v>
      </c>
      <c r="D4910" s="1" t="s">
        <v>290</v>
      </c>
      <c r="E4910" s="45" t="str">
        <f>VLOOKUP(C4910,PROCV!E$50:G$126,3,0)</f>
        <v>NA</v>
      </c>
      <c r="F4910" s="1" t="s">
        <v>416</v>
      </c>
      <c r="G4910" s="1" t="s">
        <v>236</v>
      </c>
      <c r="H4910" s="1">
        <v>2012</v>
      </c>
      <c r="I4910" s="60">
        <f>VLOOKUP(H4910,PROCV!E$33:F$44,2,0)</f>
        <v>1.3647507536516714</v>
      </c>
      <c r="J4910" s="71">
        <v>75375</v>
      </c>
      <c r="K4910" s="44">
        <f t="shared" si="76"/>
        <v>102868.08805649473</v>
      </c>
    </row>
    <row r="4911" spans="1:11" s="43" customFormat="1" ht="19.7" customHeight="1" x14ac:dyDescent="0.25">
      <c r="A4911" s="43" t="s">
        <v>198</v>
      </c>
      <c r="B4911" s="1" t="s">
        <v>293</v>
      </c>
      <c r="C4911" s="1" t="s">
        <v>291</v>
      </c>
      <c r="D4911" s="1" t="s">
        <v>290</v>
      </c>
      <c r="E4911" s="45" t="str">
        <f>VLOOKUP(C4911,PROCV!E$50:G$126,3,0)</f>
        <v>NA</v>
      </c>
      <c r="F4911" s="1" t="s">
        <v>416</v>
      </c>
      <c r="G4911" s="1" t="s">
        <v>236</v>
      </c>
      <c r="H4911" s="1">
        <v>2012</v>
      </c>
      <c r="I4911" s="60">
        <f>VLOOKUP(H4911,PROCV!E$33:F$44,2,0)</f>
        <v>1.3647507536516714</v>
      </c>
      <c r="J4911" s="71">
        <v>198261</v>
      </c>
      <c r="K4911" s="44">
        <f t="shared" si="76"/>
        <v>270576.84916973405</v>
      </c>
    </row>
    <row r="4912" spans="1:11" s="43" customFormat="1" ht="19.7" customHeight="1" x14ac:dyDescent="0.25">
      <c r="A4912" s="43" t="s">
        <v>198</v>
      </c>
      <c r="B4912" s="1" t="s">
        <v>293</v>
      </c>
      <c r="C4912" s="1" t="s">
        <v>291</v>
      </c>
      <c r="D4912" s="1" t="s">
        <v>290</v>
      </c>
      <c r="E4912" s="45" t="str">
        <f>VLOOKUP(C4912,PROCV!E$50:G$126,3,0)</f>
        <v>NA</v>
      </c>
      <c r="F4912" s="1" t="s">
        <v>416</v>
      </c>
      <c r="G4912" s="1" t="s">
        <v>236</v>
      </c>
      <c r="H4912" s="1">
        <v>2012</v>
      </c>
      <c r="I4912" s="60">
        <f>VLOOKUP(H4912,PROCV!E$33:F$44,2,0)</f>
        <v>1.3647507536516714</v>
      </c>
      <c r="J4912" s="71">
        <v>142277</v>
      </c>
      <c r="K4912" s="44">
        <f t="shared" si="76"/>
        <v>194172.64297729885</v>
      </c>
    </row>
    <row r="4913" spans="1:11" s="43" customFormat="1" ht="19.7" customHeight="1" x14ac:dyDescent="0.25">
      <c r="A4913" s="43" t="s">
        <v>198</v>
      </c>
      <c r="B4913" s="1" t="s">
        <v>293</v>
      </c>
      <c r="C4913" s="1" t="s">
        <v>289</v>
      </c>
      <c r="D4913" s="1" t="s">
        <v>288</v>
      </c>
      <c r="E4913" s="45" t="str">
        <f>VLOOKUP(C4913,PROCV!E$50:G$126,3,0)</f>
        <v>Editorial</v>
      </c>
      <c r="F4913" s="1" t="s">
        <v>416</v>
      </c>
      <c r="G4913" s="1" t="s">
        <v>236</v>
      </c>
      <c r="H4913" s="1">
        <v>2012</v>
      </c>
      <c r="I4913" s="60">
        <f>VLOOKUP(H4913,PROCV!E$33:F$44,2,0)</f>
        <v>1.3647507536516714</v>
      </c>
      <c r="J4913" s="71">
        <v>8956</v>
      </c>
      <c r="K4913" s="44">
        <f t="shared" si="76"/>
        <v>12222.70774970437</v>
      </c>
    </row>
    <row r="4914" spans="1:11" s="43" customFormat="1" ht="19.7" customHeight="1" x14ac:dyDescent="0.25">
      <c r="A4914" s="43" t="s">
        <v>198</v>
      </c>
      <c r="B4914" s="1" t="s">
        <v>293</v>
      </c>
      <c r="C4914" s="1" t="s">
        <v>289</v>
      </c>
      <c r="D4914" s="1" t="s">
        <v>288</v>
      </c>
      <c r="E4914" s="45" t="str">
        <f>VLOOKUP(C4914,PROCV!E$50:G$126,3,0)</f>
        <v>Editorial</v>
      </c>
      <c r="F4914" s="1" t="s">
        <v>416</v>
      </c>
      <c r="G4914" s="1" t="s">
        <v>236</v>
      </c>
      <c r="H4914" s="1">
        <v>2012</v>
      </c>
      <c r="I4914" s="60">
        <f>VLOOKUP(H4914,PROCV!E$33:F$44,2,0)</f>
        <v>1.3647507536516714</v>
      </c>
      <c r="J4914" s="71">
        <v>93680</v>
      </c>
      <c r="K4914" s="44">
        <f t="shared" si="76"/>
        <v>127849.85060208858</v>
      </c>
    </row>
    <row r="4915" spans="1:11" s="43" customFormat="1" ht="19.7" customHeight="1" x14ac:dyDescent="0.25">
      <c r="A4915" s="43" t="s">
        <v>198</v>
      </c>
      <c r="B4915" s="1" t="s">
        <v>293</v>
      </c>
      <c r="C4915" s="1" t="s">
        <v>289</v>
      </c>
      <c r="D4915" s="1" t="s">
        <v>288</v>
      </c>
      <c r="E4915" s="45" t="str">
        <f>VLOOKUP(C4915,PROCV!E$50:G$126,3,0)</f>
        <v>Editorial</v>
      </c>
      <c r="F4915" s="1" t="s">
        <v>416</v>
      </c>
      <c r="G4915" s="1" t="s">
        <v>236</v>
      </c>
      <c r="H4915" s="1">
        <v>2012</v>
      </c>
      <c r="I4915" s="60">
        <f>VLOOKUP(H4915,PROCV!E$33:F$44,2,0)</f>
        <v>1.3647507536516714</v>
      </c>
      <c r="J4915" s="71">
        <v>409065</v>
      </c>
      <c r="K4915" s="44">
        <f t="shared" si="76"/>
        <v>558271.76704252092</v>
      </c>
    </row>
    <row r="4916" spans="1:11" s="43" customFormat="1" ht="19.7" customHeight="1" x14ac:dyDescent="0.25">
      <c r="A4916" s="43" t="s">
        <v>198</v>
      </c>
      <c r="B4916" s="1" t="s">
        <v>293</v>
      </c>
      <c r="C4916" s="1" t="s">
        <v>289</v>
      </c>
      <c r="D4916" s="1" t="s">
        <v>288</v>
      </c>
      <c r="E4916" s="45" t="str">
        <f>VLOOKUP(C4916,PROCV!E$50:G$126,3,0)</f>
        <v>Editorial</v>
      </c>
      <c r="F4916" s="1" t="s">
        <v>416</v>
      </c>
      <c r="G4916" s="1" t="s">
        <v>236</v>
      </c>
      <c r="H4916" s="1">
        <v>2012</v>
      </c>
      <c r="I4916" s="60">
        <f>VLOOKUP(H4916,PROCV!E$33:F$44,2,0)</f>
        <v>1.3647507536516714</v>
      </c>
      <c r="J4916" s="71">
        <v>386182</v>
      </c>
      <c r="K4916" s="44">
        <f t="shared" si="76"/>
        <v>527042.1755467098</v>
      </c>
    </row>
    <row r="4917" spans="1:11" s="43" customFormat="1" ht="19.7" customHeight="1" x14ac:dyDescent="0.25">
      <c r="A4917" s="43" t="s">
        <v>198</v>
      </c>
      <c r="B4917" s="1" t="s">
        <v>293</v>
      </c>
      <c r="C4917" s="1" t="s">
        <v>299</v>
      </c>
      <c r="D4917" s="1" t="s">
        <v>298</v>
      </c>
      <c r="E4917" s="45" t="str">
        <f>VLOOKUP(C4917,PROCV!E$50:G$126,3,0)</f>
        <v>NA</v>
      </c>
      <c r="F4917" s="1" t="s">
        <v>416</v>
      </c>
      <c r="G4917" s="1" t="s">
        <v>236</v>
      </c>
      <c r="H4917" s="1">
        <v>2012</v>
      </c>
      <c r="I4917" s="60">
        <f>VLOOKUP(H4917,PROCV!E$33:F$44,2,0)</f>
        <v>1.3647507536516714</v>
      </c>
      <c r="J4917" s="71">
        <v>36823</v>
      </c>
      <c r="K4917" s="44">
        <f t="shared" si="76"/>
        <v>50254.2170017155</v>
      </c>
    </row>
    <row r="4918" spans="1:11" s="43" customFormat="1" ht="19.7" customHeight="1" x14ac:dyDescent="0.25">
      <c r="A4918" s="43" t="s">
        <v>198</v>
      </c>
      <c r="B4918" s="1" t="s">
        <v>293</v>
      </c>
      <c r="C4918" s="1" t="s">
        <v>287</v>
      </c>
      <c r="D4918" s="1" t="s">
        <v>286</v>
      </c>
      <c r="E4918" s="45" t="str">
        <f>VLOOKUP(C4918,PROCV!E$50:G$126,3,0)</f>
        <v>Música</v>
      </c>
      <c r="F4918" s="1" t="s">
        <v>416</v>
      </c>
      <c r="G4918" s="1" t="s">
        <v>236</v>
      </c>
      <c r="H4918" s="1">
        <v>2012</v>
      </c>
      <c r="I4918" s="60">
        <f>VLOOKUP(H4918,PROCV!E$33:F$44,2,0)</f>
        <v>1.3647507536516714</v>
      </c>
      <c r="J4918" s="71">
        <v>97693</v>
      </c>
      <c r="K4918" s="44">
        <f t="shared" si="76"/>
        <v>133326.59537649274</v>
      </c>
    </row>
    <row r="4919" spans="1:11" s="43" customFormat="1" ht="19.7" customHeight="1" x14ac:dyDescent="0.25">
      <c r="A4919" s="43" t="s">
        <v>198</v>
      </c>
      <c r="B4919" s="1" t="s">
        <v>293</v>
      </c>
      <c r="C4919" s="1" t="s">
        <v>287</v>
      </c>
      <c r="D4919" s="1" t="s">
        <v>286</v>
      </c>
      <c r="E4919" s="45" t="str">
        <f>VLOOKUP(C4919,PROCV!E$50:G$126,3,0)</f>
        <v>Música</v>
      </c>
      <c r="F4919" s="1" t="s">
        <v>416</v>
      </c>
      <c r="G4919" s="1" t="s">
        <v>236</v>
      </c>
      <c r="H4919" s="1">
        <v>2012</v>
      </c>
      <c r="I4919" s="60">
        <f>VLOOKUP(H4919,PROCV!E$33:F$44,2,0)</f>
        <v>1.3647507536516714</v>
      </c>
      <c r="J4919" s="71">
        <v>50579</v>
      </c>
      <c r="K4919" s="44">
        <f t="shared" si="76"/>
        <v>69027.728368947894</v>
      </c>
    </row>
    <row r="4920" spans="1:11" s="43" customFormat="1" ht="19.7" customHeight="1" x14ac:dyDescent="0.25">
      <c r="A4920" s="43" t="s">
        <v>198</v>
      </c>
      <c r="B4920" s="1" t="s">
        <v>293</v>
      </c>
      <c r="C4920" s="1" t="s">
        <v>287</v>
      </c>
      <c r="D4920" s="1" t="s">
        <v>286</v>
      </c>
      <c r="E4920" s="45" t="str">
        <f>VLOOKUP(C4920,PROCV!E$50:G$126,3,0)</f>
        <v>Música</v>
      </c>
      <c r="F4920" s="1" t="s">
        <v>416</v>
      </c>
      <c r="G4920" s="1" t="s">
        <v>236</v>
      </c>
      <c r="H4920" s="1">
        <v>2012</v>
      </c>
      <c r="I4920" s="60">
        <f>VLOOKUP(H4920,PROCV!E$33:F$44,2,0)</f>
        <v>1.3647507536516714</v>
      </c>
      <c r="J4920" s="71">
        <v>310925</v>
      </c>
      <c r="K4920" s="44">
        <f t="shared" si="76"/>
        <v>424335.12807914591</v>
      </c>
    </row>
    <row r="4921" spans="1:11" s="43" customFormat="1" ht="19.7" customHeight="1" x14ac:dyDescent="0.25">
      <c r="A4921" s="43" t="s">
        <v>198</v>
      </c>
      <c r="B4921" s="1" t="s">
        <v>293</v>
      </c>
      <c r="C4921" s="1" t="s">
        <v>285</v>
      </c>
      <c r="D4921" s="1" t="s">
        <v>284</v>
      </c>
      <c r="E4921" s="45" t="str">
        <f>VLOOKUP(C4921,PROCV!E$50:G$126,3,0)</f>
        <v>Editorial</v>
      </c>
      <c r="F4921" s="1" t="s">
        <v>416</v>
      </c>
      <c r="G4921" s="1" t="s">
        <v>236</v>
      </c>
      <c r="H4921" s="1">
        <v>2012</v>
      </c>
      <c r="I4921" s="60">
        <f>VLOOKUP(H4921,PROCV!E$33:F$44,2,0)</f>
        <v>1.3647507536516714</v>
      </c>
      <c r="J4921" s="71">
        <v>60356</v>
      </c>
      <c r="K4921" s="44">
        <f t="shared" si="76"/>
        <v>82370.896487400285</v>
      </c>
    </row>
    <row r="4922" spans="1:11" s="43" customFormat="1" ht="19.7" customHeight="1" x14ac:dyDescent="0.25">
      <c r="A4922" s="43" t="s">
        <v>198</v>
      </c>
      <c r="B4922" s="1" t="s">
        <v>293</v>
      </c>
      <c r="C4922" s="1" t="s">
        <v>285</v>
      </c>
      <c r="D4922" s="1" t="s">
        <v>284</v>
      </c>
      <c r="E4922" s="45" t="str">
        <f>VLOOKUP(C4922,PROCV!E$50:G$126,3,0)</f>
        <v>Editorial</v>
      </c>
      <c r="F4922" s="1" t="s">
        <v>416</v>
      </c>
      <c r="G4922" s="1" t="s">
        <v>236</v>
      </c>
      <c r="H4922" s="1">
        <v>2012</v>
      </c>
      <c r="I4922" s="60">
        <f>VLOOKUP(H4922,PROCV!E$33:F$44,2,0)</f>
        <v>1.3647507536516714</v>
      </c>
      <c r="J4922" s="71">
        <v>33210</v>
      </c>
      <c r="K4922" s="44">
        <f t="shared" si="76"/>
        <v>45323.372528772008</v>
      </c>
    </row>
    <row r="4923" spans="1:11" s="43" customFormat="1" ht="19.7" customHeight="1" x14ac:dyDescent="0.25">
      <c r="A4923" s="43" t="s">
        <v>198</v>
      </c>
      <c r="B4923" s="1" t="s">
        <v>293</v>
      </c>
      <c r="C4923" s="1" t="s">
        <v>285</v>
      </c>
      <c r="D4923" s="1" t="s">
        <v>284</v>
      </c>
      <c r="E4923" s="45" t="str">
        <f>VLOOKUP(C4923,PROCV!E$50:G$126,3,0)</f>
        <v>Editorial</v>
      </c>
      <c r="F4923" s="1" t="s">
        <v>416</v>
      </c>
      <c r="G4923" s="1" t="s">
        <v>236</v>
      </c>
      <c r="H4923" s="1">
        <v>2012</v>
      </c>
      <c r="I4923" s="60">
        <f>VLOOKUP(H4923,PROCV!E$33:F$44,2,0)</f>
        <v>1.3647507536516714</v>
      </c>
      <c r="J4923" s="71">
        <v>199294</v>
      </c>
      <c r="K4923" s="44">
        <f t="shared" si="76"/>
        <v>271986.63669825619</v>
      </c>
    </row>
    <row r="4924" spans="1:11" s="43" customFormat="1" ht="19.7" customHeight="1" x14ac:dyDescent="0.25">
      <c r="A4924" s="43" t="s">
        <v>198</v>
      </c>
      <c r="B4924" s="1" t="s">
        <v>293</v>
      </c>
      <c r="C4924" s="1" t="s">
        <v>285</v>
      </c>
      <c r="D4924" s="1" t="s">
        <v>284</v>
      </c>
      <c r="E4924" s="45" t="str">
        <f>VLOOKUP(C4924,PROCV!E$50:G$126,3,0)</f>
        <v>Editorial</v>
      </c>
      <c r="F4924" s="1" t="s">
        <v>416</v>
      </c>
      <c r="G4924" s="1" t="s">
        <v>236</v>
      </c>
      <c r="H4924" s="1">
        <v>2012</v>
      </c>
      <c r="I4924" s="60">
        <f>VLOOKUP(H4924,PROCV!E$33:F$44,2,0)</f>
        <v>1.3647507536516714</v>
      </c>
      <c r="J4924" s="71">
        <v>428531</v>
      </c>
      <c r="K4924" s="44">
        <f t="shared" si="76"/>
        <v>584838.00521310442</v>
      </c>
    </row>
    <row r="4925" spans="1:11" s="43" customFormat="1" ht="19.7" customHeight="1" x14ac:dyDescent="0.25">
      <c r="A4925" s="43" t="s">
        <v>198</v>
      </c>
      <c r="B4925" s="1" t="s">
        <v>293</v>
      </c>
      <c r="C4925" s="1" t="s">
        <v>285</v>
      </c>
      <c r="D4925" s="1" t="s">
        <v>284</v>
      </c>
      <c r="E4925" s="45" t="str">
        <f>VLOOKUP(C4925,PROCV!E$50:G$126,3,0)</f>
        <v>Editorial</v>
      </c>
      <c r="F4925" s="1" t="s">
        <v>416</v>
      </c>
      <c r="G4925" s="1" t="s">
        <v>236</v>
      </c>
      <c r="H4925" s="1">
        <v>2012</v>
      </c>
      <c r="I4925" s="60">
        <f>VLOOKUP(H4925,PROCV!E$33:F$44,2,0)</f>
        <v>1.3647507536516714</v>
      </c>
      <c r="J4925" s="71">
        <v>5000</v>
      </c>
      <c r="K4925" s="44">
        <f t="shared" si="76"/>
        <v>6823.753768258357</v>
      </c>
    </row>
    <row r="4926" spans="1:11" s="43" customFormat="1" ht="19.7" customHeight="1" x14ac:dyDescent="0.25">
      <c r="A4926" s="43" t="s">
        <v>198</v>
      </c>
      <c r="B4926" s="1" t="s">
        <v>293</v>
      </c>
      <c r="C4926" s="1" t="s">
        <v>285</v>
      </c>
      <c r="D4926" s="1" t="s">
        <v>284</v>
      </c>
      <c r="E4926" s="45" t="str">
        <f>VLOOKUP(C4926,PROCV!E$50:G$126,3,0)</f>
        <v>Editorial</v>
      </c>
      <c r="F4926" s="1" t="s">
        <v>416</v>
      </c>
      <c r="G4926" s="1" t="s">
        <v>236</v>
      </c>
      <c r="H4926" s="1">
        <v>2012</v>
      </c>
      <c r="I4926" s="60">
        <f>VLOOKUP(H4926,PROCV!E$33:F$44,2,0)</f>
        <v>1.3647507536516714</v>
      </c>
      <c r="J4926" s="71">
        <v>77490</v>
      </c>
      <c r="K4926" s="44">
        <f t="shared" si="76"/>
        <v>105754.53590046802</v>
      </c>
    </row>
    <row r="4927" spans="1:11" s="43" customFormat="1" ht="19.7" customHeight="1" x14ac:dyDescent="0.25">
      <c r="A4927" s="43" t="s">
        <v>198</v>
      </c>
      <c r="B4927" s="1" t="s">
        <v>293</v>
      </c>
      <c r="C4927" s="1" t="s">
        <v>283</v>
      </c>
      <c r="D4927" s="1" t="s">
        <v>282</v>
      </c>
      <c r="E4927" s="45" t="str">
        <f>VLOOKUP(C4927,PROCV!E$50:G$126,3,0)</f>
        <v>Editorial</v>
      </c>
      <c r="F4927" s="1" t="s">
        <v>416</v>
      </c>
      <c r="G4927" s="1" t="s">
        <v>236</v>
      </c>
      <c r="H4927" s="1">
        <v>2012</v>
      </c>
      <c r="I4927" s="60">
        <f>VLOOKUP(H4927,PROCV!E$33:F$44,2,0)</f>
        <v>1.3647507536516714</v>
      </c>
      <c r="J4927" s="71">
        <v>12797</v>
      </c>
      <c r="K4927" s="44">
        <f t="shared" si="76"/>
        <v>17464.715394480438</v>
      </c>
    </row>
    <row r="4928" spans="1:11" s="43" customFormat="1" ht="19.7" customHeight="1" x14ac:dyDescent="0.25">
      <c r="A4928" s="43" t="s">
        <v>198</v>
      </c>
      <c r="B4928" s="1" t="s">
        <v>293</v>
      </c>
      <c r="C4928" s="1" t="s">
        <v>283</v>
      </c>
      <c r="D4928" s="1" t="s">
        <v>282</v>
      </c>
      <c r="E4928" s="45" t="str">
        <f>VLOOKUP(C4928,PROCV!E$50:G$126,3,0)</f>
        <v>Editorial</v>
      </c>
      <c r="F4928" s="1" t="s">
        <v>416</v>
      </c>
      <c r="G4928" s="1" t="s">
        <v>236</v>
      </c>
      <c r="H4928" s="1">
        <v>2012</v>
      </c>
      <c r="I4928" s="60">
        <f>VLOOKUP(H4928,PROCV!E$33:F$44,2,0)</f>
        <v>1.3647507536516714</v>
      </c>
      <c r="J4928" s="71">
        <v>122000</v>
      </c>
      <c r="K4928" s="44">
        <f t="shared" si="76"/>
        <v>166499.59194550393</v>
      </c>
    </row>
    <row r="4929" spans="1:11" s="43" customFormat="1" ht="19.7" customHeight="1" x14ac:dyDescent="0.25">
      <c r="A4929" s="43" t="s">
        <v>198</v>
      </c>
      <c r="B4929" s="1" t="s">
        <v>293</v>
      </c>
      <c r="C4929" s="1" t="s">
        <v>283</v>
      </c>
      <c r="D4929" s="1" t="s">
        <v>282</v>
      </c>
      <c r="E4929" s="45" t="str">
        <f>VLOOKUP(C4929,PROCV!E$50:G$126,3,0)</f>
        <v>Editorial</v>
      </c>
      <c r="F4929" s="1" t="s">
        <v>416</v>
      </c>
      <c r="G4929" s="1" t="s">
        <v>236</v>
      </c>
      <c r="H4929" s="1">
        <v>2012</v>
      </c>
      <c r="I4929" s="60">
        <f>VLOOKUP(H4929,PROCV!E$33:F$44,2,0)</f>
        <v>1.3647507536516714</v>
      </c>
      <c r="J4929" s="71">
        <v>15585</v>
      </c>
      <c r="K4929" s="44">
        <f t="shared" si="76"/>
        <v>21269.640495661301</v>
      </c>
    </row>
    <row r="4930" spans="1:11" s="43" customFormat="1" ht="19.7" customHeight="1" x14ac:dyDescent="0.25">
      <c r="A4930" s="43" t="s">
        <v>198</v>
      </c>
      <c r="B4930" s="1" t="s">
        <v>293</v>
      </c>
      <c r="C4930" s="1" t="s">
        <v>283</v>
      </c>
      <c r="D4930" s="1" t="s">
        <v>282</v>
      </c>
      <c r="E4930" s="45" t="str">
        <f>VLOOKUP(C4930,PROCV!E$50:G$126,3,0)</f>
        <v>Editorial</v>
      </c>
      <c r="F4930" s="1" t="s">
        <v>416</v>
      </c>
      <c r="G4930" s="1" t="s">
        <v>236</v>
      </c>
      <c r="H4930" s="1">
        <v>2012</v>
      </c>
      <c r="I4930" s="60">
        <f>VLOOKUP(H4930,PROCV!E$33:F$44,2,0)</f>
        <v>1.3647507536516714</v>
      </c>
      <c r="J4930" s="71">
        <v>175899</v>
      </c>
      <c r="K4930" s="44">
        <f t="shared" si="76"/>
        <v>240058.29281657535</v>
      </c>
    </row>
    <row r="4931" spans="1:11" s="43" customFormat="1" ht="19.7" customHeight="1" x14ac:dyDescent="0.25">
      <c r="A4931" s="43" t="s">
        <v>198</v>
      </c>
      <c r="B4931" s="1" t="s">
        <v>293</v>
      </c>
      <c r="C4931" s="1" t="s">
        <v>281</v>
      </c>
      <c r="D4931" s="1" t="s">
        <v>280</v>
      </c>
      <c r="E4931" s="45" t="str">
        <f>VLOOKUP(C4931,PROCV!E$50:G$126,3,0)</f>
        <v>Música</v>
      </c>
      <c r="F4931" s="1" t="s">
        <v>416</v>
      </c>
      <c r="G4931" s="1" t="s">
        <v>236</v>
      </c>
      <c r="H4931" s="1">
        <v>2012</v>
      </c>
      <c r="I4931" s="60">
        <f>VLOOKUP(H4931,PROCV!E$33:F$44,2,0)</f>
        <v>1.3647507536516714</v>
      </c>
      <c r="J4931" s="71">
        <v>16267</v>
      </c>
      <c r="K4931" s="44">
        <f t="shared" ref="K4931:K4994" si="77">J4931*I4931</f>
        <v>22200.400509651739</v>
      </c>
    </row>
    <row r="4932" spans="1:11" s="43" customFormat="1" ht="19.7" customHeight="1" x14ac:dyDescent="0.25">
      <c r="A4932" s="43" t="s">
        <v>198</v>
      </c>
      <c r="B4932" s="1" t="s">
        <v>293</v>
      </c>
      <c r="C4932" s="1" t="s">
        <v>281</v>
      </c>
      <c r="D4932" s="1" t="s">
        <v>280</v>
      </c>
      <c r="E4932" s="45" t="str">
        <f>VLOOKUP(C4932,PROCV!E$50:G$126,3,0)</f>
        <v>Música</v>
      </c>
      <c r="F4932" s="1" t="s">
        <v>416</v>
      </c>
      <c r="G4932" s="1" t="s">
        <v>236</v>
      </c>
      <c r="H4932" s="1">
        <v>2012</v>
      </c>
      <c r="I4932" s="60">
        <f>VLOOKUP(H4932,PROCV!E$33:F$44,2,0)</f>
        <v>1.3647507536516714</v>
      </c>
      <c r="J4932" s="71">
        <v>58882</v>
      </c>
      <c r="K4932" s="44">
        <f t="shared" si="77"/>
        <v>80359.253876517716</v>
      </c>
    </row>
    <row r="4933" spans="1:11" s="43" customFormat="1" ht="19.7" customHeight="1" x14ac:dyDescent="0.25">
      <c r="A4933" s="43" t="s">
        <v>198</v>
      </c>
      <c r="B4933" s="1" t="s">
        <v>293</v>
      </c>
      <c r="C4933" s="1" t="s">
        <v>279</v>
      </c>
      <c r="D4933" s="1" t="s">
        <v>278</v>
      </c>
      <c r="E4933" s="45" t="str">
        <f>VLOOKUP(C4933,PROCV!E$50:G$126,3,0)</f>
        <v>Editorial</v>
      </c>
      <c r="F4933" s="1" t="s">
        <v>416</v>
      </c>
      <c r="G4933" s="1" t="s">
        <v>236</v>
      </c>
      <c r="H4933" s="1">
        <v>2012</v>
      </c>
      <c r="I4933" s="60">
        <f>VLOOKUP(H4933,PROCV!E$33:F$44,2,0)</f>
        <v>1.3647507536516714</v>
      </c>
      <c r="J4933" s="71">
        <v>2384</v>
      </c>
      <c r="K4933" s="44">
        <f t="shared" si="77"/>
        <v>3253.5657967055845</v>
      </c>
    </row>
    <row r="4934" spans="1:11" s="43" customFormat="1" ht="19.7" customHeight="1" x14ac:dyDescent="0.25">
      <c r="A4934" s="43" t="s">
        <v>198</v>
      </c>
      <c r="B4934" s="1" t="s">
        <v>293</v>
      </c>
      <c r="C4934" s="1" t="s">
        <v>279</v>
      </c>
      <c r="D4934" s="1" t="s">
        <v>278</v>
      </c>
      <c r="E4934" s="45" t="str">
        <f>VLOOKUP(C4934,PROCV!E$50:G$126,3,0)</f>
        <v>Editorial</v>
      </c>
      <c r="F4934" s="1" t="s">
        <v>416</v>
      </c>
      <c r="G4934" s="1" t="s">
        <v>236</v>
      </c>
      <c r="H4934" s="1">
        <v>2012</v>
      </c>
      <c r="I4934" s="60">
        <f>VLOOKUP(H4934,PROCV!E$33:F$44,2,0)</f>
        <v>1.3647507536516714</v>
      </c>
      <c r="J4934" s="71">
        <v>50000</v>
      </c>
      <c r="K4934" s="44">
        <f t="shared" si="77"/>
        <v>68237.53768258357</v>
      </c>
    </row>
    <row r="4935" spans="1:11" s="43" customFormat="1" ht="19.7" customHeight="1" x14ac:dyDescent="0.25">
      <c r="A4935" s="43" t="s">
        <v>198</v>
      </c>
      <c r="B4935" s="1" t="s">
        <v>293</v>
      </c>
      <c r="C4935" s="1" t="s">
        <v>279</v>
      </c>
      <c r="D4935" s="1" t="s">
        <v>278</v>
      </c>
      <c r="E4935" s="45" t="str">
        <f>VLOOKUP(C4935,PROCV!E$50:G$126,3,0)</f>
        <v>Editorial</v>
      </c>
      <c r="F4935" s="1" t="s">
        <v>416</v>
      </c>
      <c r="G4935" s="1" t="s">
        <v>236</v>
      </c>
      <c r="H4935" s="1">
        <v>2012</v>
      </c>
      <c r="I4935" s="60">
        <f>VLOOKUP(H4935,PROCV!E$33:F$44,2,0)</f>
        <v>1.3647507536516714</v>
      </c>
      <c r="J4935" s="71">
        <v>90814</v>
      </c>
      <c r="K4935" s="44">
        <f t="shared" si="77"/>
        <v>123938.47494212289</v>
      </c>
    </row>
    <row r="4936" spans="1:11" s="43" customFormat="1" ht="19.7" customHeight="1" x14ac:dyDescent="0.25">
      <c r="A4936" s="43" t="s">
        <v>198</v>
      </c>
      <c r="B4936" s="1" t="s">
        <v>293</v>
      </c>
      <c r="C4936" s="1" t="s">
        <v>279</v>
      </c>
      <c r="D4936" s="1" t="s">
        <v>278</v>
      </c>
      <c r="E4936" s="45" t="str">
        <f>VLOOKUP(C4936,PROCV!E$50:G$126,3,0)</f>
        <v>Editorial</v>
      </c>
      <c r="F4936" s="1" t="s">
        <v>416</v>
      </c>
      <c r="G4936" s="1" t="s">
        <v>236</v>
      </c>
      <c r="H4936" s="1">
        <v>2012</v>
      </c>
      <c r="I4936" s="60">
        <f>VLOOKUP(H4936,PROCV!E$33:F$44,2,0)</f>
        <v>1.3647507536516714</v>
      </c>
      <c r="J4936" s="71">
        <v>92238</v>
      </c>
      <c r="K4936" s="44">
        <f t="shared" si="77"/>
        <v>125881.88001532287</v>
      </c>
    </row>
    <row r="4937" spans="1:11" s="43" customFormat="1" ht="19.7" customHeight="1" x14ac:dyDescent="0.25">
      <c r="A4937" s="43" t="s">
        <v>198</v>
      </c>
      <c r="B4937" s="1" t="s">
        <v>293</v>
      </c>
      <c r="C4937" s="1" t="s">
        <v>277</v>
      </c>
      <c r="D4937" s="1" t="s">
        <v>276</v>
      </c>
      <c r="E4937" s="45" t="str">
        <f>VLOOKUP(C4937,PROCV!E$50:G$126,3,0)</f>
        <v>Editorial</v>
      </c>
      <c r="F4937" s="1" t="s">
        <v>416</v>
      </c>
      <c r="G4937" s="1" t="s">
        <v>236</v>
      </c>
      <c r="H4937" s="1">
        <v>2012</v>
      </c>
      <c r="I4937" s="60">
        <f>VLOOKUP(H4937,PROCV!E$33:F$44,2,0)</f>
        <v>1.3647507536516714</v>
      </c>
      <c r="J4937" s="71">
        <v>38253</v>
      </c>
      <c r="K4937" s="44">
        <f t="shared" si="77"/>
        <v>52205.810579437384</v>
      </c>
    </row>
    <row r="4938" spans="1:11" s="43" customFormat="1" ht="19.7" customHeight="1" x14ac:dyDescent="0.25">
      <c r="A4938" s="43" t="s">
        <v>198</v>
      </c>
      <c r="B4938" s="1" t="s">
        <v>293</v>
      </c>
      <c r="C4938" s="1" t="s">
        <v>275</v>
      </c>
      <c r="D4938" s="1" t="s">
        <v>274</v>
      </c>
      <c r="E4938" s="45" t="str">
        <f>VLOOKUP(C4938,PROCV!E$50:G$126,3,0)</f>
        <v>Editorial</v>
      </c>
      <c r="F4938" s="1" t="s">
        <v>416</v>
      </c>
      <c r="G4938" s="1" t="s">
        <v>236</v>
      </c>
      <c r="H4938" s="1">
        <v>2012</v>
      </c>
      <c r="I4938" s="60">
        <f>VLOOKUP(H4938,PROCV!E$33:F$44,2,0)</f>
        <v>1.3647507536516714</v>
      </c>
      <c r="J4938" s="71">
        <v>128617</v>
      </c>
      <c r="K4938" s="44">
        <f t="shared" si="77"/>
        <v>175530.14768241701</v>
      </c>
    </row>
    <row r="4939" spans="1:11" s="43" customFormat="1" ht="19.7" customHeight="1" x14ac:dyDescent="0.25">
      <c r="A4939" s="43" t="s">
        <v>198</v>
      </c>
      <c r="B4939" s="1" t="s">
        <v>293</v>
      </c>
      <c r="C4939" s="1" t="s">
        <v>275</v>
      </c>
      <c r="D4939" s="1" t="s">
        <v>274</v>
      </c>
      <c r="E4939" s="45" t="str">
        <f>VLOOKUP(C4939,PROCV!E$50:G$126,3,0)</f>
        <v>Editorial</v>
      </c>
      <c r="F4939" s="1" t="s">
        <v>416</v>
      </c>
      <c r="G4939" s="1" t="s">
        <v>236</v>
      </c>
      <c r="H4939" s="1">
        <v>2012</v>
      </c>
      <c r="I4939" s="60">
        <f>VLOOKUP(H4939,PROCV!E$33:F$44,2,0)</f>
        <v>1.3647507536516714</v>
      </c>
      <c r="J4939" s="71">
        <v>10810</v>
      </c>
      <c r="K4939" s="44">
        <f t="shared" si="77"/>
        <v>14752.955646974568</v>
      </c>
    </row>
    <row r="4940" spans="1:11" s="43" customFormat="1" ht="19.7" customHeight="1" x14ac:dyDescent="0.25">
      <c r="A4940" s="43" t="s">
        <v>198</v>
      </c>
      <c r="B4940" s="1" t="s">
        <v>293</v>
      </c>
      <c r="C4940" s="1" t="s">
        <v>307</v>
      </c>
      <c r="D4940" s="1" t="s">
        <v>306</v>
      </c>
      <c r="E4940" s="45" t="str">
        <f>VLOOKUP(C4940,PROCV!E$50:G$126,3,0)</f>
        <v>NA</v>
      </c>
      <c r="F4940" s="1" t="s">
        <v>416</v>
      </c>
      <c r="G4940" s="1" t="s">
        <v>236</v>
      </c>
      <c r="H4940" s="1">
        <v>2012</v>
      </c>
      <c r="I4940" s="60">
        <f>VLOOKUP(H4940,PROCV!E$33:F$44,2,0)</f>
        <v>1.3647507536516714</v>
      </c>
      <c r="J4940" s="71">
        <v>1734</v>
      </c>
      <c r="K4940" s="44">
        <f t="shared" si="77"/>
        <v>2366.4778068319984</v>
      </c>
    </row>
    <row r="4941" spans="1:11" s="43" customFormat="1" ht="19.7" customHeight="1" x14ac:dyDescent="0.25">
      <c r="A4941" s="43" t="s">
        <v>198</v>
      </c>
      <c r="B4941" s="1" t="s">
        <v>293</v>
      </c>
      <c r="C4941" s="1" t="s">
        <v>307</v>
      </c>
      <c r="D4941" s="1" t="s">
        <v>306</v>
      </c>
      <c r="E4941" s="45" t="str">
        <f>VLOOKUP(C4941,PROCV!E$50:G$126,3,0)</f>
        <v>NA</v>
      </c>
      <c r="F4941" s="1" t="s">
        <v>416</v>
      </c>
      <c r="G4941" s="1" t="s">
        <v>236</v>
      </c>
      <c r="H4941" s="1">
        <v>2012</v>
      </c>
      <c r="I4941" s="60">
        <f>VLOOKUP(H4941,PROCV!E$33:F$44,2,0)</f>
        <v>1.3647507536516714</v>
      </c>
      <c r="J4941" s="71">
        <v>107333</v>
      </c>
      <c r="K4941" s="44">
        <f t="shared" si="77"/>
        <v>146482.79264169486</v>
      </c>
    </row>
    <row r="4942" spans="1:11" s="43" customFormat="1" ht="19.7" customHeight="1" x14ac:dyDescent="0.25">
      <c r="A4942" s="43" t="s">
        <v>198</v>
      </c>
      <c r="B4942" s="1" t="s">
        <v>293</v>
      </c>
      <c r="C4942" s="1" t="s">
        <v>307</v>
      </c>
      <c r="D4942" s="1" t="s">
        <v>306</v>
      </c>
      <c r="E4942" s="45" t="str">
        <f>VLOOKUP(C4942,PROCV!E$50:G$126,3,0)</f>
        <v>NA</v>
      </c>
      <c r="F4942" s="1" t="s">
        <v>416</v>
      </c>
      <c r="G4942" s="1" t="s">
        <v>236</v>
      </c>
      <c r="H4942" s="1">
        <v>2012</v>
      </c>
      <c r="I4942" s="60">
        <f>VLOOKUP(H4942,PROCV!E$33:F$44,2,0)</f>
        <v>1.3647507536516714</v>
      </c>
      <c r="J4942" s="71">
        <v>213418</v>
      </c>
      <c r="K4942" s="44">
        <f t="shared" si="77"/>
        <v>291262.3763428324</v>
      </c>
    </row>
    <row r="4943" spans="1:11" s="43" customFormat="1" ht="19.7" customHeight="1" x14ac:dyDescent="0.25">
      <c r="A4943" s="43" t="s">
        <v>198</v>
      </c>
      <c r="B4943" s="1" t="s">
        <v>293</v>
      </c>
      <c r="C4943" s="1" t="s">
        <v>273</v>
      </c>
      <c r="D4943" s="1" t="s">
        <v>272</v>
      </c>
      <c r="E4943" s="45" t="str">
        <f>VLOOKUP(C4943,PROCV!E$50:G$126,3,0)</f>
        <v>Editorial</v>
      </c>
      <c r="F4943" s="1" t="s">
        <v>416</v>
      </c>
      <c r="G4943" s="1" t="s">
        <v>236</v>
      </c>
      <c r="H4943" s="1">
        <v>2012</v>
      </c>
      <c r="I4943" s="60">
        <f>VLOOKUP(H4943,PROCV!E$33:F$44,2,0)</f>
        <v>1.3647507536516714</v>
      </c>
      <c r="J4943" s="71">
        <v>236700</v>
      </c>
      <c r="K4943" s="44">
        <f t="shared" si="77"/>
        <v>323036.5033893506</v>
      </c>
    </row>
    <row r="4944" spans="1:11" s="43" customFormat="1" ht="19.7" customHeight="1" x14ac:dyDescent="0.25">
      <c r="A4944" s="43" t="s">
        <v>198</v>
      </c>
      <c r="B4944" s="1" t="s">
        <v>293</v>
      </c>
      <c r="C4944" s="1" t="s">
        <v>273</v>
      </c>
      <c r="D4944" s="1" t="s">
        <v>272</v>
      </c>
      <c r="E4944" s="45" t="str">
        <f>VLOOKUP(C4944,PROCV!E$50:G$126,3,0)</f>
        <v>Editorial</v>
      </c>
      <c r="F4944" s="1" t="s">
        <v>416</v>
      </c>
      <c r="G4944" s="1" t="s">
        <v>236</v>
      </c>
      <c r="H4944" s="1">
        <v>2012</v>
      </c>
      <c r="I4944" s="60">
        <f>VLOOKUP(H4944,PROCV!E$33:F$44,2,0)</f>
        <v>1.3647507536516714</v>
      </c>
      <c r="J4944" s="71">
        <v>150533</v>
      </c>
      <c r="K4944" s="44">
        <f t="shared" si="77"/>
        <v>205440.02519944706</v>
      </c>
    </row>
    <row r="4945" spans="1:11" s="43" customFormat="1" ht="19.7" customHeight="1" x14ac:dyDescent="0.25">
      <c r="A4945" s="43" t="s">
        <v>198</v>
      </c>
      <c r="B4945" s="1" t="s">
        <v>293</v>
      </c>
      <c r="C4945" s="1" t="s">
        <v>273</v>
      </c>
      <c r="D4945" s="1" t="s">
        <v>272</v>
      </c>
      <c r="E4945" s="45" t="str">
        <f>VLOOKUP(C4945,PROCV!E$50:G$126,3,0)</f>
        <v>Editorial</v>
      </c>
      <c r="F4945" s="1" t="s">
        <v>416</v>
      </c>
      <c r="G4945" s="1" t="s">
        <v>236</v>
      </c>
      <c r="H4945" s="1">
        <v>2012</v>
      </c>
      <c r="I4945" s="60">
        <f>VLOOKUP(H4945,PROCV!E$33:F$44,2,0)</f>
        <v>1.3647507536516714</v>
      </c>
      <c r="J4945" s="71">
        <v>918055</v>
      </c>
      <c r="K4945" s="44">
        <f t="shared" si="77"/>
        <v>1252916.2531436852</v>
      </c>
    </row>
    <row r="4946" spans="1:11" s="43" customFormat="1" ht="19.7" customHeight="1" x14ac:dyDescent="0.25">
      <c r="A4946" s="43" t="s">
        <v>198</v>
      </c>
      <c r="B4946" s="1" t="s">
        <v>293</v>
      </c>
      <c r="C4946" s="1" t="s">
        <v>271</v>
      </c>
      <c r="D4946" s="1" t="s">
        <v>270</v>
      </c>
      <c r="E4946" s="45" t="str">
        <f>VLOOKUP(C4946,PROCV!E$50:G$126,3,0)</f>
        <v>Editorial</v>
      </c>
      <c r="F4946" s="1" t="s">
        <v>416</v>
      </c>
      <c r="G4946" s="1" t="s">
        <v>236</v>
      </c>
      <c r="H4946" s="1">
        <v>2012</v>
      </c>
      <c r="I4946" s="60">
        <f>VLOOKUP(H4946,PROCV!E$33:F$44,2,0)</f>
        <v>1.3647507536516714</v>
      </c>
      <c r="J4946" s="71">
        <v>10428</v>
      </c>
      <c r="K4946" s="44">
        <f t="shared" si="77"/>
        <v>14231.62085907963</v>
      </c>
    </row>
    <row r="4947" spans="1:11" s="43" customFormat="1" ht="19.7" customHeight="1" x14ac:dyDescent="0.25">
      <c r="A4947" s="43" t="s">
        <v>198</v>
      </c>
      <c r="B4947" s="1" t="s">
        <v>293</v>
      </c>
      <c r="C4947" s="1" t="s">
        <v>271</v>
      </c>
      <c r="D4947" s="1" t="s">
        <v>270</v>
      </c>
      <c r="E4947" s="45" t="str">
        <f>VLOOKUP(C4947,PROCV!E$50:G$126,3,0)</f>
        <v>Editorial</v>
      </c>
      <c r="F4947" s="1" t="s">
        <v>416</v>
      </c>
      <c r="G4947" s="1" t="s">
        <v>236</v>
      </c>
      <c r="H4947" s="1">
        <v>2012</v>
      </c>
      <c r="I4947" s="60">
        <f>VLOOKUP(H4947,PROCV!E$33:F$44,2,0)</f>
        <v>1.3647507536516714</v>
      </c>
      <c r="J4947" s="71">
        <v>576000</v>
      </c>
      <c r="K4947" s="44">
        <f t="shared" si="77"/>
        <v>786096.43410336273</v>
      </c>
    </row>
    <row r="4948" spans="1:11" s="43" customFormat="1" ht="19.7" customHeight="1" x14ac:dyDescent="0.25">
      <c r="A4948" s="43" t="s">
        <v>198</v>
      </c>
      <c r="B4948" s="1" t="s">
        <v>293</v>
      </c>
      <c r="C4948" s="1" t="s">
        <v>271</v>
      </c>
      <c r="D4948" s="1" t="s">
        <v>270</v>
      </c>
      <c r="E4948" s="45" t="str">
        <f>VLOOKUP(C4948,PROCV!E$50:G$126,3,0)</f>
        <v>Editorial</v>
      </c>
      <c r="F4948" s="1" t="s">
        <v>416</v>
      </c>
      <c r="G4948" s="1" t="s">
        <v>236</v>
      </c>
      <c r="H4948" s="1">
        <v>2012</v>
      </c>
      <c r="I4948" s="60">
        <f>VLOOKUP(H4948,PROCV!E$33:F$44,2,0)</f>
        <v>1.3647507536516714</v>
      </c>
      <c r="J4948" s="71">
        <v>109385</v>
      </c>
      <c r="K4948" s="44">
        <f t="shared" si="77"/>
        <v>149283.26118818807</v>
      </c>
    </row>
    <row r="4949" spans="1:11" s="43" customFormat="1" ht="19.7" customHeight="1" x14ac:dyDescent="0.25">
      <c r="A4949" s="43" t="s">
        <v>198</v>
      </c>
      <c r="B4949" s="1" t="s">
        <v>293</v>
      </c>
      <c r="C4949" s="1" t="s">
        <v>271</v>
      </c>
      <c r="D4949" s="1" t="s">
        <v>270</v>
      </c>
      <c r="E4949" s="45" t="str">
        <f>VLOOKUP(C4949,PROCV!E$50:G$126,3,0)</f>
        <v>Editorial</v>
      </c>
      <c r="F4949" s="1" t="s">
        <v>416</v>
      </c>
      <c r="G4949" s="1" t="s">
        <v>236</v>
      </c>
      <c r="H4949" s="1">
        <v>2012</v>
      </c>
      <c r="I4949" s="60">
        <f>VLOOKUP(H4949,PROCV!E$33:F$44,2,0)</f>
        <v>1.3647507536516714</v>
      </c>
      <c r="J4949" s="71">
        <v>267387</v>
      </c>
      <c r="K4949" s="44">
        <f t="shared" si="77"/>
        <v>364916.60976665944</v>
      </c>
    </row>
    <row r="4950" spans="1:11" s="43" customFormat="1" ht="19.7" customHeight="1" x14ac:dyDescent="0.25">
      <c r="A4950" s="43" t="s">
        <v>198</v>
      </c>
      <c r="B4950" s="1" t="s">
        <v>293</v>
      </c>
      <c r="C4950" s="1" t="s">
        <v>315</v>
      </c>
      <c r="D4950" s="1" t="s">
        <v>314</v>
      </c>
      <c r="E4950" s="45" t="str">
        <f>VLOOKUP(C4950,PROCV!E$50:G$126,3,0)</f>
        <v>Editorial</v>
      </c>
      <c r="F4950" s="1" t="s">
        <v>416</v>
      </c>
      <c r="G4950" s="1" t="s">
        <v>236</v>
      </c>
      <c r="H4950" s="1">
        <v>2012</v>
      </c>
      <c r="I4950" s="60">
        <f>VLOOKUP(H4950,PROCV!E$33:F$44,2,0)</f>
        <v>1.3647507536516714</v>
      </c>
      <c r="J4950" s="71">
        <v>6527</v>
      </c>
      <c r="K4950" s="44">
        <f t="shared" si="77"/>
        <v>8907.7281690844593</v>
      </c>
    </row>
    <row r="4951" spans="1:11" s="43" customFormat="1" ht="19.7" customHeight="1" x14ac:dyDescent="0.25">
      <c r="A4951" s="43" t="s">
        <v>198</v>
      </c>
      <c r="B4951" s="1" t="s">
        <v>293</v>
      </c>
      <c r="C4951" s="1" t="s">
        <v>315</v>
      </c>
      <c r="D4951" s="1" t="s">
        <v>314</v>
      </c>
      <c r="E4951" s="45" t="str">
        <f>VLOOKUP(C4951,PROCV!E$50:G$126,3,0)</f>
        <v>Editorial</v>
      </c>
      <c r="F4951" s="1" t="s">
        <v>416</v>
      </c>
      <c r="G4951" s="1" t="s">
        <v>236</v>
      </c>
      <c r="H4951" s="1">
        <v>2012</v>
      </c>
      <c r="I4951" s="60">
        <f>VLOOKUP(H4951,PROCV!E$33:F$44,2,0)</f>
        <v>1.3647507536516714</v>
      </c>
      <c r="J4951" s="71">
        <v>73073</v>
      </c>
      <c r="K4951" s="44">
        <f t="shared" si="77"/>
        <v>99726.431821588587</v>
      </c>
    </row>
    <row r="4952" spans="1:11" s="43" customFormat="1" ht="19.7" customHeight="1" x14ac:dyDescent="0.25">
      <c r="A4952" s="43" t="s">
        <v>198</v>
      </c>
      <c r="B4952" s="1" t="s">
        <v>293</v>
      </c>
      <c r="C4952" s="1" t="s">
        <v>269</v>
      </c>
      <c r="D4952" s="1" t="s">
        <v>268</v>
      </c>
      <c r="E4952" s="45" t="str">
        <f>VLOOKUP(C4952,PROCV!E$50:G$126,3,0)</f>
        <v>NA</v>
      </c>
      <c r="F4952" s="1" t="s">
        <v>416</v>
      </c>
      <c r="G4952" s="1" t="s">
        <v>236</v>
      </c>
      <c r="H4952" s="1">
        <v>2012</v>
      </c>
      <c r="I4952" s="60">
        <f>VLOOKUP(H4952,PROCV!E$33:F$44,2,0)</f>
        <v>1.3647507536516714</v>
      </c>
      <c r="J4952" s="71">
        <v>55992</v>
      </c>
      <c r="K4952" s="44">
        <f t="shared" si="77"/>
        <v>76415.124198464386</v>
      </c>
    </row>
    <row r="4953" spans="1:11" s="43" customFormat="1" ht="19.7" customHeight="1" x14ac:dyDescent="0.25">
      <c r="A4953" s="43" t="s">
        <v>198</v>
      </c>
      <c r="B4953" s="1" t="s">
        <v>293</v>
      </c>
      <c r="C4953" s="1" t="s">
        <v>269</v>
      </c>
      <c r="D4953" s="1" t="s">
        <v>268</v>
      </c>
      <c r="E4953" s="45" t="str">
        <f>VLOOKUP(C4953,PROCV!E$50:G$126,3,0)</f>
        <v>NA</v>
      </c>
      <c r="F4953" s="1" t="s">
        <v>416</v>
      </c>
      <c r="G4953" s="1" t="s">
        <v>236</v>
      </c>
      <c r="H4953" s="1">
        <v>2012</v>
      </c>
      <c r="I4953" s="60">
        <f>VLOOKUP(H4953,PROCV!E$33:F$44,2,0)</f>
        <v>1.3647507536516714</v>
      </c>
      <c r="J4953" s="71">
        <v>684000</v>
      </c>
      <c r="K4953" s="44">
        <f t="shared" si="77"/>
        <v>933489.51549774327</v>
      </c>
    </row>
    <row r="4954" spans="1:11" s="43" customFormat="1" ht="19.7" customHeight="1" x14ac:dyDescent="0.25">
      <c r="A4954" s="43" t="s">
        <v>198</v>
      </c>
      <c r="B4954" s="1" t="s">
        <v>293</v>
      </c>
      <c r="C4954" s="1" t="s">
        <v>269</v>
      </c>
      <c r="D4954" s="1" t="s">
        <v>268</v>
      </c>
      <c r="E4954" s="45" t="str">
        <f>VLOOKUP(C4954,PROCV!E$50:G$126,3,0)</f>
        <v>NA</v>
      </c>
      <c r="F4954" s="1" t="s">
        <v>416</v>
      </c>
      <c r="G4954" s="1" t="s">
        <v>236</v>
      </c>
      <c r="H4954" s="1">
        <v>2012</v>
      </c>
      <c r="I4954" s="60">
        <f>VLOOKUP(H4954,PROCV!E$33:F$44,2,0)</f>
        <v>1.3647507536516714</v>
      </c>
      <c r="J4954" s="71">
        <v>119501</v>
      </c>
      <c r="K4954" s="44">
        <f t="shared" si="77"/>
        <v>163089.07981212839</v>
      </c>
    </row>
    <row r="4955" spans="1:11" s="43" customFormat="1" ht="19.7" customHeight="1" x14ac:dyDescent="0.25">
      <c r="A4955" s="43" t="s">
        <v>198</v>
      </c>
      <c r="B4955" s="1" t="s">
        <v>293</v>
      </c>
      <c r="C4955" s="1" t="s">
        <v>269</v>
      </c>
      <c r="D4955" s="1" t="s">
        <v>268</v>
      </c>
      <c r="E4955" s="45" t="str">
        <f>VLOOKUP(C4955,PROCV!E$50:G$126,3,0)</f>
        <v>NA</v>
      </c>
      <c r="F4955" s="1" t="s">
        <v>416</v>
      </c>
      <c r="G4955" s="1" t="s">
        <v>236</v>
      </c>
      <c r="H4955" s="1">
        <v>2012</v>
      </c>
      <c r="I4955" s="60">
        <f>VLOOKUP(H4955,PROCV!E$33:F$44,2,0)</f>
        <v>1.3647507536516714</v>
      </c>
      <c r="J4955" s="71">
        <v>468434</v>
      </c>
      <c r="K4955" s="44">
        <f t="shared" si="77"/>
        <v>639295.65453606704</v>
      </c>
    </row>
    <row r="4956" spans="1:11" s="43" customFormat="1" ht="19.7" customHeight="1" x14ac:dyDescent="0.25">
      <c r="A4956" s="43" t="s">
        <v>198</v>
      </c>
      <c r="B4956" s="1" t="s">
        <v>293</v>
      </c>
      <c r="C4956" s="1" t="s">
        <v>269</v>
      </c>
      <c r="D4956" s="1" t="s">
        <v>268</v>
      </c>
      <c r="E4956" s="45" t="str">
        <f>VLOOKUP(C4956,PROCV!E$50:G$126,3,0)</f>
        <v>NA</v>
      </c>
      <c r="F4956" s="1" t="s">
        <v>416</v>
      </c>
      <c r="G4956" s="1" t="s">
        <v>236</v>
      </c>
      <c r="H4956" s="1">
        <v>2012</v>
      </c>
      <c r="I4956" s="60">
        <f>VLOOKUP(H4956,PROCV!E$33:F$44,2,0)</f>
        <v>1.3647507536516714</v>
      </c>
      <c r="J4956" s="71">
        <v>610576</v>
      </c>
      <c r="K4956" s="44">
        <f t="shared" si="77"/>
        <v>833284.05616162298</v>
      </c>
    </row>
    <row r="4957" spans="1:11" s="43" customFormat="1" ht="19.7" customHeight="1" x14ac:dyDescent="0.25">
      <c r="A4957" s="43" t="s">
        <v>198</v>
      </c>
      <c r="B4957" s="1" t="s">
        <v>293</v>
      </c>
      <c r="C4957" s="1" t="s">
        <v>328</v>
      </c>
      <c r="D4957" s="1" t="s">
        <v>327</v>
      </c>
      <c r="E4957" s="45" t="str">
        <f>VLOOKUP(C4957,PROCV!E$50:G$126,3,0)</f>
        <v>Audiovisual</v>
      </c>
      <c r="F4957" s="1" t="s">
        <v>416</v>
      </c>
      <c r="G4957" s="1" t="s">
        <v>236</v>
      </c>
      <c r="H4957" s="1">
        <v>2012</v>
      </c>
      <c r="I4957" s="60">
        <f>VLOOKUP(H4957,PROCV!E$33:F$44,2,0)</f>
        <v>1.3647507536516714</v>
      </c>
      <c r="J4957" s="71">
        <v>40950</v>
      </c>
      <c r="K4957" s="44">
        <f t="shared" si="77"/>
        <v>55886.543362035947</v>
      </c>
    </row>
    <row r="4958" spans="1:11" s="43" customFormat="1" ht="19.7" customHeight="1" x14ac:dyDescent="0.25">
      <c r="A4958" s="43" t="s">
        <v>198</v>
      </c>
      <c r="B4958" s="1" t="s">
        <v>293</v>
      </c>
      <c r="C4958" s="1" t="s">
        <v>264</v>
      </c>
      <c r="D4958" s="1" t="s">
        <v>263</v>
      </c>
      <c r="E4958" s="45" t="str">
        <f>VLOOKUP(C4958,PROCV!E$50:G$126,3,0)</f>
        <v>Audiovisual</v>
      </c>
      <c r="F4958" s="1" t="s">
        <v>416</v>
      </c>
      <c r="G4958" s="1" t="s">
        <v>265</v>
      </c>
      <c r="H4958" s="1">
        <v>2012</v>
      </c>
      <c r="I4958" s="60">
        <f>VLOOKUP(H4958,PROCV!E$33:F$44,2,0)</f>
        <v>1.3647507536516714</v>
      </c>
      <c r="J4958" s="71">
        <v>300000</v>
      </c>
      <c r="K4958" s="44">
        <f t="shared" si="77"/>
        <v>409425.22609550145</v>
      </c>
    </row>
    <row r="4959" spans="1:11" s="43" customFormat="1" ht="19.7" customHeight="1" x14ac:dyDescent="0.25">
      <c r="A4959" s="43" t="s">
        <v>198</v>
      </c>
      <c r="B4959" s="1" t="s">
        <v>293</v>
      </c>
      <c r="C4959" s="1" t="s">
        <v>264</v>
      </c>
      <c r="D4959" s="1" t="s">
        <v>263</v>
      </c>
      <c r="E4959" s="45" t="str">
        <f>VLOOKUP(C4959,PROCV!E$50:G$126,3,0)</f>
        <v>Audiovisual</v>
      </c>
      <c r="F4959" s="1" t="s">
        <v>416</v>
      </c>
      <c r="G4959" s="1" t="s">
        <v>236</v>
      </c>
      <c r="H4959" s="1">
        <v>2012</v>
      </c>
      <c r="I4959" s="60">
        <f>VLOOKUP(H4959,PROCV!E$33:F$44,2,0)</f>
        <v>1.3647507536516714</v>
      </c>
      <c r="J4959" s="71">
        <v>33469</v>
      </c>
      <c r="K4959" s="44">
        <f t="shared" si="77"/>
        <v>45676.842973967789</v>
      </c>
    </row>
    <row r="4960" spans="1:11" s="43" customFormat="1" ht="19.7" customHeight="1" x14ac:dyDescent="0.25">
      <c r="A4960" s="43" t="s">
        <v>198</v>
      </c>
      <c r="B4960" s="1" t="s">
        <v>293</v>
      </c>
      <c r="C4960" s="1" t="s">
        <v>262</v>
      </c>
      <c r="D4960" s="1" t="s">
        <v>261</v>
      </c>
      <c r="E4960" s="45" t="str">
        <f>VLOOKUP(C4960,PROCV!E$50:G$126,3,0)</f>
        <v>Audiovisual</v>
      </c>
      <c r="F4960" s="1" t="s">
        <v>416</v>
      </c>
      <c r="G4960" s="1" t="s">
        <v>236</v>
      </c>
      <c r="H4960" s="1">
        <v>2012</v>
      </c>
      <c r="I4960" s="60">
        <f>VLOOKUP(H4960,PROCV!E$33:F$44,2,0)</f>
        <v>1.3647507536516714</v>
      </c>
      <c r="J4960" s="71">
        <v>95000</v>
      </c>
      <c r="K4960" s="44">
        <f t="shared" si="77"/>
        <v>129651.32159690879</v>
      </c>
    </row>
    <row r="4961" spans="1:11" s="43" customFormat="1" ht="19.7" customHeight="1" x14ac:dyDescent="0.25">
      <c r="A4961" s="43" t="s">
        <v>198</v>
      </c>
      <c r="B4961" s="1" t="s">
        <v>293</v>
      </c>
      <c r="C4961" s="1" t="s">
        <v>262</v>
      </c>
      <c r="D4961" s="1" t="s">
        <v>261</v>
      </c>
      <c r="E4961" s="45" t="str">
        <f>VLOOKUP(C4961,PROCV!E$50:G$126,3,0)</f>
        <v>Audiovisual</v>
      </c>
      <c r="F4961" s="1" t="s">
        <v>416</v>
      </c>
      <c r="G4961" s="1" t="s">
        <v>236</v>
      </c>
      <c r="H4961" s="1">
        <v>2012</v>
      </c>
      <c r="I4961" s="60">
        <f>VLOOKUP(H4961,PROCV!E$33:F$44,2,0)</f>
        <v>1.3647507536516714</v>
      </c>
      <c r="J4961" s="71">
        <v>22607</v>
      </c>
      <c r="K4961" s="44">
        <f t="shared" si="77"/>
        <v>30852.920287803336</v>
      </c>
    </row>
    <row r="4962" spans="1:11" s="43" customFormat="1" ht="19.7" customHeight="1" x14ac:dyDescent="0.25">
      <c r="A4962" s="43" t="s">
        <v>198</v>
      </c>
      <c r="B4962" s="1" t="s">
        <v>293</v>
      </c>
      <c r="C4962" s="1" t="s">
        <v>258</v>
      </c>
      <c r="D4962" s="1" t="s">
        <v>257</v>
      </c>
      <c r="E4962" s="45" t="str">
        <f>VLOOKUP(C4962,PROCV!E$50:G$126,3,0)</f>
        <v>Audiovisual</v>
      </c>
      <c r="F4962" s="1" t="s">
        <v>416</v>
      </c>
      <c r="G4962" s="1" t="s">
        <v>236</v>
      </c>
      <c r="H4962" s="1">
        <v>2012</v>
      </c>
      <c r="I4962" s="60">
        <f>VLOOKUP(H4962,PROCV!E$33:F$44,2,0)</f>
        <v>1.3647507536516714</v>
      </c>
      <c r="J4962" s="71">
        <v>111565</v>
      </c>
      <c r="K4962" s="44">
        <f t="shared" si="77"/>
        <v>152258.41783114872</v>
      </c>
    </row>
    <row r="4963" spans="1:11" s="43" customFormat="1" ht="19.7" customHeight="1" x14ac:dyDescent="0.25">
      <c r="A4963" s="43" t="s">
        <v>198</v>
      </c>
      <c r="B4963" s="1" t="s">
        <v>293</v>
      </c>
      <c r="C4963" s="1" t="s">
        <v>256</v>
      </c>
      <c r="D4963" s="1" t="s">
        <v>255</v>
      </c>
      <c r="E4963" s="45" t="str">
        <f>VLOOKUP(C4963,PROCV!E$50:G$126,3,0)</f>
        <v>Audiovisual</v>
      </c>
      <c r="F4963" s="1" t="s">
        <v>416</v>
      </c>
      <c r="G4963" s="1" t="s">
        <v>265</v>
      </c>
      <c r="H4963" s="1">
        <v>2012</v>
      </c>
      <c r="I4963" s="60">
        <f>VLOOKUP(H4963,PROCV!E$33:F$44,2,0)</f>
        <v>1.3647507536516714</v>
      </c>
      <c r="J4963" s="71">
        <v>1200000</v>
      </c>
      <c r="K4963" s="44">
        <f t="shared" si="77"/>
        <v>1637700.9043820058</v>
      </c>
    </row>
    <row r="4964" spans="1:11" s="43" customFormat="1" ht="19.7" customHeight="1" x14ac:dyDescent="0.25">
      <c r="A4964" s="43" t="s">
        <v>198</v>
      </c>
      <c r="B4964" s="1" t="s">
        <v>293</v>
      </c>
      <c r="C4964" s="1" t="s">
        <v>256</v>
      </c>
      <c r="D4964" s="1" t="s">
        <v>255</v>
      </c>
      <c r="E4964" s="45" t="str">
        <f>VLOOKUP(C4964,PROCV!E$50:G$126,3,0)</f>
        <v>Audiovisual</v>
      </c>
      <c r="F4964" s="1" t="s">
        <v>416</v>
      </c>
      <c r="G4964" s="1" t="s">
        <v>265</v>
      </c>
      <c r="H4964" s="1">
        <v>2012</v>
      </c>
      <c r="I4964" s="60">
        <f>VLOOKUP(H4964,PROCV!E$33:F$44,2,0)</f>
        <v>1.3647507536516714</v>
      </c>
      <c r="J4964" s="71">
        <v>7624300</v>
      </c>
      <c r="K4964" s="44">
        <f t="shared" si="77"/>
        <v>10405269.171066439</v>
      </c>
    </row>
    <row r="4965" spans="1:11" s="43" customFormat="1" ht="19.7" customHeight="1" x14ac:dyDescent="0.25">
      <c r="A4965" s="43" t="s">
        <v>198</v>
      </c>
      <c r="B4965" s="1" t="s">
        <v>293</v>
      </c>
      <c r="C4965" s="1" t="s">
        <v>256</v>
      </c>
      <c r="D4965" s="1" t="s">
        <v>255</v>
      </c>
      <c r="E4965" s="45" t="str">
        <f>VLOOKUP(C4965,PROCV!E$50:G$126,3,0)</f>
        <v>Audiovisual</v>
      </c>
      <c r="F4965" s="1" t="s">
        <v>416</v>
      </c>
      <c r="G4965" s="1" t="s">
        <v>236</v>
      </c>
      <c r="H4965" s="1">
        <v>2012</v>
      </c>
      <c r="I4965" s="60">
        <f>VLOOKUP(H4965,PROCV!E$33:F$44,2,0)</f>
        <v>1.3647507536516714</v>
      </c>
      <c r="J4965" s="71">
        <v>24354</v>
      </c>
      <c r="K4965" s="44">
        <f t="shared" si="77"/>
        <v>33237.139854432804</v>
      </c>
    </row>
    <row r="4966" spans="1:11" s="43" customFormat="1" ht="19.7" customHeight="1" x14ac:dyDescent="0.25">
      <c r="A4966" s="43" t="s">
        <v>198</v>
      </c>
      <c r="B4966" s="1" t="s">
        <v>293</v>
      </c>
      <c r="C4966" s="1" t="s">
        <v>256</v>
      </c>
      <c r="D4966" s="1" t="s">
        <v>255</v>
      </c>
      <c r="E4966" s="45" t="str">
        <f>VLOOKUP(C4966,PROCV!E$50:G$126,3,0)</f>
        <v>Audiovisual</v>
      </c>
      <c r="F4966" s="1" t="s">
        <v>416</v>
      </c>
      <c r="G4966" s="1" t="s">
        <v>265</v>
      </c>
      <c r="H4966" s="1">
        <v>2012</v>
      </c>
      <c r="I4966" s="60">
        <f>VLOOKUP(H4966,PROCV!E$33:F$44,2,0)</f>
        <v>1.3647507536516714</v>
      </c>
      <c r="J4966" s="71">
        <v>1200000</v>
      </c>
      <c r="K4966" s="44">
        <f t="shared" si="77"/>
        <v>1637700.9043820058</v>
      </c>
    </row>
    <row r="4967" spans="1:11" s="43" customFormat="1" ht="19.7" customHeight="1" x14ac:dyDescent="0.25">
      <c r="A4967" s="43" t="s">
        <v>198</v>
      </c>
      <c r="B4967" s="1" t="s">
        <v>293</v>
      </c>
      <c r="C4967" s="1" t="s">
        <v>256</v>
      </c>
      <c r="D4967" s="1" t="s">
        <v>255</v>
      </c>
      <c r="E4967" s="45" t="str">
        <f>VLOOKUP(C4967,PROCV!E$50:G$126,3,0)</f>
        <v>Audiovisual</v>
      </c>
      <c r="F4967" s="1" t="s">
        <v>416</v>
      </c>
      <c r="G4967" s="1" t="s">
        <v>236</v>
      </c>
      <c r="H4967" s="1">
        <v>2012</v>
      </c>
      <c r="I4967" s="60">
        <f>VLOOKUP(H4967,PROCV!E$33:F$44,2,0)</f>
        <v>1.3647507536516714</v>
      </c>
      <c r="J4967" s="71">
        <v>18396</v>
      </c>
      <c r="K4967" s="44">
        <f t="shared" si="77"/>
        <v>25105.954864176147</v>
      </c>
    </row>
    <row r="4968" spans="1:11" s="43" customFormat="1" ht="19.7" customHeight="1" x14ac:dyDescent="0.25">
      <c r="A4968" s="43" t="s">
        <v>198</v>
      </c>
      <c r="B4968" s="1" t="s">
        <v>293</v>
      </c>
      <c r="C4968" s="1" t="s">
        <v>254</v>
      </c>
      <c r="D4968" s="1" t="s">
        <v>253</v>
      </c>
      <c r="E4968" s="45" t="str">
        <f>VLOOKUP(C4968,PROCV!E$50:G$126,3,0)</f>
        <v>Música</v>
      </c>
      <c r="F4968" s="1" t="s">
        <v>416</v>
      </c>
      <c r="G4968" s="1" t="s">
        <v>236</v>
      </c>
      <c r="H4968" s="1">
        <v>2012</v>
      </c>
      <c r="I4968" s="60">
        <f>VLOOKUP(H4968,PROCV!E$33:F$44,2,0)</f>
        <v>1.3647507536516714</v>
      </c>
      <c r="J4968" s="71">
        <v>3128</v>
      </c>
      <c r="K4968" s="44">
        <f t="shared" si="77"/>
        <v>4268.940357422428</v>
      </c>
    </row>
    <row r="4969" spans="1:11" s="43" customFormat="1" ht="19.7" customHeight="1" x14ac:dyDescent="0.25">
      <c r="A4969" s="43" t="s">
        <v>198</v>
      </c>
      <c r="B4969" s="1" t="s">
        <v>293</v>
      </c>
      <c r="C4969" s="1" t="s">
        <v>254</v>
      </c>
      <c r="D4969" s="1" t="s">
        <v>253</v>
      </c>
      <c r="E4969" s="45" t="str">
        <f>VLOOKUP(C4969,PROCV!E$50:G$126,3,0)</f>
        <v>Música</v>
      </c>
      <c r="F4969" s="1" t="s">
        <v>416</v>
      </c>
      <c r="G4969" s="1" t="s">
        <v>236</v>
      </c>
      <c r="H4969" s="1">
        <v>2012</v>
      </c>
      <c r="I4969" s="60">
        <f>VLOOKUP(H4969,PROCV!E$33:F$44,2,0)</f>
        <v>1.3647507536516714</v>
      </c>
      <c r="J4969" s="71">
        <v>142780</v>
      </c>
      <c r="K4969" s="44">
        <f t="shared" si="77"/>
        <v>194859.11260638564</v>
      </c>
    </row>
    <row r="4970" spans="1:11" s="43" customFormat="1" ht="19.7" customHeight="1" x14ac:dyDescent="0.25">
      <c r="A4970" s="43" t="s">
        <v>198</v>
      </c>
      <c r="B4970" s="1" t="s">
        <v>293</v>
      </c>
      <c r="C4970" s="1" t="s">
        <v>254</v>
      </c>
      <c r="D4970" s="1" t="s">
        <v>253</v>
      </c>
      <c r="E4970" s="45" t="str">
        <f>VLOOKUP(C4970,PROCV!E$50:G$126,3,0)</f>
        <v>Música</v>
      </c>
      <c r="F4970" s="1" t="s">
        <v>416</v>
      </c>
      <c r="G4970" s="1" t="s">
        <v>236</v>
      </c>
      <c r="H4970" s="1">
        <v>2012</v>
      </c>
      <c r="I4970" s="60">
        <f>VLOOKUP(H4970,PROCV!E$33:F$44,2,0)</f>
        <v>1.3647507536516714</v>
      </c>
      <c r="J4970" s="71">
        <v>49586</v>
      </c>
      <c r="K4970" s="44">
        <f t="shared" si="77"/>
        <v>67672.530870571776</v>
      </c>
    </row>
    <row r="4971" spans="1:11" s="43" customFormat="1" ht="19.7" customHeight="1" x14ac:dyDescent="0.25">
      <c r="A4971" s="43" t="s">
        <v>198</v>
      </c>
      <c r="B4971" s="1" t="s">
        <v>293</v>
      </c>
      <c r="C4971" s="1" t="s">
        <v>254</v>
      </c>
      <c r="D4971" s="1" t="s">
        <v>253</v>
      </c>
      <c r="E4971" s="45" t="str">
        <f>VLOOKUP(C4971,PROCV!E$50:G$126,3,0)</f>
        <v>Música</v>
      </c>
      <c r="F4971" s="1" t="s">
        <v>416</v>
      </c>
      <c r="G4971" s="1" t="s">
        <v>236</v>
      </c>
      <c r="H4971" s="1">
        <v>2012</v>
      </c>
      <c r="I4971" s="60">
        <f>VLOOKUP(H4971,PROCV!E$33:F$44,2,0)</f>
        <v>1.3647507536516714</v>
      </c>
      <c r="J4971" s="71">
        <v>2500</v>
      </c>
      <c r="K4971" s="44">
        <f t="shared" si="77"/>
        <v>3411.8768841291785</v>
      </c>
    </row>
    <row r="4972" spans="1:11" s="43" customFormat="1" ht="19.7" customHeight="1" x14ac:dyDescent="0.25">
      <c r="A4972" s="43" t="s">
        <v>198</v>
      </c>
      <c r="B4972" s="1" t="s">
        <v>293</v>
      </c>
      <c r="C4972" s="1" t="s">
        <v>252</v>
      </c>
      <c r="D4972" s="1" t="s">
        <v>251</v>
      </c>
      <c r="E4972" s="45" t="str">
        <f>VLOOKUP(C4972,PROCV!E$50:G$126,3,0)</f>
        <v>Audiovisual</v>
      </c>
      <c r="F4972" s="1" t="s">
        <v>416</v>
      </c>
      <c r="G4972" s="1" t="s">
        <v>236</v>
      </c>
      <c r="H4972" s="1">
        <v>2012</v>
      </c>
      <c r="I4972" s="60">
        <f>VLOOKUP(H4972,PROCV!E$33:F$44,2,0)</f>
        <v>1.3647507536516714</v>
      </c>
      <c r="J4972" s="71">
        <v>63540</v>
      </c>
      <c r="K4972" s="44">
        <f t="shared" si="77"/>
        <v>86716.262887027202</v>
      </c>
    </row>
    <row r="4973" spans="1:11" s="43" customFormat="1" ht="19.7" customHeight="1" x14ac:dyDescent="0.25">
      <c r="A4973" s="43" t="s">
        <v>198</v>
      </c>
      <c r="B4973" s="1" t="s">
        <v>293</v>
      </c>
      <c r="C4973" s="1" t="s">
        <v>252</v>
      </c>
      <c r="D4973" s="1" t="s">
        <v>251</v>
      </c>
      <c r="E4973" s="45" t="str">
        <f>VLOOKUP(C4973,PROCV!E$50:G$126,3,0)</f>
        <v>Audiovisual</v>
      </c>
      <c r="F4973" s="1" t="s">
        <v>416</v>
      </c>
      <c r="G4973" s="1" t="s">
        <v>236</v>
      </c>
      <c r="H4973" s="1">
        <v>2012</v>
      </c>
      <c r="I4973" s="60">
        <f>VLOOKUP(H4973,PROCV!E$33:F$44,2,0)</f>
        <v>1.3647507536516714</v>
      </c>
      <c r="J4973" s="71">
        <v>525154</v>
      </c>
      <c r="K4973" s="44">
        <f t="shared" si="77"/>
        <v>716704.31728318986</v>
      </c>
    </row>
    <row r="4974" spans="1:11" s="43" customFormat="1" ht="19.7" customHeight="1" x14ac:dyDescent="0.25">
      <c r="A4974" s="43" t="s">
        <v>198</v>
      </c>
      <c r="B4974" s="1" t="s">
        <v>293</v>
      </c>
      <c r="C4974" s="1" t="s">
        <v>252</v>
      </c>
      <c r="D4974" s="1" t="s">
        <v>251</v>
      </c>
      <c r="E4974" s="45" t="str">
        <f>VLOOKUP(C4974,PROCV!E$50:G$126,3,0)</f>
        <v>Audiovisual</v>
      </c>
      <c r="F4974" s="1" t="s">
        <v>416</v>
      </c>
      <c r="G4974" s="1" t="s">
        <v>236</v>
      </c>
      <c r="H4974" s="1">
        <v>2012</v>
      </c>
      <c r="I4974" s="60">
        <f>VLOOKUP(H4974,PROCV!E$33:F$44,2,0)</f>
        <v>1.3647507536516714</v>
      </c>
      <c r="J4974" s="71">
        <v>135998</v>
      </c>
      <c r="K4974" s="44">
        <f t="shared" si="77"/>
        <v>185603.37299512001</v>
      </c>
    </row>
    <row r="4975" spans="1:11" s="43" customFormat="1" ht="19.7" customHeight="1" x14ac:dyDescent="0.25">
      <c r="A4975" s="43" t="s">
        <v>198</v>
      </c>
      <c r="B4975" s="1" t="s">
        <v>293</v>
      </c>
      <c r="C4975" s="1" t="s">
        <v>346</v>
      </c>
      <c r="D4975" s="1" t="s">
        <v>345</v>
      </c>
      <c r="E4975" s="45" t="str">
        <f>VLOOKUP(C4975,PROCV!E$50:G$126,3,0)</f>
        <v>Audiovisual</v>
      </c>
      <c r="F4975" s="1" t="s">
        <v>416</v>
      </c>
      <c r="G4975" s="1" t="s">
        <v>236</v>
      </c>
      <c r="H4975" s="1">
        <v>2012</v>
      </c>
      <c r="I4975" s="60">
        <f>VLOOKUP(H4975,PROCV!E$33:F$44,2,0)</f>
        <v>1.3647507536516714</v>
      </c>
      <c r="J4975" s="71">
        <v>20908</v>
      </c>
      <c r="K4975" s="44">
        <f t="shared" si="77"/>
        <v>28534.208757349144</v>
      </c>
    </row>
    <row r="4976" spans="1:11" s="43" customFormat="1" ht="19.7" customHeight="1" x14ac:dyDescent="0.25">
      <c r="A4976" s="43" t="s">
        <v>198</v>
      </c>
      <c r="B4976" s="1" t="s">
        <v>293</v>
      </c>
      <c r="C4976" s="1" t="s">
        <v>346</v>
      </c>
      <c r="D4976" s="1" t="s">
        <v>345</v>
      </c>
      <c r="E4976" s="45" t="str">
        <f>VLOOKUP(C4976,PROCV!E$50:G$126,3,0)</f>
        <v>Audiovisual</v>
      </c>
      <c r="F4976" s="1" t="s">
        <v>416</v>
      </c>
      <c r="G4976" s="1" t="s">
        <v>236</v>
      </c>
      <c r="H4976" s="1">
        <v>2012</v>
      </c>
      <c r="I4976" s="60">
        <f>VLOOKUP(H4976,PROCV!E$33:F$44,2,0)</f>
        <v>1.3647507536516714</v>
      </c>
      <c r="J4976" s="71">
        <v>11503</v>
      </c>
      <c r="K4976" s="44">
        <f t="shared" si="77"/>
        <v>15698.727919255176</v>
      </c>
    </row>
    <row r="4977" spans="1:11" s="43" customFormat="1" ht="19.7" customHeight="1" x14ac:dyDescent="0.25">
      <c r="A4977" s="43" t="s">
        <v>198</v>
      </c>
      <c r="B4977" s="1" t="s">
        <v>293</v>
      </c>
      <c r="C4977" s="1" t="s">
        <v>295</v>
      </c>
      <c r="D4977" s="1" t="s">
        <v>294</v>
      </c>
      <c r="E4977" s="45" t="str">
        <f>VLOOKUP(C4977,PROCV!E$50:G$126,3,0)</f>
        <v>Educação e Criação em Artes</v>
      </c>
      <c r="F4977" s="1" t="s">
        <v>416</v>
      </c>
      <c r="G4977" s="1" t="s">
        <v>236</v>
      </c>
      <c r="H4977" s="1">
        <v>2012</v>
      </c>
      <c r="I4977" s="60">
        <f>VLOOKUP(H4977,PROCV!E$33:F$44,2,0)</f>
        <v>1.3647507536516714</v>
      </c>
      <c r="J4977" s="71">
        <v>1500</v>
      </c>
      <c r="K4977" s="44">
        <f t="shared" si="77"/>
        <v>2047.1261304775071</v>
      </c>
    </row>
    <row r="4978" spans="1:11" s="43" customFormat="1" ht="19.7" customHeight="1" x14ac:dyDescent="0.25">
      <c r="A4978" s="43" t="s">
        <v>198</v>
      </c>
      <c r="B4978" s="1" t="s">
        <v>293</v>
      </c>
      <c r="C4978" s="1" t="s">
        <v>246</v>
      </c>
      <c r="D4978" s="1" t="s">
        <v>245</v>
      </c>
      <c r="E4978" s="45" t="str">
        <f>VLOOKUP(C4978,PROCV!E$50:G$126,3,0)</f>
        <v>Artes Cênicas e Espetáculos</v>
      </c>
      <c r="F4978" s="1" t="s">
        <v>416</v>
      </c>
      <c r="G4978" s="1" t="s">
        <v>236</v>
      </c>
      <c r="H4978" s="1">
        <v>2012</v>
      </c>
      <c r="I4978" s="60">
        <f>VLOOKUP(H4978,PROCV!E$33:F$44,2,0)</f>
        <v>1.3647507536516714</v>
      </c>
      <c r="J4978" s="71">
        <v>2094</v>
      </c>
      <c r="K4978" s="44">
        <f t="shared" si="77"/>
        <v>2857.7880781466001</v>
      </c>
    </row>
    <row r="4979" spans="1:11" s="43" customFormat="1" ht="19.7" customHeight="1" x14ac:dyDescent="0.25">
      <c r="A4979" s="43" t="s">
        <v>198</v>
      </c>
      <c r="B4979" s="1" t="s">
        <v>293</v>
      </c>
      <c r="C4979" s="1" t="s">
        <v>246</v>
      </c>
      <c r="D4979" s="1" t="s">
        <v>245</v>
      </c>
      <c r="E4979" s="45" t="str">
        <f>VLOOKUP(C4979,PROCV!E$50:G$126,3,0)</f>
        <v>Artes Cênicas e Espetáculos</v>
      </c>
      <c r="F4979" s="1" t="s">
        <v>416</v>
      </c>
      <c r="G4979" s="1" t="s">
        <v>236</v>
      </c>
      <c r="H4979" s="1">
        <v>2012</v>
      </c>
      <c r="I4979" s="60">
        <f>VLOOKUP(H4979,PROCV!E$33:F$44,2,0)</f>
        <v>1.3647507536516714</v>
      </c>
      <c r="J4979" s="71">
        <v>419450</v>
      </c>
      <c r="K4979" s="44">
        <f t="shared" si="77"/>
        <v>572444.70361919363</v>
      </c>
    </row>
    <row r="4980" spans="1:11" s="43" customFormat="1" ht="19.7" customHeight="1" x14ac:dyDescent="0.25">
      <c r="A4980" s="43" t="s">
        <v>198</v>
      </c>
      <c r="B4980" s="1" t="s">
        <v>293</v>
      </c>
      <c r="C4980" s="1" t="s">
        <v>246</v>
      </c>
      <c r="D4980" s="1" t="s">
        <v>245</v>
      </c>
      <c r="E4980" s="45" t="str">
        <f>VLOOKUP(C4980,PROCV!E$50:G$126,3,0)</f>
        <v>Artes Cênicas e Espetáculos</v>
      </c>
      <c r="F4980" s="1" t="s">
        <v>416</v>
      </c>
      <c r="G4980" s="1" t="s">
        <v>236</v>
      </c>
      <c r="H4980" s="1">
        <v>2012</v>
      </c>
      <c r="I4980" s="60">
        <f>VLOOKUP(H4980,PROCV!E$33:F$44,2,0)</f>
        <v>1.3647507536516714</v>
      </c>
      <c r="J4980" s="71">
        <v>32958</v>
      </c>
      <c r="K4980" s="44">
        <f t="shared" si="77"/>
        <v>44979.455338851789</v>
      </c>
    </row>
    <row r="4981" spans="1:11" s="43" customFormat="1" ht="19.7" customHeight="1" x14ac:dyDescent="0.25">
      <c r="A4981" s="43" t="s">
        <v>198</v>
      </c>
      <c r="B4981" s="1" t="s">
        <v>293</v>
      </c>
      <c r="C4981" s="1" t="s">
        <v>246</v>
      </c>
      <c r="D4981" s="1" t="s">
        <v>245</v>
      </c>
      <c r="E4981" s="45" t="str">
        <f>VLOOKUP(C4981,PROCV!E$50:G$126,3,0)</f>
        <v>Artes Cênicas e Espetáculos</v>
      </c>
      <c r="F4981" s="1" t="s">
        <v>416</v>
      </c>
      <c r="G4981" s="1" t="s">
        <v>236</v>
      </c>
      <c r="H4981" s="1">
        <v>2012</v>
      </c>
      <c r="I4981" s="60">
        <f>VLOOKUP(H4981,PROCV!E$33:F$44,2,0)</f>
        <v>1.3647507536516714</v>
      </c>
      <c r="J4981" s="71">
        <v>30986</v>
      </c>
      <c r="K4981" s="44">
        <f t="shared" si="77"/>
        <v>42288.166852650691</v>
      </c>
    </row>
    <row r="4982" spans="1:11" s="43" customFormat="1" ht="19.7" customHeight="1" x14ac:dyDescent="0.25">
      <c r="A4982" s="43" t="s">
        <v>198</v>
      </c>
      <c r="B4982" s="1" t="s">
        <v>293</v>
      </c>
      <c r="C4982" s="1" t="s">
        <v>238</v>
      </c>
      <c r="D4982" s="1" t="s">
        <v>237</v>
      </c>
      <c r="E4982" s="45" t="str">
        <f>VLOOKUP(C4982,PROCV!E$50:G$126,3,0)</f>
        <v>Artes Cênicas e Espetáculos</v>
      </c>
      <c r="F4982" s="1" t="s">
        <v>416</v>
      </c>
      <c r="G4982" s="1" t="s">
        <v>236</v>
      </c>
      <c r="H4982" s="1">
        <v>2012</v>
      </c>
      <c r="I4982" s="60">
        <f>VLOOKUP(H4982,PROCV!E$33:F$44,2,0)</f>
        <v>1.3647507536516714</v>
      </c>
      <c r="J4982" s="71">
        <v>26945</v>
      </c>
      <c r="K4982" s="44">
        <f t="shared" si="77"/>
        <v>36773.20905714429</v>
      </c>
    </row>
    <row r="4983" spans="1:11" s="43" customFormat="1" ht="19.7" customHeight="1" x14ac:dyDescent="0.25">
      <c r="A4983" s="43" t="s">
        <v>198</v>
      </c>
      <c r="B4983" s="1" t="s">
        <v>293</v>
      </c>
      <c r="C4983" s="1" t="s">
        <v>238</v>
      </c>
      <c r="D4983" s="1" t="s">
        <v>237</v>
      </c>
      <c r="E4983" s="45" t="str">
        <f>VLOOKUP(C4983,PROCV!E$50:G$126,3,0)</f>
        <v>Artes Cênicas e Espetáculos</v>
      </c>
      <c r="F4983" s="1" t="s">
        <v>416</v>
      </c>
      <c r="G4983" s="1" t="s">
        <v>236</v>
      </c>
      <c r="H4983" s="1">
        <v>2012</v>
      </c>
      <c r="I4983" s="60">
        <f>VLOOKUP(H4983,PROCV!E$33:F$44,2,0)</f>
        <v>1.3647507536516714</v>
      </c>
      <c r="J4983" s="71">
        <v>36128</v>
      </c>
      <c r="K4983" s="44">
        <f t="shared" si="77"/>
        <v>49305.715227927583</v>
      </c>
    </row>
    <row r="4984" spans="1:11" s="43" customFormat="1" ht="19.7" customHeight="1" x14ac:dyDescent="0.25">
      <c r="A4984" s="43" t="s">
        <v>198</v>
      </c>
      <c r="B4984" s="1" t="s">
        <v>293</v>
      </c>
      <c r="C4984" s="1" t="s">
        <v>238</v>
      </c>
      <c r="D4984" s="1" t="s">
        <v>237</v>
      </c>
      <c r="E4984" s="45" t="str">
        <f>VLOOKUP(C4984,PROCV!E$50:G$126,3,0)</f>
        <v>Artes Cênicas e Espetáculos</v>
      </c>
      <c r="F4984" s="1" t="s">
        <v>416</v>
      </c>
      <c r="G4984" s="1" t="s">
        <v>236</v>
      </c>
      <c r="H4984" s="1">
        <v>2012</v>
      </c>
      <c r="I4984" s="60">
        <f>VLOOKUP(H4984,PROCV!E$33:F$44,2,0)</f>
        <v>1.3647507536516714</v>
      </c>
      <c r="J4984" s="71">
        <v>15000</v>
      </c>
      <c r="K4984" s="44">
        <f t="shared" si="77"/>
        <v>20471.261304775071</v>
      </c>
    </row>
    <row r="4985" spans="1:11" s="43" customFormat="1" ht="19.7" customHeight="1" x14ac:dyDescent="0.25">
      <c r="A4985" s="43" t="s">
        <v>198</v>
      </c>
      <c r="B4985" s="1" t="s">
        <v>293</v>
      </c>
      <c r="C4985" s="1" t="s">
        <v>238</v>
      </c>
      <c r="D4985" s="1" t="s">
        <v>237</v>
      </c>
      <c r="E4985" s="45" t="str">
        <f>VLOOKUP(C4985,PROCV!E$50:G$126,3,0)</f>
        <v>Artes Cênicas e Espetáculos</v>
      </c>
      <c r="F4985" s="1" t="s">
        <v>416</v>
      </c>
      <c r="G4985" s="1" t="s">
        <v>236</v>
      </c>
      <c r="H4985" s="1">
        <v>2012</v>
      </c>
      <c r="I4985" s="60">
        <f>VLOOKUP(H4985,PROCV!E$33:F$44,2,0)</f>
        <v>1.3647507536516714</v>
      </c>
      <c r="J4985" s="71">
        <v>288997</v>
      </c>
      <c r="K4985" s="44">
        <f t="shared" si="77"/>
        <v>394408.8735530721</v>
      </c>
    </row>
    <row r="4986" spans="1:11" s="43" customFormat="1" ht="19.7" customHeight="1" x14ac:dyDescent="0.25">
      <c r="A4986" s="43" t="s">
        <v>198</v>
      </c>
      <c r="B4986" s="1" t="s">
        <v>293</v>
      </c>
      <c r="C4986" s="1" t="s">
        <v>238</v>
      </c>
      <c r="D4986" s="1" t="s">
        <v>237</v>
      </c>
      <c r="E4986" s="45" t="str">
        <f>VLOOKUP(C4986,PROCV!E$50:G$126,3,0)</f>
        <v>Artes Cênicas e Espetáculos</v>
      </c>
      <c r="F4986" s="1" t="s">
        <v>416</v>
      </c>
      <c r="G4986" s="1" t="s">
        <v>236</v>
      </c>
      <c r="H4986" s="1">
        <v>2012</v>
      </c>
      <c r="I4986" s="60">
        <f>VLOOKUP(H4986,PROCV!E$33:F$44,2,0)</f>
        <v>1.3647507536516714</v>
      </c>
      <c r="J4986" s="71">
        <v>45810</v>
      </c>
      <c r="K4986" s="44">
        <f t="shared" si="77"/>
        <v>62519.232024783065</v>
      </c>
    </row>
    <row r="4987" spans="1:11" s="43" customFormat="1" ht="19.7" customHeight="1" x14ac:dyDescent="0.25">
      <c r="A4987" s="43" t="s">
        <v>198</v>
      </c>
      <c r="B4987" s="1" t="s">
        <v>293</v>
      </c>
      <c r="C4987" s="1" t="s">
        <v>238</v>
      </c>
      <c r="D4987" s="1" t="s">
        <v>237</v>
      </c>
      <c r="E4987" s="45" t="str">
        <f>VLOOKUP(C4987,PROCV!E$50:G$126,3,0)</f>
        <v>Artes Cênicas e Espetáculos</v>
      </c>
      <c r="F4987" s="1" t="s">
        <v>416</v>
      </c>
      <c r="G4987" s="1" t="s">
        <v>236</v>
      </c>
      <c r="H4987" s="1">
        <v>2012</v>
      </c>
      <c r="I4987" s="60">
        <f>VLOOKUP(H4987,PROCV!E$33:F$44,2,0)</f>
        <v>1.3647507536516714</v>
      </c>
      <c r="J4987" s="71">
        <v>145974</v>
      </c>
      <c r="K4987" s="44">
        <f t="shared" si="77"/>
        <v>199218.1265135491</v>
      </c>
    </row>
    <row r="4988" spans="1:11" s="43" customFormat="1" ht="19.7" customHeight="1" x14ac:dyDescent="0.25">
      <c r="A4988" s="43" t="s">
        <v>198</v>
      </c>
      <c r="B4988" s="1" t="s">
        <v>293</v>
      </c>
      <c r="C4988" s="1" t="s">
        <v>238</v>
      </c>
      <c r="D4988" s="1" t="s">
        <v>237</v>
      </c>
      <c r="E4988" s="45" t="str">
        <f>VLOOKUP(C4988,PROCV!E$50:G$126,3,0)</f>
        <v>Artes Cênicas e Espetáculos</v>
      </c>
      <c r="F4988" s="1" t="s">
        <v>416</v>
      </c>
      <c r="G4988" s="1" t="s">
        <v>236</v>
      </c>
      <c r="H4988" s="1">
        <v>2012</v>
      </c>
      <c r="I4988" s="60">
        <f>VLOOKUP(H4988,PROCV!E$33:F$44,2,0)</f>
        <v>1.3647507536516714</v>
      </c>
      <c r="J4988" s="71">
        <v>432931</v>
      </c>
      <c r="K4988" s="44">
        <f t="shared" si="77"/>
        <v>590842.90852917172</v>
      </c>
    </row>
    <row r="4989" spans="1:11" s="43" customFormat="1" ht="19.7" customHeight="1" x14ac:dyDescent="0.25">
      <c r="A4989" s="43" t="s">
        <v>198</v>
      </c>
      <c r="B4989" s="1" t="s">
        <v>293</v>
      </c>
      <c r="C4989" s="1" t="s">
        <v>238</v>
      </c>
      <c r="D4989" s="1" t="s">
        <v>237</v>
      </c>
      <c r="E4989" s="45" t="str">
        <f>VLOOKUP(C4989,PROCV!E$50:G$126,3,0)</f>
        <v>Artes Cênicas e Espetáculos</v>
      </c>
      <c r="F4989" s="1" t="s">
        <v>416</v>
      </c>
      <c r="G4989" s="1" t="s">
        <v>236</v>
      </c>
      <c r="H4989" s="1">
        <v>2012</v>
      </c>
      <c r="I4989" s="60">
        <f>VLOOKUP(H4989,PROCV!E$33:F$44,2,0)</f>
        <v>1.3647507536516714</v>
      </c>
      <c r="J4989" s="71">
        <v>5000</v>
      </c>
      <c r="K4989" s="44">
        <f t="shared" si="77"/>
        <v>6823.753768258357</v>
      </c>
    </row>
    <row r="4990" spans="1:11" s="43" customFormat="1" ht="19.7" customHeight="1" x14ac:dyDescent="0.25">
      <c r="A4990" s="43" t="s">
        <v>198</v>
      </c>
      <c r="B4990" s="1" t="s">
        <v>293</v>
      </c>
      <c r="C4990" s="1" t="s">
        <v>241</v>
      </c>
      <c r="D4990" s="1" t="s">
        <v>240</v>
      </c>
      <c r="E4990" s="45" t="str">
        <f>VLOOKUP(C4990,PROCV!E$50:G$126,3,0)</f>
        <v>Artes Cênicas e Espetáculos</v>
      </c>
      <c r="F4990" s="1" t="s">
        <v>416</v>
      </c>
      <c r="G4990" s="1" t="s">
        <v>236</v>
      </c>
      <c r="H4990" s="1">
        <v>2012</v>
      </c>
      <c r="I4990" s="60">
        <f>VLOOKUP(H4990,PROCV!E$33:F$44,2,0)</f>
        <v>1.3647507536516714</v>
      </c>
      <c r="J4990" s="71">
        <v>21202</v>
      </c>
      <c r="K4990" s="44">
        <f t="shared" si="77"/>
        <v>28935.445478922738</v>
      </c>
    </row>
    <row r="4991" spans="1:11" s="43" customFormat="1" ht="19.7" customHeight="1" x14ac:dyDescent="0.25">
      <c r="A4991" s="43" t="s">
        <v>198</v>
      </c>
      <c r="B4991" s="1" t="s">
        <v>293</v>
      </c>
      <c r="C4991" s="1" t="s">
        <v>241</v>
      </c>
      <c r="D4991" s="1" t="s">
        <v>240</v>
      </c>
      <c r="E4991" s="45" t="str">
        <f>VLOOKUP(C4991,PROCV!E$50:G$126,3,0)</f>
        <v>Artes Cênicas e Espetáculos</v>
      </c>
      <c r="F4991" s="1" t="s">
        <v>416</v>
      </c>
      <c r="G4991" s="1" t="s">
        <v>236</v>
      </c>
      <c r="H4991" s="1">
        <v>2012</v>
      </c>
      <c r="I4991" s="60">
        <f>VLOOKUP(H4991,PROCV!E$33:F$44,2,0)</f>
        <v>1.3647507536516714</v>
      </c>
      <c r="J4991" s="71">
        <v>183652</v>
      </c>
      <c r="K4991" s="44">
        <f t="shared" si="77"/>
        <v>250639.20540963675</v>
      </c>
    </row>
    <row r="4992" spans="1:11" s="43" customFormat="1" ht="19.7" customHeight="1" x14ac:dyDescent="0.25">
      <c r="A4992" s="43" t="s">
        <v>198</v>
      </c>
      <c r="B4992" s="1" t="s">
        <v>293</v>
      </c>
      <c r="C4992" s="1" t="s">
        <v>241</v>
      </c>
      <c r="D4992" s="1" t="s">
        <v>240</v>
      </c>
      <c r="E4992" s="45" t="str">
        <f>VLOOKUP(C4992,PROCV!E$50:G$126,3,0)</f>
        <v>Artes Cênicas e Espetáculos</v>
      </c>
      <c r="F4992" s="1" t="s">
        <v>416</v>
      </c>
      <c r="G4992" s="1" t="s">
        <v>236</v>
      </c>
      <c r="H4992" s="1">
        <v>2012</v>
      </c>
      <c r="I4992" s="60">
        <f>VLOOKUP(H4992,PROCV!E$33:F$44,2,0)</f>
        <v>1.3647507536516714</v>
      </c>
      <c r="J4992" s="71">
        <v>46084</v>
      </c>
      <c r="K4992" s="44">
        <f t="shared" si="77"/>
        <v>62893.173731283627</v>
      </c>
    </row>
    <row r="4993" spans="1:11" s="43" customFormat="1" ht="19.7" customHeight="1" x14ac:dyDescent="0.25">
      <c r="A4993" s="43" t="s">
        <v>198</v>
      </c>
      <c r="B4993" s="1" t="s">
        <v>293</v>
      </c>
      <c r="C4993" s="1" t="s">
        <v>301</v>
      </c>
      <c r="D4993" s="1" t="s">
        <v>300</v>
      </c>
      <c r="E4993" s="45" t="str">
        <f>VLOOKUP(C4993,PROCV!E$50:G$126,3,0)</f>
        <v>Patrimônio</v>
      </c>
      <c r="F4993" s="1" t="s">
        <v>416</v>
      </c>
      <c r="G4993" s="1" t="s">
        <v>236</v>
      </c>
      <c r="H4993" s="1">
        <v>2012</v>
      </c>
      <c r="I4993" s="60">
        <f>VLOOKUP(H4993,PROCV!E$33:F$44,2,0)</f>
        <v>1.3647507536516714</v>
      </c>
      <c r="J4993" s="71">
        <v>5556</v>
      </c>
      <c r="K4993" s="44">
        <f t="shared" si="77"/>
        <v>7582.5551872886863</v>
      </c>
    </row>
    <row r="4994" spans="1:11" s="43" customFormat="1" ht="19.7" customHeight="1" x14ac:dyDescent="0.25">
      <c r="A4994" s="43" t="s">
        <v>198</v>
      </c>
      <c r="B4994" s="1" t="s">
        <v>293</v>
      </c>
      <c r="C4994" s="1" t="s">
        <v>301</v>
      </c>
      <c r="D4994" s="1" t="s">
        <v>300</v>
      </c>
      <c r="E4994" s="45" t="str">
        <f>VLOOKUP(C4994,PROCV!E$50:G$126,3,0)</f>
        <v>Patrimônio</v>
      </c>
      <c r="F4994" s="1" t="s">
        <v>416</v>
      </c>
      <c r="G4994" s="1" t="s">
        <v>236</v>
      </c>
      <c r="H4994" s="1">
        <v>2012</v>
      </c>
      <c r="I4994" s="60">
        <f>VLOOKUP(H4994,PROCV!E$33:F$44,2,0)</f>
        <v>1.3647507536516714</v>
      </c>
      <c r="J4994" s="71">
        <v>68364</v>
      </c>
      <c r="K4994" s="44">
        <f t="shared" si="77"/>
        <v>93299.820522642869</v>
      </c>
    </row>
    <row r="4995" spans="1:11" s="43" customFormat="1" ht="19.7" customHeight="1" x14ac:dyDescent="0.25">
      <c r="A4995" s="43" t="s">
        <v>198</v>
      </c>
      <c r="B4995" s="1" t="s">
        <v>293</v>
      </c>
      <c r="C4995" s="1" t="s">
        <v>318</v>
      </c>
      <c r="D4995" s="1" t="s">
        <v>317</v>
      </c>
      <c r="E4995" s="45" t="str">
        <f>VLOOKUP(C4995,PROCV!E$50:G$126,3,0)</f>
        <v>Patrimônio</v>
      </c>
      <c r="F4995" s="1" t="s">
        <v>415</v>
      </c>
      <c r="G4995" s="1" t="s">
        <v>265</v>
      </c>
      <c r="H4995" s="1">
        <v>2012</v>
      </c>
      <c r="I4995" s="60">
        <f>VLOOKUP(H4995,PROCV!E$33:F$44,2,0)</f>
        <v>1.3647507536516714</v>
      </c>
      <c r="J4995" s="71">
        <v>924549</v>
      </c>
      <c r="K4995" s="44">
        <f t="shared" ref="K4995:K5058" si="78">J4995*I4995</f>
        <v>1261778.9445378992</v>
      </c>
    </row>
    <row r="4996" spans="1:11" s="43" customFormat="1" ht="19.7" customHeight="1" x14ac:dyDescent="0.25">
      <c r="A4996" s="43" t="s">
        <v>198</v>
      </c>
      <c r="B4996" s="1" t="s">
        <v>293</v>
      </c>
      <c r="C4996" s="1" t="s">
        <v>318</v>
      </c>
      <c r="D4996" s="1" t="s">
        <v>317</v>
      </c>
      <c r="E4996" s="45" t="str">
        <f>VLOOKUP(C4996,PROCV!E$50:G$126,3,0)</f>
        <v>Patrimônio</v>
      </c>
      <c r="F4996" s="1" t="s">
        <v>416</v>
      </c>
      <c r="G4996" s="1" t="s">
        <v>236</v>
      </c>
      <c r="H4996" s="1">
        <v>2012</v>
      </c>
      <c r="I4996" s="60">
        <f>VLOOKUP(H4996,PROCV!E$33:F$44,2,0)</f>
        <v>1.3647507536516714</v>
      </c>
      <c r="J4996" s="71">
        <v>32932</v>
      </c>
      <c r="K4996" s="44">
        <f t="shared" si="78"/>
        <v>44943.97181925684</v>
      </c>
    </row>
    <row r="4997" spans="1:11" s="43" customFormat="1" ht="19.7" customHeight="1" x14ac:dyDescent="0.25">
      <c r="A4997" s="43" t="s">
        <v>198</v>
      </c>
      <c r="B4997" s="1" t="s">
        <v>293</v>
      </c>
      <c r="C4997" s="1" t="s">
        <v>318</v>
      </c>
      <c r="D4997" s="1" t="s">
        <v>317</v>
      </c>
      <c r="E4997" s="45" t="str">
        <f>VLOOKUP(C4997,PROCV!E$50:G$126,3,0)</f>
        <v>Patrimônio</v>
      </c>
      <c r="F4997" s="1" t="s">
        <v>416</v>
      </c>
      <c r="G4997" s="1" t="s">
        <v>236</v>
      </c>
      <c r="H4997" s="1">
        <v>2012</v>
      </c>
      <c r="I4997" s="60">
        <f>VLOOKUP(H4997,PROCV!E$33:F$44,2,0)</f>
        <v>1.3647507536516714</v>
      </c>
      <c r="J4997" s="71">
        <v>11168</v>
      </c>
      <c r="K4997" s="44">
        <f t="shared" si="78"/>
        <v>15241.536416781866</v>
      </c>
    </row>
    <row r="4998" spans="1:11" s="43" customFormat="1" ht="19.7" customHeight="1" x14ac:dyDescent="0.25">
      <c r="A4998" s="43" t="s">
        <v>198</v>
      </c>
      <c r="B4998" s="1" t="s">
        <v>293</v>
      </c>
      <c r="C4998" s="1" t="s">
        <v>311</v>
      </c>
      <c r="D4998" s="1" t="s">
        <v>310</v>
      </c>
      <c r="E4998" s="45" t="str">
        <f>VLOOKUP(C4998,PROCV!E$50:G$126,3,0)</f>
        <v>Artes Cênicas e Espetáculos</v>
      </c>
      <c r="F4998" s="1" t="s">
        <v>416</v>
      </c>
      <c r="G4998" s="1" t="s">
        <v>236</v>
      </c>
      <c r="H4998" s="1">
        <v>2012</v>
      </c>
      <c r="I4998" s="60">
        <f>VLOOKUP(H4998,PROCV!E$33:F$44,2,0)</f>
        <v>1.3647507536516714</v>
      </c>
      <c r="J4998" s="71">
        <v>189000</v>
      </c>
      <c r="K4998" s="44">
        <f t="shared" si="78"/>
        <v>257937.89244016589</v>
      </c>
    </row>
    <row r="4999" spans="1:11" s="43" customFormat="1" ht="19.7" customHeight="1" x14ac:dyDescent="0.25">
      <c r="A4999" s="43" t="s">
        <v>200</v>
      </c>
      <c r="B4999" s="1" t="s">
        <v>293</v>
      </c>
      <c r="C4999" s="1" t="s">
        <v>309</v>
      </c>
      <c r="D4999" s="1" t="s">
        <v>308</v>
      </c>
      <c r="E4999" s="45" t="str">
        <f>VLOOKUP(C4999,PROCV!E$50:G$126,3,0)</f>
        <v>NA</v>
      </c>
      <c r="F4999" s="1" t="s">
        <v>416</v>
      </c>
      <c r="G4999" s="1" t="s">
        <v>236</v>
      </c>
      <c r="H4999" s="1">
        <v>2012</v>
      </c>
      <c r="I4999" s="60">
        <f>VLOOKUP(H4999,PROCV!E$33:F$44,2,0)</f>
        <v>1.3647507536516714</v>
      </c>
      <c r="J4999" s="71">
        <v>81000</v>
      </c>
      <c r="K4999" s="44">
        <f t="shared" si="78"/>
        <v>110544.81104578539</v>
      </c>
    </row>
    <row r="5000" spans="1:11" s="43" customFormat="1" ht="19.7" customHeight="1" x14ac:dyDescent="0.25">
      <c r="A5000" s="43" t="s">
        <v>200</v>
      </c>
      <c r="B5000" s="1" t="s">
        <v>293</v>
      </c>
      <c r="C5000" s="1" t="s">
        <v>309</v>
      </c>
      <c r="D5000" s="1" t="s">
        <v>308</v>
      </c>
      <c r="E5000" s="45" t="str">
        <f>VLOOKUP(C5000,PROCV!E$50:G$126,3,0)</f>
        <v>NA</v>
      </c>
      <c r="F5000" s="1" t="s">
        <v>416</v>
      </c>
      <c r="G5000" s="1" t="s">
        <v>236</v>
      </c>
      <c r="H5000" s="1">
        <v>2012</v>
      </c>
      <c r="I5000" s="60">
        <f>VLOOKUP(H5000,PROCV!E$33:F$44,2,0)</f>
        <v>1.3647507536516714</v>
      </c>
      <c r="J5000" s="71">
        <v>10000</v>
      </c>
      <c r="K5000" s="44">
        <f t="shared" si="78"/>
        <v>13647.507536516714</v>
      </c>
    </row>
    <row r="5001" spans="1:11" s="43" customFormat="1" ht="19.7" customHeight="1" x14ac:dyDescent="0.25">
      <c r="A5001" s="43" t="s">
        <v>200</v>
      </c>
      <c r="B5001" s="1" t="s">
        <v>293</v>
      </c>
      <c r="C5001" s="1" t="s">
        <v>291</v>
      </c>
      <c r="D5001" s="1" t="s">
        <v>290</v>
      </c>
      <c r="E5001" s="45" t="str">
        <f>VLOOKUP(C5001,PROCV!E$50:G$126,3,0)</f>
        <v>NA</v>
      </c>
      <c r="F5001" s="1" t="s">
        <v>416</v>
      </c>
      <c r="G5001" s="1" t="s">
        <v>236</v>
      </c>
      <c r="H5001" s="1">
        <v>2012</v>
      </c>
      <c r="I5001" s="60">
        <f>VLOOKUP(H5001,PROCV!E$33:F$44,2,0)</f>
        <v>1.3647507536516714</v>
      </c>
      <c r="J5001" s="71">
        <v>13555</v>
      </c>
      <c r="K5001" s="44">
        <f t="shared" si="78"/>
        <v>18499.196465748406</v>
      </c>
    </row>
    <row r="5002" spans="1:11" s="43" customFormat="1" ht="19.7" customHeight="1" x14ac:dyDescent="0.25">
      <c r="A5002" s="43" t="s">
        <v>200</v>
      </c>
      <c r="B5002" s="1" t="s">
        <v>293</v>
      </c>
      <c r="C5002" s="1" t="s">
        <v>291</v>
      </c>
      <c r="D5002" s="1" t="s">
        <v>290</v>
      </c>
      <c r="E5002" s="45" t="str">
        <f>VLOOKUP(C5002,PROCV!E$50:G$126,3,0)</f>
        <v>NA</v>
      </c>
      <c r="F5002" s="1" t="s">
        <v>416</v>
      </c>
      <c r="G5002" s="1" t="s">
        <v>236</v>
      </c>
      <c r="H5002" s="1">
        <v>2012</v>
      </c>
      <c r="I5002" s="60">
        <f>VLOOKUP(H5002,PROCV!E$33:F$44,2,0)</f>
        <v>1.3647507536516714</v>
      </c>
      <c r="J5002" s="71">
        <v>220000</v>
      </c>
      <c r="K5002" s="44">
        <f t="shared" si="78"/>
        <v>300245.16580336774</v>
      </c>
    </row>
    <row r="5003" spans="1:11" s="43" customFormat="1" ht="19.7" customHeight="1" x14ac:dyDescent="0.25">
      <c r="A5003" s="43" t="s">
        <v>200</v>
      </c>
      <c r="B5003" s="1" t="s">
        <v>293</v>
      </c>
      <c r="C5003" s="1" t="s">
        <v>291</v>
      </c>
      <c r="D5003" s="1" t="s">
        <v>290</v>
      </c>
      <c r="E5003" s="45" t="str">
        <f>VLOOKUP(C5003,PROCV!E$50:G$126,3,0)</f>
        <v>NA</v>
      </c>
      <c r="F5003" s="1" t="s">
        <v>416</v>
      </c>
      <c r="G5003" s="1" t="s">
        <v>236</v>
      </c>
      <c r="H5003" s="1">
        <v>2012</v>
      </c>
      <c r="I5003" s="60">
        <f>VLOOKUP(H5003,PROCV!E$33:F$44,2,0)</f>
        <v>1.3647507536516714</v>
      </c>
      <c r="J5003" s="71">
        <v>640000</v>
      </c>
      <c r="K5003" s="44">
        <f t="shared" si="78"/>
        <v>873440.4823370697</v>
      </c>
    </row>
    <row r="5004" spans="1:11" s="43" customFormat="1" ht="19.7" customHeight="1" x14ac:dyDescent="0.25">
      <c r="A5004" s="43" t="s">
        <v>200</v>
      </c>
      <c r="B5004" s="1" t="s">
        <v>293</v>
      </c>
      <c r="C5004" s="1" t="s">
        <v>291</v>
      </c>
      <c r="D5004" s="1" t="s">
        <v>290</v>
      </c>
      <c r="E5004" s="45" t="str">
        <f>VLOOKUP(C5004,PROCV!E$50:G$126,3,0)</f>
        <v>NA</v>
      </c>
      <c r="F5004" s="1" t="s">
        <v>416</v>
      </c>
      <c r="G5004" s="1" t="s">
        <v>236</v>
      </c>
      <c r="H5004" s="1">
        <v>2012</v>
      </c>
      <c r="I5004" s="60">
        <f>VLOOKUP(H5004,PROCV!E$33:F$44,2,0)</f>
        <v>1.3647507536516714</v>
      </c>
      <c r="J5004" s="71">
        <v>21847</v>
      </c>
      <c r="K5004" s="44">
        <f t="shared" si="78"/>
        <v>29815.709715028064</v>
      </c>
    </row>
    <row r="5005" spans="1:11" s="43" customFormat="1" ht="19.7" customHeight="1" x14ac:dyDescent="0.25">
      <c r="A5005" s="43" t="s">
        <v>200</v>
      </c>
      <c r="B5005" s="1" t="s">
        <v>293</v>
      </c>
      <c r="C5005" s="1" t="s">
        <v>291</v>
      </c>
      <c r="D5005" s="1" t="s">
        <v>290</v>
      </c>
      <c r="E5005" s="45" t="str">
        <f>VLOOKUP(C5005,PROCV!E$50:G$126,3,0)</f>
        <v>NA</v>
      </c>
      <c r="F5005" s="1" t="s">
        <v>416</v>
      </c>
      <c r="G5005" s="1" t="s">
        <v>236</v>
      </c>
      <c r="H5005" s="1">
        <v>2012</v>
      </c>
      <c r="I5005" s="60">
        <f>VLOOKUP(H5005,PROCV!E$33:F$44,2,0)</f>
        <v>1.3647507536516714</v>
      </c>
      <c r="J5005" s="71">
        <v>369188</v>
      </c>
      <c r="K5005" s="44">
        <f t="shared" si="78"/>
        <v>503849.60123915324</v>
      </c>
    </row>
    <row r="5006" spans="1:11" s="43" customFormat="1" ht="19.7" customHeight="1" x14ac:dyDescent="0.25">
      <c r="A5006" s="43" t="s">
        <v>200</v>
      </c>
      <c r="B5006" s="1" t="s">
        <v>293</v>
      </c>
      <c r="C5006" s="1" t="s">
        <v>320</v>
      </c>
      <c r="D5006" s="1" t="s">
        <v>319</v>
      </c>
      <c r="E5006" s="45" t="str">
        <f>VLOOKUP(C5006,PROCV!E$50:G$126,3,0)</f>
        <v>Música</v>
      </c>
      <c r="F5006" s="1" t="s">
        <v>416</v>
      </c>
      <c r="G5006" s="1" t="s">
        <v>236</v>
      </c>
      <c r="H5006" s="1">
        <v>2012</v>
      </c>
      <c r="I5006" s="60">
        <f>VLOOKUP(H5006,PROCV!E$33:F$44,2,0)</f>
        <v>1.3647507536516714</v>
      </c>
      <c r="J5006" s="71">
        <v>26987</v>
      </c>
      <c r="K5006" s="44">
        <f t="shared" si="78"/>
        <v>36830.528588797657</v>
      </c>
    </row>
    <row r="5007" spans="1:11" s="43" customFormat="1" ht="19.7" customHeight="1" x14ac:dyDescent="0.25">
      <c r="A5007" s="43" t="s">
        <v>200</v>
      </c>
      <c r="B5007" s="1" t="s">
        <v>293</v>
      </c>
      <c r="C5007" s="1" t="s">
        <v>289</v>
      </c>
      <c r="D5007" s="1" t="s">
        <v>288</v>
      </c>
      <c r="E5007" s="45" t="str">
        <f>VLOOKUP(C5007,PROCV!E$50:G$126,3,0)</f>
        <v>Editorial</v>
      </c>
      <c r="F5007" s="1" t="s">
        <v>416</v>
      </c>
      <c r="G5007" s="1" t="s">
        <v>236</v>
      </c>
      <c r="H5007" s="1">
        <v>2012</v>
      </c>
      <c r="I5007" s="60">
        <f>VLOOKUP(H5007,PROCV!E$33:F$44,2,0)</f>
        <v>1.3647507536516714</v>
      </c>
      <c r="J5007" s="71">
        <v>157857</v>
      </c>
      <c r="K5007" s="44">
        <f t="shared" si="78"/>
        <v>215435.45971919189</v>
      </c>
    </row>
    <row r="5008" spans="1:11" s="43" customFormat="1" ht="19.7" customHeight="1" x14ac:dyDescent="0.25">
      <c r="A5008" s="43" t="s">
        <v>200</v>
      </c>
      <c r="B5008" s="1" t="s">
        <v>293</v>
      </c>
      <c r="C5008" s="1" t="s">
        <v>289</v>
      </c>
      <c r="D5008" s="1" t="s">
        <v>288</v>
      </c>
      <c r="E5008" s="45" t="str">
        <f>VLOOKUP(C5008,PROCV!E$50:G$126,3,0)</f>
        <v>Editorial</v>
      </c>
      <c r="F5008" s="1" t="s">
        <v>416</v>
      </c>
      <c r="G5008" s="1" t="s">
        <v>236</v>
      </c>
      <c r="H5008" s="1">
        <v>2012</v>
      </c>
      <c r="I5008" s="60">
        <f>VLOOKUP(H5008,PROCV!E$33:F$44,2,0)</f>
        <v>1.3647507536516714</v>
      </c>
      <c r="J5008" s="71">
        <v>38429</v>
      </c>
      <c r="K5008" s="44">
        <f t="shared" si="78"/>
        <v>52446.006712080081</v>
      </c>
    </row>
    <row r="5009" spans="1:11" s="43" customFormat="1" ht="19.7" customHeight="1" x14ac:dyDescent="0.25">
      <c r="A5009" s="43" t="s">
        <v>200</v>
      </c>
      <c r="B5009" s="1" t="s">
        <v>293</v>
      </c>
      <c r="C5009" s="1" t="s">
        <v>299</v>
      </c>
      <c r="D5009" s="1" t="s">
        <v>298</v>
      </c>
      <c r="E5009" s="45" t="str">
        <f>VLOOKUP(C5009,PROCV!E$50:G$126,3,0)</f>
        <v>NA</v>
      </c>
      <c r="F5009" s="1" t="s">
        <v>416</v>
      </c>
      <c r="G5009" s="1" t="s">
        <v>236</v>
      </c>
      <c r="H5009" s="1">
        <v>2012</v>
      </c>
      <c r="I5009" s="60">
        <f>VLOOKUP(H5009,PROCV!E$33:F$44,2,0)</f>
        <v>1.3647507536516714</v>
      </c>
      <c r="J5009" s="71">
        <v>4946</v>
      </c>
      <c r="K5009" s="44">
        <f t="shared" si="78"/>
        <v>6750.0572275611667</v>
      </c>
    </row>
    <row r="5010" spans="1:11" s="43" customFormat="1" ht="19.7" customHeight="1" x14ac:dyDescent="0.25">
      <c r="A5010" s="43" t="s">
        <v>200</v>
      </c>
      <c r="B5010" s="1" t="s">
        <v>293</v>
      </c>
      <c r="C5010" s="1" t="s">
        <v>299</v>
      </c>
      <c r="D5010" s="1" t="s">
        <v>298</v>
      </c>
      <c r="E5010" s="45" t="str">
        <f>VLOOKUP(C5010,PROCV!E$50:G$126,3,0)</f>
        <v>NA</v>
      </c>
      <c r="F5010" s="1" t="s">
        <v>416</v>
      </c>
      <c r="G5010" s="1" t="s">
        <v>236</v>
      </c>
      <c r="H5010" s="1">
        <v>2012</v>
      </c>
      <c r="I5010" s="60">
        <f>VLOOKUP(H5010,PROCV!E$33:F$44,2,0)</f>
        <v>1.3647507536516714</v>
      </c>
      <c r="J5010" s="71">
        <v>4738</v>
      </c>
      <c r="K5010" s="44">
        <f t="shared" si="78"/>
        <v>6466.189070801619</v>
      </c>
    </row>
    <row r="5011" spans="1:11" s="43" customFormat="1" ht="19.7" customHeight="1" x14ac:dyDescent="0.25">
      <c r="A5011" s="43" t="s">
        <v>200</v>
      </c>
      <c r="B5011" s="1" t="s">
        <v>293</v>
      </c>
      <c r="C5011" s="1" t="s">
        <v>299</v>
      </c>
      <c r="D5011" s="1" t="s">
        <v>298</v>
      </c>
      <c r="E5011" s="45" t="str">
        <f>VLOOKUP(C5011,PROCV!E$50:G$126,3,0)</f>
        <v>NA</v>
      </c>
      <c r="F5011" s="1" t="s">
        <v>416</v>
      </c>
      <c r="G5011" s="1" t="s">
        <v>236</v>
      </c>
      <c r="H5011" s="1">
        <v>2012</v>
      </c>
      <c r="I5011" s="60">
        <f>VLOOKUP(H5011,PROCV!E$33:F$44,2,0)</f>
        <v>1.3647507536516714</v>
      </c>
      <c r="J5011" s="71">
        <v>60891</v>
      </c>
      <c r="K5011" s="44">
        <f t="shared" si="78"/>
        <v>83101.038140603923</v>
      </c>
    </row>
    <row r="5012" spans="1:11" s="43" customFormat="1" ht="19.7" customHeight="1" x14ac:dyDescent="0.25">
      <c r="A5012" s="43" t="s">
        <v>200</v>
      </c>
      <c r="B5012" s="1" t="s">
        <v>293</v>
      </c>
      <c r="C5012" s="1" t="s">
        <v>287</v>
      </c>
      <c r="D5012" s="1" t="s">
        <v>286</v>
      </c>
      <c r="E5012" s="45" t="str">
        <f>VLOOKUP(C5012,PROCV!E$50:G$126,3,0)</f>
        <v>Música</v>
      </c>
      <c r="F5012" s="1" t="s">
        <v>416</v>
      </c>
      <c r="G5012" s="1" t="s">
        <v>236</v>
      </c>
      <c r="H5012" s="1">
        <v>2012</v>
      </c>
      <c r="I5012" s="60">
        <f>VLOOKUP(H5012,PROCV!E$33:F$44,2,0)</f>
        <v>1.3647507536516714</v>
      </c>
      <c r="J5012" s="71">
        <v>3028</v>
      </c>
      <c r="K5012" s="44">
        <f t="shared" si="78"/>
        <v>4132.465282057261</v>
      </c>
    </row>
    <row r="5013" spans="1:11" s="43" customFormat="1" ht="19.7" customHeight="1" x14ac:dyDescent="0.25">
      <c r="A5013" s="43" t="s">
        <v>200</v>
      </c>
      <c r="B5013" s="1" t="s">
        <v>293</v>
      </c>
      <c r="C5013" s="1" t="s">
        <v>287</v>
      </c>
      <c r="D5013" s="1" t="s">
        <v>286</v>
      </c>
      <c r="E5013" s="45" t="str">
        <f>VLOOKUP(C5013,PROCV!E$50:G$126,3,0)</f>
        <v>Música</v>
      </c>
      <c r="F5013" s="1" t="s">
        <v>416</v>
      </c>
      <c r="G5013" s="1" t="s">
        <v>236</v>
      </c>
      <c r="H5013" s="1">
        <v>2012</v>
      </c>
      <c r="I5013" s="60">
        <f>VLOOKUP(H5013,PROCV!E$33:F$44,2,0)</f>
        <v>1.3647507536516714</v>
      </c>
      <c r="J5013" s="71">
        <v>31050</v>
      </c>
      <c r="K5013" s="44">
        <f t="shared" si="78"/>
        <v>42375.510900884401</v>
      </c>
    </row>
    <row r="5014" spans="1:11" s="43" customFormat="1" ht="19.7" customHeight="1" x14ac:dyDescent="0.25">
      <c r="A5014" s="43" t="s">
        <v>200</v>
      </c>
      <c r="B5014" s="1" t="s">
        <v>293</v>
      </c>
      <c r="C5014" s="1" t="s">
        <v>287</v>
      </c>
      <c r="D5014" s="1" t="s">
        <v>286</v>
      </c>
      <c r="E5014" s="45" t="str">
        <f>VLOOKUP(C5014,PROCV!E$50:G$126,3,0)</f>
        <v>Música</v>
      </c>
      <c r="F5014" s="1" t="s">
        <v>416</v>
      </c>
      <c r="G5014" s="1" t="s">
        <v>236</v>
      </c>
      <c r="H5014" s="1">
        <v>2012</v>
      </c>
      <c r="I5014" s="60">
        <f>VLOOKUP(H5014,PROCV!E$33:F$44,2,0)</f>
        <v>1.3647507536516714</v>
      </c>
      <c r="J5014" s="71">
        <v>194306</v>
      </c>
      <c r="K5014" s="44">
        <f t="shared" si="78"/>
        <v>265179.25993904169</v>
      </c>
    </row>
    <row r="5015" spans="1:11" s="43" customFormat="1" ht="19.7" customHeight="1" x14ac:dyDescent="0.25">
      <c r="A5015" s="43" t="s">
        <v>200</v>
      </c>
      <c r="B5015" s="1" t="s">
        <v>293</v>
      </c>
      <c r="C5015" s="1" t="s">
        <v>287</v>
      </c>
      <c r="D5015" s="1" t="s">
        <v>286</v>
      </c>
      <c r="E5015" s="45" t="str">
        <f>VLOOKUP(C5015,PROCV!E$50:G$126,3,0)</f>
        <v>Música</v>
      </c>
      <c r="F5015" s="1" t="s">
        <v>416</v>
      </c>
      <c r="G5015" s="1" t="s">
        <v>236</v>
      </c>
      <c r="H5015" s="1">
        <v>2012</v>
      </c>
      <c r="I5015" s="60">
        <f>VLOOKUP(H5015,PROCV!E$33:F$44,2,0)</f>
        <v>1.3647507536516714</v>
      </c>
      <c r="J5015" s="71">
        <v>153176</v>
      </c>
      <c r="K5015" s="44">
        <f t="shared" si="78"/>
        <v>209047.06144134843</v>
      </c>
    </row>
    <row r="5016" spans="1:11" s="43" customFormat="1" ht="19.7" customHeight="1" x14ac:dyDescent="0.25">
      <c r="A5016" s="43" t="s">
        <v>200</v>
      </c>
      <c r="B5016" s="1" t="s">
        <v>293</v>
      </c>
      <c r="C5016" s="1" t="s">
        <v>287</v>
      </c>
      <c r="D5016" s="1" t="s">
        <v>286</v>
      </c>
      <c r="E5016" s="45" t="str">
        <f>VLOOKUP(C5016,PROCV!E$50:G$126,3,0)</f>
        <v>Música</v>
      </c>
      <c r="F5016" s="1" t="s">
        <v>416</v>
      </c>
      <c r="G5016" s="1" t="s">
        <v>236</v>
      </c>
      <c r="H5016" s="1">
        <v>2012</v>
      </c>
      <c r="I5016" s="60">
        <f>VLOOKUP(H5016,PROCV!E$33:F$44,2,0)</f>
        <v>1.3647507536516714</v>
      </c>
      <c r="J5016" s="71">
        <v>129484</v>
      </c>
      <c r="K5016" s="44">
        <f t="shared" si="78"/>
        <v>176713.38658583301</v>
      </c>
    </row>
    <row r="5017" spans="1:11" s="43" customFormat="1" ht="19.7" customHeight="1" x14ac:dyDescent="0.25">
      <c r="A5017" s="43" t="s">
        <v>200</v>
      </c>
      <c r="B5017" s="1" t="s">
        <v>293</v>
      </c>
      <c r="C5017" s="1" t="s">
        <v>287</v>
      </c>
      <c r="D5017" s="1" t="s">
        <v>286</v>
      </c>
      <c r="E5017" s="45" t="str">
        <f>VLOOKUP(C5017,PROCV!E$50:G$126,3,0)</f>
        <v>Música</v>
      </c>
      <c r="F5017" s="1" t="s">
        <v>416</v>
      </c>
      <c r="G5017" s="1" t="s">
        <v>236</v>
      </c>
      <c r="H5017" s="1">
        <v>2012</v>
      </c>
      <c r="I5017" s="60">
        <f>VLOOKUP(H5017,PROCV!E$33:F$44,2,0)</f>
        <v>1.3647507536516714</v>
      </c>
      <c r="J5017" s="71">
        <v>72450</v>
      </c>
      <c r="K5017" s="44">
        <f t="shared" si="78"/>
        <v>98876.192102063593</v>
      </c>
    </row>
    <row r="5018" spans="1:11" s="43" customFormat="1" ht="19.7" customHeight="1" x14ac:dyDescent="0.25">
      <c r="A5018" s="43" t="s">
        <v>200</v>
      </c>
      <c r="B5018" s="1" t="s">
        <v>293</v>
      </c>
      <c r="C5018" s="1" t="s">
        <v>285</v>
      </c>
      <c r="D5018" s="1" t="s">
        <v>284</v>
      </c>
      <c r="E5018" s="45" t="str">
        <f>VLOOKUP(C5018,PROCV!E$50:G$126,3,0)</f>
        <v>Editorial</v>
      </c>
      <c r="F5018" s="1" t="s">
        <v>416</v>
      </c>
      <c r="G5018" s="1" t="s">
        <v>236</v>
      </c>
      <c r="H5018" s="1">
        <v>2012</v>
      </c>
      <c r="I5018" s="60">
        <f>VLOOKUP(H5018,PROCV!E$33:F$44,2,0)</f>
        <v>1.3647507536516714</v>
      </c>
      <c r="J5018" s="71">
        <v>12881</v>
      </c>
      <c r="K5018" s="44">
        <f t="shared" si="78"/>
        <v>17579.35445778718</v>
      </c>
    </row>
    <row r="5019" spans="1:11" s="43" customFormat="1" ht="19.7" customHeight="1" x14ac:dyDescent="0.25">
      <c r="A5019" s="43" t="s">
        <v>200</v>
      </c>
      <c r="B5019" s="1" t="s">
        <v>293</v>
      </c>
      <c r="C5019" s="1" t="s">
        <v>285</v>
      </c>
      <c r="D5019" s="1" t="s">
        <v>284</v>
      </c>
      <c r="E5019" s="45" t="str">
        <f>VLOOKUP(C5019,PROCV!E$50:G$126,3,0)</f>
        <v>Editorial</v>
      </c>
      <c r="F5019" s="1" t="s">
        <v>416</v>
      </c>
      <c r="G5019" s="1" t="s">
        <v>236</v>
      </c>
      <c r="H5019" s="1">
        <v>2012</v>
      </c>
      <c r="I5019" s="60">
        <f>VLOOKUP(H5019,PROCV!E$33:F$44,2,0)</f>
        <v>1.3647507536516714</v>
      </c>
      <c r="J5019" s="71">
        <v>50000</v>
      </c>
      <c r="K5019" s="44">
        <f t="shared" si="78"/>
        <v>68237.53768258357</v>
      </c>
    </row>
    <row r="5020" spans="1:11" s="43" customFormat="1" ht="19.7" customHeight="1" x14ac:dyDescent="0.25">
      <c r="A5020" s="43" t="s">
        <v>200</v>
      </c>
      <c r="B5020" s="1" t="s">
        <v>293</v>
      </c>
      <c r="C5020" s="1" t="s">
        <v>285</v>
      </c>
      <c r="D5020" s="1" t="s">
        <v>284</v>
      </c>
      <c r="E5020" s="45" t="str">
        <f>VLOOKUP(C5020,PROCV!E$50:G$126,3,0)</f>
        <v>Editorial</v>
      </c>
      <c r="F5020" s="1" t="s">
        <v>416</v>
      </c>
      <c r="G5020" s="1" t="s">
        <v>236</v>
      </c>
      <c r="H5020" s="1">
        <v>2012</v>
      </c>
      <c r="I5020" s="60">
        <f>VLOOKUP(H5020,PROCV!E$33:F$44,2,0)</f>
        <v>1.3647507536516714</v>
      </c>
      <c r="J5020" s="71">
        <v>58466</v>
      </c>
      <c r="K5020" s="44">
        <f t="shared" si="78"/>
        <v>79791.517562998619</v>
      </c>
    </row>
    <row r="5021" spans="1:11" s="43" customFormat="1" ht="19.7" customHeight="1" x14ac:dyDescent="0.25">
      <c r="A5021" s="43" t="s">
        <v>200</v>
      </c>
      <c r="B5021" s="1" t="s">
        <v>293</v>
      </c>
      <c r="C5021" s="1" t="s">
        <v>285</v>
      </c>
      <c r="D5021" s="1" t="s">
        <v>284</v>
      </c>
      <c r="E5021" s="45" t="str">
        <f>VLOOKUP(C5021,PROCV!E$50:G$126,3,0)</f>
        <v>Editorial</v>
      </c>
      <c r="F5021" s="1" t="s">
        <v>416</v>
      </c>
      <c r="G5021" s="1" t="s">
        <v>236</v>
      </c>
      <c r="H5021" s="1">
        <v>2012</v>
      </c>
      <c r="I5021" s="60">
        <f>VLOOKUP(H5021,PROCV!E$33:F$44,2,0)</f>
        <v>1.3647507536516714</v>
      </c>
      <c r="J5021" s="71">
        <v>128299</v>
      </c>
      <c r="K5021" s="44">
        <f t="shared" si="78"/>
        <v>175096.1569427558</v>
      </c>
    </row>
    <row r="5022" spans="1:11" s="43" customFormat="1" ht="19.7" customHeight="1" x14ac:dyDescent="0.25">
      <c r="A5022" s="43" t="s">
        <v>200</v>
      </c>
      <c r="B5022" s="1" t="s">
        <v>293</v>
      </c>
      <c r="C5022" s="1" t="s">
        <v>285</v>
      </c>
      <c r="D5022" s="1" t="s">
        <v>284</v>
      </c>
      <c r="E5022" s="45" t="str">
        <f>VLOOKUP(C5022,PROCV!E$50:G$126,3,0)</f>
        <v>Editorial</v>
      </c>
      <c r="F5022" s="1" t="s">
        <v>416</v>
      </c>
      <c r="G5022" s="1" t="s">
        <v>236</v>
      </c>
      <c r="H5022" s="1">
        <v>2012</v>
      </c>
      <c r="I5022" s="60">
        <f>VLOOKUP(H5022,PROCV!E$33:F$44,2,0)</f>
        <v>1.3647507536516714</v>
      </c>
      <c r="J5022" s="71">
        <v>10000</v>
      </c>
      <c r="K5022" s="44">
        <f t="shared" si="78"/>
        <v>13647.507536516714</v>
      </c>
    </row>
    <row r="5023" spans="1:11" s="43" customFormat="1" ht="19.7" customHeight="1" x14ac:dyDescent="0.25">
      <c r="A5023" s="43" t="s">
        <v>200</v>
      </c>
      <c r="B5023" s="1" t="s">
        <v>293</v>
      </c>
      <c r="C5023" s="1" t="s">
        <v>283</v>
      </c>
      <c r="D5023" s="1" t="s">
        <v>282</v>
      </c>
      <c r="E5023" s="45" t="str">
        <f>VLOOKUP(C5023,PROCV!E$50:G$126,3,0)</f>
        <v>Editorial</v>
      </c>
      <c r="F5023" s="1" t="s">
        <v>416</v>
      </c>
      <c r="G5023" s="1" t="s">
        <v>236</v>
      </c>
      <c r="H5023" s="1">
        <v>2012</v>
      </c>
      <c r="I5023" s="60">
        <f>VLOOKUP(H5023,PROCV!E$33:F$44,2,0)</f>
        <v>1.3647507536516714</v>
      </c>
      <c r="J5023" s="71">
        <v>40277</v>
      </c>
      <c r="K5023" s="44">
        <f t="shared" si="78"/>
        <v>54968.066104828373</v>
      </c>
    </row>
    <row r="5024" spans="1:11" s="43" customFormat="1" ht="19.7" customHeight="1" x14ac:dyDescent="0.25">
      <c r="A5024" s="43" t="s">
        <v>200</v>
      </c>
      <c r="B5024" s="1" t="s">
        <v>293</v>
      </c>
      <c r="C5024" s="1" t="s">
        <v>283</v>
      </c>
      <c r="D5024" s="1" t="s">
        <v>282</v>
      </c>
      <c r="E5024" s="45" t="str">
        <f>VLOOKUP(C5024,PROCV!E$50:G$126,3,0)</f>
        <v>Editorial</v>
      </c>
      <c r="F5024" s="1" t="s">
        <v>416</v>
      </c>
      <c r="G5024" s="1" t="s">
        <v>236</v>
      </c>
      <c r="H5024" s="1">
        <v>2012</v>
      </c>
      <c r="I5024" s="60">
        <f>VLOOKUP(H5024,PROCV!E$33:F$44,2,0)</f>
        <v>1.3647507536516714</v>
      </c>
      <c r="J5024" s="71">
        <v>30000</v>
      </c>
      <c r="K5024" s="44">
        <f t="shared" si="78"/>
        <v>40942.522609550142</v>
      </c>
    </row>
    <row r="5025" spans="1:11" s="43" customFormat="1" ht="19.7" customHeight="1" x14ac:dyDescent="0.25">
      <c r="A5025" s="43" t="s">
        <v>200</v>
      </c>
      <c r="B5025" s="1" t="s">
        <v>293</v>
      </c>
      <c r="C5025" s="1" t="s">
        <v>283</v>
      </c>
      <c r="D5025" s="1" t="s">
        <v>282</v>
      </c>
      <c r="E5025" s="45" t="str">
        <f>VLOOKUP(C5025,PROCV!E$50:G$126,3,0)</f>
        <v>Editorial</v>
      </c>
      <c r="F5025" s="1" t="s">
        <v>416</v>
      </c>
      <c r="G5025" s="1" t="s">
        <v>236</v>
      </c>
      <c r="H5025" s="1">
        <v>2012</v>
      </c>
      <c r="I5025" s="60">
        <f>VLOOKUP(H5025,PROCV!E$33:F$44,2,0)</f>
        <v>1.3647507536516714</v>
      </c>
      <c r="J5025" s="71">
        <v>168821</v>
      </c>
      <c r="K5025" s="44">
        <f t="shared" si="78"/>
        <v>230398.58698222882</v>
      </c>
    </row>
    <row r="5026" spans="1:11" s="43" customFormat="1" ht="19.7" customHeight="1" x14ac:dyDescent="0.25">
      <c r="A5026" s="43" t="s">
        <v>200</v>
      </c>
      <c r="B5026" s="1" t="s">
        <v>293</v>
      </c>
      <c r="C5026" s="1" t="s">
        <v>283</v>
      </c>
      <c r="D5026" s="1" t="s">
        <v>282</v>
      </c>
      <c r="E5026" s="45" t="str">
        <f>VLOOKUP(C5026,PROCV!E$50:G$126,3,0)</f>
        <v>Editorial</v>
      </c>
      <c r="F5026" s="1" t="s">
        <v>416</v>
      </c>
      <c r="G5026" s="1" t="s">
        <v>236</v>
      </c>
      <c r="H5026" s="1">
        <v>2012</v>
      </c>
      <c r="I5026" s="60">
        <f>VLOOKUP(H5026,PROCV!E$33:F$44,2,0)</f>
        <v>1.3647507536516714</v>
      </c>
      <c r="J5026" s="71">
        <v>5000</v>
      </c>
      <c r="K5026" s="44">
        <f t="shared" si="78"/>
        <v>6823.753768258357</v>
      </c>
    </row>
    <row r="5027" spans="1:11" s="43" customFormat="1" ht="19.7" customHeight="1" x14ac:dyDescent="0.25">
      <c r="A5027" s="43" t="s">
        <v>200</v>
      </c>
      <c r="B5027" s="1" t="s">
        <v>293</v>
      </c>
      <c r="C5027" s="1" t="s">
        <v>281</v>
      </c>
      <c r="D5027" s="1" t="s">
        <v>280</v>
      </c>
      <c r="E5027" s="45" t="str">
        <f>VLOOKUP(C5027,PROCV!E$50:G$126,3,0)</f>
        <v>Música</v>
      </c>
      <c r="F5027" s="1" t="s">
        <v>416</v>
      </c>
      <c r="G5027" s="1" t="s">
        <v>236</v>
      </c>
      <c r="H5027" s="1">
        <v>2012</v>
      </c>
      <c r="I5027" s="60">
        <f>VLOOKUP(H5027,PROCV!E$33:F$44,2,0)</f>
        <v>1.3647507536516714</v>
      </c>
      <c r="J5027" s="71">
        <v>99748</v>
      </c>
      <c r="K5027" s="44">
        <f t="shared" si="78"/>
        <v>136131.15817524691</v>
      </c>
    </row>
    <row r="5028" spans="1:11" s="43" customFormat="1" ht="19.7" customHeight="1" x14ac:dyDescent="0.25">
      <c r="A5028" s="43" t="s">
        <v>200</v>
      </c>
      <c r="B5028" s="1" t="s">
        <v>293</v>
      </c>
      <c r="C5028" s="1" t="s">
        <v>281</v>
      </c>
      <c r="D5028" s="1" t="s">
        <v>280</v>
      </c>
      <c r="E5028" s="45" t="str">
        <f>VLOOKUP(C5028,PROCV!E$50:G$126,3,0)</f>
        <v>Música</v>
      </c>
      <c r="F5028" s="1" t="s">
        <v>416</v>
      </c>
      <c r="G5028" s="1" t="s">
        <v>236</v>
      </c>
      <c r="H5028" s="1">
        <v>2012</v>
      </c>
      <c r="I5028" s="60">
        <f>VLOOKUP(H5028,PROCV!E$33:F$44,2,0)</f>
        <v>1.3647507536516714</v>
      </c>
      <c r="J5028" s="71">
        <v>59791</v>
      </c>
      <c r="K5028" s="44">
        <f t="shared" si="78"/>
        <v>81599.812311587084</v>
      </c>
    </row>
    <row r="5029" spans="1:11" s="43" customFormat="1" ht="19.7" customHeight="1" x14ac:dyDescent="0.25">
      <c r="A5029" s="43" t="s">
        <v>200</v>
      </c>
      <c r="B5029" s="1" t="s">
        <v>293</v>
      </c>
      <c r="C5029" s="1" t="s">
        <v>281</v>
      </c>
      <c r="D5029" s="1" t="s">
        <v>280</v>
      </c>
      <c r="E5029" s="45" t="str">
        <f>VLOOKUP(C5029,PROCV!E$50:G$126,3,0)</f>
        <v>Música</v>
      </c>
      <c r="F5029" s="1" t="s">
        <v>416</v>
      </c>
      <c r="G5029" s="1" t="s">
        <v>236</v>
      </c>
      <c r="H5029" s="1">
        <v>2012</v>
      </c>
      <c r="I5029" s="60">
        <f>VLOOKUP(H5029,PROCV!E$33:F$44,2,0)</f>
        <v>1.3647507536516714</v>
      </c>
      <c r="J5029" s="71">
        <v>51749</v>
      </c>
      <c r="K5029" s="44">
        <f t="shared" si="78"/>
        <v>70624.486750720345</v>
      </c>
    </row>
    <row r="5030" spans="1:11" s="43" customFormat="1" ht="19.7" customHeight="1" x14ac:dyDescent="0.25">
      <c r="A5030" s="43" t="s">
        <v>200</v>
      </c>
      <c r="B5030" s="1" t="s">
        <v>293</v>
      </c>
      <c r="C5030" s="1" t="s">
        <v>279</v>
      </c>
      <c r="D5030" s="1" t="s">
        <v>278</v>
      </c>
      <c r="E5030" s="45" t="str">
        <f>VLOOKUP(C5030,PROCV!E$50:G$126,3,0)</f>
        <v>Editorial</v>
      </c>
      <c r="F5030" s="1" t="s">
        <v>416</v>
      </c>
      <c r="G5030" s="1" t="s">
        <v>236</v>
      </c>
      <c r="H5030" s="1">
        <v>2012</v>
      </c>
      <c r="I5030" s="60">
        <f>VLOOKUP(H5030,PROCV!E$33:F$44,2,0)</f>
        <v>1.3647507536516714</v>
      </c>
      <c r="J5030" s="71">
        <v>5998</v>
      </c>
      <c r="K5030" s="44">
        <f t="shared" si="78"/>
        <v>8185.7750204027252</v>
      </c>
    </row>
    <row r="5031" spans="1:11" s="43" customFormat="1" ht="19.7" customHeight="1" x14ac:dyDescent="0.25">
      <c r="A5031" s="43" t="s">
        <v>200</v>
      </c>
      <c r="B5031" s="1" t="s">
        <v>293</v>
      </c>
      <c r="C5031" s="1" t="s">
        <v>279</v>
      </c>
      <c r="D5031" s="1" t="s">
        <v>278</v>
      </c>
      <c r="E5031" s="45" t="str">
        <f>VLOOKUP(C5031,PROCV!E$50:G$126,3,0)</f>
        <v>Editorial</v>
      </c>
      <c r="F5031" s="1" t="s">
        <v>416</v>
      </c>
      <c r="G5031" s="1" t="s">
        <v>236</v>
      </c>
      <c r="H5031" s="1">
        <v>2012</v>
      </c>
      <c r="I5031" s="60">
        <f>VLOOKUP(H5031,PROCV!E$33:F$44,2,0)</f>
        <v>1.3647507536516714</v>
      </c>
      <c r="J5031" s="71">
        <v>75000</v>
      </c>
      <c r="K5031" s="44">
        <f t="shared" si="78"/>
        <v>102356.30652387536</v>
      </c>
    </row>
    <row r="5032" spans="1:11" s="43" customFormat="1" ht="19.7" customHeight="1" x14ac:dyDescent="0.25">
      <c r="A5032" s="43" t="s">
        <v>200</v>
      </c>
      <c r="B5032" s="1" t="s">
        <v>293</v>
      </c>
      <c r="C5032" s="1" t="s">
        <v>277</v>
      </c>
      <c r="D5032" s="1" t="s">
        <v>276</v>
      </c>
      <c r="E5032" s="45" t="str">
        <f>VLOOKUP(C5032,PROCV!E$50:G$126,3,0)</f>
        <v>Editorial</v>
      </c>
      <c r="F5032" s="1" t="s">
        <v>416</v>
      </c>
      <c r="G5032" s="1" t="s">
        <v>236</v>
      </c>
      <c r="H5032" s="1">
        <v>2012</v>
      </c>
      <c r="I5032" s="60">
        <f>VLOOKUP(H5032,PROCV!E$33:F$44,2,0)</f>
        <v>1.3647507536516714</v>
      </c>
      <c r="J5032" s="71">
        <v>149706</v>
      </c>
      <c r="K5032" s="44">
        <f t="shared" si="78"/>
        <v>204311.37632617712</v>
      </c>
    </row>
    <row r="5033" spans="1:11" s="43" customFormat="1" ht="19.7" customHeight="1" x14ac:dyDescent="0.25">
      <c r="A5033" s="43" t="s">
        <v>200</v>
      </c>
      <c r="B5033" s="1" t="s">
        <v>293</v>
      </c>
      <c r="C5033" s="1" t="s">
        <v>277</v>
      </c>
      <c r="D5033" s="1" t="s">
        <v>276</v>
      </c>
      <c r="E5033" s="45" t="str">
        <f>VLOOKUP(C5033,PROCV!E$50:G$126,3,0)</f>
        <v>Editorial</v>
      </c>
      <c r="F5033" s="1" t="s">
        <v>416</v>
      </c>
      <c r="G5033" s="1" t="s">
        <v>236</v>
      </c>
      <c r="H5033" s="1">
        <v>2012</v>
      </c>
      <c r="I5033" s="60">
        <f>VLOOKUP(H5033,PROCV!E$33:F$44,2,0)</f>
        <v>1.3647507536516714</v>
      </c>
      <c r="J5033" s="71">
        <v>66721</v>
      </c>
      <c r="K5033" s="44">
        <f t="shared" si="78"/>
        <v>91057.535034393164</v>
      </c>
    </row>
    <row r="5034" spans="1:11" s="43" customFormat="1" ht="19.7" customHeight="1" x14ac:dyDescent="0.25">
      <c r="A5034" s="43" t="s">
        <v>200</v>
      </c>
      <c r="B5034" s="1" t="s">
        <v>293</v>
      </c>
      <c r="C5034" s="1" t="s">
        <v>277</v>
      </c>
      <c r="D5034" s="1" t="s">
        <v>276</v>
      </c>
      <c r="E5034" s="45" t="str">
        <f>VLOOKUP(C5034,PROCV!E$50:G$126,3,0)</f>
        <v>Editorial</v>
      </c>
      <c r="F5034" s="1" t="s">
        <v>416</v>
      </c>
      <c r="G5034" s="1" t="s">
        <v>236</v>
      </c>
      <c r="H5034" s="1">
        <v>2012</v>
      </c>
      <c r="I5034" s="60">
        <f>VLOOKUP(H5034,PROCV!E$33:F$44,2,0)</f>
        <v>1.3647507536516714</v>
      </c>
      <c r="J5034" s="71">
        <v>2000</v>
      </c>
      <c r="K5034" s="44">
        <f t="shared" si="78"/>
        <v>2729.5015073033428</v>
      </c>
    </row>
    <row r="5035" spans="1:11" s="43" customFormat="1" ht="19.7" customHeight="1" x14ac:dyDescent="0.25">
      <c r="A5035" s="43" t="s">
        <v>200</v>
      </c>
      <c r="B5035" s="1" t="s">
        <v>293</v>
      </c>
      <c r="C5035" s="1" t="s">
        <v>275</v>
      </c>
      <c r="D5035" s="1" t="s">
        <v>274</v>
      </c>
      <c r="E5035" s="45" t="str">
        <f>VLOOKUP(C5035,PROCV!E$50:G$126,3,0)</f>
        <v>Editorial</v>
      </c>
      <c r="F5035" s="1" t="s">
        <v>416</v>
      </c>
      <c r="G5035" s="1" t="s">
        <v>236</v>
      </c>
      <c r="H5035" s="1">
        <v>2012</v>
      </c>
      <c r="I5035" s="60">
        <f>VLOOKUP(H5035,PROCV!E$33:F$44,2,0)</f>
        <v>1.3647507536516714</v>
      </c>
      <c r="J5035" s="71">
        <v>86852</v>
      </c>
      <c r="K5035" s="44">
        <f t="shared" si="78"/>
        <v>118531.33245615497</v>
      </c>
    </row>
    <row r="5036" spans="1:11" s="43" customFormat="1" ht="19.7" customHeight="1" x14ac:dyDescent="0.25">
      <c r="A5036" s="43" t="s">
        <v>200</v>
      </c>
      <c r="B5036" s="1" t="s">
        <v>293</v>
      </c>
      <c r="C5036" s="1" t="s">
        <v>275</v>
      </c>
      <c r="D5036" s="1" t="s">
        <v>274</v>
      </c>
      <c r="E5036" s="45" t="str">
        <f>VLOOKUP(C5036,PROCV!E$50:G$126,3,0)</f>
        <v>Editorial</v>
      </c>
      <c r="F5036" s="1" t="s">
        <v>416</v>
      </c>
      <c r="G5036" s="1" t="s">
        <v>236</v>
      </c>
      <c r="H5036" s="1">
        <v>2012</v>
      </c>
      <c r="I5036" s="60">
        <f>VLOOKUP(H5036,PROCV!E$33:F$44,2,0)</f>
        <v>1.3647507536516714</v>
      </c>
      <c r="J5036" s="71">
        <v>12132</v>
      </c>
      <c r="K5036" s="44">
        <f t="shared" si="78"/>
        <v>16557.156143302076</v>
      </c>
    </row>
    <row r="5037" spans="1:11" s="43" customFormat="1" ht="19.7" customHeight="1" x14ac:dyDescent="0.25">
      <c r="A5037" s="43" t="s">
        <v>200</v>
      </c>
      <c r="B5037" s="1" t="s">
        <v>293</v>
      </c>
      <c r="C5037" s="1" t="s">
        <v>273</v>
      </c>
      <c r="D5037" s="1" t="s">
        <v>272</v>
      </c>
      <c r="E5037" s="45" t="str">
        <f>VLOOKUP(C5037,PROCV!E$50:G$126,3,0)</f>
        <v>Editorial</v>
      </c>
      <c r="F5037" s="1" t="s">
        <v>416</v>
      </c>
      <c r="G5037" s="1" t="s">
        <v>236</v>
      </c>
      <c r="H5037" s="1">
        <v>2012</v>
      </c>
      <c r="I5037" s="60">
        <f>VLOOKUP(H5037,PROCV!E$33:F$44,2,0)</f>
        <v>1.3647507536516714</v>
      </c>
      <c r="J5037" s="71">
        <v>413420</v>
      </c>
      <c r="K5037" s="44">
        <f t="shared" si="78"/>
        <v>564215.25657467404</v>
      </c>
    </row>
    <row r="5038" spans="1:11" s="43" customFormat="1" ht="19.7" customHeight="1" x14ac:dyDescent="0.25">
      <c r="A5038" s="43" t="s">
        <v>200</v>
      </c>
      <c r="B5038" s="1" t="s">
        <v>293</v>
      </c>
      <c r="C5038" s="1" t="s">
        <v>273</v>
      </c>
      <c r="D5038" s="1" t="s">
        <v>272</v>
      </c>
      <c r="E5038" s="45" t="str">
        <f>VLOOKUP(C5038,PROCV!E$50:G$126,3,0)</f>
        <v>Editorial</v>
      </c>
      <c r="F5038" s="1" t="s">
        <v>416</v>
      </c>
      <c r="G5038" s="1" t="s">
        <v>236</v>
      </c>
      <c r="H5038" s="1">
        <v>2012</v>
      </c>
      <c r="I5038" s="60">
        <f>VLOOKUP(H5038,PROCV!E$33:F$44,2,0)</f>
        <v>1.3647507536516714</v>
      </c>
      <c r="J5038" s="71">
        <v>982395</v>
      </c>
      <c r="K5038" s="44">
        <f t="shared" si="78"/>
        <v>1340724.3166336338</v>
      </c>
    </row>
    <row r="5039" spans="1:11" s="43" customFormat="1" ht="19.7" customHeight="1" x14ac:dyDescent="0.25">
      <c r="A5039" s="43" t="s">
        <v>200</v>
      </c>
      <c r="B5039" s="1" t="s">
        <v>293</v>
      </c>
      <c r="C5039" s="1" t="s">
        <v>271</v>
      </c>
      <c r="D5039" s="1" t="s">
        <v>270</v>
      </c>
      <c r="E5039" s="45" t="str">
        <f>VLOOKUP(C5039,PROCV!E$50:G$126,3,0)</f>
        <v>Editorial</v>
      </c>
      <c r="F5039" s="1" t="s">
        <v>416</v>
      </c>
      <c r="G5039" s="1" t="s">
        <v>236</v>
      </c>
      <c r="H5039" s="1">
        <v>2012</v>
      </c>
      <c r="I5039" s="60">
        <f>VLOOKUP(H5039,PROCV!E$33:F$44,2,0)</f>
        <v>1.3647507536516714</v>
      </c>
      <c r="J5039" s="71">
        <v>22518</v>
      </c>
      <c r="K5039" s="44">
        <f t="shared" si="78"/>
        <v>30731.457470728335</v>
      </c>
    </row>
    <row r="5040" spans="1:11" s="43" customFormat="1" ht="19.7" customHeight="1" x14ac:dyDescent="0.25">
      <c r="A5040" s="43" t="s">
        <v>200</v>
      </c>
      <c r="B5040" s="1" t="s">
        <v>293</v>
      </c>
      <c r="C5040" s="1" t="s">
        <v>271</v>
      </c>
      <c r="D5040" s="1" t="s">
        <v>270</v>
      </c>
      <c r="E5040" s="45" t="str">
        <f>VLOOKUP(C5040,PROCV!E$50:G$126,3,0)</f>
        <v>Editorial</v>
      </c>
      <c r="F5040" s="1" t="s">
        <v>416</v>
      </c>
      <c r="G5040" s="1" t="s">
        <v>236</v>
      </c>
      <c r="H5040" s="1">
        <v>2012</v>
      </c>
      <c r="I5040" s="60">
        <f>VLOOKUP(H5040,PROCV!E$33:F$44,2,0)</f>
        <v>1.3647507536516714</v>
      </c>
      <c r="J5040" s="71">
        <v>50000</v>
      </c>
      <c r="K5040" s="44">
        <f t="shared" si="78"/>
        <v>68237.53768258357</v>
      </c>
    </row>
    <row r="5041" spans="1:11" s="43" customFormat="1" ht="19.7" customHeight="1" x14ac:dyDescent="0.25">
      <c r="A5041" s="43" t="s">
        <v>200</v>
      </c>
      <c r="B5041" s="1" t="s">
        <v>293</v>
      </c>
      <c r="C5041" s="1" t="s">
        <v>271</v>
      </c>
      <c r="D5041" s="1" t="s">
        <v>270</v>
      </c>
      <c r="E5041" s="45" t="str">
        <f>VLOOKUP(C5041,PROCV!E$50:G$126,3,0)</f>
        <v>Editorial</v>
      </c>
      <c r="F5041" s="1" t="s">
        <v>416</v>
      </c>
      <c r="G5041" s="1" t="s">
        <v>236</v>
      </c>
      <c r="H5041" s="1">
        <v>2012</v>
      </c>
      <c r="I5041" s="60">
        <f>VLOOKUP(H5041,PROCV!E$33:F$44,2,0)</f>
        <v>1.3647507536516714</v>
      </c>
      <c r="J5041" s="71">
        <v>179982</v>
      </c>
      <c r="K5041" s="44">
        <f t="shared" si="78"/>
        <v>245630.57014373512</v>
      </c>
    </row>
    <row r="5042" spans="1:11" s="43" customFormat="1" ht="19.7" customHeight="1" x14ac:dyDescent="0.25">
      <c r="A5042" s="43" t="s">
        <v>200</v>
      </c>
      <c r="B5042" s="1" t="s">
        <v>293</v>
      </c>
      <c r="C5042" s="1" t="s">
        <v>271</v>
      </c>
      <c r="D5042" s="1" t="s">
        <v>270</v>
      </c>
      <c r="E5042" s="45" t="str">
        <f>VLOOKUP(C5042,PROCV!E$50:G$126,3,0)</f>
        <v>Editorial</v>
      </c>
      <c r="F5042" s="1" t="s">
        <v>416</v>
      </c>
      <c r="G5042" s="1" t="s">
        <v>236</v>
      </c>
      <c r="H5042" s="1">
        <v>2012</v>
      </c>
      <c r="I5042" s="60">
        <f>VLOOKUP(H5042,PROCV!E$33:F$44,2,0)</f>
        <v>1.3647507536516714</v>
      </c>
      <c r="J5042" s="71">
        <v>33387</v>
      </c>
      <c r="K5042" s="44">
        <f t="shared" si="78"/>
        <v>45564.933412168357</v>
      </c>
    </row>
    <row r="5043" spans="1:11" s="43" customFormat="1" ht="19.7" customHeight="1" x14ac:dyDescent="0.25">
      <c r="A5043" s="43" t="s">
        <v>200</v>
      </c>
      <c r="B5043" s="1" t="s">
        <v>293</v>
      </c>
      <c r="C5043" s="1" t="s">
        <v>271</v>
      </c>
      <c r="D5043" s="1" t="s">
        <v>270</v>
      </c>
      <c r="E5043" s="45" t="str">
        <f>VLOOKUP(C5043,PROCV!E$50:G$126,3,0)</f>
        <v>Editorial</v>
      </c>
      <c r="F5043" s="1" t="s">
        <v>416</v>
      </c>
      <c r="G5043" s="1" t="s">
        <v>236</v>
      </c>
      <c r="H5043" s="1">
        <v>2012</v>
      </c>
      <c r="I5043" s="60">
        <f>VLOOKUP(H5043,PROCV!E$33:F$44,2,0)</f>
        <v>1.3647507536516714</v>
      </c>
      <c r="J5043" s="71">
        <v>16795</v>
      </c>
      <c r="K5043" s="44">
        <f t="shared" si="78"/>
        <v>22920.98890757982</v>
      </c>
    </row>
    <row r="5044" spans="1:11" s="43" customFormat="1" ht="19.7" customHeight="1" x14ac:dyDescent="0.25">
      <c r="A5044" s="43" t="s">
        <v>200</v>
      </c>
      <c r="B5044" s="1" t="s">
        <v>293</v>
      </c>
      <c r="C5044" s="1" t="s">
        <v>315</v>
      </c>
      <c r="D5044" s="1" t="s">
        <v>314</v>
      </c>
      <c r="E5044" s="45" t="str">
        <f>VLOOKUP(C5044,PROCV!E$50:G$126,3,0)</f>
        <v>Editorial</v>
      </c>
      <c r="F5044" s="1" t="s">
        <v>416</v>
      </c>
      <c r="G5044" s="1" t="s">
        <v>236</v>
      </c>
      <c r="H5044" s="1">
        <v>2012</v>
      </c>
      <c r="I5044" s="60">
        <f>VLOOKUP(H5044,PROCV!E$33:F$44,2,0)</f>
        <v>1.3647507536516714</v>
      </c>
      <c r="J5044" s="71">
        <v>13269</v>
      </c>
      <c r="K5044" s="44">
        <f t="shared" si="78"/>
        <v>18108.877750204028</v>
      </c>
    </row>
    <row r="5045" spans="1:11" s="43" customFormat="1" ht="19.7" customHeight="1" x14ac:dyDescent="0.25">
      <c r="A5045" s="43" t="s">
        <v>200</v>
      </c>
      <c r="B5045" s="1" t="s">
        <v>293</v>
      </c>
      <c r="C5045" s="1" t="s">
        <v>269</v>
      </c>
      <c r="D5045" s="1" t="s">
        <v>268</v>
      </c>
      <c r="E5045" s="45" t="str">
        <f>VLOOKUP(C5045,PROCV!E$50:G$126,3,0)</f>
        <v>NA</v>
      </c>
      <c r="F5045" s="1" t="s">
        <v>416</v>
      </c>
      <c r="G5045" s="1" t="s">
        <v>236</v>
      </c>
      <c r="H5045" s="1">
        <v>2012</v>
      </c>
      <c r="I5045" s="60">
        <f>VLOOKUP(H5045,PROCV!E$33:F$44,2,0)</f>
        <v>1.3647507536516714</v>
      </c>
      <c r="J5045" s="71">
        <v>24823</v>
      </c>
      <c r="K5045" s="44">
        <f t="shared" si="78"/>
        <v>33877.207957895436</v>
      </c>
    </row>
    <row r="5046" spans="1:11" s="43" customFormat="1" ht="19.7" customHeight="1" x14ac:dyDescent="0.25">
      <c r="A5046" s="43" t="s">
        <v>200</v>
      </c>
      <c r="B5046" s="1" t="s">
        <v>293</v>
      </c>
      <c r="C5046" s="1" t="s">
        <v>269</v>
      </c>
      <c r="D5046" s="1" t="s">
        <v>268</v>
      </c>
      <c r="E5046" s="45" t="str">
        <f>VLOOKUP(C5046,PROCV!E$50:G$126,3,0)</f>
        <v>NA</v>
      </c>
      <c r="F5046" s="1" t="s">
        <v>416</v>
      </c>
      <c r="G5046" s="1" t="s">
        <v>236</v>
      </c>
      <c r="H5046" s="1">
        <v>2012</v>
      </c>
      <c r="I5046" s="60">
        <f>VLOOKUP(H5046,PROCV!E$33:F$44,2,0)</f>
        <v>1.3647507536516714</v>
      </c>
      <c r="J5046" s="71">
        <v>258000</v>
      </c>
      <c r="K5046" s="44">
        <f t="shared" si="78"/>
        <v>352105.69444213121</v>
      </c>
    </row>
    <row r="5047" spans="1:11" s="43" customFormat="1" ht="19.7" customHeight="1" x14ac:dyDescent="0.25">
      <c r="A5047" s="43" t="s">
        <v>200</v>
      </c>
      <c r="B5047" s="1" t="s">
        <v>293</v>
      </c>
      <c r="C5047" s="1" t="s">
        <v>269</v>
      </c>
      <c r="D5047" s="1" t="s">
        <v>268</v>
      </c>
      <c r="E5047" s="45" t="str">
        <f>VLOOKUP(C5047,PROCV!E$50:G$126,3,0)</f>
        <v>NA</v>
      </c>
      <c r="F5047" s="1" t="s">
        <v>416</v>
      </c>
      <c r="G5047" s="1" t="s">
        <v>236</v>
      </c>
      <c r="H5047" s="1">
        <v>2012</v>
      </c>
      <c r="I5047" s="60">
        <f>VLOOKUP(H5047,PROCV!E$33:F$44,2,0)</f>
        <v>1.3647507536516714</v>
      </c>
      <c r="J5047" s="71">
        <v>1179180</v>
      </c>
      <c r="K5047" s="44">
        <f t="shared" si="78"/>
        <v>1609286.7936909779</v>
      </c>
    </row>
    <row r="5048" spans="1:11" s="43" customFormat="1" ht="19.7" customHeight="1" x14ac:dyDescent="0.25">
      <c r="A5048" s="43" t="s">
        <v>200</v>
      </c>
      <c r="B5048" s="1" t="s">
        <v>293</v>
      </c>
      <c r="C5048" s="1" t="s">
        <v>269</v>
      </c>
      <c r="D5048" s="1" t="s">
        <v>268</v>
      </c>
      <c r="E5048" s="45" t="str">
        <f>VLOOKUP(C5048,PROCV!E$50:G$126,3,0)</f>
        <v>NA</v>
      </c>
      <c r="F5048" s="1" t="s">
        <v>416</v>
      </c>
      <c r="G5048" s="1" t="s">
        <v>236</v>
      </c>
      <c r="H5048" s="1">
        <v>2012</v>
      </c>
      <c r="I5048" s="60">
        <f>VLOOKUP(H5048,PROCV!E$33:F$44,2,0)</f>
        <v>1.3647507536516714</v>
      </c>
      <c r="J5048" s="71">
        <v>907200</v>
      </c>
      <c r="K5048" s="44">
        <f t="shared" si="78"/>
        <v>1238101.8837127963</v>
      </c>
    </row>
    <row r="5049" spans="1:11" s="43" customFormat="1" ht="19.7" customHeight="1" x14ac:dyDescent="0.25">
      <c r="A5049" s="43" t="s">
        <v>200</v>
      </c>
      <c r="B5049" s="1" t="s">
        <v>293</v>
      </c>
      <c r="C5049" s="1" t="s">
        <v>269</v>
      </c>
      <c r="D5049" s="1" t="s">
        <v>268</v>
      </c>
      <c r="E5049" s="45" t="str">
        <f>VLOOKUP(C5049,PROCV!E$50:G$126,3,0)</f>
        <v>NA</v>
      </c>
      <c r="F5049" s="1" t="s">
        <v>416</v>
      </c>
      <c r="G5049" s="1" t="s">
        <v>236</v>
      </c>
      <c r="H5049" s="1">
        <v>2012</v>
      </c>
      <c r="I5049" s="60">
        <f>VLOOKUP(H5049,PROCV!E$33:F$44,2,0)</f>
        <v>1.3647507536516714</v>
      </c>
      <c r="J5049" s="71">
        <v>677680</v>
      </c>
      <c r="K5049" s="44">
        <f t="shared" si="78"/>
        <v>924864.29073466465</v>
      </c>
    </row>
    <row r="5050" spans="1:11" s="43" customFormat="1" ht="19.7" customHeight="1" x14ac:dyDescent="0.25">
      <c r="A5050" s="43" t="s">
        <v>200</v>
      </c>
      <c r="B5050" s="1" t="s">
        <v>293</v>
      </c>
      <c r="C5050" s="1" t="s">
        <v>269</v>
      </c>
      <c r="D5050" s="1" t="s">
        <v>268</v>
      </c>
      <c r="E5050" s="45" t="str">
        <f>VLOOKUP(C5050,PROCV!E$50:G$126,3,0)</f>
        <v>NA</v>
      </c>
      <c r="F5050" s="1" t="s">
        <v>416</v>
      </c>
      <c r="G5050" s="1" t="s">
        <v>236</v>
      </c>
      <c r="H5050" s="1">
        <v>2012</v>
      </c>
      <c r="I5050" s="60">
        <f>VLOOKUP(H5050,PROCV!E$33:F$44,2,0)</f>
        <v>1.3647507536516714</v>
      </c>
      <c r="J5050" s="71">
        <v>103440</v>
      </c>
      <c r="K5050" s="44">
        <f t="shared" si="78"/>
        <v>141169.8179577289</v>
      </c>
    </row>
    <row r="5051" spans="1:11" s="43" customFormat="1" ht="19.7" customHeight="1" x14ac:dyDescent="0.25">
      <c r="A5051" s="43" t="s">
        <v>200</v>
      </c>
      <c r="B5051" s="1" t="s">
        <v>293</v>
      </c>
      <c r="C5051" s="1" t="s">
        <v>269</v>
      </c>
      <c r="D5051" s="1" t="s">
        <v>268</v>
      </c>
      <c r="E5051" s="45" t="str">
        <f>VLOOKUP(C5051,PROCV!E$50:G$126,3,0)</f>
        <v>NA</v>
      </c>
      <c r="F5051" s="1" t="s">
        <v>416</v>
      </c>
      <c r="G5051" s="1" t="s">
        <v>236</v>
      </c>
      <c r="H5051" s="1">
        <v>2012</v>
      </c>
      <c r="I5051" s="60">
        <f>VLOOKUP(H5051,PROCV!E$33:F$44,2,0)</f>
        <v>1.3647507536516714</v>
      </c>
      <c r="J5051" s="71">
        <v>126113</v>
      </c>
      <c r="K5051" s="44">
        <f t="shared" si="78"/>
        <v>172112.81179527324</v>
      </c>
    </row>
    <row r="5052" spans="1:11" s="43" customFormat="1" ht="19.7" customHeight="1" x14ac:dyDescent="0.25">
      <c r="A5052" s="43" t="s">
        <v>200</v>
      </c>
      <c r="B5052" s="1" t="s">
        <v>293</v>
      </c>
      <c r="C5052" s="1" t="s">
        <v>269</v>
      </c>
      <c r="D5052" s="1" t="s">
        <v>268</v>
      </c>
      <c r="E5052" s="45" t="str">
        <f>VLOOKUP(C5052,PROCV!E$50:G$126,3,0)</f>
        <v>NA</v>
      </c>
      <c r="F5052" s="1" t="s">
        <v>416</v>
      </c>
      <c r="G5052" s="1" t="s">
        <v>236</v>
      </c>
      <c r="H5052" s="1">
        <v>2012</v>
      </c>
      <c r="I5052" s="60">
        <f>VLOOKUP(H5052,PROCV!E$33:F$44,2,0)</f>
        <v>1.3647507536516714</v>
      </c>
      <c r="J5052" s="71">
        <v>676907</v>
      </c>
      <c r="K5052" s="44">
        <f t="shared" si="78"/>
        <v>923809.33840209199</v>
      </c>
    </row>
    <row r="5053" spans="1:11" s="43" customFormat="1" ht="19.7" customHeight="1" x14ac:dyDescent="0.25">
      <c r="A5053" s="43" t="s">
        <v>200</v>
      </c>
      <c r="B5053" s="1" t="s">
        <v>293</v>
      </c>
      <c r="C5053" s="1" t="s">
        <v>269</v>
      </c>
      <c r="D5053" s="1" t="s">
        <v>268</v>
      </c>
      <c r="E5053" s="45" t="str">
        <f>VLOOKUP(C5053,PROCV!E$50:G$126,3,0)</f>
        <v>NA</v>
      </c>
      <c r="F5053" s="1" t="s">
        <v>416</v>
      </c>
      <c r="G5053" s="1" t="s">
        <v>236</v>
      </c>
      <c r="H5053" s="1">
        <v>2012</v>
      </c>
      <c r="I5053" s="60">
        <f>VLOOKUP(H5053,PROCV!E$33:F$44,2,0)</f>
        <v>1.3647507536516714</v>
      </c>
      <c r="J5053" s="71">
        <v>10000</v>
      </c>
      <c r="K5053" s="44">
        <f t="shared" si="78"/>
        <v>13647.507536516714</v>
      </c>
    </row>
    <row r="5054" spans="1:11" s="43" customFormat="1" ht="19.7" customHeight="1" x14ac:dyDescent="0.25">
      <c r="A5054" s="43" t="s">
        <v>200</v>
      </c>
      <c r="B5054" s="1" t="s">
        <v>293</v>
      </c>
      <c r="C5054" s="1" t="s">
        <v>297</v>
      </c>
      <c r="D5054" s="1" t="s">
        <v>296</v>
      </c>
      <c r="E5054" s="45" t="str">
        <f>VLOOKUP(C5054,PROCV!E$50:G$126,3,0)</f>
        <v>Audiovisual</v>
      </c>
      <c r="F5054" s="1" t="s">
        <v>416</v>
      </c>
      <c r="G5054" s="1" t="s">
        <v>236</v>
      </c>
      <c r="H5054" s="1">
        <v>2012</v>
      </c>
      <c r="I5054" s="60">
        <f>VLOOKUP(H5054,PROCV!E$33:F$44,2,0)</f>
        <v>1.3647507536516714</v>
      </c>
      <c r="J5054" s="71">
        <v>26024</v>
      </c>
      <c r="K5054" s="44">
        <f t="shared" si="78"/>
        <v>35516.273613031095</v>
      </c>
    </row>
    <row r="5055" spans="1:11" s="43" customFormat="1" ht="19.7" customHeight="1" x14ac:dyDescent="0.25">
      <c r="A5055" s="43" t="s">
        <v>200</v>
      </c>
      <c r="B5055" s="1" t="s">
        <v>293</v>
      </c>
      <c r="C5055" s="1" t="s">
        <v>264</v>
      </c>
      <c r="D5055" s="1" t="s">
        <v>263</v>
      </c>
      <c r="E5055" s="45" t="str">
        <f>VLOOKUP(C5055,PROCV!E$50:G$126,3,0)</f>
        <v>Audiovisual</v>
      </c>
      <c r="F5055" s="1" t="s">
        <v>416</v>
      </c>
      <c r="G5055" s="1" t="s">
        <v>236</v>
      </c>
      <c r="H5055" s="1">
        <v>2012</v>
      </c>
      <c r="I5055" s="60">
        <f>VLOOKUP(H5055,PROCV!E$33:F$44,2,0)</f>
        <v>1.3647507536516714</v>
      </c>
      <c r="J5055" s="71">
        <v>33842</v>
      </c>
      <c r="K5055" s="44">
        <f t="shared" si="78"/>
        <v>46185.895005079867</v>
      </c>
    </row>
    <row r="5056" spans="1:11" s="43" customFormat="1" ht="19.7" customHeight="1" x14ac:dyDescent="0.25">
      <c r="A5056" s="43" t="s">
        <v>200</v>
      </c>
      <c r="B5056" s="1" t="s">
        <v>293</v>
      </c>
      <c r="C5056" s="1" t="s">
        <v>264</v>
      </c>
      <c r="D5056" s="1" t="s">
        <v>263</v>
      </c>
      <c r="E5056" s="45" t="str">
        <f>VLOOKUP(C5056,PROCV!E$50:G$126,3,0)</f>
        <v>Audiovisual</v>
      </c>
      <c r="F5056" s="1" t="s">
        <v>416</v>
      </c>
      <c r="G5056" s="1" t="s">
        <v>236</v>
      </c>
      <c r="H5056" s="1">
        <v>2012</v>
      </c>
      <c r="I5056" s="60">
        <f>VLOOKUP(H5056,PROCV!E$33:F$44,2,0)</f>
        <v>1.3647507536516714</v>
      </c>
      <c r="J5056" s="71">
        <v>10711</v>
      </c>
      <c r="K5056" s="44">
        <f t="shared" si="78"/>
        <v>14617.845322363053</v>
      </c>
    </row>
    <row r="5057" spans="1:11" s="43" customFormat="1" ht="19.7" customHeight="1" x14ac:dyDescent="0.25">
      <c r="A5057" s="43" t="s">
        <v>200</v>
      </c>
      <c r="B5057" s="1" t="s">
        <v>293</v>
      </c>
      <c r="C5057" s="1" t="s">
        <v>260</v>
      </c>
      <c r="D5057" s="1" t="s">
        <v>259</v>
      </c>
      <c r="E5057" s="45" t="str">
        <f>VLOOKUP(C5057,PROCV!E$50:G$126,3,0)</f>
        <v>Audiovisual</v>
      </c>
      <c r="F5057" s="1" t="s">
        <v>416</v>
      </c>
      <c r="G5057" s="1" t="s">
        <v>236</v>
      </c>
      <c r="H5057" s="1">
        <v>2012</v>
      </c>
      <c r="I5057" s="60">
        <f>VLOOKUP(H5057,PROCV!E$33:F$44,2,0)</f>
        <v>1.3647507536516714</v>
      </c>
      <c r="J5057" s="71">
        <v>10000</v>
      </c>
      <c r="K5057" s="44">
        <f t="shared" si="78"/>
        <v>13647.507536516714</v>
      </c>
    </row>
    <row r="5058" spans="1:11" s="43" customFormat="1" ht="19.7" customHeight="1" x14ac:dyDescent="0.25">
      <c r="A5058" s="43" t="s">
        <v>200</v>
      </c>
      <c r="B5058" s="1" t="s">
        <v>293</v>
      </c>
      <c r="C5058" s="1" t="s">
        <v>256</v>
      </c>
      <c r="D5058" s="1" t="s">
        <v>255</v>
      </c>
      <c r="E5058" s="45" t="str">
        <f>VLOOKUP(C5058,PROCV!E$50:G$126,3,0)</f>
        <v>Audiovisual</v>
      </c>
      <c r="F5058" s="1" t="s">
        <v>416</v>
      </c>
      <c r="G5058" s="1" t="s">
        <v>265</v>
      </c>
      <c r="H5058" s="1">
        <v>2012</v>
      </c>
      <c r="I5058" s="60">
        <f>VLOOKUP(H5058,PROCV!E$33:F$44,2,0)</f>
        <v>1.3647507536516714</v>
      </c>
      <c r="J5058" s="71">
        <v>3764850</v>
      </c>
      <c r="K5058" s="44">
        <f t="shared" si="78"/>
        <v>5138081.8748854948</v>
      </c>
    </row>
    <row r="5059" spans="1:11" s="43" customFormat="1" ht="19.7" customHeight="1" x14ac:dyDescent="0.25">
      <c r="A5059" s="43" t="s">
        <v>200</v>
      </c>
      <c r="B5059" s="1" t="s">
        <v>293</v>
      </c>
      <c r="C5059" s="1" t="s">
        <v>254</v>
      </c>
      <c r="D5059" s="1" t="s">
        <v>253</v>
      </c>
      <c r="E5059" s="45" t="str">
        <f>VLOOKUP(C5059,PROCV!E$50:G$126,3,0)</f>
        <v>Música</v>
      </c>
      <c r="F5059" s="1" t="s">
        <v>416</v>
      </c>
      <c r="G5059" s="1" t="s">
        <v>236</v>
      </c>
      <c r="H5059" s="1">
        <v>2012</v>
      </c>
      <c r="I5059" s="60">
        <f>VLOOKUP(H5059,PROCV!E$33:F$44,2,0)</f>
        <v>1.3647507536516714</v>
      </c>
      <c r="J5059" s="71">
        <v>15262</v>
      </c>
      <c r="K5059" s="44">
        <f t="shared" ref="K5059:K5122" si="79">J5059*I5059</f>
        <v>20828.82600223181</v>
      </c>
    </row>
    <row r="5060" spans="1:11" s="43" customFormat="1" ht="19.7" customHeight="1" x14ac:dyDescent="0.25">
      <c r="A5060" s="43" t="s">
        <v>200</v>
      </c>
      <c r="B5060" s="1" t="s">
        <v>293</v>
      </c>
      <c r="C5060" s="1" t="s">
        <v>254</v>
      </c>
      <c r="D5060" s="1" t="s">
        <v>253</v>
      </c>
      <c r="E5060" s="45" t="str">
        <f>VLOOKUP(C5060,PROCV!E$50:G$126,3,0)</f>
        <v>Música</v>
      </c>
      <c r="F5060" s="1" t="s">
        <v>416</v>
      </c>
      <c r="G5060" s="1" t="s">
        <v>236</v>
      </c>
      <c r="H5060" s="1">
        <v>2012</v>
      </c>
      <c r="I5060" s="60">
        <f>VLOOKUP(H5060,PROCV!E$33:F$44,2,0)</f>
        <v>1.3647507536516714</v>
      </c>
      <c r="J5060" s="71">
        <v>2600</v>
      </c>
      <c r="K5060" s="44">
        <f t="shared" si="79"/>
        <v>3548.3519594943459</v>
      </c>
    </row>
    <row r="5061" spans="1:11" s="43" customFormat="1" ht="19.7" customHeight="1" x14ac:dyDescent="0.25">
      <c r="A5061" s="43" t="s">
        <v>200</v>
      </c>
      <c r="B5061" s="1" t="s">
        <v>293</v>
      </c>
      <c r="C5061" s="1" t="s">
        <v>252</v>
      </c>
      <c r="D5061" s="1" t="s">
        <v>251</v>
      </c>
      <c r="E5061" s="45" t="str">
        <f>VLOOKUP(C5061,PROCV!E$50:G$126,3,0)</f>
        <v>Audiovisual</v>
      </c>
      <c r="F5061" s="1" t="s">
        <v>416</v>
      </c>
      <c r="G5061" s="1" t="s">
        <v>236</v>
      </c>
      <c r="H5061" s="1">
        <v>2012</v>
      </c>
      <c r="I5061" s="60">
        <f>VLOOKUP(H5061,PROCV!E$33:F$44,2,0)</f>
        <v>1.3647507536516714</v>
      </c>
      <c r="J5061" s="71">
        <v>77817</v>
      </c>
      <c r="K5061" s="44">
        <f t="shared" si="79"/>
        <v>106200.80939691211</v>
      </c>
    </row>
    <row r="5062" spans="1:11" s="43" customFormat="1" ht="19.7" customHeight="1" x14ac:dyDescent="0.25">
      <c r="A5062" s="43" t="s">
        <v>200</v>
      </c>
      <c r="B5062" s="1" t="s">
        <v>293</v>
      </c>
      <c r="C5062" s="1" t="s">
        <v>252</v>
      </c>
      <c r="D5062" s="1" t="s">
        <v>251</v>
      </c>
      <c r="E5062" s="45" t="str">
        <f>VLOOKUP(C5062,PROCV!E$50:G$126,3,0)</f>
        <v>Audiovisual</v>
      </c>
      <c r="F5062" s="1" t="s">
        <v>416</v>
      </c>
      <c r="G5062" s="1" t="s">
        <v>236</v>
      </c>
      <c r="H5062" s="1">
        <v>2012</v>
      </c>
      <c r="I5062" s="60">
        <f>VLOOKUP(H5062,PROCV!E$33:F$44,2,0)</f>
        <v>1.3647507536516714</v>
      </c>
      <c r="J5062" s="71">
        <v>845189</v>
      </c>
      <c r="K5062" s="44">
        <f t="shared" si="79"/>
        <v>1153472.3247281024</v>
      </c>
    </row>
    <row r="5063" spans="1:11" s="43" customFormat="1" ht="19.7" customHeight="1" x14ac:dyDescent="0.25">
      <c r="A5063" s="43" t="s">
        <v>200</v>
      </c>
      <c r="B5063" s="1" t="s">
        <v>293</v>
      </c>
      <c r="C5063" s="1" t="s">
        <v>252</v>
      </c>
      <c r="D5063" s="1" t="s">
        <v>251</v>
      </c>
      <c r="E5063" s="45" t="str">
        <f>VLOOKUP(C5063,PROCV!E$50:G$126,3,0)</f>
        <v>Audiovisual</v>
      </c>
      <c r="F5063" s="1" t="s">
        <v>416</v>
      </c>
      <c r="G5063" s="1" t="s">
        <v>236</v>
      </c>
      <c r="H5063" s="1">
        <v>2012</v>
      </c>
      <c r="I5063" s="60">
        <f>VLOOKUP(H5063,PROCV!E$33:F$44,2,0)</f>
        <v>1.3647507536516714</v>
      </c>
      <c r="J5063" s="71">
        <v>171284</v>
      </c>
      <c r="K5063" s="44">
        <f t="shared" si="79"/>
        <v>233759.9680884729</v>
      </c>
    </row>
    <row r="5064" spans="1:11" s="43" customFormat="1" ht="19.7" customHeight="1" x14ac:dyDescent="0.25">
      <c r="A5064" s="43" t="s">
        <v>200</v>
      </c>
      <c r="B5064" s="1" t="s">
        <v>293</v>
      </c>
      <c r="C5064" s="1" t="s">
        <v>252</v>
      </c>
      <c r="D5064" s="1" t="s">
        <v>251</v>
      </c>
      <c r="E5064" s="45" t="str">
        <f>VLOOKUP(C5064,PROCV!E$50:G$126,3,0)</f>
        <v>Audiovisual</v>
      </c>
      <c r="F5064" s="1" t="s">
        <v>416</v>
      </c>
      <c r="G5064" s="1" t="s">
        <v>236</v>
      </c>
      <c r="H5064" s="1">
        <v>2012</v>
      </c>
      <c r="I5064" s="60">
        <f>VLOOKUP(H5064,PROCV!E$33:F$44,2,0)</f>
        <v>1.3647507536516714</v>
      </c>
      <c r="J5064" s="71">
        <v>119928</v>
      </c>
      <c r="K5064" s="44">
        <f t="shared" si="79"/>
        <v>163671.82838393765</v>
      </c>
    </row>
    <row r="5065" spans="1:11" s="43" customFormat="1" ht="19.7" customHeight="1" x14ac:dyDescent="0.25">
      <c r="A5065" s="43" t="s">
        <v>200</v>
      </c>
      <c r="B5065" s="1" t="s">
        <v>293</v>
      </c>
      <c r="C5065" s="1" t="s">
        <v>250</v>
      </c>
      <c r="D5065" s="1" t="s">
        <v>249</v>
      </c>
      <c r="E5065" s="45" t="str">
        <f>VLOOKUP(C5065,PROCV!E$50:G$126,3,0)</f>
        <v>Audiovisual</v>
      </c>
      <c r="F5065" s="1" t="s">
        <v>416</v>
      </c>
      <c r="G5065" s="1" t="s">
        <v>236</v>
      </c>
      <c r="H5065" s="1">
        <v>2012</v>
      </c>
      <c r="I5065" s="60">
        <f>VLOOKUP(H5065,PROCV!E$33:F$44,2,0)</f>
        <v>1.3647507536516714</v>
      </c>
      <c r="J5065" s="71">
        <v>55146</v>
      </c>
      <c r="K5065" s="44">
        <f t="shared" si="79"/>
        <v>75260.545060875069</v>
      </c>
    </row>
    <row r="5066" spans="1:11" s="43" customFormat="1" ht="19.7" customHeight="1" x14ac:dyDescent="0.25">
      <c r="A5066" s="43" t="s">
        <v>200</v>
      </c>
      <c r="B5066" s="1" t="s">
        <v>293</v>
      </c>
      <c r="C5066" s="1" t="s">
        <v>250</v>
      </c>
      <c r="D5066" s="1" t="s">
        <v>249</v>
      </c>
      <c r="E5066" s="45" t="str">
        <f>VLOOKUP(C5066,PROCV!E$50:G$126,3,0)</f>
        <v>Audiovisual</v>
      </c>
      <c r="F5066" s="1" t="s">
        <v>416</v>
      </c>
      <c r="G5066" s="1" t="s">
        <v>236</v>
      </c>
      <c r="H5066" s="1">
        <v>2012</v>
      </c>
      <c r="I5066" s="60">
        <f>VLOOKUP(H5066,PROCV!E$33:F$44,2,0)</f>
        <v>1.3647507536516714</v>
      </c>
      <c r="J5066" s="71">
        <v>128000</v>
      </c>
      <c r="K5066" s="44">
        <f t="shared" si="79"/>
        <v>174688.09646741394</v>
      </c>
    </row>
    <row r="5067" spans="1:11" s="43" customFormat="1" ht="19.7" customHeight="1" x14ac:dyDescent="0.25">
      <c r="A5067" s="43" t="s">
        <v>200</v>
      </c>
      <c r="B5067" s="1" t="s">
        <v>293</v>
      </c>
      <c r="C5067" s="1" t="s">
        <v>250</v>
      </c>
      <c r="D5067" s="1" t="s">
        <v>249</v>
      </c>
      <c r="E5067" s="45" t="str">
        <f>VLOOKUP(C5067,PROCV!E$50:G$126,3,0)</f>
        <v>Audiovisual</v>
      </c>
      <c r="F5067" s="1" t="s">
        <v>416</v>
      </c>
      <c r="G5067" s="1" t="s">
        <v>236</v>
      </c>
      <c r="H5067" s="1">
        <v>2012</v>
      </c>
      <c r="I5067" s="60">
        <f>VLOOKUP(H5067,PROCV!E$33:F$44,2,0)</f>
        <v>1.3647507536516714</v>
      </c>
      <c r="J5067" s="71">
        <v>311310</v>
      </c>
      <c r="K5067" s="44">
        <f t="shared" si="79"/>
        <v>424860.55711930181</v>
      </c>
    </row>
    <row r="5068" spans="1:11" s="43" customFormat="1" ht="19.7" customHeight="1" x14ac:dyDescent="0.25">
      <c r="A5068" s="43" t="s">
        <v>200</v>
      </c>
      <c r="B5068" s="1" t="s">
        <v>293</v>
      </c>
      <c r="C5068" s="1" t="s">
        <v>250</v>
      </c>
      <c r="D5068" s="1" t="s">
        <v>249</v>
      </c>
      <c r="E5068" s="45" t="str">
        <f>VLOOKUP(C5068,PROCV!E$50:G$126,3,0)</f>
        <v>Audiovisual</v>
      </c>
      <c r="F5068" s="1" t="s">
        <v>416</v>
      </c>
      <c r="G5068" s="1" t="s">
        <v>236</v>
      </c>
      <c r="H5068" s="1">
        <v>2012</v>
      </c>
      <c r="I5068" s="60">
        <f>VLOOKUP(H5068,PROCV!E$33:F$44,2,0)</f>
        <v>1.3647507536516714</v>
      </c>
      <c r="J5068" s="71">
        <v>385583</v>
      </c>
      <c r="K5068" s="44">
        <f t="shared" si="79"/>
        <v>526224.68984527246</v>
      </c>
    </row>
    <row r="5069" spans="1:11" s="43" customFormat="1" ht="19.7" customHeight="1" x14ac:dyDescent="0.25">
      <c r="A5069" s="43" t="s">
        <v>200</v>
      </c>
      <c r="B5069" s="1" t="s">
        <v>293</v>
      </c>
      <c r="C5069" s="1" t="s">
        <v>250</v>
      </c>
      <c r="D5069" s="1" t="s">
        <v>249</v>
      </c>
      <c r="E5069" s="45" t="str">
        <f>VLOOKUP(C5069,PROCV!E$50:G$126,3,0)</f>
        <v>Audiovisual</v>
      </c>
      <c r="F5069" s="1" t="s">
        <v>416</v>
      </c>
      <c r="G5069" s="1" t="s">
        <v>236</v>
      </c>
      <c r="H5069" s="1">
        <v>2012</v>
      </c>
      <c r="I5069" s="60">
        <f>VLOOKUP(H5069,PROCV!E$33:F$44,2,0)</f>
        <v>1.3647507536516714</v>
      </c>
      <c r="J5069" s="71">
        <v>31666</v>
      </c>
      <c r="K5069" s="44">
        <f t="shared" si="79"/>
        <v>43216.197365133827</v>
      </c>
    </row>
    <row r="5070" spans="1:11" s="43" customFormat="1" ht="19.7" customHeight="1" x14ac:dyDescent="0.25">
      <c r="A5070" s="43" t="s">
        <v>200</v>
      </c>
      <c r="B5070" s="1" t="s">
        <v>293</v>
      </c>
      <c r="C5070" s="1" t="s">
        <v>346</v>
      </c>
      <c r="D5070" s="1" t="s">
        <v>345</v>
      </c>
      <c r="E5070" s="45" t="str">
        <f>VLOOKUP(C5070,PROCV!E$50:G$126,3,0)</f>
        <v>Audiovisual</v>
      </c>
      <c r="F5070" s="1" t="s">
        <v>416</v>
      </c>
      <c r="G5070" s="1" t="s">
        <v>236</v>
      </c>
      <c r="H5070" s="1">
        <v>2012</v>
      </c>
      <c r="I5070" s="60">
        <f>VLOOKUP(H5070,PROCV!E$33:F$44,2,0)</f>
        <v>1.3647507536516714</v>
      </c>
      <c r="J5070" s="71">
        <v>11437</v>
      </c>
      <c r="K5070" s="44">
        <f t="shared" si="79"/>
        <v>15608.654369514166</v>
      </c>
    </row>
    <row r="5071" spans="1:11" s="43" customFormat="1" ht="19.7" customHeight="1" x14ac:dyDescent="0.25">
      <c r="A5071" s="43" t="s">
        <v>200</v>
      </c>
      <c r="B5071" s="1" t="s">
        <v>293</v>
      </c>
      <c r="C5071" s="1" t="s">
        <v>346</v>
      </c>
      <c r="D5071" s="1" t="s">
        <v>345</v>
      </c>
      <c r="E5071" s="45" t="str">
        <f>VLOOKUP(C5071,PROCV!E$50:G$126,3,0)</f>
        <v>Audiovisual</v>
      </c>
      <c r="F5071" s="1" t="s">
        <v>416</v>
      </c>
      <c r="G5071" s="1" t="s">
        <v>236</v>
      </c>
      <c r="H5071" s="1">
        <v>2012</v>
      </c>
      <c r="I5071" s="60">
        <f>VLOOKUP(H5071,PROCV!E$33:F$44,2,0)</f>
        <v>1.3647507536516714</v>
      </c>
      <c r="J5071" s="71">
        <v>40000</v>
      </c>
      <c r="K5071" s="44">
        <f t="shared" si="79"/>
        <v>54590.030146066856</v>
      </c>
    </row>
    <row r="5072" spans="1:11" s="43" customFormat="1" ht="19.7" customHeight="1" x14ac:dyDescent="0.25">
      <c r="A5072" s="43" t="s">
        <v>200</v>
      </c>
      <c r="B5072" s="1" t="s">
        <v>293</v>
      </c>
      <c r="C5072" s="1" t="s">
        <v>346</v>
      </c>
      <c r="D5072" s="1" t="s">
        <v>345</v>
      </c>
      <c r="E5072" s="45" t="str">
        <f>VLOOKUP(C5072,PROCV!E$50:G$126,3,0)</f>
        <v>Audiovisual</v>
      </c>
      <c r="F5072" s="1" t="s">
        <v>416</v>
      </c>
      <c r="G5072" s="1" t="s">
        <v>236</v>
      </c>
      <c r="H5072" s="1">
        <v>2012</v>
      </c>
      <c r="I5072" s="60">
        <f>VLOOKUP(H5072,PROCV!E$33:F$44,2,0)</f>
        <v>1.3647507536516714</v>
      </c>
      <c r="J5072" s="71">
        <v>129994</v>
      </c>
      <c r="K5072" s="44">
        <f t="shared" si="79"/>
        <v>177409.40947019539</v>
      </c>
    </row>
    <row r="5073" spans="1:11" s="43" customFormat="1" ht="19.7" customHeight="1" x14ac:dyDescent="0.25">
      <c r="A5073" s="43" t="s">
        <v>200</v>
      </c>
      <c r="B5073" s="1" t="s">
        <v>293</v>
      </c>
      <c r="C5073" s="1" t="s">
        <v>303</v>
      </c>
      <c r="D5073" s="1" t="s">
        <v>302</v>
      </c>
      <c r="E5073" s="45" t="str">
        <f>VLOOKUP(C5073,PROCV!E$50:G$126,3,0)</f>
        <v>Educação e Criação em Artes</v>
      </c>
      <c r="F5073" s="1" t="s">
        <v>416</v>
      </c>
      <c r="G5073" s="1" t="s">
        <v>236</v>
      </c>
      <c r="H5073" s="1">
        <v>2012</v>
      </c>
      <c r="I5073" s="60">
        <f>VLOOKUP(H5073,PROCV!E$33:F$44,2,0)</f>
        <v>1.3647507536516714</v>
      </c>
      <c r="J5073" s="71">
        <v>47880</v>
      </c>
      <c r="K5073" s="44">
        <f t="shared" si="79"/>
        <v>65344.266084842027</v>
      </c>
    </row>
    <row r="5074" spans="1:11" s="43" customFormat="1" ht="19.7" customHeight="1" x14ac:dyDescent="0.25">
      <c r="A5074" s="43" t="s">
        <v>200</v>
      </c>
      <c r="B5074" s="1" t="s">
        <v>293</v>
      </c>
      <c r="C5074" s="1" t="s">
        <v>303</v>
      </c>
      <c r="D5074" s="1" t="s">
        <v>302</v>
      </c>
      <c r="E5074" s="45" t="str">
        <f>VLOOKUP(C5074,PROCV!E$50:G$126,3,0)</f>
        <v>Educação e Criação em Artes</v>
      </c>
      <c r="F5074" s="1" t="s">
        <v>416</v>
      </c>
      <c r="G5074" s="1" t="s">
        <v>236</v>
      </c>
      <c r="H5074" s="1">
        <v>2012</v>
      </c>
      <c r="I5074" s="60">
        <f>VLOOKUP(H5074,PROCV!E$33:F$44,2,0)</f>
        <v>1.3647507536516714</v>
      </c>
      <c r="J5074" s="71">
        <v>21191</v>
      </c>
      <c r="K5074" s="44">
        <f t="shared" si="79"/>
        <v>28920.433220632571</v>
      </c>
    </row>
    <row r="5075" spans="1:11" s="43" customFormat="1" ht="19.7" customHeight="1" x14ac:dyDescent="0.25">
      <c r="A5075" s="43" t="s">
        <v>200</v>
      </c>
      <c r="B5075" s="1" t="s">
        <v>293</v>
      </c>
      <c r="C5075" s="1" t="s">
        <v>295</v>
      </c>
      <c r="D5075" s="1" t="s">
        <v>294</v>
      </c>
      <c r="E5075" s="45" t="str">
        <f>VLOOKUP(C5075,PROCV!E$50:G$126,3,0)</f>
        <v>Educação e Criação em Artes</v>
      </c>
      <c r="F5075" s="1" t="s">
        <v>416</v>
      </c>
      <c r="G5075" s="1" t="s">
        <v>236</v>
      </c>
      <c r="H5075" s="1">
        <v>2012</v>
      </c>
      <c r="I5075" s="60">
        <f>VLOOKUP(H5075,PROCV!E$33:F$44,2,0)</f>
        <v>1.3647507536516714</v>
      </c>
      <c r="J5075" s="71">
        <v>5000</v>
      </c>
      <c r="K5075" s="44">
        <f t="shared" si="79"/>
        <v>6823.753768258357</v>
      </c>
    </row>
    <row r="5076" spans="1:11" s="43" customFormat="1" ht="19.7" customHeight="1" x14ac:dyDescent="0.25">
      <c r="A5076" s="43" t="s">
        <v>200</v>
      </c>
      <c r="B5076" s="1" t="s">
        <v>293</v>
      </c>
      <c r="C5076" s="1" t="s">
        <v>340</v>
      </c>
      <c r="D5076" s="1" t="s">
        <v>339</v>
      </c>
      <c r="E5076" s="45" t="str">
        <f>VLOOKUP(C5076,PROCV!E$50:G$126,3,0)</f>
        <v>Artes Cênicas e Espetáculos</v>
      </c>
      <c r="F5076" s="1" t="s">
        <v>415</v>
      </c>
      <c r="G5076" s="1" t="s">
        <v>265</v>
      </c>
      <c r="H5076" s="1">
        <v>2012</v>
      </c>
      <c r="I5076" s="60">
        <f>VLOOKUP(H5076,PROCV!E$33:F$44,2,0)</f>
        <v>1.3647507536516714</v>
      </c>
      <c r="J5076" s="71">
        <v>1350000</v>
      </c>
      <c r="K5076" s="44">
        <f t="shared" si="79"/>
        <v>1842413.5174297565</v>
      </c>
    </row>
    <row r="5077" spans="1:11" s="43" customFormat="1" ht="19.7" customHeight="1" x14ac:dyDescent="0.25">
      <c r="A5077" s="43" t="s">
        <v>200</v>
      </c>
      <c r="B5077" s="1" t="s">
        <v>293</v>
      </c>
      <c r="C5077" s="1" t="s">
        <v>246</v>
      </c>
      <c r="D5077" s="1" t="s">
        <v>245</v>
      </c>
      <c r="E5077" s="45" t="str">
        <f>VLOOKUP(C5077,PROCV!E$50:G$126,3,0)</f>
        <v>Artes Cênicas e Espetáculos</v>
      </c>
      <c r="F5077" s="1" t="s">
        <v>416</v>
      </c>
      <c r="G5077" s="1" t="s">
        <v>236</v>
      </c>
      <c r="H5077" s="1">
        <v>2012</v>
      </c>
      <c r="I5077" s="60">
        <f>VLOOKUP(H5077,PROCV!E$33:F$44,2,0)</f>
        <v>1.3647507536516714</v>
      </c>
      <c r="J5077" s="71">
        <v>254726</v>
      </c>
      <c r="K5077" s="44">
        <f t="shared" si="79"/>
        <v>347637.50047467567</v>
      </c>
    </row>
    <row r="5078" spans="1:11" s="43" customFormat="1" ht="19.7" customHeight="1" x14ac:dyDescent="0.25">
      <c r="A5078" s="43" t="s">
        <v>200</v>
      </c>
      <c r="B5078" s="1" t="s">
        <v>293</v>
      </c>
      <c r="C5078" s="1" t="s">
        <v>246</v>
      </c>
      <c r="D5078" s="1" t="s">
        <v>245</v>
      </c>
      <c r="E5078" s="45" t="str">
        <f>VLOOKUP(C5078,PROCV!E$50:G$126,3,0)</f>
        <v>Artes Cênicas e Espetáculos</v>
      </c>
      <c r="F5078" s="1" t="s">
        <v>416</v>
      </c>
      <c r="G5078" s="1" t="s">
        <v>236</v>
      </c>
      <c r="H5078" s="1">
        <v>2012</v>
      </c>
      <c r="I5078" s="60">
        <f>VLOOKUP(H5078,PROCV!E$33:F$44,2,0)</f>
        <v>1.3647507536516714</v>
      </c>
      <c r="J5078" s="71">
        <v>158424</v>
      </c>
      <c r="K5078" s="44">
        <f t="shared" si="79"/>
        <v>216209.27339651241</v>
      </c>
    </row>
    <row r="5079" spans="1:11" s="43" customFormat="1" ht="19.7" customHeight="1" x14ac:dyDescent="0.25">
      <c r="A5079" s="43" t="s">
        <v>200</v>
      </c>
      <c r="B5079" s="1" t="s">
        <v>293</v>
      </c>
      <c r="C5079" s="1" t="s">
        <v>246</v>
      </c>
      <c r="D5079" s="1" t="s">
        <v>245</v>
      </c>
      <c r="E5079" s="45" t="str">
        <f>VLOOKUP(C5079,PROCV!E$50:G$126,3,0)</f>
        <v>Artes Cênicas e Espetáculos</v>
      </c>
      <c r="F5079" s="1" t="s">
        <v>416</v>
      </c>
      <c r="G5079" s="1" t="s">
        <v>236</v>
      </c>
      <c r="H5079" s="1">
        <v>2012</v>
      </c>
      <c r="I5079" s="60">
        <f>VLOOKUP(H5079,PROCV!E$33:F$44,2,0)</f>
        <v>1.3647507536516714</v>
      </c>
      <c r="J5079" s="71">
        <v>427354</v>
      </c>
      <c r="K5079" s="44">
        <f t="shared" si="79"/>
        <v>583231.69357605639</v>
      </c>
    </row>
    <row r="5080" spans="1:11" s="43" customFormat="1" ht="19.7" customHeight="1" x14ac:dyDescent="0.25">
      <c r="A5080" s="43" t="s">
        <v>200</v>
      </c>
      <c r="B5080" s="1" t="s">
        <v>293</v>
      </c>
      <c r="C5080" s="1" t="s">
        <v>238</v>
      </c>
      <c r="D5080" s="1" t="s">
        <v>237</v>
      </c>
      <c r="E5080" s="45" t="str">
        <f>VLOOKUP(C5080,PROCV!E$50:G$126,3,0)</f>
        <v>Artes Cênicas e Espetáculos</v>
      </c>
      <c r="F5080" s="1" t="s">
        <v>416</v>
      </c>
      <c r="G5080" s="1" t="s">
        <v>236</v>
      </c>
      <c r="H5080" s="1">
        <v>2012</v>
      </c>
      <c r="I5080" s="60">
        <f>VLOOKUP(H5080,PROCV!E$33:F$44,2,0)</f>
        <v>1.3647507536516714</v>
      </c>
      <c r="J5080" s="71">
        <v>14541</v>
      </c>
      <c r="K5080" s="44">
        <f t="shared" si="79"/>
        <v>19844.840708848955</v>
      </c>
    </row>
    <row r="5081" spans="1:11" s="43" customFormat="1" ht="19.7" customHeight="1" x14ac:dyDescent="0.25">
      <c r="A5081" s="43" t="s">
        <v>200</v>
      </c>
      <c r="B5081" s="1" t="s">
        <v>293</v>
      </c>
      <c r="C5081" s="1" t="s">
        <v>238</v>
      </c>
      <c r="D5081" s="1" t="s">
        <v>237</v>
      </c>
      <c r="E5081" s="45" t="str">
        <f>VLOOKUP(C5081,PROCV!E$50:G$126,3,0)</f>
        <v>Artes Cênicas e Espetáculos</v>
      </c>
      <c r="F5081" s="1" t="s">
        <v>416</v>
      </c>
      <c r="G5081" s="1" t="s">
        <v>236</v>
      </c>
      <c r="H5081" s="1">
        <v>2012</v>
      </c>
      <c r="I5081" s="60">
        <f>VLOOKUP(H5081,PROCV!E$33:F$44,2,0)</f>
        <v>1.3647507536516714</v>
      </c>
      <c r="J5081" s="71">
        <v>50000</v>
      </c>
      <c r="K5081" s="44">
        <f t="shared" si="79"/>
        <v>68237.53768258357</v>
      </c>
    </row>
    <row r="5082" spans="1:11" s="43" customFormat="1" ht="19.7" customHeight="1" x14ac:dyDescent="0.25">
      <c r="A5082" s="43" t="s">
        <v>200</v>
      </c>
      <c r="B5082" s="1" t="s">
        <v>293</v>
      </c>
      <c r="C5082" s="1" t="s">
        <v>238</v>
      </c>
      <c r="D5082" s="1" t="s">
        <v>237</v>
      </c>
      <c r="E5082" s="45" t="str">
        <f>VLOOKUP(C5082,PROCV!E$50:G$126,3,0)</f>
        <v>Artes Cênicas e Espetáculos</v>
      </c>
      <c r="F5082" s="1" t="s">
        <v>416</v>
      </c>
      <c r="G5082" s="1" t="s">
        <v>236</v>
      </c>
      <c r="H5082" s="1">
        <v>2012</v>
      </c>
      <c r="I5082" s="60">
        <f>VLOOKUP(H5082,PROCV!E$33:F$44,2,0)</f>
        <v>1.3647507536516714</v>
      </c>
      <c r="J5082" s="71">
        <v>200680</v>
      </c>
      <c r="K5082" s="44">
        <f t="shared" si="79"/>
        <v>273878.18124281743</v>
      </c>
    </row>
    <row r="5083" spans="1:11" s="43" customFormat="1" ht="19.7" customHeight="1" x14ac:dyDescent="0.25">
      <c r="A5083" s="43" t="s">
        <v>200</v>
      </c>
      <c r="B5083" s="1" t="s">
        <v>293</v>
      </c>
      <c r="C5083" s="1" t="s">
        <v>238</v>
      </c>
      <c r="D5083" s="1" t="s">
        <v>237</v>
      </c>
      <c r="E5083" s="45" t="str">
        <f>VLOOKUP(C5083,PROCV!E$50:G$126,3,0)</f>
        <v>Artes Cênicas e Espetáculos</v>
      </c>
      <c r="F5083" s="1" t="s">
        <v>416</v>
      </c>
      <c r="G5083" s="1" t="s">
        <v>236</v>
      </c>
      <c r="H5083" s="1">
        <v>2012</v>
      </c>
      <c r="I5083" s="60">
        <f>VLOOKUP(H5083,PROCV!E$33:F$44,2,0)</f>
        <v>1.3647507536516714</v>
      </c>
      <c r="J5083" s="71">
        <v>848750</v>
      </c>
      <c r="K5083" s="44">
        <f t="shared" si="79"/>
        <v>1158332.2021618562</v>
      </c>
    </row>
    <row r="5084" spans="1:11" s="43" customFormat="1" ht="19.7" customHeight="1" x14ac:dyDescent="0.25">
      <c r="A5084" s="43" t="s">
        <v>200</v>
      </c>
      <c r="B5084" s="1" t="s">
        <v>293</v>
      </c>
      <c r="C5084" s="1" t="s">
        <v>238</v>
      </c>
      <c r="D5084" s="1" t="s">
        <v>237</v>
      </c>
      <c r="E5084" s="45" t="str">
        <f>VLOOKUP(C5084,PROCV!E$50:G$126,3,0)</f>
        <v>Artes Cênicas e Espetáculos</v>
      </c>
      <c r="F5084" s="1" t="s">
        <v>416</v>
      </c>
      <c r="G5084" s="1" t="s">
        <v>236</v>
      </c>
      <c r="H5084" s="1">
        <v>2012</v>
      </c>
      <c r="I5084" s="60">
        <f>VLOOKUP(H5084,PROCV!E$33:F$44,2,0)</f>
        <v>1.3647507536516714</v>
      </c>
      <c r="J5084" s="71">
        <v>140340</v>
      </c>
      <c r="K5084" s="44">
        <f t="shared" si="79"/>
        <v>191529.12076747557</v>
      </c>
    </row>
    <row r="5085" spans="1:11" s="43" customFormat="1" ht="19.7" customHeight="1" x14ac:dyDescent="0.25">
      <c r="A5085" s="43" t="s">
        <v>200</v>
      </c>
      <c r="B5085" s="1" t="s">
        <v>293</v>
      </c>
      <c r="C5085" s="1" t="s">
        <v>238</v>
      </c>
      <c r="D5085" s="1" t="s">
        <v>237</v>
      </c>
      <c r="E5085" s="45" t="str">
        <f>VLOOKUP(C5085,PROCV!E$50:G$126,3,0)</f>
        <v>Artes Cênicas e Espetáculos</v>
      </c>
      <c r="F5085" s="1" t="s">
        <v>416</v>
      </c>
      <c r="G5085" s="1" t="s">
        <v>236</v>
      </c>
      <c r="H5085" s="1">
        <v>2012</v>
      </c>
      <c r="I5085" s="60">
        <f>VLOOKUP(H5085,PROCV!E$33:F$44,2,0)</f>
        <v>1.3647507536516714</v>
      </c>
      <c r="J5085" s="71">
        <v>229763</v>
      </c>
      <c r="K5085" s="44">
        <f t="shared" si="79"/>
        <v>313569.22741126898</v>
      </c>
    </row>
    <row r="5086" spans="1:11" s="43" customFormat="1" ht="19.7" customHeight="1" x14ac:dyDescent="0.25">
      <c r="A5086" s="43" t="s">
        <v>200</v>
      </c>
      <c r="B5086" s="1" t="s">
        <v>293</v>
      </c>
      <c r="C5086" s="1" t="s">
        <v>241</v>
      </c>
      <c r="D5086" s="1" t="s">
        <v>240</v>
      </c>
      <c r="E5086" s="45" t="str">
        <f>VLOOKUP(C5086,PROCV!E$50:G$126,3,0)</f>
        <v>Artes Cênicas e Espetáculos</v>
      </c>
      <c r="F5086" s="1" t="s">
        <v>416</v>
      </c>
      <c r="G5086" s="1" t="s">
        <v>236</v>
      </c>
      <c r="H5086" s="1">
        <v>2012</v>
      </c>
      <c r="I5086" s="60">
        <f>VLOOKUP(H5086,PROCV!E$33:F$44,2,0)</f>
        <v>1.3647507536516714</v>
      </c>
      <c r="J5086" s="71">
        <v>21500</v>
      </c>
      <c r="K5086" s="44">
        <f t="shared" si="79"/>
        <v>29342.141203510935</v>
      </c>
    </row>
    <row r="5087" spans="1:11" s="43" customFormat="1" ht="19.7" customHeight="1" x14ac:dyDescent="0.25">
      <c r="A5087" s="43" t="s">
        <v>200</v>
      </c>
      <c r="B5087" s="1" t="s">
        <v>293</v>
      </c>
      <c r="C5087" s="1" t="s">
        <v>241</v>
      </c>
      <c r="D5087" s="1" t="s">
        <v>240</v>
      </c>
      <c r="E5087" s="45" t="str">
        <f>VLOOKUP(C5087,PROCV!E$50:G$126,3,0)</f>
        <v>Artes Cênicas e Espetáculos</v>
      </c>
      <c r="F5087" s="1" t="s">
        <v>416</v>
      </c>
      <c r="G5087" s="1" t="s">
        <v>236</v>
      </c>
      <c r="H5087" s="1">
        <v>2012</v>
      </c>
      <c r="I5087" s="60">
        <f>VLOOKUP(H5087,PROCV!E$33:F$44,2,0)</f>
        <v>1.3647507536516714</v>
      </c>
      <c r="J5087" s="71">
        <v>173571</v>
      </c>
      <c r="K5087" s="44">
        <f t="shared" si="79"/>
        <v>236881.15306207427</v>
      </c>
    </row>
    <row r="5088" spans="1:11" s="43" customFormat="1" ht="19.7" customHeight="1" x14ac:dyDescent="0.25">
      <c r="A5088" s="43" t="s">
        <v>200</v>
      </c>
      <c r="B5088" s="1" t="s">
        <v>293</v>
      </c>
      <c r="C5088" s="1" t="s">
        <v>241</v>
      </c>
      <c r="D5088" s="1" t="s">
        <v>240</v>
      </c>
      <c r="E5088" s="45" t="str">
        <f>VLOOKUP(C5088,PROCV!E$50:G$126,3,0)</f>
        <v>Artes Cênicas e Espetáculos</v>
      </c>
      <c r="F5088" s="1" t="s">
        <v>416</v>
      </c>
      <c r="G5088" s="1" t="s">
        <v>236</v>
      </c>
      <c r="H5088" s="1">
        <v>2012</v>
      </c>
      <c r="I5088" s="60">
        <f>VLOOKUP(H5088,PROCV!E$33:F$44,2,0)</f>
        <v>1.3647507536516714</v>
      </c>
      <c r="J5088" s="71">
        <v>257376</v>
      </c>
      <c r="K5088" s="44">
        <f t="shared" si="79"/>
        <v>351254.08997185261</v>
      </c>
    </row>
    <row r="5089" spans="1:11" s="43" customFormat="1" ht="19.7" customHeight="1" x14ac:dyDescent="0.25">
      <c r="A5089" s="43" t="s">
        <v>200</v>
      </c>
      <c r="B5089" s="1" t="s">
        <v>293</v>
      </c>
      <c r="C5089" s="1" t="s">
        <v>318</v>
      </c>
      <c r="D5089" s="1" t="s">
        <v>317</v>
      </c>
      <c r="E5089" s="45" t="str">
        <f>VLOOKUP(C5089,PROCV!E$50:G$126,3,0)</f>
        <v>Patrimônio</v>
      </c>
      <c r="F5089" s="1" t="s">
        <v>415</v>
      </c>
      <c r="G5089" s="1" t="s">
        <v>265</v>
      </c>
      <c r="H5089" s="1">
        <v>2012</v>
      </c>
      <c r="I5089" s="60">
        <f>VLOOKUP(H5089,PROCV!E$33:F$44,2,0)</f>
        <v>1.3647507536516714</v>
      </c>
      <c r="J5089" s="71">
        <v>856217</v>
      </c>
      <c r="K5089" s="44">
        <f t="shared" si="79"/>
        <v>1168522.7960393731</v>
      </c>
    </row>
    <row r="5090" spans="1:11" s="43" customFormat="1" ht="19.7" customHeight="1" x14ac:dyDescent="0.25">
      <c r="A5090" s="43" t="s">
        <v>200</v>
      </c>
      <c r="B5090" s="1" t="s">
        <v>293</v>
      </c>
      <c r="C5090" s="1" t="s">
        <v>318</v>
      </c>
      <c r="D5090" s="1" t="s">
        <v>317</v>
      </c>
      <c r="E5090" s="45" t="str">
        <f>VLOOKUP(C5090,PROCV!E$50:G$126,3,0)</f>
        <v>Patrimônio</v>
      </c>
      <c r="F5090" s="1" t="s">
        <v>415</v>
      </c>
      <c r="G5090" s="1" t="s">
        <v>265</v>
      </c>
      <c r="H5090" s="1">
        <v>2012</v>
      </c>
      <c r="I5090" s="60">
        <f>VLOOKUP(H5090,PROCV!E$33:F$44,2,0)</f>
        <v>1.3647507536516714</v>
      </c>
      <c r="J5090" s="71">
        <v>299744</v>
      </c>
      <c r="K5090" s="44">
        <f t="shared" si="79"/>
        <v>409075.84990256658</v>
      </c>
    </row>
    <row r="5091" spans="1:11" s="43" customFormat="1" ht="19.7" customHeight="1" x14ac:dyDescent="0.25">
      <c r="A5091" s="43" t="s">
        <v>181</v>
      </c>
      <c r="B5091" s="1" t="s">
        <v>292</v>
      </c>
      <c r="C5091" s="1" t="s">
        <v>291</v>
      </c>
      <c r="D5091" s="1" t="s">
        <v>290</v>
      </c>
      <c r="E5091" s="45" t="str">
        <f>VLOOKUP(C5091,PROCV!E$50:G$126,3,0)</f>
        <v>NA</v>
      </c>
      <c r="F5091" s="1" t="s">
        <v>416</v>
      </c>
      <c r="G5091" s="1" t="s">
        <v>236</v>
      </c>
      <c r="H5091" s="1">
        <v>2012</v>
      </c>
      <c r="I5091" s="60">
        <f>VLOOKUP(H5091,PROCV!E$33:F$44,2,0)</f>
        <v>1.3647507536516714</v>
      </c>
      <c r="J5091" s="71">
        <v>6271</v>
      </c>
      <c r="K5091" s="44">
        <f t="shared" si="79"/>
        <v>8558.3519761496318</v>
      </c>
    </row>
    <row r="5092" spans="1:11" s="43" customFormat="1" ht="19.7" customHeight="1" x14ac:dyDescent="0.25">
      <c r="A5092" s="43" t="s">
        <v>181</v>
      </c>
      <c r="B5092" s="1" t="s">
        <v>292</v>
      </c>
      <c r="C5092" s="1" t="s">
        <v>287</v>
      </c>
      <c r="D5092" s="1" t="s">
        <v>286</v>
      </c>
      <c r="E5092" s="45" t="str">
        <f>VLOOKUP(C5092,PROCV!E$50:G$126,3,0)</f>
        <v>Música</v>
      </c>
      <c r="F5092" s="1" t="s">
        <v>416</v>
      </c>
      <c r="G5092" s="1" t="s">
        <v>236</v>
      </c>
      <c r="H5092" s="1">
        <v>2012</v>
      </c>
      <c r="I5092" s="60">
        <f>VLOOKUP(H5092,PROCV!E$33:F$44,2,0)</f>
        <v>1.3647507536516714</v>
      </c>
      <c r="J5092" s="71">
        <v>9534</v>
      </c>
      <c r="K5092" s="44">
        <f t="shared" si="79"/>
        <v>13011.533685315035</v>
      </c>
    </row>
    <row r="5093" spans="1:11" s="43" customFormat="1" ht="19.7" customHeight="1" x14ac:dyDescent="0.25">
      <c r="A5093" s="43" t="s">
        <v>181</v>
      </c>
      <c r="B5093" s="1" t="s">
        <v>292</v>
      </c>
      <c r="C5093" s="1" t="s">
        <v>285</v>
      </c>
      <c r="D5093" s="1" t="s">
        <v>284</v>
      </c>
      <c r="E5093" s="45" t="str">
        <f>VLOOKUP(C5093,PROCV!E$50:G$126,3,0)</f>
        <v>Editorial</v>
      </c>
      <c r="F5093" s="1" t="s">
        <v>416</v>
      </c>
      <c r="G5093" s="1" t="s">
        <v>236</v>
      </c>
      <c r="H5093" s="1">
        <v>2012</v>
      </c>
      <c r="I5093" s="60">
        <f>VLOOKUP(H5093,PROCV!E$33:F$44,2,0)</f>
        <v>1.3647507536516714</v>
      </c>
      <c r="J5093" s="71">
        <v>8562</v>
      </c>
      <c r="K5093" s="44">
        <f t="shared" si="79"/>
        <v>11684.99595276561</v>
      </c>
    </row>
    <row r="5094" spans="1:11" s="43" customFormat="1" ht="19.7" customHeight="1" x14ac:dyDescent="0.25">
      <c r="A5094" s="43" t="s">
        <v>181</v>
      </c>
      <c r="B5094" s="1" t="s">
        <v>292</v>
      </c>
      <c r="C5094" s="1" t="s">
        <v>285</v>
      </c>
      <c r="D5094" s="1" t="s">
        <v>284</v>
      </c>
      <c r="E5094" s="45" t="str">
        <f>VLOOKUP(C5094,PROCV!E$50:G$126,3,0)</f>
        <v>Editorial</v>
      </c>
      <c r="F5094" s="1" t="s">
        <v>416</v>
      </c>
      <c r="G5094" s="1" t="s">
        <v>236</v>
      </c>
      <c r="H5094" s="1">
        <v>2012</v>
      </c>
      <c r="I5094" s="60">
        <f>VLOOKUP(H5094,PROCV!E$33:F$44,2,0)</f>
        <v>1.3647507536516714</v>
      </c>
      <c r="J5094" s="71">
        <v>22827</v>
      </c>
      <c r="K5094" s="44">
        <f t="shared" si="79"/>
        <v>31153.165453606704</v>
      </c>
    </row>
    <row r="5095" spans="1:11" s="43" customFormat="1" ht="19.7" customHeight="1" x14ac:dyDescent="0.25">
      <c r="A5095" s="43" t="s">
        <v>181</v>
      </c>
      <c r="B5095" s="1" t="s">
        <v>292</v>
      </c>
      <c r="C5095" s="1" t="s">
        <v>271</v>
      </c>
      <c r="D5095" s="1" t="s">
        <v>270</v>
      </c>
      <c r="E5095" s="45" t="str">
        <f>VLOOKUP(C5095,PROCV!E$50:G$126,3,0)</f>
        <v>Editorial</v>
      </c>
      <c r="F5095" s="1" t="s">
        <v>416</v>
      </c>
      <c r="G5095" s="1" t="s">
        <v>236</v>
      </c>
      <c r="H5095" s="1">
        <v>2012</v>
      </c>
      <c r="I5095" s="60">
        <f>VLOOKUP(H5095,PROCV!E$33:F$44,2,0)</f>
        <v>1.3647507536516714</v>
      </c>
      <c r="J5095" s="71">
        <v>5008</v>
      </c>
      <c r="K5095" s="44">
        <f t="shared" si="79"/>
        <v>6834.6717742875708</v>
      </c>
    </row>
    <row r="5096" spans="1:11" s="43" customFormat="1" ht="19.7" customHeight="1" x14ac:dyDescent="0.25">
      <c r="A5096" s="43" t="s">
        <v>181</v>
      </c>
      <c r="B5096" s="1" t="s">
        <v>292</v>
      </c>
      <c r="C5096" s="1" t="s">
        <v>271</v>
      </c>
      <c r="D5096" s="1" t="s">
        <v>270</v>
      </c>
      <c r="E5096" s="45" t="str">
        <f>VLOOKUP(C5096,PROCV!E$50:G$126,3,0)</f>
        <v>Editorial</v>
      </c>
      <c r="F5096" s="1" t="s">
        <v>416</v>
      </c>
      <c r="G5096" s="1" t="s">
        <v>236</v>
      </c>
      <c r="H5096" s="1">
        <v>2012</v>
      </c>
      <c r="I5096" s="60">
        <f>VLOOKUP(H5096,PROCV!E$33:F$44,2,0)</f>
        <v>1.3647507536516714</v>
      </c>
      <c r="J5096" s="71">
        <v>3170</v>
      </c>
      <c r="K5096" s="44">
        <f t="shared" si="79"/>
        <v>4326.2598890757981</v>
      </c>
    </row>
    <row r="5097" spans="1:11" s="43" customFormat="1" ht="19.7" customHeight="1" x14ac:dyDescent="0.25">
      <c r="A5097" s="43" t="s">
        <v>181</v>
      </c>
      <c r="B5097" s="1" t="s">
        <v>292</v>
      </c>
      <c r="C5097" s="1" t="s">
        <v>271</v>
      </c>
      <c r="D5097" s="1" t="s">
        <v>270</v>
      </c>
      <c r="E5097" s="45" t="str">
        <f>VLOOKUP(C5097,PROCV!E$50:G$126,3,0)</f>
        <v>Editorial</v>
      </c>
      <c r="F5097" s="1" t="s">
        <v>416</v>
      </c>
      <c r="G5097" s="1" t="s">
        <v>236</v>
      </c>
      <c r="H5097" s="1">
        <v>2012</v>
      </c>
      <c r="I5097" s="60">
        <f>VLOOKUP(H5097,PROCV!E$33:F$44,2,0)</f>
        <v>1.3647507536516714</v>
      </c>
      <c r="J5097" s="71">
        <v>68833</v>
      </c>
      <c r="K5097" s="44">
        <f t="shared" si="79"/>
        <v>93939.888626105501</v>
      </c>
    </row>
    <row r="5098" spans="1:11" s="43" customFormat="1" ht="19.7" customHeight="1" x14ac:dyDescent="0.25">
      <c r="A5098" s="43" t="s">
        <v>181</v>
      </c>
      <c r="B5098" s="1" t="s">
        <v>292</v>
      </c>
      <c r="C5098" s="1" t="s">
        <v>340</v>
      </c>
      <c r="D5098" s="1" t="s">
        <v>339</v>
      </c>
      <c r="E5098" s="45" t="str">
        <f>VLOOKUP(C5098,PROCV!E$50:G$126,3,0)</f>
        <v>Artes Cênicas e Espetáculos</v>
      </c>
      <c r="F5098" s="1" t="s">
        <v>416</v>
      </c>
      <c r="G5098" s="1" t="s">
        <v>236</v>
      </c>
      <c r="H5098" s="1">
        <v>2012</v>
      </c>
      <c r="I5098" s="60">
        <f>VLOOKUP(H5098,PROCV!E$33:F$44,2,0)</f>
        <v>1.3647507536516714</v>
      </c>
      <c r="J5098" s="71">
        <v>6344</v>
      </c>
      <c r="K5098" s="44">
        <f t="shared" si="79"/>
        <v>8657.9787811662027</v>
      </c>
    </row>
    <row r="5099" spans="1:11" s="43" customFormat="1" ht="19.7" customHeight="1" x14ac:dyDescent="0.25">
      <c r="A5099" s="43" t="s">
        <v>181</v>
      </c>
      <c r="B5099" s="1" t="s">
        <v>292</v>
      </c>
      <c r="C5099" s="1" t="s">
        <v>340</v>
      </c>
      <c r="D5099" s="1" t="s">
        <v>339</v>
      </c>
      <c r="E5099" s="45" t="str">
        <f>VLOOKUP(C5099,PROCV!E$50:G$126,3,0)</f>
        <v>Artes Cênicas e Espetáculos</v>
      </c>
      <c r="F5099" s="1" t="s">
        <v>416</v>
      </c>
      <c r="G5099" s="1" t="s">
        <v>236</v>
      </c>
      <c r="H5099" s="1">
        <v>2012</v>
      </c>
      <c r="I5099" s="60">
        <f>VLOOKUP(H5099,PROCV!E$33:F$44,2,0)</f>
        <v>1.3647507536516714</v>
      </c>
      <c r="J5099" s="71">
        <v>40593</v>
      </c>
      <c r="K5099" s="44">
        <f t="shared" si="79"/>
        <v>55399.327342982295</v>
      </c>
    </row>
    <row r="5100" spans="1:11" s="43" customFormat="1" ht="19.7" customHeight="1" x14ac:dyDescent="0.25">
      <c r="A5100" s="43" t="s">
        <v>181</v>
      </c>
      <c r="B5100" s="1" t="s">
        <v>292</v>
      </c>
      <c r="C5100" s="1" t="s">
        <v>340</v>
      </c>
      <c r="D5100" s="1" t="s">
        <v>339</v>
      </c>
      <c r="E5100" s="45" t="str">
        <f>VLOOKUP(C5100,PROCV!E$50:G$126,3,0)</f>
        <v>Artes Cênicas e Espetáculos</v>
      </c>
      <c r="F5100" s="1" t="s">
        <v>416</v>
      </c>
      <c r="G5100" s="1" t="s">
        <v>236</v>
      </c>
      <c r="H5100" s="1">
        <v>2012</v>
      </c>
      <c r="I5100" s="60">
        <f>VLOOKUP(H5100,PROCV!E$33:F$44,2,0)</f>
        <v>1.3647507536516714</v>
      </c>
      <c r="J5100" s="71">
        <v>41348</v>
      </c>
      <c r="K5100" s="44">
        <f t="shared" si="79"/>
        <v>56429.714161989308</v>
      </c>
    </row>
    <row r="5101" spans="1:11" s="43" customFormat="1" ht="19.7" customHeight="1" x14ac:dyDescent="0.25">
      <c r="A5101" s="43" t="s">
        <v>181</v>
      </c>
      <c r="B5101" s="1" t="s">
        <v>292</v>
      </c>
      <c r="C5101" s="1" t="s">
        <v>246</v>
      </c>
      <c r="D5101" s="1" t="s">
        <v>245</v>
      </c>
      <c r="E5101" s="45" t="str">
        <f>VLOOKUP(C5101,PROCV!E$50:G$126,3,0)</f>
        <v>Artes Cênicas e Espetáculos</v>
      </c>
      <c r="F5101" s="1" t="s">
        <v>416</v>
      </c>
      <c r="G5101" s="1" t="s">
        <v>236</v>
      </c>
      <c r="H5101" s="1">
        <v>2012</v>
      </c>
      <c r="I5101" s="60">
        <f>VLOOKUP(H5101,PROCV!E$33:F$44,2,0)</f>
        <v>1.3647507536516714</v>
      </c>
      <c r="J5101" s="71">
        <v>36487</v>
      </c>
      <c r="K5101" s="44">
        <f t="shared" si="79"/>
        <v>49795.660748488532</v>
      </c>
    </row>
    <row r="5102" spans="1:11" s="43" customFormat="1" ht="19.7" customHeight="1" x14ac:dyDescent="0.25">
      <c r="A5102" s="43" t="s">
        <v>181</v>
      </c>
      <c r="B5102" s="1" t="s">
        <v>292</v>
      </c>
      <c r="C5102" s="1" t="s">
        <v>241</v>
      </c>
      <c r="D5102" s="1" t="s">
        <v>240</v>
      </c>
      <c r="E5102" s="45" t="str">
        <f>VLOOKUP(C5102,PROCV!E$50:G$126,3,0)</f>
        <v>Artes Cênicas e Espetáculos</v>
      </c>
      <c r="F5102" s="1" t="s">
        <v>416</v>
      </c>
      <c r="G5102" s="1" t="s">
        <v>236</v>
      </c>
      <c r="H5102" s="1">
        <v>2012</v>
      </c>
      <c r="I5102" s="60">
        <f>VLOOKUP(H5102,PROCV!E$33:F$44,2,0)</f>
        <v>1.3647507536516714</v>
      </c>
      <c r="J5102" s="71">
        <v>59507</v>
      </c>
      <c r="K5102" s="44">
        <f t="shared" si="79"/>
        <v>81212.223097550013</v>
      </c>
    </row>
    <row r="5103" spans="1:11" s="43" customFormat="1" ht="19.7" customHeight="1" x14ac:dyDescent="0.25">
      <c r="A5103" s="43" t="s">
        <v>181</v>
      </c>
      <c r="B5103" s="1" t="s">
        <v>292</v>
      </c>
      <c r="C5103" s="1" t="s">
        <v>330</v>
      </c>
      <c r="D5103" s="1" t="s">
        <v>329</v>
      </c>
      <c r="E5103" s="45" t="str">
        <f>VLOOKUP(C5103,PROCV!E$50:G$126,3,0)</f>
        <v>Educação e Criação em Artes</v>
      </c>
      <c r="F5103" s="1" t="s">
        <v>416</v>
      </c>
      <c r="G5103" s="1" t="s">
        <v>236</v>
      </c>
      <c r="H5103" s="1">
        <v>2012</v>
      </c>
      <c r="I5103" s="60">
        <f>VLOOKUP(H5103,PROCV!E$33:F$44,2,0)</f>
        <v>1.3647507536516714</v>
      </c>
      <c r="J5103" s="71">
        <v>40912</v>
      </c>
      <c r="K5103" s="44">
        <f t="shared" si="79"/>
        <v>55834.682833397179</v>
      </c>
    </row>
    <row r="5104" spans="1:11" s="43" customFormat="1" ht="19.7" customHeight="1" x14ac:dyDescent="0.25">
      <c r="A5104" s="43" t="s">
        <v>181</v>
      </c>
      <c r="B5104" s="1" t="s">
        <v>292</v>
      </c>
      <c r="C5104" s="1" t="s">
        <v>330</v>
      </c>
      <c r="D5104" s="1" t="s">
        <v>329</v>
      </c>
      <c r="E5104" s="45" t="str">
        <f>VLOOKUP(C5104,PROCV!E$50:G$126,3,0)</f>
        <v>Educação e Criação em Artes</v>
      </c>
      <c r="F5104" s="1" t="s">
        <v>416</v>
      </c>
      <c r="G5104" s="1" t="s">
        <v>236</v>
      </c>
      <c r="H5104" s="1">
        <v>2012</v>
      </c>
      <c r="I5104" s="60">
        <f>VLOOKUP(H5104,PROCV!E$33:F$44,2,0)</f>
        <v>1.3647507536516714</v>
      </c>
      <c r="J5104" s="71">
        <v>44565</v>
      </c>
      <c r="K5104" s="44">
        <f t="shared" si="79"/>
        <v>60820.117336486735</v>
      </c>
    </row>
    <row r="5105" spans="1:11" s="43" customFormat="1" ht="19.7" customHeight="1" x14ac:dyDescent="0.25">
      <c r="A5105" s="43" t="s">
        <v>194</v>
      </c>
      <c r="B5105" s="1" t="s">
        <v>242</v>
      </c>
      <c r="C5105" s="1" t="s">
        <v>309</v>
      </c>
      <c r="D5105" s="1" t="s">
        <v>308</v>
      </c>
      <c r="E5105" s="45" t="str">
        <f>VLOOKUP(C5105,PROCV!E$50:G$126,3,0)</f>
        <v>NA</v>
      </c>
      <c r="F5105" s="1" t="s">
        <v>416</v>
      </c>
      <c r="G5105" s="1" t="s">
        <v>236</v>
      </c>
      <c r="H5105" s="1">
        <v>2012</v>
      </c>
      <c r="I5105" s="60">
        <f>VLOOKUP(H5105,PROCV!E$33:F$44,2,0)</f>
        <v>1.3647507536516714</v>
      </c>
      <c r="J5105" s="71">
        <v>26000</v>
      </c>
      <c r="K5105" s="44">
        <f t="shared" si="79"/>
        <v>35483.519594943456</v>
      </c>
    </row>
    <row r="5106" spans="1:11" s="43" customFormat="1" ht="19.7" customHeight="1" x14ac:dyDescent="0.25">
      <c r="A5106" s="43" t="s">
        <v>194</v>
      </c>
      <c r="B5106" s="1" t="s">
        <v>242</v>
      </c>
      <c r="C5106" s="1" t="s">
        <v>309</v>
      </c>
      <c r="D5106" s="1" t="s">
        <v>308</v>
      </c>
      <c r="E5106" s="45" t="str">
        <f>VLOOKUP(C5106,PROCV!E$50:G$126,3,0)</f>
        <v>NA</v>
      </c>
      <c r="F5106" s="1" t="s">
        <v>416</v>
      </c>
      <c r="G5106" s="1" t="s">
        <v>236</v>
      </c>
      <c r="H5106" s="1">
        <v>2012</v>
      </c>
      <c r="I5106" s="60">
        <f>VLOOKUP(H5106,PROCV!E$33:F$44,2,0)</f>
        <v>1.3647507536516714</v>
      </c>
      <c r="J5106" s="71">
        <v>230000</v>
      </c>
      <c r="K5106" s="44">
        <f t="shared" si="79"/>
        <v>313892.67333988444</v>
      </c>
    </row>
    <row r="5107" spans="1:11" s="43" customFormat="1" ht="19.7" customHeight="1" x14ac:dyDescent="0.25">
      <c r="A5107" s="43" t="s">
        <v>194</v>
      </c>
      <c r="B5107" s="1" t="s">
        <v>242</v>
      </c>
      <c r="C5107" s="1" t="s">
        <v>309</v>
      </c>
      <c r="D5107" s="1" t="s">
        <v>308</v>
      </c>
      <c r="E5107" s="45" t="str">
        <f>VLOOKUP(C5107,PROCV!E$50:G$126,3,0)</f>
        <v>NA</v>
      </c>
      <c r="F5107" s="1" t="s">
        <v>416</v>
      </c>
      <c r="G5107" s="1" t="s">
        <v>236</v>
      </c>
      <c r="H5107" s="1">
        <v>2012</v>
      </c>
      <c r="I5107" s="60">
        <f>VLOOKUP(H5107,PROCV!E$33:F$44,2,0)</f>
        <v>1.3647507536516714</v>
      </c>
      <c r="J5107" s="71">
        <v>120000</v>
      </c>
      <c r="K5107" s="44">
        <f t="shared" si="79"/>
        <v>163770.09043820057</v>
      </c>
    </row>
    <row r="5108" spans="1:11" s="43" customFormat="1" ht="19.7" customHeight="1" x14ac:dyDescent="0.25">
      <c r="A5108" s="43" t="s">
        <v>194</v>
      </c>
      <c r="B5108" s="1" t="s">
        <v>242</v>
      </c>
      <c r="C5108" s="1" t="s">
        <v>309</v>
      </c>
      <c r="D5108" s="1" t="s">
        <v>308</v>
      </c>
      <c r="E5108" s="45" t="str">
        <f>VLOOKUP(C5108,PROCV!E$50:G$126,3,0)</f>
        <v>NA</v>
      </c>
      <c r="F5108" s="1" t="s">
        <v>416</v>
      </c>
      <c r="G5108" s="1" t="s">
        <v>236</v>
      </c>
      <c r="H5108" s="1">
        <v>2012</v>
      </c>
      <c r="I5108" s="60">
        <f>VLOOKUP(H5108,PROCV!E$33:F$44,2,0)</f>
        <v>1.3647507536516714</v>
      </c>
      <c r="J5108" s="71">
        <v>48209</v>
      </c>
      <c r="K5108" s="44">
        <f t="shared" si="79"/>
        <v>65793.269082793428</v>
      </c>
    </row>
    <row r="5109" spans="1:11" s="43" customFormat="1" ht="19.7" customHeight="1" x14ac:dyDescent="0.25">
      <c r="A5109" s="43" t="s">
        <v>194</v>
      </c>
      <c r="B5109" s="1" t="s">
        <v>242</v>
      </c>
      <c r="C5109" s="1" t="s">
        <v>291</v>
      </c>
      <c r="D5109" s="1" t="s">
        <v>290</v>
      </c>
      <c r="E5109" s="45" t="str">
        <f>VLOOKUP(C5109,PROCV!E$50:G$126,3,0)</f>
        <v>NA</v>
      </c>
      <c r="F5109" s="1" t="s">
        <v>416</v>
      </c>
      <c r="G5109" s="1" t="s">
        <v>236</v>
      </c>
      <c r="H5109" s="1">
        <v>2012</v>
      </c>
      <c r="I5109" s="60">
        <f>VLOOKUP(H5109,PROCV!E$33:F$44,2,0)</f>
        <v>1.3647507536516714</v>
      </c>
      <c r="J5109" s="71">
        <v>749881</v>
      </c>
      <c r="K5109" s="44">
        <f t="shared" si="79"/>
        <v>1023400.659899069</v>
      </c>
    </row>
    <row r="5110" spans="1:11" s="43" customFormat="1" ht="19.7" customHeight="1" x14ac:dyDescent="0.25">
      <c r="A5110" s="43" t="s">
        <v>194</v>
      </c>
      <c r="B5110" s="1" t="s">
        <v>242</v>
      </c>
      <c r="C5110" s="1" t="s">
        <v>291</v>
      </c>
      <c r="D5110" s="1" t="s">
        <v>290</v>
      </c>
      <c r="E5110" s="45" t="str">
        <f>VLOOKUP(C5110,PROCV!E$50:G$126,3,0)</f>
        <v>NA</v>
      </c>
      <c r="F5110" s="1" t="s">
        <v>416</v>
      </c>
      <c r="G5110" s="1" t="s">
        <v>236</v>
      </c>
      <c r="H5110" s="1">
        <v>2012</v>
      </c>
      <c r="I5110" s="60">
        <f>VLOOKUP(H5110,PROCV!E$33:F$44,2,0)</f>
        <v>1.3647507536516714</v>
      </c>
      <c r="J5110" s="71">
        <v>114628</v>
      </c>
      <c r="K5110" s="44">
        <f t="shared" si="79"/>
        <v>156438.64938958379</v>
      </c>
    </row>
    <row r="5111" spans="1:11" s="43" customFormat="1" ht="19.7" customHeight="1" x14ac:dyDescent="0.25">
      <c r="A5111" s="43" t="s">
        <v>194</v>
      </c>
      <c r="B5111" s="1" t="s">
        <v>242</v>
      </c>
      <c r="C5111" s="1" t="s">
        <v>291</v>
      </c>
      <c r="D5111" s="1" t="s">
        <v>290</v>
      </c>
      <c r="E5111" s="45" t="str">
        <f>VLOOKUP(C5111,PROCV!E$50:G$126,3,0)</f>
        <v>NA</v>
      </c>
      <c r="F5111" s="1" t="s">
        <v>416</v>
      </c>
      <c r="G5111" s="1" t="s">
        <v>236</v>
      </c>
      <c r="H5111" s="1">
        <v>2012</v>
      </c>
      <c r="I5111" s="60">
        <f>VLOOKUP(H5111,PROCV!E$33:F$44,2,0)</f>
        <v>1.3647507536516714</v>
      </c>
      <c r="J5111" s="71">
        <v>84904</v>
      </c>
      <c r="K5111" s="44">
        <f t="shared" si="79"/>
        <v>115872.79798804151</v>
      </c>
    </row>
    <row r="5112" spans="1:11" s="43" customFormat="1" ht="19.7" customHeight="1" x14ac:dyDescent="0.25">
      <c r="A5112" s="43" t="s">
        <v>194</v>
      </c>
      <c r="B5112" s="1" t="s">
        <v>242</v>
      </c>
      <c r="C5112" s="1" t="s">
        <v>291</v>
      </c>
      <c r="D5112" s="1" t="s">
        <v>290</v>
      </c>
      <c r="E5112" s="45" t="str">
        <f>VLOOKUP(C5112,PROCV!E$50:G$126,3,0)</f>
        <v>NA</v>
      </c>
      <c r="F5112" s="1" t="s">
        <v>416</v>
      </c>
      <c r="G5112" s="1" t="s">
        <v>236</v>
      </c>
      <c r="H5112" s="1">
        <v>2012</v>
      </c>
      <c r="I5112" s="60">
        <f>VLOOKUP(H5112,PROCV!E$33:F$44,2,0)</f>
        <v>1.3647507536516714</v>
      </c>
      <c r="J5112" s="71">
        <v>4249324</v>
      </c>
      <c r="K5112" s="44">
        <f t="shared" si="79"/>
        <v>5799268.1315101348</v>
      </c>
    </row>
    <row r="5113" spans="1:11" s="43" customFormat="1" ht="19.7" customHeight="1" x14ac:dyDescent="0.25">
      <c r="A5113" s="43" t="s">
        <v>194</v>
      </c>
      <c r="B5113" s="1" t="s">
        <v>242</v>
      </c>
      <c r="C5113" s="1" t="s">
        <v>291</v>
      </c>
      <c r="D5113" s="1" t="s">
        <v>290</v>
      </c>
      <c r="E5113" s="45" t="str">
        <f>VLOOKUP(C5113,PROCV!E$50:G$126,3,0)</f>
        <v>NA</v>
      </c>
      <c r="F5113" s="1" t="s">
        <v>416</v>
      </c>
      <c r="G5113" s="1" t="s">
        <v>236</v>
      </c>
      <c r="H5113" s="1">
        <v>2012</v>
      </c>
      <c r="I5113" s="60">
        <f>VLOOKUP(H5113,PROCV!E$33:F$44,2,0)</f>
        <v>1.3647507536516714</v>
      </c>
      <c r="J5113" s="71">
        <v>1371000</v>
      </c>
      <c r="K5113" s="44">
        <f t="shared" si="79"/>
        <v>1871073.2832564416</v>
      </c>
    </row>
    <row r="5114" spans="1:11" s="43" customFormat="1" ht="19.7" customHeight="1" x14ac:dyDescent="0.25">
      <c r="A5114" s="43" t="s">
        <v>194</v>
      </c>
      <c r="B5114" s="1" t="s">
        <v>242</v>
      </c>
      <c r="C5114" s="1" t="s">
        <v>291</v>
      </c>
      <c r="D5114" s="1" t="s">
        <v>290</v>
      </c>
      <c r="E5114" s="45" t="str">
        <f>VLOOKUP(C5114,PROCV!E$50:G$126,3,0)</f>
        <v>NA</v>
      </c>
      <c r="F5114" s="1" t="s">
        <v>416</v>
      </c>
      <c r="G5114" s="1" t="s">
        <v>236</v>
      </c>
      <c r="H5114" s="1">
        <v>2012</v>
      </c>
      <c r="I5114" s="60">
        <f>VLOOKUP(H5114,PROCV!E$33:F$44,2,0)</f>
        <v>1.3647507536516714</v>
      </c>
      <c r="J5114" s="71">
        <v>6111000</v>
      </c>
      <c r="K5114" s="44">
        <f t="shared" si="79"/>
        <v>8339991.8555653645</v>
      </c>
    </row>
    <row r="5115" spans="1:11" s="43" customFormat="1" ht="19.7" customHeight="1" x14ac:dyDescent="0.25">
      <c r="A5115" s="43" t="s">
        <v>194</v>
      </c>
      <c r="B5115" s="1" t="s">
        <v>242</v>
      </c>
      <c r="C5115" s="1" t="s">
        <v>291</v>
      </c>
      <c r="D5115" s="1" t="s">
        <v>290</v>
      </c>
      <c r="E5115" s="45" t="str">
        <f>VLOOKUP(C5115,PROCV!E$50:G$126,3,0)</f>
        <v>NA</v>
      </c>
      <c r="F5115" s="1" t="s">
        <v>416</v>
      </c>
      <c r="G5115" s="1" t="s">
        <v>236</v>
      </c>
      <c r="H5115" s="1">
        <v>2012</v>
      </c>
      <c r="I5115" s="60">
        <f>VLOOKUP(H5115,PROCV!E$33:F$44,2,0)</f>
        <v>1.3647507536516714</v>
      </c>
      <c r="J5115" s="71">
        <v>208000</v>
      </c>
      <c r="K5115" s="44">
        <f t="shared" si="79"/>
        <v>283868.15675954765</v>
      </c>
    </row>
    <row r="5116" spans="1:11" s="43" customFormat="1" ht="19.7" customHeight="1" x14ac:dyDescent="0.25">
      <c r="A5116" s="43" t="s">
        <v>194</v>
      </c>
      <c r="B5116" s="1" t="s">
        <v>242</v>
      </c>
      <c r="C5116" s="1" t="s">
        <v>291</v>
      </c>
      <c r="D5116" s="1" t="s">
        <v>290</v>
      </c>
      <c r="E5116" s="45" t="str">
        <f>VLOOKUP(C5116,PROCV!E$50:G$126,3,0)</f>
        <v>NA</v>
      </c>
      <c r="F5116" s="1" t="s">
        <v>416</v>
      </c>
      <c r="G5116" s="1" t="s">
        <v>236</v>
      </c>
      <c r="H5116" s="1">
        <v>2012</v>
      </c>
      <c r="I5116" s="60">
        <f>VLOOKUP(H5116,PROCV!E$33:F$44,2,0)</f>
        <v>1.3647507536516714</v>
      </c>
      <c r="J5116" s="71">
        <v>337000</v>
      </c>
      <c r="K5116" s="44">
        <f t="shared" si="79"/>
        <v>459921.00398061326</v>
      </c>
    </row>
    <row r="5117" spans="1:11" s="43" customFormat="1" ht="19.7" customHeight="1" x14ac:dyDescent="0.25">
      <c r="A5117" s="43" t="s">
        <v>194</v>
      </c>
      <c r="B5117" s="1" t="s">
        <v>242</v>
      </c>
      <c r="C5117" s="1" t="s">
        <v>291</v>
      </c>
      <c r="D5117" s="1" t="s">
        <v>290</v>
      </c>
      <c r="E5117" s="45" t="str">
        <f>VLOOKUP(C5117,PROCV!E$50:G$126,3,0)</f>
        <v>NA</v>
      </c>
      <c r="F5117" s="1" t="s">
        <v>416</v>
      </c>
      <c r="G5117" s="1" t="s">
        <v>236</v>
      </c>
      <c r="H5117" s="1">
        <v>2012</v>
      </c>
      <c r="I5117" s="60">
        <f>VLOOKUP(H5117,PROCV!E$33:F$44,2,0)</f>
        <v>1.3647507536516714</v>
      </c>
      <c r="J5117" s="71">
        <v>220782</v>
      </c>
      <c r="K5117" s="44">
        <f t="shared" si="79"/>
        <v>301312.40089272329</v>
      </c>
    </row>
    <row r="5118" spans="1:11" s="43" customFormat="1" ht="19.7" customHeight="1" x14ac:dyDescent="0.25">
      <c r="A5118" s="43" t="s">
        <v>194</v>
      </c>
      <c r="B5118" s="1" t="s">
        <v>242</v>
      </c>
      <c r="C5118" s="1" t="s">
        <v>291</v>
      </c>
      <c r="D5118" s="1" t="s">
        <v>290</v>
      </c>
      <c r="E5118" s="45" t="str">
        <f>VLOOKUP(C5118,PROCV!E$50:G$126,3,0)</f>
        <v>NA</v>
      </c>
      <c r="F5118" s="1" t="s">
        <v>416</v>
      </c>
      <c r="G5118" s="1" t="s">
        <v>236</v>
      </c>
      <c r="H5118" s="1">
        <v>2012</v>
      </c>
      <c r="I5118" s="60">
        <f>VLOOKUP(H5118,PROCV!E$33:F$44,2,0)</f>
        <v>1.3647507536516714</v>
      </c>
      <c r="J5118" s="71">
        <v>339615</v>
      </c>
      <c r="K5118" s="44">
        <f t="shared" si="79"/>
        <v>463489.82720141241</v>
      </c>
    </row>
    <row r="5119" spans="1:11" s="43" customFormat="1" ht="19.7" customHeight="1" x14ac:dyDescent="0.25">
      <c r="A5119" s="43" t="s">
        <v>194</v>
      </c>
      <c r="B5119" s="1" t="s">
        <v>242</v>
      </c>
      <c r="C5119" s="1" t="s">
        <v>291</v>
      </c>
      <c r="D5119" s="1" t="s">
        <v>290</v>
      </c>
      <c r="E5119" s="45" t="str">
        <f>VLOOKUP(C5119,PROCV!E$50:G$126,3,0)</f>
        <v>NA</v>
      </c>
      <c r="F5119" s="1" t="s">
        <v>416</v>
      </c>
      <c r="G5119" s="1" t="s">
        <v>236</v>
      </c>
      <c r="H5119" s="1">
        <v>2012</v>
      </c>
      <c r="I5119" s="60">
        <f>VLOOKUP(H5119,PROCV!E$33:F$44,2,0)</f>
        <v>1.3647507536516714</v>
      </c>
      <c r="J5119" s="71">
        <v>1869585</v>
      </c>
      <c r="K5119" s="44">
        <f t="shared" si="79"/>
        <v>2551517.5377658601</v>
      </c>
    </row>
    <row r="5120" spans="1:11" s="43" customFormat="1" ht="19.7" customHeight="1" x14ac:dyDescent="0.25">
      <c r="A5120" s="43" t="s">
        <v>194</v>
      </c>
      <c r="B5120" s="1" t="s">
        <v>242</v>
      </c>
      <c r="C5120" s="1" t="s">
        <v>320</v>
      </c>
      <c r="D5120" s="1" t="s">
        <v>319</v>
      </c>
      <c r="E5120" s="45" t="str">
        <f>VLOOKUP(C5120,PROCV!E$50:G$126,3,0)</f>
        <v>Música</v>
      </c>
      <c r="F5120" s="1" t="s">
        <v>416</v>
      </c>
      <c r="G5120" s="1" t="s">
        <v>236</v>
      </c>
      <c r="H5120" s="1">
        <v>2012</v>
      </c>
      <c r="I5120" s="60">
        <f>VLOOKUP(H5120,PROCV!E$33:F$44,2,0)</f>
        <v>1.3647507536516714</v>
      </c>
      <c r="J5120" s="71">
        <v>12499</v>
      </c>
      <c r="K5120" s="44">
        <f t="shared" si="79"/>
        <v>17058.019669892241</v>
      </c>
    </row>
    <row r="5121" spans="1:11" s="43" customFormat="1" ht="19.7" customHeight="1" x14ac:dyDescent="0.25">
      <c r="A5121" s="43" t="s">
        <v>194</v>
      </c>
      <c r="B5121" s="1" t="s">
        <v>242</v>
      </c>
      <c r="C5121" s="1" t="s">
        <v>320</v>
      </c>
      <c r="D5121" s="1" t="s">
        <v>319</v>
      </c>
      <c r="E5121" s="45" t="str">
        <f>VLOOKUP(C5121,PROCV!E$50:G$126,3,0)</f>
        <v>Música</v>
      </c>
      <c r="F5121" s="1" t="s">
        <v>416</v>
      </c>
      <c r="G5121" s="1" t="s">
        <v>236</v>
      </c>
      <c r="H5121" s="1">
        <v>2012</v>
      </c>
      <c r="I5121" s="60">
        <f>VLOOKUP(H5121,PROCV!E$33:F$44,2,0)</f>
        <v>1.3647507536516714</v>
      </c>
      <c r="J5121" s="71">
        <v>85000</v>
      </c>
      <c r="K5121" s="44">
        <f t="shared" si="79"/>
        <v>116003.81406039208</v>
      </c>
    </row>
    <row r="5122" spans="1:11" s="43" customFormat="1" ht="19.7" customHeight="1" x14ac:dyDescent="0.25">
      <c r="A5122" s="43" t="s">
        <v>194</v>
      </c>
      <c r="B5122" s="1" t="s">
        <v>242</v>
      </c>
      <c r="C5122" s="1" t="s">
        <v>320</v>
      </c>
      <c r="D5122" s="1" t="s">
        <v>319</v>
      </c>
      <c r="E5122" s="45" t="str">
        <f>VLOOKUP(C5122,PROCV!E$50:G$126,3,0)</f>
        <v>Música</v>
      </c>
      <c r="F5122" s="1" t="s">
        <v>416</v>
      </c>
      <c r="G5122" s="1" t="s">
        <v>236</v>
      </c>
      <c r="H5122" s="1">
        <v>2012</v>
      </c>
      <c r="I5122" s="60">
        <f>VLOOKUP(H5122,PROCV!E$33:F$44,2,0)</f>
        <v>1.3647507536516714</v>
      </c>
      <c r="J5122" s="71">
        <v>3200000</v>
      </c>
      <c r="K5122" s="44">
        <f t="shared" si="79"/>
        <v>4367202.4116853485</v>
      </c>
    </row>
    <row r="5123" spans="1:11" s="43" customFormat="1" ht="19.7" customHeight="1" x14ac:dyDescent="0.25">
      <c r="A5123" s="43" t="s">
        <v>194</v>
      </c>
      <c r="B5123" s="1" t="s">
        <v>242</v>
      </c>
      <c r="C5123" s="1" t="s">
        <v>320</v>
      </c>
      <c r="D5123" s="1" t="s">
        <v>319</v>
      </c>
      <c r="E5123" s="45" t="str">
        <f>VLOOKUP(C5123,PROCV!E$50:G$126,3,0)</f>
        <v>Música</v>
      </c>
      <c r="F5123" s="1" t="s">
        <v>416</v>
      </c>
      <c r="G5123" s="1" t="s">
        <v>236</v>
      </c>
      <c r="H5123" s="1">
        <v>2012</v>
      </c>
      <c r="I5123" s="60">
        <f>VLOOKUP(H5123,PROCV!E$33:F$44,2,0)</f>
        <v>1.3647507536516714</v>
      </c>
      <c r="J5123" s="71">
        <v>117600</v>
      </c>
      <c r="K5123" s="44">
        <f t="shared" ref="K5123:K5186" si="80">J5123*I5123</f>
        <v>160494.68862943657</v>
      </c>
    </row>
    <row r="5124" spans="1:11" s="43" customFormat="1" ht="19.7" customHeight="1" x14ac:dyDescent="0.25">
      <c r="A5124" s="43" t="s">
        <v>194</v>
      </c>
      <c r="B5124" s="1" t="s">
        <v>242</v>
      </c>
      <c r="C5124" s="1" t="s">
        <v>320</v>
      </c>
      <c r="D5124" s="1" t="s">
        <v>319</v>
      </c>
      <c r="E5124" s="45" t="str">
        <f>VLOOKUP(C5124,PROCV!E$50:G$126,3,0)</f>
        <v>Música</v>
      </c>
      <c r="F5124" s="1" t="s">
        <v>416</v>
      </c>
      <c r="G5124" s="1" t="s">
        <v>236</v>
      </c>
      <c r="H5124" s="1">
        <v>2012</v>
      </c>
      <c r="I5124" s="60">
        <f>VLOOKUP(H5124,PROCV!E$33:F$44,2,0)</f>
        <v>1.3647507536516714</v>
      </c>
      <c r="J5124" s="71">
        <v>118000</v>
      </c>
      <c r="K5124" s="44">
        <f t="shared" si="80"/>
        <v>161040.58893089724</v>
      </c>
    </row>
    <row r="5125" spans="1:11" s="43" customFormat="1" ht="19.7" customHeight="1" x14ac:dyDescent="0.25">
      <c r="A5125" s="43" t="s">
        <v>194</v>
      </c>
      <c r="B5125" s="1" t="s">
        <v>242</v>
      </c>
      <c r="C5125" s="1" t="s">
        <v>320</v>
      </c>
      <c r="D5125" s="1" t="s">
        <v>319</v>
      </c>
      <c r="E5125" s="45" t="str">
        <f>VLOOKUP(C5125,PROCV!E$50:G$126,3,0)</f>
        <v>Música</v>
      </c>
      <c r="F5125" s="1" t="s">
        <v>416</v>
      </c>
      <c r="G5125" s="1" t="s">
        <v>236</v>
      </c>
      <c r="H5125" s="1">
        <v>2012</v>
      </c>
      <c r="I5125" s="60">
        <f>VLOOKUP(H5125,PROCV!E$33:F$44,2,0)</f>
        <v>1.3647507536516714</v>
      </c>
      <c r="J5125" s="71">
        <v>51645</v>
      </c>
      <c r="K5125" s="44">
        <f t="shared" si="80"/>
        <v>70482.552672340564</v>
      </c>
    </row>
    <row r="5126" spans="1:11" s="43" customFormat="1" ht="19.7" customHeight="1" x14ac:dyDescent="0.25">
      <c r="A5126" s="43" t="s">
        <v>194</v>
      </c>
      <c r="B5126" s="1" t="s">
        <v>242</v>
      </c>
      <c r="C5126" s="1" t="s">
        <v>320</v>
      </c>
      <c r="D5126" s="1" t="s">
        <v>319</v>
      </c>
      <c r="E5126" s="45" t="str">
        <f>VLOOKUP(C5126,PROCV!E$50:G$126,3,0)</f>
        <v>Música</v>
      </c>
      <c r="F5126" s="1" t="s">
        <v>416</v>
      </c>
      <c r="G5126" s="1" t="s">
        <v>236</v>
      </c>
      <c r="H5126" s="1">
        <v>2012</v>
      </c>
      <c r="I5126" s="60">
        <f>VLOOKUP(H5126,PROCV!E$33:F$44,2,0)</f>
        <v>1.3647507536516714</v>
      </c>
      <c r="J5126" s="71">
        <v>95062</v>
      </c>
      <c r="K5126" s="44">
        <f t="shared" si="80"/>
        <v>129735.93614363519</v>
      </c>
    </row>
    <row r="5127" spans="1:11" s="43" customFormat="1" ht="19.7" customHeight="1" x14ac:dyDescent="0.25">
      <c r="A5127" s="43" t="s">
        <v>194</v>
      </c>
      <c r="B5127" s="1" t="s">
        <v>242</v>
      </c>
      <c r="C5127" s="1" t="s">
        <v>324</v>
      </c>
      <c r="D5127" s="1" t="s">
        <v>323</v>
      </c>
      <c r="E5127" s="45" t="str">
        <f>VLOOKUP(C5127,PROCV!E$50:G$126,3,0)</f>
        <v>Entretenimento</v>
      </c>
      <c r="F5127" s="1" t="s">
        <v>416</v>
      </c>
      <c r="G5127" s="1" t="s">
        <v>236</v>
      </c>
      <c r="H5127" s="1">
        <v>2012</v>
      </c>
      <c r="I5127" s="60">
        <f>VLOOKUP(H5127,PROCV!E$33:F$44,2,0)</f>
        <v>1.3647507536516714</v>
      </c>
      <c r="J5127" s="71">
        <v>38472</v>
      </c>
      <c r="K5127" s="44">
        <f t="shared" si="80"/>
        <v>52504.6909944871</v>
      </c>
    </row>
    <row r="5128" spans="1:11" s="43" customFormat="1" ht="19.7" customHeight="1" x14ac:dyDescent="0.25">
      <c r="A5128" s="43" t="s">
        <v>194</v>
      </c>
      <c r="B5128" s="1" t="s">
        <v>242</v>
      </c>
      <c r="C5128" s="1" t="s">
        <v>324</v>
      </c>
      <c r="D5128" s="1" t="s">
        <v>323</v>
      </c>
      <c r="E5128" s="45" t="str">
        <f>VLOOKUP(C5128,PROCV!E$50:G$126,3,0)</f>
        <v>Entretenimento</v>
      </c>
      <c r="F5128" s="1" t="s">
        <v>416</v>
      </c>
      <c r="G5128" s="1" t="s">
        <v>236</v>
      </c>
      <c r="H5128" s="1">
        <v>2012</v>
      </c>
      <c r="I5128" s="60">
        <f>VLOOKUP(H5128,PROCV!E$33:F$44,2,0)</f>
        <v>1.3647507536516714</v>
      </c>
      <c r="J5128" s="71">
        <v>12000000</v>
      </c>
      <c r="K5128" s="44">
        <f t="shared" si="80"/>
        <v>16377009.043820057</v>
      </c>
    </row>
    <row r="5129" spans="1:11" s="43" customFormat="1" ht="19.7" customHeight="1" x14ac:dyDescent="0.25">
      <c r="A5129" s="43" t="s">
        <v>194</v>
      </c>
      <c r="B5129" s="1" t="s">
        <v>242</v>
      </c>
      <c r="C5129" s="1" t="s">
        <v>324</v>
      </c>
      <c r="D5129" s="1" t="s">
        <v>323</v>
      </c>
      <c r="E5129" s="45" t="str">
        <f>VLOOKUP(C5129,PROCV!E$50:G$126,3,0)</f>
        <v>Entretenimento</v>
      </c>
      <c r="F5129" s="1" t="s">
        <v>416</v>
      </c>
      <c r="G5129" s="1" t="s">
        <v>236</v>
      </c>
      <c r="H5129" s="1">
        <v>2012</v>
      </c>
      <c r="I5129" s="60">
        <f>VLOOKUP(H5129,PROCV!E$33:F$44,2,0)</f>
        <v>1.3647507536516714</v>
      </c>
      <c r="J5129" s="71">
        <v>385050</v>
      </c>
      <c r="K5129" s="44">
        <f t="shared" si="80"/>
        <v>525497.27769357606</v>
      </c>
    </row>
    <row r="5130" spans="1:11" s="43" customFormat="1" ht="19.7" customHeight="1" x14ac:dyDescent="0.25">
      <c r="A5130" s="43" t="s">
        <v>194</v>
      </c>
      <c r="B5130" s="1" t="s">
        <v>242</v>
      </c>
      <c r="C5130" s="1" t="s">
        <v>324</v>
      </c>
      <c r="D5130" s="1" t="s">
        <v>323</v>
      </c>
      <c r="E5130" s="45" t="str">
        <f>VLOOKUP(C5130,PROCV!E$50:G$126,3,0)</f>
        <v>Entretenimento</v>
      </c>
      <c r="F5130" s="1" t="s">
        <v>416</v>
      </c>
      <c r="G5130" s="1" t="s">
        <v>236</v>
      </c>
      <c r="H5130" s="1">
        <v>2012</v>
      </c>
      <c r="I5130" s="60">
        <f>VLOOKUP(H5130,PROCV!E$33:F$44,2,0)</f>
        <v>1.3647507536516714</v>
      </c>
      <c r="J5130" s="71">
        <v>17169</v>
      </c>
      <c r="K5130" s="44">
        <f t="shared" si="80"/>
        <v>23431.405689445546</v>
      </c>
    </row>
    <row r="5131" spans="1:11" s="43" customFormat="1" ht="19.7" customHeight="1" x14ac:dyDescent="0.25">
      <c r="A5131" s="43" t="s">
        <v>194</v>
      </c>
      <c r="B5131" s="1" t="s">
        <v>242</v>
      </c>
      <c r="C5131" s="1" t="s">
        <v>289</v>
      </c>
      <c r="D5131" s="1" t="s">
        <v>288</v>
      </c>
      <c r="E5131" s="45" t="str">
        <f>VLOOKUP(C5131,PROCV!E$50:G$126,3,0)</f>
        <v>Editorial</v>
      </c>
      <c r="F5131" s="1" t="s">
        <v>416</v>
      </c>
      <c r="G5131" s="1" t="s">
        <v>236</v>
      </c>
      <c r="H5131" s="1">
        <v>2012</v>
      </c>
      <c r="I5131" s="60">
        <f>VLOOKUP(H5131,PROCV!E$33:F$44,2,0)</f>
        <v>1.3647507536516714</v>
      </c>
      <c r="J5131" s="71">
        <v>564602</v>
      </c>
      <c r="K5131" s="44">
        <f t="shared" si="80"/>
        <v>770541.00501324097</v>
      </c>
    </row>
    <row r="5132" spans="1:11" s="43" customFormat="1" ht="19.7" customHeight="1" x14ac:dyDescent="0.25">
      <c r="A5132" s="43" t="s">
        <v>194</v>
      </c>
      <c r="B5132" s="1" t="s">
        <v>242</v>
      </c>
      <c r="C5132" s="1" t="s">
        <v>289</v>
      </c>
      <c r="D5132" s="1" t="s">
        <v>288</v>
      </c>
      <c r="E5132" s="45" t="str">
        <f>VLOOKUP(C5132,PROCV!E$50:G$126,3,0)</f>
        <v>Editorial</v>
      </c>
      <c r="F5132" s="1" t="s">
        <v>416</v>
      </c>
      <c r="G5132" s="1" t="s">
        <v>236</v>
      </c>
      <c r="H5132" s="1">
        <v>2012</v>
      </c>
      <c r="I5132" s="60">
        <f>VLOOKUP(H5132,PROCV!E$33:F$44,2,0)</f>
        <v>1.3647507536516714</v>
      </c>
      <c r="J5132" s="71">
        <v>112698</v>
      </c>
      <c r="K5132" s="44">
        <f t="shared" si="80"/>
        <v>153804.68043503608</v>
      </c>
    </row>
    <row r="5133" spans="1:11" s="43" customFormat="1" ht="19.7" customHeight="1" x14ac:dyDescent="0.25">
      <c r="A5133" s="43" t="s">
        <v>194</v>
      </c>
      <c r="B5133" s="1" t="s">
        <v>242</v>
      </c>
      <c r="C5133" s="1" t="s">
        <v>289</v>
      </c>
      <c r="D5133" s="1" t="s">
        <v>288</v>
      </c>
      <c r="E5133" s="45" t="str">
        <f>VLOOKUP(C5133,PROCV!E$50:G$126,3,0)</f>
        <v>Editorial</v>
      </c>
      <c r="F5133" s="1" t="s">
        <v>416</v>
      </c>
      <c r="G5133" s="1" t="s">
        <v>236</v>
      </c>
      <c r="H5133" s="1">
        <v>2012</v>
      </c>
      <c r="I5133" s="60">
        <f>VLOOKUP(H5133,PROCV!E$33:F$44,2,0)</f>
        <v>1.3647507536516714</v>
      </c>
      <c r="J5133" s="71">
        <v>2258407</v>
      </c>
      <c r="K5133" s="44">
        <f t="shared" si="80"/>
        <v>3082162.6553022102</v>
      </c>
    </row>
    <row r="5134" spans="1:11" s="43" customFormat="1" ht="19.7" customHeight="1" x14ac:dyDescent="0.25">
      <c r="A5134" s="43" t="s">
        <v>194</v>
      </c>
      <c r="B5134" s="1" t="s">
        <v>242</v>
      </c>
      <c r="C5134" s="1" t="s">
        <v>289</v>
      </c>
      <c r="D5134" s="1" t="s">
        <v>288</v>
      </c>
      <c r="E5134" s="45" t="str">
        <f>VLOOKUP(C5134,PROCV!E$50:G$126,3,0)</f>
        <v>Editorial</v>
      </c>
      <c r="F5134" s="1" t="s">
        <v>416</v>
      </c>
      <c r="G5134" s="1" t="s">
        <v>236</v>
      </c>
      <c r="H5134" s="1">
        <v>2012</v>
      </c>
      <c r="I5134" s="60">
        <f>VLOOKUP(H5134,PROCV!E$33:F$44,2,0)</f>
        <v>1.3647507536516714</v>
      </c>
      <c r="J5134" s="71">
        <v>334450</v>
      </c>
      <c r="K5134" s="44">
        <f t="shared" si="80"/>
        <v>456440.88955880149</v>
      </c>
    </row>
    <row r="5135" spans="1:11" s="43" customFormat="1" ht="19.7" customHeight="1" x14ac:dyDescent="0.25">
      <c r="A5135" s="43" t="s">
        <v>194</v>
      </c>
      <c r="B5135" s="1" t="s">
        <v>242</v>
      </c>
      <c r="C5135" s="1" t="s">
        <v>289</v>
      </c>
      <c r="D5135" s="1" t="s">
        <v>288</v>
      </c>
      <c r="E5135" s="45" t="str">
        <f>VLOOKUP(C5135,PROCV!E$50:G$126,3,0)</f>
        <v>Editorial</v>
      </c>
      <c r="F5135" s="1" t="s">
        <v>416</v>
      </c>
      <c r="G5135" s="1" t="s">
        <v>236</v>
      </c>
      <c r="H5135" s="1">
        <v>2012</v>
      </c>
      <c r="I5135" s="60">
        <f>VLOOKUP(H5135,PROCV!E$33:F$44,2,0)</f>
        <v>1.3647507536516714</v>
      </c>
      <c r="J5135" s="71">
        <v>2718889</v>
      </c>
      <c r="K5135" s="44">
        <f t="shared" si="80"/>
        <v>3710605.8118452393</v>
      </c>
    </row>
    <row r="5136" spans="1:11" s="43" customFormat="1" ht="19.7" customHeight="1" x14ac:dyDescent="0.25">
      <c r="A5136" s="43" t="s">
        <v>194</v>
      </c>
      <c r="B5136" s="1" t="s">
        <v>242</v>
      </c>
      <c r="C5136" s="1" t="s">
        <v>299</v>
      </c>
      <c r="D5136" s="1" t="s">
        <v>298</v>
      </c>
      <c r="E5136" s="45" t="str">
        <f>VLOOKUP(C5136,PROCV!E$50:G$126,3,0)</f>
        <v>NA</v>
      </c>
      <c r="F5136" s="1" t="s">
        <v>416</v>
      </c>
      <c r="G5136" s="1" t="s">
        <v>236</v>
      </c>
      <c r="H5136" s="1">
        <v>2012</v>
      </c>
      <c r="I5136" s="60">
        <f>VLOOKUP(H5136,PROCV!E$33:F$44,2,0)</f>
        <v>1.3647507536516714</v>
      </c>
      <c r="J5136" s="71">
        <v>66364</v>
      </c>
      <c r="K5136" s="44">
        <f t="shared" si="80"/>
        <v>90570.319015339526</v>
      </c>
    </row>
    <row r="5137" spans="1:11" s="43" customFormat="1" ht="19.7" customHeight="1" x14ac:dyDescent="0.25">
      <c r="A5137" s="43" t="s">
        <v>194</v>
      </c>
      <c r="B5137" s="1" t="s">
        <v>242</v>
      </c>
      <c r="C5137" s="1" t="s">
        <v>299</v>
      </c>
      <c r="D5137" s="1" t="s">
        <v>298</v>
      </c>
      <c r="E5137" s="45" t="str">
        <f>VLOOKUP(C5137,PROCV!E$50:G$126,3,0)</f>
        <v>NA</v>
      </c>
      <c r="F5137" s="1" t="s">
        <v>416</v>
      </c>
      <c r="G5137" s="1" t="s">
        <v>236</v>
      </c>
      <c r="H5137" s="1">
        <v>2012</v>
      </c>
      <c r="I5137" s="60">
        <f>VLOOKUP(H5137,PROCV!E$33:F$44,2,0)</f>
        <v>1.3647507536516714</v>
      </c>
      <c r="J5137" s="71">
        <v>335196</v>
      </c>
      <c r="K5137" s="44">
        <f t="shared" si="80"/>
        <v>457458.99362102564</v>
      </c>
    </row>
    <row r="5138" spans="1:11" s="43" customFormat="1" ht="19.7" customHeight="1" x14ac:dyDescent="0.25">
      <c r="A5138" s="43" t="s">
        <v>194</v>
      </c>
      <c r="B5138" s="1" t="s">
        <v>242</v>
      </c>
      <c r="C5138" s="1" t="s">
        <v>287</v>
      </c>
      <c r="D5138" s="1" t="s">
        <v>286</v>
      </c>
      <c r="E5138" s="45" t="str">
        <f>VLOOKUP(C5138,PROCV!E$50:G$126,3,0)</f>
        <v>Música</v>
      </c>
      <c r="F5138" s="1" t="s">
        <v>416</v>
      </c>
      <c r="G5138" s="1" t="s">
        <v>236</v>
      </c>
      <c r="H5138" s="1">
        <v>2012</v>
      </c>
      <c r="I5138" s="60">
        <f>VLOOKUP(H5138,PROCV!E$33:F$44,2,0)</f>
        <v>1.3647507536516714</v>
      </c>
      <c r="J5138" s="71">
        <v>118249</v>
      </c>
      <c r="K5138" s="44">
        <f t="shared" si="80"/>
        <v>161380.41186855649</v>
      </c>
    </row>
    <row r="5139" spans="1:11" s="43" customFormat="1" ht="19.7" customHeight="1" x14ac:dyDescent="0.25">
      <c r="A5139" s="43" t="s">
        <v>194</v>
      </c>
      <c r="B5139" s="1" t="s">
        <v>242</v>
      </c>
      <c r="C5139" s="1" t="s">
        <v>287</v>
      </c>
      <c r="D5139" s="1" t="s">
        <v>286</v>
      </c>
      <c r="E5139" s="45" t="str">
        <f>VLOOKUP(C5139,PROCV!E$50:G$126,3,0)</f>
        <v>Música</v>
      </c>
      <c r="F5139" s="1" t="s">
        <v>416</v>
      </c>
      <c r="G5139" s="1" t="s">
        <v>236</v>
      </c>
      <c r="H5139" s="1">
        <v>2012</v>
      </c>
      <c r="I5139" s="60">
        <f>VLOOKUP(H5139,PROCV!E$33:F$44,2,0)</f>
        <v>1.3647507536516714</v>
      </c>
      <c r="J5139" s="71">
        <v>99000</v>
      </c>
      <c r="K5139" s="44">
        <f t="shared" si="80"/>
        <v>135110.32461151548</v>
      </c>
    </row>
    <row r="5140" spans="1:11" s="43" customFormat="1" ht="19.7" customHeight="1" x14ac:dyDescent="0.25">
      <c r="A5140" s="43" t="s">
        <v>194</v>
      </c>
      <c r="B5140" s="1" t="s">
        <v>242</v>
      </c>
      <c r="C5140" s="1" t="s">
        <v>287</v>
      </c>
      <c r="D5140" s="1" t="s">
        <v>286</v>
      </c>
      <c r="E5140" s="45" t="str">
        <f>VLOOKUP(C5140,PROCV!E$50:G$126,3,0)</f>
        <v>Música</v>
      </c>
      <c r="F5140" s="1" t="s">
        <v>416</v>
      </c>
      <c r="G5140" s="1" t="s">
        <v>236</v>
      </c>
      <c r="H5140" s="1">
        <v>2012</v>
      </c>
      <c r="I5140" s="60">
        <f>VLOOKUP(H5140,PROCV!E$33:F$44,2,0)</f>
        <v>1.3647507536516714</v>
      </c>
      <c r="J5140" s="71">
        <v>175289</v>
      </c>
      <c r="K5140" s="44">
        <f t="shared" si="80"/>
        <v>239225.79485684785</v>
      </c>
    </row>
    <row r="5141" spans="1:11" s="43" customFormat="1" ht="19.7" customHeight="1" x14ac:dyDescent="0.25">
      <c r="A5141" s="43" t="s">
        <v>194</v>
      </c>
      <c r="B5141" s="1" t="s">
        <v>242</v>
      </c>
      <c r="C5141" s="1" t="s">
        <v>287</v>
      </c>
      <c r="D5141" s="1" t="s">
        <v>286</v>
      </c>
      <c r="E5141" s="45" t="str">
        <f>VLOOKUP(C5141,PROCV!E$50:G$126,3,0)</f>
        <v>Música</v>
      </c>
      <c r="F5141" s="1" t="s">
        <v>416</v>
      </c>
      <c r="G5141" s="1" t="s">
        <v>236</v>
      </c>
      <c r="H5141" s="1">
        <v>2012</v>
      </c>
      <c r="I5141" s="60">
        <f>VLOOKUP(H5141,PROCV!E$33:F$44,2,0)</f>
        <v>1.3647507536516714</v>
      </c>
      <c r="J5141" s="71">
        <v>1639773</v>
      </c>
      <c r="K5141" s="44">
        <f t="shared" si="80"/>
        <v>2237881.437567662</v>
      </c>
    </row>
    <row r="5142" spans="1:11" s="43" customFormat="1" ht="19.7" customHeight="1" x14ac:dyDescent="0.25">
      <c r="A5142" s="43" t="s">
        <v>194</v>
      </c>
      <c r="B5142" s="1" t="s">
        <v>242</v>
      </c>
      <c r="C5142" s="1" t="s">
        <v>285</v>
      </c>
      <c r="D5142" s="1" t="s">
        <v>284</v>
      </c>
      <c r="E5142" s="45" t="str">
        <f>VLOOKUP(C5142,PROCV!E$50:G$126,3,0)</f>
        <v>Editorial</v>
      </c>
      <c r="F5142" s="1" t="s">
        <v>416</v>
      </c>
      <c r="G5142" s="1" t="s">
        <v>236</v>
      </c>
      <c r="H5142" s="1">
        <v>2012</v>
      </c>
      <c r="I5142" s="60">
        <f>VLOOKUP(H5142,PROCV!E$33:F$44,2,0)</f>
        <v>1.3647507536516714</v>
      </c>
      <c r="J5142" s="71">
        <v>556324</v>
      </c>
      <c r="K5142" s="44">
        <f t="shared" si="80"/>
        <v>759243.59827451245</v>
      </c>
    </row>
    <row r="5143" spans="1:11" s="43" customFormat="1" ht="19.7" customHeight="1" x14ac:dyDescent="0.25">
      <c r="A5143" s="43" t="s">
        <v>194</v>
      </c>
      <c r="B5143" s="1" t="s">
        <v>242</v>
      </c>
      <c r="C5143" s="1" t="s">
        <v>285</v>
      </c>
      <c r="D5143" s="1" t="s">
        <v>284</v>
      </c>
      <c r="E5143" s="45" t="str">
        <f>VLOOKUP(C5143,PROCV!E$50:G$126,3,0)</f>
        <v>Editorial</v>
      </c>
      <c r="F5143" s="1" t="s">
        <v>416</v>
      </c>
      <c r="G5143" s="1" t="s">
        <v>265</v>
      </c>
      <c r="H5143" s="1">
        <v>2012</v>
      </c>
      <c r="I5143" s="60">
        <f>VLOOKUP(H5143,PROCV!E$33:F$44,2,0)</f>
        <v>1.3647507536516714</v>
      </c>
      <c r="J5143" s="71">
        <v>38950037</v>
      </c>
      <c r="K5143" s="44">
        <f t="shared" si="80"/>
        <v>53157092.350510485</v>
      </c>
    </row>
    <row r="5144" spans="1:11" s="43" customFormat="1" ht="19.7" customHeight="1" x14ac:dyDescent="0.25">
      <c r="A5144" s="43" t="s">
        <v>194</v>
      </c>
      <c r="B5144" s="1" t="s">
        <v>242</v>
      </c>
      <c r="C5144" s="1" t="s">
        <v>285</v>
      </c>
      <c r="D5144" s="1" t="s">
        <v>284</v>
      </c>
      <c r="E5144" s="45" t="str">
        <f>VLOOKUP(C5144,PROCV!E$50:G$126,3,0)</f>
        <v>Editorial</v>
      </c>
      <c r="F5144" s="1" t="s">
        <v>416</v>
      </c>
      <c r="G5144" s="1" t="s">
        <v>236</v>
      </c>
      <c r="H5144" s="1">
        <v>2012</v>
      </c>
      <c r="I5144" s="60">
        <f>VLOOKUP(H5144,PROCV!E$33:F$44,2,0)</f>
        <v>1.3647507536516714</v>
      </c>
      <c r="J5144" s="71">
        <v>303919</v>
      </c>
      <c r="K5144" s="44">
        <f t="shared" si="80"/>
        <v>414773.68429906236</v>
      </c>
    </row>
    <row r="5145" spans="1:11" s="43" customFormat="1" ht="19.7" customHeight="1" x14ac:dyDescent="0.25">
      <c r="A5145" s="43" t="s">
        <v>194</v>
      </c>
      <c r="B5145" s="1" t="s">
        <v>242</v>
      </c>
      <c r="C5145" s="1" t="s">
        <v>285</v>
      </c>
      <c r="D5145" s="1" t="s">
        <v>284</v>
      </c>
      <c r="E5145" s="45" t="str">
        <f>VLOOKUP(C5145,PROCV!E$50:G$126,3,0)</f>
        <v>Editorial</v>
      </c>
      <c r="F5145" s="1" t="s">
        <v>416</v>
      </c>
      <c r="G5145" s="1" t="s">
        <v>236</v>
      </c>
      <c r="H5145" s="1">
        <v>2012</v>
      </c>
      <c r="I5145" s="60">
        <f>VLOOKUP(H5145,PROCV!E$33:F$44,2,0)</f>
        <v>1.3647507536516714</v>
      </c>
      <c r="J5145" s="71">
        <v>970768</v>
      </c>
      <c r="K5145" s="44">
        <f t="shared" si="80"/>
        <v>1324856.3596209257</v>
      </c>
    </row>
    <row r="5146" spans="1:11" s="43" customFormat="1" ht="19.7" customHeight="1" x14ac:dyDescent="0.25">
      <c r="A5146" s="43" t="s">
        <v>194</v>
      </c>
      <c r="B5146" s="1" t="s">
        <v>242</v>
      </c>
      <c r="C5146" s="1" t="s">
        <v>285</v>
      </c>
      <c r="D5146" s="1" t="s">
        <v>284</v>
      </c>
      <c r="E5146" s="45" t="str">
        <f>VLOOKUP(C5146,PROCV!E$50:G$126,3,0)</f>
        <v>Editorial</v>
      </c>
      <c r="F5146" s="1" t="s">
        <v>416</v>
      </c>
      <c r="G5146" s="1" t="s">
        <v>236</v>
      </c>
      <c r="H5146" s="1">
        <v>2012</v>
      </c>
      <c r="I5146" s="60">
        <f>VLOOKUP(H5146,PROCV!E$33:F$44,2,0)</f>
        <v>1.3647507536516714</v>
      </c>
      <c r="J5146" s="71">
        <v>3394703</v>
      </c>
      <c r="K5146" s="44">
        <f t="shared" si="80"/>
        <v>4632923.4776735902</v>
      </c>
    </row>
    <row r="5147" spans="1:11" s="43" customFormat="1" ht="19.7" customHeight="1" x14ac:dyDescent="0.25">
      <c r="A5147" s="43" t="s">
        <v>194</v>
      </c>
      <c r="B5147" s="1" t="s">
        <v>242</v>
      </c>
      <c r="C5147" s="1" t="s">
        <v>285</v>
      </c>
      <c r="D5147" s="1" t="s">
        <v>284</v>
      </c>
      <c r="E5147" s="45" t="str">
        <f>VLOOKUP(C5147,PROCV!E$50:G$126,3,0)</f>
        <v>Editorial</v>
      </c>
      <c r="F5147" s="1" t="s">
        <v>416</v>
      </c>
      <c r="G5147" s="1" t="s">
        <v>236</v>
      </c>
      <c r="H5147" s="1">
        <v>2012</v>
      </c>
      <c r="I5147" s="60">
        <f>VLOOKUP(H5147,PROCV!E$33:F$44,2,0)</f>
        <v>1.3647507536516714</v>
      </c>
      <c r="J5147" s="71">
        <v>18000</v>
      </c>
      <c r="K5147" s="44">
        <f t="shared" si="80"/>
        <v>24565.513565730085</v>
      </c>
    </row>
    <row r="5148" spans="1:11" s="43" customFormat="1" ht="19.7" customHeight="1" x14ac:dyDescent="0.25">
      <c r="A5148" s="43" t="s">
        <v>194</v>
      </c>
      <c r="B5148" s="1" t="s">
        <v>242</v>
      </c>
      <c r="C5148" s="1" t="s">
        <v>285</v>
      </c>
      <c r="D5148" s="1" t="s">
        <v>284</v>
      </c>
      <c r="E5148" s="45" t="str">
        <f>VLOOKUP(C5148,PROCV!E$50:G$126,3,0)</f>
        <v>Editorial</v>
      </c>
      <c r="F5148" s="1" t="s">
        <v>416</v>
      </c>
      <c r="G5148" s="1" t="s">
        <v>236</v>
      </c>
      <c r="H5148" s="1">
        <v>2012</v>
      </c>
      <c r="I5148" s="60">
        <f>VLOOKUP(H5148,PROCV!E$33:F$44,2,0)</f>
        <v>1.3647507536516714</v>
      </c>
      <c r="J5148" s="71">
        <v>53127</v>
      </c>
      <c r="K5148" s="44">
        <f t="shared" si="80"/>
        <v>72505.113289252346</v>
      </c>
    </row>
    <row r="5149" spans="1:11" s="43" customFormat="1" ht="19.7" customHeight="1" x14ac:dyDescent="0.25">
      <c r="A5149" s="43" t="s">
        <v>194</v>
      </c>
      <c r="B5149" s="1" t="s">
        <v>242</v>
      </c>
      <c r="C5149" s="1" t="s">
        <v>283</v>
      </c>
      <c r="D5149" s="1" t="s">
        <v>282</v>
      </c>
      <c r="E5149" s="45" t="str">
        <f>VLOOKUP(C5149,PROCV!E$50:G$126,3,0)</f>
        <v>Editorial</v>
      </c>
      <c r="F5149" s="1" t="s">
        <v>416</v>
      </c>
      <c r="G5149" s="1" t="s">
        <v>236</v>
      </c>
      <c r="H5149" s="1">
        <v>2012</v>
      </c>
      <c r="I5149" s="60">
        <f>VLOOKUP(H5149,PROCV!E$33:F$44,2,0)</f>
        <v>1.3647507536516714</v>
      </c>
      <c r="J5149" s="71">
        <v>63574</v>
      </c>
      <c r="K5149" s="44">
        <f t="shared" si="80"/>
        <v>86762.664412651357</v>
      </c>
    </row>
    <row r="5150" spans="1:11" s="43" customFormat="1" ht="19.7" customHeight="1" x14ac:dyDescent="0.25">
      <c r="A5150" s="43" t="s">
        <v>194</v>
      </c>
      <c r="B5150" s="1" t="s">
        <v>242</v>
      </c>
      <c r="C5150" s="1" t="s">
        <v>283</v>
      </c>
      <c r="D5150" s="1" t="s">
        <v>282</v>
      </c>
      <c r="E5150" s="45" t="str">
        <f>VLOOKUP(C5150,PROCV!E$50:G$126,3,0)</f>
        <v>Editorial</v>
      </c>
      <c r="F5150" s="1" t="s">
        <v>416</v>
      </c>
      <c r="G5150" s="1" t="s">
        <v>236</v>
      </c>
      <c r="H5150" s="1">
        <v>2012</v>
      </c>
      <c r="I5150" s="60">
        <f>VLOOKUP(H5150,PROCV!E$33:F$44,2,0)</f>
        <v>1.3647507536516714</v>
      </c>
      <c r="J5150" s="71">
        <v>38964</v>
      </c>
      <c r="K5150" s="44">
        <f t="shared" si="80"/>
        <v>53176.148365283727</v>
      </c>
    </row>
    <row r="5151" spans="1:11" s="43" customFormat="1" ht="19.7" customHeight="1" x14ac:dyDescent="0.25">
      <c r="A5151" s="43" t="s">
        <v>194</v>
      </c>
      <c r="B5151" s="1" t="s">
        <v>242</v>
      </c>
      <c r="C5151" s="1" t="s">
        <v>283</v>
      </c>
      <c r="D5151" s="1" t="s">
        <v>282</v>
      </c>
      <c r="E5151" s="45" t="str">
        <f>VLOOKUP(C5151,PROCV!E$50:G$126,3,0)</f>
        <v>Editorial</v>
      </c>
      <c r="F5151" s="1" t="s">
        <v>416</v>
      </c>
      <c r="G5151" s="1" t="s">
        <v>236</v>
      </c>
      <c r="H5151" s="1">
        <v>2012</v>
      </c>
      <c r="I5151" s="60">
        <f>VLOOKUP(H5151,PROCV!E$33:F$44,2,0)</f>
        <v>1.3647507536516714</v>
      </c>
      <c r="J5151" s="71">
        <v>991270</v>
      </c>
      <c r="K5151" s="44">
        <f t="shared" si="80"/>
        <v>1352836.4795722924</v>
      </c>
    </row>
    <row r="5152" spans="1:11" s="43" customFormat="1" ht="19.7" customHeight="1" x14ac:dyDescent="0.25">
      <c r="A5152" s="43" t="s">
        <v>194</v>
      </c>
      <c r="B5152" s="1" t="s">
        <v>242</v>
      </c>
      <c r="C5152" s="1" t="s">
        <v>281</v>
      </c>
      <c r="D5152" s="1" t="s">
        <v>280</v>
      </c>
      <c r="E5152" s="45" t="str">
        <f>VLOOKUP(C5152,PROCV!E$50:G$126,3,0)</f>
        <v>Música</v>
      </c>
      <c r="F5152" s="1" t="s">
        <v>416</v>
      </c>
      <c r="G5152" s="1" t="s">
        <v>236</v>
      </c>
      <c r="H5152" s="1">
        <v>2012</v>
      </c>
      <c r="I5152" s="60">
        <f>VLOOKUP(H5152,PROCV!E$33:F$44,2,0)</f>
        <v>1.3647507536516714</v>
      </c>
      <c r="J5152" s="71">
        <v>57215</v>
      </c>
      <c r="K5152" s="44">
        <f t="shared" si="80"/>
        <v>78084.214370180387</v>
      </c>
    </row>
    <row r="5153" spans="1:11" s="43" customFormat="1" ht="19.7" customHeight="1" x14ac:dyDescent="0.25">
      <c r="A5153" s="43" t="s">
        <v>194</v>
      </c>
      <c r="B5153" s="1" t="s">
        <v>242</v>
      </c>
      <c r="C5153" s="1" t="s">
        <v>281</v>
      </c>
      <c r="D5153" s="1" t="s">
        <v>280</v>
      </c>
      <c r="E5153" s="45" t="str">
        <f>VLOOKUP(C5153,PROCV!E$50:G$126,3,0)</f>
        <v>Música</v>
      </c>
      <c r="F5153" s="1" t="s">
        <v>416</v>
      </c>
      <c r="G5153" s="1" t="s">
        <v>236</v>
      </c>
      <c r="H5153" s="1">
        <v>2012</v>
      </c>
      <c r="I5153" s="60">
        <f>VLOOKUP(H5153,PROCV!E$33:F$44,2,0)</f>
        <v>1.3647507536516714</v>
      </c>
      <c r="J5153" s="71">
        <v>48689</v>
      </c>
      <c r="K5153" s="44">
        <f t="shared" si="80"/>
        <v>66448.349444546227</v>
      </c>
    </row>
    <row r="5154" spans="1:11" s="43" customFormat="1" ht="19.7" customHeight="1" x14ac:dyDescent="0.25">
      <c r="A5154" s="43" t="s">
        <v>194</v>
      </c>
      <c r="B5154" s="1" t="s">
        <v>242</v>
      </c>
      <c r="C5154" s="1" t="s">
        <v>281</v>
      </c>
      <c r="D5154" s="1" t="s">
        <v>280</v>
      </c>
      <c r="E5154" s="45" t="str">
        <f>VLOOKUP(C5154,PROCV!E$50:G$126,3,0)</f>
        <v>Música</v>
      </c>
      <c r="F5154" s="1" t="s">
        <v>416</v>
      </c>
      <c r="G5154" s="1" t="s">
        <v>236</v>
      </c>
      <c r="H5154" s="1">
        <v>2012</v>
      </c>
      <c r="I5154" s="60">
        <f>VLOOKUP(H5154,PROCV!E$33:F$44,2,0)</f>
        <v>1.3647507536516714</v>
      </c>
      <c r="J5154" s="71">
        <v>704363</v>
      </c>
      <c r="K5154" s="44">
        <f t="shared" si="80"/>
        <v>961279.93509435223</v>
      </c>
    </row>
    <row r="5155" spans="1:11" s="43" customFormat="1" ht="19.7" customHeight="1" x14ac:dyDescent="0.25">
      <c r="A5155" s="43" t="s">
        <v>194</v>
      </c>
      <c r="B5155" s="1" t="s">
        <v>242</v>
      </c>
      <c r="C5155" s="1" t="s">
        <v>279</v>
      </c>
      <c r="D5155" s="1" t="s">
        <v>278</v>
      </c>
      <c r="E5155" s="45" t="str">
        <f>VLOOKUP(C5155,PROCV!E$50:G$126,3,0)</f>
        <v>Editorial</v>
      </c>
      <c r="F5155" s="1" t="s">
        <v>416</v>
      </c>
      <c r="G5155" s="1" t="s">
        <v>236</v>
      </c>
      <c r="H5155" s="1">
        <v>2012</v>
      </c>
      <c r="I5155" s="60">
        <f>VLOOKUP(H5155,PROCV!E$33:F$44,2,0)</f>
        <v>1.3647507536516714</v>
      </c>
      <c r="J5155" s="71">
        <v>420910</v>
      </c>
      <c r="K5155" s="44">
        <f t="shared" si="80"/>
        <v>574437.23971952498</v>
      </c>
    </row>
    <row r="5156" spans="1:11" s="43" customFormat="1" ht="19.7" customHeight="1" x14ac:dyDescent="0.25">
      <c r="A5156" s="43" t="s">
        <v>194</v>
      </c>
      <c r="B5156" s="1" t="s">
        <v>242</v>
      </c>
      <c r="C5156" s="1" t="s">
        <v>279</v>
      </c>
      <c r="D5156" s="1" t="s">
        <v>278</v>
      </c>
      <c r="E5156" s="45" t="str">
        <f>VLOOKUP(C5156,PROCV!E$50:G$126,3,0)</f>
        <v>Editorial</v>
      </c>
      <c r="F5156" s="1" t="s">
        <v>416</v>
      </c>
      <c r="G5156" s="1" t="s">
        <v>265</v>
      </c>
      <c r="H5156" s="1">
        <v>2012</v>
      </c>
      <c r="I5156" s="60">
        <f>VLOOKUP(H5156,PROCV!E$33:F$44,2,0)</f>
        <v>1.3647507536516714</v>
      </c>
      <c r="J5156" s="71">
        <v>40547078</v>
      </c>
      <c r="K5156" s="44">
        <f t="shared" si="80"/>
        <v>55336655.258873105</v>
      </c>
    </row>
    <row r="5157" spans="1:11" s="43" customFormat="1" ht="19.7" customHeight="1" x14ac:dyDescent="0.25">
      <c r="A5157" s="43" t="s">
        <v>194</v>
      </c>
      <c r="B5157" s="1" t="s">
        <v>242</v>
      </c>
      <c r="C5157" s="1" t="s">
        <v>279</v>
      </c>
      <c r="D5157" s="1" t="s">
        <v>278</v>
      </c>
      <c r="E5157" s="45" t="str">
        <f>VLOOKUP(C5157,PROCV!E$50:G$126,3,0)</f>
        <v>Editorial</v>
      </c>
      <c r="F5157" s="1" t="s">
        <v>416</v>
      </c>
      <c r="G5157" s="1" t="s">
        <v>236</v>
      </c>
      <c r="H5157" s="1">
        <v>2012</v>
      </c>
      <c r="I5157" s="60">
        <f>VLOOKUP(H5157,PROCV!E$33:F$44,2,0)</f>
        <v>1.3647507536516714</v>
      </c>
      <c r="J5157" s="71">
        <v>11980447</v>
      </c>
      <c r="K5157" s="44">
        <f t="shared" si="80"/>
        <v>16350324.072333906</v>
      </c>
    </row>
    <row r="5158" spans="1:11" s="43" customFormat="1" ht="19.7" customHeight="1" x14ac:dyDescent="0.25">
      <c r="A5158" s="43" t="s">
        <v>194</v>
      </c>
      <c r="B5158" s="1" t="s">
        <v>242</v>
      </c>
      <c r="C5158" s="1" t="s">
        <v>279</v>
      </c>
      <c r="D5158" s="1" t="s">
        <v>278</v>
      </c>
      <c r="E5158" s="45" t="str">
        <f>VLOOKUP(C5158,PROCV!E$50:G$126,3,0)</f>
        <v>Editorial</v>
      </c>
      <c r="F5158" s="1" t="s">
        <v>416</v>
      </c>
      <c r="G5158" s="1" t="s">
        <v>236</v>
      </c>
      <c r="H5158" s="1">
        <v>2012</v>
      </c>
      <c r="I5158" s="60">
        <f>VLOOKUP(H5158,PROCV!E$33:F$44,2,0)</f>
        <v>1.3647507536516714</v>
      </c>
      <c r="J5158" s="71">
        <v>26400</v>
      </c>
      <c r="K5158" s="44">
        <f t="shared" si="80"/>
        <v>36029.419896404128</v>
      </c>
    </row>
    <row r="5159" spans="1:11" s="43" customFormat="1" ht="19.7" customHeight="1" x14ac:dyDescent="0.25">
      <c r="A5159" s="43" t="s">
        <v>194</v>
      </c>
      <c r="B5159" s="1" t="s">
        <v>242</v>
      </c>
      <c r="C5159" s="1" t="s">
        <v>279</v>
      </c>
      <c r="D5159" s="1" t="s">
        <v>278</v>
      </c>
      <c r="E5159" s="45" t="str">
        <f>VLOOKUP(C5159,PROCV!E$50:G$126,3,0)</f>
        <v>Editorial</v>
      </c>
      <c r="F5159" s="1" t="s">
        <v>416</v>
      </c>
      <c r="G5159" s="1" t="s">
        <v>236</v>
      </c>
      <c r="H5159" s="1">
        <v>2012</v>
      </c>
      <c r="I5159" s="60">
        <f>VLOOKUP(H5159,PROCV!E$33:F$44,2,0)</f>
        <v>1.3647507536516714</v>
      </c>
      <c r="J5159" s="71">
        <v>288000</v>
      </c>
      <c r="K5159" s="44">
        <f t="shared" si="80"/>
        <v>393048.21705168136</v>
      </c>
    </row>
    <row r="5160" spans="1:11" s="43" customFormat="1" ht="19.7" customHeight="1" x14ac:dyDescent="0.25">
      <c r="A5160" s="43" t="s">
        <v>194</v>
      </c>
      <c r="B5160" s="1" t="s">
        <v>242</v>
      </c>
      <c r="C5160" s="1" t="s">
        <v>279</v>
      </c>
      <c r="D5160" s="1" t="s">
        <v>278</v>
      </c>
      <c r="E5160" s="45" t="str">
        <f>VLOOKUP(C5160,PROCV!E$50:G$126,3,0)</f>
        <v>Editorial</v>
      </c>
      <c r="F5160" s="1" t="s">
        <v>416</v>
      </c>
      <c r="G5160" s="1" t="s">
        <v>236</v>
      </c>
      <c r="H5160" s="1">
        <v>2012</v>
      </c>
      <c r="I5160" s="60">
        <f>VLOOKUP(H5160,PROCV!E$33:F$44,2,0)</f>
        <v>1.3647507536516714</v>
      </c>
      <c r="J5160" s="71">
        <v>533331</v>
      </c>
      <c r="K5160" s="44">
        <f t="shared" si="80"/>
        <v>727863.88419579959</v>
      </c>
    </row>
    <row r="5161" spans="1:11" s="43" customFormat="1" ht="19.7" customHeight="1" x14ac:dyDescent="0.25">
      <c r="A5161" s="43" t="s">
        <v>194</v>
      </c>
      <c r="B5161" s="1" t="s">
        <v>242</v>
      </c>
      <c r="C5161" s="1" t="s">
        <v>279</v>
      </c>
      <c r="D5161" s="1" t="s">
        <v>278</v>
      </c>
      <c r="E5161" s="45" t="str">
        <f>VLOOKUP(C5161,PROCV!E$50:G$126,3,0)</f>
        <v>Editorial</v>
      </c>
      <c r="F5161" s="1" t="s">
        <v>415</v>
      </c>
      <c r="G5161" s="1" t="s">
        <v>265</v>
      </c>
      <c r="H5161" s="1">
        <v>2012</v>
      </c>
      <c r="I5161" s="60">
        <f>VLOOKUP(H5161,PROCV!E$33:F$44,2,0)</f>
        <v>1.3647507536516714</v>
      </c>
      <c r="J5161" s="71">
        <v>176200</v>
      </c>
      <c r="K5161" s="44">
        <f t="shared" si="80"/>
        <v>240469.08279342452</v>
      </c>
    </row>
    <row r="5162" spans="1:11" s="43" customFormat="1" ht="19.7" customHeight="1" x14ac:dyDescent="0.25">
      <c r="A5162" s="43" t="s">
        <v>194</v>
      </c>
      <c r="B5162" s="1" t="s">
        <v>242</v>
      </c>
      <c r="C5162" s="1" t="s">
        <v>279</v>
      </c>
      <c r="D5162" s="1" t="s">
        <v>278</v>
      </c>
      <c r="E5162" s="45" t="str">
        <f>VLOOKUP(C5162,PROCV!E$50:G$126,3,0)</f>
        <v>Editorial</v>
      </c>
      <c r="F5162" s="1" t="s">
        <v>416</v>
      </c>
      <c r="G5162" s="1" t="s">
        <v>236</v>
      </c>
      <c r="H5162" s="1">
        <v>2012</v>
      </c>
      <c r="I5162" s="60">
        <f>VLOOKUP(H5162,PROCV!E$33:F$44,2,0)</f>
        <v>1.3647507536516714</v>
      </c>
      <c r="J5162" s="71">
        <v>956452</v>
      </c>
      <c r="K5162" s="44">
        <f t="shared" si="80"/>
        <v>1305318.5878316485</v>
      </c>
    </row>
    <row r="5163" spans="1:11" s="43" customFormat="1" ht="19.7" customHeight="1" x14ac:dyDescent="0.25">
      <c r="A5163" s="43" t="s">
        <v>194</v>
      </c>
      <c r="B5163" s="1" t="s">
        <v>242</v>
      </c>
      <c r="C5163" s="1" t="s">
        <v>279</v>
      </c>
      <c r="D5163" s="1" t="s">
        <v>278</v>
      </c>
      <c r="E5163" s="45" t="str">
        <f>VLOOKUP(C5163,PROCV!E$50:G$126,3,0)</f>
        <v>Editorial</v>
      </c>
      <c r="F5163" s="1" t="s">
        <v>416</v>
      </c>
      <c r="G5163" s="1" t="s">
        <v>265</v>
      </c>
      <c r="H5163" s="1">
        <v>2012</v>
      </c>
      <c r="I5163" s="60">
        <f>VLOOKUP(H5163,PROCV!E$33:F$44,2,0)</f>
        <v>1.3647507536516714</v>
      </c>
      <c r="J5163" s="71">
        <v>7120269</v>
      </c>
      <c r="K5163" s="44">
        <f t="shared" si="80"/>
        <v>9717392.4839526322</v>
      </c>
    </row>
    <row r="5164" spans="1:11" s="43" customFormat="1" ht="19.7" customHeight="1" x14ac:dyDescent="0.25">
      <c r="A5164" s="43" t="s">
        <v>194</v>
      </c>
      <c r="B5164" s="1" t="s">
        <v>242</v>
      </c>
      <c r="C5164" s="1" t="s">
        <v>279</v>
      </c>
      <c r="D5164" s="1" t="s">
        <v>278</v>
      </c>
      <c r="E5164" s="45" t="str">
        <f>VLOOKUP(C5164,PROCV!E$50:G$126,3,0)</f>
        <v>Editorial</v>
      </c>
      <c r="F5164" s="1" t="s">
        <v>416</v>
      </c>
      <c r="G5164" s="1" t="s">
        <v>236</v>
      </c>
      <c r="H5164" s="1">
        <v>2012</v>
      </c>
      <c r="I5164" s="60">
        <f>VLOOKUP(H5164,PROCV!E$33:F$44,2,0)</f>
        <v>1.3647507536516714</v>
      </c>
      <c r="J5164" s="71">
        <v>4546299</v>
      </c>
      <c r="K5164" s="44">
        <f t="shared" si="80"/>
        <v>6204564.98657584</v>
      </c>
    </row>
    <row r="5165" spans="1:11" s="43" customFormat="1" ht="19.7" customHeight="1" x14ac:dyDescent="0.25">
      <c r="A5165" s="43" t="s">
        <v>194</v>
      </c>
      <c r="B5165" s="1" t="s">
        <v>242</v>
      </c>
      <c r="C5165" s="1" t="s">
        <v>279</v>
      </c>
      <c r="D5165" s="1" t="s">
        <v>278</v>
      </c>
      <c r="E5165" s="45" t="str">
        <f>VLOOKUP(C5165,PROCV!E$50:G$126,3,0)</f>
        <v>Editorial</v>
      </c>
      <c r="F5165" s="1" t="s">
        <v>416</v>
      </c>
      <c r="G5165" s="1" t="s">
        <v>236</v>
      </c>
      <c r="H5165" s="1">
        <v>2012</v>
      </c>
      <c r="I5165" s="60">
        <f>VLOOKUP(H5165,PROCV!E$33:F$44,2,0)</f>
        <v>1.3647507536516714</v>
      </c>
      <c r="J5165" s="71">
        <v>10000</v>
      </c>
      <c r="K5165" s="44">
        <f t="shared" si="80"/>
        <v>13647.507536516714</v>
      </c>
    </row>
    <row r="5166" spans="1:11" s="43" customFormat="1" ht="19.7" customHeight="1" x14ac:dyDescent="0.25">
      <c r="A5166" s="43" t="s">
        <v>194</v>
      </c>
      <c r="B5166" s="1" t="s">
        <v>242</v>
      </c>
      <c r="C5166" s="1" t="s">
        <v>279</v>
      </c>
      <c r="D5166" s="1" t="s">
        <v>278</v>
      </c>
      <c r="E5166" s="45" t="str">
        <f>VLOOKUP(C5166,PROCV!E$50:G$126,3,0)</f>
        <v>Editorial</v>
      </c>
      <c r="F5166" s="1" t="s">
        <v>416</v>
      </c>
      <c r="G5166" s="1" t="s">
        <v>265</v>
      </c>
      <c r="H5166" s="1">
        <v>2012</v>
      </c>
      <c r="I5166" s="60">
        <f>VLOOKUP(H5166,PROCV!E$33:F$44,2,0)</f>
        <v>1.3647507536516714</v>
      </c>
      <c r="J5166" s="71">
        <v>411000</v>
      </c>
      <c r="K5166" s="44">
        <f t="shared" si="80"/>
        <v>560912.55975083692</v>
      </c>
    </row>
    <row r="5167" spans="1:11" s="43" customFormat="1" ht="19.7" customHeight="1" x14ac:dyDescent="0.25">
      <c r="A5167" s="43" t="s">
        <v>194</v>
      </c>
      <c r="B5167" s="1" t="s">
        <v>242</v>
      </c>
      <c r="C5167" s="1" t="s">
        <v>279</v>
      </c>
      <c r="D5167" s="1" t="s">
        <v>278</v>
      </c>
      <c r="E5167" s="45" t="str">
        <f>VLOOKUP(C5167,PROCV!E$50:G$126,3,0)</f>
        <v>Editorial</v>
      </c>
      <c r="F5167" s="1" t="s">
        <v>416</v>
      </c>
      <c r="G5167" s="1" t="s">
        <v>236</v>
      </c>
      <c r="H5167" s="1">
        <v>2012</v>
      </c>
      <c r="I5167" s="60">
        <f>VLOOKUP(H5167,PROCV!E$33:F$44,2,0)</f>
        <v>1.3647507536516714</v>
      </c>
      <c r="J5167" s="71">
        <v>11970240</v>
      </c>
      <c r="K5167" s="44">
        <f t="shared" si="80"/>
        <v>16336394.061391383</v>
      </c>
    </row>
    <row r="5168" spans="1:11" s="43" customFormat="1" ht="19.7" customHeight="1" x14ac:dyDescent="0.25">
      <c r="A5168" s="43" t="s">
        <v>194</v>
      </c>
      <c r="B5168" s="1" t="s">
        <v>242</v>
      </c>
      <c r="C5168" s="1" t="s">
        <v>279</v>
      </c>
      <c r="D5168" s="1" t="s">
        <v>278</v>
      </c>
      <c r="E5168" s="45" t="str">
        <f>VLOOKUP(C5168,PROCV!E$50:G$126,3,0)</f>
        <v>Editorial</v>
      </c>
      <c r="F5168" s="1" t="s">
        <v>416</v>
      </c>
      <c r="G5168" s="1" t="s">
        <v>236</v>
      </c>
      <c r="H5168" s="1">
        <v>2012</v>
      </c>
      <c r="I5168" s="60">
        <f>VLOOKUP(H5168,PROCV!E$33:F$44,2,0)</f>
        <v>1.3647507536516714</v>
      </c>
      <c r="J5168" s="71">
        <v>61600</v>
      </c>
      <c r="K5168" s="44">
        <f t="shared" si="80"/>
        <v>84068.646424942955</v>
      </c>
    </row>
    <row r="5169" spans="1:11" s="43" customFormat="1" ht="19.7" customHeight="1" x14ac:dyDescent="0.25">
      <c r="A5169" s="43" t="s">
        <v>194</v>
      </c>
      <c r="B5169" s="1" t="s">
        <v>242</v>
      </c>
      <c r="C5169" s="1" t="s">
        <v>277</v>
      </c>
      <c r="D5169" s="1" t="s">
        <v>276</v>
      </c>
      <c r="E5169" s="45" t="str">
        <f>VLOOKUP(C5169,PROCV!E$50:G$126,3,0)</f>
        <v>Editorial</v>
      </c>
      <c r="F5169" s="1" t="s">
        <v>416</v>
      </c>
      <c r="G5169" s="1" t="s">
        <v>236</v>
      </c>
      <c r="H5169" s="1">
        <v>2012</v>
      </c>
      <c r="I5169" s="60">
        <f>VLOOKUP(H5169,PROCV!E$33:F$44,2,0)</f>
        <v>1.3647507536516714</v>
      </c>
      <c r="J5169" s="71">
        <v>97146</v>
      </c>
      <c r="K5169" s="44">
        <f t="shared" si="80"/>
        <v>132580.07671424528</v>
      </c>
    </row>
    <row r="5170" spans="1:11" s="43" customFormat="1" ht="19.7" customHeight="1" x14ac:dyDescent="0.25">
      <c r="A5170" s="43" t="s">
        <v>194</v>
      </c>
      <c r="B5170" s="1" t="s">
        <v>242</v>
      </c>
      <c r="C5170" s="1" t="s">
        <v>277</v>
      </c>
      <c r="D5170" s="1" t="s">
        <v>276</v>
      </c>
      <c r="E5170" s="45" t="str">
        <f>VLOOKUP(C5170,PROCV!E$50:G$126,3,0)</f>
        <v>Editorial</v>
      </c>
      <c r="F5170" s="1" t="s">
        <v>416</v>
      </c>
      <c r="G5170" s="1" t="s">
        <v>236</v>
      </c>
      <c r="H5170" s="1">
        <v>2012</v>
      </c>
      <c r="I5170" s="60">
        <f>VLOOKUP(H5170,PROCV!E$33:F$44,2,0)</f>
        <v>1.3647507536516714</v>
      </c>
      <c r="J5170" s="71">
        <v>667579</v>
      </c>
      <c r="K5170" s="44">
        <f t="shared" si="80"/>
        <v>911078.94337202911</v>
      </c>
    </row>
    <row r="5171" spans="1:11" s="43" customFormat="1" ht="19.7" customHeight="1" x14ac:dyDescent="0.25">
      <c r="A5171" s="43" t="s">
        <v>194</v>
      </c>
      <c r="B5171" s="1" t="s">
        <v>242</v>
      </c>
      <c r="C5171" s="1" t="s">
        <v>277</v>
      </c>
      <c r="D5171" s="1" t="s">
        <v>276</v>
      </c>
      <c r="E5171" s="45" t="str">
        <f>VLOOKUP(C5171,PROCV!E$50:G$126,3,0)</f>
        <v>Editorial</v>
      </c>
      <c r="F5171" s="1" t="s">
        <v>416</v>
      </c>
      <c r="G5171" s="1" t="s">
        <v>236</v>
      </c>
      <c r="H5171" s="1">
        <v>2012</v>
      </c>
      <c r="I5171" s="60">
        <f>VLOOKUP(H5171,PROCV!E$33:F$44,2,0)</f>
        <v>1.3647507536516714</v>
      </c>
      <c r="J5171" s="71">
        <v>10000</v>
      </c>
      <c r="K5171" s="44">
        <f t="shared" si="80"/>
        <v>13647.507536516714</v>
      </c>
    </row>
    <row r="5172" spans="1:11" s="43" customFormat="1" ht="19.7" customHeight="1" x14ac:dyDescent="0.25">
      <c r="A5172" s="43" t="s">
        <v>194</v>
      </c>
      <c r="B5172" s="1" t="s">
        <v>242</v>
      </c>
      <c r="C5172" s="1" t="s">
        <v>275</v>
      </c>
      <c r="D5172" s="1" t="s">
        <v>274</v>
      </c>
      <c r="E5172" s="45" t="str">
        <f>VLOOKUP(C5172,PROCV!E$50:G$126,3,0)</f>
        <v>Editorial</v>
      </c>
      <c r="F5172" s="1" t="s">
        <v>416</v>
      </c>
      <c r="G5172" s="1" t="s">
        <v>236</v>
      </c>
      <c r="H5172" s="1">
        <v>2012</v>
      </c>
      <c r="I5172" s="60">
        <f>VLOOKUP(H5172,PROCV!E$33:F$44,2,0)</f>
        <v>1.3647507536516714</v>
      </c>
      <c r="J5172" s="71">
        <v>14246</v>
      </c>
      <c r="K5172" s="44">
        <f t="shared" si="80"/>
        <v>19442.239236521713</v>
      </c>
    </row>
    <row r="5173" spans="1:11" s="43" customFormat="1" ht="19.7" customHeight="1" x14ac:dyDescent="0.25">
      <c r="A5173" s="43" t="s">
        <v>194</v>
      </c>
      <c r="B5173" s="1" t="s">
        <v>242</v>
      </c>
      <c r="C5173" s="1" t="s">
        <v>275</v>
      </c>
      <c r="D5173" s="1" t="s">
        <v>274</v>
      </c>
      <c r="E5173" s="45" t="str">
        <f>VLOOKUP(C5173,PROCV!E$50:G$126,3,0)</f>
        <v>Editorial</v>
      </c>
      <c r="F5173" s="1" t="s">
        <v>416</v>
      </c>
      <c r="G5173" s="1" t="s">
        <v>236</v>
      </c>
      <c r="H5173" s="1">
        <v>2012</v>
      </c>
      <c r="I5173" s="60">
        <f>VLOOKUP(H5173,PROCV!E$33:F$44,2,0)</f>
        <v>1.3647507536516714</v>
      </c>
      <c r="J5173" s="71">
        <v>87300</v>
      </c>
      <c r="K5173" s="44">
        <f t="shared" si="80"/>
        <v>119142.74079379092</v>
      </c>
    </row>
    <row r="5174" spans="1:11" s="43" customFormat="1" ht="19.7" customHeight="1" x14ac:dyDescent="0.25">
      <c r="A5174" s="43" t="s">
        <v>194</v>
      </c>
      <c r="B5174" s="1" t="s">
        <v>242</v>
      </c>
      <c r="C5174" s="1" t="s">
        <v>275</v>
      </c>
      <c r="D5174" s="1" t="s">
        <v>274</v>
      </c>
      <c r="E5174" s="45" t="str">
        <f>VLOOKUP(C5174,PROCV!E$50:G$126,3,0)</f>
        <v>Editorial</v>
      </c>
      <c r="F5174" s="1" t="s">
        <v>416</v>
      </c>
      <c r="G5174" s="1" t="s">
        <v>236</v>
      </c>
      <c r="H5174" s="1">
        <v>2012</v>
      </c>
      <c r="I5174" s="60">
        <f>VLOOKUP(H5174,PROCV!E$33:F$44,2,0)</f>
        <v>1.3647507536516714</v>
      </c>
      <c r="J5174" s="71">
        <v>517966</v>
      </c>
      <c r="K5174" s="44">
        <f t="shared" si="80"/>
        <v>706894.48886594165</v>
      </c>
    </row>
    <row r="5175" spans="1:11" s="43" customFormat="1" ht="19.7" customHeight="1" x14ac:dyDescent="0.25">
      <c r="A5175" s="43" t="s">
        <v>194</v>
      </c>
      <c r="B5175" s="1" t="s">
        <v>242</v>
      </c>
      <c r="C5175" s="1" t="s">
        <v>307</v>
      </c>
      <c r="D5175" s="1" t="s">
        <v>306</v>
      </c>
      <c r="E5175" s="45" t="str">
        <f>VLOOKUP(C5175,PROCV!E$50:G$126,3,0)</f>
        <v>NA</v>
      </c>
      <c r="F5175" s="1" t="s">
        <v>416</v>
      </c>
      <c r="G5175" s="1" t="s">
        <v>236</v>
      </c>
      <c r="H5175" s="1">
        <v>2012</v>
      </c>
      <c r="I5175" s="60">
        <f>VLOOKUP(H5175,PROCV!E$33:F$44,2,0)</f>
        <v>1.3647507536516714</v>
      </c>
      <c r="J5175" s="71">
        <v>26406</v>
      </c>
      <c r="K5175" s="44">
        <f t="shared" si="80"/>
        <v>36037.608400926038</v>
      </c>
    </row>
    <row r="5176" spans="1:11" s="43" customFormat="1" ht="19.7" customHeight="1" x14ac:dyDescent="0.25">
      <c r="A5176" s="43" t="s">
        <v>194</v>
      </c>
      <c r="B5176" s="1" t="s">
        <v>242</v>
      </c>
      <c r="C5176" s="1" t="s">
        <v>307</v>
      </c>
      <c r="D5176" s="1" t="s">
        <v>306</v>
      </c>
      <c r="E5176" s="45" t="str">
        <f>VLOOKUP(C5176,PROCV!E$50:G$126,3,0)</f>
        <v>NA</v>
      </c>
      <c r="F5176" s="1" t="s">
        <v>416</v>
      </c>
      <c r="G5176" s="1" t="s">
        <v>236</v>
      </c>
      <c r="H5176" s="1">
        <v>2012</v>
      </c>
      <c r="I5176" s="60">
        <f>VLOOKUP(H5176,PROCV!E$33:F$44,2,0)</f>
        <v>1.3647507536516714</v>
      </c>
      <c r="J5176" s="71">
        <v>88643</v>
      </c>
      <c r="K5176" s="44">
        <f t="shared" si="80"/>
        <v>120975.60105594511</v>
      </c>
    </row>
    <row r="5177" spans="1:11" s="43" customFormat="1" ht="19.7" customHeight="1" x14ac:dyDescent="0.25">
      <c r="A5177" s="43" t="s">
        <v>194</v>
      </c>
      <c r="B5177" s="1" t="s">
        <v>242</v>
      </c>
      <c r="C5177" s="1" t="s">
        <v>307</v>
      </c>
      <c r="D5177" s="1" t="s">
        <v>306</v>
      </c>
      <c r="E5177" s="45" t="str">
        <f>VLOOKUP(C5177,PROCV!E$50:G$126,3,0)</f>
        <v>NA</v>
      </c>
      <c r="F5177" s="1" t="s">
        <v>416</v>
      </c>
      <c r="G5177" s="1" t="s">
        <v>236</v>
      </c>
      <c r="H5177" s="1">
        <v>2012</v>
      </c>
      <c r="I5177" s="60">
        <f>VLOOKUP(H5177,PROCV!E$33:F$44,2,0)</f>
        <v>1.3647507536516714</v>
      </c>
      <c r="J5177" s="71">
        <v>163726</v>
      </c>
      <c r="K5177" s="44">
        <f t="shared" si="80"/>
        <v>223445.18189237354</v>
      </c>
    </row>
    <row r="5178" spans="1:11" s="43" customFormat="1" ht="19.7" customHeight="1" x14ac:dyDescent="0.25">
      <c r="A5178" s="43" t="s">
        <v>194</v>
      </c>
      <c r="B5178" s="1" t="s">
        <v>242</v>
      </c>
      <c r="C5178" s="1" t="s">
        <v>273</v>
      </c>
      <c r="D5178" s="1" t="s">
        <v>272</v>
      </c>
      <c r="E5178" s="45" t="str">
        <f>VLOOKUP(C5178,PROCV!E$50:G$126,3,0)</f>
        <v>Editorial</v>
      </c>
      <c r="F5178" s="1" t="s">
        <v>416</v>
      </c>
      <c r="G5178" s="1" t="s">
        <v>236</v>
      </c>
      <c r="H5178" s="1">
        <v>2012</v>
      </c>
      <c r="I5178" s="60">
        <f>VLOOKUP(H5178,PROCV!E$33:F$44,2,0)</f>
        <v>1.3647507536516714</v>
      </c>
      <c r="J5178" s="71">
        <v>84506</v>
      </c>
      <c r="K5178" s="44">
        <f t="shared" si="80"/>
        <v>115329.62718808814</v>
      </c>
    </row>
    <row r="5179" spans="1:11" s="43" customFormat="1" ht="19.7" customHeight="1" x14ac:dyDescent="0.25">
      <c r="A5179" s="43" t="s">
        <v>194</v>
      </c>
      <c r="B5179" s="1" t="s">
        <v>242</v>
      </c>
      <c r="C5179" s="1" t="s">
        <v>273</v>
      </c>
      <c r="D5179" s="1" t="s">
        <v>272</v>
      </c>
      <c r="E5179" s="45" t="str">
        <f>VLOOKUP(C5179,PROCV!E$50:G$126,3,0)</f>
        <v>Editorial</v>
      </c>
      <c r="F5179" s="1" t="s">
        <v>416</v>
      </c>
      <c r="G5179" s="1" t="s">
        <v>236</v>
      </c>
      <c r="H5179" s="1">
        <v>2012</v>
      </c>
      <c r="I5179" s="60">
        <f>VLOOKUP(H5179,PROCV!E$33:F$44,2,0)</f>
        <v>1.3647507536516714</v>
      </c>
      <c r="J5179" s="71">
        <v>98766</v>
      </c>
      <c r="K5179" s="44">
        <f t="shared" si="80"/>
        <v>134790.97293516097</v>
      </c>
    </row>
    <row r="5180" spans="1:11" s="43" customFormat="1" ht="19.7" customHeight="1" x14ac:dyDescent="0.25">
      <c r="A5180" s="43" t="s">
        <v>194</v>
      </c>
      <c r="B5180" s="1" t="s">
        <v>242</v>
      </c>
      <c r="C5180" s="1" t="s">
        <v>273</v>
      </c>
      <c r="D5180" s="1" t="s">
        <v>272</v>
      </c>
      <c r="E5180" s="45" t="str">
        <f>VLOOKUP(C5180,PROCV!E$50:G$126,3,0)</f>
        <v>Editorial</v>
      </c>
      <c r="F5180" s="1" t="s">
        <v>416</v>
      </c>
      <c r="G5180" s="1" t="s">
        <v>236</v>
      </c>
      <c r="H5180" s="1">
        <v>2012</v>
      </c>
      <c r="I5180" s="60">
        <f>VLOOKUP(H5180,PROCV!E$33:F$44,2,0)</f>
        <v>1.3647507536516714</v>
      </c>
      <c r="J5180" s="71">
        <v>70000</v>
      </c>
      <c r="K5180" s="44">
        <f t="shared" si="80"/>
        <v>95532.552755616998</v>
      </c>
    </row>
    <row r="5181" spans="1:11" s="43" customFormat="1" ht="19.7" customHeight="1" x14ac:dyDescent="0.25">
      <c r="A5181" s="43" t="s">
        <v>194</v>
      </c>
      <c r="B5181" s="1" t="s">
        <v>242</v>
      </c>
      <c r="C5181" s="1" t="s">
        <v>273</v>
      </c>
      <c r="D5181" s="1" t="s">
        <v>272</v>
      </c>
      <c r="E5181" s="45" t="str">
        <f>VLOOKUP(C5181,PROCV!E$50:G$126,3,0)</f>
        <v>Editorial</v>
      </c>
      <c r="F5181" s="1" t="s">
        <v>416</v>
      </c>
      <c r="G5181" s="1" t="s">
        <v>236</v>
      </c>
      <c r="H5181" s="1">
        <v>2012</v>
      </c>
      <c r="I5181" s="60">
        <f>VLOOKUP(H5181,PROCV!E$33:F$44,2,0)</f>
        <v>1.3647507536516714</v>
      </c>
      <c r="J5181" s="71">
        <v>280000</v>
      </c>
      <c r="K5181" s="44">
        <f t="shared" si="80"/>
        <v>382130.21102246799</v>
      </c>
    </row>
    <row r="5182" spans="1:11" s="43" customFormat="1" ht="19.7" customHeight="1" x14ac:dyDescent="0.25">
      <c r="A5182" s="43" t="s">
        <v>194</v>
      </c>
      <c r="B5182" s="1" t="s">
        <v>242</v>
      </c>
      <c r="C5182" s="1" t="s">
        <v>273</v>
      </c>
      <c r="D5182" s="1" t="s">
        <v>272</v>
      </c>
      <c r="E5182" s="45" t="str">
        <f>VLOOKUP(C5182,PROCV!E$50:G$126,3,0)</f>
        <v>Editorial</v>
      </c>
      <c r="F5182" s="1" t="s">
        <v>416</v>
      </c>
      <c r="G5182" s="1" t="s">
        <v>236</v>
      </c>
      <c r="H5182" s="1">
        <v>2012</v>
      </c>
      <c r="I5182" s="60">
        <f>VLOOKUP(H5182,PROCV!E$33:F$44,2,0)</f>
        <v>1.3647507536516714</v>
      </c>
      <c r="J5182" s="71">
        <v>226000</v>
      </c>
      <c r="K5182" s="44">
        <f t="shared" si="80"/>
        <v>308433.67032527772</v>
      </c>
    </row>
    <row r="5183" spans="1:11" s="43" customFormat="1" ht="19.7" customHeight="1" x14ac:dyDescent="0.25">
      <c r="A5183" s="43" t="s">
        <v>194</v>
      </c>
      <c r="B5183" s="1" t="s">
        <v>242</v>
      </c>
      <c r="C5183" s="1" t="s">
        <v>273</v>
      </c>
      <c r="D5183" s="1" t="s">
        <v>272</v>
      </c>
      <c r="E5183" s="45" t="str">
        <f>VLOOKUP(C5183,PROCV!E$50:G$126,3,0)</f>
        <v>Editorial</v>
      </c>
      <c r="F5183" s="1" t="s">
        <v>416</v>
      </c>
      <c r="G5183" s="1" t="s">
        <v>236</v>
      </c>
      <c r="H5183" s="1">
        <v>2012</v>
      </c>
      <c r="I5183" s="60">
        <f>VLOOKUP(H5183,PROCV!E$33:F$44,2,0)</f>
        <v>1.3647507536516714</v>
      </c>
      <c r="J5183" s="71">
        <v>506810</v>
      </c>
      <c r="K5183" s="44">
        <f t="shared" si="80"/>
        <v>691669.32945820363</v>
      </c>
    </row>
    <row r="5184" spans="1:11" s="43" customFormat="1" ht="19.7" customHeight="1" x14ac:dyDescent="0.25">
      <c r="A5184" s="43" t="s">
        <v>194</v>
      </c>
      <c r="B5184" s="1" t="s">
        <v>242</v>
      </c>
      <c r="C5184" s="1" t="s">
        <v>273</v>
      </c>
      <c r="D5184" s="1" t="s">
        <v>272</v>
      </c>
      <c r="E5184" s="45" t="str">
        <f>VLOOKUP(C5184,PROCV!E$50:G$126,3,0)</f>
        <v>Editorial</v>
      </c>
      <c r="F5184" s="1" t="s">
        <v>416</v>
      </c>
      <c r="G5184" s="1" t="s">
        <v>236</v>
      </c>
      <c r="H5184" s="1">
        <v>2012</v>
      </c>
      <c r="I5184" s="60">
        <f>VLOOKUP(H5184,PROCV!E$33:F$44,2,0)</f>
        <v>1.3647507536516714</v>
      </c>
      <c r="J5184" s="71">
        <v>7090522</v>
      </c>
      <c r="K5184" s="44">
        <f t="shared" si="80"/>
        <v>9676795.2432837561</v>
      </c>
    </row>
    <row r="5185" spans="1:11" s="43" customFormat="1" ht="19.7" customHeight="1" x14ac:dyDescent="0.25">
      <c r="A5185" s="43" t="s">
        <v>194</v>
      </c>
      <c r="B5185" s="1" t="s">
        <v>242</v>
      </c>
      <c r="C5185" s="1" t="s">
        <v>273</v>
      </c>
      <c r="D5185" s="1" t="s">
        <v>272</v>
      </c>
      <c r="E5185" s="45" t="str">
        <f>VLOOKUP(C5185,PROCV!E$50:G$126,3,0)</f>
        <v>Editorial</v>
      </c>
      <c r="F5185" s="1" t="s">
        <v>416</v>
      </c>
      <c r="G5185" s="1" t="s">
        <v>236</v>
      </c>
      <c r="H5185" s="1">
        <v>2012</v>
      </c>
      <c r="I5185" s="60">
        <f>VLOOKUP(H5185,PROCV!E$33:F$44,2,0)</f>
        <v>1.3647507536516714</v>
      </c>
      <c r="J5185" s="71">
        <v>230454</v>
      </c>
      <c r="K5185" s="44">
        <f t="shared" si="80"/>
        <v>314512.27018204227</v>
      </c>
    </row>
    <row r="5186" spans="1:11" s="43" customFormat="1" ht="19.7" customHeight="1" x14ac:dyDescent="0.25">
      <c r="A5186" s="43" t="s">
        <v>194</v>
      </c>
      <c r="B5186" s="1" t="s">
        <v>242</v>
      </c>
      <c r="C5186" s="1" t="s">
        <v>271</v>
      </c>
      <c r="D5186" s="1" t="s">
        <v>270</v>
      </c>
      <c r="E5186" s="45" t="str">
        <f>VLOOKUP(C5186,PROCV!E$50:G$126,3,0)</f>
        <v>Editorial</v>
      </c>
      <c r="F5186" s="1" t="s">
        <v>416</v>
      </c>
      <c r="G5186" s="1" t="s">
        <v>236</v>
      </c>
      <c r="H5186" s="1">
        <v>2012</v>
      </c>
      <c r="I5186" s="60">
        <f>VLOOKUP(H5186,PROCV!E$33:F$44,2,0)</f>
        <v>1.3647507536516714</v>
      </c>
      <c r="J5186" s="71">
        <v>380819</v>
      </c>
      <c r="K5186" s="44">
        <f t="shared" si="80"/>
        <v>519723.01725487586</v>
      </c>
    </row>
    <row r="5187" spans="1:11" s="43" customFormat="1" ht="19.7" customHeight="1" x14ac:dyDescent="0.25">
      <c r="A5187" s="43" t="s">
        <v>194</v>
      </c>
      <c r="B5187" s="1" t="s">
        <v>242</v>
      </c>
      <c r="C5187" s="1" t="s">
        <v>271</v>
      </c>
      <c r="D5187" s="1" t="s">
        <v>270</v>
      </c>
      <c r="E5187" s="45" t="str">
        <f>VLOOKUP(C5187,PROCV!E$50:G$126,3,0)</f>
        <v>Editorial</v>
      </c>
      <c r="F5187" s="1" t="s">
        <v>416</v>
      </c>
      <c r="G5187" s="1" t="s">
        <v>236</v>
      </c>
      <c r="H5187" s="1">
        <v>2012</v>
      </c>
      <c r="I5187" s="60">
        <f>VLOOKUP(H5187,PROCV!E$33:F$44,2,0)</f>
        <v>1.3647507536516714</v>
      </c>
      <c r="J5187" s="71">
        <v>410423</v>
      </c>
      <c r="K5187" s="44">
        <f t="shared" ref="K5187:K5250" si="81">J5187*I5187</f>
        <v>560125.09856597998</v>
      </c>
    </row>
    <row r="5188" spans="1:11" s="43" customFormat="1" ht="19.7" customHeight="1" x14ac:dyDescent="0.25">
      <c r="A5188" s="43" t="s">
        <v>194</v>
      </c>
      <c r="B5188" s="1" t="s">
        <v>242</v>
      </c>
      <c r="C5188" s="1" t="s">
        <v>271</v>
      </c>
      <c r="D5188" s="1" t="s">
        <v>270</v>
      </c>
      <c r="E5188" s="45" t="str">
        <f>VLOOKUP(C5188,PROCV!E$50:G$126,3,0)</f>
        <v>Editorial</v>
      </c>
      <c r="F5188" s="1" t="s">
        <v>416</v>
      </c>
      <c r="G5188" s="1" t="s">
        <v>236</v>
      </c>
      <c r="H5188" s="1">
        <v>2012</v>
      </c>
      <c r="I5188" s="60">
        <f>VLOOKUP(H5188,PROCV!E$33:F$44,2,0)</f>
        <v>1.3647507536516714</v>
      </c>
      <c r="J5188" s="71">
        <v>5000</v>
      </c>
      <c r="K5188" s="44">
        <f t="shared" si="81"/>
        <v>6823.753768258357</v>
      </c>
    </row>
    <row r="5189" spans="1:11" s="43" customFormat="1" ht="19.7" customHeight="1" x14ac:dyDescent="0.25">
      <c r="A5189" s="43" t="s">
        <v>194</v>
      </c>
      <c r="B5189" s="1" t="s">
        <v>242</v>
      </c>
      <c r="C5189" s="1" t="s">
        <v>315</v>
      </c>
      <c r="D5189" s="1" t="s">
        <v>314</v>
      </c>
      <c r="E5189" s="45" t="str">
        <f>VLOOKUP(C5189,PROCV!E$50:G$126,3,0)</f>
        <v>Editorial</v>
      </c>
      <c r="F5189" s="1" t="s">
        <v>416</v>
      </c>
      <c r="G5189" s="1" t="s">
        <v>236</v>
      </c>
      <c r="H5189" s="1">
        <v>2012</v>
      </c>
      <c r="I5189" s="60">
        <f>VLOOKUP(H5189,PROCV!E$33:F$44,2,0)</f>
        <v>1.3647507536516714</v>
      </c>
      <c r="J5189" s="71">
        <v>8593</v>
      </c>
      <c r="K5189" s="44">
        <f t="shared" si="81"/>
        <v>11727.303226128812</v>
      </c>
    </row>
    <row r="5190" spans="1:11" s="43" customFormat="1" ht="19.7" customHeight="1" x14ac:dyDescent="0.25">
      <c r="A5190" s="43" t="s">
        <v>194</v>
      </c>
      <c r="B5190" s="1" t="s">
        <v>242</v>
      </c>
      <c r="C5190" s="1" t="s">
        <v>315</v>
      </c>
      <c r="D5190" s="1" t="s">
        <v>314</v>
      </c>
      <c r="E5190" s="45" t="str">
        <f>VLOOKUP(C5190,PROCV!E$50:G$126,3,0)</f>
        <v>Editorial</v>
      </c>
      <c r="F5190" s="1" t="s">
        <v>416</v>
      </c>
      <c r="G5190" s="1" t="s">
        <v>236</v>
      </c>
      <c r="H5190" s="1">
        <v>2012</v>
      </c>
      <c r="I5190" s="60">
        <f>VLOOKUP(H5190,PROCV!E$33:F$44,2,0)</f>
        <v>1.3647507536516714</v>
      </c>
      <c r="J5190" s="71">
        <v>498375</v>
      </c>
      <c r="K5190" s="44">
        <f t="shared" si="81"/>
        <v>680157.65685115173</v>
      </c>
    </row>
    <row r="5191" spans="1:11" s="43" customFormat="1" ht="19.7" customHeight="1" x14ac:dyDescent="0.25">
      <c r="A5191" s="43" t="s">
        <v>194</v>
      </c>
      <c r="B5191" s="1" t="s">
        <v>242</v>
      </c>
      <c r="C5191" s="1" t="s">
        <v>315</v>
      </c>
      <c r="D5191" s="1" t="s">
        <v>314</v>
      </c>
      <c r="E5191" s="45" t="str">
        <f>VLOOKUP(C5191,PROCV!E$50:G$126,3,0)</f>
        <v>Editorial</v>
      </c>
      <c r="F5191" s="1" t="s">
        <v>416</v>
      </c>
      <c r="G5191" s="1" t="s">
        <v>236</v>
      </c>
      <c r="H5191" s="1">
        <v>2012</v>
      </c>
      <c r="I5191" s="60">
        <f>VLOOKUP(H5191,PROCV!E$33:F$44,2,0)</f>
        <v>1.3647507536516714</v>
      </c>
      <c r="J5191" s="71">
        <v>755556</v>
      </c>
      <c r="K5191" s="44">
        <f t="shared" si="81"/>
        <v>1031145.6204260422</v>
      </c>
    </row>
    <row r="5192" spans="1:11" s="43" customFormat="1" ht="19.7" customHeight="1" x14ac:dyDescent="0.25">
      <c r="A5192" s="43" t="s">
        <v>194</v>
      </c>
      <c r="B5192" s="1" t="s">
        <v>242</v>
      </c>
      <c r="C5192" s="1" t="s">
        <v>269</v>
      </c>
      <c r="D5192" s="1" t="s">
        <v>268</v>
      </c>
      <c r="E5192" s="45" t="str">
        <f>VLOOKUP(C5192,PROCV!E$50:G$126,3,0)</f>
        <v>NA</v>
      </c>
      <c r="F5192" s="1" t="s">
        <v>416</v>
      </c>
      <c r="G5192" s="1" t="s">
        <v>236</v>
      </c>
      <c r="H5192" s="1">
        <v>2012</v>
      </c>
      <c r="I5192" s="60">
        <f>VLOOKUP(H5192,PROCV!E$33:F$44,2,0)</f>
        <v>1.3647507536516714</v>
      </c>
      <c r="J5192" s="71">
        <v>213535</v>
      </c>
      <c r="K5192" s="44">
        <f t="shared" si="81"/>
        <v>291422.05218100967</v>
      </c>
    </row>
    <row r="5193" spans="1:11" s="43" customFormat="1" ht="19.7" customHeight="1" x14ac:dyDescent="0.25">
      <c r="A5193" s="43" t="s">
        <v>194</v>
      </c>
      <c r="B5193" s="1" t="s">
        <v>242</v>
      </c>
      <c r="C5193" s="1" t="s">
        <v>269</v>
      </c>
      <c r="D5193" s="1" t="s">
        <v>268</v>
      </c>
      <c r="E5193" s="45" t="str">
        <f>VLOOKUP(C5193,PROCV!E$50:G$126,3,0)</f>
        <v>NA</v>
      </c>
      <c r="F5193" s="1" t="s">
        <v>416</v>
      </c>
      <c r="G5193" s="1" t="s">
        <v>236</v>
      </c>
      <c r="H5193" s="1">
        <v>2012</v>
      </c>
      <c r="I5193" s="60">
        <f>VLOOKUP(H5193,PROCV!E$33:F$44,2,0)</f>
        <v>1.3647507536516714</v>
      </c>
      <c r="J5193" s="71">
        <v>80100</v>
      </c>
      <c r="K5193" s="44">
        <f t="shared" si="81"/>
        <v>109316.53536749889</v>
      </c>
    </row>
    <row r="5194" spans="1:11" s="43" customFormat="1" ht="19.7" customHeight="1" x14ac:dyDescent="0.25">
      <c r="A5194" s="43" t="s">
        <v>194</v>
      </c>
      <c r="B5194" s="1" t="s">
        <v>242</v>
      </c>
      <c r="C5194" s="1" t="s">
        <v>269</v>
      </c>
      <c r="D5194" s="1" t="s">
        <v>268</v>
      </c>
      <c r="E5194" s="45" t="str">
        <f>VLOOKUP(C5194,PROCV!E$50:G$126,3,0)</f>
        <v>NA</v>
      </c>
      <c r="F5194" s="1" t="s">
        <v>416</v>
      </c>
      <c r="G5194" s="1" t="s">
        <v>236</v>
      </c>
      <c r="H5194" s="1">
        <v>2012</v>
      </c>
      <c r="I5194" s="60">
        <f>VLOOKUP(H5194,PROCV!E$33:F$44,2,0)</f>
        <v>1.3647507536516714</v>
      </c>
      <c r="J5194" s="71">
        <v>250000</v>
      </c>
      <c r="K5194" s="44">
        <f t="shared" si="81"/>
        <v>341187.68841291784</v>
      </c>
    </row>
    <row r="5195" spans="1:11" s="43" customFormat="1" ht="19.7" customHeight="1" x14ac:dyDescent="0.25">
      <c r="A5195" s="43" t="s">
        <v>194</v>
      </c>
      <c r="B5195" s="1" t="s">
        <v>242</v>
      </c>
      <c r="C5195" s="1" t="s">
        <v>269</v>
      </c>
      <c r="D5195" s="1" t="s">
        <v>268</v>
      </c>
      <c r="E5195" s="45" t="str">
        <f>VLOOKUP(C5195,PROCV!E$50:G$126,3,0)</f>
        <v>NA</v>
      </c>
      <c r="F5195" s="1" t="s">
        <v>416</v>
      </c>
      <c r="G5195" s="1" t="s">
        <v>236</v>
      </c>
      <c r="H5195" s="1">
        <v>2012</v>
      </c>
      <c r="I5195" s="60">
        <f>VLOOKUP(H5195,PROCV!E$33:F$44,2,0)</f>
        <v>1.3647507536516714</v>
      </c>
      <c r="J5195" s="71">
        <v>115000</v>
      </c>
      <c r="K5195" s="44">
        <f t="shared" si="81"/>
        <v>156946.33666994222</v>
      </c>
    </row>
    <row r="5196" spans="1:11" s="43" customFormat="1" ht="19.7" customHeight="1" x14ac:dyDescent="0.25">
      <c r="A5196" s="43" t="s">
        <v>194</v>
      </c>
      <c r="B5196" s="1" t="s">
        <v>242</v>
      </c>
      <c r="C5196" s="1" t="s">
        <v>269</v>
      </c>
      <c r="D5196" s="1" t="s">
        <v>268</v>
      </c>
      <c r="E5196" s="45" t="str">
        <f>VLOOKUP(C5196,PROCV!E$50:G$126,3,0)</f>
        <v>NA</v>
      </c>
      <c r="F5196" s="1" t="s">
        <v>416</v>
      </c>
      <c r="G5196" s="1" t="s">
        <v>236</v>
      </c>
      <c r="H5196" s="1">
        <v>2012</v>
      </c>
      <c r="I5196" s="60">
        <f>VLOOKUP(H5196,PROCV!E$33:F$44,2,0)</f>
        <v>1.3647507536516714</v>
      </c>
      <c r="J5196" s="71">
        <v>247431</v>
      </c>
      <c r="K5196" s="44">
        <f t="shared" si="81"/>
        <v>337681.64372678671</v>
      </c>
    </row>
    <row r="5197" spans="1:11" s="43" customFormat="1" ht="19.7" customHeight="1" x14ac:dyDescent="0.25">
      <c r="A5197" s="43" t="s">
        <v>194</v>
      </c>
      <c r="B5197" s="1" t="s">
        <v>242</v>
      </c>
      <c r="C5197" s="1" t="s">
        <v>269</v>
      </c>
      <c r="D5197" s="1" t="s">
        <v>268</v>
      </c>
      <c r="E5197" s="45" t="str">
        <f>VLOOKUP(C5197,PROCV!E$50:G$126,3,0)</f>
        <v>NA</v>
      </c>
      <c r="F5197" s="1" t="s">
        <v>416</v>
      </c>
      <c r="G5197" s="1" t="s">
        <v>236</v>
      </c>
      <c r="H5197" s="1">
        <v>2012</v>
      </c>
      <c r="I5197" s="60">
        <f>VLOOKUP(H5197,PROCV!E$33:F$44,2,0)</f>
        <v>1.3647507536516714</v>
      </c>
      <c r="J5197" s="71">
        <v>3030011</v>
      </c>
      <c r="K5197" s="44">
        <f t="shared" si="81"/>
        <v>4135209.7958228546</v>
      </c>
    </row>
    <row r="5198" spans="1:11" s="43" customFormat="1" ht="19.7" customHeight="1" x14ac:dyDescent="0.25">
      <c r="A5198" s="43" t="s">
        <v>194</v>
      </c>
      <c r="B5198" s="1" t="s">
        <v>242</v>
      </c>
      <c r="C5198" s="1" t="s">
        <v>267</v>
      </c>
      <c r="D5198" s="1" t="s">
        <v>266</v>
      </c>
      <c r="E5198" s="45" t="str">
        <f>VLOOKUP(C5198,PROCV!E$50:G$126,3,0)</f>
        <v>Audiovisual</v>
      </c>
      <c r="F5198" s="1" t="s">
        <v>415</v>
      </c>
      <c r="G5198" s="1" t="s">
        <v>265</v>
      </c>
      <c r="H5198" s="1">
        <v>2012</v>
      </c>
      <c r="I5198" s="60">
        <f>VLOOKUP(H5198,PROCV!E$33:F$44,2,0)</f>
        <v>1.3647507536516714</v>
      </c>
      <c r="J5198" s="71">
        <v>60000</v>
      </c>
      <c r="K5198" s="44">
        <f t="shared" si="81"/>
        <v>81885.045219100284</v>
      </c>
    </row>
    <row r="5199" spans="1:11" s="43" customFormat="1" ht="19.7" customHeight="1" x14ac:dyDescent="0.25">
      <c r="A5199" s="43" t="s">
        <v>194</v>
      </c>
      <c r="B5199" s="1" t="s">
        <v>242</v>
      </c>
      <c r="C5199" s="1" t="s">
        <v>267</v>
      </c>
      <c r="D5199" s="1" t="s">
        <v>266</v>
      </c>
      <c r="E5199" s="45" t="str">
        <f>VLOOKUP(C5199,PROCV!E$50:G$126,3,0)</f>
        <v>Audiovisual</v>
      </c>
      <c r="F5199" s="1" t="s">
        <v>416</v>
      </c>
      <c r="G5199" s="1" t="s">
        <v>265</v>
      </c>
      <c r="H5199" s="1">
        <v>2012</v>
      </c>
      <c r="I5199" s="60">
        <f>VLOOKUP(H5199,PROCV!E$33:F$44,2,0)</f>
        <v>1.3647507536516714</v>
      </c>
      <c r="J5199" s="71">
        <v>99803</v>
      </c>
      <c r="K5199" s="44">
        <f t="shared" si="81"/>
        <v>136206.21946669777</v>
      </c>
    </row>
    <row r="5200" spans="1:11" s="43" customFormat="1" ht="19.7" customHeight="1" x14ac:dyDescent="0.25">
      <c r="A5200" s="43" t="s">
        <v>194</v>
      </c>
      <c r="B5200" s="1" t="s">
        <v>242</v>
      </c>
      <c r="C5200" s="1" t="s">
        <v>267</v>
      </c>
      <c r="D5200" s="1" t="s">
        <v>266</v>
      </c>
      <c r="E5200" s="45" t="str">
        <f>VLOOKUP(C5200,PROCV!E$50:G$126,3,0)</f>
        <v>Audiovisual</v>
      </c>
      <c r="F5200" s="1" t="s">
        <v>416</v>
      </c>
      <c r="G5200" s="1" t="s">
        <v>265</v>
      </c>
      <c r="H5200" s="1">
        <v>2012</v>
      </c>
      <c r="I5200" s="60">
        <f>VLOOKUP(H5200,PROCV!E$33:F$44,2,0)</f>
        <v>1.3647507536516714</v>
      </c>
      <c r="J5200" s="71">
        <v>100000</v>
      </c>
      <c r="K5200" s="44">
        <f t="shared" si="81"/>
        <v>136475.07536516714</v>
      </c>
    </row>
    <row r="5201" spans="1:11" s="43" customFormat="1" ht="19.7" customHeight="1" x14ac:dyDescent="0.25">
      <c r="A5201" s="43" t="s">
        <v>194</v>
      </c>
      <c r="B5201" s="1" t="s">
        <v>242</v>
      </c>
      <c r="C5201" s="1" t="s">
        <v>328</v>
      </c>
      <c r="D5201" s="1" t="s">
        <v>327</v>
      </c>
      <c r="E5201" s="45" t="str">
        <f>VLOOKUP(C5201,PROCV!E$50:G$126,3,0)</f>
        <v>Audiovisual</v>
      </c>
      <c r="F5201" s="1" t="s">
        <v>416</v>
      </c>
      <c r="G5201" s="1" t="s">
        <v>236</v>
      </c>
      <c r="H5201" s="1">
        <v>2012</v>
      </c>
      <c r="I5201" s="60">
        <f>VLOOKUP(H5201,PROCV!E$33:F$44,2,0)</f>
        <v>1.3647507536516714</v>
      </c>
      <c r="J5201" s="71">
        <v>63276</v>
      </c>
      <c r="K5201" s="44">
        <f t="shared" si="81"/>
        <v>86355.968688063163</v>
      </c>
    </row>
    <row r="5202" spans="1:11" s="43" customFormat="1" ht="19.7" customHeight="1" x14ac:dyDescent="0.25">
      <c r="A5202" s="43" t="s">
        <v>194</v>
      </c>
      <c r="B5202" s="1" t="s">
        <v>242</v>
      </c>
      <c r="C5202" s="1" t="s">
        <v>328</v>
      </c>
      <c r="D5202" s="1" t="s">
        <v>327</v>
      </c>
      <c r="E5202" s="45" t="str">
        <f>VLOOKUP(C5202,PROCV!E$50:G$126,3,0)</f>
        <v>Audiovisual</v>
      </c>
      <c r="F5202" s="1" t="s">
        <v>416</v>
      </c>
      <c r="G5202" s="1" t="s">
        <v>236</v>
      </c>
      <c r="H5202" s="1">
        <v>2012</v>
      </c>
      <c r="I5202" s="60">
        <f>VLOOKUP(H5202,PROCV!E$33:F$44,2,0)</f>
        <v>1.3647507536516714</v>
      </c>
      <c r="J5202" s="71">
        <v>5000</v>
      </c>
      <c r="K5202" s="44">
        <f t="shared" si="81"/>
        <v>6823.753768258357</v>
      </c>
    </row>
    <row r="5203" spans="1:11" s="43" customFormat="1" ht="19.7" customHeight="1" x14ac:dyDescent="0.25">
      <c r="A5203" s="43" t="s">
        <v>194</v>
      </c>
      <c r="B5203" s="1" t="s">
        <v>242</v>
      </c>
      <c r="C5203" s="1" t="s">
        <v>297</v>
      </c>
      <c r="D5203" s="1" t="s">
        <v>296</v>
      </c>
      <c r="E5203" s="45" t="str">
        <f>VLOOKUP(C5203,PROCV!E$50:G$126,3,0)</f>
        <v>Audiovisual</v>
      </c>
      <c r="F5203" s="1" t="s">
        <v>416</v>
      </c>
      <c r="G5203" s="1" t="s">
        <v>236</v>
      </c>
      <c r="H5203" s="1">
        <v>2012</v>
      </c>
      <c r="I5203" s="60">
        <f>VLOOKUP(H5203,PROCV!E$33:F$44,2,0)</f>
        <v>1.3647507536516714</v>
      </c>
      <c r="J5203" s="71">
        <v>48497</v>
      </c>
      <c r="K5203" s="44">
        <f t="shared" si="81"/>
        <v>66186.317299845105</v>
      </c>
    </row>
    <row r="5204" spans="1:11" s="43" customFormat="1" ht="19.7" customHeight="1" x14ac:dyDescent="0.25">
      <c r="A5204" s="43" t="s">
        <v>194</v>
      </c>
      <c r="B5204" s="1" t="s">
        <v>242</v>
      </c>
      <c r="C5204" s="1" t="s">
        <v>297</v>
      </c>
      <c r="D5204" s="1" t="s">
        <v>296</v>
      </c>
      <c r="E5204" s="45" t="str">
        <f>VLOOKUP(C5204,PROCV!E$50:G$126,3,0)</f>
        <v>Audiovisual</v>
      </c>
      <c r="F5204" s="1" t="s">
        <v>416</v>
      </c>
      <c r="G5204" s="1" t="s">
        <v>236</v>
      </c>
      <c r="H5204" s="1">
        <v>2012</v>
      </c>
      <c r="I5204" s="60">
        <f>VLOOKUP(H5204,PROCV!E$33:F$44,2,0)</f>
        <v>1.3647507536516714</v>
      </c>
      <c r="J5204" s="71">
        <v>101052</v>
      </c>
      <c r="K5204" s="44">
        <f t="shared" si="81"/>
        <v>137910.79315800869</v>
      </c>
    </row>
    <row r="5205" spans="1:11" s="43" customFormat="1" ht="19.7" customHeight="1" x14ac:dyDescent="0.25">
      <c r="A5205" s="43" t="s">
        <v>194</v>
      </c>
      <c r="B5205" s="1" t="s">
        <v>242</v>
      </c>
      <c r="C5205" s="1" t="s">
        <v>264</v>
      </c>
      <c r="D5205" s="1" t="s">
        <v>263</v>
      </c>
      <c r="E5205" s="45" t="str">
        <f>VLOOKUP(C5205,PROCV!E$50:G$126,3,0)</f>
        <v>Audiovisual</v>
      </c>
      <c r="F5205" s="1" t="s">
        <v>416</v>
      </c>
      <c r="G5205" s="1" t="s">
        <v>236</v>
      </c>
      <c r="H5205" s="1">
        <v>2012</v>
      </c>
      <c r="I5205" s="60">
        <f>VLOOKUP(H5205,PROCV!E$33:F$44,2,0)</f>
        <v>1.3647507536516714</v>
      </c>
      <c r="J5205" s="71">
        <v>59762</v>
      </c>
      <c r="K5205" s="44">
        <f t="shared" si="81"/>
        <v>81560.234539731187</v>
      </c>
    </row>
    <row r="5206" spans="1:11" s="43" customFormat="1" ht="19.7" customHeight="1" x14ac:dyDescent="0.25">
      <c r="A5206" s="43" t="s">
        <v>194</v>
      </c>
      <c r="B5206" s="1" t="s">
        <v>242</v>
      </c>
      <c r="C5206" s="1" t="s">
        <v>264</v>
      </c>
      <c r="D5206" s="1" t="s">
        <v>263</v>
      </c>
      <c r="E5206" s="45" t="str">
        <f>VLOOKUP(C5206,PROCV!E$50:G$126,3,0)</f>
        <v>Audiovisual</v>
      </c>
      <c r="F5206" s="1" t="s">
        <v>415</v>
      </c>
      <c r="G5206" s="1" t="s">
        <v>265</v>
      </c>
      <c r="H5206" s="1">
        <v>2012</v>
      </c>
      <c r="I5206" s="60">
        <f>VLOOKUP(H5206,PROCV!E$33:F$44,2,0)</f>
        <v>1.3647507536516714</v>
      </c>
      <c r="J5206" s="71">
        <v>15000</v>
      </c>
      <c r="K5206" s="44">
        <f t="shared" si="81"/>
        <v>20471.261304775071</v>
      </c>
    </row>
    <row r="5207" spans="1:11" s="43" customFormat="1" ht="19.7" customHeight="1" x14ac:dyDescent="0.25">
      <c r="A5207" s="43" t="s">
        <v>194</v>
      </c>
      <c r="B5207" s="1" t="s">
        <v>242</v>
      </c>
      <c r="C5207" s="1" t="s">
        <v>264</v>
      </c>
      <c r="D5207" s="1" t="s">
        <v>263</v>
      </c>
      <c r="E5207" s="45" t="str">
        <f>VLOOKUP(C5207,PROCV!E$50:G$126,3,0)</f>
        <v>Audiovisual</v>
      </c>
      <c r="F5207" s="1" t="s">
        <v>416</v>
      </c>
      <c r="G5207" s="1" t="s">
        <v>265</v>
      </c>
      <c r="H5207" s="1">
        <v>2012</v>
      </c>
      <c r="I5207" s="60">
        <f>VLOOKUP(H5207,PROCV!E$33:F$44,2,0)</f>
        <v>1.3647507536516714</v>
      </c>
      <c r="J5207" s="71">
        <v>195000</v>
      </c>
      <c r="K5207" s="44">
        <f t="shared" si="81"/>
        <v>266126.3969620759</v>
      </c>
    </row>
    <row r="5208" spans="1:11" s="43" customFormat="1" ht="19.7" customHeight="1" x14ac:dyDescent="0.25">
      <c r="A5208" s="43" t="s">
        <v>194</v>
      </c>
      <c r="B5208" s="1" t="s">
        <v>242</v>
      </c>
      <c r="C5208" s="1" t="s">
        <v>264</v>
      </c>
      <c r="D5208" s="1" t="s">
        <v>263</v>
      </c>
      <c r="E5208" s="45" t="str">
        <f>VLOOKUP(C5208,PROCV!E$50:G$126,3,0)</f>
        <v>Audiovisual</v>
      </c>
      <c r="F5208" s="1" t="s">
        <v>416</v>
      </c>
      <c r="G5208" s="1" t="s">
        <v>265</v>
      </c>
      <c r="H5208" s="1">
        <v>2012</v>
      </c>
      <c r="I5208" s="60">
        <f>VLOOKUP(H5208,PROCV!E$33:F$44,2,0)</f>
        <v>1.3647507536516714</v>
      </c>
      <c r="J5208" s="71">
        <v>3490000</v>
      </c>
      <c r="K5208" s="44">
        <f t="shared" si="81"/>
        <v>4762980.1302443333</v>
      </c>
    </row>
    <row r="5209" spans="1:11" s="43" customFormat="1" ht="19.7" customHeight="1" x14ac:dyDescent="0.25">
      <c r="A5209" s="43" t="s">
        <v>194</v>
      </c>
      <c r="B5209" s="1" t="s">
        <v>242</v>
      </c>
      <c r="C5209" s="1" t="s">
        <v>264</v>
      </c>
      <c r="D5209" s="1" t="s">
        <v>263</v>
      </c>
      <c r="E5209" s="45" t="str">
        <f>VLOOKUP(C5209,PROCV!E$50:G$126,3,0)</f>
        <v>Audiovisual</v>
      </c>
      <c r="F5209" s="1" t="s">
        <v>416</v>
      </c>
      <c r="G5209" s="1" t="s">
        <v>265</v>
      </c>
      <c r="H5209" s="1">
        <v>2012</v>
      </c>
      <c r="I5209" s="60">
        <f>VLOOKUP(H5209,PROCV!E$33:F$44,2,0)</f>
        <v>1.3647507536516714</v>
      </c>
      <c r="J5209" s="71">
        <v>795000</v>
      </c>
      <c r="K5209" s="44">
        <f t="shared" si="81"/>
        <v>1084976.8491530789</v>
      </c>
    </row>
    <row r="5210" spans="1:11" s="43" customFormat="1" ht="19.7" customHeight="1" x14ac:dyDescent="0.25">
      <c r="A5210" s="43" t="s">
        <v>194</v>
      </c>
      <c r="B5210" s="1" t="s">
        <v>242</v>
      </c>
      <c r="C5210" s="1" t="s">
        <v>264</v>
      </c>
      <c r="D5210" s="1" t="s">
        <v>263</v>
      </c>
      <c r="E5210" s="45" t="str">
        <f>VLOOKUP(C5210,PROCV!E$50:G$126,3,0)</f>
        <v>Audiovisual</v>
      </c>
      <c r="F5210" s="1" t="s">
        <v>416</v>
      </c>
      <c r="G5210" s="1" t="s">
        <v>236</v>
      </c>
      <c r="H5210" s="1">
        <v>2012</v>
      </c>
      <c r="I5210" s="60">
        <f>VLOOKUP(H5210,PROCV!E$33:F$44,2,0)</f>
        <v>1.3647507536516714</v>
      </c>
      <c r="J5210" s="71">
        <v>235093</v>
      </c>
      <c r="K5210" s="44">
        <f t="shared" si="81"/>
        <v>320843.34892823239</v>
      </c>
    </row>
    <row r="5211" spans="1:11" s="43" customFormat="1" ht="19.7" customHeight="1" x14ac:dyDescent="0.25">
      <c r="A5211" s="43" t="s">
        <v>194</v>
      </c>
      <c r="B5211" s="1" t="s">
        <v>242</v>
      </c>
      <c r="C5211" s="1" t="s">
        <v>264</v>
      </c>
      <c r="D5211" s="1" t="s">
        <v>263</v>
      </c>
      <c r="E5211" s="45" t="str">
        <f>VLOOKUP(C5211,PROCV!E$50:G$126,3,0)</f>
        <v>Audiovisual</v>
      </c>
      <c r="F5211" s="1" t="s">
        <v>416</v>
      </c>
      <c r="G5211" s="1" t="s">
        <v>236</v>
      </c>
      <c r="H5211" s="1">
        <v>2012</v>
      </c>
      <c r="I5211" s="60">
        <f>VLOOKUP(H5211,PROCV!E$33:F$44,2,0)</f>
        <v>1.3647507536516714</v>
      </c>
      <c r="J5211" s="71">
        <v>511120</v>
      </c>
      <c r="K5211" s="44">
        <f t="shared" si="81"/>
        <v>697551.40520644234</v>
      </c>
    </row>
    <row r="5212" spans="1:11" s="43" customFormat="1" ht="19.7" customHeight="1" x14ac:dyDescent="0.25">
      <c r="A5212" s="43" t="s">
        <v>194</v>
      </c>
      <c r="B5212" s="1" t="s">
        <v>242</v>
      </c>
      <c r="C5212" s="1" t="s">
        <v>364</v>
      </c>
      <c r="D5212" s="1" t="s">
        <v>363</v>
      </c>
      <c r="E5212" s="45" t="str">
        <f>VLOOKUP(C5212,PROCV!E$50:G$126,3,0)</f>
        <v>Audiovisual</v>
      </c>
      <c r="F5212" s="1" t="s">
        <v>416</v>
      </c>
      <c r="G5212" s="1" t="s">
        <v>236</v>
      </c>
      <c r="H5212" s="1">
        <v>2012</v>
      </c>
      <c r="I5212" s="60">
        <f>VLOOKUP(H5212,PROCV!E$33:F$44,2,0)</f>
        <v>1.3647507536516714</v>
      </c>
      <c r="J5212" s="71">
        <v>94713</v>
      </c>
      <c r="K5212" s="44">
        <f t="shared" si="81"/>
        <v>129259.63813061075</v>
      </c>
    </row>
    <row r="5213" spans="1:11" s="43" customFormat="1" ht="19.7" customHeight="1" x14ac:dyDescent="0.25">
      <c r="A5213" s="43" t="s">
        <v>194</v>
      </c>
      <c r="B5213" s="1" t="s">
        <v>242</v>
      </c>
      <c r="C5213" s="1" t="s">
        <v>364</v>
      </c>
      <c r="D5213" s="1" t="s">
        <v>363</v>
      </c>
      <c r="E5213" s="45" t="str">
        <f>VLOOKUP(C5213,PROCV!E$50:G$126,3,0)</f>
        <v>Audiovisual</v>
      </c>
      <c r="F5213" s="1" t="s">
        <v>416</v>
      </c>
      <c r="G5213" s="1" t="s">
        <v>236</v>
      </c>
      <c r="H5213" s="1">
        <v>2012</v>
      </c>
      <c r="I5213" s="60">
        <f>VLOOKUP(H5213,PROCV!E$33:F$44,2,0)</f>
        <v>1.3647507536516714</v>
      </c>
      <c r="J5213" s="71">
        <v>378851</v>
      </c>
      <c r="K5213" s="44">
        <f t="shared" si="81"/>
        <v>517037.18777168938</v>
      </c>
    </row>
    <row r="5214" spans="1:11" s="43" customFormat="1" ht="19.7" customHeight="1" x14ac:dyDescent="0.25">
      <c r="A5214" s="43" t="s">
        <v>194</v>
      </c>
      <c r="B5214" s="1" t="s">
        <v>242</v>
      </c>
      <c r="C5214" s="1" t="s">
        <v>262</v>
      </c>
      <c r="D5214" s="1" t="s">
        <v>261</v>
      </c>
      <c r="E5214" s="45" t="str">
        <f>VLOOKUP(C5214,PROCV!E$50:G$126,3,0)</f>
        <v>Audiovisual</v>
      </c>
      <c r="F5214" s="1" t="s">
        <v>416</v>
      </c>
      <c r="G5214" s="1" t="s">
        <v>236</v>
      </c>
      <c r="H5214" s="1">
        <v>2012</v>
      </c>
      <c r="I5214" s="60">
        <f>VLOOKUP(H5214,PROCV!E$33:F$44,2,0)</f>
        <v>1.3647507536516714</v>
      </c>
      <c r="J5214" s="71">
        <v>34643</v>
      </c>
      <c r="K5214" s="44">
        <f t="shared" si="81"/>
        <v>47279.060358754854</v>
      </c>
    </row>
    <row r="5215" spans="1:11" s="43" customFormat="1" ht="19.7" customHeight="1" x14ac:dyDescent="0.25">
      <c r="A5215" s="43" t="s">
        <v>194</v>
      </c>
      <c r="B5215" s="1" t="s">
        <v>242</v>
      </c>
      <c r="C5215" s="1" t="s">
        <v>260</v>
      </c>
      <c r="D5215" s="1" t="s">
        <v>259</v>
      </c>
      <c r="E5215" s="45" t="str">
        <f>VLOOKUP(C5215,PROCV!E$50:G$126,3,0)</f>
        <v>Audiovisual</v>
      </c>
      <c r="F5215" s="1" t="s">
        <v>416</v>
      </c>
      <c r="G5215" s="1" t="s">
        <v>236</v>
      </c>
      <c r="H5215" s="1">
        <v>2012</v>
      </c>
      <c r="I5215" s="60">
        <f>VLOOKUP(H5215,PROCV!E$33:F$44,2,0)</f>
        <v>1.3647507536516714</v>
      </c>
      <c r="J5215" s="71">
        <v>76330</v>
      </c>
      <c r="K5215" s="44">
        <f t="shared" si="81"/>
        <v>104171.42502623209</v>
      </c>
    </row>
    <row r="5216" spans="1:11" s="43" customFormat="1" ht="19.7" customHeight="1" x14ac:dyDescent="0.25">
      <c r="A5216" s="43" t="s">
        <v>194</v>
      </c>
      <c r="B5216" s="1" t="s">
        <v>242</v>
      </c>
      <c r="C5216" s="1" t="s">
        <v>260</v>
      </c>
      <c r="D5216" s="1" t="s">
        <v>259</v>
      </c>
      <c r="E5216" s="45" t="str">
        <f>VLOOKUP(C5216,PROCV!E$50:G$126,3,0)</f>
        <v>Audiovisual</v>
      </c>
      <c r="F5216" s="1" t="s">
        <v>416</v>
      </c>
      <c r="G5216" s="1" t="s">
        <v>236</v>
      </c>
      <c r="H5216" s="1">
        <v>2012</v>
      </c>
      <c r="I5216" s="60">
        <f>VLOOKUP(H5216,PROCV!E$33:F$44,2,0)</f>
        <v>1.3647507536516714</v>
      </c>
      <c r="J5216" s="71">
        <v>54025</v>
      </c>
      <c r="K5216" s="44">
        <f t="shared" si="81"/>
        <v>73730.659466031546</v>
      </c>
    </row>
    <row r="5217" spans="1:11" s="43" customFormat="1" ht="19.7" customHeight="1" x14ac:dyDescent="0.25">
      <c r="A5217" s="43" t="s">
        <v>194</v>
      </c>
      <c r="B5217" s="1" t="s">
        <v>242</v>
      </c>
      <c r="C5217" s="1" t="s">
        <v>258</v>
      </c>
      <c r="D5217" s="1" t="s">
        <v>257</v>
      </c>
      <c r="E5217" s="45" t="str">
        <f>VLOOKUP(C5217,PROCV!E$50:G$126,3,0)</f>
        <v>Audiovisual</v>
      </c>
      <c r="F5217" s="1" t="s">
        <v>415</v>
      </c>
      <c r="G5217" s="1" t="s">
        <v>265</v>
      </c>
      <c r="H5217" s="1">
        <v>2012</v>
      </c>
      <c r="I5217" s="60">
        <f>VLOOKUP(H5217,PROCV!E$33:F$44,2,0)</f>
        <v>1.3647507536516714</v>
      </c>
      <c r="J5217" s="71">
        <v>31139</v>
      </c>
      <c r="K5217" s="44">
        <f t="shared" si="81"/>
        <v>42496.973717959394</v>
      </c>
    </row>
    <row r="5218" spans="1:11" s="43" customFormat="1" ht="19.7" customHeight="1" x14ac:dyDescent="0.25">
      <c r="A5218" s="43" t="s">
        <v>194</v>
      </c>
      <c r="B5218" s="1" t="s">
        <v>242</v>
      </c>
      <c r="C5218" s="1" t="s">
        <v>258</v>
      </c>
      <c r="D5218" s="1" t="s">
        <v>257</v>
      </c>
      <c r="E5218" s="45" t="str">
        <f>VLOOKUP(C5218,PROCV!E$50:G$126,3,0)</f>
        <v>Audiovisual</v>
      </c>
      <c r="F5218" s="1" t="s">
        <v>416</v>
      </c>
      <c r="G5218" s="1" t="s">
        <v>236</v>
      </c>
      <c r="H5218" s="1">
        <v>2012</v>
      </c>
      <c r="I5218" s="60">
        <f>VLOOKUP(H5218,PROCV!E$33:F$44,2,0)</f>
        <v>1.3647507536516714</v>
      </c>
      <c r="J5218" s="71">
        <v>45668</v>
      </c>
      <c r="K5218" s="44">
        <f t="shared" si="81"/>
        <v>62325.43741776453</v>
      </c>
    </row>
    <row r="5219" spans="1:11" s="43" customFormat="1" ht="19.7" customHeight="1" x14ac:dyDescent="0.25">
      <c r="A5219" s="43" t="s">
        <v>194</v>
      </c>
      <c r="B5219" s="1" t="s">
        <v>242</v>
      </c>
      <c r="C5219" s="1" t="s">
        <v>258</v>
      </c>
      <c r="D5219" s="1" t="s">
        <v>257</v>
      </c>
      <c r="E5219" s="45" t="str">
        <f>VLOOKUP(C5219,PROCV!E$50:G$126,3,0)</f>
        <v>Audiovisual</v>
      </c>
      <c r="F5219" s="1" t="s">
        <v>416</v>
      </c>
      <c r="G5219" s="1" t="s">
        <v>236</v>
      </c>
      <c r="H5219" s="1">
        <v>2012</v>
      </c>
      <c r="I5219" s="60">
        <f>VLOOKUP(H5219,PROCV!E$33:F$44,2,0)</f>
        <v>1.3647507536516714</v>
      </c>
      <c r="J5219" s="71">
        <v>8177</v>
      </c>
      <c r="K5219" s="44">
        <f t="shared" si="81"/>
        <v>11159.566912609716</v>
      </c>
    </row>
    <row r="5220" spans="1:11" s="43" customFormat="1" ht="19.7" customHeight="1" x14ac:dyDescent="0.25">
      <c r="A5220" s="43" t="s">
        <v>194</v>
      </c>
      <c r="B5220" s="1" t="s">
        <v>242</v>
      </c>
      <c r="C5220" s="1" t="s">
        <v>258</v>
      </c>
      <c r="D5220" s="1" t="s">
        <v>257</v>
      </c>
      <c r="E5220" s="45" t="str">
        <f>VLOOKUP(C5220,PROCV!E$50:G$126,3,0)</f>
        <v>Audiovisual</v>
      </c>
      <c r="F5220" s="1" t="s">
        <v>416</v>
      </c>
      <c r="G5220" s="1" t="s">
        <v>265</v>
      </c>
      <c r="H5220" s="1">
        <v>2012</v>
      </c>
      <c r="I5220" s="60">
        <f>VLOOKUP(H5220,PROCV!E$33:F$44,2,0)</f>
        <v>1.3647507536516714</v>
      </c>
      <c r="J5220" s="71">
        <v>41519</v>
      </c>
      <c r="K5220" s="44">
        <f t="shared" si="81"/>
        <v>56663.086540863747</v>
      </c>
    </row>
    <row r="5221" spans="1:11" s="43" customFormat="1" ht="19.7" customHeight="1" x14ac:dyDescent="0.25">
      <c r="A5221" s="43" t="s">
        <v>194</v>
      </c>
      <c r="B5221" s="1" t="s">
        <v>242</v>
      </c>
      <c r="C5221" s="1" t="s">
        <v>256</v>
      </c>
      <c r="D5221" s="1" t="s">
        <v>255</v>
      </c>
      <c r="E5221" s="45" t="str">
        <f>VLOOKUP(C5221,PROCV!E$50:G$126,3,0)</f>
        <v>Audiovisual</v>
      </c>
      <c r="F5221" s="1" t="s">
        <v>416</v>
      </c>
      <c r="G5221" s="1" t="s">
        <v>236</v>
      </c>
      <c r="H5221" s="1">
        <v>2012</v>
      </c>
      <c r="I5221" s="60">
        <f>VLOOKUP(H5221,PROCV!E$33:F$44,2,0)</f>
        <v>1.3647507536516714</v>
      </c>
      <c r="J5221" s="71">
        <v>34265</v>
      </c>
      <c r="K5221" s="44">
        <f t="shared" si="81"/>
        <v>46763.184573874518</v>
      </c>
    </row>
    <row r="5222" spans="1:11" s="43" customFormat="1" ht="19.7" customHeight="1" x14ac:dyDescent="0.25">
      <c r="A5222" s="43" t="s">
        <v>194</v>
      </c>
      <c r="B5222" s="1" t="s">
        <v>242</v>
      </c>
      <c r="C5222" s="1" t="s">
        <v>256</v>
      </c>
      <c r="D5222" s="1" t="s">
        <v>255</v>
      </c>
      <c r="E5222" s="45" t="str">
        <f>VLOOKUP(C5222,PROCV!E$50:G$126,3,0)</f>
        <v>Audiovisual</v>
      </c>
      <c r="F5222" s="1" t="s">
        <v>416</v>
      </c>
      <c r="G5222" s="1" t="s">
        <v>265</v>
      </c>
      <c r="H5222" s="1">
        <v>2012</v>
      </c>
      <c r="I5222" s="60">
        <f>VLOOKUP(H5222,PROCV!E$33:F$44,2,0)</f>
        <v>1.3647507536516714</v>
      </c>
      <c r="J5222" s="71">
        <v>6510650</v>
      </c>
      <c r="K5222" s="44">
        <f t="shared" si="81"/>
        <v>8885414.4942622539</v>
      </c>
    </row>
    <row r="5223" spans="1:11" s="43" customFormat="1" ht="19.7" customHeight="1" x14ac:dyDescent="0.25">
      <c r="A5223" s="43" t="s">
        <v>194</v>
      </c>
      <c r="B5223" s="1" t="s">
        <v>242</v>
      </c>
      <c r="C5223" s="1" t="s">
        <v>256</v>
      </c>
      <c r="D5223" s="1" t="s">
        <v>255</v>
      </c>
      <c r="E5223" s="45" t="str">
        <f>VLOOKUP(C5223,PROCV!E$50:G$126,3,0)</f>
        <v>Audiovisual</v>
      </c>
      <c r="F5223" s="1" t="s">
        <v>416</v>
      </c>
      <c r="G5223" s="1" t="s">
        <v>265</v>
      </c>
      <c r="H5223" s="1">
        <v>2012</v>
      </c>
      <c r="I5223" s="60">
        <f>VLOOKUP(H5223,PROCV!E$33:F$44,2,0)</f>
        <v>1.3647507536516714</v>
      </c>
      <c r="J5223" s="71">
        <v>1047000</v>
      </c>
      <c r="K5223" s="44">
        <f t="shared" si="81"/>
        <v>1428894.0390733001</v>
      </c>
    </row>
    <row r="5224" spans="1:11" s="43" customFormat="1" ht="19.7" customHeight="1" x14ac:dyDescent="0.25">
      <c r="A5224" s="43" t="s">
        <v>194</v>
      </c>
      <c r="B5224" s="1" t="s">
        <v>242</v>
      </c>
      <c r="C5224" s="1" t="s">
        <v>256</v>
      </c>
      <c r="D5224" s="1" t="s">
        <v>255</v>
      </c>
      <c r="E5224" s="45" t="str">
        <f>VLOOKUP(C5224,PROCV!E$50:G$126,3,0)</f>
        <v>Audiovisual</v>
      </c>
      <c r="F5224" s="1" t="s">
        <v>416</v>
      </c>
      <c r="G5224" s="1" t="s">
        <v>236</v>
      </c>
      <c r="H5224" s="1">
        <v>2012</v>
      </c>
      <c r="I5224" s="60">
        <f>VLOOKUP(H5224,PROCV!E$33:F$44,2,0)</f>
        <v>1.3647507536516714</v>
      </c>
      <c r="J5224" s="71">
        <v>120327</v>
      </c>
      <c r="K5224" s="44">
        <f t="shared" si="81"/>
        <v>164216.36393464467</v>
      </c>
    </row>
    <row r="5225" spans="1:11" s="43" customFormat="1" ht="19.7" customHeight="1" x14ac:dyDescent="0.25">
      <c r="A5225" s="43" t="s">
        <v>194</v>
      </c>
      <c r="B5225" s="1" t="s">
        <v>242</v>
      </c>
      <c r="C5225" s="1" t="s">
        <v>256</v>
      </c>
      <c r="D5225" s="1" t="s">
        <v>255</v>
      </c>
      <c r="E5225" s="45" t="str">
        <f>VLOOKUP(C5225,PROCV!E$50:G$126,3,0)</f>
        <v>Audiovisual</v>
      </c>
      <c r="F5225" s="1" t="s">
        <v>416</v>
      </c>
      <c r="G5225" s="1" t="s">
        <v>236</v>
      </c>
      <c r="H5225" s="1">
        <v>2012</v>
      </c>
      <c r="I5225" s="60">
        <f>VLOOKUP(H5225,PROCV!E$33:F$44,2,0)</f>
        <v>1.3647507536516714</v>
      </c>
      <c r="J5225" s="71">
        <v>10000</v>
      </c>
      <c r="K5225" s="44">
        <f t="shared" si="81"/>
        <v>13647.507536516714</v>
      </c>
    </row>
    <row r="5226" spans="1:11" s="43" customFormat="1" ht="19.7" customHeight="1" x14ac:dyDescent="0.25">
      <c r="A5226" s="43" t="s">
        <v>194</v>
      </c>
      <c r="B5226" s="1" t="s">
        <v>242</v>
      </c>
      <c r="C5226" s="1" t="s">
        <v>254</v>
      </c>
      <c r="D5226" s="1" t="s">
        <v>253</v>
      </c>
      <c r="E5226" s="45" t="str">
        <f>VLOOKUP(C5226,PROCV!E$50:G$126,3,0)</f>
        <v>Música</v>
      </c>
      <c r="F5226" s="1" t="s">
        <v>416</v>
      </c>
      <c r="G5226" s="1" t="s">
        <v>236</v>
      </c>
      <c r="H5226" s="1">
        <v>2012</v>
      </c>
      <c r="I5226" s="60">
        <f>VLOOKUP(H5226,PROCV!E$33:F$44,2,0)</f>
        <v>1.3647507536516714</v>
      </c>
      <c r="J5226" s="71">
        <v>97306</v>
      </c>
      <c r="K5226" s="44">
        <f t="shared" si="81"/>
        <v>132798.43683482954</v>
      </c>
    </row>
    <row r="5227" spans="1:11" s="43" customFormat="1" ht="19.7" customHeight="1" x14ac:dyDescent="0.25">
      <c r="A5227" s="43" t="s">
        <v>194</v>
      </c>
      <c r="B5227" s="1" t="s">
        <v>242</v>
      </c>
      <c r="C5227" s="1" t="s">
        <v>254</v>
      </c>
      <c r="D5227" s="1" t="s">
        <v>253</v>
      </c>
      <c r="E5227" s="45" t="str">
        <f>VLOOKUP(C5227,PROCV!E$50:G$126,3,0)</f>
        <v>Música</v>
      </c>
      <c r="F5227" s="1" t="s">
        <v>416</v>
      </c>
      <c r="G5227" s="1" t="s">
        <v>236</v>
      </c>
      <c r="H5227" s="1">
        <v>2012</v>
      </c>
      <c r="I5227" s="60">
        <f>VLOOKUP(H5227,PROCV!E$33:F$44,2,0)</f>
        <v>1.3647507536516714</v>
      </c>
      <c r="J5227" s="71">
        <v>127619</v>
      </c>
      <c r="K5227" s="44">
        <f t="shared" si="81"/>
        <v>174168.12643027265</v>
      </c>
    </row>
    <row r="5228" spans="1:11" s="43" customFormat="1" ht="19.7" customHeight="1" x14ac:dyDescent="0.25">
      <c r="A5228" s="43" t="s">
        <v>194</v>
      </c>
      <c r="B5228" s="1" t="s">
        <v>242</v>
      </c>
      <c r="C5228" s="1" t="s">
        <v>252</v>
      </c>
      <c r="D5228" s="1" t="s">
        <v>251</v>
      </c>
      <c r="E5228" s="45" t="str">
        <f>VLOOKUP(C5228,PROCV!E$50:G$126,3,0)</f>
        <v>Audiovisual</v>
      </c>
      <c r="F5228" s="1" t="s">
        <v>416</v>
      </c>
      <c r="G5228" s="1" t="s">
        <v>236</v>
      </c>
      <c r="H5228" s="1">
        <v>2012</v>
      </c>
      <c r="I5228" s="60">
        <f>VLOOKUP(H5228,PROCV!E$33:F$44,2,0)</f>
        <v>1.3647507536516714</v>
      </c>
      <c r="J5228" s="71">
        <v>495855</v>
      </c>
      <c r="K5228" s="44">
        <f t="shared" si="81"/>
        <v>676718.48495194956</v>
      </c>
    </row>
    <row r="5229" spans="1:11" s="43" customFormat="1" ht="19.7" customHeight="1" x14ac:dyDescent="0.25">
      <c r="A5229" s="43" t="s">
        <v>194</v>
      </c>
      <c r="B5229" s="1" t="s">
        <v>242</v>
      </c>
      <c r="C5229" s="1" t="s">
        <v>252</v>
      </c>
      <c r="D5229" s="1" t="s">
        <v>251</v>
      </c>
      <c r="E5229" s="45" t="str">
        <f>VLOOKUP(C5229,PROCV!E$50:G$126,3,0)</f>
        <v>Audiovisual</v>
      </c>
      <c r="F5229" s="1" t="s">
        <v>416</v>
      </c>
      <c r="G5229" s="1" t="s">
        <v>236</v>
      </c>
      <c r="H5229" s="1">
        <v>2012</v>
      </c>
      <c r="I5229" s="60">
        <f>VLOOKUP(H5229,PROCV!E$33:F$44,2,0)</f>
        <v>1.3647507536516714</v>
      </c>
      <c r="J5229" s="71">
        <v>228589</v>
      </c>
      <c r="K5229" s="44">
        <f t="shared" si="81"/>
        <v>311967.01002648193</v>
      </c>
    </row>
    <row r="5230" spans="1:11" s="43" customFormat="1" ht="19.7" customHeight="1" x14ac:dyDescent="0.25">
      <c r="A5230" s="43" t="s">
        <v>194</v>
      </c>
      <c r="B5230" s="1" t="s">
        <v>242</v>
      </c>
      <c r="C5230" s="1" t="s">
        <v>252</v>
      </c>
      <c r="D5230" s="1" t="s">
        <v>251</v>
      </c>
      <c r="E5230" s="45" t="str">
        <f>VLOOKUP(C5230,PROCV!E$50:G$126,3,0)</f>
        <v>Audiovisual</v>
      </c>
      <c r="F5230" s="1" t="s">
        <v>416</v>
      </c>
      <c r="G5230" s="1" t="s">
        <v>236</v>
      </c>
      <c r="H5230" s="1">
        <v>2012</v>
      </c>
      <c r="I5230" s="60">
        <f>VLOOKUP(H5230,PROCV!E$33:F$44,2,0)</f>
        <v>1.3647507536516714</v>
      </c>
      <c r="J5230" s="71">
        <v>794137</v>
      </c>
      <c r="K5230" s="44">
        <f t="shared" si="81"/>
        <v>1083799.0692526775</v>
      </c>
    </row>
    <row r="5231" spans="1:11" s="43" customFormat="1" ht="19.7" customHeight="1" x14ac:dyDescent="0.25">
      <c r="A5231" s="43" t="s">
        <v>194</v>
      </c>
      <c r="B5231" s="1" t="s">
        <v>242</v>
      </c>
      <c r="C5231" s="1" t="s">
        <v>250</v>
      </c>
      <c r="D5231" s="1" t="s">
        <v>249</v>
      </c>
      <c r="E5231" s="45" t="str">
        <f>VLOOKUP(C5231,PROCV!E$50:G$126,3,0)</f>
        <v>Audiovisual</v>
      </c>
      <c r="F5231" s="1" t="s">
        <v>416</v>
      </c>
      <c r="G5231" s="1" t="s">
        <v>236</v>
      </c>
      <c r="H5231" s="1">
        <v>2012</v>
      </c>
      <c r="I5231" s="60">
        <f>VLOOKUP(H5231,PROCV!E$33:F$44,2,0)</f>
        <v>1.3647507536516714</v>
      </c>
      <c r="J5231" s="71">
        <v>19077</v>
      </c>
      <c r="K5231" s="44">
        <f t="shared" si="81"/>
        <v>26035.350127412934</v>
      </c>
    </row>
    <row r="5232" spans="1:11" s="43" customFormat="1" ht="19.7" customHeight="1" x14ac:dyDescent="0.25">
      <c r="A5232" s="43" t="s">
        <v>194</v>
      </c>
      <c r="B5232" s="1" t="s">
        <v>242</v>
      </c>
      <c r="C5232" s="1" t="s">
        <v>250</v>
      </c>
      <c r="D5232" s="1" t="s">
        <v>249</v>
      </c>
      <c r="E5232" s="45" t="str">
        <f>VLOOKUP(C5232,PROCV!E$50:G$126,3,0)</f>
        <v>Audiovisual</v>
      </c>
      <c r="F5232" s="1" t="s">
        <v>416</v>
      </c>
      <c r="G5232" s="1" t="s">
        <v>236</v>
      </c>
      <c r="H5232" s="1">
        <v>2012</v>
      </c>
      <c r="I5232" s="60">
        <f>VLOOKUP(H5232,PROCV!E$33:F$44,2,0)</f>
        <v>1.3647507536516714</v>
      </c>
      <c r="J5232" s="71">
        <v>110434</v>
      </c>
      <c r="K5232" s="44">
        <f t="shared" si="81"/>
        <v>150714.88472876869</v>
      </c>
    </row>
    <row r="5233" spans="1:11" s="43" customFormat="1" ht="19.7" customHeight="1" x14ac:dyDescent="0.25">
      <c r="A5233" s="43" t="s">
        <v>194</v>
      </c>
      <c r="B5233" s="1" t="s">
        <v>242</v>
      </c>
      <c r="C5233" s="1" t="s">
        <v>250</v>
      </c>
      <c r="D5233" s="1" t="s">
        <v>249</v>
      </c>
      <c r="E5233" s="45" t="str">
        <f>VLOOKUP(C5233,PROCV!E$50:G$126,3,0)</f>
        <v>Audiovisual</v>
      </c>
      <c r="F5233" s="1" t="s">
        <v>416</v>
      </c>
      <c r="G5233" s="1" t="s">
        <v>236</v>
      </c>
      <c r="H5233" s="1">
        <v>2012</v>
      </c>
      <c r="I5233" s="60">
        <f>VLOOKUP(H5233,PROCV!E$33:F$44,2,0)</f>
        <v>1.3647507536516714</v>
      </c>
      <c r="J5233" s="71">
        <v>664503</v>
      </c>
      <c r="K5233" s="44">
        <f t="shared" si="81"/>
        <v>906880.97005379666</v>
      </c>
    </row>
    <row r="5234" spans="1:11" s="43" customFormat="1" ht="19.7" customHeight="1" x14ac:dyDescent="0.25">
      <c r="A5234" s="43" t="s">
        <v>194</v>
      </c>
      <c r="B5234" s="1" t="s">
        <v>242</v>
      </c>
      <c r="C5234" s="1" t="s">
        <v>250</v>
      </c>
      <c r="D5234" s="1" t="s">
        <v>249</v>
      </c>
      <c r="E5234" s="45" t="str">
        <f>VLOOKUP(C5234,PROCV!E$50:G$126,3,0)</f>
        <v>Audiovisual</v>
      </c>
      <c r="F5234" s="1" t="s">
        <v>416</v>
      </c>
      <c r="G5234" s="1" t="s">
        <v>236</v>
      </c>
      <c r="H5234" s="1">
        <v>2012</v>
      </c>
      <c r="I5234" s="60">
        <f>VLOOKUP(H5234,PROCV!E$33:F$44,2,0)</f>
        <v>1.3647507536516714</v>
      </c>
      <c r="J5234" s="71">
        <v>42400</v>
      </c>
      <c r="K5234" s="44">
        <f t="shared" si="81"/>
        <v>57865.43195483087</v>
      </c>
    </row>
    <row r="5235" spans="1:11" s="43" customFormat="1" ht="19.7" customHeight="1" x14ac:dyDescent="0.25">
      <c r="A5235" s="43" t="s">
        <v>194</v>
      </c>
      <c r="B5235" s="1" t="s">
        <v>242</v>
      </c>
      <c r="C5235" s="1" t="s">
        <v>250</v>
      </c>
      <c r="D5235" s="1" t="s">
        <v>249</v>
      </c>
      <c r="E5235" s="45" t="str">
        <f>VLOOKUP(C5235,PROCV!E$50:G$126,3,0)</f>
        <v>Audiovisual</v>
      </c>
      <c r="F5235" s="1" t="s">
        <v>416</v>
      </c>
      <c r="G5235" s="1" t="s">
        <v>236</v>
      </c>
      <c r="H5235" s="1">
        <v>2012</v>
      </c>
      <c r="I5235" s="60">
        <f>VLOOKUP(H5235,PROCV!E$33:F$44,2,0)</f>
        <v>1.3647507536516714</v>
      </c>
      <c r="J5235" s="71">
        <v>36819</v>
      </c>
      <c r="K5235" s="44">
        <f t="shared" si="81"/>
        <v>50248.757998700887</v>
      </c>
    </row>
    <row r="5236" spans="1:11" s="43" customFormat="1" ht="19.7" customHeight="1" x14ac:dyDescent="0.25">
      <c r="A5236" s="43" t="s">
        <v>194</v>
      </c>
      <c r="B5236" s="1" t="s">
        <v>242</v>
      </c>
      <c r="C5236" s="1" t="s">
        <v>250</v>
      </c>
      <c r="D5236" s="1" t="s">
        <v>249</v>
      </c>
      <c r="E5236" s="45" t="str">
        <f>VLOOKUP(C5236,PROCV!E$50:G$126,3,0)</f>
        <v>Audiovisual</v>
      </c>
      <c r="F5236" s="1" t="s">
        <v>416</v>
      </c>
      <c r="G5236" s="1" t="s">
        <v>236</v>
      </c>
      <c r="H5236" s="1">
        <v>2012</v>
      </c>
      <c r="I5236" s="60">
        <f>VLOOKUP(H5236,PROCV!E$33:F$44,2,0)</f>
        <v>1.3647507536516714</v>
      </c>
      <c r="J5236" s="71">
        <v>155607</v>
      </c>
      <c r="K5236" s="44">
        <f t="shared" si="81"/>
        <v>212364.77052347563</v>
      </c>
    </row>
    <row r="5237" spans="1:11" s="43" customFormat="1" ht="19.7" customHeight="1" x14ac:dyDescent="0.25">
      <c r="A5237" s="43" t="s">
        <v>194</v>
      </c>
      <c r="B5237" s="1" t="s">
        <v>242</v>
      </c>
      <c r="C5237" s="1" t="s">
        <v>250</v>
      </c>
      <c r="D5237" s="1" t="s">
        <v>249</v>
      </c>
      <c r="E5237" s="45" t="str">
        <f>VLOOKUP(C5237,PROCV!E$50:G$126,3,0)</f>
        <v>Audiovisual</v>
      </c>
      <c r="F5237" s="1" t="s">
        <v>416</v>
      </c>
      <c r="G5237" s="1" t="s">
        <v>236</v>
      </c>
      <c r="H5237" s="1">
        <v>2012</v>
      </c>
      <c r="I5237" s="60">
        <f>VLOOKUP(H5237,PROCV!E$33:F$44,2,0)</f>
        <v>1.3647507536516714</v>
      </c>
      <c r="J5237" s="71">
        <v>20980</v>
      </c>
      <c r="K5237" s="44">
        <f t="shared" si="81"/>
        <v>28632.470811612067</v>
      </c>
    </row>
    <row r="5238" spans="1:11" s="43" customFormat="1" ht="19.7" customHeight="1" x14ac:dyDescent="0.25">
      <c r="A5238" s="43" t="s">
        <v>194</v>
      </c>
      <c r="B5238" s="1" t="s">
        <v>242</v>
      </c>
      <c r="C5238" s="1" t="s">
        <v>346</v>
      </c>
      <c r="D5238" s="1" t="s">
        <v>345</v>
      </c>
      <c r="E5238" s="45" t="str">
        <f>VLOOKUP(C5238,PROCV!E$50:G$126,3,0)</f>
        <v>Audiovisual</v>
      </c>
      <c r="F5238" s="1" t="s">
        <v>416</v>
      </c>
      <c r="G5238" s="1" t="s">
        <v>236</v>
      </c>
      <c r="H5238" s="1">
        <v>2012</v>
      </c>
      <c r="I5238" s="60">
        <f>VLOOKUP(H5238,PROCV!E$33:F$44,2,0)</f>
        <v>1.3647507536516714</v>
      </c>
      <c r="J5238" s="71">
        <v>14268</v>
      </c>
      <c r="K5238" s="44">
        <f t="shared" si="81"/>
        <v>19472.263753102048</v>
      </c>
    </row>
    <row r="5239" spans="1:11" s="43" customFormat="1" ht="19.7" customHeight="1" x14ac:dyDescent="0.25">
      <c r="A5239" s="43" t="s">
        <v>194</v>
      </c>
      <c r="B5239" s="1" t="s">
        <v>242</v>
      </c>
      <c r="C5239" s="1" t="s">
        <v>346</v>
      </c>
      <c r="D5239" s="1" t="s">
        <v>345</v>
      </c>
      <c r="E5239" s="45" t="str">
        <f>VLOOKUP(C5239,PROCV!E$50:G$126,3,0)</f>
        <v>Audiovisual</v>
      </c>
      <c r="F5239" s="1" t="s">
        <v>416</v>
      </c>
      <c r="G5239" s="1" t="s">
        <v>236</v>
      </c>
      <c r="H5239" s="1">
        <v>2012</v>
      </c>
      <c r="I5239" s="60">
        <f>VLOOKUP(H5239,PROCV!E$33:F$44,2,0)</f>
        <v>1.3647507536516714</v>
      </c>
      <c r="J5239" s="71">
        <v>27333</v>
      </c>
      <c r="K5239" s="44">
        <f t="shared" si="81"/>
        <v>37302.732349561134</v>
      </c>
    </row>
    <row r="5240" spans="1:11" s="43" customFormat="1" ht="19.7" customHeight="1" x14ac:dyDescent="0.25">
      <c r="A5240" s="43" t="s">
        <v>194</v>
      </c>
      <c r="B5240" s="1" t="s">
        <v>242</v>
      </c>
      <c r="C5240" s="1" t="s">
        <v>346</v>
      </c>
      <c r="D5240" s="1" t="s">
        <v>345</v>
      </c>
      <c r="E5240" s="45" t="str">
        <f>VLOOKUP(C5240,PROCV!E$50:G$126,3,0)</f>
        <v>Audiovisual</v>
      </c>
      <c r="F5240" s="1" t="s">
        <v>416</v>
      </c>
      <c r="G5240" s="1" t="s">
        <v>236</v>
      </c>
      <c r="H5240" s="1">
        <v>2012</v>
      </c>
      <c r="I5240" s="60">
        <f>VLOOKUP(H5240,PROCV!E$33:F$44,2,0)</f>
        <v>1.3647507536516714</v>
      </c>
      <c r="J5240" s="71">
        <v>38591</v>
      </c>
      <c r="K5240" s="44">
        <f t="shared" si="81"/>
        <v>52667.096334171649</v>
      </c>
    </row>
    <row r="5241" spans="1:11" s="43" customFormat="1" ht="19.7" customHeight="1" x14ac:dyDescent="0.25">
      <c r="A5241" s="43" t="s">
        <v>194</v>
      </c>
      <c r="B5241" s="1" t="s">
        <v>242</v>
      </c>
      <c r="C5241" s="1" t="s">
        <v>352</v>
      </c>
      <c r="D5241" s="1" t="s">
        <v>351</v>
      </c>
      <c r="E5241" s="45" t="str">
        <f>VLOOKUP(C5241,PROCV!E$50:G$126,3,0)</f>
        <v>Audiovisual</v>
      </c>
      <c r="F5241" s="1" t="s">
        <v>416</v>
      </c>
      <c r="G5241" s="1" t="s">
        <v>236</v>
      </c>
      <c r="H5241" s="1">
        <v>2012</v>
      </c>
      <c r="I5241" s="60">
        <f>VLOOKUP(H5241,PROCV!E$33:F$44,2,0)</f>
        <v>1.3647507536516714</v>
      </c>
      <c r="J5241" s="71">
        <v>30234</v>
      </c>
      <c r="K5241" s="44">
        <f t="shared" si="81"/>
        <v>41261.874285904632</v>
      </c>
    </row>
    <row r="5242" spans="1:11" s="43" customFormat="1" ht="19.7" customHeight="1" x14ac:dyDescent="0.25">
      <c r="A5242" s="43" t="s">
        <v>194</v>
      </c>
      <c r="B5242" s="1" t="s">
        <v>242</v>
      </c>
      <c r="C5242" s="1" t="s">
        <v>303</v>
      </c>
      <c r="D5242" s="1" t="s">
        <v>302</v>
      </c>
      <c r="E5242" s="45" t="str">
        <f>VLOOKUP(C5242,PROCV!E$50:G$126,3,0)</f>
        <v>Educação e Criação em Artes</v>
      </c>
      <c r="F5242" s="1" t="s">
        <v>416</v>
      </c>
      <c r="G5242" s="1" t="s">
        <v>236</v>
      </c>
      <c r="H5242" s="1">
        <v>2012</v>
      </c>
      <c r="I5242" s="60">
        <f>VLOOKUP(H5242,PROCV!E$33:F$44,2,0)</f>
        <v>1.3647507536516714</v>
      </c>
      <c r="J5242" s="71">
        <v>9043</v>
      </c>
      <c r="K5242" s="44">
        <f t="shared" si="81"/>
        <v>12341.441065272065</v>
      </c>
    </row>
    <row r="5243" spans="1:11" s="43" customFormat="1" ht="19.7" customHeight="1" x14ac:dyDescent="0.25">
      <c r="A5243" s="43" t="s">
        <v>194</v>
      </c>
      <c r="B5243" s="1" t="s">
        <v>242</v>
      </c>
      <c r="C5243" s="1" t="s">
        <v>303</v>
      </c>
      <c r="D5243" s="1" t="s">
        <v>302</v>
      </c>
      <c r="E5243" s="45" t="str">
        <f>VLOOKUP(C5243,PROCV!E$50:G$126,3,0)</f>
        <v>Educação e Criação em Artes</v>
      </c>
      <c r="F5243" s="1" t="s">
        <v>416</v>
      </c>
      <c r="G5243" s="1" t="s">
        <v>236</v>
      </c>
      <c r="H5243" s="1">
        <v>2012</v>
      </c>
      <c r="I5243" s="60">
        <f>VLOOKUP(H5243,PROCV!E$33:F$44,2,0)</f>
        <v>1.3647507536516714</v>
      </c>
      <c r="J5243" s="71">
        <v>37511</v>
      </c>
      <c r="K5243" s="44">
        <f t="shared" si="81"/>
        <v>51193.165520227849</v>
      </c>
    </row>
    <row r="5244" spans="1:11" s="43" customFormat="1" ht="19.7" customHeight="1" x14ac:dyDescent="0.25">
      <c r="A5244" s="43" t="s">
        <v>194</v>
      </c>
      <c r="B5244" s="1" t="s">
        <v>242</v>
      </c>
      <c r="C5244" s="1" t="s">
        <v>295</v>
      </c>
      <c r="D5244" s="1" t="s">
        <v>294</v>
      </c>
      <c r="E5244" s="45" t="str">
        <f>VLOOKUP(C5244,PROCV!E$50:G$126,3,0)</f>
        <v>Educação e Criação em Artes</v>
      </c>
      <c r="F5244" s="1" t="s">
        <v>416</v>
      </c>
      <c r="G5244" s="1" t="s">
        <v>236</v>
      </c>
      <c r="H5244" s="1">
        <v>2012</v>
      </c>
      <c r="I5244" s="60">
        <f>VLOOKUP(H5244,PROCV!E$33:F$44,2,0)</f>
        <v>1.3647507536516714</v>
      </c>
      <c r="J5244" s="1">
        <v>856</v>
      </c>
      <c r="K5244" s="44">
        <f t="shared" si="81"/>
        <v>1168.2266451258308</v>
      </c>
    </row>
    <row r="5245" spans="1:11" s="43" customFormat="1" ht="19.7" customHeight="1" x14ac:dyDescent="0.25">
      <c r="A5245" s="43" t="s">
        <v>194</v>
      </c>
      <c r="B5245" s="1" t="s">
        <v>242</v>
      </c>
      <c r="C5245" s="1" t="s">
        <v>295</v>
      </c>
      <c r="D5245" s="1" t="s">
        <v>294</v>
      </c>
      <c r="E5245" s="45" t="str">
        <f>VLOOKUP(C5245,PROCV!E$50:G$126,3,0)</f>
        <v>Educação e Criação em Artes</v>
      </c>
      <c r="F5245" s="1" t="s">
        <v>416</v>
      </c>
      <c r="G5245" s="1" t="s">
        <v>236</v>
      </c>
      <c r="H5245" s="1">
        <v>2012</v>
      </c>
      <c r="I5245" s="60">
        <f>VLOOKUP(H5245,PROCV!E$33:F$44,2,0)</f>
        <v>1.3647507536516714</v>
      </c>
      <c r="J5245" s="71">
        <v>116324</v>
      </c>
      <c r="K5245" s="44">
        <f t="shared" si="81"/>
        <v>158753.26666777703</v>
      </c>
    </row>
    <row r="5246" spans="1:11" s="43" customFormat="1" ht="19.7" customHeight="1" x14ac:dyDescent="0.25">
      <c r="A5246" s="43" t="s">
        <v>194</v>
      </c>
      <c r="B5246" s="1" t="s">
        <v>242</v>
      </c>
      <c r="C5246" s="1" t="s">
        <v>295</v>
      </c>
      <c r="D5246" s="1" t="s">
        <v>294</v>
      </c>
      <c r="E5246" s="45" t="str">
        <f>VLOOKUP(C5246,PROCV!E$50:G$126,3,0)</f>
        <v>Educação e Criação em Artes</v>
      </c>
      <c r="F5246" s="1" t="s">
        <v>416</v>
      </c>
      <c r="G5246" s="1" t="s">
        <v>236</v>
      </c>
      <c r="H5246" s="1">
        <v>2012</v>
      </c>
      <c r="I5246" s="60">
        <f>VLOOKUP(H5246,PROCV!E$33:F$44,2,0)</f>
        <v>1.3647507536516714</v>
      </c>
      <c r="J5246" s="71">
        <v>5000</v>
      </c>
      <c r="K5246" s="44">
        <f t="shared" si="81"/>
        <v>6823.753768258357</v>
      </c>
    </row>
    <row r="5247" spans="1:11" s="43" customFormat="1" ht="19.7" customHeight="1" x14ac:dyDescent="0.25">
      <c r="A5247" s="43" t="s">
        <v>194</v>
      </c>
      <c r="B5247" s="1" t="s">
        <v>242</v>
      </c>
      <c r="C5247" s="1" t="s">
        <v>248</v>
      </c>
      <c r="D5247" s="1" t="s">
        <v>247</v>
      </c>
      <c r="E5247" s="45" t="str">
        <f>VLOOKUP(C5247,PROCV!E$50:G$126,3,0)</f>
        <v>Educação e Criação em Artes</v>
      </c>
      <c r="F5247" s="1" t="s">
        <v>416</v>
      </c>
      <c r="G5247" s="1" t="s">
        <v>236</v>
      </c>
      <c r="H5247" s="1">
        <v>2012</v>
      </c>
      <c r="I5247" s="60">
        <f>VLOOKUP(H5247,PROCV!E$33:F$44,2,0)</f>
        <v>1.3647507536516714</v>
      </c>
      <c r="J5247" s="71">
        <v>13098</v>
      </c>
      <c r="K5247" s="44">
        <f t="shared" si="81"/>
        <v>17875.505371329593</v>
      </c>
    </row>
    <row r="5248" spans="1:11" s="43" customFormat="1" ht="19.7" customHeight="1" x14ac:dyDescent="0.25">
      <c r="A5248" s="43" t="s">
        <v>194</v>
      </c>
      <c r="B5248" s="1" t="s">
        <v>242</v>
      </c>
      <c r="C5248" s="1" t="s">
        <v>248</v>
      </c>
      <c r="D5248" s="1" t="s">
        <v>247</v>
      </c>
      <c r="E5248" s="45" t="str">
        <f>VLOOKUP(C5248,PROCV!E$50:G$126,3,0)</f>
        <v>Educação e Criação em Artes</v>
      </c>
      <c r="F5248" s="1" t="s">
        <v>416</v>
      </c>
      <c r="G5248" s="1" t="s">
        <v>236</v>
      </c>
      <c r="H5248" s="1">
        <v>2012</v>
      </c>
      <c r="I5248" s="60">
        <f>VLOOKUP(H5248,PROCV!E$33:F$44,2,0)</f>
        <v>1.3647507536516714</v>
      </c>
      <c r="J5248" s="71">
        <v>68105</v>
      </c>
      <c r="K5248" s="44">
        <f t="shared" si="81"/>
        <v>92946.350077447089</v>
      </c>
    </row>
    <row r="5249" spans="1:11" s="43" customFormat="1" ht="19.7" customHeight="1" x14ac:dyDescent="0.25">
      <c r="A5249" s="43" t="s">
        <v>194</v>
      </c>
      <c r="B5249" s="1" t="s">
        <v>242</v>
      </c>
      <c r="C5249" s="1" t="s">
        <v>340</v>
      </c>
      <c r="D5249" s="1" t="s">
        <v>339</v>
      </c>
      <c r="E5249" s="45" t="str">
        <f>VLOOKUP(C5249,PROCV!E$50:G$126,3,0)</f>
        <v>Artes Cênicas e Espetáculos</v>
      </c>
      <c r="F5249" s="1" t="s">
        <v>416</v>
      </c>
      <c r="G5249" s="1" t="s">
        <v>236</v>
      </c>
      <c r="H5249" s="1">
        <v>2012</v>
      </c>
      <c r="I5249" s="60">
        <f>VLOOKUP(H5249,PROCV!E$33:F$44,2,0)</f>
        <v>1.3647507536516714</v>
      </c>
      <c r="J5249" s="71">
        <v>26952</v>
      </c>
      <c r="K5249" s="44">
        <f t="shared" si="81"/>
        <v>36782.762312419851</v>
      </c>
    </row>
    <row r="5250" spans="1:11" s="43" customFormat="1" ht="19.7" customHeight="1" x14ac:dyDescent="0.25">
      <c r="A5250" s="43" t="s">
        <v>194</v>
      </c>
      <c r="B5250" s="1" t="s">
        <v>242</v>
      </c>
      <c r="C5250" s="1" t="s">
        <v>246</v>
      </c>
      <c r="D5250" s="1" t="s">
        <v>245</v>
      </c>
      <c r="E5250" s="45" t="str">
        <f>VLOOKUP(C5250,PROCV!E$50:G$126,3,0)</f>
        <v>Artes Cênicas e Espetáculos</v>
      </c>
      <c r="F5250" s="1" t="s">
        <v>416</v>
      </c>
      <c r="G5250" s="1" t="s">
        <v>236</v>
      </c>
      <c r="H5250" s="1">
        <v>2012</v>
      </c>
      <c r="I5250" s="60">
        <f>VLOOKUP(H5250,PROCV!E$33:F$44,2,0)</f>
        <v>1.3647507536516714</v>
      </c>
      <c r="J5250" s="71">
        <v>12435</v>
      </c>
      <c r="K5250" s="44">
        <f t="shared" si="81"/>
        <v>16970.675621658535</v>
      </c>
    </row>
    <row r="5251" spans="1:11" s="43" customFormat="1" ht="19.7" customHeight="1" x14ac:dyDescent="0.25">
      <c r="A5251" s="43" t="s">
        <v>194</v>
      </c>
      <c r="B5251" s="1" t="s">
        <v>242</v>
      </c>
      <c r="C5251" s="1" t="s">
        <v>246</v>
      </c>
      <c r="D5251" s="1" t="s">
        <v>245</v>
      </c>
      <c r="E5251" s="45" t="str">
        <f>VLOOKUP(C5251,PROCV!E$50:G$126,3,0)</f>
        <v>Artes Cênicas e Espetáculos</v>
      </c>
      <c r="F5251" s="1" t="s">
        <v>416</v>
      </c>
      <c r="G5251" s="1" t="s">
        <v>236</v>
      </c>
      <c r="H5251" s="1">
        <v>2012</v>
      </c>
      <c r="I5251" s="60">
        <f>VLOOKUP(H5251,PROCV!E$33:F$44,2,0)</f>
        <v>1.3647507536516714</v>
      </c>
      <c r="J5251" s="71">
        <v>39368</v>
      </c>
      <c r="K5251" s="44">
        <f t="shared" ref="K5251:K5314" si="82">J5251*I5251</f>
        <v>53727.507669758998</v>
      </c>
    </row>
    <row r="5252" spans="1:11" s="43" customFormat="1" ht="19.7" customHeight="1" x14ac:dyDescent="0.25">
      <c r="A5252" s="43" t="s">
        <v>194</v>
      </c>
      <c r="B5252" s="1" t="s">
        <v>242</v>
      </c>
      <c r="C5252" s="1" t="s">
        <v>246</v>
      </c>
      <c r="D5252" s="1" t="s">
        <v>245</v>
      </c>
      <c r="E5252" s="45" t="str">
        <f>VLOOKUP(C5252,PROCV!E$50:G$126,3,0)</f>
        <v>Artes Cênicas e Espetáculos</v>
      </c>
      <c r="F5252" s="1" t="s">
        <v>416</v>
      </c>
      <c r="G5252" s="1" t="s">
        <v>236</v>
      </c>
      <c r="H5252" s="1">
        <v>2012</v>
      </c>
      <c r="I5252" s="60">
        <f>VLOOKUP(H5252,PROCV!E$33:F$44,2,0)</f>
        <v>1.3647507536516714</v>
      </c>
      <c r="J5252" s="71">
        <v>201249</v>
      </c>
      <c r="K5252" s="44">
        <f t="shared" si="82"/>
        <v>274654.72442164522</v>
      </c>
    </row>
    <row r="5253" spans="1:11" s="43" customFormat="1" ht="19.7" customHeight="1" x14ac:dyDescent="0.25">
      <c r="A5253" s="43" t="s">
        <v>194</v>
      </c>
      <c r="B5253" s="1" t="s">
        <v>242</v>
      </c>
      <c r="C5253" s="1" t="s">
        <v>322</v>
      </c>
      <c r="D5253" s="1" t="s">
        <v>321</v>
      </c>
      <c r="E5253" s="45" t="str">
        <f>VLOOKUP(C5253,PROCV!E$50:G$126,3,0)</f>
        <v>Artes Cênicas e Espetáculos</v>
      </c>
      <c r="F5253" s="1" t="s">
        <v>415</v>
      </c>
      <c r="G5253" s="1" t="s">
        <v>265</v>
      </c>
      <c r="H5253" s="1">
        <v>2012</v>
      </c>
      <c r="I5253" s="60">
        <f>VLOOKUP(H5253,PROCV!E$33:F$44,2,0)</f>
        <v>1.3647507536516714</v>
      </c>
      <c r="J5253" s="71">
        <v>319930</v>
      </c>
      <c r="K5253" s="44">
        <f t="shared" si="82"/>
        <v>436624.70861577924</v>
      </c>
    </row>
    <row r="5254" spans="1:11" s="43" customFormat="1" ht="19.7" customHeight="1" x14ac:dyDescent="0.25">
      <c r="A5254" s="43" t="s">
        <v>194</v>
      </c>
      <c r="B5254" s="1" t="s">
        <v>242</v>
      </c>
      <c r="C5254" s="1" t="s">
        <v>244</v>
      </c>
      <c r="D5254" s="1" t="s">
        <v>243</v>
      </c>
      <c r="E5254" s="45" t="str">
        <f>VLOOKUP(C5254,PROCV!E$50:G$126,3,0)</f>
        <v>Artes Cênicas e Espetáculos</v>
      </c>
      <c r="F5254" s="1" t="s">
        <v>416</v>
      </c>
      <c r="G5254" s="1" t="s">
        <v>236</v>
      </c>
      <c r="H5254" s="1">
        <v>2012</v>
      </c>
      <c r="I5254" s="60">
        <f>VLOOKUP(H5254,PROCV!E$33:F$44,2,0)</f>
        <v>1.3647507536516714</v>
      </c>
      <c r="J5254" s="71">
        <v>4531</v>
      </c>
      <c r="K5254" s="44">
        <f t="shared" si="82"/>
        <v>6183.6856647957229</v>
      </c>
    </row>
    <row r="5255" spans="1:11" s="43" customFormat="1" ht="19.7" customHeight="1" x14ac:dyDescent="0.25">
      <c r="A5255" s="43" t="s">
        <v>194</v>
      </c>
      <c r="B5255" s="1" t="s">
        <v>242</v>
      </c>
      <c r="C5255" s="1" t="s">
        <v>244</v>
      </c>
      <c r="D5255" s="1" t="s">
        <v>243</v>
      </c>
      <c r="E5255" s="45" t="str">
        <f>VLOOKUP(C5255,PROCV!E$50:G$126,3,0)</f>
        <v>Artes Cênicas e Espetáculos</v>
      </c>
      <c r="F5255" s="1" t="s">
        <v>416</v>
      </c>
      <c r="G5255" s="1" t="s">
        <v>236</v>
      </c>
      <c r="H5255" s="1">
        <v>2012</v>
      </c>
      <c r="I5255" s="60">
        <f>VLOOKUP(H5255,PROCV!E$33:F$44,2,0)</f>
        <v>1.3647507536516714</v>
      </c>
      <c r="J5255" s="71">
        <v>32318</v>
      </c>
      <c r="K5255" s="44">
        <f t="shared" si="82"/>
        <v>44106.014856514717</v>
      </c>
    </row>
    <row r="5256" spans="1:11" s="43" customFormat="1" ht="19.7" customHeight="1" x14ac:dyDescent="0.25">
      <c r="A5256" s="43" t="s">
        <v>194</v>
      </c>
      <c r="B5256" s="1" t="s">
        <v>242</v>
      </c>
      <c r="C5256" s="1" t="s">
        <v>244</v>
      </c>
      <c r="D5256" s="1" t="s">
        <v>243</v>
      </c>
      <c r="E5256" s="45" t="str">
        <f>VLOOKUP(C5256,PROCV!E$50:G$126,3,0)</f>
        <v>Artes Cênicas e Espetáculos</v>
      </c>
      <c r="F5256" s="1" t="s">
        <v>416</v>
      </c>
      <c r="G5256" s="1" t="s">
        <v>236</v>
      </c>
      <c r="H5256" s="1">
        <v>2012</v>
      </c>
      <c r="I5256" s="60">
        <f>VLOOKUP(H5256,PROCV!E$33:F$44,2,0)</f>
        <v>1.3647507536516714</v>
      </c>
      <c r="J5256" s="71">
        <v>320598</v>
      </c>
      <c r="K5256" s="44">
        <f t="shared" si="82"/>
        <v>437536.36211921857</v>
      </c>
    </row>
    <row r="5257" spans="1:11" s="43" customFormat="1" ht="19.7" customHeight="1" x14ac:dyDescent="0.25">
      <c r="A5257" s="43" t="s">
        <v>194</v>
      </c>
      <c r="B5257" s="1" t="s">
        <v>242</v>
      </c>
      <c r="C5257" s="1" t="s">
        <v>238</v>
      </c>
      <c r="D5257" s="1" t="s">
        <v>237</v>
      </c>
      <c r="E5257" s="45" t="str">
        <f>VLOOKUP(C5257,PROCV!E$50:G$126,3,0)</f>
        <v>Artes Cênicas e Espetáculos</v>
      </c>
      <c r="F5257" s="1" t="s">
        <v>416</v>
      </c>
      <c r="G5257" s="1" t="s">
        <v>236</v>
      </c>
      <c r="H5257" s="1">
        <v>2012</v>
      </c>
      <c r="I5257" s="60">
        <f>VLOOKUP(H5257,PROCV!E$33:F$44,2,0)</f>
        <v>1.3647507536516714</v>
      </c>
      <c r="J5257" s="71">
        <v>193492</v>
      </c>
      <c r="K5257" s="44">
        <f t="shared" si="82"/>
        <v>264068.35282556922</v>
      </c>
    </row>
    <row r="5258" spans="1:11" s="43" customFormat="1" ht="19.7" customHeight="1" x14ac:dyDescent="0.25">
      <c r="A5258" s="43" t="s">
        <v>194</v>
      </c>
      <c r="B5258" s="1" t="s">
        <v>242</v>
      </c>
      <c r="C5258" s="1" t="s">
        <v>238</v>
      </c>
      <c r="D5258" s="1" t="s">
        <v>237</v>
      </c>
      <c r="E5258" s="45" t="str">
        <f>VLOOKUP(C5258,PROCV!E$50:G$126,3,0)</f>
        <v>Artes Cênicas e Espetáculos</v>
      </c>
      <c r="F5258" s="1" t="s">
        <v>416</v>
      </c>
      <c r="G5258" s="1" t="s">
        <v>236</v>
      </c>
      <c r="H5258" s="1">
        <v>2012</v>
      </c>
      <c r="I5258" s="60">
        <f>VLOOKUP(H5258,PROCV!E$33:F$44,2,0)</f>
        <v>1.3647507536516714</v>
      </c>
      <c r="J5258" s="71">
        <v>183500</v>
      </c>
      <c r="K5258" s="44">
        <f t="shared" si="82"/>
        <v>250431.76329508171</v>
      </c>
    </row>
    <row r="5259" spans="1:11" s="43" customFormat="1" ht="19.7" customHeight="1" x14ac:dyDescent="0.25">
      <c r="A5259" s="43" t="s">
        <v>194</v>
      </c>
      <c r="B5259" s="1" t="s">
        <v>242</v>
      </c>
      <c r="C5259" s="1" t="s">
        <v>238</v>
      </c>
      <c r="D5259" s="1" t="s">
        <v>237</v>
      </c>
      <c r="E5259" s="45" t="str">
        <f>VLOOKUP(C5259,PROCV!E$50:G$126,3,0)</f>
        <v>Artes Cênicas e Espetáculos</v>
      </c>
      <c r="F5259" s="1" t="s">
        <v>416</v>
      </c>
      <c r="G5259" s="1" t="s">
        <v>236</v>
      </c>
      <c r="H5259" s="1">
        <v>2012</v>
      </c>
      <c r="I5259" s="60">
        <f>VLOOKUP(H5259,PROCV!E$33:F$44,2,0)</f>
        <v>1.3647507536516714</v>
      </c>
      <c r="J5259" s="71">
        <v>52644</v>
      </c>
      <c r="K5259" s="44">
        <f t="shared" si="82"/>
        <v>71845.938675238591</v>
      </c>
    </row>
    <row r="5260" spans="1:11" s="43" customFormat="1" ht="19.7" customHeight="1" x14ac:dyDescent="0.25">
      <c r="A5260" s="43" t="s">
        <v>194</v>
      </c>
      <c r="B5260" s="1" t="s">
        <v>242</v>
      </c>
      <c r="C5260" s="1" t="s">
        <v>238</v>
      </c>
      <c r="D5260" s="1" t="s">
        <v>237</v>
      </c>
      <c r="E5260" s="45" t="str">
        <f>VLOOKUP(C5260,PROCV!E$50:G$126,3,0)</f>
        <v>Artes Cênicas e Espetáculos</v>
      </c>
      <c r="F5260" s="1" t="s">
        <v>416</v>
      </c>
      <c r="G5260" s="1" t="s">
        <v>236</v>
      </c>
      <c r="H5260" s="1">
        <v>2012</v>
      </c>
      <c r="I5260" s="60">
        <f>VLOOKUP(H5260,PROCV!E$33:F$44,2,0)</f>
        <v>1.3647507536516714</v>
      </c>
      <c r="J5260" s="71">
        <v>576866</v>
      </c>
      <c r="K5260" s="44">
        <f t="shared" si="82"/>
        <v>787278.30825602508</v>
      </c>
    </row>
    <row r="5261" spans="1:11" s="43" customFormat="1" ht="19.7" customHeight="1" x14ac:dyDescent="0.25">
      <c r="A5261" s="43" t="s">
        <v>194</v>
      </c>
      <c r="B5261" s="1" t="s">
        <v>242</v>
      </c>
      <c r="C5261" s="1" t="s">
        <v>241</v>
      </c>
      <c r="D5261" s="1" t="s">
        <v>240</v>
      </c>
      <c r="E5261" s="45" t="str">
        <f>VLOOKUP(C5261,PROCV!E$50:G$126,3,0)</f>
        <v>Artes Cênicas e Espetáculos</v>
      </c>
      <c r="F5261" s="1" t="s">
        <v>416</v>
      </c>
      <c r="G5261" s="1" t="s">
        <v>236</v>
      </c>
      <c r="H5261" s="1">
        <v>2012</v>
      </c>
      <c r="I5261" s="60">
        <f>VLOOKUP(H5261,PROCV!E$33:F$44,2,0)</f>
        <v>1.3647507536516714</v>
      </c>
      <c r="J5261" s="71">
        <v>261727</v>
      </c>
      <c r="K5261" s="44">
        <f t="shared" si="82"/>
        <v>357192.120500991</v>
      </c>
    </row>
    <row r="5262" spans="1:11" s="43" customFormat="1" ht="19.7" customHeight="1" x14ac:dyDescent="0.25">
      <c r="A5262" s="43" t="s">
        <v>194</v>
      </c>
      <c r="B5262" s="1" t="s">
        <v>242</v>
      </c>
      <c r="C5262" s="1" t="s">
        <v>241</v>
      </c>
      <c r="D5262" s="1" t="s">
        <v>240</v>
      </c>
      <c r="E5262" s="45" t="str">
        <f>VLOOKUP(C5262,PROCV!E$50:G$126,3,0)</f>
        <v>Artes Cênicas e Espetáculos</v>
      </c>
      <c r="F5262" s="1" t="s">
        <v>416</v>
      </c>
      <c r="G5262" s="1" t="s">
        <v>236</v>
      </c>
      <c r="H5262" s="1">
        <v>2012</v>
      </c>
      <c r="I5262" s="60">
        <f>VLOOKUP(H5262,PROCV!E$33:F$44,2,0)</f>
        <v>1.3647507536516714</v>
      </c>
      <c r="J5262" s="71">
        <v>310200</v>
      </c>
      <c r="K5262" s="44">
        <f t="shared" si="82"/>
        <v>423345.68378274847</v>
      </c>
    </row>
    <row r="5263" spans="1:11" s="43" customFormat="1" ht="19.7" customHeight="1" x14ac:dyDescent="0.25">
      <c r="A5263" s="43" t="s">
        <v>194</v>
      </c>
      <c r="B5263" s="1" t="s">
        <v>242</v>
      </c>
      <c r="C5263" s="1" t="s">
        <v>241</v>
      </c>
      <c r="D5263" s="1" t="s">
        <v>240</v>
      </c>
      <c r="E5263" s="45" t="str">
        <f>VLOOKUP(C5263,PROCV!E$50:G$126,3,0)</f>
        <v>Artes Cênicas e Espetáculos</v>
      </c>
      <c r="F5263" s="1" t="s">
        <v>416</v>
      </c>
      <c r="G5263" s="1" t="s">
        <v>236</v>
      </c>
      <c r="H5263" s="1">
        <v>2012</v>
      </c>
      <c r="I5263" s="60">
        <f>VLOOKUP(H5263,PROCV!E$33:F$44,2,0)</f>
        <v>1.3647507536516714</v>
      </c>
      <c r="J5263" s="71">
        <v>272832</v>
      </c>
      <c r="K5263" s="44">
        <f t="shared" si="82"/>
        <v>372347.67762029282</v>
      </c>
    </row>
    <row r="5264" spans="1:11" s="43" customFormat="1" ht="19.7" customHeight="1" x14ac:dyDescent="0.25">
      <c r="A5264" s="43" t="s">
        <v>194</v>
      </c>
      <c r="B5264" s="1" t="s">
        <v>242</v>
      </c>
      <c r="C5264" s="1" t="s">
        <v>241</v>
      </c>
      <c r="D5264" s="1" t="s">
        <v>240</v>
      </c>
      <c r="E5264" s="45" t="str">
        <f>VLOOKUP(C5264,PROCV!E$50:G$126,3,0)</f>
        <v>Artes Cênicas e Espetáculos</v>
      </c>
      <c r="F5264" s="1" t="s">
        <v>416</v>
      </c>
      <c r="G5264" s="1" t="s">
        <v>236</v>
      </c>
      <c r="H5264" s="1">
        <v>2012</v>
      </c>
      <c r="I5264" s="60">
        <f>VLOOKUP(H5264,PROCV!E$33:F$44,2,0)</f>
        <v>1.3647507536516714</v>
      </c>
      <c r="J5264" s="71">
        <v>449869</v>
      </c>
      <c r="K5264" s="44">
        <f t="shared" si="82"/>
        <v>613959.05679452373</v>
      </c>
    </row>
    <row r="5265" spans="1:11" s="43" customFormat="1" ht="19.7" customHeight="1" x14ac:dyDescent="0.25">
      <c r="A5265" s="43" t="s">
        <v>194</v>
      </c>
      <c r="B5265" s="1" t="s">
        <v>242</v>
      </c>
      <c r="C5265" s="1" t="s">
        <v>241</v>
      </c>
      <c r="D5265" s="1" t="s">
        <v>240</v>
      </c>
      <c r="E5265" s="45" t="str">
        <f>VLOOKUP(C5265,PROCV!E$50:G$126,3,0)</f>
        <v>Artes Cênicas e Espetáculos</v>
      </c>
      <c r="F5265" s="1" t="s">
        <v>416</v>
      </c>
      <c r="G5265" s="1" t="s">
        <v>236</v>
      </c>
      <c r="H5265" s="1">
        <v>2012</v>
      </c>
      <c r="I5265" s="60">
        <f>VLOOKUP(H5265,PROCV!E$33:F$44,2,0)</f>
        <v>1.3647507536516714</v>
      </c>
      <c r="J5265" s="71">
        <v>993443</v>
      </c>
      <c r="K5265" s="44">
        <f t="shared" si="82"/>
        <v>1355802.0829599774</v>
      </c>
    </row>
    <row r="5266" spans="1:11" s="43" customFormat="1" ht="19.7" customHeight="1" x14ac:dyDescent="0.25">
      <c r="A5266" s="43" t="s">
        <v>194</v>
      </c>
      <c r="B5266" s="1" t="s">
        <v>242</v>
      </c>
      <c r="C5266" s="1" t="s">
        <v>313</v>
      </c>
      <c r="D5266" s="1" t="s">
        <v>312</v>
      </c>
      <c r="E5266" s="45" t="str">
        <f>VLOOKUP(C5266,PROCV!E$50:G$126,3,0)</f>
        <v>Patrimônio</v>
      </c>
      <c r="F5266" s="1" t="s">
        <v>415</v>
      </c>
      <c r="G5266" s="1" t="s">
        <v>265</v>
      </c>
      <c r="H5266" s="1">
        <v>2012</v>
      </c>
      <c r="I5266" s="60">
        <f>VLOOKUP(H5266,PROCV!E$33:F$44,2,0)</f>
        <v>1.3647507536516714</v>
      </c>
      <c r="J5266" s="71">
        <v>10210000</v>
      </c>
      <c r="K5266" s="44">
        <f t="shared" si="82"/>
        <v>13934105.194783565</v>
      </c>
    </row>
    <row r="5267" spans="1:11" s="43" customFormat="1" ht="19.7" customHeight="1" x14ac:dyDescent="0.25">
      <c r="A5267" s="43" t="s">
        <v>194</v>
      </c>
      <c r="B5267" s="1" t="s">
        <v>242</v>
      </c>
      <c r="C5267" s="1" t="s">
        <v>301</v>
      </c>
      <c r="D5267" s="1" t="s">
        <v>300</v>
      </c>
      <c r="E5267" s="45" t="str">
        <f>VLOOKUP(C5267,PROCV!E$50:G$126,3,0)</f>
        <v>Patrimônio</v>
      </c>
      <c r="F5267" s="1" t="s">
        <v>415</v>
      </c>
      <c r="G5267" s="1" t="s">
        <v>265</v>
      </c>
      <c r="H5267" s="1">
        <v>2012</v>
      </c>
      <c r="I5267" s="60">
        <f>VLOOKUP(H5267,PROCV!E$33:F$44,2,0)</f>
        <v>1.3647507536516714</v>
      </c>
      <c r="J5267" s="71">
        <v>2400000</v>
      </c>
      <c r="K5267" s="44">
        <f t="shared" si="82"/>
        <v>3275401.8087640116</v>
      </c>
    </row>
    <row r="5268" spans="1:11" s="43" customFormat="1" ht="19.7" customHeight="1" x14ac:dyDescent="0.25">
      <c r="A5268" s="43" t="s">
        <v>194</v>
      </c>
      <c r="B5268" s="1" t="s">
        <v>242</v>
      </c>
      <c r="C5268" s="1" t="s">
        <v>318</v>
      </c>
      <c r="D5268" s="1" t="s">
        <v>317</v>
      </c>
      <c r="E5268" s="45" t="str">
        <f>VLOOKUP(C5268,PROCV!E$50:G$126,3,0)</f>
        <v>Patrimônio</v>
      </c>
      <c r="F5268" s="1" t="s">
        <v>415</v>
      </c>
      <c r="G5268" s="1" t="s">
        <v>265</v>
      </c>
      <c r="H5268" s="1">
        <v>2012</v>
      </c>
      <c r="I5268" s="60">
        <f>VLOOKUP(H5268,PROCV!E$33:F$44,2,0)</f>
        <v>1.3647507536516714</v>
      </c>
      <c r="J5268" s="71">
        <v>156326</v>
      </c>
      <c r="K5268" s="44">
        <f t="shared" si="82"/>
        <v>213346.02631535119</v>
      </c>
    </row>
    <row r="5269" spans="1:11" s="43" customFormat="1" ht="19.7" customHeight="1" x14ac:dyDescent="0.25">
      <c r="A5269" s="43" t="s">
        <v>194</v>
      </c>
      <c r="B5269" s="1" t="s">
        <v>242</v>
      </c>
      <c r="C5269" s="1" t="s">
        <v>318</v>
      </c>
      <c r="D5269" s="1" t="s">
        <v>317</v>
      </c>
      <c r="E5269" s="45" t="str">
        <f>VLOOKUP(C5269,PROCV!E$50:G$126,3,0)</f>
        <v>Patrimônio</v>
      </c>
      <c r="F5269" s="1" t="s">
        <v>415</v>
      </c>
      <c r="G5269" s="1" t="s">
        <v>265</v>
      </c>
      <c r="H5269" s="1">
        <v>2012</v>
      </c>
      <c r="I5269" s="60">
        <f>VLOOKUP(H5269,PROCV!E$33:F$44,2,0)</f>
        <v>1.3647507536516714</v>
      </c>
      <c r="J5269" s="71">
        <v>2800000</v>
      </c>
      <c r="K5269" s="44">
        <f t="shared" si="82"/>
        <v>3821302.11022468</v>
      </c>
    </row>
    <row r="5270" spans="1:11" s="43" customFormat="1" ht="19.7" customHeight="1" x14ac:dyDescent="0.25">
      <c r="A5270" s="43" t="s">
        <v>194</v>
      </c>
      <c r="B5270" s="1" t="s">
        <v>242</v>
      </c>
      <c r="C5270" s="1" t="s">
        <v>318</v>
      </c>
      <c r="D5270" s="1" t="s">
        <v>317</v>
      </c>
      <c r="E5270" s="45" t="str">
        <f>VLOOKUP(C5270,PROCV!E$50:G$126,3,0)</f>
        <v>Patrimônio</v>
      </c>
      <c r="F5270" s="1" t="s">
        <v>415</v>
      </c>
      <c r="G5270" s="1" t="s">
        <v>265</v>
      </c>
      <c r="H5270" s="1">
        <v>2012</v>
      </c>
      <c r="I5270" s="60">
        <f>VLOOKUP(H5270,PROCV!E$33:F$44,2,0)</f>
        <v>1.3647507536516714</v>
      </c>
      <c r="J5270" s="71">
        <v>1416000</v>
      </c>
      <c r="K5270" s="44">
        <f t="shared" si="82"/>
        <v>1932487.0671707666</v>
      </c>
    </row>
    <row r="5271" spans="1:11" s="43" customFormat="1" ht="19.7" customHeight="1" x14ac:dyDescent="0.25">
      <c r="A5271" s="43" t="s">
        <v>194</v>
      </c>
      <c r="B5271" s="1" t="s">
        <v>242</v>
      </c>
      <c r="C5271" s="1" t="s">
        <v>311</v>
      </c>
      <c r="D5271" s="1" t="s">
        <v>310</v>
      </c>
      <c r="E5271" s="45" t="str">
        <f>VLOOKUP(C5271,PROCV!E$50:G$126,3,0)</f>
        <v>Artes Cênicas e Espetáculos</v>
      </c>
      <c r="F5271" s="1" t="s">
        <v>415</v>
      </c>
      <c r="G5271" s="1" t="s">
        <v>265</v>
      </c>
      <c r="H5271" s="1">
        <v>2012</v>
      </c>
      <c r="I5271" s="60">
        <f>VLOOKUP(H5271,PROCV!E$33:F$44,2,0)</f>
        <v>1.3647507536516714</v>
      </c>
      <c r="J5271" s="71">
        <v>155745</v>
      </c>
      <c r="K5271" s="44">
        <f t="shared" si="82"/>
        <v>212553.10612747958</v>
      </c>
    </row>
    <row r="5272" spans="1:11" s="43" customFormat="1" ht="19.7" customHeight="1" x14ac:dyDescent="0.25">
      <c r="A5272" s="43" t="s">
        <v>194</v>
      </c>
      <c r="B5272" s="1" t="s">
        <v>242</v>
      </c>
      <c r="C5272" s="1" t="s">
        <v>311</v>
      </c>
      <c r="D5272" s="1" t="s">
        <v>310</v>
      </c>
      <c r="E5272" s="45" t="str">
        <f>VLOOKUP(C5272,PROCV!E$50:G$126,3,0)</f>
        <v>Artes Cênicas e Espetáculos</v>
      </c>
      <c r="F5272" s="1" t="s">
        <v>416</v>
      </c>
      <c r="G5272" s="1" t="s">
        <v>236</v>
      </c>
      <c r="H5272" s="1">
        <v>2012</v>
      </c>
      <c r="I5272" s="60">
        <f>VLOOKUP(H5272,PROCV!E$33:F$44,2,0)</f>
        <v>1.3647507536516714</v>
      </c>
      <c r="J5272" s="71">
        <v>70373</v>
      </c>
      <c r="K5272" s="44">
        <f t="shared" si="82"/>
        <v>96041.604786729076</v>
      </c>
    </row>
    <row r="5273" spans="1:11" s="43" customFormat="1" ht="19.7" customHeight="1" x14ac:dyDescent="0.25">
      <c r="A5273" s="43" t="s">
        <v>194</v>
      </c>
      <c r="B5273" s="1" t="s">
        <v>242</v>
      </c>
      <c r="C5273" s="1" t="s">
        <v>311</v>
      </c>
      <c r="D5273" s="1" t="s">
        <v>310</v>
      </c>
      <c r="E5273" s="45" t="str">
        <f>VLOOKUP(C5273,PROCV!E$50:G$126,3,0)</f>
        <v>Artes Cênicas e Espetáculos</v>
      </c>
      <c r="F5273" s="1" t="s">
        <v>416</v>
      </c>
      <c r="G5273" s="1" t="s">
        <v>236</v>
      </c>
      <c r="H5273" s="1">
        <v>2012</v>
      </c>
      <c r="I5273" s="60">
        <f>VLOOKUP(H5273,PROCV!E$33:F$44,2,0)</f>
        <v>1.3647507536516714</v>
      </c>
      <c r="J5273" s="71">
        <v>53038</v>
      </c>
      <c r="K5273" s="44">
        <f t="shared" si="82"/>
        <v>72383.650472177353</v>
      </c>
    </row>
    <row r="5274" spans="1:11" s="43" customFormat="1" ht="19.7" customHeight="1" x14ac:dyDescent="0.25">
      <c r="A5274" s="43" t="s">
        <v>153</v>
      </c>
      <c r="B5274" s="1" t="s">
        <v>239</v>
      </c>
      <c r="C5274" s="1" t="s">
        <v>291</v>
      </c>
      <c r="D5274" s="1" t="s">
        <v>290</v>
      </c>
      <c r="E5274" s="45" t="str">
        <f>VLOOKUP(C5274,PROCV!E$50:G$126,3,0)</f>
        <v>NA</v>
      </c>
      <c r="F5274" s="1" t="s">
        <v>416</v>
      </c>
      <c r="G5274" s="1" t="s">
        <v>236</v>
      </c>
      <c r="H5274" s="1">
        <v>2012</v>
      </c>
      <c r="I5274" s="60">
        <f>VLOOKUP(H5274,PROCV!E$33:F$44,2,0)</f>
        <v>1.3647507536516714</v>
      </c>
      <c r="J5274" s="71">
        <v>68187</v>
      </c>
      <c r="K5274" s="44">
        <f t="shared" si="82"/>
        <v>93058.25963924652</v>
      </c>
    </row>
    <row r="5275" spans="1:11" s="43" customFormat="1" ht="19.7" customHeight="1" x14ac:dyDescent="0.25">
      <c r="A5275" s="43" t="s">
        <v>153</v>
      </c>
      <c r="B5275" s="1" t="s">
        <v>239</v>
      </c>
      <c r="C5275" s="1" t="s">
        <v>291</v>
      </c>
      <c r="D5275" s="1" t="s">
        <v>290</v>
      </c>
      <c r="E5275" s="45" t="str">
        <f>VLOOKUP(C5275,PROCV!E$50:G$126,3,0)</f>
        <v>NA</v>
      </c>
      <c r="F5275" s="1" t="s">
        <v>416</v>
      </c>
      <c r="G5275" s="1" t="s">
        <v>236</v>
      </c>
      <c r="H5275" s="1">
        <v>2012</v>
      </c>
      <c r="I5275" s="60">
        <f>VLOOKUP(H5275,PROCV!E$33:F$44,2,0)</f>
        <v>1.3647507536516714</v>
      </c>
      <c r="J5275" s="71">
        <v>97136</v>
      </c>
      <c r="K5275" s="44">
        <f t="shared" si="82"/>
        <v>132566.42920670877</v>
      </c>
    </row>
    <row r="5276" spans="1:11" s="43" customFormat="1" ht="19.7" customHeight="1" x14ac:dyDescent="0.25">
      <c r="A5276" s="43" t="s">
        <v>153</v>
      </c>
      <c r="B5276" s="1" t="s">
        <v>239</v>
      </c>
      <c r="C5276" s="1" t="s">
        <v>289</v>
      </c>
      <c r="D5276" s="1" t="s">
        <v>288</v>
      </c>
      <c r="E5276" s="45" t="str">
        <f>VLOOKUP(C5276,PROCV!E$50:G$126,3,0)</f>
        <v>Editorial</v>
      </c>
      <c r="F5276" s="1" t="s">
        <v>416</v>
      </c>
      <c r="G5276" s="1" t="s">
        <v>236</v>
      </c>
      <c r="H5276" s="1">
        <v>2012</v>
      </c>
      <c r="I5276" s="60">
        <f>VLOOKUP(H5276,PROCV!E$33:F$44,2,0)</f>
        <v>1.3647507536516714</v>
      </c>
      <c r="J5276" s="71">
        <v>39700</v>
      </c>
      <c r="K5276" s="44">
        <f t="shared" si="82"/>
        <v>54180.604919971353</v>
      </c>
    </row>
    <row r="5277" spans="1:11" s="43" customFormat="1" ht="19.7" customHeight="1" x14ac:dyDescent="0.25">
      <c r="A5277" s="43" t="s">
        <v>153</v>
      </c>
      <c r="B5277" s="1" t="s">
        <v>239</v>
      </c>
      <c r="C5277" s="1" t="s">
        <v>289</v>
      </c>
      <c r="D5277" s="1" t="s">
        <v>288</v>
      </c>
      <c r="E5277" s="45" t="str">
        <f>VLOOKUP(C5277,PROCV!E$50:G$126,3,0)</f>
        <v>Editorial</v>
      </c>
      <c r="F5277" s="1" t="s">
        <v>416</v>
      </c>
      <c r="G5277" s="1" t="s">
        <v>236</v>
      </c>
      <c r="H5277" s="1">
        <v>2012</v>
      </c>
      <c r="I5277" s="60">
        <f>VLOOKUP(H5277,PROCV!E$33:F$44,2,0)</f>
        <v>1.3647507536516714</v>
      </c>
      <c r="J5277" s="71">
        <v>250000</v>
      </c>
      <c r="K5277" s="44">
        <f t="shared" si="82"/>
        <v>341187.68841291784</v>
      </c>
    </row>
    <row r="5278" spans="1:11" s="43" customFormat="1" ht="19.7" customHeight="1" x14ac:dyDescent="0.25">
      <c r="A5278" s="43" t="s">
        <v>153</v>
      </c>
      <c r="B5278" s="1" t="s">
        <v>239</v>
      </c>
      <c r="C5278" s="1" t="s">
        <v>289</v>
      </c>
      <c r="D5278" s="1" t="s">
        <v>288</v>
      </c>
      <c r="E5278" s="45" t="str">
        <f>VLOOKUP(C5278,PROCV!E$50:G$126,3,0)</f>
        <v>Editorial</v>
      </c>
      <c r="F5278" s="1" t="s">
        <v>416</v>
      </c>
      <c r="G5278" s="1" t="s">
        <v>236</v>
      </c>
      <c r="H5278" s="1">
        <v>2012</v>
      </c>
      <c r="I5278" s="60">
        <f>VLOOKUP(H5278,PROCV!E$33:F$44,2,0)</f>
        <v>1.3647507536516714</v>
      </c>
      <c r="J5278" s="71">
        <v>70373</v>
      </c>
      <c r="K5278" s="44">
        <f t="shared" si="82"/>
        <v>96041.604786729076</v>
      </c>
    </row>
    <row r="5279" spans="1:11" s="43" customFormat="1" ht="19.7" customHeight="1" x14ac:dyDescent="0.25">
      <c r="A5279" s="43" t="s">
        <v>153</v>
      </c>
      <c r="B5279" s="1" t="s">
        <v>239</v>
      </c>
      <c r="C5279" s="1" t="s">
        <v>289</v>
      </c>
      <c r="D5279" s="1" t="s">
        <v>288</v>
      </c>
      <c r="E5279" s="45" t="str">
        <f>VLOOKUP(C5279,PROCV!E$50:G$126,3,0)</f>
        <v>Editorial</v>
      </c>
      <c r="F5279" s="1" t="s">
        <v>416</v>
      </c>
      <c r="G5279" s="1" t="s">
        <v>236</v>
      </c>
      <c r="H5279" s="1">
        <v>2012</v>
      </c>
      <c r="I5279" s="60">
        <f>VLOOKUP(H5279,PROCV!E$33:F$44,2,0)</f>
        <v>1.3647507536516714</v>
      </c>
      <c r="J5279" s="71">
        <v>16441</v>
      </c>
      <c r="K5279" s="44">
        <f t="shared" si="82"/>
        <v>22437.86714078713</v>
      </c>
    </row>
    <row r="5280" spans="1:11" s="43" customFormat="1" ht="19.7" customHeight="1" x14ac:dyDescent="0.25">
      <c r="A5280" s="43" t="s">
        <v>153</v>
      </c>
      <c r="B5280" s="1" t="s">
        <v>239</v>
      </c>
      <c r="C5280" s="1" t="s">
        <v>299</v>
      </c>
      <c r="D5280" s="1" t="s">
        <v>298</v>
      </c>
      <c r="E5280" s="45" t="str">
        <f>VLOOKUP(C5280,PROCV!E$50:G$126,3,0)</f>
        <v>NA</v>
      </c>
      <c r="F5280" s="1" t="s">
        <v>416</v>
      </c>
      <c r="G5280" s="1" t="s">
        <v>236</v>
      </c>
      <c r="H5280" s="1">
        <v>2012</v>
      </c>
      <c r="I5280" s="60">
        <f>VLOOKUP(H5280,PROCV!E$33:F$44,2,0)</f>
        <v>1.3647507536516714</v>
      </c>
      <c r="J5280" s="71">
        <v>50000</v>
      </c>
      <c r="K5280" s="44">
        <f t="shared" si="82"/>
        <v>68237.53768258357</v>
      </c>
    </row>
    <row r="5281" spans="1:11" s="43" customFormat="1" ht="19.7" customHeight="1" x14ac:dyDescent="0.25">
      <c r="A5281" s="43" t="s">
        <v>153</v>
      </c>
      <c r="B5281" s="1" t="s">
        <v>239</v>
      </c>
      <c r="C5281" s="1" t="s">
        <v>287</v>
      </c>
      <c r="D5281" s="1" t="s">
        <v>286</v>
      </c>
      <c r="E5281" s="45" t="str">
        <f>VLOOKUP(C5281,PROCV!E$50:G$126,3,0)</f>
        <v>Música</v>
      </c>
      <c r="F5281" s="1" t="s">
        <v>416</v>
      </c>
      <c r="G5281" s="1" t="s">
        <v>236</v>
      </c>
      <c r="H5281" s="1">
        <v>2012</v>
      </c>
      <c r="I5281" s="60">
        <f>VLOOKUP(H5281,PROCV!E$33:F$44,2,0)</f>
        <v>1.3647507536516714</v>
      </c>
      <c r="J5281" s="71">
        <v>200000</v>
      </c>
      <c r="K5281" s="44">
        <f t="shared" si="82"/>
        <v>272950.15073033428</v>
      </c>
    </row>
    <row r="5282" spans="1:11" s="43" customFormat="1" ht="19.7" customHeight="1" x14ac:dyDescent="0.25">
      <c r="A5282" s="43" t="s">
        <v>153</v>
      </c>
      <c r="B5282" s="1" t="s">
        <v>239</v>
      </c>
      <c r="C5282" s="1" t="s">
        <v>287</v>
      </c>
      <c r="D5282" s="1" t="s">
        <v>286</v>
      </c>
      <c r="E5282" s="45" t="str">
        <f>VLOOKUP(C5282,PROCV!E$50:G$126,3,0)</f>
        <v>Música</v>
      </c>
      <c r="F5282" s="1" t="s">
        <v>416</v>
      </c>
      <c r="G5282" s="1" t="s">
        <v>236</v>
      </c>
      <c r="H5282" s="1">
        <v>2012</v>
      </c>
      <c r="I5282" s="60">
        <f>VLOOKUP(H5282,PROCV!E$33:F$44,2,0)</f>
        <v>1.3647507536516714</v>
      </c>
      <c r="J5282" s="71">
        <v>39092</v>
      </c>
      <c r="K5282" s="44">
        <f t="shared" si="82"/>
        <v>53350.83646175114</v>
      </c>
    </row>
    <row r="5283" spans="1:11" s="43" customFormat="1" ht="19.7" customHeight="1" x14ac:dyDescent="0.25">
      <c r="A5283" s="43" t="s">
        <v>153</v>
      </c>
      <c r="B5283" s="1" t="s">
        <v>239</v>
      </c>
      <c r="C5283" s="1" t="s">
        <v>283</v>
      </c>
      <c r="D5283" s="1" t="s">
        <v>282</v>
      </c>
      <c r="E5283" s="45" t="str">
        <f>VLOOKUP(C5283,PROCV!E$50:G$126,3,0)</f>
        <v>Editorial</v>
      </c>
      <c r="F5283" s="1" t="s">
        <v>416</v>
      </c>
      <c r="G5283" s="1" t="s">
        <v>236</v>
      </c>
      <c r="H5283" s="1">
        <v>2012</v>
      </c>
      <c r="I5283" s="60">
        <f>VLOOKUP(H5283,PROCV!E$33:F$44,2,0)</f>
        <v>1.3647507536516714</v>
      </c>
      <c r="J5283" s="71">
        <v>291416</v>
      </c>
      <c r="K5283" s="44">
        <f t="shared" si="82"/>
        <v>397710.20562615548</v>
      </c>
    </row>
    <row r="5284" spans="1:11" s="43" customFormat="1" ht="19.7" customHeight="1" x14ac:dyDescent="0.25">
      <c r="A5284" s="43" t="s">
        <v>153</v>
      </c>
      <c r="B5284" s="1" t="s">
        <v>239</v>
      </c>
      <c r="C5284" s="1" t="s">
        <v>283</v>
      </c>
      <c r="D5284" s="1" t="s">
        <v>282</v>
      </c>
      <c r="E5284" s="45" t="str">
        <f>VLOOKUP(C5284,PROCV!E$50:G$126,3,0)</f>
        <v>Editorial</v>
      </c>
      <c r="F5284" s="1" t="s">
        <v>416</v>
      </c>
      <c r="G5284" s="1" t="s">
        <v>236</v>
      </c>
      <c r="H5284" s="1">
        <v>2012</v>
      </c>
      <c r="I5284" s="60">
        <f>VLOOKUP(H5284,PROCV!E$33:F$44,2,0)</f>
        <v>1.3647507536516714</v>
      </c>
      <c r="J5284" s="71">
        <v>102481</v>
      </c>
      <c r="K5284" s="44">
        <f t="shared" si="82"/>
        <v>139861.02198497695</v>
      </c>
    </row>
    <row r="5285" spans="1:11" s="43" customFormat="1" ht="19.7" customHeight="1" x14ac:dyDescent="0.25">
      <c r="A5285" s="43" t="s">
        <v>153</v>
      </c>
      <c r="B5285" s="1" t="s">
        <v>239</v>
      </c>
      <c r="C5285" s="1" t="s">
        <v>281</v>
      </c>
      <c r="D5285" s="1" t="s">
        <v>280</v>
      </c>
      <c r="E5285" s="45" t="str">
        <f>VLOOKUP(C5285,PROCV!E$50:G$126,3,0)</f>
        <v>Música</v>
      </c>
      <c r="F5285" s="1" t="s">
        <v>416</v>
      </c>
      <c r="G5285" s="1" t="s">
        <v>236</v>
      </c>
      <c r="H5285" s="1">
        <v>2012</v>
      </c>
      <c r="I5285" s="60">
        <f>VLOOKUP(H5285,PROCV!E$33:F$44,2,0)</f>
        <v>1.3647507536516714</v>
      </c>
      <c r="J5285" s="71">
        <v>45000</v>
      </c>
      <c r="K5285" s="44">
        <f t="shared" si="82"/>
        <v>61413.783914325213</v>
      </c>
    </row>
    <row r="5286" spans="1:11" s="43" customFormat="1" ht="19.7" customHeight="1" x14ac:dyDescent="0.25">
      <c r="A5286" s="43" t="s">
        <v>153</v>
      </c>
      <c r="B5286" s="1" t="s">
        <v>239</v>
      </c>
      <c r="C5286" s="1" t="s">
        <v>281</v>
      </c>
      <c r="D5286" s="1" t="s">
        <v>280</v>
      </c>
      <c r="E5286" s="45" t="str">
        <f>VLOOKUP(C5286,PROCV!E$50:G$126,3,0)</f>
        <v>Música</v>
      </c>
      <c r="F5286" s="1" t="s">
        <v>416</v>
      </c>
      <c r="G5286" s="1" t="s">
        <v>236</v>
      </c>
      <c r="H5286" s="1">
        <v>2012</v>
      </c>
      <c r="I5286" s="60">
        <f>VLOOKUP(H5286,PROCV!E$33:F$44,2,0)</f>
        <v>1.3647507536516714</v>
      </c>
      <c r="J5286" s="71">
        <v>6893</v>
      </c>
      <c r="K5286" s="44">
        <f t="shared" si="82"/>
        <v>9407.2269449209707</v>
      </c>
    </row>
    <row r="5287" spans="1:11" s="43" customFormat="1" ht="19.7" customHeight="1" x14ac:dyDescent="0.25">
      <c r="A5287" s="43" t="s">
        <v>153</v>
      </c>
      <c r="B5287" s="1" t="s">
        <v>239</v>
      </c>
      <c r="C5287" s="1" t="s">
        <v>281</v>
      </c>
      <c r="D5287" s="1" t="s">
        <v>280</v>
      </c>
      <c r="E5287" s="45" t="str">
        <f>VLOOKUP(C5287,PROCV!E$50:G$126,3,0)</f>
        <v>Música</v>
      </c>
      <c r="F5287" s="1" t="s">
        <v>416</v>
      </c>
      <c r="G5287" s="1" t="s">
        <v>236</v>
      </c>
      <c r="H5287" s="1">
        <v>2012</v>
      </c>
      <c r="I5287" s="60">
        <f>VLOOKUP(H5287,PROCV!E$33:F$44,2,0)</f>
        <v>1.3647507536516714</v>
      </c>
      <c r="J5287" s="71">
        <v>15940</v>
      </c>
      <c r="K5287" s="44">
        <f t="shared" si="82"/>
        <v>21754.127013207642</v>
      </c>
    </row>
    <row r="5288" spans="1:11" s="43" customFormat="1" ht="19.7" customHeight="1" x14ac:dyDescent="0.25">
      <c r="A5288" s="43" t="s">
        <v>153</v>
      </c>
      <c r="B5288" s="1" t="s">
        <v>239</v>
      </c>
      <c r="C5288" s="1" t="s">
        <v>269</v>
      </c>
      <c r="D5288" s="1" t="s">
        <v>268</v>
      </c>
      <c r="E5288" s="45" t="str">
        <f>VLOOKUP(C5288,PROCV!E$50:G$126,3,0)</f>
        <v>NA</v>
      </c>
      <c r="F5288" s="1" t="s">
        <v>416</v>
      </c>
      <c r="G5288" s="1" t="s">
        <v>236</v>
      </c>
      <c r="H5288" s="1">
        <v>2012</v>
      </c>
      <c r="I5288" s="60">
        <f>VLOOKUP(H5288,PROCV!E$33:F$44,2,0)</f>
        <v>1.3647507536516714</v>
      </c>
      <c r="J5288" s="71">
        <v>16853</v>
      </c>
      <c r="K5288" s="44">
        <f t="shared" si="82"/>
        <v>23000.144451291617</v>
      </c>
    </row>
    <row r="5289" spans="1:11" s="43" customFormat="1" ht="19.7" customHeight="1" x14ac:dyDescent="0.25">
      <c r="A5289" s="43" t="s">
        <v>153</v>
      </c>
      <c r="B5289" s="1" t="s">
        <v>239</v>
      </c>
      <c r="C5289" s="1" t="s">
        <v>254</v>
      </c>
      <c r="D5289" s="1" t="s">
        <v>253</v>
      </c>
      <c r="E5289" s="45" t="str">
        <f>VLOOKUP(C5289,PROCV!E$50:G$126,3,0)</f>
        <v>Música</v>
      </c>
      <c r="F5289" s="1" t="s">
        <v>416</v>
      </c>
      <c r="G5289" s="1" t="s">
        <v>236</v>
      </c>
      <c r="H5289" s="1">
        <v>2012</v>
      </c>
      <c r="I5289" s="60">
        <f>VLOOKUP(H5289,PROCV!E$33:F$44,2,0)</f>
        <v>1.3647507536516714</v>
      </c>
      <c r="J5289" s="71">
        <v>2470</v>
      </c>
      <c r="K5289" s="44">
        <f t="shared" si="82"/>
        <v>3370.9343615196285</v>
      </c>
    </row>
    <row r="5290" spans="1:11" s="43" customFormat="1" ht="19.7" customHeight="1" x14ac:dyDescent="0.25">
      <c r="A5290" s="43" t="s">
        <v>153</v>
      </c>
      <c r="B5290" s="1" t="s">
        <v>239</v>
      </c>
      <c r="C5290" s="1" t="s">
        <v>254</v>
      </c>
      <c r="D5290" s="1" t="s">
        <v>253</v>
      </c>
      <c r="E5290" s="45" t="str">
        <f>VLOOKUP(C5290,PROCV!E$50:G$126,3,0)</f>
        <v>Música</v>
      </c>
      <c r="F5290" s="1" t="s">
        <v>416</v>
      </c>
      <c r="G5290" s="1" t="s">
        <v>236</v>
      </c>
      <c r="H5290" s="1">
        <v>2012</v>
      </c>
      <c r="I5290" s="60">
        <f>VLOOKUP(H5290,PROCV!E$33:F$44,2,0)</f>
        <v>1.3647507536516714</v>
      </c>
      <c r="J5290" s="71">
        <v>204560</v>
      </c>
      <c r="K5290" s="44">
        <f t="shared" si="82"/>
        <v>279173.41416698589</v>
      </c>
    </row>
    <row r="5291" spans="1:11" s="43" customFormat="1" ht="19.7" customHeight="1" x14ac:dyDescent="0.25">
      <c r="A5291" s="43" t="s">
        <v>153</v>
      </c>
      <c r="B5291" s="1" t="s">
        <v>239</v>
      </c>
      <c r="C5291" s="1" t="s">
        <v>254</v>
      </c>
      <c r="D5291" s="1" t="s">
        <v>253</v>
      </c>
      <c r="E5291" s="45" t="str">
        <f>VLOOKUP(C5291,PROCV!E$50:G$126,3,0)</f>
        <v>Música</v>
      </c>
      <c r="F5291" s="1" t="s">
        <v>416</v>
      </c>
      <c r="G5291" s="1" t="s">
        <v>236</v>
      </c>
      <c r="H5291" s="1">
        <v>2012</v>
      </c>
      <c r="I5291" s="60">
        <f>VLOOKUP(H5291,PROCV!E$33:F$44,2,0)</f>
        <v>1.3647507536516714</v>
      </c>
      <c r="J5291" s="71">
        <v>76106</v>
      </c>
      <c r="K5291" s="44">
        <f t="shared" si="82"/>
        <v>103865.72085741411</v>
      </c>
    </row>
    <row r="5292" spans="1:11" s="43" customFormat="1" ht="19.7" customHeight="1" x14ac:dyDescent="0.25">
      <c r="A5292" s="43" t="s">
        <v>153</v>
      </c>
      <c r="B5292" s="1" t="s">
        <v>239</v>
      </c>
      <c r="C5292" s="1" t="s">
        <v>318</v>
      </c>
      <c r="D5292" s="1" t="s">
        <v>317</v>
      </c>
      <c r="E5292" s="45" t="str">
        <f>VLOOKUP(C5292,PROCV!E$50:G$126,3,0)</f>
        <v>Patrimônio</v>
      </c>
      <c r="F5292" s="1" t="s">
        <v>416</v>
      </c>
      <c r="G5292" s="1" t="s">
        <v>236</v>
      </c>
      <c r="H5292" s="1">
        <v>2012</v>
      </c>
      <c r="I5292" s="60">
        <f>VLOOKUP(H5292,PROCV!E$33:F$44,2,0)</f>
        <v>1.3647507536516714</v>
      </c>
      <c r="J5292" s="71">
        <v>22362</v>
      </c>
      <c r="K5292" s="44">
        <f t="shared" si="82"/>
        <v>30518.556353158678</v>
      </c>
    </row>
    <row r="5293" spans="1:11" s="43" customFormat="1" ht="19.7" customHeight="1" x14ac:dyDescent="0.25">
      <c r="A5293" s="43" t="s">
        <v>153</v>
      </c>
      <c r="B5293" s="1" t="s">
        <v>239</v>
      </c>
      <c r="C5293" s="1" t="s">
        <v>318</v>
      </c>
      <c r="D5293" s="1" t="s">
        <v>317</v>
      </c>
      <c r="E5293" s="45" t="str">
        <f>VLOOKUP(C5293,PROCV!E$50:G$126,3,0)</f>
        <v>Patrimônio</v>
      </c>
      <c r="F5293" s="1" t="s">
        <v>416</v>
      </c>
      <c r="G5293" s="1" t="s">
        <v>236</v>
      </c>
      <c r="H5293" s="1">
        <v>2012</v>
      </c>
      <c r="I5293" s="60">
        <f>VLOOKUP(H5293,PROCV!E$33:F$44,2,0)</f>
        <v>1.3647507536516714</v>
      </c>
      <c r="J5293" s="71">
        <v>31902</v>
      </c>
      <c r="K5293" s="44">
        <f t="shared" si="82"/>
        <v>43538.27854299562</v>
      </c>
    </row>
    <row r="5294" spans="1:11" s="43" customFormat="1" ht="19.7" customHeight="1" x14ac:dyDescent="0.25">
      <c r="A5294" s="43" t="s">
        <v>153</v>
      </c>
      <c r="B5294" s="1" t="s">
        <v>239</v>
      </c>
      <c r="C5294" s="1" t="s">
        <v>318</v>
      </c>
      <c r="D5294" s="1" t="s">
        <v>317</v>
      </c>
      <c r="E5294" s="45" t="str">
        <f>VLOOKUP(C5294,PROCV!E$50:G$126,3,0)</f>
        <v>Patrimônio</v>
      </c>
      <c r="F5294" s="1" t="s">
        <v>416</v>
      </c>
      <c r="G5294" s="1" t="s">
        <v>236</v>
      </c>
      <c r="H5294" s="1">
        <v>2012</v>
      </c>
      <c r="I5294" s="60">
        <f>VLOOKUP(H5294,PROCV!E$33:F$44,2,0)</f>
        <v>1.3647507536516714</v>
      </c>
      <c r="J5294" s="71">
        <v>33524</v>
      </c>
      <c r="K5294" s="44">
        <f t="shared" si="82"/>
        <v>45751.904265418634</v>
      </c>
    </row>
    <row r="5295" spans="1:11" s="43" customFormat="1" ht="19.7" customHeight="1" x14ac:dyDescent="0.25">
      <c r="A5295" s="43" t="s">
        <v>134</v>
      </c>
      <c r="B5295" s="1" t="s">
        <v>239</v>
      </c>
      <c r="C5295" s="1" t="s">
        <v>287</v>
      </c>
      <c r="D5295" s="1" t="s">
        <v>286</v>
      </c>
      <c r="E5295" s="45" t="str">
        <f>VLOOKUP(C5295,PROCV!E$50:G$126,3,0)</f>
        <v>Música</v>
      </c>
      <c r="F5295" s="1" t="s">
        <v>416</v>
      </c>
      <c r="G5295" s="1" t="s">
        <v>236</v>
      </c>
      <c r="H5295" s="1">
        <v>2013</v>
      </c>
      <c r="I5295" s="60">
        <f>VLOOKUP(H5295,PROCV!E$33:F$44,2,0)</f>
        <v>1.2885864878819728</v>
      </c>
      <c r="J5295" s="71">
        <v>36578</v>
      </c>
      <c r="K5295" s="44">
        <f t="shared" si="82"/>
        <v>47133.9165537468</v>
      </c>
    </row>
    <row r="5296" spans="1:11" s="43" customFormat="1" ht="19.7" customHeight="1" x14ac:dyDescent="0.25">
      <c r="A5296" s="43" t="s">
        <v>134</v>
      </c>
      <c r="B5296" s="1" t="s">
        <v>239</v>
      </c>
      <c r="C5296" s="1" t="s">
        <v>287</v>
      </c>
      <c r="D5296" s="1" t="s">
        <v>286</v>
      </c>
      <c r="E5296" s="45" t="str">
        <f>VLOOKUP(C5296,PROCV!E$50:G$126,3,0)</f>
        <v>Música</v>
      </c>
      <c r="F5296" s="1" t="s">
        <v>416</v>
      </c>
      <c r="G5296" s="1" t="s">
        <v>236</v>
      </c>
      <c r="H5296" s="1">
        <v>2013</v>
      </c>
      <c r="I5296" s="60">
        <f>VLOOKUP(H5296,PROCV!E$33:F$44,2,0)</f>
        <v>1.2885864878819728</v>
      </c>
      <c r="J5296" s="71">
        <v>200000</v>
      </c>
      <c r="K5296" s="44">
        <f t="shared" si="82"/>
        <v>257717.29757639457</v>
      </c>
    </row>
    <row r="5297" spans="1:11" s="43" customFormat="1" ht="19.7" customHeight="1" x14ac:dyDescent="0.25">
      <c r="A5297" s="43" t="s">
        <v>134</v>
      </c>
      <c r="B5297" s="1" t="s">
        <v>239</v>
      </c>
      <c r="C5297" s="1" t="s">
        <v>287</v>
      </c>
      <c r="D5297" s="1" t="s">
        <v>286</v>
      </c>
      <c r="E5297" s="45" t="str">
        <f>VLOOKUP(C5297,PROCV!E$50:G$126,3,0)</f>
        <v>Música</v>
      </c>
      <c r="F5297" s="1" t="s">
        <v>416</v>
      </c>
      <c r="G5297" s="1" t="s">
        <v>236</v>
      </c>
      <c r="H5297" s="1">
        <v>2013</v>
      </c>
      <c r="I5297" s="60">
        <f>VLOOKUP(H5297,PROCV!E$33:F$44,2,0)</f>
        <v>1.2885864878819728</v>
      </c>
      <c r="J5297" s="71">
        <v>41038</v>
      </c>
      <c r="K5297" s="44">
        <f t="shared" si="82"/>
        <v>52881.012289700404</v>
      </c>
    </row>
    <row r="5298" spans="1:11" s="43" customFormat="1" ht="19.7" customHeight="1" x14ac:dyDescent="0.25">
      <c r="A5298" s="43" t="s">
        <v>134</v>
      </c>
      <c r="B5298" s="1" t="s">
        <v>239</v>
      </c>
      <c r="C5298" s="1" t="s">
        <v>285</v>
      </c>
      <c r="D5298" s="1" t="s">
        <v>284</v>
      </c>
      <c r="E5298" s="45" t="str">
        <f>VLOOKUP(C5298,PROCV!E$50:G$126,3,0)</f>
        <v>Editorial</v>
      </c>
      <c r="F5298" s="1" t="s">
        <v>416</v>
      </c>
      <c r="G5298" s="1" t="s">
        <v>236</v>
      </c>
      <c r="H5298" s="1">
        <v>2013</v>
      </c>
      <c r="I5298" s="60">
        <f>VLOOKUP(H5298,PROCV!E$33:F$44,2,0)</f>
        <v>1.2885864878819728</v>
      </c>
      <c r="J5298" s="71">
        <v>16705</v>
      </c>
      <c r="K5298" s="44">
        <f t="shared" si="82"/>
        <v>21525.837280068357</v>
      </c>
    </row>
    <row r="5299" spans="1:11" s="43" customFormat="1" ht="19.7" customHeight="1" x14ac:dyDescent="0.25">
      <c r="A5299" s="43" t="s">
        <v>134</v>
      </c>
      <c r="B5299" s="1" t="s">
        <v>239</v>
      </c>
      <c r="C5299" s="1" t="s">
        <v>285</v>
      </c>
      <c r="D5299" s="1" t="s">
        <v>284</v>
      </c>
      <c r="E5299" s="45" t="str">
        <f>VLOOKUP(C5299,PROCV!E$50:G$126,3,0)</f>
        <v>Editorial</v>
      </c>
      <c r="F5299" s="1" t="s">
        <v>416</v>
      </c>
      <c r="G5299" s="1" t="s">
        <v>236</v>
      </c>
      <c r="H5299" s="1">
        <v>2013</v>
      </c>
      <c r="I5299" s="60">
        <f>VLOOKUP(H5299,PROCV!E$33:F$44,2,0)</f>
        <v>1.2885864878819728</v>
      </c>
      <c r="J5299" s="71">
        <v>50000</v>
      </c>
      <c r="K5299" s="44">
        <f t="shared" si="82"/>
        <v>64429.324394098643</v>
      </c>
    </row>
    <row r="5300" spans="1:11" s="43" customFormat="1" ht="19.7" customHeight="1" x14ac:dyDescent="0.25">
      <c r="A5300" s="43" t="s">
        <v>134</v>
      </c>
      <c r="B5300" s="1" t="s">
        <v>239</v>
      </c>
      <c r="C5300" s="1" t="s">
        <v>285</v>
      </c>
      <c r="D5300" s="1" t="s">
        <v>284</v>
      </c>
      <c r="E5300" s="45" t="str">
        <f>VLOOKUP(C5300,PROCV!E$50:G$126,3,0)</f>
        <v>Editorial</v>
      </c>
      <c r="F5300" s="1" t="s">
        <v>416</v>
      </c>
      <c r="G5300" s="1" t="s">
        <v>236</v>
      </c>
      <c r="H5300" s="1">
        <v>2013</v>
      </c>
      <c r="I5300" s="60">
        <f>VLOOKUP(H5300,PROCV!E$33:F$44,2,0)</f>
        <v>1.2885864878819728</v>
      </c>
      <c r="J5300" s="71">
        <v>390000</v>
      </c>
      <c r="K5300" s="44">
        <f t="shared" si="82"/>
        <v>502548.73027396941</v>
      </c>
    </row>
    <row r="5301" spans="1:11" s="43" customFormat="1" ht="19.7" customHeight="1" x14ac:dyDescent="0.25">
      <c r="A5301" s="43" t="s">
        <v>134</v>
      </c>
      <c r="B5301" s="1" t="s">
        <v>239</v>
      </c>
      <c r="C5301" s="1" t="s">
        <v>285</v>
      </c>
      <c r="D5301" s="1" t="s">
        <v>284</v>
      </c>
      <c r="E5301" s="45" t="str">
        <f>VLOOKUP(C5301,PROCV!E$50:G$126,3,0)</f>
        <v>Editorial</v>
      </c>
      <c r="F5301" s="1" t="s">
        <v>416</v>
      </c>
      <c r="G5301" s="1" t="s">
        <v>236</v>
      </c>
      <c r="H5301" s="1">
        <v>2013</v>
      </c>
      <c r="I5301" s="60">
        <f>VLOOKUP(H5301,PROCV!E$33:F$44,2,0)</f>
        <v>1.2885864878819728</v>
      </c>
      <c r="J5301" s="71">
        <v>19251</v>
      </c>
      <c r="K5301" s="44">
        <f t="shared" si="82"/>
        <v>24806.578478215859</v>
      </c>
    </row>
    <row r="5302" spans="1:11" s="43" customFormat="1" ht="19.7" customHeight="1" x14ac:dyDescent="0.25">
      <c r="A5302" s="43" t="s">
        <v>134</v>
      </c>
      <c r="B5302" s="1" t="s">
        <v>239</v>
      </c>
      <c r="C5302" s="1" t="s">
        <v>269</v>
      </c>
      <c r="D5302" s="1" t="s">
        <v>268</v>
      </c>
      <c r="E5302" s="45" t="str">
        <f>VLOOKUP(C5302,PROCV!E$50:G$126,3,0)</f>
        <v>NA</v>
      </c>
      <c r="F5302" s="1" t="s">
        <v>416</v>
      </c>
      <c r="G5302" s="1" t="s">
        <v>236</v>
      </c>
      <c r="H5302" s="1">
        <v>2013</v>
      </c>
      <c r="I5302" s="60">
        <f>VLOOKUP(H5302,PROCV!E$33:F$44,2,0)</f>
        <v>1.2885864878819728</v>
      </c>
      <c r="J5302" s="71">
        <v>1393</v>
      </c>
      <c r="K5302" s="44">
        <f t="shared" si="82"/>
        <v>1795.0009776195882</v>
      </c>
    </row>
    <row r="5303" spans="1:11" s="43" customFormat="1" ht="19.7" customHeight="1" x14ac:dyDescent="0.25">
      <c r="A5303" s="43" t="s">
        <v>134</v>
      </c>
      <c r="B5303" s="1" t="s">
        <v>239</v>
      </c>
      <c r="C5303" s="1" t="s">
        <v>269</v>
      </c>
      <c r="D5303" s="1" t="s">
        <v>268</v>
      </c>
      <c r="E5303" s="45" t="str">
        <f>VLOOKUP(C5303,PROCV!E$50:G$126,3,0)</f>
        <v>NA</v>
      </c>
      <c r="F5303" s="1" t="s">
        <v>416</v>
      </c>
      <c r="G5303" s="1" t="s">
        <v>236</v>
      </c>
      <c r="H5303" s="1">
        <v>2013</v>
      </c>
      <c r="I5303" s="60">
        <f>VLOOKUP(H5303,PROCV!E$33:F$44,2,0)</f>
        <v>1.2885864878819728</v>
      </c>
      <c r="J5303" s="71">
        <v>88000</v>
      </c>
      <c r="K5303" s="44">
        <f t="shared" si="82"/>
        <v>113395.61093361361</v>
      </c>
    </row>
    <row r="5304" spans="1:11" s="43" customFormat="1" ht="19.7" customHeight="1" x14ac:dyDescent="0.25">
      <c r="A5304" s="43" t="s">
        <v>134</v>
      </c>
      <c r="B5304" s="1" t="s">
        <v>239</v>
      </c>
      <c r="C5304" s="1" t="s">
        <v>269</v>
      </c>
      <c r="D5304" s="1" t="s">
        <v>268</v>
      </c>
      <c r="E5304" s="45" t="str">
        <f>VLOOKUP(C5304,PROCV!E$50:G$126,3,0)</f>
        <v>NA</v>
      </c>
      <c r="F5304" s="1" t="s">
        <v>416</v>
      </c>
      <c r="G5304" s="1" t="s">
        <v>236</v>
      </c>
      <c r="H5304" s="1">
        <v>2013</v>
      </c>
      <c r="I5304" s="60">
        <f>VLOOKUP(H5304,PROCV!E$33:F$44,2,0)</f>
        <v>1.2885864878819728</v>
      </c>
      <c r="J5304" s="71">
        <v>26055</v>
      </c>
      <c r="K5304" s="44">
        <f t="shared" si="82"/>
        <v>33574.120941764799</v>
      </c>
    </row>
    <row r="5305" spans="1:11" s="43" customFormat="1" ht="19.7" customHeight="1" x14ac:dyDescent="0.25">
      <c r="A5305" s="43" t="s">
        <v>134</v>
      </c>
      <c r="B5305" s="1" t="s">
        <v>239</v>
      </c>
      <c r="C5305" s="1" t="s">
        <v>250</v>
      </c>
      <c r="D5305" s="1" t="s">
        <v>249</v>
      </c>
      <c r="E5305" s="45" t="str">
        <f>VLOOKUP(C5305,PROCV!E$50:G$126,3,0)</f>
        <v>Audiovisual</v>
      </c>
      <c r="F5305" s="1" t="s">
        <v>416</v>
      </c>
      <c r="G5305" s="1" t="s">
        <v>236</v>
      </c>
      <c r="H5305" s="1">
        <v>2013</v>
      </c>
      <c r="I5305" s="60">
        <f>VLOOKUP(H5305,PROCV!E$33:F$44,2,0)</f>
        <v>1.2885864878819728</v>
      </c>
      <c r="J5305" s="71">
        <v>29569</v>
      </c>
      <c r="K5305" s="44">
        <f t="shared" si="82"/>
        <v>38102.213860182055</v>
      </c>
    </row>
    <row r="5306" spans="1:11" s="43" customFormat="1" ht="19.7" customHeight="1" x14ac:dyDescent="0.25">
      <c r="A5306" s="43" t="s">
        <v>137</v>
      </c>
      <c r="B5306" s="1" t="s">
        <v>292</v>
      </c>
      <c r="C5306" s="1" t="s">
        <v>291</v>
      </c>
      <c r="D5306" s="1" t="s">
        <v>290</v>
      </c>
      <c r="E5306" s="45" t="str">
        <f>VLOOKUP(C5306,PROCV!E$50:G$126,3,0)</f>
        <v>NA</v>
      </c>
      <c r="F5306" s="1" t="s">
        <v>416</v>
      </c>
      <c r="G5306" s="1" t="s">
        <v>236</v>
      </c>
      <c r="H5306" s="1">
        <v>2013</v>
      </c>
      <c r="I5306" s="60">
        <f>VLOOKUP(H5306,PROCV!E$33:F$44,2,0)</f>
        <v>1.2885864878819728</v>
      </c>
      <c r="J5306" s="71">
        <v>41375</v>
      </c>
      <c r="K5306" s="44">
        <f t="shared" si="82"/>
        <v>53315.265936116622</v>
      </c>
    </row>
    <row r="5307" spans="1:11" s="43" customFormat="1" ht="19.7" customHeight="1" x14ac:dyDescent="0.25">
      <c r="A5307" s="43" t="s">
        <v>137</v>
      </c>
      <c r="B5307" s="1" t="s">
        <v>292</v>
      </c>
      <c r="C5307" s="1" t="s">
        <v>287</v>
      </c>
      <c r="D5307" s="1" t="s">
        <v>286</v>
      </c>
      <c r="E5307" s="45" t="str">
        <f>VLOOKUP(C5307,PROCV!E$50:G$126,3,0)</f>
        <v>Música</v>
      </c>
      <c r="F5307" s="1" t="s">
        <v>416</v>
      </c>
      <c r="G5307" s="1" t="s">
        <v>236</v>
      </c>
      <c r="H5307" s="1">
        <v>2013</v>
      </c>
      <c r="I5307" s="60">
        <f>VLOOKUP(H5307,PROCV!E$33:F$44,2,0)</f>
        <v>1.2885864878819728</v>
      </c>
      <c r="J5307" s="71">
        <v>14184</v>
      </c>
      <c r="K5307" s="44">
        <f t="shared" si="82"/>
        <v>18277.310744117902</v>
      </c>
    </row>
    <row r="5308" spans="1:11" s="43" customFormat="1" ht="19.7" customHeight="1" x14ac:dyDescent="0.25">
      <c r="A5308" s="43" t="s">
        <v>137</v>
      </c>
      <c r="B5308" s="1" t="s">
        <v>292</v>
      </c>
      <c r="C5308" s="1" t="s">
        <v>287</v>
      </c>
      <c r="D5308" s="1" t="s">
        <v>286</v>
      </c>
      <c r="E5308" s="45" t="str">
        <f>VLOOKUP(C5308,PROCV!E$50:G$126,3,0)</f>
        <v>Música</v>
      </c>
      <c r="F5308" s="1" t="s">
        <v>416</v>
      </c>
      <c r="G5308" s="1" t="s">
        <v>236</v>
      </c>
      <c r="H5308" s="1">
        <v>2013</v>
      </c>
      <c r="I5308" s="60">
        <f>VLOOKUP(H5308,PROCV!E$33:F$44,2,0)</f>
        <v>1.2885864878819728</v>
      </c>
      <c r="J5308" s="71">
        <v>15851</v>
      </c>
      <c r="K5308" s="44">
        <f t="shared" si="82"/>
        <v>20425.384419417151</v>
      </c>
    </row>
    <row r="5309" spans="1:11" s="43" customFormat="1" ht="19.7" customHeight="1" x14ac:dyDescent="0.25">
      <c r="A5309" s="43" t="s">
        <v>137</v>
      </c>
      <c r="B5309" s="1" t="s">
        <v>292</v>
      </c>
      <c r="C5309" s="1" t="s">
        <v>285</v>
      </c>
      <c r="D5309" s="1" t="s">
        <v>284</v>
      </c>
      <c r="E5309" s="45" t="str">
        <f>VLOOKUP(C5309,PROCV!E$50:G$126,3,0)</f>
        <v>Editorial</v>
      </c>
      <c r="F5309" s="1" t="s">
        <v>416</v>
      </c>
      <c r="G5309" s="1" t="s">
        <v>265</v>
      </c>
      <c r="H5309" s="1">
        <v>2013</v>
      </c>
      <c r="I5309" s="60">
        <f>VLOOKUP(H5309,PROCV!E$33:F$44,2,0)</f>
        <v>1.2885864878819728</v>
      </c>
      <c r="J5309" s="71">
        <v>27571</v>
      </c>
      <c r="K5309" s="44">
        <f t="shared" si="82"/>
        <v>35527.618057393876</v>
      </c>
    </row>
    <row r="5310" spans="1:11" s="43" customFormat="1" ht="19.7" customHeight="1" x14ac:dyDescent="0.25">
      <c r="A5310" s="43" t="s">
        <v>137</v>
      </c>
      <c r="B5310" s="1" t="s">
        <v>292</v>
      </c>
      <c r="C5310" s="1" t="s">
        <v>285</v>
      </c>
      <c r="D5310" s="1" t="s">
        <v>284</v>
      </c>
      <c r="E5310" s="45" t="str">
        <f>VLOOKUP(C5310,PROCV!E$50:G$126,3,0)</f>
        <v>Editorial</v>
      </c>
      <c r="F5310" s="1" t="s">
        <v>416</v>
      </c>
      <c r="G5310" s="1" t="s">
        <v>236</v>
      </c>
      <c r="H5310" s="1">
        <v>2013</v>
      </c>
      <c r="I5310" s="60">
        <f>VLOOKUP(H5310,PROCV!E$33:F$44,2,0)</f>
        <v>1.2885864878819728</v>
      </c>
      <c r="J5310" s="71">
        <v>12548</v>
      </c>
      <c r="K5310" s="44">
        <f t="shared" si="82"/>
        <v>16169.183249942995</v>
      </c>
    </row>
    <row r="5311" spans="1:11" s="43" customFormat="1" ht="19.7" customHeight="1" x14ac:dyDescent="0.25">
      <c r="A5311" s="43" t="s">
        <v>137</v>
      </c>
      <c r="B5311" s="1" t="s">
        <v>292</v>
      </c>
      <c r="C5311" s="1" t="s">
        <v>283</v>
      </c>
      <c r="D5311" s="1" t="s">
        <v>282</v>
      </c>
      <c r="E5311" s="45" t="str">
        <f>VLOOKUP(C5311,PROCV!E$50:G$126,3,0)</f>
        <v>Editorial</v>
      </c>
      <c r="F5311" s="1" t="s">
        <v>416</v>
      </c>
      <c r="G5311" s="1" t="s">
        <v>236</v>
      </c>
      <c r="H5311" s="1">
        <v>2013</v>
      </c>
      <c r="I5311" s="60">
        <f>VLOOKUP(H5311,PROCV!E$33:F$44,2,0)</f>
        <v>1.2885864878819728</v>
      </c>
      <c r="J5311" s="71">
        <v>42042</v>
      </c>
      <c r="K5311" s="44">
        <f t="shared" si="82"/>
        <v>54174.753123533905</v>
      </c>
    </row>
    <row r="5312" spans="1:11" s="43" customFormat="1" ht="19.7" customHeight="1" x14ac:dyDescent="0.25">
      <c r="A5312" s="43" t="s">
        <v>137</v>
      </c>
      <c r="B5312" s="1" t="s">
        <v>292</v>
      </c>
      <c r="C5312" s="1" t="s">
        <v>281</v>
      </c>
      <c r="D5312" s="1" t="s">
        <v>280</v>
      </c>
      <c r="E5312" s="45" t="str">
        <f>VLOOKUP(C5312,PROCV!E$50:G$126,3,0)</f>
        <v>Música</v>
      </c>
      <c r="F5312" s="1" t="s">
        <v>416</v>
      </c>
      <c r="G5312" s="1" t="s">
        <v>236</v>
      </c>
      <c r="H5312" s="1">
        <v>2013</v>
      </c>
      <c r="I5312" s="60">
        <f>VLOOKUP(H5312,PROCV!E$33:F$44,2,0)</f>
        <v>1.2885864878819728</v>
      </c>
      <c r="J5312" s="71">
        <v>135000</v>
      </c>
      <c r="K5312" s="44">
        <f t="shared" si="82"/>
        <v>173959.17586406635</v>
      </c>
    </row>
    <row r="5313" spans="1:11" s="43" customFormat="1" ht="19.7" customHeight="1" x14ac:dyDescent="0.25">
      <c r="A5313" s="43" t="s">
        <v>137</v>
      </c>
      <c r="B5313" s="1" t="s">
        <v>292</v>
      </c>
      <c r="C5313" s="1" t="s">
        <v>281</v>
      </c>
      <c r="D5313" s="1" t="s">
        <v>280</v>
      </c>
      <c r="E5313" s="45" t="str">
        <f>VLOOKUP(C5313,PROCV!E$50:G$126,3,0)</f>
        <v>Música</v>
      </c>
      <c r="F5313" s="1" t="s">
        <v>416</v>
      </c>
      <c r="G5313" s="1" t="s">
        <v>236</v>
      </c>
      <c r="H5313" s="1">
        <v>2013</v>
      </c>
      <c r="I5313" s="60">
        <f>VLOOKUP(H5313,PROCV!E$33:F$44,2,0)</f>
        <v>1.2885864878819728</v>
      </c>
      <c r="J5313" s="71">
        <v>18912</v>
      </c>
      <c r="K5313" s="44">
        <f t="shared" si="82"/>
        <v>24369.747658823871</v>
      </c>
    </row>
    <row r="5314" spans="1:11" s="43" customFormat="1" ht="19.7" customHeight="1" x14ac:dyDescent="0.25">
      <c r="A5314" s="43" t="s">
        <v>137</v>
      </c>
      <c r="B5314" s="1" t="s">
        <v>292</v>
      </c>
      <c r="C5314" s="1" t="s">
        <v>269</v>
      </c>
      <c r="D5314" s="1" t="s">
        <v>268</v>
      </c>
      <c r="E5314" s="45" t="str">
        <f>VLOOKUP(C5314,PROCV!E$50:G$126,3,0)</f>
        <v>NA</v>
      </c>
      <c r="F5314" s="1" t="s">
        <v>416</v>
      </c>
      <c r="G5314" s="1" t="s">
        <v>236</v>
      </c>
      <c r="H5314" s="1">
        <v>2013</v>
      </c>
      <c r="I5314" s="60">
        <f>VLOOKUP(H5314,PROCV!E$33:F$44,2,0)</f>
        <v>1.2885864878819728</v>
      </c>
      <c r="J5314" s="71">
        <v>30465</v>
      </c>
      <c r="K5314" s="44">
        <f t="shared" si="82"/>
        <v>39256.787353324304</v>
      </c>
    </row>
    <row r="5315" spans="1:11" s="43" customFormat="1" ht="19.7" customHeight="1" x14ac:dyDescent="0.25">
      <c r="A5315" s="43" t="s">
        <v>137</v>
      </c>
      <c r="B5315" s="1" t="s">
        <v>292</v>
      </c>
      <c r="C5315" s="1" t="s">
        <v>256</v>
      </c>
      <c r="D5315" s="1" t="s">
        <v>255</v>
      </c>
      <c r="E5315" s="45" t="str">
        <f>VLOOKUP(C5315,PROCV!E$50:G$126,3,0)</f>
        <v>Audiovisual</v>
      </c>
      <c r="F5315" s="1" t="s">
        <v>416</v>
      </c>
      <c r="G5315" s="1" t="s">
        <v>236</v>
      </c>
      <c r="H5315" s="1">
        <v>2013</v>
      </c>
      <c r="I5315" s="60">
        <f>VLOOKUP(H5315,PROCV!E$33:F$44,2,0)</f>
        <v>1.2885864878819728</v>
      </c>
      <c r="J5315" s="71">
        <v>6701</v>
      </c>
      <c r="K5315" s="44">
        <f t="shared" ref="K5315:K5378" si="83">J5315*I5315</f>
        <v>8634.8180552971007</v>
      </c>
    </row>
    <row r="5316" spans="1:11" s="43" customFormat="1" ht="19.7" customHeight="1" x14ac:dyDescent="0.25">
      <c r="A5316" s="43" t="s">
        <v>137</v>
      </c>
      <c r="B5316" s="1" t="s">
        <v>292</v>
      </c>
      <c r="C5316" s="1" t="s">
        <v>256</v>
      </c>
      <c r="D5316" s="1" t="s">
        <v>255</v>
      </c>
      <c r="E5316" s="45" t="str">
        <f>VLOOKUP(C5316,PROCV!E$50:G$126,3,0)</f>
        <v>Audiovisual</v>
      </c>
      <c r="F5316" s="1" t="s">
        <v>416</v>
      </c>
      <c r="G5316" s="1" t="s">
        <v>265</v>
      </c>
      <c r="H5316" s="1">
        <v>2013</v>
      </c>
      <c r="I5316" s="60">
        <f>VLOOKUP(H5316,PROCV!E$33:F$44,2,0)</f>
        <v>1.2885864878819728</v>
      </c>
      <c r="J5316" s="71">
        <v>4457886</v>
      </c>
      <c r="K5316" s="44">
        <f t="shared" si="83"/>
        <v>5744371.6641182164</v>
      </c>
    </row>
    <row r="5317" spans="1:11" s="43" customFormat="1" ht="19.7" customHeight="1" x14ac:dyDescent="0.25">
      <c r="A5317" s="43" t="s">
        <v>137</v>
      </c>
      <c r="B5317" s="1" t="s">
        <v>292</v>
      </c>
      <c r="C5317" s="1" t="s">
        <v>256</v>
      </c>
      <c r="D5317" s="1" t="s">
        <v>255</v>
      </c>
      <c r="E5317" s="45" t="str">
        <f>VLOOKUP(C5317,PROCV!E$50:G$126,3,0)</f>
        <v>Audiovisual</v>
      </c>
      <c r="F5317" s="1" t="s">
        <v>416</v>
      </c>
      <c r="G5317" s="1" t="s">
        <v>265</v>
      </c>
      <c r="H5317" s="1">
        <v>2013</v>
      </c>
      <c r="I5317" s="60">
        <f>VLOOKUP(H5317,PROCV!E$33:F$44,2,0)</f>
        <v>1.2885864878819728</v>
      </c>
      <c r="J5317" s="71">
        <v>7008460</v>
      </c>
      <c r="K5317" s="44">
        <f t="shared" si="83"/>
        <v>9031006.8568612915</v>
      </c>
    </row>
    <row r="5318" spans="1:11" s="43" customFormat="1" ht="19.7" customHeight="1" x14ac:dyDescent="0.25">
      <c r="A5318" s="43" t="s">
        <v>137</v>
      </c>
      <c r="B5318" s="1" t="s">
        <v>292</v>
      </c>
      <c r="C5318" s="1" t="s">
        <v>256</v>
      </c>
      <c r="D5318" s="1" t="s">
        <v>255</v>
      </c>
      <c r="E5318" s="45" t="str">
        <f>VLOOKUP(C5318,PROCV!E$50:G$126,3,0)</f>
        <v>Audiovisual</v>
      </c>
      <c r="F5318" s="1" t="s">
        <v>416</v>
      </c>
      <c r="G5318" s="1" t="s">
        <v>265</v>
      </c>
      <c r="H5318" s="1">
        <v>2013</v>
      </c>
      <c r="I5318" s="60">
        <f>VLOOKUP(H5318,PROCV!E$33:F$44,2,0)</f>
        <v>1.2885864878819728</v>
      </c>
      <c r="J5318" s="71">
        <v>2185801</v>
      </c>
      <c r="K5318" s="44">
        <f t="shared" si="83"/>
        <v>2816593.6337989043</v>
      </c>
    </row>
    <row r="5319" spans="1:11" s="43" customFormat="1" ht="19.7" customHeight="1" x14ac:dyDescent="0.25">
      <c r="A5319" s="43" t="s">
        <v>137</v>
      </c>
      <c r="B5319" s="1" t="s">
        <v>292</v>
      </c>
      <c r="C5319" s="1" t="s">
        <v>256</v>
      </c>
      <c r="D5319" s="1" t="s">
        <v>255</v>
      </c>
      <c r="E5319" s="45" t="str">
        <f>VLOOKUP(C5319,PROCV!E$50:G$126,3,0)</f>
        <v>Audiovisual</v>
      </c>
      <c r="F5319" s="1" t="s">
        <v>416</v>
      </c>
      <c r="G5319" s="1" t="s">
        <v>236</v>
      </c>
      <c r="H5319" s="1">
        <v>2013</v>
      </c>
      <c r="I5319" s="60">
        <f>VLOOKUP(H5319,PROCV!E$33:F$44,2,0)</f>
        <v>1.2885864878819728</v>
      </c>
      <c r="J5319" s="71">
        <v>45805</v>
      </c>
      <c r="K5319" s="44">
        <f t="shared" si="83"/>
        <v>59023.704077433766</v>
      </c>
    </row>
    <row r="5320" spans="1:11" s="43" customFormat="1" ht="19.7" customHeight="1" x14ac:dyDescent="0.25">
      <c r="A5320" s="43" t="s">
        <v>137</v>
      </c>
      <c r="B5320" s="1" t="s">
        <v>292</v>
      </c>
      <c r="C5320" s="1" t="s">
        <v>254</v>
      </c>
      <c r="D5320" s="1" t="s">
        <v>253</v>
      </c>
      <c r="E5320" s="45" t="str">
        <f>VLOOKUP(C5320,PROCV!E$50:G$126,3,0)</f>
        <v>Música</v>
      </c>
      <c r="F5320" s="1" t="s">
        <v>416</v>
      </c>
      <c r="G5320" s="1" t="s">
        <v>236</v>
      </c>
      <c r="H5320" s="1">
        <v>2013</v>
      </c>
      <c r="I5320" s="60">
        <f>VLOOKUP(H5320,PROCV!E$33:F$44,2,0)</f>
        <v>1.2885864878819728</v>
      </c>
      <c r="J5320" s="71">
        <v>37449</v>
      </c>
      <c r="K5320" s="44">
        <f t="shared" si="83"/>
        <v>48256.275384692002</v>
      </c>
    </row>
    <row r="5321" spans="1:11" s="43" customFormat="1" ht="19.7" customHeight="1" x14ac:dyDescent="0.25">
      <c r="A5321" s="43" t="s">
        <v>137</v>
      </c>
      <c r="B5321" s="1" t="s">
        <v>292</v>
      </c>
      <c r="C5321" s="1" t="s">
        <v>252</v>
      </c>
      <c r="D5321" s="1" t="s">
        <v>251</v>
      </c>
      <c r="E5321" s="45" t="str">
        <f>VLOOKUP(C5321,PROCV!E$50:G$126,3,0)</f>
        <v>Audiovisual</v>
      </c>
      <c r="F5321" s="1" t="s">
        <v>416</v>
      </c>
      <c r="G5321" s="1" t="s">
        <v>236</v>
      </c>
      <c r="H5321" s="1">
        <v>2013</v>
      </c>
      <c r="I5321" s="60">
        <f>VLOOKUP(H5321,PROCV!E$33:F$44,2,0)</f>
        <v>1.2885864878819728</v>
      </c>
      <c r="J5321" s="71">
        <v>39671</v>
      </c>
      <c r="K5321" s="44">
        <f t="shared" si="83"/>
        <v>51119.514560765747</v>
      </c>
    </row>
    <row r="5322" spans="1:11" s="43" customFormat="1" ht="19.7" customHeight="1" x14ac:dyDescent="0.25">
      <c r="A5322" s="43" t="s">
        <v>137</v>
      </c>
      <c r="B5322" s="1" t="s">
        <v>292</v>
      </c>
      <c r="C5322" s="1" t="s">
        <v>250</v>
      </c>
      <c r="D5322" s="1" t="s">
        <v>249</v>
      </c>
      <c r="E5322" s="45" t="str">
        <f>VLOOKUP(C5322,PROCV!E$50:G$126,3,0)</f>
        <v>Audiovisual</v>
      </c>
      <c r="F5322" s="1" t="s">
        <v>416</v>
      </c>
      <c r="G5322" s="1" t="s">
        <v>236</v>
      </c>
      <c r="H5322" s="1">
        <v>2013</v>
      </c>
      <c r="I5322" s="60">
        <f>VLOOKUP(H5322,PROCV!E$33:F$44,2,0)</f>
        <v>1.2885864878819728</v>
      </c>
      <c r="J5322" s="71">
        <v>102000</v>
      </c>
      <c r="K5322" s="44">
        <f t="shared" si="83"/>
        <v>131435.82176396123</v>
      </c>
    </row>
    <row r="5323" spans="1:11" s="43" customFormat="1" ht="19.7" customHeight="1" x14ac:dyDescent="0.25">
      <c r="A5323" s="43" t="s">
        <v>137</v>
      </c>
      <c r="B5323" s="1" t="s">
        <v>292</v>
      </c>
      <c r="C5323" s="1" t="s">
        <v>356</v>
      </c>
      <c r="D5323" s="1" t="s">
        <v>355</v>
      </c>
      <c r="E5323" s="45" t="str">
        <f>VLOOKUP(C5323,PROCV!E$50:G$126,3,0)</f>
        <v>Artes Cênicas e Espetáculos</v>
      </c>
      <c r="F5323" s="1" t="s">
        <v>415</v>
      </c>
      <c r="G5323" s="1" t="s">
        <v>265</v>
      </c>
      <c r="H5323" s="1">
        <v>2013</v>
      </c>
      <c r="I5323" s="60">
        <f>VLOOKUP(H5323,PROCV!E$33:F$44,2,0)</f>
        <v>1.2885864878819728</v>
      </c>
      <c r="J5323" s="71">
        <v>128924</v>
      </c>
      <c r="K5323" s="44">
        <f t="shared" si="83"/>
        <v>166129.72436369545</v>
      </c>
    </row>
    <row r="5324" spans="1:11" s="43" customFormat="1" ht="19.7" customHeight="1" x14ac:dyDescent="0.25">
      <c r="A5324" s="43" t="s">
        <v>137</v>
      </c>
      <c r="B5324" s="1" t="s">
        <v>292</v>
      </c>
      <c r="C5324" s="1" t="s">
        <v>340</v>
      </c>
      <c r="D5324" s="1" t="s">
        <v>339</v>
      </c>
      <c r="E5324" s="45" t="str">
        <f>VLOOKUP(C5324,PROCV!E$50:G$126,3,0)</f>
        <v>Artes Cênicas e Espetáculos</v>
      </c>
      <c r="F5324" s="1" t="s">
        <v>416</v>
      </c>
      <c r="G5324" s="1" t="s">
        <v>236</v>
      </c>
      <c r="H5324" s="1">
        <v>2013</v>
      </c>
      <c r="I5324" s="60">
        <f>VLOOKUP(H5324,PROCV!E$33:F$44,2,0)</f>
        <v>1.2885864878819728</v>
      </c>
      <c r="J5324" s="71">
        <v>54927</v>
      </c>
      <c r="K5324" s="44">
        <f t="shared" si="83"/>
        <v>70778.190019893125</v>
      </c>
    </row>
    <row r="5325" spans="1:11" s="43" customFormat="1" ht="19.7" customHeight="1" x14ac:dyDescent="0.25">
      <c r="A5325" s="43" t="s">
        <v>137</v>
      </c>
      <c r="B5325" s="1" t="s">
        <v>292</v>
      </c>
      <c r="C5325" s="1" t="s">
        <v>238</v>
      </c>
      <c r="D5325" s="1" t="s">
        <v>237</v>
      </c>
      <c r="E5325" s="45" t="str">
        <f>VLOOKUP(C5325,PROCV!E$50:G$126,3,0)</f>
        <v>Artes Cênicas e Espetáculos</v>
      </c>
      <c r="F5325" s="1" t="s">
        <v>416</v>
      </c>
      <c r="G5325" s="1" t="s">
        <v>236</v>
      </c>
      <c r="H5325" s="1">
        <v>2013</v>
      </c>
      <c r="I5325" s="60">
        <f>VLOOKUP(H5325,PROCV!E$33:F$44,2,0)</f>
        <v>1.2885864878819728</v>
      </c>
      <c r="J5325" s="71">
        <v>4244</v>
      </c>
      <c r="K5325" s="44">
        <f t="shared" si="83"/>
        <v>5468.7610545710922</v>
      </c>
    </row>
    <row r="5326" spans="1:11" s="43" customFormat="1" ht="19.7" customHeight="1" x14ac:dyDescent="0.25">
      <c r="A5326" s="43" t="s">
        <v>137</v>
      </c>
      <c r="B5326" s="1" t="s">
        <v>292</v>
      </c>
      <c r="C5326" s="1" t="s">
        <v>241</v>
      </c>
      <c r="D5326" s="1" t="s">
        <v>240</v>
      </c>
      <c r="E5326" s="45" t="str">
        <f>VLOOKUP(C5326,PROCV!E$50:G$126,3,0)</f>
        <v>Artes Cênicas e Espetáculos</v>
      </c>
      <c r="F5326" s="1" t="s">
        <v>416</v>
      </c>
      <c r="G5326" s="1" t="s">
        <v>236</v>
      </c>
      <c r="H5326" s="1">
        <v>2013</v>
      </c>
      <c r="I5326" s="60">
        <f>VLOOKUP(H5326,PROCV!E$33:F$44,2,0)</f>
        <v>1.2885864878819728</v>
      </c>
      <c r="J5326" s="71">
        <v>95000</v>
      </c>
      <c r="K5326" s="44">
        <f t="shared" si="83"/>
        <v>122415.71634878742</v>
      </c>
    </row>
    <row r="5327" spans="1:11" s="43" customFormat="1" ht="19.7" customHeight="1" x14ac:dyDescent="0.25">
      <c r="A5327" s="43" t="s">
        <v>137</v>
      </c>
      <c r="B5327" s="1" t="s">
        <v>292</v>
      </c>
      <c r="C5327" s="1" t="s">
        <v>348</v>
      </c>
      <c r="D5327" s="1" t="s">
        <v>347</v>
      </c>
      <c r="E5327" s="45" t="str">
        <f>VLOOKUP(C5327,PROCV!E$50:G$126,3,0)</f>
        <v>Patrimônio</v>
      </c>
      <c r="F5327" s="1" t="s">
        <v>415</v>
      </c>
      <c r="G5327" s="1" t="s">
        <v>265</v>
      </c>
      <c r="H5327" s="1">
        <v>2013</v>
      </c>
      <c r="I5327" s="60">
        <f>VLOOKUP(H5327,PROCV!E$33:F$44,2,0)</f>
        <v>1.2885864878819728</v>
      </c>
      <c r="J5327" s="71">
        <v>731050</v>
      </c>
      <c r="K5327" s="44">
        <f t="shared" si="83"/>
        <v>942021.15196611627</v>
      </c>
    </row>
    <row r="5328" spans="1:11" s="43" customFormat="1" ht="19.7" customHeight="1" x14ac:dyDescent="0.25">
      <c r="A5328" s="43" t="s">
        <v>139</v>
      </c>
      <c r="B5328" s="1" t="s">
        <v>239</v>
      </c>
      <c r="C5328" s="1" t="s">
        <v>291</v>
      </c>
      <c r="D5328" s="1" t="s">
        <v>290</v>
      </c>
      <c r="E5328" s="45" t="str">
        <f>VLOOKUP(C5328,PROCV!E$50:G$126,3,0)</f>
        <v>NA</v>
      </c>
      <c r="F5328" s="1" t="s">
        <v>416</v>
      </c>
      <c r="G5328" s="1" t="s">
        <v>236</v>
      </c>
      <c r="H5328" s="1">
        <v>2013</v>
      </c>
      <c r="I5328" s="60">
        <f>VLOOKUP(H5328,PROCV!E$33:F$44,2,0)</f>
        <v>1.2885864878819728</v>
      </c>
      <c r="J5328" s="71">
        <v>3642</v>
      </c>
      <c r="K5328" s="44">
        <f t="shared" si="83"/>
        <v>4693.0319888661452</v>
      </c>
    </row>
    <row r="5329" spans="1:11" s="43" customFormat="1" ht="19.7" customHeight="1" x14ac:dyDescent="0.25">
      <c r="A5329" s="43" t="s">
        <v>139</v>
      </c>
      <c r="B5329" s="1" t="s">
        <v>239</v>
      </c>
      <c r="C5329" s="1" t="s">
        <v>291</v>
      </c>
      <c r="D5329" s="1" t="s">
        <v>290</v>
      </c>
      <c r="E5329" s="45" t="str">
        <f>VLOOKUP(C5329,PROCV!E$50:G$126,3,0)</f>
        <v>NA</v>
      </c>
      <c r="F5329" s="1" t="s">
        <v>416</v>
      </c>
      <c r="G5329" s="1" t="s">
        <v>236</v>
      </c>
      <c r="H5329" s="1">
        <v>2013</v>
      </c>
      <c r="I5329" s="60">
        <f>VLOOKUP(H5329,PROCV!E$33:F$44,2,0)</f>
        <v>1.2885864878819728</v>
      </c>
      <c r="J5329" s="71">
        <v>108541</v>
      </c>
      <c r="K5329" s="44">
        <f t="shared" si="83"/>
        <v>139864.46598119722</v>
      </c>
    </row>
    <row r="5330" spans="1:11" s="43" customFormat="1" ht="19.7" customHeight="1" x14ac:dyDescent="0.25">
      <c r="A5330" s="43" t="s">
        <v>139</v>
      </c>
      <c r="B5330" s="1" t="s">
        <v>239</v>
      </c>
      <c r="C5330" s="1" t="s">
        <v>287</v>
      </c>
      <c r="D5330" s="1" t="s">
        <v>286</v>
      </c>
      <c r="E5330" s="45" t="str">
        <f>VLOOKUP(C5330,PROCV!E$50:G$126,3,0)</f>
        <v>Música</v>
      </c>
      <c r="F5330" s="1" t="s">
        <v>416</v>
      </c>
      <c r="G5330" s="1" t="s">
        <v>236</v>
      </c>
      <c r="H5330" s="1">
        <v>2013</v>
      </c>
      <c r="I5330" s="60">
        <f>VLOOKUP(H5330,PROCV!E$33:F$44,2,0)</f>
        <v>1.2885864878819728</v>
      </c>
      <c r="J5330" s="71">
        <v>1612</v>
      </c>
      <c r="K5330" s="44">
        <f t="shared" si="83"/>
        <v>2077.2014184657401</v>
      </c>
    </row>
    <row r="5331" spans="1:11" s="43" customFormat="1" ht="19.7" customHeight="1" x14ac:dyDescent="0.25">
      <c r="A5331" s="43" t="s">
        <v>139</v>
      </c>
      <c r="B5331" s="1" t="s">
        <v>239</v>
      </c>
      <c r="C5331" s="1" t="s">
        <v>285</v>
      </c>
      <c r="D5331" s="1" t="s">
        <v>284</v>
      </c>
      <c r="E5331" s="45" t="str">
        <f>VLOOKUP(C5331,PROCV!E$50:G$126,3,0)</f>
        <v>Editorial</v>
      </c>
      <c r="F5331" s="1" t="s">
        <v>416</v>
      </c>
      <c r="G5331" s="1" t="s">
        <v>236</v>
      </c>
      <c r="H5331" s="1">
        <v>2013</v>
      </c>
      <c r="I5331" s="60">
        <f>VLOOKUP(H5331,PROCV!E$33:F$44,2,0)</f>
        <v>1.2885864878819728</v>
      </c>
      <c r="J5331" s="71">
        <v>14155</v>
      </c>
      <c r="K5331" s="44">
        <f t="shared" si="83"/>
        <v>18239.941735969325</v>
      </c>
    </row>
    <row r="5332" spans="1:11" s="43" customFormat="1" ht="19.7" customHeight="1" x14ac:dyDescent="0.25">
      <c r="A5332" s="43" t="s">
        <v>139</v>
      </c>
      <c r="B5332" s="1" t="s">
        <v>239</v>
      </c>
      <c r="C5332" s="1" t="s">
        <v>285</v>
      </c>
      <c r="D5332" s="1" t="s">
        <v>284</v>
      </c>
      <c r="E5332" s="45" t="str">
        <f>VLOOKUP(C5332,PROCV!E$50:G$126,3,0)</f>
        <v>Editorial</v>
      </c>
      <c r="F5332" s="1" t="s">
        <v>416</v>
      </c>
      <c r="G5332" s="1" t="s">
        <v>265</v>
      </c>
      <c r="H5332" s="1">
        <v>2013</v>
      </c>
      <c r="I5332" s="60">
        <f>VLOOKUP(H5332,PROCV!E$33:F$44,2,0)</f>
        <v>1.2885864878819728</v>
      </c>
      <c r="J5332" s="71">
        <v>469532</v>
      </c>
      <c r="K5332" s="44">
        <f t="shared" si="83"/>
        <v>605032.59082819847</v>
      </c>
    </row>
    <row r="5333" spans="1:11" s="43" customFormat="1" ht="19.7" customHeight="1" x14ac:dyDescent="0.25">
      <c r="A5333" s="43" t="s">
        <v>139</v>
      </c>
      <c r="B5333" s="1" t="s">
        <v>239</v>
      </c>
      <c r="C5333" s="1" t="s">
        <v>285</v>
      </c>
      <c r="D5333" s="1" t="s">
        <v>284</v>
      </c>
      <c r="E5333" s="45" t="str">
        <f>VLOOKUP(C5333,PROCV!E$50:G$126,3,0)</f>
        <v>Editorial</v>
      </c>
      <c r="F5333" s="1" t="s">
        <v>416</v>
      </c>
      <c r="G5333" s="1" t="s">
        <v>265</v>
      </c>
      <c r="H5333" s="1">
        <v>2013</v>
      </c>
      <c r="I5333" s="60">
        <f>VLOOKUP(H5333,PROCV!E$33:F$44,2,0)</f>
        <v>1.2885864878819728</v>
      </c>
      <c r="J5333" s="71">
        <v>561795</v>
      </c>
      <c r="K5333" s="44">
        <f t="shared" si="83"/>
        <v>723921.44595965289</v>
      </c>
    </row>
    <row r="5334" spans="1:11" s="43" customFormat="1" ht="19.7" customHeight="1" x14ac:dyDescent="0.25">
      <c r="A5334" s="43" t="s">
        <v>139</v>
      </c>
      <c r="B5334" s="1" t="s">
        <v>239</v>
      </c>
      <c r="C5334" s="1" t="s">
        <v>285</v>
      </c>
      <c r="D5334" s="1" t="s">
        <v>284</v>
      </c>
      <c r="E5334" s="45" t="str">
        <f>VLOOKUP(C5334,PROCV!E$50:G$126,3,0)</f>
        <v>Editorial</v>
      </c>
      <c r="F5334" s="1" t="s">
        <v>416</v>
      </c>
      <c r="G5334" s="1" t="s">
        <v>236</v>
      </c>
      <c r="H5334" s="1">
        <v>2013</v>
      </c>
      <c r="I5334" s="60">
        <f>VLOOKUP(H5334,PROCV!E$33:F$44,2,0)</f>
        <v>1.2885864878819728</v>
      </c>
      <c r="J5334" s="71">
        <v>53590</v>
      </c>
      <c r="K5334" s="44">
        <f t="shared" si="83"/>
        <v>69055.349885594929</v>
      </c>
    </row>
    <row r="5335" spans="1:11" s="43" customFormat="1" ht="19.7" customHeight="1" x14ac:dyDescent="0.25">
      <c r="A5335" s="43" t="s">
        <v>139</v>
      </c>
      <c r="B5335" s="1" t="s">
        <v>239</v>
      </c>
      <c r="C5335" s="1" t="s">
        <v>285</v>
      </c>
      <c r="D5335" s="1" t="s">
        <v>284</v>
      </c>
      <c r="E5335" s="45" t="str">
        <f>VLOOKUP(C5335,PROCV!E$50:G$126,3,0)</f>
        <v>Editorial</v>
      </c>
      <c r="F5335" s="1" t="s">
        <v>416</v>
      </c>
      <c r="G5335" s="1" t="s">
        <v>236</v>
      </c>
      <c r="H5335" s="1">
        <v>2013</v>
      </c>
      <c r="I5335" s="60">
        <f>VLOOKUP(H5335,PROCV!E$33:F$44,2,0)</f>
        <v>1.2885864878819728</v>
      </c>
      <c r="J5335" s="71">
        <v>42807</v>
      </c>
      <c r="K5335" s="44">
        <f t="shared" si="83"/>
        <v>55160.521786763609</v>
      </c>
    </row>
    <row r="5336" spans="1:11" s="43" customFormat="1" ht="19.7" customHeight="1" x14ac:dyDescent="0.25">
      <c r="A5336" s="43" t="s">
        <v>139</v>
      </c>
      <c r="B5336" s="1" t="s">
        <v>239</v>
      </c>
      <c r="C5336" s="1" t="s">
        <v>283</v>
      </c>
      <c r="D5336" s="1" t="s">
        <v>282</v>
      </c>
      <c r="E5336" s="45" t="str">
        <f>VLOOKUP(C5336,PROCV!E$50:G$126,3,0)</f>
        <v>Editorial</v>
      </c>
      <c r="F5336" s="1" t="s">
        <v>416</v>
      </c>
      <c r="G5336" s="1" t="s">
        <v>236</v>
      </c>
      <c r="H5336" s="1">
        <v>2013</v>
      </c>
      <c r="I5336" s="60">
        <f>VLOOKUP(H5336,PROCV!E$33:F$44,2,0)</f>
        <v>1.2885864878819728</v>
      </c>
      <c r="J5336" s="71">
        <v>41720</v>
      </c>
      <c r="K5336" s="44">
        <f t="shared" si="83"/>
        <v>53759.828274435909</v>
      </c>
    </row>
    <row r="5337" spans="1:11" s="43" customFormat="1" ht="19.7" customHeight="1" x14ac:dyDescent="0.25">
      <c r="A5337" s="43" t="s">
        <v>139</v>
      </c>
      <c r="B5337" s="1" t="s">
        <v>239</v>
      </c>
      <c r="C5337" s="1" t="s">
        <v>281</v>
      </c>
      <c r="D5337" s="1" t="s">
        <v>280</v>
      </c>
      <c r="E5337" s="45" t="str">
        <f>VLOOKUP(C5337,PROCV!E$50:G$126,3,0)</f>
        <v>Música</v>
      </c>
      <c r="F5337" s="1" t="s">
        <v>416</v>
      </c>
      <c r="G5337" s="1" t="s">
        <v>236</v>
      </c>
      <c r="H5337" s="1">
        <v>2013</v>
      </c>
      <c r="I5337" s="60">
        <f>VLOOKUP(H5337,PROCV!E$33:F$44,2,0)</f>
        <v>1.2885864878819728</v>
      </c>
      <c r="J5337" s="71">
        <v>4030</v>
      </c>
      <c r="K5337" s="44">
        <f t="shared" si="83"/>
        <v>5193.0035461643502</v>
      </c>
    </row>
    <row r="5338" spans="1:11" s="43" customFormat="1" ht="19.7" customHeight="1" x14ac:dyDescent="0.25">
      <c r="A5338" s="43" t="s">
        <v>139</v>
      </c>
      <c r="B5338" s="1" t="s">
        <v>239</v>
      </c>
      <c r="C5338" s="1" t="s">
        <v>269</v>
      </c>
      <c r="D5338" s="1" t="s">
        <v>268</v>
      </c>
      <c r="E5338" s="45" t="str">
        <f>VLOOKUP(C5338,PROCV!E$50:G$126,3,0)</f>
        <v>NA</v>
      </c>
      <c r="F5338" s="1" t="s">
        <v>416</v>
      </c>
      <c r="G5338" s="1" t="s">
        <v>236</v>
      </c>
      <c r="H5338" s="1">
        <v>2013</v>
      </c>
      <c r="I5338" s="60">
        <f>VLOOKUP(H5338,PROCV!E$33:F$44,2,0)</f>
        <v>1.2885864878819728</v>
      </c>
      <c r="J5338" s="71">
        <v>86753</v>
      </c>
      <c r="K5338" s="44">
        <f t="shared" si="83"/>
        <v>111788.74358322479</v>
      </c>
    </row>
    <row r="5339" spans="1:11" s="43" customFormat="1" ht="19.7" customHeight="1" x14ac:dyDescent="0.25">
      <c r="A5339" s="43" t="s">
        <v>139</v>
      </c>
      <c r="B5339" s="1" t="s">
        <v>239</v>
      </c>
      <c r="C5339" s="1" t="s">
        <v>269</v>
      </c>
      <c r="D5339" s="1" t="s">
        <v>268</v>
      </c>
      <c r="E5339" s="45" t="str">
        <f>VLOOKUP(C5339,PROCV!E$50:G$126,3,0)</f>
        <v>NA</v>
      </c>
      <c r="F5339" s="1" t="s">
        <v>416</v>
      </c>
      <c r="G5339" s="1" t="s">
        <v>236</v>
      </c>
      <c r="H5339" s="1">
        <v>2013</v>
      </c>
      <c r="I5339" s="60">
        <f>VLOOKUP(H5339,PROCV!E$33:F$44,2,0)</f>
        <v>1.2885864878819728</v>
      </c>
      <c r="J5339" s="71">
        <v>123580</v>
      </c>
      <c r="K5339" s="44">
        <f t="shared" si="83"/>
        <v>159243.51817245421</v>
      </c>
    </row>
    <row r="5340" spans="1:11" s="43" customFormat="1" ht="19.7" customHeight="1" x14ac:dyDescent="0.25">
      <c r="A5340" s="43" t="s">
        <v>139</v>
      </c>
      <c r="B5340" s="1" t="s">
        <v>239</v>
      </c>
      <c r="C5340" s="1" t="s">
        <v>260</v>
      </c>
      <c r="D5340" s="1" t="s">
        <v>259</v>
      </c>
      <c r="E5340" s="45" t="str">
        <f>VLOOKUP(C5340,PROCV!E$50:G$126,3,0)</f>
        <v>Audiovisual</v>
      </c>
      <c r="F5340" s="1" t="s">
        <v>416</v>
      </c>
      <c r="G5340" s="1" t="s">
        <v>236</v>
      </c>
      <c r="H5340" s="1">
        <v>2013</v>
      </c>
      <c r="I5340" s="60">
        <f>VLOOKUP(H5340,PROCV!E$33:F$44,2,0)</f>
        <v>1.2885864878819728</v>
      </c>
      <c r="J5340" s="71">
        <v>9066</v>
      </c>
      <c r="K5340" s="44">
        <f t="shared" si="83"/>
        <v>11682.325099137966</v>
      </c>
    </row>
    <row r="5341" spans="1:11" s="43" customFormat="1" ht="19.7" customHeight="1" x14ac:dyDescent="0.25">
      <c r="A5341" s="43" t="s">
        <v>139</v>
      </c>
      <c r="B5341" s="1" t="s">
        <v>239</v>
      </c>
      <c r="C5341" s="1" t="s">
        <v>256</v>
      </c>
      <c r="D5341" s="1" t="s">
        <v>255</v>
      </c>
      <c r="E5341" s="45" t="str">
        <f>VLOOKUP(C5341,PROCV!E$50:G$126,3,0)</f>
        <v>Audiovisual</v>
      </c>
      <c r="F5341" s="1" t="s">
        <v>416</v>
      </c>
      <c r="G5341" s="1" t="s">
        <v>265</v>
      </c>
      <c r="H5341" s="1">
        <v>2013</v>
      </c>
      <c r="I5341" s="60">
        <f>VLOOKUP(H5341,PROCV!E$33:F$44,2,0)</f>
        <v>1.2885864878819728</v>
      </c>
      <c r="J5341" s="71">
        <v>1110000</v>
      </c>
      <c r="K5341" s="44">
        <f t="shared" si="83"/>
        <v>1430331.0015489899</v>
      </c>
    </row>
    <row r="5342" spans="1:11" s="43" customFormat="1" ht="19.7" customHeight="1" x14ac:dyDescent="0.25">
      <c r="A5342" s="43" t="s">
        <v>139</v>
      </c>
      <c r="B5342" s="1" t="s">
        <v>239</v>
      </c>
      <c r="C5342" s="1" t="s">
        <v>356</v>
      </c>
      <c r="D5342" s="1" t="s">
        <v>355</v>
      </c>
      <c r="E5342" s="45" t="str">
        <f>VLOOKUP(C5342,PROCV!E$50:G$126,3,0)</f>
        <v>Artes Cênicas e Espetáculos</v>
      </c>
      <c r="F5342" s="1" t="s">
        <v>415</v>
      </c>
      <c r="G5342" s="1" t="s">
        <v>265</v>
      </c>
      <c r="H5342" s="1">
        <v>2013</v>
      </c>
      <c r="I5342" s="60">
        <f>VLOOKUP(H5342,PROCV!E$33:F$44,2,0)</f>
        <v>1.2885864878819728</v>
      </c>
      <c r="J5342" s="71">
        <v>64462</v>
      </c>
      <c r="K5342" s="44">
        <f t="shared" si="83"/>
        <v>83064.862181847726</v>
      </c>
    </row>
    <row r="5343" spans="1:11" s="43" customFormat="1" ht="19.7" customHeight="1" x14ac:dyDescent="0.25">
      <c r="A5343" s="43" t="s">
        <v>139</v>
      </c>
      <c r="B5343" s="1" t="s">
        <v>239</v>
      </c>
      <c r="C5343" s="1" t="s">
        <v>238</v>
      </c>
      <c r="D5343" s="1" t="s">
        <v>237</v>
      </c>
      <c r="E5343" s="45" t="str">
        <f>VLOOKUP(C5343,PROCV!E$50:G$126,3,0)</f>
        <v>Artes Cênicas e Espetáculos</v>
      </c>
      <c r="F5343" s="1" t="s">
        <v>416</v>
      </c>
      <c r="G5343" s="1" t="s">
        <v>236</v>
      </c>
      <c r="H5343" s="1">
        <v>2013</v>
      </c>
      <c r="I5343" s="60">
        <f>VLOOKUP(H5343,PROCV!E$33:F$44,2,0)</f>
        <v>1.2885864878819728</v>
      </c>
      <c r="J5343" s="71">
        <v>6100</v>
      </c>
      <c r="K5343" s="44">
        <f t="shared" si="83"/>
        <v>7860.3775760800345</v>
      </c>
    </row>
    <row r="5344" spans="1:11" s="43" customFormat="1" ht="19.7" customHeight="1" x14ac:dyDescent="0.25">
      <c r="A5344" s="43" t="s">
        <v>139</v>
      </c>
      <c r="B5344" s="1" t="s">
        <v>239</v>
      </c>
      <c r="C5344" s="1" t="s">
        <v>238</v>
      </c>
      <c r="D5344" s="1" t="s">
        <v>237</v>
      </c>
      <c r="E5344" s="45" t="str">
        <f>VLOOKUP(C5344,PROCV!E$50:G$126,3,0)</f>
        <v>Artes Cênicas e Espetáculos</v>
      </c>
      <c r="F5344" s="1" t="s">
        <v>416</v>
      </c>
      <c r="G5344" s="1" t="s">
        <v>236</v>
      </c>
      <c r="H5344" s="1">
        <v>2013</v>
      </c>
      <c r="I5344" s="60">
        <f>VLOOKUP(H5344,PROCV!E$33:F$44,2,0)</f>
        <v>1.2885864878819728</v>
      </c>
      <c r="J5344" s="71">
        <v>18598</v>
      </c>
      <c r="K5344" s="44">
        <f t="shared" si="83"/>
        <v>23965.13150162893</v>
      </c>
    </row>
    <row r="5345" spans="1:11" s="43" customFormat="1" ht="19.7" customHeight="1" x14ac:dyDescent="0.25">
      <c r="A5345" s="43" t="s">
        <v>139</v>
      </c>
      <c r="B5345" s="1" t="s">
        <v>239</v>
      </c>
      <c r="C5345" s="1" t="s">
        <v>241</v>
      </c>
      <c r="D5345" s="1" t="s">
        <v>240</v>
      </c>
      <c r="E5345" s="45" t="str">
        <f>VLOOKUP(C5345,PROCV!E$50:G$126,3,0)</f>
        <v>Artes Cênicas e Espetáculos</v>
      </c>
      <c r="F5345" s="1" t="s">
        <v>416</v>
      </c>
      <c r="G5345" s="1" t="s">
        <v>236</v>
      </c>
      <c r="H5345" s="1">
        <v>2013</v>
      </c>
      <c r="I5345" s="60">
        <f>VLOOKUP(H5345,PROCV!E$33:F$44,2,0)</f>
        <v>1.2885864878819728</v>
      </c>
      <c r="J5345" s="71">
        <v>358000</v>
      </c>
      <c r="K5345" s="44">
        <f t="shared" si="83"/>
        <v>461313.96266174625</v>
      </c>
    </row>
    <row r="5346" spans="1:11" s="43" customFormat="1" ht="19.7" customHeight="1" x14ac:dyDescent="0.25">
      <c r="A5346" s="43" t="s">
        <v>139</v>
      </c>
      <c r="B5346" s="1" t="s">
        <v>239</v>
      </c>
      <c r="C5346" s="1" t="s">
        <v>241</v>
      </c>
      <c r="D5346" s="1" t="s">
        <v>240</v>
      </c>
      <c r="E5346" s="45" t="str">
        <f>VLOOKUP(C5346,PROCV!E$50:G$126,3,0)</f>
        <v>Artes Cênicas e Espetáculos</v>
      </c>
      <c r="F5346" s="1" t="s">
        <v>416</v>
      </c>
      <c r="G5346" s="1" t="s">
        <v>236</v>
      </c>
      <c r="H5346" s="1">
        <v>2013</v>
      </c>
      <c r="I5346" s="60">
        <f>VLOOKUP(H5346,PROCV!E$33:F$44,2,0)</f>
        <v>1.2885864878819728</v>
      </c>
      <c r="J5346" s="71">
        <v>26032</v>
      </c>
      <c r="K5346" s="44">
        <f t="shared" si="83"/>
        <v>33544.483452543514</v>
      </c>
    </row>
    <row r="5347" spans="1:11" s="43" customFormat="1" ht="19.7" customHeight="1" x14ac:dyDescent="0.25">
      <c r="A5347" s="43" t="s">
        <v>141</v>
      </c>
      <c r="B5347" s="1" t="s">
        <v>239</v>
      </c>
      <c r="C5347" s="1" t="s">
        <v>291</v>
      </c>
      <c r="D5347" s="1" t="s">
        <v>290</v>
      </c>
      <c r="E5347" s="45" t="str">
        <f>VLOOKUP(C5347,PROCV!E$50:G$126,3,0)</f>
        <v>NA</v>
      </c>
      <c r="F5347" s="1" t="s">
        <v>416</v>
      </c>
      <c r="G5347" s="1" t="s">
        <v>236</v>
      </c>
      <c r="H5347" s="1">
        <v>2013</v>
      </c>
      <c r="I5347" s="60">
        <f>VLOOKUP(H5347,PROCV!E$33:F$44,2,0)</f>
        <v>1.2885864878819728</v>
      </c>
      <c r="J5347" s="71">
        <v>94031</v>
      </c>
      <c r="K5347" s="44">
        <f t="shared" si="83"/>
        <v>121167.07604202979</v>
      </c>
    </row>
    <row r="5348" spans="1:11" s="43" customFormat="1" ht="19.7" customHeight="1" x14ac:dyDescent="0.25">
      <c r="A5348" s="43" t="s">
        <v>141</v>
      </c>
      <c r="B5348" s="1" t="s">
        <v>239</v>
      </c>
      <c r="C5348" s="1" t="s">
        <v>291</v>
      </c>
      <c r="D5348" s="1" t="s">
        <v>290</v>
      </c>
      <c r="E5348" s="45" t="str">
        <f>VLOOKUP(C5348,PROCV!E$50:G$126,3,0)</f>
        <v>NA</v>
      </c>
      <c r="F5348" s="1" t="s">
        <v>416</v>
      </c>
      <c r="G5348" s="1" t="s">
        <v>236</v>
      </c>
      <c r="H5348" s="1">
        <v>2013</v>
      </c>
      <c r="I5348" s="60">
        <f>VLOOKUP(H5348,PROCV!E$33:F$44,2,0)</f>
        <v>1.2885864878819728</v>
      </c>
      <c r="J5348" s="71">
        <v>51433</v>
      </c>
      <c r="K5348" s="44">
        <f t="shared" si="83"/>
        <v>66275.868831233514</v>
      </c>
    </row>
    <row r="5349" spans="1:11" s="43" customFormat="1" ht="19.7" customHeight="1" x14ac:dyDescent="0.25">
      <c r="A5349" s="43" t="s">
        <v>141</v>
      </c>
      <c r="B5349" s="1" t="s">
        <v>239</v>
      </c>
      <c r="C5349" s="1" t="s">
        <v>285</v>
      </c>
      <c r="D5349" s="1" t="s">
        <v>284</v>
      </c>
      <c r="E5349" s="45" t="str">
        <f>VLOOKUP(C5349,PROCV!E$50:G$126,3,0)</f>
        <v>Editorial</v>
      </c>
      <c r="F5349" s="1" t="s">
        <v>416</v>
      </c>
      <c r="G5349" s="1" t="s">
        <v>236</v>
      </c>
      <c r="H5349" s="1">
        <v>2013</v>
      </c>
      <c r="I5349" s="60">
        <f>VLOOKUP(H5349,PROCV!E$33:F$44,2,0)</f>
        <v>1.2885864878819728</v>
      </c>
      <c r="J5349" s="71">
        <v>100184</v>
      </c>
      <c r="K5349" s="44">
        <f t="shared" si="83"/>
        <v>129095.74870196756</v>
      </c>
    </row>
    <row r="5350" spans="1:11" s="43" customFormat="1" ht="19.7" customHeight="1" x14ac:dyDescent="0.25">
      <c r="A5350" s="43" t="s">
        <v>141</v>
      </c>
      <c r="B5350" s="1" t="s">
        <v>239</v>
      </c>
      <c r="C5350" s="1" t="s">
        <v>269</v>
      </c>
      <c r="D5350" s="1" t="s">
        <v>268</v>
      </c>
      <c r="E5350" s="45" t="str">
        <f>VLOOKUP(C5350,PROCV!E$50:G$126,3,0)</f>
        <v>NA</v>
      </c>
      <c r="F5350" s="1" t="s">
        <v>416</v>
      </c>
      <c r="G5350" s="1" t="s">
        <v>236</v>
      </c>
      <c r="H5350" s="1">
        <v>2013</v>
      </c>
      <c r="I5350" s="60">
        <f>VLOOKUP(H5350,PROCV!E$33:F$44,2,0)</f>
        <v>1.2885864878819728</v>
      </c>
      <c r="J5350" s="71">
        <v>4723</v>
      </c>
      <c r="K5350" s="44">
        <f t="shared" si="83"/>
        <v>6085.9939822665574</v>
      </c>
    </row>
    <row r="5351" spans="1:11" s="43" customFormat="1" ht="19.7" customHeight="1" x14ac:dyDescent="0.25">
      <c r="A5351" s="43" t="s">
        <v>141</v>
      </c>
      <c r="B5351" s="1" t="s">
        <v>239</v>
      </c>
      <c r="C5351" s="1" t="s">
        <v>297</v>
      </c>
      <c r="D5351" s="1" t="s">
        <v>296</v>
      </c>
      <c r="E5351" s="45" t="str">
        <f>VLOOKUP(C5351,PROCV!E$50:G$126,3,0)</f>
        <v>Audiovisual</v>
      </c>
      <c r="F5351" s="1" t="s">
        <v>416</v>
      </c>
      <c r="G5351" s="1" t="s">
        <v>236</v>
      </c>
      <c r="H5351" s="1">
        <v>2013</v>
      </c>
      <c r="I5351" s="60">
        <f>VLOOKUP(H5351,PROCV!E$33:F$44,2,0)</f>
        <v>1.2885864878819728</v>
      </c>
      <c r="J5351" s="71">
        <v>19479</v>
      </c>
      <c r="K5351" s="44">
        <f t="shared" si="83"/>
        <v>25100.376197452948</v>
      </c>
    </row>
    <row r="5352" spans="1:11" s="43" customFormat="1" ht="19.7" customHeight="1" x14ac:dyDescent="0.25">
      <c r="A5352" s="43" t="s">
        <v>148</v>
      </c>
      <c r="B5352" s="1" t="s">
        <v>292</v>
      </c>
      <c r="C5352" s="1" t="s">
        <v>291</v>
      </c>
      <c r="D5352" s="1" t="s">
        <v>290</v>
      </c>
      <c r="E5352" s="45" t="str">
        <f>VLOOKUP(C5352,PROCV!E$50:G$126,3,0)</f>
        <v>NA</v>
      </c>
      <c r="F5352" s="1" t="s">
        <v>416</v>
      </c>
      <c r="G5352" s="1" t="s">
        <v>236</v>
      </c>
      <c r="H5352" s="1">
        <v>2013</v>
      </c>
      <c r="I5352" s="60">
        <f>VLOOKUP(H5352,PROCV!E$33:F$44,2,0)</f>
        <v>1.2885864878819728</v>
      </c>
      <c r="J5352" s="71">
        <v>162765</v>
      </c>
      <c r="K5352" s="44">
        <f t="shared" si="83"/>
        <v>209736.7797001093</v>
      </c>
    </row>
    <row r="5353" spans="1:11" s="43" customFormat="1" ht="19.7" customHeight="1" x14ac:dyDescent="0.25">
      <c r="A5353" s="43" t="s">
        <v>148</v>
      </c>
      <c r="B5353" s="1" t="s">
        <v>292</v>
      </c>
      <c r="C5353" s="1" t="s">
        <v>320</v>
      </c>
      <c r="D5353" s="1" t="s">
        <v>319</v>
      </c>
      <c r="E5353" s="45" t="str">
        <f>VLOOKUP(C5353,PROCV!E$50:G$126,3,0)</f>
        <v>Música</v>
      </c>
      <c r="F5353" s="1" t="s">
        <v>416</v>
      </c>
      <c r="G5353" s="1" t="s">
        <v>236</v>
      </c>
      <c r="H5353" s="1">
        <v>2013</v>
      </c>
      <c r="I5353" s="60">
        <f>VLOOKUP(H5353,PROCV!E$33:F$44,2,0)</f>
        <v>1.2885864878819728</v>
      </c>
      <c r="J5353" s="71">
        <v>6290</v>
      </c>
      <c r="K5353" s="44">
        <f t="shared" si="83"/>
        <v>8105.2090087776087</v>
      </c>
    </row>
    <row r="5354" spans="1:11" s="43" customFormat="1" ht="19.7" customHeight="1" x14ac:dyDescent="0.25">
      <c r="A5354" s="43" t="s">
        <v>148</v>
      </c>
      <c r="B5354" s="1" t="s">
        <v>292</v>
      </c>
      <c r="C5354" s="1" t="s">
        <v>289</v>
      </c>
      <c r="D5354" s="1" t="s">
        <v>288</v>
      </c>
      <c r="E5354" s="45" t="str">
        <f>VLOOKUP(C5354,PROCV!E$50:G$126,3,0)</f>
        <v>Editorial</v>
      </c>
      <c r="F5354" s="1" t="s">
        <v>416</v>
      </c>
      <c r="G5354" s="1" t="s">
        <v>236</v>
      </c>
      <c r="H5354" s="1">
        <v>2013</v>
      </c>
      <c r="I5354" s="60">
        <f>VLOOKUP(H5354,PROCV!E$33:F$44,2,0)</f>
        <v>1.2885864878819728</v>
      </c>
      <c r="J5354" s="71">
        <v>200000</v>
      </c>
      <c r="K5354" s="44">
        <f t="shared" si="83"/>
        <v>257717.29757639457</v>
      </c>
    </row>
    <row r="5355" spans="1:11" s="43" customFormat="1" ht="19.7" customHeight="1" x14ac:dyDescent="0.25">
      <c r="A5355" s="43" t="s">
        <v>148</v>
      </c>
      <c r="B5355" s="1" t="s">
        <v>292</v>
      </c>
      <c r="C5355" s="1" t="s">
        <v>289</v>
      </c>
      <c r="D5355" s="1" t="s">
        <v>288</v>
      </c>
      <c r="E5355" s="45" t="str">
        <f>VLOOKUP(C5355,PROCV!E$50:G$126,3,0)</f>
        <v>Editorial</v>
      </c>
      <c r="F5355" s="1" t="s">
        <v>416</v>
      </c>
      <c r="G5355" s="1" t="s">
        <v>236</v>
      </c>
      <c r="H5355" s="1">
        <v>2013</v>
      </c>
      <c r="I5355" s="60">
        <f>VLOOKUP(H5355,PROCV!E$33:F$44,2,0)</f>
        <v>1.2885864878819728</v>
      </c>
      <c r="J5355" s="71">
        <v>48735</v>
      </c>
      <c r="K5355" s="44">
        <f t="shared" si="83"/>
        <v>62799.262486927946</v>
      </c>
    </row>
    <row r="5356" spans="1:11" s="43" customFormat="1" ht="19.7" customHeight="1" x14ac:dyDescent="0.25">
      <c r="A5356" s="43" t="s">
        <v>148</v>
      </c>
      <c r="B5356" s="1" t="s">
        <v>292</v>
      </c>
      <c r="C5356" s="1" t="s">
        <v>299</v>
      </c>
      <c r="D5356" s="1" t="s">
        <v>298</v>
      </c>
      <c r="E5356" s="45" t="str">
        <f>VLOOKUP(C5356,PROCV!E$50:G$126,3,0)</f>
        <v>NA</v>
      </c>
      <c r="F5356" s="1" t="s">
        <v>416</v>
      </c>
      <c r="G5356" s="1" t="s">
        <v>236</v>
      </c>
      <c r="H5356" s="1">
        <v>2013</v>
      </c>
      <c r="I5356" s="60">
        <f>VLOOKUP(H5356,PROCV!E$33:F$44,2,0)</f>
        <v>1.2885864878819728</v>
      </c>
      <c r="J5356" s="71">
        <v>180302</v>
      </c>
      <c r="K5356" s="44">
        <f t="shared" si="83"/>
        <v>232334.72093809547</v>
      </c>
    </row>
    <row r="5357" spans="1:11" s="43" customFormat="1" ht="19.7" customHeight="1" x14ac:dyDescent="0.25">
      <c r="A5357" s="43" t="s">
        <v>148</v>
      </c>
      <c r="B5357" s="1" t="s">
        <v>292</v>
      </c>
      <c r="C5357" s="1" t="s">
        <v>299</v>
      </c>
      <c r="D5357" s="1" t="s">
        <v>298</v>
      </c>
      <c r="E5357" s="45" t="str">
        <f>VLOOKUP(C5357,PROCV!E$50:G$126,3,0)</f>
        <v>NA</v>
      </c>
      <c r="F5357" s="1" t="s">
        <v>416</v>
      </c>
      <c r="G5357" s="1" t="s">
        <v>236</v>
      </c>
      <c r="H5357" s="1">
        <v>2013</v>
      </c>
      <c r="I5357" s="60">
        <f>VLOOKUP(H5357,PROCV!E$33:F$44,2,0)</f>
        <v>1.2885864878819728</v>
      </c>
      <c r="J5357" s="71">
        <v>13756</v>
      </c>
      <c r="K5357" s="44">
        <f t="shared" si="83"/>
        <v>17725.795727304419</v>
      </c>
    </row>
    <row r="5358" spans="1:11" s="43" customFormat="1" ht="19.7" customHeight="1" x14ac:dyDescent="0.25">
      <c r="A5358" s="43" t="s">
        <v>148</v>
      </c>
      <c r="B5358" s="1" t="s">
        <v>292</v>
      </c>
      <c r="C5358" s="1" t="s">
        <v>287</v>
      </c>
      <c r="D5358" s="1" t="s">
        <v>286</v>
      </c>
      <c r="E5358" s="45" t="str">
        <f>VLOOKUP(C5358,PROCV!E$50:G$126,3,0)</f>
        <v>Música</v>
      </c>
      <c r="F5358" s="1" t="s">
        <v>416</v>
      </c>
      <c r="G5358" s="1" t="s">
        <v>236</v>
      </c>
      <c r="H5358" s="1">
        <v>2013</v>
      </c>
      <c r="I5358" s="60">
        <f>VLOOKUP(H5358,PROCV!E$33:F$44,2,0)</f>
        <v>1.2885864878819728</v>
      </c>
      <c r="J5358" s="71">
        <v>12886</v>
      </c>
      <c r="K5358" s="44">
        <f t="shared" si="83"/>
        <v>16604.725482847101</v>
      </c>
    </row>
    <row r="5359" spans="1:11" s="43" customFormat="1" ht="19.7" customHeight="1" x14ac:dyDescent="0.25">
      <c r="A5359" s="43" t="s">
        <v>148</v>
      </c>
      <c r="B5359" s="1" t="s">
        <v>292</v>
      </c>
      <c r="C5359" s="1" t="s">
        <v>287</v>
      </c>
      <c r="D5359" s="1" t="s">
        <v>286</v>
      </c>
      <c r="E5359" s="45" t="str">
        <f>VLOOKUP(C5359,PROCV!E$50:G$126,3,0)</f>
        <v>Música</v>
      </c>
      <c r="F5359" s="1" t="s">
        <v>416</v>
      </c>
      <c r="G5359" s="1" t="s">
        <v>236</v>
      </c>
      <c r="H5359" s="1">
        <v>2013</v>
      </c>
      <c r="I5359" s="60">
        <f>VLOOKUP(H5359,PROCV!E$33:F$44,2,0)</f>
        <v>1.2885864878819728</v>
      </c>
      <c r="J5359" s="71">
        <v>113900</v>
      </c>
      <c r="K5359" s="44">
        <f t="shared" si="83"/>
        <v>146770.00096975671</v>
      </c>
    </row>
    <row r="5360" spans="1:11" s="43" customFormat="1" ht="19.7" customHeight="1" x14ac:dyDescent="0.25">
      <c r="A5360" s="43" t="s">
        <v>148</v>
      </c>
      <c r="B5360" s="1" t="s">
        <v>292</v>
      </c>
      <c r="C5360" s="1" t="s">
        <v>287</v>
      </c>
      <c r="D5360" s="1" t="s">
        <v>286</v>
      </c>
      <c r="E5360" s="45" t="str">
        <f>VLOOKUP(C5360,PROCV!E$50:G$126,3,0)</f>
        <v>Música</v>
      </c>
      <c r="F5360" s="1" t="s">
        <v>416</v>
      </c>
      <c r="G5360" s="1" t="s">
        <v>236</v>
      </c>
      <c r="H5360" s="1">
        <v>2013</v>
      </c>
      <c r="I5360" s="60">
        <f>VLOOKUP(H5360,PROCV!E$33:F$44,2,0)</f>
        <v>1.2885864878819728</v>
      </c>
      <c r="J5360" s="71">
        <v>125400</v>
      </c>
      <c r="K5360" s="44">
        <f t="shared" si="83"/>
        <v>161588.74558039938</v>
      </c>
    </row>
    <row r="5361" spans="1:11" s="43" customFormat="1" ht="19.7" customHeight="1" x14ac:dyDescent="0.25">
      <c r="A5361" s="43" t="s">
        <v>148</v>
      </c>
      <c r="B5361" s="1" t="s">
        <v>292</v>
      </c>
      <c r="C5361" s="1" t="s">
        <v>287</v>
      </c>
      <c r="D5361" s="1" t="s">
        <v>286</v>
      </c>
      <c r="E5361" s="45" t="str">
        <f>VLOOKUP(C5361,PROCV!E$50:G$126,3,0)</f>
        <v>Música</v>
      </c>
      <c r="F5361" s="1" t="s">
        <v>416</v>
      </c>
      <c r="G5361" s="1" t="s">
        <v>236</v>
      </c>
      <c r="H5361" s="1">
        <v>2013</v>
      </c>
      <c r="I5361" s="60">
        <f>VLOOKUP(H5361,PROCV!E$33:F$44,2,0)</f>
        <v>1.2885864878819728</v>
      </c>
      <c r="J5361" s="71">
        <v>190721</v>
      </c>
      <c r="K5361" s="44">
        <f t="shared" si="83"/>
        <v>245760.50355533775</v>
      </c>
    </row>
    <row r="5362" spans="1:11" s="43" customFormat="1" ht="19.7" customHeight="1" x14ac:dyDescent="0.25">
      <c r="A5362" s="43" t="s">
        <v>148</v>
      </c>
      <c r="B5362" s="1" t="s">
        <v>292</v>
      </c>
      <c r="C5362" s="1" t="s">
        <v>287</v>
      </c>
      <c r="D5362" s="1" t="s">
        <v>286</v>
      </c>
      <c r="E5362" s="45" t="str">
        <f>VLOOKUP(C5362,PROCV!E$50:G$126,3,0)</f>
        <v>Música</v>
      </c>
      <c r="F5362" s="1" t="s">
        <v>416</v>
      </c>
      <c r="G5362" s="1" t="s">
        <v>236</v>
      </c>
      <c r="H5362" s="1">
        <v>2013</v>
      </c>
      <c r="I5362" s="60">
        <f>VLOOKUP(H5362,PROCV!E$33:F$44,2,0)</f>
        <v>1.2885864878819728</v>
      </c>
      <c r="J5362" s="71">
        <v>96404</v>
      </c>
      <c r="K5362" s="44">
        <f t="shared" si="83"/>
        <v>124224.89177777371</v>
      </c>
    </row>
    <row r="5363" spans="1:11" s="43" customFormat="1" ht="19.7" customHeight="1" x14ac:dyDescent="0.25">
      <c r="A5363" s="43" t="s">
        <v>148</v>
      </c>
      <c r="B5363" s="1" t="s">
        <v>292</v>
      </c>
      <c r="C5363" s="1" t="s">
        <v>285</v>
      </c>
      <c r="D5363" s="1" t="s">
        <v>284</v>
      </c>
      <c r="E5363" s="45" t="str">
        <f>VLOOKUP(C5363,PROCV!E$50:G$126,3,0)</f>
        <v>Editorial</v>
      </c>
      <c r="F5363" s="1" t="s">
        <v>416</v>
      </c>
      <c r="G5363" s="1" t="s">
        <v>236</v>
      </c>
      <c r="H5363" s="1">
        <v>2013</v>
      </c>
      <c r="I5363" s="60">
        <f>VLOOKUP(H5363,PROCV!E$33:F$44,2,0)</f>
        <v>1.2885864878819728</v>
      </c>
      <c r="J5363" s="71">
        <v>34932</v>
      </c>
      <c r="K5363" s="44">
        <f t="shared" si="83"/>
        <v>45012.903194693077</v>
      </c>
    </row>
    <row r="5364" spans="1:11" s="43" customFormat="1" ht="19.7" customHeight="1" x14ac:dyDescent="0.25">
      <c r="A5364" s="43" t="s">
        <v>148</v>
      </c>
      <c r="B5364" s="1" t="s">
        <v>292</v>
      </c>
      <c r="C5364" s="1" t="s">
        <v>285</v>
      </c>
      <c r="D5364" s="1" t="s">
        <v>284</v>
      </c>
      <c r="E5364" s="45" t="str">
        <f>VLOOKUP(C5364,PROCV!E$50:G$126,3,0)</f>
        <v>Editorial</v>
      </c>
      <c r="F5364" s="1" t="s">
        <v>416</v>
      </c>
      <c r="G5364" s="1" t="s">
        <v>236</v>
      </c>
      <c r="H5364" s="1">
        <v>2013</v>
      </c>
      <c r="I5364" s="60">
        <f>VLOOKUP(H5364,PROCV!E$33:F$44,2,0)</f>
        <v>1.2885864878819728</v>
      </c>
      <c r="J5364" s="71">
        <v>227000</v>
      </c>
      <c r="K5364" s="44">
        <f t="shared" si="83"/>
        <v>292509.13274920784</v>
      </c>
    </row>
    <row r="5365" spans="1:11" s="43" customFormat="1" ht="19.7" customHeight="1" x14ac:dyDescent="0.25">
      <c r="A5365" s="43" t="s">
        <v>148</v>
      </c>
      <c r="B5365" s="1" t="s">
        <v>292</v>
      </c>
      <c r="C5365" s="1" t="s">
        <v>285</v>
      </c>
      <c r="D5365" s="1" t="s">
        <v>284</v>
      </c>
      <c r="E5365" s="45" t="str">
        <f>VLOOKUP(C5365,PROCV!E$50:G$126,3,0)</f>
        <v>Editorial</v>
      </c>
      <c r="F5365" s="1" t="s">
        <v>416</v>
      </c>
      <c r="G5365" s="1" t="s">
        <v>236</v>
      </c>
      <c r="H5365" s="1">
        <v>2013</v>
      </c>
      <c r="I5365" s="60">
        <f>VLOOKUP(H5365,PROCV!E$33:F$44,2,0)</f>
        <v>1.2885864878819728</v>
      </c>
      <c r="J5365" s="71">
        <v>98997</v>
      </c>
      <c r="K5365" s="44">
        <f t="shared" si="83"/>
        <v>127566.19654085167</v>
      </c>
    </row>
    <row r="5366" spans="1:11" s="43" customFormat="1" ht="19.7" customHeight="1" x14ac:dyDescent="0.25">
      <c r="A5366" s="43" t="s">
        <v>148</v>
      </c>
      <c r="B5366" s="1" t="s">
        <v>292</v>
      </c>
      <c r="C5366" s="1" t="s">
        <v>285</v>
      </c>
      <c r="D5366" s="1" t="s">
        <v>284</v>
      </c>
      <c r="E5366" s="45" t="str">
        <f>VLOOKUP(C5366,PROCV!E$50:G$126,3,0)</f>
        <v>Editorial</v>
      </c>
      <c r="F5366" s="1" t="s">
        <v>416</v>
      </c>
      <c r="G5366" s="1" t="s">
        <v>265</v>
      </c>
      <c r="H5366" s="1">
        <v>2013</v>
      </c>
      <c r="I5366" s="60">
        <f>VLOOKUP(H5366,PROCV!E$33:F$44,2,0)</f>
        <v>1.2885864878819728</v>
      </c>
      <c r="J5366" s="71">
        <v>15129</v>
      </c>
      <c r="K5366" s="44">
        <f t="shared" si="83"/>
        <v>19495.024975166369</v>
      </c>
    </row>
    <row r="5367" spans="1:11" s="43" customFormat="1" ht="19.7" customHeight="1" x14ac:dyDescent="0.25">
      <c r="A5367" s="43" t="s">
        <v>148</v>
      </c>
      <c r="B5367" s="1" t="s">
        <v>292</v>
      </c>
      <c r="C5367" s="1" t="s">
        <v>285</v>
      </c>
      <c r="D5367" s="1" t="s">
        <v>284</v>
      </c>
      <c r="E5367" s="45" t="str">
        <f>VLOOKUP(C5367,PROCV!E$50:G$126,3,0)</f>
        <v>Editorial</v>
      </c>
      <c r="F5367" s="1" t="s">
        <v>416</v>
      </c>
      <c r="G5367" s="1" t="s">
        <v>236</v>
      </c>
      <c r="H5367" s="1">
        <v>2013</v>
      </c>
      <c r="I5367" s="60">
        <f>VLOOKUP(H5367,PROCV!E$33:F$44,2,0)</f>
        <v>1.2885864878819728</v>
      </c>
      <c r="J5367" s="71">
        <v>96891</v>
      </c>
      <c r="K5367" s="44">
        <f t="shared" si="83"/>
        <v>124852.43339737222</v>
      </c>
    </row>
    <row r="5368" spans="1:11" s="43" customFormat="1" ht="19.7" customHeight="1" x14ac:dyDescent="0.25">
      <c r="A5368" s="43" t="s">
        <v>148</v>
      </c>
      <c r="B5368" s="1" t="s">
        <v>292</v>
      </c>
      <c r="C5368" s="1" t="s">
        <v>283</v>
      </c>
      <c r="D5368" s="1" t="s">
        <v>282</v>
      </c>
      <c r="E5368" s="45" t="str">
        <f>VLOOKUP(C5368,PROCV!E$50:G$126,3,0)</f>
        <v>Editorial</v>
      </c>
      <c r="F5368" s="1" t="s">
        <v>416</v>
      </c>
      <c r="G5368" s="1" t="s">
        <v>236</v>
      </c>
      <c r="H5368" s="1">
        <v>2013</v>
      </c>
      <c r="I5368" s="60">
        <f>VLOOKUP(H5368,PROCV!E$33:F$44,2,0)</f>
        <v>1.2885864878819728</v>
      </c>
      <c r="J5368" s="71">
        <v>1452</v>
      </c>
      <c r="K5368" s="44">
        <f t="shared" si="83"/>
        <v>1871.0275804046246</v>
      </c>
    </row>
    <row r="5369" spans="1:11" s="43" customFormat="1" ht="19.7" customHeight="1" x14ac:dyDescent="0.25">
      <c r="A5369" s="43" t="s">
        <v>148</v>
      </c>
      <c r="B5369" s="1" t="s">
        <v>292</v>
      </c>
      <c r="C5369" s="1" t="s">
        <v>283</v>
      </c>
      <c r="D5369" s="1" t="s">
        <v>282</v>
      </c>
      <c r="E5369" s="45" t="str">
        <f>VLOOKUP(C5369,PROCV!E$50:G$126,3,0)</f>
        <v>Editorial</v>
      </c>
      <c r="F5369" s="1" t="s">
        <v>416</v>
      </c>
      <c r="G5369" s="1" t="s">
        <v>236</v>
      </c>
      <c r="H5369" s="1">
        <v>2013</v>
      </c>
      <c r="I5369" s="60">
        <f>VLOOKUP(H5369,PROCV!E$33:F$44,2,0)</f>
        <v>1.2885864878819728</v>
      </c>
      <c r="J5369" s="71">
        <v>8214</v>
      </c>
      <c r="K5369" s="44">
        <f t="shared" si="83"/>
        <v>10584.449411462525</v>
      </c>
    </row>
    <row r="5370" spans="1:11" s="43" customFormat="1" ht="19.7" customHeight="1" x14ac:dyDescent="0.25">
      <c r="A5370" s="43" t="s">
        <v>148</v>
      </c>
      <c r="B5370" s="1" t="s">
        <v>292</v>
      </c>
      <c r="C5370" s="1" t="s">
        <v>281</v>
      </c>
      <c r="D5370" s="1" t="s">
        <v>280</v>
      </c>
      <c r="E5370" s="45" t="str">
        <f>VLOOKUP(C5370,PROCV!E$50:G$126,3,0)</f>
        <v>Música</v>
      </c>
      <c r="F5370" s="1" t="s">
        <v>416</v>
      </c>
      <c r="G5370" s="1" t="s">
        <v>236</v>
      </c>
      <c r="H5370" s="1">
        <v>2013</v>
      </c>
      <c r="I5370" s="60">
        <f>VLOOKUP(H5370,PROCV!E$33:F$44,2,0)</f>
        <v>1.2885864878819728</v>
      </c>
      <c r="J5370" s="71">
        <v>32978</v>
      </c>
      <c r="K5370" s="44">
        <f t="shared" si="83"/>
        <v>42495.005197371698</v>
      </c>
    </row>
    <row r="5371" spans="1:11" s="43" customFormat="1" ht="19.7" customHeight="1" x14ac:dyDescent="0.25">
      <c r="A5371" s="43" t="s">
        <v>148</v>
      </c>
      <c r="B5371" s="1" t="s">
        <v>292</v>
      </c>
      <c r="C5371" s="1" t="s">
        <v>281</v>
      </c>
      <c r="D5371" s="1" t="s">
        <v>280</v>
      </c>
      <c r="E5371" s="45" t="str">
        <f>VLOOKUP(C5371,PROCV!E$50:G$126,3,0)</f>
        <v>Música</v>
      </c>
      <c r="F5371" s="1" t="s">
        <v>416</v>
      </c>
      <c r="G5371" s="1" t="s">
        <v>236</v>
      </c>
      <c r="H5371" s="1">
        <v>2013</v>
      </c>
      <c r="I5371" s="60">
        <f>VLOOKUP(H5371,PROCV!E$33:F$44,2,0)</f>
        <v>1.2885864878819728</v>
      </c>
      <c r="J5371" s="71">
        <v>133650</v>
      </c>
      <c r="K5371" s="44">
        <f t="shared" si="83"/>
        <v>172219.58410542566</v>
      </c>
    </row>
    <row r="5372" spans="1:11" s="43" customFormat="1" ht="19.7" customHeight="1" x14ac:dyDescent="0.25">
      <c r="A5372" s="43" t="s">
        <v>148</v>
      </c>
      <c r="B5372" s="1" t="s">
        <v>292</v>
      </c>
      <c r="C5372" s="1" t="s">
        <v>281</v>
      </c>
      <c r="D5372" s="1" t="s">
        <v>280</v>
      </c>
      <c r="E5372" s="45" t="str">
        <f>VLOOKUP(C5372,PROCV!E$50:G$126,3,0)</f>
        <v>Música</v>
      </c>
      <c r="F5372" s="1" t="s">
        <v>416</v>
      </c>
      <c r="G5372" s="1" t="s">
        <v>236</v>
      </c>
      <c r="H5372" s="1">
        <v>2013</v>
      </c>
      <c r="I5372" s="60">
        <f>VLOOKUP(H5372,PROCV!E$33:F$44,2,0)</f>
        <v>1.2885864878819728</v>
      </c>
      <c r="J5372" s="71">
        <v>210177</v>
      </c>
      <c r="K5372" s="44">
        <f t="shared" si="83"/>
        <v>270831.24226356938</v>
      </c>
    </row>
    <row r="5373" spans="1:11" s="43" customFormat="1" ht="19.7" customHeight="1" x14ac:dyDescent="0.25">
      <c r="A5373" s="43" t="s">
        <v>148</v>
      </c>
      <c r="B5373" s="1" t="s">
        <v>292</v>
      </c>
      <c r="C5373" s="1" t="s">
        <v>281</v>
      </c>
      <c r="D5373" s="1" t="s">
        <v>280</v>
      </c>
      <c r="E5373" s="45" t="str">
        <f>VLOOKUP(C5373,PROCV!E$50:G$126,3,0)</f>
        <v>Música</v>
      </c>
      <c r="F5373" s="1" t="s">
        <v>416</v>
      </c>
      <c r="G5373" s="1" t="s">
        <v>236</v>
      </c>
      <c r="H5373" s="1">
        <v>2013</v>
      </c>
      <c r="I5373" s="60">
        <f>VLOOKUP(H5373,PROCV!E$33:F$44,2,0)</f>
        <v>1.2885864878819728</v>
      </c>
      <c r="J5373" s="71">
        <v>61223</v>
      </c>
      <c r="K5373" s="44">
        <f t="shared" si="83"/>
        <v>78891.130547598019</v>
      </c>
    </row>
    <row r="5374" spans="1:11" s="43" customFormat="1" ht="19.7" customHeight="1" x14ac:dyDescent="0.25">
      <c r="A5374" s="43" t="s">
        <v>148</v>
      </c>
      <c r="B5374" s="1" t="s">
        <v>292</v>
      </c>
      <c r="C5374" s="1" t="s">
        <v>279</v>
      </c>
      <c r="D5374" s="1" t="s">
        <v>278</v>
      </c>
      <c r="E5374" s="45" t="str">
        <f>VLOOKUP(C5374,PROCV!E$50:G$126,3,0)</f>
        <v>Editorial</v>
      </c>
      <c r="F5374" s="1" t="s">
        <v>416</v>
      </c>
      <c r="G5374" s="1" t="s">
        <v>236</v>
      </c>
      <c r="H5374" s="1">
        <v>2013</v>
      </c>
      <c r="I5374" s="60">
        <f>VLOOKUP(H5374,PROCV!E$33:F$44,2,0)</f>
        <v>1.2885864878819728</v>
      </c>
      <c r="J5374" s="71">
        <v>9044</v>
      </c>
      <c r="K5374" s="44">
        <f t="shared" si="83"/>
        <v>11653.976196404563</v>
      </c>
    </row>
    <row r="5375" spans="1:11" s="43" customFormat="1" ht="19.7" customHeight="1" x14ac:dyDescent="0.25">
      <c r="A5375" s="43" t="s">
        <v>148</v>
      </c>
      <c r="B5375" s="1" t="s">
        <v>292</v>
      </c>
      <c r="C5375" s="1" t="s">
        <v>279</v>
      </c>
      <c r="D5375" s="1" t="s">
        <v>278</v>
      </c>
      <c r="E5375" s="45" t="str">
        <f>VLOOKUP(C5375,PROCV!E$50:G$126,3,0)</f>
        <v>Editorial</v>
      </c>
      <c r="F5375" s="1" t="s">
        <v>416</v>
      </c>
      <c r="G5375" s="1" t="s">
        <v>236</v>
      </c>
      <c r="H5375" s="1">
        <v>2013</v>
      </c>
      <c r="I5375" s="60">
        <f>VLOOKUP(H5375,PROCV!E$33:F$44,2,0)</f>
        <v>1.2885864878819728</v>
      </c>
      <c r="J5375" s="71">
        <v>22174</v>
      </c>
      <c r="K5375" s="44">
        <f t="shared" si="83"/>
        <v>28573.116782294866</v>
      </c>
    </row>
    <row r="5376" spans="1:11" s="43" customFormat="1" ht="19.7" customHeight="1" x14ac:dyDescent="0.25">
      <c r="A5376" s="43" t="s">
        <v>148</v>
      </c>
      <c r="B5376" s="1" t="s">
        <v>292</v>
      </c>
      <c r="C5376" s="1" t="s">
        <v>277</v>
      </c>
      <c r="D5376" s="1" t="s">
        <v>276</v>
      </c>
      <c r="E5376" s="45" t="str">
        <f>VLOOKUP(C5376,PROCV!E$50:G$126,3,0)</f>
        <v>Editorial</v>
      </c>
      <c r="F5376" s="1" t="s">
        <v>416</v>
      </c>
      <c r="G5376" s="1" t="s">
        <v>236</v>
      </c>
      <c r="H5376" s="1">
        <v>2013</v>
      </c>
      <c r="I5376" s="60">
        <f>VLOOKUP(H5376,PROCV!E$33:F$44,2,0)</f>
        <v>1.2885864878819728</v>
      </c>
      <c r="J5376" s="71">
        <v>4645</v>
      </c>
      <c r="K5376" s="44">
        <f t="shared" si="83"/>
        <v>5985.4842362117633</v>
      </c>
    </row>
    <row r="5377" spans="1:11" s="43" customFormat="1" ht="19.7" customHeight="1" x14ac:dyDescent="0.25">
      <c r="A5377" s="43" t="s">
        <v>148</v>
      </c>
      <c r="B5377" s="1" t="s">
        <v>292</v>
      </c>
      <c r="C5377" s="1" t="s">
        <v>307</v>
      </c>
      <c r="D5377" s="1" t="s">
        <v>306</v>
      </c>
      <c r="E5377" s="45" t="str">
        <f>VLOOKUP(C5377,PROCV!E$50:G$126,3,0)</f>
        <v>NA</v>
      </c>
      <c r="F5377" s="1" t="s">
        <v>416</v>
      </c>
      <c r="G5377" s="1" t="s">
        <v>236</v>
      </c>
      <c r="H5377" s="1">
        <v>2013</v>
      </c>
      <c r="I5377" s="60">
        <f>VLOOKUP(H5377,PROCV!E$33:F$44,2,0)</f>
        <v>1.2885864878819728</v>
      </c>
      <c r="J5377" s="71">
        <v>247500</v>
      </c>
      <c r="K5377" s="44">
        <f t="shared" si="83"/>
        <v>318925.15575078828</v>
      </c>
    </row>
    <row r="5378" spans="1:11" s="43" customFormat="1" ht="19.7" customHeight="1" x14ac:dyDescent="0.25">
      <c r="A5378" s="43" t="s">
        <v>148</v>
      </c>
      <c r="B5378" s="1" t="s">
        <v>292</v>
      </c>
      <c r="C5378" s="1" t="s">
        <v>273</v>
      </c>
      <c r="D5378" s="1" t="s">
        <v>272</v>
      </c>
      <c r="E5378" s="45" t="str">
        <f>VLOOKUP(C5378,PROCV!E$50:G$126,3,0)</f>
        <v>Editorial</v>
      </c>
      <c r="F5378" s="1" t="s">
        <v>416</v>
      </c>
      <c r="G5378" s="1" t="s">
        <v>236</v>
      </c>
      <c r="H5378" s="1">
        <v>2013</v>
      </c>
      <c r="I5378" s="60">
        <f>VLOOKUP(H5378,PROCV!E$33:F$44,2,0)</f>
        <v>1.2885864878819728</v>
      </c>
      <c r="J5378" s="71">
        <v>54305</v>
      </c>
      <c r="K5378" s="44">
        <f t="shared" si="83"/>
        <v>69976.689224430535</v>
      </c>
    </row>
    <row r="5379" spans="1:11" s="43" customFormat="1" ht="19.7" customHeight="1" x14ac:dyDescent="0.25">
      <c r="A5379" s="43" t="s">
        <v>148</v>
      </c>
      <c r="B5379" s="1" t="s">
        <v>292</v>
      </c>
      <c r="C5379" s="1" t="s">
        <v>271</v>
      </c>
      <c r="D5379" s="1" t="s">
        <v>270</v>
      </c>
      <c r="E5379" s="45" t="str">
        <f>VLOOKUP(C5379,PROCV!E$50:G$126,3,0)</f>
        <v>Editorial</v>
      </c>
      <c r="F5379" s="1" t="s">
        <v>416</v>
      </c>
      <c r="G5379" s="1" t="s">
        <v>236</v>
      </c>
      <c r="H5379" s="1">
        <v>2013</v>
      </c>
      <c r="I5379" s="60">
        <f>VLOOKUP(H5379,PROCV!E$33:F$44,2,0)</f>
        <v>1.2885864878819728</v>
      </c>
      <c r="J5379" s="71">
        <v>12299</v>
      </c>
      <c r="K5379" s="44">
        <f t="shared" ref="K5379:K5442" si="84">J5379*I5379</f>
        <v>15848.325214460383</v>
      </c>
    </row>
    <row r="5380" spans="1:11" s="43" customFormat="1" ht="19.7" customHeight="1" x14ac:dyDescent="0.25">
      <c r="A5380" s="43" t="s">
        <v>148</v>
      </c>
      <c r="B5380" s="1" t="s">
        <v>292</v>
      </c>
      <c r="C5380" s="1" t="s">
        <v>271</v>
      </c>
      <c r="D5380" s="1" t="s">
        <v>270</v>
      </c>
      <c r="E5380" s="45" t="str">
        <f>VLOOKUP(C5380,PROCV!E$50:G$126,3,0)</f>
        <v>Editorial</v>
      </c>
      <c r="F5380" s="1" t="s">
        <v>416</v>
      </c>
      <c r="G5380" s="1" t="s">
        <v>236</v>
      </c>
      <c r="H5380" s="1">
        <v>2013</v>
      </c>
      <c r="I5380" s="60">
        <f>VLOOKUP(H5380,PROCV!E$33:F$44,2,0)</f>
        <v>1.2885864878819728</v>
      </c>
      <c r="J5380" s="71">
        <v>8160</v>
      </c>
      <c r="K5380" s="44">
        <f t="shared" si="84"/>
        <v>10514.865741116899</v>
      </c>
    </row>
    <row r="5381" spans="1:11" s="43" customFormat="1" ht="19.7" customHeight="1" x14ac:dyDescent="0.25">
      <c r="A5381" s="43" t="s">
        <v>148</v>
      </c>
      <c r="B5381" s="1" t="s">
        <v>292</v>
      </c>
      <c r="C5381" s="1" t="s">
        <v>269</v>
      </c>
      <c r="D5381" s="1" t="s">
        <v>268</v>
      </c>
      <c r="E5381" s="45" t="str">
        <f>VLOOKUP(C5381,PROCV!E$50:G$126,3,0)</f>
        <v>NA</v>
      </c>
      <c r="F5381" s="1" t="s">
        <v>416</v>
      </c>
      <c r="G5381" s="1" t="s">
        <v>236</v>
      </c>
      <c r="H5381" s="1">
        <v>2013</v>
      </c>
      <c r="I5381" s="60">
        <f>VLOOKUP(H5381,PROCV!E$33:F$44,2,0)</f>
        <v>1.2885864878819728</v>
      </c>
      <c r="J5381" s="71">
        <v>99337</v>
      </c>
      <c r="K5381" s="44">
        <f t="shared" si="84"/>
        <v>128004.31594673154</v>
      </c>
    </row>
    <row r="5382" spans="1:11" s="43" customFormat="1" ht="19.7" customHeight="1" x14ac:dyDescent="0.25">
      <c r="A5382" s="43" t="s">
        <v>148</v>
      </c>
      <c r="B5382" s="1" t="s">
        <v>292</v>
      </c>
      <c r="C5382" s="1" t="s">
        <v>269</v>
      </c>
      <c r="D5382" s="1" t="s">
        <v>268</v>
      </c>
      <c r="E5382" s="45" t="str">
        <f>VLOOKUP(C5382,PROCV!E$50:G$126,3,0)</f>
        <v>NA</v>
      </c>
      <c r="F5382" s="1" t="s">
        <v>416</v>
      </c>
      <c r="G5382" s="1" t="s">
        <v>236</v>
      </c>
      <c r="H5382" s="1">
        <v>2013</v>
      </c>
      <c r="I5382" s="60">
        <f>VLOOKUP(H5382,PROCV!E$33:F$44,2,0)</f>
        <v>1.2885864878819728</v>
      </c>
      <c r="J5382" s="71">
        <v>83216</v>
      </c>
      <c r="K5382" s="44">
        <f t="shared" si="84"/>
        <v>107231.01317558625</v>
      </c>
    </row>
    <row r="5383" spans="1:11" s="43" customFormat="1" ht="19.7" customHeight="1" x14ac:dyDescent="0.25">
      <c r="A5383" s="43" t="s">
        <v>148</v>
      </c>
      <c r="B5383" s="1" t="s">
        <v>292</v>
      </c>
      <c r="C5383" s="1" t="s">
        <v>269</v>
      </c>
      <c r="D5383" s="1" t="s">
        <v>268</v>
      </c>
      <c r="E5383" s="45" t="str">
        <f>VLOOKUP(C5383,PROCV!E$50:G$126,3,0)</f>
        <v>NA</v>
      </c>
      <c r="F5383" s="1" t="s">
        <v>416</v>
      </c>
      <c r="G5383" s="1" t="s">
        <v>236</v>
      </c>
      <c r="H5383" s="1">
        <v>2013</v>
      </c>
      <c r="I5383" s="60">
        <f>VLOOKUP(H5383,PROCV!E$33:F$44,2,0)</f>
        <v>1.2885864878819728</v>
      </c>
      <c r="J5383" s="71">
        <v>670467</v>
      </c>
      <c r="K5383" s="44">
        <f t="shared" si="84"/>
        <v>863954.71677076269</v>
      </c>
    </row>
    <row r="5384" spans="1:11" s="43" customFormat="1" ht="19.7" customHeight="1" x14ac:dyDescent="0.25">
      <c r="A5384" s="43" t="s">
        <v>148</v>
      </c>
      <c r="B5384" s="1" t="s">
        <v>292</v>
      </c>
      <c r="C5384" s="1" t="s">
        <v>297</v>
      </c>
      <c r="D5384" s="1" t="s">
        <v>296</v>
      </c>
      <c r="E5384" s="45" t="str">
        <f>VLOOKUP(C5384,PROCV!E$50:G$126,3,0)</f>
        <v>Audiovisual</v>
      </c>
      <c r="F5384" s="1" t="s">
        <v>416</v>
      </c>
      <c r="G5384" s="1" t="s">
        <v>236</v>
      </c>
      <c r="H5384" s="1">
        <v>2013</v>
      </c>
      <c r="I5384" s="60">
        <f>VLOOKUP(H5384,PROCV!E$33:F$44,2,0)</f>
        <v>1.2885864878819728</v>
      </c>
      <c r="J5384" s="71">
        <v>1929</v>
      </c>
      <c r="K5384" s="44">
        <f t="shared" si="84"/>
        <v>2485.6833351243254</v>
      </c>
    </row>
    <row r="5385" spans="1:11" s="43" customFormat="1" ht="19.7" customHeight="1" x14ac:dyDescent="0.25">
      <c r="A5385" s="43" t="s">
        <v>148</v>
      </c>
      <c r="B5385" s="1" t="s">
        <v>292</v>
      </c>
      <c r="C5385" s="1" t="s">
        <v>297</v>
      </c>
      <c r="D5385" s="1" t="s">
        <v>296</v>
      </c>
      <c r="E5385" s="45" t="str">
        <f>VLOOKUP(C5385,PROCV!E$50:G$126,3,0)</f>
        <v>Audiovisual</v>
      </c>
      <c r="F5385" s="1" t="s">
        <v>416</v>
      </c>
      <c r="G5385" s="1" t="s">
        <v>236</v>
      </c>
      <c r="H5385" s="1">
        <v>2013</v>
      </c>
      <c r="I5385" s="60">
        <f>VLOOKUP(H5385,PROCV!E$33:F$44,2,0)</f>
        <v>1.2885864878819728</v>
      </c>
      <c r="J5385" s="71">
        <v>67605</v>
      </c>
      <c r="K5385" s="44">
        <f t="shared" si="84"/>
        <v>87114.889513260772</v>
      </c>
    </row>
    <row r="5386" spans="1:11" s="43" customFormat="1" ht="19.7" customHeight="1" x14ac:dyDescent="0.25">
      <c r="A5386" s="43" t="s">
        <v>148</v>
      </c>
      <c r="B5386" s="1" t="s">
        <v>292</v>
      </c>
      <c r="C5386" s="1" t="s">
        <v>297</v>
      </c>
      <c r="D5386" s="1" t="s">
        <v>296</v>
      </c>
      <c r="E5386" s="45" t="str">
        <f>VLOOKUP(C5386,PROCV!E$50:G$126,3,0)</f>
        <v>Audiovisual</v>
      </c>
      <c r="F5386" s="1" t="s">
        <v>416</v>
      </c>
      <c r="G5386" s="1" t="s">
        <v>236</v>
      </c>
      <c r="H5386" s="1">
        <v>2013</v>
      </c>
      <c r="I5386" s="60">
        <f>VLOOKUP(H5386,PROCV!E$33:F$44,2,0)</f>
        <v>1.2885864878819728</v>
      </c>
      <c r="J5386" s="71">
        <v>22840</v>
      </c>
      <c r="K5386" s="44">
        <f t="shared" si="84"/>
        <v>29431.315383224261</v>
      </c>
    </row>
    <row r="5387" spans="1:11" s="43" customFormat="1" ht="19.7" customHeight="1" x14ac:dyDescent="0.25">
      <c r="A5387" s="43" t="s">
        <v>148</v>
      </c>
      <c r="B5387" s="1" t="s">
        <v>292</v>
      </c>
      <c r="C5387" s="1" t="s">
        <v>264</v>
      </c>
      <c r="D5387" s="1" t="s">
        <v>263</v>
      </c>
      <c r="E5387" s="45" t="str">
        <f>VLOOKUP(C5387,PROCV!E$50:G$126,3,0)</f>
        <v>Audiovisual</v>
      </c>
      <c r="F5387" s="1" t="s">
        <v>416</v>
      </c>
      <c r="G5387" s="1" t="s">
        <v>265</v>
      </c>
      <c r="H5387" s="1">
        <v>2013</v>
      </c>
      <c r="I5387" s="60">
        <f>VLOOKUP(H5387,PROCV!E$33:F$44,2,0)</f>
        <v>1.2885864878819728</v>
      </c>
      <c r="J5387" s="71">
        <v>35520</v>
      </c>
      <c r="K5387" s="44">
        <f t="shared" si="84"/>
        <v>45770.592049567676</v>
      </c>
    </row>
    <row r="5388" spans="1:11" s="43" customFormat="1" ht="19.7" customHeight="1" x14ac:dyDescent="0.25">
      <c r="A5388" s="43" t="s">
        <v>148</v>
      </c>
      <c r="B5388" s="1" t="s">
        <v>292</v>
      </c>
      <c r="C5388" s="1" t="s">
        <v>264</v>
      </c>
      <c r="D5388" s="1" t="s">
        <v>263</v>
      </c>
      <c r="E5388" s="45" t="str">
        <f>VLOOKUP(C5388,PROCV!E$50:G$126,3,0)</f>
        <v>Audiovisual</v>
      </c>
      <c r="F5388" s="1" t="s">
        <v>416</v>
      </c>
      <c r="G5388" s="1" t="s">
        <v>236</v>
      </c>
      <c r="H5388" s="1">
        <v>2013</v>
      </c>
      <c r="I5388" s="60">
        <f>VLOOKUP(H5388,PROCV!E$33:F$44,2,0)</f>
        <v>1.2885864878819728</v>
      </c>
      <c r="J5388" s="71">
        <v>5152</v>
      </c>
      <c r="K5388" s="44">
        <f t="shared" si="84"/>
        <v>6638.7975855679242</v>
      </c>
    </row>
    <row r="5389" spans="1:11" s="43" customFormat="1" ht="19.7" customHeight="1" x14ac:dyDescent="0.25">
      <c r="A5389" s="43" t="s">
        <v>148</v>
      </c>
      <c r="B5389" s="1" t="s">
        <v>292</v>
      </c>
      <c r="C5389" s="1" t="s">
        <v>260</v>
      </c>
      <c r="D5389" s="1" t="s">
        <v>259</v>
      </c>
      <c r="E5389" s="45" t="str">
        <f>VLOOKUP(C5389,PROCV!E$50:G$126,3,0)</f>
        <v>Audiovisual</v>
      </c>
      <c r="F5389" s="1" t="s">
        <v>416</v>
      </c>
      <c r="G5389" s="1" t="s">
        <v>236</v>
      </c>
      <c r="H5389" s="1">
        <v>2013</v>
      </c>
      <c r="I5389" s="60">
        <f>VLOOKUP(H5389,PROCV!E$33:F$44,2,0)</f>
        <v>1.2885864878819728</v>
      </c>
      <c r="J5389" s="71">
        <v>9127</v>
      </c>
      <c r="K5389" s="44">
        <f t="shared" si="84"/>
        <v>11760.928874898766</v>
      </c>
    </row>
    <row r="5390" spans="1:11" s="43" customFormat="1" ht="19.7" customHeight="1" x14ac:dyDescent="0.25">
      <c r="A5390" s="43" t="s">
        <v>148</v>
      </c>
      <c r="B5390" s="1" t="s">
        <v>292</v>
      </c>
      <c r="C5390" s="1" t="s">
        <v>254</v>
      </c>
      <c r="D5390" s="1" t="s">
        <v>253</v>
      </c>
      <c r="E5390" s="45" t="str">
        <f>VLOOKUP(C5390,PROCV!E$50:G$126,3,0)</f>
        <v>Música</v>
      </c>
      <c r="F5390" s="1" t="s">
        <v>416</v>
      </c>
      <c r="G5390" s="1" t="s">
        <v>236</v>
      </c>
      <c r="H5390" s="1">
        <v>2013</v>
      </c>
      <c r="I5390" s="60">
        <f>VLOOKUP(H5390,PROCV!E$33:F$44,2,0)</f>
        <v>1.2885864878819728</v>
      </c>
      <c r="J5390" s="71">
        <v>37000</v>
      </c>
      <c r="K5390" s="44">
        <f t="shared" si="84"/>
        <v>47677.700051632994</v>
      </c>
    </row>
    <row r="5391" spans="1:11" s="43" customFormat="1" ht="19.7" customHeight="1" x14ac:dyDescent="0.25">
      <c r="A5391" s="43" t="s">
        <v>148</v>
      </c>
      <c r="B5391" s="1" t="s">
        <v>292</v>
      </c>
      <c r="C5391" s="1" t="s">
        <v>254</v>
      </c>
      <c r="D5391" s="1" t="s">
        <v>253</v>
      </c>
      <c r="E5391" s="45" t="str">
        <f>VLOOKUP(C5391,PROCV!E$50:G$126,3,0)</f>
        <v>Música</v>
      </c>
      <c r="F5391" s="1" t="s">
        <v>416</v>
      </c>
      <c r="G5391" s="1" t="s">
        <v>236</v>
      </c>
      <c r="H5391" s="1">
        <v>2013</v>
      </c>
      <c r="I5391" s="60">
        <f>VLOOKUP(H5391,PROCV!E$33:F$44,2,0)</f>
        <v>1.2885864878819728</v>
      </c>
      <c r="J5391" s="71">
        <v>72688</v>
      </c>
      <c r="K5391" s="44">
        <f t="shared" si="84"/>
        <v>93664.774631164837</v>
      </c>
    </row>
    <row r="5392" spans="1:11" s="43" customFormat="1" ht="19.7" customHeight="1" x14ac:dyDescent="0.25">
      <c r="A5392" s="43" t="s">
        <v>148</v>
      </c>
      <c r="B5392" s="1" t="s">
        <v>292</v>
      </c>
      <c r="C5392" s="1" t="s">
        <v>252</v>
      </c>
      <c r="D5392" s="1" t="s">
        <v>251</v>
      </c>
      <c r="E5392" s="45" t="str">
        <f>VLOOKUP(C5392,PROCV!E$50:G$126,3,0)</f>
        <v>Audiovisual</v>
      </c>
      <c r="F5392" s="1" t="s">
        <v>416</v>
      </c>
      <c r="G5392" s="1" t="s">
        <v>236</v>
      </c>
      <c r="H5392" s="1">
        <v>2013</v>
      </c>
      <c r="I5392" s="60">
        <f>VLOOKUP(H5392,PROCV!E$33:F$44,2,0)</f>
        <v>1.2885864878819728</v>
      </c>
      <c r="J5392" s="71">
        <v>39860</v>
      </c>
      <c r="K5392" s="44">
        <f t="shared" si="84"/>
        <v>51363.057406975437</v>
      </c>
    </row>
    <row r="5393" spans="1:11" s="43" customFormat="1" ht="19.7" customHeight="1" x14ac:dyDescent="0.25">
      <c r="A5393" s="43" t="s">
        <v>148</v>
      </c>
      <c r="B5393" s="1" t="s">
        <v>292</v>
      </c>
      <c r="C5393" s="1" t="s">
        <v>252</v>
      </c>
      <c r="D5393" s="1" t="s">
        <v>251</v>
      </c>
      <c r="E5393" s="45" t="str">
        <f>VLOOKUP(C5393,PROCV!E$50:G$126,3,0)</f>
        <v>Audiovisual</v>
      </c>
      <c r="F5393" s="1" t="s">
        <v>416</v>
      </c>
      <c r="G5393" s="1" t="s">
        <v>236</v>
      </c>
      <c r="H5393" s="1">
        <v>2013</v>
      </c>
      <c r="I5393" s="60">
        <f>VLOOKUP(H5393,PROCV!E$33:F$44,2,0)</f>
        <v>1.2885864878819728</v>
      </c>
      <c r="J5393" s="71">
        <v>205036</v>
      </c>
      <c r="K5393" s="44">
        <f t="shared" si="84"/>
        <v>264206.61912936816</v>
      </c>
    </row>
    <row r="5394" spans="1:11" s="43" customFormat="1" ht="19.7" customHeight="1" x14ac:dyDescent="0.25">
      <c r="A5394" s="43" t="s">
        <v>148</v>
      </c>
      <c r="B5394" s="1" t="s">
        <v>292</v>
      </c>
      <c r="C5394" s="1" t="s">
        <v>252</v>
      </c>
      <c r="D5394" s="1" t="s">
        <v>251</v>
      </c>
      <c r="E5394" s="45" t="str">
        <f>VLOOKUP(C5394,PROCV!E$50:G$126,3,0)</f>
        <v>Audiovisual</v>
      </c>
      <c r="F5394" s="1" t="s">
        <v>416</v>
      </c>
      <c r="G5394" s="1" t="s">
        <v>236</v>
      </c>
      <c r="H5394" s="1">
        <v>2013</v>
      </c>
      <c r="I5394" s="60">
        <f>VLOOKUP(H5394,PROCV!E$33:F$44,2,0)</f>
        <v>1.2885864878819728</v>
      </c>
      <c r="J5394" s="71">
        <v>77720</v>
      </c>
      <c r="K5394" s="44">
        <f t="shared" si="84"/>
        <v>100148.94183818693</v>
      </c>
    </row>
    <row r="5395" spans="1:11" s="43" customFormat="1" ht="19.7" customHeight="1" x14ac:dyDescent="0.25">
      <c r="A5395" s="43" t="s">
        <v>148</v>
      </c>
      <c r="B5395" s="1" t="s">
        <v>292</v>
      </c>
      <c r="C5395" s="1" t="s">
        <v>250</v>
      </c>
      <c r="D5395" s="1" t="s">
        <v>249</v>
      </c>
      <c r="E5395" s="45" t="str">
        <f>VLOOKUP(C5395,PROCV!E$50:G$126,3,0)</f>
        <v>Audiovisual</v>
      </c>
      <c r="F5395" s="1" t="s">
        <v>416</v>
      </c>
      <c r="G5395" s="1" t="s">
        <v>236</v>
      </c>
      <c r="H5395" s="1">
        <v>2013</v>
      </c>
      <c r="I5395" s="60">
        <f>VLOOKUP(H5395,PROCV!E$33:F$44,2,0)</f>
        <v>1.2885864878819728</v>
      </c>
      <c r="J5395" s="71">
        <v>1566541</v>
      </c>
      <c r="K5395" s="44">
        <f t="shared" si="84"/>
        <v>2018623.5653131136</v>
      </c>
    </row>
    <row r="5396" spans="1:11" s="43" customFormat="1" ht="19.7" customHeight="1" x14ac:dyDescent="0.25">
      <c r="A5396" s="43" t="s">
        <v>148</v>
      </c>
      <c r="B5396" s="1" t="s">
        <v>292</v>
      </c>
      <c r="C5396" s="1" t="s">
        <v>303</v>
      </c>
      <c r="D5396" s="1" t="s">
        <v>302</v>
      </c>
      <c r="E5396" s="45" t="str">
        <f>VLOOKUP(C5396,PROCV!E$50:G$126,3,0)</f>
        <v>Educação e Criação em Artes</v>
      </c>
      <c r="F5396" s="1" t="s">
        <v>416</v>
      </c>
      <c r="G5396" s="1" t="s">
        <v>236</v>
      </c>
      <c r="H5396" s="1">
        <v>2013</v>
      </c>
      <c r="I5396" s="60">
        <f>VLOOKUP(H5396,PROCV!E$33:F$44,2,0)</f>
        <v>1.2885864878819728</v>
      </c>
      <c r="J5396" s="71">
        <v>13238</v>
      </c>
      <c r="K5396" s="44">
        <f t="shared" si="84"/>
        <v>17058.307926581558</v>
      </c>
    </row>
    <row r="5397" spans="1:11" s="43" customFormat="1" ht="19.7" customHeight="1" x14ac:dyDescent="0.25">
      <c r="A5397" s="43" t="s">
        <v>148</v>
      </c>
      <c r="B5397" s="1" t="s">
        <v>292</v>
      </c>
      <c r="C5397" s="1" t="s">
        <v>303</v>
      </c>
      <c r="D5397" s="1" t="s">
        <v>302</v>
      </c>
      <c r="E5397" s="45" t="str">
        <f>VLOOKUP(C5397,PROCV!E$50:G$126,3,0)</f>
        <v>Educação e Criação em Artes</v>
      </c>
      <c r="F5397" s="1" t="s">
        <v>416</v>
      </c>
      <c r="G5397" s="1" t="s">
        <v>236</v>
      </c>
      <c r="H5397" s="1">
        <v>2013</v>
      </c>
      <c r="I5397" s="60">
        <f>VLOOKUP(H5397,PROCV!E$33:F$44,2,0)</f>
        <v>1.2885864878819728</v>
      </c>
      <c r="J5397" s="71">
        <v>11160</v>
      </c>
      <c r="K5397" s="44">
        <f t="shared" si="84"/>
        <v>14380.625204762817</v>
      </c>
    </row>
    <row r="5398" spans="1:11" s="43" customFormat="1" ht="19.7" customHeight="1" x14ac:dyDescent="0.25">
      <c r="A5398" s="43" t="s">
        <v>148</v>
      </c>
      <c r="B5398" s="1" t="s">
        <v>292</v>
      </c>
      <c r="C5398" s="1" t="s">
        <v>295</v>
      </c>
      <c r="D5398" s="1" t="s">
        <v>294</v>
      </c>
      <c r="E5398" s="45" t="str">
        <f>VLOOKUP(C5398,PROCV!E$50:G$126,3,0)</f>
        <v>Educação e Criação em Artes</v>
      </c>
      <c r="F5398" s="1" t="s">
        <v>416</v>
      </c>
      <c r="G5398" s="1" t="s">
        <v>236</v>
      </c>
      <c r="H5398" s="1">
        <v>2013</v>
      </c>
      <c r="I5398" s="60">
        <f>VLOOKUP(H5398,PROCV!E$33:F$44,2,0)</f>
        <v>1.2885864878819728</v>
      </c>
      <c r="J5398" s="71">
        <v>14343</v>
      </c>
      <c r="K5398" s="44">
        <f t="shared" si="84"/>
        <v>18482.195995691138</v>
      </c>
    </row>
    <row r="5399" spans="1:11" s="43" customFormat="1" ht="19.7" customHeight="1" x14ac:dyDescent="0.25">
      <c r="A5399" s="43" t="s">
        <v>148</v>
      </c>
      <c r="B5399" s="1" t="s">
        <v>292</v>
      </c>
      <c r="C5399" s="1" t="s">
        <v>295</v>
      </c>
      <c r="D5399" s="1" t="s">
        <v>294</v>
      </c>
      <c r="E5399" s="45" t="str">
        <f>VLOOKUP(C5399,PROCV!E$50:G$126,3,0)</f>
        <v>Educação e Criação em Artes</v>
      </c>
      <c r="F5399" s="1" t="s">
        <v>416</v>
      </c>
      <c r="G5399" s="1" t="s">
        <v>236</v>
      </c>
      <c r="H5399" s="1">
        <v>2013</v>
      </c>
      <c r="I5399" s="60">
        <f>VLOOKUP(H5399,PROCV!E$33:F$44,2,0)</f>
        <v>1.2885864878819728</v>
      </c>
      <c r="J5399" s="71">
        <v>10775</v>
      </c>
      <c r="K5399" s="44">
        <f t="shared" si="84"/>
        <v>13884.519406928257</v>
      </c>
    </row>
    <row r="5400" spans="1:11" s="43" customFormat="1" ht="19.7" customHeight="1" x14ac:dyDescent="0.25">
      <c r="A5400" s="43" t="s">
        <v>148</v>
      </c>
      <c r="B5400" s="1" t="s">
        <v>292</v>
      </c>
      <c r="C5400" s="1" t="s">
        <v>356</v>
      </c>
      <c r="D5400" s="1" t="s">
        <v>355</v>
      </c>
      <c r="E5400" s="45" t="str">
        <f>VLOOKUP(C5400,PROCV!E$50:G$126,3,0)</f>
        <v>Artes Cênicas e Espetáculos</v>
      </c>
      <c r="F5400" s="1" t="s">
        <v>415</v>
      </c>
      <c r="G5400" s="1" t="s">
        <v>265</v>
      </c>
      <c r="H5400" s="1">
        <v>2013</v>
      </c>
      <c r="I5400" s="60">
        <f>VLOOKUP(H5400,PROCV!E$33:F$44,2,0)</f>
        <v>1.2885864878819728</v>
      </c>
      <c r="J5400" s="71">
        <v>290079</v>
      </c>
      <c r="K5400" s="44">
        <f t="shared" si="84"/>
        <v>373791.8798183148</v>
      </c>
    </row>
    <row r="5401" spans="1:11" s="43" customFormat="1" ht="19.7" customHeight="1" x14ac:dyDescent="0.25">
      <c r="A5401" s="43" t="s">
        <v>148</v>
      </c>
      <c r="B5401" s="1" t="s">
        <v>292</v>
      </c>
      <c r="C5401" s="1" t="s">
        <v>246</v>
      </c>
      <c r="D5401" s="1" t="s">
        <v>245</v>
      </c>
      <c r="E5401" s="45" t="str">
        <f>VLOOKUP(C5401,PROCV!E$50:G$126,3,0)</f>
        <v>Artes Cênicas e Espetáculos</v>
      </c>
      <c r="F5401" s="1" t="s">
        <v>416</v>
      </c>
      <c r="G5401" s="1" t="s">
        <v>236</v>
      </c>
      <c r="H5401" s="1">
        <v>2013</v>
      </c>
      <c r="I5401" s="60">
        <f>VLOOKUP(H5401,PROCV!E$33:F$44,2,0)</f>
        <v>1.2885864878819728</v>
      </c>
      <c r="J5401" s="71">
        <v>626943</v>
      </c>
      <c r="K5401" s="44">
        <f t="shared" si="84"/>
        <v>807870.2784721877</v>
      </c>
    </row>
    <row r="5402" spans="1:11" s="43" customFormat="1" ht="19.7" customHeight="1" x14ac:dyDescent="0.25">
      <c r="A5402" s="43" t="s">
        <v>148</v>
      </c>
      <c r="B5402" s="1" t="s">
        <v>292</v>
      </c>
      <c r="C5402" s="1" t="s">
        <v>246</v>
      </c>
      <c r="D5402" s="1" t="s">
        <v>245</v>
      </c>
      <c r="E5402" s="45" t="str">
        <f>VLOOKUP(C5402,PROCV!E$50:G$126,3,0)</f>
        <v>Artes Cênicas e Espetáculos</v>
      </c>
      <c r="F5402" s="1" t="s">
        <v>416</v>
      </c>
      <c r="G5402" s="1" t="s">
        <v>236</v>
      </c>
      <c r="H5402" s="1">
        <v>2013</v>
      </c>
      <c r="I5402" s="60">
        <f>VLOOKUP(H5402,PROCV!E$33:F$44,2,0)</f>
        <v>1.2885864878819728</v>
      </c>
      <c r="J5402" s="71">
        <v>173373</v>
      </c>
      <c r="K5402" s="44">
        <f t="shared" si="84"/>
        <v>223406.10516356127</v>
      </c>
    </row>
    <row r="5403" spans="1:11" s="43" customFormat="1" ht="19.7" customHeight="1" x14ac:dyDescent="0.25">
      <c r="A5403" s="43" t="s">
        <v>148</v>
      </c>
      <c r="B5403" s="1" t="s">
        <v>292</v>
      </c>
      <c r="C5403" s="1" t="s">
        <v>246</v>
      </c>
      <c r="D5403" s="1" t="s">
        <v>245</v>
      </c>
      <c r="E5403" s="45" t="str">
        <f>VLOOKUP(C5403,PROCV!E$50:G$126,3,0)</f>
        <v>Artes Cênicas e Espetáculos</v>
      </c>
      <c r="F5403" s="1" t="s">
        <v>416</v>
      </c>
      <c r="G5403" s="1" t="s">
        <v>236</v>
      </c>
      <c r="H5403" s="1">
        <v>2013</v>
      </c>
      <c r="I5403" s="60">
        <f>VLOOKUP(H5403,PROCV!E$33:F$44,2,0)</f>
        <v>1.2885864878819728</v>
      </c>
      <c r="J5403" s="71">
        <v>215261</v>
      </c>
      <c r="K5403" s="44">
        <f t="shared" si="84"/>
        <v>277382.41596796137</v>
      </c>
    </row>
    <row r="5404" spans="1:11" s="43" customFormat="1" ht="19.7" customHeight="1" x14ac:dyDescent="0.25">
      <c r="A5404" s="43" t="s">
        <v>148</v>
      </c>
      <c r="B5404" s="1" t="s">
        <v>292</v>
      </c>
      <c r="C5404" s="1" t="s">
        <v>238</v>
      </c>
      <c r="D5404" s="1" t="s">
        <v>237</v>
      </c>
      <c r="E5404" s="45" t="str">
        <f>VLOOKUP(C5404,PROCV!E$50:G$126,3,0)</f>
        <v>Artes Cênicas e Espetáculos</v>
      </c>
      <c r="F5404" s="1" t="s">
        <v>416</v>
      </c>
      <c r="G5404" s="1" t="s">
        <v>236</v>
      </c>
      <c r="H5404" s="1">
        <v>2013</v>
      </c>
      <c r="I5404" s="60">
        <f>VLOOKUP(H5404,PROCV!E$33:F$44,2,0)</f>
        <v>1.2885864878819728</v>
      </c>
      <c r="J5404" s="71">
        <v>69204</v>
      </c>
      <c r="K5404" s="44">
        <f t="shared" si="84"/>
        <v>89175.339307384042</v>
      </c>
    </row>
    <row r="5405" spans="1:11" s="43" customFormat="1" ht="19.7" customHeight="1" x14ac:dyDescent="0.25">
      <c r="A5405" s="43" t="s">
        <v>148</v>
      </c>
      <c r="B5405" s="1" t="s">
        <v>292</v>
      </c>
      <c r="C5405" s="1" t="s">
        <v>238</v>
      </c>
      <c r="D5405" s="1" t="s">
        <v>237</v>
      </c>
      <c r="E5405" s="45" t="str">
        <f>VLOOKUP(C5405,PROCV!E$50:G$126,3,0)</f>
        <v>Artes Cênicas e Espetáculos</v>
      </c>
      <c r="F5405" s="1" t="s">
        <v>416</v>
      </c>
      <c r="G5405" s="1" t="s">
        <v>236</v>
      </c>
      <c r="H5405" s="1">
        <v>2013</v>
      </c>
      <c r="I5405" s="60">
        <f>VLOOKUP(H5405,PROCV!E$33:F$44,2,0)</f>
        <v>1.2885864878819728</v>
      </c>
      <c r="J5405" s="71">
        <v>180000</v>
      </c>
      <c r="K5405" s="44">
        <f t="shared" si="84"/>
        <v>231945.56781875511</v>
      </c>
    </row>
    <row r="5406" spans="1:11" s="43" customFormat="1" ht="19.7" customHeight="1" x14ac:dyDescent="0.25">
      <c r="A5406" s="43" t="s">
        <v>148</v>
      </c>
      <c r="B5406" s="1" t="s">
        <v>292</v>
      </c>
      <c r="C5406" s="1" t="s">
        <v>238</v>
      </c>
      <c r="D5406" s="1" t="s">
        <v>237</v>
      </c>
      <c r="E5406" s="45" t="str">
        <f>VLOOKUP(C5406,PROCV!E$50:G$126,3,0)</f>
        <v>Artes Cênicas e Espetáculos</v>
      </c>
      <c r="F5406" s="1" t="s">
        <v>416</v>
      </c>
      <c r="G5406" s="1" t="s">
        <v>236</v>
      </c>
      <c r="H5406" s="1">
        <v>2013</v>
      </c>
      <c r="I5406" s="60">
        <f>VLOOKUP(H5406,PROCV!E$33:F$44,2,0)</f>
        <v>1.2885864878819728</v>
      </c>
      <c r="J5406" s="71">
        <v>122485</v>
      </c>
      <c r="K5406" s="44">
        <f t="shared" si="84"/>
        <v>157832.51596822345</v>
      </c>
    </row>
    <row r="5407" spans="1:11" s="43" customFormat="1" ht="19.7" customHeight="1" x14ac:dyDescent="0.25">
      <c r="A5407" s="43" t="s">
        <v>148</v>
      </c>
      <c r="B5407" s="1" t="s">
        <v>292</v>
      </c>
      <c r="C5407" s="1" t="s">
        <v>238</v>
      </c>
      <c r="D5407" s="1" t="s">
        <v>237</v>
      </c>
      <c r="E5407" s="45" t="str">
        <f>VLOOKUP(C5407,PROCV!E$50:G$126,3,0)</f>
        <v>Artes Cênicas e Espetáculos</v>
      </c>
      <c r="F5407" s="1" t="s">
        <v>416</v>
      </c>
      <c r="G5407" s="1" t="s">
        <v>236</v>
      </c>
      <c r="H5407" s="1">
        <v>2013</v>
      </c>
      <c r="I5407" s="60">
        <f>VLOOKUP(H5407,PROCV!E$33:F$44,2,0)</f>
        <v>1.2885864878819728</v>
      </c>
      <c r="J5407" s="71">
        <v>394589</v>
      </c>
      <c r="K5407" s="44">
        <f t="shared" si="84"/>
        <v>508462.05366685975</v>
      </c>
    </row>
    <row r="5408" spans="1:11" s="43" customFormat="1" ht="19.7" customHeight="1" x14ac:dyDescent="0.25">
      <c r="A5408" s="43" t="s">
        <v>148</v>
      </c>
      <c r="B5408" s="1" t="s">
        <v>292</v>
      </c>
      <c r="C5408" s="1" t="s">
        <v>241</v>
      </c>
      <c r="D5408" s="1" t="s">
        <v>240</v>
      </c>
      <c r="E5408" s="45" t="str">
        <f>VLOOKUP(C5408,PROCV!E$50:G$126,3,0)</f>
        <v>Artes Cênicas e Espetáculos</v>
      </c>
      <c r="F5408" s="1" t="s">
        <v>416</v>
      </c>
      <c r="G5408" s="1" t="s">
        <v>236</v>
      </c>
      <c r="H5408" s="1">
        <v>2013</v>
      </c>
      <c r="I5408" s="60">
        <f>VLOOKUP(H5408,PROCV!E$33:F$44,2,0)</f>
        <v>1.2885864878819728</v>
      </c>
      <c r="J5408" s="71">
        <v>36399</v>
      </c>
      <c r="K5408" s="44">
        <f t="shared" si="84"/>
        <v>46903.259572415926</v>
      </c>
    </row>
    <row r="5409" spans="1:11" s="43" customFormat="1" ht="19.7" customHeight="1" x14ac:dyDescent="0.25">
      <c r="A5409" s="43" t="s">
        <v>148</v>
      </c>
      <c r="B5409" s="1" t="s">
        <v>292</v>
      </c>
      <c r="C5409" s="1" t="s">
        <v>241</v>
      </c>
      <c r="D5409" s="1" t="s">
        <v>240</v>
      </c>
      <c r="E5409" s="45" t="str">
        <f>VLOOKUP(C5409,PROCV!E$50:G$126,3,0)</f>
        <v>Artes Cênicas e Espetáculos</v>
      </c>
      <c r="F5409" s="1" t="s">
        <v>416</v>
      </c>
      <c r="G5409" s="1" t="s">
        <v>236</v>
      </c>
      <c r="H5409" s="1">
        <v>2013</v>
      </c>
      <c r="I5409" s="60">
        <f>VLOOKUP(H5409,PROCV!E$33:F$44,2,0)</f>
        <v>1.2885864878819728</v>
      </c>
      <c r="J5409" s="71">
        <v>300000</v>
      </c>
      <c r="K5409" s="44">
        <f t="shared" si="84"/>
        <v>386575.94636459183</v>
      </c>
    </row>
    <row r="5410" spans="1:11" s="43" customFormat="1" ht="19.7" customHeight="1" x14ac:dyDescent="0.25">
      <c r="A5410" s="43" t="s">
        <v>148</v>
      </c>
      <c r="B5410" s="1" t="s">
        <v>292</v>
      </c>
      <c r="C5410" s="1" t="s">
        <v>241</v>
      </c>
      <c r="D5410" s="1" t="s">
        <v>240</v>
      </c>
      <c r="E5410" s="45" t="str">
        <f>VLOOKUP(C5410,PROCV!E$50:G$126,3,0)</f>
        <v>Artes Cênicas e Espetáculos</v>
      </c>
      <c r="F5410" s="1" t="s">
        <v>416</v>
      </c>
      <c r="G5410" s="1" t="s">
        <v>236</v>
      </c>
      <c r="H5410" s="1">
        <v>2013</v>
      </c>
      <c r="I5410" s="60">
        <f>VLOOKUP(H5410,PROCV!E$33:F$44,2,0)</f>
        <v>1.2885864878819728</v>
      </c>
      <c r="J5410" s="71">
        <v>230614</v>
      </c>
      <c r="K5410" s="44">
        <f t="shared" si="84"/>
        <v>297166.08431641327</v>
      </c>
    </row>
    <row r="5411" spans="1:11" s="43" customFormat="1" ht="19.7" customHeight="1" x14ac:dyDescent="0.25">
      <c r="A5411" s="43" t="s">
        <v>148</v>
      </c>
      <c r="B5411" s="1" t="s">
        <v>292</v>
      </c>
      <c r="C5411" s="1" t="s">
        <v>241</v>
      </c>
      <c r="D5411" s="1" t="s">
        <v>240</v>
      </c>
      <c r="E5411" s="45" t="str">
        <f>VLOOKUP(C5411,PROCV!E$50:G$126,3,0)</f>
        <v>Artes Cênicas e Espetáculos</v>
      </c>
      <c r="F5411" s="1" t="s">
        <v>416</v>
      </c>
      <c r="G5411" s="1" t="s">
        <v>236</v>
      </c>
      <c r="H5411" s="1">
        <v>2013</v>
      </c>
      <c r="I5411" s="60">
        <f>VLOOKUP(H5411,PROCV!E$33:F$44,2,0)</f>
        <v>1.2885864878819728</v>
      </c>
      <c r="J5411" s="71">
        <v>129748</v>
      </c>
      <c r="K5411" s="44">
        <f t="shared" si="84"/>
        <v>167191.51962971021</v>
      </c>
    </row>
    <row r="5412" spans="1:11" s="43" customFormat="1" ht="19.7" customHeight="1" x14ac:dyDescent="0.25">
      <c r="A5412" s="43" t="s">
        <v>148</v>
      </c>
      <c r="B5412" s="1" t="s">
        <v>292</v>
      </c>
      <c r="C5412" s="1" t="s">
        <v>313</v>
      </c>
      <c r="D5412" s="1" t="s">
        <v>312</v>
      </c>
      <c r="E5412" s="45" t="str">
        <f>VLOOKUP(C5412,PROCV!E$50:G$126,3,0)</f>
        <v>Patrimônio</v>
      </c>
      <c r="F5412" s="1" t="s">
        <v>416</v>
      </c>
      <c r="G5412" s="1" t="s">
        <v>236</v>
      </c>
      <c r="H5412" s="1">
        <v>2013</v>
      </c>
      <c r="I5412" s="60">
        <f>VLOOKUP(H5412,PROCV!E$33:F$44,2,0)</f>
        <v>1.2885864878819728</v>
      </c>
      <c r="J5412" s="71">
        <v>95000</v>
      </c>
      <c r="K5412" s="44">
        <f t="shared" si="84"/>
        <v>122415.71634878742</v>
      </c>
    </row>
    <row r="5413" spans="1:11" s="43" customFormat="1" ht="19.7" customHeight="1" x14ac:dyDescent="0.25">
      <c r="A5413" s="43" t="s">
        <v>148</v>
      </c>
      <c r="B5413" s="1" t="s">
        <v>292</v>
      </c>
      <c r="C5413" s="1" t="s">
        <v>311</v>
      </c>
      <c r="D5413" s="1" t="s">
        <v>310</v>
      </c>
      <c r="E5413" s="45" t="str">
        <f>VLOOKUP(C5413,PROCV!E$50:G$126,3,0)</f>
        <v>Artes Cênicas e Espetáculos</v>
      </c>
      <c r="F5413" s="1" t="s">
        <v>416</v>
      </c>
      <c r="G5413" s="1" t="s">
        <v>236</v>
      </c>
      <c r="H5413" s="1">
        <v>2013</v>
      </c>
      <c r="I5413" s="60">
        <f>VLOOKUP(H5413,PROCV!E$33:F$44,2,0)</f>
        <v>1.2885864878819728</v>
      </c>
      <c r="J5413" s="71">
        <v>2164</v>
      </c>
      <c r="K5413" s="44">
        <f t="shared" si="84"/>
        <v>2788.5011597765892</v>
      </c>
    </row>
    <row r="5414" spans="1:11" s="43" customFormat="1" ht="19.7" customHeight="1" x14ac:dyDescent="0.25">
      <c r="A5414" s="43" t="s">
        <v>148</v>
      </c>
      <c r="B5414" s="1" t="s">
        <v>292</v>
      </c>
      <c r="C5414" s="1" t="s">
        <v>311</v>
      </c>
      <c r="D5414" s="1" t="s">
        <v>310</v>
      </c>
      <c r="E5414" s="45" t="str">
        <f>VLOOKUP(C5414,PROCV!E$50:G$126,3,0)</f>
        <v>Artes Cênicas e Espetáculos</v>
      </c>
      <c r="F5414" s="1" t="s">
        <v>416</v>
      </c>
      <c r="G5414" s="1" t="s">
        <v>236</v>
      </c>
      <c r="H5414" s="1">
        <v>2013</v>
      </c>
      <c r="I5414" s="60">
        <f>VLOOKUP(H5414,PROCV!E$33:F$44,2,0)</f>
        <v>1.2885864878819728</v>
      </c>
      <c r="J5414" s="71">
        <v>6615</v>
      </c>
      <c r="K5414" s="44">
        <f t="shared" si="84"/>
        <v>8523.9996173392501</v>
      </c>
    </row>
    <row r="5415" spans="1:11" s="43" customFormat="1" ht="19.7" customHeight="1" x14ac:dyDescent="0.25">
      <c r="A5415" s="43" t="s">
        <v>151</v>
      </c>
      <c r="B5415" s="1" t="s">
        <v>292</v>
      </c>
      <c r="C5415" s="1" t="s">
        <v>309</v>
      </c>
      <c r="D5415" s="1" t="s">
        <v>308</v>
      </c>
      <c r="E5415" s="45" t="str">
        <f>VLOOKUP(C5415,PROCV!E$50:G$126,3,0)</f>
        <v>NA</v>
      </c>
      <c r="F5415" s="1" t="s">
        <v>416</v>
      </c>
      <c r="G5415" s="1" t="s">
        <v>236</v>
      </c>
      <c r="H5415" s="1">
        <v>2013</v>
      </c>
      <c r="I5415" s="60">
        <f>VLOOKUP(H5415,PROCV!E$33:F$44,2,0)</f>
        <v>1.2885864878819728</v>
      </c>
      <c r="J5415" s="71">
        <v>28756</v>
      </c>
      <c r="K5415" s="44">
        <f t="shared" si="84"/>
        <v>37054.593045534013</v>
      </c>
    </row>
    <row r="5416" spans="1:11" s="43" customFormat="1" ht="19.7" customHeight="1" x14ac:dyDescent="0.25">
      <c r="A5416" s="43" t="s">
        <v>151</v>
      </c>
      <c r="B5416" s="1" t="s">
        <v>292</v>
      </c>
      <c r="C5416" s="1" t="s">
        <v>291</v>
      </c>
      <c r="D5416" s="1" t="s">
        <v>290</v>
      </c>
      <c r="E5416" s="45" t="str">
        <f>VLOOKUP(C5416,PROCV!E$50:G$126,3,0)</f>
        <v>NA</v>
      </c>
      <c r="F5416" s="1" t="s">
        <v>416</v>
      </c>
      <c r="G5416" s="1" t="s">
        <v>236</v>
      </c>
      <c r="H5416" s="1">
        <v>2013</v>
      </c>
      <c r="I5416" s="60">
        <f>VLOOKUP(H5416,PROCV!E$33:F$44,2,0)</f>
        <v>1.2885864878819728</v>
      </c>
      <c r="J5416" s="71">
        <v>1150000</v>
      </c>
      <c r="K5416" s="44">
        <f t="shared" si="84"/>
        <v>1481874.4610642688</v>
      </c>
    </row>
    <row r="5417" spans="1:11" s="43" customFormat="1" ht="19.7" customHeight="1" x14ac:dyDescent="0.25">
      <c r="A5417" s="43" t="s">
        <v>151</v>
      </c>
      <c r="B5417" s="1" t="s">
        <v>292</v>
      </c>
      <c r="C5417" s="1" t="s">
        <v>291</v>
      </c>
      <c r="D5417" s="1" t="s">
        <v>290</v>
      </c>
      <c r="E5417" s="45" t="str">
        <f>VLOOKUP(C5417,PROCV!E$50:G$126,3,0)</f>
        <v>NA</v>
      </c>
      <c r="F5417" s="1" t="s">
        <v>416</v>
      </c>
      <c r="G5417" s="1" t="s">
        <v>236</v>
      </c>
      <c r="H5417" s="1">
        <v>2013</v>
      </c>
      <c r="I5417" s="60">
        <f>VLOOKUP(H5417,PROCV!E$33:F$44,2,0)</f>
        <v>1.2885864878819728</v>
      </c>
      <c r="J5417" s="71">
        <v>375706</v>
      </c>
      <c r="K5417" s="44">
        <f t="shared" si="84"/>
        <v>484129.67501618451</v>
      </c>
    </row>
    <row r="5418" spans="1:11" s="43" customFormat="1" ht="19.7" customHeight="1" x14ac:dyDescent="0.25">
      <c r="A5418" s="43" t="s">
        <v>151</v>
      </c>
      <c r="B5418" s="1" t="s">
        <v>292</v>
      </c>
      <c r="C5418" s="1" t="s">
        <v>289</v>
      </c>
      <c r="D5418" s="1" t="s">
        <v>288</v>
      </c>
      <c r="E5418" s="45" t="str">
        <f>VLOOKUP(C5418,PROCV!E$50:G$126,3,0)</f>
        <v>Editorial</v>
      </c>
      <c r="F5418" s="1" t="s">
        <v>416</v>
      </c>
      <c r="G5418" s="1" t="s">
        <v>236</v>
      </c>
      <c r="H5418" s="1">
        <v>2013</v>
      </c>
      <c r="I5418" s="60">
        <f>VLOOKUP(H5418,PROCV!E$33:F$44,2,0)</f>
        <v>1.2885864878819728</v>
      </c>
      <c r="J5418" s="71">
        <v>15394</v>
      </c>
      <c r="K5418" s="44">
        <f t="shared" si="84"/>
        <v>19836.500394455088</v>
      </c>
    </row>
    <row r="5419" spans="1:11" s="43" customFormat="1" ht="19.7" customHeight="1" x14ac:dyDescent="0.25">
      <c r="A5419" s="43" t="s">
        <v>151</v>
      </c>
      <c r="B5419" s="1" t="s">
        <v>292</v>
      </c>
      <c r="C5419" s="1" t="s">
        <v>289</v>
      </c>
      <c r="D5419" s="1" t="s">
        <v>288</v>
      </c>
      <c r="E5419" s="45" t="str">
        <f>VLOOKUP(C5419,PROCV!E$50:G$126,3,0)</f>
        <v>Editorial</v>
      </c>
      <c r="F5419" s="1" t="s">
        <v>416</v>
      </c>
      <c r="G5419" s="1" t="s">
        <v>236</v>
      </c>
      <c r="H5419" s="1">
        <v>2013</v>
      </c>
      <c r="I5419" s="60">
        <f>VLOOKUP(H5419,PROCV!E$33:F$44,2,0)</f>
        <v>1.2885864878819728</v>
      </c>
      <c r="J5419" s="71">
        <v>200000</v>
      </c>
      <c r="K5419" s="44">
        <f t="shared" si="84"/>
        <v>257717.29757639457</v>
      </c>
    </row>
    <row r="5420" spans="1:11" s="43" customFormat="1" ht="19.7" customHeight="1" x14ac:dyDescent="0.25">
      <c r="A5420" s="43" t="s">
        <v>151</v>
      </c>
      <c r="B5420" s="1" t="s">
        <v>292</v>
      </c>
      <c r="C5420" s="1" t="s">
        <v>289</v>
      </c>
      <c r="D5420" s="1" t="s">
        <v>288</v>
      </c>
      <c r="E5420" s="45" t="str">
        <f>VLOOKUP(C5420,PROCV!E$50:G$126,3,0)</f>
        <v>Editorial</v>
      </c>
      <c r="F5420" s="1" t="s">
        <v>416</v>
      </c>
      <c r="G5420" s="1" t="s">
        <v>236</v>
      </c>
      <c r="H5420" s="1">
        <v>2013</v>
      </c>
      <c r="I5420" s="60">
        <f>VLOOKUP(H5420,PROCV!E$33:F$44,2,0)</f>
        <v>1.2885864878819728</v>
      </c>
      <c r="J5420" s="71">
        <v>350000</v>
      </c>
      <c r="K5420" s="44">
        <f t="shared" si="84"/>
        <v>451005.27075869049</v>
      </c>
    </row>
    <row r="5421" spans="1:11" s="43" customFormat="1" ht="19.7" customHeight="1" x14ac:dyDescent="0.25">
      <c r="A5421" s="43" t="s">
        <v>151</v>
      </c>
      <c r="B5421" s="1" t="s">
        <v>292</v>
      </c>
      <c r="C5421" s="1" t="s">
        <v>289</v>
      </c>
      <c r="D5421" s="1" t="s">
        <v>288</v>
      </c>
      <c r="E5421" s="45" t="str">
        <f>VLOOKUP(C5421,PROCV!E$50:G$126,3,0)</f>
        <v>Editorial</v>
      </c>
      <c r="F5421" s="1" t="s">
        <v>416</v>
      </c>
      <c r="G5421" s="1" t="s">
        <v>236</v>
      </c>
      <c r="H5421" s="1">
        <v>2013</v>
      </c>
      <c r="I5421" s="60">
        <f>VLOOKUP(H5421,PROCV!E$33:F$44,2,0)</f>
        <v>1.2885864878819728</v>
      </c>
      <c r="J5421" s="71">
        <v>125422</v>
      </c>
      <c r="K5421" s="44">
        <f t="shared" si="84"/>
        <v>161617.09448313279</v>
      </c>
    </row>
    <row r="5422" spans="1:11" s="43" customFormat="1" ht="19.7" customHeight="1" x14ac:dyDescent="0.25">
      <c r="A5422" s="43" t="s">
        <v>151</v>
      </c>
      <c r="B5422" s="1" t="s">
        <v>292</v>
      </c>
      <c r="C5422" s="1" t="s">
        <v>289</v>
      </c>
      <c r="D5422" s="1" t="s">
        <v>288</v>
      </c>
      <c r="E5422" s="45" t="str">
        <f>VLOOKUP(C5422,PROCV!E$50:G$126,3,0)</f>
        <v>Editorial</v>
      </c>
      <c r="F5422" s="1" t="s">
        <v>416</v>
      </c>
      <c r="G5422" s="1" t="s">
        <v>236</v>
      </c>
      <c r="H5422" s="1">
        <v>2013</v>
      </c>
      <c r="I5422" s="60">
        <f>VLOOKUP(H5422,PROCV!E$33:F$44,2,0)</f>
        <v>1.2885864878819728</v>
      </c>
      <c r="J5422" s="71">
        <v>177240</v>
      </c>
      <c r="K5422" s="44">
        <f t="shared" si="84"/>
        <v>228389.06911220087</v>
      </c>
    </row>
    <row r="5423" spans="1:11" s="43" customFormat="1" ht="19.7" customHeight="1" x14ac:dyDescent="0.25">
      <c r="A5423" s="43" t="s">
        <v>151</v>
      </c>
      <c r="B5423" s="1" t="s">
        <v>292</v>
      </c>
      <c r="C5423" s="1" t="s">
        <v>287</v>
      </c>
      <c r="D5423" s="1" t="s">
        <v>286</v>
      </c>
      <c r="E5423" s="45" t="str">
        <f>VLOOKUP(C5423,PROCV!E$50:G$126,3,0)</f>
        <v>Música</v>
      </c>
      <c r="F5423" s="1" t="s">
        <v>416</v>
      </c>
      <c r="G5423" s="1" t="s">
        <v>236</v>
      </c>
      <c r="H5423" s="1">
        <v>2013</v>
      </c>
      <c r="I5423" s="60">
        <f>VLOOKUP(H5423,PROCV!E$33:F$44,2,0)</f>
        <v>1.2885864878819728</v>
      </c>
      <c r="J5423" s="71">
        <v>3086</v>
      </c>
      <c r="K5423" s="44">
        <f t="shared" si="84"/>
        <v>3976.5779016037682</v>
      </c>
    </row>
    <row r="5424" spans="1:11" s="43" customFormat="1" ht="19.7" customHeight="1" x14ac:dyDescent="0.25">
      <c r="A5424" s="43" t="s">
        <v>151</v>
      </c>
      <c r="B5424" s="1" t="s">
        <v>292</v>
      </c>
      <c r="C5424" s="1" t="s">
        <v>287</v>
      </c>
      <c r="D5424" s="1" t="s">
        <v>286</v>
      </c>
      <c r="E5424" s="45" t="str">
        <f>VLOOKUP(C5424,PROCV!E$50:G$126,3,0)</f>
        <v>Música</v>
      </c>
      <c r="F5424" s="1" t="s">
        <v>416</v>
      </c>
      <c r="G5424" s="1" t="s">
        <v>236</v>
      </c>
      <c r="H5424" s="1">
        <v>2013</v>
      </c>
      <c r="I5424" s="60">
        <f>VLOOKUP(H5424,PROCV!E$33:F$44,2,0)</f>
        <v>1.2885864878819728</v>
      </c>
      <c r="J5424" s="71">
        <v>25961</v>
      </c>
      <c r="K5424" s="44">
        <f t="shared" si="84"/>
        <v>33452.9938119039</v>
      </c>
    </row>
    <row r="5425" spans="1:11" s="43" customFormat="1" ht="19.7" customHeight="1" x14ac:dyDescent="0.25">
      <c r="A5425" s="43" t="s">
        <v>151</v>
      </c>
      <c r="B5425" s="1" t="s">
        <v>292</v>
      </c>
      <c r="C5425" s="1" t="s">
        <v>287</v>
      </c>
      <c r="D5425" s="1" t="s">
        <v>286</v>
      </c>
      <c r="E5425" s="45" t="str">
        <f>VLOOKUP(C5425,PROCV!E$50:G$126,3,0)</f>
        <v>Música</v>
      </c>
      <c r="F5425" s="1" t="s">
        <v>416</v>
      </c>
      <c r="G5425" s="1" t="s">
        <v>236</v>
      </c>
      <c r="H5425" s="1">
        <v>2013</v>
      </c>
      <c r="I5425" s="60">
        <f>VLOOKUP(H5425,PROCV!E$33:F$44,2,0)</f>
        <v>1.2885864878819728</v>
      </c>
      <c r="J5425" s="71">
        <v>29092</v>
      </c>
      <c r="K5425" s="44">
        <f t="shared" si="84"/>
        <v>37487.558105462354</v>
      </c>
    </row>
    <row r="5426" spans="1:11" s="43" customFormat="1" ht="19.7" customHeight="1" x14ac:dyDescent="0.25">
      <c r="A5426" s="43" t="s">
        <v>151</v>
      </c>
      <c r="B5426" s="1" t="s">
        <v>292</v>
      </c>
      <c r="C5426" s="1" t="s">
        <v>285</v>
      </c>
      <c r="D5426" s="1" t="s">
        <v>284</v>
      </c>
      <c r="E5426" s="45" t="str">
        <f>VLOOKUP(C5426,PROCV!E$50:G$126,3,0)</f>
        <v>Editorial</v>
      </c>
      <c r="F5426" s="1" t="s">
        <v>416</v>
      </c>
      <c r="G5426" s="1" t="s">
        <v>236</v>
      </c>
      <c r="H5426" s="1">
        <v>2013</v>
      </c>
      <c r="I5426" s="60">
        <f>VLOOKUP(H5426,PROCV!E$33:F$44,2,0)</f>
        <v>1.2885864878819728</v>
      </c>
      <c r="J5426" s="71">
        <v>60000</v>
      </c>
      <c r="K5426" s="44">
        <f t="shared" si="84"/>
        <v>77315.189272918375</v>
      </c>
    </row>
    <row r="5427" spans="1:11" s="43" customFormat="1" ht="19.7" customHeight="1" x14ac:dyDescent="0.25">
      <c r="A5427" s="43" t="s">
        <v>151</v>
      </c>
      <c r="B5427" s="1" t="s">
        <v>292</v>
      </c>
      <c r="C5427" s="1" t="s">
        <v>285</v>
      </c>
      <c r="D5427" s="1" t="s">
        <v>284</v>
      </c>
      <c r="E5427" s="45" t="str">
        <f>VLOOKUP(C5427,PROCV!E$50:G$126,3,0)</f>
        <v>Editorial</v>
      </c>
      <c r="F5427" s="1" t="s">
        <v>416</v>
      </c>
      <c r="G5427" s="1" t="s">
        <v>265</v>
      </c>
      <c r="H5427" s="1">
        <v>2013</v>
      </c>
      <c r="I5427" s="60">
        <f>VLOOKUP(H5427,PROCV!E$33:F$44,2,0)</f>
        <v>1.2885864878819728</v>
      </c>
      <c r="J5427" s="71">
        <v>1779</v>
      </c>
      <c r="K5427" s="44">
        <f t="shared" si="84"/>
        <v>2292.3953619420295</v>
      </c>
    </row>
    <row r="5428" spans="1:11" s="43" customFormat="1" ht="19.7" customHeight="1" x14ac:dyDescent="0.25">
      <c r="A5428" s="43" t="s">
        <v>151</v>
      </c>
      <c r="B5428" s="1" t="s">
        <v>292</v>
      </c>
      <c r="C5428" s="1" t="s">
        <v>285</v>
      </c>
      <c r="D5428" s="1" t="s">
        <v>284</v>
      </c>
      <c r="E5428" s="45" t="str">
        <f>VLOOKUP(C5428,PROCV!E$50:G$126,3,0)</f>
        <v>Editorial</v>
      </c>
      <c r="F5428" s="1" t="s">
        <v>416</v>
      </c>
      <c r="G5428" s="1" t="s">
        <v>265</v>
      </c>
      <c r="H5428" s="1">
        <v>2013</v>
      </c>
      <c r="I5428" s="60">
        <f>VLOOKUP(H5428,PROCV!E$33:F$44,2,0)</f>
        <v>1.2885864878819728</v>
      </c>
      <c r="J5428" s="71">
        <v>2128</v>
      </c>
      <c r="K5428" s="44">
        <f t="shared" si="84"/>
        <v>2742.1120462128383</v>
      </c>
    </row>
    <row r="5429" spans="1:11" s="43" customFormat="1" ht="19.7" customHeight="1" x14ac:dyDescent="0.25">
      <c r="A5429" s="43" t="s">
        <v>151</v>
      </c>
      <c r="B5429" s="1" t="s">
        <v>292</v>
      </c>
      <c r="C5429" s="1" t="s">
        <v>285</v>
      </c>
      <c r="D5429" s="1" t="s">
        <v>284</v>
      </c>
      <c r="E5429" s="45" t="str">
        <f>VLOOKUP(C5429,PROCV!E$50:G$126,3,0)</f>
        <v>Editorial</v>
      </c>
      <c r="F5429" s="1" t="s">
        <v>416</v>
      </c>
      <c r="G5429" s="1" t="s">
        <v>236</v>
      </c>
      <c r="H5429" s="1">
        <v>2013</v>
      </c>
      <c r="I5429" s="60">
        <f>VLOOKUP(H5429,PROCV!E$33:F$44,2,0)</f>
        <v>1.2885864878819728</v>
      </c>
      <c r="J5429" s="71">
        <v>220820</v>
      </c>
      <c r="K5429" s="44">
        <f t="shared" si="84"/>
        <v>284545.66825409723</v>
      </c>
    </row>
    <row r="5430" spans="1:11" s="43" customFormat="1" ht="19.7" customHeight="1" x14ac:dyDescent="0.25">
      <c r="A5430" s="43" t="s">
        <v>151</v>
      </c>
      <c r="B5430" s="1" t="s">
        <v>292</v>
      </c>
      <c r="C5430" s="1" t="s">
        <v>285</v>
      </c>
      <c r="D5430" s="1" t="s">
        <v>284</v>
      </c>
      <c r="E5430" s="45" t="str">
        <f>VLOOKUP(C5430,PROCV!E$50:G$126,3,0)</f>
        <v>Editorial</v>
      </c>
      <c r="F5430" s="1" t="s">
        <v>416</v>
      </c>
      <c r="G5430" s="1" t="s">
        <v>236</v>
      </c>
      <c r="H5430" s="1">
        <v>2013</v>
      </c>
      <c r="I5430" s="60">
        <f>VLOOKUP(H5430,PROCV!E$33:F$44,2,0)</f>
        <v>1.2885864878819728</v>
      </c>
      <c r="J5430" s="71">
        <v>75208</v>
      </c>
      <c r="K5430" s="44">
        <f t="shared" si="84"/>
        <v>96912.012580627415</v>
      </c>
    </row>
    <row r="5431" spans="1:11" s="43" customFormat="1" ht="19.7" customHeight="1" x14ac:dyDescent="0.25">
      <c r="A5431" s="43" t="s">
        <v>151</v>
      </c>
      <c r="B5431" s="1" t="s">
        <v>292</v>
      </c>
      <c r="C5431" s="1" t="s">
        <v>285</v>
      </c>
      <c r="D5431" s="1" t="s">
        <v>284</v>
      </c>
      <c r="E5431" s="45" t="str">
        <f>VLOOKUP(C5431,PROCV!E$50:G$126,3,0)</f>
        <v>Editorial</v>
      </c>
      <c r="F5431" s="1" t="s">
        <v>416</v>
      </c>
      <c r="G5431" s="1" t="s">
        <v>236</v>
      </c>
      <c r="H5431" s="1">
        <v>2013</v>
      </c>
      <c r="I5431" s="60">
        <f>VLOOKUP(H5431,PROCV!E$33:F$44,2,0)</f>
        <v>1.2885864878819728</v>
      </c>
      <c r="J5431" s="71">
        <v>62425</v>
      </c>
      <c r="K5431" s="44">
        <f t="shared" si="84"/>
        <v>80440.011506032155</v>
      </c>
    </row>
    <row r="5432" spans="1:11" s="43" customFormat="1" ht="19.7" customHeight="1" x14ac:dyDescent="0.25">
      <c r="A5432" s="43" t="s">
        <v>151</v>
      </c>
      <c r="B5432" s="1" t="s">
        <v>292</v>
      </c>
      <c r="C5432" s="1" t="s">
        <v>281</v>
      </c>
      <c r="D5432" s="1" t="s">
        <v>280</v>
      </c>
      <c r="E5432" s="45" t="str">
        <f>VLOOKUP(C5432,PROCV!E$50:G$126,3,0)</f>
        <v>Música</v>
      </c>
      <c r="F5432" s="1" t="s">
        <v>416</v>
      </c>
      <c r="G5432" s="1" t="s">
        <v>236</v>
      </c>
      <c r="H5432" s="1">
        <v>2013</v>
      </c>
      <c r="I5432" s="60">
        <f>VLOOKUP(H5432,PROCV!E$33:F$44,2,0)</f>
        <v>1.2885864878819728</v>
      </c>
      <c r="J5432" s="71">
        <v>7770</v>
      </c>
      <c r="K5432" s="44">
        <f t="shared" si="84"/>
        <v>10012.317010842929</v>
      </c>
    </row>
    <row r="5433" spans="1:11" s="43" customFormat="1" ht="19.7" customHeight="1" x14ac:dyDescent="0.25">
      <c r="A5433" s="43" t="s">
        <v>151</v>
      </c>
      <c r="B5433" s="1" t="s">
        <v>292</v>
      </c>
      <c r="C5433" s="1" t="s">
        <v>281</v>
      </c>
      <c r="D5433" s="1" t="s">
        <v>280</v>
      </c>
      <c r="E5433" s="45" t="str">
        <f>VLOOKUP(C5433,PROCV!E$50:G$126,3,0)</f>
        <v>Música</v>
      </c>
      <c r="F5433" s="1" t="s">
        <v>416</v>
      </c>
      <c r="G5433" s="1" t="s">
        <v>236</v>
      </c>
      <c r="H5433" s="1">
        <v>2013</v>
      </c>
      <c r="I5433" s="60">
        <f>VLOOKUP(H5433,PROCV!E$33:F$44,2,0)</f>
        <v>1.2885864878819728</v>
      </c>
      <c r="J5433" s="71">
        <v>76085</v>
      </c>
      <c r="K5433" s="44">
        <f t="shared" si="84"/>
        <v>98042.102930499896</v>
      </c>
    </row>
    <row r="5434" spans="1:11" s="43" customFormat="1" ht="19.7" customHeight="1" x14ac:dyDescent="0.25">
      <c r="A5434" s="43" t="s">
        <v>151</v>
      </c>
      <c r="B5434" s="1" t="s">
        <v>292</v>
      </c>
      <c r="C5434" s="1" t="s">
        <v>279</v>
      </c>
      <c r="D5434" s="1" t="s">
        <v>278</v>
      </c>
      <c r="E5434" s="45" t="str">
        <f>VLOOKUP(C5434,PROCV!E$50:G$126,3,0)</f>
        <v>Editorial</v>
      </c>
      <c r="F5434" s="1" t="s">
        <v>416</v>
      </c>
      <c r="G5434" s="1" t="s">
        <v>236</v>
      </c>
      <c r="H5434" s="1">
        <v>2013</v>
      </c>
      <c r="I5434" s="60">
        <f>VLOOKUP(H5434,PROCV!E$33:F$44,2,0)</f>
        <v>1.2885864878819728</v>
      </c>
      <c r="J5434" s="71">
        <v>3218</v>
      </c>
      <c r="K5434" s="44">
        <f t="shared" si="84"/>
        <v>4146.6713180041888</v>
      </c>
    </row>
    <row r="5435" spans="1:11" s="43" customFormat="1" ht="19.7" customHeight="1" x14ac:dyDescent="0.25">
      <c r="A5435" s="43" t="s">
        <v>151</v>
      </c>
      <c r="B5435" s="1" t="s">
        <v>292</v>
      </c>
      <c r="C5435" s="1" t="s">
        <v>273</v>
      </c>
      <c r="D5435" s="1" t="s">
        <v>272</v>
      </c>
      <c r="E5435" s="45" t="str">
        <f>VLOOKUP(C5435,PROCV!E$50:G$126,3,0)</f>
        <v>Editorial</v>
      </c>
      <c r="F5435" s="1" t="s">
        <v>416</v>
      </c>
      <c r="G5435" s="1" t="s">
        <v>236</v>
      </c>
      <c r="H5435" s="1">
        <v>2013</v>
      </c>
      <c r="I5435" s="60">
        <f>VLOOKUP(H5435,PROCV!E$33:F$44,2,0)</f>
        <v>1.2885864878819728</v>
      </c>
      <c r="J5435" s="71">
        <v>40937</v>
      </c>
      <c r="K5435" s="44">
        <f t="shared" si="84"/>
        <v>52750.865054424321</v>
      </c>
    </row>
    <row r="5436" spans="1:11" s="43" customFormat="1" ht="19.7" customHeight="1" x14ac:dyDescent="0.25">
      <c r="A5436" s="43" t="s">
        <v>151</v>
      </c>
      <c r="B5436" s="1" t="s">
        <v>292</v>
      </c>
      <c r="C5436" s="1" t="s">
        <v>273</v>
      </c>
      <c r="D5436" s="1" t="s">
        <v>272</v>
      </c>
      <c r="E5436" s="45" t="str">
        <f>VLOOKUP(C5436,PROCV!E$50:G$126,3,0)</f>
        <v>Editorial</v>
      </c>
      <c r="F5436" s="1" t="s">
        <v>416</v>
      </c>
      <c r="G5436" s="1" t="s">
        <v>236</v>
      </c>
      <c r="H5436" s="1">
        <v>2013</v>
      </c>
      <c r="I5436" s="60">
        <f>VLOOKUP(H5436,PROCV!E$33:F$44,2,0)</f>
        <v>1.2885864878819728</v>
      </c>
      <c r="J5436" s="71">
        <v>3357</v>
      </c>
      <c r="K5436" s="44">
        <f t="shared" si="84"/>
        <v>4325.784839819783</v>
      </c>
    </row>
    <row r="5437" spans="1:11" s="43" customFormat="1" ht="19.7" customHeight="1" x14ac:dyDescent="0.25">
      <c r="A5437" s="43" t="s">
        <v>151</v>
      </c>
      <c r="B5437" s="1" t="s">
        <v>292</v>
      </c>
      <c r="C5437" s="1" t="s">
        <v>269</v>
      </c>
      <c r="D5437" s="1" t="s">
        <v>268</v>
      </c>
      <c r="E5437" s="45" t="str">
        <f>VLOOKUP(C5437,PROCV!E$50:G$126,3,0)</f>
        <v>NA</v>
      </c>
      <c r="F5437" s="1" t="s">
        <v>416</v>
      </c>
      <c r="G5437" s="1" t="s">
        <v>236</v>
      </c>
      <c r="H5437" s="1">
        <v>2013</v>
      </c>
      <c r="I5437" s="60">
        <f>VLOOKUP(H5437,PROCV!E$33:F$44,2,0)</f>
        <v>1.2885864878819728</v>
      </c>
      <c r="J5437" s="71">
        <v>24579</v>
      </c>
      <c r="K5437" s="44">
        <f t="shared" si="84"/>
        <v>31672.167285651009</v>
      </c>
    </row>
    <row r="5438" spans="1:11" s="43" customFormat="1" ht="19.7" customHeight="1" x14ac:dyDescent="0.25">
      <c r="A5438" s="43" t="s">
        <v>151</v>
      </c>
      <c r="B5438" s="1" t="s">
        <v>292</v>
      </c>
      <c r="C5438" s="1" t="s">
        <v>269</v>
      </c>
      <c r="D5438" s="1" t="s">
        <v>268</v>
      </c>
      <c r="E5438" s="45" t="str">
        <f>VLOOKUP(C5438,PROCV!E$50:G$126,3,0)</f>
        <v>NA</v>
      </c>
      <c r="F5438" s="1" t="s">
        <v>416</v>
      </c>
      <c r="G5438" s="1" t="s">
        <v>236</v>
      </c>
      <c r="H5438" s="1">
        <v>2013</v>
      </c>
      <c r="I5438" s="60">
        <f>VLOOKUP(H5438,PROCV!E$33:F$44,2,0)</f>
        <v>1.2885864878819728</v>
      </c>
      <c r="J5438" s="71">
        <v>100000</v>
      </c>
      <c r="K5438" s="44">
        <f t="shared" si="84"/>
        <v>128858.64878819729</v>
      </c>
    </row>
    <row r="5439" spans="1:11" s="43" customFormat="1" ht="19.7" customHeight="1" x14ac:dyDescent="0.25">
      <c r="A5439" s="43" t="s">
        <v>151</v>
      </c>
      <c r="B5439" s="1" t="s">
        <v>292</v>
      </c>
      <c r="C5439" s="1" t="s">
        <v>269</v>
      </c>
      <c r="D5439" s="1" t="s">
        <v>268</v>
      </c>
      <c r="E5439" s="45" t="str">
        <f>VLOOKUP(C5439,PROCV!E$50:G$126,3,0)</f>
        <v>NA</v>
      </c>
      <c r="F5439" s="1" t="s">
        <v>416</v>
      </c>
      <c r="G5439" s="1" t="s">
        <v>236</v>
      </c>
      <c r="H5439" s="1">
        <v>2013</v>
      </c>
      <c r="I5439" s="60">
        <f>VLOOKUP(H5439,PROCV!E$33:F$44,2,0)</f>
        <v>1.2885864878819728</v>
      </c>
      <c r="J5439" s="71">
        <v>171500</v>
      </c>
      <c r="K5439" s="44">
        <f t="shared" si="84"/>
        <v>220992.58267175834</v>
      </c>
    </row>
    <row r="5440" spans="1:11" s="43" customFormat="1" ht="19.7" customHeight="1" x14ac:dyDescent="0.25">
      <c r="A5440" s="43" t="s">
        <v>151</v>
      </c>
      <c r="B5440" s="1" t="s">
        <v>292</v>
      </c>
      <c r="C5440" s="1" t="s">
        <v>269</v>
      </c>
      <c r="D5440" s="1" t="s">
        <v>268</v>
      </c>
      <c r="E5440" s="45" t="str">
        <f>VLOOKUP(C5440,PROCV!E$50:G$126,3,0)</f>
        <v>NA</v>
      </c>
      <c r="F5440" s="1" t="s">
        <v>416</v>
      </c>
      <c r="G5440" s="1" t="s">
        <v>236</v>
      </c>
      <c r="H5440" s="1">
        <v>2013</v>
      </c>
      <c r="I5440" s="60">
        <f>VLOOKUP(H5440,PROCV!E$33:F$44,2,0)</f>
        <v>1.2885864878819728</v>
      </c>
      <c r="J5440" s="71">
        <v>39414</v>
      </c>
      <c r="K5440" s="44">
        <f t="shared" si="84"/>
        <v>50788.347833380074</v>
      </c>
    </row>
    <row r="5441" spans="1:11" s="43" customFormat="1" ht="19.7" customHeight="1" x14ac:dyDescent="0.25">
      <c r="A5441" s="43" t="s">
        <v>151</v>
      </c>
      <c r="B5441" s="1" t="s">
        <v>292</v>
      </c>
      <c r="C5441" s="1" t="s">
        <v>297</v>
      </c>
      <c r="D5441" s="1" t="s">
        <v>296</v>
      </c>
      <c r="E5441" s="45" t="str">
        <f>VLOOKUP(C5441,PROCV!E$50:G$126,3,0)</f>
        <v>Audiovisual</v>
      </c>
      <c r="F5441" s="1" t="s">
        <v>416</v>
      </c>
      <c r="G5441" s="1" t="s">
        <v>236</v>
      </c>
      <c r="H5441" s="1">
        <v>2013</v>
      </c>
      <c r="I5441" s="60">
        <f>VLOOKUP(H5441,PROCV!E$33:F$44,2,0)</f>
        <v>1.2885864878819728</v>
      </c>
      <c r="J5441" s="71">
        <v>116964</v>
      </c>
      <c r="K5441" s="44">
        <f t="shared" si="84"/>
        <v>150718.22996862707</v>
      </c>
    </row>
    <row r="5442" spans="1:11" s="43" customFormat="1" ht="19.7" customHeight="1" x14ac:dyDescent="0.25">
      <c r="A5442" s="43" t="s">
        <v>151</v>
      </c>
      <c r="B5442" s="1" t="s">
        <v>292</v>
      </c>
      <c r="C5442" s="1" t="s">
        <v>264</v>
      </c>
      <c r="D5442" s="1" t="s">
        <v>263</v>
      </c>
      <c r="E5442" s="45" t="str">
        <f>VLOOKUP(C5442,PROCV!E$50:G$126,3,0)</f>
        <v>Audiovisual</v>
      </c>
      <c r="F5442" s="1" t="s">
        <v>416</v>
      </c>
      <c r="G5442" s="1" t="s">
        <v>265</v>
      </c>
      <c r="H5442" s="1">
        <v>2013</v>
      </c>
      <c r="I5442" s="60">
        <f>VLOOKUP(H5442,PROCV!E$33:F$44,2,0)</f>
        <v>1.2885864878819728</v>
      </c>
      <c r="J5442" s="71">
        <v>37500</v>
      </c>
      <c r="K5442" s="44">
        <f t="shared" si="84"/>
        <v>48321.993295573979</v>
      </c>
    </row>
    <row r="5443" spans="1:11" s="43" customFormat="1" ht="19.7" customHeight="1" x14ac:dyDescent="0.25">
      <c r="A5443" s="43" t="s">
        <v>151</v>
      </c>
      <c r="B5443" s="1" t="s">
        <v>292</v>
      </c>
      <c r="C5443" s="1" t="s">
        <v>264</v>
      </c>
      <c r="D5443" s="1" t="s">
        <v>263</v>
      </c>
      <c r="E5443" s="45" t="str">
        <f>VLOOKUP(C5443,PROCV!E$50:G$126,3,0)</f>
        <v>Audiovisual</v>
      </c>
      <c r="F5443" s="1" t="s">
        <v>416</v>
      </c>
      <c r="G5443" s="1" t="s">
        <v>236</v>
      </c>
      <c r="H5443" s="1">
        <v>2013</v>
      </c>
      <c r="I5443" s="60">
        <f>VLOOKUP(H5443,PROCV!E$33:F$44,2,0)</f>
        <v>1.2885864878819728</v>
      </c>
      <c r="J5443" s="71">
        <v>22418</v>
      </c>
      <c r="K5443" s="44">
        <f t="shared" ref="K5443:K5506" si="85">J5443*I5443</f>
        <v>28887.531885338067</v>
      </c>
    </row>
    <row r="5444" spans="1:11" s="43" customFormat="1" ht="19.7" customHeight="1" x14ac:dyDescent="0.25">
      <c r="A5444" s="43" t="s">
        <v>151</v>
      </c>
      <c r="B5444" s="1" t="s">
        <v>292</v>
      </c>
      <c r="C5444" s="1" t="s">
        <v>256</v>
      </c>
      <c r="D5444" s="1" t="s">
        <v>255</v>
      </c>
      <c r="E5444" s="45" t="str">
        <f>VLOOKUP(C5444,PROCV!E$50:G$126,3,0)</f>
        <v>Audiovisual</v>
      </c>
      <c r="F5444" s="1" t="s">
        <v>416</v>
      </c>
      <c r="G5444" s="1" t="s">
        <v>236</v>
      </c>
      <c r="H5444" s="1">
        <v>2013</v>
      </c>
      <c r="I5444" s="60">
        <f>VLOOKUP(H5444,PROCV!E$33:F$44,2,0)</f>
        <v>1.2885864878819728</v>
      </c>
      <c r="J5444" s="71">
        <v>2796</v>
      </c>
      <c r="K5444" s="44">
        <f t="shared" si="85"/>
        <v>3602.8878201179959</v>
      </c>
    </row>
    <row r="5445" spans="1:11" s="43" customFormat="1" ht="19.7" customHeight="1" x14ac:dyDescent="0.25">
      <c r="A5445" s="43" t="s">
        <v>151</v>
      </c>
      <c r="B5445" s="1" t="s">
        <v>292</v>
      </c>
      <c r="C5445" s="1" t="s">
        <v>256</v>
      </c>
      <c r="D5445" s="1" t="s">
        <v>255</v>
      </c>
      <c r="E5445" s="45" t="str">
        <f>VLOOKUP(C5445,PROCV!E$50:G$126,3,0)</f>
        <v>Audiovisual</v>
      </c>
      <c r="F5445" s="1" t="s">
        <v>416</v>
      </c>
      <c r="G5445" s="1" t="s">
        <v>236</v>
      </c>
      <c r="H5445" s="1">
        <v>2013</v>
      </c>
      <c r="I5445" s="60">
        <f>VLOOKUP(H5445,PROCV!E$33:F$44,2,0)</f>
        <v>1.2885864878819728</v>
      </c>
      <c r="J5445" s="71">
        <v>19600</v>
      </c>
      <c r="K5445" s="44">
        <f t="shared" si="85"/>
        <v>25256.295162486669</v>
      </c>
    </row>
    <row r="5446" spans="1:11" s="43" customFormat="1" ht="19.7" customHeight="1" x14ac:dyDescent="0.25">
      <c r="A5446" s="43" t="s">
        <v>151</v>
      </c>
      <c r="B5446" s="1" t="s">
        <v>292</v>
      </c>
      <c r="C5446" s="1" t="s">
        <v>254</v>
      </c>
      <c r="D5446" s="1" t="s">
        <v>253</v>
      </c>
      <c r="E5446" s="45" t="str">
        <f>VLOOKUP(C5446,PROCV!E$50:G$126,3,0)</f>
        <v>Música</v>
      </c>
      <c r="F5446" s="1" t="s">
        <v>416</v>
      </c>
      <c r="G5446" s="1" t="s">
        <v>236</v>
      </c>
      <c r="H5446" s="1">
        <v>2013</v>
      </c>
      <c r="I5446" s="60">
        <f>VLOOKUP(H5446,PROCV!E$33:F$44,2,0)</f>
        <v>1.2885864878819728</v>
      </c>
      <c r="J5446" s="71">
        <v>19162</v>
      </c>
      <c r="K5446" s="44">
        <f t="shared" si="85"/>
        <v>24691.894280794364</v>
      </c>
    </row>
    <row r="5447" spans="1:11" s="43" customFormat="1" ht="19.7" customHeight="1" x14ac:dyDescent="0.25">
      <c r="A5447" s="43" t="s">
        <v>151</v>
      </c>
      <c r="B5447" s="1" t="s">
        <v>292</v>
      </c>
      <c r="C5447" s="1" t="s">
        <v>252</v>
      </c>
      <c r="D5447" s="1" t="s">
        <v>251</v>
      </c>
      <c r="E5447" s="45" t="str">
        <f>VLOOKUP(C5447,PROCV!E$50:G$126,3,0)</f>
        <v>Audiovisual</v>
      </c>
      <c r="F5447" s="1" t="s">
        <v>416</v>
      </c>
      <c r="G5447" s="1" t="s">
        <v>236</v>
      </c>
      <c r="H5447" s="1">
        <v>2013</v>
      </c>
      <c r="I5447" s="60">
        <f>VLOOKUP(H5447,PROCV!E$33:F$44,2,0)</f>
        <v>1.2885864878819728</v>
      </c>
      <c r="J5447" s="71">
        <v>16343</v>
      </c>
      <c r="K5447" s="44">
        <f t="shared" si="85"/>
        <v>21059.368971455082</v>
      </c>
    </row>
    <row r="5448" spans="1:11" s="43" customFormat="1" ht="19.7" customHeight="1" x14ac:dyDescent="0.25">
      <c r="A5448" s="43" t="s">
        <v>151</v>
      </c>
      <c r="B5448" s="1" t="s">
        <v>292</v>
      </c>
      <c r="C5448" s="1" t="s">
        <v>252</v>
      </c>
      <c r="D5448" s="1" t="s">
        <v>251</v>
      </c>
      <c r="E5448" s="45" t="str">
        <f>VLOOKUP(C5448,PROCV!E$50:G$126,3,0)</f>
        <v>Audiovisual</v>
      </c>
      <c r="F5448" s="1" t="s">
        <v>416</v>
      </c>
      <c r="G5448" s="1" t="s">
        <v>236</v>
      </c>
      <c r="H5448" s="1">
        <v>2013</v>
      </c>
      <c r="I5448" s="60">
        <f>VLOOKUP(H5448,PROCV!E$33:F$44,2,0)</f>
        <v>1.2885864878819728</v>
      </c>
      <c r="J5448" s="71">
        <v>3437</v>
      </c>
      <c r="K5448" s="44">
        <f t="shared" si="85"/>
        <v>4428.8717588503405</v>
      </c>
    </row>
    <row r="5449" spans="1:11" s="43" customFormat="1" ht="19.7" customHeight="1" x14ac:dyDescent="0.25">
      <c r="A5449" s="43" t="s">
        <v>151</v>
      </c>
      <c r="B5449" s="1" t="s">
        <v>292</v>
      </c>
      <c r="C5449" s="1" t="s">
        <v>250</v>
      </c>
      <c r="D5449" s="1" t="s">
        <v>249</v>
      </c>
      <c r="E5449" s="45" t="str">
        <f>VLOOKUP(C5449,PROCV!E$50:G$126,3,0)</f>
        <v>Audiovisual</v>
      </c>
      <c r="F5449" s="1" t="s">
        <v>416</v>
      </c>
      <c r="G5449" s="1" t="s">
        <v>236</v>
      </c>
      <c r="H5449" s="1">
        <v>2013</v>
      </c>
      <c r="I5449" s="60">
        <f>VLOOKUP(H5449,PROCV!E$33:F$44,2,0)</f>
        <v>1.2885864878819728</v>
      </c>
      <c r="J5449" s="71">
        <v>139895</v>
      </c>
      <c r="K5449" s="44">
        <f t="shared" si="85"/>
        <v>180266.80672224858</v>
      </c>
    </row>
    <row r="5450" spans="1:11" s="43" customFormat="1" ht="19.7" customHeight="1" x14ac:dyDescent="0.25">
      <c r="A5450" s="43" t="s">
        <v>151</v>
      </c>
      <c r="B5450" s="1" t="s">
        <v>292</v>
      </c>
      <c r="C5450" s="1" t="s">
        <v>250</v>
      </c>
      <c r="D5450" s="1" t="s">
        <v>249</v>
      </c>
      <c r="E5450" s="45" t="str">
        <f>VLOOKUP(C5450,PROCV!E$50:G$126,3,0)</f>
        <v>Audiovisual</v>
      </c>
      <c r="F5450" s="1" t="s">
        <v>416</v>
      </c>
      <c r="G5450" s="1" t="s">
        <v>236</v>
      </c>
      <c r="H5450" s="1">
        <v>2013</v>
      </c>
      <c r="I5450" s="60">
        <f>VLOOKUP(H5450,PROCV!E$33:F$44,2,0)</f>
        <v>1.2885864878819728</v>
      </c>
      <c r="J5450" s="71">
        <v>34682</v>
      </c>
      <c r="K5450" s="44">
        <f t="shared" si="85"/>
        <v>44690.756572722581</v>
      </c>
    </row>
    <row r="5451" spans="1:11" s="43" customFormat="1" ht="19.7" customHeight="1" x14ac:dyDescent="0.25">
      <c r="A5451" s="43" t="s">
        <v>151</v>
      </c>
      <c r="B5451" s="1" t="s">
        <v>292</v>
      </c>
      <c r="C5451" s="1" t="s">
        <v>248</v>
      </c>
      <c r="D5451" s="1" t="s">
        <v>247</v>
      </c>
      <c r="E5451" s="45" t="str">
        <f>VLOOKUP(C5451,PROCV!E$50:G$126,3,0)</f>
        <v>Educação e Criação em Artes</v>
      </c>
      <c r="F5451" s="1" t="s">
        <v>416</v>
      </c>
      <c r="G5451" s="1" t="s">
        <v>236</v>
      </c>
      <c r="H5451" s="1">
        <v>2013</v>
      </c>
      <c r="I5451" s="60">
        <f>VLOOKUP(H5451,PROCV!E$33:F$44,2,0)</f>
        <v>1.2885864878819728</v>
      </c>
      <c r="J5451" s="71">
        <v>3468</v>
      </c>
      <c r="K5451" s="44">
        <f t="shared" si="85"/>
        <v>4468.8179399746814</v>
      </c>
    </row>
    <row r="5452" spans="1:11" s="43" customFormat="1" ht="19.7" customHeight="1" x14ac:dyDescent="0.25">
      <c r="A5452" s="43" t="s">
        <v>151</v>
      </c>
      <c r="B5452" s="1" t="s">
        <v>292</v>
      </c>
      <c r="C5452" s="1" t="s">
        <v>356</v>
      </c>
      <c r="D5452" s="1" t="s">
        <v>355</v>
      </c>
      <c r="E5452" s="45" t="str">
        <f>VLOOKUP(C5452,PROCV!E$50:G$126,3,0)</f>
        <v>Artes Cênicas e Espetáculos</v>
      </c>
      <c r="F5452" s="1" t="s">
        <v>415</v>
      </c>
      <c r="G5452" s="1" t="s">
        <v>265</v>
      </c>
      <c r="H5452" s="1">
        <v>2013</v>
      </c>
      <c r="I5452" s="60">
        <f>VLOOKUP(H5452,PROCV!E$33:F$44,2,0)</f>
        <v>1.2885864878819728</v>
      </c>
      <c r="J5452" s="71">
        <v>273963</v>
      </c>
      <c r="K5452" s="44">
        <f t="shared" si="85"/>
        <v>353025.01997960894</v>
      </c>
    </row>
    <row r="5453" spans="1:11" s="43" customFormat="1" ht="19.7" customHeight="1" x14ac:dyDescent="0.25">
      <c r="A5453" s="43" t="s">
        <v>151</v>
      </c>
      <c r="B5453" s="1" t="s">
        <v>292</v>
      </c>
      <c r="C5453" s="1" t="s">
        <v>246</v>
      </c>
      <c r="D5453" s="1" t="s">
        <v>245</v>
      </c>
      <c r="E5453" s="45" t="str">
        <f>VLOOKUP(C5453,PROCV!E$50:G$126,3,0)</f>
        <v>Artes Cênicas e Espetáculos</v>
      </c>
      <c r="F5453" s="1" t="s">
        <v>416</v>
      </c>
      <c r="G5453" s="1" t="s">
        <v>236</v>
      </c>
      <c r="H5453" s="1">
        <v>2013</v>
      </c>
      <c r="I5453" s="60">
        <f>VLOOKUP(H5453,PROCV!E$33:F$44,2,0)</f>
        <v>1.2885864878819728</v>
      </c>
      <c r="J5453" s="71">
        <v>174233</v>
      </c>
      <c r="K5453" s="44">
        <f t="shared" si="85"/>
        <v>224514.28954313978</v>
      </c>
    </row>
    <row r="5454" spans="1:11" s="43" customFormat="1" ht="19.7" customHeight="1" x14ac:dyDescent="0.25">
      <c r="A5454" s="43" t="s">
        <v>151</v>
      </c>
      <c r="B5454" s="1" t="s">
        <v>292</v>
      </c>
      <c r="C5454" s="1" t="s">
        <v>322</v>
      </c>
      <c r="D5454" s="1" t="s">
        <v>321</v>
      </c>
      <c r="E5454" s="45" t="str">
        <f>VLOOKUP(C5454,PROCV!E$50:G$126,3,0)</f>
        <v>Artes Cênicas e Espetáculos</v>
      </c>
      <c r="F5454" s="1" t="s">
        <v>416</v>
      </c>
      <c r="G5454" s="1" t="s">
        <v>236</v>
      </c>
      <c r="H5454" s="1">
        <v>2013</v>
      </c>
      <c r="I5454" s="60">
        <f>VLOOKUP(H5454,PROCV!E$33:F$44,2,0)</f>
        <v>1.2885864878819728</v>
      </c>
      <c r="J5454" s="71">
        <v>960800</v>
      </c>
      <c r="K5454" s="44">
        <f t="shared" si="85"/>
        <v>1238073.8975569995</v>
      </c>
    </row>
    <row r="5455" spans="1:11" s="43" customFormat="1" ht="19.7" customHeight="1" x14ac:dyDescent="0.25">
      <c r="A5455" s="43" t="s">
        <v>151</v>
      </c>
      <c r="B5455" s="1" t="s">
        <v>292</v>
      </c>
      <c r="C5455" s="1" t="s">
        <v>238</v>
      </c>
      <c r="D5455" s="1" t="s">
        <v>237</v>
      </c>
      <c r="E5455" s="45" t="str">
        <f>VLOOKUP(C5455,PROCV!E$50:G$126,3,0)</f>
        <v>Artes Cênicas e Espetáculos</v>
      </c>
      <c r="F5455" s="1" t="s">
        <v>416</v>
      </c>
      <c r="G5455" s="1" t="s">
        <v>236</v>
      </c>
      <c r="H5455" s="1">
        <v>2013</v>
      </c>
      <c r="I5455" s="60">
        <f>VLOOKUP(H5455,PROCV!E$33:F$44,2,0)</f>
        <v>1.2885864878819728</v>
      </c>
      <c r="J5455" s="71">
        <v>143000</v>
      </c>
      <c r="K5455" s="44">
        <f t="shared" si="85"/>
        <v>184267.86776712211</v>
      </c>
    </row>
    <row r="5456" spans="1:11" s="43" customFormat="1" ht="19.7" customHeight="1" x14ac:dyDescent="0.25">
      <c r="A5456" s="43" t="s">
        <v>151</v>
      </c>
      <c r="B5456" s="1" t="s">
        <v>292</v>
      </c>
      <c r="C5456" s="1" t="s">
        <v>241</v>
      </c>
      <c r="D5456" s="1" t="s">
        <v>240</v>
      </c>
      <c r="E5456" s="45" t="str">
        <f>VLOOKUP(C5456,PROCV!E$50:G$126,3,0)</f>
        <v>Artes Cênicas e Espetáculos</v>
      </c>
      <c r="F5456" s="1" t="s">
        <v>416</v>
      </c>
      <c r="G5456" s="1" t="s">
        <v>236</v>
      </c>
      <c r="H5456" s="1">
        <v>2013</v>
      </c>
      <c r="I5456" s="60">
        <f>VLOOKUP(H5456,PROCV!E$33:F$44,2,0)</f>
        <v>1.2885864878819728</v>
      </c>
      <c r="J5456" s="71">
        <v>698000</v>
      </c>
      <c r="K5456" s="44">
        <f t="shared" si="85"/>
        <v>899433.36854161706</v>
      </c>
    </row>
    <row r="5457" spans="1:11" s="43" customFormat="1" ht="19.7" customHeight="1" x14ac:dyDescent="0.25">
      <c r="A5457" s="43" t="s">
        <v>151</v>
      </c>
      <c r="B5457" s="1" t="s">
        <v>292</v>
      </c>
      <c r="C5457" s="1" t="s">
        <v>241</v>
      </c>
      <c r="D5457" s="1" t="s">
        <v>240</v>
      </c>
      <c r="E5457" s="45" t="str">
        <f>VLOOKUP(C5457,PROCV!E$50:G$126,3,0)</f>
        <v>Artes Cênicas e Espetáculos</v>
      </c>
      <c r="F5457" s="1" t="s">
        <v>416</v>
      </c>
      <c r="G5457" s="1" t="s">
        <v>236</v>
      </c>
      <c r="H5457" s="1">
        <v>2013</v>
      </c>
      <c r="I5457" s="60">
        <f>VLOOKUP(H5457,PROCV!E$33:F$44,2,0)</f>
        <v>1.2885864878819728</v>
      </c>
      <c r="J5457" s="71">
        <v>24189</v>
      </c>
      <c r="K5457" s="44">
        <f t="shared" si="85"/>
        <v>31169.618555377041</v>
      </c>
    </row>
    <row r="5458" spans="1:11" s="43" customFormat="1" ht="19.7" customHeight="1" x14ac:dyDescent="0.25">
      <c r="A5458" s="43" t="s">
        <v>155</v>
      </c>
      <c r="B5458" s="1" t="s">
        <v>316</v>
      </c>
      <c r="C5458" s="1" t="s">
        <v>291</v>
      </c>
      <c r="D5458" s="1" t="s">
        <v>290</v>
      </c>
      <c r="E5458" s="45" t="str">
        <f>VLOOKUP(C5458,PROCV!E$50:G$126,3,0)</f>
        <v>NA</v>
      </c>
      <c r="F5458" s="1" t="s">
        <v>416</v>
      </c>
      <c r="G5458" s="1" t="s">
        <v>236</v>
      </c>
      <c r="H5458" s="1">
        <v>2013</v>
      </c>
      <c r="I5458" s="60">
        <f>VLOOKUP(H5458,PROCV!E$33:F$44,2,0)</f>
        <v>1.2885864878819728</v>
      </c>
      <c r="J5458" s="71">
        <v>39348</v>
      </c>
      <c r="K5458" s="44">
        <f t="shared" si="85"/>
        <v>50703.301125179867</v>
      </c>
    </row>
    <row r="5459" spans="1:11" s="43" customFormat="1" ht="19.7" customHeight="1" x14ac:dyDescent="0.25">
      <c r="A5459" s="43" t="s">
        <v>155</v>
      </c>
      <c r="B5459" s="1" t="s">
        <v>316</v>
      </c>
      <c r="C5459" s="1" t="s">
        <v>291</v>
      </c>
      <c r="D5459" s="1" t="s">
        <v>290</v>
      </c>
      <c r="E5459" s="45" t="str">
        <f>VLOOKUP(C5459,PROCV!E$50:G$126,3,0)</f>
        <v>NA</v>
      </c>
      <c r="F5459" s="1" t="s">
        <v>416</v>
      </c>
      <c r="G5459" s="1" t="s">
        <v>236</v>
      </c>
      <c r="H5459" s="1">
        <v>2013</v>
      </c>
      <c r="I5459" s="60">
        <f>VLOOKUP(H5459,PROCV!E$33:F$44,2,0)</f>
        <v>1.2885864878819728</v>
      </c>
      <c r="J5459" s="71">
        <v>127800</v>
      </c>
      <c r="K5459" s="44">
        <f t="shared" si="85"/>
        <v>164681.35315131611</v>
      </c>
    </row>
    <row r="5460" spans="1:11" s="43" customFormat="1" ht="19.7" customHeight="1" x14ac:dyDescent="0.25">
      <c r="A5460" s="43" t="s">
        <v>155</v>
      </c>
      <c r="B5460" s="1" t="s">
        <v>316</v>
      </c>
      <c r="C5460" s="1" t="s">
        <v>289</v>
      </c>
      <c r="D5460" s="1" t="s">
        <v>288</v>
      </c>
      <c r="E5460" s="45" t="str">
        <f>VLOOKUP(C5460,PROCV!E$50:G$126,3,0)</f>
        <v>Editorial</v>
      </c>
      <c r="F5460" s="1" t="s">
        <v>416</v>
      </c>
      <c r="G5460" s="1" t="s">
        <v>236</v>
      </c>
      <c r="H5460" s="1">
        <v>2013</v>
      </c>
      <c r="I5460" s="60">
        <f>VLOOKUP(H5460,PROCV!E$33:F$44,2,0)</f>
        <v>1.2885864878819728</v>
      </c>
      <c r="J5460" s="71">
        <v>44257</v>
      </c>
      <c r="K5460" s="44">
        <f t="shared" si="85"/>
        <v>57028.972194192473</v>
      </c>
    </row>
    <row r="5461" spans="1:11" s="43" customFormat="1" ht="19.7" customHeight="1" x14ac:dyDescent="0.25">
      <c r="A5461" s="43" t="s">
        <v>155</v>
      </c>
      <c r="B5461" s="1" t="s">
        <v>316</v>
      </c>
      <c r="C5461" s="1" t="s">
        <v>287</v>
      </c>
      <c r="D5461" s="1" t="s">
        <v>286</v>
      </c>
      <c r="E5461" s="45" t="str">
        <f>VLOOKUP(C5461,PROCV!E$50:G$126,3,0)</f>
        <v>Música</v>
      </c>
      <c r="F5461" s="1" t="s">
        <v>416</v>
      </c>
      <c r="G5461" s="1" t="s">
        <v>236</v>
      </c>
      <c r="H5461" s="1">
        <v>2013</v>
      </c>
      <c r="I5461" s="60">
        <f>VLOOKUP(H5461,PROCV!E$33:F$44,2,0)</f>
        <v>1.2885864878819728</v>
      </c>
      <c r="J5461" s="71">
        <v>34027</v>
      </c>
      <c r="K5461" s="44">
        <f t="shared" si="85"/>
        <v>43846.73242315989</v>
      </c>
    </row>
    <row r="5462" spans="1:11" s="43" customFormat="1" ht="19.7" customHeight="1" x14ac:dyDescent="0.25">
      <c r="A5462" s="43" t="s">
        <v>155</v>
      </c>
      <c r="B5462" s="1" t="s">
        <v>316</v>
      </c>
      <c r="C5462" s="1" t="s">
        <v>285</v>
      </c>
      <c r="D5462" s="1" t="s">
        <v>284</v>
      </c>
      <c r="E5462" s="45" t="str">
        <f>VLOOKUP(C5462,PROCV!E$50:G$126,3,0)</f>
        <v>Editorial</v>
      </c>
      <c r="F5462" s="1" t="s">
        <v>416</v>
      </c>
      <c r="G5462" s="1" t="s">
        <v>236</v>
      </c>
      <c r="H5462" s="1">
        <v>2013</v>
      </c>
      <c r="I5462" s="60">
        <f>VLOOKUP(H5462,PROCV!E$33:F$44,2,0)</f>
        <v>1.2885864878819728</v>
      </c>
      <c r="J5462" s="71">
        <v>46758</v>
      </c>
      <c r="K5462" s="44">
        <f t="shared" si="85"/>
        <v>60251.727000385283</v>
      </c>
    </row>
    <row r="5463" spans="1:11" s="43" customFormat="1" ht="19.7" customHeight="1" x14ac:dyDescent="0.25">
      <c r="A5463" s="43" t="s">
        <v>155</v>
      </c>
      <c r="B5463" s="1" t="s">
        <v>316</v>
      </c>
      <c r="C5463" s="1" t="s">
        <v>285</v>
      </c>
      <c r="D5463" s="1" t="s">
        <v>284</v>
      </c>
      <c r="E5463" s="45" t="str">
        <f>VLOOKUP(C5463,PROCV!E$50:G$126,3,0)</f>
        <v>Editorial</v>
      </c>
      <c r="F5463" s="1" t="s">
        <v>416</v>
      </c>
      <c r="G5463" s="1" t="s">
        <v>265</v>
      </c>
      <c r="H5463" s="1">
        <v>2013</v>
      </c>
      <c r="I5463" s="60">
        <f>VLOOKUP(H5463,PROCV!E$33:F$44,2,0)</f>
        <v>1.2885864878819728</v>
      </c>
      <c r="J5463" s="71">
        <v>1779</v>
      </c>
      <c r="K5463" s="44">
        <f t="shared" si="85"/>
        <v>2292.3953619420295</v>
      </c>
    </row>
    <row r="5464" spans="1:11" s="43" customFormat="1" ht="19.7" customHeight="1" x14ac:dyDescent="0.25">
      <c r="A5464" s="43" t="s">
        <v>155</v>
      </c>
      <c r="B5464" s="1" t="s">
        <v>316</v>
      </c>
      <c r="C5464" s="1" t="s">
        <v>285</v>
      </c>
      <c r="D5464" s="1" t="s">
        <v>284</v>
      </c>
      <c r="E5464" s="45" t="str">
        <f>VLOOKUP(C5464,PROCV!E$50:G$126,3,0)</f>
        <v>Editorial</v>
      </c>
      <c r="F5464" s="1" t="s">
        <v>416</v>
      </c>
      <c r="G5464" s="1" t="s">
        <v>265</v>
      </c>
      <c r="H5464" s="1">
        <v>2013</v>
      </c>
      <c r="I5464" s="60">
        <f>VLOOKUP(H5464,PROCV!E$33:F$44,2,0)</f>
        <v>1.2885864878819728</v>
      </c>
      <c r="J5464" s="71">
        <v>2128</v>
      </c>
      <c r="K5464" s="44">
        <f t="shared" si="85"/>
        <v>2742.1120462128383</v>
      </c>
    </row>
    <row r="5465" spans="1:11" s="43" customFormat="1" ht="19.7" customHeight="1" x14ac:dyDescent="0.25">
      <c r="A5465" s="43" t="s">
        <v>155</v>
      </c>
      <c r="B5465" s="1" t="s">
        <v>316</v>
      </c>
      <c r="C5465" s="1" t="s">
        <v>285</v>
      </c>
      <c r="D5465" s="1" t="s">
        <v>284</v>
      </c>
      <c r="E5465" s="45" t="str">
        <f>VLOOKUP(C5465,PROCV!E$50:G$126,3,0)</f>
        <v>Editorial</v>
      </c>
      <c r="F5465" s="1" t="s">
        <v>416</v>
      </c>
      <c r="G5465" s="1" t="s">
        <v>236</v>
      </c>
      <c r="H5465" s="1">
        <v>2013</v>
      </c>
      <c r="I5465" s="60">
        <f>VLOOKUP(H5465,PROCV!E$33:F$44,2,0)</f>
        <v>1.2885864878819728</v>
      </c>
      <c r="J5465" s="71">
        <v>48441</v>
      </c>
      <c r="K5465" s="44">
        <f t="shared" si="85"/>
        <v>62420.418059490643</v>
      </c>
    </row>
    <row r="5466" spans="1:11" s="43" customFormat="1" ht="19.7" customHeight="1" x14ac:dyDescent="0.25">
      <c r="A5466" s="43" t="s">
        <v>155</v>
      </c>
      <c r="B5466" s="1" t="s">
        <v>316</v>
      </c>
      <c r="C5466" s="1" t="s">
        <v>285</v>
      </c>
      <c r="D5466" s="1" t="s">
        <v>284</v>
      </c>
      <c r="E5466" s="45" t="str">
        <f>VLOOKUP(C5466,PROCV!E$50:G$126,3,0)</f>
        <v>Editorial</v>
      </c>
      <c r="F5466" s="1" t="s">
        <v>416</v>
      </c>
      <c r="G5466" s="1" t="s">
        <v>236</v>
      </c>
      <c r="H5466" s="1">
        <v>2013</v>
      </c>
      <c r="I5466" s="60">
        <f>VLOOKUP(H5466,PROCV!E$33:F$44,2,0)</f>
        <v>1.2885864878819728</v>
      </c>
      <c r="J5466" s="71">
        <v>10312</v>
      </c>
      <c r="K5466" s="44">
        <f t="shared" si="85"/>
        <v>13287.903863038904</v>
      </c>
    </row>
    <row r="5467" spans="1:11" s="43" customFormat="1" ht="19.7" customHeight="1" x14ac:dyDescent="0.25">
      <c r="A5467" s="43" t="s">
        <v>155</v>
      </c>
      <c r="B5467" s="1" t="s">
        <v>316</v>
      </c>
      <c r="C5467" s="1" t="s">
        <v>283</v>
      </c>
      <c r="D5467" s="1" t="s">
        <v>282</v>
      </c>
      <c r="E5467" s="45" t="str">
        <f>VLOOKUP(C5467,PROCV!E$50:G$126,3,0)</f>
        <v>Editorial</v>
      </c>
      <c r="F5467" s="1" t="s">
        <v>416</v>
      </c>
      <c r="G5467" s="1" t="s">
        <v>236</v>
      </c>
      <c r="H5467" s="1">
        <v>2013</v>
      </c>
      <c r="I5467" s="60">
        <f>VLOOKUP(H5467,PROCV!E$33:F$44,2,0)</f>
        <v>1.2885864878819728</v>
      </c>
      <c r="J5467" s="71">
        <v>127608</v>
      </c>
      <c r="K5467" s="44">
        <f t="shared" si="85"/>
        <v>164433.94454564279</v>
      </c>
    </row>
    <row r="5468" spans="1:11" s="43" customFormat="1" ht="19.7" customHeight="1" x14ac:dyDescent="0.25">
      <c r="A5468" s="43" t="s">
        <v>155</v>
      </c>
      <c r="B5468" s="1" t="s">
        <v>316</v>
      </c>
      <c r="C5468" s="1" t="s">
        <v>283</v>
      </c>
      <c r="D5468" s="1" t="s">
        <v>282</v>
      </c>
      <c r="E5468" s="45" t="str">
        <f>VLOOKUP(C5468,PROCV!E$50:G$126,3,0)</f>
        <v>Editorial</v>
      </c>
      <c r="F5468" s="1" t="s">
        <v>416</v>
      </c>
      <c r="G5468" s="1" t="s">
        <v>236</v>
      </c>
      <c r="H5468" s="1">
        <v>2013</v>
      </c>
      <c r="I5468" s="60">
        <f>VLOOKUP(H5468,PROCV!E$33:F$44,2,0)</f>
        <v>1.2885864878819728</v>
      </c>
      <c r="J5468" s="71">
        <v>595000</v>
      </c>
      <c r="K5468" s="44">
        <f t="shared" si="85"/>
        <v>766708.96028977388</v>
      </c>
    </row>
    <row r="5469" spans="1:11" s="43" customFormat="1" ht="19.7" customHeight="1" x14ac:dyDescent="0.25">
      <c r="A5469" s="43" t="s">
        <v>155</v>
      </c>
      <c r="B5469" s="1" t="s">
        <v>316</v>
      </c>
      <c r="C5469" s="1" t="s">
        <v>281</v>
      </c>
      <c r="D5469" s="1" t="s">
        <v>280</v>
      </c>
      <c r="E5469" s="45" t="str">
        <f>VLOOKUP(C5469,PROCV!E$50:G$126,3,0)</f>
        <v>Música</v>
      </c>
      <c r="F5469" s="1" t="s">
        <v>416</v>
      </c>
      <c r="G5469" s="1" t="s">
        <v>236</v>
      </c>
      <c r="H5469" s="1">
        <v>2013</v>
      </c>
      <c r="I5469" s="60">
        <f>VLOOKUP(H5469,PROCV!E$33:F$44,2,0)</f>
        <v>1.2885864878819728</v>
      </c>
      <c r="J5469" s="71">
        <v>52882</v>
      </c>
      <c r="K5469" s="44">
        <f t="shared" si="85"/>
        <v>68143.030652174493</v>
      </c>
    </row>
    <row r="5470" spans="1:11" s="43" customFormat="1" ht="19.7" customHeight="1" x14ac:dyDescent="0.25">
      <c r="A5470" s="43" t="s">
        <v>155</v>
      </c>
      <c r="B5470" s="1" t="s">
        <v>316</v>
      </c>
      <c r="C5470" s="1" t="s">
        <v>279</v>
      </c>
      <c r="D5470" s="1" t="s">
        <v>278</v>
      </c>
      <c r="E5470" s="45" t="str">
        <f>VLOOKUP(C5470,PROCV!E$50:G$126,3,0)</f>
        <v>Editorial</v>
      </c>
      <c r="F5470" s="1" t="s">
        <v>416</v>
      </c>
      <c r="G5470" s="1" t="s">
        <v>236</v>
      </c>
      <c r="H5470" s="1">
        <v>2013</v>
      </c>
      <c r="I5470" s="60">
        <f>VLOOKUP(H5470,PROCV!E$33:F$44,2,0)</f>
        <v>1.2885864878819728</v>
      </c>
      <c r="J5470" s="71">
        <v>6639</v>
      </c>
      <c r="K5470" s="44">
        <f t="shared" si="85"/>
        <v>8554.9256930484171</v>
      </c>
    </row>
    <row r="5471" spans="1:11" s="43" customFormat="1" ht="19.7" customHeight="1" x14ac:dyDescent="0.25">
      <c r="A5471" s="43" t="s">
        <v>155</v>
      </c>
      <c r="B5471" s="1" t="s">
        <v>316</v>
      </c>
      <c r="C5471" s="1" t="s">
        <v>277</v>
      </c>
      <c r="D5471" s="1" t="s">
        <v>276</v>
      </c>
      <c r="E5471" s="45" t="str">
        <f>VLOOKUP(C5471,PROCV!E$50:G$126,3,0)</f>
        <v>Editorial</v>
      </c>
      <c r="F5471" s="1" t="s">
        <v>416</v>
      </c>
      <c r="G5471" s="1" t="s">
        <v>236</v>
      </c>
      <c r="H5471" s="1">
        <v>2013</v>
      </c>
      <c r="I5471" s="60">
        <f>VLOOKUP(H5471,PROCV!E$33:F$44,2,0)</f>
        <v>1.2885864878819728</v>
      </c>
      <c r="J5471" s="71">
        <v>35598</v>
      </c>
      <c r="K5471" s="44">
        <f t="shared" si="85"/>
        <v>45871.101795622468</v>
      </c>
    </row>
    <row r="5472" spans="1:11" s="43" customFormat="1" ht="19.7" customHeight="1" x14ac:dyDescent="0.25">
      <c r="A5472" s="43" t="s">
        <v>155</v>
      </c>
      <c r="B5472" s="1" t="s">
        <v>316</v>
      </c>
      <c r="C5472" s="1" t="s">
        <v>273</v>
      </c>
      <c r="D5472" s="1" t="s">
        <v>272</v>
      </c>
      <c r="E5472" s="45" t="str">
        <f>VLOOKUP(C5472,PROCV!E$50:G$126,3,0)</f>
        <v>Editorial</v>
      </c>
      <c r="F5472" s="1" t="s">
        <v>416</v>
      </c>
      <c r="G5472" s="1" t="s">
        <v>236</v>
      </c>
      <c r="H5472" s="1">
        <v>2013</v>
      </c>
      <c r="I5472" s="60">
        <f>VLOOKUP(H5472,PROCV!E$33:F$44,2,0)</f>
        <v>1.2885864878819728</v>
      </c>
      <c r="J5472" s="71">
        <v>34028</v>
      </c>
      <c r="K5472" s="44">
        <f t="shared" si="85"/>
        <v>43848.021009647775</v>
      </c>
    </row>
    <row r="5473" spans="1:11" s="43" customFormat="1" ht="19.7" customHeight="1" x14ac:dyDescent="0.25">
      <c r="A5473" s="43" t="s">
        <v>155</v>
      </c>
      <c r="B5473" s="1" t="s">
        <v>316</v>
      </c>
      <c r="C5473" s="1" t="s">
        <v>269</v>
      </c>
      <c r="D5473" s="1" t="s">
        <v>268</v>
      </c>
      <c r="E5473" s="45" t="str">
        <f>VLOOKUP(C5473,PROCV!E$50:G$126,3,0)</f>
        <v>NA</v>
      </c>
      <c r="F5473" s="1" t="s">
        <v>416</v>
      </c>
      <c r="G5473" s="1" t="s">
        <v>236</v>
      </c>
      <c r="H5473" s="1">
        <v>2013</v>
      </c>
      <c r="I5473" s="60">
        <f>VLOOKUP(H5473,PROCV!E$33:F$44,2,0)</f>
        <v>1.2885864878819728</v>
      </c>
      <c r="J5473" s="71">
        <v>66716</v>
      </c>
      <c r="K5473" s="44">
        <f t="shared" si="85"/>
        <v>85969.336125533693</v>
      </c>
    </row>
    <row r="5474" spans="1:11" s="43" customFormat="1" ht="19.7" customHeight="1" x14ac:dyDescent="0.25">
      <c r="A5474" s="43" t="s">
        <v>155</v>
      </c>
      <c r="B5474" s="1" t="s">
        <v>316</v>
      </c>
      <c r="C5474" s="1" t="s">
        <v>252</v>
      </c>
      <c r="D5474" s="1" t="s">
        <v>251</v>
      </c>
      <c r="E5474" s="45" t="str">
        <f>VLOOKUP(C5474,PROCV!E$50:G$126,3,0)</f>
        <v>Audiovisual</v>
      </c>
      <c r="F5474" s="1" t="s">
        <v>416</v>
      </c>
      <c r="G5474" s="1" t="s">
        <v>236</v>
      </c>
      <c r="H5474" s="1">
        <v>2013</v>
      </c>
      <c r="I5474" s="60">
        <f>VLOOKUP(H5474,PROCV!E$33:F$44,2,0)</f>
        <v>1.2885864878819728</v>
      </c>
      <c r="J5474" s="71">
        <v>20715</v>
      </c>
      <c r="K5474" s="44">
        <f t="shared" si="85"/>
        <v>26693.069096475068</v>
      </c>
    </row>
    <row r="5475" spans="1:11" s="43" customFormat="1" ht="19.7" customHeight="1" x14ac:dyDescent="0.25">
      <c r="A5475" s="43" t="s">
        <v>155</v>
      </c>
      <c r="B5475" s="1" t="s">
        <v>316</v>
      </c>
      <c r="C5475" s="1" t="s">
        <v>252</v>
      </c>
      <c r="D5475" s="1" t="s">
        <v>251</v>
      </c>
      <c r="E5475" s="45" t="str">
        <f>VLOOKUP(C5475,PROCV!E$50:G$126,3,0)</f>
        <v>Audiovisual</v>
      </c>
      <c r="F5475" s="1" t="s">
        <v>416</v>
      </c>
      <c r="G5475" s="1" t="s">
        <v>236</v>
      </c>
      <c r="H5475" s="1">
        <v>2013</v>
      </c>
      <c r="I5475" s="60">
        <f>VLOOKUP(H5475,PROCV!E$33:F$44,2,0)</f>
        <v>1.2885864878819728</v>
      </c>
      <c r="J5475" s="71">
        <v>115743</v>
      </c>
      <c r="K5475" s="44">
        <f t="shared" si="85"/>
        <v>149144.86586692318</v>
      </c>
    </row>
    <row r="5476" spans="1:11" s="43" customFormat="1" ht="19.7" customHeight="1" x14ac:dyDescent="0.25">
      <c r="A5476" s="43" t="s">
        <v>155</v>
      </c>
      <c r="B5476" s="1" t="s">
        <v>316</v>
      </c>
      <c r="C5476" s="1" t="s">
        <v>246</v>
      </c>
      <c r="D5476" s="1" t="s">
        <v>245</v>
      </c>
      <c r="E5476" s="45" t="str">
        <f>VLOOKUP(C5476,PROCV!E$50:G$126,3,0)</f>
        <v>Artes Cênicas e Espetáculos</v>
      </c>
      <c r="F5476" s="1" t="s">
        <v>416</v>
      </c>
      <c r="G5476" s="1" t="s">
        <v>236</v>
      </c>
      <c r="H5476" s="1">
        <v>2013</v>
      </c>
      <c r="I5476" s="60">
        <f>VLOOKUP(H5476,PROCV!E$33:F$44,2,0)</f>
        <v>1.2885864878819728</v>
      </c>
      <c r="J5476" s="71">
        <v>51876</v>
      </c>
      <c r="K5476" s="44">
        <f t="shared" si="85"/>
        <v>66846.712645365216</v>
      </c>
    </row>
    <row r="5477" spans="1:11" s="43" customFormat="1" ht="19.7" customHeight="1" x14ac:dyDescent="0.25">
      <c r="A5477" s="43" t="s">
        <v>155</v>
      </c>
      <c r="B5477" s="1" t="s">
        <v>316</v>
      </c>
      <c r="C5477" s="1" t="s">
        <v>246</v>
      </c>
      <c r="D5477" s="1" t="s">
        <v>245</v>
      </c>
      <c r="E5477" s="45" t="str">
        <f>VLOOKUP(C5477,PROCV!E$50:G$126,3,0)</f>
        <v>Artes Cênicas e Espetáculos</v>
      </c>
      <c r="F5477" s="1" t="s">
        <v>416</v>
      </c>
      <c r="G5477" s="1" t="s">
        <v>236</v>
      </c>
      <c r="H5477" s="1">
        <v>2013</v>
      </c>
      <c r="I5477" s="60">
        <f>VLOOKUP(H5477,PROCV!E$33:F$44,2,0)</f>
        <v>1.2885864878819728</v>
      </c>
      <c r="J5477" s="71">
        <v>17752</v>
      </c>
      <c r="K5477" s="44">
        <f t="shared" si="85"/>
        <v>22874.987332880781</v>
      </c>
    </row>
    <row r="5478" spans="1:11" s="43" customFormat="1" ht="19.7" customHeight="1" x14ac:dyDescent="0.25">
      <c r="A5478" s="43" t="s">
        <v>155</v>
      </c>
      <c r="B5478" s="1" t="s">
        <v>316</v>
      </c>
      <c r="C5478" s="1" t="s">
        <v>238</v>
      </c>
      <c r="D5478" s="1" t="s">
        <v>237</v>
      </c>
      <c r="E5478" s="45" t="str">
        <f>VLOOKUP(C5478,PROCV!E$50:G$126,3,0)</f>
        <v>Artes Cênicas e Espetáculos</v>
      </c>
      <c r="F5478" s="1" t="s">
        <v>416</v>
      </c>
      <c r="G5478" s="1" t="s">
        <v>236</v>
      </c>
      <c r="H5478" s="1">
        <v>2013</v>
      </c>
      <c r="I5478" s="60">
        <f>VLOOKUP(H5478,PROCV!E$33:F$44,2,0)</f>
        <v>1.2885864878819728</v>
      </c>
      <c r="J5478" s="71">
        <v>2359</v>
      </c>
      <c r="K5478" s="44">
        <f t="shared" si="85"/>
        <v>3039.7755249135739</v>
      </c>
    </row>
    <row r="5479" spans="1:11" s="43" customFormat="1" ht="19.7" customHeight="1" x14ac:dyDescent="0.25">
      <c r="A5479" s="43" t="s">
        <v>155</v>
      </c>
      <c r="B5479" s="1" t="s">
        <v>316</v>
      </c>
      <c r="C5479" s="1" t="s">
        <v>238</v>
      </c>
      <c r="D5479" s="1" t="s">
        <v>237</v>
      </c>
      <c r="E5479" s="45" t="str">
        <f>VLOOKUP(C5479,PROCV!E$50:G$126,3,0)</f>
        <v>Artes Cênicas e Espetáculos</v>
      </c>
      <c r="F5479" s="1" t="s">
        <v>416</v>
      </c>
      <c r="G5479" s="1" t="s">
        <v>236</v>
      </c>
      <c r="H5479" s="1">
        <v>2013</v>
      </c>
      <c r="I5479" s="60">
        <f>VLOOKUP(H5479,PROCV!E$33:F$44,2,0)</f>
        <v>1.2885864878819728</v>
      </c>
      <c r="J5479" s="71">
        <v>142037</v>
      </c>
      <c r="K5479" s="44">
        <f t="shared" si="85"/>
        <v>183026.95897929178</v>
      </c>
    </row>
    <row r="5480" spans="1:11" s="43" customFormat="1" ht="19.7" customHeight="1" x14ac:dyDescent="0.25">
      <c r="A5480" s="43" t="s">
        <v>155</v>
      </c>
      <c r="B5480" s="1" t="s">
        <v>316</v>
      </c>
      <c r="C5480" s="1" t="s">
        <v>238</v>
      </c>
      <c r="D5480" s="1" t="s">
        <v>237</v>
      </c>
      <c r="E5480" s="45" t="str">
        <f>VLOOKUP(C5480,PROCV!E$50:G$126,3,0)</f>
        <v>Artes Cênicas e Espetáculos</v>
      </c>
      <c r="F5480" s="1" t="s">
        <v>416</v>
      </c>
      <c r="G5480" s="1" t="s">
        <v>236</v>
      </c>
      <c r="H5480" s="1">
        <v>2013</v>
      </c>
      <c r="I5480" s="60">
        <f>VLOOKUP(H5480,PROCV!E$33:F$44,2,0)</f>
        <v>1.2885864878819728</v>
      </c>
      <c r="J5480" s="71">
        <v>16570</v>
      </c>
      <c r="K5480" s="44">
        <f t="shared" si="85"/>
        <v>21351.87810420429</v>
      </c>
    </row>
    <row r="5481" spans="1:11" s="43" customFormat="1" ht="19.7" customHeight="1" x14ac:dyDescent="0.25">
      <c r="A5481" s="43" t="s">
        <v>155</v>
      </c>
      <c r="B5481" s="1" t="s">
        <v>316</v>
      </c>
      <c r="C5481" s="1" t="s">
        <v>238</v>
      </c>
      <c r="D5481" s="1" t="s">
        <v>237</v>
      </c>
      <c r="E5481" s="45" t="str">
        <f>VLOOKUP(C5481,PROCV!E$50:G$126,3,0)</f>
        <v>Artes Cênicas e Espetáculos</v>
      </c>
      <c r="F5481" s="1" t="s">
        <v>416</v>
      </c>
      <c r="G5481" s="1" t="s">
        <v>236</v>
      </c>
      <c r="H5481" s="1">
        <v>2013</v>
      </c>
      <c r="I5481" s="60">
        <f>VLOOKUP(H5481,PROCV!E$33:F$44,2,0)</f>
        <v>1.2885864878819728</v>
      </c>
      <c r="J5481" s="71">
        <v>5461</v>
      </c>
      <c r="K5481" s="44">
        <f t="shared" si="85"/>
        <v>7036.9708103234534</v>
      </c>
    </row>
    <row r="5482" spans="1:11" s="43" customFormat="1" ht="19.7" customHeight="1" x14ac:dyDescent="0.25">
      <c r="A5482" s="43" t="s">
        <v>155</v>
      </c>
      <c r="B5482" s="1" t="s">
        <v>316</v>
      </c>
      <c r="C5482" s="1" t="s">
        <v>241</v>
      </c>
      <c r="D5482" s="1" t="s">
        <v>240</v>
      </c>
      <c r="E5482" s="45" t="str">
        <f>VLOOKUP(C5482,PROCV!E$50:G$126,3,0)</f>
        <v>Artes Cênicas e Espetáculos</v>
      </c>
      <c r="F5482" s="1" t="s">
        <v>416</v>
      </c>
      <c r="G5482" s="1" t="s">
        <v>236</v>
      </c>
      <c r="H5482" s="1">
        <v>2013</v>
      </c>
      <c r="I5482" s="60">
        <f>VLOOKUP(H5482,PROCV!E$33:F$44,2,0)</f>
        <v>1.2885864878819728</v>
      </c>
      <c r="J5482" s="71">
        <v>2538</v>
      </c>
      <c r="K5482" s="44">
        <f t="shared" si="85"/>
        <v>3270.4325062444473</v>
      </c>
    </row>
    <row r="5483" spans="1:11" s="43" customFormat="1" ht="19.7" customHeight="1" x14ac:dyDescent="0.25">
      <c r="A5483" s="43" t="s">
        <v>155</v>
      </c>
      <c r="B5483" s="1" t="s">
        <v>316</v>
      </c>
      <c r="C5483" s="1" t="s">
        <v>241</v>
      </c>
      <c r="D5483" s="1" t="s">
        <v>240</v>
      </c>
      <c r="E5483" s="45" t="str">
        <f>VLOOKUP(C5483,PROCV!E$50:G$126,3,0)</f>
        <v>Artes Cênicas e Espetáculos</v>
      </c>
      <c r="F5483" s="1" t="s">
        <v>416</v>
      </c>
      <c r="G5483" s="1" t="s">
        <v>236</v>
      </c>
      <c r="H5483" s="1">
        <v>2013</v>
      </c>
      <c r="I5483" s="60">
        <f>VLOOKUP(H5483,PROCV!E$33:F$44,2,0)</f>
        <v>1.2885864878819728</v>
      </c>
      <c r="J5483" s="71">
        <v>72817</v>
      </c>
      <c r="K5483" s="44">
        <f t="shared" si="85"/>
        <v>93831.002288101619</v>
      </c>
    </row>
    <row r="5484" spans="1:11" s="43" customFormat="1" ht="19.7" customHeight="1" x14ac:dyDescent="0.25">
      <c r="A5484" s="43" t="s">
        <v>155</v>
      </c>
      <c r="B5484" s="1" t="s">
        <v>316</v>
      </c>
      <c r="C5484" s="1" t="s">
        <v>241</v>
      </c>
      <c r="D5484" s="1" t="s">
        <v>240</v>
      </c>
      <c r="E5484" s="45" t="str">
        <f>VLOOKUP(C5484,PROCV!E$50:G$126,3,0)</f>
        <v>Artes Cênicas e Espetáculos</v>
      </c>
      <c r="F5484" s="1" t="s">
        <v>416</v>
      </c>
      <c r="G5484" s="1" t="s">
        <v>236</v>
      </c>
      <c r="H5484" s="1">
        <v>2013</v>
      </c>
      <c r="I5484" s="60">
        <f>VLOOKUP(H5484,PROCV!E$33:F$44,2,0)</f>
        <v>1.2885864878819728</v>
      </c>
      <c r="J5484" s="71">
        <v>77198</v>
      </c>
      <c r="K5484" s="44">
        <f t="shared" si="85"/>
        <v>99476.29969151254</v>
      </c>
    </row>
    <row r="5485" spans="1:11" s="43" customFormat="1" ht="19.7" customHeight="1" x14ac:dyDescent="0.25">
      <c r="A5485" s="43" t="s">
        <v>155</v>
      </c>
      <c r="B5485" s="1" t="s">
        <v>316</v>
      </c>
      <c r="C5485" s="1" t="s">
        <v>330</v>
      </c>
      <c r="D5485" s="1" t="s">
        <v>329</v>
      </c>
      <c r="E5485" s="45" t="str">
        <f>VLOOKUP(C5485,PROCV!E$50:G$126,3,0)</f>
        <v>Educação e Criação em Artes</v>
      </c>
      <c r="F5485" s="1" t="s">
        <v>416</v>
      </c>
      <c r="G5485" s="1" t="s">
        <v>236</v>
      </c>
      <c r="H5485" s="1">
        <v>2013</v>
      </c>
      <c r="I5485" s="60">
        <f>VLOOKUP(H5485,PROCV!E$33:F$44,2,0)</f>
        <v>1.2885864878819728</v>
      </c>
      <c r="J5485" s="71">
        <v>5191</v>
      </c>
      <c r="K5485" s="44">
        <f t="shared" si="85"/>
        <v>6689.0524585953208</v>
      </c>
    </row>
    <row r="5486" spans="1:11" s="43" customFormat="1" ht="19.7" customHeight="1" x14ac:dyDescent="0.25">
      <c r="A5486" s="43" t="s">
        <v>159</v>
      </c>
      <c r="B5486" s="1" t="s">
        <v>242</v>
      </c>
      <c r="C5486" s="1" t="s">
        <v>309</v>
      </c>
      <c r="D5486" s="1" t="s">
        <v>308</v>
      </c>
      <c r="E5486" s="45" t="str">
        <f>VLOOKUP(C5486,PROCV!E$50:G$126,3,0)</f>
        <v>NA</v>
      </c>
      <c r="F5486" s="1" t="s">
        <v>416</v>
      </c>
      <c r="G5486" s="1" t="s">
        <v>236</v>
      </c>
      <c r="H5486" s="1">
        <v>2013</v>
      </c>
      <c r="I5486" s="60">
        <f>VLOOKUP(H5486,PROCV!E$33:F$44,2,0)</f>
        <v>1.2885864878819728</v>
      </c>
      <c r="J5486" s="71">
        <v>16255</v>
      </c>
      <c r="K5486" s="44">
        <f t="shared" si="85"/>
        <v>20945.973360521468</v>
      </c>
    </row>
    <row r="5487" spans="1:11" s="43" customFormat="1" ht="19.7" customHeight="1" x14ac:dyDescent="0.25">
      <c r="A5487" s="43" t="s">
        <v>159</v>
      </c>
      <c r="B5487" s="1" t="s">
        <v>242</v>
      </c>
      <c r="C5487" s="1" t="s">
        <v>291</v>
      </c>
      <c r="D5487" s="1" t="s">
        <v>290</v>
      </c>
      <c r="E5487" s="45" t="str">
        <f>VLOOKUP(C5487,PROCV!E$50:G$126,3,0)</f>
        <v>NA</v>
      </c>
      <c r="F5487" s="1" t="s">
        <v>416</v>
      </c>
      <c r="G5487" s="1" t="s">
        <v>236</v>
      </c>
      <c r="H5487" s="1">
        <v>2013</v>
      </c>
      <c r="I5487" s="60">
        <f>VLOOKUP(H5487,PROCV!E$33:F$44,2,0)</f>
        <v>1.2885864878819728</v>
      </c>
      <c r="J5487" s="71">
        <v>140000</v>
      </c>
      <c r="K5487" s="44">
        <f t="shared" si="85"/>
        <v>180402.10830347618</v>
      </c>
    </row>
    <row r="5488" spans="1:11" s="43" customFormat="1" ht="19.7" customHeight="1" x14ac:dyDescent="0.25">
      <c r="A5488" s="43" t="s">
        <v>159</v>
      </c>
      <c r="B5488" s="1" t="s">
        <v>242</v>
      </c>
      <c r="C5488" s="1" t="s">
        <v>289</v>
      </c>
      <c r="D5488" s="1" t="s">
        <v>288</v>
      </c>
      <c r="E5488" s="45" t="str">
        <f>VLOOKUP(C5488,PROCV!E$50:G$126,3,0)</f>
        <v>Editorial</v>
      </c>
      <c r="F5488" s="1" t="s">
        <v>416</v>
      </c>
      <c r="G5488" s="1" t="s">
        <v>236</v>
      </c>
      <c r="H5488" s="1">
        <v>2013</v>
      </c>
      <c r="I5488" s="60">
        <f>VLOOKUP(H5488,PROCV!E$33:F$44,2,0)</f>
        <v>1.2885864878819728</v>
      </c>
      <c r="J5488" s="71">
        <v>74164</v>
      </c>
      <c r="K5488" s="44">
        <f t="shared" si="85"/>
        <v>95566.728287278631</v>
      </c>
    </row>
    <row r="5489" spans="1:11" s="43" customFormat="1" ht="19.7" customHeight="1" x14ac:dyDescent="0.25">
      <c r="A5489" s="43" t="s">
        <v>159</v>
      </c>
      <c r="B5489" s="1" t="s">
        <v>242</v>
      </c>
      <c r="C5489" s="1" t="s">
        <v>287</v>
      </c>
      <c r="D5489" s="1" t="s">
        <v>286</v>
      </c>
      <c r="E5489" s="45" t="str">
        <f>VLOOKUP(C5489,PROCV!E$50:G$126,3,0)</f>
        <v>Música</v>
      </c>
      <c r="F5489" s="1" t="s">
        <v>416</v>
      </c>
      <c r="G5489" s="1" t="s">
        <v>236</v>
      </c>
      <c r="H5489" s="1">
        <v>2013</v>
      </c>
      <c r="I5489" s="60">
        <f>VLOOKUP(H5489,PROCV!E$33:F$44,2,0)</f>
        <v>1.2885864878819728</v>
      </c>
      <c r="J5489" s="71">
        <v>61513</v>
      </c>
      <c r="K5489" s="44">
        <f t="shared" si="85"/>
        <v>79264.820629083799</v>
      </c>
    </row>
    <row r="5490" spans="1:11" s="43" customFormat="1" ht="19.7" customHeight="1" x14ac:dyDescent="0.25">
      <c r="A5490" s="43" t="s">
        <v>159</v>
      </c>
      <c r="B5490" s="1" t="s">
        <v>242</v>
      </c>
      <c r="C5490" s="1" t="s">
        <v>285</v>
      </c>
      <c r="D5490" s="1" t="s">
        <v>284</v>
      </c>
      <c r="E5490" s="45" t="str">
        <f>VLOOKUP(C5490,PROCV!E$50:G$126,3,0)</f>
        <v>Editorial</v>
      </c>
      <c r="F5490" s="1" t="s">
        <v>416</v>
      </c>
      <c r="G5490" s="1" t="s">
        <v>236</v>
      </c>
      <c r="H5490" s="1">
        <v>2013</v>
      </c>
      <c r="I5490" s="60">
        <f>VLOOKUP(H5490,PROCV!E$33:F$44,2,0)</f>
        <v>1.2885864878819728</v>
      </c>
      <c r="J5490" s="71">
        <v>47112</v>
      </c>
      <c r="K5490" s="44">
        <f t="shared" si="85"/>
        <v>60707.886617095501</v>
      </c>
    </row>
    <row r="5491" spans="1:11" s="43" customFormat="1" ht="19.7" customHeight="1" x14ac:dyDescent="0.25">
      <c r="A5491" s="43" t="s">
        <v>159</v>
      </c>
      <c r="B5491" s="1" t="s">
        <v>242</v>
      </c>
      <c r="C5491" s="1" t="s">
        <v>285</v>
      </c>
      <c r="D5491" s="1" t="s">
        <v>284</v>
      </c>
      <c r="E5491" s="45" t="str">
        <f>VLOOKUP(C5491,PROCV!E$50:G$126,3,0)</f>
        <v>Editorial</v>
      </c>
      <c r="F5491" s="1" t="s">
        <v>416</v>
      </c>
      <c r="G5491" s="1" t="s">
        <v>265</v>
      </c>
      <c r="H5491" s="1">
        <v>2013</v>
      </c>
      <c r="I5491" s="60">
        <f>VLOOKUP(H5491,PROCV!E$33:F$44,2,0)</f>
        <v>1.2885864878819728</v>
      </c>
      <c r="J5491" s="71">
        <v>15677</v>
      </c>
      <c r="K5491" s="44">
        <f t="shared" si="85"/>
        <v>20201.170370525688</v>
      </c>
    </row>
    <row r="5492" spans="1:11" s="43" customFormat="1" ht="19.7" customHeight="1" x14ac:dyDescent="0.25">
      <c r="A5492" s="43" t="s">
        <v>159</v>
      </c>
      <c r="B5492" s="1" t="s">
        <v>242</v>
      </c>
      <c r="C5492" s="1" t="s">
        <v>285</v>
      </c>
      <c r="D5492" s="1" t="s">
        <v>284</v>
      </c>
      <c r="E5492" s="45" t="str">
        <f>VLOOKUP(C5492,PROCV!E$50:G$126,3,0)</f>
        <v>Editorial</v>
      </c>
      <c r="F5492" s="1" t="s">
        <v>416</v>
      </c>
      <c r="G5492" s="1" t="s">
        <v>236</v>
      </c>
      <c r="H5492" s="1">
        <v>2013</v>
      </c>
      <c r="I5492" s="60">
        <f>VLOOKUP(H5492,PROCV!E$33:F$44,2,0)</f>
        <v>1.2885864878819728</v>
      </c>
      <c r="J5492" s="71">
        <v>38155</v>
      </c>
      <c r="K5492" s="44">
        <f t="shared" si="85"/>
        <v>49166.017445136677</v>
      </c>
    </row>
    <row r="5493" spans="1:11" s="43" customFormat="1" ht="19.7" customHeight="1" x14ac:dyDescent="0.25">
      <c r="A5493" s="43" t="s">
        <v>159</v>
      </c>
      <c r="B5493" s="1" t="s">
        <v>242</v>
      </c>
      <c r="C5493" s="1" t="s">
        <v>279</v>
      </c>
      <c r="D5493" s="1" t="s">
        <v>278</v>
      </c>
      <c r="E5493" s="45" t="str">
        <f>VLOOKUP(C5493,PROCV!E$50:G$126,3,0)</f>
        <v>Editorial</v>
      </c>
      <c r="F5493" s="1" t="s">
        <v>416</v>
      </c>
      <c r="G5493" s="1" t="s">
        <v>236</v>
      </c>
      <c r="H5493" s="1">
        <v>2013</v>
      </c>
      <c r="I5493" s="60">
        <f>VLOOKUP(H5493,PROCV!E$33:F$44,2,0)</f>
        <v>1.2885864878819728</v>
      </c>
      <c r="J5493" s="71">
        <v>9738</v>
      </c>
      <c r="K5493" s="44">
        <f t="shared" si="85"/>
        <v>12548.255218994651</v>
      </c>
    </row>
    <row r="5494" spans="1:11" s="43" customFormat="1" ht="19.7" customHeight="1" x14ac:dyDescent="0.25">
      <c r="A5494" s="43" t="s">
        <v>159</v>
      </c>
      <c r="B5494" s="1" t="s">
        <v>242</v>
      </c>
      <c r="C5494" s="1" t="s">
        <v>277</v>
      </c>
      <c r="D5494" s="1" t="s">
        <v>276</v>
      </c>
      <c r="E5494" s="45" t="str">
        <f>VLOOKUP(C5494,PROCV!E$50:G$126,3,0)</f>
        <v>Editorial</v>
      </c>
      <c r="F5494" s="1" t="s">
        <v>416</v>
      </c>
      <c r="G5494" s="1" t="s">
        <v>236</v>
      </c>
      <c r="H5494" s="1">
        <v>2013</v>
      </c>
      <c r="I5494" s="60">
        <f>VLOOKUP(H5494,PROCV!E$33:F$44,2,0)</f>
        <v>1.2885864878819728</v>
      </c>
      <c r="J5494" s="71">
        <v>42887</v>
      </c>
      <c r="K5494" s="44">
        <f t="shared" si="85"/>
        <v>55263.60870579417</v>
      </c>
    </row>
    <row r="5495" spans="1:11" s="43" customFormat="1" ht="19.7" customHeight="1" x14ac:dyDescent="0.25">
      <c r="A5495" s="43" t="s">
        <v>159</v>
      </c>
      <c r="B5495" s="1" t="s">
        <v>242</v>
      </c>
      <c r="C5495" s="1" t="s">
        <v>273</v>
      </c>
      <c r="D5495" s="1" t="s">
        <v>272</v>
      </c>
      <c r="E5495" s="45" t="str">
        <f>VLOOKUP(C5495,PROCV!E$50:G$126,3,0)</f>
        <v>Editorial</v>
      </c>
      <c r="F5495" s="1" t="s">
        <v>416</v>
      </c>
      <c r="G5495" s="1" t="s">
        <v>236</v>
      </c>
      <c r="H5495" s="1">
        <v>2013</v>
      </c>
      <c r="I5495" s="60">
        <f>VLOOKUP(H5495,PROCV!E$33:F$44,2,0)</f>
        <v>1.2885864878819728</v>
      </c>
      <c r="J5495" s="71">
        <v>92429</v>
      </c>
      <c r="K5495" s="44">
        <f t="shared" si="85"/>
        <v>119102.76048844287</v>
      </c>
    </row>
    <row r="5496" spans="1:11" s="43" customFormat="1" ht="19.7" customHeight="1" x14ac:dyDescent="0.25">
      <c r="A5496" s="43" t="s">
        <v>159</v>
      </c>
      <c r="B5496" s="1" t="s">
        <v>242</v>
      </c>
      <c r="C5496" s="1" t="s">
        <v>271</v>
      </c>
      <c r="D5496" s="1" t="s">
        <v>270</v>
      </c>
      <c r="E5496" s="45" t="str">
        <f>VLOOKUP(C5496,PROCV!E$50:G$126,3,0)</f>
        <v>Editorial</v>
      </c>
      <c r="F5496" s="1" t="s">
        <v>416</v>
      </c>
      <c r="G5496" s="1" t="s">
        <v>236</v>
      </c>
      <c r="H5496" s="1">
        <v>2013</v>
      </c>
      <c r="I5496" s="60">
        <f>VLOOKUP(H5496,PROCV!E$33:F$44,2,0)</f>
        <v>1.2885864878819728</v>
      </c>
      <c r="J5496" s="71">
        <v>20000</v>
      </c>
      <c r="K5496" s="44">
        <f t="shared" si="85"/>
        <v>25771.729757639456</v>
      </c>
    </row>
    <row r="5497" spans="1:11" s="43" customFormat="1" ht="19.7" customHeight="1" x14ac:dyDescent="0.25">
      <c r="A5497" s="43" t="s">
        <v>159</v>
      </c>
      <c r="B5497" s="1" t="s">
        <v>242</v>
      </c>
      <c r="C5497" s="1" t="s">
        <v>269</v>
      </c>
      <c r="D5497" s="1" t="s">
        <v>268</v>
      </c>
      <c r="E5497" s="45" t="str">
        <f>VLOOKUP(C5497,PROCV!E$50:G$126,3,0)</f>
        <v>NA</v>
      </c>
      <c r="F5497" s="1" t="s">
        <v>416</v>
      </c>
      <c r="G5497" s="1" t="s">
        <v>236</v>
      </c>
      <c r="H5497" s="1">
        <v>2013</v>
      </c>
      <c r="I5497" s="60">
        <f>VLOOKUP(H5497,PROCV!E$33:F$44,2,0)</f>
        <v>1.2885864878819728</v>
      </c>
      <c r="J5497" s="71">
        <v>19226</v>
      </c>
      <c r="K5497" s="44">
        <f t="shared" si="85"/>
        <v>24774.363816018809</v>
      </c>
    </row>
    <row r="5498" spans="1:11" s="43" customFormat="1" ht="19.7" customHeight="1" x14ac:dyDescent="0.25">
      <c r="A5498" s="43" t="s">
        <v>159</v>
      </c>
      <c r="B5498" s="1" t="s">
        <v>242</v>
      </c>
      <c r="C5498" s="1" t="s">
        <v>269</v>
      </c>
      <c r="D5498" s="1" t="s">
        <v>268</v>
      </c>
      <c r="E5498" s="45" t="str">
        <f>VLOOKUP(C5498,PROCV!E$50:G$126,3,0)</f>
        <v>NA</v>
      </c>
      <c r="F5498" s="1" t="s">
        <v>416</v>
      </c>
      <c r="G5498" s="1" t="s">
        <v>236</v>
      </c>
      <c r="H5498" s="1">
        <v>2013</v>
      </c>
      <c r="I5498" s="60">
        <f>VLOOKUP(H5498,PROCV!E$33:F$44,2,0)</f>
        <v>1.2885864878819728</v>
      </c>
      <c r="J5498" s="71">
        <v>215215</v>
      </c>
      <c r="K5498" s="44">
        <f t="shared" si="85"/>
        <v>277323.14098951878</v>
      </c>
    </row>
    <row r="5499" spans="1:11" s="43" customFormat="1" ht="19.7" customHeight="1" x14ac:dyDescent="0.25">
      <c r="A5499" s="43" t="s">
        <v>159</v>
      </c>
      <c r="B5499" s="1" t="s">
        <v>242</v>
      </c>
      <c r="C5499" s="1" t="s">
        <v>269</v>
      </c>
      <c r="D5499" s="1" t="s">
        <v>268</v>
      </c>
      <c r="E5499" s="45" t="str">
        <f>VLOOKUP(C5499,PROCV!E$50:G$126,3,0)</f>
        <v>NA</v>
      </c>
      <c r="F5499" s="1" t="s">
        <v>416</v>
      </c>
      <c r="G5499" s="1" t="s">
        <v>236</v>
      </c>
      <c r="H5499" s="1">
        <v>2013</v>
      </c>
      <c r="I5499" s="60">
        <f>VLOOKUP(H5499,PROCV!E$33:F$44,2,0)</f>
        <v>1.2885864878819728</v>
      </c>
      <c r="J5499" s="71">
        <v>30000</v>
      </c>
      <c r="K5499" s="44">
        <f t="shared" si="85"/>
        <v>38657.594636459187</v>
      </c>
    </row>
    <row r="5500" spans="1:11" s="43" customFormat="1" ht="19.7" customHeight="1" x14ac:dyDescent="0.25">
      <c r="A5500" s="43" t="s">
        <v>159</v>
      </c>
      <c r="B5500" s="1" t="s">
        <v>242</v>
      </c>
      <c r="C5500" s="1" t="s">
        <v>328</v>
      </c>
      <c r="D5500" s="1" t="s">
        <v>327</v>
      </c>
      <c r="E5500" s="45" t="str">
        <f>VLOOKUP(C5500,PROCV!E$50:G$126,3,0)</f>
        <v>Audiovisual</v>
      </c>
      <c r="F5500" s="1" t="s">
        <v>416</v>
      </c>
      <c r="G5500" s="1" t="s">
        <v>236</v>
      </c>
      <c r="H5500" s="1">
        <v>2013</v>
      </c>
      <c r="I5500" s="60">
        <f>VLOOKUP(H5500,PROCV!E$33:F$44,2,0)</f>
        <v>1.2885864878819728</v>
      </c>
      <c r="J5500" s="71">
        <v>38000</v>
      </c>
      <c r="K5500" s="44">
        <f t="shared" si="85"/>
        <v>48966.286539514971</v>
      </c>
    </row>
    <row r="5501" spans="1:11" s="43" customFormat="1" ht="19.7" customHeight="1" x14ac:dyDescent="0.25">
      <c r="A5501" s="43" t="s">
        <v>159</v>
      </c>
      <c r="B5501" s="1" t="s">
        <v>242</v>
      </c>
      <c r="C5501" s="1" t="s">
        <v>297</v>
      </c>
      <c r="D5501" s="1" t="s">
        <v>296</v>
      </c>
      <c r="E5501" s="45" t="str">
        <f>VLOOKUP(C5501,PROCV!E$50:G$126,3,0)</f>
        <v>Audiovisual</v>
      </c>
      <c r="F5501" s="1" t="s">
        <v>416</v>
      </c>
      <c r="G5501" s="1" t="s">
        <v>236</v>
      </c>
      <c r="H5501" s="1">
        <v>2013</v>
      </c>
      <c r="I5501" s="60">
        <f>VLOOKUP(H5501,PROCV!E$33:F$44,2,0)</f>
        <v>1.2885864878819728</v>
      </c>
      <c r="J5501" s="71">
        <v>8067</v>
      </c>
      <c r="K5501" s="44">
        <f t="shared" si="85"/>
        <v>10395.027197743875</v>
      </c>
    </row>
    <row r="5502" spans="1:11" s="43" customFormat="1" ht="19.7" customHeight="1" x14ac:dyDescent="0.25">
      <c r="A5502" s="43" t="s">
        <v>159</v>
      </c>
      <c r="B5502" s="1" t="s">
        <v>242</v>
      </c>
      <c r="C5502" s="1" t="s">
        <v>264</v>
      </c>
      <c r="D5502" s="1" t="s">
        <v>263</v>
      </c>
      <c r="E5502" s="45" t="str">
        <f>VLOOKUP(C5502,PROCV!E$50:G$126,3,0)</f>
        <v>Audiovisual</v>
      </c>
      <c r="F5502" s="1" t="s">
        <v>416</v>
      </c>
      <c r="G5502" s="1" t="s">
        <v>265</v>
      </c>
      <c r="H5502" s="1">
        <v>2013</v>
      </c>
      <c r="I5502" s="60">
        <f>VLOOKUP(H5502,PROCV!E$33:F$44,2,0)</f>
        <v>1.2885864878819728</v>
      </c>
      <c r="J5502" s="71">
        <v>225000</v>
      </c>
      <c r="K5502" s="44">
        <f t="shared" si="85"/>
        <v>289931.95977344387</v>
      </c>
    </row>
    <row r="5503" spans="1:11" s="43" customFormat="1" ht="19.7" customHeight="1" x14ac:dyDescent="0.25">
      <c r="A5503" s="43" t="s">
        <v>159</v>
      </c>
      <c r="B5503" s="1" t="s">
        <v>242</v>
      </c>
      <c r="C5503" s="1" t="s">
        <v>264</v>
      </c>
      <c r="D5503" s="1" t="s">
        <v>263</v>
      </c>
      <c r="E5503" s="45" t="str">
        <f>VLOOKUP(C5503,PROCV!E$50:G$126,3,0)</f>
        <v>Audiovisual</v>
      </c>
      <c r="F5503" s="1" t="s">
        <v>416</v>
      </c>
      <c r="G5503" s="1" t="s">
        <v>236</v>
      </c>
      <c r="H5503" s="1">
        <v>2013</v>
      </c>
      <c r="I5503" s="60">
        <f>VLOOKUP(H5503,PROCV!E$33:F$44,2,0)</f>
        <v>1.2885864878819728</v>
      </c>
      <c r="J5503" s="71">
        <v>1597</v>
      </c>
      <c r="K5503" s="44">
        <f t="shared" si="85"/>
        <v>2057.8726211475105</v>
      </c>
    </row>
    <row r="5504" spans="1:11" s="43" customFormat="1" ht="19.7" customHeight="1" x14ac:dyDescent="0.25">
      <c r="A5504" s="43" t="s">
        <v>159</v>
      </c>
      <c r="B5504" s="1" t="s">
        <v>242</v>
      </c>
      <c r="C5504" s="1" t="s">
        <v>256</v>
      </c>
      <c r="D5504" s="1" t="s">
        <v>255</v>
      </c>
      <c r="E5504" s="45" t="str">
        <f>VLOOKUP(C5504,PROCV!E$50:G$126,3,0)</f>
        <v>Audiovisual</v>
      </c>
      <c r="F5504" s="1" t="s">
        <v>416</v>
      </c>
      <c r="G5504" s="1" t="s">
        <v>236</v>
      </c>
      <c r="H5504" s="1">
        <v>2013</v>
      </c>
      <c r="I5504" s="60">
        <f>VLOOKUP(H5504,PROCV!E$33:F$44,2,0)</f>
        <v>1.2885864878819728</v>
      </c>
      <c r="J5504" s="71">
        <v>87540</v>
      </c>
      <c r="K5504" s="44">
        <f t="shared" si="85"/>
        <v>112802.8611491879</v>
      </c>
    </row>
    <row r="5505" spans="1:11" s="43" customFormat="1" ht="19.7" customHeight="1" x14ac:dyDescent="0.25">
      <c r="A5505" s="43" t="s">
        <v>159</v>
      </c>
      <c r="B5505" s="1" t="s">
        <v>242</v>
      </c>
      <c r="C5505" s="1" t="s">
        <v>256</v>
      </c>
      <c r="D5505" s="1" t="s">
        <v>255</v>
      </c>
      <c r="E5505" s="45" t="str">
        <f>VLOOKUP(C5505,PROCV!E$50:G$126,3,0)</f>
        <v>Audiovisual</v>
      </c>
      <c r="F5505" s="1" t="s">
        <v>416</v>
      </c>
      <c r="G5505" s="1" t="s">
        <v>265</v>
      </c>
      <c r="H5505" s="1">
        <v>2013</v>
      </c>
      <c r="I5505" s="60">
        <f>VLOOKUP(H5505,PROCV!E$33:F$44,2,0)</f>
        <v>1.2885864878819728</v>
      </c>
      <c r="J5505" s="71">
        <v>2123385</v>
      </c>
      <c r="K5505" s="44">
        <f t="shared" si="85"/>
        <v>2736165.2195712631</v>
      </c>
    </row>
    <row r="5506" spans="1:11" s="43" customFormat="1" ht="19.7" customHeight="1" x14ac:dyDescent="0.25">
      <c r="A5506" s="43" t="s">
        <v>159</v>
      </c>
      <c r="B5506" s="1" t="s">
        <v>242</v>
      </c>
      <c r="C5506" s="1" t="s">
        <v>256</v>
      </c>
      <c r="D5506" s="1" t="s">
        <v>255</v>
      </c>
      <c r="E5506" s="45" t="str">
        <f>VLOOKUP(C5506,PROCV!E$50:G$126,3,0)</f>
        <v>Audiovisual</v>
      </c>
      <c r="F5506" s="1" t="s">
        <v>416</v>
      </c>
      <c r="G5506" s="1" t="s">
        <v>265</v>
      </c>
      <c r="H5506" s="1">
        <v>2013</v>
      </c>
      <c r="I5506" s="60">
        <f>VLOOKUP(H5506,PROCV!E$33:F$44,2,0)</f>
        <v>1.2885864878819728</v>
      </c>
      <c r="J5506" s="71">
        <v>2809456</v>
      </c>
      <c r="K5506" s="44">
        <f t="shared" si="85"/>
        <v>3620227.0398989357</v>
      </c>
    </row>
    <row r="5507" spans="1:11" s="43" customFormat="1" ht="19.7" customHeight="1" x14ac:dyDescent="0.25">
      <c r="A5507" s="43" t="s">
        <v>159</v>
      </c>
      <c r="B5507" s="1" t="s">
        <v>242</v>
      </c>
      <c r="C5507" s="1" t="s">
        <v>256</v>
      </c>
      <c r="D5507" s="1" t="s">
        <v>255</v>
      </c>
      <c r="E5507" s="45" t="str">
        <f>VLOOKUP(C5507,PROCV!E$50:G$126,3,0)</f>
        <v>Audiovisual</v>
      </c>
      <c r="F5507" s="1" t="s">
        <v>416</v>
      </c>
      <c r="G5507" s="1" t="s">
        <v>265</v>
      </c>
      <c r="H5507" s="1">
        <v>2013</v>
      </c>
      <c r="I5507" s="60">
        <f>VLOOKUP(H5507,PROCV!E$33:F$44,2,0)</f>
        <v>1.2885864878819728</v>
      </c>
      <c r="J5507" s="71">
        <v>1253166</v>
      </c>
      <c r="K5507" s="44">
        <f t="shared" ref="K5507:K5570" si="86">J5507*I5507</f>
        <v>1614812.7746731003</v>
      </c>
    </row>
    <row r="5508" spans="1:11" s="43" customFormat="1" ht="19.7" customHeight="1" x14ac:dyDescent="0.25">
      <c r="A5508" s="43" t="s">
        <v>159</v>
      </c>
      <c r="B5508" s="1" t="s">
        <v>242</v>
      </c>
      <c r="C5508" s="1" t="s">
        <v>254</v>
      </c>
      <c r="D5508" s="1" t="s">
        <v>253</v>
      </c>
      <c r="E5508" s="45" t="str">
        <f>VLOOKUP(C5508,PROCV!E$50:G$126,3,0)</f>
        <v>Música</v>
      </c>
      <c r="F5508" s="1" t="s">
        <v>416</v>
      </c>
      <c r="G5508" s="1" t="s">
        <v>236</v>
      </c>
      <c r="H5508" s="1">
        <v>2013</v>
      </c>
      <c r="I5508" s="60">
        <f>VLOOKUP(H5508,PROCV!E$33:F$44,2,0)</f>
        <v>1.2885864878819728</v>
      </c>
      <c r="J5508" s="71">
        <v>40645</v>
      </c>
      <c r="K5508" s="44">
        <f t="shared" si="86"/>
        <v>52374.597799962787</v>
      </c>
    </row>
    <row r="5509" spans="1:11" s="43" customFormat="1" ht="19.7" customHeight="1" x14ac:dyDescent="0.25">
      <c r="A5509" s="43" t="s">
        <v>159</v>
      </c>
      <c r="B5509" s="1" t="s">
        <v>242</v>
      </c>
      <c r="C5509" s="1" t="s">
        <v>252</v>
      </c>
      <c r="D5509" s="1" t="s">
        <v>251</v>
      </c>
      <c r="E5509" s="45" t="str">
        <f>VLOOKUP(C5509,PROCV!E$50:G$126,3,0)</f>
        <v>Audiovisual</v>
      </c>
      <c r="F5509" s="1" t="s">
        <v>416</v>
      </c>
      <c r="G5509" s="1" t="s">
        <v>236</v>
      </c>
      <c r="H5509" s="1">
        <v>2013</v>
      </c>
      <c r="I5509" s="60">
        <f>VLOOKUP(H5509,PROCV!E$33:F$44,2,0)</f>
        <v>1.2885864878819728</v>
      </c>
      <c r="J5509" s="71">
        <v>61127</v>
      </c>
      <c r="K5509" s="44">
        <f t="shared" si="86"/>
        <v>78767.426244761358</v>
      </c>
    </row>
    <row r="5510" spans="1:11" s="43" customFormat="1" ht="19.7" customHeight="1" x14ac:dyDescent="0.25">
      <c r="A5510" s="43" t="s">
        <v>159</v>
      </c>
      <c r="B5510" s="1" t="s">
        <v>242</v>
      </c>
      <c r="C5510" s="1" t="s">
        <v>252</v>
      </c>
      <c r="D5510" s="1" t="s">
        <v>251</v>
      </c>
      <c r="E5510" s="45" t="str">
        <f>VLOOKUP(C5510,PROCV!E$50:G$126,3,0)</f>
        <v>Audiovisual</v>
      </c>
      <c r="F5510" s="1" t="s">
        <v>416</v>
      </c>
      <c r="G5510" s="1" t="s">
        <v>236</v>
      </c>
      <c r="H5510" s="1">
        <v>2013</v>
      </c>
      <c r="I5510" s="60">
        <f>VLOOKUP(H5510,PROCV!E$33:F$44,2,0)</f>
        <v>1.2885864878819728</v>
      </c>
      <c r="J5510" s="71">
        <v>10000</v>
      </c>
      <c r="K5510" s="44">
        <f t="shared" si="86"/>
        <v>12885.864878819728</v>
      </c>
    </row>
    <row r="5511" spans="1:11" s="43" customFormat="1" ht="19.7" customHeight="1" x14ac:dyDescent="0.25">
      <c r="A5511" s="43" t="s">
        <v>159</v>
      </c>
      <c r="B5511" s="1" t="s">
        <v>242</v>
      </c>
      <c r="C5511" s="1" t="s">
        <v>250</v>
      </c>
      <c r="D5511" s="1" t="s">
        <v>249</v>
      </c>
      <c r="E5511" s="45" t="str">
        <f>VLOOKUP(C5511,PROCV!E$50:G$126,3,0)</f>
        <v>Audiovisual</v>
      </c>
      <c r="F5511" s="1" t="s">
        <v>416</v>
      </c>
      <c r="G5511" s="1" t="s">
        <v>265</v>
      </c>
      <c r="H5511" s="1">
        <v>2013</v>
      </c>
      <c r="I5511" s="60">
        <f>VLOOKUP(H5511,PROCV!E$33:F$44,2,0)</f>
        <v>1.2885864878819728</v>
      </c>
      <c r="J5511" s="71">
        <v>612550</v>
      </c>
      <c r="K5511" s="44">
        <f t="shared" si="86"/>
        <v>789323.65315210249</v>
      </c>
    </row>
    <row r="5512" spans="1:11" s="43" customFormat="1" ht="19.7" customHeight="1" x14ac:dyDescent="0.25">
      <c r="A5512" s="43" t="s">
        <v>159</v>
      </c>
      <c r="B5512" s="1" t="s">
        <v>242</v>
      </c>
      <c r="C5512" s="1" t="s">
        <v>250</v>
      </c>
      <c r="D5512" s="1" t="s">
        <v>249</v>
      </c>
      <c r="E5512" s="45" t="str">
        <f>VLOOKUP(C5512,PROCV!E$50:G$126,3,0)</f>
        <v>Audiovisual</v>
      </c>
      <c r="F5512" s="1" t="s">
        <v>416</v>
      </c>
      <c r="G5512" s="1" t="s">
        <v>265</v>
      </c>
      <c r="H5512" s="1">
        <v>2013</v>
      </c>
      <c r="I5512" s="60">
        <f>VLOOKUP(H5512,PROCV!E$33:F$44,2,0)</f>
        <v>1.2885864878819728</v>
      </c>
      <c r="J5512" s="71">
        <v>114000</v>
      </c>
      <c r="K5512" s="44">
        <f t="shared" si="86"/>
        <v>146898.8596185449</v>
      </c>
    </row>
    <row r="5513" spans="1:11" s="43" customFormat="1" ht="19.7" customHeight="1" x14ac:dyDescent="0.25">
      <c r="A5513" s="43" t="s">
        <v>159</v>
      </c>
      <c r="B5513" s="1" t="s">
        <v>242</v>
      </c>
      <c r="C5513" s="1" t="s">
        <v>303</v>
      </c>
      <c r="D5513" s="1" t="s">
        <v>302</v>
      </c>
      <c r="E5513" s="45" t="str">
        <f>VLOOKUP(C5513,PROCV!E$50:G$126,3,0)</f>
        <v>Educação e Criação em Artes</v>
      </c>
      <c r="F5513" s="1" t="s">
        <v>416</v>
      </c>
      <c r="G5513" s="1" t="s">
        <v>236</v>
      </c>
      <c r="H5513" s="1">
        <v>2013</v>
      </c>
      <c r="I5513" s="60">
        <f>VLOOKUP(H5513,PROCV!E$33:F$44,2,0)</f>
        <v>1.2885864878819728</v>
      </c>
      <c r="J5513" s="71">
        <v>5032</v>
      </c>
      <c r="K5513" s="44">
        <f t="shared" si="86"/>
        <v>6484.1672070220875</v>
      </c>
    </row>
    <row r="5514" spans="1:11" s="43" customFormat="1" ht="19.7" customHeight="1" x14ac:dyDescent="0.25">
      <c r="A5514" s="43" t="s">
        <v>159</v>
      </c>
      <c r="B5514" s="1" t="s">
        <v>242</v>
      </c>
      <c r="C5514" s="1" t="s">
        <v>295</v>
      </c>
      <c r="D5514" s="1" t="s">
        <v>294</v>
      </c>
      <c r="E5514" s="45" t="str">
        <f>VLOOKUP(C5514,PROCV!E$50:G$126,3,0)</f>
        <v>Educação e Criação em Artes</v>
      </c>
      <c r="F5514" s="1" t="s">
        <v>416</v>
      </c>
      <c r="G5514" s="1" t="s">
        <v>236</v>
      </c>
      <c r="H5514" s="1">
        <v>2013</v>
      </c>
      <c r="I5514" s="60">
        <f>VLOOKUP(H5514,PROCV!E$33:F$44,2,0)</f>
        <v>1.2885864878819728</v>
      </c>
      <c r="J5514" s="71">
        <v>35425</v>
      </c>
      <c r="K5514" s="44">
        <f t="shared" si="86"/>
        <v>45648.176333218886</v>
      </c>
    </row>
    <row r="5515" spans="1:11" s="43" customFormat="1" ht="19.7" customHeight="1" x14ac:dyDescent="0.25">
      <c r="A5515" s="43" t="s">
        <v>159</v>
      </c>
      <c r="B5515" s="1" t="s">
        <v>242</v>
      </c>
      <c r="C5515" s="1" t="s">
        <v>295</v>
      </c>
      <c r="D5515" s="1" t="s">
        <v>294</v>
      </c>
      <c r="E5515" s="45" t="str">
        <f>VLOOKUP(C5515,PROCV!E$50:G$126,3,0)</f>
        <v>Educação e Criação em Artes</v>
      </c>
      <c r="F5515" s="1" t="s">
        <v>416</v>
      </c>
      <c r="G5515" s="1" t="s">
        <v>236</v>
      </c>
      <c r="H5515" s="1">
        <v>2013</v>
      </c>
      <c r="I5515" s="60">
        <f>VLOOKUP(H5515,PROCV!E$33:F$44,2,0)</f>
        <v>1.2885864878819728</v>
      </c>
      <c r="J5515" s="71">
        <v>9782</v>
      </c>
      <c r="K5515" s="44">
        <f t="shared" si="86"/>
        <v>12604.953024461458</v>
      </c>
    </row>
    <row r="5516" spans="1:11" s="43" customFormat="1" ht="19.7" customHeight="1" x14ac:dyDescent="0.25">
      <c r="A5516" s="43" t="s">
        <v>159</v>
      </c>
      <c r="B5516" s="1" t="s">
        <v>242</v>
      </c>
      <c r="C5516" s="1" t="s">
        <v>356</v>
      </c>
      <c r="D5516" s="1" t="s">
        <v>355</v>
      </c>
      <c r="E5516" s="45" t="str">
        <f>VLOOKUP(C5516,PROCV!E$50:G$126,3,0)</f>
        <v>Artes Cênicas e Espetáculos</v>
      </c>
      <c r="F5516" s="1" t="s">
        <v>415</v>
      </c>
      <c r="G5516" s="1" t="s">
        <v>265</v>
      </c>
      <c r="H5516" s="1">
        <v>2013</v>
      </c>
      <c r="I5516" s="60">
        <f>VLOOKUP(H5516,PROCV!E$33:F$44,2,0)</f>
        <v>1.2885864878819728</v>
      </c>
      <c r="J5516" s="71">
        <v>16115</v>
      </c>
      <c r="K5516" s="44">
        <f t="shared" si="86"/>
        <v>20765.571252217993</v>
      </c>
    </row>
    <row r="5517" spans="1:11" s="43" customFormat="1" ht="19.7" customHeight="1" x14ac:dyDescent="0.25">
      <c r="A5517" s="43" t="s">
        <v>159</v>
      </c>
      <c r="B5517" s="1" t="s">
        <v>242</v>
      </c>
      <c r="C5517" s="1" t="s">
        <v>246</v>
      </c>
      <c r="D5517" s="1" t="s">
        <v>245</v>
      </c>
      <c r="E5517" s="45" t="str">
        <f>VLOOKUP(C5517,PROCV!E$50:G$126,3,0)</f>
        <v>Artes Cênicas e Espetáculos</v>
      </c>
      <c r="F5517" s="1" t="s">
        <v>416</v>
      </c>
      <c r="G5517" s="1" t="s">
        <v>236</v>
      </c>
      <c r="H5517" s="1">
        <v>2013</v>
      </c>
      <c r="I5517" s="60">
        <f>VLOOKUP(H5517,PROCV!E$33:F$44,2,0)</f>
        <v>1.2885864878819728</v>
      </c>
      <c r="J5517" s="71">
        <v>1974</v>
      </c>
      <c r="K5517" s="44">
        <f t="shared" si="86"/>
        <v>2543.6697270790146</v>
      </c>
    </row>
    <row r="5518" spans="1:11" s="43" customFormat="1" ht="19.7" customHeight="1" x14ac:dyDescent="0.25">
      <c r="A5518" s="43" t="s">
        <v>159</v>
      </c>
      <c r="B5518" s="1" t="s">
        <v>242</v>
      </c>
      <c r="C5518" s="1" t="s">
        <v>238</v>
      </c>
      <c r="D5518" s="1" t="s">
        <v>237</v>
      </c>
      <c r="E5518" s="45" t="str">
        <f>VLOOKUP(C5518,PROCV!E$50:G$126,3,0)</f>
        <v>Artes Cênicas e Espetáculos</v>
      </c>
      <c r="F5518" s="1" t="s">
        <v>416</v>
      </c>
      <c r="G5518" s="1" t="s">
        <v>236</v>
      </c>
      <c r="H5518" s="1">
        <v>2013</v>
      </c>
      <c r="I5518" s="60">
        <f>VLOOKUP(H5518,PROCV!E$33:F$44,2,0)</f>
        <v>1.2885864878819728</v>
      </c>
      <c r="J5518" s="71">
        <v>36872</v>
      </c>
      <c r="K5518" s="44">
        <f t="shared" si="86"/>
        <v>47512.760981184103</v>
      </c>
    </row>
    <row r="5519" spans="1:11" s="43" customFormat="1" ht="19.7" customHeight="1" x14ac:dyDescent="0.25">
      <c r="A5519" s="43" t="s">
        <v>159</v>
      </c>
      <c r="B5519" s="1" t="s">
        <v>242</v>
      </c>
      <c r="C5519" s="1" t="s">
        <v>238</v>
      </c>
      <c r="D5519" s="1" t="s">
        <v>237</v>
      </c>
      <c r="E5519" s="45" t="str">
        <f>VLOOKUP(C5519,PROCV!E$50:G$126,3,0)</f>
        <v>Artes Cênicas e Espetáculos</v>
      </c>
      <c r="F5519" s="1" t="s">
        <v>416</v>
      </c>
      <c r="G5519" s="1" t="s">
        <v>236</v>
      </c>
      <c r="H5519" s="1">
        <v>2013</v>
      </c>
      <c r="I5519" s="60">
        <f>VLOOKUP(H5519,PROCV!E$33:F$44,2,0)</f>
        <v>1.2885864878819728</v>
      </c>
      <c r="J5519" s="71">
        <v>86000</v>
      </c>
      <c r="K5519" s="44">
        <f t="shared" si="86"/>
        <v>110818.43795784966</v>
      </c>
    </row>
    <row r="5520" spans="1:11" s="43" customFormat="1" ht="19.7" customHeight="1" x14ac:dyDescent="0.25">
      <c r="A5520" s="43" t="s">
        <v>159</v>
      </c>
      <c r="B5520" s="1" t="s">
        <v>242</v>
      </c>
      <c r="C5520" s="1" t="s">
        <v>238</v>
      </c>
      <c r="D5520" s="1" t="s">
        <v>237</v>
      </c>
      <c r="E5520" s="45" t="str">
        <f>VLOOKUP(C5520,PROCV!E$50:G$126,3,0)</f>
        <v>Artes Cênicas e Espetáculos</v>
      </c>
      <c r="F5520" s="1" t="s">
        <v>416</v>
      </c>
      <c r="G5520" s="1" t="s">
        <v>236</v>
      </c>
      <c r="H5520" s="1">
        <v>2013</v>
      </c>
      <c r="I5520" s="60">
        <f>VLOOKUP(H5520,PROCV!E$33:F$44,2,0)</f>
        <v>1.2885864878819728</v>
      </c>
      <c r="J5520" s="71">
        <v>70758</v>
      </c>
      <c r="K5520" s="44">
        <f t="shared" si="86"/>
        <v>91177.802709552634</v>
      </c>
    </row>
    <row r="5521" spans="1:11" s="43" customFormat="1" ht="19.7" customHeight="1" x14ac:dyDescent="0.25">
      <c r="A5521" s="43" t="s">
        <v>159</v>
      </c>
      <c r="B5521" s="1" t="s">
        <v>242</v>
      </c>
      <c r="C5521" s="1" t="s">
        <v>238</v>
      </c>
      <c r="D5521" s="1" t="s">
        <v>237</v>
      </c>
      <c r="E5521" s="45" t="str">
        <f>VLOOKUP(C5521,PROCV!E$50:G$126,3,0)</f>
        <v>Artes Cênicas e Espetáculos</v>
      </c>
      <c r="F5521" s="1" t="s">
        <v>416</v>
      </c>
      <c r="G5521" s="1" t="s">
        <v>236</v>
      </c>
      <c r="H5521" s="1">
        <v>2013</v>
      </c>
      <c r="I5521" s="60">
        <f>VLOOKUP(H5521,PROCV!E$33:F$44,2,0)</f>
        <v>1.2885864878819728</v>
      </c>
      <c r="J5521" s="71">
        <v>110415</v>
      </c>
      <c r="K5521" s="44">
        <f t="shared" si="86"/>
        <v>142279.27705948803</v>
      </c>
    </row>
    <row r="5522" spans="1:11" s="43" customFormat="1" ht="19.7" customHeight="1" x14ac:dyDescent="0.25">
      <c r="A5522" s="43" t="s">
        <v>159</v>
      </c>
      <c r="B5522" s="1" t="s">
        <v>242</v>
      </c>
      <c r="C5522" s="1" t="s">
        <v>238</v>
      </c>
      <c r="D5522" s="1" t="s">
        <v>237</v>
      </c>
      <c r="E5522" s="45" t="str">
        <f>VLOOKUP(C5522,PROCV!E$50:G$126,3,0)</f>
        <v>Artes Cênicas e Espetáculos</v>
      </c>
      <c r="F5522" s="1" t="s">
        <v>416</v>
      </c>
      <c r="G5522" s="1" t="s">
        <v>236</v>
      </c>
      <c r="H5522" s="1">
        <v>2013</v>
      </c>
      <c r="I5522" s="60">
        <f>VLOOKUP(H5522,PROCV!E$33:F$44,2,0)</f>
        <v>1.2885864878819728</v>
      </c>
      <c r="J5522" s="71">
        <v>13000</v>
      </c>
      <c r="K5522" s="44">
        <f t="shared" si="86"/>
        <v>16751.624342465646</v>
      </c>
    </row>
    <row r="5523" spans="1:11" s="43" customFormat="1" ht="19.7" customHeight="1" x14ac:dyDescent="0.25">
      <c r="A5523" s="43" t="s">
        <v>159</v>
      </c>
      <c r="B5523" s="1" t="s">
        <v>242</v>
      </c>
      <c r="C5523" s="1" t="s">
        <v>330</v>
      </c>
      <c r="D5523" s="1" t="s">
        <v>329</v>
      </c>
      <c r="E5523" s="45" t="str">
        <f>VLOOKUP(C5523,PROCV!E$50:G$126,3,0)</f>
        <v>Educação e Criação em Artes</v>
      </c>
      <c r="F5523" s="1" t="s">
        <v>416</v>
      </c>
      <c r="G5523" s="1" t="s">
        <v>236</v>
      </c>
      <c r="H5523" s="1">
        <v>2013</v>
      </c>
      <c r="I5523" s="60">
        <f>VLOOKUP(H5523,PROCV!E$33:F$44,2,0)</f>
        <v>1.2885864878819728</v>
      </c>
      <c r="J5523" s="71">
        <v>5000</v>
      </c>
      <c r="K5523" s="44">
        <f t="shared" si="86"/>
        <v>6442.9324394098639</v>
      </c>
    </row>
    <row r="5524" spans="1:11" s="43" customFormat="1" ht="19.7" customHeight="1" x14ac:dyDescent="0.25">
      <c r="A5524" s="43" t="s">
        <v>163</v>
      </c>
      <c r="B5524" s="1" t="s">
        <v>316</v>
      </c>
      <c r="C5524" s="1" t="s">
        <v>291</v>
      </c>
      <c r="D5524" s="1" t="s">
        <v>290</v>
      </c>
      <c r="E5524" s="45" t="str">
        <f>VLOOKUP(C5524,PROCV!E$50:G$126,3,0)</f>
        <v>NA</v>
      </c>
      <c r="F5524" s="1" t="s">
        <v>416</v>
      </c>
      <c r="G5524" s="1" t="s">
        <v>236</v>
      </c>
      <c r="H5524" s="1">
        <v>2013</v>
      </c>
      <c r="I5524" s="60">
        <f>VLOOKUP(H5524,PROCV!E$33:F$44,2,0)</f>
        <v>1.2885864878819728</v>
      </c>
      <c r="J5524" s="71">
        <v>150700</v>
      </c>
      <c r="K5524" s="44">
        <f t="shared" si="86"/>
        <v>194189.98372381332</v>
      </c>
    </row>
    <row r="5525" spans="1:11" s="43" customFormat="1" ht="19.7" customHeight="1" x14ac:dyDescent="0.25">
      <c r="A5525" s="43" t="s">
        <v>163</v>
      </c>
      <c r="B5525" s="1" t="s">
        <v>316</v>
      </c>
      <c r="C5525" s="1" t="s">
        <v>291</v>
      </c>
      <c r="D5525" s="1" t="s">
        <v>290</v>
      </c>
      <c r="E5525" s="45" t="str">
        <f>VLOOKUP(C5525,PROCV!E$50:G$126,3,0)</f>
        <v>NA</v>
      </c>
      <c r="F5525" s="1" t="s">
        <v>416</v>
      </c>
      <c r="G5525" s="1" t="s">
        <v>236</v>
      </c>
      <c r="H5525" s="1">
        <v>2013</v>
      </c>
      <c r="I5525" s="60">
        <f>VLOOKUP(H5525,PROCV!E$33:F$44,2,0)</f>
        <v>1.2885864878819728</v>
      </c>
      <c r="J5525" s="71">
        <v>8062</v>
      </c>
      <c r="K5525" s="44">
        <f t="shared" si="86"/>
        <v>10388.584265304466</v>
      </c>
    </row>
    <row r="5526" spans="1:11" s="43" customFormat="1" ht="19.7" customHeight="1" x14ac:dyDescent="0.25">
      <c r="A5526" s="43" t="s">
        <v>163</v>
      </c>
      <c r="B5526" s="1" t="s">
        <v>316</v>
      </c>
      <c r="C5526" s="1" t="s">
        <v>320</v>
      </c>
      <c r="D5526" s="1" t="s">
        <v>319</v>
      </c>
      <c r="E5526" s="45" t="str">
        <f>VLOOKUP(C5526,PROCV!E$50:G$126,3,0)</f>
        <v>Música</v>
      </c>
      <c r="F5526" s="1" t="s">
        <v>416</v>
      </c>
      <c r="G5526" s="1" t="s">
        <v>236</v>
      </c>
      <c r="H5526" s="1">
        <v>2013</v>
      </c>
      <c r="I5526" s="60">
        <f>VLOOKUP(H5526,PROCV!E$33:F$44,2,0)</f>
        <v>1.2885864878819728</v>
      </c>
      <c r="J5526" s="71">
        <v>16570</v>
      </c>
      <c r="K5526" s="44">
        <f t="shared" si="86"/>
        <v>21351.87810420429</v>
      </c>
    </row>
    <row r="5527" spans="1:11" s="43" customFormat="1" ht="19.7" customHeight="1" x14ac:dyDescent="0.25">
      <c r="A5527" s="43" t="s">
        <v>163</v>
      </c>
      <c r="B5527" s="1" t="s">
        <v>316</v>
      </c>
      <c r="C5527" s="1" t="s">
        <v>320</v>
      </c>
      <c r="D5527" s="1" t="s">
        <v>319</v>
      </c>
      <c r="E5527" s="45" t="str">
        <f>VLOOKUP(C5527,PROCV!E$50:G$126,3,0)</f>
        <v>Música</v>
      </c>
      <c r="F5527" s="1" t="s">
        <v>416</v>
      </c>
      <c r="G5527" s="1" t="s">
        <v>236</v>
      </c>
      <c r="H5527" s="1">
        <v>2013</v>
      </c>
      <c r="I5527" s="60">
        <f>VLOOKUP(H5527,PROCV!E$33:F$44,2,0)</f>
        <v>1.2885864878819728</v>
      </c>
      <c r="J5527" s="71">
        <v>29369</v>
      </c>
      <c r="K5527" s="44">
        <f t="shared" si="86"/>
        <v>37844.496562605658</v>
      </c>
    </row>
    <row r="5528" spans="1:11" s="43" customFormat="1" ht="19.7" customHeight="1" x14ac:dyDescent="0.25">
      <c r="A5528" s="43" t="s">
        <v>163</v>
      </c>
      <c r="B5528" s="1" t="s">
        <v>316</v>
      </c>
      <c r="C5528" s="1" t="s">
        <v>289</v>
      </c>
      <c r="D5528" s="1" t="s">
        <v>288</v>
      </c>
      <c r="E5528" s="45" t="str">
        <f>VLOOKUP(C5528,PROCV!E$50:G$126,3,0)</f>
        <v>Editorial</v>
      </c>
      <c r="F5528" s="1" t="s">
        <v>416</v>
      </c>
      <c r="G5528" s="1" t="s">
        <v>236</v>
      </c>
      <c r="H5528" s="1">
        <v>2013</v>
      </c>
      <c r="I5528" s="60">
        <f>VLOOKUP(H5528,PROCV!E$33:F$44,2,0)</f>
        <v>1.2885864878819728</v>
      </c>
      <c r="J5528" s="71">
        <v>39733</v>
      </c>
      <c r="K5528" s="44">
        <f t="shared" si="86"/>
        <v>51199.406923014423</v>
      </c>
    </row>
    <row r="5529" spans="1:11" s="43" customFormat="1" ht="19.7" customHeight="1" x14ac:dyDescent="0.25">
      <c r="A5529" s="43" t="s">
        <v>163</v>
      </c>
      <c r="B5529" s="1" t="s">
        <v>316</v>
      </c>
      <c r="C5529" s="1" t="s">
        <v>289</v>
      </c>
      <c r="D5529" s="1" t="s">
        <v>288</v>
      </c>
      <c r="E5529" s="45" t="str">
        <f>VLOOKUP(C5529,PROCV!E$50:G$126,3,0)</f>
        <v>Editorial</v>
      </c>
      <c r="F5529" s="1" t="s">
        <v>416</v>
      </c>
      <c r="G5529" s="1" t="s">
        <v>236</v>
      </c>
      <c r="H5529" s="1">
        <v>2013</v>
      </c>
      <c r="I5529" s="60">
        <f>VLOOKUP(H5529,PROCV!E$33:F$44,2,0)</f>
        <v>1.2885864878819728</v>
      </c>
      <c r="J5529" s="71">
        <v>71434</v>
      </c>
      <c r="K5529" s="44">
        <f t="shared" si="86"/>
        <v>92048.88717536084</v>
      </c>
    </row>
    <row r="5530" spans="1:11" s="43" customFormat="1" ht="19.7" customHeight="1" x14ac:dyDescent="0.25">
      <c r="A5530" s="43" t="s">
        <v>163</v>
      </c>
      <c r="B5530" s="1" t="s">
        <v>316</v>
      </c>
      <c r="C5530" s="1" t="s">
        <v>287</v>
      </c>
      <c r="D5530" s="1" t="s">
        <v>286</v>
      </c>
      <c r="E5530" s="45" t="str">
        <f>VLOOKUP(C5530,PROCV!E$50:G$126,3,0)</f>
        <v>Música</v>
      </c>
      <c r="F5530" s="1" t="s">
        <v>416</v>
      </c>
      <c r="G5530" s="1" t="s">
        <v>236</v>
      </c>
      <c r="H5530" s="1">
        <v>2013</v>
      </c>
      <c r="I5530" s="60">
        <f>VLOOKUP(H5530,PROCV!E$33:F$44,2,0)</f>
        <v>1.2885864878819728</v>
      </c>
      <c r="J5530" s="71">
        <v>40833</v>
      </c>
      <c r="K5530" s="44">
        <f t="shared" si="86"/>
        <v>52616.852059684599</v>
      </c>
    </row>
    <row r="5531" spans="1:11" s="43" customFormat="1" ht="19.7" customHeight="1" x14ac:dyDescent="0.25">
      <c r="A5531" s="43" t="s">
        <v>163</v>
      </c>
      <c r="B5531" s="1" t="s">
        <v>316</v>
      </c>
      <c r="C5531" s="1" t="s">
        <v>287</v>
      </c>
      <c r="D5531" s="1" t="s">
        <v>286</v>
      </c>
      <c r="E5531" s="45" t="str">
        <f>VLOOKUP(C5531,PROCV!E$50:G$126,3,0)</f>
        <v>Música</v>
      </c>
      <c r="F5531" s="1" t="s">
        <v>416</v>
      </c>
      <c r="G5531" s="1" t="s">
        <v>236</v>
      </c>
      <c r="H5531" s="1">
        <v>2013</v>
      </c>
      <c r="I5531" s="60">
        <f>VLOOKUP(H5531,PROCV!E$33:F$44,2,0)</f>
        <v>1.2885864878819728</v>
      </c>
      <c r="J5531" s="71">
        <v>90232</v>
      </c>
      <c r="K5531" s="44">
        <f t="shared" si="86"/>
        <v>116271.73597456617</v>
      </c>
    </row>
    <row r="5532" spans="1:11" s="43" customFormat="1" ht="19.7" customHeight="1" x14ac:dyDescent="0.25">
      <c r="A5532" s="43" t="s">
        <v>163</v>
      </c>
      <c r="B5532" s="1" t="s">
        <v>316</v>
      </c>
      <c r="C5532" s="1" t="s">
        <v>285</v>
      </c>
      <c r="D5532" s="1" t="s">
        <v>284</v>
      </c>
      <c r="E5532" s="45" t="str">
        <f>VLOOKUP(C5532,PROCV!E$50:G$126,3,0)</f>
        <v>Editorial</v>
      </c>
      <c r="F5532" s="1" t="s">
        <v>416</v>
      </c>
      <c r="G5532" s="1" t="s">
        <v>236</v>
      </c>
      <c r="H5532" s="1">
        <v>2013</v>
      </c>
      <c r="I5532" s="60">
        <f>VLOOKUP(H5532,PROCV!E$33:F$44,2,0)</f>
        <v>1.2885864878819728</v>
      </c>
      <c r="J5532" s="71">
        <v>72454</v>
      </c>
      <c r="K5532" s="44">
        <f t="shared" si="86"/>
        <v>93363.245393000456</v>
      </c>
    </row>
    <row r="5533" spans="1:11" s="43" customFormat="1" ht="19.7" customHeight="1" x14ac:dyDescent="0.25">
      <c r="A5533" s="43" t="s">
        <v>163</v>
      </c>
      <c r="B5533" s="1" t="s">
        <v>316</v>
      </c>
      <c r="C5533" s="1" t="s">
        <v>285</v>
      </c>
      <c r="D5533" s="1" t="s">
        <v>284</v>
      </c>
      <c r="E5533" s="45" t="str">
        <f>VLOOKUP(C5533,PROCV!E$50:G$126,3,0)</f>
        <v>Editorial</v>
      </c>
      <c r="F5533" s="1" t="s">
        <v>416</v>
      </c>
      <c r="G5533" s="1" t="s">
        <v>236</v>
      </c>
      <c r="H5533" s="1">
        <v>2013</v>
      </c>
      <c r="I5533" s="60">
        <f>VLOOKUP(H5533,PROCV!E$33:F$44,2,0)</f>
        <v>1.2885864878819728</v>
      </c>
      <c r="J5533" s="71">
        <v>73488</v>
      </c>
      <c r="K5533" s="44">
        <f t="shared" si="86"/>
        <v>94695.643821470425</v>
      </c>
    </row>
    <row r="5534" spans="1:11" s="43" customFormat="1" ht="19.7" customHeight="1" x14ac:dyDescent="0.25">
      <c r="A5534" s="43" t="s">
        <v>163</v>
      </c>
      <c r="B5534" s="1" t="s">
        <v>316</v>
      </c>
      <c r="C5534" s="1" t="s">
        <v>285</v>
      </c>
      <c r="D5534" s="1" t="s">
        <v>284</v>
      </c>
      <c r="E5534" s="45" t="str">
        <f>VLOOKUP(C5534,PROCV!E$50:G$126,3,0)</f>
        <v>Editorial</v>
      </c>
      <c r="F5534" s="1" t="s">
        <v>416</v>
      </c>
      <c r="G5534" s="1" t="s">
        <v>265</v>
      </c>
      <c r="H5534" s="1">
        <v>2013</v>
      </c>
      <c r="I5534" s="60">
        <f>VLOOKUP(H5534,PROCV!E$33:F$44,2,0)</f>
        <v>1.2885864878819728</v>
      </c>
      <c r="J5534" s="71">
        <v>15677</v>
      </c>
      <c r="K5534" s="44">
        <f t="shared" si="86"/>
        <v>20201.170370525688</v>
      </c>
    </row>
    <row r="5535" spans="1:11" s="43" customFormat="1" ht="19.7" customHeight="1" x14ac:dyDescent="0.25">
      <c r="A5535" s="43" t="s">
        <v>163</v>
      </c>
      <c r="B5535" s="1" t="s">
        <v>316</v>
      </c>
      <c r="C5535" s="1" t="s">
        <v>285</v>
      </c>
      <c r="D5535" s="1" t="s">
        <v>284</v>
      </c>
      <c r="E5535" s="45" t="str">
        <f>VLOOKUP(C5535,PROCV!E$50:G$126,3,0)</f>
        <v>Editorial</v>
      </c>
      <c r="F5535" s="1" t="s">
        <v>416</v>
      </c>
      <c r="G5535" s="1" t="s">
        <v>236</v>
      </c>
      <c r="H5535" s="1">
        <v>2013</v>
      </c>
      <c r="I5535" s="60">
        <f>VLOOKUP(H5535,PROCV!E$33:F$44,2,0)</f>
        <v>1.2885864878819728</v>
      </c>
      <c r="J5535" s="71">
        <v>152035</v>
      </c>
      <c r="K5535" s="44">
        <f t="shared" si="86"/>
        <v>195910.24668513573</v>
      </c>
    </row>
    <row r="5536" spans="1:11" s="43" customFormat="1" ht="19.7" customHeight="1" x14ac:dyDescent="0.25">
      <c r="A5536" s="43" t="s">
        <v>163</v>
      </c>
      <c r="B5536" s="1" t="s">
        <v>316</v>
      </c>
      <c r="C5536" s="1" t="s">
        <v>281</v>
      </c>
      <c r="D5536" s="1" t="s">
        <v>280</v>
      </c>
      <c r="E5536" s="45" t="str">
        <f>VLOOKUP(C5536,PROCV!E$50:G$126,3,0)</f>
        <v>Música</v>
      </c>
      <c r="F5536" s="1" t="s">
        <v>416</v>
      </c>
      <c r="G5536" s="1" t="s">
        <v>236</v>
      </c>
      <c r="H5536" s="1">
        <v>2013</v>
      </c>
      <c r="I5536" s="60">
        <f>VLOOKUP(H5536,PROCV!E$33:F$44,2,0)</f>
        <v>1.2885864878819728</v>
      </c>
      <c r="J5536" s="71">
        <v>11448</v>
      </c>
      <c r="K5536" s="44">
        <f t="shared" si="86"/>
        <v>14751.738113272824</v>
      </c>
    </row>
    <row r="5537" spans="1:11" s="43" customFormat="1" ht="19.7" customHeight="1" x14ac:dyDescent="0.25">
      <c r="A5537" s="43" t="s">
        <v>163</v>
      </c>
      <c r="B5537" s="1" t="s">
        <v>316</v>
      </c>
      <c r="C5537" s="1" t="s">
        <v>281</v>
      </c>
      <c r="D5537" s="1" t="s">
        <v>280</v>
      </c>
      <c r="E5537" s="45" t="str">
        <f>VLOOKUP(C5537,PROCV!E$50:G$126,3,0)</f>
        <v>Música</v>
      </c>
      <c r="F5537" s="1" t="s">
        <v>416</v>
      </c>
      <c r="G5537" s="1" t="s">
        <v>236</v>
      </c>
      <c r="H5537" s="1">
        <v>2013</v>
      </c>
      <c r="I5537" s="60">
        <f>VLOOKUP(H5537,PROCV!E$33:F$44,2,0)</f>
        <v>1.2885864878819728</v>
      </c>
      <c r="J5537" s="71">
        <v>45084</v>
      </c>
      <c r="K5537" s="44">
        <f t="shared" si="86"/>
        <v>58094.633219670861</v>
      </c>
    </row>
    <row r="5538" spans="1:11" s="43" customFormat="1" ht="19.7" customHeight="1" x14ac:dyDescent="0.25">
      <c r="A5538" s="43" t="s">
        <v>163</v>
      </c>
      <c r="B5538" s="1" t="s">
        <v>316</v>
      </c>
      <c r="C5538" s="1" t="s">
        <v>281</v>
      </c>
      <c r="D5538" s="1" t="s">
        <v>280</v>
      </c>
      <c r="E5538" s="45" t="str">
        <f>VLOOKUP(C5538,PROCV!E$50:G$126,3,0)</f>
        <v>Música</v>
      </c>
      <c r="F5538" s="1" t="s">
        <v>416</v>
      </c>
      <c r="G5538" s="1" t="s">
        <v>236</v>
      </c>
      <c r="H5538" s="1">
        <v>2013</v>
      </c>
      <c r="I5538" s="60">
        <f>VLOOKUP(H5538,PROCV!E$33:F$44,2,0)</f>
        <v>1.2885864878819728</v>
      </c>
      <c r="J5538" s="71">
        <v>46861</v>
      </c>
      <c r="K5538" s="44">
        <f t="shared" si="86"/>
        <v>60384.451408637127</v>
      </c>
    </row>
    <row r="5539" spans="1:11" s="43" customFormat="1" ht="19.7" customHeight="1" x14ac:dyDescent="0.25">
      <c r="A5539" s="43" t="s">
        <v>163</v>
      </c>
      <c r="B5539" s="1" t="s">
        <v>316</v>
      </c>
      <c r="C5539" s="1" t="s">
        <v>277</v>
      </c>
      <c r="D5539" s="1" t="s">
        <v>276</v>
      </c>
      <c r="E5539" s="45" t="str">
        <f>VLOOKUP(C5539,PROCV!E$50:G$126,3,0)</f>
        <v>Editorial</v>
      </c>
      <c r="F5539" s="1" t="s">
        <v>416</v>
      </c>
      <c r="G5539" s="1" t="s">
        <v>236</v>
      </c>
      <c r="H5539" s="1">
        <v>2013</v>
      </c>
      <c r="I5539" s="60">
        <f>VLOOKUP(H5539,PROCV!E$33:F$44,2,0)</f>
        <v>1.2885864878819728</v>
      </c>
      <c r="J5539" s="71">
        <v>53285</v>
      </c>
      <c r="K5539" s="44">
        <f t="shared" si="86"/>
        <v>68662.331006790919</v>
      </c>
    </row>
    <row r="5540" spans="1:11" s="43" customFormat="1" ht="19.7" customHeight="1" x14ac:dyDescent="0.25">
      <c r="A5540" s="43" t="s">
        <v>163</v>
      </c>
      <c r="B5540" s="1" t="s">
        <v>316</v>
      </c>
      <c r="C5540" s="1" t="s">
        <v>275</v>
      </c>
      <c r="D5540" s="1" t="s">
        <v>274</v>
      </c>
      <c r="E5540" s="45" t="str">
        <f>VLOOKUP(C5540,PROCV!E$50:G$126,3,0)</f>
        <v>Editorial</v>
      </c>
      <c r="F5540" s="1" t="s">
        <v>416</v>
      </c>
      <c r="G5540" s="1" t="s">
        <v>236</v>
      </c>
      <c r="H5540" s="1">
        <v>2013</v>
      </c>
      <c r="I5540" s="60">
        <f>VLOOKUP(H5540,PROCV!E$33:F$44,2,0)</f>
        <v>1.2885864878819728</v>
      </c>
      <c r="J5540" s="1">
        <v>725</v>
      </c>
      <c r="K5540" s="44">
        <f t="shared" si="86"/>
        <v>934.22520371443034</v>
      </c>
    </row>
    <row r="5541" spans="1:11" s="43" customFormat="1" ht="19.7" customHeight="1" x14ac:dyDescent="0.25">
      <c r="A5541" s="43" t="s">
        <v>163</v>
      </c>
      <c r="B5541" s="1" t="s">
        <v>316</v>
      </c>
      <c r="C5541" s="1" t="s">
        <v>275</v>
      </c>
      <c r="D5541" s="1" t="s">
        <v>274</v>
      </c>
      <c r="E5541" s="45" t="str">
        <f>VLOOKUP(C5541,PROCV!E$50:G$126,3,0)</f>
        <v>Editorial</v>
      </c>
      <c r="F5541" s="1" t="s">
        <v>416</v>
      </c>
      <c r="G5541" s="1" t="s">
        <v>236</v>
      </c>
      <c r="H5541" s="1">
        <v>2013</v>
      </c>
      <c r="I5541" s="60">
        <f>VLOOKUP(H5541,PROCV!E$33:F$44,2,0)</f>
        <v>1.2885864878819728</v>
      </c>
      <c r="J5541" s="71">
        <v>86196</v>
      </c>
      <c r="K5541" s="44">
        <f t="shared" si="86"/>
        <v>111071.00090947453</v>
      </c>
    </row>
    <row r="5542" spans="1:11" s="43" customFormat="1" ht="19.7" customHeight="1" x14ac:dyDescent="0.25">
      <c r="A5542" s="43" t="s">
        <v>163</v>
      </c>
      <c r="B5542" s="1" t="s">
        <v>316</v>
      </c>
      <c r="C5542" s="1" t="s">
        <v>307</v>
      </c>
      <c r="D5542" s="1" t="s">
        <v>306</v>
      </c>
      <c r="E5542" s="45" t="str">
        <f>VLOOKUP(C5542,PROCV!E$50:G$126,3,0)</f>
        <v>NA</v>
      </c>
      <c r="F5542" s="1" t="s">
        <v>416</v>
      </c>
      <c r="G5542" s="1" t="s">
        <v>236</v>
      </c>
      <c r="H5542" s="1">
        <v>2013</v>
      </c>
      <c r="I5542" s="60">
        <f>VLOOKUP(H5542,PROCV!E$33:F$44,2,0)</f>
        <v>1.2885864878819728</v>
      </c>
      <c r="J5542" s="71">
        <v>29244</v>
      </c>
      <c r="K5542" s="44">
        <f t="shared" si="86"/>
        <v>37683.423251620414</v>
      </c>
    </row>
    <row r="5543" spans="1:11" s="43" customFormat="1" ht="19.7" customHeight="1" x14ac:dyDescent="0.25">
      <c r="A5543" s="43" t="s">
        <v>163</v>
      </c>
      <c r="B5543" s="1" t="s">
        <v>316</v>
      </c>
      <c r="C5543" s="1" t="s">
        <v>307</v>
      </c>
      <c r="D5543" s="1" t="s">
        <v>306</v>
      </c>
      <c r="E5543" s="45" t="str">
        <f>VLOOKUP(C5543,PROCV!E$50:G$126,3,0)</f>
        <v>NA</v>
      </c>
      <c r="F5543" s="1" t="s">
        <v>416</v>
      </c>
      <c r="G5543" s="1" t="s">
        <v>236</v>
      </c>
      <c r="H5543" s="1">
        <v>2013</v>
      </c>
      <c r="I5543" s="60">
        <f>VLOOKUP(H5543,PROCV!E$33:F$44,2,0)</f>
        <v>1.2885864878819728</v>
      </c>
      <c r="J5543" s="71">
        <v>41699</v>
      </c>
      <c r="K5543" s="44">
        <f t="shared" si="86"/>
        <v>53732.767958190387</v>
      </c>
    </row>
    <row r="5544" spans="1:11" s="43" customFormat="1" ht="19.7" customHeight="1" x14ac:dyDescent="0.25">
      <c r="A5544" s="43" t="s">
        <v>163</v>
      </c>
      <c r="B5544" s="1" t="s">
        <v>316</v>
      </c>
      <c r="C5544" s="1" t="s">
        <v>273</v>
      </c>
      <c r="D5544" s="1" t="s">
        <v>272</v>
      </c>
      <c r="E5544" s="45" t="str">
        <f>VLOOKUP(C5544,PROCV!E$50:G$126,3,0)</f>
        <v>Editorial</v>
      </c>
      <c r="F5544" s="1" t="s">
        <v>416</v>
      </c>
      <c r="G5544" s="1" t="s">
        <v>236</v>
      </c>
      <c r="H5544" s="1">
        <v>2013</v>
      </c>
      <c r="I5544" s="60">
        <f>VLOOKUP(H5544,PROCV!E$33:F$44,2,0)</f>
        <v>1.2885864878819728</v>
      </c>
      <c r="J5544" s="71">
        <v>139031</v>
      </c>
      <c r="K5544" s="44">
        <f t="shared" si="86"/>
        <v>179153.46799671857</v>
      </c>
    </row>
    <row r="5545" spans="1:11" s="43" customFormat="1" ht="19.7" customHeight="1" x14ac:dyDescent="0.25">
      <c r="A5545" s="43" t="s">
        <v>163</v>
      </c>
      <c r="B5545" s="1" t="s">
        <v>316</v>
      </c>
      <c r="C5545" s="1" t="s">
        <v>271</v>
      </c>
      <c r="D5545" s="1" t="s">
        <v>270</v>
      </c>
      <c r="E5545" s="45" t="str">
        <f>VLOOKUP(C5545,PROCV!E$50:G$126,3,0)</f>
        <v>Editorial</v>
      </c>
      <c r="F5545" s="1" t="s">
        <v>416</v>
      </c>
      <c r="G5545" s="1" t="s">
        <v>236</v>
      </c>
      <c r="H5545" s="1">
        <v>2013</v>
      </c>
      <c r="I5545" s="60">
        <f>VLOOKUP(H5545,PROCV!E$33:F$44,2,0)</f>
        <v>1.2885864878819728</v>
      </c>
      <c r="J5545" s="71">
        <v>54218</v>
      </c>
      <c r="K5545" s="44">
        <f t="shared" si="86"/>
        <v>69864.582199984798</v>
      </c>
    </row>
    <row r="5546" spans="1:11" s="43" customFormat="1" ht="19.7" customHeight="1" x14ac:dyDescent="0.25">
      <c r="A5546" s="43" t="s">
        <v>163</v>
      </c>
      <c r="B5546" s="1" t="s">
        <v>316</v>
      </c>
      <c r="C5546" s="1" t="s">
        <v>271</v>
      </c>
      <c r="D5546" s="1" t="s">
        <v>270</v>
      </c>
      <c r="E5546" s="45" t="str">
        <f>VLOOKUP(C5546,PROCV!E$50:G$126,3,0)</f>
        <v>Editorial</v>
      </c>
      <c r="F5546" s="1" t="s">
        <v>416</v>
      </c>
      <c r="G5546" s="1" t="s">
        <v>236</v>
      </c>
      <c r="H5546" s="1">
        <v>2013</v>
      </c>
      <c r="I5546" s="60">
        <f>VLOOKUP(H5546,PROCV!E$33:F$44,2,0)</f>
        <v>1.2885864878819728</v>
      </c>
      <c r="J5546" s="71">
        <v>1395</v>
      </c>
      <c r="K5546" s="44">
        <f t="shared" si="86"/>
        <v>1797.5781505953521</v>
      </c>
    </row>
    <row r="5547" spans="1:11" s="43" customFormat="1" ht="19.7" customHeight="1" x14ac:dyDescent="0.25">
      <c r="A5547" s="43" t="s">
        <v>163</v>
      </c>
      <c r="B5547" s="1" t="s">
        <v>316</v>
      </c>
      <c r="C5547" s="1" t="s">
        <v>269</v>
      </c>
      <c r="D5547" s="1" t="s">
        <v>268</v>
      </c>
      <c r="E5547" s="45" t="str">
        <f>VLOOKUP(C5547,PROCV!E$50:G$126,3,0)</f>
        <v>NA</v>
      </c>
      <c r="F5547" s="1" t="s">
        <v>416</v>
      </c>
      <c r="G5547" s="1" t="s">
        <v>236</v>
      </c>
      <c r="H5547" s="1">
        <v>2013</v>
      </c>
      <c r="I5547" s="60">
        <f>VLOOKUP(H5547,PROCV!E$33:F$44,2,0)</f>
        <v>1.2885864878819728</v>
      </c>
      <c r="J5547" s="71">
        <v>23503</v>
      </c>
      <c r="K5547" s="44">
        <f t="shared" si="86"/>
        <v>30285.648224690009</v>
      </c>
    </row>
    <row r="5548" spans="1:11" s="43" customFormat="1" ht="19.7" customHeight="1" x14ac:dyDescent="0.25">
      <c r="A5548" s="43" t="s">
        <v>163</v>
      </c>
      <c r="B5548" s="1" t="s">
        <v>316</v>
      </c>
      <c r="C5548" s="1" t="s">
        <v>269</v>
      </c>
      <c r="D5548" s="1" t="s">
        <v>268</v>
      </c>
      <c r="E5548" s="45" t="str">
        <f>VLOOKUP(C5548,PROCV!E$50:G$126,3,0)</f>
        <v>NA</v>
      </c>
      <c r="F5548" s="1" t="s">
        <v>416</v>
      </c>
      <c r="G5548" s="1" t="s">
        <v>236</v>
      </c>
      <c r="H5548" s="1">
        <v>2013</v>
      </c>
      <c r="I5548" s="60">
        <f>VLOOKUP(H5548,PROCV!E$33:F$44,2,0)</f>
        <v>1.2885864878819728</v>
      </c>
      <c r="J5548" s="71">
        <v>100001</v>
      </c>
      <c r="K5548" s="44">
        <f t="shared" si="86"/>
        <v>128859.93737468516</v>
      </c>
    </row>
    <row r="5549" spans="1:11" s="43" customFormat="1" ht="19.7" customHeight="1" x14ac:dyDescent="0.25">
      <c r="A5549" s="43" t="s">
        <v>163</v>
      </c>
      <c r="B5549" s="1" t="s">
        <v>316</v>
      </c>
      <c r="C5549" s="1" t="s">
        <v>269</v>
      </c>
      <c r="D5549" s="1" t="s">
        <v>268</v>
      </c>
      <c r="E5549" s="45" t="str">
        <f>VLOOKUP(C5549,PROCV!E$50:G$126,3,0)</f>
        <v>NA</v>
      </c>
      <c r="F5549" s="1" t="s">
        <v>416</v>
      </c>
      <c r="G5549" s="1" t="s">
        <v>236</v>
      </c>
      <c r="H5549" s="1">
        <v>2013</v>
      </c>
      <c r="I5549" s="60">
        <f>VLOOKUP(H5549,PROCV!E$33:F$44,2,0)</f>
        <v>1.2885864878819728</v>
      </c>
      <c r="J5549" s="71">
        <v>29064</v>
      </c>
      <c r="K5549" s="44">
        <f t="shared" si="86"/>
        <v>37451.477683801655</v>
      </c>
    </row>
    <row r="5550" spans="1:11" s="43" customFormat="1" ht="19.7" customHeight="1" x14ac:dyDescent="0.25">
      <c r="A5550" s="43" t="s">
        <v>163</v>
      </c>
      <c r="B5550" s="1" t="s">
        <v>316</v>
      </c>
      <c r="C5550" s="1" t="s">
        <v>269</v>
      </c>
      <c r="D5550" s="1" t="s">
        <v>268</v>
      </c>
      <c r="E5550" s="45" t="str">
        <f>VLOOKUP(C5550,PROCV!E$50:G$126,3,0)</f>
        <v>NA</v>
      </c>
      <c r="F5550" s="1" t="s">
        <v>416</v>
      </c>
      <c r="G5550" s="1" t="s">
        <v>236</v>
      </c>
      <c r="H5550" s="1">
        <v>2013</v>
      </c>
      <c r="I5550" s="60">
        <f>VLOOKUP(H5550,PROCV!E$33:F$44,2,0)</f>
        <v>1.2885864878819728</v>
      </c>
      <c r="J5550" s="71">
        <v>318387</v>
      </c>
      <c r="K5550" s="44">
        <f t="shared" si="86"/>
        <v>410269.18611727766</v>
      </c>
    </row>
    <row r="5551" spans="1:11" s="43" customFormat="1" ht="19.7" customHeight="1" x14ac:dyDescent="0.25">
      <c r="A5551" s="43" t="s">
        <v>163</v>
      </c>
      <c r="B5551" s="1" t="s">
        <v>316</v>
      </c>
      <c r="C5551" s="1" t="s">
        <v>297</v>
      </c>
      <c r="D5551" s="1" t="s">
        <v>296</v>
      </c>
      <c r="E5551" s="45" t="str">
        <f>VLOOKUP(C5551,PROCV!E$50:G$126,3,0)</f>
        <v>Audiovisual</v>
      </c>
      <c r="F5551" s="1" t="s">
        <v>416</v>
      </c>
      <c r="G5551" s="1" t="s">
        <v>236</v>
      </c>
      <c r="H5551" s="1">
        <v>2013</v>
      </c>
      <c r="I5551" s="60">
        <f>VLOOKUP(H5551,PROCV!E$33:F$44,2,0)</f>
        <v>1.2885864878819728</v>
      </c>
      <c r="J5551" s="71">
        <v>154418</v>
      </c>
      <c r="K5551" s="44">
        <f t="shared" si="86"/>
        <v>198980.94828575847</v>
      </c>
    </row>
    <row r="5552" spans="1:11" s="43" customFormat="1" ht="19.7" customHeight="1" x14ac:dyDescent="0.25">
      <c r="A5552" s="43" t="s">
        <v>163</v>
      </c>
      <c r="B5552" s="1" t="s">
        <v>316</v>
      </c>
      <c r="C5552" s="1" t="s">
        <v>297</v>
      </c>
      <c r="D5552" s="1" t="s">
        <v>296</v>
      </c>
      <c r="E5552" s="45" t="str">
        <f>VLOOKUP(C5552,PROCV!E$50:G$126,3,0)</f>
        <v>Audiovisual</v>
      </c>
      <c r="F5552" s="1" t="s">
        <v>416</v>
      </c>
      <c r="G5552" s="1" t="s">
        <v>236</v>
      </c>
      <c r="H5552" s="1">
        <v>2013</v>
      </c>
      <c r="I5552" s="60">
        <f>VLOOKUP(H5552,PROCV!E$33:F$44,2,0)</f>
        <v>1.2885864878819728</v>
      </c>
      <c r="J5552" s="71">
        <v>120000</v>
      </c>
      <c r="K5552" s="44">
        <f t="shared" si="86"/>
        <v>154630.37854583675</v>
      </c>
    </row>
    <row r="5553" spans="1:11" s="43" customFormat="1" ht="19.7" customHeight="1" x14ac:dyDescent="0.25">
      <c r="A5553" s="43" t="s">
        <v>163</v>
      </c>
      <c r="B5553" s="1" t="s">
        <v>316</v>
      </c>
      <c r="C5553" s="1" t="s">
        <v>297</v>
      </c>
      <c r="D5553" s="1" t="s">
        <v>296</v>
      </c>
      <c r="E5553" s="45" t="str">
        <f>VLOOKUP(C5553,PROCV!E$50:G$126,3,0)</f>
        <v>Audiovisual</v>
      </c>
      <c r="F5553" s="1" t="s">
        <v>416</v>
      </c>
      <c r="G5553" s="1" t="s">
        <v>236</v>
      </c>
      <c r="H5553" s="1">
        <v>2013</v>
      </c>
      <c r="I5553" s="60">
        <f>VLOOKUP(H5553,PROCV!E$33:F$44,2,0)</f>
        <v>1.2885864878819728</v>
      </c>
      <c r="J5553" s="71">
        <v>41693</v>
      </c>
      <c r="K5553" s="44">
        <f t="shared" si="86"/>
        <v>53725.036439263095</v>
      </c>
    </row>
    <row r="5554" spans="1:11" s="43" customFormat="1" ht="19.7" customHeight="1" x14ac:dyDescent="0.25">
      <c r="A5554" s="43" t="s">
        <v>163</v>
      </c>
      <c r="B5554" s="1" t="s">
        <v>316</v>
      </c>
      <c r="C5554" s="1" t="s">
        <v>256</v>
      </c>
      <c r="D5554" s="1" t="s">
        <v>255</v>
      </c>
      <c r="E5554" s="45" t="str">
        <f>VLOOKUP(C5554,PROCV!E$50:G$126,3,0)</f>
        <v>Audiovisual</v>
      </c>
      <c r="F5554" s="1" t="s">
        <v>416</v>
      </c>
      <c r="G5554" s="1" t="s">
        <v>236</v>
      </c>
      <c r="H5554" s="1">
        <v>2013</v>
      </c>
      <c r="I5554" s="60">
        <f>VLOOKUP(H5554,PROCV!E$33:F$44,2,0)</f>
        <v>1.2885864878819728</v>
      </c>
      <c r="J5554" s="71">
        <v>9304</v>
      </c>
      <c r="K5554" s="44">
        <f t="shared" si="86"/>
        <v>11989.008683253875</v>
      </c>
    </row>
    <row r="5555" spans="1:11" s="43" customFormat="1" ht="19.7" customHeight="1" x14ac:dyDescent="0.25">
      <c r="A5555" s="43" t="s">
        <v>163</v>
      </c>
      <c r="B5555" s="1" t="s">
        <v>316</v>
      </c>
      <c r="C5555" s="1" t="s">
        <v>256</v>
      </c>
      <c r="D5555" s="1" t="s">
        <v>255</v>
      </c>
      <c r="E5555" s="45" t="str">
        <f>VLOOKUP(C5555,PROCV!E$50:G$126,3,0)</f>
        <v>Audiovisual</v>
      </c>
      <c r="F5555" s="1" t="s">
        <v>416</v>
      </c>
      <c r="G5555" s="1" t="s">
        <v>236</v>
      </c>
      <c r="H5555" s="1">
        <v>2013</v>
      </c>
      <c r="I5555" s="60">
        <f>VLOOKUP(H5555,PROCV!E$33:F$44,2,0)</f>
        <v>1.2885864878819728</v>
      </c>
      <c r="J5555" s="71">
        <v>87209</v>
      </c>
      <c r="K5555" s="44">
        <f t="shared" si="86"/>
        <v>112376.33902169896</v>
      </c>
    </row>
    <row r="5556" spans="1:11" s="43" customFormat="1" ht="19.7" customHeight="1" x14ac:dyDescent="0.25">
      <c r="A5556" s="43" t="s">
        <v>163</v>
      </c>
      <c r="B5556" s="1" t="s">
        <v>316</v>
      </c>
      <c r="C5556" s="1" t="s">
        <v>254</v>
      </c>
      <c r="D5556" s="1" t="s">
        <v>253</v>
      </c>
      <c r="E5556" s="45" t="str">
        <f>VLOOKUP(C5556,PROCV!E$50:G$126,3,0)</f>
        <v>Música</v>
      </c>
      <c r="F5556" s="1" t="s">
        <v>416</v>
      </c>
      <c r="G5556" s="1" t="s">
        <v>236</v>
      </c>
      <c r="H5556" s="1">
        <v>2013</v>
      </c>
      <c r="I5556" s="60">
        <f>VLOOKUP(H5556,PROCV!E$33:F$44,2,0)</f>
        <v>1.2885864878819728</v>
      </c>
      <c r="J5556" s="71">
        <v>263500</v>
      </c>
      <c r="K5556" s="44">
        <f t="shared" si="86"/>
        <v>339542.53955689986</v>
      </c>
    </row>
    <row r="5557" spans="1:11" s="43" customFormat="1" ht="19.7" customHeight="1" x14ac:dyDescent="0.25">
      <c r="A5557" s="43" t="s">
        <v>163</v>
      </c>
      <c r="B5557" s="1" t="s">
        <v>316</v>
      </c>
      <c r="C5557" s="1" t="s">
        <v>252</v>
      </c>
      <c r="D5557" s="1" t="s">
        <v>251</v>
      </c>
      <c r="E5557" s="45" t="str">
        <f>VLOOKUP(C5557,PROCV!E$50:G$126,3,0)</f>
        <v>Audiovisual</v>
      </c>
      <c r="F5557" s="1" t="s">
        <v>416</v>
      </c>
      <c r="G5557" s="1" t="s">
        <v>236</v>
      </c>
      <c r="H5557" s="1">
        <v>2013</v>
      </c>
      <c r="I5557" s="60">
        <f>VLOOKUP(H5557,PROCV!E$33:F$44,2,0)</f>
        <v>1.2885864878819728</v>
      </c>
      <c r="J5557" s="71">
        <v>31220</v>
      </c>
      <c r="K5557" s="44">
        <f t="shared" si="86"/>
        <v>40229.670151675193</v>
      </c>
    </row>
    <row r="5558" spans="1:11" s="43" customFormat="1" ht="19.7" customHeight="1" x14ac:dyDescent="0.25">
      <c r="A5558" s="43" t="s">
        <v>163</v>
      </c>
      <c r="B5558" s="1" t="s">
        <v>316</v>
      </c>
      <c r="C5558" s="1" t="s">
        <v>252</v>
      </c>
      <c r="D5558" s="1" t="s">
        <v>251</v>
      </c>
      <c r="E5558" s="45" t="str">
        <f>VLOOKUP(C5558,PROCV!E$50:G$126,3,0)</f>
        <v>Audiovisual</v>
      </c>
      <c r="F5558" s="1" t="s">
        <v>416</v>
      </c>
      <c r="G5558" s="1" t="s">
        <v>236</v>
      </c>
      <c r="H5558" s="1">
        <v>2013</v>
      </c>
      <c r="I5558" s="60">
        <f>VLOOKUP(H5558,PROCV!E$33:F$44,2,0)</f>
        <v>1.2885864878819728</v>
      </c>
      <c r="J5558" s="71">
        <v>14198</v>
      </c>
      <c r="K5558" s="44">
        <f t="shared" si="86"/>
        <v>18295.350954948251</v>
      </c>
    </row>
    <row r="5559" spans="1:11" s="43" customFormat="1" ht="19.7" customHeight="1" x14ac:dyDescent="0.25">
      <c r="A5559" s="43" t="s">
        <v>163</v>
      </c>
      <c r="B5559" s="1" t="s">
        <v>316</v>
      </c>
      <c r="C5559" s="1" t="s">
        <v>250</v>
      </c>
      <c r="D5559" s="1" t="s">
        <v>249</v>
      </c>
      <c r="E5559" s="45" t="str">
        <f>VLOOKUP(C5559,PROCV!E$50:G$126,3,0)</f>
        <v>Audiovisual</v>
      </c>
      <c r="F5559" s="1" t="s">
        <v>416</v>
      </c>
      <c r="G5559" s="1" t="s">
        <v>236</v>
      </c>
      <c r="H5559" s="1">
        <v>2013</v>
      </c>
      <c r="I5559" s="60">
        <f>VLOOKUP(H5559,PROCV!E$33:F$44,2,0)</f>
        <v>1.2885864878819728</v>
      </c>
      <c r="J5559" s="71">
        <v>30158</v>
      </c>
      <c r="K5559" s="44">
        <f t="shared" si="86"/>
        <v>38861.191301544539</v>
      </c>
    </row>
    <row r="5560" spans="1:11" s="43" customFormat="1" ht="19.7" customHeight="1" x14ac:dyDescent="0.25">
      <c r="A5560" s="43" t="s">
        <v>163</v>
      </c>
      <c r="B5560" s="1" t="s">
        <v>316</v>
      </c>
      <c r="C5560" s="1" t="s">
        <v>295</v>
      </c>
      <c r="D5560" s="1" t="s">
        <v>294</v>
      </c>
      <c r="E5560" s="45" t="str">
        <f>VLOOKUP(C5560,PROCV!E$50:G$126,3,0)</f>
        <v>Educação e Criação em Artes</v>
      </c>
      <c r="F5560" s="1" t="s">
        <v>416</v>
      </c>
      <c r="G5560" s="1" t="s">
        <v>236</v>
      </c>
      <c r="H5560" s="1">
        <v>2013</v>
      </c>
      <c r="I5560" s="60">
        <f>VLOOKUP(H5560,PROCV!E$33:F$44,2,0)</f>
        <v>1.2885864878819728</v>
      </c>
      <c r="J5560" s="71">
        <v>71140</v>
      </c>
      <c r="K5560" s="44">
        <f t="shared" si="86"/>
        <v>91670.042747923551</v>
      </c>
    </row>
    <row r="5561" spans="1:11" s="43" customFormat="1" ht="19.7" customHeight="1" x14ac:dyDescent="0.25">
      <c r="A5561" s="43" t="s">
        <v>163</v>
      </c>
      <c r="B5561" s="1" t="s">
        <v>316</v>
      </c>
      <c r="C5561" s="1" t="s">
        <v>246</v>
      </c>
      <c r="D5561" s="1" t="s">
        <v>245</v>
      </c>
      <c r="E5561" s="45" t="str">
        <f>VLOOKUP(C5561,PROCV!E$50:G$126,3,0)</f>
        <v>Artes Cênicas e Espetáculos</v>
      </c>
      <c r="F5561" s="1" t="s">
        <v>416</v>
      </c>
      <c r="G5561" s="1" t="s">
        <v>236</v>
      </c>
      <c r="H5561" s="1">
        <v>2013</v>
      </c>
      <c r="I5561" s="60">
        <f>VLOOKUP(H5561,PROCV!E$33:F$44,2,0)</f>
        <v>1.2885864878819728</v>
      </c>
      <c r="J5561" s="71">
        <v>735300</v>
      </c>
      <c r="K5561" s="44">
        <f t="shared" si="86"/>
        <v>947497.64453961467</v>
      </c>
    </row>
    <row r="5562" spans="1:11" s="43" customFormat="1" ht="19.7" customHeight="1" x14ac:dyDescent="0.25">
      <c r="A5562" s="43" t="s">
        <v>163</v>
      </c>
      <c r="B5562" s="1" t="s">
        <v>316</v>
      </c>
      <c r="C5562" s="1" t="s">
        <v>238</v>
      </c>
      <c r="D5562" s="1" t="s">
        <v>237</v>
      </c>
      <c r="E5562" s="45" t="str">
        <f>VLOOKUP(C5562,PROCV!E$50:G$126,3,0)</f>
        <v>Artes Cênicas e Espetáculos</v>
      </c>
      <c r="F5562" s="1" t="s">
        <v>416</v>
      </c>
      <c r="G5562" s="1" t="s">
        <v>236</v>
      </c>
      <c r="H5562" s="1">
        <v>2013</v>
      </c>
      <c r="I5562" s="60">
        <f>VLOOKUP(H5562,PROCV!E$33:F$44,2,0)</f>
        <v>1.2885864878819728</v>
      </c>
      <c r="J5562" s="71">
        <v>438000</v>
      </c>
      <c r="K5562" s="44">
        <f t="shared" si="86"/>
        <v>564400.88169230404</v>
      </c>
    </row>
    <row r="5563" spans="1:11" s="43" customFormat="1" ht="19.7" customHeight="1" x14ac:dyDescent="0.25">
      <c r="A5563" s="43" t="s">
        <v>163</v>
      </c>
      <c r="B5563" s="1" t="s">
        <v>316</v>
      </c>
      <c r="C5563" s="1" t="s">
        <v>238</v>
      </c>
      <c r="D5563" s="1" t="s">
        <v>237</v>
      </c>
      <c r="E5563" s="45" t="str">
        <f>VLOOKUP(C5563,PROCV!E$50:G$126,3,0)</f>
        <v>Artes Cênicas e Espetáculos</v>
      </c>
      <c r="F5563" s="1" t="s">
        <v>416</v>
      </c>
      <c r="G5563" s="1" t="s">
        <v>236</v>
      </c>
      <c r="H5563" s="1">
        <v>2013</v>
      </c>
      <c r="I5563" s="60">
        <f>VLOOKUP(H5563,PROCV!E$33:F$44,2,0)</f>
        <v>1.2885864878819728</v>
      </c>
      <c r="J5563" s="71">
        <v>50503</v>
      </c>
      <c r="K5563" s="44">
        <f t="shared" si="86"/>
        <v>65077.483397503274</v>
      </c>
    </row>
    <row r="5564" spans="1:11" s="43" customFormat="1" ht="19.7" customHeight="1" x14ac:dyDescent="0.25">
      <c r="A5564" s="43" t="s">
        <v>163</v>
      </c>
      <c r="B5564" s="1" t="s">
        <v>316</v>
      </c>
      <c r="C5564" s="1" t="s">
        <v>238</v>
      </c>
      <c r="D5564" s="1" t="s">
        <v>237</v>
      </c>
      <c r="E5564" s="45" t="str">
        <f>VLOOKUP(C5564,PROCV!E$50:G$126,3,0)</f>
        <v>Artes Cênicas e Espetáculos</v>
      </c>
      <c r="F5564" s="1" t="s">
        <v>416</v>
      </c>
      <c r="G5564" s="1" t="s">
        <v>236</v>
      </c>
      <c r="H5564" s="1">
        <v>2013</v>
      </c>
      <c r="I5564" s="60">
        <f>VLOOKUP(H5564,PROCV!E$33:F$44,2,0)</f>
        <v>1.2885864878819728</v>
      </c>
      <c r="J5564" s="71">
        <v>25252</v>
      </c>
      <c r="K5564" s="44">
        <f t="shared" si="86"/>
        <v>32539.385991995579</v>
      </c>
    </row>
    <row r="5565" spans="1:11" s="43" customFormat="1" ht="19.7" customHeight="1" x14ac:dyDescent="0.25">
      <c r="A5565" s="43" t="s">
        <v>163</v>
      </c>
      <c r="B5565" s="1" t="s">
        <v>316</v>
      </c>
      <c r="C5565" s="1" t="s">
        <v>241</v>
      </c>
      <c r="D5565" s="1" t="s">
        <v>240</v>
      </c>
      <c r="E5565" s="45" t="str">
        <f>VLOOKUP(C5565,PROCV!E$50:G$126,3,0)</f>
        <v>Artes Cênicas e Espetáculos</v>
      </c>
      <c r="F5565" s="1" t="s">
        <v>416</v>
      </c>
      <c r="G5565" s="1" t="s">
        <v>236</v>
      </c>
      <c r="H5565" s="1">
        <v>2013</v>
      </c>
      <c r="I5565" s="60">
        <f>VLOOKUP(H5565,PROCV!E$33:F$44,2,0)</f>
        <v>1.2885864878819728</v>
      </c>
      <c r="J5565" s="71">
        <v>646000</v>
      </c>
      <c r="K5565" s="44">
        <f t="shared" si="86"/>
        <v>832426.87117175444</v>
      </c>
    </row>
    <row r="5566" spans="1:11" s="43" customFormat="1" ht="19.7" customHeight="1" x14ac:dyDescent="0.25">
      <c r="A5566" s="43" t="s">
        <v>163</v>
      </c>
      <c r="B5566" s="1" t="s">
        <v>316</v>
      </c>
      <c r="C5566" s="1" t="s">
        <v>330</v>
      </c>
      <c r="D5566" s="1" t="s">
        <v>329</v>
      </c>
      <c r="E5566" s="45" t="str">
        <f>VLOOKUP(C5566,PROCV!E$50:G$126,3,0)</f>
        <v>Educação e Criação em Artes</v>
      </c>
      <c r="F5566" s="1" t="s">
        <v>416</v>
      </c>
      <c r="G5566" s="1" t="s">
        <v>236</v>
      </c>
      <c r="H5566" s="1">
        <v>2013</v>
      </c>
      <c r="I5566" s="60">
        <f>VLOOKUP(H5566,PROCV!E$33:F$44,2,0)</f>
        <v>1.2885864878819728</v>
      </c>
      <c r="J5566" s="71">
        <v>10000</v>
      </c>
      <c r="K5566" s="44">
        <f t="shared" si="86"/>
        <v>12885.864878819728</v>
      </c>
    </row>
    <row r="5567" spans="1:11" s="43" customFormat="1" ht="19.7" customHeight="1" x14ac:dyDescent="0.25">
      <c r="A5567" s="43" t="s">
        <v>163</v>
      </c>
      <c r="B5567" s="1" t="s">
        <v>316</v>
      </c>
      <c r="C5567" s="1" t="s">
        <v>313</v>
      </c>
      <c r="D5567" s="1" t="s">
        <v>312</v>
      </c>
      <c r="E5567" s="45" t="str">
        <f>VLOOKUP(C5567,PROCV!E$50:G$126,3,0)</f>
        <v>Patrimônio</v>
      </c>
      <c r="F5567" s="1" t="s">
        <v>415</v>
      </c>
      <c r="G5567" s="1" t="s">
        <v>265</v>
      </c>
      <c r="H5567" s="1">
        <v>2013</v>
      </c>
      <c r="I5567" s="60">
        <f>VLOOKUP(H5567,PROCV!E$33:F$44,2,0)</f>
        <v>1.2885864878819728</v>
      </c>
      <c r="J5567" s="71">
        <v>52000</v>
      </c>
      <c r="K5567" s="44">
        <f t="shared" si="86"/>
        <v>67006.497369862584</v>
      </c>
    </row>
    <row r="5568" spans="1:11" s="43" customFormat="1" ht="19.7" customHeight="1" x14ac:dyDescent="0.25">
      <c r="A5568" s="43" t="s">
        <v>163</v>
      </c>
      <c r="B5568" s="1" t="s">
        <v>316</v>
      </c>
      <c r="C5568" s="1" t="s">
        <v>313</v>
      </c>
      <c r="D5568" s="1" t="s">
        <v>312</v>
      </c>
      <c r="E5568" s="45" t="str">
        <f>VLOOKUP(C5568,PROCV!E$50:G$126,3,0)</f>
        <v>Patrimônio</v>
      </c>
      <c r="F5568" s="1" t="s">
        <v>415</v>
      </c>
      <c r="G5568" s="1" t="s">
        <v>265</v>
      </c>
      <c r="H5568" s="1">
        <v>2013</v>
      </c>
      <c r="I5568" s="60">
        <f>VLOOKUP(H5568,PROCV!E$33:F$44,2,0)</f>
        <v>1.2885864878819728</v>
      </c>
      <c r="J5568" s="71">
        <v>944000</v>
      </c>
      <c r="K5568" s="44">
        <f t="shared" si="86"/>
        <v>1216425.6445605822</v>
      </c>
    </row>
    <row r="5569" spans="1:11" s="43" customFormat="1" ht="19.7" customHeight="1" x14ac:dyDescent="0.25">
      <c r="A5569" s="43" t="s">
        <v>163</v>
      </c>
      <c r="B5569" s="1" t="s">
        <v>316</v>
      </c>
      <c r="C5569" s="1" t="s">
        <v>311</v>
      </c>
      <c r="D5569" s="1" t="s">
        <v>310</v>
      </c>
      <c r="E5569" s="45" t="str">
        <f>VLOOKUP(C5569,PROCV!E$50:G$126,3,0)</f>
        <v>Artes Cênicas e Espetáculos</v>
      </c>
      <c r="F5569" s="1" t="s">
        <v>416</v>
      </c>
      <c r="G5569" s="1" t="s">
        <v>236</v>
      </c>
      <c r="H5569" s="1">
        <v>2013</v>
      </c>
      <c r="I5569" s="60">
        <f>VLOOKUP(H5569,PROCV!E$33:F$44,2,0)</f>
        <v>1.2885864878819728</v>
      </c>
      <c r="J5569" s="71">
        <v>239951</v>
      </c>
      <c r="K5569" s="44">
        <f t="shared" si="86"/>
        <v>309197.61635376728</v>
      </c>
    </row>
    <row r="5570" spans="1:11" s="43" customFormat="1" ht="19.7" customHeight="1" x14ac:dyDescent="0.25">
      <c r="A5570" s="43" t="s">
        <v>163</v>
      </c>
      <c r="B5570" s="1" t="s">
        <v>316</v>
      </c>
      <c r="C5570" s="1" t="s">
        <v>311</v>
      </c>
      <c r="D5570" s="1" t="s">
        <v>310</v>
      </c>
      <c r="E5570" s="45" t="str">
        <f>VLOOKUP(C5570,PROCV!E$50:G$126,3,0)</f>
        <v>Artes Cênicas e Espetáculos</v>
      </c>
      <c r="F5570" s="1" t="s">
        <v>416</v>
      </c>
      <c r="G5570" s="1" t="s">
        <v>236</v>
      </c>
      <c r="H5570" s="1">
        <v>2013</v>
      </c>
      <c r="I5570" s="60">
        <f>VLOOKUP(H5570,PROCV!E$33:F$44,2,0)</f>
        <v>1.2885864878819728</v>
      </c>
      <c r="J5570" s="71">
        <v>41043</v>
      </c>
      <c r="K5570" s="44">
        <f t="shared" si="86"/>
        <v>52887.455222139812</v>
      </c>
    </row>
    <row r="5571" spans="1:11" s="43" customFormat="1" ht="19.7" customHeight="1" x14ac:dyDescent="0.25">
      <c r="A5571" s="43" t="s">
        <v>157</v>
      </c>
      <c r="B5571" s="1" t="s">
        <v>292</v>
      </c>
      <c r="C5571" s="1" t="s">
        <v>309</v>
      </c>
      <c r="D5571" s="1" t="s">
        <v>308</v>
      </c>
      <c r="E5571" s="45" t="str">
        <f>VLOOKUP(C5571,PROCV!E$50:G$126,3,0)</f>
        <v>NA</v>
      </c>
      <c r="F5571" s="1" t="s">
        <v>416</v>
      </c>
      <c r="G5571" s="1" t="s">
        <v>236</v>
      </c>
      <c r="H5571" s="1">
        <v>2013</v>
      </c>
      <c r="I5571" s="60">
        <f>VLOOKUP(H5571,PROCV!E$33:F$44,2,0)</f>
        <v>1.2885864878819728</v>
      </c>
      <c r="J5571" s="71">
        <v>7032</v>
      </c>
      <c r="K5571" s="44">
        <f t="shared" ref="K5571:K5634" si="87">J5571*I5571</f>
        <v>9061.3401827860325</v>
      </c>
    </row>
    <row r="5572" spans="1:11" s="43" customFormat="1" ht="19.7" customHeight="1" x14ac:dyDescent="0.25">
      <c r="A5572" s="43" t="s">
        <v>157</v>
      </c>
      <c r="B5572" s="1" t="s">
        <v>292</v>
      </c>
      <c r="C5572" s="1" t="s">
        <v>309</v>
      </c>
      <c r="D5572" s="1" t="s">
        <v>308</v>
      </c>
      <c r="E5572" s="45" t="str">
        <f>VLOOKUP(C5572,PROCV!E$50:G$126,3,0)</f>
        <v>NA</v>
      </c>
      <c r="F5572" s="1" t="s">
        <v>416</v>
      </c>
      <c r="G5572" s="1" t="s">
        <v>236</v>
      </c>
      <c r="H5572" s="1">
        <v>2013</v>
      </c>
      <c r="I5572" s="60">
        <f>VLOOKUP(H5572,PROCV!E$33:F$44,2,0)</f>
        <v>1.2885864878819728</v>
      </c>
      <c r="J5572" s="71">
        <v>107002</v>
      </c>
      <c r="K5572" s="44">
        <f t="shared" si="87"/>
        <v>137881.33137634685</v>
      </c>
    </row>
    <row r="5573" spans="1:11" s="43" customFormat="1" ht="19.7" customHeight="1" x14ac:dyDescent="0.25">
      <c r="A5573" s="43" t="s">
        <v>157</v>
      </c>
      <c r="B5573" s="1" t="s">
        <v>292</v>
      </c>
      <c r="C5573" s="1" t="s">
        <v>309</v>
      </c>
      <c r="D5573" s="1" t="s">
        <v>308</v>
      </c>
      <c r="E5573" s="45" t="str">
        <f>VLOOKUP(C5573,PROCV!E$50:G$126,3,0)</f>
        <v>NA</v>
      </c>
      <c r="F5573" s="1" t="s">
        <v>416</v>
      </c>
      <c r="G5573" s="1" t="s">
        <v>236</v>
      </c>
      <c r="H5573" s="1">
        <v>2013</v>
      </c>
      <c r="I5573" s="60">
        <f>VLOOKUP(H5573,PROCV!E$33:F$44,2,0)</f>
        <v>1.2885864878819728</v>
      </c>
      <c r="J5573" s="71">
        <v>25776</v>
      </c>
      <c r="K5573" s="44">
        <f t="shared" si="87"/>
        <v>33214.605311645733</v>
      </c>
    </row>
    <row r="5574" spans="1:11" s="43" customFormat="1" ht="19.7" customHeight="1" x14ac:dyDescent="0.25">
      <c r="A5574" s="43" t="s">
        <v>157</v>
      </c>
      <c r="B5574" s="1" t="s">
        <v>292</v>
      </c>
      <c r="C5574" s="1" t="s">
        <v>309</v>
      </c>
      <c r="D5574" s="1" t="s">
        <v>308</v>
      </c>
      <c r="E5574" s="45" t="str">
        <f>VLOOKUP(C5574,PROCV!E$50:G$126,3,0)</f>
        <v>NA</v>
      </c>
      <c r="F5574" s="1" t="s">
        <v>416</v>
      </c>
      <c r="G5574" s="1" t="s">
        <v>236</v>
      </c>
      <c r="H5574" s="1">
        <v>2013</v>
      </c>
      <c r="I5574" s="60">
        <f>VLOOKUP(H5574,PROCV!E$33:F$44,2,0)</f>
        <v>1.2885864878819728</v>
      </c>
      <c r="J5574" s="71">
        <v>41268</v>
      </c>
      <c r="K5574" s="44">
        <f t="shared" si="87"/>
        <v>53177.387181913255</v>
      </c>
    </row>
    <row r="5575" spans="1:11" s="43" customFormat="1" ht="19.7" customHeight="1" x14ac:dyDescent="0.25">
      <c r="A5575" s="43" t="s">
        <v>157</v>
      </c>
      <c r="B5575" s="1" t="s">
        <v>292</v>
      </c>
      <c r="C5575" s="1" t="s">
        <v>291</v>
      </c>
      <c r="D5575" s="1" t="s">
        <v>290</v>
      </c>
      <c r="E5575" s="45" t="str">
        <f>VLOOKUP(C5575,PROCV!E$50:G$126,3,0)</f>
        <v>NA</v>
      </c>
      <c r="F5575" s="1" t="s">
        <v>416</v>
      </c>
      <c r="G5575" s="1" t="s">
        <v>236</v>
      </c>
      <c r="H5575" s="1">
        <v>2013</v>
      </c>
      <c r="I5575" s="60">
        <f>VLOOKUP(H5575,PROCV!E$33:F$44,2,0)</f>
        <v>1.2885864878819728</v>
      </c>
      <c r="J5575" s="71">
        <v>18371</v>
      </c>
      <c r="K5575" s="44">
        <f t="shared" si="87"/>
        <v>23672.622368879722</v>
      </c>
    </row>
    <row r="5576" spans="1:11" s="43" customFormat="1" ht="19.7" customHeight="1" x14ac:dyDescent="0.25">
      <c r="A5576" s="43" t="s">
        <v>157</v>
      </c>
      <c r="B5576" s="1" t="s">
        <v>292</v>
      </c>
      <c r="C5576" s="1" t="s">
        <v>289</v>
      </c>
      <c r="D5576" s="1" t="s">
        <v>288</v>
      </c>
      <c r="E5576" s="45" t="str">
        <f>VLOOKUP(C5576,PROCV!E$50:G$126,3,0)</f>
        <v>Editorial</v>
      </c>
      <c r="F5576" s="1" t="s">
        <v>416</v>
      </c>
      <c r="G5576" s="1" t="s">
        <v>236</v>
      </c>
      <c r="H5576" s="1">
        <v>2013</v>
      </c>
      <c r="I5576" s="60">
        <f>VLOOKUP(H5576,PROCV!E$33:F$44,2,0)</f>
        <v>1.2885864878819728</v>
      </c>
      <c r="J5576" s="71">
        <v>4786</v>
      </c>
      <c r="K5576" s="44">
        <f t="shared" si="87"/>
        <v>6167.1749310031219</v>
      </c>
    </row>
    <row r="5577" spans="1:11" s="43" customFormat="1" ht="19.7" customHeight="1" x14ac:dyDescent="0.25">
      <c r="A5577" s="43" t="s">
        <v>157</v>
      </c>
      <c r="B5577" s="1" t="s">
        <v>292</v>
      </c>
      <c r="C5577" s="1" t="s">
        <v>289</v>
      </c>
      <c r="D5577" s="1" t="s">
        <v>288</v>
      </c>
      <c r="E5577" s="45" t="str">
        <f>VLOOKUP(C5577,PROCV!E$50:G$126,3,0)</f>
        <v>Editorial</v>
      </c>
      <c r="F5577" s="1" t="s">
        <v>416</v>
      </c>
      <c r="G5577" s="1" t="s">
        <v>236</v>
      </c>
      <c r="H5577" s="1">
        <v>2013</v>
      </c>
      <c r="I5577" s="60">
        <f>VLOOKUP(H5577,PROCV!E$33:F$44,2,0)</f>
        <v>1.2885864878819728</v>
      </c>
      <c r="J5577" s="71">
        <v>45535</v>
      </c>
      <c r="K5577" s="44">
        <f t="shared" si="87"/>
        <v>58675.785725705631</v>
      </c>
    </row>
    <row r="5578" spans="1:11" s="43" customFormat="1" ht="19.7" customHeight="1" x14ac:dyDescent="0.25">
      <c r="A5578" s="43" t="s">
        <v>157</v>
      </c>
      <c r="B5578" s="1" t="s">
        <v>292</v>
      </c>
      <c r="C5578" s="1" t="s">
        <v>287</v>
      </c>
      <c r="D5578" s="1" t="s">
        <v>286</v>
      </c>
      <c r="E5578" s="45" t="str">
        <f>VLOOKUP(C5578,PROCV!E$50:G$126,3,0)</f>
        <v>Música</v>
      </c>
      <c r="F5578" s="1" t="s">
        <v>416</v>
      </c>
      <c r="G5578" s="1" t="s">
        <v>236</v>
      </c>
      <c r="H5578" s="1">
        <v>2013</v>
      </c>
      <c r="I5578" s="60">
        <f>VLOOKUP(H5578,PROCV!E$33:F$44,2,0)</f>
        <v>1.2885864878819728</v>
      </c>
      <c r="J5578" s="71">
        <v>90977</v>
      </c>
      <c r="K5578" s="44">
        <f t="shared" si="87"/>
        <v>117231.73290803825</v>
      </c>
    </row>
    <row r="5579" spans="1:11" s="43" customFormat="1" ht="19.7" customHeight="1" x14ac:dyDescent="0.25">
      <c r="A5579" s="43" t="s">
        <v>157</v>
      </c>
      <c r="B5579" s="1" t="s">
        <v>292</v>
      </c>
      <c r="C5579" s="1" t="s">
        <v>287</v>
      </c>
      <c r="D5579" s="1" t="s">
        <v>286</v>
      </c>
      <c r="E5579" s="45" t="str">
        <f>VLOOKUP(C5579,PROCV!E$50:G$126,3,0)</f>
        <v>Música</v>
      </c>
      <c r="F5579" s="1" t="s">
        <v>416</v>
      </c>
      <c r="G5579" s="1" t="s">
        <v>236</v>
      </c>
      <c r="H5579" s="1">
        <v>2013</v>
      </c>
      <c r="I5579" s="60">
        <f>VLOOKUP(H5579,PROCV!E$33:F$44,2,0)</f>
        <v>1.2885864878819728</v>
      </c>
      <c r="J5579" s="71">
        <v>103000</v>
      </c>
      <c r="K5579" s="44">
        <f t="shared" si="87"/>
        <v>132724.40825184321</v>
      </c>
    </row>
    <row r="5580" spans="1:11" s="43" customFormat="1" ht="19.7" customHeight="1" x14ac:dyDescent="0.25">
      <c r="A5580" s="43" t="s">
        <v>157</v>
      </c>
      <c r="B5580" s="1" t="s">
        <v>292</v>
      </c>
      <c r="C5580" s="1" t="s">
        <v>287</v>
      </c>
      <c r="D5580" s="1" t="s">
        <v>286</v>
      </c>
      <c r="E5580" s="45" t="str">
        <f>VLOOKUP(C5580,PROCV!E$50:G$126,3,0)</f>
        <v>Música</v>
      </c>
      <c r="F5580" s="1" t="s">
        <v>416</v>
      </c>
      <c r="G5580" s="1" t="s">
        <v>236</v>
      </c>
      <c r="H5580" s="1">
        <v>2013</v>
      </c>
      <c r="I5580" s="60">
        <f>VLOOKUP(H5580,PROCV!E$33:F$44,2,0)</f>
        <v>1.2885864878819728</v>
      </c>
      <c r="J5580" s="71">
        <v>151387</v>
      </c>
      <c r="K5580" s="44">
        <f t="shared" si="87"/>
        <v>195075.24264098823</v>
      </c>
    </row>
    <row r="5581" spans="1:11" s="43" customFormat="1" ht="19.7" customHeight="1" x14ac:dyDescent="0.25">
      <c r="A5581" s="43" t="s">
        <v>157</v>
      </c>
      <c r="B5581" s="1" t="s">
        <v>292</v>
      </c>
      <c r="C5581" s="1" t="s">
        <v>287</v>
      </c>
      <c r="D5581" s="1" t="s">
        <v>286</v>
      </c>
      <c r="E5581" s="45" t="str">
        <f>VLOOKUP(C5581,PROCV!E$50:G$126,3,0)</f>
        <v>Música</v>
      </c>
      <c r="F5581" s="1" t="s">
        <v>416</v>
      </c>
      <c r="G5581" s="1" t="s">
        <v>236</v>
      </c>
      <c r="H5581" s="1">
        <v>2013</v>
      </c>
      <c r="I5581" s="60">
        <f>VLOOKUP(H5581,PROCV!E$33:F$44,2,0)</f>
        <v>1.2885864878819728</v>
      </c>
      <c r="J5581" s="71">
        <v>202977</v>
      </c>
      <c r="K5581" s="44">
        <f t="shared" si="87"/>
        <v>261553.41955081921</v>
      </c>
    </row>
    <row r="5582" spans="1:11" s="43" customFormat="1" ht="19.7" customHeight="1" x14ac:dyDescent="0.25">
      <c r="A5582" s="43" t="s">
        <v>157</v>
      </c>
      <c r="B5582" s="1" t="s">
        <v>292</v>
      </c>
      <c r="C5582" s="1" t="s">
        <v>285</v>
      </c>
      <c r="D5582" s="1" t="s">
        <v>284</v>
      </c>
      <c r="E5582" s="45" t="str">
        <f>VLOOKUP(C5582,PROCV!E$50:G$126,3,0)</f>
        <v>Editorial</v>
      </c>
      <c r="F5582" s="1" t="s">
        <v>416</v>
      </c>
      <c r="G5582" s="1" t="s">
        <v>236</v>
      </c>
      <c r="H5582" s="1">
        <v>2013</v>
      </c>
      <c r="I5582" s="60">
        <f>VLOOKUP(H5582,PROCV!E$33:F$44,2,0)</f>
        <v>1.2885864878819728</v>
      </c>
      <c r="J5582" s="71">
        <v>23448</v>
      </c>
      <c r="K5582" s="44">
        <f t="shared" si="87"/>
        <v>30214.775967856498</v>
      </c>
    </row>
    <row r="5583" spans="1:11" s="43" customFormat="1" ht="19.7" customHeight="1" x14ac:dyDescent="0.25">
      <c r="A5583" s="43" t="s">
        <v>157</v>
      </c>
      <c r="B5583" s="1" t="s">
        <v>292</v>
      </c>
      <c r="C5583" s="1" t="s">
        <v>285</v>
      </c>
      <c r="D5583" s="1" t="s">
        <v>284</v>
      </c>
      <c r="E5583" s="45" t="str">
        <f>VLOOKUP(C5583,PROCV!E$50:G$126,3,0)</f>
        <v>Editorial</v>
      </c>
      <c r="F5583" s="1" t="s">
        <v>416</v>
      </c>
      <c r="G5583" s="1" t="s">
        <v>236</v>
      </c>
      <c r="H5583" s="1">
        <v>2013</v>
      </c>
      <c r="I5583" s="60">
        <f>VLOOKUP(H5583,PROCV!E$33:F$44,2,0)</f>
        <v>1.2885864878819728</v>
      </c>
      <c r="J5583" s="71">
        <v>352313</v>
      </c>
      <c r="K5583" s="44">
        <f t="shared" si="87"/>
        <v>453985.77130516147</v>
      </c>
    </row>
    <row r="5584" spans="1:11" s="43" customFormat="1" ht="19.7" customHeight="1" x14ac:dyDescent="0.25">
      <c r="A5584" s="43" t="s">
        <v>157</v>
      </c>
      <c r="B5584" s="1" t="s">
        <v>292</v>
      </c>
      <c r="C5584" s="1" t="s">
        <v>285</v>
      </c>
      <c r="D5584" s="1" t="s">
        <v>284</v>
      </c>
      <c r="E5584" s="45" t="str">
        <f>VLOOKUP(C5584,PROCV!E$50:G$126,3,0)</f>
        <v>Editorial</v>
      </c>
      <c r="F5584" s="1" t="s">
        <v>416</v>
      </c>
      <c r="G5584" s="1" t="s">
        <v>236</v>
      </c>
      <c r="H5584" s="1">
        <v>2013</v>
      </c>
      <c r="I5584" s="60">
        <f>VLOOKUP(H5584,PROCV!E$33:F$44,2,0)</f>
        <v>1.2885864878819728</v>
      </c>
      <c r="J5584" s="71">
        <v>800000</v>
      </c>
      <c r="K5584" s="44">
        <f t="shared" si="87"/>
        <v>1030869.1903055783</v>
      </c>
    </row>
    <row r="5585" spans="1:11" s="43" customFormat="1" ht="19.7" customHeight="1" x14ac:dyDescent="0.25">
      <c r="A5585" s="43" t="s">
        <v>157</v>
      </c>
      <c r="B5585" s="1" t="s">
        <v>292</v>
      </c>
      <c r="C5585" s="1" t="s">
        <v>285</v>
      </c>
      <c r="D5585" s="1" t="s">
        <v>284</v>
      </c>
      <c r="E5585" s="45" t="str">
        <f>VLOOKUP(C5585,PROCV!E$50:G$126,3,0)</f>
        <v>Editorial</v>
      </c>
      <c r="F5585" s="1" t="s">
        <v>416</v>
      </c>
      <c r="G5585" s="1" t="s">
        <v>236</v>
      </c>
      <c r="H5585" s="1">
        <v>2013</v>
      </c>
      <c r="I5585" s="60">
        <f>VLOOKUP(H5585,PROCV!E$33:F$44,2,0)</f>
        <v>1.2885864878819728</v>
      </c>
      <c r="J5585" s="71">
        <v>276387</v>
      </c>
      <c r="K5585" s="44">
        <f t="shared" si="87"/>
        <v>356148.55362623482</v>
      </c>
    </row>
    <row r="5586" spans="1:11" s="43" customFormat="1" ht="19.7" customHeight="1" x14ac:dyDescent="0.25">
      <c r="A5586" s="43" t="s">
        <v>157</v>
      </c>
      <c r="B5586" s="1" t="s">
        <v>292</v>
      </c>
      <c r="C5586" s="1" t="s">
        <v>283</v>
      </c>
      <c r="D5586" s="1" t="s">
        <v>282</v>
      </c>
      <c r="E5586" s="45" t="str">
        <f>VLOOKUP(C5586,PROCV!E$50:G$126,3,0)</f>
        <v>Editorial</v>
      </c>
      <c r="F5586" s="1" t="s">
        <v>416</v>
      </c>
      <c r="G5586" s="1" t="s">
        <v>236</v>
      </c>
      <c r="H5586" s="1">
        <v>2013</v>
      </c>
      <c r="I5586" s="60">
        <f>VLOOKUP(H5586,PROCV!E$33:F$44,2,0)</f>
        <v>1.2885864878819728</v>
      </c>
      <c r="J5586" s="71">
        <v>28266</v>
      </c>
      <c r="K5586" s="44">
        <f t="shared" si="87"/>
        <v>36423.185666471843</v>
      </c>
    </row>
    <row r="5587" spans="1:11" s="43" customFormat="1" ht="19.7" customHeight="1" x14ac:dyDescent="0.25">
      <c r="A5587" s="43" t="s">
        <v>157</v>
      </c>
      <c r="B5587" s="1" t="s">
        <v>292</v>
      </c>
      <c r="C5587" s="1" t="s">
        <v>283</v>
      </c>
      <c r="D5587" s="1" t="s">
        <v>282</v>
      </c>
      <c r="E5587" s="45" t="str">
        <f>VLOOKUP(C5587,PROCV!E$50:G$126,3,0)</f>
        <v>Editorial</v>
      </c>
      <c r="F5587" s="1" t="s">
        <v>416</v>
      </c>
      <c r="G5587" s="1" t="s">
        <v>236</v>
      </c>
      <c r="H5587" s="1">
        <v>2013</v>
      </c>
      <c r="I5587" s="60">
        <f>VLOOKUP(H5587,PROCV!E$33:F$44,2,0)</f>
        <v>1.2885864878819728</v>
      </c>
      <c r="J5587" s="71">
        <v>50842</v>
      </c>
      <c r="K5587" s="44">
        <f t="shared" si="87"/>
        <v>65514.314216895262</v>
      </c>
    </row>
    <row r="5588" spans="1:11" s="43" customFormat="1" ht="19.7" customHeight="1" x14ac:dyDescent="0.25">
      <c r="A5588" s="43" t="s">
        <v>157</v>
      </c>
      <c r="B5588" s="1" t="s">
        <v>292</v>
      </c>
      <c r="C5588" s="1" t="s">
        <v>281</v>
      </c>
      <c r="D5588" s="1" t="s">
        <v>280</v>
      </c>
      <c r="E5588" s="45" t="str">
        <f>VLOOKUP(C5588,PROCV!E$50:G$126,3,0)</f>
        <v>Música</v>
      </c>
      <c r="F5588" s="1" t="s">
        <v>416</v>
      </c>
      <c r="G5588" s="1" t="s">
        <v>236</v>
      </c>
      <c r="H5588" s="1">
        <v>2013</v>
      </c>
      <c r="I5588" s="60">
        <f>VLOOKUP(H5588,PROCV!E$33:F$44,2,0)</f>
        <v>1.2885864878819728</v>
      </c>
      <c r="J5588" s="71">
        <v>133000</v>
      </c>
      <c r="K5588" s="44">
        <f t="shared" si="87"/>
        <v>171382.00288830238</v>
      </c>
    </row>
    <row r="5589" spans="1:11" s="43" customFormat="1" ht="19.7" customHeight="1" x14ac:dyDescent="0.25">
      <c r="A5589" s="43" t="s">
        <v>157</v>
      </c>
      <c r="B5589" s="1" t="s">
        <v>292</v>
      </c>
      <c r="C5589" s="1" t="s">
        <v>277</v>
      </c>
      <c r="D5589" s="1" t="s">
        <v>276</v>
      </c>
      <c r="E5589" s="45" t="str">
        <f>VLOOKUP(C5589,PROCV!E$50:G$126,3,0)</f>
        <v>Editorial</v>
      </c>
      <c r="F5589" s="1" t="s">
        <v>416</v>
      </c>
      <c r="G5589" s="1" t="s">
        <v>236</v>
      </c>
      <c r="H5589" s="1">
        <v>2013</v>
      </c>
      <c r="I5589" s="60">
        <f>VLOOKUP(H5589,PROCV!E$33:F$44,2,0)</f>
        <v>1.2885864878819728</v>
      </c>
      <c r="J5589" s="71">
        <v>13167</v>
      </c>
      <c r="K5589" s="44">
        <f t="shared" si="87"/>
        <v>16966.818285941936</v>
      </c>
    </row>
    <row r="5590" spans="1:11" s="43" customFormat="1" ht="19.7" customHeight="1" x14ac:dyDescent="0.25">
      <c r="A5590" s="43" t="s">
        <v>157</v>
      </c>
      <c r="B5590" s="1" t="s">
        <v>292</v>
      </c>
      <c r="C5590" s="1" t="s">
        <v>271</v>
      </c>
      <c r="D5590" s="1" t="s">
        <v>270</v>
      </c>
      <c r="E5590" s="45" t="str">
        <f>VLOOKUP(C5590,PROCV!E$50:G$126,3,0)</f>
        <v>Editorial</v>
      </c>
      <c r="F5590" s="1" t="s">
        <v>416</v>
      </c>
      <c r="G5590" s="1" t="s">
        <v>236</v>
      </c>
      <c r="H5590" s="1">
        <v>2013</v>
      </c>
      <c r="I5590" s="60">
        <f>VLOOKUP(H5590,PROCV!E$33:F$44,2,0)</f>
        <v>1.2885864878819728</v>
      </c>
      <c r="J5590" s="71">
        <v>6235</v>
      </c>
      <c r="K5590" s="44">
        <f t="shared" si="87"/>
        <v>8034.3367519441008</v>
      </c>
    </row>
    <row r="5591" spans="1:11" s="43" customFormat="1" ht="19.7" customHeight="1" x14ac:dyDescent="0.25">
      <c r="A5591" s="43" t="s">
        <v>157</v>
      </c>
      <c r="B5591" s="1" t="s">
        <v>292</v>
      </c>
      <c r="C5591" s="1" t="s">
        <v>269</v>
      </c>
      <c r="D5591" s="1" t="s">
        <v>268</v>
      </c>
      <c r="E5591" s="45" t="str">
        <f>VLOOKUP(C5591,PROCV!E$50:G$126,3,0)</f>
        <v>NA</v>
      </c>
      <c r="F5591" s="1" t="s">
        <v>416</v>
      </c>
      <c r="G5591" s="1" t="s">
        <v>236</v>
      </c>
      <c r="H5591" s="1">
        <v>2013</v>
      </c>
      <c r="I5591" s="60">
        <f>VLOOKUP(H5591,PROCV!E$33:F$44,2,0)</f>
        <v>1.2885864878819728</v>
      </c>
      <c r="J5591" s="71">
        <v>89622</v>
      </c>
      <c r="K5591" s="44">
        <f t="shared" si="87"/>
        <v>115485.69821695818</v>
      </c>
    </row>
    <row r="5592" spans="1:11" s="43" customFormat="1" ht="19.7" customHeight="1" x14ac:dyDescent="0.25">
      <c r="A5592" s="43" t="s">
        <v>157</v>
      </c>
      <c r="B5592" s="1" t="s">
        <v>292</v>
      </c>
      <c r="C5592" s="1" t="s">
        <v>269</v>
      </c>
      <c r="D5592" s="1" t="s">
        <v>268</v>
      </c>
      <c r="E5592" s="45" t="str">
        <f>VLOOKUP(C5592,PROCV!E$50:G$126,3,0)</f>
        <v>NA</v>
      </c>
      <c r="F5592" s="1" t="s">
        <v>416</v>
      </c>
      <c r="G5592" s="1" t="s">
        <v>236</v>
      </c>
      <c r="H5592" s="1">
        <v>2013</v>
      </c>
      <c r="I5592" s="60">
        <f>VLOOKUP(H5592,PROCV!E$33:F$44,2,0)</f>
        <v>1.2885864878819728</v>
      </c>
      <c r="J5592" s="71">
        <v>172493</v>
      </c>
      <c r="K5592" s="44">
        <f t="shared" si="87"/>
        <v>222272.14905422513</v>
      </c>
    </row>
    <row r="5593" spans="1:11" s="43" customFormat="1" ht="19.7" customHeight="1" x14ac:dyDescent="0.25">
      <c r="A5593" s="43" t="s">
        <v>157</v>
      </c>
      <c r="B5593" s="1" t="s">
        <v>292</v>
      </c>
      <c r="C5593" s="1" t="s">
        <v>269</v>
      </c>
      <c r="D5593" s="1" t="s">
        <v>268</v>
      </c>
      <c r="E5593" s="45" t="str">
        <f>VLOOKUP(C5593,PROCV!E$50:G$126,3,0)</f>
        <v>NA</v>
      </c>
      <c r="F5593" s="1" t="s">
        <v>416</v>
      </c>
      <c r="G5593" s="1" t="s">
        <v>236</v>
      </c>
      <c r="H5593" s="1">
        <v>2013</v>
      </c>
      <c r="I5593" s="60">
        <f>VLOOKUP(H5593,PROCV!E$33:F$44,2,0)</f>
        <v>1.2885864878819728</v>
      </c>
      <c r="J5593" s="71">
        <v>5381</v>
      </c>
      <c r="K5593" s="44">
        <f t="shared" si="87"/>
        <v>6933.8838912928959</v>
      </c>
    </row>
    <row r="5594" spans="1:11" s="43" customFormat="1" ht="19.7" customHeight="1" x14ac:dyDescent="0.25">
      <c r="A5594" s="43" t="s">
        <v>157</v>
      </c>
      <c r="B5594" s="1" t="s">
        <v>292</v>
      </c>
      <c r="C5594" s="1" t="s">
        <v>256</v>
      </c>
      <c r="D5594" s="1" t="s">
        <v>255</v>
      </c>
      <c r="E5594" s="45" t="str">
        <f>VLOOKUP(C5594,PROCV!E$50:G$126,3,0)</f>
        <v>Audiovisual</v>
      </c>
      <c r="F5594" s="1" t="s">
        <v>416</v>
      </c>
      <c r="G5594" s="1" t="s">
        <v>265</v>
      </c>
      <c r="H5594" s="1">
        <v>2013</v>
      </c>
      <c r="I5594" s="60">
        <f>VLOOKUP(H5594,PROCV!E$33:F$44,2,0)</f>
        <v>1.2885864878819728</v>
      </c>
      <c r="J5594" s="71">
        <v>1185630</v>
      </c>
      <c r="K5594" s="44">
        <f t="shared" si="87"/>
        <v>1527786.7976275035</v>
      </c>
    </row>
    <row r="5595" spans="1:11" s="43" customFormat="1" ht="19.7" customHeight="1" x14ac:dyDescent="0.25">
      <c r="A5595" s="43" t="s">
        <v>157</v>
      </c>
      <c r="B5595" s="1" t="s">
        <v>292</v>
      </c>
      <c r="C5595" s="1" t="s">
        <v>256</v>
      </c>
      <c r="D5595" s="1" t="s">
        <v>255</v>
      </c>
      <c r="E5595" s="45" t="str">
        <f>VLOOKUP(C5595,PROCV!E$50:G$126,3,0)</f>
        <v>Audiovisual</v>
      </c>
      <c r="F5595" s="1" t="s">
        <v>416</v>
      </c>
      <c r="G5595" s="1" t="s">
        <v>265</v>
      </c>
      <c r="H5595" s="1">
        <v>2013</v>
      </c>
      <c r="I5595" s="60">
        <f>VLOOKUP(H5595,PROCV!E$33:F$44,2,0)</f>
        <v>1.2885864878819728</v>
      </c>
      <c r="J5595" s="71">
        <v>1976050</v>
      </c>
      <c r="K5595" s="44">
        <f t="shared" si="87"/>
        <v>2546311.3293791725</v>
      </c>
    </row>
    <row r="5596" spans="1:11" s="43" customFormat="1" ht="19.7" customHeight="1" x14ac:dyDescent="0.25">
      <c r="A5596" s="43" t="s">
        <v>157</v>
      </c>
      <c r="B5596" s="1" t="s">
        <v>292</v>
      </c>
      <c r="C5596" s="1" t="s">
        <v>256</v>
      </c>
      <c r="D5596" s="1" t="s">
        <v>255</v>
      </c>
      <c r="E5596" s="45" t="str">
        <f>VLOOKUP(C5596,PROCV!E$50:G$126,3,0)</f>
        <v>Audiovisual</v>
      </c>
      <c r="F5596" s="1" t="s">
        <v>416</v>
      </c>
      <c r="G5596" s="1" t="s">
        <v>265</v>
      </c>
      <c r="H5596" s="1">
        <v>2013</v>
      </c>
      <c r="I5596" s="60">
        <f>VLOOKUP(H5596,PROCV!E$33:F$44,2,0)</f>
        <v>1.2885864878819728</v>
      </c>
      <c r="J5596" s="71">
        <v>395210</v>
      </c>
      <c r="K5596" s="44">
        <f t="shared" si="87"/>
        <v>509262.26587583451</v>
      </c>
    </row>
    <row r="5597" spans="1:11" s="43" customFormat="1" ht="19.7" customHeight="1" x14ac:dyDescent="0.25">
      <c r="A5597" s="43" t="s">
        <v>157</v>
      </c>
      <c r="B5597" s="1" t="s">
        <v>292</v>
      </c>
      <c r="C5597" s="1" t="s">
        <v>352</v>
      </c>
      <c r="D5597" s="1" t="s">
        <v>351</v>
      </c>
      <c r="E5597" s="45" t="str">
        <f>VLOOKUP(C5597,PROCV!E$50:G$126,3,0)</f>
        <v>Audiovisual</v>
      </c>
      <c r="F5597" s="1" t="s">
        <v>416</v>
      </c>
      <c r="G5597" s="1" t="s">
        <v>236</v>
      </c>
      <c r="H5597" s="1">
        <v>2013</v>
      </c>
      <c r="I5597" s="60">
        <f>VLOOKUP(H5597,PROCV!E$33:F$44,2,0)</f>
        <v>1.2885864878819728</v>
      </c>
      <c r="J5597" s="71">
        <v>2000000</v>
      </c>
      <c r="K5597" s="44">
        <f t="shared" si="87"/>
        <v>2577172.9757639458</v>
      </c>
    </row>
    <row r="5598" spans="1:11" s="43" customFormat="1" ht="19.7" customHeight="1" x14ac:dyDescent="0.25">
      <c r="A5598" s="43" t="s">
        <v>157</v>
      </c>
      <c r="B5598" s="1" t="s">
        <v>292</v>
      </c>
      <c r="C5598" s="1" t="s">
        <v>246</v>
      </c>
      <c r="D5598" s="1" t="s">
        <v>245</v>
      </c>
      <c r="E5598" s="45" t="str">
        <f>VLOOKUP(C5598,PROCV!E$50:G$126,3,0)</f>
        <v>Artes Cênicas e Espetáculos</v>
      </c>
      <c r="F5598" s="1" t="s">
        <v>416</v>
      </c>
      <c r="G5598" s="1" t="s">
        <v>236</v>
      </c>
      <c r="H5598" s="1">
        <v>2013</v>
      </c>
      <c r="I5598" s="60">
        <f>VLOOKUP(H5598,PROCV!E$33:F$44,2,0)</f>
        <v>1.2885864878819728</v>
      </c>
      <c r="J5598" s="71">
        <v>75315</v>
      </c>
      <c r="K5598" s="44">
        <f t="shared" si="87"/>
        <v>97049.891334830783</v>
      </c>
    </row>
    <row r="5599" spans="1:11" s="43" customFormat="1" ht="19.7" customHeight="1" x14ac:dyDescent="0.25">
      <c r="A5599" s="43" t="s">
        <v>157</v>
      </c>
      <c r="B5599" s="1" t="s">
        <v>292</v>
      </c>
      <c r="C5599" s="1" t="s">
        <v>241</v>
      </c>
      <c r="D5599" s="1" t="s">
        <v>240</v>
      </c>
      <c r="E5599" s="45" t="str">
        <f>VLOOKUP(C5599,PROCV!E$50:G$126,3,0)</f>
        <v>Artes Cênicas e Espetáculos</v>
      </c>
      <c r="F5599" s="1" t="s">
        <v>416</v>
      </c>
      <c r="G5599" s="1" t="s">
        <v>236</v>
      </c>
      <c r="H5599" s="1">
        <v>2013</v>
      </c>
      <c r="I5599" s="60">
        <f>VLOOKUP(H5599,PROCV!E$33:F$44,2,0)</f>
        <v>1.2885864878819728</v>
      </c>
      <c r="J5599" s="71">
        <v>5297</v>
      </c>
      <c r="K5599" s="44">
        <f t="shared" si="87"/>
        <v>6825.6426263108096</v>
      </c>
    </row>
    <row r="5600" spans="1:11" s="43" customFormat="1" ht="19.7" customHeight="1" x14ac:dyDescent="0.25">
      <c r="A5600" s="43" t="s">
        <v>157</v>
      </c>
      <c r="B5600" s="1" t="s">
        <v>292</v>
      </c>
      <c r="C5600" s="1" t="s">
        <v>241</v>
      </c>
      <c r="D5600" s="1" t="s">
        <v>240</v>
      </c>
      <c r="E5600" s="45" t="str">
        <f>VLOOKUP(C5600,PROCV!E$50:G$126,3,0)</f>
        <v>Artes Cênicas e Espetáculos</v>
      </c>
      <c r="F5600" s="1" t="s">
        <v>416</v>
      </c>
      <c r="G5600" s="1" t="s">
        <v>236</v>
      </c>
      <c r="H5600" s="1">
        <v>2013</v>
      </c>
      <c r="I5600" s="60">
        <f>VLOOKUP(H5600,PROCV!E$33:F$44,2,0)</f>
        <v>1.2885864878819728</v>
      </c>
      <c r="J5600" s="71">
        <v>32394</v>
      </c>
      <c r="K5600" s="44">
        <f t="shared" si="87"/>
        <v>41742.47068844863</v>
      </c>
    </row>
    <row r="5601" spans="1:11" s="43" customFormat="1" ht="19.7" customHeight="1" x14ac:dyDescent="0.25">
      <c r="A5601" s="43" t="s">
        <v>157</v>
      </c>
      <c r="B5601" s="1" t="s">
        <v>292</v>
      </c>
      <c r="C5601" s="1" t="s">
        <v>348</v>
      </c>
      <c r="D5601" s="1" t="s">
        <v>347</v>
      </c>
      <c r="E5601" s="45" t="str">
        <f>VLOOKUP(C5601,PROCV!E$50:G$126,3,0)</f>
        <v>Patrimônio</v>
      </c>
      <c r="F5601" s="1" t="s">
        <v>415</v>
      </c>
      <c r="G5601" s="1" t="s">
        <v>265</v>
      </c>
      <c r="H5601" s="1">
        <v>2013</v>
      </c>
      <c r="I5601" s="60">
        <f>VLOOKUP(H5601,PROCV!E$33:F$44,2,0)</f>
        <v>1.2885864878819728</v>
      </c>
      <c r="J5601" s="71">
        <v>383988</v>
      </c>
      <c r="K5601" s="44">
        <f t="shared" si="87"/>
        <v>494801.74830882298</v>
      </c>
    </row>
    <row r="5602" spans="1:11" s="43" customFormat="1" ht="19.7" customHeight="1" x14ac:dyDescent="0.25">
      <c r="A5602" s="43" t="s">
        <v>157</v>
      </c>
      <c r="B5602" s="1" t="s">
        <v>292</v>
      </c>
      <c r="C5602" s="1" t="s">
        <v>318</v>
      </c>
      <c r="D5602" s="1" t="s">
        <v>317</v>
      </c>
      <c r="E5602" s="45" t="str">
        <f>VLOOKUP(C5602,PROCV!E$50:G$126,3,0)</f>
        <v>Patrimônio</v>
      </c>
      <c r="F5602" s="1" t="s">
        <v>415</v>
      </c>
      <c r="G5602" s="1" t="s">
        <v>265</v>
      </c>
      <c r="H5602" s="1">
        <v>2013</v>
      </c>
      <c r="I5602" s="60">
        <f>VLOOKUP(H5602,PROCV!E$33:F$44,2,0)</f>
        <v>1.2885864878819728</v>
      </c>
      <c r="J5602" s="71">
        <v>800000</v>
      </c>
      <c r="K5602" s="44">
        <f t="shared" si="87"/>
        <v>1030869.1903055783</v>
      </c>
    </row>
    <row r="5603" spans="1:11" s="43" customFormat="1" ht="19.7" customHeight="1" x14ac:dyDescent="0.25">
      <c r="A5603" s="43" t="s">
        <v>177</v>
      </c>
      <c r="B5603" s="1" t="s">
        <v>242</v>
      </c>
      <c r="C5603" s="1" t="s">
        <v>309</v>
      </c>
      <c r="D5603" s="1" t="s">
        <v>308</v>
      </c>
      <c r="E5603" s="45" t="str">
        <f>VLOOKUP(C5603,PROCV!E$50:G$126,3,0)</f>
        <v>NA</v>
      </c>
      <c r="F5603" s="1" t="s">
        <v>416</v>
      </c>
      <c r="G5603" s="1" t="s">
        <v>236</v>
      </c>
      <c r="H5603" s="1">
        <v>2013</v>
      </c>
      <c r="I5603" s="60">
        <f>VLOOKUP(H5603,PROCV!E$33:F$44,2,0)</f>
        <v>1.2885864878819728</v>
      </c>
      <c r="J5603" s="71">
        <v>13438</v>
      </c>
      <c r="K5603" s="44">
        <f t="shared" si="87"/>
        <v>17316.025224157951</v>
      </c>
    </row>
    <row r="5604" spans="1:11" s="43" customFormat="1" ht="19.7" customHeight="1" x14ac:dyDescent="0.25">
      <c r="A5604" s="43" t="s">
        <v>177</v>
      </c>
      <c r="B5604" s="1" t="s">
        <v>242</v>
      </c>
      <c r="C5604" s="1" t="s">
        <v>309</v>
      </c>
      <c r="D5604" s="1" t="s">
        <v>308</v>
      </c>
      <c r="E5604" s="45" t="str">
        <f>VLOOKUP(C5604,PROCV!E$50:G$126,3,0)</f>
        <v>NA</v>
      </c>
      <c r="F5604" s="1" t="s">
        <v>416</v>
      </c>
      <c r="G5604" s="1" t="s">
        <v>236</v>
      </c>
      <c r="H5604" s="1">
        <v>2013</v>
      </c>
      <c r="I5604" s="60">
        <f>VLOOKUP(H5604,PROCV!E$33:F$44,2,0)</f>
        <v>1.2885864878819728</v>
      </c>
      <c r="J5604" s="71">
        <v>10475</v>
      </c>
      <c r="K5604" s="44">
        <f t="shared" si="87"/>
        <v>13497.943460563665</v>
      </c>
    </row>
    <row r="5605" spans="1:11" s="43" customFormat="1" ht="19.7" customHeight="1" x14ac:dyDescent="0.25">
      <c r="A5605" s="43" t="s">
        <v>177</v>
      </c>
      <c r="B5605" s="1" t="s">
        <v>242</v>
      </c>
      <c r="C5605" s="1" t="s">
        <v>291</v>
      </c>
      <c r="D5605" s="1" t="s">
        <v>290</v>
      </c>
      <c r="E5605" s="45" t="str">
        <f>VLOOKUP(C5605,PROCV!E$50:G$126,3,0)</f>
        <v>NA</v>
      </c>
      <c r="F5605" s="1" t="s">
        <v>416</v>
      </c>
      <c r="G5605" s="1" t="s">
        <v>236</v>
      </c>
      <c r="H5605" s="1">
        <v>2013</v>
      </c>
      <c r="I5605" s="60">
        <f>VLOOKUP(H5605,PROCV!E$33:F$44,2,0)</f>
        <v>1.2885864878819728</v>
      </c>
      <c r="J5605" s="71">
        <v>47483</v>
      </c>
      <c r="K5605" s="44">
        <f t="shared" si="87"/>
        <v>61185.952204099718</v>
      </c>
    </row>
    <row r="5606" spans="1:11" s="43" customFormat="1" ht="19.7" customHeight="1" x14ac:dyDescent="0.25">
      <c r="A5606" s="43" t="s">
        <v>177</v>
      </c>
      <c r="B5606" s="1" t="s">
        <v>242</v>
      </c>
      <c r="C5606" s="1" t="s">
        <v>291</v>
      </c>
      <c r="D5606" s="1" t="s">
        <v>290</v>
      </c>
      <c r="E5606" s="45" t="str">
        <f>VLOOKUP(C5606,PROCV!E$50:G$126,3,0)</f>
        <v>NA</v>
      </c>
      <c r="F5606" s="1" t="s">
        <v>416</v>
      </c>
      <c r="G5606" s="1" t="s">
        <v>236</v>
      </c>
      <c r="H5606" s="1">
        <v>2013</v>
      </c>
      <c r="I5606" s="60">
        <f>VLOOKUP(H5606,PROCV!E$33:F$44,2,0)</f>
        <v>1.2885864878819728</v>
      </c>
      <c r="J5606" s="71">
        <v>637506</v>
      </c>
      <c r="K5606" s="44">
        <f t="shared" si="87"/>
        <v>821481.61754368502</v>
      </c>
    </row>
    <row r="5607" spans="1:11" s="43" customFormat="1" ht="19.7" customHeight="1" x14ac:dyDescent="0.25">
      <c r="A5607" s="43" t="s">
        <v>177</v>
      </c>
      <c r="B5607" s="1" t="s">
        <v>242</v>
      </c>
      <c r="C5607" s="1" t="s">
        <v>291</v>
      </c>
      <c r="D5607" s="1" t="s">
        <v>290</v>
      </c>
      <c r="E5607" s="45" t="str">
        <f>VLOOKUP(C5607,PROCV!E$50:G$126,3,0)</f>
        <v>NA</v>
      </c>
      <c r="F5607" s="1" t="s">
        <v>416</v>
      </c>
      <c r="G5607" s="1" t="s">
        <v>236</v>
      </c>
      <c r="H5607" s="1">
        <v>2013</v>
      </c>
      <c r="I5607" s="60">
        <f>VLOOKUP(H5607,PROCV!E$33:F$44,2,0)</f>
        <v>1.2885864878819728</v>
      </c>
      <c r="J5607" s="71">
        <v>1016000</v>
      </c>
      <c r="K5607" s="44">
        <f t="shared" si="87"/>
        <v>1309203.8716880844</v>
      </c>
    </row>
    <row r="5608" spans="1:11" s="43" customFormat="1" ht="19.7" customHeight="1" x14ac:dyDescent="0.25">
      <c r="A5608" s="43" t="s">
        <v>177</v>
      </c>
      <c r="B5608" s="1" t="s">
        <v>242</v>
      </c>
      <c r="C5608" s="1" t="s">
        <v>291</v>
      </c>
      <c r="D5608" s="1" t="s">
        <v>290</v>
      </c>
      <c r="E5608" s="45" t="str">
        <f>VLOOKUP(C5608,PROCV!E$50:G$126,3,0)</f>
        <v>NA</v>
      </c>
      <c r="F5608" s="1" t="s">
        <v>416</v>
      </c>
      <c r="G5608" s="1" t="s">
        <v>236</v>
      </c>
      <c r="H5608" s="1">
        <v>2013</v>
      </c>
      <c r="I5608" s="60">
        <f>VLOOKUP(H5608,PROCV!E$33:F$44,2,0)</f>
        <v>1.2885864878819728</v>
      </c>
      <c r="J5608" s="71">
        <v>3300000</v>
      </c>
      <c r="K5608" s="44">
        <f t="shared" si="87"/>
        <v>4252335.4100105101</v>
      </c>
    </row>
    <row r="5609" spans="1:11" s="43" customFormat="1" ht="19.7" customHeight="1" x14ac:dyDescent="0.25">
      <c r="A5609" s="43" t="s">
        <v>177</v>
      </c>
      <c r="B5609" s="1" t="s">
        <v>242</v>
      </c>
      <c r="C5609" s="1" t="s">
        <v>291</v>
      </c>
      <c r="D5609" s="1" t="s">
        <v>290</v>
      </c>
      <c r="E5609" s="45" t="str">
        <f>VLOOKUP(C5609,PROCV!E$50:G$126,3,0)</f>
        <v>NA</v>
      </c>
      <c r="F5609" s="1" t="s">
        <v>416</v>
      </c>
      <c r="G5609" s="1" t="s">
        <v>236</v>
      </c>
      <c r="H5609" s="1">
        <v>2013</v>
      </c>
      <c r="I5609" s="60">
        <f>VLOOKUP(H5609,PROCV!E$33:F$44,2,0)</f>
        <v>1.2885864878819728</v>
      </c>
      <c r="J5609" s="71">
        <v>3779031</v>
      </c>
      <c r="K5609" s="44">
        <f t="shared" si="87"/>
        <v>4869608.2838870995</v>
      </c>
    </row>
    <row r="5610" spans="1:11" s="43" customFormat="1" ht="19.7" customHeight="1" x14ac:dyDescent="0.25">
      <c r="A5610" s="43" t="s">
        <v>177</v>
      </c>
      <c r="B5610" s="1" t="s">
        <v>242</v>
      </c>
      <c r="C5610" s="1" t="s">
        <v>291</v>
      </c>
      <c r="D5610" s="1" t="s">
        <v>290</v>
      </c>
      <c r="E5610" s="45" t="str">
        <f>VLOOKUP(C5610,PROCV!E$50:G$126,3,0)</f>
        <v>NA</v>
      </c>
      <c r="F5610" s="1" t="s">
        <v>416</v>
      </c>
      <c r="G5610" s="1" t="s">
        <v>236</v>
      </c>
      <c r="H5610" s="1">
        <v>2013</v>
      </c>
      <c r="I5610" s="60">
        <f>VLOOKUP(H5610,PROCV!E$33:F$44,2,0)</f>
        <v>1.2885864878819728</v>
      </c>
      <c r="J5610" s="71">
        <v>19195</v>
      </c>
      <c r="K5610" s="44">
        <f t="shared" si="87"/>
        <v>24734.417634894467</v>
      </c>
    </row>
    <row r="5611" spans="1:11" s="43" customFormat="1" ht="19.7" customHeight="1" x14ac:dyDescent="0.25">
      <c r="A5611" s="43" t="s">
        <v>177</v>
      </c>
      <c r="B5611" s="1" t="s">
        <v>242</v>
      </c>
      <c r="C5611" s="1" t="s">
        <v>291</v>
      </c>
      <c r="D5611" s="1" t="s">
        <v>290</v>
      </c>
      <c r="E5611" s="45" t="str">
        <f>VLOOKUP(C5611,PROCV!E$50:G$126,3,0)</f>
        <v>NA</v>
      </c>
      <c r="F5611" s="1" t="s">
        <v>416</v>
      </c>
      <c r="G5611" s="1" t="s">
        <v>236</v>
      </c>
      <c r="H5611" s="1">
        <v>2013</v>
      </c>
      <c r="I5611" s="60">
        <f>VLOOKUP(H5611,PROCV!E$33:F$44,2,0)</f>
        <v>1.2885864878819728</v>
      </c>
      <c r="J5611" s="71">
        <v>249358</v>
      </c>
      <c r="K5611" s="44">
        <f t="shared" si="87"/>
        <v>321319.34944527299</v>
      </c>
    </row>
    <row r="5612" spans="1:11" s="43" customFormat="1" ht="19.7" customHeight="1" x14ac:dyDescent="0.25">
      <c r="A5612" s="43" t="s">
        <v>177</v>
      </c>
      <c r="B5612" s="1" t="s">
        <v>242</v>
      </c>
      <c r="C5612" s="1" t="s">
        <v>320</v>
      </c>
      <c r="D5612" s="1" t="s">
        <v>319</v>
      </c>
      <c r="E5612" s="45" t="str">
        <f>VLOOKUP(C5612,PROCV!E$50:G$126,3,0)</f>
        <v>Música</v>
      </c>
      <c r="F5612" s="1" t="s">
        <v>416</v>
      </c>
      <c r="G5612" s="1" t="s">
        <v>236</v>
      </c>
      <c r="H5612" s="1">
        <v>2013</v>
      </c>
      <c r="I5612" s="60">
        <f>VLOOKUP(H5612,PROCV!E$33:F$44,2,0)</f>
        <v>1.2885864878819728</v>
      </c>
      <c r="J5612" s="71">
        <v>20990</v>
      </c>
      <c r="K5612" s="44">
        <f t="shared" si="87"/>
        <v>27047.430380642611</v>
      </c>
    </row>
    <row r="5613" spans="1:11" s="43" customFormat="1" ht="19.7" customHeight="1" x14ac:dyDescent="0.25">
      <c r="A5613" s="43" t="s">
        <v>177</v>
      </c>
      <c r="B5613" s="1" t="s">
        <v>242</v>
      </c>
      <c r="C5613" s="1" t="s">
        <v>320</v>
      </c>
      <c r="D5613" s="1" t="s">
        <v>319</v>
      </c>
      <c r="E5613" s="45" t="str">
        <f>VLOOKUP(C5613,PROCV!E$50:G$126,3,0)</f>
        <v>Música</v>
      </c>
      <c r="F5613" s="1" t="s">
        <v>416</v>
      </c>
      <c r="G5613" s="1" t="s">
        <v>236</v>
      </c>
      <c r="H5613" s="1">
        <v>2013</v>
      </c>
      <c r="I5613" s="60">
        <f>VLOOKUP(H5613,PROCV!E$33:F$44,2,0)</f>
        <v>1.2885864878819728</v>
      </c>
      <c r="J5613" s="71">
        <v>131516</v>
      </c>
      <c r="K5613" s="44">
        <f t="shared" si="87"/>
        <v>169469.74054028554</v>
      </c>
    </row>
    <row r="5614" spans="1:11" s="43" customFormat="1" ht="19.7" customHeight="1" x14ac:dyDescent="0.25">
      <c r="A5614" s="43" t="s">
        <v>177</v>
      </c>
      <c r="B5614" s="1" t="s">
        <v>242</v>
      </c>
      <c r="C5614" s="1" t="s">
        <v>289</v>
      </c>
      <c r="D5614" s="1" t="s">
        <v>288</v>
      </c>
      <c r="E5614" s="45" t="str">
        <f>VLOOKUP(C5614,PROCV!E$50:G$126,3,0)</f>
        <v>Editorial</v>
      </c>
      <c r="F5614" s="1" t="s">
        <v>416</v>
      </c>
      <c r="G5614" s="1" t="s">
        <v>236</v>
      </c>
      <c r="H5614" s="1">
        <v>2013</v>
      </c>
      <c r="I5614" s="60">
        <f>VLOOKUP(H5614,PROCV!E$33:F$44,2,0)</f>
        <v>1.2885864878819728</v>
      </c>
      <c r="J5614" s="71">
        <v>107978</v>
      </c>
      <c r="K5614" s="44">
        <f t="shared" si="87"/>
        <v>139138.99178851966</v>
      </c>
    </row>
    <row r="5615" spans="1:11" s="43" customFormat="1" ht="19.7" customHeight="1" x14ac:dyDescent="0.25">
      <c r="A5615" s="43" t="s">
        <v>177</v>
      </c>
      <c r="B5615" s="1" t="s">
        <v>242</v>
      </c>
      <c r="C5615" s="1" t="s">
        <v>289</v>
      </c>
      <c r="D5615" s="1" t="s">
        <v>288</v>
      </c>
      <c r="E5615" s="45" t="str">
        <f>VLOOKUP(C5615,PROCV!E$50:G$126,3,0)</f>
        <v>Editorial</v>
      </c>
      <c r="F5615" s="1" t="s">
        <v>416</v>
      </c>
      <c r="G5615" s="1" t="s">
        <v>236</v>
      </c>
      <c r="H5615" s="1">
        <v>2013</v>
      </c>
      <c r="I5615" s="60">
        <f>VLOOKUP(H5615,PROCV!E$33:F$44,2,0)</f>
        <v>1.2885864878819728</v>
      </c>
      <c r="J5615" s="71">
        <v>114500</v>
      </c>
      <c r="K5615" s="44">
        <f t="shared" si="87"/>
        <v>147543.15286248588</v>
      </c>
    </row>
    <row r="5616" spans="1:11" s="43" customFormat="1" ht="19.7" customHeight="1" x14ac:dyDescent="0.25">
      <c r="A5616" s="43" t="s">
        <v>177</v>
      </c>
      <c r="B5616" s="1" t="s">
        <v>242</v>
      </c>
      <c r="C5616" s="1" t="s">
        <v>289</v>
      </c>
      <c r="D5616" s="1" t="s">
        <v>288</v>
      </c>
      <c r="E5616" s="45" t="str">
        <f>VLOOKUP(C5616,PROCV!E$50:G$126,3,0)</f>
        <v>Editorial</v>
      </c>
      <c r="F5616" s="1" t="s">
        <v>416</v>
      </c>
      <c r="G5616" s="1" t="s">
        <v>236</v>
      </c>
      <c r="H5616" s="1">
        <v>2013</v>
      </c>
      <c r="I5616" s="60">
        <f>VLOOKUP(H5616,PROCV!E$33:F$44,2,0)</f>
        <v>1.2885864878819728</v>
      </c>
      <c r="J5616" s="71">
        <v>18972</v>
      </c>
      <c r="K5616" s="44">
        <f t="shared" si="87"/>
        <v>24447.06284809679</v>
      </c>
    </row>
    <row r="5617" spans="1:11" s="43" customFormat="1" ht="19.7" customHeight="1" x14ac:dyDescent="0.25">
      <c r="A5617" s="43" t="s">
        <v>177</v>
      </c>
      <c r="B5617" s="1" t="s">
        <v>242</v>
      </c>
      <c r="C5617" s="1" t="s">
        <v>289</v>
      </c>
      <c r="D5617" s="1" t="s">
        <v>288</v>
      </c>
      <c r="E5617" s="45" t="str">
        <f>VLOOKUP(C5617,PROCV!E$50:G$126,3,0)</f>
        <v>Editorial</v>
      </c>
      <c r="F5617" s="1" t="s">
        <v>416</v>
      </c>
      <c r="G5617" s="1" t="s">
        <v>236</v>
      </c>
      <c r="H5617" s="1">
        <v>2013</v>
      </c>
      <c r="I5617" s="60">
        <f>VLOOKUP(H5617,PROCV!E$33:F$44,2,0)</f>
        <v>1.2885864878819728</v>
      </c>
      <c r="J5617" s="71">
        <v>326584</v>
      </c>
      <c r="K5617" s="44">
        <f t="shared" si="87"/>
        <v>420831.72955844621</v>
      </c>
    </row>
    <row r="5618" spans="1:11" s="43" customFormat="1" ht="19.7" customHeight="1" x14ac:dyDescent="0.25">
      <c r="A5618" s="43" t="s">
        <v>177</v>
      </c>
      <c r="B5618" s="1" t="s">
        <v>242</v>
      </c>
      <c r="C5618" s="1" t="s">
        <v>299</v>
      </c>
      <c r="D5618" s="1" t="s">
        <v>298</v>
      </c>
      <c r="E5618" s="45" t="str">
        <f>VLOOKUP(C5618,PROCV!E$50:G$126,3,0)</f>
        <v>NA</v>
      </c>
      <c r="F5618" s="1" t="s">
        <v>416</v>
      </c>
      <c r="G5618" s="1" t="s">
        <v>236</v>
      </c>
      <c r="H5618" s="1">
        <v>2013</v>
      </c>
      <c r="I5618" s="60">
        <f>VLOOKUP(H5618,PROCV!E$33:F$44,2,0)</f>
        <v>1.2885864878819728</v>
      </c>
      <c r="J5618" s="71">
        <v>6628</v>
      </c>
      <c r="K5618" s="44">
        <f t="shared" si="87"/>
        <v>8540.7512416817153</v>
      </c>
    </row>
    <row r="5619" spans="1:11" s="43" customFormat="1" ht="19.7" customHeight="1" x14ac:dyDescent="0.25">
      <c r="A5619" s="43" t="s">
        <v>177</v>
      </c>
      <c r="B5619" s="1" t="s">
        <v>242</v>
      </c>
      <c r="C5619" s="1" t="s">
        <v>299</v>
      </c>
      <c r="D5619" s="1" t="s">
        <v>298</v>
      </c>
      <c r="E5619" s="45" t="str">
        <f>VLOOKUP(C5619,PROCV!E$50:G$126,3,0)</f>
        <v>NA</v>
      </c>
      <c r="F5619" s="1" t="s">
        <v>416</v>
      </c>
      <c r="G5619" s="1" t="s">
        <v>236</v>
      </c>
      <c r="H5619" s="1">
        <v>2013</v>
      </c>
      <c r="I5619" s="60">
        <f>VLOOKUP(H5619,PROCV!E$33:F$44,2,0)</f>
        <v>1.2885864878819728</v>
      </c>
      <c r="J5619" s="71">
        <v>79838</v>
      </c>
      <c r="K5619" s="44">
        <f t="shared" si="87"/>
        <v>102878.16801952095</v>
      </c>
    </row>
    <row r="5620" spans="1:11" s="43" customFormat="1" ht="19.7" customHeight="1" x14ac:dyDescent="0.25">
      <c r="A5620" s="43" t="s">
        <v>177</v>
      </c>
      <c r="B5620" s="1" t="s">
        <v>242</v>
      </c>
      <c r="C5620" s="1" t="s">
        <v>287</v>
      </c>
      <c r="D5620" s="1" t="s">
        <v>286</v>
      </c>
      <c r="E5620" s="45" t="str">
        <f>VLOOKUP(C5620,PROCV!E$50:G$126,3,0)</f>
        <v>Música</v>
      </c>
      <c r="F5620" s="1" t="s">
        <v>416</v>
      </c>
      <c r="G5620" s="1" t="s">
        <v>236</v>
      </c>
      <c r="H5620" s="1">
        <v>2013</v>
      </c>
      <c r="I5620" s="60">
        <f>VLOOKUP(H5620,PROCV!E$33:F$44,2,0)</f>
        <v>1.2885864878819728</v>
      </c>
      <c r="J5620" s="71">
        <v>72726</v>
      </c>
      <c r="K5620" s="44">
        <f t="shared" si="87"/>
        <v>93713.740917704359</v>
      </c>
    </row>
    <row r="5621" spans="1:11" s="43" customFormat="1" ht="19.7" customHeight="1" x14ac:dyDescent="0.25">
      <c r="A5621" s="43" t="s">
        <v>177</v>
      </c>
      <c r="B5621" s="1" t="s">
        <v>242</v>
      </c>
      <c r="C5621" s="1" t="s">
        <v>287</v>
      </c>
      <c r="D5621" s="1" t="s">
        <v>286</v>
      </c>
      <c r="E5621" s="45" t="str">
        <f>VLOOKUP(C5621,PROCV!E$50:G$126,3,0)</f>
        <v>Música</v>
      </c>
      <c r="F5621" s="1" t="s">
        <v>416</v>
      </c>
      <c r="G5621" s="1" t="s">
        <v>236</v>
      </c>
      <c r="H5621" s="1">
        <v>2013</v>
      </c>
      <c r="I5621" s="60">
        <f>VLOOKUP(H5621,PROCV!E$33:F$44,2,0)</f>
        <v>1.2885864878819728</v>
      </c>
      <c r="J5621" s="71">
        <v>185000</v>
      </c>
      <c r="K5621" s="44">
        <f t="shared" si="87"/>
        <v>238388.50025816498</v>
      </c>
    </row>
    <row r="5622" spans="1:11" s="43" customFormat="1" ht="19.7" customHeight="1" x14ac:dyDescent="0.25">
      <c r="A5622" s="43" t="s">
        <v>177</v>
      </c>
      <c r="B5622" s="1" t="s">
        <v>242</v>
      </c>
      <c r="C5622" s="1" t="s">
        <v>287</v>
      </c>
      <c r="D5622" s="1" t="s">
        <v>286</v>
      </c>
      <c r="E5622" s="45" t="str">
        <f>VLOOKUP(C5622,PROCV!E$50:G$126,3,0)</f>
        <v>Música</v>
      </c>
      <c r="F5622" s="1" t="s">
        <v>416</v>
      </c>
      <c r="G5622" s="1" t="s">
        <v>236</v>
      </c>
      <c r="H5622" s="1">
        <v>2013</v>
      </c>
      <c r="I5622" s="60">
        <f>VLOOKUP(H5622,PROCV!E$33:F$44,2,0)</f>
        <v>1.2885864878819728</v>
      </c>
      <c r="J5622" s="71">
        <v>216040</v>
      </c>
      <c r="K5622" s="44">
        <f t="shared" si="87"/>
        <v>278386.22484202142</v>
      </c>
    </row>
    <row r="5623" spans="1:11" s="43" customFormat="1" ht="19.7" customHeight="1" x14ac:dyDescent="0.25">
      <c r="A5623" s="43" t="s">
        <v>177</v>
      </c>
      <c r="B5623" s="1" t="s">
        <v>242</v>
      </c>
      <c r="C5623" s="1" t="s">
        <v>285</v>
      </c>
      <c r="D5623" s="1" t="s">
        <v>284</v>
      </c>
      <c r="E5623" s="45" t="str">
        <f>VLOOKUP(C5623,PROCV!E$50:G$126,3,0)</f>
        <v>Editorial</v>
      </c>
      <c r="F5623" s="1" t="s">
        <v>416</v>
      </c>
      <c r="G5623" s="1" t="s">
        <v>236</v>
      </c>
      <c r="H5623" s="1">
        <v>2013</v>
      </c>
      <c r="I5623" s="60">
        <f>VLOOKUP(H5623,PROCV!E$33:F$44,2,0)</f>
        <v>1.2885864878819728</v>
      </c>
      <c r="J5623" s="71">
        <v>272885</v>
      </c>
      <c r="K5623" s="44">
        <f t="shared" si="87"/>
        <v>351635.92374567216</v>
      </c>
    </row>
    <row r="5624" spans="1:11" s="43" customFormat="1" ht="19.7" customHeight="1" x14ac:dyDescent="0.25">
      <c r="A5624" s="43" t="s">
        <v>177</v>
      </c>
      <c r="B5624" s="1" t="s">
        <v>242</v>
      </c>
      <c r="C5624" s="1" t="s">
        <v>285</v>
      </c>
      <c r="D5624" s="1" t="s">
        <v>284</v>
      </c>
      <c r="E5624" s="45" t="str">
        <f>VLOOKUP(C5624,PROCV!E$50:G$126,3,0)</f>
        <v>Editorial</v>
      </c>
      <c r="F5624" s="1" t="s">
        <v>416</v>
      </c>
      <c r="G5624" s="1" t="s">
        <v>236</v>
      </c>
      <c r="H5624" s="1">
        <v>2013</v>
      </c>
      <c r="I5624" s="60">
        <f>VLOOKUP(H5624,PROCV!E$33:F$44,2,0)</f>
        <v>1.2885864878819728</v>
      </c>
      <c r="J5624" s="71">
        <v>107000</v>
      </c>
      <c r="K5624" s="44">
        <f t="shared" si="87"/>
        <v>137878.75420337109</v>
      </c>
    </row>
    <row r="5625" spans="1:11" s="43" customFormat="1" ht="19.7" customHeight="1" x14ac:dyDescent="0.25">
      <c r="A5625" s="43" t="s">
        <v>177</v>
      </c>
      <c r="B5625" s="1" t="s">
        <v>242</v>
      </c>
      <c r="C5625" s="1" t="s">
        <v>285</v>
      </c>
      <c r="D5625" s="1" t="s">
        <v>284</v>
      </c>
      <c r="E5625" s="45" t="str">
        <f>VLOOKUP(C5625,PROCV!E$50:G$126,3,0)</f>
        <v>Editorial</v>
      </c>
      <c r="F5625" s="1" t="s">
        <v>416</v>
      </c>
      <c r="G5625" s="1" t="s">
        <v>236</v>
      </c>
      <c r="H5625" s="1">
        <v>2013</v>
      </c>
      <c r="I5625" s="60">
        <f>VLOOKUP(H5625,PROCV!E$33:F$44,2,0)</f>
        <v>1.2885864878819728</v>
      </c>
      <c r="J5625" s="71">
        <v>103065</v>
      </c>
      <c r="K5625" s="44">
        <f t="shared" si="87"/>
        <v>132808.16637355552</v>
      </c>
    </row>
    <row r="5626" spans="1:11" s="43" customFormat="1" ht="19.7" customHeight="1" x14ac:dyDescent="0.25">
      <c r="A5626" s="43" t="s">
        <v>177</v>
      </c>
      <c r="B5626" s="1" t="s">
        <v>242</v>
      </c>
      <c r="C5626" s="1" t="s">
        <v>285</v>
      </c>
      <c r="D5626" s="1" t="s">
        <v>284</v>
      </c>
      <c r="E5626" s="45" t="str">
        <f>VLOOKUP(C5626,PROCV!E$50:G$126,3,0)</f>
        <v>Editorial</v>
      </c>
      <c r="F5626" s="1" t="s">
        <v>416</v>
      </c>
      <c r="G5626" s="1" t="s">
        <v>236</v>
      </c>
      <c r="H5626" s="1">
        <v>2013</v>
      </c>
      <c r="I5626" s="60">
        <f>VLOOKUP(H5626,PROCV!E$33:F$44,2,0)</f>
        <v>1.2885864878819728</v>
      </c>
      <c r="J5626" s="71">
        <v>696061</v>
      </c>
      <c r="K5626" s="44">
        <f t="shared" si="87"/>
        <v>896934.79934161389</v>
      </c>
    </row>
    <row r="5627" spans="1:11" s="43" customFormat="1" ht="19.7" customHeight="1" x14ac:dyDescent="0.25">
      <c r="A5627" s="43" t="s">
        <v>177</v>
      </c>
      <c r="B5627" s="1" t="s">
        <v>242</v>
      </c>
      <c r="C5627" s="1" t="s">
        <v>285</v>
      </c>
      <c r="D5627" s="1" t="s">
        <v>284</v>
      </c>
      <c r="E5627" s="45" t="str">
        <f>VLOOKUP(C5627,PROCV!E$50:G$126,3,0)</f>
        <v>Editorial</v>
      </c>
      <c r="F5627" s="1" t="s">
        <v>416</v>
      </c>
      <c r="G5627" s="1" t="s">
        <v>236</v>
      </c>
      <c r="H5627" s="1">
        <v>2013</v>
      </c>
      <c r="I5627" s="60">
        <f>VLOOKUP(H5627,PROCV!E$33:F$44,2,0)</f>
        <v>1.2885864878819728</v>
      </c>
      <c r="J5627" s="71">
        <v>1047982</v>
      </c>
      <c r="K5627" s="44">
        <f t="shared" si="87"/>
        <v>1350415.4447435257</v>
      </c>
    </row>
    <row r="5628" spans="1:11" s="43" customFormat="1" ht="19.7" customHeight="1" x14ac:dyDescent="0.25">
      <c r="A5628" s="43" t="s">
        <v>177</v>
      </c>
      <c r="B5628" s="1" t="s">
        <v>242</v>
      </c>
      <c r="C5628" s="1" t="s">
        <v>283</v>
      </c>
      <c r="D5628" s="1" t="s">
        <v>282</v>
      </c>
      <c r="E5628" s="45" t="str">
        <f>VLOOKUP(C5628,PROCV!E$50:G$126,3,0)</f>
        <v>Editorial</v>
      </c>
      <c r="F5628" s="1" t="s">
        <v>416</v>
      </c>
      <c r="G5628" s="1" t="s">
        <v>236</v>
      </c>
      <c r="H5628" s="1">
        <v>2013</v>
      </c>
      <c r="I5628" s="60">
        <f>VLOOKUP(H5628,PROCV!E$33:F$44,2,0)</f>
        <v>1.2885864878819728</v>
      </c>
      <c r="J5628" s="71">
        <v>46566</v>
      </c>
      <c r="K5628" s="44">
        <f t="shared" si="87"/>
        <v>60004.318394711947</v>
      </c>
    </row>
    <row r="5629" spans="1:11" s="43" customFormat="1" ht="19.7" customHeight="1" x14ac:dyDescent="0.25">
      <c r="A5629" s="43" t="s">
        <v>177</v>
      </c>
      <c r="B5629" s="1" t="s">
        <v>242</v>
      </c>
      <c r="C5629" s="1" t="s">
        <v>283</v>
      </c>
      <c r="D5629" s="1" t="s">
        <v>282</v>
      </c>
      <c r="E5629" s="45" t="str">
        <f>VLOOKUP(C5629,PROCV!E$50:G$126,3,0)</f>
        <v>Editorial</v>
      </c>
      <c r="F5629" s="1" t="s">
        <v>416</v>
      </c>
      <c r="G5629" s="1" t="s">
        <v>236</v>
      </c>
      <c r="H5629" s="1">
        <v>2013</v>
      </c>
      <c r="I5629" s="60">
        <f>VLOOKUP(H5629,PROCV!E$33:F$44,2,0)</f>
        <v>1.2885864878819728</v>
      </c>
      <c r="J5629" s="71">
        <v>262600</v>
      </c>
      <c r="K5629" s="44">
        <f t="shared" si="87"/>
        <v>338382.81171780609</v>
      </c>
    </row>
    <row r="5630" spans="1:11" s="43" customFormat="1" ht="19.7" customHeight="1" x14ac:dyDescent="0.25">
      <c r="A5630" s="43" t="s">
        <v>177</v>
      </c>
      <c r="B5630" s="1" t="s">
        <v>242</v>
      </c>
      <c r="C5630" s="1" t="s">
        <v>283</v>
      </c>
      <c r="D5630" s="1" t="s">
        <v>282</v>
      </c>
      <c r="E5630" s="45" t="str">
        <f>VLOOKUP(C5630,PROCV!E$50:G$126,3,0)</f>
        <v>Editorial</v>
      </c>
      <c r="F5630" s="1" t="s">
        <v>416</v>
      </c>
      <c r="G5630" s="1" t="s">
        <v>236</v>
      </c>
      <c r="H5630" s="1">
        <v>2013</v>
      </c>
      <c r="I5630" s="60">
        <f>VLOOKUP(H5630,PROCV!E$33:F$44,2,0)</f>
        <v>1.2885864878819728</v>
      </c>
      <c r="J5630" s="71">
        <v>81875</v>
      </c>
      <c r="K5630" s="44">
        <f t="shared" si="87"/>
        <v>105503.01869533652</v>
      </c>
    </row>
    <row r="5631" spans="1:11" s="43" customFormat="1" ht="19.7" customHeight="1" x14ac:dyDescent="0.25">
      <c r="A5631" s="43" t="s">
        <v>177</v>
      </c>
      <c r="B5631" s="1" t="s">
        <v>242</v>
      </c>
      <c r="C5631" s="1" t="s">
        <v>283</v>
      </c>
      <c r="D5631" s="1" t="s">
        <v>282</v>
      </c>
      <c r="E5631" s="45" t="str">
        <f>VLOOKUP(C5631,PROCV!E$50:G$126,3,0)</f>
        <v>Editorial</v>
      </c>
      <c r="F5631" s="1" t="s">
        <v>416</v>
      </c>
      <c r="G5631" s="1" t="s">
        <v>236</v>
      </c>
      <c r="H5631" s="1">
        <v>2013</v>
      </c>
      <c r="I5631" s="60">
        <f>VLOOKUP(H5631,PROCV!E$33:F$44,2,0)</f>
        <v>1.2885864878819728</v>
      </c>
      <c r="J5631" s="71">
        <v>162189</v>
      </c>
      <c r="K5631" s="44">
        <f t="shared" si="87"/>
        <v>208994.55388308931</v>
      </c>
    </row>
    <row r="5632" spans="1:11" s="43" customFormat="1" ht="19.7" customHeight="1" x14ac:dyDescent="0.25">
      <c r="A5632" s="43" t="s">
        <v>177</v>
      </c>
      <c r="B5632" s="1" t="s">
        <v>242</v>
      </c>
      <c r="C5632" s="1" t="s">
        <v>281</v>
      </c>
      <c r="D5632" s="1" t="s">
        <v>280</v>
      </c>
      <c r="E5632" s="45" t="str">
        <f>VLOOKUP(C5632,PROCV!E$50:G$126,3,0)</f>
        <v>Música</v>
      </c>
      <c r="F5632" s="1" t="s">
        <v>416</v>
      </c>
      <c r="G5632" s="1" t="s">
        <v>236</v>
      </c>
      <c r="H5632" s="1">
        <v>2013</v>
      </c>
      <c r="I5632" s="60">
        <f>VLOOKUP(H5632,PROCV!E$33:F$44,2,0)</f>
        <v>1.2885864878819728</v>
      </c>
      <c r="J5632" s="71">
        <v>34432</v>
      </c>
      <c r="K5632" s="44">
        <f t="shared" si="87"/>
        <v>44368.609950752092</v>
      </c>
    </row>
    <row r="5633" spans="1:11" s="43" customFormat="1" ht="19.7" customHeight="1" x14ac:dyDescent="0.25">
      <c r="A5633" s="43" t="s">
        <v>177</v>
      </c>
      <c r="B5633" s="1" t="s">
        <v>242</v>
      </c>
      <c r="C5633" s="1" t="s">
        <v>281</v>
      </c>
      <c r="D5633" s="1" t="s">
        <v>280</v>
      </c>
      <c r="E5633" s="45" t="str">
        <f>VLOOKUP(C5633,PROCV!E$50:G$126,3,0)</f>
        <v>Música</v>
      </c>
      <c r="F5633" s="1" t="s">
        <v>416</v>
      </c>
      <c r="G5633" s="1" t="s">
        <v>236</v>
      </c>
      <c r="H5633" s="1">
        <v>2013</v>
      </c>
      <c r="I5633" s="60">
        <f>VLOOKUP(H5633,PROCV!E$33:F$44,2,0)</f>
        <v>1.2885864878819728</v>
      </c>
      <c r="J5633" s="71">
        <v>127204</v>
      </c>
      <c r="K5633" s="44">
        <f t="shared" si="87"/>
        <v>163913.35560453846</v>
      </c>
    </row>
    <row r="5634" spans="1:11" s="43" customFormat="1" ht="19.7" customHeight="1" x14ac:dyDescent="0.25">
      <c r="A5634" s="43" t="s">
        <v>177</v>
      </c>
      <c r="B5634" s="1" t="s">
        <v>242</v>
      </c>
      <c r="C5634" s="1" t="s">
        <v>279</v>
      </c>
      <c r="D5634" s="1" t="s">
        <v>278</v>
      </c>
      <c r="E5634" s="45" t="str">
        <f>VLOOKUP(C5634,PROCV!E$50:G$126,3,0)</f>
        <v>Editorial</v>
      </c>
      <c r="F5634" s="1" t="s">
        <v>416</v>
      </c>
      <c r="G5634" s="1" t="s">
        <v>236</v>
      </c>
      <c r="H5634" s="1">
        <v>2013</v>
      </c>
      <c r="I5634" s="60">
        <f>VLOOKUP(H5634,PROCV!E$33:F$44,2,0)</f>
        <v>1.2885864878819728</v>
      </c>
      <c r="J5634" s="71">
        <v>271266</v>
      </c>
      <c r="K5634" s="44">
        <f t="shared" si="87"/>
        <v>349549.70222179126</v>
      </c>
    </row>
    <row r="5635" spans="1:11" s="43" customFormat="1" ht="19.7" customHeight="1" x14ac:dyDescent="0.25">
      <c r="A5635" s="43" t="s">
        <v>177</v>
      </c>
      <c r="B5635" s="1" t="s">
        <v>242</v>
      </c>
      <c r="C5635" s="1" t="s">
        <v>279</v>
      </c>
      <c r="D5635" s="1" t="s">
        <v>278</v>
      </c>
      <c r="E5635" s="45" t="str">
        <f>VLOOKUP(C5635,PROCV!E$50:G$126,3,0)</f>
        <v>Editorial</v>
      </c>
      <c r="F5635" s="1" t="s">
        <v>416</v>
      </c>
      <c r="G5635" s="1" t="s">
        <v>236</v>
      </c>
      <c r="H5635" s="1">
        <v>2013</v>
      </c>
      <c r="I5635" s="60">
        <f>VLOOKUP(H5635,PROCV!E$33:F$44,2,0)</f>
        <v>1.2885864878819728</v>
      </c>
      <c r="J5635" s="71">
        <v>437679</v>
      </c>
      <c r="K5635" s="44">
        <f t="shared" ref="K5635:K5698" si="88">J5635*I5635</f>
        <v>563987.24542969395</v>
      </c>
    </row>
    <row r="5636" spans="1:11" s="43" customFormat="1" ht="19.7" customHeight="1" x14ac:dyDescent="0.25">
      <c r="A5636" s="43" t="s">
        <v>177</v>
      </c>
      <c r="B5636" s="1" t="s">
        <v>242</v>
      </c>
      <c r="C5636" s="1" t="s">
        <v>277</v>
      </c>
      <c r="D5636" s="1" t="s">
        <v>276</v>
      </c>
      <c r="E5636" s="45" t="str">
        <f>VLOOKUP(C5636,PROCV!E$50:G$126,3,0)</f>
        <v>Editorial</v>
      </c>
      <c r="F5636" s="1" t="s">
        <v>416</v>
      </c>
      <c r="G5636" s="1" t="s">
        <v>236</v>
      </c>
      <c r="H5636" s="1">
        <v>2013</v>
      </c>
      <c r="I5636" s="60">
        <f>VLOOKUP(H5636,PROCV!E$33:F$44,2,0)</f>
        <v>1.2885864878819728</v>
      </c>
      <c r="J5636" s="71">
        <v>99803</v>
      </c>
      <c r="K5636" s="44">
        <f t="shared" si="88"/>
        <v>128604.79725008454</v>
      </c>
    </row>
    <row r="5637" spans="1:11" s="43" customFormat="1" ht="19.7" customHeight="1" x14ac:dyDescent="0.25">
      <c r="A5637" s="43" t="s">
        <v>177</v>
      </c>
      <c r="B5637" s="1" t="s">
        <v>242</v>
      </c>
      <c r="C5637" s="1" t="s">
        <v>307</v>
      </c>
      <c r="D5637" s="1" t="s">
        <v>306</v>
      </c>
      <c r="E5637" s="45" t="str">
        <f>VLOOKUP(C5637,PROCV!E$50:G$126,3,0)</f>
        <v>NA</v>
      </c>
      <c r="F5637" s="1" t="s">
        <v>416</v>
      </c>
      <c r="G5637" s="1" t="s">
        <v>236</v>
      </c>
      <c r="H5637" s="1">
        <v>2013</v>
      </c>
      <c r="I5637" s="60">
        <f>VLOOKUP(H5637,PROCV!E$33:F$44,2,0)</f>
        <v>1.2885864878819728</v>
      </c>
      <c r="J5637" s="71">
        <v>7896</v>
      </c>
      <c r="K5637" s="44">
        <f t="shared" si="88"/>
        <v>10174.678908316058</v>
      </c>
    </row>
    <row r="5638" spans="1:11" s="43" customFormat="1" ht="19.7" customHeight="1" x14ac:dyDescent="0.25">
      <c r="A5638" s="43" t="s">
        <v>177</v>
      </c>
      <c r="B5638" s="1" t="s">
        <v>242</v>
      </c>
      <c r="C5638" s="1" t="s">
        <v>307</v>
      </c>
      <c r="D5638" s="1" t="s">
        <v>306</v>
      </c>
      <c r="E5638" s="45" t="str">
        <f>VLOOKUP(C5638,PROCV!E$50:G$126,3,0)</f>
        <v>NA</v>
      </c>
      <c r="F5638" s="1" t="s">
        <v>416</v>
      </c>
      <c r="G5638" s="1" t="s">
        <v>236</v>
      </c>
      <c r="H5638" s="1">
        <v>2013</v>
      </c>
      <c r="I5638" s="60">
        <f>VLOOKUP(H5638,PROCV!E$33:F$44,2,0)</f>
        <v>1.2885864878819728</v>
      </c>
      <c r="J5638" s="71">
        <v>117700</v>
      </c>
      <c r="K5638" s="44">
        <f t="shared" si="88"/>
        <v>151666.6296237082</v>
      </c>
    </row>
    <row r="5639" spans="1:11" s="43" customFormat="1" ht="19.7" customHeight="1" x14ac:dyDescent="0.25">
      <c r="A5639" s="43" t="s">
        <v>177</v>
      </c>
      <c r="B5639" s="1" t="s">
        <v>242</v>
      </c>
      <c r="C5639" s="1" t="s">
        <v>307</v>
      </c>
      <c r="D5639" s="1" t="s">
        <v>306</v>
      </c>
      <c r="E5639" s="45" t="str">
        <f>VLOOKUP(C5639,PROCV!E$50:G$126,3,0)</f>
        <v>NA</v>
      </c>
      <c r="F5639" s="1" t="s">
        <v>416</v>
      </c>
      <c r="G5639" s="1" t="s">
        <v>236</v>
      </c>
      <c r="H5639" s="1">
        <v>2013</v>
      </c>
      <c r="I5639" s="60">
        <f>VLOOKUP(H5639,PROCV!E$33:F$44,2,0)</f>
        <v>1.2885864878819728</v>
      </c>
      <c r="J5639" s="71">
        <v>89555</v>
      </c>
      <c r="K5639" s="44">
        <f t="shared" si="88"/>
        <v>115399.36292227008</v>
      </c>
    </row>
    <row r="5640" spans="1:11" s="43" customFormat="1" ht="19.7" customHeight="1" x14ac:dyDescent="0.25">
      <c r="A5640" s="43" t="s">
        <v>177</v>
      </c>
      <c r="B5640" s="1" t="s">
        <v>242</v>
      </c>
      <c r="C5640" s="1" t="s">
        <v>273</v>
      </c>
      <c r="D5640" s="1" t="s">
        <v>272</v>
      </c>
      <c r="E5640" s="45" t="str">
        <f>VLOOKUP(C5640,PROCV!E$50:G$126,3,0)</f>
        <v>Editorial</v>
      </c>
      <c r="F5640" s="1" t="s">
        <v>416</v>
      </c>
      <c r="G5640" s="1" t="s">
        <v>236</v>
      </c>
      <c r="H5640" s="1">
        <v>2013</v>
      </c>
      <c r="I5640" s="60">
        <f>VLOOKUP(H5640,PROCV!E$33:F$44,2,0)</f>
        <v>1.2885864878819728</v>
      </c>
      <c r="J5640" s="71">
        <v>5351</v>
      </c>
      <c r="K5640" s="44">
        <f t="shared" si="88"/>
        <v>6895.2262966564367</v>
      </c>
    </row>
    <row r="5641" spans="1:11" s="43" customFormat="1" ht="19.7" customHeight="1" x14ac:dyDescent="0.25">
      <c r="A5641" s="43" t="s">
        <v>177</v>
      </c>
      <c r="B5641" s="1" t="s">
        <v>242</v>
      </c>
      <c r="C5641" s="1" t="s">
        <v>273</v>
      </c>
      <c r="D5641" s="1" t="s">
        <v>272</v>
      </c>
      <c r="E5641" s="45" t="str">
        <f>VLOOKUP(C5641,PROCV!E$50:G$126,3,0)</f>
        <v>Editorial</v>
      </c>
      <c r="F5641" s="1" t="s">
        <v>416</v>
      </c>
      <c r="G5641" s="1" t="s">
        <v>236</v>
      </c>
      <c r="H5641" s="1">
        <v>2013</v>
      </c>
      <c r="I5641" s="60">
        <f>VLOOKUP(H5641,PROCV!E$33:F$44,2,0)</f>
        <v>1.2885864878819728</v>
      </c>
      <c r="J5641" s="71">
        <v>61868</v>
      </c>
      <c r="K5641" s="44">
        <f t="shared" si="88"/>
        <v>79722.268832281901</v>
      </c>
    </row>
    <row r="5642" spans="1:11" s="43" customFormat="1" ht="19.7" customHeight="1" x14ac:dyDescent="0.25">
      <c r="A5642" s="43" t="s">
        <v>177</v>
      </c>
      <c r="B5642" s="1" t="s">
        <v>242</v>
      </c>
      <c r="C5642" s="1" t="s">
        <v>273</v>
      </c>
      <c r="D5642" s="1" t="s">
        <v>272</v>
      </c>
      <c r="E5642" s="45" t="str">
        <f>VLOOKUP(C5642,PROCV!E$50:G$126,3,0)</f>
        <v>Editorial</v>
      </c>
      <c r="F5642" s="1" t="s">
        <v>416</v>
      </c>
      <c r="G5642" s="1" t="s">
        <v>236</v>
      </c>
      <c r="H5642" s="1">
        <v>2013</v>
      </c>
      <c r="I5642" s="60">
        <f>VLOOKUP(H5642,PROCV!E$33:F$44,2,0)</f>
        <v>1.2885864878819728</v>
      </c>
      <c r="J5642" s="71">
        <v>652905</v>
      </c>
      <c r="K5642" s="44">
        <f t="shared" si="88"/>
        <v>841324.56087057944</v>
      </c>
    </row>
    <row r="5643" spans="1:11" s="43" customFormat="1" ht="19.7" customHeight="1" x14ac:dyDescent="0.25">
      <c r="A5643" s="43" t="s">
        <v>177</v>
      </c>
      <c r="B5643" s="1" t="s">
        <v>242</v>
      </c>
      <c r="C5643" s="1" t="s">
        <v>271</v>
      </c>
      <c r="D5643" s="1" t="s">
        <v>270</v>
      </c>
      <c r="E5643" s="45" t="str">
        <f>VLOOKUP(C5643,PROCV!E$50:G$126,3,0)</f>
        <v>Editorial</v>
      </c>
      <c r="F5643" s="1" t="s">
        <v>416</v>
      </c>
      <c r="G5643" s="1" t="s">
        <v>236</v>
      </c>
      <c r="H5643" s="1">
        <v>2013</v>
      </c>
      <c r="I5643" s="60">
        <f>VLOOKUP(H5643,PROCV!E$33:F$44,2,0)</f>
        <v>1.2885864878819728</v>
      </c>
      <c r="J5643" s="71">
        <v>46616</v>
      </c>
      <c r="K5643" s="44">
        <f t="shared" si="88"/>
        <v>60068.747719106046</v>
      </c>
    </row>
    <row r="5644" spans="1:11" s="43" customFormat="1" ht="19.7" customHeight="1" x14ac:dyDescent="0.25">
      <c r="A5644" s="43" t="s">
        <v>177</v>
      </c>
      <c r="B5644" s="1" t="s">
        <v>242</v>
      </c>
      <c r="C5644" s="1" t="s">
        <v>271</v>
      </c>
      <c r="D5644" s="1" t="s">
        <v>270</v>
      </c>
      <c r="E5644" s="45" t="str">
        <f>VLOOKUP(C5644,PROCV!E$50:G$126,3,0)</f>
        <v>Editorial</v>
      </c>
      <c r="F5644" s="1" t="s">
        <v>416</v>
      </c>
      <c r="G5644" s="1" t="s">
        <v>236</v>
      </c>
      <c r="H5644" s="1">
        <v>2013</v>
      </c>
      <c r="I5644" s="60">
        <f>VLOOKUP(H5644,PROCV!E$33:F$44,2,0)</f>
        <v>1.2885864878819728</v>
      </c>
      <c r="J5644" s="71">
        <v>21443</v>
      </c>
      <c r="K5644" s="44">
        <f t="shared" si="88"/>
        <v>27631.160059653143</v>
      </c>
    </row>
    <row r="5645" spans="1:11" s="43" customFormat="1" ht="19.7" customHeight="1" x14ac:dyDescent="0.25">
      <c r="A5645" s="43" t="s">
        <v>177</v>
      </c>
      <c r="B5645" s="1" t="s">
        <v>242</v>
      </c>
      <c r="C5645" s="1" t="s">
        <v>271</v>
      </c>
      <c r="D5645" s="1" t="s">
        <v>270</v>
      </c>
      <c r="E5645" s="45" t="str">
        <f>VLOOKUP(C5645,PROCV!E$50:G$126,3,0)</f>
        <v>Editorial</v>
      </c>
      <c r="F5645" s="1" t="s">
        <v>416</v>
      </c>
      <c r="G5645" s="1" t="s">
        <v>236</v>
      </c>
      <c r="H5645" s="1">
        <v>2013</v>
      </c>
      <c r="I5645" s="60">
        <f>VLOOKUP(H5645,PROCV!E$33:F$44,2,0)</f>
        <v>1.2885864878819728</v>
      </c>
      <c r="J5645" s="71">
        <v>120607</v>
      </c>
      <c r="K5645" s="44">
        <f t="shared" si="88"/>
        <v>155412.55054398111</v>
      </c>
    </row>
    <row r="5646" spans="1:11" s="43" customFormat="1" ht="19.7" customHeight="1" x14ac:dyDescent="0.25">
      <c r="A5646" s="43" t="s">
        <v>177</v>
      </c>
      <c r="B5646" s="1" t="s">
        <v>242</v>
      </c>
      <c r="C5646" s="1" t="s">
        <v>271</v>
      </c>
      <c r="D5646" s="1" t="s">
        <v>270</v>
      </c>
      <c r="E5646" s="45" t="str">
        <f>VLOOKUP(C5646,PROCV!E$50:G$126,3,0)</f>
        <v>Editorial</v>
      </c>
      <c r="F5646" s="1" t="s">
        <v>416</v>
      </c>
      <c r="G5646" s="1" t="s">
        <v>236</v>
      </c>
      <c r="H5646" s="1">
        <v>2013</v>
      </c>
      <c r="I5646" s="60">
        <f>VLOOKUP(H5646,PROCV!E$33:F$44,2,0)</f>
        <v>1.2885864878819728</v>
      </c>
      <c r="J5646" s="71">
        <v>1000</v>
      </c>
      <c r="K5646" s="44">
        <f t="shared" si="88"/>
        <v>1288.5864878819727</v>
      </c>
    </row>
    <row r="5647" spans="1:11" s="43" customFormat="1" ht="19.7" customHeight="1" x14ac:dyDescent="0.25">
      <c r="A5647" s="43" t="s">
        <v>177</v>
      </c>
      <c r="B5647" s="1" t="s">
        <v>242</v>
      </c>
      <c r="C5647" s="1" t="s">
        <v>315</v>
      </c>
      <c r="D5647" s="1" t="s">
        <v>314</v>
      </c>
      <c r="E5647" s="45" t="str">
        <f>VLOOKUP(C5647,PROCV!E$50:G$126,3,0)</f>
        <v>Editorial</v>
      </c>
      <c r="F5647" s="1" t="s">
        <v>416</v>
      </c>
      <c r="G5647" s="1" t="s">
        <v>236</v>
      </c>
      <c r="H5647" s="1">
        <v>2013</v>
      </c>
      <c r="I5647" s="60">
        <f>VLOOKUP(H5647,PROCV!E$33:F$44,2,0)</f>
        <v>1.2885864878819728</v>
      </c>
      <c r="J5647" s="71">
        <v>99617</v>
      </c>
      <c r="K5647" s="44">
        <f t="shared" si="88"/>
        <v>128365.12016333849</v>
      </c>
    </row>
    <row r="5648" spans="1:11" s="43" customFormat="1" ht="19.7" customHeight="1" x14ac:dyDescent="0.25">
      <c r="A5648" s="43" t="s">
        <v>177</v>
      </c>
      <c r="B5648" s="1" t="s">
        <v>242</v>
      </c>
      <c r="C5648" s="1" t="s">
        <v>269</v>
      </c>
      <c r="D5648" s="1" t="s">
        <v>268</v>
      </c>
      <c r="E5648" s="45" t="str">
        <f>VLOOKUP(C5648,PROCV!E$50:G$126,3,0)</f>
        <v>NA</v>
      </c>
      <c r="F5648" s="1" t="s">
        <v>416</v>
      </c>
      <c r="G5648" s="1" t="s">
        <v>236</v>
      </c>
      <c r="H5648" s="1">
        <v>2013</v>
      </c>
      <c r="I5648" s="60">
        <f>VLOOKUP(H5648,PROCV!E$33:F$44,2,0)</f>
        <v>1.2885864878819728</v>
      </c>
      <c r="J5648" s="71">
        <v>153621</v>
      </c>
      <c r="K5648" s="44">
        <f t="shared" si="88"/>
        <v>197953.94485491654</v>
      </c>
    </row>
    <row r="5649" spans="1:11" s="43" customFormat="1" ht="19.7" customHeight="1" x14ac:dyDescent="0.25">
      <c r="A5649" s="43" t="s">
        <v>177</v>
      </c>
      <c r="B5649" s="1" t="s">
        <v>242</v>
      </c>
      <c r="C5649" s="1" t="s">
        <v>269</v>
      </c>
      <c r="D5649" s="1" t="s">
        <v>268</v>
      </c>
      <c r="E5649" s="45" t="str">
        <f>VLOOKUP(C5649,PROCV!E$50:G$126,3,0)</f>
        <v>NA</v>
      </c>
      <c r="F5649" s="1" t="s">
        <v>416</v>
      </c>
      <c r="G5649" s="1" t="s">
        <v>236</v>
      </c>
      <c r="H5649" s="1">
        <v>2013</v>
      </c>
      <c r="I5649" s="60">
        <f>VLOOKUP(H5649,PROCV!E$33:F$44,2,0)</f>
        <v>1.2885864878819728</v>
      </c>
      <c r="J5649" s="71">
        <v>122050</v>
      </c>
      <c r="K5649" s="44">
        <f t="shared" si="88"/>
        <v>157271.98084599478</v>
      </c>
    </row>
    <row r="5650" spans="1:11" s="43" customFormat="1" ht="19.7" customHeight="1" x14ac:dyDescent="0.25">
      <c r="A5650" s="43" t="s">
        <v>177</v>
      </c>
      <c r="B5650" s="1" t="s">
        <v>242</v>
      </c>
      <c r="C5650" s="1" t="s">
        <v>269</v>
      </c>
      <c r="D5650" s="1" t="s">
        <v>268</v>
      </c>
      <c r="E5650" s="45" t="str">
        <f>VLOOKUP(C5650,PROCV!E$50:G$126,3,0)</f>
        <v>NA</v>
      </c>
      <c r="F5650" s="1" t="s">
        <v>416</v>
      </c>
      <c r="G5650" s="1" t="s">
        <v>236</v>
      </c>
      <c r="H5650" s="1">
        <v>2013</v>
      </c>
      <c r="I5650" s="60">
        <f>VLOOKUP(H5650,PROCV!E$33:F$44,2,0)</f>
        <v>1.2885864878819728</v>
      </c>
      <c r="J5650" s="71">
        <v>26125</v>
      </c>
      <c r="K5650" s="44">
        <f t="shared" si="88"/>
        <v>33664.321995916544</v>
      </c>
    </row>
    <row r="5651" spans="1:11" s="43" customFormat="1" ht="19.7" customHeight="1" x14ac:dyDescent="0.25">
      <c r="A5651" s="43" t="s">
        <v>177</v>
      </c>
      <c r="B5651" s="1" t="s">
        <v>242</v>
      </c>
      <c r="C5651" s="1" t="s">
        <v>269</v>
      </c>
      <c r="D5651" s="1" t="s">
        <v>268</v>
      </c>
      <c r="E5651" s="45" t="str">
        <f>VLOOKUP(C5651,PROCV!E$50:G$126,3,0)</f>
        <v>NA</v>
      </c>
      <c r="F5651" s="1" t="s">
        <v>416</v>
      </c>
      <c r="G5651" s="1" t="s">
        <v>236</v>
      </c>
      <c r="H5651" s="1">
        <v>2013</v>
      </c>
      <c r="I5651" s="60">
        <f>VLOOKUP(H5651,PROCV!E$33:F$44,2,0)</f>
        <v>1.2885864878819728</v>
      </c>
      <c r="J5651" s="71">
        <v>175408</v>
      </c>
      <c r="K5651" s="44">
        <f t="shared" si="88"/>
        <v>226028.37866640108</v>
      </c>
    </row>
    <row r="5652" spans="1:11" s="43" customFormat="1" ht="19.7" customHeight="1" x14ac:dyDescent="0.25">
      <c r="A5652" s="43" t="s">
        <v>177</v>
      </c>
      <c r="B5652" s="1" t="s">
        <v>242</v>
      </c>
      <c r="C5652" s="1" t="s">
        <v>269</v>
      </c>
      <c r="D5652" s="1" t="s">
        <v>268</v>
      </c>
      <c r="E5652" s="45" t="str">
        <f>VLOOKUP(C5652,PROCV!E$50:G$126,3,0)</f>
        <v>NA</v>
      </c>
      <c r="F5652" s="1" t="s">
        <v>416</v>
      </c>
      <c r="G5652" s="1" t="s">
        <v>236</v>
      </c>
      <c r="H5652" s="1">
        <v>2013</v>
      </c>
      <c r="I5652" s="60">
        <f>VLOOKUP(H5652,PROCV!E$33:F$44,2,0)</f>
        <v>1.2885864878819728</v>
      </c>
      <c r="J5652" s="71">
        <v>10000</v>
      </c>
      <c r="K5652" s="44">
        <f t="shared" si="88"/>
        <v>12885.864878819728</v>
      </c>
    </row>
    <row r="5653" spans="1:11" s="43" customFormat="1" ht="19.7" customHeight="1" x14ac:dyDescent="0.25">
      <c r="A5653" s="43" t="s">
        <v>177</v>
      </c>
      <c r="B5653" s="1" t="s">
        <v>242</v>
      </c>
      <c r="C5653" s="1" t="s">
        <v>297</v>
      </c>
      <c r="D5653" s="1" t="s">
        <v>296</v>
      </c>
      <c r="E5653" s="45" t="str">
        <f>VLOOKUP(C5653,PROCV!E$50:G$126,3,0)</f>
        <v>Audiovisual</v>
      </c>
      <c r="F5653" s="1" t="s">
        <v>416</v>
      </c>
      <c r="G5653" s="1" t="s">
        <v>236</v>
      </c>
      <c r="H5653" s="1">
        <v>2013</v>
      </c>
      <c r="I5653" s="60">
        <f>VLOOKUP(H5653,PROCV!E$33:F$44,2,0)</f>
        <v>1.2885864878819728</v>
      </c>
      <c r="J5653" s="71">
        <v>159167</v>
      </c>
      <c r="K5653" s="44">
        <f t="shared" si="88"/>
        <v>205100.44551670997</v>
      </c>
    </row>
    <row r="5654" spans="1:11" s="43" customFormat="1" ht="19.7" customHeight="1" x14ac:dyDescent="0.25">
      <c r="A5654" s="43" t="s">
        <v>177</v>
      </c>
      <c r="B5654" s="1" t="s">
        <v>242</v>
      </c>
      <c r="C5654" s="1" t="s">
        <v>297</v>
      </c>
      <c r="D5654" s="1" t="s">
        <v>296</v>
      </c>
      <c r="E5654" s="45" t="str">
        <f>VLOOKUP(C5654,PROCV!E$50:G$126,3,0)</f>
        <v>Audiovisual</v>
      </c>
      <c r="F5654" s="1" t="s">
        <v>416</v>
      </c>
      <c r="G5654" s="1" t="s">
        <v>236</v>
      </c>
      <c r="H5654" s="1">
        <v>2013</v>
      </c>
      <c r="I5654" s="60">
        <f>VLOOKUP(H5654,PROCV!E$33:F$44,2,0)</f>
        <v>1.2885864878819728</v>
      </c>
      <c r="J5654" s="71">
        <v>69000</v>
      </c>
      <c r="K5654" s="44">
        <f t="shared" si="88"/>
        <v>88912.467663856121</v>
      </c>
    </row>
    <row r="5655" spans="1:11" s="43" customFormat="1" ht="19.7" customHeight="1" x14ac:dyDescent="0.25">
      <c r="A5655" s="43" t="s">
        <v>177</v>
      </c>
      <c r="B5655" s="1" t="s">
        <v>242</v>
      </c>
      <c r="C5655" s="1" t="s">
        <v>297</v>
      </c>
      <c r="D5655" s="1" t="s">
        <v>296</v>
      </c>
      <c r="E5655" s="45" t="str">
        <f>VLOOKUP(C5655,PROCV!E$50:G$126,3,0)</f>
        <v>Audiovisual</v>
      </c>
      <c r="F5655" s="1" t="s">
        <v>416</v>
      </c>
      <c r="G5655" s="1" t="s">
        <v>236</v>
      </c>
      <c r="H5655" s="1">
        <v>2013</v>
      </c>
      <c r="I5655" s="60">
        <f>VLOOKUP(H5655,PROCV!E$33:F$44,2,0)</f>
        <v>1.2885864878819728</v>
      </c>
      <c r="J5655" s="71">
        <v>56335</v>
      </c>
      <c r="K5655" s="44">
        <f t="shared" si="88"/>
        <v>72592.519794830936</v>
      </c>
    </row>
    <row r="5656" spans="1:11" s="43" customFormat="1" ht="19.7" customHeight="1" x14ac:dyDescent="0.25">
      <c r="A5656" s="43" t="s">
        <v>177</v>
      </c>
      <c r="B5656" s="1" t="s">
        <v>242</v>
      </c>
      <c r="C5656" s="1" t="s">
        <v>264</v>
      </c>
      <c r="D5656" s="1" t="s">
        <v>263</v>
      </c>
      <c r="E5656" s="45" t="str">
        <f>VLOOKUP(C5656,PROCV!E$50:G$126,3,0)</f>
        <v>Audiovisual</v>
      </c>
      <c r="F5656" s="1" t="s">
        <v>416</v>
      </c>
      <c r="G5656" s="1" t="s">
        <v>236</v>
      </c>
      <c r="H5656" s="1">
        <v>2013</v>
      </c>
      <c r="I5656" s="60">
        <f>VLOOKUP(H5656,PROCV!E$33:F$44,2,0)</f>
        <v>1.2885864878819728</v>
      </c>
      <c r="J5656" s="71">
        <v>1231</v>
      </c>
      <c r="K5656" s="44">
        <f t="shared" si="88"/>
        <v>1586.2499665827086</v>
      </c>
    </row>
    <row r="5657" spans="1:11" s="43" customFormat="1" ht="19.7" customHeight="1" x14ac:dyDescent="0.25">
      <c r="A5657" s="43" t="s">
        <v>177</v>
      </c>
      <c r="B5657" s="1" t="s">
        <v>242</v>
      </c>
      <c r="C5657" s="1" t="s">
        <v>264</v>
      </c>
      <c r="D5657" s="1" t="s">
        <v>263</v>
      </c>
      <c r="E5657" s="45" t="str">
        <f>VLOOKUP(C5657,PROCV!E$50:G$126,3,0)</f>
        <v>Audiovisual</v>
      </c>
      <c r="F5657" s="1" t="s">
        <v>416</v>
      </c>
      <c r="G5657" s="1" t="s">
        <v>265</v>
      </c>
      <c r="H5657" s="1">
        <v>2013</v>
      </c>
      <c r="I5657" s="60">
        <f>VLOOKUP(H5657,PROCV!E$33:F$44,2,0)</f>
        <v>1.2885864878819728</v>
      </c>
      <c r="J5657" s="71">
        <v>60000</v>
      </c>
      <c r="K5657" s="44">
        <f t="shared" si="88"/>
        <v>77315.189272918375</v>
      </c>
    </row>
    <row r="5658" spans="1:11" s="43" customFormat="1" ht="19.7" customHeight="1" x14ac:dyDescent="0.25">
      <c r="A5658" s="43" t="s">
        <v>177</v>
      </c>
      <c r="B5658" s="1" t="s">
        <v>242</v>
      </c>
      <c r="C5658" s="1" t="s">
        <v>264</v>
      </c>
      <c r="D5658" s="1" t="s">
        <v>263</v>
      </c>
      <c r="E5658" s="45" t="str">
        <f>VLOOKUP(C5658,PROCV!E$50:G$126,3,0)</f>
        <v>Audiovisual</v>
      </c>
      <c r="F5658" s="1" t="s">
        <v>416</v>
      </c>
      <c r="G5658" s="1" t="s">
        <v>236</v>
      </c>
      <c r="H5658" s="1">
        <v>2013</v>
      </c>
      <c r="I5658" s="60">
        <f>VLOOKUP(H5658,PROCV!E$33:F$44,2,0)</f>
        <v>1.2885864878819728</v>
      </c>
      <c r="J5658" s="71">
        <v>96495</v>
      </c>
      <c r="K5658" s="44">
        <f t="shared" si="88"/>
        <v>124342.15314817097</v>
      </c>
    </row>
    <row r="5659" spans="1:11" s="43" customFormat="1" ht="19.7" customHeight="1" x14ac:dyDescent="0.25">
      <c r="A5659" s="43" t="s">
        <v>177</v>
      </c>
      <c r="B5659" s="1" t="s">
        <v>242</v>
      </c>
      <c r="C5659" s="1" t="s">
        <v>264</v>
      </c>
      <c r="D5659" s="1" t="s">
        <v>263</v>
      </c>
      <c r="E5659" s="45" t="str">
        <f>VLOOKUP(C5659,PROCV!E$50:G$126,3,0)</f>
        <v>Audiovisual</v>
      </c>
      <c r="F5659" s="1" t="s">
        <v>416</v>
      </c>
      <c r="G5659" s="1" t="s">
        <v>236</v>
      </c>
      <c r="H5659" s="1">
        <v>2013</v>
      </c>
      <c r="I5659" s="60">
        <f>VLOOKUP(H5659,PROCV!E$33:F$44,2,0)</f>
        <v>1.2885864878819728</v>
      </c>
      <c r="J5659" s="71">
        <v>47911</v>
      </c>
      <c r="K5659" s="44">
        <f t="shared" si="88"/>
        <v>61737.467220913197</v>
      </c>
    </row>
    <row r="5660" spans="1:11" s="43" customFormat="1" ht="19.7" customHeight="1" x14ac:dyDescent="0.25">
      <c r="A5660" s="43" t="s">
        <v>177</v>
      </c>
      <c r="B5660" s="1" t="s">
        <v>242</v>
      </c>
      <c r="C5660" s="1" t="s">
        <v>256</v>
      </c>
      <c r="D5660" s="1" t="s">
        <v>255</v>
      </c>
      <c r="E5660" s="45" t="str">
        <f>VLOOKUP(C5660,PROCV!E$50:G$126,3,0)</f>
        <v>Audiovisual</v>
      </c>
      <c r="F5660" s="1" t="s">
        <v>416</v>
      </c>
      <c r="G5660" s="1" t="s">
        <v>236</v>
      </c>
      <c r="H5660" s="1">
        <v>2013</v>
      </c>
      <c r="I5660" s="60">
        <f>VLOOKUP(H5660,PROCV!E$33:F$44,2,0)</f>
        <v>1.2885864878819728</v>
      </c>
      <c r="J5660" s="71">
        <v>102692</v>
      </c>
      <c r="K5660" s="44">
        <f t="shared" si="88"/>
        <v>132327.52361357555</v>
      </c>
    </row>
    <row r="5661" spans="1:11" s="43" customFormat="1" ht="19.7" customHeight="1" x14ac:dyDescent="0.25">
      <c r="A5661" s="43" t="s">
        <v>177</v>
      </c>
      <c r="B5661" s="1" t="s">
        <v>242</v>
      </c>
      <c r="C5661" s="1" t="s">
        <v>256</v>
      </c>
      <c r="D5661" s="1" t="s">
        <v>255</v>
      </c>
      <c r="E5661" s="45" t="str">
        <f>VLOOKUP(C5661,PROCV!E$50:G$126,3,0)</f>
        <v>Audiovisual</v>
      </c>
      <c r="F5661" s="1" t="s">
        <v>416</v>
      </c>
      <c r="G5661" s="1" t="s">
        <v>265</v>
      </c>
      <c r="H5661" s="1">
        <v>2013</v>
      </c>
      <c r="I5661" s="60">
        <f>VLOOKUP(H5661,PROCV!E$33:F$44,2,0)</f>
        <v>1.2885864878819728</v>
      </c>
      <c r="J5661" s="71">
        <v>6674831</v>
      </c>
      <c r="K5661" s="44">
        <f t="shared" si="88"/>
        <v>8601097.0354957171</v>
      </c>
    </row>
    <row r="5662" spans="1:11" s="43" customFormat="1" ht="19.7" customHeight="1" x14ac:dyDescent="0.25">
      <c r="A5662" s="43" t="s">
        <v>177</v>
      </c>
      <c r="B5662" s="1" t="s">
        <v>242</v>
      </c>
      <c r="C5662" s="1" t="s">
        <v>256</v>
      </c>
      <c r="D5662" s="1" t="s">
        <v>255</v>
      </c>
      <c r="E5662" s="45" t="str">
        <f>VLOOKUP(C5662,PROCV!E$50:G$126,3,0)</f>
        <v>Audiovisual</v>
      </c>
      <c r="F5662" s="1" t="s">
        <v>416</v>
      </c>
      <c r="G5662" s="1" t="s">
        <v>265</v>
      </c>
      <c r="H5662" s="1">
        <v>2013</v>
      </c>
      <c r="I5662" s="60">
        <f>VLOOKUP(H5662,PROCV!E$33:F$44,2,0)</f>
        <v>1.2885864878819728</v>
      </c>
      <c r="J5662" s="71">
        <v>3087502</v>
      </c>
      <c r="K5662" s="44">
        <f t="shared" si="88"/>
        <v>3978513.3585085669</v>
      </c>
    </row>
    <row r="5663" spans="1:11" s="43" customFormat="1" ht="19.7" customHeight="1" x14ac:dyDescent="0.25">
      <c r="A5663" s="43" t="s">
        <v>177</v>
      </c>
      <c r="B5663" s="1" t="s">
        <v>242</v>
      </c>
      <c r="C5663" s="1" t="s">
        <v>256</v>
      </c>
      <c r="D5663" s="1" t="s">
        <v>255</v>
      </c>
      <c r="E5663" s="45" t="str">
        <f>VLOOKUP(C5663,PROCV!E$50:G$126,3,0)</f>
        <v>Audiovisual</v>
      </c>
      <c r="F5663" s="1" t="s">
        <v>416</v>
      </c>
      <c r="G5663" s="1" t="s">
        <v>236</v>
      </c>
      <c r="H5663" s="1">
        <v>2013</v>
      </c>
      <c r="I5663" s="60">
        <f>VLOOKUP(H5663,PROCV!E$33:F$44,2,0)</f>
        <v>1.2885864878819728</v>
      </c>
      <c r="J5663" s="71">
        <v>672363</v>
      </c>
      <c r="K5663" s="44">
        <f t="shared" si="88"/>
        <v>866397.87675178691</v>
      </c>
    </row>
    <row r="5664" spans="1:11" s="43" customFormat="1" ht="19.7" customHeight="1" x14ac:dyDescent="0.25">
      <c r="A5664" s="43" t="s">
        <v>177</v>
      </c>
      <c r="B5664" s="1" t="s">
        <v>242</v>
      </c>
      <c r="C5664" s="1" t="s">
        <v>256</v>
      </c>
      <c r="D5664" s="1" t="s">
        <v>255</v>
      </c>
      <c r="E5664" s="45" t="str">
        <f>VLOOKUP(C5664,PROCV!E$50:G$126,3,0)</f>
        <v>Audiovisual</v>
      </c>
      <c r="F5664" s="1" t="s">
        <v>416</v>
      </c>
      <c r="G5664" s="1" t="s">
        <v>265</v>
      </c>
      <c r="H5664" s="1">
        <v>2013</v>
      </c>
      <c r="I5664" s="60">
        <f>VLOOKUP(H5664,PROCV!E$33:F$44,2,0)</f>
        <v>1.2885864878819728</v>
      </c>
      <c r="J5664" s="71">
        <v>4947158</v>
      </c>
      <c r="K5664" s="44">
        <f t="shared" si="88"/>
        <v>6374840.9522172045</v>
      </c>
    </row>
    <row r="5665" spans="1:11" s="43" customFormat="1" ht="19.7" customHeight="1" x14ac:dyDescent="0.25">
      <c r="A5665" s="43" t="s">
        <v>177</v>
      </c>
      <c r="B5665" s="1" t="s">
        <v>242</v>
      </c>
      <c r="C5665" s="1" t="s">
        <v>256</v>
      </c>
      <c r="D5665" s="1" t="s">
        <v>255</v>
      </c>
      <c r="E5665" s="45" t="str">
        <f>VLOOKUP(C5665,PROCV!E$50:G$126,3,0)</f>
        <v>Audiovisual</v>
      </c>
      <c r="F5665" s="1" t="s">
        <v>416</v>
      </c>
      <c r="G5665" s="1" t="s">
        <v>236</v>
      </c>
      <c r="H5665" s="1">
        <v>2013</v>
      </c>
      <c r="I5665" s="60">
        <f>VLOOKUP(H5665,PROCV!E$33:F$44,2,0)</f>
        <v>1.2885864878819728</v>
      </c>
      <c r="J5665" s="71">
        <v>492941</v>
      </c>
      <c r="K5665" s="44">
        <f t="shared" si="88"/>
        <v>635197.11192302755</v>
      </c>
    </row>
    <row r="5666" spans="1:11" s="43" customFormat="1" ht="19.7" customHeight="1" x14ac:dyDescent="0.25">
      <c r="A5666" s="43" t="s">
        <v>177</v>
      </c>
      <c r="B5666" s="1" t="s">
        <v>242</v>
      </c>
      <c r="C5666" s="1" t="s">
        <v>254</v>
      </c>
      <c r="D5666" s="1" t="s">
        <v>253</v>
      </c>
      <c r="E5666" s="45" t="str">
        <f>VLOOKUP(C5666,PROCV!E$50:G$126,3,0)</f>
        <v>Música</v>
      </c>
      <c r="F5666" s="1" t="s">
        <v>416</v>
      </c>
      <c r="G5666" s="1" t="s">
        <v>236</v>
      </c>
      <c r="H5666" s="1">
        <v>2013</v>
      </c>
      <c r="I5666" s="60">
        <f>VLOOKUP(H5666,PROCV!E$33:F$44,2,0)</f>
        <v>1.2885864878819728</v>
      </c>
      <c r="J5666" s="71">
        <v>6067</v>
      </c>
      <c r="K5666" s="44">
        <f t="shared" si="88"/>
        <v>7817.8542219799292</v>
      </c>
    </row>
    <row r="5667" spans="1:11" s="43" customFormat="1" ht="19.7" customHeight="1" x14ac:dyDescent="0.25">
      <c r="A5667" s="43" t="s">
        <v>177</v>
      </c>
      <c r="B5667" s="1" t="s">
        <v>242</v>
      </c>
      <c r="C5667" s="1" t="s">
        <v>254</v>
      </c>
      <c r="D5667" s="1" t="s">
        <v>253</v>
      </c>
      <c r="E5667" s="45" t="str">
        <f>VLOOKUP(C5667,PROCV!E$50:G$126,3,0)</f>
        <v>Música</v>
      </c>
      <c r="F5667" s="1" t="s">
        <v>416</v>
      </c>
      <c r="G5667" s="1" t="s">
        <v>236</v>
      </c>
      <c r="H5667" s="1">
        <v>2013</v>
      </c>
      <c r="I5667" s="60">
        <f>VLOOKUP(H5667,PROCV!E$33:F$44,2,0)</f>
        <v>1.2885864878819728</v>
      </c>
      <c r="J5667" s="71">
        <v>287360</v>
      </c>
      <c r="K5667" s="44">
        <f t="shared" si="88"/>
        <v>370288.2131577637</v>
      </c>
    </row>
    <row r="5668" spans="1:11" s="43" customFormat="1" ht="19.7" customHeight="1" x14ac:dyDescent="0.25">
      <c r="A5668" s="43" t="s">
        <v>177</v>
      </c>
      <c r="B5668" s="1" t="s">
        <v>242</v>
      </c>
      <c r="C5668" s="1" t="s">
        <v>254</v>
      </c>
      <c r="D5668" s="1" t="s">
        <v>253</v>
      </c>
      <c r="E5668" s="45" t="str">
        <f>VLOOKUP(C5668,PROCV!E$50:G$126,3,0)</f>
        <v>Música</v>
      </c>
      <c r="F5668" s="1" t="s">
        <v>416</v>
      </c>
      <c r="G5668" s="1" t="s">
        <v>236</v>
      </c>
      <c r="H5668" s="1">
        <v>2013</v>
      </c>
      <c r="I5668" s="60">
        <f>VLOOKUP(H5668,PROCV!E$33:F$44,2,0)</f>
        <v>1.2885864878819728</v>
      </c>
      <c r="J5668" s="71">
        <v>5000</v>
      </c>
      <c r="K5668" s="44">
        <f t="shared" si="88"/>
        <v>6442.9324394098639</v>
      </c>
    </row>
    <row r="5669" spans="1:11" s="43" customFormat="1" ht="19.7" customHeight="1" x14ac:dyDescent="0.25">
      <c r="A5669" s="43" t="s">
        <v>177</v>
      </c>
      <c r="B5669" s="1" t="s">
        <v>242</v>
      </c>
      <c r="C5669" s="1" t="s">
        <v>252</v>
      </c>
      <c r="D5669" s="1" t="s">
        <v>251</v>
      </c>
      <c r="E5669" s="45" t="str">
        <f>VLOOKUP(C5669,PROCV!E$50:G$126,3,0)</f>
        <v>Audiovisual</v>
      </c>
      <c r="F5669" s="1" t="s">
        <v>416</v>
      </c>
      <c r="G5669" s="1" t="s">
        <v>236</v>
      </c>
      <c r="H5669" s="1">
        <v>2013</v>
      </c>
      <c r="I5669" s="60">
        <f>VLOOKUP(H5669,PROCV!E$33:F$44,2,0)</f>
        <v>1.2885864878819728</v>
      </c>
      <c r="J5669" s="71">
        <v>14241</v>
      </c>
      <c r="K5669" s="44">
        <f t="shared" si="88"/>
        <v>18350.760173927174</v>
      </c>
    </row>
    <row r="5670" spans="1:11" s="43" customFormat="1" ht="19.7" customHeight="1" x14ac:dyDescent="0.25">
      <c r="A5670" s="43" t="s">
        <v>177</v>
      </c>
      <c r="B5670" s="1" t="s">
        <v>242</v>
      </c>
      <c r="C5670" s="1" t="s">
        <v>252</v>
      </c>
      <c r="D5670" s="1" t="s">
        <v>251</v>
      </c>
      <c r="E5670" s="45" t="str">
        <f>VLOOKUP(C5670,PROCV!E$50:G$126,3,0)</f>
        <v>Audiovisual</v>
      </c>
      <c r="F5670" s="1" t="s">
        <v>416</v>
      </c>
      <c r="G5670" s="1" t="s">
        <v>236</v>
      </c>
      <c r="H5670" s="1">
        <v>2013</v>
      </c>
      <c r="I5670" s="60">
        <f>VLOOKUP(H5670,PROCV!E$33:F$44,2,0)</f>
        <v>1.2885864878819728</v>
      </c>
      <c r="J5670" s="71">
        <v>151500</v>
      </c>
      <c r="K5670" s="44">
        <f t="shared" si="88"/>
        <v>195220.85291411888</v>
      </c>
    </row>
    <row r="5671" spans="1:11" s="43" customFormat="1" ht="19.7" customHeight="1" x14ac:dyDescent="0.25">
      <c r="A5671" s="43" t="s">
        <v>177</v>
      </c>
      <c r="B5671" s="1" t="s">
        <v>242</v>
      </c>
      <c r="C5671" s="1" t="s">
        <v>252</v>
      </c>
      <c r="D5671" s="1" t="s">
        <v>251</v>
      </c>
      <c r="E5671" s="45" t="str">
        <f>VLOOKUP(C5671,PROCV!E$50:G$126,3,0)</f>
        <v>Audiovisual</v>
      </c>
      <c r="F5671" s="1" t="s">
        <v>416</v>
      </c>
      <c r="G5671" s="1" t="s">
        <v>236</v>
      </c>
      <c r="H5671" s="1">
        <v>2013</v>
      </c>
      <c r="I5671" s="60">
        <f>VLOOKUP(H5671,PROCV!E$33:F$44,2,0)</f>
        <v>1.2885864878819728</v>
      </c>
      <c r="J5671" s="71">
        <v>195650</v>
      </c>
      <c r="K5671" s="44">
        <f t="shared" si="88"/>
        <v>252111.94635410799</v>
      </c>
    </row>
    <row r="5672" spans="1:11" s="43" customFormat="1" ht="19.7" customHeight="1" x14ac:dyDescent="0.25">
      <c r="A5672" s="43" t="s">
        <v>177</v>
      </c>
      <c r="B5672" s="1" t="s">
        <v>242</v>
      </c>
      <c r="C5672" s="1" t="s">
        <v>252</v>
      </c>
      <c r="D5672" s="1" t="s">
        <v>251</v>
      </c>
      <c r="E5672" s="45" t="str">
        <f>VLOOKUP(C5672,PROCV!E$50:G$126,3,0)</f>
        <v>Audiovisual</v>
      </c>
      <c r="F5672" s="1" t="s">
        <v>416</v>
      </c>
      <c r="G5672" s="1" t="s">
        <v>236</v>
      </c>
      <c r="H5672" s="1">
        <v>2013</v>
      </c>
      <c r="I5672" s="60">
        <f>VLOOKUP(H5672,PROCV!E$33:F$44,2,0)</f>
        <v>1.2885864878819728</v>
      </c>
      <c r="J5672" s="71">
        <v>119191</v>
      </c>
      <c r="K5672" s="44">
        <f t="shared" si="88"/>
        <v>153587.91207714024</v>
      </c>
    </row>
    <row r="5673" spans="1:11" s="43" customFormat="1" ht="19.7" customHeight="1" x14ac:dyDescent="0.25">
      <c r="A5673" s="43" t="s">
        <v>177</v>
      </c>
      <c r="B5673" s="1" t="s">
        <v>242</v>
      </c>
      <c r="C5673" s="1" t="s">
        <v>252</v>
      </c>
      <c r="D5673" s="1" t="s">
        <v>251</v>
      </c>
      <c r="E5673" s="45" t="str">
        <f>VLOOKUP(C5673,PROCV!E$50:G$126,3,0)</f>
        <v>Audiovisual</v>
      </c>
      <c r="F5673" s="1" t="s">
        <v>416</v>
      </c>
      <c r="G5673" s="1" t="s">
        <v>236</v>
      </c>
      <c r="H5673" s="1">
        <v>2013</v>
      </c>
      <c r="I5673" s="60">
        <f>VLOOKUP(H5673,PROCV!E$33:F$44,2,0)</f>
        <v>1.2885864878819728</v>
      </c>
      <c r="J5673" s="71">
        <v>10000</v>
      </c>
      <c r="K5673" s="44">
        <f t="shared" si="88"/>
        <v>12885.864878819728</v>
      </c>
    </row>
    <row r="5674" spans="1:11" s="43" customFormat="1" ht="19.7" customHeight="1" x14ac:dyDescent="0.25">
      <c r="A5674" s="43" t="s">
        <v>177</v>
      </c>
      <c r="B5674" s="1" t="s">
        <v>242</v>
      </c>
      <c r="C5674" s="1" t="s">
        <v>250</v>
      </c>
      <c r="D5674" s="1" t="s">
        <v>249</v>
      </c>
      <c r="E5674" s="45" t="str">
        <f>VLOOKUP(C5674,PROCV!E$50:G$126,3,0)</f>
        <v>Audiovisual</v>
      </c>
      <c r="F5674" s="1" t="s">
        <v>416</v>
      </c>
      <c r="G5674" s="1" t="s">
        <v>265</v>
      </c>
      <c r="H5674" s="1">
        <v>2013</v>
      </c>
      <c r="I5674" s="60">
        <f>VLOOKUP(H5674,PROCV!E$33:F$44,2,0)</f>
        <v>1.2885864878819728</v>
      </c>
      <c r="J5674" s="71">
        <v>436000</v>
      </c>
      <c r="K5674" s="44">
        <f t="shared" si="88"/>
        <v>561823.70871654013</v>
      </c>
    </row>
    <row r="5675" spans="1:11" s="43" customFormat="1" ht="19.7" customHeight="1" x14ac:dyDescent="0.25">
      <c r="A5675" s="43" t="s">
        <v>177</v>
      </c>
      <c r="B5675" s="1" t="s">
        <v>242</v>
      </c>
      <c r="C5675" s="1" t="s">
        <v>250</v>
      </c>
      <c r="D5675" s="1" t="s">
        <v>249</v>
      </c>
      <c r="E5675" s="45" t="str">
        <f>VLOOKUP(C5675,PROCV!E$50:G$126,3,0)</f>
        <v>Audiovisual</v>
      </c>
      <c r="F5675" s="1" t="s">
        <v>416</v>
      </c>
      <c r="G5675" s="1" t="s">
        <v>265</v>
      </c>
      <c r="H5675" s="1">
        <v>2013</v>
      </c>
      <c r="I5675" s="60">
        <f>VLOOKUP(H5675,PROCV!E$33:F$44,2,0)</f>
        <v>1.2885864878819728</v>
      </c>
      <c r="J5675" s="71">
        <v>5173000</v>
      </c>
      <c r="K5675" s="44">
        <f t="shared" si="88"/>
        <v>6665857.9018134456</v>
      </c>
    </row>
    <row r="5676" spans="1:11" s="43" customFormat="1" ht="19.7" customHeight="1" x14ac:dyDescent="0.25">
      <c r="A5676" s="43" t="s">
        <v>177</v>
      </c>
      <c r="B5676" s="1" t="s">
        <v>242</v>
      </c>
      <c r="C5676" s="1" t="s">
        <v>250</v>
      </c>
      <c r="D5676" s="1" t="s">
        <v>249</v>
      </c>
      <c r="E5676" s="45" t="str">
        <f>VLOOKUP(C5676,PROCV!E$50:G$126,3,0)</f>
        <v>Audiovisual</v>
      </c>
      <c r="F5676" s="1" t="s">
        <v>416</v>
      </c>
      <c r="G5676" s="1" t="s">
        <v>265</v>
      </c>
      <c r="H5676" s="1">
        <v>2013</v>
      </c>
      <c r="I5676" s="60">
        <f>VLOOKUP(H5676,PROCV!E$33:F$44,2,0)</f>
        <v>1.2885864878819728</v>
      </c>
      <c r="J5676" s="71">
        <v>30000</v>
      </c>
      <c r="K5676" s="44">
        <f t="shared" si="88"/>
        <v>38657.594636459187</v>
      </c>
    </row>
    <row r="5677" spans="1:11" s="43" customFormat="1" ht="19.7" customHeight="1" x14ac:dyDescent="0.25">
      <c r="A5677" s="43" t="s">
        <v>177</v>
      </c>
      <c r="B5677" s="1" t="s">
        <v>242</v>
      </c>
      <c r="C5677" s="1" t="s">
        <v>250</v>
      </c>
      <c r="D5677" s="1" t="s">
        <v>249</v>
      </c>
      <c r="E5677" s="45" t="str">
        <f>VLOOKUP(C5677,PROCV!E$50:G$126,3,0)</f>
        <v>Audiovisual</v>
      </c>
      <c r="F5677" s="1" t="s">
        <v>416</v>
      </c>
      <c r="G5677" s="1" t="s">
        <v>265</v>
      </c>
      <c r="H5677" s="1">
        <v>2013</v>
      </c>
      <c r="I5677" s="60">
        <f>VLOOKUP(H5677,PROCV!E$33:F$44,2,0)</f>
        <v>1.2885864878819728</v>
      </c>
      <c r="J5677" s="71">
        <v>1700000</v>
      </c>
      <c r="K5677" s="44">
        <f t="shared" si="88"/>
        <v>2190597.029399354</v>
      </c>
    </row>
    <row r="5678" spans="1:11" s="43" customFormat="1" ht="19.7" customHeight="1" x14ac:dyDescent="0.25">
      <c r="A5678" s="43" t="s">
        <v>177</v>
      </c>
      <c r="B5678" s="1" t="s">
        <v>242</v>
      </c>
      <c r="C5678" s="1" t="s">
        <v>250</v>
      </c>
      <c r="D5678" s="1" t="s">
        <v>249</v>
      </c>
      <c r="E5678" s="45" t="str">
        <f>VLOOKUP(C5678,PROCV!E$50:G$126,3,0)</f>
        <v>Audiovisual</v>
      </c>
      <c r="F5678" s="1" t="s">
        <v>416</v>
      </c>
      <c r="G5678" s="1" t="s">
        <v>265</v>
      </c>
      <c r="H5678" s="1">
        <v>2013</v>
      </c>
      <c r="I5678" s="60">
        <f>VLOOKUP(H5678,PROCV!E$33:F$44,2,0)</f>
        <v>1.2885864878819728</v>
      </c>
      <c r="J5678" s="71">
        <v>1159000</v>
      </c>
      <c r="K5678" s="44">
        <f t="shared" si="88"/>
        <v>1493471.7394552066</v>
      </c>
    </row>
    <row r="5679" spans="1:11" s="43" customFormat="1" ht="19.7" customHeight="1" x14ac:dyDescent="0.25">
      <c r="A5679" s="43" t="s">
        <v>177</v>
      </c>
      <c r="B5679" s="1" t="s">
        <v>242</v>
      </c>
      <c r="C5679" s="1" t="s">
        <v>250</v>
      </c>
      <c r="D5679" s="1" t="s">
        <v>249</v>
      </c>
      <c r="E5679" s="45" t="str">
        <f>VLOOKUP(C5679,PROCV!E$50:G$126,3,0)</f>
        <v>Audiovisual</v>
      </c>
      <c r="F5679" s="1" t="s">
        <v>416</v>
      </c>
      <c r="G5679" s="1" t="s">
        <v>265</v>
      </c>
      <c r="H5679" s="1">
        <v>2013</v>
      </c>
      <c r="I5679" s="60">
        <f>VLOOKUP(H5679,PROCV!E$33:F$44,2,0)</f>
        <v>1.2885864878819728</v>
      </c>
      <c r="J5679" s="71">
        <v>700000</v>
      </c>
      <c r="K5679" s="44">
        <f t="shared" si="88"/>
        <v>902010.54151738097</v>
      </c>
    </row>
    <row r="5680" spans="1:11" s="43" customFormat="1" ht="19.7" customHeight="1" x14ac:dyDescent="0.25">
      <c r="A5680" s="43" t="s">
        <v>177</v>
      </c>
      <c r="B5680" s="1" t="s">
        <v>242</v>
      </c>
      <c r="C5680" s="1" t="s">
        <v>250</v>
      </c>
      <c r="D5680" s="1" t="s">
        <v>249</v>
      </c>
      <c r="E5680" s="45" t="str">
        <f>VLOOKUP(C5680,PROCV!E$50:G$126,3,0)</f>
        <v>Audiovisual</v>
      </c>
      <c r="F5680" s="1" t="s">
        <v>416</v>
      </c>
      <c r="G5680" s="1" t="s">
        <v>236</v>
      </c>
      <c r="H5680" s="1">
        <v>2013</v>
      </c>
      <c r="I5680" s="60">
        <f>VLOOKUP(H5680,PROCV!E$33:F$44,2,0)</f>
        <v>1.2885864878819728</v>
      </c>
      <c r="J5680" s="71">
        <v>1676040</v>
      </c>
      <c r="K5680" s="44">
        <f t="shared" si="88"/>
        <v>2159722.4971497017</v>
      </c>
    </row>
    <row r="5681" spans="1:11" s="43" customFormat="1" ht="19.7" customHeight="1" x14ac:dyDescent="0.25">
      <c r="A5681" s="43" t="s">
        <v>177</v>
      </c>
      <c r="B5681" s="1" t="s">
        <v>242</v>
      </c>
      <c r="C5681" s="1" t="s">
        <v>250</v>
      </c>
      <c r="D5681" s="1" t="s">
        <v>249</v>
      </c>
      <c r="E5681" s="45" t="str">
        <f>VLOOKUP(C5681,PROCV!E$50:G$126,3,0)</f>
        <v>Audiovisual</v>
      </c>
      <c r="F5681" s="1" t="s">
        <v>416</v>
      </c>
      <c r="G5681" s="1" t="s">
        <v>236</v>
      </c>
      <c r="H5681" s="1">
        <v>2013</v>
      </c>
      <c r="I5681" s="60">
        <f>VLOOKUP(H5681,PROCV!E$33:F$44,2,0)</f>
        <v>1.2885864878819728</v>
      </c>
      <c r="J5681" s="71">
        <v>26122</v>
      </c>
      <c r="K5681" s="44">
        <f t="shared" si="88"/>
        <v>33660.456236452897</v>
      </c>
    </row>
    <row r="5682" spans="1:11" s="43" customFormat="1" ht="19.7" customHeight="1" x14ac:dyDescent="0.25">
      <c r="A5682" s="43" t="s">
        <v>177</v>
      </c>
      <c r="B5682" s="1" t="s">
        <v>242</v>
      </c>
      <c r="C5682" s="1" t="s">
        <v>354</v>
      </c>
      <c r="D5682" s="1" t="s">
        <v>353</v>
      </c>
      <c r="E5682" s="45" t="str">
        <f>VLOOKUP(C5682,PROCV!E$50:G$126,3,0)</f>
        <v>Educação e Criação em Artes</v>
      </c>
      <c r="F5682" s="1" t="s">
        <v>416</v>
      </c>
      <c r="G5682" s="1" t="s">
        <v>236</v>
      </c>
      <c r="H5682" s="1">
        <v>2013</v>
      </c>
      <c r="I5682" s="60">
        <f>VLOOKUP(H5682,PROCV!E$33:F$44,2,0)</f>
        <v>1.2885864878819728</v>
      </c>
      <c r="J5682" s="71">
        <v>28879</v>
      </c>
      <c r="K5682" s="44">
        <f t="shared" si="88"/>
        <v>37213.089183543496</v>
      </c>
    </row>
    <row r="5683" spans="1:11" s="43" customFormat="1" ht="19.7" customHeight="1" x14ac:dyDescent="0.25">
      <c r="A5683" s="43" t="s">
        <v>177</v>
      </c>
      <c r="B5683" s="1" t="s">
        <v>242</v>
      </c>
      <c r="C5683" s="1" t="s">
        <v>295</v>
      </c>
      <c r="D5683" s="1" t="s">
        <v>294</v>
      </c>
      <c r="E5683" s="45" t="str">
        <f>VLOOKUP(C5683,PROCV!E$50:G$126,3,0)</f>
        <v>Educação e Criação em Artes</v>
      </c>
      <c r="F5683" s="1" t="s">
        <v>416</v>
      </c>
      <c r="G5683" s="1" t="s">
        <v>236</v>
      </c>
      <c r="H5683" s="1">
        <v>2013</v>
      </c>
      <c r="I5683" s="60">
        <f>VLOOKUP(H5683,PROCV!E$33:F$44,2,0)</f>
        <v>1.2885864878819728</v>
      </c>
      <c r="J5683" s="71">
        <v>2925</v>
      </c>
      <c r="K5683" s="44">
        <f t="shared" si="88"/>
        <v>3769.1154770547705</v>
      </c>
    </row>
    <row r="5684" spans="1:11" s="43" customFormat="1" ht="19.7" customHeight="1" x14ac:dyDescent="0.25">
      <c r="A5684" s="43" t="s">
        <v>177</v>
      </c>
      <c r="B5684" s="1" t="s">
        <v>242</v>
      </c>
      <c r="C5684" s="1" t="s">
        <v>295</v>
      </c>
      <c r="D5684" s="1" t="s">
        <v>294</v>
      </c>
      <c r="E5684" s="45" t="str">
        <f>VLOOKUP(C5684,PROCV!E$50:G$126,3,0)</f>
        <v>Educação e Criação em Artes</v>
      </c>
      <c r="F5684" s="1" t="s">
        <v>416</v>
      </c>
      <c r="G5684" s="1" t="s">
        <v>236</v>
      </c>
      <c r="H5684" s="1">
        <v>2013</v>
      </c>
      <c r="I5684" s="60">
        <f>VLOOKUP(H5684,PROCV!E$33:F$44,2,0)</f>
        <v>1.2885864878819728</v>
      </c>
      <c r="J5684" s="71">
        <v>4196</v>
      </c>
      <c r="K5684" s="44">
        <f t="shared" si="88"/>
        <v>5406.9089031527583</v>
      </c>
    </row>
    <row r="5685" spans="1:11" s="43" customFormat="1" ht="19.7" customHeight="1" x14ac:dyDescent="0.25">
      <c r="A5685" s="43" t="s">
        <v>177</v>
      </c>
      <c r="B5685" s="1" t="s">
        <v>242</v>
      </c>
      <c r="C5685" s="1" t="s">
        <v>356</v>
      </c>
      <c r="D5685" s="1" t="s">
        <v>355</v>
      </c>
      <c r="E5685" s="45" t="str">
        <f>VLOOKUP(C5685,PROCV!E$50:G$126,3,0)</f>
        <v>Artes Cênicas e Espetáculos</v>
      </c>
      <c r="F5685" s="1" t="s">
        <v>415</v>
      </c>
      <c r="G5685" s="1" t="s">
        <v>265</v>
      </c>
      <c r="H5685" s="1">
        <v>2013</v>
      </c>
      <c r="I5685" s="60">
        <f>VLOOKUP(H5685,PROCV!E$33:F$44,2,0)</f>
        <v>1.2885864878819728</v>
      </c>
      <c r="J5685" s="71">
        <v>32231</v>
      </c>
      <c r="K5685" s="44">
        <f t="shared" si="88"/>
        <v>41532.431090923863</v>
      </c>
    </row>
    <row r="5686" spans="1:11" s="43" customFormat="1" ht="19.7" customHeight="1" x14ac:dyDescent="0.25">
      <c r="A5686" s="43" t="s">
        <v>177</v>
      </c>
      <c r="B5686" s="1" t="s">
        <v>242</v>
      </c>
      <c r="C5686" s="1" t="s">
        <v>246</v>
      </c>
      <c r="D5686" s="1" t="s">
        <v>245</v>
      </c>
      <c r="E5686" s="45" t="str">
        <f>VLOOKUP(C5686,PROCV!E$50:G$126,3,0)</f>
        <v>Artes Cênicas e Espetáculos</v>
      </c>
      <c r="F5686" s="1" t="s">
        <v>416</v>
      </c>
      <c r="G5686" s="1" t="s">
        <v>236</v>
      </c>
      <c r="H5686" s="1">
        <v>2013</v>
      </c>
      <c r="I5686" s="60">
        <f>VLOOKUP(H5686,PROCV!E$33:F$44,2,0)</f>
        <v>1.2885864878819728</v>
      </c>
      <c r="J5686" s="71">
        <v>2749</v>
      </c>
      <c r="K5686" s="44">
        <f t="shared" si="88"/>
        <v>3542.3242551875433</v>
      </c>
    </row>
    <row r="5687" spans="1:11" s="43" customFormat="1" ht="19.7" customHeight="1" x14ac:dyDescent="0.25">
      <c r="A5687" s="43" t="s">
        <v>177</v>
      </c>
      <c r="B5687" s="1" t="s">
        <v>242</v>
      </c>
      <c r="C5687" s="1" t="s">
        <v>246</v>
      </c>
      <c r="D5687" s="1" t="s">
        <v>245</v>
      </c>
      <c r="E5687" s="45" t="str">
        <f>VLOOKUP(C5687,PROCV!E$50:G$126,3,0)</f>
        <v>Artes Cênicas e Espetáculos</v>
      </c>
      <c r="F5687" s="1" t="s">
        <v>416</v>
      </c>
      <c r="G5687" s="1" t="s">
        <v>236</v>
      </c>
      <c r="H5687" s="1">
        <v>2013</v>
      </c>
      <c r="I5687" s="60">
        <f>VLOOKUP(H5687,PROCV!E$33:F$44,2,0)</f>
        <v>1.2885864878819728</v>
      </c>
      <c r="J5687" s="71">
        <v>26100</v>
      </c>
      <c r="K5687" s="44">
        <f t="shared" si="88"/>
        <v>33632.10733371949</v>
      </c>
    </row>
    <row r="5688" spans="1:11" s="43" customFormat="1" ht="19.7" customHeight="1" x14ac:dyDescent="0.25">
      <c r="A5688" s="43" t="s">
        <v>177</v>
      </c>
      <c r="B5688" s="1" t="s">
        <v>242</v>
      </c>
      <c r="C5688" s="1" t="s">
        <v>246</v>
      </c>
      <c r="D5688" s="1" t="s">
        <v>245</v>
      </c>
      <c r="E5688" s="45" t="str">
        <f>VLOOKUP(C5688,PROCV!E$50:G$126,3,0)</f>
        <v>Artes Cênicas e Espetáculos</v>
      </c>
      <c r="F5688" s="1" t="s">
        <v>416</v>
      </c>
      <c r="G5688" s="1" t="s">
        <v>236</v>
      </c>
      <c r="H5688" s="1">
        <v>2013</v>
      </c>
      <c r="I5688" s="60">
        <f>VLOOKUP(H5688,PROCV!E$33:F$44,2,0)</f>
        <v>1.2885864878819728</v>
      </c>
      <c r="J5688" s="71">
        <v>27410</v>
      </c>
      <c r="K5688" s="44">
        <f t="shared" si="88"/>
        <v>35320.155632844879</v>
      </c>
    </row>
    <row r="5689" spans="1:11" s="43" customFormat="1" ht="19.7" customHeight="1" x14ac:dyDescent="0.25">
      <c r="A5689" s="43" t="s">
        <v>177</v>
      </c>
      <c r="B5689" s="1" t="s">
        <v>242</v>
      </c>
      <c r="C5689" s="1" t="s">
        <v>246</v>
      </c>
      <c r="D5689" s="1" t="s">
        <v>245</v>
      </c>
      <c r="E5689" s="45" t="str">
        <f>VLOOKUP(C5689,PROCV!E$50:G$126,3,0)</f>
        <v>Artes Cênicas e Espetáculos</v>
      </c>
      <c r="F5689" s="1" t="s">
        <v>416</v>
      </c>
      <c r="G5689" s="1" t="s">
        <v>236</v>
      </c>
      <c r="H5689" s="1">
        <v>2013</v>
      </c>
      <c r="I5689" s="60">
        <f>VLOOKUP(H5689,PROCV!E$33:F$44,2,0)</f>
        <v>1.2885864878819728</v>
      </c>
      <c r="J5689" s="71">
        <v>10000</v>
      </c>
      <c r="K5689" s="44">
        <f t="shared" si="88"/>
        <v>12885.864878819728</v>
      </c>
    </row>
    <row r="5690" spans="1:11" s="43" customFormat="1" ht="19.7" customHeight="1" x14ac:dyDescent="0.25">
      <c r="A5690" s="43" t="s">
        <v>177</v>
      </c>
      <c r="B5690" s="1" t="s">
        <v>242</v>
      </c>
      <c r="C5690" s="1" t="s">
        <v>244</v>
      </c>
      <c r="D5690" s="1" t="s">
        <v>243</v>
      </c>
      <c r="E5690" s="45" t="str">
        <f>VLOOKUP(C5690,PROCV!E$50:G$126,3,0)</f>
        <v>Artes Cênicas e Espetáculos</v>
      </c>
      <c r="F5690" s="1" t="s">
        <v>416</v>
      </c>
      <c r="G5690" s="1" t="s">
        <v>236</v>
      </c>
      <c r="H5690" s="1">
        <v>2013</v>
      </c>
      <c r="I5690" s="60">
        <f>VLOOKUP(H5690,PROCV!E$33:F$44,2,0)</f>
        <v>1.2885864878819728</v>
      </c>
      <c r="J5690" s="71">
        <v>18633</v>
      </c>
      <c r="K5690" s="44">
        <f t="shared" si="88"/>
        <v>24010.232028704799</v>
      </c>
    </row>
    <row r="5691" spans="1:11" s="43" customFormat="1" ht="19.7" customHeight="1" x14ac:dyDescent="0.25">
      <c r="A5691" s="43" t="s">
        <v>177</v>
      </c>
      <c r="B5691" s="1" t="s">
        <v>242</v>
      </c>
      <c r="C5691" s="1" t="s">
        <v>332</v>
      </c>
      <c r="D5691" s="1" t="s">
        <v>331</v>
      </c>
      <c r="E5691" s="45" t="str">
        <f>VLOOKUP(C5691,PROCV!E$50:G$126,3,0)</f>
        <v>Artes Cênicas e Espetáculos</v>
      </c>
      <c r="F5691" s="1" t="s">
        <v>416</v>
      </c>
      <c r="G5691" s="1" t="s">
        <v>236</v>
      </c>
      <c r="H5691" s="1">
        <v>2013</v>
      </c>
      <c r="I5691" s="60">
        <f>VLOOKUP(H5691,PROCV!E$33:F$44,2,0)</f>
        <v>1.2885864878819728</v>
      </c>
      <c r="J5691" s="71">
        <v>74566</v>
      </c>
      <c r="K5691" s="44">
        <f t="shared" si="88"/>
        <v>96084.740055407179</v>
      </c>
    </row>
    <row r="5692" spans="1:11" s="43" customFormat="1" ht="19.7" customHeight="1" x14ac:dyDescent="0.25">
      <c r="A5692" s="43" t="s">
        <v>177</v>
      </c>
      <c r="B5692" s="1" t="s">
        <v>242</v>
      </c>
      <c r="C5692" s="1" t="s">
        <v>238</v>
      </c>
      <c r="D5692" s="1" t="s">
        <v>237</v>
      </c>
      <c r="E5692" s="45" t="str">
        <f>VLOOKUP(C5692,PROCV!E$50:G$126,3,0)</f>
        <v>Artes Cênicas e Espetáculos</v>
      </c>
      <c r="F5692" s="1" t="s">
        <v>416</v>
      </c>
      <c r="G5692" s="1" t="s">
        <v>236</v>
      </c>
      <c r="H5692" s="1">
        <v>2013</v>
      </c>
      <c r="I5692" s="60">
        <f>VLOOKUP(H5692,PROCV!E$33:F$44,2,0)</f>
        <v>1.2885864878819728</v>
      </c>
      <c r="J5692" s="71">
        <v>30160</v>
      </c>
      <c r="K5692" s="44">
        <f t="shared" si="88"/>
        <v>38863.768474520301</v>
      </c>
    </row>
    <row r="5693" spans="1:11" s="43" customFormat="1" ht="19.7" customHeight="1" x14ac:dyDescent="0.25">
      <c r="A5693" s="43" t="s">
        <v>177</v>
      </c>
      <c r="B5693" s="1" t="s">
        <v>242</v>
      </c>
      <c r="C5693" s="1" t="s">
        <v>238</v>
      </c>
      <c r="D5693" s="1" t="s">
        <v>237</v>
      </c>
      <c r="E5693" s="45" t="str">
        <f>VLOOKUP(C5693,PROCV!E$50:G$126,3,0)</f>
        <v>Artes Cênicas e Espetáculos</v>
      </c>
      <c r="F5693" s="1" t="s">
        <v>416</v>
      </c>
      <c r="G5693" s="1" t="s">
        <v>236</v>
      </c>
      <c r="H5693" s="1">
        <v>2013</v>
      </c>
      <c r="I5693" s="60">
        <f>VLOOKUP(H5693,PROCV!E$33:F$44,2,0)</f>
        <v>1.2885864878819728</v>
      </c>
      <c r="J5693" s="71">
        <v>854300</v>
      </c>
      <c r="K5693" s="44">
        <f t="shared" si="88"/>
        <v>1100839.4365975694</v>
      </c>
    </row>
    <row r="5694" spans="1:11" s="43" customFormat="1" ht="19.7" customHeight="1" x14ac:dyDescent="0.25">
      <c r="A5694" s="43" t="s">
        <v>177</v>
      </c>
      <c r="B5694" s="1" t="s">
        <v>242</v>
      </c>
      <c r="C5694" s="1" t="s">
        <v>238</v>
      </c>
      <c r="D5694" s="1" t="s">
        <v>237</v>
      </c>
      <c r="E5694" s="45" t="str">
        <f>VLOOKUP(C5694,PROCV!E$50:G$126,3,0)</f>
        <v>Artes Cênicas e Espetáculos</v>
      </c>
      <c r="F5694" s="1" t="s">
        <v>416</v>
      </c>
      <c r="G5694" s="1" t="s">
        <v>236</v>
      </c>
      <c r="H5694" s="1">
        <v>2013</v>
      </c>
      <c r="I5694" s="60">
        <f>VLOOKUP(H5694,PROCV!E$33:F$44,2,0)</f>
        <v>1.2885864878819728</v>
      </c>
      <c r="J5694" s="71">
        <v>1334400</v>
      </c>
      <c r="K5694" s="44">
        <f t="shared" si="88"/>
        <v>1719489.8094297044</v>
      </c>
    </row>
    <row r="5695" spans="1:11" s="43" customFormat="1" ht="19.7" customHeight="1" x14ac:dyDescent="0.25">
      <c r="A5695" s="43" t="s">
        <v>177</v>
      </c>
      <c r="B5695" s="1" t="s">
        <v>242</v>
      </c>
      <c r="C5695" s="1" t="s">
        <v>238</v>
      </c>
      <c r="D5695" s="1" t="s">
        <v>237</v>
      </c>
      <c r="E5695" s="45" t="str">
        <f>VLOOKUP(C5695,PROCV!E$50:G$126,3,0)</f>
        <v>Artes Cênicas e Espetáculos</v>
      </c>
      <c r="F5695" s="1" t="s">
        <v>416</v>
      </c>
      <c r="G5695" s="1" t="s">
        <v>236</v>
      </c>
      <c r="H5695" s="1">
        <v>2013</v>
      </c>
      <c r="I5695" s="60">
        <f>VLOOKUP(H5695,PROCV!E$33:F$44,2,0)</f>
        <v>1.2885864878819728</v>
      </c>
      <c r="J5695" s="71">
        <v>162192</v>
      </c>
      <c r="K5695" s="44">
        <f t="shared" si="88"/>
        <v>208998.41964255294</v>
      </c>
    </row>
    <row r="5696" spans="1:11" s="43" customFormat="1" ht="19.7" customHeight="1" x14ac:dyDescent="0.25">
      <c r="A5696" s="43" t="s">
        <v>177</v>
      </c>
      <c r="B5696" s="1" t="s">
        <v>242</v>
      </c>
      <c r="C5696" s="1" t="s">
        <v>238</v>
      </c>
      <c r="D5696" s="1" t="s">
        <v>237</v>
      </c>
      <c r="E5696" s="45" t="str">
        <f>VLOOKUP(C5696,PROCV!E$50:G$126,3,0)</f>
        <v>Artes Cênicas e Espetáculos</v>
      </c>
      <c r="F5696" s="1" t="s">
        <v>416</v>
      </c>
      <c r="G5696" s="1" t="s">
        <v>236</v>
      </c>
      <c r="H5696" s="1">
        <v>2013</v>
      </c>
      <c r="I5696" s="60">
        <f>VLOOKUP(H5696,PROCV!E$33:F$44,2,0)</f>
        <v>1.2885864878819728</v>
      </c>
      <c r="J5696" s="71">
        <v>238028</v>
      </c>
      <c r="K5696" s="44">
        <f t="shared" si="88"/>
        <v>306719.66453757021</v>
      </c>
    </row>
    <row r="5697" spans="1:11" s="43" customFormat="1" ht="19.7" customHeight="1" x14ac:dyDescent="0.25">
      <c r="A5697" s="43" t="s">
        <v>177</v>
      </c>
      <c r="B5697" s="1" t="s">
        <v>242</v>
      </c>
      <c r="C5697" s="1" t="s">
        <v>241</v>
      </c>
      <c r="D5697" s="1" t="s">
        <v>240</v>
      </c>
      <c r="E5697" s="45" t="str">
        <f>VLOOKUP(C5697,PROCV!E$50:G$126,3,0)</f>
        <v>Artes Cênicas e Espetáculos</v>
      </c>
      <c r="F5697" s="1" t="s">
        <v>416</v>
      </c>
      <c r="G5697" s="1" t="s">
        <v>236</v>
      </c>
      <c r="H5697" s="1">
        <v>2013</v>
      </c>
      <c r="I5697" s="60">
        <f>VLOOKUP(H5697,PROCV!E$33:F$44,2,0)</f>
        <v>1.2885864878819728</v>
      </c>
      <c r="J5697" s="71">
        <v>121992</v>
      </c>
      <c r="K5697" s="44">
        <f t="shared" si="88"/>
        <v>157197.24282969764</v>
      </c>
    </row>
    <row r="5698" spans="1:11" s="43" customFormat="1" ht="19.7" customHeight="1" x14ac:dyDescent="0.25">
      <c r="A5698" s="43" t="s">
        <v>177</v>
      </c>
      <c r="B5698" s="1" t="s">
        <v>242</v>
      </c>
      <c r="C5698" s="1" t="s">
        <v>241</v>
      </c>
      <c r="D5698" s="1" t="s">
        <v>240</v>
      </c>
      <c r="E5698" s="45" t="str">
        <f>VLOOKUP(C5698,PROCV!E$50:G$126,3,0)</f>
        <v>Artes Cênicas e Espetáculos</v>
      </c>
      <c r="F5698" s="1" t="s">
        <v>416</v>
      </c>
      <c r="G5698" s="1" t="s">
        <v>236</v>
      </c>
      <c r="H5698" s="1">
        <v>2013</v>
      </c>
      <c r="I5698" s="60">
        <f>VLOOKUP(H5698,PROCV!E$33:F$44,2,0)</f>
        <v>1.2885864878819728</v>
      </c>
      <c r="J5698" s="71">
        <v>94000</v>
      </c>
      <c r="K5698" s="44">
        <f t="shared" si="88"/>
        <v>121127.12986090545</v>
      </c>
    </row>
    <row r="5699" spans="1:11" s="43" customFormat="1" ht="19.7" customHeight="1" x14ac:dyDescent="0.25">
      <c r="A5699" s="43" t="s">
        <v>177</v>
      </c>
      <c r="B5699" s="1" t="s">
        <v>242</v>
      </c>
      <c r="C5699" s="1" t="s">
        <v>241</v>
      </c>
      <c r="D5699" s="1" t="s">
        <v>240</v>
      </c>
      <c r="E5699" s="45" t="str">
        <f>VLOOKUP(C5699,PROCV!E$50:G$126,3,0)</f>
        <v>Artes Cênicas e Espetáculos</v>
      </c>
      <c r="F5699" s="1" t="s">
        <v>416</v>
      </c>
      <c r="G5699" s="1" t="s">
        <v>236</v>
      </c>
      <c r="H5699" s="1">
        <v>2013</v>
      </c>
      <c r="I5699" s="60">
        <f>VLOOKUP(H5699,PROCV!E$33:F$44,2,0)</f>
        <v>1.2885864878819728</v>
      </c>
      <c r="J5699" s="71">
        <v>165733</v>
      </c>
      <c r="K5699" s="44">
        <f t="shared" ref="K5699:K5762" si="89">J5699*I5699</f>
        <v>213561.30439614301</v>
      </c>
    </row>
    <row r="5700" spans="1:11" s="43" customFormat="1" ht="19.7" customHeight="1" x14ac:dyDescent="0.25">
      <c r="A5700" s="43" t="s">
        <v>177</v>
      </c>
      <c r="B5700" s="1" t="s">
        <v>242</v>
      </c>
      <c r="C5700" s="1" t="s">
        <v>241</v>
      </c>
      <c r="D5700" s="1" t="s">
        <v>240</v>
      </c>
      <c r="E5700" s="45" t="str">
        <f>VLOOKUP(C5700,PROCV!E$50:G$126,3,0)</f>
        <v>Artes Cênicas e Espetáculos</v>
      </c>
      <c r="F5700" s="1" t="s">
        <v>416</v>
      </c>
      <c r="G5700" s="1" t="s">
        <v>236</v>
      </c>
      <c r="H5700" s="1">
        <v>2013</v>
      </c>
      <c r="I5700" s="60">
        <f>VLOOKUP(H5700,PROCV!E$33:F$44,2,0)</f>
        <v>1.2885864878819728</v>
      </c>
      <c r="J5700" s="71">
        <v>237820</v>
      </c>
      <c r="K5700" s="44">
        <f t="shared" si="89"/>
        <v>306451.63854809076</v>
      </c>
    </row>
    <row r="5701" spans="1:11" s="43" customFormat="1" ht="19.7" customHeight="1" x14ac:dyDescent="0.25">
      <c r="A5701" s="43" t="s">
        <v>177</v>
      </c>
      <c r="B5701" s="1" t="s">
        <v>242</v>
      </c>
      <c r="C5701" s="1" t="s">
        <v>241</v>
      </c>
      <c r="D5701" s="1" t="s">
        <v>240</v>
      </c>
      <c r="E5701" s="45" t="str">
        <f>VLOOKUP(C5701,PROCV!E$50:G$126,3,0)</f>
        <v>Artes Cênicas e Espetáculos</v>
      </c>
      <c r="F5701" s="1" t="s">
        <v>416</v>
      </c>
      <c r="G5701" s="1" t="s">
        <v>236</v>
      </c>
      <c r="H5701" s="1">
        <v>2013</v>
      </c>
      <c r="I5701" s="60">
        <f>VLOOKUP(H5701,PROCV!E$33:F$44,2,0)</f>
        <v>1.2885864878819728</v>
      </c>
      <c r="J5701" s="71">
        <v>5000</v>
      </c>
      <c r="K5701" s="44">
        <f t="shared" si="89"/>
        <v>6442.9324394098639</v>
      </c>
    </row>
    <row r="5702" spans="1:11" s="43" customFormat="1" ht="19.7" customHeight="1" x14ac:dyDescent="0.25">
      <c r="A5702" s="43" t="s">
        <v>177</v>
      </c>
      <c r="B5702" s="1" t="s">
        <v>242</v>
      </c>
      <c r="C5702" s="1" t="s">
        <v>330</v>
      </c>
      <c r="D5702" s="1" t="s">
        <v>329</v>
      </c>
      <c r="E5702" s="45" t="str">
        <f>VLOOKUP(C5702,PROCV!E$50:G$126,3,0)</f>
        <v>Educação e Criação em Artes</v>
      </c>
      <c r="F5702" s="1" t="s">
        <v>416</v>
      </c>
      <c r="G5702" s="1" t="s">
        <v>236</v>
      </c>
      <c r="H5702" s="1">
        <v>2013</v>
      </c>
      <c r="I5702" s="60">
        <f>VLOOKUP(H5702,PROCV!E$33:F$44,2,0)</f>
        <v>1.2885864878819728</v>
      </c>
      <c r="J5702" s="71">
        <v>177932</v>
      </c>
      <c r="K5702" s="44">
        <f t="shared" si="89"/>
        <v>229280.7709618152</v>
      </c>
    </row>
    <row r="5703" spans="1:11" s="43" customFormat="1" ht="19.7" customHeight="1" x14ac:dyDescent="0.25">
      <c r="A5703" s="43" t="s">
        <v>177</v>
      </c>
      <c r="B5703" s="1" t="s">
        <v>242</v>
      </c>
      <c r="C5703" s="1" t="s">
        <v>344</v>
      </c>
      <c r="D5703" s="1" t="s">
        <v>343</v>
      </c>
      <c r="E5703" s="45" t="str">
        <f>VLOOKUP(C5703,PROCV!E$50:G$126,3,0)</f>
        <v>Artes Cênicas e Espetáculos</v>
      </c>
      <c r="F5703" s="1" t="s">
        <v>416</v>
      </c>
      <c r="G5703" s="1" t="s">
        <v>236</v>
      </c>
      <c r="H5703" s="1">
        <v>2013</v>
      </c>
      <c r="I5703" s="60">
        <f>VLOOKUP(H5703,PROCV!E$33:F$44,2,0)</f>
        <v>1.2885864878819728</v>
      </c>
      <c r="J5703" s="71">
        <v>3137</v>
      </c>
      <c r="K5703" s="44">
        <f t="shared" si="89"/>
        <v>4042.2958124857487</v>
      </c>
    </row>
    <row r="5704" spans="1:11" s="43" customFormat="1" ht="19.7" customHeight="1" x14ac:dyDescent="0.25">
      <c r="A5704" s="43" t="s">
        <v>177</v>
      </c>
      <c r="B5704" s="1" t="s">
        <v>242</v>
      </c>
      <c r="C5704" s="1" t="s">
        <v>301</v>
      </c>
      <c r="D5704" s="1" t="s">
        <v>300</v>
      </c>
      <c r="E5704" s="45" t="str">
        <f>VLOOKUP(C5704,PROCV!E$50:G$126,3,0)</f>
        <v>Patrimônio</v>
      </c>
      <c r="F5704" s="1" t="s">
        <v>415</v>
      </c>
      <c r="G5704" s="1" t="s">
        <v>265</v>
      </c>
      <c r="H5704" s="1">
        <v>2013</v>
      </c>
      <c r="I5704" s="60">
        <f>VLOOKUP(H5704,PROCV!E$33:F$44,2,0)</f>
        <v>1.2885864878819728</v>
      </c>
      <c r="J5704" s="71">
        <v>1819500</v>
      </c>
      <c r="K5704" s="44">
        <f t="shared" si="89"/>
        <v>2344583.1147012496</v>
      </c>
    </row>
    <row r="5705" spans="1:11" s="43" customFormat="1" ht="19.7" customHeight="1" x14ac:dyDescent="0.25">
      <c r="A5705" s="43" t="s">
        <v>177</v>
      </c>
      <c r="B5705" s="1" t="s">
        <v>242</v>
      </c>
      <c r="C5705" s="1" t="s">
        <v>318</v>
      </c>
      <c r="D5705" s="1" t="s">
        <v>317</v>
      </c>
      <c r="E5705" s="45" t="str">
        <f>VLOOKUP(C5705,PROCV!E$50:G$126,3,0)</f>
        <v>Patrimônio</v>
      </c>
      <c r="F5705" s="1" t="s">
        <v>415</v>
      </c>
      <c r="G5705" s="1" t="s">
        <v>265</v>
      </c>
      <c r="H5705" s="1">
        <v>2013</v>
      </c>
      <c r="I5705" s="60">
        <f>VLOOKUP(H5705,PROCV!E$33:F$44,2,0)</f>
        <v>1.2885864878819728</v>
      </c>
      <c r="J5705" s="71">
        <v>322363</v>
      </c>
      <c r="K5705" s="44">
        <f t="shared" si="89"/>
        <v>415392.60599309643</v>
      </c>
    </row>
    <row r="5706" spans="1:11" s="43" customFormat="1" ht="19.7" customHeight="1" x14ac:dyDescent="0.25">
      <c r="A5706" s="43" t="s">
        <v>177</v>
      </c>
      <c r="B5706" s="1" t="s">
        <v>242</v>
      </c>
      <c r="C5706" s="1" t="s">
        <v>318</v>
      </c>
      <c r="D5706" s="1" t="s">
        <v>317</v>
      </c>
      <c r="E5706" s="45" t="str">
        <f>VLOOKUP(C5706,PROCV!E$50:G$126,3,0)</f>
        <v>Patrimônio</v>
      </c>
      <c r="F5706" s="1" t="s">
        <v>415</v>
      </c>
      <c r="G5706" s="1" t="s">
        <v>265</v>
      </c>
      <c r="H5706" s="1">
        <v>2013</v>
      </c>
      <c r="I5706" s="60">
        <f>VLOOKUP(H5706,PROCV!E$33:F$44,2,0)</f>
        <v>1.2885864878819728</v>
      </c>
      <c r="J5706" s="71">
        <v>1866383</v>
      </c>
      <c r="K5706" s="44">
        <f t="shared" si="89"/>
        <v>2404995.9150126199</v>
      </c>
    </row>
    <row r="5707" spans="1:11" s="43" customFormat="1" ht="19.7" customHeight="1" x14ac:dyDescent="0.25">
      <c r="A5707" s="43" t="s">
        <v>177</v>
      </c>
      <c r="B5707" s="1" t="s">
        <v>242</v>
      </c>
      <c r="C5707" s="1" t="s">
        <v>318</v>
      </c>
      <c r="D5707" s="1" t="s">
        <v>317</v>
      </c>
      <c r="E5707" s="45" t="str">
        <f>VLOOKUP(C5707,PROCV!E$50:G$126,3,0)</f>
        <v>Patrimônio</v>
      </c>
      <c r="F5707" s="1" t="s">
        <v>415</v>
      </c>
      <c r="G5707" s="1" t="s">
        <v>265</v>
      </c>
      <c r="H5707" s="1">
        <v>2013</v>
      </c>
      <c r="I5707" s="60">
        <f>VLOOKUP(H5707,PROCV!E$33:F$44,2,0)</f>
        <v>1.2885864878819728</v>
      </c>
      <c r="J5707" s="71">
        <v>3735969</v>
      </c>
      <c r="K5707" s="44">
        <f t="shared" si="89"/>
        <v>4814119.1725459257</v>
      </c>
    </row>
    <row r="5708" spans="1:11" s="43" customFormat="1" ht="19.7" customHeight="1" x14ac:dyDescent="0.25">
      <c r="A5708" s="43" t="s">
        <v>177</v>
      </c>
      <c r="B5708" s="1" t="s">
        <v>242</v>
      </c>
      <c r="C5708" s="1" t="s">
        <v>318</v>
      </c>
      <c r="D5708" s="1" t="s">
        <v>317</v>
      </c>
      <c r="E5708" s="45" t="str">
        <f>VLOOKUP(C5708,PROCV!E$50:G$126,3,0)</f>
        <v>Patrimônio</v>
      </c>
      <c r="F5708" s="1" t="s">
        <v>415</v>
      </c>
      <c r="G5708" s="1" t="s">
        <v>265</v>
      </c>
      <c r="H5708" s="1">
        <v>2013</v>
      </c>
      <c r="I5708" s="60">
        <f>VLOOKUP(H5708,PROCV!E$33:F$44,2,0)</f>
        <v>1.2885864878819728</v>
      </c>
      <c r="J5708" s="71">
        <v>1739052</v>
      </c>
      <c r="K5708" s="44">
        <f t="shared" si="89"/>
        <v>2240918.9089241205</v>
      </c>
    </row>
    <row r="5709" spans="1:11" s="43" customFormat="1" ht="19.7" customHeight="1" x14ac:dyDescent="0.25">
      <c r="A5709" s="43" t="s">
        <v>177</v>
      </c>
      <c r="B5709" s="1" t="s">
        <v>242</v>
      </c>
      <c r="C5709" s="1" t="s">
        <v>311</v>
      </c>
      <c r="D5709" s="1" t="s">
        <v>310</v>
      </c>
      <c r="E5709" s="45" t="str">
        <f>VLOOKUP(C5709,PROCV!E$50:G$126,3,0)</f>
        <v>Artes Cênicas e Espetáculos</v>
      </c>
      <c r="F5709" s="1" t="s">
        <v>416</v>
      </c>
      <c r="G5709" s="1" t="s">
        <v>236</v>
      </c>
      <c r="H5709" s="1">
        <v>2013</v>
      </c>
      <c r="I5709" s="60">
        <f>VLOOKUP(H5709,PROCV!E$33:F$44,2,0)</f>
        <v>1.2885864878819728</v>
      </c>
      <c r="J5709" s="71">
        <v>44066</v>
      </c>
      <c r="K5709" s="44">
        <f t="shared" si="89"/>
        <v>56782.852175007014</v>
      </c>
    </row>
    <row r="5710" spans="1:11" s="43" customFormat="1" ht="19.7" customHeight="1" x14ac:dyDescent="0.25">
      <c r="A5710" s="43" t="s">
        <v>173</v>
      </c>
      <c r="B5710" s="1" t="s">
        <v>316</v>
      </c>
      <c r="C5710" s="1" t="s">
        <v>291</v>
      </c>
      <c r="D5710" s="1" t="s">
        <v>290</v>
      </c>
      <c r="E5710" s="45" t="str">
        <f>VLOOKUP(C5710,PROCV!E$50:G$126,3,0)</f>
        <v>NA</v>
      </c>
      <c r="F5710" s="1" t="s">
        <v>416</v>
      </c>
      <c r="G5710" s="1" t="s">
        <v>236</v>
      </c>
      <c r="H5710" s="1">
        <v>2013</v>
      </c>
      <c r="I5710" s="60">
        <f>VLOOKUP(H5710,PROCV!E$33:F$44,2,0)</f>
        <v>1.2885864878819728</v>
      </c>
      <c r="J5710" s="71">
        <v>262441</v>
      </c>
      <c r="K5710" s="44">
        <f t="shared" si="89"/>
        <v>338177.92646623281</v>
      </c>
    </row>
    <row r="5711" spans="1:11" s="43" customFormat="1" ht="19.7" customHeight="1" x14ac:dyDescent="0.25">
      <c r="A5711" s="43" t="s">
        <v>173</v>
      </c>
      <c r="B5711" s="1" t="s">
        <v>316</v>
      </c>
      <c r="C5711" s="1" t="s">
        <v>291</v>
      </c>
      <c r="D5711" s="1" t="s">
        <v>290</v>
      </c>
      <c r="E5711" s="45" t="str">
        <f>VLOOKUP(C5711,PROCV!E$50:G$126,3,0)</f>
        <v>NA</v>
      </c>
      <c r="F5711" s="1" t="s">
        <v>416</v>
      </c>
      <c r="G5711" s="1" t="s">
        <v>236</v>
      </c>
      <c r="H5711" s="1">
        <v>2013</v>
      </c>
      <c r="I5711" s="60">
        <f>VLOOKUP(H5711,PROCV!E$33:F$44,2,0)</f>
        <v>1.2885864878819728</v>
      </c>
      <c r="J5711" s="71">
        <v>132000</v>
      </c>
      <c r="K5711" s="44">
        <f t="shared" si="89"/>
        <v>170093.41640042042</v>
      </c>
    </row>
    <row r="5712" spans="1:11" s="43" customFormat="1" ht="19.7" customHeight="1" x14ac:dyDescent="0.25">
      <c r="A5712" s="43" t="s">
        <v>173</v>
      </c>
      <c r="B5712" s="1" t="s">
        <v>316</v>
      </c>
      <c r="C5712" s="1" t="s">
        <v>291</v>
      </c>
      <c r="D5712" s="1" t="s">
        <v>290</v>
      </c>
      <c r="E5712" s="45" t="str">
        <f>VLOOKUP(C5712,PROCV!E$50:G$126,3,0)</f>
        <v>NA</v>
      </c>
      <c r="F5712" s="1" t="s">
        <v>416</v>
      </c>
      <c r="G5712" s="1" t="s">
        <v>236</v>
      </c>
      <c r="H5712" s="1">
        <v>2013</v>
      </c>
      <c r="I5712" s="60">
        <f>VLOOKUP(H5712,PROCV!E$33:F$44,2,0)</f>
        <v>1.2885864878819728</v>
      </c>
      <c r="J5712" s="71">
        <v>878486</v>
      </c>
      <c r="K5712" s="44">
        <f t="shared" si="89"/>
        <v>1132005.1893934829</v>
      </c>
    </row>
    <row r="5713" spans="1:11" s="43" customFormat="1" ht="19.7" customHeight="1" x14ac:dyDescent="0.25">
      <c r="A5713" s="43" t="s">
        <v>173</v>
      </c>
      <c r="B5713" s="1" t="s">
        <v>316</v>
      </c>
      <c r="C5713" s="1" t="s">
        <v>287</v>
      </c>
      <c r="D5713" s="1" t="s">
        <v>286</v>
      </c>
      <c r="E5713" s="45" t="str">
        <f>VLOOKUP(C5713,PROCV!E$50:G$126,3,0)</f>
        <v>Música</v>
      </c>
      <c r="F5713" s="1" t="s">
        <v>416</v>
      </c>
      <c r="G5713" s="1" t="s">
        <v>236</v>
      </c>
      <c r="H5713" s="1">
        <v>2013</v>
      </c>
      <c r="I5713" s="60">
        <f>VLOOKUP(H5713,PROCV!E$33:F$44,2,0)</f>
        <v>1.2885864878819728</v>
      </c>
      <c r="J5713" s="71">
        <v>10563</v>
      </c>
      <c r="K5713" s="44">
        <f t="shared" si="89"/>
        <v>13611.339071497279</v>
      </c>
    </row>
    <row r="5714" spans="1:11" s="43" customFormat="1" ht="19.7" customHeight="1" x14ac:dyDescent="0.25">
      <c r="A5714" s="43" t="s">
        <v>173</v>
      </c>
      <c r="B5714" s="1" t="s">
        <v>316</v>
      </c>
      <c r="C5714" s="1" t="s">
        <v>287</v>
      </c>
      <c r="D5714" s="1" t="s">
        <v>286</v>
      </c>
      <c r="E5714" s="45" t="str">
        <f>VLOOKUP(C5714,PROCV!E$50:G$126,3,0)</f>
        <v>Música</v>
      </c>
      <c r="F5714" s="1" t="s">
        <v>416</v>
      </c>
      <c r="G5714" s="1" t="s">
        <v>236</v>
      </c>
      <c r="H5714" s="1">
        <v>2013</v>
      </c>
      <c r="I5714" s="60">
        <f>VLOOKUP(H5714,PROCV!E$33:F$44,2,0)</f>
        <v>1.2885864878819728</v>
      </c>
      <c r="J5714" s="71">
        <v>74221</v>
      </c>
      <c r="K5714" s="44">
        <f t="shared" si="89"/>
        <v>95640.177717087907</v>
      </c>
    </row>
    <row r="5715" spans="1:11" s="43" customFormat="1" ht="19.7" customHeight="1" x14ac:dyDescent="0.25">
      <c r="A5715" s="43" t="s">
        <v>173</v>
      </c>
      <c r="B5715" s="1" t="s">
        <v>316</v>
      </c>
      <c r="C5715" s="1" t="s">
        <v>285</v>
      </c>
      <c r="D5715" s="1" t="s">
        <v>284</v>
      </c>
      <c r="E5715" s="45" t="str">
        <f>VLOOKUP(C5715,PROCV!E$50:G$126,3,0)</f>
        <v>Editorial</v>
      </c>
      <c r="F5715" s="1" t="s">
        <v>416</v>
      </c>
      <c r="G5715" s="1" t="s">
        <v>236</v>
      </c>
      <c r="H5715" s="1">
        <v>2013</v>
      </c>
      <c r="I5715" s="60">
        <f>VLOOKUP(H5715,PROCV!E$33:F$44,2,0)</f>
        <v>1.2885864878819728</v>
      </c>
      <c r="J5715" s="71">
        <v>75895</v>
      </c>
      <c r="K5715" s="44">
        <f t="shared" si="89"/>
        <v>97797.271497802329</v>
      </c>
    </row>
    <row r="5716" spans="1:11" s="43" customFormat="1" ht="19.7" customHeight="1" x14ac:dyDescent="0.25">
      <c r="A5716" s="43" t="s">
        <v>173</v>
      </c>
      <c r="B5716" s="1" t="s">
        <v>316</v>
      </c>
      <c r="C5716" s="1" t="s">
        <v>283</v>
      </c>
      <c r="D5716" s="1" t="s">
        <v>282</v>
      </c>
      <c r="E5716" s="45" t="str">
        <f>VLOOKUP(C5716,PROCV!E$50:G$126,3,0)</f>
        <v>Editorial</v>
      </c>
      <c r="F5716" s="1" t="s">
        <v>416</v>
      </c>
      <c r="G5716" s="1" t="s">
        <v>236</v>
      </c>
      <c r="H5716" s="1">
        <v>2013</v>
      </c>
      <c r="I5716" s="60">
        <f>VLOOKUP(H5716,PROCV!E$33:F$44,2,0)</f>
        <v>1.2885864878819728</v>
      </c>
      <c r="J5716" s="71">
        <v>13229</v>
      </c>
      <c r="K5716" s="44">
        <f t="shared" si="89"/>
        <v>17046.710648190619</v>
      </c>
    </row>
    <row r="5717" spans="1:11" s="43" customFormat="1" ht="19.7" customHeight="1" x14ac:dyDescent="0.25">
      <c r="A5717" s="43" t="s">
        <v>173</v>
      </c>
      <c r="B5717" s="1" t="s">
        <v>316</v>
      </c>
      <c r="C5717" s="1" t="s">
        <v>281</v>
      </c>
      <c r="D5717" s="1" t="s">
        <v>280</v>
      </c>
      <c r="E5717" s="45" t="str">
        <f>VLOOKUP(C5717,PROCV!E$50:G$126,3,0)</f>
        <v>Música</v>
      </c>
      <c r="F5717" s="1" t="s">
        <v>416</v>
      </c>
      <c r="G5717" s="1" t="s">
        <v>236</v>
      </c>
      <c r="H5717" s="1">
        <v>2013</v>
      </c>
      <c r="I5717" s="60">
        <f>VLOOKUP(H5717,PROCV!E$33:F$44,2,0)</f>
        <v>1.2885864878819728</v>
      </c>
      <c r="J5717" s="71">
        <v>6122</v>
      </c>
      <c r="K5717" s="44">
        <f t="shared" si="89"/>
        <v>7888.726478813438</v>
      </c>
    </row>
    <row r="5718" spans="1:11" s="43" customFormat="1" ht="19.7" customHeight="1" x14ac:dyDescent="0.25">
      <c r="A5718" s="43" t="s">
        <v>173</v>
      </c>
      <c r="B5718" s="1" t="s">
        <v>316</v>
      </c>
      <c r="C5718" s="1" t="s">
        <v>281</v>
      </c>
      <c r="D5718" s="1" t="s">
        <v>280</v>
      </c>
      <c r="E5718" s="45" t="str">
        <f>VLOOKUP(C5718,PROCV!E$50:G$126,3,0)</f>
        <v>Música</v>
      </c>
      <c r="F5718" s="1" t="s">
        <v>416</v>
      </c>
      <c r="G5718" s="1" t="s">
        <v>236</v>
      </c>
      <c r="H5718" s="1">
        <v>2013</v>
      </c>
      <c r="I5718" s="60">
        <f>VLOOKUP(H5718,PROCV!E$33:F$44,2,0)</f>
        <v>1.2885864878819728</v>
      </c>
      <c r="J5718" s="71">
        <v>31190</v>
      </c>
      <c r="K5718" s="44">
        <f t="shared" si="89"/>
        <v>40191.012557038732</v>
      </c>
    </row>
    <row r="5719" spans="1:11" s="43" customFormat="1" ht="19.7" customHeight="1" x14ac:dyDescent="0.25">
      <c r="A5719" s="43" t="s">
        <v>173</v>
      </c>
      <c r="B5719" s="1" t="s">
        <v>316</v>
      </c>
      <c r="C5719" s="1" t="s">
        <v>281</v>
      </c>
      <c r="D5719" s="1" t="s">
        <v>280</v>
      </c>
      <c r="E5719" s="45" t="str">
        <f>VLOOKUP(C5719,PROCV!E$50:G$126,3,0)</f>
        <v>Música</v>
      </c>
      <c r="F5719" s="1" t="s">
        <v>416</v>
      </c>
      <c r="G5719" s="1" t="s">
        <v>236</v>
      </c>
      <c r="H5719" s="1">
        <v>2013</v>
      </c>
      <c r="I5719" s="60">
        <f>VLOOKUP(H5719,PROCV!E$33:F$44,2,0)</f>
        <v>1.2885864878819728</v>
      </c>
      <c r="J5719" s="71">
        <v>17984</v>
      </c>
      <c r="K5719" s="44">
        <f t="shared" si="89"/>
        <v>23173.9393980694</v>
      </c>
    </row>
    <row r="5720" spans="1:11" s="43" customFormat="1" ht="19.7" customHeight="1" x14ac:dyDescent="0.25">
      <c r="A5720" s="43" t="s">
        <v>173</v>
      </c>
      <c r="B5720" s="1" t="s">
        <v>316</v>
      </c>
      <c r="C5720" s="1" t="s">
        <v>277</v>
      </c>
      <c r="D5720" s="1" t="s">
        <v>276</v>
      </c>
      <c r="E5720" s="45" t="str">
        <f>VLOOKUP(C5720,PROCV!E$50:G$126,3,0)</f>
        <v>Editorial</v>
      </c>
      <c r="F5720" s="1" t="s">
        <v>416</v>
      </c>
      <c r="G5720" s="1" t="s">
        <v>236</v>
      </c>
      <c r="H5720" s="1">
        <v>2013</v>
      </c>
      <c r="I5720" s="60">
        <f>VLOOKUP(H5720,PROCV!E$33:F$44,2,0)</f>
        <v>1.2885864878819728</v>
      </c>
      <c r="J5720" s="71">
        <v>43157</v>
      </c>
      <c r="K5720" s="44">
        <f t="shared" si="89"/>
        <v>55611.527057522304</v>
      </c>
    </row>
    <row r="5721" spans="1:11" s="43" customFormat="1" ht="19.7" customHeight="1" x14ac:dyDescent="0.25">
      <c r="A5721" s="43" t="s">
        <v>173</v>
      </c>
      <c r="B5721" s="1" t="s">
        <v>316</v>
      </c>
      <c r="C5721" s="1" t="s">
        <v>277</v>
      </c>
      <c r="D5721" s="1" t="s">
        <v>276</v>
      </c>
      <c r="E5721" s="45" t="str">
        <f>VLOOKUP(C5721,PROCV!E$50:G$126,3,0)</f>
        <v>Editorial</v>
      </c>
      <c r="F5721" s="1" t="s">
        <v>416</v>
      </c>
      <c r="G5721" s="1" t="s">
        <v>236</v>
      </c>
      <c r="H5721" s="1">
        <v>2013</v>
      </c>
      <c r="I5721" s="60">
        <f>VLOOKUP(H5721,PROCV!E$33:F$44,2,0)</f>
        <v>1.2885864878819728</v>
      </c>
      <c r="J5721" s="71">
        <v>49320</v>
      </c>
      <c r="K5721" s="44">
        <f t="shared" si="89"/>
        <v>63553.085582338899</v>
      </c>
    </row>
    <row r="5722" spans="1:11" s="43" customFormat="1" ht="19.7" customHeight="1" x14ac:dyDescent="0.25">
      <c r="A5722" s="43" t="s">
        <v>173</v>
      </c>
      <c r="B5722" s="1" t="s">
        <v>316</v>
      </c>
      <c r="C5722" s="1" t="s">
        <v>277</v>
      </c>
      <c r="D5722" s="1" t="s">
        <v>276</v>
      </c>
      <c r="E5722" s="45" t="str">
        <f>VLOOKUP(C5722,PROCV!E$50:G$126,3,0)</f>
        <v>Editorial</v>
      </c>
      <c r="F5722" s="1" t="s">
        <v>416</v>
      </c>
      <c r="G5722" s="1" t="s">
        <v>236</v>
      </c>
      <c r="H5722" s="1">
        <v>2013</v>
      </c>
      <c r="I5722" s="60">
        <f>VLOOKUP(H5722,PROCV!E$33:F$44,2,0)</f>
        <v>1.2885864878819728</v>
      </c>
      <c r="J5722" s="71">
        <v>150249</v>
      </c>
      <c r="K5722" s="44">
        <f t="shared" si="89"/>
        <v>193608.83121777853</v>
      </c>
    </row>
    <row r="5723" spans="1:11" s="43" customFormat="1" ht="19.7" customHeight="1" x14ac:dyDescent="0.25">
      <c r="A5723" s="43" t="s">
        <v>173</v>
      </c>
      <c r="B5723" s="1" t="s">
        <v>316</v>
      </c>
      <c r="C5723" s="1" t="s">
        <v>275</v>
      </c>
      <c r="D5723" s="1" t="s">
        <v>274</v>
      </c>
      <c r="E5723" s="45" t="str">
        <f>VLOOKUP(C5723,PROCV!E$50:G$126,3,0)</f>
        <v>Editorial</v>
      </c>
      <c r="F5723" s="1" t="s">
        <v>416</v>
      </c>
      <c r="G5723" s="1" t="s">
        <v>236</v>
      </c>
      <c r="H5723" s="1">
        <v>2013</v>
      </c>
      <c r="I5723" s="60">
        <f>VLOOKUP(H5723,PROCV!E$33:F$44,2,0)</f>
        <v>1.2885864878819728</v>
      </c>
      <c r="J5723" s="71">
        <v>10533</v>
      </c>
      <c r="K5723" s="44">
        <f t="shared" si="89"/>
        <v>13572.68147686082</v>
      </c>
    </row>
    <row r="5724" spans="1:11" s="43" customFormat="1" ht="19.7" customHeight="1" x14ac:dyDescent="0.25">
      <c r="A5724" s="43" t="s">
        <v>173</v>
      </c>
      <c r="B5724" s="1" t="s">
        <v>316</v>
      </c>
      <c r="C5724" s="1" t="s">
        <v>307</v>
      </c>
      <c r="D5724" s="1" t="s">
        <v>306</v>
      </c>
      <c r="E5724" s="45" t="str">
        <f>VLOOKUP(C5724,PROCV!E$50:G$126,3,0)</f>
        <v>NA</v>
      </c>
      <c r="F5724" s="1" t="s">
        <v>416</v>
      </c>
      <c r="G5724" s="1" t="s">
        <v>236</v>
      </c>
      <c r="H5724" s="1">
        <v>2013</v>
      </c>
      <c r="I5724" s="60">
        <f>VLOOKUP(H5724,PROCV!E$33:F$44,2,0)</f>
        <v>1.2885864878819728</v>
      </c>
      <c r="J5724" s="1">
        <v>598</v>
      </c>
      <c r="K5724" s="44">
        <f t="shared" si="89"/>
        <v>770.5747197534198</v>
      </c>
    </row>
    <row r="5725" spans="1:11" s="43" customFormat="1" ht="19.7" customHeight="1" x14ac:dyDescent="0.25">
      <c r="A5725" s="43" t="s">
        <v>173</v>
      </c>
      <c r="B5725" s="1" t="s">
        <v>316</v>
      </c>
      <c r="C5725" s="1" t="s">
        <v>273</v>
      </c>
      <c r="D5725" s="1" t="s">
        <v>272</v>
      </c>
      <c r="E5725" s="45" t="str">
        <f>VLOOKUP(C5725,PROCV!E$50:G$126,3,0)</f>
        <v>Editorial</v>
      </c>
      <c r="F5725" s="1" t="s">
        <v>416</v>
      </c>
      <c r="G5725" s="1" t="s">
        <v>236</v>
      </c>
      <c r="H5725" s="1">
        <v>2013</v>
      </c>
      <c r="I5725" s="60">
        <f>VLOOKUP(H5725,PROCV!E$33:F$44,2,0)</f>
        <v>1.2885864878819728</v>
      </c>
      <c r="J5725" s="71">
        <v>17854</v>
      </c>
      <c r="K5725" s="44">
        <f t="shared" si="89"/>
        <v>23006.423154644744</v>
      </c>
    </row>
    <row r="5726" spans="1:11" s="43" customFormat="1" ht="19.7" customHeight="1" x14ac:dyDescent="0.25">
      <c r="A5726" s="43" t="s">
        <v>173</v>
      </c>
      <c r="B5726" s="1" t="s">
        <v>316</v>
      </c>
      <c r="C5726" s="1" t="s">
        <v>271</v>
      </c>
      <c r="D5726" s="1" t="s">
        <v>270</v>
      </c>
      <c r="E5726" s="45" t="str">
        <f>VLOOKUP(C5726,PROCV!E$50:G$126,3,0)</f>
        <v>Editorial</v>
      </c>
      <c r="F5726" s="1" t="s">
        <v>416</v>
      </c>
      <c r="G5726" s="1" t="s">
        <v>236</v>
      </c>
      <c r="H5726" s="1">
        <v>2013</v>
      </c>
      <c r="I5726" s="60">
        <f>VLOOKUP(H5726,PROCV!E$33:F$44,2,0)</f>
        <v>1.2885864878819728</v>
      </c>
      <c r="J5726" s="71">
        <v>13440</v>
      </c>
      <c r="K5726" s="44">
        <f t="shared" si="89"/>
        <v>17318.602397133716</v>
      </c>
    </row>
    <row r="5727" spans="1:11" s="43" customFormat="1" ht="19.7" customHeight="1" x14ac:dyDescent="0.25">
      <c r="A5727" s="43" t="s">
        <v>173</v>
      </c>
      <c r="B5727" s="1" t="s">
        <v>316</v>
      </c>
      <c r="C5727" s="1" t="s">
        <v>271</v>
      </c>
      <c r="D5727" s="1" t="s">
        <v>270</v>
      </c>
      <c r="E5727" s="45" t="str">
        <f>VLOOKUP(C5727,PROCV!E$50:G$126,3,0)</f>
        <v>Editorial</v>
      </c>
      <c r="F5727" s="1" t="s">
        <v>416</v>
      </c>
      <c r="G5727" s="1" t="s">
        <v>236</v>
      </c>
      <c r="H5727" s="1">
        <v>2013</v>
      </c>
      <c r="I5727" s="60">
        <f>VLOOKUP(H5727,PROCV!E$33:F$44,2,0)</f>
        <v>1.2885864878819728</v>
      </c>
      <c r="J5727" s="71">
        <v>35972</v>
      </c>
      <c r="K5727" s="44">
        <f t="shared" si="89"/>
        <v>46353.033142090324</v>
      </c>
    </row>
    <row r="5728" spans="1:11" s="43" customFormat="1" ht="19.7" customHeight="1" x14ac:dyDescent="0.25">
      <c r="A5728" s="43" t="s">
        <v>173</v>
      </c>
      <c r="B5728" s="1" t="s">
        <v>316</v>
      </c>
      <c r="C5728" s="1" t="s">
        <v>271</v>
      </c>
      <c r="D5728" s="1" t="s">
        <v>270</v>
      </c>
      <c r="E5728" s="45" t="str">
        <f>VLOOKUP(C5728,PROCV!E$50:G$126,3,0)</f>
        <v>Editorial</v>
      </c>
      <c r="F5728" s="1" t="s">
        <v>416</v>
      </c>
      <c r="G5728" s="1" t="s">
        <v>236</v>
      </c>
      <c r="H5728" s="1">
        <v>2013</v>
      </c>
      <c r="I5728" s="60">
        <f>VLOOKUP(H5728,PROCV!E$33:F$44,2,0)</f>
        <v>1.2885864878819728</v>
      </c>
      <c r="J5728" s="71">
        <v>45033</v>
      </c>
      <c r="K5728" s="44">
        <f t="shared" si="89"/>
        <v>58028.915308788884</v>
      </c>
    </row>
    <row r="5729" spans="1:11" s="43" customFormat="1" ht="19.7" customHeight="1" x14ac:dyDescent="0.25">
      <c r="A5729" s="43" t="s">
        <v>173</v>
      </c>
      <c r="B5729" s="1" t="s">
        <v>316</v>
      </c>
      <c r="C5729" s="1" t="s">
        <v>269</v>
      </c>
      <c r="D5729" s="1" t="s">
        <v>268</v>
      </c>
      <c r="E5729" s="45" t="str">
        <f>VLOOKUP(C5729,PROCV!E$50:G$126,3,0)</f>
        <v>NA</v>
      </c>
      <c r="F5729" s="1" t="s">
        <v>416</v>
      </c>
      <c r="G5729" s="1" t="s">
        <v>236</v>
      </c>
      <c r="H5729" s="1">
        <v>2013</v>
      </c>
      <c r="I5729" s="60">
        <f>VLOOKUP(H5729,PROCV!E$33:F$44,2,0)</f>
        <v>1.2885864878819728</v>
      </c>
      <c r="J5729" s="71">
        <v>53744</v>
      </c>
      <c r="K5729" s="44">
        <f t="shared" si="89"/>
        <v>69253.792204728743</v>
      </c>
    </row>
    <row r="5730" spans="1:11" s="43" customFormat="1" ht="19.7" customHeight="1" x14ac:dyDescent="0.25">
      <c r="A5730" s="43" t="s">
        <v>173</v>
      </c>
      <c r="B5730" s="1" t="s">
        <v>316</v>
      </c>
      <c r="C5730" s="1" t="s">
        <v>269</v>
      </c>
      <c r="D5730" s="1" t="s">
        <v>268</v>
      </c>
      <c r="E5730" s="45" t="str">
        <f>VLOOKUP(C5730,PROCV!E$50:G$126,3,0)</f>
        <v>NA</v>
      </c>
      <c r="F5730" s="1" t="s">
        <v>416</v>
      </c>
      <c r="G5730" s="1" t="s">
        <v>236</v>
      </c>
      <c r="H5730" s="1">
        <v>2013</v>
      </c>
      <c r="I5730" s="60">
        <f>VLOOKUP(H5730,PROCV!E$33:F$44,2,0)</f>
        <v>1.2885864878819728</v>
      </c>
      <c r="J5730" s="71">
        <v>118476</v>
      </c>
      <c r="K5730" s="44">
        <f t="shared" si="89"/>
        <v>152666.57273830462</v>
      </c>
    </row>
    <row r="5731" spans="1:11" s="43" customFormat="1" ht="19.7" customHeight="1" x14ac:dyDescent="0.25">
      <c r="A5731" s="43" t="s">
        <v>173</v>
      </c>
      <c r="B5731" s="1" t="s">
        <v>316</v>
      </c>
      <c r="C5731" s="1" t="s">
        <v>254</v>
      </c>
      <c r="D5731" s="1" t="s">
        <v>253</v>
      </c>
      <c r="E5731" s="45" t="str">
        <f>VLOOKUP(C5731,PROCV!E$50:G$126,3,0)</f>
        <v>Música</v>
      </c>
      <c r="F5731" s="1" t="s">
        <v>416</v>
      </c>
      <c r="G5731" s="1" t="s">
        <v>236</v>
      </c>
      <c r="H5731" s="1">
        <v>2013</v>
      </c>
      <c r="I5731" s="60">
        <f>VLOOKUP(H5731,PROCV!E$33:F$44,2,0)</f>
        <v>1.2885864878819728</v>
      </c>
      <c r="J5731" s="71">
        <v>27178</v>
      </c>
      <c r="K5731" s="44">
        <f t="shared" si="89"/>
        <v>35021.203567656259</v>
      </c>
    </row>
    <row r="5732" spans="1:11" s="43" customFormat="1" ht="19.7" customHeight="1" x14ac:dyDescent="0.25">
      <c r="A5732" s="43" t="s">
        <v>173</v>
      </c>
      <c r="B5732" s="1" t="s">
        <v>316</v>
      </c>
      <c r="C5732" s="1" t="s">
        <v>252</v>
      </c>
      <c r="D5732" s="1" t="s">
        <v>251</v>
      </c>
      <c r="E5732" s="45" t="str">
        <f>VLOOKUP(C5732,PROCV!E$50:G$126,3,0)</f>
        <v>Audiovisual</v>
      </c>
      <c r="F5732" s="1" t="s">
        <v>416</v>
      </c>
      <c r="G5732" s="1" t="s">
        <v>236</v>
      </c>
      <c r="H5732" s="1">
        <v>2013</v>
      </c>
      <c r="I5732" s="60">
        <f>VLOOKUP(H5732,PROCV!E$33:F$44,2,0)</f>
        <v>1.2885864878819728</v>
      </c>
      <c r="J5732" s="71">
        <v>9796</v>
      </c>
      <c r="K5732" s="44">
        <f t="shared" si="89"/>
        <v>12622.993235291806</v>
      </c>
    </row>
    <row r="5733" spans="1:11" s="43" customFormat="1" ht="19.7" customHeight="1" x14ac:dyDescent="0.25">
      <c r="A5733" s="43" t="s">
        <v>173</v>
      </c>
      <c r="B5733" s="1" t="s">
        <v>316</v>
      </c>
      <c r="C5733" s="1" t="s">
        <v>252</v>
      </c>
      <c r="D5733" s="1" t="s">
        <v>251</v>
      </c>
      <c r="E5733" s="45" t="str">
        <f>VLOOKUP(C5733,PROCV!E$50:G$126,3,0)</f>
        <v>Audiovisual</v>
      </c>
      <c r="F5733" s="1" t="s">
        <v>416</v>
      </c>
      <c r="G5733" s="1" t="s">
        <v>236</v>
      </c>
      <c r="H5733" s="1">
        <v>2013</v>
      </c>
      <c r="I5733" s="60">
        <f>VLOOKUP(H5733,PROCV!E$33:F$44,2,0)</f>
        <v>1.2885864878819728</v>
      </c>
      <c r="J5733" s="71">
        <v>26199</v>
      </c>
      <c r="K5733" s="44">
        <f t="shared" si="89"/>
        <v>33759.677396019804</v>
      </c>
    </row>
    <row r="5734" spans="1:11" s="43" customFormat="1" ht="19.7" customHeight="1" x14ac:dyDescent="0.25">
      <c r="A5734" s="43" t="s">
        <v>173</v>
      </c>
      <c r="B5734" s="1" t="s">
        <v>316</v>
      </c>
      <c r="C5734" s="1" t="s">
        <v>252</v>
      </c>
      <c r="D5734" s="1" t="s">
        <v>251</v>
      </c>
      <c r="E5734" s="45" t="str">
        <f>VLOOKUP(C5734,PROCV!E$50:G$126,3,0)</f>
        <v>Audiovisual</v>
      </c>
      <c r="F5734" s="1" t="s">
        <v>416</v>
      </c>
      <c r="G5734" s="1" t="s">
        <v>236</v>
      </c>
      <c r="H5734" s="1">
        <v>2013</v>
      </c>
      <c r="I5734" s="60">
        <f>VLOOKUP(H5734,PROCV!E$33:F$44,2,0)</f>
        <v>1.2885864878819728</v>
      </c>
      <c r="J5734" s="71">
        <v>134740</v>
      </c>
      <c r="K5734" s="44">
        <f t="shared" si="89"/>
        <v>173624.14337721703</v>
      </c>
    </row>
    <row r="5735" spans="1:11" s="43" customFormat="1" ht="19.7" customHeight="1" x14ac:dyDescent="0.25">
      <c r="A5735" s="43" t="s">
        <v>173</v>
      </c>
      <c r="B5735" s="1" t="s">
        <v>316</v>
      </c>
      <c r="C5735" s="1" t="s">
        <v>250</v>
      </c>
      <c r="D5735" s="1" t="s">
        <v>249</v>
      </c>
      <c r="E5735" s="45" t="str">
        <f>VLOOKUP(C5735,PROCV!E$50:G$126,3,0)</f>
        <v>Audiovisual</v>
      </c>
      <c r="F5735" s="1" t="s">
        <v>416</v>
      </c>
      <c r="G5735" s="1" t="s">
        <v>236</v>
      </c>
      <c r="H5735" s="1">
        <v>2013</v>
      </c>
      <c r="I5735" s="60">
        <f>VLOOKUP(H5735,PROCV!E$33:F$44,2,0)</f>
        <v>1.2885864878819728</v>
      </c>
      <c r="J5735" s="71">
        <v>1757688</v>
      </c>
      <c r="K5735" s="44">
        <f t="shared" si="89"/>
        <v>2264933.0067122891</v>
      </c>
    </row>
    <row r="5736" spans="1:11" s="43" customFormat="1" ht="19.7" customHeight="1" x14ac:dyDescent="0.25">
      <c r="A5736" s="43" t="s">
        <v>173</v>
      </c>
      <c r="B5736" s="1" t="s">
        <v>316</v>
      </c>
      <c r="C5736" s="1" t="s">
        <v>303</v>
      </c>
      <c r="D5736" s="1" t="s">
        <v>302</v>
      </c>
      <c r="E5736" s="45" t="str">
        <f>VLOOKUP(C5736,PROCV!E$50:G$126,3,0)</f>
        <v>Educação e Criação em Artes</v>
      </c>
      <c r="F5736" s="1" t="s">
        <v>416</v>
      </c>
      <c r="G5736" s="1" t="s">
        <v>236</v>
      </c>
      <c r="H5736" s="1">
        <v>2013</v>
      </c>
      <c r="I5736" s="60">
        <f>VLOOKUP(H5736,PROCV!E$33:F$44,2,0)</f>
        <v>1.2885864878819728</v>
      </c>
      <c r="J5736" s="71">
        <v>39739</v>
      </c>
      <c r="K5736" s="44">
        <f t="shared" si="89"/>
        <v>51207.138441941715</v>
      </c>
    </row>
    <row r="5737" spans="1:11" s="43" customFormat="1" ht="19.7" customHeight="1" x14ac:dyDescent="0.25">
      <c r="A5737" s="43" t="s">
        <v>173</v>
      </c>
      <c r="B5737" s="1" t="s">
        <v>316</v>
      </c>
      <c r="C5737" s="1" t="s">
        <v>246</v>
      </c>
      <c r="D5737" s="1" t="s">
        <v>245</v>
      </c>
      <c r="E5737" s="45" t="str">
        <f>VLOOKUP(C5737,PROCV!E$50:G$126,3,0)</f>
        <v>Artes Cênicas e Espetáculos</v>
      </c>
      <c r="F5737" s="1" t="s">
        <v>416</v>
      </c>
      <c r="G5737" s="1" t="s">
        <v>236</v>
      </c>
      <c r="H5737" s="1">
        <v>2013</v>
      </c>
      <c r="I5737" s="60">
        <f>VLOOKUP(H5737,PROCV!E$33:F$44,2,0)</f>
        <v>1.2885864878819728</v>
      </c>
      <c r="J5737" s="71">
        <v>477000</v>
      </c>
      <c r="K5737" s="44">
        <f t="shared" si="89"/>
        <v>614655.75471970101</v>
      </c>
    </row>
    <row r="5738" spans="1:11" s="43" customFormat="1" ht="19.7" customHeight="1" x14ac:dyDescent="0.25">
      <c r="A5738" s="43" t="s">
        <v>173</v>
      </c>
      <c r="B5738" s="1" t="s">
        <v>316</v>
      </c>
      <c r="C5738" s="1" t="s">
        <v>238</v>
      </c>
      <c r="D5738" s="1" t="s">
        <v>237</v>
      </c>
      <c r="E5738" s="45" t="str">
        <f>VLOOKUP(C5738,PROCV!E$50:G$126,3,0)</f>
        <v>Artes Cênicas e Espetáculos</v>
      </c>
      <c r="F5738" s="1" t="s">
        <v>416</v>
      </c>
      <c r="G5738" s="1" t="s">
        <v>236</v>
      </c>
      <c r="H5738" s="1">
        <v>2013</v>
      </c>
      <c r="I5738" s="60">
        <f>VLOOKUP(H5738,PROCV!E$33:F$44,2,0)</f>
        <v>1.2885864878819728</v>
      </c>
      <c r="J5738" s="71">
        <v>29985</v>
      </c>
      <c r="K5738" s="44">
        <f t="shared" si="89"/>
        <v>38638.265839140957</v>
      </c>
    </row>
    <row r="5739" spans="1:11" s="43" customFormat="1" ht="19.7" customHeight="1" x14ac:dyDescent="0.25">
      <c r="A5739" s="43" t="s">
        <v>173</v>
      </c>
      <c r="B5739" s="1" t="s">
        <v>316</v>
      </c>
      <c r="C5739" s="1" t="s">
        <v>241</v>
      </c>
      <c r="D5739" s="1" t="s">
        <v>240</v>
      </c>
      <c r="E5739" s="45" t="str">
        <f>VLOOKUP(C5739,PROCV!E$50:G$126,3,0)</f>
        <v>Artes Cênicas e Espetáculos</v>
      </c>
      <c r="F5739" s="1" t="s">
        <v>416</v>
      </c>
      <c r="G5739" s="1" t="s">
        <v>236</v>
      </c>
      <c r="H5739" s="1">
        <v>2013</v>
      </c>
      <c r="I5739" s="60">
        <f>VLOOKUP(H5739,PROCV!E$33:F$44,2,0)</f>
        <v>1.2885864878819728</v>
      </c>
      <c r="J5739" s="71">
        <v>298350</v>
      </c>
      <c r="K5739" s="44">
        <f t="shared" si="89"/>
        <v>384449.77865958662</v>
      </c>
    </row>
    <row r="5740" spans="1:11" s="43" customFormat="1" ht="19.7" customHeight="1" x14ac:dyDescent="0.25">
      <c r="A5740" s="43" t="s">
        <v>173</v>
      </c>
      <c r="B5740" s="1" t="s">
        <v>316</v>
      </c>
      <c r="C5740" s="1" t="s">
        <v>344</v>
      </c>
      <c r="D5740" s="1" t="s">
        <v>343</v>
      </c>
      <c r="E5740" s="45" t="str">
        <f>VLOOKUP(C5740,PROCV!E$50:G$126,3,0)</f>
        <v>Artes Cênicas e Espetáculos</v>
      </c>
      <c r="F5740" s="1" t="s">
        <v>416</v>
      </c>
      <c r="G5740" s="1" t="s">
        <v>236</v>
      </c>
      <c r="H5740" s="1">
        <v>2013</v>
      </c>
      <c r="I5740" s="60">
        <f>VLOOKUP(H5740,PROCV!E$33:F$44,2,0)</f>
        <v>1.2885864878819728</v>
      </c>
      <c r="J5740" s="71">
        <v>2137</v>
      </c>
      <c r="K5740" s="44">
        <f t="shared" si="89"/>
        <v>2753.7093246037757</v>
      </c>
    </row>
    <row r="5741" spans="1:11" s="43" customFormat="1" ht="19.7" customHeight="1" x14ac:dyDescent="0.25">
      <c r="A5741" s="43" t="s">
        <v>169</v>
      </c>
      <c r="B5741" s="1" t="s">
        <v>316</v>
      </c>
      <c r="C5741" s="1" t="s">
        <v>309</v>
      </c>
      <c r="D5741" s="1" t="s">
        <v>308</v>
      </c>
      <c r="E5741" s="45" t="str">
        <f>VLOOKUP(C5741,PROCV!E$50:G$126,3,0)</f>
        <v>NA</v>
      </c>
      <c r="F5741" s="1" t="s">
        <v>416</v>
      </c>
      <c r="G5741" s="1" t="s">
        <v>236</v>
      </c>
      <c r="H5741" s="1">
        <v>2013</v>
      </c>
      <c r="I5741" s="60">
        <f>VLOOKUP(H5741,PROCV!E$33:F$44,2,0)</f>
        <v>1.2885864878819728</v>
      </c>
      <c r="J5741" s="71">
        <v>4787</v>
      </c>
      <c r="K5741" s="44">
        <f t="shared" si="89"/>
        <v>6168.4635174910036</v>
      </c>
    </row>
    <row r="5742" spans="1:11" s="43" customFormat="1" ht="19.7" customHeight="1" x14ac:dyDescent="0.25">
      <c r="A5742" s="43" t="s">
        <v>169</v>
      </c>
      <c r="B5742" s="1" t="s">
        <v>316</v>
      </c>
      <c r="C5742" s="1" t="s">
        <v>291</v>
      </c>
      <c r="D5742" s="1" t="s">
        <v>290</v>
      </c>
      <c r="E5742" s="45" t="str">
        <f>VLOOKUP(C5742,PROCV!E$50:G$126,3,0)</f>
        <v>NA</v>
      </c>
      <c r="F5742" s="1" t="s">
        <v>416</v>
      </c>
      <c r="G5742" s="1" t="s">
        <v>236</v>
      </c>
      <c r="H5742" s="1">
        <v>2013</v>
      </c>
      <c r="I5742" s="60">
        <f>VLOOKUP(H5742,PROCV!E$33:F$44,2,0)</f>
        <v>1.2885864878819728</v>
      </c>
      <c r="J5742" s="71">
        <v>505000</v>
      </c>
      <c r="K5742" s="44">
        <f t="shared" si="89"/>
        <v>650736.17638039624</v>
      </c>
    </row>
    <row r="5743" spans="1:11" s="43" customFormat="1" ht="19.7" customHeight="1" x14ac:dyDescent="0.25">
      <c r="A5743" s="43" t="s">
        <v>169</v>
      </c>
      <c r="B5743" s="1" t="s">
        <v>316</v>
      </c>
      <c r="C5743" s="1" t="s">
        <v>291</v>
      </c>
      <c r="D5743" s="1" t="s">
        <v>290</v>
      </c>
      <c r="E5743" s="45" t="str">
        <f>VLOOKUP(C5743,PROCV!E$50:G$126,3,0)</f>
        <v>NA</v>
      </c>
      <c r="F5743" s="1" t="s">
        <v>416</v>
      </c>
      <c r="G5743" s="1" t="s">
        <v>236</v>
      </c>
      <c r="H5743" s="1">
        <v>2013</v>
      </c>
      <c r="I5743" s="60">
        <f>VLOOKUP(H5743,PROCV!E$33:F$44,2,0)</f>
        <v>1.2885864878819728</v>
      </c>
      <c r="J5743" s="71">
        <v>43862</v>
      </c>
      <c r="K5743" s="44">
        <f t="shared" si="89"/>
        <v>56519.980531479094</v>
      </c>
    </row>
    <row r="5744" spans="1:11" s="43" customFormat="1" ht="19.7" customHeight="1" x14ac:dyDescent="0.25">
      <c r="A5744" s="43" t="s">
        <v>169</v>
      </c>
      <c r="B5744" s="1" t="s">
        <v>316</v>
      </c>
      <c r="C5744" s="1" t="s">
        <v>291</v>
      </c>
      <c r="D5744" s="1" t="s">
        <v>290</v>
      </c>
      <c r="E5744" s="45" t="str">
        <f>VLOOKUP(C5744,PROCV!E$50:G$126,3,0)</f>
        <v>NA</v>
      </c>
      <c r="F5744" s="1" t="s">
        <v>416</v>
      </c>
      <c r="G5744" s="1" t="s">
        <v>236</v>
      </c>
      <c r="H5744" s="1">
        <v>2013</v>
      </c>
      <c r="I5744" s="60">
        <f>VLOOKUP(H5744,PROCV!E$33:F$44,2,0)</f>
        <v>1.2885864878819728</v>
      </c>
      <c r="J5744" s="71">
        <v>57725</v>
      </c>
      <c r="K5744" s="44">
        <f t="shared" si="89"/>
        <v>74383.655012986885</v>
      </c>
    </row>
    <row r="5745" spans="1:11" s="43" customFormat="1" ht="19.7" customHeight="1" x14ac:dyDescent="0.25">
      <c r="A5745" s="43" t="s">
        <v>169</v>
      </c>
      <c r="B5745" s="1" t="s">
        <v>316</v>
      </c>
      <c r="C5745" s="1" t="s">
        <v>287</v>
      </c>
      <c r="D5745" s="1" t="s">
        <v>286</v>
      </c>
      <c r="E5745" s="45" t="str">
        <f>VLOOKUP(C5745,PROCV!E$50:G$126,3,0)</f>
        <v>Música</v>
      </c>
      <c r="F5745" s="1" t="s">
        <v>416</v>
      </c>
      <c r="G5745" s="1" t="s">
        <v>236</v>
      </c>
      <c r="H5745" s="1">
        <v>2013</v>
      </c>
      <c r="I5745" s="60">
        <f>VLOOKUP(H5745,PROCV!E$33:F$44,2,0)</f>
        <v>1.2885864878819728</v>
      </c>
      <c r="J5745" s="71">
        <v>32975</v>
      </c>
      <c r="K5745" s="44">
        <f t="shared" si="89"/>
        <v>42491.139437908052</v>
      </c>
    </row>
    <row r="5746" spans="1:11" s="43" customFormat="1" ht="19.7" customHeight="1" x14ac:dyDescent="0.25">
      <c r="A5746" s="43" t="s">
        <v>169</v>
      </c>
      <c r="B5746" s="1" t="s">
        <v>316</v>
      </c>
      <c r="C5746" s="1" t="s">
        <v>287</v>
      </c>
      <c r="D5746" s="1" t="s">
        <v>286</v>
      </c>
      <c r="E5746" s="45" t="str">
        <f>VLOOKUP(C5746,PROCV!E$50:G$126,3,0)</f>
        <v>Música</v>
      </c>
      <c r="F5746" s="1" t="s">
        <v>416</v>
      </c>
      <c r="G5746" s="1" t="s">
        <v>236</v>
      </c>
      <c r="H5746" s="1">
        <v>2013</v>
      </c>
      <c r="I5746" s="60">
        <f>VLOOKUP(H5746,PROCV!E$33:F$44,2,0)</f>
        <v>1.2885864878819728</v>
      </c>
      <c r="J5746" s="71">
        <v>59012</v>
      </c>
      <c r="K5746" s="44">
        <f t="shared" si="89"/>
        <v>76042.065822890974</v>
      </c>
    </row>
    <row r="5747" spans="1:11" s="43" customFormat="1" ht="19.7" customHeight="1" x14ac:dyDescent="0.25">
      <c r="A5747" s="43" t="s">
        <v>169</v>
      </c>
      <c r="B5747" s="1" t="s">
        <v>316</v>
      </c>
      <c r="C5747" s="1" t="s">
        <v>285</v>
      </c>
      <c r="D5747" s="1" t="s">
        <v>284</v>
      </c>
      <c r="E5747" s="45" t="str">
        <f>VLOOKUP(C5747,PROCV!E$50:G$126,3,0)</f>
        <v>Editorial</v>
      </c>
      <c r="F5747" s="1" t="s">
        <v>416</v>
      </c>
      <c r="G5747" s="1" t="s">
        <v>236</v>
      </c>
      <c r="H5747" s="1">
        <v>2013</v>
      </c>
      <c r="I5747" s="60">
        <f>VLOOKUP(H5747,PROCV!E$33:F$44,2,0)</f>
        <v>1.2885864878819728</v>
      </c>
      <c r="J5747" s="71">
        <v>45743</v>
      </c>
      <c r="K5747" s="44">
        <f t="shared" si="89"/>
        <v>58943.811715185082</v>
      </c>
    </row>
    <row r="5748" spans="1:11" s="43" customFormat="1" ht="19.7" customHeight="1" x14ac:dyDescent="0.25">
      <c r="A5748" s="43" t="s">
        <v>169</v>
      </c>
      <c r="B5748" s="1" t="s">
        <v>316</v>
      </c>
      <c r="C5748" s="1" t="s">
        <v>285</v>
      </c>
      <c r="D5748" s="1" t="s">
        <v>284</v>
      </c>
      <c r="E5748" s="45" t="str">
        <f>VLOOKUP(C5748,PROCV!E$50:G$126,3,0)</f>
        <v>Editorial</v>
      </c>
      <c r="F5748" s="1" t="s">
        <v>416</v>
      </c>
      <c r="G5748" s="1" t="s">
        <v>236</v>
      </c>
      <c r="H5748" s="1">
        <v>2013</v>
      </c>
      <c r="I5748" s="60">
        <f>VLOOKUP(H5748,PROCV!E$33:F$44,2,0)</f>
        <v>1.2885864878819728</v>
      </c>
      <c r="J5748" s="71">
        <v>145503</v>
      </c>
      <c r="K5748" s="44">
        <f t="shared" si="89"/>
        <v>187493.19974629069</v>
      </c>
    </row>
    <row r="5749" spans="1:11" s="43" customFormat="1" ht="19.7" customHeight="1" x14ac:dyDescent="0.25">
      <c r="A5749" s="43" t="s">
        <v>169</v>
      </c>
      <c r="B5749" s="1" t="s">
        <v>316</v>
      </c>
      <c r="C5749" s="1" t="s">
        <v>285</v>
      </c>
      <c r="D5749" s="1" t="s">
        <v>284</v>
      </c>
      <c r="E5749" s="45" t="str">
        <f>VLOOKUP(C5749,PROCV!E$50:G$126,3,0)</f>
        <v>Editorial</v>
      </c>
      <c r="F5749" s="1" t="s">
        <v>416</v>
      </c>
      <c r="G5749" s="1" t="s">
        <v>236</v>
      </c>
      <c r="H5749" s="1">
        <v>2013</v>
      </c>
      <c r="I5749" s="60">
        <f>VLOOKUP(H5749,PROCV!E$33:F$44,2,0)</f>
        <v>1.2885864878819728</v>
      </c>
      <c r="J5749" s="71">
        <v>124496</v>
      </c>
      <c r="K5749" s="44">
        <f t="shared" si="89"/>
        <v>160423.8633953541</v>
      </c>
    </row>
    <row r="5750" spans="1:11" s="43" customFormat="1" ht="19.7" customHeight="1" x14ac:dyDescent="0.25">
      <c r="A5750" s="43" t="s">
        <v>169</v>
      </c>
      <c r="B5750" s="1" t="s">
        <v>316</v>
      </c>
      <c r="C5750" s="1" t="s">
        <v>283</v>
      </c>
      <c r="D5750" s="1" t="s">
        <v>282</v>
      </c>
      <c r="E5750" s="45" t="str">
        <f>VLOOKUP(C5750,PROCV!E$50:G$126,3,0)</f>
        <v>Editorial</v>
      </c>
      <c r="F5750" s="1" t="s">
        <v>416</v>
      </c>
      <c r="G5750" s="1" t="s">
        <v>236</v>
      </c>
      <c r="H5750" s="1">
        <v>2013</v>
      </c>
      <c r="I5750" s="60">
        <f>VLOOKUP(H5750,PROCV!E$33:F$44,2,0)</f>
        <v>1.2885864878819728</v>
      </c>
      <c r="J5750" s="71">
        <v>13262</v>
      </c>
      <c r="K5750" s="44">
        <f t="shared" si="89"/>
        <v>17089.234002290723</v>
      </c>
    </row>
    <row r="5751" spans="1:11" s="43" customFormat="1" ht="19.7" customHeight="1" x14ac:dyDescent="0.25">
      <c r="A5751" s="43" t="s">
        <v>169</v>
      </c>
      <c r="B5751" s="1" t="s">
        <v>316</v>
      </c>
      <c r="C5751" s="1" t="s">
        <v>283</v>
      </c>
      <c r="D5751" s="1" t="s">
        <v>282</v>
      </c>
      <c r="E5751" s="45" t="str">
        <f>VLOOKUP(C5751,PROCV!E$50:G$126,3,0)</f>
        <v>Editorial</v>
      </c>
      <c r="F5751" s="1" t="s">
        <v>416</v>
      </c>
      <c r="G5751" s="1" t="s">
        <v>236</v>
      </c>
      <c r="H5751" s="1">
        <v>2013</v>
      </c>
      <c r="I5751" s="60">
        <f>VLOOKUP(H5751,PROCV!E$33:F$44,2,0)</f>
        <v>1.2885864878819728</v>
      </c>
      <c r="J5751" s="71">
        <v>25811</v>
      </c>
      <c r="K5751" s="44">
        <f t="shared" si="89"/>
        <v>33259.705838721602</v>
      </c>
    </row>
    <row r="5752" spans="1:11" s="43" customFormat="1" ht="19.7" customHeight="1" x14ac:dyDescent="0.25">
      <c r="A5752" s="43" t="s">
        <v>169</v>
      </c>
      <c r="B5752" s="1" t="s">
        <v>316</v>
      </c>
      <c r="C5752" s="1" t="s">
        <v>281</v>
      </c>
      <c r="D5752" s="1" t="s">
        <v>280</v>
      </c>
      <c r="E5752" s="45" t="str">
        <f>VLOOKUP(C5752,PROCV!E$50:G$126,3,0)</f>
        <v>Música</v>
      </c>
      <c r="F5752" s="1" t="s">
        <v>416</v>
      </c>
      <c r="G5752" s="1" t="s">
        <v>236</v>
      </c>
      <c r="H5752" s="1">
        <v>2013</v>
      </c>
      <c r="I5752" s="60">
        <f>VLOOKUP(H5752,PROCV!E$33:F$44,2,0)</f>
        <v>1.2885864878819728</v>
      </c>
      <c r="J5752" s="71">
        <v>46771</v>
      </c>
      <c r="K5752" s="44">
        <f t="shared" si="89"/>
        <v>60268.478624727752</v>
      </c>
    </row>
    <row r="5753" spans="1:11" s="43" customFormat="1" ht="19.7" customHeight="1" x14ac:dyDescent="0.25">
      <c r="A5753" s="43" t="s">
        <v>169</v>
      </c>
      <c r="B5753" s="1" t="s">
        <v>316</v>
      </c>
      <c r="C5753" s="1" t="s">
        <v>281</v>
      </c>
      <c r="D5753" s="1" t="s">
        <v>280</v>
      </c>
      <c r="E5753" s="45" t="str">
        <f>VLOOKUP(C5753,PROCV!E$50:G$126,3,0)</f>
        <v>Música</v>
      </c>
      <c r="F5753" s="1" t="s">
        <v>416</v>
      </c>
      <c r="G5753" s="1" t="s">
        <v>236</v>
      </c>
      <c r="H5753" s="1">
        <v>2013</v>
      </c>
      <c r="I5753" s="60">
        <f>VLOOKUP(H5753,PROCV!E$33:F$44,2,0)</f>
        <v>1.2885864878819728</v>
      </c>
      <c r="J5753" s="71">
        <v>33798</v>
      </c>
      <c r="K5753" s="44">
        <f t="shared" si="89"/>
        <v>43551.646117434917</v>
      </c>
    </row>
    <row r="5754" spans="1:11" s="43" customFormat="1" ht="19.7" customHeight="1" x14ac:dyDescent="0.25">
      <c r="A5754" s="43" t="s">
        <v>169</v>
      </c>
      <c r="B5754" s="1" t="s">
        <v>316</v>
      </c>
      <c r="C5754" s="1" t="s">
        <v>281</v>
      </c>
      <c r="D5754" s="1" t="s">
        <v>280</v>
      </c>
      <c r="E5754" s="45" t="str">
        <f>VLOOKUP(C5754,PROCV!E$50:G$126,3,0)</f>
        <v>Música</v>
      </c>
      <c r="F5754" s="1" t="s">
        <v>416</v>
      </c>
      <c r="G5754" s="1" t="s">
        <v>236</v>
      </c>
      <c r="H5754" s="1">
        <v>2013</v>
      </c>
      <c r="I5754" s="60">
        <f>VLOOKUP(H5754,PROCV!E$33:F$44,2,0)</f>
        <v>1.2885864878819728</v>
      </c>
      <c r="J5754" s="71">
        <v>107085</v>
      </c>
      <c r="K5754" s="44">
        <f t="shared" si="89"/>
        <v>137988.28405484106</v>
      </c>
    </row>
    <row r="5755" spans="1:11" s="43" customFormat="1" ht="19.7" customHeight="1" x14ac:dyDescent="0.25">
      <c r="A5755" s="43" t="s">
        <v>169</v>
      </c>
      <c r="B5755" s="1" t="s">
        <v>316</v>
      </c>
      <c r="C5755" s="1" t="s">
        <v>277</v>
      </c>
      <c r="D5755" s="1" t="s">
        <v>276</v>
      </c>
      <c r="E5755" s="45" t="str">
        <f>VLOOKUP(C5755,PROCV!E$50:G$126,3,0)</f>
        <v>Editorial</v>
      </c>
      <c r="F5755" s="1" t="s">
        <v>416</v>
      </c>
      <c r="G5755" s="1" t="s">
        <v>236</v>
      </c>
      <c r="H5755" s="1">
        <v>2013</v>
      </c>
      <c r="I5755" s="60">
        <f>VLOOKUP(H5755,PROCV!E$33:F$44,2,0)</f>
        <v>1.2885864878819728</v>
      </c>
      <c r="J5755" s="71">
        <v>42108</v>
      </c>
      <c r="K5755" s="44">
        <f t="shared" si="89"/>
        <v>54259.799831734112</v>
      </c>
    </row>
    <row r="5756" spans="1:11" s="43" customFormat="1" ht="19.7" customHeight="1" x14ac:dyDescent="0.25">
      <c r="A5756" s="43" t="s">
        <v>169</v>
      </c>
      <c r="B5756" s="1" t="s">
        <v>316</v>
      </c>
      <c r="C5756" s="1" t="s">
        <v>277</v>
      </c>
      <c r="D5756" s="1" t="s">
        <v>276</v>
      </c>
      <c r="E5756" s="45" t="str">
        <f>VLOOKUP(C5756,PROCV!E$50:G$126,3,0)</f>
        <v>Editorial</v>
      </c>
      <c r="F5756" s="1" t="s">
        <v>416</v>
      </c>
      <c r="G5756" s="1" t="s">
        <v>236</v>
      </c>
      <c r="H5756" s="1">
        <v>2013</v>
      </c>
      <c r="I5756" s="60">
        <f>VLOOKUP(H5756,PROCV!E$33:F$44,2,0)</f>
        <v>1.2885864878819728</v>
      </c>
      <c r="J5756" s="71">
        <v>28020</v>
      </c>
      <c r="K5756" s="44">
        <f t="shared" si="89"/>
        <v>36106.193390452878</v>
      </c>
    </row>
    <row r="5757" spans="1:11" s="43" customFormat="1" ht="19.7" customHeight="1" x14ac:dyDescent="0.25">
      <c r="A5757" s="43" t="s">
        <v>169</v>
      </c>
      <c r="B5757" s="1" t="s">
        <v>316</v>
      </c>
      <c r="C5757" s="1" t="s">
        <v>275</v>
      </c>
      <c r="D5757" s="1" t="s">
        <v>274</v>
      </c>
      <c r="E5757" s="45" t="str">
        <f>VLOOKUP(C5757,PROCV!E$50:G$126,3,0)</f>
        <v>Editorial</v>
      </c>
      <c r="F5757" s="1" t="s">
        <v>416</v>
      </c>
      <c r="G5757" s="1" t="s">
        <v>236</v>
      </c>
      <c r="H5757" s="1">
        <v>2013</v>
      </c>
      <c r="I5757" s="60">
        <f>VLOOKUP(H5757,PROCV!E$33:F$44,2,0)</f>
        <v>1.2885864878819728</v>
      </c>
      <c r="J5757" s="71">
        <v>5149</v>
      </c>
      <c r="K5757" s="44">
        <f t="shared" si="89"/>
        <v>6634.9318261042781</v>
      </c>
    </row>
    <row r="5758" spans="1:11" s="43" customFormat="1" ht="19.7" customHeight="1" x14ac:dyDescent="0.25">
      <c r="A5758" s="43" t="s">
        <v>169</v>
      </c>
      <c r="B5758" s="1" t="s">
        <v>316</v>
      </c>
      <c r="C5758" s="1" t="s">
        <v>307</v>
      </c>
      <c r="D5758" s="1" t="s">
        <v>306</v>
      </c>
      <c r="E5758" s="45" t="str">
        <f>VLOOKUP(C5758,PROCV!E$50:G$126,3,0)</f>
        <v>NA</v>
      </c>
      <c r="F5758" s="1" t="s">
        <v>416</v>
      </c>
      <c r="G5758" s="1" t="s">
        <v>236</v>
      </c>
      <c r="H5758" s="1">
        <v>2013</v>
      </c>
      <c r="I5758" s="60">
        <f>VLOOKUP(H5758,PROCV!E$33:F$44,2,0)</f>
        <v>1.2885864878819728</v>
      </c>
      <c r="J5758" s="71">
        <v>120593</v>
      </c>
      <c r="K5758" s="44">
        <f t="shared" si="89"/>
        <v>155394.51033315074</v>
      </c>
    </row>
    <row r="5759" spans="1:11" s="43" customFormat="1" ht="19.7" customHeight="1" x14ac:dyDescent="0.25">
      <c r="A5759" s="43" t="s">
        <v>169</v>
      </c>
      <c r="B5759" s="1" t="s">
        <v>316</v>
      </c>
      <c r="C5759" s="1" t="s">
        <v>307</v>
      </c>
      <c r="D5759" s="1" t="s">
        <v>306</v>
      </c>
      <c r="E5759" s="45" t="str">
        <f>VLOOKUP(C5759,PROCV!E$50:G$126,3,0)</f>
        <v>NA</v>
      </c>
      <c r="F5759" s="1" t="s">
        <v>416</v>
      </c>
      <c r="G5759" s="1" t="s">
        <v>236</v>
      </c>
      <c r="H5759" s="1">
        <v>2013</v>
      </c>
      <c r="I5759" s="60">
        <f>VLOOKUP(H5759,PROCV!E$33:F$44,2,0)</f>
        <v>1.2885864878819728</v>
      </c>
      <c r="J5759" s="71">
        <v>4608</v>
      </c>
      <c r="K5759" s="44">
        <f t="shared" si="89"/>
        <v>5937.8065361601311</v>
      </c>
    </row>
    <row r="5760" spans="1:11" s="43" customFormat="1" ht="19.7" customHeight="1" x14ac:dyDescent="0.25">
      <c r="A5760" s="43" t="s">
        <v>169</v>
      </c>
      <c r="B5760" s="1" t="s">
        <v>316</v>
      </c>
      <c r="C5760" s="1" t="s">
        <v>273</v>
      </c>
      <c r="D5760" s="1" t="s">
        <v>272</v>
      </c>
      <c r="E5760" s="45" t="str">
        <f>VLOOKUP(C5760,PROCV!E$50:G$126,3,0)</f>
        <v>Editorial</v>
      </c>
      <c r="F5760" s="1" t="s">
        <v>416</v>
      </c>
      <c r="G5760" s="1" t="s">
        <v>236</v>
      </c>
      <c r="H5760" s="1">
        <v>2013</v>
      </c>
      <c r="I5760" s="60">
        <f>VLOOKUP(H5760,PROCV!E$33:F$44,2,0)</f>
        <v>1.2885864878819728</v>
      </c>
      <c r="J5760" s="71">
        <v>2241</v>
      </c>
      <c r="K5760" s="44">
        <f t="shared" si="89"/>
        <v>2887.7223193435011</v>
      </c>
    </row>
    <row r="5761" spans="1:11" s="43" customFormat="1" ht="19.7" customHeight="1" x14ac:dyDescent="0.25">
      <c r="A5761" s="43" t="s">
        <v>169</v>
      </c>
      <c r="B5761" s="1" t="s">
        <v>316</v>
      </c>
      <c r="C5761" s="1" t="s">
        <v>273</v>
      </c>
      <c r="D5761" s="1" t="s">
        <v>272</v>
      </c>
      <c r="E5761" s="45" t="str">
        <f>VLOOKUP(C5761,PROCV!E$50:G$126,3,0)</f>
        <v>Editorial</v>
      </c>
      <c r="F5761" s="1" t="s">
        <v>416</v>
      </c>
      <c r="G5761" s="1" t="s">
        <v>236</v>
      </c>
      <c r="H5761" s="1">
        <v>2013</v>
      </c>
      <c r="I5761" s="60">
        <f>VLOOKUP(H5761,PROCV!E$33:F$44,2,0)</f>
        <v>1.2885864878819728</v>
      </c>
      <c r="J5761" s="71">
        <v>6626</v>
      </c>
      <c r="K5761" s="44">
        <f t="shared" si="89"/>
        <v>8538.1740687059519</v>
      </c>
    </row>
    <row r="5762" spans="1:11" s="43" customFormat="1" ht="19.7" customHeight="1" x14ac:dyDescent="0.25">
      <c r="A5762" s="43" t="s">
        <v>169</v>
      </c>
      <c r="B5762" s="1" t="s">
        <v>316</v>
      </c>
      <c r="C5762" s="1" t="s">
        <v>271</v>
      </c>
      <c r="D5762" s="1" t="s">
        <v>270</v>
      </c>
      <c r="E5762" s="45" t="str">
        <f>VLOOKUP(C5762,PROCV!E$50:G$126,3,0)</f>
        <v>Editorial</v>
      </c>
      <c r="F5762" s="1" t="s">
        <v>416</v>
      </c>
      <c r="G5762" s="1" t="s">
        <v>236</v>
      </c>
      <c r="H5762" s="1">
        <v>2013</v>
      </c>
      <c r="I5762" s="60">
        <f>VLOOKUP(H5762,PROCV!E$33:F$44,2,0)</f>
        <v>1.2885864878819728</v>
      </c>
      <c r="J5762" s="71">
        <v>1694</v>
      </c>
      <c r="K5762" s="44">
        <f t="shared" si="89"/>
        <v>2182.8655104720619</v>
      </c>
    </row>
    <row r="5763" spans="1:11" s="43" customFormat="1" ht="19.7" customHeight="1" x14ac:dyDescent="0.25">
      <c r="A5763" s="43" t="s">
        <v>169</v>
      </c>
      <c r="B5763" s="1" t="s">
        <v>316</v>
      </c>
      <c r="C5763" s="1" t="s">
        <v>271</v>
      </c>
      <c r="D5763" s="1" t="s">
        <v>270</v>
      </c>
      <c r="E5763" s="45" t="str">
        <f>VLOOKUP(C5763,PROCV!E$50:G$126,3,0)</f>
        <v>Editorial</v>
      </c>
      <c r="F5763" s="1" t="s">
        <v>416</v>
      </c>
      <c r="G5763" s="1" t="s">
        <v>236</v>
      </c>
      <c r="H5763" s="1">
        <v>2013</v>
      </c>
      <c r="I5763" s="60">
        <f>VLOOKUP(H5763,PROCV!E$33:F$44,2,0)</f>
        <v>1.2885864878819728</v>
      </c>
      <c r="J5763" s="71">
        <v>241965</v>
      </c>
      <c r="K5763" s="44">
        <f t="shared" ref="K5763:K5826" si="90">J5763*I5763</f>
        <v>311792.82954036153</v>
      </c>
    </row>
    <row r="5764" spans="1:11" s="43" customFormat="1" ht="19.7" customHeight="1" x14ac:dyDescent="0.25">
      <c r="A5764" s="43" t="s">
        <v>169</v>
      </c>
      <c r="B5764" s="1" t="s">
        <v>316</v>
      </c>
      <c r="C5764" s="1" t="s">
        <v>271</v>
      </c>
      <c r="D5764" s="1" t="s">
        <v>270</v>
      </c>
      <c r="E5764" s="45" t="str">
        <f>VLOOKUP(C5764,PROCV!E$50:G$126,3,0)</f>
        <v>Editorial</v>
      </c>
      <c r="F5764" s="1" t="s">
        <v>416</v>
      </c>
      <c r="G5764" s="1" t="s">
        <v>236</v>
      </c>
      <c r="H5764" s="1">
        <v>2013</v>
      </c>
      <c r="I5764" s="60">
        <f>VLOOKUP(H5764,PROCV!E$33:F$44,2,0)</f>
        <v>1.2885864878819728</v>
      </c>
      <c r="J5764" s="71">
        <v>19799</v>
      </c>
      <c r="K5764" s="44">
        <f t="shared" si="90"/>
        <v>25512.723873575182</v>
      </c>
    </row>
    <row r="5765" spans="1:11" s="43" customFormat="1" ht="19.7" customHeight="1" x14ac:dyDescent="0.25">
      <c r="A5765" s="43" t="s">
        <v>169</v>
      </c>
      <c r="B5765" s="1" t="s">
        <v>316</v>
      </c>
      <c r="C5765" s="1" t="s">
        <v>315</v>
      </c>
      <c r="D5765" s="1" t="s">
        <v>314</v>
      </c>
      <c r="E5765" s="45" t="str">
        <f>VLOOKUP(C5765,PROCV!E$50:G$126,3,0)</f>
        <v>Editorial</v>
      </c>
      <c r="F5765" s="1" t="s">
        <v>416</v>
      </c>
      <c r="G5765" s="1" t="s">
        <v>236</v>
      </c>
      <c r="H5765" s="1">
        <v>2013</v>
      </c>
      <c r="I5765" s="60">
        <f>VLOOKUP(H5765,PROCV!E$33:F$44,2,0)</f>
        <v>1.2885864878819728</v>
      </c>
      <c r="J5765" s="71">
        <v>24102</v>
      </c>
      <c r="K5765" s="44">
        <f t="shared" si="90"/>
        <v>31057.511530931308</v>
      </c>
    </row>
    <row r="5766" spans="1:11" s="43" customFormat="1" ht="19.7" customHeight="1" x14ac:dyDescent="0.25">
      <c r="A5766" s="43" t="s">
        <v>169</v>
      </c>
      <c r="B5766" s="1" t="s">
        <v>316</v>
      </c>
      <c r="C5766" s="1" t="s">
        <v>269</v>
      </c>
      <c r="D5766" s="1" t="s">
        <v>268</v>
      </c>
      <c r="E5766" s="45" t="str">
        <f>VLOOKUP(C5766,PROCV!E$50:G$126,3,0)</f>
        <v>NA</v>
      </c>
      <c r="F5766" s="1" t="s">
        <v>416</v>
      </c>
      <c r="G5766" s="1" t="s">
        <v>236</v>
      </c>
      <c r="H5766" s="1">
        <v>2013</v>
      </c>
      <c r="I5766" s="60">
        <f>VLOOKUP(H5766,PROCV!E$33:F$44,2,0)</f>
        <v>1.2885864878819728</v>
      </c>
      <c r="J5766" s="71">
        <v>7283</v>
      </c>
      <c r="K5766" s="44">
        <f t="shared" si="90"/>
        <v>9384.7753912444077</v>
      </c>
    </row>
    <row r="5767" spans="1:11" s="43" customFormat="1" ht="19.7" customHeight="1" x14ac:dyDescent="0.25">
      <c r="A5767" s="43" t="s">
        <v>169</v>
      </c>
      <c r="B5767" s="1" t="s">
        <v>316</v>
      </c>
      <c r="C5767" s="1" t="s">
        <v>269</v>
      </c>
      <c r="D5767" s="1" t="s">
        <v>268</v>
      </c>
      <c r="E5767" s="45" t="str">
        <f>VLOOKUP(C5767,PROCV!E$50:G$126,3,0)</f>
        <v>NA</v>
      </c>
      <c r="F5767" s="1" t="s">
        <v>416</v>
      </c>
      <c r="G5767" s="1" t="s">
        <v>236</v>
      </c>
      <c r="H5767" s="1">
        <v>2013</v>
      </c>
      <c r="I5767" s="60">
        <f>VLOOKUP(H5767,PROCV!E$33:F$44,2,0)</f>
        <v>1.2885864878819728</v>
      </c>
      <c r="J5767" s="71">
        <v>44153</v>
      </c>
      <c r="K5767" s="44">
        <f t="shared" si="90"/>
        <v>56894.959199452744</v>
      </c>
    </row>
    <row r="5768" spans="1:11" s="43" customFormat="1" ht="19.7" customHeight="1" x14ac:dyDescent="0.25">
      <c r="A5768" s="43" t="s">
        <v>169</v>
      </c>
      <c r="B5768" s="1" t="s">
        <v>316</v>
      </c>
      <c r="C5768" s="1" t="s">
        <v>264</v>
      </c>
      <c r="D5768" s="1" t="s">
        <v>263</v>
      </c>
      <c r="E5768" s="45" t="str">
        <f>VLOOKUP(C5768,PROCV!E$50:G$126,3,0)</f>
        <v>Audiovisual</v>
      </c>
      <c r="F5768" s="1" t="s">
        <v>416</v>
      </c>
      <c r="G5768" s="1" t="s">
        <v>236</v>
      </c>
      <c r="H5768" s="1">
        <v>2013</v>
      </c>
      <c r="I5768" s="60">
        <f>VLOOKUP(H5768,PROCV!E$33:F$44,2,0)</f>
        <v>1.2885864878819728</v>
      </c>
      <c r="J5768" s="71">
        <v>77963</v>
      </c>
      <c r="K5768" s="44">
        <f t="shared" si="90"/>
        <v>100462.06835474225</v>
      </c>
    </row>
    <row r="5769" spans="1:11" s="43" customFormat="1" ht="19.7" customHeight="1" x14ac:dyDescent="0.25">
      <c r="A5769" s="43" t="s">
        <v>169</v>
      </c>
      <c r="B5769" s="1" t="s">
        <v>316</v>
      </c>
      <c r="C5769" s="1" t="s">
        <v>264</v>
      </c>
      <c r="D5769" s="1" t="s">
        <v>263</v>
      </c>
      <c r="E5769" s="45" t="str">
        <f>VLOOKUP(C5769,PROCV!E$50:G$126,3,0)</f>
        <v>Audiovisual</v>
      </c>
      <c r="F5769" s="1" t="s">
        <v>416</v>
      </c>
      <c r="G5769" s="1" t="s">
        <v>236</v>
      </c>
      <c r="H5769" s="1">
        <v>2013</v>
      </c>
      <c r="I5769" s="60">
        <f>VLOOKUP(H5769,PROCV!E$33:F$44,2,0)</f>
        <v>1.2885864878819728</v>
      </c>
      <c r="J5769" s="71">
        <v>3245</v>
      </c>
      <c r="K5769" s="44">
        <f t="shared" si="90"/>
        <v>4181.4631531770019</v>
      </c>
    </row>
    <row r="5770" spans="1:11" s="43" customFormat="1" ht="19.7" customHeight="1" x14ac:dyDescent="0.25">
      <c r="A5770" s="43" t="s">
        <v>169</v>
      </c>
      <c r="B5770" s="1" t="s">
        <v>316</v>
      </c>
      <c r="C5770" s="1" t="s">
        <v>256</v>
      </c>
      <c r="D5770" s="1" t="s">
        <v>255</v>
      </c>
      <c r="E5770" s="45" t="str">
        <f>VLOOKUP(C5770,PROCV!E$50:G$126,3,0)</f>
        <v>Audiovisual</v>
      </c>
      <c r="F5770" s="1" t="s">
        <v>416</v>
      </c>
      <c r="G5770" s="1" t="s">
        <v>236</v>
      </c>
      <c r="H5770" s="1">
        <v>2013</v>
      </c>
      <c r="I5770" s="60">
        <f>VLOOKUP(H5770,PROCV!E$33:F$44,2,0)</f>
        <v>1.2885864878819728</v>
      </c>
      <c r="J5770" s="71">
        <v>2862</v>
      </c>
      <c r="K5770" s="44">
        <f t="shared" si="90"/>
        <v>3687.934528318206</v>
      </c>
    </row>
    <row r="5771" spans="1:11" s="43" customFormat="1" ht="19.7" customHeight="1" x14ac:dyDescent="0.25">
      <c r="A5771" s="43" t="s">
        <v>169</v>
      </c>
      <c r="B5771" s="1" t="s">
        <v>316</v>
      </c>
      <c r="C5771" s="1" t="s">
        <v>256</v>
      </c>
      <c r="D5771" s="1" t="s">
        <v>255</v>
      </c>
      <c r="E5771" s="45" t="str">
        <f>VLOOKUP(C5771,PROCV!E$50:G$126,3,0)</f>
        <v>Audiovisual</v>
      </c>
      <c r="F5771" s="1" t="s">
        <v>416</v>
      </c>
      <c r="G5771" s="1" t="s">
        <v>236</v>
      </c>
      <c r="H5771" s="1">
        <v>2013</v>
      </c>
      <c r="I5771" s="60">
        <f>VLOOKUP(H5771,PROCV!E$33:F$44,2,0)</f>
        <v>1.2885864878819728</v>
      </c>
      <c r="J5771" s="71">
        <v>20975</v>
      </c>
      <c r="K5771" s="44">
        <f t="shared" si="90"/>
        <v>27028.10158332438</v>
      </c>
    </row>
    <row r="5772" spans="1:11" s="43" customFormat="1" ht="19.7" customHeight="1" x14ac:dyDescent="0.25">
      <c r="A5772" s="43" t="s">
        <v>169</v>
      </c>
      <c r="B5772" s="1" t="s">
        <v>316</v>
      </c>
      <c r="C5772" s="1" t="s">
        <v>254</v>
      </c>
      <c r="D5772" s="1" t="s">
        <v>253</v>
      </c>
      <c r="E5772" s="45" t="str">
        <f>VLOOKUP(C5772,PROCV!E$50:G$126,3,0)</f>
        <v>Música</v>
      </c>
      <c r="F5772" s="1" t="s">
        <v>416</v>
      </c>
      <c r="G5772" s="1" t="s">
        <v>236</v>
      </c>
      <c r="H5772" s="1">
        <v>2013</v>
      </c>
      <c r="I5772" s="60">
        <f>VLOOKUP(H5772,PROCV!E$33:F$44,2,0)</f>
        <v>1.2885864878819728</v>
      </c>
      <c r="J5772" s="71">
        <v>9199</v>
      </c>
      <c r="K5772" s="44">
        <f t="shared" si="90"/>
        <v>11853.707102026268</v>
      </c>
    </row>
    <row r="5773" spans="1:11" s="43" customFormat="1" ht="19.7" customHeight="1" x14ac:dyDescent="0.25">
      <c r="A5773" s="43" t="s">
        <v>169</v>
      </c>
      <c r="B5773" s="1" t="s">
        <v>316</v>
      </c>
      <c r="C5773" s="1" t="s">
        <v>252</v>
      </c>
      <c r="D5773" s="1" t="s">
        <v>251</v>
      </c>
      <c r="E5773" s="45" t="str">
        <f>VLOOKUP(C5773,PROCV!E$50:G$126,3,0)</f>
        <v>Audiovisual</v>
      </c>
      <c r="F5773" s="1" t="s">
        <v>416</v>
      </c>
      <c r="G5773" s="1" t="s">
        <v>236</v>
      </c>
      <c r="H5773" s="1">
        <v>2013</v>
      </c>
      <c r="I5773" s="60">
        <f>VLOOKUP(H5773,PROCV!E$33:F$44,2,0)</f>
        <v>1.2885864878819728</v>
      </c>
      <c r="J5773" s="71">
        <v>19379</v>
      </c>
      <c r="K5773" s="44">
        <f t="shared" si="90"/>
        <v>24971.517548664753</v>
      </c>
    </row>
    <row r="5774" spans="1:11" s="43" customFormat="1" ht="19.7" customHeight="1" x14ac:dyDescent="0.25">
      <c r="A5774" s="43" t="s">
        <v>169</v>
      </c>
      <c r="B5774" s="1" t="s">
        <v>316</v>
      </c>
      <c r="C5774" s="1" t="s">
        <v>252</v>
      </c>
      <c r="D5774" s="1" t="s">
        <v>251</v>
      </c>
      <c r="E5774" s="45" t="str">
        <f>VLOOKUP(C5774,PROCV!E$50:G$126,3,0)</f>
        <v>Audiovisual</v>
      </c>
      <c r="F5774" s="1" t="s">
        <v>416</v>
      </c>
      <c r="G5774" s="1" t="s">
        <v>236</v>
      </c>
      <c r="H5774" s="1">
        <v>2013</v>
      </c>
      <c r="I5774" s="60">
        <f>VLOOKUP(H5774,PROCV!E$33:F$44,2,0)</f>
        <v>1.2885864878819728</v>
      </c>
      <c r="J5774" s="71">
        <v>309145</v>
      </c>
      <c r="K5774" s="44">
        <f t="shared" si="90"/>
        <v>398360.0697962725</v>
      </c>
    </row>
    <row r="5775" spans="1:11" s="43" customFormat="1" ht="19.7" customHeight="1" x14ac:dyDescent="0.25">
      <c r="A5775" s="43" t="s">
        <v>169</v>
      </c>
      <c r="B5775" s="1" t="s">
        <v>316</v>
      </c>
      <c r="C5775" s="1" t="s">
        <v>250</v>
      </c>
      <c r="D5775" s="1" t="s">
        <v>249</v>
      </c>
      <c r="E5775" s="45" t="str">
        <f>VLOOKUP(C5775,PROCV!E$50:G$126,3,0)</f>
        <v>Audiovisual</v>
      </c>
      <c r="F5775" s="1" t="s">
        <v>416</v>
      </c>
      <c r="G5775" s="1" t="s">
        <v>236</v>
      </c>
      <c r="H5775" s="1">
        <v>2013</v>
      </c>
      <c r="I5775" s="60">
        <f>VLOOKUP(H5775,PROCV!E$33:F$44,2,0)</f>
        <v>1.2885864878819728</v>
      </c>
      <c r="J5775" s="71">
        <v>1484933</v>
      </c>
      <c r="K5775" s="44">
        <f t="shared" si="90"/>
        <v>1913464.5992100416</v>
      </c>
    </row>
    <row r="5776" spans="1:11" s="43" customFormat="1" ht="19.7" customHeight="1" x14ac:dyDescent="0.25">
      <c r="A5776" s="43" t="s">
        <v>169</v>
      </c>
      <c r="B5776" s="1" t="s">
        <v>316</v>
      </c>
      <c r="C5776" s="1" t="s">
        <v>250</v>
      </c>
      <c r="D5776" s="1" t="s">
        <v>249</v>
      </c>
      <c r="E5776" s="45" t="str">
        <f>VLOOKUP(C5776,PROCV!E$50:G$126,3,0)</f>
        <v>Audiovisual</v>
      </c>
      <c r="F5776" s="1" t="s">
        <v>416</v>
      </c>
      <c r="G5776" s="1" t="s">
        <v>236</v>
      </c>
      <c r="H5776" s="1">
        <v>2013</v>
      </c>
      <c r="I5776" s="60">
        <f>VLOOKUP(H5776,PROCV!E$33:F$44,2,0)</f>
        <v>1.2885864878819728</v>
      </c>
      <c r="J5776" s="71">
        <v>87723</v>
      </c>
      <c r="K5776" s="44">
        <f t="shared" si="90"/>
        <v>113038.6724764703</v>
      </c>
    </row>
    <row r="5777" spans="1:11" s="43" customFormat="1" ht="19.7" customHeight="1" x14ac:dyDescent="0.25">
      <c r="A5777" s="43" t="s">
        <v>169</v>
      </c>
      <c r="B5777" s="1" t="s">
        <v>316</v>
      </c>
      <c r="C5777" s="1" t="s">
        <v>346</v>
      </c>
      <c r="D5777" s="1" t="s">
        <v>345</v>
      </c>
      <c r="E5777" s="45" t="str">
        <f>VLOOKUP(C5777,PROCV!E$50:G$126,3,0)</f>
        <v>Audiovisual</v>
      </c>
      <c r="F5777" s="1" t="s">
        <v>416</v>
      </c>
      <c r="G5777" s="1" t="s">
        <v>236</v>
      </c>
      <c r="H5777" s="1">
        <v>2013</v>
      </c>
      <c r="I5777" s="60">
        <f>VLOOKUP(H5777,PROCV!E$33:F$44,2,0)</f>
        <v>1.2885864878819728</v>
      </c>
      <c r="J5777" s="71">
        <v>373455</v>
      </c>
      <c r="K5777" s="44">
        <f t="shared" si="90"/>
        <v>481229.06683196215</v>
      </c>
    </row>
    <row r="5778" spans="1:11" s="43" customFormat="1" ht="19.7" customHeight="1" x14ac:dyDescent="0.25">
      <c r="A5778" s="43" t="s">
        <v>169</v>
      </c>
      <c r="B5778" s="1" t="s">
        <v>316</v>
      </c>
      <c r="C5778" s="1" t="s">
        <v>352</v>
      </c>
      <c r="D5778" s="1" t="s">
        <v>351</v>
      </c>
      <c r="E5778" s="45" t="str">
        <f>VLOOKUP(C5778,PROCV!E$50:G$126,3,0)</f>
        <v>Audiovisual</v>
      </c>
      <c r="F5778" s="1" t="s">
        <v>416</v>
      </c>
      <c r="G5778" s="1" t="s">
        <v>236</v>
      </c>
      <c r="H5778" s="1">
        <v>2013</v>
      </c>
      <c r="I5778" s="60">
        <f>VLOOKUP(H5778,PROCV!E$33:F$44,2,0)</f>
        <v>1.2885864878819728</v>
      </c>
      <c r="J5778" s="71">
        <v>6947</v>
      </c>
      <c r="K5778" s="44">
        <f t="shared" si="90"/>
        <v>8951.8103313160645</v>
      </c>
    </row>
    <row r="5779" spans="1:11" s="43" customFormat="1" ht="19.7" customHeight="1" x14ac:dyDescent="0.25">
      <c r="A5779" s="43" t="s">
        <v>169</v>
      </c>
      <c r="B5779" s="1" t="s">
        <v>316</v>
      </c>
      <c r="C5779" s="1" t="s">
        <v>303</v>
      </c>
      <c r="D5779" s="1" t="s">
        <v>302</v>
      </c>
      <c r="E5779" s="45" t="str">
        <f>VLOOKUP(C5779,PROCV!E$50:G$126,3,0)</f>
        <v>Educação e Criação em Artes</v>
      </c>
      <c r="F5779" s="1" t="s">
        <v>416</v>
      </c>
      <c r="G5779" s="1" t="s">
        <v>236</v>
      </c>
      <c r="H5779" s="1">
        <v>2013</v>
      </c>
      <c r="I5779" s="60">
        <f>VLOOKUP(H5779,PROCV!E$33:F$44,2,0)</f>
        <v>1.2885864878819728</v>
      </c>
      <c r="J5779" s="71">
        <v>14562</v>
      </c>
      <c r="K5779" s="44">
        <f t="shared" si="90"/>
        <v>18764.396436537289</v>
      </c>
    </row>
    <row r="5780" spans="1:11" s="43" customFormat="1" ht="19.7" customHeight="1" x14ac:dyDescent="0.25">
      <c r="A5780" s="43" t="s">
        <v>169</v>
      </c>
      <c r="B5780" s="1" t="s">
        <v>316</v>
      </c>
      <c r="C5780" s="1" t="s">
        <v>246</v>
      </c>
      <c r="D5780" s="1" t="s">
        <v>245</v>
      </c>
      <c r="E5780" s="45" t="str">
        <f>VLOOKUP(C5780,PROCV!E$50:G$126,3,0)</f>
        <v>Artes Cênicas e Espetáculos</v>
      </c>
      <c r="F5780" s="1" t="s">
        <v>416</v>
      </c>
      <c r="G5780" s="1" t="s">
        <v>236</v>
      </c>
      <c r="H5780" s="1">
        <v>2013</v>
      </c>
      <c r="I5780" s="60">
        <f>VLOOKUP(H5780,PROCV!E$33:F$44,2,0)</f>
        <v>1.2885864878819728</v>
      </c>
      <c r="J5780" s="71">
        <v>15059</v>
      </c>
      <c r="K5780" s="44">
        <f t="shared" si="90"/>
        <v>19404.823921014628</v>
      </c>
    </row>
    <row r="5781" spans="1:11" s="43" customFormat="1" ht="19.7" customHeight="1" x14ac:dyDescent="0.25">
      <c r="A5781" s="43" t="s">
        <v>169</v>
      </c>
      <c r="B5781" s="1" t="s">
        <v>316</v>
      </c>
      <c r="C5781" s="1" t="s">
        <v>238</v>
      </c>
      <c r="D5781" s="1" t="s">
        <v>237</v>
      </c>
      <c r="E5781" s="45" t="str">
        <f>VLOOKUP(C5781,PROCV!E$50:G$126,3,0)</f>
        <v>Artes Cênicas e Espetáculos</v>
      </c>
      <c r="F5781" s="1" t="s">
        <v>416</v>
      </c>
      <c r="G5781" s="1" t="s">
        <v>236</v>
      </c>
      <c r="H5781" s="1">
        <v>2013</v>
      </c>
      <c r="I5781" s="60">
        <f>VLOOKUP(H5781,PROCV!E$33:F$44,2,0)</f>
        <v>1.2885864878819728</v>
      </c>
      <c r="J5781" s="71">
        <v>72500</v>
      </c>
      <c r="K5781" s="44">
        <f t="shared" si="90"/>
        <v>93422.520371443024</v>
      </c>
    </row>
    <row r="5782" spans="1:11" s="43" customFormat="1" ht="19.7" customHeight="1" x14ac:dyDescent="0.25">
      <c r="A5782" s="43" t="s">
        <v>169</v>
      </c>
      <c r="B5782" s="1" t="s">
        <v>316</v>
      </c>
      <c r="C5782" s="1" t="s">
        <v>238</v>
      </c>
      <c r="D5782" s="1" t="s">
        <v>237</v>
      </c>
      <c r="E5782" s="45" t="str">
        <f>VLOOKUP(C5782,PROCV!E$50:G$126,3,0)</f>
        <v>Artes Cênicas e Espetáculos</v>
      </c>
      <c r="F5782" s="1" t="s">
        <v>416</v>
      </c>
      <c r="G5782" s="1" t="s">
        <v>236</v>
      </c>
      <c r="H5782" s="1">
        <v>2013</v>
      </c>
      <c r="I5782" s="60">
        <f>VLOOKUP(H5782,PROCV!E$33:F$44,2,0)</f>
        <v>1.2885864878819728</v>
      </c>
      <c r="J5782" s="71">
        <v>119000</v>
      </c>
      <c r="K5782" s="44">
        <f t="shared" si="90"/>
        <v>153341.79205795476</v>
      </c>
    </row>
    <row r="5783" spans="1:11" s="43" customFormat="1" ht="19.7" customHeight="1" x14ac:dyDescent="0.25">
      <c r="A5783" s="43" t="s">
        <v>169</v>
      </c>
      <c r="B5783" s="1" t="s">
        <v>316</v>
      </c>
      <c r="C5783" s="1" t="s">
        <v>238</v>
      </c>
      <c r="D5783" s="1" t="s">
        <v>237</v>
      </c>
      <c r="E5783" s="45" t="str">
        <f>VLOOKUP(C5783,PROCV!E$50:G$126,3,0)</f>
        <v>Artes Cênicas e Espetáculos</v>
      </c>
      <c r="F5783" s="1" t="s">
        <v>416</v>
      </c>
      <c r="G5783" s="1" t="s">
        <v>236</v>
      </c>
      <c r="H5783" s="1">
        <v>2013</v>
      </c>
      <c r="I5783" s="60">
        <f>VLOOKUP(H5783,PROCV!E$33:F$44,2,0)</f>
        <v>1.2885864878819728</v>
      </c>
      <c r="J5783" s="71">
        <v>96760</v>
      </c>
      <c r="K5783" s="44">
        <f t="shared" si="90"/>
        <v>124683.62856745969</v>
      </c>
    </row>
    <row r="5784" spans="1:11" s="43" customFormat="1" ht="19.7" customHeight="1" x14ac:dyDescent="0.25">
      <c r="A5784" s="43" t="s">
        <v>169</v>
      </c>
      <c r="B5784" s="1" t="s">
        <v>316</v>
      </c>
      <c r="C5784" s="1" t="s">
        <v>238</v>
      </c>
      <c r="D5784" s="1" t="s">
        <v>237</v>
      </c>
      <c r="E5784" s="45" t="str">
        <f>VLOOKUP(C5784,PROCV!E$50:G$126,3,0)</f>
        <v>Artes Cênicas e Espetáculos</v>
      </c>
      <c r="F5784" s="1" t="s">
        <v>416</v>
      </c>
      <c r="G5784" s="1" t="s">
        <v>236</v>
      </c>
      <c r="H5784" s="1">
        <v>2013</v>
      </c>
      <c r="I5784" s="60">
        <f>VLOOKUP(H5784,PROCV!E$33:F$44,2,0)</f>
        <v>1.2885864878819728</v>
      </c>
      <c r="J5784" s="71">
        <v>285853</v>
      </c>
      <c r="K5784" s="44">
        <f t="shared" si="90"/>
        <v>368346.31332052557</v>
      </c>
    </row>
    <row r="5785" spans="1:11" s="43" customFormat="1" ht="19.7" customHeight="1" x14ac:dyDescent="0.25">
      <c r="A5785" s="43" t="s">
        <v>169</v>
      </c>
      <c r="B5785" s="1" t="s">
        <v>316</v>
      </c>
      <c r="C5785" s="1" t="s">
        <v>241</v>
      </c>
      <c r="D5785" s="1" t="s">
        <v>240</v>
      </c>
      <c r="E5785" s="45" t="str">
        <f>VLOOKUP(C5785,PROCV!E$50:G$126,3,0)</f>
        <v>Artes Cênicas e Espetáculos</v>
      </c>
      <c r="F5785" s="1" t="s">
        <v>416</v>
      </c>
      <c r="G5785" s="1" t="s">
        <v>236</v>
      </c>
      <c r="H5785" s="1">
        <v>2013</v>
      </c>
      <c r="I5785" s="60">
        <f>VLOOKUP(H5785,PROCV!E$33:F$44,2,0)</f>
        <v>1.2885864878819728</v>
      </c>
      <c r="J5785" s="71">
        <v>1100</v>
      </c>
      <c r="K5785" s="44">
        <f t="shared" si="90"/>
        <v>1417.4451366701701</v>
      </c>
    </row>
    <row r="5786" spans="1:11" s="43" customFormat="1" ht="19.7" customHeight="1" x14ac:dyDescent="0.25">
      <c r="A5786" s="43" t="s">
        <v>169</v>
      </c>
      <c r="B5786" s="1" t="s">
        <v>316</v>
      </c>
      <c r="C5786" s="1" t="s">
        <v>241</v>
      </c>
      <c r="D5786" s="1" t="s">
        <v>240</v>
      </c>
      <c r="E5786" s="45" t="str">
        <f>VLOOKUP(C5786,PROCV!E$50:G$126,3,0)</f>
        <v>Artes Cênicas e Espetáculos</v>
      </c>
      <c r="F5786" s="1" t="s">
        <v>416</v>
      </c>
      <c r="G5786" s="1" t="s">
        <v>236</v>
      </c>
      <c r="H5786" s="1">
        <v>2013</v>
      </c>
      <c r="I5786" s="60">
        <f>VLOOKUP(H5786,PROCV!E$33:F$44,2,0)</f>
        <v>1.2885864878819728</v>
      </c>
      <c r="J5786" s="71">
        <v>17318</v>
      </c>
      <c r="K5786" s="44">
        <f t="shared" si="90"/>
        <v>22315.740797140006</v>
      </c>
    </row>
    <row r="5787" spans="1:11" s="43" customFormat="1" ht="19.7" customHeight="1" x14ac:dyDescent="0.25">
      <c r="A5787" s="43" t="s">
        <v>146</v>
      </c>
      <c r="B5787" s="1" t="s">
        <v>239</v>
      </c>
      <c r="C5787" s="1" t="s">
        <v>291</v>
      </c>
      <c r="D5787" s="1" t="s">
        <v>290</v>
      </c>
      <c r="E5787" s="45" t="str">
        <f>VLOOKUP(C5787,PROCV!E$50:G$126,3,0)</f>
        <v>NA</v>
      </c>
      <c r="F5787" s="1" t="s">
        <v>416</v>
      </c>
      <c r="G5787" s="1" t="s">
        <v>236</v>
      </c>
      <c r="H5787" s="1">
        <v>2013</v>
      </c>
      <c r="I5787" s="60">
        <f>VLOOKUP(H5787,PROCV!E$33:F$44,2,0)</f>
        <v>1.2885864878819728</v>
      </c>
      <c r="J5787" s="71">
        <v>250000</v>
      </c>
      <c r="K5787" s="44">
        <f t="shared" si="90"/>
        <v>322146.62197049323</v>
      </c>
    </row>
    <row r="5788" spans="1:11" s="43" customFormat="1" ht="19.7" customHeight="1" x14ac:dyDescent="0.25">
      <c r="A5788" s="43" t="s">
        <v>146</v>
      </c>
      <c r="B5788" s="1" t="s">
        <v>239</v>
      </c>
      <c r="C5788" s="1" t="s">
        <v>291</v>
      </c>
      <c r="D5788" s="1" t="s">
        <v>290</v>
      </c>
      <c r="E5788" s="45" t="str">
        <f>VLOOKUP(C5788,PROCV!E$50:G$126,3,0)</f>
        <v>NA</v>
      </c>
      <c r="F5788" s="1" t="s">
        <v>416</v>
      </c>
      <c r="G5788" s="1" t="s">
        <v>236</v>
      </c>
      <c r="H5788" s="1">
        <v>2013</v>
      </c>
      <c r="I5788" s="60">
        <f>VLOOKUP(H5788,PROCV!E$33:F$44,2,0)</f>
        <v>1.2885864878819728</v>
      </c>
      <c r="J5788" s="71">
        <v>15866</v>
      </c>
      <c r="K5788" s="44">
        <f t="shared" si="90"/>
        <v>20444.713216735381</v>
      </c>
    </row>
    <row r="5789" spans="1:11" s="43" customFormat="1" ht="19.7" customHeight="1" x14ac:dyDescent="0.25">
      <c r="A5789" s="43" t="s">
        <v>146</v>
      </c>
      <c r="B5789" s="1" t="s">
        <v>239</v>
      </c>
      <c r="C5789" s="1" t="s">
        <v>289</v>
      </c>
      <c r="D5789" s="1" t="s">
        <v>288</v>
      </c>
      <c r="E5789" s="45" t="str">
        <f>VLOOKUP(C5789,PROCV!E$50:G$126,3,0)</f>
        <v>Editorial</v>
      </c>
      <c r="F5789" s="1" t="s">
        <v>416</v>
      </c>
      <c r="G5789" s="1" t="s">
        <v>236</v>
      </c>
      <c r="H5789" s="1">
        <v>2013</v>
      </c>
      <c r="I5789" s="60">
        <f>VLOOKUP(H5789,PROCV!E$33:F$44,2,0)</f>
        <v>1.2885864878819728</v>
      </c>
      <c r="J5789" s="71">
        <v>31250</v>
      </c>
      <c r="K5789" s="44">
        <f t="shared" si="90"/>
        <v>40268.327746311654</v>
      </c>
    </row>
    <row r="5790" spans="1:11" s="43" customFormat="1" ht="19.7" customHeight="1" x14ac:dyDescent="0.25">
      <c r="A5790" s="43" t="s">
        <v>146</v>
      </c>
      <c r="B5790" s="1" t="s">
        <v>239</v>
      </c>
      <c r="C5790" s="1" t="s">
        <v>287</v>
      </c>
      <c r="D5790" s="1" t="s">
        <v>286</v>
      </c>
      <c r="E5790" s="45" t="str">
        <f>VLOOKUP(C5790,PROCV!E$50:G$126,3,0)</f>
        <v>Música</v>
      </c>
      <c r="F5790" s="1" t="s">
        <v>416</v>
      </c>
      <c r="G5790" s="1" t="s">
        <v>236</v>
      </c>
      <c r="H5790" s="1">
        <v>2013</v>
      </c>
      <c r="I5790" s="60">
        <f>VLOOKUP(H5790,PROCV!E$33:F$44,2,0)</f>
        <v>1.2885864878819728</v>
      </c>
      <c r="J5790" s="71">
        <v>93110</v>
      </c>
      <c r="K5790" s="44">
        <f t="shared" si="90"/>
        <v>119980.28788669049</v>
      </c>
    </row>
    <row r="5791" spans="1:11" s="43" customFormat="1" ht="19.7" customHeight="1" x14ac:dyDescent="0.25">
      <c r="A5791" s="43" t="s">
        <v>146</v>
      </c>
      <c r="B5791" s="1" t="s">
        <v>239</v>
      </c>
      <c r="C5791" s="1" t="s">
        <v>287</v>
      </c>
      <c r="D5791" s="1" t="s">
        <v>286</v>
      </c>
      <c r="E5791" s="45" t="str">
        <f>VLOOKUP(C5791,PROCV!E$50:G$126,3,0)</f>
        <v>Música</v>
      </c>
      <c r="F5791" s="1" t="s">
        <v>416</v>
      </c>
      <c r="G5791" s="1" t="s">
        <v>236</v>
      </c>
      <c r="H5791" s="1">
        <v>2013</v>
      </c>
      <c r="I5791" s="60">
        <f>VLOOKUP(H5791,PROCV!E$33:F$44,2,0)</f>
        <v>1.2885864878819728</v>
      </c>
      <c r="J5791" s="71">
        <v>342966</v>
      </c>
      <c r="K5791" s="44">
        <f t="shared" si="90"/>
        <v>441941.35340292868</v>
      </c>
    </row>
    <row r="5792" spans="1:11" s="43" customFormat="1" ht="19.7" customHeight="1" x14ac:dyDescent="0.25">
      <c r="A5792" s="43" t="s">
        <v>146</v>
      </c>
      <c r="B5792" s="1" t="s">
        <v>239</v>
      </c>
      <c r="C5792" s="1" t="s">
        <v>287</v>
      </c>
      <c r="D5792" s="1" t="s">
        <v>286</v>
      </c>
      <c r="E5792" s="45" t="str">
        <f>VLOOKUP(C5792,PROCV!E$50:G$126,3,0)</f>
        <v>Música</v>
      </c>
      <c r="F5792" s="1" t="s">
        <v>416</v>
      </c>
      <c r="G5792" s="1" t="s">
        <v>236</v>
      </c>
      <c r="H5792" s="1">
        <v>2013</v>
      </c>
      <c r="I5792" s="60">
        <f>VLOOKUP(H5792,PROCV!E$33:F$44,2,0)</f>
        <v>1.2885864878819728</v>
      </c>
      <c r="J5792" s="71">
        <v>49442</v>
      </c>
      <c r="K5792" s="44">
        <f t="shared" si="90"/>
        <v>63710.293133860498</v>
      </c>
    </row>
    <row r="5793" spans="1:11" s="43" customFormat="1" ht="19.7" customHeight="1" x14ac:dyDescent="0.25">
      <c r="A5793" s="43" t="s">
        <v>146</v>
      </c>
      <c r="B5793" s="1" t="s">
        <v>239</v>
      </c>
      <c r="C5793" s="1" t="s">
        <v>285</v>
      </c>
      <c r="D5793" s="1" t="s">
        <v>284</v>
      </c>
      <c r="E5793" s="45" t="str">
        <f>VLOOKUP(C5793,PROCV!E$50:G$126,3,0)</f>
        <v>Editorial</v>
      </c>
      <c r="F5793" s="1" t="s">
        <v>416</v>
      </c>
      <c r="G5793" s="1" t="s">
        <v>236</v>
      </c>
      <c r="H5793" s="1">
        <v>2013</v>
      </c>
      <c r="I5793" s="60">
        <f>VLOOKUP(H5793,PROCV!E$33:F$44,2,0)</f>
        <v>1.2885864878819728</v>
      </c>
      <c r="J5793" s="71">
        <v>2273</v>
      </c>
      <c r="K5793" s="44">
        <f t="shared" si="90"/>
        <v>2928.9570869557242</v>
      </c>
    </row>
    <row r="5794" spans="1:11" s="43" customFormat="1" ht="19.7" customHeight="1" x14ac:dyDescent="0.25">
      <c r="A5794" s="43" t="s">
        <v>146</v>
      </c>
      <c r="B5794" s="1" t="s">
        <v>239</v>
      </c>
      <c r="C5794" s="1" t="s">
        <v>285</v>
      </c>
      <c r="D5794" s="1" t="s">
        <v>284</v>
      </c>
      <c r="E5794" s="45" t="str">
        <f>VLOOKUP(C5794,PROCV!E$50:G$126,3,0)</f>
        <v>Editorial</v>
      </c>
      <c r="F5794" s="1" t="s">
        <v>416</v>
      </c>
      <c r="G5794" s="1" t="s">
        <v>236</v>
      </c>
      <c r="H5794" s="1">
        <v>2013</v>
      </c>
      <c r="I5794" s="60">
        <f>VLOOKUP(H5794,PROCV!E$33:F$44,2,0)</f>
        <v>1.2885864878819728</v>
      </c>
      <c r="J5794" s="71">
        <v>84299</v>
      </c>
      <c r="K5794" s="44">
        <f t="shared" si="90"/>
        <v>108626.55234196242</v>
      </c>
    </row>
    <row r="5795" spans="1:11" s="43" customFormat="1" ht="19.7" customHeight="1" x14ac:dyDescent="0.25">
      <c r="A5795" s="43" t="s">
        <v>146</v>
      </c>
      <c r="B5795" s="1" t="s">
        <v>239</v>
      </c>
      <c r="C5795" s="1" t="s">
        <v>285</v>
      </c>
      <c r="D5795" s="1" t="s">
        <v>284</v>
      </c>
      <c r="E5795" s="45" t="str">
        <f>VLOOKUP(C5795,PROCV!E$50:G$126,3,0)</f>
        <v>Editorial</v>
      </c>
      <c r="F5795" s="1" t="s">
        <v>416</v>
      </c>
      <c r="G5795" s="1" t="s">
        <v>236</v>
      </c>
      <c r="H5795" s="1">
        <v>2013</v>
      </c>
      <c r="I5795" s="60">
        <f>VLOOKUP(H5795,PROCV!E$33:F$44,2,0)</f>
        <v>1.2885864878819728</v>
      </c>
      <c r="J5795" s="71">
        <v>183039</v>
      </c>
      <c r="K5795" s="44">
        <f t="shared" si="90"/>
        <v>235861.58215542842</v>
      </c>
    </row>
    <row r="5796" spans="1:11" s="43" customFormat="1" ht="19.7" customHeight="1" x14ac:dyDescent="0.25">
      <c r="A5796" s="43" t="s">
        <v>146</v>
      </c>
      <c r="B5796" s="1" t="s">
        <v>239</v>
      </c>
      <c r="C5796" s="1" t="s">
        <v>279</v>
      </c>
      <c r="D5796" s="1" t="s">
        <v>278</v>
      </c>
      <c r="E5796" s="45" t="str">
        <f>VLOOKUP(C5796,PROCV!E$50:G$126,3,0)</f>
        <v>Editorial</v>
      </c>
      <c r="F5796" s="1" t="s">
        <v>416</v>
      </c>
      <c r="G5796" s="1" t="s">
        <v>236</v>
      </c>
      <c r="H5796" s="1">
        <v>2013</v>
      </c>
      <c r="I5796" s="60">
        <f>VLOOKUP(H5796,PROCV!E$33:F$44,2,0)</f>
        <v>1.2885864878819728</v>
      </c>
      <c r="J5796" s="71">
        <v>2372</v>
      </c>
      <c r="K5796" s="44">
        <f t="shared" si="90"/>
        <v>3056.5271492560396</v>
      </c>
    </row>
    <row r="5797" spans="1:11" s="43" customFormat="1" ht="19.7" customHeight="1" x14ac:dyDescent="0.25">
      <c r="A5797" s="43" t="s">
        <v>146</v>
      </c>
      <c r="B5797" s="1" t="s">
        <v>239</v>
      </c>
      <c r="C5797" s="1" t="s">
        <v>279</v>
      </c>
      <c r="D5797" s="1" t="s">
        <v>278</v>
      </c>
      <c r="E5797" s="45" t="str">
        <f>VLOOKUP(C5797,PROCV!E$50:G$126,3,0)</f>
        <v>Editorial</v>
      </c>
      <c r="F5797" s="1" t="s">
        <v>416</v>
      </c>
      <c r="G5797" s="1" t="s">
        <v>236</v>
      </c>
      <c r="H5797" s="1">
        <v>2013</v>
      </c>
      <c r="I5797" s="60">
        <f>VLOOKUP(H5797,PROCV!E$33:F$44,2,0)</f>
        <v>1.2885864878819728</v>
      </c>
      <c r="J5797" s="71">
        <v>30078</v>
      </c>
      <c r="K5797" s="44">
        <f t="shared" si="90"/>
        <v>38758.104382513979</v>
      </c>
    </row>
    <row r="5798" spans="1:11" s="43" customFormat="1" ht="19.7" customHeight="1" x14ac:dyDescent="0.25">
      <c r="A5798" s="43" t="s">
        <v>146</v>
      </c>
      <c r="B5798" s="1" t="s">
        <v>239</v>
      </c>
      <c r="C5798" s="1" t="s">
        <v>277</v>
      </c>
      <c r="D5798" s="1" t="s">
        <v>276</v>
      </c>
      <c r="E5798" s="45" t="str">
        <f>VLOOKUP(C5798,PROCV!E$50:G$126,3,0)</f>
        <v>Editorial</v>
      </c>
      <c r="F5798" s="1" t="s">
        <v>416</v>
      </c>
      <c r="G5798" s="1" t="s">
        <v>236</v>
      </c>
      <c r="H5798" s="1">
        <v>2013</v>
      </c>
      <c r="I5798" s="60">
        <f>VLOOKUP(H5798,PROCV!E$33:F$44,2,0)</f>
        <v>1.2885864878819728</v>
      </c>
      <c r="J5798" s="71">
        <v>11448</v>
      </c>
      <c r="K5798" s="44">
        <f t="shared" si="90"/>
        <v>14751.738113272824</v>
      </c>
    </row>
    <row r="5799" spans="1:11" s="43" customFormat="1" ht="19.7" customHeight="1" x14ac:dyDescent="0.25">
      <c r="A5799" s="43" t="s">
        <v>146</v>
      </c>
      <c r="B5799" s="1" t="s">
        <v>239</v>
      </c>
      <c r="C5799" s="1" t="s">
        <v>275</v>
      </c>
      <c r="D5799" s="1" t="s">
        <v>274</v>
      </c>
      <c r="E5799" s="45" t="str">
        <f>VLOOKUP(C5799,PROCV!E$50:G$126,3,0)</f>
        <v>Editorial</v>
      </c>
      <c r="F5799" s="1" t="s">
        <v>416</v>
      </c>
      <c r="G5799" s="1" t="s">
        <v>236</v>
      </c>
      <c r="H5799" s="1">
        <v>2013</v>
      </c>
      <c r="I5799" s="60">
        <f>VLOOKUP(H5799,PROCV!E$33:F$44,2,0)</f>
        <v>1.2885864878819728</v>
      </c>
      <c r="J5799" s="71">
        <v>53503</v>
      </c>
      <c r="K5799" s="44">
        <f t="shared" si="90"/>
        <v>68943.242861149192</v>
      </c>
    </row>
    <row r="5800" spans="1:11" s="43" customFormat="1" ht="19.7" customHeight="1" x14ac:dyDescent="0.25">
      <c r="A5800" s="43" t="s">
        <v>146</v>
      </c>
      <c r="B5800" s="1" t="s">
        <v>239</v>
      </c>
      <c r="C5800" s="1" t="s">
        <v>273</v>
      </c>
      <c r="D5800" s="1" t="s">
        <v>272</v>
      </c>
      <c r="E5800" s="45" t="str">
        <f>VLOOKUP(C5800,PROCV!E$50:G$126,3,0)</f>
        <v>Editorial</v>
      </c>
      <c r="F5800" s="1" t="s">
        <v>416</v>
      </c>
      <c r="G5800" s="1" t="s">
        <v>236</v>
      </c>
      <c r="H5800" s="1">
        <v>2013</v>
      </c>
      <c r="I5800" s="60">
        <f>VLOOKUP(H5800,PROCV!E$33:F$44,2,0)</f>
        <v>1.2885864878819728</v>
      </c>
      <c r="J5800" s="71">
        <v>1797</v>
      </c>
      <c r="K5800" s="44">
        <f t="shared" si="90"/>
        <v>2315.5899187239052</v>
      </c>
    </row>
    <row r="5801" spans="1:11" s="43" customFormat="1" ht="19.7" customHeight="1" x14ac:dyDescent="0.25">
      <c r="A5801" s="43" t="s">
        <v>146</v>
      </c>
      <c r="B5801" s="1" t="s">
        <v>239</v>
      </c>
      <c r="C5801" s="1" t="s">
        <v>315</v>
      </c>
      <c r="D5801" s="1" t="s">
        <v>314</v>
      </c>
      <c r="E5801" s="45" t="str">
        <f>VLOOKUP(C5801,PROCV!E$50:G$126,3,0)</f>
        <v>Editorial</v>
      </c>
      <c r="F5801" s="1" t="s">
        <v>416</v>
      </c>
      <c r="G5801" s="1" t="s">
        <v>236</v>
      </c>
      <c r="H5801" s="1">
        <v>2013</v>
      </c>
      <c r="I5801" s="60">
        <f>VLOOKUP(H5801,PROCV!E$33:F$44,2,0)</f>
        <v>1.2885864878819728</v>
      </c>
      <c r="J5801" s="71">
        <v>20264</v>
      </c>
      <c r="K5801" s="44">
        <f t="shared" si="90"/>
        <v>26111.916590440298</v>
      </c>
    </row>
    <row r="5802" spans="1:11" s="43" customFormat="1" ht="19.7" customHeight="1" x14ac:dyDescent="0.25">
      <c r="A5802" s="43" t="s">
        <v>146</v>
      </c>
      <c r="B5802" s="1" t="s">
        <v>239</v>
      </c>
      <c r="C5802" s="1" t="s">
        <v>315</v>
      </c>
      <c r="D5802" s="1" t="s">
        <v>314</v>
      </c>
      <c r="E5802" s="45" t="str">
        <f>VLOOKUP(C5802,PROCV!E$50:G$126,3,0)</f>
        <v>Editorial</v>
      </c>
      <c r="F5802" s="1" t="s">
        <v>416</v>
      </c>
      <c r="G5802" s="1" t="s">
        <v>236</v>
      </c>
      <c r="H5802" s="1">
        <v>2013</v>
      </c>
      <c r="I5802" s="60">
        <f>VLOOKUP(H5802,PROCV!E$33:F$44,2,0)</f>
        <v>1.2885864878819728</v>
      </c>
      <c r="J5802" s="71">
        <v>27380</v>
      </c>
      <c r="K5802" s="44">
        <f t="shared" si="90"/>
        <v>35281.498038208418</v>
      </c>
    </row>
    <row r="5803" spans="1:11" s="43" customFormat="1" ht="19.7" customHeight="1" x14ac:dyDescent="0.25">
      <c r="A5803" s="43" t="s">
        <v>146</v>
      </c>
      <c r="B5803" s="1" t="s">
        <v>239</v>
      </c>
      <c r="C5803" s="1" t="s">
        <v>269</v>
      </c>
      <c r="D5803" s="1" t="s">
        <v>268</v>
      </c>
      <c r="E5803" s="45" t="str">
        <f>VLOOKUP(C5803,PROCV!E$50:G$126,3,0)</f>
        <v>NA</v>
      </c>
      <c r="F5803" s="1" t="s">
        <v>416</v>
      </c>
      <c r="G5803" s="1" t="s">
        <v>236</v>
      </c>
      <c r="H5803" s="1">
        <v>2013</v>
      </c>
      <c r="I5803" s="60">
        <f>VLOOKUP(H5803,PROCV!E$33:F$44,2,0)</f>
        <v>1.2885864878819728</v>
      </c>
      <c r="J5803" s="71">
        <v>72842</v>
      </c>
      <c r="K5803" s="44">
        <f t="shared" si="90"/>
        <v>93863.216950298665</v>
      </c>
    </row>
    <row r="5804" spans="1:11" s="43" customFormat="1" ht="19.7" customHeight="1" x14ac:dyDescent="0.25">
      <c r="A5804" s="43" t="s">
        <v>146</v>
      </c>
      <c r="B5804" s="1" t="s">
        <v>239</v>
      </c>
      <c r="C5804" s="1" t="s">
        <v>269</v>
      </c>
      <c r="D5804" s="1" t="s">
        <v>268</v>
      </c>
      <c r="E5804" s="45" t="str">
        <f>VLOOKUP(C5804,PROCV!E$50:G$126,3,0)</f>
        <v>NA</v>
      </c>
      <c r="F5804" s="1" t="s">
        <v>416</v>
      </c>
      <c r="G5804" s="1" t="s">
        <v>236</v>
      </c>
      <c r="H5804" s="1">
        <v>2013</v>
      </c>
      <c r="I5804" s="60">
        <f>VLOOKUP(H5804,PROCV!E$33:F$44,2,0)</f>
        <v>1.2885864878819728</v>
      </c>
      <c r="J5804" s="71">
        <v>28360</v>
      </c>
      <c r="K5804" s="44">
        <f t="shared" si="90"/>
        <v>36544.31279633275</v>
      </c>
    </row>
    <row r="5805" spans="1:11" s="43" customFormat="1" ht="19.7" customHeight="1" x14ac:dyDescent="0.25">
      <c r="A5805" s="43" t="s">
        <v>146</v>
      </c>
      <c r="B5805" s="1" t="s">
        <v>239</v>
      </c>
      <c r="C5805" s="1" t="s">
        <v>254</v>
      </c>
      <c r="D5805" s="1" t="s">
        <v>253</v>
      </c>
      <c r="E5805" s="45" t="str">
        <f>VLOOKUP(C5805,PROCV!E$50:G$126,3,0)</f>
        <v>Música</v>
      </c>
      <c r="F5805" s="1" t="s">
        <v>416</v>
      </c>
      <c r="G5805" s="1" t="s">
        <v>236</v>
      </c>
      <c r="H5805" s="1">
        <v>2013</v>
      </c>
      <c r="I5805" s="60">
        <f>VLOOKUP(H5805,PROCV!E$33:F$44,2,0)</f>
        <v>1.2885864878819728</v>
      </c>
      <c r="J5805" s="71">
        <v>38982</v>
      </c>
      <c r="K5805" s="44">
        <f t="shared" si="90"/>
        <v>50231.678470615065</v>
      </c>
    </row>
    <row r="5806" spans="1:11" s="43" customFormat="1" ht="19.7" customHeight="1" x14ac:dyDescent="0.25">
      <c r="A5806" s="43" t="s">
        <v>146</v>
      </c>
      <c r="B5806" s="1" t="s">
        <v>239</v>
      </c>
      <c r="C5806" s="1" t="s">
        <v>254</v>
      </c>
      <c r="D5806" s="1" t="s">
        <v>253</v>
      </c>
      <c r="E5806" s="45" t="str">
        <f>VLOOKUP(C5806,PROCV!E$50:G$126,3,0)</f>
        <v>Música</v>
      </c>
      <c r="F5806" s="1" t="s">
        <v>416</v>
      </c>
      <c r="G5806" s="1" t="s">
        <v>236</v>
      </c>
      <c r="H5806" s="1">
        <v>2013</v>
      </c>
      <c r="I5806" s="60">
        <f>VLOOKUP(H5806,PROCV!E$33:F$44,2,0)</f>
        <v>1.2885864878819728</v>
      </c>
      <c r="J5806" s="71">
        <v>29582</v>
      </c>
      <c r="K5806" s="44">
        <f t="shared" si="90"/>
        <v>38118.965484524517</v>
      </c>
    </row>
    <row r="5807" spans="1:11" s="43" customFormat="1" ht="19.7" customHeight="1" x14ac:dyDescent="0.25">
      <c r="A5807" s="43" t="s">
        <v>146</v>
      </c>
      <c r="B5807" s="1" t="s">
        <v>239</v>
      </c>
      <c r="C5807" s="1" t="s">
        <v>254</v>
      </c>
      <c r="D5807" s="1" t="s">
        <v>253</v>
      </c>
      <c r="E5807" s="45" t="str">
        <f>VLOOKUP(C5807,PROCV!E$50:G$126,3,0)</f>
        <v>Música</v>
      </c>
      <c r="F5807" s="1" t="s">
        <v>416</v>
      </c>
      <c r="G5807" s="1" t="s">
        <v>236</v>
      </c>
      <c r="H5807" s="1">
        <v>2013</v>
      </c>
      <c r="I5807" s="60">
        <f>VLOOKUP(H5807,PROCV!E$33:F$44,2,0)</f>
        <v>1.2885864878819728</v>
      </c>
      <c r="J5807" s="71">
        <v>14874</v>
      </c>
      <c r="K5807" s="44">
        <f t="shared" si="90"/>
        <v>19166.435420756465</v>
      </c>
    </row>
    <row r="5808" spans="1:11" s="43" customFormat="1" ht="19.7" customHeight="1" x14ac:dyDescent="0.25">
      <c r="A5808" s="43" t="s">
        <v>146</v>
      </c>
      <c r="B5808" s="1" t="s">
        <v>239</v>
      </c>
      <c r="C5808" s="1" t="s">
        <v>252</v>
      </c>
      <c r="D5808" s="1" t="s">
        <v>251</v>
      </c>
      <c r="E5808" s="45" t="str">
        <f>VLOOKUP(C5808,PROCV!E$50:G$126,3,0)</f>
        <v>Audiovisual</v>
      </c>
      <c r="F5808" s="1" t="s">
        <v>416</v>
      </c>
      <c r="G5808" s="1" t="s">
        <v>236</v>
      </c>
      <c r="H5808" s="1">
        <v>2013</v>
      </c>
      <c r="I5808" s="60">
        <f>VLOOKUP(H5808,PROCV!E$33:F$44,2,0)</f>
        <v>1.2885864878819728</v>
      </c>
      <c r="J5808" s="71">
        <v>12329</v>
      </c>
      <c r="K5808" s="44">
        <f t="shared" si="90"/>
        <v>15886.982809096842</v>
      </c>
    </row>
    <row r="5809" spans="1:11" s="43" customFormat="1" ht="19.7" customHeight="1" x14ac:dyDescent="0.25">
      <c r="A5809" s="43" t="s">
        <v>146</v>
      </c>
      <c r="B5809" s="1" t="s">
        <v>239</v>
      </c>
      <c r="C5809" s="1" t="s">
        <v>252</v>
      </c>
      <c r="D5809" s="1" t="s">
        <v>251</v>
      </c>
      <c r="E5809" s="45" t="str">
        <f>VLOOKUP(C5809,PROCV!E$50:G$126,3,0)</f>
        <v>Audiovisual</v>
      </c>
      <c r="F5809" s="1" t="s">
        <v>416</v>
      </c>
      <c r="G5809" s="1" t="s">
        <v>236</v>
      </c>
      <c r="H5809" s="1">
        <v>2013</v>
      </c>
      <c r="I5809" s="60">
        <f>VLOOKUP(H5809,PROCV!E$33:F$44,2,0)</f>
        <v>1.2885864878819728</v>
      </c>
      <c r="J5809" s="71">
        <v>17203</v>
      </c>
      <c r="K5809" s="44">
        <f t="shared" si="90"/>
        <v>22167.553351033577</v>
      </c>
    </row>
    <row r="5810" spans="1:11" s="43" customFormat="1" ht="19.7" customHeight="1" x14ac:dyDescent="0.25">
      <c r="A5810" s="43" t="s">
        <v>146</v>
      </c>
      <c r="B5810" s="1" t="s">
        <v>239</v>
      </c>
      <c r="C5810" s="1" t="s">
        <v>252</v>
      </c>
      <c r="D5810" s="1" t="s">
        <v>251</v>
      </c>
      <c r="E5810" s="45" t="str">
        <f>VLOOKUP(C5810,PROCV!E$50:G$126,3,0)</f>
        <v>Audiovisual</v>
      </c>
      <c r="F5810" s="1" t="s">
        <v>416</v>
      </c>
      <c r="G5810" s="1" t="s">
        <v>236</v>
      </c>
      <c r="H5810" s="1">
        <v>2013</v>
      </c>
      <c r="I5810" s="60">
        <f>VLOOKUP(H5810,PROCV!E$33:F$44,2,0)</f>
        <v>1.2885864878819728</v>
      </c>
      <c r="J5810" s="71">
        <v>64111</v>
      </c>
      <c r="K5810" s="44">
        <f t="shared" si="90"/>
        <v>82612.568324601161</v>
      </c>
    </row>
    <row r="5811" spans="1:11" s="43" customFormat="1" ht="19.7" customHeight="1" x14ac:dyDescent="0.25">
      <c r="A5811" s="43" t="s">
        <v>146</v>
      </c>
      <c r="B5811" s="1" t="s">
        <v>239</v>
      </c>
      <c r="C5811" s="1" t="s">
        <v>246</v>
      </c>
      <c r="D5811" s="1" t="s">
        <v>245</v>
      </c>
      <c r="E5811" s="45" t="str">
        <f>VLOOKUP(C5811,PROCV!E$50:G$126,3,0)</f>
        <v>Artes Cênicas e Espetáculos</v>
      </c>
      <c r="F5811" s="1" t="s">
        <v>416</v>
      </c>
      <c r="G5811" s="1" t="s">
        <v>236</v>
      </c>
      <c r="H5811" s="1">
        <v>2013</v>
      </c>
      <c r="I5811" s="60">
        <f>VLOOKUP(H5811,PROCV!E$33:F$44,2,0)</f>
        <v>1.2885864878819728</v>
      </c>
      <c r="J5811" s="71">
        <v>35255</v>
      </c>
      <c r="K5811" s="44">
        <f t="shared" si="90"/>
        <v>45429.11663027895</v>
      </c>
    </row>
    <row r="5812" spans="1:11" s="43" customFormat="1" ht="19.7" customHeight="1" x14ac:dyDescent="0.25">
      <c r="A5812" s="43" t="s">
        <v>146</v>
      </c>
      <c r="B5812" s="1" t="s">
        <v>239</v>
      </c>
      <c r="C5812" s="1" t="s">
        <v>322</v>
      </c>
      <c r="D5812" s="1" t="s">
        <v>321</v>
      </c>
      <c r="E5812" s="45" t="str">
        <f>VLOOKUP(C5812,PROCV!E$50:G$126,3,0)</f>
        <v>Artes Cênicas e Espetáculos</v>
      </c>
      <c r="F5812" s="1" t="s">
        <v>416</v>
      </c>
      <c r="G5812" s="1" t="s">
        <v>236</v>
      </c>
      <c r="H5812" s="1">
        <v>2013</v>
      </c>
      <c r="I5812" s="60">
        <f>VLOOKUP(H5812,PROCV!E$33:F$44,2,0)</f>
        <v>1.2885864878819728</v>
      </c>
      <c r="J5812" s="71">
        <v>75748</v>
      </c>
      <c r="K5812" s="44">
        <f t="shared" si="90"/>
        <v>97607.849284083684</v>
      </c>
    </row>
    <row r="5813" spans="1:11" s="43" customFormat="1" ht="19.7" customHeight="1" x14ac:dyDescent="0.25">
      <c r="A5813" s="43" t="s">
        <v>146</v>
      </c>
      <c r="B5813" s="1" t="s">
        <v>239</v>
      </c>
      <c r="C5813" s="1" t="s">
        <v>332</v>
      </c>
      <c r="D5813" s="1" t="s">
        <v>331</v>
      </c>
      <c r="E5813" s="45" t="str">
        <f>VLOOKUP(C5813,PROCV!E$50:G$126,3,0)</f>
        <v>Artes Cênicas e Espetáculos</v>
      </c>
      <c r="F5813" s="1" t="s">
        <v>416</v>
      </c>
      <c r="G5813" s="1" t="s">
        <v>236</v>
      </c>
      <c r="H5813" s="1">
        <v>2013</v>
      </c>
      <c r="I5813" s="60">
        <f>VLOOKUP(H5813,PROCV!E$33:F$44,2,0)</f>
        <v>1.2885864878819728</v>
      </c>
      <c r="J5813" s="71">
        <v>194940</v>
      </c>
      <c r="K5813" s="44">
        <f t="shared" si="90"/>
        <v>251197.04994771178</v>
      </c>
    </row>
    <row r="5814" spans="1:11" s="43" customFormat="1" ht="19.7" customHeight="1" x14ac:dyDescent="0.25">
      <c r="A5814" s="43" t="s">
        <v>146</v>
      </c>
      <c r="B5814" s="1" t="s">
        <v>239</v>
      </c>
      <c r="C5814" s="1" t="s">
        <v>332</v>
      </c>
      <c r="D5814" s="1" t="s">
        <v>331</v>
      </c>
      <c r="E5814" s="45" t="str">
        <f>VLOOKUP(C5814,PROCV!E$50:G$126,3,0)</f>
        <v>Artes Cênicas e Espetáculos</v>
      </c>
      <c r="F5814" s="1" t="s">
        <v>416</v>
      </c>
      <c r="G5814" s="1" t="s">
        <v>236</v>
      </c>
      <c r="H5814" s="1">
        <v>2013</v>
      </c>
      <c r="I5814" s="60">
        <f>VLOOKUP(H5814,PROCV!E$33:F$44,2,0)</f>
        <v>1.2885864878819728</v>
      </c>
      <c r="J5814" s="71">
        <v>19417</v>
      </c>
      <c r="K5814" s="44">
        <f t="shared" si="90"/>
        <v>25020.483835204268</v>
      </c>
    </row>
    <row r="5815" spans="1:11" s="43" customFormat="1" ht="19.7" customHeight="1" x14ac:dyDescent="0.25">
      <c r="A5815" s="43" t="s">
        <v>146</v>
      </c>
      <c r="B5815" s="1" t="s">
        <v>239</v>
      </c>
      <c r="C5815" s="1" t="s">
        <v>238</v>
      </c>
      <c r="D5815" s="1" t="s">
        <v>237</v>
      </c>
      <c r="E5815" s="45" t="str">
        <f>VLOOKUP(C5815,PROCV!E$50:G$126,3,0)</f>
        <v>Artes Cênicas e Espetáculos</v>
      </c>
      <c r="F5815" s="1" t="s">
        <v>416</v>
      </c>
      <c r="G5815" s="1" t="s">
        <v>236</v>
      </c>
      <c r="H5815" s="1">
        <v>2013</v>
      </c>
      <c r="I5815" s="60">
        <f>VLOOKUP(H5815,PROCV!E$33:F$44,2,0)</f>
        <v>1.2885864878819728</v>
      </c>
      <c r="J5815" s="71">
        <v>88000</v>
      </c>
      <c r="K5815" s="44">
        <f t="shared" si="90"/>
        <v>113395.61093361361</v>
      </c>
    </row>
    <row r="5816" spans="1:11" s="43" customFormat="1" ht="19.7" customHeight="1" x14ac:dyDescent="0.25">
      <c r="A5816" s="43" t="s">
        <v>146</v>
      </c>
      <c r="B5816" s="1" t="s">
        <v>239</v>
      </c>
      <c r="C5816" s="1" t="s">
        <v>238</v>
      </c>
      <c r="D5816" s="1" t="s">
        <v>237</v>
      </c>
      <c r="E5816" s="45" t="str">
        <f>VLOOKUP(C5816,PROCV!E$50:G$126,3,0)</f>
        <v>Artes Cênicas e Espetáculos</v>
      </c>
      <c r="F5816" s="1" t="s">
        <v>416</v>
      </c>
      <c r="G5816" s="1" t="s">
        <v>236</v>
      </c>
      <c r="H5816" s="1">
        <v>2013</v>
      </c>
      <c r="I5816" s="60">
        <f>VLOOKUP(H5816,PROCV!E$33:F$44,2,0)</f>
        <v>1.2885864878819728</v>
      </c>
      <c r="J5816" s="71">
        <v>66240</v>
      </c>
      <c r="K5816" s="44">
        <f t="shared" si="90"/>
        <v>85355.968957301884</v>
      </c>
    </row>
    <row r="5817" spans="1:11" s="43" customFormat="1" ht="19.7" customHeight="1" x14ac:dyDescent="0.25">
      <c r="A5817" s="43" t="s">
        <v>146</v>
      </c>
      <c r="B5817" s="1" t="s">
        <v>239</v>
      </c>
      <c r="C5817" s="1" t="s">
        <v>238</v>
      </c>
      <c r="D5817" s="1" t="s">
        <v>237</v>
      </c>
      <c r="E5817" s="45" t="str">
        <f>VLOOKUP(C5817,PROCV!E$50:G$126,3,0)</f>
        <v>Artes Cênicas e Espetáculos</v>
      </c>
      <c r="F5817" s="1" t="s">
        <v>416</v>
      </c>
      <c r="G5817" s="1" t="s">
        <v>236</v>
      </c>
      <c r="H5817" s="1">
        <v>2013</v>
      </c>
      <c r="I5817" s="60">
        <f>VLOOKUP(H5817,PROCV!E$33:F$44,2,0)</f>
        <v>1.2885864878819728</v>
      </c>
      <c r="J5817" s="71">
        <v>26288</v>
      </c>
      <c r="K5817" s="44">
        <f t="shared" si="90"/>
        <v>33874.361593441303</v>
      </c>
    </row>
    <row r="5818" spans="1:11" s="43" customFormat="1" ht="19.7" customHeight="1" x14ac:dyDescent="0.25">
      <c r="A5818" s="43" t="s">
        <v>146</v>
      </c>
      <c r="B5818" s="1" t="s">
        <v>239</v>
      </c>
      <c r="C5818" s="1" t="s">
        <v>241</v>
      </c>
      <c r="D5818" s="1" t="s">
        <v>240</v>
      </c>
      <c r="E5818" s="45" t="str">
        <f>VLOOKUP(C5818,PROCV!E$50:G$126,3,0)</f>
        <v>Artes Cênicas e Espetáculos</v>
      </c>
      <c r="F5818" s="1" t="s">
        <v>416</v>
      </c>
      <c r="G5818" s="1" t="s">
        <v>236</v>
      </c>
      <c r="H5818" s="1">
        <v>2013</v>
      </c>
      <c r="I5818" s="60">
        <f>VLOOKUP(H5818,PROCV!E$33:F$44,2,0)</f>
        <v>1.2885864878819728</v>
      </c>
      <c r="J5818" s="71">
        <v>24949</v>
      </c>
      <c r="K5818" s="44">
        <f t="shared" si="90"/>
        <v>32148.944286167341</v>
      </c>
    </row>
    <row r="5819" spans="1:11" s="43" customFormat="1" ht="19.7" customHeight="1" x14ac:dyDescent="0.25">
      <c r="A5819" s="43" t="s">
        <v>146</v>
      </c>
      <c r="B5819" s="1" t="s">
        <v>239</v>
      </c>
      <c r="C5819" s="1" t="s">
        <v>241</v>
      </c>
      <c r="D5819" s="1" t="s">
        <v>240</v>
      </c>
      <c r="E5819" s="45" t="str">
        <f>VLOOKUP(C5819,PROCV!E$50:G$126,3,0)</f>
        <v>Artes Cênicas e Espetáculos</v>
      </c>
      <c r="F5819" s="1" t="s">
        <v>416</v>
      </c>
      <c r="G5819" s="1" t="s">
        <v>236</v>
      </c>
      <c r="H5819" s="1">
        <v>2013</v>
      </c>
      <c r="I5819" s="60">
        <f>VLOOKUP(H5819,PROCV!E$33:F$44,2,0)</f>
        <v>1.2885864878819728</v>
      </c>
      <c r="J5819" s="71">
        <v>40380</v>
      </c>
      <c r="K5819" s="44">
        <f t="shared" si="90"/>
        <v>52033.12238067406</v>
      </c>
    </row>
    <row r="5820" spans="1:11" s="43" customFormat="1" ht="19.7" customHeight="1" x14ac:dyDescent="0.25">
      <c r="A5820" s="43" t="s">
        <v>171</v>
      </c>
      <c r="B5820" s="1" t="s">
        <v>292</v>
      </c>
      <c r="C5820" s="1" t="s">
        <v>291</v>
      </c>
      <c r="D5820" s="1" t="s">
        <v>290</v>
      </c>
      <c r="E5820" s="45" t="str">
        <f>VLOOKUP(C5820,PROCV!E$50:G$126,3,0)</f>
        <v>NA</v>
      </c>
      <c r="F5820" s="1" t="s">
        <v>416</v>
      </c>
      <c r="G5820" s="1" t="s">
        <v>236</v>
      </c>
      <c r="H5820" s="1">
        <v>2013</v>
      </c>
      <c r="I5820" s="60">
        <f>VLOOKUP(H5820,PROCV!E$33:F$44,2,0)</f>
        <v>1.2885864878819728</v>
      </c>
      <c r="J5820" s="71">
        <v>3443</v>
      </c>
      <c r="K5820" s="44">
        <f t="shared" si="90"/>
        <v>4436.6032777776327</v>
      </c>
    </row>
    <row r="5821" spans="1:11" s="43" customFormat="1" ht="19.7" customHeight="1" x14ac:dyDescent="0.25">
      <c r="A5821" s="43" t="s">
        <v>171</v>
      </c>
      <c r="B5821" s="1" t="s">
        <v>292</v>
      </c>
      <c r="C5821" s="1" t="s">
        <v>289</v>
      </c>
      <c r="D5821" s="1" t="s">
        <v>288</v>
      </c>
      <c r="E5821" s="45" t="str">
        <f>VLOOKUP(C5821,PROCV!E$50:G$126,3,0)</f>
        <v>Editorial</v>
      </c>
      <c r="F5821" s="1" t="s">
        <v>416</v>
      </c>
      <c r="G5821" s="1" t="s">
        <v>236</v>
      </c>
      <c r="H5821" s="1">
        <v>2013</v>
      </c>
      <c r="I5821" s="60">
        <f>VLOOKUP(H5821,PROCV!E$33:F$44,2,0)</f>
        <v>1.2885864878819728</v>
      </c>
      <c r="J5821" s="71">
        <v>286000</v>
      </c>
      <c r="K5821" s="44">
        <f t="shared" si="90"/>
        <v>368535.73553424422</v>
      </c>
    </row>
    <row r="5822" spans="1:11" s="43" customFormat="1" ht="19.7" customHeight="1" x14ac:dyDescent="0.25">
      <c r="A5822" s="43" t="s">
        <v>171</v>
      </c>
      <c r="B5822" s="1" t="s">
        <v>292</v>
      </c>
      <c r="C5822" s="1" t="s">
        <v>289</v>
      </c>
      <c r="D5822" s="1" t="s">
        <v>288</v>
      </c>
      <c r="E5822" s="45" t="str">
        <f>VLOOKUP(C5822,PROCV!E$50:G$126,3,0)</f>
        <v>Editorial</v>
      </c>
      <c r="F5822" s="1" t="s">
        <v>416</v>
      </c>
      <c r="G5822" s="1" t="s">
        <v>236</v>
      </c>
      <c r="H5822" s="1">
        <v>2013</v>
      </c>
      <c r="I5822" s="60">
        <f>VLOOKUP(H5822,PROCV!E$33:F$44,2,0)</f>
        <v>1.2885864878819728</v>
      </c>
      <c r="J5822" s="71">
        <v>40374</v>
      </c>
      <c r="K5822" s="44">
        <f t="shared" si="90"/>
        <v>52025.390861746768</v>
      </c>
    </row>
    <row r="5823" spans="1:11" s="43" customFormat="1" ht="19.7" customHeight="1" x14ac:dyDescent="0.25">
      <c r="A5823" s="43" t="s">
        <v>171</v>
      </c>
      <c r="B5823" s="1" t="s">
        <v>292</v>
      </c>
      <c r="C5823" s="1" t="s">
        <v>285</v>
      </c>
      <c r="D5823" s="1" t="s">
        <v>284</v>
      </c>
      <c r="E5823" s="45" t="str">
        <f>VLOOKUP(C5823,PROCV!E$50:G$126,3,0)</f>
        <v>Editorial</v>
      </c>
      <c r="F5823" s="1" t="s">
        <v>416</v>
      </c>
      <c r="G5823" s="1" t="s">
        <v>236</v>
      </c>
      <c r="H5823" s="1">
        <v>2013</v>
      </c>
      <c r="I5823" s="60">
        <f>VLOOKUP(H5823,PROCV!E$33:F$44,2,0)</f>
        <v>1.2885864878819728</v>
      </c>
      <c r="J5823" s="71">
        <v>1341</v>
      </c>
      <c r="K5823" s="44">
        <f t="shared" si="90"/>
        <v>1727.9944802497255</v>
      </c>
    </row>
    <row r="5824" spans="1:11" s="43" customFormat="1" ht="19.7" customHeight="1" x14ac:dyDescent="0.25">
      <c r="A5824" s="43" t="s">
        <v>171</v>
      </c>
      <c r="B5824" s="1" t="s">
        <v>292</v>
      </c>
      <c r="C5824" s="1" t="s">
        <v>285</v>
      </c>
      <c r="D5824" s="1" t="s">
        <v>284</v>
      </c>
      <c r="E5824" s="45" t="str">
        <f>VLOOKUP(C5824,PROCV!E$50:G$126,3,0)</f>
        <v>Editorial</v>
      </c>
      <c r="F5824" s="1" t="s">
        <v>416</v>
      </c>
      <c r="G5824" s="1" t="s">
        <v>236</v>
      </c>
      <c r="H5824" s="1">
        <v>2013</v>
      </c>
      <c r="I5824" s="60">
        <f>VLOOKUP(H5824,PROCV!E$33:F$44,2,0)</f>
        <v>1.2885864878819728</v>
      </c>
      <c r="J5824" s="71">
        <v>51000</v>
      </c>
      <c r="K5824" s="44">
        <f t="shared" si="90"/>
        <v>65717.910881980613</v>
      </c>
    </row>
    <row r="5825" spans="1:11" s="43" customFormat="1" ht="19.7" customHeight="1" x14ac:dyDescent="0.25">
      <c r="A5825" s="43" t="s">
        <v>171</v>
      </c>
      <c r="B5825" s="1" t="s">
        <v>292</v>
      </c>
      <c r="C5825" s="1" t="s">
        <v>285</v>
      </c>
      <c r="D5825" s="1" t="s">
        <v>284</v>
      </c>
      <c r="E5825" s="45" t="str">
        <f>VLOOKUP(C5825,PROCV!E$50:G$126,3,0)</f>
        <v>Editorial</v>
      </c>
      <c r="F5825" s="1" t="s">
        <v>416</v>
      </c>
      <c r="G5825" s="1" t="s">
        <v>236</v>
      </c>
      <c r="H5825" s="1">
        <v>2013</v>
      </c>
      <c r="I5825" s="60">
        <f>VLOOKUP(H5825,PROCV!E$33:F$44,2,0)</f>
        <v>1.2885864878819728</v>
      </c>
      <c r="J5825" s="71">
        <v>119729</v>
      </c>
      <c r="K5825" s="44">
        <f t="shared" si="90"/>
        <v>154281.17160762072</v>
      </c>
    </row>
    <row r="5826" spans="1:11" s="43" customFormat="1" ht="19.7" customHeight="1" x14ac:dyDescent="0.25">
      <c r="A5826" s="43" t="s">
        <v>171</v>
      </c>
      <c r="B5826" s="1" t="s">
        <v>292</v>
      </c>
      <c r="C5826" s="1" t="s">
        <v>283</v>
      </c>
      <c r="D5826" s="1" t="s">
        <v>282</v>
      </c>
      <c r="E5826" s="45" t="str">
        <f>VLOOKUP(C5826,PROCV!E$50:G$126,3,0)</f>
        <v>Editorial</v>
      </c>
      <c r="F5826" s="1" t="s">
        <v>416</v>
      </c>
      <c r="G5826" s="1" t="s">
        <v>236</v>
      </c>
      <c r="H5826" s="1">
        <v>2013</v>
      </c>
      <c r="I5826" s="60">
        <f>VLOOKUP(H5826,PROCV!E$33:F$44,2,0)</f>
        <v>1.2885864878819728</v>
      </c>
      <c r="J5826" s="71">
        <v>3889</v>
      </c>
      <c r="K5826" s="44">
        <f t="shared" si="90"/>
        <v>5011.3128513729926</v>
      </c>
    </row>
    <row r="5827" spans="1:11" s="43" customFormat="1" ht="19.7" customHeight="1" x14ac:dyDescent="0.25">
      <c r="A5827" s="43" t="s">
        <v>171</v>
      </c>
      <c r="B5827" s="1" t="s">
        <v>292</v>
      </c>
      <c r="C5827" s="1" t="s">
        <v>283</v>
      </c>
      <c r="D5827" s="1" t="s">
        <v>282</v>
      </c>
      <c r="E5827" s="45" t="str">
        <f>VLOOKUP(C5827,PROCV!E$50:G$126,3,0)</f>
        <v>Editorial</v>
      </c>
      <c r="F5827" s="1" t="s">
        <v>416</v>
      </c>
      <c r="G5827" s="1" t="s">
        <v>236</v>
      </c>
      <c r="H5827" s="1">
        <v>2013</v>
      </c>
      <c r="I5827" s="60">
        <f>VLOOKUP(H5827,PROCV!E$33:F$44,2,0)</f>
        <v>1.2885864878819728</v>
      </c>
      <c r="J5827" s="71">
        <v>28871</v>
      </c>
      <c r="K5827" s="44">
        <f t="shared" ref="K5827:K5890" si="91">J5827*I5827</f>
        <v>37202.780491640435</v>
      </c>
    </row>
    <row r="5828" spans="1:11" s="43" customFormat="1" ht="19.7" customHeight="1" x14ac:dyDescent="0.25">
      <c r="A5828" s="43" t="s">
        <v>171</v>
      </c>
      <c r="B5828" s="1" t="s">
        <v>292</v>
      </c>
      <c r="C5828" s="1" t="s">
        <v>283</v>
      </c>
      <c r="D5828" s="1" t="s">
        <v>282</v>
      </c>
      <c r="E5828" s="45" t="str">
        <f>VLOOKUP(C5828,PROCV!E$50:G$126,3,0)</f>
        <v>Editorial</v>
      </c>
      <c r="F5828" s="1" t="s">
        <v>416</v>
      </c>
      <c r="G5828" s="1" t="s">
        <v>236</v>
      </c>
      <c r="H5828" s="1">
        <v>2013</v>
      </c>
      <c r="I5828" s="60">
        <f>VLOOKUP(H5828,PROCV!E$33:F$44,2,0)</f>
        <v>1.2885864878819728</v>
      </c>
      <c r="J5828" s="71">
        <v>9098</v>
      </c>
      <c r="K5828" s="44">
        <f t="shared" si="91"/>
        <v>11723.559866750189</v>
      </c>
    </row>
    <row r="5829" spans="1:11" s="43" customFormat="1" ht="19.7" customHeight="1" x14ac:dyDescent="0.25">
      <c r="A5829" s="43" t="s">
        <v>171</v>
      </c>
      <c r="B5829" s="1" t="s">
        <v>292</v>
      </c>
      <c r="C5829" s="1" t="s">
        <v>281</v>
      </c>
      <c r="D5829" s="1" t="s">
        <v>280</v>
      </c>
      <c r="E5829" s="45" t="str">
        <f>VLOOKUP(C5829,PROCV!E$50:G$126,3,0)</f>
        <v>Música</v>
      </c>
      <c r="F5829" s="1" t="s">
        <v>416</v>
      </c>
      <c r="G5829" s="1" t="s">
        <v>236</v>
      </c>
      <c r="H5829" s="1">
        <v>2013</v>
      </c>
      <c r="I5829" s="60">
        <f>VLOOKUP(H5829,PROCV!E$33:F$44,2,0)</f>
        <v>1.2885864878819728</v>
      </c>
      <c r="J5829" s="71">
        <v>104000</v>
      </c>
      <c r="K5829" s="44">
        <f t="shared" si="91"/>
        <v>134012.99473972517</v>
      </c>
    </row>
    <row r="5830" spans="1:11" s="43" customFormat="1" ht="19.7" customHeight="1" x14ac:dyDescent="0.25">
      <c r="A5830" s="43" t="s">
        <v>171</v>
      </c>
      <c r="B5830" s="1" t="s">
        <v>292</v>
      </c>
      <c r="C5830" s="1" t="s">
        <v>281</v>
      </c>
      <c r="D5830" s="1" t="s">
        <v>280</v>
      </c>
      <c r="E5830" s="45" t="str">
        <f>VLOOKUP(C5830,PROCV!E$50:G$126,3,0)</f>
        <v>Música</v>
      </c>
      <c r="F5830" s="1" t="s">
        <v>416</v>
      </c>
      <c r="G5830" s="1" t="s">
        <v>236</v>
      </c>
      <c r="H5830" s="1">
        <v>2013</v>
      </c>
      <c r="I5830" s="60">
        <f>VLOOKUP(H5830,PROCV!E$33:F$44,2,0)</f>
        <v>1.2885864878819728</v>
      </c>
      <c r="J5830" s="71">
        <v>32392</v>
      </c>
      <c r="K5830" s="44">
        <f t="shared" si="91"/>
        <v>41739.893515472861</v>
      </c>
    </row>
    <row r="5831" spans="1:11" s="43" customFormat="1" ht="19.7" customHeight="1" x14ac:dyDescent="0.25">
      <c r="A5831" s="43" t="s">
        <v>171</v>
      </c>
      <c r="B5831" s="1" t="s">
        <v>292</v>
      </c>
      <c r="C5831" s="1" t="s">
        <v>307</v>
      </c>
      <c r="D5831" s="1" t="s">
        <v>306</v>
      </c>
      <c r="E5831" s="45" t="str">
        <f>VLOOKUP(C5831,PROCV!E$50:G$126,3,0)</f>
        <v>NA</v>
      </c>
      <c r="F5831" s="1" t="s">
        <v>416</v>
      </c>
      <c r="G5831" s="1" t="s">
        <v>236</v>
      </c>
      <c r="H5831" s="1">
        <v>2013</v>
      </c>
      <c r="I5831" s="60">
        <f>VLOOKUP(H5831,PROCV!E$33:F$44,2,0)</f>
        <v>1.2885864878819728</v>
      </c>
      <c r="J5831" s="71">
        <v>5624</v>
      </c>
      <c r="K5831" s="44">
        <f t="shared" si="91"/>
        <v>7247.0104078482154</v>
      </c>
    </row>
    <row r="5832" spans="1:11" s="43" customFormat="1" ht="19.7" customHeight="1" x14ac:dyDescent="0.25">
      <c r="A5832" s="43" t="s">
        <v>171</v>
      </c>
      <c r="B5832" s="1" t="s">
        <v>292</v>
      </c>
      <c r="C5832" s="1" t="s">
        <v>269</v>
      </c>
      <c r="D5832" s="1" t="s">
        <v>268</v>
      </c>
      <c r="E5832" s="45" t="str">
        <f>VLOOKUP(C5832,PROCV!E$50:G$126,3,0)</f>
        <v>NA</v>
      </c>
      <c r="F5832" s="1" t="s">
        <v>416</v>
      </c>
      <c r="G5832" s="1" t="s">
        <v>236</v>
      </c>
      <c r="H5832" s="1">
        <v>2013</v>
      </c>
      <c r="I5832" s="60">
        <f>VLOOKUP(H5832,PROCV!E$33:F$44,2,0)</f>
        <v>1.2885864878819728</v>
      </c>
      <c r="J5832" s="71">
        <v>10141</v>
      </c>
      <c r="K5832" s="44">
        <f t="shared" si="91"/>
        <v>13067.555573611087</v>
      </c>
    </row>
    <row r="5833" spans="1:11" s="43" customFormat="1" ht="19.7" customHeight="1" x14ac:dyDescent="0.25">
      <c r="A5833" s="43" t="s">
        <v>171</v>
      </c>
      <c r="B5833" s="1" t="s">
        <v>292</v>
      </c>
      <c r="C5833" s="1" t="s">
        <v>269</v>
      </c>
      <c r="D5833" s="1" t="s">
        <v>268</v>
      </c>
      <c r="E5833" s="45" t="str">
        <f>VLOOKUP(C5833,PROCV!E$50:G$126,3,0)</f>
        <v>NA</v>
      </c>
      <c r="F5833" s="1" t="s">
        <v>416</v>
      </c>
      <c r="G5833" s="1" t="s">
        <v>236</v>
      </c>
      <c r="H5833" s="1">
        <v>2013</v>
      </c>
      <c r="I5833" s="60">
        <f>VLOOKUP(H5833,PROCV!E$33:F$44,2,0)</f>
        <v>1.2885864878819728</v>
      </c>
      <c r="J5833" s="71">
        <v>76079</v>
      </c>
      <c r="K5833" s="44">
        <f t="shared" si="91"/>
        <v>98034.371411572618</v>
      </c>
    </row>
    <row r="5834" spans="1:11" s="43" customFormat="1" ht="19.7" customHeight="1" x14ac:dyDescent="0.25">
      <c r="A5834" s="43" t="s">
        <v>171</v>
      </c>
      <c r="B5834" s="1" t="s">
        <v>292</v>
      </c>
      <c r="C5834" s="1" t="s">
        <v>264</v>
      </c>
      <c r="D5834" s="1" t="s">
        <v>263</v>
      </c>
      <c r="E5834" s="45" t="str">
        <f>VLOOKUP(C5834,PROCV!E$50:G$126,3,0)</f>
        <v>Audiovisual</v>
      </c>
      <c r="F5834" s="1" t="s">
        <v>416</v>
      </c>
      <c r="G5834" s="1" t="s">
        <v>236</v>
      </c>
      <c r="H5834" s="1">
        <v>2013</v>
      </c>
      <c r="I5834" s="60">
        <f>VLOOKUP(H5834,PROCV!E$33:F$44,2,0)</f>
        <v>1.2885864878819728</v>
      </c>
      <c r="J5834" s="71">
        <v>16027</v>
      </c>
      <c r="K5834" s="44">
        <f t="shared" si="91"/>
        <v>20652.175641284379</v>
      </c>
    </row>
    <row r="5835" spans="1:11" s="43" customFormat="1" ht="19.7" customHeight="1" x14ac:dyDescent="0.25">
      <c r="A5835" s="43" t="s">
        <v>171</v>
      </c>
      <c r="B5835" s="1" t="s">
        <v>292</v>
      </c>
      <c r="C5835" s="1" t="s">
        <v>264</v>
      </c>
      <c r="D5835" s="1" t="s">
        <v>263</v>
      </c>
      <c r="E5835" s="45" t="str">
        <f>VLOOKUP(C5835,PROCV!E$50:G$126,3,0)</f>
        <v>Audiovisual</v>
      </c>
      <c r="F5835" s="1" t="s">
        <v>416</v>
      </c>
      <c r="G5835" s="1" t="s">
        <v>236</v>
      </c>
      <c r="H5835" s="1">
        <v>2013</v>
      </c>
      <c r="I5835" s="60">
        <f>VLOOKUP(H5835,PROCV!E$33:F$44,2,0)</f>
        <v>1.2885864878819728</v>
      </c>
      <c r="J5835" s="71">
        <v>101990</v>
      </c>
      <c r="K5835" s="44">
        <f t="shared" si="91"/>
        <v>131422.9358990824</v>
      </c>
    </row>
    <row r="5836" spans="1:11" s="43" customFormat="1" ht="19.7" customHeight="1" x14ac:dyDescent="0.25">
      <c r="A5836" s="43" t="s">
        <v>171</v>
      </c>
      <c r="B5836" s="1" t="s">
        <v>292</v>
      </c>
      <c r="C5836" s="1" t="s">
        <v>250</v>
      </c>
      <c r="D5836" s="1" t="s">
        <v>249</v>
      </c>
      <c r="E5836" s="45" t="str">
        <f>VLOOKUP(C5836,PROCV!E$50:G$126,3,0)</f>
        <v>Audiovisual</v>
      </c>
      <c r="F5836" s="1" t="s">
        <v>416</v>
      </c>
      <c r="G5836" s="1" t="s">
        <v>236</v>
      </c>
      <c r="H5836" s="1">
        <v>2013</v>
      </c>
      <c r="I5836" s="60">
        <f>VLOOKUP(H5836,PROCV!E$33:F$44,2,0)</f>
        <v>1.2885864878819728</v>
      </c>
      <c r="J5836" s="71">
        <v>20462</v>
      </c>
      <c r="K5836" s="44">
        <f t="shared" si="91"/>
        <v>26367.05671504093</v>
      </c>
    </row>
    <row r="5837" spans="1:11" s="43" customFormat="1" ht="19.7" customHeight="1" x14ac:dyDescent="0.25">
      <c r="A5837" s="43" t="s">
        <v>171</v>
      </c>
      <c r="B5837" s="1" t="s">
        <v>292</v>
      </c>
      <c r="C5837" s="1" t="s">
        <v>250</v>
      </c>
      <c r="D5837" s="1" t="s">
        <v>249</v>
      </c>
      <c r="E5837" s="45" t="str">
        <f>VLOOKUP(C5837,PROCV!E$50:G$126,3,0)</f>
        <v>Audiovisual</v>
      </c>
      <c r="F5837" s="1" t="s">
        <v>416</v>
      </c>
      <c r="G5837" s="1" t="s">
        <v>236</v>
      </c>
      <c r="H5837" s="1">
        <v>2013</v>
      </c>
      <c r="I5837" s="60">
        <f>VLOOKUP(H5837,PROCV!E$33:F$44,2,0)</f>
        <v>1.2885864878819728</v>
      </c>
      <c r="J5837" s="71">
        <v>435150</v>
      </c>
      <c r="K5837" s="44">
        <f t="shared" si="91"/>
        <v>560728.41020184045</v>
      </c>
    </row>
    <row r="5838" spans="1:11" s="43" customFormat="1" ht="19.7" customHeight="1" x14ac:dyDescent="0.25">
      <c r="A5838" s="43" t="s">
        <v>171</v>
      </c>
      <c r="B5838" s="1" t="s">
        <v>292</v>
      </c>
      <c r="C5838" s="1" t="s">
        <v>250</v>
      </c>
      <c r="D5838" s="1" t="s">
        <v>249</v>
      </c>
      <c r="E5838" s="45" t="str">
        <f>VLOOKUP(C5838,PROCV!E$50:G$126,3,0)</f>
        <v>Audiovisual</v>
      </c>
      <c r="F5838" s="1" t="s">
        <v>416</v>
      </c>
      <c r="G5838" s="1" t="s">
        <v>236</v>
      </c>
      <c r="H5838" s="1">
        <v>2013</v>
      </c>
      <c r="I5838" s="60">
        <f>VLOOKUP(H5838,PROCV!E$33:F$44,2,0)</f>
        <v>1.2885864878819728</v>
      </c>
      <c r="J5838" s="71">
        <v>262908</v>
      </c>
      <c r="K5838" s="44">
        <f t="shared" si="91"/>
        <v>338779.69635607372</v>
      </c>
    </row>
    <row r="5839" spans="1:11" s="43" customFormat="1" ht="19.7" customHeight="1" x14ac:dyDescent="0.25">
      <c r="A5839" s="43" t="s">
        <v>171</v>
      </c>
      <c r="B5839" s="1" t="s">
        <v>292</v>
      </c>
      <c r="C5839" s="1" t="s">
        <v>356</v>
      </c>
      <c r="D5839" s="1" t="s">
        <v>355</v>
      </c>
      <c r="E5839" s="45" t="str">
        <f>VLOOKUP(C5839,PROCV!E$50:G$126,3,0)</f>
        <v>Artes Cênicas e Espetáculos</v>
      </c>
      <c r="F5839" s="1" t="s">
        <v>415</v>
      </c>
      <c r="G5839" s="1" t="s">
        <v>265</v>
      </c>
      <c r="H5839" s="1">
        <v>2013</v>
      </c>
      <c r="I5839" s="60">
        <f>VLOOKUP(H5839,PROCV!E$33:F$44,2,0)</f>
        <v>1.2885864878819728</v>
      </c>
      <c r="J5839" s="71">
        <v>145039</v>
      </c>
      <c r="K5839" s="44">
        <f t="shared" si="91"/>
        <v>186895.29561591346</v>
      </c>
    </row>
    <row r="5840" spans="1:11" s="43" customFormat="1" ht="19.7" customHeight="1" x14ac:dyDescent="0.25">
      <c r="A5840" s="43" t="s">
        <v>171</v>
      </c>
      <c r="B5840" s="1" t="s">
        <v>292</v>
      </c>
      <c r="C5840" s="1" t="s">
        <v>246</v>
      </c>
      <c r="D5840" s="1" t="s">
        <v>245</v>
      </c>
      <c r="E5840" s="45" t="str">
        <f>VLOOKUP(C5840,PROCV!E$50:G$126,3,0)</f>
        <v>Artes Cênicas e Espetáculos</v>
      </c>
      <c r="F5840" s="1" t="s">
        <v>416</v>
      </c>
      <c r="G5840" s="1" t="s">
        <v>236</v>
      </c>
      <c r="H5840" s="1">
        <v>2013</v>
      </c>
      <c r="I5840" s="60">
        <f>VLOOKUP(H5840,PROCV!E$33:F$44,2,0)</f>
        <v>1.2885864878819728</v>
      </c>
      <c r="J5840" s="71">
        <v>71200</v>
      </c>
      <c r="K5840" s="44">
        <f t="shared" si="91"/>
        <v>91747.357937196459</v>
      </c>
    </row>
    <row r="5841" spans="1:11" s="43" customFormat="1" ht="19.7" customHeight="1" x14ac:dyDescent="0.25">
      <c r="A5841" s="43" t="s">
        <v>171</v>
      </c>
      <c r="B5841" s="1" t="s">
        <v>292</v>
      </c>
      <c r="C5841" s="1" t="s">
        <v>246</v>
      </c>
      <c r="D5841" s="1" t="s">
        <v>245</v>
      </c>
      <c r="E5841" s="45" t="str">
        <f>VLOOKUP(C5841,PROCV!E$50:G$126,3,0)</f>
        <v>Artes Cênicas e Espetáculos</v>
      </c>
      <c r="F5841" s="1" t="s">
        <v>416</v>
      </c>
      <c r="G5841" s="1" t="s">
        <v>236</v>
      </c>
      <c r="H5841" s="1">
        <v>2013</v>
      </c>
      <c r="I5841" s="60">
        <f>VLOOKUP(H5841,PROCV!E$33:F$44,2,0)</f>
        <v>1.2885864878819728</v>
      </c>
      <c r="J5841" s="71">
        <v>68000</v>
      </c>
      <c r="K5841" s="44">
        <f t="shared" si="91"/>
        <v>87623.881175974151</v>
      </c>
    </row>
    <row r="5842" spans="1:11" s="43" customFormat="1" ht="19.7" customHeight="1" x14ac:dyDescent="0.25">
      <c r="A5842" s="43" t="s">
        <v>171</v>
      </c>
      <c r="B5842" s="1" t="s">
        <v>292</v>
      </c>
      <c r="C5842" s="1" t="s">
        <v>246</v>
      </c>
      <c r="D5842" s="1" t="s">
        <v>245</v>
      </c>
      <c r="E5842" s="45" t="str">
        <f>VLOOKUP(C5842,PROCV!E$50:G$126,3,0)</f>
        <v>Artes Cênicas e Espetáculos</v>
      </c>
      <c r="F5842" s="1" t="s">
        <v>416</v>
      </c>
      <c r="G5842" s="1" t="s">
        <v>236</v>
      </c>
      <c r="H5842" s="1">
        <v>2013</v>
      </c>
      <c r="I5842" s="60">
        <f>VLOOKUP(H5842,PROCV!E$33:F$44,2,0)</f>
        <v>1.2885864878819728</v>
      </c>
      <c r="J5842" s="71">
        <v>21716</v>
      </c>
      <c r="K5842" s="44">
        <f t="shared" si="91"/>
        <v>27982.944170844923</v>
      </c>
    </row>
    <row r="5843" spans="1:11" s="43" customFormat="1" ht="19.7" customHeight="1" x14ac:dyDescent="0.25">
      <c r="A5843" s="43" t="s">
        <v>171</v>
      </c>
      <c r="B5843" s="1" t="s">
        <v>292</v>
      </c>
      <c r="C5843" s="1" t="s">
        <v>246</v>
      </c>
      <c r="D5843" s="1" t="s">
        <v>245</v>
      </c>
      <c r="E5843" s="45" t="str">
        <f>VLOOKUP(C5843,PROCV!E$50:G$126,3,0)</f>
        <v>Artes Cênicas e Espetáculos</v>
      </c>
      <c r="F5843" s="1" t="s">
        <v>416</v>
      </c>
      <c r="G5843" s="1" t="s">
        <v>236</v>
      </c>
      <c r="H5843" s="1">
        <v>2013</v>
      </c>
      <c r="I5843" s="60">
        <f>VLOOKUP(H5843,PROCV!E$33:F$44,2,0)</f>
        <v>1.2885864878819728</v>
      </c>
      <c r="J5843" s="71">
        <v>13556</v>
      </c>
      <c r="K5843" s="44">
        <f t="shared" si="91"/>
        <v>17468.078429728022</v>
      </c>
    </row>
    <row r="5844" spans="1:11" s="43" customFormat="1" ht="19.7" customHeight="1" x14ac:dyDescent="0.25">
      <c r="A5844" s="43" t="s">
        <v>171</v>
      </c>
      <c r="B5844" s="1" t="s">
        <v>292</v>
      </c>
      <c r="C5844" s="1" t="s">
        <v>238</v>
      </c>
      <c r="D5844" s="1" t="s">
        <v>237</v>
      </c>
      <c r="E5844" s="45" t="str">
        <f>VLOOKUP(C5844,PROCV!E$50:G$126,3,0)</f>
        <v>Artes Cênicas e Espetáculos</v>
      </c>
      <c r="F5844" s="1" t="s">
        <v>416</v>
      </c>
      <c r="G5844" s="1" t="s">
        <v>236</v>
      </c>
      <c r="H5844" s="1">
        <v>2013</v>
      </c>
      <c r="I5844" s="60">
        <f>VLOOKUP(H5844,PROCV!E$33:F$44,2,0)</f>
        <v>1.2885864878819728</v>
      </c>
      <c r="J5844" s="71">
        <v>129000</v>
      </c>
      <c r="K5844" s="44">
        <f t="shared" si="91"/>
        <v>166227.6569367745</v>
      </c>
    </row>
    <row r="5845" spans="1:11" s="43" customFormat="1" ht="19.7" customHeight="1" x14ac:dyDescent="0.25">
      <c r="A5845" s="43" t="s">
        <v>171</v>
      </c>
      <c r="B5845" s="1" t="s">
        <v>292</v>
      </c>
      <c r="C5845" s="1" t="s">
        <v>238</v>
      </c>
      <c r="D5845" s="1" t="s">
        <v>237</v>
      </c>
      <c r="E5845" s="45" t="str">
        <f>VLOOKUP(C5845,PROCV!E$50:G$126,3,0)</f>
        <v>Artes Cênicas e Espetáculos</v>
      </c>
      <c r="F5845" s="1" t="s">
        <v>416</v>
      </c>
      <c r="G5845" s="1" t="s">
        <v>236</v>
      </c>
      <c r="H5845" s="1">
        <v>2013</v>
      </c>
      <c r="I5845" s="60">
        <f>VLOOKUP(H5845,PROCV!E$33:F$44,2,0)</f>
        <v>1.2885864878819728</v>
      </c>
      <c r="J5845" s="71">
        <v>83489</v>
      </c>
      <c r="K5845" s="44">
        <f t="shared" si="91"/>
        <v>107582.79728677803</v>
      </c>
    </row>
    <row r="5846" spans="1:11" s="43" customFormat="1" ht="19.7" customHeight="1" x14ac:dyDescent="0.25">
      <c r="A5846" s="43" t="s">
        <v>171</v>
      </c>
      <c r="B5846" s="1" t="s">
        <v>292</v>
      </c>
      <c r="C5846" s="1" t="s">
        <v>238</v>
      </c>
      <c r="D5846" s="1" t="s">
        <v>237</v>
      </c>
      <c r="E5846" s="45" t="str">
        <f>VLOOKUP(C5846,PROCV!E$50:G$126,3,0)</f>
        <v>Artes Cênicas e Espetáculos</v>
      </c>
      <c r="F5846" s="1" t="s">
        <v>416</v>
      </c>
      <c r="G5846" s="1" t="s">
        <v>236</v>
      </c>
      <c r="H5846" s="1">
        <v>2013</v>
      </c>
      <c r="I5846" s="60">
        <f>VLOOKUP(H5846,PROCV!E$33:F$44,2,0)</f>
        <v>1.2885864878819728</v>
      </c>
      <c r="J5846" s="71">
        <v>20201</v>
      </c>
      <c r="K5846" s="44">
        <f t="shared" si="91"/>
        <v>26030.735641703734</v>
      </c>
    </row>
    <row r="5847" spans="1:11" s="43" customFormat="1" ht="19.7" customHeight="1" x14ac:dyDescent="0.25">
      <c r="A5847" s="43" t="s">
        <v>171</v>
      </c>
      <c r="B5847" s="1" t="s">
        <v>292</v>
      </c>
      <c r="C5847" s="1" t="s">
        <v>241</v>
      </c>
      <c r="D5847" s="1" t="s">
        <v>240</v>
      </c>
      <c r="E5847" s="45" t="str">
        <f>VLOOKUP(C5847,PROCV!E$50:G$126,3,0)</f>
        <v>Artes Cênicas e Espetáculos</v>
      </c>
      <c r="F5847" s="1" t="s">
        <v>416</v>
      </c>
      <c r="G5847" s="1" t="s">
        <v>236</v>
      </c>
      <c r="H5847" s="1">
        <v>2013</v>
      </c>
      <c r="I5847" s="60">
        <f>VLOOKUP(H5847,PROCV!E$33:F$44,2,0)</f>
        <v>1.2885864878819728</v>
      </c>
      <c r="J5847" s="71">
        <v>21000</v>
      </c>
      <c r="K5847" s="44">
        <f t="shared" si="91"/>
        <v>27060.31624552143</v>
      </c>
    </row>
    <row r="5848" spans="1:11" s="43" customFormat="1" ht="19.7" customHeight="1" x14ac:dyDescent="0.25">
      <c r="A5848" s="43" t="s">
        <v>171</v>
      </c>
      <c r="B5848" s="1" t="s">
        <v>292</v>
      </c>
      <c r="C5848" s="1" t="s">
        <v>241</v>
      </c>
      <c r="D5848" s="1" t="s">
        <v>240</v>
      </c>
      <c r="E5848" s="45" t="str">
        <f>VLOOKUP(C5848,PROCV!E$50:G$126,3,0)</f>
        <v>Artes Cênicas e Espetáculos</v>
      </c>
      <c r="F5848" s="1" t="s">
        <v>416</v>
      </c>
      <c r="G5848" s="1" t="s">
        <v>236</v>
      </c>
      <c r="H5848" s="1">
        <v>2013</v>
      </c>
      <c r="I5848" s="60">
        <f>VLOOKUP(H5848,PROCV!E$33:F$44,2,0)</f>
        <v>1.2885864878819728</v>
      </c>
      <c r="J5848" s="71">
        <v>500174</v>
      </c>
      <c r="K5848" s="44">
        <f t="shared" si="91"/>
        <v>644517.4579898779</v>
      </c>
    </row>
    <row r="5849" spans="1:11" s="43" customFormat="1" ht="19.7" customHeight="1" x14ac:dyDescent="0.25">
      <c r="A5849" s="43" t="s">
        <v>171</v>
      </c>
      <c r="B5849" s="1" t="s">
        <v>292</v>
      </c>
      <c r="C5849" s="1" t="s">
        <v>241</v>
      </c>
      <c r="D5849" s="1" t="s">
        <v>240</v>
      </c>
      <c r="E5849" s="45" t="str">
        <f>VLOOKUP(C5849,PROCV!E$50:G$126,3,0)</f>
        <v>Artes Cênicas e Espetáculos</v>
      </c>
      <c r="F5849" s="1" t="s">
        <v>416</v>
      </c>
      <c r="G5849" s="1" t="s">
        <v>236</v>
      </c>
      <c r="H5849" s="1">
        <v>2013</v>
      </c>
      <c r="I5849" s="60">
        <f>VLOOKUP(H5849,PROCV!E$33:F$44,2,0)</f>
        <v>1.2885864878819728</v>
      </c>
      <c r="J5849" s="71">
        <v>80673</v>
      </c>
      <c r="K5849" s="44">
        <f t="shared" si="91"/>
        <v>103954.1377369024</v>
      </c>
    </row>
    <row r="5850" spans="1:11" s="43" customFormat="1" ht="19.7" customHeight="1" x14ac:dyDescent="0.25">
      <c r="A5850" s="43" t="s">
        <v>171</v>
      </c>
      <c r="B5850" s="1" t="s">
        <v>292</v>
      </c>
      <c r="C5850" s="1" t="s">
        <v>241</v>
      </c>
      <c r="D5850" s="1" t="s">
        <v>240</v>
      </c>
      <c r="E5850" s="45" t="str">
        <f>VLOOKUP(C5850,PROCV!E$50:G$126,3,0)</f>
        <v>Artes Cênicas e Espetáculos</v>
      </c>
      <c r="F5850" s="1" t="s">
        <v>416</v>
      </c>
      <c r="G5850" s="1" t="s">
        <v>236</v>
      </c>
      <c r="H5850" s="1">
        <v>2013</v>
      </c>
      <c r="I5850" s="60">
        <f>VLOOKUP(H5850,PROCV!E$33:F$44,2,0)</f>
        <v>1.2885864878819728</v>
      </c>
      <c r="J5850" s="71">
        <v>84304</v>
      </c>
      <c r="K5850" s="44">
        <f t="shared" si="91"/>
        <v>108632.99527440184</v>
      </c>
    </row>
    <row r="5851" spans="1:11" s="43" customFormat="1" ht="19.7" customHeight="1" x14ac:dyDescent="0.25">
      <c r="A5851" s="43" t="s">
        <v>171</v>
      </c>
      <c r="B5851" s="1" t="s">
        <v>292</v>
      </c>
      <c r="C5851" s="1" t="s">
        <v>348</v>
      </c>
      <c r="D5851" s="1" t="s">
        <v>347</v>
      </c>
      <c r="E5851" s="45" t="str">
        <f>VLOOKUP(C5851,PROCV!E$50:G$126,3,0)</f>
        <v>Patrimônio</v>
      </c>
      <c r="F5851" s="1" t="s">
        <v>415</v>
      </c>
      <c r="G5851" s="1" t="s">
        <v>265</v>
      </c>
      <c r="H5851" s="1">
        <v>2013</v>
      </c>
      <c r="I5851" s="60">
        <f>VLOOKUP(H5851,PROCV!E$33:F$44,2,0)</f>
        <v>1.2885864878819728</v>
      </c>
      <c r="J5851" s="71">
        <v>355000</v>
      </c>
      <c r="K5851" s="44">
        <f t="shared" si="91"/>
        <v>457448.20319810038</v>
      </c>
    </row>
    <row r="5852" spans="1:11" s="43" customFormat="1" ht="19.7" customHeight="1" x14ac:dyDescent="0.25">
      <c r="A5852" s="43" t="s">
        <v>175</v>
      </c>
      <c r="B5852" s="1" t="s">
        <v>292</v>
      </c>
      <c r="C5852" s="1" t="s">
        <v>291</v>
      </c>
      <c r="D5852" s="1" t="s">
        <v>290</v>
      </c>
      <c r="E5852" s="45" t="str">
        <f>VLOOKUP(C5852,PROCV!E$50:G$126,3,0)</f>
        <v>NA</v>
      </c>
      <c r="F5852" s="1" t="s">
        <v>416</v>
      </c>
      <c r="G5852" s="1" t="s">
        <v>236</v>
      </c>
      <c r="H5852" s="1">
        <v>2013</v>
      </c>
      <c r="I5852" s="60">
        <f>VLOOKUP(H5852,PROCV!E$33:F$44,2,0)</f>
        <v>1.2885864878819728</v>
      </c>
      <c r="J5852" s="71">
        <v>4107</v>
      </c>
      <c r="K5852" s="44">
        <f t="shared" si="91"/>
        <v>5292.2247057312625</v>
      </c>
    </row>
    <row r="5853" spans="1:11" s="43" customFormat="1" ht="19.7" customHeight="1" x14ac:dyDescent="0.25">
      <c r="A5853" s="43" t="s">
        <v>175</v>
      </c>
      <c r="B5853" s="1" t="s">
        <v>292</v>
      </c>
      <c r="C5853" s="1" t="s">
        <v>291</v>
      </c>
      <c r="D5853" s="1" t="s">
        <v>290</v>
      </c>
      <c r="E5853" s="45" t="str">
        <f>VLOOKUP(C5853,PROCV!E$50:G$126,3,0)</f>
        <v>NA</v>
      </c>
      <c r="F5853" s="1" t="s">
        <v>416</v>
      </c>
      <c r="G5853" s="1" t="s">
        <v>236</v>
      </c>
      <c r="H5853" s="1">
        <v>2013</v>
      </c>
      <c r="I5853" s="60">
        <f>VLOOKUP(H5853,PROCV!E$33:F$44,2,0)</f>
        <v>1.2885864878819728</v>
      </c>
      <c r="J5853" s="71">
        <v>1500000</v>
      </c>
      <c r="K5853" s="44">
        <f t="shared" si="91"/>
        <v>1932879.7318229591</v>
      </c>
    </row>
    <row r="5854" spans="1:11" s="43" customFormat="1" ht="19.7" customHeight="1" x14ac:dyDescent="0.25">
      <c r="A5854" s="43" t="s">
        <v>175</v>
      </c>
      <c r="B5854" s="1" t="s">
        <v>292</v>
      </c>
      <c r="C5854" s="1" t="s">
        <v>291</v>
      </c>
      <c r="D5854" s="1" t="s">
        <v>290</v>
      </c>
      <c r="E5854" s="45" t="str">
        <f>VLOOKUP(C5854,PROCV!E$50:G$126,3,0)</f>
        <v>NA</v>
      </c>
      <c r="F5854" s="1" t="s">
        <v>416</v>
      </c>
      <c r="G5854" s="1" t="s">
        <v>236</v>
      </c>
      <c r="H5854" s="1">
        <v>2013</v>
      </c>
      <c r="I5854" s="60">
        <f>VLOOKUP(H5854,PROCV!E$33:F$44,2,0)</f>
        <v>1.2885864878819728</v>
      </c>
      <c r="J5854" s="71">
        <v>172500</v>
      </c>
      <c r="K5854" s="44">
        <f t="shared" si="91"/>
        <v>222281.16915964033</v>
      </c>
    </row>
    <row r="5855" spans="1:11" s="43" customFormat="1" ht="19.7" customHeight="1" x14ac:dyDescent="0.25">
      <c r="A5855" s="43" t="s">
        <v>175</v>
      </c>
      <c r="B5855" s="1" t="s">
        <v>292</v>
      </c>
      <c r="C5855" s="1" t="s">
        <v>291</v>
      </c>
      <c r="D5855" s="1" t="s">
        <v>290</v>
      </c>
      <c r="E5855" s="45" t="str">
        <f>VLOOKUP(C5855,PROCV!E$50:G$126,3,0)</f>
        <v>NA</v>
      </c>
      <c r="F5855" s="1" t="s">
        <v>416</v>
      </c>
      <c r="G5855" s="1" t="s">
        <v>236</v>
      </c>
      <c r="H5855" s="1">
        <v>2013</v>
      </c>
      <c r="I5855" s="60">
        <f>VLOOKUP(H5855,PROCV!E$33:F$44,2,0)</f>
        <v>1.2885864878819728</v>
      </c>
      <c r="J5855" s="71">
        <v>95033</v>
      </c>
      <c r="K5855" s="44">
        <f t="shared" si="91"/>
        <v>122458.23970288753</v>
      </c>
    </row>
    <row r="5856" spans="1:11" s="43" customFormat="1" ht="19.7" customHeight="1" x14ac:dyDescent="0.25">
      <c r="A5856" s="43" t="s">
        <v>175</v>
      </c>
      <c r="B5856" s="1" t="s">
        <v>292</v>
      </c>
      <c r="C5856" s="1" t="s">
        <v>291</v>
      </c>
      <c r="D5856" s="1" t="s">
        <v>290</v>
      </c>
      <c r="E5856" s="45" t="str">
        <f>VLOOKUP(C5856,PROCV!E$50:G$126,3,0)</f>
        <v>NA</v>
      </c>
      <c r="F5856" s="1" t="s">
        <v>416</v>
      </c>
      <c r="G5856" s="1" t="s">
        <v>236</v>
      </c>
      <c r="H5856" s="1">
        <v>2013</v>
      </c>
      <c r="I5856" s="60">
        <f>VLOOKUP(H5856,PROCV!E$33:F$44,2,0)</f>
        <v>1.2885864878819728</v>
      </c>
      <c r="J5856" s="71">
        <v>291329</v>
      </c>
      <c r="K5856" s="44">
        <f t="shared" si="91"/>
        <v>375402.61292816728</v>
      </c>
    </row>
    <row r="5857" spans="1:11" s="43" customFormat="1" ht="19.7" customHeight="1" x14ac:dyDescent="0.25">
      <c r="A5857" s="43" t="s">
        <v>175</v>
      </c>
      <c r="B5857" s="1" t="s">
        <v>292</v>
      </c>
      <c r="C5857" s="1" t="s">
        <v>287</v>
      </c>
      <c r="D5857" s="1" t="s">
        <v>286</v>
      </c>
      <c r="E5857" s="45" t="str">
        <f>VLOOKUP(C5857,PROCV!E$50:G$126,3,0)</f>
        <v>Música</v>
      </c>
      <c r="F5857" s="1" t="s">
        <v>416</v>
      </c>
      <c r="G5857" s="1" t="s">
        <v>236</v>
      </c>
      <c r="H5857" s="1">
        <v>2013</v>
      </c>
      <c r="I5857" s="60">
        <f>VLOOKUP(H5857,PROCV!E$33:F$44,2,0)</f>
        <v>1.2885864878819728</v>
      </c>
      <c r="J5857" s="71">
        <v>97431</v>
      </c>
      <c r="K5857" s="44">
        <f t="shared" si="91"/>
        <v>125548.27010082849</v>
      </c>
    </row>
    <row r="5858" spans="1:11" s="43" customFormat="1" ht="19.7" customHeight="1" x14ac:dyDescent="0.25">
      <c r="A5858" s="43" t="s">
        <v>175</v>
      </c>
      <c r="B5858" s="1" t="s">
        <v>292</v>
      </c>
      <c r="C5858" s="1" t="s">
        <v>285</v>
      </c>
      <c r="D5858" s="1" t="s">
        <v>284</v>
      </c>
      <c r="E5858" s="45" t="str">
        <f>VLOOKUP(C5858,PROCV!E$50:G$126,3,0)</f>
        <v>Editorial</v>
      </c>
      <c r="F5858" s="1" t="s">
        <v>416</v>
      </c>
      <c r="G5858" s="1" t="s">
        <v>236</v>
      </c>
      <c r="H5858" s="1">
        <v>2013</v>
      </c>
      <c r="I5858" s="60">
        <f>VLOOKUP(H5858,PROCV!E$33:F$44,2,0)</f>
        <v>1.2885864878819728</v>
      </c>
      <c r="J5858" s="71">
        <v>97140</v>
      </c>
      <c r="K5858" s="44">
        <f t="shared" si="91"/>
        <v>125173.29143285484</v>
      </c>
    </row>
    <row r="5859" spans="1:11" s="43" customFormat="1" ht="19.7" customHeight="1" x14ac:dyDescent="0.25">
      <c r="A5859" s="43" t="s">
        <v>175</v>
      </c>
      <c r="B5859" s="1" t="s">
        <v>292</v>
      </c>
      <c r="C5859" s="1" t="s">
        <v>285</v>
      </c>
      <c r="D5859" s="1" t="s">
        <v>284</v>
      </c>
      <c r="E5859" s="45" t="str">
        <f>VLOOKUP(C5859,PROCV!E$50:G$126,3,0)</f>
        <v>Editorial</v>
      </c>
      <c r="F5859" s="1" t="s">
        <v>416</v>
      </c>
      <c r="G5859" s="1" t="s">
        <v>265</v>
      </c>
      <c r="H5859" s="1">
        <v>2013</v>
      </c>
      <c r="I5859" s="60">
        <f>VLOOKUP(H5859,PROCV!E$33:F$44,2,0)</f>
        <v>1.2885864878819728</v>
      </c>
      <c r="J5859" s="71">
        <v>481982</v>
      </c>
      <c r="K5859" s="44">
        <f t="shared" si="91"/>
        <v>621075.492602329</v>
      </c>
    </row>
    <row r="5860" spans="1:11" s="43" customFormat="1" ht="19.7" customHeight="1" x14ac:dyDescent="0.25">
      <c r="A5860" s="43" t="s">
        <v>175</v>
      </c>
      <c r="B5860" s="1" t="s">
        <v>292</v>
      </c>
      <c r="C5860" s="1" t="s">
        <v>285</v>
      </c>
      <c r="D5860" s="1" t="s">
        <v>284</v>
      </c>
      <c r="E5860" s="45" t="str">
        <f>VLOOKUP(C5860,PROCV!E$50:G$126,3,0)</f>
        <v>Editorial</v>
      </c>
      <c r="F5860" s="1" t="s">
        <v>416</v>
      </c>
      <c r="G5860" s="1" t="s">
        <v>265</v>
      </c>
      <c r="H5860" s="1">
        <v>2013</v>
      </c>
      <c r="I5860" s="60">
        <f>VLOOKUP(H5860,PROCV!E$33:F$44,2,0)</f>
        <v>1.2885864878819728</v>
      </c>
      <c r="J5860" s="71">
        <v>576691</v>
      </c>
      <c r="K5860" s="44">
        <f t="shared" si="91"/>
        <v>743116.23028314277</v>
      </c>
    </row>
    <row r="5861" spans="1:11" s="43" customFormat="1" ht="19.7" customHeight="1" x14ac:dyDescent="0.25">
      <c r="A5861" s="43" t="s">
        <v>175</v>
      </c>
      <c r="B5861" s="1" t="s">
        <v>292</v>
      </c>
      <c r="C5861" s="1" t="s">
        <v>285</v>
      </c>
      <c r="D5861" s="1" t="s">
        <v>284</v>
      </c>
      <c r="E5861" s="45" t="str">
        <f>VLOOKUP(C5861,PROCV!E$50:G$126,3,0)</f>
        <v>Editorial</v>
      </c>
      <c r="F5861" s="1" t="s">
        <v>416</v>
      </c>
      <c r="G5861" s="1" t="s">
        <v>236</v>
      </c>
      <c r="H5861" s="1">
        <v>2013</v>
      </c>
      <c r="I5861" s="60">
        <f>VLOOKUP(H5861,PROCV!E$33:F$44,2,0)</f>
        <v>1.2885864878819728</v>
      </c>
      <c r="J5861" s="71">
        <v>39000</v>
      </c>
      <c r="K5861" s="44">
        <f t="shared" si="91"/>
        <v>50254.873027396941</v>
      </c>
    </row>
    <row r="5862" spans="1:11" s="43" customFormat="1" ht="19.7" customHeight="1" x14ac:dyDescent="0.25">
      <c r="A5862" s="43" t="s">
        <v>175</v>
      </c>
      <c r="B5862" s="1" t="s">
        <v>292</v>
      </c>
      <c r="C5862" s="1" t="s">
        <v>285</v>
      </c>
      <c r="D5862" s="1" t="s">
        <v>284</v>
      </c>
      <c r="E5862" s="45" t="str">
        <f>VLOOKUP(C5862,PROCV!E$50:G$126,3,0)</f>
        <v>Editorial</v>
      </c>
      <c r="F5862" s="1" t="s">
        <v>416</v>
      </c>
      <c r="G5862" s="1" t="s">
        <v>236</v>
      </c>
      <c r="H5862" s="1">
        <v>2013</v>
      </c>
      <c r="I5862" s="60">
        <f>VLOOKUP(H5862,PROCV!E$33:F$44,2,0)</f>
        <v>1.2885864878819728</v>
      </c>
      <c r="J5862" s="71">
        <v>204187</v>
      </c>
      <c r="K5862" s="44">
        <f t="shared" si="91"/>
        <v>263112.60920115636</v>
      </c>
    </row>
    <row r="5863" spans="1:11" s="43" customFormat="1" ht="19.7" customHeight="1" x14ac:dyDescent="0.25">
      <c r="A5863" s="43" t="s">
        <v>175</v>
      </c>
      <c r="B5863" s="1" t="s">
        <v>292</v>
      </c>
      <c r="C5863" s="1" t="s">
        <v>285</v>
      </c>
      <c r="D5863" s="1" t="s">
        <v>284</v>
      </c>
      <c r="E5863" s="45" t="str">
        <f>VLOOKUP(C5863,PROCV!E$50:G$126,3,0)</f>
        <v>Editorial</v>
      </c>
      <c r="F5863" s="1" t="s">
        <v>416</v>
      </c>
      <c r="G5863" s="1" t="s">
        <v>265</v>
      </c>
      <c r="H5863" s="1">
        <v>2013</v>
      </c>
      <c r="I5863" s="60">
        <f>VLOOKUP(H5863,PROCV!E$33:F$44,2,0)</f>
        <v>1.2885864878819728</v>
      </c>
      <c r="J5863" s="71">
        <v>28617</v>
      </c>
      <c r="K5863" s="44">
        <f t="shared" si="91"/>
        <v>36875.479523718415</v>
      </c>
    </row>
    <row r="5864" spans="1:11" s="43" customFormat="1" ht="19.7" customHeight="1" x14ac:dyDescent="0.25">
      <c r="A5864" s="43" t="s">
        <v>175</v>
      </c>
      <c r="B5864" s="1" t="s">
        <v>292</v>
      </c>
      <c r="C5864" s="1" t="s">
        <v>285</v>
      </c>
      <c r="D5864" s="1" t="s">
        <v>284</v>
      </c>
      <c r="E5864" s="45" t="str">
        <f>VLOOKUP(C5864,PROCV!E$50:G$126,3,0)</f>
        <v>Editorial</v>
      </c>
      <c r="F5864" s="1" t="s">
        <v>416</v>
      </c>
      <c r="G5864" s="1" t="s">
        <v>236</v>
      </c>
      <c r="H5864" s="1">
        <v>2013</v>
      </c>
      <c r="I5864" s="60">
        <f>VLOOKUP(H5864,PROCV!E$33:F$44,2,0)</f>
        <v>1.2885864878819728</v>
      </c>
      <c r="J5864" s="71">
        <v>325353</v>
      </c>
      <c r="K5864" s="44">
        <f t="shared" si="91"/>
        <v>419245.47959186352</v>
      </c>
    </row>
    <row r="5865" spans="1:11" s="43" customFormat="1" ht="19.7" customHeight="1" x14ac:dyDescent="0.25">
      <c r="A5865" s="43" t="s">
        <v>175</v>
      </c>
      <c r="B5865" s="1" t="s">
        <v>292</v>
      </c>
      <c r="C5865" s="1" t="s">
        <v>283</v>
      </c>
      <c r="D5865" s="1" t="s">
        <v>282</v>
      </c>
      <c r="E5865" s="45" t="str">
        <f>VLOOKUP(C5865,PROCV!E$50:G$126,3,0)</f>
        <v>Editorial</v>
      </c>
      <c r="F5865" s="1" t="s">
        <v>416</v>
      </c>
      <c r="G5865" s="1" t="s">
        <v>236</v>
      </c>
      <c r="H5865" s="1">
        <v>2013</v>
      </c>
      <c r="I5865" s="60">
        <f>VLOOKUP(H5865,PROCV!E$33:F$44,2,0)</f>
        <v>1.2885864878819728</v>
      </c>
      <c r="J5865" s="71">
        <v>149000</v>
      </c>
      <c r="K5865" s="44">
        <f t="shared" si="91"/>
        <v>191999.38669441396</v>
      </c>
    </row>
    <row r="5866" spans="1:11" s="43" customFormat="1" ht="19.7" customHeight="1" x14ac:dyDescent="0.25">
      <c r="A5866" s="43" t="s">
        <v>175</v>
      </c>
      <c r="B5866" s="1" t="s">
        <v>292</v>
      </c>
      <c r="C5866" s="1" t="s">
        <v>283</v>
      </c>
      <c r="D5866" s="1" t="s">
        <v>282</v>
      </c>
      <c r="E5866" s="45" t="str">
        <f>VLOOKUP(C5866,PROCV!E$50:G$126,3,0)</f>
        <v>Editorial</v>
      </c>
      <c r="F5866" s="1" t="s">
        <v>416</v>
      </c>
      <c r="G5866" s="1" t="s">
        <v>236</v>
      </c>
      <c r="H5866" s="1">
        <v>2013</v>
      </c>
      <c r="I5866" s="60">
        <f>VLOOKUP(H5866,PROCV!E$33:F$44,2,0)</f>
        <v>1.2885864878819728</v>
      </c>
      <c r="J5866" s="71">
        <v>31181</v>
      </c>
      <c r="K5866" s="44">
        <f t="shared" si="91"/>
        <v>40179.415278647793</v>
      </c>
    </row>
    <row r="5867" spans="1:11" s="43" customFormat="1" ht="19.7" customHeight="1" x14ac:dyDescent="0.25">
      <c r="A5867" s="43" t="s">
        <v>175</v>
      </c>
      <c r="B5867" s="1" t="s">
        <v>292</v>
      </c>
      <c r="C5867" s="1" t="s">
        <v>283</v>
      </c>
      <c r="D5867" s="1" t="s">
        <v>282</v>
      </c>
      <c r="E5867" s="45" t="str">
        <f>VLOOKUP(C5867,PROCV!E$50:G$126,3,0)</f>
        <v>Editorial</v>
      </c>
      <c r="F5867" s="1" t="s">
        <v>416</v>
      </c>
      <c r="G5867" s="1" t="s">
        <v>236</v>
      </c>
      <c r="H5867" s="1">
        <v>2013</v>
      </c>
      <c r="I5867" s="60">
        <f>VLOOKUP(H5867,PROCV!E$33:F$44,2,0)</f>
        <v>1.2885864878819728</v>
      </c>
      <c r="J5867" s="71">
        <v>27039</v>
      </c>
      <c r="K5867" s="44">
        <f t="shared" si="91"/>
        <v>34842.090045840661</v>
      </c>
    </row>
    <row r="5868" spans="1:11" s="43" customFormat="1" ht="19.7" customHeight="1" x14ac:dyDescent="0.25">
      <c r="A5868" s="43" t="s">
        <v>175</v>
      </c>
      <c r="B5868" s="1" t="s">
        <v>292</v>
      </c>
      <c r="C5868" s="1" t="s">
        <v>281</v>
      </c>
      <c r="D5868" s="1" t="s">
        <v>280</v>
      </c>
      <c r="E5868" s="45" t="str">
        <f>VLOOKUP(C5868,PROCV!E$50:G$126,3,0)</f>
        <v>Música</v>
      </c>
      <c r="F5868" s="1" t="s">
        <v>416</v>
      </c>
      <c r="G5868" s="1" t="s">
        <v>236</v>
      </c>
      <c r="H5868" s="1">
        <v>2013</v>
      </c>
      <c r="I5868" s="60">
        <f>VLOOKUP(H5868,PROCV!E$33:F$44,2,0)</f>
        <v>1.2885864878819728</v>
      </c>
      <c r="J5868" s="71">
        <v>88137</v>
      </c>
      <c r="K5868" s="44">
        <f t="shared" si="91"/>
        <v>113572.14728245344</v>
      </c>
    </row>
    <row r="5869" spans="1:11" s="43" customFormat="1" ht="19.7" customHeight="1" x14ac:dyDescent="0.25">
      <c r="A5869" s="43" t="s">
        <v>175</v>
      </c>
      <c r="B5869" s="1" t="s">
        <v>292</v>
      </c>
      <c r="C5869" s="1" t="s">
        <v>281</v>
      </c>
      <c r="D5869" s="1" t="s">
        <v>280</v>
      </c>
      <c r="E5869" s="45" t="str">
        <f>VLOOKUP(C5869,PROCV!E$50:G$126,3,0)</f>
        <v>Música</v>
      </c>
      <c r="F5869" s="1" t="s">
        <v>416</v>
      </c>
      <c r="G5869" s="1" t="s">
        <v>236</v>
      </c>
      <c r="H5869" s="1">
        <v>2013</v>
      </c>
      <c r="I5869" s="60">
        <f>VLOOKUP(H5869,PROCV!E$33:F$44,2,0)</f>
        <v>1.2885864878819728</v>
      </c>
      <c r="J5869" s="71">
        <v>26664</v>
      </c>
      <c r="K5869" s="44">
        <f t="shared" si="91"/>
        <v>34358.870112884921</v>
      </c>
    </row>
    <row r="5870" spans="1:11" s="43" customFormat="1" ht="19.7" customHeight="1" x14ac:dyDescent="0.25">
      <c r="A5870" s="43" t="s">
        <v>175</v>
      </c>
      <c r="B5870" s="1" t="s">
        <v>292</v>
      </c>
      <c r="C5870" s="1" t="s">
        <v>279</v>
      </c>
      <c r="D5870" s="1" t="s">
        <v>278</v>
      </c>
      <c r="E5870" s="45" t="str">
        <f>VLOOKUP(C5870,PROCV!E$50:G$126,3,0)</f>
        <v>Editorial</v>
      </c>
      <c r="F5870" s="1" t="s">
        <v>416</v>
      </c>
      <c r="G5870" s="1" t="s">
        <v>236</v>
      </c>
      <c r="H5870" s="1">
        <v>2013</v>
      </c>
      <c r="I5870" s="60">
        <f>VLOOKUP(H5870,PROCV!E$33:F$44,2,0)</f>
        <v>1.2885864878819728</v>
      </c>
      <c r="J5870" s="71">
        <v>5065</v>
      </c>
      <c r="K5870" s="44">
        <f t="shared" si="91"/>
        <v>6526.6905611221928</v>
      </c>
    </row>
    <row r="5871" spans="1:11" s="43" customFormat="1" ht="19.7" customHeight="1" x14ac:dyDescent="0.25">
      <c r="A5871" s="43" t="s">
        <v>175</v>
      </c>
      <c r="B5871" s="1" t="s">
        <v>292</v>
      </c>
      <c r="C5871" s="1" t="s">
        <v>279</v>
      </c>
      <c r="D5871" s="1" t="s">
        <v>278</v>
      </c>
      <c r="E5871" s="45" t="str">
        <f>VLOOKUP(C5871,PROCV!E$50:G$126,3,0)</f>
        <v>Editorial</v>
      </c>
      <c r="F5871" s="1" t="s">
        <v>416</v>
      </c>
      <c r="G5871" s="1" t="s">
        <v>236</v>
      </c>
      <c r="H5871" s="1">
        <v>2013</v>
      </c>
      <c r="I5871" s="60">
        <f>VLOOKUP(H5871,PROCV!E$33:F$44,2,0)</f>
        <v>1.2885864878819728</v>
      </c>
      <c r="J5871" s="71">
        <v>8594</v>
      </c>
      <c r="K5871" s="44">
        <f t="shared" si="91"/>
        <v>11074.112276857675</v>
      </c>
    </row>
    <row r="5872" spans="1:11" s="43" customFormat="1" ht="19.7" customHeight="1" x14ac:dyDescent="0.25">
      <c r="A5872" s="43" t="s">
        <v>175</v>
      </c>
      <c r="B5872" s="1" t="s">
        <v>292</v>
      </c>
      <c r="C5872" s="1" t="s">
        <v>275</v>
      </c>
      <c r="D5872" s="1" t="s">
        <v>274</v>
      </c>
      <c r="E5872" s="45" t="str">
        <f>VLOOKUP(C5872,PROCV!E$50:G$126,3,0)</f>
        <v>Editorial</v>
      </c>
      <c r="F5872" s="1" t="s">
        <v>416</v>
      </c>
      <c r="G5872" s="1" t="s">
        <v>236</v>
      </c>
      <c r="H5872" s="1">
        <v>2013</v>
      </c>
      <c r="I5872" s="60">
        <f>VLOOKUP(H5872,PROCV!E$33:F$44,2,0)</f>
        <v>1.2885864878819728</v>
      </c>
      <c r="J5872" s="71">
        <v>15757</v>
      </c>
      <c r="K5872" s="44">
        <f t="shared" si="91"/>
        <v>20304.257289556244</v>
      </c>
    </row>
    <row r="5873" spans="1:11" s="43" customFormat="1" ht="19.7" customHeight="1" x14ac:dyDescent="0.25">
      <c r="A5873" s="43" t="s">
        <v>175</v>
      </c>
      <c r="B5873" s="1" t="s">
        <v>292</v>
      </c>
      <c r="C5873" s="1" t="s">
        <v>273</v>
      </c>
      <c r="D5873" s="1" t="s">
        <v>272</v>
      </c>
      <c r="E5873" s="45" t="str">
        <f>VLOOKUP(C5873,PROCV!E$50:G$126,3,0)</f>
        <v>Editorial</v>
      </c>
      <c r="F5873" s="1" t="s">
        <v>416</v>
      </c>
      <c r="G5873" s="1" t="s">
        <v>236</v>
      </c>
      <c r="H5873" s="1">
        <v>2013</v>
      </c>
      <c r="I5873" s="60">
        <f>VLOOKUP(H5873,PROCV!E$33:F$44,2,0)</f>
        <v>1.2885864878819728</v>
      </c>
      <c r="J5873" s="71">
        <v>91269</v>
      </c>
      <c r="K5873" s="44">
        <f t="shared" si="91"/>
        <v>117608.00016249978</v>
      </c>
    </row>
    <row r="5874" spans="1:11" s="43" customFormat="1" ht="19.7" customHeight="1" x14ac:dyDescent="0.25">
      <c r="A5874" s="43" t="s">
        <v>175</v>
      </c>
      <c r="B5874" s="1" t="s">
        <v>292</v>
      </c>
      <c r="C5874" s="1" t="s">
        <v>269</v>
      </c>
      <c r="D5874" s="1" t="s">
        <v>268</v>
      </c>
      <c r="E5874" s="45" t="str">
        <f>VLOOKUP(C5874,PROCV!E$50:G$126,3,0)</f>
        <v>NA</v>
      </c>
      <c r="F5874" s="1" t="s">
        <v>416</v>
      </c>
      <c r="G5874" s="1" t="s">
        <v>236</v>
      </c>
      <c r="H5874" s="1">
        <v>2013</v>
      </c>
      <c r="I5874" s="60">
        <f>VLOOKUP(H5874,PROCV!E$33:F$44,2,0)</f>
        <v>1.2885864878819728</v>
      </c>
      <c r="J5874" s="71">
        <v>7552</v>
      </c>
      <c r="K5874" s="44">
        <f t="shared" si="91"/>
        <v>9731.4051564846595</v>
      </c>
    </row>
    <row r="5875" spans="1:11" s="43" customFormat="1" ht="19.7" customHeight="1" x14ac:dyDescent="0.25">
      <c r="A5875" s="43" t="s">
        <v>175</v>
      </c>
      <c r="B5875" s="1" t="s">
        <v>292</v>
      </c>
      <c r="C5875" s="1" t="s">
        <v>269</v>
      </c>
      <c r="D5875" s="1" t="s">
        <v>268</v>
      </c>
      <c r="E5875" s="45" t="str">
        <f>VLOOKUP(C5875,PROCV!E$50:G$126,3,0)</f>
        <v>NA</v>
      </c>
      <c r="F5875" s="1" t="s">
        <v>416</v>
      </c>
      <c r="G5875" s="1" t="s">
        <v>236</v>
      </c>
      <c r="H5875" s="1">
        <v>2013</v>
      </c>
      <c r="I5875" s="60">
        <f>VLOOKUP(H5875,PROCV!E$33:F$44,2,0)</f>
        <v>1.2885864878819728</v>
      </c>
      <c r="J5875" s="71">
        <v>149160</v>
      </c>
      <c r="K5875" s="44">
        <f t="shared" si="91"/>
        <v>192205.56053247506</v>
      </c>
    </row>
    <row r="5876" spans="1:11" s="43" customFormat="1" ht="19.7" customHeight="1" x14ac:dyDescent="0.25">
      <c r="A5876" s="43" t="s">
        <v>175</v>
      </c>
      <c r="B5876" s="1" t="s">
        <v>292</v>
      </c>
      <c r="C5876" s="1" t="s">
        <v>328</v>
      </c>
      <c r="D5876" s="1" t="s">
        <v>327</v>
      </c>
      <c r="E5876" s="45" t="str">
        <f>VLOOKUP(C5876,PROCV!E$50:G$126,3,0)</f>
        <v>Audiovisual</v>
      </c>
      <c r="F5876" s="1" t="s">
        <v>416</v>
      </c>
      <c r="G5876" s="1" t="s">
        <v>236</v>
      </c>
      <c r="H5876" s="1">
        <v>2013</v>
      </c>
      <c r="I5876" s="60">
        <f>VLOOKUP(H5876,PROCV!E$33:F$44,2,0)</f>
        <v>1.2885864878819728</v>
      </c>
      <c r="J5876" s="71">
        <v>34567</v>
      </c>
      <c r="K5876" s="44">
        <f t="shared" si="91"/>
        <v>44542.569126616152</v>
      </c>
    </row>
    <row r="5877" spans="1:11" s="43" customFormat="1" ht="19.7" customHeight="1" x14ac:dyDescent="0.25">
      <c r="A5877" s="43" t="s">
        <v>175</v>
      </c>
      <c r="B5877" s="1" t="s">
        <v>292</v>
      </c>
      <c r="C5877" s="1" t="s">
        <v>264</v>
      </c>
      <c r="D5877" s="1" t="s">
        <v>263</v>
      </c>
      <c r="E5877" s="45" t="str">
        <f>VLOOKUP(C5877,PROCV!E$50:G$126,3,0)</f>
        <v>Audiovisual</v>
      </c>
      <c r="F5877" s="1" t="s">
        <v>416</v>
      </c>
      <c r="G5877" s="1" t="s">
        <v>265</v>
      </c>
      <c r="H5877" s="1">
        <v>2013</v>
      </c>
      <c r="I5877" s="60">
        <f>VLOOKUP(H5877,PROCV!E$33:F$44,2,0)</f>
        <v>1.2885864878819728</v>
      </c>
      <c r="J5877" s="71">
        <v>225000</v>
      </c>
      <c r="K5877" s="44">
        <f t="shared" si="91"/>
        <v>289931.95977344387</v>
      </c>
    </row>
    <row r="5878" spans="1:11" s="43" customFormat="1" ht="19.7" customHeight="1" x14ac:dyDescent="0.25">
      <c r="A5878" s="43" t="s">
        <v>175</v>
      </c>
      <c r="B5878" s="1" t="s">
        <v>292</v>
      </c>
      <c r="C5878" s="1" t="s">
        <v>264</v>
      </c>
      <c r="D5878" s="1" t="s">
        <v>263</v>
      </c>
      <c r="E5878" s="45" t="str">
        <f>VLOOKUP(C5878,PROCV!E$50:G$126,3,0)</f>
        <v>Audiovisual</v>
      </c>
      <c r="F5878" s="1" t="s">
        <v>416</v>
      </c>
      <c r="G5878" s="1" t="s">
        <v>265</v>
      </c>
      <c r="H5878" s="1">
        <v>2013</v>
      </c>
      <c r="I5878" s="60">
        <f>VLOOKUP(H5878,PROCV!E$33:F$44,2,0)</f>
        <v>1.2885864878819728</v>
      </c>
      <c r="J5878" s="71">
        <v>60000</v>
      </c>
      <c r="K5878" s="44">
        <f t="shared" si="91"/>
        <v>77315.189272918375</v>
      </c>
    </row>
    <row r="5879" spans="1:11" s="43" customFormat="1" ht="19.7" customHeight="1" x14ac:dyDescent="0.25">
      <c r="A5879" s="43" t="s">
        <v>175</v>
      </c>
      <c r="B5879" s="1" t="s">
        <v>292</v>
      </c>
      <c r="C5879" s="1" t="s">
        <v>264</v>
      </c>
      <c r="D5879" s="1" t="s">
        <v>263</v>
      </c>
      <c r="E5879" s="45" t="str">
        <f>VLOOKUP(C5879,PROCV!E$50:G$126,3,0)</f>
        <v>Audiovisual</v>
      </c>
      <c r="F5879" s="1" t="s">
        <v>416</v>
      </c>
      <c r="G5879" s="1" t="s">
        <v>236</v>
      </c>
      <c r="H5879" s="1">
        <v>2013</v>
      </c>
      <c r="I5879" s="60">
        <f>VLOOKUP(H5879,PROCV!E$33:F$44,2,0)</f>
        <v>1.2885864878819728</v>
      </c>
      <c r="J5879" s="71">
        <v>11944</v>
      </c>
      <c r="K5879" s="44">
        <f t="shared" si="91"/>
        <v>15390.877011262284</v>
      </c>
    </row>
    <row r="5880" spans="1:11" s="43" customFormat="1" ht="19.7" customHeight="1" x14ac:dyDescent="0.25">
      <c r="A5880" s="43" t="s">
        <v>175</v>
      </c>
      <c r="B5880" s="1" t="s">
        <v>292</v>
      </c>
      <c r="C5880" s="1" t="s">
        <v>252</v>
      </c>
      <c r="D5880" s="1" t="s">
        <v>251</v>
      </c>
      <c r="E5880" s="45" t="str">
        <f>VLOOKUP(C5880,PROCV!E$50:G$126,3,0)</f>
        <v>Audiovisual</v>
      </c>
      <c r="F5880" s="1" t="s">
        <v>416</v>
      </c>
      <c r="G5880" s="1" t="s">
        <v>236</v>
      </c>
      <c r="H5880" s="1">
        <v>2013</v>
      </c>
      <c r="I5880" s="60">
        <f>VLOOKUP(H5880,PROCV!E$33:F$44,2,0)</f>
        <v>1.2885864878819728</v>
      </c>
      <c r="J5880" s="71">
        <v>19800</v>
      </c>
      <c r="K5880" s="44">
        <f t="shared" si="91"/>
        <v>25514.012460063062</v>
      </c>
    </row>
    <row r="5881" spans="1:11" s="43" customFormat="1" ht="19.7" customHeight="1" x14ac:dyDescent="0.25">
      <c r="A5881" s="43" t="s">
        <v>175</v>
      </c>
      <c r="B5881" s="1" t="s">
        <v>292</v>
      </c>
      <c r="C5881" s="1" t="s">
        <v>250</v>
      </c>
      <c r="D5881" s="1" t="s">
        <v>249</v>
      </c>
      <c r="E5881" s="45" t="str">
        <f>VLOOKUP(C5881,PROCV!E$50:G$126,3,0)</f>
        <v>Audiovisual</v>
      </c>
      <c r="F5881" s="1" t="s">
        <v>416</v>
      </c>
      <c r="G5881" s="1" t="s">
        <v>236</v>
      </c>
      <c r="H5881" s="1">
        <v>2013</v>
      </c>
      <c r="I5881" s="60">
        <f>VLOOKUP(H5881,PROCV!E$33:F$44,2,0)</f>
        <v>1.2885864878819728</v>
      </c>
      <c r="J5881" s="71">
        <v>38260</v>
      </c>
      <c r="K5881" s="44">
        <f t="shared" si="91"/>
        <v>49301.319026364283</v>
      </c>
    </row>
    <row r="5882" spans="1:11" s="43" customFormat="1" ht="19.7" customHeight="1" x14ac:dyDescent="0.25">
      <c r="A5882" s="43" t="s">
        <v>175</v>
      </c>
      <c r="B5882" s="1" t="s">
        <v>292</v>
      </c>
      <c r="C5882" s="1" t="s">
        <v>250</v>
      </c>
      <c r="D5882" s="1" t="s">
        <v>249</v>
      </c>
      <c r="E5882" s="45" t="str">
        <f>VLOOKUP(C5882,PROCV!E$50:G$126,3,0)</f>
        <v>Audiovisual</v>
      </c>
      <c r="F5882" s="1" t="s">
        <v>416</v>
      </c>
      <c r="G5882" s="1" t="s">
        <v>236</v>
      </c>
      <c r="H5882" s="1">
        <v>2013</v>
      </c>
      <c r="I5882" s="60">
        <f>VLOOKUP(H5882,PROCV!E$33:F$44,2,0)</f>
        <v>1.2885864878819728</v>
      </c>
      <c r="J5882" s="71">
        <v>215426</v>
      </c>
      <c r="K5882" s="44">
        <f t="shared" si="91"/>
        <v>277595.03273846186</v>
      </c>
    </row>
    <row r="5883" spans="1:11" s="43" customFormat="1" ht="19.7" customHeight="1" x14ac:dyDescent="0.25">
      <c r="A5883" s="43" t="s">
        <v>175</v>
      </c>
      <c r="B5883" s="1" t="s">
        <v>292</v>
      </c>
      <c r="C5883" s="1" t="s">
        <v>356</v>
      </c>
      <c r="D5883" s="1" t="s">
        <v>355</v>
      </c>
      <c r="E5883" s="45" t="str">
        <f>VLOOKUP(C5883,PROCV!E$50:G$126,3,0)</f>
        <v>Artes Cênicas e Espetáculos</v>
      </c>
      <c r="F5883" s="1" t="s">
        <v>415</v>
      </c>
      <c r="G5883" s="1" t="s">
        <v>265</v>
      </c>
      <c r="H5883" s="1">
        <v>2013</v>
      </c>
      <c r="I5883" s="60">
        <f>VLOOKUP(H5883,PROCV!E$33:F$44,2,0)</f>
        <v>1.2885864878819728</v>
      </c>
      <c r="J5883" s="71">
        <v>145039</v>
      </c>
      <c r="K5883" s="44">
        <f t="shared" si="91"/>
        <v>186895.29561591346</v>
      </c>
    </row>
    <row r="5884" spans="1:11" s="43" customFormat="1" ht="19.7" customHeight="1" x14ac:dyDescent="0.25">
      <c r="A5884" s="43" t="s">
        <v>175</v>
      </c>
      <c r="B5884" s="1" t="s">
        <v>292</v>
      </c>
      <c r="C5884" s="1" t="s">
        <v>246</v>
      </c>
      <c r="D5884" s="1" t="s">
        <v>245</v>
      </c>
      <c r="E5884" s="45" t="str">
        <f>VLOOKUP(C5884,PROCV!E$50:G$126,3,0)</f>
        <v>Artes Cênicas e Espetáculos</v>
      </c>
      <c r="F5884" s="1" t="s">
        <v>416</v>
      </c>
      <c r="G5884" s="1" t="s">
        <v>236</v>
      </c>
      <c r="H5884" s="1">
        <v>2013</v>
      </c>
      <c r="I5884" s="60">
        <f>VLOOKUP(H5884,PROCV!E$33:F$44,2,0)</f>
        <v>1.2885864878819728</v>
      </c>
      <c r="J5884" s="71">
        <v>84500</v>
      </c>
      <c r="K5884" s="44">
        <f t="shared" si="91"/>
        <v>108885.55822602671</v>
      </c>
    </row>
    <row r="5885" spans="1:11" s="43" customFormat="1" ht="19.7" customHeight="1" x14ac:dyDescent="0.25">
      <c r="A5885" s="43" t="s">
        <v>175</v>
      </c>
      <c r="B5885" s="1" t="s">
        <v>292</v>
      </c>
      <c r="C5885" s="1" t="s">
        <v>238</v>
      </c>
      <c r="D5885" s="1" t="s">
        <v>237</v>
      </c>
      <c r="E5885" s="45" t="str">
        <f>VLOOKUP(C5885,PROCV!E$50:G$126,3,0)</f>
        <v>Artes Cênicas e Espetáculos</v>
      </c>
      <c r="F5885" s="1" t="s">
        <v>416</v>
      </c>
      <c r="G5885" s="1" t="s">
        <v>236</v>
      </c>
      <c r="H5885" s="1">
        <v>2013</v>
      </c>
      <c r="I5885" s="60">
        <f>VLOOKUP(H5885,PROCV!E$33:F$44,2,0)</f>
        <v>1.2885864878819728</v>
      </c>
      <c r="J5885" s="71">
        <v>4872</v>
      </c>
      <c r="K5885" s="44">
        <f t="shared" si="91"/>
        <v>6277.9933689609716</v>
      </c>
    </row>
    <row r="5886" spans="1:11" s="43" customFormat="1" ht="19.7" customHeight="1" x14ac:dyDescent="0.25">
      <c r="A5886" s="43" t="s">
        <v>175</v>
      </c>
      <c r="B5886" s="1" t="s">
        <v>292</v>
      </c>
      <c r="C5886" s="1" t="s">
        <v>238</v>
      </c>
      <c r="D5886" s="1" t="s">
        <v>237</v>
      </c>
      <c r="E5886" s="45" t="str">
        <f>VLOOKUP(C5886,PROCV!E$50:G$126,3,0)</f>
        <v>Artes Cênicas e Espetáculos</v>
      </c>
      <c r="F5886" s="1" t="s">
        <v>416</v>
      </c>
      <c r="G5886" s="1" t="s">
        <v>236</v>
      </c>
      <c r="H5886" s="1">
        <v>2013</v>
      </c>
      <c r="I5886" s="60">
        <f>VLOOKUP(H5886,PROCV!E$33:F$44,2,0)</f>
        <v>1.2885864878819728</v>
      </c>
      <c r="J5886" s="71">
        <v>123150</v>
      </c>
      <c r="K5886" s="44">
        <f t="shared" si="91"/>
        <v>158689.42598266495</v>
      </c>
    </row>
    <row r="5887" spans="1:11" s="43" customFormat="1" ht="19.7" customHeight="1" x14ac:dyDescent="0.25">
      <c r="A5887" s="43" t="s">
        <v>175</v>
      </c>
      <c r="B5887" s="1" t="s">
        <v>292</v>
      </c>
      <c r="C5887" s="1" t="s">
        <v>238</v>
      </c>
      <c r="D5887" s="1" t="s">
        <v>237</v>
      </c>
      <c r="E5887" s="45" t="str">
        <f>VLOOKUP(C5887,PROCV!E$50:G$126,3,0)</f>
        <v>Artes Cênicas e Espetáculos</v>
      </c>
      <c r="F5887" s="1" t="s">
        <v>416</v>
      </c>
      <c r="G5887" s="1" t="s">
        <v>236</v>
      </c>
      <c r="H5887" s="1">
        <v>2013</v>
      </c>
      <c r="I5887" s="60">
        <f>VLOOKUP(H5887,PROCV!E$33:F$44,2,0)</f>
        <v>1.2885864878819728</v>
      </c>
      <c r="J5887" s="71">
        <v>118000</v>
      </c>
      <c r="K5887" s="44">
        <f t="shared" si="91"/>
        <v>152053.20557007278</v>
      </c>
    </row>
    <row r="5888" spans="1:11" s="43" customFormat="1" ht="19.7" customHeight="1" x14ac:dyDescent="0.25">
      <c r="A5888" s="43" t="s">
        <v>175</v>
      </c>
      <c r="B5888" s="1" t="s">
        <v>292</v>
      </c>
      <c r="C5888" s="1" t="s">
        <v>238</v>
      </c>
      <c r="D5888" s="1" t="s">
        <v>237</v>
      </c>
      <c r="E5888" s="45" t="str">
        <f>VLOOKUP(C5888,PROCV!E$50:G$126,3,0)</f>
        <v>Artes Cênicas e Espetáculos</v>
      </c>
      <c r="F5888" s="1" t="s">
        <v>416</v>
      </c>
      <c r="G5888" s="1" t="s">
        <v>236</v>
      </c>
      <c r="H5888" s="1">
        <v>2013</v>
      </c>
      <c r="I5888" s="60">
        <f>VLOOKUP(H5888,PROCV!E$33:F$44,2,0)</f>
        <v>1.2885864878819728</v>
      </c>
      <c r="J5888" s="71">
        <v>77963</v>
      </c>
      <c r="K5888" s="44">
        <f t="shared" si="91"/>
        <v>100462.06835474225</v>
      </c>
    </row>
    <row r="5889" spans="1:11" s="43" customFormat="1" ht="19.7" customHeight="1" x14ac:dyDescent="0.25">
      <c r="A5889" s="43" t="s">
        <v>175</v>
      </c>
      <c r="B5889" s="1" t="s">
        <v>292</v>
      </c>
      <c r="C5889" s="1" t="s">
        <v>238</v>
      </c>
      <c r="D5889" s="1" t="s">
        <v>237</v>
      </c>
      <c r="E5889" s="45" t="str">
        <f>VLOOKUP(C5889,PROCV!E$50:G$126,3,0)</f>
        <v>Artes Cênicas e Espetáculos</v>
      </c>
      <c r="F5889" s="1" t="s">
        <v>416</v>
      </c>
      <c r="G5889" s="1" t="s">
        <v>236</v>
      </c>
      <c r="H5889" s="1">
        <v>2013</v>
      </c>
      <c r="I5889" s="60">
        <f>VLOOKUP(H5889,PROCV!E$33:F$44,2,0)</f>
        <v>1.2885864878819728</v>
      </c>
      <c r="J5889" s="71">
        <v>88971</v>
      </c>
      <c r="K5889" s="44">
        <f t="shared" si="91"/>
        <v>114646.828413347</v>
      </c>
    </row>
    <row r="5890" spans="1:11" s="43" customFormat="1" ht="19.7" customHeight="1" x14ac:dyDescent="0.25">
      <c r="A5890" s="43" t="s">
        <v>175</v>
      </c>
      <c r="B5890" s="1" t="s">
        <v>292</v>
      </c>
      <c r="C5890" s="1" t="s">
        <v>241</v>
      </c>
      <c r="D5890" s="1" t="s">
        <v>240</v>
      </c>
      <c r="E5890" s="45" t="str">
        <f>VLOOKUP(C5890,PROCV!E$50:G$126,3,0)</f>
        <v>Artes Cênicas e Espetáculos</v>
      </c>
      <c r="F5890" s="1" t="s">
        <v>416</v>
      </c>
      <c r="G5890" s="1" t="s">
        <v>236</v>
      </c>
      <c r="H5890" s="1">
        <v>2013</v>
      </c>
      <c r="I5890" s="60">
        <f>VLOOKUP(H5890,PROCV!E$33:F$44,2,0)</f>
        <v>1.2885864878819728</v>
      </c>
      <c r="J5890" s="71">
        <v>100000</v>
      </c>
      <c r="K5890" s="44">
        <f t="shared" si="91"/>
        <v>128858.64878819729</v>
      </c>
    </row>
    <row r="5891" spans="1:11" s="43" customFormat="1" ht="19.7" customHeight="1" x14ac:dyDescent="0.25">
      <c r="A5891" s="43" t="s">
        <v>175</v>
      </c>
      <c r="B5891" s="1" t="s">
        <v>292</v>
      </c>
      <c r="C5891" s="1" t="s">
        <v>241</v>
      </c>
      <c r="D5891" s="1" t="s">
        <v>240</v>
      </c>
      <c r="E5891" s="45" t="str">
        <f>VLOOKUP(C5891,PROCV!E$50:G$126,3,0)</f>
        <v>Artes Cênicas e Espetáculos</v>
      </c>
      <c r="F5891" s="1" t="s">
        <v>416</v>
      </c>
      <c r="G5891" s="1" t="s">
        <v>236</v>
      </c>
      <c r="H5891" s="1">
        <v>2013</v>
      </c>
      <c r="I5891" s="60">
        <f>VLOOKUP(H5891,PROCV!E$33:F$44,2,0)</f>
        <v>1.2885864878819728</v>
      </c>
      <c r="J5891" s="71">
        <v>230000</v>
      </c>
      <c r="K5891" s="44">
        <f t="shared" ref="K5891:K5954" si="92">J5891*I5891</f>
        <v>296374.89221285377</v>
      </c>
    </row>
    <row r="5892" spans="1:11" s="43" customFormat="1" ht="19.7" customHeight="1" x14ac:dyDescent="0.25">
      <c r="A5892" s="43" t="s">
        <v>175</v>
      </c>
      <c r="B5892" s="1" t="s">
        <v>292</v>
      </c>
      <c r="C5892" s="1" t="s">
        <v>241</v>
      </c>
      <c r="D5892" s="1" t="s">
        <v>240</v>
      </c>
      <c r="E5892" s="45" t="str">
        <f>VLOOKUP(C5892,PROCV!E$50:G$126,3,0)</f>
        <v>Artes Cênicas e Espetáculos</v>
      </c>
      <c r="F5892" s="1" t="s">
        <v>416</v>
      </c>
      <c r="G5892" s="1" t="s">
        <v>236</v>
      </c>
      <c r="H5892" s="1">
        <v>2013</v>
      </c>
      <c r="I5892" s="60">
        <f>VLOOKUP(H5892,PROCV!E$33:F$44,2,0)</f>
        <v>1.2885864878819728</v>
      </c>
      <c r="J5892" s="71">
        <v>241500</v>
      </c>
      <c r="K5892" s="44">
        <f t="shared" si="92"/>
        <v>311193.63682349643</v>
      </c>
    </row>
    <row r="5893" spans="1:11" s="43" customFormat="1" ht="19.7" customHeight="1" x14ac:dyDescent="0.25">
      <c r="A5893" s="43" t="s">
        <v>175</v>
      </c>
      <c r="B5893" s="1" t="s">
        <v>292</v>
      </c>
      <c r="C5893" s="1" t="s">
        <v>241</v>
      </c>
      <c r="D5893" s="1" t="s">
        <v>240</v>
      </c>
      <c r="E5893" s="45" t="str">
        <f>VLOOKUP(C5893,PROCV!E$50:G$126,3,0)</f>
        <v>Artes Cênicas e Espetáculos</v>
      </c>
      <c r="F5893" s="1" t="s">
        <v>416</v>
      </c>
      <c r="G5893" s="1" t="s">
        <v>236</v>
      </c>
      <c r="H5893" s="1">
        <v>2013</v>
      </c>
      <c r="I5893" s="60">
        <f>VLOOKUP(H5893,PROCV!E$33:F$44,2,0)</f>
        <v>1.2885864878819728</v>
      </c>
      <c r="J5893" s="71">
        <v>7266</v>
      </c>
      <c r="K5893" s="44">
        <f t="shared" si="92"/>
        <v>9362.8694209504138</v>
      </c>
    </row>
    <row r="5894" spans="1:11" s="43" customFormat="1" ht="19.7" customHeight="1" x14ac:dyDescent="0.25">
      <c r="A5894" s="43" t="s">
        <v>175</v>
      </c>
      <c r="B5894" s="1" t="s">
        <v>292</v>
      </c>
      <c r="C5894" s="1" t="s">
        <v>348</v>
      </c>
      <c r="D5894" s="1" t="s">
        <v>347</v>
      </c>
      <c r="E5894" s="45" t="str">
        <f>VLOOKUP(C5894,PROCV!E$50:G$126,3,0)</f>
        <v>Patrimônio</v>
      </c>
      <c r="F5894" s="1" t="s">
        <v>415</v>
      </c>
      <c r="G5894" s="1" t="s">
        <v>265</v>
      </c>
      <c r="H5894" s="1">
        <v>2013</v>
      </c>
      <c r="I5894" s="60">
        <f>VLOOKUP(H5894,PROCV!E$33:F$44,2,0)</f>
        <v>1.2885864878819728</v>
      </c>
      <c r="J5894" s="71">
        <v>300000</v>
      </c>
      <c r="K5894" s="44">
        <f t="shared" si="92"/>
        <v>386575.94636459183</v>
      </c>
    </row>
    <row r="5895" spans="1:11" s="43" customFormat="1" ht="19.7" customHeight="1" x14ac:dyDescent="0.25">
      <c r="A5895" s="43" t="s">
        <v>175</v>
      </c>
      <c r="B5895" s="1" t="s">
        <v>292</v>
      </c>
      <c r="C5895" s="1" t="s">
        <v>318</v>
      </c>
      <c r="D5895" s="1" t="s">
        <v>317</v>
      </c>
      <c r="E5895" s="45" t="str">
        <f>VLOOKUP(C5895,PROCV!E$50:G$126,3,0)</f>
        <v>Patrimônio</v>
      </c>
      <c r="F5895" s="1" t="s">
        <v>415</v>
      </c>
      <c r="G5895" s="1" t="s">
        <v>265</v>
      </c>
      <c r="H5895" s="1">
        <v>2013</v>
      </c>
      <c r="I5895" s="60">
        <f>VLOOKUP(H5895,PROCV!E$33:F$44,2,0)</f>
        <v>1.2885864878819728</v>
      </c>
      <c r="J5895" s="71">
        <v>800000</v>
      </c>
      <c r="K5895" s="44">
        <f t="shared" si="92"/>
        <v>1030869.1903055783</v>
      </c>
    </row>
    <row r="5896" spans="1:11" s="43" customFormat="1" ht="19.7" customHeight="1" x14ac:dyDescent="0.25">
      <c r="A5896" s="43" t="s">
        <v>161</v>
      </c>
      <c r="B5896" s="1" t="s">
        <v>292</v>
      </c>
      <c r="C5896" s="1" t="s">
        <v>309</v>
      </c>
      <c r="D5896" s="1" t="s">
        <v>308</v>
      </c>
      <c r="E5896" s="45" t="str">
        <f>VLOOKUP(C5896,PROCV!E$50:G$126,3,0)</f>
        <v>NA</v>
      </c>
      <c r="F5896" s="1" t="s">
        <v>416</v>
      </c>
      <c r="G5896" s="1" t="s">
        <v>236</v>
      </c>
      <c r="H5896" s="1">
        <v>2013</v>
      </c>
      <c r="I5896" s="60">
        <f>VLOOKUP(H5896,PROCV!E$33:F$44,2,0)</f>
        <v>1.2885864878819728</v>
      </c>
      <c r="J5896" s="71">
        <v>3182</v>
      </c>
      <c r="K5896" s="44">
        <f t="shared" si="92"/>
        <v>4100.2822044404375</v>
      </c>
    </row>
    <row r="5897" spans="1:11" s="43" customFormat="1" ht="19.7" customHeight="1" x14ac:dyDescent="0.25">
      <c r="A5897" s="43" t="s">
        <v>161</v>
      </c>
      <c r="B5897" s="1" t="s">
        <v>292</v>
      </c>
      <c r="C5897" s="1" t="s">
        <v>291</v>
      </c>
      <c r="D5897" s="1" t="s">
        <v>290</v>
      </c>
      <c r="E5897" s="45" t="str">
        <f>VLOOKUP(C5897,PROCV!E$50:G$126,3,0)</f>
        <v>NA</v>
      </c>
      <c r="F5897" s="1" t="s">
        <v>416</v>
      </c>
      <c r="G5897" s="1" t="s">
        <v>236</v>
      </c>
      <c r="H5897" s="1">
        <v>2013</v>
      </c>
      <c r="I5897" s="60">
        <f>VLOOKUP(H5897,PROCV!E$33:F$44,2,0)</f>
        <v>1.2885864878819728</v>
      </c>
      <c r="J5897" s="71">
        <v>24067</v>
      </c>
      <c r="K5897" s="44">
        <f t="shared" si="92"/>
        <v>31012.411003855439</v>
      </c>
    </row>
    <row r="5898" spans="1:11" s="43" customFormat="1" ht="19.7" customHeight="1" x14ac:dyDescent="0.25">
      <c r="A5898" s="43" t="s">
        <v>161</v>
      </c>
      <c r="B5898" s="1" t="s">
        <v>292</v>
      </c>
      <c r="C5898" s="1" t="s">
        <v>291</v>
      </c>
      <c r="D5898" s="1" t="s">
        <v>290</v>
      </c>
      <c r="E5898" s="45" t="str">
        <f>VLOOKUP(C5898,PROCV!E$50:G$126,3,0)</f>
        <v>NA</v>
      </c>
      <c r="F5898" s="1" t="s">
        <v>416</v>
      </c>
      <c r="G5898" s="1" t="s">
        <v>236</v>
      </c>
      <c r="H5898" s="1">
        <v>2013</v>
      </c>
      <c r="I5898" s="60">
        <f>VLOOKUP(H5898,PROCV!E$33:F$44,2,0)</f>
        <v>1.2885864878819728</v>
      </c>
      <c r="J5898" s="71">
        <v>43895</v>
      </c>
      <c r="K5898" s="44">
        <f t="shared" si="92"/>
        <v>56562.503885579201</v>
      </c>
    </row>
    <row r="5899" spans="1:11" s="43" customFormat="1" ht="19.7" customHeight="1" x14ac:dyDescent="0.25">
      <c r="A5899" s="43" t="s">
        <v>161</v>
      </c>
      <c r="B5899" s="1" t="s">
        <v>292</v>
      </c>
      <c r="C5899" s="1" t="s">
        <v>291</v>
      </c>
      <c r="D5899" s="1" t="s">
        <v>290</v>
      </c>
      <c r="E5899" s="45" t="str">
        <f>VLOOKUP(C5899,PROCV!E$50:G$126,3,0)</f>
        <v>NA</v>
      </c>
      <c r="F5899" s="1" t="s">
        <v>416</v>
      </c>
      <c r="G5899" s="1" t="s">
        <v>236</v>
      </c>
      <c r="H5899" s="1">
        <v>2013</v>
      </c>
      <c r="I5899" s="60">
        <f>VLOOKUP(H5899,PROCV!E$33:F$44,2,0)</f>
        <v>1.2885864878819728</v>
      </c>
      <c r="J5899" s="71">
        <v>277682</v>
      </c>
      <c r="K5899" s="44">
        <f t="shared" si="92"/>
        <v>357817.273128042</v>
      </c>
    </row>
    <row r="5900" spans="1:11" s="43" customFormat="1" ht="19.7" customHeight="1" x14ac:dyDescent="0.25">
      <c r="A5900" s="43" t="s">
        <v>161</v>
      </c>
      <c r="B5900" s="1" t="s">
        <v>292</v>
      </c>
      <c r="C5900" s="1" t="s">
        <v>289</v>
      </c>
      <c r="D5900" s="1" t="s">
        <v>288</v>
      </c>
      <c r="E5900" s="45" t="str">
        <f>VLOOKUP(C5900,PROCV!E$50:G$126,3,0)</f>
        <v>Editorial</v>
      </c>
      <c r="F5900" s="1" t="s">
        <v>416</v>
      </c>
      <c r="G5900" s="1" t="s">
        <v>236</v>
      </c>
      <c r="H5900" s="1">
        <v>2013</v>
      </c>
      <c r="I5900" s="60">
        <f>VLOOKUP(H5900,PROCV!E$33:F$44,2,0)</f>
        <v>1.2885864878819728</v>
      </c>
      <c r="J5900" s="71">
        <v>285000</v>
      </c>
      <c r="K5900" s="44">
        <f t="shared" si="92"/>
        <v>367247.14904636226</v>
      </c>
    </row>
    <row r="5901" spans="1:11" s="43" customFormat="1" ht="19.7" customHeight="1" x14ac:dyDescent="0.25">
      <c r="A5901" s="43" t="s">
        <v>161</v>
      </c>
      <c r="B5901" s="1" t="s">
        <v>292</v>
      </c>
      <c r="C5901" s="1" t="s">
        <v>289</v>
      </c>
      <c r="D5901" s="1" t="s">
        <v>288</v>
      </c>
      <c r="E5901" s="45" t="str">
        <f>VLOOKUP(C5901,PROCV!E$50:G$126,3,0)</f>
        <v>Editorial</v>
      </c>
      <c r="F5901" s="1" t="s">
        <v>416</v>
      </c>
      <c r="G5901" s="1" t="s">
        <v>236</v>
      </c>
      <c r="H5901" s="1">
        <v>2013</v>
      </c>
      <c r="I5901" s="60">
        <f>VLOOKUP(H5901,PROCV!E$33:F$44,2,0)</f>
        <v>1.2885864878819728</v>
      </c>
      <c r="J5901" s="71">
        <v>127571</v>
      </c>
      <c r="K5901" s="44">
        <f t="shared" si="92"/>
        <v>164386.26684559116</v>
      </c>
    </row>
    <row r="5902" spans="1:11" s="43" customFormat="1" ht="19.7" customHeight="1" x14ac:dyDescent="0.25">
      <c r="A5902" s="43" t="s">
        <v>161</v>
      </c>
      <c r="B5902" s="1" t="s">
        <v>292</v>
      </c>
      <c r="C5902" s="1" t="s">
        <v>287</v>
      </c>
      <c r="D5902" s="1" t="s">
        <v>286</v>
      </c>
      <c r="E5902" s="45" t="str">
        <f>VLOOKUP(C5902,PROCV!E$50:G$126,3,0)</f>
        <v>Música</v>
      </c>
      <c r="F5902" s="1" t="s">
        <v>416</v>
      </c>
      <c r="G5902" s="1" t="s">
        <v>236</v>
      </c>
      <c r="H5902" s="1">
        <v>2013</v>
      </c>
      <c r="I5902" s="60">
        <f>VLOOKUP(H5902,PROCV!E$33:F$44,2,0)</f>
        <v>1.2885864878819728</v>
      </c>
      <c r="J5902" s="71">
        <v>63000</v>
      </c>
      <c r="K5902" s="44">
        <f t="shared" si="92"/>
        <v>81180.948736564285</v>
      </c>
    </row>
    <row r="5903" spans="1:11" s="43" customFormat="1" ht="19.7" customHeight="1" x14ac:dyDescent="0.25">
      <c r="A5903" s="43" t="s">
        <v>161</v>
      </c>
      <c r="B5903" s="1" t="s">
        <v>292</v>
      </c>
      <c r="C5903" s="1" t="s">
        <v>287</v>
      </c>
      <c r="D5903" s="1" t="s">
        <v>286</v>
      </c>
      <c r="E5903" s="45" t="str">
        <f>VLOOKUP(C5903,PROCV!E$50:G$126,3,0)</f>
        <v>Música</v>
      </c>
      <c r="F5903" s="1" t="s">
        <v>416</v>
      </c>
      <c r="G5903" s="1" t="s">
        <v>236</v>
      </c>
      <c r="H5903" s="1">
        <v>2013</v>
      </c>
      <c r="I5903" s="60">
        <f>VLOOKUP(H5903,PROCV!E$33:F$44,2,0)</f>
        <v>1.2885864878819728</v>
      </c>
      <c r="J5903" s="71">
        <v>233000</v>
      </c>
      <c r="K5903" s="44">
        <f t="shared" si="92"/>
        <v>300240.65167649969</v>
      </c>
    </row>
    <row r="5904" spans="1:11" s="43" customFormat="1" ht="19.7" customHeight="1" x14ac:dyDescent="0.25">
      <c r="A5904" s="43" t="s">
        <v>161</v>
      </c>
      <c r="B5904" s="1" t="s">
        <v>292</v>
      </c>
      <c r="C5904" s="1" t="s">
        <v>287</v>
      </c>
      <c r="D5904" s="1" t="s">
        <v>286</v>
      </c>
      <c r="E5904" s="45" t="str">
        <f>VLOOKUP(C5904,PROCV!E$50:G$126,3,0)</f>
        <v>Música</v>
      </c>
      <c r="F5904" s="1" t="s">
        <v>416</v>
      </c>
      <c r="G5904" s="1" t="s">
        <v>236</v>
      </c>
      <c r="H5904" s="1">
        <v>2013</v>
      </c>
      <c r="I5904" s="60">
        <f>VLOOKUP(H5904,PROCV!E$33:F$44,2,0)</f>
        <v>1.2885864878819728</v>
      </c>
      <c r="J5904" s="71">
        <v>46071</v>
      </c>
      <c r="K5904" s="44">
        <f t="shared" si="92"/>
        <v>59366.46808321037</v>
      </c>
    </row>
    <row r="5905" spans="1:11" s="43" customFormat="1" ht="19.7" customHeight="1" x14ac:dyDescent="0.25">
      <c r="A5905" s="43" t="s">
        <v>161</v>
      </c>
      <c r="B5905" s="1" t="s">
        <v>292</v>
      </c>
      <c r="C5905" s="1" t="s">
        <v>285</v>
      </c>
      <c r="D5905" s="1" t="s">
        <v>284</v>
      </c>
      <c r="E5905" s="45" t="str">
        <f>VLOOKUP(C5905,PROCV!E$50:G$126,3,0)</f>
        <v>Editorial</v>
      </c>
      <c r="F5905" s="1" t="s">
        <v>416</v>
      </c>
      <c r="G5905" s="1" t="s">
        <v>236</v>
      </c>
      <c r="H5905" s="1">
        <v>2013</v>
      </c>
      <c r="I5905" s="60">
        <f>VLOOKUP(H5905,PROCV!E$33:F$44,2,0)</f>
        <v>1.2885864878819728</v>
      </c>
      <c r="J5905" s="71">
        <v>11702</v>
      </c>
      <c r="K5905" s="44">
        <f t="shared" si="92"/>
        <v>15079.039081194845</v>
      </c>
    </row>
    <row r="5906" spans="1:11" s="43" customFormat="1" ht="19.7" customHeight="1" x14ac:dyDescent="0.25">
      <c r="A5906" s="43" t="s">
        <v>161</v>
      </c>
      <c r="B5906" s="1" t="s">
        <v>292</v>
      </c>
      <c r="C5906" s="1" t="s">
        <v>285</v>
      </c>
      <c r="D5906" s="1" t="s">
        <v>284</v>
      </c>
      <c r="E5906" s="45" t="str">
        <f>VLOOKUP(C5906,PROCV!E$50:G$126,3,0)</f>
        <v>Editorial</v>
      </c>
      <c r="F5906" s="1" t="s">
        <v>416</v>
      </c>
      <c r="G5906" s="1" t="s">
        <v>236</v>
      </c>
      <c r="H5906" s="1">
        <v>2013</v>
      </c>
      <c r="I5906" s="60">
        <f>VLOOKUP(H5906,PROCV!E$33:F$44,2,0)</f>
        <v>1.2885864878819728</v>
      </c>
      <c r="J5906" s="71">
        <v>98445</v>
      </c>
      <c r="K5906" s="44">
        <f t="shared" si="92"/>
        <v>126854.89679954082</v>
      </c>
    </row>
    <row r="5907" spans="1:11" s="43" customFormat="1" ht="19.7" customHeight="1" x14ac:dyDescent="0.25">
      <c r="A5907" s="43" t="s">
        <v>161</v>
      </c>
      <c r="B5907" s="1" t="s">
        <v>292</v>
      </c>
      <c r="C5907" s="1" t="s">
        <v>285</v>
      </c>
      <c r="D5907" s="1" t="s">
        <v>284</v>
      </c>
      <c r="E5907" s="45" t="str">
        <f>VLOOKUP(C5907,PROCV!E$50:G$126,3,0)</f>
        <v>Editorial</v>
      </c>
      <c r="F5907" s="1" t="s">
        <v>416</v>
      </c>
      <c r="G5907" s="1" t="s">
        <v>236</v>
      </c>
      <c r="H5907" s="1">
        <v>2013</v>
      </c>
      <c r="I5907" s="60">
        <f>VLOOKUP(H5907,PROCV!E$33:F$44,2,0)</f>
        <v>1.2885864878819728</v>
      </c>
      <c r="J5907" s="71">
        <v>114073</v>
      </c>
      <c r="K5907" s="44">
        <f t="shared" si="92"/>
        <v>146992.92643216028</v>
      </c>
    </row>
    <row r="5908" spans="1:11" s="43" customFormat="1" ht="19.7" customHeight="1" x14ac:dyDescent="0.25">
      <c r="A5908" s="43" t="s">
        <v>161</v>
      </c>
      <c r="B5908" s="1" t="s">
        <v>292</v>
      </c>
      <c r="C5908" s="1" t="s">
        <v>283</v>
      </c>
      <c r="D5908" s="1" t="s">
        <v>282</v>
      </c>
      <c r="E5908" s="45" t="str">
        <f>VLOOKUP(C5908,PROCV!E$50:G$126,3,0)</f>
        <v>Editorial</v>
      </c>
      <c r="F5908" s="1" t="s">
        <v>416</v>
      </c>
      <c r="G5908" s="1" t="s">
        <v>236</v>
      </c>
      <c r="H5908" s="1">
        <v>2013</v>
      </c>
      <c r="I5908" s="60">
        <f>VLOOKUP(H5908,PROCV!E$33:F$44,2,0)</f>
        <v>1.2885864878819728</v>
      </c>
      <c r="J5908" s="71">
        <v>13550</v>
      </c>
      <c r="K5908" s="44">
        <f t="shared" si="92"/>
        <v>17460.34691080073</v>
      </c>
    </row>
    <row r="5909" spans="1:11" s="43" customFormat="1" ht="19.7" customHeight="1" x14ac:dyDescent="0.25">
      <c r="A5909" s="43" t="s">
        <v>161</v>
      </c>
      <c r="B5909" s="1" t="s">
        <v>292</v>
      </c>
      <c r="C5909" s="1" t="s">
        <v>269</v>
      </c>
      <c r="D5909" s="1" t="s">
        <v>268</v>
      </c>
      <c r="E5909" s="45" t="str">
        <f>VLOOKUP(C5909,PROCV!E$50:G$126,3,0)</f>
        <v>NA</v>
      </c>
      <c r="F5909" s="1" t="s">
        <v>416</v>
      </c>
      <c r="G5909" s="1" t="s">
        <v>236</v>
      </c>
      <c r="H5909" s="1">
        <v>2013</v>
      </c>
      <c r="I5909" s="60">
        <f>VLOOKUP(H5909,PROCV!E$33:F$44,2,0)</f>
        <v>1.2885864878819728</v>
      </c>
      <c r="J5909" s="71">
        <v>79352</v>
      </c>
      <c r="K5909" s="44">
        <f t="shared" si="92"/>
        <v>102251.91498641031</v>
      </c>
    </row>
    <row r="5910" spans="1:11" s="43" customFormat="1" ht="19.7" customHeight="1" x14ac:dyDescent="0.25">
      <c r="A5910" s="43" t="s">
        <v>161</v>
      </c>
      <c r="B5910" s="1" t="s">
        <v>292</v>
      </c>
      <c r="C5910" s="1" t="s">
        <v>269</v>
      </c>
      <c r="D5910" s="1" t="s">
        <v>268</v>
      </c>
      <c r="E5910" s="45" t="str">
        <f>VLOOKUP(C5910,PROCV!E$50:G$126,3,0)</f>
        <v>NA</v>
      </c>
      <c r="F5910" s="1" t="s">
        <v>416</v>
      </c>
      <c r="G5910" s="1" t="s">
        <v>236</v>
      </c>
      <c r="H5910" s="1">
        <v>2013</v>
      </c>
      <c r="I5910" s="60">
        <f>VLOOKUP(H5910,PROCV!E$33:F$44,2,0)</f>
        <v>1.2885864878819728</v>
      </c>
      <c r="J5910" s="71">
        <v>34759</v>
      </c>
      <c r="K5910" s="44">
        <f t="shared" si="92"/>
        <v>44789.977732289495</v>
      </c>
    </row>
    <row r="5911" spans="1:11" s="43" customFormat="1" ht="19.7" customHeight="1" x14ac:dyDescent="0.25">
      <c r="A5911" s="43" t="s">
        <v>161</v>
      </c>
      <c r="B5911" s="1" t="s">
        <v>292</v>
      </c>
      <c r="C5911" s="1" t="s">
        <v>269</v>
      </c>
      <c r="D5911" s="1" t="s">
        <v>268</v>
      </c>
      <c r="E5911" s="45" t="str">
        <f>VLOOKUP(C5911,PROCV!E$50:G$126,3,0)</f>
        <v>NA</v>
      </c>
      <c r="F5911" s="1" t="s">
        <v>416</v>
      </c>
      <c r="G5911" s="1" t="s">
        <v>236</v>
      </c>
      <c r="H5911" s="1">
        <v>2013</v>
      </c>
      <c r="I5911" s="60">
        <f>VLOOKUP(H5911,PROCV!E$33:F$44,2,0)</f>
        <v>1.2885864878819728</v>
      </c>
      <c r="J5911" s="71">
        <v>411084</v>
      </c>
      <c r="K5911" s="44">
        <f t="shared" si="92"/>
        <v>529717.28778447292</v>
      </c>
    </row>
    <row r="5912" spans="1:11" s="43" customFormat="1" ht="19.7" customHeight="1" x14ac:dyDescent="0.25">
      <c r="A5912" s="43" t="s">
        <v>161</v>
      </c>
      <c r="B5912" s="1" t="s">
        <v>292</v>
      </c>
      <c r="C5912" s="1" t="s">
        <v>260</v>
      </c>
      <c r="D5912" s="1" t="s">
        <v>259</v>
      </c>
      <c r="E5912" s="45" t="str">
        <f>VLOOKUP(C5912,PROCV!E$50:G$126,3,0)</f>
        <v>Audiovisual</v>
      </c>
      <c r="F5912" s="1" t="s">
        <v>416</v>
      </c>
      <c r="G5912" s="1" t="s">
        <v>236</v>
      </c>
      <c r="H5912" s="1">
        <v>2013</v>
      </c>
      <c r="I5912" s="60">
        <f>VLOOKUP(H5912,PROCV!E$33:F$44,2,0)</f>
        <v>1.2885864878819728</v>
      </c>
      <c r="J5912" s="71">
        <v>3455</v>
      </c>
      <c r="K5912" s="44">
        <f t="shared" si="92"/>
        <v>4452.0663156322162</v>
      </c>
    </row>
    <row r="5913" spans="1:11" s="43" customFormat="1" ht="19.7" customHeight="1" x14ac:dyDescent="0.25">
      <c r="A5913" s="43" t="s">
        <v>161</v>
      </c>
      <c r="B5913" s="1" t="s">
        <v>292</v>
      </c>
      <c r="C5913" s="1" t="s">
        <v>260</v>
      </c>
      <c r="D5913" s="1" t="s">
        <v>259</v>
      </c>
      <c r="E5913" s="45" t="str">
        <f>VLOOKUP(C5913,PROCV!E$50:G$126,3,0)</f>
        <v>Audiovisual</v>
      </c>
      <c r="F5913" s="1" t="s">
        <v>416</v>
      </c>
      <c r="G5913" s="1" t="s">
        <v>236</v>
      </c>
      <c r="H5913" s="1">
        <v>2013</v>
      </c>
      <c r="I5913" s="60">
        <f>VLOOKUP(H5913,PROCV!E$33:F$44,2,0)</f>
        <v>1.2885864878819728</v>
      </c>
      <c r="J5913" s="71">
        <v>38886</v>
      </c>
      <c r="K5913" s="44">
        <f t="shared" si="92"/>
        <v>50107.974167778397</v>
      </c>
    </row>
    <row r="5914" spans="1:11" s="43" customFormat="1" ht="19.7" customHeight="1" x14ac:dyDescent="0.25">
      <c r="A5914" s="43" t="s">
        <v>161</v>
      </c>
      <c r="B5914" s="1" t="s">
        <v>292</v>
      </c>
      <c r="C5914" s="1" t="s">
        <v>250</v>
      </c>
      <c r="D5914" s="1" t="s">
        <v>249</v>
      </c>
      <c r="E5914" s="45" t="str">
        <f>VLOOKUP(C5914,PROCV!E$50:G$126,3,0)</f>
        <v>Audiovisual</v>
      </c>
      <c r="F5914" s="1" t="s">
        <v>416</v>
      </c>
      <c r="G5914" s="1" t="s">
        <v>236</v>
      </c>
      <c r="H5914" s="1">
        <v>2013</v>
      </c>
      <c r="I5914" s="60">
        <f>VLOOKUP(H5914,PROCV!E$33:F$44,2,0)</f>
        <v>1.2885864878819728</v>
      </c>
      <c r="J5914" s="71">
        <v>1792</v>
      </c>
      <c r="K5914" s="44">
        <f t="shared" si="92"/>
        <v>2309.1469862844951</v>
      </c>
    </row>
    <row r="5915" spans="1:11" s="43" customFormat="1" ht="19.7" customHeight="1" x14ac:dyDescent="0.25">
      <c r="A5915" s="43" t="s">
        <v>161</v>
      </c>
      <c r="B5915" s="1" t="s">
        <v>292</v>
      </c>
      <c r="C5915" s="1" t="s">
        <v>250</v>
      </c>
      <c r="D5915" s="1" t="s">
        <v>249</v>
      </c>
      <c r="E5915" s="45" t="str">
        <f>VLOOKUP(C5915,PROCV!E$50:G$126,3,0)</f>
        <v>Audiovisual</v>
      </c>
      <c r="F5915" s="1" t="s">
        <v>416</v>
      </c>
      <c r="G5915" s="1" t="s">
        <v>236</v>
      </c>
      <c r="H5915" s="1">
        <v>2013</v>
      </c>
      <c r="I5915" s="60">
        <f>VLOOKUP(H5915,PROCV!E$33:F$44,2,0)</f>
        <v>1.2885864878819728</v>
      </c>
      <c r="J5915" s="71">
        <v>33452</v>
      </c>
      <c r="K5915" s="44">
        <f t="shared" si="92"/>
        <v>43105.795192627753</v>
      </c>
    </row>
    <row r="5916" spans="1:11" s="43" customFormat="1" ht="19.7" customHeight="1" x14ac:dyDescent="0.25">
      <c r="A5916" s="43" t="s">
        <v>161</v>
      </c>
      <c r="B5916" s="1" t="s">
        <v>292</v>
      </c>
      <c r="C5916" s="1" t="s">
        <v>356</v>
      </c>
      <c r="D5916" s="1" t="s">
        <v>355</v>
      </c>
      <c r="E5916" s="45" t="str">
        <f>VLOOKUP(C5916,PROCV!E$50:G$126,3,0)</f>
        <v>Artes Cênicas e Espetáculos</v>
      </c>
      <c r="F5916" s="1" t="s">
        <v>415</v>
      </c>
      <c r="G5916" s="1" t="s">
        <v>265</v>
      </c>
      <c r="H5916" s="1">
        <v>2013</v>
      </c>
      <c r="I5916" s="60">
        <f>VLOOKUP(H5916,PROCV!E$33:F$44,2,0)</f>
        <v>1.2885864878819728</v>
      </c>
      <c r="J5916" s="71">
        <v>145039</v>
      </c>
      <c r="K5916" s="44">
        <f t="shared" si="92"/>
        <v>186895.29561591346</v>
      </c>
    </row>
    <row r="5917" spans="1:11" s="43" customFormat="1" ht="19.7" customHeight="1" x14ac:dyDescent="0.25">
      <c r="A5917" s="43" t="s">
        <v>161</v>
      </c>
      <c r="B5917" s="1" t="s">
        <v>292</v>
      </c>
      <c r="C5917" s="1" t="s">
        <v>332</v>
      </c>
      <c r="D5917" s="1" t="s">
        <v>331</v>
      </c>
      <c r="E5917" s="45" t="str">
        <f>VLOOKUP(C5917,PROCV!E$50:G$126,3,0)</f>
        <v>Artes Cênicas e Espetáculos</v>
      </c>
      <c r="F5917" s="1" t="s">
        <v>416</v>
      </c>
      <c r="G5917" s="1" t="s">
        <v>236</v>
      </c>
      <c r="H5917" s="1">
        <v>2013</v>
      </c>
      <c r="I5917" s="60">
        <f>VLOOKUP(H5917,PROCV!E$33:F$44,2,0)</f>
        <v>1.2885864878819728</v>
      </c>
      <c r="J5917" s="71">
        <v>511200</v>
      </c>
      <c r="K5917" s="44">
        <f t="shared" si="92"/>
        <v>658725.41260526446</v>
      </c>
    </row>
    <row r="5918" spans="1:11" s="43" customFormat="1" ht="19.7" customHeight="1" x14ac:dyDescent="0.25">
      <c r="A5918" s="43" t="s">
        <v>185</v>
      </c>
      <c r="B5918" s="1" t="s">
        <v>293</v>
      </c>
      <c r="C5918" s="1" t="s">
        <v>309</v>
      </c>
      <c r="D5918" s="1" t="s">
        <v>308</v>
      </c>
      <c r="E5918" s="45" t="str">
        <f>VLOOKUP(C5918,PROCV!E$50:G$126,3,0)</f>
        <v>NA</v>
      </c>
      <c r="F5918" s="1" t="s">
        <v>416</v>
      </c>
      <c r="G5918" s="1" t="s">
        <v>236</v>
      </c>
      <c r="H5918" s="1">
        <v>2013</v>
      </c>
      <c r="I5918" s="60">
        <f>VLOOKUP(H5918,PROCV!E$33:F$44,2,0)</f>
        <v>1.2885864878819728</v>
      </c>
      <c r="J5918" s="71">
        <v>65000</v>
      </c>
      <c r="K5918" s="44">
        <f t="shared" si="92"/>
        <v>83758.12171232824</v>
      </c>
    </row>
    <row r="5919" spans="1:11" s="43" customFormat="1" ht="19.7" customHeight="1" x14ac:dyDescent="0.25">
      <c r="A5919" s="43" t="s">
        <v>185</v>
      </c>
      <c r="B5919" s="1" t="s">
        <v>293</v>
      </c>
      <c r="C5919" s="1" t="s">
        <v>291</v>
      </c>
      <c r="D5919" s="1" t="s">
        <v>290</v>
      </c>
      <c r="E5919" s="45" t="str">
        <f>VLOOKUP(C5919,PROCV!E$50:G$126,3,0)</f>
        <v>NA</v>
      </c>
      <c r="F5919" s="1" t="s">
        <v>416</v>
      </c>
      <c r="G5919" s="1" t="s">
        <v>236</v>
      </c>
      <c r="H5919" s="1">
        <v>2013</v>
      </c>
      <c r="I5919" s="60">
        <f>VLOOKUP(H5919,PROCV!E$33:F$44,2,0)</f>
        <v>1.2885864878819728</v>
      </c>
      <c r="J5919" s="71">
        <v>51233</v>
      </c>
      <c r="K5919" s="44">
        <f t="shared" si="92"/>
        <v>66018.151533657117</v>
      </c>
    </row>
    <row r="5920" spans="1:11" s="43" customFormat="1" ht="19.7" customHeight="1" x14ac:dyDescent="0.25">
      <c r="A5920" s="43" t="s">
        <v>185</v>
      </c>
      <c r="B5920" s="1" t="s">
        <v>293</v>
      </c>
      <c r="C5920" s="1" t="s">
        <v>291</v>
      </c>
      <c r="D5920" s="1" t="s">
        <v>290</v>
      </c>
      <c r="E5920" s="45" t="str">
        <f>VLOOKUP(C5920,PROCV!E$50:G$126,3,0)</f>
        <v>NA</v>
      </c>
      <c r="F5920" s="1" t="s">
        <v>416</v>
      </c>
      <c r="G5920" s="1" t="s">
        <v>236</v>
      </c>
      <c r="H5920" s="1">
        <v>2013</v>
      </c>
      <c r="I5920" s="60">
        <f>VLOOKUP(H5920,PROCV!E$33:F$44,2,0)</f>
        <v>1.2885864878819728</v>
      </c>
      <c r="J5920" s="71">
        <v>1200000</v>
      </c>
      <c r="K5920" s="44">
        <f t="shared" si="92"/>
        <v>1546303.7854583673</v>
      </c>
    </row>
    <row r="5921" spans="1:11" s="43" customFormat="1" ht="19.7" customHeight="1" x14ac:dyDescent="0.25">
      <c r="A5921" s="43" t="s">
        <v>185</v>
      </c>
      <c r="B5921" s="1" t="s">
        <v>293</v>
      </c>
      <c r="C5921" s="1" t="s">
        <v>291</v>
      </c>
      <c r="D5921" s="1" t="s">
        <v>290</v>
      </c>
      <c r="E5921" s="45" t="str">
        <f>VLOOKUP(C5921,PROCV!E$50:G$126,3,0)</f>
        <v>NA</v>
      </c>
      <c r="F5921" s="1" t="s">
        <v>416</v>
      </c>
      <c r="G5921" s="1" t="s">
        <v>236</v>
      </c>
      <c r="H5921" s="1">
        <v>2013</v>
      </c>
      <c r="I5921" s="60">
        <f>VLOOKUP(H5921,PROCV!E$33:F$44,2,0)</f>
        <v>1.2885864878819728</v>
      </c>
      <c r="J5921" s="71">
        <v>17700</v>
      </c>
      <c r="K5921" s="44">
        <f t="shared" si="92"/>
        <v>22807.98083551092</v>
      </c>
    </row>
    <row r="5922" spans="1:11" s="43" customFormat="1" ht="19.7" customHeight="1" x14ac:dyDescent="0.25">
      <c r="A5922" s="43" t="s">
        <v>185</v>
      </c>
      <c r="B5922" s="1" t="s">
        <v>293</v>
      </c>
      <c r="C5922" s="1" t="s">
        <v>291</v>
      </c>
      <c r="D5922" s="1" t="s">
        <v>290</v>
      </c>
      <c r="E5922" s="45" t="str">
        <f>VLOOKUP(C5922,PROCV!E$50:G$126,3,0)</f>
        <v>NA</v>
      </c>
      <c r="F5922" s="1" t="s">
        <v>416</v>
      </c>
      <c r="G5922" s="1" t="s">
        <v>236</v>
      </c>
      <c r="H5922" s="1">
        <v>2013</v>
      </c>
      <c r="I5922" s="60">
        <f>VLOOKUP(H5922,PROCV!E$33:F$44,2,0)</f>
        <v>1.2885864878819728</v>
      </c>
      <c r="J5922" s="71">
        <v>175289</v>
      </c>
      <c r="K5922" s="44">
        <f t="shared" si="92"/>
        <v>225875.03687434315</v>
      </c>
    </row>
    <row r="5923" spans="1:11" s="43" customFormat="1" ht="19.7" customHeight="1" x14ac:dyDescent="0.25">
      <c r="A5923" s="43" t="s">
        <v>185</v>
      </c>
      <c r="B5923" s="1" t="s">
        <v>293</v>
      </c>
      <c r="C5923" s="1" t="s">
        <v>291</v>
      </c>
      <c r="D5923" s="1" t="s">
        <v>290</v>
      </c>
      <c r="E5923" s="45" t="str">
        <f>VLOOKUP(C5923,PROCV!E$50:G$126,3,0)</f>
        <v>NA</v>
      </c>
      <c r="F5923" s="1" t="s">
        <v>416</v>
      </c>
      <c r="G5923" s="1" t="s">
        <v>236</v>
      </c>
      <c r="H5923" s="1">
        <v>2013</v>
      </c>
      <c r="I5923" s="60">
        <f>VLOOKUP(H5923,PROCV!E$33:F$44,2,0)</f>
        <v>1.2885864878819728</v>
      </c>
      <c r="J5923" s="71">
        <v>1028581</v>
      </c>
      <c r="K5923" s="44">
        <f t="shared" si="92"/>
        <v>1325415.5782921275</v>
      </c>
    </row>
    <row r="5924" spans="1:11" s="43" customFormat="1" ht="19.7" customHeight="1" x14ac:dyDescent="0.25">
      <c r="A5924" s="43" t="s">
        <v>185</v>
      </c>
      <c r="B5924" s="1" t="s">
        <v>293</v>
      </c>
      <c r="C5924" s="1" t="s">
        <v>320</v>
      </c>
      <c r="D5924" s="1" t="s">
        <v>319</v>
      </c>
      <c r="E5924" s="45" t="str">
        <f>VLOOKUP(C5924,PROCV!E$50:G$126,3,0)</f>
        <v>Música</v>
      </c>
      <c r="F5924" s="1" t="s">
        <v>416</v>
      </c>
      <c r="G5924" s="1" t="s">
        <v>236</v>
      </c>
      <c r="H5924" s="1">
        <v>2013</v>
      </c>
      <c r="I5924" s="60">
        <f>VLOOKUP(H5924,PROCV!E$33:F$44,2,0)</f>
        <v>1.2885864878819728</v>
      </c>
      <c r="J5924" s="71">
        <v>8472</v>
      </c>
      <c r="K5924" s="44">
        <f t="shared" si="92"/>
        <v>10916.904725336073</v>
      </c>
    </row>
    <row r="5925" spans="1:11" s="43" customFormat="1" ht="19.7" customHeight="1" x14ac:dyDescent="0.25">
      <c r="A5925" s="43" t="s">
        <v>185</v>
      </c>
      <c r="B5925" s="1" t="s">
        <v>293</v>
      </c>
      <c r="C5925" s="1" t="s">
        <v>320</v>
      </c>
      <c r="D5925" s="1" t="s">
        <v>319</v>
      </c>
      <c r="E5925" s="45" t="str">
        <f>VLOOKUP(C5925,PROCV!E$50:G$126,3,0)</f>
        <v>Música</v>
      </c>
      <c r="F5925" s="1" t="s">
        <v>416</v>
      </c>
      <c r="G5925" s="1" t="s">
        <v>236</v>
      </c>
      <c r="H5925" s="1">
        <v>2013</v>
      </c>
      <c r="I5925" s="60">
        <f>VLOOKUP(H5925,PROCV!E$33:F$44,2,0)</f>
        <v>1.2885864878819728</v>
      </c>
      <c r="J5925" s="71">
        <v>188818</v>
      </c>
      <c r="K5925" s="44">
        <f t="shared" si="92"/>
        <v>243308.32346889834</v>
      </c>
    </row>
    <row r="5926" spans="1:11" s="43" customFormat="1" ht="19.7" customHeight="1" x14ac:dyDescent="0.25">
      <c r="A5926" s="43" t="s">
        <v>185</v>
      </c>
      <c r="B5926" s="1" t="s">
        <v>293</v>
      </c>
      <c r="C5926" s="1" t="s">
        <v>320</v>
      </c>
      <c r="D5926" s="1" t="s">
        <v>319</v>
      </c>
      <c r="E5926" s="45" t="str">
        <f>VLOOKUP(C5926,PROCV!E$50:G$126,3,0)</f>
        <v>Música</v>
      </c>
      <c r="F5926" s="1" t="s">
        <v>416</v>
      </c>
      <c r="G5926" s="1" t="s">
        <v>236</v>
      </c>
      <c r="H5926" s="1">
        <v>2013</v>
      </c>
      <c r="I5926" s="60">
        <f>VLOOKUP(H5926,PROCV!E$33:F$44,2,0)</f>
        <v>1.2885864878819728</v>
      </c>
      <c r="J5926" s="71">
        <v>14204</v>
      </c>
      <c r="K5926" s="44">
        <f t="shared" si="92"/>
        <v>18303.082473875544</v>
      </c>
    </row>
    <row r="5927" spans="1:11" s="43" customFormat="1" ht="19.7" customHeight="1" x14ac:dyDescent="0.25">
      <c r="A5927" s="43" t="s">
        <v>185</v>
      </c>
      <c r="B5927" s="1" t="s">
        <v>293</v>
      </c>
      <c r="C5927" s="1" t="s">
        <v>289</v>
      </c>
      <c r="D5927" s="1" t="s">
        <v>288</v>
      </c>
      <c r="E5927" s="45" t="str">
        <f>VLOOKUP(C5927,PROCV!E$50:G$126,3,0)</f>
        <v>Editorial</v>
      </c>
      <c r="F5927" s="1" t="s">
        <v>416</v>
      </c>
      <c r="G5927" s="1" t="s">
        <v>236</v>
      </c>
      <c r="H5927" s="1">
        <v>2013</v>
      </c>
      <c r="I5927" s="60">
        <f>VLOOKUP(H5927,PROCV!E$33:F$44,2,0)</f>
        <v>1.2885864878819728</v>
      </c>
      <c r="J5927" s="71">
        <v>19247</v>
      </c>
      <c r="K5927" s="44">
        <f t="shared" si="92"/>
        <v>24801.424132264332</v>
      </c>
    </row>
    <row r="5928" spans="1:11" s="43" customFormat="1" ht="19.7" customHeight="1" x14ac:dyDescent="0.25">
      <c r="A5928" s="43" t="s">
        <v>185</v>
      </c>
      <c r="B5928" s="1" t="s">
        <v>293</v>
      </c>
      <c r="C5928" s="1" t="s">
        <v>289</v>
      </c>
      <c r="D5928" s="1" t="s">
        <v>288</v>
      </c>
      <c r="E5928" s="45" t="str">
        <f>VLOOKUP(C5928,PROCV!E$50:G$126,3,0)</f>
        <v>Editorial</v>
      </c>
      <c r="F5928" s="1" t="s">
        <v>416</v>
      </c>
      <c r="G5928" s="1" t="s">
        <v>236</v>
      </c>
      <c r="H5928" s="1">
        <v>2013</v>
      </c>
      <c r="I5928" s="60">
        <f>VLOOKUP(H5928,PROCV!E$33:F$44,2,0)</f>
        <v>1.2885864878819728</v>
      </c>
      <c r="J5928" s="71">
        <v>272508</v>
      </c>
      <c r="K5928" s="44">
        <f t="shared" si="92"/>
        <v>351150.12663974066</v>
      </c>
    </row>
    <row r="5929" spans="1:11" s="43" customFormat="1" ht="19.7" customHeight="1" x14ac:dyDescent="0.25">
      <c r="A5929" s="43" t="s">
        <v>185</v>
      </c>
      <c r="B5929" s="1" t="s">
        <v>293</v>
      </c>
      <c r="C5929" s="1" t="s">
        <v>289</v>
      </c>
      <c r="D5929" s="1" t="s">
        <v>288</v>
      </c>
      <c r="E5929" s="45" t="str">
        <f>VLOOKUP(C5929,PROCV!E$50:G$126,3,0)</f>
        <v>Editorial</v>
      </c>
      <c r="F5929" s="1" t="s">
        <v>416</v>
      </c>
      <c r="G5929" s="1" t="s">
        <v>236</v>
      </c>
      <c r="H5929" s="1">
        <v>2013</v>
      </c>
      <c r="I5929" s="60">
        <f>VLOOKUP(H5929,PROCV!E$33:F$44,2,0)</f>
        <v>1.2885864878819728</v>
      </c>
      <c r="J5929" s="71">
        <v>105222</v>
      </c>
      <c r="K5929" s="44">
        <f t="shared" si="92"/>
        <v>135587.64742791693</v>
      </c>
    </row>
    <row r="5930" spans="1:11" s="43" customFormat="1" ht="19.7" customHeight="1" x14ac:dyDescent="0.25">
      <c r="A5930" s="43" t="s">
        <v>185</v>
      </c>
      <c r="B5930" s="1" t="s">
        <v>293</v>
      </c>
      <c r="C5930" s="1" t="s">
        <v>287</v>
      </c>
      <c r="D5930" s="1" t="s">
        <v>286</v>
      </c>
      <c r="E5930" s="45" t="str">
        <f>VLOOKUP(C5930,PROCV!E$50:G$126,3,0)</f>
        <v>Música</v>
      </c>
      <c r="F5930" s="1" t="s">
        <v>416</v>
      </c>
      <c r="G5930" s="1" t="s">
        <v>236</v>
      </c>
      <c r="H5930" s="1">
        <v>2013</v>
      </c>
      <c r="I5930" s="60">
        <f>VLOOKUP(H5930,PROCV!E$33:F$44,2,0)</f>
        <v>1.2885864878819728</v>
      </c>
      <c r="J5930" s="71">
        <v>125911</v>
      </c>
      <c r="K5930" s="44">
        <f t="shared" si="92"/>
        <v>162247.21327570709</v>
      </c>
    </row>
    <row r="5931" spans="1:11" s="43" customFormat="1" ht="19.7" customHeight="1" x14ac:dyDescent="0.25">
      <c r="A5931" s="43" t="s">
        <v>185</v>
      </c>
      <c r="B5931" s="1" t="s">
        <v>293</v>
      </c>
      <c r="C5931" s="1" t="s">
        <v>287</v>
      </c>
      <c r="D5931" s="1" t="s">
        <v>286</v>
      </c>
      <c r="E5931" s="45" t="str">
        <f>VLOOKUP(C5931,PROCV!E$50:G$126,3,0)</f>
        <v>Música</v>
      </c>
      <c r="F5931" s="1" t="s">
        <v>416</v>
      </c>
      <c r="G5931" s="1" t="s">
        <v>236</v>
      </c>
      <c r="H5931" s="1">
        <v>2013</v>
      </c>
      <c r="I5931" s="60">
        <f>VLOOKUP(H5931,PROCV!E$33:F$44,2,0)</f>
        <v>1.2885864878819728</v>
      </c>
      <c r="J5931" s="71">
        <v>635347</v>
      </c>
      <c r="K5931" s="44">
        <f t="shared" si="92"/>
        <v>818699.55931634782</v>
      </c>
    </row>
    <row r="5932" spans="1:11" s="43" customFormat="1" ht="19.7" customHeight="1" x14ac:dyDescent="0.25">
      <c r="A5932" s="43" t="s">
        <v>185</v>
      </c>
      <c r="B5932" s="1" t="s">
        <v>293</v>
      </c>
      <c r="C5932" s="1" t="s">
        <v>287</v>
      </c>
      <c r="D5932" s="1" t="s">
        <v>286</v>
      </c>
      <c r="E5932" s="45" t="str">
        <f>VLOOKUP(C5932,PROCV!E$50:G$126,3,0)</f>
        <v>Música</v>
      </c>
      <c r="F5932" s="1" t="s">
        <v>416</v>
      </c>
      <c r="G5932" s="1" t="s">
        <v>236</v>
      </c>
      <c r="H5932" s="1">
        <v>2013</v>
      </c>
      <c r="I5932" s="60">
        <f>VLOOKUP(H5932,PROCV!E$33:F$44,2,0)</f>
        <v>1.2885864878819728</v>
      </c>
      <c r="J5932" s="71">
        <v>203148</v>
      </c>
      <c r="K5932" s="44">
        <f t="shared" si="92"/>
        <v>261773.76784024702</v>
      </c>
    </row>
    <row r="5933" spans="1:11" s="43" customFormat="1" ht="19.7" customHeight="1" x14ac:dyDescent="0.25">
      <c r="A5933" s="43" t="s">
        <v>185</v>
      </c>
      <c r="B5933" s="1" t="s">
        <v>293</v>
      </c>
      <c r="C5933" s="1" t="s">
        <v>287</v>
      </c>
      <c r="D5933" s="1" t="s">
        <v>286</v>
      </c>
      <c r="E5933" s="45" t="str">
        <f>VLOOKUP(C5933,PROCV!E$50:G$126,3,0)</f>
        <v>Música</v>
      </c>
      <c r="F5933" s="1" t="s">
        <v>416</v>
      </c>
      <c r="G5933" s="1" t="s">
        <v>236</v>
      </c>
      <c r="H5933" s="1">
        <v>2013</v>
      </c>
      <c r="I5933" s="60">
        <f>VLOOKUP(H5933,PROCV!E$33:F$44,2,0)</f>
        <v>1.2885864878819728</v>
      </c>
      <c r="J5933" s="71">
        <v>812998</v>
      </c>
      <c r="K5933" s="44">
        <f t="shared" si="92"/>
        <v>1047618.2374750682</v>
      </c>
    </row>
    <row r="5934" spans="1:11" s="43" customFormat="1" ht="19.7" customHeight="1" x14ac:dyDescent="0.25">
      <c r="A5934" s="43" t="s">
        <v>185</v>
      </c>
      <c r="B5934" s="1" t="s">
        <v>293</v>
      </c>
      <c r="C5934" s="1" t="s">
        <v>287</v>
      </c>
      <c r="D5934" s="1" t="s">
        <v>286</v>
      </c>
      <c r="E5934" s="45" t="str">
        <f>VLOOKUP(C5934,PROCV!E$50:G$126,3,0)</f>
        <v>Música</v>
      </c>
      <c r="F5934" s="1" t="s">
        <v>416</v>
      </c>
      <c r="G5934" s="1" t="s">
        <v>236</v>
      </c>
      <c r="H5934" s="1">
        <v>2013</v>
      </c>
      <c r="I5934" s="60">
        <f>VLOOKUP(H5934,PROCV!E$33:F$44,2,0)</f>
        <v>1.2885864878819728</v>
      </c>
      <c r="J5934" s="71">
        <v>20000</v>
      </c>
      <c r="K5934" s="44">
        <f t="shared" si="92"/>
        <v>25771.729757639456</v>
      </c>
    </row>
    <row r="5935" spans="1:11" s="43" customFormat="1" ht="19.7" customHeight="1" x14ac:dyDescent="0.25">
      <c r="A5935" s="43" t="s">
        <v>185</v>
      </c>
      <c r="B5935" s="1" t="s">
        <v>293</v>
      </c>
      <c r="C5935" s="1" t="s">
        <v>362</v>
      </c>
      <c r="D5935" s="1" t="s">
        <v>361</v>
      </c>
      <c r="E5935" s="45" t="str">
        <f>VLOOKUP(C5935,PROCV!E$50:G$126,3,0)</f>
        <v>Editorial</v>
      </c>
      <c r="F5935" s="1" t="s">
        <v>416</v>
      </c>
      <c r="G5935" s="1" t="s">
        <v>236</v>
      </c>
      <c r="H5935" s="1">
        <v>2013</v>
      </c>
      <c r="I5935" s="60">
        <f>VLOOKUP(H5935,PROCV!E$33:F$44,2,0)</f>
        <v>1.2885864878819728</v>
      </c>
      <c r="J5935" s="71">
        <v>127535</v>
      </c>
      <c r="K5935" s="44">
        <f t="shared" si="92"/>
        <v>164339.87773202741</v>
      </c>
    </row>
    <row r="5936" spans="1:11" s="43" customFormat="1" ht="19.7" customHeight="1" x14ac:dyDescent="0.25">
      <c r="A5936" s="43" t="s">
        <v>185</v>
      </c>
      <c r="B5936" s="1" t="s">
        <v>293</v>
      </c>
      <c r="C5936" s="1" t="s">
        <v>285</v>
      </c>
      <c r="D5936" s="1" t="s">
        <v>284</v>
      </c>
      <c r="E5936" s="45" t="str">
        <f>VLOOKUP(C5936,PROCV!E$50:G$126,3,0)</f>
        <v>Editorial</v>
      </c>
      <c r="F5936" s="1" t="s">
        <v>416</v>
      </c>
      <c r="G5936" s="1" t="s">
        <v>236</v>
      </c>
      <c r="H5936" s="1">
        <v>2013</v>
      </c>
      <c r="I5936" s="60">
        <f>VLOOKUP(H5936,PROCV!E$33:F$44,2,0)</f>
        <v>1.2885864878819728</v>
      </c>
      <c r="J5936" s="71">
        <v>31884</v>
      </c>
      <c r="K5936" s="44">
        <f t="shared" si="92"/>
        <v>41085.291579628822</v>
      </c>
    </row>
    <row r="5937" spans="1:11" s="43" customFormat="1" ht="19.7" customHeight="1" x14ac:dyDescent="0.25">
      <c r="A5937" s="43" t="s">
        <v>185</v>
      </c>
      <c r="B5937" s="1" t="s">
        <v>293</v>
      </c>
      <c r="C5937" s="1" t="s">
        <v>285</v>
      </c>
      <c r="D5937" s="1" t="s">
        <v>284</v>
      </c>
      <c r="E5937" s="45" t="str">
        <f>VLOOKUP(C5937,PROCV!E$50:G$126,3,0)</f>
        <v>Editorial</v>
      </c>
      <c r="F5937" s="1" t="s">
        <v>416</v>
      </c>
      <c r="G5937" s="1" t="s">
        <v>236</v>
      </c>
      <c r="H5937" s="1">
        <v>2013</v>
      </c>
      <c r="I5937" s="60">
        <f>VLOOKUP(H5937,PROCV!E$33:F$44,2,0)</f>
        <v>1.2885864878819728</v>
      </c>
      <c r="J5937" s="71">
        <v>46066</v>
      </c>
      <c r="K5937" s="44">
        <f t="shared" si="92"/>
        <v>59360.025150770962</v>
      </c>
    </row>
    <row r="5938" spans="1:11" s="43" customFormat="1" ht="19.7" customHeight="1" x14ac:dyDescent="0.25">
      <c r="A5938" s="43" t="s">
        <v>185</v>
      </c>
      <c r="B5938" s="1" t="s">
        <v>293</v>
      </c>
      <c r="C5938" s="1" t="s">
        <v>285</v>
      </c>
      <c r="D5938" s="1" t="s">
        <v>284</v>
      </c>
      <c r="E5938" s="45" t="str">
        <f>VLOOKUP(C5938,PROCV!E$50:G$126,3,0)</f>
        <v>Editorial</v>
      </c>
      <c r="F5938" s="1" t="s">
        <v>416</v>
      </c>
      <c r="G5938" s="1" t="s">
        <v>236</v>
      </c>
      <c r="H5938" s="1">
        <v>2013</v>
      </c>
      <c r="I5938" s="60">
        <f>VLOOKUP(H5938,PROCV!E$33:F$44,2,0)</f>
        <v>1.2885864878819728</v>
      </c>
      <c r="J5938" s="71">
        <v>69467</v>
      </c>
      <c r="K5938" s="44">
        <f t="shared" si="92"/>
        <v>89514.237553697007</v>
      </c>
    </row>
    <row r="5939" spans="1:11" s="43" customFormat="1" ht="19.7" customHeight="1" x14ac:dyDescent="0.25">
      <c r="A5939" s="43" t="s">
        <v>185</v>
      </c>
      <c r="B5939" s="1" t="s">
        <v>293</v>
      </c>
      <c r="C5939" s="1" t="s">
        <v>285</v>
      </c>
      <c r="D5939" s="1" t="s">
        <v>284</v>
      </c>
      <c r="E5939" s="45" t="str">
        <f>VLOOKUP(C5939,PROCV!E$50:G$126,3,0)</f>
        <v>Editorial</v>
      </c>
      <c r="F5939" s="1" t="s">
        <v>416</v>
      </c>
      <c r="G5939" s="1" t="s">
        <v>265</v>
      </c>
      <c r="H5939" s="1">
        <v>2013</v>
      </c>
      <c r="I5939" s="60">
        <f>VLOOKUP(H5939,PROCV!E$33:F$44,2,0)</f>
        <v>1.2885864878819728</v>
      </c>
      <c r="J5939" s="71">
        <v>1489812</v>
      </c>
      <c r="K5939" s="44">
        <f t="shared" si="92"/>
        <v>1919751.6126844177</v>
      </c>
    </row>
    <row r="5940" spans="1:11" s="43" customFormat="1" ht="19.7" customHeight="1" x14ac:dyDescent="0.25">
      <c r="A5940" s="43" t="s">
        <v>185</v>
      </c>
      <c r="B5940" s="1" t="s">
        <v>293</v>
      </c>
      <c r="C5940" s="1" t="s">
        <v>285</v>
      </c>
      <c r="D5940" s="1" t="s">
        <v>284</v>
      </c>
      <c r="E5940" s="45" t="str">
        <f>VLOOKUP(C5940,PROCV!E$50:G$126,3,0)</f>
        <v>Editorial</v>
      </c>
      <c r="F5940" s="1" t="s">
        <v>416</v>
      </c>
      <c r="G5940" s="1" t="s">
        <v>265</v>
      </c>
      <c r="H5940" s="1">
        <v>2013</v>
      </c>
      <c r="I5940" s="60">
        <f>VLOOKUP(H5940,PROCV!E$33:F$44,2,0)</f>
        <v>1.2885864878819728</v>
      </c>
      <c r="J5940" s="71">
        <v>1265728</v>
      </c>
      <c r="K5940" s="44">
        <f t="shared" si="92"/>
        <v>1630999.9981338738</v>
      </c>
    </row>
    <row r="5941" spans="1:11" s="43" customFormat="1" ht="19.7" customHeight="1" x14ac:dyDescent="0.25">
      <c r="A5941" s="43" t="s">
        <v>185</v>
      </c>
      <c r="B5941" s="1" t="s">
        <v>293</v>
      </c>
      <c r="C5941" s="1" t="s">
        <v>285</v>
      </c>
      <c r="D5941" s="1" t="s">
        <v>284</v>
      </c>
      <c r="E5941" s="45" t="str">
        <f>VLOOKUP(C5941,PROCV!E$50:G$126,3,0)</f>
        <v>Editorial</v>
      </c>
      <c r="F5941" s="1" t="s">
        <v>416</v>
      </c>
      <c r="G5941" s="1" t="s">
        <v>236</v>
      </c>
      <c r="H5941" s="1">
        <v>2013</v>
      </c>
      <c r="I5941" s="60">
        <f>VLOOKUP(H5941,PROCV!E$33:F$44,2,0)</f>
        <v>1.2885864878819728</v>
      </c>
      <c r="J5941" s="71">
        <v>360000</v>
      </c>
      <c r="K5941" s="44">
        <f t="shared" si="92"/>
        <v>463891.13563751022</v>
      </c>
    </row>
    <row r="5942" spans="1:11" s="43" customFormat="1" ht="19.7" customHeight="1" x14ac:dyDescent="0.25">
      <c r="A5942" s="43" t="s">
        <v>185</v>
      </c>
      <c r="B5942" s="1" t="s">
        <v>293</v>
      </c>
      <c r="C5942" s="1" t="s">
        <v>285</v>
      </c>
      <c r="D5942" s="1" t="s">
        <v>284</v>
      </c>
      <c r="E5942" s="45" t="str">
        <f>VLOOKUP(C5942,PROCV!E$50:G$126,3,0)</f>
        <v>Editorial</v>
      </c>
      <c r="F5942" s="1" t="s">
        <v>416</v>
      </c>
      <c r="G5942" s="1" t="s">
        <v>236</v>
      </c>
      <c r="H5942" s="1">
        <v>2013</v>
      </c>
      <c r="I5942" s="60">
        <f>VLOOKUP(H5942,PROCV!E$33:F$44,2,0)</f>
        <v>1.2885864878819728</v>
      </c>
      <c r="J5942" s="71">
        <v>220157</v>
      </c>
      <c r="K5942" s="44">
        <f t="shared" si="92"/>
        <v>283691.33541263151</v>
      </c>
    </row>
    <row r="5943" spans="1:11" s="43" customFormat="1" ht="19.7" customHeight="1" x14ac:dyDescent="0.25">
      <c r="A5943" s="43" t="s">
        <v>185</v>
      </c>
      <c r="B5943" s="1" t="s">
        <v>293</v>
      </c>
      <c r="C5943" s="1" t="s">
        <v>285</v>
      </c>
      <c r="D5943" s="1" t="s">
        <v>284</v>
      </c>
      <c r="E5943" s="45" t="str">
        <f>VLOOKUP(C5943,PROCV!E$50:G$126,3,0)</f>
        <v>Editorial</v>
      </c>
      <c r="F5943" s="1" t="s">
        <v>416</v>
      </c>
      <c r="G5943" s="1" t="s">
        <v>236</v>
      </c>
      <c r="H5943" s="1">
        <v>2013</v>
      </c>
      <c r="I5943" s="60">
        <f>VLOOKUP(H5943,PROCV!E$33:F$44,2,0)</f>
        <v>1.2885864878819728</v>
      </c>
      <c r="J5943" s="71">
        <v>2891575</v>
      </c>
      <c r="K5943" s="44">
        <f t="shared" si="92"/>
        <v>3726044.4736973154</v>
      </c>
    </row>
    <row r="5944" spans="1:11" s="43" customFormat="1" ht="19.7" customHeight="1" x14ac:dyDescent="0.25">
      <c r="A5944" s="43" t="s">
        <v>185</v>
      </c>
      <c r="B5944" s="1" t="s">
        <v>293</v>
      </c>
      <c r="C5944" s="1" t="s">
        <v>285</v>
      </c>
      <c r="D5944" s="1" t="s">
        <v>284</v>
      </c>
      <c r="E5944" s="45" t="str">
        <f>VLOOKUP(C5944,PROCV!E$50:G$126,3,0)</f>
        <v>Editorial</v>
      </c>
      <c r="F5944" s="1" t="s">
        <v>416</v>
      </c>
      <c r="G5944" s="1" t="s">
        <v>236</v>
      </c>
      <c r="H5944" s="1">
        <v>2013</v>
      </c>
      <c r="I5944" s="60">
        <f>VLOOKUP(H5944,PROCV!E$33:F$44,2,0)</f>
        <v>1.2885864878819728</v>
      </c>
      <c r="J5944" s="71">
        <v>260220</v>
      </c>
      <c r="K5944" s="44">
        <f t="shared" si="92"/>
        <v>335315.97587664699</v>
      </c>
    </row>
    <row r="5945" spans="1:11" s="43" customFormat="1" ht="19.7" customHeight="1" x14ac:dyDescent="0.25">
      <c r="A5945" s="43" t="s">
        <v>185</v>
      </c>
      <c r="B5945" s="1" t="s">
        <v>293</v>
      </c>
      <c r="C5945" s="1" t="s">
        <v>283</v>
      </c>
      <c r="D5945" s="1" t="s">
        <v>282</v>
      </c>
      <c r="E5945" s="45" t="str">
        <f>VLOOKUP(C5945,PROCV!E$50:G$126,3,0)</f>
        <v>Editorial</v>
      </c>
      <c r="F5945" s="1" t="s">
        <v>416</v>
      </c>
      <c r="G5945" s="1" t="s">
        <v>236</v>
      </c>
      <c r="H5945" s="1">
        <v>2013</v>
      </c>
      <c r="I5945" s="60">
        <f>VLOOKUP(H5945,PROCV!E$33:F$44,2,0)</f>
        <v>1.2885864878819728</v>
      </c>
      <c r="J5945" s="71">
        <v>187747</v>
      </c>
      <c r="K5945" s="44">
        <f t="shared" si="92"/>
        <v>241928.24734037675</v>
      </c>
    </row>
    <row r="5946" spans="1:11" s="43" customFormat="1" ht="19.7" customHeight="1" x14ac:dyDescent="0.25">
      <c r="A5946" s="43" t="s">
        <v>185</v>
      </c>
      <c r="B5946" s="1" t="s">
        <v>293</v>
      </c>
      <c r="C5946" s="1" t="s">
        <v>283</v>
      </c>
      <c r="D5946" s="1" t="s">
        <v>282</v>
      </c>
      <c r="E5946" s="45" t="str">
        <f>VLOOKUP(C5946,PROCV!E$50:G$126,3,0)</f>
        <v>Editorial</v>
      </c>
      <c r="F5946" s="1" t="s">
        <v>416</v>
      </c>
      <c r="G5946" s="1" t="s">
        <v>236</v>
      </c>
      <c r="H5946" s="1">
        <v>2013</v>
      </c>
      <c r="I5946" s="60">
        <f>VLOOKUP(H5946,PROCV!E$33:F$44,2,0)</f>
        <v>1.2885864878819728</v>
      </c>
      <c r="J5946" s="71">
        <v>122553</v>
      </c>
      <c r="K5946" s="44">
        <f t="shared" si="92"/>
        <v>157920.13984939942</v>
      </c>
    </row>
    <row r="5947" spans="1:11" s="43" customFormat="1" ht="19.7" customHeight="1" x14ac:dyDescent="0.25">
      <c r="A5947" s="43" t="s">
        <v>185</v>
      </c>
      <c r="B5947" s="1" t="s">
        <v>293</v>
      </c>
      <c r="C5947" s="1" t="s">
        <v>281</v>
      </c>
      <c r="D5947" s="1" t="s">
        <v>280</v>
      </c>
      <c r="E5947" s="45" t="str">
        <f>VLOOKUP(C5947,PROCV!E$50:G$126,3,0)</f>
        <v>Música</v>
      </c>
      <c r="F5947" s="1" t="s">
        <v>416</v>
      </c>
      <c r="G5947" s="1" t="s">
        <v>236</v>
      </c>
      <c r="H5947" s="1">
        <v>2013</v>
      </c>
      <c r="I5947" s="60">
        <f>VLOOKUP(H5947,PROCV!E$33:F$44,2,0)</f>
        <v>1.2885864878819728</v>
      </c>
      <c r="J5947" s="71">
        <v>50247</v>
      </c>
      <c r="K5947" s="44">
        <f t="shared" si="92"/>
        <v>64747.605256605486</v>
      </c>
    </row>
    <row r="5948" spans="1:11" s="43" customFormat="1" ht="19.7" customHeight="1" x14ac:dyDescent="0.25">
      <c r="A5948" s="43" t="s">
        <v>185</v>
      </c>
      <c r="B5948" s="1" t="s">
        <v>293</v>
      </c>
      <c r="C5948" s="1" t="s">
        <v>281</v>
      </c>
      <c r="D5948" s="1" t="s">
        <v>280</v>
      </c>
      <c r="E5948" s="45" t="str">
        <f>VLOOKUP(C5948,PROCV!E$50:G$126,3,0)</f>
        <v>Música</v>
      </c>
      <c r="F5948" s="1" t="s">
        <v>416</v>
      </c>
      <c r="G5948" s="1" t="s">
        <v>236</v>
      </c>
      <c r="H5948" s="1">
        <v>2013</v>
      </c>
      <c r="I5948" s="60">
        <f>VLOOKUP(H5948,PROCV!E$33:F$44,2,0)</f>
        <v>1.2885864878819728</v>
      </c>
      <c r="J5948" s="71">
        <v>105222</v>
      </c>
      <c r="K5948" s="44">
        <f t="shared" si="92"/>
        <v>135587.64742791693</v>
      </c>
    </row>
    <row r="5949" spans="1:11" s="43" customFormat="1" ht="19.7" customHeight="1" x14ac:dyDescent="0.25">
      <c r="A5949" s="43" t="s">
        <v>185</v>
      </c>
      <c r="B5949" s="1" t="s">
        <v>293</v>
      </c>
      <c r="C5949" s="1" t="s">
        <v>281</v>
      </c>
      <c r="D5949" s="1" t="s">
        <v>280</v>
      </c>
      <c r="E5949" s="45" t="str">
        <f>VLOOKUP(C5949,PROCV!E$50:G$126,3,0)</f>
        <v>Música</v>
      </c>
      <c r="F5949" s="1" t="s">
        <v>416</v>
      </c>
      <c r="G5949" s="1" t="s">
        <v>236</v>
      </c>
      <c r="H5949" s="1">
        <v>2013</v>
      </c>
      <c r="I5949" s="60">
        <f>VLOOKUP(H5949,PROCV!E$33:F$44,2,0)</f>
        <v>1.2885864878819728</v>
      </c>
      <c r="J5949" s="71">
        <v>88359</v>
      </c>
      <c r="K5949" s="44">
        <f t="shared" si="92"/>
        <v>113858.21348276324</v>
      </c>
    </row>
    <row r="5950" spans="1:11" s="43" customFormat="1" ht="19.7" customHeight="1" x14ac:dyDescent="0.25">
      <c r="A5950" s="43" t="s">
        <v>185</v>
      </c>
      <c r="B5950" s="1" t="s">
        <v>293</v>
      </c>
      <c r="C5950" s="1" t="s">
        <v>279</v>
      </c>
      <c r="D5950" s="1" t="s">
        <v>278</v>
      </c>
      <c r="E5950" s="45" t="str">
        <f>VLOOKUP(C5950,PROCV!E$50:G$126,3,0)</f>
        <v>Editorial</v>
      </c>
      <c r="F5950" s="1" t="s">
        <v>416</v>
      </c>
      <c r="G5950" s="1" t="s">
        <v>236</v>
      </c>
      <c r="H5950" s="1">
        <v>2013</v>
      </c>
      <c r="I5950" s="60">
        <f>VLOOKUP(H5950,PROCV!E$33:F$44,2,0)</f>
        <v>1.2885864878819728</v>
      </c>
      <c r="J5950" s="71">
        <v>18958</v>
      </c>
      <c r="K5950" s="44">
        <f t="shared" si="92"/>
        <v>24429.02263726644</v>
      </c>
    </row>
    <row r="5951" spans="1:11" s="43" customFormat="1" ht="19.7" customHeight="1" x14ac:dyDescent="0.25">
      <c r="A5951" s="43" t="s">
        <v>185</v>
      </c>
      <c r="B5951" s="1" t="s">
        <v>293</v>
      </c>
      <c r="C5951" s="1" t="s">
        <v>279</v>
      </c>
      <c r="D5951" s="1" t="s">
        <v>278</v>
      </c>
      <c r="E5951" s="45" t="str">
        <f>VLOOKUP(C5951,PROCV!E$50:G$126,3,0)</f>
        <v>Editorial</v>
      </c>
      <c r="F5951" s="1" t="s">
        <v>416</v>
      </c>
      <c r="G5951" s="1" t="s">
        <v>265</v>
      </c>
      <c r="H5951" s="1">
        <v>2013</v>
      </c>
      <c r="I5951" s="60">
        <f>VLOOKUP(H5951,PROCV!E$33:F$44,2,0)</f>
        <v>1.2885864878819728</v>
      </c>
      <c r="J5951" s="71">
        <v>20999000</v>
      </c>
      <c r="K5951" s="44">
        <f t="shared" si="92"/>
        <v>27059027.659033548</v>
      </c>
    </row>
    <row r="5952" spans="1:11" s="43" customFormat="1" ht="19.7" customHeight="1" x14ac:dyDescent="0.25">
      <c r="A5952" s="43" t="s">
        <v>185</v>
      </c>
      <c r="B5952" s="1" t="s">
        <v>293</v>
      </c>
      <c r="C5952" s="1" t="s">
        <v>279</v>
      </c>
      <c r="D5952" s="1" t="s">
        <v>278</v>
      </c>
      <c r="E5952" s="45" t="str">
        <f>VLOOKUP(C5952,PROCV!E$50:G$126,3,0)</f>
        <v>Editorial</v>
      </c>
      <c r="F5952" s="1" t="s">
        <v>416</v>
      </c>
      <c r="G5952" s="1" t="s">
        <v>236</v>
      </c>
      <c r="H5952" s="1">
        <v>2013</v>
      </c>
      <c r="I5952" s="60">
        <f>VLOOKUP(H5952,PROCV!E$33:F$44,2,0)</f>
        <v>1.2885864878819728</v>
      </c>
      <c r="J5952" s="71">
        <v>70440</v>
      </c>
      <c r="K5952" s="44">
        <f t="shared" si="92"/>
        <v>90768.032206406162</v>
      </c>
    </row>
    <row r="5953" spans="1:11" s="43" customFormat="1" ht="19.7" customHeight="1" x14ac:dyDescent="0.25">
      <c r="A5953" s="43" t="s">
        <v>185</v>
      </c>
      <c r="B5953" s="1" t="s">
        <v>293</v>
      </c>
      <c r="C5953" s="1" t="s">
        <v>279</v>
      </c>
      <c r="D5953" s="1" t="s">
        <v>278</v>
      </c>
      <c r="E5953" s="45" t="str">
        <f>VLOOKUP(C5953,PROCV!E$50:G$126,3,0)</f>
        <v>Editorial</v>
      </c>
      <c r="F5953" s="1" t="s">
        <v>416</v>
      </c>
      <c r="G5953" s="1" t="s">
        <v>236</v>
      </c>
      <c r="H5953" s="1">
        <v>2013</v>
      </c>
      <c r="I5953" s="60">
        <f>VLOOKUP(H5953,PROCV!E$33:F$44,2,0)</f>
        <v>1.2885864878819728</v>
      </c>
      <c r="J5953" s="71">
        <v>72387</v>
      </c>
      <c r="K5953" s="44">
        <f t="shared" si="92"/>
        <v>93276.910098312364</v>
      </c>
    </row>
    <row r="5954" spans="1:11" s="43" customFormat="1" ht="19.7" customHeight="1" x14ac:dyDescent="0.25">
      <c r="A5954" s="43" t="s">
        <v>185</v>
      </c>
      <c r="B5954" s="1" t="s">
        <v>293</v>
      </c>
      <c r="C5954" s="1" t="s">
        <v>277</v>
      </c>
      <c r="D5954" s="1" t="s">
        <v>276</v>
      </c>
      <c r="E5954" s="45" t="str">
        <f>VLOOKUP(C5954,PROCV!E$50:G$126,3,0)</f>
        <v>Editorial</v>
      </c>
      <c r="F5954" s="1" t="s">
        <v>416</v>
      </c>
      <c r="G5954" s="1" t="s">
        <v>236</v>
      </c>
      <c r="H5954" s="1">
        <v>2013</v>
      </c>
      <c r="I5954" s="60">
        <f>VLOOKUP(H5954,PROCV!E$33:F$44,2,0)</f>
        <v>1.2885864878819728</v>
      </c>
      <c r="J5954" s="71">
        <v>103161</v>
      </c>
      <c r="K5954" s="44">
        <f t="shared" si="92"/>
        <v>132931.87067639219</v>
      </c>
    </row>
    <row r="5955" spans="1:11" s="43" customFormat="1" ht="19.7" customHeight="1" x14ac:dyDescent="0.25">
      <c r="A5955" s="43" t="s">
        <v>185</v>
      </c>
      <c r="B5955" s="1" t="s">
        <v>293</v>
      </c>
      <c r="C5955" s="1" t="s">
        <v>275</v>
      </c>
      <c r="D5955" s="1" t="s">
        <v>274</v>
      </c>
      <c r="E5955" s="45" t="str">
        <f>VLOOKUP(C5955,PROCV!E$50:G$126,3,0)</f>
        <v>Editorial</v>
      </c>
      <c r="F5955" s="1" t="s">
        <v>416</v>
      </c>
      <c r="G5955" s="1" t="s">
        <v>236</v>
      </c>
      <c r="H5955" s="1">
        <v>2013</v>
      </c>
      <c r="I5955" s="60">
        <f>VLOOKUP(H5955,PROCV!E$33:F$44,2,0)</f>
        <v>1.2885864878819728</v>
      </c>
      <c r="J5955" s="71">
        <v>33711</v>
      </c>
      <c r="K5955" s="44">
        <f t="shared" ref="K5955:K6018" si="93">J5955*I5955</f>
        <v>43439.539092989187</v>
      </c>
    </row>
    <row r="5956" spans="1:11" s="43" customFormat="1" ht="19.7" customHeight="1" x14ac:dyDescent="0.25">
      <c r="A5956" s="43" t="s">
        <v>185</v>
      </c>
      <c r="B5956" s="1" t="s">
        <v>293</v>
      </c>
      <c r="C5956" s="1" t="s">
        <v>273</v>
      </c>
      <c r="D5956" s="1" t="s">
        <v>272</v>
      </c>
      <c r="E5956" s="45" t="str">
        <f>VLOOKUP(C5956,PROCV!E$50:G$126,3,0)</f>
        <v>Editorial</v>
      </c>
      <c r="F5956" s="1" t="s">
        <v>416</v>
      </c>
      <c r="G5956" s="1" t="s">
        <v>236</v>
      </c>
      <c r="H5956" s="1">
        <v>2013</v>
      </c>
      <c r="I5956" s="60">
        <f>VLOOKUP(H5956,PROCV!E$33:F$44,2,0)</f>
        <v>1.2885864878819728</v>
      </c>
      <c r="J5956" s="71">
        <v>29148</v>
      </c>
      <c r="K5956" s="44">
        <f t="shared" si="93"/>
        <v>37559.718948783746</v>
      </c>
    </row>
    <row r="5957" spans="1:11" s="43" customFormat="1" ht="19.7" customHeight="1" x14ac:dyDescent="0.25">
      <c r="A5957" s="43" t="s">
        <v>185</v>
      </c>
      <c r="B5957" s="1" t="s">
        <v>293</v>
      </c>
      <c r="C5957" s="1" t="s">
        <v>271</v>
      </c>
      <c r="D5957" s="1" t="s">
        <v>270</v>
      </c>
      <c r="E5957" s="45" t="str">
        <f>VLOOKUP(C5957,PROCV!E$50:G$126,3,0)</f>
        <v>Editorial</v>
      </c>
      <c r="F5957" s="1" t="s">
        <v>416</v>
      </c>
      <c r="G5957" s="1" t="s">
        <v>236</v>
      </c>
      <c r="H5957" s="1">
        <v>2013</v>
      </c>
      <c r="I5957" s="60">
        <f>VLOOKUP(H5957,PROCV!E$33:F$44,2,0)</f>
        <v>1.2885864878819728</v>
      </c>
      <c r="J5957" s="71">
        <v>19494</v>
      </c>
      <c r="K5957" s="44">
        <f t="shared" si="93"/>
        <v>25119.704994771178</v>
      </c>
    </row>
    <row r="5958" spans="1:11" s="43" customFormat="1" ht="19.7" customHeight="1" x14ac:dyDescent="0.25">
      <c r="A5958" s="43" t="s">
        <v>185</v>
      </c>
      <c r="B5958" s="1" t="s">
        <v>293</v>
      </c>
      <c r="C5958" s="1" t="s">
        <v>271</v>
      </c>
      <c r="D5958" s="1" t="s">
        <v>270</v>
      </c>
      <c r="E5958" s="45" t="str">
        <f>VLOOKUP(C5958,PROCV!E$50:G$126,3,0)</f>
        <v>Editorial</v>
      </c>
      <c r="F5958" s="1" t="s">
        <v>416</v>
      </c>
      <c r="G5958" s="1" t="s">
        <v>236</v>
      </c>
      <c r="H5958" s="1">
        <v>2013</v>
      </c>
      <c r="I5958" s="60">
        <f>VLOOKUP(H5958,PROCV!E$33:F$44,2,0)</f>
        <v>1.2885864878819728</v>
      </c>
      <c r="J5958" s="71">
        <v>729369</v>
      </c>
      <c r="K5958" s="44">
        <f t="shared" si="93"/>
        <v>939855.0380799867</v>
      </c>
    </row>
    <row r="5959" spans="1:11" s="43" customFormat="1" ht="19.7" customHeight="1" x14ac:dyDescent="0.25">
      <c r="A5959" s="43" t="s">
        <v>185</v>
      </c>
      <c r="B5959" s="1" t="s">
        <v>293</v>
      </c>
      <c r="C5959" s="1" t="s">
        <v>271</v>
      </c>
      <c r="D5959" s="1" t="s">
        <v>270</v>
      </c>
      <c r="E5959" s="45" t="str">
        <f>VLOOKUP(C5959,PROCV!E$50:G$126,3,0)</f>
        <v>Editorial</v>
      </c>
      <c r="F5959" s="1" t="s">
        <v>416</v>
      </c>
      <c r="G5959" s="1" t="s">
        <v>236</v>
      </c>
      <c r="H5959" s="1">
        <v>2013</v>
      </c>
      <c r="I5959" s="60">
        <f>VLOOKUP(H5959,PROCV!E$33:F$44,2,0)</f>
        <v>1.2885864878819728</v>
      </c>
      <c r="J5959" s="71">
        <v>34702</v>
      </c>
      <c r="K5959" s="44">
        <f t="shared" si="93"/>
        <v>44716.528302480219</v>
      </c>
    </row>
    <row r="5960" spans="1:11" s="43" customFormat="1" ht="19.7" customHeight="1" x14ac:dyDescent="0.25">
      <c r="A5960" s="43" t="s">
        <v>185</v>
      </c>
      <c r="B5960" s="1" t="s">
        <v>293</v>
      </c>
      <c r="C5960" s="1" t="s">
        <v>315</v>
      </c>
      <c r="D5960" s="1" t="s">
        <v>314</v>
      </c>
      <c r="E5960" s="45" t="str">
        <f>VLOOKUP(C5960,PROCV!E$50:G$126,3,0)</f>
        <v>Editorial</v>
      </c>
      <c r="F5960" s="1" t="s">
        <v>416</v>
      </c>
      <c r="G5960" s="1" t="s">
        <v>236</v>
      </c>
      <c r="H5960" s="1">
        <v>2013</v>
      </c>
      <c r="I5960" s="60">
        <f>VLOOKUP(H5960,PROCV!E$33:F$44,2,0)</f>
        <v>1.2885864878819728</v>
      </c>
      <c r="J5960" s="71">
        <v>1807</v>
      </c>
      <c r="K5960" s="44">
        <f t="shared" si="93"/>
        <v>2328.4757836027247</v>
      </c>
    </row>
    <row r="5961" spans="1:11" s="43" customFormat="1" ht="19.7" customHeight="1" x14ac:dyDescent="0.25">
      <c r="A5961" s="43" t="s">
        <v>185</v>
      </c>
      <c r="B5961" s="1" t="s">
        <v>293</v>
      </c>
      <c r="C5961" s="1" t="s">
        <v>269</v>
      </c>
      <c r="D5961" s="1" t="s">
        <v>268</v>
      </c>
      <c r="E5961" s="45" t="str">
        <f>VLOOKUP(C5961,PROCV!E$50:G$126,3,0)</f>
        <v>NA</v>
      </c>
      <c r="F5961" s="1" t="s">
        <v>416</v>
      </c>
      <c r="G5961" s="1" t="s">
        <v>236</v>
      </c>
      <c r="H5961" s="1">
        <v>2013</v>
      </c>
      <c r="I5961" s="60">
        <f>VLOOKUP(H5961,PROCV!E$33:F$44,2,0)</f>
        <v>1.2885864878819728</v>
      </c>
      <c r="J5961" s="71">
        <v>248964</v>
      </c>
      <c r="K5961" s="44">
        <f t="shared" si="93"/>
        <v>320811.64636904746</v>
      </c>
    </row>
    <row r="5962" spans="1:11" s="43" customFormat="1" ht="19.7" customHeight="1" x14ac:dyDescent="0.25">
      <c r="A5962" s="43" t="s">
        <v>185</v>
      </c>
      <c r="B5962" s="1" t="s">
        <v>293</v>
      </c>
      <c r="C5962" s="1" t="s">
        <v>269</v>
      </c>
      <c r="D5962" s="1" t="s">
        <v>268</v>
      </c>
      <c r="E5962" s="45" t="str">
        <f>VLOOKUP(C5962,PROCV!E$50:G$126,3,0)</f>
        <v>NA</v>
      </c>
      <c r="F5962" s="1" t="s">
        <v>416</v>
      </c>
      <c r="G5962" s="1" t="s">
        <v>236</v>
      </c>
      <c r="H5962" s="1">
        <v>2013</v>
      </c>
      <c r="I5962" s="60">
        <f>VLOOKUP(H5962,PROCV!E$33:F$44,2,0)</f>
        <v>1.2885864878819728</v>
      </c>
      <c r="J5962" s="71">
        <v>980567</v>
      </c>
      <c r="K5962" s="44">
        <f t="shared" si="93"/>
        <v>1263545.3866629624</v>
      </c>
    </row>
    <row r="5963" spans="1:11" s="43" customFormat="1" ht="19.7" customHeight="1" x14ac:dyDescent="0.25">
      <c r="A5963" s="43" t="s">
        <v>185</v>
      </c>
      <c r="B5963" s="1" t="s">
        <v>293</v>
      </c>
      <c r="C5963" s="1" t="s">
        <v>269</v>
      </c>
      <c r="D5963" s="1" t="s">
        <v>268</v>
      </c>
      <c r="E5963" s="45" t="str">
        <f>VLOOKUP(C5963,PROCV!E$50:G$126,3,0)</f>
        <v>NA</v>
      </c>
      <c r="F5963" s="1" t="s">
        <v>416</v>
      </c>
      <c r="G5963" s="1" t="s">
        <v>236</v>
      </c>
      <c r="H5963" s="1">
        <v>2013</v>
      </c>
      <c r="I5963" s="60">
        <f>VLOOKUP(H5963,PROCV!E$33:F$44,2,0)</f>
        <v>1.2885864878819728</v>
      </c>
      <c r="J5963" s="71">
        <v>720100</v>
      </c>
      <c r="K5963" s="44">
        <f t="shared" si="93"/>
        <v>927911.12992380862</v>
      </c>
    </row>
    <row r="5964" spans="1:11" s="43" customFormat="1" ht="19.7" customHeight="1" x14ac:dyDescent="0.25">
      <c r="A5964" s="43" t="s">
        <v>185</v>
      </c>
      <c r="B5964" s="1" t="s">
        <v>293</v>
      </c>
      <c r="C5964" s="1" t="s">
        <v>269</v>
      </c>
      <c r="D5964" s="1" t="s">
        <v>268</v>
      </c>
      <c r="E5964" s="45" t="str">
        <f>VLOOKUP(C5964,PROCV!E$50:G$126,3,0)</f>
        <v>NA</v>
      </c>
      <c r="F5964" s="1" t="s">
        <v>416</v>
      </c>
      <c r="G5964" s="1" t="s">
        <v>236</v>
      </c>
      <c r="H5964" s="1">
        <v>2013</v>
      </c>
      <c r="I5964" s="60">
        <f>VLOOKUP(H5964,PROCV!E$33:F$44,2,0)</f>
        <v>1.2885864878819728</v>
      </c>
      <c r="J5964" s="71">
        <v>486298</v>
      </c>
      <c r="K5964" s="44">
        <f t="shared" si="93"/>
        <v>626637.03188402764</v>
      </c>
    </row>
    <row r="5965" spans="1:11" s="43" customFormat="1" ht="19.7" customHeight="1" x14ac:dyDescent="0.25">
      <c r="A5965" s="43" t="s">
        <v>185</v>
      </c>
      <c r="B5965" s="1" t="s">
        <v>293</v>
      </c>
      <c r="C5965" s="1" t="s">
        <v>269</v>
      </c>
      <c r="D5965" s="1" t="s">
        <v>268</v>
      </c>
      <c r="E5965" s="45" t="str">
        <f>VLOOKUP(C5965,PROCV!E$50:G$126,3,0)</f>
        <v>NA</v>
      </c>
      <c r="F5965" s="1" t="s">
        <v>416</v>
      </c>
      <c r="G5965" s="1" t="s">
        <v>236</v>
      </c>
      <c r="H5965" s="1">
        <v>2013</v>
      </c>
      <c r="I5965" s="60">
        <f>VLOOKUP(H5965,PROCV!E$33:F$44,2,0)</f>
        <v>1.2885864878819728</v>
      </c>
      <c r="J5965" s="71">
        <v>1600364</v>
      </c>
      <c r="K5965" s="44">
        <f t="shared" si="93"/>
        <v>2062207.4260927455</v>
      </c>
    </row>
    <row r="5966" spans="1:11" s="43" customFormat="1" ht="19.7" customHeight="1" x14ac:dyDescent="0.25">
      <c r="A5966" s="43" t="s">
        <v>185</v>
      </c>
      <c r="B5966" s="1" t="s">
        <v>293</v>
      </c>
      <c r="C5966" s="1" t="s">
        <v>328</v>
      </c>
      <c r="D5966" s="1" t="s">
        <v>327</v>
      </c>
      <c r="E5966" s="45" t="str">
        <f>VLOOKUP(C5966,PROCV!E$50:G$126,3,0)</f>
        <v>Audiovisual</v>
      </c>
      <c r="F5966" s="1" t="s">
        <v>416</v>
      </c>
      <c r="G5966" s="1" t="s">
        <v>236</v>
      </c>
      <c r="H5966" s="1">
        <v>2013</v>
      </c>
      <c r="I5966" s="60">
        <f>VLOOKUP(H5966,PROCV!E$33:F$44,2,0)</f>
        <v>1.2885864878819728</v>
      </c>
      <c r="J5966" s="71">
        <v>13411</v>
      </c>
      <c r="K5966" s="44">
        <f t="shared" si="93"/>
        <v>17281.233388985136</v>
      </c>
    </row>
    <row r="5967" spans="1:11" s="43" customFormat="1" ht="19.7" customHeight="1" x14ac:dyDescent="0.25">
      <c r="A5967" s="43" t="s">
        <v>185</v>
      </c>
      <c r="B5967" s="1" t="s">
        <v>293</v>
      </c>
      <c r="C5967" s="1" t="s">
        <v>297</v>
      </c>
      <c r="D5967" s="1" t="s">
        <v>296</v>
      </c>
      <c r="E5967" s="45" t="str">
        <f>VLOOKUP(C5967,PROCV!E$50:G$126,3,0)</f>
        <v>Audiovisual</v>
      </c>
      <c r="F5967" s="1" t="s">
        <v>416</v>
      </c>
      <c r="G5967" s="1" t="s">
        <v>236</v>
      </c>
      <c r="H5967" s="1">
        <v>2013</v>
      </c>
      <c r="I5967" s="60">
        <f>VLOOKUP(H5967,PROCV!E$33:F$44,2,0)</f>
        <v>1.2885864878819728</v>
      </c>
      <c r="J5967" s="71">
        <v>2990</v>
      </c>
      <c r="K5967" s="44">
        <f t="shared" si="93"/>
        <v>3852.8735987670989</v>
      </c>
    </row>
    <row r="5968" spans="1:11" s="43" customFormat="1" ht="19.7" customHeight="1" x14ac:dyDescent="0.25">
      <c r="A5968" s="43" t="s">
        <v>185</v>
      </c>
      <c r="B5968" s="1" t="s">
        <v>293</v>
      </c>
      <c r="C5968" s="1" t="s">
        <v>264</v>
      </c>
      <c r="D5968" s="1" t="s">
        <v>263</v>
      </c>
      <c r="E5968" s="45" t="str">
        <f>VLOOKUP(C5968,PROCV!E$50:G$126,3,0)</f>
        <v>Audiovisual</v>
      </c>
      <c r="F5968" s="1" t="s">
        <v>416</v>
      </c>
      <c r="G5968" s="1" t="s">
        <v>236</v>
      </c>
      <c r="H5968" s="1">
        <v>2013</v>
      </c>
      <c r="I5968" s="60">
        <f>VLOOKUP(H5968,PROCV!E$33:F$44,2,0)</f>
        <v>1.2885864878819728</v>
      </c>
      <c r="J5968" s="71">
        <v>3584</v>
      </c>
      <c r="K5968" s="44">
        <f t="shared" si="93"/>
        <v>4618.2939725689903</v>
      </c>
    </row>
    <row r="5969" spans="1:11" s="43" customFormat="1" ht="19.7" customHeight="1" x14ac:dyDescent="0.25">
      <c r="A5969" s="43" t="s">
        <v>185</v>
      </c>
      <c r="B5969" s="1" t="s">
        <v>293</v>
      </c>
      <c r="C5969" s="1" t="s">
        <v>262</v>
      </c>
      <c r="D5969" s="1" t="s">
        <v>261</v>
      </c>
      <c r="E5969" s="45" t="str">
        <f>VLOOKUP(C5969,PROCV!E$50:G$126,3,0)</f>
        <v>Audiovisual</v>
      </c>
      <c r="F5969" s="1" t="s">
        <v>416</v>
      </c>
      <c r="G5969" s="1" t="s">
        <v>236</v>
      </c>
      <c r="H5969" s="1">
        <v>2013</v>
      </c>
      <c r="I5969" s="60">
        <f>VLOOKUP(H5969,PROCV!E$33:F$44,2,0)</f>
        <v>1.2885864878819728</v>
      </c>
      <c r="J5969" s="71">
        <v>2699</v>
      </c>
      <c r="K5969" s="44">
        <f t="shared" si="93"/>
        <v>3477.8949307934445</v>
      </c>
    </row>
    <row r="5970" spans="1:11" s="43" customFormat="1" ht="19.7" customHeight="1" x14ac:dyDescent="0.25">
      <c r="A5970" s="43" t="s">
        <v>185</v>
      </c>
      <c r="B5970" s="1" t="s">
        <v>293</v>
      </c>
      <c r="C5970" s="1" t="s">
        <v>260</v>
      </c>
      <c r="D5970" s="1" t="s">
        <v>259</v>
      </c>
      <c r="E5970" s="45" t="str">
        <f>VLOOKUP(C5970,PROCV!E$50:G$126,3,0)</f>
        <v>Audiovisual</v>
      </c>
      <c r="F5970" s="1" t="s">
        <v>416</v>
      </c>
      <c r="G5970" s="1" t="s">
        <v>236</v>
      </c>
      <c r="H5970" s="1">
        <v>2013</v>
      </c>
      <c r="I5970" s="60">
        <f>VLOOKUP(H5970,PROCV!E$33:F$44,2,0)</f>
        <v>1.2885864878819728</v>
      </c>
      <c r="J5970" s="71">
        <v>9318</v>
      </c>
      <c r="K5970" s="44">
        <f t="shared" si="93"/>
        <v>12007.048894084222</v>
      </c>
    </row>
    <row r="5971" spans="1:11" s="43" customFormat="1" ht="19.7" customHeight="1" x14ac:dyDescent="0.25">
      <c r="A5971" s="43" t="s">
        <v>185</v>
      </c>
      <c r="B5971" s="1" t="s">
        <v>293</v>
      </c>
      <c r="C5971" s="1" t="s">
        <v>256</v>
      </c>
      <c r="D5971" s="1" t="s">
        <v>255</v>
      </c>
      <c r="E5971" s="45" t="str">
        <f>VLOOKUP(C5971,PROCV!E$50:G$126,3,0)</f>
        <v>Audiovisual</v>
      </c>
      <c r="F5971" s="1" t="s">
        <v>416</v>
      </c>
      <c r="G5971" s="1" t="s">
        <v>236</v>
      </c>
      <c r="H5971" s="1">
        <v>2013</v>
      </c>
      <c r="I5971" s="60">
        <f>VLOOKUP(H5971,PROCV!E$33:F$44,2,0)</f>
        <v>1.2885864878819728</v>
      </c>
      <c r="J5971" s="71">
        <v>10750</v>
      </c>
      <c r="K5971" s="44">
        <f t="shared" si="93"/>
        <v>13852.304744731207</v>
      </c>
    </row>
    <row r="5972" spans="1:11" s="43" customFormat="1" ht="19.7" customHeight="1" x14ac:dyDescent="0.25">
      <c r="A5972" s="43" t="s">
        <v>185</v>
      </c>
      <c r="B5972" s="1" t="s">
        <v>293</v>
      </c>
      <c r="C5972" s="1" t="s">
        <v>256</v>
      </c>
      <c r="D5972" s="1" t="s">
        <v>255</v>
      </c>
      <c r="E5972" s="45" t="str">
        <f>VLOOKUP(C5972,PROCV!E$50:G$126,3,0)</f>
        <v>Audiovisual</v>
      </c>
      <c r="F5972" s="1" t="s">
        <v>416</v>
      </c>
      <c r="G5972" s="1" t="s">
        <v>236</v>
      </c>
      <c r="H5972" s="1">
        <v>2013</v>
      </c>
      <c r="I5972" s="60">
        <f>VLOOKUP(H5972,PROCV!E$33:F$44,2,0)</f>
        <v>1.2885864878819728</v>
      </c>
      <c r="J5972" s="71">
        <v>214000</v>
      </c>
      <c r="K5972" s="44">
        <f t="shared" si="93"/>
        <v>275757.50840674218</v>
      </c>
    </row>
    <row r="5973" spans="1:11" s="43" customFormat="1" ht="19.7" customHeight="1" x14ac:dyDescent="0.25">
      <c r="A5973" s="43" t="s">
        <v>185</v>
      </c>
      <c r="B5973" s="1" t="s">
        <v>293</v>
      </c>
      <c r="C5973" s="1" t="s">
        <v>256</v>
      </c>
      <c r="D5973" s="1" t="s">
        <v>255</v>
      </c>
      <c r="E5973" s="45" t="str">
        <f>VLOOKUP(C5973,PROCV!E$50:G$126,3,0)</f>
        <v>Audiovisual</v>
      </c>
      <c r="F5973" s="1" t="s">
        <v>416</v>
      </c>
      <c r="G5973" s="1" t="s">
        <v>265</v>
      </c>
      <c r="H5973" s="1">
        <v>2013</v>
      </c>
      <c r="I5973" s="60">
        <f>VLOOKUP(H5973,PROCV!E$33:F$44,2,0)</f>
        <v>1.2885864878819728</v>
      </c>
      <c r="J5973" s="71">
        <v>1986393</v>
      </c>
      <c r="K5973" s="44">
        <f t="shared" si="93"/>
        <v>2559639.1794233355</v>
      </c>
    </row>
    <row r="5974" spans="1:11" s="43" customFormat="1" ht="19.7" customHeight="1" x14ac:dyDescent="0.25">
      <c r="A5974" s="43" t="s">
        <v>185</v>
      </c>
      <c r="B5974" s="1" t="s">
        <v>293</v>
      </c>
      <c r="C5974" s="1" t="s">
        <v>256</v>
      </c>
      <c r="D5974" s="1" t="s">
        <v>255</v>
      </c>
      <c r="E5974" s="45" t="str">
        <f>VLOOKUP(C5974,PROCV!E$50:G$126,3,0)</f>
        <v>Audiovisual</v>
      </c>
      <c r="F5974" s="1" t="s">
        <v>416</v>
      </c>
      <c r="G5974" s="1" t="s">
        <v>265</v>
      </c>
      <c r="H5974" s="1">
        <v>2013</v>
      </c>
      <c r="I5974" s="60">
        <f>VLOOKUP(H5974,PROCV!E$33:F$44,2,0)</f>
        <v>1.2885864878819728</v>
      </c>
      <c r="J5974" s="71">
        <v>2628201</v>
      </c>
      <c r="K5974" s="44">
        <f t="shared" si="93"/>
        <v>3386664.2960378891</v>
      </c>
    </row>
    <row r="5975" spans="1:11" s="43" customFormat="1" ht="19.7" customHeight="1" x14ac:dyDescent="0.25">
      <c r="A5975" s="43" t="s">
        <v>185</v>
      </c>
      <c r="B5975" s="1" t="s">
        <v>293</v>
      </c>
      <c r="C5975" s="1" t="s">
        <v>256</v>
      </c>
      <c r="D5975" s="1" t="s">
        <v>255</v>
      </c>
      <c r="E5975" s="45" t="str">
        <f>VLOOKUP(C5975,PROCV!E$50:G$126,3,0)</f>
        <v>Audiovisual</v>
      </c>
      <c r="F5975" s="1" t="s">
        <v>416</v>
      </c>
      <c r="G5975" s="1" t="s">
        <v>265</v>
      </c>
      <c r="H5975" s="1">
        <v>2013</v>
      </c>
      <c r="I5975" s="60">
        <f>VLOOKUP(H5975,PROCV!E$33:F$44,2,0)</f>
        <v>1.2885864878819728</v>
      </c>
      <c r="J5975" s="71">
        <v>1172316</v>
      </c>
      <c r="K5975" s="44">
        <f t="shared" si="93"/>
        <v>1510630.5571278429</v>
      </c>
    </row>
    <row r="5976" spans="1:11" s="43" customFormat="1" ht="19.7" customHeight="1" x14ac:dyDescent="0.25">
      <c r="A5976" s="43" t="s">
        <v>185</v>
      </c>
      <c r="B5976" s="1" t="s">
        <v>293</v>
      </c>
      <c r="C5976" s="1" t="s">
        <v>256</v>
      </c>
      <c r="D5976" s="1" t="s">
        <v>255</v>
      </c>
      <c r="E5976" s="45" t="str">
        <f>VLOOKUP(C5976,PROCV!E$50:G$126,3,0)</f>
        <v>Audiovisual</v>
      </c>
      <c r="F5976" s="1" t="s">
        <v>416</v>
      </c>
      <c r="G5976" s="1" t="s">
        <v>236</v>
      </c>
      <c r="H5976" s="1">
        <v>2013</v>
      </c>
      <c r="I5976" s="60">
        <f>VLOOKUP(H5976,PROCV!E$33:F$44,2,0)</f>
        <v>1.2885864878819728</v>
      </c>
      <c r="J5976" s="71">
        <v>68605</v>
      </c>
      <c r="K5976" s="44">
        <f t="shared" si="93"/>
        <v>88403.476001142742</v>
      </c>
    </row>
    <row r="5977" spans="1:11" s="43" customFormat="1" ht="19.7" customHeight="1" x14ac:dyDescent="0.25">
      <c r="A5977" s="43" t="s">
        <v>185</v>
      </c>
      <c r="B5977" s="1" t="s">
        <v>293</v>
      </c>
      <c r="C5977" s="1" t="s">
        <v>254</v>
      </c>
      <c r="D5977" s="1" t="s">
        <v>253</v>
      </c>
      <c r="E5977" s="45" t="str">
        <f>VLOOKUP(C5977,PROCV!E$50:G$126,3,0)</f>
        <v>Música</v>
      </c>
      <c r="F5977" s="1" t="s">
        <v>416</v>
      </c>
      <c r="G5977" s="1" t="s">
        <v>236</v>
      </c>
      <c r="H5977" s="1">
        <v>2013</v>
      </c>
      <c r="I5977" s="60">
        <f>VLOOKUP(H5977,PROCV!E$33:F$44,2,0)</f>
        <v>1.2885864878819728</v>
      </c>
      <c r="J5977" s="71">
        <v>16966</v>
      </c>
      <c r="K5977" s="44">
        <f t="shared" si="93"/>
        <v>21862.15835340555</v>
      </c>
    </row>
    <row r="5978" spans="1:11" s="43" customFormat="1" ht="19.7" customHeight="1" x14ac:dyDescent="0.25">
      <c r="A5978" s="43" t="s">
        <v>185</v>
      </c>
      <c r="B5978" s="1" t="s">
        <v>293</v>
      </c>
      <c r="C5978" s="1" t="s">
        <v>254</v>
      </c>
      <c r="D5978" s="1" t="s">
        <v>253</v>
      </c>
      <c r="E5978" s="45" t="str">
        <f>VLOOKUP(C5978,PROCV!E$50:G$126,3,0)</f>
        <v>Música</v>
      </c>
      <c r="F5978" s="1" t="s">
        <v>416</v>
      </c>
      <c r="G5978" s="1" t="s">
        <v>236</v>
      </c>
      <c r="H5978" s="1">
        <v>2013</v>
      </c>
      <c r="I5978" s="60">
        <f>VLOOKUP(H5978,PROCV!E$33:F$44,2,0)</f>
        <v>1.2885864878819728</v>
      </c>
      <c r="J5978" s="71">
        <v>12870</v>
      </c>
      <c r="K5978" s="44">
        <f t="shared" si="93"/>
        <v>16584.10809904099</v>
      </c>
    </row>
    <row r="5979" spans="1:11" s="43" customFormat="1" ht="19.7" customHeight="1" x14ac:dyDescent="0.25">
      <c r="A5979" s="43" t="s">
        <v>185</v>
      </c>
      <c r="B5979" s="1" t="s">
        <v>293</v>
      </c>
      <c r="C5979" s="1" t="s">
        <v>252</v>
      </c>
      <c r="D5979" s="1" t="s">
        <v>251</v>
      </c>
      <c r="E5979" s="45" t="str">
        <f>VLOOKUP(C5979,PROCV!E$50:G$126,3,0)</f>
        <v>Audiovisual</v>
      </c>
      <c r="F5979" s="1" t="s">
        <v>416</v>
      </c>
      <c r="G5979" s="1" t="s">
        <v>236</v>
      </c>
      <c r="H5979" s="1">
        <v>2013</v>
      </c>
      <c r="I5979" s="60">
        <f>VLOOKUP(H5979,PROCV!E$33:F$44,2,0)</f>
        <v>1.2885864878819728</v>
      </c>
      <c r="J5979" s="71">
        <v>105935</v>
      </c>
      <c r="K5979" s="44">
        <f t="shared" si="93"/>
        <v>136506.4095937768</v>
      </c>
    </row>
    <row r="5980" spans="1:11" s="43" customFormat="1" ht="19.7" customHeight="1" x14ac:dyDescent="0.25">
      <c r="A5980" s="43" t="s">
        <v>185</v>
      </c>
      <c r="B5980" s="1" t="s">
        <v>293</v>
      </c>
      <c r="C5980" s="1" t="s">
        <v>252</v>
      </c>
      <c r="D5980" s="1" t="s">
        <v>251</v>
      </c>
      <c r="E5980" s="45" t="str">
        <f>VLOOKUP(C5980,PROCV!E$50:G$126,3,0)</f>
        <v>Audiovisual</v>
      </c>
      <c r="F5980" s="1" t="s">
        <v>416</v>
      </c>
      <c r="G5980" s="1" t="s">
        <v>236</v>
      </c>
      <c r="H5980" s="1">
        <v>2013</v>
      </c>
      <c r="I5980" s="60">
        <f>VLOOKUP(H5980,PROCV!E$33:F$44,2,0)</f>
        <v>1.2885864878819728</v>
      </c>
      <c r="J5980" s="71">
        <v>222877</v>
      </c>
      <c r="K5980" s="44">
        <f t="shared" si="93"/>
        <v>287196.29065967049</v>
      </c>
    </row>
    <row r="5981" spans="1:11" s="43" customFormat="1" ht="19.7" customHeight="1" x14ac:dyDescent="0.25">
      <c r="A5981" s="43" t="s">
        <v>185</v>
      </c>
      <c r="B5981" s="1" t="s">
        <v>293</v>
      </c>
      <c r="C5981" s="1" t="s">
        <v>252</v>
      </c>
      <c r="D5981" s="1" t="s">
        <v>251</v>
      </c>
      <c r="E5981" s="45" t="str">
        <f>VLOOKUP(C5981,PROCV!E$50:G$126,3,0)</f>
        <v>Audiovisual</v>
      </c>
      <c r="F5981" s="1" t="s">
        <v>416</v>
      </c>
      <c r="G5981" s="1" t="s">
        <v>236</v>
      </c>
      <c r="H5981" s="1">
        <v>2013</v>
      </c>
      <c r="I5981" s="60">
        <f>VLOOKUP(H5981,PROCV!E$33:F$44,2,0)</f>
        <v>1.2885864878819728</v>
      </c>
      <c r="J5981" s="71">
        <v>134673</v>
      </c>
      <c r="K5981" s="44">
        <f t="shared" si="93"/>
        <v>173537.80808252894</v>
      </c>
    </row>
    <row r="5982" spans="1:11" s="43" customFormat="1" ht="19.7" customHeight="1" x14ac:dyDescent="0.25">
      <c r="A5982" s="43" t="s">
        <v>185</v>
      </c>
      <c r="B5982" s="1" t="s">
        <v>293</v>
      </c>
      <c r="C5982" s="1" t="s">
        <v>252</v>
      </c>
      <c r="D5982" s="1" t="s">
        <v>251</v>
      </c>
      <c r="E5982" s="45" t="str">
        <f>VLOOKUP(C5982,PROCV!E$50:G$126,3,0)</f>
        <v>Audiovisual</v>
      </c>
      <c r="F5982" s="1" t="s">
        <v>416</v>
      </c>
      <c r="G5982" s="1" t="s">
        <v>236</v>
      </c>
      <c r="H5982" s="1">
        <v>2013</v>
      </c>
      <c r="I5982" s="60">
        <f>VLOOKUP(H5982,PROCV!E$33:F$44,2,0)</f>
        <v>1.2885864878819728</v>
      </c>
      <c r="J5982" s="71">
        <v>10000</v>
      </c>
      <c r="K5982" s="44">
        <f t="shared" si="93"/>
        <v>12885.864878819728</v>
      </c>
    </row>
    <row r="5983" spans="1:11" s="43" customFormat="1" ht="19.7" customHeight="1" x14ac:dyDescent="0.25">
      <c r="A5983" s="43" t="s">
        <v>185</v>
      </c>
      <c r="B5983" s="1" t="s">
        <v>293</v>
      </c>
      <c r="C5983" s="1" t="s">
        <v>250</v>
      </c>
      <c r="D5983" s="1" t="s">
        <v>249</v>
      </c>
      <c r="E5983" s="45" t="str">
        <f>VLOOKUP(C5983,PROCV!E$50:G$126,3,0)</f>
        <v>Audiovisual</v>
      </c>
      <c r="F5983" s="1" t="s">
        <v>416</v>
      </c>
      <c r="G5983" s="1" t="s">
        <v>236</v>
      </c>
      <c r="H5983" s="1">
        <v>2013</v>
      </c>
      <c r="I5983" s="60">
        <f>VLOOKUP(H5983,PROCV!E$33:F$44,2,0)</f>
        <v>1.2885864878819728</v>
      </c>
      <c r="J5983" s="71">
        <v>95603</v>
      </c>
      <c r="K5983" s="44">
        <f t="shared" si="93"/>
        <v>123192.73400098024</v>
      </c>
    </row>
    <row r="5984" spans="1:11" s="43" customFormat="1" ht="19.7" customHeight="1" x14ac:dyDescent="0.25">
      <c r="A5984" s="43" t="s">
        <v>185</v>
      </c>
      <c r="B5984" s="1" t="s">
        <v>293</v>
      </c>
      <c r="C5984" s="1" t="s">
        <v>250</v>
      </c>
      <c r="D5984" s="1" t="s">
        <v>249</v>
      </c>
      <c r="E5984" s="45" t="str">
        <f>VLOOKUP(C5984,PROCV!E$50:G$126,3,0)</f>
        <v>Audiovisual</v>
      </c>
      <c r="F5984" s="1" t="s">
        <v>416</v>
      </c>
      <c r="G5984" s="1" t="s">
        <v>236</v>
      </c>
      <c r="H5984" s="1">
        <v>2013</v>
      </c>
      <c r="I5984" s="60">
        <f>VLOOKUP(H5984,PROCV!E$33:F$44,2,0)</f>
        <v>1.2885864878819728</v>
      </c>
      <c r="J5984" s="71">
        <v>1294624</v>
      </c>
      <c r="K5984" s="44">
        <f t="shared" si="93"/>
        <v>1668234.9932877112</v>
      </c>
    </row>
    <row r="5985" spans="1:11" s="43" customFormat="1" ht="19.7" customHeight="1" x14ac:dyDescent="0.25">
      <c r="A5985" s="43" t="s">
        <v>185</v>
      </c>
      <c r="B5985" s="1" t="s">
        <v>293</v>
      </c>
      <c r="C5985" s="1" t="s">
        <v>250</v>
      </c>
      <c r="D5985" s="1" t="s">
        <v>249</v>
      </c>
      <c r="E5985" s="45" t="str">
        <f>VLOOKUP(C5985,PROCV!E$50:G$126,3,0)</f>
        <v>Audiovisual</v>
      </c>
      <c r="F5985" s="1" t="s">
        <v>416</v>
      </c>
      <c r="G5985" s="1" t="s">
        <v>236</v>
      </c>
      <c r="H5985" s="1">
        <v>2013</v>
      </c>
      <c r="I5985" s="60">
        <f>VLOOKUP(H5985,PROCV!E$33:F$44,2,0)</f>
        <v>1.2885864878819728</v>
      </c>
      <c r="J5985" s="71">
        <v>318591</v>
      </c>
      <c r="K5985" s="44">
        <f t="shared" si="93"/>
        <v>410532.05776080559</v>
      </c>
    </row>
    <row r="5986" spans="1:11" s="43" customFormat="1" ht="19.7" customHeight="1" x14ac:dyDescent="0.25">
      <c r="A5986" s="43" t="s">
        <v>185</v>
      </c>
      <c r="B5986" s="1" t="s">
        <v>293</v>
      </c>
      <c r="C5986" s="1" t="s">
        <v>250</v>
      </c>
      <c r="D5986" s="1" t="s">
        <v>249</v>
      </c>
      <c r="E5986" s="45" t="str">
        <f>VLOOKUP(C5986,PROCV!E$50:G$126,3,0)</f>
        <v>Audiovisual</v>
      </c>
      <c r="F5986" s="1" t="s">
        <v>416</v>
      </c>
      <c r="G5986" s="1" t="s">
        <v>236</v>
      </c>
      <c r="H5986" s="1">
        <v>2013</v>
      </c>
      <c r="I5986" s="60">
        <f>VLOOKUP(H5986,PROCV!E$33:F$44,2,0)</f>
        <v>1.2885864878819728</v>
      </c>
      <c r="J5986" s="71">
        <v>411673</v>
      </c>
      <c r="K5986" s="44">
        <f t="shared" si="93"/>
        <v>530476.26522583538</v>
      </c>
    </row>
    <row r="5987" spans="1:11" s="43" customFormat="1" ht="19.7" customHeight="1" x14ac:dyDescent="0.25">
      <c r="A5987" s="43" t="s">
        <v>185</v>
      </c>
      <c r="B5987" s="1" t="s">
        <v>293</v>
      </c>
      <c r="C5987" s="1" t="s">
        <v>346</v>
      </c>
      <c r="D5987" s="1" t="s">
        <v>345</v>
      </c>
      <c r="E5987" s="45" t="str">
        <f>VLOOKUP(C5987,PROCV!E$50:G$126,3,0)</f>
        <v>Audiovisual</v>
      </c>
      <c r="F5987" s="1" t="s">
        <v>416</v>
      </c>
      <c r="G5987" s="1" t="s">
        <v>236</v>
      </c>
      <c r="H5987" s="1">
        <v>2013</v>
      </c>
      <c r="I5987" s="60">
        <f>VLOOKUP(H5987,PROCV!E$33:F$44,2,0)</f>
        <v>1.2885864878819728</v>
      </c>
      <c r="J5987" s="71">
        <v>11985</v>
      </c>
      <c r="K5987" s="44">
        <f t="shared" si="93"/>
        <v>15443.709057265445</v>
      </c>
    </row>
    <row r="5988" spans="1:11" s="43" customFormat="1" ht="19.7" customHeight="1" x14ac:dyDescent="0.25">
      <c r="A5988" s="43" t="s">
        <v>185</v>
      </c>
      <c r="B5988" s="1" t="s">
        <v>293</v>
      </c>
      <c r="C5988" s="1" t="s">
        <v>346</v>
      </c>
      <c r="D5988" s="1" t="s">
        <v>345</v>
      </c>
      <c r="E5988" s="45" t="str">
        <f>VLOOKUP(C5988,PROCV!E$50:G$126,3,0)</f>
        <v>Audiovisual</v>
      </c>
      <c r="F5988" s="1" t="s">
        <v>416</v>
      </c>
      <c r="G5988" s="1" t="s">
        <v>236</v>
      </c>
      <c r="H5988" s="1">
        <v>2013</v>
      </c>
      <c r="I5988" s="60">
        <f>VLOOKUP(H5988,PROCV!E$33:F$44,2,0)</f>
        <v>1.2885864878819728</v>
      </c>
      <c r="J5988" s="71">
        <v>549000</v>
      </c>
      <c r="K5988" s="44">
        <f t="shared" si="93"/>
        <v>707433.9818472031</v>
      </c>
    </row>
    <row r="5989" spans="1:11" s="43" customFormat="1" ht="19.7" customHeight="1" x14ac:dyDescent="0.25">
      <c r="A5989" s="43" t="s">
        <v>185</v>
      </c>
      <c r="B5989" s="1" t="s">
        <v>293</v>
      </c>
      <c r="C5989" s="1" t="s">
        <v>346</v>
      </c>
      <c r="D5989" s="1" t="s">
        <v>345</v>
      </c>
      <c r="E5989" s="45" t="str">
        <f>VLOOKUP(C5989,PROCV!E$50:G$126,3,0)</f>
        <v>Audiovisual</v>
      </c>
      <c r="F5989" s="1" t="s">
        <v>416</v>
      </c>
      <c r="G5989" s="1" t="s">
        <v>236</v>
      </c>
      <c r="H5989" s="1">
        <v>2013</v>
      </c>
      <c r="I5989" s="60">
        <f>VLOOKUP(H5989,PROCV!E$33:F$44,2,0)</f>
        <v>1.2885864878819728</v>
      </c>
      <c r="J5989" s="71">
        <v>49376</v>
      </c>
      <c r="K5989" s="44">
        <f t="shared" si="93"/>
        <v>63625.246425660291</v>
      </c>
    </row>
    <row r="5990" spans="1:11" s="43" customFormat="1" ht="19.7" customHeight="1" x14ac:dyDescent="0.25">
      <c r="A5990" s="43" t="s">
        <v>185</v>
      </c>
      <c r="B5990" s="1" t="s">
        <v>293</v>
      </c>
      <c r="C5990" s="1" t="s">
        <v>346</v>
      </c>
      <c r="D5990" s="1" t="s">
        <v>345</v>
      </c>
      <c r="E5990" s="45" t="str">
        <f>VLOOKUP(C5990,PROCV!E$50:G$126,3,0)</f>
        <v>Audiovisual</v>
      </c>
      <c r="F5990" s="1" t="s">
        <v>416</v>
      </c>
      <c r="G5990" s="1" t="s">
        <v>236</v>
      </c>
      <c r="H5990" s="1">
        <v>2013</v>
      </c>
      <c r="I5990" s="60">
        <f>VLOOKUP(H5990,PROCV!E$33:F$44,2,0)</f>
        <v>1.2885864878819728</v>
      </c>
      <c r="J5990" s="71">
        <v>24968</v>
      </c>
      <c r="K5990" s="44">
        <f t="shared" si="93"/>
        <v>32173.427429437099</v>
      </c>
    </row>
    <row r="5991" spans="1:11" s="43" customFormat="1" ht="19.7" customHeight="1" x14ac:dyDescent="0.25">
      <c r="A5991" s="43" t="s">
        <v>185</v>
      </c>
      <c r="B5991" s="1" t="s">
        <v>293</v>
      </c>
      <c r="C5991" s="1" t="s">
        <v>303</v>
      </c>
      <c r="D5991" s="1" t="s">
        <v>302</v>
      </c>
      <c r="E5991" s="45" t="str">
        <f>VLOOKUP(C5991,PROCV!E$50:G$126,3,0)</f>
        <v>Educação e Criação em Artes</v>
      </c>
      <c r="F5991" s="1" t="s">
        <v>416</v>
      </c>
      <c r="G5991" s="1" t="s">
        <v>236</v>
      </c>
      <c r="H5991" s="1">
        <v>2013</v>
      </c>
      <c r="I5991" s="60">
        <f>VLOOKUP(H5991,PROCV!E$33:F$44,2,0)</f>
        <v>1.2885864878819728</v>
      </c>
      <c r="J5991" s="71">
        <v>31167</v>
      </c>
      <c r="K5991" s="44">
        <f t="shared" si="93"/>
        <v>40161.375067817447</v>
      </c>
    </row>
    <row r="5992" spans="1:11" s="43" customFormat="1" ht="19.7" customHeight="1" x14ac:dyDescent="0.25">
      <c r="A5992" s="43" t="s">
        <v>185</v>
      </c>
      <c r="B5992" s="1" t="s">
        <v>293</v>
      </c>
      <c r="C5992" s="1" t="s">
        <v>248</v>
      </c>
      <c r="D5992" s="1" t="s">
        <v>247</v>
      </c>
      <c r="E5992" s="45" t="str">
        <f>VLOOKUP(C5992,PROCV!E$50:G$126,3,0)</f>
        <v>Educação e Criação em Artes</v>
      </c>
      <c r="F5992" s="1" t="s">
        <v>416</v>
      </c>
      <c r="G5992" s="1" t="s">
        <v>236</v>
      </c>
      <c r="H5992" s="1">
        <v>2013</v>
      </c>
      <c r="I5992" s="60">
        <f>VLOOKUP(H5992,PROCV!E$33:F$44,2,0)</f>
        <v>1.2885864878819728</v>
      </c>
      <c r="J5992" s="71">
        <v>8772</v>
      </c>
      <c r="K5992" s="44">
        <f t="shared" si="93"/>
        <v>11303.480671700665</v>
      </c>
    </row>
    <row r="5993" spans="1:11" s="43" customFormat="1" ht="19.7" customHeight="1" x14ac:dyDescent="0.25">
      <c r="A5993" s="43" t="s">
        <v>185</v>
      </c>
      <c r="B5993" s="1" t="s">
        <v>293</v>
      </c>
      <c r="C5993" s="1" t="s">
        <v>246</v>
      </c>
      <c r="D5993" s="1" t="s">
        <v>245</v>
      </c>
      <c r="E5993" s="45" t="str">
        <f>VLOOKUP(C5993,PROCV!E$50:G$126,3,0)</f>
        <v>Artes Cênicas e Espetáculos</v>
      </c>
      <c r="F5993" s="1" t="s">
        <v>416</v>
      </c>
      <c r="G5993" s="1" t="s">
        <v>236</v>
      </c>
      <c r="H5993" s="1">
        <v>2013</v>
      </c>
      <c r="I5993" s="60">
        <f>VLOOKUP(H5993,PROCV!E$33:F$44,2,0)</f>
        <v>1.2885864878819728</v>
      </c>
      <c r="J5993" s="71">
        <v>14679</v>
      </c>
      <c r="K5993" s="44">
        <f t="shared" si="93"/>
        <v>18915.161055619479</v>
      </c>
    </row>
    <row r="5994" spans="1:11" s="43" customFormat="1" ht="19.7" customHeight="1" x14ac:dyDescent="0.25">
      <c r="A5994" s="43" t="s">
        <v>185</v>
      </c>
      <c r="B5994" s="1" t="s">
        <v>293</v>
      </c>
      <c r="C5994" s="1" t="s">
        <v>246</v>
      </c>
      <c r="D5994" s="1" t="s">
        <v>245</v>
      </c>
      <c r="E5994" s="45" t="str">
        <f>VLOOKUP(C5994,PROCV!E$50:G$126,3,0)</f>
        <v>Artes Cênicas e Espetáculos</v>
      </c>
      <c r="F5994" s="1" t="s">
        <v>416</v>
      </c>
      <c r="G5994" s="1" t="s">
        <v>236</v>
      </c>
      <c r="H5994" s="1">
        <v>2013</v>
      </c>
      <c r="I5994" s="60">
        <f>VLOOKUP(H5994,PROCV!E$33:F$44,2,0)</f>
        <v>1.2885864878819728</v>
      </c>
      <c r="J5994" s="71">
        <v>14850</v>
      </c>
      <c r="K5994" s="44">
        <f t="shared" si="93"/>
        <v>19135.509345047296</v>
      </c>
    </row>
    <row r="5995" spans="1:11" s="43" customFormat="1" ht="19.7" customHeight="1" x14ac:dyDescent="0.25">
      <c r="A5995" s="43" t="s">
        <v>185</v>
      </c>
      <c r="B5995" s="1" t="s">
        <v>293</v>
      </c>
      <c r="C5995" s="1" t="s">
        <v>246</v>
      </c>
      <c r="D5995" s="1" t="s">
        <v>245</v>
      </c>
      <c r="E5995" s="45" t="str">
        <f>VLOOKUP(C5995,PROCV!E$50:G$126,3,0)</f>
        <v>Artes Cênicas e Espetáculos</v>
      </c>
      <c r="F5995" s="1" t="s">
        <v>416</v>
      </c>
      <c r="G5995" s="1" t="s">
        <v>236</v>
      </c>
      <c r="H5995" s="1">
        <v>2013</v>
      </c>
      <c r="I5995" s="60">
        <f>VLOOKUP(H5995,PROCV!E$33:F$44,2,0)</f>
        <v>1.2885864878819728</v>
      </c>
      <c r="J5995" s="71">
        <v>31944</v>
      </c>
      <c r="K5995" s="44">
        <f t="shared" si="93"/>
        <v>41162.606768901744</v>
      </c>
    </row>
    <row r="5996" spans="1:11" s="43" customFormat="1" ht="19.7" customHeight="1" x14ac:dyDescent="0.25">
      <c r="A5996" s="43" t="s">
        <v>185</v>
      </c>
      <c r="B5996" s="1" t="s">
        <v>293</v>
      </c>
      <c r="C5996" s="1" t="s">
        <v>246</v>
      </c>
      <c r="D5996" s="1" t="s">
        <v>245</v>
      </c>
      <c r="E5996" s="45" t="str">
        <f>VLOOKUP(C5996,PROCV!E$50:G$126,3,0)</f>
        <v>Artes Cênicas e Espetáculos</v>
      </c>
      <c r="F5996" s="1" t="s">
        <v>416</v>
      </c>
      <c r="G5996" s="1" t="s">
        <v>236</v>
      </c>
      <c r="H5996" s="1">
        <v>2013</v>
      </c>
      <c r="I5996" s="60">
        <f>VLOOKUP(H5996,PROCV!E$33:F$44,2,0)</f>
        <v>1.2885864878819728</v>
      </c>
      <c r="J5996" s="71">
        <v>60020</v>
      </c>
      <c r="K5996" s="44">
        <f t="shared" si="93"/>
        <v>77340.961002676006</v>
      </c>
    </row>
    <row r="5997" spans="1:11" s="43" customFormat="1" ht="19.7" customHeight="1" x14ac:dyDescent="0.25">
      <c r="A5997" s="43" t="s">
        <v>185</v>
      </c>
      <c r="B5997" s="1" t="s">
        <v>293</v>
      </c>
      <c r="C5997" s="1" t="s">
        <v>244</v>
      </c>
      <c r="D5997" s="1" t="s">
        <v>243</v>
      </c>
      <c r="E5997" s="45" t="str">
        <f>VLOOKUP(C5997,PROCV!E$50:G$126,3,0)</f>
        <v>Artes Cênicas e Espetáculos</v>
      </c>
      <c r="F5997" s="1" t="s">
        <v>416</v>
      </c>
      <c r="G5997" s="1" t="s">
        <v>236</v>
      </c>
      <c r="H5997" s="1">
        <v>2013</v>
      </c>
      <c r="I5997" s="60">
        <f>VLOOKUP(H5997,PROCV!E$33:F$44,2,0)</f>
        <v>1.2885864878819728</v>
      </c>
      <c r="J5997" s="71">
        <v>240000</v>
      </c>
      <c r="K5997" s="44">
        <f t="shared" si="93"/>
        <v>309260.7570916735</v>
      </c>
    </row>
    <row r="5998" spans="1:11" s="43" customFormat="1" ht="19.7" customHeight="1" x14ac:dyDescent="0.25">
      <c r="A5998" s="43" t="s">
        <v>185</v>
      </c>
      <c r="B5998" s="1" t="s">
        <v>293</v>
      </c>
      <c r="C5998" s="1" t="s">
        <v>244</v>
      </c>
      <c r="D5998" s="1" t="s">
        <v>243</v>
      </c>
      <c r="E5998" s="45" t="str">
        <f>VLOOKUP(C5998,PROCV!E$50:G$126,3,0)</f>
        <v>Artes Cênicas e Espetáculos</v>
      </c>
      <c r="F5998" s="1" t="s">
        <v>416</v>
      </c>
      <c r="G5998" s="1" t="s">
        <v>236</v>
      </c>
      <c r="H5998" s="1">
        <v>2013</v>
      </c>
      <c r="I5998" s="60">
        <f>VLOOKUP(H5998,PROCV!E$33:F$44,2,0)</f>
        <v>1.2885864878819728</v>
      </c>
      <c r="J5998" s="71">
        <v>33875</v>
      </c>
      <c r="K5998" s="44">
        <f t="shared" si="93"/>
        <v>43650.867277001831</v>
      </c>
    </row>
    <row r="5999" spans="1:11" s="43" customFormat="1" ht="19.7" customHeight="1" x14ac:dyDescent="0.25">
      <c r="A5999" s="43" t="s">
        <v>185</v>
      </c>
      <c r="B5999" s="1" t="s">
        <v>293</v>
      </c>
      <c r="C5999" s="1" t="s">
        <v>244</v>
      </c>
      <c r="D5999" s="1" t="s">
        <v>243</v>
      </c>
      <c r="E5999" s="45" t="str">
        <f>VLOOKUP(C5999,PROCV!E$50:G$126,3,0)</f>
        <v>Artes Cênicas e Espetáculos</v>
      </c>
      <c r="F5999" s="1" t="s">
        <v>416</v>
      </c>
      <c r="G5999" s="1" t="s">
        <v>236</v>
      </c>
      <c r="H5999" s="1">
        <v>2013</v>
      </c>
      <c r="I5999" s="60">
        <f>VLOOKUP(H5999,PROCV!E$33:F$44,2,0)</f>
        <v>1.2885864878819728</v>
      </c>
      <c r="J5999" s="71">
        <v>61517</v>
      </c>
      <c r="K5999" s="44">
        <f t="shared" si="93"/>
        <v>79269.974975035322</v>
      </c>
    </row>
    <row r="6000" spans="1:11" s="43" customFormat="1" ht="19.7" customHeight="1" x14ac:dyDescent="0.25">
      <c r="A6000" s="43" t="s">
        <v>185</v>
      </c>
      <c r="B6000" s="1" t="s">
        <v>293</v>
      </c>
      <c r="C6000" s="1" t="s">
        <v>332</v>
      </c>
      <c r="D6000" s="1" t="s">
        <v>331</v>
      </c>
      <c r="E6000" s="45" t="str">
        <f>VLOOKUP(C6000,PROCV!E$50:G$126,3,0)</f>
        <v>Artes Cênicas e Espetáculos</v>
      </c>
      <c r="F6000" s="1" t="s">
        <v>416</v>
      </c>
      <c r="G6000" s="1" t="s">
        <v>236</v>
      </c>
      <c r="H6000" s="1">
        <v>2013</v>
      </c>
      <c r="I6000" s="60">
        <f>VLOOKUP(H6000,PROCV!E$33:F$44,2,0)</f>
        <v>1.2885864878819728</v>
      </c>
      <c r="J6000" s="71">
        <v>20337</v>
      </c>
      <c r="K6000" s="44">
        <f t="shared" si="93"/>
        <v>26205.983404055682</v>
      </c>
    </row>
    <row r="6001" spans="1:11" s="43" customFormat="1" ht="19.7" customHeight="1" x14ac:dyDescent="0.25">
      <c r="A6001" s="43" t="s">
        <v>185</v>
      </c>
      <c r="B6001" s="1" t="s">
        <v>293</v>
      </c>
      <c r="C6001" s="1" t="s">
        <v>332</v>
      </c>
      <c r="D6001" s="1" t="s">
        <v>331</v>
      </c>
      <c r="E6001" s="45" t="str">
        <f>VLOOKUP(C6001,PROCV!E$50:G$126,3,0)</f>
        <v>Artes Cênicas e Espetáculos</v>
      </c>
      <c r="F6001" s="1" t="s">
        <v>416</v>
      </c>
      <c r="G6001" s="1" t="s">
        <v>236</v>
      </c>
      <c r="H6001" s="1">
        <v>2013</v>
      </c>
      <c r="I6001" s="60">
        <f>VLOOKUP(H6001,PROCV!E$33:F$44,2,0)</f>
        <v>1.2885864878819728</v>
      </c>
      <c r="J6001" s="71">
        <v>111184</v>
      </c>
      <c r="K6001" s="44">
        <f t="shared" si="93"/>
        <v>143270.20006866928</v>
      </c>
    </row>
    <row r="6002" spans="1:11" s="43" customFormat="1" ht="19.7" customHeight="1" x14ac:dyDescent="0.25">
      <c r="A6002" s="43" t="s">
        <v>185</v>
      </c>
      <c r="B6002" s="1" t="s">
        <v>293</v>
      </c>
      <c r="C6002" s="1" t="s">
        <v>332</v>
      </c>
      <c r="D6002" s="1" t="s">
        <v>331</v>
      </c>
      <c r="E6002" s="45" t="str">
        <f>VLOOKUP(C6002,PROCV!E$50:G$126,3,0)</f>
        <v>Artes Cênicas e Espetáculos</v>
      </c>
      <c r="F6002" s="1" t="s">
        <v>416</v>
      </c>
      <c r="G6002" s="1" t="s">
        <v>236</v>
      </c>
      <c r="H6002" s="1">
        <v>2013</v>
      </c>
      <c r="I6002" s="60">
        <f>VLOOKUP(H6002,PROCV!E$33:F$44,2,0)</f>
        <v>1.2885864878819728</v>
      </c>
      <c r="J6002" s="71">
        <v>49613</v>
      </c>
      <c r="K6002" s="44">
        <f t="shared" si="93"/>
        <v>63930.641423288318</v>
      </c>
    </row>
    <row r="6003" spans="1:11" s="43" customFormat="1" ht="19.7" customHeight="1" x14ac:dyDescent="0.25">
      <c r="A6003" s="43" t="s">
        <v>185</v>
      </c>
      <c r="B6003" s="1" t="s">
        <v>293</v>
      </c>
      <c r="C6003" s="1" t="s">
        <v>238</v>
      </c>
      <c r="D6003" s="1" t="s">
        <v>237</v>
      </c>
      <c r="E6003" s="45" t="str">
        <f>VLOOKUP(C6003,PROCV!E$50:G$126,3,0)</f>
        <v>Artes Cênicas e Espetáculos</v>
      </c>
      <c r="F6003" s="1" t="s">
        <v>416</v>
      </c>
      <c r="G6003" s="1" t="s">
        <v>236</v>
      </c>
      <c r="H6003" s="1">
        <v>2013</v>
      </c>
      <c r="I6003" s="60">
        <f>VLOOKUP(H6003,PROCV!E$33:F$44,2,0)</f>
        <v>1.2885864878819728</v>
      </c>
      <c r="J6003" s="71">
        <v>10129</v>
      </c>
      <c r="K6003" s="44">
        <f t="shared" si="93"/>
        <v>13052.092535756503</v>
      </c>
    </row>
    <row r="6004" spans="1:11" s="43" customFormat="1" ht="19.7" customHeight="1" x14ac:dyDescent="0.25">
      <c r="A6004" s="43" t="s">
        <v>185</v>
      </c>
      <c r="B6004" s="1" t="s">
        <v>293</v>
      </c>
      <c r="C6004" s="1" t="s">
        <v>238</v>
      </c>
      <c r="D6004" s="1" t="s">
        <v>237</v>
      </c>
      <c r="E6004" s="45" t="str">
        <f>VLOOKUP(C6004,PROCV!E$50:G$126,3,0)</f>
        <v>Artes Cênicas e Espetáculos</v>
      </c>
      <c r="F6004" s="1" t="s">
        <v>416</v>
      </c>
      <c r="G6004" s="1" t="s">
        <v>236</v>
      </c>
      <c r="H6004" s="1">
        <v>2013</v>
      </c>
      <c r="I6004" s="60">
        <f>VLOOKUP(H6004,PROCV!E$33:F$44,2,0)</f>
        <v>1.2885864878819728</v>
      </c>
      <c r="J6004" s="71">
        <v>120000</v>
      </c>
      <c r="K6004" s="44">
        <f t="shared" si="93"/>
        <v>154630.37854583675</v>
      </c>
    </row>
    <row r="6005" spans="1:11" s="43" customFormat="1" ht="19.7" customHeight="1" x14ac:dyDescent="0.25">
      <c r="A6005" s="43" t="s">
        <v>185</v>
      </c>
      <c r="B6005" s="1" t="s">
        <v>293</v>
      </c>
      <c r="C6005" s="1" t="s">
        <v>238</v>
      </c>
      <c r="D6005" s="1" t="s">
        <v>237</v>
      </c>
      <c r="E6005" s="45" t="str">
        <f>VLOOKUP(C6005,PROCV!E$50:G$126,3,0)</f>
        <v>Artes Cênicas e Espetáculos</v>
      </c>
      <c r="F6005" s="1" t="s">
        <v>416</v>
      </c>
      <c r="G6005" s="1" t="s">
        <v>236</v>
      </c>
      <c r="H6005" s="1">
        <v>2013</v>
      </c>
      <c r="I6005" s="60">
        <f>VLOOKUP(H6005,PROCV!E$33:F$44,2,0)</f>
        <v>1.2885864878819728</v>
      </c>
      <c r="J6005" s="71">
        <v>71122</v>
      </c>
      <c r="K6005" s="44">
        <f t="shared" si="93"/>
        <v>91646.848191141675</v>
      </c>
    </row>
    <row r="6006" spans="1:11" s="43" customFormat="1" ht="19.7" customHeight="1" x14ac:dyDescent="0.25">
      <c r="A6006" s="43" t="s">
        <v>185</v>
      </c>
      <c r="B6006" s="1" t="s">
        <v>293</v>
      </c>
      <c r="C6006" s="1" t="s">
        <v>238</v>
      </c>
      <c r="D6006" s="1" t="s">
        <v>237</v>
      </c>
      <c r="E6006" s="45" t="str">
        <f>VLOOKUP(C6006,PROCV!E$50:G$126,3,0)</f>
        <v>Artes Cênicas e Espetáculos</v>
      </c>
      <c r="F6006" s="1" t="s">
        <v>416</v>
      </c>
      <c r="G6006" s="1" t="s">
        <v>236</v>
      </c>
      <c r="H6006" s="1">
        <v>2013</v>
      </c>
      <c r="I6006" s="60">
        <f>VLOOKUP(H6006,PROCV!E$33:F$44,2,0)</f>
        <v>1.2885864878819728</v>
      </c>
      <c r="J6006" s="71">
        <v>38901</v>
      </c>
      <c r="K6006" s="44">
        <f t="shared" si="93"/>
        <v>50127.302965096627</v>
      </c>
    </row>
    <row r="6007" spans="1:11" s="43" customFormat="1" ht="19.7" customHeight="1" x14ac:dyDescent="0.25">
      <c r="A6007" s="43" t="s">
        <v>185</v>
      </c>
      <c r="B6007" s="1" t="s">
        <v>293</v>
      </c>
      <c r="C6007" s="1" t="s">
        <v>241</v>
      </c>
      <c r="D6007" s="1" t="s">
        <v>240</v>
      </c>
      <c r="E6007" s="45" t="str">
        <f>VLOOKUP(C6007,PROCV!E$50:G$126,3,0)</f>
        <v>Artes Cênicas e Espetáculos</v>
      </c>
      <c r="F6007" s="1" t="s">
        <v>416</v>
      </c>
      <c r="G6007" s="1" t="s">
        <v>236</v>
      </c>
      <c r="H6007" s="1">
        <v>2013</v>
      </c>
      <c r="I6007" s="60">
        <f>VLOOKUP(H6007,PROCV!E$33:F$44,2,0)</f>
        <v>1.2885864878819728</v>
      </c>
      <c r="J6007" s="71">
        <v>890000</v>
      </c>
      <c r="K6007" s="44">
        <f t="shared" si="93"/>
        <v>1146841.9742149559</v>
      </c>
    </row>
    <row r="6008" spans="1:11" s="43" customFormat="1" ht="19.7" customHeight="1" x14ac:dyDescent="0.25">
      <c r="A6008" s="43" t="s">
        <v>185</v>
      </c>
      <c r="B6008" s="1" t="s">
        <v>293</v>
      </c>
      <c r="C6008" s="1" t="s">
        <v>241</v>
      </c>
      <c r="D6008" s="1" t="s">
        <v>240</v>
      </c>
      <c r="E6008" s="45" t="str">
        <f>VLOOKUP(C6008,PROCV!E$50:G$126,3,0)</f>
        <v>Artes Cênicas e Espetáculos</v>
      </c>
      <c r="F6008" s="1" t="s">
        <v>416</v>
      </c>
      <c r="G6008" s="1" t="s">
        <v>236</v>
      </c>
      <c r="H6008" s="1">
        <v>2013</v>
      </c>
      <c r="I6008" s="60">
        <f>VLOOKUP(H6008,PROCV!E$33:F$44,2,0)</f>
        <v>1.2885864878819728</v>
      </c>
      <c r="J6008" s="71">
        <v>114112</v>
      </c>
      <c r="K6008" s="44">
        <f t="shared" si="93"/>
        <v>147043.1813051877</v>
      </c>
    </row>
    <row r="6009" spans="1:11" s="43" customFormat="1" ht="19.7" customHeight="1" x14ac:dyDescent="0.25">
      <c r="A6009" s="43" t="s">
        <v>185</v>
      </c>
      <c r="B6009" s="1" t="s">
        <v>293</v>
      </c>
      <c r="C6009" s="1" t="s">
        <v>241</v>
      </c>
      <c r="D6009" s="1" t="s">
        <v>240</v>
      </c>
      <c r="E6009" s="45" t="str">
        <f>VLOOKUP(C6009,PROCV!E$50:G$126,3,0)</f>
        <v>Artes Cênicas e Espetáculos</v>
      </c>
      <c r="F6009" s="1" t="s">
        <v>416</v>
      </c>
      <c r="G6009" s="1" t="s">
        <v>236</v>
      </c>
      <c r="H6009" s="1">
        <v>2013</v>
      </c>
      <c r="I6009" s="60">
        <f>VLOOKUP(H6009,PROCV!E$33:F$44,2,0)</f>
        <v>1.2885864878819728</v>
      </c>
      <c r="J6009" s="71">
        <v>55724</v>
      </c>
      <c r="K6009" s="44">
        <f t="shared" si="93"/>
        <v>71805.193450735052</v>
      </c>
    </row>
    <row r="6010" spans="1:11" s="43" customFormat="1" ht="19.7" customHeight="1" x14ac:dyDescent="0.25">
      <c r="A6010" s="43" t="s">
        <v>185</v>
      </c>
      <c r="B6010" s="1" t="s">
        <v>293</v>
      </c>
      <c r="C6010" s="1" t="s">
        <v>344</v>
      </c>
      <c r="D6010" s="1" t="s">
        <v>343</v>
      </c>
      <c r="E6010" s="45" t="str">
        <f>VLOOKUP(C6010,PROCV!E$50:G$126,3,0)</f>
        <v>Artes Cênicas e Espetáculos</v>
      </c>
      <c r="F6010" s="1" t="s">
        <v>416</v>
      </c>
      <c r="G6010" s="1" t="s">
        <v>236</v>
      </c>
      <c r="H6010" s="1">
        <v>2013</v>
      </c>
      <c r="I6010" s="60">
        <f>VLOOKUP(H6010,PROCV!E$33:F$44,2,0)</f>
        <v>1.2885864878819728</v>
      </c>
      <c r="J6010" s="71">
        <v>132210</v>
      </c>
      <c r="K6010" s="44">
        <f t="shared" si="93"/>
        <v>170364.01956287562</v>
      </c>
    </row>
    <row r="6011" spans="1:11" s="43" customFormat="1" ht="19.7" customHeight="1" x14ac:dyDescent="0.25">
      <c r="A6011" s="43" t="s">
        <v>185</v>
      </c>
      <c r="B6011" s="1" t="s">
        <v>293</v>
      </c>
      <c r="C6011" s="1" t="s">
        <v>311</v>
      </c>
      <c r="D6011" s="1" t="s">
        <v>310</v>
      </c>
      <c r="E6011" s="45" t="str">
        <f>VLOOKUP(C6011,PROCV!E$50:G$126,3,0)</f>
        <v>Artes Cênicas e Espetáculos</v>
      </c>
      <c r="F6011" s="1" t="s">
        <v>416</v>
      </c>
      <c r="G6011" s="1" t="s">
        <v>236</v>
      </c>
      <c r="H6011" s="1">
        <v>2013</v>
      </c>
      <c r="I6011" s="60">
        <f>VLOOKUP(H6011,PROCV!E$33:F$44,2,0)</f>
        <v>1.2885864878819728</v>
      </c>
      <c r="J6011" s="71">
        <v>588226</v>
      </c>
      <c r="K6011" s="44">
        <f t="shared" si="93"/>
        <v>757980.07542086137</v>
      </c>
    </row>
    <row r="6012" spans="1:11" s="43" customFormat="1" ht="19.7" customHeight="1" x14ac:dyDescent="0.25">
      <c r="A6012" s="43" t="s">
        <v>191</v>
      </c>
      <c r="B6012" s="1" t="s">
        <v>242</v>
      </c>
      <c r="C6012" s="1" t="s">
        <v>309</v>
      </c>
      <c r="D6012" s="1" t="s">
        <v>308</v>
      </c>
      <c r="E6012" s="45" t="str">
        <f>VLOOKUP(C6012,PROCV!E$50:G$126,3,0)</f>
        <v>NA</v>
      </c>
      <c r="F6012" s="1" t="s">
        <v>416</v>
      </c>
      <c r="G6012" s="1" t="s">
        <v>236</v>
      </c>
      <c r="H6012" s="1">
        <v>2013</v>
      </c>
      <c r="I6012" s="60">
        <f>VLOOKUP(H6012,PROCV!E$33:F$44,2,0)</f>
        <v>1.2885864878819728</v>
      </c>
      <c r="J6012" s="71">
        <v>548891</v>
      </c>
      <c r="K6012" s="44">
        <f t="shared" si="93"/>
        <v>707293.52592002391</v>
      </c>
    </row>
    <row r="6013" spans="1:11" s="43" customFormat="1" ht="19.7" customHeight="1" x14ac:dyDescent="0.25">
      <c r="A6013" s="43" t="s">
        <v>191</v>
      </c>
      <c r="B6013" s="1" t="s">
        <v>242</v>
      </c>
      <c r="C6013" s="1" t="s">
        <v>291</v>
      </c>
      <c r="D6013" s="1" t="s">
        <v>290</v>
      </c>
      <c r="E6013" s="45" t="str">
        <f>VLOOKUP(C6013,PROCV!E$50:G$126,3,0)</f>
        <v>NA</v>
      </c>
      <c r="F6013" s="1" t="s">
        <v>416</v>
      </c>
      <c r="G6013" s="1" t="s">
        <v>236</v>
      </c>
      <c r="H6013" s="1">
        <v>2013</v>
      </c>
      <c r="I6013" s="60">
        <f>VLOOKUP(H6013,PROCV!E$33:F$44,2,0)</f>
        <v>1.2885864878819728</v>
      </c>
      <c r="J6013" s="71">
        <v>85064</v>
      </c>
      <c r="K6013" s="44">
        <f t="shared" si="93"/>
        <v>109612.32100519213</v>
      </c>
    </row>
    <row r="6014" spans="1:11" s="43" customFormat="1" ht="19.7" customHeight="1" x14ac:dyDescent="0.25">
      <c r="A6014" s="43" t="s">
        <v>191</v>
      </c>
      <c r="B6014" s="1" t="s">
        <v>242</v>
      </c>
      <c r="C6014" s="1" t="s">
        <v>291</v>
      </c>
      <c r="D6014" s="1" t="s">
        <v>290</v>
      </c>
      <c r="E6014" s="45" t="str">
        <f>VLOOKUP(C6014,PROCV!E$50:G$126,3,0)</f>
        <v>NA</v>
      </c>
      <c r="F6014" s="1" t="s">
        <v>416</v>
      </c>
      <c r="G6014" s="1" t="s">
        <v>236</v>
      </c>
      <c r="H6014" s="1">
        <v>2013</v>
      </c>
      <c r="I6014" s="60">
        <f>VLOOKUP(H6014,PROCV!E$33:F$44,2,0)</f>
        <v>1.2885864878819728</v>
      </c>
      <c r="J6014" s="71">
        <v>570300</v>
      </c>
      <c r="K6014" s="44">
        <f t="shared" si="93"/>
        <v>734880.87403908907</v>
      </c>
    </row>
    <row r="6015" spans="1:11" s="43" customFormat="1" ht="19.7" customHeight="1" x14ac:dyDescent="0.25">
      <c r="A6015" s="43" t="s">
        <v>191</v>
      </c>
      <c r="B6015" s="1" t="s">
        <v>242</v>
      </c>
      <c r="C6015" s="1" t="s">
        <v>291</v>
      </c>
      <c r="D6015" s="1" t="s">
        <v>290</v>
      </c>
      <c r="E6015" s="45" t="str">
        <f>VLOOKUP(C6015,PROCV!E$50:G$126,3,0)</f>
        <v>NA</v>
      </c>
      <c r="F6015" s="1" t="s">
        <v>416</v>
      </c>
      <c r="G6015" s="1" t="s">
        <v>236</v>
      </c>
      <c r="H6015" s="1">
        <v>2013</v>
      </c>
      <c r="I6015" s="60">
        <f>VLOOKUP(H6015,PROCV!E$33:F$44,2,0)</f>
        <v>1.2885864878819728</v>
      </c>
      <c r="J6015" s="71">
        <v>403922</v>
      </c>
      <c r="K6015" s="44">
        <f t="shared" si="93"/>
        <v>520488.43135826226</v>
      </c>
    </row>
    <row r="6016" spans="1:11" s="43" customFormat="1" ht="19.7" customHeight="1" x14ac:dyDescent="0.25">
      <c r="A6016" s="43" t="s">
        <v>191</v>
      </c>
      <c r="B6016" s="1" t="s">
        <v>242</v>
      </c>
      <c r="C6016" s="1" t="s">
        <v>291</v>
      </c>
      <c r="D6016" s="1" t="s">
        <v>290</v>
      </c>
      <c r="E6016" s="45" t="str">
        <f>VLOOKUP(C6016,PROCV!E$50:G$126,3,0)</f>
        <v>NA</v>
      </c>
      <c r="F6016" s="1" t="s">
        <v>416</v>
      </c>
      <c r="G6016" s="1" t="s">
        <v>236</v>
      </c>
      <c r="H6016" s="1">
        <v>2013</v>
      </c>
      <c r="I6016" s="60">
        <f>VLOOKUP(H6016,PROCV!E$33:F$44,2,0)</f>
        <v>1.2885864878819728</v>
      </c>
      <c r="J6016" s="71">
        <v>1694004</v>
      </c>
      <c r="K6016" s="44">
        <f t="shared" si="93"/>
        <v>2182870.6648180136</v>
      </c>
    </row>
    <row r="6017" spans="1:11" s="43" customFormat="1" ht="19.7" customHeight="1" x14ac:dyDescent="0.25">
      <c r="A6017" s="43" t="s">
        <v>191</v>
      </c>
      <c r="B6017" s="1" t="s">
        <v>242</v>
      </c>
      <c r="C6017" s="1" t="s">
        <v>320</v>
      </c>
      <c r="D6017" s="1" t="s">
        <v>319</v>
      </c>
      <c r="E6017" s="45" t="str">
        <f>VLOOKUP(C6017,PROCV!E$50:G$126,3,0)</f>
        <v>Música</v>
      </c>
      <c r="F6017" s="1" t="s">
        <v>416</v>
      </c>
      <c r="G6017" s="1" t="s">
        <v>236</v>
      </c>
      <c r="H6017" s="1">
        <v>2013</v>
      </c>
      <c r="I6017" s="60">
        <f>VLOOKUP(H6017,PROCV!E$33:F$44,2,0)</f>
        <v>1.2885864878819728</v>
      </c>
      <c r="J6017" s="71">
        <v>36544</v>
      </c>
      <c r="K6017" s="44">
        <f t="shared" si="93"/>
        <v>47090.104613158815</v>
      </c>
    </row>
    <row r="6018" spans="1:11" s="43" customFormat="1" ht="19.7" customHeight="1" x14ac:dyDescent="0.25">
      <c r="A6018" s="43" t="s">
        <v>191</v>
      </c>
      <c r="B6018" s="1" t="s">
        <v>242</v>
      </c>
      <c r="C6018" s="1" t="s">
        <v>289</v>
      </c>
      <c r="D6018" s="1" t="s">
        <v>288</v>
      </c>
      <c r="E6018" s="45" t="str">
        <f>VLOOKUP(C6018,PROCV!E$50:G$126,3,0)</f>
        <v>Editorial</v>
      </c>
      <c r="F6018" s="1" t="s">
        <v>416</v>
      </c>
      <c r="G6018" s="1" t="s">
        <v>236</v>
      </c>
      <c r="H6018" s="1">
        <v>2013</v>
      </c>
      <c r="I6018" s="60">
        <f>VLOOKUP(H6018,PROCV!E$33:F$44,2,0)</f>
        <v>1.2885864878819728</v>
      </c>
      <c r="J6018" s="71">
        <v>73015</v>
      </c>
      <c r="K6018" s="44">
        <f t="shared" si="93"/>
        <v>94086.142412702247</v>
      </c>
    </row>
    <row r="6019" spans="1:11" s="43" customFormat="1" ht="19.7" customHeight="1" x14ac:dyDescent="0.25">
      <c r="A6019" s="43" t="s">
        <v>191</v>
      </c>
      <c r="B6019" s="1" t="s">
        <v>242</v>
      </c>
      <c r="C6019" s="1" t="s">
        <v>289</v>
      </c>
      <c r="D6019" s="1" t="s">
        <v>288</v>
      </c>
      <c r="E6019" s="45" t="str">
        <f>VLOOKUP(C6019,PROCV!E$50:G$126,3,0)</f>
        <v>Editorial</v>
      </c>
      <c r="F6019" s="1" t="s">
        <v>416</v>
      </c>
      <c r="G6019" s="1" t="s">
        <v>236</v>
      </c>
      <c r="H6019" s="1">
        <v>2013</v>
      </c>
      <c r="I6019" s="60">
        <f>VLOOKUP(H6019,PROCV!E$33:F$44,2,0)</f>
        <v>1.2885864878819728</v>
      </c>
      <c r="J6019" s="71">
        <v>98827</v>
      </c>
      <c r="K6019" s="44">
        <f t="shared" ref="K6019:K6082" si="94">J6019*I6019</f>
        <v>127347.13683791173</v>
      </c>
    </row>
    <row r="6020" spans="1:11" s="43" customFormat="1" ht="19.7" customHeight="1" x14ac:dyDescent="0.25">
      <c r="A6020" s="43" t="s">
        <v>191</v>
      </c>
      <c r="B6020" s="1" t="s">
        <v>242</v>
      </c>
      <c r="C6020" s="1" t="s">
        <v>289</v>
      </c>
      <c r="D6020" s="1" t="s">
        <v>288</v>
      </c>
      <c r="E6020" s="45" t="str">
        <f>VLOOKUP(C6020,PROCV!E$50:G$126,3,0)</f>
        <v>Editorial</v>
      </c>
      <c r="F6020" s="1" t="s">
        <v>416</v>
      </c>
      <c r="G6020" s="1" t="s">
        <v>236</v>
      </c>
      <c r="H6020" s="1">
        <v>2013</v>
      </c>
      <c r="I6020" s="60">
        <f>VLOOKUP(H6020,PROCV!E$33:F$44,2,0)</f>
        <v>1.2885864878819728</v>
      </c>
      <c r="J6020" s="71">
        <v>128800</v>
      </c>
      <c r="K6020" s="44">
        <f t="shared" si="94"/>
        <v>165969.9396391981</v>
      </c>
    </row>
    <row r="6021" spans="1:11" s="43" customFormat="1" ht="19.7" customHeight="1" x14ac:dyDescent="0.25">
      <c r="A6021" s="43" t="s">
        <v>191</v>
      </c>
      <c r="B6021" s="1" t="s">
        <v>242</v>
      </c>
      <c r="C6021" s="1" t="s">
        <v>289</v>
      </c>
      <c r="D6021" s="1" t="s">
        <v>288</v>
      </c>
      <c r="E6021" s="45" t="str">
        <f>VLOOKUP(C6021,PROCV!E$50:G$126,3,0)</f>
        <v>Editorial</v>
      </c>
      <c r="F6021" s="1" t="s">
        <v>416</v>
      </c>
      <c r="G6021" s="1" t="s">
        <v>236</v>
      </c>
      <c r="H6021" s="1">
        <v>2013</v>
      </c>
      <c r="I6021" s="60">
        <f>VLOOKUP(H6021,PROCV!E$33:F$44,2,0)</f>
        <v>1.2885864878819728</v>
      </c>
      <c r="J6021" s="71">
        <v>356922</v>
      </c>
      <c r="K6021" s="44">
        <f t="shared" si="94"/>
        <v>459924.86642780952</v>
      </c>
    </row>
    <row r="6022" spans="1:11" s="43" customFormat="1" ht="19.7" customHeight="1" x14ac:dyDescent="0.25">
      <c r="A6022" s="43" t="s">
        <v>191</v>
      </c>
      <c r="B6022" s="1" t="s">
        <v>242</v>
      </c>
      <c r="C6022" s="1" t="s">
        <v>289</v>
      </c>
      <c r="D6022" s="1" t="s">
        <v>288</v>
      </c>
      <c r="E6022" s="45" t="str">
        <f>VLOOKUP(C6022,PROCV!E$50:G$126,3,0)</f>
        <v>Editorial</v>
      </c>
      <c r="F6022" s="1" t="s">
        <v>416</v>
      </c>
      <c r="G6022" s="1" t="s">
        <v>236</v>
      </c>
      <c r="H6022" s="1">
        <v>2013</v>
      </c>
      <c r="I6022" s="60">
        <f>VLOOKUP(H6022,PROCV!E$33:F$44,2,0)</f>
        <v>1.2885864878819728</v>
      </c>
      <c r="J6022" s="71">
        <v>454798</v>
      </c>
      <c r="K6022" s="44">
        <f t="shared" si="94"/>
        <v>586046.55751574552</v>
      </c>
    </row>
    <row r="6023" spans="1:11" s="43" customFormat="1" ht="19.7" customHeight="1" x14ac:dyDescent="0.25">
      <c r="A6023" s="43" t="s">
        <v>191</v>
      </c>
      <c r="B6023" s="1" t="s">
        <v>242</v>
      </c>
      <c r="C6023" s="1" t="s">
        <v>287</v>
      </c>
      <c r="D6023" s="1" t="s">
        <v>286</v>
      </c>
      <c r="E6023" s="45" t="str">
        <f>VLOOKUP(C6023,PROCV!E$50:G$126,3,0)</f>
        <v>Música</v>
      </c>
      <c r="F6023" s="1" t="s">
        <v>416</v>
      </c>
      <c r="G6023" s="1" t="s">
        <v>236</v>
      </c>
      <c r="H6023" s="1">
        <v>2013</v>
      </c>
      <c r="I6023" s="60">
        <f>VLOOKUP(H6023,PROCV!E$33:F$44,2,0)</f>
        <v>1.2885864878819728</v>
      </c>
      <c r="J6023" s="71">
        <v>29491</v>
      </c>
      <c r="K6023" s="44">
        <f t="shared" si="94"/>
        <v>38001.704114127264</v>
      </c>
    </row>
    <row r="6024" spans="1:11" s="43" customFormat="1" ht="19.7" customHeight="1" x14ac:dyDescent="0.25">
      <c r="A6024" s="43" t="s">
        <v>191</v>
      </c>
      <c r="B6024" s="1" t="s">
        <v>242</v>
      </c>
      <c r="C6024" s="1" t="s">
        <v>287</v>
      </c>
      <c r="D6024" s="1" t="s">
        <v>286</v>
      </c>
      <c r="E6024" s="45" t="str">
        <f>VLOOKUP(C6024,PROCV!E$50:G$126,3,0)</f>
        <v>Música</v>
      </c>
      <c r="F6024" s="1" t="s">
        <v>416</v>
      </c>
      <c r="G6024" s="1" t="s">
        <v>236</v>
      </c>
      <c r="H6024" s="1">
        <v>2013</v>
      </c>
      <c r="I6024" s="60">
        <f>VLOOKUP(H6024,PROCV!E$33:F$44,2,0)</f>
        <v>1.2885864878819728</v>
      </c>
      <c r="J6024" s="71">
        <v>63175</v>
      </c>
      <c r="K6024" s="44">
        <f t="shared" si="94"/>
        <v>81406.451371943636</v>
      </c>
    </row>
    <row r="6025" spans="1:11" s="43" customFormat="1" ht="19.7" customHeight="1" x14ac:dyDescent="0.25">
      <c r="A6025" s="43" t="s">
        <v>191</v>
      </c>
      <c r="B6025" s="1" t="s">
        <v>242</v>
      </c>
      <c r="C6025" s="1" t="s">
        <v>285</v>
      </c>
      <c r="D6025" s="1" t="s">
        <v>284</v>
      </c>
      <c r="E6025" s="45" t="str">
        <f>VLOOKUP(C6025,PROCV!E$50:G$126,3,0)</f>
        <v>Editorial</v>
      </c>
      <c r="F6025" s="1" t="s">
        <v>416</v>
      </c>
      <c r="G6025" s="1" t="s">
        <v>236</v>
      </c>
      <c r="H6025" s="1">
        <v>2013</v>
      </c>
      <c r="I6025" s="60">
        <f>VLOOKUP(H6025,PROCV!E$33:F$44,2,0)</f>
        <v>1.2885864878819728</v>
      </c>
      <c r="J6025" s="71">
        <v>56237</v>
      </c>
      <c r="K6025" s="44">
        <f t="shared" si="94"/>
        <v>72466.238319018506</v>
      </c>
    </row>
    <row r="6026" spans="1:11" s="43" customFormat="1" ht="19.7" customHeight="1" x14ac:dyDescent="0.25">
      <c r="A6026" s="43" t="s">
        <v>191</v>
      </c>
      <c r="B6026" s="1" t="s">
        <v>242</v>
      </c>
      <c r="C6026" s="1" t="s">
        <v>285</v>
      </c>
      <c r="D6026" s="1" t="s">
        <v>284</v>
      </c>
      <c r="E6026" s="45" t="str">
        <f>VLOOKUP(C6026,PROCV!E$50:G$126,3,0)</f>
        <v>Editorial</v>
      </c>
      <c r="F6026" s="1" t="s">
        <v>416</v>
      </c>
      <c r="G6026" s="1" t="s">
        <v>265</v>
      </c>
      <c r="H6026" s="1">
        <v>2013</v>
      </c>
      <c r="I6026" s="60">
        <f>VLOOKUP(H6026,PROCV!E$33:F$44,2,0)</f>
        <v>1.2885864878819728</v>
      </c>
      <c r="J6026" s="71">
        <v>282787</v>
      </c>
      <c r="K6026" s="44">
        <f t="shared" si="94"/>
        <v>364395.50714867946</v>
      </c>
    </row>
    <row r="6027" spans="1:11" s="43" customFormat="1" ht="19.7" customHeight="1" x14ac:dyDescent="0.25">
      <c r="A6027" s="43" t="s">
        <v>191</v>
      </c>
      <c r="B6027" s="1" t="s">
        <v>242</v>
      </c>
      <c r="C6027" s="1" t="s">
        <v>285</v>
      </c>
      <c r="D6027" s="1" t="s">
        <v>284</v>
      </c>
      <c r="E6027" s="45" t="str">
        <f>VLOOKUP(C6027,PROCV!E$50:G$126,3,0)</f>
        <v>Editorial</v>
      </c>
      <c r="F6027" s="1" t="s">
        <v>416</v>
      </c>
      <c r="G6027" s="1" t="s">
        <v>265</v>
      </c>
      <c r="H6027" s="1">
        <v>2013</v>
      </c>
      <c r="I6027" s="60">
        <f>VLOOKUP(H6027,PROCV!E$33:F$44,2,0)</f>
        <v>1.2885864878819728</v>
      </c>
      <c r="J6027" s="71">
        <v>338354</v>
      </c>
      <c r="K6027" s="44">
        <f t="shared" si="94"/>
        <v>435998.39252081705</v>
      </c>
    </row>
    <row r="6028" spans="1:11" s="43" customFormat="1" ht="19.7" customHeight="1" x14ac:dyDescent="0.25">
      <c r="A6028" s="43" t="s">
        <v>191</v>
      </c>
      <c r="B6028" s="1" t="s">
        <v>242</v>
      </c>
      <c r="C6028" s="1" t="s">
        <v>285</v>
      </c>
      <c r="D6028" s="1" t="s">
        <v>284</v>
      </c>
      <c r="E6028" s="45" t="str">
        <f>VLOOKUP(C6028,PROCV!E$50:G$126,3,0)</f>
        <v>Editorial</v>
      </c>
      <c r="F6028" s="1" t="s">
        <v>416</v>
      </c>
      <c r="G6028" s="1" t="s">
        <v>236</v>
      </c>
      <c r="H6028" s="1">
        <v>2013</v>
      </c>
      <c r="I6028" s="60">
        <f>VLOOKUP(H6028,PROCV!E$33:F$44,2,0)</f>
        <v>1.2885864878819728</v>
      </c>
      <c r="J6028" s="71">
        <v>257196</v>
      </c>
      <c r="K6028" s="44">
        <f t="shared" si="94"/>
        <v>331419.2903372919</v>
      </c>
    </row>
    <row r="6029" spans="1:11" s="43" customFormat="1" ht="19.7" customHeight="1" x14ac:dyDescent="0.25">
      <c r="A6029" s="43" t="s">
        <v>191</v>
      </c>
      <c r="B6029" s="1" t="s">
        <v>242</v>
      </c>
      <c r="C6029" s="1" t="s">
        <v>285</v>
      </c>
      <c r="D6029" s="1" t="s">
        <v>284</v>
      </c>
      <c r="E6029" s="45" t="str">
        <f>VLOOKUP(C6029,PROCV!E$50:G$126,3,0)</f>
        <v>Editorial</v>
      </c>
      <c r="F6029" s="1" t="s">
        <v>416</v>
      </c>
      <c r="G6029" s="1" t="s">
        <v>236</v>
      </c>
      <c r="H6029" s="1">
        <v>2013</v>
      </c>
      <c r="I6029" s="60">
        <f>VLOOKUP(H6029,PROCV!E$33:F$44,2,0)</f>
        <v>1.2885864878819728</v>
      </c>
      <c r="J6029" s="71">
        <v>15700</v>
      </c>
      <c r="K6029" s="44">
        <f t="shared" si="94"/>
        <v>20230.807859746972</v>
      </c>
    </row>
    <row r="6030" spans="1:11" s="43" customFormat="1" ht="19.7" customHeight="1" x14ac:dyDescent="0.25">
      <c r="A6030" s="43" t="s">
        <v>191</v>
      </c>
      <c r="B6030" s="1" t="s">
        <v>242</v>
      </c>
      <c r="C6030" s="1" t="s">
        <v>285</v>
      </c>
      <c r="D6030" s="1" t="s">
        <v>284</v>
      </c>
      <c r="E6030" s="45" t="str">
        <f>VLOOKUP(C6030,PROCV!E$50:G$126,3,0)</f>
        <v>Editorial</v>
      </c>
      <c r="F6030" s="1" t="s">
        <v>416</v>
      </c>
      <c r="G6030" s="1" t="s">
        <v>265</v>
      </c>
      <c r="H6030" s="1">
        <v>2013</v>
      </c>
      <c r="I6030" s="60">
        <f>VLOOKUP(H6030,PROCV!E$33:F$44,2,0)</f>
        <v>1.2885864878819728</v>
      </c>
      <c r="J6030" s="71">
        <v>28617</v>
      </c>
      <c r="K6030" s="44">
        <f t="shared" si="94"/>
        <v>36875.479523718415</v>
      </c>
    </row>
    <row r="6031" spans="1:11" s="43" customFormat="1" ht="19.7" customHeight="1" x14ac:dyDescent="0.25">
      <c r="A6031" s="43" t="s">
        <v>191</v>
      </c>
      <c r="B6031" s="1" t="s">
        <v>242</v>
      </c>
      <c r="C6031" s="1" t="s">
        <v>285</v>
      </c>
      <c r="D6031" s="1" t="s">
        <v>284</v>
      </c>
      <c r="E6031" s="45" t="str">
        <f>VLOOKUP(C6031,PROCV!E$50:G$126,3,0)</f>
        <v>Editorial</v>
      </c>
      <c r="F6031" s="1" t="s">
        <v>416</v>
      </c>
      <c r="G6031" s="1" t="s">
        <v>236</v>
      </c>
      <c r="H6031" s="1">
        <v>2013</v>
      </c>
      <c r="I6031" s="60">
        <f>VLOOKUP(H6031,PROCV!E$33:F$44,2,0)</f>
        <v>1.2885864878819728</v>
      </c>
      <c r="J6031" s="71">
        <v>239433</v>
      </c>
      <c r="K6031" s="44">
        <f t="shared" si="94"/>
        <v>308530.1285530444</v>
      </c>
    </row>
    <row r="6032" spans="1:11" s="43" customFormat="1" ht="19.7" customHeight="1" x14ac:dyDescent="0.25">
      <c r="A6032" s="43" t="s">
        <v>191</v>
      </c>
      <c r="B6032" s="1" t="s">
        <v>242</v>
      </c>
      <c r="C6032" s="1" t="s">
        <v>283</v>
      </c>
      <c r="D6032" s="1" t="s">
        <v>282</v>
      </c>
      <c r="E6032" s="45" t="str">
        <f>VLOOKUP(C6032,PROCV!E$50:G$126,3,0)</f>
        <v>Editorial</v>
      </c>
      <c r="F6032" s="1" t="s">
        <v>416</v>
      </c>
      <c r="G6032" s="1" t="s">
        <v>236</v>
      </c>
      <c r="H6032" s="1">
        <v>2013</v>
      </c>
      <c r="I6032" s="60">
        <f>VLOOKUP(H6032,PROCV!E$33:F$44,2,0)</f>
        <v>1.2885864878819728</v>
      </c>
      <c r="J6032" s="71">
        <v>45425</v>
      </c>
      <c r="K6032" s="44">
        <f t="shared" si="94"/>
        <v>58534.041212038617</v>
      </c>
    </row>
    <row r="6033" spans="1:11" s="43" customFormat="1" ht="19.7" customHeight="1" x14ac:dyDescent="0.25">
      <c r="A6033" s="43" t="s">
        <v>191</v>
      </c>
      <c r="B6033" s="1" t="s">
        <v>242</v>
      </c>
      <c r="C6033" s="1" t="s">
        <v>283</v>
      </c>
      <c r="D6033" s="1" t="s">
        <v>282</v>
      </c>
      <c r="E6033" s="45" t="str">
        <f>VLOOKUP(C6033,PROCV!E$50:G$126,3,0)</f>
        <v>Editorial</v>
      </c>
      <c r="F6033" s="1" t="s">
        <v>416</v>
      </c>
      <c r="G6033" s="1" t="s">
        <v>236</v>
      </c>
      <c r="H6033" s="1">
        <v>2013</v>
      </c>
      <c r="I6033" s="60">
        <f>VLOOKUP(H6033,PROCV!E$33:F$44,2,0)</f>
        <v>1.2885864878819728</v>
      </c>
      <c r="J6033" s="71">
        <v>174219</v>
      </c>
      <c r="K6033" s="44">
        <f t="shared" si="94"/>
        <v>224496.24933230944</v>
      </c>
    </row>
    <row r="6034" spans="1:11" s="43" customFormat="1" ht="19.7" customHeight="1" x14ac:dyDescent="0.25">
      <c r="A6034" s="43" t="s">
        <v>191</v>
      </c>
      <c r="B6034" s="1" t="s">
        <v>242</v>
      </c>
      <c r="C6034" s="1" t="s">
        <v>281</v>
      </c>
      <c r="D6034" s="1" t="s">
        <v>280</v>
      </c>
      <c r="E6034" s="45" t="str">
        <f>VLOOKUP(C6034,PROCV!E$50:G$126,3,0)</f>
        <v>Música</v>
      </c>
      <c r="F6034" s="1" t="s">
        <v>416</v>
      </c>
      <c r="G6034" s="1" t="s">
        <v>236</v>
      </c>
      <c r="H6034" s="1">
        <v>2013</v>
      </c>
      <c r="I6034" s="60">
        <f>VLOOKUP(H6034,PROCV!E$33:F$44,2,0)</f>
        <v>1.2885864878819728</v>
      </c>
      <c r="J6034" s="71">
        <v>6900</v>
      </c>
      <c r="K6034" s="44">
        <f t="shared" si="94"/>
        <v>8891.2467663856132</v>
      </c>
    </row>
    <row r="6035" spans="1:11" s="43" customFormat="1" ht="19.7" customHeight="1" x14ac:dyDescent="0.25">
      <c r="A6035" s="43" t="s">
        <v>191</v>
      </c>
      <c r="B6035" s="1" t="s">
        <v>242</v>
      </c>
      <c r="C6035" s="1" t="s">
        <v>281</v>
      </c>
      <c r="D6035" s="1" t="s">
        <v>280</v>
      </c>
      <c r="E6035" s="45" t="str">
        <f>VLOOKUP(C6035,PROCV!E$50:G$126,3,0)</f>
        <v>Música</v>
      </c>
      <c r="F6035" s="1" t="s">
        <v>416</v>
      </c>
      <c r="G6035" s="1" t="s">
        <v>236</v>
      </c>
      <c r="H6035" s="1">
        <v>2013</v>
      </c>
      <c r="I6035" s="60">
        <f>VLOOKUP(H6035,PROCV!E$33:F$44,2,0)</f>
        <v>1.2885864878819728</v>
      </c>
      <c r="J6035" s="71">
        <v>190000</v>
      </c>
      <c r="K6035" s="44">
        <f t="shared" si="94"/>
        <v>244831.43269757484</v>
      </c>
    </row>
    <row r="6036" spans="1:11" s="43" customFormat="1" ht="19.7" customHeight="1" x14ac:dyDescent="0.25">
      <c r="A6036" s="43" t="s">
        <v>191</v>
      </c>
      <c r="B6036" s="1" t="s">
        <v>242</v>
      </c>
      <c r="C6036" s="1" t="s">
        <v>281</v>
      </c>
      <c r="D6036" s="1" t="s">
        <v>280</v>
      </c>
      <c r="E6036" s="45" t="str">
        <f>VLOOKUP(C6036,PROCV!E$50:G$126,3,0)</f>
        <v>Música</v>
      </c>
      <c r="F6036" s="1" t="s">
        <v>416</v>
      </c>
      <c r="G6036" s="1" t="s">
        <v>236</v>
      </c>
      <c r="H6036" s="1">
        <v>2013</v>
      </c>
      <c r="I6036" s="60">
        <f>VLOOKUP(H6036,PROCV!E$33:F$44,2,0)</f>
        <v>1.2885864878819728</v>
      </c>
      <c r="J6036" s="71">
        <v>129300</v>
      </c>
      <c r="K6036" s="44">
        <f t="shared" si="94"/>
        <v>166614.23288313908</v>
      </c>
    </row>
    <row r="6037" spans="1:11" s="43" customFormat="1" ht="19.7" customHeight="1" x14ac:dyDescent="0.25">
      <c r="A6037" s="43" t="s">
        <v>191</v>
      </c>
      <c r="B6037" s="1" t="s">
        <v>242</v>
      </c>
      <c r="C6037" s="1" t="s">
        <v>281</v>
      </c>
      <c r="D6037" s="1" t="s">
        <v>280</v>
      </c>
      <c r="E6037" s="45" t="str">
        <f>VLOOKUP(C6037,PROCV!E$50:G$126,3,0)</f>
        <v>Música</v>
      </c>
      <c r="F6037" s="1" t="s">
        <v>416</v>
      </c>
      <c r="G6037" s="1" t="s">
        <v>236</v>
      </c>
      <c r="H6037" s="1">
        <v>2013</v>
      </c>
      <c r="I6037" s="60">
        <f>VLOOKUP(H6037,PROCV!E$33:F$44,2,0)</f>
        <v>1.2885864878819728</v>
      </c>
      <c r="J6037" s="71">
        <v>69419</v>
      </c>
      <c r="K6037" s="44">
        <f t="shared" si="94"/>
        <v>89452.385402278669</v>
      </c>
    </row>
    <row r="6038" spans="1:11" s="43" customFormat="1" ht="19.7" customHeight="1" x14ac:dyDescent="0.25">
      <c r="A6038" s="43" t="s">
        <v>191</v>
      </c>
      <c r="B6038" s="1" t="s">
        <v>242</v>
      </c>
      <c r="C6038" s="1" t="s">
        <v>279</v>
      </c>
      <c r="D6038" s="1" t="s">
        <v>278</v>
      </c>
      <c r="E6038" s="45" t="str">
        <f>VLOOKUP(C6038,PROCV!E$50:G$126,3,0)</f>
        <v>Editorial</v>
      </c>
      <c r="F6038" s="1" t="s">
        <v>416</v>
      </c>
      <c r="G6038" s="1" t="s">
        <v>236</v>
      </c>
      <c r="H6038" s="1">
        <v>2013</v>
      </c>
      <c r="I6038" s="60">
        <f>VLOOKUP(H6038,PROCV!E$33:F$44,2,0)</f>
        <v>1.2885864878819728</v>
      </c>
      <c r="J6038" s="71">
        <v>39185</v>
      </c>
      <c r="K6038" s="44">
        <f t="shared" si="94"/>
        <v>50493.261527655108</v>
      </c>
    </row>
    <row r="6039" spans="1:11" s="43" customFormat="1" ht="19.7" customHeight="1" x14ac:dyDescent="0.25">
      <c r="A6039" s="43" t="s">
        <v>191</v>
      </c>
      <c r="B6039" s="1" t="s">
        <v>242</v>
      </c>
      <c r="C6039" s="1" t="s">
        <v>279</v>
      </c>
      <c r="D6039" s="1" t="s">
        <v>278</v>
      </c>
      <c r="E6039" s="45" t="str">
        <f>VLOOKUP(C6039,PROCV!E$50:G$126,3,0)</f>
        <v>Editorial</v>
      </c>
      <c r="F6039" s="1" t="s">
        <v>416</v>
      </c>
      <c r="G6039" s="1" t="s">
        <v>236</v>
      </c>
      <c r="H6039" s="1">
        <v>2013</v>
      </c>
      <c r="I6039" s="60">
        <f>VLOOKUP(H6039,PROCV!E$33:F$44,2,0)</f>
        <v>1.2885864878819728</v>
      </c>
      <c r="J6039" s="71">
        <v>60000</v>
      </c>
      <c r="K6039" s="44">
        <f t="shared" si="94"/>
        <v>77315.189272918375</v>
      </c>
    </row>
    <row r="6040" spans="1:11" s="43" customFormat="1" ht="19.7" customHeight="1" x14ac:dyDescent="0.25">
      <c r="A6040" s="43" t="s">
        <v>191</v>
      </c>
      <c r="B6040" s="1" t="s">
        <v>242</v>
      </c>
      <c r="C6040" s="1" t="s">
        <v>279</v>
      </c>
      <c r="D6040" s="1" t="s">
        <v>278</v>
      </c>
      <c r="E6040" s="45" t="str">
        <f>VLOOKUP(C6040,PROCV!E$50:G$126,3,0)</f>
        <v>Editorial</v>
      </c>
      <c r="F6040" s="1" t="s">
        <v>416</v>
      </c>
      <c r="G6040" s="1" t="s">
        <v>236</v>
      </c>
      <c r="H6040" s="1">
        <v>2013</v>
      </c>
      <c r="I6040" s="60">
        <f>VLOOKUP(H6040,PROCV!E$33:F$44,2,0)</f>
        <v>1.2885864878819728</v>
      </c>
      <c r="J6040" s="71">
        <v>248962</v>
      </c>
      <c r="K6040" s="44">
        <f t="shared" si="94"/>
        <v>320809.06919607171</v>
      </c>
    </row>
    <row r="6041" spans="1:11" s="43" customFormat="1" ht="19.7" customHeight="1" x14ac:dyDescent="0.25">
      <c r="A6041" s="43" t="s">
        <v>191</v>
      </c>
      <c r="B6041" s="1" t="s">
        <v>242</v>
      </c>
      <c r="C6041" s="1" t="s">
        <v>279</v>
      </c>
      <c r="D6041" s="1" t="s">
        <v>278</v>
      </c>
      <c r="E6041" s="45" t="str">
        <f>VLOOKUP(C6041,PROCV!E$50:G$126,3,0)</f>
        <v>Editorial</v>
      </c>
      <c r="F6041" s="1" t="s">
        <v>416</v>
      </c>
      <c r="G6041" s="1" t="s">
        <v>236</v>
      </c>
      <c r="H6041" s="1">
        <v>2013</v>
      </c>
      <c r="I6041" s="60">
        <f>VLOOKUP(H6041,PROCV!E$33:F$44,2,0)</f>
        <v>1.2885864878819728</v>
      </c>
      <c r="J6041" s="71">
        <v>1277071</v>
      </c>
      <c r="K6041" s="44">
        <f t="shared" si="94"/>
        <v>1645616.4346659188</v>
      </c>
    </row>
    <row r="6042" spans="1:11" s="43" customFormat="1" ht="19.7" customHeight="1" x14ac:dyDescent="0.25">
      <c r="A6042" s="43" t="s">
        <v>191</v>
      </c>
      <c r="B6042" s="1" t="s">
        <v>242</v>
      </c>
      <c r="C6042" s="1" t="s">
        <v>279</v>
      </c>
      <c r="D6042" s="1" t="s">
        <v>278</v>
      </c>
      <c r="E6042" s="45" t="str">
        <f>VLOOKUP(C6042,PROCV!E$50:G$126,3,0)</f>
        <v>Editorial</v>
      </c>
      <c r="F6042" s="1" t="s">
        <v>416</v>
      </c>
      <c r="G6042" s="1" t="s">
        <v>265</v>
      </c>
      <c r="H6042" s="1">
        <v>2013</v>
      </c>
      <c r="I6042" s="60">
        <f>VLOOKUP(H6042,PROCV!E$33:F$44,2,0)</f>
        <v>1.2885864878819728</v>
      </c>
      <c r="J6042" s="71">
        <v>583800</v>
      </c>
      <c r="K6042" s="44">
        <f t="shared" si="94"/>
        <v>752276.79162549577</v>
      </c>
    </row>
    <row r="6043" spans="1:11" s="43" customFormat="1" ht="19.7" customHeight="1" x14ac:dyDescent="0.25">
      <c r="A6043" s="43" t="s">
        <v>191</v>
      </c>
      <c r="B6043" s="1" t="s">
        <v>242</v>
      </c>
      <c r="C6043" s="1" t="s">
        <v>277</v>
      </c>
      <c r="D6043" s="1" t="s">
        <v>276</v>
      </c>
      <c r="E6043" s="45" t="str">
        <f>VLOOKUP(C6043,PROCV!E$50:G$126,3,0)</f>
        <v>Editorial</v>
      </c>
      <c r="F6043" s="1" t="s">
        <v>416</v>
      </c>
      <c r="G6043" s="1" t="s">
        <v>236</v>
      </c>
      <c r="H6043" s="1">
        <v>2013</v>
      </c>
      <c r="I6043" s="60">
        <f>VLOOKUP(H6043,PROCV!E$33:F$44,2,0)</f>
        <v>1.2885864878819728</v>
      </c>
      <c r="J6043" s="71">
        <v>3649</v>
      </c>
      <c r="K6043" s="44">
        <f t="shared" si="94"/>
        <v>4702.0520942813191</v>
      </c>
    </row>
    <row r="6044" spans="1:11" s="43" customFormat="1" ht="19.7" customHeight="1" x14ac:dyDescent="0.25">
      <c r="A6044" s="43" t="s">
        <v>191</v>
      </c>
      <c r="B6044" s="1" t="s">
        <v>242</v>
      </c>
      <c r="C6044" s="1" t="s">
        <v>277</v>
      </c>
      <c r="D6044" s="1" t="s">
        <v>276</v>
      </c>
      <c r="E6044" s="45" t="str">
        <f>VLOOKUP(C6044,PROCV!E$50:G$126,3,0)</f>
        <v>Editorial</v>
      </c>
      <c r="F6044" s="1" t="s">
        <v>416</v>
      </c>
      <c r="G6044" s="1" t="s">
        <v>236</v>
      </c>
      <c r="H6044" s="1">
        <v>2013</v>
      </c>
      <c r="I6044" s="60">
        <f>VLOOKUP(H6044,PROCV!E$33:F$44,2,0)</f>
        <v>1.2885864878819728</v>
      </c>
      <c r="J6044" s="71">
        <v>2214</v>
      </c>
      <c r="K6044" s="44">
        <f t="shared" si="94"/>
        <v>2852.930484170688</v>
      </c>
    </row>
    <row r="6045" spans="1:11" s="43" customFormat="1" ht="19.7" customHeight="1" x14ac:dyDescent="0.25">
      <c r="A6045" s="43" t="s">
        <v>191</v>
      </c>
      <c r="B6045" s="1" t="s">
        <v>242</v>
      </c>
      <c r="C6045" s="1" t="s">
        <v>277</v>
      </c>
      <c r="D6045" s="1" t="s">
        <v>276</v>
      </c>
      <c r="E6045" s="45" t="str">
        <f>VLOOKUP(C6045,PROCV!E$50:G$126,3,0)</f>
        <v>Editorial</v>
      </c>
      <c r="F6045" s="1" t="s">
        <v>416</v>
      </c>
      <c r="G6045" s="1" t="s">
        <v>236</v>
      </c>
      <c r="H6045" s="1">
        <v>2013</v>
      </c>
      <c r="I6045" s="60">
        <f>VLOOKUP(H6045,PROCV!E$33:F$44,2,0)</f>
        <v>1.2885864878819728</v>
      </c>
      <c r="J6045" s="71">
        <v>13806</v>
      </c>
      <c r="K6045" s="44">
        <f t="shared" si="94"/>
        <v>17790.225051698519</v>
      </c>
    </row>
    <row r="6046" spans="1:11" s="43" customFormat="1" ht="19.7" customHeight="1" x14ac:dyDescent="0.25">
      <c r="A6046" s="43" t="s">
        <v>191</v>
      </c>
      <c r="B6046" s="1" t="s">
        <v>242</v>
      </c>
      <c r="C6046" s="1" t="s">
        <v>275</v>
      </c>
      <c r="D6046" s="1" t="s">
        <v>274</v>
      </c>
      <c r="E6046" s="45" t="str">
        <f>VLOOKUP(C6046,PROCV!E$50:G$126,3,0)</f>
        <v>Editorial</v>
      </c>
      <c r="F6046" s="1" t="s">
        <v>416</v>
      </c>
      <c r="G6046" s="1" t="s">
        <v>236</v>
      </c>
      <c r="H6046" s="1">
        <v>2013</v>
      </c>
      <c r="I6046" s="60">
        <f>VLOOKUP(H6046,PROCV!E$33:F$44,2,0)</f>
        <v>1.2885864878819728</v>
      </c>
      <c r="J6046" s="71">
        <v>73082</v>
      </c>
      <c r="K6046" s="44">
        <f t="shared" si="94"/>
        <v>94172.477707390339</v>
      </c>
    </row>
    <row r="6047" spans="1:11" s="43" customFormat="1" ht="19.7" customHeight="1" x14ac:dyDescent="0.25">
      <c r="A6047" s="43" t="s">
        <v>191</v>
      </c>
      <c r="B6047" s="1" t="s">
        <v>242</v>
      </c>
      <c r="C6047" s="1" t="s">
        <v>275</v>
      </c>
      <c r="D6047" s="1" t="s">
        <v>274</v>
      </c>
      <c r="E6047" s="45" t="str">
        <f>VLOOKUP(C6047,PROCV!E$50:G$126,3,0)</f>
        <v>Editorial</v>
      </c>
      <c r="F6047" s="1" t="s">
        <v>416</v>
      </c>
      <c r="G6047" s="1" t="s">
        <v>236</v>
      </c>
      <c r="H6047" s="1">
        <v>2013</v>
      </c>
      <c r="I6047" s="60">
        <f>VLOOKUP(H6047,PROCV!E$33:F$44,2,0)</f>
        <v>1.2885864878819728</v>
      </c>
      <c r="J6047" s="71">
        <v>47297</v>
      </c>
      <c r="K6047" s="44">
        <f t="shared" si="94"/>
        <v>60946.275117353667</v>
      </c>
    </row>
    <row r="6048" spans="1:11" s="43" customFormat="1" ht="19.7" customHeight="1" x14ac:dyDescent="0.25">
      <c r="A6048" s="43" t="s">
        <v>191</v>
      </c>
      <c r="B6048" s="1" t="s">
        <v>242</v>
      </c>
      <c r="C6048" s="1" t="s">
        <v>273</v>
      </c>
      <c r="D6048" s="1" t="s">
        <v>272</v>
      </c>
      <c r="E6048" s="45" t="str">
        <f>VLOOKUP(C6048,PROCV!E$50:G$126,3,0)</f>
        <v>Editorial</v>
      </c>
      <c r="F6048" s="1" t="s">
        <v>416</v>
      </c>
      <c r="G6048" s="1" t="s">
        <v>236</v>
      </c>
      <c r="H6048" s="1">
        <v>2013</v>
      </c>
      <c r="I6048" s="60">
        <f>VLOOKUP(H6048,PROCV!E$33:F$44,2,0)</f>
        <v>1.2885864878819728</v>
      </c>
      <c r="J6048" s="71">
        <v>6472</v>
      </c>
      <c r="K6048" s="44">
        <f t="shared" si="94"/>
        <v>8339.731749572129</v>
      </c>
    </row>
    <row r="6049" spans="1:11" s="43" customFormat="1" ht="19.7" customHeight="1" x14ac:dyDescent="0.25">
      <c r="A6049" s="43" t="s">
        <v>191</v>
      </c>
      <c r="B6049" s="1" t="s">
        <v>242</v>
      </c>
      <c r="C6049" s="1" t="s">
        <v>273</v>
      </c>
      <c r="D6049" s="1" t="s">
        <v>272</v>
      </c>
      <c r="E6049" s="45" t="str">
        <f>VLOOKUP(C6049,PROCV!E$50:G$126,3,0)</f>
        <v>Editorial</v>
      </c>
      <c r="F6049" s="1" t="s">
        <v>416</v>
      </c>
      <c r="G6049" s="1" t="s">
        <v>265</v>
      </c>
      <c r="H6049" s="1">
        <v>2013</v>
      </c>
      <c r="I6049" s="60">
        <f>VLOOKUP(H6049,PROCV!E$33:F$44,2,0)</f>
        <v>1.2885864878819728</v>
      </c>
      <c r="J6049" s="71">
        <v>4350000</v>
      </c>
      <c r="K6049" s="44">
        <f t="shared" si="94"/>
        <v>5605351.222286582</v>
      </c>
    </row>
    <row r="6050" spans="1:11" s="43" customFormat="1" ht="19.7" customHeight="1" x14ac:dyDescent="0.25">
      <c r="A6050" s="43" t="s">
        <v>191</v>
      </c>
      <c r="B6050" s="1" t="s">
        <v>242</v>
      </c>
      <c r="C6050" s="1" t="s">
        <v>273</v>
      </c>
      <c r="D6050" s="1" t="s">
        <v>272</v>
      </c>
      <c r="E6050" s="45" t="str">
        <f>VLOOKUP(C6050,PROCV!E$50:G$126,3,0)</f>
        <v>Editorial</v>
      </c>
      <c r="F6050" s="1" t="s">
        <v>416</v>
      </c>
      <c r="G6050" s="1" t="s">
        <v>236</v>
      </c>
      <c r="H6050" s="1">
        <v>2013</v>
      </c>
      <c r="I6050" s="60">
        <f>VLOOKUP(H6050,PROCV!E$33:F$44,2,0)</f>
        <v>1.2885864878819728</v>
      </c>
      <c r="J6050" s="71">
        <v>247302</v>
      </c>
      <c r="K6050" s="44">
        <f t="shared" si="94"/>
        <v>318670.01562618767</v>
      </c>
    </row>
    <row r="6051" spans="1:11" s="43" customFormat="1" ht="19.7" customHeight="1" x14ac:dyDescent="0.25">
      <c r="A6051" s="43" t="s">
        <v>191</v>
      </c>
      <c r="B6051" s="1" t="s">
        <v>242</v>
      </c>
      <c r="C6051" s="1" t="s">
        <v>273</v>
      </c>
      <c r="D6051" s="1" t="s">
        <v>272</v>
      </c>
      <c r="E6051" s="45" t="str">
        <f>VLOOKUP(C6051,PROCV!E$50:G$126,3,0)</f>
        <v>Editorial</v>
      </c>
      <c r="F6051" s="1" t="s">
        <v>416</v>
      </c>
      <c r="G6051" s="1" t="s">
        <v>236</v>
      </c>
      <c r="H6051" s="1">
        <v>2013</v>
      </c>
      <c r="I6051" s="60">
        <f>VLOOKUP(H6051,PROCV!E$33:F$44,2,0)</f>
        <v>1.2885864878819728</v>
      </c>
      <c r="J6051" s="71">
        <v>218634</v>
      </c>
      <c r="K6051" s="44">
        <f t="shared" si="94"/>
        <v>281728.81819158723</v>
      </c>
    </row>
    <row r="6052" spans="1:11" s="43" customFormat="1" ht="19.7" customHeight="1" x14ac:dyDescent="0.25">
      <c r="A6052" s="43" t="s">
        <v>191</v>
      </c>
      <c r="B6052" s="1" t="s">
        <v>242</v>
      </c>
      <c r="C6052" s="1" t="s">
        <v>273</v>
      </c>
      <c r="D6052" s="1" t="s">
        <v>272</v>
      </c>
      <c r="E6052" s="45" t="str">
        <f>VLOOKUP(C6052,PROCV!E$50:G$126,3,0)</f>
        <v>Editorial</v>
      </c>
      <c r="F6052" s="1" t="s">
        <v>416</v>
      </c>
      <c r="G6052" s="1" t="s">
        <v>265</v>
      </c>
      <c r="H6052" s="1">
        <v>2013</v>
      </c>
      <c r="I6052" s="60">
        <f>VLOOKUP(H6052,PROCV!E$33:F$44,2,0)</f>
        <v>1.2885864878819728</v>
      </c>
      <c r="J6052" s="71">
        <v>650000</v>
      </c>
      <c r="K6052" s="44">
        <f t="shared" si="94"/>
        <v>837581.21712328237</v>
      </c>
    </row>
    <row r="6053" spans="1:11" s="43" customFormat="1" ht="19.7" customHeight="1" x14ac:dyDescent="0.25">
      <c r="A6053" s="43" t="s">
        <v>191</v>
      </c>
      <c r="B6053" s="1" t="s">
        <v>242</v>
      </c>
      <c r="C6053" s="1" t="s">
        <v>273</v>
      </c>
      <c r="D6053" s="1" t="s">
        <v>272</v>
      </c>
      <c r="E6053" s="45" t="str">
        <f>VLOOKUP(C6053,PROCV!E$50:G$126,3,0)</f>
        <v>Editorial</v>
      </c>
      <c r="F6053" s="1" t="s">
        <v>416</v>
      </c>
      <c r="G6053" s="1" t="s">
        <v>236</v>
      </c>
      <c r="H6053" s="1">
        <v>2013</v>
      </c>
      <c r="I6053" s="60">
        <f>VLOOKUP(H6053,PROCV!E$33:F$44,2,0)</f>
        <v>1.2885864878819728</v>
      </c>
      <c r="J6053" s="71">
        <v>559962</v>
      </c>
      <c r="K6053" s="44">
        <f t="shared" si="94"/>
        <v>721559.46692736528</v>
      </c>
    </row>
    <row r="6054" spans="1:11" s="43" customFormat="1" ht="19.7" customHeight="1" x14ac:dyDescent="0.25">
      <c r="A6054" s="43" t="s">
        <v>191</v>
      </c>
      <c r="B6054" s="1" t="s">
        <v>242</v>
      </c>
      <c r="C6054" s="1" t="s">
        <v>271</v>
      </c>
      <c r="D6054" s="1" t="s">
        <v>270</v>
      </c>
      <c r="E6054" s="45" t="str">
        <f>VLOOKUP(C6054,PROCV!E$50:G$126,3,0)</f>
        <v>Editorial</v>
      </c>
      <c r="F6054" s="1" t="s">
        <v>416</v>
      </c>
      <c r="G6054" s="1" t="s">
        <v>236</v>
      </c>
      <c r="H6054" s="1">
        <v>2013</v>
      </c>
      <c r="I6054" s="60">
        <f>VLOOKUP(H6054,PROCV!E$33:F$44,2,0)</f>
        <v>1.2885864878819728</v>
      </c>
      <c r="J6054" s="71">
        <v>144252</v>
      </c>
      <c r="K6054" s="44">
        <f t="shared" si="94"/>
        <v>185881.17804995034</v>
      </c>
    </row>
    <row r="6055" spans="1:11" s="43" customFormat="1" ht="19.7" customHeight="1" x14ac:dyDescent="0.25">
      <c r="A6055" s="43" t="s">
        <v>191</v>
      </c>
      <c r="B6055" s="1" t="s">
        <v>242</v>
      </c>
      <c r="C6055" s="1" t="s">
        <v>271</v>
      </c>
      <c r="D6055" s="1" t="s">
        <v>270</v>
      </c>
      <c r="E6055" s="45" t="str">
        <f>VLOOKUP(C6055,PROCV!E$50:G$126,3,0)</f>
        <v>Editorial</v>
      </c>
      <c r="F6055" s="1" t="s">
        <v>416</v>
      </c>
      <c r="G6055" s="1" t="s">
        <v>236</v>
      </c>
      <c r="H6055" s="1">
        <v>2013</v>
      </c>
      <c r="I6055" s="60">
        <f>VLOOKUP(H6055,PROCV!E$33:F$44,2,0)</f>
        <v>1.2885864878819728</v>
      </c>
      <c r="J6055" s="71">
        <v>17632</v>
      </c>
      <c r="K6055" s="44">
        <f t="shared" si="94"/>
        <v>22720.356954334944</v>
      </c>
    </row>
    <row r="6056" spans="1:11" s="43" customFormat="1" ht="19.7" customHeight="1" x14ac:dyDescent="0.25">
      <c r="A6056" s="43" t="s">
        <v>191</v>
      </c>
      <c r="B6056" s="1" t="s">
        <v>242</v>
      </c>
      <c r="C6056" s="1" t="s">
        <v>315</v>
      </c>
      <c r="D6056" s="1" t="s">
        <v>314</v>
      </c>
      <c r="E6056" s="45" t="str">
        <f>VLOOKUP(C6056,PROCV!E$50:G$126,3,0)</f>
        <v>Editorial</v>
      </c>
      <c r="F6056" s="1" t="s">
        <v>416</v>
      </c>
      <c r="G6056" s="1" t="s">
        <v>236</v>
      </c>
      <c r="H6056" s="1">
        <v>2013</v>
      </c>
      <c r="I6056" s="60">
        <f>VLOOKUP(H6056,PROCV!E$33:F$44,2,0)</f>
        <v>1.2885864878819728</v>
      </c>
      <c r="J6056" s="71">
        <v>120412</v>
      </c>
      <c r="K6056" s="44">
        <f t="shared" si="94"/>
        <v>155161.2761788441</v>
      </c>
    </row>
    <row r="6057" spans="1:11" s="43" customFormat="1" ht="19.7" customHeight="1" x14ac:dyDescent="0.25">
      <c r="A6057" s="43" t="s">
        <v>191</v>
      </c>
      <c r="B6057" s="1" t="s">
        <v>242</v>
      </c>
      <c r="C6057" s="1" t="s">
        <v>315</v>
      </c>
      <c r="D6057" s="1" t="s">
        <v>314</v>
      </c>
      <c r="E6057" s="45" t="str">
        <f>VLOOKUP(C6057,PROCV!E$50:G$126,3,0)</f>
        <v>Editorial</v>
      </c>
      <c r="F6057" s="1" t="s">
        <v>416</v>
      </c>
      <c r="G6057" s="1" t="s">
        <v>236</v>
      </c>
      <c r="H6057" s="1">
        <v>2013</v>
      </c>
      <c r="I6057" s="60">
        <f>VLOOKUP(H6057,PROCV!E$33:F$44,2,0)</f>
        <v>1.2885864878819728</v>
      </c>
      <c r="J6057" s="71">
        <v>197015</v>
      </c>
      <c r="K6057" s="44">
        <f t="shared" si="94"/>
        <v>253870.86691006686</v>
      </c>
    </row>
    <row r="6058" spans="1:11" s="43" customFormat="1" ht="19.7" customHeight="1" x14ac:dyDescent="0.25">
      <c r="A6058" s="43" t="s">
        <v>191</v>
      </c>
      <c r="B6058" s="1" t="s">
        <v>242</v>
      </c>
      <c r="C6058" s="1" t="s">
        <v>269</v>
      </c>
      <c r="D6058" s="1" t="s">
        <v>268</v>
      </c>
      <c r="E6058" s="45" t="str">
        <f>VLOOKUP(C6058,PROCV!E$50:G$126,3,0)</f>
        <v>NA</v>
      </c>
      <c r="F6058" s="1" t="s">
        <v>416</v>
      </c>
      <c r="G6058" s="1" t="s">
        <v>236</v>
      </c>
      <c r="H6058" s="1">
        <v>2013</v>
      </c>
      <c r="I6058" s="60">
        <f>VLOOKUP(H6058,PROCV!E$33:F$44,2,0)</f>
        <v>1.2885864878819728</v>
      </c>
      <c r="J6058" s="71">
        <v>120742</v>
      </c>
      <c r="K6058" s="44">
        <f t="shared" si="94"/>
        <v>155586.50971984517</v>
      </c>
    </row>
    <row r="6059" spans="1:11" s="43" customFormat="1" ht="19.7" customHeight="1" x14ac:dyDescent="0.25">
      <c r="A6059" s="43" t="s">
        <v>191</v>
      </c>
      <c r="B6059" s="1" t="s">
        <v>242</v>
      </c>
      <c r="C6059" s="1" t="s">
        <v>269</v>
      </c>
      <c r="D6059" s="1" t="s">
        <v>268</v>
      </c>
      <c r="E6059" s="45" t="str">
        <f>VLOOKUP(C6059,PROCV!E$50:G$126,3,0)</f>
        <v>NA</v>
      </c>
      <c r="F6059" s="1" t="s">
        <v>416</v>
      </c>
      <c r="G6059" s="1" t="s">
        <v>236</v>
      </c>
      <c r="H6059" s="1">
        <v>2013</v>
      </c>
      <c r="I6059" s="60">
        <f>VLOOKUP(H6059,PROCV!E$33:F$44,2,0)</f>
        <v>1.2885864878819728</v>
      </c>
      <c r="J6059" s="71">
        <v>150000</v>
      </c>
      <c r="K6059" s="44">
        <f t="shared" si="94"/>
        <v>193287.97318229591</v>
      </c>
    </row>
    <row r="6060" spans="1:11" s="43" customFormat="1" ht="19.7" customHeight="1" x14ac:dyDescent="0.25">
      <c r="A6060" s="43" t="s">
        <v>191</v>
      </c>
      <c r="B6060" s="1" t="s">
        <v>242</v>
      </c>
      <c r="C6060" s="1" t="s">
        <v>269</v>
      </c>
      <c r="D6060" s="1" t="s">
        <v>268</v>
      </c>
      <c r="E6060" s="45" t="str">
        <f>VLOOKUP(C6060,PROCV!E$50:G$126,3,0)</f>
        <v>NA</v>
      </c>
      <c r="F6060" s="1" t="s">
        <v>416</v>
      </c>
      <c r="G6060" s="1" t="s">
        <v>236</v>
      </c>
      <c r="H6060" s="1">
        <v>2013</v>
      </c>
      <c r="I6060" s="60">
        <f>VLOOKUP(H6060,PROCV!E$33:F$44,2,0)</f>
        <v>1.2885864878819728</v>
      </c>
      <c r="J6060" s="71">
        <v>169800</v>
      </c>
      <c r="K6060" s="44">
        <f t="shared" si="94"/>
        <v>218801.98564235898</v>
      </c>
    </row>
    <row r="6061" spans="1:11" s="43" customFormat="1" ht="19.7" customHeight="1" x14ac:dyDescent="0.25">
      <c r="A6061" s="43" t="s">
        <v>191</v>
      </c>
      <c r="B6061" s="1" t="s">
        <v>242</v>
      </c>
      <c r="C6061" s="1" t="s">
        <v>269</v>
      </c>
      <c r="D6061" s="1" t="s">
        <v>268</v>
      </c>
      <c r="E6061" s="45" t="str">
        <f>VLOOKUP(C6061,PROCV!E$50:G$126,3,0)</f>
        <v>NA</v>
      </c>
      <c r="F6061" s="1" t="s">
        <v>416</v>
      </c>
      <c r="G6061" s="1" t="s">
        <v>236</v>
      </c>
      <c r="H6061" s="1">
        <v>2013</v>
      </c>
      <c r="I6061" s="60">
        <f>VLOOKUP(H6061,PROCV!E$33:F$44,2,0)</f>
        <v>1.2885864878819728</v>
      </c>
      <c r="J6061" s="71">
        <v>100060</v>
      </c>
      <c r="K6061" s="44">
        <f t="shared" si="94"/>
        <v>128935.96397747021</v>
      </c>
    </row>
    <row r="6062" spans="1:11" s="43" customFormat="1" ht="19.7" customHeight="1" x14ac:dyDescent="0.25">
      <c r="A6062" s="43" t="s">
        <v>191</v>
      </c>
      <c r="B6062" s="1" t="s">
        <v>242</v>
      </c>
      <c r="C6062" s="1" t="s">
        <v>269</v>
      </c>
      <c r="D6062" s="1" t="s">
        <v>268</v>
      </c>
      <c r="E6062" s="45" t="str">
        <f>VLOOKUP(C6062,PROCV!E$50:G$126,3,0)</f>
        <v>NA</v>
      </c>
      <c r="F6062" s="1" t="s">
        <v>416</v>
      </c>
      <c r="G6062" s="1" t="s">
        <v>236</v>
      </c>
      <c r="H6062" s="1">
        <v>2013</v>
      </c>
      <c r="I6062" s="60">
        <f>VLOOKUP(H6062,PROCV!E$33:F$44,2,0)</f>
        <v>1.2885864878819728</v>
      </c>
      <c r="J6062" s="71">
        <v>211312</v>
      </c>
      <c r="K6062" s="44">
        <f t="shared" si="94"/>
        <v>272293.78792731545</v>
      </c>
    </row>
    <row r="6063" spans="1:11" s="43" customFormat="1" ht="19.7" customHeight="1" x14ac:dyDescent="0.25">
      <c r="A6063" s="43" t="s">
        <v>191</v>
      </c>
      <c r="B6063" s="1" t="s">
        <v>242</v>
      </c>
      <c r="C6063" s="1" t="s">
        <v>267</v>
      </c>
      <c r="D6063" s="1" t="s">
        <v>266</v>
      </c>
      <c r="E6063" s="45" t="str">
        <f>VLOOKUP(C6063,PROCV!E$50:G$126,3,0)</f>
        <v>Audiovisual</v>
      </c>
      <c r="F6063" s="1" t="s">
        <v>416</v>
      </c>
      <c r="G6063" s="1" t="s">
        <v>265</v>
      </c>
      <c r="H6063" s="1">
        <v>2013</v>
      </c>
      <c r="I6063" s="60">
        <f>VLOOKUP(H6063,PROCV!E$33:F$44,2,0)</f>
        <v>1.2885864878819728</v>
      </c>
      <c r="J6063" s="71">
        <v>70000</v>
      </c>
      <c r="K6063" s="44">
        <f t="shared" si="94"/>
        <v>90201.054151738092</v>
      </c>
    </row>
    <row r="6064" spans="1:11" s="43" customFormat="1" ht="19.7" customHeight="1" x14ac:dyDescent="0.25">
      <c r="A6064" s="43" t="s">
        <v>191</v>
      </c>
      <c r="B6064" s="1" t="s">
        <v>242</v>
      </c>
      <c r="C6064" s="1" t="s">
        <v>267</v>
      </c>
      <c r="D6064" s="1" t="s">
        <v>266</v>
      </c>
      <c r="E6064" s="45" t="str">
        <f>VLOOKUP(C6064,PROCV!E$50:G$126,3,0)</f>
        <v>Audiovisual</v>
      </c>
      <c r="F6064" s="1" t="s">
        <v>416</v>
      </c>
      <c r="G6064" s="1" t="s">
        <v>265</v>
      </c>
      <c r="H6064" s="1">
        <v>2013</v>
      </c>
      <c r="I6064" s="60">
        <f>VLOOKUP(H6064,PROCV!E$33:F$44,2,0)</f>
        <v>1.2885864878819728</v>
      </c>
      <c r="J6064" s="71">
        <v>109915252</v>
      </c>
      <c r="K6064" s="44">
        <f t="shared" si="94"/>
        <v>141635308.53934199</v>
      </c>
    </row>
    <row r="6065" spans="1:11" s="43" customFormat="1" ht="19.7" customHeight="1" x14ac:dyDescent="0.25">
      <c r="A6065" s="43" t="s">
        <v>191</v>
      </c>
      <c r="B6065" s="1" t="s">
        <v>242</v>
      </c>
      <c r="C6065" s="1" t="s">
        <v>297</v>
      </c>
      <c r="D6065" s="1" t="s">
        <v>296</v>
      </c>
      <c r="E6065" s="45" t="str">
        <f>VLOOKUP(C6065,PROCV!E$50:G$126,3,0)</f>
        <v>Audiovisual</v>
      </c>
      <c r="F6065" s="1" t="s">
        <v>416</v>
      </c>
      <c r="G6065" s="1" t="s">
        <v>236</v>
      </c>
      <c r="H6065" s="1">
        <v>2013</v>
      </c>
      <c r="I6065" s="60">
        <f>VLOOKUP(H6065,PROCV!E$33:F$44,2,0)</f>
        <v>1.2885864878819728</v>
      </c>
      <c r="J6065" s="71">
        <v>108000</v>
      </c>
      <c r="K6065" s="44">
        <f t="shared" si="94"/>
        <v>139167.34069125308</v>
      </c>
    </row>
    <row r="6066" spans="1:11" s="43" customFormat="1" ht="19.7" customHeight="1" x14ac:dyDescent="0.25">
      <c r="A6066" s="43" t="s">
        <v>191</v>
      </c>
      <c r="B6066" s="1" t="s">
        <v>242</v>
      </c>
      <c r="C6066" s="1" t="s">
        <v>297</v>
      </c>
      <c r="D6066" s="1" t="s">
        <v>296</v>
      </c>
      <c r="E6066" s="45" t="str">
        <f>VLOOKUP(C6066,PROCV!E$50:G$126,3,0)</f>
        <v>Audiovisual</v>
      </c>
      <c r="F6066" s="1" t="s">
        <v>416</v>
      </c>
      <c r="G6066" s="1" t="s">
        <v>265</v>
      </c>
      <c r="H6066" s="1">
        <v>2013</v>
      </c>
      <c r="I6066" s="60">
        <f>VLOOKUP(H6066,PROCV!E$33:F$44,2,0)</f>
        <v>1.2885864878819728</v>
      </c>
      <c r="J6066" s="71">
        <v>75000</v>
      </c>
      <c r="K6066" s="44">
        <f t="shared" si="94"/>
        <v>96643.986591147957</v>
      </c>
    </row>
    <row r="6067" spans="1:11" s="43" customFormat="1" ht="19.7" customHeight="1" x14ac:dyDescent="0.25">
      <c r="A6067" s="43" t="s">
        <v>191</v>
      </c>
      <c r="B6067" s="1" t="s">
        <v>242</v>
      </c>
      <c r="C6067" s="1" t="s">
        <v>297</v>
      </c>
      <c r="D6067" s="1" t="s">
        <v>296</v>
      </c>
      <c r="E6067" s="45" t="str">
        <f>VLOOKUP(C6067,PROCV!E$50:G$126,3,0)</f>
        <v>Audiovisual</v>
      </c>
      <c r="F6067" s="1" t="s">
        <v>416</v>
      </c>
      <c r="G6067" s="1" t="s">
        <v>236</v>
      </c>
      <c r="H6067" s="1">
        <v>2013</v>
      </c>
      <c r="I6067" s="60">
        <f>VLOOKUP(H6067,PROCV!E$33:F$44,2,0)</f>
        <v>1.2885864878819728</v>
      </c>
      <c r="J6067" s="71">
        <v>5292</v>
      </c>
      <c r="K6067" s="44">
        <f t="shared" si="94"/>
        <v>6819.1996938714001</v>
      </c>
    </row>
    <row r="6068" spans="1:11" s="43" customFormat="1" ht="19.7" customHeight="1" x14ac:dyDescent="0.25">
      <c r="A6068" s="43" t="s">
        <v>191</v>
      </c>
      <c r="B6068" s="1" t="s">
        <v>242</v>
      </c>
      <c r="C6068" s="1" t="s">
        <v>264</v>
      </c>
      <c r="D6068" s="1" t="s">
        <v>263</v>
      </c>
      <c r="E6068" s="45" t="str">
        <f>VLOOKUP(C6068,PROCV!E$50:G$126,3,0)</f>
        <v>Audiovisual</v>
      </c>
      <c r="F6068" s="1" t="s">
        <v>416</v>
      </c>
      <c r="G6068" s="1" t="s">
        <v>236</v>
      </c>
      <c r="H6068" s="1">
        <v>2013</v>
      </c>
      <c r="I6068" s="60">
        <f>VLOOKUP(H6068,PROCV!E$33:F$44,2,0)</f>
        <v>1.2885864878819728</v>
      </c>
      <c r="J6068" s="71">
        <v>6429</v>
      </c>
      <c r="K6068" s="44">
        <f t="shared" si="94"/>
        <v>8284.3225305932028</v>
      </c>
    </row>
    <row r="6069" spans="1:11" s="43" customFormat="1" ht="19.7" customHeight="1" x14ac:dyDescent="0.25">
      <c r="A6069" s="43" t="s">
        <v>191</v>
      </c>
      <c r="B6069" s="1" t="s">
        <v>242</v>
      </c>
      <c r="C6069" s="1" t="s">
        <v>264</v>
      </c>
      <c r="D6069" s="1" t="s">
        <v>263</v>
      </c>
      <c r="E6069" s="45" t="str">
        <f>VLOOKUP(C6069,PROCV!E$50:G$126,3,0)</f>
        <v>Audiovisual</v>
      </c>
      <c r="F6069" s="1" t="s">
        <v>416</v>
      </c>
      <c r="G6069" s="1" t="s">
        <v>236</v>
      </c>
      <c r="H6069" s="1">
        <v>2013</v>
      </c>
      <c r="I6069" s="60">
        <f>VLOOKUP(H6069,PROCV!E$33:F$44,2,0)</f>
        <v>1.2885864878819728</v>
      </c>
      <c r="J6069" s="71">
        <v>40000</v>
      </c>
      <c r="K6069" s="44">
        <f t="shared" si="94"/>
        <v>51543.459515278912</v>
      </c>
    </row>
    <row r="6070" spans="1:11" s="43" customFormat="1" ht="19.7" customHeight="1" x14ac:dyDescent="0.25">
      <c r="A6070" s="43" t="s">
        <v>191</v>
      </c>
      <c r="B6070" s="1" t="s">
        <v>242</v>
      </c>
      <c r="C6070" s="1" t="s">
        <v>264</v>
      </c>
      <c r="D6070" s="1" t="s">
        <v>263</v>
      </c>
      <c r="E6070" s="45" t="str">
        <f>VLOOKUP(C6070,PROCV!E$50:G$126,3,0)</f>
        <v>Audiovisual</v>
      </c>
      <c r="F6070" s="1" t="s">
        <v>416</v>
      </c>
      <c r="G6070" s="1" t="s">
        <v>236</v>
      </c>
      <c r="H6070" s="1">
        <v>2013</v>
      </c>
      <c r="I6070" s="60">
        <f>VLOOKUP(H6070,PROCV!E$33:F$44,2,0)</f>
        <v>1.2885864878819728</v>
      </c>
      <c r="J6070" s="71">
        <v>127800</v>
      </c>
      <c r="K6070" s="44">
        <f t="shared" si="94"/>
        <v>164681.35315131611</v>
      </c>
    </row>
    <row r="6071" spans="1:11" s="43" customFormat="1" ht="19.7" customHeight="1" x14ac:dyDescent="0.25">
      <c r="A6071" s="43" t="s">
        <v>191</v>
      </c>
      <c r="B6071" s="1" t="s">
        <v>242</v>
      </c>
      <c r="C6071" s="1" t="s">
        <v>264</v>
      </c>
      <c r="D6071" s="1" t="s">
        <v>263</v>
      </c>
      <c r="E6071" s="45" t="str">
        <f>VLOOKUP(C6071,PROCV!E$50:G$126,3,0)</f>
        <v>Audiovisual</v>
      </c>
      <c r="F6071" s="1" t="s">
        <v>416</v>
      </c>
      <c r="G6071" s="1" t="s">
        <v>265</v>
      </c>
      <c r="H6071" s="1">
        <v>2013</v>
      </c>
      <c r="I6071" s="60">
        <f>VLOOKUP(H6071,PROCV!E$33:F$44,2,0)</f>
        <v>1.2885864878819728</v>
      </c>
      <c r="J6071" s="71">
        <v>1577216</v>
      </c>
      <c r="K6071" s="44">
        <f t="shared" si="94"/>
        <v>2032379.2260712537</v>
      </c>
    </row>
    <row r="6072" spans="1:11" s="43" customFormat="1" ht="19.7" customHeight="1" x14ac:dyDescent="0.25">
      <c r="A6072" s="43" t="s">
        <v>191</v>
      </c>
      <c r="B6072" s="1" t="s">
        <v>242</v>
      </c>
      <c r="C6072" s="1" t="s">
        <v>264</v>
      </c>
      <c r="D6072" s="1" t="s">
        <v>263</v>
      </c>
      <c r="E6072" s="45" t="str">
        <f>VLOOKUP(C6072,PROCV!E$50:G$126,3,0)</f>
        <v>Audiovisual</v>
      </c>
      <c r="F6072" s="1" t="s">
        <v>416</v>
      </c>
      <c r="G6072" s="1" t="s">
        <v>265</v>
      </c>
      <c r="H6072" s="1">
        <v>2013</v>
      </c>
      <c r="I6072" s="60">
        <f>VLOOKUP(H6072,PROCV!E$33:F$44,2,0)</f>
        <v>1.2885864878819728</v>
      </c>
      <c r="J6072" s="71">
        <v>4325000</v>
      </c>
      <c r="K6072" s="44">
        <f t="shared" si="94"/>
        <v>5573136.5600895323</v>
      </c>
    </row>
    <row r="6073" spans="1:11" s="43" customFormat="1" ht="19.7" customHeight="1" x14ac:dyDescent="0.25">
      <c r="A6073" s="43" t="s">
        <v>191</v>
      </c>
      <c r="B6073" s="1" t="s">
        <v>242</v>
      </c>
      <c r="C6073" s="1" t="s">
        <v>264</v>
      </c>
      <c r="D6073" s="1" t="s">
        <v>263</v>
      </c>
      <c r="E6073" s="45" t="str">
        <f>VLOOKUP(C6073,PROCV!E$50:G$126,3,0)</f>
        <v>Audiovisual</v>
      </c>
      <c r="F6073" s="1" t="s">
        <v>416</v>
      </c>
      <c r="G6073" s="1" t="s">
        <v>236</v>
      </c>
      <c r="H6073" s="1">
        <v>2013</v>
      </c>
      <c r="I6073" s="60">
        <f>VLOOKUP(H6073,PROCV!E$33:F$44,2,0)</f>
        <v>1.2885864878819728</v>
      </c>
      <c r="J6073" s="71">
        <v>102176</v>
      </c>
      <c r="K6073" s="44">
        <f t="shared" si="94"/>
        <v>131662.61298582845</v>
      </c>
    </row>
    <row r="6074" spans="1:11" s="43" customFormat="1" ht="19.7" customHeight="1" x14ac:dyDescent="0.25">
      <c r="A6074" s="43" t="s">
        <v>191</v>
      </c>
      <c r="B6074" s="1" t="s">
        <v>242</v>
      </c>
      <c r="C6074" s="1" t="s">
        <v>264</v>
      </c>
      <c r="D6074" s="1" t="s">
        <v>263</v>
      </c>
      <c r="E6074" s="45" t="str">
        <f>VLOOKUP(C6074,PROCV!E$50:G$126,3,0)</f>
        <v>Audiovisual</v>
      </c>
      <c r="F6074" s="1" t="s">
        <v>416</v>
      </c>
      <c r="G6074" s="1" t="s">
        <v>236</v>
      </c>
      <c r="H6074" s="1">
        <v>2013</v>
      </c>
      <c r="I6074" s="60">
        <f>VLOOKUP(H6074,PROCV!E$33:F$44,2,0)</f>
        <v>1.2885864878819728</v>
      </c>
      <c r="J6074" s="71">
        <v>359052</v>
      </c>
      <c r="K6074" s="44">
        <f t="shared" si="94"/>
        <v>462669.55564699811</v>
      </c>
    </row>
    <row r="6075" spans="1:11" s="43" customFormat="1" ht="19.7" customHeight="1" x14ac:dyDescent="0.25">
      <c r="A6075" s="43" t="s">
        <v>191</v>
      </c>
      <c r="B6075" s="1" t="s">
        <v>242</v>
      </c>
      <c r="C6075" s="1" t="s">
        <v>262</v>
      </c>
      <c r="D6075" s="1" t="s">
        <v>261</v>
      </c>
      <c r="E6075" s="45" t="str">
        <f>VLOOKUP(C6075,PROCV!E$50:G$126,3,0)</f>
        <v>Audiovisual</v>
      </c>
      <c r="F6075" s="1" t="s">
        <v>416</v>
      </c>
      <c r="G6075" s="1" t="s">
        <v>236</v>
      </c>
      <c r="H6075" s="1">
        <v>2013</v>
      </c>
      <c r="I6075" s="60">
        <f>VLOOKUP(H6075,PROCV!E$33:F$44,2,0)</f>
        <v>1.2885864878819728</v>
      </c>
      <c r="J6075" s="71">
        <v>10545</v>
      </c>
      <c r="K6075" s="44">
        <f t="shared" si="94"/>
        <v>13588.144514715403</v>
      </c>
    </row>
    <row r="6076" spans="1:11" s="43" customFormat="1" ht="19.7" customHeight="1" x14ac:dyDescent="0.25">
      <c r="A6076" s="43" t="s">
        <v>191</v>
      </c>
      <c r="B6076" s="1" t="s">
        <v>242</v>
      </c>
      <c r="C6076" s="1" t="s">
        <v>260</v>
      </c>
      <c r="D6076" s="1" t="s">
        <v>259</v>
      </c>
      <c r="E6076" s="45" t="str">
        <f>VLOOKUP(C6076,PROCV!E$50:G$126,3,0)</f>
        <v>Audiovisual</v>
      </c>
      <c r="F6076" s="1" t="s">
        <v>416</v>
      </c>
      <c r="G6076" s="1" t="s">
        <v>236</v>
      </c>
      <c r="H6076" s="1">
        <v>2013</v>
      </c>
      <c r="I6076" s="60">
        <f>VLOOKUP(H6076,PROCV!E$33:F$44,2,0)</f>
        <v>1.2885864878819728</v>
      </c>
      <c r="J6076" s="71">
        <v>4570</v>
      </c>
      <c r="K6076" s="44">
        <f t="shared" si="94"/>
        <v>5888.8402496206154</v>
      </c>
    </row>
    <row r="6077" spans="1:11" s="43" customFormat="1" ht="19.7" customHeight="1" x14ac:dyDescent="0.25">
      <c r="A6077" s="43" t="s">
        <v>191</v>
      </c>
      <c r="B6077" s="1" t="s">
        <v>242</v>
      </c>
      <c r="C6077" s="1" t="s">
        <v>260</v>
      </c>
      <c r="D6077" s="1" t="s">
        <v>259</v>
      </c>
      <c r="E6077" s="45" t="str">
        <f>VLOOKUP(C6077,PROCV!E$50:G$126,3,0)</f>
        <v>Audiovisual</v>
      </c>
      <c r="F6077" s="1" t="s">
        <v>416</v>
      </c>
      <c r="G6077" s="1" t="s">
        <v>265</v>
      </c>
      <c r="H6077" s="1">
        <v>2013</v>
      </c>
      <c r="I6077" s="60">
        <f>VLOOKUP(H6077,PROCV!E$33:F$44,2,0)</f>
        <v>1.2885864878819728</v>
      </c>
      <c r="J6077" s="71">
        <v>45000</v>
      </c>
      <c r="K6077" s="44">
        <f t="shared" si="94"/>
        <v>57986.391954688777</v>
      </c>
    </row>
    <row r="6078" spans="1:11" s="43" customFormat="1" ht="19.7" customHeight="1" x14ac:dyDescent="0.25">
      <c r="A6078" s="43" t="s">
        <v>191</v>
      </c>
      <c r="B6078" s="1" t="s">
        <v>242</v>
      </c>
      <c r="C6078" s="1" t="s">
        <v>260</v>
      </c>
      <c r="D6078" s="1" t="s">
        <v>259</v>
      </c>
      <c r="E6078" s="45" t="str">
        <f>VLOOKUP(C6078,PROCV!E$50:G$126,3,0)</f>
        <v>Audiovisual</v>
      </c>
      <c r="F6078" s="1" t="s">
        <v>416</v>
      </c>
      <c r="G6078" s="1" t="s">
        <v>236</v>
      </c>
      <c r="H6078" s="1">
        <v>2013</v>
      </c>
      <c r="I6078" s="60">
        <f>VLOOKUP(H6078,PROCV!E$33:F$44,2,0)</f>
        <v>1.2885864878819728</v>
      </c>
      <c r="J6078" s="71">
        <v>1637</v>
      </c>
      <c r="K6078" s="44">
        <f t="shared" si="94"/>
        <v>2109.4160806627897</v>
      </c>
    </row>
    <row r="6079" spans="1:11" s="43" customFormat="1" ht="19.7" customHeight="1" x14ac:dyDescent="0.25">
      <c r="A6079" s="43" t="s">
        <v>191</v>
      </c>
      <c r="B6079" s="1" t="s">
        <v>242</v>
      </c>
      <c r="C6079" s="1" t="s">
        <v>258</v>
      </c>
      <c r="D6079" s="1" t="s">
        <v>257</v>
      </c>
      <c r="E6079" s="45" t="str">
        <f>VLOOKUP(C6079,PROCV!E$50:G$126,3,0)</f>
        <v>Audiovisual</v>
      </c>
      <c r="F6079" s="1" t="s">
        <v>416</v>
      </c>
      <c r="G6079" s="1" t="s">
        <v>265</v>
      </c>
      <c r="H6079" s="1">
        <v>2013</v>
      </c>
      <c r="I6079" s="60">
        <f>VLOOKUP(H6079,PROCV!E$33:F$44,2,0)</f>
        <v>1.2885864878819728</v>
      </c>
      <c r="J6079" s="71">
        <v>9000000</v>
      </c>
      <c r="K6079" s="44">
        <f t="shared" si="94"/>
        <v>11597278.390937755</v>
      </c>
    </row>
    <row r="6080" spans="1:11" s="43" customFormat="1" ht="19.7" customHeight="1" x14ac:dyDescent="0.25">
      <c r="A6080" s="43" t="s">
        <v>191</v>
      </c>
      <c r="B6080" s="1" t="s">
        <v>242</v>
      </c>
      <c r="C6080" s="1" t="s">
        <v>258</v>
      </c>
      <c r="D6080" s="1" t="s">
        <v>257</v>
      </c>
      <c r="E6080" s="45" t="str">
        <f>VLOOKUP(C6080,PROCV!E$50:G$126,3,0)</f>
        <v>Audiovisual</v>
      </c>
      <c r="F6080" s="1" t="s">
        <v>416</v>
      </c>
      <c r="G6080" s="1" t="s">
        <v>236</v>
      </c>
      <c r="H6080" s="1">
        <v>2013</v>
      </c>
      <c r="I6080" s="60">
        <f>VLOOKUP(H6080,PROCV!E$33:F$44,2,0)</f>
        <v>1.2885864878819728</v>
      </c>
      <c r="J6080" s="71">
        <v>89901</v>
      </c>
      <c r="K6080" s="44">
        <f t="shared" si="94"/>
        <v>115845.21384707723</v>
      </c>
    </row>
    <row r="6081" spans="1:11" s="43" customFormat="1" ht="19.7" customHeight="1" x14ac:dyDescent="0.25">
      <c r="A6081" s="43" t="s">
        <v>191</v>
      </c>
      <c r="B6081" s="1" t="s">
        <v>242</v>
      </c>
      <c r="C6081" s="1" t="s">
        <v>258</v>
      </c>
      <c r="D6081" s="1" t="s">
        <v>257</v>
      </c>
      <c r="E6081" s="45" t="str">
        <f>VLOOKUP(C6081,PROCV!E$50:G$126,3,0)</f>
        <v>Audiovisual</v>
      </c>
      <c r="F6081" s="1" t="s">
        <v>416</v>
      </c>
      <c r="G6081" s="1" t="s">
        <v>236</v>
      </c>
      <c r="H6081" s="1">
        <v>2013</v>
      </c>
      <c r="I6081" s="60">
        <f>VLOOKUP(H6081,PROCV!E$33:F$44,2,0)</f>
        <v>1.2885864878819728</v>
      </c>
      <c r="J6081" s="71">
        <v>338158</v>
      </c>
      <c r="K6081" s="44">
        <f t="shared" si="94"/>
        <v>435745.8295691922</v>
      </c>
    </row>
    <row r="6082" spans="1:11" s="43" customFormat="1" ht="19.7" customHeight="1" x14ac:dyDescent="0.25">
      <c r="A6082" s="43" t="s">
        <v>191</v>
      </c>
      <c r="B6082" s="1" t="s">
        <v>242</v>
      </c>
      <c r="C6082" s="1" t="s">
        <v>256</v>
      </c>
      <c r="D6082" s="1" t="s">
        <v>255</v>
      </c>
      <c r="E6082" s="45" t="str">
        <f>VLOOKUP(C6082,PROCV!E$50:G$126,3,0)</f>
        <v>Audiovisual</v>
      </c>
      <c r="F6082" s="1" t="s">
        <v>416</v>
      </c>
      <c r="G6082" s="1" t="s">
        <v>236</v>
      </c>
      <c r="H6082" s="1">
        <v>2013</v>
      </c>
      <c r="I6082" s="60">
        <f>VLOOKUP(H6082,PROCV!E$33:F$44,2,0)</f>
        <v>1.2885864878819728</v>
      </c>
      <c r="J6082" s="71">
        <v>1825</v>
      </c>
      <c r="K6082" s="44">
        <f t="shared" si="94"/>
        <v>2351.6703403846004</v>
      </c>
    </row>
    <row r="6083" spans="1:11" s="43" customFormat="1" ht="19.7" customHeight="1" x14ac:dyDescent="0.25">
      <c r="A6083" s="43" t="s">
        <v>191</v>
      </c>
      <c r="B6083" s="1" t="s">
        <v>242</v>
      </c>
      <c r="C6083" s="1" t="s">
        <v>256</v>
      </c>
      <c r="D6083" s="1" t="s">
        <v>255</v>
      </c>
      <c r="E6083" s="45" t="str">
        <f>VLOOKUP(C6083,PROCV!E$50:G$126,3,0)</f>
        <v>Audiovisual</v>
      </c>
      <c r="F6083" s="1" t="s">
        <v>416</v>
      </c>
      <c r="G6083" s="1" t="s">
        <v>265</v>
      </c>
      <c r="H6083" s="1">
        <v>2013</v>
      </c>
      <c r="I6083" s="60">
        <f>VLOOKUP(H6083,PROCV!E$33:F$44,2,0)</f>
        <v>1.2885864878819728</v>
      </c>
      <c r="J6083" s="71">
        <v>9295667</v>
      </c>
      <c r="K6083" s="44">
        <f t="shared" ref="K6083:K6146" si="95">J6083*I6083</f>
        <v>11978270.892050354</v>
      </c>
    </row>
    <row r="6084" spans="1:11" s="43" customFormat="1" ht="19.7" customHeight="1" x14ac:dyDescent="0.25">
      <c r="A6084" s="43" t="s">
        <v>191</v>
      </c>
      <c r="B6084" s="1" t="s">
        <v>242</v>
      </c>
      <c r="C6084" s="1" t="s">
        <v>256</v>
      </c>
      <c r="D6084" s="1" t="s">
        <v>255</v>
      </c>
      <c r="E6084" s="45" t="str">
        <f>VLOOKUP(C6084,PROCV!E$50:G$126,3,0)</f>
        <v>Audiovisual</v>
      </c>
      <c r="F6084" s="1" t="s">
        <v>416</v>
      </c>
      <c r="G6084" s="1" t="s">
        <v>265</v>
      </c>
      <c r="H6084" s="1">
        <v>2013</v>
      </c>
      <c r="I6084" s="60">
        <f>VLOOKUP(H6084,PROCV!E$33:F$44,2,0)</f>
        <v>1.2885864878819728</v>
      </c>
      <c r="J6084" s="71">
        <v>1630000</v>
      </c>
      <c r="K6084" s="44">
        <f t="shared" si="95"/>
        <v>2100395.9752476155</v>
      </c>
    </row>
    <row r="6085" spans="1:11" s="43" customFormat="1" ht="19.7" customHeight="1" x14ac:dyDescent="0.25">
      <c r="A6085" s="43" t="s">
        <v>191</v>
      </c>
      <c r="B6085" s="1" t="s">
        <v>242</v>
      </c>
      <c r="C6085" s="1" t="s">
        <v>256</v>
      </c>
      <c r="D6085" s="1" t="s">
        <v>255</v>
      </c>
      <c r="E6085" s="45" t="str">
        <f>VLOOKUP(C6085,PROCV!E$50:G$126,3,0)</f>
        <v>Audiovisual</v>
      </c>
      <c r="F6085" s="1" t="s">
        <v>416</v>
      </c>
      <c r="G6085" s="1" t="s">
        <v>265</v>
      </c>
      <c r="H6085" s="1">
        <v>2013</v>
      </c>
      <c r="I6085" s="60">
        <f>VLOOKUP(H6085,PROCV!E$33:F$44,2,0)</f>
        <v>1.2885864878819728</v>
      </c>
      <c r="J6085" s="71">
        <v>27792</v>
      </c>
      <c r="K6085" s="44">
        <f t="shared" si="95"/>
        <v>35812.395671215789</v>
      </c>
    </row>
    <row r="6086" spans="1:11" s="43" customFormat="1" ht="19.7" customHeight="1" x14ac:dyDescent="0.25">
      <c r="A6086" s="43" t="s">
        <v>191</v>
      </c>
      <c r="B6086" s="1" t="s">
        <v>242</v>
      </c>
      <c r="C6086" s="1" t="s">
        <v>256</v>
      </c>
      <c r="D6086" s="1" t="s">
        <v>255</v>
      </c>
      <c r="E6086" s="45" t="str">
        <f>VLOOKUP(C6086,PROCV!E$50:G$126,3,0)</f>
        <v>Audiovisual</v>
      </c>
      <c r="F6086" s="1" t="s">
        <v>416</v>
      </c>
      <c r="G6086" s="1" t="s">
        <v>265</v>
      </c>
      <c r="H6086" s="1">
        <v>2013</v>
      </c>
      <c r="I6086" s="60">
        <f>VLOOKUP(H6086,PROCV!E$33:F$44,2,0)</f>
        <v>1.2885864878819728</v>
      </c>
      <c r="J6086" s="71">
        <v>37649</v>
      </c>
      <c r="K6086" s="44">
        <f t="shared" si="95"/>
        <v>48513.992682268392</v>
      </c>
    </row>
    <row r="6087" spans="1:11" s="43" customFormat="1" ht="19.7" customHeight="1" x14ac:dyDescent="0.25">
      <c r="A6087" s="43" t="s">
        <v>191</v>
      </c>
      <c r="B6087" s="1" t="s">
        <v>242</v>
      </c>
      <c r="C6087" s="1" t="s">
        <v>256</v>
      </c>
      <c r="D6087" s="1" t="s">
        <v>255</v>
      </c>
      <c r="E6087" s="45" t="str">
        <f>VLOOKUP(C6087,PROCV!E$50:G$126,3,0)</f>
        <v>Audiovisual</v>
      </c>
      <c r="F6087" s="1" t="s">
        <v>416</v>
      </c>
      <c r="G6087" s="1" t="s">
        <v>265</v>
      </c>
      <c r="H6087" s="1">
        <v>2013</v>
      </c>
      <c r="I6087" s="60">
        <f>VLOOKUP(H6087,PROCV!E$33:F$44,2,0)</f>
        <v>1.2885864878819728</v>
      </c>
      <c r="J6087" s="71">
        <v>447000</v>
      </c>
      <c r="K6087" s="44">
        <f t="shared" si="95"/>
        <v>575998.16008324188</v>
      </c>
    </row>
    <row r="6088" spans="1:11" s="43" customFormat="1" ht="19.7" customHeight="1" x14ac:dyDescent="0.25">
      <c r="A6088" s="43" t="s">
        <v>191</v>
      </c>
      <c r="B6088" s="1" t="s">
        <v>242</v>
      </c>
      <c r="C6088" s="1" t="s">
        <v>256</v>
      </c>
      <c r="D6088" s="1" t="s">
        <v>255</v>
      </c>
      <c r="E6088" s="45" t="str">
        <f>VLOOKUP(C6088,PROCV!E$50:G$126,3,0)</f>
        <v>Audiovisual</v>
      </c>
      <c r="F6088" s="1" t="s">
        <v>416</v>
      </c>
      <c r="G6088" s="1" t="s">
        <v>236</v>
      </c>
      <c r="H6088" s="1">
        <v>2013</v>
      </c>
      <c r="I6088" s="60">
        <f>VLOOKUP(H6088,PROCV!E$33:F$44,2,0)</f>
        <v>1.2885864878819728</v>
      </c>
      <c r="J6088" s="71">
        <v>17620</v>
      </c>
      <c r="K6088" s="44">
        <f t="shared" si="95"/>
        <v>22704.89391648036</v>
      </c>
    </row>
    <row r="6089" spans="1:11" s="43" customFormat="1" ht="19.7" customHeight="1" x14ac:dyDescent="0.25">
      <c r="A6089" s="43" t="s">
        <v>191</v>
      </c>
      <c r="B6089" s="1" t="s">
        <v>242</v>
      </c>
      <c r="C6089" s="1" t="s">
        <v>254</v>
      </c>
      <c r="D6089" s="1" t="s">
        <v>253</v>
      </c>
      <c r="E6089" s="45" t="str">
        <f>VLOOKUP(C6089,PROCV!E$50:G$126,3,0)</f>
        <v>Música</v>
      </c>
      <c r="F6089" s="1" t="s">
        <v>416</v>
      </c>
      <c r="G6089" s="1" t="s">
        <v>236</v>
      </c>
      <c r="H6089" s="1">
        <v>2013</v>
      </c>
      <c r="I6089" s="60">
        <f>VLOOKUP(H6089,PROCV!E$33:F$44,2,0)</f>
        <v>1.2885864878819728</v>
      </c>
      <c r="J6089" s="71">
        <v>348707</v>
      </c>
      <c r="K6089" s="44">
        <f t="shared" si="95"/>
        <v>449339.12842985912</v>
      </c>
    </row>
    <row r="6090" spans="1:11" s="43" customFormat="1" ht="19.7" customHeight="1" x14ac:dyDescent="0.25">
      <c r="A6090" s="43" t="s">
        <v>191</v>
      </c>
      <c r="B6090" s="1" t="s">
        <v>242</v>
      </c>
      <c r="C6090" s="1" t="s">
        <v>254</v>
      </c>
      <c r="D6090" s="1" t="s">
        <v>253</v>
      </c>
      <c r="E6090" s="45" t="str">
        <f>VLOOKUP(C6090,PROCV!E$50:G$126,3,0)</f>
        <v>Música</v>
      </c>
      <c r="F6090" s="1" t="s">
        <v>416</v>
      </c>
      <c r="G6090" s="1" t="s">
        <v>236</v>
      </c>
      <c r="H6090" s="1">
        <v>2013</v>
      </c>
      <c r="I6090" s="60">
        <f>VLOOKUP(H6090,PROCV!E$33:F$44,2,0)</f>
        <v>1.2885864878819728</v>
      </c>
      <c r="J6090" s="71">
        <v>134741</v>
      </c>
      <c r="K6090" s="44">
        <f t="shared" si="95"/>
        <v>173625.4319637049</v>
      </c>
    </row>
    <row r="6091" spans="1:11" s="43" customFormat="1" ht="19.7" customHeight="1" x14ac:dyDescent="0.25">
      <c r="A6091" s="43" t="s">
        <v>191</v>
      </c>
      <c r="B6091" s="1" t="s">
        <v>242</v>
      </c>
      <c r="C6091" s="1" t="s">
        <v>252</v>
      </c>
      <c r="D6091" s="1" t="s">
        <v>251</v>
      </c>
      <c r="E6091" s="45" t="str">
        <f>VLOOKUP(C6091,PROCV!E$50:G$126,3,0)</f>
        <v>Audiovisual</v>
      </c>
      <c r="F6091" s="1" t="s">
        <v>416</v>
      </c>
      <c r="G6091" s="1" t="s">
        <v>236</v>
      </c>
      <c r="H6091" s="1">
        <v>2013</v>
      </c>
      <c r="I6091" s="60">
        <f>VLOOKUP(H6091,PROCV!E$33:F$44,2,0)</f>
        <v>1.2885864878819728</v>
      </c>
      <c r="J6091" s="71">
        <v>2142</v>
      </c>
      <c r="K6091" s="44">
        <f t="shared" si="95"/>
        <v>2760.1522570431857</v>
      </c>
    </row>
    <row r="6092" spans="1:11" s="43" customFormat="1" ht="19.7" customHeight="1" x14ac:dyDescent="0.25">
      <c r="A6092" s="43" t="s">
        <v>191</v>
      </c>
      <c r="B6092" s="1" t="s">
        <v>242</v>
      </c>
      <c r="C6092" s="1" t="s">
        <v>250</v>
      </c>
      <c r="D6092" s="1" t="s">
        <v>249</v>
      </c>
      <c r="E6092" s="45" t="str">
        <f>VLOOKUP(C6092,PROCV!E$50:G$126,3,0)</f>
        <v>Audiovisual</v>
      </c>
      <c r="F6092" s="1" t="s">
        <v>416</v>
      </c>
      <c r="G6092" s="1" t="s">
        <v>236</v>
      </c>
      <c r="H6092" s="1">
        <v>2013</v>
      </c>
      <c r="I6092" s="60">
        <f>VLOOKUP(H6092,PROCV!E$33:F$44,2,0)</f>
        <v>1.2885864878819728</v>
      </c>
      <c r="J6092" s="71">
        <v>59106</v>
      </c>
      <c r="K6092" s="44">
        <f t="shared" si="95"/>
        <v>76163.192952751881</v>
      </c>
    </row>
    <row r="6093" spans="1:11" s="43" customFormat="1" ht="19.7" customHeight="1" x14ac:dyDescent="0.25">
      <c r="A6093" s="43" t="s">
        <v>191</v>
      </c>
      <c r="B6093" s="1" t="s">
        <v>242</v>
      </c>
      <c r="C6093" s="1" t="s">
        <v>250</v>
      </c>
      <c r="D6093" s="1" t="s">
        <v>249</v>
      </c>
      <c r="E6093" s="45" t="str">
        <f>VLOOKUP(C6093,PROCV!E$50:G$126,3,0)</f>
        <v>Audiovisual</v>
      </c>
      <c r="F6093" s="1" t="s">
        <v>416</v>
      </c>
      <c r="G6093" s="1" t="s">
        <v>236</v>
      </c>
      <c r="H6093" s="1">
        <v>2013</v>
      </c>
      <c r="I6093" s="60">
        <f>VLOOKUP(H6093,PROCV!E$33:F$44,2,0)</f>
        <v>1.2885864878819728</v>
      </c>
      <c r="J6093" s="71">
        <v>285391</v>
      </c>
      <c r="K6093" s="44">
        <f t="shared" si="95"/>
        <v>367750.9863631241</v>
      </c>
    </row>
    <row r="6094" spans="1:11" s="43" customFormat="1" ht="19.7" customHeight="1" x14ac:dyDescent="0.25">
      <c r="A6094" s="43" t="s">
        <v>191</v>
      </c>
      <c r="B6094" s="1" t="s">
        <v>242</v>
      </c>
      <c r="C6094" s="1" t="s">
        <v>360</v>
      </c>
      <c r="D6094" s="1" t="s">
        <v>359</v>
      </c>
      <c r="E6094" s="45" t="str">
        <f>VLOOKUP(C6094,PROCV!E$50:G$126,3,0)</f>
        <v>Educação e Criação em Artes</v>
      </c>
      <c r="F6094" s="1" t="s">
        <v>415</v>
      </c>
      <c r="G6094" s="1" t="s">
        <v>265</v>
      </c>
      <c r="H6094" s="1">
        <v>2013</v>
      </c>
      <c r="I6094" s="60">
        <f>VLOOKUP(H6094,PROCV!E$33:F$44,2,0)</f>
        <v>1.2885864878819728</v>
      </c>
      <c r="J6094" s="71">
        <v>42309</v>
      </c>
      <c r="K6094" s="44">
        <f t="shared" si="95"/>
        <v>54518.805715798386</v>
      </c>
    </row>
    <row r="6095" spans="1:11" s="43" customFormat="1" ht="19.7" customHeight="1" x14ac:dyDescent="0.25">
      <c r="A6095" s="43" t="s">
        <v>191</v>
      </c>
      <c r="B6095" s="1" t="s">
        <v>242</v>
      </c>
      <c r="C6095" s="1" t="s">
        <v>303</v>
      </c>
      <c r="D6095" s="1" t="s">
        <v>302</v>
      </c>
      <c r="E6095" s="45" t="str">
        <f>VLOOKUP(C6095,PROCV!E$50:G$126,3,0)</f>
        <v>Educação e Criação em Artes</v>
      </c>
      <c r="F6095" s="1" t="s">
        <v>416</v>
      </c>
      <c r="G6095" s="1" t="s">
        <v>236</v>
      </c>
      <c r="H6095" s="1">
        <v>2013</v>
      </c>
      <c r="I6095" s="60">
        <f>VLOOKUP(H6095,PROCV!E$33:F$44,2,0)</f>
        <v>1.2885864878819728</v>
      </c>
      <c r="J6095" s="71">
        <v>50525</v>
      </c>
      <c r="K6095" s="44">
        <f t="shared" si="95"/>
        <v>65105.832300236674</v>
      </c>
    </row>
    <row r="6096" spans="1:11" s="43" customFormat="1" ht="19.7" customHeight="1" x14ac:dyDescent="0.25">
      <c r="A6096" s="43" t="s">
        <v>191</v>
      </c>
      <c r="B6096" s="1" t="s">
        <v>242</v>
      </c>
      <c r="C6096" s="1" t="s">
        <v>295</v>
      </c>
      <c r="D6096" s="1" t="s">
        <v>294</v>
      </c>
      <c r="E6096" s="45" t="str">
        <f>VLOOKUP(C6096,PROCV!E$50:G$126,3,0)</f>
        <v>Educação e Criação em Artes</v>
      </c>
      <c r="F6096" s="1" t="s">
        <v>416</v>
      </c>
      <c r="G6096" s="1" t="s">
        <v>236</v>
      </c>
      <c r="H6096" s="1">
        <v>2013</v>
      </c>
      <c r="I6096" s="60">
        <f>VLOOKUP(H6096,PROCV!E$33:F$44,2,0)</f>
        <v>1.2885864878819728</v>
      </c>
      <c r="J6096" s="71">
        <v>6494</v>
      </c>
      <c r="K6096" s="44">
        <f t="shared" si="95"/>
        <v>8368.0806523055307</v>
      </c>
    </row>
    <row r="6097" spans="1:11" s="43" customFormat="1" ht="19.7" customHeight="1" x14ac:dyDescent="0.25">
      <c r="A6097" s="43" t="s">
        <v>191</v>
      </c>
      <c r="B6097" s="1" t="s">
        <v>242</v>
      </c>
      <c r="C6097" s="1" t="s">
        <v>248</v>
      </c>
      <c r="D6097" s="1" t="s">
        <v>247</v>
      </c>
      <c r="E6097" s="45" t="str">
        <f>VLOOKUP(C6097,PROCV!E$50:G$126,3,0)</f>
        <v>Educação e Criação em Artes</v>
      </c>
      <c r="F6097" s="1" t="s">
        <v>416</v>
      </c>
      <c r="G6097" s="1" t="s">
        <v>236</v>
      </c>
      <c r="H6097" s="1">
        <v>2013</v>
      </c>
      <c r="I6097" s="60">
        <f>VLOOKUP(H6097,PROCV!E$33:F$44,2,0)</f>
        <v>1.2885864878819728</v>
      </c>
      <c r="J6097" s="71">
        <v>171827</v>
      </c>
      <c r="K6097" s="44">
        <f t="shared" si="95"/>
        <v>221413.95045329575</v>
      </c>
    </row>
    <row r="6098" spans="1:11" s="43" customFormat="1" ht="19.7" customHeight="1" x14ac:dyDescent="0.25">
      <c r="A6098" s="43" t="s">
        <v>191</v>
      </c>
      <c r="B6098" s="1" t="s">
        <v>242</v>
      </c>
      <c r="C6098" s="1" t="s">
        <v>248</v>
      </c>
      <c r="D6098" s="1" t="s">
        <v>247</v>
      </c>
      <c r="E6098" s="45" t="str">
        <f>VLOOKUP(C6098,PROCV!E$50:G$126,3,0)</f>
        <v>Educação e Criação em Artes</v>
      </c>
      <c r="F6098" s="1" t="s">
        <v>416</v>
      </c>
      <c r="G6098" s="1" t="s">
        <v>236</v>
      </c>
      <c r="H6098" s="1">
        <v>2013</v>
      </c>
      <c r="I6098" s="60">
        <f>VLOOKUP(H6098,PROCV!E$33:F$44,2,0)</f>
        <v>1.2885864878819728</v>
      </c>
      <c r="J6098" s="71">
        <v>6722</v>
      </c>
      <c r="K6098" s="44">
        <f t="shared" si="95"/>
        <v>8661.8783715426216</v>
      </c>
    </row>
    <row r="6099" spans="1:11" s="43" customFormat="1" ht="19.7" customHeight="1" x14ac:dyDescent="0.25">
      <c r="A6099" s="43" t="s">
        <v>191</v>
      </c>
      <c r="B6099" s="1" t="s">
        <v>242</v>
      </c>
      <c r="C6099" s="1" t="s">
        <v>246</v>
      </c>
      <c r="D6099" s="1" t="s">
        <v>245</v>
      </c>
      <c r="E6099" s="45" t="str">
        <f>VLOOKUP(C6099,PROCV!E$50:G$126,3,0)</f>
        <v>Artes Cênicas e Espetáculos</v>
      </c>
      <c r="F6099" s="1" t="s">
        <v>416</v>
      </c>
      <c r="G6099" s="1" t="s">
        <v>236</v>
      </c>
      <c r="H6099" s="1">
        <v>2013</v>
      </c>
      <c r="I6099" s="60">
        <f>VLOOKUP(H6099,PROCV!E$33:F$44,2,0)</f>
        <v>1.2885864878819728</v>
      </c>
      <c r="J6099" s="71">
        <v>47931</v>
      </c>
      <c r="K6099" s="44">
        <f t="shared" si="95"/>
        <v>61763.238950670842</v>
      </c>
    </row>
    <row r="6100" spans="1:11" s="43" customFormat="1" ht="19.7" customHeight="1" x14ac:dyDescent="0.25">
      <c r="A6100" s="43" t="s">
        <v>191</v>
      </c>
      <c r="B6100" s="1" t="s">
        <v>242</v>
      </c>
      <c r="C6100" s="1" t="s">
        <v>246</v>
      </c>
      <c r="D6100" s="1" t="s">
        <v>245</v>
      </c>
      <c r="E6100" s="45" t="str">
        <f>VLOOKUP(C6100,PROCV!E$50:G$126,3,0)</f>
        <v>Artes Cênicas e Espetáculos</v>
      </c>
      <c r="F6100" s="1" t="s">
        <v>416</v>
      </c>
      <c r="G6100" s="1" t="s">
        <v>236</v>
      </c>
      <c r="H6100" s="1">
        <v>2013</v>
      </c>
      <c r="I6100" s="60">
        <f>VLOOKUP(H6100,PROCV!E$33:F$44,2,0)</f>
        <v>1.2885864878819728</v>
      </c>
      <c r="J6100" s="71">
        <v>256500</v>
      </c>
      <c r="K6100" s="44">
        <f t="shared" si="95"/>
        <v>330522.43414172606</v>
      </c>
    </row>
    <row r="6101" spans="1:11" s="43" customFormat="1" ht="19.7" customHeight="1" x14ac:dyDescent="0.25">
      <c r="A6101" s="43" t="s">
        <v>191</v>
      </c>
      <c r="B6101" s="1" t="s">
        <v>242</v>
      </c>
      <c r="C6101" s="1" t="s">
        <v>246</v>
      </c>
      <c r="D6101" s="1" t="s">
        <v>245</v>
      </c>
      <c r="E6101" s="45" t="str">
        <f>VLOOKUP(C6101,PROCV!E$50:G$126,3,0)</f>
        <v>Artes Cênicas e Espetáculos</v>
      </c>
      <c r="F6101" s="1" t="s">
        <v>415</v>
      </c>
      <c r="G6101" s="1" t="s">
        <v>265</v>
      </c>
      <c r="H6101" s="1">
        <v>2013</v>
      </c>
      <c r="I6101" s="60">
        <f>VLOOKUP(H6101,PROCV!E$33:F$44,2,0)</f>
        <v>1.2885864878819728</v>
      </c>
      <c r="J6101" s="71">
        <v>8980000</v>
      </c>
      <c r="K6101" s="44">
        <f t="shared" si="95"/>
        <v>11571506.661180116</v>
      </c>
    </row>
    <row r="6102" spans="1:11" s="43" customFormat="1" ht="19.7" customHeight="1" x14ac:dyDescent="0.25">
      <c r="A6102" s="43" t="s">
        <v>191</v>
      </c>
      <c r="B6102" s="1" t="s">
        <v>242</v>
      </c>
      <c r="C6102" s="1" t="s">
        <v>246</v>
      </c>
      <c r="D6102" s="1" t="s">
        <v>245</v>
      </c>
      <c r="E6102" s="45" t="str">
        <f>VLOOKUP(C6102,PROCV!E$50:G$126,3,0)</f>
        <v>Artes Cênicas e Espetáculos</v>
      </c>
      <c r="F6102" s="1" t="s">
        <v>415</v>
      </c>
      <c r="G6102" s="1" t="s">
        <v>265</v>
      </c>
      <c r="H6102" s="1">
        <v>2013</v>
      </c>
      <c r="I6102" s="60">
        <f>VLOOKUP(H6102,PROCV!E$33:F$44,2,0)</f>
        <v>1.2885864878819728</v>
      </c>
      <c r="J6102" s="71">
        <v>1449249</v>
      </c>
      <c r="K6102" s="44">
        <f t="shared" si="95"/>
        <v>1867482.6789764613</v>
      </c>
    </row>
    <row r="6103" spans="1:11" s="43" customFormat="1" ht="19.7" customHeight="1" x14ac:dyDescent="0.25">
      <c r="A6103" s="43" t="s">
        <v>191</v>
      </c>
      <c r="B6103" s="1" t="s">
        <v>242</v>
      </c>
      <c r="C6103" s="1" t="s">
        <v>246</v>
      </c>
      <c r="D6103" s="1" t="s">
        <v>245</v>
      </c>
      <c r="E6103" s="45" t="str">
        <f>VLOOKUP(C6103,PROCV!E$50:G$126,3,0)</f>
        <v>Artes Cênicas e Espetáculos</v>
      </c>
      <c r="F6103" s="1" t="s">
        <v>416</v>
      </c>
      <c r="G6103" s="1" t="s">
        <v>236</v>
      </c>
      <c r="H6103" s="1">
        <v>2013</v>
      </c>
      <c r="I6103" s="60">
        <f>VLOOKUP(H6103,PROCV!E$33:F$44,2,0)</f>
        <v>1.2885864878819728</v>
      </c>
      <c r="J6103" s="71">
        <v>194940</v>
      </c>
      <c r="K6103" s="44">
        <f t="shared" si="95"/>
        <v>251197.04994771178</v>
      </c>
    </row>
    <row r="6104" spans="1:11" s="43" customFormat="1" ht="19.7" customHeight="1" x14ac:dyDescent="0.25">
      <c r="A6104" s="43" t="s">
        <v>191</v>
      </c>
      <c r="B6104" s="1" t="s">
        <v>242</v>
      </c>
      <c r="C6104" s="1" t="s">
        <v>246</v>
      </c>
      <c r="D6104" s="1" t="s">
        <v>245</v>
      </c>
      <c r="E6104" s="45" t="str">
        <f>VLOOKUP(C6104,PROCV!E$50:G$126,3,0)</f>
        <v>Artes Cênicas e Espetáculos</v>
      </c>
      <c r="F6104" s="1" t="s">
        <v>416</v>
      </c>
      <c r="G6104" s="1" t="s">
        <v>236</v>
      </c>
      <c r="H6104" s="1">
        <v>2013</v>
      </c>
      <c r="I6104" s="60">
        <f>VLOOKUP(H6104,PROCV!E$33:F$44,2,0)</f>
        <v>1.2885864878819728</v>
      </c>
      <c r="J6104" s="71">
        <v>52292</v>
      </c>
      <c r="K6104" s="44">
        <f t="shared" si="95"/>
        <v>67382.764624324118</v>
      </c>
    </row>
    <row r="6105" spans="1:11" s="43" customFormat="1" ht="19.7" customHeight="1" x14ac:dyDescent="0.25">
      <c r="A6105" s="43" t="s">
        <v>191</v>
      </c>
      <c r="B6105" s="1" t="s">
        <v>242</v>
      </c>
      <c r="C6105" s="1" t="s">
        <v>238</v>
      </c>
      <c r="D6105" s="1" t="s">
        <v>237</v>
      </c>
      <c r="E6105" s="45" t="str">
        <f>VLOOKUP(C6105,PROCV!E$50:G$126,3,0)</f>
        <v>Artes Cênicas e Espetáculos</v>
      </c>
      <c r="F6105" s="1" t="s">
        <v>416</v>
      </c>
      <c r="G6105" s="1" t="s">
        <v>236</v>
      </c>
      <c r="H6105" s="1">
        <v>2013</v>
      </c>
      <c r="I6105" s="60">
        <f>VLOOKUP(H6105,PROCV!E$33:F$44,2,0)</f>
        <v>1.2885864878819728</v>
      </c>
      <c r="J6105" s="71">
        <v>73476</v>
      </c>
      <c r="K6105" s="44">
        <f t="shared" si="95"/>
        <v>94680.18078361584</v>
      </c>
    </row>
    <row r="6106" spans="1:11" s="43" customFormat="1" ht="19.7" customHeight="1" x14ac:dyDescent="0.25">
      <c r="A6106" s="43" t="s">
        <v>191</v>
      </c>
      <c r="B6106" s="1" t="s">
        <v>242</v>
      </c>
      <c r="C6106" s="1" t="s">
        <v>238</v>
      </c>
      <c r="D6106" s="1" t="s">
        <v>237</v>
      </c>
      <c r="E6106" s="45" t="str">
        <f>VLOOKUP(C6106,PROCV!E$50:G$126,3,0)</f>
        <v>Artes Cênicas e Espetáculos</v>
      </c>
      <c r="F6106" s="1" t="s">
        <v>416</v>
      </c>
      <c r="G6106" s="1" t="s">
        <v>236</v>
      </c>
      <c r="H6106" s="1">
        <v>2013</v>
      </c>
      <c r="I6106" s="60">
        <f>VLOOKUP(H6106,PROCV!E$33:F$44,2,0)</f>
        <v>1.2885864878819728</v>
      </c>
      <c r="J6106" s="71">
        <v>130000</v>
      </c>
      <c r="K6106" s="44">
        <f t="shared" si="95"/>
        <v>167516.24342465648</v>
      </c>
    </row>
    <row r="6107" spans="1:11" s="43" customFormat="1" ht="19.7" customHeight="1" x14ac:dyDescent="0.25">
      <c r="A6107" s="43" t="s">
        <v>191</v>
      </c>
      <c r="B6107" s="1" t="s">
        <v>242</v>
      </c>
      <c r="C6107" s="1" t="s">
        <v>238</v>
      </c>
      <c r="D6107" s="1" t="s">
        <v>237</v>
      </c>
      <c r="E6107" s="45" t="str">
        <f>VLOOKUP(C6107,PROCV!E$50:G$126,3,0)</f>
        <v>Artes Cênicas e Espetáculos</v>
      </c>
      <c r="F6107" s="1" t="s">
        <v>416</v>
      </c>
      <c r="G6107" s="1" t="s">
        <v>236</v>
      </c>
      <c r="H6107" s="1">
        <v>2013</v>
      </c>
      <c r="I6107" s="60">
        <f>VLOOKUP(H6107,PROCV!E$33:F$44,2,0)</f>
        <v>1.2885864878819728</v>
      </c>
      <c r="J6107" s="71">
        <v>170000</v>
      </c>
      <c r="K6107" s="44">
        <f t="shared" si="95"/>
        <v>219059.70293993538</v>
      </c>
    </row>
    <row r="6108" spans="1:11" s="43" customFormat="1" ht="19.7" customHeight="1" x14ac:dyDescent="0.25">
      <c r="A6108" s="43" t="s">
        <v>191</v>
      </c>
      <c r="B6108" s="1" t="s">
        <v>242</v>
      </c>
      <c r="C6108" s="1" t="s">
        <v>238</v>
      </c>
      <c r="D6108" s="1" t="s">
        <v>237</v>
      </c>
      <c r="E6108" s="45" t="str">
        <f>VLOOKUP(C6108,PROCV!E$50:G$126,3,0)</f>
        <v>Artes Cênicas e Espetáculos</v>
      </c>
      <c r="F6108" s="1" t="s">
        <v>416</v>
      </c>
      <c r="G6108" s="1" t="s">
        <v>236</v>
      </c>
      <c r="H6108" s="1">
        <v>2013</v>
      </c>
      <c r="I6108" s="60">
        <f>VLOOKUP(H6108,PROCV!E$33:F$44,2,0)</f>
        <v>1.2885864878819728</v>
      </c>
      <c r="J6108" s="71">
        <v>1009615</v>
      </c>
      <c r="K6108" s="44">
        <f t="shared" si="95"/>
        <v>1300976.246962958</v>
      </c>
    </row>
    <row r="6109" spans="1:11" s="43" customFormat="1" ht="19.7" customHeight="1" x14ac:dyDescent="0.25">
      <c r="A6109" s="43" t="s">
        <v>191</v>
      </c>
      <c r="B6109" s="1" t="s">
        <v>242</v>
      </c>
      <c r="C6109" s="1" t="s">
        <v>238</v>
      </c>
      <c r="D6109" s="1" t="s">
        <v>237</v>
      </c>
      <c r="E6109" s="45" t="str">
        <f>VLOOKUP(C6109,PROCV!E$50:G$126,3,0)</f>
        <v>Artes Cênicas e Espetáculos</v>
      </c>
      <c r="F6109" s="1" t="s">
        <v>416</v>
      </c>
      <c r="G6109" s="1" t="s">
        <v>236</v>
      </c>
      <c r="H6109" s="1">
        <v>2013</v>
      </c>
      <c r="I6109" s="60">
        <f>VLOOKUP(H6109,PROCV!E$33:F$44,2,0)</f>
        <v>1.2885864878819728</v>
      </c>
      <c r="J6109" s="71">
        <v>77525</v>
      </c>
      <c r="K6109" s="44">
        <f t="shared" si="95"/>
        <v>99897.667473049951</v>
      </c>
    </row>
    <row r="6110" spans="1:11" s="43" customFormat="1" ht="19.7" customHeight="1" x14ac:dyDescent="0.25">
      <c r="A6110" s="43" t="s">
        <v>191</v>
      </c>
      <c r="B6110" s="1" t="s">
        <v>242</v>
      </c>
      <c r="C6110" s="1" t="s">
        <v>238</v>
      </c>
      <c r="D6110" s="1" t="s">
        <v>237</v>
      </c>
      <c r="E6110" s="45" t="str">
        <f>VLOOKUP(C6110,PROCV!E$50:G$126,3,0)</f>
        <v>Artes Cênicas e Espetáculos</v>
      </c>
      <c r="F6110" s="1" t="s">
        <v>416</v>
      </c>
      <c r="G6110" s="1" t="s">
        <v>236</v>
      </c>
      <c r="H6110" s="1">
        <v>2013</v>
      </c>
      <c r="I6110" s="60">
        <f>VLOOKUP(H6110,PROCV!E$33:F$44,2,0)</f>
        <v>1.2885864878819728</v>
      </c>
      <c r="J6110" s="71">
        <v>200301</v>
      </c>
      <c r="K6110" s="44">
        <f t="shared" si="95"/>
        <v>258105.16210924703</v>
      </c>
    </row>
    <row r="6111" spans="1:11" s="43" customFormat="1" ht="19.7" customHeight="1" x14ac:dyDescent="0.25">
      <c r="A6111" s="43" t="s">
        <v>191</v>
      </c>
      <c r="B6111" s="1" t="s">
        <v>242</v>
      </c>
      <c r="C6111" s="1" t="s">
        <v>241</v>
      </c>
      <c r="D6111" s="1" t="s">
        <v>240</v>
      </c>
      <c r="E6111" s="45" t="str">
        <f>VLOOKUP(C6111,PROCV!E$50:G$126,3,0)</f>
        <v>Artes Cênicas e Espetáculos</v>
      </c>
      <c r="F6111" s="1" t="s">
        <v>416</v>
      </c>
      <c r="G6111" s="1" t="s">
        <v>236</v>
      </c>
      <c r="H6111" s="1">
        <v>2013</v>
      </c>
      <c r="I6111" s="60">
        <f>VLOOKUP(H6111,PROCV!E$33:F$44,2,0)</f>
        <v>1.2885864878819728</v>
      </c>
      <c r="J6111" s="71">
        <v>188010</v>
      </c>
      <c r="K6111" s="44">
        <f t="shared" si="95"/>
        <v>242267.1455866897</v>
      </c>
    </row>
    <row r="6112" spans="1:11" s="43" customFormat="1" ht="19.7" customHeight="1" x14ac:dyDescent="0.25">
      <c r="A6112" s="43" t="s">
        <v>191</v>
      </c>
      <c r="B6112" s="1" t="s">
        <v>242</v>
      </c>
      <c r="C6112" s="1" t="s">
        <v>241</v>
      </c>
      <c r="D6112" s="1" t="s">
        <v>240</v>
      </c>
      <c r="E6112" s="45" t="str">
        <f>VLOOKUP(C6112,PROCV!E$50:G$126,3,0)</f>
        <v>Artes Cênicas e Espetáculos</v>
      </c>
      <c r="F6112" s="1" t="s">
        <v>416</v>
      </c>
      <c r="G6112" s="1" t="s">
        <v>236</v>
      </c>
      <c r="H6112" s="1">
        <v>2013</v>
      </c>
      <c r="I6112" s="60">
        <f>VLOOKUP(H6112,PROCV!E$33:F$44,2,0)</f>
        <v>1.2885864878819728</v>
      </c>
      <c r="J6112" s="71">
        <v>213000</v>
      </c>
      <c r="K6112" s="44">
        <f t="shared" si="95"/>
        <v>274468.92191886023</v>
      </c>
    </row>
    <row r="6113" spans="1:11" s="43" customFormat="1" ht="19.7" customHeight="1" x14ac:dyDescent="0.25">
      <c r="A6113" s="43" t="s">
        <v>191</v>
      </c>
      <c r="B6113" s="1" t="s">
        <v>242</v>
      </c>
      <c r="C6113" s="1" t="s">
        <v>241</v>
      </c>
      <c r="D6113" s="1" t="s">
        <v>240</v>
      </c>
      <c r="E6113" s="45" t="str">
        <f>VLOOKUP(C6113,PROCV!E$50:G$126,3,0)</f>
        <v>Artes Cênicas e Espetáculos</v>
      </c>
      <c r="F6113" s="1" t="s">
        <v>416</v>
      </c>
      <c r="G6113" s="1" t="s">
        <v>236</v>
      </c>
      <c r="H6113" s="1">
        <v>2013</v>
      </c>
      <c r="I6113" s="60">
        <f>VLOOKUP(H6113,PROCV!E$33:F$44,2,0)</f>
        <v>1.2885864878819728</v>
      </c>
      <c r="J6113" s="71">
        <v>55864</v>
      </c>
      <c r="K6113" s="44">
        <f t="shared" si="95"/>
        <v>71985.595559038527</v>
      </c>
    </row>
    <row r="6114" spans="1:11" s="43" customFormat="1" ht="19.7" customHeight="1" x14ac:dyDescent="0.25">
      <c r="A6114" s="43" t="s">
        <v>191</v>
      </c>
      <c r="B6114" s="1" t="s">
        <v>242</v>
      </c>
      <c r="C6114" s="1" t="s">
        <v>241</v>
      </c>
      <c r="D6114" s="1" t="s">
        <v>240</v>
      </c>
      <c r="E6114" s="45" t="str">
        <f>VLOOKUP(C6114,PROCV!E$50:G$126,3,0)</f>
        <v>Artes Cênicas e Espetáculos</v>
      </c>
      <c r="F6114" s="1" t="s">
        <v>416</v>
      </c>
      <c r="G6114" s="1" t="s">
        <v>236</v>
      </c>
      <c r="H6114" s="1">
        <v>2013</v>
      </c>
      <c r="I6114" s="60">
        <f>VLOOKUP(H6114,PROCV!E$33:F$44,2,0)</f>
        <v>1.2885864878819728</v>
      </c>
      <c r="J6114" s="71">
        <v>424932</v>
      </c>
      <c r="K6114" s="44">
        <f t="shared" si="95"/>
        <v>547561.63346866251</v>
      </c>
    </row>
    <row r="6115" spans="1:11" s="43" customFormat="1" ht="19.7" customHeight="1" x14ac:dyDescent="0.25">
      <c r="A6115" s="43" t="s">
        <v>191</v>
      </c>
      <c r="B6115" s="1" t="s">
        <v>242</v>
      </c>
      <c r="C6115" s="1" t="s">
        <v>330</v>
      </c>
      <c r="D6115" s="1" t="s">
        <v>329</v>
      </c>
      <c r="E6115" s="45" t="str">
        <f>VLOOKUP(C6115,PROCV!E$50:G$126,3,0)</f>
        <v>Educação e Criação em Artes</v>
      </c>
      <c r="F6115" s="1" t="s">
        <v>416</v>
      </c>
      <c r="G6115" s="1" t="s">
        <v>236</v>
      </c>
      <c r="H6115" s="1">
        <v>2013</v>
      </c>
      <c r="I6115" s="60">
        <f>VLOOKUP(H6115,PROCV!E$33:F$44,2,0)</f>
        <v>1.2885864878819728</v>
      </c>
      <c r="J6115" s="71">
        <v>32165</v>
      </c>
      <c r="K6115" s="44">
        <f t="shared" si="95"/>
        <v>41447.384382723656</v>
      </c>
    </row>
    <row r="6116" spans="1:11" s="43" customFormat="1" ht="19.7" customHeight="1" x14ac:dyDescent="0.25">
      <c r="A6116" s="43" t="s">
        <v>191</v>
      </c>
      <c r="B6116" s="1" t="s">
        <v>242</v>
      </c>
      <c r="C6116" s="1" t="s">
        <v>330</v>
      </c>
      <c r="D6116" s="1" t="s">
        <v>329</v>
      </c>
      <c r="E6116" s="45" t="str">
        <f>VLOOKUP(C6116,PROCV!E$50:G$126,3,0)</f>
        <v>Educação e Criação em Artes</v>
      </c>
      <c r="F6116" s="1" t="s">
        <v>415</v>
      </c>
      <c r="G6116" s="1" t="s">
        <v>265</v>
      </c>
      <c r="H6116" s="1">
        <v>2013</v>
      </c>
      <c r="I6116" s="60">
        <f>VLOOKUP(H6116,PROCV!E$33:F$44,2,0)</f>
        <v>1.2885864878819728</v>
      </c>
      <c r="J6116" s="71">
        <v>264788</v>
      </c>
      <c r="K6116" s="44">
        <f t="shared" si="95"/>
        <v>341202.23895329185</v>
      </c>
    </row>
    <row r="6117" spans="1:11" s="43" customFormat="1" ht="19.7" customHeight="1" x14ac:dyDescent="0.25">
      <c r="A6117" s="43" t="s">
        <v>191</v>
      </c>
      <c r="B6117" s="1" t="s">
        <v>242</v>
      </c>
      <c r="C6117" s="1" t="s">
        <v>330</v>
      </c>
      <c r="D6117" s="1" t="s">
        <v>329</v>
      </c>
      <c r="E6117" s="45" t="str">
        <f>VLOOKUP(C6117,PROCV!E$50:G$126,3,0)</f>
        <v>Educação e Criação em Artes</v>
      </c>
      <c r="F6117" s="1" t="s">
        <v>416</v>
      </c>
      <c r="G6117" s="1" t="s">
        <v>236</v>
      </c>
      <c r="H6117" s="1">
        <v>2013</v>
      </c>
      <c r="I6117" s="60">
        <f>VLOOKUP(H6117,PROCV!E$33:F$44,2,0)</f>
        <v>1.2885864878819728</v>
      </c>
      <c r="J6117" s="71">
        <v>4054</v>
      </c>
      <c r="K6117" s="44">
        <f t="shared" si="95"/>
        <v>5223.929621873518</v>
      </c>
    </row>
    <row r="6118" spans="1:11" s="43" customFormat="1" ht="19.7" customHeight="1" x14ac:dyDescent="0.25">
      <c r="A6118" s="43" t="s">
        <v>191</v>
      </c>
      <c r="B6118" s="1" t="s">
        <v>242</v>
      </c>
      <c r="C6118" s="1" t="s">
        <v>344</v>
      </c>
      <c r="D6118" s="1" t="s">
        <v>343</v>
      </c>
      <c r="E6118" s="45" t="str">
        <f>VLOOKUP(C6118,PROCV!E$50:G$126,3,0)</f>
        <v>Artes Cênicas e Espetáculos</v>
      </c>
      <c r="F6118" s="1" t="s">
        <v>415</v>
      </c>
      <c r="G6118" s="1" t="s">
        <v>265</v>
      </c>
      <c r="H6118" s="1">
        <v>2013</v>
      </c>
      <c r="I6118" s="60">
        <f>VLOOKUP(H6118,PROCV!E$33:F$44,2,0)</f>
        <v>1.2885864878819728</v>
      </c>
      <c r="J6118" s="71">
        <v>4811000</v>
      </c>
      <c r="K6118" s="44">
        <f t="shared" si="95"/>
        <v>6199389.5932001714</v>
      </c>
    </row>
    <row r="6119" spans="1:11" s="43" customFormat="1" ht="19.7" customHeight="1" x14ac:dyDescent="0.25">
      <c r="A6119" s="43" t="s">
        <v>191</v>
      </c>
      <c r="B6119" s="1" t="s">
        <v>242</v>
      </c>
      <c r="C6119" s="1" t="s">
        <v>313</v>
      </c>
      <c r="D6119" s="1" t="s">
        <v>312</v>
      </c>
      <c r="E6119" s="45" t="str">
        <f>VLOOKUP(C6119,PROCV!E$50:G$126,3,0)</f>
        <v>Patrimônio</v>
      </c>
      <c r="F6119" s="1" t="s">
        <v>415</v>
      </c>
      <c r="G6119" s="1" t="s">
        <v>265</v>
      </c>
      <c r="H6119" s="1">
        <v>2013</v>
      </c>
      <c r="I6119" s="60">
        <f>VLOOKUP(H6119,PROCV!E$33:F$44,2,0)</f>
        <v>1.2885864878819728</v>
      </c>
      <c r="J6119" s="71">
        <v>2000000</v>
      </c>
      <c r="K6119" s="44">
        <f t="shared" si="95"/>
        <v>2577172.9757639458</v>
      </c>
    </row>
    <row r="6120" spans="1:11" s="43" customFormat="1" ht="19.7" customHeight="1" x14ac:dyDescent="0.25">
      <c r="A6120" s="43" t="s">
        <v>191</v>
      </c>
      <c r="B6120" s="1" t="s">
        <v>242</v>
      </c>
      <c r="C6120" s="1" t="s">
        <v>301</v>
      </c>
      <c r="D6120" s="1" t="s">
        <v>300</v>
      </c>
      <c r="E6120" s="45" t="str">
        <f>VLOOKUP(C6120,PROCV!E$50:G$126,3,0)</f>
        <v>Patrimônio</v>
      </c>
      <c r="F6120" s="1" t="s">
        <v>415</v>
      </c>
      <c r="G6120" s="1" t="s">
        <v>265</v>
      </c>
      <c r="H6120" s="1">
        <v>2013</v>
      </c>
      <c r="I6120" s="60">
        <f>VLOOKUP(H6120,PROCV!E$33:F$44,2,0)</f>
        <v>1.2885864878819728</v>
      </c>
      <c r="J6120" s="71">
        <v>600000</v>
      </c>
      <c r="K6120" s="44">
        <f t="shared" si="95"/>
        <v>773151.89272918366</v>
      </c>
    </row>
    <row r="6121" spans="1:11" s="43" customFormat="1" ht="19.7" customHeight="1" x14ac:dyDescent="0.25">
      <c r="A6121" s="43" t="s">
        <v>191</v>
      </c>
      <c r="B6121" s="1" t="s">
        <v>242</v>
      </c>
      <c r="C6121" s="1" t="s">
        <v>301</v>
      </c>
      <c r="D6121" s="1" t="s">
        <v>300</v>
      </c>
      <c r="E6121" s="45" t="str">
        <f>VLOOKUP(C6121,PROCV!E$50:G$126,3,0)</f>
        <v>Patrimônio</v>
      </c>
      <c r="F6121" s="1" t="s">
        <v>415</v>
      </c>
      <c r="G6121" s="1" t="s">
        <v>265</v>
      </c>
      <c r="H6121" s="1">
        <v>2013</v>
      </c>
      <c r="I6121" s="60">
        <f>VLOOKUP(H6121,PROCV!E$33:F$44,2,0)</f>
        <v>1.2885864878819728</v>
      </c>
      <c r="J6121" s="71">
        <v>382000</v>
      </c>
      <c r="K6121" s="44">
        <f t="shared" si="95"/>
        <v>492240.03837091359</v>
      </c>
    </row>
    <row r="6122" spans="1:11" s="43" customFormat="1" ht="19.7" customHeight="1" x14ac:dyDescent="0.25">
      <c r="A6122" s="43" t="s">
        <v>191</v>
      </c>
      <c r="B6122" s="1" t="s">
        <v>242</v>
      </c>
      <c r="C6122" s="1" t="s">
        <v>318</v>
      </c>
      <c r="D6122" s="1" t="s">
        <v>317</v>
      </c>
      <c r="E6122" s="45" t="str">
        <f>VLOOKUP(C6122,PROCV!E$50:G$126,3,0)</f>
        <v>Patrimônio</v>
      </c>
      <c r="F6122" s="1" t="s">
        <v>415</v>
      </c>
      <c r="G6122" s="1" t="s">
        <v>265</v>
      </c>
      <c r="H6122" s="1">
        <v>2013</v>
      </c>
      <c r="I6122" s="60">
        <f>VLOOKUP(H6122,PROCV!E$33:F$44,2,0)</f>
        <v>1.2885864878819728</v>
      </c>
      <c r="J6122" s="71">
        <v>19500</v>
      </c>
      <c r="K6122" s="44">
        <f t="shared" si="95"/>
        <v>25127.436513698471</v>
      </c>
    </row>
    <row r="6123" spans="1:11" s="43" customFormat="1" ht="19.7" customHeight="1" x14ac:dyDescent="0.25">
      <c r="A6123" s="43" t="s">
        <v>191</v>
      </c>
      <c r="B6123" s="1" t="s">
        <v>242</v>
      </c>
      <c r="C6123" s="1" t="s">
        <v>318</v>
      </c>
      <c r="D6123" s="1" t="s">
        <v>317</v>
      </c>
      <c r="E6123" s="45" t="str">
        <f>VLOOKUP(C6123,PROCV!E$50:G$126,3,0)</f>
        <v>Patrimônio</v>
      </c>
      <c r="F6123" s="1" t="s">
        <v>415</v>
      </c>
      <c r="G6123" s="1" t="s">
        <v>265</v>
      </c>
      <c r="H6123" s="1">
        <v>2013</v>
      </c>
      <c r="I6123" s="60">
        <f>VLOOKUP(H6123,PROCV!E$33:F$44,2,0)</f>
        <v>1.2885864878819728</v>
      </c>
      <c r="J6123" s="71">
        <v>7276097</v>
      </c>
      <c r="K6123" s="44">
        <f t="shared" si="95"/>
        <v>9375880.2787185591</v>
      </c>
    </row>
    <row r="6124" spans="1:11" s="43" customFormat="1" ht="19.7" customHeight="1" x14ac:dyDescent="0.25">
      <c r="A6124" s="43" t="s">
        <v>191</v>
      </c>
      <c r="B6124" s="1" t="s">
        <v>242</v>
      </c>
      <c r="C6124" s="1" t="s">
        <v>311</v>
      </c>
      <c r="D6124" s="1" t="s">
        <v>310</v>
      </c>
      <c r="E6124" s="45" t="str">
        <f>VLOOKUP(C6124,PROCV!E$50:G$126,3,0)</f>
        <v>Artes Cênicas e Espetáculos</v>
      </c>
      <c r="F6124" s="1" t="s">
        <v>416</v>
      </c>
      <c r="G6124" s="1" t="s">
        <v>236</v>
      </c>
      <c r="H6124" s="1">
        <v>2013</v>
      </c>
      <c r="I6124" s="60">
        <f>VLOOKUP(H6124,PROCV!E$33:F$44,2,0)</f>
        <v>1.2885864878819728</v>
      </c>
      <c r="J6124" s="71">
        <v>5060</v>
      </c>
      <c r="K6124" s="44">
        <f t="shared" si="95"/>
        <v>6520.2476286827823</v>
      </c>
    </row>
    <row r="6125" spans="1:11" s="43" customFormat="1" ht="19.7" customHeight="1" x14ac:dyDescent="0.25">
      <c r="A6125" s="43" t="s">
        <v>191</v>
      </c>
      <c r="B6125" s="1" t="s">
        <v>242</v>
      </c>
      <c r="C6125" s="1" t="s">
        <v>311</v>
      </c>
      <c r="D6125" s="1" t="s">
        <v>310</v>
      </c>
      <c r="E6125" s="45" t="str">
        <f>VLOOKUP(C6125,PROCV!E$50:G$126,3,0)</f>
        <v>Artes Cênicas e Espetáculos</v>
      </c>
      <c r="F6125" s="1" t="s">
        <v>416</v>
      </c>
      <c r="G6125" s="1" t="s">
        <v>236</v>
      </c>
      <c r="H6125" s="1">
        <v>2013</v>
      </c>
      <c r="I6125" s="60">
        <f>VLOOKUP(H6125,PROCV!E$33:F$44,2,0)</f>
        <v>1.2885864878819728</v>
      </c>
      <c r="J6125" s="71">
        <v>1896</v>
      </c>
      <c r="K6125" s="44">
        <f t="shared" si="95"/>
        <v>2443.1599810242205</v>
      </c>
    </row>
    <row r="6126" spans="1:11" s="43" customFormat="1" ht="19.7" customHeight="1" x14ac:dyDescent="0.25">
      <c r="A6126" s="43" t="s">
        <v>167</v>
      </c>
      <c r="B6126" s="1" t="s">
        <v>292</v>
      </c>
      <c r="C6126" s="1" t="s">
        <v>291</v>
      </c>
      <c r="D6126" s="1" t="s">
        <v>290</v>
      </c>
      <c r="E6126" s="45" t="str">
        <f>VLOOKUP(C6126,PROCV!E$50:G$126,3,0)</f>
        <v>NA</v>
      </c>
      <c r="F6126" s="1" t="s">
        <v>416</v>
      </c>
      <c r="G6126" s="1" t="s">
        <v>236</v>
      </c>
      <c r="H6126" s="1">
        <v>2013</v>
      </c>
      <c r="I6126" s="60">
        <f>VLOOKUP(H6126,PROCV!E$33:F$44,2,0)</f>
        <v>1.2885864878819728</v>
      </c>
      <c r="J6126" s="71">
        <v>150000</v>
      </c>
      <c r="K6126" s="44">
        <f t="shared" si="95"/>
        <v>193287.97318229591</v>
      </c>
    </row>
    <row r="6127" spans="1:11" s="43" customFormat="1" ht="19.7" customHeight="1" x14ac:dyDescent="0.25">
      <c r="A6127" s="43" t="s">
        <v>167</v>
      </c>
      <c r="B6127" s="1" t="s">
        <v>292</v>
      </c>
      <c r="C6127" s="1" t="s">
        <v>291</v>
      </c>
      <c r="D6127" s="1" t="s">
        <v>290</v>
      </c>
      <c r="E6127" s="45" t="str">
        <f>VLOOKUP(C6127,PROCV!E$50:G$126,3,0)</f>
        <v>NA</v>
      </c>
      <c r="F6127" s="1" t="s">
        <v>416</v>
      </c>
      <c r="G6127" s="1" t="s">
        <v>236</v>
      </c>
      <c r="H6127" s="1">
        <v>2013</v>
      </c>
      <c r="I6127" s="60">
        <f>VLOOKUP(H6127,PROCV!E$33:F$44,2,0)</f>
        <v>1.2885864878819728</v>
      </c>
      <c r="J6127" s="71">
        <v>199931</v>
      </c>
      <c r="K6127" s="44">
        <f t="shared" si="95"/>
        <v>257628.3851087307</v>
      </c>
    </row>
    <row r="6128" spans="1:11" s="43" customFormat="1" ht="19.7" customHeight="1" x14ac:dyDescent="0.25">
      <c r="A6128" s="43" t="s">
        <v>167</v>
      </c>
      <c r="B6128" s="1" t="s">
        <v>292</v>
      </c>
      <c r="C6128" s="1" t="s">
        <v>291</v>
      </c>
      <c r="D6128" s="1" t="s">
        <v>290</v>
      </c>
      <c r="E6128" s="45" t="str">
        <f>VLOOKUP(C6128,PROCV!E$50:G$126,3,0)</f>
        <v>NA</v>
      </c>
      <c r="F6128" s="1" t="s">
        <v>416</v>
      </c>
      <c r="G6128" s="1" t="s">
        <v>236</v>
      </c>
      <c r="H6128" s="1">
        <v>2013</v>
      </c>
      <c r="I6128" s="60">
        <f>VLOOKUP(H6128,PROCV!E$33:F$44,2,0)</f>
        <v>1.2885864878819728</v>
      </c>
      <c r="J6128" s="71">
        <v>19494</v>
      </c>
      <c r="K6128" s="44">
        <f t="shared" si="95"/>
        <v>25119.704994771178</v>
      </c>
    </row>
    <row r="6129" spans="1:11" s="43" customFormat="1" ht="19.7" customHeight="1" x14ac:dyDescent="0.25">
      <c r="A6129" s="43" t="s">
        <v>167</v>
      </c>
      <c r="B6129" s="1" t="s">
        <v>292</v>
      </c>
      <c r="C6129" s="1" t="s">
        <v>289</v>
      </c>
      <c r="D6129" s="1" t="s">
        <v>288</v>
      </c>
      <c r="E6129" s="45" t="str">
        <f>VLOOKUP(C6129,PROCV!E$50:G$126,3,0)</f>
        <v>Editorial</v>
      </c>
      <c r="F6129" s="1" t="s">
        <v>416</v>
      </c>
      <c r="G6129" s="1" t="s">
        <v>236</v>
      </c>
      <c r="H6129" s="1">
        <v>2013</v>
      </c>
      <c r="I6129" s="60">
        <f>VLOOKUP(H6129,PROCV!E$33:F$44,2,0)</f>
        <v>1.2885864878819728</v>
      </c>
      <c r="J6129" s="71">
        <v>36070</v>
      </c>
      <c r="K6129" s="44">
        <f t="shared" si="95"/>
        <v>46479.314617902761</v>
      </c>
    </row>
    <row r="6130" spans="1:11" s="43" customFormat="1" ht="19.7" customHeight="1" x14ac:dyDescent="0.25">
      <c r="A6130" s="43" t="s">
        <v>167</v>
      </c>
      <c r="B6130" s="1" t="s">
        <v>292</v>
      </c>
      <c r="C6130" s="1" t="s">
        <v>289</v>
      </c>
      <c r="D6130" s="1" t="s">
        <v>288</v>
      </c>
      <c r="E6130" s="45" t="str">
        <f>VLOOKUP(C6130,PROCV!E$50:G$126,3,0)</f>
        <v>Editorial</v>
      </c>
      <c r="F6130" s="1" t="s">
        <v>416</v>
      </c>
      <c r="G6130" s="1" t="s">
        <v>236</v>
      </c>
      <c r="H6130" s="1">
        <v>2013</v>
      </c>
      <c r="I6130" s="60">
        <f>VLOOKUP(H6130,PROCV!E$33:F$44,2,0)</f>
        <v>1.2885864878819728</v>
      </c>
      <c r="J6130" s="71">
        <v>150000</v>
      </c>
      <c r="K6130" s="44">
        <f t="shared" si="95"/>
        <v>193287.97318229591</v>
      </c>
    </row>
    <row r="6131" spans="1:11" s="43" customFormat="1" ht="19.7" customHeight="1" x14ac:dyDescent="0.25">
      <c r="A6131" s="43" t="s">
        <v>167</v>
      </c>
      <c r="B6131" s="1" t="s">
        <v>292</v>
      </c>
      <c r="C6131" s="1" t="s">
        <v>289</v>
      </c>
      <c r="D6131" s="1" t="s">
        <v>288</v>
      </c>
      <c r="E6131" s="45" t="str">
        <f>VLOOKUP(C6131,PROCV!E$50:G$126,3,0)</f>
        <v>Editorial</v>
      </c>
      <c r="F6131" s="1" t="s">
        <v>416</v>
      </c>
      <c r="G6131" s="1" t="s">
        <v>236</v>
      </c>
      <c r="H6131" s="1">
        <v>2013</v>
      </c>
      <c r="I6131" s="60">
        <f>VLOOKUP(H6131,PROCV!E$33:F$44,2,0)</f>
        <v>1.2885864878819728</v>
      </c>
      <c r="J6131" s="71">
        <v>44692</v>
      </c>
      <c r="K6131" s="44">
        <f t="shared" si="95"/>
        <v>57589.507316421128</v>
      </c>
    </row>
    <row r="6132" spans="1:11" s="43" customFormat="1" ht="19.7" customHeight="1" x14ac:dyDescent="0.25">
      <c r="A6132" s="43" t="s">
        <v>167</v>
      </c>
      <c r="B6132" s="1" t="s">
        <v>292</v>
      </c>
      <c r="C6132" s="1" t="s">
        <v>289</v>
      </c>
      <c r="D6132" s="1" t="s">
        <v>288</v>
      </c>
      <c r="E6132" s="45" t="str">
        <f>VLOOKUP(C6132,PROCV!E$50:G$126,3,0)</f>
        <v>Editorial</v>
      </c>
      <c r="F6132" s="1" t="s">
        <v>416</v>
      </c>
      <c r="G6132" s="1" t="s">
        <v>236</v>
      </c>
      <c r="H6132" s="1">
        <v>2013</v>
      </c>
      <c r="I6132" s="60">
        <f>VLOOKUP(H6132,PROCV!E$33:F$44,2,0)</f>
        <v>1.2885864878819728</v>
      </c>
      <c r="J6132" s="71">
        <v>9807</v>
      </c>
      <c r="K6132" s="44">
        <f t="shared" si="95"/>
        <v>12637.167686658508</v>
      </c>
    </row>
    <row r="6133" spans="1:11" s="43" customFormat="1" ht="19.7" customHeight="1" x14ac:dyDescent="0.25">
      <c r="A6133" s="43" t="s">
        <v>167</v>
      </c>
      <c r="B6133" s="1" t="s">
        <v>292</v>
      </c>
      <c r="C6133" s="1" t="s">
        <v>299</v>
      </c>
      <c r="D6133" s="1" t="s">
        <v>298</v>
      </c>
      <c r="E6133" s="45" t="str">
        <f>VLOOKUP(C6133,PROCV!E$50:G$126,3,0)</f>
        <v>NA</v>
      </c>
      <c r="F6133" s="1" t="s">
        <v>416</v>
      </c>
      <c r="G6133" s="1" t="s">
        <v>236</v>
      </c>
      <c r="H6133" s="1">
        <v>2013</v>
      </c>
      <c r="I6133" s="60">
        <f>VLOOKUP(H6133,PROCV!E$33:F$44,2,0)</f>
        <v>1.2885864878819728</v>
      </c>
      <c r="J6133" s="71">
        <v>138627</v>
      </c>
      <c r="K6133" s="44">
        <f t="shared" si="95"/>
        <v>178632.87905561423</v>
      </c>
    </row>
    <row r="6134" spans="1:11" s="43" customFormat="1" ht="19.7" customHeight="1" x14ac:dyDescent="0.25">
      <c r="A6134" s="43" t="s">
        <v>167</v>
      </c>
      <c r="B6134" s="1" t="s">
        <v>292</v>
      </c>
      <c r="C6134" s="1" t="s">
        <v>287</v>
      </c>
      <c r="D6134" s="1" t="s">
        <v>286</v>
      </c>
      <c r="E6134" s="45" t="str">
        <f>VLOOKUP(C6134,PROCV!E$50:G$126,3,0)</f>
        <v>Música</v>
      </c>
      <c r="F6134" s="1" t="s">
        <v>416</v>
      </c>
      <c r="G6134" s="1" t="s">
        <v>236</v>
      </c>
      <c r="H6134" s="1">
        <v>2013</v>
      </c>
      <c r="I6134" s="60">
        <f>VLOOKUP(H6134,PROCV!E$33:F$44,2,0)</f>
        <v>1.2885864878819728</v>
      </c>
      <c r="J6134" s="71">
        <v>57555</v>
      </c>
      <c r="K6134" s="44">
        <f t="shared" si="95"/>
        <v>74164.595310046949</v>
      </c>
    </row>
    <row r="6135" spans="1:11" s="43" customFormat="1" ht="19.7" customHeight="1" x14ac:dyDescent="0.25">
      <c r="A6135" s="43" t="s">
        <v>167</v>
      </c>
      <c r="B6135" s="1" t="s">
        <v>292</v>
      </c>
      <c r="C6135" s="1" t="s">
        <v>285</v>
      </c>
      <c r="D6135" s="1" t="s">
        <v>284</v>
      </c>
      <c r="E6135" s="45" t="str">
        <f>VLOOKUP(C6135,PROCV!E$50:G$126,3,0)</f>
        <v>Editorial</v>
      </c>
      <c r="F6135" s="1" t="s">
        <v>416</v>
      </c>
      <c r="G6135" s="1" t="s">
        <v>236</v>
      </c>
      <c r="H6135" s="1">
        <v>2013</v>
      </c>
      <c r="I6135" s="60">
        <f>VLOOKUP(H6135,PROCV!E$33:F$44,2,0)</f>
        <v>1.2885864878819728</v>
      </c>
      <c r="J6135" s="71">
        <v>146200</v>
      </c>
      <c r="K6135" s="44">
        <f t="shared" si="95"/>
        <v>188391.34452834443</v>
      </c>
    </row>
    <row r="6136" spans="1:11" s="43" customFormat="1" ht="19.7" customHeight="1" x14ac:dyDescent="0.25">
      <c r="A6136" s="43" t="s">
        <v>167</v>
      </c>
      <c r="B6136" s="1" t="s">
        <v>292</v>
      </c>
      <c r="C6136" s="1" t="s">
        <v>285</v>
      </c>
      <c r="D6136" s="1" t="s">
        <v>284</v>
      </c>
      <c r="E6136" s="45" t="str">
        <f>VLOOKUP(C6136,PROCV!E$50:G$126,3,0)</f>
        <v>Editorial</v>
      </c>
      <c r="F6136" s="1" t="s">
        <v>416</v>
      </c>
      <c r="G6136" s="1" t="s">
        <v>236</v>
      </c>
      <c r="H6136" s="1">
        <v>2013</v>
      </c>
      <c r="I6136" s="60">
        <f>VLOOKUP(H6136,PROCV!E$33:F$44,2,0)</f>
        <v>1.2885864878819728</v>
      </c>
      <c r="J6136" s="71">
        <v>146006</v>
      </c>
      <c r="K6136" s="44">
        <f t="shared" si="95"/>
        <v>188141.35874969533</v>
      </c>
    </row>
    <row r="6137" spans="1:11" s="43" customFormat="1" ht="19.7" customHeight="1" x14ac:dyDescent="0.25">
      <c r="A6137" s="43" t="s">
        <v>167</v>
      </c>
      <c r="B6137" s="1" t="s">
        <v>292</v>
      </c>
      <c r="C6137" s="1" t="s">
        <v>283</v>
      </c>
      <c r="D6137" s="1" t="s">
        <v>282</v>
      </c>
      <c r="E6137" s="45" t="str">
        <f>VLOOKUP(C6137,PROCV!E$50:G$126,3,0)</f>
        <v>Editorial</v>
      </c>
      <c r="F6137" s="1" t="s">
        <v>416</v>
      </c>
      <c r="G6137" s="1" t="s">
        <v>236</v>
      </c>
      <c r="H6137" s="1">
        <v>2013</v>
      </c>
      <c r="I6137" s="60">
        <f>VLOOKUP(H6137,PROCV!E$33:F$44,2,0)</f>
        <v>1.2885864878819728</v>
      </c>
      <c r="J6137" s="71">
        <v>6631</v>
      </c>
      <c r="K6137" s="44">
        <f t="shared" si="95"/>
        <v>8544.6170011453614</v>
      </c>
    </row>
    <row r="6138" spans="1:11" s="43" customFormat="1" ht="19.7" customHeight="1" x14ac:dyDescent="0.25">
      <c r="A6138" s="43" t="s">
        <v>167</v>
      </c>
      <c r="B6138" s="1" t="s">
        <v>292</v>
      </c>
      <c r="C6138" s="1" t="s">
        <v>281</v>
      </c>
      <c r="D6138" s="1" t="s">
        <v>280</v>
      </c>
      <c r="E6138" s="45" t="str">
        <f>VLOOKUP(C6138,PROCV!E$50:G$126,3,0)</f>
        <v>Música</v>
      </c>
      <c r="F6138" s="1" t="s">
        <v>416</v>
      </c>
      <c r="G6138" s="1" t="s">
        <v>236</v>
      </c>
      <c r="H6138" s="1">
        <v>2013</v>
      </c>
      <c r="I6138" s="60">
        <f>VLOOKUP(H6138,PROCV!E$33:F$44,2,0)</f>
        <v>1.2885864878819728</v>
      </c>
      <c r="J6138" s="71">
        <v>97470</v>
      </c>
      <c r="K6138" s="44">
        <f t="shared" si="95"/>
        <v>125598.52497385589</v>
      </c>
    </row>
    <row r="6139" spans="1:11" s="43" customFormat="1" ht="19.7" customHeight="1" x14ac:dyDescent="0.25">
      <c r="A6139" s="43" t="s">
        <v>167</v>
      </c>
      <c r="B6139" s="1" t="s">
        <v>292</v>
      </c>
      <c r="C6139" s="1" t="s">
        <v>281</v>
      </c>
      <c r="D6139" s="1" t="s">
        <v>280</v>
      </c>
      <c r="E6139" s="45" t="str">
        <f>VLOOKUP(C6139,PROCV!E$50:G$126,3,0)</f>
        <v>Música</v>
      </c>
      <c r="F6139" s="1" t="s">
        <v>416</v>
      </c>
      <c r="G6139" s="1" t="s">
        <v>236</v>
      </c>
      <c r="H6139" s="1">
        <v>2013</v>
      </c>
      <c r="I6139" s="60">
        <f>VLOOKUP(H6139,PROCV!E$33:F$44,2,0)</f>
        <v>1.2885864878819728</v>
      </c>
      <c r="J6139" s="71">
        <v>30445</v>
      </c>
      <c r="K6139" s="44">
        <f t="shared" si="95"/>
        <v>39231.015623566665</v>
      </c>
    </row>
    <row r="6140" spans="1:11" s="43" customFormat="1" ht="19.7" customHeight="1" x14ac:dyDescent="0.25">
      <c r="A6140" s="43" t="s">
        <v>167</v>
      </c>
      <c r="B6140" s="1" t="s">
        <v>292</v>
      </c>
      <c r="C6140" s="1" t="s">
        <v>277</v>
      </c>
      <c r="D6140" s="1" t="s">
        <v>276</v>
      </c>
      <c r="E6140" s="45" t="str">
        <f>VLOOKUP(C6140,PROCV!E$50:G$126,3,0)</f>
        <v>Editorial</v>
      </c>
      <c r="F6140" s="1" t="s">
        <v>416</v>
      </c>
      <c r="G6140" s="1" t="s">
        <v>236</v>
      </c>
      <c r="H6140" s="1">
        <v>2013</v>
      </c>
      <c r="I6140" s="60">
        <f>VLOOKUP(H6140,PROCV!E$33:F$44,2,0)</f>
        <v>1.2885864878819728</v>
      </c>
      <c r="J6140" s="71">
        <v>3332</v>
      </c>
      <c r="K6140" s="44">
        <f t="shared" si="95"/>
        <v>4293.5701776227334</v>
      </c>
    </row>
    <row r="6141" spans="1:11" s="43" customFormat="1" ht="19.7" customHeight="1" x14ac:dyDescent="0.25">
      <c r="A6141" s="43" t="s">
        <v>167</v>
      </c>
      <c r="B6141" s="1" t="s">
        <v>292</v>
      </c>
      <c r="C6141" s="1" t="s">
        <v>269</v>
      </c>
      <c r="D6141" s="1" t="s">
        <v>268</v>
      </c>
      <c r="E6141" s="45" t="str">
        <f>VLOOKUP(C6141,PROCV!E$50:G$126,3,0)</f>
        <v>NA</v>
      </c>
      <c r="F6141" s="1" t="s">
        <v>416</v>
      </c>
      <c r="G6141" s="1" t="s">
        <v>236</v>
      </c>
      <c r="H6141" s="1">
        <v>2013</v>
      </c>
      <c r="I6141" s="60">
        <f>VLOOKUP(H6141,PROCV!E$33:F$44,2,0)</f>
        <v>1.2885864878819728</v>
      </c>
      <c r="J6141" s="71">
        <v>23859</v>
      </c>
      <c r="K6141" s="44">
        <f t="shared" si="95"/>
        <v>30744.385014375988</v>
      </c>
    </row>
    <row r="6142" spans="1:11" s="43" customFormat="1" ht="19.7" customHeight="1" x14ac:dyDescent="0.25">
      <c r="A6142" s="43" t="s">
        <v>167</v>
      </c>
      <c r="B6142" s="1" t="s">
        <v>292</v>
      </c>
      <c r="C6142" s="1" t="s">
        <v>269</v>
      </c>
      <c r="D6142" s="1" t="s">
        <v>268</v>
      </c>
      <c r="E6142" s="45" t="str">
        <f>VLOOKUP(C6142,PROCV!E$50:G$126,3,0)</f>
        <v>NA</v>
      </c>
      <c r="F6142" s="1" t="s">
        <v>416</v>
      </c>
      <c r="G6142" s="1" t="s">
        <v>236</v>
      </c>
      <c r="H6142" s="1">
        <v>2013</v>
      </c>
      <c r="I6142" s="60">
        <f>VLOOKUP(H6142,PROCV!E$33:F$44,2,0)</f>
        <v>1.2885864878819728</v>
      </c>
      <c r="J6142" s="71">
        <v>61473</v>
      </c>
      <c r="K6142" s="44">
        <f t="shared" si="95"/>
        <v>79213.277169568522</v>
      </c>
    </row>
    <row r="6143" spans="1:11" s="43" customFormat="1" ht="19.7" customHeight="1" x14ac:dyDescent="0.25">
      <c r="A6143" s="43" t="s">
        <v>167</v>
      </c>
      <c r="B6143" s="1" t="s">
        <v>292</v>
      </c>
      <c r="C6143" s="1" t="s">
        <v>297</v>
      </c>
      <c r="D6143" s="1" t="s">
        <v>296</v>
      </c>
      <c r="E6143" s="45" t="str">
        <f>VLOOKUP(C6143,PROCV!E$50:G$126,3,0)</f>
        <v>Audiovisual</v>
      </c>
      <c r="F6143" s="1" t="s">
        <v>416</v>
      </c>
      <c r="G6143" s="1" t="s">
        <v>236</v>
      </c>
      <c r="H6143" s="1">
        <v>2013</v>
      </c>
      <c r="I6143" s="60">
        <f>VLOOKUP(H6143,PROCV!E$33:F$44,2,0)</f>
        <v>1.2885864878819728</v>
      </c>
      <c r="J6143" s="71">
        <v>18896</v>
      </c>
      <c r="K6143" s="44">
        <f t="shared" si="95"/>
        <v>24349.13027501776</v>
      </c>
    </row>
    <row r="6144" spans="1:11" s="43" customFormat="1" ht="19.7" customHeight="1" x14ac:dyDescent="0.25">
      <c r="A6144" s="43" t="s">
        <v>167</v>
      </c>
      <c r="B6144" s="1" t="s">
        <v>292</v>
      </c>
      <c r="C6144" s="1" t="s">
        <v>258</v>
      </c>
      <c r="D6144" s="1" t="s">
        <v>257</v>
      </c>
      <c r="E6144" s="45" t="str">
        <f>VLOOKUP(C6144,PROCV!E$50:G$126,3,0)</f>
        <v>Audiovisual</v>
      </c>
      <c r="F6144" s="1" t="s">
        <v>416</v>
      </c>
      <c r="G6144" s="1" t="s">
        <v>236</v>
      </c>
      <c r="H6144" s="1">
        <v>2013</v>
      </c>
      <c r="I6144" s="60">
        <f>VLOOKUP(H6144,PROCV!E$33:F$44,2,0)</f>
        <v>1.2885864878819728</v>
      </c>
      <c r="J6144" s="71">
        <v>3149</v>
      </c>
      <c r="K6144" s="44">
        <f t="shared" si="95"/>
        <v>4057.7588503403326</v>
      </c>
    </row>
    <row r="6145" spans="1:11" s="43" customFormat="1" ht="19.7" customHeight="1" x14ac:dyDescent="0.25">
      <c r="A6145" s="43" t="s">
        <v>167</v>
      </c>
      <c r="B6145" s="1" t="s">
        <v>292</v>
      </c>
      <c r="C6145" s="1" t="s">
        <v>250</v>
      </c>
      <c r="D6145" s="1" t="s">
        <v>249</v>
      </c>
      <c r="E6145" s="45" t="str">
        <f>VLOOKUP(C6145,PROCV!E$50:G$126,3,0)</f>
        <v>Audiovisual</v>
      </c>
      <c r="F6145" s="1" t="s">
        <v>416</v>
      </c>
      <c r="G6145" s="1" t="s">
        <v>236</v>
      </c>
      <c r="H6145" s="1">
        <v>2013</v>
      </c>
      <c r="I6145" s="60">
        <f>VLOOKUP(H6145,PROCV!E$33:F$44,2,0)</f>
        <v>1.2885864878819728</v>
      </c>
      <c r="J6145" s="71">
        <v>11209</v>
      </c>
      <c r="K6145" s="44">
        <f t="shared" si="95"/>
        <v>14443.765942669033</v>
      </c>
    </row>
    <row r="6146" spans="1:11" s="43" customFormat="1" ht="19.7" customHeight="1" x14ac:dyDescent="0.25">
      <c r="A6146" s="43" t="s">
        <v>167</v>
      </c>
      <c r="B6146" s="1" t="s">
        <v>292</v>
      </c>
      <c r="C6146" s="1" t="s">
        <v>346</v>
      </c>
      <c r="D6146" s="1" t="s">
        <v>345</v>
      </c>
      <c r="E6146" s="45" t="str">
        <f>VLOOKUP(C6146,PROCV!E$50:G$126,3,0)</f>
        <v>Audiovisual</v>
      </c>
      <c r="F6146" s="1" t="s">
        <v>416</v>
      </c>
      <c r="G6146" s="1" t="s">
        <v>236</v>
      </c>
      <c r="H6146" s="1">
        <v>2013</v>
      </c>
      <c r="I6146" s="60">
        <f>VLOOKUP(H6146,PROCV!E$33:F$44,2,0)</f>
        <v>1.2885864878819728</v>
      </c>
      <c r="J6146" s="71">
        <v>103500</v>
      </c>
      <c r="K6146" s="44">
        <f t="shared" si="95"/>
        <v>133368.70149578419</v>
      </c>
    </row>
    <row r="6147" spans="1:11" s="43" customFormat="1" ht="19.7" customHeight="1" x14ac:dyDescent="0.25">
      <c r="A6147" s="43" t="s">
        <v>167</v>
      </c>
      <c r="B6147" s="1" t="s">
        <v>292</v>
      </c>
      <c r="C6147" s="1" t="s">
        <v>356</v>
      </c>
      <c r="D6147" s="1" t="s">
        <v>355</v>
      </c>
      <c r="E6147" s="45" t="str">
        <f>VLOOKUP(C6147,PROCV!E$50:G$126,3,0)</f>
        <v>Artes Cênicas e Espetáculos</v>
      </c>
      <c r="F6147" s="1" t="s">
        <v>415</v>
      </c>
      <c r="G6147" s="1" t="s">
        <v>265</v>
      </c>
      <c r="H6147" s="1">
        <v>2013</v>
      </c>
      <c r="I6147" s="60">
        <f>VLOOKUP(H6147,PROCV!E$33:F$44,2,0)</f>
        <v>1.2885864878819728</v>
      </c>
      <c r="J6147" s="71">
        <v>322310</v>
      </c>
      <c r="K6147" s="44">
        <f t="shared" ref="K6147:K6210" si="96">J6147*I6147</f>
        <v>415324.31090923864</v>
      </c>
    </row>
    <row r="6148" spans="1:11" s="43" customFormat="1" ht="19.7" customHeight="1" x14ac:dyDescent="0.25">
      <c r="A6148" s="43" t="s">
        <v>167</v>
      </c>
      <c r="B6148" s="1" t="s">
        <v>292</v>
      </c>
      <c r="C6148" s="1" t="s">
        <v>246</v>
      </c>
      <c r="D6148" s="1" t="s">
        <v>245</v>
      </c>
      <c r="E6148" s="45" t="str">
        <f>VLOOKUP(C6148,PROCV!E$50:G$126,3,0)</f>
        <v>Artes Cênicas e Espetáculos</v>
      </c>
      <c r="F6148" s="1" t="s">
        <v>416</v>
      </c>
      <c r="G6148" s="1" t="s">
        <v>236</v>
      </c>
      <c r="H6148" s="1">
        <v>2013</v>
      </c>
      <c r="I6148" s="60">
        <f>VLOOKUP(H6148,PROCV!E$33:F$44,2,0)</f>
        <v>1.2885864878819728</v>
      </c>
      <c r="J6148" s="71">
        <v>2974</v>
      </c>
      <c r="K6148" s="44">
        <f t="shared" si="96"/>
        <v>3832.2562149609871</v>
      </c>
    </row>
    <row r="6149" spans="1:11" s="43" customFormat="1" ht="19.7" customHeight="1" x14ac:dyDescent="0.25">
      <c r="A6149" s="43" t="s">
        <v>167</v>
      </c>
      <c r="B6149" s="1" t="s">
        <v>292</v>
      </c>
      <c r="C6149" s="1" t="s">
        <v>246</v>
      </c>
      <c r="D6149" s="1" t="s">
        <v>245</v>
      </c>
      <c r="E6149" s="45" t="str">
        <f>VLOOKUP(C6149,PROCV!E$50:G$126,3,0)</f>
        <v>Artes Cênicas e Espetáculos</v>
      </c>
      <c r="F6149" s="1" t="s">
        <v>416</v>
      </c>
      <c r="G6149" s="1" t="s">
        <v>236</v>
      </c>
      <c r="H6149" s="1">
        <v>2013</v>
      </c>
      <c r="I6149" s="60">
        <f>VLOOKUP(H6149,PROCV!E$33:F$44,2,0)</f>
        <v>1.2885864878819728</v>
      </c>
      <c r="J6149" s="71">
        <v>34115</v>
      </c>
      <c r="K6149" s="44">
        <f t="shared" si="96"/>
        <v>43960.128034093505</v>
      </c>
    </row>
    <row r="6150" spans="1:11" s="43" customFormat="1" ht="19.7" customHeight="1" x14ac:dyDescent="0.25">
      <c r="A6150" s="43" t="s">
        <v>167</v>
      </c>
      <c r="B6150" s="1" t="s">
        <v>292</v>
      </c>
      <c r="C6150" s="1" t="s">
        <v>246</v>
      </c>
      <c r="D6150" s="1" t="s">
        <v>245</v>
      </c>
      <c r="E6150" s="45" t="str">
        <f>VLOOKUP(C6150,PROCV!E$50:G$126,3,0)</f>
        <v>Artes Cênicas e Espetáculos</v>
      </c>
      <c r="F6150" s="1" t="s">
        <v>416</v>
      </c>
      <c r="G6150" s="1" t="s">
        <v>236</v>
      </c>
      <c r="H6150" s="1">
        <v>2013</v>
      </c>
      <c r="I6150" s="60">
        <f>VLOOKUP(H6150,PROCV!E$33:F$44,2,0)</f>
        <v>1.2885864878819728</v>
      </c>
      <c r="J6150" s="71">
        <v>25638</v>
      </c>
      <c r="K6150" s="44">
        <f t="shared" si="96"/>
        <v>33036.78037631802</v>
      </c>
    </row>
    <row r="6151" spans="1:11" s="43" customFormat="1" ht="19.7" customHeight="1" x14ac:dyDescent="0.25">
      <c r="A6151" s="43" t="s">
        <v>167</v>
      </c>
      <c r="B6151" s="1" t="s">
        <v>292</v>
      </c>
      <c r="C6151" s="1" t="s">
        <v>322</v>
      </c>
      <c r="D6151" s="1" t="s">
        <v>321</v>
      </c>
      <c r="E6151" s="45" t="str">
        <f>VLOOKUP(C6151,PROCV!E$50:G$126,3,0)</f>
        <v>Artes Cênicas e Espetáculos</v>
      </c>
      <c r="F6151" s="1" t="s">
        <v>416</v>
      </c>
      <c r="G6151" s="1" t="s">
        <v>236</v>
      </c>
      <c r="H6151" s="1">
        <v>2013</v>
      </c>
      <c r="I6151" s="60">
        <f>VLOOKUP(H6151,PROCV!E$33:F$44,2,0)</f>
        <v>1.2885864878819728</v>
      </c>
      <c r="J6151" s="71">
        <v>139000</v>
      </c>
      <c r="K6151" s="44">
        <f t="shared" si="96"/>
        <v>179113.52181559423</v>
      </c>
    </row>
    <row r="6152" spans="1:11" s="43" customFormat="1" ht="19.7" customHeight="1" x14ac:dyDescent="0.25">
      <c r="A6152" s="43" t="s">
        <v>167</v>
      </c>
      <c r="B6152" s="1" t="s">
        <v>292</v>
      </c>
      <c r="C6152" s="1" t="s">
        <v>238</v>
      </c>
      <c r="D6152" s="1" t="s">
        <v>237</v>
      </c>
      <c r="E6152" s="45" t="str">
        <f>VLOOKUP(C6152,PROCV!E$50:G$126,3,0)</f>
        <v>Artes Cênicas e Espetáculos</v>
      </c>
      <c r="F6152" s="1" t="s">
        <v>416</v>
      </c>
      <c r="G6152" s="1" t="s">
        <v>236</v>
      </c>
      <c r="H6152" s="1">
        <v>2013</v>
      </c>
      <c r="I6152" s="60">
        <f>VLOOKUP(H6152,PROCV!E$33:F$44,2,0)</f>
        <v>1.2885864878819728</v>
      </c>
      <c r="J6152" s="71">
        <v>70000</v>
      </c>
      <c r="K6152" s="44">
        <f t="shared" si="96"/>
        <v>90201.054151738092</v>
      </c>
    </row>
    <row r="6153" spans="1:11" s="43" customFormat="1" ht="19.7" customHeight="1" x14ac:dyDescent="0.25">
      <c r="A6153" s="43" t="s">
        <v>167</v>
      </c>
      <c r="B6153" s="1" t="s">
        <v>292</v>
      </c>
      <c r="C6153" s="1" t="s">
        <v>238</v>
      </c>
      <c r="D6153" s="1" t="s">
        <v>237</v>
      </c>
      <c r="E6153" s="45" t="str">
        <f>VLOOKUP(C6153,PROCV!E$50:G$126,3,0)</f>
        <v>Artes Cênicas e Espetáculos</v>
      </c>
      <c r="F6153" s="1" t="s">
        <v>416</v>
      </c>
      <c r="G6153" s="1" t="s">
        <v>236</v>
      </c>
      <c r="H6153" s="1">
        <v>2013</v>
      </c>
      <c r="I6153" s="60">
        <f>VLOOKUP(H6153,PROCV!E$33:F$44,2,0)</f>
        <v>1.2885864878819728</v>
      </c>
      <c r="J6153" s="71">
        <v>153660</v>
      </c>
      <c r="K6153" s="44">
        <f t="shared" si="96"/>
        <v>198004.19972794395</v>
      </c>
    </row>
    <row r="6154" spans="1:11" s="43" customFormat="1" ht="19.7" customHeight="1" x14ac:dyDescent="0.25">
      <c r="A6154" s="43" t="s">
        <v>167</v>
      </c>
      <c r="B6154" s="1" t="s">
        <v>292</v>
      </c>
      <c r="C6154" s="1" t="s">
        <v>241</v>
      </c>
      <c r="D6154" s="1" t="s">
        <v>240</v>
      </c>
      <c r="E6154" s="45" t="str">
        <f>VLOOKUP(C6154,PROCV!E$50:G$126,3,0)</f>
        <v>Artes Cênicas e Espetáculos</v>
      </c>
      <c r="F6154" s="1" t="s">
        <v>416</v>
      </c>
      <c r="G6154" s="1" t="s">
        <v>236</v>
      </c>
      <c r="H6154" s="1">
        <v>2013</v>
      </c>
      <c r="I6154" s="60">
        <f>VLOOKUP(H6154,PROCV!E$33:F$44,2,0)</f>
        <v>1.2885864878819728</v>
      </c>
      <c r="J6154" s="71">
        <v>98148</v>
      </c>
      <c r="K6154" s="44">
        <f t="shared" si="96"/>
        <v>126472.18661263987</v>
      </c>
    </row>
    <row r="6155" spans="1:11" s="43" customFormat="1" ht="19.7" customHeight="1" x14ac:dyDescent="0.25">
      <c r="A6155" s="43" t="s">
        <v>167</v>
      </c>
      <c r="B6155" s="1" t="s">
        <v>292</v>
      </c>
      <c r="C6155" s="1" t="s">
        <v>241</v>
      </c>
      <c r="D6155" s="1" t="s">
        <v>240</v>
      </c>
      <c r="E6155" s="45" t="str">
        <f>VLOOKUP(C6155,PROCV!E$50:G$126,3,0)</f>
        <v>Artes Cênicas e Espetáculos</v>
      </c>
      <c r="F6155" s="1" t="s">
        <v>416</v>
      </c>
      <c r="G6155" s="1" t="s">
        <v>236</v>
      </c>
      <c r="H6155" s="1">
        <v>2013</v>
      </c>
      <c r="I6155" s="60">
        <f>VLOOKUP(H6155,PROCV!E$33:F$44,2,0)</f>
        <v>1.2885864878819728</v>
      </c>
      <c r="J6155" s="71">
        <v>54807</v>
      </c>
      <c r="K6155" s="44">
        <f t="shared" si="96"/>
        <v>70623.559641347281</v>
      </c>
    </row>
    <row r="6156" spans="1:11" s="43" customFormat="1" ht="19.7" customHeight="1" x14ac:dyDescent="0.25">
      <c r="A6156" s="43" t="s">
        <v>132</v>
      </c>
      <c r="B6156" s="1" t="s">
        <v>239</v>
      </c>
      <c r="C6156" s="1" t="s">
        <v>309</v>
      </c>
      <c r="D6156" s="1" t="s">
        <v>308</v>
      </c>
      <c r="E6156" s="45" t="str">
        <f>VLOOKUP(C6156,PROCV!E$50:G$126,3,0)</f>
        <v>NA</v>
      </c>
      <c r="F6156" s="1" t="s">
        <v>416</v>
      </c>
      <c r="G6156" s="1" t="s">
        <v>236</v>
      </c>
      <c r="H6156" s="1">
        <v>2013</v>
      </c>
      <c r="I6156" s="60">
        <f>VLOOKUP(H6156,PROCV!E$33:F$44,2,0)</f>
        <v>1.2885864878819728</v>
      </c>
      <c r="J6156" s="71">
        <v>18519</v>
      </c>
      <c r="K6156" s="44">
        <f t="shared" si="96"/>
        <v>23863.333169086254</v>
      </c>
    </row>
    <row r="6157" spans="1:11" s="43" customFormat="1" ht="19.7" customHeight="1" x14ac:dyDescent="0.25">
      <c r="A6157" s="43" t="s">
        <v>132</v>
      </c>
      <c r="B6157" s="1" t="s">
        <v>239</v>
      </c>
      <c r="C6157" s="1" t="s">
        <v>309</v>
      </c>
      <c r="D6157" s="1" t="s">
        <v>308</v>
      </c>
      <c r="E6157" s="45" t="str">
        <f>VLOOKUP(C6157,PROCV!E$50:G$126,3,0)</f>
        <v>NA</v>
      </c>
      <c r="F6157" s="1" t="s">
        <v>416</v>
      </c>
      <c r="G6157" s="1" t="s">
        <v>236</v>
      </c>
      <c r="H6157" s="1">
        <v>2013</v>
      </c>
      <c r="I6157" s="60">
        <f>VLOOKUP(H6157,PROCV!E$33:F$44,2,0)</f>
        <v>1.2885864878819728</v>
      </c>
      <c r="J6157" s="71">
        <v>8991</v>
      </c>
      <c r="K6157" s="44">
        <f t="shared" si="96"/>
        <v>11585.681112546818</v>
      </c>
    </row>
    <row r="6158" spans="1:11" s="43" customFormat="1" ht="19.7" customHeight="1" x14ac:dyDescent="0.25">
      <c r="A6158" s="43" t="s">
        <v>132</v>
      </c>
      <c r="B6158" s="1" t="s">
        <v>239</v>
      </c>
      <c r="C6158" s="1" t="s">
        <v>291</v>
      </c>
      <c r="D6158" s="1" t="s">
        <v>290</v>
      </c>
      <c r="E6158" s="45" t="str">
        <f>VLOOKUP(C6158,PROCV!E$50:G$126,3,0)</f>
        <v>NA</v>
      </c>
      <c r="F6158" s="1" t="s">
        <v>416</v>
      </c>
      <c r="G6158" s="1" t="s">
        <v>236</v>
      </c>
      <c r="H6158" s="1">
        <v>2013</v>
      </c>
      <c r="I6158" s="60">
        <f>VLOOKUP(H6158,PROCV!E$33:F$44,2,0)</f>
        <v>1.2885864878819728</v>
      </c>
      <c r="J6158" s="71">
        <v>6982</v>
      </c>
      <c r="K6158" s="44">
        <f t="shared" si="96"/>
        <v>8996.9108583919351</v>
      </c>
    </row>
    <row r="6159" spans="1:11" s="43" customFormat="1" ht="19.7" customHeight="1" x14ac:dyDescent="0.25">
      <c r="A6159" s="43" t="s">
        <v>132</v>
      </c>
      <c r="B6159" s="1" t="s">
        <v>239</v>
      </c>
      <c r="C6159" s="1" t="s">
        <v>291</v>
      </c>
      <c r="D6159" s="1" t="s">
        <v>290</v>
      </c>
      <c r="E6159" s="45" t="str">
        <f>VLOOKUP(C6159,PROCV!E$50:G$126,3,0)</f>
        <v>NA</v>
      </c>
      <c r="F6159" s="1" t="s">
        <v>416</v>
      </c>
      <c r="G6159" s="1" t="s">
        <v>236</v>
      </c>
      <c r="H6159" s="1">
        <v>2013</v>
      </c>
      <c r="I6159" s="60">
        <f>VLOOKUP(H6159,PROCV!E$33:F$44,2,0)</f>
        <v>1.2885864878819728</v>
      </c>
      <c r="J6159" s="71">
        <v>55323</v>
      </c>
      <c r="K6159" s="44">
        <f t="shared" si="96"/>
        <v>71288.470269094381</v>
      </c>
    </row>
    <row r="6160" spans="1:11" s="43" customFormat="1" ht="19.7" customHeight="1" x14ac:dyDescent="0.25">
      <c r="A6160" s="43" t="s">
        <v>132</v>
      </c>
      <c r="B6160" s="1" t="s">
        <v>239</v>
      </c>
      <c r="C6160" s="1" t="s">
        <v>291</v>
      </c>
      <c r="D6160" s="1" t="s">
        <v>290</v>
      </c>
      <c r="E6160" s="45" t="str">
        <f>VLOOKUP(C6160,PROCV!E$50:G$126,3,0)</f>
        <v>NA</v>
      </c>
      <c r="F6160" s="1" t="s">
        <v>416</v>
      </c>
      <c r="G6160" s="1" t="s">
        <v>236</v>
      </c>
      <c r="H6160" s="1">
        <v>2013</v>
      </c>
      <c r="I6160" s="60">
        <f>VLOOKUP(H6160,PROCV!E$33:F$44,2,0)</f>
        <v>1.2885864878819728</v>
      </c>
      <c r="J6160" s="71">
        <v>15965</v>
      </c>
      <c r="K6160" s="44">
        <f t="shared" si="96"/>
        <v>20572.283279035695</v>
      </c>
    </row>
    <row r="6161" spans="1:11" s="43" customFormat="1" ht="19.7" customHeight="1" x14ac:dyDescent="0.25">
      <c r="A6161" s="43" t="s">
        <v>132</v>
      </c>
      <c r="B6161" s="1" t="s">
        <v>239</v>
      </c>
      <c r="C6161" s="1" t="s">
        <v>289</v>
      </c>
      <c r="D6161" s="1" t="s">
        <v>288</v>
      </c>
      <c r="E6161" s="45" t="str">
        <f>VLOOKUP(C6161,PROCV!E$50:G$126,3,0)</f>
        <v>Editorial</v>
      </c>
      <c r="F6161" s="1" t="s">
        <v>416</v>
      </c>
      <c r="G6161" s="1" t="s">
        <v>236</v>
      </c>
      <c r="H6161" s="1">
        <v>2013</v>
      </c>
      <c r="I6161" s="60">
        <f>VLOOKUP(H6161,PROCV!E$33:F$44,2,0)</f>
        <v>1.2885864878819728</v>
      </c>
      <c r="J6161" s="71">
        <v>22754</v>
      </c>
      <c r="K6161" s="44">
        <f t="shared" si="96"/>
        <v>29320.496945266408</v>
      </c>
    </row>
    <row r="6162" spans="1:11" s="43" customFormat="1" ht="19.7" customHeight="1" x14ac:dyDescent="0.25">
      <c r="A6162" s="43" t="s">
        <v>132</v>
      </c>
      <c r="B6162" s="1" t="s">
        <v>239</v>
      </c>
      <c r="C6162" s="1" t="s">
        <v>287</v>
      </c>
      <c r="D6162" s="1" t="s">
        <v>286</v>
      </c>
      <c r="E6162" s="45" t="str">
        <f>VLOOKUP(C6162,PROCV!E$50:G$126,3,0)</f>
        <v>Música</v>
      </c>
      <c r="F6162" s="1" t="s">
        <v>416</v>
      </c>
      <c r="G6162" s="1" t="s">
        <v>236</v>
      </c>
      <c r="H6162" s="1">
        <v>2013</v>
      </c>
      <c r="I6162" s="60">
        <f>VLOOKUP(H6162,PROCV!E$33:F$44,2,0)</f>
        <v>1.2885864878819728</v>
      </c>
      <c r="J6162" s="71">
        <v>10034</v>
      </c>
      <c r="K6162" s="44">
        <f t="shared" si="96"/>
        <v>12929.676819407716</v>
      </c>
    </row>
    <row r="6163" spans="1:11" s="43" customFormat="1" ht="19.7" customHeight="1" x14ac:dyDescent="0.25">
      <c r="A6163" s="43" t="s">
        <v>132</v>
      </c>
      <c r="B6163" s="1" t="s">
        <v>239</v>
      </c>
      <c r="C6163" s="1" t="s">
        <v>287</v>
      </c>
      <c r="D6163" s="1" t="s">
        <v>286</v>
      </c>
      <c r="E6163" s="45" t="str">
        <f>VLOOKUP(C6163,PROCV!E$50:G$126,3,0)</f>
        <v>Música</v>
      </c>
      <c r="F6163" s="1" t="s">
        <v>416</v>
      </c>
      <c r="G6163" s="1" t="s">
        <v>236</v>
      </c>
      <c r="H6163" s="1">
        <v>2013</v>
      </c>
      <c r="I6163" s="60">
        <f>VLOOKUP(H6163,PROCV!E$33:F$44,2,0)</f>
        <v>1.2885864878819728</v>
      </c>
      <c r="J6163" s="71">
        <v>24673</v>
      </c>
      <c r="K6163" s="44">
        <f t="shared" si="96"/>
        <v>31793.294415511915</v>
      </c>
    </row>
    <row r="6164" spans="1:11" s="43" customFormat="1" ht="19.7" customHeight="1" x14ac:dyDescent="0.25">
      <c r="A6164" s="43" t="s">
        <v>132</v>
      </c>
      <c r="B6164" s="1" t="s">
        <v>239</v>
      </c>
      <c r="C6164" s="1" t="s">
        <v>287</v>
      </c>
      <c r="D6164" s="1" t="s">
        <v>286</v>
      </c>
      <c r="E6164" s="45" t="str">
        <f>VLOOKUP(C6164,PROCV!E$50:G$126,3,0)</f>
        <v>Música</v>
      </c>
      <c r="F6164" s="1" t="s">
        <v>416</v>
      </c>
      <c r="G6164" s="1" t="s">
        <v>236</v>
      </c>
      <c r="H6164" s="1">
        <v>2013</v>
      </c>
      <c r="I6164" s="60">
        <f>VLOOKUP(H6164,PROCV!E$33:F$44,2,0)</f>
        <v>1.2885864878819728</v>
      </c>
      <c r="J6164" s="71">
        <v>37097</v>
      </c>
      <c r="K6164" s="44">
        <f t="shared" si="96"/>
        <v>47802.692940957546</v>
      </c>
    </row>
    <row r="6165" spans="1:11" s="43" customFormat="1" ht="19.7" customHeight="1" x14ac:dyDescent="0.25">
      <c r="A6165" s="43" t="s">
        <v>132</v>
      </c>
      <c r="B6165" s="1" t="s">
        <v>239</v>
      </c>
      <c r="C6165" s="1" t="s">
        <v>285</v>
      </c>
      <c r="D6165" s="1" t="s">
        <v>284</v>
      </c>
      <c r="E6165" s="45" t="str">
        <f>VLOOKUP(C6165,PROCV!E$50:G$126,3,0)</f>
        <v>Editorial</v>
      </c>
      <c r="F6165" s="1" t="s">
        <v>416</v>
      </c>
      <c r="G6165" s="1" t="s">
        <v>236</v>
      </c>
      <c r="H6165" s="1">
        <v>2013</v>
      </c>
      <c r="I6165" s="60">
        <f>VLOOKUP(H6165,PROCV!E$33:F$44,2,0)</f>
        <v>1.2885864878819728</v>
      </c>
      <c r="J6165" s="71">
        <v>146500</v>
      </c>
      <c r="K6165" s="44">
        <f t="shared" si="96"/>
        <v>188777.92047470901</v>
      </c>
    </row>
    <row r="6166" spans="1:11" s="43" customFormat="1" ht="19.7" customHeight="1" x14ac:dyDescent="0.25">
      <c r="A6166" s="43" t="s">
        <v>132</v>
      </c>
      <c r="B6166" s="1" t="s">
        <v>239</v>
      </c>
      <c r="C6166" s="1" t="s">
        <v>285</v>
      </c>
      <c r="D6166" s="1" t="s">
        <v>284</v>
      </c>
      <c r="E6166" s="45" t="str">
        <f>VLOOKUP(C6166,PROCV!E$50:G$126,3,0)</f>
        <v>Editorial</v>
      </c>
      <c r="F6166" s="1" t="s">
        <v>416</v>
      </c>
      <c r="G6166" s="1" t="s">
        <v>236</v>
      </c>
      <c r="H6166" s="1">
        <v>2013</v>
      </c>
      <c r="I6166" s="60">
        <f>VLOOKUP(H6166,PROCV!E$33:F$44,2,0)</f>
        <v>1.2885864878819728</v>
      </c>
      <c r="J6166" s="71">
        <v>43168</v>
      </c>
      <c r="K6166" s="44">
        <f t="shared" si="96"/>
        <v>55625.701508889004</v>
      </c>
    </row>
    <row r="6167" spans="1:11" s="43" customFormat="1" ht="19.7" customHeight="1" x14ac:dyDescent="0.25">
      <c r="A6167" s="43" t="s">
        <v>132</v>
      </c>
      <c r="B6167" s="1" t="s">
        <v>239</v>
      </c>
      <c r="C6167" s="1" t="s">
        <v>283</v>
      </c>
      <c r="D6167" s="1" t="s">
        <v>282</v>
      </c>
      <c r="E6167" s="45" t="str">
        <f>VLOOKUP(C6167,PROCV!E$50:G$126,3,0)</f>
        <v>Editorial</v>
      </c>
      <c r="F6167" s="1" t="s">
        <v>416</v>
      </c>
      <c r="G6167" s="1" t="s">
        <v>236</v>
      </c>
      <c r="H6167" s="1">
        <v>2013</v>
      </c>
      <c r="I6167" s="60">
        <f>VLOOKUP(H6167,PROCV!E$33:F$44,2,0)</f>
        <v>1.2885864878819728</v>
      </c>
      <c r="J6167" s="71">
        <v>4210</v>
      </c>
      <c r="K6167" s="44">
        <f t="shared" si="96"/>
        <v>5424.9491139831052</v>
      </c>
    </row>
    <row r="6168" spans="1:11" s="43" customFormat="1" ht="19.7" customHeight="1" x14ac:dyDescent="0.25">
      <c r="A6168" s="43" t="s">
        <v>132</v>
      </c>
      <c r="B6168" s="1" t="s">
        <v>239</v>
      </c>
      <c r="C6168" s="1" t="s">
        <v>281</v>
      </c>
      <c r="D6168" s="1" t="s">
        <v>280</v>
      </c>
      <c r="E6168" s="45" t="str">
        <f>VLOOKUP(C6168,PROCV!E$50:G$126,3,0)</f>
        <v>Música</v>
      </c>
      <c r="F6168" s="1" t="s">
        <v>416</v>
      </c>
      <c r="G6168" s="1" t="s">
        <v>236</v>
      </c>
      <c r="H6168" s="1">
        <v>2013</v>
      </c>
      <c r="I6168" s="60">
        <f>VLOOKUP(H6168,PROCV!E$33:F$44,2,0)</f>
        <v>1.2885864878819728</v>
      </c>
      <c r="J6168" s="71">
        <v>46938</v>
      </c>
      <c r="K6168" s="44">
        <f t="shared" si="96"/>
        <v>60483.672568204041</v>
      </c>
    </row>
    <row r="6169" spans="1:11" s="43" customFormat="1" ht="19.7" customHeight="1" x14ac:dyDescent="0.25">
      <c r="A6169" s="43" t="s">
        <v>132</v>
      </c>
      <c r="B6169" s="1" t="s">
        <v>239</v>
      </c>
      <c r="C6169" s="1" t="s">
        <v>281</v>
      </c>
      <c r="D6169" s="1" t="s">
        <v>280</v>
      </c>
      <c r="E6169" s="45" t="str">
        <f>VLOOKUP(C6169,PROCV!E$50:G$126,3,0)</f>
        <v>Música</v>
      </c>
      <c r="F6169" s="1" t="s">
        <v>416</v>
      </c>
      <c r="G6169" s="1" t="s">
        <v>236</v>
      </c>
      <c r="H6169" s="1">
        <v>2013</v>
      </c>
      <c r="I6169" s="60">
        <f>VLOOKUP(H6169,PROCV!E$33:F$44,2,0)</f>
        <v>1.2885864878819728</v>
      </c>
      <c r="J6169" s="71">
        <v>160000</v>
      </c>
      <c r="K6169" s="44">
        <f t="shared" si="96"/>
        <v>206173.83806111565</v>
      </c>
    </row>
    <row r="6170" spans="1:11" s="43" customFormat="1" ht="19.7" customHeight="1" x14ac:dyDescent="0.25">
      <c r="A6170" s="43" t="s">
        <v>132</v>
      </c>
      <c r="B6170" s="1" t="s">
        <v>239</v>
      </c>
      <c r="C6170" s="1" t="s">
        <v>281</v>
      </c>
      <c r="D6170" s="1" t="s">
        <v>280</v>
      </c>
      <c r="E6170" s="45" t="str">
        <f>VLOOKUP(C6170,PROCV!E$50:G$126,3,0)</f>
        <v>Música</v>
      </c>
      <c r="F6170" s="1" t="s">
        <v>416</v>
      </c>
      <c r="G6170" s="1" t="s">
        <v>236</v>
      </c>
      <c r="H6170" s="1">
        <v>2013</v>
      </c>
      <c r="I6170" s="60">
        <f>VLOOKUP(H6170,PROCV!E$33:F$44,2,0)</f>
        <v>1.2885864878819728</v>
      </c>
      <c r="J6170" s="71">
        <v>18689</v>
      </c>
      <c r="K6170" s="44">
        <f t="shared" si="96"/>
        <v>24082.39287202619</v>
      </c>
    </row>
    <row r="6171" spans="1:11" s="43" customFormat="1" ht="19.7" customHeight="1" x14ac:dyDescent="0.25">
      <c r="A6171" s="43" t="s">
        <v>132</v>
      </c>
      <c r="B6171" s="1" t="s">
        <v>239</v>
      </c>
      <c r="C6171" s="1" t="s">
        <v>281</v>
      </c>
      <c r="D6171" s="1" t="s">
        <v>280</v>
      </c>
      <c r="E6171" s="45" t="str">
        <f>VLOOKUP(C6171,PROCV!E$50:G$126,3,0)</f>
        <v>Música</v>
      </c>
      <c r="F6171" s="1" t="s">
        <v>416</v>
      </c>
      <c r="G6171" s="1" t="s">
        <v>236</v>
      </c>
      <c r="H6171" s="1">
        <v>2013</v>
      </c>
      <c r="I6171" s="60">
        <f>VLOOKUP(H6171,PROCV!E$33:F$44,2,0)</f>
        <v>1.2885864878819728</v>
      </c>
      <c r="J6171" s="71">
        <v>129987</v>
      </c>
      <c r="K6171" s="44">
        <f t="shared" si="96"/>
        <v>167499.49180031399</v>
      </c>
    </row>
    <row r="6172" spans="1:11" s="43" customFormat="1" ht="19.7" customHeight="1" x14ac:dyDescent="0.25">
      <c r="A6172" s="43" t="s">
        <v>132</v>
      </c>
      <c r="B6172" s="1" t="s">
        <v>239</v>
      </c>
      <c r="C6172" s="1" t="s">
        <v>254</v>
      </c>
      <c r="D6172" s="1" t="s">
        <v>253</v>
      </c>
      <c r="E6172" s="45" t="str">
        <f>VLOOKUP(C6172,PROCV!E$50:G$126,3,0)</f>
        <v>Música</v>
      </c>
      <c r="F6172" s="1" t="s">
        <v>416</v>
      </c>
      <c r="G6172" s="1" t="s">
        <v>236</v>
      </c>
      <c r="H6172" s="1">
        <v>2013</v>
      </c>
      <c r="I6172" s="60">
        <f>VLOOKUP(H6172,PROCV!E$33:F$44,2,0)</f>
        <v>1.2885864878819728</v>
      </c>
      <c r="J6172" s="71">
        <v>8263</v>
      </c>
      <c r="K6172" s="44">
        <f t="shared" si="96"/>
        <v>10647.590149368742</v>
      </c>
    </row>
    <row r="6173" spans="1:11" s="43" customFormat="1" ht="19.7" customHeight="1" x14ac:dyDescent="0.25">
      <c r="A6173" s="43" t="s">
        <v>132</v>
      </c>
      <c r="B6173" s="1" t="s">
        <v>239</v>
      </c>
      <c r="C6173" s="1" t="s">
        <v>254</v>
      </c>
      <c r="D6173" s="1" t="s">
        <v>253</v>
      </c>
      <c r="E6173" s="45" t="str">
        <f>VLOOKUP(C6173,PROCV!E$50:G$126,3,0)</f>
        <v>Música</v>
      </c>
      <c r="F6173" s="1" t="s">
        <v>416</v>
      </c>
      <c r="G6173" s="1" t="s">
        <v>236</v>
      </c>
      <c r="H6173" s="1">
        <v>2013</v>
      </c>
      <c r="I6173" s="60">
        <f>VLOOKUP(H6173,PROCV!E$33:F$44,2,0)</f>
        <v>1.2885864878819728</v>
      </c>
      <c r="J6173" s="71">
        <v>4410</v>
      </c>
      <c r="K6173" s="44">
        <f t="shared" si="96"/>
        <v>5682.6664115595004</v>
      </c>
    </row>
    <row r="6174" spans="1:11" s="43" customFormat="1" ht="19.7" customHeight="1" x14ac:dyDescent="0.25">
      <c r="A6174" s="43" t="s">
        <v>132</v>
      </c>
      <c r="B6174" s="1" t="s">
        <v>239</v>
      </c>
      <c r="C6174" s="1" t="s">
        <v>252</v>
      </c>
      <c r="D6174" s="1" t="s">
        <v>251</v>
      </c>
      <c r="E6174" s="45" t="str">
        <f>VLOOKUP(C6174,PROCV!E$50:G$126,3,0)</f>
        <v>Audiovisual</v>
      </c>
      <c r="F6174" s="1" t="s">
        <v>416</v>
      </c>
      <c r="G6174" s="1" t="s">
        <v>236</v>
      </c>
      <c r="H6174" s="1">
        <v>2013</v>
      </c>
      <c r="I6174" s="60">
        <f>VLOOKUP(H6174,PROCV!E$33:F$44,2,0)</f>
        <v>1.2885864878819728</v>
      </c>
      <c r="J6174" s="71">
        <v>3466</v>
      </c>
      <c r="K6174" s="44">
        <f t="shared" si="96"/>
        <v>4466.2407669989179</v>
      </c>
    </row>
    <row r="6175" spans="1:11" s="43" customFormat="1" ht="19.7" customHeight="1" x14ac:dyDescent="0.25">
      <c r="A6175" s="43" t="s">
        <v>132</v>
      </c>
      <c r="B6175" s="1" t="s">
        <v>239</v>
      </c>
      <c r="C6175" s="1" t="s">
        <v>250</v>
      </c>
      <c r="D6175" s="1" t="s">
        <v>249</v>
      </c>
      <c r="E6175" s="45" t="str">
        <f>VLOOKUP(C6175,PROCV!E$50:G$126,3,0)</f>
        <v>Audiovisual</v>
      </c>
      <c r="F6175" s="1" t="s">
        <v>416</v>
      </c>
      <c r="G6175" s="1" t="s">
        <v>236</v>
      </c>
      <c r="H6175" s="1">
        <v>2013</v>
      </c>
      <c r="I6175" s="60">
        <f>VLOOKUP(H6175,PROCV!E$33:F$44,2,0)</f>
        <v>1.2885864878819728</v>
      </c>
      <c r="J6175" s="71">
        <v>94065</v>
      </c>
      <c r="K6175" s="44">
        <f t="shared" si="96"/>
        <v>121210.88798261777</v>
      </c>
    </row>
    <row r="6176" spans="1:11" s="43" customFormat="1" ht="19.7" customHeight="1" x14ac:dyDescent="0.25">
      <c r="A6176" s="43" t="s">
        <v>132</v>
      </c>
      <c r="B6176" s="1" t="s">
        <v>239</v>
      </c>
      <c r="C6176" s="1" t="s">
        <v>295</v>
      </c>
      <c r="D6176" s="1" t="s">
        <v>294</v>
      </c>
      <c r="E6176" s="45" t="str">
        <f>VLOOKUP(C6176,PROCV!E$50:G$126,3,0)</f>
        <v>Educação e Criação em Artes</v>
      </c>
      <c r="F6176" s="1" t="s">
        <v>416</v>
      </c>
      <c r="G6176" s="1" t="s">
        <v>236</v>
      </c>
      <c r="H6176" s="1">
        <v>2013</v>
      </c>
      <c r="I6176" s="60">
        <f>VLOOKUP(H6176,PROCV!E$33:F$44,2,0)</f>
        <v>1.2885864878819728</v>
      </c>
      <c r="J6176" s="71">
        <v>3738</v>
      </c>
      <c r="K6176" s="44">
        <f t="shared" si="96"/>
        <v>4816.736291702814</v>
      </c>
    </row>
    <row r="6177" spans="1:11" s="43" customFormat="1" ht="19.7" customHeight="1" x14ac:dyDescent="0.25">
      <c r="A6177" s="43" t="s">
        <v>132</v>
      </c>
      <c r="B6177" s="1" t="s">
        <v>239</v>
      </c>
      <c r="C6177" s="1" t="s">
        <v>295</v>
      </c>
      <c r="D6177" s="1" t="s">
        <v>294</v>
      </c>
      <c r="E6177" s="45" t="str">
        <f>VLOOKUP(C6177,PROCV!E$50:G$126,3,0)</f>
        <v>Educação e Criação em Artes</v>
      </c>
      <c r="F6177" s="1" t="s">
        <v>416</v>
      </c>
      <c r="G6177" s="1" t="s">
        <v>236</v>
      </c>
      <c r="H6177" s="1">
        <v>2013</v>
      </c>
      <c r="I6177" s="60">
        <f>VLOOKUP(H6177,PROCV!E$33:F$44,2,0)</f>
        <v>1.2885864878819728</v>
      </c>
      <c r="J6177" s="71">
        <v>7473</v>
      </c>
      <c r="K6177" s="44">
        <f t="shared" si="96"/>
        <v>9629.6068239419837</v>
      </c>
    </row>
    <row r="6178" spans="1:11" s="43" customFormat="1" ht="19.7" customHeight="1" x14ac:dyDescent="0.25">
      <c r="A6178" s="43" t="s">
        <v>132</v>
      </c>
      <c r="B6178" s="1" t="s">
        <v>239</v>
      </c>
      <c r="C6178" s="1" t="s">
        <v>238</v>
      </c>
      <c r="D6178" s="1" t="s">
        <v>237</v>
      </c>
      <c r="E6178" s="45" t="str">
        <f>VLOOKUP(C6178,PROCV!E$50:G$126,3,0)</f>
        <v>Artes Cênicas e Espetáculos</v>
      </c>
      <c r="F6178" s="1" t="s">
        <v>416</v>
      </c>
      <c r="G6178" s="1" t="s">
        <v>236</v>
      </c>
      <c r="H6178" s="1">
        <v>2013</v>
      </c>
      <c r="I6178" s="60">
        <f>VLOOKUP(H6178,PROCV!E$33:F$44,2,0)</f>
        <v>1.2885864878819728</v>
      </c>
      <c r="J6178" s="71">
        <v>1788</v>
      </c>
      <c r="K6178" s="44">
        <f t="shared" si="96"/>
        <v>2303.9926403329673</v>
      </c>
    </row>
    <row r="6179" spans="1:11" s="43" customFormat="1" ht="19.7" customHeight="1" x14ac:dyDescent="0.25">
      <c r="A6179" s="43" t="s">
        <v>132</v>
      </c>
      <c r="B6179" s="1" t="s">
        <v>239</v>
      </c>
      <c r="C6179" s="1" t="s">
        <v>238</v>
      </c>
      <c r="D6179" s="1" t="s">
        <v>237</v>
      </c>
      <c r="E6179" s="45" t="str">
        <f>VLOOKUP(C6179,PROCV!E$50:G$126,3,0)</f>
        <v>Artes Cênicas e Espetáculos</v>
      </c>
      <c r="F6179" s="1" t="s">
        <v>416</v>
      </c>
      <c r="G6179" s="1" t="s">
        <v>236</v>
      </c>
      <c r="H6179" s="1">
        <v>2013</v>
      </c>
      <c r="I6179" s="60">
        <f>VLOOKUP(H6179,PROCV!E$33:F$44,2,0)</f>
        <v>1.2885864878819728</v>
      </c>
      <c r="J6179" s="71">
        <v>13413</v>
      </c>
      <c r="K6179" s="44">
        <f t="shared" si="96"/>
        <v>17283.810561960901</v>
      </c>
    </row>
    <row r="6180" spans="1:11" s="43" customFormat="1" ht="19.7" customHeight="1" x14ac:dyDescent="0.25">
      <c r="A6180" s="43" t="s">
        <v>132</v>
      </c>
      <c r="B6180" s="1" t="s">
        <v>239</v>
      </c>
      <c r="C6180" s="1" t="s">
        <v>241</v>
      </c>
      <c r="D6180" s="1" t="s">
        <v>240</v>
      </c>
      <c r="E6180" s="45" t="str">
        <f>VLOOKUP(C6180,PROCV!E$50:G$126,3,0)</f>
        <v>Artes Cênicas e Espetáculos</v>
      </c>
      <c r="F6180" s="1" t="s">
        <v>416</v>
      </c>
      <c r="G6180" s="1" t="s">
        <v>236</v>
      </c>
      <c r="H6180" s="1">
        <v>2013</v>
      </c>
      <c r="I6180" s="60">
        <f>VLOOKUP(H6180,PROCV!E$33:F$44,2,0)</f>
        <v>1.2885864878819728</v>
      </c>
      <c r="J6180" s="71">
        <v>60403</v>
      </c>
      <c r="K6180" s="44">
        <f t="shared" si="96"/>
        <v>77834.4896275348</v>
      </c>
    </row>
    <row r="6181" spans="1:11" s="43" customFormat="1" ht="19.7" customHeight="1" x14ac:dyDescent="0.25">
      <c r="A6181" s="43" t="s">
        <v>143</v>
      </c>
      <c r="B6181" s="1" t="s">
        <v>239</v>
      </c>
      <c r="C6181" s="1" t="s">
        <v>287</v>
      </c>
      <c r="D6181" s="1" t="s">
        <v>286</v>
      </c>
      <c r="E6181" s="45" t="str">
        <f>VLOOKUP(C6181,PROCV!E$50:G$126,3,0)</f>
        <v>Música</v>
      </c>
      <c r="F6181" s="1" t="s">
        <v>416</v>
      </c>
      <c r="G6181" s="1" t="s">
        <v>236</v>
      </c>
      <c r="H6181" s="1">
        <v>2013</v>
      </c>
      <c r="I6181" s="60">
        <f>VLOOKUP(H6181,PROCV!E$33:F$44,2,0)</f>
        <v>1.2885864878819728</v>
      </c>
      <c r="J6181" s="71">
        <v>8843</v>
      </c>
      <c r="K6181" s="44">
        <f t="shared" si="96"/>
        <v>11394.970312340285</v>
      </c>
    </row>
    <row r="6182" spans="1:11" s="43" customFormat="1" ht="19.7" customHeight="1" x14ac:dyDescent="0.25">
      <c r="A6182" s="43" t="s">
        <v>143</v>
      </c>
      <c r="B6182" s="1" t="s">
        <v>239</v>
      </c>
      <c r="C6182" s="1" t="s">
        <v>281</v>
      </c>
      <c r="D6182" s="1" t="s">
        <v>280</v>
      </c>
      <c r="E6182" s="45" t="str">
        <f>VLOOKUP(C6182,PROCV!E$50:G$126,3,0)</f>
        <v>Música</v>
      </c>
      <c r="F6182" s="1" t="s">
        <v>416</v>
      </c>
      <c r="G6182" s="1" t="s">
        <v>236</v>
      </c>
      <c r="H6182" s="1">
        <v>2013</v>
      </c>
      <c r="I6182" s="60">
        <f>VLOOKUP(H6182,PROCV!E$33:F$44,2,0)</f>
        <v>1.2885864878819728</v>
      </c>
      <c r="J6182" s="71">
        <v>1814</v>
      </c>
      <c r="K6182" s="44">
        <f t="shared" si="96"/>
        <v>2337.4958890178987</v>
      </c>
    </row>
    <row r="6183" spans="1:11" s="43" customFormat="1" ht="19.7" customHeight="1" x14ac:dyDescent="0.25">
      <c r="A6183" s="43" t="s">
        <v>143</v>
      </c>
      <c r="B6183" s="1" t="s">
        <v>239</v>
      </c>
      <c r="C6183" s="1" t="s">
        <v>281</v>
      </c>
      <c r="D6183" s="1" t="s">
        <v>280</v>
      </c>
      <c r="E6183" s="45" t="str">
        <f>VLOOKUP(C6183,PROCV!E$50:G$126,3,0)</f>
        <v>Música</v>
      </c>
      <c r="F6183" s="1" t="s">
        <v>416</v>
      </c>
      <c r="G6183" s="1" t="s">
        <v>236</v>
      </c>
      <c r="H6183" s="1">
        <v>2013</v>
      </c>
      <c r="I6183" s="60">
        <f>VLOOKUP(H6183,PROCV!E$33:F$44,2,0)</f>
        <v>1.2885864878819728</v>
      </c>
      <c r="J6183" s="1">
        <v>508</v>
      </c>
      <c r="K6183" s="44">
        <f t="shared" si="96"/>
        <v>654.60193584404215</v>
      </c>
    </row>
    <row r="6184" spans="1:11" s="43" customFormat="1" ht="19.7" customHeight="1" x14ac:dyDescent="0.25">
      <c r="A6184" s="43" t="s">
        <v>143</v>
      </c>
      <c r="B6184" s="1" t="s">
        <v>239</v>
      </c>
      <c r="C6184" s="1" t="s">
        <v>269</v>
      </c>
      <c r="D6184" s="1" t="s">
        <v>268</v>
      </c>
      <c r="E6184" s="45" t="str">
        <f>VLOOKUP(C6184,PROCV!E$50:G$126,3,0)</f>
        <v>NA</v>
      </c>
      <c r="F6184" s="1" t="s">
        <v>416</v>
      </c>
      <c r="G6184" s="1" t="s">
        <v>236</v>
      </c>
      <c r="H6184" s="1">
        <v>2013</v>
      </c>
      <c r="I6184" s="60">
        <f>VLOOKUP(H6184,PROCV!E$33:F$44,2,0)</f>
        <v>1.2885864878819728</v>
      </c>
      <c r="J6184" s="71">
        <v>100000</v>
      </c>
      <c r="K6184" s="44">
        <f t="shared" si="96"/>
        <v>128858.64878819729</v>
      </c>
    </row>
    <row r="6185" spans="1:11" s="43" customFormat="1" ht="19.7" customHeight="1" x14ac:dyDescent="0.25">
      <c r="A6185" s="43" t="s">
        <v>143</v>
      </c>
      <c r="B6185" s="1" t="s">
        <v>239</v>
      </c>
      <c r="C6185" s="1" t="s">
        <v>328</v>
      </c>
      <c r="D6185" s="1" t="s">
        <v>327</v>
      </c>
      <c r="E6185" s="45" t="str">
        <f>VLOOKUP(C6185,PROCV!E$50:G$126,3,0)</f>
        <v>Audiovisual</v>
      </c>
      <c r="F6185" s="1" t="s">
        <v>416</v>
      </c>
      <c r="G6185" s="1" t="s">
        <v>236</v>
      </c>
      <c r="H6185" s="1">
        <v>2013</v>
      </c>
      <c r="I6185" s="60">
        <f>VLOOKUP(H6185,PROCV!E$33:F$44,2,0)</f>
        <v>1.2885864878819728</v>
      </c>
      <c r="J6185" s="71">
        <v>190000</v>
      </c>
      <c r="K6185" s="44">
        <f t="shared" si="96"/>
        <v>244831.43269757484</v>
      </c>
    </row>
    <row r="6186" spans="1:11" s="43" customFormat="1" ht="19.7" customHeight="1" x14ac:dyDescent="0.25">
      <c r="A6186" s="43" t="s">
        <v>198</v>
      </c>
      <c r="B6186" s="1" t="s">
        <v>293</v>
      </c>
      <c r="C6186" s="1" t="s">
        <v>309</v>
      </c>
      <c r="D6186" s="1" t="s">
        <v>308</v>
      </c>
      <c r="E6186" s="45" t="str">
        <f>VLOOKUP(C6186,PROCV!E$50:G$126,3,0)</f>
        <v>NA</v>
      </c>
      <c r="F6186" s="1" t="s">
        <v>416</v>
      </c>
      <c r="G6186" s="1" t="s">
        <v>236</v>
      </c>
      <c r="H6186" s="1">
        <v>2013</v>
      </c>
      <c r="I6186" s="60">
        <f>VLOOKUP(H6186,PROCV!E$33:F$44,2,0)</f>
        <v>1.2885864878819728</v>
      </c>
      <c r="J6186" s="71">
        <v>9837</v>
      </c>
      <c r="K6186" s="44">
        <f t="shared" si="96"/>
        <v>12675.825281294967</v>
      </c>
    </row>
    <row r="6187" spans="1:11" s="43" customFormat="1" ht="19.7" customHeight="1" x14ac:dyDescent="0.25">
      <c r="A6187" s="43" t="s">
        <v>198</v>
      </c>
      <c r="B6187" s="1" t="s">
        <v>293</v>
      </c>
      <c r="C6187" s="1" t="s">
        <v>309</v>
      </c>
      <c r="D6187" s="1" t="s">
        <v>308</v>
      </c>
      <c r="E6187" s="45" t="str">
        <f>VLOOKUP(C6187,PROCV!E$50:G$126,3,0)</f>
        <v>NA</v>
      </c>
      <c r="F6187" s="1" t="s">
        <v>416</v>
      </c>
      <c r="G6187" s="1" t="s">
        <v>236</v>
      </c>
      <c r="H6187" s="1">
        <v>2013</v>
      </c>
      <c r="I6187" s="60">
        <f>VLOOKUP(H6187,PROCV!E$33:F$44,2,0)</f>
        <v>1.2885864878819728</v>
      </c>
      <c r="J6187" s="71">
        <v>385000</v>
      </c>
      <c r="K6187" s="44">
        <f t="shared" si="96"/>
        <v>496105.79783455952</v>
      </c>
    </row>
    <row r="6188" spans="1:11" s="43" customFormat="1" ht="19.7" customHeight="1" x14ac:dyDescent="0.25">
      <c r="A6188" s="43" t="s">
        <v>198</v>
      </c>
      <c r="B6188" s="1" t="s">
        <v>293</v>
      </c>
      <c r="C6188" s="1" t="s">
        <v>309</v>
      </c>
      <c r="D6188" s="1" t="s">
        <v>308</v>
      </c>
      <c r="E6188" s="45" t="str">
        <f>VLOOKUP(C6188,PROCV!E$50:G$126,3,0)</f>
        <v>NA</v>
      </c>
      <c r="F6188" s="1" t="s">
        <v>416</v>
      </c>
      <c r="G6188" s="1" t="s">
        <v>236</v>
      </c>
      <c r="H6188" s="1">
        <v>2013</v>
      </c>
      <c r="I6188" s="60">
        <f>VLOOKUP(H6188,PROCV!E$33:F$44,2,0)</f>
        <v>1.2885864878819728</v>
      </c>
      <c r="J6188" s="71">
        <v>7279</v>
      </c>
      <c r="K6188" s="44">
        <f t="shared" si="96"/>
        <v>9379.6210452928808</v>
      </c>
    </row>
    <row r="6189" spans="1:11" s="43" customFormat="1" ht="19.7" customHeight="1" x14ac:dyDescent="0.25">
      <c r="A6189" s="43" t="s">
        <v>198</v>
      </c>
      <c r="B6189" s="1" t="s">
        <v>293</v>
      </c>
      <c r="C6189" s="1" t="s">
        <v>291</v>
      </c>
      <c r="D6189" s="1" t="s">
        <v>290</v>
      </c>
      <c r="E6189" s="45" t="str">
        <f>VLOOKUP(C6189,PROCV!E$50:G$126,3,0)</f>
        <v>NA</v>
      </c>
      <c r="F6189" s="1" t="s">
        <v>416</v>
      </c>
      <c r="G6189" s="1" t="s">
        <v>236</v>
      </c>
      <c r="H6189" s="1">
        <v>2013</v>
      </c>
      <c r="I6189" s="60">
        <f>VLOOKUP(H6189,PROCV!E$33:F$44,2,0)</f>
        <v>1.2885864878819728</v>
      </c>
      <c r="J6189" s="71">
        <v>5460</v>
      </c>
      <c r="K6189" s="44">
        <f t="shared" si="96"/>
        <v>7035.6822238355717</v>
      </c>
    </row>
    <row r="6190" spans="1:11" s="43" customFormat="1" ht="19.7" customHeight="1" x14ac:dyDescent="0.25">
      <c r="A6190" s="43" t="s">
        <v>198</v>
      </c>
      <c r="B6190" s="1" t="s">
        <v>293</v>
      </c>
      <c r="C6190" s="1" t="s">
        <v>291</v>
      </c>
      <c r="D6190" s="1" t="s">
        <v>290</v>
      </c>
      <c r="E6190" s="45" t="str">
        <f>VLOOKUP(C6190,PROCV!E$50:G$126,3,0)</f>
        <v>NA</v>
      </c>
      <c r="F6190" s="1" t="s">
        <v>416</v>
      </c>
      <c r="G6190" s="1" t="s">
        <v>236</v>
      </c>
      <c r="H6190" s="1">
        <v>2013</v>
      </c>
      <c r="I6190" s="60">
        <f>VLOOKUP(H6190,PROCV!E$33:F$44,2,0)</f>
        <v>1.2885864878819728</v>
      </c>
      <c r="J6190" s="71">
        <v>70000</v>
      </c>
      <c r="K6190" s="44">
        <f t="shared" si="96"/>
        <v>90201.054151738092</v>
      </c>
    </row>
    <row r="6191" spans="1:11" s="43" customFormat="1" ht="19.7" customHeight="1" x14ac:dyDescent="0.25">
      <c r="A6191" s="43" t="s">
        <v>198</v>
      </c>
      <c r="B6191" s="1" t="s">
        <v>293</v>
      </c>
      <c r="C6191" s="1" t="s">
        <v>291</v>
      </c>
      <c r="D6191" s="1" t="s">
        <v>290</v>
      </c>
      <c r="E6191" s="45" t="str">
        <f>VLOOKUP(C6191,PROCV!E$50:G$126,3,0)</f>
        <v>NA</v>
      </c>
      <c r="F6191" s="1" t="s">
        <v>416</v>
      </c>
      <c r="G6191" s="1" t="s">
        <v>236</v>
      </c>
      <c r="H6191" s="1">
        <v>2013</v>
      </c>
      <c r="I6191" s="60">
        <f>VLOOKUP(H6191,PROCV!E$33:F$44,2,0)</f>
        <v>1.2885864878819728</v>
      </c>
      <c r="J6191" s="71">
        <v>112000</v>
      </c>
      <c r="K6191" s="44">
        <f t="shared" si="96"/>
        <v>144321.68664278096</v>
      </c>
    </row>
    <row r="6192" spans="1:11" s="43" customFormat="1" ht="19.7" customHeight="1" x14ac:dyDescent="0.25">
      <c r="A6192" s="43" t="s">
        <v>198</v>
      </c>
      <c r="B6192" s="1" t="s">
        <v>293</v>
      </c>
      <c r="C6192" s="1" t="s">
        <v>291</v>
      </c>
      <c r="D6192" s="1" t="s">
        <v>290</v>
      </c>
      <c r="E6192" s="45" t="str">
        <f>VLOOKUP(C6192,PROCV!E$50:G$126,3,0)</f>
        <v>NA</v>
      </c>
      <c r="F6192" s="1" t="s">
        <v>416</v>
      </c>
      <c r="G6192" s="1" t="s">
        <v>236</v>
      </c>
      <c r="H6192" s="1">
        <v>2013</v>
      </c>
      <c r="I6192" s="60">
        <f>VLOOKUP(H6192,PROCV!E$33:F$44,2,0)</f>
        <v>1.2885864878819728</v>
      </c>
      <c r="J6192" s="71">
        <v>210000</v>
      </c>
      <c r="K6192" s="44">
        <f t="shared" si="96"/>
        <v>270603.1624552143</v>
      </c>
    </row>
    <row r="6193" spans="1:11" s="43" customFormat="1" ht="19.7" customHeight="1" x14ac:dyDescent="0.25">
      <c r="A6193" s="43" t="s">
        <v>198</v>
      </c>
      <c r="B6193" s="1" t="s">
        <v>293</v>
      </c>
      <c r="C6193" s="1" t="s">
        <v>291</v>
      </c>
      <c r="D6193" s="1" t="s">
        <v>290</v>
      </c>
      <c r="E6193" s="45" t="str">
        <f>VLOOKUP(C6193,PROCV!E$50:G$126,3,0)</f>
        <v>NA</v>
      </c>
      <c r="F6193" s="1" t="s">
        <v>416</v>
      </c>
      <c r="G6193" s="1" t="s">
        <v>236</v>
      </c>
      <c r="H6193" s="1">
        <v>2013</v>
      </c>
      <c r="I6193" s="60">
        <f>VLOOKUP(H6193,PROCV!E$33:F$44,2,0)</f>
        <v>1.2885864878819728</v>
      </c>
      <c r="J6193" s="71">
        <v>134004</v>
      </c>
      <c r="K6193" s="44">
        <f t="shared" si="96"/>
        <v>172675.7437221359</v>
      </c>
    </row>
    <row r="6194" spans="1:11" s="43" customFormat="1" ht="19.7" customHeight="1" x14ac:dyDescent="0.25">
      <c r="A6194" s="43" t="s">
        <v>198</v>
      </c>
      <c r="B6194" s="1" t="s">
        <v>293</v>
      </c>
      <c r="C6194" s="1" t="s">
        <v>291</v>
      </c>
      <c r="D6194" s="1" t="s">
        <v>290</v>
      </c>
      <c r="E6194" s="45" t="str">
        <f>VLOOKUP(C6194,PROCV!E$50:G$126,3,0)</f>
        <v>NA</v>
      </c>
      <c r="F6194" s="1" t="s">
        <v>416</v>
      </c>
      <c r="G6194" s="1" t="s">
        <v>236</v>
      </c>
      <c r="H6194" s="1">
        <v>2013</v>
      </c>
      <c r="I6194" s="60">
        <f>VLOOKUP(H6194,PROCV!E$33:F$44,2,0)</f>
        <v>1.2885864878819728</v>
      </c>
      <c r="J6194" s="71">
        <v>771010</v>
      </c>
      <c r="K6194" s="44">
        <f t="shared" si="96"/>
        <v>993513.06802187988</v>
      </c>
    </row>
    <row r="6195" spans="1:11" s="43" customFormat="1" ht="19.7" customHeight="1" x14ac:dyDescent="0.25">
      <c r="A6195" s="43" t="s">
        <v>198</v>
      </c>
      <c r="B6195" s="1" t="s">
        <v>293</v>
      </c>
      <c r="C6195" s="1" t="s">
        <v>320</v>
      </c>
      <c r="D6195" s="1" t="s">
        <v>319</v>
      </c>
      <c r="E6195" s="45" t="str">
        <f>VLOOKUP(C6195,PROCV!E$50:G$126,3,0)</f>
        <v>Música</v>
      </c>
      <c r="F6195" s="1" t="s">
        <v>416</v>
      </c>
      <c r="G6195" s="1" t="s">
        <v>236</v>
      </c>
      <c r="H6195" s="1">
        <v>2013</v>
      </c>
      <c r="I6195" s="60">
        <f>VLOOKUP(H6195,PROCV!E$33:F$44,2,0)</f>
        <v>1.2885864878819728</v>
      </c>
      <c r="J6195" s="1">
        <v>500</v>
      </c>
      <c r="K6195" s="44">
        <f t="shared" si="96"/>
        <v>644.29324394098637</v>
      </c>
    </row>
    <row r="6196" spans="1:11" s="43" customFormat="1" ht="19.7" customHeight="1" x14ac:dyDescent="0.25">
      <c r="A6196" s="43" t="s">
        <v>198</v>
      </c>
      <c r="B6196" s="1" t="s">
        <v>293</v>
      </c>
      <c r="C6196" s="1" t="s">
        <v>320</v>
      </c>
      <c r="D6196" s="1" t="s">
        <v>319</v>
      </c>
      <c r="E6196" s="45" t="str">
        <f>VLOOKUP(C6196,PROCV!E$50:G$126,3,0)</f>
        <v>Música</v>
      </c>
      <c r="F6196" s="1" t="s">
        <v>416</v>
      </c>
      <c r="G6196" s="1" t="s">
        <v>236</v>
      </c>
      <c r="H6196" s="1">
        <v>2013</v>
      </c>
      <c r="I6196" s="60">
        <f>VLOOKUP(H6196,PROCV!E$33:F$44,2,0)</f>
        <v>1.2885864878819728</v>
      </c>
      <c r="J6196" s="71">
        <v>60000</v>
      </c>
      <c r="K6196" s="44">
        <f t="shared" si="96"/>
        <v>77315.189272918375</v>
      </c>
    </row>
    <row r="6197" spans="1:11" s="43" customFormat="1" ht="19.7" customHeight="1" x14ac:dyDescent="0.25">
      <c r="A6197" s="43" t="s">
        <v>198</v>
      </c>
      <c r="B6197" s="1" t="s">
        <v>293</v>
      </c>
      <c r="C6197" s="1" t="s">
        <v>320</v>
      </c>
      <c r="D6197" s="1" t="s">
        <v>319</v>
      </c>
      <c r="E6197" s="45" t="str">
        <f>VLOOKUP(C6197,PROCV!E$50:G$126,3,0)</f>
        <v>Música</v>
      </c>
      <c r="F6197" s="1" t="s">
        <v>416</v>
      </c>
      <c r="G6197" s="1" t="s">
        <v>236</v>
      </c>
      <c r="H6197" s="1">
        <v>2013</v>
      </c>
      <c r="I6197" s="60">
        <f>VLOOKUP(H6197,PROCV!E$33:F$44,2,0)</f>
        <v>1.2885864878819728</v>
      </c>
      <c r="J6197" s="71">
        <v>9569</v>
      </c>
      <c r="K6197" s="44">
        <f t="shared" si="96"/>
        <v>12330.484102542598</v>
      </c>
    </row>
    <row r="6198" spans="1:11" s="43" customFormat="1" ht="19.7" customHeight="1" x14ac:dyDescent="0.25">
      <c r="A6198" s="43" t="s">
        <v>198</v>
      </c>
      <c r="B6198" s="1" t="s">
        <v>293</v>
      </c>
      <c r="C6198" s="1" t="s">
        <v>289</v>
      </c>
      <c r="D6198" s="1" t="s">
        <v>288</v>
      </c>
      <c r="E6198" s="45" t="str">
        <f>VLOOKUP(C6198,PROCV!E$50:G$126,3,0)</f>
        <v>Editorial</v>
      </c>
      <c r="F6198" s="1" t="s">
        <v>416</v>
      </c>
      <c r="G6198" s="1" t="s">
        <v>236</v>
      </c>
      <c r="H6198" s="1">
        <v>2013</v>
      </c>
      <c r="I6198" s="60">
        <f>VLOOKUP(H6198,PROCV!E$33:F$44,2,0)</f>
        <v>1.2885864878819728</v>
      </c>
      <c r="J6198" s="71">
        <v>36459</v>
      </c>
      <c r="K6198" s="44">
        <f t="shared" si="96"/>
        <v>46980.574761688848</v>
      </c>
    </row>
    <row r="6199" spans="1:11" s="43" customFormat="1" ht="19.7" customHeight="1" x14ac:dyDescent="0.25">
      <c r="A6199" s="43" t="s">
        <v>198</v>
      </c>
      <c r="B6199" s="1" t="s">
        <v>293</v>
      </c>
      <c r="C6199" s="1" t="s">
        <v>289</v>
      </c>
      <c r="D6199" s="1" t="s">
        <v>288</v>
      </c>
      <c r="E6199" s="45" t="str">
        <f>VLOOKUP(C6199,PROCV!E$50:G$126,3,0)</f>
        <v>Editorial</v>
      </c>
      <c r="F6199" s="1" t="s">
        <v>416</v>
      </c>
      <c r="G6199" s="1" t="s">
        <v>236</v>
      </c>
      <c r="H6199" s="1">
        <v>2013</v>
      </c>
      <c r="I6199" s="60">
        <f>VLOOKUP(H6199,PROCV!E$33:F$44,2,0)</f>
        <v>1.2885864878819728</v>
      </c>
      <c r="J6199" s="71">
        <v>204850</v>
      </c>
      <c r="K6199" s="44">
        <f t="shared" si="96"/>
        <v>263966.94204262213</v>
      </c>
    </row>
    <row r="6200" spans="1:11" s="43" customFormat="1" ht="19.7" customHeight="1" x14ac:dyDescent="0.25">
      <c r="A6200" s="43" t="s">
        <v>198</v>
      </c>
      <c r="B6200" s="1" t="s">
        <v>293</v>
      </c>
      <c r="C6200" s="1" t="s">
        <v>289</v>
      </c>
      <c r="D6200" s="1" t="s">
        <v>288</v>
      </c>
      <c r="E6200" s="45" t="str">
        <f>VLOOKUP(C6200,PROCV!E$50:G$126,3,0)</f>
        <v>Editorial</v>
      </c>
      <c r="F6200" s="1" t="s">
        <v>416</v>
      </c>
      <c r="G6200" s="1" t="s">
        <v>236</v>
      </c>
      <c r="H6200" s="1">
        <v>2013</v>
      </c>
      <c r="I6200" s="60">
        <f>VLOOKUP(H6200,PROCV!E$33:F$44,2,0)</f>
        <v>1.2885864878819728</v>
      </c>
      <c r="J6200" s="71">
        <v>424272</v>
      </c>
      <c r="K6200" s="44">
        <f t="shared" si="96"/>
        <v>546711.16638666042</v>
      </c>
    </row>
    <row r="6201" spans="1:11" s="43" customFormat="1" ht="19.7" customHeight="1" x14ac:dyDescent="0.25">
      <c r="A6201" s="43" t="s">
        <v>198</v>
      </c>
      <c r="B6201" s="1" t="s">
        <v>293</v>
      </c>
      <c r="C6201" s="1" t="s">
        <v>289</v>
      </c>
      <c r="D6201" s="1" t="s">
        <v>288</v>
      </c>
      <c r="E6201" s="45" t="str">
        <f>VLOOKUP(C6201,PROCV!E$50:G$126,3,0)</f>
        <v>Editorial</v>
      </c>
      <c r="F6201" s="1" t="s">
        <v>416</v>
      </c>
      <c r="G6201" s="1" t="s">
        <v>236</v>
      </c>
      <c r="H6201" s="1">
        <v>2013</v>
      </c>
      <c r="I6201" s="60">
        <f>VLOOKUP(H6201,PROCV!E$33:F$44,2,0)</f>
        <v>1.2885864878819728</v>
      </c>
      <c r="J6201" s="71">
        <v>520026</v>
      </c>
      <c r="K6201" s="44">
        <f t="shared" si="96"/>
        <v>670098.47694731085</v>
      </c>
    </row>
    <row r="6202" spans="1:11" s="43" customFormat="1" ht="19.7" customHeight="1" x14ac:dyDescent="0.25">
      <c r="A6202" s="43" t="s">
        <v>198</v>
      </c>
      <c r="B6202" s="1" t="s">
        <v>293</v>
      </c>
      <c r="C6202" s="1" t="s">
        <v>287</v>
      </c>
      <c r="D6202" s="1" t="s">
        <v>286</v>
      </c>
      <c r="E6202" s="45" t="str">
        <f>VLOOKUP(C6202,PROCV!E$50:G$126,3,0)</f>
        <v>Música</v>
      </c>
      <c r="F6202" s="1" t="s">
        <v>416</v>
      </c>
      <c r="G6202" s="1" t="s">
        <v>236</v>
      </c>
      <c r="H6202" s="1">
        <v>2013</v>
      </c>
      <c r="I6202" s="60">
        <f>VLOOKUP(H6202,PROCV!E$33:F$44,2,0)</f>
        <v>1.2885864878819728</v>
      </c>
      <c r="J6202" s="71">
        <v>81894</v>
      </c>
      <c r="K6202" s="44">
        <f t="shared" si="96"/>
        <v>105527.50183860629</v>
      </c>
    </row>
    <row r="6203" spans="1:11" s="43" customFormat="1" ht="19.7" customHeight="1" x14ac:dyDescent="0.25">
      <c r="A6203" s="43" t="s">
        <v>198</v>
      </c>
      <c r="B6203" s="1" t="s">
        <v>293</v>
      </c>
      <c r="C6203" s="1" t="s">
        <v>287</v>
      </c>
      <c r="D6203" s="1" t="s">
        <v>286</v>
      </c>
      <c r="E6203" s="45" t="str">
        <f>VLOOKUP(C6203,PROCV!E$50:G$126,3,0)</f>
        <v>Música</v>
      </c>
      <c r="F6203" s="1" t="s">
        <v>416</v>
      </c>
      <c r="G6203" s="1" t="s">
        <v>236</v>
      </c>
      <c r="H6203" s="1">
        <v>2013</v>
      </c>
      <c r="I6203" s="60">
        <f>VLOOKUP(H6203,PROCV!E$33:F$44,2,0)</f>
        <v>1.2885864878819728</v>
      </c>
      <c r="J6203" s="71">
        <v>19149</v>
      </c>
      <c r="K6203" s="44">
        <f t="shared" si="96"/>
        <v>24675.142656451899</v>
      </c>
    </row>
    <row r="6204" spans="1:11" s="43" customFormat="1" ht="19.7" customHeight="1" x14ac:dyDescent="0.25">
      <c r="A6204" s="43" t="s">
        <v>198</v>
      </c>
      <c r="B6204" s="1" t="s">
        <v>293</v>
      </c>
      <c r="C6204" s="1" t="s">
        <v>287</v>
      </c>
      <c r="D6204" s="1" t="s">
        <v>286</v>
      </c>
      <c r="E6204" s="45" t="str">
        <f>VLOOKUP(C6204,PROCV!E$50:G$126,3,0)</f>
        <v>Música</v>
      </c>
      <c r="F6204" s="1" t="s">
        <v>416</v>
      </c>
      <c r="G6204" s="1" t="s">
        <v>236</v>
      </c>
      <c r="H6204" s="1">
        <v>2013</v>
      </c>
      <c r="I6204" s="60">
        <f>VLOOKUP(H6204,PROCV!E$33:F$44,2,0)</f>
        <v>1.2885864878819728</v>
      </c>
      <c r="J6204" s="71">
        <v>207008</v>
      </c>
      <c r="K6204" s="44">
        <f t="shared" si="96"/>
        <v>266747.71168347145</v>
      </c>
    </row>
    <row r="6205" spans="1:11" s="43" customFormat="1" ht="19.7" customHeight="1" x14ac:dyDescent="0.25">
      <c r="A6205" s="43" t="s">
        <v>198</v>
      </c>
      <c r="B6205" s="1" t="s">
        <v>293</v>
      </c>
      <c r="C6205" s="1" t="s">
        <v>285</v>
      </c>
      <c r="D6205" s="1" t="s">
        <v>284</v>
      </c>
      <c r="E6205" s="45" t="str">
        <f>VLOOKUP(C6205,PROCV!E$50:G$126,3,0)</f>
        <v>Editorial</v>
      </c>
      <c r="F6205" s="1" t="s">
        <v>416</v>
      </c>
      <c r="G6205" s="1" t="s">
        <v>236</v>
      </c>
      <c r="H6205" s="1">
        <v>2013</v>
      </c>
      <c r="I6205" s="60">
        <f>VLOOKUP(H6205,PROCV!E$33:F$44,2,0)</f>
        <v>1.2885864878819728</v>
      </c>
      <c r="J6205" s="71">
        <v>68806</v>
      </c>
      <c r="K6205" s="44">
        <f t="shared" si="96"/>
        <v>88662.481885207017</v>
      </c>
    </row>
    <row r="6206" spans="1:11" s="43" customFormat="1" ht="19.7" customHeight="1" x14ac:dyDescent="0.25">
      <c r="A6206" s="43" t="s">
        <v>198</v>
      </c>
      <c r="B6206" s="1" t="s">
        <v>293</v>
      </c>
      <c r="C6206" s="1" t="s">
        <v>285</v>
      </c>
      <c r="D6206" s="1" t="s">
        <v>284</v>
      </c>
      <c r="E6206" s="45" t="str">
        <f>VLOOKUP(C6206,PROCV!E$50:G$126,3,0)</f>
        <v>Editorial</v>
      </c>
      <c r="F6206" s="1" t="s">
        <v>416</v>
      </c>
      <c r="G6206" s="1" t="s">
        <v>265</v>
      </c>
      <c r="H6206" s="1">
        <v>2013</v>
      </c>
      <c r="I6206" s="60">
        <f>VLOOKUP(H6206,PROCV!E$33:F$44,2,0)</f>
        <v>1.2885864878819728</v>
      </c>
      <c r="J6206" s="71">
        <v>1084306</v>
      </c>
      <c r="K6206" s="44">
        <f t="shared" si="96"/>
        <v>1397222.0603293504</v>
      </c>
    </row>
    <row r="6207" spans="1:11" s="43" customFormat="1" ht="19.7" customHeight="1" x14ac:dyDescent="0.25">
      <c r="A6207" s="43" t="s">
        <v>198</v>
      </c>
      <c r="B6207" s="1" t="s">
        <v>293</v>
      </c>
      <c r="C6207" s="1" t="s">
        <v>285</v>
      </c>
      <c r="D6207" s="1" t="s">
        <v>284</v>
      </c>
      <c r="E6207" s="45" t="str">
        <f>VLOOKUP(C6207,PROCV!E$50:G$126,3,0)</f>
        <v>Editorial</v>
      </c>
      <c r="F6207" s="1" t="s">
        <v>416</v>
      </c>
      <c r="G6207" s="1" t="s">
        <v>265</v>
      </c>
      <c r="H6207" s="1">
        <v>2013</v>
      </c>
      <c r="I6207" s="60">
        <f>VLOOKUP(H6207,PROCV!E$33:F$44,2,0)</f>
        <v>1.2885864878819728</v>
      </c>
      <c r="J6207" s="71">
        <v>780541</v>
      </c>
      <c r="K6207" s="44">
        <f t="shared" si="96"/>
        <v>1005794.5858378829</v>
      </c>
    </row>
    <row r="6208" spans="1:11" s="43" customFormat="1" ht="19.7" customHeight="1" x14ac:dyDescent="0.25">
      <c r="A6208" s="43" t="s">
        <v>198</v>
      </c>
      <c r="B6208" s="1" t="s">
        <v>293</v>
      </c>
      <c r="C6208" s="1" t="s">
        <v>285</v>
      </c>
      <c r="D6208" s="1" t="s">
        <v>284</v>
      </c>
      <c r="E6208" s="45" t="str">
        <f>VLOOKUP(C6208,PROCV!E$50:G$126,3,0)</f>
        <v>Editorial</v>
      </c>
      <c r="F6208" s="1" t="s">
        <v>416</v>
      </c>
      <c r="G6208" s="1" t="s">
        <v>236</v>
      </c>
      <c r="H6208" s="1">
        <v>2013</v>
      </c>
      <c r="I6208" s="60">
        <f>VLOOKUP(H6208,PROCV!E$33:F$44,2,0)</f>
        <v>1.2885864878819728</v>
      </c>
      <c r="J6208" s="71">
        <v>53626</v>
      </c>
      <c r="K6208" s="44">
        <f t="shared" si="96"/>
        <v>69101.738999158668</v>
      </c>
    </row>
    <row r="6209" spans="1:11" s="43" customFormat="1" ht="19.7" customHeight="1" x14ac:dyDescent="0.25">
      <c r="A6209" s="43" t="s">
        <v>198</v>
      </c>
      <c r="B6209" s="1" t="s">
        <v>293</v>
      </c>
      <c r="C6209" s="1" t="s">
        <v>285</v>
      </c>
      <c r="D6209" s="1" t="s">
        <v>284</v>
      </c>
      <c r="E6209" s="45" t="str">
        <f>VLOOKUP(C6209,PROCV!E$50:G$126,3,0)</f>
        <v>Editorial</v>
      </c>
      <c r="F6209" s="1" t="s">
        <v>416</v>
      </c>
      <c r="G6209" s="1" t="s">
        <v>236</v>
      </c>
      <c r="H6209" s="1">
        <v>2013</v>
      </c>
      <c r="I6209" s="60">
        <f>VLOOKUP(H6209,PROCV!E$33:F$44,2,0)</f>
        <v>1.2885864878819728</v>
      </c>
      <c r="J6209" s="71">
        <v>319132</v>
      </c>
      <c r="K6209" s="44">
        <f t="shared" si="96"/>
        <v>411229.18305074977</v>
      </c>
    </row>
    <row r="6210" spans="1:11" s="43" customFormat="1" ht="19.7" customHeight="1" x14ac:dyDescent="0.25">
      <c r="A6210" s="43" t="s">
        <v>198</v>
      </c>
      <c r="B6210" s="1" t="s">
        <v>293</v>
      </c>
      <c r="C6210" s="1" t="s">
        <v>283</v>
      </c>
      <c r="D6210" s="1" t="s">
        <v>282</v>
      </c>
      <c r="E6210" s="45" t="str">
        <f>VLOOKUP(C6210,PROCV!E$50:G$126,3,0)</f>
        <v>Editorial</v>
      </c>
      <c r="F6210" s="1" t="s">
        <v>416</v>
      </c>
      <c r="G6210" s="1" t="s">
        <v>236</v>
      </c>
      <c r="H6210" s="1">
        <v>2013</v>
      </c>
      <c r="I6210" s="60">
        <f>VLOOKUP(H6210,PROCV!E$33:F$44,2,0)</f>
        <v>1.2885864878819728</v>
      </c>
      <c r="J6210" s="71">
        <v>47695</v>
      </c>
      <c r="K6210" s="44">
        <f t="shared" si="96"/>
        <v>61459.132539530692</v>
      </c>
    </row>
    <row r="6211" spans="1:11" s="43" customFormat="1" ht="19.7" customHeight="1" x14ac:dyDescent="0.25">
      <c r="A6211" s="43" t="s">
        <v>198</v>
      </c>
      <c r="B6211" s="1" t="s">
        <v>293</v>
      </c>
      <c r="C6211" s="1" t="s">
        <v>283</v>
      </c>
      <c r="D6211" s="1" t="s">
        <v>282</v>
      </c>
      <c r="E6211" s="45" t="str">
        <f>VLOOKUP(C6211,PROCV!E$50:G$126,3,0)</f>
        <v>Editorial</v>
      </c>
      <c r="F6211" s="1" t="s">
        <v>416</v>
      </c>
      <c r="G6211" s="1" t="s">
        <v>236</v>
      </c>
      <c r="H6211" s="1">
        <v>2013</v>
      </c>
      <c r="I6211" s="60">
        <f>VLOOKUP(H6211,PROCV!E$33:F$44,2,0)</f>
        <v>1.2885864878819728</v>
      </c>
      <c r="J6211" s="71">
        <v>169815</v>
      </c>
      <c r="K6211" s="44">
        <f t="shared" ref="K6211:K6274" si="97">J6211*I6211</f>
        <v>218821.31443967723</v>
      </c>
    </row>
    <row r="6212" spans="1:11" s="43" customFormat="1" ht="19.7" customHeight="1" x14ac:dyDescent="0.25">
      <c r="A6212" s="43" t="s">
        <v>198</v>
      </c>
      <c r="B6212" s="1" t="s">
        <v>293</v>
      </c>
      <c r="C6212" s="1" t="s">
        <v>281</v>
      </c>
      <c r="D6212" s="1" t="s">
        <v>280</v>
      </c>
      <c r="E6212" s="45" t="str">
        <f>VLOOKUP(C6212,PROCV!E$50:G$126,3,0)</f>
        <v>Música</v>
      </c>
      <c r="F6212" s="1" t="s">
        <v>416</v>
      </c>
      <c r="G6212" s="1" t="s">
        <v>236</v>
      </c>
      <c r="H6212" s="1">
        <v>2013</v>
      </c>
      <c r="I6212" s="60">
        <f>VLOOKUP(H6212,PROCV!E$33:F$44,2,0)</f>
        <v>1.2885864878819728</v>
      </c>
      <c r="J6212" s="71">
        <v>24368</v>
      </c>
      <c r="K6212" s="44">
        <f t="shared" si="97"/>
        <v>31400.275536707915</v>
      </c>
    </row>
    <row r="6213" spans="1:11" s="43" customFormat="1" ht="19.7" customHeight="1" x14ac:dyDescent="0.25">
      <c r="A6213" s="43" t="s">
        <v>198</v>
      </c>
      <c r="B6213" s="1" t="s">
        <v>293</v>
      </c>
      <c r="C6213" s="1" t="s">
        <v>281</v>
      </c>
      <c r="D6213" s="1" t="s">
        <v>280</v>
      </c>
      <c r="E6213" s="45" t="str">
        <f>VLOOKUP(C6213,PROCV!E$50:G$126,3,0)</f>
        <v>Música</v>
      </c>
      <c r="F6213" s="1" t="s">
        <v>416</v>
      </c>
      <c r="G6213" s="1" t="s">
        <v>236</v>
      </c>
      <c r="H6213" s="1">
        <v>2013</v>
      </c>
      <c r="I6213" s="60">
        <f>VLOOKUP(H6213,PROCV!E$33:F$44,2,0)</f>
        <v>1.2885864878819728</v>
      </c>
      <c r="J6213" s="71">
        <v>50362</v>
      </c>
      <c r="K6213" s="44">
        <f t="shared" si="97"/>
        <v>64895.792702711915</v>
      </c>
    </row>
    <row r="6214" spans="1:11" s="43" customFormat="1" ht="19.7" customHeight="1" x14ac:dyDescent="0.25">
      <c r="A6214" s="43" t="s">
        <v>198</v>
      </c>
      <c r="B6214" s="1" t="s">
        <v>293</v>
      </c>
      <c r="C6214" s="1" t="s">
        <v>279</v>
      </c>
      <c r="D6214" s="1" t="s">
        <v>278</v>
      </c>
      <c r="E6214" s="45" t="str">
        <f>VLOOKUP(C6214,PROCV!E$50:G$126,3,0)</f>
        <v>Editorial</v>
      </c>
      <c r="F6214" s="1" t="s">
        <v>416</v>
      </c>
      <c r="G6214" s="1" t="s">
        <v>236</v>
      </c>
      <c r="H6214" s="1">
        <v>2013</v>
      </c>
      <c r="I6214" s="60">
        <f>VLOOKUP(H6214,PROCV!E$33:F$44,2,0)</f>
        <v>1.2885864878819728</v>
      </c>
      <c r="J6214" s="71">
        <v>4892</v>
      </c>
      <c r="K6214" s="44">
        <f t="shared" si="97"/>
        <v>6303.7650987186107</v>
      </c>
    </row>
    <row r="6215" spans="1:11" s="43" customFormat="1" ht="19.7" customHeight="1" x14ac:dyDescent="0.25">
      <c r="A6215" s="43" t="s">
        <v>198</v>
      </c>
      <c r="B6215" s="1" t="s">
        <v>293</v>
      </c>
      <c r="C6215" s="1" t="s">
        <v>279</v>
      </c>
      <c r="D6215" s="1" t="s">
        <v>278</v>
      </c>
      <c r="E6215" s="45" t="str">
        <f>VLOOKUP(C6215,PROCV!E$50:G$126,3,0)</f>
        <v>Editorial</v>
      </c>
      <c r="F6215" s="1" t="s">
        <v>416</v>
      </c>
      <c r="G6215" s="1" t="s">
        <v>236</v>
      </c>
      <c r="H6215" s="1">
        <v>2013</v>
      </c>
      <c r="I6215" s="60">
        <f>VLOOKUP(H6215,PROCV!E$33:F$44,2,0)</f>
        <v>1.2885864878819728</v>
      </c>
      <c r="J6215" s="71">
        <v>186801</v>
      </c>
      <c r="K6215" s="44">
        <f t="shared" si="97"/>
        <v>240709.2445228404</v>
      </c>
    </row>
    <row r="6216" spans="1:11" s="43" customFormat="1" ht="19.7" customHeight="1" x14ac:dyDescent="0.25">
      <c r="A6216" s="43" t="s">
        <v>198</v>
      </c>
      <c r="B6216" s="1" t="s">
        <v>293</v>
      </c>
      <c r="C6216" s="1" t="s">
        <v>279</v>
      </c>
      <c r="D6216" s="1" t="s">
        <v>278</v>
      </c>
      <c r="E6216" s="45" t="str">
        <f>VLOOKUP(C6216,PROCV!E$50:G$126,3,0)</f>
        <v>Editorial</v>
      </c>
      <c r="F6216" s="1" t="s">
        <v>416</v>
      </c>
      <c r="G6216" s="1" t="s">
        <v>265</v>
      </c>
      <c r="H6216" s="1">
        <v>2013</v>
      </c>
      <c r="I6216" s="60">
        <f>VLOOKUP(H6216,PROCV!E$33:F$44,2,0)</f>
        <v>1.2885864878819728</v>
      </c>
      <c r="J6216" s="71">
        <v>2533224</v>
      </c>
      <c r="K6216" s="44">
        <f t="shared" si="97"/>
        <v>3264278.2171783228</v>
      </c>
    </row>
    <row r="6217" spans="1:11" s="43" customFormat="1" ht="19.7" customHeight="1" x14ac:dyDescent="0.25">
      <c r="A6217" s="43" t="s">
        <v>198</v>
      </c>
      <c r="B6217" s="1" t="s">
        <v>293</v>
      </c>
      <c r="C6217" s="1" t="s">
        <v>279</v>
      </c>
      <c r="D6217" s="1" t="s">
        <v>278</v>
      </c>
      <c r="E6217" s="45" t="str">
        <f>VLOOKUP(C6217,PROCV!E$50:G$126,3,0)</f>
        <v>Editorial</v>
      </c>
      <c r="F6217" s="1" t="s">
        <v>416</v>
      </c>
      <c r="G6217" s="1" t="s">
        <v>236</v>
      </c>
      <c r="H6217" s="1">
        <v>2013</v>
      </c>
      <c r="I6217" s="60">
        <f>VLOOKUP(H6217,PROCV!E$33:F$44,2,0)</f>
        <v>1.2885864878819728</v>
      </c>
      <c r="J6217" s="71">
        <v>197623</v>
      </c>
      <c r="K6217" s="44">
        <f t="shared" si="97"/>
        <v>254654.32749469913</v>
      </c>
    </row>
    <row r="6218" spans="1:11" s="43" customFormat="1" ht="19.7" customHeight="1" x14ac:dyDescent="0.25">
      <c r="A6218" s="43" t="s">
        <v>198</v>
      </c>
      <c r="B6218" s="1" t="s">
        <v>293</v>
      </c>
      <c r="C6218" s="1" t="s">
        <v>277</v>
      </c>
      <c r="D6218" s="1" t="s">
        <v>276</v>
      </c>
      <c r="E6218" s="45" t="str">
        <f>VLOOKUP(C6218,PROCV!E$50:G$126,3,0)</f>
        <v>Editorial</v>
      </c>
      <c r="F6218" s="1" t="s">
        <v>416</v>
      </c>
      <c r="G6218" s="1" t="s">
        <v>236</v>
      </c>
      <c r="H6218" s="1">
        <v>2013</v>
      </c>
      <c r="I6218" s="60">
        <f>VLOOKUP(H6218,PROCV!E$33:F$44,2,0)</f>
        <v>1.2885864878819728</v>
      </c>
      <c r="J6218" s="71">
        <v>245341</v>
      </c>
      <c r="K6218" s="44">
        <f t="shared" si="97"/>
        <v>316143.09752345108</v>
      </c>
    </row>
    <row r="6219" spans="1:11" s="43" customFormat="1" ht="19.7" customHeight="1" x14ac:dyDescent="0.25">
      <c r="A6219" s="43" t="s">
        <v>198</v>
      </c>
      <c r="B6219" s="1" t="s">
        <v>293</v>
      </c>
      <c r="C6219" s="1" t="s">
        <v>275</v>
      </c>
      <c r="D6219" s="1" t="s">
        <v>274</v>
      </c>
      <c r="E6219" s="45" t="str">
        <f>VLOOKUP(C6219,PROCV!E$50:G$126,3,0)</f>
        <v>Editorial</v>
      </c>
      <c r="F6219" s="1" t="s">
        <v>416</v>
      </c>
      <c r="G6219" s="1" t="s">
        <v>236</v>
      </c>
      <c r="H6219" s="1">
        <v>2013</v>
      </c>
      <c r="I6219" s="60">
        <f>VLOOKUP(H6219,PROCV!E$33:F$44,2,0)</f>
        <v>1.2885864878819728</v>
      </c>
      <c r="J6219" s="71">
        <v>24368</v>
      </c>
      <c r="K6219" s="44">
        <f t="shared" si="97"/>
        <v>31400.275536707915</v>
      </c>
    </row>
    <row r="6220" spans="1:11" s="43" customFormat="1" ht="19.7" customHeight="1" x14ac:dyDescent="0.25">
      <c r="A6220" s="43" t="s">
        <v>198</v>
      </c>
      <c r="B6220" s="1" t="s">
        <v>293</v>
      </c>
      <c r="C6220" s="1" t="s">
        <v>307</v>
      </c>
      <c r="D6220" s="1" t="s">
        <v>306</v>
      </c>
      <c r="E6220" s="45" t="str">
        <f>VLOOKUP(C6220,PROCV!E$50:G$126,3,0)</f>
        <v>NA</v>
      </c>
      <c r="F6220" s="1" t="s">
        <v>416</v>
      </c>
      <c r="G6220" s="1" t="s">
        <v>236</v>
      </c>
      <c r="H6220" s="1">
        <v>2013</v>
      </c>
      <c r="I6220" s="60">
        <f>VLOOKUP(H6220,PROCV!E$33:F$44,2,0)</f>
        <v>1.2885864878819728</v>
      </c>
      <c r="J6220" s="71">
        <v>1254</v>
      </c>
      <c r="K6220" s="44">
        <f t="shared" si="97"/>
        <v>1615.8874558039938</v>
      </c>
    </row>
    <row r="6221" spans="1:11" s="43" customFormat="1" ht="19.7" customHeight="1" x14ac:dyDescent="0.25">
      <c r="A6221" s="43" t="s">
        <v>198</v>
      </c>
      <c r="B6221" s="1" t="s">
        <v>293</v>
      </c>
      <c r="C6221" s="1" t="s">
        <v>307</v>
      </c>
      <c r="D6221" s="1" t="s">
        <v>306</v>
      </c>
      <c r="E6221" s="45" t="str">
        <f>VLOOKUP(C6221,PROCV!E$50:G$126,3,0)</f>
        <v>NA</v>
      </c>
      <c r="F6221" s="1" t="s">
        <v>416</v>
      </c>
      <c r="G6221" s="1" t="s">
        <v>236</v>
      </c>
      <c r="H6221" s="1">
        <v>2013</v>
      </c>
      <c r="I6221" s="60">
        <f>VLOOKUP(H6221,PROCV!E$33:F$44,2,0)</f>
        <v>1.2885864878819728</v>
      </c>
      <c r="J6221" s="71">
        <v>118665</v>
      </c>
      <c r="K6221" s="44">
        <f t="shared" si="97"/>
        <v>152910.11558451431</v>
      </c>
    </row>
    <row r="6222" spans="1:11" s="43" customFormat="1" ht="19.7" customHeight="1" x14ac:dyDescent="0.25">
      <c r="A6222" s="43" t="s">
        <v>198</v>
      </c>
      <c r="B6222" s="1" t="s">
        <v>293</v>
      </c>
      <c r="C6222" s="1" t="s">
        <v>273</v>
      </c>
      <c r="D6222" s="1" t="s">
        <v>272</v>
      </c>
      <c r="E6222" s="45" t="str">
        <f>VLOOKUP(C6222,PROCV!E$50:G$126,3,0)</f>
        <v>Editorial</v>
      </c>
      <c r="F6222" s="1" t="s">
        <v>416</v>
      </c>
      <c r="G6222" s="1" t="s">
        <v>236</v>
      </c>
      <c r="H6222" s="1">
        <v>2013</v>
      </c>
      <c r="I6222" s="60">
        <f>VLOOKUP(H6222,PROCV!E$33:F$44,2,0)</f>
        <v>1.2885864878819728</v>
      </c>
      <c r="J6222" s="71">
        <v>24149</v>
      </c>
      <c r="K6222" s="44">
        <f t="shared" si="97"/>
        <v>31118.075095861761</v>
      </c>
    </row>
    <row r="6223" spans="1:11" s="43" customFormat="1" ht="19.7" customHeight="1" x14ac:dyDescent="0.25">
      <c r="A6223" s="43" t="s">
        <v>198</v>
      </c>
      <c r="B6223" s="1" t="s">
        <v>293</v>
      </c>
      <c r="C6223" s="1" t="s">
        <v>273</v>
      </c>
      <c r="D6223" s="1" t="s">
        <v>272</v>
      </c>
      <c r="E6223" s="45" t="str">
        <f>VLOOKUP(C6223,PROCV!E$50:G$126,3,0)</f>
        <v>Editorial</v>
      </c>
      <c r="F6223" s="1" t="s">
        <v>416</v>
      </c>
      <c r="G6223" s="1" t="s">
        <v>236</v>
      </c>
      <c r="H6223" s="1">
        <v>2013</v>
      </c>
      <c r="I6223" s="60">
        <f>VLOOKUP(H6223,PROCV!E$33:F$44,2,0)</f>
        <v>1.2885864878819728</v>
      </c>
      <c r="J6223" s="71">
        <v>194000</v>
      </c>
      <c r="K6223" s="44">
        <f t="shared" si="97"/>
        <v>249985.77864910272</v>
      </c>
    </row>
    <row r="6224" spans="1:11" s="43" customFormat="1" ht="19.7" customHeight="1" x14ac:dyDescent="0.25">
      <c r="A6224" s="43" t="s">
        <v>198</v>
      </c>
      <c r="B6224" s="1" t="s">
        <v>293</v>
      </c>
      <c r="C6224" s="1" t="s">
        <v>273</v>
      </c>
      <c r="D6224" s="1" t="s">
        <v>272</v>
      </c>
      <c r="E6224" s="45" t="str">
        <f>VLOOKUP(C6224,PROCV!E$50:G$126,3,0)</f>
        <v>Editorial</v>
      </c>
      <c r="F6224" s="1" t="s">
        <v>416</v>
      </c>
      <c r="G6224" s="1" t="s">
        <v>236</v>
      </c>
      <c r="H6224" s="1">
        <v>2013</v>
      </c>
      <c r="I6224" s="60">
        <f>VLOOKUP(H6224,PROCV!E$33:F$44,2,0)</f>
        <v>1.2885864878819728</v>
      </c>
      <c r="J6224" s="71">
        <v>164200</v>
      </c>
      <c r="K6224" s="44">
        <f t="shared" si="97"/>
        <v>211585.90131021995</v>
      </c>
    </row>
    <row r="6225" spans="1:11" s="43" customFormat="1" ht="19.7" customHeight="1" x14ac:dyDescent="0.25">
      <c r="A6225" s="43" t="s">
        <v>198</v>
      </c>
      <c r="B6225" s="1" t="s">
        <v>293</v>
      </c>
      <c r="C6225" s="1" t="s">
        <v>273</v>
      </c>
      <c r="D6225" s="1" t="s">
        <v>272</v>
      </c>
      <c r="E6225" s="45" t="str">
        <f>VLOOKUP(C6225,PROCV!E$50:G$126,3,0)</f>
        <v>Editorial</v>
      </c>
      <c r="F6225" s="1" t="s">
        <v>416</v>
      </c>
      <c r="G6225" s="1" t="s">
        <v>236</v>
      </c>
      <c r="H6225" s="1">
        <v>2013</v>
      </c>
      <c r="I6225" s="60">
        <f>VLOOKUP(H6225,PROCV!E$33:F$44,2,0)</f>
        <v>1.2885864878819728</v>
      </c>
      <c r="J6225" s="71">
        <v>723961</v>
      </c>
      <c r="K6225" s="44">
        <f t="shared" si="97"/>
        <v>932886.36235352093</v>
      </c>
    </row>
    <row r="6226" spans="1:11" s="43" customFormat="1" ht="19.7" customHeight="1" x14ac:dyDescent="0.25">
      <c r="A6226" s="43" t="s">
        <v>198</v>
      </c>
      <c r="B6226" s="1" t="s">
        <v>293</v>
      </c>
      <c r="C6226" s="1" t="s">
        <v>271</v>
      </c>
      <c r="D6226" s="1" t="s">
        <v>270</v>
      </c>
      <c r="E6226" s="45" t="str">
        <f>VLOOKUP(C6226,PROCV!E$50:G$126,3,0)</f>
        <v>Editorial</v>
      </c>
      <c r="F6226" s="1" t="s">
        <v>416</v>
      </c>
      <c r="G6226" s="1" t="s">
        <v>236</v>
      </c>
      <c r="H6226" s="1">
        <v>2013</v>
      </c>
      <c r="I6226" s="60">
        <f>VLOOKUP(H6226,PROCV!E$33:F$44,2,0)</f>
        <v>1.2885864878819728</v>
      </c>
      <c r="J6226" s="71">
        <v>4092</v>
      </c>
      <c r="K6226" s="44">
        <f t="shared" si="97"/>
        <v>5272.8959084130329</v>
      </c>
    </row>
    <row r="6227" spans="1:11" s="43" customFormat="1" ht="19.7" customHeight="1" x14ac:dyDescent="0.25">
      <c r="A6227" s="43" t="s">
        <v>198</v>
      </c>
      <c r="B6227" s="1" t="s">
        <v>293</v>
      </c>
      <c r="C6227" s="1" t="s">
        <v>271</v>
      </c>
      <c r="D6227" s="1" t="s">
        <v>270</v>
      </c>
      <c r="E6227" s="45" t="str">
        <f>VLOOKUP(C6227,PROCV!E$50:G$126,3,0)</f>
        <v>Editorial</v>
      </c>
      <c r="F6227" s="1" t="s">
        <v>416</v>
      </c>
      <c r="G6227" s="1" t="s">
        <v>236</v>
      </c>
      <c r="H6227" s="1">
        <v>2013</v>
      </c>
      <c r="I6227" s="60">
        <f>VLOOKUP(H6227,PROCV!E$33:F$44,2,0)</f>
        <v>1.2885864878819728</v>
      </c>
      <c r="J6227" s="71">
        <v>80744</v>
      </c>
      <c r="K6227" s="44">
        <f t="shared" si="97"/>
        <v>104045.62737754201</v>
      </c>
    </row>
    <row r="6228" spans="1:11" s="43" customFormat="1" ht="19.7" customHeight="1" x14ac:dyDescent="0.25">
      <c r="A6228" s="43" t="s">
        <v>198</v>
      </c>
      <c r="B6228" s="1" t="s">
        <v>293</v>
      </c>
      <c r="C6228" s="1" t="s">
        <v>315</v>
      </c>
      <c r="D6228" s="1" t="s">
        <v>314</v>
      </c>
      <c r="E6228" s="45" t="str">
        <f>VLOOKUP(C6228,PROCV!E$50:G$126,3,0)</f>
        <v>Editorial</v>
      </c>
      <c r="F6228" s="1" t="s">
        <v>416</v>
      </c>
      <c r="G6228" s="1" t="s">
        <v>236</v>
      </c>
      <c r="H6228" s="1">
        <v>2013</v>
      </c>
      <c r="I6228" s="60">
        <f>VLOOKUP(H6228,PROCV!E$33:F$44,2,0)</f>
        <v>1.2885864878819728</v>
      </c>
      <c r="J6228" s="71">
        <v>63670</v>
      </c>
      <c r="K6228" s="44">
        <f t="shared" si="97"/>
        <v>82044.301683445214</v>
      </c>
    </row>
    <row r="6229" spans="1:11" s="43" customFormat="1" ht="19.7" customHeight="1" x14ac:dyDescent="0.25">
      <c r="A6229" s="43" t="s">
        <v>198</v>
      </c>
      <c r="B6229" s="1" t="s">
        <v>293</v>
      </c>
      <c r="C6229" s="1" t="s">
        <v>315</v>
      </c>
      <c r="D6229" s="1" t="s">
        <v>314</v>
      </c>
      <c r="E6229" s="45" t="str">
        <f>VLOOKUP(C6229,PROCV!E$50:G$126,3,0)</f>
        <v>Editorial</v>
      </c>
      <c r="F6229" s="1" t="s">
        <v>416</v>
      </c>
      <c r="G6229" s="1" t="s">
        <v>236</v>
      </c>
      <c r="H6229" s="1">
        <v>2013</v>
      </c>
      <c r="I6229" s="60">
        <f>VLOOKUP(H6229,PROCV!E$33:F$44,2,0)</f>
        <v>1.2885864878819728</v>
      </c>
      <c r="J6229" s="71">
        <v>158860</v>
      </c>
      <c r="K6229" s="44">
        <f t="shared" si="97"/>
        <v>204704.84946493022</v>
      </c>
    </row>
    <row r="6230" spans="1:11" s="43" customFormat="1" ht="19.7" customHeight="1" x14ac:dyDescent="0.25">
      <c r="A6230" s="43" t="s">
        <v>198</v>
      </c>
      <c r="B6230" s="1" t="s">
        <v>293</v>
      </c>
      <c r="C6230" s="1" t="s">
        <v>269</v>
      </c>
      <c r="D6230" s="1" t="s">
        <v>268</v>
      </c>
      <c r="E6230" s="45" t="str">
        <f>VLOOKUP(C6230,PROCV!E$50:G$126,3,0)</f>
        <v>NA</v>
      </c>
      <c r="F6230" s="1" t="s">
        <v>416</v>
      </c>
      <c r="G6230" s="1" t="s">
        <v>236</v>
      </c>
      <c r="H6230" s="1">
        <v>2013</v>
      </c>
      <c r="I6230" s="60">
        <f>VLOOKUP(H6230,PROCV!E$33:F$44,2,0)</f>
        <v>1.2885864878819728</v>
      </c>
      <c r="J6230" s="71">
        <v>52239</v>
      </c>
      <c r="K6230" s="44">
        <f t="shared" si="97"/>
        <v>67314.46954046638</v>
      </c>
    </row>
    <row r="6231" spans="1:11" s="43" customFormat="1" ht="19.7" customHeight="1" x14ac:dyDescent="0.25">
      <c r="A6231" s="43" t="s">
        <v>198</v>
      </c>
      <c r="B6231" s="1" t="s">
        <v>293</v>
      </c>
      <c r="C6231" s="1" t="s">
        <v>269</v>
      </c>
      <c r="D6231" s="1" t="s">
        <v>268</v>
      </c>
      <c r="E6231" s="45" t="str">
        <f>VLOOKUP(C6231,PROCV!E$50:G$126,3,0)</f>
        <v>NA</v>
      </c>
      <c r="F6231" s="1" t="s">
        <v>416</v>
      </c>
      <c r="G6231" s="1" t="s">
        <v>236</v>
      </c>
      <c r="H6231" s="1">
        <v>2013</v>
      </c>
      <c r="I6231" s="60">
        <f>VLOOKUP(H6231,PROCV!E$33:F$44,2,0)</f>
        <v>1.2885864878819728</v>
      </c>
      <c r="J6231" s="71">
        <v>497837</v>
      </c>
      <c r="K6231" s="44">
        <f t="shared" si="97"/>
        <v>641506.03136769775</v>
      </c>
    </row>
    <row r="6232" spans="1:11" s="43" customFormat="1" ht="19.7" customHeight="1" x14ac:dyDescent="0.25">
      <c r="A6232" s="43" t="s">
        <v>198</v>
      </c>
      <c r="B6232" s="1" t="s">
        <v>293</v>
      </c>
      <c r="C6232" s="1" t="s">
        <v>269</v>
      </c>
      <c r="D6232" s="1" t="s">
        <v>268</v>
      </c>
      <c r="E6232" s="45" t="str">
        <f>VLOOKUP(C6232,PROCV!E$50:G$126,3,0)</f>
        <v>NA</v>
      </c>
      <c r="F6232" s="1" t="s">
        <v>416</v>
      </c>
      <c r="G6232" s="1" t="s">
        <v>236</v>
      </c>
      <c r="H6232" s="1">
        <v>2013</v>
      </c>
      <c r="I6232" s="60">
        <f>VLOOKUP(H6232,PROCV!E$33:F$44,2,0)</f>
        <v>1.2885864878819728</v>
      </c>
      <c r="J6232" s="71">
        <v>148000</v>
      </c>
      <c r="K6232" s="44">
        <f t="shared" si="97"/>
        <v>190710.80020653197</v>
      </c>
    </row>
    <row r="6233" spans="1:11" s="43" customFormat="1" ht="19.7" customHeight="1" x14ac:dyDescent="0.25">
      <c r="A6233" s="43" t="s">
        <v>198</v>
      </c>
      <c r="B6233" s="1" t="s">
        <v>293</v>
      </c>
      <c r="C6233" s="1" t="s">
        <v>269</v>
      </c>
      <c r="D6233" s="1" t="s">
        <v>268</v>
      </c>
      <c r="E6233" s="45" t="str">
        <f>VLOOKUP(C6233,PROCV!E$50:G$126,3,0)</f>
        <v>NA</v>
      </c>
      <c r="F6233" s="1" t="s">
        <v>416</v>
      </c>
      <c r="G6233" s="1" t="s">
        <v>236</v>
      </c>
      <c r="H6233" s="1">
        <v>2013</v>
      </c>
      <c r="I6233" s="60">
        <f>VLOOKUP(H6233,PROCV!E$33:F$44,2,0)</f>
        <v>1.2885864878819728</v>
      </c>
      <c r="J6233" s="71">
        <v>69377</v>
      </c>
      <c r="K6233" s="44">
        <f t="shared" si="97"/>
        <v>89398.264769787624</v>
      </c>
    </row>
    <row r="6234" spans="1:11" s="43" customFormat="1" ht="19.7" customHeight="1" x14ac:dyDescent="0.25">
      <c r="A6234" s="43" t="s">
        <v>198</v>
      </c>
      <c r="B6234" s="1" t="s">
        <v>293</v>
      </c>
      <c r="C6234" s="1" t="s">
        <v>269</v>
      </c>
      <c r="D6234" s="1" t="s">
        <v>268</v>
      </c>
      <c r="E6234" s="45" t="str">
        <f>VLOOKUP(C6234,PROCV!E$50:G$126,3,0)</f>
        <v>NA</v>
      </c>
      <c r="F6234" s="1" t="s">
        <v>416</v>
      </c>
      <c r="G6234" s="1" t="s">
        <v>236</v>
      </c>
      <c r="H6234" s="1">
        <v>2013</v>
      </c>
      <c r="I6234" s="60">
        <f>VLOOKUP(H6234,PROCV!E$33:F$44,2,0)</f>
        <v>1.2885864878819728</v>
      </c>
      <c r="J6234" s="71">
        <v>659365</v>
      </c>
      <c r="K6234" s="44">
        <f t="shared" si="97"/>
        <v>849648.82958229701</v>
      </c>
    </row>
    <row r="6235" spans="1:11" s="43" customFormat="1" ht="19.7" customHeight="1" x14ac:dyDescent="0.25">
      <c r="A6235" s="43" t="s">
        <v>198</v>
      </c>
      <c r="B6235" s="1" t="s">
        <v>293</v>
      </c>
      <c r="C6235" s="1" t="s">
        <v>269</v>
      </c>
      <c r="D6235" s="1" t="s">
        <v>268</v>
      </c>
      <c r="E6235" s="45" t="str">
        <f>VLOOKUP(C6235,PROCV!E$50:G$126,3,0)</f>
        <v>NA</v>
      </c>
      <c r="F6235" s="1" t="s">
        <v>416</v>
      </c>
      <c r="G6235" s="1" t="s">
        <v>236</v>
      </c>
      <c r="H6235" s="1">
        <v>2013</v>
      </c>
      <c r="I6235" s="60">
        <f>VLOOKUP(H6235,PROCV!E$33:F$44,2,0)</f>
        <v>1.2885864878819728</v>
      </c>
      <c r="J6235" s="71">
        <v>498134</v>
      </c>
      <c r="K6235" s="44">
        <f t="shared" si="97"/>
        <v>641888.74155459867</v>
      </c>
    </row>
    <row r="6236" spans="1:11" s="43" customFormat="1" ht="19.7" customHeight="1" x14ac:dyDescent="0.25">
      <c r="A6236" s="43" t="s">
        <v>198</v>
      </c>
      <c r="B6236" s="1" t="s">
        <v>293</v>
      </c>
      <c r="C6236" s="1" t="s">
        <v>328</v>
      </c>
      <c r="D6236" s="1" t="s">
        <v>327</v>
      </c>
      <c r="E6236" s="45" t="str">
        <f>VLOOKUP(C6236,PROCV!E$50:G$126,3,0)</f>
        <v>Audiovisual</v>
      </c>
      <c r="F6236" s="1" t="s">
        <v>416</v>
      </c>
      <c r="G6236" s="1" t="s">
        <v>236</v>
      </c>
      <c r="H6236" s="1">
        <v>2013</v>
      </c>
      <c r="I6236" s="60">
        <f>VLOOKUP(H6236,PROCV!E$33:F$44,2,0)</f>
        <v>1.2885864878819728</v>
      </c>
      <c r="J6236" s="71">
        <v>83994</v>
      </c>
      <c r="K6236" s="44">
        <f t="shared" si="97"/>
        <v>108233.53346315843</v>
      </c>
    </row>
    <row r="6237" spans="1:11" s="43" customFormat="1" ht="19.7" customHeight="1" x14ac:dyDescent="0.25">
      <c r="A6237" s="43" t="s">
        <v>198</v>
      </c>
      <c r="B6237" s="1" t="s">
        <v>293</v>
      </c>
      <c r="C6237" s="1" t="s">
        <v>297</v>
      </c>
      <c r="D6237" s="1" t="s">
        <v>296</v>
      </c>
      <c r="E6237" s="45" t="str">
        <f>VLOOKUP(C6237,PROCV!E$50:G$126,3,0)</f>
        <v>Audiovisual</v>
      </c>
      <c r="F6237" s="1" t="s">
        <v>416</v>
      </c>
      <c r="G6237" s="1" t="s">
        <v>236</v>
      </c>
      <c r="H6237" s="1">
        <v>2013</v>
      </c>
      <c r="I6237" s="60">
        <f>VLOOKUP(H6237,PROCV!E$33:F$44,2,0)</f>
        <v>1.2885864878819728</v>
      </c>
      <c r="J6237" s="71">
        <v>9392</v>
      </c>
      <c r="K6237" s="44">
        <f t="shared" si="97"/>
        <v>12102.404294187489</v>
      </c>
    </row>
    <row r="6238" spans="1:11" s="43" customFormat="1" ht="19.7" customHeight="1" x14ac:dyDescent="0.25">
      <c r="A6238" s="43" t="s">
        <v>198</v>
      </c>
      <c r="B6238" s="1" t="s">
        <v>293</v>
      </c>
      <c r="C6238" s="1" t="s">
        <v>264</v>
      </c>
      <c r="D6238" s="1" t="s">
        <v>263</v>
      </c>
      <c r="E6238" s="45" t="str">
        <f>VLOOKUP(C6238,PROCV!E$50:G$126,3,0)</f>
        <v>Audiovisual</v>
      </c>
      <c r="F6238" s="1" t="s">
        <v>416</v>
      </c>
      <c r="G6238" s="1" t="s">
        <v>236</v>
      </c>
      <c r="H6238" s="1">
        <v>2013</v>
      </c>
      <c r="I6238" s="60">
        <f>VLOOKUP(H6238,PROCV!E$33:F$44,2,0)</f>
        <v>1.2885864878819728</v>
      </c>
      <c r="J6238" s="71">
        <v>53820</v>
      </c>
      <c r="K6238" s="44">
        <f t="shared" si="97"/>
        <v>69351.724777807773</v>
      </c>
    </row>
    <row r="6239" spans="1:11" s="43" customFormat="1" ht="19.7" customHeight="1" x14ac:dyDescent="0.25">
      <c r="A6239" s="43" t="s">
        <v>198</v>
      </c>
      <c r="B6239" s="1" t="s">
        <v>293</v>
      </c>
      <c r="C6239" s="1" t="s">
        <v>264</v>
      </c>
      <c r="D6239" s="1" t="s">
        <v>263</v>
      </c>
      <c r="E6239" s="45" t="str">
        <f>VLOOKUP(C6239,PROCV!E$50:G$126,3,0)</f>
        <v>Audiovisual</v>
      </c>
      <c r="F6239" s="1" t="s">
        <v>416</v>
      </c>
      <c r="G6239" s="1" t="s">
        <v>265</v>
      </c>
      <c r="H6239" s="1">
        <v>2013</v>
      </c>
      <c r="I6239" s="60">
        <f>VLOOKUP(H6239,PROCV!E$33:F$44,2,0)</f>
        <v>1.2885864878819728</v>
      </c>
      <c r="J6239" s="71">
        <v>375000</v>
      </c>
      <c r="K6239" s="44">
        <f t="shared" si="97"/>
        <v>483219.93295573979</v>
      </c>
    </row>
    <row r="6240" spans="1:11" s="43" customFormat="1" ht="19.7" customHeight="1" x14ac:dyDescent="0.25">
      <c r="A6240" s="43" t="s">
        <v>198</v>
      </c>
      <c r="B6240" s="1" t="s">
        <v>293</v>
      </c>
      <c r="C6240" s="1" t="s">
        <v>264</v>
      </c>
      <c r="D6240" s="1" t="s">
        <v>263</v>
      </c>
      <c r="E6240" s="45" t="str">
        <f>VLOOKUP(C6240,PROCV!E$50:G$126,3,0)</f>
        <v>Audiovisual</v>
      </c>
      <c r="F6240" s="1" t="s">
        <v>416</v>
      </c>
      <c r="G6240" s="1" t="s">
        <v>236</v>
      </c>
      <c r="H6240" s="1">
        <v>2013</v>
      </c>
      <c r="I6240" s="60">
        <f>VLOOKUP(H6240,PROCV!E$33:F$44,2,0)</f>
        <v>1.2885864878819728</v>
      </c>
      <c r="J6240" s="71">
        <v>200451</v>
      </c>
      <c r="K6240" s="44">
        <f t="shared" si="97"/>
        <v>258298.45008242934</v>
      </c>
    </row>
    <row r="6241" spans="1:11" s="43" customFormat="1" ht="19.7" customHeight="1" x14ac:dyDescent="0.25">
      <c r="A6241" s="43" t="s">
        <v>198</v>
      </c>
      <c r="B6241" s="1" t="s">
        <v>293</v>
      </c>
      <c r="C6241" s="1" t="s">
        <v>264</v>
      </c>
      <c r="D6241" s="1" t="s">
        <v>263</v>
      </c>
      <c r="E6241" s="45" t="str">
        <f>VLOOKUP(C6241,PROCV!E$50:G$126,3,0)</f>
        <v>Audiovisual</v>
      </c>
      <c r="F6241" s="1" t="s">
        <v>416</v>
      </c>
      <c r="G6241" s="1" t="s">
        <v>236</v>
      </c>
      <c r="H6241" s="1">
        <v>2013</v>
      </c>
      <c r="I6241" s="60">
        <f>VLOOKUP(H6241,PROCV!E$33:F$44,2,0)</f>
        <v>1.2885864878819728</v>
      </c>
      <c r="J6241" s="71">
        <v>4729</v>
      </c>
      <c r="K6241" s="44">
        <f t="shared" si="97"/>
        <v>6093.7255011938496</v>
      </c>
    </row>
    <row r="6242" spans="1:11" s="43" customFormat="1" ht="19.7" customHeight="1" x14ac:dyDescent="0.25">
      <c r="A6242" s="43" t="s">
        <v>198</v>
      </c>
      <c r="B6242" s="1" t="s">
        <v>293</v>
      </c>
      <c r="C6242" s="1" t="s">
        <v>262</v>
      </c>
      <c r="D6242" s="1" t="s">
        <v>261</v>
      </c>
      <c r="E6242" s="45" t="str">
        <f>VLOOKUP(C6242,PROCV!E$50:G$126,3,0)</f>
        <v>Audiovisual</v>
      </c>
      <c r="F6242" s="1" t="s">
        <v>416</v>
      </c>
      <c r="G6242" s="1" t="s">
        <v>236</v>
      </c>
      <c r="H6242" s="1">
        <v>2013</v>
      </c>
      <c r="I6242" s="60">
        <f>VLOOKUP(H6242,PROCV!E$33:F$44,2,0)</f>
        <v>1.2885864878819728</v>
      </c>
      <c r="J6242" s="71">
        <v>4656</v>
      </c>
      <c r="K6242" s="44">
        <f t="shared" si="97"/>
        <v>5999.6586875784651</v>
      </c>
    </row>
    <row r="6243" spans="1:11" s="43" customFormat="1" ht="19.7" customHeight="1" x14ac:dyDescent="0.25">
      <c r="A6243" s="43" t="s">
        <v>198</v>
      </c>
      <c r="B6243" s="1" t="s">
        <v>293</v>
      </c>
      <c r="C6243" s="1" t="s">
        <v>262</v>
      </c>
      <c r="D6243" s="1" t="s">
        <v>261</v>
      </c>
      <c r="E6243" s="45" t="str">
        <f>VLOOKUP(C6243,PROCV!E$50:G$126,3,0)</f>
        <v>Audiovisual</v>
      </c>
      <c r="F6243" s="1" t="s">
        <v>416</v>
      </c>
      <c r="G6243" s="1" t="s">
        <v>236</v>
      </c>
      <c r="H6243" s="1">
        <v>2013</v>
      </c>
      <c r="I6243" s="60">
        <f>VLOOKUP(H6243,PROCV!E$33:F$44,2,0)</f>
        <v>1.2885864878819728</v>
      </c>
      <c r="J6243" s="71">
        <v>32343</v>
      </c>
      <c r="K6243" s="44">
        <f t="shared" si="97"/>
        <v>41676.752777566646</v>
      </c>
    </row>
    <row r="6244" spans="1:11" s="43" customFormat="1" ht="19.7" customHeight="1" x14ac:dyDescent="0.25">
      <c r="A6244" s="43" t="s">
        <v>198</v>
      </c>
      <c r="B6244" s="1" t="s">
        <v>293</v>
      </c>
      <c r="C6244" s="1" t="s">
        <v>258</v>
      </c>
      <c r="D6244" s="1" t="s">
        <v>257</v>
      </c>
      <c r="E6244" s="45" t="str">
        <f>VLOOKUP(C6244,PROCV!E$50:G$126,3,0)</f>
        <v>Audiovisual</v>
      </c>
      <c r="F6244" s="1" t="s">
        <v>416</v>
      </c>
      <c r="G6244" s="1" t="s">
        <v>236</v>
      </c>
      <c r="H6244" s="1">
        <v>2013</v>
      </c>
      <c r="I6244" s="60">
        <f>VLOOKUP(H6244,PROCV!E$33:F$44,2,0)</f>
        <v>1.2885864878819728</v>
      </c>
      <c r="J6244" s="71">
        <v>60851</v>
      </c>
      <c r="K6244" s="44">
        <f t="shared" si="97"/>
        <v>78411.776374105932</v>
      </c>
    </row>
    <row r="6245" spans="1:11" s="43" customFormat="1" ht="19.7" customHeight="1" x14ac:dyDescent="0.25">
      <c r="A6245" s="43" t="s">
        <v>198</v>
      </c>
      <c r="B6245" s="1" t="s">
        <v>293</v>
      </c>
      <c r="C6245" s="1" t="s">
        <v>256</v>
      </c>
      <c r="D6245" s="1" t="s">
        <v>255</v>
      </c>
      <c r="E6245" s="45" t="str">
        <f>VLOOKUP(C6245,PROCV!E$50:G$126,3,0)</f>
        <v>Audiovisual</v>
      </c>
      <c r="F6245" s="1" t="s">
        <v>416</v>
      </c>
      <c r="G6245" s="1" t="s">
        <v>265</v>
      </c>
      <c r="H6245" s="1">
        <v>2013</v>
      </c>
      <c r="I6245" s="60">
        <f>VLOOKUP(H6245,PROCV!E$33:F$44,2,0)</f>
        <v>1.2885864878819728</v>
      </c>
      <c r="J6245" s="71">
        <v>2680573</v>
      </c>
      <c r="K6245" s="44">
        <f t="shared" si="97"/>
        <v>3454150.1475812434</v>
      </c>
    </row>
    <row r="6246" spans="1:11" s="43" customFormat="1" ht="19.7" customHeight="1" x14ac:dyDescent="0.25">
      <c r="A6246" s="43" t="s">
        <v>198</v>
      </c>
      <c r="B6246" s="1" t="s">
        <v>293</v>
      </c>
      <c r="C6246" s="1" t="s">
        <v>256</v>
      </c>
      <c r="D6246" s="1" t="s">
        <v>255</v>
      </c>
      <c r="E6246" s="45" t="str">
        <f>VLOOKUP(C6246,PROCV!E$50:G$126,3,0)</f>
        <v>Audiovisual</v>
      </c>
      <c r="F6246" s="1" t="s">
        <v>416</v>
      </c>
      <c r="G6246" s="1" t="s">
        <v>265</v>
      </c>
      <c r="H6246" s="1">
        <v>2013</v>
      </c>
      <c r="I6246" s="60">
        <f>VLOOKUP(H6246,PROCV!E$33:F$44,2,0)</f>
        <v>1.2885864878819728</v>
      </c>
      <c r="J6246" s="71">
        <v>1163412</v>
      </c>
      <c r="K6246" s="44">
        <f t="shared" si="97"/>
        <v>1499156.9830397419</v>
      </c>
    </row>
    <row r="6247" spans="1:11" s="43" customFormat="1" ht="19.7" customHeight="1" x14ac:dyDescent="0.25">
      <c r="A6247" s="43" t="s">
        <v>198</v>
      </c>
      <c r="B6247" s="1" t="s">
        <v>293</v>
      </c>
      <c r="C6247" s="1" t="s">
        <v>256</v>
      </c>
      <c r="D6247" s="1" t="s">
        <v>255</v>
      </c>
      <c r="E6247" s="45" t="str">
        <f>VLOOKUP(C6247,PROCV!E$50:G$126,3,0)</f>
        <v>Audiovisual</v>
      </c>
      <c r="F6247" s="1" t="s">
        <v>416</v>
      </c>
      <c r="G6247" s="1" t="s">
        <v>265</v>
      </c>
      <c r="H6247" s="1">
        <v>2013</v>
      </c>
      <c r="I6247" s="60">
        <f>VLOOKUP(H6247,PROCV!E$33:F$44,2,0)</f>
        <v>1.2885864878819728</v>
      </c>
      <c r="J6247" s="71">
        <v>252868</v>
      </c>
      <c r="K6247" s="44">
        <f t="shared" si="97"/>
        <v>325842.28801773873</v>
      </c>
    </row>
    <row r="6248" spans="1:11" s="43" customFormat="1" ht="19.7" customHeight="1" x14ac:dyDescent="0.25">
      <c r="A6248" s="43" t="s">
        <v>198</v>
      </c>
      <c r="B6248" s="1" t="s">
        <v>293</v>
      </c>
      <c r="C6248" s="1" t="s">
        <v>256</v>
      </c>
      <c r="D6248" s="1" t="s">
        <v>255</v>
      </c>
      <c r="E6248" s="45" t="str">
        <f>VLOOKUP(C6248,PROCV!E$50:G$126,3,0)</f>
        <v>Audiovisual</v>
      </c>
      <c r="F6248" s="1" t="s">
        <v>416</v>
      </c>
      <c r="G6248" s="1" t="s">
        <v>236</v>
      </c>
      <c r="H6248" s="1">
        <v>2013</v>
      </c>
      <c r="I6248" s="60">
        <f>VLOOKUP(H6248,PROCV!E$33:F$44,2,0)</f>
        <v>1.2885864878819728</v>
      </c>
      <c r="J6248" s="71">
        <v>5517</v>
      </c>
      <c r="K6248" s="44">
        <f t="shared" si="97"/>
        <v>7109.1316536448439</v>
      </c>
    </row>
    <row r="6249" spans="1:11" s="43" customFormat="1" ht="19.7" customHeight="1" x14ac:dyDescent="0.25">
      <c r="A6249" s="43" t="s">
        <v>198</v>
      </c>
      <c r="B6249" s="1" t="s">
        <v>293</v>
      </c>
      <c r="C6249" s="1" t="s">
        <v>254</v>
      </c>
      <c r="D6249" s="1" t="s">
        <v>253</v>
      </c>
      <c r="E6249" s="45" t="str">
        <f>VLOOKUP(C6249,PROCV!E$50:G$126,3,0)</f>
        <v>Música</v>
      </c>
      <c r="F6249" s="1" t="s">
        <v>416</v>
      </c>
      <c r="G6249" s="1" t="s">
        <v>236</v>
      </c>
      <c r="H6249" s="1">
        <v>2013</v>
      </c>
      <c r="I6249" s="60">
        <f>VLOOKUP(H6249,PROCV!E$33:F$44,2,0)</f>
        <v>1.2885864878819728</v>
      </c>
      <c r="J6249" s="71">
        <v>77001</v>
      </c>
      <c r="K6249" s="44">
        <f t="shared" si="97"/>
        <v>99222.44815339979</v>
      </c>
    </row>
    <row r="6250" spans="1:11" s="43" customFormat="1" ht="19.7" customHeight="1" x14ac:dyDescent="0.25">
      <c r="A6250" s="43" t="s">
        <v>198</v>
      </c>
      <c r="B6250" s="1" t="s">
        <v>293</v>
      </c>
      <c r="C6250" s="1" t="s">
        <v>254</v>
      </c>
      <c r="D6250" s="1" t="s">
        <v>253</v>
      </c>
      <c r="E6250" s="45" t="str">
        <f>VLOOKUP(C6250,PROCV!E$50:G$126,3,0)</f>
        <v>Música</v>
      </c>
      <c r="F6250" s="1" t="s">
        <v>416</v>
      </c>
      <c r="G6250" s="1" t="s">
        <v>236</v>
      </c>
      <c r="H6250" s="1">
        <v>2013</v>
      </c>
      <c r="I6250" s="60">
        <f>VLOOKUP(H6250,PROCV!E$33:F$44,2,0)</f>
        <v>1.2885864878819728</v>
      </c>
      <c r="J6250" s="71">
        <v>41257</v>
      </c>
      <c r="K6250" s="44">
        <f t="shared" si="97"/>
        <v>53163.212730546555</v>
      </c>
    </row>
    <row r="6251" spans="1:11" s="43" customFormat="1" ht="19.7" customHeight="1" x14ac:dyDescent="0.25">
      <c r="A6251" s="43" t="s">
        <v>198</v>
      </c>
      <c r="B6251" s="1" t="s">
        <v>293</v>
      </c>
      <c r="C6251" s="1" t="s">
        <v>252</v>
      </c>
      <c r="D6251" s="1" t="s">
        <v>251</v>
      </c>
      <c r="E6251" s="45" t="str">
        <f>VLOOKUP(C6251,PROCV!E$50:G$126,3,0)</f>
        <v>Audiovisual</v>
      </c>
      <c r="F6251" s="1" t="s">
        <v>416</v>
      </c>
      <c r="G6251" s="1" t="s">
        <v>236</v>
      </c>
      <c r="H6251" s="1">
        <v>2013</v>
      </c>
      <c r="I6251" s="60">
        <f>VLOOKUP(H6251,PROCV!E$33:F$44,2,0)</f>
        <v>1.2885864878819728</v>
      </c>
      <c r="J6251" s="71">
        <v>21920</v>
      </c>
      <c r="K6251" s="44">
        <f t="shared" si="97"/>
        <v>28245.815814372843</v>
      </c>
    </row>
    <row r="6252" spans="1:11" s="43" customFormat="1" ht="19.7" customHeight="1" x14ac:dyDescent="0.25">
      <c r="A6252" s="43" t="s">
        <v>198</v>
      </c>
      <c r="B6252" s="1" t="s">
        <v>293</v>
      </c>
      <c r="C6252" s="1" t="s">
        <v>252</v>
      </c>
      <c r="D6252" s="1" t="s">
        <v>251</v>
      </c>
      <c r="E6252" s="45" t="str">
        <f>VLOOKUP(C6252,PROCV!E$50:G$126,3,0)</f>
        <v>Audiovisual</v>
      </c>
      <c r="F6252" s="1" t="s">
        <v>416</v>
      </c>
      <c r="G6252" s="1" t="s">
        <v>236</v>
      </c>
      <c r="H6252" s="1">
        <v>2013</v>
      </c>
      <c r="I6252" s="60">
        <f>VLOOKUP(H6252,PROCV!E$33:F$44,2,0)</f>
        <v>1.2885864878819728</v>
      </c>
      <c r="J6252" s="71">
        <v>107660</v>
      </c>
      <c r="K6252" s="44">
        <f t="shared" si="97"/>
        <v>138729.22128537321</v>
      </c>
    </row>
    <row r="6253" spans="1:11" s="43" customFormat="1" ht="19.7" customHeight="1" x14ac:dyDescent="0.25">
      <c r="A6253" s="43" t="s">
        <v>198</v>
      </c>
      <c r="B6253" s="1" t="s">
        <v>293</v>
      </c>
      <c r="C6253" s="1" t="s">
        <v>252</v>
      </c>
      <c r="D6253" s="1" t="s">
        <v>251</v>
      </c>
      <c r="E6253" s="45" t="str">
        <f>VLOOKUP(C6253,PROCV!E$50:G$126,3,0)</f>
        <v>Audiovisual</v>
      </c>
      <c r="F6253" s="1" t="s">
        <v>416</v>
      </c>
      <c r="G6253" s="1" t="s">
        <v>236</v>
      </c>
      <c r="H6253" s="1">
        <v>2013</v>
      </c>
      <c r="I6253" s="60">
        <f>VLOOKUP(H6253,PROCV!E$33:F$44,2,0)</f>
        <v>1.2885864878819728</v>
      </c>
      <c r="J6253" s="71">
        <v>352772</v>
      </c>
      <c r="K6253" s="44">
        <f t="shared" si="97"/>
        <v>454577.23250309931</v>
      </c>
    </row>
    <row r="6254" spans="1:11" s="43" customFormat="1" ht="19.7" customHeight="1" x14ac:dyDescent="0.25">
      <c r="A6254" s="43" t="s">
        <v>198</v>
      </c>
      <c r="B6254" s="1" t="s">
        <v>293</v>
      </c>
      <c r="C6254" s="1" t="s">
        <v>252</v>
      </c>
      <c r="D6254" s="1" t="s">
        <v>251</v>
      </c>
      <c r="E6254" s="45" t="str">
        <f>VLOOKUP(C6254,PROCV!E$50:G$126,3,0)</f>
        <v>Audiovisual</v>
      </c>
      <c r="F6254" s="1" t="s">
        <v>416</v>
      </c>
      <c r="G6254" s="1" t="s">
        <v>236</v>
      </c>
      <c r="H6254" s="1">
        <v>2013</v>
      </c>
      <c r="I6254" s="60">
        <f>VLOOKUP(H6254,PROCV!E$33:F$44,2,0)</f>
        <v>1.2885864878819728</v>
      </c>
      <c r="J6254" s="71">
        <v>440418</v>
      </c>
      <c r="K6254" s="44">
        <f t="shared" si="97"/>
        <v>567516.68382000271</v>
      </c>
    </row>
    <row r="6255" spans="1:11" s="43" customFormat="1" ht="19.7" customHeight="1" x14ac:dyDescent="0.25">
      <c r="A6255" s="43" t="s">
        <v>198</v>
      </c>
      <c r="B6255" s="1" t="s">
        <v>293</v>
      </c>
      <c r="C6255" s="1" t="s">
        <v>252</v>
      </c>
      <c r="D6255" s="1" t="s">
        <v>251</v>
      </c>
      <c r="E6255" s="45" t="str">
        <f>VLOOKUP(C6255,PROCV!E$50:G$126,3,0)</f>
        <v>Audiovisual</v>
      </c>
      <c r="F6255" s="1" t="s">
        <v>416</v>
      </c>
      <c r="G6255" s="1" t="s">
        <v>236</v>
      </c>
      <c r="H6255" s="1">
        <v>2013</v>
      </c>
      <c r="I6255" s="60">
        <f>VLOOKUP(H6255,PROCV!E$33:F$44,2,0)</f>
        <v>1.2885864878819728</v>
      </c>
      <c r="J6255" s="71">
        <v>197194</v>
      </c>
      <c r="K6255" s="44">
        <f t="shared" si="97"/>
        <v>254101.52389139775</v>
      </c>
    </row>
    <row r="6256" spans="1:11" s="43" customFormat="1" ht="19.7" customHeight="1" x14ac:dyDescent="0.25">
      <c r="A6256" s="43" t="s">
        <v>198</v>
      </c>
      <c r="B6256" s="1" t="s">
        <v>293</v>
      </c>
      <c r="C6256" s="1" t="s">
        <v>250</v>
      </c>
      <c r="D6256" s="1" t="s">
        <v>249</v>
      </c>
      <c r="E6256" s="45" t="str">
        <f>VLOOKUP(C6256,PROCV!E$50:G$126,3,0)</f>
        <v>Audiovisual</v>
      </c>
      <c r="F6256" s="1" t="s">
        <v>416</v>
      </c>
      <c r="G6256" s="1" t="s">
        <v>236</v>
      </c>
      <c r="H6256" s="1">
        <v>2013</v>
      </c>
      <c r="I6256" s="60">
        <f>VLOOKUP(H6256,PROCV!E$33:F$44,2,0)</f>
        <v>1.2885864878819728</v>
      </c>
      <c r="J6256" s="71">
        <v>3679729</v>
      </c>
      <c r="K6256" s="44">
        <f t="shared" si="97"/>
        <v>4741649.0684674438</v>
      </c>
    </row>
    <row r="6257" spans="1:11" s="43" customFormat="1" ht="19.7" customHeight="1" x14ac:dyDescent="0.25">
      <c r="A6257" s="43" t="s">
        <v>198</v>
      </c>
      <c r="B6257" s="1" t="s">
        <v>293</v>
      </c>
      <c r="C6257" s="1" t="s">
        <v>250</v>
      </c>
      <c r="D6257" s="1" t="s">
        <v>249</v>
      </c>
      <c r="E6257" s="45" t="str">
        <f>VLOOKUP(C6257,PROCV!E$50:G$126,3,0)</f>
        <v>Audiovisual</v>
      </c>
      <c r="F6257" s="1" t="s">
        <v>416</v>
      </c>
      <c r="G6257" s="1" t="s">
        <v>236</v>
      </c>
      <c r="H6257" s="1">
        <v>2013</v>
      </c>
      <c r="I6257" s="60">
        <f>VLOOKUP(H6257,PROCV!E$33:F$44,2,0)</f>
        <v>1.2885864878819728</v>
      </c>
      <c r="J6257" s="71">
        <v>108500</v>
      </c>
      <c r="K6257" s="44">
        <f t="shared" si="97"/>
        <v>139811.63393519406</v>
      </c>
    </row>
    <row r="6258" spans="1:11" s="43" customFormat="1" ht="19.7" customHeight="1" x14ac:dyDescent="0.25">
      <c r="A6258" s="43" t="s">
        <v>198</v>
      </c>
      <c r="B6258" s="1" t="s">
        <v>293</v>
      </c>
      <c r="C6258" s="1" t="s">
        <v>346</v>
      </c>
      <c r="D6258" s="1" t="s">
        <v>345</v>
      </c>
      <c r="E6258" s="45" t="str">
        <f>VLOOKUP(C6258,PROCV!E$50:G$126,3,0)</f>
        <v>Audiovisual</v>
      </c>
      <c r="F6258" s="1" t="s">
        <v>416</v>
      </c>
      <c r="G6258" s="1" t="s">
        <v>236</v>
      </c>
      <c r="H6258" s="1">
        <v>2013</v>
      </c>
      <c r="I6258" s="60">
        <f>VLOOKUP(H6258,PROCV!E$33:F$44,2,0)</f>
        <v>1.2885864878819728</v>
      </c>
      <c r="J6258" s="71">
        <v>47653</v>
      </c>
      <c r="K6258" s="44">
        <f t="shared" si="97"/>
        <v>61405.011907039654</v>
      </c>
    </row>
    <row r="6259" spans="1:11" s="43" customFormat="1" ht="19.7" customHeight="1" x14ac:dyDescent="0.25">
      <c r="A6259" s="43" t="s">
        <v>198</v>
      </c>
      <c r="B6259" s="1" t="s">
        <v>293</v>
      </c>
      <c r="C6259" s="1" t="s">
        <v>303</v>
      </c>
      <c r="D6259" s="1" t="s">
        <v>302</v>
      </c>
      <c r="E6259" s="45" t="str">
        <f>VLOOKUP(C6259,PROCV!E$50:G$126,3,0)</f>
        <v>Educação e Criação em Artes</v>
      </c>
      <c r="F6259" s="1" t="s">
        <v>416</v>
      </c>
      <c r="G6259" s="1" t="s">
        <v>236</v>
      </c>
      <c r="H6259" s="1">
        <v>2013</v>
      </c>
      <c r="I6259" s="60">
        <f>VLOOKUP(H6259,PROCV!E$33:F$44,2,0)</f>
        <v>1.2885864878819728</v>
      </c>
      <c r="J6259" s="71">
        <v>4475</v>
      </c>
      <c r="K6259" s="44">
        <f t="shared" si="97"/>
        <v>5766.4245332718283</v>
      </c>
    </row>
    <row r="6260" spans="1:11" s="43" customFormat="1" ht="19.7" customHeight="1" x14ac:dyDescent="0.25">
      <c r="A6260" s="43" t="s">
        <v>198</v>
      </c>
      <c r="B6260" s="1" t="s">
        <v>293</v>
      </c>
      <c r="C6260" s="1" t="s">
        <v>303</v>
      </c>
      <c r="D6260" s="1" t="s">
        <v>302</v>
      </c>
      <c r="E6260" s="45" t="str">
        <f>VLOOKUP(C6260,PROCV!E$50:G$126,3,0)</f>
        <v>Educação e Criação em Artes</v>
      </c>
      <c r="F6260" s="1" t="s">
        <v>416</v>
      </c>
      <c r="G6260" s="1" t="s">
        <v>236</v>
      </c>
      <c r="H6260" s="1">
        <v>2013</v>
      </c>
      <c r="I6260" s="60">
        <f>VLOOKUP(H6260,PROCV!E$33:F$44,2,0)</f>
        <v>1.2885864878819728</v>
      </c>
      <c r="J6260" s="71">
        <v>8553</v>
      </c>
      <c r="K6260" s="44">
        <f t="shared" si="97"/>
        <v>11021.280230854514</v>
      </c>
    </row>
    <row r="6261" spans="1:11" s="43" customFormat="1" ht="19.7" customHeight="1" x14ac:dyDescent="0.25">
      <c r="A6261" s="43" t="s">
        <v>198</v>
      </c>
      <c r="B6261" s="1" t="s">
        <v>293</v>
      </c>
      <c r="C6261" s="1" t="s">
        <v>248</v>
      </c>
      <c r="D6261" s="1" t="s">
        <v>247</v>
      </c>
      <c r="E6261" s="45" t="str">
        <f>VLOOKUP(C6261,PROCV!E$50:G$126,3,0)</f>
        <v>Educação e Criação em Artes</v>
      </c>
      <c r="F6261" s="1" t="s">
        <v>416</v>
      </c>
      <c r="G6261" s="1" t="s">
        <v>236</v>
      </c>
      <c r="H6261" s="1">
        <v>2013</v>
      </c>
      <c r="I6261" s="60">
        <f>VLOOKUP(H6261,PROCV!E$33:F$44,2,0)</f>
        <v>1.2885864878819728</v>
      </c>
      <c r="J6261" s="71">
        <v>12224</v>
      </c>
      <c r="K6261" s="44">
        <f t="shared" si="97"/>
        <v>15751.681227869236</v>
      </c>
    </row>
    <row r="6262" spans="1:11" s="43" customFormat="1" ht="19.7" customHeight="1" x14ac:dyDescent="0.25">
      <c r="A6262" s="43" t="s">
        <v>198</v>
      </c>
      <c r="B6262" s="1" t="s">
        <v>293</v>
      </c>
      <c r="C6262" s="1" t="s">
        <v>340</v>
      </c>
      <c r="D6262" s="1" t="s">
        <v>339</v>
      </c>
      <c r="E6262" s="45" t="str">
        <f>VLOOKUP(C6262,PROCV!E$50:G$126,3,0)</f>
        <v>Artes Cênicas e Espetáculos</v>
      </c>
      <c r="F6262" s="1" t="s">
        <v>416</v>
      </c>
      <c r="G6262" s="1" t="s">
        <v>236</v>
      </c>
      <c r="H6262" s="1">
        <v>2013</v>
      </c>
      <c r="I6262" s="60">
        <f>VLOOKUP(H6262,PROCV!E$33:F$44,2,0)</f>
        <v>1.2885864878819728</v>
      </c>
      <c r="J6262" s="71">
        <v>10000</v>
      </c>
      <c r="K6262" s="44">
        <f t="shared" si="97"/>
        <v>12885.864878819728</v>
      </c>
    </row>
    <row r="6263" spans="1:11" s="43" customFormat="1" ht="19.7" customHeight="1" x14ac:dyDescent="0.25">
      <c r="A6263" s="43" t="s">
        <v>198</v>
      </c>
      <c r="B6263" s="1" t="s">
        <v>293</v>
      </c>
      <c r="C6263" s="1" t="s">
        <v>246</v>
      </c>
      <c r="D6263" s="1" t="s">
        <v>245</v>
      </c>
      <c r="E6263" s="45" t="str">
        <f>VLOOKUP(C6263,PROCV!E$50:G$126,3,0)</f>
        <v>Artes Cênicas e Espetáculos</v>
      </c>
      <c r="F6263" s="1" t="s">
        <v>416</v>
      </c>
      <c r="G6263" s="1" t="s">
        <v>236</v>
      </c>
      <c r="H6263" s="1">
        <v>2013</v>
      </c>
      <c r="I6263" s="60">
        <f>VLOOKUP(H6263,PROCV!E$33:F$44,2,0)</f>
        <v>1.2885864878819728</v>
      </c>
      <c r="J6263" s="71">
        <v>7683</v>
      </c>
      <c r="K6263" s="44">
        <f t="shared" si="97"/>
        <v>9900.209986397198</v>
      </c>
    </row>
    <row r="6264" spans="1:11" s="43" customFormat="1" ht="19.7" customHeight="1" x14ac:dyDescent="0.25">
      <c r="A6264" s="43" t="s">
        <v>198</v>
      </c>
      <c r="B6264" s="1" t="s">
        <v>293</v>
      </c>
      <c r="C6264" s="1" t="s">
        <v>246</v>
      </c>
      <c r="D6264" s="1" t="s">
        <v>245</v>
      </c>
      <c r="E6264" s="45" t="str">
        <f>VLOOKUP(C6264,PROCV!E$50:G$126,3,0)</f>
        <v>Artes Cênicas e Espetáculos</v>
      </c>
      <c r="F6264" s="1" t="s">
        <v>416</v>
      </c>
      <c r="G6264" s="1" t="s">
        <v>236</v>
      </c>
      <c r="H6264" s="1">
        <v>2013</v>
      </c>
      <c r="I6264" s="60">
        <f>VLOOKUP(H6264,PROCV!E$33:F$44,2,0)</f>
        <v>1.2885864878819728</v>
      </c>
      <c r="J6264" s="71">
        <v>775000</v>
      </c>
      <c r="K6264" s="44">
        <f t="shared" si="97"/>
        <v>998654.52810852893</v>
      </c>
    </row>
    <row r="6265" spans="1:11" s="43" customFormat="1" ht="19.7" customHeight="1" x14ac:dyDescent="0.25">
      <c r="A6265" s="43" t="s">
        <v>198</v>
      </c>
      <c r="B6265" s="1" t="s">
        <v>293</v>
      </c>
      <c r="C6265" s="1" t="s">
        <v>246</v>
      </c>
      <c r="D6265" s="1" t="s">
        <v>245</v>
      </c>
      <c r="E6265" s="45" t="str">
        <f>VLOOKUP(C6265,PROCV!E$50:G$126,3,0)</f>
        <v>Artes Cênicas e Espetáculos</v>
      </c>
      <c r="F6265" s="1" t="s">
        <v>416</v>
      </c>
      <c r="G6265" s="1" t="s">
        <v>236</v>
      </c>
      <c r="H6265" s="1">
        <v>2013</v>
      </c>
      <c r="I6265" s="60">
        <f>VLOOKUP(H6265,PROCV!E$33:F$44,2,0)</f>
        <v>1.2885864878819728</v>
      </c>
      <c r="J6265" s="71">
        <v>81801</v>
      </c>
      <c r="K6265" s="44">
        <f t="shared" si="97"/>
        <v>105407.66329523326</v>
      </c>
    </row>
    <row r="6266" spans="1:11" s="43" customFormat="1" ht="19.7" customHeight="1" x14ac:dyDescent="0.25">
      <c r="A6266" s="43" t="s">
        <v>198</v>
      </c>
      <c r="B6266" s="1" t="s">
        <v>293</v>
      </c>
      <c r="C6266" s="1" t="s">
        <v>246</v>
      </c>
      <c r="D6266" s="1" t="s">
        <v>245</v>
      </c>
      <c r="E6266" s="45" t="str">
        <f>VLOOKUP(C6266,PROCV!E$50:G$126,3,0)</f>
        <v>Artes Cênicas e Espetáculos</v>
      </c>
      <c r="F6266" s="1" t="s">
        <v>416</v>
      </c>
      <c r="G6266" s="1" t="s">
        <v>236</v>
      </c>
      <c r="H6266" s="1">
        <v>2013</v>
      </c>
      <c r="I6266" s="60">
        <f>VLOOKUP(H6266,PROCV!E$33:F$44,2,0)</f>
        <v>1.2885864878819728</v>
      </c>
      <c r="J6266" s="71">
        <v>104478</v>
      </c>
      <c r="K6266" s="44">
        <f t="shared" si="97"/>
        <v>134628.93908093276</v>
      </c>
    </row>
    <row r="6267" spans="1:11" s="43" customFormat="1" ht="19.7" customHeight="1" x14ac:dyDescent="0.25">
      <c r="A6267" s="43" t="s">
        <v>198</v>
      </c>
      <c r="B6267" s="1" t="s">
        <v>293</v>
      </c>
      <c r="C6267" s="1" t="s">
        <v>246</v>
      </c>
      <c r="D6267" s="1" t="s">
        <v>245</v>
      </c>
      <c r="E6267" s="45" t="str">
        <f>VLOOKUP(C6267,PROCV!E$50:G$126,3,0)</f>
        <v>Artes Cênicas e Espetáculos</v>
      </c>
      <c r="F6267" s="1" t="s">
        <v>416</v>
      </c>
      <c r="G6267" s="1" t="s">
        <v>236</v>
      </c>
      <c r="H6267" s="1">
        <v>2013</v>
      </c>
      <c r="I6267" s="60">
        <f>VLOOKUP(H6267,PROCV!E$33:F$44,2,0)</f>
        <v>1.2885864878819728</v>
      </c>
      <c r="J6267" s="71">
        <v>10000</v>
      </c>
      <c r="K6267" s="44">
        <f t="shared" si="97"/>
        <v>12885.864878819728</v>
      </c>
    </row>
    <row r="6268" spans="1:11" s="43" customFormat="1" ht="19.7" customHeight="1" x14ac:dyDescent="0.25">
      <c r="A6268" s="43" t="s">
        <v>198</v>
      </c>
      <c r="B6268" s="1" t="s">
        <v>293</v>
      </c>
      <c r="C6268" s="1" t="s">
        <v>238</v>
      </c>
      <c r="D6268" s="1" t="s">
        <v>237</v>
      </c>
      <c r="E6268" s="45" t="str">
        <f>VLOOKUP(C6268,PROCV!E$50:G$126,3,0)</f>
        <v>Artes Cênicas e Espetáculos</v>
      </c>
      <c r="F6268" s="1" t="s">
        <v>416</v>
      </c>
      <c r="G6268" s="1" t="s">
        <v>236</v>
      </c>
      <c r="H6268" s="1">
        <v>2013</v>
      </c>
      <c r="I6268" s="60">
        <f>VLOOKUP(H6268,PROCV!E$33:F$44,2,0)</f>
        <v>1.2885864878819728</v>
      </c>
      <c r="J6268" s="71">
        <v>66624</v>
      </c>
      <c r="K6268" s="44">
        <f t="shared" si="97"/>
        <v>85850.786168648556</v>
      </c>
    </row>
    <row r="6269" spans="1:11" s="43" customFormat="1" ht="19.7" customHeight="1" x14ac:dyDescent="0.25">
      <c r="A6269" s="43" t="s">
        <v>198</v>
      </c>
      <c r="B6269" s="1" t="s">
        <v>293</v>
      </c>
      <c r="C6269" s="1" t="s">
        <v>238</v>
      </c>
      <c r="D6269" s="1" t="s">
        <v>237</v>
      </c>
      <c r="E6269" s="45" t="str">
        <f>VLOOKUP(C6269,PROCV!E$50:G$126,3,0)</f>
        <v>Artes Cênicas e Espetáculos</v>
      </c>
      <c r="F6269" s="1" t="s">
        <v>416</v>
      </c>
      <c r="G6269" s="1" t="s">
        <v>236</v>
      </c>
      <c r="H6269" s="1">
        <v>2013</v>
      </c>
      <c r="I6269" s="60">
        <f>VLOOKUP(H6269,PROCV!E$33:F$44,2,0)</f>
        <v>1.2885864878819728</v>
      </c>
      <c r="J6269" s="71">
        <v>190250</v>
      </c>
      <c r="K6269" s="44">
        <f t="shared" si="97"/>
        <v>245153.57931954533</v>
      </c>
    </row>
    <row r="6270" spans="1:11" s="43" customFormat="1" ht="19.7" customHeight="1" x14ac:dyDescent="0.25">
      <c r="A6270" s="43" t="s">
        <v>198</v>
      </c>
      <c r="B6270" s="1" t="s">
        <v>293</v>
      </c>
      <c r="C6270" s="1" t="s">
        <v>238</v>
      </c>
      <c r="D6270" s="1" t="s">
        <v>237</v>
      </c>
      <c r="E6270" s="45" t="str">
        <f>VLOOKUP(C6270,PROCV!E$50:G$126,3,0)</f>
        <v>Artes Cênicas e Espetáculos</v>
      </c>
      <c r="F6270" s="1" t="s">
        <v>416</v>
      </c>
      <c r="G6270" s="1" t="s">
        <v>236</v>
      </c>
      <c r="H6270" s="1">
        <v>2013</v>
      </c>
      <c r="I6270" s="60">
        <f>VLOOKUP(H6270,PROCV!E$33:F$44,2,0)</f>
        <v>1.2885864878819728</v>
      </c>
      <c r="J6270" s="71">
        <v>122500</v>
      </c>
      <c r="K6270" s="44">
        <f t="shared" si="97"/>
        <v>157851.84476554167</v>
      </c>
    </row>
    <row r="6271" spans="1:11" s="43" customFormat="1" ht="19.7" customHeight="1" x14ac:dyDescent="0.25">
      <c r="A6271" s="43" t="s">
        <v>198</v>
      </c>
      <c r="B6271" s="1" t="s">
        <v>293</v>
      </c>
      <c r="C6271" s="1" t="s">
        <v>238</v>
      </c>
      <c r="D6271" s="1" t="s">
        <v>237</v>
      </c>
      <c r="E6271" s="45" t="str">
        <f>VLOOKUP(C6271,PROCV!E$50:G$126,3,0)</f>
        <v>Artes Cênicas e Espetáculos</v>
      </c>
      <c r="F6271" s="1" t="s">
        <v>416</v>
      </c>
      <c r="G6271" s="1" t="s">
        <v>236</v>
      </c>
      <c r="H6271" s="1">
        <v>2013</v>
      </c>
      <c r="I6271" s="60">
        <f>VLOOKUP(H6271,PROCV!E$33:F$44,2,0)</f>
        <v>1.2885864878819728</v>
      </c>
      <c r="J6271" s="71">
        <v>271389</v>
      </c>
      <c r="K6271" s="44">
        <f t="shared" si="97"/>
        <v>349708.19835980074</v>
      </c>
    </row>
    <row r="6272" spans="1:11" s="43" customFormat="1" ht="19.7" customHeight="1" x14ac:dyDescent="0.25">
      <c r="A6272" s="43" t="s">
        <v>198</v>
      </c>
      <c r="B6272" s="1" t="s">
        <v>293</v>
      </c>
      <c r="C6272" s="1" t="s">
        <v>238</v>
      </c>
      <c r="D6272" s="1" t="s">
        <v>237</v>
      </c>
      <c r="E6272" s="45" t="str">
        <f>VLOOKUP(C6272,PROCV!E$50:G$126,3,0)</f>
        <v>Artes Cênicas e Espetáculos</v>
      </c>
      <c r="F6272" s="1" t="s">
        <v>416</v>
      </c>
      <c r="G6272" s="1" t="s">
        <v>236</v>
      </c>
      <c r="H6272" s="1">
        <v>2013</v>
      </c>
      <c r="I6272" s="60">
        <f>VLOOKUP(H6272,PROCV!E$33:F$44,2,0)</f>
        <v>1.2885864878819728</v>
      </c>
      <c r="J6272" s="71">
        <v>170386</v>
      </c>
      <c r="K6272" s="44">
        <f t="shared" si="97"/>
        <v>219557.09732425783</v>
      </c>
    </row>
    <row r="6273" spans="1:11" s="43" customFormat="1" ht="19.7" customHeight="1" x14ac:dyDescent="0.25">
      <c r="A6273" s="43" t="s">
        <v>198</v>
      </c>
      <c r="B6273" s="1" t="s">
        <v>293</v>
      </c>
      <c r="C6273" s="1" t="s">
        <v>241</v>
      </c>
      <c r="D6273" s="1" t="s">
        <v>240</v>
      </c>
      <c r="E6273" s="45" t="str">
        <f>VLOOKUP(C6273,PROCV!E$50:G$126,3,0)</f>
        <v>Artes Cênicas e Espetáculos</v>
      </c>
      <c r="F6273" s="1" t="s">
        <v>416</v>
      </c>
      <c r="G6273" s="1" t="s">
        <v>236</v>
      </c>
      <c r="H6273" s="1">
        <v>2013</v>
      </c>
      <c r="I6273" s="60">
        <f>VLOOKUP(H6273,PROCV!E$33:F$44,2,0)</f>
        <v>1.2885864878819728</v>
      </c>
      <c r="J6273" s="71">
        <v>79776</v>
      </c>
      <c r="K6273" s="44">
        <f t="shared" si="97"/>
        <v>102798.27565727226</v>
      </c>
    </row>
    <row r="6274" spans="1:11" s="43" customFormat="1" ht="19.7" customHeight="1" x14ac:dyDescent="0.25">
      <c r="A6274" s="43" t="s">
        <v>198</v>
      </c>
      <c r="B6274" s="1" t="s">
        <v>293</v>
      </c>
      <c r="C6274" s="1" t="s">
        <v>241</v>
      </c>
      <c r="D6274" s="1" t="s">
        <v>240</v>
      </c>
      <c r="E6274" s="45" t="str">
        <f>VLOOKUP(C6274,PROCV!E$50:G$126,3,0)</f>
        <v>Artes Cênicas e Espetáculos</v>
      </c>
      <c r="F6274" s="1" t="s">
        <v>416</v>
      </c>
      <c r="G6274" s="1" t="s">
        <v>236</v>
      </c>
      <c r="H6274" s="1">
        <v>2013</v>
      </c>
      <c r="I6274" s="60">
        <f>VLOOKUP(H6274,PROCV!E$33:F$44,2,0)</f>
        <v>1.2885864878819728</v>
      </c>
      <c r="J6274" s="71">
        <v>97000</v>
      </c>
      <c r="K6274" s="44">
        <f t="shared" si="97"/>
        <v>124992.88932455136</v>
      </c>
    </row>
    <row r="6275" spans="1:11" s="43" customFormat="1" ht="19.7" customHeight="1" x14ac:dyDescent="0.25">
      <c r="A6275" s="43" t="s">
        <v>198</v>
      </c>
      <c r="B6275" s="1" t="s">
        <v>293</v>
      </c>
      <c r="C6275" s="1" t="s">
        <v>241</v>
      </c>
      <c r="D6275" s="1" t="s">
        <v>240</v>
      </c>
      <c r="E6275" s="45" t="str">
        <f>VLOOKUP(C6275,PROCV!E$50:G$126,3,0)</f>
        <v>Artes Cênicas e Espetáculos</v>
      </c>
      <c r="F6275" s="1" t="s">
        <v>416</v>
      </c>
      <c r="G6275" s="1" t="s">
        <v>236</v>
      </c>
      <c r="H6275" s="1">
        <v>2013</v>
      </c>
      <c r="I6275" s="60">
        <f>VLOOKUP(H6275,PROCV!E$33:F$44,2,0)</f>
        <v>1.2885864878819728</v>
      </c>
      <c r="J6275" s="71">
        <v>178145</v>
      </c>
      <c r="K6275" s="44">
        <f t="shared" ref="K6275:K6338" si="98">J6275*I6275</f>
        <v>229555.23988373406</v>
      </c>
    </row>
    <row r="6276" spans="1:11" s="43" customFormat="1" ht="19.7" customHeight="1" x14ac:dyDescent="0.25">
      <c r="A6276" s="43" t="s">
        <v>198</v>
      </c>
      <c r="B6276" s="1" t="s">
        <v>293</v>
      </c>
      <c r="C6276" s="1" t="s">
        <v>241</v>
      </c>
      <c r="D6276" s="1" t="s">
        <v>240</v>
      </c>
      <c r="E6276" s="45" t="str">
        <f>VLOOKUP(C6276,PROCV!E$50:G$126,3,0)</f>
        <v>Artes Cênicas e Espetáculos</v>
      </c>
      <c r="F6276" s="1" t="s">
        <v>416</v>
      </c>
      <c r="G6276" s="1" t="s">
        <v>236</v>
      </c>
      <c r="H6276" s="1">
        <v>2013</v>
      </c>
      <c r="I6276" s="60">
        <f>VLOOKUP(H6276,PROCV!E$33:F$44,2,0)</f>
        <v>1.2885864878819728</v>
      </c>
      <c r="J6276" s="71">
        <v>311449</v>
      </c>
      <c r="K6276" s="44">
        <f t="shared" si="98"/>
        <v>401328.97306435258</v>
      </c>
    </row>
    <row r="6277" spans="1:11" s="43" customFormat="1" ht="19.7" customHeight="1" x14ac:dyDescent="0.25">
      <c r="A6277" s="43" t="s">
        <v>198</v>
      </c>
      <c r="B6277" s="1" t="s">
        <v>293</v>
      </c>
      <c r="C6277" s="1" t="s">
        <v>344</v>
      </c>
      <c r="D6277" s="1" t="s">
        <v>343</v>
      </c>
      <c r="E6277" s="45" t="str">
        <f>VLOOKUP(C6277,PROCV!E$50:G$126,3,0)</f>
        <v>Artes Cênicas e Espetáculos</v>
      </c>
      <c r="F6277" s="1" t="s">
        <v>416</v>
      </c>
      <c r="G6277" s="1" t="s">
        <v>236</v>
      </c>
      <c r="H6277" s="1">
        <v>2013</v>
      </c>
      <c r="I6277" s="60">
        <f>VLOOKUP(H6277,PROCV!E$33:F$44,2,0)</f>
        <v>1.2885864878819728</v>
      </c>
      <c r="J6277" s="71">
        <v>3666</v>
      </c>
      <c r="K6277" s="44">
        <f t="shared" si="98"/>
        <v>4723.9580645753122</v>
      </c>
    </row>
    <row r="6278" spans="1:11" s="43" customFormat="1" ht="19.7" customHeight="1" x14ac:dyDescent="0.25">
      <c r="A6278" s="43" t="s">
        <v>198</v>
      </c>
      <c r="B6278" s="1" t="s">
        <v>293</v>
      </c>
      <c r="C6278" s="1" t="s">
        <v>344</v>
      </c>
      <c r="D6278" s="1" t="s">
        <v>343</v>
      </c>
      <c r="E6278" s="45" t="str">
        <f>VLOOKUP(C6278,PROCV!E$50:G$126,3,0)</f>
        <v>Artes Cênicas e Espetáculos</v>
      </c>
      <c r="F6278" s="1" t="s">
        <v>416</v>
      </c>
      <c r="G6278" s="1" t="s">
        <v>236</v>
      </c>
      <c r="H6278" s="1">
        <v>2013</v>
      </c>
      <c r="I6278" s="60">
        <f>VLOOKUP(H6278,PROCV!E$33:F$44,2,0)</f>
        <v>1.2885864878819728</v>
      </c>
      <c r="J6278" s="71">
        <v>16765</v>
      </c>
      <c r="K6278" s="44">
        <f t="shared" si="98"/>
        <v>21603.152469341276</v>
      </c>
    </row>
    <row r="6279" spans="1:11" s="43" customFormat="1" ht="19.7" customHeight="1" x14ac:dyDescent="0.25">
      <c r="A6279" s="43" t="s">
        <v>198</v>
      </c>
      <c r="B6279" s="1" t="s">
        <v>293</v>
      </c>
      <c r="C6279" s="1" t="s">
        <v>344</v>
      </c>
      <c r="D6279" s="1" t="s">
        <v>343</v>
      </c>
      <c r="E6279" s="45" t="str">
        <f>VLOOKUP(C6279,PROCV!E$50:G$126,3,0)</f>
        <v>Artes Cênicas e Espetáculos</v>
      </c>
      <c r="F6279" s="1" t="s">
        <v>416</v>
      </c>
      <c r="G6279" s="1" t="s">
        <v>236</v>
      </c>
      <c r="H6279" s="1">
        <v>2013</v>
      </c>
      <c r="I6279" s="60">
        <f>VLOOKUP(H6279,PROCV!E$33:F$44,2,0)</f>
        <v>1.2885864878819728</v>
      </c>
      <c r="J6279" s="71">
        <v>23689</v>
      </c>
      <c r="K6279" s="44">
        <f t="shared" si="98"/>
        <v>30525.325311436056</v>
      </c>
    </row>
    <row r="6280" spans="1:11" s="43" customFormat="1" ht="19.7" customHeight="1" x14ac:dyDescent="0.25">
      <c r="A6280" s="43" t="s">
        <v>198</v>
      </c>
      <c r="B6280" s="1" t="s">
        <v>293</v>
      </c>
      <c r="C6280" s="1" t="s">
        <v>301</v>
      </c>
      <c r="D6280" s="1" t="s">
        <v>300</v>
      </c>
      <c r="E6280" s="45" t="str">
        <f>VLOOKUP(C6280,PROCV!E$50:G$126,3,0)</f>
        <v>Patrimônio</v>
      </c>
      <c r="F6280" s="1" t="s">
        <v>416</v>
      </c>
      <c r="G6280" s="1" t="s">
        <v>236</v>
      </c>
      <c r="H6280" s="1">
        <v>2013</v>
      </c>
      <c r="I6280" s="60">
        <f>VLOOKUP(H6280,PROCV!E$33:F$44,2,0)</f>
        <v>1.2885864878819728</v>
      </c>
      <c r="J6280" s="71">
        <v>21916</v>
      </c>
      <c r="K6280" s="44">
        <f t="shared" si="98"/>
        <v>28240.661468421316</v>
      </c>
    </row>
    <row r="6281" spans="1:11" s="43" customFormat="1" ht="19.7" customHeight="1" x14ac:dyDescent="0.25">
      <c r="A6281" s="43" t="s">
        <v>198</v>
      </c>
      <c r="B6281" s="1" t="s">
        <v>293</v>
      </c>
      <c r="C6281" s="1" t="s">
        <v>301</v>
      </c>
      <c r="D6281" s="1" t="s">
        <v>300</v>
      </c>
      <c r="E6281" s="45" t="str">
        <f>VLOOKUP(C6281,PROCV!E$50:G$126,3,0)</f>
        <v>Patrimônio</v>
      </c>
      <c r="F6281" s="1" t="s">
        <v>416</v>
      </c>
      <c r="G6281" s="1" t="s">
        <v>236</v>
      </c>
      <c r="H6281" s="1">
        <v>2013</v>
      </c>
      <c r="I6281" s="60">
        <f>VLOOKUP(H6281,PROCV!E$33:F$44,2,0)</f>
        <v>1.2885864878819728</v>
      </c>
      <c r="J6281" s="71">
        <v>187750</v>
      </c>
      <c r="K6281" s="44">
        <f t="shared" si="98"/>
        <v>241932.11309984041</v>
      </c>
    </row>
    <row r="6282" spans="1:11" s="43" customFormat="1" ht="19.7" customHeight="1" x14ac:dyDescent="0.25">
      <c r="A6282" s="43" t="s">
        <v>198</v>
      </c>
      <c r="B6282" s="1" t="s">
        <v>293</v>
      </c>
      <c r="C6282" s="1" t="s">
        <v>301</v>
      </c>
      <c r="D6282" s="1" t="s">
        <v>300</v>
      </c>
      <c r="E6282" s="45" t="str">
        <f>VLOOKUP(C6282,PROCV!E$50:G$126,3,0)</f>
        <v>Patrimônio</v>
      </c>
      <c r="F6282" s="1" t="s">
        <v>416</v>
      </c>
      <c r="G6282" s="1" t="s">
        <v>236</v>
      </c>
      <c r="H6282" s="1">
        <v>2013</v>
      </c>
      <c r="I6282" s="60">
        <f>VLOOKUP(H6282,PROCV!E$33:F$44,2,0)</f>
        <v>1.2885864878819728</v>
      </c>
      <c r="J6282" s="71">
        <v>245040</v>
      </c>
      <c r="K6282" s="44">
        <f t="shared" si="98"/>
        <v>315755.2329905986</v>
      </c>
    </row>
    <row r="6283" spans="1:11" s="43" customFormat="1" ht="19.7" customHeight="1" x14ac:dyDescent="0.25">
      <c r="A6283" s="43" t="s">
        <v>198</v>
      </c>
      <c r="B6283" s="1" t="s">
        <v>293</v>
      </c>
      <c r="C6283" s="1" t="s">
        <v>318</v>
      </c>
      <c r="D6283" s="1" t="s">
        <v>317</v>
      </c>
      <c r="E6283" s="45" t="str">
        <f>VLOOKUP(C6283,PROCV!E$50:G$126,3,0)</f>
        <v>Patrimônio</v>
      </c>
      <c r="F6283" s="1" t="s">
        <v>416</v>
      </c>
      <c r="G6283" s="1" t="s">
        <v>236</v>
      </c>
      <c r="H6283" s="1">
        <v>2013</v>
      </c>
      <c r="I6283" s="60">
        <f>VLOOKUP(H6283,PROCV!E$33:F$44,2,0)</f>
        <v>1.2885864878819728</v>
      </c>
      <c r="J6283" s="71">
        <v>22727</v>
      </c>
      <c r="K6283" s="44">
        <f t="shared" si="98"/>
        <v>29285.705110093597</v>
      </c>
    </row>
    <row r="6284" spans="1:11" s="43" customFormat="1" ht="19.7" customHeight="1" x14ac:dyDescent="0.25">
      <c r="A6284" s="43" t="s">
        <v>198</v>
      </c>
      <c r="B6284" s="1" t="s">
        <v>293</v>
      </c>
      <c r="C6284" s="1" t="s">
        <v>318</v>
      </c>
      <c r="D6284" s="1" t="s">
        <v>317</v>
      </c>
      <c r="E6284" s="45" t="str">
        <f>VLOOKUP(C6284,PROCV!E$50:G$126,3,0)</f>
        <v>Patrimônio</v>
      </c>
      <c r="F6284" s="1" t="s">
        <v>415</v>
      </c>
      <c r="G6284" s="1" t="s">
        <v>265</v>
      </c>
      <c r="H6284" s="1">
        <v>2013</v>
      </c>
      <c r="I6284" s="60">
        <f>VLOOKUP(H6284,PROCV!E$33:F$44,2,0)</f>
        <v>1.2885864878819728</v>
      </c>
      <c r="J6284" s="71">
        <v>600000</v>
      </c>
      <c r="K6284" s="44">
        <f t="shared" si="98"/>
        <v>773151.89272918366</v>
      </c>
    </row>
    <row r="6285" spans="1:11" s="43" customFormat="1" ht="19.7" customHeight="1" x14ac:dyDescent="0.25">
      <c r="A6285" s="43" t="s">
        <v>198</v>
      </c>
      <c r="B6285" s="1" t="s">
        <v>293</v>
      </c>
      <c r="C6285" s="1" t="s">
        <v>318</v>
      </c>
      <c r="D6285" s="1" t="s">
        <v>317</v>
      </c>
      <c r="E6285" s="45" t="str">
        <f>VLOOKUP(C6285,PROCV!E$50:G$126,3,0)</f>
        <v>Patrimônio</v>
      </c>
      <c r="F6285" s="1" t="s">
        <v>416</v>
      </c>
      <c r="G6285" s="1" t="s">
        <v>236</v>
      </c>
      <c r="H6285" s="1">
        <v>2013</v>
      </c>
      <c r="I6285" s="60">
        <f>VLOOKUP(H6285,PROCV!E$33:F$44,2,0)</f>
        <v>1.2885864878819728</v>
      </c>
      <c r="J6285" s="71">
        <v>58065</v>
      </c>
      <c r="K6285" s="44">
        <f t="shared" si="98"/>
        <v>74821.774418866757</v>
      </c>
    </row>
    <row r="6286" spans="1:11" s="43" customFormat="1" ht="19.7" customHeight="1" x14ac:dyDescent="0.25">
      <c r="A6286" s="43" t="s">
        <v>198</v>
      </c>
      <c r="B6286" s="1" t="s">
        <v>293</v>
      </c>
      <c r="C6286" s="1" t="s">
        <v>358</v>
      </c>
      <c r="D6286" s="1" t="s">
        <v>357</v>
      </c>
      <c r="E6286" s="45" t="str">
        <f>VLOOKUP(C6286,PROCV!E$50:G$126,3,0)</f>
        <v>NA</v>
      </c>
      <c r="F6286" s="1" t="s">
        <v>415</v>
      </c>
      <c r="G6286" s="1" t="s">
        <v>265</v>
      </c>
      <c r="H6286" s="1">
        <v>2013</v>
      </c>
      <c r="I6286" s="60">
        <f>VLOOKUP(H6286,PROCV!E$33:F$44,2,0)</f>
        <v>1.2885864878819728</v>
      </c>
      <c r="J6286" s="71">
        <v>320266</v>
      </c>
      <c r="K6286" s="44">
        <f t="shared" si="98"/>
        <v>412690.4401280079</v>
      </c>
    </row>
    <row r="6287" spans="1:11" s="43" customFormat="1" ht="19.7" customHeight="1" x14ac:dyDescent="0.25">
      <c r="A6287" s="43" t="s">
        <v>200</v>
      </c>
      <c r="B6287" s="1" t="s">
        <v>293</v>
      </c>
      <c r="C6287" s="1" t="s">
        <v>291</v>
      </c>
      <c r="D6287" s="1" t="s">
        <v>290</v>
      </c>
      <c r="E6287" s="45" t="str">
        <f>VLOOKUP(C6287,PROCV!E$50:G$126,3,0)</f>
        <v>NA</v>
      </c>
      <c r="F6287" s="1" t="s">
        <v>416</v>
      </c>
      <c r="G6287" s="1" t="s">
        <v>236</v>
      </c>
      <c r="H6287" s="1">
        <v>2013</v>
      </c>
      <c r="I6287" s="60">
        <f>VLOOKUP(H6287,PROCV!E$33:F$44,2,0)</f>
        <v>1.2885864878819728</v>
      </c>
      <c r="J6287" s="71">
        <v>4300000</v>
      </c>
      <c r="K6287" s="44">
        <f t="shared" si="98"/>
        <v>5540921.8978924835</v>
      </c>
    </row>
    <row r="6288" spans="1:11" s="43" customFormat="1" ht="19.7" customHeight="1" x14ac:dyDescent="0.25">
      <c r="A6288" s="43" t="s">
        <v>200</v>
      </c>
      <c r="B6288" s="1" t="s">
        <v>293</v>
      </c>
      <c r="C6288" s="1" t="s">
        <v>291</v>
      </c>
      <c r="D6288" s="1" t="s">
        <v>290</v>
      </c>
      <c r="E6288" s="45" t="str">
        <f>VLOOKUP(C6288,PROCV!E$50:G$126,3,0)</f>
        <v>NA</v>
      </c>
      <c r="F6288" s="1" t="s">
        <v>416</v>
      </c>
      <c r="G6288" s="1" t="s">
        <v>236</v>
      </c>
      <c r="H6288" s="1">
        <v>2013</v>
      </c>
      <c r="I6288" s="60">
        <f>VLOOKUP(H6288,PROCV!E$33:F$44,2,0)</f>
        <v>1.2885864878819728</v>
      </c>
      <c r="J6288" s="71">
        <v>289000</v>
      </c>
      <c r="K6288" s="44">
        <f t="shared" si="98"/>
        <v>372401.49499789014</v>
      </c>
    </row>
    <row r="6289" spans="1:11" s="43" customFormat="1" ht="19.7" customHeight="1" x14ac:dyDescent="0.25">
      <c r="A6289" s="43" t="s">
        <v>200</v>
      </c>
      <c r="B6289" s="1" t="s">
        <v>293</v>
      </c>
      <c r="C6289" s="1" t="s">
        <v>291</v>
      </c>
      <c r="D6289" s="1" t="s">
        <v>290</v>
      </c>
      <c r="E6289" s="45" t="str">
        <f>VLOOKUP(C6289,PROCV!E$50:G$126,3,0)</f>
        <v>NA</v>
      </c>
      <c r="F6289" s="1" t="s">
        <v>416</v>
      </c>
      <c r="G6289" s="1" t="s">
        <v>236</v>
      </c>
      <c r="H6289" s="1">
        <v>2013</v>
      </c>
      <c r="I6289" s="60">
        <f>VLOOKUP(H6289,PROCV!E$33:F$44,2,0)</f>
        <v>1.2885864878819728</v>
      </c>
      <c r="J6289" s="71">
        <v>294000</v>
      </c>
      <c r="K6289" s="44">
        <f t="shared" si="98"/>
        <v>378844.42743730004</v>
      </c>
    </row>
    <row r="6290" spans="1:11" s="43" customFormat="1" ht="19.7" customHeight="1" x14ac:dyDescent="0.25">
      <c r="A6290" s="43" t="s">
        <v>200</v>
      </c>
      <c r="B6290" s="1" t="s">
        <v>293</v>
      </c>
      <c r="C6290" s="1" t="s">
        <v>291</v>
      </c>
      <c r="D6290" s="1" t="s">
        <v>290</v>
      </c>
      <c r="E6290" s="45" t="str">
        <f>VLOOKUP(C6290,PROCV!E$50:G$126,3,0)</f>
        <v>NA</v>
      </c>
      <c r="F6290" s="1" t="s">
        <v>416</v>
      </c>
      <c r="G6290" s="1" t="s">
        <v>236</v>
      </c>
      <c r="H6290" s="1">
        <v>2013</v>
      </c>
      <c r="I6290" s="60">
        <f>VLOOKUP(H6290,PROCV!E$33:F$44,2,0)</f>
        <v>1.2885864878819728</v>
      </c>
      <c r="J6290" s="71">
        <v>302493</v>
      </c>
      <c r="K6290" s="44">
        <f t="shared" si="98"/>
        <v>389788.39247888158</v>
      </c>
    </row>
    <row r="6291" spans="1:11" s="43" customFormat="1" ht="19.7" customHeight="1" x14ac:dyDescent="0.25">
      <c r="A6291" s="43" t="s">
        <v>200</v>
      </c>
      <c r="B6291" s="1" t="s">
        <v>293</v>
      </c>
      <c r="C6291" s="1" t="s">
        <v>291</v>
      </c>
      <c r="D6291" s="1" t="s">
        <v>290</v>
      </c>
      <c r="E6291" s="45" t="str">
        <f>VLOOKUP(C6291,PROCV!E$50:G$126,3,0)</f>
        <v>NA</v>
      </c>
      <c r="F6291" s="1" t="s">
        <v>416</v>
      </c>
      <c r="G6291" s="1" t="s">
        <v>236</v>
      </c>
      <c r="H6291" s="1">
        <v>2013</v>
      </c>
      <c r="I6291" s="60">
        <f>VLOOKUP(H6291,PROCV!E$33:F$44,2,0)</f>
        <v>1.2885864878819728</v>
      </c>
      <c r="J6291" s="71">
        <v>325824</v>
      </c>
      <c r="K6291" s="44">
        <f t="shared" si="98"/>
        <v>419852.40382765594</v>
      </c>
    </row>
    <row r="6292" spans="1:11" s="43" customFormat="1" ht="19.7" customHeight="1" x14ac:dyDescent="0.25">
      <c r="A6292" s="43" t="s">
        <v>200</v>
      </c>
      <c r="B6292" s="1" t="s">
        <v>293</v>
      </c>
      <c r="C6292" s="1" t="s">
        <v>289</v>
      </c>
      <c r="D6292" s="1" t="s">
        <v>288</v>
      </c>
      <c r="E6292" s="45" t="str">
        <f>VLOOKUP(C6292,PROCV!E$50:G$126,3,0)</f>
        <v>Editorial</v>
      </c>
      <c r="F6292" s="1" t="s">
        <v>416</v>
      </c>
      <c r="G6292" s="1" t="s">
        <v>236</v>
      </c>
      <c r="H6292" s="1">
        <v>2013</v>
      </c>
      <c r="I6292" s="60">
        <f>VLOOKUP(H6292,PROCV!E$33:F$44,2,0)</f>
        <v>1.2885864878819728</v>
      </c>
      <c r="J6292" s="71">
        <v>41327</v>
      </c>
      <c r="K6292" s="44">
        <f t="shared" si="98"/>
        <v>53253.413784698292</v>
      </c>
    </row>
    <row r="6293" spans="1:11" s="43" customFormat="1" ht="19.7" customHeight="1" x14ac:dyDescent="0.25">
      <c r="A6293" s="43" t="s">
        <v>200</v>
      </c>
      <c r="B6293" s="1" t="s">
        <v>293</v>
      </c>
      <c r="C6293" s="1" t="s">
        <v>289</v>
      </c>
      <c r="D6293" s="1" t="s">
        <v>288</v>
      </c>
      <c r="E6293" s="45" t="str">
        <f>VLOOKUP(C6293,PROCV!E$50:G$126,3,0)</f>
        <v>Editorial</v>
      </c>
      <c r="F6293" s="1" t="s">
        <v>416</v>
      </c>
      <c r="G6293" s="1" t="s">
        <v>236</v>
      </c>
      <c r="H6293" s="1">
        <v>2013</v>
      </c>
      <c r="I6293" s="60">
        <f>VLOOKUP(H6293,PROCV!E$33:F$44,2,0)</f>
        <v>1.2885864878819728</v>
      </c>
      <c r="J6293" s="71">
        <v>204666</v>
      </c>
      <c r="K6293" s="44">
        <f t="shared" si="98"/>
        <v>263729.84212885186</v>
      </c>
    </row>
    <row r="6294" spans="1:11" s="43" customFormat="1" ht="19.7" customHeight="1" x14ac:dyDescent="0.25">
      <c r="A6294" s="43" t="s">
        <v>200</v>
      </c>
      <c r="B6294" s="1" t="s">
        <v>293</v>
      </c>
      <c r="C6294" s="1" t="s">
        <v>289</v>
      </c>
      <c r="D6294" s="1" t="s">
        <v>288</v>
      </c>
      <c r="E6294" s="45" t="str">
        <f>VLOOKUP(C6294,PROCV!E$50:G$126,3,0)</f>
        <v>Editorial</v>
      </c>
      <c r="F6294" s="1" t="s">
        <v>416</v>
      </c>
      <c r="G6294" s="1" t="s">
        <v>236</v>
      </c>
      <c r="H6294" s="1">
        <v>2013</v>
      </c>
      <c r="I6294" s="60">
        <f>VLOOKUP(H6294,PROCV!E$33:F$44,2,0)</f>
        <v>1.2885864878819728</v>
      </c>
      <c r="J6294" s="71">
        <v>94117</v>
      </c>
      <c r="K6294" s="44">
        <f t="shared" si="98"/>
        <v>121277.89447998763</v>
      </c>
    </row>
    <row r="6295" spans="1:11" s="43" customFormat="1" ht="19.7" customHeight="1" x14ac:dyDescent="0.25">
      <c r="A6295" s="43" t="s">
        <v>200</v>
      </c>
      <c r="B6295" s="1" t="s">
        <v>293</v>
      </c>
      <c r="C6295" s="1" t="s">
        <v>299</v>
      </c>
      <c r="D6295" s="1" t="s">
        <v>298</v>
      </c>
      <c r="E6295" s="45" t="str">
        <f>VLOOKUP(C6295,PROCV!E$50:G$126,3,0)</f>
        <v>NA</v>
      </c>
      <c r="F6295" s="1" t="s">
        <v>416</v>
      </c>
      <c r="G6295" s="1" t="s">
        <v>236</v>
      </c>
      <c r="H6295" s="1">
        <v>2013</v>
      </c>
      <c r="I6295" s="60">
        <f>VLOOKUP(H6295,PROCV!E$33:F$44,2,0)</f>
        <v>1.2885864878819728</v>
      </c>
      <c r="J6295" s="71">
        <v>36616</v>
      </c>
      <c r="K6295" s="44">
        <f t="shared" si="98"/>
        <v>47182.882840286315</v>
      </c>
    </row>
    <row r="6296" spans="1:11" s="43" customFormat="1" ht="19.7" customHeight="1" x14ac:dyDescent="0.25">
      <c r="A6296" s="43" t="s">
        <v>200</v>
      </c>
      <c r="B6296" s="1" t="s">
        <v>293</v>
      </c>
      <c r="C6296" s="1" t="s">
        <v>299</v>
      </c>
      <c r="D6296" s="1" t="s">
        <v>298</v>
      </c>
      <c r="E6296" s="45" t="str">
        <f>VLOOKUP(C6296,PROCV!E$50:G$126,3,0)</f>
        <v>NA</v>
      </c>
      <c r="F6296" s="1" t="s">
        <v>416</v>
      </c>
      <c r="G6296" s="1" t="s">
        <v>236</v>
      </c>
      <c r="H6296" s="1">
        <v>2013</v>
      </c>
      <c r="I6296" s="60">
        <f>VLOOKUP(H6296,PROCV!E$33:F$44,2,0)</f>
        <v>1.2885864878819728</v>
      </c>
      <c r="J6296" s="71">
        <v>106000</v>
      </c>
      <c r="K6296" s="44">
        <f t="shared" si="98"/>
        <v>136590.16771548911</v>
      </c>
    </row>
    <row r="6297" spans="1:11" s="43" customFormat="1" ht="19.7" customHeight="1" x14ac:dyDescent="0.25">
      <c r="A6297" s="43" t="s">
        <v>200</v>
      </c>
      <c r="B6297" s="1" t="s">
        <v>293</v>
      </c>
      <c r="C6297" s="1" t="s">
        <v>299</v>
      </c>
      <c r="D6297" s="1" t="s">
        <v>298</v>
      </c>
      <c r="E6297" s="45" t="str">
        <f>VLOOKUP(C6297,PROCV!E$50:G$126,3,0)</f>
        <v>NA</v>
      </c>
      <c r="F6297" s="1" t="s">
        <v>416</v>
      </c>
      <c r="G6297" s="1" t="s">
        <v>236</v>
      </c>
      <c r="H6297" s="1">
        <v>2013</v>
      </c>
      <c r="I6297" s="60">
        <f>VLOOKUP(H6297,PROCV!E$33:F$44,2,0)</f>
        <v>1.2885864878819728</v>
      </c>
      <c r="J6297" s="71">
        <v>76672</v>
      </c>
      <c r="K6297" s="44">
        <f t="shared" si="98"/>
        <v>98798.503198886625</v>
      </c>
    </row>
    <row r="6298" spans="1:11" s="43" customFormat="1" ht="19.7" customHeight="1" x14ac:dyDescent="0.25">
      <c r="A6298" s="43" t="s">
        <v>200</v>
      </c>
      <c r="B6298" s="1" t="s">
        <v>293</v>
      </c>
      <c r="C6298" s="1" t="s">
        <v>287</v>
      </c>
      <c r="D6298" s="1" t="s">
        <v>286</v>
      </c>
      <c r="E6298" s="45" t="str">
        <f>VLOOKUP(C6298,PROCV!E$50:G$126,3,0)</f>
        <v>Música</v>
      </c>
      <c r="F6298" s="1" t="s">
        <v>416</v>
      </c>
      <c r="G6298" s="1" t="s">
        <v>236</v>
      </c>
      <c r="H6298" s="1">
        <v>2013</v>
      </c>
      <c r="I6298" s="60">
        <f>VLOOKUP(H6298,PROCV!E$33:F$44,2,0)</f>
        <v>1.2885864878819728</v>
      </c>
      <c r="J6298" s="71">
        <v>31804</v>
      </c>
      <c r="K6298" s="44">
        <f t="shared" si="98"/>
        <v>40982.204660598261</v>
      </c>
    </row>
    <row r="6299" spans="1:11" s="43" customFormat="1" ht="19.7" customHeight="1" x14ac:dyDescent="0.25">
      <c r="A6299" s="43" t="s">
        <v>200</v>
      </c>
      <c r="B6299" s="1" t="s">
        <v>293</v>
      </c>
      <c r="C6299" s="1" t="s">
        <v>287</v>
      </c>
      <c r="D6299" s="1" t="s">
        <v>286</v>
      </c>
      <c r="E6299" s="45" t="str">
        <f>VLOOKUP(C6299,PROCV!E$50:G$126,3,0)</f>
        <v>Música</v>
      </c>
      <c r="F6299" s="1" t="s">
        <v>416</v>
      </c>
      <c r="G6299" s="1" t="s">
        <v>236</v>
      </c>
      <c r="H6299" s="1">
        <v>2013</v>
      </c>
      <c r="I6299" s="60">
        <f>VLOOKUP(H6299,PROCV!E$33:F$44,2,0)</f>
        <v>1.2885864878819728</v>
      </c>
      <c r="J6299" s="71">
        <v>85004</v>
      </c>
      <c r="K6299" s="44">
        <f t="shared" si="98"/>
        <v>109535.00581591921</v>
      </c>
    </row>
    <row r="6300" spans="1:11" s="43" customFormat="1" ht="19.7" customHeight="1" x14ac:dyDescent="0.25">
      <c r="A6300" s="43" t="s">
        <v>200</v>
      </c>
      <c r="B6300" s="1" t="s">
        <v>293</v>
      </c>
      <c r="C6300" s="1" t="s">
        <v>285</v>
      </c>
      <c r="D6300" s="1" t="s">
        <v>284</v>
      </c>
      <c r="E6300" s="45" t="str">
        <f>VLOOKUP(C6300,PROCV!E$50:G$126,3,0)</f>
        <v>Editorial</v>
      </c>
      <c r="F6300" s="1" t="s">
        <v>416</v>
      </c>
      <c r="G6300" s="1" t="s">
        <v>236</v>
      </c>
      <c r="H6300" s="1">
        <v>2013</v>
      </c>
      <c r="I6300" s="60">
        <f>VLOOKUP(H6300,PROCV!E$33:F$44,2,0)</f>
        <v>1.2885864878819728</v>
      </c>
      <c r="J6300" s="71">
        <v>390336</v>
      </c>
      <c r="K6300" s="44">
        <f t="shared" si="98"/>
        <v>502981.69533389772</v>
      </c>
    </row>
    <row r="6301" spans="1:11" s="43" customFormat="1" ht="19.7" customHeight="1" x14ac:dyDescent="0.25">
      <c r="A6301" s="43" t="s">
        <v>200</v>
      </c>
      <c r="B6301" s="1" t="s">
        <v>293</v>
      </c>
      <c r="C6301" s="1" t="s">
        <v>285</v>
      </c>
      <c r="D6301" s="1" t="s">
        <v>284</v>
      </c>
      <c r="E6301" s="45" t="str">
        <f>VLOOKUP(C6301,PROCV!E$50:G$126,3,0)</f>
        <v>Editorial</v>
      </c>
      <c r="F6301" s="1" t="s">
        <v>416</v>
      </c>
      <c r="G6301" s="1" t="s">
        <v>236</v>
      </c>
      <c r="H6301" s="1">
        <v>2013</v>
      </c>
      <c r="I6301" s="60">
        <f>VLOOKUP(H6301,PROCV!E$33:F$44,2,0)</f>
        <v>1.2885864878819728</v>
      </c>
      <c r="J6301" s="71">
        <v>171579</v>
      </c>
      <c r="K6301" s="44">
        <f t="shared" si="98"/>
        <v>221094.38100430102</v>
      </c>
    </row>
    <row r="6302" spans="1:11" s="43" customFormat="1" ht="19.7" customHeight="1" x14ac:dyDescent="0.25">
      <c r="A6302" s="43" t="s">
        <v>200</v>
      </c>
      <c r="B6302" s="1" t="s">
        <v>293</v>
      </c>
      <c r="C6302" s="1" t="s">
        <v>285</v>
      </c>
      <c r="D6302" s="1" t="s">
        <v>284</v>
      </c>
      <c r="E6302" s="45" t="str">
        <f>VLOOKUP(C6302,PROCV!E$50:G$126,3,0)</f>
        <v>Editorial</v>
      </c>
      <c r="F6302" s="1" t="s">
        <v>416</v>
      </c>
      <c r="G6302" s="1" t="s">
        <v>236</v>
      </c>
      <c r="H6302" s="1">
        <v>2013</v>
      </c>
      <c r="I6302" s="60">
        <f>VLOOKUP(H6302,PROCV!E$33:F$44,2,0)</f>
        <v>1.2885864878819728</v>
      </c>
      <c r="J6302" s="71">
        <v>520448</v>
      </c>
      <c r="K6302" s="44">
        <f t="shared" si="98"/>
        <v>670642.260445197</v>
      </c>
    </row>
    <row r="6303" spans="1:11" s="43" customFormat="1" ht="19.7" customHeight="1" x14ac:dyDescent="0.25">
      <c r="A6303" s="43" t="s">
        <v>200</v>
      </c>
      <c r="B6303" s="1" t="s">
        <v>293</v>
      </c>
      <c r="C6303" s="1" t="s">
        <v>285</v>
      </c>
      <c r="D6303" s="1" t="s">
        <v>284</v>
      </c>
      <c r="E6303" s="45" t="str">
        <f>VLOOKUP(C6303,PROCV!E$50:G$126,3,0)</f>
        <v>Editorial</v>
      </c>
      <c r="F6303" s="1" t="s">
        <v>416</v>
      </c>
      <c r="G6303" s="1" t="s">
        <v>236</v>
      </c>
      <c r="H6303" s="1">
        <v>2013</v>
      </c>
      <c r="I6303" s="60">
        <f>VLOOKUP(H6303,PROCV!E$33:F$44,2,0)</f>
        <v>1.2885864878819728</v>
      </c>
      <c r="J6303" s="71">
        <v>152980</v>
      </c>
      <c r="K6303" s="44">
        <f t="shared" si="98"/>
        <v>197127.96091618421</v>
      </c>
    </row>
    <row r="6304" spans="1:11" s="43" customFormat="1" ht="19.7" customHeight="1" x14ac:dyDescent="0.25">
      <c r="A6304" s="43" t="s">
        <v>200</v>
      </c>
      <c r="B6304" s="1" t="s">
        <v>293</v>
      </c>
      <c r="C6304" s="1" t="s">
        <v>285</v>
      </c>
      <c r="D6304" s="1" t="s">
        <v>284</v>
      </c>
      <c r="E6304" s="45" t="str">
        <f>VLOOKUP(C6304,PROCV!E$50:G$126,3,0)</f>
        <v>Editorial</v>
      </c>
      <c r="F6304" s="1" t="s">
        <v>416</v>
      </c>
      <c r="G6304" s="1" t="s">
        <v>236</v>
      </c>
      <c r="H6304" s="1">
        <v>2013</v>
      </c>
      <c r="I6304" s="60">
        <f>VLOOKUP(H6304,PROCV!E$33:F$44,2,0)</f>
        <v>1.2885864878819728</v>
      </c>
      <c r="J6304" s="71">
        <v>135836</v>
      </c>
      <c r="K6304" s="44">
        <f t="shared" si="98"/>
        <v>175036.43416793566</v>
      </c>
    </row>
    <row r="6305" spans="1:11" s="43" customFormat="1" ht="19.7" customHeight="1" x14ac:dyDescent="0.25">
      <c r="A6305" s="43" t="s">
        <v>200</v>
      </c>
      <c r="B6305" s="1" t="s">
        <v>293</v>
      </c>
      <c r="C6305" s="1" t="s">
        <v>285</v>
      </c>
      <c r="D6305" s="1" t="s">
        <v>284</v>
      </c>
      <c r="E6305" s="45" t="str">
        <f>VLOOKUP(C6305,PROCV!E$50:G$126,3,0)</f>
        <v>Editorial</v>
      </c>
      <c r="F6305" s="1" t="s">
        <v>416</v>
      </c>
      <c r="G6305" s="1" t="s">
        <v>236</v>
      </c>
      <c r="H6305" s="1">
        <v>2013</v>
      </c>
      <c r="I6305" s="60">
        <f>VLOOKUP(H6305,PROCV!E$33:F$44,2,0)</f>
        <v>1.2885864878819728</v>
      </c>
      <c r="J6305" s="71">
        <v>288027</v>
      </c>
      <c r="K6305" s="44">
        <f t="shared" si="98"/>
        <v>371147.70034518099</v>
      </c>
    </row>
    <row r="6306" spans="1:11" s="43" customFormat="1" ht="19.7" customHeight="1" x14ac:dyDescent="0.25">
      <c r="A6306" s="43" t="s">
        <v>200</v>
      </c>
      <c r="B6306" s="1" t="s">
        <v>293</v>
      </c>
      <c r="C6306" s="1" t="s">
        <v>283</v>
      </c>
      <c r="D6306" s="1" t="s">
        <v>282</v>
      </c>
      <c r="E6306" s="45" t="str">
        <f>VLOOKUP(C6306,PROCV!E$50:G$126,3,0)</f>
        <v>Editorial</v>
      </c>
      <c r="F6306" s="1" t="s">
        <v>416</v>
      </c>
      <c r="G6306" s="1" t="s">
        <v>236</v>
      </c>
      <c r="H6306" s="1">
        <v>2013</v>
      </c>
      <c r="I6306" s="60">
        <f>VLOOKUP(H6306,PROCV!E$33:F$44,2,0)</f>
        <v>1.2885864878819728</v>
      </c>
      <c r="J6306" s="71">
        <v>58873</v>
      </c>
      <c r="K6306" s="44">
        <f t="shared" si="98"/>
        <v>75862.952301075391</v>
      </c>
    </row>
    <row r="6307" spans="1:11" s="43" customFormat="1" ht="19.7" customHeight="1" x14ac:dyDescent="0.25">
      <c r="A6307" s="43" t="s">
        <v>200</v>
      </c>
      <c r="B6307" s="1" t="s">
        <v>293</v>
      </c>
      <c r="C6307" s="1" t="s">
        <v>283</v>
      </c>
      <c r="D6307" s="1" t="s">
        <v>282</v>
      </c>
      <c r="E6307" s="45" t="str">
        <f>VLOOKUP(C6307,PROCV!E$50:G$126,3,0)</f>
        <v>Editorial</v>
      </c>
      <c r="F6307" s="1" t="s">
        <v>416</v>
      </c>
      <c r="G6307" s="1" t="s">
        <v>236</v>
      </c>
      <c r="H6307" s="1">
        <v>2013</v>
      </c>
      <c r="I6307" s="60">
        <f>VLOOKUP(H6307,PROCV!E$33:F$44,2,0)</f>
        <v>1.2885864878819728</v>
      </c>
      <c r="J6307" s="71">
        <v>84653</v>
      </c>
      <c r="K6307" s="44">
        <f t="shared" si="98"/>
        <v>109082.71195867265</v>
      </c>
    </row>
    <row r="6308" spans="1:11" s="43" customFormat="1" ht="19.7" customHeight="1" x14ac:dyDescent="0.25">
      <c r="A6308" s="43" t="s">
        <v>200</v>
      </c>
      <c r="B6308" s="1" t="s">
        <v>293</v>
      </c>
      <c r="C6308" s="1" t="s">
        <v>283</v>
      </c>
      <c r="D6308" s="1" t="s">
        <v>282</v>
      </c>
      <c r="E6308" s="45" t="str">
        <f>VLOOKUP(C6308,PROCV!E$50:G$126,3,0)</f>
        <v>Editorial</v>
      </c>
      <c r="F6308" s="1" t="s">
        <v>416</v>
      </c>
      <c r="G6308" s="1" t="s">
        <v>236</v>
      </c>
      <c r="H6308" s="1">
        <v>2013</v>
      </c>
      <c r="I6308" s="60">
        <f>VLOOKUP(H6308,PROCV!E$33:F$44,2,0)</f>
        <v>1.2885864878819728</v>
      </c>
      <c r="J6308" s="71">
        <v>104169</v>
      </c>
      <c r="K6308" s="44">
        <f t="shared" si="98"/>
        <v>134230.76585617723</v>
      </c>
    </row>
    <row r="6309" spans="1:11" s="43" customFormat="1" ht="19.7" customHeight="1" x14ac:dyDescent="0.25">
      <c r="A6309" s="43" t="s">
        <v>200</v>
      </c>
      <c r="B6309" s="1" t="s">
        <v>293</v>
      </c>
      <c r="C6309" s="1" t="s">
        <v>281</v>
      </c>
      <c r="D6309" s="1" t="s">
        <v>280</v>
      </c>
      <c r="E6309" s="45" t="str">
        <f>VLOOKUP(C6309,PROCV!E$50:G$126,3,0)</f>
        <v>Música</v>
      </c>
      <c r="F6309" s="1" t="s">
        <v>416</v>
      </c>
      <c r="G6309" s="1" t="s">
        <v>236</v>
      </c>
      <c r="H6309" s="1">
        <v>2013</v>
      </c>
      <c r="I6309" s="60">
        <f>VLOOKUP(H6309,PROCV!E$33:F$44,2,0)</f>
        <v>1.2885864878819728</v>
      </c>
      <c r="J6309" s="71">
        <v>30703</v>
      </c>
      <c r="K6309" s="44">
        <f t="shared" si="98"/>
        <v>39563.470937440208</v>
      </c>
    </row>
    <row r="6310" spans="1:11" s="43" customFormat="1" ht="19.7" customHeight="1" x14ac:dyDescent="0.25">
      <c r="A6310" s="43" t="s">
        <v>200</v>
      </c>
      <c r="B6310" s="1" t="s">
        <v>293</v>
      </c>
      <c r="C6310" s="1" t="s">
        <v>281</v>
      </c>
      <c r="D6310" s="1" t="s">
        <v>280</v>
      </c>
      <c r="E6310" s="45" t="str">
        <f>VLOOKUP(C6310,PROCV!E$50:G$126,3,0)</f>
        <v>Música</v>
      </c>
      <c r="F6310" s="1" t="s">
        <v>416</v>
      </c>
      <c r="G6310" s="1" t="s">
        <v>236</v>
      </c>
      <c r="H6310" s="1">
        <v>2013</v>
      </c>
      <c r="I6310" s="60">
        <f>VLOOKUP(H6310,PROCV!E$33:F$44,2,0)</f>
        <v>1.2885864878819728</v>
      </c>
      <c r="J6310" s="71">
        <v>41832</v>
      </c>
      <c r="K6310" s="44">
        <f t="shared" si="98"/>
        <v>53904.149961078685</v>
      </c>
    </row>
    <row r="6311" spans="1:11" s="43" customFormat="1" ht="19.7" customHeight="1" x14ac:dyDescent="0.25">
      <c r="A6311" s="43" t="s">
        <v>200</v>
      </c>
      <c r="B6311" s="1" t="s">
        <v>293</v>
      </c>
      <c r="C6311" s="1" t="s">
        <v>279</v>
      </c>
      <c r="D6311" s="1" t="s">
        <v>278</v>
      </c>
      <c r="E6311" s="45" t="str">
        <f>VLOOKUP(C6311,PROCV!E$50:G$126,3,0)</f>
        <v>Editorial</v>
      </c>
      <c r="F6311" s="1" t="s">
        <v>416</v>
      </c>
      <c r="G6311" s="1" t="s">
        <v>236</v>
      </c>
      <c r="H6311" s="1">
        <v>2013</v>
      </c>
      <c r="I6311" s="60">
        <f>VLOOKUP(H6311,PROCV!E$33:F$44,2,0)</f>
        <v>1.2885864878819728</v>
      </c>
      <c r="J6311" s="71">
        <v>20941</v>
      </c>
      <c r="K6311" s="44">
        <f t="shared" si="98"/>
        <v>26984.289642736392</v>
      </c>
    </row>
    <row r="6312" spans="1:11" s="43" customFormat="1" ht="19.7" customHeight="1" x14ac:dyDescent="0.25">
      <c r="A6312" s="43" t="s">
        <v>200</v>
      </c>
      <c r="B6312" s="1" t="s">
        <v>293</v>
      </c>
      <c r="C6312" s="1" t="s">
        <v>279</v>
      </c>
      <c r="D6312" s="1" t="s">
        <v>278</v>
      </c>
      <c r="E6312" s="45" t="str">
        <f>VLOOKUP(C6312,PROCV!E$50:G$126,3,0)</f>
        <v>Editorial</v>
      </c>
      <c r="F6312" s="1" t="s">
        <v>416</v>
      </c>
      <c r="G6312" s="1" t="s">
        <v>236</v>
      </c>
      <c r="H6312" s="1">
        <v>2013</v>
      </c>
      <c r="I6312" s="60">
        <f>VLOOKUP(H6312,PROCV!E$33:F$44,2,0)</f>
        <v>1.2885864878819728</v>
      </c>
      <c r="J6312" s="71">
        <v>12201</v>
      </c>
      <c r="K6312" s="44">
        <f t="shared" si="98"/>
        <v>15722.04373864795</v>
      </c>
    </row>
    <row r="6313" spans="1:11" s="43" customFormat="1" ht="19.7" customHeight="1" x14ac:dyDescent="0.25">
      <c r="A6313" s="43" t="s">
        <v>200</v>
      </c>
      <c r="B6313" s="1" t="s">
        <v>293</v>
      </c>
      <c r="C6313" s="1" t="s">
        <v>277</v>
      </c>
      <c r="D6313" s="1" t="s">
        <v>276</v>
      </c>
      <c r="E6313" s="45" t="str">
        <f>VLOOKUP(C6313,PROCV!E$50:G$126,3,0)</f>
        <v>Editorial</v>
      </c>
      <c r="F6313" s="1" t="s">
        <v>416</v>
      </c>
      <c r="G6313" s="1" t="s">
        <v>236</v>
      </c>
      <c r="H6313" s="1">
        <v>2013</v>
      </c>
      <c r="I6313" s="60">
        <f>VLOOKUP(H6313,PROCV!E$33:F$44,2,0)</f>
        <v>1.2885864878819728</v>
      </c>
      <c r="J6313" s="71">
        <v>286171</v>
      </c>
      <c r="K6313" s="44">
        <f t="shared" si="98"/>
        <v>368756.08382367203</v>
      </c>
    </row>
    <row r="6314" spans="1:11" s="43" customFormat="1" ht="19.7" customHeight="1" x14ac:dyDescent="0.25">
      <c r="A6314" s="43" t="s">
        <v>200</v>
      </c>
      <c r="B6314" s="1" t="s">
        <v>293</v>
      </c>
      <c r="C6314" s="1" t="s">
        <v>277</v>
      </c>
      <c r="D6314" s="1" t="s">
        <v>276</v>
      </c>
      <c r="E6314" s="45" t="str">
        <f>VLOOKUP(C6314,PROCV!E$50:G$126,3,0)</f>
        <v>Editorial</v>
      </c>
      <c r="F6314" s="1" t="s">
        <v>416</v>
      </c>
      <c r="G6314" s="1" t="s">
        <v>236</v>
      </c>
      <c r="H6314" s="1">
        <v>2013</v>
      </c>
      <c r="I6314" s="60">
        <f>VLOOKUP(H6314,PROCV!E$33:F$44,2,0)</f>
        <v>1.2885864878819728</v>
      </c>
      <c r="J6314" s="71">
        <v>91026</v>
      </c>
      <c r="K6314" s="44">
        <f t="shared" si="98"/>
        <v>117294.87364594446</v>
      </c>
    </row>
    <row r="6315" spans="1:11" s="43" customFormat="1" ht="19.7" customHeight="1" x14ac:dyDescent="0.25">
      <c r="A6315" s="43" t="s">
        <v>200</v>
      </c>
      <c r="B6315" s="1" t="s">
        <v>293</v>
      </c>
      <c r="C6315" s="1" t="s">
        <v>275</v>
      </c>
      <c r="D6315" s="1" t="s">
        <v>274</v>
      </c>
      <c r="E6315" s="45" t="str">
        <f>VLOOKUP(C6315,PROCV!E$50:G$126,3,0)</f>
        <v>Editorial</v>
      </c>
      <c r="F6315" s="1" t="s">
        <v>416</v>
      </c>
      <c r="G6315" s="1" t="s">
        <v>236</v>
      </c>
      <c r="H6315" s="1">
        <v>2013</v>
      </c>
      <c r="I6315" s="60">
        <f>VLOOKUP(H6315,PROCV!E$33:F$44,2,0)</f>
        <v>1.2885864878819728</v>
      </c>
      <c r="J6315" s="71">
        <v>72066</v>
      </c>
      <c r="K6315" s="44">
        <f t="shared" si="98"/>
        <v>92863.273835702261</v>
      </c>
    </row>
    <row r="6316" spans="1:11" s="43" customFormat="1" ht="19.7" customHeight="1" x14ac:dyDescent="0.25">
      <c r="A6316" s="43" t="s">
        <v>200</v>
      </c>
      <c r="B6316" s="1" t="s">
        <v>293</v>
      </c>
      <c r="C6316" s="1" t="s">
        <v>275</v>
      </c>
      <c r="D6316" s="1" t="s">
        <v>274</v>
      </c>
      <c r="E6316" s="45" t="str">
        <f>VLOOKUP(C6316,PROCV!E$50:G$126,3,0)</f>
        <v>Editorial</v>
      </c>
      <c r="F6316" s="1" t="s">
        <v>416</v>
      </c>
      <c r="G6316" s="1" t="s">
        <v>236</v>
      </c>
      <c r="H6316" s="1">
        <v>2013</v>
      </c>
      <c r="I6316" s="60">
        <f>VLOOKUP(H6316,PROCV!E$33:F$44,2,0)</f>
        <v>1.2885864878819728</v>
      </c>
      <c r="J6316" s="71">
        <v>11297</v>
      </c>
      <c r="K6316" s="44">
        <f t="shared" si="98"/>
        <v>14557.161553602647</v>
      </c>
    </row>
    <row r="6317" spans="1:11" s="43" customFormat="1" ht="19.7" customHeight="1" x14ac:dyDescent="0.25">
      <c r="A6317" s="43" t="s">
        <v>200</v>
      </c>
      <c r="B6317" s="1" t="s">
        <v>293</v>
      </c>
      <c r="C6317" s="1" t="s">
        <v>307</v>
      </c>
      <c r="D6317" s="1" t="s">
        <v>306</v>
      </c>
      <c r="E6317" s="45" t="str">
        <f>VLOOKUP(C6317,PROCV!E$50:G$126,3,0)</f>
        <v>NA</v>
      </c>
      <c r="F6317" s="1" t="s">
        <v>416</v>
      </c>
      <c r="G6317" s="1" t="s">
        <v>236</v>
      </c>
      <c r="H6317" s="1">
        <v>2013</v>
      </c>
      <c r="I6317" s="60">
        <f>VLOOKUP(H6317,PROCV!E$33:F$44,2,0)</f>
        <v>1.2885864878819728</v>
      </c>
      <c r="J6317" s="71">
        <v>7766</v>
      </c>
      <c r="K6317" s="44">
        <f t="shared" si="98"/>
        <v>10007.162664891401</v>
      </c>
    </row>
    <row r="6318" spans="1:11" s="43" customFormat="1" ht="19.7" customHeight="1" x14ac:dyDescent="0.25">
      <c r="A6318" s="43" t="s">
        <v>200</v>
      </c>
      <c r="B6318" s="1" t="s">
        <v>293</v>
      </c>
      <c r="C6318" s="1" t="s">
        <v>273</v>
      </c>
      <c r="D6318" s="1" t="s">
        <v>272</v>
      </c>
      <c r="E6318" s="45" t="str">
        <f>VLOOKUP(C6318,PROCV!E$50:G$126,3,0)</f>
        <v>Editorial</v>
      </c>
      <c r="F6318" s="1" t="s">
        <v>416</v>
      </c>
      <c r="G6318" s="1" t="s">
        <v>236</v>
      </c>
      <c r="H6318" s="1">
        <v>2013</v>
      </c>
      <c r="I6318" s="60">
        <f>VLOOKUP(H6318,PROCV!E$33:F$44,2,0)</f>
        <v>1.2885864878819728</v>
      </c>
      <c r="J6318" s="71">
        <v>540585</v>
      </c>
      <c r="K6318" s="44">
        <f t="shared" si="98"/>
        <v>696590.52655167633</v>
      </c>
    </row>
    <row r="6319" spans="1:11" s="43" customFormat="1" ht="19.7" customHeight="1" x14ac:dyDescent="0.25">
      <c r="A6319" s="43" t="s">
        <v>200</v>
      </c>
      <c r="B6319" s="1" t="s">
        <v>293</v>
      </c>
      <c r="C6319" s="1" t="s">
        <v>273</v>
      </c>
      <c r="D6319" s="1" t="s">
        <v>272</v>
      </c>
      <c r="E6319" s="45" t="str">
        <f>VLOOKUP(C6319,PROCV!E$50:G$126,3,0)</f>
        <v>Editorial</v>
      </c>
      <c r="F6319" s="1" t="s">
        <v>416</v>
      </c>
      <c r="G6319" s="1" t="s">
        <v>236</v>
      </c>
      <c r="H6319" s="1">
        <v>2013</v>
      </c>
      <c r="I6319" s="60">
        <f>VLOOKUP(H6319,PROCV!E$33:F$44,2,0)</f>
        <v>1.2885864878819728</v>
      </c>
      <c r="J6319" s="71">
        <v>258231</v>
      </c>
      <c r="K6319" s="44">
        <f t="shared" si="98"/>
        <v>332752.97735224973</v>
      </c>
    </row>
    <row r="6320" spans="1:11" s="43" customFormat="1" ht="19.7" customHeight="1" x14ac:dyDescent="0.25">
      <c r="A6320" s="43" t="s">
        <v>200</v>
      </c>
      <c r="B6320" s="1" t="s">
        <v>293</v>
      </c>
      <c r="C6320" s="1" t="s">
        <v>271</v>
      </c>
      <c r="D6320" s="1" t="s">
        <v>270</v>
      </c>
      <c r="E6320" s="45" t="str">
        <f>VLOOKUP(C6320,PROCV!E$50:G$126,3,0)</f>
        <v>Editorial</v>
      </c>
      <c r="F6320" s="1" t="s">
        <v>416</v>
      </c>
      <c r="G6320" s="1" t="s">
        <v>236</v>
      </c>
      <c r="H6320" s="1">
        <v>2013</v>
      </c>
      <c r="I6320" s="60">
        <f>VLOOKUP(H6320,PROCV!E$33:F$44,2,0)</f>
        <v>1.2885864878819728</v>
      </c>
      <c r="J6320" s="71">
        <v>40814</v>
      </c>
      <c r="K6320" s="44">
        <f t="shared" si="98"/>
        <v>52592.368916414838</v>
      </c>
    </row>
    <row r="6321" spans="1:11" s="43" customFormat="1" ht="19.7" customHeight="1" x14ac:dyDescent="0.25">
      <c r="A6321" s="43" t="s">
        <v>200</v>
      </c>
      <c r="B6321" s="1" t="s">
        <v>293</v>
      </c>
      <c r="C6321" s="1" t="s">
        <v>271</v>
      </c>
      <c r="D6321" s="1" t="s">
        <v>270</v>
      </c>
      <c r="E6321" s="45" t="str">
        <f>VLOOKUP(C6321,PROCV!E$50:G$126,3,0)</f>
        <v>Editorial</v>
      </c>
      <c r="F6321" s="1" t="s">
        <v>416</v>
      </c>
      <c r="G6321" s="1" t="s">
        <v>236</v>
      </c>
      <c r="H6321" s="1">
        <v>2013</v>
      </c>
      <c r="I6321" s="60">
        <f>VLOOKUP(H6321,PROCV!E$33:F$44,2,0)</f>
        <v>1.2885864878819728</v>
      </c>
      <c r="J6321" s="71">
        <v>95000</v>
      </c>
      <c r="K6321" s="44">
        <f t="shared" si="98"/>
        <v>122415.71634878742</v>
      </c>
    </row>
    <row r="6322" spans="1:11" s="43" customFormat="1" ht="19.7" customHeight="1" x14ac:dyDescent="0.25">
      <c r="A6322" s="43" t="s">
        <v>200</v>
      </c>
      <c r="B6322" s="1" t="s">
        <v>293</v>
      </c>
      <c r="C6322" s="1" t="s">
        <v>271</v>
      </c>
      <c r="D6322" s="1" t="s">
        <v>270</v>
      </c>
      <c r="E6322" s="45" t="str">
        <f>VLOOKUP(C6322,PROCV!E$50:G$126,3,0)</f>
        <v>Editorial</v>
      </c>
      <c r="F6322" s="1" t="s">
        <v>416</v>
      </c>
      <c r="G6322" s="1" t="s">
        <v>236</v>
      </c>
      <c r="H6322" s="1">
        <v>2013</v>
      </c>
      <c r="I6322" s="60">
        <f>VLOOKUP(H6322,PROCV!E$33:F$44,2,0)</f>
        <v>1.2885864878819728</v>
      </c>
      <c r="J6322" s="71">
        <v>19950</v>
      </c>
      <c r="K6322" s="44">
        <f t="shared" si="98"/>
        <v>25707.300433245357</v>
      </c>
    </row>
    <row r="6323" spans="1:11" s="43" customFormat="1" ht="19.7" customHeight="1" x14ac:dyDescent="0.25">
      <c r="A6323" s="43" t="s">
        <v>200</v>
      </c>
      <c r="B6323" s="1" t="s">
        <v>293</v>
      </c>
      <c r="C6323" s="1" t="s">
        <v>271</v>
      </c>
      <c r="D6323" s="1" t="s">
        <v>270</v>
      </c>
      <c r="E6323" s="45" t="str">
        <f>VLOOKUP(C6323,PROCV!E$50:G$126,3,0)</f>
        <v>Editorial</v>
      </c>
      <c r="F6323" s="1" t="s">
        <v>416</v>
      </c>
      <c r="G6323" s="1" t="s">
        <v>236</v>
      </c>
      <c r="H6323" s="1">
        <v>2013</v>
      </c>
      <c r="I6323" s="60">
        <f>VLOOKUP(H6323,PROCV!E$33:F$44,2,0)</f>
        <v>1.2885864878819728</v>
      </c>
      <c r="J6323" s="71">
        <v>610000</v>
      </c>
      <c r="K6323" s="44">
        <f t="shared" si="98"/>
        <v>786037.75760800345</v>
      </c>
    </row>
    <row r="6324" spans="1:11" s="43" customFormat="1" ht="19.7" customHeight="1" x14ac:dyDescent="0.25">
      <c r="A6324" s="43" t="s">
        <v>200</v>
      </c>
      <c r="B6324" s="1" t="s">
        <v>293</v>
      </c>
      <c r="C6324" s="1" t="s">
        <v>315</v>
      </c>
      <c r="D6324" s="1" t="s">
        <v>314</v>
      </c>
      <c r="E6324" s="45" t="str">
        <f>VLOOKUP(C6324,PROCV!E$50:G$126,3,0)</f>
        <v>Editorial</v>
      </c>
      <c r="F6324" s="1" t="s">
        <v>416</v>
      </c>
      <c r="G6324" s="1" t="s">
        <v>236</v>
      </c>
      <c r="H6324" s="1">
        <v>2013</v>
      </c>
      <c r="I6324" s="60">
        <f>VLOOKUP(H6324,PROCV!E$33:F$44,2,0)</f>
        <v>1.2885864878819728</v>
      </c>
      <c r="J6324" s="71">
        <v>13686</v>
      </c>
      <c r="K6324" s="44">
        <f t="shared" si="98"/>
        <v>17635.594673152682</v>
      </c>
    </row>
    <row r="6325" spans="1:11" s="43" customFormat="1" ht="19.7" customHeight="1" x14ac:dyDescent="0.25">
      <c r="A6325" s="43" t="s">
        <v>200</v>
      </c>
      <c r="B6325" s="1" t="s">
        <v>293</v>
      </c>
      <c r="C6325" s="1" t="s">
        <v>269</v>
      </c>
      <c r="D6325" s="1" t="s">
        <v>268</v>
      </c>
      <c r="E6325" s="45" t="str">
        <f>VLOOKUP(C6325,PROCV!E$50:G$126,3,0)</f>
        <v>NA</v>
      </c>
      <c r="F6325" s="1" t="s">
        <v>416</v>
      </c>
      <c r="G6325" s="1" t="s">
        <v>236</v>
      </c>
      <c r="H6325" s="1">
        <v>2013</v>
      </c>
      <c r="I6325" s="60">
        <f>VLOOKUP(H6325,PROCV!E$33:F$44,2,0)</f>
        <v>1.2885864878819728</v>
      </c>
      <c r="J6325" s="71">
        <v>34303</v>
      </c>
      <c r="K6325" s="44">
        <f t="shared" si="98"/>
        <v>44202.382293815317</v>
      </c>
    </row>
    <row r="6326" spans="1:11" s="43" customFormat="1" ht="19.7" customHeight="1" x14ac:dyDescent="0.25">
      <c r="A6326" s="43" t="s">
        <v>200</v>
      </c>
      <c r="B6326" s="1" t="s">
        <v>293</v>
      </c>
      <c r="C6326" s="1" t="s">
        <v>269</v>
      </c>
      <c r="D6326" s="1" t="s">
        <v>268</v>
      </c>
      <c r="E6326" s="45" t="str">
        <f>VLOOKUP(C6326,PROCV!E$50:G$126,3,0)</f>
        <v>NA</v>
      </c>
      <c r="F6326" s="1" t="s">
        <v>416</v>
      </c>
      <c r="G6326" s="1" t="s">
        <v>236</v>
      </c>
      <c r="H6326" s="1">
        <v>2013</v>
      </c>
      <c r="I6326" s="60">
        <f>VLOOKUP(H6326,PROCV!E$33:F$44,2,0)</f>
        <v>1.2885864878819728</v>
      </c>
      <c r="J6326" s="71">
        <v>242000</v>
      </c>
      <c r="K6326" s="44">
        <f t="shared" si="98"/>
        <v>311837.93006743741</v>
      </c>
    </row>
    <row r="6327" spans="1:11" s="43" customFormat="1" ht="19.7" customHeight="1" x14ac:dyDescent="0.25">
      <c r="A6327" s="43" t="s">
        <v>200</v>
      </c>
      <c r="B6327" s="1" t="s">
        <v>293</v>
      </c>
      <c r="C6327" s="1" t="s">
        <v>269</v>
      </c>
      <c r="D6327" s="1" t="s">
        <v>268</v>
      </c>
      <c r="E6327" s="45" t="str">
        <f>VLOOKUP(C6327,PROCV!E$50:G$126,3,0)</f>
        <v>NA</v>
      </c>
      <c r="F6327" s="1" t="s">
        <v>416</v>
      </c>
      <c r="G6327" s="1" t="s">
        <v>236</v>
      </c>
      <c r="H6327" s="1">
        <v>2013</v>
      </c>
      <c r="I6327" s="60">
        <f>VLOOKUP(H6327,PROCV!E$33:F$44,2,0)</f>
        <v>1.2885864878819728</v>
      </c>
      <c r="J6327" s="71">
        <v>152280</v>
      </c>
      <c r="K6327" s="44">
        <f t="shared" si="98"/>
        <v>196225.95037466683</v>
      </c>
    </row>
    <row r="6328" spans="1:11" s="43" customFormat="1" ht="19.7" customHeight="1" x14ac:dyDescent="0.25">
      <c r="A6328" s="43" t="s">
        <v>200</v>
      </c>
      <c r="B6328" s="1" t="s">
        <v>293</v>
      </c>
      <c r="C6328" s="1" t="s">
        <v>269</v>
      </c>
      <c r="D6328" s="1" t="s">
        <v>268</v>
      </c>
      <c r="E6328" s="45" t="str">
        <f>VLOOKUP(C6328,PROCV!E$50:G$126,3,0)</f>
        <v>NA</v>
      </c>
      <c r="F6328" s="1" t="s">
        <v>416</v>
      </c>
      <c r="G6328" s="1" t="s">
        <v>236</v>
      </c>
      <c r="H6328" s="1">
        <v>2013</v>
      </c>
      <c r="I6328" s="60">
        <f>VLOOKUP(H6328,PROCV!E$33:F$44,2,0)</f>
        <v>1.2885864878819728</v>
      </c>
      <c r="J6328" s="71">
        <v>355331</v>
      </c>
      <c r="K6328" s="44">
        <f t="shared" si="98"/>
        <v>457874.7253255893</v>
      </c>
    </row>
    <row r="6329" spans="1:11" s="43" customFormat="1" ht="19.7" customHeight="1" x14ac:dyDescent="0.25">
      <c r="A6329" s="43" t="s">
        <v>200</v>
      </c>
      <c r="B6329" s="1" t="s">
        <v>293</v>
      </c>
      <c r="C6329" s="1" t="s">
        <v>269</v>
      </c>
      <c r="D6329" s="1" t="s">
        <v>268</v>
      </c>
      <c r="E6329" s="45" t="str">
        <f>VLOOKUP(C6329,PROCV!E$50:G$126,3,0)</f>
        <v>NA</v>
      </c>
      <c r="F6329" s="1" t="s">
        <v>416</v>
      </c>
      <c r="G6329" s="1" t="s">
        <v>236</v>
      </c>
      <c r="H6329" s="1">
        <v>2013</v>
      </c>
      <c r="I6329" s="60">
        <f>VLOOKUP(H6329,PROCV!E$33:F$44,2,0)</f>
        <v>1.2885864878819728</v>
      </c>
      <c r="J6329" s="71">
        <v>100000</v>
      </c>
      <c r="K6329" s="44">
        <f t="shared" si="98"/>
        <v>128858.64878819729</v>
      </c>
    </row>
    <row r="6330" spans="1:11" s="43" customFormat="1" ht="19.7" customHeight="1" x14ac:dyDescent="0.25">
      <c r="A6330" s="43" t="s">
        <v>200</v>
      </c>
      <c r="B6330" s="1" t="s">
        <v>293</v>
      </c>
      <c r="C6330" s="1" t="s">
        <v>269</v>
      </c>
      <c r="D6330" s="1" t="s">
        <v>268</v>
      </c>
      <c r="E6330" s="45" t="str">
        <f>VLOOKUP(C6330,PROCV!E$50:G$126,3,0)</f>
        <v>NA</v>
      </c>
      <c r="F6330" s="1" t="s">
        <v>416</v>
      </c>
      <c r="G6330" s="1" t="s">
        <v>236</v>
      </c>
      <c r="H6330" s="1">
        <v>2013</v>
      </c>
      <c r="I6330" s="60">
        <f>VLOOKUP(H6330,PROCV!E$33:F$44,2,0)</f>
        <v>1.2885864878819728</v>
      </c>
      <c r="J6330" s="71">
        <v>146393</v>
      </c>
      <c r="K6330" s="44">
        <f t="shared" si="98"/>
        <v>188640.04172050566</v>
      </c>
    </row>
    <row r="6331" spans="1:11" s="43" customFormat="1" ht="19.7" customHeight="1" x14ac:dyDescent="0.25">
      <c r="A6331" s="43" t="s">
        <v>200</v>
      </c>
      <c r="B6331" s="1" t="s">
        <v>293</v>
      </c>
      <c r="C6331" s="1" t="s">
        <v>269</v>
      </c>
      <c r="D6331" s="1" t="s">
        <v>268</v>
      </c>
      <c r="E6331" s="45" t="str">
        <f>VLOOKUP(C6331,PROCV!E$50:G$126,3,0)</f>
        <v>NA</v>
      </c>
      <c r="F6331" s="1" t="s">
        <v>416</v>
      </c>
      <c r="G6331" s="1" t="s">
        <v>236</v>
      </c>
      <c r="H6331" s="1">
        <v>2013</v>
      </c>
      <c r="I6331" s="60">
        <f>VLOOKUP(H6331,PROCV!E$33:F$44,2,0)</f>
        <v>1.2885864878819728</v>
      </c>
      <c r="J6331" s="71">
        <v>917448</v>
      </c>
      <c r="K6331" s="44">
        <f t="shared" si="98"/>
        <v>1182211.0961343402</v>
      </c>
    </row>
    <row r="6332" spans="1:11" s="43" customFormat="1" ht="19.7" customHeight="1" x14ac:dyDescent="0.25">
      <c r="A6332" s="43" t="s">
        <v>200</v>
      </c>
      <c r="B6332" s="1" t="s">
        <v>293</v>
      </c>
      <c r="C6332" s="1" t="s">
        <v>269</v>
      </c>
      <c r="D6332" s="1" t="s">
        <v>268</v>
      </c>
      <c r="E6332" s="45" t="str">
        <f>VLOOKUP(C6332,PROCV!E$50:G$126,3,0)</f>
        <v>NA</v>
      </c>
      <c r="F6332" s="1" t="s">
        <v>416</v>
      </c>
      <c r="G6332" s="1" t="s">
        <v>236</v>
      </c>
      <c r="H6332" s="1">
        <v>2013</v>
      </c>
      <c r="I6332" s="60">
        <f>VLOOKUP(H6332,PROCV!E$33:F$44,2,0)</f>
        <v>1.2885864878819728</v>
      </c>
      <c r="J6332" s="71">
        <v>10000</v>
      </c>
      <c r="K6332" s="44">
        <f t="shared" si="98"/>
        <v>12885.864878819728</v>
      </c>
    </row>
    <row r="6333" spans="1:11" s="43" customFormat="1" ht="19.7" customHeight="1" x14ac:dyDescent="0.25">
      <c r="A6333" s="43" t="s">
        <v>200</v>
      </c>
      <c r="B6333" s="1" t="s">
        <v>293</v>
      </c>
      <c r="C6333" s="1" t="s">
        <v>297</v>
      </c>
      <c r="D6333" s="1" t="s">
        <v>296</v>
      </c>
      <c r="E6333" s="45" t="str">
        <f>VLOOKUP(C6333,PROCV!E$50:G$126,3,0)</f>
        <v>Audiovisual</v>
      </c>
      <c r="F6333" s="1" t="s">
        <v>416</v>
      </c>
      <c r="G6333" s="1" t="s">
        <v>236</v>
      </c>
      <c r="H6333" s="1">
        <v>2013</v>
      </c>
      <c r="I6333" s="60">
        <f>VLOOKUP(H6333,PROCV!E$33:F$44,2,0)</f>
        <v>1.2885864878819728</v>
      </c>
      <c r="J6333" s="71">
        <v>10209</v>
      </c>
      <c r="K6333" s="44">
        <f t="shared" si="98"/>
        <v>13155.179454787061</v>
      </c>
    </row>
    <row r="6334" spans="1:11" s="43" customFormat="1" ht="19.7" customHeight="1" x14ac:dyDescent="0.25">
      <c r="A6334" s="43" t="s">
        <v>200</v>
      </c>
      <c r="B6334" s="1" t="s">
        <v>293</v>
      </c>
      <c r="C6334" s="1" t="s">
        <v>264</v>
      </c>
      <c r="D6334" s="1" t="s">
        <v>263</v>
      </c>
      <c r="E6334" s="45" t="str">
        <f>VLOOKUP(C6334,PROCV!E$50:G$126,3,0)</f>
        <v>Audiovisual</v>
      </c>
      <c r="F6334" s="1" t="s">
        <v>416</v>
      </c>
      <c r="G6334" s="1" t="s">
        <v>236</v>
      </c>
      <c r="H6334" s="1">
        <v>2013</v>
      </c>
      <c r="I6334" s="60">
        <f>VLOOKUP(H6334,PROCV!E$33:F$44,2,0)</f>
        <v>1.2885864878819728</v>
      </c>
      <c r="J6334" s="71">
        <v>45228</v>
      </c>
      <c r="K6334" s="44">
        <f t="shared" si="98"/>
        <v>58280.189673925866</v>
      </c>
    </row>
    <row r="6335" spans="1:11" s="43" customFormat="1" ht="19.7" customHeight="1" x14ac:dyDescent="0.25">
      <c r="A6335" s="43" t="s">
        <v>200</v>
      </c>
      <c r="B6335" s="1" t="s">
        <v>293</v>
      </c>
      <c r="C6335" s="1" t="s">
        <v>264</v>
      </c>
      <c r="D6335" s="1" t="s">
        <v>263</v>
      </c>
      <c r="E6335" s="45" t="str">
        <f>VLOOKUP(C6335,PROCV!E$50:G$126,3,0)</f>
        <v>Audiovisual</v>
      </c>
      <c r="F6335" s="1" t="s">
        <v>416</v>
      </c>
      <c r="G6335" s="1" t="s">
        <v>236</v>
      </c>
      <c r="H6335" s="1">
        <v>2013</v>
      </c>
      <c r="I6335" s="60">
        <f>VLOOKUP(H6335,PROCV!E$33:F$44,2,0)</f>
        <v>1.2885864878819728</v>
      </c>
      <c r="J6335" s="71">
        <v>99800</v>
      </c>
      <c r="K6335" s="44">
        <f t="shared" si="98"/>
        <v>128600.93149062089</v>
      </c>
    </row>
    <row r="6336" spans="1:11" s="43" customFormat="1" ht="19.7" customHeight="1" x14ac:dyDescent="0.25">
      <c r="A6336" s="43" t="s">
        <v>200</v>
      </c>
      <c r="B6336" s="1" t="s">
        <v>293</v>
      </c>
      <c r="C6336" s="1" t="s">
        <v>264</v>
      </c>
      <c r="D6336" s="1" t="s">
        <v>263</v>
      </c>
      <c r="E6336" s="45" t="str">
        <f>VLOOKUP(C6336,PROCV!E$50:G$126,3,0)</f>
        <v>Audiovisual</v>
      </c>
      <c r="F6336" s="1" t="s">
        <v>416</v>
      </c>
      <c r="G6336" s="1" t="s">
        <v>236</v>
      </c>
      <c r="H6336" s="1">
        <v>2013</v>
      </c>
      <c r="I6336" s="60">
        <f>VLOOKUP(H6336,PROCV!E$33:F$44,2,0)</f>
        <v>1.2885864878819728</v>
      </c>
      <c r="J6336" s="71">
        <v>64698</v>
      </c>
      <c r="K6336" s="44">
        <f t="shared" si="98"/>
        <v>83368.968592987876</v>
      </c>
    </row>
    <row r="6337" spans="1:11" s="43" customFormat="1" ht="19.7" customHeight="1" x14ac:dyDescent="0.25">
      <c r="A6337" s="43" t="s">
        <v>200</v>
      </c>
      <c r="B6337" s="1" t="s">
        <v>293</v>
      </c>
      <c r="C6337" s="1" t="s">
        <v>256</v>
      </c>
      <c r="D6337" s="1" t="s">
        <v>255</v>
      </c>
      <c r="E6337" s="45" t="str">
        <f>VLOOKUP(C6337,PROCV!E$50:G$126,3,0)</f>
        <v>Audiovisual</v>
      </c>
      <c r="F6337" s="1" t="s">
        <v>416</v>
      </c>
      <c r="G6337" s="1" t="s">
        <v>236</v>
      </c>
      <c r="H6337" s="1">
        <v>2013</v>
      </c>
      <c r="I6337" s="60">
        <f>VLOOKUP(H6337,PROCV!E$33:F$44,2,0)</f>
        <v>1.2885864878819728</v>
      </c>
      <c r="J6337" s="71">
        <v>20774</v>
      </c>
      <c r="K6337" s="44">
        <f t="shared" si="98"/>
        <v>26769.095699260102</v>
      </c>
    </row>
    <row r="6338" spans="1:11" s="43" customFormat="1" ht="19.7" customHeight="1" x14ac:dyDescent="0.25">
      <c r="A6338" s="43" t="s">
        <v>200</v>
      </c>
      <c r="B6338" s="1" t="s">
        <v>293</v>
      </c>
      <c r="C6338" s="1" t="s">
        <v>256</v>
      </c>
      <c r="D6338" s="1" t="s">
        <v>255</v>
      </c>
      <c r="E6338" s="45" t="str">
        <f>VLOOKUP(C6338,PROCV!E$50:G$126,3,0)</f>
        <v>Audiovisual</v>
      </c>
      <c r="F6338" s="1" t="s">
        <v>416</v>
      </c>
      <c r="G6338" s="1" t="s">
        <v>236</v>
      </c>
      <c r="H6338" s="1">
        <v>2013</v>
      </c>
      <c r="I6338" s="60">
        <f>VLOOKUP(H6338,PROCV!E$33:F$44,2,0)</f>
        <v>1.2885864878819728</v>
      </c>
      <c r="J6338" s="71">
        <v>499504</v>
      </c>
      <c r="K6338" s="44">
        <f t="shared" si="98"/>
        <v>643654.10504299693</v>
      </c>
    </row>
    <row r="6339" spans="1:11" s="43" customFormat="1" ht="19.7" customHeight="1" x14ac:dyDescent="0.25">
      <c r="A6339" s="43" t="s">
        <v>200</v>
      </c>
      <c r="B6339" s="1" t="s">
        <v>293</v>
      </c>
      <c r="C6339" s="1" t="s">
        <v>256</v>
      </c>
      <c r="D6339" s="1" t="s">
        <v>255</v>
      </c>
      <c r="E6339" s="45" t="str">
        <f>VLOOKUP(C6339,PROCV!E$50:G$126,3,0)</f>
        <v>Audiovisual</v>
      </c>
      <c r="F6339" s="1" t="s">
        <v>416</v>
      </c>
      <c r="G6339" s="1" t="s">
        <v>265</v>
      </c>
      <c r="H6339" s="1">
        <v>2013</v>
      </c>
      <c r="I6339" s="60">
        <f>VLOOKUP(H6339,PROCV!E$33:F$44,2,0)</f>
        <v>1.2885864878819728</v>
      </c>
      <c r="J6339" s="71">
        <v>60088</v>
      </c>
      <c r="K6339" s="44">
        <f t="shared" ref="K6339:K6402" si="99">J6339*I6339</f>
        <v>77428.584883851989</v>
      </c>
    </row>
    <row r="6340" spans="1:11" s="43" customFormat="1" ht="19.7" customHeight="1" x14ac:dyDescent="0.25">
      <c r="A6340" s="43" t="s">
        <v>200</v>
      </c>
      <c r="B6340" s="1" t="s">
        <v>293</v>
      </c>
      <c r="C6340" s="1" t="s">
        <v>256</v>
      </c>
      <c r="D6340" s="1" t="s">
        <v>255</v>
      </c>
      <c r="E6340" s="45" t="str">
        <f>VLOOKUP(C6340,PROCV!E$50:G$126,3,0)</f>
        <v>Audiovisual</v>
      </c>
      <c r="F6340" s="1" t="s">
        <v>416</v>
      </c>
      <c r="G6340" s="1" t="s">
        <v>265</v>
      </c>
      <c r="H6340" s="1">
        <v>2013</v>
      </c>
      <c r="I6340" s="60">
        <f>VLOOKUP(H6340,PROCV!E$33:F$44,2,0)</f>
        <v>1.2885864878819728</v>
      </c>
      <c r="J6340" s="71">
        <v>36568</v>
      </c>
      <c r="K6340" s="44">
        <f t="shared" si="99"/>
        <v>47121.030688867984</v>
      </c>
    </row>
    <row r="6341" spans="1:11" s="43" customFormat="1" ht="19.7" customHeight="1" x14ac:dyDescent="0.25">
      <c r="A6341" s="43" t="s">
        <v>200</v>
      </c>
      <c r="B6341" s="1" t="s">
        <v>293</v>
      </c>
      <c r="C6341" s="1" t="s">
        <v>256</v>
      </c>
      <c r="D6341" s="1" t="s">
        <v>255</v>
      </c>
      <c r="E6341" s="45" t="str">
        <f>VLOOKUP(C6341,PROCV!E$50:G$126,3,0)</f>
        <v>Audiovisual</v>
      </c>
      <c r="F6341" s="1" t="s">
        <v>416</v>
      </c>
      <c r="G6341" s="1" t="s">
        <v>236</v>
      </c>
      <c r="H6341" s="1">
        <v>2013</v>
      </c>
      <c r="I6341" s="60">
        <f>VLOOKUP(H6341,PROCV!E$33:F$44,2,0)</f>
        <v>1.2885864878819728</v>
      </c>
      <c r="J6341" s="71">
        <v>519797</v>
      </c>
      <c r="K6341" s="44">
        <f t="shared" si="99"/>
        <v>669803.39064158581</v>
      </c>
    </row>
    <row r="6342" spans="1:11" s="43" customFormat="1" ht="19.7" customHeight="1" x14ac:dyDescent="0.25">
      <c r="A6342" s="43" t="s">
        <v>200</v>
      </c>
      <c r="B6342" s="1" t="s">
        <v>293</v>
      </c>
      <c r="C6342" s="1" t="s">
        <v>256</v>
      </c>
      <c r="D6342" s="1" t="s">
        <v>255</v>
      </c>
      <c r="E6342" s="45" t="str">
        <f>VLOOKUP(C6342,PROCV!E$50:G$126,3,0)</f>
        <v>Audiovisual</v>
      </c>
      <c r="F6342" s="1" t="s">
        <v>416</v>
      </c>
      <c r="G6342" s="1" t="s">
        <v>265</v>
      </c>
      <c r="H6342" s="1">
        <v>2013</v>
      </c>
      <c r="I6342" s="60">
        <f>VLOOKUP(H6342,PROCV!E$33:F$44,2,0)</f>
        <v>1.2885864878819728</v>
      </c>
      <c r="J6342" s="71">
        <v>49538</v>
      </c>
      <c r="K6342" s="44">
        <f t="shared" si="99"/>
        <v>63833.997436697173</v>
      </c>
    </row>
    <row r="6343" spans="1:11" s="43" customFormat="1" ht="19.7" customHeight="1" x14ac:dyDescent="0.25">
      <c r="A6343" s="43" t="s">
        <v>200</v>
      </c>
      <c r="B6343" s="1" t="s">
        <v>293</v>
      </c>
      <c r="C6343" s="1" t="s">
        <v>256</v>
      </c>
      <c r="D6343" s="1" t="s">
        <v>255</v>
      </c>
      <c r="E6343" s="45" t="str">
        <f>VLOOKUP(C6343,PROCV!E$50:G$126,3,0)</f>
        <v>Audiovisual</v>
      </c>
      <c r="F6343" s="1" t="s">
        <v>416</v>
      </c>
      <c r="G6343" s="1" t="s">
        <v>236</v>
      </c>
      <c r="H6343" s="1">
        <v>2013</v>
      </c>
      <c r="I6343" s="60">
        <f>VLOOKUP(H6343,PROCV!E$33:F$44,2,0)</f>
        <v>1.2885864878819728</v>
      </c>
      <c r="J6343" s="71">
        <v>93933</v>
      </c>
      <c r="K6343" s="44">
        <f t="shared" si="99"/>
        <v>121040.79456621736</v>
      </c>
    </row>
    <row r="6344" spans="1:11" s="43" customFormat="1" ht="19.7" customHeight="1" x14ac:dyDescent="0.25">
      <c r="A6344" s="43" t="s">
        <v>200</v>
      </c>
      <c r="B6344" s="1" t="s">
        <v>293</v>
      </c>
      <c r="C6344" s="1" t="s">
        <v>254</v>
      </c>
      <c r="D6344" s="1" t="s">
        <v>253</v>
      </c>
      <c r="E6344" s="45" t="str">
        <f>VLOOKUP(C6344,PROCV!E$50:G$126,3,0)</f>
        <v>Música</v>
      </c>
      <c r="F6344" s="1" t="s">
        <v>416</v>
      </c>
      <c r="G6344" s="1" t="s">
        <v>236</v>
      </c>
      <c r="H6344" s="1">
        <v>2013</v>
      </c>
      <c r="I6344" s="60">
        <f>VLOOKUP(H6344,PROCV!E$33:F$44,2,0)</f>
        <v>1.2885864878819728</v>
      </c>
      <c r="J6344" s="71">
        <v>35701</v>
      </c>
      <c r="K6344" s="44">
        <f t="shared" si="99"/>
        <v>46003.826203874312</v>
      </c>
    </row>
    <row r="6345" spans="1:11" s="43" customFormat="1" ht="19.7" customHeight="1" x14ac:dyDescent="0.25">
      <c r="A6345" s="43" t="s">
        <v>200</v>
      </c>
      <c r="B6345" s="1" t="s">
        <v>293</v>
      </c>
      <c r="C6345" s="1" t="s">
        <v>252</v>
      </c>
      <c r="D6345" s="1" t="s">
        <v>251</v>
      </c>
      <c r="E6345" s="45" t="str">
        <f>VLOOKUP(C6345,PROCV!E$50:G$126,3,0)</f>
        <v>Audiovisual</v>
      </c>
      <c r="F6345" s="1" t="s">
        <v>416</v>
      </c>
      <c r="G6345" s="1" t="s">
        <v>236</v>
      </c>
      <c r="H6345" s="1">
        <v>2013</v>
      </c>
      <c r="I6345" s="60">
        <f>VLOOKUP(H6345,PROCV!E$33:F$44,2,0)</f>
        <v>1.2885864878819728</v>
      </c>
      <c r="J6345" s="71">
        <v>40256</v>
      </c>
      <c r="K6345" s="44">
        <f t="shared" si="99"/>
        <v>51873.3376561767</v>
      </c>
    </row>
    <row r="6346" spans="1:11" s="43" customFormat="1" ht="19.7" customHeight="1" x14ac:dyDescent="0.25">
      <c r="A6346" s="43" t="s">
        <v>200</v>
      </c>
      <c r="B6346" s="1" t="s">
        <v>293</v>
      </c>
      <c r="C6346" s="1" t="s">
        <v>252</v>
      </c>
      <c r="D6346" s="1" t="s">
        <v>251</v>
      </c>
      <c r="E6346" s="45" t="str">
        <f>VLOOKUP(C6346,PROCV!E$50:G$126,3,0)</f>
        <v>Audiovisual</v>
      </c>
      <c r="F6346" s="1" t="s">
        <v>416</v>
      </c>
      <c r="G6346" s="1" t="s">
        <v>236</v>
      </c>
      <c r="H6346" s="1">
        <v>2013</v>
      </c>
      <c r="I6346" s="60">
        <f>VLOOKUP(H6346,PROCV!E$33:F$44,2,0)</f>
        <v>1.2885864878819728</v>
      </c>
      <c r="J6346" s="71">
        <v>85204</v>
      </c>
      <c r="K6346" s="44">
        <f t="shared" si="99"/>
        <v>109792.72311349561</v>
      </c>
    </row>
    <row r="6347" spans="1:11" s="43" customFormat="1" ht="19.7" customHeight="1" x14ac:dyDescent="0.25">
      <c r="A6347" s="43" t="s">
        <v>200</v>
      </c>
      <c r="B6347" s="1" t="s">
        <v>293</v>
      </c>
      <c r="C6347" s="1" t="s">
        <v>252</v>
      </c>
      <c r="D6347" s="1" t="s">
        <v>251</v>
      </c>
      <c r="E6347" s="45" t="str">
        <f>VLOOKUP(C6347,PROCV!E$50:G$126,3,0)</f>
        <v>Audiovisual</v>
      </c>
      <c r="F6347" s="1" t="s">
        <v>416</v>
      </c>
      <c r="G6347" s="1" t="s">
        <v>236</v>
      </c>
      <c r="H6347" s="1">
        <v>2013</v>
      </c>
      <c r="I6347" s="60">
        <f>VLOOKUP(H6347,PROCV!E$33:F$44,2,0)</f>
        <v>1.2885864878819728</v>
      </c>
      <c r="J6347" s="71">
        <v>611210</v>
      </c>
      <c r="K6347" s="44">
        <f t="shared" si="99"/>
        <v>787596.94725834066</v>
      </c>
    </row>
    <row r="6348" spans="1:11" s="43" customFormat="1" ht="19.7" customHeight="1" x14ac:dyDescent="0.25">
      <c r="A6348" s="43" t="s">
        <v>200</v>
      </c>
      <c r="B6348" s="1" t="s">
        <v>293</v>
      </c>
      <c r="C6348" s="1" t="s">
        <v>252</v>
      </c>
      <c r="D6348" s="1" t="s">
        <v>251</v>
      </c>
      <c r="E6348" s="45" t="str">
        <f>VLOOKUP(C6348,PROCV!E$50:G$126,3,0)</f>
        <v>Audiovisual</v>
      </c>
      <c r="F6348" s="1" t="s">
        <v>416</v>
      </c>
      <c r="G6348" s="1" t="s">
        <v>236</v>
      </c>
      <c r="H6348" s="1">
        <v>2013</v>
      </c>
      <c r="I6348" s="60">
        <f>VLOOKUP(H6348,PROCV!E$33:F$44,2,0)</f>
        <v>1.2885864878819728</v>
      </c>
      <c r="J6348" s="71">
        <v>121673</v>
      </c>
      <c r="K6348" s="44">
        <f t="shared" si="99"/>
        <v>156786.18374006328</v>
      </c>
    </row>
    <row r="6349" spans="1:11" s="43" customFormat="1" ht="19.7" customHeight="1" x14ac:dyDescent="0.25">
      <c r="A6349" s="43" t="s">
        <v>200</v>
      </c>
      <c r="B6349" s="1" t="s">
        <v>293</v>
      </c>
      <c r="C6349" s="1" t="s">
        <v>252</v>
      </c>
      <c r="D6349" s="1" t="s">
        <v>251</v>
      </c>
      <c r="E6349" s="45" t="str">
        <f>VLOOKUP(C6349,PROCV!E$50:G$126,3,0)</f>
        <v>Audiovisual</v>
      </c>
      <c r="F6349" s="1" t="s">
        <v>416</v>
      </c>
      <c r="G6349" s="1" t="s">
        <v>236</v>
      </c>
      <c r="H6349" s="1">
        <v>2013</v>
      </c>
      <c r="I6349" s="60">
        <f>VLOOKUP(H6349,PROCV!E$33:F$44,2,0)</f>
        <v>1.2885864878819728</v>
      </c>
      <c r="J6349" s="71">
        <v>10000</v>
      </c>
      <c r="K6349" s="44">
        <f t="shared" si="99"/>
        <v>12885.864878819728</v>
      </c>
    </row>
    <row r="6350" spans="1:11" s="43" customFormat="1" ht="19.7" customHeight="1" x14ac:dyDescent="0.25">
      <c r="A6350" s="43" t="s">
        <v>200</v>
      </c>
      <c r="B6350" s="1" t="s">
        <v>293</v>
      </c>
      <c r="C6350" s="1" t="s">
        <v>250</v>
      </c>
      <c r="D6350" s="1" t="s">
        <v>249</v>
      </c>
      <c r="E6350" s="45" t="str">
        <f>VLOOKUP(C6350,PROCV!E$50:G$126,3,0)</f>
        <v>Audiovisual</v>
      </c>
      <c r="F6350" s="1" t="s">
        <v>416</v>
      </c>
      <c r="G6350" s="1" t="s">
        <v>236</v>
      </c>
      <c r="H6350" s="1">
        <v>2013</v>
      </c>
      <c r="I6350" s="60">
        <f>VLOOKUP(H6350,PROCV!E$33:F$44,2,0)</f>
        <v>1.2885864878819728</v>
      </c>
      <c r="J6350" s="71">
        <v>2003017</v>
      </c>
      <c r="K6350" s="44">
        <f t="shared" si="99"/>
        <v>2581060.6411978854</v>
      </c>
    </row>
    <row r="6351" spans="1:11" s="43" customFormat="1" ht="19.7" customHeight="1" x14ac:dyDescent="0.25">
      <c r="A6351" s="43" t="s">
        <v>200</v>
      </c>
      <c r="B6351" s="1" t="s">
        <v>293</v>
      </c>
      <c r="C6351" s="1" t="s">
        <v>250</v>
      </c>
      <c r="D6351" s="1" t="s">
        <v>249</v>
      </c>
      <c r="E6351" s="45" t="str">
        <f>VLOOKUP(C6351,PROCV!E$50:G$126,3,0)</f>
        <v>Audiovisual</v>
      </c>
      <c r="F6351" s="1" t="s">
        <v>416</v>
      </c>
      <c r="G6351" s="1" t="s">
        <v>236</v>
      </c>
      <c r="H6351" s="1">
        <v>2013</v>
      </c>
      <c r="I6351" s="60">
        <f>VLOOKUP(H6351,PROCV!E$33:F$44,2,0)</f>
        <v>1.2885864878819728</v>
      </c>
      <c r="J6351" s="71">
        <v>777680</v>
      </c>
      <c r="K6351" s="44">
        <f t="shared" si="99"/>
        <v>1002107.9398960526</v>
      </c>
    </row>
    <row r="6352" spans="1:11" s="43" customFormat="1" ht="19.7" customHeight="1" x14ac:dyDescent="0.25">
      <c r="A6352" s="43" t="s">
        <v>200</v>
      </c>
      <c r="B6352" s="1" t="s">
        <v>293</v>
      </c>
      <c r="C6352" s="1" t="s">
        <v>250</v>
      </c>
      <c r="D6352" s="1" t="s">
        <v>249</v>
      </c>
      <c r="E6352" s="45" t="str">
        <f>VLOOKUP(C6352,PROCV!E$50:G$126,3,0)</f>
        <v>Audiovisual</v>
      </c>
      <c r="F6352" s="1" t="s">
        <v>416</v>
      </c>
      <c r="G6352" s="1" t="s">
        <v>236</v>
      </c>
      <c r="H6352" s="1">
        <v>2013</v>
      </c>
      <c r="I6352" s="60">
        <f>VLOOKUP(H6352,PROCV!E$33:F$44,2,0)</f>
        <v>1.2885864878819728</v>
      </c>
      <c r="J6352" s="71">
        <v>216580</v>
      </c>
      <c r="K6352" s="44">
        <f t="shared" si="99"/>
        <v>279082.06154547766</v>
      </c>
    </row>
    <row r="6353" spans="1:11" s="43" customFormat="1" ht="19.7" customHeight="1" x14ac:dyDescent="0.25">
      <c r="A6353" s="43" t="s">
        <v>200</v>
      </c>
      <c r="B6353" s="1" t="s">
        <v>293</v>
      </c>
      <c r="C6353" s="1" t="s">
        <v>250</v>
      </c>
      <c r="D6353" s="1" t="s">
        <v>249</v>
      </c>
      <c r="E6353" s="45" t="str">
        <f>VLOOKUP(C6353,PROCV!E$50:G$126,3,0)</f>
        <v>Audiovisual</v>
      </c>
      <c r="F6353" s="1" t="s">
        <v>416</v>
      </c>
      <c r="G6353" s="1" t="s">
        <v>236</v>
      </c>
      <c r="H6353" s="1">
        <v>2013</v>
      </c>
      <c r="I6353" s="60">
        <f>VLOOKUP(H6353,PROCV!E$33:F$44,2,0)</f>
        <v>1.2885864878819728</v>
      </c>
      <c r="J6353" s="71">
        <v>182232</v>
      </c>
      <c r="K6353" s="44">
        <f t="shared" si="99"/>
        <v>234821.69285970766</v>
      </c>
    </row>
    <row r="6354" spans="1:11" s="43" customFormat="1" ht="19.7" customHeight="1" x14ac:dyDescent="0.25">
      <c r="A6354" s="43" t="s">
        <v>200</v>
      </c>
      <c r="B6354" s="1" t="s">
        <v>293</v>
      </c>
      <c r="C6354" s="1" t="s">
        <v>346</v>
      </c>
      <c r="D6354" s="1" t="s">
        <v>345</v>
      </c>
      <c r="E6354" s="45" t="str">
        <f>VLOOKUP(C6354,PROCV!E$50:G$126,3,0)</f>
        <v>Audiovisual</v>
      </c>
      <c r="F6354" s="1" t="s">
        <v>416</v>
      </c>
      <c r="G6354" s="1" t="s">
        <v>236</v>
      </c>
      <c r="H6354" s="1">
        <v>2013</v>
      </c>
      <c r="I6354" s="60">
        <f>VLOOKUP(H6354,PROCV!E$33:F$44,2,0)</f>
        <v>1.2885864878819728</v>
      </c>
      <c r="J6354" s="71">
        <v>33128</v>
      </c>
      <c r="K6354" s="44">
        <f t="shared" si="99"/>
        <v>42688.293170553996</v>
      </c>
    </row>
    <row r="6355" spans="1:11" s="43" customFormat="1" ht="19.7" customHeight="1" x14ac:dyDescent="0.25">
      <c r="A6355" s="43" t="s">
        <v>200</v>
      </c>
      <c r="B6355" s="1" t="s">
        <v>293</v>
      </c>
      <c r="C6355" s="1" t="s">
        <v>346</v>
      </c>
      <c r="D6355" s="1" t="s">
        <v>345</v>
      </c>
      <c r="E6355" s="45" t="str">
        <f>VLOOKUP(C6355,PROCV!E$50:G$126,3,0)</f>
        <v>Audiovisual</v>
      </c>
      <c r="F6355" s="1" t="s">
        <v>416</v>
      </c>
      <c r="G6355" s="1" t="s">
        <v>236</v>
      </c>
      <c r="H6355" s="1">
        <v>2013</v>
      </c>
      <c r="I6355" s="60">
        <f>VLOOKUP(H6355,PROCV!E$33:F$44,2,0)</f>
        <v>1.2885864878819728</v>
      </c>
      <c r="J6355" s="71">
        <v>60000</v>
      </c>
      <c r="K6355" s="44">
        <f t="shared" si="99"/>
        <v>77315.189272918375</v>
      </c>
    </row>
    <row r="6356" spans="1:11" s="43" customFormat="1" ht="19.7" customHeight="1" x14ac:dyDescent="0.25">
      <c r="A6356" s="43" t="s">
        <v>200</v>
      </c>
      <c r="B6356" s="1" t="s">
        <v>293</v>
      </c>
      <c r="C6356" s="1" t="s">
        <v>346</v>
      </c>
      <c r="D6356" s="1" t="s">
        <v>345</v>
      </c>
      <c r="E6356" s="45" t="str">
        <f>VLOOKUP(C6356,PROCV!E$50:G$126,3,0)</f>
        <v>Audiovisual</v>
      </c>
      <c r="F6356" s="1" t="s">
        <v>416</v>
      </c>
      <c r="G6356" s="1" t="s">
        <v>236</v>
      </c>
      <c r="H6356" s="1">
        <v>2013</v>
      </c>
      <c r="I6356" s="60">
        <f>VLOOKUP(H6356,PROCV!E$33:F$44,2,0)</f>
        <v>1.2885864878819728</v>
      </c>
      <c r="J6356" s="71">
        <v>84333</v>
      </c>
      <c r="K6356" s="44">
        <f t="shared" si="99"/>
        <v>108670.36428255042</v>
      </c>
    </row>
    <row r="6357" spans="1:11" s="43" customFormat="1" ht="19.7" customHeight="1" x14ac:dyDescent="0.25">
      <c r="A6357" s="43" t="s">
        <v>200</v>
      </c>
      <c r="B6357" s="1" t="s">
        <v>293</v>
      </c>
      <c r="C6357" s="1" t="s">
        <v>346</v>
      </c>
      <c r="D6357" s="1" t="s">
        <v>345</v>
      </c>
      <c r="E6357" s="45" t="str">
        <f>VLOOKUP(C6357,PROCV!E$50:G$126,3,0)</f>
        <v>Audiovisual</v>
      </c>
      <c r="F6357" s="1" t="s">
        <v>416</v>
      </c>
      <c r="G6357" s="1" t="s">
        <v>236</v>
      </c>
      <c r="H6357" s="1">
        <v>2013</v>
      </c>
      <c r="I6357" s="60">
        <f>VLOOKUP(H6357,PROCV!E$33:F$44,2,0)</f>
        <v>1.2885864878819728</v>
      </c>
      <c r="J6357" s="71">
        <v>65088</v>
      </c>
      <c r="K6357" s="44">
        <f t="shared" si="99"/>
        <v>83871.517323261854</v>
      </c>
    </row>
    <row r="6358" spans="1:11" s="43" customFormat="1" ht="19.7" customHeight="1" x14ac:dyDescent="0.25">
      <c r="A6358" s="43" t="s">
        <v>200</v>
      </c>
      <c r="B6358" s="1" t="s">
        <v>293</v>
      </c>
      <c r="C6358" s="1" t="s">
        <v>303</v>
      </c>
      <c r="D6358" s="1" t="s">
        <v>302</v>
      </c>
      <c r="E6358" s="45" t="str">
        <f>VLOOKUP(C6358,PROCV!E$50:G$126,3,0)</f>
        <v>Educação e Criação em Artes</v>
      </c>
      <c r="F6358" s="1" t="s">
        <v>416</v>
      </c>
      <c r="G6358" s="1" t="s">
        <v>236</v>
      </c>
      <c r="H6358" s="1">
        <v>2013</v>
      </c>
      <c r="I6358" s="60">
        <f>VLOOKUP(H6358,PROCV!E$33:F$44,2,0)</f>
        <v>1.2885864878819728</v>
      </c>
      <c r="J6358" s="71">
        <v>61145</v>
      </c>
      <c r="K6358" s="44">
        <f t="shared" si="99"/>
        <v>78790.620801543235</v>
      </c>
    </row>
    <row r="6359" spans="1:11" s="43" customFormat="1" ht="19.7" customHeight="1" x14ac:dyDescent="0.25">
      <c r="A6359" s="43" t="s">
        <v>200</v>
      </c>
      <c r="B6359" s="1" t="s">
        <v>293</v>
      </c>
      <c r="C6359" s="1" t="s">
        <v>303</v>
      </c>
      <c r="D6359" s="1" t="s">
        <v>302</v>
      </c>
      <c r="E6359" s="45" t="str">
        <f>VLOOKUP(C6359,PROCV!E$50:G$126,3,0)</f>
        <v>Educação e Criação em Artes</v>
      </c>
      <c r="F6359" s="1" t="s">
        <v>416</v>
      </c>
      <c r="G6359" s="1" t="s">
        <v>236</v>
      </c>
      <c r="H6359" s="1">
        <v>2013</v>
      </c>
      <c r="I6359" s="60">
        <f>VLOOKUP(H6359,PROCV!E$33:F$44,2,0)</f>
        <v>1.2885864878819728</v>
      </c>
      <c r="J6359" s="71">
        <v>2098</v>
      </c>
      <c r="K6359" s="44">
        <f t="shared" si="99"/>
        <v>2703.4544515763791</v>
      </c>
    </row>
    <row r="6360" spans="1:11" s="43" customFormat="1" ht="19.7" customHeight="1" x14ac:dyDescent="0.25">
      <c r="A6360" s="43" t="s">
        <v>200</v>
      </c>
      <c r="B6360" s="1" t="s">
        <v>293</v>
      </c>
      <c r="C6360" s="1" t="s">
        <v>295</v>
      </c>
      <c r="D6360" s="1" t="s">
        <v>294</v>
      </c>
      <c r="E6360" s="45" t="str">
        <f>VLOOKUP(C6360,PROCV!E$50:G$126,3,0)</f>
        <v>Educação e Criação em Artes</v>
      </c>
      <c r="F6360" s="1" t="s">
        <v>416</v>
      </c>
      <c r="G6360" s="1" t="s">
        <v>236</v>
      </c>
      <c r="H6360" s="1">
        <v>2013</v>
      </c>
      <c r="I6360" s="60">
        <f>VLOOKUP(H6360,PROCV!E$33:F$44,2,0)</f>
        <v>1.2885864878819728</v>
      </c>
      <c r="J6360" s="71">
        <v>60800</v>
      </c>
      <c r="K6360" s="44">
        <f t="shared" si="99"/>
        <v>78346.058463223948</v>
      </c>
    </row>
    <row r="6361" spans="1:11" s="43" customFormat="1" ht="19.7" customHeight="1" x14ac:dyDescent="0.25">
      <c r="A6361" s="43" t="s">
        <v>200</v>
      </c>
      <c r="B6361" s="1" t="s">
        <v>293</v>
      </c>
      <c r="C6361" s="1" t="s">
        <v>295</v>
      </c>
      <c r="D6361" s="1" t="s">
        <v>294</v>
      </c>
      <c r="E6361" s="45" t="str">
        <f>VLOOKUP(C6361,PROCV!E$50:G$126,3,0)</f>
        <v>Educação e Criação em Artes</v>
      </c>
      <c r="F6361" s="1" t="s">
        <v>416</v>
      </c>
      <c r="G6361" s="1" t="s">
        <v>236</v>
      </c>
      <c r="H6361" s="1">
        <v>2013</v>
      </c>
      <c r="I6361" s="60">
        <f>VLOOKUP(H6361,PROCV!E$33:F$44,2,0)</f>
        <v>1.2885864878819728</v>
      </c>
      <c r="J6361" s="71">
        <v>487440</v>
      </c>
      <c r="K6361" s="44">
        <f t="shared" si="99"/>
        <v>628108.59765318886</v>
      </c>
    </row>
    <row r="6362" spans="1:11" s="43" customFormat="1" ht="19.7" customHeight="1" x14ac:dyDescent="0.25">
      <c r="A6362" s="43" t="s">
        <v>200</v>
      </c>
      <c r="B6362" s="1" t="s">
        <v>293</v>
      </c>
      <c r="C6362" s="1" t="s">
        <v>295</v>
      </c>
      <c r="D6362" s="1" t="s">
        <v>294</v>
      </c>
      <c r="E6362" s="45" t="str">
        <f>VLOOKUP(C6362,PROCV!E$50:G$126,3,0)</f>
        <v>Educação e Criação em Artes</v>
      </c>
      <c r="F6362" s="1" t="s">
        <v>416</v>
      </c>
      <c r="G6362" s="1" t="s">
        <v>236</v>
      </c>
      <c r="H6362" s="1">
        <v>2013</v>
      </c>
      <c r="I6362" s="60">
        <f>VLOOKUP(H6362,PROCV!E$33:F$44,2,0)</f>
        <v>1.2885864878819728</v>
      </c>
      <c r="J6362" s="71">
        <v>10553</v>
      </c>
      <c r="K6362" s="44">
        <f t="shared" si="99"/>
        <v>13598.45320661846</v>
      </c>
    </row>
    <row r="6363" spans="1:11" s="43" customFormat="1" ht="19.7" customHeight="1" x14ac:dyDescent="0.25">
      <c r="A6363" s="43" t="s">
        <v>200</v>
      </c>
      <c r="B6363" s="1" t="s">
        <v>293</v>
      </c>
      <c r="C6363" s="1" t="s">
        <v>246</v>
      </c>
      <c r="D6363" s="1" t="s">
        <v>245</v>
      </c>
      <c r="E6363" s="45" t="str">
        <f>VLOOKUP(C6363,PROCV!E$50:G$126,3,0)</f>
        <v>Artes Cênicas e Espetáculos</v>
      </c>
      <c r="F6363" s="1" t="s">
        <v>416</v>
      </c>
      <c r="G6363" s="1" t="s">
        <v>236</v>
      </c>
      <c r="H6363" s="1">
        <v>2013</v>
      </c>
      <c r="I6363" s="60">
        <f>VLOOKUP(H6363,PROCV!E$33:F$44,2,0)</f>
        <v>1.2885864878819728</v>
      </c>
      <c r="J6363" s="71">
        <v>1243</v>
      </c>
      <c r="K6363" s="44">
        <f t="shared" si="99"/>
        <v>1601.7130044372923</v>
      </c>
    </row>
    <row r="6364" spans="1:11" s="43" customFormat="1" ht="19.7" customHeight="1" x14ac:dyDescent="0.25">
      <c r="A6364" s="43" t="s">
        <v>200</v>
      </c>
      <c r="B6364" s="1" t="s">
        <v>293</v>
      </c>
      <c r="C6364" s="1" t="s">
        <v>246</v>
      </c>
      <c r="D6364" s="1" t="s">
        <v>245</v>
      </c>
      <c r="E6364" s="45" t="str">
        <f>VLOOKUP(C6364,PROCV!E$50:G$126,3,0)</f>
        <v>Artes Cênicas e Espetáculos</v>
      </c>
      <c r="F6364" s="1" t="s">
        <v>416</v>
      </c>
      <c r="G6364" s="1" t="s">
        <v>236</v>
      </c>
      <c r="H6364" s="1">
        <v>2013</v>
      </c>
      <c r="I6364" s="60">
        <f>VLOOKUP(H6364,PROCV!E$33:F$44,2,0)</f>
        <v>1.2885864878819728</v>
      </c>
      <c r="J6364" s="71">
        <v>185498</v>
      </c>
      <c r="K6364" s="44">
        <f t="shared" si="99"/>
        <v>239030.2163291302</v>
      </c>
    </row>
    <row r="6365" spans="1:11" s="43" customFormat="1" ht="19.7" customHeight="1" x14ac:dyDescent="0.25">
      <c r="A6365" s="43" t="s">
        <v>200</v>
      </c>
      <c r="B6365" s="1" t="s">
        <v>293</v>
      </c>
      <c r="C6365" s="1" t="s">
        <v>246</v>
      </c>
      <c r="D6365" s="1" t="s">
        <v>245</v>
      </c>
      <c r="E6365" s="45" t="str">
        <f>VLOOKUP(C6365,PROCV!E$50:G$126,3,0)</f>
        <v>Artes Cênicas e Espetáculos</v>
      </c>
      <c r="F6365" s="1" t="s">
        <v>416</v>
      </c>
      <c r="G6365" s="1" t="s">
        <v>236</v>
      </c>
      <c r="H6365" s="1">
        <v>2013</v>
      </c>
      <c r="I6365" s="60">
        <f>VLOOKUP(H6365,PROCV!E$33:F$44,2,0)</f>
        <v>1.2885864878819728</v>
      </c>
      <c r="J6365" s="71">
        <v>182486</v>
      </c>
      <c r="K6365" s="44">
        <f t="shared" si="99"/>
        <v>235148.99382762969</v>
      </c>
    </row>
    <row r="6366" spans="1:11" s="43" customFormat="1" ht="19.7" customHeight="1" x14ac:dyDescent="0.25">
      <c r="A6366" s="43" t="s">
        <v>200</v>
      </c>
      <c r="B6366" s="1" t="s">
        <v>293</v>
      </c>
      <c r="C6366" s="1" t="s">
        <v>322</v>
      </c>
      <c r="D6366" s="1" t="s">
        <v>321</v>
      </c>
      <c r="E6366" s="45" t="str">
        <f>VLOOKUP(C6366,PROCV!E$50:G$126,3,0)</f>
        <v>Artes Cênicas e Espetáculos</v>
      </c>
      <c r="F6366" s="1" t="s">
        <v>416</v>
      </c>
      <c r="G6366" s="1" t="s">
        <v>236</v>
      </c>
      <c r="H6366" s="1">
        <v>2013</v>
      </c>
      <c r="I6366" s="60">
        <f>VLOOKUP(H6366,PROCV!E$33:F$44,2,0)</f>
        <v>1.2885864878819728</v>
      </c>
      <c r="J6366" s="71">
        <v>92250</v>
      </c>
      <c r="K6366" s="44">
        <f t="shared" si="99"/>
        <v>118872.103507112</v>
      </c>
    </row>
    <row r="6367" spans="1:11" s="43" customFormat="1" ht="19.7" customHeight="1" x14ac:dyDescent="0.25">
      <c r="A6367" s="43" t="s">
        <v>200</v>
      </c>
      <c r="B6367" s="1" t="s">
        <v>293</v>
      </c>
      <c r="C6367" s="1" t="s">
        <v>238</v>
      </c>
      <c r="D6367" s="1" t="s">
        <v>237</v>
      </c>
      <c r="E6367" s="45" t="str">
        <f>VLOOKUP(C6367,PROCV!E$50:G$126,3,0)</f>
        <v>Artes Cênicas e Espetáculos</v>
      </c>
      <c r="F6367" s="1" t="s">
        <v>416</v>
      </c>
      <c r="G6367" s="1" t="s">
        <v>236</v>
      </c>
      <c r="H6367" s="1">
        <v>2013</v>
      </c>
      <c r="I6367" s="60">
        <f>VLOOKUP(H6367,PROCV!E$33:F$44,2,0)</f>
        <v>1.2885864878819728</v>
      </c>
      <c r="J6367" s="71">
        <v>25177</v>
      </c>
      <c r="K6367" s="44">
        <f t="shared" si="99"/>
        <v>32442.742005404431</v>
      </c>
    </row>
    <row r="6368" spans="1:11" s="43" customFormat="1" ht="19.7" customHeight="1" x14ac:dyDescent="0.25">
      <c r="A6368" s="43" t="s">
        <v>200</v>
      </c>
      <c r="B6368" s="1" t="s">
        <v>293</v>
      </c>
      <c r="C6368" s="1" t="s">
        <v>238</v>
      </c>
      <c r="D6368" s="1" t="s">
        <v>237</v>
      </c>
      <c r="E6368" s="45" t="str">
        <f>VLOOKUP(C6368,PROCV!E$50:G$126,3,0)</f>
        <v>Artes Cênicas e Espetáculos</v>
      </c>
      <c r="F6368" s="1" t="s">
        <v>416</v>
      </c>
      <c r="G6368" s="1" t="s">
        <v>236</v>
      </c>
      <c r="H6368" s="1">
        <v>2013</v>
      </c>
      <c r="I6368" s="60">
        <f>VLOOKUP(H6368,PROCV!E$33:F$44,2,0)</f>
        <v>1.2885864878819728</v>
      </c>
      <c r="J6368" s="71">
        <v>49309</v>
      </c>
      <c r="K6368" s="44">
        <f t="shared" si="99"/>
        <v>63538.911130972199</v>
      </c>
    </row>
    <row r="6369" spans="1:11" s="43" customFormat="1" ht="19.7" customHeight="1" x14ac:dyDescent="0.25">
      <c r="A6369" s="43" t="s">
        <v>200</v>
      </c>
      <c r="B6369" s="1" t="s">
        <v>293</v>
      </c>
      <c r="C6369" s="1" t="s">
        <v>238</v>
      </c>
      <c r="D6369" s="1" t="s">
        <v>237</v>
      </c>
      <c r="E6369" s="45" t="str">
        <f>VLOOKUP(C6369,PROCV!E$50:G$126,3,0)</f>
        <v>Artes Cênicas e Espetáculos</v>
      </c>
      <c r="F6369" s="1" t="s">
        <v>416</v>
      </c>
      <c r="G6369" s="1" t="s">
        <v>236</v>
      </c>
      <c r="H6369" s="1">
        <v>2013</v>
      </c>
      <c r="I6369" s="60">
        <f>VLOOKUP(H6369,PROCV!E$33:F$44,2,0)</f>
        <v>1.2885864878819728</v>
      </c>
      <c r="J6369" s="71">
        <v>566376</v>
      </c>
      <c r="K6369" s="44">
        <f t="shared" si="99"/>
        <v>729824.46066064027</v>
      </c>
    </row>
    <row r="6370" spans="1:11" s="43" customFormat="1" ht="19.7" customHeight="1" x14ac:dyDescent="0.25">
      <c r="A6370" s="43" t="s">
        <v>200</v>
      </c>
      <c r="B6370" s="1" t="s">
        <v>293</v>
      </c>
      <c r="C6370" s="1" t="s">
        <v>238</v>
      </c>
      <c r="D6370" s="1" t="s">
        <v>237</v>
      </c>
      <c r="E6370" s="45" t="str">
        <f>VLOOKUP(C6370,PROCV!E$50:G$126,3,0)</f>
        <v>Artes Cênicas e Espetáculos</v>
      </c>
      <c r="F6370" s="1" t="s">
        <v>416</v>
      </c>
      <c r="G6370" s="1" t="s">
        <v>236</v>
      </c>
      <c r="H6370" s="1">
        <v>2013</v>
      </c>
      <c r="I6370" s="60">
        <f>VLOOKUP(H6370,PROCV!E$33:F$44,2,0)</f>
        <v>1.2885864878819728</v>
      </c>
      <c r="J6370" s="71">
        <v>257832</v>
      </c>
      <c r="K6370" s="44">
        <f t="shared" si="99"/>
        <v>332238.83134358481</v>
      </c>
    </row>
    <row r="6371" spans="1:11" s="43" customFormat="1" ht="19.7" customHeight="1" x14ac:dyDescent="0.25">
      <c r="A6371" s="43" t="s">
        <v>200</v>
      </c>
      <c r="B6371" s="1" t="s">
        <v>293</v>
      </c>
      <c r="C6371" s="1" t="s">
        <v>238</v>
      </c>
      <c r="D6371" s="1" t="s">
        <v>237</v>
      </c>
      <c r="E6371" s="45" t="str">
        <f>VLOOKUP(C6371,PROCV!E$50:G$126,3,0)</f>
        <v>Artes Cênicas e Espetáculos</v>
      </c>
      <c r="F6371" s="1" t="s">
        <v>416</v>
      </c>
      <c r="G6371" s="1" t="s">
        <v>236</v>
      </c>
      <c r="H6371" s="1">
        <v>2013</v>
      </c>
      <c r="I6371" s="60">
        <f>VLOOKUP(H6371,PROCV!E$33:F$44,2,0)</f>
        <v>1.2885864878819728</v>
      </c>
      <c r="J6371" s="71">
        <v>214492</v>
      </c>
      <c r="K6371" s="44">
        <f t="shared" si="99"/>
        <v>276391.49295878015</v>
      </c>
    </row>
    <row r="6372" spans="1:11" s="43" customFormat="1" ht="19.7" customHeight="1" x14ac:dyDescent="0.25">
      <c r="A6372" s="43" t="s">
        <v>200</v>
      </c>
      <c r="B6372" s="1" t="s">
        <v>293</v>
      </c>
      <c r="C6372" s="1" t="s">
        <v>238</v>
      </c>
      <c r="D6372" s="1" t="s">
        <v>237</v>
      </c>
      <c r="E6372" s="45" t="str">
        <f>VLOOKUP(C6372,PROCV!E$50:G$126,3,0)</f>
        <v>Artes Cênicas e Espetáculos</v>
      </c>
      <c r="F6372" s="1" t="s">
        <v>416</v>
      </c>
      <c r="G6372" s="1" t="s">
        <v>236</v>
      </c>
      <c r="H6372" s="1">
        <v>2013</v>
      </c>
      <c r="I6372" s="60">
        <f>VLOOKUP(H6372,PROCV!E$33:F$44,2,0)</f>
        <v>1.2885864878819728</v>
      </c>
      <c r="J6372" s="71">
        <v>75600</v>
      </c>
      <c r="K6372" s="44">
        <f t="shared" si="99"/>
        <v>97417.138483877148</v>
      </c>
    </row>
    <row r="6373" spans="1:11" s="43" customFormat="1" ht="19.7" customHeight="1" x14ac:dyDescent="0.25">
      <c r="A6373" s="43" t="s">
        <v>200</v>
      </c>
      <c r="B6373" s="1" t="s">
        <v>293</v>
      </c>
      <c r="C6373" s="1" t="s">
        <v>241</v>
      </c>
      <c r="D6373" s="1" t="s">
        <v>240</v>
      </c>
      <c r="E6373" s="45" t="str">
        <f>VLOOKUP(C6373,PROCV!E$50:G$126,3,0)</f>
        <v>Artes Cênicas e Espetáculos</v>
      </c>
      <c r="F6373" s="1" t="s">
        <v>416</v>
      </c>
      <c r="G6373" s="1" t="s">
        <v>236</v>
      </c>
      <c r="H6373" s="1">
        <v>2013</v>
      </c>
      <c r="I6373" s="60">
        <f>VLOOKUP(H6373,PROCV!E$33:F$44,2,0)</f>
        <v>1.2885864878819728</v>
      </c>
      <c r="J6373" s="71">
        <v>2738</v>
      </c>
      <c r="K6373" s="44">
        <f t="shared" si="99"/>
        <v>3528.1498038208415</v>
      </c>
    </row>
    <row r="6374" spans="1:11" s="43" customFormat="1" ht="19.7" customHeight="1" x14ac:dyDescent="0.25">
      <c r="A6374" s="43" t="s">
        <v>200</v>
      </c>
      <c r="B6374" s="1" t="s">
        <v>293</v>
      </c>
      <c r="C6374" s="1" t="s">
        <v>241</v>
      </c>
      <c r="D6374" s="1" t="s">
        <v>240</v>
      </c>
      <c r="E6374" s="45" t="str">
        <f>VLOOKUP(C6374,PROCV!E$50:G$126,3,0)</f>
        <v>Artes Cênicas e Espetáculos</v>
      </c>
      <c r="F6374" s="1" t="s">
        <v>416</v>
      </c>
      <c r="G6374" s="1" t="s">
        <v>236</v>
      </c>
      <c r="H6374" s="1">
        <v>2013</v>
      </c>
      <c r="I6374" s="60">
        <f>VLOOKUP(H6374,PROCV!E$33:F$44,2,0)</f>
        <v>1.2885864878819728</v>
      </c>
      <c r="J6374" s="71">
        <v>147032</v>
      </c>
      <c r="K6374" s="44">
        <f t="shared" si="99"/>
        <v>189463.44848626223</v>
      </c>
    </row>
    <row r="6375" spans="1:11" s="43" customFormat="1" ht="19.7" customHeight="1" x14ac:dyDescent="0.25">
      <c r="A6375" s="43" t="s">
        <v>200</v>
      </c>
      <c r="B6375" s="1" t="s">
        <v>293</v>
      </c>
      <c r="C6375" s="1" t="s">
        <v>241</v>
      </c>
      <c r="D6375" s="1" t="s">
        <v>240</v>
      </c>
      <c r="E6375" s="45" t="str">
        <f>VLOOKUP(C6375,PROCV!E$50:G$126,3,0)</f>
        <v>Artes Cênicas e Espetáculos</v>
      </c>
      <c r="F6375" s="1" t="s">
        <v>416</v>
      </c>
      <c r="G6375" s="1" t="s">
        <v>236</v>
      </c>
      <c r="H6375" s="1">
        <v>2013</v>
      </c>
      <c r="I6375" s="60">
        <f>VLOOKUP(H6375,PROCV!E$33:F$44,2,0)</f>
        <v>1.2885864878819728</v>
      </c>
      <c r="J6375" s="71">
        <v>143673</v>
      </c>
      <c r="K6375" s="44">
        <f t="shared" si="99"/>
        <v>185135.08647346668</v>
      </c>
    </row>
    <row r="6376" spans="1:11" s="43" customFormat="1" ht="19.7" customHeight="1" x14ac:dyDescent="0.25">
      <c r="A6376" s="43" t="s">
        <v>200</v>
      </c>
      <c r="B6376" s="1" t="s">
        <v>293</v>
      </c>
      <c r="C6376" s="1" t="s">
        <v>311</v>
      </c>
      <c r="D6376" s="1" t="s">
        <v>310</v>
      </c>
      <c r="E6376" s="45" t="str">
        <f>VLOOKUP(C6376,PROCV!E$50:G$126,3,0)</f>
        <v>Artes Cênicas e Espetáculos</v>
      </c>
      <c r="F6376" s="1" t="s">
        <v>416</v>
      </c>
      <c r="G6376" s="1" t="s">
        <v>236</v>
      </c>
      <c r="H6376" s="1">
        <v>2013</v>
      </c>
      <c r="I6376" s="60">
        <f>VLOOKUP(H6376,PROCV!E$33:F$44,2,0)</f>
        <v>1.2885864878819728</v>
      </c>
      <c r="J6376" s="71">
        <v>10586</v>
      </c>
      <c r="K6376" s="44">
        <f t="shared" si="99"/>
        <v>13640.976560718564</v>
      </c>
    </row>
    <row r="6377" spans="1:11" s="43" customFormat="1" ht="19.7" customHeight="1" x14ac:dyDescent="0.25">
      <c r="A6377" s="43" t="s">
        <v>181</v>
      </c>
      <c r="B6377" s="1" t="s">
        <v>292</v>
      </c>
      <c r="C6377" s="1" t="s">
        <v>291</v>
      </c>
      <c r="D6377" s="1" t="s">
        <v>290</v>
      </c>
      <c r="E6377" s="45" t="str">
        <f>VLOOKUP(C6377,PROCV!E$50:G$126,3,0)</f>
        <v>NA</v>
      </c>
      <c r="F6377" s="1" t="s">
        <v>416</v>
      </c>
      <c r="G6377" s="1" t="s">
        <v>236</v>
      </c>
      <c r="H6377" s="1">
        <v>2013</v>
      </c>
      <c r="I6377" s="60">
        <f>VLOOKUP(H6377,PROCV!E$33:F$44,2,0)</f>
        <v>1.2885864878819728</v>
      </c>
      <c r="J6377" s="71">
        <v>168000</v>
      </c>
      <c r="K6377" s="44">
        <f t="shared" si="99"/>
        <v>216482.52996417144</v>
      </c>
    </row>
    <row r="6378" spans="1:11" s="43" customFormat="1" ht="19.7" customHeight="1" x14ac:dyDescent="0.25">
      <c r="A6378" s="43" t="s">
        <v>181</v>
      </c>
      <c r="B6378" s="1" t="s">
        <v>292</v>
      </c>
      <c r="C6378" s="1" t="s">
        <v>291</v>
      </c>
      <c r="D6378" s="1" t="s">
        <v>290</v>
      </c>
      <c r="E6378" s="45" t="str">
        <f>VLOOKUP(C6378,PROCV!E$50:G$126,3,0)</f>
        <v>NA</v>
      </c>
      <c r="F6378" s="1" t="s">
        <v>416</v>
      </c>
      <c r="G6378" s="1" t="s">
        <v>236</v>
      </c>
      <c r="H6378" s="1">
        <v>2013</v>
      </c>
      <c r="I6378" s="60">
        <f>VLOOKUP(H6378,PROCV!E$33:F$44,2,0)</f>
        <v>1.2885864878819728</v>
      </c>
      <c r="J6378" s="71">
        <v>36724</v>
      </c>
      <c r="K6378" s="44">
        <f t="shared" si="99"/>
        <v>47322.050180977567</v>
      </c>
    </row>
    <row r="6379" spans="1:11" s="43" customFormat="1" ht="19.7" customHeight="1" x14ac:dyDescent="0.25">
      <c r="A6379" s="43" t="s">
        <v>181</v>
      </c>
      <c r="B6379" s="1" t="s">
        <v>292</v>
      </c>
      <c r="C6379" s="1" t="s">
        <v>285</v>
      </c>
      <c r="D6379" s="1" t="s">
        <v>284</v>
      </c>
      <c r="E6379" s="45" t="str">
        <f>VLOOKUP(C6379,PROCV!E$50:G$126,3,0)</f>
        <v>Editorial</v>
      </c>
      <c r="F6379" s="1" t="s">
        <v>416</v>
      </c>
      <c r="G6379" s="1" t="s">
        <v>236</v>
      </c>
      <c r="H6379" s="1">
        <v>2013</v>
      </c>
      <c r="I6379" s="60">
        <f>VLOOKUP(H6379,PROCV!E$33:F$44,2,0)</f>
        <v>1.2885864878819728</v>
      </c>
      <c r="J6379" s="71">
        <v>7553</v>
      </c>
      <c r="K6379" s="44">
        <f t="shared" si="99"/>
        <v>9732.6937429725403</v>
      </c>
    </row>
    <row r="6380" spans="1:11" s="43" customFormat="1" ht="19.7" customHeight="1" x14ac:dyDescent="0.25">
      <c r="A6380" s="43" t="s">
        <v>181</v>
      </c>
      <c r="B6380" s="1" t="s">
        <v>292</v>
      </c>
      <c r="C6380" s="1" t="s">
        <v>277</v>
      </c>
      <c r="D6380" s="1" t="s">
        <v>276</v>
      </c>
      <c r="E6380" s="45" t="str">
        <f>VLOOKUP(C6380,PROCV!E$50:G$126,3,0)</f>
        <v>Editorial</v>
      </c>
      <c r="F6380" s="1" t="s">
        <v>416</v>
      </c>
      <c r="G6380" s="1" t="s">
        <v>236</v>
      </c>
      <c r="H6380" s="1">
        <v>2013</v>
      </c>
      <c r="I6380" s="60">
        <f>VLOOKUP(H6380,PROCV!E$33:F$44,2,0)</f>
        <v>1.2885864878819728</v>
      </c>
      <c r="J6380" s="71">
        <v>4366</v>
      </c>
      <c r="K6380" s="44">
        <f t="shared" si="99"/>
        <v>5625.9686060926933</v>
      </c>
    </row>
    <row r="6381" spans="1:11" s="43" customFormat="1" ht="19.7" customHeight="1" x14ac:dyDescent="0.25">
      <c r="A6381" s="43" t="s">
        <v>181</v>
      </c>
      <c r="B6381" s="1" t="s">
        <v>292</v>
      </c>
      <c r="C6381" s="1" t="s">
        <v>271</v>
      </c>
      <c r="D6381" s="1" t="s">
        <v>270</v>
      </c>
      <c r="E6381" s="45" t="str">
        <f>VLOOKUP(C6381,PROCV!E$50:G$126,3,0)</f>
        <v>Editorial</v>
      </c>
      <c r="F6381" s="1" t="s">
        <v>416</v>
      </c>
      <c r="G6381" s="1" t="s">
        <v>236</v>
      </c>
      <c r="H6381" s="1">
        <v>2013</v>
      </c>
      <c r="I6381" s="60">
        <f>VLOOKUP(H6381,PROCV!E$33:F$44,2,0)</f>
        <v>1.2885864878819728</v>
      </c>
      <c r="J6381" s="71">
        <v>90351</v>
      </c>
      <c r="K6381" s="44">
        <f t="shared" si="99"/>
        <v>116425.07776662413</v>
      </c>
    </row>
    <row r="6382" spans="1:11" s="43" customFormat="1" ht="19.7" customHeight="1" x14ac:dyDescent="0.25">
      <c r="A6382" s="43" t="s">
        <v>181</v>
      </c>
      <c r="B6382" s="1" t="s">
        <v>292</v>
      </c>
      <c r="C6382" s="1" t="s">
        <v>271</v>
      </c>
      <c r="D6382" s="1" t="s">
        <v>270</v>
      </c>
      <c r="E6382" s="45" t="str">
        <f>VLOOKUP(C6382,PROCV!E$50:G$126,3,0)</f>
        <v>Editorial</v>
      </c>
      <c r="F6382" s="1" t="s">
        <v>416</v>
      </c>
      <c r="G6382" s="1" t="s">
        <v>236</v>
      </c>
      <c r="H6382" s="1">
        <v>2013</v>
      </c>
      <c r="I6382" s="60">
        <f>VLOOKUP(H6382,PROCV!E$33:F$44,2,0)</f>
        <v>1.2885864878819728</v>
      </c>
      <c r="J6382" s="71">
        <v>82485</v>
      </c>
      <c r="K6382" s="44">
        <f t="shared" si="99"/>
        <v>106289.05645294453</v>
      </c>
    </row>
    <row r="6383" spans="1:11" s="43" customFormat="1" ht="19.7" customHeight="1" x14ac:dyDescent="0.25">
      <c r="A6383" s="43" t="s">
        <v>181</v>
      </c>
      <c r="B6383" s="1" t="s">
        <v>292</v>
      </c>
      <c r="C6383" s="1" t="s">
        <v>256</v>
      </c>
      <c r="D6383" s="1" t="s">
        <v>255</v>
      </c>
      <c r="E6383" s="45" t="str">
        <f>VLOOKUP(C6383,PROCV!E$50:G$126,3,0)</f>
        <v>Audiovisual</v>
      </c>
      <c r="F6383" s="1" t="s">
        <v>416</v>
      </c>
      <c r="G6383" s="1" t="s">
        <v>236</v>
      </c>
      <c r="H6383" s="1">
        <v>2013</v>
      </c>
      <c r="I6383" s="60">
        <f>VLOOKUP(H6383,PROCV!E$33:F$44,2,0)</f>
        <v>1.2885864878819728</v>
      </c>
      <c r="J6383" s="71">
        <v>104600</v>
      </c>
      <c r="K6383" s="44">
        <f t="shared" si="99"/>
        <v>134786.14663245436</v>
      </c>
    </row>
    <row r="6384" spans="1:11" s="43" customFormat="1" ht="19.7" customHeight="1" x14ac:dyDescent="0.25">
      <c r="A6384" s="43" t="s">
        <v>181</v>
      </c>
      <c r="B6384" s="1" t="s">
        <v>292</v>
      </c>
      <c r="C6384" s="1" t="s">
        <v>252</v>
      </c>
      <c r="D6384" s="1" t="s">
        <v>251</v>
      </c>
      <c r="E6384" s="45" t="str">
        <f>VLOOKUP(C6384,PROCV!E$50:G$126,3,0)</f>
        <v>Audiovisual</v>
      </c>
      <c r="F6384" s="1" t="s">
        <v>416</v>
      </c>
      <c r="G6384" s="1" t="s">
        <v>236</v>
      </c>
      <c r="H6384" s="1">
        <v>2013</v>
      </c>
      <c r="I6384" s="60">
        <f>VLOOKUP(H6384,PROCV!E$33:F$44,2,0)</f>
        <v>1.2885864878819728</v>
      </c>
      <c r="J6384" s="71">
        <v>48735</v>
      </c>
      <c r="K6384" s="44">
        <f t="shared" si="99"/>
        <v>62799.262486927946</v>
      </c>
    </row>
    <row r="6385" spans="1:11" s="43" customFormat="1" ht="19.7" customHeight="1" x14ac:dyDescent="0.25">
      <c r="A6385" s="43" t="s">
        <v>181</v>
      </c>
      <c r="B6385" s="1" t="s">
        <v>292</v>
      </c>
      <c r="C6385" s="1" t="s">
        <v>356</v>
      </c>
      <c r="D6385" s="1" t="s">
        <v>355</v>
      </c>
      <c r="E6385" s="45" t="str">
        <f>VLOOKUP(C6385,PROCV!E$50:G$126,3,0)</f>
        <v>Artes Cênicas e Espetáculos</v>
      </c>
      <c r="F6385" s="1" t="s">
        <v>415</v>
      </c>
      <c r="G6385" s="1" t="s">
        <v>265</v>
      </c>
      <c r="H6385" s="1">
        <v>2013</v>
      </c>
      <c r="I6385" s="60">
        <f>VLOOKUP(H6385,PROCV!E$33:F$44,2,0)</f>
        <v>1.2885864878819728</v>
      </c>
      <c r="J6385" s="71">
        <v>48346</v>
      </c>
      <c r="K6385" s="44">
        <f t="shared" si="99"/>
        <v>62298.002343141859</v>
      </c>
    </row>
    <row r="6386" spans="1:11" s="43" customFormat="1" ht="19.7" customHeight="1" x14ac:dyDescent="0.25">
      <c r="A6386" s="43" t="s">
        <v>181</v>
      </c>
      <c r="B6386" s="1" t="s">
        <v>292</v>
      </c>
      <c r="C6386" s="1" t="s">
        <v>340</v>
      </c>
      <c r="D6386" s="1" t="s">
        <v>339</v>
      </c>
      <c r="E6386" s="45" t="str">
        <f>VLOOKUP(C6386,PROCV!E$50:G$126,3,0)</f>
        <v>Artes Cênicas e Espetáculos</v>
      </c>
      <c r="F6386" s="1" t="s">
        <v>416</v>
      </c>
      <c r="G6386" s="1" t="s">
        <v>236</v>
      </c>
      <c r="H6386" s="1">
        <v>2013</v>
      </c>
      <c r="I6386" s="60">
        <f>VLOOKUP(H6386,PROCV!E$33:F$44,2,0)</f>
        <v>1.2885864878819728</v>
      </c>
      <c r="J6386" s="71">
        <v>2237</v>
      </c>
      <c r="K6386" s="44">
        <f t="shared" si="99"/>
        <v>2882.5679733919733</v>
      </c>
    </row>
    <row r="6387" spans="1:11" s="43" customFormat="1" ht="19.7" customHeight="1" x14ac:dyDescent="0.25">
      <c r="A6387" s="43" t="s">
        <v>181</v>
      </c>
      <c r="B6387" s="1" t="s">
        <v>292</v>
      </c>
      <c r="C6387" s="1" t="s">
        <v>246</v>
      </c>
      <c r="D6387" s="1" t="s">
        <v>245</v>
      </c>
      <c r="E6387" s="45" t="str">
        <f>VLOOKUP(C6387,PROCV!E$50:G$126,3,0)</f>
        <v>Artes Cênicas e Espetáculos</v>
      </c>
      <c r="F6387" s="1" t="s">
        <v>416</v>
      </c>
      <c r="G6387" s="1" t="s">
        <v>236</v>
      </c>
      <c r="H6387" s="1">
        <v>2013</v>
      </c>
      <c r="I6387" s="60">
        <f>VLOOKUP(H6387,PROCV!E$33:F$44,2,0)</f>
        <v>1.2885864878819728</v>
      </c>
      <c r="J6387" s="71">
        <v>98000</v>
      </c>
      <c r="K6387" s="44">
        <f t="shared" si="99"/>
        <v>126281.47581243333</v>
      </c>
    </row>
    <row r="6388" spans="1:11" s="43" customFormat="1" ht="19.7" customHeight="1" x14ac:dyDescent="0.25">
      <c r="A6388" s="43" t="s">
        <v>181</v>
      </c>
      <c r="B6388" s="1" t="s">
        <v>292</v>
      </c>
      <c r="C6388" s="1" t="s">
        <v>246</v>
      </c>
      <c r="D6388" s="1" t="s">
        <v>245</v>
      </c>
      <c r="E6388" s="45" t="str">
        <f>VLOOKUP(C6388,PROCV!E$50:G$126,3,0)</f>
        <v>Artes Cênicas e Espetáculos</v>
      </c>
      <c r="F6388" s="1" t="s">
        <v>416</v>
      </c>
      <c r="G6388" s="1" t="s">
        <v>236</v>
      </c>
      <c r="H6388" s="1">
        <v>2013</v>
      </c>
      <c r="I6388" s="60">
        <f>VLOOKUP(H6388,PROCV!E$33:F$44,2,0)</f>
        <v>1.2885864878819728</v>
      </c>
      <c r="J6388" s="71">
        <v>147758</v>
      </c>
      <c r="K6388" s="44">
        <f t="shared" si="99"/>
        <v>190398.96227646453</v>
      </c>
    </row>
    <row r="6389" spans="1:11" s="43" customFormat="1" ht="19.7" customHeight="1" x14ac:dyDescent="0.25">
      <c r="A6389" s="43" t="s">
        <v>181</v>
      </c>
      <c r="B6389" s="1" t="s">
        <v>292</v>
      </c>
      <c r="C6389" s="1" t="s">
        <v>246</v>
      </c>
      <c r="D6389" s="1" t="s">
        <v>245</v>
      </c>
      <c r="E6389" s="45" t="str">
        <f>VLOOKUP(C6389,PROCV!E$50:G$126,3,0)</f>
        <v>Artes Cênicas e Espetáculos</v>
      </c>
      <c r="F6389" s="1" t="s">
        <v>416</v>
      </c>
      <c r="G6389" s="1" t="s">
        <v>236</v>
      </c>
      <c r="H6389" s="1">
        <v>2013</v>
      </c>
      <c r="I6389" s="60">
        <f>VLOOKUP(H6389,PROCV!E$33:F$44,2,0)</f>
        <v>1.2885864878819728</v>
      </c>
      <c r="J6389" s="71">
        <v>89932</v>
      </c>
      <c r="K6389" s="44">
        <f t="shared" si="99"/>
        <v>115885.16002820159</v>
      </c>
    </row>
    <row r="6390" spans="1:11" s="43" customFormat="1" ht="19.7" customHeight="1" x14ac:dyDescent="0.25">
      <c r="A6390" s="43" t="s">
        <v>181</v>
      </c>
      <c r="B6390" s="1" t="s">
        <v>292</v>
      </c>
      <c r="C6390" s="1" t="s">
        <v>238</v>
      </c>
      <c r="D6390" s="1" t="s">
        <v>237</v>
      </c>
      <c r="E6390" s="45" t="str">
        <f>VLOOKUP(C6390,PROCV!E$50:G$126,3,0)</f>
        <v>Artes Cênicas e Espetáculos</v>
      </c>
      <c r="F6390" s="1" t="s">
        <v>416</v>
      </c>
      <c r="G6390" s="1" t="s">
        <v>236</v>
      </c>
      <c r="H6390" s="1">
        <v>2013</v>
      </c>
      <c r="I6390" s="60">
        <f>VLOOKUP(H6390,PROCV!E$33:F$44,2,0)</f>
        <v>1.2885864878819728</v>
      </c>
      <c r="J6390" s="71">
        <v>68229</v>
      </c>
      <c r="K6390" s="44">
        <f t="shared" si="99"/>
        <v>87918.967481699117</v>
      </c>
    </row>
    <row r="6391" spans="1:11" s="43" customFormat="1" ht="19.7" customHeight="1" x14ac:dyDescent="0.25">
      <c r="A6391" s="43" t="s">
        <v>181</v>
      </c>
      <c r="B6391" s="1" t="s">
        <v>292</v>
      </c>
      <c r="C6391" s="1" t="s">
        <v>238</v>
      </c>
      <c r="D6391" s="1" t="s">
        <v>237</v>
      </c>
      <c r="E6391" s="45" t="str">
        <f>VLOOKUP(C6391,PROCV!E$50:G$126,3,0)</f>
        <v>Artes Cênicas e Espetáculos</v>
      </c>
      <c r="F6391" s="1" t="s">
        <v>416</v>
      </c>
      <c r="G6391" s="1" t="s">
        <v>236</v>
      </c>
      <c r="H6391" s="1">
        <v>2013</v>
      </c>
      <c r="I6391" s="60">
        <f>VLOOKUP(H6391,PROCV!E$33:F$44,2,0)</f>
        <v>1.2885864878819728</v>
      </c>
      <c r="J6391" s="71">
        <v>23713</v>
      </c>
      <c r="K6391" s="44">
        <f t="shared" si="99"/>
        <v>30556.251387145221</v>
      </c>
    </row>
    <row r="6392" spans="1:11" s="43" customFormat="1" ht="19.7" customHeight="1" x14ac:dyDescent="0.25">
      <c r="A6392" s="43" t="s">
        <v>181</v>
      </c>
      <c r="B6392" s="1" t="s">
        <v>292</v>
      </c>
      <c r="C6392" s="1" t="s">
        <v>241</v>
      </c>
      <c r="D6392" s="1" t="s">
        <v>240</v>
      </c>
      <c r="E6392" s="45" t="str">
        <f>VLOOKUP(C6392,PROCV!E$50:G$126,3,0)</f>
        <v>Artes Cênicas e Espetáculos</v>
      </c>
      <c r="F6392" s="1" t="s">
        <v>416</v>
      </c>
      <c r="G6392" s="1" t="s">
        <v>236</v>
      </c>
      <c r="H6392" s="1">
        <v>2013</v>
      </c>
      <c r="I6392" s="60">
        <f>VLOOKUP(H6392,PROCV!E$33:F$44,2,0)</f>
        <v>1.2885864878819728</v>
      </c>
      <c r="J6392" s="71">
        <v>26100</v>
      </c>
      <c r="K6392" s="44">
        <f t="shared" si="99"/>
        <v>33632.10733371949</v>
      </c>
    </row>
    <row r="6393" spans="1:11" s="43" customFormat="1" ht="19.7" customHeight="1" x14ac:dyDescent="0.25">
      <c r="A6393" s="43" t="s">
        <v>194</v>
      </c>
      <c r="B6393" s="1" t="s">
        <v>242</v>
      </c>
      <c r="C6393" s="1" t="s">
        <v>309</v>
      </c>
      <c r="D6393" s="1" t="s">
        <v>308</v>
      </c>
      <c r="E6393" s="45" t="str">
        <f>VLOOKUP(C6393,PROCV!E$50:G$126,3,0)</f>
        <v>NA</v>
      </c>
      <c r="F6393" s="1" t="s">
        <v>416</v>
      </c>
      <c r="G6393" s="1" t="s">
        <v>236</v>
      </c>
      <c r="H6393" s="1">
        <v>2013</v>
      </c>
      <c r="I6393" s="60">
        <f>VLOOKUP(H6393,PROCV!E$33:F$44,2,0)</f>
        <v>1.2885864878819728</v>
      </c>
      <c r="J6393" s="71">
        <v>17174</v>
      </c>
      <c r="K6393" s="44">
        <f t="shared" si="99"/>
        <v>22130.184342885001</v>
      </c>
    </row>
    <row r="6394" spans="1:11" s="43" customFormat="1" ht="19.7" customHeight="1" x14ac:dyDescent="0.25">
      <c r="A6394" s="43" t="s">
        <v>194</v>
      </c>
      <c r="B6394" s="1" t="s">
        <v>242</v>
      </c>
      <c r="C6394" s="1" t="s">
        <v>309</v>
      </c>
      <c r="D6394" s="1" t="s">
        <v>308</v>
      </c>
      <c r="E6394" s="45" t="str">
        <f>VLOOKUP(C6394,PROCV!E$50:G$126,3,0)</f>
        <v>NA</v>
      </c>
      <c r="F6394" s="1" t="s">
        <v>416</v>
      </c>
      <c r="G6394" s="1" t="s">
        <v>236</v>
      </c>
      <c r="H6394" s="1">
        <v>2013</v>
      </c>
      <c r="I6394" s="60">
        <f>VLOOKUP(H6394,PROCV!E$33:F$44,2,0)</f>
        <v>1.2885864878819728</v>
      </c>
      <c r="J6394" s="71">
        <v>90647</v>
      </c>
      <c r="K6394" s="44">
        <f t="shared" si="99"/>
        <v>116806.49936703719</v>
      </c>
    </row>
    <row r="6395" spans="1:11" s="43" customFormat="1" ht="19.7" customHeight="1" x14ac:dyDescent="0.25">
      <c r="A6395" s="43" t="s">
        <v>194</v>
      </c>
      <c r="B6395" s="1" t="s">
        <v>242</v>
      </c>
      <c r="C6395" s="1" t="s">
        <v>309</v>
      </c>
      <c r="D6395" s="1" t="s">
        <v>308</v>
      </c>
      <c r="E6395" s="45" t="str">
        <f>VLOOKUP(C6395,PROCV!E$50:G$126,3,0)</f>
        <v>NA</v>
      </c>
      <c r="F6395" s="1" t="s">
        <v>416</v>
      </c>
      <c r="G6395" s="1" t="s">
        <v>236</v>
      </c>
      <c r="H6395" s="1">
        <v>2013</v>
      </c>
      <c r="I6395" s="60">
        <f>VLOOKUP(H6395,PROCV!E$33:F$44,2,0)</f>
        <v>1.2885864878819728</v>
      </c>
      <c r="J6395" s="71">
        <v>458693</v>
      </c>
      <c r="K6395" s="44">
        <f t="shared" si="99"/>
        <v>591065.60188604577</v>
      </c>
    </row>
    <row r="6396" spans="1:11" s="43" customFormat="1" ht="19.7" customHeight="1" x14ac:dyDescent="0.25">
      <c r="A6396" s="43" t="s">
        <v>194</v>
      </c>
      <c r="B6396" s="1" t="s">
        <v>242</v>
      </c>
      <c r="C6396" s="1" t="s">
        <v>291</v>
      </c>
      <c r="D6396" s="1" t="s">
        <v>290</v>
      </c>
      <c r="E6396" s="45" t="str">
        <f>VLOOKUP(C6396,PROCV!E$50:G$126,3,0)</f>
        <v>NA</v>
      </c>
      <c r="F6396" s="1" t="s">
        <v>416</v>
      </c>
      <c r="G6396" s="1" t="s">
        <v>236</v>
      </c>
      <c r="H6396" s="1">
        <v>2013</v>
      </c>
      <c r="I6396" s="60">
        <f>VLOOKUP(H6396,PROCV!E$33:F$44,2,0)</f>
        <v>1.2885864878819728</v>
      </c>
      <c r="J6396" s="71">
        <v>298189</v>
      </c>
      <c r="K6396" s="44">
        <f t="shared" si="99"/>
        <v>384242.31623503758</v>
      </c>
    </row>
    <row r="6397" spans="1:11" s="43" customFormat="1" ht="19.7" customHeight="1" x14ac:dyDescent="0.25">
      <c r="A6397" s="43" t="s">
        <v>194</v>
      </c>
      <c r="B6397" s="1" t="s">
        <v>242</v>
      </c>
      <c r="C6397" s="1" t="s">
        <v>291</v>
      </c>
      <c r="D6397" s="1" t="s">
        <v>290</v>
      </c>
      <c r="E6397" s="45" t="str">
        <f>VLOOKUP(C6397,PROCV!E$50:G$126,3,0)</f>
        <v>NA</v>
      </c>
      <c r="F6397" s="1" t="s">
        <v>416</v>
      </c>
      <c r="G6397" s="1" t="s">
        <v>236</v>
      </c>
      <c r="H6397" s="1">
        <v>2013</v>
      </c>
      <c r="I6397" s="60">
        <f>VLOOKUP(H6397,PROCV!E$33:F$44,2,0)</f>
        <v>1.2885864878819728</v>
      </c>
      <c r="J6397" s="71">
        <v>228601</v>
      </c>
      <c r="K6397" s="44">
        <f t="shared" si="99"/>
        <v>294572.15971630689</v>
      </c>
    </row>
    <row r="6398" spans="1:11" s="43" customFormat="1" ht="19.7" customHeight="1" x14ac:dyDescent="0.25">
      <c r="A6398" s="43" t="s">
        <v>194</v>
      </c>
      <c r="B6398" s="1" t="s">
        <v>242</v>
      </c>
      <c r="C6398" s="1" t="s">
        <v>291</v>
      </c>
      <c r="D6398" s="1" t="s">
        <v>290</v>
      </c>
      <c r="E6398" s="45" t="str">
        <f>VLOOKUP(C6398,PROCV!E$50:G$126,3,0)</f>
        <v>NA</v>
      </c>
      <c r="F6398" s="1" t="s">
        <v>416</v>
      </c>
      <c r="G6398" s="1" t="s">
        <v>236</v>
      </c>
      <c r="H6398" s="1">
        <v>2013</v>
      </c>
      <c r="I6398" s="60">
        <f>VLOOKUP(H6398,PROCV!E$33:F$44,2,0)</f>
        <v>1.2885864878819728</v>
      </c>
      <c r="J6398" s="71">
        <v>1689735</v>
      </c>
      <c r="K6398" s="44">
        <f t="shared" si="99"/>
        <v>2177369.6891012453</v>
      </c>
    </row>
    <row r="6399" spans="1:11" s="43" customFormat="1" ht="19.7" customHeight="1" x14ac:dyDescent="0.25">
      <c r="A6399" s="43" t="s">
        <v>194</v>
      </c>
      <c r="B6399" s="1" t="s">
        <v>242</v>
      </c>
      <c r="C6399" s="1" t="s">
        <v>291</v>
      </c>
      <c r="D6399" s="1" t="s">
        <v>290</v>
      </c>
      <c r="E6399" s="45" t="str">
        <f>VLOOKUP(C6399,PROCV!E$50:G$126,3,0)</f>
        <v>NA</v>
      </c>
      <c r="F6399" s="1" t="s">
        <v>416</v>
      </c>
      <c r="G6399" s="1" t="s">
        <v>236</v>
      </c>
      <c r="H6399" s="1">
        <v>2013</v>
      </c>
      <c r="I6399" s="60">
        <f>VLOOKUP(H6399,PROCV!E$33:F$44,2,0)</f>
        <v>1.2885864878819728</v>
      </c>
      <c r="J6399" s="71">
        <v>3190000</v>
      </c>
      <c r="K6399" s="44">
        <f t="shared" si="99"/>
        <v>4110590.8963434934</v>
      </c>
    </row>
    <row r="6400" spans="1:11" s="43" customFormat="1" ht="19.7" customHeight="1" x14ac:dyDescent="0.25">
      <c r="A6400" s="43" t="s">
        <v>194</v>
      </c>
      <c r="B6400" s="1" t="s">
        <v>242</v>
      </c>
      <c r="C6400" s="1" t="s">
        <v>291</v>
      </c>
      <c r="D6400" s="1" t="s">
        <v>290</v>
      </c>
      <c r="E6400" s="45" t="str">
        <f>VLOOKUP(C6400,PROCV!E$50:G$126,3,0)</f>
        <v>NA</v>
      </c>
      <c r="F6400" s="1" t="s">
        <v>416</v>
      </c>
      <c r="G6400" s="1" t="s">
        <v>236</v>
      </c>
      <c r="H6400" s="1">
        <v>2013</v>
      </c>
      <c r="I6400" s="60">
        <f>VLOOKUP(H6400,PROCV!E$33:F$44,2,0)</f>
        <v>1.2885864878819728</v>
      </c>
      <c r="J6400" s="71">
        <v>275547</v>
      </c>
      <c r="K6400" s="44">
        <f t="shared" si="99"/>
        <v>355066.14097641397</v>
      </c>
    </row>
    <row r="6401" spans="1:11" s="43" customFormat="1" ht="19.7" customHeight="1" x14ac:dyDescent="0.25">
      <c r="A6401" s="43" t="s">
        <v>194</v>
      </c>
      <c r="B6401" s="1" t="s">
        <v>242</v>
      </c>
      <c r="C6401" s="1" t="s">
        <v>291</v>
      </c>
      <c r="D6401" s="1" t="s">
        <v>290</v>
      </c>
      <c r="E6401" s="45" t="str">
        <f>VLOOKUP(C6401,PROCV!E$50:G$126,3,0)</f>
        <v>NA</v>
      </c>
      <c r="F6401" s="1" t="s">
        <v>416</v>
      </c>
      <c r="G6401" s="1" t="s">
        <v>236</v>
      </c>
      <c r="H6401" s="1">
        <v>2013</v>
      </c>
      <c r="I6401" s="60">
        <f>VLOOKUP(H6401,PROCV!E$33:F$44,2,0)</f>
        <v>1.2885864878819728</v>
      </c>
      <c r="J6401" s="71">
        <v>1926448</v>
      </c>
      <c r="K6401" s="44">
        <f t="shared" si="99"/>
        <v>2482394.8624072508</v>
      </c>
    </row>
    <row r="6402" spans="1:11" s="43" customFormat="1" ht="19.7" customHeight="1" x14ac:dyDescent="0.25">
      <c r="A6402" s="43" t="s">
        <v>194</v>
      </c>
      <c r="B6402" s="1" t="s">
        <v>242</v>
      </c>
      <c r="C6402" s="1" t="s">
        <v>291</v>
      </c>
      <c r="D6402" s="1" t="s">
        <v>290</v>
      </c>
      <c r="E6402" s="45" t="str">
        <f>VLOOKUP(C6402,PROCV!E$50:G$126,3,0)</f>
        <v>NA</v>
      </c>
      <c r="F6402" s="1" t="s">
        <v>416</v>
      </c>
      <c r="G6402" s="1" t="s">
        <v>236</v>
      </c>
      <c r="H6402" s="1">
        <v>2013</v>
      </c>
      <c r="I6402" s="60">
        <f>VLOOKUP(H6402,PROCV!E$33:F$44,2,0)</f>
        <v>1.2885864878819728</v>
      </c>
      <c r="J6402" s="71">
        <v>524000</v>
      </c>
      <c r="K6402" s="44">
        <f t="shared" si="99"/>
        <v>675219.31965015375</v>
      </c>
    </row>
    <row r="6403" spans="1:11" s="43" customFormat="1" ht="19.7" customHeight="1" x14ac:dyDescent="0.25">
      <c r="A6403" s="43" t="s">
        <v>194</v>
      </c>
      <c r="B6403" s="1" t="s">
        <v>242</v>
      </c>
      <c r="C6403" s="1" t="s">
        <v>291</v>
      </c>
      <c r="D6403" s="1" t="s">
        <v>290</v>
      </c>
      <c r="E6403" s="45" t="str">
        <f>VLOOKUP(C6403,PROCV!E$50:G$126,3,0)</f>
        <v>NA</v>
      </c>
      <c r="F6403" s="1" t="s">
        <v>416</v>
      </c>
      <c r="G6403" s="1" t="s">
        <v>236</v>
      </c>
      <c r="H6403" s="1">
        <v>2013</v>
      </c>
      <c r="I6403" s="60">
        <f>VLOOKUP(H6403,PROCV!E$33:F$44,2,0)</f>
        <v>1.2885864878819728</v>
      </c>
      <c r="J6403" s="71">
        <v>618641</v>
      </c>
      <c r="K6403" s="44">
        <f t="shared" ref="K6403:K6466" si="100">J6403*I6403</f>
        <v>797172.43344979151</v>
      </c>
    </row>
    <row r="6404" spans="1:11" s="43" customFormat="1" ht="19.7" customHeight="1" x14ac:dyDescent="0.25">
      <c r="A6404" s="43" t="s">
        <v>194</v>
      </c>
      <c r="B6404" s="1" t="s">
        <v>242</v>
      </c>
      <c r="C6404" s="1" t="s">
        <v>291</v>
      </c>
      <c r="D6404" s="1" t="s">
        <v>290</v>
      </c>
      <c r="E6404" s="45" t="str">
        <f>VLOOKUP(C6404,PROCV!E$50:G$126,3,0)</f>
        <v>NA</v>
      </c>
      <c r="F6404" s="1" t="s">
        <v>416</v>
      </c>
      <c r="G6404" s="1" t="s">
        <v>236</v>
      </c>
      <c r="H6404" s="1">
        <v>2013</v>
      </c>
      <c r="I6404" s="60">
        <f>VLOOKUP(H6404,PROCV!E$33:F$44,2,0)</f>
        <v>1.2885864878819728</v>
      </c>
      <c r="J6404" s="71">
        <v>1692746</v>
      </c>
      <c r="K6404" s="44">
        <f t="shared" si="100"/>
        <v>2181249.6230162578</v>
      </c>
    </row>
    <row r="6405" spans="1:11" s="43" customFormat="1" ht="19.7" customHeight="1" x14ac:dyDescent="0.25">
      <c r="A6405" s="43" t="s">
        <v>194</v>
      </c>
      <c r="B6405" s="1" t="s">
        <v>242</v>
      </c>
      <c r="C6405" s="1" t="s">
        <v>291</v>
      </c>
      <c r="D6405" s="1" t="s">
        <v>290</v>
      </c>
      <c r="E6405" s="45" t="str">
        <f>VLOOKUP(C6405,PROCV!E$50:G$126,3,0)</f>
        <v>NA</v>
      </c>
      <c r="F6405" s="1" t="s">
        <v>416</v>
      </c>
      <c r="G6405" s="1" t="s">
        <v>236</v>
      </c>
      <c r="H6405" s="1">
        <v>2013</v>
      </c>
      <c r="I6405" s="60">
        <f>VLOOKUP(H6405,PROCV!E$33:F$44,2,0)</f>
        <v>1.2885864878819728</v>
      </c>
      <c r="J6405" s="71">
        <v>10000</v>
      </c>
      <c r="K6405" s="44">
        <f t="shared" si="100"/>
        <v>12885.864878819728</v>
      </c>
    </row>
    <row r="6406" spans="1:11" s="43" customFormat="1" ht="19.7" customHeight="1" x14ac:dyDescent="0.25">
      <c r="A6406" s="43" t="s">
        <v>194</v>
      </c>
      <c r="B6406" s="1" t="s">
        <v>242</v>
      </c>
      <c r="C6406" s="1" t="s">
        <v>320</v>
      </c>
      <c r="D6406" s="1" t="s">
        <v>319</v>
      </c>
      <c r="E6406" s="45" t="str">
        <f>VLOOKUP(C6406,PROCV!E$50:G$126,3,0)</f>
        <v>Música</v>
      </c>
      <c r="F6406" s="1" t="s">
        <v>416</v>
      </c>
      <c r="G6406" s="1" t="s">
        <v>236</v>
      </c>
      <c r="H6406" s="1">
        <v>2013</v>
      </c>
      <c r="I6406" s="60">
        <f>VLOOKUP(H6406,PROCV!E$33:F$44,2,0)</f>
        <v>1.2885864878819728</v>
      </c>
      <c r="J6406" s="71">
        <v>15818</v>
      </c>
      <c r="K6406" s="44">
        <f t="shared" si="100"/>
        <v>20382.861065317047</v>
      </c>
    </row>
    <row r="6407" spans="1:11" s="43" customFormat="1" ht="19.7" customHeight="1" x14ac:dyDescent="0.25">
      <c r="A6407" s="43" t="s">
        <v>194</v>
      </c>
      <c r="B6407" s="1" t="s">
        <v>242</v>
      </c>
      <c r="C6407" s="1" t="s">
        <v>320</v>
      </c>
      <c r="D6407" s="1" t="s">
        <v>319</v>
      </c>
      <c r="E6407" s="45" t="str">
        <f>VLOOKUP(C6407,PROCV!E$50:G$126,3,0)</f>
        <v>Música</v>
      </c>
      <c r="F6407" s="1" t="s">
        <v>416</v>
      </c>
      <c r="G6407" s="1" t="s">
        <v>236</v>
      </c>
      <c r="H6407" s="1">
        <v>2013</v>
      </c>
      <c r="I6407" s="60">
        <f>VLOOKUP(H6407,PROCV!E$33:F$44,2,0)</f>
        <v>1.2885864878819728</v>
      </c>
      <c r="J6407" s="71">
        <v>360000</v>
      </c>
      <c r="K6407" s="44">
        <f t="shared" si="100"/>
        <v>463891.13563751022</v>
      </c>
    </row>
    <row r="6408" spans="1:11" s="43" customFormat="1" ht="19.7" customHeight="1" x14ac:dyDescent="0.25">
      <c r="A6408" s="43" t="s">
        <v>194</v>
      </c>
      <c r="B6408" s="1" t="s">
        <v>242</v>
      </c>
      <c r="C6408" s="1" t="s">
        <v>320</v>
      </c>
      <c r="D6408" s="1" t="s">
        <v>319</v>
      </c>
      <c r="E6408" s="45" t="str">
        <f>VLOOKUP(C6408,PROCV!E$50:G$126,3,0)</f>
        <v>Música</v>
      </c>
      <c r="F6408" s="1" t="s">
        <v>416</v>
      </c>
      <c r="G6408" s="1" t="s">
        <v>236</v>
      </c>
      <c r="H6408" s="1">
        <v>2013</v>
      </c>
      <c r="I6408" s="60">
        <f>VLOOKUP(H6408,PROCV!E$33:F$44,2,0)</f>
        <v>1.2885864878819728</v>
      </c>
      <c r="J6408" s="71">
        <v>440518</v>
      </c>
      <c r="K6408" s="44">
        <f t="shared" si="100"/>
        <v>567645.5424687909</v>
      </c>
    </row>
    <row r="6409" spans="1:11" s="43" customFormat="1" ht="19.7" customHeight="1" x14ac:dyDescent="0.25">
      <c r="A6409" s="43" t="s">
        <v>194</v>
      </c>
      <c r="B6409" s="1" t="s">
        <v>242</v>
      </c>
      <c r="C6409" s="1" t="s">
        <v>320</v>
      </c>
      <c r="D6409" s="1" t="s">
        <v>319</v>
      </c>
      <c r="E6409" s="45" t="str">
        <f>VLOOKUP(C6409,PROCV!E$50:G$126,3,0)</f>
        <v>Música</v>
      </c>
      <c r="F6409" s="1" t="s">
        <v>416</v>
      </c>
      <c r="G6409" s="1" t="s">
        <v>236</v>
      </c>
      <c r="H6409" s="1">
        <v>2013</v>
      </c>
      <c r="I6409" s="60">
        <f>VLOOKUP(H6409,PROCV!E$33:F$44,2,0)</f>
        <v>1.2885864878819728</v>
      </c>
      <c r="J6409" s="71">
        <v>378000</v>
      </c>
      <c r="K6409" s="44">
        <f t="shared" si="100"/>
        <v>487085.69241938571</v>
      </c>
    </row>
    <row r="6410" spans="1:11" s="43" customFormat="1" ht="19.7" customHeight="1" x14ac:dyDescent="0.25">
      <c r="A6410" s="43" t="s">
        <v>194</v>
      </c>
      <c r="B6410" s="1" t="s">
        <v>242</v>
      </c>
      <c r="C6410" s="1" t="s">
        <v>320</v>
      </c>
      <c r="D6410" s="1" t="s">
        <v>319</v>
      </c>
      <c r="E6410" s="45" t="str">
        <f>VLOOKUP(C6410,PROCV!E$50:G$126,3,0)</f>
        <v>Música</v>
      </c>
      <c r="F6410" s="1" t="s">
        <v>416</v>
      </c>
      <c r="G6410" s="1" t="s">
        <v>236</v>
      </c>
      <c r="H6410" s="1">
        <v>2013</v>
      </c>
      <c r="I6410" s="60">
        <f>VLOOKUP(H6410,PROCV!E$33:F$44,2,0)</f>
        <v>1.2885864878819728</v>
      </c>
      <c r="J6410" s="71">
        <v>97998</v>
      </c>
      <c r="K6410" s="44">
        <f t="shared" si="100"/>
        <v>126278.89863945758</v>
      </c>
    </row>
    <row r="6411" spans="1:11" s="43" customFormat="1" ht="19.7" customHeight="1" x14ac:dyDescent="0.25">
      <c r="A6411" s="43" t="s">
        <v>194</v>
      </c>
      <c r="B6411" s="1" t="s">
        <v>242</v>
      </c>
      <c r="C6411" s="1" t="s">
        <v>324</v>
      </c>
      <c r="D6411" s="1" t="s">
        <v>323</v>
      </c>
      <c r="E6411" s="45" t="str">
        <f>VLOOKUP(C6411,PROCV!E$50:G$126,3,0)</f>
        <v>Entretenimento</v>
      </c>
      <c r="F6411" s="1" t="s">
        <v>416</v>
      </c>
      <c r="G6411" s="1" t="s">
        <v>236</v>
      </c>
      <c r="H6411" s="1">
        <v>2013</v>
      </c>
      <c r="I6411" s="60">
        <f>VLOOKUP(H6411,PROCV!E$33:F$44,2,0)</f>
        <v>1.2885864878819728</v>
      </c>
      <c r="J6411" s="71">
        <v>45197</v>
      </c>
      <c r="K6411" s="44">
        <f t="shared" si="100"/>
        <v>58240.243492801528</v>
      </c>
    </row>
    <row r="6412" spans="1:11" s="43" customFormat="1" ht="19.7" customHeight="1" x14ac:dyDescent="0.25">
      <c r="A6412" s="43" t="s">
        <v>194</v>
      </c>
      <c r="B6412" s="1" t="s">
        <v>242</v>
      </c>
      <c r="C6412" s="1" t="s">
        <v>324</v>
      </c>
      <c r="D6412" s="1" t="s">
        <v>323</v>
      </c>
      <c r="E6412" s="45" t="str">
        <f>VLOOKUP(C6412,PROCV!E$50:G$126,3,0)</f>
        <v>Entretenimento</v>
      </c>
      <c r="F6412" s="1" t="s">
        <v>416</v>
      </c>
      <c r="G6412" s="1" t="s">
        <v>236</v>
      </c>
      <c r="H6412" s="1">
        <v>2013</v>
      </c>
      <c r="I6412" s="60">
        <f>VLOOKUP(H6412,PROCV!E$33:F$44,2,0)</f>
        <v>1.2885864878819728</v>
      </c>
      <c r="J6412" s="71">
        <v>45000</v>
      </c>
      <c r="K6412" s="44">
        <f t="shared" si="100"/>
        <v>57986.391954688777</v>
      </c>
    </row>
    <row r="6413" spans="1:11" s="43" customFormat="1" ht="19.7" customHeight="1" x14ac:dyDescent="0.25">
      <c r="A6413" s="43" t="s">
        <v>194</v>
      </c>
      <c r="B6413" s="1" t="s">
        <v>242</v>
      </c>
      <c r="C6413" s="1" t="s">
        <v>324</v>
      </c>
      <c r="D6413" s="1" t="s">
        <v>323</v>
      </c>
      <c r="E6413" s="45" t="str">
        <f>VLOOKUP(C6413,PROCV!E$50:G$126,3,0)</f>
        <v>Entretenimento</v>
      </c>
      <c r="F6413" s="1" t="s">
        <v>416</v>
      </c>
      <c r="G6413" s="1" t="s">
        <v>236</v>
      </c>
      <c r="H6413" s="1">
        <v>2013</v>
      </c>
      <c r="I6413" s="60">
        <f>VLOOKUP(H6413,PROCV!E$33:F$44,2,0)</f>
        <v>1.2885864878819728</v>
      </c>
      <c r="J6413" s="71">
        <v>81654</v>
      </c>
      <c r="K6413" s="44">
        <f t="shared" si="100"/>
        <v>105218.24108151461</v>
      </c>
    </row>
    <row r="6414" spans="1:11" s="43" customFormat="1" ht="19.7" customHeight="1" x14ac:dyDescent="0.25">
      <c r="A6414" s="43" t="s">
        <v>194</v>
      </c>
      <c r="B6414" s="1" t="s">
        <v>242</v>
      </c>
      <c r="C6414" s="1" t="s">
        <v>289</v>
      </c>
      <c r="D6414" s="1" t="s">
        <v>288</v>
      </c>
      <c r="E6414" s="45" t="str">
        <f>VLOOKUP(C6414,PROCV!E$50:G$126,3,0)</f>
        <v>Editorial</v>
      </c>
      <c r="F6414" s="1" t="s">
        <v>416</v>
      </c>
      <c r="G6414" s="1" t="s">
        <v>236</v>
      </c>
      <c r="H6414" s="1">
        <v>2013</v>
      </c>
      <c r="I6414" s="60">
        <f>VLOOKUP(H6414,PROCV!E$33:F$44,2,0)</f>
        <v>1.2885864878819728</v>
      </c>
      <c r="J6414" s="71">
        <v>179505</v>
      </c>
      <c r="K6414" s="44">
        <f t="shared" si="100"/>
        <v>231307.71750725355</v>
      </c>
    </row>
    <row r="6415" spans="1:11" s="43" customFormat="1" ht="19.7" customHeight="1" x14ac:dyDescent="0.25">
      <c r="A6415" s="43" t="s">
        <v>194</v>
      </c>
      <c r="B6415" s="1" t="s">
        <v>242</v>
      </c>
      <c r="C6415" s="1" t="s">
        <v>289</v>
      </c>
      <c r="D6415" s="1" t="s">
        <v>288</v>
      </c>
      <c r="E6415" s="45" t="str">
        <f>VLOOKUP(C6415,PROCV!E$50:G$126,3,0)</f>
        <v>Editorial</v>
      </c>
      <c r="F6415" s="1" t="s">
        <v>416</v>
      </c>
      <c r="G6415" s="1" t="s">
        <v>236</v>
      </c>
      <c r="H6415" s="1">
        <v>2013</v>
      </c>
      <c r="I6415" s="60">
        <f>VLOOKUP(H6415,PROCV!E$33:F$44,2,0)</f>
        <v>1.2885864878819728</v>
      </c>
      <c r="J6415" s="71">
        <v>143908</v>
      </c>
      <c r="K6415" s="44">
        <f t="shared" si="100"/>
        <v>185437.90429811896</v>
      </c>
    </row>
    <row r="6416" spans="1:11" s="43" customFormat="1" ht="19.7" customHeight="1" x14ac:dyDescent="0.25">
      <c r="A6416" s="43" t="s">
        <v>194</v>
      </c>
      <c r="B6416" s="1" t="s">
        <v>242</v>
      </c>
      <c r="C6416" s="1" t="s">
        <v>289</v>
      </c>
      <c r="D6416" s="1" t="s">
        <v>288</v>
      </c>
      <c r="E6416" s="45" t="str">
        <f>VLOOKUP(C6416,PROCV!E$50:G$126,3,0)</f>
        <v>Editorial</v>
      </c>
      <c r="F6416" s="1" t="s">
        <v>416</v>
      </c>
      <c r="G6416" s="1" t="s">
        <v>236</v>
      </c>
      <c r="H6416" s="1">
        <v>2013</v>
      </c>
      <c r="I6416" s="60">
        <f>VLOOKUP(H6416,PROCV!E$33:F$44,2,0)</f>
        <v>1.2885864878819728</v>
      </c>
      <c r="J6416" s="71">
        <v>565910</v>
      </c>
      <c r="K6416" s="44">
        <f t="shared" si="100"/>
        <v>729223.97935728729</v>
      </c>
    </row>
    <row r="6417" spans="1:11" s="43" customFormat="1" ht="19.7" customHeight="1" x14ac:dyDescent="0.25">
      <c r="A6417" s="43" t="s">
        <v>194</v>
      </c>
      <c r="B6417" s="1" t="s">
        <v>242</v>
      </c>
      <c r="C6417" s="1" t="s">
        <v>289</v>
      </c>
      <c r="D6417" s="1" t="s">
        <v>288</v>
      </c>
      <c r="E6417" s="45" t="str">
        <f>VLOOKUP(C6417,PROCV!E$50:G$126,3,0)</f>
        <v>Editorial</v>
      </c>
      <c r="F6417" s="1" t="s">
        <v>416</v>
      </c>
      <c r="G6417" s="1" t="s">
        <v>236</v>
      </c>
      <c r="H6417" s="1">
        <v>2013</v>
      </c>
      <c r="I6417" s="60">
        <f>VLOOKUP(H6417,PROCV!E$33:F$44,2,0)</f>
        <v>1.2885864878819728</v>
      </c>
      <c r="J6417" s="71">
        <v>4342542</v>
      </c>
      <c r="K6417" s="44">
        <f t="shared" si="100"/>
        <v>5595740.9442599583</v>
      </c>
    </row>
    <row r="6418" spans="1:11" s="43" customFormat="1" ht="19.7" customHeight="1" x14ac:dyDescent="0.25">
      <c r="A6418" s="43" t="s">
        <v>194</v>
      </c>
      <c r="B6418" s="1" t="s">
        <v>242</v>
      </c>
      <c r="C6418" s="1" t="s">
        <v>299</v>
      </c>
      <c r="D6418" s="1" t="s">
        <v>298</v>
      </c>
      <c r="E6418" s="45" t="str">
        <f>VLOOKUP(C6418,PROCV!E$50:G$126,3,0)</f>
        <v>NA</v>
      </c>
      <c r="F6418" s="1" t="s">
        <v>416</v>
      </c>
      <c r="G6418" s="1" t="s">
        <v>236</v>
      </c>
      <c r="H6418" s="1">
        <v>2013</v>
      </c>
      <c r="I6418" s="60">
        <f>VLOOKUP(H6418,PROCV!E$33:F$44,2,0)</f>
        <v>1.2885864878819728</v>
      </c>
      <c r="J6418" s="71">
        <v>228341</v>
      </c>
      <c r="K6418" s="44">
        <f t="shared" si="100"/>
        <v>294237.12722945755</v>
      </c>
    </row>
    <row r="6419" spans="1:11" s="43" customFormat="1" ht="19.7" customHeight="1" x14ac:dyDescent="0.25">
      <c r="A6419" s="43" t="s">
        <v>194</v>
      </c>
      <c r="B6419" s="1" t="s">
        <v>242</v>
      </c>
      <c r="C6419" s="1" t="s">
        <v>299</v>
      </c>
      <c r="D6419" s="1" t="s">
        <v>298</v>
      </c>
      <c r="E6419" s="45" t="str">
        <f>VLOOKUP(C6419,PROCV!E$50:G$126,3,0)</f>
        <v>NA</v>
      </c>
      <c r="F6419" s="1" t="s">
        <v>416</v>
      </c>
      <c r="G6419" s="1" t="s">
        <v>236</v>
      </c>
      <c r="H6419" s="1">
        <v>2013</v>
      </c>
      <c r="I6419" s="60">
        <f>VLOOKUP(H6419,PROCV!E$33:F$44,2,0)</f>
        <v>1.2885864878819728</v>
      </c>
      <c r="J6419" s="71">
        <v>195198</v>
      </c>
      <c r="K6419" s="44">
        <f t="shared" si="100"/>
        <v>251529.50526158532</v>
      </c>
    </row>
    <row r="6420" spans="1:11" s="43" customFormat="1" ht="19.7" customHeight="1" x14ac:dyDescent="0.25">
      <c r="A6420" s="43" t="s">
        <v>194</v>
      </c>
      <c r="B6420" s="1" t="s">
        <v>242</v>
      </c>
      <c r="C6420" s="1" t="s">
        <v>299</v>
      </c>
      <c r="D6420" s="1" t="s">
        <v>298</v>
      </c>
      <c r="E6420" s="45" t="str">
        <f>VLOOKUP(C6420,PROCV!E$50:G$126,3,0)</f>
        <v>NA</v>
      </c>
      <c r="F6420" s="1" t="s">
        <v>416</v>
      </c>
      <c r="G6420" s="1" t="s">
        <v>236</v>
      </c>
      <c r="H6420" s="1">
        <v>2013</v>
      </c>
      <c r="I6420" s="60">
        <f>VLOOKUP(H6420,PROCV!E$33:F$44,2,0)</f>
        <v>1.2885864878819728</v>
      </c>
      <c r="J6420" s="71">
        <v>494297</v>
      </c>
      <c r="K6420" s="44">
        <f t="shared" si="100"/>
        <v>636944.43520059553</v>
      </c>
    </row>
    <row r="6421" spans="1:11" s="43" customFormat="1" ht="19.7" customHeight="1" x14ac:dyDescent="0.25">
      <c r="A6421" s="43" t="s">
        <v>194</v>
      </c>
      <c r="B6421" s="1" t="s">
        <v>242</v>
      </c>
      <c r="C6421" s="1" t="s">
        <v>287</v>
      </c>
      <c r="D6421" s="1" t="s">
        <v>286</v>
      </c>
      <c r="E6421" s="45" t="str">
        <f>VLOOKUP(C6421,PROCV!E$50:G$126,3,0)</f>
        <v>Música</v>
      </c>
      <c r="F6421" s="1" t="s">
        <v>416</v>
      </c>
      <c r="G6421" s="1" t="s">
        <v>236</v>
      </c>
      <c r="H6421" s="1">
        <v>2013</v>
      </c>
      <c r="I6421" s="60">
        <f>VLOOKUP(H6421,PROCV!E$33:F$44,2,0)</f>
        <v>1.2885864878819728</v>
      </c>
      <c r="J6421" s="71">
        <v>293564</v>
      </c>
      <c r="K6421" s="44">
        <f t="shared" si="100"/>
        <v>378282.60372858349</v>
      </c>
    </row>
    <row r="6422" spans="1:11" s="43" customFormat="1" ht="19.7" customHeight="1" x14ac:dyDescent="0.25">
      <c r="A6422" s="43" t="s">
        <v>194</v>
      </c>
      <c r="B6422" s="1" t="s">
        <v>242</v>
      </c>
      <c r="C6422" s="1" t="s">
        <v>287</v>
      </c>
      <c r="D6422" s="1" t="s">
        <v>286</v>
      </c>
      <c r="E6422" s="45" t="str">
        <f>VLOOKUP(C6422,PROCV!E$50:G$126,3,0)</f>
        <v>Música</v>
      </c>
      <c r="F6422" s="1" t="s">
        <v>416</v>
      </c>
      <c r="G6422" s="1" t="s">
        <v>236</v>
      </c>
      <c r="H6422" s="1">
        <v>2013</v>
      </c>
      <c r="I6422" s="60">
        <f>VLOOKUP(H6422,PROCV!E$33:F$44,2,0)</f>
        <v>1.2885864878819728</v>
      </c>
      <c r="J6422" s="71">
        <v>99960</v>
      </c>
      <c r="K6422" s="44">
        <f t="shared" si="100"/>
        <v>128807.10532868201</v>
      </c>
    </row>
    <row r="6423" spans="1:11" s="43" customFormat="1" ht="19.7" customHeight="1" x14ac:dyDescent="0.25">
      <c r="A6423" s="43" t="s">
        <v>194</v>
      </c>
      <c r="B6423" s="1" t="s">
        <v>242</v>
      </c>
      <c r="C6423" s="1" t="s">
        <v>287</v>
      </c>
      <c r="D6423" s="1" t="s">
        <v>286</v>
      </c>
      <c r="E6423" s="45" t="str">
        <f>VLOOKUP(C6423,PROCV!E$50:G$126,3,0)</f>
        <v>Música</v>
      </c>
      <c r="F6423" s="1" t="s">
        <v>416</v>
      </c>
      <c r="G6423" s="1" t="s">
        <v>236</v>
      </c>
      <c r="H6423" s="1">
        <v>2013</v>
      </c>
      <c r="I6423" s="60">
        <f>VLOOKUP(H6423,PROCV!E$33:F$44,2,0)</f>
        <v>1.2885864878819728</v>
      </c>
      <c r="J6423" s="71">
        <v>327000</v>
      </c>
      <c r="K6423" s="44">
        <f t="shared" si="100"/>
        <v>421367.7815374051</v>
      </c>
    </row>
    <row r="6424" spans="1:11" s="43" customFormat="1" ht="19.7" customHeight="1" x14ac:dyDescent="0.25">
      <c r="A6424" s="43" t="s">
        <v>194</v>
      </c>
      <c r="B6424" s="1" t="s">
        <v>242</v>
      </c>
      <c r="C6424" s="1" t="s">
        <v>287</v>
      </c>
      <c r="D6424" s="1" t="s">
        <v>286</v>
      </c>
      <c r="E6424" s="45" t="str">
        <f>VLOOKUP(C6424,PROCV!E$50:G$126,3,0)</f>
        <v>Música</v>
      </c>
      <c r="F6424" s="1" t="s">
        <v>416</v>
      </c>
      <c r="G6424" s="1" t="s">
        <v>236</v>
      </c>
      <c r="H6424" s="1">
        <v>2013</v>
      </c>
      <c r="I6424" s="60">
        <f>VLOOKUP(H6424,PROCV!E$33:F$44,2,0)</f>
        <v>1.2885864878819728</v>
      </c>
      <c r="J6424" s="71">
        <v>149939</v>
      </c>
      <c r="K6424" s="44">
        <f t="shared" si="100"/>
        <v>193209.36940653512</v>
      </c>
    </row>
    <row r="6425" spans="1:11" s="43" customFormat="1" ht="19.7" customHeight="1" x14ac:dyDescent="0.25">
      <c r="A6425" s="43" t="s">
        <v>194</v>
      </c>
      <c r="B6425" s="1" t="s">
        <v>242</v>
      </c>
      <c r="C6425" s="1" t="s">
        <v>287</v>
      </c>
      <c r="D6425" s="1" t="s">
        <v>286</v>
      </c>
      <c r="E6425" s="45" t="str">
        <f>VLOOKUP(C6425,PROCV!E$50:G$126,3,0)</f>
        <v>Música</v>
      </c>
      <c r="F6425" s="1" t="s">
        <v>416</v>
      </c>
      <c r="G6425" s="1" t="s">
        <v>236</v>
      </c>
      <c r="H6425" s="1">
        <v>2013</v>
      </c>
      <c r="I6425" s="60">
        <f>VLOOKUP(H6425,PROCV!E$33:F$44,2,0)</f>
        <v>1.2885864878819728</v>
      </c>
      <c r="J6425" s="71">
        <v>1349695</v>
      </c>
      <c r="K6425" s="44">
        <f t="shared" si="100"/>
        <v>1739198.7397618594</v>
      </c>
    </row>
    <row r="6426" spans="1:11" s="43" customFormat="1" ht="19.7" customHeight="1" x14ac:dyDescent="0.25">
      <c r="A6426" s="43" t="s">
        <v>194</v>
      </c>
      <c r="B6426" s="1" t="s">
        <v>242</v>
      </c>
      <c r="C6426" s="1" t="s">
        <v>287</v>
      </c>
      <c r="D6426" s="1" t="s">
        <v>286</v>
      </c>
      <c r="E6426" s="45" t="str">
        <f>VLOOKUP(C6426,PROCV!E$50:G$126,3,0)</f>
        <v>Música</v>
      </c>
      <c r="F6426" s="1" t="s">
        <v>416</v>
      </c>
      <c r="G6426" s="1" t="s">
        <v>236</v>
      </c>
      <c r="H6426" s="1">
        <v>2013</v>
      </c>
      <c r="I6426" s="60">
        <f>VLOOKUP(H6426,PROCV!E$33:F$44,2,0)</f>
        <v>1.2885864878819728</v>
      </c>
      <c r="J6426" s="71">
        <v>10000</v>
      </c>
      <c r="K6426" s="44">
        <f t="shared" si="100"/>
        <v>12885.864878819728</v>
      </c>
    </row>
    <row r="6427" spans="1:11" s="43" customFormat="1" ht="19.7" customHeight="1" x14ac:dyDescent="0.25">
      <c r="A6427" s="43" t="s">
        <v>194</v>
      </c>
      <c r="B6427" s="1" t="s">
        <v>242</v>
      </c>
      <c r="C6427" s="1" t="s">
        <v>285</v>
      </c>
      <c r="D6427" s="1" t="s">
        <v>284</v>
      </c>
      <c r="E6427" s="45" t="str">
        <f>VLOOKUP(C6427,PROCV!E$50:G$126,3,0)</f>
        <v>Editorial</v>
      </c>
      <c r="F6427" s="1" t="s">
        <v>416</v>
      </c>
      <c r="G6427" s="1" t="s">
        <v>236</v>
      </c>
      <c r="H6427" s="1">
        <v>2013</v>
      </c>
      <c r="I6427" s="60">
        <f>VLOOKUP(H6427,PROCV!E$33:F$44,2,0)</f>
        <v>1.2885864878819728</v>
      </c>
      <c r="J6427" s="71">
        <v>590830</v>
      </c>
      <c r="K6427" s="44">
        <f t="shared" si="100"/>
        <v>761335.55463530601</v>
      </c>
    </row>
    <row r="6428" spans="1:11" s="43" customFormat="1" ht="19.7" customHeight="1" x14ac:dyDescent="0.25">
      <c r="A6428" s="43" t="s">
        <v>194</v>
      </c>
      <c r="B6428" s="1" t="s">
        <v>242</v>
      </c>
      <c r="C6428" s="1" t="s">
        <v>285</v>
      </c>
      <c r="D6428" s="1" t="s">
        <v>284</v>
      </c>
      <c r="E6428" s="45" t="str">
        <f>VLOOKUP(C6428,PROCV!E$50:G$126,3,0)</f>
        <v>Editorial</v>
      </c>
      <c r="F6428" s="1" t="s">
        <v>416</v>
      </c>
      <c r="G6428" s="1" t="s">
        <v>265</v>
      </c>
      <c r="H6428" s="1">
        <v>2013</v>
      </c>
      <c r="I6428" s="60">
        <f>VLOOKUP(H6428,PROCV!E$33:F$44,2,0)</f>
        <v>1.2885864878819728</v>
      </c>
      <c r="J6428" s="71">
        <v>6170564</v>
      </c>
      <c r="K6428" s="44">
        <f t="shared" si="100"/>
        <v>7951305.3930109376</v>
      </c>
    </row>
    <row r="6429" spans="1:11" s="43" customFormat="1" ht="19.7" customHeight="1" x14ac:dyDescent="0.25">
      <c r="A6429" s="43" t="s">
        <v>194</v>
      </c>
      <c r="B6429" s="1" t="s">
        <v>242</v>
      </c>
      <c r="C6429" s="1" t="s">
        <v>285</v>
      </c>
      <c r="D6429" s="1" t="s">
        <v>284</v>
      </c>
      <c r="E6429" s="45" t="str">
        <f>VLOOKUP(C6429,PROCV!E$50:G$126,3,0)</f>
        <v>Editorial</v>
      </c>
      <c r="F6429" s="1" t="s">
        <v>416</v>
      </c>
      <c r="G6429" s="1" t="s">
        <v>265</v>
      </c>
      <c r="H6429" s="1">
        <v>2013</v>
      </c>
      <c r="I6429" s="60">
        <f>VLOOKUP(H6429,PROCV!E$33:F$44,2,0)</f>
        <v>1.2885864878819728</v>
      </c>
      <c r="J6429" s="71">
        <v>4441117</v>
      </c>
      <c r="K6429" s="44">
        <f t="shared" si="100"/>
        <v>5722763.3573029237</v>
      </c>
    </row>
    <row r="6430" spans="1:11" s="43" customFormat="1" ht="19.7" customHeight="1" x14ac:dyDescent="0.25">
      <c r="A6430" s="43" t="s">
        <v>194</v>
      </c>
      <c r="B6430" s="1" t="s">
        <v>242</v>
      </c>
      <c r="C6430" s="1" t="s">
        <v>285</v>
      </c>
      <c r="D6430" s="1" t="s">
        <v>284</v>
      </c>
      <c r="E6430" s="45" t="str">
        <f>VLOOKUP(C6430,PROCV!E$50:G$126,3,0)</f>
        <v>Editorial</v>
      </c>
      <c r="F6430" s="1" t="s">
        <v>416</v>
      </c>
      <c r="G6430" s="1" t="s">
        <v>236</v>
      </c>
      <c r="H6430" s="1">
        <v>2013</v>
      </c>
      <c r="I6430" s="60">
        <f>VLOOKUP(H6430,PROCV!E$33:F$44,2,0)</f>
        <v>1.2885864878819728</v>
      </c>
      <c r="J6430" s="71">
        <v>262600</v>
      </c>
      <c r="K6430" s="44">
        <f t="shared" si="100"/>
        <v>338382.81171780609</v>
      </c>
    </row>
    <row r="6431" spans="1:11" s="43" customFormat="1" ht="19.7" customHeight="1" x14ac:dyDescent="0.25">
      <c r="A6431" s="43" t="s">
        <v>194</v>
      </c>
      <c r="B6431" s="1" t="s">
        <v>242</v>
      </c>
      <c r="C6431" s="1" t="s">
        <v>285</v>
      </c>
      <c r="D6431" s="1" t="s">
        <v>284</v>
      </c>
      <c r="E6431" s="45" t="str">
        <f>VLOOKUP(C6431,PROCV!E$50:G$126,3,0)</f>
        <v>Editorial</v>
      </c>
      <c r="F6431" s="1" t="s">
        <v>416</v>
      </c>
      <c r="G6431" s="1" t="s">
        <v>236</v>
      </c>
      <c r="H6431" s="1">
        <v>2013</v>
      </c>
      <c r="I6431" s="60">
        <f>VLOOKUP(H6431,PROCV!E$33:F$44,2,0)</f>
        <v>1.2885864878819728</v>
      </c>
      <c r="J6431" s="71">
        <v>805260</v>
      </c>
      <c r="K6431" s="44">
        <f t="shared" si="100"/>
        <v>1037647.1552318374</v>
      </c>
    </row>
    <row r="6432" spans="1:11" s="43" customFormat="1" ht="19.7" customHeight="1" x14ac:dyDescent="0.25">
      <c r="A6432" s="43" t="s">
        <v>194</v>
      </c>
      <c r="B6432" s="1" t="s">
        <v>242</v>
      </c>
      <c r="C6432" s="1" t="s">
        <v>285</v>
      </c>
      <c r="D6432" s="1" t="s">
        <v>284</v>
      </c>
      <c r="E6432" s="45" t="str">
        <f>VLOOKUP(C6432,PROCV!E$50:G$126,3,0)</f>
        <v>Editorial</v>
      </c>
      <c r="F6432" s="1" t="s">
        <v>416</v>
      </c>
      <c r="G6432" s="1" t="s">
        <v>236</v>
      </c>
      <c r="H6432" s="1">
        <v>2013</v>
      </c>
      <c r="I6432" s="60">
        <f>VLOOKUP(H6432,PROCV!E$33:F$44,2,0)</f>
        <v>1.2885864878819728</v>
      </c>
      <c r="J6432" s="71">
        <v>3100000</v>
      </c>
      <c r="K6432" s="44">
        <f t="shared" si="100"/>
        <v>3994618.1124341157</v>
      </c>
    </row>
    <row r="6433" spans="1:11" s="43" customFormat="1" ht="19.7" customHeight="1" x14ac:dyDescent="0.25">
      <c r="A6433" s="43" t="s">
        <v>194</v>
      </c>
      <c r="B6433" s="1" t="s">
        <v>242</v>
      </c>
      <c r="C6433" s="1" t="s">
        <v>285</v>
      </c>
      <c r="D6433" s="1" t="s">
        <v>284</v>
      </c>
      <c r="E6433" s="45" t="str">
        <f>VLOOKUP(C6433,PROCV!E$50:G$126,3,0)</f>
        <v>Editorial</v>
      </c>
      <c r="F6433" s="1" t="s">
        <v>416</v>
      </c>
      <c r="G6433" s="1" t="s">
        <v>236</v>
      </c>
      <c r="H6433" s="1">
        <v>2013</v>
      </c>
      <c r="I6433" s="60">
        <f>VLOOKUP(H6433,PROCV!E$33:F$44,2,0)</f>
        <v>1.2885864878819728</v>
      </c>
      <c r="J6433" s="71">
        <v>660000</v>
      </c>
      <c r="K6433" s="44">
        <f t="shared" si="100"/>
        <v>850467.08200210205</v>
      </c>
    </row>
    <row r="6434" spans="1:11" s="43" customFormat="1" ht="19.7" customHeight="1" x14ac:dyDescent="0.25">
      <c r="A6434" s="43" t="s">
        <v>194</v>
      </c>
      <c r="B6434" s="1" t="s">
        <v>242</v>
      </c>
      <c r="C6434" s="1" t="s">
        <v>285</v>
      </c>
      <c r="D6434" s="1" t="s">
        <v>284</v>
      </c>
      <c r="E6434" s="45" t="str">
        <f>VLOOKUP(C6434,PROCV!E$50:G$126,3,0)</f>
        <v>Editorial</v>
      </c>
      <c r="F6434" s="1" t="s">
        <v>416</v>
      </c>
      <c r="G6434" s="1" t="s">
        <v>265</v>
      </c>
      <c r="H6434" s="1">
        <v>2013</v>
      </c>
      <c r="I6434" s="60">
        <f>VLOOKUP(H6434,PROCV!E$33:F$44,2,0)</f>
        <v>1.2885864878819728</v>
      </c>
      <c r="J6434" s="71">
        <v>366391</v>
      </c>
      <c r="K6434" s="44">
        <f t="shared" si="100"/>
        <v>472126.49188156391</v>
      </c>
    </row>
    <row r="6435" spans="1:11" s="43" customFormat="1" ht="19.7" customHeight="1" x14ac:dyDescent="0.25">
      <c r="A6435" s="43" t="s">
        <v>194</v>
      </c>
      <c r="B6435" s="1" t="s">
        <v>242</v>
      </c>
      <c r="C6435" s="1" t="s">
        <v>285</v>
      </c>
      <c r="D6435" s="1" t="s">
        <v>284</v>
      </c>
      <c r="E6435" s="45" t="str">
        <f>VLOOKUP(C6435,PROCV!E$50:G$126,3,0)</f>
        <v>Editorial</v>
      </c>
      <c r="F6435" s="1" t="s">
        <v>416</v>
      </c>
      <c r="G6435" s="1" t="s">
        <v>236</v>
      </c>
      <c r="H6435" s="1">
        <v>2013</v>
      </c>
      <c r="I6435" s="60">
        <f>VLOOKUP(H6435,PROCV!E$33:F$44,2,0)</f>
        <v>1.2885864878819728</v>
      </c>
      <c r="J6435" s="71">
        <v>2810286</v>
      </c>
      <c r="K6435" s="44">
        <f t="shared" si="100"/>
        <v>3621296.5666838777</v>
      </c>
    </row>
    <row r="6436" spans="1:11" s="43" customFormat="1" ht="19.7" customHeight="1" x14ac:dyDescent="0.25">
      <c r="A6436" s="43" t="s">
        <v>194</v>
      </c>
      <c r="B6436" s="1" t="s">
        <v>242</v>
      </c>
      <c r="C6436" s="1" t="s">
        <v>285</v>
      </c>
      <c r="D6436" s="1" t="s">
        <v>284</v>
      </c>
      <c r="E6436" s="45" t="str">
        <f>VLOOKUP(C6436,PROCV!E$50:G$126,3,0)</f>
        <v>Editorial</v>
      </c>
      <c r="F6436" s="1" t="s">
        <v>416</v>
      </c>
      <c r="G6436" s="1" t="s">
        <v>236</v>
      </c>
      <c r="H6436" s="1">
        <v>2013</v>
      </c>
      <c r="I6436" s="60">
        <f>VLOOKUP(H6436,PROCV!E$33:F$44,2,0)</f>
        <v>1.2885864878819728</v>
      </c>
      <c r="J6436" s="71">
        <v>30000</v>
      </c>
      <c r="K6436" s="44">
        <f t="shared" si="100"/>
        <v>38657.594636459187</v>
      </c>
    </row>
    <row r="6437" spans="1:11" s="43" customFormat="1" ht="19.7" customHeight="1" x14ac:dyDescent="0.25">
      <c r="A6437" s="43" t="s">
        <v>194</v>
      </c>
      <c r="B6437" s="1" t="s">
        <v>242</v>
      </c>
      <c r="C6437" s="1" t="s">
        <v>283</v>
      </c>
      <c r="D6437" s="1" t="s">
        <v>282</v>
      </c>
      <c r="E6437" s="45" t="str">
        <f>VLOOKUP(C6437,PROCV!E$50:G$126,3,0)</f>
        <v>Editorial</v>
      </c>
      <c r="F6437" s="1" t="s">
        <v>416</v>
      </c>
      <c r="G6437" s="1" t="s">
        <v>236</v>
      </c>
      <c r="H6437" s="1">
        <v>2013</v>
      </c>
      <c r="I6437" s="60">
        <f>VLOOKUP(H6437,PROCV!E$33:F$44,2,0)</f>
        <v>1.2885864878819728</v>
      </c>
      <c r="J6437" s="71">
        <v>83469</v>
      </c>
      <c r="K6437" s="44">
        <f t="shared" si="100"/>
        <v>107557.02555702039</v>
      </c>
    </row>
    <row r="6438" spans="1:11" s="43" customFormat="1" ht="19.7" customHeight="1" x14ac:dyDescent="0.25">
      <c r="A6438" s="43" t="s">
        <v>194</v>
      </c>
      <c r="B6438" s="1" t="s">
        <v>242</v>
      </c>
      <c r="C6438" s="1" t="s">
        <v>283</v>
      </c>
      <c r="D6438" s="1" t="s">
        <v>282</v>
      </c>
      <c r="E6438" s="45" t="str">
        <f>VLOOKUP(C6438,PROCV!E$50:G$126,3,0)</f>
        <v>Editorial</v>
      </c>
      <c r="F6438" s="1" t="s">
        <v>416</v>
      </c>
      <c r="G6438" s="1" t="s">
        <v>236</v>
      </c>
      <c r="H6438" s="1">
        <v>2013</v>
      </c>
      <c r="I6438" s="60">
        <f>VLOOKUP(H6438,PROCV!E$33:F$44,2,0)</f>
        <v>1.2885864878819728</v>
      </c>
      <c r="J6438" s="71">
        <v>113000</v>
      </c>
      <c r="K6438" s="44">
        <f t="shared" si="100"/>
        <v>145610.27313066294</v>
      </c>
    </row>
    <row r="6439" spans="1:11" s="43" customFormat="1" ht="19.7" customHeight="1" x14ac:dyDescent="0.25">
      <c r="A6439" s="43" t="s">
        <v>194</v>
      </c>
      <c r="B6439" s="1" t="s">
        <v>242</v>
      </c>
      <c r="C6439" s="1" t="s">
        <v>283</v>
      </c>
      <c r="D6439" s="1" t="s">
        <v>282</v>
      </c>
      <c r="E6439" s="45" t="str">
        <f>VLOOKUP(C6439,PROCV!E$50:G$126,3,0)</f>
        <v>Editorial</v>
      </c>
      <c r="F6439" s="1" t="s">
        <v>416</v>
      </c>
      <c r="G6439" s="1" t="s">
        <v>236</v>
      </c>
      <c r="H6439" s="1">
        <v>2013</v>
      </c>
      <c r="I6439" s="60">
        <f>VLOOKUP(H6439,PROCV!E$33:F$44,2,0)</f>
        <v>1.2885864878819728</v>
      </c>
      <c r="J6439" s="71">
        <v>94054</v>
      </c>
      <c r="K6439" s="44">
        <f t="shared" si="100"/>
        <v>121196.71353125107</v>
      </c>
    </row>
    <row r="6440" spans="1:11" s="43" customFormat="1" ht="19.7" customHeight="1" x14ac:dyDescent="0.25">
      <c r="A6440" s="43" t="s">
        <v>194</v>
      </c>
      <c r="B6440" s="1" t="s">
        <v>242</v>
      </c>
      <c r="C6440" s="1" t="s">
        <v>283</v>
      </c>
      <c r="D6440" s="1" t="s">
        <v>282</v>
      </c>
      <c r="E6440" s="45" t="str">
        <f>VLOOKUP(C6440,PROCV!E$50:G$126,3,0)</f>
        <v>Editorial</v>
      </c>
      <c r="F6440" s="1" t="s">
        <v>416</v>
      </c>
      <c r="G6440" s="1" t="s">
        <v>236</v>
      </c>
      <c r="H6440" s="1">
        <v>2013</v>
      </c>
      <c r="I6440" s="60">
        <f>VLOOKUP(H6440,PROCV!E$33:F$44,2,0)</f>
        <v>1.2885864878819728</v>
      </c>
      <c r="J6440" s="71">
        <v>896403</v>
      </c>
      <c r="K6440" s="44">
        <f t="shared" si="100"/>
        <v>1155092.7934968641</v>
      </c>
    </row>
    <row r="6441" spans="1:11" s="43" customFormat="1" ht="19.7" customHeight="1" x14ac:dyDescent="0.25">
      <c r="A6441" s="43" t="s">
        <v>194</v>
      </c>
      <c r="B6441" s="1" t="s">
        <v>242</v>
      </c>
      <c r="C6441" s="1" t="s">
        <v>281</v>
      </c>
      <c r="D6441" s="1" t="s">
        <v>280</v>
      </c>
      <c r="E6441" s="45" t="str">
        <f>VLOOKUP(C6441,PROCV!E$50:G$126,3,0)</f>
        <v>Música</v>
      </c>
      <c r="F6441" s="1" t="s">
        <v>416</v>
      </c>
      <c r="G6441" s="1" t="s">
        <v>236</v>
      </c>
      <c r="H6441" s="1">
        <v>2013</v>
      </c>
      <c r="I6441" s="60">
        <f>VLOOKUP(H6441,PROCV!E$33:F$44,2,0)</f>
        <v>1.2885864878819728</v>
      </c>
      <c r="J6441" s="71">
        <v>118244</v>
      </c>
      <c r="K6441" s="44">
        <f t="shared" si="100"/>
        <v>152367.62067311601</v>
      </c>
    </row>
    <row r="6442" spans="1:11" s="43" customFormat="1" ht="19.7" customHeight="1" x14ac:dyDescent="0.25">
      <c r="A6442" s="43" t="s">
        <v>194</v>
      </c>
      <c r="B6442" s="1" t="s">
        <v>242</v>
      </c>
      <c r="C6442" s="1" t="s">
        <v>281</v>
      </c>
      <c r="D6442" s="1" t="s">
        <v>280</v>
      </c>
      <c r="E6442" s="45" t="str">
        <f>VLOOKUP(C6442,PROCV!E$50:G$126,3,0)</f>
        <v>Música</v>
      </c>
      <c r="F6442" s="1" t="s">
        <v>416</v>
      </c>
      <c r="G6442" s="1" t="s">
        <v>236</v>
      </c>
      <c r="H6442" s="1">
        <v>2013</v>
      </c>
      <c r="I6442" s="60">
        <f>VLOOKUP(H6442,PROCV!E$33:F$44,2,0)</f>
        <v>1.2885864878819728</v>
      </c>
      <c r="J6442" s="71">
        <v>386227</v>
      </c>
      <c r="K6442" s="44">
        <f t="shared" si="100"/>
        <v>497686.8934551907</v>
      </c>
    </row>
    <row r="6443" spans="1:11" s="43" customFormat="1" ht="19.7" customHeight="1" x14ac:dyDescent="0.25">
      <c r="A6443" s="43" t="s">
        <v>194</v>
      </c>
      <c r="B6443" s="1" t="s">
        <v>242</v>
      </c>
      <c r="C6443" s="1" t="s">
        <v>281</v>
      </c>
      <c r="D6443" s="1" t="s">
        <v>280</v>
      </c>
      <c r="E6443" s="45" t="str">
        <f>VLOOKUP(C6443,PROCV!E$50:G$126,3,0)</f>
        <v>Música</v>
      </c>
      <c r="F6443" s="1" t="s">
        <v>416</v>
      </c>
      <c r="G6443" s="1" t="s">
        <v>236</v>
      </c>
      <c r="H6443" s="1">
        <v>2013</v>
      </c>
      <c r="I6443" s="60">
        <f>VLOOKUP(H6443,PROCV!E$33:F$44,2,0)</f>
        <v>1.2885864878819728</v>
      </c>
      <c r="J6443" s="71">
        <v>684241</v>
      </c>
      <c r="K6443" s="44">
        <f t="shared" si="100"/>
        <v>881703.70705484902</v>
      </c>
    </row>
    <row r="6444" spans="1:11" s="43" customFormat="1" ht="19.7" customHeight="1" x14ac:dyDescent="0.25">
      <c r="A6444" s="43" t="s">
        <v>194</v>
      </c>
      <c r="B6444" s="1" t="s">
        <v>242</v>
      </c>
      <c r="C6444" s="1" t="s">
        <v>279</v>
      </c>
      <c r="D6444" s="1" t="s">
        <v>278</v>
      </c>
      <c r="E6444" s="45" t="str">
        <f>VLOOKUP(C6444,PROCV!E$50:G$126,3,0)</f>
        <v>Editorial</v>
      </c>
      <c r="F6444" s="1" t="s">
        <v>416</v>
      </c>
      <c r="G6444" s="1" t="s">
        <v>236</v>
      </c>
      <c r="H6444" s="1">
        <v>2013</v>
      </c>
      <c r="I6444" s="60">
        <f>VLOOKUP(H6444,PROCV!E$33:F$44,2,0)</f>
        <v>1.2885864878819728</v>
      </c>
      <c r="J6444" s="71">
        <v>152336</v>
      </c>
      <c r="K6444" s="44">
        <f t="shared" si="100"/>
        <v>196298.11121798822</v>
      </c>
    </row>
    <row r="6445" spans="1:11" s="43" customFormat="1" ht="19.7" customHeight="1" x14ac:dyDescent="0.25">
      <c r="A6445" s="43" t="s">
        <v>194</v>
      </c>
      <c r="B6445" s="1" t="s">
        <v>242</v>
      </c>
      <c r="C6445" s="1" t="s">
        <v>279</v>
      </c>
      <c r="D6445" s="1" t="s">
        <v>278</v>
      </c>
      <c r="E6445" s="45" t="str">
        <f>VLOOKUP(C6445,PROCV!E$50:G$126,3,0)</f>
        <v>Editorial</v>
      </c>
      <c r="F6445" s="1" t="s">
        <v>416</v>
      </c>
      <c r="G6445" s="1" t="s">
        <v>236</v>
      </c>
      <c r="H6445" s="1">
        <v>2013</v>
      </c>
      <c r="I6445" s="60">
        <f>VLOOKUP(H6445,PROCV!E$33:F$44,2,0)</f>
        <v>1.2885864878819728</v>
      </c>
      <c r="J6445" s="71">
        <v>2426060</v>
      </c>
      <c r="K6445" s="44">
        <f t="shared" si="100"/>
        <v>3126188.1347909388</v>
      </c>
    </row>
    <row r="6446" spans="1:11" s="43" customFormat="1" ht="19.7" customHeight="1" x14ac:dyDescent="0.25">
      <c r="A6446" s="43" t="s">
        <v>194</v>
      </c>
      <c r="B6446" s="1" t="s">
        <v>242</v>
      </c>
      <c r="C6446" s="1" t="s">
        <v>279</v>
      </c>
      <c r="D6446" s="1" t="s">
        <v>278</v>
      </c>
      <c r="E6446" s="45" t="str">
        <f>VLOOKUP(C6446,PROCV!E$50:G$126,3,0)</f>
        <v>Editorial</v>
      </c>
      <c r="F6446" s="1" t="s">
        <v>416</v>
      </c>
      <c r="G6446" s="1" t="s">
        <v>236</v>
      </c>
      <c r="H6446" s="1">
        <v>2013</v>
      </c>
      <c r="I6446" s="60">
        <f>VLOOKUP(H6446,PROCV!E$33:F$44,2,0)</f>
        <v>1.2885864878819728</v>
      </c>
      <c r="J6446" s="71">
        <v>147364</v>
      </c>
      <c r="K6446" s="44">
        <f t="shared" si="100"/>
        <v>189891.25920023903</v>
      </c>
    </row>
    <row r="6447" spans="1:11" s="43" customFormat="1" ht="19.7" customHeight="1" x14ac:dyDescent="0.25">
      <c r="A6447" s="43" t="s">
        <v>194</v>
      </c>
      <c r="B6447" s="1" t="s">
        <v>242</v>
      </c>
      <c r="C6447" s="1" t="s">
        <v>279</v>
      </c>
      <c r="D6447" s="1" t="s">
        <v>278</v>
      </c>
      <c r="E6447" s="45" t="str">
        <f>VLOOKUP(C6447,PROCV!E$50:G$126,3,0)</f>
        <v>Editorial</v>
      </c>
      <c r="F6447" s="1" t="s">
        <v>416</v>
      </c>
      <c r="G6447" s="1" t="s">
        <v>236</v>
      </c>
      <c r="H6447" s="1">
        <v>2013</v>
      </c>
      <c r="I6447" s="60">
        <f>VLOOKUP(H6447,PROCV!E$33:F$44,2,0)</f>
        <v>1.2885864878819728</v>
      </c>
      <c r="J6447" s="71">
        <v>1182687</v>
      </c>
      <c r="K6447" s="44">
        <f t="shared" si="100"/>
        <v>1523994.4875936669</v>
      </c>
    </row>
    <row r="6448" spans="1:11" s="43" customFormat="1" ht="19.7" customHeight="1" x14ac:dyDescent="0.25">
      <c r="A6448" s="43" t="s">
        <v>194</v>
      </c>
      <c r="B6448" s="1" t="s">
        <v>242</v>
      </c>
      <c r="C6448" s="1" t="s">
        <v>279</v>
      </c>
      <c r="D6448" s="1" t="s">
        <v>278</v>
      </c>
      <c r="E6448" s="45" t="str">
        <f>VLOOKUP(C6448,PROCV!E$50:G$126,3,0)</f>
        <v>Editorial</v>
      </c>
      <c r="F6448" s="1" t="s">
        <v>416</v>
      </c>
      <c r="G6448" s="1" t="s">
        <v>265</v>
      </c>
      <c r="H6448" s="1">
        <v>2013</v>
      </c>
      <c r="I6448" s="60">
        <f>VLOOKUP(H6448,PROCV!E$33:F$44,2,0)</f>
        <v>1.2885864878819728</v>
      </c>
      <c r="J6448" s="71">
        <v>550000</v>
      </c>
      <c r="K6448" s="44">
        <f t="shared" si="100"/>
        <v>708722.56833508506</v>
      </c>
    </row>
    <row r="6449" spans="1:11" s="43" customFormat="1" ht="19.7" customHeight="1" x14ac:dyDescent="0.25">
      <c r="A6449" s="43" t="s">
        <v>194</v>
      </c>
      <c r="B6449" s="1" t="s">
        <v>242</v>
      </c>
      <c r="C6449" s="1" t="s">
        <v>279</v>
      </c>
      <c r="D6449" s="1" t="s">
        <v>278</v>
      </c>
      <c r="E6449" s="45" t="str">
        <f>VLOOKUP(C6449,PROCV!E$50:G$126,3,0)</f>
        <v>Editorial</v>
      </c>
      <c r="F6449" s="1" t="s">
        <v>416</v>
      </c>
      <c r="G6449" s="1" t="s">
        <v>236</v>
      </c>
      <c r="H6449" s="1">
        <v>2013</v>
      </c>
      <c r="I6449" s="60">
        <f>VLOOKUP(H6449,PROCV!E$33:F$44,2,0)</f>
        <v>1.2885864878819728</v>
      </c>
      <c r="J6449" s="71">
        <v>4752934</v>
      </c>
      <c r="K6449" s="44">
        <f t="shared" si="100"/>
        <v>6124566.5301948171</v>
      </c>
    </row>
    <row r="6450" spans="1:11" s="43" customFormat="1" ht="19.7" customHeight="1" x14ac:dyDescent="0.25">
      <c r="A6450" s="43" t="s">
        <v>194</v>
      </c>
      <c r="B6450" s="1" t="s">
        <v>242</v>
      </c>
      <c r="C6450" s="1" t="s">
        <v>279</v>
      </c>
      <c r="D6450" s="1" t="s">
        <v>278</v>
      </c>
      <c r="E6450" s="45" t="str">
        <f>VLOOKUP(C6450,PROCV!E$50:G$126,3,0)</f>
        <v>Editorial</v>
      </c>
      <c r="F6450" s="1" t="s">
        <v>416</v>
      </c>
      <c r="G6450" s="1" t="s">
        <v>265</v>
      </c>
      <c r="H6450" s="1">
        <v>2013</v>
      </c>
      <c r="I6450" s="60">
        <f>VLOOKUP(H6450,PROCV!E$33:F$44,2,0)</f>
        <v>1.2885864878819728</v>
      </c>
      <c r="J6450" s="71">
        <v>600020</v>
      </c>
      <c r="K6450" s="44">
        <f t="shared" si="100"/>
        <v>773177.66445894132</v>
      </c>
    </row>
    <row r="6451" spans="1:11" s="43" customFormat="1" ht="19.7" customHeight="1" x14ac:dyDescent="0.25">
      <c r="A6451" s="43" t="s">
        <v>194</v>
      </c>
      <c r="B6451" s="1" t="s">
        <v>242</v>
      </c>
      <c r="C6451" s="1" t="s">
        <v>279</v>
      </c>
      <c r="D6451" s="1" t="s">
        <v>278</v>
      </c>
      <c r="E6451" s="45" t="str">
        <f>VLOOKUP(C6451,PROCV!E$50:G$126,3,0)</f>
        <v>Editorial</v>
      </c>
      <c r="F6451" s="1" t="s">
        <v>416</v>
      </c>
      <c r="G6451" s="1" t="s">
        <v>236</v>
      </c>
      <c r="H6451" s="1">
        <v>2013</v>
      </c>
      <c r="I6451" s="60">
        <f>VLOOKUP(H6451,PROCV!E$33:F$44,2,0)</f>
        <v>1.2885864878819728</v>
      </c>
      <c r="J6451" s="71">
        <v>4094748</v>
      </c>
      <c r="K6451" s="44">
        <f t="shared" si="100"/>
        <v>5276436.9440817321</v>
      </c>
    </row>
    <row r="6452" spans="1:11" s="43" customFormat="1" ht="19.7" customHeight="1" x14ac:dyDescent="0.25">
      <c r="A6452" s="43" t="s">
        <v>194</v>
      </c>
      <c r="B6452" s="1" t="s">
        <v>242</v>
      </c>
      <c r="C6452" s="1" t="s">
        <v>277</v>
      </c>
      <c r="D6452" s="1" t="s">
        <v>276</v>
      </c>
      <c r="E6452" s="45" t="str">
        <f>VLOOKUP(C6452,PROCV!E$50:G$126,3,0)</f>
        <v>Editorial</v>
      </c>
      <c r="F6452" s="1" t="s">
        <v>416</v>
      </c>
      <c r="G6452" s="1" t="s">
        <v>236</v>
      </c>
      <c r="H6452" s="1">
        <v>2013</v>
      </c>
      <c r="I6452" s="60">
        <f>VLOOKUP(H6452,PROCV!E$33:F$44,2,0)</f>
        <v>1.2885864878819728</v>
      </c>
      <c r="J6452" s="71">
        <v>38007</v>
      </c>
      <c r="K6452" s="44">
        <f t="shared" si="100"/>
        <v>48975.30664493014</v>
      </c>
    </row>
    <row r="6453" spans="1:11" s="43" customFormat="1" ht="19.7" customHeight="1" x14ac:dyDescent="0.25">
      <c r="A6453" s="43" t="s">
        <v>194</v>
      </c>
      <c r="B6453" s="1" t="s">
        <v>242</v>
      </c>
      <c r="C6453" s="1" t="s">
        <v>277</v>
      </c>
      <c r="D6453" s="1" t="s">
        <v>276</v>
      </c>
      <c r="E6453" s="45" t="str">
        <f>VLOOKUP(C6453,PROCV!E$50:G$126,3,0)</f>
        <v>Editorial</v>
      </c>
      <c r="F6453" s="1" t="s">
        <v>416</v>
      </c>
      <c r="G6453" s="1" t="s">
        <v>236</v>
      </c>
      <c r="H6453" s="1">
        <v>2013</v>
      </c>
      <c r="I6453" s="60">
        <f>VLOOKUP(H6453,PROCV!E$33:F$44,2,0)</f>
        <v>1.2885864878819728</v>
      </c>
      <c r="J6453" s="71">
        <v>477557</v>
      </c>
      <c r="K6453" s="44">
        <f t="shared" si="100"/>
        <v>615373.49739345128</v>
      </c>
    </row>
    <row r="6454" spans="1:11" s="43" customFormat="1" ht="19.7" customHeight="1" x14ac:dyDescent="0.25">
      <c r="A6454" s="43" t="s">
        <v>194</v>
      </c>
      <c r="B6454" s="1" t="s">
        <v>242</v>
      </c>
      <c r="C6454" s="1" t="s">
        <v>277</v>
      </c>
      <c r="D6454" s="1" t="s">
        <v>276</v>
      </c>
      <c r="E6454" s="45" t="str">
        <f>VLOOKUP(C6454,PROCV!E$50:G$126,3,0)</f>
        <v>Editorial</v>
      </c>
      <c r="F6454" s="1" t="s">
        <v>416</v>
      </c>
      <c r="G6454" s="1" t="s">
        <v>236</v>
      </c>
      <c r="H6454" s="1">
        <v>2013</v>
      </c>
      <c r="I6454" s="60">
        <f>VLOOKUP(H6454,PROCV!E$33:F$44,2,0)</f>
        <v>1.2885864878819728</v>
      </c>
      <c r="J6454" s="71">
        <v>477968</v>
      </c>
      <c r="K6454" s="44">
        <f t="shared" si="100"/>
        <v>615903.10643997078</v>
      </c>
    </row>
    <row r="6455" spans="1:11" s="43" customFormat="1" ht="19.7" customHeight="1" x14ac:dyDescent="0.25">
      <c r="A6455" s="43" t="s">
        <v>194</v>
      </c>
      <c r="B6455" s="1" t="s">
        <v>242</v>
      </c>
      <c r="C6455" s="1" t="s">
        <v>277</v>
      </c>
      <c r="D6455" s="1" t="s">
        <v>276</v>
      </c>
      <c r="E6455" s="45" t="str">
        <f>VLOOKUP(C6455,PROCV!E$50:G$126,3,0)</f>
        <v>Editorial</v>
      </c>
      <c r="F6455" s="1" t="s">
        <v>416</v>
      </c>
      <c r="G6455" s="1" t="s">
        <v>236</v>
      </c>
      <c r="H6455" s="1">
        <v>2013</v>
      </c>
      <c r="I6455" s="60">
        <f>VLOOKUP(H6455,PROCV!E$33:F$44,2,0)</f>
        <v>1.2885864878819728</v>
      </c>
      <c r="J6455" s="71">
        <v>705433</v>
      </c>
      <c r="K6455" s="44">
        <f t="shared" si="100"/>
        <v>909011.43190604378</v>
      </c>
    </row>
    <row r="6456" spans="1:11" s="43" customFormat="1" ht="19.7" customHeight="1" x14ac:dyDescent="0.25">
      <c r="A6456" s="43" t="s">
        <v>194</v>
      </c>
      <c r="B6456" s="1" t="s">
        <v>242</v>
      </c>
      <c r="C6456" s="1" t="s">
        <v>275</v>
      </c>
      <c r="D6456" s="1" t="s">
        <v>274</v>
      </c>
      <c r="E6456" s="45" t="str">
        <f>VLOOKUP(C6456,PROCV!E$50:G$126,3,0)</f>
        <v>Editorial</v>
      </c>
      <c r="F6456" s="1" t="s">
        <v>416</v>
      </c>
      <c r="G6456" s="1" t="s">
        <v>236</v>
      </c>
      <c r="H6456" s="1">
        <v>2013</v>
      </c>
      <c r="I6456" s="60">
        <f>VLOOKUP(H6456,PROCV!E$33:F$44,2,0)</f>
        <v>1.2885864878819728</v>
      </c>
      <c r="J6456" s="71">
        <v>57637</v>
      </c>
      <c r="K6456" s="44">
        <f t="shared" si="100"/>
        <v>74270.259402053271</v>
      </c>
    </row>
    <row r="6457" spans="1:11" s="43" customFormat="1" ht="19.7" customHeight="1" x14ac:dyDescent="0.25">
      <c r="A6457" s="43" t="s">
        <v>194</v>
      </c>
      <c r="B6457" s="1" t="s">
        <v>242</v>
      </c>
      <c r="C6457" s="1" t="s">
        <v>275</v>
      </c>
      <c r="D6457" s="1" t="s">
        <v>274</v>
      </c>
      <c r="E6457" s="45" t="str">
        <f>VLOOKUP(C6457,PROCV!E$50:G$126,3,0)</f>
        <v>Editorial</v>
      </c>
      <c r="F6457" s="1" t="s">
        <v>416</v>
      </c>
      <c r="G6457" s="1" t="s">
        <v>236</v>
      </c>
      <c r="H6457" s="1">
        <v>2013</v>
      </c>
      <c r="I6457" s="60">
        <f>VLOOKUP(H6457,PROCV!E$33:F$44,2,0)</f>
        <v>1.2885864878819728</v>
      </c>
      <c r="J6457" s="71">
        <v>69939</v>
      </c>
      <c r="K6457" s="44">
        <f t="shared" si="100"/>
        <v>90122.450375977292</v>
      </c>
    </row>
    <row r="6458" spans="1:11" s="43" customFormat="1" ht="19.7" customHeight="1" x14ac:dyDescent="0.25">
      <c r="A6458" s="43" t="s">
        <v>194</v>
      </c>
      <c r="B6458" s="1" t="s">
        <v>242</v>
      </c>
      <c r="C6458" s="1" t="s">
        <v>275</v>
      </c>
      <c r="D6458" s="1" t="s">
        <v>274</v>
      </c>
      <c r="E6458" s="45" t="str">
        <f>VLOOKUP(C6458,PROCV!E$50:G$126,3,0)</f>
        <v>Editorial</v>
      </c>
      <c r="F6458" s="1" t="s">
        <v>416</v>
      </c>
      <c r="G6458" s="1" t="s">
        <v>236</v>
      </c>
      <c r="H6458" s="1">
        <v>2013</v>
      </c>
      <c r="I6458" s="60">
        <f>VLOOKUP(H6458,PROCV!E$33:F$44,2,0)</f>
        <v>1.2885864878819728</v>
      </c>
      <c r="J6458" s="71">
        <v>149863</v>
      </c>
      <c r="K6458" s="44">
        <f t="shared" si="100"/>
        <v>193111.4368334561</v>
      </c>
    </row>
    <row r="6459" spans="1:11" s="43" customFormat="1" ht="19.7" customHeight="1" x14ac:dyDescent="0.25">
      <c r="A6459" s="43" t="s">
        <v>194</v>
      </c>
      <c r="B6459" s="1" t="s">
        <v>242</v>
      </c>
      <c r="C6459" s="1" t="s">
        <v>275</v>
      </c>
      <c r="D6459" s="1" t="s">
        <v>274</v>
      </c>
      <c r="E6459" s="45" t="str">
        <f>VLOOKUP(C6459,PROCV!E$50:G$126,3,0)</f>
        <v>Editorial</v>
      </c>
      <c r="F6459" s="1" t="s">
        <v>416</v>
      </c>
      <c r="G6459" s="1" t="s">
        <v>236</v>
      </c>
      <c r="H6459" s="1">
        <v>2013</v>
      </c>
      <c r="I6459" s="60">
        <f>VLOOKUP(H6459,PROCV!E$33:F$44,2,0)</f>
        <v>1.2885864878819728</v>
      </c>
      <c r="J6459" s="71">
        <v>340505</v>
      </c>
      <c r="K6459" s="44">
        <f t="shared" si="100"/>
        <v>438770.14205625118</v>
      </c>
    </row>
    <row r="6460" spans="1:11" s="43" customFormat="1" ht="19.7" customHeight="1" x14ac:dyDescent="0.25">
      <c r="A6460" s="43" t="s">
        <v>194</v>
      </c>
      <c r="B6460" s="1" t="s">
        <v>242</v>
      </c>
      <c r="C6460" s="1" t="s">
        <v>307</v>
      </c>
      <c r="D6460" s="1" t="s">
        <v>306</v>
      </c>
      <c r="E6460" s="45" t="str">
        <f>VLOOKUP(C6460,PROCV!E$50:G$126,3,0)</f>
        <v>NA</v>
      </c>
      <c r="F6460" s="1" t="s">
        <v>416</v>
      </c>
      <c r="G6460" s="1" t="s">
        <v>236</v>
      </c>
      <c r="H6460" s="1">
        <v>2013</v>
      </c>
      <c r="I6460" s="60">
        <f>VLOOKUP(H6460,PROCV!E$33:F$44,2,0)</f>
        <v>1.2885864878819728</v>
      </c>
      <c r="J6460" s="71">
        <v>291781</v>
      </c>
      <c r="K6460" s="44">
        <f t="shared" si="100"/>
        <v>375985.05402068992</v>
      </c>
    </row>
    <row r="6461" spans="1:11" s="43" customFormat="1" ht="19.7" customHeight="1" x14ac:dyDescent="0.25">
      <c r="A6461" s="43" t="s">
        <v>194</v>
      </c>
      <c r="B6461" s="1" t="s">
        <v>242</v>
      </c>
      <c r="C6461" s="1" t="s">
        <v>307</v>
      </c>
      <c r="D6461" s="1" t="s">
        <v>306</v>
      </c>
      <c r="E6461" s="45" t="str">
        <f>VLOOKUP(C6461,PROCV!E$50:G$126,3,0)</f>
        <v>NA</v>
      </c>
      <c r="F6461" s="1" t="s">
        <v>416</v>
      </c>
      <c r="G6461" s="1" t="s">
        <v>236</v>
      </c>
      <c r="H6461" s="1">
        <v>2013</v>
      </c>
      <c r="I6461" s="60">
        <f>VLOOKUP(H6461,PROCV!E$33:F$44,2,0)</f>
        <v>1.2885864878819728</v>
      </c>
      <c r="J6461" s="71">
        <v>68000</v>
      </c>
      <c r="K6461" s="44">
        <f t="shared" si="100"/>
        <v>87623.881175974151</v>
      </c>
    </row>
    <row r="6462" spans="1:11" s="43" customFormat="1" ht="19.7" customHeight="1" x14ac:dyDescent="0.25">
      <c r="A6462" s="43" t="s">
        <v>194</v>
      </c>
      <c r="B6462" s="1" t="s">
        <v>242</v>
      </c>
      <c r="C6462" s="1" t="s">
        <v>307</v>
      </c>
      <c r="D6462" s="1" t="s">
        <v>306</v>
      </c>
      <c r="E6462" s="45" t="str">
        <f>VLOOKUP(C6462,PROCV!E$50:G$126,3,0)</f>
        <v>NA</v>
      </c>
      <c r="F6462" s="1" t="s">
        <v>416</v>
      </c>
      <c r="G6462" s="1" t="s">
        <v>236</v>
      </c>
      <c r="H6462" s="1">
        <v>2013</v>
      </c>
      <c r="I6462" s="60">
        <f>VLOOKUP(H6462,PROCV!E$33:F$44,2,0)</f>
        <v>1.2885864878819728</v>
      </c>
      <c r="J6462" s="71">
        <v>45535</v>
      </c>
      <c r="K6462" s="44">
        <f t="shared" si="100"/>
        <v>58675.785725705631</v>
      </c>
    </row>
    <row r="6463" spans="1:11" s="43" customFormat="1" ht="19.7" customHeight="1" x14ac:dyDescent="0.25">
      <c r="A6463" s="43" t="s">
        <v>194</v>
      </c>
      <c r="B6463" s="1" t="s">
        <v>242</v>
      </c>
      <c r="C6463" s="1" t="s">
        <v>307</v>
      </c>
      <c r="D6463" s="1" t="s">
        <v>306</v>
      </c>
      <c r="E6463" s="45" t="str">
        <f>VLOOKUP(C6463,PROCV!E$50:G$126,3,0)</f>
        <v>NA</v>
      </c>
      <c r="F6463" s="1" t="s">
        <v>416</v>
      </c>
      <c r="G6463" s="1" t="s">
        <v>236</v>
      </c>
      <c r="H6463" s="1">
        <v>2013</v>
      </c>
      <c r="I6463" s="60">
        <f>VLOOKUP(H6463,PROCV!E$33:F$44,2,0)</f>
        <v>1.2885864878819728</v>
      </c>
      <c r="J6463" s="71">
        <v>352172</v>
      </c>
      <c r="K6463" s="44">
        <f t="shared" si="100"/>
        <v>453804.08061037015</v>
      </c>
    </row>
    <row r="6464" spans="1:11" s="43" customFormat="1" ht="19.7" customHeight="1" x14ac:dyDescent="0.25">
      <c r="A6464" s="43" t="s">
        <v>194</v>
      </c>
      <c r="B6464" s="1" t="s">
        <v>242</v>
      </c>
      <c r="C6464" s="1" t="s">
        <v>273</v>
      </c>
      <c r="D6464" s="1" t="s">
        <v>272</v>
      </c>
      <c r="E6464" s="45" t="str">
        <f>VLOOKUP(C6464,PROCV!E$50:G$126,3,0)</f>
        <v>Editorial</v>
      </c>
      <c r="F6464" s="1" t="s">
        <v>416</v>
      </c>
      <c r="G6464" s="1" t="s">
        <v>236</v>
      </c>
      <c r="H6464" s="1">
        <v>2013</v>
      </c>
      <c r="I6464" s="60">
        <f>VLOOKUP(H6464,PROCV!E$33:F$44,2,0)</f>
        <v>1.2885864878819728</v>
      </c>
      <c r="J6464" s="71">
        <v>235161</v>
      </c>
      <c r="K6464" s="44">
        <f t="shared" si="100"/>
        <v>303025.28707681259</v>
      </c>
    </row>
    <row r="6465" spans="1:11" s="43" customFormat="1" ht="19.7" customHeight="1" x14ac:dyDescent="0.25">
      <c r="A6465" s="43" t="s">
        <v>194</v>
      </c>
      <c r="B6465" s="1" t="s">
        <v>242</v>
      </c>
      <c r="C6465" s="1" t="s">
        <v>273</v>
      </c>
      <c r="D6465" s="1" t="s">
        <v>272</v>
      </c>
      <c r="E6465" s="45" t="str">
        <f>VLOOKUP(C6465,PROCV!E$50:G$126,3,0)</f>
        <v>Editorial</v>
      </c>
      <c r="F6465" s="1" t="s">
        <v>416</v>
      </c>
      <c r="G6465" s="1" t="s">
        <v>236</v>
      </c>
      <c r="H6465" s="1">
        <v>2013</v>
      </c>
      <c r="I6465" s="60">
        <f>VLOOKUP(H6465,PROCV!E$33:F$44,2,0)</f>
        <v>1.2885864878819728</v>
      </c>
      <c r="J6465" s="71">
        <v>317725</v>
      </c>
      <c r="K6465" s="44">
        <f t="shared" si="100"/>
        <v>409416.14186229982</v>
      </c>
    </row>
    <row r="6466" spans="1:11" s="43" customFormat="1" ht="19.7" customHeight="1" x14ac:dyDescent="0.25">
      <c r="A6466" s="43" t="s">
        <v>194</v>
      </c>
      <c r="B6466" s="1" t="s">
        <v>242</v>
      </c>
      <c r="C6466" s="1" t="s">
        <v>273</v>
      </c>
      <c r="D6466" s="1" t="s">
        <v>272</v>
      </c>
      <c r="E6466" s="45" t="str">
        <f>VLOOKUP(C6466,PROCV!E$50:G$126,3,0)</f>
        <v>Editorial</v>
      </c>
      <c r="F6466" s="1" t="s">
        <v>416</v>
      </c>
      <c r="G6466" s="1" t="s">
        <v>236</v>
      </c>
      <c r="H6466" s="1">
        <v>2013</v>
      </c>
      <c r="I6466" s="60">
        <f>VLOOKUP(H6466,PROCV!E$33:F$44,2,0)</f>
        <v>1.2885864878819728</v>
      </c>
      <c r="J6466" s="71">
        <v>20000</v>
      </c>
      <c r="K6466" s="44">
        <f t="shared" si="100"/>
        <v>25771.729757639456</v>
      </c>
    </row>
    <row r="6467" spans="1:11" s="43" customFormat="1" ht="19.7" customHeight="1" x14ac:dyDescent="0.25">
      <c r="A6467" s="43" t="s">
        <v>194</v>
      </c>
      <c r="B6467" s="1" t="s">
        <v>242</v>
      </c>
      <c r="C6467" s="1" t="s">
        <v>273</v>
      </c>
      <c r="D6467" s="1" t="s">
        <v>272</v>
      </c>
      <c r="E6467" s="45" t="str">
        <f>VLOOKUP(C6467,PROCV!E$50:G$126,3,0)</f>
        <v>Editorial</v>
      </c>
      <c r="F6467" s="1" t="s">
        <v>416</v>
      </c>
      <c r="G6467" s="1" t="s">
        <v>236</v>
      </c>
      <c r="H6467" s="1">
        <v>2013</v>
      </c>
      <c r="I6467" s="60">
        <f>VLOOKUP(H6467,PROCV!E$33:F$44,2,0)</f>
        <v>1.2885864878819728</v>
      </c>
      <c r="J6467" s="71">
        <v>761516</v>
      </c>
      <c r="K6467" s="44">
        <f t="shared" ref="K6467:K6530" si="101">J6467*I6467</f>
        <v>981279.22790592839</v>
      </c>
    </row>
    <row r="6468" spans="1:11" s="43" customFormat="1" ht="19.7" customHeight="1" x14ac:dyDescent="0.25">
      <c r="A6468" s="43" t="s">
        <v>194</v>
      </c>
      <c r="B6468" s="1" t="s">
        <v>242</v>
      </c>
      <c r="C6468" s="1" t="s">
        <v>273</v>
      </c>
      <c r="D6468" s="1" t="s">
        <v>272</v>
      </c>
      <c r="E6468" s="45" t="str">
        <f>VLOOKUP(C6468,PROCV!E$50:G$126,3,0)</f>
        <v>Editorial</v>
      </c>
      <c r="F6468" s="1" t="s">
        <v>416</v>
      </c>
      <c r="G6468" s="1" t="s">
        <v>236</v>
      </c>
      <c r="H6468" s="1">
        <v>2013</v>
      </c>
      <c r="I6468" s="60">
        <f>VLOOKUP(H6468,PROCV!E$33:F$44,2,0)</f>
        <v>1.2885864878819728</v>
      </c>
      <c r="J6468" s="71">
        <v>5481706</v>
      </c>
      <c r="K6468" s="44">
        <f t="shared" si="101"/>
        <v>7063652.2821415374</v>
      </c>
    </row>
    <row r="6469" spans="1:11" s="43" customFormat="1" ht="19.7" customHeight="1" x14ac:dyDescent="0.25">
      <c r="A6469" s="43" t="s">
        <v>194</v>
      </c>
      <c r="B6469" s="1" t="s">
        <v>242</v>
      </c>
      <c r="C6469" s="1" t="s">
        <v>271</v>
      </c>
      <c r="D6469" s="1" t="s">
        <v>270</v>
      </c>
      <c r="E6469" s="45" t="str">
        <f>VLOOKUP(C6469,PROCV!E$50:G$126,3,0)</f>
        <v>Editorial</v>
      </c>
      <c r="F6469" s="1" t="s">
        <v>416</v>
      </c>
      <c r="G6469" s="1" t="s">
        <v>236</v>
      </c>
      <c r="H6469" s="1">
        <v>2013</v>
      </c>
      <c r="I6469" s="60">
        <f>VLOOKUP(H6469,PROCV!E$33:F$44,2,0)</f>
        <v>1.2885864878819728</v>
      </c>
      <c r="J6469" s="71">
        <v>513743</v>
      </c>
      <c r="K6469" s="44">
        <f t="shared" si="101"/>
        <v>662002.28804394836</v>
      </c>
    </row>
    <row r="6470" spans="1:11" s="43" customFormat="1" ht="19.7" customHeight="1" x14ac:dyDescent="0.25">
      <c r="A6470" s="43" t="s">
        <v>194</v>
      </c>
      <c r="B6470" s="1" t="s">
        <v>242</v>
      </c>
      <c r="C6470" s="1" t="s">
        <v>271</v>
      </c>
      <c r="D6470" s="1" t="s">
        <v>270</v>
      </c>
      <c r="E6470" s="45" t="str">
        <f>VLOOKUP(C6470,PROCV!E$50:G$126,3,0)</f>
        <v>Editorial</v>
      </c>
      <c r="F6470" s="1" t="s">
        <v>416</v>
      </c>
      <c r="G6470" s="1" t="s">
        <v>236</v>
      </c>
      <c r="H6470" s="1">
        <v>2013</v>
      </c>
      <c r="I6470" s="60">
        <f>VLOOKUP(H6470,PROCV!E$33:F$44,2,0)</f>
        <v>1.2885864878819728</v>
      </c>
      <c r="J6470" s="71">
        <v>360069</v>
      </c>
      <c r="K6470" s="44">
        <f t="shared" si="101"/>
        <v>463980.04810517409</v>
      </c>
    </row>
    <row r="6471" spans="1:11" s="43" customFormat="1" ht="19.7" customHeight="1" x14ac:dyDescent="0.25">
      <c r="A6471" s="43" t="s">
        <v>194</v>
      </c>
      <c r="B6471" s="1" t="s">
        <v>242</v>
      </c>
      <c r="C6471" s="1" t="s">
        <v>271</v>
      </c>
      <c r="D6471" s="1" t="s">
        <v>270</v>
      </c>
      <c r="E6471" s="45" t="str">
        <f>VLOOKUP(C6471,PROCV!E$50:G$126,3,0)</f>
        <v>Editorial</v>
      </c>
      <c r="F6471" s="1" t="s">
        <v>416</v>
      </c>
      <c r="G6471" s="1" t="s">
        <v>236</v>
      </c>
      <c r="H6471" s="1">
        <v>2013</v>
      </c>
      <c r="I6471" s="60">
        <f>VLOOKUP(H6471,PROCV!E$33:F$44,2,0)</f>
        <v>1.2885864878819728</v>
      </c>
      <c r="J6471" s="71">
        <v>244000</v>
      </c>
      <c r="K6471" s="44">
        <f t="shared" si="101"/>
        <v>314415.10304320138</v>
      </c>
    </row>
    <row r="6472" spans="1:11" s="43" customFormat="1" ht="19.7" customHeight="1" x14ac:dyDescent="0.25">
      <c r="A6472" s="43" t="s">
        <v>194</v>
      </c>
      <c r="B6472" s="1" t="s">
        <v>242</v>
      </c>
      <c r="C6472" s="1" t="s">
        <v>271</v>
      </c>
      <c r="D6472" s="1" t="s">
        <v>270</v>
      </c>
      <c r="E6472" s="45" t="str">
        <f>VLOOKUP(C6472,PROCV!E$50:G$126,3,0)</f>
        <v>Editorial</v>
      </c>
      <c r="F6472" s="1" t="s">
        <v>416</v>
      </c>
      <c r="G6472" s="1" t="s">
        <v>236</v>
      </c>
      <c r="H6472" s="1">
        <v>2013</v>
      </c>
      <c r="I6472" s="60">
        <f>VLOOKUP(H6472,PROCV!E$33:F$44,2,0)</f>
        <v>1.2885864878819728</v>
      </c>
      <c r="J6472" s="71">
        <v>26902</v>
      </c>
      <c r="K6472" s="44">
        <f t="shared" si="101"/>
        <v>34665.553697000832</v>
      </c>
    </row>
    <row r="6473" spans="1:11" s="43" customFormat="1" ht="19.7" customHeight="1" x14ac:dyDescent="0.25">
      <c r="A6473" s="43" t="s">
        <v>194</v>
      </c>
      <c r="B6473" s="1" t="s">
        <v>242</v>
      </c>
      <c r="C6473" s="1" t="s">
        <v>271</v>
      </c>
      <c r="D6473" s="1" t="s">
        <v>270</v>
      </c>
      <c r="E6473" s="45" t="str">
        <f>VLOOKUP(C6473,PROCV!E$50:G$126,3,0)</f>
        <v>Editorial</v>
      </c>
      <c r="F6473" s="1" t="s">
        <v>416</v>
      </c>
      <c r="G6473" s="1" t="s">
        <v>236</v>
      </c>
      <c r="H6473" s="1">
        <v>2013</v>
      </c>
      <c r="I6473" s="60">
        <f>VLOOKUP(H6473,PROCV!E$33:F$44,2,0)</f>
        <v>1.2885864878819728</v>
      </c>
      <c r="J6473" s="71">
        <v>771251</v>
      </c>
      <c r="K6473" s="44">
        <f t="shared" si="101"/>
        <v>993823.61736545945</v>
      </c>
    </row>
    <row r="6474" spans="1:11" s="43" customFormat="1" ht="19.7" customHeight="1" x14ac:dyDescent="0.25">
      <c r="A6474" s="43" t="s">
        <v>194</v>
      </c>
      <c r="B6474" s="1" t="s">
        <v>242</v>
      </c>
      <c r="C6474" s="1" t="s">
        <v>271</v>
      </c>
      <c r="D6474" s="1" t="s">
        <v>270</v>
      </c>
      <c r="E6474" s="45" t="str">
        <f>VLOOKUP(C6474,PROCV!E$50:G$126,3,0)</f>
        <v>Editorial</v>
      </c>
      <c r="F6474" s="1" t="s">
        <v>416</v>
      </c>
      <c r="G6474" s="1" t="s">
        <v>236</v>
      </c>
      <c r="H6474" s="1">
        <v>2013</v>
      </c>
      <c r="I6474" s="60">
        <f>VLOOKUP(H6474,PROCV!E$33:F$44,2,0)</f>
        <v>1.2885864878819728</v>
      </c>
      <c r="J6474" s="71">
        <v>5000</v>
      </c>
      <c r="K6474" s="44">
        <f t="shared" si="101"/>
        <v>6442.9324394098639</v>
      </c>
    </row>
    <row r="6475" spans="1:11" s="43" customFormat="1" ht="19.7" customHeight="1" x14ac:dyDescent="0.25">
      <c r="A6475" s="43" t="s">
        <v>194</v>
      </c>
      <c r="B6475" s="1" t="s">
        <v>242</v>
      </c>
      <c r="C6475" s="1" t="s">
        <v>315</v>
      </c>
      <c r="D6475" s="1" t="s">
        <v>314</v>
      </c>
      <c r="E6475" s="45" t="str">
        <f>VLOOKUP(C6475,PROCV!E$50:G$126,3,0)</f>
        <v>Editorial</v>
      </c>
      <c r="F6475" s="1" t="s">
        <v>416</v>
      </c>
      <c r="G6475" s="1" t="s">
        <v>236</v>
      </c>
      <c r="H6475" s="1">
        <v>2013</v>
      </c>
      <c r="I6475" s="60">
        <f>VLOOKUP(H6475,PROCV!E$33:F$44,2,0)</f>
        <v>1.2885864878819728</v>
      </c>
      <c r="J6475" s="71">
        <v>351658</v>
      </c>
      <c r="K6475" s="44">
        <f t="shared" si="101"/>
        <v>453141.74715559883</v>
      </c>
    </row>
    <row r="6476" spans="1:11" s="43" customFormat="1" ht="19.7" customHeight="1" x14ac:dyDescent="0.25">
      <c r="A6476" s="43" t="s">
        <v>194</v>
      </c>
      <c r="B6476" s="1" t="s">
        <v>242</v>
      </c>
      <c r="C6476" s="1" t="s">
        <v>315</v>
      </c>
      <c r="D6476" s="1" t="s">
        <v>314</v>
      </c>
      <c r="E6476" s="45" t="str">
        <f>VLOOKUP(C6476,PROCV!E$50:G$126,3,0)</f>
        <v>Editorial</v>
      </c>
      <c r="F6476" s="1" t="s">
        <v>416</v>
      </c>
      <c r="G6476" s="1" t="s">
        <v>236</v>
      </c>
      <c r="H6476" s="1">
        <v>2013</v>
      </c>
      <c r="I6476" s="60">
        <f>VLOOKUP(H6476,PROCV!E$33:F$44,2,0)</f>
        <v>1.2885864878819728</v>
      </c>
      <c r="J6476" s="71">
        <v>23855</v>
      </c>
      <c r="K6476" s="44">
        <f t="shared" si="101"/>
        <v>30739.230668424461</v>
      </c>
    </row>
    <row r="6477" spans="1:11" s="43" customFormat="1" ht="19.7" customHeight="1" x14ac:dyDescent="0.25">
      <c r="A6477" s="43" t="s">
        <v>194</v>
      </c>
      <c r="B6477" s="1" t="s">
        <v>242</v>
      </c>
      <c r="C6477" s="1" t="s">
        <v>315</v>
      </c>
      <c r="D6477" s="1" t="s">
        <v>314</v>
      </c>
      <c r="E6477" s="45" t="str">
        <f>VLOOKUP(C6477,PROCV!E$50:G$126,3,0)</f>
        <v>Editorial</v>
      </c>
      <c r="F6477" s="1" t="s">
        <v>416</v>
      </c>
      <c r="G6477" s="1" t="s">
        <v>236</v>
      </c>
      <c r="H6477" s="1">
        <v>2013</v>
      </c>
      <c r="I6477" s="60">
        <f>VLOOKUP(H6477,PROCV!E$33:F$44,2,0)</f>
        <v>1.2885864878819728</v>
      </c>
      <c r="J6477" s="71">
        <v>606990</v>
      </c>
      <c r="K6477" s="44">
        <f t="shared" si="101"/>
        <v>782159.11227947869</v>
      </c>
    </row>
    <row r="6478" spans="1:11" s="43" customFormat="1" ht="19.7" customHeight="1" x14ac:dyDescent="0.25">
      <c r="A6478" s="43" t="s">
        <v>194</v>
      </c>
      <c r="B6478" s="1" t="s">
        <v>242</v>
      </c>
      <c r="C6478" s="1" t="s">
        <v>269</v>
      </c>
      <c r="D6478" s="1" t="s">
        <v>268</v>
      </c>
      <c r="E6478" s="45" t="str">
        <f>VLOOKUP(C6478,PROCV!E$50:G$126,3,0)</f>
        <v>NA</v>
      </c>
      <c r="F6478" s="1" t="s">
        <v>416</v>
      </c>
      <c r="G6478" s="1" t="s">
        <v>236</v>
      </c>
      <c r="H6478" s="1">
        <v>2013</v>
      </c>
      <c r="I6478" s="60">
        <f>VLOOKUP(H6478,PROCV!E$33:F$44,2,0)</f>
        <v>1.2885864878819728</v>
      </c>
      <c r="J6478" s="71">
        <v>844130</v>
      </c>
      <c r="K6478" s="44">
        <f t="shared" si="101"/>
        <v>1087734.5120158098</v>
      </c>
    </row>
    <row r="6479" spans="1:11" s="43" customFormat="1" ht="19.7" customHeight="1" x14ac:dyDescent="0.25">
      <c r="A6479" s="43" t="s">
        <v>194</v>
      </c>
      <c r="B6479" s="1" t="s">
        <v>242</v>
      </c>
      <c r="C6479" s="1" t="s">
        <v>269</v>
      </c>
      <c r="D6479" s="1" t="s">
        <v>268</v>
      </c>
      <c r="E6479" s="45" t="str">
        <f>VLOOKUP(C6479,PROCV!E$50:G$126,3,0)</f>
        <v>NA</v>
      </c>
      <c r="F6479" s="1" t="s">
        <v>416</v>
      </c>
      <c r="G6479" s="1" t="s">
        <v>236</v>
      </c>
      <c r="H6479" s="1">
        <v>2013</v>
      </c>
      <c r="I6479" s="60">
        <f>VLOOKUP(H6479,PROCV!E$33:F$44,2,0)</f>
        <v>1.2885864878819728</v>
      </c>
      <c r="J6479" s="71">
        <v>1005313</v>
      </c>
      <c r="K6479" s="44">
        <f t="shared" si="101"/>
        <v>1295432.7478920897</v>
      </c>
    </row>
    <row r="6480" spans="1:11" s="43" customFormat="1" ht="19.7" customHeight="1" x14ac:dyDescent="0.25">
      <c r="A6480" s="43" t="s">
        <v>194</v>
      </c>
      <c r="B6480" s="1" t="s">
        <v>242</v>
      </c>
      <c r="C6480" s="1" t="s">
        <v>269</v>
      </c>
      <c r="D6480" s="1" t="s">
        <v>268</v>
      </c>
      <c r="E6480" s="45" t="str">
        <f>VLOOKUP(C6480,PROCV!E$50:G$126,3,0)</f>
        <v>NA</v>
      </c>
      <c r="F6480" s="1" t="s">
        <v>416</v>
      </c>
      <c r="G6480" s="1" t="s">
        <v>236</v>
      </c>
      <c r="H6480" s="1">
        <v>2013</v>
      </c>
      <c r="I6480" s="60">
        <f>VLOOKUP(H6480,PROCV!E$33:F$44,2,0)</f>
        <v>1.2885864878819728</v>
      </c>
      <c r="J6480" s="71">
        <v>630700</v>
      </c>
      <c r="K6480" s="44">
        <f t="shared" si="101"/>
        <v>812711.49790716032</v>
      </c>
    </row>
    <row r="6481" spans="1:11" s="43" customFormat="1" ht="19.7" customHeight="1" x14ac:dyDescent="0.25">
      <c r="A6481" s="43" t="s">
        <v>194</v>
      </c>
      <c r="B6481" s="1" t="s">
        <v>242</v>
      </c>
      <c r="C6481" s="1" t="s">
        <v>269</v>
      </c>
      <c r="D6481" s="1" t="s">
        <v>268</v>
      </c>
      <c r="E6481" s="45" t="str">
        <f>VLOOKUP(C6481,PROCV!E$50:G$126,3,0)</f>
        <v>NA</v>
      </c>
      <c r="F6481" s="1" t="s">
        <v>416</v>
      </c>
      <c r="G6481" s="1" t="s">
        <v>236</v>
      </c>
      <c r="H6481" s="1">
        <v>2013</v>
      </c>
      <c r="I6481" s="60">
        <f>VLOOKUP(H6481,PROCV!E$33:F$44,2,0)</f>
        <v>1.2885864878819728</v>
      </c>
      <c r="J6481" s="71">
        <v>692424</v>
      </c>
      <c r="K6481" s="44">
        <f t="shared" si="101"/>
        <v>892248.21028518712</v>
      </c>
    </row>
    <row r="6482" spans="1:11" s="43" customFormat="1" ht="19.7" customHeight="1" x14ac:dyDescent="0.25">
      <c r="A6482" s="43" t="s">
        <v>194</v>
      </c>
      <c r="B6482" s="1" t="s">
        <v>242</v>
      </c>
      <c r="C6482" s="1" t="s">
        <v>269</v>
      </c>
      <c r="D6482" s="1" t="s">
        <v>268</v>
      </c>
      <c r="E6482" s="45" t="str">
        <f>VLOOKUP(C6482,PROCV!E$50:G$126,3,0)</f>
        <v>NA</v>
      </c>
      <c r="F6482" s="1" t="s">
        <v>416</v>
      </c>
      <c r="G6482" s="1" t="s">
        <v>236</v>
      </c>
      <c r="H6482" s="1">
        <v>2013</v>
      </c>
      <c r="I6482" s="60">
        <f>VLOOKUP(H6482,PROCV!E$33:F$44,2,0)</f>
        <v>1.2885864878819728</v>
      </c>
      <c r="J6482" s="71">
        <v>3031771</v>
      </c>
      <c r="K6482" s="44">
        <f t="shared" si="101"/>
        <v>3906699.1449524164</v>
      </c>
    </row>
    <row r="6483" spans="1:11" s="43" customFormat="1" ht="19.7" customHeight="1" x14ac:dyDescent="0.25">
      <c r="A6483" s="43" t="s">
        <v>194</v>
      </c>
      <c r="B6483" s="1" t="s">
        <v>242</v>
      </c>
      <c r="C6483" s="1" t="s">
        <v>269</v>
      </c>
      <c r="D6483" s="1" t="s">
        <v>268</v>
      </c>
      <c r="E6483" s="45" t="str">
        <f>VLOOKUP(C6483,PROCV!E$50:G$126,3,0)</f>
        <v>NA</v>
      </c>
      <c r="F6483" s="1" t="s">
        <v>416</v>
      </c>
      <c r="G6483" s="1" t="s">
        <v>236</v>
      </c>
      <c r="H6483" s="1">
        <v>2013</v>
      </c>
      <c r="I6483" s="60">
        <f>VLOOKUP(H6483,PROCV!E$33:F$44,2,0)</f>
        <v>1.2885864878819728</v>
      </c>
      <c r="J6483" s="71">
        <v>30000</v>
      </c>
      <c r="K6483" s="44">
        <f t="shared" si="101"/>
        <v>38657.594636459187</v>
      </c>
    </row>
    <row r="6484" spans="1:11" s="43" customFormat="1" ht="19.7" customHeight="1" x14ac:dyDescent="0.25">
      <c r="A6484" s="43" t="s">
        <v>194</v>
      </c>
      <c r="B6484" s="1" t="s">
        <v>242</v>
      </c>
      <c r="C6484" s="1" t="s">
        <v>267</v>
      </c>
      <c r="D6484" s="1" t="s">
        <v>266</v>
      </c>
      <c r="E6484" s="45" t="str">
        <f>VLOOKUP(C6484,PROCV!E$50:G$126,3,0)</f>
        <v>Audiovisual</v>
      </c>
      <c r="F6484" s="1" t="s">
        <v>415</v>
      </c>
      <c r="G6484" s="1" t="s">
        <v>265</v>
      </c>
      <c r="H6484" s="1">
        <v>2013</v>
      </c>
      <c r="I6484" s="60">
        <f>VLOOKUP(H6484,PROCV!E$33:F$44,2,0)</f>
        <v>1.2885864878819728</v>
      </c>
      <c r="J6484" s="71">
        <v>40000</v>
      </c>
      <c r="K6484" s="44">
        <f t="shared" si="101"/>
        <v>51543.459515278912</v>
      </c>
    </row>
    <row r="6485" spans="1:11" s="43" customFormat="1" ht="19.7" customHeight="1" x14ac:dyDescent="0.25">
      <c r="A6485" s="43" t="s">
        <v>194</v>
      </c>
      <c r="B6485" s="1" t="s">
        <v>242</v>
      </c>
      <c r="C6485" s="1" t="s">
        <v>267</v>
      </c>
      <c r="D6485" s="1" t="s">
        <v>266</v>
      </c>
      <c r="E6485" s="45" t="str">
        <f>VLOOKUP(C6485,PROCV!E$50:G$126,3,0)</f>
        <v>Audiovisual</v>
      </c>
      <c r="F6485" s="1" t="s">
        <v>416</v>
      </c>
      <c r="G6485" s="1" t="s">
        <v>265</v>
      </c>
      <c r="H6485" s="1">
        <v>2013</v>
      </c>
      <c r="I6485" s="60">
        <f>VLOOKUP(H6485,PROCV!E$33:F$44,2,0)</f>
        <v>1.2885864878819728</v>
      </c>
      <c r="J6485" s="71">
        <v>50000</v>
      </c>
      <c r="K6485" s="44">
        <f t="shared" si="101"/>
        <v>64429.324394098643</v>
      </c>
    </row>
    <row r="6486" spans="1:11" s="43" customFormat="1" ht="19.7" customHeight="1" x14ac:dyDescent="0.25">
      <c r="A6486" s="43" t="s">
        <v>194</v>
      </c>
      <c r="B6486" s="1" t="s">
        <v>242</v>
      </c>
      <c r="C6486" s="1" t="s">
        <v>328</v>
      </c>
      <c r="D6486" s="1" t="s">
        <v>327</v>
      </c>
      <c r="E6486" s="45" t="str">
        <f>VLOOKUP(C6486,PROCV!E$50:G$126,3,0)</f>
        <v>Audiovisual</v>
      </c>
      <c r="F6486" s="1" t="s">
        <v>416</v>
      </c>
      <c r="G6486" s="1" t="s">
        <v>265</v>
      </c>
      <c r="H6486" s="1">
        <v>2013</v>
      </c>
      <c r="I6486" s="60">
        <f>VLOOKUP(H6486,PROCV!E$33:F$44,2,0)</f>
        <v>1.2885864878819728</v>
      </c>
      <c r="J6486" s="71">
        <v>314743</v>
      </c>
      <c r="K6486" s="44">
        <f t="shared" si="101"/>
        <v>405573.5769554358</v>
      </c>
    </row>
    <row r="6487" spans="1:11" s="43" customFormat="1" ht="19.7" customHeight="1" x14ac:dyDescent="0.25">
      <c r="A6487" s="43" t="s">
        <v>194</v>
      </c>
      <c r="B6487" s="1" t="s">
        <v>242</v>
      </c>
      <c r="C6487" s="1" t="s">
        <v>328</v>
      </c>
      <c r="D6487" s="1" t="s">
        <v>327</v>
      </c>
      <c r="E6487" s="45" t="str">
        <f>VLOOKUP(C6487,PROCV!E$50:G$126,3,0)</f>
        <v>Audiovisual</v>
      </c>
      <c r="F6487" s="1" t="s">
        <v>416</v>
      </c>
      <c r="G6487" s="1" t="s">
        <v>236</v>
      </c>
      <c r="H6487" s="1">
        <v>2013</v>
      </c>
      <c r="I6487" s="60">
        <f>VLOOKUP(H6487,PROCV!E$33:F$44,2,0)</f>
        <v>1.2885864878819728</v>
      </c>
      <c r="J6487" s="71">
        <v>3919</v>
      </c>
      <c r="K6487" s="44">
        <f t="shared" si="101"/>
        <v>5049.9704460094517</v>
      </c>
    </row>
    <row r="6488" spans="1:11" s="43" customFormat="1" ht="19.7" customHeight="1" x14ac:dyDescent="0.25">
      <c r="A6488" s="43" t="s">
        <v>194</v>
      </c>
      <c r="B6488" s="1" t="s">
        <v>242</v>
      </c>
      <c r="C6488" s="1" t="s">
        <v>328</v>
      </c>
      <c r="D6488" s="1" t="s">
        <v>327</v>
      </c>
      <c r="E6488" s="45" t="str">
        <f>VLOOKUP(C6488,PROCV!E$50:G$126,3,0)</f>
        <v>Audiovisual</v>
      </c>
      <c r="F6488" s="1" t="s">
        <v>416</v>
      </c>
      <c r="G6488" s="1" t="s">
        <v>265</v>
      </c>
      <c r="H6488" s="1">
        <v>2013</v>
      </c>
      <c r="I6488" s="60">
        <f>VLOOKUP(H6488,PROCV!E$33:F$44,2,0)</f>
        <v>1.2885864878819728</v>
      </c>
      <c r="J6488" s="71">
        <v>818902</v>
      </c>
      <c r="K6488" s="44">
        <f t="shared" si="101"/>
        <v>1055226.0520995234</v>
      </c>
    </row>
    <row r="6489" spans="1:11" s="43" customFormat="1" ht="19.7" customHeight="1" x14ac:dyDescent="0.25">
      <c r="A6489" s="43" t="s">
        <v>194</v>
      </c>
      <c r="B6489" s="1" t="s">
        <v>242</v>
      </c>
      <c r="C6489" s="1" t="s">
        <v>328</v>
      </c>
      <c r="D6489" s="1" t="s">
        <v>327</v>
      </c>
      <c r="E6489" s="45" t="str">
        <f>VLOOKUP(C6489,PROCV!E$50:G$126,3,0)</f>
        <v>Audiovisual</v>
      </c>
      <c r="F6489" s="1" t="s">
        <v>416</v>
      </c>
      <c r="G6489" s="1" t="s">
        <v>236</v>
      </c>
      <c r="H6489" s="1">
        <v>2013</v>
      </c>
      <c r="I6489" s="60">
        <f>VLOOKUP(H6489,PROCV!E$33:F$44,2,0)</f>
        <v>1.2885864878819728</v>
      </c>
      <c r="J6489" s="71">
        <v>27433</v>
      </c>
      <c r="K6489" s="44">
        <f t="shared" si="101"/>
        <v>35349.793122066163</v>
      </c>
    </row>
    <row r="6490" spans="1:11" s="43" customFormat="1" ht="19.7" customHeight="1" x14ac:dyDescent="0.25">
      <c r="A6490" s="43" t="s">
        <v>194</v>
      </c>
      <c r="B6490" s="1" t="s">
        <v>242</v>
      </c>
      <c r="C6490" s="1" t="s">
        <v>297</v>
      </c>
      <c r="D6490" s="1" t="s">
        <v>296</v>
      </c>
      <c r="E6490" s="45" t="str">
        <f>VLOOKUP(C6490,PROCV!E$50:G$126,3,0)</f>
        <v>Audiovisual</v>
      </c>
      <c r="F6490" s="1" t="s">
        <v>416</v>
      </c>
      <c r="G6490" s="1" t="s">
        <v>236</v>
      </c>
      <c r="H6490" s="1">
        <v>2013</v>
      </c>
      <c r="I6490" s="60">
        <f>VLOOKUP(H6490,PROCV!E$33:F$44,2,0)</f>
        <v>1.2885864878819728</v>
      </c>
      <c r="J6490" s="71">
        <v>18758</v>
      </c>
      <c r="K6490" s="44">
        <f t="shared" si="101"/>
        <v>24171.305339690047</v>
      </c>
    </row>
    <row r="6491" spans="1:11" s="43" customFormat="1" ht="19.7" customHeight="1" x14ac:dyDescent="0.25">
      <c r="A6491" s="43" t="s">
        <v>194</v>
      </c>
      <c r="B6491" s="1" t="s">
        <v>242</v>
      </c>
      <c r="C6491" s="1" t="s">
        <v>297</v>
      </c>
      <c r="D6491" s="1" t="s">
        <v>296</v>
      </c>
      <c r="E6491" s="45" t="str">
        <f>VLOOKUP(C6491,PROCV!E$50:G$126,3,0)</f>
        <v>Audiovisual</v>
      </c>
      <c r="F6491" s="1" t="s">
        <v>416</v>
      </c>
      <c r="G6491" s="1" t="s">
        <v>236</v>
      </c>
      <c r="H6491" s="1">
        <v>2013</v>
      </c>
      <c r="I6491" s="60">
        <f>VLOOKUP(H6491,PROCV!E$33:F$44,2,0)</f>
        <v>1.2885864878819728</v>
      </c>
      <c r="J6491" s="71">
        <v>48872</v>
      </c>
      <c r="K6491" s="44">
        <f t="shared" si="101"/>
        <v>62975.798835767775</v>
      </c>
    </row>
    <row r="6492" spans="1:11" s="43" customFormat="1" ht="19.7" customHeight="1" x14ac:dyDescent="0.25">
      <c r="A6492" s="43" t="s">
        <v>194</v>
      </c>
      <c r="B6492" s="1" t="s">
        <v>242</v>
      </c>
      <c r="C6492" s="1" t="s">
        <v>297</v>
      </c>
      <c r="D6492" s="1" t="s">
        <v>296</v>
      </c>
      <c r="E6492" s="45" t="str">
        <f>VLOOKUP(C6492,PROCV!E$50:G$126,3,0)</f>
        <v>Audiovisual</v>
      </c>
      <c r="F6492" s="1" t="s">
        <v>416</v>
      </c>
      <c r="G6492" s="1" t="s">
        <v>236</v>
      </c>
      <c r="H6492" s="1">
        <v>2013</v>
      </c>
      <c r="I6492" s="60">
        <f>VLOOKUP(H6492,PROCV!E$33:F$44,2,0)</f>
        <v>1.2885864878819728</v>
      </c>
      <c r="J6492" s="71">
        <v>78679</v>
      </c>
      <c r="K6492" s="44">
        <f t="shared" si="101"/>
        <v>101384.69628006573</v>
      </c>
    </row>
    <row r="6493" spans="1:11" s="43" customFormat="1" ht="19.7" customHeight="1" x14ac:dyDescent="0.25">
      <c r="A6493" s="43" t="s">
        <v>194</v>
      </c>
      <c r="B6493" s="1" t="s">
        <v>242</v>
      </c>
      <c r="C6493" s="1" t="s">
        <v>297</v>
      </c>
      <c r="D6493" s="1" t="s">
        <v>296</v>
      </c>
      <c r="E6493" s="45" t="str">
        <f>VLOOKUP(C6493,PROCV!E$50:G$126,3,0)</f>
        <v>Audiovisual</v>
      </c>
      <c r="F6493" s="1" t="s">
        <v>416</v>
      </c>
      <c r="G6493" s="1" t="s">
        <v>236</v>
      </c>
      <c r="H6493" s="1">
        <v>2013</v>
      </c>
      <c r="I6493" s="60">
        <f>VLOOKUP(H6493,PROCV!E$33:F$44,2,0)</f>
        <v>1.2885864878819728</v>
      </c>
      <c r="J6493" s="71">
        <v>10000</v>
      </c>
      <c r="K6493" s="44">
        <f t="shared" si="101"/>
        <v>12885.864878819728</v>
      </c>
    </row>
    <row r="6494" spans="1:11" s="43" customFormat="1" ht="19.7" customHeight="1" x14ac:dyDescent="0.25">
      <c r="A6494" s="43" t="s">
        <v>194</v>
      </c>
      <c r="B6494" s="1" t="s">
        <v>242</v>
      </c>
      <c r="C6494" s="1" t="s">
        <v>264</v>
      </c>
      <c r="D6494" s="1" t="s">
        <v>263</v>
      </c>
      <c r="E6494" s="45" t="str">
        <f>VLOOKUP(C6494,PROCV!E$50:G$126,3,0)</f>
        <v>Audiovisual</v>
      </c>
      <c r="F6494" s="1" t="s">
        <v>416</v>
      </c>
      <c r="G6494" s="1" t="s">
        <v>236</v>
      </c>
      <c r="H6494" s="1">
        <v>2013</v>
      </c>
      <c r="I6494" s="60">
        <f>VLOOKUP(H6494,PROCV!E$33:F$44,2,0)</f>
        <v>1.2885864878819728</v>
      </c>
      <c r="J6494" s="71">
        <v>123459</v>
      </c>
      <c r="K6494" s="44">
        <f t="shared" si="101"/>
        <v>159087.59920742048</v>
      </c>
    </row>
    <row r="6495" spans="1:11" s="43" customFormat="1" ht="19.7" customHeight="1" x14ac:dyDescent="0.25">
      <c r="A6495" s="43" t="s">
        <v>194</v>
      </c>
      <c r="B6495" s="1" t="s">
        <v>242</v>
      </c>
      <c r="C6495" s="1" t="s">
        <v>264</v>
      </c>
      <c r="D6495" s="1" t="s">
        <v>263</v>
      </c>
      <c r="E6495" s="45" t="str">
        <f>VLOOKUP(C6495,PROCV!E$50:G$126,3,0)</f>
        <v>Audiovisual</v>
      </c>
      <c r="F6495" s="1" t="s">
        <v>416</v>
      </c>
      <c r="G6495" s="1" t="s">
        <v>236</v>
      </c>
      <c r="H6495" s="1">
        <v>2013</v>
      </c>
      <c r="I6495" s="60">
        <f>VLOOKUP(H6495,PROCV!E$33:F$44,2,0)</f>
        <v>1.2885864878819728</v>
      </c>
      <c r="J6495" s="71">
        <v>257000</v>
      </c>
      <c r="K6495" s="44">
        <f t="shared" si="101"/>
        <v>331166.72738566704</v>
      </c>
    </row>
    <row r="6496" spans="1:11" s="43" customFormat="1" ht="19.7" customHeight="1" x14ac:dyDescent="0.25">
      <c r="A6496" s="43" t="s">
        <v>194</v>
      </c>
      <c r="B6496" s="1" t="s">
        <v>242</v>
      </c>
      <c r="C6496" s="1" t="s">
        <v>264</v>
      </c>
      <c r="D6496" s="1" t="s">
        <v>263</v>
      </c>
      <c r="E6496" s="45" t="str">
        <f>VLOOKUP(C6496,PROCV!E$50:G$126,3,0)</f>
        <v>Audiovisual</v>
      </c>
      <c r="F6496" s="1" t="s">
        <v>416</v>
      </c>
      <c r="G6496" s="1" t="s">
        <v>265</v>
      </c>
      <c r="H6496" s="1">
        <v>2013</v>
      </c>
      <c r="I6496" s="60">
        <f>VLOOKUP(H6496,PROCV!E$33:F$44,2,0)</f>
        <v>1.2885864878819728</v>
      </c>
      <c r="J6496" s="71">
        <v>357804</v>
      </c>
      <c r="K6496" s="44">
        <f t="shared" si="101"/>
        <v>461061.39971012139</v>
      </c>
    </row>
    <row r="6497" spans="1:11" s="43" customFormat="1" ht="19.7" customHeight="1" x14ac:dyDescent="0.25">
      <c r="A6497" s="43" t="s">
        <v>194</v>
      </c>
      <c r="B6497" s="1" t="s">
        <v>242</v>
      </c>
      <c r="C6497" s="1" t="s">
        <v>264</v>
      </c>
      <c r="D6497" s="1" t="s">
        <v>263</v>
      </c>
      <c r="E6497" s="45" t="str">
        <f>VLOOKUP(C6497,PROCV!E$50:G$126,3,0)</f>
        <v>Audiovisual</v>
      </c>
      <c r="F6497" s="1" t="s">
        <v>416</v>
      </c>
      <c r="G6497" s="1" t="s">
        <v>265</v>
      </c>
      <c r="H6497" s="1">
        <v>2013</v>
      </c>
      <c r="I6497" s="60">
        <f>VLOOKUP(H6497,PROCV!E$33:F$44,2,0)</f>
        <v>1.2885864878819728</v>
      </c>
      <c r="J6497" s="71">
        <v>3650000</v>
      </c>
      <c r="K6497" s="44">
        <f t="shared" si="101"/>
        <v>4703340.6807692004</v>
      </c>
    </row>
    <row r="6498" spans="1:11" s="43" customFormat="1" ht="19.7" customHeight="1" x14ac:dyDescent="0.25">
      <c r="A6498" s="43" t="s">
        <v>194</v>
      </c>
      <c r="B6498" s="1" t="s">
        <v>242</v>
      </c>
      <c r="C6498" s="1" t="s">
        <v>264</v>
      </c>
      <c r="D6498" s="1" t="s">
        <v>263</v>
      </c>
      <c r="E6498" s="45" t="str">
        <f>VLOOKUP(C6498,PROCV!E$50:G$126,3,0)</f>
        <v>Audiovisual</v>
      </c>
      <c r="F6498" s="1" t="s">
        <v>416</v>
      </c>
      <c r="G6498" s="1" t="s">
        <v>265</v>
      </c>
      <c r="H6498" s="1">
        <v>2013</v>
      </c>
      <c r="I6498" s="60">
        <f>VLOOKUP(H6498,PROCV!E$33:F$44,2,0)</f>
        <v>1.2885864878819728</v>
      </c>
      <c r="J6498" s="71">
        <v>187500</v>
      </c>
      <c r="K6498" s="44">
        <f t="shared" si="101"/>
        <v>241609.96647786989</v>
      </c>
    </row>
    <row r="6499" spans="1:11" s="43" customFormat="1" ht="19.7" customHeight="1" x14ac:dyDescent="0.25">
      <c r="A6499" s="43" t="s">
        <v>194</v>
      </c>
      <c r="B6499" s="1" t="s">
        <v>242</v>
      </c>
      <c r="C6499" s="1" t="s">
        <v>264</v>
      </c>
      <c r="D6499" s="1" t="s">
        <v>263</v>
      </c>
      <c r="E6499" s="45" t="str">
        <f>VLOOKUP(C6499,PROCV!E$50:G$126,3,0)</f>
        <v>Audiovisual</v>
      </c>
      <c r="F6499" s="1" t="s">
        <v>416</v>
      </c>
      <c r="G6499" s="1" t="s">
        <v>236</v>
      </c>
      <c r="H6499" s="1">
        <v>2013</v>
      </c>
      <c r="I6499" s="60">
        <f>VLOOKUP(H6499,PROCV!E$33:F$44,2,0)</f>
        <v>1.2885864878819728</v>
      </c>
      <c r="J6499" s="71">
        <v>75882</v>
      </c>
      <c r="K6499" s="44">
        <f t="shared" si="101"/>
        <v>97780.519873459867</v>
      </c>
    </row>
    <row r="6500" spans="1:11" s="43" customFormat="1" ht="19.7" customHeight="1" x14ac:dyDescent="0.25">
      <c r="A6500" s="43" t="s">
        <v>194</v>
      </c>
      <c r="B6500" s="1" t="s">
        <v>242</v>
      </c>
      <c r="C6500" s="1" t="s">
        <v>264</v>
      </c>
      <c r="D6500" s="1" t="s">
        <v>263</v>
      </c>
      <c r="E6500" s="45" t="str">
        <f>VLOOKUP(C6500,PROCV!E$50:G$126,3,0)</f>
        <v>Audiovisual</v>
      </c>
      <c r="F6500" s="1" t="s">
        <v>416</v>
      </c>
      <c r="G6500" s="1" t="s">
        <v>236</v>
      </c>
      <c r="H6500" s="1">
        <v>2013</v>
      </c>
      <c r="I6500" s="60">
        <f>VLOOKUP(H6500,PROCV!E$33:F$44,2,0)</f>
        <v>1.2885864878819728</v>
      </c>
      <c r="J6500" s="71">
        <v>300679</v>
      </c>
      <c r="K6500" s="44">
        <f t="shared" si="101"/>
        <v>387450.8965898637</v>
      </c>
    </row>
    <row r="6501" spans="1:11" s="43" customFormat="1" ht="19.7" customHeight="1" x14ac:dyDescent="0.25">
      <c r="A6501" s="43" t="s">
        <v>194</v>
      </c>
      <c r="B6501" s="1" t="s">
        <v>242</v>
      </c>
      <c r="C6501" s="1" t="s">
        <v>262</v>
      </c>
      <c r="D6501" s="1" t="s">
        <v>261</v>
      </c>
      <c r="E6501" s="45" t="str">
        <f>VLOOKUP(C6501,PROCV!E$50:G$126,3,0)</f>
        <v>Audiovisual</v>
      </c>
      <c r="F6501" s="1" t="s">
        <v>416</v>
      </c>
      <c r="G6501" s="1" t="s">
        <v>236</v>
      </c>
      <c r="H6501" s="1">
        <v>2013</v>
      </c>
      <c r="I6501" s="60">
        <f>VLOOKUP(H6501,PROCV!E$33:F$44,2,0)</f>
        <v>1.2885864878819728</v>
      </c>
      <c r="J6501" s="71">
        <v>9755</v>
      </c>
      <c r="K6501" s="44">
        <f t="shared" si="101"/>
        <v>12570.161189288645</v>
      </c>
    </row>
    <row r="6502" spans="1:11" s="43" customFormat="1" ht="19.7" customHeight="1" x14ac:dyDescent="0.25">
      <c r="A6502" s="43" t="s">
        <v>194</v>
      </c>
      <c r="B6502" s="1" t="s">
        <v>242</v>
      </c>
      <c r="C6502" s="1" t="s">
        <v>260</v>
      </c>
      <c r="D6502" s="1" t="s">
        <v>259</v>
      </c>
      <c r="E6502" s="45" t="str">
        <f>VLOOKUP(C6502,PROCV!E$50:G$126,3,0)</f>
        <v>Audiovisual</v>
      </c>
      <c r="F6502" s="1" t="s">
        <v>416</v>
      </c>
      <c r="G6502" s="1" t="s">
        <v>236</v>
      </c>
      <c r="H6502" s="1">
        <v>2013</v>
      </c>
      <c r="I6502" s="60">
        <f>VLOOKUP(H6502,PROCV!E$33:F$44,2,0)</f>
        <v>1.2885864878819728</v>
      </c>
      <c r="J6502" s="71">
        <v>12001</v>
      </c>
      <c r="K6502" s="44">
        <f t="shared" si="101"/>
        <v>15464.326441071556</v>
      </c>
    </row>
    <row r="6503" spans="1:11" s="43" customFormat="1" ht="19.7" customHeight="1" x14ac:dyDescent="0.25">
      <c r="A6503" s="43" t="s">
        <v>194</v>
      </c>
      <c r="B6503" s="1" t="s">
        <v>242</v>
      </c>
      <c r="C6503" s="1" t="s">
        <v>260</v>
      </c>
      <c r="D6503" s="1" t="s">
        <v>259</v>
      </c>
      <c r="E6503" s="45" t="str">
        <f>VLOOKUP(C6503,PROCV!E$50:G$126,3,0)</f>
        <v>Audiovisual</v>
      </c>
      <c r="F6503" s="1" t="s">
        <v>416</v>
      </c>
      <c r="G6503" s="1" t="s">
        <v>236</v>
      </c>
      <c r="H6503" s="1">
        <v>2013</v>
      </c>
      <c r="I6503" s="60">
        <f>VLOOKUP(H6503,PROCV!E$33:F$44,2,0)</f>
        <v>1.2885864878819728</v>
      </c>
      <c r="J6503" s="71">
        <v>101340</v>
      </c>
      <c r="K6503" s="44">
        <f t="shared" si="101"/>
        <v>130585.35468195913</v>
      </c>
    </row>
    <row r="6504" spans="1:11" s="43" customFormat="1" ht="19.7" customHeight="1" x14ac:dyDescent="0.25">
      <c r="A6504" s="43" t="s">
        <v>194</v>
      </c>
      <c r="B6504" s="1" t="s">
        <v>242</v>
      </c>
      <c r="C6504" s="1" t="s">
        <v>260</v>
      </c>
      <c r="D6504" s="1" t="s">
        <v>259</v>
      </c>
      <c r="E6504" s="45" t="str">
        <f>VLOOKUP(C6504,PROCV!E$50:G$126,3,0)</f>
        <v>Audiovisual</v>
      </c>
      <c r="F6504" s="1" t="s">
        <v>416</v>
      </c>
      <c r="G6504" s="1" t="s">
        <v>236</v>
      </c>
      <c r="H6504" s="1">
        <v>2013</v>
      </c>
      <c r="I6504" s="60">
        <f>VLOOKUP(H6504,PROCV!E$33:F$44,2,0)</f>
        <v>1.2885864878819728</v>
      </c>
      <c r="J6504" s="71">
        <v>18495</v>
      </c>
      <c r="K6504" s="44">
        <f t="shared" si="101"/>
        <v>23832.407093377089</v>
      </c>
    </row>
    <row r="6505" spans="1:11" s="43" customFormat="1" ht="19.7" customHeight="1" x14ac:dyDescent="0.25">
      <c r="A6505" s="43" t="s">
        <v>194</v>
      </c>
      <c r="B6505" s="1" t="s">
        <v>242</v>
      </c>
      <c r="C6505" s="1" t="s">
        <v>258</v>
      </c>
      <c r="D6505" s="1" t="s">
        <v>257</v>
      </c>
      <c r="E6505" s="45" t="str">
        <f>VLOOKUP(C6505,PROCV!E$50:G$126,3,0)</f>
        <v>Audiovisual</v>
      </c>
      <c r="F6505" s="1" t="s">
        <v>416</v>
      </c>
      <c r="G6505" s="1" t="s">
        <v>236</v>
      </c>
      <c r="H6505" s="1">
        <v>2013</v>
      </c>
      <c r="I6505" s="60">
        <f>VLOOKUP(H6505,PROCV!E$33:F$44,2,0)</f>
        <v>1.2885864878819728</v>
      </c>
      <c r="J6505" s="71">
        <v>20311</v>
      </c>
      <c r="K6505" s="44">
        <f t="shared" si="101"/>
        <v>26172.480155370751</v>
      </c>
    </row>
    <row r="6506" spans="1:11" s="43" customFormat="1" ht="19.7" customHeight="1" x14ac:dyDescent="0.25">
      <c r="A6506" s="43" t="s">
        <v>194</v>
      </c>
      <c r="B6506" s="1" t="s">
        <v>242</v>
      </c>
      <c r="C6506" s="1" t="s">
        <v>256</v>
      </c>
      <c r="D6506" s="1" t="s">
        <v>255</v>
      </c>
      <c r="E6506" s="45" t="str">
        <f>VLOOKUP(C6506,PROCV!E$50:G$126,3,0)</f>
        <v>Audiovisual</v>
      </c>
      <c r="F6506" s="1" t="s">
        <v>416</v>
      </c>
      <c r="G6506" s="1" t="s">
        <v>236</v>
      </c>
      <c r="H6506" s="1">
        <v>2013</v>
      </c>
      <c r="I6506" s="60">
        <f>VLOOKUP(H6506,PROCV!E$33:F$44,2,0)</f>
        <v>1.2885864878819728</v>
      </c>
      <c r="J6506" s="71">
        <v>84804</v>
      </c>
      <c r="K6506" s="44">
        <f t="shared" si="101"/>
        <v>109277.28851834283</v>
      </c>
    </row>
    <row r="6507" spans="1:11" s="43" customFormat="1" ht="19.7" customHeight="1" x14ac:dyDescent="0.25">
      <c r="A6507" s="43" t="s">
        <v>194</v>
      </c>
      <c r="B6507" s="1" t="s">
        <v>242</v>
      </c>
      <c r="C6507" s="1" t="s">
        <v>256</v>
      </c>
      <c r="D6507" s="1" t="s">
        <v>255</v>
      </c>
      <c r="E6507" s="45" t="str">
        <f>VLOOKUP(C6507,PROCV!E$50:G$126,3,0)</f>
        <v>Audiovisual</v>
      </c>
      <c r="F6507" s="1" t="s">
        <v>416</v>
      </c>
      <c r="G6507" s="1" t="s">
        <v>236</v>
      </c>
      <c r="H6507" s="1">
        <v>2013</v>
      </c>
      <c r="I6507" s="60">
        <f>VLOOKUP(H6507,PROCV!E$33:F$44,2,0)</f>
        <v>1.2885864878819728</v>
      </c>
      <c r="J6507" s="71">
        <v>61500</v>
      </c>
      <c r="K6507" s="44">
        <f t="shared" si="101"/>
        <v>79248.069004741323</v>
      </c>
    </row>
    <row r="6508" spans="1:11" s="43" customFormat="1" ht="19.7" customHeight="1" x14ac:dyDescent="0.25">
      <c r="A6508" s="43" t="s">
        <v>194</v>
      </c>
      <c r="B6508" s="1" t="s">
        <v>242</v>
      </c>
      <c r="C6508" s="1" t="s">
        <v>256</v>
      </c>
      <c r="D6508" s="1" t="s">
        <v>255</v>
      </c>
      <c r="E6508" s="45" t="str">
        <f>VLOOKUP(C6508,PROCV!E$50:G$126,3,0)</f>
        <v>Audiovisual</v>
      </c>
      <c r="F6508" s="1" t="s">
        <v>416</v>
      </c>
      <c r="G6508" s="1" t="s">
        <v>265</v>
      </c>
      <c r="H6508" s="1">
        <v>2013</v>
      </c>
      <c r="I6508" s="60">
        <f>VLOOKUP(H6508,PROCV!E$33:F$44,2,0)</f>
        <v>1.2885864878819728</v>
      </c>
      <c r="J6508" s="71">
        <v>3570281</v>
      </c>
      <c r="K6508" s="44">
        <f t="shared" si="101"/>
        <v>4600615.8545417376</v>
      </c>
    </row>
    <row r="6509" spans="1:11" s="43" customFormat="1" ht="19.7" customHeight="1" x14ac:dyDescent="0.25">
      <c r="A6509" s="43" t="s">
        <v>194</v>
      </c>
      <c r="B6509" s="1" t="s">
        <v>242</v>
      </c>
      <c r="C6509" s="1" t="s">
        <v>256</v>
      </c>
      <c r="D6509" s="1" t="s">
        <v>255</v>
      </c>
      <c r="E6509" s="45" t="str">
        <f>VLOOKUP(C6509,PROCV!E$50:G$126,3,0)</f>
        <v>Audiovisual</v>
      </c>
      <c r="F6509" s="1" t="s">
        <v>416</v>
      </c>
      <c r="G6509" s="1" t="s">
        <v>265</v>
      </c>
      <c r="H6509" s="1">
        <v>2013</v>
      </c>
      <c r="I6509" s="60">
        <f>VLOOKUP(H6509,PROCV!E$33:F$44,2,0)</f>
        <v>1.2885864878819728</v>
      </c>
      <c r="J6509" s="71">
        <v>33642</v>
      </c>
      <c r="K6509" s="44">
        <f t="shared" si="101"/>
        <v>43350.626625325327</v>
      </c>
    </row>
    <row r="6510" spans="1:11" s="43" customFormat="1" ht="19.7" customHeight="1" x14ac:dyDescent="0.25">
      <c r="A6510" s="43" t="s">
        <v>194</v>
      </c>
      <c r="B6510" s="1" t="s">
        <v>242</v>
      </c>
      <c r="C6510" s="1" t="s">
        <v>256</v>
      </c>
      <c r="D6510" s="1" t="s">
        <v>255</v>
      </c>
      <c r="E6510" s="45" t="str">
        <f>VLOOKUP(C6510,PROCV!E$50:G$126,3,0)</f>
        <v>Audiovisual</v>
      </c>
      <c r="F6510" s="1" t="s">
        <v>416</v>
      </c>
      <c r="G6510" s="1" t="s">
        <v>265</v>
      </c>
      <c r="H6510" s="1">
        <v>2013</v>
      </c>
      <c r="I6510" s="60">
        <f>VLOOKUP(H6510,PROCV!E$33:F$44,2,0)</f>
        <v>1.2885864878819728</v>
      </c>
      <c r="J6510" s="71">
        <v>45575</v>
      </c>
      <c r="K6510" s="44">
        <f t="shared" si="101"/>
        <v>58727.329185220915</v>
      </c>
    </row>
    <row r="6511" spans="1:11" s="43" customFormat="1" ht="19.7" customHeight="1" x14ac:dyDescent="0.25">
      <c r="A6511" s="43" t="s">
        <v>194</v>
      </c>
      <c r="B6511" s="1" t="s">
        <v>242</v>
      </c>
      <c r="C6511" s="1" t="s">
        <v>256</v>
      </c>
      <c r="D6511" s="1" t="s">
        <v>255</v>
      </c>
      <c r="E6511" s="45" t="str">
        <f>VLOOKUP(C6511,PROCV!E$50:G$126,3,0)</f>
        <v>Audiovisual</v>
      </c>
      <c r="F6511" s="1" t="s">
        <v>416</v>
      </c>
      <c r="G6511" s="1" t="s">
        <v>236</v>
      </c>
      <c r="H6511" s="1">
        <v>2013</v>
      </c>
      <c r="I6511" s="60">
        <f>VLOOKUP(H6511,PROCV!E$33:F$44,2,0)</f>
        <v>1.2885864878819728</v>
      </c>
      <c r="J6511" s="71">
        <v>308628</v>
      </c>
      <c r="K6511" s="44">
        <f t="shared" si="101"/>
        <v>397693.87058203749</v>
      </c>
    </row>
    <row r="6512" spans="1:11" s="43" customFormat="1" ht="19.7" customHeight="1" x14ac:dyDescent="0.25">
      <c r="A6512" s="43" t="s">
        <v>194</v>
      </c>
      <c r="B6512" s="1" t="s">
        <v>242</v>
      </c>
      <c r="C6512" s="1" t="s">
        <v>254</v>
      </c>
      <c r="D6512" s="1" t="s">
        <v>253</v>
      </c>
      <c r="E6512" s="45" t="str">
        <f>VLOOKUP(C6512,PROCV!E$50:G$126,3,0)</f>
        <v>Música</v>
      </c>
      <c r="F6512" s="1" t="s">
        <v>416</v>
      </c>
      <c r="G6512" s="1" t="s">
        <v>236</v>
      </c>
      <c r="H6512" s="1">
        <v>2013</v>
      </c>
      <c r="I6512" s="60">
        <f>VLOOKUP(H6512,PROCV!E$33:F$44,2,0)</f>
        <v>1.2885864878819728</v>
      </c>
      <c r="J6512" s="71">
        <v>28529</v>
      </c>
      <c r="K6512" s="44">
        <f t="shared" si="101"/>
        <v>36762.083912784801</v>
      </c>
    </row>
    <row r="6513" spans="1:11" s="43" customFormat="1" ht="19.7" customHeight="1" x14ac:dyDescent="0.25">
      <c r="A6513" s="43" t="s">
        <v>194</v>
      </c>
      <c r="B6513" s="1" t="s">
        <v>242</v>
      </c>
      <c r="C6513" s="1" t="s">
        <v>254</v>
      </c>
      <c r="D6513" s="1" t="s">
        <v>253</v>
      </c>
      <c r="E6513" s="45" t="str">
        <f>VLOOKUP(C6513,PROCV!E$50:G$126,3,0)</f>
        <v>Música</v>
      </c>
      <c r="F6513" s="1" t="s">
        <v>416</v>
      </c>
      <c r="G6513" s="1" t="s">
        <v>236</v>
      </c>
      <c r="H6513" s="1">
        <v>2013</v>
      </c>
      <c r="I6513" s="60">
        <f>VLOOKUP(H6513,PROCV!E$33:F$44,2,0)</f>
        <v>1.2885864878819728</v>
      </c>
      <c r="J6513" s="71">
        <v>113993</v>
      </c>
      <c r="K6513" s="44">
        <f t="shared" si="101"/>
        <v>146889.83951312973</v>
      </c>
    </row>
    <row r="6514" spans="1:11" s="43" customFormat="1" ht="19.7" customHeight="1" x14ac:dyDescent="0.25">
      <c r="A6514" s="43" t="s">
        <v>194</v>
      </c>
      <c r="B6514" s="1" t="s">
        <v>242</v>
      </c>
      <c r="C6514" s="1" t="s">
        <v>252</v>
      </c>
      <c r="D6514" s="1" t="s">
        <v>251</v>
      </c>
      <c r="E6514" s="45" t="str">
        <f>VLOOKUP(C6514,PROCV!E$50:G$126,3,0)</f>
        <v>Audiovisual</v>
      </c>
      <c r="F6514" s="1" t="s">
        <v>416</v>
      </c>
      <c r="G6514" s="1" t="s">
        <v>236</v>
      </c>
      <c r="H6514" s="1">
        <v>2013</v>
      </c>
      <c r="I6514" s="60">
        <f>VLOOKUP(H6514,PROCV!E$33:F$44,2,0)</f>
        <v>1.2885864878819728</v>
      </c>
      <c r="J6514" s="71">
        <v>52379</v>
      </c>
      <c r="K6514" s="44">
        <f t="shared" si="101"/>
        <v>67494.871648769855</v>
      </c>
    </row>
    <row r="6515" spans="1:11" s="43" customFormat="1" ht="19.7" customHeight="1" x14ac:dyDescent="0.25">
      <c r="A6515" s="43" t="s">
        <v>194</v>
      </c>
      <c r="B6515" s="1" t="s">
        <v>242</v>
      </c>
      <c r="C6515" s="1" t="s">
        <v>252</v>
      </c>
      <c r="D6515" s="1" t="s">
        <v>251</v>
      </c>
      <c r="E6515" s="45" t="str">
        <f>VLOOKUP(C6515,PROCV!E$50:G$126,3,0)</f>
        <v>Audiovisual</v>
      </c>
      <c r="F6515" s="1" t="s">
        <v>416</v>
      </c>
      <c r="G6515" s="1" t="s">
        <v>236</v>
      </c>
      <c r="H6515" s="1">
        <v>2013</v>
      </c>
      <c r="I6515" s="60">
        <f>VLOOKUP(H6515,PROCV!E$33:F$44,2,0)</f>
        <v>1.2885864878819728</v>
      </c>
      <c r="J6515" s="71">
        <v>12000</v>
      </c>
      <c r="K6515" s="44">
        <f t="shared" si="101"/>
        <v>15463.037854583674</v>
      </c>
    </row>
    <row r="6516" spans="1:11" s="43" customFormat="1" ht="19.7" customHeight="1" x14ac:dyDescent="0.25">
      <c r="A6516" s="43" t="s">
        <v>194</v>
      </c>
      <c r="B6516" s="1" t="s">
        <v>242</v>
      </c>
      <c r="C6516" s="1" t="s">
        <v>252</v>
      </c>
      <c r="D6516" s="1" t="s">
        <v>251</v>
      </c>
      <c r="E6516" s="45" t="str">
        <f>VLOOKUP(C6516,PROCV!E$50:G$126,3,0)</f>
        <v>Audiovisual</v>
      </c>
      <c r="F6516" s="1" t="s">
        <v>416</v>
      </c>
      <c r="G6516" s="1" t="s">
        <v>236</v>
      </c>
      <c r="H6516" s="1">
        <v>2013</v>
      </c>
      <c r="I6516" s="60">
        <f>VLOOKUP(H6516,PROCV!E$33:F$44,2,0)</f>
        <v>1.2885864878819728</v>
      </c>
      <c r="J6516" s="71">
        <v>245369</v>
      </c>
      <c r="K6516" s="44">
        <f t="shared" si="101"/>
        <v>316179.17794511182</v>
      </c>
    </row>
    <row r="6517" spans="1:11" s="43" customFormat="1" ht="19.7" customHeight="1" x14ac:dyDescent="0.25">
      <c r="A6517" s="43" t="s">
        <v>194</v>
      </c>
      <c r="B6517" s="1" t="s">
        <v>242</v>
      </c>
      <c r="C6517" s="1" t="s">
        <v>252</v>
      </c>
      <c r="D6517" s="1" t="s">
        <v>251</v>
      </c>
      <c r="E6517" s="45" t="str">
        <f>VLOOKUP(C6517,PROCV!E$50:G$126,3,0)</f>
        <v>Audiovisual</v>
      </c>
      <c r="F6517" s="1" t="s">
        <v>416</v>
      </c>
      <c r="G6517" s="1" t="s">
        <v>236</v>
      </c>
      <c r="H6517" s="1">
        <v>2013</v>
      </c>
      <c r="I6517" s="60">
        <f>VLOOKUP(H6517,PROCV!E$33:F$44,2,0)</f>
        <v>1.2885864878819728</v>
      </c>
      <c r="J6517" s="71">
        <v>167210</v>
      </c>
      <c r="K6517" s="44">
        <f t="shared" si="101"/>
        <v>215464.54663874468</v>
      </c>
    </row>
    <row r="6518" spans="1:11" s="43" customFormat="1" ht="19.7" customHeight="1" x14ac:dyDescent="0.25">
      <c r="A6518" s="43" t="s">
        <v>194</v>
      </c>
      <c r="B6518" s="1" t="s">
        <v>242</v>
      </c>
      <c r="C6518" s="1" t="s">
        <v>252</v>
      </c>
      <c r="D6518" s="1" t="s">
        <v>251</v>
      </c>
      <c r="E6518" s="45" t="str">
        <f>VLOOKUP(C6518,PROCV!E$50:G$126,3,0)</f>
        <v>Audiovisual</v>
      </c>
      <c r="F6518" s="1" t="s">
        <v>416</v>
      </c>
      <c r="G6518" s="1" t="s">
        <v>236</v>
      </c>
      <c r="H6518" s="1">
        <v>2013</v>
      </c>
      <c r="I6518" s="60">
        <f>VLOOKUP(H6518,PROCV!E$33:F$44,2,0)</f>
        <v>1.2885864878819728</v>
      </c>
      <c r="J6518" s="71">
        <v>10000</v>
      </c>
      <c r="K6518" s="44">
        <f t="shared" si="101"/>
        <v>12885.864878819728</v>
      </c>
    </row>
    <row r="6519" spans="1:11" s="43" customFormat="1" ht="19.7" customHeight="1" x14ac:dyDescent="0.25">
      <c r="A6519" s="43" t="s">
        <v>194</v>
      </c>
      <c r="B6519" s="1" t="s">
        <v>242</v>
      </c>
      <c r="C6519" s="1" t="s">
        <v>250</v>
      </c>
      <c r="D6519" s="1" t="s">
        <v>249</v>
      </c>
      <c r="E6519" s="45" t="str">
        <f>VLOOKUP(C6519,PROCV!E$50:G$126,3,0)</f>
        <v>Audiovisual</v>
      </c>
      <c r="F6519" s="1" t="s">
        <v>416</v>
      </c>
      <c r="G6519" s="1" t="s">
        <v>236</v>
      </c>
      <c r="H6519" s="1">
        <v>2013</v>
      </c>
      <c r="I6519" s="60">
        <f>VLOOKUP(H6519,PROCV!E$33:F$44,2,0)</f>
        <v>1.2885864878819728</v>
      </c>
      <c r="J6519" s="71">
        <v>135923</v>
      </c>
      <c r="K6519" s="44">
        <f t="shared" si="101"/>
        <v>175148.54119238138</v>
      </c>
    </row>
    <row r="6520" spans="1:11" s="43" customFormat="1" ht="19.7" customHeight="1" x14ac:dyDescent="0.25">
      <c r="A6520" s="43" t="s">
        <v>194</v>
      </c>
      <c r="B6520" s="1" t="s">
        <v>242</v>
      </c>
      <c r="C6520" s="1" t="s">
        <v>250</v>
      </c>
      <c r="D6520" s="1" t="s">
        <v>249</v>
      </c>
      <c r="E6520" s="45" t="str">
        <f>VLOOKUP(C6520,PROCV!E$50:G$126,3,0)</f>
        <v>Audiovisual</v>
      </c>
      <c r="F6520" s="1" t="s">
        <v>416</v>
      </c>
      <c r="G6520" s="1" t="s">
        <v>236</v>
      </c>
      <c r="H6520" s="1">
        <v>2013</v>
      </c>
      <c r="I6520" s="60">
        <f>VLOOKUP(H6520,PROCV!E$33:F$44,2,0)</f>
        <v>1.2885864878819728</v>
      </c>
      <c r="J6520" s="71">
        <v>6680392</v>
      </c>
      <c r="K6520" s="44">
        <f t="shared" si="101"/>
        <v>8608262.8649548274</v>
      </c>
    </row>
    <row r="6521" spans="1:11" s="43" customFormat="1" ht="19.7" customHeight="1" x14ac:dyDescent="0.25">
      <c r="A6521" s="43" t="s">
        <v>194</v>
      </c>
      <c r="B6521" s="1" t="s">
        <v>242</v>
      </c>
      <c r="C6521" s="1" t="s">
        <v>250</v>
      </c>
      <c r="D6521" s="1" t="s">
        <v>249</v>
      </c>
      <c r="E6521" s="45" t="str">
        <f>VLOOKUP(C6521,PROCV!E$50:G$126,3,0)</f>
        <v>Audiovisual</v>
      </c>
      <c r="F6521" s="1" t="s">
        <v>416</v>
      </c>
      <c r="G6521" s="1" t="s">
        <v>236</v>
      </c>
      <c r="H6521" s="1">
        <v>2013</v>
      </c>
      <c r="I6521" s="60">
        <f>VLOOKUP(H6521,PROCV!E$33:F$44,2,0)</f>
        <v>1.2885864878819728</v>
      </c>
      <c r="J6521" s="71">
        <v>667800</v>
      </c>
      <c r="K6521" s="44">
        <f t="shared" si="101"/>
        <v>860518.05660758144</v>
      </c>
    </row>
    <row r="6522" spans="1:11" s="43" customFormat="1" ht="19.7" customHeight="1" x14ac:dyDescent="0.25">
      <c r="A6522" s="43" t="s">
        <v>194</v>
      </c>
      <c r="B6522" s="1" t="s">
        <v>242</v>
      </c>
      <c r="C6522" s="1" t="s">
        <v>250</v>
      </c>
      <c r="D6522" s="1" t="s">
        <v>249</v>
      </c>
      <c r="E6522" s="45" t="str">
        <f>VLOOKUP(C6522,PROCV!E$50:G$126,3,0)</f>
        <v>Audiovisual</v>
      </c>
      <c r="F6522" s="1" t="s">
        <v>416</v>
      </c>
      <c r="G6522" s="1" t="s">
        <v>236</v>
      </c>
      <c r="H6522" s="1">
        <v>2013</v>
      </c>
      <c r="I6522" s="60">
        <f>VLOOKUP(H6522,PROCV!E$33:F$44,2,0)</f>
        <v>1.2885864878819728</v>
      </c>
      <c r="J6522" s="71">
        <v>72928</v>
      </c>
      <c r="K6522" s="44">
        <f t="shared" si="101"/>
        <v>93974.03538825651</v>
      </c>
    </row>
    <row r="6523" spans="1:11" s="43" customFormat="1" ht="19.7" customHeight="1" x14ac:dyDescent="0.25">
      <c r="A6523" s="43" t="s">
        <v>194</v>
      </c>
      <c r="B6523" s="1" t="s">
        <v>242</v>
      </c>
      <c r="C6523" s="1" t="s">
        <v>250</v>
      </c>
      <c r="D6523" s="1" t="s">
        <v>249</v>
      </c>
      <c r="E6523" s="45" t="str">
        <f>VLOOKUP(C6523,PROCV!E$50:G$126,3,0)</f>
        <v>Audiovisual</v>
      </c>
      <c r="F6523" s="1" t="s">
        <v>416</v>
      </c>
      <c r="G6523" s="1" t="s">
        <v>236</v>
      </c>
      <c r="H6523" s="1">
        <v>2013</v>
      </c>
      <c r="I6523" s="60">
        <f>VLOOKUP(H6523,PROCV!E$33:F$44,2,0)</f>
        <v>1.2885864878819728</v>
      </c>
      <c r="J6523" s="71">
        <v>487223</v>
      </c>
      <c r="K6523" s="44">
        <f t="shared" si="101"/>
        <v>627828.97438531846</v>
      </c>
    </row>
    <row r="6524" spans="1:11" s="43" customFormat="1" ht="19.7" customHeight="1" x14ac:dyDescent="0.25">
      <c r="A6524" s="43" t="s">
        <v>194</v>
      </c>
      <c r="B6524" s="1" t="s">
        <v>242</v>
      </c>
      <c r="C6524" s="1" t="s">
        <v>346</v>
      </c>
      <c r="D6524" s="1" t="s">
        <v>345</v>
      </c>
      <c r="E6524" s="45" t="str">
        <f>VLOOKUP(C6524,PROCV!E$50:G$126,3,0)</f>
        <v>Audiovisual</v>
      </c>
      <c r="F6524" s="1" t="s">
        <v>416</v>
      </c>
      <c r="G6524" s="1" t="s">
        <v>236</v>
      </c>
      <c r="H6524" s="1">
        <v>2013</v>
      </c>
      <c r="I6524" s="60">
        <f>VLOOKUP(H6524,PROCV!E$33:F$44,2,0)</f>
        <v>1.2885864878819728</v>
      </c>
      <c r="J6524" s="71">
        <v>6533</v>
      </c>
      <c r="K6524" s="44">
        <f t="shared" si="101"/>
        <v>8418.3355253329282</v>
      </c>
    </row>
    <row r="6525" spans="1:11" s="43" customFormat="1" ht="19.7" customHeight="1" x14ac:dyDescent="0.25">
      <c r="A6525" s="43" t="s">
        <v>194</v>
      </c>
      <c r="B6525" s="1" t="s">
        <v>242</v>
      </c>
      <c r="C6525" s="1" t="s">
        <v>346</v>
      </c>
      <c r="D6525" s="1" t="s">
        <v>345</v>
      </c>
      <c r="E6525" s="45" t="str">
        <f>VLOOKUP(C6525,PROCV!E$50:G$126,3,0)</f>
        <v>Audiovisual</v>
      </c>
      <c r="F6525" s="1" t="s">
        <v>416</v>
      </c>
      <c r="G6525" s="1" t="s">
        <v>236</v>
      </c>
      <c r="H6525" s="1">
        <v>2013</v>
      </c>
      <c r="I6525" s="60">
        <f>VLOOKUP(H6525,PROCV!E$33:F$44,2,0)</f>
        <v>1.2885864878819728</v>
      </c>
      <c r="J6525" s="71">
        <v>15388</v>
      </c>
      <c r="K6525" s="44">
        <f t="shared" si="101"/>
        <v>19828.7688755278</v>
      </c>
    </row>
    <row r="6526" spans="1:11" s="43" customFormat="1" ht="19.7" customHeight="1" x14ac:dyDescent="0.25">
      <c r="A6526" s="43" t="s">
        <v>194</v>
      </c>
      <c r="B6526" s="1" t="s">
        <v>242</v>
      </c>
      <c r="C6526" s="1" t="s">
        <v>346</v>
      </c>
      <c r="D6526" s="1" t="s">
        <v>345</v>
      </c>
      <c r="E6526" s="45" t="str">
        <f>VLOOKUP(C6526,PROCV!E$50:G$126,3,0)</f>
        <v>Audiovisual</v>
      </c>
      <c r="F6526" s="1" t="s">
        <v>416</v>
      </c>
      <c r="G6526" s="1" t="s">
        <v>236</v>
      </c>
      <c r="H6526" s="1">
        <v>2013</v>
      </c>
      <c r="I6526" s="60">
        <f>VLOOKUP(H6526,PROCV!E$33:F$44,2,0)</f>
        <v>1.2885864878819728</v>
      </c>
      <c r="J6526" s="71">
        <v>19743</v>
      </c>
      <c r="K6526" s="44">
        <f t="shared" si="101"/>
        <v>25440.56303025379</v>
      </c>
    </row>
    <row r="6527" spans="1:11" s="43" customFormat="1" ht="19.7" customHeight="1" x14ac:dyDescent="0.25">
      <c r="A6527" s="43" t="s">
        <v>194</v>
      </c>
      <c r="B6527" s="1" t="s">
        <v>242</v>
      </c>
      <c r="C6527" s="1" t="s">
        <v>303</v>
      </c>
      <c r="D6527" s="1" t="s">
        <v>302</v>
      </c>
      <c r="E6527" s="45" t="str">
        <f>VLOOKUP(C6527,PROCV!E$50:G$126,3,0)</f>
        <v>Educação e Criação em Artes</v>
      </c>
      <c r="F6527" s="1" t="s">
        <v>416</v>
      </c>
      <c r="G6527" s="1" t="s">
        <v>236</v>
      </c>
      <c r="H6527" s="1">
        <v>2013</v>
      </c>
      <c r="I6527" s="60">
        <f>VLOOKUP(H6527,PROCV!E$33:F$44,2,0)</f>
        <v>1.2885864878819728</v>
      </c>
      <c r="J6527" s="71">
        <v>50079</v>
      </c>
      <c r="K6527" s="44">
        <f t="shared" si="101"/>
        <v>64531.122726641319</v>
      </c>
    </row>
    <row r="6528" spans="1:11" s="43" customFormat="1" ht="19.7" customHeight="1" x14ac:dyDescent="0.25">
      <c r="A6528" s="43" t="s">
        <v>194</v>
      </c>
      <c r="B6528" s="1" t="s">
        <v>242</v>
      </c>
      <c r="C6528" s="1" t="s">
        <v>303</v>
      </c>
      <c r="D6528" s="1" t="s">
        <v>302</v>
      </c>
      <c r="E6528" s="45" t="str">
        <f>VLOOKUP(C6528,PROCV!E$50:G$126,3,0)</f>
        <v>Educação e Criação em Artes</v>
      </c>
      <c r="F6528" s="1" t="s">
        <v>416</v>
      </c>
      <c r="G6528" s="1" t="s">
        <v>236</v>
      </c>
      <c r="H6528" s="1">
        <v>2013</v>
      </c>
      <c r="I6528" s="60">
        <f>VLOOKUP(H6528,PROCV!E$33:F$44,2,0)</f>
        <v>1.2885864878819728</v>
      </c>
      <c r="J6528" s="71">
        <v>50384</v>
      </c>
      <c r="K6528" s="44">
        <f t="shared" si="101"/>
        <v>64924.141605445322</v>
      </c>
    </row>
    <row r="6529" spans="1:11" s="43" customFormat="1" ht="19.7" customHeight="1" x14ac:dyDescent="0.25">
      <c r="A6529" s="43" t="s">
        <v>194</v>
      </c>
      <c r="B6529" s="1" t="s">
        <v>242</v>
      </c>
      <c r="C6529" s="1" t="s">
        <v>354</v>
      </c>
      <c r="D6529" s="1" t="s">
        <v>353</v>
      </c>
      <c r="E6529" s="45" t="str">
        <f>VLOOKUP(C6529,PROCV!E$50:G$126,3,0)</f>
        <v>Educação e Criação em Artes</v>
      </c>
      <c r="F6529" s="1" t="s">
        <v>416</v>
      </c>
      <c r="G6529" s="1" t="s">
        <v>236</v>
      </c>
      <c r="H6529" s="1">
        <v>2013</v>
      </c>
      <c r="I6529" s="60">
        <f>VLOOKUP(H6529,PROCV!E$33:F$44,2,0)</f>
        <v>1.2885864878819728</v>
      </c>
      <c r="J6529" s="71">
        <v>32608</v>
      </c>
      <c r="K6529" s="44">
        <f t="shared" si="101"/>
        <v>42018.228196855373</v>
      </c>
    </row>
    <row r="6530" spans="1:11" s="43" customFormat="1" ht="19.7" customHeight="1" x14ac:dyDescent="0.25">
      <c r="A6530" s="43" t="s">
        <v>194</v>
      </c>
      <c r="B6530" s="1" t="s">
        <v>242</v>
      </c>
      <c r="C6530" s="1" t="s">
        <v>295</v>
      </c>
      <c r="D6530" s="1" t="s">
        <v>294</v>
      </c>
      <c r="E6530" s="45" t="str">
        <f>VLOOKUP(C6530,PROCV!E$50:G$126,3,0)</f>
        <v>Educação e Criação em Artes</v>
      </c>
      <c r="F6530" s="1" t="s">
        <v>416</v>
      </c>
      <c r="G6530" s="1" t="s">
        <v>236</v>
      </c>
      <c r="H6530" s="1">
        <v>2013</v>
      </c>
      <c r="I6530" s="60">
        <f>VLOOKUP(H6530,PROCV!E$33:F$44,2,0)</f>
        <v>1.2885864878819728</v>
      </c>
      <c r="J6530" s="71">
        <v>14945</v>
      </c>
      <c r="K6530" s="44">
        <f t="shared" si="101"/>
        <v>19257.925061396083</v>
      </c>
    </row>
    <row r="6531" spans="1:11" s="43" customFormat="1" ht="19.7" customHeight="1" x14ac:dyDescent="0.25">
      <c r="A6531" s="43" t="s">
        <v>194</v>
      </c>
      <c r="B6531" s="1" t="s">
        <v>242</v>
      </c>
      <c r="C6531" s="1" t="s">
        <v>295</v>
      </c>
      <c r="D6531" s="1" t="s">
        <v>294</v>
      </c>
      <c r="E6531" s="45" t="str">
        <f>VLOOKUP(C6531,PROCV!E$50:G$126,3,0)</f>
        <v>Educação e Criação em Artes</v>
      </c>
      <c r="F6531" s="1" t="s">
        <v>416</v>
      </c>
      <c r="G6531" s="1" t="s">
        <v>236</v>
      </c>
      <c r="H6531" s="1">
        <v>2013</v>
      </c>
      <c r="I6531" s="60">
        <f>VLOOKUP(H6531,PROCV!E$33:F$44,2,0)</f>
        <v>1.2885864878819728</v>
      </c>
      <c r="J6531" s="71">
        <v>87730</v>
      </c>
      <c r="K6531" s="44">
        <f t="shared" ref="K6531:K6594" si="102">J6531*I6531</f>
        <v>113047.69258188548</v>
      </c>
    </row>
    <row r="6532" spans="1:11" s="43" customFormat="1" ht="19.7" customHeight="1" x14ac:dyDescent="0.25">
      <c r="A6532" s="43" t="s">
        <v>194</v>
      </c>
      <c r="B6532" s="1" t="s">
        <v>242</v>
      </c>
      <c r="C6532" s="1" t="s">
        <v>295</v>
      </c>
      <c r="D6532" s="1" t="s">
        <v>294</v>
      </c>
      <c r="E6532" s="45" t="str">
        <f>VLOOKUP(C6532,PROCV!E$50:G$126,3,0)</f>
        <v>Educação e Criação em Artes</v>
      </c>
      <c r="F6532" s="1" t="s">
        <v>416</v>
      </c>
      <c r="G6532" s="1" t="s">
        <v>236</v>
      </c>
      <c r="H6532" s="1">
        <v>2013</v>
      </c>
      <c r="I6532" s="60">
        <f>VLOOKUP(H6532,PROCV!E$33:F$44,2,0)</f>
        <v>1.2885864878819728</v>
      </c>
      <c r="J6532" s="71">
        <v>20000</v>
      </c>
      <c r="K6532" s="44">
        <f t="shared" si="102"/>
        <v>25771.729757639456</v>
      </c>
    </row>
    <row r="6533" spans="1:11" s="43" customFormat="1" ht="19.7" customHeight="1" x14ac:dyDescent="0.25">
      <c r="A6533" s="43" t="s">
        <v>194</v>
      </c>
      <c r="B6533" s="1" t="s">
        <v>242</v>
      </c>
      <c r="C6533" s="1" t="s">
        <v>248</v>
      </c>
      <c r="D6533" s="1" t="s">
        <v>247</v>
      </c>
      <c r="E6533" s="45" t="str">
        <f>VLOOKUP(C6533,PROCV!E$50:G$126,3,0)</f>
        <v>Educação e Criação em Artes</v>
      </c>
      <c r="F6533" s="1" t="s">
        <v>416</v>
      </c>
      <c r="G6533" s="1" t="s">
        <v>236</v>
      </c>
      <c r="H6533" s="1">
        <v>2013</v>
      </c>
      <c r="I6533" s="60">
        <f>VLOOKUP(H6533,PROCV!E$33:F$44,2,0)</f>
        <v>1.2885864878819728</v>
      </c>
      <c r="J6533" s="71">
        <v>3271</v>
      </c>
      <c r="K6533" s="44">
        <f t="shared" si="102"/>
        <v>4214.9664018619333</v>
      </c>
    </row>
    <row r="6534" spans="1:11" s="43" customFormat="1" ht="19.7" customHeight="1" x14ac:dyDescent="0.25">
      <c r="A6534" s="43" t="s">
        <v>194</v>
      </c>
      <c r="B6534" s="1" t="s">
        <v>242</v>
      </c>
      <c r="C6534" s="1" t="s">
        <v>248</v>
      </c>
      <c r="D6534" s="1" t="s">
        <v>247</v>
      </c>
      <c r="E6534" s="45" t="str">
        <f>VLOOKUP(C6534,PROCV!E$50:G$126,3,0)</f>
        <v>Educação e Criação em Artes</v>
      </c>
      <c r="F6534" s="1" t="s">
        <v>416</v>
      </c>
      <c r="G6534" s="1" t="s">
        <v>236</v>
      </c>
      <c r="H6534" s="1">
        <v>2013</v>
      </c>
      <c r="I6534" s="60">
        <f>VLOOKUP(H6534,PROCV!E$33:F$44,2,0)</f>
        <v>1.2885864878819728</v>
      </c>
      <c r="J6534" s="71">
        <v>15262</v>
      </c>
      <c r="K6534" s="44">
        <f t="shared" si="102"/>
        <v>19666.406978054671</v>
      </c>
    </row>
    <row r="6535" spans="1:11" s="43" customFormat="1" ht="19.7" customHeight="1" x14ac:dyDescent="0.25">
      <c r="A6535" s="43" t="s">
        <v>194</v>
      </c>
      <c r="B6535" s="1" t="s">
        <v>242</v>
      </c>
      <c r="C6535" s="1" t="s">
        <v>248</v>
      </c>
      <c r="D6535" s="1" t="s">
        <v>247</v>
      </c>
      <c r="E6535" s="45" t="str">
        <f>VLOOKUP(C6535,PROCV!E$50:G$126,3,0)</f>
        <v>Educação e Criação em Artes</v>
      </c>
      <c r="F6535" s="1" t="s">
        <v>416</v>
      </c>
      <c r="G6535" s="1" t="s">
        <v>236</v>
      </c>
      <c r="H6535" s="1">
        <v>2013</v>
      </c>
      <c r="I6535" s="60">
        <f>VLOOKUP(H6535,PROCV!E$33:F$44,2,0)</f>
        <v>1.2885864878819728</v>
      </c>
      <c r="J6535" s="71">
        <v>118574</v>
      </c>
      <c r="K6535" s="44">
        <f t="shared" si="102"/>
        <v>152792.85421411705</v>
      </c>
    </row>
    <row r="6536" spans="1:11" s="43" customFormat="1" ht="19.7" customHeight="1" x14ac:dyDescent="0.25">
      <c r="A6536" s="43" t="s">
        <v>194</v>
      </c>
      <c r="B6536" s="1" t="s">
        <v>242</v>
      </c>
      <c r="C6536" s="1" t="s">
        <v>248</v>
      </c>
      <c r="D6536" s="1" t="s">
        <v>247</v>
      </c>
      <c r="E6536" s="45" t="str">
        <f>VLOOKUP(C6536,PROCV!E$50:G$126,3,0)</f>
        <v>Educação e Criação em Artes</v>
      </c>
      <c r="F6536" s="1" t="s">
        <v>416</v>
      </c>
      <c r="G6536" s="1" t="s">
        <v>236</v>
      </c>
      <c r="H6536" s="1">
        <v>2013</v>
      </c>
      <c r="I6536" s="60">
        <f>VLOOKUP(H6536,PROCV!E$33:F$44,2,0)</f>
        <v>1.2885864878819728</v>
      </c>
      <c r="J6536" s="71">
        <v>10000</v>
      </c>
      <c r="K6536" s="44">
        <f t="shared" si="102"/>
        <v>12885.864878819728</v>
      </c>
    </row>
    <row r="6537" spans="1:11" s="43" customFormat="1" ht="19.7" customHeight="1" x14ac:dyDescent="0.25">
      <c r="A6537" s="43" t="s">
        <v>194</v>
      </c>
      <c r="B6537" s="1" t="s">
        <v>242</v>
      </c>
      <c r="C6537" s="1" t="s">
        <v>340</v>
      </c>
      <c r="D6537" s="1" t="s">
        <v>339</v>
      </c>
      <c r="E6537" s="45" t="str">
        <f>VLOOKUP(C6537,PROCV!E$50:G$126,3,0)</f>
        <v>Artes Cênicas e Espetáculos</v>
      </c>
      <c r="F6537" s="1" t="s">
        <v>416</v>
      </c>
      <c r="G6537" s="1" t="s">
        <v>236</v>
      </c>
      <c r="H6537" s="1">
        <v>2013</v>
      </c>
      <c r="I6537" s="60">
        <f>VLOOKUP(H6537,PROCV!E$33:F$44,2,0)</f>
        <v>1.2885864878819728</v>
      </c>
      <c r="J6537" s="71">
        <v>61536</v>
      </c>
      <c r="K6537" s="44">
        <f t="shared" si="102"/>
        <v>79294.458118305076</v>
      </c>
    </row>
    <row r="6538" spans="1:11" s="43" customFormat="1" ht="19.7" customHeight="1" x14ac:dyDescent="0.25">
      <c r="A6538" s="43" t="s">
        <v>194</v>
      </c>
      <c r="B6538" s="1" t="s">
        <v>242</v>
      </c>
      <c r="C6538" s="1" t="s">
        <v>246</v>
      </c>
      <c r="D6538" s="1" t="s">
        <v>245</v>
      </c>
      <c r="E6538" s="45" t="str">
        <f>VLOOKUP(C6538,PROCV!E$50:G$126,3,0)</f>
        <v>Artes Cênicas e Espetáculos</v>
      </c>
      <c r="F6538" s="1" t="s">
        <v>416</v>
      </c>
      <c r="G6538" s="1" t="s">
        <v>236</v>
      </c>
      <c r="H6538" s="1">
        <v>2013</v>
      </c>
      <c r="I6538" s="60">
        <f>VLOOKUP(H6538,PROCV!E$33:F$44,2,0)</f>
        <v>1.2885864878819728</v>
      </c>
      <c r="J6538" s="71">
        <v>9971</v>
      </c>
      <c r="K6538" s="44">
        <f t="shared" si="102"/>
        <v>12848.495870671151</v>
      </c>
    </row>
    <row r="6539" spans="1:11" s="43" customFormat="1" ht="19.7" customHeight="1" x14ac:dyDescent="0.25">
      <c r="A6539" s="43" t="s">
        <v>194</v>
      </c>
      <c r="B6539" s="1" t="s">
        <v>242</v>
      </c>
      <c r="C6539" s="1" t="s">
        <v>246</v>
      </c>
      <c r="D6539" s="1" t="s">
        <v>245</v>
      </c>
      <c r="E6539" s="45" t="str">
        <f>VLOOKUP(C6539,PROCV!E$50:G$126,3,0)</f>
        <v>Artes Cênicas e Espetáculos</v>
      </c>
      <c r="F6539" s="1" t="s">
        <v>416</v>
      </c>
      <c r="G6539" s="1" t="s">
        <v>236</v>
      </c>
      <c r="H6539" s="1">
        <v>2013</v>
      </c>
      <c r="I6539" s="60">
        <f>VLOOKUP(H6539,PROCV!E$33:F$44,2,0)</f>
        <v>1.2885864878819728</v>
      </c>
      <c r="J6539" s="71">
        <v>114000</v>
      </c>
      <c r="K6539" s="44">
        <f t="shared" si="102"/>
        <v>146898.8596185449</v>
      </c>
    </row>
    <row r="6540" spans="1:11" s="43" customFormat="1" ht="19.7" customHeight="1" x14ac:dyDescent="0.25">
      <c r="A6540" s="43" t="s">
        <v>194</v>
      </c>
      <c r="B6540" s="1" t="s">
        <v>242</v>
      </c>
      <c r="C6540" s="1" t="s">
        <v>246</v>
      </c>
      <c r="D6540" s="1" t="s">
        <v>245</v>
      </c>
      <c r="E6540" s="45" t="str">
        <f>VLOOKUP(C6540,PROCV!E$50:G$126,3,0)</f>
        <v>Artes Cênicas e Espetáculos</v>
      </c>
      <c r="F6540" s="1" t="s">
        <v>416</v>
      </c>
      <c r="G6540" s="1" t="s">
        <v>236</v>
      </c>
      <c r="H6540" s="1">
        <v>2013</v>
      </c>
      <c r="I6540" s="60">
        <f>VLOOKUP(H6540,PROCV!E$33:F$44,2,0)</f>
        <v>1.2885864878819728</v>
      </c>
      <c r="J6540" s="71">
        <v>16510</v>
      </c>
      <c r="K6540" s="44">
        <f t="shared" si="102"/>
        <v>21274.562914931372</v>
      </c>
    </row>
    <row r="6541" spans="1:11" s="43" customFormat="1" ht="19.7" customHeight="1" x14ac:dyDescent="0.25">
      <c r="A6541" s="43" t="s">
        <v>194</v>
      </c>
      <c r="B6541" s="1" t="s">
        <v>242</v>
      </c>
      <c r="C6541" s="1" t="s">
        <v>246</v>
      </c>
      <c r="D6541" s="1" t="s">
        <v>245</v>
      </c>
      <c r="E6541" s="45" t="str">
        <f>VLOOKUP(C6541,PROCV!E$50:G$126,3,0)</f>
        <v>Artes Cênicas e Espetáculos</v>
      </c>
      <c r="F6541" s="1" t="s">
        <v>416</v>
      </c>
      <c r="G6541" s="1" t="s">
        <v>236</v>
      </c>
      <c r="H6541" s="1">
        <v>2013</v>
      </c>
      <c r="I6541" s="60">
        <f>VLOOKUP(H6541,PROCV!E$33:F$44,2,0)</f>
        <v>1.2885864878819728</v>
      </c>
      <c r="J6541" s="71">
        <v>168109</v>
      </c>
      <c r="K6541" s="44">
        <f t="shared" si="102"/>
        <v>216622.98589135057</v>
      </c>
    </row>
    <row r="6542" spans="1:11" s="43" customFormat="1" ht="19.7" customHeight="1" x14ac:dyDescent="0.25">
      <c r="A6542" s="43" t="s">
        <v>194</v>
      </c>
      <c r="B6542" s="1" t="s">
        <v>242</v>
      </c>
      <c r="C6542" s="1" t="s">
        <v>322</v>
      </c>
      <c r="D6542" s="1" t="s">
        <v>321</v>
      </c>
      <c r="E6542" s="45" t="str">
        <f>VLOOKUP(C6542,PROCV!E$50:G$126,3,0)</f>
        <v>Artes Cênicas e Espetáculos</v>
      </c>
      <c r="F6542" s="1" t="s">
        <v>416</v>
      </c>
      <c r="G6542" s="1" t="s">
        <v>236</v>
      </c>
      <c r="H6542" s="1">
        <v>2013</v>
      </c>
      <c r="I6542" s="60">
        <f>VLOOKUP(H6542,PROCV!E$33:F$44,2,0)</f>
        <v>1.2885864878819728</v>
      </c>
      <c r="J6542" s="71">
        <v>2793</v>
      </c>
      <c r="K6542" s="44">
        <f t="shared" si="102"/>
        <v>3599.0220606543503</v>
      </c>
    </row>
    <row r="6543" spans="1:11" s="43" customFormat="1" ht="19.7" customHeight="1" x14ac:dyDescent="0.25">
      <c r="A6543" s="43" t="s">
        <v>194</v>
      </c>
      <c r="B6543" s="1" t="s">
        <v>242</v>
      </c>
      <c r="C6543" s="1" t="s">
        <v>322</v>
      </c>
      <c r="D6543" s="1" t="s">
        <v>321</v>
      </c>
      <c r="E6543" s="45" t="str">
        <f>VLOOKUP(C6543,PROCV!E$50:G$126,3,0)</f>
        <v>Artes Cênicas e Espetáculos</v>
      </c>
      <c r="F6543" s="1" t="s">
        <v>416</v>
      </c>
      <c r="G6543" s="1" t="s">
        <v>236</v>
      </c>
      <c r="H6543" s="1">
        <v>2013</v>
      </c>
      <c r="I6543" s="60">
        <f>VLOOKUP(H6543,PROCV!E$33:F$44,2,0)</f>
        <v>1.2885864878819728</v>
      </c>
      <c r="J6543" s="71">
        <v>5035</v>
      </c>
      <c r="K6543" s="44">
        <f t="shared" si="102"/>
        <v>6488.0329664857336</v>
      </c>
    </row>
    <row r="6544" spans="1:11" s="43" customFormat="1" ht="19.7" customHeight="1" x14ac:dyDescent="0.25">
      <c r="A6544" s="43" t="s">
        <v>194</v>
      </c>
      <c r="B6544" s="1" t="s">
        <v>242</v>
      </c>
      <c r="C6544" s="1" t="s">
        <v>244</v>
      </c>
      <c r="D6544" s="1" t="s">
        <v>243</v>
      </c>
      <c r="E6544" s="45" t="str">
        <f>VLOOKUP(C6544,PROCV!E$50:G$126,3,0)</f>
        <v>Artes Cênicas e Espetáculos</v>
      </c>
      <c r="F6544" s="1" t="s">
        <v>416</v>
      </c>
      <c r="G6544" s="1" t="s">
        <v>236</v>
      </c>
      <c r="H6544" s="1">
        <v>2013</v>
      </c>
      <c r="I6544" s="60">
        <f>VLOOKUP(H6544,PROCV!E$33:F$44,2,0)</f>
        <v>1.2885864878819728</v>
      </c>
      <c r="J6544" s="71">
        <v>33399</v>
      </c>
      <c r="K6544" s="44">
        <f t="shared" si="102"/>
        <v>43037.500108770008</v>
      </c>
    </row>
    <row r="6545" spans="1:11" s="43" customFormat="1" ht="19.7" customHeight="1" x14ac:dyDescent="0.25">
      <c r="A6545" s="43" t="s">
        <v>194</v>
      </c>
      <c r="B6545" s="1" t="s">
        <v>242</v>
      </c>
      <c r="C6545" s="1" t="s">
        <v>244</v>
      </c>
      <c r="D6545" s="1" t="s">
        <v>243</v>
      </c>
      <c r="E6545" s="45" t="str">
        <f>VLOOKUP(C6545,PROCV!E$50:G$126,3,0)</f>
        <v>Artes Cênicas e Espetáculos</v>
      </c>
      <c r="F6545" s="1" t="s">
        <v>416</v>
      </c>
      <c r="G6545" s="1" t="s">
        <v>236</v>
      </c>
      <c r="H6545" s="1">
        <v>2013</v>
      </c>
      <c r="I6545" s="60">
        <f>VLOOKUP(H6545,PROCV!E$33:F$44,2,0)</f>
        <v>1.2885864878819728</v>
      </c>
      <c r="J6545" s="71">
        <v>57920</v>
      </c>
      <c r="K6545" s="44">
        <f t="shared" si="102"/>
        <v>74634.929378123867</v>
      </c>
    </row>
    <row r="6546" spans="1:11" s="43" customFormat="1" ht="19.7" customHeight="1" x14ac:dyDescent="0.25">
      <c r="A6546" s="43" t="s">
        <v>194</v>
      </c>
      <c r="B6546" s="1" t="s">
        <v>242</v>
      </c>
      <c r="C6546" s="1" t="s">
        <v>332</v>
      </c>
      <c r="D6546" s="1" t="s">
        <v>331</v>
      </c>
      <c r="E6546" s="45" t="str">
        <f>VLOOKUP(C6546,PROCV!E$50:G$126,3,0)</f>
        <v>Artes Cênicas e Espetáculos</v>
      </c>
      <c r="F6546" s="1" t="s">
        <v>416</v>
      </c>
      <c r="G6546" s="1" t="s">
        <v>236</v>
      </c>
      <c r="H6546" s="1">
        <v>2013</v>
      </c>
      <c r="I6546" s="60">
        <f>VLOOKUP(H6546,PROCV!E$33:F$44,2,0)</f>
        <v>1.2885864878819728</v>
      </c>
      <c r="J6546" s="71">
        <v>157400</v>
      </c>
      <c r="K6546" s="44">
        <f t="shared" si="102"/>
        <v>202823.51319262251</v>
      </c>
    </row>
    <row r="6547" spans="1:11" s="43" customFormat="1" ht="19.7" customHeight="1" x14ac:dyDescent="0.25">
      <c r="A6547" s="43" t="s">
        <v>194</v>
      </c>
      <c r="B6547" s="1" t="s">
        <v>242</v>
      </c>
      <c r="C6547" s="1" t="s">
        <v>238</v>
      </c>
      <c r="D6547" s="1" t="s">
        <v>237</v>
      </c>
      <c r="E6547" s="45" t="str">
        <f>VLOOKUP(C6547,PROCV!E$50:G$126,3,0)</f>
        <v>Artes Cênicas e Espetáculos</v>
      </c>
      <c r="F6547" s="1" t="s">
        <v>416</v>
      </c>
      <c r="G6547" s="1" t="s">
        <v>236</v>
      </c>
      <c r="H6547" s="1">
        <v>2013</v>
      </c>
      <c r="I6547" s="60">
        <f>VLOOKUP(H6547,PROCV!E$33:F$44,2,0)</f>
        <v>1.2885864878819728</v>
      </c>
      <c r="J6547" s="71">
        <v>21659</v>
      </c>
      <c r="K6547" s="44">
        <f t="shared" si="102"/>
        <v>27909.494741035651</v>
      </c>
    </row>
    <row r="6548" spans="1:11" s="43" customFormat="1" ht="19.7" customHeight="1" x14ac:dyDescent="0.25">
      <c r="A6548" s="43" t="s">
        <v>194</v>
      </c>
      <c r="B6548" s="1" t="s">
        <v>242</v>
      </c>
      <c r="C6548" s="1" t="s">
        <v>238</v>
      </c>
      <c r="D6548" s="1" t="s">
        <v>237</v>
      </c>
      <c r="E6548" s="45" t="str">
        <f>VLOOKUP(C6548,PROCV!E$50:G$126,3,0)</f>
        <v>Artes Cênicas e Espetáculos</v>
      </c>
      <c r="F6548" s="1" t="s">
        <v>416</v>
      </c>
      <c r="G6548" s="1" t="s">
        <v>236</v>
      </c>
      <c r="H6548" s="1">
        <v>2013</v>
      </c>
      <c r="I6548" s="60">
        <f>VLOOKUP(H6548,PROCV!E$33:F$44,2,0)</f>
        <v>1.2885864878819728</v>
      </c>
      <c r="J6548" s="71">
        <v>1241008</v>
      </c>
      <c r="K6548" s="44">
        <f t="shared" si="102"/>
        <v>1599146.1401534313</v>
      </c>
    </row>
    <row r="6549" spans="1:11" s="43" customFormat="1" ht="19.7" customHeight="1" x14ac:dyDescent="0.25">
      <c r="A6549" s="43" t="s">
        <v>194</v>
      </c>
      <c r="B6549" s="1" t="s">
        <v>242</v>
      </c>
      <c r="C6549" s="1" t="s">
        <v>238</v>
      </c>
      <c r="D6549" s="1" t="s">
        <v>237</v>
      </c>
      <c r="E6549" s="45" t="str">
        <f>VLOOKUP(C6549,PROCV!E$50:G$126,3,0)</f>
        <v>Artes Cênicas e Espetáculos</v>
      </c>
      <c r="F6549" s="1" t="s">
        <v>416</v>
      </c>
      <c r="G6549" s="1" t="s">
        <v>236</v>
      </c>
      <c r="H6549" s="1">
        <v>2013</v>
      </c>
      <c r="I6549" s="60">
        <f>VLOOKUP(H6549,PROCV!E$33:F$44,2,0)</f>
        <v>1.2885864878819728</v>
      </c>
      <c r="J6549" s="71">
        <v>64371</v>
      </c>
      <c r="K6549" s="44">
        <f t="shared" si="102"/>
        <v>82947.60081145048</v>
      </c>
    </row>
    <row r="6550" spans="1:11" s="43" customFormat="1" ht="19.7" customHeight="1" x14ac:dyDescent="0.25">
      <c r="A6550" s="43" t="s">
        <v>194</v>
      </c>
      <c r="B6550" s="1" t="s">
        <v>242</v>
      </c>
      <c r="C6550" s="1" t="s">
        <v>238</v>
      </c>
      <c r="D6550" s="1" t="s">
        <v>237</v>
      </c>
      <c r="E6550" s="45" t="str">
        <f>VLOOKUP(C6550,PROCV!E$50:G$126,3,0)</f>
        <v>Artes Cênicas e Espetáculos</v>
      </c>
      <c r="F6550" s="1" t="s">
        <v>416</v>
      </c>
      <c r="G6550" s="1" t="s">
        <v>236</v>
      </c>
      <c r="H6550" s="1">
        <v>2013</v>
      </c>
      <c r="I6550" s="60">
        <f>VLOOKUP(H6550,PROCV!E$33:F$44,2,0)</f>
        <v>1.2885864878819728</v>
      </c>
      <c r="J6550" s="71">
        <v>181944</v>
      </c>
      <c r="K6550" s="44">
        <f t="shared" si="102"/>
        <v>234450.57995119767</v>
      </c>
    </row>
    <row r="6551" spans="1:11" s="43" customFormat="1" ht="19.7" customHeight="1" x14ac:dyDescent="0.25">
      <c r="A6551" s="43" t="s">
        <v>194</v>
      </c>
      <c r="B6551" s="1" t="s">
        <v>242</v>
      </c>
      <c r="C6551" s="1" t="s">
        <v>238</v>
      </c>
      <c r="D6551" s="1" t="s">
        <v>237</v>
      </c>
      <c r="E6551" s="45" t="str">
        <f>VLOOKUP(C6551,PROCV!E$50:G$126,3,0)</f>
        <v>Artes Cênicas e Espetáculos</v>
      </c>
      <c r="F6551" s="1" t="s">
        <v>416</v>
      </c>
      <c r="G6551" s="1" t="s">
        <v>236</v>
      </c>
      <c r="H6551" s="1">
        <v>2013</v>
      </c>
      <c r="I6551" s="60">
        <f>VLOOKUP(H6551,PROCV!E$33:F$44,2,0)</f>
        <v>1.2885864878819728</v>
      </c>
      <c r="J6551" s="71">
        <v>10000</v>
      </c>
      <c r="K6551" s="44">
        <f t="shared" si="102"/>
        <v>12885.864878819728</v>
      </c>
    </row>
    <row r="6552" spans="1:11" s="43" customFormat="1" ht="19.7" customHeight="1" x14ac:dyDescent="0.25">
      <c r="A6552" s="43" t="s">
        <v>194</v>
      </c>
      <c r="B6552" s="1" t="s">
        <v>242</v>
      </c>
      <c r="C6552" s="1" t="s">
        <v>241</v>
      </c>
      <c r="D6552" s="1" t="s">
        <v>240</v>
      </c>
      <c r="E6552" s="45" t="str">
        <f>VLOOKUP(C6552,PROCV!E$50:G$126,3,0)</f>
        <v>Artes Cênicas e Espetáculos</v>
      </c>
      <c r="F6552" s="1" t="s">
        <v>416</v>
      </c>
      <c r="G6552" s="1" t="s">
        <v>236</v>
      </c>
      <c r="H6552" s="1">
        <v>2013</v>
      </c>
      <c r="I6552" s="60">
        <f>VLOOKUP(H6552,PROCV!E$33:F$44,2,0)</f>
        <v>1.2885864878819728</v>
      </c>
      <c r="J6552" s="71">
        <v>112737</v>
      </c>
      <c r="K6552" s="44">
        <f t="shared" si="102"/>
        <v>145271.37488434996</v>
      </c>
    </row>
    <row r="6553" spans="1:11" s="43" customFormat="1" ht="19.7" customHeight="1" x14ac:dyDescent="0.25">
      <c r="A6553" s="43" t="s">
        <v>194</v>
      </c>
      <c r="B6553" s="1" t="s">
        <v>242</v>
      </c>
      <c r="C6553" s="1" t="s">
        <v>241</v>
      </c>
      <c r="D6553" s="1" t="s">
        <v>240</v>
      </c>
      <c r="E6553" s="45" t="str">
        <f>VLOOKUP(C6553,PROCV!E$50:G$126,3,0)</f>
        <v>Artes Cênicas e Espetáculos</v>
      </c>
      <c r="F6553" s="1" t="s">
        <v>416</v>
      </c>
      <c r="G6553" s="1" t="s">
        <v>236</v>
      </c>
      <c r="H6553" s="1">
        <v>2013</v>
      </c>
      <c r="I6553" s="60">
        <f>VLOOKUP(H6553,PROCV!E$33:F$44,2,0)</f>
        <v>1.2885864878819728</v>
      </c>
      <c r="J6553" s="71">
        <v>146507</v>
      </c>
      <c r="K6553" s="44">
        <f t="shared" si="102"/>
        <v>188786.94058012418</v>
      </c>
    </row>
    <row r="6554" spans="1:11" s="43" customFormat="1" ht="19.7" customHeight="1" x14ac:dyDescent="0.25">
      <c r="A6554" s="43" t="s">
        <v>194</v>
      </c>
      <c r="B6554" s="1" t="s">
        <v>242</v>
      </c>
      <c r="C6554" s="1" t="s">
        <v>241</v>
      </c>
      <c r="D6554" s="1" t="s">
        <v>240</v>
      </c>
      <c r="E6554" s="45" t="str">
        <f>VLOOKUP(C6554,PROCV!E$50:G$126,3,0)</f>
        <v>Artes Cênicas e Espetáculos</v>
      </c>
      <c r="F6554" s="1" t="s">
        <v>416</v>
      </c>
      <c r="G6554" s="1" t="s">
        <v>236</v>
      </c>
      <c r="H6554" s="1">
        <v>2013</v>
      </c>
      <c r="I6554" s="60">
        <f>VLOOKUP(H6554,PROCV!E$33:F$44,2,0)</f>
        <v>1.2885864878819728</v>
      </c>
      <c r="J6554" s="71">
        <v>540300</v>
      </c>
      <c r="K6554" s="44">
        <f t="shared" si="102"/>
        <v>696223.27940262994</v>
      </c>
    </row>
    <row r="6555" spans="1:11" s="43" customFormat="1" ht="19.7" customHeight="1" x14ac:dyDescent="0.25">
      <c r="A6555" s="43" t="s">
        <v>194</v>
      </c>
      <c r="B6555" s="1" t="s">
        <v>242</v>
      </c>
      <c r="C6555" s="1" t="s">
        <v>241</v>
      </c>
      <c r="D6555" s="1" t="s">
        <v>240</v>
      </c>
      <c r="E6555" s="45" t="str">
        <f>VLOOKUP(C6555,PROCV!E$50:G$126,3,0)</f>
        <v>Artes Cênicas e Espetáculos</v>
      </c>
      <c r="F6555" s="1" t="s">
        <v>416</v>
      </c>
      <c r="G6555" s="1" t="s">
        <v>236</v>
      </c>
      <c r="H6555" s="1">
        <v>2013</v>
      </c>
      <c r="I6555" s="60">
        <f>VLOOKUP(H6555,PROCV!E$33:F$44,2,0)</f>
        <v>1.2885864878819728</v>
      </c>
      <c r="J6555" s="71">
        <v>311620</v>
      </c>
      <c r="K6555" s="44">
        <f t="shared" si="102"/>
        <v>401549.3213537804</v>
      </c>
    </row>
    <row r="6556" spans="1:11" s="43" customFormat="1" ht="19.7" customHeight="1" x14ac:dyDescent="0.25">
      <c r="A6556" s="43" t="s">
        <v>194</v>
      </c>
      <c r="B6556" s="1" t="s">
        <v>242</v>
      </c>
      <c r="C6556" s="1" t="s">
        <v>241</v>
      </c>
      <c r="D6556" s="1" t="s">
        <v>240</v>
      </c>
      <c r="E6556" s="45" t="str">
        <f>VLOOKUP(C6556,PROCV!E$50:G$126,3,0)</f>
        <v>Artes Cênicas e Espetáculos</v>
      </c>
      <c r="F6556" s="1" t="s">
        <v>416</v>
      </c>
      <c r="G6556" s="1" t="s">
        <v>236</v>
      </c>
      <c r="H6556" s="1">
        <v>2013</v>
      </c>
      <c r="I6556" s="60">
        <f>VLOOKUP(H6556,PROCV!E$33:F$44,2,0)</f>
        <v>1.2885864878819728</v>
      </c>
      <c r="J6556" s="71">
        <v>201130</v>
      </c>
      <c r="K6556" s="44">
        <f t="shared" si="102"/>
        <v>259173.4003077012</v>
      </c>
    </row>
    <row r="6557" spans="1:11" s="43" customFormat="1" ht="19.7" customHeight="1" x14ac:dyDescent="0.25">
      <c r="A6557" s="43" t="s">
        <v>194</v>
      </c>
      <c r="B6557" s="1" t="s">
        <v>242</v>
      </c>
      <c r="C6557" s="1" t="s">
        <v>241</v>
      </c>
      <c r="D6557" s="1" t="s">
        <v>240</v>
      </c>
      <c r="E6557" s="45" t="str">
        <f>VLOOKUP(C6557,PROCV!E$50:G$126,3,0)</f>
        <v>Artes Cênicas e Espetáculos</v>
      </c>
      <c r="F6557" s="1" t="s">
        <v>416</v>
      </c>
      <c r="G6557" s="1" t="s">
        <v>236</v>
      </c>
      <c r="H6557" s="1">
        <v>2013</v>
      </c>
      <c r="I6557" s="60">
        <f>VLOOKUP(H6557,PROCV!E$33:F$44,2,0)</f>
        <v>1.2885864878819728</v>
      </c>
      <c r="J6557" s="71">
        <v>584079</v>
      </c>
      <c r="K6557" s="44">
        <f t="shared" si="102"/>
        <v>752636.30725561478</v>
      </c>
    </row>
    <row r="6558" spans="1:11" s="43" customFormat="1" ht="19.7" customHeight="1" x14ac:dyDescent="0.25">
      <c r="A6558" s="43" t="s">
        <v>194</v>
      </c>
      <c r="B6558" s="1" t="s">
        <v>242</v>
      </c>
      <c r="C6558" s="1" t="s">
        <v>241</v>
      </c>
      <c r="D6558" s="1" t="s">
        <v>240</v>
      </c>
      <c r="E6558" s="45" t="str">
        <f>VLOOKUP(C6558,PROCV!E$50:G$126,3,0)</f>
        <v>Artes Cênicas e Espetáculos</v>
      </c>
      <c r="F6558" s="1" t="s">
        <v>416</v>
      </c>
      <c r="G6558" s="1" t="s">
        <v>236</v>
      </c>
      <c r="H6558" s="1">
        <v>2013</v>
      </c>
      <c r="I6558" s="60">
        <f>VLOOKUP(H6558,PROCV!E$33:F$44,2,0)</f>
        <v>1.2885864878819728</v>
      </c>
      <c r="J6558" s="71">
        <v>10000</v>
      </c>
      <c r="K6558" s="44">
        <f t="shared" si="102"/>
        <v>12885.864878819728</v>
      </c>
    </row>
    <row r="6559" spans="1:11" s="43" customFormat="1" ht="19.7" customHeight="1" x14ac:dyDescent="0.25">
      <c r="A6559" s="43" t="s">
        <v>194</v>
      </c>
      <c r="B6559" s="1" t="s">
        <v>242</v>
      </c>
      <c r="C6559" s="1" t="s">
        <v>330</v>
      </c>
      <c r="D6559" s="1" t="s">
        <v>329</v>
      </c>
      <c r="E6559" s="45" t="str">
        <f>VLOOKUP(C6559,PROCV!E$50:G$126,3,0)</f>
        <v>Educação e Criação em Artes</v>
      </c>
      <c r="F6559" s="1" t="s">
        <v>416</v>
      </c>
      <c r="G6559" s="1" t="s">
        <v>236</v>
      </c>
      <c r="H6559" s="1">
        <v>2013</v>
      </c>
      <c r="I6559" s="60">
        <f>VLOOKUP(H6559,PROCV!E$33:F$44,2,0)</f>
        <v>1.2885864878819728</v>
      </c>
      <c r="J6559" s="71">
        <v>13801</v>
      </c>
      <c r="K6559" s="44">
        <f t="shared" si="102"/>
        <v>17783.782119259107</v>
      </c>
    </row>
    <row r="6560" spans="1:11" s="43" customFormat="1" ht="19.7" customHeight="1" x14ac:dyDescent="0.25">
      <c r="A6560" s="43" t="s">
        <v>194</v>
      </c>
      <c r="B6560" s="1" t="s">
        <v>242</v>
      </c>
      <c r="C6560" s="1" t="s">
        <v>330</v>
      </c>
      <c r="D6560" s="1" t="s">
        <v>329</v>
      </c>
      <c r="E6560" s="45" t="str">
        <f>VLOOKUP(C6560,PROCV!E$50:G$126,3,0)</f>
        <v>Educação e Criação em Artes</v>
      </c>
      <c r="F6560" s="1" t="s">
        <v>416</v>
      </c>
      <c r="G6560" s="1" t="s">
        <v>236</v>
      </c>
      <c r="H6560" s="1">
        <v>2013</v>
      </c>
      <c r="I6560" s="60">
        <f>VLOOKUP(H6560,PROCV!E$33:F$44,2,0)</f>
        <v>1.2885864878819728</v>
      </c>
      <c r="J6560" s="71">
        <v>10000</v>
      </c>
      <c r="K6560" s="44">
        <f t="shared" si="102"/>
        <v>12885.864878819728</v>
      </c>
    </row>
    <row r="6561" spans="1:11" s="43" customFormat="1" ht="19.7" customHeight="1" x14ac:dyDescent="0.25">
      <c r="A6561" s="43" t="s">
        <v>194</v>
      </c>
      <c r="B6561" s="1" t="s">
        <v>242</v>
      </c>
      <c r="C6561" s="1" t="s">
        <v>344</v>
      </c>
      <c r="D6561" s="1" t="s">
        <v>343</v>
      </c>
      <c r="E6561" s="45" t="str">
        <f>VLOOKUP(C6561,PROCV!E$50:G$126,3,0)</f>
        <v>Artes Cênicas e Espetáculos</v>
      </c>
      <c r="F6561" s="1" t="s">
        <v>416</v>
      </c>
      <c r="G6561" s="1" t="s">
        <v>236</v>
      </c>
      <c r="H6561" s="1">
        <v>2013</v>
      </c>
      <c r="I6561" s="60">
        <f>VLOOKUP(H6561,PROCV!E$33:F$44,2,0)</f>
        <v>1.2885864878819728</v>
      </c>
      <c r="J6561" s="71">
        <v>68229</v>
      </c>
      <c r="K6561" s="44">
        <f t="shared" si="102"/>
        <v>87918.967481699117</v>
      </c>
    </row>
    <row r="6562" spans="1:11" s="43" customFormat="1" ht="19.7" customHeight="1" x14ac:dyDescent="0.25">
      <c r="A6562" s="43" t="s">
        <v>194</v>
      </c>
      <c r="B6562" s="1" t="s">
        <v>242</v>
      </c>
      <c r="C6562" s="1" t="s">
        <v>313</v>
      </c>
      <c r="D6562" s="1" t="s">
        <v>312</v>
      </c>
      <c r="E6562" s="45" t="str">
        <f>VLOOKUP(C6562,PROCV!E$50:G$126,3,0)</f>
        <v>Patrimônio</v>
      </c>
      <c r="F6562" s="1" t="s">
        <v>415</v>
      </c>
      <c r="G6562" s="1" t="s">
        <v>265</v>
      </c>
      <c r="H6562" s="1">
        <v>2013</v>
      </c>
      <c r="I6562" s="60">
        <f>VLOOKUP(H6562,PROCV!E$33:F$44,2,0)</f>
        <v>1.2885864878819728</v>
      </c>
      <c r="J6562" s="71">
        <v>2100000</v>
      </c>
      <c r="K6562" s="44">
        <f t="shared" si="102"/>
        <v>2706031.6245521428</v>
      </c>
    </row>
    <row r="6563" spans="1:11" s="43" customFormat="1" ht="19.7" customHeight="1" x14ac:dyDescent="0.25">
      <c r="A6563" s="43" t="s">
        <v>194</v>
      </c>
      <c r="B6563" s="1" t="s">
        <v>242</v>
      </c>
      <c r="C6563" s="1" t="s">
        <v>301</v>
      </c>
      <c r="D6563" s="1" t="s">
        <v>300</v>
      </c>
      <c r="E6563" s="45" t="str">
        <f>VLOOKUP(C6563,PROCV!E$50:G$126,3,0)</f>
        <v>Patrimônio</v>
      </c>
      <c r="F6563" s="1" t="s">
        <v>415</v>
      </c>
      <c r="G6563" s="1" t="s">
        <v>265</v>
      </c>
      <c r="H6563" s="1">
        <v>2013</v>
      </c>
      <c r="I6563" s="60">
        <f>VLOOKUP(H6563,PROCV!E$33:F$44,2,0)</f>
        <v>1.2885864878819728</v>
      </c>
      <c r="J6563" s="71">
        <v>71707</v>
      </c>
      <c r="K6563" s="44">
        <f t="shared" si="102"/>
        <v>92400.671286552621</v>
      </c>
    </row>
    <row r="6564" spans="1:11" s="43" customFormat="1" ht="19.7" customHeight="1" x14ac:dyDescent="0.25">
      <c r="A6564" s="43" t="s">
        <v>194</v>
      </c>
      <c r="B6564" s="1" t="s">
        <v>242</v>
      </c>
      <c r="C6564" s="1" t="s">
        <v>318</v>
      </c>
      <c r="D6564" s="1" t="s">
        <v>317</v>
      </c>
      <c r="E6564" s="45" t="str">
        <f>VLOOKUP(C6564,PROCV!E$50:G$126,3,0)</f>
        <v>Patrimônio</v>
      </c>
      <c r="F6564" s="1" t="s">
        <v>415</v>
      </c>
      <c r="G6564" s="1" t="s">
        <v>265</v>
      </c>
      <c r="H6564" s="1">
        <v>2013</v>
      </c>
      <c r="I6564" s="60">
        <f>VLOOKUP(H6564,PROCV!E$33:F$44,2,0)</f>
        <v>1.2885864878819728</v>
      </c>
      <c r="J6564" s="71">
        <v>3000000</v>
      </c>
      <c r="K6564" s="44">
        <f t="shared" si="102"/>
        <v>3865759.4636459183</v>
      </c>
    </row>
    <row r="6565" spans="1:11" s="43" customFormat="1" ht="19.7" customHeight="1" x14ac:dyDescent="0.25">
      <c r="A6565" s="43" t="s">
        <v>194</v>
      </c>
      <c r="B6565" s="1" t="s">
        <v>242</v>
      </c>
      <c r="C6565" s="1" t="s">
        <v>311</v>
      </c>
      <c r="D6565" s="1" t="s">
        <v>310</v>
      </c>
      <c r="E6565" s="45" t="str">
        <f>VLOOKUP(C6565,PROCV!E$50:G$126,3,0)</f>
        <v>Artes Cênicas e Espetáculos</v>
      </c>
      <c r="F6565" s="1" t="s">
        <v>416</v>
      </c>
      <c r="G6565" s="1" t="s">
        <v>236</v>
      </c>
      <c r="H6565" s="1">
        <v>2013</v>
      </c>
      <c r="I6565" s="60">
        <f>VLOOKUP(H6565,PROCV!E$33:F$44,2,0)</f>
        <v>1.2885864878819728</v>
      </c>
      <c r="J6565" s="71">
        <v>193541</v>
      </c>
      <c r="K6565" s="44">
        <f t="shared" si="102"/>
        <v>249394.31745116491</v>
      </c>
    </row>
    <row r="6566" spans="1:11" s="43" customFormat="1" ht="19.7" customHeight="1" x14ac:dyDescent="0.25">
      <c r="A6566" s="43" t="s">
        <v>194</v>
      </c>
      <c r="B6566" s="1" t="s">
        <v>242</v>
      </c>
      <c r="C6566" s="1" t="s">
        <v>311</v>
      </c>
      <c r="D6566" s="1" t="s">
        <v>310</v>
      </c>
      <c r="E6566" s="45" t="str">
        <f>VLOOKUP(C6566,PROCV!E$50:G$126,3,0)</f>
        <v>Artes Cênicas e Espetáculos</v>
      </c>
      <c r="F6566" s="1" t="s">
        <v>416</v>
      </c>
      <c r="G6566" s="1" t="s">
        <v>236</v>
      </c>
      <c r="H6566" s="1">
        <v>2013</v>
      </c>
      <c r="I6566" s="60">
        <f>VLOOKUP(H6566,PROCV!E$33:F$44,2,0)</f>
        <v>1.2885864878819728</v>
      </c>
      <c r="J6566" s="71">
        <v>66443</v>
      </c>
      <c r="K6566" s="44">
        <f t="shared" si="102"/>
        <v>85617.552014341927</v>
      </c>
    </row>
    <row r="6567" spans="1:11" s="43" customFormat="1" ht="19.7" customHeight="1" x14ac:dyDescent="0.25">
      <c r="A6567" s="43" t="s">
        <v>153</v>
      </c>
      <c r="B6567" s="1" t="s">
        <v>239</v>
      </c>
      <c r="C6567" s="1" t="s">
        <v>309</v>
      </c>
      <c r="D6567" s="1" t="s">
        <v>308</v>
      </c>
      <c r="E6567" s="45" t="str">
        <f>VLOOKUP(C6567,PROCV!E$50:G$126,3,0)</f>
        <v>NA</v>
      </c>
      <c r="F6567" s="1" t="s">
        <v>416</v>
      </c>
      <c r="G6567" s="1" t="s">
        <v>236</v>
      </c>
      <c r="H6567" s="1">
        <v>2013</v>
      </c>
      <c r="I6567" s="60">
        <f>VLOOKUP(H6567,PROCV!E$33:F$44,2,0)</f>
        <v>1.2885864878819728</v>
      </c>
      <c r="J6567" s="71">
        <v>37900</v>
      </c>
      <c r="K6567" s="44">
        <f t="shared" si="102"/>
        <v>48837.427890726773</v>
      </c>
    </row>
    <row r="6568" spans="1:11" s="43" customFormat="1" ht="19.7" customHeight="1" x14ac:dyDescent="0.25">
      <c r="A6568" s="43" t="s">
        <v>153</v>
      </c>
      <c r="B6568" s="1" t="s">
        <v>239</v>
      </c>
      <c r="C6568" s="1" t="s">
        <v>291</v>
      </c>
      <c r="D6568" s="1" t="s">
        <v>290</v>
      </c>
      <c r="E6568" s="45" t="str">
        <f>VLOOKUP(C6568,PROCV!E$50:G$126,3,0)</f>
        <v>NA</v>
      </c>
      <c r="F6568" s="1" t="s">
        <v>416</v>
      </c>
      <c r="G6568" s="1" t="s">
        <v>236</v>
      </c>
      <c r="H6568" s="1">
        <v>2013</v>
      </c>
      <c r="I6568" s="60">
        <f>VLOOKUP(H6568,PROCV!E$33:F$44,2,0)</f>
        <v>1.2885864878819728</v>
      </c>
      <c r="J6568" s="71">
        <v>7435</v>
      </c>
      <c r="K6568" s="44">
        <f t="shared" si="102"/>
        <v>9580.6405374024671</v>
      </c>
    </row>
    <row r="6569" spans="1:11" s="43" customFormat="1" ht="19.7" customHeight="1" x14ac:dyDescent="0.25">
      <c r="A6569" s="43" t="s">
        <v>153</v>
      </c>
      <c r="B6569" s="1" t="s">
        <v>239</v>
      </c>
      <c r="C6569" s="1" t="s">
        <v>289</v>
      </c>
      <c r="D6569" s="1" t="s">
        <v>288</v>
      </c>
      <c r="E6569" s="45" t="str">
        <f>VLOOKUP(C6569,PROCV!E$50:G$126,3,0)</f>
        <v>Editorial</v>
      </c>
      <c r="F6569" s="1" t="s">
        <v>416</v>
      </c>
      <c r="G6569" s="1" t="s">
        <v>236</v>
      </c>
      <c r="H6569" s="1">
        <v>2013</v>
      </c>
      <c r="I6569" s="60">
        <f>VLOOKUP(H6569,PROCV!E$33:F$44,2,0)</f>
        <v>1.2885864878819728</v>
      </c>
      <c r="J6569" s="71">
        <v>32800</v>
      </c>
      <c r="K6569" s="44">
        <f t="shared" si="102"/>
        <v>42265.636802528708</v>
      </c>
    </row>
    <row r="6570" spans="1:11" s="43" customFormat="1" ht="19.7" customHeight="1" x14ac:dyDescent="0.25">
      <c r="A6570" s="43" t="s">
        <v>153</v>
      </c>
      <c r="B6570" s="1" t="s">
        <v>239</v>
      </c>
      <c r="C6570" s="1" t="s">
        <v>289</v>
      </c>
      <c r="D6570" s="1" t="s">
        <v>288</v>
      </c>
      <c r="E6570" s="45" t="str">
        <f>VLOOKUP(C6570,PROCV!E$50:G$126,3,0)</f>
        <v>Editorial</v>
      </c>
      <c r="F6570" s="1" t="s">
        <v>416</v>
      </c>
      <c r="G6570" s="1" t="s">
        <v>236</v>
      </c>
      <c r="H6570" s="1">
        <v>2013</v>
      </c>
      <c r="I6570" s="60">
        <f>VLOOKUP(H6570,PROCV!E$33:F$44,2,0)</f>
        <v>1.2885864878819728</v>
      </c>
      <c r="J6570" s="71">
        <v>33962</v>
      </c>
      <c r="K6570" s="44">
        <f t="shared" si="102"/>
        <v>43762.974301447561</v>
      </c>
    </row>
    <row r="6571" spans="1:11" s="43" customFormat="1" ht="19.7" customHeight="1" x14ac:dyDescent="0.25">
      <c r="A6571" s="43" t="s">
        <v>153</v>
      </c>
      <c r="B6571" s="1" t="s">
        <v>239</v>
      </c>
      <c r="C6571" s="1" t="s">
        <v>299</v>
      </c>
      <c r="D6571" s="1" t="s">
        <v>298</v>
      </c>
      <c r="E6571" s="45" t="str">
        <f>VLOOKUP(C6571,PROCV!E$50:G$126,3,0)</f>
        <v>NA</v>
      </c>
      <c r="F6571" s="1" t="s">
        <v>416</v>
      </c>
      <c r="G6571" s="1" t="s">
        <v>236</v>
      </c>
      <c r="H6571" s="1">
        <v>2013</v>
      </c>
      <c r="I6571" s="60">
        <f>VLOOKUP(H6571,PROCV!E$33:F$44,2,0)</f>
        <v>1.2885864878819728</v>
      </c>
      <c r="J6571" s="71">
        <v>31110</v>
      </c>
      <c r="K6571" s="44">
        <f t="shared" si="102"/>
        <v>40087.925638008172</v>
      </c>
    </row>
    <row r="6572" spans="1:11" s="43" customFormat="1" ht="19.7" customHeight="1" x14ac:dyDescent="0.25">
      <c r="A6572" s="43" t="s">
        <v>153</v>
      </c>
      <c r="B6572" s="1" t="s">
        <v>239</v>
      </c>
      <c r="C6572" s="1" t="s">
        <v>285</v>
      </c>
      <c r="D6572" s="1" t="s">
        <v>284</v>
      </c>
      <c r="E6572" s="45" t="str">
        <f>VLOOKUP(C6572,PROCV!E$50:G$126,3,0)</f>
        <v>Editorial</v>
      </c>
      <c r="F6572" s="1" t="s">
        <v>416</v>
      </c>
      <c r="G6572" s="1" t="s">
        <v>236</v>
      </c>
      <c r="H6572" s="1">
        <v>2013</v>
      </c>
      <c r="I6572" s="60">
        <f>VLOOKUP(H6572,PROCV!E$33:F$44,2,0)</f>
        <v>1.2885864878819728</v>
      </c>
      <c r="J6572" s="71">
        <v>212000</v>
      </c>
      <c r="K6572" s="44">
        <f t="shared" si="102"/>
        <v>273180.33543097822</v>
      </c>
    </row>
    <row r="6573" spans="1:11" s="43" customFormat="1" ht="19.7" customHeight="1" x14ac:dyDescent="0.25">
      <c r="A6573" s="43" t="s">
        <v>153</v>
      </c>
      <c r="B6573" s="1" t="s">
        <v>239</v>
      </c>
      <c r="C6573" s="1" t="s">
        <v>285</v>
      </c>
      <c r="D6573" s="1" t="s">
        <v>284</v>
      </c>
      <c r="E6573" s="45" t="str">
        <f>VLOOKUP(C6573,PROCV!E$50:G$126,3,0)</f>
        <v>Editorial</v>
      </c>
      <c r="F6573" s="1" t="s">
        <v>416</v>
      </c>
      <c r="G6573" s="1" t="s">
        <v>236</v>
      </c>
      <c r="H6573" s="1">
        <v>2013</v>
      </c>
      <c r="I6573" s="60">
        <f>VLOOKUP(H6573,PROCV!E$33:F$44,2,0)</f>
        <v>1.2885864878819728</v>
      </c>
      <c r="J6573" s="71">
        <v>87707</v>
      </c>
      <c r="K6573" s="44">
        <f t="shared" si="102"/>
        <v>113018.05509266419</v>
      </c>
    </row>
    <row r="6574" spans="1:11" s="43" customFormat="1" ht="19.7" customHeight="1" x14ac:dyDescent="0.25">
      <c r="A6574" s="43" t="s">
        <v>153</v>
      </c>
      <c r="B6574" s="1" t="s">
        <v>239</v>
      </c>
      <c r="C6574" s="1" t="s">
        <v>285</v>
      </c>
      <c r="D6574" s="1" t="s">
        <v>284</v>
      </c>
      <c r="E6574" s="45" t="str">
        <f>VLOOKUP(C6574,PROCV!E$50:G$126,3,0)</f>
        <v>Editorial</v>
      </c>
      <c r="F6574" s="1" t="s">
        <v>416</v>
      </c>
      <c r="G6574" s="1" t="s">
        <v>236</v>
      </c>
      <c r="H6574" s="1">
        <v>2013</v>
      </c>
      <c r="I6574" s="60">
        <f>VLOOKUP(H6574,PROCV!E$33:F$44,2,0)</f>
        <v>1.2885864878819728</v>
      </c>
      <c r="J6574" s="71">
        <v>11419</v>
      </c>
      <c r="K6574" s="44">
        <f t="shared" si="102"/>
        <v>14714.369105124248</v>
      </c>
    </row>
    <row r="6575" spans="1:11" s="43" customFormat="1" ht="19.7" customHeight="1" x14ac:dyDescent="0.25">
      <c r="A6575" s="43" t="s">
        <v>153</v>
      </c>
      <c r="B6575" s="1" t="s">
        <v>239</v>
      </c>
      <c r="C6575" s="1" t="s">
        <v>281</v>
      </c>
      <c r="D6575" s="1" t="s">
        <v>280</v>
      </c>
      <c r="E6575" s="45" t="str">
        <f>VLOOKUP(C6575,PROCV!E$50:G$126,3,0)</f>
        <v>Música</v>
      </c>
      <c r="F6575" s="1" t="s">
        <v>416</v>
      </c>
      <c r="G6575" s="1" t="s">
        <v>236</v>
      </c>
      <c r="H6575" s="1">
        <v>2013</v>
      </c>
      <c r="I6575" s="60">
        <f>VLOOKUP(H6575,PROCV!E$33:F$44,2,0)</f>
        <v>1.2885864878819728</v>
      </c>
      <c r="J6575" s="71">
        <v>10144</v>
      </c>
      <c r="K6575" s="44">
        <f t="shared" si="102"/>
        <v>13071.421333074732</v>
      </c>
    </row>
    <row r="6576" spans="1:11" s="43" customFormat="1" ht="19.7" customHeight="1" x14ac:dyDescent="0.25">
      <c r="A6576" s="43" t="s">
        <v>153</v>
      </c>
      <c r="B6576" s="1" t="s">
        <v>239</v>
      </c>
      <c r="C6576" s="1" t="s">
        <v>269</v>
      </c>
      <c r="D6576" s="1" t="s">
        <v>268</v>
      </c>
      <c r="E6576" s="45" t="str">
        <f>VLOOKUP(C6576,PROCV!E$50:G$126,3,0)</f>
        <v>NA</v>
      </c>
      <c r="F6576" s="1" t="s">
        <v>416</v>
      </c>
      <c r="G6576" s="1" t="s">
        <v>236</v>
      </c>
      <c r="H6576" s="1">
        <v>2013</v>
      </c>
      <c r="I6576" s="60">
        <f>VLOOKUP(H6576,PROCV!E$33:F$44,2,0)</f>
        <v>1.2885864878819728</v>
      </c>
      <c r="J6576" s="71">
        <v>30000</v>
      </c>
      <c r="K6576" s="44">
        <f t="shared" si="102"/>
        <v>38657.594636459187</v>
      </c>
    </row>
    <row r="6577" spans="1:11" s="43" customFormat="1" ht="19.7" customHeight="1" x14ac:dyDescent="0.25">
      <c r="A6577" s="43" t="s">
        <v>153</v>
      </c>
      <c r="B6577" s="1" t="s">
        <v>239</v>
      </c>
      <c r="C6577" s="1" t="s">
        <v>269</v>
      </c>
      <c r="D6577" s="1" t="s">
        <v>268</v>
      </c>
      <c r="E6577" s="45" t="str">
        <f>VLOOKUP(C6577,PROCV!E$50:G$126,3,0)</f>
        <v>NA</v>
      </c>
      <c r="F6577" s="1" t="s">
        <v>416</v>
      </c>
      <c r="G6577" s="1" t="s">
        <v>236</v>
      </c>
      <c r="H6577" s="1">
        <v>2013</v>
      </c>
      <c r="I6577" s="60">
        <f>VLOOKUP(H6577,PROCV!E$33:F$44,2,0)</f>
        <v>1.2885864878819728</v>
      </c>
      <c r="J6577" s="71">
        <v>83000</v>
      </c>
      <c r="K6577" s="44">
        <f t="shared" si="102"/>
        <v>106952.67849420375</v>
      </c>
    </row>
    <row r="6578" spans="1:11" s="43" customFormat="1" ht="19.7" customHeight="1" x14ac:dyDescent="0.25">
      <c r="A6578" s="43" t="s">
        <v>153</v>
      </c>
      <c r="B6578" s="1" t="s">
        <v>239</v>
      </c>
      <c r="C6578" s="1" t="s">
        <v>269</v>
      </c>
      <c r="D6578" s="1" t="s">
        <v>268</v>
      </c>
      <c r="E6578" s="45" t="str">
        <f>VLOOKUP(C6578,PROCV!E$50:G$126,3,0)</f>
        <v>NA</v>
      </c>
      <c r="F6578" s="1" t="s">
        <v>416</v>
      </c>
      <c r="G6578" s="1" t="s">
        <v>236</v>
      </c>
      <c r="H6578" s="1">
        <v>2013</v>
      </c>
      <c r="I6578" s="60">
        <f>VLOOKUP(H6578,PROCV!E$33:F$44,2,0)</f>
        <v>1.2885864878819728</v>
      </c>
      <c r="J6578" s="71">
        <v>9139</v>
      </c>
      <c r="K6578" s="44">
        <f t="shared" si="102"/>
        <v>11776.39191275335</v>
      </c>
    </row>
    <row r="6579" spans="1:11" s="43" customFormat="1" ht="19.7" customHeight="1" x14ac:dyDescent="0.25">
      <c r="A6579" s="43" t="s">
        <v>153</v>
      </c>
      <c r="B6579" s="1" t="s">
        <v>239</v>
      </c>
      <c r="C6579" s="1" t="s">
        <v>297</v>
      </c>
      <c r="D6579" s="1" t="s">
        <v>296</v>
      </c>
      <c r="E6579" s="45" t="str">
        <f>VLOOKUP(C6579,PROCV!E$50:G$126,3,0)</f>
        <v>Audiovisual</v>
      </c>
      <c r="F6579" s="1" t="s">
        <v>416</v>
      </c>
      <c r="G6579" s="1" t="s">
        <v>236</v>
      </c>
      <c r="H6579" s="1">
        <v>2013</v>
      </c>
      <c r="I6579" s="60">
        <f>VLOOKUP(H6579,PROCV!E$33:F$44,2,0)</f>
        <v>1.2885864878819728</v>
      </c>
      <c r="J6579" s="71">
        <v>58500</v>
      </c>
      <c r="K6579" s="44">
        <f t="shared" si="102"/>
        <v>75382.309541095412</v>
      </c>
    </row>
    <row r="6580" spans="1:11" s="43" customFormat="1" ht="19.7" customHeight="1" x14ac:dyDescent="0.25">
      <c r="A6580" s="43" t="s">
        <v>153</v>
      </c>
      <c r="B6580" s="1" t="s">
        <v>239</v>
      </c>
      <c r="C6580" s="1" t="s">
        <v>297</v>
      </c>
      <c r="D6580" s="1" t="s">
        <v>296</v>
      </c>
      <c r="E6580" s="45" t="str">
        <f>VLOOKUP(C6580,PROCV!E$50:G$126,3,0)</f>
        <v>Audiovisual</v>
      </c>
      <c r="F6580" s="1" t="s">
        <v>416</v>
      </c>
      <c r="G6580" s="1" t="s">
        <v>236</v>
      </c>
      <c r="H6580" s="1">
        <v>2013</v>
      </c>
      <c r="I6580" s="60">
        <f>VLOOKUP(H6580,PROCV!E$33:F$44,2,0)</f>
        <v>1.2885864878819728</v>
      </c>
      <c r="J6580" s="71">
        <v>5668</v>
      </c>
      <c r="K6580" s="44">
        <f t="shared" si="102"/>
        <v>7303.7082133150216</v>
      </c>
    </row>
    <row r="6581" spans="1:11" s="43" customFormat="1" ht="19.7" customHeight="1" x14ac:dyDescent="0.25">
      <c r="A6581" s="43" t="s">
        <v>153</v>
      </c>
      <c r="B6581" s="1" t="s">
        <v>239</v>
      </c>
      <c r="C6581" s="1" t="s">
        <v>332</v>
      </c>
      <c r="D6581" s="1" t="s">
        <v>331</v>
      </c>
      <c r="E6581" s="45" t="str">
        <f>VLOOKUP(C6581,PROCV!E$50:G$126,3,0)</f>
        <v>Artes Cênicas e Espetáculos</v>
      </c>
      <c r="F6581" s="1" t="s">
        <v>416</v>
      </c>
      <c r="G6581" s="1" t="s">
        <v>236</v>
      </c>
      <c r="H6581" s="1">
        <v>2013</v>
      </c>
      <c r="I6581" s="60">
        <f>VLOOKUP(H6581,PROCV!E$33:F$44,2,0)</f>
        <v>1.2885864878819728</v>
      </c>
      <c r="J6581" s="71">
        <v>86877</v>
      </c>
      <c r="K6581" s="44">
        <f t="shared" si="102"/>
        <v>111948.52830772215</v>
      </c>
    </row>
    <row r="6582" spans="1:11" s="43" customFormat="1" ht="19.7" customHeight="1" x14ac:dyDescent="0.25">
      <c r="A6582" s="43" t="s">
        <v>153</v>
      </c>
      <c r="B6582" s="1" t="s">
        <v>239</v>
      </c>
      <c r="C6582" s="1" t="s">
        <v>318</v>
      </c>
      <c r="D6582" s="1" t="s">
        <v>317</v>
      </c>
      <c r="E6582" s="45" t="str">
        <f>VLOOKUP(C6582,PROCV!E$50:G$126,3,0)</f>
        <v>Patrimônio</v>
      </c>
      <c r="F6582" s="1" t="s">
        <v>416</v>
      </c>
      <c r="G6582" s="1" t="s">
        <v>236</v>
      </c>
      <c r="H6582" s="1">
        <v>2013</v>
      </c>
      <c r="I6582" s="60">
        <f>VLOOKUP(H6582,PROCV!E$33:F$44,2,0)</f>
        <v>1.2885864878819728</v>
      </c>
      <c r="J6582" s="71">
        <v>6158</v>
      </c>
      <c r="K6582" s="44">
        <f t="shared" si="102"/>
        <v>7935.1155923771885</v>
      </c>
    </row>
    <row r="6583" spans="1:11" s="43" customFormat="1" ht="19.7" customHeight="1" x14ac:dyDescent="0.25">
      <c r="A6583" s="43" t="s">
        <v>153</v>
      </c>
      <c r="B6583" s="1" t="s">
        <v>239</v>
      </c>
      <c r="C6583" s="1" t="s">
        <v>318</v>
      </c>
      <c r="D6583" s="1" t="s">
        <v>317</v>
      </c>
      <c r="E6583" s="45" t="str">
        <f>VLOOKUP(C6583,PROCV!E$50:G$126,3,0)</f>
        <v>Patrimônio</v>
      </c>
      <c r="F6583" s="1" t="s">
        <v>416</v>
      </c>
      <c r="G6583" s="1" t="s">
        <v>236</v>
      </c>
      <c r="H6583" s="1">
        <v>2013</v>
      </c>
      <c r="I6583" s="60">
        <f>VLOOKUP(H6583,PROCV!E$33:F$44,2,0)</f>
        <v>1.2885864878819728</v>
      </c>
      <c r="J6583" s="71">
        <v>21177</v>
      </c>
      <c r="K6583" s="44">
        <f t="shared" si="102"/>
        <v>27288.396053876539</v>
      </c>
    </row>
    <row r="6584" spans="1:11" s="43" customFormat="1" ht="19.7" customHeight="1" x14ac:dyDescent="0.25">
      <c r="A6584" s="43" t="s">
        <v>134</v>
      </c>
      <c r="B6584" s="1" t="s">
        <v>239</v>
      </c>
      <c r="C6584" s="1" t="s">
        <v>309</v>
      </c>
      <c r="D6584" s="1" t="s">
        <v>308</v>
      </c>
      <c r="E6584" s="45" t="str">
        <f>VLOOKUP(C6584,PROCV!E$50:G$126,3,0)</f>
        <v>NA</v>
      </c>
      <c r="F6584" s="1" t="s">
        <v>416</v>
      </c>
      <c r="G6584" s="1" t="s">
        <v>236</v>
      </c>
      <c r="H6584" s="1">
        <v>2014</v>
      </c>
      <c r="I6584" s="60">
        <f>VLOOKUP(H6584,PROCV!E$33:F$44,2,0)</f>
        <v>1.2109924972782313</v>
      </c>
      <c r="J6584" s="71">
        <v>170000</v>
      </c>
      <c r="K6584" s="44">
        <f t="shared" si="102"/>
        <v>205868.72453729933</v>
      </c>
    </row>
    <row r="6585" spans="1:11" s="43" customFormat="1" ht="19.7" customHeight="1" x14ac:dyDescent="0.25">
      <c r="A6585" s="43" t="s">
        <v>134</v>
      </c>
      <c r="B6585" s="1" t="s">
        <v>239</v>
      </c>
      <c r="C6585" s="1" t="s">
        <v>309</v>
      </c>
      <c r="D6585" s="1" t="s">
        <v>308</v>
      </c>
      <c r="E6585" s="45" t="str">
        <f>VLOOKUP(C6585,PROCV!E$50:G$126,3,0)</f>
        <v>NA</v>
      </c>
      <c r="F6585" s="1" t="s">
        <v>416</v>
      </c>
      <c r="G6585" s="1" t="s">
        <v>236</v>
      </c>
      <c r="H6585" s="1">
        <v>2014</v>
      </c>
      <c r="I6585" s="60">
        <f>VLOOKUP(H6585,PROCV!E$33:F$44,2,0)</f>
        <v>1.2109924972782313</v>
      </c>
      <c r="J6585" s="71">
        <v>62000</v>
      </c>
      <c r="K6585" s="44">
        <f t="shared" si="102"/>
        <v>75081.534831250348</v>
      </c>
    </row>
    <row r="6586" spans="1:11" s="43" customFormat="1" ht="19.7" customHeight="1" x14ac:dyDescent="0.25">
      <c r="A6586" s="43" t="s">
        <v>134</v>
      </c>
      <c r="B6586" s="1" t="s">
        <v>239</v>
      </c>
      <c r="C6586" s="1" t="s">
        <v>285</v>
      </c>
      <c r="D6586" s="1" t="s">
        <v>284</v>
      </c>
      <c r="E6586" s="45" t="str">
        <f>VLOOKUP(C6586,PROCV!E$50:G$126,3,0)</f>
        <v>Editorial</v>
      </c>
      <c r="F6586" s="1" t="s">
        <v>416</v>
      </c>
      <c r="G6586" s="1" t="s">
        <v>236</v>
      </c>
      <c r="H6586" s="1">
        <v>2014</v>
      </c>
      <c r="I6586" s="60">
        <f>VLOOKUP(H6586,PROCV!E$33:F$44,2,0)</f>
        <v>1.2109924972782313</v>
      </c>
      <c r="J6586" s="71">
        <v>4424</v>
      </c>
      <c r="K6586" s="44">
        <f t="shared" si="102"/>
        <v>5357.4308079588955</v>
      </c>
    </row>
    <row r="6587" spans="1:11" s="43" customFormat="1" ht="19.7" customHeight="1" x14ac:dyDescent="0.25">
      <c r="A6587" s="43" t="s">
        <v>134</v>
      </c>
      <c r="B6587" s="1" t="s">
        <v>239</v>
      </c>
      <c r="C6587" s="1" t="s">
        <v>285</v>
      </c>
      <c r="D6587" s="1" t="s">
        <v>284</v>
      </c>
      <c r="E6587" s="45" t="str">
        <f>VLOOKUP(C6587,PROCV!E$50:G$126,3,0)</f>
        <v>Editorial</v>
      </c>
      <c r="F6587" s="1" t="s">
        <v>416</v>
      </c>
      <c r="G6587" s="1" t="s">
        <v>236</v>
      </c>
      <c r="H6587" s="1">
        <v>2014</v>
      </c>
      <c r="I6587" s="60">
        <f>VLOOKUP(H6587,PROCV!E$33:F$44,2,0)</f>
        <v>1.2109924972782313</v>
      </c>
      <c r="J6587" s="71">
        <v>34050</v>
      </c>
      <c r="K6587" s="44">
        <f t="shared" si="102"/>
        <v>41234.29453232378</v>
      </c>
    </row>
    <row r="6588" spans="1:11" s="43" customFormat="1" ht="19.7" customHeight="1" x14ac:dyDescent="0.25">
      <c r="A6588" s="43" t="s">
        <v>134</v>
      </c>
      <c r="B6588" s="1" t="s">
        <v>239</v>
      </c>
      <c r="C6588" s="1" t="s">
        <v>285</v>
      </c>
      <c r="D6588" s="1" t="s">
        <v>284</v>
      </c>
      <c r="E6588" s="45" t="str">
        <f>VLOOKUP(C6588,PROCV!E$50:G$126,3,0)</f>
        <v>Editorial</v>
      </c>
      <c r="F6588" s="1" t="s">
        <v>416</v>
      </c>
      <c r="G6588" s="1" t="s">
        <v>236</v>
      </c>
      <c r="H6588" s="1">
        <v>2014</v>
      </c>
      <c r="I6588" s="60">
        <f>VLOOKUP(H6588,PROCV!E$33:F$44,2,0)</f>
        <v>1.2109924972782313</v>
      </c>
      <c r="J6588" s="71">
        <v>7943</v>
      </c>
      <c r="K6588" s="44">
        <f t="shared" si="102"/>
        <v>9618.9134058809923</v>
      </c>
    </row>
    <row r="6589" spans="1:11" s="43" customFormat="1" ht="19.7" customHeight="1" x14ac:dyDescent="0.25">
      <c r="A6589" s="43" t="s">
        <v>134</v>
      </c>
      <c r="B6589" s="1" t="s">
        <v>239</v>
      </c>
      <c r="C6589" s="1" t="s">
        <v>283</v>
      </c>
      <c r="D6589" s="1" t="s">
        <v>282</v>
      </c>
      <c r="E6589" s="45" t="str">
        <f>VLOOKUP(C6589,PROCV!E$50:G$126,3,0)</f>
        <v>Editorial</v>
      </c>
      <c r="F6589" s="1" t="s">
        <v>416</v>
      </c>
      <c r="G6589" s="1" t="s">
        <v>236</v>
      </c>
      <c r="H6589" s="1">
        <v>2014</v>
      </c>
      <c r="I6589" s="60">
        <f>VLOOKUP(H6589,PROCV!E$33:F$44,2,0)</f>
        <v>1.2109924972782313</v>
      </c>
      <c r="J6589" s="71">
        <v>40114</v>
      </c>
      <c r="K6589" s="44">
        <f t="shared" si="102"/>
        <v>48577.753035818969</v>
      </c>
    </row>
    <row r="6590" spans="1:11" s="43" customFormat="1" ht="19.7" customHeight="1" x14ac:dyDescent="0.25">
      <c r="A6590" s="43" t="s">
        <v>134</v>
      </c>
      <c r="B6590" s="1" t="s">
        <v>239</v>
      </c>
      <c r="C6590" s="1" t="s">
        <v>269</v>
      </c>
      <c r="D6590" s="1" t="s">
        <v>268</v>
      </c>
      <c r="E6590" s="45" t="str">
        <f>VLOOKUP(C6590,PROCV!E$50:G$126,3,0)</f>
        <v>NA</v>
      </c>
      <c r="F6590" s="1" t="s">
        <v>416</v>
      </c>
      <c r="G6590" s="1" t="s">
        <v>236</v>
      </c>
      <c r="H6590" s="1">
        <v>2014</v>
      </c>
      <c r="I6590" s="60">
        <f>VLOOKUP(H6590,PROCV!E$33:F$44,2,0)</f>
        <v>1.2109924972782313</v>
      </c>
      <c r="J6590" s="71">
        <v>110941</v>
      </c>
      <c r="K6590" s="44">
        <f t="shared" si="102"/>
        <v>134348.71864054425</v>
      </c>
    </row>
    <row r="6591" spans="1:11" s="43" customFormat="1" ht="19.7" customHeight="1" x14ac:dyDescent="0.25">
      <c r="A6591" s="43" t="s">
        <v>134</v>
      </c>
      <c r="B6591" s="1" t="s">
        <v>239</v>
      </c>
      <c r="C6591" s="1" t="s">
        <v>269</v>
      </c>
      <c r="D6591" s="1" t="s">
        <v>268</v>
      </c>
      <c r="E6591" s="45" t="str">
        <f>VLOOKUP(C6591,PROCV!E$50:G$126,3,0)</f>
        <v>NA</v>
      </c>
      <c r="F6591" s="1" t="s">
        <v>416</v>
      </c>
      <c r="G6591" s="1" t="s">
        <v>236</v>
      </c>
      <c r="H6591" s="1">
        <v>2014</v>
      </c>
      <c r="I6591" s="60">
        <f>VLOOKUP(H6591,PROCV!E$33:F$44,2,0)</f>
        <v>1.2109924972782313</v>
      </c>
      <c r="J6591" s="71">
        <v>10425</v>
      </c>
      <c r="K6591" s="44">
        <f t="shared" si="102"/>
        <v>12624.596784125562</v>
      </c>
    </row>
    <row r="6592" spans="1:11" s="43" customFormat="1" ht="19.7" customHeight="1" x14ac:dyDescent="0.25">
      <c r="A6592" s="43" t="s">
        <v>137</v>
      </c>
      <c r="B6592" s="1" t="s">
        <v>292</v>
      </c>
      <c r="C6592" s="1" t="s">
        <v>291</v>
      </c>
      <c r="D6592" s="1" t="s">
        <v>290</v>
      </c>
      <c r="E6592" s="45" t="str">
        <f>VLOOKUP(C6592,PROCV!E$50:G$126,3,0)</f>
        <v>NA</v>
      </c>
      <c r="F6592" s="1" t="s">
        <v>416</v>
      </c>
      <c r="G6592" s="1" t="s">
        <v>236</v>
      </c>
      <c r="H6592" s="1">
        <v>2014</v>
      </c>
      <c r="I6592" s="60">
        <f>VLOOKUP(H6592,PROCV!E$33:F$44,2,0)</f>
        <v>1.2109924972782313</v>
      </c>
      <c r="J6592" s="71">
        <v>21933</v>
      </c>
      <c r="K6592" s="44">
        <f t="shared" si="102"/>
        <v>26560.698442803448</v>
      </c>
    </row>
    <row r="6593" spans="1:11" s="43" customFormat="1" ht="19.7" customHeight="1" x14ac:dyDescent="0.25">
      <c r="A6593" s="43" t="s">
        <v>137</v>
      </c>
      <c r="B6593" s="1" t="s">
        <v>292</v>
      </c>
      <c r="C6593" s="1" t="s">
        <v>289</v>
      </c>
      <c r="D6593" s="1" t="s">
        <v>288</v>
      </c>
      <c r="E6593" s="45" t="str">
        <f>VLOOKUP(C6593,PROCV!E$50:G$126,3,0)</f>
        <v>Editorial</v>
      </c>
      <c r="F6593" s="1" t="s">
        <v>416</v>
      </c>
      <c r="G6593" s="1" t="s">
        <v>236</v>
      </c>
      <c r="H6593" s="1">
        <v>2014</v>
      </c>
      <c r="I6593" s="60">
        <f>VLOOKUP(H6593,PROCV!E$33:F$44,2,0)</f>
        <v>1.2109924972782313</v>
      </c>
      <c r="J6593" s="71">
        <v>6119</v>
      </c>
      <c r="K6593" s="44">
        <f t="shared" si="102"/>
        <v>7410.0630908454978</v>
      </c>
    </row>
    <row r="6594" spans="1:11" s="43" customFormat="1" ht="19.7" customHeight="1" x14ac:dyDescent="0.25">
      <c r="A6594" s="43" t="s">
        <v>137</v>
      </c>
      <c r="B6594" s="1" t="s">
        <v>292</v>
      </c>
      <c r="C6594" s="1" t="s">
        <v>289</v>
      </c>
      <c r="D6594" s="1" t="s">
        <v>288</v>
      </c>
      <c r="E6594" s="45" t="str">
        <f>VLOOKUP(C6594,PROCV!E$50:G$126,3,0)</f>
        <v>Editorial</v>
      </c>
      <c r="F6594" s="1" t="s">
        <v>416</v>
      </c>
      <c r="G6594" s="1" t="s">
        <v>236</v>
      </c>
      <c r="H6594" s="1">
        <v>2014</v>
      </c>
      <c r="I6594" s="60">
        <f>VLOOKUP(H6594,PROCV!E$33:F$44,2,0)</f>
        <v>1.2109924972782313</v>
      </c>
      <c r="J6594" s="1">
        <v>696</v>
      </c>
      <c r="K6594" s="44">
        <f t="shared" si="102"/>
        <v>842.85077810564906</v>
      </c>
    </row>
    <row r="6595" spans="1:11" s="43" customFormat="1" ht="19.7" customHeight="1" x14ac:dyDescent="0.25">
      <c r="A6595" s="43" t="s">
        <v>137</v>
      </c>
      <c r="B6595" s="1" t="s">
        <v>292</v>
      </c>
      <c r="C6595" s="1" t="s">
        <v>287</v>
      </c>
      <c r="D6595" s="1" t="s">
        <v>286</v>
      </c>
      <c r="E6595" s="45" t="str">
        <f>VLOOKUP(C6595,PROCV!E$50:G$126,3,0)</f>
        <v>Música</v>
      </c>
      <c r="F6595" s="1" t="s">
        <v>416</v>
      </c>
      <c r="G6595" s="1" t="s">
        <v>236</v>
      </c>
      <c r="H6595" s="1">
        <v>2014</v>
      </c>
      <c r="I6595" s="60">
        <f>VLOOKUP(H6595,PROCV!E$33:F$44,2,0)</f>
        <v>1.2109924972782313</v>
      </c>
      <c r="J6595" s="71">
        <v>45000</v>
      </c>
      <c r="K6595" s="44">
        <f t="shared" ref="K6595:K6658" si="103">J6595*I6595</f>
        <v>54494.662377520406</v>
      </c>
    </row>
    <row r="6596" spans="1:11" s="43" customFormat="1" ht="19.7" customHeight="1" x14ac:dyDescent="0.25">
      <c r="A6596" s="43" t="s">
        <v>137</v>
      </c>
      <c r="B6596" s="1" t="s">
        <v>292</v>
      </c>
      <c r="C6596" s="1" t="s">
        <v>287</v>
      </c>
      <c r="D6596" s="1" t="s">
        <v>286</v>
      </c>
      <c r="E6596" s="45" t="str">
        <f>VLOOKUP(C6596,PROCV!E$50:G$126,3,0)</f>
        <v>Música</v>
      </c>
      <c r="F6596" s="1" t="s">
        <v>416</v>
      </c>
      <c r="G6596" s="1" t="s">
        <v>236</v>
      </c>
      <c r="H6596" s="1">
        <v>2014</v>
      </c>
      <c r="I6596" s="60">
        <f>VLOOKUP(H6596,PROCV!E$33:F$44,2,0)</f>
        <v>1.2109924972782313</v>
      </c>
      <c r="J6596" s="71">
        <v>21794</v>
      </c>
      <c r="K6596" s="44">
        <f t="shared" si="103"/>
        <v>26392.370485681775</v>
      </c>
    </row>
    <row r="6597" spans="1:11" s="43" customFormat="1" ht="19.7" customHeight="1" x14ac:dyDescent="0.25">
      <c r="A6597" s="43" t="s">
        <v>137</v>
      </c>
      <c r="B6597" s="1" t="s">
        <v>292</v>
      </c>
      <c r="C6597" s="1" t="s">
        <v>285</v>
      </c>
      <c r="D6597" s="1" t="s">
        <v>284</v>
      </c>
      <c r="E6597" s="45" t="str">
        <f>VLOOKUP(C6597,PROCV!E$50:G$126,3,0)</f>
        <v>Editorial</v>
      </c>
      <c r="F6597" s="1" t="s">
        <v>416</v>
      </c>
      <c r="G6597" s="1" t="s">
        <v>236</v>
      </c>
      <c r="H6597" s="1">
        <v>2014</v>
      </c>
      <c r="I6597" s="60">
        <f>VLOOKUP(H6597,PROCV!E$33:F$44,2,0)</f>
        <v>1.2109924972782313</v>
      </c>
      <c r="J6597" s="71">
        <v>43856</v>
      </c>
      <c r="K6597" s="44">
        <f t="shared" si="103"/>
        <v>53109.286960634112</v>
      </c>
    </row>
    <row r="6598" spans="1:11" s="43" customFormat="1" ht="19.7" customHeight="1" x14ac:dyDescent="0.25">
      <c r="A6598" s="43" t="s">
        <v>137</v>
      </c>
      <c r="B6598" s="1" t="s">
        <v>292</v>
      </c>
      <c r="C6598" s="1" t="s">
        <v>285</v>
      </c>
      <c r="D6598" s="1" t="s">
        <v>284</v>
      </c>
      <c r="E6598" s="45" t="str">
        <f>VLOOKUP(C6598,PROCV!E$50:G$126,3,0)</f>
        <v>Editorial</v>
      </c>
      <c r="F6598" s="1" t="s">
        <v>416</v>
      </c>
      <c r="G6598" s="1" t="s">
        <v>236</v>
      </c>
      <c r="H6598" s="1">
        <v>2014</v>
      </c>
      <c r="I6598" s="60">
        <f>VLOOKUP(H6598,PROCV!E$33:F$44,2,0)</f>
        <v>1.2109924972782313</v>
      </c>
      <c r="J6598" s="71">
        <v>400000</v>
      </c>
      <c r="K6598" s="44">
        <f t="shared" si="103"/>
        <v>484396.99891129253</v>
      </c>
    </row>
    <row r="6599" spans="1:11" s="43" customFormat="1" ht="19.7" customHeight="1" x14ac:dyDescent="0.25">
      <c r="A6599" s="43" t="s">
        <v>137</v>
      </c>
      <c r="B6599" s="1" t="s">
        <v>292</v>
      </c>
      <c r="C6599" s="1" t="s">
        <v>285</v>
      </c>
      <c r="D6599" s="1" t="s">
        <v>284</v>
      </c>
      <c r="E6599" s="45" t="str">
        <f>VLOOKUP(C6599,PROCV!E$50:G$126,3,0)</f>
        <v>Editorial</v>
      </c>
      <c r="F6599" s="1" t="s">
        <v>416</v>
      </c>
      <c r="G6599" s="1" t="s">
        <v>236</v>
      </c>
      <c r="H6599" s="1">
        <v>2014</v>
      </c>
      <c r="I6599" s="60">
        <f>VLOOKUP(H6599,PROCV!E$33:F$44,2,0)</f>
        <v>1.2109924972782313</v>
      </c>
      <c r="J6599" s="71">
        <v>9031</v>
      </c>
      <c r="K6599" s="44">
        <f t="shared" si="103"/>
        <v>10936.473242919707</v>
      </c>
    </row>
    <row r="6600" spans="1:11" s="43" customFormat="1" ht="19.7" customHeight="1" x14ac:dyDescent="0.25">
      <c r="A6600" s="43" t="s">
        <v>137</v>
      </c>
      <c r="B6600" s="1" t="s">
        <v>292</v>
      </c>
      <c r="C6600" s="1" t="s">
        <v>283</v>
      </c>
      <c r="D6600" s="1" t="s">
        <v>282</v>
      </c>
      <c r="E6600" s="45" t="str">
        <f>VLOOKUP(C6600,PROCV!E$50:G$126,3,0)</f>
        <v>Editorial</v>
      </c>
      <c r="F6600" s="1" t="s">
        <v>416</v>
      </c>
      <c r="G6600" s="1" t="s">
        <v>236</v>
      </c>
      <c r="H6600" s="1">
        <v>2014</v>
      </c>
      <c r="I6600" s="60">
        <f>VLOOKUP(H6600,PROCV!E$33:F$44,2,0)</f>
        <v>1.2109924972782313</v>
      </c>
      <c r="J6600" s="71">
        <v>1896</v>
      </c>
      <c r="K6600" s="44">
        <f t="shared" si="103"/>
        <v>2296.0417748395266</v>
      </c>
    </row>
    <row r="6601" spans="1:11" s="43" customFormat="1" ht="19.7" customHeight="1" x14ac:dyDescent="0.25">
      <c r="A6601" s="43" t="s">
        <v>137</v>
      </c>
      <c r="B6601" s="1" t="s">
        <v>292</v>
      </c>
      <c r="C6601" s="1" t="s">
        <v>283</v>
      </c>
      <c r="D6601" s="1" t="s">
        <v>282</v>
      </c>
      <c r="E6601" s="45" t="str">
        <f>VLOOKUP(C6601,PROCV!E$50:G$126,3,0)</f>
        <v>Editorial</v>
      </c>
      <c r="F6601" s="1" t="s">
        <v>416</v>
      </c>
      <c r="G6601" s="1" t="s">
        <v>236</v>
      </c>
      <c r="H6601" s="1">
        <v>2014</v>
      </c>
      <c r="I6601" s="60">
        <f>VLOOKUP(H6601,PROCV!E$33:F$44,2,0)</f>
        <v>1.2109924972782313</v>
      </c>
      <c r="J6601" s="71">
        <v>4058</v>
      </c>
      <c r="K6601" s="44">
        <f t="shared" si="103"/>
        <v>4914.2075539550624</v>
      </c>
    </row>
    <row r="6602" spans="1:11" s="43" customFormat="1" ht="19.7" customHeight="1" x14ac:dyDescent="0.25">
      <c r="A6602" s="43" t="s">
        <v>137</v>
      </c>
      <c r="B6602" s="1" t="s">
        <v>292</v>
      </c>
      <c r="C6602" s="1" t="s">
        <v>283</v>
      </c>
      <c r="D6602" s="1" t="s">
        <v>282</v>
      </c>
      <c r="E6602" s="45" t="str">
        <f>VLOOKUP(C6602,PROCV!E$50:G$126,3,0)</f>
        <v>Editorial</v>
      </c>
      <c r="F6602" s="1" t="s">
        <v>416</v>
      </c>
      <c r="G6602" s="1" t="s">
        <v>236</v>
      </c>
      <c r="H6602" s="1">
        <v>2014</v>
      </c>
      <c r="I6602" s="60">
        <f>VLOOKUP(H6602,PROCV!E$33:F$44,2,0)</f>
        <v>1.2109924972782313</v>
      </c>
      <c r="J6602" s="71">
        <v>6279</v>
      </c>
      <c r="K6602" s="44">
        <f t="shared" si="103"/>
        <v>7603.8218904100149</v>
      </c>
    </row>
    <row r="6603" spans="1:11" s="43" customFormat="1" ht="19.7" customHeight="1" x14ac:dyDescent="0.25">
      <c r="A6603" s="43" t="s">
        <v>137</v>
      </c>
      <c r="B6603" s="1" t="s">
        <v>292</v>
      </c>
      <c r="C6603" s="1" t="s">
        <v>281</v>
      </c>
      <c r="D6603" s="1" t="s">
        <v>280</v>
      </c>
      <c r="E6603" s="45" t="str">
        <f>VLOOKUP(C6603,PROCV!E$50:G$126,3,0)</f>
        <v>Música</v>
      </c>
      <c r="F6603" s="1" t="s">
        <v>416</v>
      </c>
      <c r="G6603" s="1" t="s">
        <v>236</v>
      </c>
      <c r="H6603" s="1">
        <v>2014</v>
      </c>
      <c r="I6603" s="60">
        <f>VLOOKUP(H6603,PROCV!E$33:F$44,2,0)</f>
        <v>1.2109924972782313</v>
      </c>
      <c r="J6603" s="71">
        <v>95085</v>
      </c>
      <c r="K6603" s="44">
        <f t="shared" si="103"/>
        <v>115147.22160370063</v>
      </c>
    </row>
    <row r="6604" spans="1:11" s="43" customFormat="1" ht="19.7" customHeight="1" x14ac:dyDescent="0.25">
      <c r="A6604" s="43" t="s">
        <v>137</v>
      </c>
      <c r="B6604" s="1" t="s">
        <v>292</v>
      </c>
      <c r="C6604" s="1" t="s">
        <v>269</v>
      </c>
      <c r="D6604" s="1" t="s">
        <v>268</v>
      </c>
      <c r="E6604" s="45" t="str">
        <f>VLOOKUP(C6604,PROCV!E$50:G$126,3,0)</f>
        <v>NA</v>
      </c>
      <c r="F6604" s="1" t="s">
        <v>416</v>
      </c>
      <c r="G6604" s="1" t="s">
        <v>236</v>
      </c>
      <c r="H6604" s="1">
        <v>2014</v>
      </c>
      <c r="I6604" s="60">
        <f>VLOOKUP(H6604,PROCV!E$33:F$44,2,0)</f>
        <v>1.2109924972782313</v>
      </c>
      <c r="J6604" s="71">
        <v>59748</v>
      </c>
      <c r="K6604" s="44">
        <f t="shared" si="103"/>
        <v>72354.379727379768</v>
      </c>
    </row>
    <row r="6605" spans="1:11" s="43" customFormat="1" ht="19.7" customHeight="1" x14ac:dyDescent="0.25">
      <c r="A6605" s="43" t="s">
        <v>137</v>
      </c>
      <c r="B6605" s="1" t="s">
        <v>292</v>
      </c>
      <c r="C6605" s="1" t="s">
        <v>256</v>
      </c>
      <c r="D6605" s="1" t="s">
        <v>255</v>
      </c>
      <c r="E6605" s="45" t="str">
        <f>VLOOKUP(C6605,PROCV!E$50:G$126,3,0)</f>
        <v>Audiovisual</v>
      </c>
      <c r="F6605" s="1" t="s">
        <v>416</v>
      </c>
      <c r="G6605" s="1" t="s">
        <v>236</v>
      </c>
      <c r="H6605" s="1">
        <v>2014</v>
      </c>
      <c r="I6605" s="60">
        <f>VLOOKUP(H6605,PROCV!E$33:F$44,2,0)</f>
        <v>1.2109924972782313</v>
      </c>
      <c r="J6605" s="71">
        <v>4325</v>
      </c>
      <c r="K6605" s="44">
        <f t="shared" si="103"/>
        <v>5237.5425507283508</v>
      </c>
    </row>
    <row r="6606" spans="1:11" s="43" customFormat="1" ht="19.7" customHeight="1" x14ac:dyDescent="0.25">
      <c r="A6606" s="43" t="s">
        <v>137</v>
      </c>
      <c r="B6606" s="1" t="s">
        <v>292</v>
      </c>
      <c r="C6606" s="1" t="s">
        <v>256</v>
      </c>
      <c r="D6606" s="1" t="s">
        <v>255</v>
      </c>
      <c r="E6606" s="45" t="str">
        <f>VLOOKUP(C6606,PROCV!E$50:G$126,3,0)</f>
        <v>Audiovisual</v>
      </c>
      <c r="F6606" s="1" t="s">
        <v>416</v>
      </c>
      <c r="G6606" s="1" t="s">
        <v>265</v>
      </c>
      <c r="H6606" s="1">
        <v>2014</v>
      </c>
      <c r="I6606" s="60">
        <f>VLOOKUP(H6606,PROCV!E$33:F$44,2,0)</f>
        <v>1.2109924972782313</v>
      </c>
      <c r="J6606" s="71">
        <v>786933</v>
      </c>
      <c r="K6606" s="44">
        <f t="shared" si="103"/>
        <v>952969.95886065043</v>
      </c>
    </row>
    <row r="6607" spans="1:11" s="43" customFormat="1" ht="19.7" customHeight="1" x14ac:dyDescent="0.25">
      <c r="A6607" s="43" t="s">
        <v>137</v>
      </c>
      <c r="B6607" s="1" t="s">
        <v>292</v>
      </c>
      <c r="C6607" s="1" t="s">
        <v>256</v>
      </c>
      <c r="D6607" s="1" t="s">
        <v>255</v>
      </c>
      <c r="E6607" s="45" t="str">
        <f>VLOOKUP(C6607,PROCV!E$50:G$126,3,0)</f>
        <v>Audiovisual</v>
      </c>
      <c r="F6607" s="1" t="s">
        <v>416</v>
      </c>
      <c r="G6607" s="1" t="s">
        <v>265</v>
      </c>
      <c r="H6607" s="1">
        <v>2014</v>
      </c>
      <c r="I6607" s="60">
        <f>VLOOKUP(H6607,PROCV!E$33:F$44,2,0)</f>
        <v>1.2109924972782313</v>
      </c>
      <c r="J6607" s="71">
        <v>1028842</v>
      </c>
      <c r="K6607" s="44">
        <f t="shared" si="103"/>
        <v>1245919.9428847302</v>
      </c>
    </row>
    <row r="6608" spans="1:11" s="43" customFormat="1" ht="19.7" customHeight="1" x14ac:dyDescent="0.25">
      <c r="A6608" s="43" t="s">
        <v>137</v>
      </c>
      <c r="B6608" s="1" t="s">
        <v>292</v>
      </c>
      <c r="C6608" s="1" t="s">
        <v>256</v>
      </c>
      <c r="D6608" s="1" t="s">
        <v>255</v>
      </c>
      <c r="E6608" s="45" t="str">
        <f>VLOOKUP(C6608,PROCV!E$50:G$126,3,0)</f>
        <v>Audiovisual</v>
      </c>
      <c r="F6608" s="1" t="s">
        <v>416</v>
      </c>
      <c r="G6608" s="1" t="s">
        <v>265</v>
      </c>
      <c r="H6608" s="1">
        <v>2014</v>
      </c>
      <c r="I6608" s="60">
        <f>VLOOKUP(H6608,PROCV!E$33:F$44,2,0)</f>
        <v>1.2109924972782313</v>
      </c>
      <c r="J6608" s="71">
        <v>70435</v>
      </c>
      <c r="K6608" s="44">
        <f t="shared" si="103"/>
        <v>85296.256545792217</v>
      </c>
    </row>
    <row r="6609" spans="1:11" s="43" customFormat="1" ht="19.7" customHeight="1" x14ac:dyDescent="0.25">
      <c r="A6609" s="43" t="s">
        <v>137</v>
      </c>
      <c r="B6609" s="1" t="s">
        <v>292</v>
      </c>
      <c r="C6609" s="1" t="s">
        <v>256</v>
      </c>
      <c r="D6609" s="1" t="s">
        <v>255</v>
      </c>
      <c r="E6609" s="45" t="str">
        <f>VLOOKUP(C6609,PROCV!E$50:G$126,3,0)</f>
        <v>Audiovisual</v>
      </c>
      <c r="F6609" s="1" t="s">
        <v>416</v>
      </c>
      <c r="G6609" s="1" t="s">
        <v>236</v>
      </c>
      <c r="H6609" s="1">
        <v>2014</v>
      </c>
      <c r="I6609" s="60">
        <f>VLOOKUP(H6609,PROCV!E$33:F$44,2,0)</f>
        <v>1.2109924972782313</v>
      </c>
      <c r="J6609" s="71">
        <v>10471</v>
      </c>
      <c r="K6609" s="44">
        <f t="shared" si="103"/>
        <v>12680.302439000361</v>
      </c>
    </row>
    <row r="6610" spans="1:11" s="43" customFormat="1" ht="19.7" customHeight="1" x14ac:dyDescent="0.25">
      <c r="A6610" s="43" t="s">
        <v>137</v>
      </c>
      <c r="B6610" s="1" t="s">
        <v>292</v>
      </c>
      <c r="C6610" s="1" t="s">
        <v>252</v>
      </c>
      <c r="D6610" s="1" t="s">
        <v>251</v>
      </c>
      <c r="E6610" s="45" t="str">
        <f>VLOOKUP(C6610,PROCV!E$50:G$126,3,0)</f>
        <v>Audiovisual</v>
      </c>
      <c r="F6610" s="1" t="s">
        <v>416</v>
      </c>
      <c r="G6610" s="1" t="s">
        <v>236</v>
      </c>
      <c r="H6610" s="1">
        <v>2014</v>
      </c>
      <c r="I6610" s="60">
        <f>VLOOKUP(H6610,PROCV!E$33:F$44,2,0)</f>
        <v>1.2109924972782313</v>
      </c>
      <c r="J6610" s="71">
        <v>19487</v>
      </c>
      <c r="K6610" s="44">
        <f t="shared" si="103"/>
        <v>23598.610794460896</v>
      </c>
    </row>
    <row r="6611" spans="1:11" s="43" customFormat="1" ht="19.7" customHeight="1" x14ac:dyDescent="0.25">
      <c r="A6611" s="43" t="s">
        <v>137</v>
      </c>
      <c r="B6611" s="1" t="s">
        <v>292</v>
      </c>
      <c r="C6611" s="1" t="s">
        <v>250</v>
      </c>
      <c r="D6611" s="1" t="s">
        <v>249</v>
      </c>
      <c r="E6611" s="45" t="str">
        <f>VLOOKUP(C6611,PROCV!E$50:G$126,3,0)</f>
        <v>Audiovisual</v>
      </c>
      <c r="F6611" s="1" t="s">
        <v>416</v>
      </c>
      <c r="G6611" s="1" t="s">
        <v>236</v>
      </c>
      <c r="H6611" s="1">
        <v>2014</v>
      </c>
      <c r="I6611" s="60">
        <f>VLOOKUP(H6611,PROCV!E$33:F$44,2,0)</f>
        <v>1.2109924972782313</v>
      </c>
      <c r="J6611" s="71">
        <v>25061</v>
      </c>
      <c r="K6611" s="44">
        <f t="shared" si="103"/>
        <v>30348.682974289757</v>
      </c>
    </row>
    <row r="6612" spans="1:11" s="43" customFormat="1" ht="19.7" customHeight="1" x14ac:dyDescent="0.25">
      <c r="A6612" s="43" t="s">
        <v>137</v>
      </c>
      <c r="B6612" s="1" t="s">
        <v>292</v>
      </c>
      <c r="C6612" s="1" t="s">
        <v>250</v>
      </c>
      <c r="D6612" s="1" t="s">
        <v>249</v>
      </c>
      <c r="E6612" s="45" t="str">
        <f>VLOOKUP(C6612,PROCV!E$50:G$126,3,0)</f>
        <v>Audiovisual</v>
      </c>
      <c r="F6612" s="1" t="s">
        <v>416</v>
      </c>
      <c r="G6612" s="1" t="s">
        <v>236</v>
      </c>
      <c r="H6612" s="1">
        <v>2014</v>
      </c>
      <c r="I6612" s="60">
        <f>VLOOKUP(H6612,PROCV!E$33:F$44,2,0)</f>
        <v>1.2109924972782313</v>
      </c>
      <c r="J6612" s="71">
        <v>64957</v>
      </c>
      <c r="K6612" s="44">
        <f t="shared" si="103"/>
        <v>78662.439645702078</v>
      </c>
    </row>
    <row r="6613" spans="1:11" s="43" customFormat="1" ht="19.7" customHeight="1" x14ac:dyDescent="0.25">
      <c r="A6613" s="43" t="s">
        <v>137</v>
      </c>
      <c r="B6613" s="1" t="s">
        <v>292</v>
      </c>
      <c r="C6613" s="1" t="s">
        <v>238</v>
      </c>
      <c r="D6613" s="1" t="s">
        <v>237</v>
      </c>
      <c r="E6613" s="45" t="str">
        <f>VLOOKUP(C6613,PROCV!E$50:G$126,3,0)</f>
        <v>Artes Cênicas e Espetáculos</v>
      </c>
      <c r="F6613" s="1" t="s">
        <v>416</v>
      </c>
      <c r="G6613" s="1" t="s">
        <v>236</v>
      </c>
      <c r="H6613" s="1">
        <v>2014</v>
      </c>
      <c r="I6613" s="60">
        <f>VLOOKUP(H6613,PROCV!E$33:F$44,2,0)</f>
        <v>1.2109924972782313</v>
      </c>
      <c r="J6613" s="71">
        <v>13389</v>
      </c>
      <c r="K6613" s="44">
        <f t="shared" si="103"/>
        <v>16213.978546058239</v>
      </c>
    </row>
    <row r="6614" spans="1:11" s="43" customFormat="1" ht="19.7" customHeight="1" x14ac:dyDescent="0.25">
      <c r="A6614" s="43" t="s">
        <v>137</v>
      </c>
      <c r="B6614" s="1" t="s">
        <v>292</v>
      </c>
      <c r="C6614" s="1" t="s">
        <v>241</v>
      </c>
      <c r="D6614" s="1" t="s">
        <v>240</v>
      </c>
      <c r="E6614" s="45" t="str">
        <f>VLOOKUP(C6614,PROCV!E$50:G$126,3,0)</f>
        <v>Artes Cênicas e Espetáculos</v>
      </c>
      <c r="F6614" s="1" t="s">
        <v>416</v>
      </c>
      <c r="G6614" s="1" t="s">
        <v>236</v>
      </c>
      <c r="H6614" s="1">
        <v>2014</v>
      </c>
      <c r="I6614" s="60">
        <f>VLOOKUP(H6614,PROCV!E$33:F$44,2,0)</f>
        <v>1.2109924972782313</v>
      </c>
      <c r="J6614" s="71">
        <v>74000</v>
      </c>
      <c r="K6614" s="44">
        <f t="shared" si="103"/>
        <v>89613.444798589117</v>
      </c>
    </row>
    <row r="6615" spans="1:11" s="43" customFormat="1" ht="19.7" customHeight="1" x14ac:dyDescent="0.25">
      <c r="A6615" s="43" t="s">
        <v>137</v>
      </c>
      <c r="B6615" s="1" t="s">
        <v>292</v>
      </c>
      <c r="C6615" s="1" t="s">
        <v>241</v>
      </c>
      <c r="D6615" s="1" t="s">
        <v>240</v>
      </c>
      <c r="E6615" s="45" t="str">
        <f>VLOOKUP(C6615,PROCV!E$50:G$126,3,0)</f>
        <v>Artes Cênicas e Espetáculos</v>
      </c>
      <c r="F6615" s="1" t="s">
        <v>416</v>
      </c>
      <c r="G6615" s="1" t="s">
        <v>236</v>
      </c>
      <c r="H6615" s="1">
        <v>2014</v>
      </c>
      <c r="I6615" s="60">
        <f>VLOOKUP(H6615,PROCV!E$33:F$44,2,0)</f>
        <v>1.2109924972782313</v>
      </c>
      <c r="J6615" s="71">
        <v>48694</v>
      </c>
      <c r="K6615" s="44">
        <f t="shared" si="103"/>
        <v>58968.068662466198</v>
      </c>
    </row>
    <row r="6616" spans="1:11" s="43" customFormat="1" ht="19.7" customHeight="1" x14ac:dyDescent="0.25">
      <c r="A6616" s="43" t="s">
        <v>137</v>
      </c>
      <c r="B6616" s="1" t="s">
        <v>292</v>
      </c>
      <c r="C6616" s="1" t="s">
        <v>344</v>
      </c>
      <c r="D6616" s="1" t="s">
        <v>343</v>
      </c>
      <c r="E6616" s="45" t="str">
        <f>VLOOKUP(C6616,PROCV!E$50:G$126,3,0)</f>
        <v>Artes Cênicas e Espetáculos</v>
      </c>
      <c r="F6616" s="1" t="s">
        <v>416</v>
      </c>
      <c r="G6616" s="1" t="s">
        <v>236</v>
      </c>
      <c r="H6616" s="1">
        <v>2014</v>
      </c>
      <c r="I6616" s="60">
        <f>VLOOKUP(H6616,PROCV!E$33:F$44,2,0)</f>
        <v>1.2109924972782313</v>
      </c>
      <c r="J6616" s="71">
        <v>115000</v>
      </c>
      <c r="K6616" s="44">
        <f t="shared" si="103"/>
        <v>139264.13718699661</v>
      </c>
    </row>
    <row r="6617" spans="1:11" s="43" customFormat="1" ht="19.7" customHeight="1" x14ac:dyDescent="0.25">
      <c r="A6617" s="43" t="s">
        <v>139</v>
      </c>
      <c r="B6617" s="1" t="s">
        <v>239</v>
      </c>
      <c r="C6617" s="1" t="s">
        <v>287</v>
      </c>
      <c r="D6617" s="1" t="s">
        <v>286</v>
      </c>
      <c r="E6617" s="45" t="str">
        <f>VLOOKUP(C6617,PROCV!E$50:G$126,3,0)</f>
        <v>Música</v>
      </c>
      <c r="F6617" s="1" t="s">
        <v>416</v>
      </c>
      <c r="G6617" s="1" t="s">
        <v>236</v>
      </c>
      <c r="H6617" s="1">
        <v>2014</v>
      </c>
      <c r="I6617" s="60">
        <f>VLOOKUP(H6617,PROCV!E$33:F$44,2,0)</f>
        <v>1.2109924972782313</v>
      </c>
      <c r="J6617" s="71">
        <v>110000</v>
      </c>
      <c r="K6617" s="44">
        <f t="shared" si="103"/>
        <v>133209.17470060545</v>
      </c>
    </row>
    <row r="6618" spans="1:11" s="43" customFormat="1" ht="19.7" customHeight="1" x14ac:dyDescent="0.25">
      <c r="A6618" s="43" t="s">
        <v>139</v>
      </c>
      <c r="B6618" s="1" t="s">
        <v>239</v>
      </c>
      <c r="C6618" s="1" t="s">
        <v>287</v>
      </c>
      <c r="D6618" s="1" t="s">
        <v>286</v>
      </c>
      <c r="E6618" s="45" t="str">
        <f>VLOOKUP(C6618,PROCV!E$50:G$126,3,0)</f>
        <v>Música</v>
      </c>
      <c r="F6618" s="1" t="s">
        <v>416</v>
      </c>
      <c r="G6618" s="1" t="s">
        <v>236</v>
      </c>
      <c r="H6618" s="1">
        <v>2014</v>
      </c>
      <c r="I6618" s="60">
        <f>VLOOKUP(H6618,PROCV!E$33:F$44,2,0)</f>
        <v>1.2109924972782313</v>
      </c>
      <c r="J6618" s="71">
        <v>107097</v>
      </c>
      <c r="K6618" s="44">
        <f t="shared" si="103"/>
        <v>129693.66348100673</v>
      </c>
    </row>
    <row r="6619" spans="1:11" s="43" customFormat="1" ht="19.7" customHeight="1" x14ac:dyDescent="0.25">
      <c r="A6619" s="43" t="s">
        <v>139</v>
      </c>
      <c r="B6619" s="1" t="s">
        <v>239</v>
      </c>
      <c r="C6619" s="1" t="s">
        <v>287</v>
      </c>
      <c r="D6619" s="1" t="s">
        <v>286</v>
      </c>
      <c r="E6619" s="45" t="str">
        <f>VLOOKUP(C6619,PROCV!E$50:G$126,3,0)</f>
        <v>Música</v>
      </c>
      <c r="F6619" s="1" t="s">
        <v>416</v>
      </c>
      <c r="G6619" s="1" t="s">
        <v>236</v>
      </c>
      <c r="H6619" s="1">
        <v>2014</v>
      </c>
      <c r="I6619" s="60">
        <f>VLOOKUP(H6619,PROCV!E$33:F$44,2,0)</f>
        <v>1.2109924972782313</v>
      </c>
      <c r="J6619" s="71">
        <v>342878</v>
      </c>
      <c r="K6619" s="44">
        <f t="shared" si="103"/>
        <v>415222.68548176542</v>
      </c>
    </row>
    <row r="6620" spans="1:11" s="43" customFormat="1" ht="19.7" customHeight="1" x14ac:dyDescent="0.25">
      <c r="A6620" s="43" t="s">
        <v>139</v>
      </c>
      <c r="B6620" s="1" t="s">
        <v>239</v>
      </c>
      <c r="C6620" s="1" t="s">
        <v>285</v>
      </c>
      <c r="D6620" s="1" t="s">
        <v>284</v>
      </c>
      <c r="E6620" s="45" t="str">
        <f>VLOOKUP(C6620,PROCV!E$50:G$126,3,0)</f>
        <v>Editorial</v>
      </c>
      <c r="F6620" s="1" t="s">
        <v>416</v>
      </c>
      <c r="G6620" s="1" t="s">
        <v>236</v>
      </c>
      <c r="H6620" s="1">
        <v>2014</v>
      </c>
      <c r="I6620" s="60">
        <f>VLOOKUP(H6620,PROCV!E$33:F$44,2,0)</f>
        <v>1.2109924972782313</v>
      </c>
      <c r="J6620" s="71">
        <v>42521</v>
      </c>
      <c r="K6620" s="44">
        <f t="shared" si="103"/>
        <v>51492.611976767672</v>
      </c>
    </row>
    <row r="6621" spans="1:11" s="43" customFormat="1" ht="19.7" customHeight="1" x14ac:dyDescent="0.25">
      <c r="A6621" s="43" t="s">
        <v>139</v>
      </c>
      <c r="B6621" s="1" t="s">
        <v>239</v>
      </c>
      <c r="C6621" s="1" t="s">
        <v>285</v>
      </c>
      <c r="D6621" s="1" t="s">
        <v>284</v>
      </c>
      <c r="E6621" s="45" t="str">
        <f>VLOOKUP(C6621,PROCV!E$50:G$126,3,0)</f>
        <v>Editorial</v>
      </c>
      <c r="F6621" s="1" t="s">
        <v>416</v>
      </c>
      <c r="G6621" s="1" t="s">
        <v>265</v>
      </c>
      <c r="H6621" s="1">
        <v>2014</v>
      </c>
      <c r="I6621" s="60">
        <f>VLOOKUP(H6621,PROCV!E$33:F$44,2,0)</f>
        <v>1.2109924972782313</v>
      </c>
      <c r="J6621" s="71">
        <v>1618195</v>
      </c>
      <c r="K6621" s="44">
        <f t="shared" si="103"/>
        <v>1959622.0041331477</v>
      </c>
    </row>
    <row r="6622" spans="1:11" s="43" customFormat="1" ht="19.7" customHeight="1" x14ac:dyDescent="0.25">
      <c r="A6622" s="43" t="s">
        <v>139</v>
      </c>
      <c r="B6622" s="1" t="s">
        <v>239</v>
      </c>
      <c r="C6622" s="1" t="s">
        <v>285</v>
      </c>
      <c r="D6622" s="1" t="s">
        <v>284</v>
      </c>
      <c r="E6622" s="45" t="str">
        <f>VLOOKUP(C6622,PROCV!E$50:G$126,3,0)</f>
        <v>Editorial</v>
      </c>
      <c r="F6622" s="1" t="s">
        <v>416</v>
      </c>
      <c r="G6622" s="1" t="s">
        <v>265</v>
      </c>
      <c r="H6622" s="1">
        <v>2014</v>
      </c>
      <c r="I6622" s="60">
        <f>VLOOKUP(H6622,PROCV!E$33:F$44,2,0)</f>
        <v>1.2109924972782313</v>
      </c>
      <c r="J6622" s="71">
        <v>30720</v>
      </c>
      <c r="K6622" s="44">
        <f t="shared" si="103"/>
        <v>37201.689516387269</v>
      </c>
    </row>
    <row r="6623" spans="1:11" s="43" customFormat="1" ht="19.7" customHeight="1" x14ac:dyDescent="0.25">
      <c r="A6623" s="43" t="s">
        <v>139</v>
      </c>
      <c r="B6623" s="1" t="s">
        <v>239</v>
      </c>
      <c r="C6623" s="1" t="s">
        <v>285</v>
      </c>
      <c r="D6623" s="1" t="s">
        <v>284</v>
      </c>
      <c r="E6623" s="45" t="str">
        <f>VLOOKUP(C6623,PROCV!E$50:G$126,3,0)</f>
        <v>Editorial</v>
      </c>
      <c r="F6623" s="1" t="s">
        <v>416</v>
      </c>
      <c r="G6623" s="1" t="s">
        <v>236</v>
      </c>
      <c r="H6623" s="1">
        <v>2014</v>
      </c>
      <c r="I6623" s="60">
        <f>VLOOKUP(H6623,PROCV!E$33:F$44,2,0)</f>
        <v>1.2109924972782313</v>
      </c>
      <c r="J6623" s="71">
        <v>151227</v>
      </c>
      <c r="K6623" s="44">
        <f t="shared" si="103"/>
        <v>183134.7623858951</v>
      </c>
    </row>
    <row r="6624" spans="1:11" s="43" customFormat="1" ht="19.7" customHeight="1" x14ac:dyDescent="0.25">
      <c r="A6624" s="43" t="s">
        <v>139</v>
      </c>
      <c r="B6624" s="1" t="s">
        <v>239</v>
      </c>
      <c r="C6624" s="1" t="s">
        <v>283</v>
      </c>
      <c r="D6624" s="1" t="s">
        <v>282</v>
      </c>
      <c r="E6624" s="45" t="str">
        <f>VLOOKUP(C6624,PROCV!E$50:G$126,3,0)</f>
        <v>Editorial</v>
      </c>
      <c r="F6624" s="1" t="s">
        <v>416</v>
      </c>
      <c r="G6624" s="1" t="s">
        <v>236</v>
      </c>
      <c r="H6624" s="1">
        <v>2014</v>
      </c>
      <c r="I6624" s="60">
        <f>VLOOKUP(H6624,PROCV!E$33:F$44,2,0)</f>
        <v>1.2109924972782313</v>
      </c>
      <c r="J6624" s="71">
        <v>7852</v>
      </c>
      <c r="K6624" s="44">
        <f t="shared" si="103"/>
        <v>9508.7130886286723</v>
      </c>
    </row>
    <row r="6625" spans="1:11" s="43" customFormat="1" ht="19.7" customHeight="1" x14ac:dyDescent="0.25">
      <c r="A6625" s="43" t="s">
        <v>139</v>
      </c>
      <c r="B6625" s="1" t="s">
        <v>239</v>
      </c>
      <c r="C6625" s="1" t="s">
        <v>281</v>
      </c>
      <c r="D6625" s="1" t="s">
        <v>280</v>
      </c>
      <c r="E6625" s="45" t="str">
        <f>VLOOKUP(C6625,PROCV!E$50:G$126,3,0)</f>
        <v>Música</v>
      </c>
      <c r="F6625" s="1" t="s">
        <v>416</v>
      </c>
      <c r="G6625" s="1" t="s">
        <v>236</v>
      </c>
      <c r="H6625" s="1">
        <v>2014</v>
      </c>
      <c r="I6625" s="60">
        <f>VLOOKUP(H6625,PROCV!E$33:F$44,2,0)</f>
        <v>1.2109924972782313</v>
      </c>
      <c r="J6625" s="71">
        <v>15038</v>
      </c>
      <c r="K6625" s="44">
        <f t="shared" si="103"/>
        <v>18210.905174070042</v>
      </c>
    </row>
    <row r="6626" spans="1:11" s="43" customFormat="1" ht="19.7" customHeight="1" x14ac:dyDescent="0.25">
      <c r="A6626" s="43" t="s">
        <v>139</v>
      </c>
      <c r="B6626" s="1" t="s">
        <v>239</v>
      </c>
      <c r="C6626" s="1" t="s">
        <v>275</v>
      </c>
      <c r="D6626" s="1" t="s">
        <v>274</v>
      </c>
      <c r="E6626" s="45" t="str">
        <f>VLOOKUP(C6626,PROCV!E$50:G$126,3,0)</f>
        <v>Editorial</v>
      </c>
      <c r="F6626" s="1" t="s">
        <v>416</v>
      </c>
      <c r="G6626" s="1" t="s">
        <v>236</v>
      </c>
      <c r="H6626" s="1">
        <v>2014</v>
      </c>
      <c r="I6626" s="60">
        <f>VLOOKUP(H6626,PROCV!E$33:F$44,2,0)</f>
        <v>1.2109924972782313</v>
      </c>
      <c r="J6626" s="71">
        <v>1825</v>
      </c>
      <c r="K6626" s="44">
        <f t="shared" si="103"/>
        <v>2210.0613075327724</v>
      </c>
    </row>
    <row r="6627" spans="1:11" s="43" customFormat="1" ht="19.7" customHeight="1" x14ac:dyDescent="0.25">
      <c r="A6627" s="43" t="s">
        <v>139</v>
      </c>
      <c r="B6627" s="1" t="s">
        <v>239</v>
      </c>
      <c r="C6627" s="1" t="s">
        <v>269</v>
      </c>
      <c r="D6627" s="1" t="s">
        <v>268</v>
      </c>
      <c r="E6627" s="45" t="str">
        <f>VLOOKUP(C6627,PROCV!E$50:G$126,3,0)</f>
        <v>NA</v>
      </c>
      <c r="F6627" s="1" t="s">
        <v>416</v>
      </c>
      <c r="G6627" s="1" t="s">
        <v>236</v>
      </c>
      <c r="H6627" s="1">
        <v>2014</v>
      </c>
      <c r="I6627" s="60">
        <f>VLOOKUP(H6627,PROCV!E$33:F$44,2,0)</f>
        <v>1.2109924972782313</v>
      </c>
      <c r="J6627" s="71">
        <v>364500</v>
      </c>
      <c r="K6627" s="44">
        <f t="shared" si="103"/>
        <v>441406.76525791531</v>
      </c>
    </row>
    <row r="6628" spans="1:11" s="43" customFormat="1" ht="19.7" customHeight="1" x14ac:dyDescent="0.25">
      <c r="A6628" s="43" t="s">
        <v>139</v>
      </c>
      <c r="B6628" s="1" t="s">
        <v>239</v>
      </c>
      <c r="C6628" s="1" t="s">
        <v>269</v>
      </c>
      <c r="D6628" s="1" t="s">
        <v>268</v>
      </c>
      <c r="E6628" s="45" t="str">
        <f>VLOOKUP(C6628,PROCV!E$50:G$126,3,0)</f>
        <v>NA</v>
      </c>
      <c r="F6628" s="1" t="s">
        <v>416</v>
      </c>
      <c r="G6628" s="1" t="s">
        <v>236</v>
      </c>
      <c r="H6628" s="1">
        <v>2014</v>
      </c>
      <c r="I6628" s="60">
        <f>VLOOKUP(H6628,PROCV!E$33:F$44,2,0)</f>
        <v>1.2109924972782313</v>
      </c>
      <c r="J6628" s="71">
        <v>77373</v>
      </c>
      <c r="K6628" s="44">
        <f t="shared" si="103"/>
        <v>93698.122491908594</v>
      </c>
    </row>
    <row r="6629" spans="1:11" s="43" customFormat="1" ht="19.7" customHeight="1" x14ac:dyDescent="0.25">
      <c r="A6629" s="43" t="s">
        <v>139</v>
      </c>
      <c r="B6629" s="1" t="s">
        <v>239</v>
      </c>
      <c r="C6629" s="1" t="s">
        <v>269</v>
      </c>
      <c r="D6629" s="1" t="s">
        <v>268</v>
      </c>
      <c r="E6629" s="45" t="str">
        <f>VLOOKUP(C6629,PROCV!E$50:G$126,3,0)</f>
        <v>NA</v>
      </c>
      <c r="F6629" s="1" t="s">
        <v>416</v>
      </c>
      <c r="G6629" s="1" t="s">
        <v>236</v>
      </c>
      <c r="H6629" s="1">
        <v>2014</v>
      </c>
      <c r="I6629" s="60">
        <f>VLOOKUP(H6629,PROCV!E$33:F$44,2,0)</f>
        <v>1.2109924972782313</v>
      </c>
      <c r="J6629" s="71">
        <v>15905</v>
      </c>
      <c r="K6629" s="44">
        <f t="shared" si="103"/>
        <v>19260.835669210268</v>
      </c>
    </row>
    <row r="6630" spans="1:11" s="43" customFormat="1" ht="19.7" customHeight="1" x14ac:dyDescent="0.25">
      <c r="A6630" s="43" t="s">
        <v>139</v>
      </c>
      <c r="B6630" s="1" t="s">
        <v>239</v>
      </c>
      <c r="C6630" s="1" t="s">
        <v>260</v>
      </c>
      <c r="D6630" s="1" t="s">
        <v>259</v>
      </c>
      <c r="E6630" s="45" t="str">
        <f>VLOOKUP(C6630,PROCV!E$50:G$126,3,0)</f>
        <v>Audiovisual</v>
      </c>
      <c r="F6630" s="1" t="s">
        <v>416</v>
      </c>
      <c r="G6630" s="1" t="s">
        <v>236</v>
      </c>
      <c r="H6630" s="1">
        <v>2014</v>
      </c>
      <c r="I6630" s="60">
        <f>VLOOKUP(H6630,PROCV!E$33:F$44,2,0)</f>
        <v>1.2109924972782313</v>
      </c>
      <c r="J6630" s="71">
        <v>3454</v>
      </c>
      <c r="K6630" s="44">
        <f t="shared" si="103"/>
        <v>4182.7680855990111</v>
      </c>
    </row>
    <row r="6631" spans="1:11" s="43" customFormat="1" ht="19.7" customHeight="1" x14ac:dyDescent="0.25">
      <c r="A6631" s="43" t="s">
        <v>139</v>
      </c>
      <c r="B6631" s="1" t="s">
        <v>239</v>
      </c>
      <c r="C6631" s="1" t="s">
        <v>256</v>
      </c>
      <c r="D6631" s="1" t="s">
        <v>255</v>
      </c>
      <c r="E6631" s="45" t="str">
        <f>VLOOKUP(C6631,PROCV!E$50:G$126,3,0)</f>
        <v>Audiovisual</v>
      </c>
      <c r="F6631" s="1" t="s">
        <v>416</v>
      </c>
      <c r="G6631" s="1" t="s">
        <v>265</v>
      </c>
      <c r="H6631" s="1">
        <v>2014</v>
      </c>
      <c r="I6631" s="60">
        <f>VLOOKUP(H6631,PROCV!E$33:F$44,2,0)</f>
        <v>1.2109924972782313</v>
      </c>
      <c r="J6631" s="71">
        <v>636000</v>
      </c>
      <c r="K6631" s="44">
        <f t="shared" si="103"/>
        <v>770191.22826895514</v>
      </c>
    </row>
    <row r="6632" spans="1:11" s="43" customFormat="1" ht="19.7" customHeight="1" x14ac:dyDescent="0.25">
      <c r="A6632" s="43" t="s">
        <v>139</v>
      </c>
      <c r="B6632" s="1" t="s">
        <v>239</v>
      </c>
      <c r="C6632" s="1" t="s">
        <v>256</v>
      </c>
      <c r="D6632" s="1" t="s">
        <v>255</v>
      </c>
      <c r="E6632" s="45" t="str">
        <f>VLOOKUP(C6632,PROCV!E$50:G$126,3,0)</f>
        <v>Audiovisual</v>
      </c>
      <c r="F6632" s="1" t="s">
        <v>416</v>
      </c>
      <c r="G6632" s="1" t="s">
        <v>265</v>
      </c>
      <c r="H6632" s="1">
        <v>2014</v>
      </c>
      <c r="I6632" s="60">
        <f>VLOOKUP(H6632,PROCV!E$33:F$44,2,0)</f>
        <v>1.2109924972782313</v>
      </c>
      <c r="J6632" s="71">
        <v>6600</v>
      </c>
      <c r="K6632" s="44">
        <f t="shared" si="103"/>
        <v>7992.5504820363267</v>
      </c>
    </row>
    <row r="6633" spans="1:11" s="43" customFormat="1" ht="19.7" customHeight="1" x14ac:dyDescent="0.25">
      <c r="A6633" s="43" t="s">
        <v>139</v>
      </c>
      <c r="B6633" s="1" t="s">
        <v>239</v>
      </c>
      <c r="C6633" s="1" t="s">
        <v>250</v>
      </c>
      <c r="D6633" s="1" t="s">
        <v>249</v>
      </c>
      <c r="E6633" s="45" t="str">
        <f>VLOOKUP(C6633,PROCV!E$50:G$126,3,0)</f>
        <v>Audiovisual</v>
      </c>
      <c r="F6633" s="1" t="s">
        <v>416</v>
      </c>
      <c r="G6633" s="1" t="s">
        <v>236</v>
      </c>
      <c r="H6633" s="1">
        <v>2014</v>
      </c>
      <c r="I6633" s="60">
        <f>VLOOKUP(H6633,PROCV!E$33:F$44,2,0)</f>
        <v>1.2109924972782313</v>
      </c>
      <c r="J6633" s="71">
        <v>2051</v>
      </c>
      <c r="K6633" s="44">
        <f t="shared" si="103"/>
        <v>2483.7456119176522</v>
      </c>
    </row>
    <row r="6634" spans="1:11" s="43" customFormat="1" ht="19.7" customHeight="1" x14ac:dyDescent="0.25">
      <c r="A6634" s="43" t="s">
        <v>139</v>
      </c>
      <c r="B6634" s="1" t="s">
        <v>239</v>
      </c>
      <c r="C6634" s="1" t="s">
        <v>250</v>
      </c>
      <c r="D6634" s="1" t="s">
        <v>249</v>
      </c>
      <c r="E6634" s="45" t="str">
        <f>VLOOKUP(C6634,PROCV!E$50:G$126,3,0)</f>
        <v>Audiovisual</v>
      </c>
      <c r="F6634" s="1" t="s">
        <v>416</v>
      </c>
      <c r="G6634" s="1" t="s">
        <v>236</v>
      </c>
      <c r="H6634" s="1">
        <v>2014</v>
      </c>
      <c r="I6634" s="60">
        <f>VLOOKUP(H6634,PROCV!E$33:F$44,2,0)</f>
        <v>1.2109924972782313</v>
      </c>
      <c r="J6634" s="71">
        <v>595109</v>
      </c>
      <c r="K6634" s="44">
        <f t="shared" si="103"/>
        <v>720672.53406275099</v>
      </c>
    </row>
    <row r="6635" spans="1:11" s="43" customFormat="1" ht="19.7" customHeight="1" x14ac:dyDescent="0.25">
      <c r="A6635" s="43" t="s">
        <v>139</v>
      </c>
      <c r="B6635" s="1" t="s">
        <v>239</v>
      </c>
      <c r="C6635" s="1" t="s">
        <v>250</v>
      </c>
      <c r="D6635" s="1" t="s">
        <v>249</v>
      </c>
      <c r="E6635" s="45" t="str">
        <f>VLOOKUP(C6635,PROCV!E$50:G$126,3,0)</f>
        <v>Audiovisual</v>
      </c>
      <c r="F6635" s="1" t="s">
        <v>416</v>
      </c>
      <c r="G6635" s="1" t="s">
        <v>236</v>
      </c>
      <c r="H6635" s="1">
        <v>2014</v>
      </c>
      <c r="I6635" s="60">
        <f>VLOOKUP(H6635,PROCV!E$33:F$44,2,0)</f>
        <v>1.2109924972782313</v>
      </c>
      <c r="J6635" s="71">
        <v>42245</v>
      </c>
      <c r="K6635" s="44">
        <f t="shared" si="103"/>
        <v>51158.378047518883</v>
      </c>
    </row>
    <row r="6636" spans="1:11" s="43" customFormat="1" ht="19.7" customHeight="1" x14ac:dyDescent="0.25">
      <c r="A6636" s="43" t="s">
        <v>139</v>
      </c>
      <c r="B6636" s="1" t="s">
        <v>239</v>
      </c>
      <c r="C6636" s="1" t="s">
        <v>238</v>
      </c>
      <c r="D6636" s="1" t="s">
        <v>237</v>
      </c>
      <c r="E6636" s="45" t="str">
        <f>VLOOKUP(C6636,PROCV!E$50:G$126,3,0)</f>
        <v>Artes Cênicas e Espetáculos</v>
      </c>
      <c r="F6636" s="1" t="s">
        <v>416</v>
      </c>
      <c r="G6636" s="1" t="s">
        <v>236</v>
      </c>
      <c r="H6636" s="1">
        <v>2014</v>
      </c>
      <c r="I6636" s="60">
        <f>VLOOKUP(H6636,PROCV!E$33:F$44,2,0)</f>
        <v>1.2109924972782313</v>
      </c>
      <c r="J6636" s="71">
        <v>6841</v>
      </c>
      <c r="K6636" s="44">
        <f t="shared" si="103"/>
        <v>8284.3996738803799</v>
      </c>
    </row>
    <row r="6637" spans="1:11" s="43" customFormat="1" ht="19.7" customHeight="1" x14ac:dyDescent="0.25">
      <c r="A6637" s="43" t="s">
        <v>139</v>
      </c>
      <c r="B6637" s="1" t="s">
        <v>239</v>
      </c>
      <c r="C6637" s="1" t="s">
        <v>238</v>
      </c>
      <c r="D6637" s="1" t="s">
        <v>237</v>
      </c>
      <c r="E6637" s="45" t="str">
        <f>VLOOKUP(C6637,PROCV!E$50:G$126,3,0)</f>
        <v>Artes Cênicas e Espetáculos</v>
      </c>
      <c r="F6637" s="1" t="s">
        <v>416</v>
      </c>
      <c r="G6637" s="1" t="s">
        <v>236</v>
      </c>
      <c r="H6637" s="1">
        <v>2014</v>
      </c>
      <c r="I6637" s="60">
        <f>VLOOKUP(H6637,PROCV!E$33:F$44,2,0)</f>
        <v>1.2109924972782313</v>
      </c>
      <c r="J6637" s="71">
        <v>63983</v>
      </c>
      <c r="K6637" s="44">
        <f t="shared" si="103"/>
        <v>77482.932953353069</v>
      </c>
    </row>
    <row r="6638" spans="1:11" s="43" customFormat="1" ht="19.7" customHeight="1" x14ac:dyDescent="0.25">
      <c r="A6638" s="43" t="s">
        <v>139</v>
      </c>
      <c r="B6638" s="1" t="s">
        <v>239</v>
      </c>
      <c r="C6638" s="1" t="s">
        <v>238</v>
      </c>
      <c r="D6638" s="1" t="s">
        <v>237</v>
      </c>
      <c r="E6638" s="45" t="str">
        <f>VLOOKUP(C6638,PROCV!E$50:G$126,3,0)</f>
        <v>Artes Cênicas e Espetáculos</v>
      </c>
      <c r="F6638" s="1" t="s">
        <v>416</v>
      </c>
      <c r="G6638" s="1" t="s">
        <v>236</v>
      </c>
      <c r="H6638" s="1">
        <v>2014</v>
      </c>
      <c r="I6638" s="60">
        <f>VLOOKUP(H6638,PROCV!E$33:F$44,2,0)</f>
        <v>1.2109924972782313</v>
      </c>
      <c r="J6638" s="71">
        <v>18987</v>
      </c>
      <c r="K6638" s="44">
        <f t="shared" si="103"/>
        <v>22993.11454582178</v>
      </c>
    </row>
    <row r="6639" spans="1:11" s="43" customFormat="1" ht="19.7" customHeight="1" x14ac:dyDescent="0.25">
      <c r="A6639" s="43" t="s">
        <v>139</v>
      </c>
      <c r="B6639" s="1" t="s">
        <v>239</v>
      </c>
      <c r="C6639" s="1" t="s">
        <v>241</v>
      </c>
      <c r="D6639" s="1" t="s">
        <v>240</v>
      </c>
      <c r="E6639" s="45" t="str">
        <f>VLOOKUP(C6639,PROCV!E$50:G$126,3,0)</f>
        <v>Artes Cênicas e Espetáculos</v>
      </c>
      <c r="F6639" s="1" t="s">
        <v>416</v>
      </c>
      <c r="G6639" s="1" t="s">
        <v>236</v>
      </c>
      <c r="H6639" s="1">
        <v>2014</v>
      </c>
      <c r="I6639" s="60">
        <f>VLOOKUP(H6639,PROCV!E$33:F$44,2,0)</f>
        <v>1.2109924972782313</v>
      </c>
      <c r="J6639" s="71">
        <v>62796</v>
      </c>
      <c r="K6639" s="44">
        <f t="shared" si="103"/>
        <v>76045.484859083808</v>
      </c>
    </row>
    <row r="6640" spans="1:11" s="43" customFormat="1" ht="19.7" customHeight="1" x14ac:dyDescent="0.25">
      <c r="A6640" s="43" t="s">
        <v>139</v>
      </c>
      <c r="B6640" s="1" t="s">
        <v>239</v>
      </c>
      <c r="C6640" s="1" t="s">
        <v>241</v>
      </c>
      <c r="D6640" s="1" t="s">
        <v>240</v>
      </c>
      <c r="E6640" s="45" t="str">
        <f>VLOOKUP(C6640,PROCV!E$50:G$126,3,0)</f>
        <v>Artes Cênicas e Espetáculos</v>
      </c>
      <c r="F6640" s="1" t="s">
        <v>416</v>
      </c>
      <c r="G6640" s="1" t="s">
        <v>236</v>
      </c>
      <c r="H6640" s="1">
        <v>2014</v>
      </c>
      <c r="I6640" s="60">
        <f>VLOOKUP(H6640,PROCV!E$33:F$44,2,0)</f>
        <v>1.2109924972782313</v>
      </c>
      <c r="J6640" s="71">
        <v>91523</v>
      </c>
      <c r="K6640" s="44">
        <f t="shared" si="103"/>
        <v>110833.66632839557</v>
      </c>
    </row>
    <row r="6641" spans="1:11" s="43" customFormat="1" ht="19.7" customHeight="1" x14ac:dyDescent="0.25">
      <c r="A6641" s="43" t="s">
        <v>141</v>
      </c>
      <c r="B6641" s="1" t="s">
        <v>239</v>
      </c>
      <c r="C6641" s="1" t="s">
        <v>269</v>
      </c>
      <c r="D6641" s="1" t="s">
        <v>268</v>
      </c>
      <c r="E6641" s="45" t="str">
        <f>VLOOKUP(C6641,PROCV!E$50:G$126,3,0)</f>
        <v>NA</v>
      </c>
      <c r="F6641" s="1" t="s">
        <v>416</v>
      </c>
      <c r="G6641" s="1" t="s">
        <v>236</v>
      </c>
      <c r="H6641" s="1">
        <v>2014</v>
      </c>
      <c r="I6641" s="60">
        <f>VLOOKUP(H6641,PROCV!E$33:F$44,2,0)</f>
        <v>1.2109924972782313</v>
      </c>
      <c r="J6641" s="71">
        <v>5387</v>
      </c>
      <c r="K6641" s="44">
        <f t="shared" si="103"/>
        <v>6523.6165828378325</v>
      </c>
    </row>
    <row r="6642" spans="1:11" s="43" customFormat="1" ht="19.7" customHeight="1" x14ac:dyDescent="0.25">
      <c r="A6642" s="43" t="s">
        <v>148</v>
      </c>
      <c r="B6642" s="1" t="s">
        <v>292</v>
      </c>
      <c r="C6642" s="1" t="s">
        <v>309</v>
      </c>
      <c r="D6642" s="1" t="s">
        <v>308</v>
      </c>
      <c r="E6642" s="45" t="str">
        <f>VLOOKUP(C6642,PROCV!E$50:G$126,3,0)</f>
        <v>NA</v>
      </c>
      <c r="F6642" s="1" t="s">
        <v>416</v>
      </c>
      <c r="G6642" s="1" t="s">
        <v>236</v>
      </c>
      <c r="H6642" s="1">
        <v>2014</v>
      </c>
      <c r="I6642" s="60">
        <f>VLOOKUP(H6642,PROCV!E$33:F$44,2,0)</f>
        <v>1.2109924972782313</v>
      </c>
      <c r="J6642" s="71">
        <v>82803</v>
      </c>
      <c r="K6642" s="44">
        <f t="shared" si="103"/>
        <v>100273.81175212939</v>
      </c>
    </row>
    <row r="6643" spans="1:11" s="43" customFormat="1" ht="19.7" customHeight="1" x14ac:dyDescent="0.25">
      <c r="A6643" s="43" t="s">
        <v>148</v>
      </c>
      <c r="B6643" s="1" t="s">
        <v>292</v>
      </c>
      <c r="C6643" s="1" t="s">
        <v>291</v>
      </c>
      <c r="D6643" s="1" t="s">
        <v>290</v>
      </c>
      <c r="E6643" s="45" t="str">
        <f>VLOOKUP(C6643,PROCV!E$50:G$126,3,0)</f>
        <v>NA</v>
      </c>
      <c r="F6643" s="1" t="s">
        <v>416</v>
      </c>
      <c r="G6643" s="1" t="s">
        <v>236</v>
      </c>
      <c r="H6643" s="1">
        <v>2014</v>
      </c>
      <c r="I6643" s="60">
        <f>VLOOKUP(H6643,PROCV!E$33:F$44,2,0)</f>
        <v>1.2109924972782313</v>
      </c>
      <c r="J6643" s="71">
        <v>5496</v>
      </c>
      <c r="K6643" s="44">
        <f t="shared" si="103"/>
        <v>6655.6147650411594</v>
      </c>
    </row>
    <row r="6644" spans="1:11" s="43" customFormat="1" ht="19.7" customHeight="1" x14ac:dyDescent="0.25">
      <c r="A6644" s="43" t="s">
        <v>148</v>
      </c>
      <c r="B6644" s="1" t="s">
        <v>292</v>
      </c>
      <c r="C6644" s="1" t="s">
        <v>291</v>
      </c>
      <c r="D6644" s="1" t="s">
        <v>290</v>
      </c>
      <c r="E6644" s="45" t="str">
        <f>VLOOKUP(C6644,PROCV!E$50:G$126,3,0)</f>
        <v>NA</v>
      </c>
      <c r="F6644" s="1" t="s">
        <v>416</v>
      </c>
      <c r="G6644" s="1" t="s">
        <v>236</v>
      </c>
      <c r="H6644" s="1">
        <v>2014</v>
      </c>
      <c r="I6644" s="60">
        <f>VLOOKUP(H6644,PROCV!E$33:F$44,2,0)</f>
        <v>1.2109924972782313</v>
      </c>
      <c r="J6644" s="71">
        <v>7139</v>
      </c>
      <c r="K6644" s="44">
        <f t="shared" si="103"/>
        <v>8645.2754380692932</v>
      </c>
    </row>
    <row r="6645" spans="1:11" s="43" customFormat="1" ht="19.7" customHeight="1" x14ac:dyDescent="0.25">
      <c r="A6645" s="43" t="s">
        <v>148</v>
      </c>
      <c r="B6645" s="1" t="s">
        <v>292</v>
      </c>
      <c r="C6645" s="1" t="s">
        <v>291</v>
      </c>
      <c r="D6645" s="1" t="s">
        <v>290</v>
      </c>
      <c r="E6645" s="45" t="str">
        <f>VLOOKUP(C6645,PROCV!E$50:G$126,3,0)</f>
        <v>NA</v>
      </c>
      <c r="F6645" s="1" t="s">
        <v>416</v>
      </c>
      <c r="G6645" s="1" t="s">
        <v>236</v>
      </c>
      <c r="H6645" s="1">
        <v>2014</v>
      </c>
      <c r="I6645" s="60">
        <f>VLOOKUP(H6645,PROCV!E$33:F$44,2,0)</f>
        <v>1.2109924972782313</v>
      </c>
      <c r="J6645" s="71">
        <v>88845</v>
      </c>
      <c r="K6645" s="44">
        <f t="shared" si="103"/>
        <v>107590.62842068446</v>
      </c>
    </row>
    <row r="6646" spans="1:11" s="43" customFormat="1" ht="19.7" customHeight="1" x14ac:dyDescent="0.25">
      <c r="A6646" s="43" t="s">
        <v>148</v>
      </c>
      <c r="B6646" s="1" t="s">
        <v>292</v>
      </c>
      <c r="C6646" s="1" t="s">
        <v>289</v>
      </c>
      <c r="D6646" s="1" t="s">
        <v>288</v>
      </c>
      <c r="E6646" s="45" t="str">
        <f>VLOOKUP(C6646,PROCV!E$50:G$126,3,0)</f>
        <v>Editorial</v>
      </c>
      <c r="F6646" s="1" t="s">
        <v>416</v>
      </c>
      <c r="G6646" s="1" t="s">
        <v>236</v>
      </c>
      <c r="H6646" s="1">
        <v>2014</v>
      </c>
      <c r="I6646" s="60">
        <f>VLOOKUP(H6646,PROCV!E$33:F$44,2,0)</f>
        <v>1.2109924972782313</v>
      </c>
      <c r="J6646" s="71">
        <v>75642</v>
      </c>
      <c r="K6646" s="44">
        <f t="shared" si="103"/>
        <v>91601.894479119976</v>
      </c>
    </row>
    <row r="6647" spans="1:11" s="43" customFormat="1" ht="19.7" customHeight="1" x14ac:dyDescent="0.25">
      <c r="A6647" s="43" t="s">
        <v>148</v>
      </c>
      <c r="B6647" s="1" t="s">
        <v>292</v>
      </c>
      <c r="C6647" s="1" t="s">
        <v>289</v>
      </c>
      <c r="D6647" s="1" t="s">
        <v>288</v>
      </c>
      <c r="E6647" s="45" t="str">
        <f>VLOOKUP(C6647,PROCV!E$50:G$126,3,0)</f>
        <v>Editorial</v>
      </c>
      <c r="F6647" s="1" t="s">
        <v>416</v>
      </c>
      <c r="G6647" s="1" t="s">
        <v>236</v>
      </c>
      <c r="H6647" s="1">
        <v>2014</v>
      </c>
      <c r="I6647" s="60">
        <f>VLOOKUP(H6647,PROCV!E$33:F$44,2,0)</f>
        <v>1.2109924972782313</v>
      </c>
      <c r="J6647" s="71">
        <v>20333</v>
      </c>
      <c r="K6647" s="44">
        <f t="shared" si="103"/>
        <v>24623.110447158277</v>
      </c>
    </row>
    <row r="6648" spans="1:11" s="43" customFormat="1" ht="19.7" customHeight="1" x14ac:dyDescent="0.25">
      <c r="A6648" s="43" t="s">
        <v>148</v>
      </c>
      <c r="B6648" s="1" t="s">
        <v>292</v>
      </c>
      <c r="C6648" s="1" t="s">
        <v>299</v>
      </c>
      <c r="D6648" s="1" t="s">
        <v>298</v>
      </c>
      <c r="E6648" s="45" t="str">
        <f>VLOOKUP(C6648,PROCV!E$50:G$126,3,0)</f>
        <v>NA</v>
      </c>
      <c r="F6648" s="1" t="s">
        <v>416</v>
      </c>
      <c r="G6648" s="1" t="s">
        <v>236</v>
      </c>
      <c r="H6648" s="1">
        <v>2014</v>
      </c>
      <c r="I6648" s="60">
        <f>VLOOKUP(H6648,PROCV!E$33:F$44,2,0)</f>
        <v>1.2109924972782313</v>
      </c>
      <c r="J6648" s="71">
        <v>6427</v>
      </c>
      <c r="K6648" s="44">
        <f t="shared" si="103"/>
        <v>7783.0487800071924</v>
      </c>
    </row>
    <row r="6649" spans="1:11" s="43" customFormat="1" ht="19.7" customHeight="1" x14ac:dyDescent="0.25">
      <c r="A6649" s="43" t="s">
        <v>148</v>
      </c>
      <c r="B6649" s="1" t="s">
        <v>292</v>
      </c>
      <c r="C6649" s="1" t="s">
        <v>299</v>
      </c>
      <c r="D6649" s="1" t="s">
        <v>298</v>
      </c>
      <c r="E6649" s="45" t="str">
        <f>VLOOKUP(C6649,PROCV!E$50:G$126,3,0)</f>
        <v>NA</v>
      </c>
      <c r="F6649" s="1" t="s">
        <v>416</v>
      </c>
      <c r="G6649" s="1" t="s">
        <v>236</v>
      </c>
      <c r="H6649" s="1">
        <v>2014</v>
      </c>
      <c r="I6649" s="60">
        <f>VLOOKUP(H6649,PROCV!E$33:F$44,2,0)</f>
        <v>1.2109924972782313</v>
      </c>
      <c r="J6649" s="71">
        <v>78246</v>
      </c>
      <c r="K6649" s="44">
        <f t="shared" si="103"/>
        <v>94755.318942032492</v>
      </c>
    </row>
    <row r="6650" spans="1:11" s="43" customFormat="1" ht="19.7" customHeight="1" x14ac:dyDescent="0.25">
      <c r="A6650" s="43" t="s">
        <v>148</v>
      </c>
      <c r="B6650" s="1" t="s">
        <v>292</v>
      </c>
      <c r="C6650" s="1" t="s">
        <v>287</v>
      </c>
      <c r="D6650" s="1" t="s">
        <v>286</v>
      </c>
      <c r="E6650" s="45" t="str">
        <f>VLOOKUP(C6650,PROCV!E$50:G$126,3,0)</f>
        <v>Música</v>
      </c>
      <c r="F6650" s="1" t="s">
        <v>416</v>
      </c>
      <c r="G6650" s="1" t="s">
        <v>236</v>
      </c>
      <c r="H6650" s="1">
        <v>2014</v>
      </c>
      <c r="I6650" s="60">
        <f>VLOOKUP(H6650,PROCV!E$33:F$44,2,0)</f>
        <v>1.2109924972782313</v>
      </c>
      <c r="J6650" s="71">
        <v>4805</v>
      </c>
      <c r="K6650" s="44">
        <f t="shared" si="103"/>
        <v>5818.8189494219014</v>
      </c>
    </row>
    <row r="6651" spans="1:11" s="43" customFormat="1" ht="19.7" customHeight="1" x14ac:dyDescent="0.25">
      <c r="A6651" s="43" t="s">
        <v>148</v>
      </c>
      <c r="B6651" s="1" t="s">
        <v>292</v>
      </c>
      <c r="C6651" s="1" t="s">
        <v>287</v>
      </c>
      <c r="D6651" s="1" t="s">
        <v>286</v>
      </c>
      <c r="E6651" s="45" t="str">
        <f>VLOOKUP(C6651,PROCV!E$50:G$126,3,0)</f>
        <v>Música</v>
      </c>
      <c r="F6651" s="1" t="s">
        <v>416</v>
      </c>
      <c r="G6651" s="1" t="s">
        <v>236</v>
      </c>
      <c r="H6651" s="1">
        <v>2014</v>
      </c>
      <c r="I6651" s="60">
        <f>VLOOKUP(H6651,PROCV!E$33:F$44,2,0)</f>
        <v>1.2109924972782313</v>
      </c>
      <c r="J6651" s="71">
        <v>393000</v>
      </c>
      <c r="K6651" s="44">
        <f t="shared" si="103"/>
        <v>475920.05143034493</v>
      </c>
    </row>
    <row r="6652" spans="1:11" s="43" customFormat="1" ht="19.7" customHeight="1" x14ac:dyDescent="0.25">
      <c r="A6652" s="43" t="s">
        <v>148</v>
      </c>
      <c r="B6652" s="1" t="s">
        <v>292</v>
      </c>
      <c r="C6652" s="1" t="s">
        <v>287</v>
      </c>
      <c r="D6652" s="1" t="s">
        <v>286</v>
      </c>
      <c r="E6652" s="45" t="str">
        <f>VLOOKUP(C6652,PROCV!E$50:G$126,3,0)</f>
        <v>Música</v>
      </c>
      <c r="F6652" s="1" t="s">
        <v>416</v>
      </c>
      <c r="G6652" s="1" t="s">
        <v>236</v>
      </c>
      <c r="H6652" s="1">
        <v>2014</v>
      </c>
      <c r="I6652" s="60">
        <f>VLOOKUP(H6652,PROCV!E$33:F$44,2,0)</f>
        <v>1.2109924972782313</v>
      </c>
      <c r="J6652" s="71">
        <v>92464</v>
      </c>
      <c r="K6652" s="44">
        <f t="shared" si="103"/>
        <v>111973.21026833438</v>
      </c>
    </row>
    <row r="6653" spans="1:11" s="43" customFormat="1" ht="19.7" customHeight="1" x14ac:dyDescent="0.25">
      <c r="A6653" s="43" t="s">
        <v>148</v>
      </c>
      <c r="B6653" s="1" t="s">
        <v>292</v>
      </c>
      <c r="C6653" s="1" t="s">
        <v>287</v>
      </c>
      <c r="D6653" s="1" t="s">
        <v>286</v>
      </c>
      <c r="E6653" s="45" t="str">
        <f>VLOOKUP(C6653,PROCV!E$50:G$126,3,0)</f>
        <v>Música</v>
      </c>
      <c r="F6653" s="1" t="s">
        <v>416</v>
      </c>
      <c r="G6653" s="1" t="s">
        <v>236</v>
      </c>
      <c r="H6653" s="1">
        <v>2014</v>
      </c>
      <c r="I6653" s="60">
        <f>VLOOKUP(H6653,PROCV!E$33:F$44,2,0)</f>
        <v>1.2109924972782313</v>
      </c>
      <c r="J6653" s="71">
        <v>129503</v>
      </c>
      <c r="K6653" s="44">
        <f t="shared" si="103"/>
        <v>156827.16137502278</v>
      </c>
    </row>
    <row r="6654" spans="1:11" s="43" customFormat="1" ht="19.7" customHeight="1" x14ac:dyDescent="0.25">
      <c r="A6654" s="43" t="s">
        <v>148</v>
      </c>
      <c r="B6654" s="1" t="s">
        <v>292</v>
      </c>
      <c r="C6654" s="1" t="s">
        <v>285</v>
      </c>
      <c r="D6654" s="1" t="s">
        <v>284</v>
      </c>
      <c r="E6654" s="45" t="str">
        <f>VLOOKUP(C6654,PROCV!E$50:G$126,3,0)</f>
        <v>Editorial</v>
      </c>
      <c r="F6654" s="1" t="s">
        <v>416</v>
      </c>
      <c r="G6654" s="1" t="s">
        <v>236</v>
      </c>
      <c r="H6654" s="1">
        <v>2014</v>
      </c>
      <c r="I6654" s="60">
        <f>VLOOKUP(H6654,PROCV!E$33:F$44,2,0)</f>
        <v>1.2109924972782313</v>
      </c>
      <c r="J6654" s="71">
        <v>149800</v>
      </c>
      <c r="K6654" s="44">
        <f t="shared" si="103"/>
        <v>181406.67609227906</v>
      </c>
    </row>
    <row r="6655" spans="1:11" s="43" customFormat="1" ht="19.7" customHeight="1" x14ac:dyDescent="0.25">
      <c r="A6655" s="43" t="s">
        <v>148</v>
      </c>
      <c r="B6655" s="1" t="s">
        <v>292</v>
      </c>
      <c r="C6655" s="1" t="s">
        <v>285</v>
      </c>
      <c r="D6655" s="1" t="s">
        <v>284</v>
      </c>
      <c r="E6655" s="45" t="str">
        <f>VLOOKUP(C6655,PROCV!E$50:G$126,3,0)</f>
        <v>Editorial</v>
      </c>
      <c r="F6655" s="1" t="s">
        <v>416</v>
      </c>
      <c r="G6655" s="1" t="s">
        <v>236</v>
      </c>
      <c r="H6655" s="1">
        <v>2014</v>
      </c>
      <c r="I6655" s="60">
        <f>VLOOKUP(H6655,PROCV!E$33:F$44,2,0)</f>
        <v>1.2109924972782313</v>
      </c>
      <c r="J6655" s="71">
        <v>75000</v>
      </c>
      <c r="K6655" s="44">
        <f t="shared" si="103"/>
        <v>90824.437295867348</v>
      </c>
    </row>
    <row r="6656" spans="1:11" s="43" customFormat="1" ht="19.7" customHeight="1" x14ac:dyDescent="0.25">
      <c r="A6656" s="43" t="s">
        <v>148</v>
      </c>
      <c r="B6656" s="1" t="s">
        <v>292</v>
      </c>
      <c r="C6656" s="1" t="s">
        <v>285</v>
      </c>
      <c r="D6656" s="1" t="s">
        <v>284</v>
      </c>
      <c r="E6656" s="45" t="str">
        <f>VLOOKUP(C6656,PROCV!E$50:G$126,3,0)</f>
        <v>Editorial</v>
      </c>
      <c r="F6656" s="1" t="s">
        <v>416</v>
      </c>
      <c r="G6656" s="1" t="s">
        <v>236</v>
      </c>
      <c r="H6656" s="1">
        <v>2014</v>
      </c>
      <c r="I6656" s="60">
        <f>VLOOKUP(H6656,PROCV!E$33:F$44,2,0)</f>
        <v>1.2109924972782313</v>
      </c>
      <c r="J6656" s="71">
        <v>263086</v>
      </c>
      <c r="K6656" s="44">
        <f t="shared" si="103"/>
        <v>318595.17213894078</v>
      </c>
    </row>
    <row r="6657" spans="1:11" s="43" customFormat="1" ht="19.7" customHeight="1" x14ac:dyDescent="0.25">
      <c r="A6657" s="43" t="s">
        <v>148</v>
      </c>
      <c r="B6657" s="1" t="s">
        <v>292</v>
      </c>
      <c r="C6657" s="1" t="s">
        <v>285</v>
      </c>
      <c r="D6657" s="1" t="s">
        <v>284</v>
      </c>
      <c r="E6657" s="45" t="str">
        <f>VLOOKUP(C6657,PROCV!E$50:G$126,3,0)</f>
        <v>Editorial</v>
      </c>
      <c r="F6657" s="1" t="s">
        <v>416</v>
      </c>
      <c r="G6657" s="1" t="s">
        <v>236</v>
      </c>
      <c r="H6657" s="1">
        <v>2014</v>
      </c>
      <c r="I6657" s="60">
        <f>VLOOKUP(H6657,PROCV!E$33:F$44,2,0)</f>
        <v>1.2109924972782313</v>
      </c>
      <c r="J6657" s="71">
        <v>124887</v>
      </c>
      <c r="K6657" s="44">
        <f t="shared" si="103"/>
        <v>151237.22000758647</v>
      </c>
    </row>
    <row r="6658" spans="1:11" s="43" customFormat="1" ht="19.7" customHeight="1" x14ac:dyDescent="0.25">
      <c r="A6658" s="43" t="s">
        <v>148</v>
      </c>
      <c r="B6658" s="1" t="s">
        <v>292</v>
      </c>
      <c r="C6658" s="1" t="s">
        <v>283</v>
      </c>
      <c r="D6658" s="1" t="s">
        <v>282</v>
      </c>
      <c r="E6658" s="45" t="str">
        <f>VLOOKUP(C6658,PROCV!E$50:G$126,3,0)</f>
        <v>Editorial</v>
      </c>
      <c r="F6658" s="1" t="s">
        <v>416</v>
      </c>
      <c r="G6658" s="1" t="s">
        <v>236</v>
      </c>
      <c r="H6658" s="1">
        <v>2014</v>
      </c>
      <c r="I6658" s="60">
        <f>VLOOKUP(H6658,PROCV!E$33:F$44,2,0)</f>
        <v>1.2109924972782313</v>
      </c>
      <c r="J6658" s="71">
        <v>3344</v>
      </c>
      <c r="K6658" s="44">
        <f t="shared" si="103"/>
        <v>4049.5589108984054</v>
      </c>
    </row>
    <row r="6659" spans="1:11" s="43" customFormat="1" ht="19.7" customHeight="1" x14ac:dyDescent="0.25">
      <c r="A6659" s="43" t="s">
        <v>148</v>
      </c>
      <c r="B6659" s="1" t="s">
        <v>292</v>
      </c>
      <c r="C6659" s="1" t="s">
        <v>281</v>
      </c>
      <c r="D6659" s="1" t="s">
        <v>280</v>
      </c>
      <c r="E6659" s="45" t="str">
        <f>VLOOKUP(C6659,PROCV!E$50:G$126,3,0)</f>
        <v>Música</v>
      </c>
      <c r="F6659" s="1" t="s">
        <v>416</v>
      </c>
      <c r="G6659" s="1" t="s">
        <v>236</v>
      </c>
      <c r="H6659" s="1">
        <v>2014</v>
      </c>
      <c r="I6659" s="60">
        <f>VLOOKUP(H6659,PROCV!E$33:F$44,2,0)</f>
        <v>1.2109924972782313</v>
      </c>
      <c r="J6659" s="71">
        <v>194658</v>
      </c>
      <c r="K6659" s="44">
        <f t="shared" ref="K6659:K6722" si="104">J6659*I6659</f>
        <v>235729.37753518595</v>
      </c>
    </row>
    <row r="6660" spans="1:11" s="43" customFormat="1" ht="19.7" customHeight="1" x14ac:dyDescent="0.25">
      <c r="A6660" s="43" t="s">
        <v>148</v>
      </c>
      <c r="B6660" s="1" t="s">
        <v>292</v>
      </c>
      <c r="C6660" s="1" t="s">
        <v>281</v>
      </c>
      <c r="D6660" s="1" t="s">
        <v>280</v>
      </c>
      <c r="E6660" s="45" t="str">
        <f>VLOOKUP(C6660,PROCV!E$50:G$126,3,0)</f>
        <v>Música</v>
      </c>
      <c r="F6660" s="1" t="s">
        <v>416</v>
      </c>
      <c r="G6660" s="1" t="s">
        <v>236</v>
      </c>
      <c r="H6660" s="1">
        <v>2014</v>
      </c>
      <c r="I6660" s="60">
        <f>VLOOKUP(H6660,PROCV!E$33:F$44,2,0)</f>
        <v>1.2109924972782313</v>
      </c>
      <c r="J6660" s="71">
        <v>30206</v>
      </c>
      <c r="K6660" s="44">
        <f t="shared" si="104"/>
        <v>36579.239372786258</v>
      </c>
    </row>
    <row r="6661" spans="1:11" s="43" customFormat="1" ht="19.7" customHeight="1" x14ac:dyDescent="0.25">
      <c r="A6661" s="43" t="s">
        <v>148</v>
      </c>
      <c r="B6661" s="1" t="s">
        <v>292</v>
      </c>
      <c r="C6661" s="1" t="s">
        <v>281</v>
      </c>
      <c r="D6661" s="1" t="s">
        <v>280</v>
      </c>
      <c r="E6661" s="45" t="str">
        <f>VLOOKUP(C6661,PROCV!E$50:G$126,3,0)</f>
        <v>Música</v>
      </c>
      <c r="F6661" s="1" t="s">
        <v>416</v>
      </c>
      <c r="G6661" s="1" t="s">
        <v>236</v>
      </c>
      <c r="H6661" s="1">
        <v>2014</v>
      </c>
      <c r="I6661" s="60">
        <f>VLOOKUP(H6661,PROCV!E$33:F$44,2,0)</f>
        <v>1.2109924972782313</v>
      </c>
      <c r="J6661" s="71">
        <v>29715</v>
      </c>
      <c r="K6661" s="44">
        <f t="shared" si="104"/>
        <v>35984.642056622644</v>
      </c>
    </row>
    <row r="6662" spans="1:11" s="43" customFormat="1" ht="19.7" customHeight="1" x14ac:dyDescent="0.25">
      <c r="A6662" s="43" t="s">
        <v>148</v>
      </c>
      <c r="B6662" s="1" t="s">
        <v>292</v>
      </c>
      <c r="C6662" s="1" t="s">
        <v>279</v>
      </c>
      <c r="D6662" s="1" t="s">
        <v>278</v>
      </c>
      <c r="E6662" s="45" t="str">
        <f>VLOOKUP(C6662,PROCV!E$50:G$126,3,0)</f>
        <v>Editorial</v>
      </c>
      <c r="F6662" s="1" t="s">
        <v>416</v>
      </c>
      <c r="G6662" s="1" t="s">
        <v>236</v>
      </c>
      <c r="H6662" s="1">
        <v>2014</v>
      </c>
      <c r="I6662" s="60">
        <f>VLOOKUP(H6662,PROCV!E$33:F$44,2,0)</f>
        <v>1.2109924972782313</v>
      </c>
      <c r="J6662" s="71">
        <v>16955</v>
      </c>
      <c r="K6662" s="44">
        <f t="shared" si="104"/>
        <v>20532.377791352414</v>
      </c>
    </row>
    <row r="6663" spans="1:11" s="43" customFormat="1" ht="19.7" customHeight="1" x14ac:dyDescent="0.25">
      <c r="A6663" s="43" t="s">
        <v>148</v>
      </c>
      <c r="B6663" s="1" t="s">
        <v>292</v>
      </c>
      <c r="C6663" s="1" t="s">
        <v>279</v>
      </c>
      <c r="D6663" s="1" t="s">
        <v>278</v>
      </c>
      <c r="E6663" s="45" t="str">
        <f>VLOOKUP(C6663,PROCV!E$50:G$126,3,0)</f>
        <v>Editorial</v>
      </c>
      <c r="F6663" s="1" t="s">
        <v>416</v>
      </c>
      <c r="G6663" s="1" t="s">
        <v>236</v>
      </c>
      <c r="H6663" s="1">
        <v>2014</v>
      </c>
      <c r="I6663" s="60">
        <f>VLOOKUP(H6663,PROCV!E$33:F$44,2,0)</f>
        <v>1.2109924972782313</v>
      </c>
      <c r="J6663" s="71">
        <v>68069</v>
      </c>
      <c r="K6663" s="44">
        <f t="shared" si="104"/>
        <v>82431.04829723193</v>
      </c>
    </row>
    <row r="6664" spans="1:11" s="43" customFormat="1" ht="19.7" customHeight="1" x14ac:dyDescent="0.25">
      <c r="A6664" s="43" t="s">
        <v>148</v>
      </c>
      <c r="B6664" s="1" t="s">
        <v>292</v>
      </c>
      <c r="C6664" s="1" t="s">
        <v>279</v>
      </c>
      <c r="D6664" s="1" t="s">
        <v>278</v>
      </c>
      <c r="E6664" s="45" t="str">
        <f>VLOOKUP(C6664,PROCV!E$50:G$126,3,0)</f>
        <v>Editorial</v>
      </c>
      <c r="F6664" s="1" t="s">
        <v>416</v>
      </c>
      <c r="G6664" s="1" t="s">
        <v>236</v>
      </c>
      <c r="H6664" s="1">
        <v>2014</v>
      </c>
      <c r="I6664" s="60">
        <f>VLOOKUP(H6664,PROCV!E$33:F$44,2,0)</f>
        <v>1.2109924972782313</v>
      </c>
      <c r="J6664" s="71">
        <v>49803</v>
      </c>
      <c r="K6664" s="44">
        <f t="shared" si="104"/>
        <v>60311.059341947752</v>
      </c>
    </row>
    <row r="6665" spans="1:11" s="43" customFormat="1" ht="19.7" customHeight="1" x14ac:dyDescent="0.25">
      <c r="A6665" s="43" t="s">
        <v>148</v>
      </c>
      <c r="B6665" s="1" t="s">
        <v>292</v>
      </c>
      <c r="C6665" s="1" t="s">
        <v>277</v>
      </c>
      <c r="D6665" s="1" t="s">
        <v>276</v>
      </c>
      <c r="E6665" s="45" t="str">
        <f>VLOOKUP(C6665,PROCV!E$50:G$126,3,0)</f>
        <v>Editorial</v>
      </c>
      <c r="F6665" s="1" t="s">
        <v>416</v>
      </c>
      <c r="G6665" s="1" t="s">
        <v>236</v>
      </c>
      <c r="H6665" s="1">
        <v>2014</v>
      </c>
      <c r="I6665" s="60">
        <f>VLOOKUP(H6665,PROCV!E$33:F$44,2,0)</f>
        <v>1.2109924972782313</v>
      </c>
      <c r="J6665" s="71">
        <v>44560</v>
      </c>
      <c r="K6665" s="44">
        <f t="shared" si="104"/>
        <v>53961.825678717985</v>
      </c>
    </row>
    <row r="6666" spans="1:11" s="43" customFormat="1" ht="19.7" customHeight="1" x14ac:dyDescent="0.25">
      <c r="A6666" s="43" t="s">
        <v>148</v>
      </c>
      <c r="B6666" s="1" t="s">
        <v>292</v>
      </c>
      <c r="C6666" s="1" t="s">
        <v>269</v>
      </c>
      <c r="D6666" s="1" t="s">
        <v>268</v>
      </c>
      <c r="E6666" s="45" t="str">
        <f>VLOOKUP(C6666,PROCV!E$50:G$126,3,0)</f>
        <v>NA</v>
      </c>
      <c r="F6666" s="1" t="s">
        <v>416</v>
      </c>
      <c r="G6666" s="1" t="s">
        <v>236</v>
      </c>
      <c r="H6666" s="1">
        <v>2014</v>
      </c>
      <c r="I6666" s="60">
        <f>VLOOKUP(H6666,PROCV!E$33:F$44,2,0)</f>
        <v>1.2109924972782313</v>
      </c>
      <c r="J6666" s="71">
        <v>291930</v>
      </c>
      <c r="K6666" s="44">
        <f t="shared" si="104"/>
        <v>353525.03973043407</v>
      </c>
    </row>
    <row r="6667" spans="1:11" s="43" customFormat="1" ht="19.7" customHeight="1" x14ac:dyDescent="0.25">
      <c r="A6667" s="43" t="s">
        <v>148</v>
      </c>
      <c r="B6667" s="1" t="s">
        <v>292</v>
      </c>
      <c r="C6667" s="1" t="s">
        <v>269</v>
      </c>
      <c r="D6667" s="1" t="s">
        <v>268</v>
      </c>
      <c r="E6667" s="45" t="str">
        <f>VLOOKUP(C6667,PROCV!E$50:G$126,3,0)</f>
        <v>NA</v>
      </c>
      <c r="F6667" s="1" t="s">
        <v>416</v>
      </c>
      <c r="G6667" s="1" t="s">
        <v>236</v>
      </c>
      <c r="H6667" s="1">
        <v>2014</v>
      </c>
      <c r="I6667" s="60">
        <f>VLOOKUP(H6667,PROCV!E$33:F$44,2,0)</f>
        <v>1.2109924972782313</v>
      </c>
      <c r="J6667" s="71">
        <v>240000</v>
      </c>
      <c r="K6667" s="44">
        <f t="shared" si="104"/>
        <v>290638.19934677554</v>
      </c>
    </row>
    <row r="6668" spans="1:11" s="43" customFormat="1" ht="19.7" customHeight="1" x14ac:dyDescent="0.25">
      <c r="A6668" s="43" t="s">
        <v>148</v>
      </c>
      <c r="B6668" s="1" t="s">
        <v>292</v>
      </c>
      <c r="C6668" s="1" t="s">
        <v>269</v>
      </c>
      <c r="D6668" s="1" t="s">
        <v>268</v>
      </c>
      <c r="E6668" s="45" t="str">
        <f>VLOOKUP(C6668,PROCV!E$50:G$126,3,0)</f>
        <v>NA</v>
      </c>
      <c r="F6668" s="1" t="s">
        <v>416</v>
      </c>
      <c r="G6668" s="1" t="s">
        <v>236</v>
      </c>
      <c r="H6668" s="1">
        <v>2014</v>
      </c>
      <c r="I6668" s="60">
        <f>VLOOKUP(H6668,PROCV!E$33:F$44,2,0)</f>
        <v>1.2109924972782313</v>
      </c>
      <c r="J6668" s="71">
        <v>341285</v>
      </c>
      <c r="K6668" s="44">
        <f t="shared" si="104"/>
        <v>413293.57443360117</v>
      </c>
    </row>
    <row r="6669" spans="1:11" s="43" customFormat="1" ht="19.7" customHeight="1" x14ac:dyDescent="0.25">
      <c r="A6669" s="43" t="s">
        <v>148</v>
      </c>
      <c r="B6669" s="1" t="s">
        <v>292</v>
      </c>
      <c r="C6669" s="1" t="s">
        <v>269</v>
      </c>
      <c r="D6669" s="1" t="s">
        <v>268</v>
      </c>
      <c r="E6669" s="45" t="str">
        <f>VLOOKUP(C6669,PROCV!E$50:G$126,3,0)</f>
        <v>NA</v>
      </c>
      <c r="F6669" s="1" t="s">
        <v>416</v>
      </c>
      <c r="G6669" s="1" t="s">
        <v>236</v>
      </c>
      <c r="H6669" s="1">
        <v>2014</v>
      </c>
      <c r="I6669" s="60">
        <f>VLOOKUP(H6669,PROCV!E$33:F$44,2,0)</f>
        <v>1.2109924972782313</v>
      </c>
      <c r="J6669" s="71">
        <v>304626</v>
      </c>
      <c r="K6669" s="44">
        <f t="shared" si="104"/>
        <v>368899.80047587852</v>
      </c>
    </row>
    <row r="6670" spans="1:11" s="43" customFormat="1" ht="19.7" customHeight="1" x14ac:dyDescent="0.25">
      <c r="A6670" s="43" t="s">
        <v>148</v>
      </c>
      <c r="B6670" s="1" t="s">
        <v>292</v>
      </c>
      <c r="C6670" s="1" t="s">
        <v>297</v>
      </c>
      <c r="D6670" s="1" t="s">
        <v>296</v>
      </c>
      <c r="E6670" s="45" t="str">
        <f>VLOOKUP(C6670,PROCV!E$50:G$126,3,0)</f>
        <v>Audiovisual</v>
      </c>
      <c r="F6670" s="1" t="s">
        <v>416</v>
      </c>
      <c r="G6670" s="1" t="s">
        <v>236</v>
      </c>
      <c r="H6670" s="1">
        <v>2014</v>
      </c>
      <c r="I6670" s="60">
        <f>VLOOKUP(H6670,PROCV!E$33:F$44,2,0)</f>
        <v>1.2109924972782313</v>
      </c>
      <c r="J6670" s="71">
        <v>21430</v>
      </c>
      <c r="K6670" s="44">
        <f t="shared" si="104"/>
        <v>25951.569216672498</v>
      </c>
    </row>
    <row r="6671" spans="1:11" s="43" customFormat="1" ht="19.7" customHeight="1" x14ac:dyDescent="0.25">
      <c r="A6671" s="43" t="s">
        <v>148</v>
      </c>
      <c r="B6671" s="1" t="s">
        <v>292</v>
      </c>
      <c r="C6671" s="1" t="s">
        <v>297</v>
      </c>
      <c r="D6671" s="1" t="s">
        <v>296</v>
      </c>
      <c r="E6671" s="45" t="str">
        <f>VLOOKUP(C6671,PROCV!E$50:G$126,3,0)</f>
        <v>Audiovisual</v>
      </c>
      <c r="F6671" s="1" t="s">
        <v>416</v>
      </c>
      <c r="G6671" s="1" t="s">
        <v>236</v>
      </c>
      <c r="H6671" s="1">
        <v>2014</v>
      </c>
      <c r="I6671" s="60">
        <f>VLOOKUP(H6671,PROCV!E$33:F$44,2,0)</f>
        <v>1.2109924972782313</v>
      </c>
      <c r="J6671" s="71">
        <v>26879</v>
      </c>
      <c r="K6671" s="44">
        <f t="shared" si="104"/>
        <v>32550.267334341581</v>
      </c>
    </row>
    <row r="6672" spans="1:11" s="43" customFormat="1" ht="19.7" customHeight="1" x14ac:dyDescent="0.25">
      <c r="A6672" s="43" t="s">
        <v>148</v>
      </c>
      <c r="B6672" s="1" t="s">
        <v>292</v>
      </c>
      <c r="C6672" s="1" t="s">
        <v>264</v>
      </c>
      <c r="D6672" s="1" t="s">
        <v>263</v>
      </c>
      <c r="E6672" s="45" t="str">
        <f>VLOOKUP(C6672,PROCV!E$50:G$126,3,0)</f>
        <v>Audiovisual</v>
      </c>
      <c r="F6672" s="1" t="s">
        <v>416</v>
      </c>
      <c r="G6672" s="1" t="s">
        <v>236</v>
      </c>
      <c r="H6672" s="1">
        <v>2014</v>
      </c>
      <c r="I6672" s="60">
        <f>VLOOKUP(H6672,PROCV!E$33:F$44,2,0)</f>
        <v>1.2109924972782313</v>
      </c>
      <c r="J6672" s="71">
        <v>5485</v>
      </c>
      <c r="K6672" s="44">
        <f t="shared" si="104"/>
        <v>6642.2938475710989</v>
      </c>
    </row>
    <row r="6673" spans="1:11" s="43" customFormat="1" ht="19.7" customHeight="1" x14ac:dyDescent="0.25">
      <c r="A6673" s="43" t="s">
        <v>148</v>
      </c>
      <c r="B6673" s="1" t="s">
        <v>292</v>
      </c>
      <c r="C6673" s="1" t="s">
        <v>264</v>
      </c>
      <c r="D6673" s="1" t="s">
        <v>263</v>
      </c>
      <c r="E6673" s="45" t="str">
        <f>VLOOKUP(C6673,PROCV!E$50:G$126,3,0)</f>
        <v>Audiovisual</v>
      </c>
      <c r="F6673" s="1" t="s">
        <v>416</v>
      </c>
      <c r="G6673" s="1" t="s">
        <v>236</v>
      </c>
      <c r="H6673" s="1">
        <v>2014</v>
      </c>
      <c r="I6673" s="60">
        <f>VLOOKUP(H6673,PROCV!E$33:F$44,2,0)</f>
        <v>1.2109924972782313</v>
      </c>
      <c r="J6673" s="71">
        <v>300000</v>
      </c>
      <c r="K6673" s="44">
        <f t="shared" si="104"/>
        <v>363297.74918346939</v>
      </c>
    </row>
    <row r="6674" spans="1:11" s="43" customFormat="1" ht="19.7" customHeight="1" x14ac:dyDescent="0.25">
      <c r="A6674" s="43" t="s">
        <v>148</v>
      </c>
      <c r="B6674" s="1" t="s">
        <v>292</v>
      </c>
      <c r="C6674" s="1" t="s">
        <v>264</v>
      </c>
      <c r="D6674" s="1" t="s">
        <v>263</v>
      </c>
      <c r="E6674" s="45" t="str">
        <f>VLOOKUP(C6674,PROCV!E$50:G$126,3,0)</f>
        <v>Audiovisual</v>
      </c>
      <c r="F6674" s="1" t="s">
        <v>416</v>
      </c>
      <c r="G6674" s="1" t="s">
        <v>236</v>
      </c>
      <c r="H6674" s="1">
        <v>2014</v>
      </c>
      <c r="I6674" s="60">
        <f>VLOOKUP(H6674,PROCV!E$33:F$44,2,0)</f>
        <v>1.2109924972782313</v>
      </c>
      <c r="J6674" s="71">
        <v>19380</v>
      </c>
      <c r="K6674" s="44">
        <f t="shared" si="104"/>
        <v>23469.034597252125</v>
      </c>
    </row>
    <row r="6675" spans="1:11" s="43" customFormat="1" ht="19.7" customHeight="1" x14ac:dyDescent="0.25">
      <c r="A6675" s="43" t="s">
        <v>148</v>
      </c>
      <c r="B6675" s="1" t="s">
        <v>292</v>
      </c>
      <c r="C6675" s="1" t="s">
        <v>256</v>
      </c>
      <c r="D6675" s="1" t="s">
        <v>255</v>
      </c>
      <c r="E6675" s="45" t="str">
        <f>VLOOKUP(C6675,PROCV!E$50:G$126,3,0)</f>
        <v>Audiovisual</v>
      </c>
      <c r="F6675" s="1" t="s">
        <v>416</v>
      </c>
      <c r="G6675" s="1" t="s">
        <v>236</v>
      </c>
      <c r="H6675" s="1">
        <v>2014</v>
      </c>
      <c r="I6675" s="60">
        <f>VLOOKUP(H6675,PROCV!E$33:F$44,2,0)</f>
        <v>1.2109924972782313</v>
      </c>
      <c r="J6675" s="71">
        <v>81612</v>
      </c>
      <c r="K6675" s="44">
        <f t="shared" si="104"/>
        <v>98831.519687871012</v>
      </c>
    </row>
    <row r="6676" spans="1:11" s="43" customFormat="1" ht="19.7" customHeight="1" x14ac:dyDescent="0.25">
      <c r="A6676" s="43" t="s">
        <v>148</v>
      </c>
      <c r="B6676" s="1" t="s">
        <v>292</v>
      </c>
      <c r="C6676" s="1" t="s">
        <v>254</v>
      </c>
      <c r="D6676" s="1" t="s">
        <v>253</v>
      </c>
      <c r="E6676" s="45" t="str">
        <f>VLOOKUP(C6676,PROCV!E$50:G$126,3,0)</f>
        <v>Música</v>
      </c>
      <c r="F6676" s="1" t="s">
        <v>416</v>
      </c>
      <c r="G6676" s="1" t="s">
        <v>236</v>
      </c>
      <c r="H6676" s="1">
        <v>2014</v>
      </c>
      <c r="I6676" s="60">
        <f>VLOOKUP(H6676,PROCV!E$33:F$44,2,0)</f>
        <v>1.2109924972782313</v>
      </c>
      <c r="J6676" s="71">
        <v>1193</v>
      </c>
      <c r="K6676" s="44">
        <f t="shared" si="104"/>
        <v>1444.71404925293</v>
      </c>
    </row>
    <row r="6677" spans="1:11" s="43" customFormat="1" ht="19.7" customHeight="1" x14ac:dyDescent="0.25">
      <c r="A6677" s="43" t="s">
        <v>148</v>
      </c>
      <c r="B6677" s="1" t="s">
        <v>292</v>
      </c>
      <c r="C6677" s="1" t="s">
        <v>254</v>
      </c>
      <c r="D6677" s="1" t="s">
        <v>253</v>
      </c>
      <c r="E6677" s="45" t="str">
        <f>VLOOKUP(C6677,PROCV!E$50:G$126,3,0)</f>
        <v>Música</v>
      </c>
      <c r="F6677" s="1" t="s">
        <v>416</v>
      </c>
      <c r="G6677" s="1" t="s">
        <v>236</v>
      </c>
      <c r="H6677" s="1">
        <v>2014</v>
      </c>
      <c r="I6677" s="60">
        <f>VLOOKUP(H6677,PROCV!E$33:F$44,2,0)</f>
        <v>1.2109924972782313</v>
      </c>
      <c r="J6677" s="71">
        <v>184607</v>
      </c>
      <c r="K6677" s="44">
        <f t="shared" si="104"/>
        <v>223557.69194504246</v>
      </c>
    </row>
    <row r="6678" spans="1:11" s="43" customFormat="1" ht="19.7" customHeight="1" x14ac:dyDescent="0.25">
      <c r="A6678" s="43" t="s">
        <v>148</v>
      </c>
      <c r="B6678" s="1" t="s">
        <v>292</v>
      </c>
      <c r="C6678" s="1" t="s">
        <v>254</v>
      </c>
      <c r="D6678" s="1" t="s">
        <v>253</v>
      </c>
      <c r="E6678" s="45" t="str">
        <f>VLOOKUP(C6678,PROCV!E$50:G$126,3,0)</f>
        <v>Música</v>
      </c>
      <c r="F6678" s="1" t="s">
        <v>416</v>
      </c>
      <c r="G6678" s="1" t="s">
        <v>236</v>
      </c>
      <c r="H6678" s="1">
        <v>2014</v>
      </c>
      <c r="I6678" s="60">
        <f>VLOOKUP(H6678,PROCV!E$33:F$44,2,0)</f>
        <v>1.2109924972782313</v>
      </c>
      <c r="J6678" s="71">
        <v>26733</v>
      </c>
      <c r="K6678" s="44">
        <f t="shared" si="104"/>
        <v>32373.462429738956</v>
      </c>
    </row>
    <row r="6679" spans="1:11" s="43" customFormat="1" ht="19.7" customHeight="1" x14ac:dyDescent="0.25">
      <c r="A6679" s="43" t="s">
        <v>148</v>
      </c>
      <c r="B6679" s="1" t="s">
        <v>292</v>
      </c>
      <c r="C6679" s="1" t="s">
        <v>252</v>
      </c>
      <c r="D6679" s="1" t="s">
        <v>251</v>
      </c>
      <c r="E6679" s="45" t="str">
        <f>VLOOKUP(C6679,PROCV!E$50:G$126,3,0)</f>
        <v>Audiovisual</v>
      </c>
      <c r="F6679" s="1" t="s">
        <v>416</v>
      </c>
      <c r="G6679" s="1" t="s">
        <v>236</v>
      </c>
      <c r="H6679" s="1">
        <v>2014</v>
      </c>
      <c r="I6679" s="60">
        <f>VLOOKUP(H6679,PROCV!E$33:F$44,2,0)</f>
        <v>1.2109924972782313</v>
      </c>
      <c r="J6679" s="71">
        <v>11568</v>
      </c>
      <c r="K6679" s="44">
        <f t="shared" si="104"/>
        <v>14008.761208514579</v>
      </c>
    </row>
    <row r="6680" spans="1:11" s="43" customFormat="1" ht="19.7" customHeight="1" x14ac:dyDescent="0.25">
      <c r="A6680" s="43" t="s">
        <v>148</v>
      </c>
      <c r="B6680" s="1" t="s">
        <v>292</v>
      </c>
      <c r="C6680" s="1" t="s">
        <v>252</v>
      </c>
      <c r="D6680" s="1" t="s">
        <v>251</v>
      </c>
      <c r="E6680" s="45" t="str">
        <f>VLOOKUP(C6680,PROCV!E$50:G$126,3,0)</f>
        <v>Audiovisual</v>
      </c>
      <c r="F6680" s="1" t="s">
        <v>416</v>
      </c>
      <c r="G6680" s="1" t="s">
        <v>236</v>
      </c>
      <c r="H6680" s="1">
        <v>2014</v>
      </c>
      <c r="I6680" s="60">
        <f>VLOOKUP(H6680,PROCV!E$33:F$44,2,0)</f>
        <v>1.2109924972782313</v>
      </c>
      <c r="J6680" s="71">
        <v>547212</v>
      </c>
      <c r="K6680" s="44">
        <f t="shared" si="104"/>
        <v>662669.62642061547</v>
      </c>
    </row>
    <row r="6681" spans="1:11" s="43" customFormat="1" ht="19.7" customHeight="1" x14ac:dyDescent="0.25">
      <c r="A6681" s="43" t="s">
        <v>148</v>
      </c>
      <c r="B6681" s="1" t="s">
        <v>292</v>
      </c>
      <c r="C6681" s="1" t="s">
        <v>252</v>
      </c>
      <c r="D6681" s="1" t="s">
        <v>251</v>
      </c>
      <c r="E6681" s="45" t="str">
        <f>VLOOKUP(C6681,PROCV!E$50:G$126,3,0)</f>
        <v>Audiovisual</v>
      </c>
      <c r="F6681" s="1" t="s">
        <v>416</v>
      </c>
      <c r="G6681" s="1" t="s">
        <v>236</v>
      </c>
      <c r="H6681" s="1">
        <v>2014</v>
      </c>
      <c r="I6681" s="60">
        <f>VLOOKUP(H6681,PROCV!E$33:F$44,2,0)</f>
        <v>1.2109924972782313</v>
      </c>
      <c r="J6681" s="71">
        <v>504316</v>
      </c>
      <c r="K6681" s="44">
        <f t="shared" si="104"/>
        <v>610722.89225736854</v>
      </c>
    </row>
    <row r="6682" spans="1:11" s="43" customFormat="1" ht="19.7" customHeight="1" x14ac:dyDescent="0.25">
      <c r="A6682" s="43" t="s">
        <v>148</v>
      </c>
      <c r="B6682" s="1" t="s">
        <v>292</v>
      </c>
      <c r="C6682" s="1" t="s">
        <v>250</v>
      </c>
      <c r="D6682" s="1" t="s">
        <v>249</v>
      </c>
      <c r="E6682" s="45" t="str">
        <f>VLOOKUP(C6682,PROCV!E$50:G$126,3,0)</f>
        <v>Audiovisual</v>
      </c>
      <c r="F6682" s="1" t="s">
        <v>416</v>
      </c>
      <c r="G6682" s="1" t="s">
        <v>236</v>
      </c>
      <c r="H6682" s="1">
        <v>2014</v>
      </c>
      <c r="I6682" s="60">
        <f>VLOOKUP(H6682,PROCV!E$33:F$44,2,0)</f>
        <v>1.2109924972782313</v>
      </c>
      <c r="J6682" s="71">
        <v>353497</v>
      </c>
      <c r="K6682" s="44">
        <f t="shared" si="104"/>
        <v>428082.21481036296</v>
      </c>
    </row>
    <row r="6683" spans="1:11" s="43" customFormat="1" ht="19.7" customHeight="1" x14ac:dyDescent="0.25">
      <c r="A6683" s="43" t="s">
        <v>148</v>
      </c>
      <c r="B6683" s="1" t="s">
        <v>292</v>
      </c>
      <c r="C6683" s="1" t="s">
        <v>250</v>
      </c>
      <c r="D6683" s="1" t="s">
        <v>249</v>
      </c>
      <c r="E6683" s="45" t="str">
        <f>VLOOKUP(C6683,PROCV!E$50:G$126,3,0)</f>
        <v>Audiovisual</v>
      </c>
      <c r="F6683" s="1" t="s">
        <v>416</v>
      </c>
      <c r="G6683" s="1" t="s">
        <v>236</v>
      </c>
      <c r="H6683" s="1">
        <v>2014</v>
      </c>
      <c r="I6683" s="60">
        <f>VLOOKUP(H6683,PROCV!E$33:F$44,2,0)</f>
        <v>1.2109924972782313</v>
      </c>
      <c r="J6683" s="71">
        <v>103960</v>
      </c>
      <c r="K6683" s="44">
        <f t="shared" si="104"/>
        <v>125894.78001704493</v>
      </c>
    </row>
    <row r="6684" spans="1:11" s="43" customFormat="1" ht="19.7" customHeight="1" x14ac:dyDescent="0.25">
      <c r="A6684" s="43" t="s">
        <v>148</v>
      </c>
      <c r="B6684" s="1" t="s">
        <v>292</v>
      </c>
      <c r="C6684" s="1" t="s">
        <v>250</v>
      </c>
      <c r="D6684" s="1" t="s">
        <v>249</v>
      </c>
      <c r="E6684" s="45" t="str">
        <f>VLOOKUP(C6684,PROCV!E$50:G$126,3,0)</f>
        <v>Audiovisual</v>
      </c>
      <c r="F6684" s="1" t="s">
        <v>416</v>
      </c>
      <c r="G6684" s="1" t="s">
        <v>236</v>
      </c>
      <c r="H6684" s="1">
        <v>2014</v>
      </c>
      <c r="I6684" s="60">
        <f>VLOOKUP(H6684,PROCV!E$33:F$44,2,0)</f>
        <v>1.2109924972782313</v>
      </c>
      <c r="J6684" s="71">
        <v>9713</v>
      </c>
      <c r="K6684" s="44">
        <f t="shared" si="104"/>
        <v>11762.370126063461</v>
      </c>
    </row>
    <row r="6685" spans="1:11" s="43" customFormat="1" ht="19.7" customHeight="1" x14ac:dyDescent="0.25">
      <c r="A6685" s="43" t="s">
        <v>148</v>
      </c>
      <c r="B6685" s="1" t="s">
        <v>292</v>
      </c>
      <c r="C6685" s="1" t="s">
        <v>303</v>
      </c>
      <c r="D6685" s="1" t="s">
        <v>302</v>
      </c>
      <c r="E6685" s="45" t="str">
        <f>VLOOKUP(C6685,PROCV!E$50:G$126,3,0)</f>
        <v>Educação e Criação em Artes</v>
      </c>
      <c r="F6685" s="1" t="s">
        <v>416</v>
      </c>
      <c r="G6685" s="1" t="s">
        <v>236</v>
      </c>
      <c r="H6685" s="1">
        <v>2014</v>
      </c>
      <c r="I6685" s="60">
        <f>VLOOKUP(H6685,PROCV!E$33:F$44,2,0)</f>
        <v>1.2109924972782313</v>
      </c>
      <c r="J6685" s="71">
        <v>17041</v>
      </c>
      <c r="K6685" s="44">
        <f t="shared" si="104"/>
        <v>20636.523146118339</v>
      </c>
    </row>
    <row r="6686" spans="1:11" s="43" customFormat="1" ht="19.7" customHeight="1" x14ac:dyDescent="0.25">
      <c r="A6686" s="43" t="s">
        <v>148</v>
      </c>
      <c r="B6686" s="1" t="s">
        <v>292</v>
      </c>
      <c r="C6686" s="1" t="s">
        <v>303</v>
      </c>
      <c r="D6686" s="1" t="s">
        <v>302</v>
      </c>
      <c r="E6686" s="45" t="str">
        <f>VLOOKUP(C6686,PROCV!E$50:G$126,3,0)</f>
        <v>Educação e Criação em Artes</v>
      </c>
      <c r="F6686" s="1" t="s">
        <v>416</v>
      </c>
      <c r="G6686" s="1" t="s">
        <v>236</v>
      </c>
      <c r="H6686" s="1">
        <v>2014</v>
      </c>
      <c r="I6686" s="60">
        <f>VLOOKUP(H6686,PROCV!E$33:F$44,2,0)</f>
        <v>1.2109924972782313</v>
      </c>
      <c r="J6686" s="71">
        <v>51512</v>
      </c>
      <c r="K6686" s="44">
        <f t="shared" si="104"/>
        <v>62380.64551979625</v>
      </c>
    </row>
    <row r="6687" spans="1:11" s="43" customFormat="1" ht="19.7" customHeight="1" x14ac:dyDescent="0.25">
      <c r="A6687" s="43" t="s">
        <v>148</v>
      </c>
      <c r="B6687" s="1" t="s">
        <v>292</v>
      </c>
      <c r="C6687" s="1" t="s">
        <v>295</v>
      </c>
      <c r="D6687" s="1" t="s">
        <v>294</v>
      </c>
      <c r="E6687" s="45" t="str">
        <f>VLOOKUP(C6687,PROCV!E$50:G$126,3,0)</f>
        <v>Educação e Criação em Artes</v>
      </c>
      <c r="F6687" s="1" t="s">
        <v>416</v>
      </c>
      <c r="G6687" s="1" t="s">
        <v>236</v>
      </c>
      <c r="H6687" s="1">
        <v>2014</v>
      </c>
      <c r="I6687" s="60">
        <f>VLOOKUP(H6687,PROCV!E$33:F$44,2,0)</f>
        <v>1.2109924972782313</v>
      </c>
      <c r="J6687" s="71">
        <v>3333</v>
      </c>
      <c r="K6687" s="44">
        <f t="shared" si="104"/>
        <v>4036.2379934283449</v>
      </c>
    </row>
    <row r="6688" spans="1:11" s="43" customFormat="1" ht="19.7" customHeight="1" x14ac:dyDescent="0.25">
      <c r="A6688" s="43" t="s">
        <v>148</v>
      </c>
      <c r="B6688" s="1" t="s">
        <v>292</v>
      </c>
      <c r="C6688" s="1" t="s">
        <v>295</v>
      </c>
      <c r="D6688" s="1" t="s">
        <v>294</v>
      </c>
      <c r="E6688" s="45" t="str">
        <f>VLOOKUP(C6688,PROCV!E$50:G$126,3,0)</f>
        <v>Educação e Criação em Artes</v>
      </c>
      <c r="F6688" s="1" t="s">
        <v>416</v>
      </c>
      <c r="G6688" s="1" t="s">
        <v>236</v>
      </c>
      <c r="H6688" s="1">
        <v>2014</v>
      </c>
      <c r="I6688" s="60">
        <f>VLOOKUP(H6688,PROCV!E$33:F$44,2,0)</f>
        <v>1.2109924972782313</v>
      </c>
      <c r="J6688" s="71">
        <v>19939</v>
      </c>
      <c r="K6688" s="44">
        <f t="shared" si="104"/>
        <v>24145.979403230653</v>
      </c>
    </row>
    <row r="6689" spans="1:11" s="43" customFormat="1" ht="19.7" customHeight="1" x14ac:dyDescent="0.25">
      <c r="A6689" s="43" t="s">
        <v>148</v>
      </c>
      <c r="B6689" s="1" t="s">
        <v>292</v>
      </c>
      <c r="C6689" s="1" t="s">
        <v>246</v>
      </c>
      <c r="D6689" s="1" t="s">
        <v>245</v>
      </c>
      <c r="E6689" s="45" t="str">
        <f>VLOOKUP(C6689,PROCV!E$50:G$126,3,0)</f>
        <v>Artes Cênicas e Espetáculos</v>
      </c>
      <c r="F6689" s="1" t="s">
        <v>416</v>
      </c>
      <c r="G6689" s="1" t="s">
        <v>236</v>
      </c>
      <c r="H6689" s="1">
        <v>2014</v>
      </c>
      <c r="I6689" s="60">
        <f>VLOOKUP(H6689,PROCV!E$33:F$44,2,0)</f>
        <v>1.2109924972782313</v>
      </c>
      <c r="J6689" s="71">
        <v>72000</v>
      </c>
      <c r="K6689" s="44">
        <f t="shared" si="104"/>
        <v>87191.459804032653</v>
      </c>
    </row>
    <row r="6690" spans="1:11" s="43" customFormat="1" ht="19.7" customHeight="1" x14ac:dyDescent="0.25">
      <c r="A6690" s="43" t="s">
        <v>148</v>
      </c>
      <c r="B6690" s="1" t="s">
        <v>292</v>
      </c>
      <c r="C6690" s="1" t="s">
        <v>246</v>
      </c>
      <c r="D6690" s="1" t="s">
        <v>245</v>
      </c>
      <c r="E6690" s="45" t="str">
        <f>VLOOKUP(C6690,PROCV!E$50:G$126,3,0)</f>
        <v>Artes Cênicas e Espetáculos</v>
      </c>
      <c r="F6690" s="1" t="s">
        <v>416</v>
      </c>
      <c r="G6690" s="1" t="s">
        <v>236</v>
      </c>
      <c r="H6690" s="1">
        <v>2014</v>
      </c>
      <c r="I6690" s="60">
        <f>VLOOKUP(H6690,PROCV!E$33:F$44,2,0)</f>
        <v>1.2109924972782313</v>
      </c>
      <c r="J6690" s="71">
        <v>448310</v>
      </c>
      <c r="K6690" s="44">
        <f t="shared" si="104"/>
        <v>542900.0464548039</v>
      </c>
    </row>
    <row r="6691" spans="1:11" s="43" customFormat="1" ht="19.7" customHeight="1" x14ac:dyDescent="0.25">
      <c r="A6691" s="43" t="s">
        <v>148</v>
      </c>
      <c r="B6691" s="1" t="s">
        <v>292</v>
      </c>
      <c r="C6691" s="1" t="s">
        <v>246</v>
      </c>
      <c r="D6691" s="1" t="s">
        <v>245</v>
      </c>
      <c r="E6691" s="45" t="str">
        <f>VLOOKUP(C6691,PROCV!E$50:G$126,3,0)</f>
        <v>Artes Cênicas e Espetáculos</v>
      </c>
      <c r="F6691" s="1" t="s">
        <v>416</v>
      </c>
      <c r="G6691" s="1" t="s">
        <v>236</v>
      </c>
      <c r="H6691" s="1">
        <v>2014</v>
      </c>
      <c r="I6691" s="60">
        <f>VLOOKUP(H6691,PROCV!E$33:F$44,2,0)</f>
        <v>1.2109924972782313</v>
      </c>
      <c r="J6691" s="71">
        <v>218705</v>
      </c>
      <c r="K6691" s="44">
        <f t="shared" si="104"/>
        <v>264850.11411723559</v>
      </c>
    </row>
    <row r="6692" spans="1:11" s="43" customFormat="1" ht="19.7" customHeight="1" x14ac:dyDescent="0.25">
      <c r="A6692" s="43" t="s">
        <v>148</v>
      </c>
      <c r="B6692" s="1" t="s">
        <v>292</v>
      </c>
      <c r="C6692" s="1" t="s">
        <v>246</v>
      </c>
      <c r="D6692" s="1" t="s">
        <v>245</v>
      </c>
      <c r="E6692" s="45" t="str">
        <f>VLOOKUP(C6692,PROCV!E$50:G$126,3,0)</f>
        <v>Artes Cênicas e Espetáculos</v>
      </c>
      <c r="F6692" s="1" t="s">
        <v>416</v>
      </c>
      <c r="G6692" s="1" t="s">
        <v>236</v>
      </c>
      <c r="H6692" s="1">
        <v>2014</v>
      </c>
      <c r="I6692" s="60">
        <f>VLOOKUP(H6692,PROCV!E$33:F$44,2,0)</f>
        <v>1.2109924972782313</v>
      </c>
      <c r="J6692" s="71">
        <v>12296</v>
      </c>
      <c r="K6692" s="44">
        <f t="shared" si="104"/>
        <v>14890.363746533132</v>
      </c>
    </row>
    <row r="6693" spans="1:11" s="43" customFormat="1" ht="19.7" customHeight="1" x14ac:dyDescent="0.25">
      <c r="A6693" s="43" t="s">
        <v>148</v>
      </c>
      <c r="B6693" s="1" t="s">
        <v>292</v>
      </c>
      <c r="C6693" s="1" t="s">
        <v>238</v>
      </c>
      <c r="D6693" s="1" t="s">
        <v>237</v>
      </c>
      <c r="E6693" s="45" t="str">
        <f>VLOOKUP(C6693,PROCV!E$50:G$126,3,0)</f>
        <v>Artes Cênicas e Espetáculos</v>
      </c>
      <c r="F6693" s="1" t="s">
        <v>416</v>
      </c>
      <c r="G6693" s="1" t="s">
        <v>236</v>
      </c>
      <c r="H6693" s="1">
        <v>2014</v>
      </c>
      <c r="I6693" s="60">
        <f>VLOOKUP(H6693,PROCV!E$33:F$44,2,0)</f>
        <v>1.2109924972782313</v>
      </c>
      <c r="J6693" s="71">
        <v>30181</v>
      </c>
      <c r="K6693" s="44">
        <f t="shared" si="104"/>
        <v>36548.964560354303</v>
      </c>
    </row>
    <row r="6694" spans="1:11" s="43" customFormat="1" ht="19.7" customHeight="1" x14ac:dyDescent="0.25">
      <c r="A6694" s="43" t="s">
        <v>148</v>
      </c>
      <c r="B6694" s="1" t="s">
        <v>292</v>
      </c>
      <c r="C6694" s="1" t="s">
        <v>238</v>
      </c>
      <c r="D6694" s="1" t="s">
        <v>237</v>
      </c>
      <c r="E6694" s="45" t="str">
        <f>VLOOKUP(C6694,PROCV!E$50:G$126,3,0)</f>
        <v>Artes Cênicas e Espetáculos</v>
      </c>
      <c r="F6694" s="1" t="s">
        <v>416</v>
      </c>
      <c r="G6694" s="1" t="s">
        <v>236</v>
      </c>
      <c r="H6694" s="1">
        <v>2014</v>
      </c>
      <c r="I6694" s="60">
        <f>VLOOKUP(H6694,PROCV!E$33:F$44,2,0)</f>
        <v>1.2109924972782313</v>
      </c>
      <c r="J6694" s="71">
        <v>150000</v>
      </c>
      <c r="K6694" s="44">
        <f t="shared" si="104"/>
        <v>181648.8745917347</v>
      </c>
    </row>
    <row r="6695" spans="1:11" s="43" customFormat="1" ht="19.7" customHeight="1" x14ac:dyDescent="0.25">
      <c r="A6695" s="43" t="s">
        <v>148</v>
      </c>
      <c r="B6695" s="1" t="s">
        <v>292</v>
      </c>
      <c r="C6695" s="1" t="s">
        <v>238</v>
      </c>
      <c r="D6695" s="1" t="s">
        <v>237</v>
      </c>
      <c r="E6695" s="45" t="str">
        <f>VLOOKUP(C6695,PROCV!E$50:G$126,3,0)</f>
        <v>Artes Cênicas e Espetáculos</v>
      </c>
      <c r="F6695" s="1" t="s">
        <v>416</v>
      </c>
      <c r="G6695" s="1" t="s">
        <v>236</v>
      </c>
      <c r="H6695" s="1">
        <v>2014</v>
      </c>
      <c r="I6695" s="60">
        <f>VLOOKUP(H6695,PROCV!E$33:F$44,2,0)</f>
        <v>1.2109924972782313</v>
      </c>
      <c r="J6695" s="71">
        <v>366486</v>
      </c>
      <c r="K6695" s="44">
        <f t="shared" si="104"/>
        <v>443811.79635750991</v>
      </c>
    </row>
    <row r="6696" spans="1:11" s="43" customFormat="1" ht="19.7" customHeight="1" x14ac:dyDescent="0.25">
      <c r="A6696" s="43" t="s">
        <v>148</v>
      </c>
      <c r="B6696" s="1" t="s">
        <v>292</v>
      </c>
      <c r="C6696" s="1" t="s">
        <v>238</v>
      </c>
      <c r="D6696" s="1" t="s">
        <v>237</v>
      </c>
      <c r="E6696" s="45" t="str">
        <f>VLOOKUP(C6696,PROCV!E$50:G$126,3,0)</f>
        <v>Artes Cênicas e Espetáculos</v>
      </c>
      <c r="F6696" s="1" t="s">
        <v>416</v>
      </c>
      <c r="G6696" s="1" t="s">
        <v>236</v>
      </c>
      <c r="H6696" s="1">
        <v>2014</v>
      </c>
      <c r="I6696" s="60">
        <f>VLOOKUP(H6696,PROCV!E$33:F$44,2,0)</f>
        <v>1.2109924972782313</v>
      </c>
      <c r="J6696" s="71">
        <v>299078</v>
      </c>
      <c r="K6696" s="44">
        <f t="shared" si="104"/>
        <v>362181.21410097886</v>
      </c>
    </row>
    <row r="6697" spans="1:11" s="43" customFormat="1" ht="19.7" customHeight="1" x14ac:dyDescent="0.25">
      <c r="A6697" s="43" t="s">
        <v>148</v>
      </c>
      <c r="B6697" s="1" t="s">
        <v>292</v>
      </c>
      <c r="C6697" s="1" t="s">
        <v>238</v>
      </c>
      <c r="D6697" s="1" t="s">
        <v>237</v>
      </c>
      <c r="E6697" s="45" t="str">
        <f>VLOOKUP(C6697,PROCV!E$50:G$126,3,0)</f>
        <v>Artes Cênicas e Espetáculos</v>
      </c>
      <c r="F6697" s="1" t="s">
        <v>416</v>
      </c>
      <c r="G6697" s="1" t="s">
        <v>236</v>
      </c>
      <c r="H6697" s="1">
        <v>2014</v>
      </c>
      <c r="I6697" s="60">
        <f>VLOOKUP(H6697,PROCV!E$33:F$44,2,0)</f>
        <v>1.2109924972782313</v>
      </c>
      <c r="J6697" s="71">
        <v>38556</v>
      </c>
      <c r="K6697" s="44">
        <f t="shared" si="104"/>
        <v>46691.026725059484</v>
      </c>
    </row>
    <row r="6698" spans="1:11" s="43" customFormat="1" ht="19.7" customHeight="1" x14ac:dyDescent="0.25">
      <c r="A6698" s="43" t="s">
        <v>148</v>
      </c>
      <c r="B6698" s="1" t="s">
        <v>292</v>
      </c>
      <c r="C6698" s="1" t="s">
        <v>241</v>
      </c>
      <c r="D6698" s="1" t="s">
        <v>240</v>
      </c>
      <c r="E6698" s="45" t="str">
        <f>VLOOKUP(C6698,PROCV!E$50:G$126,3,0)</f>
        <v>Artes Cênicas e Espetáculos</v>
      </c>
      <c r="F6698" s="1" t="s">
        <v>416</v>
      </c>
      <c r="G6698" s="1" t="s">
        <v>236</v>
      </c>
      <c r="H6698" s="1">
        <v>2014</v>
      </c>
      <c r="I6698" s="60">
        <f>VLOOKUP(H6698,PROCV!E$33:F$44,2,0)</f>
        <v>1.2109924972782313</v>
      </c>
      <c r="J6698" s="71">
        <v>45184</v>
      </c>
      <c r="K6698" s="44">
        <f t="shared" si="104"/>
        <v>54717.484997019601</v>
      </c>
    </row>
    <row r="6699" spans="1:11" s="43" customFormat="1" ht="19.7" customHeight="1" x14ac:dyDescent="0.25">
      <c r="A6699" s="43" t="s">
        <v>148</v>
      </c>
      <c r="B6699" s="1" t="s">
        <v>292</v>
      </c>
      <c r="C6699" s="1" t="s">
        <v>241</v>
      </c>
      <c r="D6699" s="1" t="s">
        <v>240</v>
      </c>
      <c r="E6699" s="45" t="str">
        <f>VLOOKUP(C6699,PROCV!E$50:G$126,3,0)</f>
        <v>Artes Cênicas e Espetáculos</v>
      </c>
      <c r="F6699" s="1" t="s">
        <v>416</v>
      </c>
      <c r="G6699" s="1" t="s">
        <v>236</v>
      </c>
      <c r="H6699" s="1">
        <v>2014</v>
      </c>
      <c r="I6699" s="60">
        <f>VLOOKUP(H6699,PROCV!E$33:F$44,2,0)</f>
        <v>1.2109924972782313</v>
      </c>
      <c r="J6699" s="71">
        <v>388927</v>
      </c>
      <c r="K6699" s="44">
        <f t="shared" si="104"/>
        <v>470987.67898893065</v>
      </c>
    </row>
    <row r="6700" spans="1:11" s="43" customFormat="1" ht="19.7" customHeight="1" x14ac:dyDescent="0.25">
      <c r="A6700" s="43" t="s">
        <v>148</v>
      </c>
      <c r="B6700" s="1" t="s">
        <v>292</v>
      </c>
      <c r="C6700" s="1" t="s">
        <v>241</v>
      </c>
      <c r="D6700" s="1" t="s">
        <v>240</v>
      </c>
      <c r="E6700" s="45" t="str">
        <f>VLOOKUP(C6700,PROCV!E$50:G$126,3,0)</f>
        <v>Artes Cênicas e Espetáculos</v>
      </c>
      <c r="F6700" s="1" t="s">
        <v>416</v>
      </c>
      <c r="G6700" s="1" t="s">
        <v>236</v>
      </c>
      <c r="H6700" s="1">
        <v>2014</v>
      </c>
      <c r="I6700" s="60">
        <f>VLOOKUP(H6700,PROCV!E$33:F$44,2,0)</f>
        <v>1.2109924972782313</v>
      </c>
      <c r="J6700" s="71">
        <v>140954</v>
      </c>
      <c r="K6700" s="44">
        <f t="shared" si="104"/>
        <v>170694.23646135582</v>
      </c>
    </row>
    <row r="6701" spans="1:11" s="43" customFormat="1" ht="19.7" customHeight="1" x14ac:dyDescent="0.25">
      <c r="A6701" s="43" t="s">
        <v>148</v>
      </c>
      <c r="B6701" s="1" t="s">
        <v>292</v>
      </c>
      <c r="C6701" s="1" t="s">
        <v>318</v>
      </c>
      <c r="D6701" s="1" t="s">
        <v>317</v>
      </c>
      <c r="E6701" s="45" t="str">
        <f>VLOOKUP(C6701,PROCV!E$50:G$126,3,0)</f>
        <v>Patrimônio</v>
      </c>
      <c r="F6701" s="1" t="s">
        <v>415</v>
      </c>
      <c r="G6701" s="1" t="s">
        <v>265</v>
      </c>
      <c r="H6701" s="1">
        <v>2014</v>
      </c>
      <c r="I6701" s="60">
        <f>VLOOKUP(H6701,PROCV!E$33:F$44,2,0)</f>
        <v>1.2109924972782313</v>
      </c>
      <c r="J6701" s="71">
        <v>1500000</v>
      </c>
      <c r="K6701" s="44">
        <f t="shared" si="104"/>
        <v>1816488.745917347</v>
      </c>
    </row>
    <row r="6702" spans="1:11" s="43" customFormat="1" ht="19.7" customHeight="1" x14ac:dyDescent="0.25">
      <c r="A6702" s="43" t="s">
        <v>148</v>
      </c>
      <c r="B6702" s="1" t="s">
        <v>292</v>
      </c>
      <c r="C6702" s="1" t="s">
        <v>318</v>
      </c>
      <c r="D6702" s="1" t="s">
        <v>317</v>
      </c>
      <c r="E6702" s="45" t="str">
        <f>VLOOKUP(C6702,PROCV!E$50:G$126,3,0)</f>
        <v>Patrimônio</v>
      </c>
      <c r="F6702" s="1" t="s">
        <v>415</v>
      </c>
      <c r="G6702" s="1" t="s">
        <v>265</v>
      </c>
      <c r="H6702" s="1">
        <v>2014</v>
      </c>
      <c r="I6702" s="60">
        <f>VLOOKUP(H6702,PROCV!E$33:F$44,2,0)</f>
        <v>1.2109924972782313</v>
      </c>
      <c r="J6702" s="71">
        <v>1000000</v>
      </c>
      <c r="K6702" s="44">
        <f t="shared" si="104"/>
        <v>1210992.4972782314</v>
      </c>
    </row>
    <row r="6703" spans="1:11" s="43" customFormat="1" ht="19.7" customHeight="1" x14ac:dyDescent="0.25">
      <c r="A6703" s="43" t="s">
        <v>148</v>
      </c>
      <c r="B6703" s="1" t="s">
        <v>292</v>
      </c>
      <c r="C6703" s="1" t="s">
        <v>311</v>
      </c>
      <c r="D6703" s="1" t="s">
        <v>310</v>
      </c>
      <c r="E6703" s="45" t="str">
        <f>VLOOKUP(C6703,PROCV!E$50:G$126,3,0)</f>
        <v>Artes Cênicas e Espetáculos</v>
      </c>
      <c r="F6703" s="1" t="s">
        <v>416</v>
      </c>
      <c r="G6703" s="1" t="s">
        <v>236</v>
      </c>
      <c r="H6703" s="1">
        <v>2014</v>
      </c>
      <c r="I6703" s="60">
        <f>VLOOKUP(H6703,PROCV!E$33:F$44,2,0)</f>
        <v>1.2109924972782313</v>
      </c>
      <c r="J6703" s="71">
        <v>34603</v>
      </c>
      <c r="K6703" s="44">
        <f t="shared" si="104"/>
        <v>41903.97338331864</v>
      </c>
    </row>
    <row r="6704" spans="1:11" s="43" customFormat="1" ht="19.7" customHeight="1" x14ac:dyDescent="0.25">
      <c r="A6704" s="43" t="s">
        <v>151</v>
      </c>
      <c r="B6704" s="1" t="s">
        <v>292</v>
      </c>
      <c r="C6704" s="1" t="s">
        <v>291</v>
      </c>
      <c r="D6704" s="1" t="s">
        <v>290</v>
      </c>
      <c r="E6704" s="45" t="str">
        <f>VLOOKUP(C6704,PROCV!E$50:G$126,3,0)</f>
        <v>NA</v>
      </c>
      <c r="F6704" s="1" t="s">
        <v>416</v>
      </c>
      <c r="G6704" s="1" t="s">
        <v>236</v>
      </c>
      <c r="H6704" s="1">
        <v>2014</v>
      </c>
      <c r="I6704" s="60">
        <f>VLOOKUP(H6704,PROCV!E$33:F$44,2,0)</f>
        <v>1.2109924972782313</v>
      </c>
      <c r="J6704" s="71">
        <v>150300</v>
      </c>
      <c r="K6704" s="44">
        <f t="shared" si="104"/>
        <v>182012.17234091816</v>
      </c>
    </row>
    <row r="6705" spans="1:11" s="43" customFormat="1" ht="19.7" customHeight="1" x14ac:dyDescent="0.25">
      <c r="A6705" s="43" t="s">
        <v>151</v>
      </c>
      <c r="B6705" s="1" t="s">
        <v>292</v>
      </c>
      <c r="C6705" s="1" t="s">
        <v>291</v>
      </c>
      <c r="D6705" s="1" t="s">
        <v>290</v>
      </c>
      <c r="E6705" s="45" t="str">
        <f>VLOOKUP(C6705,PROCV!E$50:G$126,3,0)</f>
        <v>NA</v>
      </c>
      <c r="F6705" s="1" t="s">
        <v>416</v>
      </c>
      <c r="G6705" s="1" t="s">
        <v>236</v>
      </c>
      <c r="H6705" s="1">
        <v>2014</v>
      </c>
      <c r="I6705" s="60">
        <f>VLOOKUP(H6705,PROCV!E$33:F$44,2,0)</f>
        <v>1.2109924972782313</v>
      </c>
      <c r="J6705" s="71">
        <v>62997</v>
      </c>
      <c r="K6705" s="44">
        <f t="shared" si="104"/>
        <v>76288.894351036739</v>
      </c>
    </row>
    <row r="6706" spans="1:11" s="43" customFormat="1" ht="19.7" customHeight="1" x14ac:dyDescent="0.25">
      <c r="A6706" s="43" t="s">
        <v>151</v>
      </c>
      <c r="B6706" s="1" t="s">
        <v>292</v>
      </c>
      <c r="C6706" s="1" t="s">
        <v>291</v>
      </c>
      <c r="D6706" s="1" t="s">
        <v>290</v>
      </c>
      <c r="E6706" s="45" t="str">
        <f>VLOOKUP(C6706,PROCV!E$50:G$126,3,0)</f>
        <v>NA</v>
      </c>
      <c r="F6706" s="1" t="s">
        <v>416</v>
      </c>
      <c r="G6706" s="1" t="s">
        <v>236</v>
      </c>
      <c r="H6706" s="1">
        <v>2014</v>
      </c>
      <c r="I6706" s="60">
        <f>VLOOKUP(H6706,PROCV!E$33:F$44,2,0)</f>
        <v>1.2109924972782313</v>
      </c>
      <c r="J6706" s="71">
        <v>151060</v>
      </c>
      <c r="K6706" s="44">
        <f t="shared" si="104"/>
        <v>182932.52663884964</v>
      </c>
    </row>
    <row r="6707" spans="1:11" s="43" customFormat="1" ht="19.7" customHeight="1" x14ac:dyDescent="0.25">
      <c r="A6707" s="43" t="s">
        <v>151</v>
      </c>
      <c r="B6707" s="1" t="s">
        <v>292</v>
      </c>
      <c r="C6707" s="1" t="s">
        <v>289</v>
      </c>
      <c r="D6707" s="1" t="s">
        <v>288</v>
      </c>
      <c r="E6707" s="45" t="str">
        <f>VLOOKUP(C6707,PROCV!E$50:G$126,3,0)</f>
        <v>Editorial</v>
      </c>
      <c r="F6707" s="1" t="s">
        <v>416</v>
      </c>
      <c r="G6707" s="1" t="s">
        <v>236</v>
      </c>
      <c r="H6707" s="1">
        <v>2014</v>
      </c>
      <c r="I6707" s="60">
        <f>VLOOKUP(H6707,PROCV!E$33:F$44,2,0)</f>
        <v>1.2109924972782313</v>
      </c>
      <c r="J6707" s="71">
        <v>146921</v>
      </c>
      <c r="K6707" s="44">
        <f t="shared" si="104"/>
        <v>177920.22869261503</v>
      </c>
    </row>
    <row r="6708" spans="1:11" s="43" customFormat="1" ht="19.7" customHeight="1" x14ac:dyDescent="0.25">
      <c r="A6708" s="43" t="s">
        <v>151</v>
      </c>
      <c r="B6708" s="1" t="s">
        <v>292</v>
      </c>
      <c r="C6708" s="1" t="s">
        <v>289</v>
      </c>
      <c r="D6708" s="1" t="s">
        <v>288</v>
      </c>
      <c r="E6708" s="45" t="str">
        <f>VLOOKUP(C6708,PROCV!E$50:G$126,3,0)</f>
        <v>Editorial</v>
      </c>
      <c r="F6708" s="1" t="s">
        <v>416</v>
      </c>
      <c r="G6708" s="1" t="s">
        <v>236</v>
      </c>
      <c r="H6708" s="1">
        <v>2014</v>
      </c>
      <c r="I6708" s="60">
        <f>VLOOKUP(H6708,PROCV!E$33:F$44,2,0)</f>
        <v>1.2109924972782313</v>
      </c>
      <c r="J6708" s="71">
        <v>108139</v>
      </c>
      <c r="K6708" s="44">
        <f t="shared" si="104"/>
        <v>130955.51766317066</v>
      </c>
    </row>
    <row r="6709" spans="1:11" s="43" customFormat="1" ht="19.7" customHeight="1" x14ac:dyDescent="0.25">
      <c r="A6709" s="43" t="s">
        <v>151</v>
      </c>
      <c r="B6709" s="1" t="s">
        <v>292</v>
      </c>
      <c r="C6709" s="1" t="s">
        <v>289</v>
      </c>
      <c r="D6709" s="1" t="s">
        <v>288</v>
      </c>
      <c r="E6709" s="45" t="str">
        <f>VLOOKUP(C6709,PROCV!E$50:G$126,3,0)</f>
        <v>Editorial</v>
      </c>
      <c r="F6709" s="1" t="s">
        <v>416</v>
      </c>
      <c r="G6709" s="1" t="s">
        <v>236</v>
      </c>
      <c r="H6709" s="1">
        <v>2014</v>
      </c>
      <c r="I6709" s="60">
        <f>VLOOKUP(H6709,PROCV!E$33:F$44,2,0)</f>
        <v>1.2109924972782313</v>
      </c>
      <c r="J6709" s="71">
        <v>139080</v>
      </c>
      <c r="K6709" s="44">
        <f t="shared" si="104"/>
        <v>168424.83652145643</v>
      </c>
    </row>
    <row r="6710" spans="1:11" s="43" customFormat="1" ht="19.7" customHeight="1" x14ac:dyDescent="0.25">
      <c r="A6710" s="43" t="s">
        <v>151</v>
      </c>
      <c r="B6710" s="1" t="s">
        <v>292</v>
      </c>
      <c r="C6710" s="1" t="s">
        <v>299</v>
      </c>
      <c r="D6710" s="1" t="s">
        <v>298</v>
      </c>
      <c r="E6710" s="45" t="str">
        <f>VLOOKUP(C6710,PROCV!E$50:G$126,3,0)</f>
        <v>NA</v>
      </c>
      <c r="F6710" s="1" t="s">
        <v>416</v>
      </c>
      <c r="G6710" s="1" t="s">
        <v>236</v>
      </c>
      <c r="H6710" s="1">
        <v>2014</v>
      </c>
      <c r="I6710" s="60">
        <f>VLOOKUP(H6710,PROCV!E$33:F$44,2,0)</f>
        <v>1.2109924972782313</v>
      </c>
      <c r="J6710" s="71">
        <v>114000</v>
      </c>
      <c r="K6710" s="44">
        <f t="shared" si="104"/>
        <v>138053.14468971838</v>
      </c>
    </row>
    <row r="6711" spans="1:11" s="43" customFormat="1" ht="19.7" customHeight="1" x14ac:dyDescent="0.25">
      <c r="A6711" s="43" t="s">
        <v>151</v>
      </c>
      <c r="B6711" s="1" t="s">
        <v>292</v>
      </c>
      <c r="C6711" s="1" t="s">
        <v>287</v>
      </c>
      <c r="D6711" s="1" t="s">
        <v>286</v>
      </c>
      <c r="E6711" s="45" t="str">
        <f>VLOOKUP(C6711,PROCV!E$50:G$126,3,0)</f>
        <v>Música</v>
      </c>
      <c r="F6711" s="1" t="s">
        <v>416</v>
      </c>
      <c r="G6711" s="1" t="s">
        <v>236</v>
      </c>
      <c r="H6711" s="1">
        <v>2014</v>
      </c>
      <c r="I6711" s="60">
        <f>VLOOKUP(H6711,PROCV!E$33:F$44,2,0)</f>
        <v>1.2109924972782313</v>
      </c>
      <c r="J6711" s="71">
        <v>4811</v>
      </c>
      <c r="K6711" s="44">
        <f t="shared" si="104"/>
        <v>5826.0849044055713</v>
      </c>
    </row>
    <row r="6712" spans="1:11" s="43" customFormat="1" ht="19.7" customHeight="1" x14ac:dyDescent="0.25">
      <c r="A6712" s="43" t="s">
        <v>151</v>
      </c>
      <c r="B6712" s="1" t="s">
        <v>292</v>
      </c>
      <c r="C6712" s="1" t="s">
        <v>287</v>
      </c>
      <c r="D6712" s="1" t="s">
        <v>286</v>
      </c>
      <c r="E6712" s="45" t="str">
        <f>VLOOKUP(C6712,PROCV!E$50:G$126,3,0)</f>
        <v>Música</v>
      </c>
      <c r="F6712" s="1" t="s">
        <v>416</v>
      </c>
      <c r="G6712" s="1" t="s">
        <v>236</v>
      </c>
      <c r="H6712" s="1">
        <v>2014</v>
      </c>
      <c r="I6712" s="60">
        <f>VLOOKUP(H6712,PROCV!E$33:F$44,2,0)</f>
        <v>1.2109924972782313</v>
      </c>
      <c r="J6712" s="71">
        <v>4526</v>
      </c>
      <c r="K6712" s="44">
        <f t="shared" si="104"/>
        <v>5480.9520426812751</v>
      </c>
    </row>
    <row r="6713" spans="1:11" s="43" customFormat="1" ht="19.7" customHeight="1" x14ac:dyDescent="0.25">
      <c r="A6713" s="43" t="s">
        <v>151</v>
      </c>
      <c r="B6713" s="1" t="s">
        <v>292</v>
      </c>
      <c r="C6713" s="1" t="s">
        <v>287</v>
      </c>
      <c r="D6713" s="1" t="s">
        <v>286</v>
      </c>
      <c r="E6713" s="45" t="str">
        <f>VLOOKUP(C6713,PROCV!E$50:G$126,3,0)</f>
        <v>Música</v>
      </c>
      <c r="F6713" s="1" t="s">
        <v>416</v>
      </c>
      <c r="G6713" s="1" t="s">
        <v>236</v>
      </c>
      <c r="H6713" s="1">
        <v>2014</v>
      </c>
      <c r="I6713" s="60">
        <f>VLOOKUP(H6713,PROCV!E$33:F$44,2,0)</f>
        <v>1.2109924972782313</v>
      </c>
      <c r="J6713" s="71">
        <v>10394</v>
      </c>
      <c r="K6713" s="44">
        <f t="shared" si="104"/>
        <v>12587.056016709936</v>
      </c>
    </row>
    <row r="6714" spans="1:11" s="43" customFormat="1" ht="19.7" customHeight="1" x14ac:dyDescent="0.25">
      <c r="A6714" s="43" t="s">
        <v>151</v>
      </c>
      <c r="B6714" s="1" t="s">
        <v>292</v>
      </c>
      <c r="C6714" s="1" t="s">
        <v>285</v>
      </c>
      <c r="D6714" s="1" t="s">
        <v>284</v>
      </c>
      <c r="E6714" s="45" t="str">
        <f>VLOOKUP(C6714,PROCV!E$50:G$126,3,0)</f>
        <v>Editorial</v>
      </c>
      <c r="F6714" s="1" t="s">
        <v>416</v>
      </c>
      <c r="G6714" s="1" t="s">
        <v>236</v>
      </c>
      <c r="H6714" s="1">
        <v>2014</v>
      </c>
      <c r="I6714" s="60">
        <f>VLOOKUP(H6714,PROCV!E$33:F$44,2,0)</f>
        <v>1.2109924972782313</v>
      </c>
      <c r="J6714" s="71">
        <v>249230</v>
      </c>
      <c r="K6714" s="44">
        <f t="shared" si="104"/>
        <v>301815.66009665362</v>
      </c>
    </row>
    <row r="6715" spans="1:11" s="43" customFormat="1" ht="19.7" customHeight="1" x14ac:dyDescent="0.25">
      <c r="A6715" s="43" t="s">
        <v>151</v>
      </c>
      <c r="B6715" s="1" t="s">
        <v>292</v>
      </c>
      <c r="C6715" s="1" t="s">
        <v>285</v>
      </c>
      <c r="D6715" s="1" t="s">
        <v>284</v>
      </c>
      <c r="E6715" s="45" t="str">
        <f>VLOOKUP(C6715,PROCV!E$50:G$126,3,0)</f>
        <v>Editorial</v>
      </c>
      <c r="F6715" s="1" t="s">
        <v>416</v>
      </c>
      <c r="G6715" s="1" t="s">
        <v>265</v>
      </c>
      <c r="H6715" s="1">
        <v>2014</v>
      </c>
      <c r="I6715" s="60">
        <f>VLOOKUP(H6715,PROCV!E$33:F$44,2,0)</f>
        <v>1.2109924972782313</v>
      </c>
      <c r="J6715" s="71">
        <v>6130</v>
      </c>
      <c r="K6715" s="44">
        <f t="shared" si="104"/>
        <v>7423.3840083155583</v>
      </c>
    </row>
    <row r="6716" spans="1:11" s="43" customFormat="1" ht="19.7" customHeight="1" x14ac:dyDescent="0.25">
      <c r="A6716" s="43" t="s">
        <v>151</v>
      </c>
      <c r="B6716" s="1" t="s">
        <v>292</v>
      </c>
      <c r="C6716" s="1" t="s">
        <v>285</v>
      </c>
      <c r="D6716" s="1" t="s">
        <v>284</v>
      </c>
      <c r="E6716" s="45" t="str">
        <f>VLOOKUP(C6716,PROCV!E$50:G$126,3,0)</f>
        <v>Editorial</v>
      </c>
      <c r="F6716" s="1" t="s">
        <v>416</v>
      </c>
      <c r="G6716" s="1" t="s">
        <v>265</v>
      </c>
      <c r="H6716" s="1">
        <v>2014</v>
      </c>
      <c r="I6716" s="60">
        <f>VLOOKUP(H6716,PROCV!E$33:F$44,2,0)</f>
        <v>1.2109924972782313</v>
      </c>
      <c r="J6716" s="1">
        <v>116</v>
      </c>
      <c r="K6716" s="44">
        <f t="shared" si="104"/>
        <v>140.47512968427483</v>
      </c>
    </row>
    <row r="6717" spans="1:11" s="43" customFormat="1" ht="19.7" customHeight="1" x14ac:dyDescent="0.25">
      <c r="A6717" s="43" t="s">
        <v>151</v>
      </c>
      <c r="B6717" s="1" t="s">
        <v>292</v>
      </c>
      <c r="C6717" s="1" t="s">
        <v>285</v>
      </c>
      <c r="D6717" s="1" t="s">
        <v>284</v>
      </c>
      <c r="E6717" s="45" t="str">
        <f>VLOOKUP(C6717,PROCV!E$50:G$126,3,0)</f>
        <v>Editorial</v>
      </c>
      <c r="F6717" s="1" t="s">
        <v>416</v>
      </c>
      <c r="G6717" s="1" t="s">
        <v>236</v>
      </c>
      <c r="H6717" s="1">
        <v>2014</v>
      </c>
      <c r="I6717" s="60">
        <f>VLOOKUP(H6717,PROCV!E$33:F$44,2,0)</f>
        <v>1.2109924972782313</v>
      </c>
      <c r="J6717" s="71">
        <v>235573</v>
      </c>
      <c r="K6717" s="44">
        <f t="shared" si="104"/>
        <v>285277.13556132477</v>
      </c>
    </row>
    <row r="6718" spans="1:11" s="43" customFormat="1" ht="19.7" customHeight="1" x14ac:dyDescent="0.25">
      <c r="A6718" s="43" t="s">
        <v>151</v>
      </c>
      <c r="B6718" s="1" t="s">
        <v>292</v>
      </c>
      <c r="C6718" s="1" t="s">
        <v>285</v>
      </c>
      <c r="D6718" s="1" t="s">
        <v>284</v>
      </c>
      <c r="E6718" s="45" t="str">
        <f>VLOOKUP(C6718,PROCV!E$50:G$126,3,0)</f>
        <v>Editorial</v>
      </c>
      <c r="F6718" s="1" t="s">
        <v>416</v>
      </c>
      <c r="G6718" s="1" t="s">
        <v>236</v>
      </c>
      <c r="H6718" s="1">
        <v>2014</v>
      </c>
      <c r="I6718" s="60">
        <f>VLOOKUP(H6718,PROCV!E$33:F$44,2,0)</f>
        <v>1.2109924972782313</v>
      </c>
      <c r="J6718" s="71">
        <v>142345</v>
      </c>
      <c r="K6718" s="44">
        <f t="shared" si="104"/>
        <v>172378.72702506985</v>
      </c>
    </row>
    <row r="6719" spans="1:11" s="43" customFormat="1" ht="19.7" customHeight="1" x14ac:dyDescent="0.25">
      <c r="A6719" s="43" t="s">
        <v>151</v>
      </c>
      <c r="B6719" s="1" t="s">
        <v>292</v>
      </c>
      <c r="C6719" s="1" t="s">
        <v>281</v>
      </c>
      <c r="D6719" s="1" t="s">
        <v>280</v>
      </c>
      <c r="E6719" s="45" t="str">
        <f>VLOOKUP(C6719,PROCV!E$50:G$126,3,0)</f>
        <v>Música</v>
      </c>
      <c r="F6719" s="1" t="s">
        <v>416</v>
      </c>
      <c r="G6719" s="1" t="s">
        <v>236</v>
      </c>
      <c r="H6719" s="1">
        <v>2014</v>
      </c>
      <c r="I6719" s="60">
        <f>VLOOKUP(H6719,PROCV!E$33:F$44,2,0)</f>
        <v>1.2109924972782313</v>
      </c>
      <c r="J6719" s="71">
        <v>126944</v>
      </c>
      <c r="K6719" s="44">
        <f t="shared" si="104"/>
        <v>153728.23157448779</v>
      </c>
    </row>
    <row r="6720" spans="1:11" s="43" customFormat="1" ht="19.7" customHeight="1" x14ac:dyDescent="0.25">
      <c r="A6720" s="43" t="s">
        <v>151</v>
      </c>
      <c r="B6720" s="1" t="s">
        <v>292</v>
      </c>
      <c r="C6720" s="1" t="s">
        <v>281</v>
      </c>
      <c r="D6720" s="1" t="s">
        <v>280</v>
      </c>
      <c r="E6720" s="45" t="str">
        <f>VLOOKUP(C6720,PROCV!E$50:G$126,3,0)</f>
        <v>Música</v>
      </c>
      <c r="F6720" s="1" t="s">
        <v>416</v>
      </c>
      <c r="G6720" s="1" t="s">
        <v>236</v>
      </c>
      <c r="H6720" s="1">
        <v>2014</v>
      </c>
      <c r="I6720" s="60">
        <f>VLOOKUP(H6720,PROCV!E$33:F$44,2,0)</f>
        <v>1.2109924972782313</v>
      </c>
      <c r="J6720" s="71">
        <v>45000</v>
      </c>
      <c r="K6720" s="44">
        <f t="shared" si="104"/>
        <v>54494.662377520406</v>
      </c>
    </row>
    <row r="6721" spans="1:11" s="43" customFormat="1" ht="19.7" customHeight="1" x14ac:dyDescent="0.25">
      <c r="A6721" s="43" t="s">
        <v>151</v>
      </c>
      <c r="B6721" s="1" t="s">
        <v>292</v>
      </c>
      <c r="C6721" s="1" t="s">
        <v>281</v>
      </c>
      <c r="D6721" s="1" t="s">
        <v>280</v>
      </c>
      <c r="E6721" s="45" t="str">
        <f>VLOOKUP(C6721,PROCV!E$50:G$126,3,0)</f>
        <v>Música</v>
      </c>
      <c r="F6721" s="1" t="s">
        <v>416</v>
      </c>
      <c r="G6721" s="1" t="s">
        <v>236</v>
      </c>
      <c r="H6721" s="1">
        <v>2014</v>
      </c>
      <c r="I6721" s="60">
        <f>VLOOKUP(H6721,PROCV!E$33:F$44,2,0)</f>
        <v>1.2109924972782313</v>
      </c>
      <c r="J6721" s="71">
        <v>49345</v>
      </c>
      <c r="K6721" s="44">
        <f t="shared" si="104"/>
        <v>59756.424778194327</v>
      </c>
    </row>
    <row r="6722" spans="1:11" s="43" customFormat="1" ht="19.7" customHeight="1" x14ac:dyDescent="0.25">
      <c r="A6722" s="43" t="s">
        <v>151</v>
      </c>
      <c r="B6722" s="1" t="s">
        <v>292</v>
      </c>
      <c r="C6722" s="1" t="s">
        <v>281</v>
      </c>
      <c r="D6722" s="1" t="s">
        <v>280</v>
      </c>
      <c r="E6722" s="45" t="str">
        <f>VLOOKUP(C6722,PROCV!E$50:G$126,3,0)</f>
        <v>Música</v>
      </c>
      <c r="F6722" s="1" t="s">
        <v>416</v>
      </c>
      <c r="G6722" s="1" t="s">
        <v>236</v>
      </c>
      <c r="H6722" s="1">
        <v>2014</v>
      </c>
      <c r="I6722" s="60">
        <f>VLOOKUP(H6722,PROCV!E$33:F$44,2,0)</f>
        <v>1.2109924972782313</v>
      </c>
      <c r="J6722" s="71">
        <v>12664</v>
      </c>
      <c r="K6722" s="44">
        <f t="shared" si="104"/>
        <v>15336.008985531522</v>
      </c>
    </row>
    <row r="6723" spans="1:11" s="43" customFormat="1" ht="19.7" customHeight="1" x14ac:dyDescent="0.25">
      <c r="A6723" s="43" t="s">
        <v>151</v>
      </c>
      <c r="B6723" s="1" t="s">
        <v>292</v>
      </c>
      <c r="C6723" s="1" t="s">
        <v>279</v>
      </c>
      <c r="D6723" s="1" t="s">
        <v>278</v>
      </c>
      <c r="E6723" s="45" t="str">
        <f>VLOOKUP(C6723,PROCV!E$50:G$126,3,0)</f>
        <v>Editorial</v>
      </c>
      <c r="F6723" s="1" t="s">
        <v>416</v>
      </c>
      <c r="G6723" s="1" t="s">
        <v>236</v>
      </c>
      <c r="H6723" s="1">
        <v>2014</v>
      </c>
      <c r="I6723" s="60">
        <f>VLOOKUP(H6723,PROCV!E$33:F$44,2,0)</f>
        <v>1.2109924972782313</v>
      </c>
      <c r="J6723" s="71">
        <v>99832</v>
      </c>
      <c r="K6723" s="44">
        <f t="shared" ref="K6723:K6786" si="105">J6723*I6723</f>
        <v>120895.8029882804</v>
      </c>
    </row>
    <row r="6724" spans="1:11" s="43" customFormat="1" ht="19.7" customHeight="1" x14ac:dyDescent="0.25">
      <c r="A6724" s="43" t="s">
        <v>151</v>
      </c>
      <c r="B6724" s="1" t="s">
        <v>292</v>
      </c>
      <c r="C6724" s="1" t="s">
        <v>279</v>
      </c>
      <c r="D6724" s="1" t="s">
        <v>278</v>
      </c>
      <c r="E6724" s="45" t="str">
        <f>VLOOKUP(C6724,PROCV!E$50:G$126,3,0)</f>
        <v>Editorial</v>
      </c>
      <c r="F6724" s="1" t="s">
        <v>416</v>
      </c>
      <c r="G6724" s="1" t="s">
        <v>236</v>
      </c>
      <c r="H6724" s="1">
        <v>2014</v>
      </c>
      <c r="I6724" s="60">
        <f>VLOOKUP(H6724,PROCV!E$33:F$44,2,0)</f>
        <v>1.2109924972782313</v>
      </c>
      <c r="J6724" s="71">
        <v>25318</v>
      </c>
      <c r="K6724" s="44">
        <f t="shared" si="105"/>
        <v>30659.908046090262</v>
      </c>
    </row>
    <row r="6725" spans="1:11" s="43" customFormat="1" ht="19.7" customHeight="1" x14ac:dyDescent="0.25">
      <c r="A6725" s="43" t="s">
        <v>151</v>
      </c>
      <c r="B6725" s="1" t="s">
        <v>292</v>
      </c>
      <c r="C6725" s="1" t="s">
        <v>269</v>
      </c>
      <c r="D6725" s="1" t="s">
        <v>268</v>
      </c>
      <c r="E6725" s="45" t="str">
        <f>VLOOKUP(C6725,PROCV!E$50:G$126,3,0)</f>
        <v>NA</v>
      </c>
      <c r="F6725" s="1" t="s">
        <v>416</v>
      </c>
      <c r="G6725" s="1" t="s">
        <v>236</v>
      </c>
      <c r="H6725" s="1">
        <v>2014</v>
      </c>
      <c r="I6725" s="60">
        <f>VLOOKUP(H6725,PROCV!E$33:F$44,2,0)</f>
        <v>1.2109924972782313</v>
      </c>
      <c r="J6725" s="71">
        <v>126000</v>
      </c>
      <c r="K6725" s="44">
        <f t="shared" si="105"/>
        <v>152585.05465705716</v>
      </c>
    </row>
    <row r="6726" spans="1:11" s="43" customFormat="1" ht="19.7" customHeight="1" x14ac:dyDescent="0.25">
      <c r="A6726" s="43" t="s">
        <v>151</v>
      </c>
      <c r="B6726" s="1" t="s">
        <v>292</v>
      </c>
      <c r="C6726" s="1" t="s">
        <v>269</v>
      </c>
      <c r="D6726" s="1" t="s">
        <v>268</v>
      </c>
      <c r="E6726" s="45" t="str">
        <f>VLOOKUP(C6726,PROCV!E$50:G$126,3,0)</f>
        <v>NA</v>
      </c>
      <c r="F6726" s="1" t="s">
        <v>416</v>
      </c>
      <c r="G6726" s="1" t="s">
        <v>236</v>
      </c>
      <c r="H6726" s="1">
        <v>2014</v>
      </c>
      <c r="I6726" s="60">
        <f>VLOOKUP(H6726,PROCV!E$33:F$44,2,0)</f>
        <v>1.2109924972782313</v>
      </c>
      <c r="J6726" s="71">
        <v>13930</v>
      </c>
      <c r="K6726" s="44">
        <f t="shared" si="105"/>
        <v>16869.125487085763</v>
      </c>
    </row>
    <row r="6727" spans="1:11" s="43" customFormat="1" ht="19.7" customHeight="1" x14ac:dyDescent="0.25">
      <c r="A6727" s="43" t="s">
        <v>151</v>
      </c>
      <c r="B6727" s="1" t="s">
        <v>292</v>
      </c>
      <c r="C6727" s="1" t="s">
        <v>264</v>
      </c>
      <c r="D6727" s="1" t="s">
        <v>263</v>
      </c>
      <c r="E6727" s="45" t="str">
        <f>VLOOKUP(C6727,PROCV!E$50:G$126,3,0)</f>
        <v>Audiovisual</v>
      </c>
      <c r="F6727" s="1" t="s">
        <v>416</v>
      </c>
      <c r="G6727" s="1" t="s">
        <v>236</v>
      </c>
      <c r="H6727" s="1">
        <v>2014</v>
      </c>
      <c r="I6727" s="60">
        <f>VLOOKUP(H6727,PROCV!E$33:F$44,2,0)</f>
        <v>1.2109924972782313</v>
      </c>
      <c r="J6727" s="71">
        <v>8585</v>
      </c>
      <c r="K6727" s="44">
        <f t="shared" si="105"/>
        <v>10396.370589133616</v>
      </c>
    </row>
    <row r="6728" spans="1:11" s="43" customFormat="1" ht="19.7" customHeight="1" x14ac:dyDescent="0.25">
      <c r="A6728" s="43" t="s">
        <v>151</v>
      </c>
      <c r="B6728" s="1" t="s">
        <v>292</v>
      </c>
      <c r="C6728" s="1" t="s">
        <v>254</v>
      </c>
      <c r="D6728" s="1" t="s">
        <v>253</v>
      </c>
      <c r="E6728" s="45" t="str">
        <f>VLOOKUP(C6728,PROCV!E$50:G$126,3,0)</f>
        <v>Música</v>
      </c>
      <c r="F6728" s="1" t="s">
        <v>416</v>
      </c>
      <c r="G6728" s="1" t="s">
        <v>236</v>
      </c>
      <c r="H6728" s="1">
        <v>2014</v>
      </c>
      <c r="I6728" s="60">
        <f>VLOOKUP(H6728,PROCV!E$33:F$44,2,0)</f>
        <v>1.2109924972782313</v>
      </c>
      <c r="J6728" s="71">
        <v>21433</v>
      </c>
      <c r="K6728" s="44">
        <f t="shared" si="105"/>
        <v>25955.202194164332</v>
      </c>
    </row>
    <row r="6729" spans="1:11" s="43" customFormat="1" ht="19.7" customHeight="1" x14ac:dyDescent="0.25">
      <c r="A6729" s="43" t="s">
        <v>151</v>
      </c>
      <c r="B6729" s="1" t="s">
        <v>292</v>
      </c>
      <c r="C6729" s="1" t="s">
        <v>252</v>
      </c>
      <c r="D6729" s="1" t="s">
        <v>251</v>
      </c>
      <c r="E6729" s="45" t="str">
        <f>VLOOKUP(C6729,PROCV!E$50:G$126,3,0)</f>
        <v>Audiovisual</v>
      </c>
      <c r="F6729" s="1" t="s">
        <v>416</v>
      </c>
      <c r="G6729" s="1" t="s">
        <v>236</v>
      </c>
      <c r="H6729" s="1">
        <v>2014</v>
      </c>
      <c r="I6729" s="60">
        <f>VLOOKUP(H6729,PROCV!E$33:F$44,2,0)</f>
        <v>1.2109924972782313</v>
      </c>
      <c r="J6729" s="71">
        <v>2268</v>
      </c>
      <c r="K6729" s="44">
        <f t="shared" si="105"/>
        <v>2746.5309838270286</v>
      </c>
    </row>
    <row r="6730" spans="1:11" s="43" customFormat="1" ht="19.7" customHeight="1" x14ac:dyDescent="0.25">
      <c r="A6730" s="43" t="s">
        <v>151</v>
      </c>
      <c r="B6730" s="1" t="s">
        <v>292</v>
      </c>
      <c r="C6730" s="1" t="s">
        <v>252</v>
      </c>
      <c r="D6730" s="1" t="s">
        <v>251</v>
      </c>
      <c r="E6730" s="45" t="str">
        <f>VLOOKUP(C6730,PROCV!E$50:G$126,3,0)</f>
        <v>Audiovisual</v>
      </c>
      <c r="F6730" s="1" t="s">
        <v>416</v>
      </c>
      <c r="G6730" s="1" t="s">
        <v>236</v>
      </c>
      <c r="H6730" s="1">
        <v>2014</v>
      </c>
      <c r="I6730" s="60">
        <f>VLOOKUP(H6730,PROCV!E$33:F$44,2,0)</f>
        <v>1.2109924972782313</v>
      </c>
      <c r="J6730" s="71">
        <v>23532</v>
      </c>
      <c r="K6730" s="44">
        <f t="shared" si="105"/>
        <v>28497.075445951341</v>
      </c>
    </row>
    <row r="6731" spans="1:11" s="43" customFormat="1" ht="19.7" customHeight="1" x14ac:dyDescent="0.25">
      <c r="A6731" s="43" t="s">
        <v>151</v>
      </c>
      <c r="B6731" s="1" t="s">
        <v>292</v>
      </c>
      <c r="C6731" s="1" t="s">
        <v>252</v>
      </c>
      <c r="D6731" s="1" t="s">
        <v>251</v>
      </c>
      <c r="E6731" s="45" t="str">
        <f>VLOOKUP(C6731,PROCV!E$50:G$126,3,0)</f>
        <v>Audiovisual</v>
      </c>
      <c r="F6731" s="1" t="s">
        <v>416</v>
      </c>
      <c r="G6731" s="1" t="s">
        <v>236</v>
      </c>
      <c r="H6731" s="1">
        <v>2014</v>
      </c>
      <c r="I6731" s="60">
        <f>VLOOKUP(H6731,PROCV!E$33:F$44,2,0)</f>
        <v>1.2109924972782313</v>
      </c>
      <c r="J6731" s="71">
        <v>9071</v>
      </c>
      <c r="K6731" s="44">
        <f t="shared" si="105"/>
        <v>10984.912942810837</v>
      </c>
    </row>
    <row r="6732" spans="1:11" s="43" customFormat="1" ht="19.7" customHeight="1" x14ac:dyDescent="0.25">
      <c r="A6732" s="43" t="s">
        <v>151</v>
      </c>
      <c r="B6732" s="1" t="s">
        <v>292</v>
      </c>
      <c r="C6732" s="1" t="s">
        <v>252</v>
      </c>
      <c r="D6732" s="1" t="s">
        <v>251</v>
      </c>
      <c r="E6732" s="45" t="str">
        <f>VLOOKUP(C6732,PROCV!E$50:G$126,3,0)</f>
        <v>Audiovisual</v>
      </c>
      <c r="F6732" s="1" t="s">
        <v>416</v>
      </c>
      <c r="G6732" s="1" t="s">
        <v>236</v>
      </c>
      <c r="H6732" s="1">
        <v>2014</v>
      </c>
      <c r="I6732" s="60">
        <f>VLOOKUP(H6732,PROCV!E$33:F$44,2,0)</f>
        <v>1.2109924972782313</v>
      </c>
      <c r="J6732" s="71">
        <v>2717</v>
      </c>
      <c r="K6732" s="44">
        <f t="shared" si="105"/>
        <v>3290.2666151049543</v>
      </c>
    </row>
    <row r="6733" spans="1:11" s="43" customFormat="1" ht="19.7" customHeight="1" x14ac:dyDescent="0.25">
      <c r="A6733" s="43" t="s">
        <v>151</v>
      </c>
      <c r="B6733" s="1" t="s">
        <v>292</v>
      </c>
      <c r="C6733" s="1" t="s">
        <v>250</v>
      </c>
      <c r="D6733" s="1" t="s">
        <v>249</v>
      </c>
      <c r="E6733" s="45" t="str">
        <f>VLOOKUP(C6733,PROCV!E$50:G$126,3,0)</f>
        <v>Audiovisual</v>
      </c>
      <c r="F6733" s="1" t="s">
        <v>416</v>
      </c>
      <c r="G6733" s="1" t="s">
        <v>236</v>
      </c>
      <c r="H6733" s="1">
        <v>2014</v>
      </c>
      <c r="I6733" s="60">
        <f>VLOOKUP(H6733,PROCV!E$33:F$44,2,0)</f>
        <v>1.2109924972782313</v>
      </c>
      <c r="J6733" s="71">
        <v>309151</v>
      </c>
      <c r="K6733" s="44">
        <f t="shared" si="105"/>
        <v>374379.54152606247</v>
      </c>
    </row>
    <row r="6734" spans="1:11" s="43" customFormat="1" ht="19.7" customHeight="1" x14ac:dyDescent="0.25">
      <c r="A6734" s="43" t="s">
        <v>151</v>
      </c>
      <c r="B6734" s="1" t="s">
        <v>292</v>
      </c>
      <c r="C6734" s="1" t="s">
        <v>250</v>
      </c>
      <c r="D6734" s="1" t="s">
        <v>249</v>
      </c>
      <c r="E6734" s="45" t="str">
        <f>VLOOKUP(C6734,PROCV!E$50:G$126,3,0)</f>
        <v>Audiovisual</v>
      </c>
      <c r="F6734" s="1" t="s">
        <v>416</v>
      </c>
      <c r="G6734" s="1" t="s">
        <v>236</v>
      </c>
      <c r="H6734" s="1">
        <v>2014</v>
      </c>
      <c r="I6734" s="60">
        <f>VLOOKUP(H6734,PROCV!E$33:F$44,2,0)</f>
        <v>1.2109924972782313</v>
      </c>
      <c r="J6734" s="71">
        <v>17220</v>
      </c>
      <c r="K6734" s="44">
        <f t="shared" si="105"/>
        <v>20853.290803131142</v>
      </c>
    </row>
    <row r="6735" spans="1:11" s="43" customFormat="1" ht="19.7" customHeight="1" x14ac:dyDescent="0.25">
      <c r="A6735" s="43" t="s">
        <v>151</v>
      </c>
      <c r="B6735" s="1" t="s">
        <v>292</v>
      </c>
      <c r="C6735" s="1" t="s">
        <v>250</v>
      </c>
      <c r="D6735" s="1" t="s">
        <v>249</v>
      </c>
      <c r="E6735" s="45" t="str">
        <f>VLOOKUP(C6735,PROCV!E$50:G$126,3,0)</f>
        <v>Audiovisual</v>
      </c>
      <c r="F6735" s="1" t="s">
        <v>416</v>
      </c>
      <c r="G6735" s="1" t="s">
        <v>236</v>
      </c>
      <c r="H6735" s="1">
        <v>2014</v>
      </c>
      <c r="I6735" s="60">
        <f>VLOOKUP(H6735,PROCV!E$33:F$44,2,0)</f>
        <v>1.2109924972782313</v>
      </c>
      <c r="J6735" s="71">
        <v>1236602</v>
      </c>
      <c r="K6735" s="44">
        <f t="shared" si="105"/>
        <v>1497515.7441192553</v>
      </c>
    </row>
    <row r="6736" spans="1:11" s="43" customFormat="1" ht="19.7" customHeight="1" x14ac:dyDescent="0.25">
      <c r="A6736" s="43" t="s">
        <v>151</v>
      </c>
      <c r="B6736" s="1" t="s">
        <v>292</v>
      </c>
      <c r="C6736" s="1" t="s">
        <v>250</v>
      </c>
      <c r="D6736" s="1" t="s">
        <v>249</v>
      </c>
      <c r="E6736" s="45" t="str">
        <f>VLOOKUP(C6736,PROCV!E$50:G$126,3,0)</f>
        <v>Audiovisual</v>
      </c>
      <c r="F6736" s="1" t="s">
        <v>416</v>
      </c>
      <c r="G6736" s="1" t="s">
        <v>236</v>
      </c>
      <c r="H6736" s="1">
        <v>2014</v>
      </c>
      <c r="I6736" s="60">
        <f>VLOOKUP(H6736,PROCV!E$33:F$44,2,0)</f>
        <v>1.2109924972782313</v>
      </c>
      <c r="J6736" s="71">
        <v>705336</v>
      </c>
      <c r="K6736" s="44">
        <f t="shared" si="105"/>
        <v>854156.60406023858</v>
      </c>
    </row>
    <row r="6737" spans="1:11" s="43" customFormat="1" ht="19.7" customHeight="1" x14ac:dyDescent="0.25">
      <c r="A6737" s="43" t="s">
        <v>151</v>
      </c>
      <c r="B6737" s="1" t="s">
        <v>292</v>
      </c>
      <c r="C6737" s="1" t="s">
        <v>250</v>
      </c>
      <c r="D6737" s="1" t="s">
        <v>249</v>
      </c>
      <c r="E6737" s="45" t="str">
        <f>VLOOKUP(C6737,PROCV!E$50:G$126,3,0)</f>
        <v>Audiovisual</v>
      </c>
      <c r="F6737" s="1" t="s">
        <v>416</v>
      </c>
      <c r="G6737" s="1" t="s">
        <v>236</v>
      </c>
      <c r="H6737" s="1">
        <v>2014</v>
      </c>
      <c r="I6737" s="60">
        <f>VLOOKUP(H6737,PROCV!E$33:F$44,2,0)</f>
        <v>1.2109924972782313</v>
      </c>
      <c r="J6737" s="71">
        <v>48716</v>
      </c>
      <c r="K6737" s="44">
        <f t="shared" si="105"/>
        <v>58994.710497406319</v>
      </c>
    </row>
    <row r="6738" spans="1:11" s="43" customFormat="1" ht="19.7" customHeight="1" x14ac:dyDescent="0.25">
      <c r="A6738" s="43" t="s">
        <v>151</v>
      </c>
      <c r="B6738" s="1" t="s">
        <v>292</v>
      </c>
      <c r="C6738" s="1" t="s">
        <v>248</v>
      </c>
      <c r="D6738" s="1" t="s">
        <v>247</v>
      </c>
      <c r="E6738" s="45" t="str">
        <f>VLOOKUP(C6738,PROCV!E$50:G$126,3,0)</f>
        <v>Educação e Criação em Artes</v>
      </c>
      <c r="F6738" s="1" t="s">
        <v>416</v>
      </c>
      <c r="G6738" s="1" t="s">
        <v>236</v>
      </c>
      <c r="H6738" s="1">
        <v>2014</v>
      </c>
      <c r="I6738" s="60">
        <f>VLOOKUP(H6738,PROCV!E$33:F$44,2,0)</f>
        <v>1.2109924972782313</v>
      </c>
      <c r="J6738" s="71">
        <v>5300</v>
      </c>
      <c r="K6738" s="44">
        <f t="shared" si="105"/>
        <v>6418.2602355746258</v>
      </c>
    </row>
    <row r="6739" spans="1:11" s="43" customFormat="1" ht="19.7" customHeight="1" x14ac:dyDescent="0.25">
      <c r="A6739" s="43" t="s">
        <v>151</v>
      </c>
      <c r="B6739" s="1" t="s">
        <v>292</v>
      </c>
      <c r="C6739" s="1" t="s">
        <v>246</v>
      </c>
      <c r="D6739" s="1" t="s">
        <v>245</v>
      </c>
      <c r="E6739" s="45" t="str">
        <f>VLOOKUP(C6739,PROCV!E$50:G$126,3,0)</f>
        <v>Artes Cênicas e Espetáculos</v>
      </c>
      <c r="F6739" s="1" t="s">
        <v>416</v>
      </c>
      <c r="G6739" s="1" t="s">
        <v>236</v>
      </c>
      <c r="H6739" s="1">
        <v>2014</v>
      </c>
      <c r="I6739" s="60">
        <f>VLOOKUP(H6739,PROCV!E$33:F$44,2,0)</f>
        <v>1.2109924972782313</v>
      </c>
      <c r="J6739" s="71">
        <v>91655</v>
      </c>
      <c r="K6739" s="44">
        <f t="shared" si="105"/>
        <v>110993.5173380363</v>
      </c>
    </row>
    <row r="6740" spans="1:11" s="43" customFormat="1" ht="19.7" customHeight="1" x14ac:dyDescent="0.25">
      <c r="A6740" s="43" t="s">
        <v>151</v>
      </c>
      <c r="B6740" s="1" t="s">
        <v>292</v>
      </c>
      <c r="C6740" s="1" t="s">
        <v>246</v>
      </c>
      <c r="D6740" s="1" t="s">
        <v>245</v>
      </c>
      <c r="E6740" s="45" t="str">
        <f>VLOOKUP(C6740,PROCV!E$50:G$126,3,0)</f>
        <v>Artes Cênicas e Espetáculos</v>
      </c>
      <c r="F6740" s="1" t="s">
        <v>416</v>
      </c>
      <c r="G6740" s="1" t="s">
        <v>236</v>
      </c>
      <c r="H6740" s="1">
        <v>2014</v>
      </c>
      <c r="I6740" s="60">
        <f>VLOOKUP(H6740,PROCV!E$33:F$44,2,0)</f>
        <v>1.2109924972782313</v>
      </c>
      <c r="J6740" s="71">
        <v>161609</v>
      </c>
      <c r="K6740" s="44">
        <f t="shared" si="105"/>
        <v>195707.28649263768</v>
      </c>
    </row>
    <row r="6741" spans="1:11" s="43" customFormat="1" ht="19.7" customHeight="1" x14ac:dyDescent="0.25">
      <c r="A6741" s="43" t="s">
        <v>151</v>
      </c>
      <c r="B6741" s="1" t="s">
        <v>292</v>
      </c>
      <c r="C6741" s="1" t="s">
        <v>238</v>
      </c>
      <c r="D6741" s="1" t="s">
        <v>237</v>
      </c>
      <c r="E6741" s="45" t="str">
        <f>VLOOKUP(C6741,PROCV!E$50:G$126,3,0)</f>
        <v>Artes Cênicas e Espetáculos</v>
      </c>
      <c r="F6741" s="1" t="s">
        <v>416</v>
      </c>
      <c r="G6741" s="1" t="s">
        <v>236</v>
      </c>
      <c r="H6741" s="1">
        <v>2014</v>
      </c>
      <c r="I6741" s="60">
        <f>VLOOKUP(H6741,PROCV!E$33:F$44,2,0)</f>
        <v>1.2109924972782313</v>
      </c>
      <c r="J6741" s="71">
        <v>161385</v>
      </c>
      <c r="K6741" s="44">
        <f t="shared" si="105"/>
        <v>195436.02417324737</v>
      </c>
    </row>
    <row r="6742" spans="1:11" s="43" customFormat="1" ht="19.7" customHeight="1" x14ac:dyDescent="0.25">
      <c r="A6742" s="43" t="s">
        <v>151</v>
      </c>
      <c r="B6742" s="1" t="s">
        <v>292</v>
      </c>
      <c r="C6742" s="1" t="s">
        <v>238</v>
      </c>
      <c r="D6742" s="1" t="s">
        <v>237</v>
      </c>
      <c r="E6742" s="45" t="str">
        <f>VLOOKUP(C6742,PROCV!E$50:G$126,3,0)</f>
        <v>Artes Cênicas e Espetáculos</v>
      </c>
      <c r="F6742" s="1" t="s">
        <v>416</v>
      </c>
      <c r="G6742" s="1" t="s">
        <v>236</v>
      </c>
      <c r="H6742" s="1">
        <v>2014</v>
      </c>
      <c r="I6742" s="60">
        <f>VLOOKUP(H6742,PROCV!E$33:F$44,2,0)</f>
        <v>1.2109924972782313</v>
      </c>
      <c r="J6742" s="71">
        <v>29279</v>
      </c>
      <c r="K6742" s="44">
        <f t="shared" si="105"/>
        <v>35456.649327809333</v>
      </c>
    </row>
    <row r="6743" spans="1:11" s="43" customFormat="1" ht="19.7" customHeight="1" x14ac:dyDescent="0.25">
      <c r="A6743" s="43" t="s">
        <v>151</v>
      </c>
      <c r="B6743" s="1" t="s">
        <v>292</v>
      </c>
      <c r="C6743" s="1" t="s">
        <v>241</v>
      </c>
      <c r="D6743" s="1" t="s">
        <v>240</v>
      </c>
      <c r="E6743" s="45" t="str">
        <f>VLOOKUP(C6743,PROCV!E$50:G$126,3,0)</f>
        <v>Artes Cênicas e Espetáculos</v>
      </c>
      <c r="F6743" s="1" t="s">
        <v>416</v>
      </c>
      <c r="G6743" s="1" t="s">
        <v>236</v>
      </c>
      <c r="H6743" s="1">
        <v>2014</v>
      </c>
      <c r="I6743" s="60">
        <f>VLOOKUP(H6743,PROCV!E$33:F$44,2,0)</f>
        <v>1.2109924972782313</v>
      </c>
      <c r="J6743" s="71">
        <v>427200</v>
      </c>
      <c r="K6743" s="44">
        <f t="shared" si="105"/>
        <v>517335.9948372604</v>
      </c>
    </row>
    <row r="6744" spans="1:11" s="43" customFormat="1" ht="19.7" customHeight="1" x14ac:dyDescent="0.25">
      <c r="A6744" s="43" t="s">
        <v>151</v>
      </c>
      <c r="B6744" s="1" t="s">
        <v>292</v>
      </c>
      <c r="C6744" s="1" t="s">
        <v>241</v>
      </c>
      <c r="D6744" s="1" t="s">
        <v>240</v>
      </c>
      <c r="E6744" s="45" t="str">
        <f>VLOOKUP(C6744,PROCV!E$50:G$126,3,0)</f>
        <v>Artes Cênicas e Espetáculos</v>
      </c>
      <c r="F6744" s="1" t="s">
        <v>416</v>
      </c>
      <c r="G6744" s="1" t="s">
        <v>236</v>
      </c>
      <c r="H6744" s="1">
        <v>2014</v>
      </c>
      <c r="I6744" s="60">
        <f>VLOOKUP(H6744,PROCV!E$33:F$44,2,0)</f>
        <v>1.2109924972782313</v>
      </c>
      <c r="J6744" s="71">
        <v>38959</v>
      </c>
      <c r="K6744" s="44">
        <f t="shared" si="105"/>
        <v>47179.056701462614</v>
      </c>
    </row>
    <row r="6745" spans="1:11" s="43" customFormat="1" ht="19.7" customHeight="1" x14ac:dyDescent="0.25">
      <c r="A6745" s="43" t="s">
        <v>151</v>
      </c>
      <c r="B6745" s="1" t="s">
        <v>292</v>
      </c>
      <c r="C6745" s="1" t="s">
        <v>241</v>
      </c>
      <c r="D6745" s="1" t="s">
        <v>240</v>
      </c>
      <c r="E6745" s="45" t="str">
        <f>VLOOKUP(C6745,PROCV!E$50:G$126,3,0)</f>
        <v>Artes Cênicas e Espetáculos</v>
      </c>
      <c r="F6745" s="1" t="s">
        <v>416</v>
      </c>
      <c r="G6745" s="1" t="s">
        <v>236</v>
      </c>
      <c r="H6745" s="1">
        <v>2014</v>
      </c>
      <c r="I6745" s="60">
        <f>VLOOKUP(H6745,PROCV!E$33:F$44,2,0)</f>
        <v>1.2109924972782313</v>
      </c>
      <c r="J6745" s="71">
        <v>22339</v>
      </c>
      <c r="K6745" s="44">
        <f t="shared" si="105"/>
        <v>27052.361396698408</v>
      </c>
    </row>
    <row r="6746" spans="1:11" s="43" customFormat="1" ht="19.7" customHeight="1" x14ac:dyDescent="0.25">
      <c r="A6746" s="43" t="s">
        <v>155</v>
      </c>
      <c r="B6746" s="1" t="s">
        <v>316</v>
      </c>
      <c r="C6746" s="1" t="s">
        <v>291</v>
      </c>
      <c r="D6746" s="1" t="s">
        <v>290</v>
      </c>
      <c r="E6746" s="45" t="str">
        <f>VLOOKUP(C6746,PROCV!E$50:G$126,3,0)</f>
        <v>NA</v>
      </c>
      <c r="F6746" s="1" t="s">
        <v>416</v>
      </c>
      <c r="G6746" s="1" t="s">
        <v>236</v>
      </c>
      <c r="H6746" s="1">
        <v>2014</v>
      </c>
      <c r="I6746" s="60">
        <f>VLOOKUP(H6746,PROCV!E$33:F$44,2,0)</f>
        <v>1.2109924972782313</v>
      </c>
      <c r="J6746" s="71">
        <v>65441</v>
      </c>
      <c r="K6746" s="44">
        <f t="shared" si="105"/>
        <v>79248.56001438474</v>
      </c>
    </row>
    <row r="6747" spans="1:11" s="43" customFormat="1" ht="19.7" customHeight="1" x14ac:dyDescent="0.25">
      <c r="A6747" s="43" t="s">
        <v>155</v>
      </c>
      <c r="B6747" s="1" t="s">
        <v>316</v>
      </c>
      <c r="C6747" s="1" t="s">
        <v>289</v>
      </c>
      <c r="D6747" s="1" t="s">
        <v>288</v>
      </c>
      <c r="E6747" s="45" t="str">
        <f>VLOOKUP(C6747,PROCV!E$50:G$126,3,0)</f>
        <v>Editorial</v>
      </c>
      <c r="F6747" s="1" t="s">
        <v>416</v>
      </c>
      <c r="G6747" s="1" t="s">
        <v>236</v>
      </c>
      <c r="H6747" s="1">
        <v>2014</v>
      </c>
      <c r="I6747" s="60">
        <f>VLOOKUP(H6747,PROCV!E$33:F$44,2,0)</f>
        <v>1.2109924972782313</v>
      </c>
      <c r="J6747" s="71">
        <v>137459</v>
      </c>
      <c r="K6747" s="44">
        <f t="shared" si="105"/>
        <v>166461.8176833684</v>
      </c>
    </row>
    <row r="6748" spans="1:11" s="43" customFormat="1" ht="19.7" customHeight="1" x14ac:dyDescent="0.25">
      <c r="A6748" s="43" t="s">
        <v>155</v>
      </c>
      <c r="B6748" s="1" t="s">
        <v>316</v>
      </c>
      <c r="C6748" s="1" t="s">
        <v>289</v>
      </c>
      <c r="D6748" s="1" t="s">
        <v>288</v>
      </c>
      <c r="E6748" s="45" t="str">
        <f>VLOOKUP(C6748,PROCV!E$50:G$126,3,0)</f>
        <v>Editorial</v>
      </c>
      <c r="F6748" s="1" t="s">
        <v>416</v>
      </c>
      <c r="G6748" s="1" t="s">
        <v>236</v>
      </c>
      <c r="H6748" s="1">
        <v>2014</v>
      </c>
      <c r="I6748" s="60">
        <f>VLOOKUP(H6748,PROCV!E$33:F$44,2,0)</f>
        <v>1.2109924972782313</v>
      </c>
      <c r="J6748" s="71">
        <v>148773</v>
      </c>
      <c r="K6748" s="44">
        <f t="shared" si="105"/>
        <v>180162.9867975743</v>
      </c>
    </row>
    <row r="6749" spans="1:11" s="43" customFormat="1" ht="19.7" customHeight="1" x14ac:dyDescent="0.25">
      <c r="A6749" s="43" t="s">
        <v>155</v>
      </c>
      <c r="B6749" s="1" t="s">
        <v>316</v>
      </c>
      <c r="C6749" s="1" t="s">
        <v>287</v>
      </c>
      <c r="D6749" s="1" t="s">
        <v>286</v>
      </c>
      <c r="E6749" s="45" t="str">
        <f>VLOOKUP(C6749,PROCV!E$50:G$126,3,0)</f>
        <v>Música</v>
      </c>
      <c r="F6749" s="1" t="s">
        <v>416</v>
      </c>
      <c r="G6749" s="1" t="s">
        <v>236</v>
      </c>
      <c r="H6749" s="1">
        <v>2014</v>
      </c>
      <c r="I6749" s="60">
        <f>VLOOKUP(H6749,PROCV!E$33:F$44,2,0)</f>
        <v>1.2109924972782313</v>
      </c>
      <c r="J6749" s="71">
        <v>85502</v>
      </c>
      <c r="K6749" s="44">
        <f t="shared" si="105"/>
        <v>103542.28050228333</v>
      </c>
    </row>
    <row r="6750" spans="1:11" s="43" customFormat="1" ht="19.7" customHeight="1" x14ac:dyDescent="0.25">
      <c r="A6750" s="43" t="s">
        <v>155</v>
      </c>
      <c r="B6750" s="1" t="s">
        <v>316</v>
      </c>
      <c r="C6750" s="1" t="s">
        <v>287</v>
      </c>
      <c r="D6750" s="1" t="s">
        <v>286</v>
      </c>
      <c r="E6750" s="45" t="str">
        <f>VLOOKUP(C6750,PROCV!E$50:G$126,3,0)</f>
        <v>Música</v>
      </c>
      <c r="F6750" s="1" t="s">
        <v>416</v>
      </c>
      <c r="G6750" s="1" t="s">
        <v>236</v>
      </c>
      <c r="H6750" s="1">
        <v>2014</v>
      </c>
      <c r="I6750" s="60">
        <f>VLOOKUP(H6750,PROCV!E$33:F$44,2,0)</f>
        <v>1.2109924972782313</v>
      </c>
      <c r="J6750" s="71">
        <v>4850</v>
      </c>
      <c r="K6750" s="44">
        <f t="shared" si="105"/>
        <v>5873.3136117994218</v>
      </c>
    </row>
    <row r="6751" spans="1:11" s="43" customFormat="1" ht="19.7" customHeight="1" x14ac:dyDescent="0.25">
      <c r="A6751" s="43" t="s">
        <v>155</v>
      </c>
      <c r="B6751" s="1" t="s">
        <v>316</v>
      </c>
      <c r="C6751" s="1" t="s">
        <v>287</v>
      </c>
      <c r="D6751" s="1" t="s">
        <v>286</v>
      </c>
      <c r="E6751" s="45" t="str">
        <f>VLOOKUP(C6751,PROCV!E$50:G$126,3,0)</f>
        <v>Música</v>
      </c>
      <c r="F6751" s="1" t="s">
        <v>416</v>
      </c>
      <c r="G6751" s="1" t="s">
        <v>236</v>
      </c>
      <c r="H6751" s="1">
        <v>2014</v>
      </c>
      <c r="I6751" s="60">
        <f>VLOOKUP(H6751,PROCV!E$33:F$44,2,0)</f>
        <v>1.2109924972782313</v>
      </c>
      <c r="J6751" s="71">
        <v>24890</v>
      </c>
      <c r="K6751" s="44">
        <f t="shared" si="105"/>
        <v>30141.603257255178</v>
      </c>
    </row>
    <row r="6752" spans="1:11" s="43" customFormat="1" ht="19.7" customHeight="1" x14ac:dyDescent="0.25">
      <c r="A6752" s="43" t="s">
        <v>155</v>
      </c>
      <c r="B6752" s="1" t="s">
        <v>316</v>
      </c>
      <c r="C6752" s="1" t="s">
        <v>285</v>
      </c>
      <c r="D6752" s="1" t="s">
        <v>284</v>
      </c>
      <c r="E6752" s="45" t="str">
        <f>VLOOKUP(C6752,PROCV!E$50:G$126,3,0)</f>
        <v>Editorial</v>
      </c>
      <c r="F6752" s="1" t="s">
        <v>416</v>
      </c>
      <c r="G6752" s="1" t="s">
        <v>236</v>
      </c>
      <c r="H6752" s="1">
        <v>2014</v>
      </c>
      <c r="I6752" s="60">
        <f>VLOOKUP(H6752,PROCV!E$33:F$44,2,0)</f>
        <v>1.2109924972782313</v>
      </c>
      <c r="J6752" s="71">
        <v>4760</v>
      </c>
      <c r="K6752" s="44">
        <f t="shared" si="105"/>
        <v>5764.324287044381</v>
      </c>
    </row>
    <row r="6753" spans="1:11" s="43" customFormat="1" ht="19.7" customHeight="1" x14ac:dyDescent="0.25">
      <c r="A6753" s="43" t="s">
        <v>155</v>
      </c>
      <c r="B6753" s="1" t="s">
        <v>316</v>
      </c>
      <c r="C6753" s="1" t="s">
        <v>285</v>
      </c>
      <c r="D6753" s="1" t="s">
        <v>284</v>
      </c>
      <c r="E6753" s="45" t="str">
        <f>VLOOKUP(C6753,PROCV!E$50:G$126,3,0)</f>
        <v>Editorial</v>
      </c>
      <c r="F6753" s="1" t="s">
        <v>416</v>
      </c>
      <c r="G6753" s="1" t="s">
        <v>265</v>
      </c>
      <c r="H6753" s="1">
        <v>2014</v>
      </c>
      <c r="I6753" s="60">
        <f>VLOOKUP(H6753,PROCV!E$33:F$44,2,0)</f>
        <v>1.2109924972782313</v>
      </c>
      <c r="J6753" s="71">
        <v>6130</v>
      </c>
      <c r="K6753" s="44">
        <f t="shared" si="105"/>
        <v>7423.3840083155583</v>
      </c>
    </row>
    <row r="6754" spans="1:11" s="43" customFormat="1" ht="19.7" customHeight="1" x14ac:dyDescent="0.25">
      <c r="A6754" s="43" t="s">
        <v>155</v>
      </c>
      <c r="B6754" s="1" t="s">
        <v>316</v>
      </c>
      <c r="C6754" s="1" t="s">
        <v>285</v>
      </c>
      <c r="D6754" s="1" t="s">
        <v>284</v>
      </c>
      <c r="E6754" s="45" t="str">
        <f>VLOOKUP(C6754,PROCV!E$50:G$126,3,0)</f>
        <v>Editorial</v>
      </c>
      <c r="F6754" s="1" t="s">
        <v>416</v>
      </c>
      <c r="G6754" s="1" t="s">
        <v>265</v>
      </c>
      <c r="H6754" s="1">
        <v>2014</v>
      </c>
      <c r="I6754" s="60">
        <f>VLOOKUP(H6754,PROCV!E$33:F$44,2,0)</f>
        <v>1.2109924972782313</v>
      </c>
      <c r="J6754" s="1">
        <v>116</v>
      </c>
      <c r="K6754" s="44">
        <f t="shared" si="105"/>
        <v>140.47512968427483</v>
      </c>
    </row>
    <row r="6755" spans="1:11" s="43" customFormat="1" ht="19.7" customHeight="1" x14ac:dyDescent="0.25">
      <c r="A6755" s="43" t="s">
        <v>155</v>
      </c>
      <c r="B6755" s="1" t="s">
        <v>316</v>
      </c>
      <c r="C6755" s="1" t="s">
        <v>285</v>
      </c>
      <c r="D6755" s="1" t="s">
        <v>284</v>
      </c>
      <c r="E6755" s="45" t="str">
        <f>VLOOKUP(C6755,PROCV!E$50:G$126,3,0)</f>
        <v>Editorial</v>
      </c>
      <c r="F6755" s="1" t="s">
        <v>416</v>
      </c>
      <c r="G6755" s="1" t="s">
        <v>236</v>
      </c>
      <c r="H6755" s="1">
        <v>2014</v>
      </c>
      <c r="I6755" s="60">
        <f>VLOOKUP(H6755,PROCV!E$33:F$44,2,0)</f>
        <v>1.2109924972782313</v>
      </c>
      <c r="J6755" s="71">
        <v>65818</v>
      </c>
      <c r="K6755" s="44">
        <f t="shared" si="105"/>
        <v>79705.104185858625</v>
      </c>
    </row>
    <row r="6756" spans="1:11" s="43" customFormat="1" ht="19.7" customHeight="1" x14ac:dyDescent="0.25">
      <c r="A6756" s="43" t="s">
        <v>155</v>
      </c>
      <c r="B6756" s="1" t="s">
        <v>316</v>
      </c>
      <c r="C6756" s="1" t="s">
        <v>285</v>
      </c>
      <c r="D6756" s="1" t="s">
        <v>284</v>
      </c>
      <c r="E6756" s="45" t="str">
        <f>VLOOKUP(C6756,PROCV!E$50:G$126,3,0)</f>
        <v>Editorial</v>
      </c>
      <c r="F6756" s="1" t="s">
        <v>416</v>
      </c>
      <c r="G6756" s="1" t="s">
        <v>236</v>
      </c>
      <c r="H6756" s="1">
        <v>2014</v>
      </c>
      <c r="I6756" s="60">
        <f>VLOOKUP(H6756,PROCV!E$33:F$44,2,0)</f>
        <v>1.2109924972782313</v>
      </c>
      <c r="J6756" s="71">
        <v>81519</v>
      </c>
      <c r="K6756" s="44">
        <f t="shared" si="105"/>
        <v>98718.897385624135</v>
      </c>
    </row>
    <row r="6757" spans="1:11" s="43" customFormat="1" ht="19.7" customHeight="1" x14ac:dyDescent="0.25">
      <c r="A6757" s="43" t="s">
        <v>155</v>
      </c>
      <c r="B6757" s="1" t="s">
        <v>316</v>
      </c>
      <c r="C6757" s="1" t="s">
        <v>283</v>
      </c>
      <c r="D6757" s="1" t="s">
        <v>282</v>
      </c>
      <c r="E6757" s="45" t="str">
        <f>VLOOKUP(C6757,PROCV!E$50:G$126,3,0)</f>
        <v>Editorial</v>
      </c>
      <c r="F6757" s="1" t="s">
        <v>416</v>
      </c>
      <c r="G6757" s="1" t="s">
        <v>236</v>
      </c>
      <c r="H6757" s="1">
        <v>2014</v>
      </c>
      <c r="I6757" s="60">
        <f>VLOOKUP(H6757,PROCV!E$33:F$44,2,0)</f>
        <v>1.2109924972782313</v>
      </c>
      <c r="J6757" s="71">
        <v>160106</v>
      </c>
      <c r="K6757" s="44">
        <f t="shared" si="105"/>
        <v>193887.16476922852</v>
      </c>
    </row>
    <row r="6758" spans="1:11" s="43" customFormat="1" ht="19.7" customHeight="1" x14ac:dyDescent="0.25">
      <c r="A6758" s="43" t="s">
        <v>155</v>
      </c>
      <c r="B6758" s="1" t="s">
        <v>316</v>
      </c>
      <c r="C6758" s="1" t="s">
        <v>283</v>
      </c>
      <c r="D6758" s="1" t="s">
        <v>282</v>
      </c>
      <c r="E6758" s="45" t="str">
        <f>VLOOKUP(C6758,PROCV!E$50:G$126,3,0)</f>
        <v>Editorial</v>
      </c>
      <c r="F6758" s="1" t="s">
        <v>416</v>
      </c>
      <c r="G6758" s="1" t="s">
        <v>236</v>
      </c>
      <c r="H6758" s="1">
        <v>2014</v>
      </c>
      <c r="I6758" s="60">
        <f>VLOOKUP(H6758,PROCV!E$33:F$44,2,0)</f>
        <v>1.2109924972782313</v>
      </c>
      <c r="J6758" s="71">
        <v>19813</v>
      </c>
      <c r="K6758" s="44">
        <f t="shared" si="105"/>
        <v>23993.394348573598</v>
      </c>
    </row>
    <row r="6759" spans="1:11" s="43" customFormat="1" ht="19.7" customHeight="1" x14ac:dyDescent="0.25">
      <c r="A6759" s="43" t="s">
        <v>155</v>
      </c>
      <c r="B6759" s="1" t="s">
        <v>316</v>
      </c>
      <c r="C6759" s="1" t="s">
        <v>283</v>
      </c>
      <c r="D6759" s="1" t="s">
        <v>282</v>
      </c>
      <c r="E6759" s="45" t="str">
        <f>VLOOKUP(C6759,PROCV!E$50:G$126,3,0)</f>
        <v>Editorial</v>
      </c>
      <c r="F6759" s="1" t="s">
        <v>416</v>
      </c>
      <c r="G6759" s="1" t="s">
        <v>236</v>
      </c>
      <c r="H6759" s="1">
        <v>2014</v>
      </c>
      <c r="I6759" s="60">
        <f>VLOOKUP(H6759,PROCV!E$33:F$44,2,0)</f>
        <v>1.2109924972782313</v>
      </c>
      <c r="J6759" s="71">
        <v>34524</v>
      </c>
      <c r="K6759" s="44">
        <f t="shared" si="105"/>
        <v>41808.304976033658</v>
      </c>
    </row>
    <row r="6760" spans="1:11" s="43" customFormat="1" ht="19.7" customHeight="1" x14ac:dyDescent="0.25">
      <c r="A6760" s="43" t="s">
        <v>155</v>
      </c>
      <c r="B6760" s="1" t="s">
        <v>316</v>
      </c>
      <c r="C6760" s="1" t="s">
        <v>281</v>
      </c>
      <c r="D6760" s="1" t="s">
        <v>280</v>
      </c>
      <c r="E6760" s="45" t="str">
        <f>VLOOKUP(C6760,PROCV!E$50:G$126,3,0)</f>
        <v>Música</v>
      </c>
      <c r="F6760" s="1" t="s">
        <v>416</v>
      </c>
      <c r="G6760" s="1" t="s">
        <v>236</v>
      </c>
      <c r="H6760" s="1">
        <v>2014</v>
      </c>
      <c r="I6760" s="60">
        <f>VLOOKUP(H6760,PROCV!E$33:F$44,2,0)</f>
        <v>1.2109924972782313</v>
      </c>
      <c r="J6760" s="71">
        <v>55605</v>
      </c>
      <c r="K6760" s="44">
        <f t="shared" si="105"/>
        <v>67337.237811156054</v>
      </c>
    </row>
    <row r="6761" spans="1:11" s="43" customFormat="1" ht="19.7" customHeight="1" x14ac:dyDescent="0.25">
      <c r="A6761" s="43" t="s">
        <v>155</v>
      </c>
      <c r="B6761" s="1" t="s">
        <v>316</v>
      </c>
      <c r="C6761" s="1" t="s">
        <v>281</v>
      </c>
      <c r="D6761" s="1" t="s">
        <v>280</v>
      </c>
      <c r="E6761" s="45" t="str">
        <f>VLOOKUP(C6761,PROCV!E$50:G$126,3,0)</f>
        <v>Música</v>
      </c>
      <c r="F6761" s="1" t="s">
        <v>416</v>
      </c>
      <c r="G6761" s="1" t="s">
        <v>236</v>
      </c>
      <c r="H6761" s="1">
        <v>2014</v>
      </c>
      <c r="I6761" s="60">
        <f>VLOOKUP(H6761,PROCV!E$33:F$44,2,0)</f>
        <v>1.2109924972782313</v>
      </c>
      <c r="J6761" s="71">
        <v>55201</v>
      </c>
      <c r="K6761" s="44">
        <f t="shared" si="105"/>
        <v>66847.996842255641</v>
      </c>
    </row>
    <row r="6762" spans="1:11" s="43" customFormat="1" ht="19.7" customHeight="1" x14ac:dyDescent="0.25">
      <c r="A6762" s="43" t="s">
        <v>155</v>
      </c>
      <c r="B6762" s="1" t="s">
        <v>316</v>
      </c>
      <c r="C6762" s="1" t="s">
        <v>279</v>
      </c>
      <c r="D6762" s="1" t="s">
        <v>278</v>
      </c>
      <c r="E6762" s="45" t="str">
        <f>VLOOKUP(C6762,PROCV!E$50:G$126,3,0)</f>
        <v>Editorial</v>
      </c>
      <c r="F6762" s="1" t="s">
        <v>416</v>
      </c>
      <c r="G6762" s="1" t="s">
        <v>236</v>
      </c>
      <c r="H6762" s="1">
        <v>2014</v>
      </c>
      <c r="I6762" s="60">
        <f>VLOOKUP(H6762,PROCV!E$33:F$44,2,0)</f>
        <v>1.2109924972782313</v>
      </c>
      <c r="J6762" s="71">
        <v>37611</v>
      </c>
      <c r="K6762" s="44">
        <f t="shared" si="105"/>
        <v>45546.638815131555</v>
      </c>
    </row>
    <row r="6763" spans="1:11" s="43" customFormat="1" ht="19.7" customHeight="1" x14ac:dyDescent="0.25">
      <c r="A6763" s="43" t="s">
        <v>155</v>
      </c>
      <c r="B6763" s="1" t="s">
        <v>316</v>
      </c>
      <c r="C6763" s="1" t="s">
        <v>279</v>
      </c>
      <c r="D6763" s="1" t="s">
        <v>278</v>
      </c>
      <c r="E6763" s="45" t="str">
        <f>VLOOKUP(C6763,PROCV!E$50:G$126,3,0)</f>
        <v>Editorial</v>
      </c>
      <c r="F6763" s="1" t="s">
        <v>416</v>
      </c>
      <c r="G6763" s="1" t="s">
        <v>236</v>
      </c>
      <c r="H6763" s="1">
        <v>2014</v>
      </c>
      <c r="I6763" s="60">
        <f>VLOOKUP(H6763,PROCV!E$33:F$44,2,0)</f>
        <v>1.2109924972782313</v>
      </c>
      <c r="J6763" s="71">
        <v>10539</v>
      </c>
      <c r="K6763" s="44">
        <f t="shared" si="105"/>
        <v>12762.649928815281</v>
      </c>
    </row>
    <row r="6764" spans="1:11" s="43" customFormat="1" ht="19.7" customHeight="1" x14ac:dyDescent="0.25">
      <c r="A6764" s="43" t="s">
        <v>155</v>
      </c>
      <c r="B6764" s="1" t="s">
        <v>316</v>
      </c>
      <c r="C6764" s="1" t="s">
        <v>279</v>
      </c>
      <c r="D6764" s="1" t="s">
        <v>278</v>
      </c>
      <c r="E6764" s="45" t="str">
        <f>VLOOKUP(C6764,PROCV!E$50:G$126,3,0)</f>
        <v>Editorial</v>
      </c>
      <c r="F6764" s="1" t="s">
        <v>416</v>
      </c>
      <c r="G6764" s="1" t="s">
        <v>236</v>
      </c>
      <c r="H6764" s="1">
        <v>2014</v>
      </c>
      <c r="I6764" s="60">
        <f>VLOOKUP(H6764,PROCV!E$33:F$44,2,0)</f>
        <v>1.2109924972782313</v>
      </c>
      <c r="J6764" s="71">
        <v>7880</v>
      </c>
      <c r="K6764" s="44">
        <f t="shared" si="105"/>
        <v>9542.6208785524632</v>
      </c>
    </row>
    <row r="6765" spans="1:11" s="43" customFormat="1" ht="19.7" customHeight="1" x14ac:dyDescent="0.25">
      <c r="A6765" s="43" t="s">
        <v>155</v>
      </c>
      <c r="B6765" s="1" t="s">
        <v>316</v>
      </c>
      <c r="C6765" s="1" t="s">
        <v>269</v>
      </c>
      <c r="D6765" s="1" t="s">
        <v>268</v>
      </c>
      <c r="E6765" s="45" t="str">
        <f>VLOOKUP(C6765,PROCV!E$50:G$126,3,0)</f>
        <v>NA</v>
      </c>
      <c r="F6765" s="1" t="s">
        <v>416</v>
      </c>
      <c r="G6765" s="1" t="s">
        <v>236</v>
      </c>
      <c r="H6765" s="1">
        <v>2014</v>
      </c>
      <c r="I6765" s="60">
        <f>VLOOKUP(H6765,PROCV!E$33:F$44,2,0)</f>
        <v>1.2109924972782313</v>
      </c>
      <c r="J6765" s="71">
        <v>45616</v>
      </c>
      <c r="K6765" s="44">
        <f t="shared" si="105"/>
        <v>55240.633755843803</v>
      </c>
    </row>
    <row r="6766" spans="1:11" s="43" customFormat="1" ht="19.7" customHeight="1" x14ac:dyDescent="0.25">
      <c r="A6766" s="43" t="s">
        <v>155</v>
      </c>
      <c r="B6766" s="1" t="s">
        <v>316</v>
      </c>
      <c r="C6766" s="1" t="s">
        <v>269</v>
      </c>
      <c r="D6766" s="1" t="s">
        <v>268</v>
      </c>
      <c r="E6766" s="45" t="str">
        <f>VLOOKUP(C6766,PROCV!E$50:G$126,3,0)</f>
        <v>NA</v>
      </c>
      <c r="F6766" s="1" t="s">
        <v>416</v>
      </c>
      <c r="G6766" s="1" t="s">
        <v>236</v>
      </c>
      <c r="H6766" s="1">
        <v>2014</v>
      </c>
      <c r="I6766" s="60">
        <f>VLOOKUP(H6766,PROCV!E$33:F$44,2,0)</f>
        <v>1.2109924972782313</v>
      </c>
      <c r="J6766" s="71">
        <v>14060</v>
      </c>
      <c r="K6766" s="44">
        <f t="shared" si="105"/>
        <v>17026.554511731931</v>
      </c>
    </row>
    <row r="6767" spans="1:11" s="43" customFormat="1" ht="19.7" customHeight="1" x14ac:dyDescent="0.25">
      <c r="A6767" s="43" t="s">
        <v>155</v>
      </c>
      <c r="B6767" s="1" t="s">
        <v>316</v>
      </c>
      <c r="C6767" s="1" t="s">
        <v>264</v>
      </c>
      <c r="D6767" s="1" t="s">
        <v>263</v>
      </c>
      <c r="E6767" s="45" t="str">
        <f>VLOOKUP(C6767,PROCV!E$50:G$126,3,0)</f>
        <v>Audiovisual</v>
      </c>
      <c r="F6767" s="1" t="s">
        <v>416</v>
      </c>
      <c r="G6767" s="1" t="s">
        <v>236</v>
      </c>
      <c r="H6767" s="1">
        <v>2014</v>
      </c>
      <c r="I6767" s="60">
        <f>VLOOKUP(H6767,PROCV!E$33:F$44,2,0)</f>
        <v>1.2109924972782313</v>
      </c>
      <c r="J6767" s="71">
        <v>9137</v>
      </c>
      <c r="K6767" s="44">
        <f t="shared" si="105"/>
        <v>11064.8384476312</v>
      </c>
    </row>
    <row r="6768" spans="1:11" s="43" customFormat="1" ht="19.7" customHeight="1" x14ac:dyDescent="0.25">
      <c r="A6768" s="43" t="s">
        <v>155</v>
      </c>
      <c r="B6768" s="1" t="s">
        <v>316</v>
      </c>
      <c r="C6768" s="1" t="s">
        <v>264</v>
      </c>
      <c r="D6768" s="1" t="s">
        <v>263</v>
      </c>
      <c r="E6768" s="45" t="str">
        <f>VLOOKUP(C6768,PROCV!E$50:G$126,3,0)</f>
        <v>Audiovisual</v>
      </c>
      <c r="F6768" s="1" t="s">
        <v>416</v>
      </c>
      <c r="G6768" s="1" t="s">
        <v>265</v>
      </c>
      <c r="H6768" s="1">
        <v>2014</v>
      </c>
      <c r="I6768" s="60">
        <f>VLOOKUP(H6768,PROCV!E$33:F$44,2,0)</f>
        <v>1.2109924972782313</v>
      </c>
      <c r="J6768" s="71">
        <v>2000000</v>
      </c>
      <c r="K6768" s="44">
        <f t="shared" si="105"/>
        <v>2421984.9945564629</v>
      </c>
    </row>
    <row r="6769" spans="1:11" s="43" customFormat="1" ht="19.7" customHeight="1" x14ac:dyDescent="0.25">
      <c r="A6769" s="43" t="s">
        <v>155</v>
      </c>
      <c r="B6769" s="1" t="s">
        <v>316</v>
      </c>
      <c r="C6769" s="1" t="s">
        <v>264</v>
      </c>
      <c r="D6769" s="1" t="s">
        <v>263</v>
      </c>
      <c r="E6769" s="45" t="str">
        <f>VLOOKUP(C6769,PROCV!E$50:G$126,3,0)</f>
        <v>Audiovisual</v>
      </c>
      <c r="F6769" s="1" t="s">
        <v>416</v>
      </c>
      <c r="G6769" s="1" t="s">
        <v>236</v>
      </c>
      <c r="H6769" s="1">
        <v>2014</v>
      </c>
      <c r="I6769" s="60">
        <f>VLOOKUP(H6769,PROCV!E$33:F$44,2,0)</f>
        <v>1.2109924972782313</v>
      </c>
      <c r="J6769" s="71">
        <v>16058</v>
      </c>
      <c r="K6769" s="44">
        <f t="shared" si="105"/>
        <v>19446.11752129384</v>
      </c>
    </row>
    <row r="6770" spans="1:11" s="43" customFormat="1" ht="19.7" customHeight="1" x14ac:dyDescent="0.25">
      <c r="A6770" s="43" t="s">
        <v>155</v>
      </c>
      <c r="B6770" s="1" t="s">
        <v>316</v>
      </c>
      <c r="C6770" s="1" t="s">
        <v>254</v>
      </c>
      <c r="D6770" s="1" t="s">
        <v>253</v>
      </c>
      <c r="E6770" s="45" t="str">
        <f>VLOOKUP(C6770,PROCV!E$50:G$126,3,0)</f>
        <v>Música</v>
      </c>
      <c r="F6770" s="1" t="s">
        <v>416</v>
      </c>
      <c r="G6770" s="1" t="s">
        <v>236</v>
      </c>
      <c r="H6770" s="1">
        <v>2014</v>
      </c>
      <c r="I6770" s="60">
        <f>VLOOKUP(H6770,PROCV!E$33:F$44,2,0)</f>
        <v>1.2109924972782313</v>
      </c>
      <c r="J6770" s="71">
        <v>14810</v>
      </c>
      <c r="K6770" s="44">
        <f t="shared" si="105"/>
        <v>17934.798884690605</v>
      </c>
    </row>
    <row r="6771" spans="1:11" s="43" customFormat="1" ht="19.7" customHeight="1" x14ac:dyDescent="0.25">
      <c r="A6771" s="43" t="s">
        <v>155</v>
      </c>
      <c r="B6771" s="1" t="s">
        <v>316</v>
      </c>
      <c r="C6771" s="1" t="s">
        <v>246</v>
      </c>
      <c r="D6771" s="1" t="s">
        <v>245</v>
      </c>
      <c r="E6771" s="45" t="str">
        <f>VLOOKUP(C6771,PROCV!E$50:G$126,3,0)</f>
        <v>Artes Cênicas e Espetáculos</v>
      </c>
      <c r="F6771" s="1" t="s">
        <v>416</v>
      </c>
      <c r="G6771" s="1" t="s">
        <v>236</v>
      </c>
      <c r="H6771" s="1">
        <v>2014</v>
      </c>
      <c r="I6771" s="60">
        <f>VLOOKUP(H6771,PROCV!E$33:F$44,2,0)</f>
        <v>1.2109924972782313</v>
      </c>
      <c r="J6771" s="71">
        <v>24722</v>
      </c>
      <c r="K6771" s="44">
        <f t="shared" si="105"/>
        <v>29938.156517712436</v>
      </c>
    </row>
    <row r="6772" spans="1:11" s="43" customFormat="1" ht="19.7" customHeight="1" x14ac:dyDescent="0.25">
      <c r="A6772" s="43" t="s">
        <v>155</v>
      </c>
      <c r="B6772" s="1" t="s">
        <v>316</v>
      </c>
      <c r="C6772" s="1" t="s">
        <v>241</v>
      </c>
      <c r="D6772" s="1" t="s">
        <v>240</v>
      </c>
      <c r="E6772" s="45" t="str">
        <f>VLOOKUP(C6772,PROCV!E$50:G$126,3,0)</f>
        <v>Artes Cênicas e Espetáculos</v>
      </c>
      <c r="F6772" s="1" t="s">
        <v>416</v>
      </c>
      <c r="G6772" s="1" t="s">
        <v>236</v>
      </c>
      <c r="H6772" s="1">
        <v>2014</v>
      </c>
      <c r="I6772" s="60">
        <f>VLOOKUP(H6772,PROCV!E$33:F$44,2,0)</f>
        <v>1.2109924972782313</v>
      </c>
      <c r="J6772" s="71">
        <v>34441</v>
      </c>
      <c r="K6772" s="44">
        <f t="shared" si="105"/>
        <v>41707.792598759566</v>
      </c>
    </row>
    <row r="6773" spans="1:11" s="43" customFormat="1" ht="19.7" customHeight="1" x14ac:dyDescent="0.25">
      <c r="A6773" s="43" t="s">
        <v>155</v>
      </c>
      <c r="B6773" s="1" t="s">
        <v>316</v>
      </c>
      <c r="C6773" s="1" t="s">
        <v>241</v>
      </c>
      <c r="D6773" s="1" t="s">
        <v>240</v>
      </c>
      <c r="E6773" s="45" t="str">
        <f>VLOOKUP(C6773,PROCV!E$50:G$126,3,0)</f>
        <v>Artes Cênicas e Espetáculos</v>
      </c>
      <c r="F6773" s="1" t="s">
        <v>416</v>
      </c>
      <c r="G6773" s="1" t="s">
        <v>236</v>
      </c>
      <c r="H6773" s="1">
        <v>2014</v>
      </c>
      <c r="I6773" s="60">
        <f>VLOOKUP(H6773,PROCV!E$33:F$44,2,0)</f>
        <v>1.2109924972782313</v>
      </c>
      <c r="J6773" s="71">
        <v>54981</v>
      </c>
      <c r="K6773" s="44">
        <f t="shared" si="105"/>
        <v>66581.578492854431</v>
      </c>
    </row>
    <row r="6774" spans="1:11" s="43" customFormat="1" ht="19.7" customHeight="1" x14ac:dyDescent="0.25">
      <c r="A6774" s="43" t="s">
        <v>155</v>
      </c>
      <c r="B6774" s="1" t="s">
        <v>316</v>
      </c>
      <c r="C6774" s="1" t="s">
        <v>241</v>
      </c>
      <c r="D6774" s="1" t="s">
        <v>240</v>
      </c>
      <c r="E6774" s="45" t="str">
        <f>VLOOKUP(C6774,PROCV!E$50:G$126,3,0)</f>
        <v>Artes Cênicas e Espetáculos</v>
      </c>
      <c r="F6774" s="1" t="s">
        <v>416</v>
      </c>
      <c r="G6774" s="1" t="s">
        <v>236</v>
      </c>
      <c r="H6774" s="1">
        <v>2014</v>
      </c>
      <c r="I6774" s="60">
        <f>VLOOKUP(H6774,PROCV!E$33:F$44,2,0)</f>
        <v>1.2109924972782313</v>
      </c>
      <c r="J6774" s="71">
        <v>97355</v>
      </c>
      <c r="K6774" s="44">
        <f t="shared" si="105"/>
        <v>117896.17457252221</v>
      </c>
    </row>
    <row r="6775" spans="1:11" s="43" customFormat="1" ht="19.7" customHeight="1" x14ac:dyDescent="0.25">
      <c r="A6775" s="43" t="s">
        <v>159</v>
      </c>
      <c r="B6775" s="1" t="s">
        <v>242</v>
      </c>
      <c r="C6775" s="1" t="s">
        <v>289</v>
      </c>
      <c r="D6775" s="1" t="s">
        <v>288</v>
      </c>
      <c r="E6775" s="45" t="str">
        <f>VLOOKUP(C6775,PROCV!E$50:G$126,3,0)</f>
        <v>Editorial</v>
      </c>
      <c r="F6775" s="1" t="s">
        <v>416</v>
      </c>
      <c r="G6775" s="1" t="s">
        <v>236</v>
      </c>
      <c r="H6775" s="1">
        <v>2014</v>
      </c>
      <c r="I6775" s="60">
        <f>VLOOKUP(H6775,PROCV!E$33:F$44,2,0)</f>
        <v>1.2109924972782313</v>
      </c>
      <c r="J6775" s="71">
        <v>244440</v>
      </c>
      <c r="K6775" s="44">
        <f t="shared" si="105"/>
        <v>296015.00603469089</v>
      </c>
    </row>
    <row r="6776" spans="1:11" s="43" customFormat="1" ht="19.7" customHeight="1" x14ac:dyDescent="0.25">
      <c r="A6776" s="43" t="s">
        <v>159</v>
      </c>
      <c r="B6776" s="1" t="s">
        <v>242</v>
      </c>
      <c r="C6776" s="1" t="s">
        <v>289</v>
      </c>
      <c r="D6776" s="1" t="s">
        <v>288</v>
      </c>
      <c r="E6776" s="45" t="str">
        <f>VLOOKUP(C6776,PROCV!E$50:G$126,3,0)</f>
        <v>Editorial</v>
      </c>
      <c r="F6776" s="1" t="s">
        <v>416</v>
      </c>
      <c r="G6776" s="1" t="s">
        <v>236</v>
      </c>
      <c r="H6776" s="1">
        <v>2014</v>
      </c>
      <c r="I6776" s="60">
        <f>VLOOKUP(H6776,PROCV!E$33:F$44,2,0)</f>
        <v>1.2109924972782313</v>
      </c>
      <c r="J6776" s="71">
        <v>30600</v>
      </c>
      <c r="K6776" s="44">
        <f t="shared" si="105"/>
        <v>37056.370416713879</v>
      </c>
    </row>
    <row r="6777" spans="1:11" s="43" customFormat="1" ht="19.7" customHeight="1" x14ac:dyDescent="0.25">
      <c r="A6777" s="43" t="s">
        <v>159</v>
      </c>
      <c r="B6777" s="1" t="s">
        <v>242</v>
      </c>
      <c r="C6777" s="1" t="s">
        <v>287</v>
      </c>
      <c r="D6777" s="1" t="s">
        <v>286</v>
      </c>
      <c r="E6777" s="45" t="str">
        <f>VLOOKUP(C6777,PROCV!E$50:G$126,3,0)</f>
        <v>Música</v>
      </c>
      <c r="F6777" s="1" t="s">
        <v>416</v>
      </c>
      <c r="G6777" s="1" t="s">
        <v>236</v>
      </c>
      <c r="H6777" s="1">
        <v>2014</v>
      </c>
      <c r="I6777" s="60">
        <f>VLOOKUP(H6777,PROCV!E$33:F$44,2,0)</f>
        <v>1.2109924972782313</v>
      </c>
      <c r="J6777" s="71">
        <v>72112</v>
      </c>
      <c r="K6777" s="44">
        <f t="shared" si="105"/>
        <v>87327.090963727824</v>
      </c>
    </row>
    <row r="6778" spans="1:11" s="43" customFormat="1" ht="19.7" customHeight="1" x14ac:dyDescent="0.25">
      <c r="A6778" s="43" t="s">
        <v>159</v>
      </c>
      <c r="B6778" s="1" t="s">
        <v>242</v>
      </c>
      <c r="C6778" s="1" t="s">
        <v>287</v>
      </c>
      <c r="D6778" s="1" t="s">
        <v>286</v>
      </c>
      <c r="E6778" s="45" t="str">
        <f>VLOOKUP(C6778,PROCV!E$50:G$126,3,0)</f>
        <v>Música</v>
      </c>
      <c r="F6778" s="1" t="s">
        <v>416</v>
      </c>
      <c r="G6778" s="1" t="s">
        <v>236</v>
      </c>
      <c r="H6778" s="1">
        <v>2014</v>
      </c>
      <c r="I6778" s="60">
        <f>VLOOKUP(H6778,PROCV!E$33:F$44,2,0)</f>
        <v>1.2109924972782313</v>
      </c>
      <c r="J6778" s="71">
        <v>23341</v>
      </c>
      <c r="K6778" s="44">
        <f t="shared" si="105"/>
        <v>28265.775878971199</v>
      </c>
    </row>
    <row r="6779" spans="1:11" s="43" customFormat="1" ht="19.7" customHeight="1" x14ac:dyDescent="0.25">
      <c r="A6779" s="43" t="s">
        <v>159</v>
      </c>
      <c r="B6779" s="1" t="s">
        <v>242</v>
      </c>
      <c r="C6779" s="1" t="s">
        <v>285</v>
      </c>
      <c r="D6779" s="1" t="s">
        <v>284</v>
      </c>
      <c r="E6779" s="45" t="str">
        <f>VLOOKUP(C6779,PROCV!E$50:G$126,3,0)</f>
        <v>Editorial</v>
      </c>
      <c r="F6779" s="1" t="s">
        <v>416</v>
      </c>
      <c r="G6779" s="1" t="s">
        <v>236</v>
      </c>
      <c r="H6779" s="1">
        <v>2014</v>
      </c>
      <c r="I6779" s="60">
        <f>VLOOKUP(H6779,PROCV!E$33:F$44,2,0)</f>
        <v>1.2109924972782313</v>
      </c>
      <c r="J6779" s="71">
        <v>123740</v>
      </c>
      <c r="K6779" s="44">
        <f t="shared" si="105"/>
        <v>149848.21161320835</v>
      </c>
    </row>
    <row r="6780" spans="1:11" s="43" customFormat="1" ht="19.7" customHeight="1" x14ac:dyDescent="0.25">
      <c r="A6780" s="43" t="s">
        <v>159</v>
      </c>
      <c r="B6780" s="1" t="s">
        <v>242</v>
      </c>
      <c r="C6780" s="1" t="s">
        <v>285</v>
      </c>
      <c r="D6780" s="1" t="s">
        <v>284</v>
      </c>
      <c r="E6780" s="45" t="str">
        <f>VLOOKUP(C6780,PROCV!E$50:G$126,3,0)</f>
        <v>Editorial</v>
      </c>
      <c r="F6780" s="1" t="s">
        <v>416</v>
      </c>
      <c r="G6780" s="1" t="s">
        <v>236</v>
      </c>
      <c r="H6780" s="1">
        <v>2014</v>
      </c>
      <c r="I6780" s="60">
        <f>VLOOKUP(H6780,PROCV!E$33:F$44,2,0)</f>
        <v>1.2109924972782313</v>
      </c>
      <c r="J6780" s="71">
        <v>215730</v>
      </c>
      <c r="K6780" s="44">
        <f t="shared" si="105"/>
        <v>261247.41143783284</v>
      </c>
    </row>
    <row r="6781" spans="1:11" s="43" customFormat="1" ht="19.7" customHeight="1" x14ac:dyDescent="0.25">
      <c r="A6781" s="43" t="s">
        <v>159</v>
      </c>
      <c r="B6781" s="1" t="s">
        <v>242</v>
      </c>
      <c r="C6781" s="1" t="s">
        <v>285</v>
      </c>
      <c r="D6781" s="1" t="s">
        <v>284</v>
      </c>
      <c r="E6781" s="45" t="str">
        <f>VLOOKUP(C6781,PROCV!E$50:G$126,3,0)</f>
        <v>Editorial</v>
      </c>
      <c r="F6781" s="1" t="s">
        <v>416</v>
      </c>
      <c r="G6781" s="1" t="s">
        <v>236</v>
      </c>
      <c r="H6781" s="1">
        <v>2014</v>
      </c>
      <c r="I6781" s="60">
        <f>VLOOKUP(H6781,PROCV!E$33:F$44,2,0)</f>
        <v>1.2109924972782313</v>
      </c>
      <c r="J6781" s="71">
        <v>32640</v>
      </c>
      <c r="K6781" s="44">
        <f t="shared" si="105"/>
        <v>39526.795111161468</v>
      </c>
    </row>
    <row r="6782" spans="1:11" s="43" customFormat="1" ht="19.7" customHeight="1" x14ac:dyDescent="0.25">
      <c r="A6782" s="43" t="s">
        <v>159</v>
      </c>
      <c r="B6782" s="1" t="s">
        <v>242</v>
      </c>
      <c r="C6782" s="1" t="s">
        <v>285</v>
      </c>
      <c r="D6782" s="1" t="s">
        <v>284</v>
      </c>
      <c r="E6782" s="45" t="str">
        <f>VLOOKUP(C6782,PROCV!E$50:G$126,3,0)</f>
        <v>Editorial</v>
      </c>
      <c r="F6782" s="1" t="s">
        <v>416</v>
      </c>
      <c r="G6782" s="1" t="s">
        <v>236</v>
      </c>
      <c r="H6782" s="1">
        <v>2014</v>
      </c>
      <c r="I6782" s="60">
        <f>VLOOKUP(H6782,PROCV!E$33:F$44,2,0)</f>
        <v>1.2109924972782313</v>
      </c>
      <c r="J6782" s="71">
        <v>18730</v>
      </c>
      <c r="K6782" s="44">
        <f t="shared" si="105"/>
        <v>22681.889474021275</v>
      </c>
    </row>
    <row r="6783" spans="1:11" s="43" customFormat="1" ht="19.7" customHeight="1" x14ac:dyDescent="0.25">
      <c r="A6783" s="43" t="s">
        <v>159</v>
      </c>
      <c r="B6783" s="1" t="s">
        <v>242</v>
      </c>
      <c r="C6783" s="1" t="s">
        <v>283</v>
      </c>
      <c r="D6783" s="1" t="s">
        <v>282</v>
      </c>
      <c r="E6783" s="45" t="str">
        <f>VLOOKUP(C6783,PROCV!E$50:G$126,3,0)</f>
        <v>Editorial</v>
      </c>
      <c r="F6783" s="1" t="s">
        <v>416</v>
      </c>
      <c r="G6783" s="1" t="s">
        <v>236</v>
      </c>
      <c r="H6783" s="1">
        <v>2014</v>
      </c>
      <c r="I6783" s="60">
        <f>VLOOKUP(H6783,PROCV!E$33:F$44,2,0)</f>
        <v>1.2109924972782313</v>
      </c>
      <c r="J6783" s="71">
        <v>30000</v>
      </c>
      <c r="K6783" s="44">
        <f t="shared" si="105"/>
        <v>36329.774918346942</v>
      </c>
    </row>
    <row r="6784" spans="1:11" s="43" customFormat="1" ht="19.7" customHeight="1" x14ac:dyDescent="0.25">
      <c r="A6784" s="43" t="s">
        <v>159</v>
      </c>
      <c r="B6784" s="1" t="s">
        <v>242</v>
      </c>
      <c r="C6784" s="1" t="s">
        <v>279</v>
      </c>
      <c r="D6784" s="1" t="s">
        <v>278</v>
      </c>
      <c r="E6784" s="45" t="str">
        <f>VLOOKUP(C6784,PROCV!E$50:G$126,3,0)</f>
        <v>Editorial</v>
      </c>
      <c r="F6784" s="1" t="s">
        <v>416</v>
      </c>
      <c r="G6784" s="1" t="s">
        <v>236</v>
      </c>
      <c r="H6784" s="1">
        <v>2014</v>
      </c>
      <c r="I6784" s="60">
        <f>VLOOKUP(H6784,PROCV!E$33:F$44,2,0)</f>
        <v>1.2109924972782313</v>
      </c>
      <c r="J6784" s="71">
        <v>7274</v>
      </c>
      <c r="K6784" s="44">
        <f t="shared" si="105"/>
        <v>8808.7594252018553</v>
      </c>
    </row>
    <row r="6785" spans="1:11" s="43" customFormat="1" ht="19.7" customHeight="1" x14ac:dyDescent="0.25">
      <c r="A6785" s="43" t="s">
        <v>159</v>
      </c>
      <c r="B6785" s="1" t="s">
        <v>242</v>
      </c>
      <c r="C6785" s="1" t="s">
        <v>279</v>
      </c>
      <c r="D6785" s="1" t="s">
        <v>278</v>
      </c>
      <c r="E6785" s="45" t="str">
        <f>VLOOKUP(C6785,PROCV!E$50:G$126,3,0)</f>
        <v>Editorial</v>
      </c>
      <c r="F6785" s="1" t="s">
        <v>416</v>
      </c>
      <c r="G6785" s="1" t="s">
        <v>236</v>
      </c>
      <c r="H6785" s="1">
        <v>2014</v>
      </c>
      <c r="I6785" s="60">
        <f>VLOOKUP(H6785,PROCV!E$33:F$44,2,0)</f>
        <v>1.2109924972782313</v>
      </c>
      <c r="J6785" s="71">
        <v>26599</v>
      </c>
      <c r="K6785" s="44">
        <f t="shared" si="105"/>
        <v>32211.189435103675</v>
      </c>
    </row>
    <row r="6786" spans="1:11" s="43" customFormat="1" ht="19.7" customHeight="1" x14ac:dyDescent="0.25">
      <c r="A6786" s="43" t="s">
        <v>159</v>
      </c>
      <c r="B6786" s="1" t="s">
        <v>242</v>
      </c>
      <c r="C6786" s="1" t="s">
        <v>277</v>
      </c>
      <c r="D6786" s="1" t="s">
        <v>276</v>
      </c>
      <c r="E6786" s="45" t="str">
        <f>VLOOKUP(C6786,PROCV!E$50:G$126,3,0)</f>
        <v>Editorial</v>
      </c>
      <c r="F6786" s="1" t="s">
        <v>416</v>
      </c>
      <c r="G6786" s="1" t="s">
        <v>236</v>
      </c>
      <c r="H6786" s="1">
        <v>2014</v>
      </c>
      <c r="I6786" s="60">
        <f>VLOOKUP(H6786,PROCV!E$33:F$44,2,0)</f>
        <v>1.2109924972782313</v>
      </c>
      <c r="J6786" s="71">
        <v>87679</v>
      </c>
      <c r="K6786" s="44">
        <f t="shared" si="105"/>
        <v>106178.61116885804</v>
      </c>
    </row>
    <row r="6787" spans="1:11" s="43" customFormat="1" ht="19.7" customHeight="1" x14ac:dyDescent="0.25">
      <c r="A6787" s="43" t="s">
        <v>159</v>
      </c>
      <c r="B6787" s="1" t="s">
        <v>242</v>
      </c>
      <c r="C6787" s="1" t="s">
        <v>275</v>
      </c>
      <c r="D6787" s="1" t="s">
        <v>274</v>
      </c>
      <c r="E6787" s="45" t="str">
        <f>VLOOKUP(C6787,PROCV!E$50:G$126,3,0)</f>
        <v>Editorial</v>
      </c>
      <c r="F6787" s="1" t="s">
        <v>416</v>
      </c>
      <c r="G6787" s="1" t="s">
        <v>236</v>
      </c>
      <c r="H6787" s="1">
        <v>2014</v>
      </c>
      <c r="I6787" s="60">
        <f>VLOOKUP(H6787,PROCV!E$33:F$44,2,0)</f>
        <v>1.2109924972782313</v>
      </c>
      <c r="J6787" s="71">
        <v>38955</v>
      </c>
      <c r="K6787" s="44">
        <f t="shared" ref="K6787:K6850" si="106">J6787*I6787</f>
        <v>47174.212731473504</v>
      </c>
    </row>
    <row r="6788" spans="1:11" s="43" customFormat="1" ht="19.7" customHeight="1" x14ac:dyDescent="0.25">
      <c r="A6788" s="43" t="s">
        <v>159</v>
      </c>
      <c r="B6788" s="1" t="s">
        <v>242</v>
      </c>
      <c r="C6788" s="1" t="s">
        <v>307</v>
      </c>
      <c r="D6788" s="1" t="s">
        <v>306</v>
      </c>
      <c r="E6788" s="45" t="str">
        <f>VLOOKUP(C6788,PROCV!E$50:G$126,3,0)</f>
        <v>NA</v>
      </c>
      <c r="F6788" s="1" t="s">
        <v>416</v>
      </c>
      <c r="G6788" s="1" t="s">
        <v>236</v>
      </c>
      <c r="H6788" s="1">
        <v>2014</v>
      </c>
      <c r="I6788" s="60">
        <f>VLOOKUP(H6788,PROCV!E$33:F$44,2,0)</f>
        <v>1.2109924972782313</v>
      </c>
      <c r="J6788" s="71">
        <v>4333</v>
      </c>
      <c r="K6788" s="44">
        <f t="shared" si="106"/>
        <v>5247.2304907065763</v>
      </c>
    </row>
    <row r="6789" spans="1:11" s="43" customFormat="1" ht="19.7" customHeight="1" x14ac:dyDescent="0.25">
      <c r="A6789" s="43" t="s">
        <v>159</v>
      </c>
      <c r="B6789" s="1" t="s">
        <v>242</v>
      </c>
      <c r="C6789" s="1" t="s">
        <v>273</v>
      </c>
      <c r="D6789" s="1" t="s">
        <v>272</v>
      </c>
      <c r="E6789" s="45" t="str">
        <f>VLOOKUP(C6789,PROCV!E$50:G$126,3,0)</f>
        <v>Editorial</v>
      </c>
      <c r="F6789" s="1" t="s">
        <v>416</v>
      </c>
      <c r="G6789" s="1" t="s">
        <v>236</v>
      </c>
      <c r="H6789" s="1">
        <v>2014</v>
      </c>
      <c r="I6789" s="60">
        <f>VLOOKUP(H6789,PROCV!E$33:F$44,2,0)</f>
        <v>1.2109924972782313</v>
      </c>
      <c r="J6789" s="71">
        <v>134304</v>
      </c>
      <c r="K6789" s="44">
        <f t="shared" si="106"/>
        <v>162641.13635445558</v>
      </c>
    </row>
    <row r="6790" spans="1:11" s="43" customFormat="1" ht="19.7" customHeight="1" x14ac:dyDescent="0.25">
      <c r="A6790" s="43" t="s">
        <v>159</v>
      </c>
      <c r="B6790" s="1" t="s">
        <v>242</v>
      </c>
      <c r="C6790" s="1" t="s">
        <v>273</v>
      </c>
      <c r="D6790" s="1" t="s">
        <v>272</v>
      </c>
      <c r="E6790" s="45" t="str">
        <f>VLOOKUP(C6790,PROCV!E$50:G$126,3,0)</f>
        <v>Editorial</v>
      </c>
      <c r="F6790" s="1" t="s">
        <v>416</v>
      </c>
      <c r="G6790" s="1" t="s">
        <v>236</v>
      </c>
      <c r="H6790" s="1">
        <v>2014</v>
      </c>
      <c r="I6790" s="60">
        <f>VLOOKUP(H6790,PROCV!E$33:F$44,2,0)</f>
        <v>1.2109924972782313</v>
      </c>
      <c r="J6790" s="71">
        <v>187900</v>
      </c>
      <c r="K6790" s="44">
        <f t="shared" si="106"/>
        <v>227545.49023857966</v>
      </c>
    </row>
    <row r="6791" spans="1:11" s="43" customFormat="1" ht="19.7" customHeight="1" x14ac:dyDescent="0.25">
      <c r="A6791" s="43" t="s">
        <v>159</v>
      </c>
      <c r="B6791" s="1" t="s">
        <v>242</v>
      </c>
      <c r="C6791" s="1" t="s">
        <v>269</v>
      </c>
      <c r="D6791" s="1" t="s">
        <v>268</v>
      </c>
      <c r="E6791" s="45" t="str">
        <f>VLOOKUP(C6791,PROCV!E$50:G$126,3,0)</f>
        <v>NA</v>
      </c>
      <c r="F6791" s="1" t="s">
        <v>416</v>
      </c>
      <c r="G6791" s="1" t="s">
        <v>236</v>
      </c>
      <c r="H6791" s="1">
        <v>2014</v>
      </c>
      <c r="I6791" s="60">
        <f>VLOOKUP(H6791,PROCV!E$33:F$44,2,0)</f>
        <v>1.2109924972782313</v>
      </c>
      <c r="J6791" s="71">
        <v>55823</v>
      </c>
      <c r="K6791" s="44">
        <f t="shared" si="106"/>
        <v>67601.234175562713</v>
      </c>
    </row>
    <row r="6792" spans="1:11" s="43" customFormat="1" ht="19.7" customHeight="1" x14ac:dyDescent="0.25">
      <c r="A6792" s="43" t="s">
        <v>159</v>
      </c>
      <c r="B6792" s="1" t="s">
        <v>242</v>
      </c>
      <c r="C6792" s="1" t="s">
        <v>269</v>
      </c>
      <c r="D6792" s="1" t="s">
        <v>268</v>
      </c>
      <c r="E6792" s="45" t="str">
        <f>VLOOKUP(C6792,PROCV!E$50:G$126,3,0)</f>
        <v>NA</v>
      </c>
      <c r="F6792" s="1" t="s">
        <v>416</v>
      </c>
      <c r="G6792" s="1" t="s">
        <v>236</v>
      </c>
      <c r="H6792" s="1">
        <v>2014</v>
      </c>
      <c r="I6792" s="60">
        <f>VLOOKUP(H6792,PROCV!E$33:F$44,2,0)</f>
        <v>1.2109924972782313</v>
      </c>
      <c r="J6792" s="71">
        <v>85842</v>
      </c>
      <c r="K6792" s="44">
        <f t="shared" si="106"/>
        <v>103954.01795135794</v>
      </c>
    </row>
    <row r="6793" spans="1:11" s="43" customFormat="1" ht="19.7" customHeight="1" x14ac:dyDescent="0.25">
      <c r="A6793" s="43" t="s">
        <v>159</v>
      </c>
      <c r="B6793" s="1" t="s">
        <v>242</v>
      </c>
      <c r="C6793" s="1" t="s">
        <v>269</v>
      </c>
      <c r="D6793" s="1" t="s">
        <v>268</v>
      </c>
      <c r="E6793" s="45" t="str">
        <f>VLOOKUP(C6793,PROCV!E$50:G$126,3,0)</f>
        <v>NA</v>
      </c>
      <c r="F6793" s="1" t="s">
        <v>416</v>
      </c>
      <c r="G6793" s="1" t="s">
        <v>236</v>
      </c>
      <c r="H6793" s="1">
        <v>2014</v>
      </c>
      <c r="I6793" s="60">
        <f>VLOOKUP(H6793,PROCV!E$33:F$44,2,0)</f>
        <v>1.2109924972782313</v>
      </c>
      <c r="J6793" s="71">
        <v>35219</v>
      </c>
      <c r="K6793" s="44">
        <f t="shared" si="106"/>
        <v>42649.944761642029</v>
      </c>
    </row>
    <row r="6794" spans="1:11" s="43" customFormat="1" ht="19.7" customHeight="1" x14ac:dyDescent="0.25">
      <c r="A6794" s="43" t="s">
        <v>159</v>
      </c>
      <c r="B6794" s="1" t="s">
        <v>242</v>
      </c>
      <c r="C6794" s="1" t="s">
        <v>297</v>
      </c>
      <c r="D6794" s="1" t="s">
        <v>296</v>
      </c>
      <c r="E6794" s="45" t="str">
        <f>VLOOKUP(C6794,PROCV!E$50:G$126,3,0)</f>
        <v>Audiovisual</v>
      </c>
      <c r="F6794" s="1" t="s">
        <v>416</v>
      </c>
      <c r="G6794" s="1" t="s">
        <v>236</v>
      </c>
      <c r="H6794" s="1">
        <v>2014</v>
      </c>
      <c r="I6794" s="60">
        <f>VLOOKUP(H6794,PROCV!E$33:F$44,2,0)</f>
        <v>1.2109924972782313</v>
      </c>
      <c r="J6794" s="71">
        <v>4143</v>
      </c>
      <c r="K6794" s="44">
        <f t="shared" si="106"/>
        <v>5017.1419162237125</v>
      </c>
    </row>
    <row r="6795" spans="1:11" s="43" customFormat="1" ht="19.7" customHeight="1" x14ac:dyDescent="0.25">
      <c r="A6795" s="43" t="s">
        <v>159</v>
      </c>
      <c r="B6795" s="1" t="s">
        <v>242</v>
      </c>
      <c r="C6795" s="1" t="s">
        <v>264</v>
      </c>
      <c r="D6795" s="1" t="s">
        <v>263</v>
      </c>
      <c r="E6795" s="45" t="str">
        <f>VLOOKUP(C6795,PROCV!E$50:G$126,3,0)</f>
        <v>Audiovisual</v>
      </c>
      <c r="F6795" s="1" t="s">
        <v>416</v>
      </c>
      <c r="G6795" s="1" t="s">
        <v>236</v>
      </c>
      <c r="H6795" s="1">
        <v>2014</v>
      </c>
      <c r="I6795" s="60">
        <f>VLOOKUP(H6795,PROCV!E$33:F$44,2,0)</f>
        <v>1.2109924972782313</v>
      </c>
      <c r="J6795" s="71">
        <v>5718</v>
      </c>
      <c r="K6795" s="44">
        <f t="shared" si="106"/>
        <v>6924.4550994369265</v>
      </c>
    </row>
    <row r="6796" spans="1:11" s="43" customFormat="1" ht="19.7" customHeight="1" x14ac:dyDescent="0.25">
      <c r="A6796" s="43" t="s">
        <v>159</v>
      </c>
      <c r="B6796" s="1" t="s">
        <v>242</v>
      </c>
      <c r="C6796" s="1" t="s">
        <v>256</v>
      </c>
      <c r="D6796" s="1" t="s">
        <v>255</v>
      </c>
      <c r="E6796" s="45" t="str">
        <f>VLOOKUP(C6796,PROCV!E$50:G$126,3,0)</f>
        <v>Audiovisual</v>
      </c>
      <c r="F6796" s="1" t="s">
        <v>416</v>
      </c>
      <c r="G6796" s="1" t="s">
        <v>265</v>
      </c>
      <c r="H6796" s="1">
        <v>2014</v>
      </c>
      <c r="I6796" s="60">
        <f>VLOOKUP(H6796,PROCV!E$33:F$44,2,0)</f>
        <v>1.2109924972782313</v>
      </c>
      <c r="J6796" s="71">
        <v>184149</v>
      </c>
      <c r="K6796" s="44">
        <f t="shared" si="106"/>
        <v>223003.05738128902</v>
      </c>
    </row>
    <row r="6797" spans="1:11" s="43" customFormat="1" ht="19.7" customHeight="1" x14ac:dyDescent="0.25">
      <c r="A6797" s="43" t="s">
        <v>159</v>
      </c>
      <c r="B6797" s="1" t="s">
        <v>242</v>
      </c>
      <c r="C6797" s="1" t="s">
        <v>254</v>
      </c>
      <c r="D6797" s="1" t="s">
        <v>253</v>
      </c>
      <c r="E6797" s="45" t="str">
        <f>VLOOKUP(C6797,PROCV!E$50:G$126,3,0)</f>
        <v>Música</v>
      </c>
      <c r="F6797" s="1" t="s">
        <v>416</v>
      </c>
      <c r="G6797" s="1" t="s">
        <v>236</v>
      </c>
      <c r="H6797" s="1">
        <v>2014</v>
      </c>
      <c r="I6797" s="60">
        <f>VLOOKUP(H6797,PROCV!E$33:F$44,2,0)</f>
        <v>1.2109924972782313</v>
      </c>
      <c r="J6797" s="71">
        <v>41509</v>
      </c>
      <c r="K6797" s="44">
        <f t="shared" si="106"/>
        <v>50267.087569522104</v>
      </c>
    </row>
    <row r="6798" spans="1:11" s="43" customFormat="1" ht="19.7" customHeight="1" x14ac:dyDescent="0.25">
      <c r="A6798" s="43" t="s">
        <v>159</v>
      </c>
      <c r="B6798" s="1" t="s">
        <v>242</v>
      </c>
      <c r="C6798" s="1" t="s">
        <v>252</v>
      </c>
      <c r="D6798" s="1" t="s">
        <v>251</v>
      </c>
      <c r="E6798" s="45" t="str">
        <f>VLOOKUP(C6798,PROCV!E$50:G$126,3,0)</f>
        <v>Audiovisual</v>
      </c>
      <c r="F6798" s="1" t="s">
        <v>416</v>
      </c>
      <c r="G6798" s="1" t="s">
        <v>236</v>
      </c>
      <c r="H6798" s="1">
        <v>2014</v>
      </c>
      <c r="I6798" s="60">
        <f>VLOOKUP(H6798,PROCV!E$33:F$44,2,0)</f>
        <v>1.2109924972782313</v>
      </c>
      <c r="J6798" s="71">
        <v>9222</v>
      </c>
      <c r="K6798" s="44">
        <f t="shared" si="106"/>
        <v>11167.772809899849</v>
      </c>
    </row>
    <row r="6799" spans="1:11" s="43" customFormat="1" ht="19.7" customHeight="1" x14ac:dyDescent="0.25">
      <c r="A6799" s="43" t="s">
        <v>159</v>
      </c>
      <c r="B6799" s="1" t="s">
        <v>242</v>
      </c>
      <c r="C6799" s="1" t="s">
        <v>252</v>
      </c>
      <c r="D6799" s="1" t="s">
        <v>251</v>
      </c>
      <c r="E6799" s="45" t="str">
        <f>VLOOKUP(C6799,PROCV!E$50:G$126,3,0)</f>
        <v>Audiovisual</v>
      </c>
      <c r="F6799" s="1" t="s">
        <v>416</v>
      </c>
      <c r="G6799" s="1" t="s">
        <v>236</v>
      </c>
      <c r="H6799" s="1">
        <v>2014</v>
      </c>
      <c r="I6799" s="60">
        <f>VLOOKUP(H6799,PROCV!E$33:F$44,2,0)</f>
        <v>1.2109924972782313</v>
      </c>
      <c r="J6799" s="71">
        <v>69632</v>
      </c>
      <c r="K6799" s="44">
        <f t="shared" si="106"/>
        <v>84323.829570477799</v>
      </c>
    </row>
    <row r="6800" spans="1:11" s="43" customFormat="1" ht="19.7" customHeight="1" x14ac:dyDescent="0.25">
      <c r="A6800" s="43" t="s">
        <v>159</v>
      </c>
      <c r="B6800" s="1" t="s">
        <v>242</v>
      </c>
      <c r="C6800" s="1" t="s">
        <v>250</v>
      </c>
      <c r="D6800" s="1" t="s">
        <v>249</v>
      </c>
      <c r="E6800" s="45" t="str">
        <f>VLOOKUP(C6800,PROCV!E$50:G$126,3,0)</f>
        <v>Audiovisual</v>
      </c>
      <c r="F6800" s="1" t="s">
        <v>416</v>
      </c>
      <c r="G6800" s="1" t="s">
        <v>265</v>
      </c>
      <c r="H6800" s="1">
        <v>2014</v>
      </c>
      <c r="I6800" s="60">
        <f>VLOOKUP(H6800,PROCV!E$33:F$44,2,0)</f>
        <v>1.2109924972782313</v>
      </c>
      <c r="J6800" s="71">
        <v>839000</v>
      </c>
      <c r="K6800" s="44">
        <f t="shared" si="106"/>
        <v>1016022.7052164361</v>
      </c>
    </row>
    <row r="6801" spans="1:11" s="43" customFormat="1" ht="19.7" customHeight="1" x14ac:dyDescent="0.25">
      <c r="A6801" s="43" t="s">
        <v>159</v>
      </c>
      <c r="B6801" s="1" t="s">
        <v>242</v>
      </c>
      <c r="C6801" s="1" t="s">
        <v>250</v>
      </c>
      <c r="D6801" s="1" t="s">
        <v>249</v>
      </c>
      <c r="E6801" s="45" t="str">
        <f>VLOOKUP(C6801,PROCV!E$50:G$126,3,0)</f>
        <v>Audiovisual</v>
      </c>
      <c r="F6801" s="1" t="s">
        <v>416</v>
      </c>
      <c r="G6801" s="1" t="s">
        <v>265</v>
      </c>
      <c r="H6801" s="1">
        <v>2014</v>
      </c>
      <c r="I6801" s="60">
        <f>VLOOKUP(H6801,PROCV!E$33:F$44,2,0)</f>
        <v>1.2109924972782313</v>
      </c>
      <c r="J6801" s="71">
        <v>779081</v>
      </c>
      <c r="K6801" s="44">
        <f t="shared" si="106"/>
        <v>943461.24577202171</v>
      </c>
    </row>
    <row r="6802" spans="1:11" s="43" customFormat="1" ht="19.7" customHeight="1" x14ac:dyDescent="0.25">
      <c r="A6802" s="43" t="s">
        <v>159</v>
      </c>
      <c r="B6802" s="1" t="s">
        <v>242</v>
      </c>
      <c r="C6802" s="1" t="s">
        <v>250</v>
      </c>
      <c r="D6802" s="1" t="s">
        <v>249</v>
      </c>
      <c r="E6802" s="45" t="str">
        <f>VLOOKUP(C6802,PROCV!E$50:G$126,3,0)</f>
        <v>Audiovisual</v>
      </c>
      <c r="F6802" s="1" t="s">
        <v>416</v>
      </c>
      <c r="G6802" s="1" t="s">
        <v>236</v>
      </c>
      <c r="H6802" s="1">
        <v>2014</v>
      </c>
      <c r="I6802" s="60">
        <f>VLOOKUP(H6802,PROCV!E$33:F$44,2,0)</f>
        <v>1.2109924972782313</v>
      </c>
      <c r="J6802" s="71">
        <v>24067</v>
      </c>
      <c r="K6802" s="44">
        <f t="shared" si="106"/>
        <v>29144.956431995193</v>
      </c>
    </row>
    <row r="6803" spans="1:11" s="43" customFormat="1" ht="19.7" customHeight="1" x14ac:dyDescent="0.25">
      <c r="A6803" s="43" t="s">
        <v>159</v>
      </c>
      <c r="B6803" s="1" t="s">
        <v>242</v>
      </c>
      <c r="C6803" s="1" t="s">
        <v>295</v>
      </c>
      <c r="D6803" s="1" t="s">
        <v>294</v>
      </c>
      <c r="E6803" s="45" t="str">
        <f>VLOOKUP(C6803,PROCV!E$50:G$126,3,0)</f>
        <v>Educação e Criação em Artes</v>
      </c>
      <c r="F6803" s="1" t="s">
        <v>416</v>
      </c>
      <c r="G6803" s="1" t="s">
        <v>236</v>
      </c>
      <c r="H6803" s="1">
        <v>2014</v>
      </c>
      <c r="I6803" s="60">
        <f>VLOOKUP(H6803,PROCV!E$33:F$44,2,0)</f>
        <v>1.2109924972782313</v>
      </c>
      <c r="J6803" s="71">
        <v>4436</v>
      </c>
      <c r="K6803" s="44">
        <f t="shared" si="106"/>
        <v>5371.9627179262343</v>
      </c>
    </row>
    <row r="6804" spans="1:11" s="43" customFormat="1" ht="19.7" customHeight="1" x14ac:dyDescent="0.25">
      <c r="A6804" s="43" t="s">
        <v>159</v>
      </c>
      <c r="B6804" s="1" t="s">
        <v>242</v>
      </c>
      <c r="C6804" s="1" t="s">
        <v>246</v>
      </c>
      <c r="D6804" s="1" t="s">
        <v>245</v>
      </c>
      <c r="E6804" s="45" t="str">
        <f>VLOOKUP(C6804,PROCV!E$50:G$126,3,0)</f>
        <v>Artes Cênicas e Espetáculos</v>
      </c>
      <c r="F6804" s="1" t="s">
        <v>416</v>
      </c>
      <c r="G6804" s="1" t="s">
        <v>236</v>
      </c>
      <c r="H6804" s="1">
        <v>2014</v>
      </c>
      <c r="I6804" s="60">
        <f>VLOOKUP(H6804,PROCV!E$33:F$44,2,0)</f>
        <v>1.2109924972782313</v>
      </c>
      <c r="J6804" s="71">
        <v>48602</v>
      </c>
      <c r="K6804" s="44">
        <f t="shared" si="106"/>
        <v>58856.657352716597</v>
      </c>
    </row>
    <row r="6805" spans="1:11" s="43" customFormat="1" ht="19.7" customHeight="1" x14ac:dyDescent="0.25">
      <c r="A6805" s="43" t="s">
        <v>159</v>
      </c>
      <c r="B6805" s="1" t="s">
        <v>242</v>
      </c>
      <c r="C6805" s="1" t="s">
        <v>246</v>
      </c>
      <c r="D6805" s="1" t="s">
        <v>245</v>
      </c>
      <c r="E6805" s="45" t="str">
        <f>VLOOKUP(C6805,PROCV!E$50:G$126,3,0)</f>
        <v>Artes Cênicas e Espetáculos</v>
      </c>
      <c r="F6805" s="1" t="s">
        <v>416</v>
      </c>
      <c r="G6805" s="1" t="s">
        <v>236</v>
      </c>
      <c r="H6805" s="1">
        <v>2014</v>
      </c>
      <c r="I6805" s="60">
        <f>VLOOKUP(H6805,PROCV!E$33:F$44,2,0)</f>
        <v>1.2109924972782313</v>
      </c>
      <c r="J6805" s="71">
        <v>17845</v>
      </c>
      <c r="K6805" s="44">
        <f t="shared" si="106"/>
        <v>21610.161113930037</v>
      </c>
    </row>
    <row r="6806" spans="1:11" s="43" customFormat="1" ht="19.7" customHeight="1" x14ac:dyDescent="0.25">
      <c r="A6806" s="43" t="s">
        <v>159</v>
      </c>
      <c r="B6806" s="1" t="s">
        <v>242</v>
      </c>
      <c r="C6806" s="1" t="s">
        <v>332</v>
      </c>
      <c r="D6806" s="1" t="s">
        <v>331</v>
      </c>
      <c r="E6806" s="45" t="str">
        <f>VLOOKUP(C6806,PROCV!E$50:G$126,3,0)</f>
        <v>Artes Cênicas e Espetáculos</v>
      </c>
      <c r="F6806" s="1" t="s">
        <v>416</v>
      </c>
      <c r="G6806" s="1" t="s">
        <v>236</v>
      </c>
      <c r="H6806" s="1">
        <v>2014</v>
      </c>
      <c r="I6806" s="60">
        <f>VLOOKUP(H6806,PROCV!E$33:F$44,2,0)</f>
        <v>1.2109924972782313</v>
      </c>
      <c r="J6806" s="71">
        <v>9237</v>
      </c>
      <c r="K6806" s="44">
        <f t="shared" si="106"/>
        <v>11185.937697359022</v>
      </c>
    </row>
    <row r="6807" spans="1:11" s="43" customFormat="1" ht="19.7" customHeight="1" x14ac:dyDescent="0.25">
      <c r="A6807" s="43" t="s">
        <v>159</v>
      </c>
      <c r="B6807" s="1" t="s">
        <v>242</v>
      </c>
      <c r="C6807" s="1" t="s">
        <v>238</v>
      </c>
      <c r="D6807" s="1" t="s">
        <v>237</v>
      </c>
      <c r="E6807" s="45" t="str">
        <f>VLOOKUP(C6807,PROCV!E$50:G$126,3,0)</f>
        <v>Artes Cênicas e Espetáculos</v>
      </c>
      <c r="F6807" s="1" t="s">
        <v>416</v>
      </c>
      <c r="G6807" s="1" t="s">
        <v>236</v>
      </c>
      <c r="H6807" s="1">
        <v>2014</v>
      </c>
      <c r="I6807" s="60">
        <f>VLOOKUP(H6807,PROCV!E$33:F$44,2,0)</f>
        <v>1.2109924972782313</v>
      </c>
      <c r="J6807" s="71">
        <v>18530</v>
      </c>
      <c r="K6807" s="44">
        <f t="shared" si="106"/>
        <v>22439.690974565627</v>
      </c>
    </row>
    <row r="6808" spans="1:11" s="43" customFormat="1" ht="19.7" customHeight="1" x14ac:dyDescent="0.25">
      <c r="A6808" s="43" t="s">
        <v>159</v>
      </c>
      <c r="B6808" s="1" t="s">
        <v>242</v>
      </c>
      <c r="C6808" s="1" t="s">
        <v>238</v>
      </c>
      <c r="D6808" s="1" t="s">
        <v>237</v>
      </c>
      <c r="E6808" s="45" t="str">
        <f>VLOOKUP(C6808,PROCV!E$50:G$126,3,0)</f>
        <v>Artes Cênicas e Espetáculos</v>
      </c>
      <c r="F6808" s="1" t="s">
        <v>416</v>
      </c>
      <c r="G6808" s="1" t="s">
        <v>236</v>
      </c>
      <c r="H6808" s="1">
        <v>2014</v>
      </c>
      <c r="I6808" s="60">
        <f>VLOOKUP(H6808,PROCV!E$33:F$44,2,0)</f>
        <v>1.2109924972782313</v>
      </c>
      <c r="J6808" s="71">
        <v>134000</v>
      </c>
      <c r="K6808" s="44">
        <f t="shared" si="106"/>
        <v>162272.99463528299</v>
      </c>
    </row>
    <row r="6809" spans="1:11" s="43" customFormat="1" ht="19.7" customHeight="1" x14ac:dyDescent="0.25">
      <c r="A6809" s="43" t="s">
        <v>159</v>
      </c>
      <c r="B6809" s="1" t="s">
        <v>242</v>
      </c>
      <c r="C6809" s="1" t="s">
        <v>238</v>
      </c>
      <c r="D6809" s="1" t="s">
        <v>237</v>
      </c>
      <c r="E6809" s="45" t="str">
        <f>VLOOKUP(C6809,PROCV!E$50:G$126,3,0)</f>
        <v>Artes Cênicas e Espetáculos</v>
      </c>
      <c r="F6809" s="1" t="s">
        <v>416</v>
      </c>
      <c r="G6809" s="1" t="s">
        <v>236</v>
      </c>
      <c r="H6809" s="1">
        <v>2014</v>
      </c>
      <c r="I6809" s="60">
        <f>VLOOKUP(H6809,PROCV!E$33:F$44,2,0)</f>
        <v>1.2109924972782313</v>
      </c>
      <c r="J6809" s="71">
        <v>132611</v>
      </c>
      <c r="K6809" s="44">
        <f t="shared" si="106"/>
        <v>160590.92605656353</v>
      </c>
    </row>
    <row r="6810" spans="1:11" s="43" customFormat="1" ht="19.7" customHeight="1" x14ac:dyDescent="0.25">
      <c r="A6810" s="43" t="s">
        <v>159</v>
      </c>
      <c r="B6810" s="1" t="s">
        <v>242</v>
      </c>
      <c r="C6810" s="1" t="s">
        <v>238</v>
      </c>
      <c r="D6810" s="1" t="s">
        <v>237</v>
      </c>
      <c r="E6810" s="45" t="str">
        <f>VLOOKUP(C6810,PROCV!E$50:G$126,3,0)</f>
        <v>Artes Cênicas e Espetáculos</v>
      </c>
      <c r="F6810" s="1" t="s">
        <v>416</v>
      </c>
      <c r="G6810" s="1" t="s">
        <v>236</v>
      </c>
      <c r="H6810" s="1">
        <v>2014</v>
      </c>
      <c r="I6810" s="60">
        <f>VLOOKUP(H6810,PROCV!E$33:F$44,2,0)</f>
        <v>1.2109924972782313</v>
      </c>
      <c r="J6810" s="71">
        <v>52243</v>
      </c>
      <c r="K6810" s="44">
        <f t="shared" si="106"/>
        <v>63265.881035306636</v>
      </c>
    </row>
    <row r="6811" spans="1:11" s="43" customFormat="1" ht="19.7" customHeight="1" x14ac:dyDescent="0.25">
      <c r="A6811" s="43" t="s">
        <v>159</v>
      </c>
      <c r="B6811" s="1" t="s">
        <v>242</v>
      </c>
      <c r="C6811" s="1" t="s">
        <v>241</v>
      </c>
      <c r="D6811" s="1" t="s">
        <v>240</v>
      </c>
      <c r="E6811" s="45" t="str">
        <f>VLOOKUP(C6811,PROCV!E$50:G$126,3,0)</f>
        <v>Artes Cênicas e Espetáculos</v>
      </c>
      <c r="F6811" s="1" t="s">
        <v>416</v>
      </c>
      <c r="G6811" s="1" t="s">
        <v>236</v>
      </c>
      <c r="H6811" s="1">
        <v>2014</v>
      </c>
      <c r="I6811" s="60">
        <f>VLOOKUP(H6811,PROCV!E$33:F$44,2,0)</f>
        <v>1.2109924972782313</v>
      </c>
      <c r="J6811" s="71">
        <v>6487</v>
      </c>
      <c r="K6811" s="44">
        <f t="shared" si="106"/>
        <v>7855.7083298438865</v>
      </c>
    </row>
    <row r="6812" spans="1:11" s="43" customFormat="1" ht="19.7" customHeight="1" x14ac:dyDescent="0.25">
      <c r="A6812" s="43" t="s">
        <v>163</v>
      </c>
      <c r="B6812" s="1" t="s">
        <v>316</v>
      </c>
      <c r="C6812" s="1" t="s">
        <v>291</v>
      </c>
      <c r="D6812" s="1" t="s">
        <v>290</v>
      </c>
      <c r="E6812" s="45" t="str">
        <f>VLOOKUP(C6812,PROCV!E$50:G$126,3,0)</f>
        <v>NA</v>
      </c>
      <c r="F6812" s="1" t="s">
        <v>416</v>
      </c>
      <c r="G6812" s="1" t="s">
        <v>236</v>
      </c>
      <c r="H6812" s="1">
        <v>2014</v>
      </c>
      <c r="I6812" s="60">
        <f>VLOOKUP(H6812,PROCV!E$33:F$44,2,0)</f>
        <v>1.2109924972782313</v>
      </c>
      <c r="J6812" s="71">
        <v>365000</v>
      </c>
      <c r="K6812" s="44">
        <f t="shared" si="106"/>
        <v>442012.26150655444</v>
      </c>
    </row>
    <row r="6813" spans="1:11" s="43" customFormat="1" ht="19.7" customHeight="1" x14ac:dyDescent="0.25">
      <c r="A6813" s="43" t="s">
        <v>163</v>
      </c>
      <c r="B6813" s="1" t="s">
        <v>316</v>
      </c>
      <c r="C6813" s="1" t="s">
        <v>291</v>
      </c>
      <c r="D6813" s="1" t="s">
        <v>290</v>
      </c>
      <c r="E6813" s="45" t="str">
        <f>VLOOKUP(C6813,PROCV!E$50:G$126,3,0)</f>
        <v>NA</v>
      </c>
      <c r="F6813" s="1" t="s">
        <v>416</v>
      </c>
      <c r="G6813" s="1" t="s">
        <v>236</v>
      </c>
      <c r="H6813" s="1">
        <v>2014</v>
      </c>
      <c r="I6813" s="60">
        <f>VLOOKUP(H6813,PROCV!E$33:F$44,2,0)</f>
        <v>1.2109924972782313</v>
      </c>
      <c r="J6813" s="71">
        <v>6672</v>
      </c>
      <c r="K6813" s="44">
        <f t="shared" si="106"/>
        <v>8079.7419418403597</v>
      </c>
    </row>
    <row r="6814" spans="1:11" s="43" customFormat="1" ht="19.7" customHeight="1" x14ac:dyDescent="0.25">
      <c r="A6814" s="43" t="s">
        <v>163</v>
      </c>
      <c r="B6814" s="1" t="s">
        <v>316</v>
      </c>
      <c r="C6814" s="1" t="s">
        <v>320</v>
      </c>
      <c r="D6814" s="1" t="s">
        <v>319</v>
      </c>
      <c r="E6814" s="45" t="str">
        <f>VLOOKUP(C6814,PROCV!E$50:G$126,3,0)</f>
        <v>Música</v>
      </c>
      <c r="F6814" s="1" t="s">
        <v>416</v>
      </c>
      <c r="G6814" s="1" t="s">
        <v>236</v>
      </c>
      <c r="H6814" s="1">
        <v>2014</v>
      </c>
      <c r="I6814" s="60">
        <f>VLOOKUP(H6814,PROCV!E$33:F$44,2,0)</f>
        <v>1.2109924972782313</v>
      </c>
      <c r="J6814" s="71">
        <v>1194</v>
      </c>
      <c r="K6814" s="44">
        <f t="shared" si="106"/>
        <v>1445.9250417502083</v>
      </c>
    </row>
    <row r="6815" spans="1:11" s="43" customFormat="1" ht="19.7" customHeight="1" x14ac:dyDescent="0.25">
      <c r="A6815" s="43" t="s">
        <v>163</v>
      </c>
      <c r="B6815" s="1" t="s">
        <v>316</v>
      </c>
      <c r="C6815" s="1" t="s">
        <v>289</v>
      </c>
      <c r="D6815" s="1" t="s">
        <v>288</v>
      </c>
      <c r="E6815" s="45" t="str">
        <f>VLOOKUP(C6815,PROCV!E$50:G$126,3,0)</f>
        <v>Editorial</v>
      </c>
      <c r="F6815" s="1" t="s">
        <v>416</v>
      </c>
      <c r="G6815" s="1" t="s">
        <v>236</v>
      </c>
      <c r="H6815" s="1">
        <v>2014</v>
      </c>
      <c r="I6815" s="60">
        <f>VLOOKUP(H6815,PROCV!E$33:F$44,2,0)</f>
        <v>1.2109924972782313</v>
      </c>
      <c r="J6815" s="71">
        <v>47151</v>
      </c>
      <c r="K6815" s="44">
        <f t="shared" si="106"/>
        <v>57099.507239165883</v>
      </c>
    </row>
    <row r="6816" spans="1:11" s="43" customFormat="1" ht="19.7" customHeight="1" x14ac:dyDescent="0.25">
      <c r="A6816" s="43" t="s">
        <v>163</v>
      </c>
      <c r="B6816" s="1" t="s">
        <v>316</v>
      </c>
      <c r="C6816" s="1" t="s">
        <v>289</v>
      </c>
      <c r="D6816" s="1" t="s">
        <v>288</v>
      </c>
      <c r="E6816" s="45" t="str">
        <f>VLOOKUP(C6816,PROCV!E$50:G$126,3,0)</f>
        <v>Editorial</v>
      </c>
      <c r="F6816" s="1" t="s">
        <v>416</v>
      </c>
      <c r="G6816" s="1" t="s">
        <v>236</v>
      </c>
      <c r="H6816" s="1">
        <v>2014</v>
      </c>
      <c r="I6816" s="60">
        <f>VLOOKUP(H6816,PROCV!E$33:F$44,2,0)</f>
        <v>1.2109924972782313</v>
      </c>
      <c r="J6816" s="71">
        <v>4197</v>
      </c>
      <c r="K6816" s="44">
        <f t="shared" si="106"/>
        <v>5082.5355110767368</v>
      </c>
    </row>
    <row r="6817" spans="1:11" s="43" customFormat="1" ht="19.7" customHeight="1" x14ac:dyDescent="0.25">
      <c r="A6817" s="43" t="s">
        <v>163</v>
      </c>
      <c r="B6817" s="1" t="s">
        <v>316</v>
      </c>
      <c r="C6817" s="1" t="s">
        <v>287</v>
      </c>
      <c r="D6817" s="1" t="s">
        <v>286</v>
      </c>
      <c r="E6817" s="45" t="str">
        <f>VLOOKUP(C6817,PROCV!E$50:G$126,3,0)</f>
        <v>Música</v>
      </c>
      <c r="F6817" s="1" t="s">
        <v>416</v>
      </c>
      <c r="G6817" s="1" t="s">
        <v>236</v>
      </c>
      <c r="H6817" s="1">
        <v>2014</v>
      </c>
      <c r="I6817" s="60">
        <f>VLOOKUP(H6817,PROCV!E$33:F$44,2,0)</f>
        <v>1.2109924972782313</v>
      </c>
      <c r="J6817" s="71">
        <v>47788</v>
      </c>
      <c r="K6817" s="44">
        <f t="shared" si="106"/>
        <v>57870.909459932118</v>
      </c>
    </row>
    <row r="6818" spans="1:11" s="43" customFormat="1" ht="19.7" customHeight="1" x14ac:dyDescent="0.25">
      <c r="A6818" s="43" t="s">
        <v>163</v>
      </c>
      <c r="B6818" s="1" t="s">
        <v>316</v>
      </c>
      <c r="C6818" s="1" t="s">
        <v>287</v>
      </c>
      <c r="D6818" s="1" t="s">
        <v>286</v>
      </c>
      <c r="E6818" s="45" t="str">
        <f>VLOOKUP(C6818,PROCV!E$50:G$126,3,0)</f>
        <v>Música</v>
      </c>
      <c r="F6818" s="1" t="s">
        <v>416</v>
      </c>
      <c r="G6818" s="1" t="s">
        <v>236</v>
      </c>
      <c r="H6818" s="1">
        <v>2014</v>
      </c>
      <c r="I6818" s="60">
        <f>VLOOKUP(H6818,PROCV!E$33:F$44,2,0)</f>
        <v>1.2109924972782313</v>
      </c>
      <c r="J6818" s="71">
        <v>36446</v>
      </c>
      <c r="K6818" s="44">
        <f t="shared" si="106"/>
        <v>44135.832555802423</v>
      </c>
    </row>
    <row r="6819" spans="1:11" s="43" customFormat="1" ht="19.7" customHeight="1" x14ac:dyDescent="0.25">
      <c r="A6819" s="43" t="s">
        <v>163</v>
      </c>
      <c r="B6819" s="1" t="s">
        <v>316</v>
      </c>
      <c r="C6819" s="1" t="s">
        <v>287</v>
      </c>
      <c r="D6819" s="1" t="s">
        <v>286</v>
      </c>
      <c r="E6819" s="45" t="str">
        <f>VLOOKUP(C6819,PROCV!E$50:G$126,3,0)</f>
        <v>Música</v>
      </c>
      <c r="F6819" s="1" t="s">
        <v>416</v>
      </c>
      <c r="G6819" s="1" t="s">
        <v>236</v>
      </c>
      <c r="H6819" s="1">
        <v>2014</v>
      </c>
      <c r="I6819" s="60">
        <f>VLOOKUP(H6819,PROCV!E$33:F$44,2,0)</f>
        <v>1.2109924972782313</v>
      </c>
      <c r="J6819" s="71">
        <v>219630</v>
      </c>
      <c r="K6819" s="44">
        <f t="shared" si="106"/>
        <v>265970.28217721794</v>
      </c>
    </row>
    <row r="6820" spans="1:11" s="43" customFormat="1" ht="19.7" customHeight="1" x14ac:dyDescent="0.25">
      <c r="A6820" s="43" t="s">
        <v>163</v>
      </c>
      <c r="B6820" s="1" t="s">
        <v>316</v>
      </c>
      <c r="C6820" s="1" t="s">
        <v>285</v>
      </c>
      <c r="D6820" s="1" t="s">
        <v>284</v>
      </c>
      <c r="E6820" s="45" t="str">
        <f>VLOOKUP(C6820,PROCV!E$50:G$126,3,0)</f>
        <v>Editorial</v>
      </c>
      <c r="F6820" s="1" t="s">
        <v>416</v>
      </c>
      <c r="G6820" s="1" t="s">
        <v>236</v>
      </c>
      <c r="H6820" s="1">
        <v>2014</v>
      </c>
      <c r="I6820" s="60">
        <f>VLOOKUP(H6820,PROCV!E$33:F$44,2,0)</f>
        <v>1.2109924972782313</v>
      </c>
      <c r="J6820" s="71">
        <v>71942</v>
      </c>
      <c r="K6820" s="44">
        <f t="shared" si="106"/>
        <v>87121.222239190523</v>
      </c>
    </row>
    <row r="6821" spans="1:11" s="43" customFormat="1" ht="19.7" customHeight="1" x14ac:dyDescent="0.25">
      <c r="A6821" s="43" t="s">
        <v>163</v>
      </c>
      <c r="B6821" s="1" t="s">
        <v>316</v>
      </c>
      <c r="C6821" s="1" t="s">
        <v>285</v>
      </c>
      <c r="D6821" s="1" t="s">
        <v>284</v>
      </c>
      <c r="E6821" s="45" t="str">
        <f>VLOOKUP(C6821,PROCV!E$50:G$126,3,0)</f>
        <v>Editorial</v>
      </c>
      <c r="F6821" s="1" t="s">
        <v>416</v>
      </c>
      <c r="G6821" s="1" t="s">
        <v>236</v>
      </c>
      <c r="H6821" s="1">
        <v>2014</v>
      </c>
      <c r="I6821" s="60">
        <f>VLOOKUP(H6821,PROCV!E$33:F$44,2,0)</f>
        <v>1.2109924972782313</v>
      </c>
      <c r="J6821" s="71">
        <v>206608</v>
      </c>
      <c r="K6821" s="44">
        <f t="shared" si="106"/>
        <v>250200.73787766081</v>
      </c>
    </row>
    <row r="6822" spans="1:11" s="43" customFormat="1" ht="19.7" customHeight="1" x14ac:dyDescent="0.25">
      <c r="A6822" s="43" t="s">
        <v>163</v>
      </c>
      <c r="B6822" s="1" t="s">
        <v>316</v>
      </c>
      <c r="C6822" s="1" t="s">
        <v>285</v>
      </c>
      <c r="D6822" s="1" t="s">
        <v>284</v>
      </c>
      <c r="E6822" s="45" t="str">
        <f>VLOOKUP(C6822,PROCV!E$50:G$126,3,0)</f>
        <v>Editorial</v>
      </c>
      <c r="F6822" s="1" t="s">
        <v>416</v>
      </c>
      <c r="G6822" s="1" t="s">
        <v>236</v>
      </c>
      <c r="H6822" s="1">
        <v>2014</v>
      </c>
      <c r="I6822" s="60">
        <f>VLOOKUP(H6822,PROCV!E$33:F$44,2,0)</f>
        <v>1.2109924972782313</v>
      </c>
      <c r="J6822" s="71">
        <v>141035</v>
      </c>
      <c r="K6822" s="44">
        <f t="shared" si="106"/>
        <v>170792.32685363534</v>
      </c>
    </row>
    <row r="6823" spans="1:11" s="43" customFormat="1" ht="19.7" customHeight="1" x14ac:dyDescent="0.25">
      <c r="A6823" s="43" t="s">
        <v>163</v>
      </c>
      <c r="B6823" s="1" t="s">
        <v>316</v>
      </c>
      <c r="C6823" s="1" t="s">
        <v>283</v>
      </c>
      <c r="D6823" s="1" t="s">
        <v>282</v>
      </c>
      <c r="E6823" s="45" t="str">
        <f>VLOOKUP(C6823,PROCV!E$50:G$126,3,0)</f>
        <v>Editorial</v>
      </c>
      <c r="F6823" s="1" t="s">
        <v>416</v>
      </c>
      <c r="G6823" s="1" t="s">
        <v>236</v>
      </c>
      <c r="H6823" s="1">
        <v>2014</v>
      </c>
      <c r="I6823" s="60">
        <f>VLOOKUP(H6823,PROCV!E$33:F$44,2,0)</f>
        <v>1.2109924972782313</v>
      </c>
      <c r="J6823" s="71">
        <v>52068</v>
      </c>
      <c r="K6823" s="44">
        <f t="shared" si="106"/>
        <v>63053.957348282951</v>
      </c>
    </row>
    <row r="6824" spans="1:11" s="43" customFormat="1" ht="19.7" customHeight="1" x14ac:dyDescent="0.25">
      <c r="A6824" s="43" t="s">
        <v>163</v>
      </c>
      <c r="B6824" s="1" t="s">
        <v>316</v>
      </c>
      <c r="C6824" s="1" t="s">
        <v>281</v>
      </c>
      <c r="D6824" s="1" t="s">
        <v>280</v>
      </c>
      <c r="E6824" s="45" t="str">
        <f>VLOOKUP(C6824,PROCV!E$50:G$126,3,0)</f>
        <v>Música</v>
      </c>
      <c r="F6824" s="1" t="s">
        <v>416</v>
      </c>
      <c r="G6824" s="1" t="s">
        <v>236</v>
      </c>
      <c r="H6824" s="1">
        <v>2014</v>
      </c>
      <c r="I6824" s="60">
        <f>VLOOKUP(H6824,PROCV!E$33:F$44,2,0)</f>
        <v>1.2109924972782313</v>
      </c>
      <c r="J6824" s="71">
        <v>7563</v>
      </c>
      <c r="K6824" s="44">
        <f t="shared" si="106"/>
        <v>9158.7362569152629</v>
      </c>
    </row>
    <row r="6825" spans="1:11" s="43" customFormat="1" ht="19.7" customHeight="1" x14ac:dyDescent="0.25">
      <c r="A6825" s="43" t="s">
        <v>163</v>
      </c>
      <c r="B6825" s="1" t="s">
        <v>316</v>
      </c>
      <c r="C6825" s="1" t="s">
        <v>281</v>
      </c>
      <c r="D6825" s="1" t="s">
        <v>280</v>
      </c>
      <c r="E6825" s="45" t="str">
        <f>VLOOKUP(C6825,PROCV!E$50:G$126,3,0)</f>
        <v>Música</v>
      </c>
      <c r="F6825" s="1" t="s">
        <v>416</v>
      </c>
      <c r="G6825" s="1" t="s">
        <v>236</v>
      </c>
      <c r="H6825" s="1">
        <v>2014</v>
      </c>
      <c r="I6825" s="60">
        <f>VLOOKUP(H6825,PROCV!E$33:F$44,2,0)</f>
        <v>1.2109924972782313</v>
      </c>
      <c r="J6825" s="71">
        <v>26728</v>
      </c>
      <c r="K6825" s="44">
        <f t="shared" si="106"/>
        <v>32367.407467252568</v>
      </c>
    </row>
    <row r="6826" spans="1:11" s="43" customFormat="1" ht="19.7" customHeight="1" x14ac:dyDescent="0.25">
      <c r="A6826" s="43" t="s">
        <v>163</v>
      </c>
      <c r="B6826" s="1" t="s">
        <v>316</v>
      </c>
      <c r="C6826" s="1" t="s">
        <v>279</v>
      </c>
      <c r="D6826" s="1" t="s">
        <v>278</v>
      </c>
      <c r="E6826" s="45" t="str">
        <f>VLOOKUP(C6826,PROCV!E$50:G$126,3,0)</f>
        <v>Editorial</v>
      </c>
      <c r="F6826" s="1" t="s">
        <v>416</v>
      </c>
      <c r="G6826" s="1" t="s">
        <v>236</v>
      </c>
      <c r="H6826" s="1">
        <v>2014</v>
      </c>
      <c r="I6826" s="60">
        <f>VLOOKUP(H6826,PROCV!E$33:F$44,2,0)</f>
        <v>1.2109924972782313</v>
      </c>
      <c r="J6826" s="71">
        <v>4774</v>
      </c>
      <c r="K6826" s="44">
        <f t="shared" si="106"/>
        <v>5781.2781820062764</v>
      </c>
    </row>
    <row r="6827" spans="1:11" s="43" customFormat="1" ht="19.7" customHeight="1" x14ac:dyDescent="0.25">
      <c r="A6827" s="43" t="s">
        <v>163</v>
      </c>
      <c r="B6827" s="1" t="s">
        <v>316</v>
      </c>
      <c r="C6827" s="1" t="s">
        <v>277</v>
      </c>
      <c r="D6827" s="1" t="s">
        <v>276</v>
      </c>
      <c r="E6827" s="45" t="str">
        <f>VLOOKUP(C6827,PROCV!E$50:G$126,3,0)</f>
        <v>Editorial</v>
      </c>
      <c r="F6827" s="1" t="s">
        <v>416</v>
      </c>
      <c r="G6827" s="1" t="s">
        <v>236</v>
      </c>
      <c r="H6827" s="1">
        <v>2014</v>
      </c>
      <c r="I6827" s="60">
        <f>VLOOKUP(H6827,PROCV!E$33:F$44,2,0)</f>
        <v>1.2109924972782313</v>
      </c>
      <c r="J6827" s="71">
        <v>5574</v>
      </c>
      <c r="K6827" s="44">
        <f t="shared" si="106"/>
        <v>6750.0721798288614</v>
      </c>
    </row>
    <row r="6828" spans="1:11" s="43" customFormat="1" ht="19.7" customHeight="1" x14ac:dyDescent="0.25">
      <c r="A6828" s="43" t="s">
        <v>163</v>
      </c>
      <c r="B6828" s="1" t="s">
        <v>316</v>
      </c>
      <c r="C6828" s="1" t="s">
        <v>277</v>
      </c>
      <c r="D6828" s="1" t="s">
        <v>276</v>
      </c>
      <c r="E6828" s="45" t="str">
        <f>VLOOKUP(C6828,PROCV!E$50:G$126,3,0)</f>
        <v>Editorial</v>
      </c>
      <c r="F6828" s="1" t="s">
        <v>416</v>
      </c>
      <c r="G6828" s="1" t="s">
        <v>236</v>
      </c>
      <c r="H6828" s="1">
        <v>2014</v>
      </c>
      <c r="I6828" s="60">
        <f>VLOOKUP(H6828,PROCV!E$33:F$44,2,0)</f>
        <v>1.2109924972782313</v>
      </c>
      <c r="J6828" s="71">
        <v>3995</v>
      </c>
      <c r="K6828" s="44">
        <f t="shared" si="106"/>
        <v>4837.9150266265342</v>
      </c>
    </row>
    <row r="6829" spans="1:11" s="43" customFormat="1" ht="19.7" customHeight="1" x14ac:dyDescent="0.25">
      <c r="A6829" s="43" t="s">
        <v>163</v>
      </c>
      <c r="B6829" s="1" t="s">
        <v>316</v>
      </c>
      <c r="C6829" s="1" t="s">
        <v>275</v>
      </c>
      <c r="D6829" s="1" t="s">
        <v>274</v>
      </c>
      <c r="E6829" s="45" t="str">
        <f>VLOOKUP(C6829,PROCV!E$50:G$126,3,0)</f>
        <v>Editorial</v>
      </c>
      <c r="F6829" s="1" t="s">
        <v>416</v>
      </c>
      <c r="G6829" s="1" t="s">
        <v>236</v>
      </c>
      <c r="H6829" s="1">
        <v>2014</v>
      </c>
      <c r="I6829" s="60">
        <f>VLOOKUP(H6829,PROCV!E$33:F$44,2,0)</f>
        <v>1.2109924972782313</v>
      </c>
      <c r="J6829" s="71">
        <v>2102</v>
      </c>
      <c r="K6829" s="44">
        <f t="shared" si="106"/>
        <v>2545.5062292788421</v>
      </c>
    </row>
    <row r="6830" spans="1:11" s="43" customFormat="1" ht="19.7" customHeight="1" x14ac:dyDescent="0.25">
      <c r="A6830" s="43" t="s">
        <v>163</v>
      </c>
      <c r="B6830" s="1" t="s">
        <v>316</v>
      </c>
      <c r="C6830" s="1" t="s">
        <v>307</v>
      </c>
      <c r="D6830" s="1" t="s">
        <v>306</v>
      </c>
      <c r="E6830" s="45" t="str">
        <f>VLOOKUP(C6830,PROCV!E$50:G$126,3,0)</f>
        <v>NA</v>
      </c>
      <c r="F6830" s="1" t="s">
        <v>416</v>
      </c>
      <c r="G6830" s="1" t="s">
        <v>236</v>
      </c>
      <c r="H6830" s="1">
        <v>2014</v>
      </c>
      <c r="I6830" s="60">
        <f>VLOOKUP(H6830,PROCV!E$33:F$44,2,0)</f>
        <v>1.2109924972782313</v>
      </c>
      <c r="J6830" s="71">
        <v>85023</v>
      </c>
      <c r="K6830" s="44">
        <f t="shared" si="106"/>
        <v>102962.21509608706</v>
      </c>
    </row>
    <row r="6831" spans="1:11" s="43" customFormat="1" ht="19.7" customHeight="1" x14ac:dyDescent="0.25">
      <c r="A6831" s="43" t="s">
        <v>163</v>
      </c>
      <c r="B6831" s="1" t="s">
        <v>316</v>
      </c>
      <c r="C6831" s="1" t="s">
        <v>307</v>
      </c>
      <c r="D6831" s="1" t="s">
        <v>306</v>
      </c>
      <c r="E6831" s="45" t="str">
        <f>VLOOKUP(C6831,PROCV!E$50:G$126,3,0)</f>
        <v>NA</v>
      </c>
      <c r="F6831" s="1" t="s">
        <v>416</v>
      </c>
      <c r="G6831" s="1" t="s">
        <v>236</v>
      </c>
      <c r="H6831" s="1">
        <v>2014</v>
      </c>
      <c r="I6831" s="60">
        <f>VLOOKUP(H6831,PROCV!E$33:F$44,2,0)</f>
        <v>1.2109924972782313</v>
      </c>
      <c r="J6831" s="71">
        <v>20341</v>
      </c>
      <c r="K6831" s="44">
        <f t="shared" si="106"/>
        <v>24632.798387136503</v>
      </c>
    </row>
    <row r="6832" spans="1:11" s="43" customFormat="1" ht="19.7" customHeight="1" x14ac:dyDescent="0.25">
      <c r="A6832" s="43" t="s">
        <v>163</v>
      </c>
      <c r="B6832" s="1" t="s">
        <v>316</v>
      </c>
      <c r="C6832" s="1" t="s">
        <v>273</v>
      </c>
      <c r="D6832" s="1" t="s">
        <v>272</v>
      </c>
      <c r="E6832" s="45" t="str">
        <f>VLOOKUP(C6832,PROCV!E$50:G$126,3,0)</f>
        <v>Editorial</v>
      </c>
      <c r="F6832" s="1" t="s">
        <v>416</v>
      </c>
      <c r="G6832" s="1" t="s">
        <v>236</v>
      </c>
      <c r="H6832" s="1">
        <v>2014</v>
      </c>
      <c r="I6832" s="60">
        <f>VLOOKUP(H6832,PROCV!E$33:F$44,2,0)</f>
        <v>1.2109924972782313</v>
      </c>
      <c r="J6832" s="71">
        <v>10093</v>
      </c>
      <c r="K6832" s="44">
        <f t="shared" si="106"/>
        <v>12222.547275029188</v>
      </c>
    </row>
    <row r="6833" spans="1:11" s="43" customFormat="1" ht="19.7" customHeight="1" x14ac:dyDescent="0.25">
      <c r="A6833" s="43" t="s">
        <v>163</v>
      </c>
      <c r="B6833" s="1" t="s">
        <v>316</v>
      </c>
      <c r="C6833" s="1" t="s">
        <v>273</v>
      </c>
      <c r="D6833" s="1" t="s">
        <v>272</v>
      </c>
      <c r="E6833" s="45" t="str">
        <f>VLOOKUP(C6833,PROCV!E$50:G$126,3,0)</f>
        <v>Editorial</v>
      </c>
      <c r="F6833" s="1" t="s">
        <v>416</v>
      </c>
      <c r="G6833" s="1" t="s">
        <v>236</v>
      </c>
      <c r="H6833" s="1">
        <v>2014</v>
      </c>
      <c r="I6833" s="60">
        <f>VLOOKUP(H6833,PROCV!E$33:F$44,2,0)</f>
        <v>1.2109924972782313</v>
      </c>
      <c r="J6833" s="71">
        <v>15170</v>
      </c>
      <c r="K6833" s="44">
        <f t="shared" si="106"/>
        <v>18370.756183710768</v>
      </c>
    </row>
    <row r="6834" spans="1:11" s="43" customFormat="1" ht="19.7" customHeight="1" x14ac:dyDescent="0.25">
      <c r="A6834" s="43" t="s">
        <v>163</v>
      </c>
      <c r="B6834" s="1" t="s">
        <v>316</v>
      </c>
      <c r="C6834" s="1" t="s">
        <v>271</v>
      </c>
      <c r="D6834" s="1" t="s">
        <v>270</v>
      </c>
      <c r="E6834" s="45" t="str">
        <f>VLOOKUP(C6834,PROCV!E$50:G$126,3,0)</f>
        <v>Editorial</v>
      </c>
      <c r="F6834" s="1" t="s">
        <v>416</v>
      </c>
      <c r="G6834" s="1" t="s">
        <v>236</v>
      </c>
      <c r="H6834" s="1">
        <v>2014</v>
      </c>
      <c r="I6834" s="60">
        <f>VLOOKUP(H6834,PROCV!E$33:F$44,2,0)</f>
        <v>1.2109924972782313</v>
      </c>
      <c r="J6834" s="71">
        <v>19916</v>
      </c>
      <c r="K6834" s="44">
        <f t="shared" si="106"/>
        <v>24118.126575793256</v>
      </c>
    </row>
    <row r="6835" spans="1:11" s="43" customFormat="1" ht="19.7" customHeight="1" x14ac:dyDescent="0.25">
      <c r="A6835" s="43" t="s">
        <v>163</v>
      </c>
      <c r="B6835" s="1" t="s">
        <v>316</v>
      </c>
      <c r="C6835" s="1" t="s">
        <v>269</v>
      </c>
      <c r="D6835" s="1" t="s">
        <v>268</v>
      </c>
      <c r="E6835" s="45" t="str">
        <f>VLOOKUP(C6835,PROCV!E$50:G$126,3,0)</f>
        <v>NA</v>
      </c>
      <c r="F6835" s="1" t="s">
        <v>416</v>
      </c>
      <c r="G6835" s="1" t="s">
        <v>236</v>
      </c>
      <c r="H6835" s="1">
        <v>2014</v>
      </c>
      <c r="I6835" s="60">
        <f>VLOOKUP(H6835,PROCV!E$33:F$44,2,0)</f>
        <v>1.2109924972782313</v>
      </c>
      <c r="J6835" s="71">
        <v>189850</v>
      </c>
      <c r="K6835" s="44">
        <f t="shared" si="106"/>
        <v>229906.92560827223</v>
      </c>
    </row>
    <row r="6836" spans="1:11" s="43" customFormat="1" ht="19.7" customHeight="1" x14ac:dyDescent="0.25">
      <c r="A6836" s="43" t="s">
        <v>163</v>
      </c>
      <c r="B6836" s="1" t="s">
        <v>316</v>
      </c>
      <c r="C6836" s="1" t="s">
        <v>269</v>
      </c>
      <c r="D6836" s="1" t="s">
        <v>268</v>
      </c>
      <c r="E6836" s="45" t="str">
        <f>VLOOKUP(C6836,PROCV!E$50:G$126,3,0)</f>
        <v>NA</v>
      </c>
      <c r="F6836" s="1" t="s">
        <v>416</v>
      </c>
      <c r="G6836" s="1" t="s">
        <v>236</v>
      </c>
      <c r="H6836" s="1">
        <v>2014</v>
      </c>
      <c r="I6836" s="60">
        <f>VLOOKUP(H6836,PROCV!E$33:F$44,2,0)</f>
        <v>1.2109924972782313</v>
      </c>
      <c r="J6836" s="71">
        <v>140000</v>
      </c>
      <c r="K6836" s="44">
        <f t="shared" si="106"/>
        <v>169538.94961895238</v>
      </c>
    </row>
    <row r="6837" spans="1:11" s="43" customFormat="1" ht="19.7" customHeight="1" x14ac:dyDescent="0.25">
      <c r="A6837" s="43" t="s">
        <v>163</v>
      </c>
      <c r="B6837" s="1" t="s">
        <v>316</v>
      </c>
      <c r="C6837" s="1" t="s">
        <v>269</v>
      </c>
      <c r="D6837" s="1" t="s">
        <v>268</v>
      </c>
      <c r="E6837" s="45" t="str">
        <f>VLOOKUP(C6837,PROCV!E$50:G$126,3,0)</f>
        <v>NA</v>
      </c>
      <c r="F6837" s="1" t="s">
        <v>416</v>
      </c>
      <c r="G6837" s="1" t="s">
        <v>236</v>
      </c>
      <c r="H6837" s="1">
        <v>2014</v>
      </c>
      <c r="I6837" s="60">
        <f>VLOOKUP(H6837,PROCV!E$33:F$44,2,0)</f>
        <v>1.2109924972782313</v>
      </c>
      <c r="J6837" s="71">
        <v>52177</v>
      </c>
      <c r="K6837" s="44">
        <f t="shared" si="106"/>
        <v>63185.955530486273</v>
      </c>
    </row>
    <row r="6838" spans="1:11" s="43" customFormat="1" ht="19.7" customHeight="1" x14ac:dyDescent="0.25">
      <c r="A6838" s="43" t="s">
        <v>163</v>
      </c>
      <c r="B6838" s="1" t="s">
        <v>316</v>
      </c>
      <c r="C6838" s="1" t="s">
        <v>269</v>
      </c>
      <c r="D6838" s="1" t="s">
        <v>268</v>
      </c>
      <c r="E6838" s="45" t="str">
        <f>VLOOKUP(C6838,PROCV!E$50:G$126,3,0)</f>
        <v>NA</v>
      </c>
      <c r="F6838" s="1" t="s">
        <v>416</v>
      </c>
      <c r="G6838" s="1" t="s">
        <v>236</v>
      </c>
      <c r="H6838" s="1">
        <v>2014</v>
      </c>
      <c r="I6838" s="60">
        <f>VLOOKUP(H6838,PROCV!E$33:F$44,2,0)</f>
        <v>1.2109924972782313</v>
      </c>
      <c r="J6838" s="71">
        <v>176282</v>
      </c>
      <c r="K6838" s="44">
        <f t="shared" si="106"/>
        <v>213476.17940520117</v>
      </c>
    </row>
    <row r="6839" spans="1:11" s="43" customFormat="1" ht="19.7" customHeight="1" x14ac:dyDescent="0.25">
      <c r="A6839" s="43" t="s">
        <v>163</v>
      </c>
      <c r="B6839" s="1" t="s">
        <v>316</v>
      </c>
      <c r="C6839" s="1" t="s">
        <v>297</v>
      </c>
      <c r="D6839" s="1" t="s">
        <v>296</v>
      </c>
      <c r="E6839" s="45" t="str">
        <f>VLOOKUP(C6839,PROCV!E$50:G$126,3,0)</f>
        <v>Audiovisual</v>
      </c>
      <c r="F6839" s="1" t="s">
        <v>416</v>
      </c>
      <c r="G6839" s="1" t="s">
        <v>236</v>
      </c>
      <c r="H6839" s="1">
        <v>2014</v>
      </c>
      <c r="I6839" s="60">
        <f>VLOOKUP(H6839,PROCV!E$33:F$44,2,0)</f>
        <v>1.2109924972782313</v>
      </c>
      <c r="J6839" s="71">
        <v>21702</v>
      </c>
      <c r="K6839" s="44">
        <f t="shared" si="106"/>
        <v>26280.959175932177</v>
      </c>
    </row>
    <row r="6840" spans="1:11" s="43" customFormat="1" ht="19.7" customHeight="1" x14ac:dyDescent="0.25">
      <c r="A6840" s="43" t="s">
        <v>163</v>
      </c>
      <c r="B6840" s="1" t="s">
        <v>316</v>
      </c>
      <c r="C6840" s="1" t="s">
        <v>297</v>
      </c>
      <c r="D6840" s="1" t="s">
        <v>296</v>
      </c>
      <c r="E6840" s="45" t="str">
        <f>VLOOKUP(C6840,PROCV!E$50:G$126,3,0)</f>
        <v>Audiovisual</v>
      </c>
      <c r="F6840" s="1" t="s">
        <v>416</v>
      </c>
      <c r="G6840" s="1" t="s">
        <v>236</v>
      </c>
      <c r="H6840" s="1">
        <v>2014</v>
      </c>
      <c r="I6840" s="60">
        <f>VLOOKUP(H6840,PROCV!E$33:F$44,2,0)</f>
        <v>1.2109924972782313</v>
      </c>
      <c r="J6840" s="71">
        <v>12091</v>
      </c>
      <c r="K6840" s="44">
        <f t="shared" si="106"/>
        <v>14642.110284591095</v>
      </c>
    </row>
    <row r="6841" spans="1:11" s="43" customFormat="1" ht="19.7" customHeight="1" x14ac:dyDescent="0.25">
      <c r="A6841" s="43" t="s">
        <v>163</v>
      </c>
      <c r="B6841" s="1" t="s">
        <v>316</v>
      </c>
      <c r="C6841" s="1" t="s">
        <v>264</v>
      </c>
      <c r="D6841" s="1" t="s">
        <v>263</v>
      </c>
      <c r="E6841" s="45" t="str">
        <f>VLOOKUP(C6841,PROCV!E$50:G$126,3,0)</f>
        <v>Audiovisual</v>
      </c>
      <c r="F6841" s="1" t="s">
        <v>416</v>
      </c>
      <c r="G6841" s="1" t="s">
        <v>236</v>
      </c>
      <c r="H6841" s="1">
        <v>2014</v>
      </c>
      <c r="I6841" s="60">
        <f>VLOOKUP(H6841,PROCV!E$33:F$44,2,0)</f>
        <v>1.2109924972782313</v>
      </c>
      <c r="J6841" s="71">
        <v>75944</v>
      </c>
      <c r="K6841" s="44">
        <f t="shared" si="106"/>
        <v>91967.614213298002</v>
      </c>
    </row>
    <row r="6842" spans="1:11" s="43" customFormat="1" ht="19.7" customHeight="1" x14ac:dyDescent="0.25">
      <c r="A6842" s="43" t="s">
        <v>163</v>
      </c>
      <c r="B6842" s="1" t="s">
        <v>316</v>
      </c>
      <c r="C6842" s="1" t="s">
        <v>264</v>
      </c>
      <c r="D6842" s="1" t="s">
        <v>263</v>
      </c>
      <c r="E6842" s="45" t="str">
        <f>VLOOKUP(C6842,PROCV!E$50:G$126,3,0)</f>
        <v>Audiovisual</v>
      </c>
      <c r="F6842" s="1" t="s">
        <v>416</v>
      </c>
      <c r="G6842" s="1" t="s">
        <v>236</v>
      </c>
      <c r="H6842" s="1">
        <v>2014</v>
      </c>
      <c r="I6842" s="60">
        <f>VLOOKUP(H6842,PROCV!E$33:F$44,2,0)</f>
        <v>1.2109924972782313</v>
      </c>
      <c r="J6842" s="71">
        <v>48647</v>
      </c>
      <c r="K6842" s="44">
        <f t="shared" si="106"/>
        <v>58911.152015094121</v>
      </c>
    </row>
    <row r="6843" spans="1:11" s="43" customFormat="1" ht="19.7" customHeight="1" x14ac:dyDescent="0.25">
      <c r="A6843" s="43" t="s">
        <v>163</v>
      </c>
      <c r="B6843" s="1" t="s">
        <v>316</v>
      </c>
      <c r="C6843" s="1" t="s">
        <v>260</v>
      </c>
      <c r="D6843" s="1" t="s">
        <v>259</v>
      </c>
      <c r="E6843" s="45" t="str">
        <f>VLOOKUP(C6843,PROCV!E$50:G$126,3,0)</f>
        <v>Audiovisual</v>
      </c>
      <c r="F6843" s="1" t="s">
        <v>416</v>
      </c>
      <c r="G6843" s="1" t="s">
        <v>236</v>
      </c>
      <c r="H6843" s="1">
        <v>2014</v>
      </c>
      <c r="I6843" s="60">
        <f>VLOOKUP(H6843,PROCV!E$33:F$44,2,0)</f>
        <v>1.2109924972782313</v>
      </c>
      <c r="J6843" s="71">
        <v>3485</v>
      </c>
      <c r="K6843" s="44">
        <f t="shared" si="106"/>
        <v>4220.308853014636</v>
      </c>
    </row>
    <row r="6844" spans="1:11" s="43" customFormat="1" ht="19.7" customHeight="1" x14ac:dyDescent="0.25">
      <c r="A6844" s="43" t="s">
        <v>163</v>
      </c>
      <c r="B6844" s="1" t="s">
        <v>316</v>
      </c>
      <c r="C6844" s="1" t="s">
        <v>256</v>
      </c>
      <c r="D6844" s="1" t="s">
        <v>255</v>
      </c>
      <c r="E6844" s="45" t="str">
        <f>VLOOKUP(C6844,PROCV!E$50:G$126,3,0)</f>
        <v>Audiovisual</v>
      </c>
      <c r="F6844" s="1" t="s">
        <v>416</v>
      </c>
      <c r="G6844" s="1" t="s">
        <v>236</v>
      </c>
      <c r="H6844" s="1">
        <v>2014</v>
      </c>
      <c r="I6844" s="60">
        <f>VLOOKUP(H6844,PROCV!E$33:F$44,2,0)</f>
        <v>1.2109924972782313</v>
      </c>
      <c r="J6844" s="71">
        <v>481228</v>
      </c>
      <c r="K6844" s="44">
        <f t="shared" si="106"/>
        <v>582763.49748020875</v>
      </c>
    </row>
    <row r="6845" spans="1:11" s="43" customFormat="1" ht="19.7" customHeight="1" x14ac:dyDescent="0.25">
      <c r="A6845" s="43" t="s">
        <v>163</v>
      </c>
      <c r="B6845" s="1" t="s">
        <v>316</v>
      </c>
      <c r="C6845" s="1" t="s">
        <v>256</v>
      </c>
      <c r="D6845" s="1" t="s">
        <v>255</v>
      </c>
      <c r="E6845" s="45" t="str">
        <f>VLOOKUP(C6845,PROCV!E$50:G$126,3,0)</f>
        <v>Audiovisual</v>
      </c>
      <c r="F6845" s="1" t="s">
        <v>416</v>
      </c>
      <c r="G6845" s="1" t="s">
        <v>236</v>
      </c>
      <c r="H6845" s="1">
        <v>2014</v>
      </c>
      <c r="I6845" s="60">
        <f>VLOOKUP(H6845,PROCV!E$33:F$44,2,0)</f>
        <v>1.2109924972782313</v>
      </c>
      <c r="J6845" s="71">
        <v>51349</v>
      </c>
      <c r="K6845" s="44">
        <f t="shared" si="106"/>
        <v>62183.2537427399</v>
      </c>
    </row>
    <row r="6846" spans="1:11" s="43" customFormat="1" ht="19.7" customHeight="1" x14ac:dyDescent="0.25">
      <c r="A6846" s="43" t="s">
        <v>163</v>
      </c>
      <c r="B6846" s="1" t="s">
        <v>316</v>
      </c>
      <c r="C6846" s="1" t="s">
        <v>254</v>
      </c>
      <c r="D6846" s="1" t="s">
        <v>253</v>
      </c>
      <c r="E6846" s="45" t="str">
        <f>VLOOKUP(C6846,PROCV!E$50:G$126,3,0)</f>
        <v>Música</v>
      </c>
      <c r="F6846" s="1" t="s">
        <v>416</v>
      </c>
      <c r="G6846" s="1" t="s">
        <v>236</v>
      </c>
      <c r="H6846" s="1">
        <v>2014</v>
      </c>
      <c r="I6846" s="60">
        <f>VLOOKUP(H6846,PROCV!E$33:F$44,2,0)</f>
        <v>1.2109924972782313</v>
      </c>
      <c r="J6846" s="71">
        <v>31373</v>
      </c>
      <c r="K6846" s="44">
        <f t="shared" si="106"/>
        <v>37992.467617109949</v>
      </c>
    </row>
    <row r="6847" spans="1:11" s="43" customFormat="1" ht="19.7" customHeight="1" x14ac:dyDescent="0.25">
      <c r="A6847" s="43" t="s">
        <v>163</v>
      </c>
      <c r="B6847" s="1" t="s">
        <v>316</v>
      </c>
      <c r="C6847" s="1" t="s">
        <v>252</v>
      </c>
      <c r="D6847" s="1" t="s">
        <v>251</v>
      </c>
      <c r="E6847" s="45" t="str">
        <f>VLOOKUP(C6847,PROCV!E$50:G$126,3,0)</f>
        <v>Audiovisual</v>
      </c>
      <c r="F6847" s="1" t="s">
        <v>416</v>
      </c>
      <c r="G6847" s="1" t="s">
        <v>236</v>
      </c>
      <c r="H6847" s="1">
        <v>2014</v>
      </c>
      <c r="I6847" s="60">
        <f>VLOOKUP(H6847,PROCV!E$33:F$44,2,0)</f>
        <v>1.2109924972782313</v>
      </c>
      <c r="J6847" s="71">
        <v>10853</v>
      </c>
      <c r="K6847" s="44">
        <f t="shared" si="106"/>
        <v>13142.901572960645</v>
      </c>
    </row>
    <row r="6848" spans="1:11" s="43" customFormat="1" ht="19.7" customHeight="1" x14ac:dyDescent="0.25">
      <c r="A6848" s="43" t="s">
        <v>163</v>
      </c>
      <c r="B6848" s="1" t="s">
        <v>316</v>
      </c>
      <c r="C6848" s="1" t="s">
        <v>252</v>
      </c>
      <c r="D6848" s="1" t="s">
        <v>251</v>
      </c>
      <c r="E6848" s="45" t="str">
        <f>VLOOKUP(C6848,PROCV!E$50:G$126,3,0)</f>
        <v>Audiovisual</v>
      </c>
      <c r="F6848" s="1" t="s">
        <v>416</v>
      </c>
      <c r="G6848" s="1" t="s">
        <v>236</v>
      </c>
      <c r="H6848" s="1">
        <v>2014</v>
      </c>
      <c r="I6848" s="60">
        <f>VLOOKUP(H6848,PROCV!E$33:F$44,2,0)</f>
        <v>1.2109924972782313</v>
      </c>
      <c r="J6848" s="71">
        <v>288000</v>
      </c>
      <c r="K6848" s="44">
        <f t="shared" si="106"/>
        <v>348765.83921613061</v>
      </c>
    </row>
    <row r="6849" spans="1:11" s="43" customFormat="1" ht="19.7" customHeight="1" x14ac:dyDescent="0.25">
      <c r="A6849" s="43" t="s">
        <v>163</v>
      </c>
      <c r="B6849" s="1" t="s">
        <v>316</v>
      </c>
      <c r="C6849" s="1" t="s">
        <v>252</v>
      </c>
      <c r="D6849" s="1" t="s">
        <v>251</v>
      </c>
      <c r="E6849" s="45" t="str">
        <f>VLOOKUP(C6849,PROCV!E$50:G$126,3,0)</f>
        <v>Audiovisual</v>
      </c>
      <c r="F6849" s="1" t="s">
        <v>416</v>
      </c>
      <c r="G6849" s="1" t="s">
        <v>236</v>
      </c>
      <c r="H6849" s="1">
        <v>2014</v>
      </c>
      <c r="I6849" s="60">
        <f>VLOOKUP(H6849,PROCV!E$33:F$44,2,0)</f>
        <v>1.2109924972782313</v>
      </c>
      <c r="J6849" s="71">
        <v>50735</v>
      </c>
      <c r="K6849" s="44">
        <f t="shared" si="106"/>
        <v>61439.704349411069</v>
      </c>
    </row>
    <row r="6850" spans="1:11" s="43" customFormat="1" ht="19.7" customHeight="1" x14ac:dyDescent="0.25">
      <c r="A6850" s="43" t="s">
        <v>163</v>
      </c>
      <c r="B6850" s="1" t="s">
        <v>316</v>
      </c>
      <c r="C6850" s="1" t="s">
        <v>252</v>
      </c>
      <c r="D6850" s="1" t="s">
        <v>251</v>
      </c>
      <c r="E6850" s="45" t="str">
        <f>VLOOKUP(C6850,PROCV!E$50:G$126,3,0)</f>
        <v>Audiovisual</v>
      </c>
      <c r="F6850" s="1" t="s">
        <v>416</v>
      </c>
      <c r="G6850" s="1" t="s">
        <v>236</v>
      </c>
      <c r="H6850" s="1">
        <v>2014</v>
      </c>
      <c r="I6850" s="60">
        <f>VLOOKUP(H6850,PROCV!E$33:F$44,2,0)</f>
        <v>1.2109924972782313</v>
      </c>
      <c r="J6850" s="71">
        <v>13379</v>
      </c>
      <c r="K6850" s="44">
        <f t="shared" si="106"/>
        <v>16201.868621085458</v>
      </c>
    </row>
    <row r="6851" spans="1:11" s="43" customFormat="1" ht="19.7" customHeight="1" x14ac:dyDescent="0.25">
      <c r="A6851" s="43" t="s">
        <v>163</v>
      </c>
      <c r="B6851" s="1" t="s">
        <v>316</v>
      </c>
      <c r="C6851" s="1" t="s">
        <v>250</v>
      </c>
      <c r="D6851" s="1" t="s">
        <v>249</v>
      </c>
      <c r="E6851" s="45" t="str">
        <f>VLOOKUP(C6851,PROCV!E$50:G$126,3,0)</f>
        <v>Audiovisual</v>
      </c>
      <c r="F6851" s="1" t="s">
        <v>416</v>
      </c>
      <c r="G6851" s="1" t="s">
        <v>236</v>
      </c>
      <c r="H6851" s="1">
        <v>2014</v>
      </c>
      <c r="I6851" s="60">
        <f>VLOOKUP(H6851,PROCV!E$33:F$44,2,0)</f>
        <v>1.2109924972782313</v>
      </c>
      <c r="J6851" s="71">
        <v>742273</v>
      </c>
      <c r="K6851" s="44">
        <f t="shared" ref="K6851:K6914" si="107">J6851*I6851</f>
        <v>898887.03393220459</v>
      </c>
    </row>
    <row r="6852" spans="1:11" s="43" customFormat="1" ht="19.7" customHeight="1" x14ac:dyDescent="0.25">
      <c r="A6852" s="43" t="s">
        <v>163</v>
      </c>
      <c r="B6852" s="1" t="s">
        <v>316</v>
      </c>
      <c r="C6852" s="1" t="s">
        <v>250</v>
      </c>
      <c r="D6852" s="1" t="s">
        <v>249</v>
      </c>
      <c r="E6852" s="45" t="str">
        <f>VLOOKUP(C6852,PROCV!E$50:G$126,3,0)</f>
        <v>Audiovisual</v>
      </c>
      <c r="F6852" s="1" t="s">
        <v>416</v>
      </c>
      <c r="G6852" s="1" t="s">
        <v>236</v>
      </c>
      <c r="H6852" s="1">
        <v>2014</v>
      </c>
      <c r="I6852" s="60">
        <f>VLOOKUP(H6852,PROCV!E$33:F$44,2,0)</f>
        <v>1.2109924972782313</v>
      </c>
      <c r="J6852" s="71">
        <v>10271</v>
      </c>
      <c r="K6852" s="44">
        <f t="shared" si="107"/>
        <v>12438.103939544713</v>
      </c>
    </row>
    <row r="6853" spans="1:11" s="43" customFormat="1" ht="19.7" customHeight="1" x14ac:dyDescent="0.25">
      <c r="A6853" s="43" t="s">
        <v>163</v>
      </c>
      <c r="B6853" s="1" t="s">
        <v>316</v>
      </c>
      <c r="C6853" s="1" t="s">
        <v>295</v>
      </c>
      <c r="D6853" s="1" t="s">
        <v>294</v>
      </c>
      <c r="E6853" s="45" t="str">
        <f>VLOOKUP(C6853,PROCV!E$50:G$126,3,0)</f>
        <v>Educação e Criação em Artes</v>
      </c>
      <c r="F6853" s="1" t="s">
        <v>416</v>
      </c>
      <c r="G6853" s="1" t="s">
        <v>236</v>
      </c>
      <c r="H6853" s="1">
        <v>2014</v>
      </c>
      <c r="I6853" s="60">
        <f>VLOOKUP(H6853,PROCV!E$33:F$44,2,0)</f>
        <v>1.2109924972782313</v>
      </c>
      <c r="J6853" s="71">
        <v>44469</v>
      </c>
      <c r="K6853" s="44">
        <f t="shared" si="107"/>
        <v>53851.625361465667</v>
      </c>
    </row>
    <row r="6854" spans="1:11" s="43" customFormat="1" ht="19.7" customHeight="1" x14ac:dyDescent="0.25">
      <c r="A6854" s="43" t="s">
        <v>163</v>
      </c>
      <c r="B6854" s="1" t="s">
        <v>316</v>
      </c>
      <c r="C6854" s="1" t="s">
        <v>295</v>
      </c>
      <c r="D6854" s="1" t="s">
        <v>294</v>
      </c>
      <c r="E6854" s="45" t="str">
        <f>VLOOKUP(C6854,PROCV!E$50:G$126,3,0)</f>
        <v>Educação e Criação em Artes</v>
      </c>
      <c r="F6854" s="1" t="s">
        <v>416</v>
      </c>
      <c r="G6854" s="1" t="s">
        <v>236</v>
      </c>
      <c r="H6854" s="1">
        <v>2014</v>
      </c>
      <c r="I6854" s="60">
        <f>VLOOKUP(H6854,PROCV!E$33:F$44,2,0)</f>
        <v>1.2109924972782313</v>
      </c>
      <c r="J6854" s="71">
        <v>18342</v>
      </c>
      <c r="K6854" s="44">
        <f t="shared" si="107"/>
        <v>22212.024385077319</v>
      </c>
    </row>
    <row r="6855" spans="1:11" s="43" customFormat="1" ht="19.7" customHeight="1" x14ac:dyDescent="0.25">
      <c r="A6855" s="43" t="s">
        <v>163</v>
      </c>
      <c r="B6855" s="1" t="s">
        <v>316</v>
      </c>
      <c r="C6855" s="1" t="s">
        <v>246</v>
      </c>
      <c r="D6855" s="1" t="s">
        <v>245</v>
      </c>
      <c r="E6855" s="45" t="str">
        <f>VLOOKUP(C6855,PROCV!E$50:G$126,3,0)</f>
        <v>Artes Cênicas e Espetáculos</v>
      </c>
      <c r="F6855" s="1" t="s">
        <v>416</v>
      </c>
      <c r="G6855" s="1" t="s">
        <v>236</v>
      </c>
      <c r="H6855" s="1">
        <v>2014</v>
      </c>
      <c r="I6855" s="60">
        <f>VLOOKUP(H6855,PROCV!E$33:F$44,2,0)</f>
        <v>1.2109924972782313</v>
      </c>
      <c r="J6855" s="71">
        <v>380626</v>
      </c>
      <c r="K6855" s="44">
        <f t="shared" si="107"/>
        <v>460935.23026902409</v>
      </c>
    </row>
    <row r="6856" spans="1:11" s="43" customFormat="1" ht="19.7" customHeight="1" x14ac:dyDescent="0.25">
      <c r="A6856" s="43" t="s">
        <v>163</v>
      </c>
      <c r="B6856" s="1" t="s">
        <v>316</v>
      </c>
      <c r="C6856" s="1" t="s">
        <v>246</v>
      </c>
      <c r="D6856" s="1" t="s">
        <v>245</v>
      </c>
      <c r="E6856" s="45" t="str">
        <f>VLOOKUP(C6856,PROCV!E$50:G$126,3,0)</f>
        <v>Artes Cênicas e Espetáculos</v>
      </c>
      <c r="F6856" s="1" t="s">
        <v>416</v>
      </c>
      <c r="G6856" s="1" t="s">
        <v>236</v>
      </c>
      <c r="H6856" s="1">
        <v>2014</v>
      </c>
      <c r="I6856" s="60">
        <f>VLOOKUP(H6856,PROCV!E$33:F$44,2,0)</f>
        <v>1.2109924972782313</v>
      </c>
      <c r="J6856" s="71">
        <v>619500</v>
      </c>
      <c r="K6856" s="44">
        <f t="shared" si="107"/>
        <v>750209.85206386435</v>
      </c>
    </row>
    <row r="6857" spans="1:11" s="43" customFormat="1" ht="19.7" customHeight="1" x14ac:dyDescent="0.25">
      <c r="A6857" s="43" t="s">
        <v>163</v>
      </c>
      <c r="B6857" s="1" t="s">
        <v>316</v>
      </c>
      <c r="C6857" s="1" t="s">
        <v>332</v>
      </c>
      <c r="D6857" s="1" t="s">
        <v>331</v>
      </c>
      <c r="E6857" s="45" t="str">
        <f>VLOOKUP(C6857,PROCV!E$50:G$126,3,0)</f>
        <v>Artes Cênicas e Espetáculos</v>
      </c>
      <c r="F6857" s="1" t="s">
        <v>416</v>
      </c>
      <c r="G6857" s="1" t="s">
        <v>236</v>
      </c>
      <c r="H6857" s="1">
        <v>2014</v>
      </c>
      <c r="I6857" s="60">
        <f>VLOOKUP(H6857,PROCV!E$33:F$44,2,0)</f>
        <v>1.2109924972782313</v>
      </c>
      <c r="J6857" s="71">
        <v>7246</v>
      </c>
      <c r="K6857" s="44">
        <f t="shared" si="107"/>
        <v>8774.8516352780644</v>
      </c>
    </row>
    <row r="6858" spans="1:11" s="43" customFormat="1" ht="19.7" customHeight="1" x14ac:dyDescent="0.25">
      <c r="A6858" s="43" t="s">
        <v>163</v>
      </c>
      <c r="B6858" s="1" t="s">
        <v>316</v>
      </c>
      <c r="C6858" s="1" t="s">
        <v>238</v>
      </c>
      <c r="D6858" s="1" t="s">
        <v>237</v>
      </c>
      <c r="E6858" s="45" t="str">
        <f>VLOOKUP(C6858,PROCV!E$50:G$126,3,0)</f>
        <v>Artes Cênicas e Espetáculos</v>
      </c>
      <c r="F6858" s="1" t="s">
        <v>416</v>
      </c>
      <c r="G6858" s="1" t="s">
        <v>236</v>
      </c>
      <c r="H6858" s="1">
        <v>2014</v>
      </c>
      <c r="I6858" s="60">
        <f>VLOOKUP(H6858,PROCV!E$33:F$44,2,0)</f>
        <v>1.2109924972782313</v>
      </c>
      <c r="J6858" s="71">
        <v>43886</v>
      </c>
      <c r="K6858" s="44">
        <f t="shared" si="107"/>
        <v>53145.616735552459</v>
      </c>
    </row>
    <row r="6859" spans="1:11" s="43" customFormat="1" ht="19.7" customHeight="1" x14ac:dyDescent="0.25">
      <c r="A6859" s="43" t="s">
        <v>163</v>
      </c>
      <c r="B6859" s="1" t="s">
        <v>316</v>
      </c>
      <c r="C6859" s="1" t="s">
        <v>238</v>
      </c>
      <c r="D6859" s="1" t="s">
        <v>237</v>
      </c>
      <c r="E6859" s="45" t="str">
        <f>VLOOKUP(C6859,PROCV!E$50:G$126,3,0)</f>
        <v>Artes Cênicas e Espetáculos</v>
      </c>
      <c r="F6859" s="1" t="s">
        <v>416</v>
      </c>
      <c r="G6859" s="1" t="s">
        <v>236</v>
      </c>
      <c r="H6859" s="1">
        <v>2014</v>
      </c>
      <c r="I6859" s="60">
        <f>VLOOKUP(H6859,PROCV!E$33:F$44,2,0)</f>
        <v>1.2109924972782313</v>
      </c>
      <c r="J6859" s="71">
        <v>445399</v>
      </c>
      <c r="K6859" s="44">
        <f t="shared" si="107"/>
        <v>539374.84729522699</v>
      </c>
    </row>
    <row r="6860" spans="1:11" s="43" customFormat="1" ht="19.7" customHeight="1" x14ac:dyDescent="0.25">
      <c r="A6860" s="43" t="s">
        <v>163</v>
      </c>
      <c r="B6860" s="1" t="s">
        <v>316</v>
      </c>
      <c r="C6860" s="1" t="s">
        <v>238</v>
      </c>
      <c r="D6860" s="1" t="s">
        <v>237</v>
      </c>
      <c r="E6860" s="45" t="str">
        <f>VLOOKUP(C6860,PROCV!E$50:G$126,3,0)</f>
        <v>Artes Cênicas e Espetáculos</v>
      </c>
      <c r="F6860" s="1" t="s">
        <v>416</v>
      </c>
      <c r="G6860" s="1" t="s">
        <v>236</v>
      </c>
      <c r="H6860" s="1">
        <v>2014</v>
      </c>
      <c r="I6860" s="60">
        <f>VLOOKUP(H6860,PROCV!E$33:F$44,2,0)</f>
        <v>1.2109924972782313</v>
      </c>
      <c r="J6860" s="71">
        <v>18830</v>
      </c>
      <c r="K6860" s="44">
        <f t="shared" si="107"/>
        <v>22802.988723749095</v>
      </c>
    </row>
    <row r="6861" spans="1:11" s="43" customFormat="1" ht="19.7" customHeight="1" x14ac:dyDescent="0.25">
      <c r="A6861" s="43" t="s">
        <v>163</v>
      </c>
      <c r="B6861" s="1" t="s">
        <v>316</v>
      </c>
      <c r="C6861" s="1" t="s">
        <v>241</v>
      </c>
      <c r="D6861" s="1" t="s">
        <v>240</v>
      </c>
      <c r="E6861" s="45" t="str">
        <f>VLOOKUP(C6861,PROCV!E$50:G$126,3,0)</f>
        <v>Artes Cênicas e Espetáculos</v>
      </c>
      <c r="F6861" s="1" t="s">
        <v>416</v>
      </c>
      <c r="G6861" s="1" t="s">
        <v>236</v>
      </c>
      <c r="H6861" s="1">
        <v>2014</v>
      </c>
      <c r="I6861" s="60">
        <f>VLOOKUP(H6861,PROCV!E$33:F$44,2,0)</f>
        <v>1.2109924972782313</v>
      </c>
      <c r="J6861" s="71">
        <v>49937</v>
      </c>
      <c r="K6861" s="44">
        <f t="shared" si="107"/>
        <v>60473.332336583037</v>
      </c>
    </row>
    <row r="6862" spans="1:11" s="43" customFormat="1" ht="19.7" customHeight="1" x14ac:dyDescent="0.25">
      <c r="A6862" s="43" t="s">
        <v>163</v>
      </c>
      <c r="B6862" s="1" t="s">
        <v>316</v>
      </c>
      <c r="C6862" s="1" t="s">
        <v>241</v>
      </c>
      <c r="D6862" s="1" t="s">
        <v>240</v>
      </c>
      <c r="E6862" s="45" t="str">
        <f>VLOOKUP(C6862,PROCV!E$50:G$126,3,0)</f>
        <v>Artes Cênicas e Espetáculos</v>
      </c>
      <c r="F6862" s="1" t="s">
        <v>416</v>
      </c>
      <c r="G6862" s="1" t="s">
        <v>236</v>
      </c>
      <c r="H6862" s="1">
        <v>2014</v>
      </c>
      <c r="I6862" s="60">
        <f>VLOOKUP(H6862,PROCV!E$33:F$44,2,0)</f>
        <v>1.2109924972782313</v>
      </c>
      <c r="J6862" s="71">
        <v>3943</v>
      </c>
      <c r="K6862" s="44">
        <f t="shared" si="107"/>
        <v>4774.9434167680665</v>
      </c>
    </row>
    <row r="6863" spans="1:11" s="43" customFormat="1" ht="19.7" customHeight="1" x14ac:dyDescent="0.25">
      <c r="A6863" s="43" t="s">
        <v>163</v>
      </c>
      <c r="B6863" s="1" t="s">
        <v>316</v>
      </c>
      <c r="C6863" s="1" t="s">
        <v>313</v>
      </c>
      <c r="D6863" s="1" t="s">
        <v>312</v>
      </c>
      <c r="E6863" s="45" t="str">
        <f>VLOOKUP(C6863,PROCV!E$50:G$126,3,0)</f>
        <v>Patrimônio</v>
      </c>
      <c r="F6863" s="1" t="s">
        <v>415</v>
      </c>
      <c r="G6863" s="1" t="s">
        <v>265</v>
      </c>
      <c r="H6863" s="1">
        <v>2014</v>
      </c>
      <c r="I6863" s="60">
        <f>VLOOKUP(H6863,PROCV!E$33:F$44,2,0)</f>
        <v>1.2109924972782313</v>
      </c>
      <c r="J6863" s="71">
        <v>71181</v>
      </c>
      <c r="K6863" s="44">
        <f t="shared" si="107"/>
        <v>86199.656948761782</v>
      </c>
    </row>
    <row r="6864" spans="1:11" s="43" customFormat="1" ht="19.7" customHeight="1" x14ac:dyDescent="0.25">
      <c r="A6864" s="43" t="s">
        <v>163</v>
      </c>
      <c r="B6864" s="1" t="s">
        <v>316</v>
      </c>
      <c r="C6864" s="1" t="s">
        <v>313</v>
      </c>
      <c r="D6864" s="1" t="s">
        <v>312</v>
      </c>
      <c r="E6864" s="45" t="str">
        <f>VLOOKUP(C6864,PROCV!E$50:G$126,3,0)</f>
        <v>Patrimônio</v>
      </c>
      <c r="F6864" s="1" t="s">
        <v>415</v>
      </c>
      <c r="G6864" s="1" t="s">
        <v>265</v>
      </c>
      <c r="H6864" s="1">
        <v>2014</v>
      </c>
      <c r="I6864" s="60">
        <f>VLOOKUP(H6864,PROCV!E$33:F$44,2,0)</f>
        <v>1.2109924972782313</v>
      </c>
      <c r="J6864" s="71">
        <v>274819</v>
      </c>
      <c r="K6864" s="44">
        <f t="shared" si="107"/>
        <v>332803.74710950628</v>
      </c>
    </row>
    <row r="6865" spans="1:11" s="43" customFormat="1" ht="19.7" customHeight="1" x14ac:dyDescent="0.25">
      <c r="A6865" s="43" t="s">
        <v>163</v>
      </c>
      <c r="B6865" s="1" t="s">
        <v>316</v>
      </c>
      <c r="C6865" s="1" t="s">
        <v>313</v>
      </c>
      <c r="D6865" s="1" t="s">
        <v>312</v>
      </c>
      <c r="E6865" s="45" t="str">
        <f>VLOOKUP(C6865,PROCV!E$50:G$126,3,0)</f>
        <v>Patrimônio</v>
      </c>
      <c r="F6865" s="1" t="s">
        <v>416</v>
      </c>
      <c r="G6865" s="1" t="s">
        <v>236</v>
      </c>
      <c r="H6865" s="1">
        <v>2014</v>
      </c>
      <c r="I6865" s="60">
        <f>VLOOKUP(H6865,PROCV!E$33:F$44,2,0)</f>
        <v>1.2109924972782313</v>
      </c>
      <c r="J6865" s="71">
        <v>116345</v>
      </c>
      <c r="K6865" s="44">
        <f t="shared" si="107"/>
        <v>140892.92209583582</v>
      </c>
    </row>
    <row r="6866" spans="1:11" s="43" customFormat="1" ht="19.7" customHeight="1" x14ac:dyDescent="0.25">
      <c r="A6866" s="43" t="s">
        <v>163</v>
      </c>
      <c r="B6866" s="1" t="s">
        <v>316</v>
      </c>
      <c r="C6866" s="1" t="s">
        <v>313</v>
      </c>
      <c r="D6866" s="1" t="s">
        <v>312</v>
      </c>
      <c r="E6866" s="45" t="str">
        <f>VLOOKUP(C6866,PROCV!E$50:G$126,3,0)</f>
        <v>Patrimônio</v>
      </c>
      <c r="F6866" s="1" t="s">
        <v>416</v>
      </c>
      <c r="G6866" s="1" t="s">
        <v>236</v>
      </c>
      <c r="H6866" s="1">
        <v>2014</v>
      </c>
      <c r="I6866" s="60">
        <f>VLOOKUP(H6866,PROCV!E$33:F$44,2,0)</f>
        <v>1.2109924972782313</v>
      </c>
      <c r="J6866" s="71">
        <v>180977</v>
      </c>
      <c r="K6866" s="44">
        <f t="shared" si="107"/>
        <v>219161.78917992246</v>
      </c>
    </row>
    <row r="6867" spans="1:11" s="43" customFormat="1" ht="19.7" customHeight="1" x14ac:dyDescent="0.25">
      <c r="A6867" s="43" t="s">
        <v>163</v>
      </c>
      <c r="B6867" s="1" t="s">
        <v>316</v>
      </c>
      <c r="C6867" s="1" t="s">
        <v>301</v>
      </c>
      <c r="D6867" s="1" t="s">
        <v>300</v>
      </c>
      <c r="E6867" s="45" t="str">
        <f>VLOOKUP(C6867,PROCV!E$50:G$126,3,0)</f>
        <v>Patrimônio</v>
      </c>
      <c r="F6867" s="1" t="s">
        <v>416</v>
      </c>
      <c r="G6867" s="1" t="s">
        <v>236</v>
      </c>
      <c r="H6867" s="1">
        <v>2014</v>
      </c>
      <c r="I6867" s="60">
        <f>VLOOKUP(H6867,PROCV!E$33:F$44,2,0)</f>
        <v>1.2109924972782313</v>
      </c>
      <c r="J6867" s="71">
        <v>1527</v>
      </c>
      <c r="K6867" s="44">
        <f t="shared" si="107"/>
        <v>1849.1855433438593</v>
      </c>
    </row>
    <row r="6868" spans="1:11" s="43" customFormat="1" ht="19.7" customHeight="1" x14ac:dyDescent="0.25">
      <c r="A6868" s="43" t="s">
        <v>163</v>
      </c>
      <c r="B6868" s="1" t="s">
        <v>316</v>
      </c>
      <c r="C6868" s="1" t="s">
        <v>311</v>
      </c>
      <c r="D6868" s="1" t="s">
        <v>310</v>
      </c>
      <c r="E6868" s="45" t="str">
        <f>VLOOKUP(C6868,PROCV!E$50:G$126,3,0)</f>
        <v>Artes Cênicas e Espetáculos</v>
      </c>
      <c r="F6868" s="1" t="s">
        <v>416</v>
      </c>
      <c r="G6868" s="1" t="s">
        <v>236</v>
      </c>
      <c r="H6868" s="1">
        <v>2014</v>
      </c>
      <c r="I6868" s="60">
        <f>VLOOKUP(H6868,PROCV!E$33:F$44,2,0)</f>
        <v>1.2109924972782313</v>
      </c>
      <c r="J6868" s="71">
        <v>436203</v>
      </c>
      <c r="K6868" s="44">
        <f t="shared" si="107"/>
        <v>528238.56029025628</v>
      </c>
    </row>
    <row r="6869" spans="1:11" s="43" customFormat="1" ht="19.7" customHeight="1" x14ac:dyDescent="0.25">
      <c r="A6869" s="43" t="s">
        <v>163</v>
      </c>
      <c r="B6869" s="1" t="s">
        <v>316</v>
      </c>
      <c r="C6869" s="1" t="s">
        <v>311</v>
      </c>
      <c r="D6869" s="1" t="s">
        <v>310</v>
      </c>
      <c r="E6869" s="45" t="str">
        <f>VLOOKUP(C6869,PROCV!E$50:G$126,3,0)</f>
        <v>Artes Cênicas e Espetáculos</v>
      </c>
      <c r="F6869" s="1" t="s">
        <v>416</v>
      </c>
      <c r="G6869" s="1" t="s">
        <v>236</v>
      </c>
      <c r="H6869" s="1">
        <v>2014</v>
      </c>
      <c r="I6869" s="60">
        <f>VLOOKUP(H6869,PROCV!E$33:F$44,2,0)</f>
        <v>1.2109924972782313</v>
      </c>
      <c r="J6869" s="71">
        <v>35733</v>
      </c>
      <c r="K6869" s="44">
        <f t="shared" si="107"/>
        <v>43272.39490524304</v>
      </c>
    </row>
    <row r="6870" spans="1:11" s="43" customFormat="1" ht="19.7" customHeight="1" x14ac:dyDescent="0.25">
      <c r="A6870" s="43" t="s">
        <v>157</v>
      </c>
      <c r="B6870" s="1" t="s">
        <v>292</v>
      </c>
      <c r="C6870" s="1" t="s">
        <v>309</v>
      </c>
      <c r="D6870" s="1" t="s">
        <v>308</v>
      </c>
      <c r="E6870" s="45" t="str">
        <f>VLOOKUP(C6870,PROCV!E$50:G$126,3,0)</f>
        <v>NA</v>
      </c>
      <c r="F6870" s="1" t="s">
        <v>416</v>
      </c>
      <c r="G6870" s="1" t="s">
        <v>236</v>
      </c>
      <c r="H6870" s="1">
        <v>2014</v>
      </c>
      <c r="I6870" s="60">
        <f>VLOOKUP(H6870,PROCV!E$33:F$44,2,0)</f>
        <v>1.2109924972782313</v>
      </c>
      <c r="J6870" s="71">
        <v>2903</v>
      </c>
      <c r="K6870" s="44">
        <f t="shared" si="107"/>
        <v>3515.5112195987053</v>
      </c>
    </row>
    <row r="6871" spans="1:11" s="43" customFormat="1" ht="19.7" customHeight="1" x14ac:dyDescent="0.25">
      <c r="A6871" s="43" t="s">
        <v>157</v>
      </c>
      <c r="B6871" s="1" t="s">
        <v>292</v>
      </c>
      <c r="C6871" s="1" t="s">
        <v>309</v>
      </c>
      <c r="D6871" s="1" t="s">
        <v>308</v>
      </c>
      <c r="E6871" s="45" t="str">
        <f>VLOOKUP(C6871,PROCV!E$50:G$126,3,0)</f>
        <v>NA</v>
      </c>
      <c r="F6871" s="1" t="s">
        <v>416</v>
      </c>
      <c r="G6871" s="1" t="s">
        <v>236</v>
      </c>
      <c r="H6871" s="1">
        <v>2014</v>
      </c>
      <c r="I6871" s="60">
        <f>VLOOKUP(H6871,PROCV!E$33:F$44,2,0)</f>
        <v>1.2109924972782313</v>
      </c>
      <c r="J6871" s="71">
        <v>5285</v>
      </c>
      <c r="K6871" s="44">
        <f t="shared" si="107"/>
        <v>6400.0953481154529</v>
      </c>
    </row>
    <row r="6872" spans="1:11" s="43" customFormat="1" ht="19.7" customHeight="1" x14ac:dyDescent="0.25">
      <c r="A6872" s="43" t="s">
        <v>157</v>
      </c>
      <c r="B6872" s="1" t="s">
        <v>292</v>
      </c>
      <c r="C6872" s="1" t="s">
        <v>309</v>
      </c>
      <c r="D6872" s="1" t="s">
        <v>308</v>
      </c>
      <c r="E6872" s="45" t="str">
        <f>VLOOKUP(C6872,PROCV!E$50:G$126,3,0)</f>
        <v>NA</v>
      </c>
      <c r="F6872" s="1" t="s">
        <v>416</v>
      </c>
      <c r="G6872" s="1" t="s">
        <v>236</v>
      </c>
      <c r="H6872" s="1">
        <v>2014</v>
      </c>
      <c r="I6872" s="60">
        <f>VLOOKUP(H6872,PROCV!E$33:F$44,2,0)</f>
        <v>1.2109924972782313</v>
      </c>
      <c r="J6872" s="71">
        <v>80671</v>
      </c>
      <c r="K6872" s="44">
        <f t="shared" si="107"/>
        <v>97691.9757479322</v>
      </c>
    </row>
    <row r="6873" spans="1:11" s="43" customFormat="1" ht="19.7" customHeight="1" x14ac:dyDescent="0.25">
      <c r="A6873" s="43" t="s">
        <v>157</v>
      </c>
      <c r="B6873" s="1" t="s">
        <v>292</v>
      </c>
      <c r="C6873" s="1" t="s">
        <v>291</v>
      </c>
      <c r="D6873" s="1" t="s">
        <v>290</v>
      </c>
      <c r="E6873" s="45" t="str">
        <f>VLOOKUP(C6873,PROCV!E$50:G$126,3,0)</f>
        <v>NA</v>
      </c>
      <c r="F6873" s="1" t="s">
        <v>416</v>
      </c>
      <c r="G6873" s="1" t="s">
        <v>236</v>
      </c>
      <c r="H6873" s="1">
        <v>2014</v>
      </c>
      <c r="I6873" s="60">
        <f>VLOOKUP(H6873,PROCV!E$33:F$44,2,0)</f>
        <v>1.2109924972782313</v>
      </c>
      <c r="J6873" s="71">
        <v>1489</v>
      </c>
      <c r="K6873" s="44">
        <f t="shared" si="107"/>
        <v>1803.1678284472864</v>
      </c>
    </row>
    <row r="6874" spans="1:11" s="43" customFormat="1" ht="19.7" customHeight="1" x14ac:dyDescent="0.25">
      <c r="A6874" s="43" t="s">
        <v>157</v>
      </c>
      <c r="B6874" s="1" t="s">
        <v>292</v>
      </c>
      <c r="C6874" s="1" t="s">
        <v>291</v>
      </c>
      <c r="D6874" s="1" t="s">
        <v>290</v>
      </c>
      <c r="E6874" s="45" t="str">
        <f>VLOOKUP(C6874,PROCV!E$50:G$126,3,0)</f>
        <v>NA</v>
      </c>
      <c r="F6874" s="1" t="s">
        <v>416</v>
      </c>
      <c r="G6874" s="1" t="s">
        <v>236</v>
      </c>
      <c r="H6874" s="1">
        <v>2014</v>
      </c>
      <c r="I6874" s="60">
        <f>VLOOKUP(H6874,PROCV!E$33:F$44,2,0)</f>
        <v>1.2109924972782313</v>
      </c>
      <c r="J6874" s="71">
        <v>234000</v>
      </c>
      <c r="K6874" s="44">
        <f t="shared" si="107"/>
        <v>283372.24436310615</v>
      </c>
    </row>
    <row r="6875" spans="1:11" s="43" customFormat="1" ht="19.7" customHeight="1" x14ac:dyDescent="0.25">
      <c r="A6875" s="43" t="s">
        <v>157</v>
      </c>
      <c r="B6875" s="1" t="s">
        <v>292</v>
      </c>
      <c r="C6875" s="1" t="s">
        <v>291</v>
      </c>
      <c r="D6875" s="1" t="s">
        <v>290</v>
      </c>
      <c r="E6875" s="45" t="str">
        <f>VLOOKUP(C6875,PROCV!E$50:G$126,3,0)</f>
        <v>NA</v>
      </c>
      <c r="F6875" s="1" t="s">
        <v>416</v>
      </c>
      <c r="G6875" s="1" t="s">
        <v>236</v>
      </c>
      <c r="H6875" s="1">
        <v>2014</v>
      </c>
      <c r="I6875" s="60">
        <f>VLOOKUP(H6875,PROCV!E$33:F$44,2,0)</f>
        <v>1.2109924972782313</v>
      </c>
      <c r="J6875" s="71">
        <v>175332</v>
      </c>
      <c r="K6875" s="44">
        <f t="shared" si="107"/>
        <v>212325.73653278686</v>
      </c>
    </row>
    <row r="6876" spans="1:11" s="43" customFormat="1" ht="19.7" customHeight="1" x14ac:dyDescent="0.25">
      <c r="A6876" s="43" t="s">
        <v>157</v>
      </c>
      <c r="B6876" s="1" t="s">
        <v>292</v>
      </c>
      <c r="C6876" s="1" t="s">
        <v>291</v>
      </c>
      <c r="D6876" s="1" t="s">
        <v>290</v>
      </c>
      <c r="E6876" s="45" t="str">
        <f>VLOOKUP(C6876,PROCV!E$50:G$126,3,0)</f>
        <v>NA</v>
      </c>
      <c r="F6876" s="1" t="s">
        <v>416</v>
      </c>
      <c r="G6876" s="1" t="s">
        <v>236</v>
      </c>
      <c r="H6876" s="1">
        <v>2014</v>
      </c>
      <c r="I6876" s="60">
        <f>VLOOKUP(H6876,PROCV!E$33:F$44,2,0)</f>
        <v>1.2109924972782313</v>
      </c>
      <c r="J6876" s="71">
        <v>23135</v>
      </c>
      <c r="K6876" s="44">
        <f t="shared" si="107"/>
        <v>28016.311424531883</v>
      </c>
    </row>
    <row r="6877" spans="1:11" s="43" customFormat="1" ht="19.7" customHeight="1" x14ac:dyDescent="0.25">
      <c r="A6877" s="43" t="s">
        <v>157</v>
      </c>
      <c r="B6877" s="1" t="s">
        <v>292</v>
      </c>
      <c r="C6877" s="1" t="s">
        <v>289</v>
      </c>
      <c r="D6877" s="1" t="s">
        <v>288</v>
      </c>
      <c r="E6877" s="45" t="str">
        <f>VLOOKUP(C6877,PROCV!E$50:G$126,3,0)</f>
        <v>Editorial</v>
      </c>
      <c r="F6877" s="1" t="s">
        <v>416</v>
      </c>
      <c r="G6877" s="1" t="s">
        <v>236</v>
      </c>
      <c r="H6877" s="1">
        <v>2014</v>
      </c>
      <c r="I6877" s="60">
        <f>VLOOKUP(H6877,PROCV!E$33:F$44,2,0)</f>
        <v>1.2109924972782313</v>
      </c>
      <c r="J6877" s="71">
        <v>60190</v>
      </c>
      <c r="K6877" s="44">
        <f t="shared" si="107"/>
        <v>72889.63841117674</v>
      </c>
    </row>
    <row r="6878" spans="1:11" s="43" customFormat="1" ht="19.7" customHeight="1" x14ac:dyDescent="0.25">
      <c r="A6878" s="43" t="s">
        <v>157</v>
      </c>
      <c r="B6878" s="1" t="s">
        <v>292</v>
      </c>
      <c r="C6878" s="1" t="s">
        <v>287</v>
      </c>
      <c r="D6878" s="1" t="s">
        <v>286</v>
      </c>
      <c r="E6878" s="45" t="str">
        <f>VLOOKUP(C6878,PROCV!E$50:G$126,3,0)</f>
        <v>Música</v>
      </c>
      <c r="F6878" s="1" t="s">
        <v>416</v>
      </c>
      <c r="G6878" s="1" t="s">
        <v>236</v>
      </c>
      <c r="H6878" s="1">
        <v>2014</v>
      </c>
      <c r="I6878" s="60">
        <f>VLOOKUP(H6878,PROCV!E$33:F$44,2,0)</f>
        <v>1.2109924972782313</v>
      </c>
      <c r="J6878" s="71">
        <v>236566</v>
      </c>
      <c r="K6878" s="44">
        <f t="shared" si="107"/>
        <v>286479.65111112205</v>
      </c>
    </row>
    <row r="6879" spans="1:11" s="43" customFormat="1" ht="19.7" customHeight="1" x14ac:dyDescent="0.25">
      <c r="A6879" s="43" t="s">
        <v>157</v>
      </c>
      <c r="B6879" s="1" t="s">
        <v>292</v>
      </c>
      <c r="C6879" s="1" t="s">
        <v>287</v>
      </c>
      <c r="D6879" s="1" t="s">
        <v>286</v>
      </c>
      <c r="E6879" s="45" t="str">
        <f>VLOOKUP(C6879,PROCV!E$50:G$126,3,0)</f>
        <v>Música</v>
      </c>
      <c r="F6879" s="1" t="s">
        <v>416</v>
      </c>
      <c r="G6879" s="1" t="s">
        <v>236</v>
      </c>
      <c r="H6879" s="1">
        <v>2014</v>
      </c>
      <c r="I6879" s="60">
        <f>VLOOKUP(H6879,PROCV!E$33:F$44,2,0)</f>
        <v>1.2109924972782313</v>
      </c>
      <c r="J6879" s="71">
        <v>143877</v>
      </c>
      <c r="K6879" s="44">
        <f t="shared" si="107"/>
        <v>174233.96753090009</v>
      </c>
    </row>
    <row r="6880" spans="1:11" s="43" customFormat="1" ht="19.7" customHeight="1" x14ac:dyDescent="0.25">
      <c r="A6880" s="43" t="s">
        <v>157</v>
      </c>
      <c r="B6880" s="1" t="s">
        <v>292</v>
      </c>
      <c r="C6880" s="1" t="s">
        <v>287</v>
      </c>
      <c r="D6880" s="1" t="s">
        <v>286</v>
      </c>
      <c r="E6880" s="45" t="str">
        <f>VLOOKUP(C6880,PROCV!E$50:G$126,3,0)</f>
        <v>Música</v>
      </c>
      <c r="F6880" s="1" t="s">
        <v>416</v>
      </c>
      <c r="G6880" s="1" t="s">
        <v>236</v>
      </c>
      <c r="H6880" s="1">
        <v>2014</v>
      </c>
      <c r="I6880" s="60">
        <f>VLOOKUP(H6880,PROCV!E$33:F$44,2,0)</f>
        <v>1.2109924972782313</v>
      </c>
      <c r="J6880" s="71">
        <v>68483</v>
      </c>
      <c r="K6880" s="44">
        <f t="shared" si="107"/>
        <v>82932.399191105113</v>
      </c>
    </row>
    <row r="6881" spans="1:11" s="43" customFormat="1" ht="19.7" customHeight="1" x14ac:dyDescent="0.25">
      <c r="A6881" s="43" t="s">
        <v>157</v>
      </c>
      <c r="B6881" s="1" t="s">
        <v>292</v>
      </c>
      <c r="C6881" s="1" t="s">
        <v>285</v>
      </c>
      <c r="D6881" s="1" t="s">
        <v>284</v>
      </c>
      <c r="E6881" s="45" t="str">
        <f>VLOOKUP(C6881,PROCV!E$50:G$126,3,0)</f>
        <v>Editorial</v>
      </c>
      <c r="F6881" s="1" t="s">
        <v>416</v>
      </c>
      <c r="G6881" s="1" t="s">
        <v>236</v>
      </c>
      <c r="H6881" s="1">
        <v>2014</v>
      </c>
      <c r="I6881" s="60">
        <f>VLOOKUP(H6881,PROCV!E$33:F$44,2,0)</f>
        <v>1.2109924972782313</v>
      </c>
      <c r="J6881" s="71">
        <v>49698</v>
      </c>
      <c r="K6881" s="44">
        <f t="shared" si="107"/>
        <v>60183.905129733539</v>
      </c>
    </row>
    <row r="6882" spans="1:11" s="43" customFormat="1" ht="19.7" customHeight="1" x14ac:dyDescent="0.25">
      <c r="A6882" s="43" t="s">
        <v>157</v>
      </c>
      <c r="B6882" s="1" t="s">
        <v>292</v>
      </c>
      <c r="C6882" s="1" t="s">
        <v>285</v>
      </c>
      <c r="D6882" s="1" t="s">
        <v>284</v>
      </c>
      <c r="E6882" s="45" t="str">
        <f>VLOOKUP(C6882,PROCV!E$50:G$126,3,0)</f>
        <v>Editorial</v>
      </c>
      <c r="F6882" s="1" t="s">
        <v>416</v>
      </c>
      <c r="G6882" s="1" t="s">
        <v>236</v>
      </c>
      <c r="H6882" s="1">
        <v>2014</v>
      </c>
      <c r="I6882" s="60">
        <f>VLOOKUP(H6882,PROCV!E$33:F$44,2,0)</f>
        <v>1.2109924972782313</v>
      </c>
      <c r="J6882" s="71">
        <v>110469</v>
      </c>
      <c r="K6882" s="44">
        <f t="shared" si="107"/>
        <v>133777.13018182895</v>
      </c>
    </row>
    <row r="6883" spans="1:11" s="43" customFormat="1" ht="19.7" customHeight="1" x14ac:dyDescent="0.25">
      <c r="A6883" s="43" t="s">
        <v>157</v>
      </c>
      <c r="B6883" s="1" t="s">
        <v>292</v>
      </c>
      <c r="C6883" s="1" t="s">
        <v>285</v>
      </c>
      <c r="D6883" s="1" t="s">
        <v>284</v>
      </c>
      <c r="E6883" s="45" t="str">
        <f>VLOOKUP(C6883,PROCV!E$50:G$126,3,0)</f>
        <v>Editorial</v>
      </c>
      <c r="F6883" s="1" t="s">
        <v>416</v>
      </c>
      <c r="G6883" s="1" t="s">
        <v>236</v>
      </c>
      <c r="H6883" s="1">
        <v>2014</v>
      </c>
      <c r="I6883" s="60">
        <f>VLOOKUP(H6883,PROCV!E$33:F$44,2,0)</f>
        <v>1.2109924972782313</v>
      </c>
      <c r="J6883" s="71">
        <v>750000</v>
      </c>
      <c r="K6883" s="44">
        <f t="shared" si="107"/>
        <v>908244.37295867351</v>
      </c>
    </row>
    <row r="6884" spans="1:11" s="43" customFormat="1" ht="19.7" customHeight="1" x14ac:dyDescent="0.25">
      <c r="A6884" s="43" t="s">
        <v>157</v>
      </c>
      <c r="B6884" s="1" t="s">
        <v>292</v>
      </c>
      <c r="C6884" s="1" t="s">
        <v>285</v>
      </c>
      <c r="D6884" s="1" t="s">
        <v>284</v>
      </c>
      <c r="E6884" s="45" t="str">
        <f>VLOOKUP(C6884,PROCV!E$50:G$126,3,0)</f>
        <v>Editorial</v>
      </c>
      <c r="F6884" s="1" t="s">
        <v>416</v>
      </c>
      <c r="G6884" s="1" t="s">
        <v>236</v>
      </c>
      <c r="H6884" s="1">
        <v>2014</v>
      </c>
      <c r="I6884" s="60">
        <f>VLOOKUP(H6884,PROCV!E$33:F$44,2,0)</f>
        <v>1.2109924972782313</v>
      </c>
      <c r="J6884" s="71">
        <v>112767</v>
      </c>
      <c r="K6884" s="44">
        <f t="shared" si="107"/>
        <v>136559.99094057432</v>
      </c>
    </row>
    <row r="6885" spans="1:11" s="43" customFormat="1" ht="19.7" customHeight="1" x14ac:dyDescent="0.25">
      <c r="A6885" s="43" t="s">
        <v>157</v>
      </c>
      <c r="B6885" s="1" t="s">
        <v>292</v>
      </c>
      <c r="C6885" s="1" t="s">
        <v>283</v>
      </c>
      <c r="D6885" s="1" t="s">
        <v>282</v>
      </c>
      <c r="E6885" s="45" t="str">
        <f>VLOOKUP(C6885,PROCV!E$50:G$126,3,0)</f>
        <v>Editorial</v>
      </c>
      <c r="F6885" s="1" t="s">
        <v>416</v>
      </c>
      <c r="G6885" s="1" t="s">
        <v>236</v>
      </c>
      <c r="H6885" s="1">
        <v>2014</v>
      </c>
      <c r="I6885" s="60">
        <f>VLOOKUP(H6885,PROCV!E$33:F$44,2,0)</f>
        <v>1.2109924972782313</v>
      </c>
      <c r="J6885" s="71">
        <v>53562</v>
      </c>
      <c r="K6885" s="44">
        <f t="shared" si="107"/>
        <v>64863.180139216624</v>
      </c>
    </row>
    <row r="6886" spans="1:11" s="43" customFormat="1" ht="19.7" customHeight="1" x14ac:dyDescent="0.25">
      <c r="A6886" s="43" t="s">
        <v>157</v>
      </c>
      <c r="B6886" s="1" t="s">
        <v>292</v>
      </c>
      <c r="C6886" s="1" t="s">
        <v>277</v>
      </c>
      <c r="D6886" s="1" t="s">
        <v>276</v>
      </c>
      <c r="E6886" s="45" t="str">
        <f>VLOOKUP(C6886,PROCV!E$50:G$126,3,0)</f>
        <v>Editorial</v>
      </c>
      <c r="F6886" s="1" t="s">
        <v>416</v>
      </c>
      <c r="G6886" s="1" t="s">
        <v>236</v>
      </c>
      <c r="H6886" s="1">
        <v>2014</v>
      </c>
      <c r="I6886" s="60">
        <f>VLOOKUP(H6886,PROCV!E$33:F$44,2,0)</f>
        <v>1.2109924972782313</v>
      </c>
      <c r="J6886" s="71">
        <v>3291</v>
      </c>
      <c r="K6886" s="44">
        <f t="shared" si="107"/>
        <v>3985.3763085426594</v>
      </c>
    </row>
    <row r="6887" spans="1:11" s="43" customFormat="1" ht="19.7" customHeight="1" x14ac:dyDescent="0.25">
      <c r="A6887" s="43" t="s">
        <v>157</v>
      </c>
      <c r="B6887" s="1" t="s">
        <v>292</v>
      </c>
      <c r="C6887" s="1" t="s">
        <v>277</v>
      </c>
      <c r="D6887" s="1" t="s">
        <v>276</v>
      </c>
      <c r="E6887" s="45" t="str">
        <f>VLOOKUP(C6887,PROCV!E$50:G$126,3,0)</f>
        <v>Editorial</v>
      </c>
      <c r="F6887" s="1" t="s">
        <v>416</v>
      </c>
      <c r="G6887" s="1" t="s">
        <v>236</v>
      </c>
      <c r="H6887" s="1">
        <v>2014</v>
      </c>
      <c r="I6887" s="60">
        <f>VLOOKUP(H6887,PROCV!E$33:F$44,2,0)</f>
        <v>1.2109924972782313</v>
      </c>
      <c r="J6887" s="71">
        <v>10643</v>
      </c>
      <c r="K6887" s="44">
        <f t="shared" si="107"/>
        <v>12888.593148532216</v>
      </c>
    </row>
    <row r="6888" spans="1:11" s="43" customFormat="1" ht="19.7" customHeight="1" x14ac:dyDescent="0.25">
      <c r="A6888" s="43" t="s">
        <v>157</v>
      </c>
      <c r="B6888" s="1" t="s">
        <v>292</v>
      </c>
      <c r="C6888" s="1" t="s">
        <v>269</v>
      </c>
      <c r="D6888" s="1" t="s">
        <v>268</v>
      </c>
      <c r="E6888" s="45" t="str">
        <f>VLOOKUP(C6888,PROCV!E$50:G$126,3,0)</f>
        <v>NA</v>
      </c>
      <c r="F6888" s="1" t="s">
        <v>416</v>
      </c>
      <c r="G6888" s="1" t="s">
        <v>236</v>
      </c>
      <c r="H6888" s="1">
        <v>2014</v>
      </c>
      <c r="I6888" s="60">
        <f>VLOOKUP(H6888,PROCV!E$33:F$44,2,0)</f>
        <v>1.2109924972782313</v>
      </c>
      <c r="J6888" s="71">
        <v>115636</v>
      </c>
      <c r="K6888" s="44">
        <f t="shared" si="107"/>
        <v>140034.32841526557</v>
      </c>
    </row>
    <row r="6889" spans="1:11" s="43" customFormat="1" ht="19.7" customHeight="1" x14ac:dyDescent="0.25">
      <c r="A6889" s="43" t="s">
        <v>157</v>
      </c>
      <c r="B6889" s="1" t="s">
        <v>292</v>
      </c>
      <c r="C6889" s="1" t="s">
        <v>269</v>
      </c>
      <c r="D6889" s="1" t="s">
        <v>268</v>
      </c>
      <c r="E6889" s="45" t="str">
        <f>VLOOKUP(C6889,PROCV!E$50:G$126,3,0)</f>
        <v>NA</v>
      </c>
      <c r="F6889" s="1" t="s">
        <v>416</v>
      </c>
      <c r="G6889" s="1" t="s">
        <v>236</v>
      </c>
      <c r="H6889" s="1">
        <v>2014</v>
      </c>
      <c r="I6889" s="60">
        <f>VLOOKUP(H6889,PROCV!E$33:F$44,2,0)</f>
        <v>1.2109924972782313</v>
      </c>
      <c r="J6889" s="71">
        <v>26921</v>
      </c>
      <c r="K6889" s="44">
        <f t="shared" si="107"/>
        <v>32601.129019227265</v>
      </c>
    </row>
    <row r="6890" spans="1:11" s="43" customFormat="1" ht="19.7" customHeight="1" x14ac:dyDescent="0.25">
      <c r="A6890" s="43" t="s">
        <v>157</v>
      </c>
      <c r="B6890" s="1" t="s">
        <v>292</v>
      </c>
      <c r="C6890" s="1" t="s">
        <v>269</v>
      </c>
      <c r="D6890" s="1" t="s">
        <v>268</v>
      </c>
      <c r="E6890" s="45" t="str">
        <f>VLOOKUP(C6890,PROCV!E$50:G$126,3,0)</f>
        <v>NA</v>
      </c>
      <c r="F6890" s="1" t="s">
        <v>416</v>
      </c>
      <c r="G6890" s="1" t="s">
        <v>236</v>
      </c>
      <c r="H6890" s="1">
        <v>2014</v>
      </c>
      <c r="I6890" s="60">
        <f>VLOOKUP(H6890,PROCV!E$33:F$44,2,0)</f>
        <v>1.2109924972782313</v>
      </c>
      <c r="J6890" s="71">
        <v>61363</v>
      </c>
      <c r="K6890" s="44">
        <f t="shared" si="107"/>
        <v>74310.132610484114</v>
      </c>
    </row>
    <row r="6891" spans="1:11" s="43" customFormat="1" ht="19.7" customHeight="1" x14ac:dyDescent="0.25">
      <c r="A6891" s="43" t="s">
        <v>157</v>
      </c>
      <c r="B6891" s="1" t="s">
        <v>292</v>
      </c>
      <c r="C6891" s="1" t="s">
        <v>254</v>
      </c>
      <c r="D6891" s="1" t="s">
        <v>253</v>
      </c>
      <c r="E6891" s="45" t="str">
        <f>VLOOKUP(C6891,PROCV!E$50:G$126,3,0)</f>
        <v>Música</v>
      </c>
      <c r="F6891" s="1" t="s">
        <v>416</v>
      </c>
      <c r="G6891" s="1" t="s">
        <v>236</v>
      </c>
      <c r="H6891" s="1">
        <v>2014</v>
      </c>
      <c r="I6891" s="60">
        <f>VLOOKUP(H6891,PROCV!E$33:F$44,2,0)</f>
        <v>1.2109924972782313</v>
      </c>
      <c r="J6891" s="71">
        <v>6035</v>
      </c>
      <c r="K6891" s="44">
        <f t="shared" si="107"/>
        <v>7308.3397210741259</v>
      </c>
    </row>
    <row r="6892" spans="1:11" s="43" customFormat="1" ht="19.7" customHeight="1" x14ac:dyDescent="0.25">
      <c r="A6892" s="43" t="s">
        <v>157</v>
      </c>
      <c r="B6892" s="1" t="s">
        <v>292</v>
      </c>
      <c r="C6892" s="1" t="s">
        <v>252</v>
      </c>
      <c r="D6892" s="1" t="s">
        <v>251</v>
      </c>
      <c r="E6892" s="45" t="str">
        <f>VLOOKUP(C6892,PROCV!E$50:G$126,3,0)</f>
        <v>Audiovisual</v>
      </c>
      <c r="F6892" s="1" t="s">
        <v>416</v>
      </c>
      <c r="G6892" s="1" t="s">
        <v>236</v>
      </c>
      <c r="H6892" s="1">
        <v>2014</v>
      </c>
      <c r="I6892" s="60">
        <f>VLOOKUP(H6892,PROCV!E$33:F$44,2,0)</f>
        <v>1.2109924972782313</v>
      </c>
      <c r="J6892" s="71">
        <v>264656</v>
      </c>
      <c r="K6892" s="44">
        <f t="shared" si="107"/>
        <v>320496.43035966757</v>
      </c>
    </row>
    <row r="6893" spans="1:11" s="43" customFormat="1" ht="19.7" customHeight="1" x14ac:dyDescent="0.25">
      <c r="A6893" s="43" t="s">
        <v>157</v>
      </c>
      <c r="B6893" s="1" t="s">
        <v>292</v>
      </c>
      <c r="C6893" s="1" t="s">
        <v>252</v>
      </c>
      <c r="D6893" s="1" t="s">
        <v>251</v>
      </c>
      <c r="E6893" s="45" t="str">
        <f>VLOOKUP(C6893,PROCV!E$50:G$126,3,0)</f>
        <v>Audiovisual</v>
      </c>
      <c r="F6893" s="1" t="s">
        <v>416</v>
      </c>
      <c r="G6893" s="1" t="s">
        <v>236</v>
      </c>
      <c r="H6893" s="1">
        <v>2014</v>
      </c>
      <c r="I6893" s="60">
        <f>VLOOKUP(H6893,PROCV!E$33:F$44,2,0)</f>
        <v>1.2109924972782313</v>
      </c>
      <c r="J6893" s="71">
        <v>64167</v>
      </c>
      <c r="K6893" s="44">
        <f t="shared" si="107"/>
        <v>77705.755572852271</v>
      </c>
    </row>
    <row r="6894" spans="1:11" s="43" customFormat="1" ht="19.7" customHeight="1" x14ac:dyDescent="0.25">
      <c r="A6894" s="43" t="s">
        <v>157</v>
      </c>
      <c r="B6894" s="1" t="s">
        <v>292</v>
      </c>
      <c r="C6894" s="1" t="s">
        <v>250</v>
      </c>
      <c r="D6894" s="1" t="s">
        <v>249</v>
      </c>
      <c r="E6894" s="45" t="str">
        <f>VLOOKUP(C6894,PROCV!E$50:G$126,3,0)</f>
        <v>Audiovisual</v>
      </c>
      <c r="F6894" s="1" t="s">
        <v>416</v>
      </c>
      <c r="G6894" s="1" t="s">
        <v>236</v>
      </c>
      <c r="H6894" s="1">
        <v>2014</v>
      </c>
      <c r="I6894" s="60">
        <f>VLOOKUP(H6894,PROCV!E$33:F$44,2,0)</f>
        <v>1.2109924972782313</v>
      </c>
      <c r="J6894" s="71">
        <v>132800</v>
      </c>
      <c r="K6894" s="44">
        <f t="shared" si="107"/>
        <v>160819.80363854911</v>
      </c>
    </row>
    <row r="6895" spans="1:11" s="43" customFormat="1" ht="19.7" customHeight="1" x14ac:dyDescent="0.25">
      <c r="A6895" s="43" t="s">
        <v>157</v>
      </c>
      <c r="B6895" s="1" t="s">
        <v>292</v>
      </c>
      <c r="C6895" s="1" t="s">
        <v>246</v>
      </c>
      <c r="D6895" s="1" t="s">
        <v>245</v>
      </c>
      <c r="E6895" s="45" t="str">
        <f>VLOOKUP(C6895,PROCV!E$50:G$126,3,0)</f>
        <v>Artes Cênicas e Espetáculos</v>
      </c>
      <c r="F6895" s="1" t="s">
        <v>416</v>
      </c>
      <c r="G6895" s="1" t="s">
        <v>236</v>
      </c>
      <c r="H6895" s="1">
        <v>2014</v>
      </c>
      <c r="I6895" s="60">
        <f>VLOOKUP(H6895,PROCV!E$33:F$44,2,0)</f>
        <v>1.2109924972782313</v>
      </c>
      <c r="J6895" s="71">
        <v>129508</v>
      </c>
      <c r="K6895" s="44">
        <f t="shared" si="107"/>
        <v>156833.21633750919</v>
      </c>
    </row>
    <row r="6896" spans="1:11" s="43" customFormat="1" ht="19.7" customHeight="1" x14ac:dyDescent="0.25">
      <c r="A6896" s="43" t="s">
        <v>157</v>
      </c>
      <c r="B6896" s="1" t="s">
        <v>292</v>
      </c>
      <c r="C6896" s="1" t="s">
        <v>246</v>
      </c>
      <c r="D6896" s="1" t="s">
        <v>245</v>
      </c>
      <c r="E6896" s="45" t="str">
        <f>VLOOKUP(C6896,PROCV!E$50:G$126,3,0)</f>
        <v>Artes Cênicas e Espetáculos</v>
      </c>
      <c r="F6896" s="1" t="s">
        <v>416</v>
      </c>
      <c r="G6896" s="1" t="s">
        <v>236</v>
      </c>
      <c r="H6896" s="1">
        <v>2014</v>
      </c>
      <c r="I6896" s="60">
        <f>VLOOKUP(H6896,PROCV!E$33:F$44,2,0)</f>
        <v>1.2109924972782313</v>
      </c>
      <c r="J6896" s="71">
        <v>23788</v>
      </c>
      <c r="K6896" s="44">
        <f t="shared" si="107"/>
        <v>28807.089525254567</v>
      </c>
    </row>
    <row r="6897" spans="1:11" s="43" customFormat="1" ht="19.7" customHeight="1" x14ac:dyDescent="0.25">
      <c r="A6897" s="43" t="s">
        <v>157</v>
      </c>
      <c r="B6897" s="1" t="s">
        <v>292</v>
      </c>
      <c r="C6897" s="1" t="s">
        <v>238</v>
      </c>
      <c r="D6897" s="1" t="s">
        <v>237</v>
      </c>
      <c r="E6897" s="45" t="str">
        <f>VLOOKUP(C6897,PROCV!E$50:G$126,3,0)</f>
        <v>Artes Cênicas e Espetáculos</v>
      </c>
      <c r="F6897" s="1" t="s">
        <v>416</v>
      </c>
      <c r="G6897" s="1" t="s">
        <v>236</v>
      </c>
      <c r="H6897" s="1">
        <v>2014</v>
      </c>
      <c r="I6897" s="60">
        <f>VLOOKUP(H6897,PROCV!E$33:F$44,2,0)</f>
        <v>1.2109924972782313</v>
      </c>
      <c r="J6897" s="71">
        <v>58462</v>
      </c>
      <c r="K6897" s="44">
        <f t="shared" si="107"/>
        <v>70797.043375879963</v>
      </c>
    </row>
    <row r="6898" spans="1:11" s="43" customFormat="1" ht="19.7" customHeight="1" x14ac:dyDescent="0.25">
      <c r="A6898" s="43" t="s">
        <v>157</v>
      </c>
      <c r="B6898" s="1" t="s">
        <v>292</v>
      </c>
      <c r="C6898" s="1" t="s">
        <v>241</v>
      </c>
      <c r="D6898" s="1" t="s">
        <v>240</v>
      </c>
      <c r="E6898" s="45" t="str">
        <f>VLOOKUP(C6898,PROCV!E$50:G$126,3,0)</f>
        <v>Artes Cênicas e Espetáculos</v>
      </c>
      <c r="F6898" s="1" t="s">
        <v>416</v>
      </c>
      <c r="G6898" s="1" t="s">
        <v>236</v>
      </c>
      <c r="H6898" s="1">
        <v>2014</v>
      </c>
      <c r="I6898" s="60">
        <f>VLOOKUP(H6898,PROCV!E$33:F$44,2,0)</f>
        <v>1.2109924972782313</v>
      </c>
      <c r="J6898" s="71">
        <v>4558</v>
      </c>
      <c r="K6898" s="44">
        <f t="shared" si="107"/>
        <v>5519.7038025941783</v>
      </c>
    </row>
    <row r="6899" spans="1:11" s="43" customFormat="1" ht="19.7" customHeight="1" x14ac:dyDescent="0.25">
      <c r="A6899" s="43" t="s">
        <v>157</v>
      </c>
      <c r="B6899" s="1" t="s">
        <v>292</v>
      </c>
      <c r="C6899" s="1" t="s">
        <v>318</v>
      </c>
      <c r="D6899" s="1" t="s">
        <v>317</v>
      </c>
      <c r="E6899" s="45" t="str">
        <f>VLOOKUP(C6899,PROCV!E$50:G$126,3,0)</f>
        <v>Patrimônio</v>
      </c>
      <c r="F6899" s="1" t="s">
        <v>415</v>
      </c>
      <c r="G6899" s="1" t="s">
        <v>265</v>
      </c>
      <c r="H6899" s="1">
        <v>2014</v>
      </c>
      <c r="I6899" s="60">
        <f>VLOOKUP(H6899,PROCV!E$33:F$44,2,0)</f>
        <v>1.2109924972782313</v>
      </c>
      <c r="J6899" s="71">
        <v>5593077</v>
      </c>
      <c r="K6899" s="44">
        <f t="shared" si="107"/>
        <v>6773174.283699438</v>
      </c>
    </row>
    <row r="6900" spans="1:11" s="43" customFormat="1" ht="19.7" customHeight="1" x14ac:dyDescent="0.25">
      <c r="A6900" s="43" t="s">
        <v>157</v>
      </c>
      <c r="B6900" s="1" t="s">
        <v>292</v>
      </c>
      <c r="C6900" s="1" t="s">
        <v>318</v>
      </c>
      <c r="D6900" s="1" t="s">
        <v>317</v>
      </c>
      <c r="E6900" s="45" t="str">
        <f>VLOOKUP(C6900,PROCV!E$50:G$126,3,0)</f>
        <v>Patrimônio</v>
      </c>
      <c r="F6900" s="1" t="s">
        <v>415</v>
      </c>
      <c r="G6900" s="1" t="s">
        <v>265</v>
      </c>
      <c r="H6900" s="1">
        <v>2014</v>
      </c>
      <c r="I6900" s="60">
        <f>VLOOKUP(H6900,PROCV!E$33:F$44,2,0)</f>
        <v>1.2109924972782313</v>
      </c>
      <c r="J6900" s="71">
        <v>600000</v>
      </c>
      <c r="K6900" s="44">
        <f t="shared" si="107"/>
        <v>726595.49836693879</v>
      </c>
    </row>
    <row r="6901" spans="1:11" s="43" customFormat="1" ht="19.7" customHeight="1" x14ac:dyDescent="0.25">
      <c r="A6901" s="43" t="s">
        <v>177</v>
      </c>
      <c r="B6901" s="1" t="s">
        <v>242</v>
      </c>
      <c r="C6901" s="1" t="s">
        <v>309</v>
      </c>
      <c r="D6901" s="1" t="s">
        <v>308</v>
      </c>
      <c r="E6901" s="45" t="str">
        <f>VLOOKUP(C6901,PROCV!E$50:G$126,3,0)</f>
        <v>NA</v>
      </c>
      <c r="F6901" s="1" t="s">
        <v>416</v>
      </c>
      <c r="G6901" s="1" t="s">
        <v>236</v>
      </c>
      <c r="H6901" s="1">
        <v>2014</v>
      </c>
      <c r="I6901" s="60">
        <f>VLOOKUP(H6901,PROCV!E$33:F$44,2,0)</f>
        <v>1.2109924972782313</v>
      </c>
      <c r="J6901" s="71">
        <v>84639</v>
      </c>
      <c r="K6901" s="44">
        <f t="shared" si="107"/>
        <v>102497.19397713222</v>
      </c>
    </row>
    <row r="6902" spans="1:11" s="43" customFormat="1" ht="19.7" customHeight="1" x14ac:dyDescent="0.25">
      <c r="A6902" s="43" t="s">
        <v>177</v>
      </c>
      <c r="B6902" s="1" t="s">
        <v>242</v>
      </c>
      <c r="C6902" s="1" t="s">
        <v>309</v>
      </c>
      <c r="D6902" s="1" t="s">
        <v>308</v>
      </c>
      <c r="E6902" s="45" t="str">
        <f>VLOOKUP(C6902,PROCV!E$50:G$126,3,0)</f>
        <v>NA</v>
      </c>
      <c r="F6902" s="1" t="s">
        <v>416</v>
      </c>
      <c r="G6902" s="1" t="s">
        <v>236</v>
      </c>
      <c r="H6902" s="1">
        <v>2014</v>
      </c>
      <c r="I6902" s="60">
        <f>VLOOKUP(H6902,PROCV!E$33:F$44,2,0)</f>
        <v>1.2109924972782313</v>
      </c>
      <c r="J6902" s="71">
        <v>550620</v>
      </c>
      <c r="K6902" s="44">
        <f t="shared" si="107"/>
        <v>666796.68885133974</v>
      </c>
    </row>
    <row r="6903" spans="1:11" s="43" customFormat="1" ht="19.7" customHeight="1" x14ac:dyDescent="0.25">
      <c r="A6903" s="43" t="s">
        <v>177</v>
      </c>
      <c r="B6903" s="1" t="s">
        <v>242</v>
      </c>
      <c r="C6903" s="1" t="s">
        <v>309</v>
      </c>
      <c r="D6903" s="1" t="s">
        <v>308</v>
      </c>
      <c r="E6903" s="45" t="str">
        <f>VLOOKUP(C6903,PROCV!E$50:G$126,3,0)</f>
        <v>NA</v>
      </c>
      <c r="F6903" s="1" t="s">
        <v>416</v>
      </c>
      <c r="G6903" s="1" t="s">
        <v>236</v>
      </c>
      <c r="H6903" s="1">
        <v>2014</v>
      </c>
      <c r="I6903" s="60">
        <f>VLOOKUP(H6903,PROCV!E$33:F$44,2,0)</f>
        <v>1.2109924972782313</v>
      </c>
      <c r="J6903" s="71">
        <v>5106</v>
      </c>
      <c r="K6903" s="44">
        <f t="shared" si="107"/>
        <v>6183.3276911026487</v>
      </c>
    </row>
    <row r="6904" spans="1:11" s="43" customFormat="1" ht="19.7" customHeight="1" x14ac:dyDescent="0.25">
      <c r="A6904" s="43" t="s">
        <v>177</v>
      </c>
      <c r="B6904" s="1" t="s">
        <v>242</v>
      </c>
      <c r="C6904" s="1" t="s">
        <v>291</v>
      </c>
      <c r="D6904" s="1" t="s">
        <v>290</v>
      </c>
      <c r="E6904" s="45" t="str">
        <f>VLOOKUP(C6904,PROCV!E$50:G$126,3,0)</f>
        <v>NA</v>
      </c>
      <c r="F6904" s="1" t="s">
        <v>416</v>
      </c>
      <c r="G6904" s="1" t="s">
        <v>236</v>
      </c>
      <c r="H6904" s="1">
        <v>2014</v>
      </c>
      <c r="I6904" s="60">
        <f>VLOOKUP(H6904,PROCV!E$33:F$44,2,0)</f>
        <v>1.2109924972782313</v>
      </c>
      <c r="J6904" s="71">
        <v>147699</v>
      </c>
      <c r="K6904" s="44">
        <f t="shared" si="107"/>
        <v>178862.3808554975</v>
      </c>
    </row>
    <row r="6905" spans="1:11" s="43" customFormat="1" ht="19.7" customHeight="1" x14ac:dyDescent="0.25">
      <c r="A6905" s="43" t="s">
        <v>177</v>
      </c>
      <c r="B6905" s="1" t="s">
        <v>242</v>
      </c>
      <c r="C6905" s="1" t="s">
        <v>291</v>
      </c>
      <c r="D6905" s="1" t="s">
        <v>290</v>
      </c>
      <c r="E6905" s="45" t="str">
        <f>VLOOKUP(C6905,PROCV!E$50:G$126,3,0)</f>
        <v>NA</v>
      </c>
      <c r="F6905" s="1" t="s">
        <v>416</v>
      </c>
      <c r="G6905" s="1" t="s">
        <v>236</v>
      </c>
      <c r="H6905" s="1">
        <v>2014</v>
      </c>
      <c r="I6905" s="60">
        <f>VLOOKUP(H6905,PROCV!E$33:F$44,2,0)</f>
        <v>1.2109924972782313</v>
      </c>
      <c r="J6905" s="71">
        <v>4000000</v>
      </c>
      <c r="K6905" s="44">
        <f t="shared" si="107"/>
        <v>4843969.9891129257</v>
      </c>
    </row>
    <row r="6906" spans="1:11" s="43" customFormat="1" ht="19.7" customHeight="1" x14ac:dyDescent="0.25">
      <c r="A6906" s="43" t="s">
        <v>177</v>
      </c>
      <c r="B6906" s="1" t="s">
        <v>242</v>
      </c>
      <c r="C6906" s="1" t="s">
        <v>291</v>
      </c>
      <c r="D6906" s="1" t="s">
        <v>290</v>
      </c>
      <c r="E6906" s="45" t="str">
        <f>VLOOKUP(C6906,PROCV!E$50:G$126,3,0)</f>
        <v>NA</v>
      </c>
      <c r="F6906" s="1" t="s">
        <v>416</v>
      </c>
      <c r="G6906" s="1" t="s">
        <v>236</v>
      </c>
      <c r="H6906" s="1">
        <v>2014</v>
      </c>
      <c r="I6906" s="60">
        <f>VLOOKUP(H6906,PROCV!E$33:F$44,2,0)</f>
        <v>1.2109924972782313</v>
      </c>
      <c r="J6906" s="71">
        <v>191200</v>
      </c>
      <c r="K6906" s="44">
        <f t="shared" si="107"/>
        <v>231541.76547959782</v>
      </c>
    </row>
    <row r="6907" spans="1:11" s="43" customFormat="1" ht="19.7" customHeight="1" x14ac:dyDescent="0.25">
      <c r="A6907" s="43" t="s">
        <v>177</v>
      </c>
      <c r="B6907" s="1" t="s">
        <v>242</v>
      </c>
      <c r="C6907" s="1" t="s">
        <v>291</v>
      </c>
      <c r="D6907" s="1" t="s">
        <v>290</v>
      </c>
      <c r="E6907" s="45" t="str">
        <f>VLOOKUP(C6907,PROCV!E$50:G$126,3,0)</f>
        <v>NA</v>
      </c>
      <c r="F6907" s="1" t="s">
        <v>416</v>
      </c>
      <c r="G6907" s="1" t="s">
        <v>236</v>
      </c>
      <c r="H6907" s="1">
        <v>2014</v>
      </c>
      <c r="I6907" s="60">
        <f>VLOOKUP(H6907,PROCV!E$33:F$44,2,0)</f>
        <v>1.2109924972782313</v>
      </c>
      <c r="J6907" s="71">
        <v>121437</v>
      </c>
      <c r="K6907" s="44">
        <f t="shared" si="107"/>
        <v>147059.29589197657</v>
      </c>
    </row>
    <row r="6908" spans="1:11" s="43" customFormat="1" ht="19.7" customHeight="1" x14ac:dyDescent="0.25">
      <c r="A6908" s="43" t="s">
        <v>177</v>
      </c>
      <c r="B6908" s="1" t="s">
        <v>242</v>
      </c>
      <c r="C6908" s="1" t="s">
        <v>291</v>
      </c>
      <c r="D6908" s="1" t="s">
        <v>290</v>
      </c>
      <c r="E6908" s="45" t="str">
        <f>VLOOKUP(C6908,PROCV!E$50:G$126,3,0)</f>
        <v>NA</v>
      </c>
      <c r="F6908" s="1" t="s">
        <v>416</v>
      </c>
      <c r="G6908" s="1" t="s">
        <v>236</v>
      </c>
      <c r="H6908" s="1">
        <v>2014</v>
      </c>
      <c r="I6908" s="60">
        <f>VLOOKUP(H6908,PROCV!E$33:F$44,2,0)</f>
        <v>1.2109924972782313</v>
      </c>
      <c r="J6908" s="71">
        <v>142444</v>
      </c>
      <c r="K6908" s="44">
        <f t="shared" si="107"/>
        <v>172498.61528230039</v>
      </c>
    </row>
    <row r="6909" spans="1:11" s="43" customFormat="1" ht="19.7" customHeight="1" x14ac:dyDescent="0.25">
      <c r="A6909" s="43" t="s">
        <v>177</v>
      </c>
      <c r="B6909" s="1" t="s">
        <v>242</v>
      </c>
      <c r="C6909" s="1" t="s">
        <v>320</v>
      </c>
      <c r="D6909" s="1" t="s">
        <v>319</v>
      </c>
      <c r="E6909" s="45" t="str">
        <f>VLOOKUP(C6909,PROCV!E$50:G$126,3,0)</f>
        <v>Música</v>
      </c>
      <c r="F6909" s="1" t="s">
        <v>416</v>
      </c>
      <c r="G6909" s="1" t="s">
        <v>236</v>
      </c>
      <c r="H6909" s="1">
        <v>2014</v>
      </c>
      <c r="I6909" s="60">
        <f>VLOOKUP(H6909,PROCV!E$33:F$44,2,0)</f>
        <v>1.2109924972782313</v>
      </c>
      <c r="J6909" s="71">
        <v>46477</v>
      </c>
      <c r="K6909" s="44">
        <f t="shared" si="107"/>
        <v>56283.298296000357</v>
      </c>
    </row>
    <row r="6910" spans="1:11" s="43" customFormat="1" ht="19.7" customHeight="1" x14ac:dyDescent="0.25">
      <c r="A6910" s="43" t="s">
        <v>177</v>
      </c>
      <c r="B6910" s="1" t="s">
        <v>242</v>
      </c>
      <c r="C6910" s="1" t="s">
        <v>320</v>
      </c>
      <c r="D6910" s="1" t="s">
        <v>319</v>
      </c>
      <c r="E6910" s="45" t="str">
        <f>VLOOKUP(C6910,PROCV!E$50:G$126,3,0)</f>
        <v>Música</v>
      </c>
      <c r="F6910" s="1" t="s">
        <v>416</v>
      </c>
      <c r="G6910" s="1" t="s">
        <v>236</v>
      </c>
      <c r="H6910" s="1">
        <v>2014</v>
      </c>
      <c r="I6910" s="60">
        <f>VLOOKUP(H6910,PROCV!E$33:F$44,2,0)</f>
        <v>1.2109924972782313</v>
      </c>
      <c r="J6910" s="71">
        <v>40769</v>
      </c>
      <c r="K6910" s="44">
        <f t="shared" si="107"/>
        <v>49370.953121536215</v>
      </c>
    </row>
    <row r="6911" spans="1:11" s="43" customFormat="1" ht="19.7" customHeight="1" x14ac:dyDescent="0.25">
      <c r="A6911" s="43" t="s">
        <v>177</v>
      </c>
      <c r="B6911" s="1" t="s">
        <v>242</v>
      </c>
      <c r="C6911" s="1" t="s">
        <v>320</v>
      </c>
      <c r="D6911" s="1" t="s">
        <v>319</v>
      </c>
      <c r="E6911" s="45" t="str">
        <f>VLOOKUP(C6911,PROCV!E$50:G$126,3,0)</f>
        <v>Música</v>
      </c>
      <c r="F6911" s="1" t="s">
        <v>416</v>
      </c>
      <c r="G6911" s="1" t="s">
        <v>236</v>
      </c>
      <c r="H6911" s="1">
        <v>2014</v>
      </c>
      <c r="I6911" s="60">
        <f>VLOOKUP(H6911,PROCV!E$33:F$44,2,0)</f>
        <v>1.2109924972782313</v>
      </c>
      <c r="J6911" s="71">
        <v>65899</v>
      </c>
      <c r="K6911" s="44">
        <f t="shared" si="107"/>
        <v>79803.194578138166</v>
      </c>
    </row>
    <row r="6912" spans="1:11" s="43" customFormat="1" ht="19.7" customHeight="1" x14ac:dyDescent="0.25">
      <c r="A6912" s="43" t="s">
        <v>177</v>
      </c>
      <c r="B6912" s="1" t="s">
        <v>242</v>
      </c>
      <c r="C6912" s="1" t="s">
        <v>289</v>
      </c>
      <c r="D6912" s="1" t="s">
        <v>288</v>
      </c>
      <c r="E6912" s="45" t="str">
        <f>VLOOKUP(C6912,PROCV!E$50:G$126,3,0)</f>
        <v>Editorial</v>
      </c>
      <c r="F6912" s="1" t="s">
        <v>416</v>
      </c>
      <c r="G6912" s="1" t="s">
        <v>236</v>
      </c>
      <c r="H6912" s="1">
        <v>2014</v>
      </c>
      <c r="I6912" s="60">
        <f>VLOOKUP(H6912,PROCV!E$33:F$44,2,0)</f>
        <v>1.2109924972782313</v>
      </c>
      <c r="J6912" s="71">
        <v>125862</v>
      </c>
      <c r="K6912" s="44">
        <f t="shared" si="107"/>
        <v>152417.93769243275</v>
      </c>
    </row>
    <row r="6913" spans="1:11" s="43" customFormat="1" ht="19.7" customHeight="1" x14ac:dyDescent="0.25">
      <c r="A6913" s="43" t="s">
        <v>177</v>
      </c>
      <c r="B6913" s="1" t="s">
        <v>242</v>
      </c>
      <c r="C6913" s="1" t="s">
        <v>289</v>
      </c>
      <c r="D6913" s="1" t="s">
        <v>288</v>
      </c>
      <c r="E6913" s="45" t="str">
        <f>VLOOKUP(C6913,PROCV!E$50:G$126,3,0)</f>
        <v>Editorial</v>
      </c>
      <c r="F6913" s="1" t="s">
        <v>416</v>
      </c>
      <c r="G6913" s="1" t="s">
        <v>236</v>
      </c>
      <c r="H6913" s="1">
        <v>2014</v>
      </c>
      <c r="I6913" s="60">
        <f>VLOOKUP(H6913,PROCV!E$33:F$44,2,0)</f>
        <v>1.2109924972782313</v>
      </c>
      <c r="J6913" s="71">
        <v>117254</v>
      </c>
      <c r="K6913" s="44">
        <f t="shared" si="107"/>
        <v>141993.71427586174</v>
      </c>
    </row>
    <row r="6914" spans="1:11" s="43" customFormat="1" ht="19.7" customHeight="1" x14ac:dyDescent="0.25">
      <c r="A6914" s="43" t="s">
        <v>177</v>
      </c>
      <c r="B6914" s="1" t="s">
        <v>242</v>
      </c>
      <c r="C6914" s="1" t="s">
        <v>299</v>
      </c>
      <c r="D6914" s="1" t="s">
        <v>298</v>
      </c>
      <c r="E6914" s="45" t="str">
        <f>VLOOKUP(C6914,PROCV!E$50:G$126,3,0)</f>
        <v>NA</v>
      </c>
      <c r="F6914" s="1" t="s">
        <v>416</v>
      </c>
      <c r="G6914" s="1" t="s">
        <v>236</v>
      </c>
      <c r="H6914" s="1">
        <v>2014</v>
      </c>
      <c r="I6914" s="60">
        <f>VLOOKUP(H6914,PROCV!E$33:F$44,2,0)</f>
        <v>1.2109924972782313</v>
      </c>
      <c r="J6914" s="71">
        <v>190800</v>
      </c>
      <c r="K6914" s="44">
        <f t="shared" si="107"/>
        <v>231057.36848068653</v>
      </c>
    </row>
    <row r="6915" spans="1:11" s="43" customFormat="1" ht="19.7" customHeight="1" x14ac:dyDescent="0.25">
      <c r="A6915" s="43" t="s">
        <v>177</v>
      </c>
      <c r="B6915" s="1" t="s">
        <v>242</v>
      </c>
      <c r="C6915" s="1" t="s">
        <v>299</v>
      </c>
      <c r="D6915" s="1" t="s">
        <v>298</v>
      </c>
      <c r="E6915" s="45" t="str">
        <f>VLOOKUP(C6915,PROCV!E$50:G$126,3,0)</f>
        <v>NA</v>
      </c>
      <c r="F6915" s="1" t="s">
        <v>416</v>
      </c>
      <c r="G6915" s="1" t="s">
        <v>236</v>
      </c>
      <c r="H6915" s="1">
        <v>2014</v>
      </c>
      <c r="I6915" s="60">
        <f>VLOOKUP(H6915,PROCV!E$33:F$44,2,0)</f>
        <v>1.2109924972782313</v>
      </c>
      <c r="J6915" s="71">
        <v>19308</v>
      </c>
      <c r="K6915" s="44">
        <f t="shared" ref="K6915:K6978" si="108">J6915*I6915</f>
        <v>23381.84313744809</v>
      </c>
    </row>
    <row r="6916" spans="1:11" s="43" customFormat="1" ht="19.7" customHeight="1" x14ac:dyDescent="0.25">
      <c r="A6916" s="43" t="s">
        <v>177</v>
      </c>
      <c r="B6916" s="1" t="s">
        <v>242</v>
      </c>
      <c r="C6916" s="1" t="s">
        <v>299</v>
      </c>
      <c r="D6916" s="1" t="s">
        <v>298</v>
      </c>
      <c r="E6916" s="45" t="str">
        <f>VLOOKUP(C6916,PROCV!E$50:G$126,3,0)</f>
        <v>NA</v>
      </c>
      <c r="F6916" s="1" t="s">
        <v>416</v>
      </c>
      <c r="G6916" s="1" t="s">
        <v>236</v>
      </c>
      <c r="H6916" s="1">
        <v>2014</v>
      </c>
      <c r="I6916" s="60">
        <f>VLOOKUP(H6916,PROCV!E$33:F$44,2,0)</f>
        <v>1.2109924972782313</v>
      </c>
      <c r="J6916" s="71">
        <v>40080</v>
      </c>
      <c r="K6916" s="44">
        <f t="shared" si="108"/>
        <v>48536.579290911512</v>
      </c>
    </row>
    <row r="6917" spans="1:11" s="43" customFormat="1" ht="19.7" customHeight="1" x14ac:dyDescent="0.25">
      <c r="A6917" s="43" t="s">
        <v>177</v>
      </c>
      <c r="B6917" s="1" t="s">
        <v>242</v>
      </c>
      <c r="C6917" s="1" t="s">
        <v>287</v>
      </c>
      <c r="D6917" s="1" t="s">
        <v>286</v>
      </c>
      <c r="E6917" s="45" t="str">
        <f>VLOOKUP(C6917,PROCV!E$50:G$126,3,0)</f>
        <v>Música</v>
      </c>
      <c r="F6917" s="1" t="s">
        <v>416</v>
      </c>
      <c r="G6917" s="1" t="s">
        <v>236</v>
      </c>
      <c r="H6917" s="1">
        <v>2014</v>
      </c>
      <c r="I6917" s="60">
        <f>VLOOKUP(H6917,PROCV!E$33:F$44,2,0)</f>
        <v>1.2109924972782313</v>
      </c>
      <c r="J6917" s="71">
        <v>51222</v>
      </c>
      <c r="K6917" s="44">
        <f t="shared" si="108"/>
        <v>62029.457695585566</v>
      </c>
    </row>
    <row r="6918" spans="1:11" s="43" customFormat="1" ht="19.7" customHeight="1" x14ac:dyDescent="0.25">
      <c r="A6918" s="43" t="s">
        <v>177</v>
      </c>
      <c r="B6918" s="1" t="s">
        <v>242</v>
      </c>
      <c r="C6918" s="1" t="s">
        <v>287</v>
      </c>
      <c r="D6918" s="1" t="s">
        <v>286</v>
      </c>
      <c r="E6918" s="45" t="str">
        <f>VLOOKUP(C6918,PROCV!E$50:G$126,3,0)</f>
        <v>Música</v>
      </c>
      <c r="F6918" s="1" t="s">
        <v>416</v>
      </c>
      <c r="G6918" s="1" t="s">
        <v>236</v>
      </c>
      <c r="H6918" s="1">
        <v>2014</v>
      </c>
      <c r="I6918" s="60">
        <f>VLOOKUP(H6918,PROCV!E$33:F$44,2,0)</f>
        <v>1.2109924972782313</v>
      </c>
      <c r="J6918" s="71">
        <v>149000</v>
      </c>
      <c r="K6918" s="44">
        <f t="shared" si="108"/>
        <v>180437.88209445646</v>
      </c>
    </row>
    <row r="6919" spans="1:11" s="43" customFormat="1" ht="19.7" customHeight="1" x14ac:dyDescent="0.25">
      <c r="A6919" s="43" t="s">
        <v>177</v>
      </c>
      <c r="B6919" s="1" t="s">
        <v>242</v>
      </c>
      <c r="C6919" s="1" t="s">
        <v>287</v>
      </c>
      <c r="D6919" s="1" t="s">
        <v>286</v>
      </c>
      <c r="E6919" s="45" t="str">
        <f>VLOOKUP(C6919,PROCV!E$50:G$126,3,0)</f>
        <v>Música</v>
      </c>
      <c r="F6919" s="1" t="s">
        <v>416</v>
      </c>
      <c r="G6919" s="1" t="s">
        <v>236</v>
      </c>
      <c r="H6919" s="1">
        <v>2014</v>
      </c>
      <c r="I6919" s="60">
        <f>VLOOKUP(H6919,PROCV!E$33:F$44,2,0)</f>
        <v>1.2109924972782313</v>
      </c>
      <c r="J6919" s="71">
        <v>218866</v>
      </c>
      <c r="K6919" s="44">
        <f t="shared" si="108"/>
        <v>265045.08390929736</v>
      </c>
    </row>
    <row r="6920" spans="1:11" s="43" customFormat="1" ht="19.7" customHeight="1" x14ac:dyDescent="0.25">
      <c r="A6920" s="43" t="s">
        <v>177</v>
      </c>
      <c r="B6920" s="1" t="s">
        <v>242</v>
      </c>
      <c r="C6920" s="1" t="s">
        <v>287</v>
      </c>
      <c r="D6920" s="1" t="s">
        <v>286</v>
      </c>
      <c r="E6920" s="45" t="str">
        <f>VLOOKUP(C6920,PROCV!E$50:G$126,3,0)</f>
        <v>Música</v>
      </c>
      <c r="F6920" s="1" t="s">
        <v>416</v>
      </c>
      <c r="G6920" s="1" t="s">
        <v>236</v>
      </c>
      <c r="H6920" s="1">
        <v>2014</v>
      </c>
      <c r="I6920" s="60">
        <f>VLOOKUP(H6920,PROCV!E$33:F$44,2,0)</f>
        <v>1.2109924972782313</v>
      </c>
      <c r="J6920" s="71">
        <v>404145</v>
      </c>
      <c r="K6920" s="44">
        <f t="shared" si="108"/>
        <v>489416.56281251082</v>
      </c>
    </row>
    <row r="6921" spans="1:11" s="43" customFormat="1" ht="19.7" customHeight="1" x14ac:dyDescent="0.25">
      <c r="A6921" s="43" t="s">
        <v>177</v>
      </c>
      <c r="B6921" s="1" t="s">
        <v>242</v>
      </c>
      <c r="C6921" s="1" t="s">
        <v>287</v>
      </c>
      <c r="D6921" s="1" t="s">
        <v>286</v>
      </c>
      <c r="E6921" s="45" t="str">
        <f>VLOOKUP(C6921,PROCV!E$50:G$126,3,0)</f>
        <v>Música</v>
      </c>
      <c r="F6921" s="1" t="s">
        <v>416</v>
      </c>
      <c r="G6921" s="1" t="s">
        <v>236</v>
      </c>
      <c r="H6921" s="1">
        <v>2014</v>
      </c>
      <c r="I6921" s="60">
        <f>VLOOKUP(H6921,PROCV!E$33:F$44,2,0)</f>
        <v>1.2109924972782313</v>
      </c>
      <c r="J6921" s="71">
        <v>198974</v>
      </c>
      <c r="K6921" s="44">
        <f t="shared" si="108"/>
        <v>240956.02115343881</v>
      </c>
    </row>
    <row r="6922" spans="1:11" s="43" customFormat="1" ht="19.7" customHeight="1" x14ac:dyDescent="0.25">
      <c r="A6922" s="43" t="s">
        <v>177</v>
      </c>
      <c r="B6922" s="1" t="s">
        <v>242</v>
      </c>
      <c r="C6922" s="1" t="s">
        <v>285</v>
      </c>
      <c r="D6922" s="1" t="s">
        <v>284</v>
      </c>
      <c r="E6922" s="45" t="str">
        <f>VLOOKUP(C6922,PROCV!E$50:G$126,3,0)</f>
        <v>Editorial</v>
      </c>
      <c r="F6922" s="1" t="s">
        <v>416</v>
      </c>
      <c r="G6922" s="1" t="s">
        <v>236</v>
      </c>
      <c r="H6922" s="1">
        <v>2014</v>
      </c>
      <c r="I6922" s="60">
        <f>VLOOKUP(H6922,PROCV!E$33:F$44,2,0)</f>
        <v>1.2109924972782313</v>
      </c>
      <c r="J6922" s="71">
        <v>282609</v>
      </c>
      <c r="K6922" s="44">
        <f t="shared" si="108"/>
        <v>342237.37866330368</v>
      </c>
    </row>
    <row r="6923" spans="1:11" s="43" customFormat="1" ht="19.7" customHeight="1" x14ac:dyDescent="0.25">
      <c r="A6923" s="43" t="s">
        <v>177</v>
      </c>
      <c r="B6923" s="1" t="s">
        <v>242</v>
      </c>
      <c r="C6923" s="1" t="s">
        <v>285</v>
      </c>
      <c r="D6923" s="1" t="s">
        <v>284</v>
      </c>
      <c r="E6923" s="45" t="str">
        <f>VLOOKUP(C6923,PROCV!E$50:G$126,3,0)</f>
        <v>Editorial</v>
      </c>
      <c r="F6923" s="1" t="s">
        <v>416</v>
      </c>
      <c r="G6923" s="1" t="s">
        <v>236</v>
      </c>
      <c r="H6923" s="1">
        <v>2014</v>
      </c>
      <c r="I6923" s="60">
        <f>VLOOKUP(H6923,PROCV!E$33:F$44,2,0)</f>
        <v>1.2109924972782313</v>
      </c>
      <c r="J6923" s="71">
        <v>154776</v>
      </c>
      <c r="K6923" s="44">
        <f t="shared" si="108"/>
        <v>187432.57475873554</v>
      </c>
    </row>
    <row r="6924" spans="1:11" s="43" customFormat="1" ht="19.7" customHeight="1" x14ac:dyDescent="0.25">
      <c r="A6924" s="43" t="s">
        <v>177</v>
      </c>
      <c r="B6924" s="1" t="s">
        <v>242</v>
      </c>
      <c r="C6924" s="1" t="s">
        <v>285</v>
      </c>
      <c r="D6924" s="1" t="s">
        <v>284</v>
      </c>
      <c r="E6924" s="45" t="str">
        <f>VLOOKUP(C6924,PROCV!E$50:G$126,3,0)</f>
        <v>Editorial</v>
      </c>
      <c r="F6924" s="1" t="s">
        <v>416</v>
      </c>
      <c r="G6924" s="1" t="s">
        <v>236</v>
      </c>
      <c r="H6924" s="1">
        <v>2014</v>
      </c>
      <c r="I6924" s="60">
        <f>VLOOKUP(H6924,PROCV!E$33:F$44,2,0)</f>
        <v>1.2109924972782313</v>
      </c>
      <c r="J6924" s="71">
        <v>1242706</v>
      </c>
      <c r="K6924" s="44">
        <f t="shared" si="108"/>
        <v>1504907.6423226418</v>
      </c>
    </row>
    <row r="6925" spans="1:11" s="43" customFormat="1" ht="19.7" customHeight="1" x14ac:dyDescent="0.25">
      <c r="A6925" s="43" t="s">
        <v>177</v>
      </c>
      <c r="B6925" s="1" t="s">
        <v>242</v>
      </c>
      <c r="C6925" s="1" t="s">
        <v>283</v>
      </c>
      <c r="D6925" s="1" t="s">
        <v>282</v>
      </c>
      <c r="E6925" s="45" t="str">
        <f>VLOOKUP(C6925,PROCV!E$50:G$126,3,0)</f>
        <v>Editorial</v>
      </c>
      <c r="F6925" s="1" t="s">
        <v>416</v>
      </c>
      <c r="G6925" s="1" t="s">
        <v>236</v>
      </c>
      <c r="H6925" s="1">
        <v>2014</v>
      </c>
      <c r="I6925" s="60">
        <f>VLOOKUP(H6925,PROCV!E$33:F$44,2,0)</f>
        <v>1.2109924972782313</v>
      </c>
      <c r="J6925" s="71">
        <v>106108</v>
      </c>
      <c r="K6925" s="44">
        <f t="shared" si="108"/>
        <v>128495.99190119858</v>
      </c>
    </row>
    <row r="6926" spans="1:11" s="43" customFormat="1" ht="19.7" customHeight="1" x14ac:dyDescent="0.25">
      <c r="A6926" s="43" t="s">
        <v>177</v>
      </c>
      <c r="B6926" s="1" t="s">
        <v>242</v>
      </c>
      <c r="C6926" s="1" t="s">
        <v>283</v>
      </c>
      <c r="D6926" s="1" t="s">
        <v>282</v>
      </c>
      <c r="E6926" s="45" t="str">
        <f>VLOOKUP(C6926,PROCV!E$50:G$126,3,0)</f>
        <v>Editorial</v>
      </c>
      <c r="F6926" s="1" t="s">
        <v>416</v>
      </c>
      <c r="G6926" s="1" t="s">
        <v>236</v>
      </c>
      <c r="H6926" s="1">
        <v>2014</v>
      </c>
      <c r="I6926" s="60">
        <f>VLOOKUP(H6926,PROCV!E$33:F$44,2,0)</f>
        <v>1.2109924972782313</v>
      </c>
      <c r="J6926" s="71">
        <v>29200</v>
      </c>
      <c r="K6926" s="44">
        <f t="shared" si="108"/>
        <v>35360.980920524358</v>
      </c>
    </row>
    <row r="6927" spans="1:11" s="43" customFormat="1" ht="19.7" customHeight="1" x14ac:dyDescent="0.25">
      <c r="A6927" s="43" t="s">
        <v>177</v>
      </c>
      <c r="B6927" s="1" t="s">
        <v>242</v>
      </c>
      <c r="C6927" s="1" t="s">
        <v>283</v>
      </c>
      <c r="D6927" s="1" t="s">
        <v>282</v>
      </c>
      <c r="E6927" s="45" t="str">
        <f>VLOOKUP(C6927,PROCV!E$50:G$126,3,0)</f>
        <v>Editorial</v>
      </c>
      <c r="F6927" s="1" t="s">
        <v>416</v>
      </c>
      <c r="G6927" s="1" t="s">
        <v>236</v>
      </c>
      <c r="H6927" s="1">
        <v>2014</v>
      </c>
      <c r="I6927" s="60">
        <f>VLOOKUP(H6927,PROCV!E$33:F$44,2,0)</f>
        <v>1.2109924972782313</v>
      </c>
      <c r="J6927" s="71">
        <v>220843</v>
      </c>
      <c r="K6927" s="44">
        <f t="shared" si="108"/>
        <v>267439.21607641643</v>
      </c>
    </row>
    <row r="6928" spans="1:11" s="43" customFormat="1" ht="19.7" customHeight="1" x14ac:dyDescent="0.25">
      <c r="A6928" s="43" t="s">
        <v>177</v>
      </c>
      <c r="B6928" s="1" t="s">
        <v>242</v>
      </c>
      <c r="C6928" s="1" t="s">
        <v>281</v>
      </c>
      <c r="D6928" s="1" t="s">
        <v>280</v>
      </c>
      <c r="E6928" s="45" t="str">
        <f>VLOOKUP(C6928,PROCV!E$50:G$126,3,0)</f>
        <v>Música</v>
      </c>
      <c r="F6928" s="1" t="s">
        <v>416</v>
      </c>
      <c r="G6928" s="1" t="s">
        <v>236</v>
      </c>
      <c r="H6928" s="1">
        <v>2014</v>
      </c>
      <c r="I6928" s="60">
        <f>VLOOKUP(H6928,PROCV!E$33:F$44,2,0)</f>
        <v>1.2109924972782313</v>
      </c>
      <c r="J6928" s="71">
        <v>14188</v>
      </c>
      <c r="K6928" s="44">
        <f t="shared" si="108"/>
        <v>17181.561551383547</v>
      </c>
    </row>
    <row r="6929" spans="1:11" s="43" customFormat="1" ht="19.7" customHeight="1" x14ac:dyDescent="0.25">
      <c r="A6929" s="43" t="s">
        <v>177</v>
      </c>
      <c r="B6929" s="1" t="s">
        <v>242</v>
      </c>
      <c r="C6929" s="1" t="s">
        <v>281</v>
      </c>
      <c r="D6929" s="1" t="s">
        <v>280</v>
      </c>
      <c r="E6929" s="45" t="str">
        <f>VLOOKUP(C6929,PROCV!E$50:G$126,3,0)</f>
        <v>Música</v>
      </c>
      <c r="F6929" s="1" t="s">
        <v>416</v>
      </c>
      <c r="G6929" s="1" t="s">
        <v>236</v>
      </c>
      <c r="H6929" s="1">
        <v>2014</v>
      </c>
      <c r="I6929" s="60">
        <f>VLOOKUP(H6929,PROCV!E$33:F$44,2,0)</f>
        <v>1.2109924972782313</v>
      </c>
      <c r="J6929" s="71">
        <v>7210</v>
      </c>
      <c r="K6929" s="44">
        <f t="shared" si="108"/>
        <v>8731.2559053760488</v>
      </c>
    </row>
    <row r="6930" spans="1:11" s="43" customFormat="1" ht="19.7" customHeight="1" x14ac:dyDescent="0.25">
      <c r="A6930" s="43" t="s">
        <v>177</v>
      </c>
      <c r="B6930" s="1" t="s">
        <v>242</v>
      </c>
      <c r="C6930" s="1" t="s">
        <v>281</v>
      </c>
      <c r="D6930" s="1" t="s">
        <v>280</v>
      </c>
      <c r="E6930" s="45" t="str">
        <f>VLOOKUP(C6930,PROCV!E$50:G$126,3,0)</f>
        <v>Música</v>
      </c>
      <c r="F6930" s="1" t="s">
        <v>416</v>
      </c>
      <c r="G6930" s="1" t="s">
        <v>236</v>
      </c>
      <c r="H6930" s="1">
        <v>2014</v>
      </c>
      <c r="I6930" s="60">
        <f>VLOOKUP(H6930,PROCV!E$33:F$44,2,0)</f>
        <v>1.2109924972782313</v>
      </c>
      <c r="J6930" s="71">
        <v>86775</v>
      </c>
      <c r="K6930" s="44">
        <f t="shared" si="108"/>
        <v>105083.87395131853</v>
      </c>
    </row>
    <row r="6931" spans="1:11" s="43" customFormat="1" ht="19.7" customHeight="1" x14ac:dyDescent="0.25">
      <c r="A6931" s="43" t="s">
        <v>177</v>
      </c>
      <c r="B6931" s="1" t="s">
        <v>242</v>
      </c>
      <c r="C6931" s="1" t="s">
        <v>281</v>
      </c>
      <c r="D6931" s="1" t="s">
        <v>280</v>
      </c>
      <c r="E6931" s="45" t="str">
        <f>VLOOKUP(C6931,PROCV!E$50:G$126,3,0)</f>
        <v>Música</v>
      </c>
      <c r="F6931" s="1" t="s">
        <v>416</v>
      </c>
      <c r="G6931" s="1" t="s">
        <v>236</v>
      </c>
      <c r="H6931" s="1">
        <v>2014</v>
      </c>
      <c r="I6931" s="60">
        <f>VLOOKUP(H6931,PROCV!E$33:F$44,2,0)</f>
        <v>1.2109924972782313</v>
      </c>
      <c r="J6931" s="71">
        <v>15000</v>
      </c>
      <c r="K6931" s="44">
        <f t="shared" si="108"/>
        <v>18164.887459173471</v>
      </c>
    </row>
    <row r="6932" spans="1:11" s="43" customFormat="1" ht="19.7" customHeight="1" x14ac:dyDescent="0.25">
      <c r="A6932" s="43" t="s">
        <v>177</v>
      </c>
      <c r="B6932" s="1" t="s">
        <v>242</v>
      </c>
      <c r="C6932" s="1" t="s">
        <v>279</v>
      </c>
      <c r="D6932" s="1" t="s">
        <v>278</v>
      </c>
      <c r="E6932" s="45" t="str">
        <f>VLOOKUP(C6932,PROCV!E$50:G$126,3,0)</f>
        <v>Editorial</v>
      </c>
      <c r="F6932" s="1" t="s">
        <v>416</v>
      </c>
      <c r="G6932" s="1" t="s">
        <v>236</v>
      </c>
      <c r="H6932" s="1">
        <v>2014</v>
      </c>
      <c r="I6932" s="60">
        <f>VLOOKUP(H6932,PROCV!E$33:F$44,2,0)</f>
        <v>1.2109924972782313</v>
      </c>
      <c r="J6932" s="71">
        <v>291654</v>
      </c>
      <c r="K6932" s="44">
        <f t="shared" si="108"/>
        <v>353190.80580118526</v>
      </c>
    </row>
    <row r="6933" spans="1:11" s="43" customFormat="1" ht="19.7" customHeight="1" x14ac:dyDescent="0.25">
      <c r="A6933" s="43" t="s">
        <v>177</v>
      </c>
      <c r="B6933" s="1" t="s">
        <v>242</v>
      </c>
      <c r="C6933" s="1" t="s">
        <v>279</v>
      </c>
      <c r="D6933" s="1" t="s">
        <v>278</v>
      </c>
      <c r="E6933" s="45" t="str">
        <f>VLOOKUP(C6933,PROCV!E$50:G$126,3,0)</f>
        <v>Editorial</v>
      </c>
      <c r="F6933" s="1" t="s">
        <v>416</v>
      </c>
      <c r="G6933" s="1" t="s">
        <v>236</v>
      </c>
      <c r="H6933" s="1">
        <v>2014</v>
      </c>
      <c r="I6933" s="60">
        <f>VLOOKUP(H6933,PROCV!E$33:F$44,2,0)</f>
        <v>1.2109924972782313</v>
      </c>
      <c r="J6933" s="71">
        <v>646579</v>
      </c>
      <c r="K6933" s="44">
        <f t="shared" si="108"/>
        <v>783002.31789766159</v>
      </c>
    </row>
    <row r="6934" spans="1:11" s="43" customFormat="1" ht="19.7" customHeight="1" x14ac:dyDescent="0.25">
      <c r="A6934" s="43" t="s">
        <v>177</v>
      </c>
      <c r="B6934" s="1" t="s">
        <v>242</v>
      </c>
      <c r="C6934" s="1" t="s">
        <v>277</v>
      </c>
      <c r="D6934" s="1" t="s">
        <v>276</v>
      </c>
      <c r="E6934" s="45" t="str">
        <f>VLOOKUP(C6934,PROCV!E$50:G$126,3,0)</f>
        <v>Editorial</v>
      </c>
      <c r="F6934" s="1" t="s">
        <v>416</v>
      </c>
      <c r="G6934" s="1" t="s">
        <v>236</v>
      </c>
      <c r="H6934" s="1">
        <v>2014</v>
      </c>
      <c r="I6934" s="60">
        <f>VLOOKUP(H6934,PROCV!E$33:F$44,2,0)</f>
        <v>1.2109924972782313</v>
      </c>
      <c r="J6934" s="71">
        <v>33940</v>
      </c>
      <c r="K6934" s="44">
        <f t="shared" si="108"/>
        <v>41101.085357623175</v>
      </c>
    </row>
    <row r="6935" spans="1:11" s="43" customFormat="1" ht="19.7" customHeight="1" x14ac:dyDescent="0.25">
      <c r="A6935" s="43" t="s">
        <v>177</v>
      </c>
      <c r="B6935" s="1" t="s">
        <v>242</v>
      </c>
      <c r="C6935" s="1" t="s">
        <v>277</v>
      </c>
      <c r="D6935" s="1" t="s">
        <v>276</v>
      </c>
      <c r="E6935" s="45" t="str">
        <f>VLOOKUP(C6935,PROCV!E$50:G$126,3,0)</f>
        <v>Editorial</v>
      </c>
      <c r="F6935" s="1" t="s">
        <v>416</v>
      </c>
      <c r="G6935" s="1" t="s">
        <v>236</v>
      </c>
      <c r="H6935" s="1">
        <v>2014</v>
      </c>
      <c r="I6935" s="60">
        <f>VLOOKUP(H6935,PROCV!E$33:F$44,2,0)</f>
        <v>1.2109924972782313</v>
      </c>
      <c r="J6935" s="71">
        <v>20069</v>
      </c>
      <c r="K6935" s="44">
        <f t="shared" si="108"/>
        <v>24303.408427876824</v>
      </c>
    </row>
    <row r="6936" spans="1:11" s="43" customFormat="1" ht="19.7" customHeight="1" x14ac:dyDescent="0.25">
      <c r="A6936" s="43" t="s">
        <v>177</v>
      </c>
      <c r="B6936" s="1" t="s">
        <v>242</v>
      </c>
      <c r="C6936" s="1" t="s">
        <v>275</v>
      </c>
      <c r="D6936" s="1" t="s">
        <v>274</v>
      </c>
      <c r="E6936" s="45" t="str">
        <f>VLOOKUP(C6936,PROCV!E$50:G$126,3,0)</f>
        <v>Editorial</v>
      </c>
      <c r="F6936" s="1" t="s">
        <v>416</v>
      </c>
      <c r="G6936" s="1" t="s">
        <v>236</v>
      </c>
      <c r="H6936" s="1">
        <v>2014</v>
      </c>
      <c r="I6936" s="60">
        <f>VLOOKUP(H6936,PROCV!E$33:F$44,2,0)</f>
        <v>1.2109924972782313</v>
      </c>
      <c r="J6936" s="71">
        <v>64935</v>
      </c>
      <c r="K6936" s="44">
        <f t="shared" si="108"/>
        <v>78635.797810761956</v>
      </c>
    </row>
    <row r="6937" spans="1:11" s="43" customFormat="1" ht="19.7" customHeight="1" x14ac:dyDescent="0.25">
      <c r="A6937" s="43" t="s">
        <v>177</v>
      </c>
      <c r="B6937" s="1" t="s">
        <v>242</v>
      </c>
      <c r="C6937" s="1" t="s">
        <v>307</v>
      </c>
      <c r="D6937" s="1" t="s">
        <v>306</v>
      </c>
      <c r="E6937" s="45" t="str">
        <f>VLOOKUP(C6937,PROCV!E$50:G$126,3,0)</f>
        <v>NA</v>
      </c>
      <c r="F6937" s="1" t="s">
        <v>416</v>
      </c>
      <c r="G6937" s="1" t="s">
        <v>236</v>
      </c>
      <c r="H6937" s="1">
        <v>2014</v>
      </c>
      <c r="I6937" s="60">
        <f>VLOOKUP(H6937,PROCV!E$33:F$44,2,0)</f>
        <v>1.2109924972782313</v>
      </c>
      <c r="J6937" s="71">
        <v>117516</v>
      </c>
      <c r="K6937" s="44">
        <f t="shared" si="108"/>
        <v>142310.99431014864</v>
      </c>
    </row>
    <row r="6938" spans="1:11" s="43" customFormat="1" ht="19.7" customHeight="1" x14ac:dyDescent="0.25">
      <c r="A6938" s="43" t="s">
        <v>177</v>
      </c>
      <c r="B6938" s="1" t="s">
        <v>242</v>
      </c>
      <c r="C6938" s="1" t="s">
        <v>307</v>
      </c>
      <c r="D6938" s="1" t="s">
        <v>306</v>
      </c>
      <c r="E6938" s="45" t="str">
        <f>VLOOKUP(C6938,PROCV!E$50:G$126,3,0)</f>
        <v>NA</v>
      </c>
      <c r="F6938" s="1" t="s">
        <v>416</v>
      </c>
      <c r="G6938" s="1" t="s">
        <v>236</v>
      </c>
      <c r="H6938" s="1">
        <v>2014</v>
      </c>
      <c r="I6938" s="60">
        <f>VLOOKUP(H6938,PROCV!E$33:F$44,2,0)</f>
        <v>1.2109924972782313</v>
      </c>
      <c r="J6938" s="71">
        <v>3254</v>
      </c>
      <c r="K6938" s="44">
        <f t="shared" si="108"/>
        <v>3940.5695861433646</v>
      </c>
    </row>
    <row r="6939" spans="1:11" s="43" customFormat="1" ht="19.7" customHeight="1" x14ac:dyDescent="0.25">
      <c r="A6939" s="43" t="s">
        <v>177</v>
      </c>
      <c r="B6939" s="1" t="s">
        <v>242</v>
      </c>
      <c r="C6939" s="1" t="s">
        <v>307</v>
      </c>
      <c r="D6939" s="1" t="s">
        <v>306</v>
      </c>
      <c r="E6939" s="45" t="str">
        <f>VLOOKUP(C6939,PROCV!E$50:G$126,3,0)</f>
        <v>NA</v>
      </c>
      <c r="F6939" s="1" t="s">
        <v>416</v>
      </c>
      <c r="G6939" s="1" t="s">
        <v>236</v>
      </c>
      <c r="H6939" s="1">
        <v>2014</v>
      </c>
      <c r="I6939" s="60">
        <f>VLOOKUP(H6939,PROCV!E$33:F$44,2,0)</f>
        <v>1.2109924972782313</v>
      </c>
      <c r="J6939" s="71">
        <v>63370</v>
      </c>
      <c r="K6939" s="44">
        <f t="shared" si="108"/>
        <v>76740.594552521521</v>
      </c>
    </row>
    <row r="6940" spans="1:11" s="43" customFormat="1" ht="19.7" customHeight="1" x14ac:dyDescent="0.25">
      <c r="A6940" s="43" t="s">
        <v>177</v>
      </c>
      <c r="B6940" s="1" t="s">
        <v>242</v>
      </c>
      <c r="C6940" s="1" t="s">
        <v>273</v>
      </c>
      <c r="D6940" s="1" t="s">
        <v>272</v>
      </c>
      <c r="E6940" s="45" t="str">
        <f>VLOOKUP(C6940,PROCV!E$50:G$126,3,0)</f>
        <v>Editorial</v>
      </c>
      <c r="F6940" s="1" t="s">
        <v>416</v>
      </c>
      <c r="G6940" s="1" t="s">
        <v>236</v>
      </c>
      <c r="H6940" s="1">
        <v>2014</v>
      </c>
      <c r="I6940" s="60">
        <f>VLOOKUP(H6940,PROCV!E$33:F$44,2,0)</f>
        <v>1.2109924972782313</v>
      </c>
      <c r="J6940" s="71">
        <v>79532</v>
      </c>
      <c r="K6940" s="44">
        <f t="shared" si="108"/>
        <v>96312.655293532298</v>
      </c>
    </row>
    <row r="6941" spans="1:11" s="43" customFormat="1" ht="19.7" customHeight="1" x14ac:dyDescent="0.25">
      <c r="A6941" s="43" t="s">
        <v>177</v>
      </c>
      <c r="B6941" s="1" t="s">
        <v>242</v>
      </c>
      <c r="C6941" s="1" t="s">
        <v>273</v>
      </c>
      <c r="D6941" s="1" t="s">
        <v>272</v>
      </c>
      <c r="E6941" s="45" t="str">
        <f>VLOOKUP(C6941,PROCV!E$50:G$126,3,0)</f>
        <v>Editorial</v>
      </c>
      <c r="F6941" s="1" t="s">
        <v>416</v>
      </c>
      <c r="G6941" s="1" t="s">
        <v>236</v>
      </c>
      <c r="H6941" s="1">
        <v>2014</v>
      </c>
      <c r="I6941" s="60">
        <f>VLOOKUP(H6941,PROCV!E$33:F$44,2,0)</f>
        <v>1.2109924972782313</v>
      </c>
      <c r="J6941" s="71">
        <v>28310</v>
      </c>
      <c r="K6941" s="44">
        <f t="shared" si="108"/>
        <v>34283.197597946732</v>
      </c>
    </row>
    <row r="6942" spans="1:11" s="43" customFormat="1" ht="19.7" customHeight="1" x14ac:dyDescent="0.25">
      <c r="A6942" s="43" t="s">
        <v>177</v>
      </c>
      <c r="B6942" s="1" t="s">
        <v>242</v>
      </c>
      <c r="C6942" s="1" t="s">
        <v>273</v>
      </c>
      <c r="D6942" s="1" t="s">
        <v>272</v>
      </c>
      <c r="E6942" s="45" t="str">
        <f>VLOOKUP(C6942,PROCV!E$50:G$126,3,0)</f>
        <v>Editorial</v>
      </c>
      <c r="F6942" s="1" t="s">
        <v>416</v>
      </c>
      <c r="G6942" s="1" t="s">
        <v>236</v>
      </c>
      <c r="H6942" s="1">
        <v>2014</v>
      </c>
      <c r="I6942" s="60">
        <f>VLOOKUP(H6942,PROCV!E$33:F$44,2,0)</f>
        <v>1.2109924972782313</v>
      </c>
      <c r="J6942" s="71">
        <v>501142</v>
      </c>
      <c r="K6942" s="44">
        <f t="shared" si="108"/>
        <v>606879.20207100746</v>
      </c>
    </row>
    <row r="6943" spans="1:11" s="43" customFormat="1" ht="19.7" customHeight="1" x14ac:dyDescent="0.25">
      <c r="A6943" s="43" t="s">
        <v>177</v>
      </c>
      <c r="B6943" s="1" t="s">
        <v>242</v>
      </c>
      <c r="C6943" s="1" t="s">
        <v>271</v>
      </c>
      <c r="D6943" s="1" t="s">
        <v>270</v>
      </c>
      <c r="E6943" s="45" t="str">
        <f>VLOOKUP(C6943,PROCV!E$50:G$126,3,0)</f>
        <v>Editorial</v>
      </c>
      <c r="F6943" s="1" t="s">
        <v>416</v>
      </c>
      <c r="G6943" s="1" t="s">
        <v>236</v>
      </c>
      <c r="H6943" s="1">
        <v>2014</v>
      </c>
      <c r="I6943" s="60">
        <f>VLOOKUP(H6943,PROCV!E$33:F$44,2,0)</f>
        <v>1.2109924972782313</v>
      </c>
      <c r="J6943" s="71">
        <v>44298</v>
      </c>
      <c r="K6943" s="44">
        <f t="shared" si="108"/>
        <v>53644.545644431091</v>
      </c>
    </row>
    <row r="6944" spans="1:11" s="43" customFormat="1" ht="19.7" customHeight="1" x14ac:dyDescent="0.25">
      <c r="A6944" s="43" t="s">
        <v>177</v>
      </c>
      <c r="B6944" s="1" t="s">
        <v>242</v>
      </c>
      <c r="C6944" s="1" t="s">
        <v>271</v>
      </c>
      <c r="D6944" s="1" t="s">
        <v>270</v>
      </c>
      <c r="E6944" s="45" t="str">
        <f>VLOOKUP(C6944,PROCV!E$50:G$126,3,0)</f>
        <v>Editorial</v>
      </c>
      <c r="F6944" s="1" t="s">
        <v>416</v>
      </c>
      <c r="G6944" s="1" t="s">
        <v>236</v>
      </c>
      <c r="H6944" s="1">
        <v>2014</v>
      </c>
      <c r="I6944" s="60">
        <f>VLOOKUP(H6944,PROCV!E$33:F$44,2,0)</f>
        <v>1.2109924972782313</v>
      </c>
      <c r="J6944" s="71">
        <v>73049</v>
      </c>
      <c r="K6944" s="44">
        <f t="shared" si="108"/>
        <v>88461.790933677519</v>
      </c>
    </row>
    <row r="6945" spans="1:11" s="43" customFormat="1" ht="19.7" customHeight="1" x14ac:dyDescent="0.25">
      <c r="A6945" s="43" t="s">
        <v>177</v>
      </c>
      <c r="B6945" s="1" t="s">
        <v>242</v>
      </c>
      <c r="C6945" s="1" t="s">
        <v>271</v>
      </c>
      <c r="D6945" s="1" t="s">
        <v>270</v>
      </c>
      <c r="E6945" s="45" t="str">
        <f>VLOOKUP(C6945,PROCV!E$50:G$126,3,0)</f>
        <v>Editorial</v>
      </c>
      <c r="F6945" s="1" t="s">
        <v>416</v>
      </c>
      <c r="G6945" s="1" t="s">
        <v>236</v>
      </c>
      <c r="H6945" s="1">
        <v>2014</v>
      </c>
      <c r="I6945" s="60">
        <f>VLOOKUP(H6945,PROCV!E$33:F$44,2,0)</f>
        <v>1.2109924972782313</v>
      </c>
      <c r="J6945" s="71">
        <v>14266</v>
      </c>
      <c r="K6945" s="44">
        <f t="shared" si="108"/>
        <v>17276.018966171247</v>
      </c>
    </row>
    <row r="6946" spans="1:11" s="43" customFormat="1" ht="19.7" customHeight="1" x14ac:dyDescent="0.25">
      <c r="A6946" s="43" t="s">
        <v>177</v>
      </c>
      <c r="B6946" s="1" t="s">
        <v>242</v>
      </c>
      <c r="C6946" s="1" t="s">
        <v>315</v>
      </c>
      <c r="D6946" s="1" t="s">
        <v>314</v>
      </c>
      <c r="E6946" s="45" t="str">
        <f>VLOOKUP(C6946,PROCV!E$50:G$126,3,0)</f>
        <v>Editorial</v>
      </c>
      <c r="F6946" s="1" t="s">
        <v>416</v>
      </c>
      <c r="G6946" s="1" t="s">
        <v>236</v>
      </c>
      <c r="H6946" s="1">
        <v>2014</v>
      </c>
      <c r="I6946" s="60">
        <f>VLOOKUP(H6946,PROCV!E$33:F$44,2,0)</f>
        <v>1.2109924972782313</v>
      </c>
      <c r="J6946" s="71">
        <v>41466</v>
      </c>
      <c r="K6946" s="44">
        <f t="shared" si="108"/>
        <v>50215.014892139137</v>
      </c>
    </row>
    <row r="6947" spans="1:11" s="43" customFormat="1" ht="19.7" customHeight="1" x14ac:dyDescent="0.25">
      <c r="A6947" s="43" t="s">
        <v>177</v>
      </c>
      <c r="B6947" s="1" t="s">
        <v>242</v>
      </c>
      <c r="C6947" s="1" t="s">
        <v>315</v>
      </c>
      <c r="D6947" s="1" t="s">
        <v>314</v>
      </c>
      <c r="E6947" s="45" t="str">
        <f>VLOOKUP(C6947,PROCV!E$50:G$126,3,0)</f>
        <v>Editorial</v>
      </c>
      <c r="F6947" s="1" t="s">
        <v>416</v>
      </c>
      <c r="G6947" s="1" t="s">
        <v>236</v>
      </c>
      <c r="H6947" s="1">
        <v>2014</v>
      </c>
      <c r="I6947" s="60">
        <f>VLOOKUP(H6947,PROCV!E$33:F$44,2,0)</f>
        <v>1.2109924972782313</v>
      </c>
      <c r="J6947" s="71">
        <v>15722</v>
      </c>
      <c r="K6947" s="44">
        <f t="shared" si="108"/>
        <v>19039.224042208352</v>
      </c>
    </row>
    <row r="6948" spans="1:11" s="43" customFormat="1" ht="19.7" customHeight="1" x14ac:dyDescent="0.25">
      <c r="A6948" s="43" t="s">
        <v>177</v>
      </c>
      <c r="B6948" s="1" t="s">
        <v>242</v>
      </c>
      <c r="C6948" s="1" t="s">
        <v>269</v>
      </c>
      <c r="D6948" s="1" t="s">
        <v>268</v>
      </c>
      <c r="E6948" s="45" t="str">
        <f>VLOOKUP(C6948,PROCV!E$50:G$126,3,0)</f>
        <v>NA</v>
      </c>
      <c r="F6948" s="1" t="s">
        <v>416</v>
      </c>
      <c r="G6948" s="1" t="s">
        <v>236</v>
      </c>
      <c r="H6948" s="1">
        <v>2014</v>
      </c>
      <c r="I6948" s="60">
        <f>VLOOKUP(H6948,PROCV!E$33:F$44,2,0)</f>
        <v>1.2109924972782313</v>
      </c>
      <c r="J6948" s="71">
        <v>240117</v>
      </c>
      <c r="K6948" s="44">
        <f t="shared" si="108"/>
        <v>290779.88546895707</v>
      </c>
    </row>
    <row r="6949" spans="1:11" s="43" customFormat="1" ht="19.7" customHeight="1" x14ac:dyDescent="0.25">
      <c r="A6949" s="43" t="s">
        <v>177</v>
      </c>
      <c r="B6949" s="1" t="s">
        <v>242</v>
      </c>
      <c r="C6949" s="1" t="s">
        <v>269</v>
      </c>
      <c r="D6949" s="1" t="s">
        <v>268</v>
      </c>
      <c r="E6949" s="45" t="str">
        <f>VLOOKUP(C6949,PROCV!E$50:G$126,3,0)</f>
        <v>NA</v>
      </c>
      <c r="F6949" s="1" t="s">
        <v>416</v>
      </c>
      <c r="G6949" s="1" t="s">
        <v>236</v>
      </c>
      <c r="H6949" s="1">
        <v>2014</v>
      </c>
      <c r="I6949" s="60">
        <f>VLOOKUP(H6949,PROCV!E$33:F$44,2,0)</f>
        <v>1.2109924972782313</v>
      </c>
      <c r="J6949" s="71">
        <v>497500</v>
      </c>
      <c r="K6949" s="44">
        <f t="shared" si="108"/>
        <v>602468.76739592012</v>
      </c>
    </row>
    <row r="6950" spans="1:11" s="43" customFormat="1" ht="19.7" customHeight="1" x14ac:dyDescent="0.25">
      <c r="A6950" s="43" t="s">
        <v>177</v>
      </c>
      <c r="B6950" s="1" t="s">
        <v>242</v>
      </c>
      <c r="C6950" s="1" t="s">
        <v>269</v>
      </c>
      <c r="D6950" s="1" t="s">
        <v>268</v>
      </c>
      <c r="E6950" s="45" t="str">
        <f>VLOOKUP(C6950,PROCV!E$50:G$126,3,0)</f>
        <v>NA</v>
      </c>
      <c r="F6950" s="1" t="s">
        <v>416</v>
      </c>
      <c r="G6950" s="1" t="s">
        <v>236</v>
      </c>
      <c r="H6950" s="1">
        <v>2014</v>
      </c>
      <c r="I6950" s="60">
        <f>VLOOKUP(H6950,PROCV!E$33:F$44,2,0)</f>
        <v>1.2109924972782313</v>
      </c>
      <c r="J6950" s="71">
        <v>68216</v>
      </c>
      <c r="K6950" s="44">
        <f t="shared" si="108"/>
        <v>82609.064194331833</v>
      </c>
    </row>
    <row r="6951" spans="1:11" s="43" customFormat="1" ht="19.7" customHeight="1" x14ac:dyDescent="0.25">
      <c r="A6951" s="43" t="s">
        <v>177</v>
      </c>
      <c r="B6951" s="1" t="s">
        <v>242</v>
      </c>
      <c r="C6951" s="1" t="s">
        <v>269</v>
      </c>
      <c r="D6951" s="1" t="s">
        <v>268</v>
      </c>
      <c r="E6951" s="45" t="str">
        <f>VLOOKUP(C6951,PROCV!E$50:G$126,3,0)</f>
        <v>NA</v>
      </c>
      <c r="F6951" s="1" t="s">
        <v>416</v>
      </c>
      <c r="G6951" s="1" t="s">
        <v>236</v>
      </c>
      <c r="H6951" s="1">
        <v>2014</v>
      </c>
      <c r="I6951" s="60">
        <f>VLOOKUP(H6951,PROCV!E$33:F$44,2,0)</f>
        <v>1.2109924972782313</v>
      </c>
      <c r="J6951" s="71">
        <v>402478</v>
      </c>
      <c r="K6951" s="44">
        <f t="shared" si="108"/>
        <v>487397.838319548</v>
      </c>
    </row>
    <row r="6952" spans="1:11" s="43" customFormat="1" ht="19.7" customHeight="1" x14ac:dyDescent="0.25">
      <c r="A6952" s="43" t="s">
        <v>177</v>
      </c>
      <c r="B6952" s="1" t="s">
        <v>242</v>
      </c>
      <c r="C6952" s="1" t="s">
        <v>328</v>
      </c>
      <c r="D6952" s="1" t="s">
        <v>327</v>
      </c>
      <c r="E6952" s="45" t="str">
        <f>VLOOKUP(C6952,PROCV!E$50:G$126,3,0)</f>
        <v>Audiovisual</v>
      </c>
      <c r="F6952" s="1" t="s">
        <v>416</v>
      </c>
      <c r="G6952" s="1" t="s">
        <v>236</v>
      </c>
      <c r="H6952" s="1">
        <v>2014</v>
      </c>
      <c r="I6952" s="60">
        <f>VLOOKUP(H6952,PROCV!E$33:F$44,2,0)</f>
        <v>1.2109924972782313</v>
      </c>
      <c r="J6952" s="71">
        <v>6978</v>
      </c>
      <c r="K6952" s="44">
        <f t="shared" si="108"/>
        <v>8450.3056460074986</v>
      </c>
    </row>
    <row r="6953" spans="1:11" s="43" customFormat="1" ht="19.7" customHeight="1" x14ac:dyDescent="0.25">
      <c r="A6953" s="43" t="s">
        <v>177</v>
      </c>
      <c r="B6953" s="1" t="s">
        <v>242</v>
      </c>
      <c r="C6953" s="1" t="s">
        <v>328</v>
      </c>
      <c r="D6953" s="1" t="s">
        <v>327</v>
      </c>
      <c r="E6953" s="45" t="str">
        <f>VLOOKUP(C6953,PROCV!E$50:G$126,3,0)</f>
        <v>Audiovisual</v>
      </c>
      <c r="F6953" s="1" t="s">
        <v>416</v>
      </c>
      <c r="G6953" s="1" t="s">
        <v>236</v>
      </c>
      <c r="H6953" s="1">
        <v>2014</v>
      </c>
      <c r="I6953" s="60">
        <f>VLOOKUP(H6953,PROCV!E$33:F$44,2,0)</f>
        <v>1.2109924972782313</v>
      </c>
      <c r="J6953" s="71">
        <v>75783</v>
      </c>
      <c r="K6953" s="44">
        <f t="shared" si="108"/>
        <v>91772.644421236211</v>
      </c>
    </row>
    <row r="6954" spans="1:11" s="43" customFormat="1" ht="19.7" customHeight="1" x14ac:dyDescent="0.25">
      <c r="A6954" s="43" t="s">
        <v>177</v>
      </c>
      <c r="B6954" s="1" t="s">
        <v>242</v>
      </c>
      <c r="C6954" s="1" t="s">
        <v>328</v>
      </c>
      <c r="D6954" s="1" t="s">
        <v>327</v>
      </c>
      <c r="E6954" s="45" t="str">
        <f>VLOOKUP(C6954,PROCV!E$50:G$126,3,0)</f>
        <v>Audiovisual</v>
      </c>
      <c r="F6954" s="1" t="s">
        <v>416</v>
      </c>
      <c r="G6954" s="1" t="s">
        <v>236</v>
      </c>
      <c r="H6954" s="1">
        <v>2014</v>
      </c>
      <c r="I6954" s="60">
        <f>VLOOKUP(H6954,PROCV!E$33:F$44,2,0)</f>
        <v>1.2109924972782313</v>
      </c>
      <c r="J6954" s="71">
        <v>28487</v>
      </c>
      <c r="K6954" s="44">
        <f t="shared" si="108"/>
        <v>34497.543269964975</v>
      </c>
    </row>
    <row r="6955" spans="1:11" s="43" customFormat="1" ht="19.7" customHeight="1" x14ac:dyDescent="0.25">
      <c r="A6955" s="43" t="s">
        <v>177</v>
      </c>
      <c r="B6955" s="1" t="s">
        <v>242</v>
      </c>
      <c r="C6955" s="1" t="s">
        <v>297</v>
      </c>
      <c r="D6955" s="1" t="s">
        <v>296</v>
      </c>
      <c r="E6955" s="45" t="str">
        <f>VLOOKUP(C6955,PROCV!E$50:G$126,3,0)</f>
        <v>Audiovisual</v>
      </c>
      <c r="F6955" s="1" t="s">
        <v>416</v>
      </c>
      <c r="G6955" s="1" t="s">
        <v>236</v>
      </c>
      <c r="H6955" s="1">
        <v>2014</v>
      </c>
      <c r="I6955" s="60">
        <f>VLOOKUP(H6955,PROCV!E$33:F$44,2,0)</f>
        <v>1.2109924972782313</v>
      </c>
      <c r="J6955" s="71">
        <v>45549</v>
      </c>
      <c r="K6955" s="44">
        <f t="shared" si="108"/>
        <v>55159.497258526157</v>
      </c>
    </row>
    <row r="6956" spans="1:11" s="43" customFormat="1" ht="19.7" customHeight="1" x14ac:dyDescent="0.25">
      <c r="A6956" s="43" t="s">
        <v>177</v>
      </c>
      <c r="B6956" s="1" t="s">
        <v>242</v>
      </c>
      <c r="C6956" s="1" t="s">
        <v>297</v>
      </c>
      <c r="D6956" s="1" t="s">
        <v>296</v>
      </c>
      <c r="E6956" s="45" t="str">
        <f>VLOOKUP(C6956,PROCV!E$50:G$126,3,0)</f>
        <v>Audiovisual</v>
      </c>
      <c r="F6956" s="1" t="s">
        <v>416</v>
      </c>
      <c r="G6956" s="1" t="s">
        <v>236</v>
      </c>
      <c r="H6956" s="1">
        <v>2014</v>
      </c>
      <c r="I6956" s="60">
        <f>VLOOKUP(H6956,PROCV!E$33:F$44,2,0)</f>
        <v>1.2109924972782313</v>
      </c>
      <c r="J6956" s="71">
        <v>12892</v>
      </c>
      <c r="K6956" s="44">
        <f t="shared" si="108"/>
        <v>15612.115274910959</v>
      </c>
    </row>
    <row r="6957" spans="1:11" s="43" customFormat="1" ht="19.7" customHeight="1" x14ac:dyDescent="0.25">
      <c r="A6957" s="43" t="s">
        <v>177</v>
      </c>
      <c r="B6957" s="1" t="s">
        <v>242</v>
      </c>
      <c r="C6957" s="1" t="s">
        <v>297</v>
      </c>
      <c r="D6957" s="1" t="s">
        <v>296</v>
      </c>
      <c r="E6957" s="45" t="str">
        <f>VLOOKUP(C6957,PROCV!E$50:G$126,3,0)</f>
        <v>Audiovisual</v>
      </c>
      <c r="F6957" s="1" t="s">
        <v>416</v>
      </c>
      <c r="G6957" s="1" t="s">
        <v>236</v>
      </c>
      <c r="H6957" s="1">
        <v>2014</v>
      </c>
      <c r="I6957" s="60">
        <f>VLOOKUP(H6957,PROCV!E$33:F$44,2,0)</f>
        <v>1.2109924972782313</v>
      </c>
      <c r="J6957" s="71">
        <v>51274</v>
      </c>
      <c r="K6957" s="44">
        <f t="shared" si="108"/>
        <v>62092.429305444035</v>
      </c>
    </row>
    <row r="6958" spans="1:11" s="43" customFormat="1" ht="19.7" customHeight="1" x14ac:dyDescent="0.25">
      <c r="A6958" s="43" t="s">
        <v>177</v>
      </c>
      <c r="B6958" s="1" t="s">
        <v>242</v>
      </c>
      <c r="C6958" s="1" t="s">
        <v>264</v>
      </c>
      <c r="D6958" s="1" t="s">
        <v>263</v>
      </c>
      <c r="E6958" s="45" t="str">
        <f>VLOOKUP(C6958,PROCV!E$50:G$126,3,0)</f>
        <v>Audiovisual</v>
      </c>
      <c r="F6958" s="1" t="s">
        <v>416</v>
      </c>
      <c r="G6958" s="1" t="s">
        <v>236</v>
      </c>
      <c r="H6958" s="1">
        <v>2014</v>
      </c>
      <c r="I6958" s="60">
        <f>VLOOKUP(H6958,PROCV!E$33:F$44,2,0)</f>
        <v>1.2109924972782313</v>
      </c>
      <c r="J6958" s="71">
        <v>2149</v>
      </c>
      <c r="K6958" s="44">
        <f t="shared" si="108"/>
        <v>2602.4228766509191</v>
      </c>
    </row>
    <row r="6959" spans="1:11" s="43" customFormat="1" ht="19.7" customHeight="1" x14ac:dyDescent="0.25">
      <c r="A6959" s="43" t="s">
        <v>177</v>
      </c>
      <c r="B6959" s="1" t="s">
        <v>242</v>
      </c>
      <c r="C6959" s="1" t="s">
        <v>264</v>
      </c>
      <c r="D6959" s="1" t="s">
        <v>263</v>
      </c>
      <c r="E6959" s="45" t="str">
        <f>VLOOKUP(C6959,PROCV!E$50:G$126,3,0)</f>
        <v>Audiovisual</v>
      </c>
      <c r="F6959" s="1" t="s">
        <v>416</v>
      </c>
      <c r="G6959" s="1" t="s">
        <v>265</v>
      </c>
      <c r="H6959" s="1">
        <v>2014</v>
      </c>
      <c r="I6959" s="60">
        <f>VLOOKUP(H6959,PROCV!E$33:F$44,2,0)</f>
        <v>1.2109924972782313</v>
      </c>
      <c r="J6959" s="71">
        <v>75000</v>
      </c>
      <c r="K6959" s="44">
        <f t="shared" si="108"/>
        <v>90824.437295867348</v>
      </c>
    </row>
    <row r="6960" spans="1:11" s="43" customFormat="1" ht="19.7" customHeight="1" x14ac:dyDescent="0.25">
      <c r="A6960" s="43" t="s">
        <v>177</v>
      </c>
      <c r="B6960" s="1" t="s">
        <v>242</v>
      </c>
      <c r="C6960" s="1" t="s">
        <v>264</v>
      </c>
      <c r="D6960" s="1" t="s">
        <v>263</v>
      </c>
      <c r="E6960" s="45" t="str">
        <f>VLOOKUP(C6960,PROCV!E$50:G$126,3,0)</f>
        <v>Audiovisual</v>
      </c>
      <c r="F6960" s="1" t="s">
        <v>416</v>
      </c>
      <c r="G6960" s="1" t="s">
        <v>236</v>
      </c>
      <c r="H6960" s="1">
        <v>2014</v>
      </c>
      <c r="I6960" s="60">
        <f>VLOOKUP(H6960,PROCV!E$33:F$44,2,0)</f>
        <v>1.2109924972782313</v>
      </c>
      <c r="J6960" s="71">
        <v>24163</v>
      </c>
      <c r="K6960" s="44">
        <f t="shared" si="108"/>
        <v>29261.211711733904</v>
      </c>
    </row>
    <row r="6961" spans="1:11" s="43" customFormat="1" ht="19.7" customHeight="1" x14ac:dyDescent="0.25">
      <c r="A6961" s="43" t="s">
        <v>177</v>
      </c>
      <c r="B6961" s="1" t="s">
        <v>242</v>
      </c>
      <c r="C6961" s="1" t="s">
        <v>264</v>
      </c>
      <c r="D6961" s="1" t="s">
        <v>263</v>
      </c>
      <c r="E6961" s="45" t="str">
        <f>VLOOKUP(C6961,PROCV!E$50:G$126,3,0)</f>
        <v>Audiovisual</v>
      </c>
      <c r="F6961" s="1" t="s">
        <v>416</v>
      </c>
      <c r="G6961" s="1" t="s">
        <v>236</v>
      </c>
      <c r="H6961" s="1">
        <v>2014</v>
      </c>
      <c r="I6961" s="60">
        <f>VLOOKUP(H6961,PROCV!E$33:F$44,2,0)</f>
        <v>1.2109924972782313</v>
      </c>
      <c r="J6961" s="71">
        <v>10000</v>
      </c>
      <c r="K6961" s="44">
        <f t="shared" si="108"/>
        <v>12109.924972782313</v>
      </c>
    </row>
    <row r="6962" spans="1:11" s="43" customFormat="1" ht="19.7" customHeight="1" x14ac:dyDescent="0.25">
      <c r="A6962" s="43" t="s">
        <v>177</v>
      </c>
      <c r="B6962" s="1" t="s">
        <v>242</v>
      </c>
      <c r="C6962" s="1" t="s">
        <v>258</v>
      </c>
      <c r="D6962" s="1" t="s">
        <v>257</v>
      </c>
      <c r="E6962" s="45" t="str">
        <f>VLOOKUP(C6962,PROCV!E$50:G$126,3,0)</f>
        <v>Audiovisual</v>
      </c>
      <c r="F6962" s="1" t="s">
        <v>416</v>
      </c>
      <c r="G6962" s="1" t="s">
        <v>236</v>
      </c>
      <c r="H6962" s="1">
        <v>2014</v>
      </c>
      <c r="I6962" s="60">
        <f>VLOOKUP(H6962,PROCV!E$33:F$44,2,0)</f>
        <v>1.2109924972782313</v>
      </c>
      <c r="J6962" s="71">
        <v>1842</v>
      </c>
      <c r="K6962" s="44">
        <f t="shared" si="108"/>
        <v>2230.6481799865023</v>
      </c>
    </row>
    <row r="6963" spans="1:11" s="43" customFormat="1" ht="19.7" customHeight="1" x14ac:dyDescent="0.25">
      <c r="A6963" s="43" t="s">
        <v>177</v>
      </c>
      <c r="B6963" s="1" t="s">
        <v>242</v>
      </c>
      <c r="C6963" s="1" t="s">
        <v>256</v>
      </c>
      <c r="D6963" s="1" t="s">
        <v>255</v>
      </c>
      <c r="E6963" s="45" t="str">
        <f>VLOOKUP(C6963,PROCV!E$50:G$126,3,0)</f>
        <v>Audiovisual</v>
      </c>
      <c r="F6963" s="1" t="s">
        <v>416</v>
      </c>
      <c r="G6963" s="1" t="s">
        <v>236</v>
      </c>
      <c r="H6963" s="1">
        <v>2014</v>
      </c>
      <c r="I6963" s="60">
        <f>VLOOKUP(H6963,PROCV!E$33:F$44,2,0)</f>
        <v>1.2109924972782313</v>
      </c>
      <c r="J6963" s="71">
        <v>58421</v>
      </c>
      <c r="K6963" s="44">
        <f t="shared" si="108"/>
        <v>70747.392683491547</v>
      </c>
    </row>
    <row r="6964" spans="1:11" s="43" customFormat="1" ht="19.7" customHeight="1" x14ac:dyDescent="0.25">
      <c r="A6964" s="43" t="s">
        <v>177</v>
      </c>
      <c r="B6964" s="1" t="s">
        <v>242</v>
      </c>
      <c r="C6964" s="1" t="s">
        <v>256</v>
      </c>
      <c r="D6964" s="1" t="s">
        <v>255</v>
      </c>
      <c r="E6964" s="45" t="str">
        <f>VLOOKUP(C6964,PROCV!E$50:G$126,3,0)</f>
        <v>Audiovisual</v>
      </c>
      <c r="F6964" s="1" t="s">
        <v>416</v>
      </c>
      <c r="G6964" s="1" t="s">
        <v>265</v>
      </c>
      <c r="H6964" s="1">
        <v>2014</v>
      </c>
      <c r="I6964" s="60">
        <f>VLOOKUP(H6964,PROCV!E$33:F$44,2,0)</f>
        <v>1.2109924972782313</v>
      </c>
      <c r="J6964" s="71">
        <v>93000</v>
      </c>
      <c r="K6964" s="44">
        <f t="shared" si="108"/>
        <v>112622.30224687551</v>
      </c>
    </row>
    <row r="6965" spans="1:11" s="43" customFormat="1" ht="19.7" customHeight="1" x14ac:dyDescent="0.25">
      <c r="A6965" s="43" t="s">
        <v>177</v>
      </c>
      <c r="B6965" s="1" t="s">
        <v>242</v>
      </c>
      <c r="C6965" s="1" t="s">
        <v>256</v>
      </c>
      <c r="D6965" s="1" t="s">
        <v>255</v>
      </c>
      <c r="E6965" s="45" t="str">
        <f>VLOOKUP(C6965,PROCV!E$50:G$126,3,0)</f>
        <v>Audiovisual</v>
      </c>
      <c r="F6965" s="1" t="s">
        <v>416</v>
      </c>
      <c r="G6965" s="1" t="s">
        <v>236</v>
      </c>
      <c r="H6965" s="1">
        <v>2014</v>
      </c>
      <c r="I6965" s="60">
        <f>VLOOKUP(H6965,PROCV!E$33:F$44,2,0)</f>
        <v>1.2109924972782313</v>
      </c>
      <c r="J6965" s="71">
        <v>121500</v>
      </c>
      <c r="K6965" s="44">
        <f t="shared" si="108"/>
        <v>147135.5884193051</v>
      </c>
    </row>
    <row r="6966" spans="1:11" s="43" customFormat="1" ht="19.7" customHeight="1" x14ac:dyDescent="0.25">
      <c r="A6966" s="43" t="s">
        <v>177</v>
      </c>
      <c r="B6966" s="1" t="s">
        <v>242</v>
      </c>
      <c r="C6966" s="1" t="s">
        <v>256</v>
      </c>
      <c r="D6966" s="1" t="s">
        <v>255</v>
      </c>
      <c r="E6966" s="45" t="str">
        <f>VLOOKUP(C6966,PROCV!E$50:G$126,3,0)</f>
        <v>Audiovisual</v>
      </c>
      <c r="F6966" s="1" t="s">
        <v>416</v>
      </c>
      <c r="G6966" s="1" t="s">
        <v>265</v>
      </c>
      <c r="H6966" s="1">
        <v>2014</v>
      </c>
      <c r="I6966" s="60">
        <f>VLOOKUP(H6966,PROCV!E$33:F$44,2,0)</f>
        <v>1.2109924972782313</v>
      </c>
      <c r="J6966" s="71">
        <v>620000</v>
      </c>
      <c r="K6966" s="44">
        <f t="shared" si="108"/>
        <v>750815.34831250343</v>
      </c>
    </row>
    <row r="6967" spans="1:11" s="43" customFormat="1" ht="19.7" customHeight="1" x14ac:dyDescent="0.25">
      <c r="A6967" s="43" t="s">
        <v>177</v>
      </c>
      <c r="B6967" s="1" t="s">
        <v>242</v>
      </c>
      <c r="C6967" s="1" t="s">
        <v>256</v>
      </c>
      <c r="D6967" s="1" t="s">
        <v>255</v>
      </c>
      <c r="E6967" s="45" t="str">
        <f>VLOOKUP(C6967,PROCV!E$50:G$126,3,0)</f>
        <v>Audiovisual</v>
      </c>
      <c r="F6967" s="1" t="s">
        <v>416</v>
      </c>
      <c r="G6967" s="1" t="s">
        <v>265</v>
      </c>
      <c r="H6967" s="1">
        <v>2014</v>
      </c>
      <c r="I6967" s="60">
        <f>VLOOKUP(H6967,PROCV!E$33:F$44,2,0)</f>
        <v>1.2109924972782313</v>
      </c>
      <c r="J6967" s="71">
        <v>2481790</v>
      </c>
      <c r="K6967" s="44">
        <f t="shared" si="108"/>
        <v>3005429.0698201419</v>
      </c>
    </row>
    <row r="6968" spans="1:11" s="43" customFormat="1" ht="19.7" customHeight="1" x14ac:dyDescent="0.25">
      <c r="A6968" s="43" t="s">
        <v>177</v>
      </c>
      <c r="B6968" s="1" t="s">
        <v>242</v>
      </c>
      <c r="C6968" s="1" t="s">
        <v>256</v>
      </c>
      <c r="D6968" s="1" t="s">
        <v>255</v>
      </c>
      <c r="E6968" s="45" t="str">
        <f>VLOOKUP(C6968,PROCV!E$50:G$126,3,0)</f>
        <v>Audiovisual</v>
      </c>
      <c r="F6968" s="1" t="s">
        <v>416</v>
      </c>
      <c r="G6968" s="1" t="s">
        <v>265</v>
      </c>
      <c r="H6968" s="1">
        <v>2014</v>
      </c>
      <c r="I6968" s="60">
        <f>VLOOKUP(H6968,PROCV!E$33:F$44,2,0)</f>
        <v>1.2109924972782313</v>
      </c>
      <c r="J6968" s="71">
        <v>722042</v>
      </c>
      <c r="K6968" s="44">
        <f t="shared" si="108"/>
        <v>874387.44471976871</v>
      </c>
    </row>
    <row r="6969" spans="1:11" s="43" customFormat="1" ht="19.7" customHeight="1" x14ac:dyDescent="0.25">
      <c r="A6969" s="43" t="s">
        <v>177</v>
      </c>
      <c r="B6969" s="1" t="s">
        <v>242</v>
      </c>
      <c r="C6969" s="1" t="s">
        <v>256</v>
      </c>
      <c r="D6969" s="1" t="s">
        <v>255</v>
      </c>
      <c r="E6969" s="45" t="str">
        <f>VLOOKUP(C6969,PROCV!E$50:G$126,3,0)</f>
        <v>Audiovisual</v>
      </c>
      <c r="F6969" s="1" t="s">
        <v>416</v>
      </c>
      <c r="G6969" s="1" t="s">
        <v>236</v>
      </c>
      <c r="H6969" s="1">
        <v>2014</v>
      </c>
      <c r="I6969" s="60">
        <f>VLOOKUP(H6969,PROCV!E$33:F$44,2,0)</f>
        <v>1.2109924972782313</v>
      </c>
      <c r="J6969" s="71">
        <v>863806</v>
      </c>
      <c r="K6969" s="44">
        <f t="shared" si="108"/>
        <v>1046062.5851039198</v>
      </c>
    </row>
    <row r="6970" spans="1:11" s="43" customFormat="1" ht="19.7" customHeight="1" x14ac:dyDescent="0.25">
      <c r="A6970" s="43" t="s">
        <v>177</v>
      </c>
      <c r="B6970" s="1" t="s">
        <v>242</v>
      </c>
      <c r="C6970" s="1" t="s">
        <v>256</v>
      </c>
      <c r="D6970" s="1" t="s">
        <v>255</v>
      </c>
      <c r="E6970" s="45" t="str">
        <f>VLOOKUP(C6970,PROCV!E$50:G$126,3,0)</f>
        <v>Audiovisual</v>
      </c>
      <c r="F6970" s="1" t="s">
        <v>416</v>
      </c>
      <c r="G6970" s="1" t="s">
        <v>265</v>
      </c>
      <c r="H6970" s="1">
        <v>2014</v>
      </c>
      <c r="I6970" s="60">
        <f>VLOOKUP(H6970,PROCV!E$33:F$44,2,0)</f>
        <v>1.2109924972782313</v>
      </c>
      <c r="J6970" s="71">
        <v>566285</v>
      </c>
      <c r="K6970" s="44">
        <f t="shared" si="108"/>
        <v>685766.8863212032</v>
      </c>
    </row>
    <row r="6971" spans="1:11" s="43" customFormat="1" ht="19.7" customHeight="1" x14ac:dyDescent="0.25">
      <c r="A6971" s="43" t="s">
        <v>177</v>
      </c>
      <c r="B6971" s="1" t="s">
        <v>242</v>
      </c>
      <c r="C6971" s="1" t="s">
        <v>256</v>
      </c>
      <c r="D6971" s="1" t="s">
        <v>255</v>
      </c>
      <c r="E6971" s="45" t="str">
        <f>VLOOKUP(C6971,PROCV!E$50:G$126,3,0)</f>
        <v>Audiovisual</v>
      </c>
      <c r="F6971" s="1" t="s">
        <v>416</v>
      </c>
      <c r="G6971" s="1" t="s">
        <v>265</v>
      </c>
      <c r="H6971" s="1">
        <v>2014</v>
      </c>
      <c r="I6971" s="60">
        <f>VLOOKUP(H6971,PROCV!E$33:F$44,2,0)</f>
        <v>1.2109924972782313</v>
      </c>
      <c r="J6971" s="71">
        <v>217000</v>
      </c>
      <c r="K6971" s="44">
        <f t="shared" si="108"/>
        <v>262785.37190937618</v>
      </c>
    </row>
    <row r="6972" spans="1:11" s="43" customFormat="1" ht="19.7" customHeight="1" x14ac:dyDescent="0.25">
      <c r="A6972" s="43" t="s">
        <v>177</v>
      </c>
      <c r="B6972" s="1" t="s">
        <v>242</v>
      </c>
      <c r="C6972" s="1" t="s">
        <v>256</v>
      </c>
      <c r="D6972" s="1" t="s">
        <v>255</v>
      </c>
      <c r="E6972" s="45" t="str">
        <f>VLOOKUP(C6972,PROCV!E$50:G$126,3,0)</f>
        <v>Audiovisual</v>
      </c>
      <c r="F6972" s="1" t="s">
        <v>416</v>
      </c>
      <c r="G6972" s="1" t="s">
        <v>236</v>
      </c>
      <c r="H6972" s="1">
        <v>2014</v>
      </c>
      <c r="I6972" s="60">
        <f>VLOOKUP(H6972,PROCV!E$33:F$44,2,0)</f>
        <v>1.2109924972782313</v>
      </c>
      <c r="J6972" s="71">
        <v>745666</v>
      </c>
      <c r="K6972" s="44">
        <f t="shared" si="108"/>
        <v>902995.93147546961</v>
      </c>
    </row>
    <row r="6973" spans="1:11" s="43" customFormat="1" ht="19.7" customHeight="1" x14ac:dyDescent="0.25">
      <c r="A6973" s="43" t="s">
        <v>177</v>
      </c>
      <c r="B6973" s="1" t="s">
        <v>242</v>
      </c>
      <c r="C6973" s="1" t="s">
        <v>256</v>
      </c>
      <c r="D6973" s="1" t="s">
        <v>255</v>
      </c>
      <c r="E6973" s="45" t="str">
        <f>VLOOKUP(C6973,PROCV!E$50:G$126,3,0)</f>
        <v>Audiovisual</v>
      </c>
      <c r="F6973" s="1" t="s">
        <v>416</v>
      </c>
      <c r="G6973" s="1" t="s">
        <v>265</v>
      </c>
      <c r="H6973" s="1">
        <v>2014</v>
      </c>
      <c r="I6973" s="60">
        <f>VLOOKUP(H6973,PROCV!E$33:F$44,2,0)</f>
        <v>1.2109924972782313</v>
      </c>
      <c r="J6973" s="71">
        <v>15400</v>
      </c>
      <c r="K6973" s="44">
        <f t="shared" si="108"/>
        <v>18649.284458084763</v>
      </c>
    </row>
    <row r="6974" spans="1:11" s="43" customFormat="1" ht="19.7" customHeight="1" x14ac:dyDescent="0.25">
      <c r="A6974" s="43" t="s">
        <v>177</v>
      </c>
      <c r="B6974" s="1" t="s">
        <v>242</v>
      </c>
      <c r="C6974" s="1" t="s">
        <v>254</v>
      </c>
      <c r="D6974" s="1" t="s">
        <v>253</v>
      </c>
      <c r="E6974" s="45" t="str">
        <f>VLOOKUP(C6974,PROCV!E$50:G$126,3,0)</f>
        <v>Música</v>
      </c>
      <c r="F6974" s="1" t="s">
        <v>416</v>
      </c>
      <c r="G6974" s="1" t="s">
        <v>236</v>
      </c>
      <c r="H6974" s="1">
        <v>2014</v>
      </c>
      <c r="I6974" s="60">
        <f>VLOOKUP(H6974,PROCV!E$33:F$44,2,0)</f>
        <v>1.2109924972782313</v>
      </c>
      <c r="J6974" s="71">
        <v>108848</v>
      </c>
      <c r="K6974" s="44">
        <f t="shared" si="108"/>
        <v>131814.11134374092</v>
      </c>
    </row>
    <row r="6975" spans="1:11" s="43" customFormat="1" ht="19.7" customHeight="1" x14ac:dyDescent="0.25">
      <c r="A6975" s="43" t="s">
        <v>177</v>
      </c>
      <c r="B6975" s="1" t="s">
        <v>242</v>
      </c>
      <c r="C6975" s="1" t="s">
        <v>254</v>
      </c>
      <c r="D6975" s="1" t="s">
        <v>253</v>
      </c>
      <c r="E6975" s="45" t="str">
        <f>VLOOKUP(C6975,PROCV!E$50:G$126,3,0)</f>
        <v>Música</v>
      </c>
      <c r="F6975" s="1" t="s">
        <v>416</v>
      </c>
      <c r="G6975" s="1" t="s">
        <v>236</v>
      </c>
      <c r="H6975" s="1">
        <v>2014</v>
      </c>
      <c r="I6975" s="60">
        <f>VLOOKUP(H6975,PROCV!E$33:F$44,2,0)</f>
        <v>1.2109924972782313</v>
      </c>
      <c r="J6975" s="71">
        <v>22329</v>
      </c>
      <c r="K6975" s="44">
        <f t="shared" si="108"/>
        <v>27040.251471725627</v>
      </c>
    </row>
    <row r="6976" spans="1:11" s="43" customFormat="1" ht="19.7" customHeight="1" x14ac:dyDescent="0.25">
      <c r="A6976" s="43" t="s">
        <v>177</v>
      </c>
      <c r="B6976" s="1" t="s">
        <v>242</v>
      </c>
      <c r="C6976" s="1" t="s">
        <v>254</v>
      </c>
      <c r="D6976" s="1" t="s">
        <v>253</v>
      </c>
      <c r="E6976" s="45" t="str">
        <f>VLOOKUP(C6976,PROCV!E$50:G$126,3,0)</f>
        <v>Música</v>
      </c>
      <c r="F6976" s="1" t="s">
        <v>416</v>
      </c>
      <c r="G6976" s="1" t="s">
        <v>236</v>
      </c>
      <c r="H6976" s="1">
        <v>2014</v>
      </c>
      <c r="I6976" s="60">
        <f>VLOOKUP(H6976,PROCV!E$33:F$44,2,0)</f>
        <v>1.2109924972782313</v>
      </c>
      <c r="J6976" s="71">
        <v>128244</v>
      </c>
      <c r="K6976" s="44">
        <f t="shared" si="108"/>
        <v>155302.52182094951</v>
      </c>
    </row>
    <row r="6977" spans="1:11" s="43" customFormat="1" ht="19.7" customHeight="1" x14ac:dyDescent="0.25">
      <c r="A6977" s="43" t="s">
        <v>177</v>
      </c>
      <c r="B6977" s="1" t="s">
        <v>242</v>
      </c>
      <c r="C6977" s="1" t="s">
        <v>252</v>
      </c>
      <c r="D6977" s="1" t="s">
        <v>251</v>
      </c>
      <c r="E6977" s="45" t="str">
        <f>VLOOKUP(C6977,PROCV!E$50:G$126,3,0)</f>
        <v>Audiovisual</v>
      </c>
      <c r="F6977" s="1" t="s">
        <v>416</v>
      </c>
      <c r="G6977" s="1" t="s">
        <v>236</v>
      </c>
      <c r="H6977" s="1">
        <v>2014</v>
      </c>
      <c r="I6977" s="60">
        <f>VLOOKUP(H6977,PROCV!E$33:F$44,2,0)</f>
        <v>1.2109924972782313</v>
      </c>
      <c r="J6977" s="71">
        <v>75239</v>
      </c>
      <c r="K6977" s="44">
        <f t="shared" si="108"/>
        <v>91113.864502716853</v>
      </c>
    </row>
    <row r="6978" spans="1:11" s="43" customFormat="1" ht="19.7" customHeight="1" x14ac:dyDescent="0.25">
      <c r="A6978" s="43" t="s">
        <v>177</v>
      </c>
      <c r="B6978" s="1" t="s">
        <v>242</v>
      </c>
      <c r="C6978" s="1" t="s">
        <v>252</v>
      </c>
      <c r="D6978" s="1" t="s">
        <v>251</v>
      </c>
      <c r="E6978" s="45" t="str">
        <f>VLOOKUP(C6978,PROCV!E$50:G$126,3,0)</f>
        <v>Audiovisual</v>
      </c>
      <c r="F6978" s="1" t="s">
        <v>416</v>
      </c>
      <c r="G6978" s="1" t="s">
        <v>236</v>
      </c>
      <c r="H6978" s="1">
        <v>2014</v>
      </c>
      <c r="I6978" s="60">
        <f>VLOOKUP(H6978,PROCV!E$33:F$44,2,0)</f>
        <v>1.2109924972782313</v>
      </c>
      <c r="J6978" s="71">
        <v>357018</v>
      </c>
      <c r="K6978" s="44">
        <f t="shared" si="108"/>
        <v>432346.1193932796</v>
      </c>
    </row>
    <row r="6979" spans="1:11" s="43" customFormat="1" ht="19.7" customHeight="1" x14ac:dyDescent="0.25">
      <c r="A6979" s="43" t="s">
        <v>177</v>
      </c>
      <c r="B6979" s="1" t="s">
        <v>242</v>
      </c>
      <c r="C6979" s="1" t="s">
        <v>252</v>
      </c>
      <c r="D6979" s="1" t="s">
        <v>251</v>
      </c>
      <c r="E6979" s="45" t="str">
        <f>VLOOKUP(C6979,PROCV!E$50:G$126,3,0)</f>
        <v>Audiovisual</v>
      </c>
      <c r="F6979" s="1" t="s">
        <v>416</v>
      </c>
      <c r="G6979" s="1" t="s">
        <v>236</v>
      </c>
      <c r="H6979" s="1">
        <v>2014</v>
      </c>
      <c r="I6979" s="60">
        <f>VLOOKUP(H6979,PROCV!E$33:F$44,2,0)</f>
        <v>1.2109924972782313</v>
      </c>
      <c r="J6979" s="71">
        <v>156066</v>
      </c>
      <c r="K6979" s="44">
        <f t="shared" ref="K6979:K7042" si="109">J6979*I6979</f>
        <v>188994.75508022445</v>
      </c>
    </row>
    <row r="6980" spans="1:11" s="43" customFormat="1" ht="19.7" customHeight="1" x14ac:dyDescent="0.25">
      <c r="A6980" s="43" t="s">
        <v>177</v>
      </c>
      <c r="B6980" s="1" t="s">
        <v>242</v>
      </c>
      <c r="C6980" s="1" t="s">
        <v>252</v>
      </c>
      <c r="D6980" s="1" t="s">
        <v>251</v>
      </c>
      <c r="E6980" s="45" t="str">
        <f>VLOOKUP(C6980,PROCV!E$50:G$126,3,0)</f>
        <v>Audiovisual</v>
      </c>
      <c r="F6980" s="1" t="s">
        <v>416</v>
      </c>
      <c r="G6980" s="1" t="s">
        <v>236</v>
      </c>
      <c r="H6980" s="1">
        <v>2014</v>
      </c>
      <c r="I6980" s="60">
        <f>VLOOKUP(H6980,PROCV!E$33:F$44,2,0)</f>
        <v>1.2109924972782313</v>
      </c>
      <c r="J6980" s="71">
        <v>146688</v>
      </c>
      <c r="K6980" s="44">
        <f t="shared" si="109"/>
        <v>177638.0674407492</v>
      </c>
    </row>
    <row r="6981" spans="1:11" s="43" customFormat="1" ht="19.7" customHeight="1" x14ac:dyDescent="0.25">
      <c r="A6981" s="43" t="s">
        <v>177</v>
      </c>
      <c r="B6981" s="1" t="s">
        <v>242</v>
      </c>
      <c r="C6981" s="1" t="s">
        <v>252</v>
      </c>
      <c r="D6981" s="1" t="s">
        <v>251</v>
      </c>
      <c r="E6981" s="45" t="str">
        <f>VLOOKUP(C6981,PROCV!E$50:G$126,3,0)</f>
        <v>Audiovisual</v>
      </c>
      <c r="F6981" s="1" t="s">
        <v>416</v>
      </c>
      <c r="G6981" s="1" t="s">
        <v>236</v>
      </c>
      <c r="H6981" s="1">
        <v>2014</v>
      </c>
      <c r="I6981" s="60">
        <f>VLOOKUP(H6981,PROCV!E$33:F$44,2,0)</f>
        <v>1.2109924972782313</v>
      </c>
      <c r="J6981" s="71">
        <v>117770</v>
      </c>
      <c r="K6981" s="44">
        <f t="shared" si="109"/>
        <v>142618.58640445731</v>
      </c>
    </row>
    <row r="6982" spans="1:11" s="43" customFormat="1" ht="19.7" customHeight="1" x14ac:dyDescent="0.25">
      <c r="A6982" s="43" t="s">
        <v>177</v>
      </c>
      <c r="B6982" s="1" t="s">
        <v>242</v>
      </c>
      <c r="C6982" s="1" t="s">
        <v>250</v>
      </c>
      <c r="D6982" s="1" t="s">
        <v>249</v>
      </c>
      <c r="E6982" s="45" t="str">
        <f>VLOOKUP(C6982,PROCV!E$50:G$126,3,0)</f>
        <v>Audiovisual</v>
      </c>
      <c r="F6982" s="1" t="s">
        <v>416</v>
      </c>
      <c r="G6982" s="1" t="s">
        <v>236</v>
      </c>
      <c r="H6982" s="1">
        <v>2014</v>
      </c>
      <c r="I6982" s="60">
        <f>VLOOKUP(H6982,PROCV!E$33:F$44,2,0)</f>
        <v>1.2109924972782313</v>
      </c>
      <c r="J6982" s="71">
        <v>249957</v>
      </c>
      <c r="K6982" s="44">
        <f t="shared" si="109"/>
        <v>302696.05164217489</v>
      </c>
    </row>
    <row r="6983" spans="1:11" s="43" customFormat="1" ht="19.7" customHeight="1" x14ac:dyDescent="0.25">
      <c r="A6983" s="43" t="s">
        <v>177</v>
      </c>
      <c r="B6983" s="1" t="s">
        <v>242</v>
      </c>
      <c r="C6983" s="1" t="s">
        <v>250</v>
      </c>
      <c r="D6983" s="1" t="s">
        <v>249</v>
      </c>
      <c r="E6983" s="45" t="str">
        <f>VLOOKUP(C6983,PROCV!E$50:G$126,3,0)</f>
        <v>Audiovisual</v>
      </c>
      <c r="F6983" s="1" t="s">
        <v>416</v>
      </c>
      <c r="G6983" s="1" t="s">
        <v>236</v>
      </c>
      <c r="H6983" s="1">
        <v>2014</v>
      </c>
      <c r="I6983" s="60">
        <f>VLOOKUP(H6983,PROCV!E$33:F$44,2,0)</f>
        <v>1.2109924972782313</v>
      </c>
      <c r="J6983" s="71">
        <v>97462</v>
      </c>
      <c r="K6983" s="44">
        <f t="shared" si="109"/>
        <v>118025.75076973098</v>
      </c>
    </row>
    <row r="6984" spans="1:11" s="43" customFormat="1" ht="19.7" customHeight="1" x14ac:dyDescent="0.25">
      <c r="A6984" s="43" t="s">
        <v>177</v>
      </c>
      <c r="B6984" s="1" t="s">
        <v>242</v>
      </c>
      <c r="C6984" s="1" t="s">
        <v>250</v>
      </c>
      <c r="D6984" s="1" t="s">
        <v>249</v>
      </c>
      <c r="E6984" s="45" t="str">
        <f>VLOOKUP(C6984,PROCV!E$50:G$126,3,0)</f>
        <v>Audiovisual</v>
      </c>
      <c r="F6984" s="1" t="s">
        <v>416</v>
      </c>
      <c r="G6984" s="1" t="s">
        <v>236</v>
      </c>
      <c r="H6984" s="1">
        <v>2014</v>
      </c>
      <c r="I6984" s="60">
        <f>VLOOKUP(H6984,PROCV!E$33:F$44,2,0)</f>
        <v>1.2109924972782313</v>
      </c>
      <c r="J6984" s="71">
        <v>36039</v>
      </c>
      <c r="K6984" s="44">
        <f t="shared" si="109"/>
        <v>43642.958609410176</v>
      </c>
    </row>
    <row r="6985" spans="1:11" s="43" customFormat="1" ht="19.7" customHeight="1" x14ac:dyDescent="0.25">
      <c r="A6985" s="43" t="s">
        <v>177</v>
      </c>
      <c r="B6985" s="1" t="s">
        <v>242</v>
      </c>
      <c r="C6985" s="1" t="s">
        <v>303</v>
      </c>
      <c r="D6985" s="1" t="s">
        <v>302</v>
      </c>
      <c r="E6985" s="45" t="str">
        <f>VLOOKUP(C6985,PROCV!E$50:G$126,3,0)</f>
        <v>Educação e Criação em Artes</v>
      </c>
      <c r="F6985" s="1" t="s">
        <v>416</v>
      </c>
      <c r="G6985" s="1" t="s">
        <v>236</v>
      </c>
      <c r="H6985" s="1">
        <v>2014</v>
      </c>
      <c r="I6985" s="60">
        <f>VLOOKUP(H6985,PROCV!E$33:F$44,2,0)</f>
        <v>1.2109924972782313</v>
      </c>
      <c r="J6985" s="71">
        <v>8025</v>
      </c>
      <c r="K6985" s="44">
        <f t="shared" si="109"/>
        <v>9718.2147906578066</v>
      </c>
    </row>
    <row r="6986" spans="1:11" s="43" customFormat="1" ht="19.7" customHeight="1" x14ac:dyDescent="0.25">
      <c r="A6986" s="43" t="s">
        <v>177</v>
      </c>
      <c r="B6986" s="1" t="s">
        <v>242</v>
      </c>
      <c r="C6986" s="1" t="s">
        <v>295</v>
      </c>
      <c r="D6986" s="1" t="s">
        <v>294</v>
      </c>
      <c r="E6986" s="45" t="str">
        <f>VLOOKUP(C6986,PROCV!E$50:G$126,3,0)</f>
        <v>Educação e Criação em Artes</v>
      </c>
      <c r="F6986" s="1" t="s">
        <v>416</v>
      </c>
      <c r="G6986" s="1" t="s">
        <v>236</v>
      </c>
      <c r="H6986" s="1">
        <v>2014</v>
      </c>
      <c r="I6986" s="60">
        <f>VLOOKUP(H6986,PROCV!E$33:F$44,2,0)</f>
        <v>1.2109924972782313</v>
      </c>
      <c r="J6986" s="71">
        <v>8574</v>
      </c>
      <c r="K6986" s="44">
        <f t="shared" si="109"/>
        <v>10383.049671663555</v>
      </c>
    </row>
    <row r="6987" spans="1:11" s="43" customFormat="1" ht="19.7" customHeight="1" x14ac:dyDescent="0.25">
      <c r="A6987" s="43" t="s">
        <v>177</v>
      </c>
      <c r="B6987" s="1" t="s">
        <v>242</v>
      </c>
      <c r="C6987" s="1" t="s">
        <v>248</v>
      </c>
      <c r="D6987" s="1" t="s">
        <v>247</v>
      </c>
      <c r="E6987" s="45" t="str">
        <f>VLOOKUP(C6987,PROCV!E$50:G$126,3,0)</f>
        <v>Educação e Criação em Artes</v>
      </c>
      <c r="F6987" s="1" t="s">
        <v>416</v>
      </c>
      <c r="G6987" s="1" t="s">
        <v>236</v>
      </c>
      <c r="H6987" s="1">
        <v>2014</v>
      </c>
      <c r="I6987" s="60">
        <f>VLOOKUP(H6987,PROCV!E$33:F$44,2,0)</f>
        <v>1.2109924972782313</v>
      </c>
      <c r="J6987" s="71">
        <v>1177</v>
      </c>
      <c r="K6987" s="44">
        <f t="shared" si="109"/>
        <v>1425.3381692964783</v>
      </c>
    </row>
    <row r="6988" spans="1:11" s="43" customFormat="1" ht="19.7" customHeight="1" x14ac:dyDescent="0.25">
      <c r="A6988" s="43" t="s">
        <v>177</v>
      </c>
      <c r="B6988" s="1" t="s">
        <v>242</v>
      </c>
      <c r="C6988" s="1" t="s">
        <v>246</v>
      </c>
      <c r="D6988" s="1" t="s">
        <v>245</v>
      </c>
      <c r="E6988" s="45" t="str">
        <f>VLOOKUP(C6988,PROCV!E$50:G$126,3,0)</f>
        <v>Artes Cênicas e Espetáculos</v>
      </c>
      <c r="F6988" s="1" t="s">
        <v>416</v>
      </c>
      <c r="G6988" s="1" t="s">
        <v>236</v>
      </c>
      <c r="H6988" s="1">
        <v>2014</v>
      </c>
      <c r="I6988" s="60">
        <f>VLOOKUP(H6988,PROCV!E$33:F$44,2,0)</f>
        <v>1.2109924972782313</v>
      </c>
      <c r="J6988" s="71">
        <v>60442</v>
      </c>
      <c r="K6988" s="44">
        <f t="shared" si="109"/>
        <v>73194.808520490857</v>
      </c>
    </row>
    <row r="6989" spans="1:11" s="43" customFormat="1" ht="19.7" customHeight="1" x14ac:dyDescent="0.25">
      <c r="A6989" s="43" t="s">
        <v>177</v>
      </c>
      <c r="B6989" s="1" t="s">
        <v>242</v>
      </c>
      <c r="C6989" s="1" t="s">
        <v>246</v>
      </c>
      <c r="D6989" s="1" t="s">
        <v>245</v>
      </c>
      <c r="E6989" s="45" t="str">
        <f>VLOOKUP(C6989,PROCV!E$50:G$126,3,0)</f>
        <v>Artes Cênicas e Espetáculos</v>
      </c>
      <c r="F6989" s="1" t="s">
        <v>416</v>
      </c>
      <c r="G6989" s="1" t="s">
        <v>236</v>
      </c>
      <c r="H6989" s="1">
        <v>2014</v>
      </c>
      <c r="I6989" s="60">
        <f>VLOOKUP(H6989,PROCV!E$33:F$44,2,0)</f>
        <v>1.2109924972782313</v>
      </c>
      <c r="J6989" s="71">
        <v>166041</v>
      </c>
      <c r="K6989" s="44">
        <f t="shared" si="109"/>
        <v>201074.40524057479</v>
      </c>
    </row>
    <row r="6990" spans="1:11" s="43" customFormat="1" ht="19.7" customHeight="1" x14ac:dyDescent="0.25">
      <c r="A6990" s="43" t="s">
        <v>177</v>
      </c>
      <c r="B6990" s="1" t="s">
        <v>242</v>
      </c>
      <c r="C6990" s="1" t="s">
        <v>246</v>
      </c>
      <c r="D6990" s="1" t="s">
        <v>245</v>
      </c>
      <c r="E6990" s="45" t="str">
        <f>VLOOKUP(C6990,PROCV!E$50:G$126,3,0)</f>
        <v>Artes Cênicas e Espetáculos</v>
      </c>
      <c r="F6990" s="1" t="s">
        <v>416</v>
      </c>
      <c r="G6990" s="1" t="s">
        <v>236</v>
      </c>
      <c r="H6990" s="1">
        <v>2014</v>
      </c>
      <c r="I6990" s="60">
        <f>VLOOKUP(H6990,PROCV!E$33:F$44,2,0)</f>
        <v>1.2109924972782313</v>
      </c>
      <c r="J6990" s="71">
        <v>128753</v>
      </c>
      <c r="K6990" s="44">
        <f t="shared" si="109"/>
        <v>155918.91700206412</v>
      </c>
    </row>
    <row r="6991" spans="1:11" s="43" customFormat="1" ht="19.7" customHeight="1" x14ac:dyDescent="0.25">
      <c r="A6991" s="43" t="s">
        <v>177</v>
      </c>
      <c r="B6991" s="1" t="s">
        <v>242</v>
      </c>
      <c r="C6991" s="1" t="s">
        <v>244</v>
      </c>
      <c r="D6991" s="1" t="s">
        <v>243</v>
      </c>
      <c r="E6991" s="45" t="str">
        <f>VLOOKUP(C6991,PROCV!E$50:G$126,3,0)</f>
        <v>Artes Cênicas e Espetáculos</v>
      </c>
      <c r="F6991" s="1" t="s">
        <v>416</v>
      </c>
      <c r="G6991" s="1" t="s">
        <v>236</v>
      </c>
      <c r="H6991" s="1">
        <v>2014</v>
      </c>
      <c r="I6991" s="60">
        <f>VLOOKUP(H6991,PROCV!E$33:F$44,2,0)</f>
        <v>1.2109924972782313</v>
      </c>
      <c r="J6991" s="71">
        <v>83834</v>
      </c>
      <c r="K6991" s="44">
        <f t="shared" si="109"/>
        <v>101522.34501682325</v>
      </c>
    </row>
    <row r="6992" spans="1:11" s="43" customFormat="1" ht="19.7" customHeight="1" x14ac:dyDescent="0.25">
      <c r="A6992" s="43" t="s">
        <v>177</v>
      </c>
      <c r="B6992" s="1" t="s">
        <v>242</v>
      </c>
      <c r="C6992" s="1" t="s">
        <v>332</v>
      </c>
      <c r="D6992" s="1" t="s">
        <v>331</v>
      </c>
      <c r="E6992" s="45" t="str">
        <f>VLOOKUP(C6992,PROCV!E$50:G$126,3,0)</f>
        <v>Artes Cênicas e Espetáculos</v>
      </c>
      <c r="F6992" s="1" t="s">
        <v>416</v>
      </c>
      <c r="G6992" s="1" t="s">
        <v>236</v>
      </c>
      <c r="H6992" s="1">
        <v>2014</v>
      </c>
      <c r="I6992" s="60">
        <f>VLOOKUP(H6992,PROCV!E$33:F$44,2,0)</f>
        <v>1.2109924972782313</v>
      </c>
      <c r="J6992" s="71">
        <v>75000</v>
      </c>
      <c r="K6992" s="44">
        <f t="shared" si="109"/>
        <v>90824.437295867348</v>
      </c>
    </row>
    <row r="6993" spans="1:11" s="43" customFormat="1" ht="19.7" customHeight="1" x14ac:dyDescent="0.25">
      <c r="A6993" s="43" t="s">
        <v>177</v>
      </c>
      <c r="B6993" s="1" t="s">
        <v>242</v>
      </c>
      <c r="C6993" s="1" t="s">
        <v>332</v>
      </c>
      <c r="D6993" s="1" t="s">
        <v>331</v>
      </c>
      <c r="E6993" s="45" t="str">
        <f>VLOOKUP(C6993,PROCV!E$50:G$126,3,0)</f>
        <v>Artes Cênicas e Espetáculos</v>
      </c>
      <c r="F6993" s="1" t="s">
        <v>416</v>
      </c>
      <c r="G6993" s="1" t="s">
        <v>236</v>
      </c>
      <c r="H6993" s="1">
        <v>2014</v>
      </c>
      <c r="I6993" s="60">
        <f>VLOOKUP(H6993,PROCV!E$33:F$44,2,0)</f>
        <v>1.2109924972782313</v>
      </c>
      <c r="J6993" s="71">
        <v>522000</v>
      </c>
      <c r="K6993" s="44">
        <f t="shared" si="109"/>
        <v>632138.08357923676</v>
      </c>
    </row>
    <row r="6994" spans="1:11" s="43" customFormat="1" ht="19.7" customHeight="1" x14ac:dyDescent="0.25">
      <c r="A6994" s="43" t="s">
        <v>177</v>
      </c>
      <c r="B6994" s="1" t="s">
        <v>242</v>
      </c>
      <c r="C6994" s="1" t="s">
        <v>238</v>
      </c>
      <c r="D6994" s="1" t="s">
        <v>237</v>
      </c>
      <c r="E6994" s="45" t="str">
        <f>VLOOKUP(C6994,PROCV!E$50:G$126,3,0)</f>
        <v>Artes Cênicas e Espetáculos</v>
      </c>
      <c r="F6994" s="1" t="s">
        <v>416</v>
      </c>
      <c r="G6994" s="1" t="s">
        <v>236</v>
      </c>
      <c r="H6994" s="1">
        <v>2014</v>
      </c>
      <c r="I6994" s="60">
        <f>VLOOKUP(H6994,PROCV!E$33:F$44,2,0)</f>
        <v>1.2109924972782313</v>
      </c>
      <c r="J6994" s="71">
        <v>72013</v>
      </c>
      <c r="K6994" s="44">
        <f t="shared" si="109"/>
        <v>87207.202706497279</v>
      </c>
    </row>
    <row r="6995" spans="1:11" s="43" customFormat="1" ht="19.7" customHeight="1" x14ac:dyDescent="0.25">
      <c r="A6995" s="43" t="s">
        <v>177</v>
      </c>
      <c r="B6995" s="1" t="s">
        <v>242</v>
      </c>
      <c r="C6995" s="1" t="s">
        <v>238</v>
      </c>
      <c r="D6995" s="1" t="s">
        <v>237</v>
      </c>
      <c r="E6995" s="45" t="str">
        <f>VLOOKUP(C6995,PROCV!E$50:G$126,3,0)</f>
        <v>Artes Cênicas e Espetáculos</v>
      </c>
      <c r="F6995" s="1" t="s">
        <v>416</v>
      </c>
      <c r="G6995" s="1" t="s">
        <v>236</v>
      </c>
      <c r="H6995" s="1">
        <v>2014</v>
      </c>
      <c r="I6995" s="60">
        <f>VLOOKUP(H6995,PROCV!E$33:F$44,2,0)</f>
        <v>1.2109924972782313</v>
      </c>
      <c r="J6995" s="71">
        <v>68580</v>
      </c>
      <c r="K6995" s="44">
        <f t="shared" si="109"/>
        <v>83049.865463341106</v>
      </c>
    </row>
    <row r="6996" spans="1:11" s="43" customFormat="1" ht="19.7" customHeight="1" x14ac:dyDescent="0.25">
      <c r="A6996" s="43" t="s">
        <v>177</v>
      </c>
      <c r="B6996" s="1" t="s">
        <v>242</v>
      </c>
      <c r="C6996" s="1" t="s">
        <v>238</v>
      </c>
      <c r="D6996" s="1" t="s">
        <v>237</v>
      </c>
      <c r="E6996" s="45" t="str">
        <f>VLOOKUP(C6996,PROCV!E$50:G$126,3,0)</f>
        <v>Artes Cênicas e Espetáculos</v>
      </c>
      <c r="F6996" s="1" t="s">
        <v>416</v>
      </c>
      <c r="G6996" s="1" t="s">
        <v>236</v>
      </c>
      <c r="H6996" s="1">
        <v>2014</v>
      </c>
      <c r="I6996" s="60">
        <f>VLOOKUP(H6996,PROCV!E$33:F$44,2,0)</f>
        <v>1.2109924972782313</v>
      </c>
      <c r="J6996" s="71">
        <v>445100</v>
      </c>
      <c r="K6996" s="44">
        <f t="shared" si="109"/>
        <v>539012.76053854078</v>
      </c>
    </row>
    <row r="6997" spans="1:11" s="43" customFormat="1" ht="19.7" customHeight="1" x14ac:dyDescent="0.25">
      <c r="A6997" s="43" t="s">
        <v>177</v>
      </c>
      <c r="B6997" s="1" t="s">
        <v>242</v>
      </c>
      <c r="C6997" s="1" t="s">
        <v>238</v>
      </c>
      <c r="D6997" s="1" t="s">
        <v>237</v>
      </c>
      <c r="E6997" s="45" t="str">
        <f>VLOOKUP(C6997,PROCV!E$50:G$126,3,0)</f>
        <v>Artes Cênicas e Espetáculos</v>
      </c>
      <c r="F6997" s="1" t="s">
        <v>416</v>
      </c>
      <c r="G6997" s="1" t="s">
        <v>236</v>
      </c>
      <c r="H6997" s="1">
        <v>2014</v>
      </c>
      <c r="I6997" s="60">
        <f>VLOOKUP(H6997,PROCV!E$33:F$44,2,0)</f>
        <v>1.2109924972782313</v>
      </c>
      <c r="J6997" s="71">
        <v>136091</v>
      </c>
      <c r="K6997" s="44">
        <f t="shared" si="109"/>
        <v>164805.17994709179</v>
      </c>
    </row>
    <row r="6998" spans="1:11" s="43" customFormat="1" ht="19.7" customHeight="1" x14ac:dyDescent="0.25">
      <c r="A6998" s="43" t="s">
        <v>177</v>
      </c>
      <c r="B6998" s="1" t="s">
        <v>242</v>
      </c>
      <c r="C6998" s="1" t="s">
        <v>238</v>
      </c>
      <c r="D6998" s="1" t="s">
        <v>237</v>
      </c>
      <c r="E6998" s="45" t="str">
        <f>VLOOKUP(C6998,PROCV!E$50:G$126,3,0)</f>
        <v>Artes Cênicas e Espetáculos</v>
      </c>
      <c r="F6998" s="1" t="s">
        <v>416</v>
      </c>
      <c r="G6998" s="1" t="s">
        <v>236</v>
      </c>
      <c r="H6998" s="1">
        <v>2014</v>
      </c>
      <c r="I6998" s="60">
        <f>VLOOKUP(H6998,PROCV!E$33:F$44,2,0)</f>
        <v>1.2109924972782313</v>
      </c>
      <c r="J6998" s="71">
        <v>273517</v>
      </c>
      <c r="K6998" s="44">
        <f t="shared" si="109"/>
        <v>331227.03487804998</v>
      </c>
    </row>
    <row r="6999" spans="1:11" s="43" customFormat="1" ht="19.7" customHeight="1" x14ac:dyDescent="0.25">
      <c r="A6999" s="43" t="s">
        <v>177</v>
      </c>
      <c r="B6999" s="1" t="s">
        <v>242</v>
      </c>
      <c r="C6999" s="1" t="s">
        <v>241</v>
      </c>
      <c r="D6999" s="1" t="s">
        <v>240</v>
      </c>
      <c r="E6999" s="45" t="str">
        <f>VLOOKUP(C6999,PROCV!E$50:G$126,3,0)</f>
        <v>Artes Cênicas e Espetáculos</v>
      </c>
      <c r="F6999" s="1" t="s">
        <v>416</v>
      </c>
      <c r="G6999" s="1" t="s">
        <v>236</v>
      </c>
      <c r="H6999" s="1">
        <v>2014</v>
      </c>
      <c r="I6999" s="60">
        <f>VLOOKUP(H6999,PROCV!E$33:F$44,2,0)</f>
        <v>1.2109924972782313</v>
      </c>
      <c r="J6999" s="71">
        <v>22025</v>
      </c>
      <c r="K6999" s="44">
        <f t="shared" si="109"/>
        <v>26672.109752553046</v>
      </c>
    </row>
    <row r="7000" spans="1:11" s="43" customFormat="1" ht="19.7" customHeight="1" x14ac:dyDescent="0.25">
      <c r="A7000" s="43" t="s">
        <v>177</v>
      </c>
      <c r="B7000" s="1" t="s">
        <v>242</v>
      </c>
      <c r="C7000" s="1" t="s">
        <v>241</v>
      </c>
      <c r="D7000" s="1" t="s">
        <v>240</v>
      </c>
      <c r="E7000" s="45" t="str">
        <f>VLOOKUP(C7000,PROCV!E$50:G$126,3,0)</f>
        <v>Artes Cênicas e Espetáculos</v>
      </c>
      <c r="F7000" s="1" t="s">
        <v>416</v>
      </c>
      <c r="G7000" s="1" t="s">
        <v>236</v>
      </c>
      <c r="H7000" s="1">
        <v>2014</v>
      </c>
      <c r="I7000" s="60">
        <f>VLOOKUP(H7000,PROCV!E$33:F$44,2,0)</f>
        <v>1.2109924972782313</v>
      </c>
      <c r="J7000" s="71">
        <v>123480</v>
      </c>
      <c r="K7000" s="44">
        <f t="shared" si="109"/>
        <v>149533.353563916</v>
      </c>
    </row>
    <row r="7001" spans="1:11" s="43" customFormat="1" ht="19.7" customHeight="1" x14ac:dyDescent="0.25">
      <c r="A7001" s="43" t="s">
        <v>177</v>
      </c>
      <c r="B7001" s="1" t="s">
        <v>242</v>
      </c>
      <c r="C7001" s="1" t="s">
        <v>241</v>
      </c>
      <c r="D7001" s="1" t="s">
        <v>240</v>
      </c>
      <c r="E7001" s="45" t="str">
        <f>VLOOKUP(C7001,PROCV!E$50:G$126,3,0)</f>
        <v>Artes Cênicas e Espetáculos</v>
      </c>
      <c r="F7001" s="1" t="s">
        <v>416</v>
      </c>
      <c r="G7001" s="1" t="s">
        <v>236</v>
      </c>
      <c r="H7001" s="1">
        <v>2014</v>
      </c>
      <c r="I7001" s="60">
        <f>VLOOKUP(H7001,PROCV!E$33:F$44,2,0)</f>
        <v>1.2109924972782313</v>
      </c>
      <c r="J7001" s="71">
        <v>451462</v>
      </c>
      <c r="K7001" s="44">
        <f t="shared" si="109"/>
        <v>546717.09480622492</v>
      </c>
    </row>
    <row r="7002" spans="1:11" s="43" customFormat="1" ht="19.7" customHeight="1" x14ac:dyDescent="0.25">
      <c r="A7002" s="43" t="s">
        <v>177</v>
      </c>
      <c r="B7002" s="1" t="s">
        <v>242</v>
      </c>
      <c r="C7002" s="1" t="s">
        <v>241</v>
      </c>
      <c r="D7002" s="1" t="s">
        <v>240</v>
      </c>
      <c r="E7002" s="45" t="str">
        <f>VLOOKUP(C7002,PROCV!E$50:G$126,3,0)</f>
        <v>Artes Cênicas e Espetáculos</v>
      </c>
      <c r="F7002" s="1" t="s">
        <v>416</v>
      </c>
      <c r="G7002" s="1" t="s">
        <v>236</v>
      </c>
      <c r="H7002" s="1">
        <v>2014</v>
      </c>
      <c r="I7002" s="60">
        <f>VLOOKUP(H7002,PROCV!E$33:F$44,2,0)</f>
        <v>1.2109924972782313</v>
      </c>
      <c r="J7002" s="71">
        <v>217905</v>
      </c>
      <c r="K7002" s="44">
        <f t="shared" si="109"/>
        <v>263881.32011941302</v>
      </c>
    </row>
    <row r="7003" spans="1:11" s="43" customFormat="1" ht="19.7" customHeight="1" x14ac:dyDescent="0.25">
      <c r="A7003" s="43" t="s">
        <v>177</v>
      </c>
      <c r="B7003" s="1" t="s">
        <v>242</v>
      </c>
      <c r="C7003" s="1" t="s">
        <v>344</v>
      </c>
      <c r="D7003" s="1" t="s">
        <v>343</v>
      </c>
      <c r="E7003" s="45" t="str">
        <f>VLOOKUP(C7003,PROCV!E$50:G$126,3,0)</f>
        <v>Artes Cênicas e Espetáculos</v>
      </c>
      <c r="F7003" s="1" t="s">
        <v>416</v>
      </c>
      <c r="G7003" s="1" t="s">
        <v>236</v>
      </c>
      <c r="H7003" s="1">
        <v>2014</v>
      </c>
      <c r="I7003" s="60">
        <f>VLOOKUP(H7003,PROCV!E$33:F$44,2,0)</f>
        <v>1.2109924972782313</v>
      </c>
      <c r="J7003" s="71">
        <v>13933</v>
      </c>
      <c r="K7003" s="44">
        <f t="shared" si="109"/>
        <v>16872.758464577597</v>
      </c>
    </row>
    <row r="7004" spans="1:11" s="43" customFormat="1" ht="19.7" customHeight="1" x14ac:dyDescent="0.25">
      <c r="A7004" s="43" t="s">
        <v>177</v>
      </c>
      <c r="B7004" s="1" t="s">
        <v>242</v>
      </c>
      <c r="C7004" s="1" t="s">
        <v>344</v>
      </c>
      <c r="D7004" s="1" t="s">
        <v>343</v>
      </c>
      <c r="E7004" s="45" t="str">
        <f>VLOOKUP(C7004,PROCV!E$50:G$126,3,0)</f>
        <v>Artes Cênicas e Espetáculos</v>
      </c>
      <c r="F7004" s="1" t="s">
        <v>416</v>
      </c>
      <c r="G7004" s="1" t="s">
        <v>236</v>
      </c>
      <c r="H7004" s="1">
        <v>2014</v>
      </c>
      <c r="I7004" s="60">
        <f>VLOOKUP(H7004,PROCV!E$33:F$44,2,0)</f>
        <v>1.2109924972782313</v>
      </c>
      <c r="J7004" s="71">
        <v>17476</v>
      </c>
      <c r="K7004" s="44">
        <f t="shared" si="109"/>
        <v>21163.304882434371</v>
      </c>
    </row>
    <row r="7005" spans="1:11" s="43" customFormat="1" ht="19.7" customHeight="1" x14ac:dyDescent="0.25">
      <c r="A7005" s="43" t="s">
        <v>177</v>
      </c>
      <c r="B7005" s="1" t="s">
        <v>242</v>
      </c>
      <c r="C7005" s="1" t="s">
        <v>301</v>
      </c>
      <c r="D7005" s="1" t="s">
        <v>300</v>
      </c>
      <c r="E7005" s="45" t="str">
        <f>VLOOKUP(C7005,PROCV!E$50:G$126,3,0)</f>
        <v>Patrimônio</v>
      </c>
      <c r="F7005" s="1" t="s">
        <v>415</v>
      </c>
      <c r="G7005" s="1" t="s">
        <v>265</v>
      </c>
      <c r="H7005" s="1">
        <v>2014</v>
      </c>
      <c r="I7005" s="60">
        <f>VLOOKUP(H7005,PROCV!E$33:F$44,2,0)</f>
        <v>1.2109924972782313</v>
      </c>
      <c r="J7005" s="71">
        <v>1600000</v>
      </c>
      <c r="K7005" s="44">
        <f t="shared" si="109"/>
        <v>1937587.9956451701</v>
      </c>
    </row>
    <row r="7006" spans="1:11" s="43" customFormat="1" ht="19.7" customHeight="1" x14ac:dyDescent="0.25">
      <c r="A7006" s="43" t="s">
        <v>177</v>
      </c>
      <c r="B7006" s="1" t="s">
        <v>242</v>
      </c>
      <c r="C7006" s="1" t="s">
        <v>318</v>
      </c>
      <c r="D7006" s="1" t="s">
        <v>317</v>
      </c>
      <c r="E7006" s="45" t="str">
        <f>VLOOKUP(C7006,PROCV!E$50:G$126,3,0)</f>
        <v>Patrimônio</v>
      </c>
      <c r="F7006" s="1" t="s">
        <v>415</v>
      </c>
      <c r="G7006" s="1" t="s">
        <v>265</v>
      </c>
      <c r="H7006" s="1">
        <v>2014</v>
      </c>
      <c r="I7006" s="60">
        <f>VLOOKUP(H7006,PROCV!E$33:F$44,2,0)</f>
        <v>1.2109924972782313</v>
      </c>
      <c r="J7006" s="71">
        <v>400000</v>
      </c>
      <c r="K7006" s="44">
        <f t="shared" si="109"/>
        <v>484396.99891129253</v>
      </c>
    </row>
    <row r="7007" spans="1:11" s="43" customFormat="1" ht="19.7" customHeight="1" x14ac:dyDescent="0.25">
      <c r="A7007" s="43" t="s">
        <v>177</v>
      </c>
      <c r="B7007" s="1" t="s">
        <v>242</v>
      </c>
      <c r="C7007" s="1" t="s">
        <v>318</v>
      </c>
      <c r="D7007" s="1" t="s">
        <v>317</v>
      </c>
      <c r="E7007" s="45" t="str">
        <f>VLOOKUP(C7007,PROCV!E$50:G$126,3,0)</f>
        <v>Patrimônio</v>
      </c>
      <c r="F7007" s="1" t="s">
        <v>415</v>
      </c>
      <c r="G7007" s="1" t="s">
        <v>265</v>
      </c>
      <c r="H7007" s="1">
        <v>2014</v>
      </c>
      <c r="I7007" s="60">
        <f>VLOOKUP(H7007,PROCV!E$33:F$44,2,0)</f>
        <v>1.2109924972782313</v>
      </c>
      <c r="J7007" s="71">
        <v>3408522</v>
      </c>
      <c r="K7007" s="44">
        <f t="shared" si="109"/>
        <v>4127694.5688077915</v>
      </c>
    </row>
    <row r="7008" spans="1:11" s="43" customFormat="1" ht="19.7" customHeight="1" x14ac:dyDescent="0.25">
      <c r="A7008" s="43" t="s">
        <v>177</v>
      </c>
      <c r="B7008" s="1" t="s">
        <v>242</v>
      </c>
      <c r="C7008" s="1" t="s">
        <v>318</v>
      </c>
      <c r="D7008" s="1" t="s">
        <v>317</v>
      </c>
      <c r="E7008" s="45" t="str">
        <f>VLOOKUP(C7008,PROCV!E$50:G$126,3,0)</f>
        <v>Patrimônio</v>
      </c>
      <c r="F7008" s="1" t="s">
        <v>415</v>
      </c>
      <c r="G7008" s="1" t="s">
        <v>265</v>
      </c>
      <c r="H7008" s="1">
        <v>2014</v>
      </c>
      <c r="I7008" s="60">
        <f>VLOOKUP(H7008,PROCV!E$33:F$44,2,0)</f>
        <v>1.2109924972782313</v>
      </c>
      <c r="J7008" s="71">
        <v>1189103</v>
      </c>
      <c r="K7008" s="44">
        <f t="shared" si="109"/>
        <v>1439994.8114910368</v>
      </c>
    </row>
    <row r="7009" spans="1:11" s="43" customFormat="1" ht="19.7" customHeight="1" x14ac:dyDescent="0.25">
      <c r="A7009" s="43" t="s">
        <v>173</v>
      </c>
      <c r="B7009" s="1" t="s">
        <v>316</v>
      </c>
      <c r="C7009" s="1" t="s">
        <v>309</v>
      </c>
      <c r="D7009" s="1" t="s">
        <v>308</v>
      </c>
      <c r="E7009" s="45" t="str">
        <f>VLOOKUP(C7009,PROCV!E$50:G$126,3,0)</f>
        <v>NA</v>
      </c>
      <c r="F7009" s="1" t="s">
        <v>416</v>
      </c>
      <c r="G7009" s="1" t="s">
        <v>236</v>
      </c>
      <c r="H7009" s="1">
        <v>2014</v>
      </c>
      <c r="I7009" s="60">
        <f>VLOOKUP(H7009,PROCV!E$33:F$44,2,0)</f>
        <v>1.2109924972782313</v>
      </c>
      <c r="J7009" s="71">
        <v>6139</v>
      </c>
      <c r="K7009" s="44">
        <f t="shared" si="109"/>
        <v>7434.2829407910622</v>
      </c>
    </row>
    <row r="7010" spans="1:11" s="43" customFormat="1" ht="19.7" customHeight="1" x14ac:dyDescent="0.25">
      <c r="A7010" s="43" t="s">
        <v>173</v>
      </c>
      <c r="B7010" s="1" t="s">
        <v>316</v>
      </c>
      <c r="C7010" s="1" t="s">
        <v>309</v>
      </c>
      <c r="D7010" s="1" t="s">
        <v>308</v>
      </c>
      <c r="E7010" s="45" t="str">
        <f>VLOOKUP(C7010,PROCV!E$50:G$126,3,0)</f>
        <v>NA</v>
      </c>
      <c r="F7010" s="1" t="s">
        <v>416</v>
      </c>
      <c r="G7010" s="1" t="s">
        <v>236</v>
      </c>
      <c r="H7010" s="1">
        <v>2014</v>
      </c>
      <c r="I7010" s="60">
        <f>VLOOKUP(H7010,PROCV!E$33:F$44,2,0)</f>
        <v>1.2109924972782313</v>
      </c>
      <c r="J7010" s="71">
        <v>9540</v>
      </c>
      <c r="K7010" s="44">
        <f t="shared" si="109"/>
        <v>11552.868424034326</v>
      </c>
    </row>
    <row r="7011" spans="1:11" s="43" customFormat="1" ht="19.7" customHeight="1" x14ac:dyDescent="0.25">
      <c r="A7011" s="43" t="s">
        <v>173</v>
      </c>
      <c r="B7011" s="1" t="s">
        <v>316</v>
      </c>
      <c r="C7011" s="1" t="s">
        <v>291</v>
      </c>
      <c r="D7011" s="1" t="s">
        <v>290</v>
      </c>
      <c r="E7011" s="45" t="str">
        <f>VLOOKUP(C7011,PROCV!E$50:G$126,3,0)</f>
        <v>NA</v>
      </c>
      <c r="F7011" s="1" t="s">
        <v>416</v>
      </c>
      <c r="G7011" s="1" t="s">
        <v>236</v>
      </c>
      <c r="H7011" s="1">
        <v>2014</v>
      </c>
      <c r="I7011" s="60">
        <f>VLOOKUP(H7011,PROCV!E$33:F$44,2,0)</f>
        <v>1.2109924972782313</v>
      </c>
      <c r="J7011" s="71">
        <v>258802</v>
      </c>
      <c r="K7011" s="44">
        <f t="shared" si="109"/>
        <v>313407.28028060083</v>
      </c>
    </row>
    <row r="7012" spans="1:11" s="43" customFormat="1" ht="19.7" customHeight="1" x14ac:dyDescent="0.25">
      <c r="A7012" s="43" t="s">
        <v>173</v>
      </c>
      <c r="B7012" s="1" t="s">
        <v>316</v>
      </c>
      <c r="C7012" s="1" t="s">
        <v>291</v>
      </c>
      <c r="D7012" s="1" t="s">
        <v>290</v>
      </c>
      <c r="E7012" s="45" t="str">
        <f>VLOOKUP(C7012,PROCV!E$50:G$126,3,0)</f>
        <v>NA</v>
      </c>
      <c r="F7012" s="1" t="s">
        <v>416</v>
      </c>
      <c r="G7012" s="1" t="s">
        <v>236</v>
      </c>
      <c r="H7012" s="1">
        <v>2014</v>
      </c>
      <c r="I7012" s="60">
        <f>VLOOKUP(H7012,PROCV!E$33:F$44,2,0)</f>
        <v>1.2109924972782313</v>
      </c>
      <c r="J7012" s="71">
        <v>125076</v>
      </c>
      <c r="K7012" s="44">
        <f t="shared" si="109"/>
        <v>151466.09758957205</v>
      </c>
    </row>
    <row r="7013" spans="1:11" s="43" customFormat="1" ht="19.7" customHeight="1" x14ac:dyDescent="0.25">
      <c r="A7013" s="43" t="s">
        <v>173</v>
      </c>
      <c r="B7013" s="1" t="s">
        <v>316</v>
      </c>
      <c r="C7013" s="1" t="s">
        <v>291</v>
      </c>
      <c r="D7013" s="1" t="s">
        <v>290</v>
      </c>
      <c r="E7013" s="45" t="str">
        <f>VLOOKUP(C7013,PROCV!E$50:G$126,3,0)</f>
        <v>NA</v>
      </c>
      <c r="F7013" s="1" t="s">
        <v>416</v>
      </c>
      <c r="G7013" s="1" t="s">
        <v>236</v>
      </c>
      <c r="H7013" s="1">
        <v>2014</v>
      </c>
      <c r="I7013" s="60">
        <f>VLOOKUP(H7013,PROCV!E$33:F$44,2,0)</f>
        <v>1.2109924972782313</v>
      </c>
      <c r="J7013" s="71">
        <v>302009</v>
      </c>
      <c r="K7013" s="44">
        <f t="shared" si="109"/>
        <v>365730.63311050134</v>
      </c>
    </row>
    <row r="7014" spans="1:11" s="43" customFormat="1" ht="19.7" customHeight="1" x14ac:dyDescent="0.25">
      <c r="A7014" s="43" t="s">
        <v>173</v>
      </c>
      <c r="B7014" s="1" t="s">
        <v>316</v>
      </c>
      <c r="C7014" s="1" t="s">
        <v>289</v>
      </c>
      <c r="D7014" s="1" t="s">
        <v>288</v>
      </c>
      <c r="E7014" s="45" t="str">
        <f>VLOOKUP(C7014,PROCV!E$50:G$126,3,0)</f>
        <v>Editorial</v>
      </c>
      <c r="F7014" s="1" t="s">
        <v>416</v>
      </c>
      <c r="G7014" s="1" t="s">
        <v>236</v>
      </c>
      <c r="H7014" s="1">
        <v>2014</v>
      </c>
      <c r="I7014" s="60">
        <f>VLOOKUP(H7014,PROCV!E$33:F$44,2,0)</f>
        <v>1.2109924972782313</v>
      </c>
      <c r="J7014" s="71">
        <v>23380</v>
      </c>
      <c r="K7014" s="44">
        <f t="shared" si="109"/>
        <v>28313.004586365048</v>
      </c>
    </row>
    <row r="7015" spans="1:11" s="43" customFormat="1" ht="19.7" customHeight="1" x14ac:dyDescent="0.25">
      <c r="A7015" s="43" t="s">
        <v>173</v>
      </c>
      <c r="B7015" s="1" t="s">
        <v>316</v>
      </c>
      <c r="C7015" s="1" t="s">
        <v>287</v>
      </c>
      <c r="D7015" s="1" t="s">
        <v>286</v>
      </c>
      <c r="E7015" s="45" t="str">
        <f>VLOOKUP(C7015,PROCV!E$50:G$126,3,0)</f>
        <v>Música</v>
      </c>
      <c r="F7015" s="1" t="s">
        <v>416</v>
      </c>
      <c r="G7015" s="1" t="s">
        <v>236</v>
      </c>
      <c r="H7015" s="1">
        <v>2014</v>
      </c>
      <c r="I7015" s="60">
        <f>VLOOKUP(H7015,PROCV!E$33:F$44,2,0)</f>
        <v>1.2109924972782313</v>
      </c>
      <c r="J7015" s="71">
        <v>11180</v>
      </c>
      <c r="K7015" s="44">
        <f t="shared" si="109"/>
        <v>13538.896119570627</v>
      </c>
    </row>
    <row r="7016" spans="1:11" s="43" customFormat="1" ht="19.7" customHeight="1" x14ac:dyDescent="0.25">
      <c r="A7016" s="43" t="s">
        <v>173</v>
      </c>
      <c r="B7016" s="1" t="s">
        <v>316</v>
      </c>
      <c r="C7016" s="1" t="s">
        <v>287</v>
      </c>
      <c r="D7016" s="1" t="s">
        <v>286</v>
      </c>
      <c r="E7016" s="45" t="str">
        <f>VLOOKUP(C7016,PROCV!E$50:G$126,3,0)</f>
        <v>Música</v>
      </c>
      <c r="F7016" s="1" t="s">
        <v>416</v>
      </c>
      <c r="G7016" s="1" t="s">
        <v>236</v>
      </c>
      <c r="H7016" s="1">
        <v>2014</v>
      </c>
      <c r="I7016" s="60">
        <f>VLOOKUP(H7016,PROCV!E$33:F$44,2,0)</f>
        <v>1.2109924972782313</v>
      </c>
      <c r="J7016" s="71">
        <v>47315</v>
      </c>
      <c r="K7016" s="44">
        <f t="shared" si="109"/>
        <v>57298.110008719515</v>
      </c>
    </row>
    <row r="7017" spans="1:11" s="43" customFormat="1" ht="19.7" customHeight="1" x14ac:dyDescent="0.25">
      <c r="A7017" s="43" t="s">
        <v>173</v>
      </c>
      <c r="B7017" s="1" t="s">
        <v>316</v>
      </c>
      <c r="C7017" s="1" t="s">
        <v>285</v>
      </c>
      <c r="D7017" s="1" t="s">
        <v>284</v>
      </c>
      <c r="E7017" s="45" t="str">
        <f>VLOOKUP(C7017,PROCV!E$50:G$126,3,0)</f>
        <v>Editorial</v>
      </c>
      <c r="F7017" s="1" t="s">
        <v>416</v>
      </c>
      <c r="G7017" s="1" t="s">
        <v>236</v>
      </c>
      <c r="H7017" s="1">
        <v>2014</v>
      </c>
      <c r="I7017" s="60">
        <f>VLOOKUP(H7017,PROCV!E$33:F$44,2,0)</f>
        <v>1.2109924972782313</v>
      </c>
      <c r="J7017" s="71">
        <v>9740</v>
      </c>
      <c r="K7017" s="44">
        <f t="shared" si="109"/>
        <v>11795.066923489972</v>
      </c>
    </row>
    <row r="7018" spans="1:11" s="43" customFormat="1" ht="19.7" customHeight="1" x14ac:dyDescent="0.25">
      <c r="A7018" s="43" t="s">
        <v>173</v>
      </c>
      <c r="B7018" s="1" t="s">
        <v>316</v>
      </c>
      <c r="C7018" s="1" t="s">
        <v>285</v>
      </c>
      <c r="D7018" s="1" t="s">
        <v>284</v>
      </c>
      <c r="E7018" s="45" t="str">
        <f>VLOOKUP(C7018,PROCV!E$50:G$126,3,0)</f>
        <v>Editorial</v>
      </c>
      <c r="F7018" s="1" t="s">
        <v>416</v>
      </c>
      <c r="G7018" s="1" t="s">
        <v>236</v>
      </c>
      <c r="H7018" s="1">
        <v>2014</v>
      </c>
      <c r="I7018" s="60">
        <f>VLOOKUP(H7018,PROCV!E$33:F$44,2,0)</f>
        <v>1.2109924972782313</v>
      </c>
      <c r="J7018" s="71">
        <v>22524</v>
      </c>
      <c r="K7018" s="44">
        <f t="shared" si="109"/>
        <v>27276.395008694883</v>
      </c>
    </row>
    <row r="7019" spans="1:11" s="43" customFormat="1" ht="19.7" customHeight="1" x14ac:dyDescent="0.25">
      <c r="A7019" s="43" t="s">
        <v>173</v>
      </c>
      <c r="B7019" s="1" t="s">
        <v>316</v>
      </c>
      <c r="C7019" s="1" t="s">
        <v>285</v>
      </c>
      <c r="D7019" s="1" t="s">
        <v>284</v>
      </c>
      <c r="E7019" s="45" t="str">
        <f>VLOOKUP(C7019,PROCV!E$50:G$126,3,0)</f>
        <v>Editorial</v>
      </c>
      <c r="F7019" s="1" t="s">
        <v>416</v>
      </c>
      <c r="G7019" s="1" t="s">
        <v>236</v>
      </c>
      <c r="H7019" s="1">
        <v>2014</v>
      </c>
      <c r="I7019" s="60">
        <f>VLOOKUP(H7019,PROCV!E$33:F$44,2,0)</f>
        <v>1.2109924972782313</v>
      </c>
      <c r="J7019" s="71">
        <v>44311</v>
      </c>
      <c r="K7019" s="44">
        <f t="shared" si="109"/>
        <v>53660.28854689571</v>
      </c>
    </row>
    <row r="7020" spans="1:11" s="43" customFormat="1" ht="19.7" customHeight="1" x14ac:dyDescent="0.25">
      <c r="A7020" s="43" t="s">
        <v>173</v>
      </c>
      <c r="B7020" s="1" t="s">
        <v>316</v>
      </c>
      <c r="C7020" s="1" t="s">
        <v>283</v>
      </c>
      <c r="D7020" s="1" t="s">
        <v>282</v>
      </c>
      <c r="E7020" s="45" t="str">
        <f>VLOOKUP(C7020,PROCV!E$50:G$126,3,0)</f>
        <v>Editorial</v>
      </c>
      <c r="F7020" s="1" t="s">
        <v>416</v>
      </c>
      <c r="G7020" s="1" t="s">
        <v>236</v>
      </c>
      <c r="H7020" s="1">
        <v>2014</v>
      </c>
      <c r="I7020" s="60">
        <f>VLOOKUP(H7020,PROCV!E$33:F$44,2,0)</f>
        <v>1.2109924972782313</v>
      </c>
      <c r="J7020" s="71">
        <v>48117</v>
      </c>
      <c r="K7020" s="44">
        <f t="shared" si="109"/>
        <v>58269.325991536658</v>
      </c>
    </row>
    <row r="7021" spans="1:11" s="43" customFormat="1" ht="19.7" customHeight="1" x14ac:dyDescent="0.25">
      <c r="A7021" s="43" t="s">
        <v>173</v>
      </c>
      <c r="B7021" s="1" t="s">
        <v>316</v>
      </c>
      <c r="C7021" s="1" t="s">
        <v>283</v>
      </c>
      <c r="D7021" s="1" t="s">
        <v>282</v>
      </c>
      <c r="E7021" s="45" t="str">
        <f>VLOOKUP(C7021,PROCV!E$50:G$126,3,0)</f>
        <v>Editorial</v>
      </c>
      <c r="F7021" s="1" t="s">
        <v>416</v>
      </c>
      <c r="G7021" s="1" t="s">
        <v>236</v>
      </c>
      <c r="H7021" s="1">
        <v>2014</v>
      </c>
      <c r="I7021" s="60">
        <f>VLOOKUP(H7021,PROCV!E$33:F$44,2,0)</f>
        <v>1.2109924972782313</v>
      </c>
      <c r="J7021" s="71">
        <v>5109</v>
      </c>
      <c r="K7021" s="44">
        <f t="shared" si="109"/>
        <v>6186.9606685944836</v>
      </c>
    </row>
    <row r="7022" spans="1:11" s="43" customFormat="1" ht="19.7" customHeight="1" x14ac:dyDescent="0.25">
      <c r="A7022" s="43" t="s">
        <v>173</v>
      </c>
      <c r="B7022" s="1" t="s">
        <v>316</v>
      </c>
      <c r="C7022" s="1" t="s">
        <v>283</v>
      </c>
      <c r="D7022" s="1" t="s">
        <v>282</v>
      </c>
      <c r="E7022" s="45" t="str">
        <f>VLOOKUP(C7022,PROCV!E$50:G$126,3,0)</f>
        <v>Editorial</v>
      </c>
      <c r="F7022" s="1" t="s">
        <v>416</v>
      </c>
      <c r="G7022" s="1" t="s">
        <v>236</v>
      </c>
      <c r="H7022" s="1">
        <v>2014</v>
      </c>
      <c r="I7022" s="60">
        <f>VLOOKUP(H7022,PROCV!E$33:F$44,2,0)</f>
        <v>1.2109924972782313</v>
      </c>
      <c r="J7022" s="71">
        <v>17513</v>
      </c>
      <c r="K7022" s="44">
        <f t="shared" si="109"/>
        <v>21208.111604833666</v>
      </c>
    </row>
    <row r="7023" spans="1:11" s="43" customFormat="1" ht="19.7" customHeight="1" x14ac:dyDescent="0.25">
      <c r="A7023" s="43" t="s">
        <v>173</v>
      </c>
      <c r="B7023" s="1" t="s">
        <v>316</v>
      </c>
      <c r="C7023" s="1" t="s">
        <v>281</v>
      </c>
      <c r="D7023" s="1" t="s">
        <v>280</v>
      </c>
      <c r="E7023" s="45" t="str">
        <f>VLOOKUP(C7023,PROCV!E$50:G$126,3,0)</f>
        <v>Música</v>
      </c>
      <c r="F7023" s="1" t="s">
        <v>416</v>
      </c>
      <c r="G7023" s="1" t="s">
        <v>236</v>
      </c>
      <c r="H7023" s="1">
        <v>2014</v>
      </c>
      <c r="I7023" s="60">
        <f>VLOOKUP(H7023,PROCV!E$33:F$44,2,0)</f>
        <v>1.2109924972782313</v>
      </c>
      <c r="J7023" s="71">
        <v>13450</v>
      </c>
      <c r="K7023" s="44">
        <f t="shared" si="109"/>
        <v>16287.849088392211</v>
      </c>
    </row>
    <row r="7024" spans="1:11" s="43" customFormat="1" ht="19.7" customHeight="1" x14ac:dyDescent="0.25">
      <c r="A7024" s="43" t="s">
        <v>173</v>
      </c>
      <c r="B7024" s="1" t="s">
        <v>316</v>
      </c>
      <c r="C7024" s="1" t="s">
        <v>281</v>
      </c>
      <c r="D7024" s="1" t="s">
        <v>280</v>
      </c>
      <c r="E7024" s="45" t="str">
        <f>VLOOKUP(C7024,PROCV!E$50:G$126,3,0)</f>
        <v>Música</v>
      </c>
      <c r="F7024" s="1" t="s">
        <v>416</v>
      </c>
      <c r="G7024" s="1" t="s">
        <v>236</v>
      </c>
      <c r="H7024" s="1">
        <v>2014</v>
      </c>
      <c r="I7024" s="60">
        <f>VLOOKUP(H7024,PROCV!E$33:F$44,2,0)</f>
        <v>1.2109924972782313</v>
      </c>
      <c r="J7024" s="71">
        <v>30269</v>
      </c>
      <c r="K7024" s="44">
        <f t="shared" si="109"/>
        <v>36655.531900114787</v>
      </c>
    </row>
    <row r="7025" spans="1:11" s="43" customFormat="1" ht="19.7" customHeight="1" x14ac:dyDescent="0.25">
      <c r="A7025" s="43" t="s">
        <v>173</v>
      </c>
      <c r="B7025" s="1" t="s">
        <v>316</v>
      </c>
      <c r="C7025" s="1" t="s">
        <v>279</v>
      </c>
      <c r="D7025" s="1" t="s">
        <v>278</v>
      </c>
      <c r="E7025" s="45" t="str">
        <f>VLOOKUP(C7025,PROCV!E$50:G$126,3,0)</f>
        <v>Editorial</v>
      </c>
      <c r="F7025" s="1" t="s">
        <v>416</v>
      </c>
      <c r="G7025" s="1" t="s">
        <v>236</v>
      </c>
      <c r="H7025" s="1">
        <v>2014</v>
      </c>
      <c r="I7025" s="60">
        <f>VLOOKUP(H7025,PROCV!E$33:F$44,2,0)</f>
        <v>1.2109924972782313</v>
      </c>
      <c r="J7025" s="71">
        <v>94305</v>
      </c>
      <c r="K7025" s="44">
        <f t="shared" si="109"/>
        <v>114202.64745582361</v>
      </c>
    </row>
    <row r="7026" spans="1:11" s="43" customFormat="1" ht="19.7" customHeight="1" x14ac:dyDescent="0.25">
      <c r="A7026" s="43" t="s">
        <v>173</v>
      </c>
      <c r="B7026" s="1" t="s">
        <v>316</v>
      </c>
      <c r="C7026" s="1" t="s">
        <v>279</v>
      </c>
      <c r="D7026" s="1" t="s">
        <v>278</v>
      </c>
      <c r="E7026" s="45" t="str">
        <f>VLOOKUP(C7026,PROCV!E$50:G$126,3,0)</f>
        <v>Editorial</v>
      </c>
      <c r="F7026" s="1" t="s">
        <v>416</v>
      </c>
      <c r="G7026" s="1" t="s">
        <v>236</v>
      </c>
      <c r="H7026" s="1">
        <v>2014</v>
      </c>
      <c r="I7026" s="60">
        <f>VLOOKUP(H7026,PROCV!E$33:F$44,2,0)</f>
        <v>1.2109924972782313</v>
      </c>
      <c r="J7026" s="71">
        <v>37265</v>
      </c>
      <c r="K7026" s="44">
        <f t="shared" si="109"/>
        <v>45127.635411073294</v>
      </c>
    </row>
    <row r="7027" spans="1:11" s="43" customFormat="1" ht="19.7" customHeight="1" x14ac:dyDescent="0.25">
      <c r="A7027" s="43" t="s">
        <v>173</v>
      </c>
      <c r="B7027" s="1" t="s">
        <v>316</v>
      </c>
      <c r="C7027" s="1" t="s">
        <v>277</v>
      </c>
      <c r="D7027" s="1" t="s">
        <v>276</v>
      </c>
      <c r="E7027" s="45" t="str">
        <f>VLOOKUP(C7027,PROCV!E$50:G$126,3,0)</f>
        <v>Editorial</v>
      </c>
      <c r="F7027" s="1" t="s">
        <v>416</v>
      </c>
      <c r="G7027" s="1" t="s">
        <v>236</v>
      </c>
      <c r="H7027" s="1">
        <v>2014</v>
      </c>
      <c r="I7027" s="60">
        <f>VLOOKUP(H7027,PROCV!E$33:F$44,2,0)</f>
        <v>1.2109924972782313</v>
      </c>
      <c r="J7027" s="71">
        <v>7910</v>
      </c>
      <c r="K7027" s="44">
        <f t="shared" si="109"/>
        <v>9578.9506534708089</v>
      </c>
    </row>
    <row r="7028" spans="1:11" s="43" customFormat="1" ht="19.7" customHeight="1" x14ac:dyDescent="0.25">
      <c r="A7028" s="43" t="s">
        <v>173</v>
      </c>
      <c r="B7028" s="1" t="s">
        <v>316</v>
      </c>
      <c r="C7028" s="1" t="s">
        <v>277</v>
      </c>
      <c r="D7028" s="1" t="s">
        <v>276</v>
      </c>
      <c r="E7028" s="45" t="str">
        <f>VLOOKUP(C7028,PROCV!E$50:G$126,3,0)</f>
        <v>Editorial</v>
      </c>
      <c r="F7028" s="1" t="s">
        <v>416</v>
      </c>
      <c r="G7028" s="1" t="s">
        <v>236</v>
      </c>
      <c r="H7028" s="1">
        <v>2014</v>
      </c>
      <c r="I7028" s="60">
        <f>VLOOKUP(H7028,PROCV!E$33:F$44,2,0)</f>
        <v>1.2109924972782313</v>
      </c>
      <c r="J7028" s="71">
        <v>15671</v>
      </c>
      <c r="K7028" s="44">
        <f t="shared" si="109"/>
        <v>18977.463424847163</v>
      </c>
    </row>
    <row r="7029" spans="1:11" s="43" customFormat="1" ht="19.7" customHeight="1" x14ac:dyDescent="0.25">
      <c r="A7029" s="43" t="s">
        <v>173</v>
      </c>
      <c r="B7029" s="1" t="s">
        <v>316</v>
      </c>
      <c r="C7029" s="1" t="s">
        <v>277</v>
      </c>
      <c r="D7029" s="1" t="s">
        <v>276</v>
      </c>
      <c r="E7029" s="45" t="str">
        <f>VLOOKUP(C7029,PROCV!E$50:G$126,3,0)</f>
        <v>Editorial</v>
      </c>
      <c r="F7029" s="1" t="s">
        <v>416</v>
      </c>
      <c r="G7029" s="1" t="s">
        <v>236</v>
      </c>
      <c r="H7029" s="1">
        <v>2014</v>
      </c>
      <c r="I7029" s="60">
        <f>VLOOKUP(H7029,PROCV!E$33:F$44,2,0)</f>
        <v>1.2109924972782313</v>
      </c>
      <c r="J7029" s="71">
        <v>60753</v>
      </c>
      <c r="K7029" s="44">
        <f t="shared" si="109"/>
        <v>73571.427187144393</v>
      </c>
    </row>
    <row r="7030" spans="1:11" s="43" customFormat="1" ht="19.7" customHeight="1" x14ac:dyDescent="0.25">
      <c r="A7030" s="43" t="s">
        <v>173</v>
      </c>
      <c r="B7030" s="1" t="s">
        <v>316</v>
      </c>
      <c r="C7030" s="1" t="s">
        <v>275</v>
      </c>
      <c r="D7030" s="1" t="s">
        <v>274</v>
      </c>
      <c r="E7030" s="45" t="str">
        <f>VLOOKUP(C7030,PROCV!E$50:G$126,3,0)</f>
        <v>Editorial</v>
      </c>
      <c r="F7030" s="1" t="s">
        <v>416</v>
      </c>
      <c r="G7030" s="1" t="s">
        <v>236</v>
      </c>
      <c r="H7030" s="1">
        <v>2014</v>
      </c>
      <c r="I7030" s="60">
        <f>VLOOKUP(H7030,PROCV!E$33:F$44,2,0)</f>
        <v>1.2109924972782313</v>
      </c>
      <c r="J7030" s="71">
        <v>174778</v>
      </c>
      <c r="K7030" s="44">
        <f t="shared" si="109"/>
        <v>211654.8466892947</v>
      </c>
    </row>
    <row r="7031" spans="1:11" s="43" customFormat="1" ht="19.7" customHeight="1" x14ac:dyDescent="0.25">
      <c r="A7031" s="43" t="s">
        <v>173</v>
      </c>
      <c r="B7031" s="1" t="s">
        <v>316</v>
      </c>
      <c r="C7031" s="1" t="s">
        <v>275</v>
      </c>
      <c r="D7031" s="1" t="s">
        <v>274</v>
      </c>
      <c r="E7031" s="45" t="str">
        <f>VLOOKUP(C7031,PROCV!E$50:G$126,3,0)</f>
        <v>Editorial</v>
      </c>
      <c r="F7031" s="1" t="s">
        <v>416</v>
      </c>
      <c r="G7031" s="1" t="s">
        <v>236</v>
      </c>
      <c r="H7031" s="1">
        <v>2014</v>
      </c>
      <c r="I7031" s="60">
        <f>VLOOKUP(H7031,PROCV!E$33:F$44,2,0)</f>
        <v>1.2109924972782313</v>
      </c>
      <c r="J7031" s="71">
        <v>10913</v>
      </c>
      <c r="K7031" s="44">
        <f t="shared" si="109"/>
        <v>13215.561122797339</v>
      </c>
    </row>
    <row r="7032" spans="1:11" s="43" customFormat="1" ht="19.7" customHeight="1" x14ac:dyDescent="0.25">
      <c r="A7032" s="43" t="s">
        <v>173</v>
      </c>
      <c r="B7032" s="1" t="s">
        <v>316</v>
      </c>
      <c r="C7032" s="1" t="s">
        <v>275</v>
      </c>
      <c r="D7032" s="1" t="s">
        <v>274</v>
      </c>
      <c r="E7032" s="45" t="str">
        <f>VLOOKUP(C7032,PROCV!E$50:G$126,3,0)</f>
        <v>Editorial</v>
      </c>
      <c r="F7032" s="1" t="s">
        <v>416</v>
      </c>
      <c r="G7032" s="1" t="s">
        <v>236</v>
      </c>
      <c r="H7032" s="1">
        <v>2014</v>
      </c>
      <c r="I7032" s="60">
        <f>VLOOKUP(H7032,PROCV!E$33:F$44,2,0)</f>
        <v>1.2109924972782313</v>
      </c>
      <c r="J7032" s="71">
        <v>98884</v>
      </c>
      <c r="K7032" s="44">
        <f t="shared" si="109"/>
        <v>119747.78210086063</v>
      </c>
    </row>
    <row r="7033" spans="1:11" s="43" customFormat="1" ht="19.7" customHeight="1" x14ac:dyDescent="0.25">
      <c r="A7033" s="43" t="s">
        <v>173</v>
      </c>
      <c r="B7033" s="1" t="s">
        <v>316</v>
      </c>
      <c r="C7033" s="1" t="s">
        <v>307</v>
      </c>
      <c r="D7033" s="1" t="s">
        <v>306</v>
      </c>
      <c r="E7033" s="45" t="str">
        <f>VLOOKUP(C7033,PROCV!E$50:G$126,3,0)</f>
        <v>NA</v>
      </c>
      <c r="F7033" s="1" t="s">
        <v>416</v>
      </c>
      <c r="G7033" s="1" t="s">
        <v>236</v>
      </c>
      <c r="H7033" s="1">
        <v>2014</v>
      </c>
      <c r="I7033" s="60">
        <f>VLOOKUP(H7033,PROCV!E$33:F$44,2,0)</f>
        <v>1.2109924972782313</v>
      </c>
      <c r="J7033" s="71">
        <v>2234</v>
      </c>
      <c r="K7033" s="44">
        <f t="shared" si="109"/>
        <v>2705.3572389195688</v>
      </c>
    </row>
    <row r="7034" spans="1:11" s="43" customFormat="1" ht="19.7" customHeight="1" x14ac:dyDescent="0.25">
      <c r="A7034" s="43" t="s">
        <v>173</v>
      </c>
      <c r="B7034" s="1" t="s">
        <v>316</v>
      </c>
      <c r="C7034" s="1" t="s">
        <v>273</v>
      </c>
      <c r="D7034" s="1" t="s">
        <v>272</v>
      </c>
      <c r="E7034" s="45" t="str">
        <f>VLOOKUP(C7034,PROCV!E$50:G$126,3,0)</f>
        <v>Editorial</v>
      </c>
      <c r="F7034" s="1" t="s">
        <v>416</v>
      </c>
      <c r="G7034" s="1" t="s">
        <v>236</v>
      </c>
      <c r="H7034" s="1">
        <v>2014</v>
      </c>
      <c r="I7034" s="60">
        <f>VLOOKUP(H7034,PROCV!E$33:F$44,2,0)</f>
        <v>1.2109924972782313</v>
      </c>
      <c r="J7034" s="71">
        <v>1510</v>
      </c>
      <c r="K7034" s="44">
        <f t="shared" si="109"/>
        <v>1828.5986708901294</v>
      </c>
    </row>
    <row r="7035" spans="1:11" s="43" customFormat="1" ht="19.7" customHeight="1" x14ac:dyDescent="0.25">
      <c r="A7035" s="43" t="s">
        <v>173</v>
      </c>
      <c r="B7035" s="1" t="s">
        <v>316</v>
      </c>
      <c r="C7035" s="1" t="s">
        <v>273</v>
      </c>
      <c r="D7035" s="1" t="s">
        <v>272</v>
      </c>
      <c r="E7035" s="45" t="str">
        <f>VLOOKUP(C7035,PROCV!E$50:G$126,3,0)</f>
        <v>Editorial</v>
      </c>
      <c r="F7035" s="1" t="s">
        <v>416</v>
      </c>
      <c r="G7035" s="1" t="s">
        <v>236</v>
      </c>
      <c r="H7035" s="1">
        <v>2014</v>
      </c>
      <c r="I7035" s="60">
        <f>VLOOKUP(H7035,PROCV!E$33:F$44,2,0)</f>
        <v>1.2109924972782313</v>
      </c>
      <c r="J7035" s="71">
        <v>13269</v>
      </c>
      <c r="K7035" s="44">
        <f t="shared" si="109"/>
        <v>16068.659446384852</v>
      </c>
    </row>
    <row r="7036" spans="1:11" s="43" customFormat="1" ht="19.7" customHeight="1" x14ac:dyDescent="0.25">
      <c r="A7036" s="43" t="s">
        <v>173</v>
      </c>
      <c r="B7036" s="1" t="s">
        <v>316</v>
      </c>
      <c r="C7036" s="1" t="s">
        <v>273</v>
      </c>
      <c r="D7036" s="1" t="s">
        <v>272</v>
      </c>
      <c r="E7036" s="45" t="str">
        <f>VLOOKUP(C7036,PROCV!E$50:G$126,3,0)</f>
        <v>Editorial</v>
      </c>
      <c r="F7036" s="1" t="s">
        <v>416</v>
      </c>
      <c r="G7036" s="1" t="s">
        <v>236</v>
      </c>
      <c r="H7036" s="1">
        <v>2014</v>
      </c>
      <c r="I7036" s="60">
        <f>VLOOKUP(H7036,PROCV!E$33:F$44,2,0)</f>
        <v>1.2109924972782313</v>
      </c>
      <c r="J7036" s="71">
        <v>1241</v>
      </c>
      <c r="K7036" s="44">
        <f t="shared" si="109"/>
        <v>1502.8416891222851</v>
      </c>
    </row>
    <row r="7037" spans="1:11" s="43" customFormat="1" ht="19.7" customHeight="1" x14ac:dyDescent="0.25">
      <c r="A7037" s="43" t="s">
        <v>173</v>
      </c>
      <c r="B7037" s="1" t="s">
        <v>316</v>
      </c>
      <c r="C7037" s="1" t="s">
        <v>271</v>
      </c>
      <c r="D7037" s="1" t="s">
        <v>270</v>
      </c>
      <c r="E7037" s="45" t="str">
        <f>VLOOKUP(C7037,PROCV!E$50:G$126,3,0)</f>
        <v>Editorial</v>
      </c>
      <c r="F7037" s="1" t="s">
        <v>416</v>
      </c>
      <c r="G7037" s="1" t="s">
        <v>236</v>
      </c>
      <c r="H7037" s="1">
        <v>2014</v>
      </c>
      <c r="I7037" s="60">
        <f>VLOOKUP(H7037,PROCV!E$33:F$44,2,0)</f>
        <v>1.2109924972782313</v>
      </c>
      <c r="J7037" s="71">
        <v>37949</v>
      </c>
      <c r="K7037" s="44">
        <f t="shared" si="109"/>
        <v>45955.954279211597</v>
      </c>
    </row>
    <row r="7038" spans="1:11" s="43" customFormat="1" ht="19.7" customHeight="1" x14ac:dyDescent="0.25">
      <c r="A7038" s="43" t="s">
        <v>173</v>
      </c>
      <c r="B7038" s="1" t="s">
        <v>316</v>
      </c>
      <c r="C7038" s="1" t="s">
        <v>271</v>
      </c>
      <c r="D7038" s="1" t="s">
        <v>270</v>
      </c>
      <c r="E7038" s="45" t="str">
        <f>VLOOKUP(C7038,PROCV!E$50:G$126,3,0)</f>
        <v>Editorial</v>
      </c>
      <c r="F7038" s="1" t="s">
        <v>416</v>
      </c>
      <c r="G7038" s="1" t="s">
        <v>236</v>
      </c>
      <c r="H7038" s="1">
        <v>2014</v>
      </c>
      <c r="I7038" s="60">
        <f>VLOOKUP(H7038,PROCV!E$33:F$44,2,0)</f>
        <v>1.2109924972782313</v>
      </c>
      <c r="J7038" s="71">
        <v>3061</v>
      </c>
      <c r="K7038" s="44">
        <f t="shared" si="109"/>
        <v>3706.8480341686659</v>
      </c>
    </row>
    <row r="7039" spans="1:11" s="43" customFormat="1" ht="19.7" customHeight="1" x14ac:dyDescent="0.25">
      <c r="A7039" s="43" t="s">
        <v>173</v>
      </c>
      <c r="B7039" s="1" t="s">
        <v>316</v>
      </c>
      <c r="C7039" s="1" t="s">
        <v>269</v>
      </c>
      <c r="D7039" s="1" t="s">
        <v>268</v>
      </c>
      <c r="E7039" s="45" t="str">
        <f>VLOOKUP(C7039,PROCV!E$50:G$126,3,0)</f>
        <v>NA</v>
      </c>
      <c r="F7039" s="1" t="s">
        <v>416</v>
      </c>
      <c r="G7039" s="1" t="s">
        <v>236</v>
      </c>
      <c r="H7039" s="1">
        <v>2014</v>
      </c>
      <c r="I7039" s="60">
        <f>VLOOKUP(H7039,PROCV!E$33:F$44,2,0)</f>
        <v>1.2109924972782313</v>
      </c>
      <c r="J7039" s="71">
        <v>52342</v>
      </c>
      <c r="K7039" s="44">
        <f t="shared" si="109"/>
        <v>63385.769292537181</v>
      </c>
    </row>
    <row r="7040" spans="1:11" s="43" customFormat="1" ht="19.7" customHeight="1" x14ac:dyDescent="0.25">
      <c r="A7040" s="43" t="s">
        <v>173</v>
      </c>
      <c r="B7040" s="1" t="s">
        <v>316</v>
      </c>
      <c r="C7040" s="1" t="s">
        <v>269</v>
      </c>
      <c r="D7040" s="1" t="s">
        <v>268</v>
      </c>
      <c r="E7040" s="45" t="str">
        <f>VLOOKUP(C7040,PROCV!E$50:G$126,3,0)</f>
        <v>NA</v>
      </c>
      <c r="F7040" s="1" t="s">
        <v>416</v>
      </c>
      <c r="G7040" s="1" t="s">
        <v>236</v>
      </c>
      <c r="H7040" s="1">
        <v>2014</v>
      </c>
      <c r="I7040" s="60">
        <f>VLOOKUP(H7040,PROCV!E$33:F$44,2,0)</f>
        <v>1.2109924972782313</v>
      </c>
      <c r="J7040" s="71">
        <v>52132</v>
      </c>
      <c r="K7040" s="44">
        <f t="shared" si="109"/>
        <v>63131.460868108756</v>
      </c>
    </row>
    <row r="7041" spans="1:11" s="43" customFormat="1" ht="19.7" customHeight="1" x14ac:dyDescent="0.25">
      <c r="A7041" s="43" t="s">
        <v>173</v>
      </c>
      <c r="B7041" s="1" t="s">
        <v>316</v>
      </c>
      <c r="C7041" s="1" t="s">
        <v>269</v>
      </c>
      <c r="D7041" s="1" t="s">
        <v>268</v>
      </c>
      <c r="E7041" s="45" t="str">
        <f>VLOOKUP(C7041,PROCV!E$50:G$126,3,0)</f>
        <v>NA</v>
      </c>
      <c r="F7041" s="1" t="s">
        <v>416</v>
      </c>
      <c r="G7041" s="1" t="s">
        <v>236</v>
      </c>
      <c r="H7041" s="1">
        <v>2014</v>
      </c>
      <c r="I7041" s="60">
        <f>VLOOKUP(H7041,PROCV!E$33:F$44,2,0)</f>
        <v>1.2109924972782313</v>
      </c>
      <c r="J7041" s="71">
        <v>63789</v>
      </c>
      <c r="K7041" s="44">
        <f t="shared" si="109"/>
        <v>77248.000408881097</v>
      </c>
    </row>
    <row r="7042" spans="1:11" s="43" customFormat="1" ht="19.7" customHeight="1" x14ac:dyDescent="0.25">
      <c r="A7042" s="43" t="s">
        <v>173</v>
      </c>
      <c r="B7042" s="1" t="s">
        <v>316</v>
      </c>
      <c r="C7042" s="1" t="s">
        <v>264</v>
      </c>
      <c r="D7042" s="1" t="s">
        <v>263</v>
      </c>
      <c r="E7042" s="45" t="str">
        <f>VLOOKUP(C7042,PROCV!E$50:G$126,3,0)</f>
        <v>Audiovisual</v>
      </c>
      <c r="F7042" s="1" t="s">
        <v>416</v>
      </c>
      <c r="G7042" s="1" t="s">
        <v>236</v>
      </c>
      <c r="H7042" s="1">
        <v>2014</v>
      </c>
      <c r="I7042" s="60">
        <f>VLOOKUP(H7042,PROCV!E$33:F$44,2,0)</f>
        <v>1.2109924972782313</v>
      </c>
      <c r="J7042" s="71">
        <v>59969</v>
      </c>
      <c r="K7042" s="44">
        <f t="shared" si="109"/>
        <v>72622.009069278254</v>
      </c>
    </row>
    <row r="7043" spans="1:11" s="43" customFormat="1" ht="19.7" customHeight="1" x14ac:dyDescent="0.25">
      <c r="A7043" s="43" t="s">
        <v>173</v>
      </c>
      <c r="B7043" s="1" t="s">
        <v>316</v>
      </c>
      <c r="C7043" s="1" t="s">
        <v>264</v>
      </c>
      <c r="D7043" s="1" t="s">
        <v>263</v>
      </c>
      <c r="E7043" s="45" t="str">
        <f>VLOOKUP(C7043,PROCV!E$50:G$126,3,0)</f>
        <v>Audiovisual</v>
      </c>
      <c r="F7043" s="1" t="s">
        <v>416</v>
      </c>
      <c r="G7043" s="1" t="s">
        <v>236</v>
      </c>
      <c r="H7043" s="1">
        <v>2014</v>
      </c>
      <c r="I7043" s="60">
        <f>VLOOKUP(H7043,PROCV!E$33:F$44,2,0)</f>
        <v>1.2109924972782313</v>
      </c>
      <c r="J7043" s="71">
        <v>1627</v>
      </c>
      <c r="K7043" s="44">
        <f t="shared" ref="K7043:K7106" si="110">J7043*I7043</f>
        <v>1970.2847930716823</v>
      </c>
    </row>
    <row r="7044" spans="1:11" s="43" customFormat="1" ht="19.7" customHeight="1" x14ac:dyDescent="0.25">
      <c r="A7044" s="43" t="s">
        <v>173</v>
      </c>
      <c r="B7044" s="1" t="s">
        <v>316</v>
      </c>
      <c r="C7044" s="1" t="s">
        <v>254</v>
      </c>
      <c r="D7044" s="1" t="s">
        <v>253</v>
      </c>
      <c r="E7044" s="45" t="str">
        <f>VLOOKUP(C7044,PROCV!E$50:G$126,3,0)</f>
        <v>Música</v>
      </c>
      <c r="F7044" s="1" t="s">
        <v>416</v>
      </c>
      <c r="G7044" s="1" t="s">
        <v>236</v>
      </c>
      <c r="H7044" s="1">
        <v>2014</v>
      </c>
      <c r="I7044" s="60">
        <f>VLOOKUP(H7044,PROCV!E$33:F$44,2,0)</f>
        <v>1.2109924972782313</v>
      </c>
      <c r="J7044" s="71">
        <v>546400</v>
      </c>
      <c r="K7044" s="44">
        <f t="shared" si="110"/>
        <v>661686.3005128256</v>
      </c>
    </row>
    <row r="7045" spans="1:11" s="43" customFormat="1" ht="19.7" customHeight="1" x14ac:dyDescent="0.25">
      <c r="A7045" s="43" t="s">
        <v>173</v>
      </c>
      <c r="B7045" s="1" t="s">
        <v>316</v>
      </c>
      <c r="C7045" s="1" t="s">
        <v>252</v>
      </c>
      <c r="D7045" s="1" t="s">
        <v>251</v>
      </c>
      <c r="E7045" s="45" t="str">
        <f>VLOOKUP(C7045,PROCV!E$50:G$126,3,0)</f>
        <v>Audiovisual</v>
      </c>
      <c r="F7045" s="1" t="s">
        <v>416</v>
      </c>
      <c r="G7045" s="1" t="s">
        <v>236</v>
      </c>
      <c r="H7045" s="1">
        <v>2014</v>
      </c>
      <c r="I7045" s="60">
        <f>VLOOKUP(H7045,PROCV!E$33:F$44,2,0)</f>
        <v>1.2109924972782313</v>
      </c>
      <c r="J7045" s="71">
        <v>42029</v>
      </c>
      <c r="K7045" s="44">
        <f t="shared" si="110"/>
        <v>50896.803668106782</v>
      </c>
    </row>
    <row r="7046" spans="1:11" s="43" customFormat="1" ht="19.7" customHeight="1" x14ac:dyDescent="0.25">
      <c r="A7046" s="43" t="s">
        <v>173</v>
      </c>
      <c r="B7046" s="1" t="s">
        <v>316</v>
      </c>
      <c r="C7046" s="1" t="s">
        <v>252</v>
      </c>
      <c r="D7046" s="1" t="s">
        <v>251</v>
      </c>
      <c r="E7046" s="45" t="str">
        <f>VLOOKUP(C7046,PROCV!E$50:G$126,3,0)</f>
        <v>Audiovisual</v>
      </c>
      <c r="F7046" s="1" t="s">
        <v>416</v>
      </c>
      <c r="G7046" s="1" t="s">
        <v>236</v>
      </c>
      <c r="H7046" s="1">
        <v>2014</v>
      </c>
      <c r="I7046" s="60">
        <f>VLOOKUP(H7046,PROCV!E$33:F$44,2,0)</f>
        <v>1.2109924972782313</v>
      </c>
      <c r="J7046" s="71">
        <v>3397</v>
      </c>
      <c r="K7046" s="44">
        <f t="shared" si="110"/>
        <v>4113.7415132541519</v>
      </c>
    </row>
    <row r="7047" spans="1:11" s="43" customFormat="1" ht="19.7" customHeight="1" x14ac:dyDescent="0.25">
      <c r="A7047" s="43" t="s">
        <v>173</v>
      </c>
      <c r="B7047" s="1" t="s">
        <v>316</v>
      </c>
      <c r="C7047" s="1" t="s">
        <v>250</v>
      </c>
      <c r="D7047" s="1" t="s">
        <v>249</v>
      </c>
      <c r="E7047" s="45" t="str">
        <f>VLOOKUP(C7047,PROCV!E$50:G$126,3,0)</f>
        <v>Audiovisual</v>
      </c>
      <c r="F7047" s="1" t="s">
        <v>416</v>
      </c>
      <c r="G7047" s="1" t="s">
        <v>236</v>
      </c>
      <c r="H7047" s="1">
        <v>2014</v>
      </c>
      <c r="I7047" s="60">
        <f>VLOOKUP(H7047,PROCV!E$33:F$44,2,0)</f>
        <v>1.2109924972782313</v>
      </c>
      <c r="J7047" s="71">
        <v>317812</v>
      </c>
      <c r="K7047" s="44">
        <f t="shared" si="110"/>
        <v>384867.94754498923</v>
      </c>
    </row>
    <row r="7048" spans="1:11" s="43" customFormat="1" ht="19.7" customHeight="1" x14ac:dyDescent="0.25">
      <c r="A7048" s="43" t="s">
        <v>173</v>
      </c>
      <c r="B7048" s="1" t="s">
        <v>316</v>
      </c>
      <c r="C7048" s="1" t="s">
        <v>250</v>
      </c>
      <c r="D7048" s="1" t="s">
        <v>249</v>
      </c>
      <c r="E7048" s="45" t="str">
        <f>VLOOKUP(C7048,PROCV!E$50:G$126,3,0)</f>
        <v>Audiovisual</v>
      </c>
      <c r="F7048" s="1" t="s">
        <v>416</v>
      </c>
      <c r="G7048" s="1" t="s">
        <v>236</v>
      </c>
      <c r="H7048" s="1">
        <v>2014</v>
      </c>
      <c r="I7048" s="60">
        <f>VLOOKUP(H7048,PROCV!E$33:F$44,2,0)</f>
        <v>1.2109924972782313</v>
      </c>
      <c r="J7048" s="71">
        <v>167955</v>
      </c>
      <c r="K7048" s="44">
        <f t="shared" si="110"/>
        <v>203392.24488036535</v>
      </c>
    </row>
    <row r="7049" spans="1:11" s="43" customFormat="1" ht="19.7" customHeight="1" x14ac:dyDescent="0.25">
      <c r="A7049" s="43" t="s">
        <v>173</v>
      </c>
      <c r="B7049" s="1" t="s">
        <v>316</v>
      </c>
      <c r="C7049" s="1" t="s">
        <v>303</v>
      </c>
      <c r="D7049" s="1" t="s">
        <v>302</v>
      </c>
      <c r="E7049" s="45" t="str">
        <f>VLOOKUP(C7049,PROCV!E$50:G$126,3,0)</f>
        <v>Educação e Criação em Artes</v>
      </c>
      <c r="F7049" s="1" t="s">
        <v>416</v>
      </c>
      <c r="G7049" s="1" t="s">
        <v>236</v>
      </c>
      <c r="H7049" s="1">
        <v>2014</v>
      </c>
      <c r="I7049" s="60">
        <f>VLOOKUP(H7049,PROCV!E$33:F$44,2,0)</f>
        <v>1.2109924972782313</v>
      </c>
      <c r="J7049" s="71">
        <v>114459</v>
      </c>
      <c r="K7049" s="44">
        <f t="shared" si="110"/>
        <v>138608.99024596909</v>
      </c>
    </row>
    <row r="7050" spans="1:11" s="43" customFormat="1" ht="19.7" customHeight="1" x14ac:dyDescent="0.25">
      <c r="A7050" s="43" t="s">
        <v>173</v>
      </c>
      <c r="B7050" s="1" t="s">
        <v>316</v>
      </c>
      <c r="C7050" s="1" t="s">
        <v>303</v>
      </c>
      <c r="D7050" s="1" t="s">
        <v>302</v>
      </c>
      <c r="E7050" s="45" t="str">
        <f>VLOOKUP(C7050,PROCV!E$50:G$126,3,0)</f>
        <v>Educação e Criação em Artes</v>
      </c>
      <c r="F7050" s="1" t="s">
        <v>416</v>
      </c>
      <c r="G7050" s="1" t="s">
        <v>236</v>
      </c>
      <c r="H7050" s="1">
        <v>2014</v>
      </c>
      <c r="I7050" s="60">
        <f>VLOOKUP(H7050,PROCV!E$33:F$44,2,0)</f>
        <v>1.2109924972782313</v>
      </c>
      <c r="J7050" s="71">
        <v>34089</v>
      </c>
      <c r="K7050" s="44">
        <f t="shared" si="110"/>
        <v>41281.52323971763</v>
      </c>
    </row>
    <row r="7051" spans="1:11" s="43" customFormat="1" ht="19.7" customHeight="1" x14ac:dyDescent="0.25">
      <c r="A7051" s="43" t="s">
        <v>173</v>
      </c>
      <c r="B7051" s="1" t="s">
        <v>316</v>
      </c>
      <c r="C7051" s="1" t="s">
        <v>303</v>
      </c>
      <c r="D7051" s="1" t="s">
        <v>302</v>
      </c>
      <c r="E7051" s="45" t="str">
        <f>VLOOKUP(C7051,PROCV!E$50:G$126,3,0)</f>
        <v>Educação e Criação em Artes</v>
      </c>
      <c r="F7051" s="1" t="s">
        <v>416</v>
      </c>
      <c r="G7051" s="1" t="s">
        <v>236</v>
      </c>
      <c r="H7051" s="1">
        <v>2014</v>
      </c>
      <c r="I7051" s="60">
        <f>VLOOKUP(H7051,PROCV!E$33:F$44,2,0)</f>
        <v>1.2109924972782313</v>
      </c>
      <c r="J7051" s="71">
        <v>38131</v>
      </c>
      <c r="K7051" s="44">
        <f t="shared" si="110"/>
        <v>46176.354913716241</v>
      </c>
    </row>
    <row r="7052" spans="1:11" s="43" customFormat="1" ht="19.7" customHeight="1" x14ac:dyDescent="0.25">
      <c r="A7052" s="43" t="s">
        <v>173</v>
      </c>
      <c r="B7052" s="1" t="s">
        <v>316</v>
      </c>
      <c r="C7052" s="1" t="s">
        <v>246</v>
      </c>
      <c r="D7052" s="1" t="s">
        <v>245</v>
      </c>
      <c r="E7052" s="45" t="str">
        <f>VLOOKUP(C7052,PROCV!E$50:G$126,3,0)</f>
        <v>Artes Cênicas e Espetáculos</v>
      </c>
      <c r="F7052" s="1" t="s">
        <v>416</v>
      </c>
      <c r="G7052" s="1" t="s">
        <v>236</v>
      </c>
      <c r="H7052" s="1">
        <v>2014</v>
      </c>
      <c r="I7052" s="60">
        <f>VLOOKUP(H7052,PROCV!E$33:F$44,2,0)</f>
        <v>1.2109924972782313</v>
      </c>
      <c r="J7052" s="71">
        <v>297000</v>
      </c>
      <c r="K7052" s="44">
        <f t="shared" si="110"/>
        <v>359664.77169163473</v>
      </c>
    </row>
    <row r="7053" spans="1:11" s="43" customFormat="1" ht="19.7" customHeight="1" x14ac:dyDescent="0.25">
      <c r="A7053" s="43" t="s">
        <v>173</v>
      </c>
      <c r="B7053" s="1" t="s">
        <v>316</v>
      </c>
      <c r="C7053" s="1" t="s">
        <v>238</v>
      </c>
      <c r="D7053" s="1" t="s">
        <v>237</v>
      </c>
      <c r="E7053" s="45" t="str">
        <f>VLOOKUP(C7053,PROCV!E$50:G$126,3,0)</f>
        <v>Artes Cênicas e Espetáculos</v>
      </c>
      <c r="F7053" s="1" t="s">
        <v>416</v>
      </c>
      <c r="G7053" s="1" t="s">
        <v>236</v>
      </c>
      <c r="H7053" s="1">
        <v>2014</v>
      </c>
      <c r="I7053" s="60">
        <f>VLOOKUP(H7053,PROCV!E$33:F$44,2,0)</f>
        <v>1.2109924972782313</v>
      </c>
      <c r="J7053" s="71">
        <v>19487</v>
      </c>
      <c r="K7053" s="44">
        <f t="shared" si="110"/>
        <v>23598.610794460896</v>
      </c>
    </row>
    <row r="7054" spans="1:11" s="43" customFormat="1" ht="19.7" customHeight="1" x14ac:dyDescent="0.25">
      <c r="A7054" s="43" t="s">
        <v>173</v>
      </c>
      <c r="B7054" s="1" t="s">
        <v>316</v>
      </c>
      <c r="C7054" s="1" t="s">
        <v>238</v>
      </c>
      <c r="D7054" s="1" t="s">
        <v>237</v>
      </c>
      <c r="E7054" s="45" t="str">
        <f>VLOOKUP(C7054,PROCV!E$50:G$126,3,0)</f>
        <v>Artes Cênicas e Espetáculos</v>
      </c>
      <c r="F7054" s="1" t="s">
        <v>416</v>
      </c>
      <c r="G7054" s="1" t="s">
        <v>236</v>
      </c>
      <c r="H7054" s="1">
        <v>2014</v>
      </c>
      <c r="I7054" s="60">
        <f>VLOOKUP(H7054,PROCV!E$33:F$44,2,0)</f>
        <v>1.2109924972782313</v>
      </c>
      <c r="J7054" s="71">
        <v>7918</v>
      </c>
      <c r="K7054" s="44">
        <f t="shared" si="110"/>
        <v>9588.6385934490354</v>
      </c>
    </row>
    <row r="7055" spans="1:11" s="43" customFormat="1" ht="19.7" customHeight="1" x14ac:dyDescent="0.25">
      <c r="A7055" s="43" t="s">
        <v>173</v>
      </c>
      <c r="B7055" s="1" t="s">
        <v>316</v>
      </c>
      <c r="C7055" s="1" t="s">
        <v>241</v>
      </c>
      <c r="D7055" s="1" t="s">
        <v>240</v>
      </c>
      <c r="E7055" s="45" t="str">
        <f>VLOOKUP(C7055,PROCV!E$50:G$126,3,0)</f>
        <v>Artes Cênicas e Espetáculos</v>
      </c>
      <c r="F7055" s="1" t="s">
        <v>416</v>
      </c>
      <c r="G7055" s="1" t="s">
        <v>236</v>
      </c>
      <c r="H7055" s="1">
        <v>2014</v>
      </c>
      <c r="I7055" s="60">
        <f>VLOOKUP(H7055,PROCV!E$33:F$44,2,0)</f>
        <v>1.2109924972782313</v>
      </c>
      <c r="J7055" s="71">
        <v>695900</v>
      </c>
      <c r="K7055" s="44">
        <f t="shared" si="110"/>
        <v>842729.67885592114</v>
      </c>
    </row>
    <row r="7056" spans="1:11" s="43" customFormat="1" ht="19.7" customHeight="1" x14ac:dyDescent="0.25">
      <c r="A7056" s="43" t="s">
        <v>173</v>
      </c>
      <c r="B7056" s="1" t="s">
        <v>316</v>
      </c>
      <c r="C7056" s="1" t="s">
        <v>344</v>
      </c>
      <c r="D7056" s="1" t="s">
        <v>343</v>
      </c>
      <c r="E7056" s="45" t="str">
        <f>VLOOKUP(C7056,PROCV!E$50:G$126,3,0)</f>
        <v>Artes Cênicas e Espetáculos</v>
      </c>
      <c r="F7056" s="1" t="s">
        <v>416</v>
      </c>
      <c r="G7056" s="1" t="s">
        <v>236</v>
      </c>
      <c r="H7056" s="1">
        <v>2014</v>
      </c>
      <c r="I7056" s="60">
        <f>VLOOKUP(H7056,PROCV!E$33:F$44,2,0)</f>
        <v>1.2109924972782313</v>
      </c>
      <c r="J7056" s="71">
        <v>2372</v>
      </c>
      <c r="K7056" s="44">
        <f t="shared" si="110"/>
        <v>2872.4742035439649</v>
      </c>
    </row>
    <row r="7057" spans="1:11" s="43" customFormat="1" ht="19.7" customHeight="1" x14ac:dyDescent="0.25">
      <c r="A7057" s="43" t="s">
        <v>169</v>
      </c>
      <c r="B7057" s="1" t="s">
        <v>316</v>
      </c>
      <c r="C7057" s="1" t="s">
        <v>291</v>
      </c>
      <c r="D7057" s="1" t="s">
        <v>290</v>
      </c>
      <c r="E7057" s="45" t="str">
        <f>VLOOKUP(C7057,PROCV!E$50:G$126,3,0)</f>
        <v>NA</v>
      </c>
      <c r="F7057" s="1" t="s">
        <v>416</v>
      </c>
      <c r="G7057" s="1" t="s">
        <v>236</v>
      </c>
      <c r="H7057" s="1">
        <v>2014</v>
      </c>
      <c r="I7057" s="60">
        <f>VLOOKUP(H7057,PROCV!E$33:F$44,2,0)</f>
        <v>1.2109924972782313</v>
      </c>
      <c r="J7057" s="71">
        <v>93515</v>
      </c>
      <c r="K7057" s="44">
        <f t="shared" si="110"/>
        <v>113245.9633829738</v>
      </c>
    </row>
    <row r="7058" spans="1:11" s="43" customFormat="1" ht="19.7" customHeight="1" x14ac:dyDescent="0.25">
      <c r="A7058" s="43" t="s">
        <v>169</v>
      </c>
      <c r="B7058" s="1" t="s">
        <v>316</v>
      </c>
      <c r="C7058" s="1" t="s">
        <v>291</v>
      </c>
      <c r="D7058" s="1" t="s">
        <v>290</v>
      </c>
      <c r="E7058" s="45" t="str">
        <f>VLOOKUP(C7058,PROCV!E$50:G$126,3,0)</f>
        <v>NA</v>
      </c>
      <c r="F7058" s="1" t="s">
        <v>416</v>
      </c>
      <c r="G7058" s="1" t="s">
        <v>236</v>
      </c>
      <c r="H7058" s="1">
        <v>2014</v>
      </c>
      <c r="I7058" s="60">
        <f>VLOOKUP(H7058,PROCV!E$33:F$44,2,0)</f>
        <v>1.2109924972782313</v>
      </c>
      <c r="J7058" s="71">
        <v>73010</v>
      </c>
      <c r="K7058" s="44">
        <f t="shared" si="110"/>
        <v>88414.56222628367</v>
      </c>
    </row>
    <row r="7059" spans="1:11" s="43" customFormat="1" ht="19.7" customHeight="1" x14ac:dyDescent="0.25">
      <c r="A7059" s="43" t="s">
        <v>169</v>
      </c>
      <c r="B7059" s="1" t="s">
        <v>316</v>
      </c>
      <c r="C7059" s="1" t="s">
        <v>287</v>
      </c>
      <c r="D7059" s="1" t="s">
        <v>286</v>
      </c>
      <c r="E7059" s="45" t="str">
        <f>VLOOKUP(C7059,PROCV!E$50:G$126,3,0)</f>
        <v>Música</v>
      </c>
      <c r="F7059" s="1" t="s">
        <v>416</v>
      </c>
      <c r="G7059" s="1" t="s">
        <v>236</v>
      </c>
      <c r="H7059" s="1">
        <v>2014</v>
      </c>
      <c r="I7059" s="60">
        <f>VLOOKUP(H7059,PROCV!E$33:F$44,2,0)</f>
        <v>1.2109924972782313</v>
      </c>
      <c r="J7059" s="71">
        <v>15255</v>
      </c>
      <c r="K7059" s="44">
        <f t="shared" si="110"/>
        <v>18473.690545979418</v>
      </c>
    </row>
    <row r="7060" spans="1:11" s="43" customFormat="1" ht="19.7" customHeight="1" x14ac:dyDescent="0.25">
      <c r="A7060" s="43" t="s">
        <v>169</v>
      </c>
      <c r="B7060" s="1" t="s">
        <v>316</v>
      </c>
      <c r="C7060" s="1" t="s">
        <v>287</v>
      </c>
      <c r="D7060" s="1" t="s">
        <v>286</v>
      </c>
      <c r="E7060" s="45" t="str">
        <f>VLOOKUP(C7060,PROCV!E$50:G$126,3,0)</f>
        <v>Música</v>
      </c>
      <c r="F7060" s="1" t="s">
        <v>416</v>
      </c>
      <c r="G7060" s="1" t="s">
        <v>236</v>
      </c>
      <c r="H7060" s="1">
        <v>2014</v>
      </c>
      <c r="I7060" s="60">
        <f>VLOOKUP(H7060,PROCV!E$33:F$44,2,0)</f>
        <v>1.2109924972782313</v>
      </c>
      <c r="J7060" s="71">
        <v>46845</v>
      </c>
      <c r="K7060" s="44">
        <f t="shared" si="110"/>
        <v>56728.943534998747</v>
      </c>
    </row>
    <row r="7061" spans="1:11" s="43" customFormat="1" ht="19.7" customHeight="1" x14ac:dyDescent="0.25">
      <c r="A7061" s="43" t="s">
        <v>169</v>
      </c>
      <c r="B7061" s="1" t="s">
        <v>316</v>
      </c>
      <c r="C7061" s="1" t="s">
        <v>287</v>
      </c>
      <c r="D7061" s="1" t="s">
        <v>286</v>
      </c>
      <c r="E7061" s="45" t="str">
        <f>VLOOKUP(C7061,PROCV!E$50:G$126,3,0)</f>
        <v>Música</v>
      </c>
      <c r="F7061" s="1" t="s">
        <v>416</v>
      </c>
      <c r="G7061" s="1" t="s">
        <v>236</v>
      </c>
      <c r="H7061" s="1">
        <v>2014</v>
      </c>
      <c r="I7061" s="60">
        <f>VLOOKUP(H7061,PROCV!E$33:F$44,2,0)</f>
        <v>1.2109924972782313</v>
      </c>
      <c r="J7061" s="71">
        <v>160014</v>
      </c>
      <c r="K7061" s="44">
        <f t="shared" si="110"/>
        <v>193775.7534594789</v>
      </c>
    </row>
    <row r="7062" spans="1:11" s="43" customFormat="1" ht="19.7" customHeight="1" x14ac:dyDescent="0.25">
      <c r="A7062" s="43" t="s">
        <v>169</v>
      </c>
      <c r="B7062" s="1" t="s">
        <v>316</v>
      </c>
      <c r="C7062" s="1" t="s">
        <v>285</v>
      </c>
      <c r="D7062" s="1" t="s">
        <v>284</v>
      </c>
      <c r="E7062" s="45" t="str">
        <f>VLOOKUP(C7062,PROCV!E$50:G$126,3,0)</f>
        <v>Editorial</v>
      </c>
      <c r="F7062" s="1" t="s">
        <v>416</v>
      </c>
      <c r="G7062" s="1" t="s">
        <v>236</v>
      </c>
      <c r="H7062" s="1">
        <v>2014</v>
      </c>
      <c r="I7062" s="60">
        <f>VLOOKUP(H7062,PROCV!E$33:F$44,2,0)</f>
        <v>1.2109924972782313</v>
      </c>
      <c r="J7062" s="71">
        <v>86218</v>
      </c>
      <c r="K7062" s="44">
        <f t="shared" si="110"/>
        <v>104409.35113033454</v>
      </c>
    </row>
    <row r="7063" spans="1:11" s="43" customFormat="1" ht="19.7" customHeight="1" x14ac:dyDescent="0.25">
      <c r="A7063" s="43" t="s">
        <v>169</v>
      </c>
      <c r="B7063" s="1" t="s">
        <v>316</v>
      </c>
      <c r="C7063" s="1" t="s">
        <v>285</v>
      </c>
      <c r="D7063" s="1" t="s">
        <v>284</v>
      </c>
      <c r="E7063" s="45" t="str">
        <f>VLOOKUP(C7063,PROCV!E$50:G$126,3,0)</f>
        <v>Editorial</v>
      </c>
      <c r="F7063" s="1" t="s">
        <v>416</v>
      </c>
      <c r="G7063" s="1" t="s">
        <v>236</v>
      </c>
      <c r="H7063" s="1">
        <v>2014</v>
      </c>
      <c r="I7063" s="60">
        <f>VLOOKUP(H7063,PROCV!E$33:F$44,2,0)</f>
        <v>1.2109924972782313</v>
      </c>
      <c r="J7063" s="71">
        <v>90375</v>
      </c>
      <c r="K7063" s="44">
        <f t="shared" si="110"/>
        <v>109443.44694152016</v>
      </c>
    </row>
    <row r="7064" spans="1:11" s="43" customFormat="1" ht="19.7" customHeight="1" x14ac:dyDescent="0.25">
      <c r="A7064" s="43" t="s">
        <v>169</v>
      </c>
      <c r="B7064" s="1" t="s">
        <v>316</v>
      </c>
      <c r="C7064" s="1" t="s">
        <v>281</v>
      </c>
      <c r="D7064" s="1" t="s">
        <v>280</v>
      </c>
      <c r="E7064" s="45" t="str">
        <f>VLOOKUP(C7064,PROCV!E$50:G$126,3,0)</f>
        <v>Música</v>
      </c>
      <c r="F7064" s="1" t="s">
        <v>416</v>
      </c>
      <c r="G7064" s="1" t="s">
        <v>236</v>
      </c>
      <c r="H7064" s="1">
        <v>2014</v>
      </c>
      <c r="I7064" s="60">
        <f>VLOOKUP(H7064,PROCV!E$33:F$44,2,0)</f>
        <v>1.2109924972782313</v>
      </c>
      <c r="J7064" s="71">
        <v>47765</v>
      </c>
      <c r="K7064" s="44">
        <f t="shared" si="110"/>
        <v>57843.056632494721</v>
      </c>
    </row>
    <row r="7065" spans="1:11" s="43" customFormat="1" ht="19.7" customHeight="1" x14ac:dyDescent="0.25">
      <c r="A7065" s="43" t="s">
        <v>169</v>
      </c>
      <c r="B7065" s="1" t="s">
        <v>316</v>
      </c>
      <c r="C7065" s="1" t="s">
        <v>281</v>
      </c>
      <c r="D7065" s="1" t="s">
        <v>280</v>
      </c>
      <c r="E7065" s="45" t="str">
        <f>VLOOKUP(C7065,PROCV!E$50:G$126,3,0)</f>
        <v>Música</v>
      </c>
      <c r="F7065" s="1" t="s">
        <v>416</v>
      </c>
      <c r="G7065" s="1" t="s">
        <v>236</v>
      </c>
      <c r="H7065" s="1">
        <v>2014</v>
      </c>
      <c r="I7065" s="60">
        <f>VLOOKUP(H7065,PROCV!E$33:F$44,2,0)</f>
        <v>1.2109924972782313</v>
      </c>
      <c r="J7065" s="71">
        <v>81384</v>
      </c>
      <c r="K7065" s="44">
        <f t="shared" si="110"/>
        <v>98555.413398491582</v>
      </c>
    </row>
    <row r="7066" spans="1:11" s="43" customFormat="1" ht="19.7" customHeight="1" x14ac:dyDescent="0.25">
      <c r="A7066" s="43" t="s">
        <v>169</v>
      </c>
      <c r="B7066" s="1" t="s">
        <v>316</v>
      </c>
      <c r="C7066" s="1" t="s">
        <v>281</v>
      </c>
      <c r="D7066" s="1" t="s">
        <v>280</v>
      </c>
      <c r="E7066" s="45" t="str">
        <f>VLOOKUP(C7066,PROCV!E$50:G$126,3,0)</f>
        <v>Música</v>
      </c>
      <c r="F7066" s="1" t="s">
        <v>416</v>
      </c>
      <c r="G7066" s="1" t="s">
        <v>236</v>
      </c>
      <c r="H7066" s="1">
        <v>2014</v>
      </c>
      <c r="I7066" s="60">
        <f>VLOOKUP(H7066,PROCV!E$33:F$44,2,0)</f>
        <v>1.2109924972782313</v>
      </c>
      <c r="J7066" s="71">
        <v>42482</v>
      </c>
      <c r="K7066" s="44">
        <f t="shared" si="110"/>
        <v>51445.383269373822</v>
      </c>
    </row>
    <row r="7067" spans="1:11" s="43" customFormat="1" ht="19.7" customHeight="1" x14ac:dyDescent="0.25">
      <c r="A7067" s="43" t="s">
        <v>169</v>
      </c>
      <c r="B7067" s="1" t="s">
        <v>316</v>
      </c>
      <c r="C7067" s="1" t="s">
        <v>277</v>
      </c>
      <c r="D7067" s="1" t="s">
        <v>276</v>
      </c>
      <c r="E7067" s="45" t="str">
        <f>VLOOKUP(C7067,PROCV!E$50:G$126,3,0)</f>
        <v>Editorial</v>
      </c>
      <c r="F7067" s="1" t="s">
        <v>416</v>
      </c>
      <c r="G7067" s="1" t="s">
        <v>236</v>
      </c>
      <c r="H7067" s="1">
        <v>2014</v>
      </c>
      <c r="I7067" s="60">
        <f>VLOOKUP(H7067,PROCV!E$33:F$44,2,0)</f>
        <v>1.2109924972782313</v>
      </c>
      <c r="J7067" s="71">
        <v>37168</v>
      </c>
      <c r="K7067" s="44">
        <f t="shared" si="110"/>
        <v>45010.1691388373</v>
      </c>
    </row>
    <row r="7068" spans="1:11" s="43" customFormat="1" ht="19.7" customHeight="1" x14ac:dyDescent="0.25">
      <c r="A7068" s="43" t="s">
        <v>169</v>
      </c>
      <c r="B7068" s="1" t="s">
        <v>316</v>
      </c>
      <c r="C7068" s="1" t="s">
        <v>277</v>
      </c>
      <c r="D7068" s="1" t="s">
        <v>276</v>
      </c>
      <c r="E7068" s="45" t="str">
        <f>VLOOKUP(C7068,PROCV!E$50:G$126,3,0)</f>
        <v>Editorial</v>
      </c>
      <c r="F7068" s="1" t="s">
        <v>416</v>
      </c>
      <c r="G7068" s="1" t="s">
        <v>236</v>
      </c>
      <c r="H7068" s="1">
        <v>2014</v>
      </c>
      <c r="I7068" s="60">
        <f>VLOOKUP(H7068,PROCV!E$33:F$44,2,0)</f>
        <v>1.2109924972782313</v>
      </c>
      <c r="J7068" s="71">
        <v>9020</v>
      </c>
      <c r="K7068" s="44">
        <f t="shared" si="110"/>
        <v>10923.152325449646</v>
      </c>
    </row>
    <row r="7069" spans="1:11" s="43" customFormat="1" ht="19.7" customHeight="1" x14ac:dyDescent="0.25">
      <c r="A7069" s="43" t="s">
        <v>169</v>
      </c>
      <c r="B7069" s="1" t="s">
        <v>316</v>
      </c>
      <c r="C7069" s="1" t="s">
        <v>275</v>
      </c>
      <c r="D7069" s="1" t="s">
        <v>274</v>
      </c>
      <c r="E7069" s="45" t="str">
        <f>VLOOKUP(C7069,PROCV!E$50:G$126,3,0)</f>
        <v>Editorial</v>
      </c>
      <c r="F7069" s="1" t="s">
        <v>416</v>
      </c>
      <c r="G7069" s="1" t="s">
        <v>236</v>
      </c>
      <c r="H7069" s="1">
        <v>2014</v>
      </c>
      <c r="I7069" s="60">
        <f>VLOOKUP(H7069,PROCV!E$33:F$44,2,0)</f>
        <v>1.2109924972782313</v>
      </c>
      <c r="J7069" s="71">
        <v>5317</v>
      </c>
      <c r="K7069" s="44">
        <f t="shared" si="110"/>
        <v>6438.8471080283562</v>
      </c>
    </row>
    <row r="7070" spans="1:11" s="43" customFormat="1" ht="19.7" customHeight="1" x14ac:dyDescent="0.25">
      <c r="A7070" s="43" t="s">
        <v>169</v>
      </c>
      <c r="B7070" s="1" t="s">
        <v>316</v>
      </c>
      <c r="C7070" s="1" t="s">
        <v>307</v>
      </c>
      <c r="D7070" s="1" t="s">
        <v>306</v>
      </c>
      <c r="E7070" s="45" t="str">
        <f>VLOOKUP(C7070,PROCV!E$50:G$126,3,0)</f>
        <v>NA</v>
      </c>
      <c r="F7070" s="1" t="s">
        <v>416</v>
      </c>
      <c r="G7070" s="1" t="s">
        <v>236</v>
      </c>
      <c r="H7070" s="1">
        <v>2014</v>
      </c>
      <c r="I7070" s="60">
        <f>VLOOKUP(H7070,PROCV!E$33:F$44,2,0)</f>
        <v>1.2109924972782313</v>
      </c>
      <c r="J7070" s="71">
        <v>28186</v>
      </c>
      <c r="K7070" s="44">
        <f t="shared" si="110"/>
        <v>34133.034528284232</v>
      </c>
    </row>
    <row r="7071" spans="1:11" s="43" customFormat="1" ht="19.7" customHeight="1" x14ac:dyDescent="0.25">
      <c r="A7071" s="43" t="s">
        <v>169</v>
      </c>
      <c r="B7071" s="1" t="s">
        <v>316</v>
      </c>
      <c r="C7071" s="1" t="s">
        <v>273</v>
      </c>
      <c r="D7071" s="1" t="s">
        <v>272</v>
      </c>
      <c r="E7071" s="45" t="str">
        <f>VLOOKUP(C7071,PROCV!E$50:G$126,3,0)</f>
        <v>Editorial</v>
      </c>
      <c r="F7071" s="1" t="s">
        <v>416</v>
      </c>
      <c r="G7071" s="1" t="s">
        <v>236</v>
      </c>
      <c r="H7071" s="1">
        <v>2014</v>
      </c>
      <c r="I7071" s="60">
        <f>VLOOKUP(H7071,PROCV!E$33:F$44,2,0)</f>
        <v>1.2109924972782313</v>
      </c>
      <c r="J7071" s="71">
        <v>267049</v>
      </c>
      <c r="K7071" s="44">
        <f t="shared" si="110"/>
        <v>323394.33540565439</v>
      </c>
    </row>
    <row r="7072" spans="1:11" s="43" customFormat="1" ht="19.7" customHeight="1" x14ac:dyDescent="0.25">
      <c r="A7072" s="43" t="s">
        <v>169</v>
      </c>
      <c r="B7072" s="1" t="s">
        <v>316</v>
      </c>
      <c r="C7072" s="1" t="s">
        <v>273</v>
      </c>
      <c r="D7072" s="1" t="s">
        <v>272</v>
      </c>
      <c r="E7072" s="45" t="str">
        <f>VLOOKUP(C7072,PROCV!E$50:G$126,3,0)</f>
        <v>Editorial</v>
      </c>
      <c r="F7072" s="1" t="s">
        <v>416</v>
      </c>
      <c r="G7072" s="1" t="s">
        <v>236</v>
      </c>
      <c r="H7072" s="1">
        <v>2014</v>
      </c>
      <c r="I7072" s="60">
        <f>VLOOKUP(H7072,PROCV!E$33:F$44,2,0)</f>
        <v>1.2109924972782313</v>
      </c>
      <c r="J7072" s="71">
        <v>18290</v>
      </c>
      <c r="K7072" s="44">
        <f t="shared" si="110"/>
        <v>22149.05277521885</v>
      </c>
    </row>
    <row r="7073" spans="1:11" s="43" customFormat="1" ht="19.7" customHeight="1" x14ac:dyDescent="0.25">
      <c r="A7073" s="43" t="s">
        <v>169</v>
      </c>
      <c r="B7073" s="1" t="s">
        <v>316</v>
      </c>
      <c r="C7073" s="1" t="s">
        <v>271</v>
      </c>
      <c r="D7073" s="1" t="s">
        <v>270</v>
      </c>
      <c r="E7073" s="45" t="str">
        <f>VLOOKUP(C7073,PROCV!E$50:G$126,3,0)</f>
        <v>Editorial</v>
      </c>
      <c r="F7073" s="1" t="s">
        <v>416</v>
      </c>
      <c r="G7073" s="1" t="s">
        <v>236</v>
      </c>
      <c r="H7073" s="1">
        <v>2014</v>
      </c>
      <c r="I7073" s="60">
        <f>VLOOKUP(H7073,PROCV!E$33:F$44,2,0)</f>
        <v>1.2109924972782313</v>
      </c>
      <c r="J7073" s="71">
        <v>198233</v>
      </c>
      <c r="K7073" s="44">
        <f t="shared" si="110"/>
        <v>240058.67571295562</v>
      </c>
    </row>
    <row r="7074" spans="1:11" s="43" customFormat="1" ht="19.7" customHeight="1" x14ac:dyDescent="0.25">
      <c r="A7074" s="43" t="s">
        <v>169</v>
      </c>
      <c r="B7074" s="1" t="s">
        <v>316</v>
      </c>
      <c r="C7074" s="1" t="s">
        <v>271</v>
      </c>
      <c r="D7074" s="1" t="s">
        <v>270</v>
      </c>
      <c r="E7074" s="45" t="str">
        <f>VLOOKUP(C7074,PROCV!E$50:G$126,3,0)</f>
        <v>Editorial</v>
      </c>
      <c r="F7074" s="1" t="s">
        <v>416</v>
      </c>
      <c r="G7074" s="1" t="s">
        <v>236</v>
      </c>
      <c r="H7074" s="1">
        <v>2014</v>
      </c>
      <c r="I7074" s="60">
        <f>VLOOKUP(H7074,PROCV!E$33:F$44,2,0)</f>
        <v>1.2109924972782313</v>
      </c>
      <c r="J7074" s="71">
        <v>28228</v>
      </c>
      <c r="K7074" s="44">
        <f t="shared" si="110"/>
        <v>34183.896213169915</v>
      </c>
    </row>
    <row r="7075" spans="1:11" s="43" customFormat="1" ht="19.7" customHeight="1" x14ac:dyDescent="0.25">
      <c r="A7075" s="43" t="s">
        <v>169</v>
      </c>
      <c r="B7075" s="1" t="s">
        <v>316</v>
      </c>
      <c r="C7075" s="1" t="s">
        <v>269</v>
      </c>
      <c r="D7075" s="1" t="s">
        <v>268</v>
      </c>
      <c r="E7075" s="45" t="str">
        <f>VLOOKUP(C7075,PROCV!E$50:G$126,3,0)</f>
        <v>NA</v>
      </c>
      <c r="F7075" s="1" t="s">
        <v>416</v>
      </c>
      <c r="G7075" s="1" t="s">
        <v>236</v>
      </c>
      <c r="H7075" s="1">
        <v>2014</v>
      </c>
      <c r="I7075" s="60">
        <f>VLOOKUP(H7075,PROCV!E$33:F$44,2,0)</f>
        <v>1.2109924972782313</v>
      </c>
      <c r="J7075" s="71">
        <v>203656</v>
      </c>
      <c r="K7075" s="44">
        <f t="shared" si="110"/>
        <v>246625.88802569549</v>
      </c>
    </row>
    <row r="7076" spans="1:11" s="43" customFormat="1" ht="19.7" customHeight="1" x14ac:dyDescent="0.25">
      <c r="A7076" s="43" t="s">
        <v>169</v>
      </c>
      <c r="B7076" s="1" t="s">
        <v>316</v>
      </c>
      <c r="C7076" s="1" t="s">
        <v>269</v>
      </c>
      <c r="D7076" s="1" t="s">
        <v>268</v>
      </c>
      <c r="E7076" s="45" t="str">
        <f>VLOOKUP(C7076,PROCV!E$50:G$126,3,0)</f>
        <v>NA</v>
      </c>
      <c r="F7076" s="1" t="s">
        <v>416</v>
      </c>
      <c r="G7076" s="1" t="s">
        <v>236</v>
      </c>
      <c r="H7076" s="1">
        <v>2014</v>
      </c>
      <c r="I7076" s="60">
        <f>VLOOKUP(H7076,PROCV!E$33:F$44,2,0)</f>
        <v>1.2109924972782313</v>
      </c>
      <c r="J7076" s="71">
        <v>55309</v>
      </c>
      <c r="K7076" s="44">
        <f t="shared" si="110"/>
        <v>66978.784031961695</v>
      </c>
    </row>
    <row r="7077" spans="1:11" s="43" customFormat="1" ht="19.7" customHeight="1" x14ac:dyDescent="0.25">
      <c r="A7077" s="43" t="s">
        <v>169</v>
      </c>
      <c r="B7077" s="1" t="s">
        <v>316</v>
      </c>
      <c r="C7077" s="1" t="s">
        <v>269</v>
      </c>
      <c r="D7077" s="1" t="s">
        <v>268</v>
      </c>
      <c r="E7077" s="45" t="str">
        <f>VLOOKUP(C7077,PROCV!E$50:G$126,3,0)</f>
        <v>NA</v>
      </c>
      <c r="F7077" s="1" t="s">
        <v>416</v>
      </c>
      <c r="G7077" s="1" t="s">
        <v>236</v>
      </c>
      <c r="H7077" s="1">
        <v>2014</v>
      </c>
      <c r="I7077" s="60">
        <f>VLOOKUP(H7077,PROCV!E$33:F$44,2,0)</f>
        <v>1.2109924972782313</v>
      </c>
      <c r="J7077" s="71">
        <v>111634</v>
      </c>
      <c r="K7077" s="44">
        <f t="shared" si="110"/>
        <v>135187.93644115809</v>
      </c>
    </row>
    <row r="7078" spans="1:11" s="43" customFormat="1" ht="19.7" customHeight="1" x14ac:dyDescent="0.25">
      <c r="A7078" s="43" t="s">
        <v>169</v>
      </c>
      <c r="B7078" s="1" t="s">
        <v>316</v>
      </c>
      <c r="C7078" s="1" t="s">
        <v>297</v>
      </c>
      <c r="D7078" s="1" t="s">
        <v>296</v>
      </c>
      <c r="E7078" s="45" t="str">
        <f>VLOOKUP(C7078,PROCV!E$50:G$126,3,0)</f>
        <v>Audiovisual</v>
      </c>
      <c r="F7078" s="1" t="s">
        <v>416</v>
      </c>
      <c r="G7078" s="1" t="s">
        <v>236</v>
      </c>
      <c r="H7078" s="1">
        <v>2014</v>
      </c>
      <c r="I7078" s="60">
        <f>VLOOKUP(H7078,PROCV!E$33:F$44,2,0)</f>
        <v>1.2109924972782313</v>
      </c>
      <c r="J7078" s="71">
        <v>117188</v>
      </c>
      <c r="K7078" s="44">
        <f t="shared" si="110"/>
        <v>141913.78877104138</v>
      </c>
    </row>
    <row r="7079" spans="1:11" s="43" customFormat="1" ht="19.7" customHeight="1" x14ac:dyDescent="0.25">
      <c r="A7079" s="43" t="s">
        <v>169</v>
      </c>
      <c r="B7079" s="1" t="s">
        <v>316</v>
      </c>
      <c r="C7079" s="1" t="s">
        <v>264</v>
      </c>
      <c r="D7079" s="1" t="s">
        <v>263</v>
      </c>
      <c r="E7079" s="45" t="str">
        <f>VLOOKUP(C7079,PROCV!E$50:G$126,3,0)</f>
        <v>Audiovisual</v>
      </c>
      <c r="F7079" s="1" t="s">
        <v>416</v>
      </c>
      <c r="G7079" s="1" t="s">
        <v>236</v>
      </c>
      <c r="H7079" s="1">
        <v>2014</v>
      </c>
      <c r="I7079" s="60">
        <f>VLOOKUP(H7079,PROCV!E$33:F$44,2,0)</f>
        <v>1.2109924972782313</v>
      </c>
      <c r="J7079" s="71">
        <v>4877</v>
      </c>
      <c r="K7079" s="44">
        <f t="shared" si="110"/>
        <v>5906.0104092259344</v>
      </c>
    </row>
    <row r="7080" spans="1:11" s="43" customFormat="1" ht="19.7" customHeight="1" x14ac:dyDescent="0.25">
      <c r="A7080" s="43" t="s">
        <v>169</v>
      </c>
      <c r="B7080" s="1" t="s">
        <v>316</v>
      </c>
      <c r="C7080" s="1" t="s">
        <v>256</v>
      </c>
      <c r="D7080" s="1" t="s">
        <v>255</v>
      </c>
      <c r="E7080" s="45" t="str">
        <f>VLOOKUP(C7080,PROCV!E$50:G$126,3,0)</f>
        <v>Audiovisual</v>
      </c>
      <c r="F7080" s="1" t="s">
        <v>416</v>
      </c>
      <c r="G7080" s="1" t="s">
        <v>236</v>
      </c>
      <c r="H7080" s="1">
        <v>2014</v>
      </c>
      <c r="I7080" s="60">
        <f>VLOOKUP(H7080,PROCV!E$33:F$44,2,0)</f>
        <v>1.2109924972782313</v>
      </c>
      <c r="J7080" s="71">
        <v>5276</v>
      </c>
      <c r="K7080" s="44">
        <f t="shared" si="110"/>
        <v>6389.1964156399481</v>
      </c>
    </row>
    <row r="7081" spans="1:11" s="43" customFormat="1" ht="19.7" customHeight="1" x14ac:dyDescent="0.25">
      <c r="A7081" s="43" t="s">
        <v>169</v>
      </c>
      <c r="B7081" s="1" t="s">
        <v>316</v>
      </c>
      <c r="C7081" s="1" t="s">
        <v>254</v>
      </c>
      <c r="D7081" s="1" t="s">
        <v>253</v>
      </c>
      <c r="E7081" s="45" t="str">
        <f>VLOOKUP(C7081,PROCV!E$50:G$126,3,0)</f>
        <v>Música</v>
      </c>
      <c r="F7081" s="1" t="s">
        <v>416</v>
      </c>
      <c r="G7081" s="1" t="s">
        <v>236</v>
      </c>
      <c r="H7081" s="1">
        <v>2014</v>
      </c>
      <c r="I7081" s="60">
        <f>VLOOKUP(H7081,PROCV!E$33:F$44,2,0)</f>
        <v>1.2109924972782313</v>
      </c>
      <c r="J7081" s="71">
        <v>35934</v>
      </c>
      <c r="K7081" s="44">
        <f t="shared" si="110"/>
        <v>43515.804397195963</v>
      </c>
    </row>
    <row r="7082" spans="1:11" s="43" customFormat="1" ht="19.7" customHeight="1" x14ac:dyDescent="0.25">
      <c r="A7082" s="43" t="s">
        <v>169</v>
      </c>
      <c r="B7082" s="1" t="s">
        <v>316</v>
      </c>
      <c r="C7082" s="1" t="s">
        <v>252</v>
      </c>
      <c r="D7082" s="1" t="s">
        <v>251</v>
      </c>
      <c r="E7082" s="45" t="str">
        <f>VLOOKUP(C7082,PROCV!E$50:G$126,3,0)</f>
        <v>Audiovisual</v>
      </c>
      <c r="F7082" s="1" t="s">
        <v>416</v>
      </c>
      <c r="G7082" s="1" t="s">
        <v>236</v>
      </c>
      <c r="H7082" s="1">
        <v>2014</v>
      </c>
      <c r="I7082" s="60">
        <f>VLOOKUP(H7082,PROCV!E$33:F$44,2,0)</f>
        <v>1.2109924972782313</v>
      </c>
      <c r="J7082" s="71">
        <v>55666</v>
      </c>
      <c r="K7082" s="44">
        <f t="shared" si="110"/>
        <v>67411.108353490024</v>
      </c>
    </row>
    <row r="7083" spans="1:11" s="43" customFormat="1" ht="19.7" customHeight="1" x14ac:dyDescent="0.25">
      <c r="A7083" s="43" t="s">
        <v>169</v>
      </c>
      <c r="B7083" s="1" t="s">
        <v>316</v>
      </c>
      <c r="C7083" s="1" t="s">
        <v>252</v>
      </c>
      <c r="D7083" s="1" t="s">
        <v>251</v>
      </c>
      <c r="E7083" s="45" t="str">
        <f>VLOOKUP(C7083,PROCV!E$50:G$126,3,0)</f>
        <v>Audiovisual</v>
      </c>
      <c r="F7083" s="1" t="s">
        <v>416</v>
      </c>
      <c r="G7083" s="1" t="s">
        <v>236</v>
      </c>
      <c r="H7083" s="1">
        <v>2014</v>
      </c>
      <c r="I7083" s="60">
        <f>VLOOKUP(H7083,PROCV!E$33:F$44,2,0)</f>
        <v>1.2109924972782313</v>
      </c>
      <c r="J7083" s="71">
        <v>279005</v>
      </c>
      <c r="K7083" s="44">
        <f t="shared" si="110"/>
        <v>337872.96170311293</v>
      </c>
    </row>
    <row r="7084" spans="1:11" s="43" customFormat="1" ht="19.7" customHeight="1" x14ac:dyDescent="0.25">
      <c r="A7084" s="43" t="s">
        <v>169</v>
      </c>
      <c r="B7084" s="1" t="s">
        <v>316</v>
      </c>
      <c r="C7084" s="1" t="s">
        <v>250</v>
      </c>
      <c r="D7084" s="1" t="s">
        <v>249</v>
      </c>
      <c r="E7084" s="45" t="str">
        <f>VLOOKUP(C7084,PROCV!E$50:G$126,3,0)</f>
        <v>Audiovisual</v>
      </c>
      <c r="F7084" s="1" t="s">
        <v>416</v>
      </c>
      <c r="G7084" s="1" t="s">
        <v>236</v>
      </c>
      <c r="H7084" s="1">
        <v>2014</v>
      </c>
      <c r="I7084" s="60">
        <f>VLOOKUP(H7084,PROCV!E$33:F$44,2,0)</f>
        <v>1.2109924972782313</v>
      </c>
      <c r="J7084" s="71">
        <v>70430</v>
      </c>
      <c r="K7084" s="44">
        <f t="shared" si="110"/>
        <v>85290.201583305839</v>
      </c>
    </row>
    <row r="7085" spans="1:11" s="43" customFormat="1" ht="19.7" customHeight="1" x14ac:dyDescent="0.25">
      <c r="A7085" s="43" t="s">
        <v>169</v>
      </c>
      <c r="B7085" s="1" t="s">
        <v>316</v>
      </c>
      <c r="C7085" s="1" t="s">
        <v>250</v>
      </c>
      <c r="D7085" s="1" t="s">
        <v>249</v>
      </c>
      <c r="E7085" s="45" t="str">
        <f>VLOOKUP(C7085,PROCV!E$50:G$126,3,0)</f>
        <v>Audiovisual</v>
      </c>
      <c r="F7085" s="1" t="s">
        <v>416</v>
      </c>
      <c r="G7085" s="1" t="s">
        <v>236</v>
      </c>
      <c r="H7085" s="1">
        <v>2014</v>
      </c>
      <c r="I7085" s="60">
        <f>VLOOKUP(H7085,PROCV!E$33:F$44,2,0)</f>
        <v>1.2109924972782313</v>
      </c>
      <c r="J7085" s="71">
        <v>167955</v>
      </c>
      <c r="K7085" s="44">
        <f t="shared" si="110"/>
        <v>203392.24488036535</v>
      </c>
    </row>
    <row r="7086" spans="1:11" s="43" customFormat="1" ht="19.7" customHeight="1" x14ac:dyDescent="0.25">
      <c r="A7086" s="43" t="s">
        <v>169</v>
      </c>
      <c r="B7086" s="1" t="s">
        <v>316</v>
      </c>
      <c r="C7086" s="1" t="s">
        <v>250</v>
      </c>
      <c r="D7086" s="1" t="s">
        <v>249</v>
      </c>
      <c r="E7086" s="45" t="str">
        <f>VLOOKUP(C7086,PROCV!E$50:G$126,3,0)</f>
        <v>Audiovisual</v>
      </c>
      <c r="F7086" s="1" t="s">
        <v>416</v>
      </c>
      <c r="G7086" s="1" t="s">
        <v>236</v>
      </c>
      <c r="H7086" s="1">
        <v>2014</v>
      </c>
      <c r="I7086" s="60">
        <f>VLOOKUP(H7086,PROCV!E$33:F$44,2,0)</f>
        <v>1.2109924972782313</v>
      </c>
      <c r="J7086" s="71">
        <v>514997</v>
      </c>
      <c r="K7086" s="44">
        <f t="shared" si="110"/>
        <v>623657.50312079734</v>
      </c>
    </row>
    <row r="7087" spans="1:11" s="43" customFormat="1" ht="19.7" customHeight="1" x14ac:dyDescent="0.25">
      <c r="A7087" s="43" t="s">
        <v>169</v>
      </c>
      <c r="B7087" s="1" t="s">
        <v>316</v>
      </c>
      <c r="C7087" s="1" t="s">
        <v>250</v>
      </c>
      <c r="D7087" s="1" t="s">
        <v>249</v>
      </c>
      <c r="E7087" s="45" t="str">
        <f>VLOOKUP(C7087,PROCV!E$50:G$126,3,0)</f>
        <v>Audiovisual</v>
      </c>
      <c r="F7087" s="1" t="s">
        <v>416</v>
      </c>
      <c r="G7087" s="1" t="s">
        <v>236</v>
      </c>
      <c r="H7087" s="1">
        <v>2014</v>
      </c>
      <c r="I7087" s="60">
        <f>VLOOKUP(H7087,PROCV!E$33:F$44,2,0)</f>
        <v>1.2109924972782313</v>
      </c>
      <c r="J7087" s="71">
        <v>10631</v>
      </c>
      <c r="K7087" s="44">
        <f t="shared" si="110"/>
        <v>12874.061238564876</v>
      </c>
    </row>
    <row r="7088" spans="1:11" s="43" customFormat="1" ht="19.7" customHeight="1" x14ac:dyDescent="0.25">
      <c r="A7088" s="43" t="s">
        <v>169</v>
      </c>
      <c r="B7088" s="1" t="s">
        <v>316</v>
      </c>
      <c r="C7088" s="1" t="s">
        <v>303</v>
      </c>
      <c r="D7088" s="1" t="s">
        <v>302</v>
      </c>
      <c r="E7088" s="45" t="str">
        <f>VLOOKUP(C7088,PROCV!E$50:G$126,3,0)</f>
        <v>Educação e Criação em Artes</v>
      </c>
      <c r="F7088" s="1" t="s">
        <v>416</v>
      </c>
      <c r="G7088" s="1" t="s">
        <v>236</v>
      </c>
      <c r="H7088" s="1">
        <v>2014</v>
      </c>
      <c r="I7088" s="60">
        <f>VLOOKUP(H7088,PROCV!E$33:F$44,2,0)</f>
        <v>1.2109924972782313</v>
      </c>
      <c r="J7088" s="71">
        <v>2928</v>
      </c>
      <c r="K7088" s="44">
        <f t="shared" si="110"/>
        <v>3545.7860320306613</v>
      </c>
    </row>
    <row r="7089" spans="1:11" s="43" customFormat="1" ht="19.7" customHeight="1" x14ac:dyDescent="0.25">
      <c r="A7089" s="43" t="s">
        <v>169</v>
      </c>
      <c r="B7089" s="1" t="s">
        <v>316</v>
      </c>
      <c r="C7089" s="1" t="s">
        <v>238</v>
      </c>
      <c r="D7089" s="1" t="s">
        <v>237</v>
      </c>
      <c r="E7089" s="45" t="str">
        <f>VLOOKUP(C7089,PROCV!E$50:G$126,3,0)</f>
        <v>Artes Cênicas e Espetáculos</v>
      </c>
      <c r="F7089" s="1" t="s">
        <v>416</v>
      </c>
      <c r="G7089" s="1" t="s">
        <v>236</v>
      </c>
      <c r="H7089" s="1">
        <v>2014</v>
      </c>
      <c r="I7089" s="60">
        <f>VLOOKUP(H7089,PROCV!E$33:F$44,2,0)</f>
        <v>1.2109924972782313</v>
      </c>
      <c r="J7089" s="71">
        <v>2430</v>
      </c>
      <c r="K7089" s="44">
        <f t="shared" si="110"/>
        <v>2942.711768386102</v>
      </c>
    </row>
    <row r="7090" spans="1:11" s="43" customFormat="1" ht="19.7" customHeight="1" x14ac:dyDescent="0.25">
      <c r="A7090" s="43" t="s">
        <v>169</v>
      </c>
      <c r="B7090" s="1" t="s">
        <v>316</v>
      </c>
      <c r="C7090" s="1" t="s">
        <v>238</v>
      </c>
      <c r="D7090" s="1" t="s">
        <v>237</v>
      </c>
      <c r="E7090" s="45" t="str">
        <f>VLOOKUP(C7090,PROCV!E$50:G$126,3,0)</f>
        <v>Artes Cênicas e Espetáculos</v>
      </c>
      <c r="F7090" s="1" t="s">
        <v>416</v>
      </c>
      <c r="G7090" s="1" t="s">
        <v>236</v>
      </c>
      <c r="H7090" s="1">
        <v>2014</v>
      </c>
      <c r="I7090" s="60">
        <f>VLOOKUP(H7090,PROCV!E$33:F$44,2,0)</f>
        <v>1.2109924972782313</v>
      </c>
      <c r="J7090" s="71">
        <v>70131</v>
      </c>
      <c r="K7090" s="44">
        <f t="shared" si="110"/>
        <v>84928.11482661964</v>
      </c>
    </row>
    <row r="7091" spans="1:11" s="43" customFormat="1" ht="19.7" customHeight="1" x14ac:dyDescent="0.25">
      <c r="A7091" s="43" t="s">
        <v>169</v>
      </c>
      <c r="B7091" s="1" t="s">
        <v>316</v>
      </c>
      <c r="C7091" s="1" t="s">
        <v>238</v>
      </c>
      <c r="D7091" s="1" t="s">
        <v>237</v>
      </c>
      <c r="E7091" s="45" t="str">
        <f>VLOOKUP(C7091,PROCV!E$50:G$126,3,0)</f>
        <v>Artes Cênicas e Espetáculos</v>
      </c>
      <c r="F7091" s="1" t="s">
        <v>416</v>
      </c>
      <c r="G7091" s="1" t="s">
        <v>236</v>
      </c>
      <c r="H7091" s="1">
        <v>2014</v>
      </c>
      <c r="I7091" s="60">
        <f>VLOOKUP(H7091,PROCV!E$33:F$44,2,0)</f>
        <v>1.2109924972782313</v>
      </c>
      <c r="J7091" s="71">
        <v>112152</v>
      </c>
      <c r="K7091" s="44">
        <f t="shared" si="110"/>
        <v>135815.23055474821</v>
      </c>
    </row>
    <row r="7092" spans="1:11" s="43" customFormat="1" ht="19.7" customHeight="1" x14ac:dyDescent="0.25">
      <c r="A7092" s="43" t="s">
        <v>169</v>
      </c>
      <c r="B7092" s="1" t="s">
        <v>316</v>
      </c>
      <c r="C7092" s="1" t="s">
        <v>241</v>
      </c>
      <c r="D7092" s="1" t="s">
        <v>240</v>
      </c>
      <c r="E7092" s="45" t="str">
        <f>VLOOKUP(C7092,PROCV!E$50:G$126,3,0)</f>
        <v>Artes Cênicas e Espetáculos</v>
      </c>
      <c r="F7092" s="1" t="s">
        <v>416</v>
      </c>
      <c r="G7092" s="1" t="s">
        <v>236</v>
      </c>
      <c r="H7092" s="1">
        <v>2014</v>
      </c>
      <c r="I7092" s="60">
        <f>VLOOKUP(H7092,PROCV!E$33:F$44,2,0)</f>
        <v>1.2109924972782313</v>
      </c>
      <c r="J7092" s="71">
        <v>12649</v>
      </c>
      <c r="K7092" s="44">
        <f t="shared" si="110"/>
        <v>15317.844098072348</v>
      </c>
    </row>
    <row r="7093" spans="1:11" s="43" customFormat="1" ht="19.7" customHeight="1" x14ac:dyDescent="0.25">
      <c r="A7093" s="43" t="s">
        <v>146</v>
      </c>
      <c r="B7093" s="1" t="s">
        <v>239</v>
      </c>
      <c r="C7093" s="1" t="s">
        <v>291</v>
      </c>
      <c r="D7093" s="1" t="s">
        <v>290</v>
      </c>
      <c r="E7093" s="45" t="str">
        <f>VLOOKUP(C7093,PROCV!E$50:G$126,3,0)</f>
        <v>NA</v>
      </c>
      <c r="F7093" s="1" t="s">
        <v>416</v>
      </c>
      <c r="G7093" s="1" t="s">
        <v>236</v>
      </c>
      <c r="H7093" s="1">
        <v>2014</v>
      </c>
      <c r="I7093" s="60">
        <f>VLOOKUP(H7093,PROCV!E$33:F$44,2,0)</f>
        <v>1.2109924972782313</v>
      </c>
      <c r="J7093" s="71">
        <v>144316</v>
      </c>
      <c r="K7093" s="44">
        <f t="shared" si="110"/>
        <v>174765.59323720523</v>
      </c>
    </row>
    <row r="7094" spans="1:11" s="43" customFormat="1" ht="19.7" customHeight="1" x14ac:dyDescent="0.25">
      <c r="A7094" s="43" t="s">
        <v>146</v>
      </c>
      <c r="B7094" s="1" t="s">
        <v>239</v>
      </c>
      <c r="C7094" s="1" t="s">
        <v>291</v>
      </c>
      <c r="D7094" s="1" t="s">
        <v>290</v>
      </c>
      <c r="E7094" s="45" t="str">
        <f>VLOOKUP(C7094,PROCV!E$50:G$126,3,0)</f>
        <v>NA</v>
      </c>
      <c r="F7094" s="1" t="s">
        <v>416</v>
      </c>
      <c r="G7094" s="1" t="s">
        <v>236</v>
      </c>
      <c r="H7094" s="1">
        <v>2014</v>
      </c>
      <c r="I7094" s="60">
        <f>VLOOKUP(H7094,PROCV!E$33:F$44,2,0)</f>
        <v>1.2109924972782313</v>
      </c>
      <c r="J7094" s="71">
        <v>7643</v>
      </c>
      <c r="K7094" s="44">
        <f t="shared" si="110"/>
        <v>9255.6156566975224</v>
      </c>
    </row>
    <row r="7095" spans="1:11" s="43" customFormat="1" ht="19.7" customHeight="1" x14ac:dyDescent="0.25">
      <c r="A7095" s="43" t="s">
        <v>146</v>
      </c>
      <c r="B7095" s="1" t="s">
        <v>239</v>
      </c>
      <c r="C7095" s="1" t="s">
        <v>289</v>
      </c>
      <c r="D7095" s="1" t="s">
        <v>288</v>
      </c>
      <c r="E7095" s="45" t="str">
        <f>VLOOKUP(C7095,PROCV!E$50:G$126,3,0)</f>
        <v>Editorial</v>
      </c>
      <c r="F7095" s="1" t="s">
        <v>416</v>
      </c>
      <c r="G7095" s="1" t="s">
        <v>236</v>
      </c>
      <c r="H7095" s="1">
        <v>2014</v>
      </c>
      <c r="I7095" s="60">
        <f>VLOOKUP(H7095,PROCV!E$33:F$44,2,0)</f>
        <v>1.2109924972782313</v>
      </c>
      <c r="J7095" s="71">
        <v>39449</v>
      </c>
      <c r="K7095" s="44">
        <f t="shared" si="110"/>
        <v>47772.443025128945</v>
      </c>
    </row>
    <row r="7096" spans="1:11" s="43" customFormat="1" ht="19.7" customHeight="1" x14ac:dyDescent="0.25">
      <c r="A7096" s="43" t="s">
        <v>146</v>
      </c>
      <c r="B7096" s="1" t="s">
        <v>239</v>
      </c>
      <c r="C7096" s="1" t="s">
        <v>289</v>
      </c>
      <c r="D7096" s="1" t="s">
        <v>288</v>
      </c>
      <c r="E7096" s="45" t="str">
        <f>VLOOKUP(C7096,PROCV!E$50:G$126,3,0)</f>
        <v>Editorial</v>
      </c>
      <c r="F7096" s="1" t="s">
        <v>416</v>
      </c>
      <c r="G7096" s="1" t="s">
        <v>236</v>
      </c>
      <c r="H7096" s="1">
        <v>2014</v>
      </c>
      <c r="I7096" s="60">
        <f>VLOOKUP(H7096,PROCV!E$33:F$44,2,0)</f>
        <v>1.2109924972782313</v>
      </c>
      <c r="J7096" s="71">
        <v>9348</v>
      </c>
      <c r="K7096" s="44">
        <f t="shared" si="110"/>
        <v>11320.357864556907</v>
      </c>
    </row>
    <row r="7097" spans="1:11" s="43" customFormat="1" ht="19.7" customHeight="1" x14ac:dyDescent="0.25">
      <c r="A7097" s="43" t="s">
        <v>146</v>
      </c>
      <c r="B7097" s="1" t="s">
        <v>239</v>
      </c>
      <c r="C7097" s="1" t="s">
        <v>287</v>
      </c>
      <c r="D7097" s="1" t="s">
        <v>286</v>
      </c>
      <c r="E7097" s="45" t="str">
        <f>VLOOKUP(C7097,PROCV!E$50:G$126,3,0)</f>
        <v>Música</v>
      </c>
      <c r="F7097" s="1" t="s">
        <v>416</v>
      </c>
      <c r="G7097" s="1" t="s">
        <v>236</v>
      </c>
      <c r="H7097" s="1">
        <v>2014</v>
      </c>
      <c r="I7097" s="60">
        <f>VLOOKUP(H7097,PROCV!E$33:F$44,2,0)</f>
        <v>1.2109924972782313</v>
      </c>
      <c r="J7097" s="71">
        <v>14450</v>
      </c>
      <c r="K7097" s="44">
        <f t="shared" si="110"/>
        <v>17498.841585670441</v>
      </c>
    </row>
    <row r="7098" spans="1:11" s="43" customFormat="1" ht="19.7" customHeight="1" x14ac:dyDescent="0.25">
      <c r="A7098" s="43" t="s">
        <v>146</v>
      </c>
      <c r="B7098" s="1" t="s">
        <v>239</v>
      </c>
      <c r="C7098" s="1" t="s">
        <v>287</v>
      </c>
      <c r="D7098" s="1" t="s">
        <v>286</v>
      </c>
      <c r="E7098" s="45" t="str">
        <f>VLOOKUP(C7098,PROCV!E$50:G$126,3,0)</f>
        <v>Música</v>
      </c>
      <c r="F7098" s="1" t="s">
        <v>416</v>
      </c>
      <c r="G7098" s="1" t="s">
        <v>236</v>
      </c>
      <c r="H7098" s="1">
        <v>2014</v>
      </c>
      <c r="I7098" s="60">
        <f>VLOOKUP(H7098,PROCV!E$33:F$44,2,0)</f>
        <v>1.2109924972782313</v>
      </c>
      <c r="J7098" s="71">
        <v>227628</v>
      </c>
      <c r="K7098" s="44">
        <f t="shared" si="110"/>
        <v>275655.80017044925</v>
      </c>
    </row>
    <row r="7099" spans="1:11" s="43" customFormat="1" ht="19.7" customHeight="1" x14ac:dyDescent="0.25">
      <c r="A7099" s="43" t="s">
        <v>146</v>
      </c>
      <c r="B7099" s="1" t="s">
        <v>239</v>
      </c>
      <c r="C7099" s="1" t="s">
        <v>287</v>
      </c>
      <c r="D7099" s="1" t="s">
        <v>286</v>
      </c>
      <c r="E7099" s="45" t="str">
        <f>VLOOKUP(C7099,PROCV!E$50:G$126,3,0)</f>
        <v>Música</v>
      </c>
      <c r="F7099" s="1" t="s">
        <v>416</v>
      </c>
      <c r="G7099" s="1" t="s">
        <v>236</v>
      </c>
      <c r="H7099" s="1">
        <v>2014</v>
      </c>
      <c r="I7099" s="60">
        <f>VLOOKUP(H7099,PROCV!E$33:F$44,2,0)</f>
        <v>1.2109924972782313</v>
      </c>
      <c r="J7099" s="71">
        <v>107223</v>
      </c>
      <c r="K7099" s="44">
        <f t="shared" si="110"/>
        <v>129846.24853566379</v>
      </c>
    </row>
    <row r="7100" spans="1:11" s="43" customFormat="1" ht="19.7" customHeight="1" x14ac:dyDescent="0.25">
      <c r="A7100" s="43" t="s">
        <v>146</v>
      </c>
      <c r="B7100" s="1" t="s">
        <v>239</v>
      </c>
      <c r="C7100" s="1" t="s">
        <v>285</v>
      </c>
      <c r="D7100" s="1" t="s">
        <v>284</v>
      </c>
      <c r="E7100" s="45" t="str">
        <f>VLOOKUP(C7100,PROCV!E$50:G$126,3,0)</f>
        <v>Editorial</v>
      </c>
      <c r="F7100" s="1" t="s">
        <v>416</v>
      </c>
      <c r="G7100" s="1" t="s">
        <v>236</v>
      </c>
      <c r="H7100" s="1">
        <v>2014</v>
      </c>
      <c r="I7100" s="60">
        <f>VLOOKUP(H7100,PROCV!E$33:F$44,2,0)</f>
        <v>1.2109924972782313</v>
      </c>
      <c r="J7100" s="71">
        <v>19098</v>
      </c>
      <c r="K7100" s="44">
        <f t="shared" si="110"/>
        <v>23127.534713019661</v>
      </c>
    </row>
    <row r="7101" spans="1:11" s="43" customFormat="1" ht="19.7" customHeight="1" x14ac:dyDescent="0.25">
      <c r="A7101" s="43" t="s">
        <v>146</v>
      </c>
      <c r="B7101" s="1" t="s">
        <v>239</v>
      </c>
      <c r="C7101" s="1" t="s">
        <v>285</v>
      </c>
      <c r="D7101" s="1" t="s">
        <v>284</v>
      </c>
      <c r="E7101" s="45" t="str">
        <f>VLOOKUP(C7101,PROCV!E$50:G$126,3,0)</f>
        <v>Editorial</v>
      </c>
      <c r="F7101" s="1" t="s">
        <v>416</v>
      </c>
      <c r="G7101" s="1" t="s">
        <v>236</v>
      </c>
      <c r="H7101" s="1">
        <v>2014</v>
      </c>
      <c r="I7101" s="60">
        <f>VLOOKUP(H7101,PROCV!E$33:F$44,2,0)</f>
        <v>1.2109924972782313</v>
      </c>
      <c r="J7101" s="71">
        <v>61930</v>
      </c>
      <c r="K7101" s="44">
        <f t="shared" si="110"/>
        <v>74996.765356440868</v>
      </c>
    </row>
    <row r="7102" spans="1:11" s="43" customFormat="1" ht="19.7" customHeight="1" x14ac:dyDescent="0.25">
      <c r="A7102" s="43" t="s">
        <v>146</v>
      </c>
      <c r="B7102" s="1" t="s">
        <v>239</v>
      </c>
      <c r="C7102" s="1" t="s">
        <v>285</v>
      </c>
      <c r="D7102" s="1" t="s">
        <v>284</v>
      </c>
      <c r="E7102" s="45" t="str">
        <f>VLOOKUP(C7102,PROCV!E$50:G$126,3,0)</f>
        <v>Editorial</v>
      </c>
      <c r="F7102" s="1" t="s">
        <v>416</v>
      </c>
      <c r="G7102" s="1" t="s">
        <v>236</v>
      </c>
      <c r="H7102" s="1">
        <v>2014</v>
      </c>
      <c r="I7102" s="60">
        <f>VLOOKUP(H7102,PROCV!E$33:F$44,2,0)</f>
        <v>1.2109924972782313</v>
      </c>
      <c r="J7102" s="71">
        <v>68407</v>
      </c>
      <c r="K7102" s="44">
        <f t="shared" si="110"/>
        <v>82840.363761311964</v>
      </c>
    </row>
    <row r="7103" spans="1:11" s="43" customFormat="1" ht="19.7" customHeight="1" x14ac:dyDescent="0.25">
      <c r="A7103" s="43" t="s">
        <v>146</v>
      </c>
      <c r="B7103" s="1" t="s">
        <v>239</v>
      </c>
      <c r="C7103" s="1" t="s">
        <v>283</v>
      </c>
      <c r="D7103" s="1" t="s">
        <v>282</v>
      </c>
      <c r="E7103" s="45" t="str">
        <f>VLOOKUP(C7103,PROCV!E$50:G$126,3,0)</f>
        <v>Editorial</v>
      </c>
      <c r="F7103" s="1" t="s">
        <v>416</v>
      </c>
      <c r="G7103" s="1" t="s">
        <v>236</v>
      </c>
      <c r="H7103" s="1">
        <v>2014</v>
      </c>
      <c r="I7103" s="60">
        <f>VLOOKUP(H7103,PROCV!E$33:F$44,2,0)</f>
        <v>1.2109924972782313</v>
      </c>
      <c r="J7103" s="71">
        <v>31164</v>
      </c>
      <c r="K7103" s="44">
        <f t="shared" si="110"/>
        <v>37739.370185178799</v>
      </c>
    </row>
    <row r="7104" spans="1:11" s="43" customFormat="1" ht="19.7" customHeight="1" x14ac:dyDescent="0.25">
      <c r="A7104" s="43" t="s">
        <v>146</v>
      </c>
      <c r="B7104" s="1" t="s">
        <v>239</v>
      </c>
      <c r="C7104" s="1" t="s">
        <v>283</v>
      </c>
      <c r="D7104" s="1" t="s">
        <v>282</v>
      </c>
      <c r="E7104" s="45" t="str">
        <f>VLOOKUP(C7104,PROCV!E$50:G$126,3,0)</f>
        <v>Editorial</v>
      </c>
      <c r="F7104" s="1" t="s">
        <v>416</v>
      </c>
      <c r="G7104" s="1" t="s">
        <v>236</v>
      </c>
      <c r="H7104" s="1">
        <v>2014</v>
      </c>
      <c r="I7104" s="60">
        <f>VLOOKUP(H7104,PROCV!E$33:F$44,2,0)</f>
        <v>1.2109924972782313</v>
      </c>
      <c r="J7104" s="71">
        <v>2891</v>
      </c>
      <c r="K7104" s="44">
        <f t="shared" si="110"/>
        <v>3500.979309631367</v>
      </c>
    </row>
    <row r="7105" spans="1:11" s="43" customFormat="1" ht="19.7" customHeight="1" x14ac:dyDescent="0.25">
      <c r="A7105" s="43" t="s">
        <v>146</v>
      </c>
      <c r="B7105" s="1" t="s">
        <v>239</v>
      </c>
      <c r="C7105" s="1" t="s">
        <v>279</v>
      </c>
      <c r="D7105" s="1" t="s">
        <v>278</v>
      </c>
      <c r="E7105" s="45" t="str">
        <f>VLOOKUP(C7105,PROCV!E$50:G$126,3,0)</f>
        <v>Editorial</v>
      </c>
      <c r="F7105" s="1" t="s">
        <v>416</v>
      </c>
      <c r="G7105" s="1" t="s">
        <v>236</v>
      </c>
      <c r="H7105" s="1">
        <v>2014</v>
      </c>
      <c r="I7105" s="60">
        <f>VLOOKUP(H7105,PROCV!E$33:F$44,2,0)</f>
        <v>1.2109924972782313</v>
      </c>
      <c r="J7105" s="71">
        <v>1417</v>
      </c>
      <c r="K7105" s="44">
        <f t="shared" si="110"/>
        <v>1715.9763686432539</v>
      </c>
    </row>
    <row r="7106" spans="1:11" s="43" customFormat="1" ht="19.7" customHeight="1" x14ac:dyDescent="0.25">
      <c r="A7106" s="43" t="s">
        <v>146</v>
      </c>
      <c r="B7106" s="1" t="s">
        <v>239</v>
      </c>
      <c r="C7106" s="1" t="s">
        <v>279</v>
      </c>
      <c r="D7106" s="1" t="s">
        <v>278</v>
      </c>
      <c r="E7106" s="45" t="str">
        <f>VLOOKUP(C7106,PROCV!E$50:G$126,3,0)</f>
        <v>Editorial</v>
      </c>
      <c r="F7106" s="1" t="s">
        <v>416</v>
      </c>
      <c r="G7106" s="1" t="s">
        <v>236</v>
      </c>
      <c r="H7106" s="1">
        <v>2014</v>
      </c>
      <c r="I7106" s="60">
        <f>VLOOKUP(H7106,PROCV!E$33:F$44,2,0)</f>
        <v>1.2109924972782313</v>
      </c>
      <c r="J7106" s="71">
        <v>4672</v>
      </c>
      <c r="K7106" s="44">
        <f t="shared" si="110"/>
        <v>5657.7569472838968</v>
      </c>
    </row>
    <row r="7107" spans="1:11" s="43" customFormat="1" ht="19.7" customHeight="1" x14ac:dyDescent="0.25">
      <c r="A7107" s="43" t="s">
        <v>146</v>
      </c>
      <c r="B7107" s="1" t="s">
        <v>239</v>
      </c>
      <c r="C7107" s="1" t="s">
        <v>277</v>
      </c>
      <c r="D7107" s="1" t="s">
        <v>276</v>
      </c>
      <c r="E7107" s="45" t="str">
        <f>VLOOKUP(C7107,PROCV!E$50:G$126,3,0)</f>
        <v>Editorial</v>
      </c>
      <c r="F7107" s="1" t="s">
        <v>416</v>
      </c>
      <c r="G7107" s="1" t="s">
        <v>236</v>
      </c>
      <c r="H7107" s="1">
        <v>2014</v>
      </c>
      <c r="I7107" s="60">
        <f>VLOOKUP(H7107,PROCV!E$33:F$44,2,0)</f>
        <v>1.2109924972782313</v>
      </c>
      <c r="J7107" s="71">
        <v>3241</v>
      </c>
      <c r="K7107" s="44">
        <f t="shared" ref="K7107:K7170" si="111">J7107*I7107</f>
        <v>3924.8266836787479</v>
      </c>
    </row>
    <row r="7108" spans="1:11" s="43" customFormat="1" ht="19.7" customHeight="1" x14ac:dyDescent="0.25">
      <c r="A7108" s="43" t="s">
        <v>146</v>
      </c>
      <c r="B7108" s="1" t="s">
        <v>239</v>
      </c>
      <c r="C7108" s="1" t="s">
        <v>271</v>
      </c>
      <c r="D7108" s="1" t="s">
        <v>270</v>
      </c>
      <c r="E7108" s="45" t="str">
        <f>VLOOKUP(C7108,PROCV!E$50:G$126,3,0)</f>
        <v>Editorial</v>
      </c>
      <c r="F7108" s="1" t="s">
        <v>416</v>
      </c>
      <c r="G7108" s="1" t="s">
        <v>236</v>
      </c>
      <c r="H7108" s="1">
        <v>2014</v>
      </c>
      <c r="I7108" s="60">
        <f>VLOOKUP(H7108,PROCV!E$33:F$44,2,0)</f>
        <v>1.2109924972782313</v>
      </c>
      <c r="J7108" s="71">
        <v>148066</v>
      </c>
      <c r="K7108" s="44">
        <f t="shared" si="111"/>
        <v>179306.8151019986</v>
      </c>
    </row>
    <row r="7109" spans="1:11" s="43" customFormat="1" ht="19.7" customHeight="1" x14ac:dyDescent="0.25">
      <c r="A7109" s="43" t="s">
        <v>146</v>
      </c>
      <c r="B7109" s="1" t="s">
        <v>239</v>
      </c>
      <c r="C7109" s="1" t="s">
        <v>271</v>
      </c>
      <c r="D7109" s="1" t="s">
        <v>270</v>
      </c>
      <c r="E7109" s="45" t="str">
        <f>VLOOKUP(C7109,PROCV!E$50:G$126,3,0)</f>
        <v>Editorial</v>
      </c>
      <c r="F7109" s="1" t="s">
        <v>416</v>
      </c>
      <c r="G7109" s="1" t="s">
        <v>236</v>
      </c>
      <c r="H7109" s="1">
        <v>2014</v>
      </c>
      <c r="I7109" s="60">
        <f>VLOOKUP(H7109,PROCV!E$33:F$44,2,0)</f>
        <v>1.2109924972782313</v>
      </c>
      <c r="J7109" s="71">
        <v>144750</v>
      </c>
      <c r="K7109" s="44">
        <f t="shared" si="111"/>
        <v>175291.16398102397</v>
      </c>
    </row>
    <row r="7110" spans="1:11" s="43" customFormat="1" ht="19.7" customHeight="1" x14ac:dyDescent="0.25">
      <c r="A7110" s="43" t="s">
        <v>146</v>
      </c>
      <c r="B7110" s="1" t="s">
        <v>239</v>
      </c>
      <c r="C7110" s="1" t="s">
        <v>315</v>
      </c>
      <c r="D7110" s="1" t="s">
        <v>314</v>
      </c>
      <c r="E7110" s="45" t="str">
        <f>VLOOKUP(C7110,PROCV!E$50:G$126,3,0)</f>
        <v>Editorial</v>
      </c>
      <c r="F7110" s="1" t="s">
        <v>416</v>
      </c>
      <c r="G7110" s="1" t="s">
        <v>236</v>
      </c>
      <c r="H7110" s="1">
        <v>2014</v>
      </c>
      <c r="I7110" s="60">
        <f>VLOOKUP(H7110,PROCV!E$33:F$44,2,0)</f>
        <v>1.2109924972782313</v>
      </c>
      <c r="J7110" s="71">
        <v>11485</v>
      </c>
      <c r="K7110" s="44">
        <f t="shared" si="111"/>
        <v>13908.248831240488</v>
      </c>
    </row>
    <row r="7111" spans="1:11" s="43" customFormat="1" ht="19.7" customHeight="1" x14ac:dyDescent="0.25">
      <c r="A7111" s="43" t="s">
        <v>146</v>
      </c>
      <c r="B7111" s="1" t="s">
        <v>239</v>
      </c>
      <c r="C7111" s="1" t="s">
        <v>315</v>
      </c>
      <c r="D7111" s="1" t="s">
        <v>314</v>
      </c>
      <c r="E7111" s="45" t="str">
        <f>VLOOKUP(C7111,PROCV!E$50:G$126,3,0)</f>
        <v>Editorial</v>
      </c>
      <c r="F7111" s="1" t="s">
        <v>416</v>
      </c>
      <c r="G7111" s="1" t="s">
        <v>236</v>
      </c>
      <c r="H7111" s="1">
        <v>2014</v>
      </c>
      <c r="I7111" s="60">
        <f>VLOOKUP(H7111,PROCV!E$33:F$44,2,0)</f>
        <v>1.2109924972782313</v>
      </c>
      <c r="J7111" s="71">
        <v>1127</v>
      </c>
      <c r="K7111" s="44">
        <f t="shared" si="111"/>
        <v>1364.7885444325666</v>
      </c>
    </row>
    <row r="7112" spans="1:11" s="43" customFormat="1" ht="19.7" customHeight="1" x14ac:dyDescent="0.25">
      <c r="A7112" s="43" t="s">
        <v>146</v>
      </c>
      <c r="B7112" s="1" t="s">
        <v>239</v>
      </c>
      <c r="C7112" s="1" t="s">
        <v>269</v>
      </c>
      <c r="D7112" s="1" t="s">
        <v>268</v>
      </c>
      <c r="E7112" s="45" t="str">
        <f>VLOOKUP(C7112,PROCV!E$50:G$126,3,0)</f>
        <v>NA</v>
      </c>
      <c r="F7112" s="1" t="s">
        <v>416</v>
      </c>
      <c r="G7112" s="1" t="s">
        <v>236</v>
      </c>
      <c r="H7112" s="1">
        <v>2014</v>
      </c>
      <c r="I7112" s="60">
        <f>VLOOKUP(H7112,PROCV!E$33:F$44,2,0)</f>
        <v>1.2109924972782313</v>
      </c>
      <c r="J7112" s="71">
        <v>58446</v>
      </c>
      <c r="K7112" s="44">
        <f t="shared" si="111"/>
        <v>70777.66749592351</v>
      </c>
    </row>
    <row r="7113" spans="1:11" s="43" customFormat="1" ht="19.7" customHeight="1" x14ac:dyDescent="0.25">
      <c r="A7113" s="43" t="s">
        <v>146</v>
      </c>
      <c r="B7113" s="1" t="s">
        <v>239</v>
      </c>
      <c r="C7113" s="1" t="s">
        <v>269</v>
      </c>
      <c r="D7113" s="1" t="s">
        <v>268</v>
      </c>
      <c r="E7113" s="45" t="str">
        <f>VLOOKUP(C7113,PROCV!E$50:G$126,3,0)</f>
        <v>NA</v>
      </c>
      <c r="F7113" s="1" t="s">
        <v>416</v>
      </c>
      <c r="G7113" s="1" t="s">
        <v>236</v>
      </c>
      <c r="H7113" s="1">
        <v>2014</v>
      </c>
      <c r="I7113" s="60">
        <f>VLOOKUP(H7113,PROCV!E$33:F$44,2,0)</f>
        <v>1.2109924972782313</v>
      </c>
      <c r="J7113" s="71">
        <v>16173</v>
      </c>
      <c r="K7113" s="44">
        <f t="shared" si="111"/>
        <v>19585.381658480834</v>
      </c>
    </row>
    <row r="7114" spans="1:11" s="43" customFormat="1" ht="19.7" customHeight="1" x14ac:dyDescent="0.25">
      <c r="A7114" s="43" t="s">
        <v>146</v>
      </c>
      <c r="B7114" s="1" t="s">
        <v>239</v>
      </c>
      <c r="C7114" s="1" t="s">
        <v>254</v>
      </c>
      <c r="D7114" s="1" t="s">
        <v>253</v>
      </c>
      <c r="E7114" s="45" t="str">
        <f>VLOOKUP(C7114,PROCV!E$50:G$126,3,0)</f>
        <v>Música</v>
      </c>
      <c r="F7114" s="1" t="s">
        <v>416</v>
      </c>
      <c r="G7114" s="1" t="s">
        <v>236</v>
      </c>
      <c r="H7114" s="1">
        <v>2014</v>
      </c>
      <c r="I7114" s="60">
        <f>VLOOKUP(H7114,PROCV!E$33:F$44,2,0)</f>
        <v>1.2109924972782313</v>
      </c>
      <c r="J7114" s="71">
        <v>5384</v>
      </c>
      <c r="K7114" s="44">
        <f t="shared" si="111"/>
        <v>6519.9836053459976</v>
      </c>
    </row>
    <row r="7115" spans="1:11" s="43" customFormat="1" ht="19.7" customHeight="1" x14ac:dyDescent="0.25">
      <c r="A7115" s="43" t="s">
        <v>146</v>
      </c>
      <c r="B7115" s="1" t="s">
        <v>239</v>
      </c>
      <c r="C7115" s="1" t="s">
        <v>254</v>
      </c>
      <c r="D7115" s="1" t="s">
        <v>253</v>
      </c>
      <c r="E7115" s="45" t="str">
        <f>VLOOKUP(C7115,PROCV!E$50:G$126,3,0)</f>
        <v>Música</v>
      </c>
      <c r="F7115" s="1" t="s">
        <v>416</v>
      </c>
      <c r="G7115" s="1" t="s">
        <v>236</v>
      </c>
      <c r="H7115" s="1">
        <v>2014</v>
      </c>
      <c r="I7115" s="60">
        <f>VLOOKUP(H7115,PROCV!E$33:F$44,2,0)</f>
        <v>1.2109924972782313</v>
      </c>
      <c r="J7115" s="71">
        <v>5651</v>
      </c>
      <c r="K7115" s="44">
        <f t="shared" si="111"/>
        <v>6843.3186021192851</v>
      </c>
    </row>
    <row r="7116" spans="1:11" s="43" customFormat="1" ht="19.7" customHeight="1" x14ac:dyDescent="0.25">
      <c r="A7116" s="43" t="s">
        <v>146</v>
      </c>
      <c r="B7116" s="1" t="s">
        <v>239</v>
      </c>
      <c r="C7116" s="1" t="s">
        <v>252</v>
      </c>
      <c r="D7116" s="1" t="s">
        <v>251</v>
      </c>
      <c r="E7116" s="45" t="str">
        <f>VLOOKUP(C7116,PROCV!E$50:G$126,3,0)</f>
        <v>Audiovisual</v>
      </c>
      <c r="F7116" s="1" t="s">
        <v>416</v>
      </c>
      <c r="G7116" s="1" t="s">
        <v>236</v>
      </c>
      <c r="H7116" s="1">
        <v>2014</v>
      </c>
      <c r="I7116" s="60">
        <f>VLOOKUP(H7116,PROCV!E$33:F$44,2,0)</f>
        <v>1.2109924972782313</v>
      </c>
      <c r="J7116" s="71">
        <v>31122</v>
      </c>
      <c r="K7116" s="44">
        <f t="shared" si="111"/>
        <v>37688.508500293116</v>
      </c>
    </row>
    <row r="7117" spans="1:11" s="43" customFormat="1" ht="19.7" customHeight="1" x14ac:dyDescent="0.25">
      <c r="A7117" s="43" t="s">
        <v>146</v>
      </c>
      <c r="B7117" s="1" t="s">
        <v>239</v>
      </c>
      <c r="C7117" s="1" t="s">
        <v>252</v>
      </c>
      <c r="D7117" s="1" t="s">
        <v>251</v>
      </c>
      <c r="E7117" s="45" t="str">
        <f>VLOOKUP(C7117,PROCV!E$50:G$126,3,0)</f>
        <v>Audiovisual</v>
      </c>
      <c r="F7117" s="1" t="s">
        <v>416</v>
      </c>
      <c r="G7117" s="1" t="s">
        <v>236</v>
      </c>
      <c r="H7117" s="1">
        <v>2014</v>
      </c>
      <c r="I7117" s="60">
        <f>VLOOKUP(H7117,PROCV!E$33:F$44,2,0)</f>
        <v>1.2109924972782313</v>
      </c>
      <c r="J7117" s="71">
        <v>159874</v>
      </c>
      <c r="K7117" s="44">
        <f t="shared" si="111"/>
        <v>193606.21450985994</v>
      </c>
    </row>
    <row r="7118" spans="1:11" s="43" customFormat="1" ht="19.7" customHeight="1" x14ac:dyDescent="0.25">
      <c r="A7118" s="43" t="s">
        <v>146</v>
      </c>
      <c r="B7118" s="1" t="s">
        <v>239</v>
      </c>
      <c r="C7118" s="1" t="s">
        <v>252</v>
      </c>
      <c r="D7118" s="1" t="s">
        <v>251</v>
      </c>
      <c r="E7118" s="45" t="str">
        <f>VLOOKUP(C7118,PROCV!E$50:G$126,3,0)</f>
        <v>Audiovisual</v>
      </c>
      <c r="F7118" s="1" t="s">
        <v>416</v>
      </c>
      <c r="G7118" s="1" t="s">
        <v>236</v>
      </c>
      <c r="H7118" s="1">
        <v>2014</v>
      </c>
      <c r="I7118" s="60">
        <f>VLOOKUP(H7118,PROCV!E$33:F$44,2,0)</f>
        <v>1.2109924972782313</v>
      </c>
      <c r="J7118" s="71">
        <v>38255</v>
      </c>
      <c r="K7118" s="44">
        <f t="shared" si="111"/>
        <v>46326.517983378741</v>
      </c>
    </row>
    <row r="7119" spans="1:11" s="43" customFormat="1" ht="19.7" customHeight="1" x14ac:dyDescent="0.25">
      <c r="A7119" s="43" t="s">
        <v>146</v>
      </c>
      <c r="B7119" s="1" t="s">
        <v>239</v>
      </c>
      <c r="C7119" s="1" t="s">
        <v>250</v>
      </c>
      <c r="D7119" s="1" t="s">
        <v>249</v>
      </c>
      <c r="E7119" s="45" t="str">
        <f>VLOOKUP(C7119,PROCV!E$50:G$126,3,0)</f>
        <v>Audiovisual</v>
      </c>
      <c r="F7119" s="1" t="s">
        <v>416</v>
      </c>
      <c r="G7119" s="1" t="s">
        <v>236</v>
      </c>
      <c r="H7119" s="1">
        <v>2014</v>
      </c>
      <c r="I7119" s="60">
        <f>VLOOKUP(H7119,PROCV!E$33:F$44,2,0)</f>
        <v>1.2109924972782313</v>
      </c>
      <c r="J7119" s="71">
        <v>4475</v>
      </c>
      <c r="K7119" s="44">
        <f t="shared" si="111"/>
        <v>5419.1914253200848</v>
      </c>
    </row>
    <row r="7120" spans="1:11" s="43" customFormat="1" ht="19.7" customHeight="1" x14ac:dyDescent="0.25">
      <c r="A7120" s="43" t="s">
        <v>146</v>
      </c>
      <c r="B7120" s="1" t="s">
        <v>239</v>
      </c>
      <c r="C7120" s="1" t="s">
        <v>250</v>
      </c>
      <c r="D7120" s="1" t="s">
        <v>249</v>
      </c>
      <c r="E7120" s="45" t="str">
        <f>VLOOKUP(C7120,PROCV!E$50:G$126,3,0)</f>
        <v>Audiovisual</v>
      </c>
      <c r="F7120" s="1" t="s">
        <v>416</v>
      </c>
      <c r="G7120" s="1" t="s">
        <v>236</v>
      </c>
      <c r="H7120" s="1">
        <v>2014</v>
      </c>
      <c r="I7120" s="60">
        <f>VLOOKUP(H7120,PROCV!E$33:F$44,2,0)</f>
        <v>1.2109924972782313</v>
      </c>
      <c r="J7120" s="71">
        <v>12181</v>
      </c>
      <c r="K7120" s="44">
        <f t="shared" si="111"/>
        <v>14751.099609346136</v>
      </c>
    </row>
    <row r="7121" spans="1:11" s="43" customFormat="1" ht="19.7" customHeight="1" x14ac:dyDescent="0.25">
      <c r="A7121" s="43" t="s">
        <v>146</v>
      </c>
      <c r="B7121" s="1" t="s">
        <v>239</v>
      </c>
      <c r="C7121" s="1" t="s">
        <v>246</v>
      </c>
      <c r="D7121" s="1" t="s">
        <v>245</v>
      </c>
      <c r="E7121" s="45" t="str">
        <f>VLOOKUP(C7121,PROCV!E$50:G$126,3,0)</f>
        <v>Artes Cênicas e Espetáculos</v>
      </c>
      <c r="F7121" s="1" t="s">
        <v>416</v>
      </c>
      <c r="G7121" s="1" t="s">
        <v>236</v>
      </c>
      <c r="H7121" s="1">
        <v>2014</v>
      </c>
      <c r="I7121" s="60">
        <f>VLOOKUP(H7121,PROCV!E$33:F$44,2,0)</f>
        <v>1.2109924972782313</v>
      </c>
      <c r="J7121" s="71">
        <v>24861</v>
      </c>
      <c r="K7121" s="44">
        <f t="shared" si="111"/>
        <v>30106.484474834109</v>
      </c>
    </row>
    <row r="7122" spans="1:11" s="43" customFormat="1" ht="19.7" customHeight="1" x14ac:dyDescent="0.25">
      <c r="A7122" s="43" t="s">
        <v>146</v>
      </c>
      <c r="B7122" s="1" t="s">
        <v>239</v>
      </c>
      <c r="C7122" s="1" t="s">
        <v>322</v>
      </c>
      <c r="D7122" s="1" t="s">
        <v>321</v>
      </c>
      <c r="E7122" s="45" t="str">
        <f>VLOOKUP(C7122,PROCV!E$50:G$126,3,0)</f>
        <v>Artes Cênicas e Espetáculos</v>
      </c>
      <c r="F7122" s="1" t="s">
        <v>416</v>
      </c>
      <c r="G7122" s="1" t="s">
        <v>236</v>
      </c>
      <c r="H7122" s="1">
        <v>2014</v>
      </c>
      <c r="I7122" s="60">
        <f>VLOOKUP(H7122,PROCV!E$33:F$44,2,0)</f>
        <v>1.2109924972782313</v>
      </c>
      <c r="J7122" s="71">
        <v>23849</v>
      </c>
      <c r="K7122" s="44">
        <f t="shared" si="111"/>
        <v>28880.960067588538</v>
      </c>
    </row>
    <row r="7123" spans="1:11" s="43" customFormat="1" ht="19.7" customHeight="1" x14ac:dyDescent="0.25">
      <c r="A7123" s="43" t="s">
        <v>146</v>
      </c>
      <c r="B7123" s="1" t="s">
        <v>239</v>
      </c>
      <c r="C7123" s="1" t="s">
        <v>238</v>
      </c>
      <c r="D7123" s="1" t="s">
        <v>237</v>
      </c>
      <c r="E7123" s="45" t="str">
        <f>VLOOKUP(C7123,PROCV!E$50:G$126,3,0)</f>
        <v>Artes Cênicas e Espetáculos</v>
      </c>
      <c r="F7123" s="1" t="s">
        <v>416</v>
      </c>
      <c r="G7123" s="1" t="s">
        <v>236</v>
      </c>
      <c r="H7123" s="1">
        <v>2014</v>
      </c>
      <c r="I7123" s="60">
        <f>VLOOKUP(H7123,PROCV!E$33:F$44,2,0)</f>
        <v>1.2109924972782313</v>
      </c>
      <c r="J7123" s="71">
        <v>124200</v>
      </c>
      <c r="K7123" s="44">
        <f t="shared" si="111"/>
        <v>150405.26816195634</v>
      </c>
    </row>
    <row r="7124" spans="1:11" s="43" customFormat="1" ht="19.7" customHeight="1" x14ac:dyDescent="0.25">
      <c r="A7124" s="43" t="s">
        <v>146</v>
      </c>
      <c r="B7124" s="1" t="s">
        <v>239</v>
      </c>
      <c r="C7124" s="1" t="s">
        <v>238</v>
      </c>
      <c r="D7124" s="1" t="s">
        <v>237</v>
      </c>
      <c r="E7124" s="45" t="str">
        <f>VLOOKUP(C7124,PROCV!E$50:G$126,3,0)</f>
        <v>Artes Cênicas e Espetáculos</v>
      </c>
      <c r="F7124" s="1" t="s">
        <v>416</v>
      </c>
      <c r="G7124" s="1" t="s">
        <v>236</v>
      </c>
      <c r="H7124" s="1">
        <v>2014</v>
      </c>
      <c r="I7124" s="60">
        <f>VLOOKUP(H7124,PROCV!E$33:F$44,2,0)</f>
        <v>1.2109924972782313</v>
      </c>
      <c r="J7124" s="71">
        <v>134558</v>
      </c>
      <c r="K7124" s="44">
        <f t="shared" si="111"/>
        <v>162948.72844876425</v>
      </c>
    </row>
    <row r="7125" spans="1:11" s="43" customFormat="1" ht="19.7" customHeight="1" x14ac:dyDescent="0.25">
      <c r="A7125" s="43" t="s">
        <v>146</v>
      </c>
      <c r="B7125" s="1" t="s">
        <v>239</v>
      </c>
      <c r="C7125" s="1" t="s">
        <v>238</v>
      </c>
      <c r="D7125" s="1" t="s">
        <v>237</v>
      </c>
      <c r="E7125" s="45" t="str">
        <f>VLOOKUP(C7125,PROCV!E$50:G$126,3,0)</f>
        <v>Artes Cênicas e Espetáculos</v>
      </c>
      <c r="F7125" s="1" t="s">
        <v>416</v>
      </c>
      <c r="G7125" s="1" t="s">
        <v>236</v>
      </c>
      <c r="H7125" s="1">
        <v>2014</v>
      </c>
      <c r="I7125" s="60">
        <f>VLOOKUP(H7125,PROCV!E$33:F$44,2,0)</f>
        <v>1.2109924972782313</v>
      </c>
      <c r="J7125" s="71">
        <v>72033</v>
      </c>
      <c r="K7125" s="44">
        <f t="shared" si="111"/>
        <v>87231.422556442834</v>
      </c>
    </row>
    <row r="7126" spans="1:11" s="43" customFormat="1" ht="19.7" customHeight="1" x14ac:dyDescent="0.25">
      <c r="A7126" s="43" t="s">
        <v>146</v>
      </c>
      <c r="B7126" s="1" t="s">
        <v>239</v>
      </c>
      <c r="C7126" s="1" t="s">
        <v>241</v>
      </c>
      <c r="D7126" s="1" t="s">
        <v>240</v>
      </c>
      <c r="E7126" s="45" t="str">
        <f>VLOOKUP(C7126,PROCV!E$50:G$126,3,0)</f>
        <v>Artes Cênicas e Espetáculos</v>
      </c>
      <c r="F7126" s="1" t="s">
        <v>416</v>
      </c>
      <c r="G7126" s="1" t="s">
        <v>236</v>
      </c>
      <c r="H7126" s="1">
        <v>2014</v>
      </c>
      <c r="I7126" s="60">
        <f>VLOOKUP(H7126,PROCV!E$33:F$44,2,0)</f>
        <v>1.2109924972782313</v>
      </c>
      <c r="J7126" s="71">
        <v>67992</v>
      </c>
      <c r="K7126" s="44">
        <f t="shared" si="111"/>
        <v>82337.801874941506</v>
      </c>
    </row>
    <row r="7127" spans="1:11" s="43" customFormat="1" ht="19.7" customHeight="1" x14ac:dyDescent="0.25">
      <c r="A7127" s="43" t="s">
        <v>146</v>
      </c>
      <c r="B7127" s="1" t="s">
        <v>239</v>
      </c>
      <c r="C7127" s="1" t="s">
        <v>241</v>
      </c>
      <c r="D7127" s="1" t="s">
        <v>240</v>
      </c>
      <c r="E7127" s="45" t="str">
        <f>VLOOKUP(C7127,PROCV!E$50:G$126,3,0)</f>
        <v>Artes Cênicas e Espetáculos</v>
      </c>
      <c r="F7127" s="1" t="s">
        <v>416</v>
      </c>
      <c r="G7127" s="1" t="s">
        <v>236</v>
      </c>
      <c r="H7127" s="1">
        <v>2014</v>
      </c>
      <c r="I7127" s="60">
        <f>VLOOKUP(H7127,PROCV!E$33:F$44,2,0)</f>
        <v>1.2109924972782313</v>
      </c>
      <c r="J7127" s="71">
        <v>38962</v>
      </c>
      <c r="K7127" s="44">
        <f t="shared" si="111"/>
        <v>47182.689678954448</v>
      </c>
    </row>
    <row r="7128" spans="1:11" s="43" customFormat="1" ht="19.7" customHeight="1" x14ac:dyDescent="0.25">
      <c r="A7128" s="43" t="s">
        <v>146</v>
      </c>
      <c r="B7128" s="1" t="s">
        <v>239</v>
      </c>
      <c r="C7128" s="1" t="s">
        <v>241</v>
      </c>
      <c r="D7128" s="1" t="s">
        <v>240</v>
      </c>
      <c r="E7128" s="45" t="str">
        <f>VLOOKUP(C7128,PROCV!E$50:G$126,3,0)</f>
        <v>Artes Cênicas e Espetáculos</v>
      </c>
      <c r="F7128" s="1" t="s">
        <v>416</v>
      </c>
      <c r="G7128" s="1" t="s">
        <v>236</v>
      </c>
      <c r="H7128" s="1">
        <v>2014</v>
      </c>
      <c r="I7128" s="60">
        <f>VLOOKUP(H7128,PROCV!E$33:F$44,2,0)</f>
        <v>1.2109924972782313</v>
      </c>
      <c r="J7128" s="71">
        <v>2497</v>
      </c>
      <c r="K7128" s="44">
        <f t="shared" si="111"/>
        <v>3023.8482657037434</v>
      </c>
    </row>
    <row r="7129" spans="1:11" s="43" customFormat="1" ht="19.7" customHeight="1" x14ac:dyDescent="0.25">
      <c r="A7129" s="43" t="s">
        <v>146</v>
      </c>
      <c r="B7129" s="1" t="s">
        <v>239</v>
      </c>
      <c r="C7129" s="1" t="s">
        <v>313</v>
      </c>
      <c r="D7129" s="1" t="s">
        <v>312</v>
      </c>
      <c r="E7129" s="45" t="str">
        <f>VLOOKUP(C7129,PROCV!E$50:G$126,3,0)</f>
        <v>Patrimônio</v>
      </c>
      <c r="F7129" s="1" t="s">
        <v>415</v>
      </c>
      <c r="G7129" s="1" t="s">
        <v>265</v>
      </c>
      <c r="H7129" s="1">
        <v>2014</v>
      </c>
      <c r="I7129" s="60">
        <f>VLOOKUP(H7129,PROCV!E$33:F$44,2,0)</f>
        <v>1.2109924972782313</v>
      </c>
      <c r="J7129" s="71">
        <v>490000</v>
      </c>
      <c r="K7129" s="44">
        <f t="shared" si="111"/>
        <v>593386.32366633334</v>
      </c>
    </row>
    <row r="7130" spans="1:11" s="43" customFormat="1" ht="19.7" customHeight="1" x14ac:dyDescent="0.25">
      <c r="A7130" s="43" t="s">
        <v>171</v>
      </c>
      <c r="B7130" s="1" t="s">
        <v>292</v>
      </c>
      <c r="C7130" s="1" t="s">
        <v>320</v>
      </c>
      <c r="D7130" s="1" t="s">
        <v>319</v>
      </c>
      <c r="E7130" s="45" t="str">
        <f>VLOOKUP(C7130,PROCV!E$50:G$126,3,0)</f>
        <v>Música</v>
      </c>
      <c r="F7130" s="1" t="s">
        <v>416</v>
      </c>
      <c r="G7130" s="1" t="s">
        <v>236</v>
      </c>
      <c r="H7130" s="1">
        <v>2014</v>
      </c>
      <c r="I7130" s="60">
        <f>VLOOKUP(H7130,PROCV!E$33:F$44,2,0)</f>
        <v>1.2109924972782313</v>
      </c>
      <c r="J7130" s="71">
        <v>27320</v>
      </c>
      <c r="K7130" s="44">
        <f t="shared" si="111"/>
        <v>33084.315025641277</v>
      </c>
    </row>
    <row r="7131" spans="1:11" s="43" customFormat="1" ht="19.7" customHeight="1" x14ac:dyDescent="0.25">
      <c r="A7131" s="43" t="s">
        <v>171</v>
      </c>
      <c r="B7131" s="1" t="s">
        <v>292</v>
      </c>
      <c r="C7131" s="1" t="s">
        <v>289</v>
      </c>
      <c r="D7131" s="1" t="s">
        <v>288</v>
      </c>
      <c r="E7131" s="45" t="str">
        <f>VLOOKUP(C7131,PROCV!E$50:G$126,3,0)</f>
        <v>Editorial</v>
      </c>
      <c r="F7131" s="1" t="s">
        <v>416</v>
      </c>
      <c r="G7131" s="1" t="s">
        <v>236</v>
      </c>
      <c r="H7131" s="1">
        <v>2014</v>
      </c>
      <c r="I7131" s="60">
        <f>VLOOKUP(H7131,PROCV!E$33:F$44,2,0)</f>
        <v>1.2109924972782313</v>
      </c>
      <c r="J7131" s="71">
        <v>41308</v>
      </c>
      <c r="K7131" s="44">
        <f t="shared" si="111"/>
        <v>50023.67807756918</v>
      </c>
    </row>
    <row r="7132" spans="1:11" s="43" customFormat="1" ht="19.7" customHeight="1" x14ac:dyDescent="0.25">
      <c r="A7132" s="43" t="s">
        <v>171</v>
      </c>
      <c r="B7132" s="1" t="s">
        <v>292</v>
      </c>
      <c r="C7132" s="1" t="s">
        <v>289</v>
      </c>
      <c r="D7132" s="1" t="s">
        <v>288</v>
      </c>
      <c r="E7132" s="45" t="str">
        <f>VLOOKUP(C7132,PROCV!E$50:G$126,3,0)</f>
        <v>Editorial</v>
      </c>
      <c r="F7132" s="1" t="s">
        <v>416</v>
      </c>
      <c r="G7132" s="1" t="s">
        <v>236</v>
      </c>
      <c r="H7132" s="1">
        <v>2014</v>
      </c>
      <c r="I7132" s="60">
        <f>VLOOKUP(H7132,PROCV!E$33:F$44,2,0)</f>
        <v>1.2109924972782313</v>
      </c>
      <c r="J7132" s="71">
        <v>11264</v>
      </c>
      <c r="K7132" s="44">
        <f t="shared" si="111"/>
        <v>13640.619489341998</v>
      </c>
    </row>
    <row r="7133" spans="1:11" s="43" customFormat="1" ht="19.7" customHeight="1" x14ac:dyDescent="0.25">
      <c r="A7133" s="43" t="s">
        <v>171</v>
      </c>
      <c r="B7133" s="1" t="s">
        <v>292</v>
      </c>
      <c r="C7133" s="1" t="s">
        <v>285</v>
      </c>
      <c r="D7133" s="1" t="s">
        <v>284</v>
      </c>
      <c r="E7133" s="45" t="str">
        <f>VLOOKUP(C7133,PROCV!E$50:G$126,3,0)</f>
        <v>Editorial</v>
      </c>
      <c r="F7133" s="1" t="s">
        <v>416</v>
      </c>
      <c r="G7133" s="1" t="s">
        <v>236</v>
      </c>
      <c r="H7133" s="1">
        <v>2014</v>
      </c>
      <c r="I7133" s="60">
        <f>VLOOKUP(H7133,PROCV!E$33:F$44,2,0)</f>
        <v>1.2109924972782313</v>
      </c>
      <c r="J7133" s="71">
        <v>4842</v>
      </c>
      <c r="K7133" s="44">
        <f t="shared" si="111"/>
        <v>5863.6256718211962</v>
      </c>
    </row>
    <row r="7134" spans="1:11" s="43" customFormat="1" ht="19.7" customHeight="1" x14ac:dyDescent="0.25">
      <c r="A7134" s="43" t="s">
        <v>171</v>
      </c>
      <c r="B7134" s="1" t="s">
        <v>292</v>
      </c>
      <c r="C7134" s="1" t="s">
        <v>285</v>
      </c>
      <c r="D7134" s="1" t="s">
        <v>284</v>
      </c>
      <c r="E7134" s="45" t="str">
        <f>VLOOKUP(C7134,PROCV!E$50:G$126,3,0)</f>
        <v>Editorial</v>
      </c>
      <c r="F7134" s="1" t="s">
        <v>416</v>
      </c>
      <c r="G7134" s="1" t="s">
        <v>236</v>
      </c>
      <c r="H7134" s="1">
        <v>2014</v>
      </c>
      <c r="I7134" s="60">
        <f>VLOOKUP(H7134,PROCV!E$33:F$44,2,0)</f>
        <v>1.2109924972782313</v>
      </c>
      <c r="J7134" s="71">
        <v>27000</v>
      </c>
      <c r="K7134" s="44">
        <f t="shared" si="111"/>
        <v>32696.797426512247</v>
      </c>
    </row>
    <row r="7135" spans="1:11" s="43" customFormat="1" ht="19.7" customHeight="1" x14ac:dyDescent="0.25">
      <c r="A7135" s="43" t="s">
        <v>171</v>
      </c>
      <c r="B7135" s="1" t="s">
        <v>292</v>
      </c>
      <c r="C7135" s="1" t="s">
        <v>285</v>
      </c>
      <c r="D7135" s="1" t="s">
        <v>284</v>
      </c>
      <c r="E7135" s="45" t="str">
        <f>VLOOKUP(C7135,PROCV!E$50:G$126,3,0)</f>
        <v>Editorial</v>
      </c>
      <c r="F7135" s="1" t="s">
        <v>416</v>
      </c>
      <c r="G7135" s="1" t="s">
        <v>236</v>
      </c>
      <c r="H7135" s="1">
        <v>2014</v>
      </c>
      <c r="I7135" s="60">
        <f>VLOOKUP(H7135,PROCV!E$33:F$44,2,0)</f>
        <v>1.2109924972782313</v>
      </c>
      <c r="J7135" s="71">
        <v>4387</v>
      </c>
      <c r="K7135" s="44">
        <f t="shared" si="111"/>
        <v>5312.6240855596006</v>
      </c>
    </row>
    <row r="7136" spans="1:11" s="43" customFormat="1" ht="19.7" customHeight="1" x14ac:dyDescent="0.25">
      <c r="A7136" s="43" t="s">
        <v>171</v>
      </c>
      <c r="B7136" s="1" t="s">
        <v>292</v>
      </c>
      <c r="C7136" s="1" t="s">
        <v>285</v>
      </c>
      <c r="D7136" s="1" t="s">
        <v>284</v>
      </c>
      <c r="E7136" s="45" t="str">
        <f>VLOOKUP(C7136,PROCV!E$50:G$126,3,0)</f>
        <v>Editorial</v>
      </c>
      <c r="F7136" s="1" t="s">
        <v>416</v>
      </c>
      <c r="G7136" s="1" t="s">
        <v>236</v>
      </c>
      <c r="H7136" s="1">
        <v>2014</v>
      </c>
      <c r="I7136" s="60">
        <f>VLOOKUP(H7136,PROCV!E$33:F$44,2,0)</f>
        <v>1.2109924972782313</v>
      </c>
      <c r="J7136" s="71">
        <v>66727</v>
      </c>
      <c r="K7136" s="44">
        <f t="shared" si="111"/>
        <v>80805.896365884546</v>
      </c>
    </row>
    <row r="7137" spans="1:11" s="43" customFormat="1" ht="19.7" customHeight="1" x14ac:dyDescent="0.25">
      <c r="A7137" s="43" t="s">
        <v>171</v>
      </c>
      <c r="B7137" s="1" t="s">
        <v>292</v>
      </c>
      <c r="C7137" s="1" t="s">
        <v>283</v>
      </c>
      <c r="D7137" s="1" t="s">
        <v>282</v>
      </c>
      <c r="E7137" s="45" t="str">
        <f>VLOOKUP(C7137,PROCV!E$50:G$126,3,0)</f>
        <v>Editorial</v>
      </c>
      <c r="F7137" s="1" t="s">
        <v>416</v>
      </c>
      <c r="G7137" s="1" t="s">
        <v>236</v>
      </c>
      <c r="H7137" s="1">
        <v>2014</v>
      </c>
      <c r="I7137" s="60">
        <f>VLOOKUP(H7137,PROCV!E$33:F$44,2,0)</f>
        <v>1.2109924972782313</v>
      </c>
      <c r="J7137" s="71">
        <v>133506</v>
      </c>
      <c r="K7137" s="44">
        <f t="shared" si="111"/>
        <v>161674.76434162754</v>
      </c>
    </row>
    <row r="7138" spans="1:11" s="43" customFormat="1" ht="19.7" customHeight="1" x14ac:dyDescent="0.25">
      <c r="A7138" s="43" t="s">
        <v>171</v>
      </c>
      <c r="B7138" s="1" t="s">
        <v>292</v>
      </c>
      <c r="C7138" s="1" t="s">
        <v>283</v>
      </c>
      <c r="D7138" s="1" t="s">
        <v>282</v>
      </c>
      <c r="E7138" s="45" t="str">
        <f>VLOOKUP(C7138,PROCV!E$50:G$126,3,0)</f>
        <v>Editorial</v>
      </c>
      <c r="F7138" s="1" t="s">
        <v>416</v>
      </c>
      <c r="G7138" s="1" t="s">
        <v>236</v>
      </c>
      <c r="H7138" s="1">
        <v>2014</v>
      </c>
      <c r="I7138" s="60">
        <f>VLOOKUP(H7138,PROCV!E$33:F$44,2,0)</f>
        <v>1.2109924972782313</v>
      </c>
      <c r="J7138" s="71">
        <v>8132</v>
      </c>
      <c r="K7138" s="44">
        <f t="shared" si="111"/>
        <v>9847.7909878665778</v>
      </c>
    </row>
    <row r="7139" spans="1:11" s="43" customFormat="1" ht="19.7" customHeight="1" x14ac:dyDescent="0.25">
      <c r="A7139" s="43" t="s">
        <v>171</v>
      </c>
      <c r="B7139" s="1" t="s">
        <v>292</v>
      </c>
      <c r="C7139" s="1" t="s">
        <v>283</v>
      </c>
      <c r="D7139" s="1" t="s">
        <v>282</v>
      </c>
      <c r="E7139" s="45" t="str">
        <f>VLOOKUP(C7139,PROCV!E$50:G$126,3,0)</f>
        <v>Editorial</v>
      </c>
      <c r="F7139" s="1" t="s">
        <v>416</v>
      </c>
      <c r="G7139" s="1" t="s">
        <v>236</v>
      </c>
      <c r="H7139" s="1">
        <v>2014</v>
      </c>
      <c r="I7139" s="60">
        <f>VLOOKUP(H7139,PROCV!E$33:F$44,2,0)</f>
        <v>1.2109924972782313</v>
      </c>
      <c r="J7139" s="71">
        <v>54995</v>
      </c>
      <c r="K7139" s="44">
        <f t="shared" si="111"/>
        <v>66598.532387816333</v>
      </c>
    </row>
    <row r="7140" spans="1:11" s="43" customFormat="1" ht="19.7" customHeight="1" x14ac:dyDescent="0.25">
      <c r="A7140" s="43" t="s">
        <v>171</v>
      </c>
      <c r="B7140" s="1" t="s">
        <v>292</v>
      </c>
      <c r="C7140" s="1" t="s">
        <v>281</v>
      </c>
      <c r="D7140" s="1" t="s">
        <v>280</v>
      </c>
      <c r="E7140" s="45" t="str">
        <f>VLOOKUP(C7140,PROCV!E$50:G$126,3,0)</f>
        <v>Música</v>
      </c>
      <c r="F7140" s="1" t="s">
        <v>416</v>
      </c>
      <c r="G7140" s="1" t="s">
        <v>236</v>
      </c>
      <c r="H7140" s="1">
        <v>2014</v>
      </c>
      <c r="I7140" s="60">
        <f>VLOOKUP(H7140,PROCV!E$33:F$44,2,0)</f>
        <v>1.2109924972782313</v>
      </c>
      <c r="J7140" s="71">
        <v>154000</v>
      </c>
      <c r="K7140" s="44">
        <f t="shared" si="111"/>
        <v>186492.84458084762</v>
      </c>
    </row>
    <row r="7141" spans="1:11" s="43" customFormat="1" ht="19.7" customHeight="1" x14ac:dyDescent="0.25">
      <c r="A7141" s="43" t="s">
        <v>171</v>
      </c>
      <c r="B7141" s="1" t="s">
        <v>292</v>
      </c>
      <c r="C7141" s="1" t="s">
        <v>281</v>
      </c>
      <c r="D7141" s="1" t="s">
        <v>280</v>
      </c>
      <c r="E7141" s="45" t="str">
        <f>VLOOKUP(C7141,PROCV!E$50:G$126,3,0)</f>
        <v>Música</v>
      </c>
      <c r="F7141" s="1" t="s">
        <v>416</v>
      </c>
      <c r="G7141" s="1" t="s">
        <v>236</v>
      </c>
      <c r="H7141" s="1">
        <v>2014</v>
      </c>
      <c r="I7141" s="60">
        <f>VLOOKUP(H7141,PROCV!E$33:F$44,2,0)</f>
        <v>1.2109924972782313</v>
      </c>
      <c r="J7141" s="71">
        <v>7403</v>
      </c>
      <c r="K7141" s="44">
        <f t="shared" si="111"/>
        <v>8964.9774573507457</v>
      </c>
    </row>
    <row r="7142" spans="1:11" s="43" customFormat="1" ht="19.7" customHeight="1" x14ac:dyDescent="0.25">
      <c r="A7142" s="43" t="s">
        <v>171</v>
      </c>
      <c r="B7142" s="1" t="s">
        <v>292</v>
      </c>
      <c r="C7142" s="1" t="s">
        <v>279</v>
      </c>
      <c r="D7142" s="1" t="s">
        <v>278</v>
      </c>
      <c r="E7142" s="45" t="str">
        <f>VLOOKUP(C7142,PROCV!E$50:G$126,3,0)</f>
        <v>Editorial</v>
      </c>
      <c r="F7142" s="1" t="s">
        <v>416</v>
      </c>
      <c r="G7142" s="1" t="s">
        <v>236</v>
      </c>
      <c r="H7142" s="1">
        <v>2014</v>
      </c>
      <c r="I7142" s="60">
        <f>VLOOKUP(H7142,PROCV!E$33:F$44,2,0)</f>
        <v>1.2109924972782313</v>
      </c>
      <c r="J7142" s="71">
        <v>261616</v>
      </c>
      <c r="K7142" s="44">
        <f t="shared" si="111"/>
        <v>316815.01316794177</v>
      </c>
    </row>
    <row r="7143" spans="1:11" s="43" customFormat="1" ht="19.7" customHeight="1" x14ac:dyDescent="0.25">
      <c r="A7143" s="43" t="s">
        <v>171</v>
      </c>
      <c r="B7143" s="1" t="s">
        <v>292</v>
      </c>
      <c r="C7143" s="1" t="s">
        <v>279</v>
      </c>
      <c r="D7143" s="1" t="s">
        <v>278</v>
      </c>
      <c r="E7143" s="45" t="str">
        <f>VLOOKUP(C7143,PROCV!E$50:G$126,3,0)</f>
        <v>Editorial</v>
      </c>
      <c r="F7143" s="1" t="s">
        <v>416</v>
      </c>
      <c r="G7143" s="1" t="s">
        <v>236</v>
      </c>
      <c r="H7143" s="1">
        <v>2014</v>
      </c>
      <c r="I7143" s="60">
        <f>VLOOKUP(H7143,PROCV!E$33:F$44,2,0)</f>
        <v>1.2109924972782313</v>
      </c>
      <c r="J7143" s="71">
        <v>73612</v>
      </c>
      <c r="K7143" s="44">
        <f t="shared" si="111"/>
        <v>89143.579709645172</v>
      </c>
    </row>
    <row r="7144" spans="1:11" s="43" customFormat="1" ht="19.7" customHeight="1" x14ac:dyDescent="0.25">
      <c r="A7144" s="43" t="s">
        <v>171</v>
      </c>
      <c r="B7144" s="1" t="s">
        <v>292</v>
      </c>
      <c r="C7144" s="1" t="s">
        <v>269</v>
      </c>
      <c r="D7144" s="1" t="s">
        <v>268</v>
      </c>
      <c r="E7144" s="45" t="str">
        <f>VLOOKUP(C7144,PROCV!E$50:G$126,3,0)</f>
        <v>NA</v>
      </c>
      <c r="F7144" s="1" t="s">
        <v>416</v>
      </c>
      <c r="G7144" s="1" t="s">
        <v>236</v>
      </c>
      <c r="H7144" s="1">
        <v>2014</v>
      </c>
      <c r="I7144" s="60">
        <f>VLOOKUP(H7144,PROCV!E$33:F$44,2,0)</f>
        <v>1.2109924972782313</v>
      </c>
      <c r="J7144" s="71">
        <v>28605</v>
      </c>
      <c r="K7144" s="44">
        <f t="shared" si="111"/>
        <v>34640.440384643807</v>
      </c>
    </row>
    <row r="7145" spans="1:11" s="43" customFormat="1" ht="19.7" customHeight="1" x14ac:dyDescent="0.25">
      <c r="A7145" s="43" t="s">
        <v>171</v>
      </c>
      <c r="B7145" s="1" t="s">
        <v>292</v>
      </c>
      <c r="C7145" s="1" t="s">
        <v>269</v>
      </c>
      <c r="D7145" s="1" t="s">
        <v>268</v>
      </c>
      <c r="E7145" s="45" t="str">
        <f>VLOOKUP(C7145,PROCV!E$50:G$126,3,0)</f>
        <v>NA</v>
      </c>
      <c r="F7145" s="1" t="s">
        <v>416</v>
      </c>
      <c r="G7145" s="1" t="s">
        <v>236</v>
      </c>
      <c r="H7145" s="1">
        <v>2014</v>
      </c>
      <c r="I7145" s="60">
        <f>VLOOKUP(H7145,PROCV!E$33:F$44,2,0)</f>
        <v>1.2109924972782313</v>
      </c>
      <c r="J7145" s="71">
        <v>80918</v>
      </c>
      <c r="K7145" s="44">
        <f t="shared" si="111"/>
        <v>97991.090894759924</v>
      </c>
    </row>
    <row r="7146" spans="1:11" s="43" customFormat="1" ht="19.7" customHeight="1" x14ac:dyDescent="0.25">
      <c r="A7146" s="43" t="s">
        <v>171</v>
      </c>
      <c r="B7146" s="1" t="s">
        <v>292</v>
      </c>
      <c r="C7146" s="1" t="s">
        <v>264</v>
      </c>
      <c r="D7146" s="1" t="s">
        <v>263</v>
      </c>
      <c r="E7146" s="45" t="str">
        <f>VLOOKUP(C7146,PROCV!E$50:G$126,3,0)</f>
        <v>Audiovisual</v>
      </c>
      <c r="F7146" s="1" t="s">
        <v>416</v>
      </c>
      <c r="G7146" s="1" t="s">
        <v>236</v>
      </c>
      <c r="H7146" s="1">
        <v>2014</v>
      </c>
      <c r="I7146" s="60">
        <f>VLOOKUP(H7146,PROCV!E$33:F$44,2,0)</f>
        <v>1.2109924972782313</v>
      </c>
      <c r="J7146" s="71">
        <v>74435</v>
      </c>
      <c r="K7146" s="44">
        <f t="shared" si="111"/>
        <v>90140.226534905145</v>
      </c>
    </row>
    <row r="7147" spans="1:11" s="43" customFormat="1" ht="19.7" customHeight="1" x14ac:dyDescent="0.25">
      <c r="A7147" s="43" t="s">
        <v>171</v>
      </c>
      <c r="B7147" s="1" t="s">
        <v>292</v>
      </c>
      <c r="C7147" s="1" t="s">
        <v>264</v>
      </c>
      <c r="D7147" s="1" t="s">
        <v>263</v>
      </c>
      <c r="E7147" s="45" t="str">
        <f>VLOOKUP(C7147,PROCV!E$50:G$126,3,0)</f>
        <v>Audiovisual</v>
      </c>
      <c r="F7147" s="1" t="s">
        <v>416</v>
      </c>
      <c r="G7147" s="1" t="s">
        <v>236</v>
      </c>
      <c r="H7147" s="1">
        <v>2014</v>
      </c>
      <c r="I7147" s="60">
        <f>VLOOKUP(H7147,PROCV!E$33:F$44,2,0)</f>
        <v>1.2109924972782313</v>
      </c>
      <c r="J7147" s="71">
        <v>70144</v>
      </c>
      <c r="K7147" s="44">
        <f t="shared" si="111"/>
        <v>84943.857729084251</v>
      </c>
    </row>
    <row r="7148" spans="1:11" s="43" customFormat="1" ht="19.7" customHeight="1" x14ac:dyDescent="0.25">
      <c r="A7148" s="43" t="s">
        <v>171</v>
      </c>
      <c r="B7148" s="1" t="s">
        <v>292</v>
      </c>
      <c r="C7148" s="1" t="s">
        <v>264</v>
      </c>
      <c r="D7148" s="1" t="s">
        <v>263</v>
      </c>
      <c r="E7148" s="45" t="str">
        <f>VLOOKUP(C7148,PROCV!E$50:G$126,3,0)</f>
        <v>Audiovisual</v>
      </c>
      <c r="F7148" s="1" t="s">
        <v>416</v>
      </c>
      <c r="G7148" s="1" t="s">
        <v>236</v>
      </c>
      <c r="H7148" s="1">
        <v>2014</v>
      </c>
      <c r="I7148" s="60">
        <f>VLOOKUP(H7148,PROCV!E$33:F$44,2,0)</f>
        <v>1.2109924972782313</v>
      </c>
      <c r="J7148" s="71">
        <v>96624</v>
      </c>
      <c r="K7148" s="44">
        <f t="shared" si="111"/>
        <v>117010.93905701183</v>
      </c>
    </row>
    <row r="7149" spans="1:11" s="43" customFormat="1" ht="19.7" customHeight="1" x14ac:dyDescent="0.25">
      <c r="A7149" s="43" t="s">
        <v>171</v>
      </c>
      <c r="B7149" s="1" t="s">
        <v>292</v>
      </c>
      <c r="C7149" s="1" t="s">
        <v>252</v>
      </c>
      <c r="D7149" s="1" t="s">
        <v>251</v>
      </c>
      <c r="E7149" s="45" t="str">
        <f>VLOOKUP(C7149,PROCV!E$50:G$126,3,0)</f>
        <v>Audiovisual</v>
      </c>
      <c r="F7149" s="1" t="s">
        <v>416</v>
      </c>
      <c r="G7149" s="1" t="s">
        <v>236</v>
      </c>
      <c r="H7149" s="1">
        <v>2014</v>
      </c>
      <c r="I7149" s="60">
        <f>VLOOKUP(H7149,PROCV!E$33:F$44,2,0)</f>
        <v>1.2109924972782313</v>
      </c>
      <c r="J7149" s="71">
        <v>11935</v>
      </c>
      <c r="K7149" s="44">
        <f t="shared" si="111"/>
        <v>14453.195455015692</v>
      </c>
    </row>
    <row r="7150" spans="1:11" s="43" customFormat="1" ht="19.7" customHeight="1" x14ac:dyDescent="0.25">
      <c r="A7150" s="43" t="s">
        <v>171</v>
      </c>
      <c r="B7150" s="1" t="s">
        <v>292</v>
      </c>
      <c r="C7150" s="1" t="s">
        <v>250</v>
      </c>
      <c r="D7150" s="1" t="s">
        <v>249</v>
      </c>
      <c r="E7150" s="45" t="str">
        <f>VLOOKUP(C7150,PROCV!E$50:G$126,3,0)</f>
        <v>Audiovisual</v>
      </c>
      <c r="F7150" s="1" t="s">
        <v>416</v>
      </c>
      <c r="G7150" s="1" t="s">
        <v>236</v>
      </c>
      <c r="H7150" s="1">
        <v>2014</v>
      </c>
      <c r="I7150" s="60">
        <f>VLOOKUP(H7150,PROCV!E$33:F$44,2,0)</f>
        <v>1.2109924972782313</v>
      </c>
      <c r="J7150" s="71">
        <v>158176</v>
      </c>
      <c r="K7150" s="44">
        <f t="shared" si="111"/>
        <v>191549.94924948152</v>
      </c>
    </row>
    <row r="7151" spans="1:11" s="43" customFormat="1" ht="19.7" customHeight="1" x14ac:dyDescent="0.25">
      <c r="A7151" s="43" t="s">
        <v>171</v>
      </c>
      <c r="B7151" s="1" t="s">
        <v>292</v>
      </c>
      <c r="C7151" s="1" t="s">
        <v>250</v>
      </c>
      <c r="D7151" s="1" t="s">
        <v>249</v>
      </c>
      <c r="E7151" s="45" t="str">
        <f>VLOOKUP(C7151,PROCV!E$50:G$126,3,0)</f>
        <v>Audiovisual</v>
      </c>
      <c r="F7151" s="1" t="s">
        <v>416</v>
      </c>
      <c r="G7151" s="1" t="s">
        <v>236</v>
      </c>
      <c r="H7151" s="1">
        <v>2014</v>
      </c>
      <c r="I7151" s="60">
        <f>VLOOKUP(H7151,PROCV!E$33:F$44,2,0)</f>
        <v>1.2109924972782313</v>
      </c>
      <c r="J7151" s="71">
        <v>42065</v>
      </c>
      <c r="K7151" s="44">
        <f t="shared" si="111"/>
        <v>50940.399398008798</v>
      </c>
    </row>
    <row r="7152" spans="1:11" s="43" customFormat="1" ht="19.7" customHeight="1" x14ac:dyDescent="0.25">
      <c r="A7152" s="43" t="s">
        <v>171</v>
      </c>
      <c r="B7152" s="1" t="s">
        <v>292</v>
      </c>
      <c r="C7152" s="1" t="s">
        <v>246</v>
      </c>
      <c r="D7152" s="1" t="s">
        <v>245</v>
      </c>
      <c r="E7152" s="45" t="str">
        <f>VLOOKUP(C7152,PROCV!E$50:G$126,3,0)</f>
        <v>Artes Cênicas e Espetáculos</v>
      </c>
      <c r="F7152" s="1" t="s">
        <v>416</v>
      </c>
      <c r="G7152" s="1" t="s">
        <v>236</v>
      </c>
      <c r="H7152" s="1">
        <v>2014</v>
      </c>
      <c r="I7152" s="60">
        <f>VLOOKUP(H7152,PROCV!E$33:F$44,2,0)</f>
        <v>1.2109924972782313</v>
      </c>
      <c r="J7152" s="71">
        <v>46340</v>
      </c>
      <c r="K7152" s="44">
        <f t="shared" si="111"/>
        <v>56117.392323873239</v>
      </c>
    </row>
    <row r="7153" spans="1:11" s="43" customFormat="1" ht="19.7" customHeight="1" x14ac:dyDescent="0.25">
      <c r="A7153" s="43" t="s">
        <v>171</v>
      </c>
      <c r="B7153" s="1" t="s">
        <v>292</v>
      </c>
      <c r="C7153" s="1" t="s">
        <v>246</v>
      </c>
      <c r="D7153" s="1" t="s">
        <v>245</v>
      </c>
      <c r="E7153" s="45" t="str">
        <f>VLOOKUP(C7153,PROCV!E$50:G$126,3,0)</f>
        <v>Artes Cênicas e Espetáculos</v>
      </c>
      <c r="F7153" s="1" t="s">
        <v>416</v>
      </c>
      <c r="G7153" s="1" t="s">
        <v>236</v>
      </c>
      <c r="H7153" s="1">
        <v>2014</v>
      </c>
      <c r="I7153" s="60">
        <f>VLOOKUP(H7153,PROCV!E$33:F$44,2,0)</f>
        <v>1.2109924972782313</v>
      </c>
      <c r="J7153" s="71">
        <v>78000</v>
      </c>
      <c r="K7153" s="44">
        <f t="shared" si="111"/>
        <v>94457.414787702044</v>
      </c>
    </row>
    <row r="7154" spans="1:11" s="43" customFormat="1" ht="19.7" customHeight="1" x14ac:dyDescent="0.25">
      <c r="A7154" s="43" t="s">
        <v>171</v>
      </c>
      <c r="B7154" s="1" t="s">
        <v>292</v>
      </c>
      <c r="C7154" s="1" t="s">
        <v>246</v>
      </c>
      <c r="D7154" s="1" t="s">
        <v>245</v>
      </c>
      <c r="E7154" s="45" t="str">
        <f>VLOOKUP(C7154,PROCV!E$50:G$126,3,0)</f>
        <v>Artes Cênicas e Espetáculos</v>
      </c>
      <c r="F7154" s="1" t="s">
        <v>416</v>
      </c>
      <c r="G7154" s="1" t="s">
        <v>236</v>
      </c>
      <c r="H7154" s="1">
        <v>2014</v>
      </c>
      <c r="I7154" s="60">
        <f>VLOOKUP(H7154,PROCV!E$33:F$44,2,0)</f>
        <v>1.2109924972782313</v>
      </c>
      <c r="J7154" s="71">
        <v>10436</v>
      </c>
      <c r="K7154" s="44">
        <f t="shared" si="111"/>
        <v>12637.917701595623</v>
      </c>
    </row>
    <row r="7155" spans="1:11" s="43" customFormat="1" ht="19.7" customHeight="1" x14ac:dyDescent="0.25">
      <c r="A7155" s="43" t="s">
        <v>171</v>
      </c>
      <c r="B7155" s="1" t="s">
        <v>292</v>
      </c>
      <c r="C7155" s="1" t="s">
        <v>238</v>
      </c>
      <c r="D7155" s="1" t="s">
        <v>237</v>
      </c>
      <c r="E7155" s="45" t="str">
        <f>VLOOKUP(C7155,PROCV!E$50:G$126,3,0)</f>
        <v>Artes Cênicas e Espetáculos</v>
      </c>
      <c r="F7155" s="1" t="s">
        <v>416</v>
      </c>
      <c r="G7155" s="1" t="s">
        <v>236</v>
      </c>
      <c r="H7155" s="1">
        <v>2014</v>
      </c>
      <c r="I7155" s="60">
        <f>VLOOKUP(H7155,PROCV!E$33:F$44,2,0)</f>
        <v>1.2109924972782313</v>
      </c>
      <c r="J7155" s="71">
        <v>50990</v>
      </c>
      <c r="K7155" s="44">
        <f t="shared" si="111"/>
        <v>61748.507436217013</v>
      </c>
    </row>
    <row r="7156" spans="1:11" s="43" customFormat="1" ht="19.7" customHeight="1" x14ac:dyDescent="0.25">
      <c r="A7156" s="43" t="s">
        <v>171</v>
      </c>
      <c r="B7156" s="1" t="s">
        <v>292</v>
      </c>
      <c r="C7156" s="1" t="s">
        <v>238</v>
      </c>
      <c r="D7156" s="1" t="s">
        <v>237</v>
      </c>
      <c r="E7156" s="45" t="str">
        <f>VLOOKUP(C7156,PROCV!E$50:G$126,3,0)</f>
        <v>Artes Cênicas e Espetáculos</v>
      </c>
      <c r="F7156" s="1" t="s">
        <v>416</v>
      </c>
      <c r="G7156" s="1" t="s">
        <v>236</v>
      </c>
      <c r="H7156" s="1">
        <v>2014</v>
      </c>
      <c r="I7156" s="60">
        <f>VLOOKUP(H7156,PROCV!E$33:F$44,2,0)</f>
        <v>1.2109924972782313</v>
      </c>
      <c r="J7156" s="71">
        <v>5235</v>
      </c>
      <c r="K7156" s="44">
        <f t="shared" si="111"/>
        <v>6339.5457232515409</v>
      </c>
    </row>
    <row r="7157" spans="1:11" s="43" customFormat="1" ht="19.7" customHeight="1" x14ac:dyDescent="0.25">
      <c r="A7157" s="43" t="s">
        <v>171</v>
      </c>
      <c r="B7157" s="1" t="s">
        <v>292</v>
      </c>
      <c r="C7157" s="1" t="s">
        <v>241</v>
      </c>
      <c r="D7157" s="1" t="s">
        <v>240</v>
      </c>
      <c r="E7157" s="45" t="str">
        <f>VLOOKUP(C7157,PROCV!E$50:G$126,3,0)</f>
        <v>Artes Cênicas e Espetáculos</v>
      </c>
      <c r="F7157" s="1" t="s">
        <v>416</v>
      </c>
      <c r="G7157" s="1" t="s">
        <v>236</v>
      </c>
      <c r="H7157" s="1">
        <v>2014</v>
      </c>
      <c r="I7157" s="60">
        <f>VLOOKUP(H7157,PROCV!E$33:F$44,2,0)</f>
        <v>1.2109924972782313</v>
      </c>
      <c r="J7157" s="71">
        <v>7793</v>
      </c>
      <c r="K7157" s="44">
        <f t="shared" si="111"/>
        <v>9437.2645312892564</v>
      </c>
    </row>
    <row r="7158" spans="1:11" s="43" customFormat="1" ht="19.7" customHeight="1" x14ac:dyDescent="0.25">
      <c r="A7158" s="43" t="s">
        <v>171</v>
      </c>
      <c r="B7158" s="1" t="s">
        <v>292</v>
      </c>
      <c r="C7158" s="1" t="s">
        <v>241</v>
      </c>
      <c r="D7158" s="1" t="s">
        <v>240</v>
      </c>
      <c r="E7158" s="45" t="str">
        <f>VLOOKUP(C7158,PROCV!E$50:G$126,3,0)</f>
        <v>Artes Cênicas e Espetáculos</v>
      </c>
      <c r="F7158" s="1" t="s">
        <v>416</v>
      </c>
      <c r="G7158" s="1" t="s">
        <v>236</v>
      </c>
      <c r="H7158" s="1">
        <v>2014</v>
      </c>
      <c r="I7158" s="60">
        <f>VLOOKUP(H7158,PROCV!E$33:F$44,2,0)</f>
        <v>1.2109924972782313</v>
      </c>
      <c r="J7158" s="71">
        <v>122765</v>
      </c>
      <c r="K7158" s="44">
        <f t="shared" si="111"/>
        <v>148667.49392836206</v>
      </c>
    </row>
    <row r="7159" spans="1:11" s="43" customFormat="1" ht="19.7" customHeight="1" x14ac:dyDescent="0.25">
      <c r="A7159" s="43" t="s">
        <v>171</v>
      </c>
      <c r="B7159" s="1" t="s">
        <v>292</v>
      </c>
      <c r="C7159" s="1" t="s">
        <v>241</v>
      </c>
      <c r="D7159" s="1" t="s">
        <v>240</v>
      </c>
      <c r="E7159" s="45" t="str">
        <f>VLOOKUP(C7159,PROCV!E$50:G$126,3,0)</f>
        <v>Artes Cênicas e Espetáculos</v>
      </c>
      <c r="F7159" s="1" t="s">
        <v>416</v>
      </c>
      <c r="G7159" s="1" t="s">
        <v>236</v>
      </c>
      <c r="H7159" s="1">
        <v>2014</v>
      </c>
      <c r="I7159" s="60">
        <f>VLOOKUP(H7159,PROCV!E$33:F$44,2,0)</f>
        <v>1.2109924972782313</v>
      </c>
      <c r="J7159" s="71">
        <v>44831</v>
      </c>
      <c r="K7159" s="44">
        <f t="shared" si="111"/>
        <v>54290.004645480389</v>
      </c>
    </row>
    <row r="7160" spans="1:11" s="43" customFormat="1" ht="19.7" customHeight="1" x14ac:dyDescent="0.25">
      <c r="A7160" s="43" t="s">
        <v>171</v>
      </c>
      <c r="B7160" s="1" t="s">
        <v>292</v>
      </c>
      <c r="C7160" s="1" t="s">
        <v>348</v>
      </c>
      <c r="D7160" s="1" t="s">
        <v>347</v>
      </c>
      <c r="E7160" s="45" t="str">
        <f>VLOOKUP(C7160,PROCV!E$50:G$126,3,0)</f>
        <v>Patrimônio</v>
      </c>
      <c r="F7160" s="1" t="s">
        <v>415</v>
      </c>
      <c r="G7160" s="1" t="s">
        <v>265</v>
      </c>
      <c r="H7160" s="1">
        <v>2014</v>
      </c>
      <c r="I7160" s="60">
        <f>VLOOKUP(H7160,PROCV!E$33:F$44,2,0)</f>
        <v>1.2109924972782313</v>
      </c>
      <c r="J7160" s="71">
        <v>500000</v>
      </c>
      <c r="K7160" s="44">
        <f t="shared" si="111"/>
        <v>605496.24863911571</v>
      </c>
    </row>
    <row r="7161" spans="1:11" s="43" customFormat="1" ht="19.7" customHeight="1" x14ac:dyDescent="0.25">
      <c r="A7161" s="43" t="s">
        <v>175</v>
      </c>
      <c r="B7161" s="1" t="s">
        <v>292</v>
      </c>
      <c r="C7161" s="1" t="s">
        <v>291</v>
      </c>
      <c r="D7161" s="1" t="s">
        <v>290</v>
      </c>
      <c r="E7161" s="45" t="str">
        <f>VLOOKUP(C7161,PROCV!E$50:G$126,3,0)</f>
        <v>NA</v>
      </c>
      <c r="F7161" s="1" t="s">
        <v>416</v>
      </c>
      <c r="G7161" s="1" t="s">
        <v>236</v>
      </c>
      <c r="H7161" s="1">
        <v>2014</v>
      </c>
      <c r="I7161" s="60">
        <f>VLOOKUP(H7161,PROCV!E$33:F$44,2,0)</f>
        <v>1.2109924972782313</v>
      </c>
      <c r="J7161" s="71">
        <v>232256</v>
      </c>
      <c r="K7161" s="44">
        <f t="shared" si="111"/>
        <v>281260.27344785287</v>
      </c>
    </row>
    <row r="7162" spans="1:11" s="43" customFormat="1" ht="19.7" customHeight="1" x14ac:dyDescent="0.25">
      <c r="A7162" s="43" t="s">
        <v>175</v>
      </c>
      <c r="B7162" s="1" t="s">
        <v>292</v>
      </c>
      <c r="C7162" s="1" t="s">
        <v>291</v>
      </c>
      <c r="D7162" s="1" t="s">
        <v>290</v>
      </c>
      <c r="E7162" s="45" t="str">
        <f>VLOOKUP(C7162,PROCV!E$50:G$126,3,0)</f>
        <v>NA</v>
      </c>
      <c r="F7162" s="1" t="s">
        <v>416</v>
      </c>
      <c r="G7162" s="1" t="s">
        <v>236</v>
      </c>
      <c r="H7162" s="1">
        <v>2014</v>
      </c>
      <c r="I7162" s="60">
        <f>VLOOKUP(H7162,PROCV!E$33:F$44,2,0)</f>
        <v>1.2109924972782313</v>
      </c>
      <c r="J7162" s="71">
        <v>90805</v>
      </c>
      <c r="K7162" s="44">
        <f t="shared" si="111"/>
        <v>109964.1737153498</v>
      </c>
    </row>
    <row r="7163" spans="1:11" s="43" customFormat="1" ht="19.7" customHeight="1" x14ac:dyDescent="0.25">
      <c r="A7163" s="43" t="s">
        <v>175</v>
      </c>
      <c r="B7163" s="1" t="s">
        <v>292</v>
      </c>
      <c r="C7163" s="1" t="s">
        <v>289</v>
      </c>
      <c r="D7163" s="1" t="s">
        <v>288</v>
      </c>
      <c r="E7163" s="45" t="str">
        <f>VLOOKUP(C7163,PROCV!E$50:G$126,3,0)</f>
        <v>Editorial</v>
      </c>
      <c r="F7163" s="1" t="s">
        <v>416</v>
      </c>
      <c r="G7163" s="1" t="s">
        <v>236</v>
      </c>
      <c r="H7163" s="1">
        <v>2014</v>
      </c>
      <c r="I7163" s="60">
        <f>VLOOKUP(H7163,PROCV!E$33:F$44,2,0)</f>
        <v>1.2109924972782313</v>
      </c>
      <c r="J7163" s="71">
        <v>26489</v>
      </c>
      <c r="K7163" s="44">
        <f t="shared" si="111"/>
        <v>32077.98026040307</v>
      </c>
    </row>
    <row r="7164" spans="1:11" s="43" customFormat="1" ht="19.7" customHeight="1" x14ac:dyDescent="0.25">
      <c r="A7164" s="43" t="s">
        <v>175</v>
      </c>
      <c r="B7164" s="1" t="s">
        <v>292</v>
      </c>
      <c r="C7164" s="1" t="s">
        <v>289</v>
      </c>
      <c r="D7164" s="1" t="s">
        <v>288</v>
      </c>
      <c r="E7164" s="45" t="str">
        <f>VLOOKUP(C7164,PROCV!E$50:G$126,3,0)</f>
        <v>Editorial</v>
      </c>
      <c r="F7164" s="1" t="s">
        <v>416</v>
      </c>
      <c r="G7164" s="1" t="s">
        <v>236</v>
      </c>
      <c r="H7164" s="1">
        <v>2014</v>
      </c>
      <c r="I7164" s="60">
        <f>VLOOKUP(H7164,PROCV!E$33:F$44,2,0)</f>
        <v>1.2109924972782313</v>
      </c>
      <c r="J7164" s="71">
        <v>188637</v>
      </c>
      <c r="K7164" s="44">
        <f t="shared" si="111"/>
        <v>228437.99170907371</v>
      </c>
    </row>
    <row r="7165" spans="1:11" s="43" customFormat="1" ht="19.7" customHeight="1" x14ac:dyDescent="0.25">
      <c r="A7165" s="43" t="s">
        <v>175</v>
      </c>
      <c r="B7165" s="1" t="s">
        <v>292</v>
      </c>
      <c r="C7165" s="1" t="s">
        <v>289</v>
      </c>
      <c r="D7165" s="1" t="s">
        <v>288</v>
      </c>
      <c r="E7165" s="45" t="str">
        <f>VLOOKUP(C7165,PROCV!E$50:G$126,3,0)</f>
        <v>Editorial</v>
      </c>
      <c r="F7165" s="1" t="s">
        <v>416</v>
      </c>
      <c r="G7165" s="1" t="s">
        <v>236</v>
      </c>
      <c r="H7165" s="1">
        <v>2014</v>
      </c>
      <c r="I7165" s="60">
        <f>VLOOKUP(H7165,PROCV!E$33:F$44,2,0)</f>
        <v>1.2109924972782313</v>
      </c>
      <c r="J7165" s="71">
        <v>452953</v>
      </c>
      <c r="K7165" s="44">
        <f t="shared" si="111"/>
        <v>548522.68461966666</v>
      </c>
    </row>
    <row r="7166" spans="1:11" s="43" customFormat="1" ht="19.7" customHeight="1" x14ac:dyDescent="0.25">
      <c r="A7166" s="43" t="s">
        <v>175</v>
      </c>
      <c r="B7166" s="1" t="s">
        <v>292</v>
      </c>
      <c r="C7166" s="1" t="s">
        <v>287</v>
      </c>
      <c r="D7166" s="1" t="s">
        <v>286</v>
      </c>
      <c r="E7166" s="45" t="str">
        <f>VLOOKUP(C7166,PROCV!E$50:G$126,3,0)</f>
        <v>Música</v>
      </c>
      <c r="F7166" s="1" t="s">
        <v>416</v>
      </c>
      <c r="G7166" s="1" t="s">
        <v>236</v>
      </c>
      <c r="H7166" s="1">
        <v>2014</v>
      </c>
      <c r="I7166" s="60">
        <f>VLOOKUP(H7166,PROCV!E$33:F$44,2,0)</f>
        <v>1.2109924972782313</v>
      </c>
      <c r="J7166" s="71">
        <v>45000</v>
      </c>
      <c r="K7166" s="44">
        <f t="shared" si="111"/>
        <v>54494.662377520406</v>
      </c>
    </row>
    <row r="7167" spans="1:11" s="43" customFormat="1" ht="19.7" customHeight="1" x14ac:dyDescent="0.25">
      <c r="A7167" s="43" t="s">
        <v>175</v>
      </c>
      <c r="B7167" s="1" t="s">
        <v>292</v>
      </c>
      <c r="C7167" s="1" t="s">
        <v>287</v>
      </c>
      <c r="D7167" s="1" t="s">
        <v>286</v>
      </c>
      <c r="E7167" s="45" t="str">
        <f>VLOOKUP(C7167,PROCV!E$50:G$126,3,0)</f>
        <v>Música</v>
      </c>
      <c r="F7167" s="1" t="s">
        <v>416</v>
      </c>
      <c r="G7167" s="1" t="s">
        <v>236</v>
      </c>
      <c r="H7167" s="1">
        <v>2014</v>
      </c>
      <c r="I7167" s="60">
        <f>VLOOKUP(H7167,PROCV!E$33:F$44,2,0)</f>
        <v>1.2109924972782313</v>
      </c>
      <c r="J7167" s="71">
        <v>9755</v>
      </c>
      <c r="K7167" s="44">
        <f t="shared" si="111"/>
        <v>11813.231810949146</v>
      </c>
    </row>
    <row r="7168" spans="1:11" s="43" customFormat="1" ht="19.7" customHeight="1" x14ac:dyDescent="0.25">
      <c r="A7168" s="43" t="s">
        <v>175</v>
      </c>
      <c r="B7168" s="1" t="s">
        <v>292</v>
      </c>
      <c r="C7168" s="1" t="s">
        <v>287</v>
      </c>
      <c r="D7168" s="1" t="s">
        <v>286</v>
      </c>
      <c r="E7168" s="45" t="str">
        <f>VLOOKUP(C7168,PROCV!E$50:G$126,3,0)</f>
        <v>Música</v>
      </c>
      <c r="F7168" s="1" t="s">
        <v>416</v>
      </c>
      <c r="G7168" s="1" t="s">
        <v>236</v>
      </c>
      <c r="H7168" s="1">
        <v>2014</v>
      </c>
      <c r="I7168" s="60">
        <f>VLOOKUP(H7168,PROCV!E$33:F$44,2,0)</f>
        <v>1.2109924972782313</v>
      </c>
      <c r="J7168" s="71">
        <v>95277</v>
      </c>
      <c r="K7168" s="44">
        <f t="shared" si="111"/>
        <v>115379.73216317805</v>
      </c>
    </row>
    <row r="7169" spans="1:11" s="43" customFormat="1" ht="19.7" customHeight="1" x14ac:dyDescent="0.25">
      <c r="A7169" s="43" t="s">
        <v>175</v>
      </c>
      <c r="B7169" s="1" t="s">
        <v>292</v>
      </c>
      <c r="C7169" s="1" t="s">
        <v>285</v>
      </c>
      <c r="D7169" s="1" t="s">
        <v>284</v>
      </c>
      <c r="E7169" s="45" t="str">
        <f>VLOOKUP(C7169,PROCV!E$50:G$126,3,0)</f>
        <v>Editorial</v>
      </c>
      <c r="F7169" s="1" t="s">
        <v>416</v>
      </c>
      <c r="G7169" s="1" t="s">
        <v>236</v>
      </c>
      <c r="H7169" s="1">
        <v>2014</v>
      </c>
      <c r="I7169" s="60">
        <f>VLOOKUP(H7169,PROCV!E$33:F$44,2,0)</f>
        <v>1.2109924972782313</v>
      </c>
      <c r="J7169" s="71">
        <v>19814</v>
      </c>
      <c r="K7169" s="44">
        <f t="shared" si="111"/>
        <v>23994.605341070877</v>
      </c>
    </row>
    <row r="7170" spans="1:11" s="43" customFormat="1" ht="19.7" customHeight="1" x14ac:dyDescent="0.25">
      <c r="A7170" s="43" t="s">
        <v>175</v>
      </c>
      <c r="B7170" s="1" t="s">
        <v>292</v>
      </c>
      <c r="C7170" s="1" t="s">
        <v>285</v>
      </c>
      <c r="D7170" s="1" t="s">
        <v>284</v>
      </c>
      <c r="E7170" s="45" t="str">
        <f>VLOOKUP(C7170,PROCV!E$50:G$126,3,0)</f>
        <v>Editorial</v>
      </c>
      <c r="F7170" s="1" t="s">
        <v>416</v>
      </c>
      <c r="G7170" s="1" t="s">
        <v>265</v>
      </c>
      <c r="H7170" s="1">
        <v>2014</v>
      </c>
      <c r="I7170" s="60">
        <f>VLOOKUP(H7170,PROCV!E$33:F$44,2,0)</f>
        <v>1.2109924972782313</v>
      </c>
      <c r="J7170" s="71">
        <v>1661101</v>
      </c>
      <c r="K7170" s="44">
        <f t="shared" si="111"/>
        <v>2011580.8482213672</v>
      </c>
    </row>
    <row r="7171" spans="1:11" s="43" customFormat="1" ht="19.7" customHeight="1" x14ac:dyDescent="0.25">
      <c r="A7171" s="43" t="s">
        <v>175</v>
      </c>
      <c r="B7171" s="1" t="s">
        <v>292</v>
      </c>
      <c r="C7171" s="1" t="s">
        <v>285</v>
      </c>
      <c r="D7171" s="1" t="s">
        <v>284</v>
      </c>
      <c r="E7171" s="45" t="str">
        <f>VLOOKUP(C7171,PROCV!E$50:G$126,3,0)</f>
        <v>Editorial</v>
      </c>
      <c r="F7171" s="1" t="s">
        <v>416</v>
      </c>
      <c r="G7171" s="1" t="s">
        <v>265</v>
      </c>
      <c r="H7171" s="1">
        <v>2014</v>
      </c>
      <c r="I7171" s="60">
        <f>VLOOKUP(H7171,PROCV!E$33:F$44,2,0)</f>
        <v>1.2109924972782313</v>
      </c>
      <c r="J7171" s="71">
        <v>31534</v>
      </c>
      <c r="K7171" s="44">
        <f t="shared" ref="K7171:K7234" si="112">J7171*I7171</f>
        <v>38187.437409171747</v>
      </c>
    </row>
    <row r="7172" spans="1:11" s="43" customFormat="1" ht="19.7" customHeight="1" x14ac:dyDescent="0.25">
      <c r="A7172" s="43" t="s">
        <v>175</v>
      </c>
      <c r="B7172" s="1" t="s">
        <v>292</v>
      </c>
      <c r="C7172" s="1" t="s">
        <v>285</v>
      </c>
      <c r="D7172" s="1" t="s">
        <v>284</v>
      </c>
      <c r="E7172" s="45" t="str">
        <f>VLOOKUP(C7172,PROCV!E$50:G$126,3,0)</f>
        <v>Editorial</v>
      </c>
      <c r="F7172" s="1" t="s">
        <v>416</v>
      </c>
      <c r="G7172" s="1" t="s">
        <v>236</v>
      </c>
      <c r="H7172" s="1">
        <v>2014</v>
      </c>
      <c r="I7172" s="60">
        <f>VLOOKUP(H7172,PROCV!E$33:F$44,2,0)</f>
        <v>1.2109924972782313</v>
      </c>
      <c r="J7172" s="71">
        <v>52526</v>
      </c>
      <c r="K7172" s="44">
        <f t="shared" si="112"/>
        <v>63608.591912036376</v>
      </c>
    </row>
    <row r="7173" spans="1:11" s="43" customFormat="1" ht="19.7" customHeight="1" x14ac:dyDescent="0.25">
      <c r="A7173" s="43" t="s">
        <v>175</v>
      </c>
      <c r="B7173" s="1" t="s">
        <v>292</v>
      </c>
      <c r="C7173" s="1" t="s">
        <v>285</v>
      </c>
      <c r="D7173" s="1" t="s">
        <v>284</v>
      </c>
      <c r="E7173" s="45" t="str">
        <f>VLOOKUP(C7173,PROCV!E$50:G$126,3,0)</f>
        <v>Editorial</v>
      </c>
      <c r="F7173" s="1" t="s">
        <v>416</v>
      </c>
      <c r="G7173" s="1" t="s">
        <v>236</v>
      </c>
      <c r="H7173" s="1">
        <v>2014</v>
      </c>
      <c r="I7173" s="60">
        <f>VLOOKUP(H7173,PROCV!E$33:F$44,2,0)</f>
        <v>1.2109924972782313</v>
      </c>
      <c r="J7173" s="71">
        <v>684518</v>
      </c>
      <c r="K7173" s="44">
        <f t="shared" si="112"/>
        <v>828946.1622519003</v>
      </c>
    </row>
    <row r="7174" spans="1:11" s="43" customFormat="1" ht="19.7" customHeight="1" x14ac:dyDescent="0.25">
      <c r="A7174" s="43" t="s">
        <v>175</v>
      </c>
      <c r="B7174" s="1" t="s">
        <v>292</v>
      </c>
      <c r="C7174" s="1" t="s">
        <v>283</v>
      </c>
      <c r="D7174" s="1" t="s">
        <v>282</v>
      </c>
      <c r="E7174" s="45" t="str">
        <f>VLOOKUP(C7174,PROCV!E$50:G$126,3,0)</f>
        <v>Editorial</v>
      </c>
      <c r="F7174" s="1" t="s">
        <v>416</v>
      </c>
      <c r="G7174" s="1" t="s">
        <v>236</v>
      </c>
      <c r="H7174" s="1">
        <v>2014</v>
      </c>
      <c r="I7174" s="60">
        <f>VLOOKUP(H7174,PROCV!E$33:F$44,2,0)</f>
        <v>1.2109924972782313</v>
      </c>
      <c r="J7174" s="71">
        <v>8149</v>
      </c>
      <c r="K7174" s="44">
        <f t="shared" si="112"/>
        <v>9868.3778603203064</v>
      </c>
    </row>
    <row r="7175" spans="1:11" s="43" customFormat="1" ht="19.7" customHeight="1" x14ac:dyDescent="0.25">
      <c r="A7175" s="43" t="s">
        <v>175</v>
      </c>
      <c r="B7175" s="1" t="s">
        <v>292</v>
      </c>
      <c r="C7175" s="1" t="s">
        <v>283</v>
      </c>
      <c r="D7175" s="1" t="s">
        <v>282</v>
      </c>
      <c r="E7175" s="45" t="str">
        <f>VLOOKUP(C7175,PROCV!E$50:G$126,3,0)</f>
        <v>Editorial</v>
      </c>
      <c r="F7175" s="1" t="s">
        <v>416</v>
      </c>
      <c r="G7175" s="1" t="s">
        <v>236</v>
      </c>
      <c r="H7175" s="1">
        <v>2014</v>
      </c>
      <c r="I7175" s="60">
        <f>VLOOKUP(H7175,PROCV!E$33:F$44,2,0)</f>
        <v>1.2109924972782313</v>
      </c>
      <c r="J7175" s="71">
        <v>47045</v>
      </c>
      <c r="K7175" s="44">
        <f t="shared" si="112"/>
        <v>56971.142034454395</v>
      </c>
    </row>
    <row r="7176" spans="1:11" s="43" customFormat="1" ht="19.7" customHeight="1" x14ac:dyDescent="0.25">
      <c r="A7176" s="43" t="s">
        <v>175</v>
      </c>
      <c r="B7176" s="1" t="s">
        <v>292</v>
      </c>
      <c r="C7176" s="1" t="s">
        <v>283</v>
      </c>
      <c r="D7176" s="1" t="s">
        <v>282</v>
      </c>
      <c r="E7176" s="45" t="str">
        <f>VLOOKUP(C7176,PROCV!E$50:G$126,3,0)</f>
        <v>Editorial</v>
      </c>
      <c r="F7176" s="1" t="s">
        <v>416</v>
      </c>
      <c r="G7176" s="1" t="s">
        <v>236</v>
      </c>
      <c r="H7176" s="1">
        <v>2014</v>
      </c>
      <c r="I7176" s="60">
        <f>VLOOKUP(H7176,PROCV!E$33:F$44,2,0)</f>
        <v>1.2109924972782313</v>
      </c>
      <c r="J7176" s="71">
        <v>9264</v>
      </c>
      <c r="K7176" s="44">
        <f t="shared" si="112"/>
        <v>11218.634494785534</v>
      </c>
    </row>
    <row r="7177" spans="1:11" s="43" customFormat="1" ht="19.7" customHeight="1" x14ac:dyDescent="0.25">
      <c r="A7177" s="43" t="s">
        <v>175</v>
      </c>
      <c r="B7177" s="1" t="s">
        <v>292</v>
      </c>
      <c r="C7177" s="1" t="s">
        <v>281</v>
      </c>
      <c r="D7177" s="1" t="s">
        <v>280</v>
      </c>
      <c r="E7177" s="45" t="str">
        <f>VLOOKUP(C7177,PROCV!E$50:G$126,3,0)</f>
        <v>Música</v>
      </c>
      <c r="F7177" s="1" t="s">
        <v>416</v>
      </c>
      <c r="G7177" s="1" t="s">
        <v>236</v>
      </c>
      <c r="H7177" s="1">
        <v>2014</v>
      </c>
      <c r="I7177" s="60">
        <f>VLOOKUP(H7177,PROCV!E$33:F$44,2,0)</f>
        <v>1.2109924972782313</v>
      </c>
      <c r="J7177" s="71">
        <v>8429</v>
      </c>
      <c r="K7177" s="44">
        <f t="shared" si="112"/>
        <v>10207.455759558212</v>
      </c>
    </row>
    <row r="7178" spans="1:11" s="43" customFormat="1" ht="19.7" customHeight="1" x14ac:dyDescent="0.25">
      <c r="A7178" s="43" t="s">
        <v>175</v>
      </c>
      <c r="B7178" s="1" t="s">
        <v>292</v>
      </c>
      <c r="C7178" s="1" t="s">
        <v>279</v>
      </c>
      <c r="D7178" s="1" t="s">
        <v>278</v>
      </c>
      <c r="E7178" s="45" t="str">
        <f>VLOOKUP(C7178,PROCV!E$50:G$126,3,0)</f>
        <v>Editorial</v>
      </c>
      <c r="F7178" s="1" t="s">
        <v>416</v>
      </c>
      <c r="G7178" s="1" t="s">
        <v>236</v>
      </c>
      <c r="H7178" s="1">
        <v>2014</v>
      </c>
      <c r="I7178" s="60">
        <f>VLOOKUP(H7178,PROCV!E$33:F$44,2,0)</f>
        <v>1.2109924972782313</v>
      </c>
      <c r="J7178" s="71">
        <v>38955</v>
      </c>
      <c r="K7178" s="44">
        <f t="shared" si="112"/>
        <v>47174.212731473504</v>
      </c>
    </row>
    <row r="7179" spans="1:11" s="43" customFormat="1" ht="19.7" customHeight="1" x14ac:dyDescent="0.25">
      <c r="A7179" s="43" t="s">
        <v>175</v>
      </c>
      <c r="B7179" s="1" t="s">
        <v>292</v>
      </c>
      <c r="C7179" s="1" t="s">
        <v>275</v>
      </c>
      <c r="D7179" s="1" t="s">
        <v>274</v>
      </c>
      <c r="E7179" s="45" t="str">
        <f>VLOOKUP(C7179,PROCV!E$50:G$126,3,0)</f>
        <v>Editorial</v>
      </c>
      <c r="F7179" s="1" t="s">
        <v>416</v>
      </c>
      <c r="G7179" s="1" t="s">
        <v>236</v>
      </c>
      <c r="H7179" s="1">
        <v>2014</v>
      </c>
      <c r="I7179" s="60">
        <f>VLOOKUP(H7179,PROCV!E$33:F$44,2,0)</f>
        <v>1.2109924972782313</v>
      </c>
      <c r="J7179" s="71">
        <v>19097</v>
      </c>
      <c r="K7179" s="44">
        <f t="shared" si="112"/>
        <v>23126.323720522385</v>
      </c>
    </row>
    <row r="7180" spans="1:11" s="43" customFormat="1" ht="19.7" customHeight="1" x14ac:dyDescent="0.25">
      <c r="A7180" s="43" t="s">
        <v>175</v>
      </c>
      <c r="B7180" s="1" t="s">
        <v>292</v>
      </c>
      <c r="C7180" s="1" t="s">
        <v>275</v>
      </c>
      <c r="D7180" s="1" t="s">
        <v>274</v>
      </c>
      <c r="E7180" s="45" t="str">
        <f>VLOOKUP(C7180,PROCV!E$50:G$126,3,0)</f>
        <v>Editorial</v>
      </c>
      <c r="F7180" s="1" t="s">
        <v>416</v>
      </c>
      <c r="G7180" s="1" t="s">
        <v>236</v>
      </c>
      <c r="H7180" s="1">
        <v>2014</v>
      </c>
      <c r="I7180" s="60">
        <f>VLOOKUP(H7180,PROCV!E$33:F$44,2,0)</f>
        <v>1.2109924972782313</v>
      </c>
      <c r="J7180" s="71">
        <v>3471</v>
      </c>
      <c r="K7180" s="44">
        <f t="shared" si="112"/>
        <v>4203.3549580527406</v>
      </c>
    </row>
    <row r="7181" spans="1:11" s="43" customFormat="1" ht="19.7" customHeight="1" x14ac:dyDescent="0.25">
      <c r="A7181" s="43" t="s">
        <v>175</v>
      </c>
      <c r="B7181" s="1" t="s">
        <v>292</v>
      </c>
      <c r="C7181" s="1" t="s">
        <v>273</v>
      </c>
      <c r="D7181" s="1" t="s">
        <v>272</v>
      </c>
      <c r="E7181" s="45" t="str">
        <f>VLOOKUP(C7181,PROCV!E$50:G$126,3,0)</f>
        <v>Editorial</v>
      </c>
      <c r="F7181" s="1" t="s">
        <v>416</v>
      </c>
      <c r="G7181" s="1" t="s">
        <v>236</v>
      </c>
      <c r="H7181" s="1">
        <v>2014</v>
      </c>
      <c r="I7181" s="60">
        <f>VLOOKUP(H7181,PROCV!E$33:F$44,2,0)</f>
        <v>1.2109924972782313</v>
      </c>
      <c r="J7181" s="71">
        <v>89259</v>
      </c>
      <c r="K7181" s="44">
        <f t="shared" si="112"/>
        <v>108091.97931455766</v>
      </c>
    </row>
    <row r="7182" spans="1:11" s="43" customFormat="1" ht="19.7" customHeight="1" x14ac:dyDescent="0.25">
      <c r="A7182" s="43" t="s">
        <v>175</v>
      </c>
      <c r="B7182" s="1" t="s">
        <v>292</v>
      </c>
      <c r="C7182" s="1" t="s">
        <v>273</v>
      </c>
      <c r="D7182" s="1" t="s">
        <v>272</v>
      </c>
      <c r="E7182" s="45" t="str">
        <f>VLOOKUP(C7182,PROCV!E$50:G$126,3,0)</f>
        <v>Editorial</v>
      </c>
      <c r="F7182" s="1" t="s">
        <v>416</v>
      </c>
      <c r="G7182" s="1" t="s">
        <v>236</v>
      </c>
      <c r="H7182" s="1">
        <v>2014</v>
      </c>
      <c r="I7182" s="60">
        <f>VLOOKUP(H7182,PROCV!E$33:F$44,2,0)</f>
        <v>1.2109924972782313</v>
      </c>
      <c r="J7182" s="1">
        <v>478</v>
      </c>
      <c r="K7182" s="44">
        <f t="shared" si="112"/>
        <v>578.85441369899456</v>
      </c>
    </row>
    <row r="7183" spans="1:11" s="43" customFormat="1" ht="19.7" customHeight="1" x14ac:dyDescent="0.25">
      <c r="A7183" s="43" t="s">
        <v>175</v>
      </c>
      <c r="B7183" s="1" t="s">
        <v>292</v>
      </c>
      <c r="C7183" s="1" t="s">
        <v>269</v>
      </c>
      <c r="D7183" s="1" t="s">
        <v>268</v>
      </c>
      <c r="E7183" s="45" t="str">
        <f>VLOOKUP(C7183,PROCV!E$50:G$126,3,0)</f>
        <v>NA</v>
      </c>
      <c r="F7183" s="1" t="s">
        <v>416</v>
      </c>
      <c r="G7183" s="1" t="s">
        <v>236</v>
      </c>
      <c r="H7183" s="1">
        <v>2014</v>
      </c>
      <c r="I7183" s="60">
        <f>VLOOKUP(H7183,PROCV!E$33:F$44,2,0)</f>
        <v>1.2109924972782313</v>
      </c>
      <c r="J7183" s="71">
        <v>5320</v>
      </c>
      <c r="K7183" s="44">
        <f t="shared" si="112"/>
        <v>6442.4800855201911</v>
      </c>
    </row>
    <row r="7184" spans="1:11" s="43" customFormat="1" ht="19.7" customHeight="1" x14ac:dyDescent="0.25">
      <c r="A7184" s="43" t="s">
        <v>175</v>
      </c>
      <c r="B7184" s="1" t="s">
        <v>292</v>
      </c>
      <c r="C7184" s="1" t="s">
        <v>269</v>
      </c>
      <c r="D7184" s="1" t="s">
        <v>268</v>
      </c>
      <c r="E7184" s="45" t="str">
        <f>VLOOKUP(C7184,PROCV!E$50:G$126,3,0)</f>
        <v>NA</v>
      </c>
      <c r="F7184" s="1" t="s">
        <v>416</v>
      </c>
      <c r="G7184" s="1" t="s">
        <v>236</v>
      </c>
      <c r="H7184" s="1">
        <v>2014</v>
      </c>
      <c r="I7184" s="60">
        <f>VLOOKUP(H7184,PROCV!E$33:F$44,2,0)</f>
        <v>1.2109924972782313</v>
      </c>
      <c r="J7184" s="71">
        <v>54398</v>
      </c>
      <c r="K7184" s="44">
        <f t="shared" si="112"/>
        <v>65875.569866941223</v>
      </c>
    </row>
    <row r="7185" spans="1:11" s="43" customFormat="1" ht="19.7" customHeight="1" x14ac:dyDescent="0.25">
      <c r="A7185" s="43" t="s">
        <v>175</v>
      </c>
      <c r="B7185" s="1" t="s">
        <v>292</v>
      </c>
      <c r="C7185" s="1" t="s">
        <v>328</v>
      </c>
      <c r="D7185" s="1" t="s">
        <v>327</v>
      </c>
      <c r="E7185" s="45" t="str">
        <f>VLOOKUP(C7185,PROCV!E$50:G$126,3,0)</f>
        <v>Audiovisual</v>
      </c>
      <c r="F7185" s="1" t="s">
        <v>416</v>
      </c>
      <c r="G7185" s="1" t="s">
        <v>236</v>
      </c>
      <c r="H7185" s="1">
        <v>2014</v>
      </c>
      <c r="I7185" s="60">
        <f>VLOOKUP(H7185,PROCV!E$33:F$44,2,0)</f>
        <v>1.2109924972782313</v>
      </c>
      <c r="J7185" s="71">
        <v>1923</v>
      </c>
      <c r="K7185" s="44">
        <f t="shared" si="112"/>
        <v>2328.7385722660388</v>
      </c>
    </row>
    <row r="7186" spans="1:11" s="43" customFormat="1" ht="19.7" customHeight="1" x14ac:dyDescent="0.25">
      <c r="A7186" s="43" t="s">
        <v>175</v>
      </c>
      <c r="B7186" s="1" t="s">
        <v>292</v>
      </c>
      <c r="C7186" s="1" t="s">
        <v>297</v>
      </c>
      <c r="D7186" s="1" t="s">
        <v>296</v>
      </c>
      <c r="E7186" s="45" t="str">
        <f>VLOOKUP(C7186,PROCV!E$50:G$126,3,0)</f>
        <v>Audiovisual</v>
      </c>
      <c r="F7186" s="1" t="s">
        <v>416</v>
      </c>
      <c r="G7186" s="1" t="s">
        <v>236</v>
      </c>
      <c r="H7186" s="1">
        <v>2014</v>
      </c>
      <c r="I7186" s="60">
        <f>VLOOKUP(H7186,PROCV!E$33:F$44,2,0)</f>
        <v>1.2109924972782313</v>
      </c>
      <c r="J7186" s="71">
        <v>10305</v>
      </c>
      <c r="K7186" s="44">
        <f t="shared" si="112"/>
        <v>12479.277684452174</v>
      </c>
    </row>
    <row r="7187" spans="1:11" s="43" customFormat="1" ht="19.7" customHeight="1" x14ac:dyDescent="0.25">
      <c r="A7187" s="43" t="s">
        <v>175</v>
      </c>
      <c r="B7187" s="1" t="s">
        <v>292</v>
      </c>
      <c r="C7187" s="1" t="s">
        <v>297</v>
      </c>
      <c r="D7187" s="1" t="s">
        <v>296</v>
      </c>
      <c r="E7187" s="45" t="str">
        <f>VLOOKUP(C7187,PROCV!E$50:G$126,3,0)</f>
        <v>Audiovisual</v>
      </c>
      <c r="F7187" s="1" t="s">
        <v>416</v>
      </c>
      <c r="G7187" s="1" t="s">
        <v>236</v>
      </c>
      <c r="H7187" s="1">
        <v>2014</v>
      </c>
      <c r="I7187" s="60">
        <f>VLOOKUP(H7187,PROCV!E$33:F$44,2,0)</f>
        <v>1.2109924972782313</v>
      </c>
      <c r="J7187" s="71">
        <v>12003</v>
      </c>
      <c r="K7187" s="44">
        <f t="shared" si="112"/>
        <v>14535.542944830611</v>
      </c>
    </row>
    <row r="7188" spans="1:11" s="43" customFormat="1" ht="19.7" customHeight="1" x14ac:dyDescent="0.25">
      <c r="A7188" s="43" t="s">
        <v>175</v>
      </c>
      <c r="B7188" s="1" t="s">
        <v>292</v>
      </c>
      <c r="C7188" s="1" t="s">
        <v>254</v>
      </c>
      <c r="D7188" s="1" t="s">
        <v>253</v>
      </c>
      <c r="E7188" s="45" t="str">
        <f>VLOOKUP(C7188,PROCV!E$50:G$126,3,0)</f>
        <v>Música</v>
      </c>
      <c r="F7188" s="1" t="s">
        <v>416</v>
      </c>
      <c r="G7188" s="1" t="s">
        <v>236</v>
      </c>
      <c r="H7188" s="1">
        <v>2014</v>
      </c>
      <c r="I7188" s="60">
        <f>VLOOKUP(H7188,PROCV!E$33:F$44,2,0)</f>
        <v>1.2109924972782313</v>
      </c>
      <c r="J7188" s="71">
        <v>38964</v>
      </c>
      <c r="K7188" s="44">
        <f t="shared" si="112"/>
        <v>47185.111663949006</v>
      </c>
    </row>
    <row r="7189" spans="1:11" s="43" customFormat="1" ht="19.7" customHeight="1" x14ac:dyDescent="0.25">
      <c r="A7189" s="43" t="s">
        <v>175</v>
      </c>
      <c r="B7189" s="1" t="s">
        <v>292</v>
      </c>
      <c r="C7189" s="1" t="s">
        <v>252</v>
      </c>
      <c r="D7189" s="1" t="s">
        <v>251</v>
      </c>
      <c r="E7189" s="45" t="str">
        <f>VLOOKUP(C7189,PROCV!E$50:G$126,3,0)</f>
        <v>Audiovisual</v>
      </c>
      <c r="F7189" s="1" t="s">
        <v>416</v>
      </c>
      <c r="G7189" s="1" t="s">
        <v>236</v>
      </c>
      <c r="H7189" s="1">
        <v>2014</v>
      </c>
      <c r="I7189" s="60">
        <f>VLOOKUP(H7189,PROCV!E$33:F$44,2,0)</f>
        <v>1.2109924972782313</v>
      </c>
      <c r="J7189" s="71">
        <v>16958</v>
      </c>
      <c r="K7189" s="44">
        <f t="shared" si="112"/>
        <v>20536.010768844248</v>
      </c>
    </row>
    <row r="7190" spans="1:11" s="43" customFormat="1" ht="19.7" customHeight="1" x14ac:dyDescent="0.25">
      <c r="A7190" s="43" t="s">
        <v>175</v>
      </c>
      <c r="B7190" s="1" t="s">
        <v>292</v>
      </c>
      <c r="C7190" s="1" t="s">
        <v>252</v>
      </c>
      <c r="D7190" s="1" t="s">
        <v>251</v>
      </c>
      <c r="E7190" s="45" t="str">
        <f>VLOOKUP(C7190,PROCV!E$50:G$126,3,0)</f>
        <v>Audiovisual</v>
      </c>
      <c r="F7190" s="1" t="s">
        <v>416</v>
      </c>
      <c r="G7190" s="1" t="s">
        <v>236</v>
      </c>
      <c r="H7190" s="1">
        <v>2014</v>
      </c>
      <c r="I7190" s="60">
        <f>VLOOKUP(H7190,PROCV!E$33:F$44,2,0)</f>
        <v>1.2109924972782313</v>
      </c>
      <c r="J7190" s="71">
        <v>6817</v>
      </c>
      <c r="K7190" s="44">
        <f t="shared" si="112"/>
        <v>8255.3358539457022</v>
      </c>
    </row>
    <row r="7191" spans="1:11" s="43" customFormat="1" ht="19.7" customHeight="1" x14ac:dyDescent="0.25">
      <c r="A7191" s="43" t="s">
        <v>175</v>
      </c>
      <c r="B7191" s="1" t="s">
        <v>292</v>
      </c>
      <c r="C7191" s="1" t="s">
        <v>250</v>
      </c>
      <c r="D7191" s="1" t="s">
        <v>249</v>
      </c>
      <c r="E7191" s="45" t="str">
        <f>VLOOKUP(C7191,PROCV!E$50:G$126,3,0)</f>
        <v>Audiovisual</v>
      </c>
      <c r="F7191" s="1" t="s">
        <v>416</v>
      </c>
      <c r="G7191" s="1" t="s">
        <v>236</v>
      </c>
      <c r="H7191" s="1">
        <v>2014</v>
      </c>
      <c r="I7191" s="60">
        <f>VLOOKUP(H7191,PROCV!E$33:F$44,2,0)</f>
        <v>1.2109924972782313</v>
      </c>
      <c r="J7191" s="71">
        <v>43264</v>
      </c>
      <c r="K7191" s="44">
        <f t="shared" si="112"/>
        <v>52392.379402245402</v>
      </c>
    </row>
    <row r="7192" spans="1:11" s="43" customFormat="1" ht="19.7" customHeight="1" x14ac:dyDescent="0.25">
      <c r="A7192" s="43" t="s">
        <v>175</v>
      </c>
      <c r="B7192" s="1" t="s">
        <v>292</v>
      </c>
      <c r="C7192" s="1" t="s">
        <v>246</v>
      </c>
      <c r="D7192" s="1" t="s">
        <v>245</v>
      </c>
      <c r="E7192" s="45" t="str">
        <f>VLOOKUP(C7192,PROCV!E$50:G$126,3,0)</f>
        <v>Artes Cênicas e Espetáculos</v>
      </c>
      <c r="F7192" s="1" t="s">
        <v>416</v>
      </c>
      <c r="G7192" s="1" t="s">
        <v>236</v>
      </c>
      <c r="H7192" s="1">
        <v>2014</v>
      </c>
      <c r="I7192" s="60">
        <f>VLOOKUP(H7192,PROCV!E$33:F$44,2,0)</f>
        <v>1.2109924972782313</v>
      </c>
      <c r="J7192" s="71">
        <v>9731</v>
      </c>
      <c r="K7192" s="44">
        <f t="shared" si="112"/>
        <v>11784.167991014468</v>
      </c>
    </row>
    <row r="7193" spans="1:11" s="43" customFormat="1" ht="19.7" customHeight="1" x14ac:dyDescent="0.25">
      <c r="A7193" s="43" t="s">
        <v>175</v>
      </c>
      <c r="B7193" s="1" t="s">
        <v>292</v>
      </c>
      <c r="C7193" s="1" t="s">
        <v>246</v>
      </c>
      <c r="D7193" s="1" t="s">
        <v>245</v>
      </c>
      <c r="E7193" s="45" t="str">
        <f>VLOOKUP(C7193,PROCV!E$50:G$126,3,0)</f>
        <v>Artes Cênicas e Espetáculos</v>
      </c>
      <c r="F7193" s="1" t="s">
        <v>416</v>
      </c>
      <c r="G7193" s="1" t="s">
        <v>236</v>
      </c>
      <c r="H7193" s="1">
        <v>2014</v>
      </c>
      <c r="I7193" s="60">
        <f>VLOOKUP(H7193,PROCV!E$33:F$44,2,0)</f>
        <v>1.2109924972782313</v>
      </c>
      <c r="J7193" s="71">
        <v>12238</v>
      </c>
      <c r="K7193" s="44">
        <f t="shared" si="112"/>
        <v>14820.126181690996</v>
      </c>
    </row>
    <row r="7194" spans="1:11" s="43" customFormat="1" ht="19.7" customHeight="1" x14ac:dyDescent="0.25">
      <c r="A7194" s="43" t="s">
        <v>175</v>
      </c>
      <c r="B7194" s="1" t="s">
        <v>292</v>
      </c>
      <c r="C7194" s="1" t="s">
        <v>238</v>
      </c>
      <c r="D7194" s="1" t="s">
        <v>237</v>
      </c>
      <c r="E7194" s="45" t="str">
        <f>VLOOKUP(C7194,PROCV!E$50:G$126,3,0)</f>
        <v>Artes Cênicas e Espetáculos</v>
      </c>
      <c r="F7194" s="1" t="s">
        <v>416</v>
      </c>
      <c r="G7194" s="1" t="s">
        <v>236</v>
      </c>
      <c r="H7194" s="1">
        <v>2014</v>
      </c>
      <c r="I7194" s="60">
        <f>VLOOKUP(H7194,PROCV!E$33:F$44,2,0)</f>
        <v>1.2109924972782313</v>
      </c>
      <c r="J7194" s="71">
        <v>55615</v>
      </c>
      <c r="K7194" s="44">
        <f t="shared" si="112"/>
        <v>67349.347736128839</v>
      </c>
    </row>
    <row r="7195" spans="1:11" s="43" customFormat="1" ht="19.7" customHeight="1" x14ac:dyDescent="0.25">
      <c r="A7195" s="43" t="s">
        <v>175</v>
      </c>
      <c r="B7195" s="1" t="s">
        <v>292</v>
      </c>
      <c r="C7195" s="1" t="s">
        <v>238</v>
      </c>
      <c r="D7195" s="1" t="s">
        <v>237</v>
      </c>
      <c r="E7195" s="45" t="str">
        <f>VLOOKUP(C7195,PROCV!E$50:G$126,3,0)</f>
        <v>Artes Cênicas e Espetáculos</v>
      </c>
      <c r="F7195" s="1" t="s">
        <v>416</v>
      </c>
      <c r="G7195" s="1" t="s">
        <v>236</v>
      </c>
      <c r="H7195" s="1">
        <v>2014</v>
      </c>
      <c r="I7195" s="60">
        <f>VLOOKUP(H7195,PROCV!E$33:F$44,2,0)</f>
        <v>1.2109924972782313</v>
      </c>
      <c r="J7195" s="71">
        <v>135000</v>
      </c>
      <c r="K7195" s="44">
        <f t="shared" si="112"/>
        <v>163483.98713256122</v>
      </c>
    </row>
    <row r="7196" spans="1:11" s="43" customFormat="1" ht="19.7" customHeight="1" x14ac:dyDescent="0.25">
      <c r="A7196" s="43" t="s">
        <v>175</v>
      </c>
      <c r="B7196" s="1" t="s">
        <v>292</v>
      </c>
      <c r="C7196" s="1" t="s">
        <v>238</v>
      </c>
      <c r="D7196" s="1" t="s">
        <v>237</v>
      </c>
      <c r="E7196" s="45" t="str">
        <f>VLOOKUP(C7196,PROCV!E$50:G$126,3,0)</f>
        <v>Artes Cênicas e Espetáculos</v>
      </c>
      <c r="F7196" s="1" t="s">
        <v>416</v>
      </c>
      <c r="G7196" s="1" t="s">
        <v>236</v>
      </c>
      <c r="H7196" s="1">
        <v>2014</v>
      </c>
      <c r="I7196" s="60">
        <f>VLOOKUP(H7196,PROCV!E$33:F$44,2,0)</f>
        <v>1.2109924972782313</v>
      </c>
      <c r="J7196" s="71">
        <v>98761</v>
      </c>
      <c r="K7196" s="44">
        <f t="shared" si="112"/>
        <v>119598.83002369541</v>
      </c>
    </row>
    <row r="7197" spans="1:11" s="43" customFormat="1" ht="19.7" customHeight="1" x14ac:dyDescent="0.25">
      <c r="A7197" s="43" t="s">
        <v>175</v>
      </c>
      <c r="B7197" s="1" t="s">
        <v>292</v>
      </c>
      <c r="C7197" s="1" t="s">
        <v>238</v>
      </c>
      <c r="D7197" s="1" t="s">
        <v>237</v>
      </c>
      <c r="E7197" s="45" t="str">
        <f>VLOOKUP(C7197,PROCV!E$50:G$126,3,0)</f>
        <v>Artes Cênicas e Espetáculos</v>
      </c>
      <c r="F7197" s="1" t="s">
        <v>416</v>
      </c>
      <c r="G7197" s="1" t="s">
        <v>236</v>
      </c>
      <c r="H7197" s="1">
        <v>2014</v>
      </c>
      <c r="I7197" s="60">
        <f>VLOOKUP(H7197,PROCV!E$33:F$44,2,0)</f>
        <v>1.2109924972782313</v>
      </c>
      <c r="J7197" s="71">
        <v>300217</v>
      </c>
      <c r="K7197" s="44">
        <f t="shared" si="112"/>
        <v>363560.53455537878</v>
      </c>
    </row>
    <row r="7198" spans="1:11" s="43" customFormat="1" ht="19.7" customHeight="1" x14ac:dyDescent="0.25">
      <c r="A7198" s="43" t="s">
        <v>175</v>
      </c>
      <c r="B7198" s="1" t="s">
        <v>292</v>
      </c>
      <c r="C7198" s="1" t="s">
        <v>241</v>
      </c>
      <c r="D7198" s="1" t="s">
        <v>240</v>
      </c>
      <c r="E7198" s="45" t="str">
        <f>VLOOKUP(C7198,PROCV!E$50:G$126,3,0)</f>
        <v>Artes Cênicas e Espetáculos</v>
      </c>
      <c r="F7198" s="1" t="s">
        <v>416</v>
      </c>
      <c r="G7198" s="1" t="s">
        <v>236</v>
      </c>
      <c r="H7198" s="1">
        <v>2014</v>
      </c>
      <c r="I7198" s="60">
        <f>VLOOKUP(H7198,PROCV!E$33:F$44,2,0)</f>
        <v>1.2109924972782313</v>
      </c>
      <c r="J7198" s="71">
        <v>618900</v>
      </c>
      <c r="K7198" s="44">
        <f t="shared" si="112"/>
        <v>749483.25656549737</v>
      </c>
    </row>
    <row r="7199" spans="1:11" s="43" customFormat="1" ht="19.7" customHeight="1" x14ac:dyDescent="0.25">
      <c r="A7199" s="43" t="s">
        <v>175</v>
      </c>
      <c r="B7199" s="1" t="s">
        <v>292</v>
      </c>
      <c r="C7199" s="1" t="s">
        <v>241</v>
      </c>
      <c r="D7199" s="1" t="s">
        <v>240</v>
      </c>
      <c r="E7199" s="45" t="str">
        <f>VLOOKUP(C7199,PROCV!E$50:G$126,3,0)</f>
        <v>Artes Cênicas e Espetáculos</v>
      </c>
      <c r="F7199" s="1" t="s">
        <v>416</v>
      </c>
      <c r="G7199" s="1" t="s">
        <v>236</v>
      </c>
      <c r="H7199" s="1">
        <v>2014</v>
      </c>
      <c r="I7199" s="60">
        <f>VLOOKUP(H7199,PROCV!E$33:F$44,2,0)</f>
        <v>1.2109924972782313</v>
      </c>
      <c r="J7199" s="71">
        <v>97303</v>
      </c>
      <c r="K7199" s="44">
        <f t="shared" si="112"/>
        <v>117833.20296266374</v>
      </c>
    </row>
    <row r="7200" spans="1:11" s="43" customFormat="1" ht="19.7" customHeight="1" x14ac:dyDescent="0.25">
      <c r="A7200" s="43" t="s">
        <v>175</v>
      </c>
      <c r="B7200" s="1" t="s">
        <v>292</v>
      </c>
      <c r="C7200" s="1" t="s">
        <v>241</v>
      </c>
      <c r="D7200" s="1" t="s">
        <v>240</v>
      </c>
      <c r="E7200" s="45" t="str">
        <f>VLOOKUP(C7200,PROCV!E$50:G$126,3,0)</f>
        <v>Artes Cênicas e Espetáculos</v>
      </c>
      <c r="F7200" s="1" t="s">
        <v>416</v>
      </c>
      <c r="G7200" s="1" t="s">
        <v>236</v>
      </c>
      <c r="H7200" s="1">
        <v>2014</v>
      </c>
      <c r="I7200" s="60">
        <f>VLOOKUP(H7200,PROCV!E$33:F$44,2,0)</f>
        <v>1.2109924972782313</v>
      </c>
      <c r="J7200" s="71">
        <v>6555</v>
      </c>
      <c r="K7200" s="44">
        <f t="shared" si="112"/>
        <v>7938.0558196588063</v>
      </c>
    </row>
    <row r="7201" spans="1:11" s="43" customFormat="1" ht="19.7" customHeight="1" x14ac:dyDescent="0.25">
      <c r="A7201" s="43" t="s">
        <v>175</v>
      </c>
      <c r="B7201" s="1" t="s">
        <v>292</v>
      </c>
      <c r="C7201" s="1" t="s">
        <v>318</v>
      </c>
      <c r="D7201" s="1" t="s">
        <v>317</v>
      </c>
      <c r="E7201" s="45" t="str">
        <f>VLOOKUP(C7201,PROCV!E$50:G$126,3,0)</f>
        <v>Patrimônio</v>
      </c>
      <c r="F7201" s="1" t="s">
        <v>415</v>
      </c>
      <c r="G7201" s="1" t="s">
        <v>265</v>
      </c>
      <c r="H7201" s="1">
        <v>2014</v>
      </c>
      <c r="I7201" s="60">
        <f>VLOOKUP(H7201,PROCV!E$33:F$44,2,0)</f>
        <v>1.2109924972782313</v>
      </c>
      <c r="J7201" s="71">
        <v>66000</v>
      </c>
      <c r="K7201" s="44">
        <f t="shared" si="112"/>
        <v>79925.504820363261</v>
      </c>
    </row>
    <row r="7202" spans="1:11" s="43" customFormat="1" ht="19.7" customHeight="1" x14ac:dyDescent="0.25">
      <c r="A7202" s="43" t="s">
        <v>175</v>
      </c>
      <c r="B7202" s="1" t="s">
        <v>292</v>
      </c>
      <c r="C7202" s="1" t="s">
        <v>318</v>
      </c>
      <c r="D7202" s="1" t="s">
        <v>317</v>
      </c>
      <c r="E7202" s="45" t="str">
        <f>VLOOKUP(C7202,PROCV!E$50:G$126,3,0)</f>
        <v>Patrimônio</v>
      </c>
      <c r="F7202" s="1" t="s">
        <v>415</v>
      </c>
      <c r="G7202" s="1" t="s">
        <v>265</v>
      </c>
      <c r="H7202" s="1">
        <v>2014</v>
      </c>
      <c r="I7202" s="60">
        <f>VLOOKUP(H7202,PROCV!E$33:F$44,2,0)</f>
        <v>1.2109924972782313</v>
      </c>
      <c r="J7202" s="71">
        <v>1900000</v>
      </c>
      <c r="K7202" s="44">
        <f t="shared" si="112"/>
        <v>2300885.7448286396</v>
      </c>
    </row>
    <row r="7203" spans="1:11" s="43" customFormat="1" ht="19.7" customHeight="1" x14ac:dyDescent="0.25">
      <c r="A7203" s="43" t="s">
        <v>161</v>
      </c>
      <c r="B7203" s="1" t="s">
        <v>292</v>
      </c>
      <c r="C7203" s="1" t="s">
        <v>309</v>
      </c>
      <c r="D7203" s="1" t="s">
        <v>308</v>
      </c>
      <c r="E7203" s="45" t="str">
        <f>VLOOKUP(C7203,PROCV!E$50:G$126,3,0)</f>
        <v>NA</v>
      </c>
      <c r="F7203" s="1" t="s">
        <v>416</v>
      </c>
      <c r="G7203" s="1" t="s">
        <v>236</v>
      </c>
      <c r="H7203" s="1">
        <v>2014</v>
      </c>
      <c r="I7203" s="60">
        <f>VLOOKUP(H7203,PROCV!E$33:F$44,2,0)</f>
        <v>1.2109924972782313</v>
      </c>
      <c r="J7203" s="71">
        <v>39571</v>
      </c>
      <c r="K7203" s="44">
        <f t="shared" si="112"/>
        <v>47920.184109796894</v>
      </c>
    </row>
    <row r="7204" spans="1:11" s="43" customFormat="1" ht="19.7" customHeight="1" x14ac:dyDescent="0.25">
      <c r="A7204" s="43" t="s">
        <v>161</v>
      </c>
      <c r="B7204" s="1" t="s">
        <v>292</v>
      </c>
      <c r="C7204" s="1" t="s">
        <v>309</v>
      </c>
      <c r="D7204" s="1" t="s">
        <v>308</v>
      </c>
      <c r="E7204" s="45" t="str">
        <f>VLOOKUP(C7204,PROCV!E$50:G$126,3,0)</f>
        <v>NA</v>
      </c>
      <c r="F7204" s="1" t="s">
        <v>416</v>
      </c>
      <c r="G7204" s="1" t="s">
        <v>236</v>
      </c>
      <c r="H7204" s="1">
        <v>2014</v>
      </c>
      <c r="I7204" s="60">
        <f>VLOOKUP(H7204,PROCV!E$33:F$44,2,0)</f>
        <v>1.2109924972782313</v>
      </c>
      <c r="J7204" s="71">
        <v>142290</v>
      </c>
      <c r="K7204" s="44">
        <f t="shared" si="112"/>
        <v>172312.12243771955</v>
      </c>
    </row>
    <row r="7205" spans="1:11" s="43" customFormat="1" ht="19.7" customHeight="1" x14ac:dyDescent="0.25">
      <c r="A7205" s="43" t="s">
        <v>161</v>
      </c>
      <c r="B7205" s="1" t="s">
        <v>292</v>
      </c>
      <c r="C7205" s="1" t="s">
        <v>309</v>
      </c>
      <c r="D7205" s="1" t="s">
        <v>308</v>
      </c>
      <c r="E7205" s="45" t="str">
        <f>VLOOKUP(C7205,PROCV!E$50:G$126,3,0)</f>
        <v>NA</v>
      </c>
      <c r="F7205" s="1" t="s">
        <v>416</v>
      </c>
      <c r="G7205" s="1" t="s">
        <v>236</v>
      </c>
      <c r="H7205" s="1">
        <v>2014</v>
      </c>
      <c r="I7205" s="60">
        <f>VLOOKUP(H7205,PROCV!E$33:F$44,2,0)</f>
        <v>1.2109924972782313</v>
      </c>
      <c r="J7205" s="71">
        <v>4678</v>
      </c>
      <c r="K7205" s="44">
        <f t="shared" si="112"/>
        <v>5665.0229022675658</v>
      </c>
    </row>
    <row r="7206" spans="1:11" s="43" customFormat="1" ht="19.7" customHeight="1" x14ac:dyDescent="0.25">
      <c r="A7206" s="43" t="s">
        <v>161</v>
      </c>
      <c r="B7206" s="1" t="s">
        <v>292</v>
      </c>
      <c r="C7206" s="1" t="s">
        <v>291</v>
      </c>
      <c r="D7206" s="1" t="s">
        <v>290</v>
      </c>
      <c r="E7206" s="45" t="str">
        <f>VLOOKUP(C7206,PROCV!E$50:G$126,3,0)</f>
        <v>NA</v>
      </c>
      <c r="F7206" s="1" t="s">
        <v>416</v>
      </c>
      <c r="G7206" s="1" t="s">
        <v>236</v>
      </c>
      <c r="H7206" s="1">
        <v>2014</v>
      </c>
      <c r="I7206" s="60">
        <f>VLOOKUP(H7206,PROCV!E$33:F$44,2,0)</f>
        <v>1.2109924972782313</v>
      </c>
      <c r="J7206" s="71">
        <v>20941</v>
      </c>
      <c r="K7206" s="44">
        <f t="shared" si="112"/>
        <v>25359.393885503443</v>
      </c>
    </row>
    <row r="7207" spans="1:11" s="43" customFormat="1" ht="19.7" customHeight="1" x14ac:dyDescent="0.25">
      <c r="A7207" s="43" t="s">
        <v>161</v>
      </c>
      <c r="B7207" s="1" t="s">
        <v>292</v>
      </c>
      <c r="C7207" s="1" t="s">
        <v>291</v>
      </c>
      <c r="D7207" s="1" t="s">
        <v>290</v>
      </c>
      <c r="E7207" s="45" t="str">
        <f>VLOOKUP(C7207,PROCV!E$50:G$126,3,0)</f>
        <v>NA</v>
      </c>
      <c r="F7207" s="1" t="s">
        <v>416</v>
      </c>
      <c r="G7207" s="1" t="s">
        <v>236</v>
      </c>
      <c r="H7207" s="1">
        <v>2014</v>
      </c>
      <c r="I7207" s="60">
        <f>VLOOKUP(H7207,PROCV!E$33:F$44,2,0)</f>
        <v>1.2109924972782313</v>
      </c>
      <c r="J7207" s="71">
        <v>47238</v>
      </c>
      <c r="K7207" s="44">
        <f t="shared" si="112"/>
        <v>57204.863586429092</v>
      </c>
    </row>
    <row r="7208" spans="1:11" s="43" customFormat="1" ht="19.7" customHeight="1" x14ac:dyDescent="0.25">
      <c r="A7208" s="43" t="s">
        <v>161</v>
      </c>
      <c r="B7208" s="1" t="s">
        <v>292</v>
      </c>
      <c r="C7208" s="1" t="s">
        <v>291</v>
      </c>
      <c r="D7208" s="1" t="s">
        <v>290</v>
      </c>
      <c r="E7208" s="45" t="str">
        <f>VLOOKUP(C7208,PROCV!E$50:G$126,3,0)</f>
        <v>NA</v>
      </c>
      <c r="F7208" s="1" t="s">
        <v>416</v>
      </c>
      <c r="G7208" s="1" t="s">
        <v>236</v>
      </c>
      <c r="H7208" s="1">
        <v>2014</v>
      </c>
      <c r="I7208" s="60">
        <f>VLOOKUP(H7208,PROCV!E$33:F$44,2,0)</f>
        <v>1.2109924972782313</v>
      </c>
      <c r="J7208" s="71">
        <v>38004</v>
      </c>
      <c r="K7208" s="44">
        <f t="shared" si="112"/>
        <v>46022.5588665619</v>
      </c>
    </row>
    <row r="7209" spans="1:11" s="43" customFormat="1" ht="19.7" customHeight="1" x14ac:dyDescent="0.25">
      <c r="A7209" s="43" t="s">
        <v>161</v>
      </c>
      <c r="B7209" s="1" t="s">
        <v>292</v>
      </c>
      <c r="C7209" s="1" t="s">
        <v>289</v>
      </c>
      <c r="D7209" s="1" t="s">
        <v>288</v>
      </c>
      <c r="E7209" s="45" t="str">
        <f>VLOOKUP(C7209,PROCV!E$50:G$126,3,0)</f>
        <v>Editorial</v>
      </c>
      <c r="F7209" s="1" t="s">
        <v>416</v>
      </c>
      <c r="G7209" s="1" t="s">
        <v>236</v>
      </c>
      <c r="H7209" s="1">
        <v>2014</v>
      </c>
      <c r="I7209" s="60">
        <f>VLOOKUP(H7209,PROCV!E$33:F$44,2,0)</f>
        <v>1.2109924972782313</v>
      </c>
      <c r="J7209" s="71">
        <v>4579</v>
      </c>
      <c r="K7209" s="44">
        <f t="shared" si="112"/>
        <v>5545.1346450370211</v>
      </c>
    </row>
    <row r="7210" spans="1:11" s="43" customFormat="1" ht="19.7" customHeight="1" x14ac:dyDescent="0.25">
      <c r="A7210" s="43" t="s">
        <v>161</v>
      </c>
      <c r="B7210" s="1" t="s">
        <v>292</v>
      </c>
      <c r="C7210" s="1" t="s">
        <v>287</v>
      </c>
      <c r="D7210" s="1" t="s">
        <v>286</v>
      </c>
      <c r="E7210" s="45" t="str">
        <f>VLOOKUP(C7210,PROCV!E$50:G$126,3,0)</f>
        <v>Música</v>
      </c>
      <c r="F7210" s="1" t="s">
        <v>416</v>
      </c>
      <c r="G7210" s="1" t="s">
        <v>236</v>
      </c>
      <c r="H7210" s="1">
        <v>2014</v>
      </c>
      <c r="I7210" s="60">
        <f>VLOOKUP(H7210,PROCV!E$33:F$44,2,0)</f>
        <v>1.2109924972782313</v>
      </c>
      <c r="J7210" s="71">
        <v>127200</v>
      </c>
      <c r="K7210" s="44">
        <f t="shared" si="112"/>
        <v>154038.24565379103</v>
      </c>
    </row>
    <row r="7211" spans="1:11" s="43" customFormat="1" ht="19.7" customHeight="1" x14ac:dyDescent="0.25">
      <c r="A7211" s="43" t="s">
        <v>161</v>
      </c>
      <c r="B7211" s="1" t="s">
        <v>292</v>
      </c>
      <c r="C7211" s="1" t="s">
        <v>285</v>
      </c>
      <c r="D7211" s="1" t="s">
        <v>284</v>
      </c>
      <c r="E7211" s="45" t="str">
        <f>VLOOKUP(C7211,PROCV!E$50:G$126,3,0)</f>
        <v>Editorial</v>
      </c>
      <c r="F7211" s="1" t="s">
        <v>416</v>
      </c>
      <c r="G7211" s="1" t="s">
        <v>236</v>
      </c>
      <c r="H7211" s="1">
        <v>2014</v>
      </c>
      <c r="I7211" s="60">
        <f>VLOOKUP(H7211,PROCV!E$33:F$44,2,0)</f>
        <v>1.2109924972782313</v>
      </c>
      <c r="J7211" s="71">
        <v>24799</v>
      </c>
      <c r="K7211" s="44">
        <f t="shared" si="112"/>
        <v>30031.402940002859</v>
      </c>
    </row>
    <row r="7212" spans="1:11" s="43" customFormat="1" ht="19.7" customHeight="1" x14ac:dyDescent="0.25">
      <c r="A7212" s="43" t="s">
        <v>161</v>
      </c>
      <c r="B7212" s="1" t="s">
        <v>292</v>
      </c>
      <c r="C7212" s="1" t="s">
        <v>285</v>
      </c>
      <c r="D7212" s="1" t="s">
        <v>284</v>
      </c>
      <c r="E7212" s="45" t="str">
        <f>VLOOKUP(C7212,PROCV!E$50:G$126,3,0)</f>
        <v>Editorial</v>
      </c>
      <c r="F7212" s="1" t="s">
        <v>416</v>
      </c>
      <c r="G7212" s="1" t="s">
        <v>236</v>
      </c>
      <c r="H7212" s="1">
        <v>2014</v>
      </c>
      <c r="I7212" s="60">
        <f>VLOOKUP(H7212,PROCV!E$33:F$44,2,0)</f>
        <v>1.2109924972782313</v>
      </c>
      <c r="J7212" s="71">
        <v>31200</v>
      </c>
      <c r="K7212" s="44">
        <f t="shared" si="112"/>
        <v>37782.965915080815</v>
      </c>
    </row>
    <row r="7213" spans="1:11" s="43" customFormat="1" ht="19.7" customHeight="1" x14ac:dyDescent="0.25">
      <c r="A7213" s="43" t="s">
        <v>161</v>
      </c>
      <c r="B7213" s="1" t="s">
        <v>292</v>
      </c>
      <c r="C7213" s="1" t="s">
        <v>285</v>
      </c>
      <c r="D7213" s="1" t="s">
        <v>284</v>
      </c>
      <c r="E7213" s="45" t="str">
        <f>VLOOKUP(C7213,PROCV!E$50:G$126,3,0)</f>
        <v>Editorial</v>
      </c>
      <c r="F7213" s="1" t="s">
        <v>416</v>
      </c>
      <c r="G7213" s="1" t="s">
        <v>236</v>
      </c>
      <c r="H7213" s="1">
        <v>2014</v>
      </c>
      <c r="I7213" s="60">
        <f>VLOOKUP(H7213,PROCV!E$33:F$44,2,0)</f>
        <v>1.2109924972782313</v>
      </c>
      <c r="J7213" s="71">
        <v>242532</v>
      </c>
      <c r="K7213" s="44">
        <f t="shared" si="112"/>
        <v>293704.43234988401</v>
      </c>
    </row>
    <row r="7214" spans="1:11" s="43" customFormat="1" ht="19.7" customHeight="1" x14ac:dyDescent="0.25">
      <c r="A7214" s="43" t="s">
        <v>161</v>
      </c>
      <c r="B7214" s="1" t="s">
        <v>292</v>
      </c>
      <c r="C7214" s="1" t="s">
        <v>285</v>
      </c>
      <c r="D7214" s="1" t="s">
        <v>284</v>
      </c>
      <c r="E7214" s="45" t="str">
        <f>VLOOKUP(C7214,PROCV!E$50:G$126,3,0)</f>
        <v>Editorial</v>
      </c>
      <c r="F7214" s="1" t="s">
        <v>416</v>
      </c>
      <c r="G7214" s="1" t="s">
        <v>236</v>
      </c>
      <c r="H7214" s="1">
        <v>2014</v>
      </c>
      <c r="I7214" s="60">
        <f>VLOOKUP(H7214,PROCV!E$33:F$44,2,0)</f>
        <v>1.2109924972782313</v>
      </c>
      <c r="J7214" s="71">
        <v>197229</v>
      </c>
      <c r="K7214" s="44">
        <f t="shared" si="112"/>
        <v>238842.83924568829</v>
      </c>
    </row>
    <row r="7215" spans="1:11" s="43" customFormat="1" ht="19.7" customHeight="1" x14ac:dyDescent="0.25">
      <c r="A7215" s="43" t="s">
        <v>161</v>
      </c>
      <c r="B7215" s="1" t="s">
        <v>292</v>
      </c>
      <c r="C7215" s="1" t="s">
        <v>283</v>
      </c>
      <c r="D7215" s="1" t="s">
        <v>282</v>
      </c>
      <c r="E7215" s="45" t="str">
        <f>VLOOKUP(C7215,PROCV!E$50:G$126,3,0)</f>
        <v>Editorial</v>
      </c>
      <c r="F7215" s="1" t="s">
        <v>416</v>
      </c>
      <c r="G7215" s="1" t="s">
        <v>236</v>
      </c>
      <c r="H7215" s="1">
        <v>2014</v>
      </c>
      <c r="I7215" s="60">
        <f>VLOOKUP(H7215,PROCV!E$33:F$44,2,0)</f>
        <v>1.2109924972782313</v>
      </c>
      <c r="J7215" s="71">
        <v>2364</v>
      </c>
      <c r="K7215" s="44">
        <f t="shared" si="112"/>
        <v>2862.7862635657389</v>
      </c>
    </row>
    <row r="7216" spans="1:11" s="43" customFormat="1" ht="19.7" customHeight="1" x14ac:dyDescent="0.25">
      <c r="A7216" s="43" t="s">
        <v>161</v>
      </c>
      <c r="B7216" s="1" t="s">
        <v>292</v>
      </c>
      <c r="C7216" s="1" t="s">
        <v>283</v>
      </c>
      <c r="D7216" s="1" t="s">
        <v>282</v>
      </c>
      <c r="E7216" s="45" t="str">
        <f>VLOOKUP(C7216,PROCV!E$50:G$126,3,0)</f>
        <v>Editorial</v>
      </c>
      <c r="F7216" s="1" t="s">
        <v>416</v>
      </c>
      <c r="G7216" s="1" t="s">
        <v>236</v>
      </c>
      <c r="H7216" s="1">
        <v>2014</v>
      </c>
      <c r="I7216" s="60">
        <f>VLOOKUP(H7216,PROCV!E$33:F$44,2,0)</f>
        <v>1.2109924972782313</v>
      </c>
      <c r="J7216" s="71">
        <v>11439</v>
      </c>
      <c r="K7216" s="44">
        <f t="shared" si="112"/>
        <v>13852.543176365689</v>
      </c>
    </row>
    <row r="7217" spans="1:11" s="43" customFormat="1" ht="19.7" customHeight="1" x14ac:dyDescent="0.25">
      <c r="A7217" s="43" t="s">
        <v>161</v>
      </c>
      <c r="B7217" s="1" t="s">
        <v>292</v>
      </c>
      <c r="C7217" s="1" t="s">
        <v>283</v>
      </c>
      <c r="D7217" s="1" t="s">
        <v>282</v>
      </c>
      <c r="E7217" s="45" t="str">
        <f>VLOOKUP(C7217,PROCV!E$50:G$126,3,0)</f>
        <v>Editorial</v>
      </c>
      <c r="F7217" s="1" t="s">
        <v>416</v>
      </c>
      <c r="G7217" s="1" t="s">
        <v>236</v>
      </c>
      <c r="H7217" s="1">
        <v>2014</v>
      </c>
      <c r="I7217" s="60">
        <f>VLOOKUP(H7217,PROCV!E$33:F$44,2,0)</f>
        <v>1.2109924972782313</v>
      </c>
      <c r="J7217" s="71">
        <v>33219</v>
      </c>
      <c r="K7217" s="44">
        <f t="shared" si="112"/>
        <v>40227.959767085566</v>
      </c>
    </row>
    <row r="7218" spans="1:11" s="43" customFormat="1" ht="19.7" customHeight="1" x14ac:dyDescent="0.25">
      <c r="A7218" s="43" t="s">
        <v>161</v>
      </c>
      <c r="B7218" s="1" t="s">
        <v>292</v>
      </c>
      <c r="C7218" s="1" t="s">
        <v>269</v>
      </c>
      <c r="D7218" s="1" t="s">
        <v>268</v>
      </c>
      <c r="E7218" s="45" t="str">
        <f>VLOOKUP(C7218,PROCV!E$50:G$126,3,0)</f>
        <v>NA</v>
      </c>
      <c r="F7218" s="1" t="s">
        <v>416</v>
      </c>
      <c r="G7218" s="1" t="s">
        <v>236</v>
      </c>
      <c r="H7218" s="1">
        <v>2014</v>
      </c>
      <c r="I7218" s="60">
        <f>VLOOKUP(H7218,PROCV!E$33:F$44,2,0)</f>
        <v>1.2109924972782313</v>
      </c>
      <c r="J7218" s="71">
        <v>17119</v>
      </c>
      <c r="K7218" s="44">
        <f t="shared" si="112"/>
        <v>20730.980560906042</v>
      </c>
    </row>
    <row r="7219" spans="1:11" s="43" customFormat="1" ht="19.7" customHeight="1" x14ac:dyDescent="0.25">
      <c r="A7219" s="43" t="s">
        <v>161</v>
      </c>
      <c r="B7219" s="1" t="s">
        <v>292</v>
      </c>
      <c r="C7219" s="1" t="s">
        <v>269</v>
      </c>
      <c r="D7219" s="1" t="s">
        <v>268</v>
      </c>
      <c r="E7219" s="45" t="str">
        <f>VLOOKUP(C7219,PROCV!E$50:G$126,3,0)</f>
        <v>NA</v>
      </c>
      <c r="F7219" s="1" t="s">
        <v>416</v>
      </c>
      <c r="G7219" s="1" t="s">
        <v>236</v>
      </c>
      <c r="H7219" s="1">
        <v>2014</v>
      </c>
      <c r="I7219" s="60">
        <f>VLOOKUP(H7219,PROCV!E$33:F$44,2,0)</f>
        <v>1.2109924972782313</v>
      </c>
      <c r="J7219" s="71">
        <v>126890</v>
      </c>
      <c r="K7219" s="44">
        <f t="shared" si="112"/>
        <v>153662.83797963479</v>
      </c>
    </row>
    <row r="7220" spans="1:11" s="43" customFormat="1" ht="19.7" customHeight="1" x14ac:dyDescent="0.25">
      <c r="A7220" s="43" t="s">
        <v>161</v>
      </c>
      <c r="B7220" s="1" t="s">
        <v>292</v>
      </c>
      <c r="C7220" s="1" t="s">
        <v>269</v>
      </c>
      <c r="D7220" s="1" t="s">
        <v>268</v>
      </c>
      <c r="E7220" s="45" t="str">
        <f>VLOOKUP(C7220,PROCV!E$50:G$126,3,0)</f>
        <v>NA</v>
      </c>
      <c r="F7220" s="1" t="s">
        <v>416</v>
      </c>
      <c r="G7220" s="1" t="s">
        <v>236</v>
      </c>
      <c r="H7220" s="1">
        <v>2014</v>
      </c>
      <c r="I7220" s="60">
        <f>VLOOKUP(H7220,PROCV!E$33:F$44,2,0)</f>
        <v>1.2109924972782313</v>
      </c>
      <c r="J7220" s="71">
        <v>111015</v>
      </c>
      <c r="K7220" s="44">
        <f t="shared" si="112"/>
        <v>134438.33208534284</v>
      </c>
    </row>
    <row r="7221" spans="1:11" s="43" customFormat="1" ht="19.7" customHeight="1" x14ac:dyDescent="0.25">
      <c r="A7221" s="43" t="s">
        <v>161</v>
      </c>
      <c r="B7221" s="1" t="s">
        <v>292</v>
      </c>
      <c r="C7221" s="1" t="s">
        <v>250</v>
      </c>
      <c r="D7221" s="1" t="s">
        <v>249</v>
      </c>
      <c r="E7221" s="45" t="str">
        <f>VLOOKUP(C7221,PROCV!E$50:G$126,3,0)</f>
        <v>Audiovisual</v>
      </c>
      <c r="F7221" s="1" t="s">
        <v>416</v>
      </c>
      <c r="G7221" s="1" t="s">
        <v>236</v>
      </c>
      <c r="H7221" s="1">
        <v>2014</v>
      </c>
      <c r="I7221" s="60">
        <f>VLOOKUP(H7221,PROCV!E$33:F$44,2,0)</f>
        <v>1.2109924972782313</v>
      </c>
      <c r="J7221" s="71">
        <v>2914</v>
      </c>
      <c r="K7221" s="44">
        <f t="shared" si="112"/>
        <v>3528.8321370687663</v>
      </c>
    </row>
    <row r="7222" spans="1:11" s="43" customFormat="1" ht="19.7" customHeight="1" x14ac:dyDescent="0.25">
      <c r="A7222" s="43" t="s">
        <v>161</v>
      </c>
      <c r="B7222" s="1" t="s">
        <v>292</v>
      </c>
      <c r="C7222" s="1" t="s">
        <v>250</v>
      </c>
      <c r="D7222" s="1" t="s">
        <v>249</v>
      </c>
      <c r="E7222" s="45" t="str">
        <f>VLOOKUP(C7222,PROCV!E$50:G$126,3,0)</f>
        <v>Audiovisual</v>
      </c>
      <c r="F7222" s="1" t="s">
        <v>416</v>
      </c>
      <c r="G7222" s="1" t="s">
        <v>236</v>
      </c>
      <c r="H7222" s="1">
        <v>2014</v>
      </c>
      <c r="I7222" s="60">
        <f>VLOOKUP(H7222,PROCV!E$33:F$44,2,0)</f>
        <v>1.2109924972782313</v>
      </c>
      <c r="J7222" s="71">
        <v>75000</v>
      </c>
      <c r="K7222" s="44">
        <f t="shared" si="112"/>
        <v>90824.437295867348</v>
      </c>
    </row>
    <row r="7223" spans="1:11" s="43" customFormat="1" ht="19.7" customHeight="1" x14ac:dyDescent="0.25">
      <c r="A7223" s="43" t="s">
        <v>161</v>
      </c>
      <c r="B7223" s="1" t="s">
        <v>292</v>
      </c>
      <c r="C7223" s="1" t="s">
        <v>250</v>
      </c>
      <c r="D7223" s="1" t="s">
        <v>249</v>
      </c>
      <c r="E7223" s="45" t="str">
        <f>VLOOKUP(C7223,PROCV!E$50:G$126,3,0)</f>
        <v>Audiovisual</v>
      </c>
      <c r="F7223" s="1" t="s">
        <v>416</v>
      </c>
      <c r="G7223" s="1" t="s">
        <v>236</v>
      </c>
      <c r="H7223" s="1">
        <v>2014</v>
      </c>
      <c r="I7223" s="60">
        <f>VLOOKUP(H7223,PROCV!E$33:F$44,2,0)</f>
        <v>1.2109924972782313</v>
      </c>
      <c r="J7223" s="71">
        <v>188635</v>
      </c>
      <c r="K7223" s="44">
        <f t="shared" si="112"/>
        <v>228435.56972407916</v>
      </c>
    </row>
    <row r="7224" spans="1:11" s="43" customFormat="1" ht="19.7" customHeight="1" x14ac:dyDescent="0.25">
      <c r="A7224" s="43" t="s">
        <v>161</v>
      </c>
      <c r="B7224" s="1" t="s">
        <v>292</v>
      </c>
      <c r="C7224" s="1" t="s">
        <v>246</v>
      </c>
      <c r="D7224" s="1" t="s">
        <v>245</v>
      </c>
      <c r="E7224" s="45" t="str">
        <f>VLOOKUP(C7224,PROCV!E$50:G$126,3,0)</f>
        <v>Artes Cênicas e Espetáculos</v>
      </c>
      <c r="F7224" s="1" t="s">
        <v>416</v>
      </c>
      <c r="G7224" s="1" t="s">
        <v>236</v>
      </c>
      <c r="H7224" s="1">
        <v>2014</v>
      </c>
      <c r="I7224" s="60">
        <f>VLOOKUP(H7224,PROCV!E$33:F$44,2,0)</f>
        <v>1.2109924972782313</v>
      </c>
      <c r="J7224" s="71">
        <v>24387</v>
      </c>
      <c r="K7224" s="44">
        <f t="shared" si="112"/>
        <v>29532.474031124228</v>
      </c>
    </row>
    <row r="7225" spans="1:11" s="43" customFormat="1" ht="19.7" customHeight="1" x14ac:dyDescent="0.25">
      <c r="A7225" s="43" t="s">
        <v>161</v>
      </c>
      <c r="B7225" s="1" t="s">
        <v>292</v>
      </c>
      <c r="C7225" s="1" t="s">
        <v>246</v>
      </c>
      <c r="D7225" s="1" t="s">
        <v>245</v>
      </c>
      <c r="E7225" s="45" t="str">
        <f>VLOOKUP(C7225,PROCV!E$50:G$126,3,0)</f>
        <v>Artes Cênicas e Espetáculos</v>
      </c>
      <c r="F7225" s="1" t="s">
        <v>416</v>
      </c>
      <c r="G7225" s="1" t="s">
        <v>236</v>
      </c>
      <c r="H7225" s="1">
        <v>2014</v>
      </c>
      <c r="I7225" s="60">
        <f>VLOOKUP(H7225,PROCV!E$33:F$44,2,0)</f>
        <v>1.2109924972782313</v>
      </c>
      <c r="J7225" s="71">
        <v>19473</v>
      </c>
      <c r="K7225" s="44">
        <f t="shared" si="112"/>
        <v>23581.656899498998</v>
      </c>
    </row>
    <row r="7226" spans="1:11" s="43" customFormat="1" ht="19.7" customHeight="1" x14ac:dyDescent="0.25">
      <c r="A7226" s="43" t="s">
        <v>161</v>
      </c>
      <c r="B7226" s="1" t="s">
        <v>292</v>
      </c>
      <c r="C7226" s="1" t="s">
        <v>246</v>
      </c>
      <c r="D7226" s="1" t="s">
        <v>245</v>
      </c>
      <c r="E7226" s="45" t="str">
        <f>VLOOKUP(C7226,PROCV!E$50:G$126,3,0)</f>
        <v>Artes Cênicas e Espetáculos</v>
      </c>
      <c r="F7226" s="1" t="s">
        <v>416</v>
      </c>
      <c r="G7226" s="1" t="s">
        <v>236</v>
      </c>
      <c r="H7226" s="1">
        <v>2014</v>
      </c>
      <c r="I7226" s="60">
        <f>VLOOKUP(H7226,PROCV!E$33:F$44,2,0)</f>
        <v>1.2109924972782313</v>
      </c>
      <c r="J7226" s="71">
        <v>49542</v>
      </c>
      <c r="K7226" s="44">
        <f t="shared" si="112"/>
        <v>59994.990300158133</v>
      </c>
    </row>
    <row r="7227" spans="1:11" s="43" customFormat="1" ht="19.7" customHeight="1" x14ac:dyDescent="0.25">
      <c r="A7227" s="43" t="s">
        <v>161</v>
      </c>
      <c r="B7227" s="1" t="s">
        <v>292</v>
      </c>
      <c r="C7227" s="1" t="s">
        <v>238</v>
      </c>
      <c r="D7227" s="1" t="s">
        <v>237</v>
      </c>
      <c r="E7227" s="45" t="str">
        <f>VLOOKUP(C7227,PROCV!E$50:G$126,3,0)</f>
        <v>Artes Cênicas e Espetáculos</v>
      </c>
      <c r="F7227" s="1" t="s">
        <v>416</v>
      </c>
      <c r="G7227" s="1" t="s">
        <v>236</v>
      </c>
      <c r="H7227" s="1">
        <v>2014</v>
      </c>
      <c r="I7227" s="60">
        <f>VLOOKUP(H7227,PROCV!E$33:F$44,2,0)</f>
        <v>1.2109924972782313</v>
      </c>
      <c r="J7227" s="71">
        <v>7601</v>
      </c>
      <c r="K7227" s="44">
        <f t="shared" si="112"/>
        <v>9204.7539718118369</v>
      </c>
    </row>
    <row r="7228" spans="1:11" s="43" customFormat="1" ht="19.7" customHeight="1" x14ac:dyDescent="0.25">
      <c r="A7228" s="43" t="s">
        <v>161</v>
      </c>
      <c r="B7228" s="1" t="s">
        <v>292</v>
      </c>
      <c r="C7228" s="1" t="s">
        <v>238</v>
      </c>
      <c r="D7228" s="1" t="s">
        <v>237</v>
      </c>
      <c r="E7228" s="45" t="str">
        <f>VLOOKUP(C7228,PROCV!E$50:G$126,3,0)</f>
        <v>Artes Cênicas e Espetáculos</v>
      </c>
      <c r="F7228" s="1" t="s">
        <v>416</v>
      </c>
      <c r="G7228" s="1" t="s">
        <v>236</v>
      </c>
      <c r="H7228" s="1">
        <v>2014</v>
      </c>
      <c r="I7228" s="60">
        <f>VLOOKUP(H7228,PROCV!E$33:F$44,2,0)</f>
        <v>1.2109924972782313</v>
      </c>
      <c r="J7228" s="71">
        <v>24953</v>
      </c>
      <c r="K7228" s="44">
        <f t="shared" si="112"/>
        <v>30217.895784583707</v>
      </c>
    </row>
    <row r="7229" spans="1:11" s="43" customFormat="1" ht="19.7" customHeight="1" x14ac:dyDescent="0.25">
      <c r="A7229" s="43" t="s">
        <v>161</v>
      </c>
      <c r="B7229" s="1" t="s">
        <v>292</v>
      </c>
      <c r="C7229" s="1" t="s">
        <v>301</v>
      </c>
      <c r="D7229" s="1" t="s">
        <v>300</v>
      </c>
      <c r="E7229" s="45" t="str">
        <f>VLOOKUP(C7229,PROCV!E$50:G$126,3,0)</f>
        <v>Patrimônio</v>
      </c>
      <c r="F7229" s="1" t="s">
        <v>415</v>
      </c>
      <c r="G7229" s="1" t="s">
        <v>265</v>
      </c>
      <c r="H7229" s="1">
        <v>2014</v>
      </c>
      <c r="I7229" s="60">
        <f>VLOOKUP(H7229,PROCV!E$33:F$44,2,0)</f>
        <v>1.2109924972782313</v>
      </c>
      <c r="J7229" s="71">
        <v>450000</v>
      </c>
      <c r="K7229" s="44">
        <f t="shared" si="112"/>
        <v>544946.62377520406</v>
      </c>
    </row>
    <row r="7230" spans="1:11" s="43" customFormat="1" ht="19.7" customHeight="1" x14ac:dyDescent="0.25">
      <c r="A7230" s="43" t="s">
        <v>185</v>
      </c>
      <c r="B7230" s="1" t="s">
        <v>293</v>
      </c>
      <c r="C7230" s="1" t="s">
        <v>309</v>
      </c>
      <c r="D7230" s="1" t="s">
        <v>308</v>
      </c>
      <c r="E7230" s="45" t="str">
        <f>VLOOKUP(C7230,PROCV!E$50:G$126,3,0)</f>
        <v>NA</v>
      </c>
      <c r="F7230" s="1" t="s">
        <v>416</v>
      </c>
      <c r="G7230" s="1" t="s">
        <v>236</v>
      </c>
      <c r="H7230" s="1">
        <v>2014</v>
      </c>
      <c r="I7230" s="60">
        <f>VLOOKUP(H7230,PROCV!E$33:F$44,2,0)</f>
        <v>1.2109924972782313</v>
      </c>
      <c r="J7230" s="71">
        <v>85000</v>
      </c>
      <c r="K7230" s="44">
        <f t="shared" si="112"/>
        <v>102934.36226864967</v>
      </c>
    </row>
    <row r="7231" spans="1:11" s="43" customFormat="1" ht="19.7" customHeight="1" x14ac:dyDescent="0.25">
      <c r="A7231" s="43" t="s">
        <v>185</v>
      </c>
      <c r="B7231" s="1" t="s">
        <v>293</v>
      </c>
      <c r="C7231" s="1" t="s">
        <v>309</v>
      </c>
      <c r="D7231" s="1" t="s">
        <v>308</v>
      </c>
      <c r="E7231" s="45" t="str">
        <f>VLOOKUP(C7231,PROCV!E$50:G$126,3,0)</f>
        <v>NA</v>
      </c>
      <c r="F7231" s="1" t="s">
        <v>416</v>
      </c>
      <c r="G7231" s="1" t="s">
        <v>236</v>
      </c>
      <c r="H7231" s="1">
        <v>2014</v>
      </c>
      <c r="I7231" s="60">
        <f>VLOOKUP(H7231,PROCV!E$33:F$44,2,0)</f>
        <v>1.2109924972782313</v>
      </c>
      <c r="J7231" s="71">
        <v>74800</v>
      </c>
      <c r="K7231" s="44">
        <f t="shared" si="112"/>
        <v>90582.238796411708</v>
      </c>
    </row>
    <row r="7232" spans="1:11" s="43" customFormat="1" ht="19.7" customHeight="1" x14ac:dyDescent="0.25">
      <c r="A7232" s="43" t="s">
        <v>185</v>
      </c>
      <c r="B7232" s="1" t="s">
        <v>293</v>
      </c>
      <c r="C7232" s="1" t="s">
        <v>309</v>
      </c>
      <c r="D7232" s="1" t="s">
        <v>308</v>
      </c>
      <c r="E7232" s="45" t="str">
        <f>VLOOKUP(C7232,PROCV!E$50:G$126,3,0)</f>
        <v>NA</v>
      </c>
      <c r="F7232" s="1" t="s">
        <v>416</v>
      </c>
      <c r="G7232" s="1" t="s">
        <v>236</v>
      </c>
      <c r="H7232" s="1">
        <v>2014</v>
      </c>
      <c r="I7232" s="60">
        <f>VLOOKUP(H7232,PROCV!E$33:F$44,2,0)</f>
        <v>1.2109924972782313</v>
      </c>
      <c r="J7232" s="71">
        <v>15211</v>
      </c>
      <c r="K7232" s="44">
        <f t="shared" si="112"/>
        <v>18420.406876099176</v>
      </c>
    </row>
    <row r="7233" spans="1:11" s="43" customFormat="1" ht="19.7" customHeight="1" x14ac:dyDescent="0.25">
      <c r="A7233" s="43" t="s">
        <v>185</v>
      </c>
      <c r="B7233" s="1" t="s">
        <v>293</v>
      </c>
      <c r="C7233" s="1" t="s">
        <v>291</v>
      </c>
      <c r="D7233" s="1" t="s">
        <v>290</v>
      </c>
      <c r="E7233" s="45" t="str">
        <f>VLOOKUP(C7233,PROCV!E$50:G$126,3,0)</f>
        <v>NA</v>
      </c>
      <c r="F7233" s="1" t="s">
        <v>416</v>
      </c>
      <c r="G7233" s="1" t="s">
        <v>236</v>
      </c>
      <c r="H7233" s="1">
        <v>2014</v>
      </c>
      <c r="I7233" s="60">
        <f>VLOOKUP(H7233,PROCV!E$33:F$44,2,0)</f>
        <v>1.2109924972782313</v>
      </c>
      <c r="J7233" s="71">
        <v>19102</v>
      </c>
      <c r="K7233" s="44">
        <f t="shared" si="112"/>
        <v>23132.378683008774</v>
      </c>
    </row>
    <row r="7234" spans="1:11" s="43" customFormat="1" ht="19.7" customHeight="1" x14ac:dyDescent="0.25">
      <c r="A7234" s="43" t="s">
        <v>185</v>
      </c>
      <c r="B7234" s="1" t="s">
        <v>293</v>
      </c>
      <c r="C7234" s="1" t="s">
        <v>291</v>
      </c>
      <c r="D7234" s="1" t="s">
        <v>290</v>
      </c>
      <c r="E7234" s="45" t="str">
        <f>VLOOKUP(C7234,PROCV!E$50:G$126,3,0)</f>
        <v>NA</v>
      </c>
      <c r="F7234" s="1" t="s">
        <v>416</v>
      </c>
      <c r="G7234" s="1" t="s">
        <v>236</v>
      </c>
      <c r="H7234" s="1">
        <v>2014</v>
      </c>
      <c r="I7234" s="60">
        <f>VLOOKUP(H7234,PROCV!E$33:F$44,2,0)</f>
        <v>1.2109924972782313</v>
      </c>
      <c r="J7234" s="71">
        <v>4500000</v>
      </c>
      <c r="K7234" s="44">
        <f t="shared" si="112"/>
        <v>5449466.2377520408</v>
      </c>
    </row>
    <row r="7235" spans="1:11" s="43" customFormat="1" ht="19.7" customHeight="1" x14ac:dyDescent="0.25">
      <c r="A7235" s="43" t="s">
        <v>185</v>
      </c>
      <c r="B7235" s="1" t="s">
        <v>293</v>
      </c>
      <c r="C7235" s="1" t="s">
        <v>291</v>
      </c>
      <c r="D7235" s="1" t="s">
        <v>290</v>
      </c>
      <c r="E7235" s="45" t="str">
        <f>VLOOKUP(C7235,PROCV!E$50:G$126,3,0)</f>
        <v>NA</v>
      </c>
      <c r="F7235" s="1" t="s">
        <v>416</v>
      </c>
      <c r="G7235" s="1" t="s">
        <v>236</v>
      </c>
      <c r="H7235" s="1">
        <v>2014</v>
      </c>
      <c r="I7235" s="60">
        <f>VLOOKUP(H7235,PROCV!E$33:F$44,2,0)</f>
        <v>1.2109924972782313</v>
      </c>
      <c r="J7235" s="71">
        <v>1904500</v>
      </c>
      <c r="K7235" s="44">
        <f t="shared" ref="K7235:K7298" si="113">J7235*I7235</f>
        <v>2306335.2110663918</v>
      </c>
    </row>
    <row r="7236" spans="1:11" s="43" customFormat="1" ht="19.7" customHeight="1" x14ac:dyDescent="0.25">
      <c r="A7236" s="43" t="s">
        <v>185</v>
      </c>
      <c r="B7236" s="1" t="s">
        <v>293</v>
      </c>
      <c r="C7236" s="1" t="s">
        <v>291</v>
      </c>
      <c r="D7236" s="1" t="s">
        <v>290</v>
      </c>
      <c r="E7236" s="45" t="str">
        <f>VLOOKUP(C7236,PROCV!E$50:G$126,3,0)</f>
        <v>NA</v>
      </c>
      <c r="F7236" s="1" t="s">
        <v>416</v>
      </c>
      <c r="G7236" s="1" t="s">
        <v>236</v>
      </c>
      <c r="H7236" s="1">
        <v>2014</v>
      </c>
      <c r="I7236" s="60">
        <f>VLOOKUP(H7236,PROCV!E$33:F$44,2,0)</f>
        <v>1.2109924972782313</v>
      </c>
      <c r="J7236" s="71">
        <v>130000</v>
      </c>
      <c r="K7236" s="44">
        <f t="shared" si="113"/>
        <v>157429.02464617006</v>
      </c>
    </row>
    <row r="7237" spans="1:11" s="43" customFormat="1" ht="19.7" customHeight="1" x14ac:dyDescent="0.25">
      <c r="A7237" s="43" t="s">
        <v>185</v>
      </c>
      <c r="B7237" s="1" t="s">
        <v>293</v>
      </c>
      <c r="C7237" s="1" t="s">
        <v>291</v>
      </c>
      <c r="D7237" s="1" t="s">
        <v>290</v>
      </c>
      <c r="E7237" s="45" t="str">
        <f>VLOOKUP(C7237,PROCV!E$50:G$126,3,0)</f>
        <v>NA</v>
      </c>
      <c r="F7237" s="1" t="s">
        <v>416</v>
      </c>
      <c r="G7237" s="1" t="s">
        <v>236</v>
      </c>
      <c r="H7237" s="1">
        <v>2014</v>
      </c>
      <c r="I7237" s="60">
        <f>VLOOKUP(H7237,PROCV!E$33:F$44,2,0)</f>
        <v>1.2109924972782313</v>
      </c>
      <c r="J7237" s="71">
        <v>391936</v>
      </c>
      <c r="K7237" s="44">
        <f t="shared" si="113"/>
        <v>474631.55541324086</v>
      </c>
    </row>
    <row r="7238" spans="1:11" s="43" customFormat="1" ht="19.7" customHeight="1" x14ac:dyDescent="0.25">
      <c r="A7238" s="43" t="s">
        <v>185</v>
      </c>
      <c r="B7238" s="1" t="s">
        <v>293</v>
      </c>
      <c r="C7238" s="1" t="s">
        <v>291</v>
      </c>
      <c r="D7238" s="1" t="s">
        <v>290</v>
      </c>
      <c r="E7238" s="45" t="str">
        <f>VLOOKUP(C7238,PROCV!E$50:G$126,3,0)</f>
        <v>NA</v>
      </c>
      <c r="F7238" s="1" t="s">
        <v>416</v>
      </c>
      <c r="G7238" s="1" t="s">
        <v>236</v>
      </c>
      <c r="H7238" s="1">
        <v>2014</v>
      </c>
      <c r="I7238" s="60">
        <f>VLOOKUP(H7238,PROCV!E$33:F$44,2,0)</f>
        <v>1.2109924972782313</v>
      </c>
      <c r="J7238" s="71">
        <v>607637</v>
      </c>
      <c r="K7238" s="44">
        <f t="shared" si="113"/>
        <v>735843.84806865267</v>
      </c>
    </row>
    <row r="7239" spans="1:11" s="43" customFormat="1" ht="19.7" customHeight="1" x14ac:dyDescent="0.25">
      <c r="A7239" s="43" t="s">
        <v>185</v>
      </c>
      <c r="B7239" s="1" t="s">
        <v>293</v>
      </c>
      <c r="C7239" s="1" t="s">
        <v>320</v>
      </c>
      <c r="D7239" s="1" t="s">
        <v>319</v>
      </c>
      <c r="E7239" s="45" t="str">
        <f>VLOOKUP(C7239,PROCV!E$50:G$126,3,0)</f>
        <v>Música</v>
      </c>
      <c r="F7239" s="1" t="s">
        <v>416</v>
      </c>
      <c r="G7239" s="1" t="s">
        <v>236</v>
      </c>
      <c r="H7239" s="1">
        <v>2014</v>
      </c>
      <c r="I7239" s="60">
        <f>VLOOKUP(H7239,PROCV!E$33:F$44,2,0)</f>
        <v>1.2109924972782313</v>
      </c>
      <c r="J7239" s="71">
        <v>29921</v>
      </c>
      <c r="K7239" s="44">
        <f t="shared" si="113"/>
        <v>36234.10651106196</v>
      </c>
    </row>
    <row r="7240" spans="1:11" s="43" customFormat="1" ht="19.7" customHeight="1" x14ac:dyDescent="0.25">
      <c r="A7240" s="43" t="s">
        <v>185</v>
      </c>
      <c r="B7240" s="1" t="s">
        <v>293</v>
      </c>
      <c r="C7240" s="1" t="s">
        <v>320</v>
      </c>
      <c r="D7240" s="1" t="s">
        <v>319</v>
      </c>
      <c r="E7240" s="45" t="str">
        <f>VLOOKUP(C7240,PROCV!E$50:G$126,3,0)</f>
        <v>Música</v>
      </c>
      <c r="F7240" s="1" t="s">
        <v>416</v>
      </c>
      <c r="G7240" s="1" t="s">
        <v>236</v>
      </c>
      <c r="H7240" s="1">
        <v>2014</v>
      </c>
      <c r="I7240" s="60">
        <f>VLOOKUP(H7240,PROCV!E$33:F$44,2,0)</f>
        <v>1.2109924972782313</v>
      </c>
      <c r="J7240" s="71">
        <v>62612</v>
      </c>
      <c r="K7240" s="44">
        <f t="shared" si="113"/>
        <v>75822.662239584621</v>
      </c>
    </row>
    <row r="7241" spans="1:11" s="43" customFormat="1" ht="19.7" customHeight="1" x14ac:dyDescent="0.25">
      <c r="A7241" s="43" t="s">
        <v>185</v>
      </c>
      <c r="B7241" s="1" t="s">
        <v>293</v>
      </c>
      <c r="C7241" s="1" t="s">
        <v>320</v>
      </c>
      <c r="D7241" s="1" t="s">
        <v>319</v>
      </c>
      <c r="E7241" s="45" t="str">
        <f>VLOOKUP(C7241,PROCV!E$50:G$126,3,0)</f>
        <v>Música</v>
      </c>
      <c r="F7241" s="1" t="s">
        <v>416</v>
      </c>
      <c r="G7241" s="1" t="s">
        <v>236</v>
      </c>
      <c r="H7241" s="1">
        <v>2014</v>
      </c>
      <c r="I7241" s="60">
        <f>VLOOKUP(H7241,PROCV!E$33:F$44,2,0)</f>
        <v>1.2109924972782313</v>
      </c>
      <c r="J7241" s="71">
        <v>126270</v>
      </c>
      <c r="K7241" s="44">
        <f t="shared" si="113"/>
        <v>152912.02263132227</v>
      </c>
    </row>
    <row r="7242" spans="1:11" s="43" customFormat="1" ht="19.7" customHeight="1" x14ac:dyDescent="0.25">
      <c r="A7242" s="43" t="s">
        <v>185</v>
      </c>
      <c r="B7242" s="1" t="s">
        <v>293</v>
      </c>
      <c r="C7242" s="1" t="s">
        <v>289</v>
      </c>
      <c r="D7242" s="1" t="s">
        <v>288</v>
      </c>
      <c r="E7242" s="45" t="str">
        <f>VLOOKUP(C7242,PROCV!E$50:G$126,3,0)</f>
        <v>Editorial</v>
      </c>
      <c r="F7242" s="1" t="s">
        <v>416</v>
      </c>
      <c r="G7242" s="1" t="s">
        <v>236</v>
      </c>
      <c r="H7242" s="1">
        <v>2014</v>
      </c>
      <c r="I7242" s="60">
        <f>VLOOKUP(H7242,PROCV!E$33:F$44,2,0)</f>
        <v>1.2109924972782313</v>
      </c>
      <c r="J7242" s="71">
        <v>2320</v>
      </c>
      <c r="K7242" s="44">
        <f t="shared" si="113"/>
        <v>2809.5025936854968</v>
      </c>
    </row>
    <row r="7243" spans="1:11" s="43" customFormat="1" ht="19.7" customHeight="1" x14ac:dyDescent="0.25">
      <c r="A7243" s="43" t="s">
        <v>185</v>
      </c>
      <c r="B7243" s="1" t="s">
        <v>293</v>
      </c>
      <c r="C7243" s="1" t="s">
        <v>289</v>
      </c>
      <c r="D7243" s="1" t="s">
        <v>288</v>
      </c>
      <c r="E7243" s="45" t="str">
        <f>VLOOKUP(C7243,PROCV!E$50:G$126,3,0)</f>
        <v>Editorial</v>
      </c>
      <c r="F7243" s="1" t="s">
        <v>416</v>
      </c>
      <c r="G7243" s="1" t="s">
        <v>236</v>
      </c>
      <c r="H7243" s="1">
        <v>2014</v>
      </c>
      <c r="I7243" s="60">
        <f>VLOOKUP(H7243,PROCV!E$33:F$44,2,0)</f>
        <v>1.2109924972782313</v>
      </c>
      <c r="J7243" s="71">
        <v>50000</v>
      </c>
      <c r="K7243" s="44">
        <f t="shared" si="113"/>
        <v>60549.624863911566</v>
      </c>
    </row>
    <row r="7244" spans="1:11" s="43" customFormat="1" ht="19.7" customHeight="1" x14ac:dyDescent="0.25">
      <c r="A7244" s="43" t="s">
        <v>185</v>
      </c>
      <c r="B7244" s="1" t="s">
        <v>293</v>
      </c>
      <c r="C7244" s="1" t="s">
        <v>289</v>
      </c>
      <c r="D7244" s="1" t="s">
        <v>288</v>
      </c>
      <c r="E7244" s="45" t="str">
        <f>VLOOKUP(C7244,PROCV!E$50:G$126,3,0)</f>
        <v>Editorial</v>
      </c>
      <c r="F7244" s="1" t="s">
        <v>416</v>
      </c>
      <c r="G7244" s="1" t="s">
        <v>236</v>
      </c>
      <c r="H7244" s="1">
        <v>2014</v>
      </c>
      <c r="I7244" s="60">
        <f>VLOOKUP(H7244,PROCV!E$33:F$44,2,0)</f>
        <v>1.2109924972782313</v>
      </c>
      <c r="J7244" s="71">
        <v>168068</v>
      </c>
      <c r="K7244" s="44">
        <f t="shared" si="113"/>
        <v>203529.08703255779</v>
      </c>
    </row>
    <row r="7245" spans="1:11" s="43" customFormat="1" ht="19.7" customHeight="1" x14ac:dyDescent="0.25">
      <c r="A7245" s="43" t="s">
        <v>185</v>
      </c>
      <c r="B7245" s="1" t="s">
        <v>293</v>
      </c>
      <c r="C7245" s="1" t="s">
        <v>289</v>
      </c>
      <c r="D7245" s="1" t="s">
        <v>288</v>
      </c>
      <c r="E7245" s="45" t="str">
        <f>VLOOKUP(C7245,PROCV!E$50:G$126,3,0)</f>
        <v>Editorial</v>
      </c>
      <c r="F7245" s="1" t="s">
        <v>416</v>
      </c>
      <c r="G7245" s="1" t="s">
        <v>236</v>
      </c>
      <c r="H7245" s="1">
        <v>2014</v>
      </c>
      <c r="I7245" s="60">
        <f>VLOOKUP(H7245,PROCV!E$33:F$44,2,0)</f>
        <v>1.2109924972782313</v>
      </c>
      <c r="J7245" s="71">
        <v>75908</v>
      </c>
      <c r="K7245" s="44">
        <f t="shared" si="113"/>
        <v>91924.018483395979</v>
      </c>
    </row>
    <row r="7246" spans="1:11" s="43" customFormat="1" ht="19.7" customHeight="1" x14ac:dyDescent="0.25">
      <c r="A7246" s="43" t="s">
        <v>185</v>
      </c>
      <c r="B7246" s="1" t="s">
        <v>293</v>
      </c>
      <c r="C7246" s="1" t="s">
        <v>287</v>
      </c>
      <c r="D7246" s="1" t="s">
        <v>286</v>
      </c>
      <c r="E7246" s="45" t="str">
        <f>VLOOKUP(C7246,PROCV!E$50:G$126,3,0)</f>
        <v>Música</v>
      </c>
      <c r="F7246" s="1" t="s">
        <v>416</v>
      </c>
      <c r="G7246" s="1" t="s">
        <v>236</v>
      </c>
      <c r="H7246" s="1">
        <v>2014</v>
      </c>
      <c r="I7246" s="60">
        <f>VLOOKUP(H7246,PROCV!E$33:F$44,2,0)</f>
        <v>1.2109924972782313</v>
      </c>
      <c r="J7246" s="71">
        <v>371738</v>
      </c>
      <c r="K7246" s="44">
        <f t="shared" si="113"/>
        <v>450171.92895321513</v>
      </c>
    </row>
    <row r="7247" spans="1:11" s="43" customFormat="1" ht="19.7" customHeight="1" x14ac:dyDescent="0.25">
      <c r="A7247" s="43" t="s">
        <v>185</v>
      </c>
      <c r="B7247" s="1" t="s">
        <v>293</v>
      </c>
      <c r="C7247" s="1" t="s">
        <v>287</v>
      </c>
      <c r="D7247" s="1" t="s">
        <v>286</v>
      </c>
      <c r="E7247" s="45" t="str">
        <f>VLOOKUP(C7247,PROCV!E$50:G$126,3,0)</f>
        <v>Música</v>
      </c>
      <c r="F7247" s="1" t="s">
        <v>416</v>
      </c>
      <c r="G7247" s="1" t="s">
        <v>236</v>
      </c>
      <c r="H7247" s="1">
        <v>2014</v>
      </c>
      <c r="I7247" s="60">
        <f>VLOOKUP(H7247,PROCV!E$33:F$44,2,0)</f>
        <v>1.2109924972782313</v>
      </c>
      <c r="J7247" s="71">
        <v>863982</v>
      </c>
      <c r="K7247" s="44">
        <f t="shared" si="113"/>
        <v>1046275.7197834408</v>
      </c>
    </row>
    <row r="7248" spans="1:11" s="43" customFormat="1" ht="19.7" customHeight="1" x14ac:dyDescent="0.25">
      <c r="A7248" s="43" t="s">
        <v>185</v>
      </c>
      <c r="B7248" s="1" t="s">
        <v>293</v>
      </c>
      <c r="C7248" s="1" t="s">
        <v>287</v>
      </c>
      <c r="D7248" s="1" t="s">
        <v>286</v>
      </c>
      <c r="E7248" s="45" t="str">
        <f>VLOOKUP(C7248,PROCV!E$50:G$126,3,0)</f>
        <v>Música</v>
      </c>
      <c r="F7248" s="1" t="s">
        <v>416</v>
      </c>
      <c r="G7248" s="1" t="s">
        <v>236</v>
      </c>
      <c r="H7248" s="1">
        <v>2014</v>
      </c>
      <c r="I7248" s="60">
        <f>VLOOKUP(H7248,PROCV!E$33:F$44,2,0)</f>
        <v>1.2109924972782313</v>
      </c>
      <c r="J7248" s="71">
        <v>413867</v>
      </c>
      <c r="K7248" s="44">
        <f t="shared" si="113"/>
        <v>501189.83187104977</v>
      </c>
    </row>
    <row r="7249" spans="1:11" s="43" customFormat="1" ht="19.7" customHeight="1" x14ac:dyDescent="0.25">
      <c r="A7249" s="43" t="s">
        <v>185</v>
      </c>
      <c r="B7249" s="1" t="s">
        <v>293</v>
      </c>
      <c r="C7249" s="1" t="s">
        <v>287</v>
      </c>
      <c r="D7249" s="1" t="s">
        <v>286</v>
      </c>
      <c r="E7249" s="45" t="str">
        <f>VLOOKUP(C7249,PROCV!E$50:G$126,3,0)</f>
        <v>Música</v>
      </c>
      <c r="F7249" s="1" t="s">
        <v>416</v>
      </c>
      <c r="G7249" s="1" t="s">
        <v>236</v>
      </c>
      <c r="H7249" s="1">
        <v>2014</v>
      </c>
      <c r="I7249" s="60">
        <f>VLOOKUP(H7249,PROCV!E$33:F$44,2,0)</f>
        <v>1.2109924972782313</v>
      </c>
      <c r="J7249" s="71">
        <v>10000</v>
      </c>
      <c r="K7249" s="44">
        <f t="shared" si="113"/>
        <v>12109.924972782313</v>
      </c>
    </row>
    <row r="7250" spans="1:11" s="43" customFormat="1" ht="19.7" customHeight="1" x14ac:dyDescent="0.25">
      <c r="A7250" s="43" t="s">
        <v>185</v>
      </c>
      <c r="B7250" s="1" t="s">
        <v>293</v>
      </c>
      <c r="C7250" s="1" t="s">
        <v>285</v>
      </c>
      <c r="D7250" s="1" t="s">
        <v>284</v>
      </c>
      <c r="E7250" s="45" t="str">
        <f>VLOOKUP(C7250,PROCV!E$50:G$126,3,0)</f>
        <v>Editorial</v>
      </c>
      <c r="F7250" s="1" t="s">
        <v>416</v>
      </c>
      <c r="G7250" s="1" t="s">
        <v>236</v>
      </c>
      <c r="H7250" s="1">
        <v>2014</v>
      </c>
      <c r="I7250" s="60">
        <f>VLOOKUP(H7250,PROCV!E$33:F$44,2,0)</f>
        <v>1.2109924972782313</v>
      </c>
      <c r="J7250" s="71">
        <v>287052</v>
      </c>
      <c r="K7250" s="44">
        <f t="shared" si="113"/>
        <v>347617.81832871085</v>
      </c>
    </row>
    <row r="7251" spans="1:11" s="43" customFormat="1" ht="19.7" customHeight="1" x14ac:dyDescent="0.25">
      <c r="A7251" s="43" t="s">
        <v>185</v>
      </c>
      <c r="B7251" s="1" t="s">
        <v>293</v>
      </c>
      <c r="C7251" s="1" t="s">
        <v>285</v>
      </c>
      <c r="D7251" s="1" t="s">
        <v>284</v>
      </c>
      <c r="E7251" s="45" t="str">
        <f>VLOOKUP(C7251,PROCV!E$50:G$126,3,0)</f>
        <v>Editorial</v>
      </c>
      <c r="F7251" s="1" t="s">
        <v>416</v>
      </c>
      <c r="G7251" s="1" t="s">
        <v>265</v>
      </c>
      <c r="H7251" s="1">
        <v>2014</v>
      </c>
      <c r="I7251" s="60">
        <f>VLOOKUP(H7251,PROCV!E$33:F$44,2,0)</f>
        <v>1.2109924972782313</v>
      </c>
      <c r="J7251" s="71">
        <v>2758827</v>
      </c>
      <c r="K7251" s="44">
        <f t="shared" si="113"/>
        <v>3340918.7982886112</v>
      </c>
    </row>
    <row r="7252" spans="1:11" s="43" customFormat="1" ht="19.7" customHeight="1" x14ac:dyDescent="0.25">
      <c r="A7252" s="43" t="s">
        <v>185</v>
      </c>
      <c r="B7252" s="1" t="s">
        <v>293</v>
      </c>
      <c r="C7252" s="1" t="s">
        <v>285</v>
      </c>
      <c r="D7252" s="1" t="s">
        <v>284</v>
      </c>
      <c r="E7252" s="45" t="str">
        <f>VLOOKUP(C7252,PROCV!E$50:G$126,3,0)</f>
        <v>Editorial</v>
      </c>
      <c r="F7252" s="1" t="s">
        <v>416</v>
      </c>
      <c r="G7252" s="1" t="s">
        <v>265</v>
      </c>
      <c r="H7252" s="1">
        <v>2014</v>
      </c>
      <c r="I7252" s="60">
        <f>VLOOKUP(H7252,PROCV!E$33:F$44,2,0)</f>
        <v>1.2109924972782313</v>
      </c>
      <c r="J7252" s="71">
        <v>27694</v>
      </c>
      <c r="K7252" s="44">
        <f t="shared" si="113"/>
        <v>33537.226219623335</v>
      </c>
    </row>
    <row r="7253" spans="1:11" s="43" customFormat="1" ht="19.7" customHeight="1" x14ac:dyDescent="0.25">
      <c r="A7253" s="43" t="s">
        <v>185</v>
      </c>
      <c r="B7253" s="1" t="s">
        <v>293</v>
      </c>
      <c r="C7253" s="1" t="s">
        <v>285</v>
      </c>
      <c r="D7253" s="1" t="s">
        <v>284</v>
      </c>
      <c r="E7253" s="45" t="str">
        <f>VLOOKUP(C7253,PROCV!E$50:G$126,3,0)</f>
        <v>Editorial</v>
      </c>
      <c r="F7253" s="1" t="s">
        <v>416</v>
      </c>
      <c r="G7253" s="1" t="s">
        <v>236</v>
      </c>
      <c r="H7253" s="1">
        <v>2014</v>
      </c>
      <c r="I7253" s="60">
        <f>VLOOKUP(H7253,PROCV!E$33:F$44,2,0)</f>
        <v>1.2109924972782313</v>
      </c>
      <c r="J7253" s="71">
        <v>611100</v>
      </c>
      <c r="K7253" s="44">
        <f t="shared" si="113"/>
        <v>740037.51508672722</v>
      </c>
    </row>
    <row r="7254" spans="1:11" s="43" customFormat="1" ht="19.7" customHeight="1" x14ac:dyDescent="0.25">
      <c r="A7254" s="43" t="s">
        <v>185</v>
      </c>
      <c r="B7254" s="1" t="s">
        <v>293</v>
      </c>
      <c r="C7254" s="1" t="s">
        <v>285</v>
      </c>
      <c r="D7254" s="1" t="s">
        <v>284</v>
      </c>
      <c r="E7254" s="45" t="str">
        <f>VLOOKUP(C7254,PROCV!E$50:G$126,3,0)</f>
        <v>Editorial</v>
      </c>
      <c r="F7254" s="1" t="s">
        <v>416</v>
      </c>
      <c r="G7254" s="1" t="s">
        <v>236</v>
      </c>
      <c r="H7254" s="1">
        <v>2014</v>
      </c>
      <c r="I7254" s="60">
        <f>VLOOKUP(H7254,PROCV!E$33:F$44,2,0)</f>
        <v>1.2109924972782313</v>
      </c>
      <c r="J7254" s="71">
        <v>606476</v>
      </c>
      <c r="K7254" s="44">
        <f t="shared" si="113"/>
        <v>734437.88577931258</v>
      </c>
    </row>
    <row r="7255" spans="1:11" s="43" customFormat="1" ht="19.7" customHeight="1" x14ac:dyDescent="0.25">
      <c r="A7255" s="43" t="s">
        <v>185</v>
      </c>
      <c r="B7255" s="1" t="s">
        <v>293</v>
      </c>
      <c r="C7255" s="1" t="s">
        <v>285</v>
      </c>
      <c r="D7255" s="1" t="s">
        <v>284</v>
      </c>
      <c r="E7255" s="45" t="str">
        <f>VLOOKUP(C7255,PROCV!E$50:G$126,3,0)</f>
        <v>Editorial</v>
      </c>
      <c r="F7255" s="1" t="s">
        <v>416</v>
      </c>
      <c r="G7255" s="1" t="s">
        <v>236</v>
      </c>
      <c r="H7255" s="1">
        <v>2014</v>
      </c>
      <c r="I7255" s="60">
        <f>VLOOKUP(H7255,PROCV!E$33:F$44,2,0)</f>
        <v>1.2109924972782313</v>
      </c>
      <c r="J7255" s="71">
        <v>1708425</v>
      </c>
      <c r="K7255" s="44">
        <f t="shared" si="113"/>
        <v>2068889.8571625624</v>
      </c>
    </row>
    <row r="7256" spans="1:11" s="43" customFormat="1" ht="19.7" customHeight="1" x14ac:dyDescent="0.25">
      <c r="A7256" s="43" t="s">
        <v>185</v>
      </c>
      <c r="B7256" s="1" t="s">
        <v>293</v>
      </c>
      <c r="C7256" s="1" t="s">
        <v>285</v>
      </c>
      <c r="D7256" s="1" t="s">
        <v>284</v>
      </c>
      <c r="E7256" s="45" t="str">
        <f>VLOOKUP(C7256,PROCV!E$50:G$126,3,0)</f>
        <v>Editorial</v>
      </c>
      <c r="F7256" s="1" t="s">
        <v>416</v>
      </c>
      <c r="G7256" s="1" t="s">
        <v>236</v>
      </c>
      <c r="H7256" s="1">
        <v>2014</v>
      </c>
      <c r="I7256" s="60">
        <f>VLOOKUP(H7256,PROCV!E$33:F$44,2,0)</f>
        <v>1.2109924972782313</v>
      </c>
      <c r="J7256" s="71">
        <v>192362</v>
      </c>
      <c r="K7256" s="44">
        <f t="shared" si="113"/>
        <v>232948.93876143513</v>
      </c>
    </row>
    <row r="7257" spans="1:11" s="43" customFormat="1" ht="19.7" customHeight="1" x14ac:dyDescent="0.25">
      <c r="A7257" s="43" t="s">
        <v>185</v>
      </c>
      <c r="B7257" s="1" t="s">
        <v>293</v>
      </c>
      <c r="C7257" s="1" t="s">
        <v>283</v>
      </c>
      <c r="D7257" s="1" t="s">
        <v>282</v>
      </c>
      <c r="E7257" s="45" t="str">
        <f>VLOOKUP(C7257,PROCV!E$50:G$126,3,0)</f>
        <v>Editorial</v>
      </c>
      <c r="F7257" s="1" t="s">
        <v>416</v>
      </c>
      <c r="G7257" s="1" t="s">
        <v>236</v>
      </c>
      <c r="H7257" s="1">
        <v>2014</v>
      </c>
      <c r="I7257" s="60">
        <f>VLOOKUP(H7257,PROCV!E$33:F$44,2,0)</f>
        <v>1.2109924972782313</v>
      </c>
      <c r="J7257" s="71">
        <v>76759</v>
      </c>
      <c r="K7257" s="44">
        <f t="shared" si="113"/>
        <v>92954.573098579756</v>
      </c>
    </row>
    <row r="7258" spans="1:11" s="43" customFormat="1" ht="19.7" customHeight="1" x14ac:dyDescent="0.25">
      <c r="A7258" s="43" t="s">
        <v>185</v>
      </c>
      <c r="B7258" s="1" t="s">
        <v>293</v>
      </c>
      <c r="C7258" s="1" t="s">
        <v>283</v>
      </c>
      <c r="D7258" s="1" t="s">
        <v>282</v>
      </c>
      <c r="E7258" s="45" t="str">
        <f>VLOOKUP(C7258,PROCV!E$50:G$126,3,0)</f>
        <v>Editorial</v>
      </c>
      <c r="F7258" s="1" t="s">
        <v>416</v>
      </c>
      <c r="G7258" s="1" t="s">
        <v>236</v>
      </c>
      <c r="H7258" s="1">
        <v>2014</v>
      </c>
      <c r="I7258" s="60">
        <f>VLOOKUP(H7258,PROCV!E$33:F$44,2,0)</f>
        <v>1.2109924972782313</v>
      </c>
      <c r="J7258" s="71">
        <v>362074</v>
      </c>
      <c r="K7258" s="44">
        <f t="shared" si="113"/>
        <v>438468.89745951834</v>
      </c>
    </row>
    <row r="7259" spans="1:11" s="43" customFormat="1" ht="19.7" customHeight="1" x14ac:dyDescent="0.25">
      <c r="A7259" s="43" t="s">
        <v>185</v>
      </c>
      <c r="B7259" s="1" t="s">
        <v>293</v>
      </c>
      <c r="C7259" s="1" t="s">
        <v>283</v>
      </c>
      <c r="D7259" s="1" t="s">
        <v>282</v>
      </c>
      <c r="E7259" s="45" t="str">
        <f>VLOOKUP(C7259,PROCV!E$50:G$126,3,0)</f>
        <v>Editorial</v>
      </c>
      <c r="F7259" s="1" t="s">
        <v>416</v>
      </c>
      <c r="G7259" s="1" t="s">
        <v>236</v>
      </c>
      <c r="H7259" s="1">
        <v>2014</v>
      </c>
      <c r="I7259" s="60">
        <f>VLOOKUP(H7259,PROCV!E$33:F$44,2,0)</f>
        <v>1.2109924972782313</v>
      </c>
      <c r="J7259" s="71">
        <v>152611</v>
      </c>
      <c r="K7259" s="44">
        <f t="shared" si="113"/>
        <v>184810.77600212817</v>
      </c>
    </row>
    <row r="7260" spans="1:11" s="43" customFormat="1" ht="19.7" customHeight="1" x14ac:dyDescent="0.25">
      <c r="A7260" s="43" t="s">
        <v>185</v>
      </c>
      <c r="B7260" s="1" t="s">
        <v>293</v>
      </c>
      <c r="C7260" s="1" t="s">
        <v>281</v>
      </c>
      <c r="D7260" s="1" t="s">
        <v>280</v>
      </c>
      <c r="E7260" s="45" t="str">
        <f>VLOOKUP(C7260,PROCV!E$50:G$126,3,0)</f>
        <v>Música</v>
      </c>
      <c r="F7260" s="1" t="s">
        <v>416</v>
      </c>
      <c r="G7260" s="1" t="s">
        <v>236</v>
      </c>
      <c r="H7260" s="1">
        <v>2014</v>
      </c>
      <c r="I7260" s="60">
        <f>VLOOKUP(H7260,PROCV!E$33:F$44,2,0)</f>
        <v>1.2109924972782313</v>
      </c>
      <c r="J7260" s="71">
        <v>17040</v>
      </c>
      <c r="K7260" s="44">
        <f t="shared" si="113"/>
        <v>20635.31215362106</v>
      </c>
    </row>
    <row r="7261" spans="1:11" s="43" customFormat="1" ht="19.7" customHeight="1" x14ac:dyDescent="0.25">
      <c r="A7261" s="43" t="s">
        <v>185</v>
      </c>
      <c r="B7261" s="1" t="s">
        <v>293</v>
      </c>
      <c r="C7261" s="1" t="s">
        <v>281</v>
      </c>
      <c r="D7261" s="1" t="s">
        <v>280</v>
      </c>
      <c r="E7261" s="45" t="str">
        <f>VLOOKUP(C7261,PROCV!E$50:G$126,3,0)</f>
        <v>Música</v>
      </c>
      <c r="F7261" s="1" t="s">
        <v>416</v>
      </c>
      <c r="G7261" s="1" t="s">
        <v>236</v>
      </c>
      <c r="H7261" s="1">
        <v>2014</v>
      </c>
      <c r="I7261" s="60">
        <f>VLOOKUP(H7261,PROCV!E$33:F$44,2,0)</f>
        <v>1.2109924972782313</v>
      </c>
      <c r="J7261" s="71">
        <v>48140</v>
      </c>
      <c r="K7261" s="44">
        <f t="shared" si="113"/>
        <v>58297.178818974055</v>
      </c>
    </row>
    <row r="7262" spans="1:11" s="43" customFormat="1" ht="19.7" customHeight="1" x14ac:dyDescent="0.25">
      <c r="A7262" s="43" t="s">
        <v>185</v>
      </c>
      <c r="B7262" s="1" t="s">
        <v>293</v>
      </c>
      <c r="C7262" s="1" t="s">
        <v>281</v>
      </c>
      <c r="D7262" s="1" t="s">
        <v>280</v>
      </c>
      <c r="E7262" s="45" t="str">
        <f>VLOOKUP(C7262,PROCV!E$50:G$126,3,0)</f>
        <v>Música</v>
      </c>
      <c r="F7262" s="1" t="s">
        <v>416</v>
      </c>
      <c r="G7262" s="1" t="s">
        <v>236</v>
      </c>
      <c r="H7262" s="1">
        <v>2014</v>
      </c>
      <c r="I7262" s="60">
        <f>VLOOKUP(H7262,PROCV!E$33:F$44,2,0)</f>
        <v>1.2109924972782313</v>
      </c>
      <c r="J7262" s="71">
        <v>95610</v>
      </c>
      <c r="K7262" s="44">
        <f t="shared" si="113"/>
        <v>115782.99266477169</v>
      </c>
    </row>
    <row r="7263" spans="1:11" s="43" customFormat="1" ht="19.7" customHeight="1" x14ac:dyDescent="0.25">
      <c r="A7263" s="43" t="s">
        <v>185</v>
      </c>
      <c r="B7263" s="1" t="s">
        <v>293</v>
      </c>
      <c r="C7263" s="1" t="s">
        <v>279</v>
      </c>
      <c r="D7263" s="1" t="s">
        <v>278</v>
      </c>
      <c r="E7263" s="45" t="str">
        <f>VLOOKUP(C7263,PROCV!E$50:G$126,3,0)</f>
        <v>Editorial</v>
      </c>
      <c r="F7263" s="1" t="s">
        <v>416</v>
      </c>
      <c r="G7263" s="1" t="s">
        <v>236</v>
      </c>
      <c r="H7263" s="1">
        <v>2014</v>
      </c>
      <c r="I7263" s="60">
        <f>VLOOKUP(H7263,PROCV!E$33:F$44,2,0)</f>
        <v>1.2109924972782313</v>
      </c>
      <c r="J7263" s="71">
        <v>74733</v>
      </c>
      <c r="K7263" s="44">
        <f t="shared" si="113"/>
        <v>90501.102299094055</v>
      </c>
    </row>
    <row r="7264" spans="1:11" s="43" customFormat="1" ht="19.7" customHeight="1" x14ac:dyDescent="0.25">
      <c r="A7264" s="43" t="s">
        <v>185</v>
      </c>
      <c r="B7264" s="1" t="s">
        <v>293</v>
      </c>
      <c r="C7264" s="1" t="s">
        <v>279</v>
      </c>
      <c r="D7264" s="1" t="s">
        <v>278</v>
      </c>
      <c r="E7264" s="45" t="str">
        <f>VLOOKUP(C7264,PROCV!E$50:G$126,3,0)</f>
        <v>Editorial</v>
      </c>
      <c r="F7264" s="1" t="s">
        <v>416</v>
      </c>
      <c r="G7264" s="1" t="s">
        <v>236</v>
      </c>
      <c r="H7264" s="1">
        <v>2014</v>
      </c>
      <c r="I7264" s="60">
        <f>VLOOKUP(H7264,PROCV!E$33:F$44,2,0)</f>
        <v>1.2109924972782313</v>
      </c>
      <c r="J7264" s="71">
        <v>51449</v>
      </c>
      <c r="K7264" s="44">
        <f t="shared" si="113"/>
        <v>62304.35299246772</v>
      </c>
    </row>
    <row r="7265" spans="1:11" s="43" customFormat="1" ht="19.7" customHeight="1" x14ac:dyDescent="0.25">
      <c r="A7265" s="43" t="s">
        <v>185</v>
      </c>
      <c r="B7265" s="1" t="s">
        <v>293</v>
      </c>
      <c r="C7265" s="1" t="s">
        <v>277</v>
      </c>
      <c r="D7265" s="1" t="s">
        <v>276</v>
      </c>
      <c r="E7265" s="45" t="str">
        <f>VLOOKUP(C7265,PROCV!E$50:G$126,3,0)</f>
        <v>Editorial</v>
      </c>
      <c r="F7265" s="1" t="s">
        <v>416</v>
      </c>
      <c r="G7265" s="1" t="s">
        <v>236</v>
      </c>
      <c r="H7265" s="1">
        <v>2014</v>
      </c>
      <c r="I7265" s="60">
        <f>VLOOKUP(H7265,PROCV!E$33:F$44,2,0)</f>
        <v>1.2109924972782313</v>
      </c>
      <c r="J7265" s="71">
        <v>69625</v>
      </c>
      <c r="K7265" s="44">
        <f t="shared" si="113"/>
        <v>84315.352622996856</v>
      </c>
    </row>
    <row r="7266" spans="1:11" s="43" customFormat="1" ht="19.7" customHeight="1" x14ac:dyDescent="0.25">
      <c r="A7266" s="43" t="s">
        <v>185</v>
      </c>
      <c r="B7266" s="1" t="s">
        <v>293</v>
      </c>
      <c r="C7266" s="1" t="s">
        <v>277</v>
      </c>
      <c r="D7266" s="1" t="s">
        <v>276</v>
      </c>
      <c r="E7266" s="45" t="str">
        <f>VLOOKUP(C7266,PROCV!E$50:G$126,3,0)</f>
        <v>Editorial</v>
      </c>
      <c r="F7266" s="1" t="s">
        <v>416</v>
      </c>
      <c r="G7266" s="1" t="s">
        <v>236</v>
      </c>
      <c r="H7266" s="1">
        <v>2014</v>
      </c>
      <c r="I7266" s="60">
        <f>VLOOKUP(H7266,PROCV!E$33:F$44,2,0)</f>
        <v>1.2109924972782313</v>
      </c>
      <c r="J7266" s="71">
        <v>16092</v>
      </c>
      <c r="K7266" s="44">
        <f t="shared" si="113"/>
        <v>19487.291266201297</v>
      </c>
    </row>
    <row r="7267" spans="1:11" s="43" customFormat="1" ht="19.7" customHeight="1" x14ac:dyDescent="0.25">
      <c r="A7267" s="43" t="s">
        <v>185</v>
      </c>
      <c r="B7267" s="1" t="s">
        <v>293</v>
      </c>
      <c r="C7267" s="1" t="s">
        <v>277</v>
      </c>
      <c r="D7267" s="1" t="s">
        <v>276</v>
      </c>
      <c r="E7267" s="45" t="str">
        <f>VLOOKUP(C7267,PROCV!E$50:G$126,3,0)</f>
        <v>Editorial</v>
      </c>
      <c r="F7267" s="1" t="s">
        <v>416</v>
      </c>
      <c r="G7267" s="1" t="s">
        <v>236</v>
      </c>
      <c r="H7267" s="1">
        <v>2014</v>
      </c>
      <c r="I7267" s="60">
        <f>VLOOKUP(H7267,PROCV!E$33:F$44,2,0)</f>
        <v>1.2109924972782313</v>
      </c>
      <c r="J7267" s="71">
        <v>301353</v>
      </c>
      <c r="K7267" s="44">
        <f t="shared" si="113"/>
        <v>364936.22203228687</v>
      </c>
    </row>
    <row r="7268" spans="1:11" s="43" customFormat="1" ht="19.7" customHeight="1" x14ac:dyDescent="0.25">
      <c r="A7268" s="43" t="s">
        <v>185</v>
      </c>
      <c r="B7268" s="1" t="s">
        <v>293</v>
      </c>
      <c r="C7268" s="1" t="s">
        <v>275</v>
      </c>
      <c r="D7268" s="1" t="s">
        <v>274</v>
      </c>
      <c r="E7268" s="45" t="str">
        <f>VLOOKUP(C7268,PROCV!E$50:G$126,3,0)</f>
        <v>Editorial</v>
      </c>
      <c r="F7268" s="1" t="s">
        <v>416</v>
      </c>
      <c r="G7268" s="1" t="s">
        <v>236</v>
      </c>
      <c r="H7268" s="1">
        <v>2014</v>
      </c>
      <c r="I7268" s="60">
        <f>VLOOKUP(H7268,PROCV!E$33:F$44,2,0)</f>
        <v>1.2109924972782313</v>
      </c>
      <c r="J7268" s="71">
        <v>6828</v>
      </c>
      <c r="K7268" s="44">
        <f t="shared" si="113"/>
        <v>8268.6567714157627</v>
      </c>
    </row>
    <row r="7269" spans="1:11" s="43" customFormat="1" ht="19.7" customHeight="1" x14ac:dyDescent="0.25">
      <c r="A7269" s="43" t="s">
        <v>185</v>
      </c>
      <c r="B7269" s="1" t="s">
        <v>293</v>
      </c>
      <c r="C7269" s="1" t="s">
        <v>275</v>
      </c>
      <c r="D7269" s="1" t="s">
        <v>274</v>
      </c>
      <c r="E7269" s="45" t="str">
        <f>VLOOKUP(C7269,PROCV!E$50:G$126,3,0)</f>
        <v>Editorial</v>
      </c>
      <c r="F7269" s="1" t="s">
        <v>416</v>
      </c>
      <c r="G7269" s="1" t="s">
        <v>236</v>
      </c>
      <c r="H7269" s="1">
        <v>2014</v>
      </c>
      <c r="I7269" s="60">
        <f>VLOOKUP(H7269,PROCV!E$33:F$44,2,0)</f>
        <v>1.2109924972782313</v>
      </c>
      <c r="J7269" s="71">
        <v>68002</v>
      </c>
      <c r="K7269" s="44">
        <f t="shared" si="113"/>
        <v>82349.911799914291</v>
      </c>
    </row>
    <row r="7270" spans="1:11" s="43" customFormat="1" ht="19.7" customHeight="1" x14ac:dyDescent="0.25">
      <c r="A7270" s="43" t="s">
        <v>185</v>
      </c>
      <c r="B7270" s="1" t="s">
        <v>293</v>
      </c>
      <c r="C7270" s="1" t="s">
        <v>275</v>
      </c>
      <c r="D7270" s="1" t="s">
        <v>274</v>
      </c>
      <c r="E7270" s="45" t="str">
        <f>VLOOKUP(C7270,PROCV!E$50:G$126,3,0)</f>
        <v>Editorial</v>
      </c>
      <c r="F7270" s="1" t="s">
        <v>416</v>
      </c>
      <c r="G7270" s="1" t="s">
        <v>236</v>
      </c>
      <c r="H7270" s="1">
        <v>2014</v>
      </c>
      <c r="I7270" s="60">
        <f>VLOOKUP(H7270,PROCV!E$33:F$44,2,0)</f>
        <v>1.2109924972782313</v>
      </c>
      <c r="J7270" s="71">
        <v>74712</v>
      </c>
      <c r="K7270" s="44">
        <f t="shared" si="113"/>
        <v>90475.671456651224</v>
      </c>
    </row>
    <row r="7271" spans="1:11" s="43" customFormat="1" ht="19.7" customHeight="1" x14ac:dyDescent="0.25">
      <c r="A7271" s="43" t="s">
        <v>185</v>
      </c>
      <c r="B7271" s="1" t="s">
        <v>293</v>
      </c>
      <c r="C7271" s="1" t="s">
        <v>273</v>
      </c>
      <c r="D7271" s="1" t="s">
        <v>272</v>
      </c>
      <c r="E7271" s="45" t="str">
        <f>VLOOKUP(C7271,PROCV!E$50:G$126,3,0)</f>
        <v>Editorial</v>
      </c>
      <c r="F7271" s="1" t="s">
        <v>416</v>
      </c>
      <c r="G7271" s="1" t="s">
        <v>236</v>
      </c>
      <c r="H7271" s="1">
        <v>2014</v>
      </c>
      <c r="I7271" s="60">
        <f>VLOOKUP(H7271,PROCV!E$33:F$44,2,0)</f>
        <v>1.2109924972782313</v>
      </c>
      <c r="J7271" s="71">
        <v>48918</v>
      </c>
      <c r="K7271" s="44">
        <f t="shared" si="113"/>
        <v>59239.330981856518</v>
      </c>
    </row>
    <row r="7272" spans="1:11" s="43" customFormat="1" ht="19.7" customHeight="1" x14ac:dyDescent="0.25">
      <c r="A7272" s="43" t="s">
        <v>185</v>
      </c>
      <c r="B7272" s="1" t="s">
        <v>293</v>
      </c>
      <c r="C7272" s="1" t="s">
        <v>273</v>
      </c>
      <c r="D7272" s="1" t="s">
        <v>272</v>
      </c>
      <c r="E7272" s="45" t="str">
        <f>VLOOKUP(C7272,PROCV!E$50:G$126,3,0)</f>
        <v>Editorial</v>
      </c>
      <c r="F7272" s="1" t="s">
        <v>416</v>
      </c>
      <c r="G7272" s="1" t="s">
        <v>236</v>
      </c>
      <c r="H7272" s="1">
        <v>2014</v>
      </c>
      <c r="I7272" s="60">
        <f>VLOOKUP(H7272,PROCV!E$33:F$44,2,0)</f>
        <v>1.2109924972782313</v>
      </c>
      <c r="J7272" s="71">
        <v>830520</v>
      </c>
      <c r="K7272" s="44">
        <f t="shared" si="113"/>
        <v>1005753.4888395166</v>
      </c>
    </row>
    <row r="7273" spans="1:11" s="43" customFormat="1" ht="19.7" customHeight="1" x14ac:dyDescent="0.25">
      <c r="A7273" s="43" t="s">
        <v>185</v>
      </c>
      <c r="B7273" s="1" t="s">
        <v>293</v>
      </c>
      <c r="C7273" s="1" t="s">
        <v>273</v>
      </c>
      <c r="D7273" s="1" t="s">
        <v>272</v>
      </c>
      <c r="E7273" s="45" t="str">
        <f>VLOOKUP(C7273,PROCV!E$50:G$126,3,0)</f>
        <v>Editorial</v>
      </c>
      <c r="F7273" s="1" t="s">
        <v>416</v>
      </c>
      <c r="G7273" s="1" t="s">
        <v>236</v>
      </c>
      <c r="H7273" s="1">
        <v>2014</v>
      </c>
      <c r="I7273" s="60">
        <f>VLOOKUP(H7273,PROCV!E$33:F$44,2,0)</f>
        <v>1.2109924972782313</v>
      </c>
      <c r="J7273" s="71">
        <v>197642</v>
      </c>
      <c r="K7273" s="44">
        <f t="shared" si="113"/>
        <v>239342.97914706421</v>
      </c>
    </row>
    <row r="7274" spans="1:11" s="43" customFormat="1" ht="19.7" customHeight="1" x14ac:dyDescent="0.25">
      <c r="A7274" s="43" t="s">
        <v>185</v>
      </c>
      <c r="B7274" s="1" t="s">
        <v>293</v>
      </c>
      <c r="C7274" s="1" t="s">
        <v>273</v>
      </c>
      <c r="D7274" s="1" t="s">
        <v>272</v>
      </c>
      <c r="E7274" s="45" t="str">
        <f>VLOOKUP(C7274,PROCV!E$50:G$126,3,0)</f>
        <v>Editorial</v>
      </c>
      <c r="F7274" s="1" t="s">
        <v>416</v>
      </c>
      <c r="G7274" s="1" t="s">
        <v>236</v>
      </c>
      <c r="H7274" s="1">
        <v>2014</v>
      </c>
      <c r="I7274" s="60">
        <f>VLOOKUP(H7274,PROCV!E$33:F$44,2,0)</f>
        <v>1.2109924972782313</v>
      </c>
      <c r="J7274" s="71">
        <v>10000</v>
      </c>
      <c r="K7274" s="44">
        <f t="shared" si="113"/>
        <v>12109.924972782313</v>
      </c>
    </row>
    <row r="7275" spans="1:11" s="43" customFormat="1" ht="19.7" customHeight="1" x14ac:dyDescent="0.25">
      <c r="A7275" s="43" t="s">
        <v>185</v>
      </c>
      <c r="B7275" s="1" t="s">
        <v>293</v>
      </c>
      <c r="C7275" s="1" t="s">
        <v>271</v>
      </c>
      <c r="D7275" s="1" t="s">
        <v>270</v>
      </c>
      <c r="E7275" s="45" t="str">
        <f>VLOOKUP(C7275,PROCV!E$50:G$126,3,0)</f>
        <v>Editorial</v>
      </c>
      <c r="F7275" s="1" t="s">
        <v>416</v>
      </c>
      <c r="G7275" s="1" t="s">
        <v>236</v>
      </c>
      <c r="H7275" s="1">
        <v>2014</v>
      </c>
      <c r="I7275" s="60">
        <f>VLOOKUP(H7275,PROCV!E$33:F$44,2,0)</f>
        <v>1.2109924972782313</v>
      </c>
      <c r="J7275" s="71">
        <v>153684</v>
      </c>
      <c r="K7275" s="44">
        <f t="shared" si="113"/>
        <v>186110.1709517077</v>
      </c>
    </row>
    <row r="7276" spans="1:11" s="43" customFormat="1" ht="19.7" customHeight="1" x14ac:dyDescent="0.25">
      <c r="A7276" s="43" t="s">
        <v>185</v>
      </c>
      <c r="B7276" s="1" t="s">
        <v>293</v>
      </c>
      <c r="C7276" s="1" t="s">
        <v>271</v>
      </c>
      <c r="D7276" s="1" t="s">
        <v>270</v>
      </c>
      <c r="E7276" s="45" t="str">
        <f>VLOOKUP(C7276,PROCV!E$50:G$126,3,0)</f>
        <v>Editorial</v>
      </c>
      <c r="F7276" s="1" t="s">
        <v>416</v>
      </c>
      <c r="G7276" s="1" t="s">
        <v>236</v>
      </c>
      <c r="H7276" s="1">
        <v>2014</v>
      </c>
      <c r="I7276" s="60">
        <f>VLOOKUP(H7276,PROCV!E$33:F$44,2,0)</f>
        <v>1.2109924972782313</v>
      </c>
      <c r="J7276" s="71">
        <v>10315</v>
      </c>
      <c r="K7276" s="44">
        <f t="shared" si="113"/>
        <v>12491.387609424955</v>
      </c>
    </row>
    <row r="7277" spans="1:11" s="43" customFormat="1" ht="19.7" customHeight="1" x14ac:dyDescent="0.25">
      <c r="A7277" s="43" t="s">
        <v>185</v>
      </c>
      <c r="B7277" s="1" t="s">
        <v>293</v>
      </c>
      <c r="C7277" s="1" t="s">
        <v>315</v>
      </c>
      <c r="D7277" s="1" t="s">
        <v>314</v>
      </c>
      <c r="E7277" s="45" t="str">
        <f>VLOOKUP(C7277,PROCV!E$50:G$126,3,0)</f>
        <v>Editorial</v>
      </c>
      <c r="F7277" s="1" t="s">
        <v>416</v>
      </c>
      <c r="G7277" s="1" t="s">
        <v>236</v>
      </c>
      <c r="H7277" s="1">
        <v>2014</v>
      </c>
      <c r="I7277" s="60">
        <f>VLOOKUP(H7277,PROCV!E$33:F$44,2,0)</f>
        <v>1.2109924972782313</v>
      </c>
      <c r="J7277" s="71">
        <v>31146</v>
      </c>
      <c r="K7277" s="44">
        <f t="shared" si="113"/>
        <v>37717.572320227795</v>
      </c>
    </row>
    <row r="7278" spans="1:11" s="43" customFormat="1" ht="19.7" customHeight="1" x14ac:dyDescent="0.25">
      <c r="A7278" s="43" t="s">
        <v>185</v>
      </c>
      <c r="B7278" s="1" t="s">
        <v>293</v>
      </c>
      <c r="C7278" s="1" t="s">
        <v>315</v>
      </c>
      <c r="D7278" s="1" t="s">
        <v>314</v>
      </c>
      <c r="E7278" s="45" t="str">
        <f>VLOOKUP(C7278,PROCV!E$50:G$126,3,0)</f>
        <v>Editorial</v>
      </c>
      <c r="F7278" s="1" t="s">
        <v>416</v>
      </c>
      <c r="G7278" s="1" t="s">
        <v>236</v>
      </c>
      <c r="H7278" s="1">
        <v>2014</v>
      </c>
      <c r="I7278" s="60">
        <f>VLOOKUP(H7278,PROCV!E$33:F$44,2,0)</f>
        <v>1.2109924972782313</v>
      </c>
      <c r="J7278" s="71">
        <v>31485</v>
      </c>
      <c r="K7278" s="44">
        <f t="shared" si="113"/>
        <v>38128.098776805113</v>
      </c>
    </row>
    <row r="7279" spans="1:11" s="43" customFormat="1" ht="19.7" customHeight="1" x14ac:dyDescent="0.25">
      <c r="A7279" s="43" t="s">
        <v>185</v>
      </c>
      <c r="B7279" s="1" t="s">
        <v>293</v>
      </c>
      <c r="C7279" s="1" t="s">
        <v>269</v>
      </c>
      <c r="D7279" s="1" t="s">
        <v>268</v>
      </c>
      <c r="E7279" s="45" t="str">
        <f>VLOOKUP(C7279,PROCV!E$50:G$126,3,0)</f>
        <v>NA</v>
      </c>
      <c r="F7279" s="1" t="s">
        <v>416</v>
      </c>
      <c r="G7279" s="1" t="s">
        <v>236</v>
      </c>
      <c r="H7279" s="1">
        <v>2014</v>
      </c>
      <c r="I7279" s="60">
        <f>VLOOKUP(H7279,PROCV!E$33:F$44,2,0)</f>
        <v>1.2109924972782313</v>
      </c>
      <c r="J7279" s="71">
        <v>144796</v>
      </c>
      <c r="K7279" s="44">
        <f t="shared" si="113"/>
        <v>175346.86963589879</v>
      </c>
    </row>
    <row r="7280" spans="1:11" s="43" customFormat="1" ht="19.7" customHeight="1" x14ac:dyDescent="0.25">
      <c r="A7280" s="43" t="s">
        <v>185</v>
      </c>
      <c r="B7280" s="1" t="s">
        <v>293</v>
      </c>
      <c r="C7280" s="1" t="s">
        <v>269</v>
      </c>
      <c r="D7280" s="1" t="s">
        <v>268</v>
      </c>
      <c r="E7280" s="45" t="str">
        <f>VLOOKUP(C7280,PROCV!E$50:G$126,3,0)</f>
        <v>NA</v>
      </c>
      <c r="F7280" s="1" t="s">
        <v>416</v>
      </c>
      <c r="G7280" s="1" t="s">
        <v>236</v>
      </c>
      <c r="H7280" s="1">
        <v>2014</v>
      </c>
      <c r="I7280" s="60">
        <f>VLOOKUP(H7280,PROCV!E$33:F$44,2,0)</f>
        <v>1.2109924972782313</v>
      </c>
      <c r="J7280" s="71">
        <v>146000</v>
      </c>
      <c r="K7280" s="44">
        <f t="shared" si="113"/>
        <v>176804.90460262177</v>
      </c>
    </row>
    <row r="7281" spans="1:11" s="43" customFormat="1" ht="19.7" customHeight="1" x14ac:dyDescent="0.25">
      <c r="A7281" s="43" t="s">
        <v>185</v>
      </c>
      <c r="B7281" s="1" t="s">
        <v>293</v>
      </c>
      <c r="C7281" s="1" t="s">
        <v>269</v>
      </c>
      <c r="D7281" s="1" t="s">
        <v>268</v>
      </c>
      <c r="E7281" s="45" t="str">
        <f>VLOOKUP(C7281,PROCV!E$50:G$126,3,0)</f>
        <v>NA</v>
      </c>
      <c r="F7281" s="1" t="s">
        <v>416</v>
      </c>
      <c r="G7281" s="1" t="s">
        <v>236</v>
      </c>
      <c r="H7281" s="1">
        <v>2014</v>
      </c>
      <c r="I7281" s="60">
        <f>VLOOKUP(H7281,PROCV!E$33:F$44,2,0)</f>
        <v>1.2109924972782313</v>
      </c>
      <c r="J7281" s="71">
        <v>522225</v>
      </c>
      <c r="K7281" s="44">
        <f t="shared" si="113"/>
        <v>632410.55689112435</v>
      </c>
    </row>
    <row r="7282" spans="1:11" s="43" customFormat="1" ht="19.7" customHeight="1" x14ac:dyDescent="0.25">
      <c r="A7282" s="43" t="s">
        <v>185</v>
      </c>
      <c r="B7282" s="1" t="s">
        <v>293</v>
      </c>
      <c r="C7282" s="1" t="s">
        <v>269</v>
      </c>
      <c r="D7282" s="1" t="s">
        <v>268</v>
      </c>
      <c r="E7282" s="45" t="str">
        <f>VLOOKUP(C7282,PROCV!E$50:G$126,3,0)</f>
        <v>NA</v>
      </c>
      <c r="F7282" s="1" t="s">
        <v>416</v>
      </c>
      <c r="G7282" s="1" t="s">
        <v>236</v>
      </c>
      <c r="H7282" s="1">
        <v>2014</v>
      </c>
      <c r="I7282" s="60">
        <f>VLOOKUP(H7282,PROCV!E$33:F$44,2,0)</f>
        <v>1.2109924972782313</v>
      </c>
      <c r="J7282" s="71">
        <v>4123214</v>
      </c>
      <c r="K7282" s="44">
        <f t="shared" si="113"/>
        <v>4993181.2186725652</v>
      </c>
    </row>
    <row r="7283" spans="1:11" s="43" customFormat="1" ht="19.7" customHeight="1" x14ac:dyDescent="0.25">
      <c r="A7283" s="43" t="s">
        <v>185</v>
      </c>
      <c r="B7283" s="1" t="s">
        <v>293</v>
      </c>
      <c r="C7283" s="1" t="s">
        <v>269</v>
      </c>
      <c r="D7283" s="1" t="s">
        <v>268</v>
      </c>
      <c r="E7283" s="45" t="str">
        <f>VLOOKUP(C7283,PROCV!E$50:G$126,3,0)</f>
        <v>NA</v>
      </c>
      <c r="F7283" s="1" t="s">
        <v>416</v>
      </c>
      <c r="G7283" s="1" t="s">
        <v>236</v>
      </c>
      <c r="H7283" s="1">
        <v>2014</v>
      </c>
      <c r="I7283" s="60">
        <f>VLOOKUP(H7283,PROCV!E$33:F$44,2,0)</f>
        <v>1.2109924972782313</v>
      </c>
      <c r="J7283" s="71">
        <v>10000</v>
      </c>
      <c r="K7283" s="44">
        <f t="shared" si="113"/>
        <v>12109.924972782313</v>
      </c>
    </row>
    <row r="7284" spans="1:11" s="43" customFormat="1" ht="19.7" customHeight="1" x14ac:dyDescent="0.25">
      <c r="A7284" s="43" t="s">
        <v>185</v>
      </c>
      <c r="B7284" s="1" t="s">
        <v>293</v>
      </c>
      <c r="C7284" s="1" t="s">
        <v>328</v>
      </c>
      <c r="D7284" s="1" t="s">
        <v>327</v>
      </c>
      <c r="E7284" s="45" t="str">
        <f>VLOOKUP(C7284,PROCV!E$50:G$126,3,0)</f>
        <v>Audiovisual</v>
      </c>
      <c r="F7284" s="1" t="s">
        <v>416</v>
      </c>
      <c r="G7284" s="1" t="s">
        <v>236</v>
      </c>
      <c r="H7284" s="1">
        <v>2014</v>
      </c>
      <c r="I7284" s="60">
        <f>VLOOKUP(H7284,PROCV!E$33:F$44,2,0)</f>
        <v>1.2109924972782313</v>
      </c>
      <c r="J7284" s="71">
        <v>2111</v>
      </c>
      <c r="K7284" s="44">
        <f t="shared" si="113"/>
        <v>2556.4051617543464</v>
      </c>
    </row>
    <row r="7285" spans="1:11" s="43" customFormat="1" ht="19.7" customHeight="1" x14ac:dyDescent="0.25">
      <c r="A7285" s="43" t="s">
        <v>185</v>
      </c>
      <c r="B7285" s="1" t="s">
        <v>293</v>
      </c>
      <c r="C7285" s="1" t="s">
        <v>297</v>
      </c>
      <c r="D7285" s="1" t="s">
        <v>296</v>
      </c>
      <c r="E7285" s="45" t="str">
        <f>VLOOKUP(C7285,PROCV!E$50:G$126,3,0)</f>
        <v>Audiovisual</v>
      </c>
      <c r="F7285" s="1" t="s">
        <v>416</v>
      </c>
      <c r="G7285" s="1" t="s">
        <v>236</v>
      </c>
      <c r="H7285" s="1">
        <v>2014</v>
      </c>
      <c r="I7285" s="60">
        <f>VLOOKUP(H7285,PROCV!E$33:F$44,2,0)</f>
        <v>1.2109924972782313</v>
      </c>
      <c r="J7285" s="71">
        <v>3542</v>
      </c>
      <c r="K7285" s="44">
        <f t="shared" si="113"/>
        <v>4289.3354253594953</v>
      </c>
    </row>
    <row r="7286" spans="1:11" s="43" customFormat="1" ht="19.7" customHeight="1" x14ac:dyDescent="0.25">
      <c r="A7286" s="43" t="s">
        <v>185</v>
      </c>
      <c r="B7286" s="1" t="s">
        <v>293</v>
      </c>
      <c r="C7286" s="1" t="s">
        <v>297</v>
      </c>
      <c r="D7286" s="1" t="s">
        <v>296</v>
      </c>
      <c r="E7286" s="45" t="str">
        <f>VLOOKUP(C7286,PROCV!E$50:G$126,3,0)</f>
        <v>Audiovisual</v>
      </c>
      <c r="F7286" s="1" t="s">
        <v>416</v>
      </c>
      <c r="G7286" s="1" t="s">
        <v>236</v>
      </c>
      <c r="H7286" s="1">
        <v>2014</v>
      </c>
      <c r="I7286" s="60">
        <f>VLOOKUP(H7286,PROCV!E$33:F$44,2,0)</f>
        <v>1.2109924972782313</v>
      </c>
      <c r="J7286" s="71">
        <v>8484</v>
      </c>
      <c r="K7286" s="44">
        <f t="shared" si="113"/>
        <v>10274.060346908514</v>
      </c>
    </row>
    <row r="7287" spans="1:11" s="43" customFormat="1" ht="19.7" customHeight="1" x14ac:dyDescent="0.25">
      <c r="A7287" s="43" t="s">
        <v>185</v>
      </c>
      <c r="B7287" s="1" t="s">
        <v>293</v>
      </c>
      <c r="C7287" s="1" t="s">
        <v>264</v>
      </c>
      <c r="D7287" s="1" t="s">
        <v>263</v>
      </c>
      <c r="E7287" s="45" t="str">
        <f>VLOOKUP(C7287,PROCV!E$50:G$126,3,0)</f>
        <v>Audiovisual</v>
      </c>
      <c r="F7287" s="1" t="s">
        <v>416</v>
      </c>
      <c r="G7287" s="1" t="s">
        <v>236</v>
      </c>
      <c r="H7287" s="1">
        <v>2014</v>
      </c>
      <c r="I7287" s="60">
        <f>VLOOKUP(H7287,PROCV!E$33:F$44,2,0)</f>
        <v>1.2109924972782313</v>
      </c>
      <c r="J7287" s="71">
        <v>5057</v>
      </c>
      <c r="K7287" s="44">
        <f t="shared" si="113"/>
        <v>6123.989058736016</v>
      </c>
    </row>
    <row r="7288" spans="1:11" s="43" customFormat="1" ht="19.7" customHeight="1" x14ac:dyDescent="0.25">
      <c r="A7288" s="43" t="s">
        <v>185</v>
      </c>
      <c r="B7288" s="1" t="s">
        <v>293</v>
      </c>
      <c r="C7288" s="1" t="s">
        <v>256</v>
      </c>
      <c r="D7288" s="1" t="s">
        <v>255</v>
      </c>
      <c r="E7288" s="45" t="str">
        <f>VLOOKUP(C7288,PROCV!E$50:G$126,3,0)</f>
        <v>Audiovisual</v>
      </c>
      <c r="F7288" s="1" t="s">
        <v>416</v>
      </c>
      <c r="G7288" s="1" t="s">
        <v>265</v>
      </c>
      <c r="H7288" s="1">
        <v>2014</v>
      </c>
      <c r="I7288" s="60">
        <f>VLOOKUP(H7288,PROCV!E$33:F$44,2,0)</f>
        <v>1.2109924972782313</v>
      </c>
      <c r="J7288" s="71">
        <v>172268</v>
      </c>
      <c r="K7288" s="44">
        <f t="shared" si="113"/>
        <v>208615.25552112635</v>
      </c>
    </row>
    <row r="7289" spans="1:11" s="43" customFormat="1" ht="19.7" customHeight="1" x14ac:dyDescent="0.25">
      <c r="A7289" s="43" t="s">
        <v>185</v>
      </c>
      <c r="B7289" s="1" t="s">
        <v>293</v>
      </c>
      <c r="C7289" s="1" t="s">
        <v>256</v>
      </c>
      <c r="D7289" s="1" t="s">
        <v>255</v>
      </c>
      <c r="E7289" s="45" t="str">
        <f>VLOOKUP(C7289,PROCV!E$50:G$126,3,0)</f>
        <v>Audiovisual</v>
      </c>
      <c r="F7289" s="1" t="s">
        <v>416</v>
      </c>
      <c r="G7289" s="1" t="s">
        <v>236</v>
      </c>
      <c r="H7289" s="1">
        <v>2014</v>
      </c>
      <c r="I7289" s="60">
        <f>VLOOKUP(H7289,PROCV!E$33:F$44,2,0)</f>
        <v>1.2109924972782313</v>
      </c>
      <c r="J7289" s="71">
        <v>14966</v>
      </c>
      <c r="K7289" s="44">
        <f t="shared" si="113"/>
        <v>18123.71371426601</v>
      </c>
    </row>
    <row r="7290" spans="1:11" s="43" customFormat="1" ht="19.7" customHeight="1" x14ac:dyDescent="0.25">
      <c r="A7290" s="43" t="s">
        <v>185</v>
      </c>
      <c r="B7290" s="1" t="s">
        <v>293</v>
      </c>
      <c r="C7290" s="1" t="s">
        <v>256</v>
      </c>
      <c r="D7290" s="1" t="s">
        <v>255</v>
      </c>
      <c r="E7290" s="45" t="str">
        <f>VLOOKUP(C7290,PROCV!E$50:G$126,3,0)</f>
        <v>Audiovisual</v>
      </c>
      <c r="F7290" s="1" t="s">
        <v>416</v>
      </c>
      <c r="G7290" s="1" t="s">
        <v>236</v>
      </c>
      <c r="H7290" s="1">
        <v>2014</v>
      </c>
      <c r="I7290" s="60">
        <f>VLOOKUP(H7290,PROCV!E$33:F$44,2,0)</f>
        <v>1.2109924972782313</v>
      </c>
      <c r="J7290" s="71">
        <v>2828</v>
      </c>
      <c r="K7290" s="44">
        <f t="shared" si="113"/>
        <v>3424.6867823028383</v>
      </c>
    </row>
    <row r="7291" spans="1:11" s="43" customFormat="1" ht="19.7" customHeight="1" x14ac:dyDescent="0.25">
      <c r="A7291" s="43" t="s">
        <v>185</v>
      </c>
      <c r="B7291" s="1" t="s">
        <v>293</v>
      </c>
      <c r="C7291" s="1" t="s">
        <v>252</v>
      </c>
      <c r="D7291" s="1" t="s">
        <v>251</v>
      </c>
      <c r="E7291" s="45" t="str">
        <f>VLOOKUP(C7291,PROCV!E$50:G$126,3,0)</f>
        <v>Audiovisual</v>
      </c>
      <c r="F7291" s="1" t="s">
        <v>416</v>
      </c>
      <c r="G7291" s="1" t="s">
        <v>236</v>
      </c>
      <c r="H7291" s="1">
        <v>2014</v>
      </c>
      <c r="I7291" s="60">
        <f>VLOOKUP(H7291,PROCV!E$33:F$44,2,0)</f>
        <v>1.2109924972782313</v>
      </c>
      <c r="J7291" s="71">
        <v>21600</v>
      </c>
      <c r="K7291" s="44">
        <f t="shared" si="113"/>
        <v>26157.437941209795</v>
      </c>
    </row>
    <row r="7292" spans="1:11" s="43" customFormat="1" ht="19.7" customHeight="1" x14ac:dyDescent="0.25">
      <c r="A7292" s="43" t="s">
        <v>185</v>
      </c>
      <c r="B7292" s="1" t="s">
        <v>293</v>
      </c>
      <c r="C7292" s="1" t="s">
        <v>252</v>
      </c>
      <c r="D7292" s="1" t="s">
        <v>251</v>
      </c>
      <c r="E7292" s="45" t="str">
        <f>VLOOKUP(C7292,PROCV!E$50:G$126,3,0)</f>
        <v>Audiovisual</v>
      </c>
      <c r="F7292" s="1" t="s">
        <v>416</v>
      </c>
      <c r="G7292" s="1" t="s">
        <v>236</v>
      </c>
      <c r="H7292" s="1">
        <v>2014</v>
      </c>
      <c r="I7292" s="60">
        <f>VLOOKUP(H7292,PROCV!E$33:F$44,2,0)</f>
        <v>1.2109924972782313</v>
      </c>
      <c r="J7292" s="71">
        <v>154529</v>
      </c>
      <c r="K7292" s="44">
        <f t="shared" si="113"/>
        <v>187133.45961190781</v>
      </c>
    </row>
    <row r="7293" spans="1:11" s="43" customFormat="1" ht="19.7" customHeight="1" x14ac:dyDescent="0.25">
      <c r="A7293" s="43" t="s">
        <v>185</v>
      </c>
      <c r="B7293" s="1" t="s">
        <v>293</v>
      </c>
      <c r="C7293" s="1" t="s">
        <v>252</v>
      </c>
      <c r="D7293" s="1" t="s">
        <v>251</v>
      </c>
      <c r="E7293" s="45" t="str">
        <f>VLOOKUP(C7293,PROCV!E$50:G$126,3,0)</f>
        <v>Audiovisual</v>
      </c>
      <c r="F7293" s="1" t="s">
        <v>416</v>
      </c>
      <c r="G7293" s="1" t="s">
        <v>236</v>
      </c>
      <c r="H7293" s="1">
        <v>2014</v>
      </c>
      <c r="I7293" s="60">
        <f>VLOOKUP(H7293,PROCV!E$33:F$44,2,0)</f>
        <v>1.2109924972782313</v>
      </c>
      <c r="J7293" s="71">
        <v>173344</v>
      </c>
      <c r="K7293" s="44">
        <f t="shared" si="113"/>
        <v>209918.28344819773</v>
      </c>
    </row>
    <row r="7294" spans="1:11" s="43" customFormat="1" ht="19.7" customHeight="1" x14ac:dyDescent="0.25">
      <c r="A7294" s="43" t="s">
        <v>185</v>
      </c>
      <c r="B7294" s="1" t="s">
        <v>293</v>
      </c>
      <c r="C7294" s="1" t="s">
        <v>252</v>
      </c>
      <c r="D7294" s="1" t="s">
        <v>251</v>
      </c>
      <c r="E7294" s="45" t="str">
        <f>VLOOKUP(C7294,PROCV!E$50:G$126,3,0)</f>
        <v>Audiovisual</v>
      </c>
      <c r="F7294" s="1" t="s">
        <v>416</v>
      </c>
      <c r="G7294" s="1" t="s">
        <v>236</v>
      </c>
      <c r="H7294" s="1">
        <v>2014</v>
      </c>
      <c r="I7294" s="60">
        <f>VLOOKUP(H7294,PROCV!E$33:F$44,2,0)</f>
        <v>1.2109924972782313</v>
      </c>
      <c r="J7294" s="71">
        <v>10000</v>
      </c>
      <c r="K7294" s="44">
        <f t="shared" si="113"/>
        <v>12109.924972782313</v>
      </c>
    </row>
    <row r="7295" spans="1:11" s="43" customFormat="1" ht="19.7" customHeight="1" x14ac:dyDescent="0.25">
      <c r="A7295" s="43" t="s">
        <v>185</v>
      </c>
      <c r="B7295" s="1" t="s">
        <v>293</v>
      </c>
      <c r="C7295" s="1" t="s">
        <v>250</v>
      </c>
      <c r="D7295" s="1" t="s">
        <v>249</v>
      </c>
      <c r="E7295" s="45" t="str">
        <f>VLOOKUP(C7295,PROCV!E$50:G$126,3,0)</f>
        <v>Audiovisual</v>
      </c>
      <c r="F7295" s="1" t="s">
        <v>416</v>
      </c>
      <c r="G7295" s="1" t="s">
        <v>236</v>
      </c>
      <c r="H7295" s="1">
        <v>2014</v>
      </c>
      <c r="I7295" s="60">
        <f>VLOOKUP(H7295,PROCV!E$33:F$44,2,0)</f>
        <v>1.2109924972782313</v>
      </c>
      <c r="J7295" s="71">
        <v>14206</v>
      </c>
      <c r="K7295" s="44">
        <f t="shared" si="113"/>
        <v>17203.359416334555</v>
      </c>
    </row>
    <row r="7296" spans="1:11" s="43" customFormat="1" ht="19.7" customHeight="1" x14ac:dyDescent="0.25">
      <c r="A7296" s="43" t="s">
        <v>185</v>
      </c>
      <c r="B7296" s="1" t="s">
        <v>293</v>
      </c>
      <c r="C7296" s="1" t="s">
        <v>250</v>
      </c>
      <c r="D7296" s="1" t="s">
        <v>249</v>
      </c>
      <c r="E7296" s="45" t="str">
        <f>VLOOKUP(C7296,PROCV!E$50:G$126,3,0)</f>
        <v>Audiovisual</v>
      </c>
      <c r="F7296" s="1" t="s">
        <v>416</v>
      </c>
      <c r="G7296" s="1" t="s">
        <v>236</v>
      </c>
      <c r="H7296" s="1">
        <v>2014</v>
      </c>
      <c r="I7296" s="60">
        <f>VLOOKUP(H7296,PROCV!E$33:F$44,2,0)</f>
        <v>1.2109924972782313</v>
      </c>
      <c r="J7296" s="71">
        <v>1021598</v>
      </c>
      <c r="K7296" s="44">
        <f t="shared" si="113"/>
        <v>1237147.5132344465</v>
      </c>
    </row>
    <row r="7297" spans="1:11" s="43" customFormat="1" ht="19.7" customHeight="1" x14ac:dyDescent="0.25">
      <c r="A7297" s="43" t="s">
        <v>185</v>
      </c>
      <c r="B7297" s="1" t="s">
        <v>293</v>
      </c>
      <c r="C7297" s="1" t="s">
        <v>250</v>
      </c>
      <c r="D7297" s="1" t="s">
        <v>249</v>
      </c>
      <c r="E7297" s="45" t="str">
        <f>VLOOKUP(C7297,PROCV!E$50:G$126,3,0)</f>
        <v>Audiovisual</v>
      </c>
      <c r="F7297" s="1" t="s">
        <v>416</v>
      </c>
      <c r="G7297" s="1" t="s">
        <v>236</v>
      </c>
      <c r="H7297" s="1">
        <v>2014</v>
      </c>
      <c r="I7297" s="60">
        <f>VLOOKUP(H7297,PROCV!E$33:F$44,2,0)</f>
        <v>1.2109924972782313</v>
      </c>
      <c r="J7297" s="71">
        <v>266111</v>
      </c>
      <c r="K7297" s="44">
        <f t="shared" si="113"/>
        <v>322258.42444320739</v>
      </c>
    </row>
    <row r="7298" spans="1:11" s="43" customFormat="1" ht="19.7" customHeight="1" x14ac:dyDescent="0.25">
      <c r="A7298" s="43" t="s">
        <v>185</v>
      </c>
      <c r="B7298" s="1" t="s">
        <v>293</v>
      </c>
      <c r="C7298" s="1" t="s">
        <v>250</v>
      </c>
      <c r="D7298" s="1" t="s">
        <v>249</v>
      </c>
      <c r="E7298" s="45" t="str">
        <f>VLOOKUP(C7298,PROCV!E$50:G$126,3,0)</f>
        <v>Audiovisual</v>
      </c>
      <c r="F7298" s="1" t="s">
        <v>416</v>
      </c>
      <c r="G7298" s="1" t="s">
        <v>236</v>
      </c>
      <c r="H7298" s="1">
        <v>2014</v>
      </c>
      <c r="I7298" s="60">
        <f>VLOOKUP(H7298,PROCV!E$33:F$44,2,0)</f>
        <v>1.2109924972782313</v>
      </c>
      <c r="J7298" s="71">
        <v>173735</v>
      </c>
      <c r="K7298" s="44">
        <f t="shared" si="113"/>
        <v>210391.78151463353</v>
      </c>
    </row>
    <row r="7299" spans="1:11" s="43" customFormat="1" ht="19.7" customHeight="1" x14ac:dyDescent="0.25">
      <c r="A7299" s="43" t="s">
        <v>185</v>
      </c>
      <c r="B7299" s="1" t="s">
        <v>293</v>
      </c>
      <c r="C7299" s="1" t="s">
        <v>346</v>
      </c>
      <c r="D7299" s="1" t="s">
        <v>345</v>
      </c>
      <c r="E7299" s="45" t="str">
        <f>VLOOKUP(C7299,PROCV!E$50:G$126,3,0)</f>
        <v>Audiovisual</v>
      </c>
      <c r="F7299" s="1" t="s">
        <v>416</v>
      </c>
      <c r="G7299" s="1" t="s">
        <v>236</v>
      </c>
      <c r="H7299" s="1">
        <v>2014</v>
      </c>
      <c r="I7299" s="60">
        <f>VLOOKUP(H7299,PROCV!E$33:F$44,2,0)</f>
        <v>1.2109924972782313</v>
      </c>
      <c r="J7299" s="71">
        <v>3593</v>
      </c>
      <c r="K7299" s="44">
        <f t="shared" ref="K7299:K7362" si="114">J7299*I7299</f>
        <v>4351.0960427206855</v>
      </c>
    </row>
    <row r="7300" spans="1:11" s="43" customFormat="1" ht="19.7" customHeight="1" x14ac:dyDescent="0.25">
      <c r="A7300" s="43" t="s">
        <v>185</v>
      </c>
      <c r="B7300" s="1" t="s">
        <v>293</v>
      </c>
      <c r="C7300" s="1" t="s">
        <v>346</v>
      </c>
      <c r="D7300" s="1" t="s">
        <v>345</v>
      </c>
      <c r="E7300" s="45" t="str">
        <f>VLOOKUP(C7300,PROCV!E$50:G$126,3,0)</f>
        <v>Audiovisual</v>
      </c>
      <c r="F7300" s="1" t="s">
        <v>416</v>
      </c>
      <c r="G7300" s="1" t="s">
        <v>236</v>
      </c>
      <c r="H7300" s="1">
        <v>2014</v>
      </c>
      <c r="I7300" s="60">
        <f>VLOOKUP(H7300,PROCV!E$33:F$44,2,0)</f>
        <v>1.2109924972782313</v>
      </c>
      <c r="J7300" s="71">
        <v>23351</v>
      </c>
      <c r="K7300" s="44">
        <f t="shared" si="114"/>
        <v>28277.88580394398</v>
      </c>
    </row>
    <row r="7301" spans="1:11" s="43" customFormat="1" ht="19.7" customHeight="1" x14ac:dyDescent="0.25">
      <c r="A7301" s="43" t="s">
        <v>185</v>
      </c>
      <c r="B7301" s="1" t="s">
        <v>293</v>
      </c>
      <c r="C7301" s="1" t="s">
        <v>346</v>
      </c>
      <c r="D7301" s="1" t="s">
        <v>345</v>
      </c>
      <c r="E7301" s="45" t="str">
        <f>VLOOKUP(C7301,PROCV!E$50:G$126,3,0)</f>
        <v>Audiovisual</v>
      </c>
      <c r="F7301" s="1" t="s">
        <v>416</v>
      </c>
      <c r="G7301" s="1" t="s">
        <v>236</v>
      </c>
      <c r="H7301" s="1">
        <v>2014</v>
      </c>
      <c r="I7301" s="60">
        <f>VLOOKUP(H7301,PROCV!E$33:F$44,2,0)</f>
        <v>1.2109924972782313</v>
      </c>
      <c r="J7301" s="71">
        <v>29906</v>
      </c>
      <c r="K7301" s="44">
        <f t="shared" si="114"/>
        <v>36215.941623602783</v>
      </c>
    </row>
    <row r="7302" spans="1:11" s="43" customFormat="1" ht="19.7" customHeight="1" x14ac:dyDescent="0.25">
      <c r="A7302" s="43" t="s">
        <v>185</v>
      </c>
      <c r="B7302" s="1" t="s">
        <v>293</v>
      </c>
      <c r="C7302" s="1" t="s">
        <v>303</v>
      </c>
      <c r="D7302" s="1" t="s">
        <v>302</v>
      </c>
      <c r="E7302" s="45" t="str">
        <f>VLOOKUP(C7302,PROCV!E$50:G$126,3,0)</f>
        <v>Educação e Criação em Artes</v>
      </c>
      <c r="F7302" s="1" t="s">
        <v>416</v>
      </c>
      <c r="G7302" s="1" t="s">
        <v>236</v>
      </c>
      <c r="H7302" s="1">
        <v>2014</v>
      </c>
      <c r="I7302" s="60">
        <f>VLOOKUP(H7302,PROCV!E$33:F$44,2,0)</f>
        <v>1.2109924972782313</v>
      </c>
      <c r="J7302" s="71">
        <v>100000</v>
      </c>
      <c r="K7302" s="44">
        <f t="shared" si="114"/>
        <v>121099.24972782313</v>
      </c>
    </row>
    <row r="7303" spans="1:11" s="43" customFormat="1" ht="19.7" customHeight="1" x14ac:dyDescent="0.25">
      <c r="A7303" s="43" t="s">
        <v>185</v>
      </c>
      <c r="B7303" s="1" t="s">
        <v>293</v>
      </c>
      <c r="C7303" s="1" t="s">
        <v>295</v>
      </c>
      <c r="D7303" s="1" t="s">
        <v>294</v>
      </c>
      <c r="E7303" s="45" t="str">
        <f>VLOOKUP(C7303,PROCV!E$50:G$126,3,0)</f>
        <v>Educação e Criação em Artes</v>
      </c>
      <c r="F7303" s="1" t="s">
        <v>416</v>
      </c>
      <c r="G7303" s="1" t="s">
        <v>236</v>
      </c>
      <c r="H7303" s="1">
        <v>2014</v>
      </c>
      <c r="I7303" s="60">
        <f>VLOOKUP(H7303,PROCV!E$33:F$44,2,0)</f>
        <v>1.2109924972782313</v>
      </c>
      <c r="J7303" s="71">
        <v>9006</v>
      </c>
      <c r="K7303" s="44">
        <f t="shared" si="114"/>
        <v>10906.198430487751</v>
      </c>
    </row>
    <row r="7304" spans="1:11" s="43" customFormat="1" ht="19.7" customHeight="1" x14ac:dyDescent="0.25">
      <c r="A7304" s="43" t="s">
        <v>185</v>
      </c>
      <c r="B7304" s="1" t="s">
        <v>293</v>
      </c>
      <c r="C7304" s="1" t="s">
        <v>248</v>
      </c>
      <c r="D7304" s="1" t="s">
        <v>247</v>
      </c>
      <c r="E7304" s="45" t="str">
        <f>VLOOKUP(C7304,PROCV!E$50:G$126,3,0)</f>
        <v>Educação e Criação em Artes</v>
      </c>
      <c r="F7304" s="1" t="s">
        <v>416</v>
      </c>
      <c r="G7304" s="1" t="s">
        <v>236</v>
      </c>
      <c r="H7304" s="1">
        <v>2014</v>
      </c>
      <c r="I7304" s="60">
        <f>VLOOKUP(H7304,PROCV!E$33:F$44,2,0)</f>
        <v>1.2109924972782313</v>
      </c>
      <c r="J7304" s="71">
        <v>26785</v>
      </c>
      <c r="K7304" s="44">
        <f t="shared" si="114"/>
        <v>32436.434039597425</v>
      </c>
    </row>
    <row r="7305" spans="1:11" s="43" customFormat="1" ht="19.7" customHeight="1" x14ac:dyDescent="0.25">
      <c r="A7305" s="43" t="s">
        <v>185</v>
      </c>
      <c r="B7305" s="1" t="s">
        <v>293</v>
      </c>
      <c r="C7305" s="1" t="s">
        <v>248</v>
      </c>
      <c r="D7305" s="1" t="s">
        <v>247</v>
      </c>
      <c r="E7305" s="45" t="str">
        <f>VLOOKUP(C7305,PROCV!E$50:G$126,3,0)</f>
        <v>Educação e Criação em Artes</v>
      </c>
      <c r="F7305" s="1" t="s">
        <v>416</v>
      </c>
      <c r="G7305" s="1" t="s">
        <v>236</v>
      </c>
      <c r="H7305" s="1">
        <v>2014</v>
      </c>
      <c r="I7305" s="60">
        <f>VLOOKUP(H7305,PROCV!E$33:F$44,2,0)</f>
        <v>1.2109924972782313</v>
      </c>
      <c r="J7305" s="71">
        <v>12744</v>
      </c>
      <c r="K7305" s="44">
        <f t="shared" si="114"/>
        <v>15432.88838531378</v>
      </c>
    </row>
    <row r="7306" spans="1:11" s="43" customFormat="1" ht="19.7" customHeight="1" x14ac:dyDescent="0.25">
      <c r="A7306" s="43" t="s">
        <v>185</v>
      </c>
      <c r="B7306" s="1" t="s">
        <v>293</v>
      </c>
      <c r="C7306" s="1" t="s">
        <v>248</v>
      </c>
      <c r="D7306" s="1" t="s">
        <v>247</v>
      </c>
      <c r="E7306" s="45" t="str">
        <f>VLOOKUP(C7306,PROCV!E$50:G$126,3,0)</f>
        <v>Educação e Criação em Artes</v>
      </c>
      <c r="F7306" s="1" t="s">
        <v>416</v>
      </c>
      <c r="G7306" s="1" t="s">
        <v>236</v>
      </c>
      <c r="H7306" s="1">
        <v>2014</v>
      </c>
      <c r="I7306" s="60">
        <f>VLOOKUP(H7306,PROCV!E$33:F$44,2,0)</f>
        <v>1.2109924972782313</v>
      </c>
      <c r="J7306" s="71">
        <v>61322</v>
      </c>
      <c r="K7306" s="44">
        <f t="shared" si="114"/>
        <v>74260.481918095698</v>
      </c>
    </row>
    <row r="7307" spans="1:11" s="43" customFormat="1" ht="19.7" customHeight="1" x14ac:dyDescent="0.25">
      <c r="A7307" s="43" t="s">
        <v>185</v>
      </c>
      <c r="B7307" s="1" t="s">
        <v>293</v>
      </c>
      <c r="C7307" s="1" t="s">
        <v>340</v>
      </c>
      <c r="D7307" s="1" t="s">
        <v>339</v>
      </c>
      <c r="E7307" s="45" t="str">
        <f>VLOOKUP(C7307,PROCV!E$50:G$126,3,0)</f>
        <v>Artes Cênicas e Espetáculos</v>
      </c>
      <c r="F7307" s="1" t="s">
        <v>416</v>
      </c>
      <c r="G7307" s="1" t="s">
        <v>236</v>
      </c>
      <c r="H7307" s="1">
        <v>2014</v>
      </c>
      <c r="I7307" s="60">
        <f>VLOOKUP(H7307,PROCV!E$33:F$44,2,0)</f>
        <v>1.2109924972782313</v>
      </c>
      <c r="J7307" s="71">
        <v>19334</v>
      </c>
      <c r="K7307" s="44">
        <f t="shared" si="114"/>
        <v>23413.328942377324</v>
      </c>
    </row>
    <row r="7308" spans="1:11" s="43" customFormat="1" ht="19.7" customHeight="1" x14ac:dyDescent="0.25">
      <c r="A7308" s="43" t="s">
        <v>185</v>
      </c>
      <c r="B7308" s="1" t="s">
        <v>293</v>
      </c>
      <c r="C7308" s="1" t="s">
        <v>340</v>
      </c>
      <c r="D7308" s="1" t="s">
        <v>339</v>
      </c>
      <c r="E7308" s="45" t="str">
        <f>VLOOKUP(C7308,PROCV!E$50:G$126,3,0)</f>
        <v>Artes Cênicas e Espetáculos</v>
      </c>
      <c r="F7308" s="1" t="s">
        <v>416</v>
      </c>
      <c r="G7308" s="1" t="s">
        <v>236</v>
      </c>
      <c r="H7308" s="1">
        <v>2014</v>
      </c>
      <c r="I7308" s="60">
        <f>VLOOKUP(H7308,PROCV!E$33:F$44,2,0)</f>
        <v>1.2109924972782313</v>
      </c>
      <c r="J7308" s="71">
        <v>9673</v>
      </c>
      <c r="K7308" s="44">
        <f t="shared" si="114"/>
        <v>11713.930426172332</v>
      </c>
    </row>
    <row r="7309" spans="1:11" s="43" customFormat="1" ht="19.7" customHeight="1" x14ac:dyDescent="0.25">
      <c r="A7309" s="43" t="s">
        <v>185</v>
      </c>
      <c r="B7309" s="1" t="s">
        <v>293</v>
      </c>
      <c r="C7309" s="1" t="s">
        <v>340</v>
      </c>
      <c r="D7309" s="1" t="s">
        <v>339</v>
      </c>
      <c r="E7309" s="45" t="str">
        <f>VLOOKUP(C7309,PROCV!E$50:G$126,3,0)</f>
        <v>Artes Cênicas e Espetáculos</v>
      </c>
      <c r="F7309" s="1" t="s">
        <v>416</v>
      </c>
      <c r="G7309" s="1" t="s">
        <v>236</v>
      </c>
      <c r="H7309" s="1">
        <v>2014</v>
      </c>
      <c r="I7309" s="60">
        <f>VLOOKUP(H7309,PROCV!E$33:F$44,2,0)</f>
        <v>1.2109924972782313</v>
      </c>
      <c r="J7309" s="71">
        <v>10000</v>
      </c>
      <c r="K7309" s="44">
        <f t="shared" si="114"/>
        <v>12109.924972782313</v>
      </c>
    </row>
    <row r="7310" spans="1:11" s="43" customFormat="1" ht="19.7" customHeight="1" x14ac:dyDescent="0.25">
      <c r="A7310" s="43" t="s">
        <v>185</v>
      </c>
      <c r="B7310" s="1" t="s">
        <v>293</v>
      </c>
      <c r="C7310" s="1" t="s">
        <v>246</v>
      </c>
      <c r="D7310" s="1" t="s">
        <v>245</v>
      </c>
      <c r="E7310" s="45" t="str">
        <f>VLOOKUP(C7310,PROCV!E$50:G$126,3,0)</f>
        <v>Artes Cênicas e Espetáculos</v>
      </c>
      <c r="F7310" s="1" t="s">
        <v>416</v>
      </c>
      <c r="G7310" s="1" t="s">
        <v>236</v>
      </c>
      <c r="H7310" s="1">
        <v>2014</v>
      </c>
      <c r="I7310" s="60">
        <f>VLOOKUP(H7310,PROCV!E$33:F$44,2,0)</f>
        <v>1.2109924972782313</v>
      </c>
      <c r="J7310" s="71">
        <v>13829</v>
      </c>
      <c r="K7310" s="44">
        <f t="shared" si="114"/>
        <v>16746.81524486066</v>
      </c>
    </row>
    <row r="7311" spans="1:11" s="43" customFormat="1" ht="19.7" customHeight="1" x14ac:dyDescent="0.25">
      <c r="A7311" s="43" t="s">
        <v>185</v>
      </c>
      <c r="B7311" s="1" t="s">
        <v>293</v>
      </c>
      <c r="C7311" s="1" t="s">
        <v>246</v>
      </c>
      <c r="D7311" s="1" t="s">
        <v>245</v>
      </c>
      <c r="E7311" s="45" t="str">
        <f>VLOOKUP(C7311,PROCV!E$50:G$126,3,0)</f>
        <v>Artes Cênicas e Espetáculos</v>
      </c>
      <c r="F7311" s="1" t="s">
        <v>416</v>
      </c>
      <c r="G7311" s="1" t="s">
        <v>236</v>
      </c>
      <c r="H7311" s="1">
        <v>2014</v>
      </c>
      <c r="I7311" s="60">
        <f>VLOOKUP(H7311,PROCV!E$33:F$44,2,0)</f>
        <v>1.2109924972782313</v>
      </c>
      <c r="J7311" s="71">
        <v>1660640</v>
      </c>
      <c r="K7311" s="44">
        <f t="shared" si="114"/>
        <v>2011022.5806801221</v>
      </c>
    </row>
    <row r="7312" spans="1:11" s="43" customFormat="1" ht="19.7" customHeight="1" x14ac:dyDescent="0.25">
      <c r="A7312" s="43" t="s">
        <v>185</v>
      </c>
      <c r="B7312" s="1" t="s">
        <v>293</v>
      </c>
      <c r="C7312" s="1" t="s">
        <v>246</v>
      </c>
      <c r="D7312" s="1" t="s">
        <v>245</v>
      </c>
      <c r="E7312" s="45" t="str">
        <f>VLOOKUP(C7312,PROCV!E$50:G$126,3,0)</f>
        <v>Artes Cênicas e Espetáculos</v>
      </c>
      <c r="F7312" s="1" t="s">
        <v>416</v>
      </c>
      <c r="G7312" s="1" t="s">
        <v>236</v>
      </c>
      <c r="H7312" s="1">
        <v>2014</v>
      </c>
      <c r="I7312" s="60">
        <f>VLOOKUP(H7312,PROCV!E$33:F$44,2,0)</f>
        <v>1.2109924972782313</v>
      </c>
      <c r="J7312" s="71">
        <v>140630</v>
      </c>
      <c r="K7312" s="44">
        <f t="shared" si="114"/>
        <v>170301.87489223768</v>
      </c>
    </row>
    <row r="7313" spans="1:11" s="43" customFormat="1" ht="19.7" customHeight="1" x14ac:dyDescent="0.25">
      <c r="A7313" s="43" t="s">
        <v>185</v>
      </c>
      <c r="B7313" s="1" t="s">
        <v>293</v>
      </c>
      <c r="C7313" s="1" t="s">
        <v>246</v>
      </c>
      <c r="D7313" s="1" t="s">
        <v>245</v>
      </c>
      <c r="E7313" s="45" t="str">
        <f>VLOOKUP(C7313,PROCV!E$50:G$126,3,0)</f>
        <v>Artes Cênicas e Espetáculos</v>
      </c>
      <c r="F7313" s="1" t="s">
        <v>416</v>
      </c>
      <c r="G7313" s="1" t="s">
        <v>236</v>
      </c>
      <c r="H7313" s="1">
        <v>2014</v>
      </c>
      <c r="I7313" s="60">
        <f>VLOOKUP(H7313,PROCV!E$33:F$44,2,0)</f>
        <v>1.2109924972782313</v>
      </c>
      <c r="J7313" s="71">
        <v>48247</v>
      </c>
      <c r="K7313" s="44">
        <f t="shared" si="114"/>
        <v>58426.755016182826</v>
      </c>
    </row>
    <row r="7314" spans="1:11" s="43" customFormat="1" ht="19.7" customHeight="1" x14ac:dyDescent="0.25">
      <c r="A7314" s="43" t="s">
        <v>185</v>
      </c>
      <c r="B7314" s="1" t="s">
        <v>293</v>
      </c>
      <c r="C7314" s="1" t="s">
        <v>244</v>
      </c>
      <c r="D7314" s="1" t="s">
        <v>243</v>
      </c>
      <c r="E7314" s="45" t="str">
        <f>VLOOKUP(C7314,PROCV!E$50:G$126,3,0)</f>
        <v>Artes Cênicas e Espetáculos</v>
      </c>
      <c r="F7314" s="1" t="s">
        <v>416</v>
      </c>
      <c r="G7314" s="1" t="s">
        <v>236</v>
      </c>
      <c r="H7314" s="1">
        <v>2014</v>
      </c>
      <c r="I7314" s="60">
        <f>VLOOKUP(H7314,PROCV!E$33:F$44,2,0)</f>
        <v>1.2109924972782313</v>
      </c>
      <c r="J7314" s="71">
        <v>85000</v>
      </c>
      <c r="K7314" s="44">
        <f t="shared" si="114"/>
        <v>102934.36226864967</v>
      </c>
    </row>
    <row r="7315" spans="1:11" s="43" customFormat="1" ht="19.7" customHeight="1" x14ac:dyDescent="0.25">
      <c r="A7315" s="43" t="s">
        <v>185</v>
      </c>
      <c r="B7315" s="1" t="s">
        <v>293</v>
      </c>
      <c r="C7315" s="1" t="s">
        <v>244</v>
      </c>
      <c r="D7315" s="1" t="s">
        <v>243</v>
      </c>
      <c r="E7315" s="45" t="str">
        <f>VLOOKUP(C7315,PROCV!E$50:G$126,3,0)</f>
        <v>Artes Cênicas e Espetáculos</v>
      </c>
      <c r="F7315" s="1" t="s">
        <v>416</v>
      </c>
      <c r="G7315" s="1" t="s">
        <v>236</v>
      </c>
      <c r="H7315" s="1">
        <v>2014</v>
      </c>
      <c r="I7315" s="60">
        <f>VLOOKUP(H7315,PROCV!E$33:F$44,2,0)</f>
        <v>1.2109924972782313</v>
      </c>
      <c r="J7315" s="71">
        <v>27786</v>
      </c>
      <c r="K7315" s="44">
        <f t="shared" si="114"/>
        <v>33648.637529372936</v>
      </c>
    </row>
    <row r="7316" spans="1:11" s="43" customFormat="1" ht="19.7" customHeight="1" x14ac:dyDescent="0.25">
      <c r="A7316" s="43" t="s">
        <v>185</v>
      </c>
      <c r="B7316" s="1" t="s">
        <v>293</v>
      </c>
      <c r="C7316" s="1" t="s">
        <v>238</v>
      </c>
      <c r="D7316" s="1" t="s">
        <v>237</v>
      </c>
      <c r="E7316" s="45" t="str">
        <f>VLOOKUP(C7316,PROCV!E$50:G$126,3,0)</f>
        <v>Artes Cênicas e Espetáculos</v>
      </c>
      <c r="F7316" s="1" t="s">
        <v>416</v>
      </c>
      <c r="G7316" s="1" t="s">
        <v>236</v>
      </c>
      <c r="H7316" s="1">
        <v>2014</v>
      </c>
      <c r="I7316" s="60">
        <f>VLOOKUP(H7316,PROCV!E$33:F$44,2,0)</f>
        <v>1.2109924972782313</v>
      </c>
      <c r="J7316" s="71">
        <v>3018</v>
      </c>
      <c r="K7316" s="44">
        <f t="shared" si="114"/>
        <v>3654.7753567857021</v>
      </c>
    </row>
    <row r="7317" spans="1:11" s="43" customFormat="1" ht="19.7" customHeight="1" x14ac:dyDescent="0.25">
      <c r="A7317" s="43" t="s">
        <v>185</v>
      </c>
      <c r="B7317" s="1" t="s">
        <v>293</v>
      </c>
      <c r="C7317" s="1" t="s">
        <v>238</v>
      </c>
      <c r="D7317" s="1" t="s">
        <v>237</v>
      </c>
      <c r="E7317" s="45" t="str">
        <f>VLOOKUP(C7317,PROCV!E$50:G$126,3,0)</f>
        <v>Artes Cênicas e Espetáculos</v>
      </c>
      <c r="F7317" s="1" t="s">
        <v>416</v>
      </c>
      <c r="G7317" s="1" t="s">
        <v>236</v>
      </c>
      <c r="H7317" s="1">
        <v>2014</v>
      </c>
      <c r="I7317" s="60">
        <f>VLOOKUP(H7317,PROCV!E$33:F$44,2,0)</f>
        <v>1.2109924972782313</v>
      </c>
      <c r="J7317" s="71">
        <v>377000</v>
      </c>
      <c r="K7317" s="44">
        <f t="shared" si="114"/>
        <v>456544.17147389322</v>
      </c>
    </row>
    <row r="7318" spans="1:11" s="43" customFormat="1" ht="19.7" customHeight="1" x14ac:dyDescent="0.25">
      <c r="A7318" s="43" t="s">
        <v>185</v>
      </c>
      <c r="B7318" s="1" t="s">
        <v>293</v>
      </c>
      <c r="C7318" s="1" t="s">
        <v>238</v>
      </c>
      <c r="D7318" s="1" t="s">
        <v>237</v>
      </c>
      <c r="E7318" s="45" t="str">
        <f>VLOOKUP(C7318,PROCV!E$50:G$126,3,0)</f>
        <v>Artes Cênicas e Espetáculos</v>
      </c>
      <c r="F7318" s="1" t="s">
        <v>416</v>
      </c>
      <c r="G7318" s="1" t="s">
        <v>236</v>
      </c>
      <c r="H7318" s="1">
        <v>2014</v>
      </c>
      <c r="I7318" s="60">
        <f>VLOOKUP(H7318,PROCV!E$33:F$44,2,0)</f>
        <v>1.2109924972782313</v>
      </c>
      <c r="J7318" s="71">
        <v>182116</v>
      </c>
      <c r="K7318" s="44">
        <f t="shared" si="114"/>
        <v>220541.10963432238</v>
      </c>
    </row>
    <row r="7319" spans="1:11" s="43" customFormat="1" ht="19.7" customHeight="1" x14ac:dyDescent="0.25">
      <c r="A7319" s="43" t="s">
        <v>185</v>
      </c>
      <c r="B7319" s="1" t="s">
        <v>293</v>
      </c>
      <c r="C7319" s="1" t="s">
        <v>238</v>
      </c>
      <c r="D7319" s="1" t="s">
        <v>237</v>
      </c>
      <c r="E7319" s="45" t="str">
        <f>VLOOKUP(C7319,PROCV!E$50:G$126,3,0)</f>
        <v>Artes Cênicas e Espetáculos</v>
      </c>
      <c r="F7319" s="1" t="s">
        <v>416</v>
      </c>
      <c r="G7319" s="1" t="s">
        <v>236</v>
      </c>
      <c r="H7319" s="1">
        <v>2014</v>
      </c>
      <c r="I7319" s="60">
        <f>VLOOKUP(H7319,PROCV!E$33:F$44,2,0)</f>
        <v>1.2109924972782313</v>
      </c>
      <c r="J7319" s="71">
        <v>264591</v>
      </c>
      <c r="K7319" s="44">
        <f t="shared" si="114"/>
        <v>320417.71584734449</v>
      </c>
    </row>
    <row r="7320" spans="1:11" s="43" customFormat="1" ht="19.7" customHeight="1" x14ac:dyDescent="0.25">
      <c r="A7320" s="43" t="s">
        <v>185</v>
      </c>
      <c r="B7320" s="1" t="s">
        <v>293</v>
      </c>
      <c r="C7320" s="1" t="s">
        <v>241</v>
      </c>
      <c r="D7320" s="1" t="s">
        <v>240</v>
      </c>
      <c r="E7320" s="45" t="str">
        <f>VLOOKUP(C7320,PROCV!E$50:G$126,3,0)</f>
        <v>Artes Cênicas e Espetáculos</v>
      </c>
      <c r="F7320" s="1" t="s">
        <v>416</v>
      </c>
      <c r="G7320" s="1" t="s">
        <v>236</v>
      </c>
      <c r="H7320" s="1">
        <v>2014</v>
      </c>
      <c r="I7320" s="60">
        <f>VLOOKUP(H7320,PROCV!E$33:F$44,2,0)</f>
        <v>1.2109924972782313</v>
      </c>
      <c r="J7320" s="71">
        <v>124000</v>
      </c>
      <c r="K7320" s="44">
        <f t="shared" si="114"/>
        <v>150163.0696625007</v>
      </c>
    </row>
    <row r="7321" spans="1:11" s="43" customFormat="1" ht="19.7" customHeight="1" x14ac:dyDescent="0.25">
      <c r="A7321" s="43" t="s">
        <v>185</v>
      </c>
      <c r="B7321" s="1" t="s">
        <v>293</v>
      </c>
      <c r="C7321" s="1" t="s">
        <v>241</v>
      </c>
      <c r="D7321" s="1" t="s">
        <v>240</v>
      </c>
      <c r="E7321" s="45" t="str">
        <f>VLOOKUP(C7321,PROCV!E$50:G$126,3,0)</f>
        <v>Artes Cênicas e Espetáculos</v>
      </c>
      <c r="F7321" s="1" t="s">
        <v>416</v>
      </c>
      <c r="G7321" s="1" t="s">
        <v>236</v>
      </c>
      <c r="H7321" s="1">
        <v>2014</v>
      </c>
      <c r="I7321" s="60">
        <f>VLOOKUP(H7321,PROCV!E$33:F$44,2,0)</f>
        <v>1.2109924972782313</v>
      </c>
      <c r="J7321" s="71">
        <v>23513</v>
      </c>
      <c r="K7321" s="44">
        <f t="shared" si="114"/>
        <v>28474.066588503054</v>
      </c>
    </row>
    <row r="7322" spans="1:11" s="43" customFormat="1" ht="19.7" customHeight="1" x14ac:dyDescent="0.25">
      <c r="A7322" s="43" t="s">
        <v>185</v>
      </c>
      <c r="B7322" s="1" t="s">
        <v>293</v>
      </c>
      <c r="C7322" s="1" t="s">
        <v>344</v>
      </c>
      <c r="D7322" s="1" t="s">
        <v>343</v>
      </c>
      <c r="E7322" s="45" t="str">
        <f>VLOOKUP(C7322,PROCV!E$50:G$126,3,0)</f>
        <v>Artes Cênicas e Espetáculos</v>
      </c>
      <c r="F7322" s="1" t="s">
        <v>416</v>
      </c>
      <c r="G7322" s="1" t="s">
        <v>236</v>
      </c>
      <c r="H7322" s="1">
        <v>2014</v>
      </c>
      <c r="I7322" s="60">
        <f>VLOOKUP(H7322,PROCV!E$33:F$44,2,0)</f>
        <v>1.2109924972782313</v>
      </c>
      <c r="J7322" s="71">
        <v>19482</v>
      </c>
      <c r="K7322" s="44">
        <f t="shared" si="114"/>
        <v>23592.555831974503</v>
      </c>
    </row>
    <row r="7323" spans="1:11" s="43" customFormat="1" ht="19.7" customHeight="1" x14ac:dyDescent="0.25">
      <c r="A7323" s="43" t="s">
        <v>191</v>
      </c>
      <c r="B7323" s="1" t="s">
        <v>242</v>
      </c>
      <c r="C7323" s="1" t="s">
        <v>309</v>
      </c>
      <c r="D7323" s="1" t="s">
        <v>308</v>
      </c>
      <c r="E7323" s="45" t="str">
        <f>VLOOKUP(C7323,PROCV!E$50:G$126,3,0)</f>
        <v>NA</v>
      </c>
      <c r="F7323" s="1" t="s">
        <v>416</v>
      </c>
      <c r="G7323" s="1" t="s">
        <v>236</v>
      </c>
      <c r="H7323" s="1">
        <v>2014</v>
      </c>
      <c r="I7323" s="60">
        <f>VLOOKUP(H7323,PROCV!E$33:F$44,2,0)</f>
        <v>1.2109924972782313</v>
      </c>
      <c r="J7323" s="71">
        <v>156600</v>
      </c>
      <c r="K7323" s="44">
        <f t="shared" si="114"/>
        <v>189641.42507377104</v>
      </c>
    </row>
    <row r="7324" spans="1:11" s="43" customFormat="1" ht="19.7" customHeight="1" x14ac:dyDescent="0.25">
      <c r="A7324" s="43" t="s">
        <v>191</v>
      </c>
      <c r="B7324" s="1" t="s">
        <v>242</v>
      </c>
      <c r="C7324" s="1" t="s">
        <v>291</v>
      </c>
      <c r="D7324" s="1" t="s">
        <v>290</v>
      </c>
      <c r="E7324" s="45" t="str">
        <f>VLOOKUP(C7324,PROCV!E$50:G$126,3,0)</f>
        <v>NA</v>
      </c>
      <c r="F7324" s="1" t="s">
        <v>416</v>
      </c>
      <c r="G7324" s="1" t="s">
        <v>236</v>
      </c>
      <c r="H7324" s="1">
        <v>2014</v>
      </c>
      <c r="I7324" s="60">
        <f>VLOOKUP(H7324,PROCV!E$33:F$44,2,0)</f>
        <v>1.2109924972782313</v>
      </c>
      <c r="J7324" s="71">
        <v>312942</v>
      </c>
      <c r="K7324" s="44">
        <f t="shared" si="114"/>
        <v>378970.41408324428</v>
      </c>
    </row>
    <row r="7325" spans="1:11" s="43" customFormat="1" ht="19.7" customHeight="1" x14ac:dyDescent="0.25">
      <c r="A7325" s="43" t="s">
        <v>191</v>
      </c>
      <c r="B7325" s="1" t="s">
        <v>242</v>
      </c>
      <c r="C7325" s="1" t="s">
        <v>291</v>
      </c>
      <c r="D7325" s="1" t="s">
        <v>290</v>
      </c>
      <c r="E7325" s="45" t="str">
        <f>VLOOKUP(C7325,PROCV!E$50:G$126,3,0)</f>
        <v>NA</v>
      </c>
      <c r="F7325" s="1" t="s">
        <v>416</v>
      </c>
      <c r="G7325" s="1" t="s">
        <v>236</v>
      </c>
      <c r="H7325" s="1">
        <v>2014</v>
      </c>
      <c r="I7325" s="60">
        <f>VLOOKUP(H7325,PROCV!E$33:F$44,2,0)</f>
        <v>1.2109924972782313</v>
      </c>
      <c r="J7325" s="71">
        <v>128913</v>
      </c>
      <c r="K7325" s="44">
        <f t="shared" si="114"/>
        <v>156112.67580162865</v>
      </c>
    </row>
    <row r="7326" spans="1:11" s="43" customFormat="1" ht="19.7" customHeight="1" x14ac:dyDescent="0.25">
      <c r="A7326" s="43" t="s">
        <v>191</v>
      </c>
      <c r="B7326" s="1" t="s">
        <v>242</v>
      </c>
      <c r="C7326" s="1" t="s">
        <v>291</v>
      </c>
      <c r="D7326" s="1" t="s">
        <v>290</v>
      </c>
      <c r="E7326" s="45" t="str">
        <f>VLOOKUP(C7326,PROCV!E$50:G$126,3,0)</f>
        <v>NA</v>
      </c>
      <c r="F7326" s="1" t="s">
        <v>416</v>
      </c>
      <c r="G7326" s="1" t="s">
        <v>236</v>
      </c>
      <c r="H7326" s="1">
        <v>2014</v>
      </c>
      <c r="I7326" s="60">
        <f>VLOOKUP(H7326,PROCV!E$33:F$44,2,0)</f>
        <v>1.2109924972782313</v>
      </c>
      <c r="J7326" s="71">
        <v>1346099</v>
      </c>
      <c r="K7326" s="44">
        <f t="shared" si="114"/>
        <v>1630115.7895937299</v>
      </c>
    </row>
    <row r="7327" spans="1:11" s="43" customFormat="1" ht="19.7" customHeight="1" x14ac:dyDescent="0.25">
      <c r="A7327" s="43" t="s">
        <v>191</v>
      </c>
      <c r="B7327" s="1" t="s">
        <v>242</v>
      </c>
      <c r="C7327" s="1" t="s">
        <v>320</v>
      </c>
      <c r="D7327" s="1" t="s">
        <v>319</v>
      </c>
      <c r="E7327" s="45" t="str">
        <f>VLOOKUP(C7327,PROCV!E$50:G$126,3,0)</f>
        <v>Música</v>
      </c>
      <c r="F7327" s="1" t="s">
        <v>416</v>
      </c>
      <c r="G7327" s="1" t="s">
        <v>236</v>
      </c>
      <c r="H7327" s="1">
        <v>2014</v>
      </c>
      <c r="I7327" s="60">
        <f>VLOOKUP(H7327,PROCV!E$33:F$44,2,0)</f>
        <v>1.2109924972782313</v>
      </c>
      <c r="J7327" s="71">
        <v>11037</v>
      </c>
      <c r="K7327" s="44">
        <f t="shared" si="114"/>
        <v>13365.724192459838</v>
      </c>
    </row>
    <row r="7328" spans="1:11" s="43" customFormat="1" ht="19.7" customHeight="1" x14ac:dyDescent="0.25">
      <c r="A7328" s="43" t="s">
        <v>191</v>
      </c>
      <c r="B7328" s="1" t="s">
        <v>242</v>
      </c>
      <c r="C7328" s="1" t="s">
        <v>320</v>
      </c>
      <c r="D7328" s="1" t="s">
        <v>319</v>
      </c>
      <c r="E7328" s="45" t="str">
        <f>VLOOKUP(C7328,PROCV!E$50:G$126,3,0)</f>
        <v>Música</v>
      </c>
      <c r="F7328" s="1" t="s">
        <v>416</v>
      </c>
      <c r="G7328" s="1" t="s">
        <v>236</v>
      </c>
      <c r="H7328" s="1">
        <v>2014</v>
      </c>
      <c r="I7328" s="60">
        <f>VLOOKUP(H7328,PROCV!E$33:F$44,2,0)</f>
        <v>1.2109924972782313</v>
      </c>
      <c r="J7328" s="71">
        <v>95381</v>
      </c>
      <c r="K7328" s="44">
        <f t="shared" si="114"/>
        <v>115505.67538289499</v>
      </c>
    </row>
    <row r="7329" spans="1:11" s="43" customFormat="1" ht="19.7" customHeight="1" x14ac:dyDescent="0.25">
      <c r="A7329" s="43" t="s">
        <v>191</v>
      </c>
      <c r="B7329" s="1" t="s">
        <v>242</v>
      </c>
      <c r="C7329" s="1" t="s">
        <v>289</v>
      </c>
      <c r="D7329" s="1" t="s">
        <v>288</v>
      </c>
      <c r="E7329" s="45" t="str">
        <f>VLOOKUP(C7329,PROCV!E$50:G$126,3,0)</f>
        <v>Editorial</v>
      </c>
      <c r="F7329" s="1" t="s">
        <v>416</v>
      </c>
      <c r="G7329" s="1" t="s">
        <v>236</v>
      </c>
      <c r="H7329" s="1">
        <v>2014</v>
      </c>
      <c r="I7329" s="60">
        <f>VLOOKUP(H7329,PROCV!E$33:F$44,2,0)</f>
        <v>1.2109924972782313</v>
      </c>
      <c r="J7329" s="71">
        <v>2324</v>
      </c>
      <c r="K7329" s="44">
        <f t="shared" si="114"/>
        <v>2814.3465636746096</v>
      </c>
    </row>
    <row r="7330" spans="1:11" s="43" customFormat="1" ht="19.7" customHeight="1" x14ac:dyDescent="0.25">
      <c r="A7330" s="43" t="s">
        <v>191</v>
      </c>
      <c r="B7330" s="1" t="s">
        <v>242</v>
      </c>
      <c r="C7330" s="1" t="s">
        <v>289</v>
      </c>
      <c r="D7330" s="1" t="s">
        <v>288</v>
      </c>
      <c r="E7330" s="45" t="str">
        <f>VLOOKUP(C7330,PROCV!E$50:G$126,3,0)</f>
        <v>Editorial</v>
      </c>
      <c r="F7330" s="1" t="s">
        <v>416</v>
      </c>
      <c r="G7330" s="1" t="s">
        <v>236</v>
      </c>
      <c r="H7330" s="1">
        <v>2014</v>
      </c>
      <c r="I7330" s="60">
        <f>VLOOKUP(H7330,PROCV!E$33:F$44,2,0)</f>
        <v>1.2109924972782313</v>
      </c>
      <c r="J7330" s="71">
        <v>264947</v>
      </c>
      <c r="K7330" s="44">
        <f t="shared" si="114"/>
        <v>320848.82917637558</v>
      </c>
    </row>
    <row r="7331" spans="1:11" s="43" customFormat="1" ht="19.7" customHeight="1" x14ac:dyDescent="0.25">
      <c r="A7331" s="43" t="s">
        <v>191</v>
      </c>
      <c r="B7331" s="1" t="s">
        <v>242</v>
      </c>
      <c r="C7331" s="1" t="s">
        <v>289</v>
      </c>
      <c r="D7331" s="1" t="s">
        <v>288</v>
      </c>
      <c r="E7331" s="45" t="str">
        <f>VLOOKUP(C7331,PROCV!E$50:G$126,3,0)</f>
        <v>Editorial</v>
      </c>
      <c r="F7331" s="1" t="s">
        <v>416</v>
      </c>
      <c r="G7331" s="1" t="s">
        <v>236</v>
      </c>
      <c r="H7331" s="1">
        <v>2014</v>
      </c>
      <c r="I7331" s="60">
        <f>VLOOKUP(H7331,PROCV!E$33:F$44,2,0)</f>
        <v>1.2109924972782313</v>
      </c>
      <c r="J7331" s="71">
        <v>364312</v>
      </c>
      <c r="K7331" s="44">
        <f t="shared" si="114"/>
        <v>441179.09866842703</v>
      </c>
    </row>
    <row r="7332" spans="1:11" s="43" customFormat="1" ht="19.7" customHeight="1" x14ac:dyDescent="0.25">
      <c r="A7332" s="43" t="s">
        <v>191</v>
      </c>
      <c r="B7332" s="1" t="s">
        <v>242</v>
      </c>
      <c r="C7332" s="1" t="s">
        <v>289</v>
      </c>
      <c r="D7332" s="1" t="s">
        <v>288</v>
      </c>
      <c r="E7332" s="45" t="str">
        <f>VLOOKUP(C7332,PROCV!E$50:G$126,3,0)</f>
        <v>Editorial</v>
      </c>
      <c r="F7332" s="1" t="s">
        <v>416</v>
      </c>
      <c r="G7332" s="1" t="s">
        <v>236</v>
      </c>
      <c r="H7332" s="1">
        <v>2014</v>
      </c>
      <c r="I7332" s="60">
        <f>VLOOKUP(H7332,PROCV!E$33:F$44,2,0)</f>
        <v>1.2109924972782313</v>
      </c>
      <c r="J7332" s="71">
        <v>355800</v>
      </c>
      <c r="K7332" s="44">
        <f t="shared" si="114"/>
        <v>430871.13053159468</v>
      </c>
    </row>
    <row r="7333" spans="1:11" s="43" customFormat="1" ht="19.7" customHeight="1" x14ac:dyDescent="0.25">
      <c r="A7333" s="43" t="s">
        <v>191</v>
      </c>
      <c r="B7333" s="1" t="s">
        <v>242</v>
      </c>
      <c r="C7333" s="1" t="s">
        <v>299</v>
      </c>
      <c r="D7333" s="1" t="s">
        <v>298</v>
      </c>
      <c r="E7333" s="45" t="str">
        <f>VLOOKUP(C7333,PROCV!E$50:G$126,3,0)</f>
        <v>NA</v>
      </c>
      <c r="F7333" s="1" t="s">
        <v>416</v>
      </c>
      <c r="G7333" s="1" t="s">
        <v>236</v>
      </c>
      <c r="H7333" s="1">
        <v>2014</v>
      </c>
      <c r="I7333" s="60">
        <f>VLOOKUP(H7333,PROCV!E$33:F$44,2,0)</f>
        <v>1.2109924972782313</v>
      </c>
      <c r="J7333" s="71">
        <v>23221</v>
      </c>
      <c r="K7333" s="44">
        <f t="shared" si="114"/>
        <v>28120.456779297809</v>
      </c>
    </row>
    <row r="7334" spans="1:11" s="43" customFormat="1" ht="19.7" customHeight="1" x14ac:dyDescent="0.25">
      <c r="A7334" s="43" t="s">
        <v>191</v>
      </c>
      <c r="B7334" s="1" t="s">
        <v>242</v>
      </c>
      <c r="C7334" s="1" t="s">
        <v>287</v>
      </c>
      <c r="D7334" s="1" t="s">
        <v>286</v>
      </c>
      <c r="E7334" s="45" t="str">
        <f>VLOOKUP(C7334,PROCV!E$50:G$126,3,0)</f>
        <v>Música</v>
      </c>
      <c r="F7334" s="1" t="s">
        <v>416</v>
      </c>
      <c r="G7334" s="1" t="s">
        <v>236</v>
      </c>
      <c r="H7334" s="1">
        <v>2014</v>
      </c>
      <c r="I7334" s="60">
        <f>VLOOKUP(H7334,PROCV!E$33:F$44,2,0)</f>
        <v>1.2109924972782313</v>
      </c>
      <c r="J7334" s="71">
        <v>504383</v>
      </c>
      <c r="K7334" s="44">
        <f t="shared" si="114"/>
        <v>610804.02875468612</v>
      </c>
    </row>
    <row r="7335" spans="1:11" s="43" customFormat="1" ht="19.7" customHeight="1" x14ac:dyDescent="0.25">
      <c r="A7335" s="43" t="s">
        <v>191</v>
      </c>
      <c r="B7335" s="1" t="s">
        <v>242</v>
      </c>
      <c r="C7335" s="1" t="s">
        <v>287</v>
      </c>
      <c r="D7335" s="1" t="s">
        <v>286</v>
      </c>
      <c r="E7335" s="45" t="str">
        <f>VLOOKUP(C7335,PROCV!E$50:G$126,3,0)</f>
        <v>Música</v>
      </c>
      <c r="F7335" s="1" t="s">
        <v>416</v>
      </c>
      <c r="G7335" s="1" t="s">
        <v>236</v>
      </c>
      <c r="H7335" s="1">
        <v>2014</v>
      </c>
      <c r="I7335" s="60">
        <f>VLOOKUP(H7335,PROCV!E$33:F$44,2,0)</f>
        <v>1.2109924972782313</v>
      </c>
      <c r="J7335" s="71">
        <v>2538</v>
      </c>
      <c r="K7335" s="44">
        <f t="shared" si="114"/>
        <v>3073.498958092151</v>
      </c>
    </row>
    <row r="7336" spans="1:11" s="43" customFormat="1" ht="19.7" customHeight="1" x14ac:dyDescent="0.25">
      <c r="A7336" s="43" t="s">
        <v>191</v>
      </c>
      <c r="B7336" s="1" t="s">
        <v>242</v>
      </c>
      <c r="C7336" s="1" t="s">
        <v>287</v>
      </c>
      <c r="D7336" s="1" t="s">
        <v>286</v>
      </c>
      <c r="E7336" s="45" t="str">
        <f>VLOOKUP(C7336,PROCV!E$50:G$126,3,0)</f>
        <v>Música</v>
      </c>
      <c r="F7336" s="1" t="s">
        <v>416</v>
      </c>
      <c r="G7336" s="1" t="s">
        <v>236</v>
      </c>
      <c r="H7336" s="1">
        <v>2014</v>
      </c>
      <c r="I7336" s="60">
        <f>VLOOKUP(H7336,PROCV!E$33:F$44,2,0)</f>
        <v>1.2109924972782313</v>
      </c>
      <c r="J7336" s="71">
        <v>135000</v>
      </c>
      <c r="K7336" s="44">
        <f t="shared" si="114"/>
        <v>163483.98713256122</v>
      </c>
    </row>
    <row r="7337" spans="1:11" s="43" customFormat="1" ht="19.7" customHeight="1" x14ac:dyDescent="0.25">
      <c r="A7337" s="43" t="s">
        <v>191</v>
      </c>
      <c r="B7337" s="1" t="s">
        <v>242</v>
      </c>
      <c r="C7337" s="1" t="s">
        <v>287</v>
      </c>
      <c r="D7337" s="1" t="s">
        <v>286</v>
      </c>
      <c r="E7337" s="45" t="str">
        <f>VLOOKUP(C7337,PROCV!E$50:G$126,3,0)</f>
        <v>Música</v>
      </c>
      <c r="F7337" s="1" t="s">
        <v>416</v>
      </c>
      <c r="G7337" s="1" t="s">
        <v>236</v>
      </c>
      <c r="H7337" s="1">
        <v>2014</v>
      </c>
      <c r="I7337" s="60">
        <f>VLOOKUP(H7337,PROCV!E$33:F$44,2,0)</f>
        <v>1.2109924972782313</v>
      </c>
      <c r="J7337" s="71">
        <v>240000</v>
      </c>
      <c r="K7337" s="44">
        <f t="shared" si="114"/>
        <v>290638.19934677554</v>
      </c>
    </row>
    <row r="7338" spans="1:11" s="43" customFormat="1" ht="19.7" customHeight="1" x14ac:dyDescent="0.25">
      <c r="A7338" s="43" t="s">
        <v>191</v>
      </c>
      <c r="B7338" s="1" t="s">
        <v>242</v>
      </c>
      <c r="C7338" s="1" t="s">
        <v>287</v>
      </c>
      <c r="D7338" s="1" t="s">
        <v>286</v>
      </c>
      <c r="E7338" s="45" t="str">
        <f>VLOOKUP(C7338,PROCV!E$50:G$126,3,0)</f>
        <v>Música</v>
      </c>
      <c r="F7338" s="1" t="s">
        <v>416</v>
      </c>
      <c r="G7338" s="1" t="s">
        <v>236</v>
      </c>
      <c r="H7338" s="1">
        <v>2014</v>
      </c>
      <c r="I7338" s="60">
        <f>VLOOKUP(H7338,PROCV!E$33:F$44,2,0)</f>
        <v>1.2109924972782313</v>
      </c>
      <c r="J7338" s="71">
        <v>36030</v>
      </c>
      <c r="K7338" s="44">
        <f t="shared" si="114"/>
        <v>43632.059676934674</v>
      </c>
    </row>
    <row r="7339" spans="1:11" s="43" customFormat="1" ht="19.7" customHeight="1" x14ac:dyDescent="0.25">
      <c r="A7339" s="43" t="s">
        <v>191</v>
      </c>
      <c r="B7339" s="1" t="s">
        <v>242</v>
      </c>
      <c r="C7339" s="1" t="s">
        <v>287</v>
      </c>
      <c r="D7339" s="1" t="s">
        <v>286</v>
      </c>
      <c r="E7339" s="45" t="str">
        <f>VLOOKUP(C7339,PROCV!E$50:G$126,3,0)</f>
        <v>Música</v>
      </c>
      <c r="F7339" s="1" t="s">
        <v>416</v>
      </c>
      <c r="G7339" s="1" t="s">
        <v>236</v>
      </c>
      <c r="H7339" s="1">
        <v>2014</v>
      </c>
      <c r="I7339" s="60">
        <f>VLOOKUP(H7339,PROCV!E$33:F$44,2,0)</f>
        <v>1.2109924972782313</v>
      </c>
      <c r="J7339" s="71">
        <v>169049</v>
      </c>
      <c r="K7339" s="44">
        <f t="shared" si="114"/>
        <v>204717.07067238772</v>
      </c>
    </row>
    <row r="7340" spans="1:11" s="43" customFormat="1" ht="19.7" customHeight="1" x14ac:dyDescent="0.25">
      <c r="A7340" s="43" t="s">
        <v>191</v>
      </c>
      <c r="B7340" s="1" t="s">
        <v>242</v>
      </c>
      <c r="C7340" s="1" t="s">
        <v>287</v>
      </c>
      <c r="D7340" s="1" t="s">
        <v>286</v>
      </c>
      <c r="E7340" s="45" t="str">
        <f>VLOOKUP(C7340,PROCV!E$50:G$126,3,0)</f>
        <v>Música</v>
      </c>
      <c r="F7340" s="1" t="s">
        <v>416</v>
      </c>
      <c r="G7340" s="1" t="s">
        <v>236</v>
      </c>
      <c r="H7340" s="1">
        <v>2014</v>
      </c>
      <c r="I7340" s="60">
        <f>VLOOKUP(H7340,PROCV!E$33:F$44,2,0)</f>
        <v>1.2109924972782313</v>
      </c>
      <c r="J7340" s="71">
        <v>5922</v>
      </c>
      <c r="K7340" s="44">
        <f t="shared" si="114"/>
        <v>7171.4975688816858</v>
      </c>
    </row>
    <row r="7341" spans="1:11" s="43" customFormat="1" ht="19.7" customHeight="1" x14ac:dyDescent="0.25">
      <c r="A7341" s="43" t="s">
        <v>191</v>
      </c>
      <c r="B7341" s="1" t="s">
        <v>242</v>
      </c>
      <c r="C7341" s="1" t="s">
        <v>285</v>
      </c>
      <c r="D7341" s="1" t="s">
        <v>284</v>
      </c>
      <c r="E7341" s="45" t="str">
        <f>VLOOKUP(C7341,PROCV!E$50:G$126,3,0)</f>
        <v>Editorial</v>
      </c>
      <c r="F7341" s="1" t="s">
        <v>416</v>
      </c>
      <c r="G7341" s="1" t="s">
        <v>236</v>
      </c>
      <c r="H7341" s="1">
        <v>2014</v>
      </c>
      <c r="I7341" s="60">
        <f>VLOOKUP(H7341,PROCV!E$33:F$44,2,0)</f>
        <v>1.2109924972782313</v>
      </c>
      <c r="J7341" s="71">
        <v>55555</v>
      </c>
      <c r="K7341" s="44">
        <f t="shared" si="114"/>
        <v>67276.688186292144</v>
      </c>
    </row>
    <row r="7342" spans="1:11" s="43" customFormat="1" ht="19.7" customHeight="1" x14ac:dyDescent="0.25">
      <c r="A7342" s="43" t="s">
        <v>191</v>
      </c>
      <c r="B7342" s="1" t="s">
        <v>242</v>
      </c>
      <c r="C7342" s="1" t="s">
        <v>285</v>
      </c>
      <c r="D7342" s="1" t="s">
        <v>284</v>
      </c>
      <c r="E7342" s="45" t="str">
        <f>VLOOKUP(C7342,PROCV!E$50:G$126,3,0)</f>
        <v>Editorial</v>
      </c>
      <c r="F7342" s="1" t="s">
        <v>416</v>
      </c>
      <c r="G7342" s="1" t="s">
        <v>265</v>
      </c>
      <c r="H7342" s="1">
        <v>2014</v>
      </c>
      <c r="I7342" s="60">
        <f>VLOOKUP(H7342,PROCV!E$33:F$44,2,0)</f>
        <v>1.2109924972782313</v>
      </c>
      <c r="J7342" s="71">
        <v>974594</v>
      </c>
      <c r="K7342" s="44">
        <f t="shared" si="114"/>
        <v>1180226.0218923807</v>
      </c>
    </row>
    <row r="7343" spans="1:11" s="43" customFormat="1" ht="19.7" customHeight="1" x14ac:dyDescent="0.25">
      <c r="A7343" s="43" t="s">
        <v>191</v>
      </c>
      <c r="B7343" s="1" t="s">
        <v>242</v>
      </c>
      <c r="C7343" s="1" t="s">
        <v>285</v>
      </c>
      <c r="D7343" s="1" t="s">
        <v>284</v>
      </c>
      <c r="E7343" s="45" t="str">
        <f>VLOOKUP(C7343,PROCV!E$50:G$126,3,0)</f>
        <v>Editorial</v>
      </c>
      <c r="F7343" s="1" t="s">
        <v>416</v>
      </c>
      <c r="G7343" s="1" t="s">
        <v>265</v>
      </c>
      <c r="H7343" s="1">
        <v>2014</v>
      </c>
      <c r="I7343" s="60">
        <f>VLOOKUP(H7343,PROCV!E$33:F$44,2,0)</f>
        <v>1.2109924972782313</v>
      </c>
      <c r="J7343" s="71">
        <v>18502</v>
      </c>
      <c r="K7343" s="44">
        <f t="shared" si="114"/>
        <v>22405.783184641838</v>
      </c>
    </row>
    <row r="7344" spans="1:11" s="43" customFormat="1" ht="19.7" customHeight="1" x14ac:dyDescent="0.25">
      <c r="A7344" s="43" t="s">
        <v>191</v>
      </c>
      <c r="B7344" s="1" t="s">
        <v>242</v>
      </c>
      <c r="C7344" s="1" t="s">
        <v>285</v>
      </c>
      <c r="D7344" s="1" t="s">
        <v>284</v>
      </c>
      <c r="E7344" s="45" t="str">
        <f>VLOOKUP(C7344,PROCV!E$50:G$126,3,0)</f>
        <v>Editorial</v>
      </c>
      <c r="F7344" s="1" t="s">
        <v>416</v>
      </c>
      <c r="G7344" s="1" t="s">
        <v>236</v>
      </c>
      <c r="H7344" s="1">
        <v>2014</v>
      </c>
      <c r="I7344" s="60">
        <f>VLOOKUP(H7344,PROCV!E$33:F$44,2,0)</f>
        <v>1.2109924972782313</v>
      </c>
      <c r="J7344" s="71">
        <v>80723</v>
      </c>
      <c r="K7344" s="44">
        <f t="shared" si="114"/>
        <v>97754.947357790661</v>
      </c>
    </row>
    <row r="7345" spans="1:11" s="43" customFormat="1" ht="19.7" customHeight="1" x14ac:dyDescent="0.25">
      <c r="A7345" s="43" t="s">
        <v>191</v>
      </c>
      <c r="B7345" s="1" t="s">
        <v>242</v>
      </c>
      <c r="C7345" s="1" t="s">
        <v>285</v>
      </c>
      <c r="D7345" s="1" t="s">
        <v>284</v>
      </c>
      <c r="E7345" s="45" t="str">
        <f>VLOOKUP(C7345,PROCV!E$50:G$126,3,0)</f>
        <v>Editorial</v>
      </c>
      <c r="F7345" s="1" t="s">
        <v>416</v>
      </c>
      <c r="G7345" s="1" t="s">
        <v>236</v>
      </c>
      <c r="H7345" s="1">
        <v>2014</v>
      </c>
      <c r="I7345" s="60">
        <f>VLOOKUP(H7345,PROCV!E$33:F$44,2,0)</f>
        <v>1.2109924972782313</v>
      </c>
      <c r="J7345" s="71">
        <v>2510077</v>
      </c>
      <c r="K7345" s="44">
        <f t="shared" si="114"/>
        <v>3039684.4145906512</v>
      </c>
    </row>
    <row r="7346" spans="1:11" s="43" customFormat="1" ht="19.7" customHeight="1" x14ac:dyDescent="0.25">
      <c r="A7346" s="43" t="s">
        <v>191</v>
      </c>
      <c r="B7346" s="1" t="s">
        <v>242</v>
      </c>
      <c r="C7346" s="1" t="s">
        <v>285</v>
      </c>
      <c r="D7346" s="1" t="s">
        <v>284</v>
      </c>
      <c r="E7346" s="45" t="str">
        <f>VLOOKUP(C7346,PROCV!E$50:G$126,3,0)</f>
        <v>Editorial</v>
      </c>
      <c r="F7346" s="1" t="s">
        <v>416</v>
      </c>
      <c r="G7346" s="1" t="s">
        <v>236</v>
      </c>
      <c r="H7346" s="1">
        <v>2014</v>
      </c>
      <c r="I7346" s="60">
        <f>VLOOKUP(H7346,PROCV!E$33:F$44,2,0)</f>
        <v>1.2109924972782313</v>
      </c>
      <c r="J7346" s="71">
        <v>353062</v>
      </c>
      <c r="K7346" s="44">
        <f t="shared" si="114"/>
        <v>427555.43307404692</v>
      </c>
    </row>
    <row r="7347" spans="1:11" s="43" customFormat="1" ht="19.7" customHeight="1" x14ac:dyDescent="0.25">
      <c r="A7347" s="43" t="s">
        <v>191</v>
      </c>
      <c r="B7347" s="1" t="s">
        <v>242</v>
      </c>
      <c r="C7347" s="1" t="s">
        <v>283</v>
      </c>
      <c r="D7347" s="1" t="s">
        <v>282</v>
      </c>
      <c r="E7347" s="45" t="str">
        <f>VLOOKUP(C7347,PROCV!E$50:G$126,3,0)</f>
        <v>Editorial</v>
      </c>
      <c r="F7347" s="1" t="s">
        <v>416</v>
      </c>
      <c r="G7347" s="1" t="s">
        <v>236</v>
      </c>
      <c r="H7347" s="1">
        <v>2014</v>
      </c>
      <c r="I7347" s="60">
        <f>VLOOKUP(H7347,PROCV!E$33:F$44,2,0)</f>
        <v>1.2109924972782313</v>
      </c>
      <c r="J7347" s="71">
        <v>25327</v>
      </c>
      <c r="K7347" s="44">
        <f t="shared" si="114"/>
        <v>30670.806978565764</v>
      </c>
    </row>
    <row r="7348" spans="1:11" s="43" customFormat="1" ht="19.7" customHeight="1" x14ac:dyDescent="0.25">
      <c r="A7348" s="43" t="s">
        <v>191</v>
      </c>
      <c r="B7348" s="1" t="s">
        <v>242</v>
      </c>
      <c r="C7348" s="1" t="s">
        <v>283</v>
      </c>
      <c r="D7348" s="1" t="s">
        <v>282</v>
      </c>
      <c r="E7348" s="45" t="str">
        <f>VLOOKUP(C7348,PROCV!E$50:G$126,3,0)</f>
        <v>Editorial</v>
      </c>
      <c r="F7348" s="1" t="s">
        <v>416</v>
      </c>
      <c r="G7348" s="1" t="s">
        <v>236</v>
      </c>
      <c r="H7348" s="1">
        <v>2014</v>
      </c>
      <c r="I7348" s="60">
        <f>VLOOKUP(H7348,PROCV!E$33:F$44,2,0)</f>
        <v>1.2109924972782313</v>
      </c>
      <c r="J7348" s="71">
        <v>120457</v>
      </c>
      <c r="K7348" s="44">
        <f t="shared" si="114"/>
        <v>145872.5232446439</v>
      </c>
    </row>
    <row r="7349" spans="1:11" s="43" customFormat="1" ht="19.7" customHeight="1" x14ac:dyDescent="0.25">
      <c r="A7349" s="43" t="s">
        <v>191</v>
      </c>
      <c r="B7349" s="1" t="s">
        <v>242</v>
      </c>
      <c r="C7349" s="1" t="s">
        <v>283</v>
      </c>
      <c r="D7349" s="1" t="s">
        <v>282</v>
      </c>
      <c r="E7349" s="45" t="str">
        <f>VLOOKUP(C7349,PROCV!E$50:G$126,3,0)</f>
        <v>Editorial</v>
      </c>
      <c r="F7349" s="1" t="s">
        <v>416</v>
      </c>
      <c r="G7349" s="1" t="s">
        <v>236</v>
      </c>
      <c r="H7349" s="1">
        <v>2014</v>
      </c>
      <c r="I7349" s="60">
        <f>VLOOKUP(H7349,PROCV!E$33:F$44,2,0)</f>
        <v>1.2109924972782313</v>
      </c>
      <c r="J7349" s="71">
        <v>55000</v>
      </c>
      <c r="K7349" s="44">
        <f t="shared" si="114"/>
        <v>66604.587350302725</v>
      </c>
    </row>
    <row r="7350" spans="1:11" s="43" customFormat="1" ht="19.7" customHeight="1" x14ac:dyDescent="0.25">
      <c r="A7350" s="43" t="s">
        <v>191</v>
      </c>
      <c r="B7350" s="1" t="s">
        <v>242</v>
      </c>
      <c r="C7350" s="1" t="s">
        <v>281</v>
      </c>
      <c r="D7350" s="1" t="s">
        <v>280</v>
      </c>
      <c r="E7350" s="45" t="str">
        <f>VLOOKUP(C7350,PROCV!E$50:G$126,3,0)</f>
        <v>Música</v>
      </c>
      <c r="F7350" s="1" t="s">
        <v>416</v>
      </c>
      <c r="G7350" s="1" t="s">
        <v>236</v>
      </c>
      <c r="H7350" s="1">
        <v>2014</v>
      </c>
      <c r="I7350" s="60">
        <f>VLOOKUP(H7350,PROCV!E$33:F$44,2,0)</f>
        <v>1.2109924972782313</v>
      </c>
      <c r="J7350" s="71">
        <v>10153</v>
      </c>
      <c r="K7350" s="44">
        <f t="shared" si="114"/>
        <v>12295.206824865883</v>
      </c>
    </row>
    <row r="7351" spans="1:11" s="43" customFormat="1" ht="19.7" customHeight="1" x14ac:dyDescent="0.25">
      <c r="A7351" s="43" t="s">
        <v>191</v>
      </c>
      <c r="B7351" s="1" t="s">
        <v>242</v>
      </c>
      <c r="C7351" s="1" t="s">
        <v>281</v>
      </c>
      <c r="D7351" s="1" t="s">
        <v>280</v>
      </c>
      <c r="E7351" s="45" t="str">
        <f>VLOOKUP(C7351,PROCV!E$50:G$126,3,0)</f>
        <v>Música</v>
      </c>
      <c r="F7351" s="1" t="s">
        <v>416</v>
      </c>
      <c r="G7351" s="1" t="s">
        <v>236</v>
      </c>
      <c r="H7351" s="1">
        <v>2014</v>
      </c>
      <c r="I7351" s="60">
        <f>VLOOKUP(H7351,PROCV!E$33:F$44,2,0)</f>
        <v>1.2109924972782313</v>
      </c>
      <c r="J7351" s="71">
        <v>35690</v>
      </c>
      <c r="K7351" s="44">
        <f t="shared" si="114"/>
        <v>43220.322227860073</v>
      </c>
    </row>
    <row r="7352" spans="1:11" s="43" customFormat="1" ht="19.7" customHeight="1" x14ac:dyDescent="0.25">
      <c r="A7352" s="43" t="s">
        <v>191</v>
      </c>
      <c r="B7352" s="1" t="s">
        <v>242</v>
      </c>
      <c r="C7352" s="1" t="s">
        <v>281</v>
      </c>
      <c r="D7352" s="1" t="s">
        <v>280</v>
      </c>
      <c r="E7352" s="45" t="str">
        <f>VLOOKUP(C7352,PROCV!E$50:G$126,3,0)</f>
        <v>Música</v>
      </c>
      <c r="F7352" s="1" t="s">
        <v>416</v>
      </c>
      <c r="G7352" s="1" t="s">
        <v>236</v>
      </c>
      <c r="H7352" s="1">
        <v>2014</v>
      </c>
      <c r="I7352" s="60">
        <f>VLOOKUP(H7352,PROCV!E$33:F$44,2,0)</f>
        <v>1.2109924972782313</v>
      </c>
      <c r="J7352" s="71">
        <v>42182</v>
      </c>
      <c r="K7352" s="44">
        <f t="shared" si="114"/>
        <v>51082.085520190354</v>
      </c>
    </row>
    <row r="7353" spans="1:11" s="43" customFormat="1" ht="19.7" customHeight="1" x14ac:dyDescent="0.25">
      <c r="A7353" s="43" t="s">
        <v>191</v>
      </c>
      <c r="B7353" s="1" t="s">
        <v>242</v>
      </c>
      <c r="C7353" s="1" t="s">
        <v>281</v>
      </c>
      <c r="D7353" s="1" t="s">
        <v>280</v>
      </c>
      <c r="E7353" s="45" t="str">
        <f>VLOOKUP(C7353,PROCV!E$50:G$126,3,0)</f>
        <v>Música</v>
      </c>
      <c r="F7353" s="1" t="s">
        <v>416</v>
      </c>
      <c r="G7353" s="1" t="s">
        <v>236</v>
      </c>
      <c r="H7353" s="1">
        <v>2014</v>
      </c>
      <c r="I7353" s="60">
        <f>VLOOKUP(H7353,PROCV!E$33:F$44,2,0)</f>
        <v>1.2109924972782313</v>
      </c>
      <c r="J7353" s="71">
        <v>156000</v>
      </c>
      <c r="K7353" s="44">
        <f t="shared" si="114"/>
        <v>188914.82957540409</v>
      </c>
    </row>
    <row r="7354" spans="1:11" s="43" customFormat="1" ht="19.7" customHeight="1" x14ac:dyDescent="0.25">
      <c r="A7354" s="43" t="s">
        <v>191</v>
      </c>
      <c r="B7354" s="1" t="s">
        <v>242</v>
      </c>
      <c r="C7354" s="1" t="s">
        <v>279</v>
      </c>
      <c r="D7354" s="1" t="s">
        <v>278</v>
      </c>
      <c r="E7354" s="45" t="str">
        <f>VLOOKUP(C7354,PROCV!E$50:G$126,3,0)</f>
        <v>Editorial</v>
      </c>
      <c r="F7354" s="1" t="s">
        <v>416</v>
      </c>
      <c r="G7354" s="1" t="s">
        <v>236</v>
      </c>
      <c r="H7354" s="1">
        <v>2014</v>
      </c>
      <c r="I7354" s="60">
        <f>VLOOKUP(H7354,PROCV!E$33:F$44,2,0)</f>
        <v>1.2109924972782313</v>
      </c>
      <c r="J7354" s="71">
        <v>2246</v>
      </c>
      <c r="K7354" s="44">
        <f t="shared" si="114"/>
        <v>2719.8891488869076</v>
      </c>
    </row>
    <row r="7355" spans="1:11" s="43" customFormat="1" ht="19.7" customHeight="1" x14ac:dyDescent="0.25">
      <c r="A7355" s="43" t="s">
        <v>191</v>
      </c>
      <c r="B7355" s="1" t="s">
        <v>242</v>
      </c>
      <c r="C7355" s="1" t="s">
        <v>279</v>
      </c>
      <c r="D7355" s="1" t="s">
        <v>278</v>
      </c>
      <c r="E7355" s="45" t="str">
        <f>VLOOKUP(C7355,PROCV!E$50:G$126,3,0)</f>
        <v>Editorial</v>
      </c>
      <c r="F7355" s="1" t="s">
        <v>416</v>
      </c>
      <c r="G7355" s="1" t="s">
        <v>236</v>
      </c>
      <c r="H7355" s="1">
        <v>2014</v>
      </c>
      <c r="I7355" s="60">
        <f>VLOOKUP(H7355,PROCV!E$33:F$44,2,0)</f>
        <v>1.2109924972782313</v>
      </c>
      <c r="J7355" s="71">
        <v>434634</v>
      </c>
      <c r="K7355" s="44">
        <f t="shared" si="114"/>
        <v>526338.51306202682</v>
      </c>
    </row>
    <row r="7356" spans="1:11" s="43" customFormat="1" ht="19.7" customHeight="1" x14ac:dyDescent="0.25">
      <c r="A7356" s="43" t="s">
        <v>191</v>
      </c>
      <c r="B7356" s="1" t="s">
        <v>242</v>
      </c>
      <c r="C7356" s="1" t="s">
        <v>279</v>
      </c>
      <c r="D7356" s="1" t="s">
        <v>278</v>
      </c>
      <c r="E7356" s="45" t="str">
        <f>VLOOKUP(C7356,PROCV!E$50:G$126,3,0)</f>
        <v>Editorial</v>
      </c>
      <c r="F7356" s="1" t="s">
        <v>416</v>
      </c>
      <c r="G7356" s="1" t="s">
        <v>265</v>
      </c>
      <c r="H7356" s="1">
        <v>2014</v>
      </c>
      <c r="I7356" s="60">
        <f>VLOOKUP(H7356,PROCV!E$33:F$44,2,0)</f>
        <v>1.2109924972782313</v>
      </c>
      <c r="J7356" s="71">
        <v>300000</v>
      </c>
      <c r="K7356" s="44">
        <f t="shared" si="114"/>
        <v>363297.74918346939</v>
      </c>
    </row>
    <row r="7357" spans="1:11" s="43" customFormat="1" ht="19.7" customHeight="1" x14ac:dyDescent="0.25">
      <c r="A7357" s="43" t="s">
        <v>191</v>
      </c>
      <c r="B7357" s="1" t="s">
        <v>242</v>
      </c>
      <c r="C7357" s="1" t="s">
        <v>279</v>
      </c>
      <c r="D7357" s="1" t="s">
        <v>278</v>
      </c>
      <c r="E7357" s="45" t="str">
        <f>VLOOKUP(C7357,PROCV!E$50:G$126,3,0)</f>
        <v>Editorial</v>
      </c>
      <c r="F7357" s="1" t="s">
        <v>416</v>
      </c>
      <c r="G7357" s="1" t="s">
        <v>236</v>
      </c>
      <c r="H7357" s="1">
        <v>2014</v>
      </c>
      <c r="I7357" s="60">
        <f>VLOOKUP(H7357,PROCV!E$33:F$44,2,0)</f>
        <v>1.2109924972782313</v>
      </c>
      <c r="J7357" s="71">
        <v>711054</v>
      </c>
      <c r="K7357" s="44">
        <f t="shared" si="114"/>
        <v>861081.0591596755</v>
      </c>
    </row>
    <row r="7358" spans="1:11" s="43" customFormat="1" ht="19.7" customHeight="1" x14ac:dyDescent="0.25">
      <c r="A7358" s="43" t="s">
        <v>191</v>
      </c>
      <c r="B7358" s="1" t="s">
        <v>242</v>
      </c>
      <c r="C7358" s="1" t="s">
        <v>279</v>
      </c>
      <c r="D7358" s="1" t="s">
        <v>278</v>
      </c>
      <c r="E7358" s="45" t="str">
        <f>VLOOKUP(C7358,PROCV!E$50:G$126,3,0)</f>
        <v>Editorial</v>
      </c>
      <c r="F7358" s="1" t="s">
        <v>416</v>
      </c>
      <c r="G7358" s="1" t="s">
        <v>265</v>
      </c>
      <c r="H7358" s="1">
        <v>2014</v>
      </c>
      <c r="I7358" s="60">
        <f>VLOOKUP(H7358,PROCV!E$33:F$44,2,0)</f>
        <v>1.2109924972782313</v>
      </c>
      <c r="J7358" s="71">
        <v>43000</v>
      </c>
      <c r="K7358" s="44">
        <f t="shared" si="114"/>
        <v>52072.67738296395</v>
      </c>
    </row>
    <row r="7359" spans="1:11" s="43" customFormat="1" ht="19.7" customHeight="1" x14ac:dyDescent="0.25">
      <c r="A7359" s="43" t="s">
        <v>191</v>
      </c>
      <c r="B7359" s="1" t="s">
        <v>242</v>
      </c>
      <c r="C7359" s="1" t="s">
        <v>277</v>
      </c>
      <c r="D7359" s="1" t="s">
        <v>276</v>
      </c>
      <c r="E7359" s="45" t="str">
        <f>VLOOKUP(C7359,PROCV!E$50:G$126,3,0)</f>
        <v>Editorial</v>
      </c>
      <c r="F7359" s="1" t="s">
        <v>416</v>
      </c>
      <c r="G7359" s="1" t="s">
        <v>236</v>
      </c>
      <c r="H7359" s="1">
        <v>2014</v>
      </c>
      <c r="I7359" s="60">
        <f>VLOOKUP(H7359,PROCV!E$33:F$44,2,0)</f>
        <v>1.2109924972782313</v>
      </c>
      <c r="J7359" s="71">
        <v>201658</v>
      </c>
      <c r="K7359" s="44">
        <f t="shared" si="114"/>
        <v>244206.32501613357</v>
      </c>
    </row>
    <row r="7360" spans="1:11" s="43" customFormat="1" ht="19.7" customHeight="1" x14ac:dyDescent="0.25">
      <c r="A7360" s="43" t="s">
        <v>191</v>
      </c>
      <c r="B7360" s="1" t="s">
        <v>242</v>
      </c>
      <c r="C7360" s="1" t="s">
        <v>277</v>
      </c>
      <c r="D7360" s="1" t="s">
        <v>276</v>
      </c>
      <c r="E7360" s="45" t="str">
        <f>VLOOKUP(C7360,PROCV!E$50:G$126,3,0)</f>
        <v>Editorial</v>
      </c>
      <c r="F7360" s="1" t="s">
        <v>416</v>
      </c>
      <c r="G7360" s="1" t="s">
        <v>236</v>
      </c>
      <c r="H7360" s="1">
        <v>2014</v>
      </c>
      <c r="I7360" s="60">
        <f>VLOOKUP(H7360,PROCV!E$33:F$44,2,0)</f>
        <v>1.2109924972782313</v>
      </c>
      <c r="J7360" s="71">
        <v>15261</v>
      </c>
      <c r="K7360" s="44">
        <f t="shared" si="114"/>
        <v>18480.95650096309</v>
      </c>
    </row>
    <row r="7361" spans="1:11" s="43" customFormat="1" ht="19.7" customHeight="1" x14ac:dyDescent="0.25">
      <c r="A7361" s="43" t="s">
        <v>191</v>
      </c>
      <c r="B7361" s="1" t="s">
        <v>242</v>
      </c>
      <c r="C7361" s="1" t="s">
        <v>275</v>
      </c>
      <c r="D7361" s="1" t="s">
        <v>274</v>
      </c>
      <c r="E7361" s="45" t="str">
        <f>VLOOKUP(C7361,PROCV!E$50:G$126,3,0)</f>
        <v>Editorial</v>
      </c>
      <c r="F7361" s="1" t="s">
        <v>416</v>
      </c>
      <c r="G7361" s="1" t="s">
        <v>236</v>
      </c>
      <c r="H7361" s="1">
        <v>2014</v>
      </c>
      <c r="I7361" s="60">
        <f>VLOOKUP(H7361,PROCV!E$33:F$44,2,0)</f>
        <v>1.2109924972782313</v>
      </c>
      <c r="J7361" s="71">
        <v>15549</v>
      </c>
      <c r="K7361" s="44">
        <f t="shared" si="114"/>
        <v>18829.722340179218</v>
      </c>
    </row>
    <row r="7362" spans="1:11" s="43" customFormat="1" ht="19.7" customHeight="1" x14ac:dyDescent="0.25">
      <c r="A7362" s="43" t="s">
        <v>191</v>
      </c>
      <c r="B7362" s="1" t="s">
        <v>242</v>
      </c>
      <c r="C7362" s="1" t="s">
        <v>275</v>
      </c>
      <c r="D7362" s="1" t="s">
        <v>274</v>
      </c>
      <c r="E7362" s="45" t="str">
        <f>VLOOKUP(C7362,PROCV!E$50:G$126,3,0)</f>
        <v>Editorial</v>
      </c>
      <c r="F7362" s="1" t="s">
        <v>416</v>
      </c>
      <c r="G7362" s="1" t="s">
        <v>236</v>
      </c>
      <c r="H7362" s="1">
        <v>2014</v>
      </c>
      <c r="I7362" s="60">
        <f>VLOOKUP(H7362,PROCV!E$33:F$44,2,0)</f>
        <v>1.2109924972782313</v>
      </c>
      <c r="J7362" s="71">
        <v>14926</v>
      </c>
      <c r="K7362" s="44">
        <f t="shared" si="114"/>
        <v>18075.274014374882</v>
      </c>
    </row>
    <row r="7363" spans="1:11" s="43" customFormat="1" ht="19.7" customHeight="1" x14ac:dyDescent="0.25">
      <c r="A7363" s="43" t="s">
        <v>191</v>
      </c>
      <c r="B7363" s="1" t="s">
        <v>242</v>
      </c>
      <c r="C7363" s="1" t="s">
        <v>307</v>
      </c>
      <c r="D7363" s="1" t="s">
        <v>306</v>
      </c>
      <c r="E7363" s="45" t="str">
        <f>VLOOKUP(C7363,PROCV!E$50:G$126,3,0)</f>
        <v>NA</v>
      </c>
      <c r="F7363" s="1" t="s">
        <v>416</v>
      </c>
      <c r="G7363" s="1" t="s">
        <v>236</v>
      </c>
      <c r="H7363" s="1">
        <v>2014</v>
      </c>
      <c r="I7363" s="60">
        <f>VLOOKUP(H7363,PROCV!E$33:F$44,2,0)</f>
        <v>1.2109924972782313</v>
      </c>
      <c r="J7363" s="71">
        <v>23136</v>
      </c>
      <c r="K7363" s="44">
        <f t="shared" ref="K7363:K7426" si="115">J7363*I7363</f>
        <v>28017.522417029159</v>
      </c>
    </row>
    <row r="7364" spans="1:11" s="43" customFormat="1" ht="19.7" customHeight="1" x14ac:dyDescent="0.25">
      <c r="A7364" s="43" t="s">
        <v>191</v>
      </c>
      <c r="B7364" s="1" t="s">
        <v>242</v>
      </c>
      <c r="C7364" s="1" t="s">
        <v>273</v>
      </c>
      <c r="D7364" s="1" t="s">
        <v>272</v>
      </c>
      <c r="E7364" s="45" t="str">
        <f>VLOOKUP(C7364,PROCV!E$50:G$126,3,0)</f>
        <v>Editorial</v>
      </c>
      <c r="F7364" s="1" t="s">
        <v>416</v>
      </c>
      <c r="G7364" s="1" t="s">
        <v>236</v>
      </c>
      <c r="H7364" s="1">
        <v>2014</v>
      </c>
      <c r="I7364" s="60">
        <f>VLOOKUP(H7364,PROCV!E$33:F$44,2,0)</f>
        <v>1.2109924972782313</v>
      </c>
      <c r="J7364" s="71">
        <v>33635</v>
      </c>
      <c r="K7364" s="44">
        <f t="shared" si="115"/>
        <v>40731.732645953314</v>
      </c>
    </row>
    <row r="7365" spans="1:11" s="43" customFormat="1" ht="19.7" customHeight="1" x14ac:dyDescent="0.25">
      <c r="A7365" s="43" t="s">
        <v>191</v>
      </c>
      <c r="B7365" s="1" t="s">
        <v>242</v>
      </c>
      <c r="C7365" s="1" t="s">
        <v>273</v>
      </c>
      <c r="D7365" s="1" t="s">
        <v>272</v>
      </c>
      <c r="E7365" s="45" t="str">
        <f>VLOOKUP(C7365,PROCV!E$50:G$126,3,0)</f>
        <v>Editorial</v>
      </c>
      <c r="F7365" s="1" t="s">
        <v>416</v>
      </c>
      <c r="G7365" s="1" t="s">
        <v>265</v>
      </c>
      <c r="H7365" s="1">
        <v>2014</v>
      </c>
      <c r="I7365" s="60">
        <f>VLOOKUP(H7365,PROCV!E$33:F$44,2,0)</f>
        <v>1.2109924972782313</v>
      </c>
      <c r="J7365" s="71">
        <v>485070</v>
      </c>
      <c r="K7365" s="44">
        <f t="shared" si="115"/>
        <v>587416.13065475167</v>
      </c>
    </row>
    <row r="7366" spans="1:11" s="43" customFormat="1" ht="19.7" customHeight="1" x14ac:dyDescent="0.25">
      <c r="A7366" s="43" t="s">
        <v>191</v>
      </c>
      <c r="B7366" s="1" t="s">
        <v>242</v>
      </c>
      <c r="C7366" s="1" t="s">
        <v>273</v>
      </c>
      <c r="D7366" s="1" t="s">
        <v>272</v>
      </c>
      <c r="E7366" s="45" t="str">
        <f>VLOOKUP(C7366,PROCV!E$50:G$126,3,0)</f>
        <v>Editorial</v>
      </c>
      <c r="F7366" s="1" t="s">
        <v>416</v>
      </c>
      <c r="G7366" s="1" t="s">
        <v>236</v>
      </c>
      <c r="H7366" s="1">
        <v>2014</v>
      </c>
      <c r="I7366" s="60">
        <f>VLOOKUP(H7366,PROCV!E$33:F$44,2,0)</f>
        <v>1.2109924972782313</v>
      </c>
      <c r="J7366" s="71">
        <v>286072</v>
      </c>
      <c r="K7366" s="44">
        <f t="shared" si="115"/>
        <v>346431.04568137816</v>
      </c>
    </row>
    <row r="7367" spans="1:11" s="43" customFormat="1" ht="19.7" customHeight="1" x14ac:dyDescent="0.25">
      <c r="A7367" s="43" t="s">
        <v>191</v>
      </c>
      <c r="B7367" s="1" t="s">
        <v>242</v>
      </c>
      <c r="C7367" s="1" t="s">
        <v>273</v>
      </c>
      <c r="D7367" s="1" t="s">
        <v>272</v>
      </c>
      <c r="E7367" s="45" t="str">
        <f>VLOOKUP(C7367,PROCV!E$50:G$126,3,0)</f>
        <v>Editorial</v>
      </c>
      <c r="F7367" s="1" t="s">
        <v>416</v>
      </c>
      <c r="G7367" s="1" t="s">
        <v>265</v>
      </c>
      <c r="H7367" s="1">
        <v>2014</v>
      </c>
      <c r="I7367" s="60">
        <f>VLOOKUP(H7367,PROCV!E$33:F$44,2,0)</f>
        <v>1.2109924972782313</v>
      </c>
      <c r="J7367" s="71">
        <v>2905721</v>
      </c>
      <c r="K7367" s="44">
        <f t="shared" si="115"/>
        <v>3518806.3301837998</v>
      </c>
    </row>
    <row r="7368" spans="1:11" s="43" customFormat="1" ht="19.7" customHeight="1" x14ac:dyDescent="0.25">
      <c r="A7368" s="43" t="s">
        <v>191</v>
      </c>
      <c r="B7368" s="1" t="s">
        <v>242</v>
      </c>
      <c r="C7368" s="1" t="s">
        <v>273</v>
      </c>
      <c r="D7368" s="1" t="s">
        <v>272</v>
      </c>
      <c r="E7368" s="45" t="str">
        <f>VLOOKUP(C7368,PROCV!E$50:G$126,3,0)</f>
        <v>Editorial</v>
      </c>
      <c r="F7368" s="1" t="s">
        <v>416</v>
      </c>
      <c r="G7368" s="1" t="s">
        <v>265</v>
      </c>
      <c r="H7368" s="1">
        <v>2014</v>
      </c>
      <c r="I7368" s="60">
        <f>VLOOKUP(H7368,PROCV!E$33:F$44,2,0)</f>
        <v>1.2109924972782313</v>
      </c>
      <c r="J7368" s="71">
        <v>750000</v>
      </c>
      <c r="K7368" s="44">
        <f t="shared" si="115"/>
        <v>908244.37295867351</v>
      </c>
    </row>
    <row r="7369" spans="1:11" s="43" customFormat="1" ht="19.7" customHeight="1" x14ac:dyDescent="0.25">
      <c r="A7369" s="43" t="s">
        <v>191</v>
      </c>
      <c r="B7369" s="1" t="s">
        <v>242</v>
      </c>
      <c r="C7369" s="1" t="s">
        <v>273</v>
      </c>
      <c r="D7369" s="1" t="s">
        <v>272</v>
      </c>
      <c r="E7369" s="45" t="str">
        <f>VLOOKUP(C7369,PROCV!E$50:G$126,3,0)</f>
        <v>Editorial</v>
      </c>
      <c r="F7369" s="1" t="s">
        <v>416</v>
      </c>
      <c r="G7369" s="1" t="s">
        <v>236</v>
      </c>
      <c r="H7369" s="1">
        <v>2014</v>
      </c>
      <c r="I7369" s="60">
        <f>VLOOKUP(H7369,PROCV!E$33:F$44,2,0)</f>
        <v>1.2109924972782313</v>
      </c>
      <c r="J7369" s="71">
        <v>537756</v>
      </c>
      <c r="K7369" s="44">
        <f t="shared" si="115"/>
        <v>651218.48136635253</v>
      </c>
    </row>
    <row r="7370" spans="1:11" s="43" customFormat="1" ht="19.7" customHeight="1" x14ac:dyDescent="0.25">
      <c r="A7370" s="43" t="s">
        <v>191</v>
      </c>
      <c r="B7370" s="1" t="s">
        <v>242</v>
      </c>
      <c r="C7370" s="1" t="s">
        <v>273</v>
      </c>
      <c r="D7370" s="1" t="s">
        <v>272</v>
      </c>
      <c r="E7370" s="45" t="str">
        <f>VLOOKUP(C7370,PROCV!E$50:G$126,3,0)</f>
        <v>Editorial</v>
      </c>
      <c r="F7370" s="1" t="s">
        <v>416</v>
      </c>
      <c r="G7370" s="1" t="s">
        <v>265</v>
      </c>
      <c r="H7370" s="1">
        <v>2014</v>
      </c>
      <c r="I7370" s="60">
        <f>VLOOKUP(H7370,PROCV!E$33:F$44,2,0)</f>
        <v>1.2109924972782313</v>
      </c>
      <c r="J7370" s="71">
        <v>3934409</v>
      </c>
      <c r="K7370" s="44">
        <f t="shared" si="115"/>
        <v>4764539.7802239489</v>
      </c>
    </row>
    <row r="7371" spans="1:11" s="43" customFormat="1" ht="19.7" customHeight="1" x14ac:dyDescent="0.25">
      <c r="A7371" s="43" t="s">
        <v>191</v>
      </c>
      <c r="B7371" s="1" t="s">
        <v>242</v>
      </c>
      <c r="C7371" s="1" t="s">
        <v>273</v>
      </c>
      <c r="D7371" s="1" t="s">
        <v>272</v>
      </c>
      <c r="E7371" s="45" t="str">
        <f>VLOOKUP(C7371,PROCV!E$50:G$126,3,0)</f>
        <v>Editorial</v>
      </c>
      <c r="F7371" s="1" t="s">
        <v>416</v>
      </c>
      <c r="G7371" s="1" t="s">
        <v>265</v>
      </c>
      <c r="H7371" s="1">
        <v>2014</v>
      </c>
      <c r="I7371" s="60">
        <f>VLOOKUP(H7371,PROCV!E$33:F$44,2,0)</f>
        <v>1.2109924972782313</v>
      </c>
      <c r="J7371" s="71">
        <v>250000</v>
      </c>
      <c r="K7371" s="44">
        <f t="shared" si="115"/>
        <v>302748.12431955786</v>
      </c>
    </row>
    <row r="7372" spans="1:11" s="43" customFormat="1" ht="19.7" customHeight="1" x14ac:dyDescent="0.25">
      <c r="A7372" s="43" t="s">
        <v>191</v>
      </c>
      <c r="B7372" s="1" t="s">
        <v>242</v>
      </c>
      <c r="C7372" s="1" t="s">
        <v>271</v>
      </c>
      <c r="D7372" s="1" t="s">
        <v>270</v>
      </c>
      <c r="E7372" s="45" t="str">
        <f>VLOOKUP(C7372,PROCV!E$50:G$126,3,0)</f>
        <v>Editorial</v>
      </c>
      <c r="F7372" s="1" t="s">
        <v>416</v>
      </c>
      <c r="G7372" s="1" t="s">
        <v>236</v>
      </c>
      <c r="H7372" s="1">
        <v>2014</v>
      </c>
      <c r="I7372" s="60">
        <f>VLOOKUP(H7372,PROCV!E$33:F$44,2,0)</f>
        <v>1.2109924972782313</v>
      </c>
      <c r="J7372" s="71">
        <v>2866</v>
      </c>
      <c r="K7372" s="44">
        <f t="shared" si="115"/>
        <v>3470.704497199411</v>
      </c>
    </row>
    <row r="7373" spans="1:11" s="43" customFormat="1" ht="19.7" customHeight="1" x14ac:dyDescent="0.25">
      <c r="A7373" s="43" t="s">
        <v>191</v>
      </c>
      <c r="B7373" s="1" t="s">
        <v>242</v>
      </c>
      <c r="C7373" s="1" t="s">
        <v>271</v>
      </c>
      <c r="D7373" s="1" t="s">
        <v>270</v>
      </c>
      <c r="E7373" s="45" t="str">
        <f>VLOOKUP(C7373,PROCV!E$50:G$126,3,0)</f>
        <v>Editorial</v>
      </c>
      <c r="F7373" s="1" t="s">
        <v>416</v>
      </c>
      <c r="G7373" s="1" t="s">
        <v>236</v>
      </c>
      <c r="H7373" s="1">
        <v>2014</v>
      </c>
      <c r="I7373" s="60">
        <f>VLOOKUP(H7373,PROCV!E$33:F$44,2,0)</f>
        <v>1.2109924972782313</v>
      </c>
      <c r="J7373" s="71">
        <v>1527</v>
      </c>
      <c r="K7373" s="44">
        <f t="shared" si="115"/>
        <v>1849.1855433438593</v>
      </c>
    </row>
    <row r="7374" spans="1:11" s="43" customFormat="1" ht="19.7" customHeight="1" x14ac:dyDescent="0.25">
      <c r="A7374" s="43" t="s">
        <v>191</v>
      </c>
      <c r="B7374" s="1" t="s">
        <v>242</v>
      </c>
      <c r="C7374" s="1" t="s">
        <v>315</v>
      </c>
      <c r="D7374" s="1" t="s">
        <v>314</v>
      </c>
      <c r="E7374" s="45" t="str">
        <f>VLOOKUP(C7374,PROCV!E$50:G$126,3,0)</f>
        <v>Editorial</v>
      </c>
      <c r="F7374" s="1" t="s">
        <v>416</v>
      </c>
      <c r="G7374" s="1" t="s">
        <v>236</v>
      </c>
      <c r="H7374" s="1">
        <v>2014</v>
      </c>
      <c r="I7374" s="60">
        <f>VLOOKUP(H7374,PROCV!E$33:F$44,2,0)</f>
        <v>1.2109924972782313</v>
      </c>
      <c r="J7374" s="71">
        <v>173998</v>
      </c>
      <c r="K7374" s="44">
        <f t="shared" si="115"/>
        <v>210710.27254141768</v>
      </c>
    </row>
    <row r="7375" spans="1:11" s="43" customFormat="1" ht="19.7" customHeight="1" x14ac:dyDescent="0.25">
      <c r="A7375" s="43" t="s">
        <v>191</v>
      </c>
      <c r="B7375" s="1" t="s">
        <v>242</v>
      </c>
      <c r="C7375" s="1" t="s">
        <v>315</v>
      </c>
      <c r="D7375" s="1" t="s">
        <v>314</v>
      </c>
      <c r="E7375" s="45" t="str">
        <f>VLOOKUP(C7375,PROCV!E$50:G$126,3,0)</f>
        <v>Editorial</v>
      </c>
      <c r="F7375" s="1" t="s">
        <v>416</v>
      </c>
      <c r="G7375" s="1" t="s">
        <v>236</v>
      </c>
      <c r="H7375" s="1">
        <v>2014</v>
      </c>
      <c r="I7375" s="60">
        <f>VLOOKUP(H7375,PROCV!E$33:F$44,2,0)</f>
        <v>1.2109924972782313</v>
      </c>
      <c r="J7375" s="71">
        <v>200556</v>
      </c>
      <c r="K7375" s="44">
        <f t="shared" si="115"/>
        <v>242871.81128413297</v>
      </c>
    </row>
    <row r="7376" spans="1:11" s="43" customFormat="1" ht="19.7" customHeight="1" x14ac:dyDescent="0.25">
      <c r="A7376" s="43" t="s">
        <v>191</v>
      </c>
      <c r="B7376" s="1" t="s">
        <v>242</v>
      </c>
      <c r="C7376" s="1" t="s">
        <v>269</v>
      </c>
      <c r="D7376" s="1" t="s">
        <v>268</v>
      </c>
      <c r="E7376" s="45" t="str">
        <f>VLOOKUP(C7376,PROCV!E$50:G$126,3,0)</f>
        <v>NA</v>
      </c>
      <c r="F7376" s="1" t="s">
        <v>416</v>
      </c>
      <c r="G7376" s="1" t="s">
        <v>236</v>
      </c>
      <c r="H7376" s="1">
        <v>2014</v>
      </c>
      <c r="I7376" s="60">
        <f>VLOOKUP(H7376,PROCV!E$33:F$44,2,0)</f>
        <v>1.2109924972782313</v>
      </c>
      <c r="J7376" s="71">
        <v>111256</v>
      </c>
      <c r="K7376" s="44">
        <f t="shared" si="115"/>
        <v>134730.1812771869</v>
      </c>
    </row>
    <row r="7377" spans="1:11" s="43" customFormat="1" ht="19.7" customHeight="1" x14ac:dyDescent="0.25">
      <c r="A7377" s="43" t="s">
        <v>191</v>
      </c>
      <c r="B7377" s="1" t="s">
        <v>242</v>
      </c>
      <c r="C7377" s="1" t="s">
        <v>269</v>
      </c>
      <c r="D7377" s="1" t="s">
        <v>268</v>
      </c>
      <c r="E7377" s="45" t="str">
        <f>VLOOKUP(C7377,PROCV!E$50:G$126,3,0)</f>
        <v>NA</v>
      </c>
      <c r="F7377" s="1" t="s">
        <v>416</v>
      </c>
      <c r="G7377" s="1" t="s">
        <v>236</v>
      </c>
      <c r="H7377" s="1">
        <v>2014</v>
      </c>
      <c r="I7377" s="60">
        <f>VLOOKUP(H7377,PROCV!E$33:F$44,2,0)</f>
        <v>1.2109924972782313</v>
      </c>
      <c r="J7377" s="71">
        <v>292000</v>
      </c>
      <c r="K7377" s="44">
        <f t="shared" si="115"/>
        <v>353609.80920524354</v>
      </c>
    </row>
    <row r="7378" spans="1:11" s="43" customFormat="1" ht="19.7" customHeight="1" x14ac:dyDescent="0.25">
      <c r="A7378" s="43" t="s">
        <v>191</v>
      </c>
      <c r="B7378" s="1" t="s">
        <v>242</v>
      </c>
      <c r="C7378" s="1" t="s">
        <v>269</v>
      </c>
      <c r="D7378" s="1" t="s">
        <v>268</v>
      </c>
      <c r="E7378" s="45" t="str">
        <f>VLOOKUP(C7378,PROCV!E$50:G$126,3,0)</f>
        <v>NA</v>
      </c>
      <c r="F7378" s="1" t="s">
        <v>416</v>
      </c>
      <c r="G7378" s="1" t="s">
        <v>236</v>
      </c>
      <c r="H7378" s="1">
        <v>2014</v>
      </c>
      <c r="I7378" s="60">
        <f>VLOOKUP(H7378,PROCV!E$33:F$44,2,0)</f>
        <v>1.2109924972782313</v>
      </c>
      <c r="J7378" s="71">
        <v>348385</v>
      </c>
      <c r="K7378" s="44">
        <f t="shared" si="115"/>
        <v>421891.62116427661</v>
      </c>
    </row>
    <row r="7379" spans="1:11" s="43" customFormat="1" ht="19.7" customHeight="1" x14ac:dyDescent="0.25">
      <c r="A7379" s="43" t="s">
        <v>191</v>
      </c>
      <c r="B7379" s="1" t="s">
        <v>242</v>
      </c>
      <c r="C7379" s="1" t="s">
        <v>269</v>
      </c>
      <c r="D7379" s="1" t="s">
        <v>268</v>
      </c>
      <c r="E7379" s="45" t="str">
        <f>VLOOKUP(C7379,PROCV!E$50:G$126,3,0)</f>
        <v>NA</v>
      </c>
      <c r="F7379" s="1" t="s">
        <v>416</v>
      </c>
      <c r="G7379" s="1" t="s">
        <v>236</v>
      </c>
      <c r="H7379" s="1">
        <v>2014</v>
      </c>
      <c r="I7379" s="60">
        <f>VLOOKUP(H7379,PROCV!E$33:F$44,2,0)</f>
        <v>1.2109924972782313</v>
      </c>
      <c r="J7379" s="71">
        <v>200199</v>
      </c>
      <c r="K7379" s="44">
        <f t="shared" si="115"/>
        <v>242439.48696260463</v>
      </c>
    </row>
    <row r="7380" spans="1:11" s="43" customFormat="1" ht="19.7" customHeight="1" x14ac:dyDescent="0.25">
      <c r="A7380" s="43" t="s">
        <v>191</v>
      </c>
      <c r="B7380" s="1" t="s">
        <v>242</v>
      </c>
      <c r="C7380" s="1" t="s">
        <v>269</v>
      </c>
      <c r="D7380" s="1" t="s">
        <v>268</v>
      </c>
      <c r="E7380" s="45" t="str">
        <f>VLOOKUP(C7380,PROCV!E$50:G$126,3,0)</f>
        <v>NA</v>
      </c>
      <c r="F7380" s="1" t="s">
        <v>416</v>
      </c>
      <c r="G7380" s="1" t="s">
        <v>236</v>
      </c>
      <c r="H7380" s="1">
        <v>2014</v>
      </c>
      <c r="I7380" s="60">
        <f>VLOOKUP(H7380,PROCV!E$33:F$44,2,0)</f>
        <v>1.2109924972782313</v>
      </c>
      <c r="J7380" s="71">
        <v>100000</v>
      </c>
      <c r="K7380" s="44">
        <f t="shared" si="115"/>
        <v>121099.24972782313</v>
      </c>
    </row>
    <row r="7381" spans="1:11" s="43" customFormat="1" ht="19.7" customHeight="1" x14ac:dyDescent="0.25">
      <c r="A7381" s="43" t="s">
        <v>191</v>
      </c>
      <c r="B7381" s="1" t="s">
        <v>242</v>
      </c>
      <c r="C7381" s="1" t="s">
        <v>267</v>
      </c>
      <c r="D7381" s="1" t="s">
        <v>266</v>
      </c>
      <c r="E7381" s="45" t="str">
        <f>VLOOKUP(C7381,PROCV!E$50:G$126,3,0)</f>
        <v>Audiovisual</v>
      </c>
      <c r="F7381" s="1" t="s">
        <v>416</v>
      </c>
      <c r="G7381" s="1" t="s">
        <v>265</v>
      </c>
      <c r="H7381" s="1">
        <v>2014</v>
      </c>
      <c r="I7381" s="60">
        <f>VLOOKUP(H7381,PROCV!E$33:F$44,2,0)</f>
        <v>1.2109924972782313</v>
      </c>
      <c r="J7381" s="71">
        <v>100000</v>
      </c>
      <c r="K7381" s="44">
        <f t="shared" si="115"/>
        <v>121099.24972782313</v>
      </c>
    </row>
    <row r="7382" spans="1:11" s="43" customFormat="1" ht="19.7" customHeight="1" x14ac:dyDescent="0.25">
      <c r="A7382" s="43" t="s">
        <v>191</v>
      </c>
      <c r="B7382" s="1" t="s">
        <v>242</v>
      </c>
      <c r="C7382" s="1" t="s">
        <v>267</v>
      </c>
      <c r="D7382" s="1" t="s">
        <v>266</v>
      </c>
      <c r="E7382" s="45" t="str">
        <f>VLOOKUP(C7382,PROCV!E$50:G$126,3,0)</f>
        <v>Audiovisual</v>
      </c>
      <c r="F7382" s="1" t="s">
        <v>416</v>
      </c>
      <c r="G7382" s="1" t="s">
        <v>265</v>
      </c>
      <c r="H7382" s="1">
        <v>2014</v>
      </c>
      <c r="I7382" s="60">
        <f>VLOOKUP(H7382,PROCV!E$33:F$44,2,0)</f>
        <v>1.2109924972782313</v>
      </c>
      <c r="J7382" s="71">
        <v>131442965</v>
      </c>
      <c r="K7382" s="44">
        <f t="shared" si="115"/>
        <v>159176444.43500516</v>
      </c>
    </row>
    <row r="7383" spans="1:11" s="43" customFormat="1" ht="19.7" customHeight="1" x14ac:dyDescent="0.25">
      <c r="A7383" s="43" t="s">
        <v>191</v>
      </c>
      <c r="B7383" s="1" t="s">
        <v>242</v>
      </c>
      <c r="C7383" s="1" t="s">
        <v>297</v>
      </c>
      <c r="D7383" s="1" t="s">
        <v>296</v>
      </c>
      <c r="E7383" s="45" t="str">
        <f>VLOOKUP(C7383,PROCV!E$50:G$126,3,0)</f>
        <v>Audiovisual</v>
      </c>
      <c r="F7383" s="1" t="s">
        <v>416</v>
      </c>
      <c r="G7383" s="1" t="s">
        <v>236</v>
      </c>
      <c r="H7383" s="1">
        <v>2014</v>
      </c>
      <c r="I7383" s="60">
        <f>VLOOKUP(H7383,PROCV!E$33:F$44,2,0)</f>
        <v>1.2109924972782313</v>
      </c>
      <c r="J7383" s="71">
        <v>7900</v>
      </c>
      <c r="K7383" s="44">
        <f t="shared" si="115"/>
        <v>9566.8407284980276</v>
      </c>
    </row>
    <row r="7384" spans="1:11" s="43" customFormat="1" ht="19.7" customHeight="1" x14ac:dyDescent="0.25">
      <c r="A7384" s="43" t="s">
        <v>191</v>
      </c>
      <c r="B7384" s="1" t="s">
        <v>242</v>
      </c>
      <c r="C7384" s="1" t="s">
        <v>264</v>
      </c>
      <c r="D7384" s="1" t="s">
        <v>263</v>
      </c>
      <c r="E7384" s="45" t="str">
        <f>VLOOKUP(C7384,PROCV!E$50:G$126,3,0)</f>
        <v>Audiovisual</v>
      </c>
      <c r="F7384" s="1" t="s">
        <v>416</v>
      </c>
      <c r="G7384" s="1" t="s">
        <v>236</v>
      </c>
      <c r="H7384" s="1">
        <v>2014</v>
      </c>
      <c r="I7384" s="60">
        <f>VLOOKUP(H7384,PROCV!E$33:F$44,2,0)</f>
        <v>1.2109924972782313</v>
      </c>
      <c r="J7384" s="71">
        <v>130112</v>
      </c>
      <c r="K7384" s="44">
        <f t="shared" si="115"/>
        <v>157564.65580586524</v>
      </c>
    </row>
    <row r="7385" spans="1:11" s="43" customFormat="1" ht="19.7" customHeight="1" x14ac:dyDescent="0.25">
      <c r="A7385" s="43" t="s">
        <v>191</v>
      </c>
      <c r="B7385" s="1" t="s">
        <v>242</v>
      </c>
      <c r="C7385" s="1" t="s">
        <v>264</v>
      </c>
      <c r="D7385" s="1" t="s">
        <v>263</v>
      </c>
      <c r="E7385" s="45" t="str">
        <f>VLOOKUP(C7385,PROCV!E$50:G$126,3,0)</f>
        <v>Audiovisual</v>
      </c>
      <c r="F7385" s="1" t="s">
        <v>416</v>
      </c>
      <c r="G7385" s="1" t="s">
        <v>265</v>
      </c>
      <c r="H7385" s="1">
        <v>2014</v>
      </c>
      <c r="I7385" s="60">
        <f>VLOOKUP(H7385,PROCV!E$33:F$44,2,0)</f>
        <v>1.2109924972782313</v>
      </c>
      <c r="J7385" s="71">
        <v>48093</v>
      </c>
      <c r="K7385" s="44">
        <f t="shared" si="115"/>
        <v>58240.262171601978</v>
      </c>
    </row>
    <row r="7386" spans="1:11" s="43" customFormat="1" ht="19.7" customHeight="1" x14ac:dyDescent="0.25">
      <c r="A7386" s="43" t="s">
        <v>191</v>
      </c>
      <c r="B7386" s="1" t="s">
        <v>242</v>
      </c>
      <c r="C7386" s="1" t="s">
        <v>264</v>
      </c>
      <c r="D7386" s="1" t="s">
        <v>263</v>
      </c>
      <c r="E7386" s="45" t="str">
        <f>VLOOKUP(C7386,PROCV!E$50:G$126,3,0)</f>
        <v>Audiovisual</v>
      </c>
      <c r="F7386" s="1" t="s">
        <v>416</v>
      </c>
      <c r="G7386" s="1" t="s">
        <v>265</v>
      </c>
      <c r="H7386" s="1">
        <v>2014</v>
      </c>
      <c r="I7386" s="60">
        <f>VLOOKUP(H7386,PROCV!E$33:F$44,2,0)</f>
        <v>1.2109924972782313</v>
      </c>
      <c r="J7386" s="71">
        <v>480000</v>
      </c>
      <c r="K7386" s="44">
        <f t="shared" si="115"/>
        <v>581276.39869355108</v>
      </c>
    </row>
    <row r="7387" spans="1:11" s="43" customFormat="1" ht="19.7" customHeight="1" x14ac:dyDescent="0.25">
      <c r="A7387" s="43" t="s">
        <v>191</v>
      </c>
      <c r="B7387" s="1" t="s">
        <v>242</v>
      </c>
      <c r="C7387" s="1" t="s">
        <v>264</v>
      </c>
      <c r="D7387" s="1" t="s">
        <v>263</v>
      </c>
      <c r="E7387" s="45" t="str">
        <f>VLOOKUP(C7387,PROCV!E$50:G$126,3,0)</f>
        <v>Audiovisual</v>
      </c>
      <c r="F7387" s="1" t="s">
        <v>416</v>
      </c>
      <c r="G7387" s="1" t="s">
        <v>236</v>
      </c>
      <c r="H7387" s="1">
        <v>2014</v>
      </c>
      <c r="I7387" s="60">
        <f>VLOOKUP(H7387,PROCV!E$33:F$44,2,0)</f>
        <v>1.2109924972782313</v>
      </c>
      <c r="J7387" s="71">
        <v>54151</v>
      </c>
      <c r="K7387" s="44">
        <f t="shared" si="115"/>
        <v>65576.454720113499</v>
      </c>
    </row>
    <row r="7388" spans="1:11" s="43" customFormat="1" ht="19.7" customHeight="1" x14ac:dyDescent="0.25">
      <c r="A7388" s="43" t="s">
        <v>191</v>
      </c>
      <c r="B7388" s="1" t="s">
        <v>242</v>
      </c>
      <c r="C7388" s="1" t="s">
        <v>264</v>
      </c>
      <c r="D7388" s="1" t="s">
        <v>263</v>
      </c>
      <c r="E7388" s="45" t="str">
        <f>VLOOKUP(C7388,PROCV!E$50:G$126,3,0)</f>
        <v>Audiovisual</v>
      </c>
      <c r="F7388" s="1" t="s">
        <v>416</v>
      </c>
      <c r="G7388" s="1" t="s">
        <v>236</v>
      </c>
      <c r="H7388" s="1">
        <v>2014</v>
      </c>
      <c r="I7388" s="60">
        <f>VLOOKUP(H7388,PROCV!E$33:F$44,2,0)</f>
        <v>1.2109924972782313</v>
      </c>
      <c r="J7388" s="71">
        <v>207913</v>
      </c>
      <c r="K7388" s="44">
        <f t="shared" si="115"/>
        <v>251781.08308660891</v>
      </c>
    </row>
    <row r="7389" spans="1:11" s="43" customFormat="1" ht="19.7" customHeight="1" x14ac:dyDescent="0.25">
      <c r="A7389" s="43" t="s">
        <v>191</v>
      </c>
      <c r="B7389" s="1" t="s">
        <v>242</v>
      </c>
      <c r="C7389" s="1" t="s">
        <v>262</v>
      </c>
      <c r="D7389" s="1" t="s">
        <v>261</v>
      </c>
      <c r="E7389" s="45" t="str">
        <f>VLOOKUP(C7389,PROCV!E$50:G$126,3,0)</f>
        <v>Audiovisual</v>
      </c>
      <c r="F7389" s="1" t="s">
        <v>416</v>
      </c>
      <c r="G7389" s="1" t="s">
        <v>236</v>
      </c>
      <c r="H7389" s="1">
        <v>2014</v>
      </c>
      <c r="I7389" s="60">
        <f>VLOOKUP(H7389,PROCV!E$33:F$44,2,0)</f>
        <v>1.2109924972782313</v>
      </c>
      <c r="J7389" s="71">
        <v>5052</v>
      </c>
      <c r="K7389" s="44">
        <f t="shared" si="115"/>
        <v>6117.9340962496244</v>
      </c>
    </row>
    <row r="7390" spans="1:11" s="43" customFormat="1" ht="19.7" customHeight="1" x14ac:dyDescent="0.25">
      <c r="A7390" s="43" t="s">
        <v>191</v>
      </c>
      <c r="B7390" s="1" t="s">
        <v>242</v>
      </c>
      <c r="C7390" s="1" t="s">
        <v>260</v>
      </c>
      <c r="D7390" s="1" t="s">
        <v>259</v>
      </c>
      <c r="E7390" s="45" t="str">
        <f>VLOOKUP(C7390,PROCV!E$50:G$126,3,0)</f>
        <v>Audiovisual</v>
      </c>
      <c r="F7390" s="1" t="s">
        <v>416</v>
      </c>
      <c r="G7390" s="1" t="s">
        <v>265</v>
      </c>
      <c r="H7390" s="1">
        <v>2014</v>
      </c>
      <c r="I7390" s="60">
        <f>VLOOKUP(H7390,PROCV!E$33:F$44,2,0)</f>
        <v>1.2109924972782313</v>
      </c>
      <c r="J7390" s="71">
        <v>30000</v>
      </c>
      <c r="K7390" s="44">
        <f t="shared" si="115"/>
        <v>36329.774918346942</v>
      </c>
    </row>
    <row r="7391" spans="1:11" s="43" customFormat="1" ht="19.7" customHeight="1" x14ac:dyDescent="0.25">
      <c r="A7391" s="43" t="s">
        <v>191</v>
      </c>
      <c r="B7391" s="1" t="s">
        <v>242</v>
      </c>
      <c r="C7391" s="1" t="s">
        <v>258</v>
      </c>
      <c r="D7391" s="1" t="s">
        <v>257</v>
      </c>
      <c r="E7391" s="45" t="str">
        <f>VLOOKUP(C7391,PROCV!E$50:G$126,3,0)</f>
        <v>Audiovisual</v>
      </c>
      <c r="F7391" s="1" t="s">
        <v>416</v>
      </c>
      <c r="G7391" s="1" t="s">
        <v>236</v>
      </c>
      <c r="H7391" s="1">
        <v>2014</v>
      </c>
      <c r="I7391" s="60">
        <f>VLOOKUP(H7391,PROCV!E$33:F$44,2,0)</f>
        <v>1.2109924972782313</v>
      </c>
      <c r="J7391" s="71">
        <v>10007</v>
      </c>
      <c r="K7391" s="44">
        <f t="shared" si="115"/>
        <v>12118.401920263261</v>
      </c>
    </row>
    <row r="7392" spans="1:11" s="43" customFormat="1" ht="19.7" customHeight="1" x14ac:dyDescent="0.25">
      <c r="A7392" s="43" t="s">
        <v>191</v>
      </c>
      <c r="B7392" s="1" t="s">
        <v>242</v>
      </c>
      <c r="C7392" s="1" t="s">
        <v>258</v>
      </c>
      <c r="D7392" s="1" t="s">
        <v>257</v>
      </c>
      <c r="E7392" s="45" t="str">
        <f>VLOOKUP(C7392,PROCV!E$50:G$126,3,0)</f>
        <v>Audiovisual</v>
      </c>
      <c r="F7392" s="1" t="s">
        <v>416</v>
      </c>
      <c r="G7392" s="1" t="s">
        <v>236</v>
      </c>
      <c r="H7392" s="1">
        <v>2014</v>
      </c>
      <c r="I7392" s="60">
        <f>VLOOKUP(H7392,PROCV!E$33:F$44,2,0)</f>
        <v>1.2109924972782313</v>
      </c>
      <c r="J7392" s="71">
        <v>142258</v>
      </c>
      <c r="K7392" s="44">
        <f t="shared" si="115"/>
        <v>172273.37067780664</v>
      </c>
    </row>
    <row r="7393" spans="1:11" s="43" customFormat="1" ht="19.7" customHeight="1" x14ac:dyDescent="0.25">
      <c r="A7393" s="43" t="s">
        <v>191</v>
      </c>
      <c r="B7393" s="1" t="s">
        <v>242</v>
      </c>
      <c r="C7393" s="1" t="s">
        <v>258</v>
      </c>
      <c r="D7393" s="1" t="s">
        <v>257</v>
      </c>
      <c r="E7393" s="45" t="str">
        <f>VLOOKUP(C7393,PROCV!E$50:G$126,3,0)</f>
        <v>Audiovisual</v>
      </c>
      <c r="F7393" s="1" t="s">
        <v>416</v>
      </c>
      <c r="G7393" s="1" t="s">
        <v>236</v>
      </c>
      <c r="H7393" s="1">
        <v>2014</v>
      </c>
      <c r="I7393" s="60">
        <f>VLOOKUP(H7393,PROCV!E$33:F$44,2,0)</f>
        <v>1.2109924972782313</v>
      </c>
      <c r="J7393" s="71">
        <v>185286</v>
      </c>
      <c r="K7393" s="44">
        <f t="shared" si="115"/>
        <v>224379.95585069436</v>
      </c>
    </row>
    <row r="7394" spans="1:11" s="43" customFormat="1" ht="19.7" customHeight="1" x14ac:dyDescent="0.25">
      <c r="A7394" s="43" t="s">
        <v>191</v>
      </c>
      <c r="B7394" s="1" t="s">
        <v>242</v>
      </c>
      <c r="C7394" s="1" t="s">
        <v>256</v>
      </c>
      <c r="D7394" s="1" t="s">
        <v>255</v>
      </c>
      <c r="E7394" s="45" t="str">
        <f>VLOOKUP(C7394,PROCV!E$50:G$126,3,0)</f>
        <v>Audiovisual</v>
      </c>
      <c r="F7394" s="1" t="s">
        <v>416</v>
      </c>
      <c r="G7394" s="1" t="s">
        <v>265</v>
      </c>
      <c r="H7394" s="1">
        <v>2014</v>
      </c>
      <c r="I7394" s="60">
        <f>VLOOKUP(H7394,PROCV!E$33:F$44,2,0)</f>
        <v>1.2109924972782313</v>
      </c>
      <c r="J7394" s="71">
        <v>14954606</v>
      </c>
      <c r="K7394" s="44">
        <f t="shared" si="115"/>
        <v>18109915.665752023</v>
      </c>
    </row>
    <row r="7395" spans="1:11" s="43" customFormat="1" ht="19.7" customHeight="1" x14ac:dyDescent="0.25">
      <c r="A7395" s="43" t="s">
        <v>191</v>
      </c>
      <c r="B7395" s="1" t="s">
        <v>242</v>
      </c>
      <c r="C7395" s="1" t="s">
        <v>256</v>
      </c>
      <c r="D7395" s="1" t="s">
        <v>255</v>
      </c>
      <c r="E7395" s="45" t="str">
        <f>VLOOKUP(C7395,PROCV!E$50:G$126,3,0)</f>
        <v>Audiovisual</v>
      </c>
      <c r="F7395" s="1" t="s">
        <v>416</v>
      </c>
      <c r="G7395" s="1" t="s">
        <v>265</v>
      </c>
      <c r="H7395" s="1">
        <v>2014</v>
      </c>
      <c r="I7395" s="60">
        <f>VLOOKUP(H7395,PROCV!E$33:F$44,2,0)</f>
        <v>1.2109924972782313</v>
      </c>
      <c r="J7395" s="71">
        <v>100000</v>
      </c>
      <c r="K7395" s="44">
        <f t="shared" si="115"/>
        <v>121099.24972782313</v>
      </c>
    </row>
    <row r="7396" spans="1:11" s="43" customFormat="1" ht="19.7" customHeight="1" x14ac:dyDescent="0.25">
      <c r="A7396" s="43" t="s">
        <v>191</v>
      </c>
      <c r="B7396" s="1" t="s">
        <v>242</v>
      </c>
      <c r="C7396" s="1" t="s">
        <v>256</v>
      </c>
      <c r="D7396" s="1" t="s">
        <v>255</v>
      </c>
      <c r="E7396" s="45" t="str">
        <f>VLOOKUP(C7396,PROCV!E$50:G$126,3,0)</f>
        <v>Audiovisual</v>
      </c>
      <c r="F7396" s="1" t="s">
        <v>416</v>
      </c>
      <c r="G7396" s="1" t="s">
        <v>265</v>
      </c>
      <c r="H7396" s="1">
        <v>2014</v>
      </c>
      <c r="I7396" s="60">
        <f>VLOOKUP(H7396,PROCV!E$33:F$44,2,0)</f>
        <v>1.2109924972782313</v>
      </c>
      <c r="J7396" s="71">
        <v>8230259</v>
      </c>
      <c r="K7396" s="44">
        <f t="shared" si="115"/>
        <v>9966781.8996566385</v>
      </c>
    </row>
    <row r="7397" spans="1:11" s="43" customFormat="1" ht="19.7" customHeight="1" x14ac:dyDescent="0.25">
      <c r="A7397" s="43" t="s">
        <v>191</v>
      </c>
      <c r="B7397" s="1" t="s">
        <v>242</v>
      </c>
      <c r="C7397" s="1" t="s">
        <v>256</v>
      </c>
      <c r="D7397" s="1" t="s">
        <v>255</v>
      </c>
      <c r="E7397" s="45" t="str">
        <f>VLOOKUP(C7397,PROCV!E$50:G$126,3,0)</f>
        <v>Audiovisual</v>
      </c>
      <c r="F7397" s="1" t="s">
        <v>416</v>
      </c>
      <c r="G7397" s="1" t="s">
        <v>265</v>
      </c>
      <c r="H7397" s="1">
        <v>2014</v>
      </c>
      <c r="I7397" s="60">
        <f>VLOOKUP(H7397,PROCV!E$33:F$44,2,0)</f>
        <v>1.2109924972782313</v>
      </c>
      <c r="J7397" s="71">
        <v>4995624</v>
      </c>
      <c r="K7397" s="44">
        <f t="shared" si="115"/>
        <v>6049663.1832230669</v>
      </c>
    </row>
    <row r="7398" spans="1:11" s="43" customFormat="1" ht="19.7" customHeight="1" x14ac:dyDescent="0.25">
      <c r="A7398" s="43" t="s">
        <v>191</v>
      </c>
      <c r="B7398" s="1" t="s">
        <v>242</v>
      </c>
      <c r="C7398" s="1" t="s">
        <v>256</v>
      </c>
      <c r="D7398" s="1" t="s">
        <v>255</v>
      </c>
      <c r="E7398" s="45" t="str">
        <f>VLOOKUP(C7398,PROCV!E$50:G$126,3,0)</f>
        <v>Audiovisual</v>
      </c>
      <c r="F7398" s="1" t="s">
        <v>416</v>
      </c>
      <c r="G7398" s="1" t="s">
        <v>265</v>
      </c>
      <c r="H7398" s="1">
        <v>2014</v>
      </c>
      <c r="I7398" s="60">
        <f>VLOOKUP(H7398,PROCV!E$33:F$44,2,0)</f>
        <v>1.2109924972782313</v>
      </c>
      <c r="J7398" s="71">
        <v>130000</v>
      </c>
      <c r="K7398" s="44">
        <f t="shared" si="115"/>
        <v>157429.02464617006</v>
      </c>
    </row>
    <row r="7399" spans="1:11" s="43" customFormat="1" ht="19.7" customHeight="1" x14ac:dyDescent="0.25">
      <c r="A7399" s="43" t="s">
        <v>191</v>
      </c>
      <c r="B7399" s="1" t="s">
        <v>242</v>
      </c>
      <c r="C7399" s="1" t="s">
        <v>256</v>
      </c>
      <c r="D7399" s="1" t="s">
        <v>255</v>
      </c>
      <c r="E7399" s="45" t="str">
        <f>VLOOKUP(C7399,PROCV!E$50:G$126,3,0)</f>
        <v>Audiovisual</v>
      </c>
      <c r="F7399" s="1" t="s">
        <v>416</v>
      </c>
      <c r="G7399" s="1" t="s">
        <v>265</v>
      </c>
      <c r="H7399" s="1">
        <v>2014</v>
      </c>
      <c r="I7399" s="60">
        <f>VLOOKUP(H7399,PROCV!E$33:F$44,2,0)</f>
        <v>1.2109924972782313</v>
      </c>
      <c r="J7399" s="71">
        <v>55000</v>
      </c>
      <c r="K7399" s="44">
        <f t="shared" si="115"/>
        <v>66604.587350302725</v>
      </c>
    </row>
    <row r="7400" spans="1:11" s="43" customFormat="1" ht="19.7" customHeight="1" x14ac:dyDescent="0.25">
      <c r="A7400" s="43" t="s">
        <v>191</v>
      </c>
      <c r="B7400" s="1" t="s">
        <v>242</v>
      </c>
      <c r="C7400" s="1" t="s">
        <v>254</v>
      </c>
      <c r="D7400" s="1" t="s">
        <v>253</v>
      </c>
      <c r="E7400" s="45" t="str">
        <f>VLOOKUP(C7400,PROCV!E$50:G$126,3,0)</f>
        <v>Música</v>
      </c>
      <c r="F7400" s="1" t="s">
        <v>416</v>
      </c>
      <c r="G7400" s="1" t="s">
        <v>236</v>
      </c>
      <c r="H7400" s="1">
        <v>2014</v>
      </c>
      <c r="I7400" s="60">
        <f>VLOOKUP(H7400,PROCV!E$33:F$44,2,0)</f>
        <v>1.2109924972782313</v>
      </c>
      <c r="J7400" s="71">
        <v>15324</v>
      </c>
      <c r="K7400" s="44">
        <f t="shared" si="115"/>
        <v>18557.249028291615</v>
      </c>
    </row>
    <row r="7401" spans="1:11" s="43" customFormat="1" ht="19.7" customHeight="1" x14ac:dyDescent="0.25">
      <c r="A7401" s="43" t="s">
        <v>191</v>
      </c>
      <c r="B7401" s="1" t="s">
        <v>242</v>
      </c>
      <c r="C7401" s="1" t="s">
        <v>254</v>
      </c>
      <c r="D7401" s="1" t="s">
        <v>253</v>
      </c>
      <c r="E7401" s="45" t="str">
        <f>VLOOKUP(C7401,PROCV!E$50:G$126,3,0)</f>
        <v>Música</v>
      </c>
      <c r="F7401" s="1" t="s">
        <v>416</v>
      </c>
      <c r="G7401" s="1" t="s">
        <v>236</v>
      </c>
      <c r="H7401" s="1">
        <v>2014</v>
      </c>
      <c r="I7401" s="60">
        <f>VLOOKUP(H7401,PROCV!E$33:F$44,2,0)</f>
        <v>1.2109924972782313</v>
      </c>
      <c r="J7401" s="71">
        <v>13622</v>
      </c>
      <c r="K7401" s="44">
        <f t="shared" si="115"/>
        <v>16496.139797924068</v>
      </c>
    </row>
    <row r="7402" spans="1:11" s="43" customFormat="1" ht="19.7" customHeight="1" x14ac:dyDescent="0.25">
      <c r="A7402" s="43" t="s">
        <v>191</v>
      </c>
      <c r="B7402" s="1" t="s">
        <v>242</v>
      </c>
      <c r="C7402" s="1" t="s">
        <v>254</v>
      </c>
      <c r="D7402" s="1" t="s">
        <v>253</v>
      </c>
      <c r="E7402" s="45" t="str">
        <f>VLOOKUP(C7402,PROCV!E$50:G$126,3,0)</f>
        <v>Música</v>
      </c>
      <c r="F7402" s="1" t="s">
        <v>416</v>
      </c>
      <c r="G7402" s="1" t="s">
        <v>236</v>
      </c>
      <c r="H7402" s="1">
        <v>2014</v>
      </c>
      <c r="I7402" s="60">
        <f>VLOOKUP(H7402,PROCV!E$33:F$44,2,0)</f>
        <v>1.2109924972782313</v>
      </c>
      <c r="J7402" s="71">
        <v>59338</v>
      </c>
      <c r="K7402" s="44">
        <f t="shared" si="115"/>
        <v>71857.872803495688</v>
      </c>
    </row>
    <row r="7403" spans="1:11" s="43" customFormat="1" ht="19.7" customHeight="1" x14ac:dyDescent="0.25">
      <c r="A7403" s="43" t="s">
        <v>191</v>
      </c>
      <c r="B7403" s="1" t="s">
        <v>242</v>
      </c>
      <c r="C7403" s="1" t="s">
        <v>252</v>
      </c>
      <c r="D7403" s="1" t="s">
        <v>251</v>
      </c>
      <c r="E7403" s="45" t="str">
        <f>VLOOKUP(C7403,PROCV!E$50:G$126,3,0)</f>
        <v>Audiovisual</v>
      </c>
      <c r="F7403" s="1" t="s">
        <v>416</v>
      </c>
      <c r="G7403" s="1" t="s">
        <v>236</v>
      </c>
      <c r="H7403" s="1">
        <v>2014</v>
      </c>
      <c r="I7403" s="60">
        <f>VLOOKUP(H7403,PROCV!E$33:F$44,2,0)</f>
        <v>1.2109924972782313</v>
      </c>
      <c r="J7403" s="71">
        <v>14793</v>
      </c>
      <c r="K7403" s="44">
        <f t="shared" si="115"/>
        <v>17914.212012236876</v>
      </c>
    </row>
    <row r="7404" spans="1:11" s="43" customFormat="1" ht="19.7" customHeight="1" x14ac:dyDescent="0.25">
      <c r="A7404" s="43" t="s">
        <v>191</v>
      </c>
      <c r="B7404" s="1" t="s">
        <v>242</v>
      </c>
      <c r="C7404" s="1" t="s">
        <v>252</v>
      </c>
      <c r="D7404" s="1" t="s">
        <v>251</v>
      </c>
      <c r="E7404" s="45" t="str">
        <f>VLOOKUP(C7404,PROCV!E$50:G$126,3,0)</f>
        <v>Audiovisual</v>
      </c>
      <c r="F7404" s="1" t="s">
        <v>416</v>
      </c>
      <c r="G7404" s="1" t="s">
        <v>236</v>
      </c>
      <c r="H7404" s="1">
        <v>2014</v>
      </c>
      <c r="I7404" s="60">
        <f>VLOOKUP(H7404,PROCV!E$33:F$44,2,0)</f>
        <v>1.2109924972782313</v>
      </c>
      <c r="J7404" s="71">
        <v>19252</v>
      </c>
      <c r="K7404" s="44">
        <f t="shared" si="115"/>
        <v>23314.027557600508</v>
      </c>
    </row>
    <row r="7405" spans="1:11" s="43" customFormat="1" ht="19.7" customHeight="1" x14ac:dyDescent="0.25">
      <c r="A7405" s="43" t="s">
        <v>191</v>
      </c>
      <c r="B7405" s="1" t="s">
        <v>242</v>
      </c>
      <c r="C7405" s="1" t="s">
        <v>252</v>
      </c>
      <c r="D7405" s="1" t="s">
        <v>251</v>
      </c>
      <c r="E7405" s="45" t="str">
        <f>VLOOKUP(C7405,PROCV!E$50:G$126,3,0)</f>
        <v>Audiovisual</v>
      </c>
      <c r="F7405" s="1" t="s">
        <v>416</v>
      </c>
      <c r="G7405" s="1" t="s">
        <v>236</v>
      </c>
      <c r="H7405" s="1">
        <v>2014</v>
      </c>
      <c r="I7405" s="60">
        <f>VLOOKUP(H7405,PROCV!E$33:F$44,2,0)</f>
        <v>1.2109924972782313</v>
      </c>
      <c r="J7405" s="71">
        <v>15132</v>
      </c>
      <c r="K7405" s="44">
        <f t="shared" si="115"/>
        <v>18324.738468814197</v>
      </c>
    </row>
    <row r="7406" spans="1:11" s="43" customFormat="1" ht="19.7" customHeight="1" x14ac:dyDescent="0.25">
      <c r="A7406" s="43" t="s">
        <v>191</v>
      </c>
      <c r="B7406" s="1" t="s">
        <v>242</v>
      </c>
      <c r="C7406" s="1" t="s">
        <v>250</v>
      </c>
      <c r="D7406" s="1" t="s">
        <v>249</v>
      </c>
      <c r="E7406" s="45" t="str">
        <f>VLOOKUP(C7406,PROCV!E$50:G$126,3,0)</f>
        <v>Audiovisual</v>
      </c>
      <c r="F7406" s="1" t="s">
        <v>416</v>
      </c>
      <c r="G7406" s="1" t="s">
        <v>236</v>
      </c>
      <c r="H7406" s="1">
        <v>2014</v>
      </c>
      <c r="I7406" s="60">
        <f>VLOOKUP(H7406,PROCV!E$33:F$44,2,0)</f>
        <v>1.2109924972782313</v>
      </c>
      <c r="J7406" s="71">
        <v>54970</v>
      </c>
      <c r="K7406" s="44">
        <f t="shared" si="115"/>
        <v>66568.25757538437</v>
      </c>
    </row>
    <row r="7407" spans="1:11" s="43" customFormat="1" ht="19.7" customHeight="1" x14ac:dyDescent="0.25">
      <c r="A7407" s="43" t="s">
        <v>191</v>
      </c>
      <c r="B7407" s="1" t="s">
        <v>242</v>
      </c>
      <c r="C7407" s="1" t="s">
        <v>250</v>
      </c>
      <c r="D7407" s="1" t="s">
        <v>249</v>
      </c>
      <c r="E7407" s="45" t="str">
        <f>VLOOKUP(C7407,PROCV!E$50:G$126,3,0)</f>
        <v>Audiovisual</v>
      </c>
      <c r="F7407" s="1" t="s">
        <v>416</v>
      </c>
      <c r="G7407" s="1" t="s">
        <v>236</v>
      </c>
      <c r="H7407" s="1">
        <v>2014</v>
      </c>
      <c r="I7407" s="60">
        <f>VLOOKUP(H7407,PROCV!E$33:F$44,2,0)</f>
        <v>1.2109924972782313</v>
      </c>
      <c r="J7407" s="71">
        <v>198219</v>
      </c>
      <c r="K7407" s="44">
        <f t="shared" si="115"/>
        <v>240041.72181799373</v>
      </c>
    </row>
    <row r="7408" spans="1:11" s="43" customFormat="1" ht="19.7" customHeight="1" x14ac:dyDescent="0.25">
      <c r="A7408" s="43" t="s">
        <v>191</v>
      </c>
      <c r="B7408" s="1" t="s">
        <v>242</v>
      </c>
      <c r="C7408" s="1" t="s">
        <v>346</v>
      </c>
      <c r="D7408" s="1" t="s">
        <v>345</v>
      </c>
      <c r="E7408" s="45" t="str">
        <f>VLOOKUP(C7408,PROCV!E$50:G$126,3,0)</f>
        <v>Audiovisual</v>
      </c>
      <c r="F7408" s="1" t="s">
        <v>416</v>
      </c>
      <c r="G7408" s="1" t="s">
        <v>236</v>
      </c>
      <c r="H7408" s="1">
        <v>2014</v>
      </c>
      <c r="I7408" s="60">
        <f>VLOOKUP(H7408,PROCV!E$33:F$44,2,0)</f>
        <v>1.2109924972782313</v>
      </c>
      <c r="J7408" s="71">
        <v>193000</v>
      </c>
      <c r="K7408" s="44">
        <f t="shared" si="115"/>
        <v>233721.55197469864</v>
      </c>
    </row>
    <row r="7409" spans="1:11" s="43" customFormat="1" ht="19.7" customHeight="1" x14ac:dyDescent="0.25">
      <c r="A7409" s="43" t="s">
        <v>191</v>
      </c>
      <c r="B7409" s="1" t="s">
        <v>242</v>
      </c>
      <c r="C7409" s="1" t="s">
        <v>303</v>
      </c>
      <c r="D7409" s="1" t="s">
        <v>302</v>
      </c>
      <c r="E7409" s="45" t="str">
        <f>VLOOKUP(C7409,PROCV!E$50:G$126,3,0)</f>
        <v>Educação e Criação em Artes</v>
      </c>
      <c r="F7409" s="1" t="s">
        <v>416</v>
      </c>
      <c r="G7409" s="1" t="s">
        <v>236</v>
      </c>
      <c r="H7409" s="1">
        <v>2014</v>
      </c>
      <c r="I7409" s="60">
        <f>VLOOKUP(H7409,PROCV!E$33:F$44,2,0)</f>
        <v>1.2109924972782313</v>
      </c>
      <c r="J7409" s="1">
        <v>161</v>
      </c>
      <c r="K7409" s="44">
        <f t="shared" si="115"/>
        <v>194.96979206179523</v>
      </c>
    </row>
    <row r="7410" spans="1:11" s="43" customFormat="1" ht="19.7" customHeight="1" x14ac:dyDescent="0.25">
      <c r="A7410" s="43" t="s">
        <v>191</v>
      </c>
      <c r="B7410" s="1" t="s">
        <v>242</v>
      </c>
      <c r="C7410" s="1" t="s">
        <v>303</v>
      </c>
      <c r="D7410" s="1" t="s">
        <v>302</v>
      </c>
      <c r="E7410" s="45" t="str">
        <f>VLOOKUP(C7410,PROCV!E$50:G$126,3,0)</f>
        <v>Educação e Criação em Artes</v>
      </c>
      <c r="F7410" s="1" t="s">
        <v>416</v>
      </c>
      <c r="G7410" s="1" t="s">
        <v>236</v>
      </c>
      <c r="H7410" s="1">
        <v>2014</v>
      </c>
      <c r="I7410" s="60">
        <f>VLOOKUP(H7410,PROCV!E$33:F$44,2,0)</f>
        <v>1.2109924972782313</v>
      </c>
      <c r="J7410" s="71">
        <v>14616</v>
      </c>
      <c r="K7410" s="44">
        <f t="shared" si="115"/>
        <v>17699.866340218628</v>
      </c>
    </row>
    <row r="7411" spans="1:11" s="43" customFormat="1" ht="19.7" customHeight="1" x14ac:dyDescent="0.25">
      <c r="A7411" s="43" t="s">
        <v>191</v>
      </c>
      <c r="B7411" s="1" t="s">
        <v>242</v>
      </c>
      <c r="C7411" s="1" t="s">
        <v>303</v>
      </c>
      <c r="D7411" s="1" t="s">
        <v>302</v>
      </c>
      <c r="E7411" s="45" t="str">
        <f>VLOOKUP(C7411,PROCV!E$50:G$126,3,0)</f>
        <v>Educação e Criação em Artes</v>
      </c>
      <c r="F7411" s="1" t="s">
        <v>416</v>
      </c>
      <c r="G7411" s="1" t="s">
        <v>236</v>
      </c>
      <c r="H7411" s="1">
        <v>2014</v>
      </c>
      <c r="I7411" s="60">
        <f>VLOOKUP(H7411,PROCV!E$33:F$44,2,0)</f>
        <v>1.2109924972782313</v>
      </c>
      <c r="J7411" s="71">
        <v>40798</v>
      </c>
      <c r="K7411" s="44">
        <f t="shared" si="115"/>
        <v>49406.07190395728</v>
      </c>
    </row>
    <row r="7412" spans="1:11" s="43" customFormat="1" ht="19.7" customHeight="1" x14ac:dyDescent="0.25">
      <c r="A7412" s="43" t="s">
        <v>191</v>
      </c>
      <c r="B7412" s="1" t="s">
        <v>242</v>
      </c>
      <c r="C7412" s="1" t="s">
        <v>295</v>
      </c>
      <c r="D7412" s="1" t="s">
        <v>294</v>
      </c>
      <c r="E7412" s="45" t="str">
        <f>VLOOKUP(C7412,PROCV!E$50:G$126,3,0)</f>
        <v>Educação e Criação em Artes</v>
      </c>
      <c r="F7412" s="1" t="s">
        <v>416</v>
      </c>
      <c r="G7412" s="1" t="s">
        <v>236</v>
      </c>
      <c r="H7412" s="1">
        <v>2014</v>
      </c>
      <c r="I7412" s="60">
        <f>VLOOKUP(H7412,PROCV!E$33:F$44,2,0)</f>
        <v>1.2109924972782313</v>
      </c>
      <c r="J7412" s="71">
        <v>40588</v>
      </c>
      <c r="K7412" s="44">
        <f t="shared" si="115"/>
        <v>49151.763479528854</v>
      </c>
    </row>
    <row r="7413" spans="1:11" s="43" customFormat="1" ht="19.7" customHeight="1" x14ac:dyDescent="0.25">
      <c r="A7413" s="43" t="s">
        <v>191</v>
      </c>
      <c r="B7413" s="1" t="s">
        <v>242</v>
      </c>
      <c r="C7413" s="1" t="s">
        <v>295</v>
      </c>
      <c r="D7413" s="1" t="s">
        <v>294</v>
      </c>
      <c r="E7413" s="45" t="str">
        <f>VLOOKUP(C7413,PROCV!E$50:G$126,3,0)</f>
        <v>Educação e Criação em Artes</v>
      </c>
      <c r="F7413" s="1" t="s">
        <v>416</v>
      </c>
      <c r="G7413" s="1" t="s">
        <v>236</v>
      </c>
      <c r="H7413" s="1">
        <v>2014</v>
      </c>
      <c r="I7413" s="60">
        <f>VLOOKUP(H7413,PROCV!E$33:F$44,2,0)</f>
        <v>1.2109924972782313</v>
      </c>
      <c r="J7413" s="71">
        <v>14278</v>
      </c>
      <c r="K7413" s="44">
        <f t="shared" si="115"/>
        <v>17290.550876138586</v>
      </c>
    </row>
    <row r="7414" spans="1:11" s="43" customFormat="1" ht="19.7" customHeight="1" x14ac:dyDescent="0.25">
      <c r="A7414" s="43" t="s">
        <v>191</v>
      </c>
      <c r="B7414" s="1" t="s">
        <v>242</v>
      </c>
      <c r="C7414" s="1" t="s">
        <v>248</v>
      </c>
      <c r="D7414" s="1" t="s">
        <v>247</v>
      </c>
      <c r="E7414" s="45" t="str">
        <f>VLOOKUP(C7414,PROCV!E$50:G$126,3,0)</f>
        <v>Educação e Criação em Artes</v>
      </c>
      <c r="F7414" s="1" t="s">
        <v>416</v>
      </c>
      <c r="G7414" s="1" t="s">
        <v>236</v>
      </c>
      <c r="H7414" s="1">
        <v>2014</v>
      </c>
      <c r="I7414" s="60">
        <f>VLOOKUP(H7414,PROCV!E$33:F$44,2,0)</f>
        <v>1.2109924972782313</v>
      </c>
      <c r="J7414" s="71">
        <v>4055</v>
      </c>
      <c r="K7414" s="44">
        <f t="shared" si="115"/>
        <v>4910.5745764632284</v>
      </c>
    </row>
    <row r="7415" spans="1:11" s="43" customFormat="1" ht="19.7" customHeight="1" x14ac:dyDescent="0.25">
      <c r="A7415" s="43" t="s">
        <v>191</v>
      </c>
      <c r="B7415" s="1" t="s">
        <v>242</v>
      </c>
      <c r="C7415" s="1" t="s">
        <v>248</v>
      </c>
      <c r="D7415" s="1" t="s">
        <v>247</v>
      </c>
      <c r="E7415" s="45" t="str">
        <f>VLOOKUP(C7415,PROCV!E$50:G$126,3,0)</f>
        <v>Educação e Criação em Artes</v>
      </c>
      <c r="F7415" s="1" t="s">
        <v>416</v>
      </c>
      <c r="G7415" s="1" t="s">
        <v>236</v>
      </c>
      <c r="H7415" s="1">
        <v>2014</v>
      </c>
      <c r="I7415" s="60">
        <f>VLOOKUP(H7415,PROCV!E$33:F$44,2,0)</f>
        <v>1.2109924972782313</v>
      </c>
      <c r="J7415" s="71">
        <v>12728</v>
      </c>
      <c r="K7415" s="44">
        <f t="shared" si="115"/>
        <v>15413.512505357328</v>
      </c>
    </row>
    <row r="7416" spans="1:11" s="43" customFormat="1" ht="19.7" customHeight="1" x14ac:dyDescent="0.25">
      <c r="A7416" s="43" t="s">
        <v>191</v>
      </c>
      <c r="B7416" s="1" t="s">
        <v>242</v>
      </c>
      <c r="C7416" s="1" t="s">
        <v>356</v>
      </c>
      <c r="D7416" s="1" t="s">
        <v>355</v>
      </c>
      <c r="E7416" s="45" t="str">
        <f>VLOOKUP(C7416,PROCV!E$50:G$126,3,0)</f>
        <v>Artes Cênicas e Espetáculos</v>
      </c>
      <c r="F7416" s="1" t="s">
        <v>415</v>
      </c>
      <c r="G7416" s="1" t="s">
        <v>265</v>
      </c>
      <c r="H7416" s="1">
        <v>2014</v>
      </c>
      <c r="I7416" s="60">
        <f>VLOOKUP(H7416,PROCV!E$33:F$44,2,0)</f>
        <v>1.2109924972782313</v>
      </c>
      <c r="J7416" s="71">
        <v>100000</v>
      </c>
      <c r="K7416" s="44">
        <f t="shared" si="115"/>
        <v>121099.24972782313</v>
      </c>
    </row>
    <row r="7417" spans="1:11" s="43" customFormat="1" ht="19.7" customHeight="1" x14ac:dyDescent="0.25">
      <c r="A7417" s="43" t="s">
        <v>191</v>
      </c>
      <c r="B7417" s="1" t="s">
        <v>242</v>
      </c>
      <c r="C7417" s="1" t="s">
        <v>246</v>
      </c>
      <c r="D7417" s="1" t="s">
        <v>245</v>
      </c>
      <c r="E7417" s="45" t="str">
        <f>VLOOKUP(C7417,PROCV!E$50:G$126,3,0)</f>
        <v>Artes Cênicas e Espetáculos</v>
      </c>
      <c r="F7417" s="1" t="s">
        <v>416</v>
      </c>
      <c r="G7417" s="1" t="s">
        <v>236</v>
      </c>
      <c r="H7417" s="1">
        <v>2014</v>
      </c>
      <c r="I7417" s="60">
        <f>VLOOKUP(H7417,PROCV!E$33:F$44,2,0)</f>
        <v>1.2109924972782313</v>
      </c>
      <c r="J7417" s="71">
        <v>6323</v>
      </c>
      <c r="K7417" s="44">
        <f t="shared" si="115"/>
        <v>7657.105560290257</v>
      </c>
    </row>
    <row r="7418" spans="1:11" s="43" customFormat="1" ht="19.7" customHeight="1" x14ac:dyDescent="0.25">
      <c r="A7418" s="43" t="s">
        <v>191</v>
      </c>
      <c r="B7418" s="1" t="s">
        <v>242</v>
      </c>
      <c r="C7418" s="1" t="s">
        <v>246</v>
      </c>
      <c r="D7418" s="1" t="s">
        <v>245</v>
      </c>
      <c r="E7418" s="45" t="str">
        <f>VLOOKUP(C7418,PROCV!E$50:G$126,3,0)</f>
        <v>Artes Cênicas e Espetáculos</v>
      </c>
      <c r="F7418" s="1" t="s">
        <v>416</v>
      </c>
      <c r="G7418" s="1" t="s">
        <v>236</v>
      </c>
      <c r="H7418" s="1">
        <v>2014</v>
      </c>
      <c r="I7418" s="60">
        <f>VLOOKUP(H7418,PROCV!E$33:F$44,2,0)</f>
        <v>1.2109924972782313</v>
      </c>
      <c r="J7418" s="71">
        <v>186200</v>
      </c>
      <c r="K7418" s="44">
        <f t="shared" si="115"/>
        <v>225486.80299320669</v>
      </c>
    </row>
    <row r="7419" spans="1:11" s="43" customFormat="1" ht="19.7" customHeight="1" x14ac:dyDescent="0.25">
      <c r="A7419" s="43" t="s">
        <v>191</v>
      </c>
      <c r="B7419" s="1" t="s">
        <v>242</v>
      </c>
      <c r="C7419" s="1" t="s">
        <v>246</v>
      </c>
      <c r="D7419" s="1" t="s">
        <v>245</v>
      </c>
      <c r="E7419" s="45" t="str">
        <f>VLOOKUP(C7419,PROCV!E$50:G$126,3,0)</f>
        <v>Artes Cênicas e Espetáculos</v>
      </c>
      <c r="F7419" s="1" t="s">
        <v>415</v>
      </c>
      <c r="G7419" s="1" t="s">
        <v>265</v>
      </c>
      <c r="H7419" s="1">
        <v>2014</v>
      </c>
      <c r="I7419" s="60">
        <f>VLOOKUP(H7419,PROCV!E$33:F$44,2,0)</f>
        <v>1.2109924972782313</v>
      </c>
      <c r="J7419" s="71">
        <v>4000000</v>
      </c>
      <c r="K7419" s="44">
        <f t="shared" si="115"/>
        <v>4843969.9891129257</v>
      </c>
    </row>
    <row r="7420" spans="1:11" s="43" customFormat="1" ht="19.7" customHeight="1" x14ac:dyDescent="0.25">
      <c r="A7420" s="43" t="s">
        <v>191</v>
      </c>
      <c r="B7420" s="1" t="s">
        <v>242</v>
      </c>
      <c r="C7420" s="1" t="s">
        <v>246</v>
      </c>
      <c r="D7420" s="1" t="s">
        <v>245</v>
      </c>
      <c r="E7420" s="45" t="str">
        <f>VLOOKUP(C7420,PROCV!E$50:G$126,3,0)</f>
        <v>Artes Cênicas e Espetáculos</v>
      </c>
      <c r="F7420" s="1" t="s">
        <v>415</v>
      </c>
      <c r="G7420" s="1" t="s">
        <v>265</v>
      </c>
      <c r="H7420" s="1">
        <v>2014</v>
      </c>
      <c r="I7420" s="60">
        <f>VLOOKUP(H7420,PROCV!E$33:F$44,2,0)</f>
        <v>1.2109924972782313</v>
      </c>
      <c r="J7420" s="71">
        <v>2314040</v>
      </c>
      <c r="K7420" s="44">
        <f t="shared" si="115"/>
        <v>2802285.0784017183</v>
      </c>
    </row>
    <row r="7421" spans="1:11" s="43" customFormat="1" ht="19.7" customHeight="1" x14ac:dyDescent="0.25">
      <c r="A7421" s="43" t="s">
        <v>191</v>
      </c>
      <c r="B7421" s="1" t="s">
        <v>242</v>
      </c>
      <c r="C7421" s="1" t="s">
        <v>246</v>
      </c>
      <c r="D7421" s="1" t="s">
        <v>245</v>
      </c>
      <c r="E7421" s="45" t="str">
        <f>VLOOKUP(C7421,PROCV!E$50:G$126,3,0)</f>
        <v>Artes Cênicas e Espetáculos</v>
      </c>
      <c r="F7421" s="1" t="s">
        <v>415</v>
      </c>
      <c r="G7421" s="1" t="s">
        <v>265</v>
      </c>
      <c r="H7421" s="1">
        <v>2014</v>
      </c>
      <c r="I7421" s="60">
        <f>VLOOKUP(H7421,PROCV!E$33:F$44,2,0)</f>
        <v>1.2109924972782313</v>
      </c>
      <c r="J7421" s="71">
        <v>4000000</v>
      </c>
      <c r="K7421" s="44">
        <f t="shared" si="115"/>
        <v>4843969.9891129257</v>
      </c>
    </row>
    <row r="7422" spans="1:11" s="43" customFormat="1" ht="19.7" customHeight="1" x14ac:dyDescent="0.25">
      <c r="A7422" s="43" t="s">
        <v>191</v>
      </c>
      <c r="B7422" s="1" t="s">
        <v>242</v>
      </c>
      <c r="C7422" s="1" t="s">
        <v>246</v>
      </c>
      <c r="D7422" s="1" t="s">
        <v>245</v>
      </c>
      <c r="E7422" s="45" t="str">
        <f>VLOOKUP(C7422,PROCV!E$50:G$126,3,0)</f>
        <v>Artes Cênicas e Espetáculos</v>
      </c>
      <c r="F7422" s="1" t="s">
        <v>415</v>
      </c>
      <c r="G7422" s="1" t="s">
        <v>265</v>
      </c>
      <c r="H7422" s="1">
        <v>2014</v>
      </c>
      <c r="I7422" s="60">
        <f>VLOOKUP(H7422,PROCV!E$33:F$44,2,0)</f>
        <v>1.2109924972782313</v>
      </c>
      <c r="J7422" s="71">
        <v>1552659</v>
      </c>
      <c r="K7422" s="44">
        <f t="shared" si="115"/>
        <v>1880258.3998315213</v>
      </c>
    </row>
    <row r="7423" spans="1:11" s="43" customFormat="1" ht="19.7" customHeight="1" x14ac:dyDescent="0.25">
      <c r="A7423" s="43" t="s">
        <v>191</v>
      </c>
      <c r="B7423" s="1" t="s">
        <v>242</v>
      </c>
      <c r="C7423" s="1" t="s">
        <v>246</v>
      </c>
      <c r="D7423" s="1" t="s">
        <v>245</v>
      </c>
      <c r="E7423" s="45" t="str">
        <f>VLOOKUP(C7423,PROCV!E$50:G$126,3,0)</f>
        <v>Artes Cênicas e Espetáculos</v>
      </c>
      <c r="F7423" s="1" t="s">
        <v>416</v>
      </c>
      <c r="G7423" s="1" t="s">
        <v>236</v>
      </c>
      <c r="H7423" s="1">
        <v>2014</v>
      </c>
      <c r="I7423" s="60">
        <f>VLOOKUP(H7423,PROCV!E$33:F$44,2,0)</f>
        <v>1.2109924972782313</v>
      </c>
      <c r="J7423" s="71">
        <v>255435</v>
      </c>
      <c r="K7423" s="44">
        <f t="shared" si="115"/>
        <v>309329.86854226503</v>
      </c>
    </row>
    <row r="7424" spans="1:11" s="43" customFormat="1" ht="19.7" customHeight="1" x14ac:dyDescent="0.25">
      <c r="A7424" s="43" t="s">
        <v>191</v>
      </c>
      <c r="B7424" s="1" t="s">
        <v>242</v>
      </c>
      <c r="C7424" s="1" t="s">
        <v>246</v>
      </c>
      <c r="D7424" s="1" t="s">
        <v>245</v>
      </c>
      <c r="E7424" s="45" t="str">
        <f>VLOOKUP(C7424,PROCV!E$50:G$126,3,0)</f>
        <v>Artes Cênicas e Espetáculos</v>
      </c>
      <c r="F7424" s="1" t="s">
        <v>416</v>
      </c>
      <c r="G7424" s="1" t="s">
        <v>236</v>
      </c>
      <c r="H7424" s="1">
        <v>2014</v>
      </c>
      <c r="I7424" s="60">
        <f>VLOOKUP(H7424,PROCV!E$33:F$44,2,0)</f>
        <v>1.2109924972782313</v>
      </c>
      <c r="J7424" s="71">
        <v>49435</v>
      </c>
      <c r="K7424" s="44">
        <f t="shared" si="115"/>
        <v>59865.414102949362</v>
      </c>
    </row>
    <row r="7425" spans="1:11" s="43" customFormat="1" ht="19.7" customHeight="1" x14ac:dyDescent="0.25">
      <c r="A7425" s="43" t="s">
        <v>191</v>
      </c>
      <c r="B7425" s="1" t="s">
        <v>242</v>
      </c>
      <c r="C7425" s="1" t="s">
        <v>246</v>
      </c>
      <c r="D7425" s="1" t="s">
        <v>245</v>
      </c>
      <c r="E7425" s="45" t="str">
        <f>VLOOKUP(C7425,PROCV!E$50:G$126,3,0)</f>
        <v>Artes Cênicas e Espetáculos</v>
      </c>
      <c r="F7425" s="1" t="s">
        <v>416</v>
      </c>
      <c r="G7425" s="1" t="s">
        <v>236</v>
      </c>
      <c r="H7425" s="1">
        <v>2014</v>
      </c>
      <c r="I7425" s="60">
        <f>VLOOKUP(H7425,PROCV!E$33:F$44,2,0)</f>
        <v>1.2109924972782313</v>
      </c>
      <c r="J7425" s="71">
        <v>150000</v>
      </c>
      <c r="K7425" s="44">
        <f t="shared" si="115"/>
        <v>181648.8745917347</v>
      </c>
    </row>
    <row r="7426" spans="1:11" s="43" customFormat="1" ht="19.7" customHeight="1" x14ac:dyDescent="0.25">
      <c r="A7426" s="43" t="s">
        <v>191</v>
      </c>
      <c r="B7426" s="1" t="s">
        <v>242</v>
      </c>
      <c r="C7426" s="1" t="s">
        <v>332</v>
      </c>
      <c r="D7426" s="1" t="s">
        <v>331</v>
      </c>
      <c r="E7426" s="45" t="str">
        <f>VLOOKUP(C7426,PROCV!E$50:G$126,3,0)</f>
        <v>Artes Cênicas e Espetáculos</v>
      </c>
      <c r="F7426" s="1" t="s">
        <v>416</v>
      </c>
      <c r="G7426" s="1" t="s">
        <v>236</v>
      </c>
      <c r="H7426" s="1">
        <v>2014</v>
      </c>
      <c r="I7426" s="60">
        <f>VLOOKUP(H7426,PROCV!E$33:F$44,2,0)</f>
        <v>1.2109924972782313</v>
      </c>
      <c r="J7426" s="71">
        <v>900000</v>
      </c>
      <c r="K7426" s="44">
        <f t="shared" si="115"/>
        <v>1089893.2475504081</v>
      </c>
    </row>
    <row r="7427" spans="1:11" s="43" customFormat="1" ht="19.7" customHeight="1" x14ac:dyDescent="0.25">
      <c r="A7427" s="43" t="s">
        <v>191</v>
      </c>
      <c r="B7427" s="1" t="s">
        <v>242</v>
      </c>
      <c r="C7427" s="1" t="s">
        <v>238</v>
      </c>
      <c r="D7427" s="1" t="s">
        <v>237</v>
      </c>
      <c r="E7427" s="45" t="str">
        <f>VLOOKUP(C7427,PROCV!E$50:G$126,3,0)</f>
        <v>Artes Cênicas e Espetáculos</v>
      </c>
      <c r="F7427" s="1" t="s">
        <v>416</v>
      </c>
      <c r="G7427" s="1" t="s">
        <v>236</v>
      </c>
      <c r="H7427" s="1">
        <v>2014</v>
      </c>
      <c r="I7427" s="60">
        <f>VLOOKUP(H7427,PROCV!E$33:F$44,2,0)</f>
        <v>1.2109924972782313</v>
      </c>
      <c r="J7427" s="71">
        <v>19558</v>
      </c>
      <c r="K7427" s="44">
        <f t="shared" ref="K7427:K7490" si="116">J7427*I7427</f>
        <v>23684.591261767648</v>
      </c>
    </row>
    <row r="7428" spans="1:11" s="43" customFormat="1" ht="19.7" customHeight="1" x14ac:dyDescent="0.25">
      <c r="A7428" s="43" t="s">
        <v>191</v>
      </c>
      <c r="B7428" s="1" t="s">
        <v>242</v>
      </c>
      <c r="C7428" s="1" t="s">
        <v>238</v>
      </c>
      <c r="D7428" s="1" t="s">
        <v>237</v>
      </c>
      <c r="E7428" s="45" t="str">
        <f>VLOOKUP(C7428,PROCV!E$50:G$126,3,0)</f>
        <v>Artes Cênicas e Espetáculos</v>
      </c>
      <c r="F7428" s="1" t="s">
        <v>416</v>
      </c>
      <c r="G7428" s="1" t="s">
        <v>236</v>
      </c>
      <c r="H7428" s="1">
        <v>2014</v>
      </c>
      <c r="I7428" s="60">
        <f>VLOOKUP(H7428,PROCV!E$33:F$44,2,0)</f>
        <v>1.2109924972782313</v>
      </c>
      <c r="J7428" s="71">
        <v>388260</v>
      </c>
      <c r="K7428" s="44">
        <f t="shared" si="116"/>
        <v>470179.94699324609</v>
      </c>
    </row>
    <row r="7429" spans="1:11" s="43" customFormat="1" ht="19.7" customHeight="1" x14ac:dyDescent="0.25">
      <c r="A7429" s="43" t="s">
        <v>191</v>
      </c>
      <c r="B7429" s="1" t="s">
        <v>242</v>
      </c>
      <c r="C7429" s="1" t="s">
        <v>238</v>
      </c>
      <c r="D7429" s="1" t="s">
        <v>237</v>
      </c>
      <c r="E7429" s="45" t="str">
        <f>VLOOKUP(C7429,PROCV!E$50:G$126,3,0)</f>
        <v>Artes Cênicas e Espetáculos</v>
      </c>
      <c r="F7429" s="1" t="s">
        <v>416</v>
      </c>
      <c r="G7429" s="1" t="s">
        <v>236</v>
      </c>
      <c r="H7429" s="1">
        <v>2014</v>
      </c>
      <c r="I7429" s="60">
        <f>VLOOKUP(H7429,PROCV!E$33:F$44,2,0)</f>
        <v>1.2109924972782313</v>
      </c>
      <c r="J7429" s="71">
        <v>193410</v>
      </c>
      <c r="K7429" s="44">
        <f t="shared" si="116"/>
        <v>234218.05889858273</v>
      </c>
    </row>
    <row r="7430" spans="1:11" s="43" customFormat="1" ht="19.7" customHeight="1" x14ac:dyDescent="0.25">
      <c r="A7430" s="43" t="s">
        <v>191</v>
      </c>
      <c r="B7430" s="1" t="s">
        <v>242</v>
      </c>
      <c r="C7430" s="1" t="s">
        <v>238</v>
      </c>
      <c r="D7430" s="1" t="s">
        <v>237</v>
      </c>
      <c r="E7430" s="45" t="str">
        <f>VLOOKUP(C7430,PROCV!E$50:G$126,3,0)</f>
        <v>Artes Cênicas e Espetáculos</v>
      </c>
      <c r="F7430" s="1" t="s">
        <v>416</v>
      </c>
      <c r="G7430" s="1" t="s">
        <v>236</v>
      </c>
      <c r="H7430" s="1">
        <v>2014</v>
      </c>
      <c r="I7430" s="60">
        <f>VLOOKUP(H7430,PROCV!E$33:F$44,2,0)</f>
        <v>1.2109924972782313</v>
      </c>
      <c r="J7430" s="71">
        <v>92736</v>
      </c>
      <c r="K7430" s="44">
        <f t="shared" si="116"/>
        <v>112302.60022759406</v>
      </c>
    </row>
    <row r="7431" spans="1:11" s="43" customFormat="1" ht="19.7" customHeight="1" x14ac:dyDescent="0.25">
      <c r="A7431" s="43" t="s">
        <v>191</v>
      </c>
      <c r="B7431" s="1" t="s">
        <v>242</v>
      </c>
      <c r="C7431" s="1" t="s">
        <v>238</v>
      </c>
      <c r="D7431" s="1" t="s">
        <v>237</v>
      </c>
      <c r="E7431" s="45" t="str">
        <f>VLOOKUP(C7431,PROCV!E$50:G$126,3,0)</f>
        <v>Artes Cênicas e Espetáculos</v>
      </c>
      <c r="F7431" s="1" t="s">
        <v>416</v>
      </c>
      <c r="G7431" s="1" t="s">
        <v>236</v>
      </c>
      <c r="H7431" s="1">
        <v>2014</v>
      </c>
      <c r="I7431" s="60">
        <f>VLOOKUP(H7431,PROCV!E$33:F$44,2,0)</f>
        <v>1.2109924972782313</v>
      </c>
      <c r="J7431" s="71">
        <v>211110</v>
      </c>
      <c r="K7431" s="44">
        <f t="shared" si="116"/>
        <v>255652.62610040742</v>
      </c>
    </row>
    <row r="7432" spans="1:11" s="43" customFormat="1" ht="19.7" customHeight="1" x14ac:dyDescent="0.25">
      <c r="A7432" s="43" t="s">
        <v>191</v>
      </c>
      <c r="B7432" s="1" t="s">
        <v>242</v>
      </c>
      <c r="C7432" s="1" t="s">
        <v>241</v>
      </c>
      <c r="D7432" s="1" t="s">
        <v>240</v>
      </c>
      <c r="E7432" s="45" t="str">
        <f>VLOOKUP(C7432,PROCV!E$50:G$126,3,0)</f>
        <v>Artes Cênicas e Espetáculos</v>
      </c>
      <c r="F7432" s="1" t="s">
        <v>416</v>
      </c>
      <c r="G7432" s="1" t="s">
        <v>236</v>
      </c>
      <c r="H7432" s="1">
        <v>2014</v>
      </c>
      <c r="I7432" s="60">
        <f>VLOOKUP(H7432,PROCV!E$33:F$44,2,0)</f>
        <v>1.2109924972782313</v>
      </c>
      <c r="J7432" s="71">
        <v>267481</v>
      </c>
      <c r="K7432" s="44">
        <f t="shared" si="116"/>
        <v>323917.48416447861</v>
      </c>
    </row>
    <row r="7433" spans="1:11" s="43" customFormat="1" ht="19.7" customHeight="1" x14ac:dyDescent="0.25">
      <c r="A7433" s="43" t="s">
        <v>191</v>
      </c>
      <c r="B7433" s="1" t="s">
        <v>242</v>
      </c>
      <c r="C7433" s="1" t="s">
        <v>241</v>
      </c>
      <c r="D7433" s="1" t="s">
        <v>240</v>
      </c>
      <c r="E7433" s="45" t="str">
        <f>VLOOKUP(C7433,PROCV!E$50:G$126,3,0)</f>
        <v>Artes Cênicas e Espetáculos</v>
      </c>
      <c r="F7433" s="1" t="s">
        <v>416</v>
      </c>
      <c r="G7433" s="1" t="s">
        <v>236</v>
      </c>
      <c r="H7433" s="1">
        <v>2014</v>
      </c>
      <c r="I7433" s="60">
        <f>VLOOKUP(H7433,PROCV!E$33:F$44,2,0)</f>
        <v>1.2109924972782313</v>
      </c>
      <c r="J7433" s="71">
        <v>746000</v>
      </c>
      <c r="K7433" s="44">
        <f t="shared" si="116"/>
        <v>903400.40296956059</v>
      </c>
    </row>
    <row r="7434" spans="1:11" s="43" customFormat="1" ht="19.7" customHeight="1" x14ac:dyDescent="0.25">
      <c r="A7434" s="43" t="s">
        <v>191</v>
      </c>
      <c r="B7434" s="1" t="s">
        <v>242</v>
      </c>
      <c r="C7434" s="1" t="s">
        <v>241</v>
      </c>
      <c r="D7434" s="1" t="s">
        <v>240</v>
      </c>
      <c r="E7434" s="45" t="str">
        <f>VLOOKUP(C7434,PROCV!E$50:G$126,3,0)</f>
        <v>Artes Cênicas e Espetáculos</v>
      </c>
      <c r="F7434" s="1" t="s">
        <v>416</v>
      </c>
      <c r="G7434" s="1" t="s">
        <v>236</v>
      </c>
      <c r="H7434" s="1">
        <v>2014</v>
      </c>
      <c r="I7434" s="60">
        <f>VLOOKUP(H7434,PROCV!E$33:F$44,2,0)</f>
        <v>1.2109924972782313</v>
      </c>
      <c r="J7434" s="71">
        <v>29900</v>
      </c>
      <c r="K7434" s="44">
        <f t="shared" si="116"/>
        <v>36208.675668619115</v>
      </c>
    </row>
    <row r="7435" spans="1:11" s="43" customFormat="1" ht="19.7" customHeight="1" x14ac:dyDescent="0.25">
      <c r="A7435" s="43" t="s">
        <v>191</v>
      </c>
      <c r="B7435" s="1" t="s">
        <v>242</v>
      </c>
      <c r="C7435" s="1" t="s">
        <v>241</v>
      </c>
      <c r="D7435" s="1" t="s">
        <v>240</v>
      </c>
      <c r="E7435" s="45" t="str">
        <f>VLOOKUP(C7435,PROCV!E$50:G$126,3,0)</f>
        <v>Artes Cênicas e Espetáculos</v>
      </c>
      <c r="F7435" s="1" t="s">
        <v>416</v>
      </c>
      <c r="G7435" s="1" t="s">
        <v>236</v>
      </c>
      <c r="H7435" s="1">
        <v>2014</v>
      </c>
      <c r="I7435" s="60">
        <f>VLOOKUP(H7435,PROCV!E$33:F$44,2,0)</f>
        <v>1.2109924972782313</v>
      </c>
      <c r="J7435" s="71">
        <v>83467</v>
      </c>
      <c r="K7435" s="44">
        <f t="shared" si="116"/>
        <v>101077.91077032214</v>
      </c>
    </row>
    <row r="7436" spans="1:11" s="43" customFormat="1" ht="19.7" customHeight="1" x14ac:dyDescent="0.25">
      <c r="A7436" s="43" t="s">
        <v>191</v>
      </c>
      <c r="B7436" s="1" t="s">
        <v>242</v>
      </c>
      <c r="C7436" s="1" t="s">
        <v>241</v>
      </c>
      <c r="D7436" s="1" t="s">
        <v>240</v>
      </c>
      <c r="E7436" s="45" t="str">
        <f>VLOOKUP(C7436,PROCV!E$50:G$126,3,0)</f>
        <v>Artes Cênicas e Espetáculos</v>
      </c>
      <c r="F7436" s="1" t="s">
        <v>416</v>
      </c>
      <c r="G7436" s="1" t="s">
        <v>236</v>
      </c>
      <c r="H7436" s="1">
        <v>2014</v>
      </c>
      <c r="I7436" s="60">
        <f>VLOOKUP(H7436,PROCV!E$33:F$44,2,0)</f>
        <v>1.2109924972782313</v>
      </c>
      <c r="J7436" s="71">
        <v>119457</v>
      </c>
      <c r="K7436" s="44">
        <f t="shared" si="116"/>
        <v>144661.53074736567</v>
      </c>
    </row>
    <row r="7437" spans="1:11" s="43" customFormat="1" ht="19.7" customHeight="1" x14ac:dyDescent="0.25">
      <c r="A7437" s="43" t="s">
        <v>191</v>
      </c>
      <c r="B7437" s="1" t="s">
        <v>242</v>
      </c>
      <c r="C7437" s="1" t="s">
        <v>241</v>
      </c>
      <c r="D7437" s="1" t="s">
        <v>240</v>
      </c>
      <c r="E7437" s="45" t="str">
        <f>VLOOKUP(C7437,PROCV!E$50:G$126,3,0)</f>
        <v>Artes Cênicas e Espetáculos</v>
      </c>
      <c r="F7437" s="1" t="s">
        <v>416</v>
      </c>
      <c r="G7437" s="1" t="s">
        <v>236</v>
      </c>
      <c r="H7437" s="1">
        <v>2014</v>
      </c>
      <c r="I7437" s="60">
        <f>VLOOKUP(H7437,PROCV!E$33:F$44,2,0)</f>
        <v>1.2109924972782313</v>
      </c>
      <c r="J7437" s="71">
        <v>40000</v>
      </c>
      <c r="K7437" s="44">
        <f t="shared" si="116"/>
        <v>48439.699891129254</v>
      </c>
    </row>
    <row r="7438" spans="1:11" s="43" customFormat="1" ht="19.7" customHeight="1" x14ac:dyDescent="0.25">
      <c r="A7438" s="43" t="s">
        <v>191</v>
      </c>
      <c r="B7438" s="1" t="s">
        <v>242</v>
      </c>
      <c r="C7438" s="1" t="s">
        <v>313</v>
      </c>
      <c r="D7438" s="1" t="s">
        <v>312</v>
      </c>
      <c r="E7438" s="45" t="str">
        <f>VLOOKUP(C7438,PROCV!E$50:G$126,3,0)</f>
        <v>Patrimônio</v>
      </c>
      <c r="F7438" s="1" t="s">
        <v>415</v>
      </c>
      <c r="G7438" s="1" t="s">
        <v>265</v>
      </c>
      <c r="H7438" s="1">
        <v>2014</v>
      </c>
      <c r="I7438" s="60">
        <f>VLOOKUP(H7438,PROCV!E$33:F$44,2,0)</f>
        <v>1.2109924972782313</v>
      </c>
      <c r="J7438" s="71">
        <v>500000</v>
      </c>
      <c r="K7438" s="44">
        <f t="shared" si="116"/>
        <v>605496.24863911571</v>
      </c>
    </row>
    <row r="7439" spans="1:11" s="43" customFormat="1" ht="19.7" customHeight="1" x14ac:dyDescent="0.25">
      <c r="A7439" s="43" t="s">
        <v>191</v>
      </c>
      <c r="B7439" s="1" t="s">
        <v>242</v>
      </c>
      <c r="C7439" s="1" t="s">
        <v>313</v>
      </c>
      <c r="D7439" s="1" t="s">
        <v>312</v>
      </c>
      <c r="E7439" s="45" t="str">
        <f>VLOOKUP(C7439,PROCV!E$50:G$126,3,0)</f>
        <v>Patrimônio</v>
      </c>
      <c r="F7439" s="1" t="s">
        <v>415</v>
      </c>
      <c r="G7439" s="1" t="s">
        <v>265</v>
      </c>
      <c r="H7439" s="1">
        <v>2014</v>
      </c>
      <c r="I7439" s="60">
        <f>VLOOKUP(H7439,PROCV!E$33:F$44,2,0)</f>
        <v>1.2109924972782313</v>
      </c>
      <c r="J7439" s="71">
        <v>1809000</v>
      </c>
      <c r="K7439" s="44">
        <f t="shared" si="116"/>
        <v>2190685.4275763202</v>
      </c>
    </row>
    <row r="7440" spans="1:11" s="43" customFormat="1" ht="19.7" customHeight="1" x14ac:dyDescent="0.25">
      <c r="A7440" s="43" t="s">
        <v>191</v>
      </c>
      <c r="B7440" s="1" t="s">
        <v>242</v>
      </c>
      <c r="C7440" s="1" t="s">
        <v>318</v>
      </c>
      <c r="D7440" s="1" t="s">
        <v>317</v>
      </c>
      <c r="E7440" s="45" t="str">
        <f>VLOOKUP(C7440,PROCV!E$50:G$126,3,0)</f>
        <v>Patrimônio</v>
      </c>
      <c r="F7440" s="1" t="s">
        <v>416</v>
      </c>
      <c r="G7440" s="1" t="s">
        <v>236</v>
      </c>
      <c r="H7440" s="1">
        <v>2014</v>
      </c>
      <c r="I7440" s="60">
        <f>VLOOKUP(H7440,PROCV!E$33:F$44,2,0)</f>
        <v>1.2109924972782313</v>
      </c>
      <c r="J7440" s="71">
        <v>29020</v>
      </c>
      <c r="K7440" s="44">
        <f t="shared" si="116"/>
        <v>35143.002271014273</v>
      </c>
    </row>
    <row r="7441" spans="1:11" s="43" customFormat="1" ht="19.7" customHeight="1" x14ac:dyDescent="0.25">
      <c r="A7441" s="43" t="s">
        <v>191</v>
      </c>
      <c r="B7441" s="1" t="s">
        <v>242</v>
      </c>
      <c r="C7441" s="1" t="s">
        <v>318</v>
      </c>
      <c r="D7441" s="1" t="s">
        <v>317</v>
      </c>
      <c r="E7441" s="45" t="str">
        <f>VLOOKUP(C7441,PROCV!E$50:G$126,3,0)</f>
        <v>Patrimônio</v>
      </c>
      <c r="F7441" s="1" t="s">
        <v>415</v>
      </c>
      <c r="G7441" s="1" t="s">
        <v>265</v>
      </c>
      <c r="H7441" s="1">
        <v>2014</v>
      </c>
      <c r="I7441" s="60">
        <f>VLOOKUP(H7441,PROCV!E$33:F$44,2,0)</f>
        <v>1.2109924972782313</v>
      </c>
      <c r="J7441" s="71">
        <v>2200000</v>
      </c>
      <c r="K7441" s="44">
        <f t="shared" si="116"/>
        <v>2664183.494012109</v>
      </c>
    </row>
    <row r="7442" spans="1:11" s="43" customFormat="1" ht="19.7" customHeight="1" x14ac:dyDescent="0.25">
      <c r="A7442" s="43" t="s">
        <v>191</v>
      </c>
      <c r="B7442" s="1" t="s">
        <v>242</v>
      </c>
      <c r="C7442" s="1" t="s">
        <v>318</v>
      </c>
      <c r="D7442" s="1" t="s">
        <v>317</v>
      </c>
      <c r="E7442" s="45" t="str">
        <f>VLOOKUP(C7442,PROCV!E$50:G$126,3,0)</f>
        <v>Patrimônio</v>
      </c>
      <c r="F7442" s="1" t="s">
        <v>415</v>
      </c>
      <c r="G7442" s="1" t="s">
        <v>265</v>
      </c>
      <c r="H7442" s="1">
        <v>2014</v>
      </c>
      <c r="I7442" s="60">
        <f>VLOOKUP(H7442,PROCV!E$33:F$44,2,0)</f>
        <v>1.2109924972782313</v>
      </c>
      <c r="J7442" s="71">
        <v>6859718</v>
      </c>
      <c r="K7442" s="44">
        <f t="shared" si="116"/>
        <v>8307067.0314444341</v>
      </c>
    </row>
    <row r="7443" spans="1:11" s="43" customFormat="1" ht="19.7" customHeight="1" x14ac:dyDescent="0.25">
      <c r="A7443" s="43" t="s">
        <v>191</v>
      </c>
      <c r="B7443" s="1" t="s">
        <v>242</v>
      </c>
      <c r="C7443" s="1" t="s">
        <v>318</v>
      </c>
      <c r="D7443" s="1" t="s">
        <v>317</v>
      </c>
      <c r="E7443" s="45" t="str">
        <f>VLOOKUP(C7443,PROCV!E$50:G$126,3,0)</f>
        <v>Patrimônio</v>
      </c>
      <c r="F7443" s="1" t="s">
        <v>415</v>
      </c>
      <c r="G7443" s="1" t="s">
        <v>265</v>
      </c>
      <c r="H7443" s="1">
        <v>2014</v>
      </c>
      <c r="I7443" s="60">
        <f>VLOOKUP(H7443,PROCV!E$33:F$44,2,0)</f>
        <v>1.2109924972782313</v>
      </c>
      <c r="J7443" s="71">
        <v>5106542</v>
      </c>
      <c r="K7443" s="44">
        <f t="shared" si="116"/>
        <v>6183984.0490361741</v>
      </c>
    </row>
    <row r="7444" spans="1:11" s="43" customFormat="1" ht="19.7" customHeight="1" x14ac:dyDescent="0.25">
      <c r="A7444" s="43" t="s">
        <v>191</v>
      </c>
      <c r="B7444" s="1" t="s">
        <v>242</v>
      </c>
      <c r="C7444" s="1" t="s">
        <v>350</v>
      </c>
      <c r="D7444" s="1" t="s">
        <v>349</v>
      </c>
      <c r="E7444" s="45" t="str">
        <f>VLOOKUP(C7444,PROCV!E$50:G$126,3,0)</f>
        <v>NA</v>
      </c>
      <c r="F7444" s="1" t="s">
        <v>415</v>
      </c>
      <c r="G7444" s="1" t="s">
        <v>265</v>
      </c>
      <c r="H7444" s="1">
        <v>2014</v>
      </c>
      <c r="I7444" s="60">
        <f>VLOOKUP(H7444,PROCV!E$33:F$44,2,0)</f>
        <v>1.2109924972782313</v>
      </c>
      <c r="J7444" s="71">
        <v>11000000</v>
      </c>
      <c r="K7444" s="44">
        <f t="shared" si="116"/>
        <v>13320917.470060544</v>
      </c>
    </row>
    <row r="7445" spans="1:11" s="43" customFormat="1" ht="19.7" customHeight="1" x14ac:dyDescent="0.25">
      <c r="A7445" s="43" t="s">
        <v>167</v>
      </c>
      <c r="B7445" s="1" t="s">
        <v>292</v>
      </c>
      <c r="C7445" s="1" t="s">
        <v>291</v>
      </c>
      <c r="D7445" s="1" t="s">
        <v>290</v>
      </c>
      <c r="E7445" s="45" t="str">
        <f>VLOOKUP(C7445,PROCV!E$50:G$126,3,0)</f>
        <v>NA</v>
      </c>
      <c r="F7445" s="1" t="s">
        <v>416</v>
      </c>
      <c r="G7445" s="1" t="s">
        <v>236</v>
      </c>
      <c r="H7445" s="1">
        <v>2014</v>
      </c>
      <c r="I7445" s="60">
        <f>VLOOKUP(H7445,PROCV!E$33:F$44,2,0)</f>
        <v>1.2109924972782313</v>
      </c>
      <c r="J7445" s="71">
        <v>17144</v>
      </c>
      <c r="K7445" s="44">
        <f t="shared" si="116"/>
        <v>20761.255373337997</v>
      </c>
    </row>
    <row r="7446" spans="1:11" s="43" customFormat="1" ht="19.7" customHeight="1" x14ac:dyDescent="0.25">
      <c r="A7446" s="43" t="s">
        <v>167</v>
      </c>
      <c r="B7446" s="1" t="s">
        <v>292</v>
      </c>
      <c r="C7446" s="1" t="s">
        <v>291</v>
      </c>
      <c r="D7446" s="1" t="s">
        <v>290</v>
      </c>
      <c r="E7446" s="45" t="str">
        <f>VLOOKUP(C7446,PROCV!E$50:G$126,3,0)</f>
        <v>NA</v>
      </c>
      <c r="F7446" s="1" t="s">
        <v>416</v>
      </c>
      <c r="G7446" s="1" t="s">
        <v>236</v>
      </c>
      <c r="H7446" s="1">
        <v>2014</v>
      </c>
      <c r="I7446" s="60">
        <f>VLOOKUP(H7446,PROCV!E$33:F$44,2,0)</f>
        <v>1.2109924972782313</v>
      </c>
      <c r="J7446" s="71">
        <v>20456</v>
      </c>
      <c r="K7446" s="44">
        <f t="shared" si="116"/>
        <v>24772.062524323501</v>
      </c>
    </row>
    <row r="7447" spans="1:11" s="43" customFormat="1" ht="19.7" customHeight="1" x14ac:dyDescent="0.25">
      <c r="A7447" s="43" t="s">
        <v>167</v>
      </c>
      <c r="B7447" s="1" t="s">
        <v>292</v>
      </c>
      <c r="C7447" s="1" t="s">
        <v>289</v>
      </c>
      <c r="D7447" s="1" t="s">
        <v>288</v>
      </c>
      <c r="E7447" s="45" t="str">
        <f>VLOOKUP(C7447,PROCV!E$50:G$126,3,0)</f>
        <v>Editorial</v>
      </c>
      <c r="F7447" s="1" t="s">
        <v>416</v>
      </c>
      <c r="G7447" s="1" t="s">
        <v>236</v>
      </c>
      <c r="H7447" s="1">
        <v>2014</v>
      </c>
      <c r="I7447" s="60">
        <f>VLOOKUP(H7447,PROCV!E$33:F$44,2,0)</f>
        <v>1.2109924972782313</v>
      </c>
      <c r="J7447" s="71">
        <v>58052</v>
      </c>
      <c r="K7447" s="44">
        <f t="shared" si="116"/>
        <v>70300.536451995882</v>
      </c>
    </row>
    <row r="7448" spans="1:11" s="43" customFormat="1" ht="19.7" customHeight="1" x14ac:dyDescent="0.25">
      <c r="A7448" s="43" t="s">
        <v>167</v>
      </c>
      <c r="B7448" s="1" t="s">
        <v>292</v>
      </c>
      <c r="C7448" s="1" t="s">
        <v>289</v>
      </c>
      <c r="D7448" s="1" t="s">
        <v>288</v>
      </c>
      <c r="E7448" s="45" t="str">
        <f>VLOOKUP(C7448,PROCV!E$50:G$126,3,0)</f>
        <v>Editorial</v>
      </c>
      <c r="F7448" s="1" t="s">
        <v>416</v>
      </c>
      <c r="G7448" s="1" t="s">
        <v>236</v>
      </c>
      <c r="H7448" s="1">
        <v>2014</v>
      </c>
      <c r="I7448" s="60">
        <f>VLOOKUP(H7448,PROCV!E$33:F$44,2,0)</f>
        <v>1.2109924972782313</v>
      </c>
      <c r="J7448" s="71">
        <v>22782</v>
      </c>
      <c r="K7448" s="44">
        <f t="shared" si="116"/>
        <v>27588.831072992667</v>
      </c>
    </row>
    <row r="7449" spans="1:11" s="43" customFormat="1" ht="19.7" customHeight="1" x14ac:dyDescent="0.25">
      <c r="A7449" s="43" t="s">
        <v>167</v>
      </c>
      <c r="B7449" s="1" t="s">
        <v>292</v>
      </c>
      <c r="C7449" s="1" t="s">
        <v>299</v>
      </c>
      <c r="D7449" s="1" t="s">
        <v>298</v>
      </c>
      <c r="E7449" s="45" t="str">
        <f>VLOOKUP(C7449,PROCV!E$50:G$126,3,0)</f>
        <v>NA</v>
      </c>
      <c r="F7449" s="1" t="s">
        <v>416</v>
      </c>
      <c r="G7449" s="1" t="s">
        <v>236</v>
      </c>
      <c r="H7449" s="1">
        <v>2014</v>
      </c>
      <c r="I7449" s="60">
        <f>VLOOKUP(H7449,PROCV!E$33:F$44,2,0)</f>
        <v>1.2109924972782313</v>
      </c>
      <c r="J7449" s="71">
        <v>79420</v>
      </c>
      <c r="K7449" s="44">
        <f t="shared" si="116"/>
        <v>96177.024133837127</v>
      </c>
    </row>
    <row r="7450" spans="1:11" s="43" customFormat="1" ht="19.7" customHeight="1" x14ac:dyDescent="0.25">
      <c r="A7450" s="43" t="s">
        <v>167</v>
      </c>
      <c r="B7450" s="1" t="s">
        <v>292</v>
      </c>
      <c r="C7450" s="1" t="s">
        <v>287</v>
      </c>
      <c r="D7450" s="1" t="s">
        <v>286</v>
      </c>
      <c r="E7450" s="45" t="str">
        <f>VLOOKUP(C7450,PROCV!E$50:G$126,3,0)</f>
        <v>Música</v>
      </c>
      <c r="F7450" s="1" t="s">
        <v>416</v>
      </c>
      <c r="G7450" s="1" t="s">
        <v>236</v>
      </c>
      <c r="H7450" s="1">
        <v>2014</v>
      </c>
      <c r="I7450" s="60">
        <f>VLOOKUP(H7450,PROCV!E$33:F$44,2,0)</f>
        <v>1.2109924972782313</v>
      </c>
      <c r="J7450" s="71">
        <v>21354</v>
      </c>
      <c r="K7450" s="44">
        <f t="shared" si="116"/>
        <v>25859.53378687935</v>
      </c>
    </row>
    <row r="7451" spans="1:11" s="43" customFormat="1" ht="19.7" customHeight="1" x14ac:dyDescent="0.25">
      <c r="A7451" s="43" t="s">
        <v>167</v>
      </c>
      <c r="B7451" s="1" t="s">
        <v>292</v>
      </c>
      <c r="C7451" s="1" t="s">
        <v>287</v>
      </c>
      <c r="D7451" s="1" t="s">
        <v>286</v>
      </c>
      <c r="E7451" s="45" t="str">
        <f>VLOOKUP(C7451,PROCV!E$50:G$126,3,0)</f>
        <v>Música</v>
      </c>
      <c r="F7451" s="1" t="s">
        <v>416</v>
      </c>
      <c r="G7451" s="1" t="s">
        <v>236</v>
      </c>
      <c r="H7451" s="1">
        <v>2014</v>
      </c>
      <c r="I7451" s="60">
        <f>VLOOKUP(H7451,PROCV!E$33:F$44,2,0)</f>
        <v>1.2109924972782313</v>
      </c>
      <c r="J7451" s="71">
        <v>33855</v>
      </c>
      <c r="K7451" s="44">
        <f t="shared" si="116"/>
        <v>40998.150995354525</v>
      </c>
    </row>
    <row r="7452" spans="1:11" s="43" customFormat="1" ht="19.7" customHeight="1" x14ac:dyDescent="0.25">
      <c r="A7452" s="43" t="s">
        <v>167</v>
      </c>
      <c r="B7452" s="1" t="s">
        <v>292</v>
      </c>
      <c r="C7452" s="1" t="s">
        <v>285</v>
      </c>
      <c r="D7452" s="1" t="s">
        <v>284</v>
      </c>
      <c r="E7452" s="45" t="str">
        <f>VLOOKUP(C7452,PROCV!E$50:G$126,3,0)</f>
        <v>Editorial</v>
      </c>
      <c r="F7452" s="1" t="s">
        <v>416</v>
      </c>
      <c r="G7452" s="1" t="s">
        <v>236</v>
      </c>
      <c r="H7452" s="1">
        <v>2014</v>
      </c>
      <c r="I7452" s="60">
        <f>VLOOKUP(H7452,PROCV!E$33:F$44,2,0)</f>
        <v>1.2109924972782313</v>
      </c>
      <c r="J7452" s="71">
        <v>31064</v>
      </c>
      <c r="K7452" s="44">
        <f t="shared" si="116"/>
        <v>37618.270935450979</v>
      </c>
    </row>
    <row r="7453" spans="1:11" s="43" customFormat="1" ht="19.7" customHeight="1" x14ac:dyDescent="0.25">
      <c r="A7453" s="43" t="s">
        <v>167</v>
      </c>
      <c r="B7453" s="1" t="s">
        <v>292</v>
      </c>
      <c r="C7453" s="1" t="s">
        <v>285</v>
      </c>
      <c r="D7453" s="1" t="s">
        <v>284</v>
      </c>
      <c r="E7453" s="45" t="str">
        <f>VLOOKUP(C7453,PROCV!E$50:G$126,3,0)</f>
        <v>Editorial</v>
      </c>
      <c r="F7453" s="1" t="s">
        <v>416</v>
      </c>
      <c r="G7453" s="1" t="s">
        <v>236</v>
      </c>
      <c r="H7453" s="1">
        <v>2014</v>
      </c>
      <c r="I7453" s="60">
        <f>VLOOKUP(H7453,PROCV!E$33:F$44,2,0)</f>
        <v>1.2109924972782313</v>
      </c>
      <c r="J7453" s="71">
        <v>75000</v>
      </c>
      <c r="K7453" s="44">
        <f t="shared" si="116"/>
        <v>90824.437295867348</v>
      </c>
    </row>
    <row r="7454" spans="1:11" s="43" customFormat="1" ht="19.7" customHeight="1" x14ac:dyDescent="0.25">
      <c r="A7454" s="43" t="s">
        <v>167</v>
      </c>
      <c r="B7454" s="1" t="s">
        <v>292</v>
      </c>
      <c r="C7454" s="1" t="s">
        <v>285</v>
      </c>
      <c r="D7454" s="1" t="s">
        <v>284</v>
      </c>
      <c r="E7454" s="45" t="str">
        <f>VLOOKUP(C7454,PROCV!E$50:G$126,3,0)</f>
        <v>Editorial</v>
      </c>
      <c r="F7454" s="1" t="s">
        <v>416</v>
      </c>
      <c r="G7454" s="1" t="s">
        <v>236</v>
      </c>
      <c r="H7454" s="1">
        <v>2014</v>
      </c>
      <c r="I7454" s="60">
        <f>VLOOKUP(H7454,PROCV!E$33:F$44,2,0)</f>
        <v>1.2109924972782313</v>
      </c>
      <c r="J7454" s="71">
        <v>19310</v>
      </c>
      <c r="K7454" s="44">
        <f t="shared" si="116"/>
        <v>23384.265122442648</v>
      </c>
    </row>
    <row r="7455" spans="1:11" s="43" customFormat="1" ht="19.7" customHeight="1" x14ac:dyDescent="0.25">
      <c r="A7455" s="43" t="s">
        <v>167</v>
      </c>
      <c r="B7455" s="1" t="s">
        <v>292</v>
      </c>
      <c r="C7455" s="1" t="s">
        <v>285</v>
      </c>
      <c r="D7455" s="1" t="s">
        <v>284</v>
      </c>
      <c r="E7455" s="45" t="str">
        <f>VLOOKUP(C7455,PROCV!E$50:G$126,3,0)</f>
        <v>Editorial</v>
      </c>
      <c r="F7455" s="1" t="s">
        <v>416</v>
      </c>
      <c r="G7455" s="1" t="s">
        <v>236</v>
      </c>
      <c r="H7455" s="1">
        <v>2014</v>
      </c>
      <c r="I7455" s="60">
        <f>VLOOKUP(H7455,PROCV!E$33:F$44,2,0)</f>
        <v>1.2109924972782313</v>
      </c>
      <c r="J7455" s="71">
        <v>55916</v>
      </c>
      <c r="K7455" s="44">
        <f t="shared" si="116"/>
        <v>67713.85647780959</v>
      </c>
    </row>
    <row r="7456" spans="1:11" s="43" customFormat="1" ht="19.7" customHeight="1" x14ac:dyDescent="0.25">
      <c r="A7456" s="43" t="s">
        <v>167</v>
      </c>
      <c r="B7456" s="1" t="s">
        <v>292</v>
      </c>
      <c r="C7456" s="1" t="s">
        <v>283</v>
      </c>
      <c r="D7456" s="1" t="s">
        <v>282</v>
      </c>
      <c r="E7456" s="45" t="str">
        <f>VLOOKUP(C7456,PROCV!E$50:G$126,3,0)</f>
        <v>Editorial</v>
      </c>
      <c r="F7456" s="1" t="s">
        <v>416</v>
      </c>
      <c r="G7456" s="1" t="s">
        <v>236</v>
      </c>
      <c r="H7456" s="1">
        <v>2014</v>
      </c>
      <c r="I7456" s="60">
        <f>VLOOKUP(H7456,PROCV!E$33:F$44,2,0)</f>
        <v>1.2109924972782313</v>
      </c>
      <c r="J7456" s="71">
        <v>7015</v>
      </c>
      <c r="K7456" s="44">
        <f t="shared" si="116"/>
        <v>8495.1123684067934</v>
      </c>
    </row>
    <row r="7457" spans="1:11" s="43" customFormat="1" ht="19.7" customHeight="1" x14ac:dyDescent="0.25">
      <c r="A7457" s="43" t="s">
        <v>167</v>
      </c>
      <c r="B7457" s="1" t="s">
        <v>292</v>
      </c>
      <c r="C7457" s="1" t="s">
        <v>283</v>
      </c>
      <c r="D7457" s="1" t="s">
        <v>282</v>
      </c>
      <c r="E7457" s="45" t="str">
        <f>VLOOKUP(C7457,PROCV!E$50:G$126,3,0)</f>
        <v>Editorial</v>
      </c>
      <c r="F7457" s="1" t="s">
        <v>416</v>
      </c>
      <c r="G7457" s="1" t="s">
        <v>236</v>
      </c>
      <c r="H7457" s="1">
        <v>2014</v>
      </c>
      <c r="I7457" s="60">
        <f>VLOOKUP(H7457,PROCV!E$33:F$44,2,0)</f>
        <v>1.2109924972782313</v>
      </c>
      <c r="J7457" s="71">
        <v>24086</v>
      </c>
      <c r="K7457" s="44">
        <f t="shared" si="116"/>
        <v>29167.96528944348</v>
      </c>
    </row>
    <row r="7458" spans="1:11" s="43" customFormat="1" ht="19.7" customHeight="1" x14ac:dyDescent="0.25">
      <c r="A7458" s="43" t="s">
        <v>167</v>
      </c>
      <c r="B7458" s="1" t="s">
        <v>292</v>
      </c>
      <c r="C7458" s="1" t="s">
        <v>281</v>
      </c>
      <c r="D7458" s="1" t="s">
        <v>280</v>
      </c>
      <c r="E7458" s="45" t="str">
        <f>VLOOKUP(C7458,PROCV!E$50:G$126,3,0)</f>
        <v>Música</v>
      </c>
      <c r="F7458" s="1" t="s">
        <v>416</v>
      </c>
      <c r="G7458" s="1" t="s">
        <v>236</v>
      </c>
      <c r="H7458" s="1">
        <v>2014</v>
      </c>
      <c r="I7458" s="60">
        <f>VLOOKUP(H7458,PROCV!E$33:F$44,2,0)</f>
        <v>1.2109924972782313</v>
      </c>
      <c r="J7458" s="71">
        <v>9395</v>
      </c>
      <c r="K7458" s="44">
        <f t="shared" si="116"/>
        <v>11377.274511928983</v>
      </c>
    </row>
    <row r="7459" spans="1:11" s="43" customFormat="1" ht="19.7" customHeight="1" x14ac:dyDescent="0.25">
      <c r="A7459" s="43" t="s">
        <v>167</v>
      </c>
      <c r="B7459" s="1" t="s">
        <v>292</v>
      </c>
      <c r="C7459" s="1" t="s">
        <v>269</v>
      </c>
      <c r="D7459" s="1" t="s">
        <v>268</v>
      </c>
      <c r="E7459" s="45" t="str">
        <f>VLOOKUP(C7459,PROCV!E$50:G$126,3,0)</f>
        <v>NA</v>
      </c>
      <c r="F7459" s="1" t="s">
        <v>416</v>
      </c>
      <c r="G7459" s="1" t="s">
        <v>236</v>
      </c>
      <c r="H7459" s="1">
        <v>2014</v>
      </c>
      <c r="I7459" s="60">
        <f>VLOOKUP(H7459,PROCV!E$33:F$44,2,0)</f>
        <v>1.2109924972782313</v>
      </c>
      <c r="J7459" s="71">
        <v>3539</v>
      </c>
      <c r="K7459" s="44">
        <f t="shared" si="116"/>
        <v>4285.7024478676603</v>
      </c>
    </row>
    <row r="7460" spans="1:11" s="43" customFormat="1" ht="19.7" customHeight="1" x14ac:dyDescent="0.25">
      <c r="A7460" s="43" t="s">
        <v>167</v>
      </c>
      <c r="B7460" s="1" t="s">
        <v>292</v>
      </c>
      <c r="C7460" s="1" t="s">
        <v>269</v>
      </c>
      <c r="D7460" s="1" t="s">
        <v>268</v>
      </c>
      <c r="E7460" s="45" t="str">
        <f>VLOOKUP(C7460,PROCV!E$50:G$126,3,0)</f>
        <v>NA</v>
      </c>
      <c r="F7460" s="1" t="s">
        <v>416</v>
      </c>
      <c r="G7460" s="1" t="s">
        <v>236</v>
      </c>
      <c r="H7460" s="1">
        <v>2014</v>
      </c>
      <c r="I7460" s="60">
        <f>VLOOKUP(H7460,PROCV!E$33:F$44,2,0)</f>
        <v>1.2109924972782313</v>
      </c>
      <c r="J7460" s="71">
        <v>24350</v>
      </c>
      <c r="K7460" s="44">
        <f t="shared" si="116"/>
        <v>29487.667308724933</v>
      </c>
    </row>
    <row r="7461" spans="1:11" s="43" customFormat="1" ht="19.7" customHeight="1" x14ac:dyDescent="0.25">
      <c r="A7461" s="43" t="s">
        <v>167</v>
      </c>
      <c r="B7461" s="1" t="s">
        <v>292</v>
      </c>
      <c r="C7461" s="1" t="s">
        <v>297</v>
      </c>
      <c r="D7461" s="1" t="s">
        <v>296</v>
      </c>
      <c r="E7461" s="45" t="str">
        <f>VLOOKUP(C7461,PROCV!E$50:G$126,3,0)</f>
        <v>Audiovisual</v>
      </c>
      <c r="F7461" s="1" t="s">
        <v>416</v>
      </c>
      <c r="G7461" s="1" t="s">
        <v>236</v>
      </c>
      <c r="H7461" s="1">
        <v>2014</v>
      </c>
      <c r="I7461" s="60">
        <f>VLOOKUP(H7461,PROCV!E$33:F$44,2,0)</f>
        <v>1.2109924972782313</v>
      </c>
      <c r="J7461" s="71">
        <v>2582</v>
      </c>
      <c r="K7461" s="44">
        <f t="shared" si="116"/>
        <v>3126.7826279723931</v>
      </c>
    </row>
    <row r="7462" spans="1:11" s="43" customFormat="1" ht="19.7" customHeight="1" x14ac:dyDescent="0.25">
      <c r="A7462" s="43" t="s">
        <v>167</v>
      </c>
      <c r="B7462" s="1" t="s">
        <v>292</v>
      </c>
      <c r="C7462" s="1" t="s">
        <v>250</v>
      </c>
      <c r="D7462" s="1" t="s">
        <v>249</v>
      </c>
      <c r="E7462" s="45" t="str">
        <f>VLOOKUP(C7462,PROCV!E$50:G$126,3,0)</f>
        <v>Audiovisual</v>
      </c>
      <c r="F7462" s="1" t="s">
        <v>416</v>
      </c>
      <c r="G7462" s="1" t="s">
        <v>236</v>
      </c>
      <c r="H7462" s="1">
        <v>2014</v>
      </c>
      <c r="I7462" s="60">
        <f>VLOOKUP(H7462,PROCV!E$33:F$44,2,0)</f>
        <v>1.2109924972782313</v>
      </c>
      <c r="J7462" s="71">
        <v>24983</v>
      </c>
      <c r="K7462" s="44">
        <f t="shared" si="116"/>
        <v>30254.225559502054</v>
      </c>
    </row>
    <row r="7463" spans="1:11" s="43" customFormat="1" ht="19.7" customHeight="1" x14ac:dyDescent="0.25">
      <c r="A7463" s="43" t="s">
        <v>167</v>
      </c>
      <c r="B7463" s="1" t="s">
        <v>292</v>
      </c>
      <c r="C7463" s="1" t="s">
        <v>250</v>
      </c>
      <c r="D7463" s="1" t="s">
        <v>249</v>
      </c>
      <c r="E7463" s="45" t="str">
        <f>VLOOKUP(C7463,PROCV!E$50:G$126,3,0)</f>
        <v>Audiovisual</v>
      </c>
      <c r="F7463" s="1" t="s">
        <v>416</v>
      </c>
      <c r="G7463" s="1" t="s">
        <v>236</v>
      </c>
      <c r="H7463" s="1">
        <v>2014</v>
      </c>
      <c r="I7463" s="60">
        <f>VLOOKUP(H7463,PROCV!E$33:F$44,2,0)</f>
        <v>1.2109924972782313</v>
      </c>
      <c r="J7463" s="71">
        <v>126661</v>
      </c>
      <c r="K7463" s="44">
        <f t="shared" si="116"/>
        <v>153385.52069775807</v>
      </c>
    </row>
    <row r="7464" spans="1:11" s="43" customFormat="1" ht="19.7" customHeight="1" x14ac:dyDescent="0.25">
      <c r="A7464" s="43" t="s">
        <v>167</v>
      </c>
      <c r="B7464" s="1" t="s">
        <v>292</v>
      </c>
      <c r="C7464" s="1" t="s">
        <v>250</v>
      </c>
      <c r="D7464" s="1" t="s">
        <v>249</v>
      </c>
      <c r="E7464" s="45" t="str">
        <f>VLOOKUP(C7464,PROCV!E$50:G$126,3,0)</f>
        <v>Audiovisual</v>
      </c>
      <c r="F7464" s="1" t="s">
        <v>416</v>
      </c>
      <c r="G7464" s="1" t="s">
        <v>236</v>
      </c>
      <c r="H7464" s="1">
        <v>2014</v>
      </c>
      <c r="I7464" s="60">
        <f>VLOOKUP(H7464,PROCV!E$33:F$44,2,0)</f>
        <v>1.2109924972782313</v>
      </c>
      <c r="J7464" s="71">
        <v>5993</v>
      </c>
      <c r="K7464" s="44">
        <f t="shared" si="116"/>
        <v>7257.4780361884405</v>
      </c>
    </row>
    <row r="7465" spans="1:11" s="43" customFormat="1" ht="19.7" customHeight="1" x14ac:dyDescent="0.25">
      <c r="A7465" s="43" t="s">
        <v>167</v>
      </c>
      <c r="B7465" s="1" t="s">
        <v>292</v>
      </c>
      <c r="C7465" s="1" t="s">
        <v>246</v>
      </c>
      <c r="D7465" s="1" t="s">
        <v>245</v>
      </c>
      <c r="E7465" s="45" t="str">
        <f>VLOOKUP(C7465,PROCV!E$50:G$126,3,0)</f>
        <v>Artes Cênicas e Espetáculos</v>
      </c>
      <c r="F7465" s="1" t="s">
        <v>416</v>
      </c>
      <c r="G7465" s="1" t="s">
        <v>236</v>
      </c>
      <c r="H7465" s="1">
        <v>2014</v>
      </c>
      <c r="I7465" s="60">
        <f>VLOOKUP(H7465,PROCV!E$33:F$44,2,0)</f>
        <v>1.2109924972782313</v>
      </c>
      <c r="J7465" s="71">
        <v>125075</v>
      </c>
      <c r="K7465" s="44">
        <f t="shared" si="116"/>
        <v>151464.88659707477</v>
      </c>
    </row>
    <row r="7466" spans="1:11" s="43" customFormat="1" ht="19.7" customHeight="1" x14ac:dyDescent="0.25">
      <c r="A7466" s="43" t="s">
        <v>167</v>
      </c>
      <c r="B7466" s="1" t="s">
        <v>292</v>
      </c>
      <c r="C7466" s="1" t="s">
        <v>246</v>
      </c>
      <c r="D7466" s="1" t="s">
        <v>245</v>
      </c>
      <c r="E7466" s="45" t="str">
        <f>VLOOKUP(C7466,PROCV!E$50:G$126,3,0)</f>
        <v>Artes Cênicas e Espetáculos</v>
      </c>
      <c r="F7466" s="1" t="s">
        <v>416</v>
      </c>
      <c r="G7466" s="1" t="s">
        <v>236</v>
      </c>
      <c r="H7466" s="1">
        <v>2014</v>
      </c>
      <c r="I7466" s="60">
        <f>VLOOKUP(H7466,PROCV!E$33:F$44,2,0)</f>
        <v>1.2109924972782313</v>
      </c>
      <c r="J7466" s="71">
        <v>58000</v>
      </c>
      <c r="K7466" s="44">
        <f t="shared" si="116"/>
        <v>70237.564842137421</v>
      </c>
    </row>
    <row r="7467" spans="1:11" s="43" customFormat="1" ht="19.7" customHeight="1" x14ac:dyDescent="0.25">
      <c r="A7467" s="43" t="s">
        <v>167</v>
      </c>
      <c r="B7467" s="1" t="s">
        <v>292</v>
      </c>
      <c r="C7467" s="1" t="s">
        <v>238</v>
      </c>
      <c r="D7467" s="1" t="s">
        <v>237</v>
      </c>
      <c r="E7467" s="45" t="str">
        <f>VLOOKUP(C7467,PROCV!E$50:G$126,3,0)</f>
        <v>Artes Cênicas e Espetáculos</v>
      </c>
      <c r="F7467" s="1" t="s">
        <v>416</v>
      </c>
      <c r="G7467" s="1" t="s">
        <v>236</v>
      </c>
      <c r="H7467" s="1">
        <v>2014</v>
      </c>
      <c r="I7467" s="60">
        <f>VLOOKUP(H7467,PROCV!E$33:F$44,2,0)</f>
        <v>1.2109924972782313</v>
      </c>
      <c r="J7467" s="71">
        <v>37000</v>
      </c>
      <c r="K7467" s="44">
        <f t="shared" si="116"/>
        <v>44806.722399294558</v>
      </c>
    </row>
    <row r="7468" spans="1:11" s="43" customFormat="1" ht="19.7" customHeight="1" x14ac:dyDescent="0.25">
      <c r="A7468" s="43" t="s">
        <v>167</v>
      </c>
      <c r="B7468" s="1" t="s">
        <v>292</v>
      </c>
      <c r="C7468" s="1" t="s">
        <v>238</v>
      </c>
      <c r="D7468" s="1" t="s">
        <v>237</v>
      </c>
      <c r="E7468" s="45" t="str">
        <f>VLOOKUP(C7468,PROCV!E$50:G$126,3,0)</f>
        <v>Artes Cênicas e Espetáculos</v>
      </c>
      <c r="F7468" s="1" t="s">
        <v>416</v>
      </c>
      <c r="G7468" s="1" t="s">
        <v>236</v>
      </c>
      <c r="H7468" s="1">
        <v>2014</v>
      </c>
      <c r="I7468" s="60">
        <f>VLOOKUP(H7468,PROCV!E$33:F$44,2,0)</f>
        <v>1.2109924972782313</v>
      </c>
      <c r="J7468" s="71">
        <v>16768</v>
      </c>
      <c r="K7468" s="44">
        <f t="shared" si="116"/>
        <v>20305.922194361381</v>
      </c>
    </row>
    <row r="7469" spans="1:11" s="43" customFormat="1" ht="19.7" customHeight="1" x14ac:dyDescent="0.25">
      <c r="A7469" s="43" t="s">
        <v>167</v>
      </c>
      <c r="B7469" s="1" t="s">
        <v>292</v>
      </c>
      <c r="C7469" s="1" t="s">
        <v>241</v>
      </c>
      <c r="D7469" s="1" t="s">
        <v>240</v>
      </c>
      <c r="E7469" s="45" t="str">
        <f>VLOOKUP(C7469,PROCV!E$50:G$126,3,0)</f>
        <v>Artes Cênicas e Espetáculos</v>
      </c>
      <c r="F7469" s="1" t="s">
        <v>416</v>
      </c>
      <c r="G7469" s="1" t="s">
        <v>236</v>
      </c>
      <c r="H7469" s="1">
        <v>2014</v>
      </c>
      <c r="I7469" s="60">
        <f>VLOOKUP(H7469,PROCV!E$33:F$44,2,0)</f>
        <v>1.2109924972782313</v>
      </c>
      <c r="J7469" s="71">
        <v>22037</v>
      </c>
      <c r="K7469" s="44">
        <f t="shared" si="116"/>
        <v>26686.641662520386</v>
      </c>
    </row>
    <row r="7470" spans="1:11" s="43" customFormat="1" ht="19.7" customHeight="1" x14ac:dyDescent="0.25">
      <c r="A7470" s="43" t="s">
        <v>167</v>
      </c>
      <c r="B7470" s="1" t="s">
        <v>292</v>
      </c>
      <c r="C7470" s="1" t="s">
        <v>241</v>
      </c>
      <c r="D7470" s="1" t="s">
        <v>240</v>
      </c>
      <c r="E7470" s="45" t="str">
        <f>VLOOKUP(C7470,PROCV!E$50:G$126,3,0)</f>
        <v>Artes Cênicas e Espetáculos</v>
      </c>
      <c r="F7470" s="1" t="s">
        <v>416</v>
      </c>
      <c r="G7470" s="1" t="s">
        <v>236</v>
      </c>
      <c r="H7470" s="1">
        <v>2014</v>
      </c>
      <c r="I7470" s="60">
        <f>VLOOKUP(H7470,PROCV!E$33:F$44,2,0)</f>
        <v>1.2109924972782313</v>
      </c>
      <c r="J7470" s="71">
        <v>78872</v>
      </c>
      <c r="K7470" s="44">
        <f t="shared" si="116"/>
        <v>95513.400245328667</v>
      </c>
    </row>
    <row r="7471" spans="1:11" s="43" customFormat="1" ht="19.7" customHeight="1" x14ac:dyDescent="0.25">
      <c r="A7471" s="43" t="s">
        <v>167</v>
      </c>
      <c r="B7471" s="1" t="s">
        <v>292</v>
      </c>
      <c r="C7471" s="1" t="s">
        <v>311</v>
      </c>
      <c r="D7471" s="1" t="s">
        <v>310</v>
      </c>
      <c r="E7471" s="45" t="str">
        <f>VLOOKUP(C7471,PROCV!E$50:G$126,3,0)</f>
        <v>Artes Cênicas e Espetáculos</v>
      </c>
      <c r="F7471" s="1" t="s">
        <v>416</v>
      </c>
      <c r="G7471" s="1" t="s">
        <v>236</v>
      </c>
      <c r="H7471" s="1">
        <v>2014</v>
      </c>
      <c r="I7471" s="60">
        <f>VLOOKUP(H7471,PROCV!E$33:F$44,2,0)</f>
        <v>1.2109924972782313</v>
      </c>
      <c r="J7471" s="71">
        <v>270458</v>
      </c>
      <c r="K7471" s="44">
        <f t="shared" si="116"/>
        <v>327522.60882887588</v>
      </c>
    </row>
    <row r="7472" spans="1:11" s="43" customFormat="1" ht="19.7" customHeight="1" x14ac:dyDescent="0.25">
      <c r="A7472" s="43" t="s">
        <v>132</v>
      </c>
      <c r="B7472" s="1" t="s">
        <v>239</v>
      </c>
      <c r="C7472" s="1" t="s">
        <v>309</v>
      </c>
      <c r="D7472" s="1" t="s">
        <v>308</v>
      </c>
      <c r="E7472" s="45" t="str">
        <f>VLOOKUP(C7472,PROCV!E$50:G$126,3,0)</f>
        <v>NA</v>
      </c>
      <c r="F7472" s="1" t="s">
        <v>416</v>
      </c>
      <c r="G7472" s="1" t="s">
        <v>236</v>
      </c>
      <c r="H7472" s="1">
        <v>2014</v>
      </c>
      <c r="I7472" s="60">
        <f>VLOOKUP(H7472,PROCV!E$33:F$44,2,0)</f>
        <v>1.2109924972782313</v>
      </c>
      <c r="J7472" s="71">
        <v>60628</v>
      </c>
      <c r="K7472" s="44">
        <f t="shared" si="116"/>
        <v>73420.05312498461</v>
      </c>
    </row>
    <row r="7473" spans="1:11" s="43" customFormat="1" ht="19.7" customHeight="1" x14ac:dyDescent="0.25">
      <c r="A7473" s="43" t="s">
        <v>132</v>
      </c>
      <c r="B7473" s="1" t="s">
        <v>239</v>
      </c>
      <c r="C7473" s="1" t="s">
        <v>309</v>
      </c>
      <c r="D7473" s="1" t="s">
        <v>308</v>
      </c>
      <c r="E7473" s="45" t="str">
        <f>VLOOKUP(C7473,PROCV!E$50:G$126,3,0)</f>
        <v>NA</v>
      </c>
      <c r="F7473" s="1" t="s">
        <v>416</v>
      </c>
      <c r="G7473" s="1" t="s">
        <v>236</v>
      </c>
      <c r="H7473" s="1">
        <v>2014</v>
      </c>
      <c r="I7473" s="60">
        <f>VLOOKUP(H7473,PROCV!E$33:F$44,2,0)</f>
        <v>1.2109924972782313</v>
      </c>
      <c r="J7473" s="71">
        <v>7040</v>
      </c>
      <c r="K7473" s="44">
        <f t="shared" si="116"/>
        <v>8525.3871808387485</v>
      </c>
    </row>
    <row r="7474" spans="1:11" s="43" customFormat="1" ht="19.7" customHeight="1" x14ac:dyDescent="0.25">
      <c r="A7474" s="43" t="s">
        <v>132</v>
      </c>
      <c r="B7474" s="1" t="s">
        <v>239</v>
      </c>
      <c r="C7474" s="1" t="s">
        <v>291</v>
      </c>
      <c r="D7474" s="1" t="s">
        <v>290</v>
      </c>
      <c r="E7474" s="45" t="str">
        <f>VLOOKUP(C7474,PROCV!E$50:G$126,3,0)</f>
        <v>NA</v>
      </c>
      <c r="F7474" s="1" t="s">
        <v>416</v>
      </c>
      <c r="G7474" s="1" t="s">
        <v>236</v>
      </c>
      <c r="H7474" s="1">
        <v>2014</v>
      </c>
      <c r="I7474" s="60">
        <f>VLOOKUP(H7474,PROCV!E$33:F$44,2,0)</f>
        <v>1.2109924972782313</v>
      </c>
      <c r="J7474" s="71">
        <v>23897</v>
      </c>
      <c r="K7474" s="44">
        <f t="shared" si="116"/>
        <v>28939.087707457893</v>
      </c>
    </row>
    <row r="7475" spans="1:11" s="43" customFormat="1" ht="19.7" customHeight="1" x14ac:dyDescent="0.25">
      <c r="A7475" s="43" t="s">
        <v>132</v>
      </c>
      <c r="B7475" s="1" t="s">
        <v>239</v>
      </c>
      <c r="C7475" s="1" t="s">
        <v>291</v>
      </c>
      <c r="D7475" s="1" t="s">
        <v>290</v>
      </c>
      <c r="E7475" s="45" t="str">
        <f>VLOOKUP(C7475,PROCV!E$50:G$126,3,0)</f>
        <v>NA</v>
      </c>
      <c r="F7475" s="1" t="s">
        <v>416</v>
      </c>
      <c r="G7475" s="1" t="s">
        <v>236</v>
      </c>
      <c r="H7475" s="1">
        <v>2014</v>
      </c>
      <c r="I7475" s="60">
        <f>VLOOKUP(H7475,PROCV!E$33:F$44,2,0)</f>
        <v>1.2109924972782313</v>
      </c>
      <c r="J7475" s="71">
        <v>193800</v>
      </c>
      <c r="K7475" s="44">
        <f t="shared" si="116"/>
        <v>234690.34597252123</v>
      </c>
    </row>
    <row r="7476" spans="1:11" s="43" customFormat="1" ht="19.7" customHeight="1" x14ac:dyDescent="0.25">
      <c r="A7476" s="43" t="s">
        <v>132</v>
      </c>
      <c r="B7476" s="1" t="s">
        <v>239</v>
      </c>
      <c r="C7476" s="1" t="s">
        <v>289</v>
      </c>
      <c r="D7476" s="1" t="s">
        <v>288</v>
      </c>
      <c r="E7476" s="45" t="str">
        <f>VLOOKUP(C7476,PROCV!E$50:G$126,3,0)</f>
        <v>Editorial</v>
      </c>
      <c r="F7476" s="1" t="s">
        <v>416</v>
      </c>
      <c r="G7476" s="1" t="s">
        <v>236</v>
      </c>
      <c r="H7476" s="1">
        <v>2014</v>
      </c>
      <c r="I7476" s="60">
        <f>VLOOKUP(H7476,PROCV!E$33:F$44,2,0)</f>
        <v>1.2109924972782313</v>
      </c>
      <c r="J7476" s="71">
        <v>22247</v>
      </c>
      <c r="K7476" s="44">
        <f t="shared" si="116"/>
        <v>26940.950086948811</v>
      </c>
    </row>
    <row r="7477" spans="1:11" s="43" customFormat="1" ht="19.7" customHeight="1" x14ac:dyDescent="0.25">
      <c r="A7477" s="43" t="s">
        <v>132</v>
      </c>
      <c r="B7477" s="1" t="s">
        <v>239</v>
      </c>
      <c r="C7477" s="1" t="s">
        <v>289</v>
      </c>
      <c r="D7477" s="1" t="s">
        <v>288</v>
      </c>
      <c r="E7477" s="45" t="str">
        <f>VLOOKUP(C7477,PROCV!E$50:G$126,3,0)</f>
        <v>Editorial</v>
      </c>
      <c r="F7477" s="1" t="s">
        <v>416</v>
      </c>
      <c r="G7477" s="1" t="s">
        <v>236</v>
      </c>
      <c r="H7477" s="1">
        <v>2014</v>
      </c>
      <c r="I7477" s="60">
        <f>VLOOKUP(H7477,PROCV!E$33:F$44,2,0)</f>
        <v>1.2109924972782313</v>
      </c>
      <c r="J7477" s="71">
        <v>125335</v>
      </c>
      <c r="K7477" s="44">
        <f t="shared" si="116"/>
        <v>151779.74464636712</v>
      </c>
    </row>
    <row r="7478" spans="1:11" s="43" customFormat="1" ht="19.7" customHeight="1" x14ac:dyDescent="0.25">
      <c r="A7478" s="43" t="s">
        <v>132</v>
      </c>
      <c r="B7478" s="1" t="s">
        <v>239</v>
      </c>
      <c r="C7478" s="1" t="s">
        <v>289</v>
      </c>
      <c r="D7478" s="1" t="s">
        <v>288</v>
      </c>
      <c r="E7478" s="45" t="str">
        <f>VLOOKUP(C7478,PROCV!E$50:G$126,3,0)</f>
        <v>Editorial</v>
      </c>
      <c r="F7478" s="1" t="s">
        <v>416</v>
      </c>
      <c r="G7478" s="1" t="s">
        <v>236</v>
      </c>
      <c r="H7478" s="1">
        <v>2014</v>
      </c>
      <c r="I7478" s="60">
        <f>VLOOKUP(H7478,PROCV!E$33:F$44,2,0)</f>
        <v>1.2109924972782313</v>
      </c>
      <c r="J7478" s="71">
        <v>63969</v>
      </c>
      <c r="K7478" s="44">
        <f t="shared" si="116"/>
        <v>77465.979058391182</v>
      </c>
    </row>
    <row r="7479" spans="1:11" s="43" customFormat="1" ht="19.7" customHeight="1" x14ac:dyDescent="0.25">
      <c r="A7479" s="43" t="s">
        <v>132</v>
      </c>
      <c r="B7479" s="1" t="s">
        <v>239</v>
      </c>
      <c r="C7479" s="1" t="s">
        <v>289</v>
      </c>
      <c r="D7479" s="1" t="s">
        <v>288</v>
      </c>
      <c r="E7479" s="45" t="str">
        <f>VLOOKUP(C7479,PROCV!E$50:G$126,3,0)</f>
        <v>Editorial</v>
      </c>
      <c r="F7479" s="1" t="s">
        <v>416</v>
      </c>
      <c r="G7479" s="1" t="s">
        <v>236</v>
      </c>
      <c r="H7479" s="1">
        <v>2014</v>
      </c>
      <c r="I7479" s="60">
        <f>VLOOKUP(H7479,PROCV!E$33:F$44,2,0)</f>
        <v>1.2109924972782313</v>
      </c>
      <c r="J7479" s="71">
        <v>130000</v>
      </c>
      <c r="K7479" s="44">
        <f t="shared" si="116"/>
        <v>157429.02464617006</v>
      </c>
    </row>
    <row r="7480" spans="1:11" s="43" customFormat="1" ht="19.7" customHeight="1" x14ac:dyDescent="0.25">
      <c r="A7480" s="43" t="s">
        <v>132</v>
      </c>
      <c r="B7480" s="1" t="s">
        <v>239</v>
      </c>
      <c r="C7480" s="1" t="s">
        <v>287</v>
      </c>
      <c r="D7480" s="1" t="s">
        <v>286</v>
      </c>
      <c r="E7480" s="45" t="str">
        <f>VLOOKUP(C7480,PROCV!E$50:G$126,3,0)</f>
        <v>Música</v>
      </c>
      <c r="F7480" s="1" t="s">
        <v>416</v>
      </c>
      <c r="G7480" s="1" t="s">
        <v>236</v>
      </c>
      <c r="H7480" s="1">
        <v>2014</v>
      </c>
      <c r="I7480" s="60">
        <f>VLOOKUP(H7480,PROCV!E$33:F$44,2,0)</f>
        <v>1.2109924972782313</v>
      </c>
      <c r="J7480" s="71">
        <v>4340</v>
      </c>
      <c r="K7480" s="44">
        <f t="shared" si="116"/>
        <v>5255.7074381875236</v>
      </c>
    </row>
    <row r="7481" spans="1:11" s="43" customFormat="1" ht="19.7" customHeight="1" x14ac:dyDescent="0.25">
      <c r="A7481" s="43" t="s">
        <v>132</v>
      </c>
      <c r="B7481" s="1" t="s">
        <v>239</v>
      </c>
      <c r="C7481" s="1" t="s">
        <v>287</v>
      </c>
      <c r="D7481" s="1" t="s">
        <v>286</v>
      </c>
      <c r="E7481" s="45" t="str">
        <f>VLOOKUP(C7481,PROCV!E$50:G$126,3,0)</f>
        <v>Música</v>
      </c>
      <c r="F7481" s="1" t="s">
        <v>416</v>
      </c>
      <c r="G7481" s="1" t="s">
        <v>236</v>
      </c>
      <c r="H7481" s="1">
        <v>2014</v>
      </c>
      <c r="I7481" s="60">
        <f>VLOOKUP(H7481,PROCV!E$33:F$44,2,0)</f>
        <v>1.2109924972782313</v>
      </c>
      <c r="J7481" s="71">
        <v>28185</v>
      </c>
      <c r="K7481" s="44">
        <f t="shared" si="116"/>
        <v>34131.823535786949</v>
      </c>
    </row>
    <row r="7482" spans="1:11" s="43" customFormat="1" ht="19.7" customHeight="1" x14ac:dyDescent="0.25">
      <c r="A7482" s="43" t="s">
        <v>132</v>
      </c>
      <c r="B7482" s="1" t="s">
        <v>239</v>
      </c>
      <c r="C7482" s="1" t="s">
        <v>287</v>
      </c>
      <c r="D7482" s="1" t="s">
        <v>286</v>
      </c>
      <c r="E7482" s="45" t="str">
        <f>VLOOKUP(C7482,PROCV!E$50:G$126,3,0)</f>
        <v>Música</v>
      </c>
      <c r="F7482" s="1" t="s">
        <v>416</v>
      </c>
      <c r="G7482" s="1" t="s">
        <v>236</v>
      </c>
      <c r="H7482" s="1">
        <v>2014</v>
      </c>
      <c r="I7482" s="60">
        <f>VLOOKUP(H7482,PROCV!E$33:F$44,2,0)</f>
        <v>1.2109924972782313</v>
      </c>
      <c r="J7482" s="71">
        <v>16217</v>
      </c>
      <c r="K7482" s="44">
        <f t="shared" si="116"/>
        <v>19638.665328361076</v>
      </c>
    </row>
    <row r="7483" spans="1:11" s="43" customFormat="1" ht="19.7" customHeight="1" x14ac:dyDescent="0.25">
      <c r="A7483" s="43" t="s">
        <v>132</v>
      </c>
      <c r="B7483" s="1" t="s">
        <v>239</v>
      </c>
      <c r="C7483" s="1" t="s">
        <v>287</v>
      </c>
      <c r="D7483" s="1" t="s">
        <v>286</v>
      </c>
      <c r="E7483" s="45" t="str">
        <f>VLOOKUP(C7483,PROCV!E$50:G$126,3,0)</f>
        <v>Música</v>
      </c>
      <c r="F7483" s="1" t="s">
        <v>416</v>
      </c>
      <c r="G7483" s="1" t="s">
        <v>236</v>
      </c>
      <c r="H7483" s="1">
        <v>2014</v>
      </c>
      <c r="I7483" s="60">
        <f>VLOOKUP(H7483,PROCV!E$33:F$44,2,0)</f>
        <v>1.2109924972782313</v>
      </c>
      <c r="J7483" s="71">
        <v>160600</v>
      </c>
      <c r="K7483" s="44">
        <f t="shared" si="116"/>
        <v>194485.39506288394</v>
      </c>
    </row>
    <row r="7484" spans="1:11" s="43" customFormat="1" ht="19.7" customHeight="1" x14ac:dyDescent="0.25">
      <c r="A7484" s="43" t="s">
        <v>132</v>
      </c>
      <c r="B7484" s="1" t="s">
        <v>239</v>
      </c>
      <c r="C7484" s="1" t="s">
        <v>287</v>
      </c>
      <c r="D7484" s="1" t="s">
        <v>286</v>
      </c>
      <c r="E7484" s="45" t="str">
        <f>VLOOKUP(C7484,PROCV!E$50:G$126,3,0)</f>
        <v>Música</v>
      </c>
      <c r="F7484" s="1" t="s">
        <v>416</v>
      </c>
      <c r="G7484" s="1" t="s">
        <v>236</v>
      </c>
      <c r="H7484" s="1">
        <v>2014</v>
      </c>
      <c r="I7484" s="60">
        <f>VLOOKUP(H7484,PROCV!E$33:F$44,2,0)</f>
        <v>1.2109924972782313</v>
      </c>
      <c r="J7484" s="71">
        <v>30000</v>
      </c>
      <c r="K7484" s="44">
        <f t="shared" si="116"/>
        <v>36329.774918346942</v>
      </c>
    </row>
    <row r="7485" spans="1:11" s="43" customFormat="1" ht="19.7" customHeight="1" x14ac:dyDescent="0.25">
      <c r="A7485" s="43" t="s">
        <v>132</v>
      </c>
      <c r="B7485" s="1" t="s">
        <v>239</v>
      </c>
      <c r="C7485" s="1" t="s">
        <v>285</v>
      </c>
      <c r="D7485" s="1" t="s">
        <v>284</v>
      </c>
      <c r="E7485" s="45" t="str">
        <f>VLOOKUP(C7485,PROCV!E$50:G$126,3,0)</f>
        <v>Editorial</v>
      </c>
      <c r="F7485" s="1" t="s">
        <v>416</v>
      </c>
      <c r="G7485" s="1" t="s">
        <v>236</v>
      </c>
      <c r="H7485" s="1">
        <v>2014</v>
      </c>
      <c r="I7485" s="60">
        <f>VLOOKUP(H7485,PROCV!E$33:F$44,2,0)</f>
        <v>1.2109924972782313</v>
      </c>
      <c r="J7485" s="71">
        <v>5712</v>
      </c>
      <c r="K7485" s="44">
        <f t="shared" si="116"/>
        <v>6917.1891444532575</v>
      </c>
    </row>
    <row r="7486" spans="1:11" s="43" customFormat="1" ht="19.7" customHeight="1" x14ac:dyDescent="0.25">
      <c r="A7486" s="43" t="s">
        <v>132</v>
      </c>
      <c r="B7486" s="1" t="s">
        <v>239</v>
      </c>
      <c r="C7486" s="1" t="s">
        <v>285</v>
      </c>
      <c r="D7486" s="1" t="s">
        <v>284</v>
      </c>
      <c r="E7486" s="45" t="str">
        <f>VLOOKUP(C7486,PROCV!E$50:G$126,3,0)</f>
        <v>Editorial</v>
      </c>
      <c r="F7486" s="1" t="s">
        <v>416</v>
      </c>
      <c r="G7486" s="1" t="s">
        <v>236</v>
      </c>
      <c r="H7486" s="1">
        <v>2014</v>
      </c>
      <c r="I7486" s="60">
        <f>VLOOKUP(H7486,PROCV!E$33:F$44,2,0)</f>
        <v>1.2109924972782313</v>
      </c>
      <c r="J7486" s="71">
        <v>9976</v>
      </c>
      <c r="K7486" s="44">
        <f t="shared" si="116"/>
        <v>12080.861152847636</v>
      </c>
    </row>
    <row r="7487" spans="1:11" s="43" customFormat="1" ht="19.7" customHeight="1" x14ac:dyDescent="0.25">
      <c r="A7487" s="43" t="s">
        <v>132</v>
      </c>
      <c r="B7487" s="1" t="s">
        <v>239</v>
      </c>
      <c r="C7487" s="1" t="s">
        <v>285</v>
      </c>
      <c r="D7487" s="1" t="s">
        <v>284</v>
      </c>
      <c r="E7487" s="45" t="str">
        <f>VLOOKUP(C7487,PROCV!E$50:G$126,3,0)</f>
        <v>Editorial</v>
      </c>
      <c r="F7487" s="1" t="s">
        <v>416</v>
      </c>
      <c r="G7487" s="1" t="s">
        <v>236</v>
      </c>
      <c r="H7487" s="1">
        <v>2014</v>
      </c>
      <c r="I7487" s="60">
        <f>VLOOKUP(H7487,PROCV!E$33:F$44,2,0)</f>
        <v>1.2109924972782313</v>
      </c>
      <c r="J7487" s="71">
        <v>45063</v>
      </c>
      <c r="K7487" s="44">
        <f t="shared" si="116"/>
        <v>54570.954904848935</v>
      </c>
    </row>
    <row r="7488" spans="1:11" s="43" customFormat="1" ht="19.7" customHeight="1" x14ac:dyDescent="0.25">
      <c r="A7488" s="43" t="s">
        <v>132</v>
      </c>
      <c r="B7488" s="1" t="s">
        <v>239</v>
      </c>
      <c r="C7488" s="1" t="s">
        <v>285</v>
      </c>
      <c r="D7488" s="1" t="s">
        <v>284</v>
      </c>
      <c r="E7488" s="45" t="str">
        <f>VLOOKUP(C7488,PROCV!E$50:G$126,3,0)</f>
        <v>Editorial</v>
      </c>
      <c r="F7488" s="1" t="s">
        <v>416</v>
      </c>
      <c r="G7488" s="1" t="s">
        <v>236</v>
      </c>
      <c r="H7488" s="1">
        <v>2014</v>
      </c>
      <c r="I7488" s="60">
        <f>VLOOKUP(H7488,PROCV!E$33:F$44,2,0)</f>
        <v>1.2109924972782313</v>
      </c>
      <c r="J7488" s="71">
        <v>435000</v>
      </c>
      <c r="K7488" s="44">
        <f t="shared" si="116"/>
        <v>526781.73631603061</v>
      </c>
    </row>
    <row r="7489" spans="1:11" s="43" customFormat="1" ht="19.7" customHeight="1" x14ac:dyDescent="0.25">
      <c r="A7489" s="43" t="s">
        <v>132</v>
      </c>
      <c r="B7489" s="1" t="s">
        <v>239</v>
      </c>
      <c r="C7489" s="1" t="s">
        <v>281</v>
      </c>
      <c r="D7489" s="1" t="s">
        <v>280</v>
      </c>
      <c r="E7489" s="45" t="str">
        <f>VLOOKUP(C7489,PROCV!E$50:G$126,3,0)</f>
        <v>Música</v>
      </c>
      <c r="F7489" s="1" t="s">
        <v>416</v>
      </c>
      <c r="G7489" s="1" t="s">
        <v>236</v>
      </c>
      <c r="H7489" s="1">
        <v>2014</v>
      </c>
      <c r="I7489" s="60">
        <f>VLOOKUP(H7489,PROCV!E$33:F$44,2,0)</f>
        <v>1.2109924972782313</v>
      </c>
      <c r="J7489" s="71">
        <v>24576</v>
      </c>
      <c r="K7489" s="44">
        <f t="shared" si="116"/>
        <v>29761.351613109815</v>
      </c>
    </row>
    <row r="7490" spans="1:11" s="43" customFormat="1" ht="19.7" customHeight="1" x14ac:dyDescent="0.25">
      <c r="A7490" s="43" t="s">
        <v>132</v>
      </c>
      <c r="B7490" s="1" t="s">
        <v>239</v>
      </c>
      <c r="C7490" s="1" t="s">
        <v>281</v>
      </c>
      <c r="D7490" s="1" t="s">
        <v>280</v>
      </c>
      <c r="E7490" s="45" t="str">
        <f>VLOOKUP(C7490,PROCV!E$50:G$126,3,0)</f>
        <v>Música</v>
      </c>
      <c r="F7490" s="1" t="s">
        <v>416</v>
      </c>
      <c r="G7490" s="1" t="s">
        <v>236</v>
      </c>
      <c r="H7490" s="1">
        <v>2014</v>
      </c>
      <c r="I7490" s="60">
        <f>VLOOKUP(H7490,PROCV!E$33:F$44,2,0)</f>
        <v>1.2109924972782313</v>
      </c>
      <c r="J7490" s="71">
        <v>12026</v>
      </c>
      <c r="K7490" s="44">
        <f t="shared" si="116"/>
        <v>14563.39577226801</v>
      </c>
    </row>
    <row r="7491" spans="1:11" s="43" customFormat="1" ht="19.7" customHeight="1" x14ac:dyDescent="0.25">
      <c r="A7491" s="43" t="s">
        <v>132</v>
      </c>
      <c r="B7491" s="1" t="s">
        <v>239</v>
      </c>
      <c r="C7491" s="1" t="s">
        <v>281</v>
      </c>
      <c r="D7491" s="1" t="s">
        <v>280</v>
      </c>
      <c r="E7491" s="45" t="str">
        <f>VLOOKUP(C7491,PROCV!E$50:G$126,3,0)</f>
        <v>Música</v>
      </c>
      <c r="F7491" s="1" t="s">
        <v>416</v>
      </c>
      <c r="G7491" s="1" t="s">
        <v>236</v>
      </c>
      <c r="H7491" s="1">
        <v>2014</v>
      </c>
      <c r="I7491" s="60">
        <f>VLOOKUP(H7491,PROCV!E$33:F$44,2,0)</f>
        <v>1.2109924972782313</v>
      </c>
      <c r="J7491" s="71">
        <v>54489</v>
      </c>
      <c r="K7491" s="44">
        <f t="shared" ref="K7491:K7554" si="117">J7491*I7491</f>
        <v>65985.770184193549</v>
      </c>
    </row>
    <row r="7492" spans="1:11" s="43" customFormat="1" ht="19.7" customHeight="1" x14ac:dyDescent="0.25">
      <c r="A7492" s="43" t="s">
        <v>132</v>
      </c>
      <c r="B7492" s="1" t="s">
        <v>239</v>
      </c>
      <c r="C7492" s="1" t="s">
        <v>281</v>
      </c>
      <c r="D7492" s="1" t="s">
        <v>280</v>
      </c>
      <c r="E7492" s="45" t="str">
        <f>VLOOKUP(C7492,PROCV!E$50:G$126,3,0)</f>
        <v>Música</v>
      </c>
      <c r="F7492" s="1" t="s">
        <v>416</v>
      </c>
      <c r="G7492" s="1" t="s">
        <v>236</v>
      </c>
      <c r="H7492" s="1">
        <v>2014</v>
      </c>
      <c r="I7492" s="60">
        <f>VLOOKUP(H7492,PROCV!E$33:F$44,2,0)</f>
        <v>1.2109924972782313</v>
      </c>
      <c r="J7492" s="71">
        <v>205000</v>
      </c>
      <c r="K7492" s="44">
        <f t="shared" si="117"/>
        <v>248253.46194203742</v>
      </c>
    </row>
    <row r="7493" spans="1:11" s="43" customFormat="1" ht="19.7" customHeight="1" x14ac:dyDescent="0.25">
      <c r="A7493" s="43" t="s">
        <v>132</v>
      </c>
      <c r="B7493" s="1" t="s">
        <v>239</v>
      </c>
      <c r="C7493" s="1" t="s">
        <v>269</v>
      </c>
      <c r="D7493" s="1" t="s">
        <v>268</v>
      </c>
      <c r="E7493" s="45" t="str">
        <f>VLOOKUP(C7493,PROCV!E$50:G$126,3,0)</f>
        <v>NA</v>
      </c>
      <c r="F7493" s="1" t="s">
        <v>416</v>
      </c>
      <c r="G7493" s="1" t="s">
        <v>236</v>
      </c>
      <c r="H7493" s="1">
        <v>2014</v>
      </c>
      <c r="I7493" s="60">
        <f>VLOOKUP(H7493,PROCV!E$33:F$44,2,0)</f>
        <v>1.2109924972782313</v>
      </c>
      <c r="J7493" s="71">
        <v>44049</v>
      </c>
      <c r="K7493" s="44">
        <f t="shared" si="117"/>
        <v>53343.008512608809</v>
      </c>
    </row>
    <row r="7494" spans="1:11" s="43" customFormat="1" ht="19.7" customHeight="1" x14ac:dyDescent="0.25">
      <c r="A7494" s="43" t="s">
        <v>132</v>
      </c>
      <c r="B7494" s="1" t="s">
        <v>239</v>
      </c>
      <c r="C7494" s="1" t="s">
        <v>269</v>
      </c>
      <c r="D7494" s="1" t="s">
        <v>268</v>
      </c>
      <c r="E7494" s="45" t="str">
        <f>VLOOKUP(C7494,PROCV!E$50:G$126,3,0)</f>
        <v>NA</v>
      </c>
      <c r="F7494" s="1" t="s">
        <v>416</v>
      </c>
      <c r="G7494" s="1" t="s">
        <v>236</v>
      </c>
      <c r="H7494" s="1">
        <v>2014</v>
      </c>
      <c r="I7494" s="60">
        <f>VLOOKUP(H7494,PROCV!E$33:F$44,2,0)</f>
        <v>1.2109924972782313</v>
      </c>
      <c r="J7494" s="71">
        <v>50000</v>
      </c>
      <c r="K7494" s="44">
        <f t="shared" si="117"/>
        <v>60549.624863911566</v>
      </c>
    </row>
    <row r="7495" spans="1:11" s="43" customFormat="1" ht="19.7" customHeight="1" x14ac:dyDescent="0.25">
      <c r="A7495" s="43" t="s">
        <v>132</v>
      </c>
      <c r="B7495" s="1" t="s">
        <v>239</v>
      </c>
      <c r="C7495" s="1" t="s">
        <v>254</v>
      </c>
      <c r="D7495" s="1" t="s">
        <v>253</v>
      </c>
      <c r="E7495" s="45" t="str">
        <f>VLOOKUP(C7495,PROCV!E$50:G$126,3,0)</f>
        <v>Música</v>
      </c>
      <c r="F7495" s="1" t="s">
        <v>416</v>
      </c>
      <c r="G7495" s="1" t="s">
        <v>236</v>
      </c>
      <c r="H7495" s="1">
        <v>2014</v>
      </c>
      <c r="I7495" s="60">
        <f>VLOOKUP(H7495,PROCV!E$33:F$44,2,0)</f>
        <v>1.2109924972782313</v>
      </c>
      <c r="J7495" s="71">
        <v>10520</v>
      </c>
      <c r="K7495" s="44">
        <f t="shared" si="117"/>
        <v>12739.641071366994</v>
      </c>
    </row>
    <row r="7496" spans="1:11" s="43" customFormat="1" ht="19.7" customHeight="1" x14ac:dyDescent="0.25">
      <c r="A7496" s="43" t="s">
        <v>132</v>
      </c>
      <c r="B7496" s="1" t="s">
        <v>239</v>
      </c>
      <c r="C7496" s="1" t="s">
        <v>254</v>
      </c>
      <c r="D7496" s="1" t="s">
        <v>253</v>
      </c>
      <c r="E7496" s="45" t="str">
        <f>VLOOKUP(C7496,PROCV!E$50:G$126,3,0)</f>
        <v>Música</v>
      </c>
      <c r="F7496" s="1" t="s">
        <v>416</v>
      </c>
      <c r="G7496" s="1" t="s">
        <v>236</v>
      </c>
      <c r="H7496" s="1">
        <v>2014</v>
      </c>
      <c r="I7496" s="60">
        <f>VLOOKUP(H7496,PROCV!E$33:F$44,2,0)</f>
        <v>1.2109924972782313</v>
      </c>
      <c r="J7496" s="71">
        <v>21430</v>
      </c>
      <c r="K7496" s="44">
        <f t="shared" si="117"/>
        <v>25951.569216672498</v>
      </c>
    </row>
    <row r="7497" spans="1:11" s="43" customFormat="1" ht="19.7" customHeight="1" x14ac:dyDescent="0.25">
      <c r="A7497" s="43" t="s">
        <v>132</v>
      </c>
      <c r="B7497" s="1" t="s">
        <v>239</v>
      </c>
      <c r="C7497" s="1" t="s">
        <v>252</v>
      </c>
      <c r="D7497" s="1" t="s">
        <v>251</v>
      </c>
      <c r="E7497" s="45" t="str">
        <f>VLOOKUP(C7497,PROCV!E$50:G$126,3,0)</f>
        <v>Audiovisual</v>
      </c>
      <c r="F7497" s="1" t="s">
        <v>416</v>
      </c>
      <c r="G7497" s="1" t="s">
        <v>236</v>
      </c>
      <c r="H7497" s="1">
        <v>2014</v>
      </c>
      <c r="I7497" s="60">
        <f>VLOOKUP(H7497,PROCV!E$33:F$44,2,0)</f>
        <v>1.2109924972782313</v>
      </c>
      <c r="J7497" s="71">
        <v>4117</v>
      </c>
      <c r="K7497" s="44">
        <f t="shared" si="117"/>
        <v>4985.6561112944783</v>
      </c>
    </row>
    <row r="7498" spans="1:11" s="43" customFormat="1" ht="19.7" customHeight="1" x14ac:dyDescent="0.25">
      <c r="A7498" s="43" t="s">
        <v>132</v>
      </c>
      <c r="B7498" s="1" t="s">
        <v>239</v>
      </c>
      <c r="C7498" s="1" t="s">
        <v>252</v>
      </c>
      <c r="D7498" s="1" t="s">
        <v>251</v>
      </c>
      <c r="E7498" s="45" t="str">
        <f>VLOOKUP(C7498,PROCV!E$50:G$126,3,0)</f>
        <v>Audiovisual</v>
      </c>
      <c r="F7498" s="1" t="s">
        <v>416</v>
      </c>
      <c r="G7498" s="1" t="s">
        <v>236</v>
      </c>
      <c r="H7498" s="1">
        <v>2014</v>
      </c>
      <c r="I7498" s="60">
        <f>VLOOKUP(H7498,PROCV!E$33:F$44,2,0)</f>
        <v>1.2109924972782313</v>
      </c>
      <c r="J7498" s="71">
        <v>95488</v>
      </c>
      <c r="K7498" s="44">
        <f t="shared" si="117"/>
        <v>115635.25158010375</v>
      </c>
    </row>
    <row r="7499" spans="1:11" s="43" customFormat="1" ht="19.7" customHeight="1" x14ac:dyDescent="0.25">
      <c r="A7499" s="43" t="s">
        <v>132</v>
      </c>
      <c r="B7499" s="1" t="s">
        <v>239</v>
      </c>
      <c r="C7499" s="1" t="s">
        <v>252</v>
      </c>
      <c r="D7499" s="1" t="s">
        <v>251</v>
      </c>
      <c r="E7499" s="45" t="str">
        <f>VLOOKUP(C7499,PROCV!E$50:G$126,3,0)</f>
        <v>Audiovisual</v>
      </c>
      <c r="F7499" s="1" t="s">
        <v>416</v>
      </c>
      <c r="G7499" s="1" t="s">
        <v>236</v>
      </c>
      <c r="H7499" s="1">
        <v>2014</v>
      </c>
      <c r="I7499" s="60">
        <f>VLOOKUP(H7499,PROCV!E$33:F$44,2,0)</f>
        <v>1.2109924972782313</v>
      </c>
      <c r="J7499" s="71">
        <v>416000</v>
      </c>
      <c r="K7499" s="44">
        <f t="shared" si="117"/>
        <v>503772.87886774424</v>
      </c>
    </row>
    <row r="7500" spans="1:11" s="43" customFormat="1" ht="19.7" customHeight="1" x14ac:dyDescent="0.25">
      <c r="A7500" s="43" t="s">
        <v>132</v>
      </c>
      <c r="B7500" s="1" t="s">
        <v>239</v>
      </c>
      <c r="C7500" s="1" t="s">
        <v>246</v>
      </c>
      <c r="D7500" s="1" t="s">
        <v>245</v>
      </c>
      <c r="E7500" s="45" t="str">
        <f>VLOOKUP(C7500,PROCV!E$50:G$126,3,0)</f>
        <v>Artes Cênicas e Espetáculos</v>
      </c>
      <c r="F7500" s="1" t="s">
        <v>416</v>
      </c>
      <c r="G7500" s="1" t="s">
        <v>236</v>
      </c>
      <c r="H7500" s="1">
        <v>2014</v>
      </c>
      <c r="I7500" s="60">
        <f>VLOOKUP(H7500,PROCV!E$33:F$44,2,0)</f>
        <v>1.2109924972782313</v>
      </c>
      <c r="J7500" s="71">
        <v>133200</v>
      </c>
      <c r="K7500" s="44">
        <f t="shared" si="117"/>
        <v>161304.20063746042</v>
      </c>
    </row>
    <row r="7501" spans="1:11" s="43" customFormat="1" ht="19.7" customHeight="1" x14ac:dyDescent="0.25">
      <c r="A7501" s="43" t="s">
        <v>132</v>
      </c>
      <c r="B7501" s="1" t="s">
        <v>239</v>
      </c>
      <c r="C7501" s="1" t="s">
        <v>238</v>
      </c>
      <c r="D7501" s="1" t="s">
        <v>237</v>
      </c>
      <c r="E7501" s="45" t="str">
        <f>VLOOKUP(C7501,PROCV!E$50:G$126,3,0)</f>
        <v>Artes Cênicas e Espetáculos</v>
      </c>
      <c r="F7501" s="1" t="s">
        <v>416</v>
      </c>
      <c r="G7501" s="1" t="s">
        <v>236</v>
      </c>
      <c r="H7501" s="1">
        <v>2014</v>
      </c>
      <c r="I7501" s="60">
        <f>VLOOKUP(H7501,PROCV!E$33:F$44,2,0)</f>
        <v>1.2109924972782313</v>
      </c>
      <c r="J7501" s="71">
        <v>3284</v>
      </c>
      <c r="K7501" s="44">
        <f t="shared" si="117"/>
        <v>3976.8993610617117</v>
      </c>
    </row>
    <row r="7502" spans="1:11" s="43" customFormat="1" ht="19.7" customHeight="1" x14ac:dyDescent="0.25">
      <c r="A7502" s="43" t="s">
        <v>132</v>
      </c>
      <c r="B7502" s="1" t="s">
        <v>239</v>
      </c>
      <c r="C7502" s="1" t="s">
        <v>238</v>
      </c>
      <c r="D7502" s="1" t="s">
        <v>237</v>
      </c>
      <c r="E7502" s="45" t="str">
        <f>VLOOKUP(C7502,PROCV!E$50:G$126,3,0)</f>
        <v>Artes Cênicas e Espetáculos</v>
      </c>
      <c r="F7502" s="1" t="s">
        <v>416</v>
      </c>
      <c r="G7502" s="1" t="s">
        <v>236</v>
      </c>
      <c r="H7502" s="1">
        <v>2014</v>
      </c>
      <c r="I7502" s="60">
        <f>VLOOKUP(H7502,PROCV!E$33:F$44,2,0)</f>
        <v>1.2109924972782313</v>
      </c>
      <c r="J7502" s="71">
        <v>7843</v>
      </c>
      <c r="K7502" s="44">
        <f t="shared" si="117"/>
        <v>9497.8141561531684</v>
      </c>
    </row>
    <row r="7503" spans="1:11" s="43" customFormat="1" ht="19.7" customHeight="1" x14ac:dyDescent="0.25">
      <c r="A7503" s="43" t="s">
        <v>132</v>
      </c>
      <c r="B7503" s="1" t="s">
        <v>239</v>
      </c>
      <c r="C7503" s="1" t="s">
        <v>241</v>
      </c>
      <c r="D7503" s="1" t="s">
        <v>240</v>
      </c>
      <c r="E7503" s="45" t="str">
        <f>VLOOKUP(C7503,PROCV!E$50:G$126,3,0)</f>
        <v>Artes Cênicas e Espetáculos</v>
      </c>
      <c r="F7503" s="1" t="s">
        <v>416</v>
      </c>
      <c r="G7503" s="1" t="s">
        <v>236</v>
      </c>
      <c r="H7503" s="1">
        <v>2014</v>
      </c>
      <c r="I7503" s="60">
        <f>VLOOKUP(H7503,PROCV!E$33:F$44,2,0)</f>
        <v>1.2109924972782313</v>
      </c>
      <c r="J7503" s="71">
        <v>13509</v>
      </c>
      <c r="K7503" s="44">
        <f t="shared" si="117"/>
        <v>16359.297645731627</v>
      </c>
    </row>
    <row r="7504" spans="1:11" s="43" customFormat="1" ht="19.7" customHeight="1" x14ac:dyDescent="0.25">
      <c r="A7504" s="43" t="s">
        <v>143</v>
      </c>
      <c r="B7504" s="1" t="s">
        <v>239</v>
      </c>
      <c r="C7504" s="1" t="s">
        <v>287</v>
      </c>
      <c r="D7504" s="1" t="s">
        <v>286</v>
      </c>
      <c r="E7504" s="45" t="str">
        <f>VLOOKUP(C7504,PROCV!E$50:G$126,3,0)</f>
        <v>Música</v>
      </c>
      <c r="F7504" s="1" t="s">
        <v>416</v>
      </c>
      <c r="G7504" s="1" t="s">
        <v>236</v>
      </c>
      <c r="H7504" s="1">
        <v>2014</v>
      </c>
      <c r="I7504" s="60">
        <f>VLOOKUP(H7504,PROCV!E$33:F$44,2,0)</f>
        <v>1.2109924972782313</v>
      </c>
      <c r="J7504" s="71">
        <v>10176</v>
      </c>
      <c r="K7504" s="44">
        <f t="shared" si="117"/>
        <v>12323.059652303282</v>
      </c>
    </row>
    <row r="7505" spans="1:11" s="43" customFormat="1" ht="19.7" customHeight="1" x14ac:dyDescent="0.25">
      <c r="A7505" s="43" t="s">
        <v>143</v>
      </c>
      <c r="B7505" s="1" t="s">
        <v>239</v>
      </c>
      <c r="C7505" s="1" t="s">
        <v>287</v>
      </c>
      <c r="D7505" s="1" t="s">
        <v>286</v>
      </c>
      <c r="E7505" s="45" t="str">
        <f>VLOOKUP(C7505,PROCV!E$50:G$126,3,0)</f>
        <v>Música</v>
      </c>
      <c r="F7505" s="1" t="s">
        <v>416</v>
      </c>
      <c r="G7505" s="1" t="s">
        <v>236</v>
      </c>
      <c r="H7505" s="1">
        <v>2014</v>
      </c>
      <c r="I7505" s="60">
        <f>VLOOKUP(H7505,PROCV!E$33:F$44,2,0)</f>
        <v>1.2109924972782313</v>
      </c>
      <c r="J7505" s="71">
        <v>6630</v>
      </c>
      <c r="K7505" s="44">
        <f t="shared" si="117"/>
        <v>8028.8802569546733</v>
      </c>
    </row>
    <row r="7506" spans="1:11" s="43" customFormat="1" ht="19.7" customHeight="1" x14ac:dyDescent="0.25">
      <c r="A7506" s="43" t="s">
        <v>143</v>
      </c>
      <c r="B7506" s="1" t="s">
        <v>239</v>
      </c>
      <c r="C7506" s="1" t="s">
        <v>285</v>
      </c>
      <c r="D7506" s="1" t="s">
        <v>284</v>
      </c>
      <c r="E7506" s="45" t="str">
        <f>VLOOKUP(C7506,PROCV!E$50:G$126,3,0)</f>
        <v>Editorial</v>
      </c>
      <c r="F7506" s="1" t="s">
        <v>416</v>
      </c>
      <c r="G7506" s="1" t="s">
        <v>236</v>
      </c>
      <c r="H7506" s="1">
        <v>2014</v>
      </c>
      <c r="I7506" s="60">
        <f>VLOOKUP(H7506,PROCV!E$33:F$44,2,0)</f>
        <v>1.2109924972782313</v>
      </c>
      <c r="J7506" s="71">
        <v>112000</v>
      </c>
      <c r="K7506" s="44">
        <f t="shared" si="117"/>
        <v>135631.15969516191</v>
      </c>
    </row>
    <row r="7507" spans="1:11" s="43" customFormat="1" ht="19.7" customHeight="1" x14ac:dyDescent="0.25">
      <c r="A7507" s="43" t="s">
        <v>143</v>
      </c>
      <c r="B7507" s="1" t="s">
        <v>239</v>
      </c>
      <c r="C7507" s="1" t="s">
        <v>281</v>
      </c>
      <c r="D7507" s="1" t="s">
        <v>280</v>
      </c>
      <c r="E7507" s="45" t="str">
        <f>VLOOKUP(C7507,PROCV!E$50:G$126,3,0)</f>
        <v>Música</v>
      </c>
      <c r="F7507" s="1" t="s">
        <v>416</v>
      </c>
      <c r="G7507" s="1" t="s">
        <v>236</v>
      </c>
      <c r="H7507" s="1">
        <v>2014</v>
      </c>
      <c r="I7507" s="60">
        <f>VLOOKUP(H7507,PROCV!E$33:F$44,2,0)</f>
        <v>1.2109924972782313</v>
      </c>
      <c r="J7507" s="71">
        <v>2338</v>
      </c>
      <c r="K7507" s="44">
        <f t="shared" si="117"/>
        <v>2831.300458636505</v>
      </c>
    </row>
    <row r="7508" spans="1:11" s="43" customFormat="1" ht="19.7" customHeight="1" x14ac:dyDescent="0.25">
      <c r="A7508" s="43" t="s">
        <v>143</v>
      </c>
      <c r="B7508" s="1" t="s">
        <v>239</v>
      </c>
      <c r="C7508" s="1" t="s">
        <v>281</v>
      </c>
      <c r="D7508" s="1" t="s">
        <v>280</v>
      </c>
      <c r="E7508" s="45" t="str">
        <f>VLOOKUP(C7508,PROCV!E$50:G$126,3,0)</f>
        <v>Música</v>
      </c>
      <c r="F7508" s="1" t="s">
        <v>416</v>
      </c>
      <c r="G7508" s="1" t="s">
        <v>236</v>
      </c>
      <c r="H7508" s="1">
        <v>2014</v>
      </c>
      <c r="I7508" s="60">
        <f>VLOOKUP(H7508,PROCV!E$33:F$44,2,0)</f>
        <v>1.2109924972782313</v>
      </c>
      <c r="J7508" s="71">
        <v>128000</v>
      </c>
      <c r="K7508" s="44">
        <f t="shared" si="117"/>
        <v>155007.03965161362</v>
      </c>
    </row>
    <row r="7509" spans="1:11" s="43" customFormat="1" ht="19.7" customHeight="1" x14ac:dyDescent="0.25">
      <c r="A7509" s="43" t="s">
        <v>143</v>
      </c>
      <c r="B7509" s="1" t="s">
        <v>239</v>
      </c>
      <c r="C7509" s="1" t="s">
        <v>281</v>
      </c>
      <c r="D7509" s="1" t="s">
        <v>280</v>
      </c>
      <c r="E7509" s="45" t="str">
        <f>VLOOKUP(C7509,PROCV!E$50:G$126,3,0)</f>
        <v>Música</v>
      </c>
      <c r="F7509" s="1" t="s">
        <v>416</v>
      </c>
      <c r="G7509" s="1" t="s">
        <v>236</v>
      </c>
      <c r="H7509" s="1">
        <v>2014</v>
      </c>
      <c r="I7509" s="60">
        <f>VLOOKUP(H7509,PROCV!E$33:F$44,2,0)</f>
        <v>1.2109924972782313</v>
      </c>
      <c r="J7509" s="71">
        <v>6008</v>
      </c>
      <c r="K7509" s="44">
        <f t="shared" si="117"/>
        <v>7275.6429236476142</v>
      </c>
    </row>
    <row r="7510" spans="1:11" s="43" customFormat="1" ht="19.7" customHeight="1" x14ac:dyDescent="0.25">
      <c r="A7510" s="43" t="s">
        <v>143</v>
      </c>
      <c r="B7510" s="1" t="s">
        <v>239</v>
      </c>
      <c r="C7510" s="1" t="s">
        <v>281</v>
      </c>
      <c r="D7510" s="1" t="s">
        <v>280</v>
      </c>
      <c r="E7510" s="45" t="str">
        <f>VLOOKUP(C7510,PROCV!E$50:G$126,3,0)</f>
        <v>Música</v>
      </c>
      <c r="F7510" s="1" t="s">
        <v>416</v>
      </c>
      <c r="G7510" s="1" t="s">
        <v>236</v>
      </c>
      <c r="H7510" s="1">
        <v>2014</v>
      </c>
      <c r="I7510" s="60">
        <f>VLOOKUP(H7510,PROCV!E$33:F$44,2,0)</f>
        <v>1.2109924972782313</v>
      </c>
      <c r="J7510" s="71">
        <v>45439</v>
      </c>
      <c r="K7510" s="44">
        <f t="shared" si="117"/>
        <v>55026.288083825551</v>
      </c>
    </row>
    <row r="7511" spans="1:11" s="43" customFormat="1" ht="19.7" customHeight="1" x14ac:dyDescent="0.25">
      <c r="A7511" s="43" t="s">
        <v>143</v>
      </c>
      <c r="B7511" s="1" t="s">
        <v>239</v>
      </c>
      <c r="C7511" s="1" t="s">
        <v>238</v>
      </c>
      <c r="D7511" s="1" t="s">
        <v>237</v>
      </c>
      <c r="E7511" s="45" t="str">
        <f>VLOOKUP(C7511,PROCV!E$50:G$126,3,0)</f>
        <v>Artes Cênicas e Espetáculos</v>
      </c>
      <c r="F7511" s="1" t="s">
        <v>416</v>
      </c>
      <c r="G7511" s="1" t="s">
        <v>236</v>
      </c>
      <c r="H7511" s="1">
        <v>2014</v>
      </c>
      <c r="I7511" s="60">
        <f>VLOOKUP(H7511,PROCV!E$33:F$44,2,0)</f>
        <v>1.2109924972782313</v>
      </c>
      <c r="J7511" s="71">
        <v>24333</v>
      </c>
      <c r="K7511" s="44">
        <f t="shared" si="117"/>
        <v>29467.080436271204</v>
      </c>
    </row>
    <row r="7512" spans="1:11" s="43" customFormat="1" ht="19.7" customHeight="1" x14ac:dyDescent="0.25">
      <c r="A7512" s="43" t="s">
        <v>143</v>
      </c>
      <c r="B7512" s="1" t="s">
        <v>239</v>
      </c>
      <c r="C7512" s="1" t="s">
        <v>238</v>
      </c>
      <c r="D7512" s="1" t="s">
        <v>237</v>
      </c>
      <c r="E7512" s="45" t="str">
        <f>VLOOKUP(C7512,PROCV!E$50:G$126,3,0)</f>
        <v>Artes Cênicas e Espetáculos</v>
      </c>
      <c r="F7512" s="1" t="s">
        <v>416</v>
      </c>
      <c r="G7512" s="1" t="s">
        <v>236</v>
      </c>
      <c r="H7512" s="1">
        <v>2014</v>
      </c>
      <c r="I7512" s="60">
        <f>VLOOKUP(H7512,PROCV!E$33:F$44,2,0)</f>
        <v>1.2109924972782313</v>
      </c>
      <c r="J7512" s="71">
        <v>8439</v>
      </c>
      <c r="K7512" s="44">
        <f t="shared" si="117"/>
        <v>10219.565684530995</v>
      </c>
    </row>
    <row r="7513" spans="1:11" s="43" customFormat="1" ht="19.7" customHeight="1" x14ac:dyDescent="0.25">
      <c r="A7513" s="43" t="s">
        <v>198</v>
      </c>
      <c r="B7513" s="1" t="s">
        <v>293</v>
      </c>
      <c r="C7513" s="1" t="s">
        <v>291</v>
      </c>
      <c r="D7513" s="1" t="s">
        <v>290</v>
      </c>
      <c r="E7513" s="45" t="str">
        <f>VLOOKUP(C7513,PROCV!E$50:G$126,3,0)</f>
        <v>NA</v>
      </c>
      <c r="F7513" s="1" t="s">
        <v>416</v>
      </c>
      <c r="G7513" s="1" t="s">
        <v>236</v>
      </c>
      <c r="H7513" s="1">
        <v>2014</v>
      </c>
      <c r="I7513" s="60">
        <f>VLOOKUP(H7513,PROCV!E$33:F$44,2,0)</f>
        <v>1.2109924972782313</v>
      </c>
      <c r="J7513" s="71">
        <v>39785</v>
      </c>
      <c r="K7513" s="44">
        <f t="shared" si="117"/>
        <v>48179.336504214436</v>
      </c>
    </row>
    <row r="7514" spans="1:11" s="43" customFormat="1" ht="19.7" customHeight="1" x14ac:dyDescent="0.25">
      <c r="A7514" s="43" t="s">
        <v>198</v>
      </c>
      <c r="B7514" s="1" t="s">
        <v>293</v>
      </c>
      <c r="C7514" s="1" t="s">
        <v>291</v>
      </c>
      <c r="D7514" s="1" t="s">
        <v>290</v>
      </c>
      <c r="E7514" s="45" t="str">
        <f>VLOOKUP(C7514,PROCV!E$50:G$126,3,0)</f>
        <v>NA</v>
      </c>
      <c r="F7514" s="1" t="s">
        <v>416</v>
      </c>
      <c r="G7514" s="1" t="s">
        <v>236</v>
      </c>
      <c r="H7514" s="1">
        <v>2014</v>
      </c>
      <c r="I7514" s="60">
        <f>VLOOKUP(H7514,PROCV!E$33:F$44,2,0)</f>
        <v>1.2109924972782313</v>
      </c>
      <c r="J7514" s="71">
        <v>48000</v>
      </c>
      <c r="K7514" s="44">
        <f t="shared" si="117"/>
        <v>58127.639869355102</v>
      </c>
    </row>
    <row r="7515" spans="1:11" s="43" customFormat="1" ht="19.7" customHeight="1" x14ac:dyDescent="0.25">
      <c r="A7515" s="43" t="s">
        <v>198</v>
      </c>
      <c r="B7515" s="1" t="s">
        <v>293</v>
      </c>
      <c r="C7515" s="1" t="s">
        <v>291</v>
      </c>
      <c r="D7515" s="1" t="s">
        <v>290</v>
      </c>
      <c r="E7515" s="45" t="str">
        <f>VLOOKUP(C7515,PROCV!E$50:G$126,3,0)</f>
        <v>NA</v>
      </c>
      <c r="F7515" s="1" t="s">
        <v>416</v>
      </c>
      <c r="G7515" s="1" t="s">
        <v>236</v>
      </c>
      <c r="H7515" s="1">
        <v>2014</v>
      </c>
      <c r="I7515" s="60">
        <f>VLOOKUP(H7515,PROCV!E$33:F$44,2,0)</f>
        <v>1.2109924972782313</v>
      </c>
      <c r="J7515" s="71">
        <v>40000</v>
      </c>
      <c r="K7515" s="44">
        <f t="shared" si="117"/>
        <v>48439.699891129254</v>
      </c>
    </row>
    <row r="7516" spans="1:11" s="43" customFormat="1" ht="19.7" customHeight="1" x14ac:dyDescent="0.25">
      <c r="A7516" s="43" t="s">
        <v>198</v>
      </c>
      <c r="B7516" s="1" t="s">
        <v>293</v>
      </c>
      <c r="C7516" s="1" t="s">
        <v>291</v>
      </c>
      <c r="D7516" s="1" t="s">
        <v>290</v>
      </c>
      <c r="E7516" s="45" t="str">
        <f>VLOOKUP(C7516,PROCV!E$50:G$126,3,0)</f>
        <v>NA</v>
      </c>
      <c r="F7516" s="1" t="s">
        <v>416</v>
      </c>
      <c r="G7516" s="1" t="s">
        <v>236</v>
      </c>
      <c r="H7516" s="1">
        <v>2014</v>
      </c>
      <c r="I7516" s="60">
        <f>VLOOKUP(H7516,PROCV!E$33:F$44,2,0)</f>
        <v>1.2109924972782313</v>
      </c>
      <c r="J7516" s="71">
        <v>128147</v>
      </c>
      <c r="K7516" s="44">
        <f t="shared" si="117"/>
        <v>155185.05554871351</v>
      </c>
    </row>
    <row r="7517" spans="1:11" s="43" customFormat="1" ht="19.7" customHeight="1" x14ac:dyDescent="0.25">
      <c r="A7517" s="43" t="s">
        <v>198</v>
      </c>
      <c r="B7517" s="1" t="s">
        <v>293</v>
      </c>
      <c r="C7517" s="1" t="s">
        <v>291</v>
      </c>
      <c r="D7517" s="1" t="s">
        <v>290</v>
      </c>
      <c r="E7517" s="45" t="str">
        <f>VLOOKUP(C7517,PROCV!E$50:G$126,3,0)</f>
        <v>NA</v>
      </c>
      <c r="F7517" s="1" t="s">
        <v>416</v>
      </c>
      <c r="G7517" s="1" t="s">
        <v>236</v>
      </c>
      <c r="H7517" s="1">
        <v>2014</v>
      </c>
      <c r="I7517" s="60">
        <f>VLOOKUP(H7517,PROCV!E$33:F$44,2,0)</f>
        <v>1.2109924972782313</v>
      </c>
      <c r="J7517" s="71">
        <v>772396</v>
      </c>
      <c r="K7517" s="44">
        <f t="shared" si="117"/>
        <v>935365.76092771674</v>
      </c>
    </row>
    <row r="7518" spans="1:11" s="43" customFormat="1" ht="19.7" customHeight="1" x14ac:dyDescent="0.25">
      <c r="A7518" s="43" t="s">
        <v>198</v>
      </c>
      <c r="B7518" s="1" t="s">
        <v>293</v>
      </c>
      <c r="C7518" s="1" t="s">
        <v>320</v>
      </c>
      <c r="D7518" s="1" t="s">
        <v>319</v>
      </c>
      <c r="E7518" s="45" t="str">
        <f>VLOOKUP(C7518,PROCV!E$50:G$126,3,0)</f>
        <v>Música</v>
      </c>
      <c r="F7518" s="1" t="s">
        <v>416</v>
      </c>
      <c r="G7518" s="1" t="s">
        <v>236</v>
      </c>
      <c r="H7518" s="1">
        <v>2014</v>
      </c>
      <c r="I7518" s="60">
        <f>VLOOKUP(H7518,PROCV!E$33:F$44,2,0)</f>
        <v>1.2109924972782313</v>
      </c>
      <c r="J7518" s="1">
        <v>443</v>
      </c>
      <c r="K7518" s="44">
        <f t="shared" si="117"/>
        <v>536.46967629425649</v>
      </c>
    </row>
    <row r="7519" spans="1:11" s="43" customFormat="1" ht="19.7" customHeight="1" x14ac:dyDescent="0.25">
      <c r="A7519" s="43" t="s">
        <v>198</v>
      </c>
      <c r="B7519" s="1" t="s">
        <v>293</v>
      </c>
      <c r="C7519" s="1" t="s">
        <v>320</v>
      </c>
      <c r="D7519" s="1" t="s">
        <v>319</v>
      </c>
      <c r="E7519" s="45" t="str">
        <f>VLOOKUP(C7519,PROCV!E$50:G$126,3,0)</f>
        <v>Música</v>
      </c>
      <c r="F7519" s="1" t="s">
        <v>416</v>
      </c>
      <c r="G7519" s="1" t="s">
        <v>236</v>
      </c>
      <c r="H7519" s="1">
        <v>2014</v>
      </c>
      <c r="I7519" s="60">
        <f>VLOOKUP(H7519,PROCV!E$33:F$44,2,0)</f>
        <v>1.2109924972782313</v>
      </c>
      <c r="J7519" s="71">
        <v>3111</v>
      </c>
      <c r="K7519" s="44">
        <f t="shared" si="117"/>
        <v>3767.3976590325778</v>
      </c>
    </row>
    <row r="7520" spans="1:11" s="43" customFormat="1" ht="19.7" customHeight="1" x14ac:dyDescent="0.25">
      <c r="A7520" s="43" t="s">
        <v>198</v>
      </c>
      <c r="B7520" s="1" t="s">
        <v>293</v>
      </c>
      <c r="C7520" s="1" t="s">
        <v>320</v>
      </c>
      <c r="D7520" s="1" t="s">
        <v>319</v>
      </c>
      <c r="E7520" s="45" t="str">
        <f>VLOOKUP(C7520,PROCV!E$50:G$126,3,0)</f>
        <v>Música</v>
      </c>
      <c r="F7520" s="1" t="s">
        <v>416</v>
      </c>
      <c r="G7520" s="1" t="s">
        <v>236</v>
      </c>
      <c r="H7520" s="1">
        <v>2014</v>
      </c>
      <c r="I7520" s="60">
        <f>VLOOKUP(H7520,PROCV!E$33:F$44,2,0)</f>
        <v>1.2109924972782313</v>
      </c>
      <c r="J7520" s="71">
        <v>14187</v>
      </c>
      <c r="K7520" s="44">
        <f t="shared" si="117"/>
        <v>17180.350558886268</v>
      </c>
    </row>
    <row r="7521" spans="1:11" s="43" customFormat="1" ht="19.7" customHeight="1" x14ac:dyDescent="0.25">
      <c r="A7521" s="43" t="s">
        <v>198</v>
      </c>
      <c r="B7521" s="1" t="s">
        <v>293</v>
      </c>
      <c r="C7521" s="1" t="s">
        <v>289</v>
      </c>
      <c r="D7521" s="1" t="s">
        <v>288</v>
      </c>
      <c r="E7521" s="45" t="str">
        <f>VLOOKUP(C7521,PROCV!E$50:G$126,3,0)</f>
        <v>Editorial</v>
      </c>
      <c r="F7521" s="1" t="s">
        <v>416</v>
      </c>
      <c r="G7521" s="1" t="s">
        <v>236</v>
      </c>
      <c r="H7521" s="1">
        <v>2014</v>
      </c>
      <c r="I7521" s="60">
        <f>VLOOKUP(H7521,PROCV!E$33:F$44,2,0)</f>
        <v>1.2109924972782313</v>
      </c>
      <c r="J7521" s="71">
        <v>72865</v>
      </c>
      <c r="K7521" s="44">
        <f t="shared" si="117"/>
        <v>88238.968314178332</v>
      </c>
    </row>
    <row r="7522" spans="1:11" s="43" customFormat="1" ht="19.7" customHeight="1" x14ac:dyDescent="0.25">
      <c r="A7522" s="43" t="s">
        <v>198</v>
      </c>
      <c r="B7522" s="1" t="s">
        <v>293</v>
      </c>
      <c r="C7522" s="1" t="s">
        <v>289</v>
      </c>
      <c r="D7522" s="1" t="s">
        <v>288</v>
      </c>
      <c r="E7522" s="45" t="str">
        <f>VLOOKUP(C7522,PROCV!E$50:G$126,3,0)</f>
        <v>Editorial</v>
      </c>
      <c r="F7522" s="1" t="s">
        <v>416</v>
      </c>
      <c r="G7522" s="1" t="s">
        <v>236</v>
      </c>
      <c r="H7522" s="1">
        <v>2014</v>
      </c>
      <c r="I7522" s="60">
        <f>VLOOKUP(H7522,PROCV!E$33:F$44,2,0)</f>
        <v>1.2109924972782313</v>
      </c>
      <c r="J7522" s="71">
        <v>686660</v>
      </c>
      <c r="K7522" s="44">
        <f t="shared" si="117"/>
        <v>831540.1081810703</v>
      </c>
    </row>
    <row r="7523" spans="1:11" s="43" customFormat="1" ht="19.7" customHeight="1" x14ac:dyDescent="0.25">
      <c r="A7523" s="43" t="s">
        <v>198</v>
      </c>
      <c r="B7523" s="1" t="s">
        <v>293</v>
      </c>
      <c r="C7523" s="1" t="s">
        <v>289</v>
      </c>
      <c r="D7523" s="1" t="s">
        <v>288</v>
      </c>
      <c r="E7523" s="45" t="str">
        <f>VLOOKUP(C7523,PROCV!E$50:G$126,3,0)</f>
        <v>Editorial</v>
      </c>
      <c r="F7523" s="1" t="s">
        <v>416</v>
      </c>
      <c r="G7523" s="1" t="s">
        <v>236</v>
      </c>
      <c r="H7523" s="1">
        <v>2014</v>
      </c>
      <c r="I7523" s="60">
        <f>VLOOKUP(H7523,PROCV!E$33:F$44,2,0)</f>
        <v>1.2109924972782313</v>
      </c>
      <c r="J7523" s="71">
        <v>746564</v>
      </c>
      <c r="K7523" s="44">
        <f t="shared" si="117"/>
        <v>904083.40273802553</v>
      </c>
    </row>
    <row r="7524" spans="1:11" s="43" customFormat="1" ht="19.7" customHeight="1" x14ac:dyDescent="0.25">
      <c r="A7524" s="43" t="s">
        <v>198</v>
      </c>
      <c r="B7524" s="1" t="s">
        <v>293</v>
      </c>
      <c r="C7524" s="1" t="s">
        <v>289</v>
      </c>
      <c r="D7524" s="1" t="s">
        <v>288</v>
      </c>
      <c r="E7524" s="45" t="str">
        <f>VLOOKUP(C7524,PROCV!E$50:G$126,3,0)</f>
        <v>Editorial</v>
      </c>
      <c r="F7524" s="1" t="s">
        <v>416</v>
      </c>
      <c r="G7524" s="1" t="s">
        <v>236</v>
      </c>
      <c r="H7524" s="1">
        <v>2014</v>
      </c>
      <c r="I7524" s="60">
        <f>VLOOKUP(H7524,PROCV!E$33:F$44,2,0)</f>
        <v>1.2109924972782313</v>
      </c>
      <c r="J7524" s="71">
        <v>784459</v>
      </c>
      <c r="K7524" s="44">
        <f t="shared" si="117"/>
        <v>949973.96342238411</v>
      </c>
    </row>
    <row r="7525" spans="1:11" s="43" customFormat="1" ht="19.7" customHeight="1" x14ac:dyDescent="0.25">
      <c r="A7525" s="43" t="s">
        <v>198</v>
      </c>
      <c r="B7525" s="1" t="s">
        <v>293</v>
      </c>
      <c r="C7525" s="1" t="s">
        <v>287</v>
      </c>
      <c r="D7525" s="1" t="s">
        <v>286</v>
      </c>
      <c r="E7525" s="45" t="str">
        <f>VLOOKUP(C7525,PROCV!E$50:G$126,3,0)</f>
        <v>Música</v>
      </c>
      <c r="F7525" s="1" t="s">
        <v>416</v>
      </c>
      <c r="G7525" s="1" t="s">
        <v>236</v>
      </c>
      <c r="H7525" s="1">
        <v>2014</v>
      </c>
      <c r="I7525" s="60">
        <f>VLOOKUP(H7525,PROCV!E$33:F$44,2,0)</f>
        <v>1.2109924972782313</v>
      </c>
      <c r="J7525" s="71">
        <v>119851</v>
      </c>
      <c r="K7525" s="44">
        <f t="shared" si="117"/>
        <v>145138.6617912933</v>
      </c>
    </row>
    <row r="7526" spans="1:11" s="43" customFormat="1" ht="19.7" customHeight="1" x14ac:dyDescent="0.25">
      <c r="A7526" s="43" t="s">
        <v>198</v>
      </c>
      <c r="B7526" s="1" t="s">
        <v>293</v>
      </c>
      <c r="C7526" s="1" t="s">
        <v>287</v>
      </c>
      <c r="D7526" s="1" t="s">
        <v>286</v>
      </c>
      <c r="E7526" s="45" t="str">
        <f>VLOOKUP(C7526,PROCV!E$50:G$126,3,0)</f>
        <v>Música</v>
      </c>
      <c r="F7526" s="1" t="s">
        <v>416</v>
      </c>
      <c r="G7526" s="1" t="s">
        <v>236</v>
      </c>
      <c r="H7526" s="1">
        <v>2014</v>
      </c>
      <c r="I7526" s="60">
        <f>VLOOKUP(H7526,PROCV!E$33:F$44,2,0)</f>
        <v>1.2109924972782313</v>
      </c>
      <c r="J7526" s="71">
        <v>202239</v>
      </c>
      <c r="K7526" s="44">
        <f t="shared" si="117"/>
        <v>244909.91165705223</v>
      </c>
    </row>
    <row r="7527" spans="1:11" s="43" customFormat="1" ht="19.7" customHeight="1" x14ac:dyDescent="0.25">
      <c r="A7527" s="43" t="s">
        <v>198</v>
      </c>
      <c r="B7527" s="1" t="s">
        <v>293</v>
      </c>
      <c r="C7527" s="1" t="s">
        <v>287</v>
      </c>
      <c r="D7527" s="1" t="s">
        <v>286</v>
      </c>
      <c r="E7527" s="45" t="str">
        <f>VLOOKUP(C7527,PROCV!E$50:G$126,3,0)</f>
        <v>Música</v>
      </c>
      <c r="F7527" s="1" t="s">
        <v>416</v>
      </c>
      <c r="G7527" s="1" t="s">
        <v>236</v>
      </c>
      <c r="H7527" s="1">
        <v>2014</v>
      </c>
      <c r="I7527" s="60">
        <f>VLOOKUP(H7527,PROCV!E$33:F$44,2,0)</f>
        <v>1.2109924972782313</v>
      </c>
      <c r="J7527" s="71">
        <v>243356</v>
      </c>
      <c r="K7527" s="44">
        <f t="shared" si="117"/>
        <v>294702.29016764124</v>
      </c>
    </row>
    <row r="7528" spans="1:11" s="43" customFormat="1" ht="19.7" customHeight="1" x14ac:dyDescent="0.25">
      <c r="A7528" s="43" t="s">
        <v>198</v>
      </c>
      <c r="B7528" s="1" t="s">
        <v>293</v>
      </c>
      <c r="C7528" s="1" t="s">
        <v>285</v>
      </c>
      <c r="D7528" s="1" t="s">
        <v>284</v>
      </c>
      <c r="E7528" s="45" t="str">
        <f>VLOOKUP(C7528,PROCV!E$50:G$126,3,0)</f>
        <v>Editorial</v>
      </c>
      <c r="F7528" s="1" t="s">
        <v>416</v>
      </c>
      <c r="G7528" s="1" t="s">
        <v>236</v>
      </c>
      <c r="H7528" s="1">
        <v>2014</v>
      </c>
      <c r="I7528" s="60">
        <f>VLOOKUP(H7528,PROCV!E$33:F$44,2,0)</f>
        <v>1.2109924972782313</v>
      </c>
      <c r="J7528" s="71">
        <v>23317</v>
      </c>
      <c r="K7528" s="44">
        <f t="shared" si="117"/>
        <v>28236.712059036519</v>
      </c>
    </row>
    <row r="7529" spans="1:11" s="43" customFormat="1" ht="19.7" customHeight="1" x14ac:dyDescent="0.25">
      <c r="A7529" s="43" t="s">
        <v>198</v>
      </c>
      <c r="B7529" s="1" t="s">
        <v>293</v>
      </c>
      <c r="C7529" s="1" t="s">
        <v>285</v>
      </c>
      <c r="D7529" s="1" t="s">
        <v>284</v>
      </c>
      <c r="E7529" s="45" t="str">
        <f>VLOOKUP(C7529,PROCV!E$50:G$126,3,0)</f>
        <v>Editorial</v>
      </c>
      <c r="F7529" s="1" t="s">
        <v>416</v>
      </c>
      <c r="G7529" s="1" t="s">
        <v>265</v>
      </c>
      <c r="H7529" s="1">
        <v>2014</v>
      </c>
      <c r="I7529" s="60">
        <f>VLOOKUP(H7529,PROCV!E$33:F$44,2,0)</f>
        <v>1.2109924972782313</v>
      </c>
      <c r="J7529" s="71">
        <v>1361295</v>
      </c>
      <c r="K7529" s="44">
        <f t="shared" si="117"/>
        <v>1648518.0315823699</v>
      </c>
    </row>
    <row r="7530" spans="1:11" s="43" customFormat="1" ht="19.7" customHeight="1" x14ac:dyDescent="0.25">
      <c r="A7530" s="43" t="s">
        <v>198</v>
      </c>
      <c r="B7530" s="1" t="s">
        <v>293</v>
      </c>
      <c r="C7530" s="1" t="s">
        <v>285</v>
      </c>
      <c r="D7530" s="1" t="s">
        <v>284</v>
      </c>
      <c r="E7530" s="45" t="str">
        <f>VLOOKUP(C7530,PROCV!E$50:G$126,3,0)</f>
        <v>Editorial</v>
      </c>
      <c r="F7530" s="1" t="s">
        <v>416</v>
      </c>
      <c r="G7530" s="1" t="s">
        <v>265</v>
      </c>
      <c r="H7530" s="1">
        <v>2014</v>
      </c>
      <c r="I7530" s="60">
        <f>VLOOKUP(H7530,PROCV!E$33:F$44,2,0)</f>
        <v>1.2109924972782313</v>
      </c>
      <c r="J7530" s="71">
        <v>1164</v>
      </c>
      <c r="K7530" s="44">
        <f t="shared" si="117"/>
        <v>1409.5952668318612</v>
      </c>
    </row>
    <row r="7531" spans="1:11" s="43" customFormat="1" ht="19.7" customHeight="1" x14ac:dyDescent="0.25">
      <c r="A7531" s="43" t="s">
        <v>198</v>
      </c>
      <c r="B7531" s="1" t="s">
        <v>293</v>
      </c>
      <c r="C7531" s="1" t="s">
        <v>285</v>
      </c>
      <c r="D7531" s="1" t="s">
        <v>284</v>
      </c>
      <c r="E7531" s="45" t="str">
        <f>VLOOKUP(C7531,PROCV!E$50:G$126,3,0)</f>
        <v>Editorial</v>
      </c>
      <c r="F7531" s="1" t="s">
        <v>416</v>
      </c>
      <c r="G7531" s="1" t="s">
        <v>236</v>
      </c>
      <c r="H7531" s="1">
        <v>2014</v>
      </c>
      <c r="I7531" s="60">
        <f>VLOOKUP(H7531,PROCV!E$33:F$44,2,0)</f>
        <v>1.2109924972782313</v>
      </c>
      <c r="J7531" s="71">
        <v>184700</v>
      </c>
      <c r="K7531" s="44">
        <f t="shared" si="117"/>
        <v>223670.31424728932</v>
      </c>
    </row>
    <row r="7532" spans="1:11" s="43" customFormat="1" ht="19.7" customHeight="1" x14ac:dyDescent="0.25">
      <c r="A7532" s="43" t="s">
        <v>198</v>
      </c>
      <c r="B7532" s="1" t="s">
        <v>293</v>
      </c>
      <c r="C7532" s="1" t="s">
        <v>285</v>
      </c>
      <c r="D7532" s="1" t="s">
        <v>284</v>
      </c>
      <c r="E7532" s="45" t="str">
        <f>VLOOKUP(C7532,PROCV!E$50:G$126,3,0)</f>
        <v>Editorial</v>
      </c>
      <c r="F7532" s="1" t="s">
        <v>416</v>
      </c>
      <c r="G7532" s="1" t="s">
        <v>236</v>
      </c>
      <c r="H7532" s="1">
        <v>2014</v>
      </c>
      <c r="I7532" s="60">
        <f>VLOOKUP(H7532,PROCV!E$33:F$44,2,0)</f>
        <v>1.2109924972782313</v>
      </c>
      <c r="J7532" s="71">
        <v>204844</v>
      </c>
      <c r="K7532" s="44">
        <f t="shared" si="117"/>
        <v>248064.54711246202</v>
      </c>
    </row>
    <row r="7533" spans="1:11" s="43" customFormat="1" ht="19.7" customHeight="1" x14ac:dyDescent="0.25">
      <c r="A7533" s="43" t="s">
        <v>198</v>
      </c>
      <c r="B7533" s="1" t="s">
        <v>293</v>
      </c>
      <c r="C7533" s="1" t="s">
        <v>285</v>
      </c>
      <c r="D7533" s="1" t="s">
        <v>284</v>
      </c>
      <c r="E7533" s="45" t="str">
        <f>VLOOKUP(C7533,PROCV!E$50:G$126,3,0)</f>
        <v>Editorial</v>
      </c>
      <c r="F7533" s="1" t="s">
        <v>416</v>
      </c>
      <c r="G7533" s="1" t="s">
        <v>236</v>
      </c>
      <c r="H7533" s="1">
        <v>2014</v>
      </c>
      <c r="I7533" s="60">
        <f>VLOOKUP(H7533,PROCV!E$33:F$44,2,0)</f>
        <v>1.2109924972782313</v>
      </c>
      <c r="J7533" s="71">
        <v>189791</v>
      </c>
      <c r="K7533" s="44">
        <f t="shared" si="117"/>
        <v>229835.47705093279</v>
      </c>
    </row>
    <row r="7534" spans="1:11" s="43" customFormat="1" ht="19.7" customHeight="1" x14ac:dyDescent="0.25">
      <c r="A7534" s="43" t="s">
        <v>198</v>
      </c>
      <c r="B7534" s="1" t="s">
        <v>293</v>
      </c>
      <c r="C7534" s="1" t="s">
        <v>283</v>
      </c>
      <c r="D7534" s="1" t="s">
        <v>282</v>
      </c>
      <c r="E7534" s="45" t="str">
        <f>VLOOKUP(C7534,PROCV!E$50:G$126,3,0)</f>
        <v>Editorial</v>
      </c>
      <c r="F7534" s="1" t="s">
        <v>416</v>
      </c>
      <c r="G7534" s="1" t="s">
        <v>236</v>
      </c>
      <c r="H7534" s="1">
        <v>2014</v>
      </c>
      <c r="I7534" s="60">
        <f>VLOOKUP(H7534,PROCV!E$33:F$44,2,0)</f>
        <v>1.2109924972782313</v>
      </c>
      <c r="J7534" s="71">
        <v>21119</v>
      </c>
      <c r="K7534" s="44">
        <f t="shared" si="117"/>
        <v>25574.950550018966</v>
      </c>
    </row>
    <row r="7535" spans="1:11" s="43" customFormat="1" ht="19.7" customHeight="1" x14ac:dyDescent="0.25">
      <c r="A7535" s="43" t="s">
        <v>198</v>
      </c>
      <c r="B7535" s="1" t="s">
        <v>293</v>
      </c>
      <c r="C7535" s="1" t="s">
        <v>283</v>
      </c>
      <c r="D7535" s="1" t="s">
        <v>282</v>
      </c>
      <c r="E7535" s="45" t="str">
        <f>VLOOKUP(C7535,PROCV!E$50:G$126,3,0)</f>
        <v>Editorial</v>
      </c>
      <c r="F7535" s="1" t="s">
        <v>416</v>
      </c>
      <c r="G7535" s="1" t="s">
        <v>236</v>
      </c>
      <c r="H7535" s="1">
        <v>2014</v>
      </c>
      <c r="I7535" s="60">
        <f>VLOOKUP(H7535,PROCV!E$33:F$44,2,0)</f>
        <v>1.2109924972782313</v>
      </c>
      <c r="J7535" s="71">
        <v>40245</v>
      </c>
      <c r="K7535" s="44">
        <f t="shared" si="117"/>
        <v>48736.393052962419</v>
      </c>
    </row>
    <row r="7536" spans="1:11" s="43" customFormat="1" ht="19.7" customHeight="1" x14ac:dyDescent="0.25">
      <c r="A7536" s="43" t="s">
        <v>198</v>
      </c>
      <c r="B7536" s="1" t="s">
        <v>293</v>
      </c>
      <c r="C7536" s="1" t="s">
        <v>283</v>
      </c>
      <c r="D7536" s="1" t="s">
        <v>282</v>
      </c>
      <c r="E7536" s="45" t="str">
        <f>VLOOKUP(C7536,PROCV!E$50:G$126,3,0)</f>
        <v>Editorial</v>
      </c>
      <c r="F7536" s="1" t="s">
        <v>416</v>
      </c>
      <c r="G7536" s="1" t="s">
        <v>236</v>
      </c>
      <c r="H7536" s="1">
        <v>2014</v>
      </c>
      <c r="I7536" s="60">
        <f>VLOOKUP(H7536,PROCV!E$33:F$44,2,0)</f>
        <v>1.2109924972782313</v>
      </c>
      <c r="J7536" s="71">
        <v>50004</v>
      </c>
      <c r="K7536" s="44">
        <f t="shared" si="117"/>
        <v>60554.468833900683</v>
      </c>
    </row>
    <row r="7537" spans="1:11" s="43" customFormat="1" ht="19.7" customHeight="1" x14ac:dyDescent="0.25">
      <c r="A7537" s="43" t="s">
        <v>198</v>
      </c>
      <c r="B7537" s="1" t="s">
        <v>293</v>
      </c>
      <c r="C7537" s="1" t="s">
        <v>281</v>
      </c>
      <c r="D7537" s="1" t="s">
        <v>280</v>
      </c>
      <c r="E7537" s="45" t="str">
        <f>VLOOKUP(C7537,PROCV!E$50:G$126,3,0)</f>
        <v>Música</v>
      </c>
      <c r="F7537" s="1" t="s">
        <v>416</v>
      </c>
      <c r="G7537" s="1" t="s">
        <v>236</v>
      </c>
      <c r="H7537" s="1">
        <v>2014</v>
      </c>
      <c r="I7537" s="60">
        <f>VLOOKUP(H7537,PROCV!E$33:F$44,2,0)</f>
        <v>1.2109924972782313</v>
      </c>
      <c r="J7537" s="71">
        <v>49899</v>
      </c>
      <c r="K7537" s="44">
        <f t="shared" si="117"/>
        <v>60427.314621686462</v>
      </c>
    </row>
    <row r="7538" spans="1:11" s="43" customFormat="1" ht="19.7" customHeight="1" x14ac:dyDescent="0.25">
      <c r="A7538" s="43" t="s">
        <v>198</v>
      </c>
      <c r="B7538" s="1" t="s">
        <v>293</v>
      </c>
      <c r="C7538" s="1" t="s">
        <v>281</v>
      </c>
      <c r="D7538" s="1" t="s">
        <v>280</v>
      </c>
      <c r="E7538" s="45" t="str">
        <f>VLOOKUP(C7538,PROCV!E$50:G$126,3,0)</f>
        <v>Música</v>
      </c>
      <c r="F7538" s="1" t="s">
        <v>416</v>
      </c>
      <c r="G7538" s="1" t="s">
        <v>236</v>
      </c>
      <c r="H7538" s="1">
        <v>2014</v>
      </c>
      <c r="I7538" s="60">
        <f>VLOOKUP(H7538,PROCV!E$33:F$44,2,0)</f>
        <v>1.2109924972782313</v>
      </c>
      <c r="J7538" s="71">
        <v>44664</v>
      </c>
      <c r="K7538" s="44">
        <f t="shared" si="117"/>
        <v>54087.768898434922</v>
      </c>
    </row>
    <row r="7539" spans="1:11" s="43" customFormat="1" ht="19.7" customHeight="1" x14ac:dyDescent="0.25">
      <c r="A7539" s="43" t="s">
        <v>198</v>
      </c>
      <c r="B7539" s="1" t="s">
        <v>293</v>
      </c>
      <c r="C7539" s="1" t="s">
        <v>281</v>
      </c>
      <c r="D7539" s="1" t="s">
        <v>280</v>
      </c>
      <c r="E7539" s="45" t="str">
        <f>VLOOKUP(C7539,PROCV!E$50:G$126,3,0)</f>
        <v>Música</v>
      </c>
      <c r="F7539" s="1" t="s">
        <v>416</v>
      </c>
      <c r="G7539" s="1" t="s">
        <v>236</v>
      </c>
      <c r="H7539" s="1">
        <v>2014</v>
      </c>
      <c r="I7539" s="60">
        <f>VLOOKUP(H7539,PROCV!E$33:F$44,2,0)</f>
        <v>1.2109924972782313</v>
      </c>
      <c r="J7539" s="71">
        <v>106872</v>
      </c>
      <c r="K7539" s="44">
        <f t="shared" si="117"/>
        <v>129421.19016911915</v>
      </c>
    </row>
    <row r="7540" spans="1:11" s="43" customFormat="1" ht="19.7" customHeight="1" x14ac:dyDescent="0.25">
      <c r="A7540" s="43" t="s">
        <v>198</v>
      </c>
      <c r="B7540" s="1" t="s">
        <v>293</v>
      </c>
      <c r="C7540" s="1" t="s">
        <v>279</v>
      </c>
      <c r="D7540" s="1" t="s">
        <v>278</v>
      </c>
      <c r="E7540" s="45" t="str">
        <f>VLOOKUP(C7540,PROCV!E$50:G$126,3,0)</f>
        <v>Editorial</v>
      </c>
      <c r="F7540" s="1" t="s">
        <v>416</v>
      </c>
      <c r="G7540" s="1" t="s">
        <v>236</v>
      </c>
      <c r="H7540" s="1">
        <v>2014</v>
      </c>
      <c r="I7540" s="60">
        <f>VLOOKUP(H7540,PROCV!E$33:F$44,2,0)</f>
        <v>1.2109924972782313</v>
      </c>
      <c r="J7540" s="71">
        <v>11602</v>
      </c>
      <c r="K7540" s="44">
        <f t="shared" si="117"/>
        <v>14049.93495342204</v>
      </c>
    </row>
    <row r="7541" spans="1:11" s="43" customFormat="1" ht="19.7" customHeight="1" x14ac:dyDescent="0.25">
      <c r="A7541" s="43" t="s">
        <v>198</v>
      </c>
      <c r="B7541" s="1" t="s">
        <v>293</v>
      </c>
      <c r="C7541" s="1" t="s">
        <v>279</v>
      </c>
      <c r="D7541" s="1" t="s">
        <v>278</v>
      </c>
      <c r="E7541" s="45" t="str">
        <f>VLOOKUP(C7541,PROCV!E$50:G$126,3,0)</f>
        <v>Editorial</v>
      </c>
      <c r="F7541" s="1" t="s">
        <v>416</v>
      </c>
      <c r="G7541" s="1" t="s">
        <v>236</v>
      </c>
      <c r="H7541" s="1">
        <v>2014</v>
      </c>
      <c r="I7541" s="60">
        <f>VLOOKUP(H7541,PROCV!E$33:F$44,2,0)</f>
        <v>1.2109924972782313</v>
      </c>
      <c r="J7541" s="71">
        <v>431468</v>
      </c>
      <c r="K7541" s="44">
        <f t="shared" si="117"/>
        <v>522504.51081564394</v>
      </c>
    </row>
    <row r="7542" spans="1:11" s="43" customFormat="1" ht="19.7" customHeight="1" x14ac:dyDescent="0.25">
      <c r="A7542" s="43" t="s">
        <v>198</v>
      </c>
      <c r="B7542" s="1" t="s">
        <v>293</v>
      </c>
      <c r="C7542" s="1" t="s">
        <v>279</v>
      </c>
      <c r="D7542" s="1" t="s">
        <v>278</v>
      </c>
      <c r="E7542" s="45" t="str">
        <f>VLOOKUP(C7542,PROCV!E$50:G$126,3,0)</f>
        <v>Editorial</v>
      </c>
      <c r="F7542" s="1" t="s">
        <v>416</v>
      </c>
      <c r="G7542" s="1" t="s">
        <v>265</v>
      </c>
      <c r="H7542" s="1">
        <v>2014</v>
      </c>
      <c r="I7542" s="60">
        <f>VLOOKUP(H7542,PROCV!E$33:F$44,2,0)</f>
        <v>1.2109924972782313</v>
      </c>
      <c r="J7542" s="71">
        <v>3641935</v>
      </c>
      <c r="K7542" s="44">
        <f t="shared" si="117"/>
        <v>4410355.9605749957</v>
      </c>
    </row>
    <row r="7543" spans="1:11" s="43" customFormat="1" ht="19.7" customHeight="1" x14ac:dyDescent="0.25">
      <c r="A7543" s="43" t="s">
        <v>198</v>
      </c>
      <c r="B7543" s="1" t="s">
        <v>293</v>
      </c>
      <c r="C7543" s="1" t="s">
        <v>279</v>
      </c>
      <c r="D7543" s="1" t="s">
        <v>278</v>
      </c>
      <c r="E7543" s="45" t="str">
        <f>VLOOKUP(C7543,PROCV!E$50:G$126,3,0)</f>
        <v>Editorial</v>
      </c>
      <c r="F7543" s="1" t="s">
        <v>416</v>
      </c>
      <c r="G7543" s="1" t="s">
        <v>236</v>
      </c>
      <c r="H7543" s="1">
        <v>2014</v>
      </c>
      <c r="I7543" s="60">
        <f>VLOOKUP(H7543,PROCV!E$33:F$44,2,0)</f>
        <v>1.2109924972782313</v>
      </c>
      <c r="J7543" s="71">
        <v>179812</v>
      </c>
      <c r="K7543" s="44">
        <f t="shared" si="117"/>
        <v>217750.98292059332</v>
      </c>
    </row>
    <row r="7544" spans="1:11" s="43" customFormat="1" ht="19.7" customHeight="1" x14ac:dyDescent="0.25">
      <c r="A7544" s="43" t="s">
        <v>198</v>
      </c>
      <c r="B7544" s="1" t="s">
        <v>293</v>
      </c>
      <c r="C7544" s="1" t="s">
        <v>277</v>
      </c>
      <c r="D7544" s="1" t="s">
        <v>276</v>
      </c>
      <c r="E7544" s="45" t="str">
        <f>VLOOKUP(C7544,PROCV!E$50:G$126,3,0)</f>
        <v>Editorial</v>
      </c>
      <c r="F7544" s="1" t="s">
        <v>416</v>
      </c>
      <c r="G7544" s="1" t="s">
        <v>236</v>
      </c>
      <c r="H7544" s="1">
        <v>2014</v>
      </c>
      <c r="I7544" s="60">
        <f>VLOOKUP(H7544,PROCV!E$33:F$44,2,0)</f>
        <v>1.2109924972782313</v>
      </c>
      <c r="J7544" s="71">
        <v>142221</v>
      </c>
      <c r="K7544" s="44">
        <f t="shared" si="117"/>
        <v>172228.56395540733</v>
      </c>
    </row>
    <row r="7545" spans="1:11" s="43" customFormat="1" ht="19.7" customHeight="1" x14ac:dyDescent="0.25">
      <c r="A7545" s="43" t="s">
        <v>198</v>
      </c>
      <c r="B7545" s="1" t="s">
        <v>293</v>
      </c>
      <c r="C7545" s="1" t="s">
        <v>277</v>
      </c>
      <c r="D7545" s="1" t="s">
        <v>276</v>
      </c>
      <c r="E7545" s="45" t="str">
        <f>VLOOKUP(C7545,PROCV!E$50:G$126,3,0)</f>
        <v>Editorial</v>
      </c>
      <c r="F7545" s="1" t="s">
        <v>416</v>
      </c>
      <c r="G7545" s="1" t="s">
        <v>236</v>
      </c>
      <c r="H7545" s="1">
        <v>2014</v>
      </c>
      <c r="I7545" s="60">
        <f>VLOOKUP(H7545,PROCV!E$33:F$44,2,0)</f>
        <v>1.2109924972782313</v>
      </c>
      <c r="J7545" s="71">
        <v>54592</v>
      </c>
      <c r="K7545" s="44">
        <f t="shared" si="117"/>
        <v>66110.50241141321</v>
      </c>
    </row>
    <row r="7546" spans="1:11" s="43" customFormat="1" ht="19.7" customHeight="1" x14ac:dyDescent="0.25">
      <c r="A7546" s="43" t="s">
        <v>198</v>
      </c>
      <c r="B7546" s="1" t="s">
        <v>293</v>
      </c>
      <c r="C7546" s="1" t="s">
        <v>277</v>
      </c>
      <c r="D7546" s="1" t="s">
        <v>276</v>
      </c>
      <c r="E7546" s="45" t="str">
        <f>VLOOKUP(C7546,PROCV!E$50:G$126,3,0)</f>
        <v>Editorial</v>
      </c>
      <c r="F7546" s="1" t="s">
        <v>416</v>
      </c>
      <c r="G7546" s="1" t="s">
        <v>236</v>
      </c>
      <c r="H7546" s="1">
        <v>2014</v>
      </c>
      <c r="I7546" s="60">
        <f>VLOOKUP(H7546,PROCV!E$33:F$44,2,0)</f>
        <v>1.2109924972782313</v>
      </c>
      <c r="J7546" s="71">
        <v>57427</v>
      </c>
      <c r="K7546" s="44">
        <f t="shared" si="117"/>
        <v>69543.666141196984</v>
      </c>
    </row>
    <row r="7547" spans="1:11" s="43" customFormat="1" ht="19.7" customHeight="1" x14ac:dyDescent="0.25">
      <c r="A7547" s="43" t="s">
        <v>198</v>
      </c>
      <c r="B7547" s="1" t="s">
        <v>293</v>
      </c>
      <c r="C7547" s="1" t="s">
        <v>275</v>
      </c>
      <c r="D7547" s="1" t="s">
        <v>274</v>
      </c>
      <c r="E7547" s="45" t="str">
        <f>VLOOKUP(C7547,PROCV!E$50:G$126,3,0)</f>
        <v>Editorial</v>
      </c>
      <c r="F7547" s="1" t="s">
        <v>416</v>
      </c>
      <c r="G7547" s="1" t="s">
        <v>236</v>
      </c>
      <c r="H7547" s="1">
        <v>2014</v>
      </c>
      <c r="I7547" s="60">
        <f>VLOOKUP(H7547,PROCV!E$33:F$44,2,0)</f>
        <v>1.2109924972782313</v>
      </c>
      <c r="J7547" s="71">
        <v>29221</v>
      </c>
      <c r="K7547" s="44">
        <f t="shared" si="117"/>
        <v>35386.411762967196</v>
      </c>
    </row>
    <row r="7548" spans="1:11" s="43" customFormat="1" ht="19.7" customHeight="1" x14ac:dyDescent="0.25">
      <c r="A7548" s="43" t="s">
        <v>198</v>
      </c>
      <c r="B7548" s="1" t="s">
        <v>293</v>
      </c>
      <c r="C7548" s="1" t="s">
        <v>275</v>
      </c>
      <c r="D7548" s="1" t="s">
        <v>274</v>
      </c>
      <c r="E7548" s="45" t="str">
        <f>VLOOKUP(C7548,PROCV!E$50:G$126,3,0)</f>
        <v>Editorial</v>
      </c>
      <c r="F7548" s="1" t="s">
        <v>416</v>
      </c>
      <c r="G7548" s="1" t="s">
        <v>236</v>
      </c>
      <c r="H7548" s="1">
        <v>2014</v>
      </c>
      <c r="I7548" s="60">
        <f>VLOOKUP(H7548,PROCV!E$33:F$44,2,0)</f>
        <v>1.2109924972782313</v>
      </c>
      <c r="J7548" s="71">
        <v>6815</v>
      </c>
      <c r="K7548" s="44">
        <f t="shared" si="117"/>
        <v>8252.9138689511474</v>
      </c>
    </row>
    <row r="7549" spans="1:11" s="43" customFormat="1" ht="19.7" customHeight="1" x14ac:dyDescent="0.25">
      <c r="A7549" s="43" t="s">
        <v>198</v>
      </c>
      <c r="B7549" s="1" t="s">
        <v>293</v>
      </c>
      <c r="C7549" s="1" t="s">
        <v>307</v>
      </c>
      <c r="D7549" s="1" t="s">
        <v>306</v>
      </c>
      <c r="E7549" s="45" t="str">
        <f>VLOOKUP(C7549,PROCV!E$50:G$126,3,0)</f>
        <v>NA</v>
      </c>
      <c r="F7549" s="1" t="s">
        <v>416</v>
      </c>
      <c r="G7549" s="1" t="s">
        <v>236</v>
      </c>
      <c r="H7549" s="1">
        <v>2014</v>
      </c>
      <c r="I7549" s="60">
        <f>VLOOKUP(H7549,PROCV!E$33:F$44,2,0)</f>
        <v>1.2109924972782313</v>
      </c>
      <c r="J7549" s="71">
        <v>32259</v>
      </c>
      <c r="K7549" s="44">
        <f t="shared" si="117"/>
        <v>39065.406969698466</v>
      </c>
    </row>
    <row r="7550" spans="1:11" s="43" customFormat="1" ht="19.7" customHeight="1" x14ac:dyDescent="0.25">
      <c r="A7550" s="43" t="s">
        <v>198</v>
      </c>
      <c r="B7550" s="1" t="s">
        <v>293</v>
      </c>
      <c r="C7550" s="1" t="s">
        <v>307</v>
      </c>
      <c r="D7550" s="1" t="s">
        <v>306</v>
      </c>
      <c r="E7550" s="45" t="str">
        <f>VLOOKUP(C7550,PROCV!E$50:G$126,3,0)</f>
        <v>NA</v>
      </c>
      <c r="F7550" s="1" t="s">
        <v>416</v>
      </c>
      <c r="G7550" s="1" t="s">
        <v>236</v>
      </c>
      <c r="H7550" s="1">
        <v>2014</v>
      </c>
      <c r="I7550" s="60">
        <f>VLOOKUP(H7550,PROCV!E$33:F$44,2,0)</f>
        <v>1.2109924972782313</v>
      </c>
      <c r="J7550" s="71">
        <v>93336</v>
      </c>
      <c r="K7550" s="44">
        <f t="shared" si="117"/>
        <v>113029.19572596101</v>
      </c>
    </row>
    <row r="7551" spans="1:11" s="43" customFormat="1" ht="19.7" customHeight="1" x14ac:dyDescent="0.25">
      <c r="A7551" s="43" t="s">
        <v>198</v>
      </c>
      <c r="B7551" s="1" t="s">
        <v>293</v>
      </c>
      <c r="C7551" s="1" t="s">
        <v>273</v>
      </c>
      <c r="D7551" s="1" t="s">
        <v>272</v>
      </c>
      <c r="E7551" s="45" t="str">
        <f>VLOOKUP(C7551,PROCV!E$50:G$126,3,0)</f>
        <v>Editorial</v>
      </c>
      <c r="F7551" s="1" t="s">
        <v>416</v>
      </c>
      <c r="G7551" s="1" t="s">
        <v>236</v>
      </c>
      <c r="H7551" s="1">
        <v>2014</v>
      </c>
      <c r="I7551" s="60">
        <f>VLOOKUP(H7551,PROCV!E$33:F$44,2,0)</f>
        <v>1.2109924972782313</v>
      </c>
      <c r="J7551" s="71">
        <v>7441</v>
      </c>
      <c r="K7551" s="44">
        <f t="shared" si="117"/>
        <v>9010.9951722473197</v>
      </c>
    </row>
    <row r="7552" spans="1:11" s="43" customFormat="1" ht="19.7" customHeight="1" x14ac:dyDescent="0.25">
      <c r="A7552" s="43" t="s">
        <v>198</v>
      </c>
      <c r="B7552" s="1" t="s">
        <v>293</v>
      </c>
      <c r="C7552" s="1" t="s">
        <v>273</v>
      </c>
      <c r="D7552" s="1" t="s">
        <v>272</v>
      </c>
      <c r="E7552" s="45" t="str">
        <f>VLOOKUP(C7552,PROCV!E$50:G$126,3,0)</f>
        <v>Editorial</v>
      </c>
      <c r="F7552" s="1" t="s">
        <v>416</v>
      </c>
      <c r="G7552" s="1" t="s">
        <v>236</v>
      </c>
      <c r="H7552" s="1">
        <v>2014</v>
      </c>
      <c r="I7552" s="60">
        <f>VLOOKUP(H7552,PROCV!E$33:F$44,2,0)</f>
        <v>1.2109924972782313</v>
      </c>
      <c r="J7552" s="71">
        <v>177501</v>
      </c>
      <c r="K7552" s="44">
        <f t="shared" si="117"/>
        <v>214952.37925938334</v>
      </c>
    </row>
    <row r="7553" spans="1:11" s="43" customFormat="1" ht="19.7" customHeight="1" x14ac:dyDescent="0.25">
      <c r="A7553" s="43" t="s">
        <v>198</v>
      </c>
      <c r="B7553" s="1" t="s">
        <v>293</v>
      </c>
      <c r="C7553" s="1" t="s">
        <v>273</v>
      </c>
      <c r="D7553" s="1" t="s">
        <v>272</v>
      </c>
      <c r="E7553" s="45" t="str">
        <f>VLOOKUP(C7553,PROCV!E$50:G$126,3,0)</f>
        <v>Editorial</v>
      </c>
      <c r="F7553" s="1" t="s">
        <v>416</v>
      </c>
      <c r="G7553" s="1" t="s">
        <v>236</v>
      </c>
      <c r="H7553" s="1">
        <v>2014</v>
      </c>
      <c r="I7553" s="60">
        <f>VLOOKUP(H7553,PROCV!E$33:F$44,2,0)</f>
        <v>1.2109924972782313</v>
      </c>
      <c r="J7553" s="71">
        <v>897196</v>
      </c>
      <c r="K7553" s="44">
        <f t="shared" si="117"/>
        <v>1086497.6245880399</v>
      </c>
    </row>
    <row r="7554" spans="1:11" s="43" customFormat="1" ht="19.7" customHeight="1" x14ac:dyDescent="0.25">
      <c r="A7554" s="43" t="s">
        <v>198</v>
      </c>
      <c r="B7554" s="1" t="s">
        <v>293</v>
      </c>
      <c r="C7554" s="1" t="s">
        <v>271</v>
      </c>
      <c r="D7554" s="1" t="s">
        <v>270</v>
      </c>
      <c r="E7554" s="45" t="str">
        <f>VLOOKUP(C7554,PROCV!E$50:G$126,3,0)</f>
        <v>Editorial</v>
      </c>
      <c r="F7554" s="1" t="s">
        <v>416</v>
      </c>
      <c r="G7554" s="1" t="s">
        <v>236</v>
      </c>
      <c r="H7554" s="1">
        <v>2014</v>
      </c>
      <c r="I7554" s="60">
        <f>VLOOKUP(H7554,PROCV!E$33:F$44,2,0)</f>
        <v>1.2109924972782313</v>
      </c>
      <c r="J7554" s="71">
        <v>25840</v>
      </c>
      <c r="K7554" s="44">
        <f t="shared" si="117"/>
        <v>31292.046129669496</v>
      </c>
    </row>
    <row r="7555" spans="1:11" s="43" customFormat="1" ht="19.7" customHeight="1" x14ac:dyDescent="0.25">
      <c r="A7555" s="43" t="s">
        <v>198</v>
      </c>
      <c r="B7555" s="1" t="s">
        <v>293</v>
      </c>
      <c r="C7555" s="1" t="s">
        <v>271</v>
      </c>
      <c r="D7555" s="1" t="s">
        <v>270</v>
      </c>
      <c r="E7555" s="45" t="str">
        <f>VLOOKUP(C7555,PROCV!E$50:G$126,3,0)</f>
        <v>Editorial</v>
      </c>
      <c r="F7555" s="1" t="s">
        <v>416</v>
      </c>
      <c r="G7555" s="1" t="s">
        <v>236</v>
      </c>
      <c r="H7555" s="1">
        <v>2014</v>
      </c>
      <c r="I7555" s="60">
        <f>VLOOKUP(H7555,PROCV!E$33:F$44,2,0)</f>
        <v>1.2109924972782313</v>
      </c>
      <c r="J7555" s="71">
        <v>250296</v>
      </c>
      <c r="K7555" s="44">
        <f t="shared" ref="K7555:K7618" si="118">J7555*I7555</f>
        <v>303106.57809875219</v>
      </c>
    </row>
    <row r="7556" spans="1:11" s="43" customFormat="1" ht="19.7" customHeight="1" x14ac:dyDescent="0.25">
      <c r="A7556" s="43" t="s">
        <v>198</v>
      </c>
      <c r="B7556" s="1" t="s">
        <v>293</v>
      </c>
      <c r="C7556" s="1" t="s">
        <v>271</v>
      </c>
      <c r="D7556" s="1" t="s">
        <v>270</v>
      </c>
      <c r="E7556" s="45" t="str">
        <f>VLOOKUP(C7556,PROCV!E$50:G$126,3,0)</f>
        <v>Editorial</v>
      </c>
      <c r="F7556" s="1" t="s">
        <v>416</v>
      </c>
      <c r="G7556" s="1" t="s">
        <v>236</v>
      </c>
      <c r="H7556" s="1">
        <v>2014</v>
      </c>
      <c r="I7556" s="60">
        <f>VLOOKUP(H7556,PROCV!E$33:F$44,2,0)</f>
        <v>1.2109924972782313</v>
      </c>
      <c r="J7556" s="71">
        <v>322408</v>
      </c>
      <c r="K7556" s="44">
        <f t="shared" si="118"/>
        <v>390433.66906247998</v>
      </c>
    </row>
    <row r="7557" spans="1:11" s="43" customFormat="1" ht="19.7" customHeight="1" x14ac:dyDescent="0.25">
      <c r="A7557" s="43" t="s">
        <v>198</v>
      </c>
      <c r="B7557" s="1" t="s">
        <v>293</v>
      </c>
      <c r="C7557" s="1" t="s">
        <v>315</v>
      </c>
      <c r="D7557" s="1" t="s">
        <v>314</v>
      </c>
      <c r="E7557" s="45" t="str">
        <f>VLOOKUP(C7557,PROCV!E$50:G$126,3,0)</f>
        <v>Editorial</v>
      </c>
      <c r="F7557" s="1" t="s">
        <v>416</v>
      </c>
      <c r="G7557" s="1" t="s">
        <v>236</v>
      </c>
      <c r="H7557" s="1">
        <v>2014</v>
      </c>
      <c r="I7557" s="60">
        <f>VLOOKUP(H7557,PROCV!E$33:F$44,2,0)</f>
        <v>1.2109924972782313</v>
      </c>
      <c r="J7557" s="71">
        <v>23343</v>
      </c>
      <c r="K7557" s="44">
        <f t="shared" si="118"/>
        <v>28268.197863965754</v>
      </c>
    </row>
    <row r="7558" spans="1:11" s="43" customFormat="1" ht="19.7" customHeight="1" x14ac:dyDescent="0.25">
      <c r="A7558" s="43" t="s">
        <v>198</v>
      </c>
      <c r="B7558" s="1" t="s">
        <v>293</v>
      </c>
      <c r="C7558" s="1" t="s">
        <v>315</v>
      </c>
      <c r="D7558" s="1" t="s">
        <v>314</v>
      </c>
      <c r="E7558" s="45" t="str">
        <f>VLOOKUP(C7558,PROCV!E$50:G$126,3,0)</f>
        <v>Editorial</v>
      </c>
      <c r="F7558" s="1" t="s">
        <v>416</v>
      </c>
      <c r="G7558" s="1" t="s">
        <v>236</v>
      </c>
      <c r="H7558" s="1">
        <v>2014</v>
      </c>
      <c r="I7558" s="60">
        <f>VLOOKUP(H7558,PROCV!E$33:F$44,2,0)</f>
        <v>1.2109924972782313</v>
      </c>
      <c r="J7558" s="71">
        <v>237000</v>
      </c>
      <c r="K7558" s="44">
        <f t="shared" si="118"/>
        <v>287005.22185494081</v>
      </c>
    </row>
    <row r="7559" spans="1:11" s="43" customFormat="1" ht="19.7" customHeight="1" x14ac:dyDescent="0.25">
      <c r="A7559" s="43" t="s">
        <v>198</v>
      </c>
      <c r="B7559" s="1" t="s">
        <v>293</v>
      </c>
      <c r="C7559" s="1" t="s">
        <v>315</v>
      </c>
      <c r="D7559" s="1" t="s">
        <v>314</v>
      </c>
      <c r="E7559" s="45" t="str">
        <f>VLOOKUP(C7559,PROCV!E$50:G$126,3,0)</f>
        <v>Editorial</v>
      </c>
      <c r="F7559" s="1" t="s">
        <v>416</v>
      </c>
      <c r="G7559" s="1" t="s">
        <v>236</v>
      </c>
      <c r="H7559" s="1">
        <v>2014</v>
      </c>
      <c r="I7559" s="60">
        <f>VLOOKUP(H7559,PROCV!E$33:F$44,2,0)</f>
        <v>1.2109924972782313</v>
      </c>
      <c r="J7559" s="71">
        <v>35479</v>
      </c>
      <c r="K7559" s="44">
        <f t="shared" si="118"/>
        <v>42964.802810934372</v>
      </c>
    </row>
    <row r="7560" spans="1:11" s="43" customFormat="1" ht="19.7" customHeight="1" x14ac:dyDescent="0.25">
      <c r="A7560" s="43" t="s">
        <v>198</v>
      </c>
      <c r="B7560" s="1" t="s">
        <v>293</v>
      </c>
      <c r="C7560" s="1" t="s">
        <v>315</v>
      </c>
      <c r="D7560" s="1" t="s">
        <v>314</v>
      </c>
      <c r="E7560" s="45" t="str">
        <f>VLOOKUP(C7560,PROCV!E$50:G$126,3,0)</f>
        <v>Editorial</v>
      </c>
      <c r="F7560" s="1" t="s">
        <v>416</v>
      </c>
      <c r="G7560" s="1" t="s">
        <v>236</v>
      </c>
      <c r="H7560" s="1">
        <v>2014</v>
      </c>
      <c r="I7560" s="60">
        <f>VLOOKUP(H7560,PROCV!E$33:F$44,2,0)</f>
        <v>1.2109924972782313</v>
      </c>
      <c r="J7560" s="71">
        <v>21620</v>
      </c>
      <c r="K7560" s="44">
        <f t="shared" si="118"/>
        <v>26181.657791155361</v>
      </c>
    </row>
    <row r="7561" spans="1:11" s="43" customFormat="1" ht="19.7" customHeight="1" x14ac:dyDescent="0.25">
      <c r="A7561" s="43" t="s">
        <v>198</v>
      </c>
      <c r="B7561" s="1" t="s">
        <v>293</v>
      </c>
      <c r="C7561" s="1" t="s">
        <v>269</v>
      </c>
      <c r="D7561" s="1" t="s">
        <v>268</v>
      </c>
      <c r="E7561" s="45" t="str">
        <f>VLOOKUP(C7561,PROCV!E$50:G$126,3,0)</f>
        <v>NA</v>
      </c>
      <c r="F7561" s="1" t="s">
        <v>416</v>
      </c>
      <c r="G7561" s="1" t="s">
        <v>236</v>
      </c>
      <c r="H7561" s="1">
        <v>2014</v>
      </c>
      <c r="I7561" s="60">
        <f>VLOOKUP(H7561,PROCV!E$33:F$44,2,0)</f>
        <v>1.2109924972782313</v>
      </c>
      <c r="J7561" s="71">
        <v>72186</v>
      </c>
      <c r="K7561" s="44">
        <f t="shared" si="118"/>
        <v>87416.704408526406</v>
      </c>
    </row>
    <row r="7562" spans="1:11" s="43" customFormat="1" ht="19.7" customHeight="1" x14ac:dyDescent="0.25">
      <c r="A7562" s="43" t="s">
        <v>198</v>
      </c>
      <c r="B7562" s="1" t="s">
        <v>293</v>
      </c>
      <c r="C7562" s="1" t="s">
        <v>269</v>
      </c>
      <c r="D7562" s="1" t="s">
        <v>268</v>
      </c>
      <c r="E7562" s="45" t="str">
        <f>VLOOKUP(C7562,PROCV!E$50:G$126,3,0)</f>
        <v>NA</v>
      </c>
      <c r="F7562" s="1" t="s">
        <v>416</v>
      </c>
      <c r="G7562" s="1" t="s">
        <v>236</v>
      </c>
      <c r="H7562" s="1">
        <v>2014</v>
      </c>
      <c r="I7562" s="60">
        <f>VLOOKUP(H7562,PROCV!E$33:F$44,2,0)</f>
        <v>1.2109924972782313</v>
      </c>
      <c r="J7562" s="71">
        <v>659204</v>
      </c>
      <c r="K7562" s="44">
        <f t="shared" si="118"/>
        <v>798291.09817579924</v>
      </c>
    </row>
    <row r="7563" spans="1:11" s="43" customFormat="1" ht="19.7" customHeight="1" x14ac:dyDescent="0.25">
      <c r="A7563" s="43" t="s">
        <v>198</v>
      </c>
      <c r="B7563" s="1" t="s">
        <v>293</v>
      </c>
      <c r="C7563" s="1" t="s">
        <v>269</v>
      </c>
      <c r="D7563" s="1" t="s">
        <v>268</v>
      </c>
      <c r="E7563" s="45" t="str">
        <f>VLOOKUP(C7563,PROCV!E$50:G$126,3,0)</f>
        <v>NA</v>
      </c>
      <c r="F7563" s="1" t="s">
        <v>416</v>
      </c>
      <c r="G7563" s="1" t="s">
        <v>236</v>
      </c>
      <c r="H7563" s="1">
        <v>2014</v>
      </c>
      <c r="I7563" s="60">
        <f>VLOOKUP(H7563,PROCV!E$33:F$44,2,0)</f>
        <v>1.2109924972782313</v>
      </c>
      <c r="J7563" s="71">
        <v>112500</v>
      </c>
      <c r="K7563" s="44">
        <f t="shared" si="118"/>
        <v>136236.65594380102</v>
      </c>
    </row>
    <row r="7564" spans="1:11" s="43" customFormat="1" ht="19.7" customHeight="1" x14ac:dyDescent="0.25">
      <c r="A7564" s="43" t="s">
        <v>198</v>
      </c>
      <c r="B7564" s="1" t="s">
        <v>293</v>
      </c>
      <c r="C7564" s="1" t="s">
        <v>269</v>
      </c>
      <c r="D7564" s="1" t="s">
        <v>268</v>
      </c>
      <c r="E7564" s="45" t="str">
        <f>VLOOKUP(C7564,PROCV!E$50:G$126,3,0)</f>
        <v>NA</v>
      </c>
      <c r="F7564" s="1" t="s">
        <v>416</v>
      </c>
      <c r="G7564" s="1" t="s">
        <v>236</v>
      </c>
      <c r="H7564" s="1">
        <v>2014</v>
      </c>
      <c r="I7564" s="60">
        <f>VLOOKUP(H7564,PROCV!E$33:F$44,2,0)</f>
        <v>1.2109924972782313</v>
      </c>
      <c r="J7564" s="71">
        <v>175228</v>
      </c>
      <c r="K7564" s="44">
        <f t="shared" si="118"/>
        <v>212199.79331306991</v>
      </c>
    </row>
    <row r="7565" spans="1:11" s="43" customFormat="1" ht="19.7" customHeight="1" x14ac:dyDescent="0.25">
      <c r="A7565" s="43" t="s">
        <v>198</v>
      </c>
      <c r="B7565" s="1" t="s">
        <v>293</v>
      </c>
      <c r="C7565" s="1" t="s">
        <v>269</v>
      </c>
      <c r="D7565" s="1" t="s">
        <v>268</v>
      </c>
      <c r="E7565" s="45" t="str">
        <f>VLOOKUP(C7565,PROCV!E$50:G$126,3,0)</f>
        <v>NA</v>
      </c>
      <c r="F7565" s="1" t="s">
        <v>416</v>
      </c>
      <c r="G7565" s="1" t="s">
        <v>236</v>
      </c>
      <c r="H7565" s="1">
        <v>2014</v>
      </c>
      <c r="I7565" s="60">
        <f>VLOOKUP(H7565,PROCV!E$33:F$44,2,0)</f>
        <v>1.2109924972782313</v>
      </c>
      <c r="J7565" s="71">
        <v>733072</v>
      </c>
      <c r="K7565" s="44">
        <f t="shared" si="118"/>
        <v>887744.69196474762</v>
      </c>
    </row>
    <row r="7566" spans="1:11" s="43" customFormat="1" ht="19.7" customHeight="1" x14ac:dyDescent="0.25">
      <c r="A7566" s="43" t="s">
        <v>198</v>
      </c>
      <c r="B7566" s="1" t="s">
        <v>293</v>
      </c>
      <c r="C7566" s="1" t="s">
        <v>297</v>
      </c>
      <c r="D7566" s="1" t="s">
        <v>296</v>
      </c>
      <c r="E7566" s="45" t="str">
        <f>VLOOKUP(C7566,PROCV!E$50:G$126,3,0)</f>
        <v>Audiovisual</v>
      </c>
      <c r="F7566" s="1" t="s">
        <v>416</v>
      </c>
      <c r="G7566" s="1" t="s">
        <v>236</v>
      </c>
      <c r="H7566" s="1">
        <v>2014</v>
      </c>
      <c r="I7566" s="60">
        <f>VLOOKUP(H7566,PROCV!E$33:F$44,2,0)</f>
        <v>1.2109924972782313</v>
      </c>
      <c r="J7566" s="71">
        <v>2861</v>
      </c>
      <c r="K7566" s="44">
        <f t="shared" si="118"/>
        <v>3464.6495347130199</v>
      </c>
    </row>
    <row r="7567" spans="1:11" s="43" customFormat="1" ht="19.7" customHeight="1" x14ac:dyDescent="0.25">
      <c r="A7567" s="43" t="s">
        <v>198</v>
      </c>
      <c r="B7567" s="1" t="s">
        <v>293</v>
      </c>
      <c r="C7567" s="1" t="s">
        <v>264</v>
      </c>
      <c r="D7567" s="1" t="s">
        <v>263</v>
      </c>
      <c r="E7567" s="45" t="str">
        <f>VLOOKUP(C7567,PROCV!E$50:G$126,3,0)</f>
        <v>Audiovisual</v>
      </c>
      <c r="F7567" s="1" t="s">
        <v>416</v>
      </c>
      <c r="G7567" s="1" t="s">
        <v>236</v>
      </c>
      <c r="H7567" s="1">
        <v>2014</v>
      </c>
      <c r="I7567" s="60">
        <f>VLOOKUP(H7567,PROCV!E$33:F$44,2,0)</f>
        <v>1.2109924972782313</v>
      </c>
      <c r="J7567" s="71">
        <v>85924</v>
      </c>
      <c r="K7567" s="44">
        <f t="shared" si="118"/>
        <v>104053.31933613475</v>
      </c>
    </row>
    <row r="7568" spans="1:11" s="43" customFormat="1" ht="19.7" customHeight="1" x14ac:dyDescent="0.25">
      <c r="A7568" s="43" t="s">
        <v>198</v>
      </c>
      <c r="B7568" s="1" t="s">
        <v>293</v>
      </c>
      <c r="C7568" s="1" t="s">
        <v>264</v>
      </c>
      <c r="D7568" s="1" t="s">
        <v>263</v>
      </c>
      <c r="E7568" s="45" t="str">
        <f>VLOOKUP(C7568,PROCV!E$50:G$126,3,0)</f>
        <v>Audiovisual</v>
      </c>
      <c r="F7568" s="1" t="s">
        <v>416</v>
      </c>
      <c r="G7568" s="1" t="s">
        <v>236</v>
      </c>
      <c r="H7568" s="1">
        <v>2014</v>
      </c>
      <c r="I7568" s="60">
        <f>VLOOKUP(H7568,PROCV!E$33:F$44,2,0)</f>
        <v>1.2109924972782313</v>
      </c>
      <c r="J7568" s="71">
        <v>9043</v>
      </c>
      <c r="K7568" s="44">
        <f t="shared" si="118"/>
        <v>10951.005152887046</v>
      </c>
    </row>
    <row r="7569" spans="1:11" s="43" customFormat="1" ht="19.7" customHeight="1" x14ac:dyDescent="0.25">
      <c r="A7569" s="43" t="s">
        <v>198</v>
      </c>
      <c r="B7569" s="1" t="s">
        <v>293</v>
      </c>
      <c r="C7569" s="1" t="s">
        <v>264</v>
      </c>
      <c r="D7569" s="1" t="s">
        <v>263</v>
      </c>
      <c r="E7569" s="45" t="str">
        <f>VLOOKUP(C7569,PROCV!E$50:G$126,3,0)</f>
        <v>Audiovisual</v>
      </c>
      <c r="F7569" s="1" t="s">
        <v>416</v>
      </c>
      <c r="G7569" s="1" t="s">
        <v>236</v>
      </c>
      <c r="H7569" s="1">
        <v>2014</v>
      </c>
      <c r="I7569" s="60">
        <f>VLOOKUP(H7569,PROCV!E$33:F$44,2,0)</f>
        <v>1.2109924972782313</v>
      </c>
      <c r="J7569" s="71">
        <v>56150</v>
      </c>
      <c r="K7569" s="44">
        <f t="shared" si="118"/>
        <v>67997.228722172687</v>
      </c>
    </row>
    <row r="7570" spans="1:11" s="43" customFormat="1" ht="19.7" customHeight="1" x14ac:dyDescent="0.25">
      <c r="A7570" s="43" t="s">
        <v>198</v>
      </c>
      <c r="B7570" s="1" t="s">
        <v>293</v>
      </c>
      <c r="C7570" s="1" t="s">
        <v>264</v>
      </c>
      <c r="D7570" s="1" t="s">
        <v>263</v>
      </c>
      <c r="E7570" s="45" t="str">
        <f>VLOOKUP(C7570,PROCV!E$50:G$126,3,0)</f>
        <v>Audiovisual</v>
      </c>
      <c r="F7570" s="1" t="s">
        <v>416</v>
      </c>
      <c r="G7570" s="1" t="s">
        <v>236</v>
      </c>
      <c r="H7570" s="1">
        <v>2014</v>
      </c>
      <c r="I7570" s="60">
        <f>VLOOKUP(H7570,PROCV!E$33:F$44,2,0)</f>
        <v>1.2109924972782313</v>
      </c>
      <c r="J7570" s="71">
        <v>26453</v>
      </c>
      <c r="K7570" s="44">
        <f t="shared" si="118"/>
        <v>32034.384530501055</v>
      </c>
    </row>
    <row r="7571" spans="1:11" s="43" customFormat="1" ht="19.7" customHeight="1" x14ac:dyDescent="0.25">
      <c r="A7571" s="43" t="s">
        <v>198</v>
      </c>
      <c r="B7571" s="1" t="s">
        <v>293</v>
      </c>
      <c r="C7571" s="1" t="s">
        <v>258</v>
      </c>
      <c r="D7571" s="1" t="s">
        <v>257</v>
      </c>
      <c r="E7571" s="45" t="str">
        <f>VLOOKUP(C7571,PROCV!E$50:G$126,3,0)</f>
        <v>Audiovisual</v>
      </c>
      <c r="F7571" s="1" t="s">
        <v>416</v>
      </c>
      <c r="G7571" s="1" t="s">
        <v>236</v>
      </c>
      <c r="H7571" s="1">
        <v>2014</v>
      </c>
      <c r="I7571" s="60">
        <f>VLOOKUP(H7571,PROCV!E$33:F$44,2,0)</f>
        <v>1.2109924972782313</v>
      </c>
      <c r="J7571" s="71">
        <v>61157</v>
      </c>
      <c r="K7571" s="44">
        <f t="shared" si="118"/>
        <v>74060.668156044791</v>
      </c>
    </row>
    <row r="7572" spans="1:11" s="43" customFormat="1" ht="19.7" customHeight="1" x14ac:dyDescent="0.25">
      <c r="A7572" s="43" t="s">
        <v>198</v>
      </c>
      <c r="B7572" s="1" t="s">
        <v>293</v>
      </c>
      <c r="C7572" s="1" t="s">
        <v>256</v>
      </c>
      <c r="D7572" s="1" t="s">
        <v>255</v>
      </c>
      <c r="E7572" s="45" t="str">
        <f>VLOOKUP(C7572,PROCV!E$50:G$126,3,0)</f>
        <v>Audiovisual</v>
      </c>
      <c r="F7572" s="1" t="s">
        <v>416</v>
      </c>
      <c r="G7572" s="1" t="s">
        <v>265</v>
      </c>
      <c r="H7572" s="1">
        <v>2014</v>
      </c>
      <c r="I7572" s="60">
        <f>VLOOKUP(H7572,PROCV!E$33:F$44,2,0)</f>
        <v>1.2109924972782313</v>
      </c>
      <c r="J7572" s="71">
        <v>2300506</v>
      </c>
      <c r="K7572" s="44">
        <f t="shared" si="118"/>
        <v>2785895.5059435549</v>
      </c>
    </row>
    <row r="7573" spans="1:11" s="43" customFormat="1" ht="19.7" customHeight="1" x14ac:dyDescent="0.25">
      <c r="A7573" s="43" t="s">
        <v>198</v>
      </c>
      <c r="B7573" s="1" t="s">
        <v>293</v>
      </c>
      <c r="C7573" s="1" t="s">
        <v>256</v>
      </c>
      <c r="D7573" s="1" t="s">
        <v>255</v>
      </c>
      <c r="E7573" s="45" t="str">
        <f>VLOOKUP(C7573,PROCV!E$50:G$126,3,0)</f>
        <v>Audiovisual</v>
      </c>
      <c r="F7573" s="1" t="s">
        <v>416</v>
      </c>
      <c r="G7573" s="1" t="s">
        <v>265</v>
      </c>
      <c r="H7573" s="1">
        <v>2014</v>
      </c>
      <c r="I7573" s="60">
        <f>VLOOKUP(H7573,PROCV!E$33:F$44,2,0)</f>
        <v>1.2109924972782313</v>
      </c>
      <c r="J7573" s="71">
        <v>850611</v>
      </c>
      <c r="K7573" s="44">
        <f t="shared" si="118"/>
        <v>1030083.5391023336</v>
      </c>
    </row>
    <row r="7574" spans="1:11" s="43" customFormat="1" ht="19.7" customHeight="1" x14ac:dyDescent="0.25">
      <c r="A7574" s="43" t="s">
        <v>198</v>
      </c>
      <c r="B7574" s="1" t="s">
        <v>293</v>
      </c>
      <c r="C7574" s="1" t="s">
        <v>256</v>
      </c>
      <c r="D7574" s="1" t="s">
        <v>255</v>
      </c>
      <c r="E7574" s="45" t="str">
        <f>VLOOKUP(C7574,PROCV!E$50:G$126,3,0)</f>
        <v>Audiovisual</v>
      </c>
      <c r="F7574" s="1" t="s">
        <v>416</v>
      </c>
      <c r="G7574" s="1" t="s">
        <v>265</v>
      </c>
      <c r="H7574" s="1">
        <v>2014</v>
      </c>
      <c r="I7574" s="60">
        <f>VLOOKUP(H7574,PROCV!E$33:F$44,2,0)</f>
        <v>1.2109924972782313</v>
      </c>
      <c r="J7574" s="71">
        <v>743215</v>
      </c>
      <c r="K7574" s="44">
        <f t="shared" si="118"/>
        <v>900027.78886464075</v>
      </c>
    </row>
    <row r="7575" spans="1:11" s="43" customFormat="1" ht="19.7" customHeight="1" x14ac:dyDescent="0.25">
      <c r="A7575" s="43" t="s">
        <v>198</v>
      </c>
      <c r="B7575" s="1" t="s">
        <v>293</v>
      </c>
      <c r="C7575" s="1" t="s">
        <v>256</v>
      </c>
      <c r="D7575" s="1" t="s">
        <v>255</v>
      </c>
      <c r="E7575" s="45" t="str">
        <f>VLOOKUP(C7575,PROCV!E$50:G$126,3,0)</f>
        <v>Audiovisual</v>
      </c>
      <c r="F7575" s="1" t="s">
        <v>416</v>
      </c>
      <c r="G7575" s="1" t="s">
        <v>265</v>
      </c>
      <c r="H7575" s="1">
        <v>2014</v>
      </c>
      <c r="I7575" s="60">
        <f>VLOOKUP(H7575,PROCV!E$33:F$44,2,0)</f>
        <v>1.2109924972782313</v>
      </c>
      <c r="J7575" s="71">
        <v>12100</v>
      </c>
      <c r="K7575" s="44">
        <f t="shared" si="118"/>
        <v>14653.009217066599</v>
      </c>
    </row>
    <row r="7576" spans="1:11" s="43" customFormat="1" ht="19.7" customHeight="1" x14ac:dyDescent="0.25">
      <c r="A7576" s="43" t="s">
        <v>198</v>
      </c>
      <c r="B7576" s="1" t="s">
        <v>293</v>
      </c>
      <c r="C7576" s="1" t="s">
        <v>254</v>
      </c>
      <c r="D7576" s="1" t="s">
        <v>253</v>
      </c>
      <c r="E7576" s="45" t="str">
        <f>VLOOKUP(C7576,PROCV!E$50:G$126,3,0)</f>
        <v>Música</v>
      </c>
      <c r="F7576" s="1" t="s">
        <v>416</v>
      </c>
      <c r="G7576" s="1" t="s">
        <v>236</v>
      </c>
      <c r="H7576" s="1">
        <v>2014</v>
      </c>
      <c r="I7576" s="60">
        <f>VLOOKUP(H7576,PROCV!E$33:F$44,2,0)</f>
        <v>1.2109924972782313</v>
      </c>
      <c r="J7576" s="71">
        <v>2995</v>
      </c>
      <c r="K7576" s="44">
        <f t="shared" si="118"/>
        <v>3626.9225293483028</v>
      </c>
    </row>
    <row r="7577" spans="1:11" s="43" customFormat="1" ht="19.7" customHeight="1" x14ac:dyDescent="0.25">
      <c r="A7577" s="43" t="s">
        <v>198</v>
      </c>
      <c r="B7577" s="1" t="s">
        <v>293</v>
      </c>
      <c r="C7577" s="1" t="s">
        <v>254</v>
      </c>
      <c r="D7577" s="1" t="s">
        <v>253</v>
      </c>
      <c r="E7577" s="45" t="str">
        <f>VLOOKUP(C7577,PROCV!E$50:G$126,3,0)</f>
        <v>Música</v>
      </c>
      <c r="F7577" s="1" t="s">
        <v>416</v>
      </c>
      <c r="G7577" s="1" t="s">
        <v>236</v>
      </c>
      <c r="H7577" s="1">
        <v>2014</v>
      </c>
      <c r="I7577" s="60">
        <f>VLOOKUP(H7577,PROCV!E$33:F$44,2,0)</f>
        <v>1.2109924972782313</v>
      </c>
      <c r="J7577" s="71">
        <v>60144</v>
      </c>
      <c r="K7577" s="44">
        <f t="shared" si="118"/>
        <v>72833.932756301947</v>
      </c>
    </row>
    <row r="7578" spans="1:11" s="43" customFormat="1" ht="19.7" customHeight="1" x14ac:dyDescent="0.25">
      <c r="A7578" s="43" t="s">
        <v>198</v>
      </c>
      <c r="B7578" s="1" t="s">
        <v>293</v>
      </c>
      <c r="C7578" s="1" t="s">
        <v>254</v>
      </c>
      <c r="D7578" s="1" t="s">
        <v>253</v>
      </c>
      <c r="E7578" s="45" t="str">
        <f>VLOOKUP(C7578,PROCV!E$50:G$126,3,0)</f>
        <v>Música</v>
      </c>
      <c r="F7578" s="1" t="s">
        <v>416</v>
      </c>
      <c r="G7578" s="1" t="s">
        <v>236</v>
      </c>
      <c r="H7578" s="1">
        <v>2014</v>
      </c>
      <c r="I7578" s="60">
        <f>VLOOKUP(H7578,PROCV!E$33:F$44,2,0)</f>
        <v>1.2109924972782313</v>
      </c>
      <c r="J7578" s="71">
        <v>8889</v>
      </c>
      <c r="K7578" s="44">
        <f t="shared" si="118"/>
        <v>10764.512308306199</v>
      </c>
    </row>
    <row r="7579" spans="1:11" s="43" customFormat="1" ht="19.7" customHeight="1" x14ac:dyDescent="0.25">
      <c r="A7579" s="43" t="s">
        <v>198</v>
      </c>
      <c r="B7579" s="1" t="s">
        <v>293</v>
      </c>
      <c r="C7579" s="1" t="s">
        <v>252</v>
      </c>
      <c r="D7579" s="1" t="s">
        <v>251</v>
      </c>
      <c r="E7579" s="45" t="str">
        <f>VLOOKUP(C7579,PROCV!E$50:G$126,3,0)</f>
        <v>Audiovisual</v>
      </c>
      <c r="F7579" s="1" t="s">
        <v>416</v>
      </c>
      <c r="G7579" s="1" t="s">
        <v>236</v>
      </c>
      <c r="H7579" s="1">
        <v>2014</v>
      </c>
      <c r="I7579" s="60">
        <f>VLOOKUP(H7579,PROCV!E$33:F$44,2,0)</f>
        <v>1.2109924972782313</v>
      </c>
      <c r="J7579" s="71">
        <v>44262</v>
      </c>
      <c r="K7579" s="44">
        <f t="shared" si="118"/>
        <v>53600.949914529076</v>
      </c>
    </row>
    <row r="7580" spans="1:11" s="43" customFormat="1" ht="19.7" customHeight="1" x14ac:dyDescent="0.25">
      <c r="A7580" s="43" t="s">
        <v>198</v>
      </c>
      <c r="B7580" s="1" t="s">
        <v>293</v>
      </c>
      <c r="C7580" s="1" t="s">
        <v>252</v>
      </c>
      <c r="D7580" s="1" t="s">
        <v>251</v>
      </c>
      <c r="E7580" s="45" t="str">
        <f>VLOOKUP(C7580,PROCV!E$50:G$126,3,0)</f>
        <v>Audiovisual</v>
      </c>
      <c r="F7580" s="1" t="s">
        <v>416</v>
      </c>
      <c r="G7580" s="1" t="s">
        <v>236</v>
      </c>
      <c r="H7580" s="1">
        <v>2014</v>
      </c>
      <c r="I7580" s="60">
        <f>VLOOKUP(H7580,PROCV!E$33:F$44,2,0)</f>
        <v>1.2109924972782313</v>
      </c>
      <c r="J7580" s="71">
        <v>115000</v>
      </c>
      <c r="K7580" s="44">
        <f t="shared" si="118"/>
        <v>139264.13718699661</v>
      </c>
    </row>
    <row r="7581" spans="1:11" s="43" customFormat="1" ht="19.7" customHeight="1" x14ac:dyDescent="0.25">
      <c r="A7581" s="43" t="s">
        <v>198</v>
      </c>
      <c r="B7581" s="1" t="s">
        <v>293</v>
      </c>
      <c r="C7581" s="1" t="s">
        <v>252</v>
      </c>
      <c r="D7581" s="1" t="s">
        <v>251</v>
      </c>
      <c r="E7581" s="45" t="str">
        <f>VLOOKUP(C7581,PROCV!E$50:G$126,3,0)</f>
        <v>Audiovisual</v>
      </c>
      <c r="F7581" s="1" t="s">
        <v>416</v>
      </c>
      <c r="G7581" s="1" t="s">
        <v>236</v>
      </c>
      <c r="H7581" s="1">
        <v>2014</v>
      </c>
      <c r="I7581" s="60">
        <f>VLOOKUP(H7581,PROCV!E$33:F$44,2,0)</f>
        <v>1.2109924972782313</v>
      </c>
      <c r="J7581" s="71">
        <v>400299</v>
      </c>
      <c r="K7581" s="44">
        <f t="shared" si="118"/>
        <v>484759.08566797874</v>
      </c>
    </row>
    <row r="7582" spans="1:11" s="43" customFormat="1" ht="19.7" customHeight="1" x14ac:dyDescent="0.25">
      <c r="A7582" s="43" t="s">
        <v>198</v>
      </c>
      <c r="B7582" s="1" t="s">
        <v>293</v>
      </c>
      <c r="C7582" s="1" t="s">
        <v>252</v>
      </c>
      <c r="D7582" s="1" t="s">
        <v>251</v>
      </c>
      <c r="E7582" s="45" t="str">
        <f>VLOOKUP(C7582,PROCV!E$50:G$126,3,0)</f>
        <v>Audiovisual</v>
      </c>
      <c r="F7582" s="1" t="s">
        <v>416</v>
      </c>
      <c r="G7582" s="1" t="s">
        <v>236</v>
      </c>
      <c r="H7582" s="1">
        <v>2014</v>
      </c>
      <c r="I7582" s="60">
        <f>VLOOKUP(H7582,PROCV!E$33:F$44,2,0)</f>
        <v>1.2109924972782313</v>
      </c>
      <c r="J7582" s="71">
        <v>172427</v>
      </c>
      <c r="K7582" s="44">
        <f t="shared" si="118"/>
        <v>208807.80332819361</v>
      </c>
    </row>
    <row r="7583" spans="1:11" s="43" customFormat="1" ht="19.7" customHeight="1" x14ac:dyDescent="0.25">
      <c r="A7583" s="43" t="s">
        <v>198</v>
      </c>
      <c r="B7583" s="1" t="s">
        <v>293</v>
      </c>
      <c r="C7583" s="1" t="s">
        <v>252</v>
      </c>
      <c r="D7583" s="1" t="s">
        <v>251</v>
      </c>
      <c r="E7583" s="45" t="str">
        <f>VLOOKUP(C7583,PROCV!E$50:G$126,3,0)</f>
        <v>Audiovisual</v>
      </c>
      <c r="F7583" s="1" t="s">
        <v>416</v>
      </c>
      <c r="G7583" s="1" t="s">
        <v>236</v>
      </c>
      <c r="H7583" s="1">
        <v>2014</v>
      </c>
      <c r="I7583" s="60">
        <f>VLOOKUP(H7583,PROCV!E$33:F$44,2,0)</f>
        <v>1.2109924972782313</v>
      </c>
      <c r="J7583" s="71">
        <v>333445</v>
      </c>
      <c r="K7583" s="44">
        <f t="shared" si="118"/>
        <v>403799.39325493987</v>
      </c>
    </row>
    <row r="7584" spans="1:11" s="43" customFormat="1" ht="19.7" customHeight="1" x14ac:dyDescent="0.25">
      <c r="A7584" s="43" t="s">
        <v>198</v>
      </c>
      <c r="B7584" s="1" t="s">
        <v>293</v>
      </c>
      <c r="C7584" s="1" t="s">
        <v>250</v>
      </c>
      <c r="D7584" s="1" t="s">
        <v>249</v>
      </c>
      <c r="E7584" s="45" t="str">
        <f>VLOOKUP(C7584,PROCV!E$50:G$126,3,0)</f>
        <v>Audiovisual</v>
      </c>
      <c r="F7584" s="1" t="s">
        <v>416</v>
      </c>
      <c r="G7584" s="1" t="s">
        <v>236</v>
      </c>
      <c r="H7584" s="1">
        <v>2014</v>
      </c>
      <c r="I7584" s="60">
        <f>VLOOKUP(H7584,PROCV!E$33:F$44,2,0)</f>
        <v>1.2109924972782313</v>
      </c>
      <c r="J7584" s="71">
        <v>382266</v>
      </c>
      <c r="K7584" s="44">
        <f t="shared" si="118"/>
        <v>462921.25796456035</v>
      </c>
    </row>
    <row r="7585" spans="1:11" s="43" customFormat="1" ht="19.7" customHeight="1" x14ac:dyDescent="0.25">
      <c r="A7585" s="43" t="s">
        <v>198</v>
      </c>
      <c r="B7585" s="1" t="s">
        <v>293</v>
      </c>
      <c r="C7585" s="1" t="s">
        <v>346</v>
      </c>
      <c r="D7585" s="1" t="s">
        <v>345</v>
      </c>
      <c r="E7585" s="45" t="str">
        <f>VLOOKUP(C7585,PROCV!E$50:G$126,3,0)</f>
        <v>Audiovisual</v>
      </c>
      <c r="F7585" s="1" t="s">
        <v>416</v>
      </c>
      <c r="G7585" s="1" t="s">
        <v>236</v>
      </c>
      <c r="H7585" s="1">
        <v>2014</v>
      </c>
      <c r="I7585" s="60">
        <f>VLOOKUP(H7585,PROCV!E$33:F$44,2,0)</f>
        <v>1.2109924972782313</v>
      </c>
      <c r="J7585" s="71">
        <v>4443</v>
      </c>
      <c r="K7585" s="44">
        <f t="shared" si="118"/>
        <v>5380.4396654071816</v>
      </c>
    </row>
    <row r="7586" spans="1:11" s="43" customFormat="1" ht="19.7" customHeight="1" x14ac:dyDescent="0.25">
      <c r="A7586" s="43" t="s">
        <v>198</v>
      </c>
      <c r="B7586" s="1" t="s">
        <v>293</v>
      </c>
      <c r="C7586" s="1" t="s">
        <v>346</v>
      </c>
      <c r="D7586" s="1" t="s">
        <v>345</v>
      </c>
      <c r="E7586" s="45" t="str">
        <f>VLOOKUP(C7586,PROCV!E$50:G$126,3,0)</f>
        <v>Audiovisual</v>
      </c>
      <c r="F7586" s="1" t="s">
        <v>416</v>
      </c>
      <c r="G7586" s="1" t="s">
        <v>236</v>
      </c>
      <c r="H7586" s="1">
        <v>2014</v>
      </c>
      <c r="I7586" s="60">
        <f>VLOOKUP(H7586,PROCV!E$33:F$44,2,0)</f>
        <v>1.2109924972782313</v>
      </c>
      <c r="J7586" s="71">
        <v>4511</v>
      </c>
      <c r="K7586" s="44">
        <f t="shared" si="118"/>
        <v>5462.7871552221013</v>
      </c>
    </row>
    <row r="7587" spans="1:11" s="43" customFormat="1" ht="19.7" customHeight="1" x14ac:dyDescent="0.25">
      <c r="A7587" s="43" t="s">
        <v>198</v>
      </c>
      <c r="B7587" s="1" t="s">
        <v>293</v>
      </c>
      <c r="C7587" s="1" t="s">
        <v>303</v>
      </c>
      <c r="D7587" s="1" t="s">
        <v>302</v>
      </c>
      <c r="E7587" s="45" t="str">
        <f>VLOOKUP(C7587,PROCV!E$50:G$126,3,0)</f>
        <v>Educação e Criação em Artes</v>
      </c>
      <c r="F7587" s="1" t="s">
        <v>416</v>
      </c>
      <c r="G7587" s="1" t="s">
        <v>236</v>
      </c>
      <c r="H7587" s="1">
        <v>2014</v>
      </c>
      <c r="I7587" s="60">
        <f>VLOOKUP(H7587,PROCV!E$33:F$44,2,0)</f>
        <v>1.2109924972782313</v>
      </c>
      <c r="J7587" s="71">
        <v>5247</v>
      </c>
      <c r="K7587" s="44">
        <f t="shared" si="118"/>
        <v>6354.0776332188798</v>
      </c>
    </row>
    <row r="7588" spans="1:11" s="43" customFormat="1" ht="19.7" customHeight="1" x14ac:dyDescent="0.25">
      <c r="A7588" s="43" t="s">
        <v>198</v>
      </c>
      <c r="B7588" s="1" t="s">
        <v>293</v>
      </c>
      <c r="C7588" s="1" t="s">
        <v>303</v>
      </c>
      <c r="D7588" s="1" t="s">
        <v>302</v>
      </c>
      <c r="E7588" s="45" t="str">
        <f>VLOOKUP(C7588,PROCV!E$50:G$126,3,0)</f>
        <v>Educação e Criação em Artes</v>
      </c>
      <c r="F7588" s="1" t="s">
        <v>416</v>
      </c>
      <c r="G7588" s="1" t="s">
        <v>236</v>
      </c>
      <c r="H7588" s="1">
        <v>2014</v>
      </c>
      <c r="I7588" s="60">
        <f>VLOOKUP(H7588,PROCV!E$33:F$44,2,0)</f>
        <v>1.2109924972782313</v>
      </c>
      <c r="J7588" s="71">
        <v>6163</v>
      </c>
      <c r="K7588" s="44">
        <f t="shared" si="118"/>
        <v>7463.3467607257398</v>
      </c>
    </row>
    <row r="7589" spans="1:11" s="43" customFormat="1" ht="19.7" customHeight="1" x14ac:dyDescent="0.25">
      <c r="A7589" s="43" t="s">
        <v>198</v>
      </c>
      <c r="B7589" s="1" t="s">
        <v>293</v>
      </c>
      <c r="C7589" s="1" t="s">
        <v>295</v>
      </c>
      <c r="D7589" s="1" t="s">
        <v>294</v>
      </c>
      <c r="E7589" s="45" t="str">
        <f>VLOOKUP(C7589,PROCV!E$50:G$126,3,0)</f>
        <v>Educação e Criação em Artes</v>
      </c>
      <c r="F7589" s="1" t="s">
        <v>416</v>
      </c>
      <c r="G7589" s="1" t="s">
        <v>236</v>
      </c>
      <c r="H7589" s="1">
        <v>2014</v>
      </c>
      <c r="I7589" s="60">
        <f>VLOOKUP(H7589,PROCV!E$33:F$44,2,0)</f>
        <v>1.2109924972782313</v>
      </c>
      <c r="J7589" s="71">
        <v>1400</v>
      </c>
      <c r="K7589" s="44">
        <f t="shared" si="118"/>
        <v>1695.3894961895239</v>
      </c>
    </row>
    <row r="7590" spans="1:11" s="43" customFormat="1" ht="19.7" customHeight="1" x14ac:dyDescent="0.25">
      <c r="A7590" s="43" t="s">
        <v>198</v>
      </c>
      <c r="B7590" s="1" t="s">
        <v>293</v>
      </c>
      <c r="C7590" s="1" t="s">
        <v>295</v>
      </c>
      <c r="D7590" s="1" t="s">
        <v>294</v>
      </c>
      <c r="E7590" s="45" t="str">
        <f>VLOOKUP(C7590,PROCV!E$50:G$126,3,0)</f>
        <v>Educação e Criação em Artes</v>
      </c>
      <c r="F7590" s="1" t="s">
        <v>416</v>
      </c>
      <c r="G7590" s="1" t="s">
        <v>236</v>
      </c>
      <c r="H7590" s="1">
        <v>2014</v>
      </c>
      <c r="I7590" s="60">
        <f>VLOOKUP(H7590,PROCV!E$33:F$44,2,0)</f>
        <v>1.2109924972782313</v>
      </c>
      <c r="J7590" s="71">
        <v>17257</v>
      </c>
      <c r="K7590" s="44">
        <f t="shared" si="118"/>
        <v>20898.097525530437</v>
      </c>
    </row>
    <row r="7591" spans="1:11" s="43" customFormat="1" ht="19.7" customHeight="1" x14ac:dyDescent="0.25">
      <c r="A7591" s="43" t="s">
        <v>198</v>
      </c>
      <c r="B7591" s="1" t="s">
        <v>293</v>
      </c>
      <c r="C7591" s="1" t="s">
        <v>295</v>
      </c>
      <c r="D7591" s="1" t="s">
        <v>294</v>
      </c>
      <c r="E7591" s="45" t="str">
        <f>VLOOKUP(C7591,PROCV!E$50:G$126,3,0)</f>
        <v>Educação e Criação em Artes</v>
      </c>
      <c r="F7591" s="1" t="s">
        <v>416</v>
      </c>
      <c r="G7591" s="1" t="s">
        <v>236</v>
      </c>
      <c r="H7591" s="1">
        <v>2014</v>
      </c>
      <c r="I7591" s="60">
        <f>VLOOKUP(H7591,PROCV!E$33:F$44,2,0)</f>
        <v>1.2109924972782313</v>
      </c>
      <c r="J7591" s="71">
        <v>11587</v>
      </c>
      <c r="K7591" s="44">
        <f t="shared" si="118"/>
        <v>14031.770065962866</v>
      </c>
    </row>
    <row r="7592" spans="1:11" s="43" customFormat="1" ht="19.7" customHeight="1" x14ac:dyDescent="0.25">
      <c r="A7592" s="43" t="s">
        <v>198</v>
      </c>
      <c r="B7592" s="1" t="s">
        <v>293</v>
      </c>
      <c r="C7592" s="1" t="s">
        <v>248</v>
      </c>
      <c r="D7592" s="1" t="s">
        <v>247</v>
      </c>
      <c r="E7592" s="45" t="str">
        <f>VLOOKUP(C7592,PROCV!E$50:G$126,3,0)</f>
        <v>Educação e Criação em Artes</v>
      </c>
      <c r="F7592" s="1" t="s">
        <v>416</v>
      </c>
      <c r="G7592" s="1" t="s">
        <v>236</v>
      </c>
      <c r="H7592" s="1">
        <v>2014</v>
      </c>
      <c r="I7592" s="60">
        <f>VLOOKUP(H7592,PROCV!E$33:F$44,2,0)</f>
        <v>1.2109924972782313</v>
      </c>
      <c r="J7592" s="1">
        <v>162</v>
      </c>
      <c r="K7592" s="44">
        <f t="shared" si="118"/>
        <v>196.18078455907349</v>
      </c>
    </row>
    <row r="7593" spans="1:11" s="43" customFormat="1" ht="19.7" customHeight="1" x14ac:dyDescent="0.25">
      <c r="A7593" s="43" t="s">
        <v>198</v>
      </c>
      <c r="B7593" s="1" t="s">
        <v>293</v>
      </c>
      <c r="C7593" s="1" t="s">
        <v>246</v>
      </c>
      <c r="D7593" s="1" t="s">
        <v>245</v>
      </c>
      <c r="E7593" s="45" t="str">
        <f>VLOOKUP(C7593,PROCV!E$50:G$126,3,0)</f>
        <v>Artes Cênicas e Espetáculos</v>
      </c>
      <c r="F7593" s="1" t="s">
        <v>416</v>
      </c>
      <c r="G7593" s="1" t="s">
        <v>236</v>
      </c>
      <c r="H7593" s="1">
        <v>2014</v>
      </c>
      <c r="I7593" s="60">
        <f>VLOOKUP(H7593,PROCV!E$33:F$44,2,0)</f>
        <v>1.2109924972782313</v>
      </c>
      <c r="J7593" s="71">
        <v>22576</v>
      </c>
      <c r="K7593" s="44">
        <f t="shared" si="118"/>
        <v>27339.366618553351</v>
      </c>
    </row>
    <row r="7594" spans="1:11" s="43" customFormat="1" ht="19.7" customHeight="1" x14ac:dyDescent="0.25">
      <c r="A7594" s="43" t="s">
        <v>198</v>
      </c>
      <c r="B7594" s="1" t="s">
        <v>293</v>
      </c>
      <c r="C7594" s="1" t="s">
        <v>246</v>
      </c>
      <c r="D7594" s="1" t="s">
        <v>245</v>
      </c>
      <c r="E7594" s="45" t="str">
        <f>VLOOKUP(C7594,PROCV!E$50:G$126,3,0)</f>
        <v>Artes Cênicas e Espetáculos</v>
      </c>
      <c r="F7594" s="1" t="s">
        <v>416</v>
      </c>
      <c r="G7594" s="1" t="s">
        <v>236</v>
      </c>
      <c r="H7594" s="1">
        <v>2014</v>
      </c>
      <c r="I7594" s="60">
        <f>VLOOKUP(H7594,PROCV!E$33:F$44,2,0)</f>
        <v>1.2109924972782313</v>
      </c>
      <c r="J7594" s="71">
        <v>868500</v>
      </c>
      <c r="K7594" s="44">
        <f t="shared" si="118"/>
        <v>1051746.9838861439</v>
      </c>
    </row>
    <row r="7595" spans="1:11" s="43" customFormat="1" ht="19.7" customHeight="1" x14ac:dyDescent="0.25">
      <c r="A7595" s="43" t="s">
        <v>198</v>
      </c>
      <c r="B7595" s="1" t="s">
        <v>293</v>
      </c>
      <c r="C7595" s="1" t="s">
        <v>246</v>
      </c>
      <c r="D7595" s="1" t="s">
        <v>245</v>
      </c>
      <c r="E7595" s="45" t="str">
        <f>VLOOKUP(C7595,PROCV!E$50:G$126,3,0)</f>
        <v>Artes Cênicas e Espetáculos</v>
      </c>
      <c r="F7595" s="1" t="s">
        <v>416</v>
      </c>
      <c r="G7595" s="1" t="s">
        <v>236</v>
      </c>
      <c r="H7595" s="1">
        <v>2014</v>
      </c>
      <c r="I7595" s="60">
        <f>VLOOKUP(H7595,PROCV!E$33:F$44,2,0)</f>
        <v>1.2109924972782313</v>
      </c>
      <c r="J7595" s="71">
        <v>26469</v>
      </c>
      <c r="K7595" s="44">
        <f t="shared" si="118"/>
        <v>32053.760410457504</v>
      </c>
    </row>
    <row r="7596" spans="1:11" s="43" customFormat="1" ht="19.7" customHeight="1" x14ac:dyDescent="0.25">
      <c r="A7596" s="43" t="s">
        <v>198</v>
      </c>
      <c r="B7596" s="1" t="s">
        <v>293</v>
      </c>
      <c r="C7596" s="1" t="s">
        <v>246</v>
      </c>
      <c r="D7596" s="1" t="s">
        <v>245</v>
      </c>
      <c r="E7596" s="45" t="str">
        <f>VLOOKUP(C7596,PROCV!E$50:G$126,3,0)</f>
        <v>Artes Cênicas e Espetáculos</v>
      </c>
      <c r="F7596" s="1" t="s">
        <v>416</v>
      </c>
      <c r="G7596" s="1" t="s">
        <v>236</v>
      </c>
      <c r="H7596" s="1">
        <v>2014</v>
      </c>
      <c r="I7596" s="60">
        <f>VLOOKUP(H7596,PROCV!E$33:F$44,2,0)</f>
        <v>1.2109924972782313</v>
      </c>
      <c r="J7596" s="71">
        <v>55570</v>
      </c>
      <c r="K7596" s="44">
        <f t="shared" si="118"/>
        <v>67294.853073751321</v>
      </c>
    </row>
    <row r="7597" spans="1:11" s="43" customFormat="1" ht="19.7" customHeight="1" x14ac:dyDescent="0.25">
      <c r="A7597" s="43" t="s">
        <v>198</v>
      </c>
      <c r="B7597" s="1" t="s">
        <v>293</v>
      </c>
      <c r="C7597" s="1" t="s">
        <v>238</v>
      </c>
      <c r="D7597" s="1" t="s">
        <v>237</v>
      </c>
      <c r="E7597" s="45" t="str">
        <f>VLOOKUP(C7597,PROCV!E$50:G$126,3,0)</f>
        <v>Artes Cênicas e Espetáculos</v>
      </c>
      <c r="F7597" s="1" t="s">
        <v>416</v>
      </c>
      <c r="G7597" s="1" t="s">
        <v>236</v>
      </c>
      <c r="H7597" s="1">
        <v>2014</v>
      </c>
      <c r="I7597" s="60">
        <f>VLOOKUP(H7597,PROCV!E$33:F$44,2,0)</f>
        <v>1.2109924972782313</v>
      </c>
      <c r="J7597" s="71">
        <v>37012</v>
      </c>
      <c r="K7597" s="44">
        <f t="shared" si="118"/>
        <v>44821.254309261894</v>
      </c>
    </row>
    <row r="7598" spans="1:11" s="43" customFormat="1" ht="19.7" customHeight="1" x14ac:dyDescent="0.25">
      <c r="A7598" s="43" t="s">
        <v>198</v>
      </c>
      <c r="B7598" s="1" t="s">
        <v>293</v>
      </c>
      <c r="C7598" s="1" t="s">
        <v>238</v>
      </c>
      <c r="D7598" s="1" t="s">
        <v>237</v>
      </c>
      <c r="E7598" s="45" t="str">
        <f>VLOOKUP(C7598,PROCV!E$50:G$126,3,0)</f>
        <v>Artes Cênicas e Espetáculos</v>
      </c>
      <c r="F7598" s="1" t="s">
        <v>416</v>
      </c>
      <c r="G7598" s="1" t="s">
        <v>236</v>
      </c>
      <c r="H7598" s="1">
        <v>2014</v>
      </c>
      <c r="I7598" s="60">
        <f>VLOOKUP(H7598,PROCV!E$33:F$44,2,0)</f>
        <v>1.2109924972782313</v>
      </c>
      <c r="J7598" s="71">
        <v>102600</v>
      </c>
      <c r="K7598" s="44">
        <f t="shared" si="118"/>
        <v>124247.83022074653</v>
      </c>
    </row>
    <row r="7599" spans="1:11" s="43" customFormat="1" ht="19.7" customHeight="1" x14ac:dyDescent="0.25">
      <c r="A7599" s="43" t="s">
        <v>198</v>
      </c>
      <c r="B7599" s="1" t="s">
        <v>293</v>
      </c>
      <c r="C7599" s="1" t="s">
        <v>238</v>
      </c>
      <c r="D7599" s="1" t="s">
        <v>237</v>
      </c>
      <c r="E7599" s="45" t="str">
        <f>VLOOKUP(C7599,PROCV!E$50:G$126,3,0)</f>
        <v>Artes Cênicas e Espetáculos</v>
      </c>
      <c r="F7599" s="1" t="s">
        <v>416</v>
      </c>
      <c r="G7599" s="1" t="s">
        <v>236</v>
      </c>
      <c r="H7599" s="1">
        <v>2014</v>
      </c>
      <c r="I7599" s="60">
        <f>VLOOKUP(H7599,PROCV!E$33:F$44,2,0)</f>
        <v>1.2109924972782313</v>
      </c>
      <c r="J7599" s="71">
        <v>1134910</v>
      </c>
      <c r="K7599" s="44">
        <f t="shared" si="118"/>
        <v>1374367.4950860376</v>
      </c>
    </row>
    <row r="7600" spans="1:11" s="43" customFormat="1" ht="19.7" customHeight="1" x14ac:dyDescent="0.25">
      <c r="A7600" s="43" t="s">
        <v>198</v>
      </c>
      <c r="B7600" s="1" t="s">
        <v>293</v>
      </c>
      <c r="C7600" s="1" t="s">
        <v>238</v>
      </c>
      <c r="D7600" s="1" t="s">
        <v>237</v>
      </c>
      <c r="E7600" s="45" t="str">
        <f>VLOOKUP(C7600,PROCV!E$50:G$126,3,0)</f>
        <v>Artes Cênicas e Espetáculos</v>
      </c>
      <c r="F7600" s="1" t="s">
        <v>416</v>
      </c>
      <c r="G7600" s="1" t="s">
        <v>236</v>
      </c>
      <c r="H7600" s="1">
        <v>2014</v>
      </c>
      <c r="I7600" s="60">
        <f>VLOOKUP(H7600,PROCV!E$33:F$44,2,0)</f>
        <v>1.2109924972782313</v>
      </c>
      <c r="J7600" s="71">
        <v>461236</v>
      </c>
      <c r="K7600" s="44">
        <f t="shared" si="118"/>
        <v>558553.33547462232</v>
      </c>
    </row>
    <row r="7601" spans="1:11" s="43" customFormat="1" ht="19.7" customHeight="1" x14ac:dyDescent="0.25">
      <c r="A7601" s="43" t="s">
        <v>198</v>
      </c>
      <c r="B7601" s="1" t="s">
        <v>293</v>
      </c>
      <c r="C7601" s="1" t="s">
        <v>238</v>
      </c>
      <c r="D7601" s="1" t="s">
        <v>237</v>
      </c>
      <c r="E7601" s="45" t="str">
        <f>VLOOKUP(C7601,PROCV!E$50:G$126,3,0)</f>
        <v>Artes Cênicas e Espetáculos</v>
      </c>
      <c r="F7601" s="1" t="s">
        <v>416</v>
      </c>
      <c r="G7601" s="1" t="s">
        <v>236</v>
      </c>
      <c r="H7601" s="1">
        <v>2014</v>
      </c>
      <c r="I7601" s="60">
        <f>VLOOKUP(H7601,PROCV!E$33:F$44,2,0)</f>
        <v>1.2109924972782313</v>
      </c>
      <c r="J7601" s="71">
        <v>296658</v>
      </c>
      <c r="K7601" s="44">
        <f t="shared" si="118"/>
        <v>359250.61225756555</v>
      </c>
    </row>
    <row r="7602" spans="1:11" s="43" customFormat="1" ht="19.7" customHeight="1" x14ac:dyDescent="0.25">
      <c r="A7602" s="43" t="s">
        <v>198</v>
      </c>
      <c r="B7602" s="1" t="s">
        <v>293</v>
      </c>
      <c r="C7602" s="1" t="s">
        <v>241</v>
      </c>
      <c r="D7602" s="1" t="s">
        <v>240</v>
      </c>
      <c r="E7602" s="45" t="str">
        <f>VLOOKUP(C7602,PROCV!E$50:G$126,3,0)</f>
        <v>Artes Cênicas e Espetáculos</v>
      </c>
      <c r="F7602" s="1" t="s">
        <v>416</v>
      </c>
      <c r="G7602" s="1" t="s">
        <v>236</v>
      </c>
      <c r="H7602" s="1">
        <v>2014</v>
      </c>
      <c r="I7602" s="60">
        <f>VLOOKUP(H7602,PROCV!E$33:F$44,2,0)</f>
        <v>1.2109924972782313</v>
      </c>
      <c r="J7602" s="71">
        <v>12269</v>
      </c>
      <c r="K7602" s="44">
        <f t="shared" si="118"/>
        <v>14857.66694910662</v>
      </c>
    </row>
    <row r="7603" spans="1:11" s="43" customFormat="1" ht="19.7" customHeight="1" x14ac:dyDescent="0.25">
      <c r="A7603" s="43" t="s">
        <v>198</v>
      </c>
      <c r="B7603" s="1" t="s">
        <v>293</v>
      </c>
      <c r="C7603" s="1" t="s">
        <v>241</v>
      </c>
      <c r="D7603" s="1" t="s">
        <v>240</v>
      </c>
      <c r="E7603" s="45" t="str">
        <f>VLOOKUP(C7603,PROCV!E$50:G$126,3,0)</f>
        <v>Artes Cênicas e Espetáculos</v>
      </c>
      <c r="F7603" s="1" t="s">
        <v>416</v>
      </c>
      <c r="G7603" s="1" t="s">
        <v>236</v>
      </c>
      <c r="H7603" s="1">
        <v>2014</v>
      </c>
      <c r="I7603" s="60">
        <f>VLOOKUP(H7603,PROCV!E$33:F$44,2,0)</f>
        <v>1.2109924972782313</v>
      </c>
      <c r="J7603" s="71">
        <v>1247500</v>
      </c>
      <c r="K7603" s="44">
        <f t="shared" si="118"/>
        <v>1510713.1403545935</v>
      </c>
    </row>
    <row r="7604" spans="1:11" s="43" customFormat="1" ht="19.7" customHeight="1" x14ac:dyDescent="0.25">
      <c r="A7604" s="43" t="s">
        <v>198</v>
      </c>
      <c r="B7604" s="1" t="s">
        <v>293</v>
      </c>
      <c r="C7604" s="1" t="s">
        <v>241</v>
      </c>
      <c r="D7604" s="1" t="s">
        <v>240</v>
      </c>
      <c r="E7604" s="45" t="str">
        <f>VLOOKUP(C7604,PROCV!E$50:G$126,3,0)</f>
        <v>Artes Cênicas e Espetáculos</v>
      </c>
      <c r="F7604" s="1" t="s">
        <v>416</v>
      </c>
      <c r="G7604" s="1" t="s">
        <v>236</v>
      </c>
      <c r="H7604" s="1">
        <v>2014</v>
      </c>
      <c r="I7604" s="60">
        <f>VLOOKUP(H7604,PROCV!E$33:F$44,2,0)</f>
        <v>1.2109924972782313</v>
      </c>
      <c r="J7604" s="71">
        <v>177853</v>
      </c>
      <c r="K7604" s="44">
        <f t="shared" si="118"/>
        <v>215378.64861842527</v>
      </c>
    </row>
    <row r="7605" spans="1:11" s="43" customFormat="1" ht="19.7" customHeight="1" x14ac:dyDescent="0.25">
      <c r="A7605" s="43" t="s">
        <v>198</v>
      </c>
      <c r="B7605" s="1" t="s">
        <v>293</v>
      </c>
      <c r="C7605" s="1" t="s">
        <v>241</v>
      </c>
      <c r="D7605" s="1" t="s">
        <v>240</v>
      </c>
      <c r="E7605" s="45" t="str">
        <f>VLOOKUP(C7605,PROCV!E$50:G$126,3,0)</f>
        <v>Artes Cênicas e Espetáculos</v>
      </c>
      <c r="F7605" s="1" t="s">
        <v>416</v>
      </c>
      <c r="G7605" s="1" t="s">
        <v>236</v>
      </c>
      <c r="H7605" s="1">
        <v>2014</v>
      </c>
      <c r="I7605" s="60">
        <f>VLOOKUP(H7605,PROCV!E$33:F$44,2,0)</f>
        <v>1.2109924972782313</v>
      </c>
      <c r="J7605" s="71">
        <v>266199</v>
      </c>
      <c r="K7605" s="44">
        <f t="shared" si="118"/>
        <v>322364.99178296787</v>
      </c>
    </row>
    <row r="7606" spans="1:11" s="43" customFormat="1" ht="19.7" customHeight="1" x14ac:dyDescent="0.25">
      <c r="A7606" s="43" t="s">
        <v>198</v>
      </c>
      <c r="B7606" s="1" t="s">
        <v>293</v>
      </c>
      <c r="C7606" s="1" t="s">
        <v>344</v>
      </c>
      <c r="D7606" s="1" t="s">
        <v>343</v>
      </c>
      <c r="E7606" s="45" t="str">
        <f>VLOOKUP(C7606,PROCV!E$50:G$126,3,0)</f>
        <v>Artes Cênicas e Espetáculos</v>
      </c>
      <c r="F7606" s="1" t="s">
        <v>416</v>
      </c>
      <c r="G7606" s="1" t="s">
        <v>236</v>
      </c>
      <c r="H7606" s="1">
        <v>2014</v>
      </c>
      <c r="I7606" s="60">
        <f>VLOOKUP(H7606,PROCV!E$33:F$44,2,0)</f>
        <v>1.2109924972782313</v>
      </c>
      <c r="J7606" s="71">
        <v>3419</v>
      </c>
      <c r="K7606" s="44">
        <f t="shared" si="118"/>
        <v>4140.3833481942729</v>
      </c>
    </row>
    <row r="7607" spans="1:11" s="43" customFormat="1" ht="19.7" customHeight="1" x14ac:dyDescent="0.25">
      <c r="A7607" s="43" t="s">
        <v>198</v>
      </c>
      <c r="B7607" s="1" t="s">
        <v>293</v>
      </c>
      <c r="C7607" s="1" t="s">
        <v>313</v>
      </c>
      <c r="D7607" s="1" t="s">
        <v>312</v>
      </c>
      <c r="E7607" s="45" t="str">
        <f>VLOOKUP(C7607,PROCV!E$50:G$126,3,0)</f>
        <v>Patrimônio</v>
      </c>
      <c r="F7607" s="1" t="s">
        <v>415</v>
      </c>
      <c r="G7607" s="1" t="s">
        <v>265</v>
      </c>
      <c r="H7607" s="1">
        <v>2014</v>
      </c>
      <c r="I7607" s="60">
        <f>VLOOKUP(H7607,PROCV!E$33:F$44,2,0)</f>
        <v>1.2109924972782313</v>
      </c>
      <c r="J7607" s="71">
        <v>900000</v>
      </c>
      <c r="K7607" s="44">
        <f t="shared" si="118"/>
        <v>1089893.2475504081</v>
      </c>
    </row>
    <row r="7608" spans="1:11" s="43" customFormat="1" ht="19.7" customHeight="1" x14ac:dyDescent="0.25">
      <c r="A7608" s="43" t="s">
        <v>198</v>
      </c>
      <c r="B7608" s="1" t="s">
        <v>293</v>
      </c>
      <c r="C7608" s="1" t="s">
        <v>348</v>
      </c>
      <c r="D7608" s="1" t="s">
        <v>347</v>
      </c>
      <c r="E7608" s="45" t="str">
        <f>VLOOKUP(C7608,PROCV!E$50:G$126,3,0)</f>
        <v>Patrimônio</v>
      </c>
      <c r="F7608" s="1" t="s">
        <v>415</v>
      </c>
      <c r="G7608" s="1" t="s">
        <v>265</v>
      </c>
      <c r="H7608" s="1">
        <v>2014</v>
      </c>
      <c r="I7608" s="60">
        <f>VLOOKUP(H7608,PROCV!E$33:F$44,2,0)</f>
        <v>1.2109924972782313</v>
      </c>
      <c r="J7608" s="71">
        <v>1600000</v>
      </c>
      <c r="K7608" s="44">
        <f t="shared" si="118"/>
        <v>1937587.9956451701</v>
      </c>
    </row>
    <row r="7609" spans="1:11" s="43" customFormat="1" ht="19.7" customHeight="1" x14ac:dyDescent="0.25">
      <c r="A7609" s="43" t="s">
        <v>198</v>
      </c>
      <c r="B7609" s="1" t="s">
        <v>293</v>
      </c>
      <c r="C7609" s="1" t="s">
        <v>301</v>
      </c>
      <c r="D7609" s="1" t="s">
        <v>300</v>
      </c>
      <c r="E7609" s="45" t="str">
        <f>VLOOKUP(C7609,PROCV!E$50:G$126,3,0)</f>
        <v>Patrimônio</v>
      </c>
      <c r="F7609" s="1" t="s">
        <v>416</v>
      </c>
      <c r="G7609" s="1" t="s">
        <v>236</v>
      </c>
      <c r="H7609" s="1">
        <v>2014</v>
      </c>
      <c r="I7609" s="60">
        <f>VLOOKUP(H7609,PROCV!E$33:F$44,2,0)</f>
        <v>1.2109924972782313</v>
      </c>
      <c r="J7609" s="71">
        <v>126775</v>
      </c>
      <c r="K7609" s="44">
        <f t="shared" si="118"/>
        <v>153523.57384244777</v>
      </c>
    </row>
    <row r="7610" spans="1:11" s="43" customFormat="1" ht="19.7" customHeight="1" x14ac:dyDescent="0.25">
      <c r="A7610" s="43" t="s">
        <v>198</v>
      </c>
      <c r="B7610" s="1" t="s">
        <v>293</v>
      </c>
      <c r="C7610" s="1" t="s">
        <v>301</v>
      </c>
      <c r="D7610" s="1" t="s">
        <v>300</v>
      </c>
      <c r="E7610" s="45" t="str">
        <f>VLOOKUP(C7610,PROCV!E$50:G$126,3,0)</f>
        <v>Patrimônio</v>
      </c>
      <c r="F7610" s="1" t="s">
        <v>416</v>
      </c>
      <c r="G7610" s="1" t="s">
        <v>236</v>
      </c>
      <c r="H7610" s="1">
        <v>2014</v>
      </c>
      <c r="I7610" s="60">
        <f>VLOOKUP(H7610,PROCV!E$33:F$44,2,0)</f>
        <v>1.2109924972782313</v>
      </c>
      <c r="J7610" s="71">
        <v>247297</v>
      </c>
      <c r="K7610" s="44">
        <f t="shared" si="118"/>
        <v>299474.8115994148</v>
      </c>
    </row>
    <row r="7611" spans="1:11" s="43" customFormat="1" ht="19.7" customHeight="1" x14ac:dyDescent="0.25">
      <c r="A7611" s="43" t="s">
        <v>198</v>
      </c>
      <c r="B7611" s="1" t="s">
        <v>293</v>
      </c>
      <c r="C7611" s="1" t="s">
        <v>301</v>
      </c>
      <c r="D7611" s="1" t="s">
        <v>300</v>
      </c>
      <c r="E7611" s="45" t="str">
        <f>VLOOKUP(C7611,PROCV!E$50:G$126,3,0)</f>
        <v>Patrimônio</v>
      </c>
      <c r="F7611" s="1" t="s">
        <v>416</v>
      </c>
      <c r="G7611" s="1" t="s">
        <v>236</v>
      </c>
      <c r="H7611" s="1">
        <v>2014</v>
      </c>
      <c r="I7611" s="60">
        <f>VLOOKUP(H7611,PROCV!E$33:F$44,2,0)</f>
        <v>1.2109924972782313</v>
      </c>
      <c r="J7611" s="71">
        <v>274326</v>
      </c>
      <c r="K7611" s="44">
        <f t="shared" si="118"/>
        <v>332206.72780834808</v>
      </c>
    </row>
    <row r="7612" spans="1:11" s="43" customFormat="1" ht="19.7" customHeight="1" x14ac:dyDescent="0.25">
      <c r="A7612" s="43" t="s">
        <v>198</v>
      </c>
      <c r="B7612" s="1" t="s">
        <v>293</v>
      </c>
      <c r="C7612" s="1" t="s">
        <v>318</v>
      </c>
      <c r="D7612" s="1" t="s">
        <v>317</v>
      </c>
      <c r="E7612" s="45" t="str">
        <f>VLOOKUP(C7612,PROCV!E$50:G$126,3,0)</f>
        <v>Patrimônio</v>
      </c>
      <c r="F7612" s="1" t="s">
        <v>416</v>
      </c>
      <c r="G7612" s="1" t="s">
        <v>236</v>
      </c>
      <c r="H7612" s="1">
        <v>2014</v>
      </c>
      <c r="I7612" s="60">
        <f>VLOOKUP(H7612,PROCV!E$33:F$44,2,0)</f>
        <v>1.2109924972782313</v>
      </c>
      <c r="J7612" s="71">
        <v>8285</v>
      </c>
      <c r="K7612" s="44">
        <f t="shared" si="118"/>
        <v>10033.072839950146</v>
      </c>
    </row>
    <row r="7613" spans="1:11" s="43" customFormat="1" ht="19.7" customHeight="1" x14ac:dyDescent="0.25">
      <c r="A7613" s="43" t="s">
        <v>200</v>
      </c>
      <c r="B7613" s="1" t="s">
        <v>293</v>
      </c>
      <c r="C7613" s="1" t="s">
        <v>309</v>
      </c>
      <c r="D7613" s="1" t="s">
        <v>308</v>
      </c>
      <c r="E7613" s="45" t="str">
        <f>VLOOKUP(C7613,PROCV!E$50:G$126,3,0)</f>
        <v>NA</v>
      </c>
      <c r="F7613" s="1" t="s">
        <v>416</v>
      </c>
      <c r="G7613" s="1" t="s">
        <v>236</v>
      </c>
      <c r="H7613" s="1">
        <v>2014</v>
      </c>
      <c r="I7613" s="60">
        <f>VLOOKUP(H7613,PROCV!E$33:F$44,2,0)</f>
        <v>1.2109924972782313</v>
      </c>
      <c r="J7613" s="71">
        <v>168000</v>
      </c>
      <c r="K7613" s="44">
        <f t="shared" si="118"/>
        <v>203446.73954274287</v>
      </c>
    </row>
    <row r="7614" spans="1:11" s="43" customFormat="1" ht="19.7" customHeight="1" x14ac:dyDescent="0.25">
      <c r="A7614" s="43" t="s">
        <v>200</v>
      </c>
      <c r="B7614" s="1" t="s">
        <v>293</v>
      </c>
      <c r="C7614" s="1" t="s">
        <v>309</v>
      </c>
      <c r="D7614" s="1" t="s">
        <v>308</v>
      </c>
      <c r="E7614" s="45" t="str">
        <f>VLOOKUP(C7614,PROCV!E$50:G$126,3,0)</f>
        <v>NA</v>
      </c>
      <c r="F7614" s="1" t="s">
        <v>416</v>
      </c>
      <c r="G7614" s="1" t="s">
        <v>236</v>
      </c>
      <c r="H7614" s="1">
        <v>2014</v>
      </c>
      <c r="I7614" s="60">
        <f>VLOOKUP(H7614,PROCV!E$33:F$44,2,0)</f>
        <v>1.2109924972782313</v>
      </c>
      <c r="J7614" s="71">
        <v>118000</v>
      </c>
      <c r="K7614" s="44">
        <f t="shared" si="118"/>
        <v>142897.11467883131</v>
      </c>
    </row>
    <row r="7615" spans="1:11" s="43" customFormat="1" ht="19.7" customHeight="1" x14ac:dyDescent="0.25">
      <c r="A7615" s="43" t="s">
        <v>200</v>
      </c>
      <c r="B7615" s="1" t="s">
        <v>293</v>
      </c>
      <c r="C7615" s="1" t="s">
        <v>291</v>
      </c>
      <c r="D7615" s="1" t="s">
        <v>290</v>
      </c>
      <c r="E7615" s="45" t="str">
        <f>VLOOKUP(C7615,PROCV!E$50:G$126,3,0)</f>
        <v>NA</v>
      </c>
      <c r="F7615" s="1" t="s">
        <v>416</v>
      </c>
      <c r="G7615" s="1" t="s">
        <v>236</v>
      </c>
      <c r="H7615" s="1">
        <v>2014</v>
      </c>
      <c r="I7615" s="60">
        <f>VLOOKUP(H7615,PROCV!E$33:F$44,2,0)</f>
        <v>1.2109924972782313</v>
      </c>
      <c r="J7615" s="71">
        <v>75785</v>
      </c>
      <c r="K7615" s="44">
        <f t="shared" si="118"/>
        <v>91775.066406230762</v>
      </c>
    </row>
    <row r="7616" spans="1:11" s="43" customFormat="1" ht="19.7" customHeight="1" x14ac:dyDescent="0.25">
      <c r="A7616" s="43" t="s">
        <v>200</v>
      </c>
      <c r="B7616" s="1" t="s">
        <v>293</v>
      </c>
      <c r="C7616" s="1" t="s">
        <v>291</v>
      </c>
      <c r="D7616" s="1" t="s">
        <v>290</v>
      </c>
      <c r="E7616" s="45" t="str">
        <f>VLOOKUP(C7616,PROCV!E$50:G$126,3,0)</f>
        <v>NA</v>
      </c>
      <c r="F7616" s="1" t="s">
        <v>416</v>
      </c>
      <c r="G7616" s="1" t="s">
        <v>236</v>
      </c>
      <c r="H7616" s="1">
        <v>2014</v>
      </c>
      <c r="I7616" s="60">
        <f>VLOOKUP(H7616,PROCV!E$33:F$44,2,0)</f>
        <v>1.2109924972782313</v>
      </c>
      <c r="J7616" s="71">
        <v>269000</v>
      </c>
      <c r="K7616" s="44">
        <f t="shared" si="118"/>
        <v>325756.98176784423</v>
      </c>
    </row>
    <row r="7617" spans="1:11" s="43" customFormat="1" ht="19.7" customHeight="1" x14ac:dyDescent="0.25">
      <c r="A7617" s="43" t="s">
        <v>200</v>
      </c>
      <c r="B7617" s="1" t="s">
        <v>293</v>
      </c>
      <c r="C7617" s="1" t="s">
        <v>291</v>
      </c>
      <c r="D7617" s="1" t="s">
        <v>290</v>
      </c>
      <c r="E7617" s="45" t="str">
        <f>VLOOKUP(C7617,PROCV!E$50:G$126,3,0)</f>
        <v>NA</v>
      </c>
      <c r="F7617" s="1" t="s">
        <v>416</v>
      </c>
      <c r="G7617" s="1" t="s">
        <v>236</v>
      </c>
      <c r="H7617" s="1">
        <v>2014</v>
      </c>
      <c r="I7617" s="60">
        <f>VLOOKUP(H7617,PROCV!E$33:F$44,2,0)</f>
        <v>1.2109924972782313</v>
      </c>
      <c r="J7617" s="71">
        <v>233500</v>
      </c>
      <c r="K7617" s="44">
        <f t="shared" si="118"/>
        <v>282766.74811446702</v>
      </c>
    </row>
    <row r="7618" spans="1:11" s="43" customFormat="1" ht="19.7" customHeight="1" x14ac:dyDescent="0.25">
      <c r="A7618" s="43" t="s">
        <v>200</v>
      </c>
      <c r="B7618" s="1" t="s">
        <v>293</v>
      </c>
      <c r="C7618" s="1" t="s">
        <v>291</v>
      </c>
      <c r="D7618" s="1" t="s">
        <v>290</v>
      </c>
      <c r="E7618" s="45" t="str">
        <f>VLOOKUP(C7618,PROCV!E$50:G$126,3,0)</f>
        <v>NA</v>
      </c>
      <c r="F7618" s="1" t="s">
        <v>416</v>
      </c>
      <c r="G7618" s="1" t="s">
        <v>236</v>
      </c>
      <c r="H7618" s="1">
        <v>2014</v>
      </c>
      <c r="I7618" s="60">
        <f>VLOOKUP(H7618,PROCV!E$33:F$44,2,0)</f>
        <v>1.2109924972782313</v>
      </c>
      <c r="J7618" s="71">
        <v>47080</v>
      </c>
      <c r="K7618" s="44">
        <f t="shared" si="118"/>
        <v>57013.526771859128</v>
      </c>
    </row>
    <row r="7619" spans="1:11" s="43" customFormat="1" ht="19.7" customHeight="1" x14ac:dyDescent="0.25">
      <c r="A7619" s="43" t="s">
        <v>200</v>
      </c>
      <c r="B7619" s="1" t="s">
        <v>293</v>
      </c>
      <c r="C7619" s="1" t="s">
        <v>291</v>
      </c>
      <c r="D7619" s="1" t="s">
        <v>290</v>
      </c>
      <c r="E7619" s="45" t="str">
        <f>VLOOKUP(C7619,PROCV!E$50:G$126,3,0)</f>
        <v>NA</v>
      </c>
      <c r="F7619" s="1" t="s">
        <v>416</v>
      </c>
      <c r="G7619" s="1" t="s">
        <v>236</v>
      </c>
      <c r="H7619" s="1">
        <v>2014</v>
      </c>
      <c r="I7619" s="60">
        <f>VLOOKUP(H7619,PROCV!E$33:F$44,2,0)</f>
        <v>1.2109924972782313</v>
      </c>
      <c r="J7619" s="71">
        <v>115182</v>
      </c>
      <c r="K7619" s="44">
        <f t="shared" ref="K7619:K7682" si="119">J7619*I7619</f>
        <v>139484.53782150123</v>
      </c>
    </row>
    <row r="7620" spans="1:11" s="43" customFormat="1" ht="19.7" customHeight="1" x14ac:dyDescent="0.25">
      <c r="A7620" s="43" t="s">
        <v>200</v>
      </c>
      <c r="B7620" s="1" t="s">
        <v>293</v>
      </c>
      <c r="C7620" s="1" t="s">
        <v>320</v>
      </c>
      <c r="D7620" s="1" t="s">
        <v>319</v>
      </c>
      <c r="E7620" s="45" t="str">
        <f>VLOOKUP(C7620,PROCV!E$50:G$126,3,0)</f>
        <v>Música</v>
      </c>
      <c r="F7620" s="1" t="s">
        <v>416</v>
      </c>
      <c r="G7620" s="1" t="s">
        <v>236</v>
      </c>
      <c r="H7620" s="1">
        <v>2014</v>
      </c>
      <c r="I7620" s="60">
        <f>VLOOKUP(H7620,PROCV!E$33:F$44,2,0)</f>
        <v>1.2109924972782313</v>
      </c>
      <c r="J7620" s="71">
        <v>4354</v>
      </c>
      <c r="K7620" s="44">
        <f t="shared" si="119"/>
        <v>5272.6613331494191</v>
      </c>
    </row>
    <row r="7621" spans="1:11" s="43" customFormat="1" ht="19.7" customHeight="1" x14ac:dyDescent="0.25">
      <c r="A7621" s="43" t="s">
        <v>200</v>
      </c>
      <c r="B7621" s="1" t="s">
        <v>293</v>
      </c>
      <c r="C7621" s="1" t="s">
        <v>324</v>
      </c>
      <c r="D7621" s="1" t="s">
        <v>323</v>
      </c>
      <c r="E7621" s="45" t="str">
        <f>VLOOKUP(C7621,PROCV!E$50:G$126,3,0)</f>
        <v>Entretenimento</v>
      </c>
      <c r="F7621" s="1" t="s">
        <v>416</v>
      </c>
      <c r="G7621" s="1" t="s">
        <v>236</v>
      </c>
      <c r="H7621" s="1">
        <v>2014</v>
      </c>
      <c r="I7621" s="60">
        <f>VLOOKUP(H7621,PROCV!E$33:F$44,2,0)</f>
        <v>1.2109924972782313</v>
      </c>
      <c r="J7621" s="71">
        <v>754000</v>
      </c>
      <c r="K7621" s="44">
        <f t="shared" si="119"/>
        <v>913088.34294778644</v>
      </c>
    </row>
    <row r="7622" spans="1:11" s="43" customFormat="1" ht="19.7" customHeight="1" x14ac:dyDescent="0.25">
      <c r="A7622" s="43" t="s">
        <v>200</v>
      </c>
      <c r="B7622" s="1" t="s">
        <v>293</v>
      </c>
      <c r="C7622" s="1" t="s">
        <v>289</v>
      </c>
      <c r="D7622" s="1" t="s">
        <v>288</v>
      </c>
      <c r="E7622" s="45" t="str">
        <f>VLOOKUP(C7622,PROCV!E$50:G$126,3,0)</f>
        <v>Editorial</v>
      </c>
      <c r="F7622" s="1" t="s">
        <v>416</v>
      </c>
      <c r="G7622" s="1" t="s">
        <v>236</v>
      </c>
      <c r="H7622" s="1">
        <v>2014</v>
      </c>
      <c r="I7622" s="60">
        <f>VLOOKUP(H7622,PROCV!E$33:F$44,2,0)</f>
        <v>1.2109924972782313</v>
      </c>
      <c r="J7622" s="71">
        <v>18437</v>
      </c>
      <c r="K7622" s="44">
        <f t="shared" si="119"/>
        <v>22327.06867231875</v>
      </c>
    </row>
    <row r="7623" spans="1:11" s="43" customFormat="1" ht="19.7" customHeight="1" x14ac:dyDescent="0.25">
      <c r="A7623" s="43" t="s">
        <v>200</v>
      </c>
      <c r="B7623" s="1" t="s">
        <v>293</v>
      </c>
      <c r="C7623" s="1" t="s">
        <v>289</v>
      </c>
      <c r="D7623" s="1" t="s">
        <v>288</v>
      </c>
      <c r="E7623" s="45" t="str">
        <f>VLOOKUP(C7623,PROCV!E$50:G$126,3,0)</f>
        <v>Editorial</v>
      </c>
      <c r="F7623" s="1" t="s">
        <v>416</v>
      </c>
      <c r="G7623" s="1" t="s">
        <v>236</v>
      </c>
      <c r="H7623" s="1">
        <v>2014</v>
      </c>
      <c r="I7623" s="60">
        <f>VLOOKUP(H7623,PROCV!E$33:F$44,2,0)</f>
        <v>1.2109924972782313</v>
      </c>
      <c r="J7623" s="71">
        <v>134102</v>
      </c>
      <c r="K7623" s="44">
        <f t="shared" si="119"/>
        <v>162396.51587000539</v>
      </c>
    </row>
    <row r="7624" spans="1:11" s="43" customFormat="1" ht="19.7" customHeight="1" x14ac:dyDescent="0.25">
      <c r="A7624" s="43" t="s">
        <v>200</v>
      </c>
      <c r="B7624" s="1" t="s">
        <v>293</v>
      </c>
      <c r="C7624" s="1" t="s">
        <v>289</v>
      </c>
      <c r="D7624" s="1" t="s">
        <v>288</v>
      </c>
      <c r="E7624" s="45" t="str">
        <f>VLOOKUP(C7624,PROCV!E$50:G$126,3,0)</f>
        <v>Editorial</v>
      </c>
      <c r="F7624" s="1" t="s">
        <v>416</v>
      </c>
      <c r="G7624" s="1" t="s">
        <v>236</v>
      </c>
      <c r="H7624" s="1">
        <v>2014</v>
      </c>
      <c r="I7624" s="60">
        <f>VLOOKUP(H7624,PROCV!E$33:F$44,2,0)</f>
        <v>1.2109924972782313</v>
      </c>
      <c r="J7624" s="71">
        <v>94651</v>
      </c>
      <c r="K7624" s="44">
        <f t="shared" si="119"/>
        <v>114621.65085988188</v>
      </c>
    </row>
    <row r="7625" spans="1:11" s="43" customFormat="1" ht="19.7" customHeight="1" x14ac:dyDescent="0.25">
      <c r="A7625" s="43" t="s">
        <v>200</v>
      </c>
      <c r="B7625" s="1" t="s">
        <v>293</v>
      </c>
      <c r="C7625" s="1" t="s">
        <v>299</v>
      </c>
      <c r="D7625" s="1" t="s">
        <v>298</v>
      </c>
      <c r="E7625" s="45" t="str">
        <f>VLOOKUP(C7625,PROCV!E$50:G$126,3,0)</f>
        <v>NA</v>
      </c>
      <c r="F7625" s="1" t="s">
        <v>416</v>
      </c>
      <c r="G7625" s="1" t="s">
        <v>236</v>
      </c>
      <c r="H7625" s="1">
        <v>2014</v>
      </c>
      <c r="I7625" s="60">
        <f>VLOOKUP(H7625,PROCV!E$33:F$44,2,0)</f>
        <v>1.2109924972782313</v>
      </c>
      <c r="J7625" s="71">
        <v>5312</v>
      </c>
      <c r="K7625" s="44">
        <f t="shared" si="119"/>
        <v>6432.7921455419646</v>
      </c>
    </row>
    <row r="7626" spans="1:11" s="43" customFormat="1" ht="19.7" customHeight="1" x14ac:dyDescent="0.25">
      <c r="A7626" s="43" t="s">
        <v>200</v>
      </c>
      <c r="B7626" s="1" t="s">
        <v>293</v>
      </c>
      <c r="C7626" s="1" t="s">
        <v>299</v>
      </c>
      <c r="D7626" s="1" t="s">
        <v>298</v>
      </c>
      <c r="E7626" s="45" t="str">
        <f>VLOOKUP(C7626,PROCV!E$50:G$126,3,0)</f>
        <v>NA</v>
      </c>
      <c r="F7626" s="1" t="s">
        <v>416</v>
      </c>
      <c r="G7626" s="1" t="s">
        <v>236</v>
      </c>
      <c r="H7626" s="1">
        <v>2014</v>
      </c>
      <c r="I7626" s="60">
        <f>VLOOKUP(H7626,PROCV!E$33:F$44,2,0)</f>
        <v>1.2109924972782313</v>
      </c>
      <c r="J7626" s="71">
        <v>100613</v>
      </c>
      <c r="K7626" s="44">
        <f t="shared" si="119"/>
        <v>121841.58812865469</v>
      </c>
    </row>
    <row r="7627" spans="1:11" s="43" customFormat="1" ht="19.7" customHeight="1" x14ac:dyDescent="0.25">
      <c r="A7627" s="43" t="s">
        <v>200</v>
      </c>
      <c r="B7627" s="1" t="s">
        <v>293</v>
      </c>
      <c r="C7627" s="1" t="s">
        <v>299</v>
      </c>
      <c r="D7627" s="1" t="s">
        <v>298</v>
      </c>
      <c r="E7627" s="45" t="str">
        <f>VLOOKUP(C7627,PROCV!E$50:G$126,3,0)</f>
        <v>NA</v>
      </c>
      <c r="F7627" s="1" t="s">
        <v>416</v>
      </c>
      <c r="G7627" s="1" t="s">
        <v>236</v>
      </c>
      <c r="H7627" s="1">
        <v>2014</v>
      </c>
      <c r="I7627" s="60">
        <f>VLOOKUP(H7627,PROCV!E$33:F$44,2,0)</f>
        <v>1.2109924972782313</v>
      </c>
      <c r="J7627" s="71">
        <v>68429</v>
      </c>
      <c r="K7627" s="44">
        <f t="shared" si="119"/>
        <v>82867.005596252086</v>
      </c>
    </row>
    <row r="7628" spans="1:11" s="43" customFormat="1" ht="19.7" customHeight="1" x14ac:dyDescent="0.25">
      <c r="A7628" s="43" t="s">
        <v>200</v>
      </c>
      <c r="B7628" s="1" t="s">
        <v>293</v>
      </c>
      <c r="C7628" s="1" t="s">
        <v>287</v>
      </c>
      <c r="D7628" s="1" t="s">
        <v>286</v>
      </c>
      <c r="E7628" s="45" t="str">
        <f>VLOOKUP(C7628,PROCV!E$50:G$126,3,0)</f>
        <v>Música</v>
      </c>
      <c r="F7628" s="1" t="s">
        <v>416</v>
      </c>
      <c r="G7628" s="1" t="s">
        <v>236</v>
      </c>
      <c r="H7628" s="1">
        <v>2014</v>
      </c>
      <c r="I7628" s="60">
        <f>VLOOKUP(H7628,PROCV!E$33:F$44,2,0)</f>
        <v>1.2109924972782313</v>
      </c>
      <c r="J7628" s="71">
        <v>2942</v>
      </c>
      <c r="K7628" s="44">
        <f t="shared" si="119"/>
        <v>3562.7399269925568</v>
      </c>
    </row>
    <row r="7629" spans="1:11" s="43" customFormat="1" ht="19.7" customHeight="1" x14ac:dyDescent="0.25">
      <c r="A7629" s="43" t="s">
        <v>200</v>
      </c>
      <c r="B7629" s="1" t="s">
        <v>293</v>
      </c>
      <c r="C7629" s="1" t="s">
        <v>287</v>
      </c>
      <c r="D7629" s="1" t="s">
        <v>286</v>
      </c>
      <c r="E7629" s="45" t="str">
        <f>VLOOKUP(C7629,PROCV!E$50:G$126,3,0)</f>
        <v>Música</v>
      </c>
      <c r="F7629" s="1" t="s">
        <v>416</v>
      </c>
      <c r="G7629" s="1" t="s">
        <v>236</v>
      </c>
      <c r="H7629" s="1">
        <v>2014</v>
      </c>
      <c r="I7629" s="60">
        <f>VLOOKUP(H7629,PROCV!E$33:F$44,2,0)</f>
        <v>1.2109924972782313</v>
      </c>
      <c r="J7629" s="71">
        <v>59000</v>
      </c>
      <c r="K7629" s="44">
        <f t="shared" si="119"/>
        <v>71448.557339415653</v>
      </c>
    </row>
    <row r="7630" spans="1:11" s="43" customFormat="1" ht="19.7" customHeight="1" x14ac:dyDescent="0.25">
      <c r="A7630" s="43" t="s">
        <v>200</v>
      </c>
      <c r="B7630" s="1" t="s">
        <v>293</v>
      </c>
      <c r="C7630" s="1" t="s">
        <v>287</v>
      </c>
      <c r="D7630" s="1" t="s">
        <v>286</v>
      </c>
      <c r="E7630" s="45" t="str">
        <f>VLOOKUP(C7630,PROCV!E$50:G$126,3,0)</f>
        <v>Música</v>
      </c>
      <c r="F7630" s="1" t="s">
        <v>416</v>
      </c>
      <c r="G7630" s="1" t="s">
        <v>236</v>
      </c>
      <c r="H7630" s="1">
        <v>2014</v>
      </c>
      <c r="I7630" s="60">
        <f>VLOOKUP(H7630,PROCV!E$33:F$44,2,0)</f>
        <v>1.2109924972782313</v>
      </c>
      <c r="J7630" s="71">
        <v>19168</v>
      </c>
      <c r="K7630" s="44">
        <f t="shared" si="119"/>
        <v>23212.304187829137</v>
      </c>
    </row>
    <row r="7631" spans="1:11" s="43" customFormat="1" ht="19.7" customHeight="1" x14ac:dyDescent="0.25">
      <c r="A7631" s="43" t="s">
        <v>200</v>
      </c>
      <c r="B7631" s="1" t="s">
        <v>293</v>
      </c>
      <c r="C7631" s="1" t="s">
        <v>287</v>
      </c>
      <c r="D7631" s="1" t="s">
        <v>286</v>
      </c>
      <c r="E7631" s="45" t="str">
        <f>VLOOKUP(C7631,PROCV!E$50:G$126,3,0)</f>
        <v>Música</v>
      </c>
      <c r="F7631" s="1" t="s">
        <v>416</v>
      </c>
      <c r="G7631" s="1" t="s">
        <v>236</v>
      </c>
      <c r="H7631" s="1">
        <v>2014</v>
      </c>
      <c r="I7631" s="60">
        <f>VLOOKUP(H7631,PROCV!E$33:F$44,2,0)</f>
        <v>1.2109924972782313</v>
      </c>
      <c r="J7631" s="71">
        <v>1658</v>
      </c>
      <c r="K7631" s="44">
        <f t="shared" si="119"/>
        <v>2007.8255604873075</v>
      </c>
    </row>
    <row r="7632" spans="1:11" s="43" customFormat="1" ht="19.7" customHeight="1" x14ac:dyDescent="0.25">
      <c r="A7632" s="43" t="s">
        <v>200</v>
      </c>
      <c r="B7632" s="1" t="s">
        <v>293</v>
      </c>
      <c r="C7632" s="1" t="s">
        <v>287</v>
      </c>
      <c r="D7632" s="1" t="s">
        <v>286</v>
      </c>
      <c r="E7632" s="45" t="str">
        <f>VLOOKUP(C7632,PROCV!E$50:G$126,3,0)</f>
        <v>Música</v>
      </c>
      <c r="F7632" s="1" t="s">
        <v>416</v>
      </c>
      <c r="G7632" s="1" t="s">
        <v>236</v>
      </c>
      <c r="H7632" s="1">
        <v>2014</v>
      </c>
      <c r="I7632" s="60">
        <f>VLOOKUP(H7632,PROCV!E$33:F$44,2,0)</f>
        <v>1.2109924972782313</v>
      </c>
      <c r="J7632" s="71">
        <v>30000</v>
      </c>
      <c r="K7632" s="44">
        <f t="shared" si="119"/>
        <v>36329.774918346942</v>
      </c>
    </row>
    <row r="7633" spans="1:11" s="43" customFormat="1" ht="19.7" customHeight="1" x14ac:dyDescent="0.25">
      <c r="A7633" s="43" t="s">
        <v>200</v>
      </c>
      <c r="B7633" s="1" t="s">
        <v>293</v>
      </c>
      <c r="C7633" s="1" t="s">
        <v>285</v>
      </c>
      <c r="D7633" s="1" t="s">
        <v>284</v>
      </c>
      <c r="E7633" s="45" t="str">
        <f>VLOOKUP(C7633,PROCV!E$50:G$126,3,0)</f>
        <v>Editorial</v>
      </c>
      <c r="F7633" s="1" t="s">
        <v>416</v>
      </c>
      <c r="G7633" s="1" t="s">
        <v>236</v>
      </c>
      <c r="H7633" s="1">
        <v>2014</v>
      </c>
      <c r="I7633" s="60">
        <f>VLOOKUP(H7633,PROCV!E$33:F$44,2,0)</f>
        <v>1.2109924972782313</v>
      </c>
      <c r="J7633" s="71">
        <v>17423</v>
      </c>
      <c r="K7633" s="44">
        <f t="shared" si="119"/>
        <v>21099.122280078624</v>
      </c>
    </row>
    <row r="7634" spans="1:11" s="43" customFormat="1" ht="19.7" customHeight="1" x14ac:dyDescent="0.25">
      <c r="A7634" s="43" t="s">
        <v>200</v>
      </c>
      <c r="B7634" s="1" t="s">
        <v>293</v>
      </c>
      <c r="C7634" s="1" t="s">
        <v>285</v>
      </c>
      <c r="D7634" s="1" t="s">
        <v>284</v>
      </c>
      <c r="E7634" s="45" t="str">
        <f>VLOOKUP(C7634,PROCV!E$50:G$126,3,0)</f>
        <v>Editorial</v>
      </c>
      <c r="F7634" s="1" t="s">
        <v>416</v>
      </c>
      <c r="G7634" s="1" t="s">
        <v>236</v>
      </c>
      <c r="H7634" s="1">
        <v>2014</v>
      </c>
      <c r="I7634" s="60">
        <f>VLOOKUP(H7634,PROCV!E$33:F$44,2,0)</f>
        <v>1.2109924972782313</v>
      </c>
      <c r="J7634" s="71">
        <v>54625</v>
      </c>
      <c r="K7634" s="44">
        <f t="shared" si="119"/>
        <v>66150.465163823392</v>
      </c>
    </row>
    <row r="7635" spans="1:11" s="43" customFormat="1" ht="19.7" customHeight="1" x14ac:dyDescent="0.25">
      <c r="A7635" s="43" t="s">
        <v>200</v>
      </c>
      <c r="B7635" s="1" t="s">
        <v>293</v>
      </c>
      <c r="C7635" s="1" t="s">
        <v>285</v>
      </c>
      <c r="D7635" s="1" t="s">
        <v>284</v>
      </c>
      <c r="E7635" s="45" t="str">
        <f>VLOOKUP(C7635,PROCV!E$50:G$126,3,0)</f>
        <v>Editorial</v>
      </c>
      <c r="F7635" s="1" t="s">
        <v>416</v>
      </c>
      <c r="G7635" s="1" t="s">
        <v>236</v>
      </c>
      <c r="H7635" s="1">
        <v>2014</v>
      </c>
      <c r="I7635" s="60">
        <f>VLOOKUP(H7635,PROCV!E$33:F$44,2,0)</f>
        <v>1.2109924972782313</v>
      </c>
      <c r="J7635" s="71">
        <v>227002</v>
      </c>
      <c r="K7635" s="44">
        <f t="shared" si="119"/>
        <v>274897.71886715305</v>
      </c>
    </row>
    <row r="7636" spans="1:11" s="43" customFormat="1" ht="19.7" customHeight="1" x14ac:dyDescent="0.25">
      <c r="A7636" s="43" t="s">
        <v>200</v>
      </c>
      <c r="B7636" s="1" t="s">
        <v>293</v>
      </c>
      <c r="C7636" s="1" t="s">
        <v>283</v>
      </c>
      <c r="D7636" s="1" t="s">
        <v>282</v>
      </c>
      <c r="E7636" s="45" t="str">
        <f>VLOOKUP(C7636,PROCV!E$50:G$126,3,0)</f>
        <v>Editorial</v>
      </c>
      <c r="F7636" s="1" t="s">
        <v>416</v>
      </c>
      <c r="G7636" s="1" t="s">
        <v>236</v>
      </c>
      <c r="H7636" s="1">
        <v>2014</v>
      </c>
      <c r="I7636" s="60">
        <f>VLOOKUP(H7636,PROCV!E$33:F$44,2,0)</f>
        <v>1.2109924972782313</v>
      </c>
      <c r="J7636" s="71">
        <v>23003</v>
      </c>
      <c r="K7636" s="44">
        <f t="shared" si="119"/>
        <v>27856.460414891157</v>
      </c>
    </row>
    <row r="7637" spans="1:11" s="43" customFormat="1" ht="19.7" customHeight="1" x14ac:dyDescent="0.25">
      <c r="A7637" s="43" t="s">
        <v>200</v>
      </c>
      <c r="B7637" s="1" t="s">
        <v>293</v>
      </c>
      <c r="C7637" s="1" t="s">
        <v>283</v>
      </c>
      <c r="D7637" s="1" t="s">
        <v>282</v>
      </c>
      <c r="E7637" s="45" t="str">
        <f>VLOOKUP(C7637,PROCV!E$50:G$126,3,0)</f>
        <v>Editorial</v>
      </c>
      <c r="F7637" s="1" t="s">
        <v>416</v>
      </c>
      <c r="G7637" s="1" t="s">
        <v>236</v>
      </c>
      <c r="H7637" s="1">
        <v>2014</v>
      </c>
      <c r="I7637" s="60">
        <f>VLOOKUP(H7637,PROCV!E$33:F$44,2,0)</f>
        <v>1.2109924972782313</v>
      </c>
      <c r="J7637" s="71">
        <v>52423</v>
      </c>
      <c r="K7637" s="44">
        <f t="shared" si="119"/>
        <v>63483.859684816722</v>
      </c>
    </row>
    <row r="7638" spans="1:11" s="43" customFormat="1" ht="19.7" customHeight="1" x14ac:dyDescent="0.25">
      <c r="A7638" s="43" t="s">
        <v>200</v>
      </c>
      <c r="B7638" s="1" t="s">
        <v>293</v>
      </c>
      <c r="C7638" s="1" t="s">
        <v>283</v>
      </c>
      <c r="D7638" s="1" t="s">
        <v>282</v>
      </c>
      <c r="E7638" s="45" t="str">
        <f>VLOOKUP(C7638,PROCV!E$50:G$126,3,0)</f>
        <v>Editorial</v>
      </c>
      <c r="F7638" s="1" t="s">
        <v>416</v>
      </c>
      <c r="G7638" s="1" t="s">
        <v>236</v>
      </c>
      <c r="H7638" s="1">
        <v>2014</v>
      </c>
      <c r="I7638" s="60">
        <f>VLOOKUP(H7638,PROCV!E$33:F$44,2,0)</f>
        <v>1.2109924972782313</v>
      </c>
      <c r="J7638" s="71">
        <v>177083</v>
      </c>
      <c r="K7638" s="44">
        <f t="shared" si="119"/>
        <v>214446.18439552104</v>
      </c>
    </row>
    <row r="7639" spans="1:11" s="43" customFormat="1" ht="19.7" customHeight="1" x14ac:dyDescent="0.25">
      <c r="A7639" s="43" t="s">
        <v>200</v>
      </c>
      <c r="B7639" s="1" t="s">
        <v>293</v>
      </c>
      <c r="C7639" s="1" t="s">
        <v>281</v>
      </c>
      <c r="D7639" s="1" t="s">
        <v>280</v>
      </c>
      <c r="E7639" s="45" t="str">
        <f>VLOOKUP(C7639,PROCV!E$50:G$126,3,0)</f>
        <v>Música</v>
      </c>
      <c r="F7639" s="1" t="s">
        <v>416</v>
      </c>
      <c r="G7639" s="1" t="s">
        <v>236</v>
      </c>
      <c r="H7639" s="1">
        <v>2014</v>
      </c>
      <c r="I7639" s="60">
        <f>VLOOKUP(H7639,PROCV!E$33:F$44,2,0)</f>
        <v>1.2109924972782313</v>
      </c>
      <c r="J7639" s="71">
        <v>41504</v>
      </c>
      <c r="K7639" s="44">
        <f t="shared" si="119"/>
        <v>50261.032607035711</v>
      </c>
    </row>
    <row r="7640" spans="1:11" s="43" customFormat="1" ht="19.7" customHeight="1" x14ac:dyDescent="0.25">
      <c r="A7640" s="43" t="s">
        <v>200</v>
      </c>
      <c r="B7640" s="1" t="s">
        <v>293</v>
      </c>
      <c r="C7640" s="1" t="s">
        <v>279</v>
      </c>
      <c r="D7640" s="1" t="s">
        <v>278</v>
      </c>
      <c r="E7640" s="45" t="str">
        <f>VLOOKUP(C7640,PROCV!E$50:G$126,3,0)</f>
        <v>Editorial</v>
      </c>
      <c r="F7640" s="1" t="s">
        <v>416</v>
      </c>
      <c r="G7640" s="1" t="s">
        <v>236</v>
      </c>
      <c r="H7640" s="1">
        <v>2014</v>
      </c>
      <c r="I7640" s="60">
        <f>VLOOKUP(H7640,PROCV!E$33:F$44,2,0)</f>
        <v>1.2109924972782313</v>
      </c>
      <c r="J7640" s="71">
        <v>4925</v>
      </c>
      <c r="K7640" s="44">
        <f t="shared" si="119"/>
        <v>5964.1380490952897</v>
      </c>
    </row>
    <row r="7641" spans="1:11" s="43" customFormat="1" ht="19.7" customHeight="1" x14ac:dyDescent="0.25">
      <c r="A7641" s="43" t="s">
        <v>200</v>
      </c>
      <c r="B7641" s="1" t="s">
        <v>293</v>
      </c>
      <c r="C7641" s="1" t="s">
        <v>279</v>
      </c>
      <c r="D7641" s="1" t="s">
        <v>278</v>
      </c>
      <c r="E7641" s="45" t="str">
        <f>VLOOKUP(C7641,PROCV!E$50:G$126,3,0)</f>
        <v>Editorial</v>
      </c>
      <c r="F7641" s="1" t="s">
        <v>416</v>
      </c>
      <c r="G7641" s="1" t="s">
        <v>236</v>
      </c>
      <c r="H7641" s="1">
        <v>2014</v>
      </c>
      <c r="I7641" s="60">
        <f>VLOOKUP(H7641,PROCV!E$33:F$44,2,0)</f>
        <v>1.2109924972782313</v>
      </c>
      <c r="J7641" s="71">
        <v>48537</v>
      </c>
      <c r="K7641" s="44">
        <f t="shared" si="119"/>
        <v>58777.942840393516</v>
      </c>
    </row>
    <row r="7642" spans="1:11" s="43" customFormat="1" ht="19.7" customHeight="1" x14ac:dyDescent="0.25">
      <c r="A7642" s="43" t="s">
        <v>200</v>
      </c>
      <c r="B7642" s="1" t="s">
        <v>293</v>
      </c>
      <c r="C7642" s="1" t="s">
        <v>277</v>
      </c>
      <c r="D7642" s="1" t="s">
        <v>276</v>
      </c>
      <c r="E7642" s="45" t="str">
        <f>VLOOKUP(C7642,PROCV!E$50:G$126,3,0)</f>
        <v>Editorial</v>
      </c>
      <c r="F7642" s="1" t="s">
        <v>416</v>
      </c>
      <c r="G7642" s="1" t="s">
        <v>236</v>
      </c>
      <c r="H7642" s="1">
        <v>2014</v>
      </c>
      <c r="I7642" s="60">
        <f>VLOOKUP(H7642,PROCV!E$33:F$44,2,0)</f>
        <v>1.2109924972782313</v>
      </c>
      <c r="J7642" s="71">
        <v>37154</v>
      </c>
      <c r="K7642" s="44">
        <f t="shared" si="119"/>
        <v>44993.215243875406</v>
      </c>
    </row>
    <row r="7643" spans="1:11" s="43" customFormat="1" ht="19.7" customHeight="1" x14ac:dyDescent="0.25">
      <c r="A7643" s="43" t="s">
        <v>200</v>
      </c>
      <c r="B7643" s="1" t="s">
        <v>293</v>
      </c>
      <c r="C7643" s="1" t="s">
        <v>277</v>
      </c>
      <c r="D7643" s="1" t="s">
        <v>276</v>
      </c>
      <c r="E7643" s="45" t="str">
        <f>VLOOKUP(C7643,PROCV!E$50:G$126,3,0)</f>
        <v>Editorial</v>
      </c>
      <c r="F7643" s="1" t="s">
        <v>416</v>
      </c>
      <c r="G7643" s="1" t="s">
        <v>236</v>
      </c>
      <c r="H7643" s="1">
        <v>2014</v>
      </c>
      <c r="I7643" s="60">
        <f>VLOOKUP(H7643,PROCV!E$33:F$44,2,0)</f>
        <v>1.2109924972782313</v>
      </c>
      <c r="J7643" s="71">
        <v>62000</v>
      </c>
      <c r="K7643" s="44">
        <f t="shared" si="119"/>
        <v>75081.534831250348</v>
      </c>
    </row>
    <row r="7644" spans="1:11" s="43" customFormat="1" ht="19.7" customHeight="1" x14ac:dyDescent="0.25">
      <c r="A7644" s="43" t="s">
        <v>200</v>
      </c>
      <c r="B7644" s="1" t="s">
        <v>293</v>
      </c>
      <c r="C7644" s="1" t="s">
        <v>277</v>
      </c>
      <c r="D7644" s="1" t="s">
        <v>276</v>
      </c>
      <c r="E7644" s="45" t="str">
        <f>VLOOKUP(C7644,PROCV!E$50:G$126,3,0)</f>
        <v>Editorial</v>
      </c>
      <c r="F7644" s="1" t="s">
        <v>416</v>
      </c>
      <c r="G7644" s="1" t="s">
        <v>236</v>
      </c>
      <c r="H7644" s="1">
        <v>2014</v>
      </c>
      <c r="I7644" s="60">
        <f>VLOOKUP(H7644,PROCV!E$33:F$44,2,0)</f>
        <v>1.2109924972782313</v>
      </c>
      <c r="J7644" s="71">
        <v>7259</v>
      </c>
      <c r="K7644" s="44">
        <f t="shared" si="119"/>
        <v>8790.5945377426815</v>
      </c>
    </row>
    <row r="7645" spans="1:11" s="43" customFormat="1" ht="19.7" customHeight="1" x14ac:dyDescent="0.25">
      <c r="A7645" s="43" t="s">
        <v>200</v>
      </c>
      <c r="B7645" s="1" t="s">
        <v>293</v>
      </c>
      <c r="C7645" s="1" t="s">
        <v>277</v>
      </c>
      <c r="D7645" s="1" t="s">
        <v>276</v>
      </c>
      <c r="E7645" s="45" t="str">
        <f>VLOOKUP(C7645,PROCV!E$50:G$126,3,0)</f>
        <v>Editorial</v>
      </c>
      <c r="F7645" s="1" t="s">
        <v>416</v>
      </c>
      <c r="G7645" s="1" t="s">
        <v>236</v>
      </c>
      <c r="H7645" s="1">
        <v>2014</v>
      </c>
      <c r="I7645" s="60">
        <f>VLOOKUP(H7645,PROCV!E$33:F$44,2,0)</f>
        <v>1.2109924972782313</v>
      </c>
      <c r="J7645" s="71">
        <v>348980</v>
      </c>
      <c r="K7645" s="44">
        <f t="shared" si="119"/>
        <v>422612.16170015716</v>
      </c>
    </row>
    <row r="7646" spans="1:11" s="43" customFormat="1" ht="19.7" customHeight="1" x14ac:dyDescent="0.25">
      <c r="A7646" s="43" t="s">
        <v>200</v>
      </c>
      <c r="B7646" s="1" t="s">
        <v>293</v>
      </c>
      <c r="C7646" s="1" t="s">
        <v>275</v>
      </c>
      <c r="D7646" s="1" t="s">
        <v>274</v>
      </c>
      <c r="E7646" s="45" t="str">
        <f>VLOOKUP(C7646,PROCV!E$50:G$126,3,0)</f>
        <v>Editorial</v>
      </c>
      <c r="F7646" s="1" t="s">
        <v>416</v>
      </c>
      <c r="G7646" s="1" t="s">
        <v>236</v>
      </c>
      <c r="H7646" s="1">
        <v>2014</v>
      </c>
      <c r="I7646" s="60">
        <f>VLOOKUP(H7646,PROCV!E$33:F$44,2,0)</f>
        <v>1.2109924972782313</v>
      </c>
      <c r="J7646" s="71">
        <v>150480</v>
      </c>
      <c r="K7646" s="44">
        <f t="shared" si="119"/>
        <v>182230.15099042826</v>
      </c>
    </row>
    <row r="7647" spans="1:11" s="43" customFormat="1" ht="19.7" customHeight="1" x14ac:dyDescent="0.25">
      <c r="A7647" s="43" t="s">
        <v>200</v>
      </c>
      <c r="B7647" s="1" t="s">
        <v>293</v>
      </c>
      <c r="C7647" s="1" t="s">
        <v>275</v>
      </c>
      <c r="D7647" s="1" t="s">
        <v>274</v>
      </c>
      <c r="E7647" s="45" t="str">
        <f>VLOOKUP(C7647,PROCV!E$50:G$126,3,0)</f>
        <v>Editorial</v>
      </c>
      <c r="F7647" s="1" t="s">
        <v>416</v>
      </c>
      <c r="G7647" s="1" t="s">
        <v>236</v>
      </c>
      <c r="H7647" s="1">
        <v>2014</v>
      </c>
      <c r="I7647" s="60">
        <f>VLOOKUP(H7647,PROCV!E$33:F$44,2,0)</f>
        <v>1.2109924972782313</v>
      </c>
      <c r="J7647" s="71">
        <v>66034</v>
      </c>
      <c r="K7647" s="44">
        <f t="shared" si="119"/>
        <v>79966.678565270733</v>
      </c>
    </row>
    <row r="7648" spans="1:11" s="43" customFormat="1" ht="19.7" customHeight="1" x14ac:dyDescent="0.25">
      <c r="A7648" s="43" t="s">
        <v>200</v>
      </c>
      <c r="B7648" s="1" t="s">
        <v>293</v>
      </c>
      <c r="C7648" s="1" t="s">
        <v>275</v>
      </c>
      <c r="D7648" s="1" t="s">
        <v>274</v>
      </c>
      <c r="E7648" s="45" t="str">
        <f>VLOOKUP(C7648,PROCV!E$50:G$126,3,0)</f>
        <v>Editorial</v>
      </c>
      <c r="F7648" s="1" t="s">
        <v>416</v>
      </c>
      <c r="G7648" s="1" t="s">
        <v>236</v>
      </c>
      <c r="H7648" s="1">
        <v>2014</v>
      </c>
      <c r="I7648" s="60">
        <f>VLOOKUP(H7648,PROCV!E$33:F$44,2,0)</f>
        <v>1.2109924972782313</v>
      </c>
      <c r="J7648" s="71">
        <v>29777</v>
      </c>
      <c r="K7648" s="44">
        <f t="shared" si="119"/>
        <v>36059.723591453898</v>
      </c>
    </row>
    <row r="7649" spans="1:11" s="43" customFormat="1" ht="19.7" customHeight="1" x14ac:dyDescent="0.25">
      <c r="A7649" s="43" t="s">
        <v>200</v>
      </c>
      <c r="B7649" s="1" t="s">
        <v>293</v>
      </c>
      <c r="C7649" s="1" t="s">
        <v>273</v>
      </c>
      <c r="D7649" s="1" t="s">
        <v>272</v>
      </c>
      <c r="E7649" s="45" t="str">
        <f>VLOOKUP(C7649,PROCV!E$50:G$126,3,0)</f>
        <v>Editorial</v>
      </c>
      <c r="F7649" s="1" t="s">
        <v>416</v>
      </c>
      <c r="G7649" s="1" t="s">
        <v>236</v>
      </c>
      <c r="H7649" s="1">
        <v>2014</v>
      </c>
      <c r="I7649" s="60">
        <f>VLOOKUP(H7649,PROCV!E$33:F$44,2,0)</f>
        <v>1.2109924972782313</v>
      </c>
      <c r="J7649" s="71">
        <v>640041</v>
      </c>
      <c r="K7649" s="44">
        <f t="shared" si="119"/>
        <v>775084.84895045648</v>
      </c>
    </row>
    <row r="7650" spans="1:11" s="43" customFormat="1" ht="19.7" customHeight="1" x14ac:dyDescent="0.25">
      <c r="A7650" s="43" t="s">
        <v>200</v>
      </c>
      <c r="B7650" s="1" t="s">
        <v>293</v>
      </c>
      <c r="C7650" s="1" t="s">
        <v>273</v>
      </c>
      <c r="D7650" s="1" t="s">
        <v>272</v>
      </c>
      <c r="E7650" s="45" t="str">
        <f>VLOOKUP(C7650,PROCV!E$50:G$126,3,0)</f>
        <v>Editorial</v>
      </c>
      <c r="F7650" s="1" t="s">
        <v>416</v>
      </c>
      <c r="G7650" s="1" t="s">
        <v>236</v>
      </c>
      <c r="H7650" s="1">
        <v>2014</v>
      </c>
      <c r="I7650" s="60">
        <f>VLOOKUP(H7650,PROCV!E$33:F$44,2,0)</f>
        <v>1.2109924972782313</v>
      </c>
      <c r="J7650" s="71">
        <v>292681</v>
      </c>
      <c r="K7650" s="44">
        <f t="shared" si="119"/>
        <v>354434.49509589002</v>
      </c>
    </row>
    <row r="7651" spans="1:11" s="43" customFormat="1" ht="19.7" customHeight="1" x14ac:dyDescent="0.25">
      <c r="A7651" s="43" t="s">
        <v>200</v>
      </c>
      <c r="B7651" s="1" t="s">
        <v>293</v>
      </c>
      <c r="C7651" s="1" t="s">
        <v>271</v>
      </c>
      <c r="D7651" s="1" t="s">
        <v>270</v>
      </c>
      <c r="E7651" s="45" t="str">
        <f>VLOOKUP(C7651,PROCV!E$50:G$126,3,0)</f>
        <v>Editorial</v>
      </c>
      <c r="F7651" s="1" t="s">
        <v>416</v>
      </c>
      <c r="G7651" s="1" t="s">
        <v>236</v>
      </c>
      <c r="H7651" s="1">
        <v>2014</v>
      </c>
      <c r="I7651" s="60">
        <f>VLOOKUP(H7651,PROCV!E$33:F$44,2,0)</f>
        <v>1.2109924972782313</v>
      </c>
      <c r="J7651" s="71">
        <v>21306</v>
      </c>
      <c r="K7651" s="44">
        <f t="shared" si="119"/>
        <v>25801.406147009995</v>
      </c>
    </row>
    <row r="7652" spans="1:11" s="43" customFormat="1" ht="19.7" customHeight="1" x14ac:dyDescent="0.25">
      <c r="A7652" s="43" t="s">
        <v>200</v>
      </c>
      <c r="B7652" s="1" t="s">
        <v>293</v>
      </c>
      <c r="C7652" s="1" t="s">
        <v>271</v>
      </c>
      <c r="D7652" s="1" t="s">
        <v>270</v>
      </c>
      <c r="E7652" s="45" t="str">
        <f>VLOOKUP(C7652,PROCV!E$50:G$126,3,0)</f>
        <v>Editorial</v>
      </c>
      <c r="F7652" s="1" t="s">
        <v>416</v>
      </c>
      <c r="G7652" s="1" t="s">
        <v>236</v>
      </c>
      <c r="H7652" s="1">
        <v>2014</v>
      </c>
      <c r="I7652" s="60">
        <f>VLOOKUP(H7652,PROCV!E$33:F$44,2,0)</f>
        <v>1.2109924972782313</v>
      </c>
      <c r="J7652" s="71">
        <v>6504</v>
      </c>
      <c r="K7652" s="44">
        <f t="shared" si="119"/>
        <v>7876.2952022976169</v>
      </c>
    </row>
    <row r="7653" spans="1:11" s="43" customFormat="1" ht="19.7" customHeight="1" x14ac:dyDescent="0.25">
      <c r="A7653" s="43" t="s">
        <v>200</v>
      </c>
      <c r="B7653" s="1" t="s">
        <v>293</v>
      </c>
      <c r="C7653" s="1" t="s">
        <v>271</v>
      </c>
      <c r="D7653" s="1" t="s">
        <v>270</v>
      </c>
      <c r="E7653" s="45" t="str">
        <f>VLOOKUP(C7653,PROCV!E$50:G$126,3,0)</f>
        <v>Editorial</v>
      </c>
      <c r="F7653" s="1" t="s">
        <v>416</v>
      </c>
      <c r="G7653" s="1" t="s">
        <v>236</v>
      </c>
      <c r="H7653" s="1">
        <v>2014</v>
      </c>
      <c r="I7653" s="60">
        <f>VLOOKUP(H7653,PROCV!E$33:F$44,2,0)</f>
        <v>1.2109924972782313</v>
      </c>
      <c r="J7653" s="71">
        <v>60963</v>
      </c>
      <c r="K7653" s="44">
        <f t="shared" si="119"/>
        <v>73825.735611572818</v>
      </c>
    </row>
    <row r="7654" spans="1:11" s="43" customFormat="1" ht="19.7" customHeight="1" x14ac:dyDescent="0.25">
      <c r="A7654" s="43" t="s">
        <v>200</v>
      </c>
      <c r="B7654" s="1" t="s">
        <v>293</v>
      </c>
      <c r="C7654" s="1" t="s">
        <v>271</v>
      </c>
      <c r="D7654" s="1" t="s">
        <v>270</v>
      </c>
      <c r="E7654" s="45" t="str">
        <f>VLOOKUP(C7654,PROCV!E$50:G$126,3,0)</f>
        <v>Editorial</v>
      </c>
      <c r="F7654" s="1" t="s">
        <v>416</v>
      </c>
      <c r="G7654" s="1" t="s">
        <v>236</v>
      </c>
      <c r="H7654" s="1">
        <v>2014</v>
      </c>
      <c r="I7654" s="60">
        <f>VLOOKUP(H7654,PROCV!E$33:F$44,2,0)</f>
        <v>1.2109924972782313</v>
      </c>
      <c r="J7654" s="71">
        <v>70000</v>
      </c>
      <c r="K7654" s="44">
        <f t="shared" si="119"/>
        <v>84769.474809476189</v>
      </c>
    </row>
    <row r="7655" spans="1:11" s="43" customFormat="1" ht="19.7" customHeight="1" x14ac:dyDescent="0.25">
      <c r="A7655" s="43" t="s">
        <v>200</v>
      </c>
      <c r="B7655" s="1" t="s">
        <v>293</v>
      </c>
      <c r="C7655" s="1" t="s">
        <v>269</v>
      </c>
      <c r="D7655" s="1" t="s">
        <v>268</v>
      </c>
      <c r="E7655" s="45" t="str">
        <f>VLOOKUP(C7655,PROCV!E$50:G$126,3,0)</f>
        <v>NA</v>
      </c>
      <c r="F7655" s="1" t="s">
        <v>416</v>
      </c>
      <c r="G7655" s="1" t="s">
        <v>236</v>
      </c>
      <c r="H7655" s="1">
        <v>2014</v>
      </c>
      <c r="I7655" s="60">
        <f>VLOOKUP(H7655,PROCV!E$33:F$44,2,0)</f>
        <v>1.2109924972782313</v>
      </c>
      <c r="J7655" s="71">
        <v>74652</v>
      </c>
      <c r="K7655" s="44">
        <f t="shared" si="119"/>
        <v>90403.011906814529</v>
      </c>
    </row>
    <row r="7656" spans="1:11" s="43" customFormat="1" ht="19.7" customHeight="1" x14ac:dyDescent="0.25">
      <c r="A7656" s="43" t="s">
        <v>200</v>
      </c>
      <c r="B7656" s="1" t="s">
        <v>293</v>
      </c>
      <c r="C7656" s="1" t="s">
        <v>269</v>
      </c>
      <c r="D7656" s="1" t="s">
        <v>268</v>
      </c>
      <c r="E7656" s="45" t="str">
        <f>VLOOKUP(C7656,PROCV!E$50:G$126,3,0)</f>
        <v>NA</v>
      </c>
      <c r="F7656" s="1" t="s">
        <v>416</v>
      </c>
      <c r="G7656" s="1" t="s">
        <v>236</v>
      </c>
      <c r="H7656" s="1">
        <v>2014</v>
      </c>
      <c r="I7656" s="60">
        <f>VLOOKUP(H7656,PROCV!E$33:F$44,2,0)</f>
        <v>1.2109924972782313</v>
      </c>
      <c r="J7656" s="71">
        <v>60000</v>
      </c>
      <c r="K7656" s="44">
        <f t="shared" si="119"/>
        <v>72659.549836693885</v>
      </c>
    </row>
    <row r="7657" spans="1:11" s="43" customFormat="1" ht="19.7" customHeight="1" x14ac:dyDescent="0.25">
      <c r="A7657" s="43" t="s">
        <v>200</v>
      </c>
      <c r="B7657" s="1" t="s">
        <v>293</v>
      </c>
      <c r="C7657" s="1" t="s">
        <v>269</v>
      </c>
      <c r="D7657" s="1" t="s">
        <v>268</v>
      </c>
      <c r="E7657" s="45" t="str">
        <f>VLOOKUP(C7657,PROCV!E$50:G$126,3,0)</f>
        <v>NA</v>
      </c>
      <c r="F7657" s="1" t="s">
        <v>416</v>
      </c>
      <c r="G7657" s="1" t="s">
        <v>236</v>
      </c>
      <c r="H7657" s="1">
        <v>2014</v>
      </c>
      <c r="I7657" s="60">
        <f>VLOOKUP(H7657,PROCV!E$33:F$44,2,0)</f>
        <v>1.2109924972782313</v>
      </c>
      <c r="J7657" s="71">
        <v>1523152</v>
      </c>
      <c r="K7657" s="44">
        <f t="shared" si="119"/>
        <v>1844525.6442143326</v>
      </c>
    </row>
    <row r="7658" spans="1:11" s="43" customFormat="1" ht="19.7" customHeight="1" x14ac:dyDescent="0.25">
      <c r="A7658" s="43" t="s">
        <v>200</v>
      </c>
      <c r="B7658" s="1" t="s">
        <v>293</v>
      </c>
      <c r="C7658" s="1" t="s">
        <v>269</v>
      </c>
      <c r="D7658" s="1" t="s">
        <v>268</v>
      </c>
      <c r="E7658" s="45" t="str">
        <f>VLOOKUP(C7658,PROCV!E$50:G$126,3,0)</f>
        <v>NA</v>
      </c>
      <c r="F7658" s="1" t="s">
        <v>416</v>
      </c>
      <c r="G7658" s="1" t="s">
        <v>236</v>
      </c>
      <c r="H7658" s="1">
        <v>2014</v>
      </c>
      <c r="I7658" s="60">
        <f>VLOOKUP(H7658,PROCV!E$33:F$44,2,0)</f>
        <v>1.2109924972782313</v>
      </c>
      <c r="J7658" s="71">
        <v>106200</v>
      </c>
      <c r="K7658" s="44">
        <f t="shared" si="119"/>
        <v>128607.40321094816</v>
      </c>
    </row>
    <row r="7659" spans="1:11" s="43" customFormat="1" ht="19.7" customHeight="1" x14ac:dyDescent="0.25">
      <c r="A7659" s="43" t="s">
        <v>200</v>
      </c>
      <c r="B7659" s="1" t="s">
        <v>293</v>
      </c>
      <c r="C7659" s="1" t="s">
        <v>269</v>
      </c>
      <c r="D7659" s="1" t="s">
        <v>268</v>
      </c>
      <c r="E7659" s="45" t="str">
        <f>VLOOKUP(C7659,PROCV!E$50:G$126,3,0)</f>
        <v>NA</v>
      </c>
      <c r="F7659" s="1" t="s">
        <v>416</v>
      </c>
      <c r="G7659" s="1" t="s">
        <v>236</v>
      </c>
      <c r="H7659" s="1">
        <v>2014</v>
      </c>
      <c r="I7659" s="60">
        <f>VLOOKUP(H7659,PROCV!E$33:F$44,2,0)</f>
        <v>1.2109924972782313</v>
      </c>
      <c r="J7659" s="71">
        <v>363821</v>
      </c>
      <c r="K7659" s="44">
        <f t="shared" si="119"/>
        <v>440584.50135226338</v>
      </c>
    </row>
    <row r="7660" spans="1:11" s="43" customFormat="1" ht="19.7" customHeight="1" x14ac:dyDescent="0.25">
      <c r="A7660" s="43" t="s">
        <v>200</v>
      </c>
      <c r="B7660" s="1" t="s">
        <v>293</v>
      </c>
      <c r="C7660" s="1" t="s">
        <v>269</v>
      </c>
      <c r="D7660" s="1" t="s">
        <v>268</v>
      </c>
      <c r="E7660" s="45" t="str">
        <f>VLOOKUP(C7660,PROCV!E$50:G$126,3,0)</f>
        <v>NA</v>
      </c>
      <c r="F7660" s="1" t="s">
        <v>416</v>
      </c>
      <c r="G7660" s="1" t="s">
        <v>236</v>
      </c>
      <c r="H7660" s="1">
        <v>2014</v>
      </c>
      <c r="I7660" s="60">
        <f>VLOOKUP(H7660,PROCV!E$33:F$44,2,0)</f>
        <v>1.2109924972782313</v>
      </c>
      <c r="J7660" s="71">
        <v>386453</v>
      </c>
      <c r="K7660" s="44">
        <f t="shared" si="119"/>
        <v>467991.68355066434</v>
      </c>
    </row>
    <row r="7661" spans="1:11" s="43" customFormat="1" ht="19.7" customHeight="1" x14ac:dyDescent="0.25">
      <c r="A7661" s="43" t="s">
        <v>200</v>
      </c>
      <c r="B7661" s="1" t="s">
        <v>293</v>
      </c>
      <c r="C7661" s="1" t="s">
        <v>269</v>
      </c>
      <c r="D7661" s="1" t="s">
        <v>268</v>
      </c>
      <c r="E7661" s="45" t="str">
        <f>VLOOKUP(C7661,PROCV!E$50:G$126,3,0)</f>
        <v>NA</v>
      </c>
      <c r="F7661" s="1" t="s">
        <v>416</v>
      </c>
      <c r="G7661" s="1" t="s">
        <v>236</v>
      </c>
      <c r="H7661" s="1">
        <v>2014</v>
      </c>
      <c r="I7661" s="60">
        <f>VLOOKUP(H7661,PROCV!E$33:F$44,2,0)</f>
        <v>1.2109924972782313</v>
      </c>
      <c r="J7661" s="71">
        <v>750821</v>
      </c>
      <c r="K7661" s="44">
        <f t="shared" si="119"/>
        <v>909238.59779893898</v>
      </c>
    </row>
    <row r="7662" spans="1:11" s="43" customFormat="1" ht="19.7" customHeight="1" x14ac:dyDescent="0.25">
      <c r="A7662" s="43" t="s">
        <v>200</v>
      </c>
      <c r="B7662" s="1" t="s">
        <v>293</v>
      </c>
      <c r="C7662" s="1" t="s">
        <v>297</v>
      </c>
      <c r="D7662" s="1" t="s">
        <v>296</v>
      </c>
      <c r="E7662" s="45" t="str">
        <f>VLOOKUP(C7662,PROCV!E$50:G$126,3,0)</f>
        <v>Audiovisual</v>
      </c>
      <c r="F7662" s="1" t="s">
        <v>416</v>
      </c>
      <c r="G7662" s="1" t="s">
        <v>236</v>
      </c>
      <c r="H7662" s="1">
        <v>2014</v>
      </c>
      <c r="I7662" s="60">
        <f>VLOOKUP(H7662,PROCV!E$33:F$44,2,0)</f>
        <v>1.2109924972782313</v>
      </c>
      <c r="J7662" s="71">
        <v>8228</v>
      </c>
      <c r="K7662" s="44">
        <f t="shared" si="119"/>
        <v>9964.0462676052866</v>
      </c>
    </row>
    <row r="7663" spans="1:11" s="43" customFormat="1" ht="19.7" customHeight="1" x14ac:dyDescent="0.25">
      <c r="A7663" s="43" t="s">
        <v>200</v>
      </c>
      <c r="B7663" s="1" t="s">
        <v>293</v>
      </c>
      <c r="C7663" s="1" t="s">
        <v>297</v>
      </c>
      <c r="D7663" s="1" t="s">
        <v>296</v>
      </c>
      <c r="E7663" s="45" t="str">
        <f>VLOOKUP(C7663,PROCV!E$50:G$126,3,0)</f>
        <v>Audiovisual</v>
      </c>
      <c r="F7663" s="1" t="s">
        <v>416</v>
      </c>
      <c r="G7663" s="1" t="s">
        <v>236</v>
      </c>
      <c r="H7663" s="1">
        <v>2014</v>
      </c>
      <c r="I7663" s="60">
        <f>VLOOKUP(H7663,PROCV!E$33:F$44,2,0)</f>
        <v>1.2109924972782313</v>
      </c>
      <c r="J7663" s="71">
        <v>12238</v>
      </c>
      <c r="K7663" s="44">
        <f t="shared" si="119"/>
        <v>14820.126181690996</v>
      </c>
    </row>
    <row r="7664" spans="1:11" s="43" customFormat="1" ht="19.7" customHeight="1" x14ac:dyDescent="0.25">
      <c r="A7664" s="43" t="s">
        <v>200</v>
      </c>
      <c r="B7664" s="1" t="s">
        <v>293</v>
      </c>
      <c r="C7664" s="1" t="s">
        <v>297</v>
      </c>
      <c r="D7664" s="1" t="s">
        <v>296</v>
      </c>
      <c r="E7664" s="45" t="str">
        <f>VLOOKUP(C7664,PROCV!E$50:G$126,3,0)</f>
        <v>Audiovisual</v>
      </c>
      <c r="F7664" s="1" t="s">
        <v>416</v>
      </c>
      <c r="G7664" s="1" t="s">
        <v>236</v>
      </c>
      <c r="H7664" s="1">
        <v>2014</v>
      </c>
      <c r="I7664" s="60">
        <f>VLOOKUP(H7664,PROCV!E$33:F$44,2,0)</f>
        <v>1.2109924972782313</v>
      </c>
      <c r="J7664" s="71">
        <v>19219</v>
      </c>
      <c r="K7664" s="44">
        <f t="shared" si="119"/>
        <v>23274.064805190326</v>
      </c>
    </row>
    <row r="7665" spans="1:11" s="43" customFormat="1" ht="19.7" customHeight="1" x14ac:dyDescent="0.25">
      <c r="A7665" s="43" t="s">
        <v>200</v>
      </c>
      <c r="B7665" s="1" t="s">
        <v>293</v>
      </c>
      <c r="C7665" s="1" t="s">
        <v>264</v>
      </c>
      <c r="D7665" s="1" t="s">
        <v>263</v>
      </c>
      <c r="E7665" s="45" t="str">
        <f>VLOOKUP(C7665,PROCV!E$50:G$126,3,0)</f>
        <v>Audiovisual</v>
      </c>
      <c r="F7665" s="1" t="s">
        <v>416</v>
      </c>
      <c r="G7665" s="1" t="s">
        <v>236</v>
      </c>
      <c r="H7665" s="1">
        <v>2014</v>
      </c>
      <c r="I7665" s="60">
        <f>VLOOKUP(H7665,PROCV!E$33:F$44,2,0)</f>
        <v>1.2109924972782313</v>
      </c>
      <c r="J7665" s="71">
        <v>109709</v>
      </c>
      <c r="K7665" s="44">
        <f t="shared" si="119"/>
        <v>132856.77588389747</v>
      </c>
    </row>
    <row r="7666" spans="1:11" s="43" customFormat="1" ht="19.7" customHeight="1" x14ac:dyDescent="0.25">
      <c r="A7666" s="43" t="s">
        <v>200</v>
      </c>
      <c r="B7666" s="1" t="s">
        <v>293</v>
      </c>
      <c r="C7666" s="1" t="s">
        <v>264</v>
      </c>
      <c r="D7666" s="1" t="s">
        <v>263</v>
      </c>
      <c r="E7666" s="45" t="str">
        <f>VLOOKUP(C7666,PROCV!E$50:G$126,3,0)</f>
        <v>Audiovisual</v>
      </c>
      <c r="F7666" s="1" t="s">
        <v>416</v>
      </c>
      <c r="G7666" s="1" t="s">
        <v>236</v>
      </c>
      <c r="H7666" s="1">
        <v>2014</v>
      </c>
      <c r="I7666" s="60">
        <f>VLOOKUP(H7666,PROCV!E$33:F$44,2,0)</f>
        <v>1.2109924972782313</v>
      </c>
      <c r="J7666" s="71">
        <v>48923</v>
      </c>
      <c r="K7666" s="44">
        <f t="shared" si="119"/>
        <v>59245.38594434291</v>
      </c>
    </row>
    <row r="7667" spans="1:11" s="43" customFormat="1" ht="19.7" customHeight="1" x14ac:dyDescent="0.25">
      <c r="A7667" s="43" t="s">
        <v>200</v>
      </c>
      <c r="B7667" s="1" t="s">
        <v>293</v>
      </c>
      <c r="C7667" s="1" t="s">
        <v>264</v>
      </c>
      <c r="D7667" s="1" t="s">
        <v>263</v>
      </c>
      <c r="E7667" s="45" t="str">
        <f>VLOOKUP(C7667,PROCV!E$50:G$126,3,0)</f>
        <v>Audiovisual</v>
      </c>
      <c r="F7667" s="1" t="s">
        <v>416</v>
      </c>
      <c r="G7667" s="1" t="s">
        <v>236</v>
      </c>
      <c r="H7667" s="1">
        <v>2014</v>
      </c>
      <c r="I7667" s="60">
        <f>VLOOKUP(H7667,PROCV!E$33:F$44,2,0)</f>
        <v>1.2109924972782313</v>
      </c>
      <c r="J7667" s="71">
        <v>30922</v>
      </c>
      <c r="K7667" s="44">
        <f t="shared" si="119"/>
        <v>37446.310000837468</v>
      </c>
    </row>
    <row r="7668" spans="1:11" s="43" customFormat="1" ht="19.7" customHeight="1" x14ac:dyDescent="0.25">
      <c r="A7668" s="43" t="s">
        <v>200</v>
      </c>
      <c r="B7668" s="1" t="s">
        <v>293</v>
      </c>
      <c r="C7668" s="1" t="s">
        <v>264</v>
      </c>
      <c r="D7668" s="1" t="s">
        <v>263</v>
      </c>
      <c r="E7668" s="45" t="str">
        <f>VLOOKUP(C7668,PROCV!E$50:G$126,3,0)</f>
        <v>Audiovisual</v>
      </c>
      <c r="F7668" s="1" t="s">
        <v>416</v>
      </c>
      <c r="G7668" s="1" t="s">
        <v>236</v>
      </c>
      <c r="H7668" s="1">
        <v>2014</v>
      </c>
      <c r="I7668" s="60">
        <f>VLOOKUP(H7668,PROCV!E$33:F$44,2,0)</f>
        <v>1.2109924972782313</v>
      </c>
      <c r="J7668" s="71">
        <v>34500</v>
      </c>
      <c r="K7668" s="44">
        <f t="shared" si="119"/>
        <v>41779.241156098979</v>
      </c>
    </row>
    <row r="7669" spans="1:11" s="43" customFormat="1" ht="19.7" customHeight="1" x14ac:dyDescent="0.25">
      <c r="A7669" s="43" t="s">
        <v>200</v>
      </c>
      <c r="B7669" s="1" t="s">
        <v>293</v>
      </c>
      <c r="C7669" s="1" t="s">
        <v>256</v>
      </c>
      <c r="D7669" s="1" t="s">
        <v>255</v>
      </c>
      <c r="E7669" s="45" t="str">
        <f>VLOOKUP(C7669,PROCV!E$50:G$126,3,0)</f>
        <v>Audiovisual</v>
      </c>
      <c r="F7669" s="1" t="s">
        <v>416</v>
      </c>
      <c r="G7669" s="1" t="s">
        <v>265</v>
      </c>
      <c r="H7669" s="1">
        <v>2014</v>
      </c>
      <c r="I7669" s="60">
        <f>VLOOKUP(H7669,PROCV!E$33:F$44,2,0)</f>
        <v>1.2109924972782313</v>
      </c>
      <c r="J7669" s="71">
        <v>948064</v>
      </c>
      <c r="K7669" s="44">
        <f t="shared" si="119"/>
        <v>1148098.3909395891</v>
      </c>
    </row>
    <row r="7670" spans="1:11" s="43" customFormat="1" ht="19.7" customHeight="1" x14ac:dyDescent="0.25">
      <c r="A7670" s="43" t="s">
        <v>200</v>
      </c>
      <c r="B7670" s="1" t="s">
        <v>293</v>
      </c>
      <c r="C7670" s="1" t="s">
        <v>256</v>
      </c>
      <c r="D7670" s="1" t="s">
        <v>255</v>
      </c>
      <c r="E7670" s="45" t="str">
        <f>VLOOKUP(C7670,PROCV!E$50:G$126,3,0)</f>
        <v>Audiovisual</v>
      </c>
      <c r="F7670" s="1" t="s">
        <v>416</v>
      </c>
      <c r="G7670" s="1" t="s">
        <v>265</v>
      </c>
      <c r="H7670" s="1">
        <v>2014</v>
      </c>
      <c r="I7670" s="60">
        <f>VLOOKUP(H7670,PROCV!E$33:F$44,2,0)</f>
        <v>1.2109924972782313</v>
      </c>
      <c r="J7670" s="71">
        <v>638976</v>
      </c>
      <c r="K7670" s="44">
        <f t="shared" si="119"/>
        <v>773795.14194085519</v>
      </c>
    </row>
    <row r="7671" spans="1:11" s="43" customFormat="1" ht="19.7" customHeight="1" x14ac:dyDescent="0.25">
      <c r="A7671" s="43" t="s">
        <v>200</v>
      </c>
      <c r="B7671" s="1" t="s">
        <v>293</v>
      </c>
      <c r="C7671" s="1" t="s">
        <v>256</v>
      </c>
      <c r="D7671" s="1" t="s">
        <v>255</v>
      </c>
      <c r="E7671" s="45" t="str">
        <f>VLOOKUP(C7671,PROCV!E$50:G$126,3,0)</f>
        <v>Audiovisual</v>
      </c>
      <c r="F7671" s="1" t="s">
        <v>416</v>
      </c>
      <c r="G7671" s="1" t="s">
        <v>236</v>
      </c>
      <c r="H7671" s="1">
        <v>2014</v>
      </c>
      <c r="I7671" s="60">
        <f>VLOOKUP(H7671,PROCV!E$33:F$44,2,0)</f>
        <v>1.2109924972782313</v>
      </c>
      <c r="J7671" s="71">
        <v>11288</v>
      </c>
      <c r="K7671" s="44">
        <f t="shared" si="119"/>
        <v>13669.683309276676</v>
      </c>
    </row>
    <row r="7672" spans="1:11" s="43" customFormat="1" ht="19.7" customHeight="1" x14ac:dyDescent="0.25">
      <c r="A7672" s="43" t="s">
        <v>200</v>
      </c>
      <c r="B7672" s="1" t="s">
        <v>293</v>
      </c>
      <c r="C7672" s="1" t="s">
        <v>256</v>
      </c>
      <c r="D7672" s="1" t="s">
        <v>255</v>
      </c>
      <c r="E7672" s="45" t="str">
        <f>VLOOKUP(C7672,PROCV!E$50:G$126,3,0)</f>
        <v>Audiovisual</v>
      </c>
      <c r="F7672" s="1" t="s">
        <v>416</v>
      </c>
      <c r="G7672" s="1" t="s">
        <v>265</v>
      </c>
      <c r="H7672" s="1">
        <v>2014</v>
      </c>
      <c r="I7672" s="60">
        <f>VLOOKUP(H7672,PROCV!E$33:F$44,2,0)</f>
        <v>1.2109924972782313</v>
      </c>
      <c r="J7672" s="71">
        <v>780000</v>
      </c>
      <c r="K7672" s="44">
        <f t="shared" si="119"/>
        <v>944574.14787702041</v>
      </c>
    </row>
    <row r="7673" spans="1:11" s="43" customFormat="1" ht="19.7" customHeight="1" x14ac:dyDescent="0.25">
      <c r="A7673" s="43" t="s">
        <v>200</v>
      </c>
      <c r="B7673" s="1" t="s">
        <v>293</v>
      </c>
      <c r="C7673" s="1" t="s">
        <v>256</v>
      </c>
      <c r="D7673" s="1" t="s">
        <v>255</v>
      </c>
      <c r="E7673" s="45" t="str">
        <f>VLOOKUP(C7673,PROCV!E$50:G$126,3,0)</f>
        <v>Audiovisual</v>
      </c>
      <c r="F7673" s="1" t="s">
        <v>416</v>
      </c>
      <c r="G7673" s="1" t="s">
        <v>236</v>
      </c>
      <c r="H7673" s="1">
        <v>2014</v>
      </c>
      <c r="I7673" s="60">
        <f>VLOOKUP(H7673,PROCV!E$33:F$44,2,0)</f>
        <v>1.2109924972782313</v>
      </c>
      <c r="J7673" s="71">
        <v>10715</v>
      </c>
      <c r="K7673" s="44">
        <f t="shared" si="119"/>
        <v>12975.784608336249</v>
      </c>
    </row>
    <row r="7674" spans="1:11" s="43" customFormat="1" ht="19.7" customHeight="1" x14ac:dyDescent="0.25">
      <c r="A7674" s="43" t="s">
        <v>200</v>
      </c>
      <c r="B7674" s="1" t="s">
        <v>293</v>
      </c>
      <c r="C7674" s="1" t="s">
        <v>254</v>
      </c>
      <c r="D7674" s="1" t="s">
        <v>253</v>
      </c>
      <c r="E7674" s="45" t="str">
        <f>VLOOKUP(C7674,PROCV!E$50:G$126,3,0)</f>
        <v>Música</v>
      </c>
      <c r="F7674" s="1" t="s">
        <v>416</v>
      </c>
      <c r="G7674" s="1" t="s">
        <v>236</v>
      </c>
      <c r="H7674" s="1">
        <v>2014</v>
      </c>
      <c r="I7674" s="60">
        <f>VLOOKUP(H7674,PROCV!E$33:F$44,2,0)</f>
        <v>1.2109924972782313</v>
      </c>
      <c r="J7674" s="71">
        <v>29459</v>
      </c>
      <c r="K7674" s="44">
        <f t="shared" si="119"/>
        <v>35674.627977319418</v>
      </c>
    </row>
    <row r="7675" spans="1:11" s="43" customFormat="1" ht="19.7" customHeight="1" x14ac:dyDescent="0.25">
      <c r="A7675" s="43" t="s">
        <v>200</v>
      </c>
      <c r="B7675" s="1" t="s">
        <v>293</v>
      </c>
      <c r="C7675" s="1" t="s">
        <v>252</v>
      </c>
      <c r="D7675" s="1" t="s">
        <v>251</v>
      </c>
      <c r="E7675" s="45" t="str">
        <f>VLOOKUP(C7675,PROCV!E$50:G$126,3,0)</f>
        <v>Audiovisual</v>
      </c>
      <c r="F7675" s="1" t="s">
        <v>416</v>
      </c>
      <c r="G7675" s="1" t="s">
        <v>236</v>
      </c>
      <c r="H7675" s="1">
        <v>2014</v>
      </c>
      <c r="I7675" s="60">
        <f>VLOOKUP(H7675,PROCV!E$33:F$44,2,0)</f>
        <v>1.2109924972782313</v>
      </c>
      <c r="J7675" s="71">
        <v>230541</v>
      </c>
      <c r="K7675" s="44">
        <f t="shared" si="119"/>
        <v>279183.42131502071</v>
      </c>
    </row>
    <row r="7676" spans="1:11" s="43" customFormat="1" ht="19.7" customHeight="1" x14ac:dyDescent="0.25">
      <c r="A7676" s="43" t="s">
        <v>200</v>
      </c>
      <c r="B7676" s="1" t="s">
        <v>293</v>
      </c>
      <c r="C7676" s="1" t="s">
        <v>252</v>
      </c>
      <c r="D7676" s="1" t="s">
        <v>251</v>
      </c>
      <c r="E7676" s="45" t="str">
        <f>VLOOKUP(C7676,PROCV!E$50:G$126,3,0)</f>
        <v>Audiovisual</v>
      </c>
      <c r="F7676" s="1" t="s">
        <v>416</v>
      </c>
      <c r="G7676" s="1" t="s">
        <v>236</v>
      </c>
      <c r="H7676" s="1">
        <v>2014</v>
      </c>
      <c r="I7676" s="60">
        <f>VLOOKUP(H7676,PROCV!E$33:F$44,2,0)</f>
        <v>1.2109924972782313</v>
      </c>
      <c r="J7676" s="71">
        <v>295000</v>
      </c>
      <c r="K7676" s="44">
        <f t="shared" si="119"/>
        <v>357242.78669707826</v>
      </c>
    </row>
    <row r="7677" spans="1:11" s="43" customFormat="1" ht="19.7" customHeight="1" x14ac:dyDescent="0.25">
      <c r="A7677" s="43" t="s">
        <v>200</v>
      </c>
      <c r="B7677" s="1" t="s">
        <v>293</v>
      </c>
      <c r="C7677" s="1" t="s">
        <v>252</v>
      </c>
      <c r="D7677" s="1" t="s">
        <v>251</v>
      </c>
      <c r="E7677" s="45" t="str">
        <f>VLOOKUP(C7677,PROCV!E$50:G$126,3,0)</f>
        <v>Audiovisual</v>
      </c>
      <c r="F7677" s="1" t="s">
        <v>416</v>
      </c>
      <c r="G7677" s="1" t="s">
        <v>236</v>
      </c>
      <c r="H7677" s="1">
        <v>2014</v>
      </c>
      <c r="I7677" s="60">
        <f>VLOOKUP(H7677,PROCV!E$33:F$44,2,0)</f>
        <v>1.2109924972782313</v>
      </c>
      <c r="J7677" s="71">
        <v>77121</v>
      </c>
      <c r="K7677" s="44">
        <f t="shared" si="119"/>
        <v>93392.952382594478</v>
      </c>
    </row>
    <row r="7678" spans="1:11" s="43" customFormat="1" ht="19.7" customHeight="1" x14ac:dyDescent="0.25">
      <c r="A7678" s="43" t="s">
        <v>200</v>
      </c>
      <c r="B7678" s="1" t="s">
        <v>293</v>
      </c>
      <c r="C7678" s="1" t="s">
        <v>252</v>
      </c>
      <c r="D7678" s="1" t="s">
        <v>251</v>
      </c>
      <c r="E7678" s="45" t="str">
        <f>VLOOKUP(C7678,PROCV!E$50:G$126,3,0)</f>
        <v>Audiovisual</v>
      </c>
      <c r="F7678" s="1" t="s">
        <v>416</v>
      </c>
      <c r="G7678" s="1" t="s">
        <v>236</v>
      </c>
      <c r="H7678" s="1">
        <v>2014</v>
      </c>
      <c r="I7678" s="60">
        <f>VLOOKUP(H7678,PROCV!E$33:F$44,2,0)</f>
        <v>1.2109924972782313</v>
      </c>
      <c r="J7678" s="71">
        <v>304892</v>
      </c>
      <c r="K7678" s="44">
        <f t="shared" si="119"/>
        <v>369221.92448015453</v>
      </c>
    </row>
    <row r="7679" spans="1:11" s="43" customFormat="1" ht="19.7" customHeight="1" x14ac:dyDescent="0.25">
      <c r="A7679" s="43" t="s">
        <v>200</v>
      </c>
      <c r="B7679" s="1" t="s">
        <v>293</v>
      </c>
      <c r="C7679" s="1" t="s">
        <v>252</v>
      </c>
      <c r="D7679" s="1" t="s">
        <v>251</v>
      </c>
      <c r="E7679" s="45" t="str">
        <f>VLOOKUP(C7679,PROCV!E$50:G$126,3,0)</f>
        <v>Audiovisual</v>
      </c>
      <c r="F7679" s="1" t="s">
        <v>416</v>
      </c>
      <c r="G7679" s="1" t="s">
        <v>236</v>
      </c>
      <c r="H7679" s="1">
        <v>2014</v>
      </c>
      <c r="I7679" s="60">
        <f>VLOOKUP(H7679,PROCV!E$33:F$44,2,0)</f>
        <v>1.2109924972782313</v>
      </c>
      <c r="J7679" s="71">
        <v>152007</v>
      </c>
      <c r="K7679" s="44">
        <f t="shared" si="119"/>
        <v>184079.33653377212</v>
      </c>
    </row>
    <row r="7680" spans="1:11" s="43" customFormat="1" ht="19.7" customHeight="1" x14ac:dyDescent="0.25">
      <c r="A7680" s="43" t="s">
        <v>200</v>
      </c>
      <c r="B7680" s="1" t="s">
        <v>293</v>
      </c>
      <c r="C7680" s="1" t="s">
        <v>252</v>
      </c>
      <c r="D7680" s="1" t="s">
        <v>251</v>
      </c>
      <c r="E7680" s="45" t="str">
        <f>VLOOKUP(C7680,PROCV!E$50:G$126,3,0)</f>
        <v>Audiovisual</v>
      </c>
      <c r="F7680" s="1" t="s">
        <v>416</v>
      </c>
      <c r="G7680" s="1" t="s">
        <v>236</v>
      </c>
      <c r="H7680" s="1">
        <v>2014</v>
      </c>
      <c r="I7680" s="60">
        <f>VLOOKUP(H7680,PROCV!E$33:F$44,2,0)</f>
        <v>1.2109924972782313</v>
      </c>
      <c r="J7680" s="71">
        <v>20000</v>
      </c>
      <c r="K7680" s="44">
        <f t="shared" si="119"/>
        <v>24219.849945564627</v>
      </c>
    </row>
    <row r="7681" spans="1:11" s="43" customFormat="1" ht="19.7" customHeight="1" x14ac:dyDescent="0.25">
      <c r="A7681" s="43" t="s">
        <v>200</v>
      </c>
      <c r="B7681" s="1" t="s">
        <v>293</v>
      </c>
      <c r="C7681" s="1" t="s">
        <v>250</v>
      </c>
      <c r="D7681" s="1" t="s">
        <v>249</v>
      </c>
      <c r="E7681" s="45" t="str">
        <f>VLOOKUP(C7681,PROCV!E$50:G$126,3,0)</f>
        <v>Audiovisual</v>
      </c>
      <c r="F7681" s="1" t="s">
        <v>416</v>
      </c>
      <c r="G7681" s="1" t="s">
        <v>236</v>
      </c>
      <c r="H7681" s="1">
        <v>2014</v>
      </c>
      <c r="I7681" s="60">
        <f>VLOOKUP(H7681,PROCV!E$33:F$44,2,0)</f>
        <v>1.2109924972782313</v>
      </c>
      <c r="J7681" s="71">
        <v>50664</v>
      </c>
      <c r="K7681" s="44">
        <f t="shared" si="119"/>
        <v>61353.723882104314</v>
      </c>
    </row>
    <row r="7682" spans="1:11" s="43" customFormat="1" ht="19.7" customHeight="1" x14ac:dyDescent="0.25">
      <c r="A7682" s="43" t="s">
        <v>200</v>
      </c>
      <c r="B7682" s="1" t="s">
        <v>293</v>
      </c>
      <c r="C7682" s="1" t="s">
        <v>250</v>
      </c>
      <c r="D7682" s="1" t="s">
        <v>249</v>
      </c>
      <c r="E7682" s="45" t="str">
        <f>VLOOKUP(C7682,PROCV!E$50:G$126,3,0)</f>
        <v>Audiovisual</v>
      </c>
      <c r="F7682" s="1" t="s">
        <v>416</v>
      </c>
      <c r="G7682" s="1" t="s">
        <v>236</v>
      </c>
      <c r="H7682" s="1">
        <v>2014</v>
      </c>
      <c r="I7682" s="60">
        <f>VLOOKUP(H7682,PROCV!E$33:F$44,2,0)</f>
        <v>1.2109924972782313</v>
      </c>
      <c r="J7682" s="71">
        <v>973122</v>
      </c>
      <c r="K7682" s="44">
        <f t="shared" si="119"/>
        <v>1178443.4409363871</v>
      </c>
    </row>
    <row r="7683" spans="1:11" s="43" customFormat="1" ht="19.7" customHeight="1" x14ac:dyDescent="0.25">
      <c r="A7683" s="43" t="s">
        <v>200</v>
      </c>
      <c r="B7683" s="1" t="s">
        <v>293</v>
      </c>
      <c r="C7683" s="1" t="s">
        <v>250</v>
      </c>
      <c r="D7683" s="1" t="s">
        <v>249</v>
      </c>
      <c r="E7683" s="45" t="str">
        <f>VLOOKUP(C7683,PROCV!E$50:G$126,3,0)</f>
        <v>Audiovisual</v>
      </c>
      <c r="F7683" s="1" t="s">
        <v>416</v>
      </c>
      <c r="G7683" s="1" t="s">
        <v>236</v>
      </c>
      <c r="H7683" s="1">
        <v>2014</v>
      </c>
      <c r="I7683" s="60">
        <f>VLOOKUP(H7683,PROCV!E$33:F$44,2,0)</f>
        <v>1.2109924972782313</v>
      </c>
      <c r="J7683" s="71">
        <v>367796</v>
      </c>
      <c r="K7683" s="44">
        <f t="shared" ref="K7683:K7746" si="120">J7683*I7683</f>
        <v>445398.19652894436</v>
      </c>
    </row>
    <row r="7684" spans="1:11" s="43" customFormat="1" ht="19.7" customHeight="1" x14ac:dyDescent="0.25">
      <c r="A7684" s="43" t="s">
        <v>200</v>
      </c>
      <c r="B7684" s="1" t="s">
        <v>293</v>
      </c>
      <c r="C7684" s="1" t="s">
        <v>250</v>
      </c>
      <c r="D7684" s="1" t="s">
        <v>249</v>
      </c>
      <c r="E7684" s="45" t="str">
        <f>VLOOKUP(C7684,PROCV!E$50:G$126,3,0)</f>
        <v>Audiovisual</v>
      </c>
      <c r="F7684" s="1" t="s">
        <v>416</v>
      </c>
      <c r="G7684" s="1" t="s">
        <v>236</v>
      </c>
      <c r="H7684" s="1">
        <v>2014</v>
      </c>
      <c r="I7684" s="60">
        <f>VLOOKUP(H7684,PROCV!E$33:F$44,2,0)</f>
        <v>1.2109924972782313</v>
      </c>
      <c r="J7684" s="71">
        <v>123151</v>
      </c>
      <c r="K7684" s="44">
        <f t="shared" si="120"/>
        <v>149134.93703231146</v>
      </c>
    </row>
    <row r="7685" spans="1:11" s="43" customFormat="1" ht="19.7" customHeight="1" x14ac:dyDescent="0.25">
      <c r="A7685" s="43" t="s">
        <v>200</v>
      </c>
      <c r="B7685" s="1" t="s">
        <v>293</v>
      </c>
      <c r="C7685" s="1" t="s">
        <v>346</v>
      </c>
      <c r="D7685" s="1" t="s">
        <v>345</v>
      </c>
      <c r="E7685" s="45" t="str">
        <f>VLOOKUP(C7685,PROCV!E$50:G$126,3,0)</f>
        <v>Audiovisual</v>
      </c>
      <c r="F7685" s="1" t="s">
        <v>416</v>
      </c>
      <c r="G7685" s="1" t="s">
        <v>236</v>
      </c>
      <c r="H7685" s="1">
        <v>2014</v>
      </c>
      <c r="I7685" s="60">
        <f>VLOOKUP(H7685,PROCV!E$33:F$44,2,0)</f>
        <v>1.2109924972782313</v>
      </c>
      <c r="J7685" s="71">
        <v>12315</v>
      </c>
      <c r="K7685" s="44">
        <f t="shared" si="120"/>
        <v>14913.372603981419</v>
      </c>
    </row>
    <row r="7686" spans="1:11" s="43" customFormat="1" ht="19.7" customHeight="1" x14ac:dyDescent="0.25">
      <c r="A7686" s="43" t="s">
        <v>200</v>
      </c>
      <c r="B7686" s="1" t="s">
        <v>293</v>
      </c>
      <c r="C7686" s="1" t="s">
        <v>346</v>
      </c>
      <c r="D7686" s="1" t="s">
        <v>345</v>
      </c>
      <c r="E7686" s="45" t="str">
        <f>VLOOKUP(C7686,PROCV!E$50:G$126,3,0)</f>
        <v>Audiovisual</v>
      </c>
      <c r="F7686" s="1" t="s">
        <v>416</v>
      </c>
      <c r="G7686" s="1" t="s">
        <v>236</v>
      </c>
      <c r="H7686" s="1">
        <v>2014</v>
      </c>
      <c r="I7686" s="60">
        <f>VLOOKUP(H7686,PROCV!E$33:F$44,2,0)</f>
        <v>1.2109924972782313</v>
      </c>
      <c r="J7686" s="71">
        <v>20074</v>
      </c>
      <c r="K7686" s="44">
        <f t="shared" si="120"/>
        <v>24309.463390363217</v>
      </c>
    </row>
    <row r="7687" spans="1:11" s="43" customFormat="1" ht="19.7" customHeight="1" x14ac:dyDescent="0.25">
      <c r="A7687" s="43" t="s">
        <v>200</v>
      </c>
      <c r="B7687" s="1" t="s">
        <v>293</v>
      </c>
      <c r="C7687" s="1" t="s">
        <v>346</v>
      </c>
      <c r="D7687" s="1" t="s">
        <v>345</v>
      </c>
      <c r="E7687" s="45" t="str">
        <f>VLOOKUP(C7687,PROCV!E$50:G$126,3,0)</f>
        <v>Audiovisual</v>
      </c>
      <c r="F7687" s="1" t="s">
        <v>416</v>
      </c>
      <c r="G7687" s="1" t="s">
        <v>236</v>
      </c>
      <c r="H7687" s="1">
        <v>2014</v>
      </c>
      <c r="I7687" s="60">
        <f>VLOOKUP(H7687,PROCV!E$33:F$44,2,0)</f>
        <v>1.2109924972782313</v>
      </c>
      <c r="J7687" s="71">
        <v>7076</v>
      </c>
      <c r="K7687" s="44">
        <f t="shared" si="120"/>
        <v>8568.9829107407641</v>
      </c>
    </row>
    <row r="7688" spans="1:11" s="43" customFormat="1" ht="19.7" customHeight="1" x14ac:dyDescent="0.25">
      <c r="A7688" s="43" t="s">
        <v>200</v>
      </c>
      <c r="B7688" s="1" t="s">
        <v>293</v>
      </c>
      <c r="C7688" s="1" t="s">
        <v>346</v>
      </c>
      <c r="D7688" s="1" t="s">
        <v>345</v>
      </c>
      <c r="E7688" s="45" t="str">
        <f>VLOOKUP(C7688,PROCV!E$50:G$126,3,0)</f>
        <v>Audiovisual</v>
      </c>
      <c r="F7688" s="1" t="s">
        <v>416</v>
      </c>
      <c r="G7688" s="1" t="s">
        <v>236</v>
      </c>
      <c r="H7688" s="1">
        <v>2014</v>
      </c>
      <c r="I7688" s="60">
        <f>VLOOKUP(H7688,PROCV!E$33:F$44,2,0)</f>
        <v>1.2109924972782313</v>
      </c>
      <c r="J7688" s="71">
        <v>99748</v>
      </c>
      <c r="K7688" s="44">
        <f t="shared" si="120"/>
        <v>120794.07961850901</v>
      </c>
    </row>
    <row r="7689" spans="1:11" s="43" customFormat="1" ht="19.7" customHeight="1" x14ac:dyDescent="0.25">
      <c r="A7689" s="43" t="s">
        <v>200</v>
      </c>
      <c r="B7689" s="1" t="s">
        <v>293</v>
      </c>
      <c r="C7689" s="1" t="s">
        <v>295</v>
      </c>
      <c r="D7689" s="1" t="s">
        <v>294</v>
      </c>
      <c r="E7689" s="45" t="str">
        <f>VLOOKUP(C7689,PROCV!E$50:G$126,3,0)</f>
        <v>Educação e Criação em Artes</v>
      </c>
      <c r="F7689" s="1" t="s">
        <v>416</v>
      </c>
      <c r="G7689" s="1" t="s">
        <v>236</v>
      </c>
      <c r="H7689" s="1">
        <v>2014</v>
      </c>
      <c r="I7689" s="60">
        <f>VLOOKUP(H7689,PROCV!E$33:F$44,2,0)</f>
        <v>1.2109924972782313</v>
      </c>
      <c r="J7689" s="71">
        <v>7793</v>
      </c>
      <c r="K7689" s="44">
        <f t="shared" si="120"/>
        <v>9437.2645312892564</v>
      </c>
    </row>
    <row r="7690" spans="1:11" s="43" customFormat="1" ht="19.7" customHeight="1" x14ac:dyDescent="0.25">
      <c r="A7690" s="43" t="s">
        <v>200</v>
      </c>
      <c r="B7690" s="1" t="s">
        <v>293</v>
      </c>
      <c r="C7690" s="1" t="s">
        <v>295</v>
      </c>
      <c r="D7690" s="1" t="s">
        <v>294</v>
      </c>
      <c r="E7690" s="45" t="str">
        <f>VLOOKUP(C7690,PROCV!E$50:G$126,3,0)</f>
        <v>Educação e Criação em Artes</v>
      </c>
      <c r="F7690" s="1" t="s">
        <v>416</v>
      </c>
      <c r="G7690" s="1" t="s">
        <v>236</v>
      </c>
      <c r="H7690" s="1">
        <v>2014</v>
      </c>
      <c r="I7690" s="60">
        <f>VLOOKUP(H7690,PROCV!E$33:F$44,2,0)</f>
        <v>1.2109924972782313</v>
      </c>
      <c r="J7690" s="71">
        <v>15200</v>
      </c>
      <c r="K7690" s="44">
        <f t="shared" si="120"/>
        <v>18407.085958629115</v>
      </c>
    </row>
    <row r="7691" spans="1:11" s="43" customFormat="1" ht="19.7" customHeight="1" x14ac:dyDescent="0.25">
      <c r="A7691" s="43" t="s">
        <v>200</v>
      </c>
      <c r="B7691" s="1" t="s">
        <v>293</v>
      </c>
      <c r="C7691" s="1" t="s">
        <v>295</v>
      </c>
      <c r="D7691" s="1" t="s">
        <v>294</v>
      </c>
      <c r="E7691" s="45" t="str">
        <f>VLOOKUP(C7691,PROCV!E$50:G$126,3,0)</f>
        <v>Educação e Criação em Artes</v>
      </c>
      <c r="F7691" s="1" t="s">
        <v>416</v>
      </c>
      <c r="G7691" s="1" t="s">
        <v>236</v>
      </c>
      <c r="H7691" s="1">
        <v>2014</v>
      </c>
      <c r="I7691" s="60">
        <f>VLOOKUP(H7691,PROCV!E$33:F$44,2,0)</f>
        <v>1.2109924972782313</v>
      </c>
      <c r="J7691" s="71">
        <v>35289</v>
      </c>
      <c r="K7691" s="44">
        <f t="shared" si="120"/>
        <v>42734.714236451502</v>
      </c>
    </row>
    <row r="7692" spans="1:11" s="43" customFormat="1" ht="19.7" customHeight="1" x14ac:dyDescent="0.25">
      <c r="A7692" s="43" t="s">
        <v>200</v>
      </c>
      <c r="B7692" s="1" t="s">
        <v>293</v>
      </c>
      <c r="C7692" s="1" t="s">
        <v>295</v>
      </c>
      <c r="D7692" s="1" t="s">
        <v>294</v>
      </c>
      <c r="E7692" s="45" t="str">
        <f>VLOOKUP(C7692,PROCV!E$50:G$126,3,0)</f>
        <v>Educação e Criação em Artes</v>
      </c>
      <c r="F7692" s="1" t="s">
        <v>416</v>
      </c>
      <c r="G7692" s="1" t="s">
        <v>236</v>
      </c>
      <c r="H7692" s="1">
        <v>2014</v>
      </c>
      <c r="I7692" s="60">
        <f>VLOOKUP(H7692,PROCV!E$33:F$44,2,0)</f>
        <v>1.2109924972782313</v>
      </c>
      <c r="J7692" s="71">
        <v>57925</v>
      </c>
      <c r="K7692" s="44">
        <f t="shared" si="120"/>
        <v>70146.740404841548</v>
      </c>
    </row>
    <row r="7693" spans="1:11" s="43" customFormat="1" ht="19.7" customHeight="1" x14ac:dyDescent="0.25">
      <c r="A7693" s="43" t="s">
        <v>200</v>
      </c>
      <c r="B7693" s="1" t="s">
        <v>293</v>
      </c>
      <c r="C7693" s="1" t="s">
        <v>246</v>
      </c>
      <c r="D7693" s="1" t="s">
        <v>245</v>
      </c>
      <c r="E7693" s="45" t="str">
        <f>VLOOKUP(C7693,PROCV!E$50:G$126,3,0)</f>
        <v>Artes Cênicas e Espetáculos</v>
      </c>
      <c r="F7693" s="1" t="s">
        <v>416</v>
      </c>
      <c r="G7693" s="1" t="s">
        <v>236</v>
      </c>
      <c r="H7693" s="1">
        <v>2014</v>
      </c>
      <c r="I7693" s="60">
        <f>VLOOKUP(H7693,PROCV!E$33:F$44,2,0)</f>
        <v>1.2109924972782313</v>
      </c>
      <c r="J7693" s="71">
        <v>58929</v>
      </c>
      <c r="K7693" s="44">
        <f t="shared" si="120"/>
        <v>71362.576872108897</v>
      </c>
    </row>
    <row r="7694" spans="1:11" s="43" customFormat="1" ht="19.7" customHeight="1" x14ac:dyDescent="0.25">
      <c r="A7694" s="43" t="s">
        <v>200</v>
      </c>
      <c r="B7694" s="1" t="s">
        <v>293</v>
      </c>
      <c r="C7694" s="1" t="s">
        <v>246</v>
      </c>
      <c r="D7694" s="1" t="s">
        <v>245</v>
      </c>
      <c r="E7694" s="45" t="str">
        <f>VLOOKUP(C7694,PROCV!E$50:G$126,3,0)</f>
        <v>Artes Cênicas e Espetáculos</v>
      </c>
      <c r="F7694" s="1" t="s">
        <v>416</v>
      </c>
      <c r="G7694" s="1" t="s">
        <v>236</v>
      </c>
      <c r="H7694" s="1">
        <v>2014</v>
      </c>
      <c r="I7694" s="60">
        <f>VLOOKUP(H7694,PROCV!E$33:F$44,2,0)</f>
        <v>1.2109924972782313</v>
      </c>
      <c r="J7694" s="71">
        <v>91186</v>
      </c>
      <c r="K7694" s="44">
        <f t="shared" si="120"/>
        <v>110425.5618568128</v>
      </c>
    </row>
    <row r="7695" spans="1:11" s="43" customFormat="1" ht="19.7" customHeight="1" x14ac:dyDescent="0.25">
      <c r="A7695" s="43" t="s">
        <v>200</v>
      </c>
      <c r="B7695" s="1" t="s">
        <v>293</v>
      </c>
      <c r="C7695" s="1" t="s">
        <v>244</v>
      </c>
      <c r="D7695" s="1" t="s">
        <v>243</v>
      </c>
      <c r="E7695" s="45" t="str">
        <f>VLOOKUP(C7695,PROCV!E$50:G$126,3,0)</f>
        <v>Artes Cênicas e Espetáculos</v>
      </c>
      <c r="F7695" s="1" t="s">
        <v>416</v>
      </c>
      <c r="G7695" s="1" t="s">
        <v>236</v>
      </c>
      <c r="H7695" s="1">
        <v>2014</v>
      </c>
      <c r="I7695" s="60">
        <f>VLOOKUP(H7695,PROCV!E$33:F$44,2,0)</f>
        <v>1.2109924972782313</v>
      </c>
      <c r="J7695" s="71">
        <v>12000</v>
      </c>
      <c r="K7695" s="44">
        <f t="shared" si="120"/>
        <v>14531.909967338775</v>
      </c>
    </row>
    <row r="7696" spans="1:11" s="43" customFormat="1" ht="19.7" customHeight="1" x14ac:dyDescent="0.25">
      <c r="A7696" s="43" t="s">
        <v>200</v>
      </c>
      <c r="B7696" s="1" t="s">
        <v>293</v>
      </c>
      <c r="C7696" s="1" t="s">
        <v>238</v>
      </c>
      <c r="D7696" s="1" t="s">
        <v>237</v>
      </c>
      <c r="E7696" s="45" t="str">
        <f>VLOOKUP(C7696,PROCV!E$50:G$126,3,0)</f>
        <v>Artes Cênicas e Espetáculos</v>
      </c>
      <c r="F7696" s="1" t="s">
        <v>416</v>
      </c>
      <c r="G7696" s="1" t="s">
        <v>236</v>
      </c>
      <c r="H7696" s="1">
        <v>2014</v>
      </c>
      <c r="I7696" s="60">
        <f>VLOOKUP(H7696,PROCV!E$33:F$44,2,0)</f>
        <v>1.2109924972782313</v>
      </c>
      <c r="J7696" s="71">
        <v>41689</v>
      </c>
      <c r="K7696" s="44">
        <f t="shared" si="120"/>
        <v>50485.066219032189</v>
      </c>
    </row>
    <row r="7697" spans="1:11" s="43" customFormat="1" ht="19.7" customHeight="1" x14ac:dyDescent="0.25">
      <c r="A7697" s="43" t="s">
        <v>200</v>
      </c>
      <c r="B7697" s="1" t="s">
        <v>293</v>
      </c>
      <c r="C7697" s="1" t="s">
        <v>238</v>
      </c>
      <c r="D7697" s="1" t="s">
        <v>237</v>
      </c>
      <c r="E7697" s="45" t="str">
        <f>VLOOKUP(C7697,PROCV!E$50:G$126,3,0)</f>
        <v>Artes Cênicas e Espetáculos</v>
      </c>
      <c r="F7697" s="1" t="s">
        <v>416</v>
      </c>
      <c r="G7697" s="1" t="s">
        <v>236</v>
      </c>
      <c r="H7697" s="1">
        <v>2014</v>
      </c>
      <c r="I7697" s="60">
        <f>VLOOKUP(H7697,PROCV!E$33:F$44,2,0)</f>
        <v>1.2109924972782313</v>
      </c>
      <c r="J7697" s="71">
        <v>197300</v>
      </c>
      <c r="K7697" s="44">
        <f t="shared" si="120"/>
        <v>238928.81971299503</v>
      </c>
    </row>
    <row r="7698" spans="1:11" s="43" customFormat="1" ht="19.7" customHeight="1" x14ac:dyDescent="0.25">
      <c r="A7698" s="43" t="s">
        <v>200</v>
      </c>
      <c r="B7698" s="1" t="s">
        <v>293</v>
      </c>
      <c r="C7698" s="1" t="s">
        <v>238</v>
      </c>
      <c r="D7698" s="1" t="s">
        <v>237</v>
      </c>
      <c r="E7698" s="45" t="str">
        <f>VLOOKUP(C7698,PROCV!E$50:G$126,3,0)</f>
        <v>Artes Cênicas e Espetáculos</v>
      </c>
      <c r="F7698" s="1" t="s">
        <v>416</v>
      </c>
      <c r="G7698" s="1" t="s">
        <v>236</v>
      </c>
      <c r="H7698" s="1">
        <v>2014</v>
      </c>
      <c r="I7698" s="60">
        <f>VLOOKUP(H7698,PROCV!E$33:F$44,2,0)</f>
        <v>1.2109924972782313</v>
      </c>
      <c r="J7698" s="71">
        <v>165489</v>
      </c>
      <c r="K7698" s="44">
        <f t="shared" si="120"/>
        <v>200405.93738207722</v>
      </c>
    </row>
    <row r="7699" spans="1:11" s="43" customFormat="1" ht="19.7" customHeight="1" x14ac:dyDescent="0.25">
      <c r="A7699" s="43" t="s">
        <v>200</v>
      </c>
      <c r="B7699" s="1" t="s">
        <v>293</v>
      </c>
      <c r="C7699" s="1" t="s">
        <v>238</v>
      </c>
      <c r="D7699" s="1" t="s">
        <v>237</v>
      </c>
      <c r="E7699" s="45" t="str">
        <f>VLOOKUP(C7699,PROCV!E$50:G$126,3,0)</f>
        <v>Artes Cênicas e Espetáculos</v>
      </c>
      <c r="F7699" s="1" t="s">
        <v>416</v>
      </c>
      <c r="G7699" s="1" t="s">
        <v>236</v>
      </c>
      <c r="H7699" s="1">
        <v>2014</v>
      </c>
      <c r="I7699" s="60">
        <f>VLOOKUP(H7699,PROCV!E$33:F$44,2,0)</f>
        <v>1.2109924972782313</v>
      </c>
      <c r="J7699" s="71">
        <v>214183</v>
      </c>
      <c r="K7699" s="44">
        <f t="shared" si="120"/>
        <v>259374.00604454341</v>
      </c>
    </row>
    <row r="7700" spans="1:11" s="43" customFormat="1" ht="19.7" customHeight="1" x14ac:dyDescent="0.25">
      <c r="A7700" s="43" t="s">
        <v>200</v>
      </c>
      <c r="B7700" s="1" t="s">
        <v>293</v>
      </c>
      <c r="C7700" s="1" t="s">
        <v>241</v>
      </c>
      <c r="D7700" s="1" t="s">
        <v>240</v>
      </c>
      <c r="E7700" s="45" t="str">
        <f>VLOOKUP(C7700,PROCV!E$50:G$126,3,0)</f>
        <v>Artes Cênicas e Espetáculos</v>
      </c>
      <c r="F7700" s="1" t="s">
        <v>416</v>
      </c>
      <c r="G7700" s="1" t="s">
        <v>236</v>
      </c>
      <c r="H7700" s="1">
        <v>2014</v>
      </c>
      <c r="I7700" s="60">
        <f>VLOOKUP(H7700,PROCV!E$33:F$44,2,0)</f>
        <v>1.2109924972782313</v>
      </c>
      <c r="J7700" s="71">
        <v>141242</v>
      </c>
      <c r="K7700" s="44">
        <f t="shared" si="120"/>
        <v>171043.00230057194</v>
      </c>
    </row>
    <row r="7701" spans="1:11" s="43" customFormat="1" ht="19.7" customHeight="1" x14ac:dyDescent="0.25">
      <c r="A7701" s="43" t="s">
        <v>200</v>
      </c>
      <c r="B7701" s="1" t="s">
        <v>293</v>
      </c>
      <c r="C7701" s="1" t="s">
        <v>241</v>
      </c>
      <c r="D7701" s="1" t="s">
        <v>240</v>
      </c>
      <c r="E7701" s="45" t="str">
        <f>VLOOKUP(C7701,PROCV!E$50:G$126,3,0)</f>
        <v>Artes Cênicas e Espetáculos</v>
      </c>
      <c r="F7701" s="1" t="s">
        <v>416</v>
      </c>
      <c r="G7701" s="1" t="s">
        <v>236</v>
      </c>
      <c r="H7701" s="1">
        <v>2014</v>
      </c>
      <c r="I7701" s="60">
        <f>VLOOKUP(H7701,PROCV!E$33:F$44,2,0)</f>
        <v>1.2109924972782313</v>
      </c>
      <c r="J7701" s="71">
        <v>200102</v>
      </c>
      <c r="K7701" s="44">
        <f t="shared" si="120"/>
        <v>242322.02069036863</v>
      </c>
    </row>
    <row r="7702" spans="1:11" s="43" customFormat="1" ht="19.7" customHeight="1" x14ac:dyDescent="0.25">
      <c r="A7702" s="43" t="s">
        <v>200</v>
      </c>
      <c r="B7702" s="1" t="s">
        <v>293</v>
      </c>
      <c r="C7702" s="1" t="s">
        <v>330</v>
      </c>
      <c r="D7702" s="1" t="s">
        <v>329</v>
      </c>
      <c r="E7702" s="45" t="str">
        <f>VLOOKUP(C7702,PROCV!E$50:G$126,3,0)</f>
        <v>Educação e Criação em Artes</v>
      </c>
      <c r="F7702" s="1" t="s">
        <v>416</v>
      </c>
      <c r="G7702" s="1" t="s">
        <v>236</v>
      </c>
      <c r="H7702" s="1">
        <v>2014</v>
      </c>
      <c r="I7702" s="60">
        <f>VLOOKUP(H7702,PROCV!E$33:F$44,2,0)</f>
        <v>1.2109924972782313</v>
      </c>
      <c r="J7702" s="71">
        <v>70000</v>
      </c>
      <c r="K7702" s="44">
        <f t="shared" si="120"/>
        <v>84769.474809476189</v>
      </c>
    </row>
    <row r="7703" spans="1:11" s="43" customFormat="1" ht="19.7" customHeight="1" x14ac:dyDescent="0.25">
      <c r="A7703" s="43" t="s">
        <v>200</v>
      </c>
      <c r="B7703" s="1" t="s">
        <v>293</v>
      </c>
      <c r="C7703" s="1" t="s">
        <v>301</v>
      </c>
      <c r="D7703" s="1" t="s">
        <v>300</v>
      </c>
      <c r="E7703" s="45" t="str">
        <f>VLOOKUP(C7703,PROCV!E$50:G$126,3,0)</f>
        <v>Patrimônio</v>
      </c>
      <c r="F7703" s="1" t="s">
        <v>415</v>
      </c>
      <c r="G7703" s="1" t="s">
        <v>265</v>
      </c>
      <c r="H7703" s="1">
        <v>2014</v>
      </c>
      <c r="I7703" s="60">
        <f>VLOOKUP(H7703,PROCV!E$33:F$44,2,0)</f>
        <v>1.2109924972782313</v>
      </c>
      <c r="J7703" s="71">
        <v>555000</v>
      </c>
      <c r="K7703" s="44">
        <f t="shared" si="120"/>
        <v>672100.83598941844</v>
      </c>
    </row>
    <row r="7704" spans="1:11" s="43" customFormat="1" ht="19.7" customHeight="1" x14ac:dyDescent="0.25">
      <c r="A7704" s="43" t="s">
        <v>200</v>
      </c>
      <c r="B7704" s="1" t="s">
        <v>293</v>
      </c>
      <c r="C7704" s="1" t="s">
        <v>318</v>
      </c>
      <c r="D7704" s="1" t="s">
        <v>317</v>
      </c>
      <c r="E7704" s="45" t="str">
        <f>VLOOKUP(C7704,PROCV!E$50:G$126,3,0)</f>
        <v>Patrimônio</v>
      </c>
      <c r="F7704" s="1" t="s">
        <v>415</v>
      </c>
      <c r="G7704" s="1" t="s">
        <v>265</v>
      </c>
      <c r="H7704" s="1">
        <v>2014</v>
      </c>
      <c r="I7704" s="60">
        <f>VLOOKUP(H7704,PROCV!E$33:F$44,2,0)</f>
        <v>1.2109924972782313</v>
      </c>
      <c r="J7704" s="71">
        <v>1200000</v>
      </c>
      <c r="K7704" s="44">
        <f t="shared" si="120"/>
        <v>1453190.9967338776</v>
      </c>
    </row>
    <row r="7705" spans="1:11" s="43" customFormat="1" ht="19.7" customHeight="1" x14ac:dyDescent="0.25">
      <c r="A7705" s="43" t="s">
        <v>181</v>
      </c>
      <c r="B7705" s="1" t="s">
        <v>292</v>
      </c>
      <c r="C7705" s="1" t="s">
        <v>291</v>
      </c>
      <c r="D7705" s="1" t="s">
        <v>290</v>
      </c>
      <c r="E7705" s="45" t="str">
        <f>VLOOKUP(C7705,PROCV!E$50:G$126,3,0)</f>
        <v>NA</v>
      </c>
      <c r="F7705" s="1" t="s">
        <v>416</v>
      </c>
      <c r="G7705" s="1" t="s">
        <v>236</v>
      </c>
      <c r="H7705" s="1">
        <v>2014</v>
      </c>
      <c r="I7705" s="60">
        <f>VLOOKUP(H7705,PROCV!E$33:F$44,2,0)</f>
        <v>1.2109924972782313</v>
      </c>
      <c r="J7705" s="71">
        <v>7817</v>
      </c>
      <c r="K7705" s="44">
        <f t="shared" si="120"/>
        <v>9466.3283512239341</v>
      </c>
    </row>
    <row r="7706" spans="1:11" s="43" customFormat="1" ht="19.7" customHeight="1" x14ac:dyDescent="0.25">
      <c r="A7706" s="43" t="s">
        <v>181</v>
      </c>
      <c r="B7706" s="1" t="s">
        <v>292</v>
      </c>
      <c r="C7706" s="1" t="s">
        <v>285</v>
      </c>
      <c r="D7706" s="1" t="s">
        <v>284</v>
      </c>
      <c r="E7706" s="45" t="str">
        <f>VLOOKUP(C7706,PROCV!E$50:G$126,3,0)</f>
        <v>Editorial</v>
      </c>
      <c r="F7706" s="1" t="s">
        <v>416</v>
      </c>
      <c r="G7706" s="1" t="s">
        <v>236</v>
      </c>
      <c r="H7706" s="1">
        <v>2014</v>
      </c>
      <c r="I7706" s="60">
        <f>VLOOKUP(H7706,PROCV!E$33:F$44,2,0)</f>
        <v>1.2109924972782313</v>
      </c>
      <c r="J7706" s="71">
        <v>98095</v>
      </c>
      <c r="K7706" s="44">
        <f t="shared" si="120"/>
        <v>118792.3090205081</v>
      </c>
    </row>
    <row r="7707" spans="1:11" s="43" customFormat="1" ht="19.7" customHeight="1" x14ac:dyDescent="0.25">
      <c r="A7707" s="43" t="s">
        <v>181</v>
      </c>
      <c r="B7707" s="1" t="s">
        <v>292</v>
      </c>
      <c r="C7707" s="1" t="s">
        <v>285</v>
      </c>
      <c r="D7707" s="1" t="s">
        <v>284</v>
      </c>
      <c r="E7707" s="45" t="str">
        <f>VLOOKUP(C7707,PROCV!E$50:G$126,3,0)</f>
        <v>Editorial</v>
      </c>
      <c r="F7707" s="1" t="s">
        <v>416</v>
      </c>
      <c r="G7707" s="1" t="s">
        <v>236</v>
      </c>
      <c r="H7707" s="1">
        <v>2014</v>
      </c>
      <c r="I7707" s="60">
        <f>VLOOKUP(H7707,PROCV!E$33:F$44,2,0)</f>
        <v>1.2109924972782313</v>
      </c>
      <c r="J7707" s="71">
        <v>530000</v>
      </c>
      <c r="K7707" s="44">
        <f t="shared" si="120"/>
        <v>641826.02355746261</v>
      </c>
    </row>
    <row r="7708" spans="1:11" s="43" customFormat="1" ht="19.7" customHeight="1" x14ac:dyDescent="0.25">
      <c r="A7708" s="43" t="s">
        <v>181</v>
      </c>
      <c r="B7708" s="1" t="s">
        <v>292</v>
      </c>
      <c r="C7708" s="1" t="s">
        <v>285</v>
      </c>
      <c r="D7708" s="1" t="s">
        <v>284</v>
      </c>
      <c r="E7708" s="45" t="str">
        <f>VLOOKUP(C7708,PROCV!E$50:G$126,3,0)</f>
        <v>Editorial</v>
      </c>
      <c r="F7708" s="1" t="s">
        <v>416</v>
      </c>
      <c r="G7708" s="1" t="s">
        <v>236</v>
      </c>
      <c r="H7708" s="1">
        <v>2014</v>
      </c>
      <c r="I7708" s="60">
        <f>VLOOKUP(H7708,PROCV!E$33:F$44,2,0)</f>
        <v>1.2109924972782313</v>
      </c>
      <c r="J7708" s="71">
        <v>165759</v>
      </c>
      <c r="K7708" s="44">
        <f t="shared" si="120"/>
        <v>200732.90535634235</v>
      </c>
    </row>
    <row r="7709" spans="1:11" s="43" customFormat="1" ht="19.7" customHeight="1" x14ac:dyDescent="0.25">
      <c r="A7709" s="43" t="s">
        <v>181</v>
      </c>
      <c r="B7709" s="1" t="s">
        <v>292</v>
      </c>
      <c r="C7709" s="1" t="s">
        <v>246</v>
      </c>
      <c r="D7709" s="1" t="s">
        <v>245</v>
      </c>
      <c r="E7709" s="45" t="str">
        <f>VLOOKUP(C7709,PROCV!E$50:G$126,3,0)</f>
        <v>Artes Cênicas e Espetáculos</v>
      </c>
      <c r="F7709" s="1" t="s">
        <v>416</v>
      </c>
      <c r="G7709" s="1" t="s">
        <v>236</v>
      </c>
      <c r="H7709" s="1">
        <v>2014</v>
      </c>
      <c r="I7709" s="60">
        <f>VLOOKUP(H7709,PROCV!E$33:F$44,2,0)</f>
        <v>1.2109924972782313</v>
      </c>
      <c r="J7709" s="71">
        <v>16684</v>
      </c>
      <c r="K7709" s="44">
        <f t="shared" si="120"/>
        <v>20204.19882459001</v>
      </c>
    </row>
    <row r="7710" spans="1:11" s="43" customFormat="1" ht="19.7" customHeight="1" x14ac:dyDescent="0.25">
      <c r="A7710" s="43" t="s">
        <v>181</v>
      </c>
      <c r="B7710" s="1" t="s">
        <v>292</v>
      </c>
      <c r="C7710" s="1" t="s">
        <v>246</v>
      </c>
      <c r="D7710" s="1" t="s">
        <v>245</v>
      </c>
      <c r="E7710" s="45" t="str">
        <f>VLOOKUP(C7710,PROCV!E$50:G$126,3,0)</f>
        <v>Artes Cênicas e Espetáculos</v>
      </c>
      <c r="F7710" s="1" t="s">
        <v>416</v>
      </c>
      <c r="G7710" s="1" t="s">
        <v>236</v>
      </c>
      <c r="H7710" s="1">
        <v>2014</v>
      </c>
      <c r="I7710" s="60">
        <f>VLOOKUP(H7710,PROCV!E$33:F$44,2,0)</f>
        <v>1.2109924972782313</v>
      </c>
      <c r="J7710" s="71">
        <v>73384</v>
      </c>
      <c r="K7710" s="44">
        <f t="shared" si="120"/>
        <v>88867.473420265727</v>
      </c>
    </row>
    <row r="7711" spans="1:11" s="43" customFormat="1" ht="19.7" customHeight="1" x14ac:dyDescent="0.25">
      <c r="A7711" s="43" t="s">
        <v>181</v>
      </c>
      <c r="B7711" s="1" t="s">
        <v>292</v>
      </c>
      <c r="C7711" s="1" t="s">
        <v>246</v>
      </c>
      <c r="D7711" s="1" t="s">
        <v>245</v>
      </c>
      <c r="E7711" s="45" t="str">
        <f>VLOOKUP(C7711,PROCV!E$50:G$126,3,0)</f>
        <v>Artes Cênicas e Espetáculos</v>
      </c>
      <c r="F7711" s="1" t="s">
        <v>416</v>
      </c>
      <c r="G7711" s="1" t="s">
        <v>236</v>
      </c>
      <c r="H7711" s="1">
        <v>2014</v>
      </c>
      <c r="I7711" s="60">
        <f>VLOOKUP(H7711,PROCV!E$33:F$44,2,0)</f>
        <v>1.2109924972782313</v>
      </c>
      <c r="J7711" s="71">
        <v>51997</v>
      </c>
      <c r="K7711" s="44">
        <f t="shared" si="120"/>
        <v>62967.976880976195</v>
      </c>
    </row>
    <row r="7712" spans="1:11" s="43" customFormat="1" ht="19.7" customHeight="1" x14ac:dyDescent="0.25">
      <c r="A7712" s="43" t="s">
        <v>181</v>
      </c>
      <c r="B7712" s="1" t="s">
        <v>292</v>
      </c>
      <c r="C7712" s="1" t="s">
        <v>238</v>
      </c>
      <c r="D7712" s="1" t="s">
        <v>237</v>
      </c>
      <c r="E7712" s="45" t="str">
        <f>VLOOKUP(C7712,PROCV!E$50:G$126,3,0)</f>
        <v>Artes Cênicas e Espetáculos</v>
      </c>
      <c r="F7712" s="1" t="s">
        <v>416</v>
      </c>
      <c r="G7712" s="1" t="s">
        <v>236</v>
      </c>
      <c r="H7712" s="1">
        <v>2014</v>
      </c>
      <c r="I7712" s="60">
        <f>VLOOKUP(H7712,PROCV!E$33:F$44,2,0)</f>
        <v>1.2109924972782313</v>
      </c>
      <c r="J7712" s="71">
        <v>187200</v>
      </c>
      <c r="K7712" s="44">
        <f t="shared" si="120"/>
        <v>226697.79549048492</v>
      </c>
    </row>
    <row r="7713" spans="1:11" s="43" customFormat="1" ht="19.7" customHeight="1" x14ac:dyDescent="0.25">
      <c r="A7713" s="43" t="s">
        <v>181</v>
      </c>
      <c r="B7713" s="1" t="s">
        <v>292</v>
      </c>
      <c r="C7713" s="1" t="s">
        <v>241</v>
      </c>
      <c r="D7713" s="1" t="s">
        <v>240</v>
      </c>
      <c r="E7713" s="45" t="str">
        <f>VLOOKUP(C7713,PROCV!E$50:G$126,3,0)</f>
        <v>Artes Cênicas e Espetáculos</v>
      </c>
      <c r="F7713" s="1" t="s">
        <v>416</v>
      </c>
      <c r="G7713" s="1" t="s">
        <v>236</v>
      </c>
      <c r="H7713" s="1">
        <v>2014</v>
      </c>
      <c r="I7713" s="60">
        <f>VLOOKUP(H7713,PROCV!E$33:F$44,2,0)</f>
        <v>1.2109924972782313</v>
      </c>
      <c r="J7713" s="71">
        <v>279428</v>
      </c>
      <c r="K7713" s="44">
        <f t="shared" si="120"/>
        <v>338385.21152946161</v>
      </c>
    </row>
    <row r="7714" spans="1:11" s="43" customFormat="1" ht="19.7" customHeight="1" x14ac:dyDescent="0.25">
      <c r="A7714" s="43" t="s">
        <v>181</v>
      </c>
      <c r="B7714" s="1" t="s">
        <v>292</v>
      </c>
      <c r="C7714" s="1" t="s">
        <v>241</v>
      </c>
      <c r="D7714" s="1" t="s">
        <v>240</v>
      </c>
      <c r="E7714" s="45" t="str">
        <f>VLOOKUP(C7714,PROCV!E$50:G$126,3,0)</f>
        <v>Artes Cênicas e Espetáculos</v>
      </c>
      <c r="F7714" s="1" t="s">
        <v>416</v>
      </c>
      <c r="G7714" s="1" t="s">
        <v>236</v>
      </c>
      <c r="H7714" s="1">
        <v>2014</v>
      </c>
      <c r="I7714" s="60">
        <f>VLOOKUP(H7714,PROCV!E$33:F$44,2,0)</f>
        <v>1.2109924972782313</v>
      </c>
      <c r="J7714" s="71">
        <v>40106</v>
      </c>
      <c r="K7714" s="44">
        <f t="shared" si="120"/>
        <v>48568.065095840742</v>
      </c>
    </row>
    <row r="7715" spans="1:11" s="43" customFormat="1" ht="19.7" customHeight="1" x14ac:dyDescent="0.25">
      <c r="A7715" s="43" t="s">
        <v>194</v>
      </c>
      <c r="B7715" s="1" t="s">
        <v>242</v>
      </c>
      <c r="C7715" s="1" t="s">
        <v>309</v>
      </c>
      <c r="D7715" s="1" t="s">
        <v>308</v>
      </c>
      <c r="E7715" s="45" t="str">
        <f>VLOOKUP(C7715,PROCV!E$50:G$126,3,0)</f>
        <v>NA</v>
      </c>
      <c r="F7715" s="1" t="s">
        <v>416</v>
      </c>
      <c r="G7715" s="1" t="s">
        <v>236</v>
      </c>
      <c r="H7715" s="1">
        <v>2014</v>
      </c>
      <c r="I7715" s="60">
        <f>VLOOKUP(H7715,PROCV!E$33:F$44,2,0)</f>
        <v>1.2109924972782313</v>
      </c>
      <c r="J7715" s="71">
        <v>96071</v>
      </c>
      <c r="K7715" s="44">
        <f t="shared" si="120"/>
        <v>116341.26020601696</v>
      </c>
    </row>
    <row r="7716" spans="1:11" s="43" customFormat="1" ht="19.7" customHeight="1" x14ac:dyDescent="0.25">
      <c r="A7716" s="43" t="s">
        <v>194</v>
      </c>
      <c r="B7716" s="1" t="s">
        <v>242</v>
      </c>
      <c r="C7716" s="1" t="s">
        <v>309</v>
      </c>
      <c r="D7716" s="1" t="s">
        <v>308</v>
      </c>
      <c r="E7716" s="45" t="str">
        <f>VLOOKUP(C7716,PROCV!E$50:G$126,3,0)</f>
        <v>NA</v>
      </c>
      <c r="F7716" s="1" t="s">
        <v>416</v>
      </c>
      <c r="G7716" s="1" t="s">
        <v>236</v>
      </c>
      <c r="H7716" s="1">
        <v>2014</v>
      </c>
      <c r="I7716" s="60">
        <f>VLOOKUP(H7716,PROCV!E$33:F$44,2,0)</f>
        <v>1.2109924972782313</v>
      </c>
      <c r="J7716" s="71">
        <v>1200000</v>
      </c>
      <c r="K7716" s="44">
        <f t="shared" si="120"/>
        <v>1453190.9967338776</v>
      </c>
    </row>
    <row r="7717" spans="1:11" s="43" customFormat="1" ht="19.7" customHeight="1" x14ac:dyDescent="0.25">
      <c r="A7717" s="43" t="s">
        <v>194</v>
      </c>
      <c r="B7717" s="1" t="s">
        <v>242</v>
      </c>
      <c r="C7717" s="1" t="s">
        <v>309</v>
      </c>
      <c r="D7717" s="1" t="s">
        <v>308</v>
      </c>
      <c r="E7717" s="45" t="str">
        <f>VLOOKUP(C7717,PROCV!E$50:G$126,3,0)</f>
        <v>NA</v>
      </c>
      <c r="F7717" s="1" t="s">
        <v>416</v>
      </c>
      <c r="G7717" s="1" t="s">
        <v>236</v>
      </c>
      <c r="H7717" s="1">
        <v>2014</v>
      </c>
      <c r="I7717" s="60">
        <f>VLOOKUP(H7717,PROCV!E$33:F$44,2,0)</f>
        <v>1.2109924972782313</v>
      </c>
      <c r="J7717" s="71">
        <v>321846</v>
      </c>
      <c r="K7717" s="44">
        <f t="shared" si="120"/>
        <v>389753.09127900965</v>
      </c>
    </row>
    <row r="7718" spans="1:11" s="43" customFormat="1" ht="19.7" customHeight="1" x14ac:dyDescent="0.25">
      <c r="A7718" s="43" t="s">
        <v>194</v>
      </c>
      <c r="B7718" s="1" t="s">
        <v>242</v>
      </c>
      <c r="C7718" s="1" t="s">
        <v>309</v>
      </c>
      <c r="D7718" s="1" t="s">
        <v>308</v>
      </c>
      <c r="E7718" s="45" t="str">
        <f>VLOOKUP(C7718,PROCV!E$50:G$126,3,0)</f>
        <v>NA</v>
      </c>
      <c r="F7718" s="1" t="s">
        <v>416</v>
      </c>
      <c r="G7718" s="1" t="s">
        <v>236</v>
      </c>
      <c r="H7718" s="1">
        <v>2014</v>
      </c>
      <c r="I7718" s="60">
        <f>VLOOKUP(H7718,PROCV!E$33:F$44,2,0)</f>
        <v>1.2109924972782313</v>
      </c>
      <c r="J7718" s="71">
        <v>299006</v>
      </c>
      <c r="K7718" s="44">
        <f t="shared" si="120"/>
        <v>362094.02264117484</v>
      </c>
    </row>
    <row r="7719" spans="1:11" s="43" customFormat="1" ht="19.7" customHeight="1" x14ac:dyDescent="0.25">
      <c r="A7719" s="43" t="s">
        <v>194</v>
      </c>
      <c r="B7719" s="1" t="s">
        <v>242</v>
      </c>
      <c r="C7719" s="1" t="s">
        <v>291</v>
      </c>
      <c r="D7719" s="1" t="s">
        <v>290</v>
      </c>
      <c r="E7719" s="45" t="str">
        <f>VLOOKUP(C7719,PROCV!E$50:G$126,3,0)</f>
        <v>NA</v>
      </c>
      <c r="F7719" s="1" t="s">
        <v>416</v>
      </c>
      <c r="G7719" s="1" t="s">
        <v>236</v>
      </c>
      <c r="H7719" s="1">
        <v>2014</v>
      </c>
      <c r="I7719" s="60">
        <f>VLOOKUP(H7719,PROCV!E$33:F$44,2,0)</f>
        <v>1.2109924972782313</v>
      </c>
      <c r="J7719" s="71">
        <v>798581</v>
      </c>
      <c r="K7719" s="44">
        <f t="shared" si="120"/>
        <v>967075.59946894727</v>
      </c>
    </row>
    <row r="7720" spans="1:11" s="43" customFormat="1" ht="19.7" customHeight="1" x14ac:dyDescent="0.25">
      <c r="A7720" s="43" t="s">
        <v>194</v>
      </c>
      <c r="B7720" s="1" t="s">
        <v>242</v>
      </c>
      <c r="C7720" s="1" t="s">
        <v>291</v>
      </c>
      <c r="D7720" s="1" t="s">
        <v>290</v>
      </c>
      <c r="E7720" s="45" t="str">
        <f>VLOOKUP(C7720,PROCV!E$50:G$126,3,0)</f>
        <v>NA</v>
      </c>
      <c r="F7720" s="1" t="s">
        <v>416</v>
      </c>
      <c r="G7720" s="1" t="s">
        <v>236</v>
      </c>
      <c r="H7720" s="1">
        <v>2014</v>
      </c>
      <c r="I7720" s="60">
        <f>VLOOKUP(H7720,PROCV!E$33:F$44,2,0)</f>
        <v>1.2109924972782313</v>
      </c>
      <c r="J7720" s="71">
        <v>526000</v>
      </c>
      <c r="K7720" s="44">
        <f t="shared" si="120"/>
        <v>636982.05356834969</v>
      </c>
    </row>
    <row r="7721" spans="1:11" s="43" customFormat="1" ht="19.7" customHeight="1" x14ac:dyDescent="0.25">
      <c r="A7721" s="43" t="s">
        <v>194</v>
      </c>
      <c r="B7721" s="1" t="s">
        <v>242</v>
      </c>
      <c r="C7721" s="1" t="s">
        <v>291</v>
      </c>
      <c r="D7721" s="1" t="s">
        <v>290</v>
      </c>
      <c r="E7721" s="45" t="str">
        <f>VLOOKUP(C7721,PROCV!E$50:G$126,3,0)</f>
        <v>NA</v>
      </c>
      <c r="F7721" s="1" t="s">
        <v>416</v>
      </c>
      <c r="G7721" s="1" t="s">
        <v>236</v>
      </c>
      <c r="H7721" s="1">
        <v>2014</v>
      </c>
      <c r="I7721" s="60">
        <f>VLOOKUP(H7721,PROCV!E$33:F$44,2,0)</f>
        <v>1.2109924972782313</v>
      </c>
      <c r="J7721" s="71">
        <v>200000</v>
      </c>
      <c r="K7721" s="44">
        <f t="shared" si="120"/>
        <v>242198.49945564626</v>
      </c>
    </row>
    <row r="7722" spans="1:11" s="43" customFormat="1" ht="19.7" customHeight="1" x14ac:dyDescent="0.25">
      <c r="A7722" s="43" t="s">
        <v>194</v>
      </c>
      <c r="B7722" s="1" t="s">
        <v>242</v>
      </c>
      <c r="C7722" s="1" t="s">
        <v>291</v>
      </c>
      <c r="D7722" s="1" t="s">
        <v>290</v>
      </c>
      <c r="E7722" s="45" t="str">
        <f>VLOOKUP(C7722,PROCV!E$50:G$126,3,0)</f>
        <v>NA</v>
      </c>
      <c r="F7722" s="1" t="s">
        <v>416</v>
      </c>
      <c r="G7722" s="1" t="s">
        <v>236</v>
      </c>
      <c r="H7722" s="1">
        <v>2014</v>
      </c>
      <c r="I7722" s="60">
        <f>VLOOKUP(H7722,PROCV!E$33:F$44,2,0)</f>
        <v>1.2109924972782313</v>
      </c>
      <c r="J7722" s="71">
        <v>237900</v>
      </c>
      <c r="K7722" s="44">
        <f t="shared" si="120"/>
        <v>288095.11510249123</v>
      </c>
    </row>
    <row r="7723" spans="1:11" s="43" customFormat="1" ht="19.7" customHeight="1" x14ac:dyDescent="0.25">
      <c r="A7723" s="43" t="s">
        <v>194</v>
      </c>
      <c r="B7723" s="1" t="s">
        <v>242</v>
      </c>
      <c r="C7723" s="1" t="s">
        <v>291</v>
      </c>
      <c r="D7723" s="1" t="s">
        <v>290</v>
      </c>
      <c r="E7723" s="45" t="str">
        <f>VLOOKUP(C7723,PROCV!E$50:G$126,3,0)</f>
        <v>NA</v>
      </c>
      <c r="F7723" s="1" t="s">
        <v>416</v>
      </c>
      <c r="G7723" s="1" t="s">
        <v>236</v>
      </c>
      <c r="H7723" s="1">
        <v>2014</v>
      </c>
      <c r="I7723" s="60">
        <f>VLOOKUP(H7723,PROCV!E$33:F$44,2,0)</f>
        <v>1.2109924972782313</v>
      </c>
      <c r="J7723" s="71">
        <v>1062306</v>
      </c>
      <c r="K7723" s="44">
        <f t="shared" si="120"/>
        <v>1286444.5958136488</v>
      </c>
    </row>
    <row r="7724" spans="1:11" s="43" customFormat="1" ht="19.7" customHeight="1" x14ac:dyDescent="0.25">
      <c r="A7724" s="43" t="s">
        <v>194</v>
      </c>
      <c r="B7724" s="1" t="s">
        <v>242</v>
      </c>
      <c r="C7724" s="1" t="s">
        <v>291</v>
      </c>
      <c r="D7724" s="1" t="s">
        <v>290</v>
      </c>
      <c r="E7724" s="45" t="str">
        <f>VLOOKUP(C7724,PROCV!E$50:G$126,3,0)</f>
        <v>NA</v>
      </c>
      <c r="F7724" s="1" t="s">
        <v>416</v>
      </c>
      <c r="G7724" s="1" t="s">
        <v>236</v>
      </c>
      <c r="H7724" s="1">
        <v>2014</v>
      </c>
      <c r="I7724" s="60">
        <f>VLOOKUP(H7724,PROCV!E$33:F$44,2,0)</f>
        <v>1.2109924972782313</v>
      </c>
      <c r="J7724" s="71">
        <v>138200</v>
      </c>
      <c r="K7724" s="44">
        <f t="shared" si="120"/>
        <v>167359.16312385158</v>
      </c>
    </row>
    <row r="7725" spans="1:11" s="43" customFormat="1" ht="19.7" customHeight="1" x14ac:dyDescent="0.25">
      <c r="A7725" s="43" t="s">
        <v>194</v>
      </c>
      <c r="B7725" s="1" t="s">
        <v>242</v>
      </c>
      <c r="C7725" s="1" t="s">
        <v>291</v>
      </c>
      <c r="D7725" s="1" t="s">
        <v>290</v>
      </c>
      <c r="E7725" s="45" t="str">
        <f>VLOOKUP(C7725,PROCV!E$50:G$126,3,0)</f>
        <v>NA</v>
      </c>
      <c r="F7725" s="1" t="s">
        <v>416</v>
      </c>
      <c r="G7725" s="1" t="s">
        <v>236</v>
      </c>
      <c r="H7725" s="1">
        <v>2014</v>
      </c>
      <c r="I7725" s="60">
        <f>VLOOKUP(H7725,PROCV!E$33:F$44,2,0)</f>
        <v>1.2109924972782313</v>
      </c>
      <c r="J7725" s="71">
        <v>846191</v>
      </c>
      <c r="K7725" s="44">
        <f t="shared" si="120"/>
        <v>1024730.9522643639</v>
      </c>
    </row>
    <row r="7726" spans="1:11" s="43" customFormat="1" ht="19.7" customHeight="1" x14ac:dyDescent="0.25">
      <c r="A7726" s="43" t="s">
        <v>194</v>
      </c>
      <c r="B7726" s="1" t="s">
        <v>242</v>
      </c>
      <c r="C7726" s="1" t="s">
        <v>291</v>
      </c>
      <c r="D7726" s="1" t="s">
        <v>290</v>
      </c>
      <c r="E7726" s="45" t="str">
        <f>VLOOKUP(C7726,PROCV!E$50:G$126,3,0)</f>
        <v>NA</v>
      </c>
      <c r="F7726" s="1" t="s">
        <v>416</v>
      </c>
      <c r="G7726" s="1" t="s">
        <v>236</v>
      </c>
      <c r="H7726" s="1">
        <v>2014</v>
      </c>
      <c r="I7726" s="60">
        <f>VLOOKUP(H7726,PROCV!E$33:F$44,2,0)</f>
        <v>1.2109924972782313</v>
      </c>
      <c r="J7726" s="71">
        <v>2576746</v>
      </c>
      <c r="K7726" s="44">
        <f t="shared" si="120"/>
        <v>3120420.0733916936</v>
      </c>
    </row>
    <row r="7727" spans="1:11" s="43" customFormat="1" ht="19.7" customHeight="1" x14ac:dyDescent="0.25">
      <c r="A7727" s="43" t="s">
        <v>194</v>
      </c>
      <c r="B7727" s="1" t="s">
        <v>242</v>
      </c>
      <c r="C7727" s="1" t="s">
        <v>291</v>
      </c>
      <c r="D7727" s="1" t="s">
        <v>290</v>
      </c>
      <c r="E7727" s="45" t="str">
        <f>VLOOKUP(C7727,PROCV!E$50:G$126,3,0)</f>
        <v>NA</v>
      </c>
      <c r="F7727" s="1" t="s">
        <v>416</v>
      </c>
      <c r="G7727" s="1" t="s">
        <v>236</v>
      </c>
      <c r="H7727" s="1">
        <v>2014</v>
      </c>
      <c r="I7727" s="60">
        <f>VLOOKUP(H7727,PROCV!E$33:F$44,2,0)</f>
        <v>1.2109924972782313</v>
      </c>
      <c r="J7727" s="71">
        <v>10000</v>
      </c>
      <c r="K7727" s="44">
        <f t="shared" si="120"/>
        <v>12109.924972782313</v>
      </c>
    </row>
    <row r="7728" spans="1:11" s="43" customFormat="1" ht="19.7" customHeight="1" x14ac:dyDescent="0.25">
      <c r="A7728" s="43" t="s">
        <v>194</v>
      </c>
      <c r="B7728" s="1" t="s">
        <v>242</v>
      </c>
      <c r="C7728" s="1" t="s">
        <v>320</v>
      </c>
      <c r="D7728" s="1" t="s">
        <v>319</v>
      </c>
      <c r="E7728" s="45" t="str">
        <f>VLOOKUP(C7728,PROCV!E$50:G$126,3,0)</f>
        <v>Música</v>
      </c>
      <c r="F7728" s="1" t="s">
        <v>416</v>
      </c>
      <c r="G7728" s="1" t="s">
        <v>236</v>
      </c>
      <c r="H7728" s="1">
        <v>2014</v>
      </c>
      <c r="I7728" s="60">
        <f>VLOOKUP(H7728,PROCV!E$33:F$44,2,0)</f>
        <v>1.2109924972782313</v>
      </c>
      <c r="J7728" s="71">
        <v>108742</v>
      </c>
      <c r="K7728" s="44">
        <f t="shared" si="120"/>
        <v>131685.74613902942</v>
      </c>
    </row>
    <row r="7729" spans="1:11" s="43" customFormat="1" ht="19.7" customHeight="1" x14ac:dyDescent="0.25">
      <c r="A7729" s="43" t="s">
        <v>194</v>
      </c>
      <c r="B7729" s="1" t="s">
        <v>242</v>
      </c>
      <c r="C7729" s="1" t="s">
        <v>320</v>
      </c>
      <c r="D7729" s="1" t="s">
        <v>319</v>
      </c>
      <c r="E7729" s="45" t="str">
        <f>VLOOKUP(C7729,PROCV!E$50:G$126,3,0)</f>
        <v>Música</v>
      </c>
      <c r="F7729" s="1" t="s">
        <v>416</v>
      </c>
      <c r="G7729" s="1" t="s">
        <v>236</v>
      </c>
      <c r="H7729" s="1">
        <v>2014</v>
      </c>
      <c r="I7729" s="60">
        <f>VLOOKUP(H7729,PROCV!E$33:F$44,2,0)</f>
        <v>1.2109924972782313</v>
      </c>
      <c r="J7729" s="71">
        <v>1000000</v>
      </c>
      <c r="K7729" s="44">
        <f t="shared" si="120"/>
        <v>1210992.4972782314</v>
      </c>
    </row>
    <row r="7730" spans="1:11" s="43" customFormat="1" ht="19.7" customHeight="1" x14ac:dyDescent="0.25">
      <c r="A7730" s="43" t="s">
        <v>194</v>
      </c>
      <c r="B7730" s="1" t="s">
        <v>242</v>
      </c>
      <c r="C7730" s="1" t="s">
        <v>320</v>
      </c>
      <c r="D7730" s="1" t="s">
        <v>319</v>
      </c>
      <c r="E7730" s="45" t="str">
        <f>VLOOKUP(C7730,PROCV!E$50:G$126,3,0)</f>
        <v>Música</v>
      </c>
      <c r="F7730" s="1" t="s">
        <v>416</v>
      </c>
      <c r="G7730" s="1" t="s">
        <v>236</v>
      </c>
      <c r="H7730" s="1">
        <v>2014</v>
      </c>
      <c r="I7730" s="60">
        <f>VLOOKUP(H7730,PROCV!E$33:F$44,2,0)</f>
        <v>1.2109924972782313</v>
      </c>
      <c r="J7730" s="71">
        <v>390000</v>
      </c>
      <c r="K7730" s="44">
        <f t="shared" si="120"/>
        <v>472287.07393851021</v>
      </c>
    </row>
    <row r="7731" spans="1:11" s="43" customFormat="1" ht="19.7" customHeight="1" x14ac:dyDescent="0.25">
      <c r="A7731" s="43" t="s">
        <v>194</v>
      </c>
      <c r="B7731" s="1" t="s">
        <v>242</v>
      </c>
      <c r="C7731" s="1" t="s">
        <v>320</v>
      </c>
      <c r="D7731" s="1" t="s">
        <v>319</v>
      </c>
      <c r="E7731" s="45" t="str">
        <f>VLOOKUP(C7731,PROCV!E$50:G$126,3,0)</f>
        <v>Música</v>
      </c>
      <c r="F7731" s="1" t="s">
        <v>416</v>
      </c>
      <c r="G7731" s="1" t="s">
        <v>236</v>
      </c>
      <c r="H7731" s="1">
        <v>2014</v>
      </c>
      <c r="I7731" s="60">
        <f>VLOOKUP(H7731,PROCV!E$33:F$44,2,0)</f>
        <v>1.2109924972782313</v>
      </c>
      <c r="J7731" s="71">
        <v>57600</v>
      </c>
      <c r="K7731" s="44">
        <f t="shared" si="120"/>
        <v>69753.167843226125</v>
      </c>
    </row>
    <row r="7732" spans="1:11" s="43" customFormat="1" ht="19.7" customHeight="1" x14ac:dyDescent="0.25">
      <c r="A7732" s="43" t="s">
        <v>194</v>
      </c>
      <c r="B7732" s="1" t="s">
        <v>242</v>
      </c>
      <c r="C7732" s="1" t="s">
        <v>320</v>
      </c>
      <c r="D7732" s="1" t="s">
        <v>319</v>
      </c>
      <c r="E7732" s="45" t="str">
        <f>VLOOKUP(C7732,PROCV!E$50:G$126,3,0)</f>
        <v>Música</v>
      </c>
      <c r="F7732" s="1" t="s">
        <v>416</v>
      </c>
      <c r="G7732" s="1" t="s">
        <v>236</v>
      </c>
      <c r="H7732" s="1">
        <v>2014</v>
      </c>
      <c r="I7732" s="60">
        <f>VLOOKUP(H7732,PROCV!E$33:F$44,2,0)</f>
        <v>1.2109924972782313</v>
      </c>
      <c r="J7732" s="71">
        <v>111902</v>
      </c>
      <c r="K7732" s="44">
        <f t="shared" si="120"/>
        <v>135512.48243042864</v>
      </c>
    </row>
    <row r="7733" spans="1:11" s="43" customFormat="1" ht="19.7" customHeight="1" x14ac:dyDescent="0.25">
      <c r="A7733" s="43" t="s">
        <v>194</v>
      </c>
      <c r="B7733" s="1" t="s">
        <v>242</v>
      </c>
      <c r="C7733" s="1" t="s">
        <v>320</v>
      </c>
      <c r="D7733" s="1" t="s">
        <v>319</v>
      </c>
      <c r="E7733" s="45" t="str">
        <f>VLOOKUP(C7733,PROCV!E$50:G$126,3,0)</f>
        <v>Música</v>
      </c>
      <c r="F7733" s="1" t="s">
        <v>416</v>
      </c>
      <c r="G7733" s="1" t="s">
        <v>236</v>
      </c>
      <c r="H7733" s="1">
        <v>2014</v>
      </c>
      <c r="I7733" s="60">
        <f>VLOOKUP(H7733,PROCV!E$33:F$44,2,0)</f>
        <v>1.2109924972782313</v>
      </c>
      <c r="J7733" s="71">
        <v>418730</v>
      </c>
      <c r="K7733" s="44">
        <f t="shared" si="120"/>
        <v>507078.8883853138</v>
      </c>
    </row>
    <row r="7734" spans="1:11" s="43" customFormat="1" ht="19.7" customHeight="1" x14ac:dyDescent="0.25">
      <c r="A7734" s="43" t="s">
        <v>194</v>
      </c>
      <c r="B7734" s="1" t="s">
        <v>242</v>
      </c>
      <c r="C7734" s="1" t="s">
        <v>324</v>
      </c>
      <c r="D7734" s="1" t="s">
        <v>323</v>
      </c>
      <c r="E7734" s="45" t="str">
        <f>VLOOKUP(C7734,PROCV!E$50:G$126,3,0)</f>
        <v>Entretenimento</v>
      </c>
      <c r="F7734" s="1" t="s">
        <v>416</v>
      </c>
      <c r="G7734" s="1" t="s">
        <v>236</v>
      </c>
      <c r="H7734" s="1">
        <v>2014</v>
      </c>
      <c r="I7734" s="60">
        <f>VLOOKUP(H7734,PROCV!E$33:F$44,2,0)</f>
        <v>1.2109924972782313</v>
      </c>
      <c r="J7734" s="71">
        <v>49721</v>
      </c>
      <c r="K7734" s="44">
        <f t="shared" si="120"/>
        <v>60211.757957170943</v>
      </c>
    </row>
    <row r="7735" spans="1:11" s="43" customFormat="1" ht="19.7" customHeight="1" x14ac:dyDescent="0.25">
      <c r="A7735" s="43" t="s">
        <v>194</v>
      </c>
      <c r="B7735" s="1" t="s">
        <v>242</v>
      </c>
      <c r="C7735" s="1" t="s">
        <v>289</v>
      </c>
      <c r="D7735" s="1" t="s">
        <v>288</v>
      </c>
      <c r="E7735" s="45" t="str">
        <f>VLOOKUP(C7735,PROCV!E$50:G$126,3,0)</f>
        <v>Editorial</v>
      </c>
      <c r="F7735" s="1" t="s">
        <v>416</v>
      </c>
      <c r="G7735" s="1" t="s">
        <v>236</v>
      </c>
      <c r="H7735" s="1">
        <v>2014</v>
      </c>
      <c r="I7735" s="60">
        <f>VLOOKUP(H7735,PROCV!E$33:F$44,2,0)</f>
        <v>1.2109924972782313</v>
      </c>
      <c r="J7735" s="71">
        <v>97745</v>
      </c>
      <c r="K7735" s="44">
        <f t="shared" si="120"/>
        <v>118368.46164646072</v>
      </c>
    </row>
    <row r="7736" spans="1:11" s="43" customFormat="1" ht="19.7" customHeight="1" x14ac:dyDescent="0.25">
      <c r="A7736" s="43" t="s">
        <v>194</v>
      </c>
      <c r="B7736" s="1" t="s">
        <v>242</v>
      </c>
      <c r="C7736" s="1" t="s">
        <v>289</v>
      </c>
      <c r="D7736" s="1" t="s">
        <v>288</v>
      </c>
      <c r="E7736" s="45" t="str">
        <f>VLOOKUP(C7736,PROCV!E$50:G$126,3,0)</f>
        <v>Editorial</v>
      </c>
      <c r="F7736" s="1" t="s">
        <v>416</v>
      </c>
      <c r="G7736" s="1" t="s">
        <v>236</v>
      </c>
      <c r="H7736" s="1">
        <v>2014</v>
      </c>
      <c r="I7736" s="60">
        <f>VLOOKUP(H7736,PROCV!E$33:F$44,2,0)</f>
        <v>1.2109924972782313</v>
      </c>
      <c r="J7736" s="71">
        <v>381600</v>
      </c>
      <c r="K7736" s="44">
        <f t="shared" si="120"/>
        <v>462114.73696137307</v>
      </c>
    </row>
    <row r="7737" spans="1:11" s="43" customFormat="1" ht="19.7" customHeight="1" x14ac:dyDescent="0.25">
      <c r="A7737" s="43" t="s">
        <v>194</v>
      </c>
      <c r="B7737" s="1" t="s">
        <v>242</v>
      </c>
      <c r="C7737" s="1" t="s">
        <v>289</v>
      </c>
      <c r="D7737" s="1" t="s">
        <v>288</v>
      </c>
      <c r="E7737" s="45" t="str">
        <f>VLOOKUP(C7737,PROCV!E$50:G$126,3,0)</f>
        <v>Editorial</v>
      </c>
      <c r="F7737" s="1" t="s">
        <v>416</v>
      </c>
      <c r="G7737" s="1" t="s">
        <v>236</v>
      </c>
      <c r="H7737" s="1">
        <v>2014</v>
      </c>
      <c r="I7737" s="60">
        <f>VLOOKUP(H7737,PROCV!E$33:F$44,2,0)</f>
        <v>1.2109924972782313</v>
      </c>
      <c r="J7737" s="71">
        <v>288150</v>
      </c>
      <c r="K7737" s="44">
        <f t="shared" si="120"/>
        <v>348947.48809072236</v>
      </c>
    </row>
    <row r="7738" spans="1:11" s="43" customFormat="1" ht="19.7" customHeight="1" x14ac:dyDescent="0.25">
      <c r="A7738" s="43" t="s">
        <v>194</v>
      </c>
      <c r="B7738" s="1" t="s">
        <v>242</v>
      </c>
      <c r="C7738" s="1" t="s">
        <v>289</v>
      </c>
      <c r="D7738" s="1" t="s">
        <v>288</v>
      </c>
      <c r="E7738" s="45" t="str">
        <f>VLOOKUP(C7738,PROCV!E$50:G$126,3,0)</f>
        <v>Editorial</v>
      </c>
      <c r="F7738" s="1" t="s">
        <v>416</v>
      </c>
      <c r="G7738" s="1" t="s">
        <v>236</v>
      </c>
      <c r="H7738" s="1">
        <v>2014</v>
      </c>
      <c r="I7738" s="60">
        <f>VLOOKUP(H7738,PROCV!E$33:F$44,2,0)</f>
        <v>1.2109924972782313</v>
      </c>
      <c r="J7738" s="71">
        <v>1037523</v>
      </c>
      <c r="K7738" s="44">
        <f t="shared" si="120"/>
        <v>1256432.5687536024</v>
      </c>
    </row>
    <row r="7739" spans="1:11" s="43" customFormat="1" ht="19.7" customHeight="1" x14ac:dyDescent="0.25">
      <c r="A7739" s="43" t="s">
        <v>194</v>
      </c>
      <c r="B7739" s="1" t="s">
        <v>242</v>
      </c>
      <c r="C7739" s="1" t="s">
        <v>289</v>
      </c>
      <c r="D7739" s="1" t="s">
        <v>288</v>
      </c>
      <c r="E7739" s="45" t="str">
        <f>VLOOKUP(C7739,PROCV!E$50:G$126,3,0)</f>
        <v>Editorial</v>
      </c>
      <c r="F7739" s="1" t="s">
        <v>416</v>
      </c>
      <c r="G7739" s="1" t="s">
        <v>236</v>
      </c>
      <c r="H7739" s="1">
        <v>2014</v>
      </c>
      <c r="I7739" s="60">
        <f>VLOOKUP(H7739,PROCV!E$33:F$44,2,0)</f>
        <v>1.2109924972782313</v>
      </c>
      <c r="J7739" s="71">
        <v>4491398</v>
      </c>
      <c r="K7739" s="44">
        <f t="shared" si="120"/>
        <v>5439049.2802904537</v>
      </c>
    </row>
    <row r="7740" spans="1:11" s="43" customFormat="1" ht="19.7" customHeight="1" x14ac:dyDescent="0.25">
      <c r="A7740" s="43" t="s">
        <v>194</v>
      </c>
      <c r="B7740" s="1" t="s">
        <v>242</v>
      </c>
      <c r="C7740" s="1" t="s">
        <v>299</v>
      </c>
      <c r="D7740" s="1" t="s">
        <v>298</v>
      </c>
      <c r="E7740" s="45" t="str">
        <f>VLOOKUP(C7740,PROCV!E$50:G$126,3,0)</f>
        <v>NA</v>
      </c>
      <c r="F7740" s="1" t="s">
        <v>416</v>
      </c>
      <c r="G7740" s="1" t="s">
        <v>236</v>
      </c>
      <c r="H7740" s="1">
        <v>2014</v>
      </c>
      <c r="I7740" s="60">
        <f>VLOOKUP(H7740,PROCV!E$33:F$44,2,0)</f>
        <v>1.2109924972782313</v>
      </c>
      <c r="J7740" s="71">
        <v>65922</v>
      </c>
      <c r="K7740" s="44">
        <f t="shared" si="120"/>
        <v>79831.047405575562</v>
      </c>
    </row>
    <row r="7741" spans="1:11" s="43" customFormat="1" ht="19.7" customHeight="1" x14ac:dyDescent="0.25">
      <c r="A7741" s="43" t="s">
        <v>194</v>
      </c>
      <c r="B7741" s="1" t="s">
        <v>242</v>
      </c>
      <c r="C7741" s="1" t="s">
        <v>299</v>
      </c>
      <c r="D7741" s="1" t="s">
        <v>298</v>
      </c>
      <c r="E7741" s="45" t="str">
        <f>VLOOKUP(C7741,PROCV!E$50:G$126,3,0)</f>
        <v>NA</v>
      </c>
      <c r="F7741" s="1" t="s">
        <v>416</v>
      </c>
      <c r="G7741" s="1" t="s">
        <v>236</v>
      </c>
      <c r="H7741" s="1">
        <v>2014</v>
      </c>
      <c r="I7741" s="60">
        <f>VLOOKUP(H7741,PROCV!E$33:F$44,2,0)</f>
        <v>1.2109924972782313</v>
      </c>
      <c r="J7741" s="71">
        <v>8261</v>
      </c>
      <c r="K7741" s="44">
        <f t="shared" si="120"/>
        <v>10004.009020015468</v>
      </c>
    </row>
    <row r="7742" spans="1:11" s="43" customFormat="1" ht="19.7" customHeight="1" x14ac:dyDescent="0.25">
      <c r="A7742" s="43" t="s">
        <v>194</v>
      </c>
      <c r="B7742" s="1" t="s">
        <v>242</v>
      </c>
      <c r="C7742" s="1" t="s">
        <v>299</v>
      </c>
      <c r="D7742" s="1" t="s">
        <v>298</v>
      </c>
      <c r="E7742" s="45" t="str">
        <f>VLOOKUP(C7742,PROCV!E$50:G$126,3,0)</f>
        <v>NA</v>
      </c>
      <c r="F7742" s="1" t="s">
        <v>416</v>
      </c>
      <c r="G7742" s="1" t="s">
        <v>236</v>
      </c>
      <c r="H7742" s="1">
        <v>2014</v>
      </c>
      <c r="I7742" s="60">
        <f>VLOOKUP(H7742,PROCV!E$33:F$44,2,0)</f>
        <v>1.2109924972782313</v>
      </c>
      <c r="J7742" s="71">
        <v>118909</v>
      </c>
      <c r="K7742" s="44">
        <f t="shared" si="120"/>
        <v>143997.9068588572</v>
      </c>
    </row>
    <row r="7743" spans="1:11" s="43" customFormat="1" ht="19.7" customHeight="1" x14ac:dyDescent="0.25">
      <c r="A7743" s="43" t="s">
        <v>194</v>
      </c>
      <c r="B7743" s="1" t="s">
        <v>242</v>
      </c>
      <c r="C7743" s="1" t="s">
        <v>287</v>
      </c>
      <c r="D7743" s="1" t="s">
        <v>286</v>
      </c>
      <c r="E7743" s="45" t="str">
        <f>VLOOKUP(C7743,PROCV!E$50:G$126,3,0)</f>
        <v>Música</v>
      </c>
      <c r="F7743" s="1" t="s">
        <v>416</v>
      </c>
      <c r="G7743" s="1" t="s">
        <v>236</v>
      </c>
      <c r="H7743" s="1">
        <v>2014</v>
      </c>
      <c r="I7743" s="60">
        <f>VLOOKUP(H7743,PROCV!E$33:F$44,2,0)</f>
        <v>1.2109924972782313</v>
      </c>
      <c r="J7743" s="71">
        <v>385252</v>
      </c>
      <c r="K7743" s="44">
        <f t="shared" si="120"/>
        <v>466537.28156143316</v>
      </c>
    </row>
    <row r="7744" spans="1:11" s="43" customFormat="1" ht="19.7" customHeight="1" x14ac:dyDescent="0.25">
      <c r="A7744" s="43" t="s">
        <v>194</v>
      </c>
      <c r="B7744" s="1" t="s">
        <v>242</v>
      </c>
      <c r="C7744" s="1" t="s">
        <v>287</v>
      </c>
      <c r="D7744" s="1" t="s">
        <v>286</v>
      </c>
      <c r="E7744" s="45" t="str">
        <f>VLOOKUP(C7744,PROCV!E$50:G$126,3,0)</f>
        <v>Música</v>
      </c>
      <c r="F7744" s="1" t="s">
        <v>416</v>
      </c>
      <c r="G7744" s="1" t="s">
        <v>236</v>
      </c>
      <c r="H7744" s="1">
        <v>2014</v>
      </c>
      <c r="I7744" s="60">
        <f>VLOOKUP(H7744,PROCV!E$33:F$44,2,0)</f>
        <v>1.2109924972782313</v>
      </c>
      <c r="J7744" s="71">
        <v>135000</v>
      </c>
      <c r="K7744" s="44">
        <f t="shared" si="120"/>
        <v>163483.98713256122</v>
      </c>
    </row>
    <row r="7745" spans="1:11" s="43" customFormat="1" ht="19.7" customHeight="1" x14ac:dyDescent="0.25">
      <c r="A7745" s="43" t="s">
        <v>194</v>
      </c>
      <c r="B7745" s="1" t="s">
        <v>242</v>
      </c>
      <c r="C7745" s="1" t="s">
        <v>287</v>
      </c>
      <c r="D7745" s="1" t="s">
        <v>286</v>
      </c>
      <c r="E7745" s="45" t="str">
        <f>VLOOKUP(C7745,PROCV!E$50:G$126,3,0)</f>
        <v>Música</v>
      </c>
      <c r="F7745" s="1" t="s">
        <v>416</v>
      </c>
      <c r="G7745" s="1" t="s">
        <v>236</v>
      </c>
      <c r="H7745" s="1">
        <v>2014</v>
      </c>
      <c r="I7745" s="60">
        <f>VLOOKUP(H7745,PROCV!E$33:F$44,2,0)</f>
        <v>1.2109924972782313</v>
      </c>
      <c r="J7745" s="71">
        <v>1022098</v>
      </c>
      <c r="K7745" s="44">
        <f t="shared" si="120"/>
        <v>1237753.0094830857</v>
      </c>
    </row>
    <row r="7746" spans="1:11" s="43" customFormat="1" ht="19.7" customHeight="1" x14ac:dyDescent="0.25">
      <c r="A7746" s="43" t="s">
        <v>194</v>
      </c>
      <c r="B7746" s="1" t="s">
        <v>242</v>
      </c>
      <c r="C7746" s="1" t="s">
        <v>287</v>
      </c>
      <c r="D7746" s="1" t="s">
        <v>286</v>
      </c>
      <c r="E7746" s="45" t="str">
        <f>VLOOKUP(C7746,PROCV!E$50:G$126,3,0)</f>
        <v>Música</v>
      </c>
      <c r="F7746" s="1" t="s">
        <v>416</v>
      </c>
      <c r="G7746" s="1" t="s">
        <v>236</v>
      </c>
      <c r="H7746" s="1">
        <v>2014</v>
      </c>
      <c r="I7746" s="60">
        <f>VLOOKUP(H7746,PROCV!E$33:F$44,2,0)</f>
        <v>1.2109924972782313</v>
      </c>
      <c r="J7746" s="71">
        <v>1085108</v>
      </c>
      <c r="K7746" s="44">
        <f t="shared" si="120"/>
        <v>1314057.6467365869</v>
      </c>
    </row>
    <row r="7747" spans="1:11" s="43" customFormat="1" ht="19.7" customHeight="1" x14ac:dyDescent="0.25">
      <c r="A7747" s="43" t="s">
        <v>194</v>
      </c>
      <c r="B7747" s="1" t="s">
        <v>242</v>
      </c>
      <c r="C7747" s="1" t="s">
        <v>287</v>
      </c>
      <c r="D7747" s="1" t="s">
        <v>286</v>
      </c>
      <c r="E7747" s="45" t="str">
        <f>VLOOKUP(C7747,PROCV!E$50:G$126,3,0)</f>
        <v>Música</v>
      </c>
      <c r="F7747" s="1" t="s">
        <v>416</v>
      </c>
      <c r="G7747" s="1" t="s">
        <v>236</v>
      </c>
      <c r="H7747" s="1">
        <v>2014</v>
      </c>
      <c r="I7747" s="60">
        <f>VLOOKUP(H7747,PROCV!E$33:F$44,2,0)</f>
        <v>1.2109924972782313</v>
      </c>
      <c r="J7747" s="71">
        <v>10000</v>
      </c>
      <c r="K7747" s="44">
        <f t="shared" ref="K7747:K7810" si="121">J7747*I7747</f>
        <v>12109.924972782313</v>
      </c>
    </row>
    <row r="7748" spans="1:11" s="43" customFormat="1" ht="19.7" customHeight="1" x14ac:dyDescent="0.25">
      <c r="A7748" s="43" t="s">
        <v>194</v>
      </c>
      <c r="B7748" s="1" t="s">
        <v>242</v>
      </c>
      <c r="C7748" s="1" t="s">
        <v>285</v>
      </c>
      <c r="D7748" s="1" t="s">
        <v>284</v>
      </c>
      <c r="E7748" s="45" t="str">
        <f>VLOOKUP(C7748,PROCV!E$50:G$126,3,0)</f>
        <v>Editorial</v>
      </c>
      <c r="F7748" s="1" t="s">
        <v>416</v>
      </c>
      <c r="G7748" s="1" t="s">
        <v>236</v>
      </c>
      <c r="H7748" s="1">
        <v>2014</v>
      </c>
      <c r="I7748" s="60">
        <f>VLOOKUP(H7748,PROCV!E$33:F$44,2,0)</f>
        <v>1.2109924972782313</v>
      </c>
      <c r="J7748" s="71">
        <v>327598</v>
      </c>
      <c r="K7748" s="44">
        <f t="shared" si="121"/>
        <v>396718.72012335405</v>
      </c>
    </row>
    <row r="7749" spans="1:11" s="43" customFormat="1" ht="19.7" customHeight="1" x14ac:dyDescent="0.25">
      <c r="A7749" s="43" t="s">
        <v>194</v>
      </c>
      <c r="B7749" s="1" t="s">
        <v>242</v>
      </c>
      <c r="C7749" s="1" t="s">
        <v>285</v>
      </c>
      <c r="D7749" s="1" t="s">
        <v>284</v>
      </c>
      <c r="E7749" s="45" t="str">
        <f>VLOOKUP(C7749,PROCV!E$50:G$126,3,0)</f>
        <v>Editorial</v>
      </c>
      <c r="F7749" s="1" t="s">
        <v>416</v>
      </c>
      <c r="G7749" s="1" t="s">
        <v>236</v>
      </c>
      <c r="H7749" s="1">
        <v>2014</v>
      </c>
      <c r="I7749" s="60">
        <f>VLOOKUP(H7749,PROCV!E$33:F$44,2,0)</f>
        <v>1.2109924972782313</v>
      </c>
      <c r="J7749" s="71">
        <v>444479</v>
      </c>
      <c r="K7749" s="44">
        <f t="shared" si="121"/>
        <v>538260.73419773101</v>
      </c>
    </row>
    <row r="7750" spans="1:11" s="43" customFormat="1" ht="19.7" customHeight="1" x14ac:dyDescent="0.25">
      <c r="A7750" s="43" t="s">
        <v>194</v>
      </c>
      <c r="B7750" s="1" t="s">
        <v>242</v>
      </c>
      <c r="C7750" s="1" t="s">
        <v>285</v>
      </c>
      <c r="D7750" s="1" t="s">
        <v>284</v>
      </c>
      <c r="E7750" s="45" t="str">
        <f>VLOOKUP(C7750,PROCV!E$50:G$126,3,0)</f>
        <v>Editorial</v>
      </c>
      <c r="F7750" s="1" t="s">
        <v>416</v>
      </c>
      <c r="G7750" s="1" t="s">
        <v>236</v>
      </c>
      <c r="H7750" s="1">
        <v>2014</v>
      </c>
      <c r="I7750" s="60">
        <f>VLOOKUP(H7750,PROCV!E$33:F$44,2,0)</f>
        <v>1.2109924972782313</v>
      </c>
      <c r="J7750" s="71">
        <v>123960</v>
      </c>
      <c r="K7750" s="44">
        <f t="shared" si="121"/>
        <v>150114.62996260956</v>
      </c>
    </row>
    <row r="7751" spans="1:11" s="43" customFormat="1" ht="19.7" customHeight="1" x14ac:dyDescent="0.25">
      <c r="A7751" s="43" t="s">
        <v>194</v>
      </c>
      <c r="B7751" s="1" t="s">
        <v>242</v>
      </c>
      <c r="C7751" s="1" t="s">
        <v>285</v>
      </c>
      <c r="D7751" s="1" t="s">
        <v>284</v>
      </c>
      <c r="E7751" s="45" t="str">
        <f>VLOOKUP(C7751,PROCV!E$50:G$126,3,0)</f>
        <v>Editorial</v>
      </c>
      <c r="F7751" s="1" t="s">
        <v>416</v>
      </c>
      <c r="G7751" s="1" t="s">
        <v>265</v>
      </c>
      <c r="H7751" s="1">
        <v>2014</v>
      </c>
      <c r="I7751" s="60">
        <f>VLOOKUP(H7751,PROCV!E$33:F$44,2,0)</f>
        <v>1.2109924972782313</v>
      </c>
      <c r="J7751" s="71">
        <v>123786</v>
      </c>
      <c r="K7751" s="44">
        <f t="shared" si="121"/>
        <v>149903.91726808314</v>
      </c>
    </row>
    <row r="7752" spans="1:11" s="43" customFormat="1" ht="19.7" customHeight="1" x14ac:dyDescent="0.25">
      <c r="A7752" s="43" t="s">
        <v>194</v>
      </c>
      <c r="B7752" s="1" t="s">
        <v>242</v>
      </c>
      <c r="C7752" s="1" t="s">
        <v>285</v>
      </c>
      <c r="D7752" s="1" t="s">
        <v>284</v>
      </c>
      <c r="E7752" s="45" t="str">
        <f>VLOOKUP(C7752,PROCV!E$50:G$126,3,0)</f>
        <v>Editorial</v>
      </c>
      <c r="F7752" s="1" t="s">
        <v>416</v>
      </c>
      <c r="G7752" s="1" t="s">
        <v>265</v>
      </c>
      <c r="H7752" s="1">
        <v>2014</v>
      </c>
      <c r="I7752" s="60">
        <f>VLOOKUP(H7752,PROCV!E$33:F$44,2,0)</f>
        <v>1.2109924972782313</v>
      </c>
      <c r="J7752" s="71">
        <v>7230054</v>
      </c>
      <c r="K7752" s="44">
        <f t="shared" si="121"/>
        <v>8755541.1489164662</v>
      </c>
    </row>
    <row r="7753" spans="1:11" s="43" customFormat="1" ht="19.7" customHeight="1" x14ac:dyDescent="0.25">
      <c r="A7753" s="43" t="s">
        <v>194</v>
      </c>
      <c r="B7753" s="1" t="s">
        <v>242</v>
      </c>
      <c r="C7753" s="1" t="s">
        <v>285</v>
      </c>
      <c r="D7753" s="1" t="s">
        <v>284</v>
      </c>
      <c r="E7753" s="45" t="str">
        <f>VLOOKUP(C7753,PROCV!E$50:G$126,3,0)</f>
        <v>Editorial</v>
      </c>
      <c r="F7753" s="1" t="s">
        <v>416</v>
      </c>
      <c r="G7753" s="1" t="s">
        <v>265</v>
      </c>
      <c r="H7753" s="1">
        <v>2014</v>
      </c>
      <c r="I7753" s="60">
        <f>VLOOKUP(H7753,PROCV!E$33:F$44,2,0)</f>
        <v>1.2109924972782313</v>
      </c>
      <c r="J7753" s="71">
        <v>14285732</v>
      </c>
      <c r="K7753" s="44">
        <f t="shared" si="121"/>
        <v>17299914.270127542</v>
      </c>
    </row>
    <row r="7754" spans="1:11" s="43" customFormat="1" ht="19.7" customHeight="1" x14ac:dyDescent="0.25">
      <c r="A7754" s="43" t="s">
        <v>194</v>
      </c>
      <c r="B7754" s="1" t="s">
        <v>242</v>
      </c>
      <c r="C7754" s="1" t="s">
        <v>285</v>
      </c>
      <c r="D7754" s="1" t="s">
        <v>284</v>
      </c>
      <c r="E7754" s="45" t="str">
        <f>VLOOKUP(C7754,PROCV!E$50:G$126,3,0)</f>
        <v>Editorial</v>
      </c>
      <c r="F7754" s="1" t="s">
        <v>416</v>
      </c>
      <c r="G7754" s="1" t="s">
        <v>236</v>
      </c>
      <c r="H7754" s="1">
        <v>2014</v>
      </c>
      <c r="I7754" s="60">
        <f>VLOOKUP(H7754,PROCV!E$33:F$44,2,0)</f>
        <v>1.2109924972782313</v>
      </c>
      <c r="J7754" s="71">
        <v>436797</v>
      </c>
      <c r="K7754" s="44">
        <f t="shared" si="121"/>
        <v>528957.88983363961</v>
      </c>
    </row>
    <row r="7755" spans="1:11" s="43" customFormat="1" ht="19.7" customHeight="1" x14ac:dyDescent="0.25">
      <c r="A7755" s="43" t="s">
        <v>194</v>
      </c>
      <c r="B7755" s="1" t="s">
        <v>242</v>
      </c>
      <c r="C7755" s="1" t="s">
        <v>285</v>
      </c>
      <c r="D7755" s="1" t="s">
        <v>284</v>
      </c>
      <c r="E7755" s="45" t="str">
        <f>VLOOKUP(C7755,PROCV!E$50:G$126,3,0)</f>
        <v>Editorial</v>
      </c>
      <c r="F7755" s="1" t="s">
        <v>416</v>
      </c>
      <c r="G7755" s="1" t="s">
        <v>265</v>
      </c>
      <c r="H7755" s="1">
        <v>2014</v>
      </c>
      <c r="I7755" s="60">
        <f>VLOOKUP(H7755,PROCV!E$33:F$44,2,0)</f>
        <v>1.2109924972782313</v>
      </c>
      <c r="J7755" s="71">
        <v>7743253</v>
      </c>
      <c r="K7755" s="44">
        <f t="shared" si="121"/>
        <v>9377021.287527157</v>
      </c>
    </row>
    <row r="7756" spans="1:11" s="43" customFormat="1" ht="19.7" customHeight="1" x14ac:dyDescent="0.25">
      <c r="A7756" s="43" t="s">
        <v>194</v>
      </c>
      <c r="B7756" s="1" t="s">
        <v>242</v>
      </c>
      <c r="C7756" s="1" t="s">
        <v>285</v>
      </c>
      <c r="D7756" s="1" t="s">
        <v>284</v>
      </c>
      <c r="E7756" s="45" t="str">
        <f>VLOOKUP(C7756,PROCV!E$50:G$126,3,0)</f>
        <v>Editorial</v>
      </c>
      <c r="F7756" s="1" t="s">
        <v>416</v>
      </c>
      <c r="G7756" s="1" t="s">
        <v>265</v>
      </c>
      <c r="H7756" s="1">
        <v>2014</v>
      </c>
      <c r="I7756" s="60">
        <f>VLOOKUP(H7756,PROCV!E$33:F$44,2,0)</f>
        <v>1.2109924972782313</v>
      </c>
      <c r="J7756" s="71">
        <v>6516</v>
      </c>
      <c r="K7756" s="44">
        <f t="shared" si="121"/>
        <v>7890.8271122649558</v>
      </c>
    </row>
    <row r="7757" spans="1:11" s="43" customFormat="1" ht="19.7" customHeight="1" x14ac:dyDescent="0.25">
      <c r="A7757" s="43" t="s">
        <v>194</v>
      </c>
      <c r="B7757" s="1" t="s">
        <v>242</v>
      </c>
      <c r="C7757" s="1" t="s">
        <v>285</v>
      </c>
      <c r="D7757" s="1" t="s">
        <v>284</v>
      </c>
      <c r="E7757" s="45" t="str">
        <f>VLOOKUP(C7757,PROCV!E$50:G$126,3,0)</f>
        <v>Editorial</v>
      </c>
      <c r="F7757" s="1" t="s">
        <v>416</v>
      </c>
      <c r="G7757" s="1" t="s">
        <v>236</v>
      </c>
      <c r="H7757" s="1">
        <v>2014</v>
      </c>
      <c r="I7757" s="60">
        <f>VLOOKUP(H7757,PROCV!E$33:F$44,2,0)</f>
        <v>1.2109924972782313</v>
      </c>
      <c r="J7757" s="71">
        <v>123500</v>
      </c>
      <c r="K7757" s="44">
        <f t="shared" si="121"/>
        <v>149557.57341386157</v>
      </c>
    </row>
    <row r="7758" spans="1:11" s="43" customFormat="1" ht="19.7" customHeight="1" x14ac:dyDescent="0.25">
      <c r="A7758" s="43" t="s">
        <v>194</v>
      </c>
      <c r="B7758" s="1" t="s">
        <v>242</v>
      </c>
      <c r="C7758" s="1" t="s">
        <v>285</v>
      </c>
      <c r="D7758" s="1" t="s">
        <v>284</v>
      </c>
      <c r="E7758" s="45" t="str">
        <f>VLOOKUP(C7758,PROCV!E$50:G$126,3,0)</f>
        <v>Editorial</v>
      </c>
      <c r="F7758" s="1" t="s">
        <v>416</v>
      </c>
      <c r="G7758" s="1" t="s">
        <v>236</v>
      </c>
      <c r="H7758" s="1">
        <v>2014</v>
      </c>
      <c r="I7758" s="60">
        <f>VLOOKUP(H7758,PROCV!E$33:F$44,2,0)</f>
        <v>1.2109924972782313</v>
      </c>
      <c r="J7758" s="71">
        <v>2624332</v>
      </c>
      <c r="K7758" s="44">
        <f t="shared" si="121"/>
        <v>3178046.3623671755</v>
      </c>
    </row>
    <row r="7759" spans="1:11" s="43" customFormat="1" ht="19.7" customHeight="1" x14ac:dyDescent="0.25">
      <c r="A7759" s="43" t="s">
        <v>194</v>
      </c>
      <c r="B7759" s="1" t="s">
        <v>242</v>
      </c>
      <c r="C7759" s="1" t="s">
        <v>285</v>
      </c>
      <c r="D7759" s="1" t="s">
        <v>284</v>
      </c>
      <c r="E7759" s="45" t="str">
        <f>VLOOKUP(C7759,PROCV!E$50:G$126,3,0)</f>
        <v>Editorial</v>
      </c>
      <c r="F7759" s="1" t="s">
        <v>416</v>
      </c>
      <c r="G7759" s="1" t="s">
        <v>265</v>
      </c>
      <c r="H7759" s="1">
        <v>2014</v>
      </c>
      <c r="I7759" s="60">
        <f>VLOOKUP(H7759,PROCV!E$33:F$44,2,0)</f>
        <v>1.2109924972782313</v>
      </c>
      <c r="J7759" s="71">
        <v>123779</v>
      </c>
      <c r="K7759" s="44">
        <f t="shared" si="121"/>
        <v>149895.44032060218</v>
      </c>
    </row>
    <row r="7760" spans="1:11" s="43" customFormat="1" ht="19.7" customHeight="1" x14ac:dyDescent="0.25">
      <c r="A7760" s="43" t="s">
        <v>194</v>
      </c>
      <c r="B7760" s="1" t="s">
        <v>242</v>
      </c>
      <c r="C7760" s="1" t="s">
        <v>285</v>
      </c>
      <c r="D7760" s="1" t="s">
        <v>284</v>
      </c>
      <c r="E7760" s="45" t="str">
        <f>VLOOKUP(C7760,PROCV!E$50:G$126,3,0)</f>
        <v>Editorial</v>
      </c>
      <c r="F7760" s="1" t="s">
        <v>416</v>
      </c>
      <c r="G7760" s="1" t="s">
        <v>265</v>
      </c>
      <c r="H7760" s="1">
        <v>2014</v>
      </c>
      <c r="I7760" s="60">
        <f>VLOOKUP(H7760,PROCV!E$33:F$44,2,0)</f>
        <v>1.2109924972782313</v>
      </c>
      <c r="J7760" s="71">
        <v>28919847</v>
      </c>
      <c r="K7760" s="44">
        <f t="shared" si="121"/>
        <v>35021717.739434369</v>
      </c>
    </row>
    <row r="7761" spans="1:11" s="43" customFormat="1" ht="19.7" customHeight="1" x14ac:dyDescent="0.25">
      <c r="A7761" s="43" t="s">
        <v>194</v>
      </c>
      <c r="B7761" s="1" t="s">
        <v>242</v>
      </c>
      <c r="C7761" s="1" t="s">
        <v>285</v>
      </c>
      <c r="D7761" s="1" t="s">
        <v>284</v>
      </c>
      <c r="E7761" s="45" t="str">
        <f>VLOOKUP(C7761,PROCV!E$50:G$126,3,0)</f>
        <v>Editorial</v>
      </c>
      <c r="F7761" s="1" t="s">
        <v>416</v>
      </c>
      <c r="G7761" s="1" t="s">
        <v>236</v>
      </c>
      <c r="H7761" s="1">
        <v>2014</v>
      </c>
      <c r="I7761" s="60">
        <f>VLOOKUP(H7761,PROCV!E$33:F$44,2,0)</f>
        <v>1.2109924972782313</v>
      </c>
      <c r="J7761" s="71">
        <v>3073197</v>
      </c>
      <c r="K7761" s="44">
        <f t="shared" si="121"/>
        <v>3721618.5096579688</v>
      </c>
    </row>
    <row r="7762" spans="1:11" s="43" customFormat="1" ht="19.7" customHeight="1" x14ac:dyDescent="0.25">
      <c r="A7762" s="43" t="s">
        <v>194</v>
      </c>
      <c r="B7762" s="1" t="s">
        <v>242</v>
      </c>
      <c r="C7762" s="1" t="s">
        <v>285</v>
      </c>
      <c r="D7762" s="1" t="s">
        <v>284</v>
      </c>
      <c r="E7762" s="45" t="str">
        <f>VLOOKUP(C7762,PROCV!E$50:G$126,3,0)</f>
        <v>Editorial</v>
      </c>
      <c r="F7762" s="1" t="s">
        <v>416</v>
      </c>
      <c r="G7762" s="1" t="s">
        <v>265</v>
      </c>
      <c r="H7762" s="1">
        <v>2014</v>
      </c>
      <c r="I7762" s="60">
        <f>VLOOKUP(H7762,PROCV!E$33:F$44,2,0)</f>
        <v>1.2109924972782313</v>
      </c>
      <c r="J7762" s="71">
        <v>3764076</v>
      </c>
      <c r="K7762" s="44">
        <f t="shared" si="121"/>
        <v>4558267.7951850556</v>
      </c>
    </row>
    <row r="7763" spans="1:11" s="43" customFormat="1" ht="19.7" customHeight="1" x14ac:dyDescent="0.25">
      <c r="A7763" s="43" t="s">
        <v>194</v>
      </c>
      <c r="B7763" s="1" t="s">
        <v>242</v>
      </c>
      <c r="C7763" s="1" t="s">
        <v>283</v>
      </c>
      <c r="D7763" s="1" t="s">
        <v>282</v>
      </c>
      <c r="E7763" s="45" t="str">
        <f>VLOOKUP(C7763,PROCV!E$50:G$126,3,0)</f>
        <v>Editorial</v>
      </c>
      <c r="F7763" s="1" t="s">
        <v>416</v>
      </c>
      <c r="G7763" s="1" t="s">
        <v>236</v>
      </c>
      <c r="H7763" s="1">
        <v>2014</v>
      </c>
      <c r="I7763" s="60">
        <f>VLOOKUP(H7763,PROCV!E$33:F$44,2,0)</f>
        <v>1.2109924972782313</v>
      </c>
      <c r="J7763" s="71">
        <v>191684</v>
      </c>
      <c r="K7763" s="44">
        <f t="shared" si="121"/>
        <v>232127.88584828051</v>
      </c>
    </row>
    <row r="7764" spans="1:11" s="43" customFormat="1" ht="19.7" customHeight="1" x14ac:dyDescent="0.25">
      <c r="A7764" s="43" t="s">
        <v>194</v>
      </c>
      <c r="B7764" s="1" t="s">
        <v>242</v>
      </c>
      <c r="C7764" s="1" t="s">
        <v>283</v>
      </c>
      <c r="D7764" s="1" t="s">
        <v>282</v>
      </c>
      <c r="E7764" s="45" t="str">
        <f>VLOOKUP(C7764,PROCV!E$50:G$126,3,0)</f>
        <v>Editorial</v>
      </c>
      <c r="F7764" s="1" t="s">
        <v>416</v>
      </c>
      <c r="G7764" s="1" t="s">
        <v>236</v>
      </c>
      <c r="H7764" s="1">
        <v>2014</v>
      </c>
      <c r="I7764" s="60">
        <f>VLOOKUP(H7764,PROCV!E$33:F$44,2,0)</f>
        <v>1.2109924972782313</v>
      </c>
      <c r="J7764" s="71">
        <v>486676</v>
      </c>
      <c r="K7764" s="44">
        <f t="shared" si="121"/>
        <v>589360.98460538057</v>
      </c>
    </row>
    <row r="7765" spans="1:11" s="43" customFormat="1" ht="19.7" customHeight="1" x14ac:dyDescent="0.25">
      <c r="A7765" s="43" t="s">
        <v>194</v>
      </c>
      <c r="B7765" s="1" t="s">
        <v>242</v>
      </c>
      <c r="C7765" s="1" t="s">
        <v>283</v>
      </c>
      <c r="D7765" s="1" t="s">
        <v>282</v>
      </c>
      <c r="E7765" s="45" t="str">
        <f>VLOOKUP(C7765,PROCV!E$50:G$126,3,0)</f>
        <v>Editorial</v>
      </c>
      <c r="F7765" s="1" t="s">
        <v>416</v>
      </c>
      <c r="G7765" s="1" t="s">
        <v>236</v>
      </c>
      <c r="H7765" s="1">
        <v>2014</v>
      </c>
      <c r="I7765" s="60">
        <f>VLOOKUP(H7765,PROCV!E$33:F$44,2,0)</f>
        <v>1.2109924972782313</v>
      </c>
      <c r="J7765" s="71">
        <v>651468</v>
      </c>
      <c r="K7765" s="44">
        <f t="shared" si="121"/>
        <v>788922.86021685484</v>
      </c>
    </row>
    <row r="7766" spans="1:11" s="43" customFormat="1" ht="19.7" customHeight="1" x14ac:dyDescent="0.25">
      <c r="A7766" s="43" t="s">
        <v>194</v>
      </c>
      <c r="B7766" s="1" t="s">
        <v>242</v>
      </c>
      <c r="C7766" s="1" t="s">
        <v>281</v>
      </c>
      <c r="D7766" s="1" t="s">
        <v>280</v>
      </c>
      <c r="E7766" s="45" t="str">
        <f>VLOOKUP(C7766,PROCV!E$50:G$126,3,0)</f>
        <v>Música</v>
      </c>
      <c r="F7766" s="1" t="s">
        <v>416</v>
      </c>
      <c r="G7766" s="1" t="s">
        <v>236</v>
      </c>
      <c r="H7766" s="1">
        <v>2014</v>
      </c>
      <c r="I7766" s="60">
        <f>VLOOKUP(H7766,PROCV!E$33:F$44,2,0)</f>
        <v>1.2109924972782313</v>
      </c>
      <c r="J7766" s="71">
        <v>61105</v>
      </c>
      <c r="K7766" s="44">
        <f t="shared" si="121"/>
        <v>73997.696546186329</v>
      </c>
    </row>
    <row r="7767" spans="1:11" s="43" customFormat="1" ht="19.7" customHeight="1" x14ac:dyDescent="0.25">
      <c r="A7767" s="43" t="s">
        <v>194</v>
      </c>
      <c r="B7767" s="1" t="s">
        <v>242</v>
      </c>
      <c r="C7767" s="1" t="s">
        <v>281</v>
      </c>
      <c r="D7767" s="1" t="s">
        <v>280</v>
      </c>
      <c r="E7767" s="45" t="str">
        <f>VLOOKUP(C7767,PROCV!E$50:G$126,3,0)</f>
        <v>Música</v>
      </c>
      <c r="F7767" s="1" t="s">
        <v>416</v>
      </c>
      <c r="G7767" s="1" t="s">
        <v>236</v>
      </c>
      <c r="H7767" s="1">
        <v>2014</v>
      </c>
      <c r="I7767" s="60">
        <f>VLOOKUP(H7767,PROCV!E$33:F$44,2,0)</f>
        <v>1.2109924972782313</v>
      </c>
      <c r="J7767" s="71">
        <v>193395</v>
      </c>
      <c r="K7767" s="44">
        <f t="shared" si="121"/>
        <v>234199.89401112354</v>
      </c>
    </row>
    <row r="7768" spans="1:11" s="43" customFormat="1" ht="19.7" customHeight="1" x14ac:dyDescent="0.25">
      <c r="A7768" s="43" t="s">
        <v>194</v>
      </c>
      <c r="B7768" s="1" t="s">
        <v>242</v>
      </c>
      <c r="C7768" s="1" t="s">
        <v>281</v>
      </c>
      <c r="D7768" s="1" t="s">
        <v>280</v>
      </c>
      <c r="E7768" s="45" t="str">
        <f>VLOOKUP(C7768,PROCV!E$50:G$126,3,0)</f>
        <v>Música</v>
      </c>
      <c r="F7768" s="1" t="s">
        <v>416</v>
      </c>
      <c r="G7768" s="1" t="s">
        <v>236</v>
      </c>
      <c r="H7768" s="1">
        <v>2014</v>
      </c>
      <c r="I7768" s="60">
        <f>VLOOKUP(H7768,PROCV!E$33:F$44,2,0)</f>
        <v>1.2109924972782313</v>
      </c>
      <c r="J7768" s="71">
        <v>598382</v>
      </c>
      <c r="K7768" s="44">
        <f t="shared" si="121"/>
        <v>724636.11250634259</v>
      </c>
    </row>
    <row r="7769" spans="1:11" s="43" customFormat="1" ht="19.7" customHeight="1" x14ac:dyDescent="0.25">
      <c r="A7769" s="43" t="s">
        <v>194</v>
      </c>
      <c r="B7769" s="1" t="s">
        <v>242</v>
      </c>
      <c r="C7769" s="1" t="s">
        <v>279</v>
      </c>
      <c r="D7769" s="1" t="s">
        <v>278</v>
      </c>
      <c r="E7769" s="45" t="str">
        <f>VLOOKUP(C7769,PROCV!E$50:G$126,3,0)</f>
        <v>Editorial</v>
      </c>
      <c r="F7769" s="1" t="s">
        <v>416</v>
      </c>
      <c r="G7769" s="1" t="s">
        <v>236</v>
      </c>
      <c r="H7769" s="1">
        <v>2014</v>
      </c>
      <c r="I7769" s="60">
        <f>VLOOKUP(H7769,PROCV!E$33:F$44,2,0)</f>
        <v>1.2109924972782313</v>
      </c>
      <c r="J7769" s="71">
        <v>310842</v>
      </c>
      <c r="K7769" s="44">
        <f t="shared" si="121"/>
        <v>376427.32983895997</v>
      </c>
    </row>
    <row r="7770" spans="1:11" s="43" customFormat="1" ht="19.7" customHeight="1" x14ac:dyDescent="0.25">
      <c r="A7770" s="43" t="s">
        <v>194</v>
      </c>
      <c r="B7770" s="1" t="s">
        <v>242</v>
      </c>
      <c r="C7770" s="1" t="s">
        <v>279</v>
      </c>
      <c r="D7770" s="1" t="s">
        <v>278</v>
      </c>
      <c r="E7770" s="45" t="str">
        <f>VLOOKUP(C7770,PROCV!E$50:G$126,3,0)</f>
        <v>Editorial</v>
      </c>
      <c r="F7770" s="1" t="s">
        <v>416</v>
      </c>
      <c r="G7770" s="1" t="s">
        <v>236</v>
      </c>
      <c r="H7770" s="1">
        <v>2014</v>
      </c>
      <c r="I7770" s="60">
        <f>VLOOKUP(H7770,PROCV!E$33:F$44,2,0)</f>
        <v>1.2109924972782313</v>
      </c>
      <c r="J7770" s="71">
        <v>2016746</v>
      </c>
      <c r="K7770" s="44">
        <f t="shared" si="121"/>
        <v>2442264.2749158838</v>
      </c>
    </row>
    <row r="7771" spans="1:11" s="43" customFormat="1" ht="19.7" customHeight="1" x14ac:dyDescent="0.25">
      <c r="A7771" s="43" t="s">
        <v>194</v>
      </c>
      <c r="B7771" s="1" t="s">
        <v>242</v>
      </c>
      <c r="C7771" s="1" t="s">
        <v>279</v>
      </c>
      <c r="D7771" s="1" t="s">
        <v>278</v>
      </c>
      <c r="E7771" s="45" t="str">
        <f>VLOOKUP(C7771,PROCV!E$50:G$126,3,0)</f>
        <v>Editorial</v>
      </c>
      <c r="F7771" s="1" t="s">
        <v>416</v>
      </c>
      <c r="G7771" s="1" t="s">
        <v>236</v>
      </c>
      <c r="H7771" s="1">
        <v>2014</v>
      </c>
      <c r="I7771" s="60">
        <f>VLOOKUP(H7771,PROCV!E$33:F$44,2,0)</f>
        <v>1.2109924972782313</v>
      </c>
      <c r="J7771" s="71">
        <v>3106201</v>
      </c>
      <c r="K7771" s="44">
        <f t="shared" si="121"/>
        <v>3761586.1060381392</v>
      </c>
    </row>
    <row r="7772" spans="1:11" s="43" customFormat="1" ht="19.7" customHeight="1" x14ac:dyDescent="0.25">
      <c r="A7772" s="43" t="s">
        <v>194</v>
      </c>
      <c r="B7772" s="1" t="s">
        <v>242</v>
      </c>
      <c r="C7772" s="1" t="s">
        <v>279</v>
      </c>
      <c r="D7772" s="1" t="s">
        <v>278</v>
      </c>
      <c r="E7772" s="45" t="str">
        <f>VLOOKUP(C7772,PROCV!E$50:G$126,3,0)</f>
        <v>Editorial</v>
      </c>
      <c r="F7772" s="1" t="s">
        <v>416</v>
      </c>
      <c r="G7772" s="1" t="s">
        <v>236</v>
      </c>
      <c r="H7772" s="1">
        <v>2014</v>
      </c>
      <c r="I7772" s="60">
        <f>VLOOKUP(H7772,PROCV!E$33:F$44,2,0)</f>
        <v>1.2109924972782313</v>
      </c>
      <c r="J7772" s="71">
        <v>4138608</v>
      </c>
      <c r="K7772" s="44">
        <f t="shared" si="121"/>
        <v>5011823.2371756667</v>
      </c>
    </row>
    <row r="7773" spans="1:11" s="43" customFormat="1" ht="19.7" customHeight="1" x14ac:dyDescent="0.25">
      <c r="A7773" s="43" t="s">
        <v>194</v>
      </c>
      <c r="B7773" s="1" t="s">
        <v>242</v>
      </c>
      <c r="C7773" s="1" t="s">
        <v>279</v>
      </c>
      <c r="D7773" s="1" t="s">
        <v>278</v>
      </c>
      <c r="E7773" s="45" t="str">
        <f>VLOOKUP(C7773,PROCV!E$50:G$126,3,0)</f>
        <v>Editorial</v>
      </c>
      <c r="F7773" s="1" t="s">
        <v>416</v>
      </c>
      <c r="G7773" s="1" t="s">
        <v>236</v>
      </c>
      <c r="H7773" s="1">
        <v>2014</v>
      </c>
      <c r="I7773" s="60">
        <f>VLOOKUP(H7773,PROCV!E$33:F$44,2,0)</f>
        <v>1.2109924972782313</v>
      </c>
      <c r="J7773" s="71">
        <v>10000</v>
      </c>
      <c r="K7773" s="44">
        <f t="shared" si="121"/>
        <v>12109.924972782313</v>
      </c>
    </row>
    <row r="7774" spans="1:11" s="43" customFormat="1" ht="19.7" customHeight="1" x14ac:dyDescent="0.25">
      <c r="A7774" s="43" t="s">
        <v>194</v>
      </c>
      <c r="B7774" s="1" t="s">
        <v>242</v>
      </c>
      <c r="C7774" s="1" t="s">
        <v>279</v>
      </c>
      <c r="D7774" s="1" t="s">
        <v>278</v>
      </c>
      <c r="E7774" s="45" t="str">
        <f>VLOOKUP(C7774,PROCV!E$50:G$126,3,0)</f>
        <v>Editorial</v>
      </c>
      <c r="F7774" s="1" t="s">
        <v>416</v>
      </c>
      <c r="G7774" s="1" t="s">
        <v>236</v>
      </c>
      <c r="H7774" s="1">
        <v>2014</v>
      </c>
      <c r="I7774" s="60">
        <f>VLOOKUP(H7774,PROCV!E$33:F$44,2,0)</f>
        <v>1.2109924972782313</v>
      </c>
      <c r="J7774" s="71">
        <v>280742</v>
      </c>
      <c r="K7774" s="44">
        <f t="shared" si="121"/>
        <v>339976.45567088522</v>
      </c>
    </row>
    <row r="7775" spans="1:11" s="43" customFormat="1" ht="19.7" customHeight="1" x14ac:dyDescent="0.25">
      <c r="A7775" s="43" t="s">
        <v>194</v>
      </c>
      <c r="B7775" s="1" t="s">
        <v>242</v>
      </c>
      <c r="C7775" s="1" t="s">
        <v>277</v>
      </c>
      <c r="D7775" s="1" t="s">
        <v>276</v>
      </c>
      <c r="E7775" s="45" t="str">
        <f>VLOOKUP(C7775,PROCV!E$50:G$126,3,0)</f>
        <v>Editorial</v>
      </c>
      <c r="F7775" s="1" t="s">
        <v>416</v>
      </c>
      <c r="G7775" s="1" t="s">
        <v>236</v>
      </c>
      <c r="H7775" s="1">
        <v>2014</v>
      </c>
      <c r="I7775" s="60">
        <f>VLOOKUP(H7775,PROCV!E$33:F$44,2,0)</f>
        <v>1.2109924972782313</v>
      </c>
      <c r="J7775" s="71">
        <v>85119</v>
      </c>
      <c r="K7775" s="44">
        <f t="shared" si="121"/>
        <v>103078.47037582577</v>
      </c>
    </row>
    <row r="7776" spans="1:11" s="43" customFormat="1" ht="19.7" customHeight="1" x14ac:dyDescent="0.25">
      <c r="A7776" s="43" t="s">
        <v>194</v>
      </c>
      <c r="B7776" s="1" t="s">
        <v>242</v>
      </c>
      <c r="C7776" s="1" t="s">
        <v>277</v>
      </c>
      <c r="D7776" s="1" t="s">
        <v>276</v>
      </c>
      <c r="E7776" s="45" t="str">
        <f>VLOOKUP(C7776,PROCV!E$50:G$126,3,0)</f>
        <v>Editorial</v>
      </c>
      <c r="F7776" s="1" t="s">
        <v>416</v>
      </c>
      <c r="G7776" s="1" t="s">
        <v>236</v>
      </c>
      <c r="H7776" s="1">
        <v>2014</v>
      </c>
      <c r="I7776" s="60">
        <f>VLOOKUP(H7776,PROCV!E$33:F$44,2,0)</f>
        <v>1.2109924972782313</v>
      </c>
      <c r="J7776" s="71">
        <v>271077</v>
      </c>
      <c r="K7776" s="44">
        <f t="shared" si="121"/>
        <v>328272.21318469109</v>
      </c>
    </row>
    <row r="7777" spans="1:11" s="43" customFormat="1" ht="19.7" customHeight="1" x14ac:dyDescent="0.25">
      <c r="A7777" s="43" t="s">
        <v>194</v>
      </c>
      <c r="B7777" s="1" t="s">
        <v>242</v>
      </c>
      <c r="C7777" s="1" t="s">
        <v>277</v>
      </c>
      <c r="D7777" s="1" t="s">
        <v>276</v>
      </c>
      <c r="E7777" s="45" t="str">
        <f>VLOOKUP(C7777,PROCV!E$50:G$126,3,0)</f>
        <v>Editorial</v>
      </c>
      <c r="F7777" s="1" t="s">
        <v>416</v>
      </c>
      <c r="G7777" s="1" t="s">
        <v>236</v>
      </c>
      <c r="H7777" s="1">
        <v>2014</v>
      </c>
      <c r="I7777" s="60">
        <f>VLOOKUP(H7777,PROCV!E$33:F$44,2,0)</f>
        <v>1.2109924972782313</v>
      </c>
      <c r="J7777" s="71">
        <v>234919</v>
      </c>
      <c r="K7777" s="44">
        <f t="shared" si="121"/>
        <v>284485.14646810485</v>
      </c>
    </row>
    <row r="7778" spans="1:11" s="43" customFormat="1" ht="19.7" customHeight="1" x14ac:dyDescent="0.25">
      <c r="A7778" s="43" t="s">
        <v>194</v>
      </c>
      <c r="B7778" s="1" t="s">
        <v>242</v>
      </c>
      <c r="C7778" s="1" t="s">
        <v>277</v>
      </c>
      <c r="D7778" s="1" t="s">
        <v>276</v>
      </c>
      <c r="E7778" s="45" t="str">
        <f>VLOOKUP(C7778,PROCV!E$50:G$126,3,0)</f>
        <v>Editorial</v>
      </c>
      <c r="F7778" s="1" t="s">
        <v>416</v>
      </c>
      <c r="G7778" s="1" t="s">
        <v>236</v>
      </c>
      <c r="H7778" s="1">
        <v>2014</v>
      </c>
      <c r="I7778" s="60">
        <f>VLOOKUP(H7778,PROCV!E$33:F$44,2,0)</f>
        <v>1.2109924972782313</v>
      </c>
      <c r="J7778" s="71">
        <v>579036</v>
      </c>
      <c r="K7778" s="44">
        <f t="shared" si="121"/>
        <v>701208.25165399793</v>
      </c>
    </row>
    <row r="7779" spans="1:11" s="43" customFormat="1" ht="19.7" customHeight="1" x14ac:dyDescent="0.25">
      <c r="A7779" s="43" t="s">
        <v>194</v>
      </c>
      <c r="B7779" s="1" t="s">
        <v>242</v>
      </c>
      <c r="C7779" s="1" t="s">
        <v>275</v>
      </c>
      <c r="D7779" s="1" t="s">
        <v>274</v>
      </c>
      <c r="E7779" s="45" t="str">
        <f>VLOOKUP(C7779,PROCV!E$50:G$126,3,0)</f>
        <v>Editorial</v>
      </c>
      <c r="F7779" s="1" t="s">
        <v>416</v>
      </c>
      <c r="G7779" s="1" t="s">
        <v>236</v>
      </c>
      <c r="H7779" s="1">
        <v>2014</v>
      </c>
      <c r="I7779" s="60">
        <f>VLOOKUP(H7779,PROCV!E$33:F$44,2,0)</f>
        <v>1.2109924972782313</v>
      </c>
      <c r="J7779" s="71">
        <v>68690</v>
      </c>
      <c r="K7779" s="44">
        <f t="shared" si="121"/>
        <v>83183.074638041711</v>
      </c>
    </row>
    <row r="7780" spans="1:11" s="43" customFormat="1" ht="19.7" customHeight="1" x14ac:dyDescent="0.25">
      <c r="A7780" s="43" t="s">
        <v>194</v>
      </c>
      <c r="B7780" s="1" t="s">
        <v>242</v>
      </c>
      <c r="C7780" s="1" t="s">
        <v>275</v>
      </c>
      <c r="D7780" s="1" t="s">
        <v>274</v>
      </c>
      <c r="E7780" s="45" t="str">
        <f>VLOOKUP(C7780,PROCV!E$50:G$126,3,0)</f>
        <v>Editorial</v>
      </c>
      <c r="F7780" s="1" t="s">
        <v>416</v>
      </c>
      <c r="G7780" s="1" t="s">
        <v>236</v>
      </c>
      <c r="H7780" s="1">
        <v>2014</v>
      </c>
      <c r="I7780" s="60">
        <f>VLOOKUP(H7780,PROCV!E$33:F$44,2,0)</f>
        <v>1.2109924972782313</v>
      </c>
      <c r="J7780" s="71">
        <v>151000</v>
      </c>
      <c r="K7780" s="44">
        <f t="shared" si="121"/>
        <v>182859.86708901293</v>
      </c>
    </row>
    <row r="7781" spans="1:11" s="43" customFormat="1" ht="19.7" customHeight="1" x14ac:dyDescent="0.25">
      <c r="A7781" s="43" t="s">
        <v>194</v>
      </c>
      <c r="B7781" s="1" t="s">
        <v>242</v>
      </c>
      <c r="C7781" s="1" t="s">
        <v>275</v>
      </c>
      <c r="D7781" s="1" t="s">
        <v>274</v>
      </c>
      <c r="E7781" s="45" t="str">
        <f>VLOOKUP(C7781,PROCV!E$50:G$126,3,0)</f>
        <v>Editorial</v>
      </c>
      <c r="F7781" s="1" t="s">
        <v>416</v>
      </c>
      <c r="G7781" s="1" t="s">
        <v>236</v>
      </c>
      <c r="H7781" s="1">
        <v>2014</v>
      </c>
      <c r="I7781" s="60">
        <f>VLOOKUP(H7781,PROCV!E$33:F$44,2,0)</f>
        <v>1.2109924972782313</v>
      </c>
      <c r="J7781" s="71">
        <v>161926</v>
      </c>
      <c r="K7781" s="44">
        <f t="shared" si="121"/>
        <v>196091.17111427488</v>
      </c>
    </row>
    <row r="7782" spans="1:11" s="43" customFormat="1" ht="19.7" customHeight="1" x14ac:dyDescent="0.25">
      <c r="A7782" s="43" t="s">
        <v>194</v>
      </c>
      <c r="B7782" s="1" t="s">
        <v>242</v>
      </c>
      <c r="C7782" s="1" t="s">
        <v>275</v>
      </c>
      <c r="D7782" s="1" t="s">
        <v>274</v>
      </c>
      <c r="E7782" s="45" t="str">
        <f>VLOOKUP(C7782,PROCV!E$50:G$126,3,0)</f>
        <v>Editorial</v>
      </c>
      <c r="F7782" s="1" t="s">
        <v>416</v>
      </c>
      <c r="G7782" s="1" t="s">
        <v>236</v>
      </c>
      <c r="H7782" s="1">
        <v>2014</v>
      </c>
      <c r="I7782" s="60">
        <f>VLOOKUP(H7782,PROCV!E$33:F$44,2,0)</f>
        <v>1.2109924972782313</v>
      </c>
      <c r="J7782" s="71">
        <v>615886</v>
      </c>
      <c r="K7782" s="44">
        <f t="shared" si="121"/>
        <v>745833.32517870073</v>
      </c>
    </row>
    <row r="7783" spans="1:11" s="43" customFormat="1" ht="19.7" customHeight="1" x14ac:dyDescent="0.25">
      <c r="A7783" s="43" t="s">
        <v>194</v>
      </c>
      <c r="B7783" s="1" t="s">
        <v>242</v>
      </c>
      <c r="C7783" s="1" t="s">
        <v>307</v>
      </c>
      <c r="D7783" s="1" t="s">
        <v>306</v>
      </c>
      <c r="E7783" s="45" t="str">
        <f>VLOOKUP(C7783,PROCV!E$50:G$126,3,0)</f>
        <v>NA</v>
      </c>
      <c r="F7783" s="1" t="s">
        <v>416</v>
      </c>
      <c r="G7783" s="1" t="s">
        <v>236</v>
      </c>
      <c r="H7783" s="1">
        <v>2014</v>
      </c>
      <c r="I7783" s="60">
        <f>VLOOKUP(H7783,PROCV!E$33:F$44,2,0)</f>
        <v>1.2109924972782313</v>
      </c>
      <c r="J7783" s="71">
        <v>5568</v>
      </c>
      <c r="K7783" s="44">
        <f t="shared" si="121"/>
        <v>6742.8062248451924</v>
      </c>
    </row>
    <row r="7784" spans="1:11" s="43" customFormat="1" ht="19.7" customHeight="1" x14ac:dyDescent="0.25">
      <c r="A7784" s="43" t="s">
        <v>194</v>
      </c>
      <c r="B7784" s="1" t="s">
        <v>242</v>
      </c>
      <c r="C7784" s="1" t="s">
        <v>307</v>
      </c>
      <c r="D7784" s="1" t="s">
        <v>306</v>
      </c>
      <c r="E7784" s="45" t="str">
        <f>VLOOKUP(C7784,PROCV!E$50:G$126,3,0)</f>
        <v>NA</v>
      </c>
      <c r="F7784" s="1" t="s">
        <v>416</v>
      </c>
      <c r="G7784" s="1" t="s">
        <v>236</v>
      </c>
      <c r="H7784" s="1">
        <v>2014</v>
      </c>
      <c r="I7784" s="60">
        <f>VLOOKUP(H7784,PROCV!E$33:F$44,2,0)</f>
        <v>1.2109924972782313</v>
      </c>
      <c r="J7784" s="71">
        <v>56786</v>
      </c>
      <c r="K7784" s="44">
        <f t="shared" si="121"/>
        <v>68767.419950441647</v>
      </c>
    </row>
    <row r="7785" spans="1:11" s="43" customFormat="1" ht="19.7" customHeight="1" x14ac:dyDescent="0.25">
      <c r="A7785" s="43" t="s">
        <v>194</v>
      </c>
      <c r="B7785" s="1" t="s">
        <v>242</v>
      </c>
      <c r="C7785" s="1" t="s">
        <v>307</v>
      </c>
      <c r="D7785" s="1" t="s">
        <v>306</v>
      </c>
      <c r="E7785" s="45" t="str">
        <f>VLOOKUP(C7785,PROCV!E$50:G$126,3,0)</f>
        <v>NA</v>
      </c>
      <c r="F7785" s="1" t="s">
        <v>416</v>
      </c>
      <c r="G7785" s="1" t="s">
        <v>236</v>
      </c>
      <c r="H7785" s="1">
        <v>2014</v>
      </c>
      <c r="I7785" s="60">
        <f>VLOOKUP(H7785,PROCV!E$33:F$44,2,0)</f>
        <v>1.2109924972782313</v>
      </c>
      <c r="J7785" s="71">
        <v>443396</v>
      </c>
      <c r="K7785" s="44">
        <f t="shared" si="121"/>
        <v>536949.22932317865</v>
      </c>
    </row>
    <row r="7786" spans="1:11" s="43" customFormat="1" ht="19.7" customHeight="1" x14ac:dyDescent="0.25">
      <c r="A7786" s="43" t="s">
        <v>194</v>
      </c>
      <c r="B7786" s="1" t="s">
        <v>242</v>
      </c>
      <c r="C7786" s="1" t="s">
        <v>273</v>
      </c>
      <c r="D7786" s="1" t="s">
        <v>272</v>
      </c>
      <c r="E7786" s="45" t="str">
        <f>VLOOKUP(C7786,PROCV!E$50:G$126,3,0)</f>
        <v>Editorial</v>
      </c>
      <c r="F7786" s="1" t="s">
        <v>416</v>
      </c>
      <c r="G7786" s="1" t="s">
        <v>236</v>
      </c>
      <c r="H7786" s="1">
        <v>2014</v>
      </c>
      <c r="I7786" s="60">
        <f>VLOOKUP(H7786,PROCV!E$33:F$44,2,0)</f>
        <v>1.2109924972782313</v>
      </c>
      <c r="J7786" s="71">
        <v>218220</v>
      </c>
      <c r="K7786" s="44">
        <f t="shared" si="121"/>
        <v>264262.78275605565</v>
      </c>
    </row>
    <row r="7787" spans="1:11" s="43" customFormat="1" ht="19.7" customHeight="1" x14ac:dyDescent="0.25">
      <c r="A7787" s="43" t="s">
        <v>194</v>
      </c>
      <c r="B7787" s="1" t="s">
        <v>242</v>
      </c>
      <c r="C7787" s="1" t="s">
        <v>273</v>
      </c>
      <c r="D7787" s="1" t="s">
        <v>272</v>
      </c>
      <c r="E7787" s="45" t="str">
        <f>VLOOKUP(C7787,PROCV!E$50:G$126,3,0)</f>
        <v>Editorial</v>
      </c>
      <c r="F7787" s="1" t="s">
        <v>416</v>
      </c>
      <c r="G7787" s="1" t="s">
        <v>265</v>
      </c>
      <c r="H7787" s="1">
        <v>2014</v>
      </c>
      <c r="I7787" s="60">
        <f>VLOOKUP(H7787,PROCV!E$33:F$44,2,0)</f>
        <v>1.2109924972782313</v>
      </c>
      <c r="J7787" s="71">
        <v>67436133</v>
      </c>
      <c r="K7787" s="44">
        <f t="shared" si="121"/>
        <v>81664651.108456939</v>
      </c>
    </row>
    <row r="7788" spans="1:11" s="43" customFormat="1" ht="19.7" customHeight="1" x14ac:dyDescent="0.25">
      <c r="A7788" s="43" t="s">
        <v>194</v>
      </c>
      <c r="B7788" s="1" t="s">
        <v>242</v>
      </c>
      <c r="C7788" s="1" t="s">
        <v>273</v>
      </c>
      <c r="D7788" s="1" t="s">
        <v>272</v>
      </c>
      <c r="E7788" s="45" t="str">
        <f>VLOOKUP(C7788,PROCV!E$50:G$126,3,0)</f>
        <v>Editorial</v>
      </c>
      <c r="F7788" s="1" t="s">
        <v>416</v>
      </c>
      <c r="G7788" s="1" t="s">
        <v>236</v>
      </c>
      <c r="H7788" s="1">
        <v>2014</v>
      </c>
      <c r="I7788" s="60">
        <f>VLOOKUP(H7788,PROCV!E$33:F$44,2,0)</f>
        <v>1.2109924972782313</v>
      </c>
      <c r="J7788" s="71">
        <v>827695</v>
      </c>
      <c r="K7788" s="44">
        <f t="shared" si="121"/>
        <v>1002332.4350347057</v>
      </c>
    </row>
    <row r="7789" spans="1:11" s="43" customFormat="1" ht="19.7" customHeight="1" x14ac:dyDescent="0.25">
      <c r="A7789" s="43" t="s">
        <v>194</v>
      </c>
      <c r="B7789" s="1" t="s">
        <v>242</v>
      </c>
      <c r="C7789" s="1" t="s">
        <v>273</v>
      </c>
      <c r="D7789" s="1" t="s">
        <v>272</v>
      </c>
      <c r="E7789" s="45" t="str">
        <f>VLOOKUP(C7789,PROCV!E$50:G$126,3,0)</f>
        <v>Editorial</v>
      </c>
      <c r="F7789" s="1" t="s">
        <v>416</v>
      </c>
      <c r="G7789" s="1" t="s">
        <v>236</v>
      </c>
      <c r="H7789" s="1">
        <v>2014</v>
      </c>
      <c r="I7789" s="60">
        <f>VLOOKUP(H7789,PROCV!E$33:F$44,2,0)</f>
        <v>1.2109924972782313</v>
      </c>
      <c r="J7789" s="71">
        <v>1080930</v>
      </c>
      <c r="K7789" s="44">
        <f t="shared" si="121"/>
        <v>1308998.1200829586</v>
      </c>
    </row>
    <row r="7790" spans="1:11" s="43" customFormat="1" ht="19.7" customHeight="1" x14ac:dyDescent="0.25">
      <c r="A7790" s="43" t="s">
        <v>194</v>
      </c>
      <c r="B7790" s="1" t="s">
        <v>242</v>
      </c>
      <c r="C7790" s="1" t="s">
        <v>273</v>
      </c>
      <c r="D7790" s="1" t="s">
        <v>272</v>
      </c>
      <c r="E7790" s="45" t="str">
        <f>VLOOKUP(C7790,PROCV!E$50:G$126,3,0)</f>
        <v>Editorial</v>
      </c>
      <c r="F7790" s="1" t="s">
        <v>416</v>
      </c>
      <c r="G7790" s="1" t="s">
        <v>236</v>
      </c>
      <c r="H7790" s="1">
        <v>2014</v>
      </c>
      <c r="I7790" s="60">
        <f>VLOOKUP(H7790,PROCV!E$33:F$44,2,0)</f>
        <v>1.2109924972782313</v>
      </c>
      <c r="J7790" s="71">
        <v>1835396</v>
      </c>
      <c r="K7790" s="44">
        <f t="shared" si="121"/>
        <v>2222650.7855344769</v>
      </c>
    </row>
    <row r="7791" spans="1:11" s="43" customFormat="1" ht="19.7" customHeight="1" x14ac:dyDescent="0.25">
      <c r="A7791" s="43" t="s">
        <v>194</v>
      </c>
      <c r="B7791" s="1" t="s">
        <v>242</v>
      </c>
      <c r="C7791" s="1" t="s">
        <v>273</v>
      </c>
      <c r="D7791" s="1" t="s">
        <v>272</v>
      </c>
      <c r="E7791" s="45" t="str">
        <f>VLOOKUP(C7791,PROCV!E$50:G$126,3,0)</f>
        <v>Editorial</v>
      </c>
      <c r="F7791" s="1" t="s">
        <v>416</v>
      </c>
      <c r="G7791" s="1" t="s">
        <v>265</v>
      </c>
      <c r="H7791" s="1">
        <v>2014</v>
      </c>
      <c r="I7791" s="60">
        <f>VLOOKUP(H7791,PROCV!E$33:F$44,2,0)</f>
        <v>1.2109924972782313</v>
      </c>
      <c r="J7791" s="71">
        <v>130873973</v>
      </c>
      <c r="K7791" s="44">
        <f t="shared" si="121"/>
        <v>158487399.39199382</v>
      </c>
    </row>
    <row r="7792" spans="1:11" s="43" customFormat="1" ht="19.7" customHeight="1" x14ac:dyDescent="0.25">
      <c r="A7792" s="43" t="s">
        <v>194</v>
      </c>
      <c r="B7792" s="1" t="s">
        <v>242</v>
      </c>
      <c r="C7792" s="1" t="s">
        <v>273</v>
      </c>
      <c r="D7792" s="1" t="s">
        <v>272</v>
      </c>
      <c r="E7792" s="45" t="str">
        <f>VLOOKUP(C7792,PROCV!E$50:G$126,3,0)</f>
        <v>Editorial</v>
      </c>
      <c r="F7792" s="1" t="s">
        <v>416</v>
      </c>
      <c r="G7792" s="1" t="s">
        <v>236</v>
      </c>
      <c r="H7792" s="1">
        <v>2014</v>
      </c>
      <c r="I7792" s="60">
        <f>VLOOKUP(H7792,PROCV!E$33:F$44,2,0)</f>
        <v>1.2109924972782313</v>
      </c>
      <c r="J7792" s="71">
        <v>7046218</v>
      </c>
      <c r="K7792" s="44">
        <f t="shared" si="121"/>
        <v>8532917.1321868245</v>
      </c>
    </row>
    <row r="7793" spans="1:11" s="43" customFormat="1" ht="19.7" customHeight="1" x14ac:dyDescent="0.25">
      <c r="A7793" s="43" t="s">
        <v>194</v>
      </c>
      <c r="B7793" s="1" t="s">
        <v>242</v>
      </c>
      <c r="C7793" s="1" t="s">
        <v>273</v>
      </c>
      <c r="D7793" s="1" t="s">
        <v>272</v>
      </c>
      <c r="E7793" s="45" t="str">
        <f>VLOOKUP(C7793,PROCV!E$50:G$126,3,0)</f>
        <v>Editorial</v>
      </c>
      <c r="F7793" s="1" t="s">
        <v>416</v>
      </c>
      <c r="G7793" s="1" t="s">
        <v>265</v>
      </c>
      <c r="H7793" s="1">
        <v>2014</v>
      </c>
      <c r="I7793" s="60">
        <f>VLOOKUP(H7793,PROCV!E$33:F$44,2,0)</f>
        <v>1.2109924972782313</v>
      </c>
      <c r="J7793" s="71">
        <v>5119074</v>
      </c>
      <c r="K7793" s="44">
        <f t="shared" si="121"/>
        <v>6199160.2070120648</v>
      </c>
    </row>
    <row r="7794" spans="1:11" s="43" customFormat="1" ht="19.7" customHeight="1" x14ac:dyDescent="0.25">
      <c r="A7794" s="43" t="s">
        <v>194</v>
      </c>
      <c r="B7794" s="1" t="s">
        <v>242</v>
      </c>
      <c r="C7794" s="1" t="s">
        <v>273</v>
      </c>
      <c r="D7794" s="1" t="s">
        <v>272</v>
      </c>
      <c r="E7794" s="45" t="str">
        <f>VLOOKUP(C7794,PROCV!E$50:G$126,3,0)</f>
        <v>Editorial</v>
      </c>
      <c r="F7794" s="1" t="s">
        <v>416</v>
      </c>
      <c r="G7794" s="1" t="s">
        <v>265</v>
      </c>
      <c r="H7794" s="1">
        <v>2014</v>
      </c>
      <c r="I7794" s="60">
        <f>VLOOKUP(H7794,PROCV!E$33:F$44,2,0)</f>
        <v>1.2109924972782313</v>
      </c>
      <c r="J7794" s="71">
        <v>444750</v>
      </c>
      <c r="K7794" s="44">
        <f t="shared" si="121"/>
        <v>538588.9131644934</v>
      </c>
    </row>
    <row r="7795" spans="1:11" s="43" customFormat="1" ht="19.7" customHeight="1" x14ac:dyDescent="0.25">
      <c r="A7795" s="43" t="s">
        <v>194</v>
      </c>
      <c r="B7795" s="1" t="s">
        <v>242</v>
      </c>
      <c r="C7795" s="1" t="s">
        <v>271</v>
      </c>
      <c r="D7795" s="1" t="s">
        <v>270</v>
      </c>
      <c r="E7795" s="45" t="str">
        <f>VLOOKUP(C7795,PROCV!E$50:G$126,3,0)</f>
        <v>Editorial</v>
      </c>
      <c r="F7795" s="1" t="s">
        <v>416</v>
      </c>
      <c r="G7795" s="1" t="s">
        <v>236</v>
      </c>
      <c r="H7795" s="1">
        <v>2014</v>
      </c>
      <c r="I7795" s="60">
        <f>VLOOKUP(H7795,PROCV!E$33:F$44,2,0)</f>
        <v>1.2109924972782313</v>
      </c>
      <c r="J7795" s="71">
        <v>335031</v>
      </c>
      <c r="K7795" s="44">
        <f t="shared" si="121"/>
        <v>405720.02735562314</v>
      </c>
    </row>
    <row r="7796" spans="1:11" s="43" customFormat="1" ht="19.7" customHeight="1" x14ac:dyDescent="0.25">
      <c r="A7796" s="43" t="s">
        <v>194</v>
      </c>
      <c r="B7796" s="1" t="s">
        <v>242</v>
      </c>
      <c r="C7796" s="1" t="s">
        <v>271</v>
      </c>
      <c r="D7796" s="1" t="s">
        <v>270</v>
      </c>
      <c r="E7796" s="45" t="str">
        <f>VLOOKUP(C7796,PROCV!E$50:G$126,3,0)</f>
        <v>Editorial</v>
      </c>
      <c r="F7796" s="1" t="s">
        <v>416</v>
      </c>
      <c r="G7796" s="1" t="s">
        <v>236</v>
      </c>
      <c r="H7796" s="1">
        <v>2014</v>
      </c>
      <c r="I7796" s="60">
        <f>VLOOKUP(H7796,PROCV!E$33:F$44,2,0)</f>
        <v>1.2109924972782313</v>
      </c>
      <c r="J7796" s="71">
        <v>1614702</v>
      </c>
      <c r="K7796" s="44">
        <f t="shared" si="121"/>
        <v>1955392.0073401546</v>
      </c>
    </row>
    <row r="7797" spans="1:11" s="43" customFormat="1" ht="19.7" customHeight="1" x14ac:dyDescent="0.25">
      <c r="A7797" s="43" t="s">
        <v>194</v>
      </c>
      <c r="B7797" s="1" t="s">
        <v>242</v>
      </c>
      <c r="C7797" s="1" t="s">
        <v>271</v>
      </c>
      <c r="D7797" s="1" t="s">
        <v>270</v>
      </c>
      <c r="E7797" s="45" t="str">
        <f>VLOOKUP(C7797,PROCV!E$50:G$126,3,0)</f>
        <v>Editorial</v>
      </c>
      <c r="F7797" s="1" t="s">
        <v>416</v>
      </c>
      <c r="G7797" s="1" t="s">
        <v>236</v>
      </c>
      <c r="H7797" s="1">
        <v>2014</v>
      </c>
      <c r="I7797" s="60">
        <f>VLOOKUP(H7797,PROCV!E$33:F$44,2,0)</f>
        <v>1.2109924972782313</v>
      </c>
      <c r="J7797" s="71">
        <v>27650</v>
      </c>
      <c r="K7797" s="44">
        <f t="shared" si="121"/>
        <v>33483.942549743093</v>
      </c>
    </row>
    <row r="7798" spans="1:11" s="43" customFormat="1" ht="19.7" customHeight="1" x14ac:dyDescent="0.25">
      <c r="A7798" s="43" t="s">
        <v>194</v>
      </c>
      <c r="B7798" s="1" t="s">
        <v>242</v>
      </c>
      <c r="C7798" s="1" t="s">
        <v>271</v>
      </c>
      <c r="D7798" s="1" t="s">
        <v>270</v>
      </c>
      <c r="E7798" s="45" t="str">
        <f>VLOOKUP(C7798,PROCV!E$50:G$126,3,0)</f>
        <v>Editorial</v>
      </c>
      <c r="F7798" s="1" t="s">
        <v>416</v>
      </c>
      <c r="G7798" s="1" t="s">
        <v>236</v>
      </c>
      <c r="H7798" s="1">
        <v>2014</v>
      </c>
      <c r="I7798" s="60">
        <f>VLOOKUP(H7798,PROCV!E$33:F$44,2,0)</f>
        <v>1.2109924972782313</v>
      </c>
      <c r="J7798" s="71">
        <v>785725</v>
      </c>
      <c r="K7798" s="44">
        <f t="shared" si="121"/>
        <v>951507.07992393826</v>
      </c>
    </row>
    <row r="7799" spans="1:11" s="43" customFormat="1" ht="19.7" customHeight="1" x14ac:dyDescent="0.25">
      <c r="A7799" s="43" t="s">
        <v>194</v>
      </c>
      <c r="B7799" s="1" t="s">
        <v>242</v>
      </c>
      <c r="C7799" s="1" t="s">
        <v>271</v>
      </c>
      <c r="D7799" s="1" t="s">
        <v>270</v>
      </c>
      <c r="E7799" s="45" t="str">
        <f>VLOOKUP(C7799,PROCV!E$50:G$126,3,0)</f>
        <v>Editorial</v>
      </c>
      <c r="F7799" s="1" t="s">
        <v>416</v>
      </c>
      <c r="G7799" s="1" t="s">
        <v>236</v>
      </c>
      <c r="H7799" s="1">
        <v>2014</v>
      </c>
      <c r="I7799" s="60">
        <f>VLOOKUP(H7799,PROCV!E$33:F$44,2,0)</f>
        <v>1.2109924972782313</v>
      </c>
      <c r="J7799" s="71">
        <v>20000</v>
      </c>
      <c r="K7799" s="44">
        <f t="shared" si="121"/>
        <v>24219.849945564627</v>
      </c>
    </row>
    <row r="7800" spans="1:11" s="43" customFormat="1" ht="19.7" customHeight="1" x14ac:dyDescent="0.25">
      <c r="A7800" s="43" t="s">
        <v>194</v>
      </c>
      <c r="B7800" s="1" t="s">
        <v>242</v>
      </c>
      <c r="C7800" s="1" t="s">
        <v>315</v>
      </c>
      <c r="D7800" s="1" t="s">
        <v>314</v>
      </c>
      <c r="E7800" s="45" t="str">
        <f>VLOOKUP(C7800,PROCV!E$50:G$126,3,0)</f>
        <v>Editorial</v>
      </c>
      <c r="F7800" s="1" t="s">
        <v>416</v>
      </c>
      <c r="G7800" s="1" t="s">
        <v>236</v>
      </c>
      <c r="H7800" s="1">
        <v>2014</v>
      </c>
      <c r="I7800" s="60">
        <f>VLOOKUP(H7800,PROCV!E$33:F$44,2,0)</f>
        <v>1.2109924972782313</v>
      </c>
      <c r="J7800" s="71">
        <v>27923</v>
      </c>
      <c r="K7800" s="44">
        <f t="shared" si="121"/>
        <v>33814.543501500055</v>
      </c>
    </row>
    <row r="7801" spans="1:11" s="43" customFormat="1" ht="19.7" customHeight="1" x14ac:dyDescent="0.25">
      <c r="A7801" s="43" t="s">
        <v>194</v>
      </c>
      <c r="B7801" s="1" t="s">
        <v>242</v>
      </c>
      <c r="C7801" s="1" t="s">
        <v>315</v>
      </c>
      <c r="D7801" s="1" t="s">
        <v>314</v>
      </c>
      <c r="E7801" s="45" t="str">
        <f>VLOOKUP(C7801,PROCV!E$50:G$126,3,0)</f>
        <v>Editorial</v>
      </c>
      <c r="F7801" s="1" t="s">
        <v>416</v>
      </c>
      <c r="G7801" s="1" t="s">
        <v>236</v>
      </c>
      <c r="H7801" s="1">
        <v>2014</v>
      </c>
      <c r="I7801" s="60">
        <f>VLOOKUP(H7801,PROCV!E$33:F$44,2,0)</f>
        <v>1.2109924972782313</v>
      </c>
      <c r="J7801" s="71">
        <v>94600</v>
      </c>
      <c r="K7801" s="44">
        <f t="shared" si="121"/>
        <v>114559.89024252069</v>
      </c>
    </row>
    <row r="7802" spans="1:11" s="43" customFormat="1" ht="19.7" customHeight="1" x14ac:dyDescent="0.25">
      <c r="A7802" s="43" t="s">
        <v>194</v>
      </c>
      <c r="B7802" s="1" t="s">
        <v>242</v>
      </c>
      <c r="C7802" s="1" t="s">
        <v>315</v>
      </c>
      <c r="D7802" s="1" t="s">
        <v>314</v>
      </c>
      <c r="E7802" s="45" t="str">
        <f>VLOOKUP(C7802,PROCV!E$50:G$126,3,0)</f>
        <v>Editorial</v>
      </c>
      <c r="F7802" s="1" t="s">
        <v>416</v>
      </c>
      <c r="G7802" s="1" t="s">
        <v>236</v>
      </c>
      <c r="H7802" s="1">
        <v>2014</v>
      </c>
      <c r="I7802" s="60">
        <f>VLOOKUP(H7802,PROCV!E$33:F$44,2,0)</f>
        <v>1.2109924972782313</v>
      </c>
      <c r="J7802" s="71">
        <v>320330</v>
      </c>
      <c r="K7802" s="44">
        <f t="shared" si="121"/>
        <v>387917.22665313585</v>
      </c>
    </row>
    <row r="7803" spans="1:11" s="43" customFormat="1" ht="19.7" customHeight="1" x14ac:dyDescent="0.25">
      <c r="A7803" s="43" t="s">
        <v>194</v>
      </c>
      <c r="B7803" s="1" t="s">
        <v>242</v>
      </c>
      <c r="C7803" s="1" t="s">
        <v>315</v>
      </c>
      <c r="D7803" s="1" t="s">
        <v>314</v>
      </c>
      <c r="E7803" s="45" t="str">
        <f>VLOOKUP(C7803,PROCV!E$50:G$126,3,0)</f>
        <v>Editorial</v>
      </c>
      <c r="F7803" s="1" t="s">
        <v>416</v>
      </c>
      <c r="G7803" s="1" t="s">
        <v>236</v>
      </c>
      <c r="H7803" s="1">
        <v>2014</v>
      </c>
      <c r="I7803" s="60">
        <f>VLOOKUP(H7803,PROCV!E$33:F$44,2,0)</f>
        <v>1.2109924972782313</v>
      </c>
      <c r="J7803" s="71">
        <v>426893</v>
      </c>
      <c r="K7803" s="44">
        <f t="shared" si="121"/>
        <v>516964.22014059598</v>
      </c>
    </row>
    <row r="7804" spans="1:11" s="43" customFormat="1" ht="19.7" customHeight="1" x14ac:dyDescent="0.25">
      <c r="A7804" s="43" t="s">
        <v>194</v>
      </c>
      <c r="B7804" s="1" t="s">
        <v>242</v>
      </c>
      <c r="C7804" s="1" t="s">
        <v>269</v>
      </c>
      <c r="D7804" s="1" t="s">
        <v>268</v>
      </c>
      <c r="E7804" s="45" t="str">
        <f>VLOOKUP(C7804,PROCV!E$50:G$126,3,0)</f>
        <v>NA</v>
      </c>
      <c r="F7804" s="1" t="s">
        <v>416</v>
      </c>
      <c r="G7804" s="1" t="s">
        <v>236</v>
      </c>
      <c r="H7804" s="1">
        <v>2014</v>
      </c>
      <c r="I7804" s="60">
        <f>VLOOKUP(H7804,PROCV!E$33:F$44,2,0)</f>
        <v>1.2109924972782313</v>
      </c>
      <c r="J7804" s="71">
        <v>292423</v>
      </c>
      <c r="K7804" s="44">
        <f t="shared" si="121"/>
        <v>354122.05903159222</v>
      </c>
    </row>
    <row r="7805" spans="1:11" s="43" customFormat="1" ht="19.7" customHeight="1" x14ac:dyDescent="0.25">
      <c r="A7805" s="43" t="s">
        <v>194</v>
      </c>
      <c r="B7805" s="1" t="s">
        <v>242</v>
      </c>
      <c r="C7805" s="1" t="s">
        <v>269</v>
      </c>
      <c r="D7805" s="1" t="s">
        <v>268</v>
      </c>
      <c r="E7805" s="45" t="str">
        <f>VLOOKUP(C7805,PROCV!E$50:G$126,3,0)</f>
        <v>NA</v>
      </c>
      <c r="F7805" s="1" t="s">
        <v>416</v>
      </c>
      <c r="G7805" s="1" t="s">
        <v>236</v>
      </c>
      <c r="H7805" s="1">
        <v>2014</v>
      </c>
      <c r="I7805" s="60">
        <f>VLOOKUP(H7805,PROCV!E$33:F$44,2,0)</f>
        <v>1.2109924972782313</v>
      </c>
      <c r="J7805" s="71">
        <v>662051</v>
      </c>
      <c r="K7805" s="44">
        <f t="shared" si="121"/>
        <v>801738.79381555028</v>
      </c>
    </row>
    <row r="7806" spans="1:11" s="43" customFormat="1" ht="19.7" customHeight="1" x14ac:dyDescent="0.25">
      <c r="A7806" s="43" t="s">
        <v>194</v>
      </c>
      <c r="B7806" s="1" t="s">
        <v>242</v>
      </c>
      <c r="C7806" s="1" t="s">
        <v>269</v>
      </c>
      <c r="D7806" s="1" t="s">
        <v>268</v>
      </c>
      <c r="E7806" s="45" t="str">
        <f>VLOOKUP(C7806,PROCV!E$50:G$126,3,0)</f>
        <v>NA</v>
      </c>
      <c r="F7806" s="1" t="s">
        <v>416</v>
      </c>
      <c r="G7806" s="1" t="s">
        <v>236</v>
      </c>
      <c r="H7806" s="1">
        <v>2014</v>
      </c>
      <c r="I7806" s="60">
        <f>VLOOKUP(H7806,PROCV!E$33:F$44,2,0)</f>
        <v>1.2109924972782313</v>
      </c>
      <c r="J7806" s="71">
        <v>841936</v>
      </c>
      <c r="K7806" s="44">
        <f t="shared" si="121"/>
        <v>1019578.179188445</v>
      </c>
    </row>
    <row r="7807" spans="1:11" s="43" customFormat="1" ht="19.7" customHeight="1" x14ac:dyDescent="0.25">
      <c r="A7807" s="43" t="s">
        <v>194</v>
      </c>
      <c r="B7807" s="1" t="s">
        <v>242</v>
      </c>
      <c r="C7807" s="1" t="s">
        <v>269</v>
      </c>
      <c r="D7807" s="1" t="s">
        <v>268</v>
      </c>
      <c r="E7807" s="45" t="str">
        <f>VLOOKUP(C7807,PROCV!E$50:G$126,3,0)</f>
        <v>NA</v>
      </c>
      <c r="F7807" s="1" t="s">
        <v>416</v>
      </c>
      <c r="G7807" s="1" t="s">
        <v>236</v>
      </c>
      <c r="H7807" s="1">
        <v>2014</v>
      </c>
      <c r="I7807" s="60">
        <f>VLOOKUP(H7807,PROCV!E$33:F$44,2,0)</f>
        <v>1.2109924972782313</v>
      </c>
      <c r="J7807" s="71">
        <v>2962569</v>
      </c>
      <c r="K7807" s="44">
        <f t="shared" si="121"/>
        <v>3587648.8316690726</v>
      </c>
    </row>
    <row r="7808" spans="1:11" s="43" customFormat="1" ht="19.7" customHeight="1" x14ac:dyDescent="0.25">
      <c r="A7808" s="43" t="s">
        <v>194</v>
      </c>
      <c r="B7808" s="1" t="s">
        <v>242</v>
      </c>
      <c r="C7808" s="1" t="s">
        <v>269</v>
      </c>
      <c r="D7808" s="1" t="s">
        <v>268</v>
      </c>
      <c r="E7808" s="45" t="str">
        <f>VLOOKUP(C7808,PROCV!E$50:G$126,3,0)</f>
        <v>NA</v>
      </c>
      <c r="F7808" s="1" t="s">
        <v>416</v>
      </c>
      <c r="G7808" s="1" t="s">
        <v>236</v>
      </c>
      <c r="H7808" s="1">
        <v>2014</v>
      </c>
      <c r="I7808" s="60">
        <f>VLOOKUP(H7808,PROCV!E$33:F$44,2,0)</f>
        <v>1.2109924972782313</v>
      </c>
      <c r="J7808" s="71">
        <v>60000</v>
      </c>
      <c r="K7808" s="44">
        <f t="shared" si="121"/>
        <v>72659.549836693885</v>
      </c>
    </row>
    <row r="7809" spans="1:11" s="43" customFormat="1" ht="19.7" customHeight="1" x14ac:dyDescent="0.25">
      <c r="A7809" s="43" t="s">
        <v>194</v>
      </c>
      <c r="B7809" s="1" t="s">
        <v>242</v>
      </c>
      <c r="C7809" s="1" t="s">
        <v>267</v>
      </c>
      <c r="D7809" s="1" t="s">
        <v>266</v>
      </c>
      <c r="E7809" s="45" t="str">
        <f>VLOOKUP(C7809,PROCV!E$50:G$126,3,0)</f>
        <v>Audiovisual</v>
      </c>
      <c r="F7809" s="1" t="s">
        <v>416</v>
      </c>
      <c r="G7809" s="1" t="s">
        <v>265</v>
      </c>
      <c r="H7809" s="1">
        <v>2014</v>
      </c>
      <c r="I7809" s="60">
        <f>VLOOKUP(H7809,PROCV!E$33:F$44,2,0)</f>
        <v>1.2109924972782313</v>
      </c>
      <c r="J7809" s="71">
        <v>600000</v>
      </c>
      <c r="K7809" s="44">
        <f t="shared" si="121"/>
        <v>726595.49836693879</v>
      </c>
    </row>
    <row r="7810" spans="1:11" s="43" customFormat="1" ht="19.7" customHeight="1" x14ac:dyDescent="0.25">
      <c r="A7810" s="43" t="s">
        <v>194</v>
      </c>
      <c r="B7810" s="1" t="s">
        <v>242</v>
      </c>
      <c r="C7810" s="1" t="s">
        <v>328</v>
      </c>
      <c r="D7810" s="1" t="s">
        <v>327</v>
      </c>
      <c r="E7810" s="45" t="str">
        <f>VLOOKUP(C7810,PROCV!E$50:G$126,3,0)</f>
        <v>Audiovisual</v>
      </c>
      <c r="F7810" s="1" t="s">
        <v>416</v>
      </c>
      <c r="G7810" s="1" t="s">
        <v>236</v>
      </c>
      <c r="H7810" s="1">
        <v>2014</v>
      </c>
      <c r="I7810" s="60">
        <f>VLOOKUP(H7810,PROCV!E$33:F$44,2,0)</f>
        <v>1.2109924972782313</v>
      </c>
      <c r="J7810" s="71">
        <v>9548</v>
      </c>
      <c r="K7810" s="44">
        <f t="shared" si="121"/>
        <v>11562.556364012553</v>
      </c>
    </row>
    <row r="7811" spans="1:11" s="43" customFormat="1" ht="19.7" customHeight="1" x14ac:dyDescent="0.25">
      <c r="A7811" s="43" t="s">
        <v>194</v>
      </c>
      <c r="B7811" s="1" t="s">
        <v>242</v>
      </c>
      <c r="C7811" s="1" t="s">
        <v>328</v>
      </c>
      <c r="D7811" s="1" t="s">
        <v>327</v>
      </c>
      <c r="E7811" s="45" t="str">
        <f>VLOOKUP(C7811,PROCV!E$50:G$126,3,0)</f>
        <v>Audiovisual</v>
      </c>
      <c r="F7811" s="1" t="s">
        <v>416</v>
      </c>
      <c r="G7811" s="1" t="s">
        <v>236</v>
      </c>
      <c r="H7811" s="1">
        <v>2014</v>
      </c>
      <c r="I7811" s="60">
        <f>VLOOKUP(H7811,PROCV!E$33:F$44,2,0)</f>
        <v>1.2109924972782313</v>
      </c>
      <c r="J7811" s="71">
        <v>10154</v>
      </c>
      <c r="K7811" s="44">
        <f t="shared" ref="K7811:K7874" si="122">J7811*I7811</f>
        <v>12296.417817363161</v>
      </c>
    </row>
    <row r="7812" spans="1:11" s="43" customFormat="1" ht="19.7" customHeight="1" x14ac:dyDescent="0.25">
      <c r="A7812" s="43" t="s">
        <v>194</v>
      </c>
      <c r="B7812" s="1" t="s">
        <v>242</v>
      </c>
      <c r="C7812" s="1" t="s">
        <v>297</v>
      </c>
      <c r="D7812" s="1" t="s">
        <v>296</v>
      </c>
      <c r="E7812" s="45" t="str">
        <f>VLOOKUP(C7812,PROCV!E$50:G$126,3,0)</f>
        <v>Audiovisual</v>
      </c>
      <c r="F7812" s="1" t="s">
        <v>416</v>
      </c>
      <c r="G7812" s="1" t="s">
        <v>236</v>
      </c>
      <c r="H7812" s="1">
        <v>2014</v>
      </c>
      <c r="I7812" s="60">
        <f>VLOOKUP(H7812,PROCV!E$33:F$44,2,0)</f>
        <v>1.2109924972782313</v>
      </c>
      <c r="J7812" s="71">
        <v>20144</v>
      </c>
      <c r="K7812" s="44">
        <f t="shared" si="122"/>
        <v>24394.232865172693</v>
      </c>
    </row>
    <row r="7813" spans="1:11" s="43" customFormat="1" ht="19.7" customHeight="1" x14ac:dyDescent="0.25">
      <c r="A7813" s="43" t="s">
        <v>194</v>
      </c>
      <c r="B7813" s="1" t="s">
        <v>242</v>
      </c>
      <c r="C7813" s="1" t="s">
        <v>297</v>
      </c>
      <c r="D7813" s="1" t="s">
        <v>296</v>
      </c>
      <c r="E7813" s="45" t="str">
        <f>VLOOKUP(C7813,PROCV!E$50:G$126,3,0)</f>
        <v>Audiovisual</v>
      </c>
      <c r="F7813" s="1" t="s">
        <v>416</v>
      </c>
      <c r="G7813" s="1" t="s">
        <v>265</v>
      </c>
      <c r="H7813" s="1">
        <v>2014</v>
      </c>
      <c r="I7813" s="60">
        <f>VLOOKUP(H7813,PROCV!E$33:F$44,2,0)</f>
        <v>1.2109924972782313</v>
      </c>
      <c r="J7813" s="71">
        <v>873600</v>
      </c>
      <c r="K7813" s="44">
        <f t="shared" si="122"/>
        <v>1057923.0456222629</v>
      </c>
    </row>
    <row r="7814" spans="1:11" s="43" customFormat="1" ht="19.7" customHeight="1" x14ac:dyDescent="0.25">
      <c r="A7814" s="43" t="s">
        <v>194</v>
      </c>
      <c r="B7814" s="1" t="s">
        <v>242</v>
      </c>
      <c r="C7814" s="1" t="s">
        <v>297</v>
      </c>
      <c r="D7814" s="1" t="s">
        <v>296</v>
      </c>
      <c r="E7814" s="45" t="str">
        <f>VLOOKUP(C7814,PROCV!E$50:G$126,3,0)</f>
        <v>Audiovisual</v>
      </c>
      <c r="F7814" s="1" t="s">
        <v>416</v>
      </c>
      <c r="G7814" s="1" t="s">
        <v>265</v>
      </c>
      <c r="H7814" s="1">
        <v>2014</v>
      </c>
      <c r="I7814" s="60">
        <f>VLOOKUP(H7814,PROCV!E$33:F$44,2,0)</f>
        <v>1.2109924972782313</v>
      </c>
      <c r="J7814" s="71">
        <v>133000</v>
      </c>
      <c r="K7814" s="44">
        <f t="shared" si="122"/>
        <v>161062.00213800475</v>
      </c>
    </row>
    <row r="7815" spans="1:11" s="43" customFormat="1" ht="19.7" customHeight="1" x14ac:dyDescent="0.25">
      <c r="A7815" s="43" t="s">
        <v>194</v>
      </c>
      <c r="B7815" s="1" t="s">
        <v>242</v>
      </c>
      <c r="C7815" s="1" t="s">
        <v>297</v>
      </c>
      <c r="D7815" s="1" t="s">
        <v>296</v>
      </c>
      <c r="E7815" s="45" t="str">
        <f>VLOOKUP(C7815,PROCV!E$50:G$126,3,0)</f>
        <v>Audiovisual</v>
      </c>
      <c r="F7815" s="1" t="s">
        <v>416</v>
      </c>
      <c r="G7815" s="1" t="s">
        <v>236</v>
      </c>
      <c r="H7815" s="1">
        <v>2014</v>
      </c>
      <c r="I7815" s="60">
        <f>VLOOKUP(H7815,PROCV!E$33:F$44,2,0)</f>
        <v>1.2109924972782313</v>
      </c>
      <c r="J7815" s="71">
        <v>95000</v>
      </c>
      <c r="K7815" s="44">
        <f t="shared" si="122"/>
        <v>115044.28724143197</v>
      </c>
    </row>
    <row r="7816" spans="1:11" s="43" customFormat="1" ht="19.7" customHeight="1" x14ac:dyDescent="0.25">
      <c r="A7816" s="43" t="s">
        <v>194</v>
      </c>
      <c r="B7816" s="1" t="s">
        <v>242</v>
      </c>
      <c r="C7816" s="1" t="s">
        <v>297</v>
      </c>
      <c r="D7816" s="1" t="s">
        <v>296</v>
      </c>
      <c r="E7816" s="45" t="str">
        <f>VLOOKUP(C7816,PROCV!E$50:G$126,3,0)</f>
        <v>Audiovisual</v>
      </c>
      <c r="F7816" s="1" t="s">
        <v>416</v>
      </c>
      <c r="G7816" s="1" t="s">
        <v>236</v>
      </c>
      <c r="H7816" s="1">
        <v>2014</v>
      </c>
      <c r="I7816" s="60">
        <f>VLOOKUP(H7816,PROCV!E$33:F$44,2,0)</f>
        <v>1.2109924972782313</v>
      </c>
      <c r="J7816" s="71">
        <v>39834</v>
      </c>
      <c r="K7816" s="44">
        <f t="shared" si="122"/>
        <v>48238.675136581063</v>
      </c>
    </row>
    <row r="7817" spans="1:11" s="43" customFormat="1" ht="19.7" customHeight="1" x14ac:dyDescent="0.25">
      <c r="A7817" s="43" t="s">
        <v>194</v>
      </c>
      <c r="B7817" s="1" t="s">
        <v>242</v>
      </c>
      <c r="C7817" s="1" t="s">
        <v>297</v>
      </c>
      <c r="D7817" s="1" t="s">
        <v>296</v>
      </c>
      <c r="E7817" s="45" t="str">
        <f>VLOOKUP(C7817,PROCV!E$50:G$126,3,0)</f>
        <v>Audiovisual</v>
      </c>
      <c r="F7817" s="1" t="s">
        <v>416</v>
      </c>
      <c r="G7817" s="1" t="s">
        <v>265</v>
      </c>
      <c r="H7817" s="1">
        <v>2014</v>
      </c>
      <c r="I7817" s="60">
        <f>VLOOKUP(H7817,PROCV!E$33:F$44,2,0)</f>
        <v>1.2109924972782313</v>
      </c>
      <c r="J7817" s="71">
        <v>2827760</v>
      </c>
      <c r="K7817" s="44">
        <f t="shared" si="122"/>
        <v>3424396.1441034912</v>
      </c>
    </row>
    <row r="7818" spans="1:11" s="43" customFormat="1" ht="19.7" customHeight="1" x14ac:dyDescent="0.25">
      <c r="A7818" s="43" t="s">
        <v>194</v>
      </c>
      <c r="B7818" s="1" t="s">
        <v>242</v>
      </c>
      <c r="C7818" s="1" t="s">
        <v>297</v>
      </c>
      <c r="D7818" s="1" t="s">
        <v>296</v>
      </c>
      <c r="E7818" s="45" t="str">
        <f>VLOOKUP(C7818,PROCV!E$50:G$126,3,0)</f>
        <v>Audiovisual</v>
      </c>
      <c r="F7818" s="1" t="s">
        <v>416</v>
      </c>
      <c r="G7818" s="1" t="s">
        <v>236</v>
      </c>
      <c r="H7818" s="1">
        <v>2014</v>
      </c>
      <c r="I7818" s="60">
        <f>VLOOKUP(H7818,PROCV!E$33:F$44,2,0)</f>
        <v>1.2109924972782313</v>
      </c>
      <c r="J7818" s="71">
        <v>54974</v>
      </c>
      <c r="K7818" s="44">
        <f t="shared" si="122"/>
        <v>66573.101545373487</v>
      </c>
    </row>
    <row r="7819" spans="1:11" s="43" customFormat="1" ht="19.7" customHeight="1" x14ac:dyDescent="0.25">
      <c r="A7819" s="43" t="s">
        <v>194</v>
      </c>
      <c r="B7819" s="1" t="s">
        <v>242</v>
      </c>
      <c r="C7819" s="1" t="s">
        <v>297</v>
      </c>
      <c r="D7819" s="1" t="s">
        <v>296</v>
      </c>
      <c r="E7819" s="45" t="str">
        <f>VLOOKUP(C7819,PROCV!E$50:G$126,3,0)</f>
        <v>Audiovisual</v>
      </c>
      <c r="F7819" s="1" t="s">
        <v>416</v>
      </c>
      <c r="G7819" s="1" t="s">
        <v>236</v>
      </c>
      <c r="H7819" s="1">
        <v>2014</v>
      </c>
      <c r="I7819" s="60">
        <f>VLOOKUP(H7819,PROCV!E$33:F$44,2,0)</f>
        <v>1.2109924972782313</v>
      </c>
      <c r="J7819" s="71">
        <v>20000</v>
      </c>
      <c r="K7819" s="44">
        <f t="shared" si="122"/>
        <v>24219.849945564627</v>
      </c>
    </row>
    <row r="7820" spans="1:11" s="43" customFormat="1" ht="19.7" customHeight="1" x14ac:dyDescent="0.25">
      <c r="A7820" s="43" t="s">
        <v>194</v>
      </c>
      <c r="B7820" s="1" t="s">
        <v>242</v>
      </c>
      <c r="C7820" s="1" t="s">
        <v>264</v>
      </c>
      <c r="D7820" s="1" t="s">
        <v>263</v>
      </c>
      <c r="E7820" s="45" t="str">
        <f>VLOOKUP(C7820,PROCV!E$50:G$126,3,0)</f>
        <v>Audiovisual</v>
      </c>
      <c r="F7820" s="1" t="s">
        <v>416</v>
      </c>
      <c r="G7820" s="1" t="s">
        <v>236</v>
      </c>
      <c r="H7820" s="1">
        <v>2014</v>
      </c>
      <c r="I7820" s="60">
        <f>VLOOKUP(H7820,PROCV!E$33:F$44,2,0)</f>
        <v>1.2109924972782313</v>
      </c>
      <c r="J7820" s="71">
        <v>33010</v>
      </c>
      <c r="K7820" s="44">
        <f t="shared" si="122"/>
        <v>39974.862335154416</v>
      </c>
    </row>
    <row r="7821" spans="1:11" s="43" customFormat="1" ht="19.7" customHeight="1" x14ac:dyDescent="0.25">
      <c r="A7821" s="43" t="s">
        <v>194</v>
      </c>
      <c r="B7821" s="1" t="s">
        <v>242</v>
      </c>
      <c r="C7821" s="1" t="s">
        <v>264</v>
      </c>
      <c r="D7821" s="1" t="s">
        <v>263</v>
      </c>
      <c r="E7821" s="45" t="str">
        <f>VLOOKUP(C7821,PROCV!E$50:G$126,3,0)</f>
        <v>Audiovisual</v>
      </c>
      <c r="F7821" s="1" t="s">
        <v>416</v>
      </c>
      <c r="G7821" s="1" t="s">
        <v>236</v>
      </c>
      <c r="H7821" s="1">
        <v>2014</v>
      </c>
      <c r="I7821" s="60">
        <f>VLOOKUP(H7821,PROCV!E$33:F$44,2,0)</f>
        <v>1.2109924972782313</v>
      </c>
      <c r="J7821" s="71">
        <v>159600</v>
      </c>
      <c r="K7821" s="44">
        <f t="shared" si="122"/>
        <v>193274.40256560571</v>
      </c>
    </row>
    <row r="7822" spans="1:11" s="43" customFormat="1" ht="19.7" customHeight="1" x14ac:dyDescent="0.25">
      <c r="A7822" s="43" t="s">
        <v>194</v>
      </c>
      <c r="B7822" s="1" t="s">
        <v>242</v>
      </c>
      <c r="C7822" s="1" t="s">
        <v>264</v>
      </c>
      <c r="D7822" s="1" t="s">
        <v>263</v>
      </c>
      <c r="E7822" s="45" t="str">
        <f>VLOOKUP(C7822,PROCV!E$50:G$126,3,0)</f>
        <v>Audiovisual</v>
      </c>
      <c r="F7822" s="1" t="s">
        <v>416</v>
      </c>
      <c r="G7822" s="1" t="s">
        <v>265</v>
      </c>
      <c r="H7822" s="1">
        <v>2014</v>
      </c>
      <c r="I7822" s="60">
        <f>VLOOKUP(H7822,PROCV!E$33:F$44,2,0)</f>
        <v>1.2109924972782313</v>
      </c>
      <c r="J7822" s="71">
        <v>1964000</v>
      </c>
      <c r="K7822" s="44">
        <f t="shared" si="122"/>
        <v>2378389.2646544464</v>
      </c>
    </row>
    <row r="7823" spans="1:11" s="43" customFormat="1" ht="19.7" customHeight="1" x14ac:dyDescent="0.25">
      <c r="A7823" s="43" t="s">
        <v>194</v>
      </c>
      <c r="B7823" s="1" t="s">
        <v>242</v>
      </c>
      <c r="C7823" s="1" t="s">
        <v>264</v>
      </c>
      <c r="D7823" s="1" t="s">
        <v>263</v>
      </c>
      <c r="E7823" s="45" t="str">
        <f>VLOOKUP(C7823,PROCV!E$50:G$126,3,0)</f>
        <v>Audiovisual</v>
      </c>
      <c r="F7823" s="1" t="s">
        <v>416</v>
      </c>
      <c r="G7823" s="1" t="s">
        <v>265</v>
      </c>
      <c r="H7823" s="1">
        <v>2014</v>
      </c>
      <c r="I7823" s="60">
        <f>VLOOKUP(H7823,PROCV!E$33:F$44,2,0)</f>
        <v>1.2109924972782313</v>
      </c>
      <c r="J7823" s="71">
        <v>300000</v>
      </c>
      <c r="K7823" s="44">
        <f t="shared" si="122"/>
        <v>363297.74918346939</v>
      </c>
    </row>
    <row r="7824" spans="1:11" s="43" customFormat="1" ht="19.7" customHeight="1" x14ac:dyDescent="0.25">
      <c r="A7824" s="43" t="s">
        <v>194</v>
      </c>
      <c r="B7824" s="1" t="s">
        <v>242</v>
      </c>
      <c r="C7824" s="1" t="s">
        <v>264</v>
      </c>
      <c r="D7824" s="1" t="s">
        <v>263</v>
      </c>
      <c r="E7824" s="45" t="str">
        <f>VLOOKUP(C7824,PROCV!E$50:G$126,3,0)</f>
        <v>Audiovisual</v>
      </c>
      <c r="F7824" s="1" t="s">
        <v>416</v>
      </c>
      <c r="G7824" s="1" t="s">
        <v>265</v>
      </c>
      <c r="H7824" s="1">
        <v>2014</v>
      </c>
      <c r="I7824" s="60">
        <f>VLOOKUP(H7824,PROCV!E$33:F$44,2,0)</f>
        <v>1.2109924972782313</v>
      </c>
      <c r="J7824" s="71">
        <v>75000</v>
      </c>
      <c r="K7824" s="44">
        <f t="shared" si="122"/>
        <v>90824.437295867348</v>
      </c>
    </row>
    <row r="7825" spans="1:11" s="43" customFormat="1" ht="19.7" customHeight="1" x14ac:dyDescent="0.25">
      <c r="A7825" s="43" t="s">
        <v>194</v>
      </c>
      <c r="B7825" s="1" t="s">
        <v>242</v>
      </c>
      <c r="C7825" s="1" t="s">
        <v>264</v>
      </c>
      <c r="D7825" s="1" t="s">
        <v>263</v>
      </c>
      <c r="E7825" s="45" t="str">
        <f>VLOOKUP(C7825,PROCV!E$50:G$126,3,0)</f>
        <v>Audiovisual</v>
      </c>
      <c r="F7825" s="1" t="s">
        <v>416</v>
      </c>
      <c r="G7825" s="1" t="s">
        <v>236</v>
      </c>
      <c r="H7825" s="1">
        <v>2014</v>
      </c>
      <c r="I7825" s="60">
        <f>VLOOKUP(H7825,PROCV!E$33:F$44,2,0)</f>
        <v>1.2109924972782313</v>
      </c>
      <c r="J7825" s="71">
        <v>102086</v>
      </c>
      <c r="K7825" s="44">
        <f t="shared" si="122"/>
        <v>123625.38007714553</v>
      </c>
    </row>
    <row r="7826" spans="1:11" s="43" customFormat="1" ht="19.7" customHeight="1" x14ac:dyDescent="0.25">
      <c r="A7826" s="43" t="s">
        <v>194</v>
      </c>
      <c r="B7826" s="1" t="s">
        <v>242</v>
      </c>
      <c r="C7826" s="1" t="s">
        <v>264</v>
      </c>
      <c r="D7826" s="1" t="s">
        <v>263</v>
      </c>
      <c r="E7826" s="45" t="str">
        <f>VLOOKUP(C7826,PROCV!E$50:G$126,3,0)</f>
        <v>Audiovisual</v>
      </c>
      <c r="F7826" s="1" t="s">
        <v>416</v>
      </c>
      <c r="G7826" s="1" t="s">
        <v>265</v>
      </c>
      <c r="H7826" s="1">
        <v>2014</v>
      </c>
      <c r="I7826" s="60">
        <f>VLOOKUP(H7826,PROCV!E$33:F$44,2,0)</f>
        <v>1.2109924972782313</v>
      </c>
      <c r="J7826" s="71">
        <v>2048000</v>
      </c>
      <c r="K7826" s="44">
        <f t="shared" si="122"/>
        <v>2480112.634425818</v>
      </c>
    </row>
    <row r="7827" spans="1:11" s="43" customFormat="1" ht="19.7" customHeight="1" x14ac:dyDescent="0.25">
      <c r="A7827" s="43" t="s">
        <v>194</v>
      </c>
      <c r="B7827" s="1" t="s">
        <v>242</v>
      </c>
      <c r="C7827" s="1" t="s">
        <v>264</v>
      </c>
      <c r="D7827" s="1" t="s">
        <v>263</v>
      </c>
      <c r="E7827" s="45" t="str">
        <f>VLOOKUP(C7827,PROCV!E$50:G$126,3,0)</f>
        <v>Audiovisual</v>
      </c>
      <c r="F7827" s="1" t="s">
        <v>416</v>
      </c>
      <c r="G7827" s="1" t="s">
        <v>236</v>
      </c>
      <c r="H7827" s="1">
        <v>2014</v>
      </c>
      <c r="I7827" s="60">
        <f>VLOOKUP(H7827,PROCV!E$33:F$44,2,0)</f>
        <v>1.2109924972782313</v>
      </c>
      <c r="J7827" s="71">
        <v>308835</v>
      </c>
      <c r="K7827" s="44">
        <f t="shared" si="122"/>
        <v>373996.86789692257</v>
      </c>
    </row>
    <row r="7828" spans="1:11" s="43" customFormat="1" ht="19.7" customHeight="1" x14ac:dyDescent="0.25">
      <c r="A7828" s="43" t="s">
        <v>194</v>
      </c>
      <c r="B7828" s="1" t="s">
        <v>242</v>
      </c>
      <c r="C7828" s="1" t="s">
        <v>264</v>
      </c>
      <c r="D7828" s="1" t="s">
        <v>263</v>
      </c>
      <c r="E7828" s="45" t="str">
        <f>VLOOKUP(C7828,PROCV!E$50:G$126,3,0)</f>
        <v>Audiovisual</v>
      </c>
      <c r="F7828" s="1" t="s">
        <v>416</v>
      </c>
      <c r="G7828" s="1" t="s">
        <v>265</v>
      </c>
      <c r="H7828" s="1">
        <v>2014</v>
      </c>
      <c r="I7828" s="60">
        <f>VLOOKUP(H7828,PROCV!E$33:F$44,2,0)</f>
        <v>1.2109924972782313</v>
      </c>
      <c r="J7828" s="71">
        <v>100000</v>
      </c>
      <c r="K7828" s="44">
        <f t="shared" si="122"/>
        <v>121099.24972782313</v>
      </c>
    </row>
    <row r="7829" spans="1:11" s="43" customFormat="1" ht="19.7" customHeight="1" x14ac:dyDescent="0.25">
      <c r="A7829" s="43" t="s">
        <v>194</v>
      </c>
      <c r="B7829" s="1" t="s">
        <v>242</v>
      </c>
      <c r="C7829" s="1" t="s">
        <v>264</v>
      </c>
      <c r="D7829" s="1" t="s">
        <v>263</v>
      </c>
      <c r="E7829" s="45" t="str">
        <f>VLOOKUP(C7829,PROCV!E$50:G$126,3,0)</f>
        <v>Audiovisual</v>
      </c>
      <c r="F7829" s="1" t="s">
        <v>416</v>
      </c>
      <c r="G7829" s="1" t="s">
        <v>236</v>
      </c>
      <c r="H7829" s="1">
        <v>2014</v>
      </c>
      <c r="I7829" s="60">
        <f>VLOOKUP(H7829,PROCV!E$33:F$44,2,0)</f>
        <v>1.2109924972782313</v>
      </c>
      <c r="J7829" s="71">
        <v>10000</v>
      </c>
      <c r="K7829" s="44">
        <f t="shared" si="122"/>
        <v>12109.924972782313</v>
      </c>
    </row>
    <row r="7830" spans="1:11" s="43" customFormat="1" ht="19.7" customHeight="1" x14ac:dyDescent="0.25">
      <c r="A7830" s="43" t="s">
        <v>194</v>
      </c>
      <c r="B7830" s="1" t="s">
        <v>242</v>
      </c>
      <c r="C7830" s="1" t="s">
        <v>262</v>
      </c>
      <c r="D7830" s="1" t="s">
        <v>261</v>
      </c>
      <c r="E7830" s="45" t="str">
        <f>VLOOKUP(C7830,PROCV!E$50:G$126,3,0)</f>
        <v>Audiovisual</v>
      </c>
      <c r="F7830" s="1" t="s">
        <v>416</v>
      </c>
      <c r="G7830" s="1" t="s">
        <v>236</v>
      </c>
      <c r="H7830" s="1">
        <v>2014</v>
      </c>
      <c r="I7830" s="60">
        <f>VLOOKUP(H7830,PROCV!E$33:F$44,2,0)</f>
        <v>1.2109924972782313</v>
      </c>
      <c r="J7830" s="71">
        <v>32375</v>
      </c>
      <c r="K7830" s="44">
        <f t="shared" si="122"/>
        <v>39205.882099382739</v>
      </c>
    </row>
    <row r="7831" spans="1:11" s="43" customFormat="1" ht="19.7" customHeight="1" x14ac:dyDescent="0.25">
      <c r="A7831" s="43" t="s">
        <v>194</v>
      </c>
      <c r="B7831" s="1" t="s">
        <v>242</v>
      </c>
      <c r="C7831" s="1" t="s">
        <v>262</v>
      </c>
      <c r="D7831" s="1" t="s">
        <v>261</v>
      </c>
      <c r="E7831" s="45" t="str">
        <f>VLOOKUP(C7831,PROCV!E$50:G$126,3,0)</f>
        <v>Audiovisual</v>
      </c>
      <c r="F7831" s="1" t="s">
        <v>416</v>
      </c>
      <c r="G7831" s="1" t="s">
        <v>236</v>
      </c>
      <c r="H7831" s="1">
        <v>2014</v>
      </c>
      <c r="I7831" s="60">
        <f>VLOOKUP(H7831,PROCV!E$33:F$44,2,0)</f>
        <v>1.2109924972782313</v>
      </c>
      <c r="J7831" s="71">
        <v>10505</v>
      </c>
      <c r="K7831" s="44">
        <f t="shared" si="122"/>
        <v>12721.47618390782</v>
      </c>
    </row>
    <row r="7832" spans="1:11" s="43" customFormat="1" ht="19.7" customHeight="1" x14ac:dyDescent="0.25">
      <c r="A7832" s="43" t="s">
        <v>194</v>
      </c>
      <c r="B7832" s="1" t="s">
        <v>242</v>
      </c>
      <c r="C7832" s="1" t="s">
        <v>260</v>
      </c>
      <c r="D7832" s="1" t="s">
        <v>259</v>
      </c>
      <c r="E7832" s="45" t="str">
        <f>VLOOKUP(C7832,PROCV!E$50:G$126,3,0)</f>
        <v>Audiovisual</v>
      </c>
      <c r="F7832" s="1" t="s">
        <v>416</v>
      </c>
      <c r="G7832" s="1" t="s">
        <v>236</v>
      </c>
      <c r="H7832" s="1">
        <v>2014</v>
      </c>
      <c r="I7832" s="60">
        <f>VLOOKUP(H7832,PROCV!E$33:F$44,2,0)</f>
        <v>1.2109924972782313</v>
      </c>
      <c r="J7832" s="71">
        <v>48700</v>
      </c>
      <c r="K7832" s="44">
        <f t="shared" si="122"/>
        <v>58975.334617449866</v>
      </c>
    </row>
    <row r="7833" spans="1:11" s="43" customFormat="1" ht="19.7" customHeight="1" x14ac:dyDescent="0.25">
      <c r="A7833" s="43" t="s">
        <v>194</v>
      </c>
      <c r="B7833" s="1" t="s">
        <v>242</v>
      </c>
      <c r="C7833" s="1" t="s">
        <v>260</v>
      </c>
      <c r="D7833" s="1" t="s">
        <v>259</v>
      </c>
      <c r="E7833" s="45" t="str">
        <f>VLOOKUP(C7833,PROCV!E$50:G$126,3,0)</f>
        <v>Audiovisual</v>
      </c>
      <c r="F7833" s="1" t="s">
        <v>416</v>
      </c>
      <c r="G7833" s="1" t="s">
        <v>236</v>
      </c>
      <c r="H7833" s="1">
        <v>2014</v>
      </c>
      <c r="I7833" s="60">
        <f>VLOOKUP(H7833,PROCV!E$33:F$44,2,0)</f>
        <v>1.2109924972782313</v>
      </c>
      <c r="J7833" s="71">
        <v>274500</v>
      </c>
      <c r="K7833" s="44">
        <f t="shared" si="122"/>
        <v>332417.44050287449</v>
      </c>
    </row>
    <row r="7834" spans="1:11" s="43" customFormat="1" ht="19.7" customHeight="1" x14ac:dyDescent="0.25">
      <c r="A7834" s="43" t="s">
        <v>194</v>
      </c>
      <c r="B7834" s="1" t="s">
        <v>242</v>
      </c>
      <c r="C7834" s="1" t="s">
        <v>260</v>
      </c>
      <c r="D7834" s="1" t="s">
        <v>259</v>
      </c>
      <c r="E7834" s="45" t="str">
        <f>VLOOKUP(C7834,PROCV!E$50:G$126,3,0)</f>
        <v>Audiovisual</v>
      </c>
      <c r="F7834" s="1" t="s">
        <v>416</v>
      </c>
      <c r="G7834" s="1" t="s">
        <v>236</v>
      </c>
      <c r="H7834" s="1">
        <v>2014</v>
      </c>
      <c r="I7834" s="60">
        <f>VLOOKUP(H7834,PROCV!E$33:F$44,2,0)</f>
        <v>1.2109924972782313</v>
      </c>
      <c r="J7834" s="71">
        <v>337350</v>
      </c>
      <c r="K7834" s="44">
        <f t="shared" si="122"/>
        <v>408528.31895681133</v>
      </c>
    </row>
    <row r="7835" spans="1:11" s="43" customFormat="1" ht="19.7" customHeight="1" x14ac:dyDescent="0.25">
      <c r="A7835" s="43" t="s">
        <v>194</v>
      </c>
      <c r="B7835" s="1" t="s">
        <v>242</v>
      </c>
      <c r="C7835" s="1" t="s">
        <v>260</v>
      </c>
      <c r="D7835" s="1" t="s">
        <v>259</v>
      </c>
      <c r="E7835" s="45" t="str">
        <f>VLOOKUP(C7835,PROCV!E$50:G$126,3,0)</f>
        <v>Audiovisual</v>
      </c>
      <c r="F7835" s="1" t="s">
        <v>416</v>
      </c>
      <c r="G7835" s="1" t="s">
        <v>236</v>
      </c>
      <c r="H7835" s="1">
        <v>2014</v>
      </c>
      <c r="I7835" s="60">
        <f>VLOOKUP(H7835,PROCV!E$33:F$44,2,0)</f>
        <v>1.2109924972782313</v>
      </c>
      <c r="J7835" s="1">
        <v>881</v>
      </c>
      <c r="K7835" s="44">
        <f t="shared" si="122"/>
        <v>1066.8843901021219</v>
      </c>
    </row>
    <row r="7836" spans="1:11" s="43" customFormat="1" ht="19.7" customHeight="1" x14ac:dyDescent="0.25">
      <c r="A7836" s="43" t="s">
        <v>194</v>
      </c>
      <c r="B7836" s="1" t="s">
        <v>242</v>
      </c>
      <c r="C7836" s="1" t="s">
        <v>258</v>
      </c>
      <c r="D7836" s="1" t="s">
        <v>257</v>
      </c>
      <c r="E7836" s="45" t="str">
        <f>VLOOKUP(C7836,PROCV!E$50:G$126,3,0)</f>
        <v>Audiovisual</v>
      </c>
      <c r="F7836" s="1" t="s">
        <v>416</v>
      </c>
      <c r="G7836" s="1" t="s">
        <v>236</v>
      </c>
      <c r="H7836" s="1">
        <v>2014</v>
      </c>
      <c r="I7836" s="60">
        <f>VLOOKUP(H7836,PROCV!E$33:F$44,2,0)</f>
        <v>1.2109924972782313</v>
      </c>
      <c r="J7836" s="71">
        <v>9133</v>
      </c>
      <c r="K7836" s="44">
        <f t="shared" si="122"/>
        <v>11059.994477642087</v>
      </c>
    </row>
    <row r="7837" spans="1:11" s="43" customFormat="1" ht="19.7" customHeight="1" x14ac:dyDescent="0.25">
      <c r="A7837" s="43" t="s">
        <v>194</v>
      </c>
      <c r="B7837" s="1" t="s">
        <v>242</v>
      </c>
      <c r="C7837" s="1" t="s">
        <v>256</v>
      </c>
      <c r="D7837" s="1" t="s">
        <v>255</v>
      </c>
      <c r="E7837" s="45" t="str">
        <f>VLOOKUP(C7837,PROCV!E$50:G$126,3,0)</f>
        <v>Audiovisual</v>
      </c>
      <c r="F7837" s="1" t="s">
        <v>416</v>
      </c>
      <c r="G7837" s="1" t="s">
        <v>236</v>
      </c>
      <c r="H7837" s="1">
        <v>2014</v>
      </c>
      <c r="I7837" s="60">
        <f>VLOOKUP(H7837,PROCV!E$33:F$44,2,0)</f>
        <v>1.2109924972782313</v>
      </c>
      <c r="J7837" s="71">
        <v>115856</v>
      </c>
      <c r="K7837" s="44">
        <f t="shared" si="122"/>
        <v>140300.74676466678</v>
      </c>
    </row>
    <row r="7838" spans="1:11" s="43" customFormat="1" ht="19.7" customHeight="1" x14ac:dyDescent="0.25">
      <c r="A7838" s="43" t="s">
        <v>194</v>
      </c>
      <c r="B7838" s="1" t="s">
        <v>242</v>
      </c>
      <c r="C7838" s="1" t="s">
        <v>256</v>
      </c>
      <c r="D7838" s="1" t="s">
        <v>255</v>
      </c>
      <c r="E7838" s="45" t="str">
        <f>VLOOKUP(C7838,PROCV!E$50:G$126,3,0)</f>
        <v>Audiovisual</v>
      </c>
      <c r="F7838" s="1" t="s">
        <v>416</v>
      </c>
      <c r="G7838" s="1" t="s">
        <v>265</v>
      </c>
      <c r="H7838" s="1">
        <v>2014</v>
      </c>
      <c r="I7838" s="60">
        <f>VLOOKUP(H7838,PROCV!E$33:F$44,2,0)</f>
        <v>1.2109924972782313</v>
      </c>
      <c r="J7838" s="71">
        <v>150000</v>
      </c>
      <c r="K7838" s="44">
        <f t="shared" si="122"/>
        <v>181648.8745917347</v>
      </c>
    </row>
    <row r="7839" spans="1:11" s="43" customFormat="1" ht="19.7" customHeight="1" x14ac:dyDescent="0.25">
      <c r="A7839" s="43" t="s">
        <v>194</v>
      </c>
      <c r="B7839" s="1" t="s">
        <v>242</v>
      </c>
      <c r="C7839" s="1" t="s">
        <v>256</v>
      </c>
      <c r="D7839" s="1" t="s">
        <v>255</v>
      </c>
      <c r="E7839" s="45" t="str">
        <f>VLOOKUP(C7839,PROCV!E$50:G$126,3,0)</f>
        <v>Audiovisual</v>
      </c>
      <c r="F7839" s="1" t="s">
        <v>416</v>
      </c>
      <c r="G7839" s="1" t="s">
        <v>265</v>
      </c>
      <c r="H7839" s="1">
        <v>2014</v>
      </c>
      <c r="I7839" s="60">
        <f>VLOOKUP(H7839,PROCV!E$33:F$44,2,0)</f>
        <v>1.2109924972782313</v>
      </c>
      <c r="J7839" s="71">
        <v>500000</v>
      </c>
      <c r="K7839" s="44">
        <f t="shared" si="122"/>
        <v>605496.24863911571</v>
      </c>
    </row>
    <row r="7840" spans="1:11" s="43" customFormat="1" ht="19.7" customHeight="1" x14ac:dyDescent="0.25">
      <c r="A7840" s="43" t="s">
        <v>194</v>
      </c>
      <c r="B7840" s="1" t="s">
        <v>242</v>
      </c>
      <c r="C7840" s="1" t="s">
        <v>256</v>
      </c>
      <c r="D7840" s="1" t="s">
        <v>255</v>
      </c>
      <c r="E7840" s="45" t="str">
        <f>VLOOKUP(C7840,PROCV!E$50:G$126,3,0)</f>
        <v>Audiovisual</v>
      </c>
      <c r="F7840" s="1" t="s">
        <v>416</v>
      </c>
      <c r="G7840" s="1" t="s">
        <v>265</v>
      </c>
      <c r="H7840" s="1">
        <v>2014</v>
      </c>
      <c r="I7840" s="60">
        <f>VLOOKUP(H7840,PROCV!E$33:F$44,2,0)</f>
        <v>1.2109924972782313</v>
      </c>
      <c r="J7840" s="71">
        <v>2014000</v>
      </c>
      <c r="K7840" s="44">
        <f t="shared" si="122"/>
        <v>2438938.8895183578</v>
      </c>
    </row>
    <row r="7841" spans="1:11" s="43" customFormat="1" ht="19.7" customHeight="1" x14ac:dyDescent="0.25">
      <c r="A7841" s="43" t="s">
        <v>194</v>
      </c>
      <c r="B7841" s="1" t="s">
        <v>242</v>
      </c>
      <c r="C7841" s="1" t="s">
        <v>256</v>
      </c>
      <c r="D7841" s="1" t="s">
        <v>255</v>
      </c>
      <c r="E7841" s="45" t="str">
        <f>VLOOKUP(C7841,PROCV!E$50:G$126,3,0)</f>
        <v>Audiovisual</v>
      </c>
      <c r="F7841" s="1" t="s">
        <v>416</v>
      </c>
      <c r="G7841" s="1" t="s">
        <v>236</v>
      </c>
      <c r="H7841" s="1">
        <v>2014</v>
      </c>
      <c r="I7841" s="60">
        <f>VLOOKUP(H7841,PROCV!E$33:F$44,2,0)</f>
        <v>1.2109924972782313</v>
      </c>
      <c r="J7841" s="71">
        <v>312031</v>
      </c>
      <c r="K7841" s="44">
        <f t="shared" si="122"/>
        <v>377867.19991822378</v>
      </c>
    </row>
    <row r="7842" spans="1:11" s="43" customFormat="1" ht="19.7" customHeight="1" x14ac:dyDescent="0.25">
      <c r="A7842" s="43" t="s">
        <v>194</v>
      </c>
      <c r="B7842" s="1" t="s">
        <v>242</v>
      </c>
      <c r="C7842" s="1" t="s">
        <v>256</v>
      </c>
      <c r="D7842" s="1" t="s">
        <v>255</v>
      </c>
      <c r="E7842" s="45" t="str">
        <f>VLOOKUP(C7842,PROCV!E$50:G$126,3,0)</f>
        <v>Audiovisual</v>
      </c>
      <c r="F7842" s="1" t="s">
        <v>416</v>
      </c>
      <c r="G7842" s="1" t="s">
        <v>265</v>
      </c>
      <c r="H7842" s="1">
        <v>2014</v>
      </c>
      <c r="I7842" s="60">
        <f>VLOOKUP(H7842,PROCV!E$33:F$44,2,0)</f>
        <v>1.2109924972782313</v>
      </c>
      <c r="J7842" s="71">
        <v>350000</v>
      </c>
      <c r="K7842" s="44">
        <f t="shared" si="122"/>
        <v>423847.37404738099</v>
      </c>
    </row>
    <row r="7843" spans="1:11" s="43" customFormat="1" ht="19.7" customHeight="1" x14ac:dyDescent="0.25">
      <c r="A7843" s="43" t="s">
        <v>194</v>
      </c>
      <c r="B7843" s="1" t="s">
        <v>242</v>
      </c>
      <c r="C7843" s="1" t="s">
        <v>256</v>
      </c>
      <c r="D7843" s="1" t="s">
        <v>255</v>
      </c>
      <c r="E7843" s="45" t="str">
        <f>VLOOKUP(C7843,PROCV!E$50:G$126,3,0)</f>
        <v>Audiovisual</v>
      </c>
      <c r="F7843" s="1" t="s">
        <v>416</v>
      </c>
      <c r="G7843" s="1" t="s">
        <v>236</v>
      </c>
      <c r="H7843" s="1">
        <v>2014</v>
      </c>
      <c r="I7843" s="60">
        <f>VLOOKUP(H7843,PROCV!E$33:F$44,2,0)</f>
        <v>1.2109924972782313</v>
      </c>
      <c r="J7843" s="71">
        <v>10895</v>
      </c>
      <c r="K7843" s="44">
        <f t="shared" si="122"/>
        <v>13193.763257846331</v>
      </c>
    </row>
    <row r="7844" spans="1:11" s="43" customFormat="1" ht="19.7" customHeight="1" x14ac:dyDescent="0.25">
      <c r="A7844" s="43" t="s">
        <v>194</v>
      </c>
      <c r="B7844" s="1" t="s">
        <v>242</v>
      </c>
      <c r="C7844" s="1" t="s">
        <v>256</v>
      </c>
      <c r="D7844" s="1" t="s">
        <v>255</v>
      </c>
      <c r="E7844" s="45" t="str">
        <f>VLOOKUP(C7844,PROCV!E$50:G$126,3,0)</f>
        <v>Audiovisual</v>
      </c>
      <c r="F7844" s="1" t="s">
        <v>416</v>
      </c>
      <c r="G7844" s="1" t="s">
        <v>265</v>
      </c>
      <c r="H7844" s="1">
        <v>2014</v>
      </c>
      <c r="I7844" s="60">
        <f>VLOOKUP(H7844,PROCV!E$33:F$44,2,0)</f>
        <v>1.2109924972782313</v>
      </c>
      <c r="J7844" s="71">
        <v>20900</v>
      </c>
      <c r="K7844" s="44">
        <f t="shared" si="122"/>
        <v>25309.743193115035</v>
      </c>
    </row>
    <row r="7845" spans="1:11" s="43" customFormat="1" ht="19.7" customHeight="1" x14ac:dyDescent="0.25">
      <c r="A7845" s="43" t="s">
        <v>194</v>
      </c>
      <c r="B7845" s="1" t="s">
        <v>242</v>
      </c>
      <c r="C7845" s="1" t="s">
        <v>254</v>
      </c>
      <c r="D7845" s="1" t="s">
        <v>253</v>
      </c>
      <c r="E7845" s="45" t="str">
        <f>VLOOKUP(C7845,PROCV!E$50:G$126,3,0)</f>
        <v>Música</v>
      </c>
      <c r="F7845" s="1" t="s">
        <v>416</v>
      </c>
      <c r="G7845" s="1" t="s">
        <v>236</v>
      </c>
      <c r="H7845" s="1">
        <v>2014</v>
      </c>
      <c r="I7845" s="60">
        <f>VLOOKUP(H7845,PROCV!E$33:F$44,2,0)</f>
        <v>1.2109924972782313</v>
      </c>
      <c r="J7845" s="71">
        <v>170816</v>
      </c>
      <c r="K7845" s="44">
        <f t="shared" si="122"/>
        <v>206856.89441507836</v>
      </c>
    </row>
    <row r="7846" spans="1:11" s="43" customFormat="1" ht="19.7" customHeight="1" x14ac:dyDescent="0.25">
      <c r="A7846" s="43" t="s">
        <v>194</v>
      </c>
      <c r="B7846" s="1" t="s">
        <v>242</v>
      </c>
      <c r="C7846" s="1" t="s">
        <v>254</v>
      </c>
      <c r="D7846" s="1" t="s">
        <v>253</v>
      </c>
      <c r="E7846" s="45" t="str">
        <f>VLOOKUP(C7846,PROCV!E$50:G$126,3,0)</f>
        <v>Música</v>
      </c>
      <c r="F7846" s="1" t="s">
        <v>416</v>
      </c>
      <c r="G7846" s="1" t="s">
        <v>236</v>
      </c>
      <c r="H7846" s="1">
        <v>2014</v>
      </c>
      <c r="I7846" s="60">
        <f>VLOOKUP(H7846,PROCV!E$33:F$44,2,0)</f>
        <v>1.2109924972782313</v>
      </c>
      <c r="J7846" s="71">
        <v>407100</v>
      </c>
      <c r="K7846" s="44">
        <f t="shared" si="122"/>
        <v>492995.04564196797</v>
      </c>
    </row>
    <row r="7847" spans="1:11" s="43" customFormat="1" ht="19.7" customHeight="1" x14ac:dyDescent="0.25">
      <c r="A7847" s="43" t="s">
        <v>194</v>
      </c>
      <c r="B7847" s="1" t="s">
        <v>242</v>
      </c>
      <c r="C7847" s="1" t="s">
        <v>254</v>
      </c>
      <c r="D7847" s="1" t="s">
        <v>253</v>
      </c>
      <c r="E7847" s="45" t="str">
        <f>VLOOKUP(C7847,PROCV!E$50:G$126,3,0)</f>
        <v>Música</v>
      </c>
      <c r="F7847" s="1" t="s">
        <v>416</v>
      </c>
      <c r="G7847" s="1" t="s">
        <v>236</v>
      </c>
      <c r="H7847" s="1">
        <v>2014</v>
      </c>
      <c r="I7847" s="60">
        <f>VLOOKUP(H7847,PROCV!E$33:F$44,2,0)</f>
        <v>1.2109924972782313</v>
      </c>
      <c r="J7847" s="71">
        <v>97656</v>
      </c>
      <c r="K7847" s="44">
        <f t="shared" si="122"/>
        <v>118260.68331420296</v>
      </c>
    </row>
    <row r="7848" spans="1:11" s="43" customFormat="1" ht="19.7" customHeight="1" x14ac:dyDescent="0.25">
      <c r="A7848" s="43" t="s">
        <v>194</v>
      </c>
      <c r="B7848" s="1" t="s">
        <v>242</v>
      </c>
      <c r="C7848" s="1" t="s">
        <v>254</v>
      </c>
      <c r="D7848" s="1" t="s">
        <v>253</v>
      </c>
      <c r="E7848" s="45" t="str">
        <f>VLOOKUP(C7848,PROCV!E$50:G$126,3,0)</f>
        <v>Música</v>
      </c>
      <c r="F7848" s="1" t="s">
        <v>416</v>
      </c>
      <c r="G7848" s="1" t="s">
        <v>236</v>
      </c>
      <c r="H7848" s="1">
        <v>2014</v>
      </c>
      <c r="I7848" s="60">
        <f>VLOOKUP(H7848,PROCV!E$33:F$44,2,0)</f>
        <v>1.2109924972782313</v>
      </c>
      <c r="J7848" s="71">
        <v>97106</v>
      </c>
      <c r="K7848" s="44">
        <f t="shared" si="122"/>
        <v>117594.63744069994</v>
      </c>
    </row>
    <row r="7849" spans="1:11" s="43" customFormat="1" ht="19.7" customHeight="1" x14ac:dyDescent="0.25">
      <c r="A7849" s="43" t="s">
        <v>194</v>
      </c>
      <c r="B7849" s="1" t="s">
        <v>242</v>
      </c>
      <c r="C7849" s="1" t="s">
        <v>252</v>
      </c>
      <c r="D7849" s="1" t="s">
        <v>251</v>
      </c>
      <c r="E7849" s="45" t="str">
        <f>VLOOKUP(C7849,PROCV!E$50:G$126,3,0)</f>
        <v>Audiovisual</v>
      </c>
      <c r="F7849" s="1" t="s">
        <v>416</v>
      </c>
      <c r="G7849" s="1" t="s">
        <v>236</v>
      </c>
      <c r="H7849" s="1">
        <v>2014</v>
      </c>
      <c r="I7849" s="60">
        <f>VLOOKUP(H7849,PROCV!E$33:F$44,2,0)</f>
        <v>1.2109924972782313</v>
      </c>
      <c r="J7849" s="71">
        <v>100537</v>
      </c>
      <c r="K7849" s="44">
        <f t="shared" si="122"/>
        <v>121749.55269886155</v>
      </c>
    </row>
    <row r="7850" spans="1:11" s="43" customFormat="1" ht="19.7" customHeight="1" x14ac:dyDescent="0.25">
      <c r="A7850" s="43" t="s">
        <v>194</v>
      </c>
      <c r="B7850" s="1" t="s">
        <v>242</v>
      </c>
      <c r="C7850" s="1" t="s">
        <v>252</v>
      </c>
      <c r="D7850" s="1" t="s">
        <v>251</v>
      </c>
      <c r="E7850" s="45" t="str">
        <f>VLOOKUP(C7850,PROCV!E$50:G$126,3,0)</f>
        <v>Audiovisual</v>
      </c>
      <c r="F7850" s="1" t="s">
        <v>416</v>
      </c>
      <c r="G7850" s="1" t="s">
        <v>236</v>
      </c>
      <c r="H7850" s="1">
        <v>2014</v>
      </c>
      <c r="I7850" s="60">
        <f>VLOOKUP(H7850,PROCV!E$33:F$44,2,0)</f>
        <v>1.2109924972782313</v>
      </c>
      <c r="J7850" s="71">
        <v>567075</v>
      </c>
      <c r="K7850" s="44">
        <f t="shared" si="122"/>
        <v>686723.57039405301</v>
      </c>
    </row>
    <row r="7851" spans="1:11" s="43" customFormat="1" ht="19.7" customHeight="1" x14ac:dyDescent="0.25">
      <c r="A7851" s="43" t="s">
        <v>194</v>
      </c>
      <c r="B7851" s="1" t="s">
        <v>242</v>
      </c>
      <c r="C7851" s="1" t="s">
        <v>252</v>
      </c>
      <c r="D7851" s="1" t="s">
        <v>251</v>
      </c>
      <c r="E7851" s="45" t="str">
        <f>VLOOKUP(C7851,PROCV!E$50:G$126,3,0)</f>
        <v>Audiovisual</v>
      </c>
      <c r="F7851" s="1" t="s">
        <v>416</v>
      </c>
      <c r="G7851" s="1" t="s">
        <v>236</v>
      </c>
      <c r="H7851" s="1">
        <v>2014</v>
      </c>
      <c r="I7851" s="60">
        <f>VLOOKUP(H7851,PROCV!E$33:F$44,2,0)</f>
        <v>1.2109924972782313</v>
      </c>
      <c r="J7851" s="71">
        <v>32487</v>
      </c>
      <c r="K7851" s="44">
        <f t="shared" si="122"/>
        <v>39341.513259077903</v>
      </c>
    </row>
    <row r="7852" spans="1:11" s="43" customFormat="1" ht="19.7" customHeight="1" x14ac:dyDescent="0.25">
      <c r="A7852" s="43" t="s">
        <v>194</v>
      </c>
      <c r="B7852" s="1" t="s">
        <v>242</v>
      </c>
      <c r="C7852" s="1" t="s">
        <v>252</v>
      </c>
      <c r="D7852" s="1" t="s">
        <v>251</v>
      </c>
      <c r="E7852" s="45" t="str">
        <f>VLOOKUP(C7852,PROCV!E$50:G$126,3,0)</f>
        <v>Audiovisual</v>
      </c>
      <c r="F7852" s="1" t="s">
        <v>416</v>
      </c>
      <c r="G7852" s="1" t="s">
        <v>236</v>
      </c>
      <c r="H7852" s="1">
        <v>2014</v>
      </c>
      <c r="I7852" s="60">
        <f>VLOOKUP(H7852,PROCV!E$33:F$44,2,0)</f>
        <v>1.2109924972782313</v>
      </c>
      <c r="J7852" s="71">
        <v>455722</v>
      </c>
      <c r="K7852" s="44">
        <f t="shared" si="122"/>
        <v>551875.92284463008</v>
      </c>
    </row>
    <row r="7853" spans="1:11" s="43" customFormat="1" ht="19.7" customHeight="1" x14ac:dyDescent="0.25">
      <c r="A7853" s="43" t="s">
        <v>194</v>
      </c>
      <c r="B7853" s="1" t="s">
        <v>242</v>
      </c>
      <c r="C7853" s="1" t="s">
        <v>252</v>
      </c>
      <c r="D7853" s="1" t="s">
        <v>251</v>
      </c>
      <c r="E7853" s="45" t="str">
        <f>VLOOKUP(C7853,PROCV!E$50:G$126,3,0)</f>
        <v>Audiovisual</v>
      </c>
      <c r="F7853" s="1" t="s">
        <v>416</v>
      </c>
      <c r="G7853" s="1" t="s">
        <v>236</v>
      </c>
      <c r="H7853" s="1">
        <v>2014</v>
      </c>
      <c r="I7853" s="60">
        <f>VLOOKUP(H7853,PROCV!E$33:F$44,2,0)</f>
        <v>1.2109924972782313</v>
      </c>
      <c r="J7853" s="71">
        <v>554731</v>
      </c>
      <c r="K7853" s="44">
        <f t="shared" si="122"/>
        <v>671775.07900765049</v>
      </c>
    </row>
    <row r="7854" spans="1:11" s="43" customFormat="1" ht="19.7" customHeight="1" x14ac:dyDescent="0.25">
      <c r="A7854" s="43" t="s">
        <v>194</v>
      </c>
      <c r="B7854" s="1" t="s">
        <v>242</v>
      </c>
      <c r="C7854" s="1" t="s">
        <v>250</v>
      </c>
      <c r="D7854" s="1" t="s">
        <v>249</v>
      </c>
      <c r="E7854" s="45" t="str">
        <f>VLOOKUP(C7854,PROCV!E$50:G$126,3,0)</f>
        <v>Audiovisual</v>
      </c>
      <c r="F7854" s="1" t="s">
        <v>416</v>
      </c>
      <c r="G7854" s="1" t="s">
        <v>236</v>
      </c>
      <c r="H7854" s="1">
        <v>2014</v>
      </c>
      <c r="I7854" s="60">
        <f>VLOOKUP(H7854,PROCV!E$33:F$44,2,0)</f>
        <v>1.2109924972782313</v>
      </c>
      <c r="J7854" s="71">
        <v>6627386</v>
      </c>
      <c r="K7854" s="44">
        <f t="shared" si="122"/>
        <v>8025714.7225667881</v>
      </c>
    </row>
    <row r="7855" spans="1:11" s="43" customFormat="1" ht="19.7" customHeight="1" x14ac:dyDescent="0.25">
      <c r="A7855" s="43" t="s">
        <v>194</v>
      </c>
      <c r="B7855" s="1" t="s">
        <v>242</v>
      </c>
      <c r="C7855" s="1" t="s">
        <v>250</v>
      </c>
      <c r="D7855" s="1" t="s">
        <v>249</v>
      </c>
      <c r="E7855" s="45" t="str">
        <f>VLOOKUP(C7855,PROCV!E$50:G$126,3,0)</f>
        <v>Audiovisual</v>
      </c>
      <c r="F7855" s="1" t="s">
        <v>416</v>
      </c>
      <c r="G7855" s="1" t="s">
        <v>236</v>
      </c>
      <c r="H7855" s="1">
        <v>2014</v>
      </c>
      <c r="I7855" s="60">
        <f>VLOOKUP(H7855,PROCV!E$33:F$44,2,0)</f>
        <v>1.2109924972782313</v>
      </c>
      <c r="J7855" s="71">
        <v>1876813</v>
      </c>
      <c r="K7855" s="44">
        <f t="shared" si="122"/>
        <v>2272806.4617942492</v>
      </c>
    </row>
    <row r="7856" spans="1:11" s="43" customFormat="1" ht="19.7" customHeight="1" x14ac:dyDescent="0.25">
      <c r="A7856" s="43" t="s">
        <v>194</v>
      </c>
      <c r="B7856" s="1" t="s">
        <v>242</v>
      </c>
      <c r="C7856" s="1" t="s">
        <v>250</v>
      </c>
      <c r="D7856" s="1" t="s">
        <v>249</v>
      </c>
      <c r="E7856" s="45" t="str">
        <f>VLOOKUP(C7856,PROCV!E$50:G$126,3,0)</f>
        <v>Audiovisual</v>
      </c>
      <c r="F7856" s="1" t="s">
        <v>416</v>
      </c>
      <c r="G7856" s="1" t="s">
        <v>236</v>
      </c>
      <c r="H7856" s="1">
        <v>2014</v>
      </c>
      <c r="I7856" s="60">
        <f>VLOOKUP(H7856,PROCV!E$33:F$44,2,0)</f>
        <v>1.2109924972782313</v>
      </c>
      <c r="J7856" s="71">
        <v>292387</v>
      </c>
      <c r="K7856" s="44">
        <f t="shared" si="122"/>
        <v>354078.46330169024</v>
      </c>
    </row>
    <row r="7857" spans="1:11" s="43" customFormat="1" ht="19.7" customHeight="1" x14ac:dyDescent="0.25">
      <c r="A7857" s="43" t="s">
        <v>194</v>
      </c>
      <c r="B7857" s="1" t="s">
        <v>242</v>
      </c>
      <c r="C7857" s="1" t="s">
        <v>250</v>
      </c>
      <c r="D7857" s="1" t="s">
        <v>249</v>
      </c>
      <c r="E7857" s="45" t="str">
        <f>VLOOKUP(C7857,PROCV!E$50:G$126,3,0)</f>
        <v>Audiovisual</v>
      </c>
      <c r="F7857" s="1" t="s">
        <v>416</v>
      </c>
      <c r="G7857" s="1" t="s">
        <v>236</v>
      </c>
      <c r="H7857" s="1">
        <v>2014</v>
      </c>
      <c r="I7857" s="60">
        <f>VLOOKUP(H7857,PROCV!E$33:F$44,2,0)</f>
        <v>1.2109924972782313</v>
      </c>
      <c r="J7857" s="71">
        <v>824653</v>
      </c>
      <c r="K7857" s="44">
        <f t="shared" si="122"/>
        <v>998648.59585798532</v>
      </c>
    </row>
    <row r="7858" spans="1:11" s="43" customFormat="1" ht="19.7" customHeight="1" x14ac:dyDescent="0.25">
      <c r="A7858" s="43" t="s">
        <v>194</v>
      </c>
      <c r="B7858" s="1" t="s">
        <v>242</v>
      </c>
      <c r="C7858" s="1" t="s">
        <v>250</v>
      </c>
      <c r="D7858" s="1" t="s">
        <v>249</v>
      </c>
      <c r="E7858" s="45" t="str">
        <f>VLOOKUP(C7858,PROCV!E$50:G$126,3,0)</f>
        <v>Audiovisual</v>
      </c>
      <c r="F7858" s="1" t="s">
        <v>416</v>
      </c>
      <c r="G7858" s="1" t="s">
        <v>236</v>
      </c>
      <c r="H7858" s="1">
        <v>2014</v>
      </c>
      <c r="I7858" s="60">
        <f>VLOOKUP(H7858,PROCV!E$33:F$44,2,0)</f>
        <v>1.2109924972782313</v>
      </c>
      <c r="J7858" s="71">
        <v>168530</v>
      </c>
      <c r="K7858" s="44">
        <f t="shared" si="122"/>
        <v>204088.56556630033</v>
      </c>
    </row>
    <row r="7859" spans="1:11" s="43" customFormat="1" ht="19.7" customHeight="1" x14ac:dyDescent="0.25">
      <c r="A7859" s="43" t="s">
        <v>194</v>
      </c>
      <c r="B7859" s="1" t="s">
        <v>242</v>
      </c>
      <c r="C7859" s="1" t="s">
        <v>336</v>
      </c>
      <c r="D7859" s="1" t="s">
        <v>335</v>
      </c>
      <c r="E7859" s="45" t="str">
        <f>VLOOKUP(C7859,PROCV!E$50:G$126,3,0)</f>
        <v>NA</v>
      </c>
      <c r="F7859" s="1" t="s">
        <v>416</v>
      </c>
      <c r="G7859" s="1" t="s">
        <v>265</v>
      </c>
      <c r="H7859" s="1">
        <v>2014</v>
      </c>
      <c r="I7859" s="60">
        <f>VLOOKUP(H7859,PROCV!E$33:F$44,2,0)</f>
        <v>1.2109924972782313</v>
      </c>
      <c r="J7859" s="71">
        <v>45000000</v>
      </c>
      <c r="K7859" s="44">
        <f t="shared" si="122"/>
        <v>54494662.377520412</v>
      </c>
    </row>
    <row r="7860" spans="1:11" s="43" customFormat="1" ht="19.7" customHeight="1" x14ac:dyDescent="0.25">
      <c r="A7860" s="43" t="s">
        <v>194</v>
      </c>
      <c r="B7860" s="1" t="s">
        <v>242</v>
      </c>
      <c r="C7860" s="1" t="s">
        <v>342</v>
      </c>
      <c r="D7860" s="1" t="s">
        <v>341</v>
      </c>
      <c r="E7860" s="45" t="str">
        <f>VLOOKUP(C7860,PROCV!E$50:G$126,3,0)</f>
        <v>NA</v>
      </c>
      <c r="F7860" s="1" t="s">
        <v>416</v>
      </c>
      <c r="G7860" s="1" t="s">
        <v>265</v>
      </c>
      <c r="H7860" s="1">
        <v>2014</v>
      </c>
      <c r="I7860" s="60">
        <f>VLOOKUP(H7860,PROCV!E$33:F$44,2,0)</f>
        <v>1.2109924972782313</v>
      </c>
      <c r="J7860" s="71">
        <v>230000</v>
      </c>
      <c r="K7860" s="44">
        <f t="shared" si="122"/>
        <v>278528.27437399322</v>
      </c>
    </row>
    <row r="7861" spans="1:11" s="43" customFormat="1" ht="19.7" customHeight="1" x14ac:dyDescent="0.25">
      <c r="A7861" s="43" t="s">
        <v>194</v>
      </c>
      <c r="B7861" s="1" t="s">
        <v>242</v>
      </c>
      <c r="C7861" s="1" t="s">
        <v>342</v>
      </c>
      <c r="D7861" s="1" t="s">
        <v>341</v>
      </c>
      <c r="E7861" s="45" t="str">
        <f>VLOOKUP(C7861,PROCV!E$50:G$126,3,0)</f>
        <v>NA</v>
      </c>
      <c r="F7861" s="1" t="s">
        <v>416</v>
      </c>
      <c r="G7861" s="1" t="s">
        <v>265</v>
      </c>
      <c r="H7861" s="1">
        <v>2014</v>
      </c>
      <c r="I7861" s="60">
        <f>VLOOKUP(H7861,PROCV!E$33:F$44,2,0)</f>
        <v>1.2109924972782313</v>
      </c>
      <c r="J7861" s="71">
        <v>1532000</v>
      </c>
      <c r="K7861" s="44">
        <f t="shared" si="122"/>
        <v>1855240.5058302504</v>
      </c>
    </row>
    <row r="7862" spans="1:11" s="43" customFormat="1" ht="19.7" customHeight="1" x14ac:dyDescent="0.25">
      <c r="A7862" s="43" t="s">
        <v>194</v>
      </c>
      <c r="B7862" s="1" t="s">
        <v>242</v>
      </c>
      <c r="C7862" s="1" t="s">
        <v>342</v>
      </c>
      <c r="D7862" s="1" t="s">
        <v>341</v>
      </c>
      <c r="E7862" s="45" t="str">
        <f>VLOOKUP(C7862,PROCV!E$50:G$126,3,0)</f>
        <v>NA</v>
      </c>
      <c r="F7862" s="1" t="s">
        <v>416</v>
      </c>
      <c r="G7862" s="1" t="s">
        <v>265</v>
      </c>
      <c r="H7862" s="1">
        <v>2014</v>
      </c>
      <c r="I7862" s="60">
        <f>VLOOKUP(H7862,PROCV!E$33:F$44,2,0)</f>
        <v>1.2109924972782313</v>
      </c>
      <c r="J7862" s="71">
        <v>536000</v>
      </c>
      <c r="K7862" s="44">
        <f t="shared" si="122"/>
        <v>649091.97854113195</v>
      </c>
    </row>
    <row r="7863" spans="1:11" s="43" customFormat="1" ht="19.7" customHeight="1" x14ac:dyDescent="0.25">
      <c r="A7863" s="43" t="s">
        <v>194</v>
      </c>
      <c r="B7863" s="1" t="s">
        <v>242</v>
      </c>
      <c r="C7863" s="1" t="s">
        <v>303</v>
      </c>
      <c r="D7863" s="1" t="s">
        <v>302</v>
      </c>
      <c r="E7863" s="45" t="str">
        <f>VLOOKUP(C7863,PROCV!E$50:G$126,3,0)</f>
        <v>Educação e Criação em Artes</v>
      </c>
      <c r="F7863" s="1" t="s">
        <v>416</v>
      </c>
      <c r="G7863" s="1" t="s">
        <v>236</v>
      </c>
      <c r="H7863" s="1">
        <v>2014</v>
      </c>
      <c r="I7863" s="60">
        <f>VLOOKUP(H7863,PROCV!E$33:F$44,2,0)</f>
        <v>1.2109924972782313</v>
      </c>
      <c r="J7863" s="71">
        <v>14731</v>
      </c>
      <c r="K7863" s="44">
        <f t="shared" si="122"/>
        <v>17839.130477405626</v>
      </c>
    </row>
    <row r="7864" spans="1:11" s="43" customFormat="1" ht="19.7" customHeight="1" x14ac:dyDescent="0.25">
      <c r="A7864" s="43" t="s">
        <v>194</v>
      </c>
      <c r="B7864" s="1" t="s">
        <v>242</v>
      </c>
      <c r="C7864" s="1" t="s">
        <v>303</v>
      </c>
      <c r="D7864" s="1" t="s">
        <v>302</v>
      </c>
      <c r="E7864" s="45" t="str">
        <f>VLOOKUP(C7864,PROCV!E$50:G$126,3,0)</f>
        <v>Educação e Criação em Artes</v>
      </c>
      <c r="F7864" s="1" t="s">
        <v>416</v>
      </c>
      <c r="G7864" s="1" t="s">
        <v>236</v>
      </c>
      <c r="H7864" s="1">
        <v>2014</v>
      </c>
      <c r="I7864" s="60">
        <f>VLOOKUP(H7864,PROCV!E$33:F$44,2,0)</f>
        <v>1.2109924972782313</v>
      </c>
      <c r="J7864" s="71">
        <v>11686</v>
      </c>
      <c r="K7864" s="44">
        <f t="shared" si="122"/>
        <v>14151.658323193411</v>
      </c>
    </row>
    <row r="7865" spans="1:11" s="43" customFormat="1" ht="19.7" customHeight="1" x14ac:dyDescent="0.25">
      <c r="A7865" s="43" t="s">
        <v>194</v>
      </c>
      <c r="B7865" s="1" t="s">
        <v>242</v>
      </c>
      <c r="C7865" s="1" t="s">
        <v>303</v>
      </c>
      <c r="D7865" s="1" t="s">
        <v>302</v>
      </c>
      <c r="E7865" s="45" t="str">
        <f>VLOOKUP(C7865,PROCV!E$50:G$126,3,0)</f>
        <v>Educação e Criação em Artes</v>
      </c>
      <c r="F7865" s="1" t="s">
        <v>416</v>
      </c>
      <c r="G7865" s="1" t="s">
        <v>236</v>
      </c>
      <c r="H7865" s="1">
        <v>2014</v>
      </c>
      <c r="I7865" s="60">
        <f>VLOOKUP(H7865,PROCV!E$33:F$44,2,0)</f>
        <v>1.2109924972782313</v>
      </c>
      <c r="J7865" s="71">
        <v>105603</v>
      </c>
      <c r="K7865" s="44">
        <f t="shared" si="122"/>
        <v>127884.44069007307</v>
      </c>
    </row>
    <row r="7866" spans="1:11" s="43" customFormat="1" ht="19.7" customHeight="1" x14ac:dyDescent="0.25">
      <c r="A7866" s="43" t="s">
        <v>194</v>
      </c>
      <c r="B7866" s="1" t="s">
        <v>242</v>
      </c>
      <c r="C7866" s="1" t="s">
        <v>354</v>
      </c>
      <c r="D7866" s="1" t="s">
        <v>353</v>
      </c>
      <c r="E7866" s="45" t="str">
        <f>VLOOKUP(C7866,PROCV!E$50:G$126,3,0)</f>
        <v>Educação e Criação em Artes</v>
      </c>
      <c r="F7866" s="1" t="s">
        <v>416</v>
      </c>
      <c r="G7866" s="1" t="s">
        <v>236</v>
      </c>
      <c r="H7866" s="1">
        <v>2014</v>
      </c>
      <c r="I7866" s="60">
        <f>VLOOKUP(H7866,PROCV!E$33:F$44,2,0)</f>
        <v>1.2109924972782313</v>
      </c>
      <c r="J7866" s="1">
        <v>584</v>
      </c>
      <c r="K7866" s="44">
        <f t="shared" si="122"/>
        <v>707.2196184104871</v>
      </c>
    </row>
    <row r="7867" spans="1:11" s="43" customFormat="1" ht="19.7" customHeight="1" x14ac:dyDescent="0.25">
      <c r="A7867" s="43" t="s">
        <v>194</v>
      </c>
      <c r="B7867" s="1" t="s">
        <v>242</v>
      </c>
      <c r="C7867" s="1" t="s">
        <v>295</v>
      </c>
      <c r="D7867" s="1" t="s">
        <v>294</v>
      </c>
      <c r="E7867" s="45" t="str">
        <f>VLOOKUP(C7867,PROCV!E$50:G$126,3,0)</f>
        <v>Educação e Criação em Artes</v>
      </c>
      <c r="F7867" s="1" t="s">
        <v>416</v>
      </c>
      <c r="G7867" s="1" t="s">
        <v>236</v>
      </c>
      <c r="H7867" s="1">
        <v>2014</v>
      </c>
      <c r="I7867" s="60">
        <f>VLOOKUP(H7867,PROCV!E$33:F$44,2,0)</f>
        <v>1.2109924972782313</v>
      </c>
      <c r="J7867" s="71">
        <v>66985</v>
      </c>
      <c r="K7867" s="44">
        <f t="shared" si="122"/>
        <v>81118.33243018233</v>
      </c>
    </row>
    <row r="7868" spans="1:11" s="43" customFormat="1" ht="19.7" customHeight="1" x14ac:dyDescent="0.25">
      <c r="A7868" s="43" t="s">
        <v>194</v>
      </c>
      <c r="B7868" s="1" t="s">
        <v>242</v>
      </c>
      <c r="C7868" s="1" t="s">
        <v>295</v>
      </c>
      <c r="D7868" s="1" t="s">
        <v>294</v>
      </c>
      <c r="E7868" s="45" t="str">
        <f>VLOOKUP(C7868,PROCV!E$50:G$126,3,0)</f>
        <v>Educação e Criação em Artes</v>
      </c>
      <c r="F7868" s="1" t="s">
        <v>416</v>
      </c>
      <c r="G7868" s="1" t="s">
        <v>236</v>
      </c>
      <c r="H7868" s="1">
        <v>2014</v>
      </c>
      <c r="I7868" s="60">
        <f>VLOOKUP(H7868,PROCV!E$33:F$44,2,0)</f>
        <v>1.2109924972782313</v>
      </c>
      <c r="J7868" s="71">
        <v>8104</v>
      </c>
      <c r="K7868" s="44">
        <f t="shared" si="122"/>
        <v>9813.8831979427869</v>
      </c>
    </row>
    <row r="7869" spans="1:11" s="43" customFormat="1" ht="19.7" customHeight="1" x14ac:dyDescent="0.25">
      <c r="A7869" s="43" t="s">
        <v>194</v>
      </c>
      <c r="B7869" s="1" t="s">
        <v>242</v>
      </c>
      <c r="C7869" s="1" t="s">
        <v>295</v>
      </c>
      <c r="D7869" s="1" t="s">
        <v>294</v>
      </c>
      <c r="E7869" s="45" t="str">
        <f>VLOOKUP(C7869,PROCV!E$50:G$126,3,0)</f>
        <v>Educação e Criação em Artes</v>
      </c>
      <c r="F7869" s="1" t="s">
        <v>416</v>
      </c>
      <c r="G7869" s="1" t="s">
        <v>236</v>
      </c>
      <c r="H7869" s="1">
        <v>2014</v>
      </c>
      <c r="I7869" s="60">
        <f>VLOOKUP(H7869,PROCV!E$33:F$44,2,0)</f>
        <v>1.2109924972782313</v>
      </c>
      <c r="J7869" s="71">
        <v>5000</v>
      </c>
      <c r="K7869" s="44">
        <f t="shared" si="122"/>
        <v>6054.9624863911567</v>
      </c>
    </row>
    <row r="7870" spans="1:11" s="43" customFormat="1" ht="19.7" customHeight="1" x14ac:dyDescent="0.25">
      <c r="A7870" s="43" t="s">
        <v>194</v>
      </c>
      <c r="B7870" s="1" t="s">
        <v>242</v>
      </c>
      <c r="C7870" s="1" t="s">
        <v>248</v>
      </c>
      <c r="D7870" s="1" t="s">
        <v>247</v>
      </c>
      <c r="E7870" s="45" t="str">
        <f>VLOOKUP(C7870,PROCV!E$50:G$126,3,0)</f>
        <v>Educação e Criação em Artes</v>
      </c>
      <c r="F7870" s="1" t="s">
        <v>416</v>
      </c>
      <c r="G7870" s="1" t="s">
        <v>236</v>
      </c>
      <c r="H7870" s="1">
        <v>2014</v>
      </c>
      <c r="I7870" s="60">
        <f>VLOOKUP(H7870,PROCV!E$33:F$44,2,0)</f>
        <v>1.2109924972782313</v>
      </c>
      <c r="J7870" s="71">
        <v>12972</v>
      </c>
      <c r="K7870" s="44">
        <f t="shared" si="122"/>
        <v>15708.994674693216</v>
      </c>
    </row>
    <row r="7871" spans="1:11" s="43" customFormat="1" ht="19.7" customHeight="1" x14ac:dyDescent="0.25">
      <c r="A7871" s="43" t="s">
        <v>194</v>
      </c>
      <c r="B7871" s="1" t="s">
        <v>242</v>
      </c>
      <c r="C7871" s="1" t="s">
        <v>248</v>
      </c>
      <c r="D7871" s="1" t="s">
        <v>247</v>
      </c>
      <c r="E7871" s="45" t="str">
        <f>VLOOKUP(C7871,PROCV!E$50:G$126,3,0)</f>
        <v>Educação e Criação em Artes</v>
      </c>
      <c r="F7871" s="1" t="s">
        <v>416</v>
      </c>
      <c r="G7871" s="1" t="s">
        <v>236</v>
      </c>
      <c r="H7871" s="1">
        <v>2014</v>
      </c>
      <c r="I7871" s="60">
        <f>VLOOKUP(H7871,PROCV!E$33:F$44,2,0)</f>
        <v>1.2109924972782313</v>
      </c>
      <c r="J7871" s="71">
        <v>75833</v>
      </c>
      <c r="K7871" s="44">
        <f t="shared" si="122"/>
        <v>91833.194046100121</v>
      </c>
    </row>
    <row r="7872" spans="1:11" s="43" customFormat="1" ht="19.7" customHeight="1" x14ac:dyDescent="0.25">
      <c r="A7872" s="43" t="s">
        <v>194</v>
      </c>
      <c r="B7872" s="1" t="s">
        <v>242</v>
      </c>
      <c r="C7872" s="1" t="s">
        <v>248</v>
      </c>
      <c r="D7872" s="1" t="s">
        <v>247</v>
      </c>
      <c r="E7872" s="45" t="str">
        <f>VLOOKUP(C7872,PROCV!E$50:G$126,3,0)</f>
        <v>Educação e Criação em Artes</v>
      </c>
      <c r="F7872" s="1" t="s">
        <v>416</v>
      </c>
      <c r="G7872" s="1" t="s">
        <v>236</v>
      </c>
      <c r="H7872" s="1">
        <v>2014</v>
      </c>
      <c r="I7872" s="60">
        <f>VLOOKUP(H7872,PROCV!E$33:F$44,2,0)</f>
        <v>1.2109924972782313</v>
      </c>
      <c r="J7872" s="71">
        <v>25725</v>
      </c>
      <c r="K7872" s="44">
        <f t="shared" si="122"/>
        <v>31152.781992482502</v>
      </c>
    </row>
    <row r="7873" spans="1:11" s="43" customFormat="1" ht="19.7" customHeight="1" x14ac:dyDescent="0.25">
      <c r="A7873" s="43" t="s">
        <v>194</v>
      </c>
      <c r="B7873" s="1" t="s">
        <v>242</v>
      </c>
      <c r="C7873" s="1" t="s">
        <v>248</v>
      </c>
      <c r="D7873" s="1" t="s">
        <v>247</v>
      </c>
      <c r="E7873" s="45" t="str">
        <f>VLOOKUP(C7873,PROCV!E$50:G$126,3,0)</f>
        <v>Educação e Criação em Artes</v>
      </c>
      <c r="F7873" s="1" t="s">
        <v>416</v>
      </c>
      <c r="G7873" s="1" t="s">
        <v>236</v>
      </c>
      <c r="H7873" s="1">
        <v>2014</v>
      </c>
      <c r="I7873" s="60">
        <f>VLOOKUP(H7873,PROCV!E$33:F$44,2,0)</f>
        <v>1.2109924972782313</v>
      </c>
      <c r="J7873" s="71">
        <v>40000</v>
      </c>
      <c r="K7873" s="44">
        <f t="shared" si="122"/>
        <v>48439.699891129254</v>
      </c>
    </row>
    <row r="7874" spans="1:11" s="43" customFormat="1" ht="19.7" customHeight="1" x14ac:dyDescent="0.25">
      <c r="A7874" s="43" t="s">
        <v>194</v>
      </c>
      <c r="B7874" s="1" t="s">
        <v>242</v>
      </c>
      <c r="C7874" s="1" t="s">
        <v>340</v>
      </c>
      <c r="D7874" s="1" t="s">
        <v>339</v>
      </c>
      <c r="E7874" s="45" t="str">
        <f>VLOOKUP(C7874,PROCV!E$50:G$126,3,0)</f>
        <v>Artes Cênicas e Espetáculos</v>
      </c>
      <c r="F7874" s="1" t="s">
        <v>416</v>
      </c>
      <c r="G7874" s="1" t="s">
        <v>236</v>
      </c>
      <c r="H7874" s="1">
        <v>2014</v>
      </c>
      <c r="I7874" s="60">
        <f>VLOOKUP(H7874,PROCV!E$33:F$44,2,0)</f>
        <v>1.2109924972782313</v>
      </c>
      <c r="J7874" s="71">
        <v>3626</v>
      </c>
      <c r="K7874" s="44">
        <f t="shared" si="122"/>
        <v>4391.0587951308671</v>
      </c>
    </row>
    <row r="7875" spans="1:11" s="43" customFormat="1" ht="19.7" customHeight="1" x14ac:dyDescent="0.25">
      <c r="A7875" s="43" t="s">
        <v>194</v>
      </c>
      <c r="B7875" s="1" t="s">
        <v>242</v>
      </c>
      <c r="C7875" s="1" t="s">
        <v>246</v>
      </c>
      <c r="D7875" s="1" t="s">
        <v>245</v>
      </c>
      <c r="E7875" s="45" t="str">
        <f>VLOOKUP(C7875,PROCV!E$50:G$126,3,0)</f>
        <v>Artes Cênicas e Espetáculos</v>
      </c>
      <c r="F7875" s="1" t="s">
        <v>416</v>
      </c>
      <c r="G7875" s="1" t="s">
        <v>236</v>
      </c>
      <c r="H7875" s="1">
        <v>2014</v>
      </c>
      <c r="I7875" s="60">
        <f>VLOOKUP(H7875,PROCV!E$33:F$44,2,0)</f>
        <v>1.2109924972782313</v>
      </c>
      <c r="J7875" s="71">
        <v>33265</v>
      </c>
      <c r="K7875" s="44">
        <f t="shared" ref="K7875:K7938" si="123">J7875*I7875</f>
        <v>40283.665421960366</v>
      </c>
    </row>
    <row r="7876" spans="1:11" s="43" customFormat="1" ht="19.7" customHeight="1" x14ac:dyDescent="0.25">
      <c r="A7876" s="43" t="s">
        <v>194</v>
      </c>
      <c r="B7876" s="1" t="s">
        <v>242</v>
      </c>
      <c r="C7876" s="1" t="s">
        <v>246</v>
      </c>
      <c r="D7876" s="1" t="s">
        <v>245</v>
      </c>
      <c r="E7876" s="45" t="str">
        <f>VLOOKUP(C7876,PROCV!E$50:G$126,3,0)</f>
        <v>Artes Cênicas e Espetáculos</v>
      </c>
      <c r="F7876" s="1" t="s">
        <v>416</v>
      </c>
      <c r="G7876" s="1" t="s">
        <v>236</v>
      </c>
      <c r="H7876" s="1">
        <v>2014</v>
      </c>
      <c r="I7876" s="60">
        <f>VLOOKUP(H7876,PROCV!E$33:F$44,2,0)</f>
        <v>1.2109924972782313</v>
      </c>
      <c r="J7876" s="71">
        <v>69000</v>
      </c>
      <c r="K7876" s="44">
        <f t="shared" si="123"/>
        <v>83558.482312197957</v>
      </c>
    </row>
    <row r="7877" spans="1:11" s="43" customFormat="1" ht="19.7" customHeight="1" x14ac:dyDescent="0.25">
      <c r="A7877" s="43" t="s">
        <v>194</v>
      </c>
      <c r="B7877" s="1" t="s">
        <v>242</v>
      </c>
      <c r="C7877" s="1" t="s">
        <v>246</v>
      </c>
      <c r="D7877" s="1" t="s">
        <v>245</v>
      </c>
      <c r="E7877" s="45" t="str">
        <f>VLOOKUP(C7877,PROCV!E$50:G$126,3,0)</f>
        <v>Artes Cênicas e Espetáculos</v>
      </c>
      <c r="F7877" s="1" t="s">
        <v>416</v>
      </c>
      <c r="G7877" s="1" t="s">
        <v>236</v>
      </c>
      <c r="H7877" s="1">
        <v>2014</v>
      </c>
      <c r="I7877" s="60">
        <f>VLOOKUP(H7877,PROCV!E$33:F$44,2,0)</f>
        <v>1.2109924972782313</v>
      </c>
      <c r="J7877" s="71">
        <v>436500</v>
      </c>
      <c r="K7877" s="44">
        <f t="shared" si="123"/>
        <v>528598.22506194795</v>
      </c>
    </row>
    <row r="7878" spans="1:11" s="43" customFormat="1" ht="19.7" customHeight="1" x14ac:dyDescent="0.25">
      <c r="A7878" s="43" t="s">
        <v>194</v>
      </c>
      <c r="B7878" s="1" t="s">
        <v>242</v>
      </c>
      <c r="C7878" s="1" t="s">
        <v>246</v>
      </c>
      <c r="D7878" s="1" t="s">
        <v>245</v>
      </c>
      <c r="E7878" s="45" t="str">
        <f>VLOOKUP(C7878,PROCV!E$50:G$126,3,0)</f>
        <v>Artes Cênicas e Espetáculos</v>
      </c>
      <c r="F7878" s="1" t="s">
        <v>416</v>
      </c>
      <c r="G7878" s="1" t="s">
        <v>236</v>
      </c>
      <c r="H7878" s="1">
        <v>2014</v>
      </c>
      <c r="I7878" s="60">
        <f>VLOOKUP(H7878,PROCV!E$33:F$44,2,0)</f>
        <v>1.2109924972782313</v>
      </c>
      <c r="J7878" s="71">
        <v>40690</v>
      </c>
      <c r="K7878" s="44">
        <f t="shared" si="123"/>
        <v>49275.284714251233</v>
      </c>
    </row>
    <row r="7879" spans="1:11" s="43" customFormat="1" ht="19.7" customHeight="1" x14ac:dyDescent="0.25">
      <c r="A7879" s="43" t="s">
        <v>194</v>
      </c>
      <c r="B7879" s="1" t="s">
        <v>242</v>
      </c>
      <c r="C7879" s="1" t="s">
        <v>246</v>
      </c>
      <c r="D7879" s="1" t="s">
        <v>245</v>
      </c>
      <c r="E7879" s="45" t="str">
        <f>VLOOKUP(C7879,PROCV!E$50:G$126,3,0)</f>
        <v>Artes Cênicas e Espetáculos</v>
      </c>
      <c r="F7879" s="1" t="s">
        <v>416</v>
      </c>
      <c r="G7879" s="1" t="s">
        <v>236</v>
      </c>
      <c r="H7879" s="1">
        <v>2014</v>
      </c>
      <c r="I7879" s="60">
        <f>VLOOKUP(H7879,PROCV!E$33:F$44,2,0)</f>
        <v>1.2109924972782313</v>
      </c>
      <c r="J7879" s="71">
        <v>55079</v>
      </c>
      <c r="K7879" s="44">
        <f t="shared" si="123"/>
        <v>66700.2557575877</v>
      </c>
    </row>
    <row r="7880" spans="1:11" s="43" customFormat="1" ht="19.7" customHeight="1" x14ac:dyDescent="0.25">
      <c r="A7880" s="43" t="s">
        <v>194</v>
      </c>
      <c r="B7880" s="1" t="s">
        <v>242</v>
      </c>
      <c r="C7880" s="1" t="s">
        <v>244</v>
      </c>
      <c r="D7880" s="1" t="s">
        <v>243</v>
      </c>
      <c r="E7880" s="45" t="str">
        <f>VLOOKUP(C7880,PROCV!E$50:G$126,3,0)</f>
        <v>Artes Cênicas e Espetáculos</v>
      </c>
      <c r="F7880" s="1" t="s">
        <v>416</v>
      </c>
      <c r="G7880" s="1" t="s">
        <v>236</v>
      </c>
      <c r="H7880" s="1">
        <v>2014</v>
      </c>
      <c r="I7880" s="60">
        <f>VLOOKUP(H7880,PROCV!E$33:F$44,2,0)</f>
        <v>1.2109924972782313</v>
      </c>
      <c r="J7880" s="71">
        <v>88294</v>
      </c>
      <c r="K7880" s="44">
        <f t="shared" si="123"/>
        <v>106923.37155468416</v>
      </c>
    </row>
    <row r="7881" spans="1:11" s="43" customFormat="1" ht="19.7" customHeight="1" x14ac:dyDescent="0.25">
      <c r="A7881" s="43" t="s">
        <v>194</v>
      </c>
      <c r="B7881" s="1" t="s">
        <v>242</v>
      </c>
      <c r="C7881" s="1" t="s">
        <v>244</v>
      </c>
      <c r="D7881" s="1" t="s">
        <v>243</v>
      </c>
      <c r="E7881" s="45" t="str">
        <f>VLOOKUP(C7881,PROCV!E$50:G$126,3,0)</f>
        <v>Artes Cênicas e Espetáculos</v>
      </c>
      <c r="F7881" s="1" t="s">
        <v>416</v>
      </c>
      <c r="G7881" s="1" t="s">
        <v>236</v>
      </c>
      <c r="H7881" s="1">
        <v>2014</v>
      </c>
      <c r="I7881" s="60">
        <f>VLOOKUP(H7881,PROCV!E$33:F$44,2,0)</f>
        <v>1.2109924972782313</v>
      </c>
      <c r="J7881" s="71">
        <v>13167</v>
      </c>
      <c r="K7881" s="44">
        <f t="shared" si="123"/>
        <v>15945.138211662472</v>
      </c>
    </row>
    <row r="7882" spans="1:11" s="43" customFormat="1" ht="19.7" customHeight="1" x14ac:dyDescent="0.25">
      <c r="A7882" s="43" t="s">
        <v>194</v>
      </c>
      <c r="B7882" s="1" t="s">
        <v>242</v>
      </c>
      <c r="C7882" s="1" t="s">
        <v>332</v>
      </c>
      <c r="D7882" s="1" t="s">
        <v>331</v>
      </c>
      <c r="E7882" s="45" t="str">
        <f>VLOOKUP(C7882,PROCV!E$50:G$126,3,0)</f>
        <v>Artes Cênicas e Espetáculos</v>
      </c>
      <c r="F7882" s="1" t="s">
        <v>416</v>
      </c>
      <c r="G7882" s="1" t="s">
        <v>236</v>
      </c>
      <c r="H7882" s="1">
        <v>2014</v>
      </c>
      <c r="I7882" s="60">
        <f>VLOOKUP(H7882,PROCV!E$33:F$44,2,0)</f>
        <v>1.2109924972782313</v>
      </c>
      <c r="J7882" s="71">
        <v>634410</v>
      </c>
      <c r="K7882" s="44">
        <f t="shared" si="123"/>
        <v>768265.75019828277</v>
      </c>
    </row>
    <row r="7883" spans="1:11" s="43" customFormat="1" ht="19.7" customHeight="1" x14ac:dyDescent="0.25">
      <c r="A7883" s="43" t="s">
        <v>194</v>
      </c>
      <c r="B7883" s="1" t="s">
        <v>242</v>
      </c>
      <c r="C7883" s="1" t="s">
        <v>332</v>
      </c>
      <c r="D7883" s="1" t="s">
        <v>331</v>
      </c>
      <c r="E7883" s="45" t="str">
        <f>VLOOKUP(C7883,PROCV!E$50:G$126,3,0)</f>
        <v>Artes Cênicas e Espetáculos</v>
      </c>
      <c r="F7883" s="1" t="s">
        <v>416</v>
      </c>
      <c r="G7883" s="1" t="s">
        <v>236</v>
      </c>
      <c r="H7883" s="1">
        <v>2014</v>
      </c>
      <c r="I7883" s="60">
        <f>VLOOKUP(H7883,PROCV!E$33:F$44,2,0)</f>
        <v>1.2109924972782313</v>
      </c>
      <c r="J7883" s="71">
        <v>36921</v>
      </c>
      <c r="K7883" s="44">
        <f t="shared" si="123"/>
        <v>44711.053992009576</v>
      </c>
    </row>
    <row r="7884" spans="1:11" s="43" customFormat="1" ht="19.7" customHeight="1" x14ac:dyDescent="0.25">
      <c r="A7884" s="43" t="s">
        <v>194</v>
      </c>
      <c r="B7884" s="1" t="s">
        <v>242</v>
      </c>
      <c r="C7884" s="1" t="s">
        <v>238</v>
      </c>
      <c r="D7884" s="1" t="s">
        <v>237</v>
      </c>
      <c r="E7884" s="45" t="str">
        <f>VLOOKUP(C7884,PROCV!E$50:G$126,3,0)</f>
        <v>Artes Cênicas e Espetáculos</v>
      </c>
      <c r="F7884" s="1" t="s">
        <v>416</v>
      </c>
      <c r="G7884" s="1" t="s">
        <v>236</v>
      </c>
      <c r="H7884" s="1">
        <v>2014</v>
      </c>
      <c r="I7884" s="60">
        <f>VLOOKUP(H7884,PROCV!E$33:F$44,2,0)</f>
        <v>1.2109924972782313</v>
      </c>
      <c r="J7884" s="71">
        <v>130000</v>
      </c>
      <c r="K7884" s="44">
        <f t="shared" si="123"/>
        <v>157429.02464617006</v>
      </c>
    </row>
    <row r="7885" spans="1:11" s="43" customFormat="1" ht="19.7" customHeight="1" x14ac:dyDescent="0.25">
      <c r="A7885" s="43" t="s">
        <v>194</v>
      </c>
      <c r="B7885" s="1" t="s">
        <v>242</v>
      </c>
      <c r="C7885" s="1" t="s">
        <v>238</v>
      </c>
      <c r="D7885" s="1" t="s">
        <v>237</v>
      </c>
      <c r="E7885" s="45" t="str">
        <f>VLOOKUP(C7885,PROCV!E$50:G$126,3,0)</f>
        <v>Artes Cênicas e Espetáculos</v>
      </c>
      <c r="F7885" s="1" t="s">
        <v>416</v>
      </c>
      <c r="G7885" s="1" t="s">
        <v>236</v>
      </c>
      <c r="H7885" s="1">
        <v>2014</v>
      </c>
      <c r="I7885" s="60">
        <f>VLOOKUP(H7885,PROCV!E$33:F$44,2,0)</f>
        <v>1.2109924972782313</v>
      </c>
      <c r="J7885" s="71">
        <v>299700</v>
      </c>
      <c r="K7885" s="44">
        <f t="shared" si="123"/>
        <v>362934.4514342859</v>
      </c>
    </row>
    <row r="7886" spans="1:11" s="43" customFormat="1" ht="19.7" customHeight="1" x14ac:dyDescent="0.25">
      <c r="A7886" s="43" t="s">
        <v>194</v>
      </c>
      <c r="B7886" s="1" t="s">
        <v>242</v>
      </c>
      <c r="C7886" s="1" t="s">
        <v>238</v>
      </c>
      <c r="D7886" s="1" t="s">
        <v>237</v>
      </c>
      <c r="E7886" s="45" t="str">
        <f>VLOOKUP(C7886,PROCV!E$50:G$126,3,0)</f>
        <v>Artes Cênicas e Espetáculos</v>
      </c>
      <c r="F7886" s="1" t="s">
        <v>416</v>
      </c>
      <c r="G7886" s="1" t="s">
        <v>236</v>
      </c>
      <c r="H7886" s="1">
        <v>2014</v>
      </c>
      <c r="I7886" s="60">
        <f>VLOOKUP(H7886,PROCV!E$33:F$44,2,0)</f>
        <v>1.2109924972782313</v>
      </c>
      <c r="J7886" s="71">
        <v>183938</v>
      </c>
      <c r="K7886" s="44">
        <f t="shared" si="123"/>
        <v>222747.53796436332</v>
      </c>
    </row>
    <row r="7887" spans="1:11" s="43" customFormat="1" ht="19.7" customHeight="1" x14ac:dyDescent="0.25">
      <c r="A7887" s="43" t="s">
        <v>194</v>
      </c>
      <c r="B7887" s="1" t="s">
        <v>242</v>
      </c>
      <c r="C7887" s="1" t="s">
        <v>238</v>
      </c>
      <c r="D7887" s="1" t="s">
        <v>237</v>
      </c>
      <c r="E7887" s="45" t="str">
        <f>VLOOKUP(C7887,PROCV!E$50:G$126,3,0)</f>
        <v>Artes Cênicas e Espetáculos</v>
      </c>
      <c r="F7887" s="1" t="s">
        <v>416</v>
      </c>
      <c r="G7887" s="1" t="s">
        <v>236</v>
      </c>
      <c r="H7887" s="1">
        <v>2014</v>
      </c>
      <c r="I7887" s="60">
        <f>VLOOKUP(H7887,PROCV!E$33:F$44,2,0)</f>
        <v>1.2109924972782313</v>
      </c>
      <c r="J7887" s="71">
        <v>224410</v>
      </c>
      <c r="K7887" s="44">
        <f t="shared" si="123"/>
        <v>271758.82631420786</v>
      </c>
    </row>
    <row r="7888" spans="1:11" s="43" customFormat="1" ht="19.7" customHeight="1" x14ac:dyDescent="0.25">
      <c r="A7888" s="43" t="s">
        <v>194</v>
      </c>
      <c r="B7888" s="1" t="s">
        <v>242</v>
      </c>
      <c r="C7888" s="1" t="s">
        <v>238</v>
      </c>
      <c r="D7888" s="1" t="s">
        <v>237</v>
      </c>
      <c r="E7888" s="45" t="str">
        <f>VLOOKUP(C7888,PROCV!E$50:G$126,3,0)</f>
        <v>Artes Cênicas e Espetáculos</v>
      </c>
      <c r="F7888" s="1" t="s">
        <v>416</v>
      </c>
      <c r="G7888" s="1" t="s">
        <v>236</v>
      </c>
      <c r="H7888" s="1">
        <v>2014</v>
      </c>
      <c r="I7888" s="60">
        <f>VLOOKUP(H7888,PROCV!E$33:F$44,2,0)</f>
        <v>1.2109924972782313</v>
      </c>
      <c r="J7888" s="71">
        <v>20000</v>
      </c>
      <c r="K7888" s="44">
        <f t="shared" si="123"/>
        <v>24219.849945564627</v>
      </c>
    </row>
    <row r="7889" spans="1:11" s="43" customFormat="1" ht="19.7" customHeight="1" x14ac:dyDescent="0.25">
      <c r="A7889" s="43" t="s">
        <v>194</v>
      </c>
      <c r="B7889" s="1" t="s">
        <v>242</v>
      </c>
      <c r="C7889" s="1" t="s">
        <v>241</v>
      </c>
      <c r="D7889" s="1" t="s">
        <v>240</v>
      </c>
      <c r="E7889" s="45" t="str">
        <f>VLOOKUP(C7889,PROCV!E$50:G$126,3,0)</f>
        <v>Artes Cênicas e Espetáculos</v>
      </c>
      <c r="F7889" s="1" t="s">
        <v>416</v>
      </c>
      <c r="G7889" s="1" t="s">
        <v>236</v>
      </c>
      <c r="H7889" s="1">
        <v>2014</v>
      </c>
      <c r="I7889" s="60">
        <f>VLOOKUP(H7889,PROCV!E$33:F$44,2,0)</f>
        <v>1.2109924972782313</v>
      </c>
      <c r="J7889" s="71">
        <v>117673</v>
      </c>
      <c r="K7889" s="44">
        <f t="shared" si="123"/>
        <v>142501.12013222132</v>
      </c>
    </row>
    <row r="7890" spans="1:11" s="43" customFormat="1" ht="19.7" customHeight="1" x14ac:dyDescent="0.25">
      <c r="A7890" s="43" t="s">
        <v>194</v>
      </c>
      <c r="B7890" s="1" t="s">
        <v>242</v>
      </c>
      <c r="C7890" s="1" t="s">
        <v>241</v>
      </c>
      <c r="D7890" s="1" t="s">
        <v>240</v>
      </c>
      <c r="E7890" s="45" t="str">
        <f>VLOOKUP(C7890,PROCV!E$50:G$126,3,0)</f>
        <v>Artes Cênicas e Espetáculos</v>
      </c>
      <c r="F7890" s="1" t="s">
        <v>416</v>
      </c>
      <c r="G7890" s="1" t="s">
        <v>236</v>
      </c>
      <c r="H7890" s="1">
        <v>2014</v>
      </c>
      <c r="I7890" s="60">
        <f>VLOOKUP(H7890,PROCV!E$33:F$44,2,0)</f>
        <v>1.2109924972782313</v>
      </c>
      <c r="J7890" s="71">
        <v>64900</v>
      </c>
      <c r="K7890" s="44">
        <f t="shared" si="123"/>
        <v>78593.413073357209</v>
      </c>
    </row>
    <row r="7891" spans="1:11" s="43" customFormat="1" ht="19.7" customHeight="1" x14ac:dyDescent="0.25">
      <c r="A7891" s="43" t="s">
        <v>194</v>
      </c>
      <c r="B7891" s="1" t="s">
        <v>242</v>
      </c>
      <c r="C7891" s="1" t="s">
        <v>241</v>
      </c>
      <c r="D7891" s="1" t="s">
        <v>240</v>
      </c>
      <c r="E7891" s="45" t="str">
        <f>VLOOKUP(C7891,PROCV!E$50:G$126,3,0)</f>
        <v>Artes Cênicas e Espetáculos</v>
      </c>
      <c r="F7891" s="1" t="s">
        <v>416</v>
      </c>
      <c r="G7891" s="1" t="s">
        <v>236</v>
      </c>
      <c r="H7891" s="1">
        <v>2014</v>
      </c>
      <c r="I7891" s="60">
        <f>VLOOKUP(H7891,PROCV!E$33:F$44,2,0)</f>
        <v>1.2109924972782313</v>
      </c>
      <c r="J7891" s="71">
        <v>409500</v>
      </c>
      <c r="K7891" s="44">
        <f t="shared" si="123"/>
        <v>495901.42763543571</v>
      </c>
    </row>
    <row r="7892" spans="1:11" s="43" customFormat="1" ht="19.7" customHeight="1" x14ac:dyDescent="0.25">
      <c r="A7892" s="43" t="s">
        <v>194</v>
      </c>
      <c r="B7892" s="1" t="s">
        <v>242</v>
      </c>
      <c r="C7892" s="1" t="s">
        <v>241</v>
      </c>
      <c r="D7892" s="1" t="s">
        <v>240</v>
      </c>
      <c r="E7892" s="45" t="str">
        <f>VLOOKUP(C7892,PROCV!E$50:G$126,3,0)</f>
        <v>Artes Cênicas e Espetáculos</v>
      </c>
      <c r="F7892" s="1" t="s">
        <v>416</v>
      </c>
      <c r="G7892" s="1" t="s">
        <v>236</v>
      </c>
      <c r="H7892" s="1">
        <v>2014</v>
      </c>
      <c r="I7892" s="60">
        <f>VLOOKUP(H7892,PROCV!E$33:F$44,2,0)</f>
        <v>1.2109924972782313</v>
      </c>
      <c r="J7892" s="71">
        <v>526665</v>
      </c>
      <c r="K7892" s="44">
        <f t="shared" si="123"/>
        <v>637787.36357903969</v>
      </c>
    </row>
    <row r="7893" spans="1:11" s="43" customFormat="1" ht="19.7" customHeight="1" x14ac:dyDescent="0.25">
      <c r="A7893" s="43" t="s">
        <v>194</v>
      </c>
      <c r="B7893" s="1" t="s">
        <v>242</v>
      </c>
      <c r="C7893" s="1" t="s">
        <v>241</v>
      </c>
      <c r="D7893" s="1" t="s">
        <v>240</v>
      </c>
      <c r="E7893" s="45" t="str">
        <f>VLOOKUP(C7893,PROCV!E$50:G$126,3,0)</f>
        <v>Artes Cênicas e Espetáculos</v>
      </c>
      <c r="F7893" s="1" t="s">
        <v>416</v>
      </c>
      <c r="G7893" s="1" t="s">
        <v>236</v>
      </c>
      <c r="H7893" s="1">
        <v>2014</v>
      </c>
      <c r="I7893" s="60">
        <f>VLOOKUP(H7893,PROCV!E$33:F$44,2,0)</f>
        <v>1.2109924972782313</v>
      </c>
      <c r="J7893" s="71">
        <v>689579</v>
      </c>
      <c r="K7893" s="44">
        <f t="shared" si="123"/>
        <v>835074.99528062553</v>
      </c>
    </row>
    <row r="7894" spans="1:11" s="43" customFormat="1" ht="19.7" customHeight="1" x14ac:dyDescent="0.25">
      <c r="A7894" s="43" t="s">
        <v>194</v>
      </c>
      <c r="B7894" s="1" t="s">
        <v>242</v>
      </c>
      <c r="C7894" s="1" t="s">
        <v>330</v>
      </c>
      <c r="D7894" s="1" t="s">
        <v>329</v>
      </c>
      <c r="E7894" s="45" t="str">
        <f>VLOOKUP(C7894,PROCV!E$50:G$126,3,0)</f>
        <v>Educação e Criação em Artes</v>
      </c>
      <c r="F7894" s="1" t="s">
        <v>416</v>
      </c>
      <c r="G7894" s="1" t="s">
        <v>236</v>
      </c>
      <c r="H7894" s="1">
        <v>2014</v>
      </c>
      <c r="I7894" s="60">
        <f>VLOOKUP(H7894,PROCV!E$33:F$44,2,0)</f>
        <v>1.2109924972782313</v>
      </c>
      <c r="J7894" s="71">
        <v>68187</v>
      </c>
      <c r="K7894" s="44">
        <f t="shared" si="123"/>
        <v>82573.945411910754</v>
      </c>
    </row>
    <row r="7895" spans="1:11" s="43" customFormat="1" ht="19.7" customHeight="1" x14ac:dyDescent="0.25">
      <c r="A7895" s="43" t="s">
        <v>194</v>
      </c>
      <c r="B7895" s="1" t="s">
        <v>242</v>
      </c>
      <c r="C7895" s="1" t="s">
        <v>330</v>
      </c>
      <c r="D7895" s="1" t="s">
        <v>329</v>
      </c>
      <c r="E7895" s="45" t="str">
        <f>VLOOKUP(C7895,PROCV!E$50:G$126,3,0)</f>
        <v>Educação e Criação em Artes</v>
      </c>
      <c r="F7895" s="1" t="s">
        <v>416</v>
      </c>
      <c r="G7895" s="1" t="s">
        <v>236</v>
      </c>
      <c r="H7895" s="1">
        <v>2014</v>
      </c>
      <c r="I7895" s="60">
        <f>VLOOKUP(H7895,PROCV!E$33:F$44,2,0)</f>
        <v>1.2109924972782313</v>
      </c>
      <c r="J7895" s="71">
        <v>223550</v>
      </c>
      <c r="K7895" s="44">
        <f t="shared" si="123"/>
        <v>270717.37276654859</v>
      </c>
    </row>
    <row r="7896" spans="1:11" s="43" customFormat="1" ht="19.7" customHeight="1" x14ac:dyDescent="0.25">
      <c r="A7896" s="43" t="s">
        <v>194</v>
      </c>
      <c r="B7896" s="1" t="s">
        <v>242</v>
      </c>
      <c r="C7896" s="1" t="s">
        <v>318</v>
      </c>
      <c r="D7896" s="1" t="s">
        <v>317</v>
      </c>
      <c r="E7896" s="45" t="str">
        <f>VLOOKUP(C7896,PROCV!E$50:G$126,3,0)</f>
        <v>Patrimônio</v>
      </c>
      <c r="F7896" s="1" t="s">
        <v>415</v>
      </c>
      <c r="G7896" s="1" t="s">
        <v>265</v>
      </c>
      <c r="H7896" s="1">
        <v>2014</v>
      </c>
      <c r="I7896" s="60">
        <f>VLOOKUP(H7896,PROCV!E$33:F$44,2,0)</f>
        <v>1.2109924972782313</v>
      </c>
      <c r="J7896" s="71">
        <v>1200000</v>
      </c>
      <c r="K7896" s="44">
        <f t="shared" si="123"/>
        <v>1453190.9967338776</v>
      </c>
    </row>
    <row r="7897" spans="1:11" s="43" customFormat="1" ht="19.7" customHeight="1" x14ac:dyDescent="0.25">
      <c r="A7897" s="43" t="s">
        <v>194</v>
      </c>
      <c r="B7897" s="1" t="s">
        <v>242</v>
      </c>
      <c r="C7897" s="1" t="s">
        <v>318</v>
      </c>
      <c r="D7897" s="1" t="s">
        <v>317</v>
      </c>
      <c r="E7897" s="45" t="str">
        <f>VLOOKUP(C7897,PROCV!E$50:G$126,3,0)</f>
        <v>Patrimônio</v>
      </c>
      <c r="F7897" s="1" t="s">
        <v>415</v>
      </c>
      <c r="G7897" s="1" t="s">
        <v>265</v>
      </c>
      <c r="H7897" s="1">
        <v>2014</v>
      </c>
      <c r="I7897" s="60">
        <f>VLOOKUP(H7897,PROCV!E$33:F$44,2,0)</f>
        <v>1.2109924972782313</v>
      </c>
      <c r="J7897" s="71">
        <v>1700290</v>
      </c>
      <c r="K7897" s="44">
        <f t="shared" si="123"/>
        <v>2059038.433197204</v>
      </c>
    </row>
    <row r="7898" spans="1:11" s="43" customFormat="1" ht="19.7" customHeight="1" x14ac:dyDescent="0.25">
      <c r="A7898" s="43" t="s">
        <v>153</v>
      </c>
      <c r="B7898" s="1" t="s">
        <v>239</v>
      </c>
      <c r="C7898" s="1" t="s">
        <v>309</v>
      </c>
      <c r="D7898" s="1" t="s">
        <v>308</v>
      </c>
      <c r="E7898" s="45" t="str">
        <f>VLOOKUP(C7898,PROCV!E$50:G$126,3,0)</f>
        <v>NA</v>
      </c>
      <c r="F7898" s="1" t="s">
        <v>416</v>
      </c>
      <c r="G7898" s="1" t="s">
        <v>236</v>
      </c>
      <c r="H7898" s="1">
        <v>2014</v>
      </c>
      <c r="I7898" s="60">
        <f>VLOOKUP(H7898,PROCV!E$33:F$44,2,0)</f>
        <v>1.2109924972782313</v>
      </c>
      <c r="J7898" s="71">
        <v>11690</v>
      </c>
      <c r="K7898" s="44">
        <f t="shared" si="123"/>
        <v>14156.502293182524</v>
      </c>
    </row>
    <row r="7899" spans="1:11" s="43" customFormat="1" ht="19.7" customHeight="1" x14ac:dyDescent="0.25">
      <c r="A7899" s="43" t="s">
        <v>153</v>
      </c>
      <c r="B7899" s="1" t="s">
        <v>239</v>
      </c>
      <c r="C7899" s="1" t="s">
        <v>309</v>
      </c>
      <c r="D7899" s="1" t="s">
        <v>308</v>
      </c>
      <c r="E7899" s="45" t="str">
        <f>VLOOKUP(C7899,PROCV!E$50:G$126,3,0)</f>
        <v>NA</v>
      </c>
      <c r="F7899" s="1" t="s">
        <v>416</v>
      </c>
      <c r="G7899" s="1" t="s">
        <v>236</v>
      </c>
      <c r="H7899" s="1">
        <v>2014</v>
      </c>
      <c r="I7899" s="60">
        <f>VLOOKUP(H7899,PROCV!E$33:F$44,2,0)</f>
        <v>1.2109924972782313</v>
      </c>
      <c r="J7899" s="71">
        <v>12543</v>
      </c>
      <c r="K7899" s="44">
        <f t="shared" si="123"/>
        <v>15189.478893360856</v>
      </c>
    </row>
    <row r="7900" spans="1:11" s="43" customFormat="1" ht="19.7" customHeight="1" x14ac:dyDescent="0.25">
      <c r="A7900" s="43" t="s">
        <v>153</v>
      </c>
      <c r="B7900" s="1" t="s">
        <v>239</v>
      </c>
      <c r="C7900" s="1" t="s">
        <v>291</v>
      </c>
      <c r="D7900" s="1" t="s">
        <v>290</v>
      </c>
      <c r="E7900" s="45" t="str">
        <f>VLOOKUP(C7900,PROCV!E$50:G$126,3,0)</f>
        <v>NA</v>
      </c>
      <c r="F7900" s="1" t="s">
        <v>416</v>
      </c>
      <c r="G7900" s="1" t="s">
        <v>236</v>
      </c>
      <c r="H7900" s="1">
        <v>2014</v>
      </c>
      <c r="I7900" s="60">
        <f>VLOOKUP(H7900,PROCV!E$33:F$44,2,0)</f>
        <v>1.2109924972782313</v>
      </c>
      <c r="J7900" s="71">
        <v>339000</v>
      </c>
      <c r="K7900" s="44">
        <f t="shared" si="123"/>
        <v>410526.45657732041</v>
      </c>
    </row>
    <row r="7901" spans="1:11" s="43" customFormat="1" ht="19.7" customHeight="1" x14ac:dyDescent="0.25">
      <c r="A7901" s="43" t="s">
        <v>153</v>
      </c>
      <c r="B7901" s="1" t="s">
        <v>239</v>
      </c>
      <c r="C7901" s="1" t="s">
        <v>291</v>
      </c>
      <c r="D7901" s="1" t="s">
        <v>290</v>
      </c>
      <c r="E7901" s="45" t="str">
        <f>VLOOKUP(C7901,PROCV!E$50:G$126,3,0)</f>
        <v>NA</v>
      </c>
      <c r="F7901" s="1" t="s">
        <v>416</v>
      </c>
      <c r="G7901" s="1" t="s">
        <v>236</v>
      </c>
      <c r="H7901" s="1">
        <v>2014</v>
      </c>
      <c r="I7901" s="60">
        <f>VLOOKUP(H7901,PROCV!E$33:F$44,2,0)</f>
        <v>1.2109924972782313</v>
      </c>
      <c r="J7901" s="71">
        <v>5704</v>
      </c>
      <c r="K7901" s="44">
        <f t="shared" si="123"/>
        <v>6907.501204475031</v>
      </c>
    </row>
    <row r="7902" spans="1:11" s="43" customFormat="1" ht="19.7" customHeight="1" x14ac:dyDescent="0.25">
      <c r="A7902" s="43" t="s">
        <v>153</v>
      </c>
      <c r="B7902" s="1" t="s">
        <v>239</v>
      </c>
      <c r="C7902" s="1" t="s">
        <v>289</v>
      </c>
      <c r="D7902" s="1" t="s">
        <v>288</v>
      </c>
      <c r="E7902" s="45" t="str">
        <f>VLOOKUP(C7902,PROCV!E$50:G$126,3,0)</f>
        <v>Editorial</v>
      </c>
      <c r="F7902" s="1" t="s">
        <v>416</v>
      </c>
      <c r="G7902" s="1" t="s">
        <v>236</v>
      </c>
      <c r="H7902" s="1">
        <v>2014</v>
      </c>
      <c r="I7902" s="60">
        <f>VLOOKUP(H7902,PROCV!E$33:F$44,2,0)</f>
        <v>1.2109924972782313</v>
      </c>
      <c r="J7902" s="71">
        <v>26085</v>
      </c>
      <c r="K7902" s="44">
        <f t="shared" si="123"/>
        <v>31588.739291502665</v>
      </c>
    </row>
    <row r="7903" spans="1:11" s="43" customFormat="1" ht="19.7" customHeight="1" x14ac:dyDescent="0.25">
      <c r="A7903" s="43" t="s">
        <v>153</v>
      </c>
      <c r="B7903" s="1" t="s">
        <v>239</v>
      </c>
      <c r="C7903" s="1" t="s">
        <v>289</v>
      </c>
      <c r="D7903" s="1" t="s">
        <v>288</v>
      </c>
      <c r="E7903" s="45" t="str">
        <f>VLOOKUP(C7903,PROCV!E$50:G$126,3,0)</f>
        <v>Editorial</v>
      </c>
      <c r="F7903" s="1" t="s">
        <v>416</v>
      </c>
      <c r="G7903" s="1" t="s">
        <v>236</v>
      </c>
      <c r="H7903" s="1">
        <v>2014</v>
      </c>
      <c r="I7903" s="60">
        <f>VLOOKUP(H7903,PROCV!E$33:F$44,2,0)</f>
        <v>1.2109924972782313</v>
      </c>
      <c r="J7903" s="71">
        <v>4411</v>
      </c>
      <c r="K7903" s="44">
        <f t="shared" si="123"/>
        <v>5341.6879054942783</v>
      </c>
    </row>
    <row r="7904" spans="1:11" s="43" customFormat="1" ht="19.7" customHeight="1" x14ac:dyDescent="0.25">
      <c r="A7904" s="43" t="s">
        <v>153</v>
      </c>
      <c r="B7904" s="1" t="s">
        <v>239</v>
      </c>
      <c r="C7904" s="1" t="s">
        <v>285</v>
      </c>
      <c r="D7904" s="1" t="s">
        <v>284</v>
      </c>
      <c r="E7904" s="45" t="str">
        <f>VLOOKUP(C7904,PROCV!E$50:G$126,3,0)</f>
        <v>Editorial</v>
      </c>
      <c r="F7904" s="1" t="s">
        <v>416</v>
      </c>
      <c r="G7904" s="1" t="s">
        <v>236</v>
      </c>
      <c r="H7904" s="1">
        <v>2014</v>
      </c>
      <c r="I7904" s="60">
        <f>VLOOKUP(H7904,PROCV!E$33:F$44,2,0)</f>
        <v>1.2109924972782313</v>
      </c>
      <c r="J7904" s="71">
        <v>250718</v>
      </c>
      <c r="K7904" s="44">
        <f t="shared" si="123"/>
        <v>303617.61693260359</v>
      </c>
    </row>
    <row r="7905" spans="1:11" s="43" customFormat="1" ht="19.7" customHeight="1" x14ac:dyDescent="0.25">
      <c r="A7905" s="43" t="s">
        <v>153</v>
      </c>
      <c r="B7905" s="1" t="s">
        <v>239</v>
      </c>
      <c r="C7905" s="1" t="s">
        <v>269</v>
      </c>
      <c r="D7905" s="1" t="s">
        <v>268</v>
      </c>
      <c r="E7905" s="45" t="str">
        <f>VLOOKUP(C7905,PROCV!E$50:G$126,3,0)</f>
        <v>NA</v>
      </c>
      <c r="F7905" s="1" t="s">
        <v>416</v>
      </c>
      <c r="G7905" s="1" t="s">
        <v>236</v>
      </c>
      <c r="H7905" s="1">
        <v>2014</v>
      </c>
      <c r="I7905" s="60">
        <f>VLOOKUP(H7905,PROCV!E$33:F$44,2,0)</f>
        <v>1.2109924972782313</v>
      </c>
      <c r="J7905" s="71">
        <v>6986</v>
      </c>
      <c r="K7905" s="44">
        <f t="shared" si="123"/>
        <v>8459.9935859857233</v>
      </c>
    </row>
    <row r="7906" spans="1:11" s="43" customFormat="1" ht="19.7" customHeight="1" x14ac:dyDescent="0.25">
      <c r="A7906" s="43" t="s">
        <v>153</v>
      </c>
      <c r="B7906" s="1" t="s">
        <v>239</v>
      </c>
      <c r="C7906" s="1" t="s">
        <v>297</v>
      </c>
      <c r="D7906" s="1" t="s">
        <v>296</v>
      </c>
      <c r="E7906" s="45" t="str">
        <f>VLOOKUP(C7906,PROCV!E$50:G$126,3,0)</f>
        <v>Audiovisual</v>
      </c>
      <c r="F7906" s="1" t="s">
        <v>416</v>
      </c>
      <c r="G7906" s="1" t="s">
        <v>236</v>
      </c>
      <c r="H7906" s="1">
        <v>2014</v>
      </c>
      <c r="I7906" s="60">
        <f>VLOOKUP(H7906,PROCV!E$33:F$44,2,0)</f>
        <v>1.2109924972782313</v>
      </c>
      <c r="J7906" s="71">
        <v>47765</v>
      </c>
      <c r="K7906" s="44">
        <f t="shared" si="123"/>
        <v>57843.056632494721</v>
      </c>
    </row>
    <row r="7907" spans="1:11" s="43" customFormat="1" ht="19.7" customHeight="1" x14ac:dyDescent="0.25">
      <c r="A7907" s="43" t="s">
        <v>153</v>
      </c>
      <c r="B7907" s="1" t="s">
        <v>239</v>
      </c>
      <c r="C7907" s="1" t="s">
        <v>254</v>
      </c>
      <c r="D7907" s="1" t="s">
        <v>253</v>
      </c>
      <c r="E7907" s="45" t="str">
        <f>VLOOKUP(C7907,PROCV!E$50:G$126,3,0)</f>
        <v>Música</v>
      </c>
      <c r="F7907" s="1" t="s">
        <v>416</v>
      </c>
      <c r="G7907" s="1" t="s">
        <v>236</v>
      </c>
      <c r="H7907" s="1">
        <v>2014</v>
      </c>
      <c r="I7907" s="60">
        <f>VLOOKUP(H7907,PROCV!E$33:F$44,2,0)</f>
        <v>1.2109924972782313</v>
      </c>
      <c r="J7907" s="71">
        <v>86318</v>
      </c>
      <c r="K7907" s="44">
        <f t="shared" si="123"/>
        <v>104530.45038006238</v>
      </c>
    </row>
    <row r="7908" spans="1:11" s="43" customFormat="1" ht="19.7" customHeight="1" x14ac:dyDescent="0.25">
      <c r="A7908" s="43" t="s">
        <v>153</v>
      </c>
      <c r="B7908" s="1" t="s">
        <v>239</v>
      </c>
      <c r="C7908" s="1" t="s">
        <v>254</v>
      </c>
      <c r="D7908" s="1" t="s">
        <v>253</v>
      </c>
      <c r="E7908" s="45" t="str">
        <f>VLOOKUP(C7908,PROCV!E$50:G$126,3,0)</f>
        <v>Música</v>
      </c>
      <c r="F7908" s="1" t="s">
        <v>416</v>
      </c>
      <c r="G7908" s="1" t="s">
        <v>236</v>
      </c>
      <c r="H7908" s="1">
        <v>2014</v>
      </c>
      <c r="I7908" s="60">
        <f>VLOOKUP(H7908,PROCV!E$33:F$44,2,0)</f>
        <v>1.2109924972782313</v>
      </c>
      <c r="J7908" s="71">
        <v>55654</v>
      </c>
      <c r="K7908" s="44">
        <f t="shared" si="123"/>
        <v>67396.576443522688</v>
      </c>
    </row>
    <row r="7909" spans="1:11" s="43" customFormat="1" ht="19.7" customHeight="1" x14ac:dyDescent="0.25">
      <c r="A7909" s="43" t="s">
        <v>153</v>
      </c>
      <c r="B7909" s="1" t="s">
        <v>239</v>
      </c>
      <c r="C7909" s="1" t="s">
        <v>318</v>
      </c>
      <c r="D7909" s="1" t="s">
        <v>317</v>
      </c>
      <c r="E7909" s="45" t="str">
        <f>VLOOKUP(C7909,PROCV!E$50:G$126,3,0)</f>
        <v>Patrimônio</v>
      </c>
      <c r="F7909" s="1" t="s">
        <v>416</v>
      </c>
      <c r="G7909" s="1" t="s">
        <v>236</v>
      </c>
      <c r="H7909" s="1">
        <v>2014</v>
      </c>
      <c r="I7909" s="60">
        <f>VLOOKUP(H7909,PROCV!E$33:F$44,2,0)</f>
        <v>1.2109924972782313</v>
      </c>
      <c r="J7909" s="71">
        <v>15655</v>
      </c>
      <c r="K7909" s="44">
        <f t="shared" si="123"/>
        <v>18958.08754489071</v>
      </c>
    </row>
    <row r="7910" spans="1:11" s="43" customFormat="1" ht="19.7" customHeight="1" x14ac:dyDescent="0.25">
      <c r="A7910" s="43" t="s">
        <v>134</v>
      </c>
      <c r="B7910" s="1" t="s">
        <v>239</v>
      </c>
      <c r="C7910" s="1" t="s">
        <v>287</v>
      </c>
      <c r="D7910" s="1" t="s">
        <v>286</v>
      </c>
      <c r="E7910" s="45" t="str">
        <f>VLOOKUP(C7910,PROCV!E$50:G$126,3,0)</f>
        <v>Música</v>
      </c>
      <c r="F7910" s="1" t="s">
        <v>416</v>
      </c>
      <c r="G7910" s="1" t="s">
        <v>236</v>
      </c>
      <c r="H7910" s="1">
        <v>2015</v>
      </c>
      <c r="I7910" s="60">
        <f>VLOOKUP(H7910,PROCV!E$33:F$44,2,0)</f>
        <v>1.0942074303887901</v>
      </c>
      <c r="J7910" s="71">
        <v>35762</v>
      </c>
      <c r="K7910" s="44">
        <f t="shared" si="123"/>
        <v>39131.046125563909</v>
      </c>
    </row>
    <row r="7911" spans="1:11" s="43" customFormat="1" ht="19.7" customHeight="1" x14ac:dyDescent="0.25">
      <c r="A7911" s="43" t="s">
        <v>134</v>
      </c>
      <c r="B7911" s="1" t="s">
        <v>239</v>
      </c>
      <c r="C7911" s="1" t="s">
        <v>287</v>
      </c>
      <c r="D7911" s="1" t="s">
        <v>286</v>
      </c>
      <c r="E7911" s="45" t="str">
        <f>VLOOKUP(C7911,PROCV!E$50:G$126,3,0)</f>
        <v>Música</v>
      </c>
      <c r="F7911" s="1" t="s">
        <v>416</v>
      </c>
      <c r="G7911" s="1" t="s">
        <v>236</v>
      </c>
      <c r="H7911" s="1">
        <v>2015</v>
      </c>
      <c r="I7911" s="60">
        <f>VLOOKUP(H7911,PROCV!E$33:F$44,2,0)</f>
        <v>1.0942074303887901</v>
      </c>
      <c r="J7911" s="71">
        <v>74000</v>
      </c>
      <c r="K7911" s="44">
        <f t="shared" si="123"/>
        <v>80971.349848770464</v>
      </c>
    </row>
    <row r="7912" spans="1:11" s="43" customFormat="1" ht="19.7" customHeight="1" x14ac:dyDescent="0.25">
      <c r="A7912" s="43" t="s">
        <v>134</v>
      </c>
      <c r="B7912" s="1" t="s">
        <v>239</v>
      </c>
      <c r="C7912" s="1" t="s">
        <v>285</v>
      </c>
      <c r="D7912" s="1" t="s">
        <v>284</v>
      </c>
      <c r="E7912" s="45" t="str">
        <f>VLOOKUP(C7912,PROCV!E$50:G$126,3,0)</f>
        <v>Editorial</v>
      </c>
      <c r="F7912" s="1" t="s">
        <v>416</v>
      </c>
      <c r="G7912" s="1" t="s">
        <v>236</v>
      </c>
      <c r="H7912" s="1">
        <v>2015</v>
      </c>
      <c r="I7912" s="60">
        <f>VLOOKUP(H7912,PROCV!E$33:F$44,2,0)</f>
        <v>1.0942074303887901</v>
      </c>
      <c r="J7912" s="71">
        <v>89207</v>
      </c>
      <c r="K7912" s="44">
        <f t="shared" si="123"/>
        <v>97610.962242692796</v>
      </c>
    </row>
    <row r="7913" spans="1:11" s="43" customFormat="1" ht="19.7" customHeight="1" x14ac:dyDescent="0.25">
      <c r="A7913" s="43" t="s">
        <v>134</v>
      </c>
      <c r="B7913" s="1" t="s">
        <v>239</v>
      </c>
      <c r="C7913" s="1" t="s">
        <v>285</v>
      </c>
      <c r="D7913" s="1" t="s">
        <v>284</v>
      </c>
      <c r="E7913" s="45" t="str">
        <f>VLOOKUP(C7913,PROCV!E$50:G$126,3,0)</f>
        <v>Editorial</v>
      </c>
      <c r="F7913" s="1" t="s">
        <v>416</v>
      </c>
      <c r="G7913" s="1" t="s">
        <v>236</v>
      </c>
      <c r="H7913" s="1">
        <v>2015</v>
      </c>
      <c r="I7913" s="60">
        <f>VLOOKUP(H7913,PROCV!E$33:F$44,2,0)</f>
        <v>1.0942074303887901</v>
      </c>
      <c r="J7913" s="71">
        <v>52104</v>
      </c>
      <c r="K7913" s="44">
        <f t="shared" si="123"/>
        <v>57012.583952977518</v>
      </c>
    </row>
    <row r="7914" spans="1:11" s="43" customFormat="1" ht="19.7" customHeight="1" x14ac:dyDescent="0.25">
      <c r="A7914" s="43" t="s">
        <v>134</v>
      </c>
      <c r="B7914" s="1" t="s">
        <v>239</v>
      </c>
      <c r="C7914" s="1" t="s">
        <v>285</v>
      </c>
      <c r="D7914" s="1" t="s">
        <v>284</v>
      </c>
      <c r="E7914" s="45" t="str">
        <f>VLOOKUP(C7914,PROCV!E$50:G$126,3,0)</f>
        <v>Editorial</v>
      </c>
      <c r="F7914" s="1" t="s">
        <v>416</v>
      </c>
      <c r="G7914" s="1" t="s">
        <v>236</v>
      </c>
      <c r="H7914" s="1">
        <v>2015</v>
      </c>
      <c r="I7914" s="60">
        <f>VLOOKUP(H7914,PROCV!E$33:F$44,2,0)</f>
        <v>1.0942074303887901</v>
      </c>
      <c r="J7914" s="71">
        <v>28516</v>
      </c>
      <c r="K7914" s="44">
        <f t="shared" si="123"/>
        <v>31202.419084966739</v>
      </c>
    </row>
    <row r="7915" spans="1:11" s="43" customFormat="1" ht="19.7" customHeight="1" x14ac:dyDescent="0.25">
      <c r="A7915" s="43" t="s">
        <v>134</v>
      </c>
      <c r="B7915" s="1" t="s">
        <v>239</v>
      </c>
      <c r="C7915" s="1" t="s">
        <v>285</v>
      </c>
      <c r="D7915" s="1" t="s">
        <v>284</v>
      </c>
      <c r="E7915" s="45" t="str">
        <f>VLOOKUP(C7915,PROCV!E$50:G$126,3,0)</f>
        <v>Editorial</v>
      </c>
      <c r="F7915" s="1" t="s">
        <v>416</v>
      </c>
      <c r="G7915" s="1" t="s">
        <v>236</v>
      </c>
      <c r="H7915" s="1">
        <v>2015</v>
      </c>
      <c r="I7915" s="60">
        <f>VLOOKUP(H7915,PROCV!E$33:F$44,2,0)</f>
        <v>1.0942074303887901</v>
      </c>
      <c r="J7915" s="71">
        <v>200000</v>
      </c>
      <c r="K7915" s="44">
        <f t="shared" si="123"/>
        <v>218841.48607775802</v>
      </c>
    </row>
    <row r="7916" spans="1:11" s="43" customFormat="1" ht="19.7" customHeight="1" x14ac:dyDescent="0.25">
      <c r="A7916" s="43" t="s">
        <v>134</v>
      </c>
      <c r="B7916" s="1" t="s">
        <v>239</v>
      </c>
      <c r="C7916" s="1" t="s">
        <v>269</v>
      </c>
      <c r="D7916" s="1" t="s">
        <v>268</v>
      </c>
      <c r="E7916" s="45" t="str">
        <f>VLOOKUP(C7916,PROCV!E$50:G$126,3,0)</f>
        <v>NA</v>
      </c>
      <c r="F7916" s="1" t="s">
        <v>416</v>
      </c>
      <c r="G7916" s="1" t="s">
        <v>236</v>
      </c>
      <c r="H7916" s="1">
        <v>2015</v>
      </c>
      <c r="I7916" s="60">
        <f>VLOOKUP(H7916,PROCV!E$33:F$44,2,0)</f>
        <v>1.0942074303887901</v>
      </c>
      <c r="J7916" s="71">
        <v>250000</v>
      </c>
      <c r="K7916" s="44">
        <f t="shared" si="123"/>
        <v>273551.85759719752</v>
      </c>
    </row>
    <row r="7917" spans="1:11" s="43" customFormat="1" ht="19.7" customHeight="1" x14ac:dyDescent="0.25">
      <c r="A7917" s="43" t="s">
        <v>134</v>
      </c>
      <c r="B7917" s="1" t="s">
        <v>239</v>
      </c>
      <c r="C7917" s="1" t="s">
        <v>336</v>
      </c>
      <c r="D7917" s="1" t="s">
        <v>335</v>
      </c>
      <c r="E7917" s="45" t="str">
        <f>VLOOKUP(C7917,PROCV!E$50:G$126,3,0)</f>
        <v>NA</v>
      </c>
      <c r="F7917" s="1" t="s">
        <v>416</v>
      </c>
      <c r="G7917" s="1" t="s">
        <v>265</v>
      </c>
      <c r="H7917" s="1">
        <v>2015</v>
      </c>
      <c r="I7917" s="60">
        <f>VLOOKUP(H7917,PROCV!E$33:F$44,2,0)</f>
        <v>1.0942074303887901</v>
      </c>
      <c r="J7917" s="71">
        <v>288058</v>
      </c>
      <c r="K7917" s="44">
        <f t="shared" si="123"/>
        <v>315195.20398293412</v>
      </c>
    </row>
    <row r="7918" spans="1:11" s="43" customFormat="1" ht="19.7" customHeight="1" x14ac:dyDescent="0.25">
      <c r="A7918" s="43" t="s">
        <v>134</v>
      </c>
      <c r="B7918" s="1" t="s">
        <v>239</v>
      </c>
      <c r="C7918" s="1" t="s">
        <v>336</v>
      </c>
      <c r="D7918" s="1" t="s">
        <v>335</v>
      </c>
      <c r="E7918" s="45" t="str">
        <f>VLOOKUP(C7918,PROCV!E$50:G$126,3,0)</f>
        <v>NA</v>
      </c>
      <c r="F7918" s="1" t="s">
        <v>416</v>
      </c>
      <c r="G7918" s="1" t="s">
        <v>265</v>
      </c>
      <c r="H7918" s="1">
        <v>2015</v>
      </c>
      <c r="I7918" s="60">
        <f>VLOOKUP(H7918,PROCV!E$33:F$44,2,0)</f>
        <v>1.0942074303887901</v>
      </c>
      <c r="J7918" s="71">
        <v>8000</v>
      </c>
      <c r="K7918" s="44">
        <f t="shared" si="123"/>
        <v>8753.6594431103204</v>
      </c>
    </row>
    <row r="7919" spans="1:11" s="43" customFormat="1" ht="19.7" customHeight="1" x14ac:dyDescent="0.25">
      <c r="A7919" s="43" t="s">
        <v>137</v>
      </c>
      <c r="B7919" s="1" t="s">
        <v>292</v>
      </c>
      <c r="C7919" s="1" t="s">
        <v>285</v>
      </c>
      <c r="D7919" s="1" t="s">
        <v>284</v>
      </c>
      <c r="E7919" s="45" t="str">
        <f>VLOOKUP(C7919,PROCV!E$50:G$126,3,0)</f>
        <v>Editorial</v>
      </c>
      <c r="F7919" s="1" t="s">
        <v>416</v>
      </c>
      <c r="G7919" s="1" t="s">
        <v>236</v>
      </c>
      <c r="H7919" s="1">
        <v>2015</v>
      </c>
      <c r="I7919" s="60">
        <f>VLOOKUP(H7919,PROCV!E$33:F$44,2,0)</f>
        <v>1.0942074303887901</v>
      </c>
      <c r="J7919" s="71">
        <v>25136</v>
      </c>
      <c r="K7919" s="44">
        <f t="shared" si="123"/>
        <v>27503.997970252629</v>
      </c>
    </row>
    <row r="7920" spans="1:11" s="43" customFormat="1" ht="19.7" customHeight="1" x14ac:dyDescent="0.25">
      <c r="A7920" s="43" t="s">
        <v>137</v>
      </c>
      <c r="B7920" s="1" t="s">
        <v>292</v>
      </c>
      <c r="C7920" s="1" t="s">
        <v>281</v>
      </c>
      <c r="D7920" s="1" t="s">
        <v>280</v>
      </c>
      <c r="E7920" s="45" t="str">
        <f>VLOOKUP(C7920,PROCV!E$50:G$126,3,0)</f>
        <v>Música</v>
      </c>
      <c r="F7920" s="1" t="s">
        <v>416</v>
      </c>
      <c r="G7920" s="1" t="s">
        <v>236</v>
      </c>
      <c r="H7920" s="1">
        <v>2015</v>
      </c>
      <c r="I7920" s="60">
        <f>VLOOKUP(H7920,PROCV!E$33:F$44,2,0)</f>
        <v>1.0942074303887901</v>
      </c>
      <c r="J7920" s="71">
        <v>9775</v>
      </c>
      <c r="K7920" s="44">
        <f t="shared" si="123"/>
        <v>10695.877632050424</v>
      </c>
    </row>
    <row r="7921" spans="1:11" s="43" customFormat="1" ht="19.7" customHeight="1" x14ac:dyDescent="0.25">
      <c r="A7921" s="43" t="s">
        <v>137</v>
      </c>
      <c r="B7921" s="1" t="s">
        <v>292</v>
      </c>
      <c r="C7921" s="1" t="s">
        <v>269</v>
      </c>
      <c r="D7921" s="1" t="s">
        <v>268</v>
      </c>
      <c r="E7921" s="45" t="str">
        <f>VLOOKUP(C7921,PROCV!E$50:G$126,3,0)</f>
        <v>NA</v>
      </c>
      <c r="F7921" s="1" t="s">
        <v>416</v>
      </c>
      <c r="G7921" s="1" t="s">
        <v>236</v>
      </c>
      <c r="H7921" s="1">
        <v>2015</v>
      </c>
      <c r="I7921" s="60">
        <f>VLOOKUP(H7921,PROCV!E$33:F$44,2,0)</f>
        <v>1.0942074303887901</v>
      </c>
      <c r="J7921" s="71">
        <v>19475</v>
      </c>
      <c r="K7921" s="44">
        <f t="shared" si="123"/>
        <v>21309.689706821686</v>
      </c>
    </row>
    <row r="7922" spans="1:11" s="43" customFormat="1" ht="19.7" customHeight="1" x14ac:dyDescent="0.25">
      <c r="A7922" s="43" t="s">
        <v>137</v>
      </c>
      <c r="B7922" s="1" t="s">
        <v>292</v>
      </c>
      <c r="C7922" s="1" t="s">
        <v>297</v>
      </c>
      <c r="D7922" s="1" t="s">
        <v>296</v>
      </c>
      <c r="E7922" s="45" t="str">
        <f>VLOOKUP(C7922,PROCV!E$50:G$126,3,0)</f>
        <v>Audiovisual</v>
      </c>
      <c r="F7922" s="1" t="s">
        <v>416</v>
      </c>
      <c r="G7922" s="1" t="s">
        <v>236</v>
      </c>
      <c r="H7922" s="1">
        <v>2015</v>
      </c>
      <c r="I7922" s="60">
        <f>VLOOKUP(H7922,PROCV!E$33:F$44,2,0)</f>
        <v>1.0942074303887901</v>
      </c>
      <c r="J7922" s="71">
        <v>37908</v>
      </c>
      <c r="K7922" s="44">
        <f t="shared" si="123"/>
        <v>41479.215271178255</v>
      </c>
    </row>
    <row r="7923" spans="1:11" s="43" customFormat="1" ht="19.7" customHeight="1" x14ac:dyDescent="0.25">
      <c r="A7923" s="43" t="s">
        <v>137</v>
      </c>
      <c r="B7923" s="1" t="s">
        <v>292</v>
      </c>
      <c r="C7923" s="1" t="s">
        <v>297</v>
      </c>
      <c r="D7923" s="1" t="s">
        <v>296</v>
      </c>
      <c r="E7923" s="45" t="str">
        <f>VLOOKUP(C7923,PROCV!E$50:G$126,3,0)</f>
        <v>Audiovisual</v>
      </c>
      <c r="F7923" s="1" t="s">
        <v>416</v>
      </c>
      <c r="G7923" s="1" t="s">
        <v>236</v>
      </c>
      <c r="H7923" s="1">
        <v>2015</v>
      </c>
      <c r="I7923" s="60">
        <f>VLOOKUP(H7923,PROCV!E$33:F$44,2,0)</f>
        <v>1.0942074303887901</v>
      </c>
      <c r="J7923" s="71">
        <v>16224</v>
      </c>
      <c r="K7923" s="44">
        <f t="shared" si="123"/>
        <v>17752.42135062773</v>
      </c>
    </row>
    <row r="7924" spans="1:11" s="43" customFormat="1" ht="19.7" customHeight="1" x14ac:dyDescent="0.25">
      <c r="A7924" s="43" t="s">
        <v>137</v>
      </c>
      <c r="B7924" s="1" t="s">
        <v>292</v>
      </c>
      <c r="C7924" s="1" t="s">
        <v>256</v>
      </c>
      <c r="D7924" s="1" t="s">
        <v>255</v>
      </c>
      <c r="E7924" s="45" t="str">
        <f>VLOOKUP(C7924,PROCV!E$50:G$126,3,0)</f>
        <v>Audiovisual</v>
      </c>
      <c r="F7924" s="1" t="s">
        <v>416</v>
      </c>
      <c r="G7924" s="1" t="s">
        <v>265</v>
      </c>
      <c r="H7924" s="1">
        <v>2015</v>
      </c>
      <c r="I7924" s="60">
        <f>VLOOKUP(H7924,PROCV!E$33:F$44,2,0)</f>
        <v>1.0942074303887901</v>
      </c>
      <c r="J7924" s="71">
        <v>195741</v>
      </c>
      <c r="K7924" s="44">
        <f t="shared" si="123"/>
        <v>214181.25663173216</v>
      </c>
    </row>
    <row r="7925" spans="1:11" s="43" customFormat="1" ht="19.7" customHeight="1" x14ac:dyDescent="0.25">
      <c r="A7925" s="43" t="s">
        <v>137</v>
      </c>
      <c r="B7925" s="1" t="s">
        <v>292</v>
      </c>
      <c r="C7925" s="1" t="s">
        <v>250</v>
      </c>
      <c r="D7925" s="1" t="s">
        <v>249</v>
      </c>
      <c r="E7925" s="45" t="str">
        <f>VLOOKUP(C7925,PROCV!E$50:G$126,3,0)</f>
        <v>Audiovisual</v>
      </c>
      <c r="F7925" s="1" t="s">
        <v>416</v>
      </c>
      <c r="G7925" s="1" t="s">
        <v>236</v>
      </c>
      <c r="H7925" s="1">
        <v>2015</v>
      </c>
      <c r="I7925" s="60">
        <f>VLOOKUP(H7925,PROCV!E$33:F$44,2,0)</f>
        <v>1.0942074303887901</v>
      </c>
      <c r="J7925" s="71">
        <v>174528</v>
      </c>
      <c r="K7925" s="44">
        <f t="shared" si="123"/>
        <v>190969.83441089475</v>
      </c>
    </row>
    <row r="7926" spans="1:11" s="43" customFormat="1" ht="19.7" customHeight="1" x14ac:dyDescent="0.25">
      <c r="A7926" s="43" t="s">
        <v>137</v>
      </c>
      <c r="B7926" s="1" t="s">
        <v>292</v>
      </c>
      <c r="C7926" s="1" t="s">
        <v>250</v>
      </c>
      <c r="D7926" s="1" t="s">
        <v>249</v>
      </c>
      <c r="E7926" s="45" t="str">
        <f>VLOOKUP(C7926,PROCV!E$50:G$126,3,0)</f>
        <v>Audiovisual</v>
      </c>
      <c r="F7926" s="1" t="s">
        <v>416</v>
      </c>
      <c r="G7926" s="1" t="s">
        <v>236</v>
      </c>
      <c r="H7926" s="1">
        <v>2015</v>
      </c>
      <c r="I7926" s="60">
        <f>VLOOKUP(H7926,PROCV!E$33:F$44,2,0)</f>
        <v>1.0942074303887901</v>
      </c>
      <c r="J7926" s="71">
        <v>67701</v>
      </c>
      <c r="K7926" s="44">
        <f t="shared" si="123"/>
        <v>74078.937244751476</v>
      </c>
    </row>
    <row r="7927" spans="1:11" s="43" customFormat="1" ht="19.7" customHeight="1" x14ac:dyDescent="0.25">
      <c r="A7927" s="43" t="s">
        <v>137</v>
      </c>
      <c r="B7927" s="1" t="s">
        <v>292</v>
      </c>
      <c r="C7927" s="1" t="s">
        <v>336</v>
      </c>
      <c r="D7927" s="1" t="s">
        <v>335</v>
      </c>
      <c r="E7927" s="45" t="str">
        <f>VLOOKUP(C7927,PROCV!E$50:G$126,3,0)</f>
        <v>NA</v>
      </c>
      <c r="F7927" s="1" t="s">
        <v>416</v>
      </c>
      <c r="G7927" s="1" t="s">
        <v>265</v>
      </c>
      <c r="H7927" s="1">
        <v>2015</v>
      </c>
      <c r="I7927" s="60">
        <f>VLOOKUP(H7927,PROCV!E$33:F$44,2,0)</f>
        <v>1.0942074303887901</v>
      </c>
      <c r="J7927" s="71">
        <v>360072</v>
      </c>
      <c r="K7927" s="44">
        <f t="shared" si="123"/>
        <v>393993.45787495241</v>
      </c>
    </row>
    <row r="7928" spans="1:11" s="43" customFormat="1" ht="19.7" customHeight="1" x14ac:dyDescent="0.25">
      <c r="A7928" s="43" t="s">
        <v>137</v>
      </c>
      <c r="B7928" s="1" t="s">
        <v>292</v>
      </c>
      <c r="C7928" s="1" t="s">
        <v>336</v>
      </c>
      <c r="D7928" s="1" t="s">
        <v>335</v>
      </c>
      <c r="E7928" s="45" t="str">
        <f>VLOOKUP(C7928,PROCV!E$50:G$126,3,0)</f>
        <v>NA</v>
      </c>
      <c r="F7928" s="1" t="s">
        <v>416</v>
      </c>
      <c r="G7928" s="1" t="s">
        <v>265</v>
      </c>
      <c r="H7928" s="1">
        <v>2015</v>
      </c>
      <c r="I7928" s="60">
        <f>VLOOKUP(H7928,PROCV!E$33:F$44,2,0)</f>
        <v>1.0942074303887901</v>
      </c>
      <c r="J7928" s="71">
        <v>10000</v>
      </c>
      <c r="K7928" s="44">
        <f t="shared" si="123"/>
        <v>10942.074303887901</v>
      </c>
    </row>
    <row r="7929" spans="1:11" s="43" customFormat="1" ht="19.7" customHeight="1" x14ac:dyDescent="0.25">
      <c r="A7929" s="43" t="s">
        <v>137</v>
      </c>
      <c r="B7929" s="1" t="s">
        <v>292</v>
      </c>
      <c r="C7929" s="1" t="s">
        <v>248</v>
      </c>
      <c r="D7929" s="1" t="s">
        <v>247</v>
      </c>
      <c r="E7929" s="45" t="str">
        <f>VLOOKUP(C7929,PROCV!E$50:G$126,3,0)</f>
        <v>Educação e Criação em Artes</v>
      </c>
      <c r="F7929" s="1" t="s">
        <v>416</v>
      </c>
      <c r="G7929" s="1" t="s">
        <v>236</v>
      </c>
      <c r="H7929" s="1">
        <v>2015</v>
      </c>
      <c r="I7929" s="60">
        <f>VLOOKUP(H7929,PROCV!E$33:F$44,2,0)</f>
        <v>1.0942074303887901</v>
      </c>
      <c r="J7929" s="71">
        <v>1139</v>
      </c>
      <c r="K7929" s="44">
        <f t="shared" si="123"/>
        <v>1246.3022632128318</v>
      </c>
    </row>
    <row r="7930" spans="1:11" s="43" customFormat="1" ht="19.7" customHeight="1" x14ac:dyDescent="0.25">
      <c r="A7930" s="43" t="s">
        <v>137</v>
      </c>
      <c r="B7930" s="1" t="s">
        <v>292</v>
      </c>
      <c r="C7930" s="1" t="s">
        <v>340</v>
      </c>
      <c r="D7930" s="1" t="s">
        <v>339</v>
      </c>
      <c r="E7930" s="45" t="str">
        <f>VLOOKUP(C7930,PROCV!E$50:G$126,3,0)</f>
        <v>Artes Cênicas e Espetáculos</v>
      </c>
      <c r="F7930" s="1" t="s">
        <v>416</v>
      </c>
      <c r="G7930" s="1" t="s">
        <v>236</v>
      </c>
      <c r="H7930" s="1">
        <v>2015</v>
      </c>
      <c r="I7930" s="60">
        <f>VLOOKUP(H7930,PROCV!E$33:F$44,2,0)</f>
        <v>1.0942074303887901</v>
      </c>
      <c r="J7930" s="71">
        <v>18720</v>
      </c>
      <c r="K7930" s="44">
        <f t="shared" si="123"/>
        <v>20483.563096878152</v>
      </c>
    </row>
    <row r="7931" spans="1:11" s="43" customFormat="1" ht="19.7" customHeight="1" x14ac:dyDescent="0.25">
      <c r="A7931" s="43" t="s">
        <v>137</v>
      </c>
      <c r="B7931" s="1" t="s">
        <v>292</v>
      </c>
      <c r="C7931" s="1" t="s">
        <v>241</v>
      </c>
      <c r="D7931" s="1" t="s">
        <v>240</v>
      </c>
      <c r="E7931" s="45" t="str">
        <f>VLOOKUP(C7931,PROCV!E$50:G$126,3,0)</f>
        <v>Artes Cênicas e Espetáculos</v>
      </c>
      <c r="F7931" s="1" t="s">
        <v>416</v>
      </c>
      <c r="G7931" s="1" t="s">
        <v>236</v>
      </c>
      <c r="H7931" s="1">
        <v>2015</v>
      </c>
      <c r="I7931" s="60">
        <f>VLOOKUP(H7931,PROCV!E$33:F$44,2,0)</f>
        <v>1.0942074303887901</v>
      </c>
      <c r="J7931" s="71">
        <v>3216</v>
      </c>
      <c r="K7931" s="44">
        <f t="shared" si="123"/>
        <v>3518.971096130349</v>
      </c>
    </row>
    <row r="7932" spans="1:11" s="43" customFormat="1" ht="19.7" customHeight="1" x14ac:dyDescent="0.25">
      <c r="A7932" s="43" t="s">
        <v>137</v>
      </c>
      <c r="B7932" s="1" t="s">
        <v>292</v>
      </c>
      <c r="C7932" s="1" t="s">
        <v>241</v>
      </c>
      <c r="D7932" s="1" t="s">
        <v>240</v>
      </c>
      <c r="E7932" s="45" t="str">
        <f>VLOOKUP(C7932,PROCV!E$50:G$126,3,0)</f>
        <v>Artes Cênicas e Espetáculos</v>
      </c>
      <c r="F7932" s="1" t="s">
        <v>416</v>
      </c>
      <c r="G7932" s="1" t="s">
        <v>236</v>
      </c>
      <c r="H7932" s="1">
        <v>2015</v>
      </c>
      <c r="I7932" s="60">
        <f>VLOOKUP(H7932,PROCV!E$33:F$44,2,0)</f>
        <v>1.0942074303887901</v>
      </c>
      <c r="J7932" s="71">
        <v>131796</v>
      </c>
      <c r="K7932" s="44">
        <f t="shared" si="123"/>
        <v>144212.16249552098</v>
      </c>
    </row>
    <row r="7933" spans="1:11" s="43" customFormat="1" ht="19.7" customHeight="1" x14ac:dyDescent="0.25">
      <c r="A7933" s="43" t="s">
        <v>137</v>
      </c>
      <c r="B7933" s="1" t="s">
        <v>292</v>
      </c>
      <c r="C7933" s="1" t="s">
        <v>241</v>
      </c>
      <c r="D7933" s="1" t="s">
        <v>240</v>
      </c>
      <c r="E7933" s="45" t="str">
        <f>VLOOKUP(C7933,PROCV!E$50:G$126,3,0)</f>
        <v>Artes Cênicas e Espetáculos</v>
      </c>
      <c r="F7933" s="1" t="s">
        <v>416</v>
      </c>
      <c r="G7933" s="1" t="s">
        <v>236</v>
      </c>
      <c r="H7933" s="1">
        <v>2015</v>
      </c>
      <c r="I7933" s="60">
        <f>VLOOKUP(H7933,PROCV!E$33:F$44,2,0)</f>
        <v>1.0942074303887901</v>
      </c>
      <c r="J7933" s="71">
        <v>2586</v>
      </c>
      <c r="K7933" s="44">
        <f t="shared" si="123"/>
        <v>2829.6204149854111</v>
      </c>
    </row>
    <row r="7934" spans="1:11" s="43" customFormat="1" ht="19.7" customHeight="1" x14ac:dyDescent="0.25">
      <c r="A7934" s="43" t="s">
        <v>139</v>
      </c>
      <c r="B7934" s="1" t="s">
        <v>239</v>
      </c>
      <c r="C7934" s="1" t="s">
        <v>291</v>
      </c>
      <c r="D7934" s="1" t="s">
        <v>290</v>
      </c>
      <c r="E7934" s="45" t="str">
        <f>VLOOKUP(C7934,PROCV!E$50:G$126,3,0)</f>
        <v>NA</v>
      </c>
      <c r="F7934" s="1" t="s">
        <v>416</v>
      </c>
      <c r="G7934" s="1" t="s">
        <v>236</v>
      </c>
      <c r="H7934" s="1">
        <v>2015</v>
      </c>
      <c r="I7934" s="60">
        <f>VLOOKUP(H7934,PROCV!E$33:F$44,2,0)</f>
        <v>1.0942074303887901</v>
      </c>
      <c r="J7934" s="1">
        <v>357</v>
      </c>
      <c r="K7934" s="44">
        <f t="shared" si="123"/>
        <v>390.63205264879804</v>
      </c>
    </row>
    <row r="7935" spans="1:11" s="43" customFormat="1" ht="19.7" customHeight="1" x14ac:dyDescent="0.25">
      <c r="A7935" s="43" t="s">
        <v>139</v>
      </c>
      <c r="B7935" s="1" t="s">
        <v>239</v>
      </c>
      <c r="C7935" s="1" t="s">
        <v>289</v>
      </c>
      <c r="D7935" s="1" t="s">
        <v>288</v>
      </c>
      <c r="E7935" s="45" t="str">
        <f>VLOOKUP(C7935,PROCV!E$50:G$126,3,0)</f>
        <v>Editorial</v>
      </c>
      <c r="F7935" s="1" t="s">
        <v>416</v>
      </c>
      <c r="G7935" s="1" t="s">
        <v>236</v>
      </c>
      <c r="H7935" s="1">
        <v>2015</v>
      </c>
      <c r="I7935" s="60">
        <f>VLOOKUP(H7935,PROCV!E$33:F$44,2,0)</f>
        <v>1.0942074303887901</v>
      </c>
      <c r="J7935" s="71">
        <v>185359</v>
      </c>
      <c r="K7935" s="44">
        <f t="shared" si="123"/>
        <v>202821.19508943573</v>
      </c>
    </row>
    <row r="7936" spans="1:11" s="43" customFormat="1" ht="19.7" customHeight="1" x14ac:dyDescent="0.25">
      <c r="A7936" s="43" t="s">
        <v>139</v>
      </c>
      <c r="B7936" s="1" t="s">
        <v>239</v>
      </c>
      <c r="C7936" s="1" t="s">
        <v>287</v>
      </c>
      <c r="D7936" s="1" t="s">
        <v>286</v>
      </c>
      <c r="E7936" s="45" t="str">
        <f>VLOOKUP(C7936,PROCV!E$50:G$126,3,0)</f>
        <v>Música</v>
      </c>
      <c r="F7936" s="1" t="s">
        <v>416</v>
      </c>
      <c r="G7936" s="1" t="s">
        <v>236</v>
      </c>
      <c r="H7936" s="1">
        <v>2015</v>
      </c>
      <c r="I7936" s="60">
        <f>VLOOKUP(H7936,PROCV!E$33:F$44,2,0)</f>
        <v>1.0942074303887901</v>
      </c>
      <c r="J7936" s="71">
        <v>45725</v>
      </c>
      <c r="K7936" s="44">
        <f t="shared" si="123"/>
        <v>50032.634754527426</v>
      </c>
    </row>
    <row r="7937" spans="1:11" s="43" customFormat="1" ht="19.7" customHeight="1" x14ac:dyDescent="0.25">
      <c r="A7937" s="43" t="s">
        <v>139</v>
      </c>
      <c r="B7937" s="1" t="s">
        <v>239</v>
      </c>
      <c r="C7937" s="1" t="s">
        <v>285</v>
      </c>
      <c r="D7937" s="1" t="s">
        <v>284</v>
      </c>
      <c r="E7937" s="45" t="str">
        <f>VLOOKUP(C7937,PROCV!E$50:G$126,3,0)</f>
        <v>Editorial</v>
      </c>
      <c r="F7937" s="1" t="s">
        <v>416</v>
      </c>
      <c r="G7937" s="1" t="s">
        <v>236</v>
      </c>
      <c r="H7937" s="1">
        <v>2015</v>
      </c>
      <c r="I7937" s="60">
        <f>VLOOKUP(H7937,PROCV!E$33:F$44,2,0)</f>
        <v>1.0942074303887901</v>
      </c>
      <c r="J7937" s="71">
        <v>5523</v>
      </c>
      <c r="K7937" s="44">
        <f t="shared" si="123"/>
        <v>6043.3076380372877</v>
      </c>
    </row>
    <row r="7938" spans="1:11" s="43" customFormat="1" ht="19.7" customHeight="1" x14ac:dyDescent="0.25">
      <c r="A7938" s="43" t="s">
        <v>139</v>
      </c>
      <c r="B7938" s="1" t="s">
        <v>239</v>
      </c>
      <c r="C7938" s="1" t="s">
        <v>285</v>
      </c>
      <c r="D7938" s="1" t="s">
        <v>284</v>
      </c>
      <c r="E7938" s="45" t="str">
        <f>VLOOKUP(C7938,PROCV!E$50:G$126,3,0)</f>
        <v>Editorial</v>
      </c>
      <c r="F7938" s="1" t="s">
        <v>416</v>
      </c>
      <c r="G7938" s="1" t="s">
        <v>236</v>
      </c>
      <c r="H7938" s="1">
        <v>2015</v>
      </c>
      <c r="I7938" s="60">
        <f>VLOOKUP(H7938,PROCV!E$33:F$44,2,0)</f>
        <v>1.0942074303887901</v>
      </c>
      <c r="J7938" s="71">
        <v>99284</v>
      </c>
      <c r="K7938" s="44">
        <f t="shared" si="123"/>
        <v>108637.29051872063</v>
      </c>
    </row>
    <row r="7939" spans="1:11" s="43" customFormat="1" ht="19.7" customHeight="1" x14ac:dyDescent="0.25">
      <c r="A7939" s="43" t="s">
        <v>139</v>
      </c>
      <c r="B7939" s="1" t="s">
        <v>239</v>
      </c>
      <c r="C7939" s="1" t="s">
        <v>283</v>
      </c>
      <c r="D7939" s="1" t="s">
        <v>282</v>
      </c>
      <c r="E7939" s="45" t="str">
        <f>VLOOKUP(C7939,PROCV!E$50:G$126,3,0)</f>
        <v>Editorial</v>
      </c>
      <c r="F7939" s="1" t="s">
        <v>416</v>
      </c>
      <c r="G7939" s="1" t="s">
        <v>236</v>
      </c>
      <c r="H7939" s="1">
        <v>2015</v>
      </c>
      <c r="I7939" s="60">
        <f>VLOOKUP(H7939,PROCV!E$33:F$44,2,0)</f>
        <v>1.0942074303887901</v>
      </c>
      <c r="J7939" s="71">
        <v>23356</v>
      </c>
      <c r="K7939" s="44">
        <f t="shared" ref="K7939:K8002" si="124">J7939*I7939</f>
        <v>25556.308744160582</v>
      </c>
    </row>
    <row r="7940" spans="1:11" s="43" customFormat="1" ht="19.7" customHeight="1" x14ac:dyDescent="0.25">
      <c r="A7940" s="43" t="s">
        <v>139</v>
      </c>
      <c r="B7940" s="1" t="s">
        <v>239</v>
      </c>
      <c r="C7940" s="1" t="s">
        <v>283</v>
      </c>
      <c r="D7940" s="1" t="s">
        <v>282</v>
      </c>
      <c r="E7940" s="45" t="str">
        <f>VLOOKUP(C7940,PROCV!E$50:G$126,3,0)</f>
        <v>Editorial</v>
      </c>
      <c r="F7940" s="1" t="s">
        <v>416</v>
      </c>
      <c r="G7940" s="1" t="s">
        <v>236</v>
      </c>
      <c r="H7940" s="1">
        <v>2015</v>
      </c>
      <c r="I7940" s="60">
        <f>VLOOKUP(H7940,PROCV!E$33:F$44,2,0)</f>
        <v>1.0942074303887901</v>
      </c>
      <c r="J7940" s="71">
        <v>4925</v>
      </c>
      <c r="K7940" s="44">
        <f t="shared" si="124"/>
        <v>5388.9715946647912</v>
      </c>
    </row>
    <row r="7941" spans="1:11" s="43" customFormat="1" ht="19.7" customHeight="1" x14ac:dyDescent="0.25">
      <c r="A7941" s="43" t="s">
        <v>139</v>
      </c>
      <c r="B7941" s="1" t="s">
        <v>239</v>
      </c>
      <c r="C7941" s="1" t="s">
        <v>281</v>
      </c>
      <c r="D7941" s="1" t="s">
        <v>280</v>
      </c>
      <c r="E7941" s="45" t="str">
        <f>VLOOKUP(C7941,PROCV!E$50:G$126,3,0)</f>
        <v>Música</v>
      </c>
      <c r="F7941" s="1" t="s">
        <v>416</v>
      </c>
      <c r="G7941" s="1" t="s">
        <v>236</v>
      </c>
      <c r="H7941" s="1">
        <v>2015</v>
      </c>
      <c r="I7941" s="60">
        <f>VLOOKUP(H7941,PROCV!E$33:F$44,2,0)</f>
        <v>1.0942074303887901</v>
      </c>
      <c r="J7941" s="71">
        <v>24407</v>
      </c>
      <c r="K7941" s="44">
        <f t="shared" si="124"/>
        <v>26706.3207534992</v>
      </c>
    </row>
    <row r="7942" spans="1:11" s="43" customFormat="1" ht="19.7" customHeight="1" x14ac:dyDescent="0.25">
      <c r="A7942" s="43" t="s">
        <v>139</v>
      </c>
      <c r="B7942" s="1" t="s">
        <v>239</v>
      </c>
      <c r="C7942" s="1" t="s">
        <v>269</v>
      </c>
      <c r="D7942" s="1" t="s">
        <v>268</v>
      </c>
      <c r="E7942" s="45" t="str">
        <f>VLOOKUP(C7942,PROCV!E$50:G$126,3,0)</f>
        <v>NA</v>
      </c>
      <c r="F7942" s="1" t="s">
        <v>416</v>
      </c>
      <c r="G7942" s="1" t="s">
        <v>236</v>
      </c>
      <c r="H7942" s="1">
        <v>2015</v>
      </c>
      <c r="I7942" s="60">
        <f>VLOOKUP(H7942,PROCV!E$33:F$44,2,0)</f>
        <v>1.0942074303887901</v>
      </c>
      <c r="J7942" s="71">
        <v>131339</v>
      </c>
      <c r="K7942" s="44">
        <f t="shared" si="124"/>
        <v>143712.10969983329</v>
      </c>
    </row>
    <row r="7943" spans="1:11" s="43" customFormat="1" ht="19.7" customHeight="1" x14ac:dyDescent="0.25">
      <c r="A7943" s="43" t="s">
        <v>139</v>
      </c>
      <c r="B7943" s="1" t="s">
        <v>239</v>
      </c>
      <c r="C7943" s="1" t="s">
        <v>264</v>
      </c>
      <c r="D7943" s="1" t="s">
        <v>263</v>
      </c>
      <c r="E7943" s="45" t="str">
        <f>VLOOKUP(C7943,PROCV!E$50:G$126,3,0)</f>
        <v>Audiovisual</v>
      </c>
      <c r="F7943" s="1" t="s">
        <v>416</v>
      </c>
      <c r="G7943" s="1" t="s">
        <v>236</v>
      </c>
      <c r="H7943" s="1">
        <v>2015</v>
      </c>
      <c r="I7943" s="60">
        <f>VLOOKUP(H7943,PROCV!E$33:F$44,2,0)</f>
        <v>1.0942074303887901</v>
      </c>
      <c r="J7943" s="71">
        <v>8309</v>
      </c>
      <c r="K7943" s="44">
        <f t="shared" si="124"/>
        <v>9091.7695391004563</v>
      </c>
    </row>
    <row r="7944" spans="1:11" s="43" customFormat="1" ht="19.7" customHeight="1" x14ac:dyDescent="0.25">
      <c r="A7944" s="43" t="s">
        <v>139</v>
      </c>
      <c r="B7944" s="1" t="s">
        <v>239</v>
      </c>
      <c r="C7944" s="1" t="s">
        <v>260</v>
      </c>
      <c r="D7944" s="1" t="s">
        <v>259</v>
      </c>
      <c r="E7944" s="45" t="str">
        <f>VLOOKUP(C7944,PROCV!E$50:G$126,3,0)</f>
        <v>Audiovisual</v>
      </c>
      <c r="F7944" s="1" t="s">
        <v>416</v>
      </c>
      <c r="G7944" s="1" t="s">
        <v>236</v>
      </c>
      <c r="H7944" s="1">
        <v>2015</v>
      </c>
      <c r="I7944" s="60">
        <f>VLOOKUP(H7944,PROCV!E$33:F$44,2,0)</f>
        <v>1.0942074303887901</v>
      </c>
      <c r="J7944" s="71">
        <v>4177</v>
      </c>
      <c r="K7944" s="44">
        <f t="shared" si="124"/>
        <v>4570.504436733976</v>
      </c>
    </row>
    <row r="7945" spans="1:11" s="43" customFormat="1" ht="19.7" customHeight="1" x14ac:dyDescent="0.25">
      <c r="A7945" s="43" t="s">
        <v>139</v>
      </c>
      <c r="B7945" s="1" t="s">
        <v>239</v>
      </c>
      <c r="C7945" s="1" t="s">
        <v>256</v>
      </c>
      <c r="D7945" s="1" t="s">
        <v>255</v>
      </c>
      <c r="E7945" s="45" t="str">
        <f>VLOOKUP(C7945,PROCV!E$50:G$126,3,0)</f>
        <v>Audiovisual</v>
      </c>
      <c r="F7945" s="1" t="s">
        <v>416</v>
      </c>
      <c r="G7945" s="1" t="s">
        <v>265</v>
      </c>
      <c r="H7945" s="1">
        <v>2015</v>
      </c>
      <c r="I7945" s="60">
        <f>VLOOKUP(H7945,PROCV!E$33:F$44,2,0)</f>
        <v>1.0942074303887901</v>
      </c>
      <c r="J7945" s="71">
        <v>496455</v>
      </c>
      <c r="K7945" s="44">
        <f t="shared" si="124"/>
        <v>543224.74985366676</v>
      </c>
    </row>
    <row r="7946" spans="1:11" s="43" customFormat="1" ht="19.7" customHeight="1" x14ac:dyDescent="0.25">
      <c r="A7946" s="43" t="s">
        <v>139</v>
      </c>
      <c r="B7946" s="1" t="s">
        <v>239</v>
      </c>
      <c r="C7946" s="1" t="s">
        <v>256</v>
      </c>
      <c r="D7946" s="1" t="s">
        <v>255</v>
      </c>
      <c r="E7946" s="45" t="str">
        <f>VLOOKUP(C7946,PROCV!E$50:G$126,3,0)</f>
        <v>Audiovisual</v>
      </c>
      <c r="F7946" s="1" t="s">
        <v>416</v>
      </c>
      <c r="G7946" s="1" t="s">
        <v>265</v>
      </c>
      <c r="H7946" s="1">
        <v>2015</v>
      </c>
      <c r="I7946" s="60">
        <f>VLOOKUP(H7946,PROCV!E$33:F$44,2,0)</f>
        <v>1.0942074303887901</v>
      </c>
      <c r="J7946" s="71">
        <v>835163</v>
      </c>
      <c r="K7946" s="44">
        <f t="shared" si="124"/>
        <v>913841.56018579309</v>
      </c>
    </row>
    <row r="7947" spans="1:11" s="43" customFormat="1" ht="19.7" customHeight="1" x14ac:dyDescent="0.25">
      <c r="A7947" s="43" t="s">
        <v>139</v>
      </c>
      <c r="B7947" s="1" t="s">
        <v>239</v>
      </c>
      <c r="C7947" s="1" t="s">
        <v>256</v>
      </c>
      <c r="D7947" s="1" t="s">
        <v>255</v>
      </c>
      <c r="E7947" s="45" t="str">
        <f>VLOOKUP(C7947,PROCV!E$50:G$126,3,0)</f>
        <v>Audiovisual</v>
      </c>
      <c r="F7947" s="1" t="s">
        <v>416</v>
      </c>
      <c r="G7947" s="1" t="s">
        <v>265</v>
      </c>
      <c r="H7947" s="1">
        <v>2015</v>
      </c>
      <c r="I7947" s="60">
        <f>VLOOKUP(H7947,PROCV!E$33:F$44,2,0)</f>
        <v>1.0942074303887901</v>
      </c>
      <c r="J7947" s="71">
        <v>5280</v>
      </c>
      <c r="K7947" s="44">
        <f t="shared" si="124"/>
        <v>5777.4152324528113</v>
      </c>
    </row>
    <row r="7948" spans="1:11" s="43" customFormat="1" ht="19.7" customHeight="1" x14ac:dyDescent="0.25">
      <c r="A7948" s="43" t="s">
        <v>139</v>
      </c>
      <c r="B7948" s="1" t="s">
        <v>239</v>
      </c>
      <c r="C7948" s="1" t="s">
        <v>252</v>
      </c>
      <c r="D7948" s="1" t="s">
        <v>251</v>
      </c>
      <c r="E7948" s="45" t="str">
        <f>VLOOKUP(C7948,PROCV!E$50:G$126,3,0)</f>
        <v>Audiovisual</v>
      </c>
      <c r="F7948" s="1" t="s">
        <v>416</v>
      </c>
      <c r="G7948" s="1" t="s">
        <v>236</v>
      </c>
      <c r="H7948" s="1">
        <v>2015</v>
      </c>
      <c r="I7948" s="60">
        <f>VLOOKUP(H7948,PROCV!E$33:F$44,2,0)</f>
        <v>1.0942074303887901</v>
      </c>
      <c r="J7948" s="71">
        <v>91210</v>
      </c>
      <c r="K7948" s="44">
        <f t="shared" si="124"/>
        <v>99802.65972576155</v>
      </c>
    </row>
    <row r="7949" spans="1:11" s="43" customFormat="1" ht="19.7" customHeight="1" x14ac:dyDescent="0.25">
      <c r="A7949" s="43" t="s">
        <v>139</v>
      </c>
      <c r="B7949" s="1" t="s">
        <v>239</v>
      </c>
      <c r="C7949" s="1" t="s">
        <v>250</v>
      </c>
      <c r="D7949" s="1" t="s">
        <v>249</v>
      </c>
      <c r="E7949" s="45" t="str">
        <f>VLOOKUP(C7949,PROCV!E$50:G$126,3,0)</f>
        <v>Audiovisual</v>
      </c>
      <c r="F7949" s="1" t="s">
        <v>416</v>
      </c>
      <c r="G7949" s="1" t="s">
        <v>236</v>
      </c>
      <c r="H7949" s="1">
        <v>2015</v>
      </c>
      <c r="I7949" s="60">
        <f>VLOOKUP(H7949,PROCV!E$33:F$44,2,0)</f>
        <v>1.0942074303887901</v>
      </c>
      <c r="J7949" s="71">
        <v>27792</v>
      </c>
      <c r="K7949" s="44">
        <f t="shared" si="124"/>
        <v>30410.212905365253</v>
      </c>
    </row>
    <row r="7950" spans="1:11" s="43" customFormat="1" ht="19.7" customHeight="1" x14ac:dyDescent="0.25">
      <c r="A7950" s="43" t="s">
        <v>139</v>
      </c>
      <c r="B7950" s="1" t="s">
        <v>239</v>
      </c>
      <c r="C7950" s="1" t="s">
        <v>250</v>
      </c>
      <c r="D7950" s="1" t="s">
        <v>249</v>
      </c>
      <c r="E7950" s="45" t="str">
        <f>VLOOKUP(C7950,PROCV!E$50:G$126,3,0)</f>
        <v>Audiovisual</v>
      </c>
      <c r="F7950" s="1" t="s">
        <v>416</v>
      </c>
      <c r="G7950" s="1" t="s">
        <v>236</v>
      </c>
      <c r="H7950" s="1">
        <v>2015</v>
      </c>
      <c r="I7950" s="60">
        <f>VLOOKUP(H7950,PROCV!E$33:F$44,2,0)</f>
        <v>1.0942074303887901</v>
      </c>
      <c r="J7950" s="71">
        <v>11324</v>
      </c>
      <c r="K7950" s="44">
        <f t="shared" si="124"/>
        <v>12390.804941722659</v>
      </c>
    </row>
    <row r="7951" spans="1:11" s="43" customFormat="1" ht="19.7" customHeight="1" x14ac:dyDescent="0.25">
      <c r="A7951" s="43" t="s">
        <v>139</v>
      </c>
      <c r="B7951" s="1" t="s">
        <v>239</v>
      </c>
      <c r="C7951" s="1" t="s">
        <v>336</v>
      </c>
      <c r="D7951" s="1" t="s">
        <v>335</v>
      </c>
      <c r="E7951" s="45" t="str">
        <f>VLOOKUP(C7951,PROCV!E$50:G$126,3,0)</f>
        <v>NA</v>
      </c>
      <c r="F7951" s="1" t="s">
        <v>416</v>
      </c>
      <c r="G7951" s="1" t="s">
        <v>265</v>
      </c>
      <c r="H7951" s="1">
        <v>2015</v>
      </c>
      <c r="I7951" s="60">
        <f>VLOOKUP(H7951,PROCV!E$33:F$44,2,0)</f>
        <v>1.0942074303887901</v>
      </c>
      <c r="J7951" s="71">
        <v>792159</v>
      </c>
      <c r="K7951" s="44">
        <f t="shared" si="124"/>
        <v>866786.26384935353</v>
      </c>
    </row>
    <row r="7952" spans="1:11" s="43" customFormat="1" ht="19.7" customHeight="1" x14ac:dyDescent="0.25">
      <c r="A7952" s="43" t="s">
        <v>139</v>
      </c>
      <c r="B7952" s="1" t="s">
        <v>239</v>
      </c>
      <c r="C7952" s="1" t="s">
        <v>336</v>
      </c>
      <c r="D7952" s="1" t="s">
        <v>335</v>
      </c>
      <c r="E7952" s="45" t="str">
        <f>VLOOKUP(C7952,PROCV!E$50:G$126,3,0)</f>
        <v>NA</v>
      </c>
      <c r="F7952" s="1" t="s">
        <v>416</v>
      </c>
      <c r="G7952" s="1" t="s">
        <v>265</v>
      </c>
      <c r="H7952" s="1">
        <v>2015</v>
      </c>
      <c r="I7952" s="60">
        <f>VLOOKUP(H7952,PROCV!E$33:F$44,2,0)</f>
        <v>1.0942074303887901</v>
      </c>
      <c r="J7952" s="71">
        <v>22000</v>
      </c>
      <c r="K7952" s="44">
        <f t="shared" si="124"/>
        <v>24072.563468553381</v>
      </c>
    </row>
    <row r="7953" spans="1:11" s="43" customFormat="1" ht="19.7" customHeight="1" x14ac:dyDescent="0.25">
      <c r="A7953" s="43" t="s">
        <v>139</v>
      </c>
      <c r="B7953" s="1" t="s">
        <v>239</v>
      </c>
      <c r="C7953" s="1" t="s">
        <v>238</v>
      </c>
      <c r="D7953" s="1" t="s">
        <v>237</v>
      </c>
      <c r="E7953" s="45" t="str">
        <f>VLOOKUP(C7953,PROCV!E$50:G$126,3,0)</f>
        <v>Artes Cênicas e Espetáculos</v>
      </c>
      <c r="F7953" s="1" t="s">
        <v>416</v>
      </c>
      <c r="G7953" s="1" t="s">
        <v>236</v>
      </c>
      <c r="H7953" s="1">
        <v>2015</v>
      </c>
      <c r="I7953" s="60">
        <f>VLOOKUP(H7953,PROCV!E$33:F$44,2,0)</f>
        <v>1.0942074303887901</v>
      </c>
      <c r="J7953" s="71">
        <v>134400</v>
      </c>
      <c r="K7953" s="44">
        <f t="shared" si="124"/>
        <v>147061.4786442534</v>
      </c>
    </row>
    <row r="7954" spans="1:11" s="43" customFormat="1" ht="19.7" customHeight="1" x14ac:dyDescent="0.25">
      <c r="A7954" s="43" t="s">
        <v>139</v>
      </c>
      <c r="B7954" s="1" t="s">
        <v>239</v>
      </c>
      <c r="C7954" s="1" t="s">
        <v>238</v>
      </c>
      <c r="D7954" s="1" t="s">
        <v>237</v>
      </c>
      <c r="E7954" s="45" t="str">
        <f>VLOOKUP(C7954,PROCV!E$50:G$126,3,0)</f>
        <v>Artes Cênicas e Espetáculos</v>
      </c>
      <c r="F7954" s="1" t="s">
        <v>416</v>
      </c>
      <c r="G7954" s="1" t="s">
        <v>236</v>
      </c>
      <c r="H7954" s="1">
        <v>2015</v>
      </c>
      <c r="I7954" s="60">
        <f>VLOOKUP(H7954,PROCV!E$33:F$44,2,0)</f>
        <v>1.0942074303887901</v>
      </c>
      <c r="J7954" s="71">
        <v>27238</v>
      </c>
      <c r="K7954" s="44">
        <f t="shared" si="124"/>
        <v>29804.021988929864</v>
      </c>
    </row>
    <row r="7955" spans="1:11" s="43" customFormat="1" ht="19.7" customHeight="1" x14ac:dyDescent="0.25">
      <c r="A7955" s="43" t="s">
        <v>139</v>
      </c>
      <c r="B7955" s="1" t="s">
        <v>239</v>
      </c>
      <c r="C7955" s="1" t="s">
        <v>238</v>
      </c>
      <c r="D7955" s="1" t="s">
        <v>237</v>
      </c>
      <c r="E7955" s="45" t="str">
        <f>VLOOKUP(C7955,PROCV!E$50:G$126,3,0)</f>
        <v>Artes Cênicas e Espetáculos</v>
      </c>
      <c r="F7955" s="1" t="s">
        <v>416</v>
      </c>
      <c r="G7955" s="1" t="s">
        <v>236</v>
      </c>
      <c r="H7955" s="1">
        <v>2015</v>
      </c>
      <c r="I7955" s="60">
        <f>VLOOKUP(H7955,PROCV!E$33:F$44,2,0)</f>
        <v>1.0942074303887901</v>
      </c>
      <c r="J7955" s="1">
        <v>723</v>
      </c>
      <c r="K7955" s="44">
        <f t="shared" si="124"/>
        <v>791.1119721710952</v>
      </c>
    </row>
    <row r="7956" spans="1:11" s="43" customFormat="1" ht="19.7" customHeight="1" x14ac:dyDescent="0.25">
      <c r="A7956" s="43" t="s">
        <v>139</v>
      </c>
      <c r="B7956" s="1" t="s">
        <v>239</v>
      </c>
      <c r="C7956" s="1" t="s">
        <v>241</v>
      </c>
      <c r="D7956" s="1" t="s">
        <v>240</v>
      </c>
      <c r="E7956" s="45" t="str">
        <f>VLOOKUP(C7956,PROCV!E$50:G$126,3,0)</f>
        <v>Artes Cênicas e Espetáculos</v>
      </c>
      <c r="F7956" s="1" t="s">
        <v>416</v>
      </c>
      <c r="G7956" s="1" t="s">
        <v>236</v>
      </c>
      <c r="H7956" s="1">
        <v>2015</v>
      </c>
      <c r="I7956" s="60">
        <f>VLOOKUP(H7956,PROCV!E$33:F$44,2,0)</f>
        <v>1.0942074303887901</v>
      </c>
      <c r="J7956" s="71">
        <v>12247</v>
      </c>
      <c r="K7956" s="44">
        <f t="shared" si="124"/>
        <v>13400.758399971512</v>
      </c>
    </row>
    <row r="7957" spans="1:11" s="43" customFormat="1" ht="19.7" customHeight="1" x14ac:dyDescent="0.25">
      <c r="A7957" s="43" t="s">
        <v>139</v>
      </c>
      <c r="B7957" s="1" t="s">
        <v>239</v>
      </c>
      <c r="C7957" s="1" t="s">
        <v>241</v>
      </c>
      <c r="D7957" s="1" t="s">
        <v>240</v>
      </c>
      <c r="E7957" s="45" t="str">
        <f>VLOOKUP(C7957,PROCV!E$50:G$126,3,0)</f>
        <v>Artes Cênicas e Espetáculos</v>
      </c>
      <c r="F7957" s="1" t="s">
        <v>416</v>
      </c>
      <c r="G7957" s="1" t="s">
        <v>236</v>
      </c>
      <c r="H7957" s="1">
        <v>2015</v>
      </c>
      <c r="I7957" s="60">
        <f>VLOOKUP(H7957,PROCV!E$33:F$44,2,0)</f>
        <v>1.0942074303887901</v>
      </c>
      <c r="J7957" s="71">
        <v>9118</v>
      </c>
      <c r="K7957" s="44">
        <f t="shared" si="124"/>
        <v>9976.9833502849888</v>
      </c>
    </row>
    <row r="7958" spans="1:11" s="43" customFormat="1" ht="19.7" customHeight="1" x14ac:dyDescent="0.25">
      <c r="A7958" s="43" t="s">
        <v>141</v>
      </c>
      <c r="B7958" s="1" t="s">
        <v>239</v>
      </c>
      <c r="C7958" s="1" t="s">
        <v>269</v>
      </c>
      <c r="D7958" s="1" t="s">
        <v>268</v>
      </c>
      <c r="E7958" s="45" t="str">
        <f>VLOOKUP(C7958,PROCV!E$50:G$126,3,0)</f>
        <v>NA</v>
      </c>
      <c r="F7958" s="1" t="s">
        <v>416</v>
      </c>
      <c r="G7958" s="1" t="s">
        <v>236</v>
      </c>
      <c r="H7958" s="1">
        <v>2015</v>
      </c>
      <c r="I7958" s="60">
        <f>VLOOKUP(H7958,PROCV!E$33:F$44,2,0)</f>
        <v>1.0942074303887901</v>
      </c>
      <c r="J7958" s="71">
        <v>1674</v>
      </c>
      <c r="K7958" s="44">
        <f t="shared" si="124"/>
        <v>1831.7032384708345</v>
      </c>
    </row>
    <row r="7959" spans="1:11" s="43" customFormat="1" ht="19.7" customHeight="1" x14ac:dyDescent="0.25">
      <c r="A7959" s="43" t="s">
        <v>148</v>
      </c>
      <c r="B7959" s="1" t="s">
        <v>292</v>
      </c>
      <c r="C7959" s="1" t="s">
        <v>309</v>
      </c>
      <c r="D7959" s="1" t="s">
        <v>308</v>
      </c>
      <c r="E7959" s="45" t="str">
        <f>VLOOKUP(C7959,PROCV!E$50:G$126,3,0)</f>
        <v>NA</v>
      </c>
      <c r="F7959" s="1" t="s">
        <v>416</v>
      </c>
      <c r="G7959" s="1" t="s">
        <v>236</v>
      </c>
      <c r="H7959" s="1">
        <v>2015</v>
      </c>
      <c r="I7959" s="60">
        <f>VLOOKUP(H7959,PROCV!E$33:F$44,2,0)</f>
        <v>1.0942074303887901</v>
      </c>
      <c r="J7959" s="71">
        <v>56749</v>
      </c>
      <c r="K7959" s="44">
        <f t="shared" si="124"/>
        <v>62095.17746713345</v>
      </c>
    </row>
    <row r="7960" spans="1:11" s="43" customFormat="1" ht="19.7" customHeight="1" x14ac:dyDescent="0.25">
      <c r="A7960" s="43" t="s">
        <v>148</v>
      </c>
      <c r="B7960" s="1" t="s">
        <v>292</v>
      </c>
      <c r="C7960" s="1" t="s">
        <v>309</v>
      </c>
      <c r="D7960" s="1" t="s">
        <v>308</v>
      </c>
      <c r="E7960" s="45" t="str">
        <f>VLOOKUP(C7960,PROCV!E$50:G$126,3,0)</f>
        <v>NA</v>
      </c>
      <c r="F7960" s="1" t="s">
        <v>416</v>
      </c>
      <c r="G7960" s="1" t="s">
        <v>236</v>
      </c>
      <c r="H7960" s="1">
        <v>2015</v>
      </c>
      <c r="I7960" s="60">
        <f>VLOOKUP(H7960,PROCV!E$33:F$44,2,0)</f>
        <v>1.0942074303887901</v>
      </c>
      <c r="J7960" s="71">
        <v>22883</v>
      </c>
      <c r="K7960" s="44">
        <f t="shared" si="124"/>
        <v>25038.748629586684</v>
      </c>
    </row>
    <row r="7961" spans="1:11" s="43" customFormat="1" ht="19.7" customHeight="1" x14ac:dyDescent="0.25">
      <c r="A7961" s="43" t="s">
        <v>148</v>
      </c>
      <c r="B7961" s="1" t="s">
        <v>292</v>
      </c>
      <c r="C7961" s="1" t="s">
        <v>309</v>
      </c>
      <c r="D7961" s="1" t="s">
        <v>308</v>
      </c>
      <c r="E7961" s="45" t="str">
        <f>VLOOKUP(C7961,PROCV!E$50:G$126,3,0)</f>
        <v>NA</v>
      </c>
      <c r="F7961" s="1" t="s">
        <v>416</v>
      </c>
      <c r="G7961" s="1" t="s">
        <v>236</v>
      </c>
      <c r="H7961" s="1">
        <v>2015</v>
      </c>
      <c r="I7961" s="60">
        <f>VLOOKUP(H7961,PROCV!E$33:F$44,2,0)</f>
        <v>1.0942074303887901</v>
      </c>
      <c r="J7961" s="71">
        <v>45759</v>
      </c>
      <c r="K7961" s="44">
        <f t="shared" si="124"/>
        <v>50069.837807160649</v>
      </c>
    </row>
    <row r="7962" spans="1:11" s="43" customFormat="1" ht="19.7" customHeight="1" x14ac:dyDescent="0.25">
      <c r="A7962" s="43" t="s">
        <v>148</v>
      </c>
      <c r="B7962" s="1" t="s">
        <v>292</v>
      </c>
      <c r="C7962" s="1" t="s">
        <v>291</v>
      </c>
      <c r="D7962" s="1" t="s">
        <v>290</v>
      </c>
      <c r="E7962" s="45" t="str">
        <f>VLOOKUP(C7962,PROCV!E$50:G$126,3,0)</f>
        <v>NA</v>
      </c>
      <c r="F7962" s="1" t="s">
        <v>416</v>
      </c>
      <c r="G7962" s="1" t="s">
        <v>236</v>
      </c>
      <c r="H7962" s="1">
        <v>2015</v>
      </c>
      <c r="I7962" s="60">
        <f>VLOOKUP(H7962,PROCV!E$33:F$44,2,0)</f>
        <v>1.0942074303887901</v>
      </c>
      <c r="J7962" s="71">
        <v>53611</v>
      </c>
      <c r="K7962" s="44">
        <f t="shared" si="124"/>
        <v>58661.554550573426</v>
      </c>
    </row>
    <row r="7963" spans="1:11" s="43" customFormat="1" ht="19.7" customHeight="1" x14ac:dyDescent="0.25">
      <c r="A7963" s="43" t="s">
        <v>148</v>
      </c>
      <c r="B7963" s="1" t="s">
        <v>292</v>
      </c>
      <c r="C7963" s="1" t="s">
        <v>291</v>
      </c>
      <c r="D7963" s="1" t="s">
        <v>290</v>
      </c>
      <c r="E7963" s="45" t="str">
        <f>VLOOKUP(C7963,PROCV!E$50:G$126,3,0)</f>
        <v>NA</v>
      </c>
      <c r="F7963" s="1" t="s">
        <v>416</v>
      </c>
      <c r="G7963" s="1" t="s">
        <v>236</v>
      </c>
      <c r="H7963" s="1">
        <v>2015</v>
      </c>
      <c r="I7963" s="60">
        <f>VLOOKUP(H7963,PROCV!E$33:F$44,2,0)</f>
        <v>1.0942074303887901</v>
      </c>
      <c r="J7963" s="71">
        <v>49255</v>
      </c>
      <c r="K7963" s="44">
        <f t="shared" si="124"/>
        <v>53895.186983799853</v>
      </c>
    </row>
    <row r="7964" spans="1:11" s="43" customFormat="1" ht="19.7" customHeight="1" x14ac:dyDescent="0.25">
      <c r="A7964" s="43" t="s">
        <v>148</v>
      </c>
      <c r="B7964" s="1" t="s">
        <v>292</v>
      </c>
      <c r="C7964" s="1" t="s">
        <v>291</v>
      </c>
      <c r="D7964" s="1" t="s">
        <v>290</v>
      </c>
      <c r="E7964" s="45" t="str">
        <f>VLOOKUP(C7964,PROCV!E$50:G$126,3,0)</f>
        <v>NA</v>
      </c>
      <c r="F7964" s="1" t="s">
        <v>416</v>
      </c>
      <c r="G7964" s="1" t="s">
        <v>236</v>
      </c>
      <c r="H7964" s="1">
        <v>2015</v>
      </c>
      <c r="I7964" s="60">
        <f>VLOOKUP(H7964,PROCV!E$33:F$44,2,0)</f>
        <v>1.0942074303887901</v>
      </c>
      <c r="J7964" s="71">
        <v>91347</v>
      </c>
      <c r="K7964" s="44">
        <f t="shared" si="124"/>
        <v>99952.566143724805</v>
      </c>
    </row>
    <row r="7965" spans="1:11" s="43" customFormat="1" ht="19.7" customHeight="1" x14ac:dyDescent="0.25">
      <c r="A7965" s="43" t="s">
        <v>148</v>
      </c>
      <c r="B7965" s="1" t="s">
        <v>292</v>
      </c>
      <c r="C7965" s="1" t="s">
        <v>289</v>
      </c>
      <c r="D7965" s="1" t="s">
        <v>288</v>
      </c>
      <c r="E7965" s="45" t="str">
        <f>VLOOKUP(C7965,PROCV!E$50:G$126,3,0)</f>
        <v>Editorial</v>
      </c>
      <c r="F7965" s="1" t="s">
        <v>416</v>
      </c>
      <c r="G7965" s="1" t="s">
        <v>236</v>
      </c>
      <c r="H7965" s="1">
        <v>2015</v>
      </c>
      <c r="I7965" s="60">
        <f>VLOOKUP(H7965,PROCV!E$33:F$44,2,0)</f>
        <v>1.0942074303887901</v>
      </c>
      <c r="J7965" s="71">
        <v>12498</v>
      </c>
      <c r="K7965" s="44">
        <f t="shared" si="124"/>
        <v>13675.404464999099</v>
      </c>
    </row>
    <row r="7966" spans="1:11" s="43" customFormat="1" ht="19.7" customHeight="1" x14ac:dyDescent="0.25">
      <c r="A7966" s="43" t="s">
        <v>148</v>
      </c>
      <c r="B7966" s="1" t="s">
        <v>292</v>
      </c>
      <c r="C7966" s="1" t="s">
        <v>289</v>
      </c>
      <c r="D7966" s="1" t="s">
        <v>288</v>
      </c>
      <c r="E7966" s="45" t="str">
        <f>VLOOKUP(C7966,PROCV!E$50:G$126,3,0)</f>
        <v>Editorial</v>
      </c>
      <c r="F7966" s="1" t="s">
        <v>416</v>
      </c>
      <c r="G7966" s="1" t="s">
        <v>236</v>
      </c>
      <c r="H7966" s="1">
        <v>2015</v>
      </c>
      <c r="I7966" s="60">
        <f>VLOOKUP(H7966,PROCV!E$33:F$44,2,0)</f>
        <v>1.0942074303887901</v>
      </c>
      <c r="J7966" s="71">
        <v>84490</v>
      </c>
      <c r="K7966" s="44">
        <f t="shared" si="124"/>
        <v>92449.585793548875</v>
      </c>
    </row>
    <row r="7967" spans="1:11" s="43" customFormat="1" ht="19.7" customHeight="1" x14ac:dyDescent="0.25">
      <c r="A7967" s="43" t="s">
        <v>148</v>
      </c>
      <c r="B7967" s="1" t="s">
        <v>292</v>
      </c>
      <c r="C7967" s="1" t="s">
        <v>289</v>
      </c>
      <c r="D7967" s="1" t="s">
        <v>288</v>
      </c>
      <c r="E7967" s="45" t="str">
        <f>VLOOKUP(C7967,PROCV!E$50:G$126,3,0)</f>
        <v>Editorial</v>
      </c>
      <c r="F7967" s="1" t="s">
        <v>416</v>
      </c>
      <c r="G7967" s="1" t="s">
        <v>236</v>
      </c>
      <c r="H7967" s="1">
        <v>2015</v>
      </c>
      <c r="I7967" s="60">
        <f>VLOOKUP(H7967,PROCV!E$33:F$44,2,0)</f>
        <v>1.0942074303887901</v>
      </c>
      <c r="J7967" s="71">
        <v>26213</v>
      </c>
      <c r="K7967" s="44">
        <f t="shared" si="124"/>
        <v>28682.459372781355</v>
      </c>
    </row>
    <row r="7968" spans="1:11" s="43" customFormat="1" ht="19.7" customHeight="1" x14ac:dyDescent="0.25">
      <c r="A7968" s="43" t="s">
        <v>148</v>
      </c>
      <c r="B7968" s="1" t="s">
        <v>292</v>
      </c>
      <c r="C7968" s="1" t="s">
        <v>289</v>
      </c>
      <c r="D7968" s="1" t="s">
        <v>288</v>
      </c>
      <c r="E7968" s="45" t="str">
        <f>VLOOKUP(C7968,PROCV!E$50:G$126,3,0)</f>
        <v>Editorial</v>
      </c>
      <c r="F7968" s="1" t="s">
        <v>416</v>
      </c>
      <c r="G7968" s="1" t="s">
        <v>236</v>
      </c>
      <c r="H7968" s="1">
        <v>2015</v>
      </c>
      <c r="I7968" s="60">
        <f>VLOOKUP(H7968,PROCV!E$33:F$44,2,0)</f>
        <v>1.0942074303887901</v>
      </c>
      <c r="J7968" s="71">
        <v>30404</v>
      </c>
      <c r="K7968" s="44">
        <f t="shared" si="124"/>
        <v>33268.282713540772</v>
      </c>
    </row>
    <row r="7969" spans="1:11" s="43" customFormat="1" ht="19.7" customHeight="1" x14ac:dyDescent="0.25">
      <c r="A7969" s="43" t="s">
        <v>148</v>
      </c>
      <c r="B7969" s="1" t="s">
        <v>292</v>
      </c>
      <c r="C7969" s="1" t="s">
        <v>299</v>
      </c>
      <c r="D7969" s="1" t="s">
        <v>298</v>
      </c>
      <c r="E7969" s="45" t="str">
        <f>VLOOKUP(C7969,PROCV!E$50:G$126,3,0)</f>
        <v>NA</v>
      </c>
      <c r="F7969" s="1" t="s">
        <v>416</v>
      </c>
      <c r="G7969" s="1" t="s">
        <v>236</v>
      </c>
      <c r="H7969" s="1">
        <v>2015</v>
      </c>
      <c r="I7969" s="60">
        <f>VLOOKUP(H7969,PROCV!E$33:F$44,2,0)</f>
        <v>1.0942074303887901</v>
      </c>
      <c r="J7969" s="71">
        <v>7508</v>
      </c>
      <c r="K7969" s="44">
        <f t="shared" si="124"/>
        <v>8215.3093873590369</v>
      </c>
    </row>
    <row r="7970" spans="1:11" s="43" customFormat="1" ht="19.7" customHeight="1" x14ac:dyDescent="0.25">
      <c r="A7970" s="43" t="s">
        <v>148</v>
      </c>
      <c r="B7970" s="1" t="s">
        <v>292</v>
      </c>
      <c r="C7970" s="1" t="s">
        <v>299</v>
      </c>
      <c r="D7970" s="1" t="s">
        <v>298</v>
      </c>
      <c r="E7970" s="45" t="str">
        <f>VLOOKUP(C7970,PROCV!E$50:G$126,3,0)</f>
        <v>NA</v>
      </c>
      <c r="F7970" s="1" t="s">
        <v>416</v>
      </c>
      <c r="G7970" s="1" t="s">
        <v>236</v>
      </c>
      <c r="H7970" s="1">
        <v>2015</v>
      </c>
      <c r="I7970" s="60">
        <f>VLOOKUP(H7970,PROCV!E$33:F$44,2,0)</f>
        <v>1.0942074303887901</v>
      </c>
      <c r="J7970" s="71">
        <v>5977</v>
      </c>
      <c r="K7970" s="44">
        <f t="shared" si="124"/>
        <v>6540.0778114337982</v>
      </c>
    </row>
    <row r="7971" spans="1:11" s="43" customFormat="1" ht="19.7" customHeight="1" x14ac:dyDescent="0.25">
      <c r="A7971" s="43" t="s">
        <v>148</v>
      </c>
      <c r="B7971" s="1" t="s">
        <v>292</v>
      </c>
      <c r="C7971" s="1" t="s">
        <v>299</v>
      </c>
      <c r="D7971" s="1" t="s">
        <v>298</v>
      </c>
      <c r="E7971" s="45" t="str">
        <f>VLOOKUP(C7971,PROCV!E$50:G$126,3,0)</f>
        <v>NA</v>
      </c>
      <c r="F7971" s="1" t="s">
        <v>416</v>
      </c>
      <c r="G7971" s="1" t="s">
        <v>236</v>
      </c>
      <c r="H7971" s="1">
        <v>2015</v>
      </c>
      <c r="I7971" s="60">
        <f>VLOOKUP(H7971,PROCV!E$33:F$44,2,0)</f>
        <v>1.0942074303887901</v>
      </c>
      <c r="J7971" s="71">
        <v>41819</v>
      </c>
      <c r="K7971" s="44">
        <f t="shared" si="124"/>
        <v>45758.66053142881</v>
      </c>
    </row>
    <row r="7972" spans="1:11" s="43" customFormat="1" ht="19.7" customHeight="1" x14ac:dyDescent="0.25">
      <c r="A7972" s="43" t="s">
        <v>148</v>
      </c>
      <c r="B7972" s="1" t="s">
        <v>292</v>
      </c>
      <c r="C7972" s="1" t="s">
        <v>287</v>
      </c>
      <c r="D7972" s="1" t="s">
        <v>286</v>
      </c>
      <c r="E7972" s="45" t="str">
        <f>VLOOKUP(C7972,PROCV!E$50:G$126,3,0)</f>
        <v>Música</v>
      </c>
      <c r="F7972" s="1" t="s">
        <v>416</v>
      </c>
      <c r="G7972" s="1" t="s">
        <v>236</v>
      </c>
      <c r="H7972" s="1">
        <v>2015</v>
      </c>
      <c r="I7972" s="60">
        <f>VLOOKUP(H7972,PROCV!E$33:F$44,2,0)</f>
        <v>1.0942074303887901</v>
      </c>
      <c r="J7972" s="71">
        <v>21055</v>
      </c>
      <c r="K7972" s="44">
        <f t="shared" si="124"/>
        <v>23038.537446835977</v>
      </c>
    </row>
    <row r="7973" spans="1:11" s="43" customFormat="1" ht="19.7" customHeight="1" x14ac:dyDescent="0.25">
      <c r="A7973" s="43" t="s">
        <v>148</v>
      </c>
      <c r="B7973" s="1" t="s">
        <v>292</v>
      </c>
      <c r="C7973" s="1" t="s">
        <v>287</v>
      </c>
      <c r="D7973" s="1" t="s">
        <v>286</v>
      </c>
      <c r="E7973" s="45" t="str">
        <f>VLOOKUP(C7973,PROCV!E$50:G$126,3,0)</f>
        <v>Música</v>
      </c>
      <c r="F7973" s="1" t="s">
        <v>416</v>
      </c>
      <c r="G7973" s="1" t="s">
        <v>236</v>
      </c>
      <c r="H7973" s="1">
        <v>2015</v>
      </c>
      <c r="I7973" s="60">
        <f>VLOOKUP(H7973,PROCV!E$33:F$44,2,0)</f>
        <v>1.0942074303887901</v>
      </c>
      <c r="J7973" s="71">
        <v>55994</v>
      </c>
      <c r="K7973" s="44">
        <f t="shared" si="124"/>
        <v>61269.050857189912</v>
      </c>
    </row>
    <row r="7974" spans="1:11" s="43" customFormat="1" ht="19.7" customHeight="1" x14ac:dyDescent="0.25">
      <c r="A7974" s="43" t="s">
        <v>148</v>
      </c>
      <c r="B7974" s="1" t="s">
        <v>292</v>
      </c>
      <c r="C7974" s="1" t="s">
        <v>287</v>
      </c>
      <c r="D7974" s="1" t="s">
        <v>286</v>
      </c>
      <c r="E7974" s="45" t="str">
        <f>VLOOKUP(C7974,PROCV!E$50:G$126,3,0)</f>
        <v>Música</v>
      </c>
      <c r="F7974" s="1" t="s">
        <v>416</v>
      </c>
      <c r="G7974" s="1" t="s">
        <v>236</v>
      </c>
      <c r="H7974" s="1">
        <v>2015</v>
      </c>
      <c r="I7974" s="60">
        <f>VLOOKUP(H7974,PROCV!E$33:F$44,2,0)</f>
        <v>1.0942074303887901</v>
      </c>
      <c r="J7974" s="71">
        <v>146299</v>
      </c>
      <c r="K7974" s="44">
        <f t="shared" si="124"/>
        <v>160081.4528584496</v>
      </c>
    </row>
    <row r="7975" spans="1:11" s="43" customFormat="1" ht="19.7" customHeight="1" x14ac:dyDescent="0.25">
      <c r="A7975" s="43" t="s">
        <v>148</v>
      </c>
      <c r="B7975" s="1" t="s">
        <v>292</v>
      </c>
      <c r="C7975" s="1" t="s">
        <v>287</v>
      </c>
      <c r="D7975" s="1" t="s">
        <v>286</v>
      </c>
      <c r="E7975" s="45" t="str">
        <f>VLOOKUP(C7975,PROCV!E$50:G$126,3,0)</f>
        <v>Música</v>
      </c>
      <c r="F7975" s="1" t="s">
        <v>416</v>
      </c>
      <c r="G7975" s="1" t="s">
        <v>236</v>
      </c>
      <c r="H7975" s="1">
        <v>2015</v>
      </c>
      <c r="I7975" s="60">
        <f>VLOOKUP(H7975,PROCV!E$33:F$44,2,0)</f>
        <v>1.0942074303887901</v>
      </c>
      <c r="J7975" s="71">
        <v>407544</v>
      </c>
      <c r="K7975" s="44">
        <f t="shared" si="124"/>
        <v>445937.67301036906</v>
      </c>
    </row>
    <row r="7976" spans="1:11" s="43" customFormat="1" ht="19.7" customHeight="1" x14ac:dyDescent="0.25">
      <c r="A7976" s="43" t="s">
        <v>148</v>
      </c>
      <c r="B7976" s="1" t="s">
        <v>292</v>
      </c>
      <c r="C7976" s="1" t="s">
        <v>287</v>
      </c>
      <c r="D7976" s="1" t="s">
        <v>286</v>
      </c>
      <c r="E7976" s="45" t="str">
        <f>VLOOKUP(C7976,PROCV!E$50:G$126,3,0)</f>
        <v>Música</v>
      </c>
      <c r="F7976" s="1" t="s">
        <v>416</v>
      </c>
      <c r="G7976" s="1" t="s">
        <v>236</v>
      </c>
      <c r="H7976" s="1">
        <v>2015</v>
      </c>
      <c r="I7976" s="60">
        <f>VLOOKUP(H7976,PROCV!E$33:F$44,2,0)</f>
        <v>1.0942074303887901</v>
      </c>
      <c r="J7976" s="71">
        <v>100173</v>
      </c>
      <c r="K7976" s="44">
        <f t="shared" si="124"/>
        <v>109610.04092433627</v>
      </c>
    </row>
    <row r="7977" spans="1:11" s="43" customFormat="1" ht="19.7" customHeight="1" x14ac:dyDescent="0.25">
      <c r="A7977" s="43" t="s">
        <v>148</v>
      </c>
      <c r="B7977" s="1" t="s">
        <v>292</v>
      </c>
      <c r="C7977" s="1" t="s">
        <v>287</v>
      </c>
      <c r="D7977" s="1" t="s">
        <v>286</v>
      </c>
      <c r="E7977" s="45" t="str">
        <f>VLOOKUP(C7977,PROCV!E$50:G$126,3,0)</f>
        <v>Música</v>
      </c>
      <c r="F7977" s="1" t="s">
        <v>416</v>
      </c>
      <c r="G7977" s="1" t="s">
        <v>236</v>
      </c>
      <c r="H7977" s="1">
        <v>2015</v>
      </c>
      <c r="I7977" s="60">
        <f>VLOOKUP(H7977,PROCV!E$33:F$44,2,0)</f>
        <v>1.0942074303887901</v>
      </c>
      <c r="J7977" s="71">
        <v>41801</v>
      </c>
      <c r="K7977" s="44">
        <f t="shared" si="124"/>
        <v>45738.964797681816</v>
      </c>
    </row>
    <row r="7978" spans="1:11" s="43" customFormat="1" ht="19.7" customHeight="1" x14ac:dyDescent="0.25">
      <c r="A7978" s="43" t="s">
        <v>148</v>
      </c>
      <c r="B7978" s="1" t="s">
        <v>292</v>
      </c>
      <c r="C7978" s="1" t="s">
        <v>287</v>
      </c>
      <c r="D7978" s="1" t="s">
        <v>286</v>
      </c>
      <c r="E7978" s="45" t="str">
        <f>VLOOKUP(C7978,PROCV!E$50:G$126,3,0)</f>
        <v>Música</v>
      </c>
      <c r="F7978" s="1" t="s">
        <v>416</v>
      </c>
      <c r="G7978" s="1" t="s">
        <v>236</v>
      </c>
      <c r="H7978" s="1">
        <v>2015</v>
      </c>
      <c r="I7978" s="60">
        <f>VLOOKUP(H7978,PROCV!E$33:F$44,2,0)</f>
        <v>1.0942074303887901</v>
      </c>
      <c r="J7978" s="71">
        <v>7006</v>
      </c>
      <c r="K7978" s="44">
        <f t="shared" si="124"/>
        <v>7666.0172573038635</v>
      </c>
    </row>
    <row r="7979" spans="1:11" s="43" customFormat="1" ht="19.7" customHeight="1" x14ac:dyDescent="0.25">
      <c r="A7979" s="43" t="s">
        <v>148</v>
      </c>
      <c r="B7979" s="1" t="s">
        <v>292</v>
      </c>
      <c r="C7979" s="1" t="s">
        <v>285</v>
      </c>
      <c r="D7979" s="1" t="s">
        <v>284</v>
      </c>
      <c r="E7979" s="45" t="str">
        <f>VLOOKUP(C7979,PROCV!E$50:G$126,3,0)</f>
        <v>Editorial</v>
      </c>
      <c r="F7979" s="1" t="s">
        <v>416</v>
      </c>
      <c r="G7979" s="1" t="s">
        <v>236</v>
      </c>
      <c r="H7979" s="1">
        <v>2015</v>
      </c>
      <c r="I7979" s="60">
        <f>VLOOKUP(H7979,PROCV!E$33:F$44,2,0)</f>
        <v>1.0942074303887901</v>
      </c>
      <c r="J7979" s="71">
        <v>137076</v>
      </c>
      <c r="K7979" s="44">
        <f t="shared" si="124"/>
        <v>149989.57772797378</v>
      </c>
    </row>
    <row r="7980" spans="1:11" s="43" customFormat="1" ht="19.7" customHeight="1" x14ac:dyDescent="0.25">
      <c r="A7980" s="43" t="s">
        <v>148</v>
      </c>
      <c r="B7980" s="1" t="s">
        <v>292</v>
      </c>
      <c r="C7980" s="1" t="s">
        <v>285</v>
      </c>
      <c r="D7980" s="1" t="s">
        <v>284</v>
      </c>
      <c r="E7980" s="45" t="str">
        <f>VLOOKUP(C7980,PROCV!E$50:G$126,3,0)</f>
        <v>Editorial</v>
      </c>
      <c r="F7980" s="1" t="s">
        <v>416</v>
      </c>
      <c r="G7980" s="1" t="s">
        <v>236</v>
      </c>
      <c r="H7980" s="1">
        <v>2015</v>
      </c>
      <c r="I7980" s="60">
        <f>VLOOKUP(H7980,PROCV!E$33:F$44,2,0)</f>
        <v>1.0942074303887901</v>
      </c>
      <c r="J7980" s="71">
        <v>250000</v>
      </c>
      <c r="K7980" s="44">
        <f t="shared" si="124"/>
        <v>273551.85759719752</v>
      </c>
    </row>
    <row r="7981" spans="1:11" s="43" customFormat="1" ht="19.7" customHeight="1" x14ac:dyDescent="0.25">
      <c r="A7981" s="43" t="s">
        <v>148</v>
      </c>
      <c r="B7981" s="1" t="s">
        <v>292</v>
      </c>
      <c r="C7981" s="1" t="s">
        <v>285</v>
      </c>
      <c r="D7981" s="1" t="s">
        <v>284</v>
      </c>
      <c r="E7981" s="45" t="str">
        <f>VLOOKUP(C7981,PROCV!E$50:G$126,3,0)</f>
        <v>Editorial</v>
      </c>
      <c r="F7981" s="1" t="s">
        <v>416</v>
      </c>
      <c r="G7981" s="1" t="s">
        <v>236</v>
      </c>
      <c r="H7981" s="1">
        <v>2015</v>
      </c>
      <c r="I7981" s="60">
        <f>VLOOKUP(H7981,PROCV!E$33:F$44,2,0)</f>
        <v>1.0942074303887901</v>
      </c>
      <c r="J7981" s="71">
        <v>8550</v>
      </c>
      <c r="K7981" s="44">
        <f t="shared" si="124"/>
        <v>9355.4735298241558</v>
      </c>
    </row>
    <row r="7982" spans="1:11" s="43" customFormat="1" ht="19.7" customHeight="1" x14ac:dyDescent="0.25">
      <c r="A7982" s="43" t="s">
        <v>148</v>
      </c>
      <c r="B7982" s="1" t="s">
        <v>292</v>
      </c>
      <c r="C7982" s="1" t="s">
        <v>285</v>
      </c>
      <c r="D7982" s="1" t="s">
        <v>284</v>
      </c>
      <c r="E7982" s="45" t="str">
        <f>VLOOKUP(C7982,PROCV!E$50:G$126,3,0)</f>
        <v>Editorial</v>
      </c>
      <c r="F7982" s="1" t="s">
        <v>416</v>
      </c>
      <c r="G7982" s="1" t="s">
        <v>236</v>
      </c>
      <c r="H7982" s="1">
        <v>2015</v>
      </c>
      <c r="I7982" s="60">
        <f>VLOOKUP(H7982,PROCV!E$33:F$44,2,0)</f>
        <v>1.0942074303887901</v>
      </c>
      <c r="J7982" s="71">
        <v>417802</v>
      </c>
      <c r="K7982" s="44">
        <f t="shared" si="124"/>
        <v>457162.05283129727</v>
      </c>
    </row>
    <row r="7983" spans="1:11" s="43" customFormat="1" ht="19.7" customHeight="1" x14ac:dyDescent="0.25">
      <c r="A7983" s="43" t="s">
        <v>148</v>
      </c>
      <c r="B7983" s="1" t="s">
        <v>292</v>
      </c>
      <c r="C7983" s="1" t="s">
        <v>285</v>
      </c>
      <c r="D7983" s="1" t="s">
        <v>284</v>
      </c>
      <c r="E7983" s="45" t="str">
        <f>VLOOKUP(C7983,PROCV!E$50:G$126,3,0)</f>
        <v>Editorial</v>
      </c>
      <c r="F7983" s="1" t="s">
        <v>416</v>
      </c>
      <c r="G7983" s="1" t="s">
        <v>236</v>
      </c>
      <c r="H7983" s="1">
        <v>2015</v>
      </c>
      <c r="I7983" s="60">
        <f>VLOOKUP(H7983,PROCV!E$33:F$44,2,0)</f>
        <v>1.0942074303887901</v>
      </c>
      <c r="J7983" s="71">
        <v>107267</v>
      </c>
      <c r="K7983" s="44">
        <f t="shared" si="124"/>
        <v>117372.34843551434</v>
      </c>
    </row>
    <row r="7984" spans="1:11" s="43" customFormat="1" ht="19.7" customHeight="1" x14ac:dyDescent="0.25">
      <c r="A7984" s="43" t="s">
        <v>148</v>
      </c>
      <c r="B7984" s="1" t="s">
        <v>292</v>
      </c>
      <c r="C7984" s="1" t="s">
        <v>283</v>
      </c>
      <c r="D7984" s="1" t="s">
        <v>282</v>
      </c>
      <c r="E7984" s="45" t="str">
        <f>VLOOKUP(C7984,PROCV!E$50:G$126,3,0)</f>
        <v>Editorial</v>
      </c>
      <c r="F7984" s="1" t="s">
        <v>416</v>
      </c>
      <c r="G7984" s="1" t="s">
        <v>236</v>
      </c>
      <c r="H7984" s="1">
        <v>2015</v>
      </c>
      <c r="I7984" s="60">
        <f>VLOOKUP(H7984,PROCV!E$33:F$44,2,0)</f>
        <v>1.0942074303887901</v>
      </c>
      <c r="J7984" s="71">
        <v>9745</v>
      </c>
      <c r="K7984" s="44">
        <f t="shared" si="124"/>
        <v>10663.051409138759</v>
      </c>
    </row>
    <row r="7985" spans="1:11" s="43" customFormat="1" ht="19.7" customHeight="1" x14ac:dyDescent="0.25">
      <c r="A7985" s="43" t="s">
        <v>148</v>
      </c>
      <c r="B7985" s="1" t="s">
        <v>292</v>
      </c>
      <c r="C7985" s="1" t="s">
        <v>281</v>
      </c>
      <c r="D7985" s="1" t="s">
        <v>280</v>
      </c>
      <c r="E7985" s="45" t="str">
        <f>VLOOKUP(C7985,PROCV!E$50:G$126,3,0)</f>
        <v>Música</v>
      </c>
      <c r="F7985" s="1" t="s">
        <v>416</v>
      </c>
      <c r="G7985" s="1" t="s">
        <v>236</v>
      </c>
      <c r="H7985" s="1">
        <v>2015</v>
      </c>
      <c r="I7985" s="60">
        <f>VLOOKUP(H7985,PROCV!E$33:F$44,2,0)</f>
        <v>1.0942074303887901</v>
      </c>
      <c r="J7985" s="71">
        <v>1564</v>
      </c>
      <c r="K7985" s="44">
        <f t="shared" si="124"/>
        <v>1711.3404211280676</v>
      </c>
    </row>
    <row r="7986" spans="1:11" s="43" customFormat="1" ht="19.7" customHeight="1" x14ac:dyDescent="0.25">
      <c r="A7986" s="43" t="s">
        <v>148</v>
      </c>
      <c r="B7986" s="1" t="s">
        <v>292</v>
      </c>
      <c r="C7986" s="1" t="s">
        <v>281</v>
      </c>
      <c r="D7986" s="1" t="s">
        <v>280</v>
      </c>
      <c r="E7986" s="45" t="str">
        <f>VLOOKUP(C7986,PROCV!E$50:G$126,3,0)</f>
        <v>Música</v>
      </c>
      <c r="F7986" s="1" t="s">
        <v>416</v>
      </c>
      <c r="G7986" s="1" t="s">
        <v>236</v>
      </c>
      <c r="H7986" s="1">
        <v>2015</v>
      </c>
      <c r="I7986" s="60">
        <f>VLOOKUP(H7986,PROCV!E$33:F$44,2,0)</f>
        <v>1.0942074303887901</v>
      </c>
      <c r="J7986" s="71">
        <v>31465</v>
      </c>
      <c r="K7986" s="44">
        <f t="shared" si="124"/>
        <v>34429.236797183279</v>
      </c>
    </row>
    <row r="7987" spans="1:11" s="43" customFormat="1" ht="19.7" customHeight="1" x14ac:dyDescent="0.25">
      <c r="A7987" s="43" t="s">
        <v>148</v>
      </c>
      <c r="B7987" s="1" t="s">
        <v>292</v>
      </c>
      <c r="C7987" s="1" t="s">
        <v>279</v>
      </c>
      <c r="D7987" s="1" t="s">
        <v>278</v>
      </c>
      <c r="E7987" s="45" t="str">
        <f>VLOOKUP(C7987,PROCV!E$50:G$126,3,0)</f>
        <v>Editorial</v>
      </c>
      <c r="F7987" s="1" t="s">
        <v>416</v>
      </c>
      <c r="G7987" s="1" t="s">
        <v>236</v>
      </c>
      <c r="H7987" s="1">
        <v>2015</v>
      </c>
      <c r="I7987" s="60">
        <f>VLOOKUP(H7987,PROCV!E$33:F$44,2,0)</f>
        <v>1.0942074303887901</v>
      </c>
      <c r="J7987" s="1">
        <v>225</v>
      </c>
      <c r="K7987" s="44">
        <f t="shared" si="124"/>
        <v>246.19667183747777</v>
      </c>
    </row>
    <row r="7988" spans="1:11" s="43" customFormat="1" ht="19.7" customHeight="1" x14ac:dyDescent="0.25">
      <c r="A7988" s="43" t="s">
        <v>148</v>
      </c>
      <c r="B7988" s="1" t="s">
        <v>292</v>
      </c>
      <c r="C7988" s="1" t="s">
        <v>279</v>
      </c>
      <c r="D7988" s="1" t="s">
        <v>278</v>
      </c>
      <c r="E7988" s="45" t="str">
        <f>VLOOKUP(C7988,PROCV!E$50:G$126,3,0)</f>
        <v>Editorial</v>
      </c>
      <c r="F7988" s="1" t="s">
        <v>416</v>
      </c>
      <c r="G7988" s="1" t="s">
        <v>236</v>
      </c>
      <c r="H7988" s="1">
        <v>2015</v>
      </c>
      <c r="I7988" s="60">
        <f>VLOOKUP(H7988,PROCV!E$33:F$44,2,0)</f>
        <v>1.0942074303887901</v>
      </c>
      <c r="J7988" s="71">
        <v>7977</v>
      </c>
      <c r="K7988" s="44">
        <f t="shared" si="124"/>
        <v>8728.4926722113778</v>
      </c>
    </row>
    <row r="7989" spans="1:11" s="43" customFormat="1" ht="19.7" customHeight="1" x14ac:dyDescent="0.25">
      <c r="A7989" s="43" t="s">
        <v>148</v>
      </c>
      <c r="B7989" s="1" t="s">
        <v>292</v>
      </c>
      <c r="C7989" s="1" t="s">
        <v>279</v>
      </c>
      <c r="D7989" s="1" t="s">
        <v>278</v>
      </c>
      <c r="E7989" s="45" t="str">
        <f>VLOOKUP(C7989,PROCV!E$50:G$126,3,0)</f>
        <v>Editorial</v>
      </c>
      <c r="F7989" s="1" t="s">
        <v>416</v>
      </c>
      <c r="G7989" s="1" t="s">
        <v>236</v>
      </c>
      <c r="H7989" s="1">
        <v>2015</v>
      </c>
      <c r="I7989" s="60">
        <f>VLOOKUP(H7989,PROCV!E$33:F$44,2,0)</f>
        <v>1.0942074303887901</v>
      </c>
      <c r="J7989" s="71">
        <v>1432</v>
      </c>
      <c r="K7989" s="44">
        <f t="shared" si="124"/>
        <v>1566.9050403167473</v>
      </c>
    </row>
    <row r="7990" spans="1:11" s="43" customFormat="1" ht="19.7" customHeight="1" x14ac:dyDescent="0.25">
      <c r="A7990" s="43" t="s">
        <v>148</v>
      </c>
      <c r="B7990" s="1" t="s">
        <v>292</v>
      </c>
      <c r="C7990" s="1" t="s">
        <v>277</v>
      </c>
      <c r="D7990" s="1" t="s">
        <v>276</v>
      </c>
      <c r="E7990" s="45" t="str">
        <f>VLOOKUP(C7990,PROCV!E$50:G$126,3,0)</f>
        <v>Editorial</v>
      </c>
      <c r="F7990" s="1" t="s">
        <v>416</v>
      </c>
      <c r="G7990" s="1" t="s">
        <v>236</v>
      </c>
      <c r="H7990" s="1">
        <v>2015</v>
      </c>
      <c r="I7990" s="60">
        <f>VLOOKUP(H7990,PROCV!E$33:F$44,2,0)</f>
        <v>1.0942074303887901</v>
      </c>
      <c r="J7990" s="71">
        <v>3115</v>
      </c>
      <c r="K7990" s="44">
        <f t="shared" si="124"/>
        <v>3408.4561456610813</v>
      </c>
    </row>
    <row r="7991" spans="1:11" s="43" customFormat="1" ht="19.7" customHeight="1" x14ac:dyDescent="0.25">
      <c r="A7991" s="43" t="s">
        <v>148</v>
      </c>
      <c r="B7991" s="1" t="s">
        <v>292</v>
      </c>
      <c r="C7991" s="1" t="s">
        <v>277</v>
      </c>
      <c r="D7991" s="1" t="s">
        <v>276</v>
      </c>
      <c r="E7991" s="45" t="str">
        <f>VLOOKUP(C7991,PROCV!E$50:G$126,3,0)</f>
        <v>Editorial</v>
      </c>
      <c r="F7991" s="1" t="s">
        <v>416</v>
      </c>
      <c r="G7991" s="1" t="s">
        <v>236</v>
      </c>
      <c r="H7991" s="1">
        <v>2015</v>
      </c>
      <c r="I7991" s="60">
        <f>VLOOKUP(H7991,PROCV!E$33:F$44,2,0)</f>
        <v>1.0942074303887901</v>
      </c>
      <c r="J7991" s="71">
        <v>51419</v>
      </c>
      <c r="K7991" s="44">
        <f t="shared" si="124"/>
        <v>56263.051863161199</v>
      </c>
    </row>
    <row r="7992" spans="1:11" s="43" customFormat="1" ht="19.7" customHeight="1" x14ac:dyDescent="0.25">
      <c r="A7992" s="43" t="s">
        <v>148</v>
      </c>
      <c r="B7992" s="1" t="s">
        <v>292</v>
      </c>
      <c r="C7992" s="1" t="s">
        <v>307</v>
      </c>
      <c r="D7992" s="1" t="s">
        <v>306</v>
      </c>
      <c r="E7992" s="45" t="str">
        <f>VLOOKUP(C7992,PROCV!E$50:G$126,3,0)</f>
        <v>NA</v>
      </c>
      <c r="F7992" s="1" t="s">
        <v>416</v>
      </c>
      <c r="G7992" s="1" t="s">
        <v>236</v>
      </c>
      <c r="H7992" s="1">
        <v>2015</v>
      </c>
      <c r="I7992" s="60">
        <f>VLOOKUP(H7992,PROCV!E$33:F$44,2,0)</f>
        <v>1.0942074303887901</v>
      </c>
      <c r="J7992" s="71">
        <v>18200</v>
      </c>
      <c r="K7992" s="44">
        <f t="shared" si="124"/>
        <v>19914.575233075979</v>
      </c>
    </row>
    <row r="7993" spans="1:11" s="43" customFormat="1" ht="19.7" customHeight="1" x14ac:dyDescent="0.25">
      <c r="A7993" s="43" t="s">
        <v>148</v>
      </c>
      <c r="B7993" s="1" t="s">
        <v>292</v>
      </c>
      <c r="C7993" s="1" t="s">
        <v>307</v>
      </c>
      <c r="D7993" s="1" t="s">
        <v>306</v>
      </c>
      <c r="E7993" s="45" t="str">
        <f>VLOOKUP(C7993,PROCV!E$50:G$126,3,0)</f>
        <v>NA</v>
      </c>
      <c r="F7993" s="1" t="s">
        <v>416</v>
      </c>
      <c r="G7993" s="1" t="s">
        <v>236</v>
      </c>
      <c r="H7993" s="1">
        <v>2015</v>
      </c>
      <c r="I7993" s="60">
        <f>VLOOKUP(H7993,PROCV!E$33:F$44,2,0)</f>
        <v>1.0942074303887901</v>
      </c>
      <c r="J7993" s="71">
        <v>110221</v>
      </c>
      <c r="K7993" s="44">
        <f t="shared" si="124"/>
        <v>120604.63718488283</v>
      </c>
    </row>
    <row r="7994" spans="1:11" s="43" customFormat="1" ht="19.7" customHeight="1" x14ac:dyDescent="0.25">
      <c r="A7994" s="43" t="s">
        <v>148</v>
      </c>
      <c r="B7994" s="1" t="s">
        <v>292</v>
      </c>
      <c r="C7994" s="1" t="s">
        <v>307</v>
      </c>
      <c r="D7994" s="1" t="s">
        <v>306</v>
      </c>
      <c r="E7994" s="45" t="str">
        <f>VLOOKUP(C7994,PROCV!E$50:G$126,3,0)</f>
        <v>NA</v>
      </c>
      <c r="F7994" s="1" t="s">
        <v>416</v>
      </c>
      <c r="G7994" s="1" t="s">
        <v>236</v>
      </c>
      <c r="H7994" s="1">
        <v>2015</v>
      </c>
      <c r="I7994" s="60">
        <f>VLOOKUP(H7994,PROCV!E$33:F$44,2,0)</f>
        <v>1.0942074303887901</v>
      </c>
      <c r="J7994" s="71">
        <v>62324</v>
      </c>
      <c r="K7994" s="44">
        <f t="shared" si="124"/>
        <v>68195.383891550955</v>
      </c>
    </row>
    <row r="7995" spans="1:11" s="43" customFormat="1" ht="19.7" customHeight="1" x14ac:dyDescent="0.25">
      <c r="A7995" s="43" t="s">
        <v>148</v>
      </c>
      <c r="B7995" s="1" t="s">
        <v>292</v>
      </c>
      <c r="C7995" s="1" t="s">
        <v>271</v>
      </c>
      <c r="D7995" s="1" t="s">
        <v>270</v>
      </c>
      <c r="E7995" s="45" t="str">
        <f>VLOOKUP(C7995,PROCV!E$50:G$126,3,0)</f>
        <v>Editorial</v>
      </c>
      <c r="F7995" s="1" t="s">
        <v>416</v>
      </c>
      <c r="G7995" s="1" t="s">
        <v>236</v>
      </c>
      <c r="H7995" s="1">
        <v>2015</v>
      </c>
      <c r="I7995" s="60">
        <f>VLOOKUP(H7995,PROCV!E$33:F$44,2,0)</f>
        <v>1.0942074303887901</v>
      </c>
      <c r="J7995" s="71">
        <v>23235</v>
      </c>
      <c r="K7995" s="44">
        <f t="shared" si="124"/>
        <v>25423.909645083539</v>
      </c>
    </row>
    <row r="7996" spans="1:11" s="43" customFormat="1" ht="19.7" customHeight="1" x14ac:dyDescent="0.25">
      <c r="A7996" s="43" t="s">
        <v>148</v>
      </c>
      <c r="B7996" s="1" t="s">
        <v>292</v>
      </c>
      <c r="C7996" s="1" t="s">
        <v>271</v>
      </c>
      <c r="D7996" s="1" t="s">
        <v>270</v>
      </c>
      <c r="E7996" s="45" t="str">
        <f>VLOOKUP(C7996,PROCV!E$50:G$126,3,0)</f>
        <v>Editorial</v>
      </c>
      <c r="F7996" s="1" t="s">
        <v>416</v>
      </c>
      <c r="G7996" s="1" t="s">
        <v>236</v>
      </c>
      <c r="H7996" s="1">
        <v>2015</v>
      </c>
      <c r="I7996" s="60">
        <f>VLOOKUP(H7996,PROCV!E$33:F$44,2,0)</f>
        <v>1.0942074303887901</v>
      </c>
      <c r="J7996" s="71">
        <v>11453</v>
      </c>
      <c r="K7996" s="44">
        <f t="shared" si="124"/>
        <v>12531.957700242812</v>
      </c>
    </row>
    <row r="7997" spans="1:11" s="43" customFormat="1" ht="19.7" customHeight="1" x14ac:dyDescent="0.25">
      <c r="A7997" s="43" t="s">
        <v>148</v>
      </c>
      <c r="B7997" s="1" t="s">
        <v>292</v>
      </c>
      <c r="C7997" s="1" t="s">
        <v>315</v>
      </c>
      <c r="D7997" s="1" t="s">
        <v>314</v>
      </c>
      <c r="E7997" s="45" t="str">
        <f>VLOOKUP(C7997,PROCV!E$50:G$126,3,0)</f>
        <v>Editorial</v>
      </c>
      <c r="F7997" s="1" t="s">
        <v>416</v>
      </c>
      <c r="G7997" s="1" t="s">
        <v>236</v>
      </c>
      <c r="H7997" s="1">
        <v>2015</v>
      </c>
      <c r="I7997" s="60">
        <f>VLOOKUP(H7997,PROCV!E$33:F$44,2,0)</f>
        <v>1.0942074303887901</v>
      </c>
      <c r="J7997" s="71">
        <v>1876</v>
      </c>
      <c r="K7997" s="44">
        <f t="shared" si="124"/>
        <v>2052.7331394093703</v>
      </c>
    </row>
    <row r="7998" spans="1:11" s="43" customFormat="1" ht="19.7" customHeight="1" x14ac:dyDescent="0.25">
      <c r="A7998" s="43" t="s">
        <v>148</v>
      </c>
      <c r="B7998" s="1" t="s">
        <v>292</v>
      </c>
      <c r="C7998" s="1" t="s">
        <v>315</v>
      </c>
      <c r="D7998" s="1" t="s">
        <v>314</v>
      </c>
      <c r="E7998" s="45" t="str">
        <f>VLOOKUP(C7998,PROCV!E$50:G$126,3,0)</f>
        <v>Editorial</v>
      </c>
      <c r="F7998" s="1" t="s">
        <v>416</v>
      </c>
      <c r="G7998" s="1" t="s">
        <v>236</v>
      </c>
      <c r="H7998" s="1">
        <v>2015</v>
      </c>
      <c r="I7998" s="60">
        <f>VLOOKUP(H7998,PROCV!E$33:F$44,2,0)</f>
        <v>1.0942074303887901</v>
      </c>
      <c r="J7998" s="71">
        <v>27837</v>
      </c>
      <c r="K7998" s="44">
        <f t="shared" si="124"/>
        <v>30459.452239732749</v>
      </c>
    </row>
    <row r="7999" spans="1:11" s="43" customFormat="1" ht="19.7" customHeight="1" x14ac:dyDescent="0.25">
      <c r="A7999" s="43" t="s">
        <v>148</v>
      </c>
      <c r="B7999" s="1" t="s">
        <v>292</v>
      </c>
      <c r="C7999" s="1" t="s">
        <v>315</v>
      </c>
      <c r="D7999" s="1" t="s">
        <v>314</v>
      </c>
      <c r="E7999" s="45" t="str">
        <f>VLOOKUP(C7999,PROCV!E$50:G$126,3,0)</f>
        <v>Editorial</v>
      </c>
      <c r="F7999" s="1" t="s">
        <v>416</v>
      </c>
      <c r="G7999" s="1" t="s">
        <v>236</v>
      </c>
      <c r="H7999" s="1">
        <v>2015</v>
      </c>
      <c r="I7999" s="60">
        <f>VLOOKUP(H7999,PROCV!E$33:F$44,2,0)</f>
        <v>1.0942074303887901</v>
      </c>
      <c r="J7999" s="1">
        <v>738</v>
      </c>
      <c r="K7999" s="44">
        <f t="shared" si="124"/>
        <v>807.52508362692708</v>
      </c>
    </row>
    <row r="8000" spans="1:11" s="43" customFormat="1" ht="19.7" customHeight="1" x14ac:dyDescent="0.25">
      <c r="A8000" s="43" t="s">
        <v>148</v>
      </c>
      <c r="B8000" s="1" t="s">
        <v>292</v>
      </c>
      <c r="C8000" s="1" t="s">
        <v>269</v>
      </c>
      <c r="D8000" s="1" t="s">
        <v>268</v>
      </c>
      <c r="E8000" s="45" t="str">
        <f>VLOOKUP(C8000,PROCV!E$50:G$126,3,0)</f>
        <v>NA</v>
      </c>
      <c r="F8000" s="1" t="s">
        <v>416</v>
      </c>
      <c r="G8000" s="1" t="s">
        <v>236</v>
      </c>
      <c r="H8000" s="1">
        <v>2015</v>
      </c>
      <c r="I8000" s="60">
        <f>VLOOKUP(H8000,PROCV!E$33:F$44,2,0)</f>
        <v>1.0942074303887901</v>
      </c>
      <c r="J8000" s="71">
        <v>81586</v>
      </c>
      <c r="K8000" s="44">
        <f t="shared" si="124"/>
        <v>89272.007415699831</v>
      </c>
    </row>
    <row r="8001" spans="1:11" s="43" customFormat="1" ht="19.7" customHeight="1" x14ac:dyDescent="0.25">
      <c r="A8001" s="43" t="s">
        <v>148</v>
      </c>
      <c r="B8001" s="1" t="s">
        <v>292</v>
      </c>
      <c r="C8001" s="1" t="s">
        <v>269</v>
      </c>
      <c r="D8001" s="1" t="s">
        <v>268</v>
      </c>
      <c r="E8001" s="45" t="str">
        <f>VLOOKUP(C8001,PROCV!E$50:G$126,3,0)</f>
        <v>NA</v>
      </c>
      <c r="F8001" s="1" t="s">
        <v>416</v>
      </c>
      <c r="G8001" s="1" t="s">
        <v>236</v>
      </c>
      <c r="H8001" s="1">
        <v>2015</v>
      </c>
      <c r="I8001" s="60">
        <f>VLOOKUP(H8001,PROCV!E$33:F$44,2,0)</f>
        <v>1.0942074303887901</v>
      </c>
      <c r="J8001" s="71">
        <v>2074</v>
      </c>
      <c r="K8001" s="44">
        <f t="shared" si="124"/>
        <v>2269.3862106263505</v>
      </c>
    </row>
    <row r="8002" spans="1:11" s="43" customFormat="1" ht="19.7" customHeight="1" x14ac:dyDescent="0.25">
      <c r="A8002" s="43" t="s">
        <v>148</v>
      </c>
      <c r="B8002" s="1" t="s">
        <v>292</v>
      </c>
      <c r="C8002" s="1" t="s">
        <v>269</v>
      </c>
      <c r="D8002" s="1" t="s">
        <v>268</v>
      </c>
      <c r="E8002" s="45" t="str">
        <f>VLOOKUP(C8002,PROCV!E$50:G$126,3,0)</f>
        <v>NA</v>
      </c>
      <c r="F8002" s="1" t="s">
        <v>416</v>
      </c>
      <c r="G8002" s="1" t="s">
        <v>236</v>
      </c>
      <c r="H8002" s="1">
        <v>2015</v>
      </c>
      <c r="I8002" s="60">
        <f>VLOOKUP(H8002,PROCV!E$33:F$44,2,0)</f>
        <v>1.0942074303887901</v>
      </c>
      <c r="J8002" s="71">
        <v>217781</v>
      </c>
      <c r="K8002" s="44">
        <f t="shared" si="124"/>
        <v>238297.58839750109</v>
      </c>
    </row>
    <row r="8003" spans="1:11" s="43" customFormat="1" ht="19.7" customHeight="1" x14ac:dyDescent="0.25">
      <c r="A8003" s="43" t="s">
        <v>148</v>
      </c>
      <c r="B8003" s="1" t="s">
        <v>292</v>
      </c>
      <c r="C8003" s="1" t="s">
        <v>269</v>
      </c>
      <c r="D8003" s="1" t="s">
        <v>268</v>
      </c>
      <c r="E8003" s="45" t="str">
        <f>VLOOKUP(C8003,PROCV!E$50:G$126,3,0)</f>
        <v>NA</v>
      </c>
      <c r="F8003" s="1" t="s">
        <v>416</v>
      </c>
      <c r="G8003" s="1" t="s">
        <v>236</v>
      </c>
      <c r="H8003" s="1">
        <v>2015</v>
      </c>
      <c r="I8003" s="60">
        <f>VLOOKUP(H8003,PROCV!E$33:F$44,2,0)</f>
        <v>1.0942074303887901</v>
      </c>
      <c r="J8003" s="71">
        <v>88691</v>
      </c>
      <c r="K8003" s="44">
        <f t="shared" ref="K8003:K8066" si="125">J8003*I8003</f>
        <v>97046.351208612177</v>
      </c>
    </row>
    <row r="8004" spans="1:11" s="43" customFormat="1" ht="19.7" customHeight="1" x14ac:dyDescent="0.25">
      <c r="A8004" s="43" t="s">
        <v>148</v>
      </c>
      <c r="B8004" s="1" t="s">
        <v>292</v>
      </c>
      <c r="C8004" s="1" t="s">
        <v>267</v>
      </c>
      <c r="D8004" s="1" t="s">
        <v>266</v>
      </c>
      <c r="E8004" s="45" t="str">
        <f>VLOOKUP(C8004,PROCV!E$50:G$126,3,0)</f>
        <v>Audiovisual</v>
      </c>
      <c r="F8004" s="1" t="s">
        <v>416</v>
      </c>
      <c r="G8004" s="1" t="s">
        <v>265</v>
      </c>
      <c r="H8004" s="1">
        <v>2015</v>
      </c>
      <c r="I8004" s="60">
        <f>VLOOKUP(H8004,PROCV!E$33:F$44,2,0)</f>
        <v>1.0942074303887901</v>
      </c>
      <c r="J8004" s="71">
        <v>24950692</v>
      </c>
      <c r="K8004" s="44">
        <f t="shared" si="125"/>
        <v>27301232.579742141</v>
      </c>
    </row>
    <row r="8005" spans="1:11" s="43" customFormat="1" ht="19.7" customHeight="1" x14ac:dyDescent="0.25">
      <c r="A8005" s="43" t="s">
        <v>148</v>
      </c>
      <c r="B8005" s="1" t="s">
        <v>292</v>
      </c>
      <c r="C8005" s="1" t="s">
        <v>297</v>
      </c>
      <c r="D8005" s="1" t="s">
        <v>296</v>
      </c>
      <c r="E8005" s="45" t="str">
        <f>VLOOKUP(C8005,PROCV!E$50:G$126,3,0)</f>
        <v>Audiovisual</v>
      </c>
      <c r="F8005" s="1" t="s">
        <v>416</v>
      </c>
      <c r="G8005" s="1" t="s">
        <v>236</v>
      </c>
      <c r="H8005" s="1">
        <v>2015</v>
      </c>
      <c r="I8005" s="60">
        <f>VLOOKUP(H8005,PROCV!E$33:F$44,2,0)</f>
        <v>1.0942074303887901</v>
      </c>
      <c r="J8005" s="71">
        <v>6826</v>
      </c>
      <c r="K8005" s="44">
        <f t="shared" si="125"/>
        <v>7469.0599198338814</v>
      </c>
    </row>
    <row r="8006" spans="1:11" s="43" customFormat="1" ht="19.7" customHeight="1" x14ac:dyDescent="0.25">
      <c r="A8006" s="43" t="s">
        <v>148</v>
      </c>
      <c r="B8006" s="1" t="s">
        <v>292</v>
      </c>
      <c r="C8006" s="1" t="s">
        <v>264</v>
      </c>
      <c r="D8006" s="1" t="s">
        <v>263</v>
      </c>
      <c r="E8006" s="45" t="str">
        <f>VLOOKUP(C8006,PROCV!E$50:G$126,3,0)</f>
        <v>Audiovisual</v>
      </c>
      <c r="F8006" s="1" t="s">
        <v>416</v>
      </c>
      <c r="G8006" s="1" t="s">
        <v>236</v>
      </c>
      <c r="H8006" s="1">
        <v>2015</v>
      </c>
      <c r="I8006" s="60">
        <f>VLOOKUP(H8006,PROCV!E$33:F$44,2,0)</f>
        <v>1.0942074303887901</v>
      </c>
      <c r="J8006" s="71">
        <v>68132</v>
      </c>
      <c r="K8006" s="44">
        <f t="shared" si="125"/>
        <v>74550.540647249043</v>
      </c>
    </row>
    <row r="8007" spans="1:11" s="43" customFormat="1" ht="19.7" customHeight="1" x14ac:dyDescent="0.25">
      <c r="A8007" s="43" t="s">
        <v>148</v>
      </c>
      <c r="B8007" s="1" t="s">
        <v>292</v>
      </c>
      <c r="C8007" s="1" t="s">
        <v>264</v>
      </c>
      <c r="D8007" s="1" t="s">
        <v>263</v>
      </c>
      <c r="E8007" s="45" t="str">
        <f>VLOOKUP(C8007,PROCV!E$50:G$126,3,0)</f>
        <v>Audiovisual</v>
      </c>
      <c r="F8007" s="1" t="s">
        <v>416</v>
      </c>
      <c r="G8007" s="1" t="s">
        <v>236</v>
      </c>
      <c r="H8007" s="1">
        <v>2015</v>
      </c>
      <c r="I8007" s="60">
        <f>VLOOKUP(H8007,PROCV!E$33:F$44,2,0)</f>
        <v>1.0942074303887901</v>
      </c>
      <c r="J8007" s="71">
        <v>9040</v>
      </c>
      <c r="K8007" s="44">
        <f t="shared" si="125"/>
        <v>9891.6351707146623</v>
      </c>
    </row>
    <row r="8008" spans="1:11" s="43" customFormat="1" ht="19.7" customHeight="1" x14ac:dyDescent="0.25">
      <c r="A8008" s="43" t="s">
        <v>148</v>
      </c>
      <c r="B8008" s="1" t="s">
        <v>292</v>
      </c>
      <c r="C8008" s="1" t="s">
        <v>256</v>
      </c>
      <c r="D8008" s="1" t="s">
        <v>255</v>
      </c>
      <c r="E8008" s="45" t="str">
        <f>VLOOKUP(C8008,PROCV!E$50:G$126,3,0)</f>
        <v>Audiovisual</v>
      </c>
      <c r="F8008" s="1" t="s">
        <v>416</v>
      </c>
      <c r="G8008" s="1" t="s">
        <v>236</v>
      </c>
      <c r="H8008" s="1">
        <v>2015</v>
      </c>
      <c r="I8008" s="60">
        <f>VLOOKUP(H8008,PROCV!E$33:F$44,2,0)</f>
        <v>1.0942074303887901</v>
      </c>
      <c r="J8008" s="71">
        <v>421114</v>
      </c>
      <c r="K8008" s="44">
        <f t="shared" si="125"/>
        <v>460786.06784074497</v>
      </c>
    </row>
    <row r="8009" spans="1:11" s="43" customFormat="1" ht="19.7" customHeight="1" x14ac:dyDescent="0.25">
      <c r="A8009" s="43" t="s">
        <v>148</v>
      </c>
      <c r="B8009" s="1" t="s">
        <v>292</v>
      </c>
      <c r="C8009" s="1" t="s">
        <v>256</v>
      </c>
      <c r="D8009" s="1" t="s">
        <v>255</v>
      </c>
      <c r="E8009" s="45" t="str">
        <f>VLOOKUP(C8009,PROCV!E$50:G$126,3,0)</f>
        <v>Audiovisual</v>
      </c>
      <c r="F8009" s="1" t="s">
        <v>416</v>
      </c>
      <c r="G8009" s="1" t="s">
        <v>236</v>
      </c>
      <c r="H8009" s="1">
        <v>2015</v>
      </c>
      <c r="I8009" s="60">
        <f>VLOOKUP(H8009,PROCV!E$33:F$44,2,0)</f>
        <v>1.0942074303887901</v>
      </c>
      <c r="J8009" s="71">
        <v>6899</v>
      </c>
      <c r="K8009" s="44">
        <f t="shared" si="125"/>
        <v>7548.9370622522629</v>
      </c>
    </row>
    <row r="8010" spans="1:11" s="43" customFormat="1" ht="19.7" customHeight="1" x14ac:dyDescent="0.25">
      <c r="A8010" s="43" t="s">
        <v>148</v>
      </c>
      <c r="B8010" s="1" t="s">
        <v>292</v>
      </c>
      <c r="C8010" s="1" t="s">
        <v>254</v>
      </c>
      <c r="D8010" s="1" t="s">
        <v>253</v>
      </c>
      <c r="E8010" s="45" t="str">
        <f>VLOOKUP(C8010,PROCV!E$50:G$126,3,0)</f>
        <v>Música</v>
      </c>
      <c r="F8010" s="1" t="s">
        <v>416</v>
      </c>
      <c r="G8010" s="1" t="s">
        <v>236</v>
      </c>
      <c r="H8010" s="1">
        <v>2015</v>
      </c>
      <c r="I8010" s="60">
        <f>VLOOKUP(H8010,PROCV!E$33:F$44,2,0)</f>
        <v>1.0942074303887901</v>
      </c>
      <c r="J8010" s="71">
        <v>10643</v>
      </c>
      <c r="K8010" s="44">
        <f t="shared" si="125"/>
        <v>11645.649681627892</v>
      </c>
    </row>
    <row r="8011" spans="1:11" s="43" customFormat="1" ht="19.7" customHeight="1" x14ac:dyDescent="0.25">
      <c r="A8011" s="43" t="s">
        <v>148</v>
      </c>
      <c r="B8011" s="1" t="s">
        <v>292</v>
      </c>
      <c r="C8011" s="1" t="s">
        <v>254</v>
      </c>
      <c r="D8011" s="1" t="s">
        <v>253</v>
      </c>
      <c r="E8011" s="45" t="str">
        <f>VLOOKUP(C8011,PROCV!E$50:G$126,3,0)</f>
        <v>Música</v>
      </c>
      <c r="F8011" s="1" t="s">
        <v>416</v>
      </c>
      <c r="G8011" s="1" t="s">
        <v>236</v>
      </c>
      <c r="H8011" s="1">
        <v>2015</v>
      </c>
      <c r="I8011" s="60">
        <f>VLOOKUP(H8011,PROCV!E$33:F$44,2,0)</f>
        <v>1.0942074303887901</v>
      </c>
      <c r="J8011" s="71">
        <v>2727</v>
      </c>
      <c r="K8011" s="44">
        <f t="shared" si="125"/>
        <v>2983.9036626702305</v>
      </c>
    </row>
    <row r="8012" spans="1:11" s="43" customFormat="1" ht="19.7" customHeight="1" x14ac:dyDescent="0.25">
      <c r="A8012" s="43" t="s">
        <v>148</v>
      </c>
      <c r="B8012" s="1" t="s">
        <v>292</v>
      </c>
      <c r="C8012" s="1" t="s">
        <v>254</v>
      </c>
      <c r="D8012" s="1" t="s">
        <v>253</v>
      </c>
      <c r="E8012" s="45" t="str">
        <f>VLOOKUP(C8012,PROCV!E$50:G$126,3,0)</f>
        <v>Música</v>
      </c>
      <c r="F8012" s="1" t="s">
        <v>416</v>
      </c>
      <c r="G8012" s="1" t="s">
        <v>236</v>
      </c>
      <c r="H8012" s="1">
        <v>2015</v>
      </c>
      <c r="I8012" s="60">
        <f>VLOOKUP(H8012,PROCV!E$33:F$44,2,0)</f>
        <v>1.0942074303887901</v>
      </c>
      <c r="J8012" s="71">
        <v>27105</v>
      </c>
      <c r="K8012" s="44">
        <f t="shared" si="125"/>
        <v>29658.492400688156</v>
      </c>
    </row>
    <row r="8013" spans="1:11" s="43" customFormat="1" ht="19.7" customHeight="1" x14ac:dyDescent="0.25">
      <c r="A8013" s="43" t="s">
        <v>148</v>
      </c>
      <c r="B8013" s="1" t="s">
        <v>292</v>
      </c>
      <c r="C8013" s="1" t="s">
        <v>254</v>
      </c>
      <c r="D8013" s="1" t="s">
        <v>253</v>
      </c>
      <c r="E8013" s="45" t="str">
        <f>VLOOKUP(C8013,PROCV!E$50:G$126,3,0)</f>
        <v>Música</v>
      </c>
      <c r="F8013" s="1" t="s">
        <v>416</v>
      </c>
      <c r="G8013" s="1" t="s">
        <v>236</v>
      </c>
      <c r="H8013" s="1">
        <v>2015</v>
      </c>
      <c r="I8013" s="60">
        <f>VLOOKUP(H8013,PROCV!E$33:F$44,2,0)</f>
        <v>1.0942074303887901</v>
      </c>
      <c r="J8013" s="71">
        <v>152466</v>
      </c>
      <c r="K8013" s="44">
        <f t="shared" si="125"/>
        <v>166829.43008165728</v>
      </c>
    </row>
    <row r="8014" spans="1:11" s="43" customFormat="1" ht="19.7" customHeight="1" x14ac:dyDescent="0.25">
      <c r="A8014" s="43" t="s">
        <v>148</v>
      </c>
      <c r="B8014" s="1" t="s">
        <v>292</v>
      </c>
      <c r="C8014" s="1" t="s">
        <v>252</v>
      </c>
      <c r="D8014" s="1" t="s">
        <v>251</v>
      </c>
      <c r="E8014" s="45" t="str">
        <f>VLOOKUP(C8014,PROCV!E$50:G$126,3,0)</f>
        <v>Audiovisual</v>
      </c>
      <c r="F8014" s="1" t="s">
        <v>416</v>
      </c>
      <c r="G8014" s="1" t="s">
        <v>236</v>
      </c>
      <c r="H8014" s="1">
        <v>2015</v>
      </c>
      <c r="I8014" s="60">
        <f>VLOOKUP(H8014,PROCV!E$33:F$44,2,0)</f>
        <v>1.0942074303887901</v>
      </c>
      <c r="J8014" s="71">
        <v>41106</v>
      </c>
      <c r="K8014" s="44">
        <f t="shared" si="125"/>
        <v>44978.490633561603</v>
      </c>
    </row>
    <row r="8015" spans="1:11" s="43" customFormat="1" ht="19.7" customHeight="1" x14ac:dyDescent="0.25">
      <c r="A8015" s="43" t="s">
        <v>148</v>
      </c>
      <c r="B8015" s="1" t="s">
        <v>292</v>
      </c>
      <c r="C8015" s="1" t="s">
        <v>252</v>
      </c>
      <c r="D8015" s="1" t="s">
        <v>251</v>
      </c>
      <c r="E8015" s="45" t="str">
        <f>VLOOKUP(C8015,PROCV!E$50:G$126,3,0)</f>
        <v>Audiovisual</v>
      </c>
      <c r="F8015" s="1" t="s">
        <v>416</v>
      </c>
      <c r="G8015" s="1" t="s">
        <v>236</v>
      </c>
      <c r="H8015" s="1">
        <v>2015</v>
      </c>
      <c r="I8015" s="60">
        <f>VLOOKUP(H8015,PROCV!E$33:F$44,2,0)</f>
        <v>1.0942074303887901</v>
      </c>
      <c r="J8015" s="71">
        <v>47475</v>
      </c>
      <c r="K8015" s="44">
        <f t="shared" si="125"/>
        <v>51947.49775770781</v>
      </c>
    </row>
    <row r="8016" spans="1:11" s="43" customFormat="1" ht="19.7" customHeight="1" x14ac:dyDescent="0.25">
      <c r="A8016" s="43" t="s">
        <v>148</v>
      </c>
      <c r="B8016" s="1" t="s">
        <v>292</v>
      </c>
      <c r="C8016" s="1" t="s">
        <v>252</v>
      </c>
      <c r="D8016" s="1" t="s">
        <v>251</v>
      </c>
      <c r="E8016" s="45" t="str">
        <f>VLOOKUP(C8016,PROCV!E$50:G$126,3,0)</f>
        <v>Audiovisual</v>
      </c>
      <c r="F8016" s="1" t="s">
        <v>416</v>
      </c>
      <c r="G8016" s="1" t="s">
        <v>236</v>
      </c>
      <c r="H8016" s="1">
        <v>2015</v>
      </c>
      <c r="I8016" s="60">
        <f>VLOOKUP(H8016,PROCV!E$33:F$44,2,0)</f>
        <v>1.0942074303887901</v>
      </c>
      <c r="J8016" s="71">
        <v>275595</v>
      </c>
      <c r="K8016" s="44">
        <f t="shared" si="125"/>
        <v>301558.09677799861</v>
      </c>
    </row>
    <row r="8017" spans="1:11" s="43" customFormat="1" ht="19.7" customHeight="1" x14ac:dyDescent="0.25">
      <c r="A8017" s="43" t="s">
        <v>148</v>
      </c>
      <c r="B8017" s="1" t="s">
        <v>292</v>
      </c>
      <c r="C8017" s="1" t="s">
        <v>252</v>
      </c>
      <c r="D8017" s="1" t="s">
        <v>251</v>
      </c>
      <c r="E8017" s="45" t="str">
        <f>VLOOKUP(C8017,PROCV!E$50:G$126,3,0)</f>
        <v>Audiovisual</v>
      </c>
      <c r="F8017" s="1" t="s">
        <v>416</v>
      </c>
      <c r="G8017" s="1" t="s">
        <v>236</v>
      </c>
      <c r="H8017" s="1">
        <v>2015</v>
      </c>
      <c r="I8017" s="60">
        <f>VLOOKUP(H8017,PROCV!E$33:F$44,2,0)</f>
        <v>1.0942074303887901</v>
      </c>
      <c r="J8017" s="71">
        <v>29652</v>
      </c>
      <c r="K8017" s="44">
        <f t="shared" si="125"/>
        <v>32445.438725888405</v>
      </c>
    </row>
    <row r="8018" spans="1:11" s="43" customFormat="1" ht="19.7" customHeight="1" x14ac:dyDescent="0.25">
      <c r="A8018" s="43" t="s">
        <v>148</v>
      </c>
      <c r="B8018" s="1" t="s">
        <v>292</v>
      </c>
      <c r="C8018" s="1" t="s">
        <v>250</v>
      </c>
      <c r="D8018" s="1" t="s">
        <v>249</v>
      </c>
      <c r="E8018" s="45" t="str">
        <f>VLOOKUP(C8018,PROCV!E$50:G$126,3,0)</f>
        <v>Audiovisual</v>
      </c>
      <c r="F8018" s="1" t="s">
        <v>416</v>
      </c>
      <c r="G8018" s="1" t="s">
        <v>236</v>
      </c>
      <c r="H8018" s="1">
        <v>2015</v>
      </c>
      <c r="I8018" s="60">
        <f>VLOOKUP(H8018,PROCV!E$33:F$44,2,0)</f>
        <v>1.0942074303887901</v>
      </c>
      <c r="J8018" s="71">
        <v>63500</v>
      </c>
      <c r="K8018" s="44">
        <f t="shared" si="125"/>
        <v>69482.171829688174</v>
      </c>
    </row>
    <row r="8019" spans="1:11" s="43" customFormat="1" ht="19.7" customHeight="1" x14ac:dyDescent="0.25">
      <c r="A8019" s="43" t="s">
        <v>148</v>
      </c>
      <c r="B8019" s="1" t="s">
        <v>292</v>
      </c>
      <c r="C8019" s="1" t="s">
        <v>250</v>
      </c>
      <c r="D8019" s="1" t="s">
        <v>249</v>
      </c>
      <c r="E8019" s="45" t="str">
        <f>VLOOKUP(C8019,PROCV!E$50:G$126,3,0)</f>
        <v>Audiovisual</v>
      </c>
      <c r="F8019" s="1" t="s">
        <v>416</v>
      </c>
      <c r="G8019" s="1" t="s">
        <v>236</v>
      </c>
      <c r="H8019" s="1">
        <v>2015</v>
      </c>
      <c r="I8019" s="60">
        <f>VLOOKUP(H8019,PROCV!E$33:F$44,2,0)</f>
        <v>1.0942074303887901</v>
      </c>
      <c r="J8019" s="71">
        <v>231500</v>
      </c>
      <c r="K8019" s="44">
        <f t="shared" si="125"/>
        <v>253309.02013500492</v>
      </c>
    </row>
    <row r="8020" spans="1:11" s="43" customFormat="1" ht="19.7" customHeight="1" x14ac:dyDescent="0.25">
      <c r="A8020" s="43" t="s">
        <v>148</v>
      </c>
      <c r="B8020" s="1" t="s">
        <v>292</v>
      </c>
      <c r="C8020" s="1" t="s">
        <v>336</v>
      </c>
      <c r="D8020" s="1" t="s">
        <v>335</v>
      </c>
      <c r="E8020" s="45" t="str">
        <f>VLOOKUP(C8020,PROCV!E$50:G$126,3,0)</f>
        <v>NA</v>
      </c>
      <c r="F8020" s="1" t="s">
        <v>416</v>
      </c>
      <c r="G8020" s="1" t="s">
        <v>265</v>
      </c>
      <c r="H8020" s="1">
        <v>2015</v>
      </c>
      <c r="I8020" s="60">
        <f>VLOOKUP(H8020,PROCV!E$33:F$44,2,0)</f>
        <v>1.0942074303887901</v>
      </c>
      <c r="J8020" s="71">
        <v>288058</v>
      </c>
      <c r="K8020" s="44">
        <f t="shared" si="125"/>
        <v>315195.20398293412</v>
      </c>
    </row>
    <row r="8021" spans="1:11" s="43" customFormat="1" ht="19.7" customHeight="1" x14ac:dyDescent="0.25">
      <c r="A8021" s="43" t="s">
        <v>148</v>
      </c>
      <c r="B8021" s="1" t="s">
        <v>292</v>
      </c>
      <c r="C8021" s="1" t="s">
        <v>336</v>
      </c>
      <c r="D8021" s="1" t="s">
        <v>335</v>
      </c>
      <c r="E8021" s="45" t="str">
        <f>VLOOKUP(C8021,PROCV!E$50:G$126,3,0)</f>
        <v>NA</v>
      </c>
      <c r="F8021" s="1" t="s">
        <v>416</v>
      </c>
      <c r="G8021" s="1" t="s">
        <v>265</v>
      </c>
      <c r="H8021" s="1">
        <v>2015</v>
      </c>
      <c r="I8021" s="60">
        <f>VLOOKUP(H8021,PROCV!E$33:F$44,2,0)</f>
        <v>1.0942074303887901</v>
      </c>
      <c r="J8021" s="71">
        <v>8000</v>
      </c>
      <c r="K8021" s="44">
        <f t="shared" si="125"/>
        <v>8753.6594431103204</v>
      </c>
    </row>
    <row r="8022" spans="1:11" s="43" customFormat="1" ht="19.7" customHeight="1" x14ac:dyDescent="0.25">
      <c r="A8022" s="43" t="s">
        <v>148</v>
      </c>
      <c r="B8022" s="1" t="s">
        <v>292</v>
      </c>
      <c r="C8022" s="1" t="s">
        <v>303</v>
      </c>
      <c r="D8022" s="1" t="s">
        <v>302</v>
      </c>
      <c r="E8022" s="45" t="str">
        <f>VLOOKUP(C8022,PROCV!E$50:G$126,3,0)</f>
        <v>Educação e Criação em Artes</v>
      </c>
      <c r="F8022" s="1" t="s">
        <v>416</v>
      </c>
      <c r="G8022" s="1" t="s">
        <v>236</v>
      </c>
      <c r="H8022" s="1">
        <v>2015</v>
      </c>
      <c r="I8022" s="60">
        <f>VLOOKUP(H8022,PROCV!E$33:F$44,2,0)</f>
        <v>1.0942074303887901</v>
      </c>
      <c r="J8022" s="71">
        <v>5248</v>
      </c>
      <c r="K8022" s="44">
        <f t="shared" si="125"/>
        <v>5742.40059468037</v>
      </c>
    </row>
    <row r="8023" spans="1:11" s="43" customFormat="1" ht="19.7" customHeight="1" x14ac:dyDescent="0.25">
      <c r="A8023" s="43" t="s">
        <v>148</v>
      </c>
      <c r="B8023" s="1" t="s">
        <v>292</v>
      </c>
      <c r="C8023" s="1" t="s">
        <v>303</v>
      </c>
      <c r="D8023" s="1" t="s">
        <v>302</v>
      </c>
      <c r="E8023" s="45" t="str">
        <f>VLOOKUP(C8023,PROCV!E$50:G$126,3,0)</f>
        <v>Educação e Criação em Artes</v>
      </c>
      <c r="F8023" s="1" t="s">
        <v>416</v>
      </c>
      <c r="G8023" s="1" t="s">
        <v>236</v>
      </c>
      <c r="H8023" s="1">
        <v>2015</v>
      </c>
      <c r="I8023" s="60">
        <f>VLOOKUP(H8023,PROCV!E$33:F$44,2,0)</f>
        <v>1.0942074303887901</v>
      </c>
      <c r="J8023" s="71">
        <v>5021</v>
      </c>
      <c r="K8023" s="44">
        <f t="shared" si="125"/>
        <v>5494.0155079821152</v>
      </c>
    </row>
    <row r="8024" spans="1:11" s="43" customFormat="1" ht="19.7" customHeight="1" x14ac:dyDescent="0.25">
      <c r="A8024" s="43" t="s">
        <v>148</v>
      </c>
      <c r="B8024" s="1" t="s">
        <v>292</v>
      </c>
      <c r="C8024" s="1" t="s">
        <v>295</v>
      </c>
      <c r="D8024" s="1" t="s">
        <v>294</v>
      </c>
      <c r="E8024" s="45" t="str">
        <f>VLOOKUP(C8024,PROCV!E$50:G$126,3,0)</f>
        <v>Educação e Criação em Artes</v>
      </c>
      <c r="F8024" s="1" t="s">
        <v>416</v>
      </c>
      <c r="G8024" s="1" t="s">
        <v>236</v>
      </c>
      <c r="H8024" s="1">
        <v>2015</v>
      </c>
      <c r="I8024" s="60">
        <f>VLOOKUP(H8024,PROCV!E$33:F$44,2,0)</f>
        <v>1.0942074303887901</v>
      </c>
      <c r="J8024" s="71">
        <v>13624</v>
      </c>
      <c r="K8024" s="44">
        <f t="shared" si="125"/>
        <v>14907.482031616877</v>
      </c>
    </row>
    <row r="8025" spans="1:11" s="43" customFormat="1" ht="19.7" customHeight="1" x14ac:dyDescent="0.25">
      <c r="A8025" s="43" t="s">
        <v>148</v>
      </c>
      <c r="B8025" s="1" t="s">
        <v>292</v>
      </c>
      <c r="C8025" s="1" t="s">
        <v>295</v>
      </c>
      <c r="D8025" s="1" t="s">
        <v>294</v>
      </c>
      <c r="E8025" s="45" t="str">
        <f>VLOOKUP(C8025,PROCV!E$50:G$126,3,0)</f>
        <v>Educação e Criação em Artes</v>
      </c>
      <c r="F8025" s="1" t="s">
        <v>416</v>
      </c>
      <c r="G8025" s="1" t="s">
        <v>236</v>
      </c>
      <c r="H8025" s="1">
        <v>2015</v>
      </c>
      <c r="I8025" s="60">
        <f>VLOOKUP(H8025,PROCV!E$33:F$44,2,0)</f>
        <v>1.0942074303887901</v>
      </c>
      <c r="J8025" s="71">
        <v>5722</v>
      </c>
      <c r="K8025" s="44">
        <f t="shared" si="125"/>
        <v>6261.0549166846567</v>
      </c>
    </row>
    <row r="8026" spans="1:11" s="43" customFormat="1" ht="19.7" customHeight="1" x14ac:dyDescent="0.25">
      <c r="A8026" s="43" t="s">
        <v>148</v>
      </c>
      <c r="B8026" s="1" t="s">
        <v>292</v>
      </c>
      <c r="C8026" s="1" t="s">
        <v>295</v>
      </c>
      <c r="D8026" s="1" t="s">
        <v>294</v>
      </c>
      <c r="E8026" s="45" t="str">
        <f>VLOOKUP(C8026,PROCV!E$50:G$126,3,0)</f>
        <v>Educação e Criação em Artes</v>
      </c>
      <c r="F8026" s="1" t="s">
        <v>416</v>
      </c>
      <c r="G8026" s="1" t="s">
        <v>236</v>
      </c>
      <c r="H8026" s="1">
        <v>2015</v>
      </c>
      <c r="I8026" s="60">
        <f>VLOOKUP(H8026,PROCV!E$33:F$44,2,0)</f>
        <v>1.0942074303887901</v>
      </c>
      <c r="J8026" s="71">
        <v>8944</v>
      </c>
      <c r="K8026" s="44">
        <f t="shared" si="125"/>
        <v>9786.5912573973383</v>
      </c>
    </row>
    <row r="8027" spans="1:11" s="43" customFormat="1" ht="19.7" customHeight="1" x14ac:dyDescent="0.25">
      <c r="A8027" s="43" t="s">
        <v>148</v>
      </c>
      <c r="B8027" s="1" t="s">
        <v>292</v>
      </c>
      <c r="C8027" s="1" t="s">
        <v>246</v>
      </c>
      <c r="D8027" s="1" t="s">
        <v>245</v>
      </c>
      <c r="E8027" s="45" t="str">
        <f>VLOOKUP(C8027,PROCV!E$50:G$126,3,0)</f>
        <v>Artes Cênicas e Espetáculos</v>
      </c>
      <c r="F8027" s="1" t="s">
        <v>416</v>
      </c>
      <c r="G8027" s="1" t="s">
        <v>236</v>
      </c>
      <c r="H8027" s="1">
        <v>2015</v>
      </c>
      <c r="I8027" s="60">
        <f>VLOOKUP(H8027,PROCV!E$33:F$44,2,0)</f>
        <v>1.0942074303887901</v>
      </c>
      <c r="J8027" s="71">
        <v>462218</v>
      </c>
      <c r="K8027" s="44">
        <f t="shared" si="125"/>
        <v>505762.37005944579</v>
      </c>
    </row>
    <row r="8028" spans="1:11" s="43" customFormat="1" ht="19.7" customHeight="1" x14ac:dyDescent="0.25">
      <c r="A8028" s="43" t="s">
        <v>148</v>
      </c>
      <c r="B8028" s="1" t="s">
        <v>292</v>
      </c>
      <c r="C8028" s="1" t="s">
        <v>246</v>
      </c>
      <c r="D8028" s="1" t="s">
        <v>245</v>
      </c>
      <c r="E8028" s="45" t="str">
        <f>VLOOKUP(C8028,PROCV!E$50:G$126,3,0)</f>
        <v>Artes Cênicas e Espetáculos</v>
      </c>
      <c r="F8028" s="1" t="s">
        <v>416</v>
      </c>
      <c r="G8028" s="1" t="s">
        <v>236</v>
      </c>
      <c r="H8028" s="1">
        <v>2015</v>
      </c>
      <c r="I8028" s="60">
        <f>VLOOKUP(H8028,PROCV!E$33:F$44,2,0)</f>
        <v>1.0942074303887901</v>
      </c>
      <c r="J8028" s="71">
        <v>50322</v>
      </c>
      <c r="K8028" s="44">
        <f t="shared" si="125"/>
        <v>55062.706312024697</v>
      </c>
    </row>
    <row r="8029" spans="1:11" s="43" customFormat="1" ht="19.7" customHeight="1" x14ac:dyDescent="0.25">
      <c r="A8029" s="43" t="s">
        <v>148</v>
      </c>
      <c r="B8029" s="1" t="s">
        <v>292</v>
      </c>
      <c r="C8029" s="1" t="s">
        <v>238</v>
      </c>
      <c r="D8029" s="1" t="s">
        <v>237</v>
      </c>
      <c r="E8029" s="45" t="str">
        <f>VLOOKUP(C8029,PROCV!E$50:G$126,3,0)</f>
        <v>Artes Cênicas e Espetáculos</v>
      </c>
      <c r="F8029" s="1" t="s">
        <v>416</v>
      </c>
      <c r="G8029" s="1" t="s">
        <v>236</v>
      </c>
      <c r="H8029" s="1">
        <v>2015</v>
      </c>
      <c r="I8029" s="60">
        <f>VLOOKUP(H8029,PROCV!E$33:F$44,2,0)</f>
        <v>1.0942074303887901</v>
      </c>
      <c r="J8029" s="71">
        <v>12633</v>
      </c>
      <c r="K8029" s="44">
        <f t="shared" si="125"/>
        <v>13823.122468101585</v>
      </c>
    </row>
    <row r="8030" spans="1:11" s="43" customFormat="1" ht="19.7" customHeight="1" x14ac:dyDescent="0.25">
      <c r="A8030" s="43" t="s">
        <v>148</v>
      </c>
      <c r="B8030" s="1" t="s">
        <v>292</v>
      </c>
      <c r="C8030" s="1" t="s">
        <v>238</v>
      </c>
      <c r="D8030" s="1" t="s">
        <v>237</v>
      </c>
      <c r="E8030" s="45" t="str">
        <f>VLOOKUP(C8030,PROCV!E$50:G$126,3,0)</f>
        <v>Artes Cênicas e Espetáculos</v>
      </c>
      <c r="F8030" s="1" t="s">
        <v>416</v>
      </c>
      <c r="G8030" s="1" t="s">
        <v>236</v>
      </c>
      <c r="H8030" s="1">
        <v>2015</v>
      </c>
      <c r="I8030" s="60">
        <f>VLOOKUP(H8030,PROCV!E$33:F$44,2,0)</f>
        <v>1.0942074303887901</v>
      </c>
      <c r="J8030" s="71">
        <v>129150</v>
      </c>
      <c r="K8030" s="44">
        <f t="shared" si="125"/>
        <v>141316.88963471225</v>
      </c>
    </row>
    <row r="8031" spans="1:11" s="43" customFormat="1" ht="19.7" customHeight="1" x14ac:dyDescent="0.25">
      <c r="A8031" s="43" t="s">
        <v>148</v>
      </c>
      <c r="B8031" s="1" t="s">
        <v>292</v>
      </c>
      <c r="C8031" s="1" t="s">
        <v>238</v>
      </c>
      <c r="D8031" s="1" t="s">
        <v>237</v>
      </c>
      <c r="E8031" s="45" t="str">
        <f>VLOOKUP(C8031,PROCV!E$50:G$126,3,0)</f>
        <v>Artes Cênicas e Espetáculos</v>
      </c>
      <c r="F8031" s="1" t="s">
        <v>416</v>
      </c>
      <c r="G8031" s="1" t="s">
        <v>236</v>
      </c>
      <c r="H8031" s="1">
        <v>2015</v>
      </c>
      <c r="I8031" s="60">
        <f>VLOOKUP(H8031,PROCV!E$33:F$44,2,0)</f>
        <v>1.0942074303887901</v>
      </c>
      <c r="J8031" s="71">
        <v>75120</v>
      </c>
      <c r="K8031" s="44">
        <f t="shared" si="125"/>
        <v>82196.862170805907</v>
      </c>
    </row>
    <row r="8032" spans="1:11" s="43" customFormat="1" ht="19.7" customHeight="1" x14ac:dyDescent="0.25">
      <c r="A8032" s="43" t="s">
        <v>148</v>
      </c>
      <c r="B8032" s="1" t="s">
        <v>292</v>
      </c>
      <c r="C8032" s="1" t="s">
        <v>238</v>
      </c>
      <c r="D8032" s="1" t="s">
        <v>237</v>
      </c>
      <c r="E8032" s="45" t="str">
        <f>VLOOKUP(C8032,PROCV!E$50:G$126,3,0)</f>
        <v>Artes Cênicas e Espetáculos</v>
      </c>
      <c r="F8032" s="1" t="s">
        <v>416</v>
      </c>
      <c r="G8032" s="1" t="s">
        <v>236</v>
      </c>
      <c r="H8032" s="1">
        <v>2015</v>
      </c>
      <c r="I8032" s="60">
        <f>VLOOKUP(H8032,PROCV!E$33:F$44,2,0)</f>
        <v>1.0942074303887901</v>
      </c>
      <c r="J8032" s="71">
        <v>8733</v>
      </c>
      <c r="K8032" s="44">
        <f t="shared" si="125"/>
        <v>9555.7134895853033</v>
      </c>
    </row>
    <row r="8033" spans="1:11" s="43" customFormat="1" ht="19.7" customHeight="1" x14ac:dyDescent="0.25">
      <c r="A8033" s="43" t="s">
        <v>148</v>
      </c>
      <c r="B8033" s="1" t="s">
        <v>292</v>
      </c>
      <c r="C8033" s="1" t="s">
        <v>241</v>
      </c>
      <c r="D8033" s="1" t="s">
        <v>240</v>
      </c>
      <c r="E8033" s="45" t="str">
        <f>VLOOKUP(C8033,PROCV!E$50:G$126,3,0)</f>
        <v>Artes Cênicas e Espetáculos</v>
      </c>
      <c r="F8033" s="1" t="s">
        <v>416</v>
      </c>
      <c r="G8033" s="1" t="s">
        <v>236</v>
      </c>
      <c r="H8033" s="1">
        <v>2015</v>
      </c>
      <c r="I8033" s="60">
        <f>VLOOKUP(H8033,PROCV!E$33:F$44,2,0)</f>
        <v>1.0942074303887901</v>
      </c>
      <c r="J8033" s="71">
        <v>52784</v>
      </c>
      <c r="K8033" s="44">
        <f t="shared" si="125"/>
        <v>57756.645005641898</v>
      </c>
    </row>
    <row r="8034" spans="1:11" s="43" customFormat="1" ht="19.7" customHeight="1" x14ac:dyDescent="0.25">
      <c r="A8034" s="43" t="s">
        <v>148</v>
      </c>
      <c r="B8034" s="1" t="s">
        <v>292</v>
      </c>
      <c r="C8034" s="1" t="s">
        <v>241</v>
      </c>
      <c r="D8034" s="1" t="s">
        <v>240</v>
      </c>
      <c r="E8034" s="45" t="str">
        <f>VLOOKUP(C8034,PROCV!E$50:G$126,3,0)</f>
        <v>Artes Cênicas e Espetáculos</v>
      </c>
      <c r="F8034" s="1" t="s">
        <v>416</v>
      </c>
      <c r="G8034" s="1" t="s">
        <v>236</v>
      </c>
      <c r="H8034" s="1">
        <v>2015</v>
      </c>
      <c r="I8034" s="60">
        <f>VLOOKUP(H8034,PROCV!E$33:F$44,2,0)</f>
        <v>1.0942074303887901</v>
      </c>
      <c r="J8034" s="71">
        <v>465849</v>
      </c>
      <c r="K8034" s="44">
        <f t="shared" si="125"/>
        <v>509735.43723918748</v>
      </c>
    </row>
    <row r="8035" spans="1:11" s="43" customFormat="1" ht="19.7" customHeight="1" x14ac:dyDescent="0.25">
      <c r="A8035" s="43" t="s">
        <v>148</v>
      </c>
      <c r="B8035" s="1" t="s">
        <v>292</v>
      </c>
      <c r="C8035" s="1" t="s">
        <v>241</v>
      </c>
      <c r="D8035" s="1" t="s">
        <v>240</v>
      </c>
      <c r="E8035" s="45" t="str">
        <f>VLOOKUP(C8035,PROCV!E$50:G$126,3,0)</f>
        <v>Artes Cênicas e Espetáculos</v>
      </c>
      <c r="F8035" s="1" t="s">
        <v>416</v>
      </c>
      <c r="G8035" s="1" t="s">
        <v>236</v>
      </c>
      <c r="H8035" s="1">
        <v>2015</v>
      </c>
      <c r="I8035" s="60">
        <f>VLOOKUP(H8035,PROCV!E$33:F$44,2,0)</f>
        <v>1.0942074303887901</v>
      </c>
      <c r="J8035" s="71">
        <v>103629</v>
      </c>
      <c r="K8035" s="44">
        <f t="shared" si="125"/>
        <v>113391.62180375993</v>
      </c>
    </row>
    <row r="8036" spans="1:11" s="43" customFormat="1" ht="19.7" customHeight="1" x14ac:dyDescent="0.25">
      <c r="A8036" s="43" t="s">
        <v>148</v>
      </c>
      <c r="B8036" s="1" t="s">
        <v>292</v>
      </c>
      <c r="C8036" s="1" t="s">
        <v>344</v>
      </c>
      <c r="D8036" s="1" t="s">
        <v>343</v>
      </c>
      <c r="E8036" s="45" t="str">
        <f>VLOOKUP(C8036,PROCV!E$50:G$126,3,0)</f>
        <v>Artes Cênicas e Espetáculos</v>
      </c>
      <c r="F8036" s="1" t="s">
        <v>416</v>
      </c>
      <c r="G8036" s="1" t="s">
        <v>236</v>
      </c>
      <c r="H8036" s="1">
        <v>2015</v>
      </c>
      <c r="I8036" s="60">
        <f>VLOOKUP(H8036,PROCV!E$33:F$44,2,0)</f>
        <v>1.0942074303887901</v>
      </c>
      <c r="J8036" s="71">
        <v>17409</v>
      </c>
      <c r="K8036" s="44">
        <f t="shared" si="125"/>
        <v>19049.057155638446</v>
      </c>
    </row>
    <row r="8037" spans="1:11" s="43" customFormat="1" ht="19.7" customHeight="1" x14ac:dyDescent="0.25">
      <c r="A8037" s="43" t="s">
        <v>148</v>
      </c>
      <c r="B8037" s="1" t="s">
        <v>292</v>
      </c>
      <c r="C8037" s="1" t="s">
        <v>318</v>
      </c>
      <c r="D8037" s="1" t="s">
        <v>317</v>
      </c>
      <c r="E8037" s="45" t="str">
        <f>VLOOKUP(C8037,PROCV!E$50:G$126,3,0)</f>
        <v>Patrimônio</v>
      </c>
      <c r="F8037" s="1" t="s">
        <v>415</v>
      </c>
      <c r="G8037" s="1" t="s">
        <v>265</v>
      </c>
      <c r="H8037" s="1">
        <v>2015</v>
      </c>
      <c r="I8037" s="60">
        <f>VLOOKUP(H8037,PROCV!E$33:F$44,2,0)</f>
        <v>1.0942074303887901</v>
      </c>
      <c r="J8037" s="71">
        <v>2200000</v>
      </c>
      <c r="K8037" s="44">
        <f t="shared" si="125"/>
        <v>2407256.3468553382</v>
      </c>
    </row>
    <row r="8038" spans="1:11" s="43" customFormat="1" ht="19.7" customHeight="1" x14ac:dyDescent="0.25">
      <c r="A8038" s="43" t="s">
        <v>148</v>
      </c>
      <c r="B8038" s="1" t="s">
        <v>292</v>
      </c>
      <c r="C8038" s="1" t="s">
        <v>318</v>
      </c>
      <c r="D8038" s="1" t="s">
        <v>317</v>
      </c>
      <c r="E8038" s="45" t="str">
        <f>VLOOKUP(C8038,PROCV!E$50:G$126,3,0)</f>
        <v>Patrimônio</v>
      </c>
      <c r="F8038" s="1" t="s">
        <v>415</v>
      </c>
      <c r="G8038" s="1" t="s">
        <v>265</v>
      </c>
      <c r="H8038" s="1">
        <v>2015</v>
      </c>
      <c r="I8038" s="60">
        <f>VLOOKUP(H8038,PROCV!E$33:F$44,2,0)</f>
        <v>1.0942074303887901</v>
      </c>
      <c r="J8038" s="71">
        <v>1100000</v>
      </c>
      <c r="K8038" s="44">
        <f t="shared" si="125"/>
        <v>1203628.1734276691</v>
      </c>
    </row>
    <row r="8039" spans="1:11" s="43" customFormat="1" ht="19.7" customHeight="1" x14ac:dyDescent="0.25">
      <c r="A8039" s="43" t="s">
        <v>151</v>
      </c>
      <c r="B8039" s="1" t="s">
        <v>292</v>
      </c>
      <c r="C8039" s="1" t="s">
        <v>309</v>
      </c>
      <c r="D8039" s="1" t="s">
        <v>308</v>
      </c>
      <c r="E8039" s="45" t="str">
        <f>VLOOKUP(C8039,PROCV!E$50:G$126,3,0)</f>
        <v>NA</v>
      </c>
      <c r="F8039" s="1" t="s">
        <v>416</v>
      </c>
      <c r="G8039" s="1" t="s">
        <v>236</v>
      </c>
      <c r="H8039" s="1">
        <v>2015</v>
      </c>
      <c r="I8039" s="60">
        <f>VLOOKUP(H8039,PROCV!E$33:F$44,2,0)</f>
        <v>1.0942074303887901</v>
      </c>
      <c r="J8039" s="71">
        <v>47416</v>
      </c>
      <c r="K8039" s="44">
        <f t="shared" si="125"/>
        <v>51882.939519314874</v>
      </c>
    </row>
    <row r="8040" spans="1:11" s="43" customFormat="1" ht="19.7" customHeight="1" x14ac:dyDescent="0.25">
      <c r="A8040" s="43" t="s">
        <v>151</v>
      </c>
      <c r="B8040" s="1" t="s">
        <v>292</v>
      </c>
      <c r="C8040" s="1" t="s">
        <v>291</v>
      </c>
      <c r="D8040" s="1" t="s">
        <v>290</v>
      </c>
      <c r="E8040" s="45" t="str">
        <f>VLOOKUP(C8040,PROCV!E$50:G$126,3,0)</f>
        <v>NA</v>
      </c>
      <c r="F8040" s="1" t="s">
        <v>416</v>
      </c>
      <c r="G8040" s="1" t="s">
        <v>236</v>
      </c>
      <c r="H8040" s="1">
        <v>2015</v>
      </c>
      <c r="I8040" s="60">
        <f>VLOOKUP(H8040,PROCV!E$33:F$44,2,0)</f>
        <v>1.0942074303887901</v>
      </c>
      <c r="J8040" s="71">
        <v>119681</v>
      </c>
      <c r="K8040" s="44">
        <f t="shared" si="125"/>
        <v>130955.83947636079</v>
      </c>
    </row>
    <row r="8041" spans="1:11" s="43" customFormat="1" ht="19.7" customHeight="1" x14ac:dyDescent="0.25">
      <c r="A8041" s="43" t="s">
        <v>151</v>
      </c>
      <c r="B8041" s="1" t="s">
        <v>292</v>
      </c>
      <c r="C8041" s="1" t="s">
        <v>291</v>
      </c>
      <c r="D8041" s="1" t="s">
        <v>290</v>
      </c>
      <c r="E8041" s="45" t="str">
        <f>VLOOKUP(C8041,PROCV!E$50:G$126,3,0)</f>
        <v>NA</v>
      </c>
      <c r="F8041" s="1" t="s">
        <v>416</v>
      </c>
      <c r="G8041" s="1" t="s">
        <v>236</v>
      </c>
      <c r="H8041" s="1">
        <v>2015</v>
      </c>
      <c r="I8041" s="60">
        <f>VLOOKUP(H8041,PROCV!E$33:F$44,2,0)</f>
        <v>1.0942074303887901</v>
      </c>
      <c r="J8041" s="71">
        <v>72094</v>
      </c>
      <c r="K8041" s="44">
        <f t="shared" si="125"/>
        <v>78885.790486449434</v>
      </c>
    </row>
    <row r="8042" spans="1:11" s="43" customFormat="1" ht="19.7" customHeight="1" x14ac:dyDescent="0.25">
      <c r="A8042" s="43" t="s">
        <v>151</v>
      </c>
      <c r="B8042" s="1" t="s">
        <v>292</v>
      </c>
      <c r="C8042" s="1" t="s">
        <v>291</v>
      </c>
      <c r="D8042" s="1" t="s">
        <v>290</v>
      </c>
      <c r="E8042" s="45" t="str">
        <f>VLOOKUP(C8042,PROCV!E$50:G$126,3,0)</f>
        <v>NA</v>
      </c>
      <c r="F8042" s="1" t="s">
        <v>416</v>
      </c>
      <c r="G8042" s="1" t="s">
        <v>236</v>
      </c>
      <c r="H8042" s="1">
        <v>2015</v>
      </c>
      <c r="I8042" s="60">
        <f>VLOOKUP(H8042,PROCV!E$33:F$44,2,0)</f>
        <v>1.0942074303887901</v>
      </c>
      <c r="J8042" s="71">
        <v>769805</v>
      </c>
      <c r="K8042" s="44">
        <f t="shared" si="125"/>
        <v>842326.3509504426</v>
      </c>
    </row>
    <row r="8043" spans="1:11" s="43" customFormat="1" ht="19.7" customHeight="1" x14ac:dyDescent="0.25">
      <c r="A8043" s="43" t="s">
        <v>151</v>
      </c>
      <c r="B8043" s="1" t="s">
        <v>292</v>
      </c>
      <c r="C8043" s="1" t="s">
        <v>289</v>
      </c>
      <c r="D8043" s="1" t="s">
        <v>288</v>
      </c>
      <c r="E8043" s="45" t="str">
        <f>VLOOKUP(C8043,PROCV!E$50:G$126,3,0)</f>
        <v>Editorial</v>
      </c>
      <c r="F8043" s="1" t="s">
        <v>416</v>
      </c>
      <c r="G8043" s="1" t="s">
        <v>236</v>
      </c>
      <c r="H8043" s="1">
        <v>2015</v>
      </c>
      <c r="I8043" s="60">
        <f>VLOOKUP(H8043,PROCV!E$33:F$44,2,0)</f>
        <v>1.0942074303887901</v>
      </c>
      <c r="J8043" s="71">
        <v>104897</v>
      </c>
      <c r="K8043" s="44">
        <f t="shared" si="125"/>
        <v>114779.07682549291</v>
      </c>
    </row>
    <row r="8044" spans="1:11" s="43" customFormat="1" ht="19.7" customHeight="1" x14ac:dyDescent="0.25">
      <c r="A8044" s="43" t="s">
        <v>151</v>
      </c>
      <c r="B8044" s="1" t="s">
        <v>292</v>
      </c>
      <c r="C8044" s="1" t="s">
        <v>289</v>
      </c>
      <c r="D8044" s="1" t="s">
        <v>288</v>
      </c>
      <c r="E8044" s="45" t="str">
        <f>VLOOKUP(C8044,PROCV!E$50:G$126,3,0)</f>
        <v>Editorial</v>
      </c>
      <c r="F8044" s="1" t="s">
        <v>416</v>
      </c>
      <c r="G8044" s="1" t="s">
        <v>236</v>
      </c>
      <c r="H8044" s="1">
        <v>2015</v>
      </c>
      <c r="I8044" s="60">
        <f>VLOOKUP(H8044,PROCV!E$33:F$44,2,0)</f>
        <v>1.0942074303887901</v>
      </c>
      <c r="J8044" s="71">
        <v>140664</v>
      </c>
      <c r="K8044" s="44">
        <f t="shared" si="125"/>
        <v>153915.59398820877</v>
      </c>
    </row>
    <row r="8045" spans="1:11" s="43" customFormat="1" ht="19.7" customHeight="1" x14ac:dyDescent="0.25">
      <c r="A8045" s="43" t="s">
        <v>151</v>
      </c>
      <c r="B8045" s="1" t="s">
        <v>292</v>
      </c>
      <c r="C8045" s="1" t="s">
        <v>289</v>
      </c>
      <c r="D8045" s="1" t="s">
        <v>288</v>
      </c>
      <c r="E8045" s="45" t="str">
        <f>VLOOKUP(C8045,PROCV!E$50:G$126,3,0)</f>
        <v>Editorial</v>
      </c>
      <c r="F8045" s="1" t="s">
        <v>416</v>
      </c>
      <c r="G8045" s="1" t="s">
        <v>236</v>
      </c>
      <c r="H8045" s="1">
        <v>2015</v>
      </c>
      <c r="I8045" s="60">
        <f>VLOOKUP(H8045,PROCV!E$33:F$44,2,0)</f>
        <v>1.0942074303887901</v>
      </c>
      <c r="J8045" s="71">
        <v>154419</v>
      </c>
      <c r="K8045" s="44">
        <f t="shared" si="125"/>
        <v>168966.41719320658</v>
      </c>
    </row>
    <row r="8046" spans="1:11" s="43" customFormat="1" ht="19.7" customHeight="1" x14ac:dyDescent="0.25">
      <c r="A8046" s="43" t="s">
        <v>151</v>
      </c>
      <c r="B8046" s="1" t="s">
        <v>292</v>
      </c>
      <c r="C8046" s="1" t="s">
        <v>299</v>
      </c>
      <c r="D8046" s="1" t="s">
        <v>298</v>
      </c>
      <c r="E8046" s="45" t="str">
        <f>VLOOKUP(C8046,PROCV!E$50:G$126,3,0)</f>
        <v>NA</v>
      </c>
      <c r="F8046" s="1" t="s">
        <v>416</v>
      </c>
      <c r="G8046" s="1" t="s">
        <v>236</v>
      </c>
      <c r="H8046" s="1">
        <v>2015</v>
      </c>
      <c r="I8046" s="60">
        <f>VLOOKUP(H8046,PROCV!E$33:F$44,2,0)</f>
        <v>1.0942074303887901</v>
      </c>
      <c r="J8046" s="71">
        <v>106919</v>
      </c>
      <c r="K8046" s="44">
        <f t="shared" si="125"/>
        <v>116991.56424973905</v>
      </c>
    </row>
    <row r="8047" spans="1:11" s="43" customFormat="1" ht="19.7" customHeight="1" x14ac:dyDescent="0.25">
      <c r="A8047" s="43" t="s">
        <v>151</v>
      </c>
      <c r="B8047" s="1" t="s">
        <v>292</v>
      </c>
      <c r="C8047" s="1" t="s">
        <v>287</v>
      </c>
      <c r="D8047" s="1" t="s">
        <v>286</v>
      </c>
      <c r="E8047" s="45" t="str">
        <f>VLOOKUP(C8047,PROCV!E$50:G$126,3,0)</f>
        <v>Música</v>
      </c>
      <c r="F8047" s="1" t="s">
        <v>416</v>
      </c>
      <c r="G8047" s="1" t="s">
        <v>236</v>
      </c>
      <c r="H8047" s="1">
        <v>2015</v>
      </c>
      <c r="I8047" s="60">
        <f>VLOOKUP(H8047,PROCV!E$33:F$44,2,0)</f>
        <v>1.0942074303887901</v>
      </c>
      <c r="J8047" s="71">
        <v>2229</v>
      </c>
      <c r="K8047" s="44">
        <f t="shared" si="125"/>
        <v>2438.9883623366131</v>
      </c>
    </row>
    <row r="8048" spans="1:11" s="43" customFormat="1" ht="19.7" customHeight="1" x14ac:dyDescent="0.25">
      <c r="A8048" s="43" t="s">
        <v>151</v>
      </c>
      <c r="B8048" s="1" t="s">
        <v>292</v>
      </c>
      <c r="C8048" s="1" t="s">
        <v>287</v>
      </c>
      <c r="D8048" s="1" t="s">
        <v>286</v>
      </c>
      <c r="E8048" s="45" t="str">
        <f>VLOOKUP(C8048,PROCV!E$50:G$126,3,0)</f>
        <v>Música</v>
      </c>
      <c r="F8048" s="1" t="s">
        <v>416</v>
      </c>
      <c r="G8048" s="1" t="s">
        <v>236</v>
      </c>
      <c r="H8048" s="1">
        <v>2015</v>
      </c>
      <c r="I8048" s="60">
        <f>VLOOKUP(H8048,PROCV!E$33:F$44,2,0)</f>
        <v>1.0942074303887901</v>
      </c>
      <c r="J8048" s="71">
        <v>7002</v>
      </c>
      <c r="K8048" s="44">
        <f t="shared" si="125"/>
        <v>7661.6404275823079</v>
      </c>
    </row>
    <row r="8049" spans="1:11" s="43" customFormat="1" ht="19.7" customHeight="1" x14ac:dyDescent="0.25">
      <c r="A8049" s="43" t="s">
        <v>151</v>
      </c>
      <c r="B8049" s="1" t="s">
        <v>292</v>
      </c>
      <c r="C8049" s="1" t="s">
        <v>285</v>
      </c>
      <c r="D8049" s="1" t="s">
        <v>284</v>
      </c>
      <c r="E8049" s="45" t="str">
        <f>VLOOKUP(C8049,PROCV!E$50:G$126,3,0)</f>
        <v>Editorial</v>
      </c>
      <c r="F8049" s="1" t="s">
        <v>416</v>
      </c>
      <c r="G8049" s="1" t="s">
        <v>236</v>
      </c>
      <c r="H8049" s="1">
        <v>2015</v>
      </c>
      <c r="I8049" s="60">
        <f>VLOOKUP(H8049,PROCV!E$33:F$44,2,0)</f>
        <v>1.0942074303887901</v>
      </c>
      <c r="J8049" s="71">
        <v>147060</v>
      </c>
      <c r="K8049" s="44">
        <f t="shared" si="125"/>
        <v>160914.14471297548</v>
      </c>
    </row>
    <row r="8050" spans="1:11" s="43" customFormat="1" ht="19.7" customHeight="1" x14ac:dyDescent="0.25">
      <c r="A8050" s="43" t="s">
        <v>151</v>
      </c>
      <c r="B8050" s="1" t="s">
        <v>292</v>
      </c>
      <c r="C8050" s="1" t="s">
        <v>285</v>
      </c>
      <c r="D8050" s="1" t="s">
        <v>284</v>
      </c>
      <c r="E8050" s="45" t="str">
        <f>VLOOKUP(C8050,PROCV!E$50:G$126,3,0)</f>
        <v>Editorial</v>
      </c>
      <c r="F8050" s="1" t="s">
        <v>416</v>
      </c>
      <c r="G8050" s="1" t="s">
        <v>236</v>
      </c>
      <c r="H8050" s="1">
        <v>2015</v>
      </c>
      <c r="I8050" s="60">
        <f>VLOOKUP(H8050,PROCV!E$33:F$44,2,0)</f>
        <v>1.0942074303887901</v>
      </c>
      <c r="J8050" s="71">
        <v>9876</v>
      </c>
      <c r="K8050" s="44">
        <f t="shared" si="125"/>
        <v>10806.392582519691</v>
      </c>
    </row>
    <row r="8051" spans="1:11" s="43" customFormat="1" ht="19.7" customHeight="1" x14ac:dyDescent="0.25">
      <c r="A8051" s="43" t="s">
        <v>151</v>
      </c>
      <c r="B8051" s="1" t="s">
        <v>292</v>
      </c>
      <c r="C8051" s="1" t="s">
        <v>285</v>
      </c>
      <c r="D8051" s="1" t="s">
        <v>284</v>
      </c>
      <c r="E8051" s="45" t="str">
        <f>VLOOKUP(C8051,PROCV!E$50:G$126,3,0)</f>
        <v>Editorial</v>
      </c>
      <c r="F8051" s="1" t="s">
        <v>416</v>
      </c>
      <c r="G8051" s="1" t="s">
        <v>236</v>
      </c>
      <c r="H8051" s="1">
        <v>2015</v>
      </c>
      <c r="I8051" s="60">
        <f>VLOOKUP(H8051,PROCV!E$33:F$44,2,0)</f>
        <v>1.0942074303887901</v>
      </c>
      <c r="J8051" s="71">
        <v>295321</v>
      </c>
      <c r="K8051" s="44">
        <f t="shared" si="125"/>
        <v>323142.43254984787</v>
      </c>
    </row>
    <row r="8052" spans="1:11" s="43" customFormat="1" ht="19.7" customHeight="1" x14ac:dyDescent="0.25">
      <c r="A8052" s="43" t="s">
        <v>151</v>
      </c>
      <c r="B8052" s="1" t="s">
        <v>292</v>
      </c>
      <c r="C8052" s="1" t="s">
        <v>285</v>
      </c>
      <c r="D8052" s="1" t="s">
        <v>284</v>
      </c>
      <c r="E8052" s="45" t="str">
        <f>VLOOKUP(C8052,PROCV!E$50:G$126,3,0)</f>
        <v>Editorial</v>
      </c>
      <c r="F8052" s="1" t="s">
        <v>416</v>
      </c>
      <c r="G8052" s="1" t="s">
        <v>236</v>
      </c>
      <c r="H8052" s="1">
        <v>2015</v>
      </c>
      <c r="I8052" s="60">
        <f>VLOOKUP(H8052,PROCV!E$33:F$44,2,0)</f>
        <v>1.0942074303887901</v>
      </c>
      <c r="J8052" s="71">
        <v>1300000</v>
      </c>
      <c r="K8052" s="44">
        <f t="shared" si="125"/>
        <v>1422469.6595054271</v>
      </c>
    </row>
    <row r="8053" spans="1:11" s="43" customFormat="1" ht="19.7" customHeight="1" x14ac:dyDescent="0.25">
      <c r="A8053" s="43" t="s">
        <v>151</v>
      </c>
      <c r="B8053" s="1" t="s">
        <v>292</v>
      </c>
      <c r="C8053" s="1" t="s">
        <v>285</v>
      </c>
      <c r="D8053" s="1" t="s">
        <v>284</v>
      </c>
      <c r="E8053" s="45" t="str">
        <f>VLOOKUP(C8053,PROCV!E$50:G$126,3,0)</f>
        <v>Editorial</v>
      </c>
      <c r="F8053" s="1" t="s">
        <v>416</v>
      </c>
      <c r="G8053" s="1" t="s">
        <v>236</v>
      </c>
      <c r="H8053" s="1">
        <v>2015</v>
      </c>
      <c r="I8053" s="60">
        <f>VLOOKUP(H8053,PROCV!E$33:F$44,2,0)</f>
        <v>1.0942074303887901</v>
      </c>
      <c r="J8053" s="71">
        <v>70396</v>
      </c>
      <c r="K8053" s="44">
        <f t="shared" si="125"/>
        <v>77027.82626964926</v>
      </c>
    </row>
    <row r="8054" spans="1:11" s="43" customFormat="1" ht="19.7" customHeight="1" x14ac:dyDescent="0.25">
      <c r="A8054" s="43" t="s">
        <v>151</v>
      </c>
      <c r="B8054" s="1" t="s">
        <v>292</v>
      </c>
      <c r="C8054" s="1" t="s">
        <v>281</v>
      </c>
      <c r="D8054" s="1" t="s">
        <v>280</v>
      </c>
      <c r="E8054" s="45" t="str">
        <f>VLOOKUP(C8054,PROCV!E$50:G$126,3,0)</f>
        <v>Música</v>
      </c>
      <c r="F8054" s="1" t="s">
        <v>416</v>
      </c>
      <c r="G8054" s="1" t="s">
        <v>236</v>
      </c>
      <c r="H8054" s="1">
        <v>2015</v>
      </c>
      <c r="I8054" s="60">
        <f>VLOOKUP(H8054,PROCV!E$33:F$44,2,0)</f>
        <v>1.0942074303887901</v>
      </c>
      <c r="J8054" s="71">
        <v>6693</v>
      </c>
      <c r="K8054" s="44">
        <f t="shared" si="125"/>
        <v>7323.5303315921719</v>
      </c>
    </row>
    <row r="8055" spans="1:11" s="43" customFormat="1" ht="19.7" customHeight="1" x14ac:dyDescent="0.25">
      <c r="A8055" s="43" t="s">
        <v>151</v>
      </c>
      <c r="B8055" s="1" t="s">
        <v>292</v>
      </c>
      <c r="C8055" s="1" t="s">
        <v>281</v>
      </c>
      <c r="D8055" s="1" t="s">
        <v>280</v>
      </c>
      <c r="E8055" s="45" t="str">
        <f>VLOOKUP(C8055,PROCV!E$50:G$126,3,0)</f>
        <v>Música</v>
      </c>
      <c r="F8055" s="1" t="s">
        <v>416</v>
      </c>
      <c r="G8055" s="1" t="s">
        <v>236</v>
      </c>
      <c r="H8055" s="1">
        <v>2015</v>
      </c>
      <c r="I8055" s="60">
        <f>VLOOKUP(H8055,PROCV!E$33:F$44,2,0)</f>
        <v>1.0942074303887901</v>
      </c>
      <c r="J8055" s="71">
        <v>262794</v>
      </c>
      <c r="K8055" s="44">
        <f t="shared" si="125"/>
        <v>287551.1474615917</v>
      </c>
    </row>
    <row r="8056" spans="1:11" s="43" customFormat="1" ht="19.7" customHeight="1" x14ac:dyDescent="0.25">
      <c r="A8056" s="43" t="s">
        <v>151</v>
      </c>
      <c r="B8056" s="1" t="s">
        <v>292</v>
      </c>
      <c r="C8056" s="1" t="s">
        <v>281</v>
      </c>
      <c r="D8056" s="1" t="s">
        <v>280</v>
      </c>
      <c r="E8056" s="45" t="str">
        <f>VLOOKUP(C8056,PROCV!E$50:G$126,3,0)</f>
        <v>Música</v>
      </c>
      <c r="F8056" s="1" t="s">
        <v>416</v>
      </c>
      <c r="G8056" s="1" t="s">
        <v>236</v>
      </c>
      <c r="H8056" s="1">
        <v>2015</v>
      </c>
      <c r="I8056" s="60">
        <f>VLOOKUP(H8056,PROCV!E$33:F$44,2,0)</f>
        <v>1.0942074303887901</v>
      </c>
      <c r="J8056" s="71">
        <v>30726</v>
      </c>
      <c r="K8056" s="44">
        <f t="shared" si="125"/>
        <v>33620.617506125964</v>
      </c>
    </row>
    <row r="8057" spans="1:11" s="43" customFormat="1" ht="19.7" customHeight="1" x14ac:dyDescent="0.25">
      <c r="A8057" s="43" t="s">
        <v>151</v>
      </c>
      <c r="B8057" s="1" t="s">
        <v>292</v>
      </c>
      <c r="C8057" s="1" t="s">
        <v>277</v>
      </c>
      <c r="D8057" s="1" t="s">
        <v>276</v>
      </c>
      <c r="E8057" s="45" t="str">
        <f>VLOOKUP(C8057,PROCV!E$50:G$126,3,0)</f>
        <v>Editorial</v>
      </c>
      <c r="F8057" s="1" t="s">
        <v>416</v>
      </c>
      <c r="G8057" s="1" t="s">
        <v>236</v>
      </c>
      <c r="H8057" s="1">
        <v>2015</v>
      </c>
      <c r="I8057" s="60">
        <f>VLOOKUP(H8057,PROCV!E$33:F$44,2,0)</f>
        <v>1.0942074303887901</v>
      </c>
      <c r="J8057" s="71">
        <v>252871</v>
      </c>
      <c r="K8057" s="44">
        <f t="shared" si="125"/>
        <v>276693.32712984376</v>
      </c>
    </row>
    <row r="8058" spans="1:11" s="43" customFormat="1" ht="19.7" customHeight="1" x14ac:dyDescent="0.25">
      <c r="A8058" s="43" t="s">
        <v>151</v>
      </c>
      <c r="B8058" s="1" t="s">
        <v>292</v>
      </c>
      <c r="C8058" s="1" t="s">
        <v>271</v>
      </c>
      <c r="D8058" s="1" t="s">
        <v>270</v>
      </c>
      <c r="E8058" s="45" t="str">
        <f>VLOOKUP(C8058,PROCV!E$50:G$126,3,0)</f>
        <v>Editorial</v>
      </c>
      <c r="F8058" s="1" t="s">
        <v>416</v>
      </c>
      <c r="G8058" s="1" t="s">
        <v>236</v>
      </c>
      <c r="H8058" s="1">
        <v>2015</v>
      </c>
      <c r="I8058" s="60">
        <f>VLOOKUP(H8058,PROCV!E$33:F$44,2,0)</f>
        <v>1.0942074303887901</v>
      </c>
      <c r="J8058" s="71">
        <v>29313</v>
      </c>
      <c r="K8058" s="44">
        <f t="shared" si="125"/>
        <v>32074.502406986605</v>
      </c>
    </row>
    <row r="8059" spans="1:11" s="43" customFormat="1" ht="19.7" customHeight="1" x14ac:dyDescent="0.25">
      <c r="A8059" s="43" t="s">
        <v>151</v>
      </c>
      <c r="B8059" s="1" t="s">
        <v>292</v>
      </c>
      <c r="C8059" s="1" t="s">
        <v>269</v>
      </c>
      <c r="D8059" s="1" t="s">
        <v>268</v>
      </c>
      <c r="E8059" s="45" t="str">
        <f>VLOOKUP(C8059,PROCV!E$50:G$126,3,0)</f>
        <v>NA</v>
      </c>
      <c r="F8059" s="1" t="s">
        <v>416</v>
      </c>
      <c r="G8059" s="1" t="s">
        <v>236</v>
      </c>
      <c r="H8059" s="1">
        <v>2015</v>
      </c>
      <c r="I8059" s="60">
        <f>VLOOKUP(H8059,PROCV!E$33:F$44,2,0)</f>
        <v>1.0942074303887901</v>
      </c>
      <c r="J8059" s="71">
        <v>30322</v>
      </c>
      <c r="K8059" s="44">
        <f t="shared" si="125"/>
        <v>33178.557704248895</v>
      </c>
    </row>
    <row r="8060" spans="1:11" s="43" customFormat="1" ht="19.7" customHeight="1" x14ac:dyDescent="0.25">
      <c r="A8060" s="43" t="s">
        <v>151</v>
      </c>
      <c r="B8060" s="1" t="s">
        <v>292</v>
      </c>
      <c r="C8060" s="1" t="s">
        <v>269</v>
      </c>
      <c r="D8060" s="1" t="s">
        <v>268</v>
      </c>
      <c r="E8060" s="45" t="str">
        <f>VLOOKUP(C8060,PROCV!E$50:G$126,3,0)</f>
        <v>NA</v>
      </c>
      <c r="F8060" s="1" t="s">
        <v>416</v>
      </c>
      <c r="G8060" s="1" t="s">
        <v>236</v>
      </c>
      <c r="H8060" s="1">
        <v>2015</v>
      </c>
      <c r="I8060" s="60">
        <f>VLOOKUP(H8060,PROCV!E$33:F$44,2,0)</f>
        <v>1.0942074303887901</v>
      </c>
      <c r="J8060" s="71">
        <v>6221</v>
      </c>
      <c r="K8060" s="44">
        <f t="shared" si="125"/>
        <v>6807.064424448663</v>
      </c>
    </row>
    <row r="8061" spans="1:11" s="43" customFormat="1" ht="19.7" customHeight="1" x14ac:dyDescent="0.25">
      <c r="A8061" s="43" t="s">
        <v>151</v>
      </c>
      <c r="B8061" s="1" t="s">
        <v>292</v>
      </c>
      <c r="C8061" s="1" t="s">
        <v>264</v>
      </c>
      <c r="D8061" s="1" t="s">
        <v>263</v>
      </c>
      <c r="E8061" s="45" t="str">
        <f>VLOOKUP(C8061,PROCV!E$50:G$126,3,0)</f>
        <v>Audiovisual</v>
      </c>
      <c r="F8061" s="1" t="s">
        <v>416</v>
      </c>
      <c r="G8061" s="1" t="s">
        <v>236</v>
      </c>
      <c r="H8061" s="1">
        <v>2015</v>
      </c>
      <c r="I8061" s="60">
        <f>VLOOKUP(H8061,PROCV!E$33:F$44,2,0)</f>
        <v>1.0942074303887901</v>
      </c>
      <c r="J8061" s="71">
        <v>14218</v>
      </c>
      <c r="K8061" s="44">
        <f t="shared" si="125"/>
        <v>15557.441245267817</v>
      </c>
    </row>
    <row r="8062" spans="1:11" s="43" customFormat="1" ht="19.7" customHeight="1" x14ac:dyDescent="0.25">
      <c r="A8062" s="43" t="s">
        <v>151</v>
      </c>
      <c r="B8062" s="1" t="s">
        <v>292</v>
      </c>
      <c r="C8062" s="1" t="s">
        <v>258</v>
      </c>
      <c r="D8062" s="1" t="s">
        <v>257</v>
      </c>
      <c r="E8062" s="45" t="str">
        <f>VLOOKUP(C8062,PROCV!E$50:G$126,3,0)</f>
        <v>Audiovisual</v>
      </c>
      <c r="F8062" s="1" t="s">
        <v>416</v>
      </c>
      <c r="G8062" s="1" t="s">
        <v>236</v>
      </c>
      <c r="H8062" s="1">
        <v>2015</v>
      </c>
      <c r="I8062" s="60">
        <f>VLOOKUP(H8062,PROCV!E$33:F$44,2,0)</f>
        <v>1.0942074303887901</v>
      </c>
      <c r="J8062" s="71">
        <v>101494</v>
      </c>
      <c r="K8062" s="44">
        <f t="shared" si="125"/>
        <v>111055.48893987986</v>
      </c>
    </row>
    <row r="8063" spans="1:11" s="43" customFormat="1" ht="19.7" customHeight="1" x14ac:dyDescent="0.25">
      <c r="A8063" s="43" t="s">
        <v>151</v>
      </c>
      <c r="B8063" s="1" t="s">
        <v>292</v>
      </c>
      <c r="C8063" s="1" t="s">
        <v>254</v>
      </c>
      <c r="D8063" s="1" t="s">
        <v>253</v>
      </c>
      <c r="E8063" s="45" t="str">
        <f>VLOOKUP(C8063,PROCV!E$50:G$126,3,0)</f>
        <v>Música</v>
      </c>
      <c r="F8063" s="1" t="s">
        <v>416</v>
      </c>
      <c r="G8063" s="1" t="s">
        <v>236</v>
      </c>
      <c r="H8063" s="1">
        <v>2015</v>
      </c>
      <c r="I8063" s="60">
        <f>VLOOKUP(H8063,PROCV!E$33:F$44,2,0)</f>
        <v>1.0942074303887901</v>
      </c>
      <c r="J8063" s="71">
        <v>8538</v>
      </c>
      <c r="K8063" s="44">
        <f t="shared" si="125"/>
        <v>9342.3430406594889</v>
      </c>
    </row>
    <row r="8064" spans="1:11" s="43" customFormat="1" ht="19.7" customHeight="1" x14ac:dyDescent="0.25">
      <c r="A8064" s="43" t="s">
        <v>151</v>
      </c>
      <c r="B8064" s="1" t="s">
        <v>292</v>
      </c>
      <c r="C8064" s="1" t="s">
        <v>252</v>
      </c>
      <c r="D8064" s="1" t="s">
        <v>251</v>
      </c>
      <c r="E8064" s="45" t="str">
        <f>VLOOKUP(C8064,PROCV!E$50:G$126,3,0)</f>
        <v>Audiovisual</v>
      </c>
      <c r="F8064" s="1" t="s">
        <v>416</v>
      </c>
      <c r="G8064" s="1" t="s">
        <v>236</v>
      </c>
      <c r="H8064" s="1">
        <v>2015</v>
      </c>
      <c r="I8064" s="60">
        <f>VLOOKUP(H8064,PROCV!E$33:F$44,2,0)</f>
        <v>1.0942074303887901</v>
      </c>
      <c r="J8064" s="71">
        <v>22204</v>
      </c>
      <c r="K8064" s="44">
        <f t="shared" si="125"/>
        <v>24295.781784352694</v>
      </c>
    </row>
    <row r="8065" spans="1:11" s="43" customFormat="1" ht="19.7" customHeight="1" x14ac:dyDescent="0.25">
      <c r="A8065" s="43" t="s">
        <v>151</v>
      </c>
      <c r="B8065" s="1" t="s">
        <v>292</v>
      </c>
      <c r="C8065" s="1" t="s">
        <v>252</v>
      </c>
      <c r="D8065" s="1" t="s">
        <v>251</v>
      </c>
      <c r="E8065" s="45" t="str">
        <f>VLOOKUP(C8065,PROCV!E$50:G$126,3,0)</f>
        <v>Audiovisual</v>
      </c>
      <c r="F8065" s="1" t="s">
        <v>416</v>
      </c>
      <c r="G8065" s="1" t="s">
        <v>236</v>
      </c>
      <c r="H8065" s="1">
        <v>2015</v>
      </c>
      <c r="I8065" s="60">
        <f>VLOOKUP(H8065,PROCV!E$33:F$44,2,0)</f>
        <v>1.0942074303887901</v>
      </c>
      <c r="J8065" s="71">
        <v>67129</v>
      </c>
      <c r="K8065" s="44">
        <f t="shared" si="125"/>
        <v>73453.050594569097</v>
      </c>
    </row>
    <row r="8066" spans="1:11" s="43" customFormat="1" ht="19.7" customHeight="1" x14ac:dyDescent="0.25">
      <c r="A8066" s="43" t="s">
        <v>151</v>
      </c>
      <c r="B8066" s="1" t="s">
        <v>292</v>
      </c>
      <c r="C8066" s="1" t="s">
        <v>252</v>
      </c>
      <c r="D8066" s="1" t="s">
        <v>251</v>
      </c>
      <c r="E8066" s="45" t="str">
        <f>VLOOKUP(C8066,PROCV!E$50:G$126,3,0)</f>
        <v>Audiovisual</v>
      </c>
      <c r="F8066" s="1" t="s">
        <v>416</v>
      </c>
      <c r="G8066" s="1" t="s">
        <v>236</v>
      </c>
      <c r="H8066" s="1">
        <v>2015</v>
      </c>
      <c r="I8066" s="60">
        <f>VLOOKUP(H8066,PROCV!E$33:F$44,2,0)</f>
        <v>1.0942074303887901</v>
      </c>
      <c r="J8066" s="71">
        <v>12701</v>
      </c>
      <c r="K8066" s="44">
        <f t="shared" si="125"/>
        <v>13897.528573368023</v>
      </c>
    </row>
    <row r="8067" spans="1:11" s="43" customFormat="1" ht="19.7" customHeight="1" x14ac:dyDescent="0.25">
      <c r="A8067" s="43" t="s">
        <v>151</v>
      </c>
      <c r="B8067" s="1" t="s">
        <v>292</v>
      </c>
      <c r="C8067" s="1" t="s">
        <v>252</v>
      </c>
      <c r="D8067" s="1" t="s">
        <v>251</v>
      </c>
      <c r="E8067" s="45" t="str">
        <f>VLOOKUP(C8067,PROCV!E$50:G$126,3,0)</f>
        <v>Audiovisual</v>
      </c>
      <c r="F8067" s="1" t="s">
        <v>416</v>
      </c>
      <c r="G8067" s="1" t="s">
        <v>236</v>
      </c>
      <c r="H8067" s="1">
        <v>2015</v>
      </c>
      <c r="I8067" s="60">
        <f>VLOOKUP(H8067,PROCV!E$33:F$44,2,0)</f>
        <v>1.0942074303887901</v>
      </c>
      <c r="J8067" s="71">
        <v>31918</v>
      </c>
      <c r="K8067" s="44">
        <f t="shared" ref="K8067:K8130" si="126">J8067*I8067</f>
        <v>34924.912763149405</v>
      </c>
    </row>
    <row r="8068" spans="1:11" s="43" customFormat="1" ht="19.7" customHeight="1" x14ac:dyDescent="0.25">
      <c r="A8068" s="43" t="s">
        <v>151</v>
      </c>
      <c r="B8068" s="1" t="s">
        <v>292</v>
      </c>
      <c r="C8068" s="1" t="s">
        <v>250</v>
      </c>
      <c r="D8068" s="1" t="s">
        <v>249</v>
      </c>
      <c r="E8068" s="45" t="str">
        <f>VLOOKUP(C8068,PROCV!E$50:G$126,3,0)</f>
        <v>Audiovisual</v>
      </c>
      <c r="F8068" s="1" t="s">
        <v>416</v>
      </c>
      <c r="G8068" s="1" t="s">
        <v>236</v>
      </c>
      <c r="H8068" s="1">
        <v>2015</v>
      </c>
      <c r="I8068" s="60">
        <f>VLOOKUP(H8068,PROCV!E$33:F$44,2,0)</f>
        <v>1.0942074303887901</v>
      </c>
      <c r="J8068" s="71">
        <v>307469</v>
      </c>
      <c r="K8068" s="44">
        <f t="shared" si="126"/>
        <v>336434.8644142109</v>
      </c>
    </row>
    <row r="8069" spans="1:11" s="43" customFormat="1" ht="19.7" customHeight="1" x14ac:dyDescent="0.25">
      <c r="A8069" s="43" t="s">
        <v>151</v>
      </c>
      <c r="B8069" s="1" t="s">
        <v>292</v>
      </c>
      <c r="C8069" s="1" t="s">
        <v>250</v>
      </c>
      <c r="D8069" s="1" t="s">
        <v>249</v>
      </c>
      <c r="E8069" s="45" t="str">
        <f>VLOOKUP(C8069,PROCV!E$50:G$126,3,0)</f>
        <v>Audiovisual</v>
      </c>
      <c r="F8069" s="1" t="s">
        <v>416</v>
      </c>
      <c r="G8069" s="1" t="s">
        <v>236</v>
      </c>
      <c r="H8069" s="1">
        <v>2015</v>
      </c>
      <c r="I8069" s="60">
        <f>VLOOKUP(H8069,PROCV!E$33:F$44,2,0)</f>
        <v>1.0942074303887901</v>
      </c>
      <c r="J8069" s="71">
        <v>163608</v>
      </c>
      <c r="K8069" s="44">
        <f t="shared" si="126"/>
        <v>179021.08927104916</v>
      </c>
    </row>
    <row r="8070" spans="1:11" s="43" customFormat="1" ht="19.7" customHeight="1" x14ac:dyDescent="0.25">
      <c r="A8070" s="43" t="s">
        <v>151</v>
      </c>
      <c r="B8070" s="1" t="s">
        <v>292</v>
      </c>
      <c r="C8070" s="1" t="s">
        <v>250</v>
      </c>
      <c r="D8070" s="1" t="s">
        <v>249</v>
      </c>
      <c r="E8070" s="45" t="str">
        <f>VLOOKUP(C8070,PROCV!E$50:G$126,3,0)</f>
        <v>Audiovisual</v>
      </c>
      <c r="F8070" s="1" t="s">
        <v>416</v>
      </c>
      <c r="G8070" s="1" t="s">
        <v>236</v>
      </c>
      <c r="H8070" s="1">
        <v>2015</v>
      </c>
      <c r="I8070" s="60">
        <f>VLOOKUP(H8070,PROCV!E$33:F$44,2,0)</f>
        <v>1.0942074303887901</v>
      </c>
      <c r="J8070" s="71">
        <v>73049</v>
      </c>
      <c r="K8070" s="44">
        <f t="shared" si="126"/>
        <v>79930.75858247072</v>
      </c>
    </row>
    <row r="8071" spans="1:11" s="43" customFormat="1" ht="19.7" customHeight="1" x14ac:dyDescent="0.25">
      <c r="A8071" s="43" t="s">
        <v>151</v>
      </c>
      <c r="B8071" s="1" t="s">
        <v>292</v>
      </c>
      <c r="C8071" s="1" t="s">
        <v>250</v>
      </c>
      <c r="D8071" s="1" t="s">
        <v>249</v>
      </c>
      <c r="E8071" s="45" t="str">
        <f>VLOOKUP(C8071,PROCV!E$50:G$126,3,0)</f>
        <v>Audiovisual</v>
      </c>
      <c r="F8071" s="1" t="s">
        <v>416</v>
      </c>
      <c r="G8071" s="1" t="s">
        <v>236</v>
      </c>
      <c r="H8071" s="1">
        <v>2015</v>
      </c>
      <c r="I8071" s="60">
        <f>VLOOKUP(H8071,PROCV!E$33:F$44,2,0)</f>
        <v>1.0942074303887901</v>
      </c>
      <c r="J8071" s="71">
        <v>246031</v>
      </c>
      <c r="K8071" s="44">
        <f t="shared" si="126"/>
        <v>269208.94830598444</v>
      </c>
    </row>
    <row r="8072" spans="1:11" s="43" customFormat="1" ht="19.7" customHeight="1" x14ac:dyDescent="0.25">
      <c r="A8072" s="43" t="s">
        <v>151</v>
      </c>
      <c r="B8072" s="1" t="s">
        <v>292</v>
      </c>
      <c r="C8072" s="1" t="s">
        <v>336</v>
      </c>
      <c r="D8072" s="1" t="s">
        <v>335</v>
      </c>
      <c r="E8072" s="45" t="str">
        <f>VLOOKUP(C8072,PROCV!E$50:G$126,3,0)</f>
        <v>NA</v>
      </c>
      <c r="F8072" s="1" t="s">
        <v>416</v>
      </c>
      <c r="G8072" s="1" t="s">
        <v>265</v>
      </c>
      <c r="H8072" s="1">
        <v>2015</v>
      </c>
      <c r="I8072" s="60">
        <f>VLOOKUP(H8072,PROCV!E$33:F$44,2,0)</f>
        <v>1.0942074303887901</v>
      </c>
      <c r="J8072" s="71">
        <v>1728346</v>
      </c>
      <c r="K8072" s="44">
        <f t="shared" si="126"/>
        <v>1891169.0354827438</v>
      </c>
    </row>
    <row r="8073" spans="1:11" s="43" customFormat="1" ht="19.7" customHeight="1" x14ac:dyDescent="0.25">
      <c r="A8073" s="43" t="s">
        <v>151</v>
      </c>
      <c r="B8073" s="1" t="s">
        <v>292</v>
      </c>
      <c r="C8073" s="1" t="s">
        <v>336</v>
      </c>
      <c r="D8073" s="1" t="s">
        <v>335</v>
      </c>
      <c r="E8073" s="45" t="str">
        <f>VLOOKUP(C8073,PROCV!E$50:G$126,3,0)</f>
        <v>NA</v>
      </c>
      <c r="F8073" s="1" t="s">
        <v>416</v>
      </c>
      <c r="G8073" s="1" t="s">
        <v>265</v>
      </c>
      <c r="H8073" s="1">
        <v>2015</v>
      </c>
      <c r="I8073" s="60">
        <f>VLOOKUP(H8073,PROCV!E$33:F$44,2,0)</f>
        <v>1.0942074303887901</v>
      </c>
      <c r="J8073" s="71">
        <v>48000</v>
      </c>
      <c r="K8073" s="44">
        <f t="shared" si="126"/>
        <v>52521.956658661926</v>
      </c>
    </row>
    <row r="8074" spans="1:11" s="43" customFormat="1" ht="19.7" customHeight="1" x14ac:dyDescent="0.25">
      <c r="A8074" s="43" t="s">
        <v>151</v>
      </c>
      <c r="B8074" s="1" t="s">
        <v>292</v>
      </c>
      <c r="C8074" s="1" t="s">
        <v>246</v>
      </c>
      <c r="D8074" s="1" t="s">
        <v>245</v>
      </c>
      <c r="E8074" s="45" t="str">
        <f>VLOOKUP(C8074,PROCV!E$50:G$126,3,0)</f>
        <v>Artes Cênicas e Espetáculos</v>
      </c>
      <c r="F8074" s="1" t="s">
        <v>416</v>
      </c>
      <c r="G8074" s="1" t="s">
        <v>236</v>
      </c>
      <c r="H8074" s="1">
        <v>2015</v>
      </c>
      <c r="I8074" s="60">
        <f>VLOOKUP(H8074,PROCV!E$33:F$44,2,0)</f>
        <v>1.0942074303887901</v>
      </c>
      <c r="J8074" s="71">
        <v>11028</v>
      </c>
      <c r="K8074" s="44">
        <f t="shared" si="126"/>
        <v>12066.919542327578</v>
      </c>
    </row>
    <row r="8075" spans="1:11" s="43" customFormat="1" ht="19.7" customHeight="1" x14ac:dyDescent="0.25">
      <c r="A8075" s="43" t="s">
        <v>151</v>
      </c>
      <c r="B8075" s="1" t="s">
        <v>292</v>
      </c>
      <c r="C8075" s="1" t="s">
        <v>246</v>
      </c>
      <c r="D8075" s="1" t="s">
        <v>245</v>
      </c>
      <c r="E8075" s="45" t="str">
        <f>VLOOKUP(C8075,PROCV!E$50:G$126,3,0)</f>
        <v>Artes Cênicas e Espetáculos</v>
      </c>
      <c r="F8075" s="1" t="s">
        <v>416</v>
      </c>
      <c r="G8075" s="1" t="s">
        <v>236</v>
      </c>
      <c r="H8075" s="1">
        <v>2015</v>
      </c>
      <c r="I8075" s="60">
        <f>VLOOKUP(H8075,PROCV!E$33:F$44,2,0)</f>
        <v>1.0942074303887901</v>
      </c>
      <c r="J8075" s="71">
        <v>2890</v>
      </c>
      <c r="K8075" s="44">
        <f t="shared" si="126"/>
        <v>3162.2594738236035</v>
      </c>
    </row>
    <row r="8076" spans="1:11" s="43" customFormat="1" ht="19.7" customHeight="1" x14ac:dyDescent="0.25">
      <c r="A8076" s="43" t="s">
        <v>151</v>
      </c>
      <c r="B8076" s="1" t="s">
        <v>292</v>
      </c>
      <c r="C8076" s="1" t="s">
        <v>246</v>
      </c>
      <c r="D8076" s="1" t="s">
        <v>245</v>
      </c>
      <c r="E8076" s="45" t="str">
        <f>VLOOKUP(C8076,PROCV!E$50:G$126,3,0)</f>
        <v>Artes Cênicas e Espetáculos</v>
      </c>
      <c r="F8076" s="1" t="s">
        <v>416</v>
      </c>
      <c r="G8076" s="1" t="s">
        <v>236</v>
      </c>
      <c r="H8076" s="1">
        <v>2015</v>
      </c>
      <c r="I8076" s="60">
        <f>VLOOKUP(H8076,PROCV!E$33:F$44,2,0)</f>
        <v>1.0942074303887901</v>
      </c>
      <c r="J8076" s="71">
        <v>157500</v>
      </c>
      <c r="K8076" s="44">
        <f t="shared" si="126"/>
        <v>172337.67028623444</v>
      </c>
    </row>
    <row r="8077" spans="1:11" s="43" customFormat="1" ht="19.7" customHeight="1" x14ac:dyDescent="0.25">
      <c r="A8077" s="43" t="s">
        <v>151</v>
      </c>
      <c r="B8077" s="1" t="s">
        <v>292</v>
      </c>
      <c r="C8077" s="1" t="s">
        <v>246</v>
      </c>
      <c r="D8077" s="1" t="s">
        <v>245</v>
      </c>
      <c r="E8077" s="45" t="str">
        <f>VLOOKUP(C8077,PROCV!E$50:G$126,3,0)</f>
        <v>Artes Cênicas e Espetáculos</v>
      </c>
      <c r="F8077" s="1" t="s">
        <v>416</v>
      </c>
      <c r="G8077" s="1" t="s">
        <v>236</v>
      </c>
      <c r="H8077" s="1">
        <v>2015</v>
      </c>
      <c r="I8077" s="60">
        <f>VLOOKUP(H8077,PROCV!E$33:F$44,2,0)</f>
        <v>1.0942074303887901</v>
      </c>
      <c r="J8077" s="71">
        <v>130525</v>
      </c>
      <c r="K8077" s="44">
        <f t="shared" si="126"/>
        <v>142821.42485149682</v>
      </c>
    </row>
    <row r="8078" spans="1:11" s="43" customFormat="1" ht="19.7" customHeight="1" x14ac:dyDescent="0.25">
      <c r="A8078" s="43" t="s">
        <v>151</v>
      </c>
      <c r="B8078" s="1" t="s">
        <v>292</v>
      </c>
      <c r="C8078" s="1" t="s">
        <v>246</v>
      </c>
      <c r="D8078" s="1" t="s">
        <v>245</v>
      </c>
      <c r="E8078" s="45" t="str">
        <f>VLOOKUP(C8078,PROCV!E$50:G$126,3,0)</f>
        <v>Artes Cênicas e Espetáculos</v>
      </c>
      <c r="F8078" s="1" t="s">
        <v>416</v>
      </c>
      <c r="G8078" s="1" t="s">
        <v>236</v>
      </c>
      <c r="H8078" s="1">
        <v>2015</v>
      </c>
      <c r="I8078" s="60">
        <f>VLOOKUP(H8078,PROCV!E$33:F$44,2,0)</f>
        <v>1.0942074303887901</v>
      </c>
      <c r="J8078" s="1">
        <v>498</v>
      </c>
      <c r="K8078" s="44">
        <f t="shared" si="126"/>
        <v>544.91530033361744</v>
      </c>
    </row>
    <row r="8079" spans="1:11" s="43" customFormat="1" ht="19.7" customHeight="1" x14ac:dyDescent="0.25">
      <c r="A8079" s="43" t="s">
        <v>151</v>
      </c>
      <c r="B8079" s="1" t="s">
        <v>292</v>
      </c>
      <c r="C8079" s="1" t="s">
        <v>322</v>
      </c>
      <c r="D8079" s="1" t="s">
        <v>321</v>
      </c>
      <c r="E8079" s="45" t="str">
        <f>VLOOKUP(C8079,PROCV!E$50:G$126,3,0)</f>
        <v>Artes Cênicas e Espetáculos</v>
      </c>
      <c r="F8079" s="1" t="s">
        <v>416</v>
      </c>
      <c r="G8079" s="1" t="s">
        <v>236</v>
      </c>
      <c r="H8079" s="1">
        <v>2015</v>
      </c>
      <c r="I8079" s="60">
        <f>VLOOKUP(H8079,PROCV!E$33:F$44,2,0)</f>
        <v>1.0942074303887901</v>
      </c>
      <c r="J8079" s="71">
        <v>78411</v>
      </c>
      <c r="K8079" s="44">
        <f t="shared" si="126"/>
        <v>85797.898824215416</v>
      </c>
    </row>
    <row r="8080" spans="1:11" s="43" customFormat="1" ht="19.7" customHeight="1" x14ac:dyDescent="0.25">
      <c r="A8080" s="43" t="s">
        <v>151</v>
      </c>
      <c r="B8080" s="1" t="s">
        <v>292</v>
      </c>
      <c r="C8080" s="1" t="s">
        <v>238</v>
      </c>
      <c r="D8080" s="1" t="s">
        <v>237</v>
      </c>
      <c r="E8080" s="45" t="str">
        <f>VLOOKUP(C8080,PROCV!E$50:G$126,3,0)</f>
        <v>Artes Cênicas e Espetáculos</v>
      </c>
      <c r="F8080" s="1" t="s">
        <v>416</v>
      </c>
      <c r="G8080" s="1" t="s">
        <v>236</v>
      </c>
      <c r="H8080" s="1">
        <v>2015</v>
      </c>
      <c r="I8080" s="60">
        <f>VLOOKUP(H8080,PROCV!E$33:F$44,2,0)</f>
        <v>1.0942074303887901</v>
      </c>
      <c r="J8080" s="71">
        <v>13664</v>
      </c>
      <c r="K8080" s="44">
        <f t="shared" si="126"/>
        <v>14951.250328832428</v>
      </c>
    </row>
    <row r="8081" spans="1:11" s="43" customFormat="1" ht="19.7" customHeight="1" x14ac:dyDescent="0.25">
      <c r="A8081" s="43" t="s">
        <v>155</v>
      </c>
      <c r="B8081" s="1" t="s">
        <v>316</v>
      </c>
      <c r="C8081" s="1" t="s">
        <v>291</v>
      </c>
      <c r="D8081" s="1" t="s">
        <v>290</v>
      </c>
      <c r="E8081" s="45" t="str">
        <f>VLOOKUP(C8081,PROCV!E$50:G$126,3,0)</f>
        <v>NA</v>
      </c>
      <c r="F8081" s="1" t="s">
        <v>416</v>
      </c>
      <c r="G8081" s="1" t="s">
        <v>236</v>
      </c>
      <c r="H8081" s="1">
        <v>2015</v>
      </c>
      <c r="I8081" s="60">
        <f>VLOOKUP(H8081,PROCV!E$33:F$44,2,0)</f>
        <v>1.0942074303887901</v>
      </c>
      <c r="J8081" s="71">
        <v>9075</v>
      </c>
      <c r="K8081" s="44">
        <f t="shared" si="126"/>
        <v>9929.9324307782699</v>
      </c>
    </row>
    <row r="8082" spans="1:11" s="43" customFormat="1" ht="19.7" customHeight="1" x14ac:dyDescent="0.25">
      <c r="A8082" s="43" t="s">
        <v>155</v>
      </c>
      <c r="B8082" s="1" t="s">
        <v>316</v>
      </c>
      <c r="C8082" s="1" t="s">
        <v>289</v>
      </c>
      <c r="D8082" s="1" t="s">
        <v>288</v>
      </c>
      <c r="E8082" s="45" t="str">
        <f>VLOOKUP(C8082,PROCV!E$50:G$126,3,0)</f>
        <v>Editorial</v>
      </c>
      <c r="F8082" s="1" t="s">
        <v>416</v>
      </c>
      <c r="G8082" s="1" t="s">
        <v>236</v>
      </c>
      <c r="H8082" s="1">
        <v>2015</v>
      </c>
      <c r="I8082" s="60">
        <f>VLOOKUP(H8082,PROCV!E$33:F$44,2,0)</f>
        <v>1.0942074303887901</v>
      </c>
      <c r="J8082" s="71">
        <v>33096</v>
      </c>
      <c r="K8082" s="44">
        <f t="shared" si="126"/>
        <v>36213.889116147395</v>
      </c>
    </row>
    <row r="8083" spans="1:11" s="43" customFormat="1" ht="19.7" customHeight="1" x14ac:dyDescent="0.25">
      <c r="A8083" s="43" t="s">
        <v>155</v>
      </c>
      <c r="B8083" s="1" t="s">
        <v>316</v>
      </c>
      <c r="C8083" s="1" t="s">
        <v>289</v>
      </c>
      <c r="D8083" s="1" t="s">
        <v>288</v>
      </c>
      <c r="E8083" s="45" t="str">
        <f>VLOOKUP(C8083,PROCV!E$50:G$126,3,0)</f>
        <v>Editorial</v>
      </c>
      <c r="F8083" s="1" t="s">
        <v>416</v>
      </c>
      <c r="G8083" s="1" t="s">
        <v>236</v>
      </c>
      <c r="H8083" s="1">
        <v>2015</v>
      </c>
      <c r="I8083" s="60">
        <f>VLOOKUP(H8083,PROCV!E$33:F$44,2,0)</f>
        <v>1.0942074303887901</v>
      </c>
      <c r="J8083" s="71">
        <v>98872</v>
      </c>
      <c r="K8083" s="44">
        <f t="shared" si="126"/>
        <v>108186.47705740045</v>
      </c>
    </row>
    <row r="8084" spans="1:11" s="43" customFormat="1" ht="19.7" customHeight="1" x14ac:dyDescent="0.25">
      <c r="A8084" s="43" t="s">
        <v>155</v>
      </c>
      <c r="B8084" s="1" t="s">
        <v>316</v>
      </c>
      <c r="C8084" s="1" t="s">
        <v>287</v>
      </c>
      <c r="D8084" s="1" t="s">
        <v>286</v>
      </c>
      <c r="E8084" s="45" t="str">
        <f>VLOOKUP(C8084,PROCV!E$50:G$126,3,0)</f>
        <v>Música</v>
      </c>
      <c r="F8084" s="1" t="s">
        <v>416</v>
      </c>
      <c r="G8084" s="1" t="s">
        <v>236</v>
      </c>
      <c r="H8084" s="1">
        <v>2015</v>
      </c>
      <c r="I8084" s="60">
        <f>VLOOKUP(H8084,PROCV!E$33:F$44,2,0)</f>
        <v>1.0942074303887901</v>
      </c>
      <c r="J8084" s="71">
        <v>1077</v>
      </c>
      <c r="K8084" s="44">
        <f t="shared" si="126"/>
        <v>1178.4614025287269</v>
      </c>
    </row>
    <row r="8085" spans="1:11" s="43" customFormat="1" ht="19.7" customHeight="1" x14ac:dyDescent="0.25">
      <c r="A8085" s="43" t="s">
        <v>155</v>
      </c>
      <c r="B8085" s="1" t="s">
        <v>316</v>
      </c>
      <c r="C8085" s="1" t="s">
        <v>287</v>
      </c>
      <c r="D8085" s="1" t="s">
        <v>286</v>
      </c>
      <c r="E8085" s="45" t="str">
        <f>VLOOKUP(C8085,PROCV!E$50:G$126,3,0)</f>
        <v>Música</v>
      </c>
      <c r="F8085" s="1" t="s">
        <v>416</v>
      </c>
      <c r="G8085" s="1" t="s">
        <v>236</v>
      </c>
      <c r="H8085" s="1">
        <v>2015</v>
      </c>
      <c r="I8085" s="60">
        <f>VLOOKUP(H8085,PROCV!E$33:F$44,2,0)</f>
        <v>1.0942074303887901</v>
      </c>
      <c r="J8085" s="71">
        <v>19343</v>
      </c>
      <c r="K8085" s="44">
        <f t="shared" si="126"/>
        <v>21165.254326010367</v>
      </c>
    </row>
    <row r="8086" spans="1:11" s="43" customFormat="1" ht="19.7" customHeight="1" x14ac:dyDescent="0.25">
      <c r="A8086" s="43" t="s">
        <v>155</v>
      </c>
      <c r="B8086" s="1" t="s">
        <v>316</v>
      </c>
      <c r="C8086" s="1" t="s">
        <v>287</v>
      </c>
      <c r="D8086" s="1" t="s">
        <v>286</v>
      </c>
      <c r="E8086" s="45" t="str">
        <f>VLOOKUP(C8086,PROCV!E$50:G$126,3,0)</f>
        <v>Música</v>
      </c>
      <c r="F8086" s="1" t="s">
        <v>416</v>
      </c>
      <c r="G8086" s="1" t="s">
        <v>236</v>
      </c>
      <c r="H8086" s="1">
        <v>2015</v>
      </c>
      <c r="I8086" s="60">
        <f>VLOOKUP(H8086,PROCV!E$33:F$44,2,0)</f>
        <v>1.0942074303887901</v>
      </c>
      <c r="J8086" s="71">
        <v>15009</v>
      </c>
      <c r="K8086" s="44">
        <f t="shared" si="126"/>
        <v>16422.959322705352</v>
      </c>
    </row>
    <row r="8087" spans="1:11" s="43" customFormat="1" ht="19.7" customHeight="1" x14ac:dyDescent="0.25">
      <c r="A8087" s="43" t="s">
        <v>155</v>
      </c>
      <c r="B8087" s="1" t="s">
        <v>316</v>
      </c>
      <c r="C8087" s="1" t="s">
        <v>285</v>
      </c>
      <c r="D8087" s="1" t="s">
        <v>284</v>
      </c>
      <c r="E8087" s="45" t="str">
        <f>VLOOKUP(C8087,PROCV!E$50:G$126,3,0)</f>
        <v>Editorial</v>
      </c>
      <c r="F8087" s="1" t="s">
        <v>416</v>
      </c>
      <c r="G8087" s="1" t="s">
        <v>236</v>
      </c>
      <c r="H8087" s="1">
        <v>2015</v>
      </c>
      <c r="I8087" s="60">
        <f>VLOOKUP(H8087,PROCV!E$33:F$44,2,0)</f>
        <v>1.0942074303887901</v>
      </c>
      <c r="J8087" s="71">
        <v>45164</v>
      </c>
      <c r="K8087" s="44">
        <f t="shared" si="126"/>
        <v>49418.784386079315</v>
      </c>
    </row>
    <row r="8088" spans="1:11" s="43" customFormat="1" ht="19.7" customHeight="1" x14ac:dyDescent="0.25">
      <c r="A8088" s="43" t="s">
        <v>155</v>
      </c>
      <c r="B8088" s="1" t="s">
        <v>316</v>
      </c>
      <c r="C8088" s="1" t="s">
        <v>285</v>
      </c>
      <c r="D8088" s="1" t="s">
        <v>284</v>
      </c>
      <c r="E8088" s="45" t="str">
        <f>VLOOKUP(C8088,PROCV!E$50:G$126,3,0)</f>
        <v>Editorial</v>
      </c>
      <c r="F8088" s="1" t="s">
        <v>416</v>
      </c>
      <c r="G8088" s="1" t="s">
        <v>236</v>
      </c>
      <c r="H8088" s="1">
        <v>2015</v>
      </c>
      <c r="I8088" s="60">
        <f>VLOOKUP(H8088,PROCV!E$33:F$44,2,0)</f>
        <v>1.0942074303887901</v>
      </c>
      <c r="J8088" s="71">
        <v>300000</v>
      </c>
      <c r="K8088" s="44">
        <f t="shared" si="126"/>
        <v>328262.22911663703</v>
      </c>
    </row>
    <row r="8089" spans="1:11" s="43" customFormat="1" ht="19.7" customHeight="1" x14ac:dyDescent="0.25">
      <c r="A8089" s="43" t="s">
        <v>155</v>
      </c>
      <c r="B8089" s="1" t="s">
        <v>316</v>
      </c>
      <c r="C8089" s="1" t="s">
        <v>285</v>
      </c>
      <c r="D8089" s="1" t="s">
        <v>284</v>
      </c>
      <c r="E8089" s="45" t="str">
        <f>VLOOKUP(C8089,PROCV!E$50:G$126,3,0)</f>
        <v>Editorial</v>
      </c>
      <c r="F8089" s="1" t="s">
        <v>416</v>
      </c>
      <c r="G8089" s="1" t="s">
        <v>236</v>
      </c>
      <c r="H8089" s="1">
        <v>2015</v>
      </c>
      <c r="I8089" s="60">
        <f>VLOOKUP(H8089,PROCV!E$33:F$44,2,0)</f>
        <v>1.0942074303887901</v>
      </c>
      <c r="J8089" s="71">
        <v>59280</v>
      </c>
      <c r="K8089" s="44">
        <f t="shared" si="126"/>
        <v>64864.616473447473</v>
      </c>
    </row>
    <row r="8090" spans="1:11" s="43" customFormat="1" ht="19.7" customHeight="1" x14ac:dyDescent="0.25">
      <c r="A8090" s="43" t="s">
        <v>155</v>
      </c>
      <c r="B8090" s="1" t="s">
        <v>316</v>
      </c>
      <c r="C8090" s="1" t="s">
        <v>283</v>
      </c>
      <c r="D8090" s="1" t="s">
        <v>282</v>
      </c>
      <c r="E8090" s="45" t="str">
        <f>VLOOKUP(C8090,PROCV!E$50:G$126,3,0)</f>
        <v>Editorial</v>
      </c>
      <c r="F8090" s="1" t="s">
        <v>416</v>
      </c>
      <c r="G8090" s="1" t="s">
        <v>236</v>
      </c>
      <c r="H8090" s="1">
        <v>2015</v>
      </c>
      <c r="I8090" s="60">
        <f>VLOOKUP(H8090,PROCV!E$33:F$44,2,0)</f>
        <v>1.0942074303887901</v>
      </c>
      <c r="J8090" s="71">
        <v>85318</v>
      </c>
      <c r="K8090" s="44">
        <f t="shared" si="126"/>
        <v>93355.5895459108</v>
      </c>
    </row>
    <row r="8091" spans="1:11" s="43" customFormat="1" ht="19.7" customHeight="1" x14ac:dyDescent="0.25">
      <c r="A8091" s="43" t="s">
        <v>155</v>
      </c>
      <c r="B8091" s="1" t="s">
        <v>316</v>
      </c>
      <c r="C8091" s="1" t="s">
        <v>283</v>
      </c>
      <c r="D8091" s="1" t="s">
        <v>282</v>
      </c>
      <c r="E8091" s="45" t="str">
        <f>VLOOKUP(C8091,PROCV!E$50:G$126,3,0)</f>
        <v>Editorial</v>
      </c>
      <c r="F8091" s="1" t="s">
        <v>416</v>
      </c>
      <c r="G8091" s="1" t="s">
        <v>236</v>
      </c>
      <c r="H8091" s="1">
        <v>2015</v>
      </c>
      <c r="I8091" s="60">
        <f>VLOOKUP(H8091,PROCV!E$33:F$44,2,0)</f>
        <v>1.0942074303887901</v>
      </c>
      <c r="J8091" s="71">
        <v>82908</v>
      </c>
      <c r="K8091" s="44">
        <f t="shared" si="126"/>
        <v>90718.549638673809</v>
      </c>
    </row>
    <row r="8092" spans="1:11" s="43" customFormat="1" ht="19.7" customHeight="1" x14ac:dyDescent="0.25">
      <c r="A8092" s="43" t="s">
        <v>155</v>
      </c>
      <c r="B8092" s="1" t="s">
        <v>316</v>
      </c>
      <c r="C8092" s="1" t="s">
        <v>281</v>
      </c>
      <c r="D8092" s="1" t="s">
        <v>280</v>
      </c>
      <c r="E8092" s="45" t="str">
        <f>VLOOKUP(C8092,PROCV!E$50:G$126,3,0)</f>
        <v>Música</v>
      </c>
      <c r="F8092" s="1" t="s">
        <v>416</v>
      </c>
      <c r="G8092" s="1" t="s">
        <v>236</v>
      </c>
      <c r="H8092" s="1">
        <v>2015</v>
      </c>
      <c r="I8092" s="60">
        <f>VLOOKUP(H8092,PROCV!E$33:F$44,2,0)</f>
        <v>1.0942074303887901</v>
      </c>
      <c r="J8092" s="71">
        <v>40249</v>
      </c>
      <c r="K8092" s="44">
        <f t="shared" si="126"/>
        <v>44040.754865718409</v>
      </c>
    </row>
    <row r="8093" spans="1:11" s="43" customFormat="1" ht="19.7" customHeight="1" x14ac:dyDescent="0.25">
      <c r="A8093" s="43" t="s">
        <v>155</v>
      </c>
      <c r="B8093" s="1" t="s">
        <v>316</v>
      </c>
      <c r="C8093" s="1" t="s">
        <v>281</v>
      </c>
      <c r="D8093" s="1" t="s">
        <v>280</v>
      </c>
      <c r="E8093" s="45" t="str">
        <f>VLOOKUP(C8093,PROCV!E$50:G$126,3,0)</f>
        <v>Música</v>
      </c>
      <c r="F8093" s="1" t="s">
        <v>416</v>
      </c>
      <c r="G8093" s="1" t="s">
        <v>236</v>
      </c>
      <c r="H8093" s="1">
        <v>2015</v>
      </c>
      <c r="I8093" s="60">
        <f>VLOOKUP(H8093,PROCV!E$33:F$44,2,0)</f>
        <v>1.0942074303887901</v>
      </c>
      <c r="J8093" s="71">
        <v>30666</v>
      </c>
      <c r="K8093" s="44">
        <f t="shared" si="126"/>
        <v>33554.965060302638</v>
      </c>
    </row>
    <row r="8094" spans="1:11" s="43" customFormat="1" ht="19.7" customHeight="1" x14ac:dyDescent="0.25">
      <c r="A8094" s="43" t="s">
        <v>155</v>
      </c>
      <c r="B8094" s="1" t="s">
        <v>316</v>
      </c>
      <c r="C8094" s="1" t="s">
        <v>281</v>
      </c>
      <c r="D8094" s="1" t="s">
        <v>280</v>
      </c>
      <c r="E8094" s="45" t="str">
        <f>VLOOKUP(C8094,PROCV!E$50:G$126,3,0)</f>
        <v>Música</v>
      </c>
      <c r="F8094" s="1" t="s">
        <v>416</v>
      </c>
      <c r="G8094" s="1" t="s">
        <v>236</v>
      </c>
      <c r="H8094" s="1">
        <v>2015</v>
      </c>
      <c r="I8094" s="60">
        <f>VLOOKUP(H8094,PROCV!E$33:F$44,2,0)</f>
        <v>1.0942074303887901</v>
      </c>
      <c r="J8094" s="71">
        <v>1600</v>
      </c>
      <c r="K8094" s="44">
        <f t="shared" si="126"/>
        <v>1750.7318886220642</v>
      </c>
    </row>
    <row r="8095" spans="1:11" s="43" customFormat="1" ht="19.7" customHeight="1" x14ac:dyDescent="0.25">
      <c r="A8095" s="43" t="s">
        <v>155</v>
      </c>
      <c r="B8095" s="1" t="s">
        <v>316</v>
      </c>
      <c r="C8095" s="1" t="s">
        <v>279</v>
      </c>
      <c r="D8095" s="1" t="s">
        <v>278</v>
      </c>
      <c r="E8095" s="45" t="str">
        <f>VLOOKUP(C8095,PROCV!E$50:G$126,3,0)</f>
        <v>Editorial</v>
      </c>
      <c r="F8095" s="1" t="s">
        <v>416</v>
      </c>
      <c r="G8095" s="1" t="s">
        <v>236</v>
      </c>
      <c r="H8095" s="1">
        <v>2015</v>
      </c>
      <c r="I8095" s="60">
        <f>VLOOKUP(H8095,PROCV!E$33:F$44,2,0)</f>
        <v>1.0942074303887901</v>
      </c>
      <c r="J8095" s="71">
        <v>12737</v>
      </c>
      <c r="K8095" s="44">
        <f t="shared" si="126"/>
        <v>13936.92004086202</v>
      </c>
    </row>
    <row r="8096" spans="1:11" s="43" customFormat="1" ht="19.7" customHeight="1" x14ac:dyDescent="0.25">
      <c r="A8096" s="43" t="s">
        <v>155</v>
      </c>
      <c r="B8096" s="1" t="s">
        <v>316</v>
      </c>
      <c r="C8096" s="1" t="s">
        <v>279</v>
      </c>
      <c r="D8096" s="1" t="s">
        <v>278</v>
      </c>
      <c r="E8096" s="45" t="str">
        <f>VLOOKUP(C8096,PROCV!E$50:G$126,3,0)</f>
        <v>Editorial</v>
      </c>
      <c r="F8096" s="1" t="s">
        <v>416</v>
      </c>
      <c r="G8096" s="1" t="s">
        <v>236</v>
      </c>
      <c r="H8096" s="1">
        <v>2015</v>
      </c>
      <c r="I8096" s="60">
        <f>VLOOKUP(H8096,PROCV!E$33:F$44,2,0)</f>
        <v>1.0942074303887901</v>
      </c>
      <c r="J8096" s="71">
        <v>20848</v>
      </c>
      <c r="K8096" s="44">
        <f t="shared" si="126"/>
        <v>22812.036508745496</v>
      </c>
    </row>
    <row r="8097" spans="1:11" s="43" customFormat="1" ht="19.7" customHeight="1" x14ac:dyDescent="0.25">
      <c r="A8097" s="43" t="s">
        <v>155</v>
      </c>
      <c r="B8097" s="1" t="s">
        <v>316</v>
      </c>
      <c r="C8097" s="1" t="s">
        <v>273</v>
      </c>
      <c r="D8097" s="1" t="s">
        <v>272</v>
      </c>
      <c r="E8097" s="45" t="str">
        <f>VLOOKUP(C8097,PROCV!E$50:G$126,3,0)</f>
        <v>Editorial</v>
      </c>
      <c r="F8097" s="1" t="s">
        <v>416</v>
      </c>
      <c r="G8097" s="1" t="s">
        <v>236</v>
      </c>
      <c r="H8097" s="1">
        <v>2015</v>
      </c>
      <c r="I8097" s="60">
        <f>VLOOKUP(H8097,PROCV!E$33:F$44,2,0)</f>
        <v>1.0942074303887901</v>
      </c>
      <c r="J8097" s="71">
        <v>47684</v>
      </c>
      <c r="K8097" s="44">
        <f t="shared" si="126"/>
        <v>52176.18711065907</v>
      </c>
    </row>
    <row r="8098" spans="1:11" s="43" customFormat="1" ht="19.7" customHeight="1" x14ac:dyDescent="0.25">
      <c r="A8098" s="43" t="s">
        <v>155</v>
      </c>
      <c r="B8098" s="1" t="s">
        <v>316</v>
      </c>
      <c r="C8098" s="1" t="s">
        <v>264</v>
      </c>
      <c r="D8098" s="1" t="s">
        <v>263</v>
      </c>
      <c r="E8098" s="45" t="str">
        <f>VLOOKUP(C8098,PROCV!E$50:G$126,3,0)</f>
        <v>Audiovisual</v>
      </c>
      <c r="F8098" s="1" t="s">
        <v>416</v>
      </c>
      <c r="G8098" s="1" t="s">
        <v>236</v>
      </c>
      <c r="H8098" s="1">
        <v>2015</v>
      </c>
      <c r="I8098" s="60">
        <f>VLOOKUP(H8098,PROCV!E$33:F$44,2,0)</f>
        <v>1.0942074303887901</v>
      </c>
      <c r="J8098" s="71">
        <v>24853</v>
      </c>
      <c r="K8098" s="44">
        <f t="shared" si="126"/>
        <v>27194.3372674526</v>
      </c>
    </row>
    <row r="8099" spans="1:11" s="43" customFormat="1" ht="19.7" customHeight="1" x14ac:dyDescent="0.25">
      <c r="A8099" s="43" t="s">
        <v>155</v>
      </c>
      <c r="B8099" s="1" t="s">
        <v>316</v>
      </c>
      <c r="C8099" s="1" t="s">
        <v>264</v>
      </c>
      <c r="D8099" s="1" t="s">
        <v>263</v>
      </c>
      <c r="E8099" s="45" t="str">
        <f>VLOOKUP(C8099,PROCV!E$50:G$126,3,0)</f>
        <v>Audiovisual</v>
      </c>
      <c r="F8099" s="1" t="s">
        <v>416</v>
      </c>
      <c r="G8099" s="1" t="s">
        <v>236</v>
      </c>
      <c r="H8099" s="1">
        <v>2015</v>
      </c>
      <c r="I8099" s="60">
        <f>VLOOKUP(H8099,PROCV!E$33:F$44,2,0)</f>
        <v>1.0942074303887901</v>
      </c>
      <c r="J8099" s="71">
        <v>4105</v>
      </c>
      <c r="K8099" s="44">
        <f t="shared" si="126"/>
        <v>4491.721501745983</v>
      </c>
    </row>
    <row r="8100" spans="1:11" s="43" customFormat="1" ht="19.7" customHeight="1" x14ac:dyDescent="0.25">
      <c r="A8100" s="43" t="s">
        <v>155</v>
      </c>
      <c r="B8100" s="1" t="s">
        <v>316</v>
      </c>
      <c r="C8100" s="1" t="s">
        <v>264</v>
      </c>
      <c r="D8100" s="1" t="s">
        <v>263</v>
      </c>
      <c r="E8100" s="45" t="str">
        <f>VLOOKUP(C8100,PROCV!E$50:G$126,3,0)</f>
        <v>Audiovisual</v>
      </c>
      <c r="F8100" s="1" t="s">
        <v>416</v>
      </c>
      <c r="G8100" s="1" t="s">
        <v>265</v>
      </c>
      <c r="H8100" s="1">
        <v>2015</v>
      </c>
      <c r="I8100" s="60">
        <f>VLOOKUP(H8100,PROCV!E$33:F$44,2,0)</f>
        <v>1.0942074303887901</v>
      </c>
      <c r="J8100" s="71">
        <v>250000</v>
      </c>
      <c r="K8100" s="44">
        <f t="shared" si="126"/>
        <v>273551.85759719752</v>
      </c>
    </row>
    <row r="8101" spans="1:11" s="43" customFormat="1" ht="19.7" customHeight="1" x14ac:dyDescent="0.25">
      <c r="A8101" s="43" t="s">
        <v>155</v>
      </c>
      <c r="B8101" s="1" t="s">
        <v>316</v>
      </c>
      <c r="C8101" s="1" t="s">
        <v>264</v>
      </c>
      <c r="D8101" s="1" t="s">
        <v>263</v>
      </c>
      <c r="E8101" s="45" t="str">
        <f>VLOOKUP(C8101,PROCV!E$50:G$126,3,0)</f>
        <v>Audiovisual</v>
      </c>
      <c r="F8101" s="1" t="s">
        <v>416</v>
      </c>
      <c r="G8101" s="1" t="s">
        <v>236</v>
      </c>
      <c r="H8101" s="1">
        <v>2015</v>
      </c>
      <c r="I8101" s="60">
        <f>VLOOKUP(H8101,PROCV!E$33:F$44,2,0)</f>
        <v>1.0942074303887901</v>
      </c>
      <c r="J8101" s="71">
        <v>28222</v>
      </c>
      <c r="K8101" s="44">
        <f t="shared" si="126"/>
        <v>30880.722100432435</v>
      </c>
    </row>
    <row r="8102" spans="1:11" s="43" customFormat="1" ht="19.7" customHeight="1" x14ac:dyDescent="0.25">
      <c r="A8102" s="43" t="s">
        <v>155</v>
      </c>
      <c r="B8102" s="1" t="s">
        <v>316</v>
      </c>
      <c r="C8102" s="1" t="s">
        <v>264</v>
      </c>
      <c r="D8102" s="1" t="s">
        <v>263</v>
      </c>
      <c r="E8102" s="45" t="str">
        <f>VLOOKUP(C8102,PROCV!E$50:G$126,3,0)</f>
        <v>Audiovisual</v>
      </c>
      <c r="F8102" s="1" t="s">
        <v>416</v>
      </c>
      <c r="G8102" s="1" t="s">
        <v>265</v>
      </c>
      <c r="H8102" s="1">
        <v>2015</v>
      </c>
      <c r="I8102" s="60">
        <f>VLOOKUP(H8102,PROCV!E$33:F$44,2,0)</f>
        <v>1.0942074303887901</v>
      </c>
      <c r="J8102" s="71">
        <v>625000</v>
      </c>
      <c r="K8102" s="44">
        <f t="shared" si="126"/>
        <v>683879.64399299386</v>
      </c>
    </row>
    <row r="8103" spans="1:11" s="43" customFormat="1" ht="19.7" customHeight="1" x14ac:dyDescent="0.25">
      <c r="A8103" s="43" t="s">
        <v>155</v>
      </c>
      <c r="B8103" s="1" t="s">
        <v>316</v>
      </c>
      <c r="C8103" s="1" t="s">
        <v>256</v>
      </c>
      <c r="D8103" s="1" t="s">
        <v>255</v>
      </c>
      <c r="E8103" s="45" t="str">
        <f>VLOOKUP(C8103,PROCV!E$50:G$126,3,0)</f>
        <v>Audiovisual</v>
      </c>
      <c r="F8103" s="1" t="s">
        <v>416</v>
      </c>
      <c r="G8103" s="1" t="s">
        <v>236</v>
      </c>
      <c r="H8103" s="1">
        <v>2015</v>
      </c>
      <c r="I8103" s="60">
        <f>VLOOKUP(H8103,PROCV!E$33:F$44,2,0)</f>
        <v>1.0942074303887901</v>
      </c>
      <c r="J8103" s="71">
        <v>40045</v>
      </c>
      <c r="K8103" s="44">
        <f t="shared" si="126"/>
        <v>43817.536549919096</v>
      </c>
    </row>
    <row r="8104" spans="1:11" s="43" customFormat="1" ht="19.7" customHeight="1" x14ac:dyDescent="0.25">
      <c r="A8104" s="43" t="s">
        <v>155</v>
      </c>
      <c r="B8104" s="1" t="s">
        <v>316</v>
      </c>
      <c r="C8104" s="1" t="s">
        <v>256</v>
      </c>
      <c r="D8104" s="1" t="s">
        <v>255</v>
      </c>
      <c r="E8104" s="45" t="str">
        <f>VLOOKUP(C8104,PROCV!E$50:G$126,3,0)</f>
        <v>Audiovisual</v>
      </c>
      <c r="F8104" s="1" t="s">
        <v>416</v>
      </c>
      <c r="G8104" s="1" t="s">
        <v>236</v>
      </c>
      <c r="H8104" s="1">
        <v>2015</v>
      </c>
      <c r="I8104" s="60">
        <f>VLOOKUP(H8104,PROCV!E$33:F$44,2,0)</f>
        <v>1.0942074303887901</v>
      </c>
      <c r="J8104" s="71">
        <v>12204</v>
      </c>
      <c r="K8104" s="44">
        <f t="shared" si="126"/>
        <v>13353.707480464795</v>
      </c>
    </row>
    <row r="8105" spans="1:11" s="43" customFormat="1" ht="19.7" customHeight="1" x14ac:dyDescent="0.25">
      <c r="A8105" s="43" t="s">
        <v>155</v>
      </c>
      <c r="B8105" s="1" t="s">
        <v>316</v>
      </c>
      <c r="C8105" s="1" t="s">
        <v>250</v>
      </c>
      <c r="D8105" s="1" t="s">
        <v>249</v>
      </c>
      <c r="E8105" s="45" t="str">
        <f>VLOOKUP(C8105,PROCV!E$50:G$126,3,0)</f>
        <v>Audiovisual</v>
      </c>
      <c r="F8105" s="1" t="s">
        <v>416</v>
      </c>
      <c r="G8105" s="1" t="s">
        <v>236</v>
      </c>
      <c r="H8105" s="1">
        <v>2015</v>
      </c>
      <c r="I8105" s="60">
        <f>VLOOKUP(H8105,PROCV!E$33:F$44,2,0)</f>
        <v>1.0942074303887901</v>
      </c>
      <c r="J8105" s="71">
        <v>60275</v>
      </c>
      <c r="K8105" s="44">
        <f t="shared" si="126"/>
        <v>65953.352866684319</v>
      </c>
    </row>
    <row r="8106" spans="1:11" s="43" customFormat="1" ht="19.7" customHeight="1" x14ac:dyDescent="0.25">
      <c r="A8106" s="43" t="s">
        <v>155</v>
      </c>
      <c r="B8106" s="1" t="s">
        <v>316</v>
      </c>
      <c r="C8106" s="1" t="s">
        <v>250</v>
      </c>
      <c r="D8106" s="1" t="s">
        <v>249</v>
      </c>
      <c r="E8106" s="45" t="str">
        <f>VLOOKUP(C8106,PROCV!E$50:G$126,3,0)</f>
        <v>Audiovisual</v>
      </c>
      <c r="F8106" s="1" t="s">
        <v>416</v>
      </c>
      <c r="G8106" s="1" t="s">
        <v>236</v>
      </c>
      <c r="H8106" s="1">
        <v>2015</v>
      </c>
      <c r="I8106" s="60">
        <f>VLOOKUP(H8106,PROCV!E$33:F$44,2,0)</f>
        <v>1.0942074303887901</v>
      </c>
      <c r="J8106" s="71">
        <v>169477</v>
      </c>
      <c r="K8106" s="44">
        <f t="shared" si="126"/>
        <v>185442.99268000099</v>
      </c>
    </row>
    <row r="8107" spans="1:11" s="43" customFormat="1" ht="19.7" customHeight="1" x14ac:dyDescent="0.25">
      <c r="A8107" s="43" t="s">
        <v>155</v>
      </c>
      <c r="B8107" s="1" t="s">
        <v>316</v>
      </c>
      <c r="C8107" s="1" t="s">
        <v>336</v>
      </c>
      <c r="D8107" s="1" t="s">
        <v>335</v>
      </c>
      <c r="E8107" s="45" t="str">
        <f>VLOOKUP(C8107,PROCV!E$50:G$126,3,0)</f>
        <v>NA</v>
      </c>
      <c r="F8107" s="1" t="s">
        <v>416</v>
      </c>
      <c r="G8107" s="1" t="s">
        <v>265</v>
      </c>
      <c r="H8107" s="1">
        <v>2015</v>
      </c>
      <c r="I8107" s="60">
        <f>VLOOKUP(H8107,PROCV!E$33:F$44,2,0)</f>
        <v>1.0942074303887901</v>
      </c>
      <c r="J8107" s="71">
        <v>936187</v>
      </c>
      <c r="K8107" s="44">
        <f t="shared" si="126"/>
        <v>1024382.7716333902</v>
      </c>
    </row>
    <row r="8108" spans="1:11" s="43" customFormat="1" ht="19.7" customHeight="1" x14ac:dyDescent="0.25">
      <c r="A8108" s="43" t="s">
        <v>155</v>
      </c>
      <c r="B8108" s="1" t="s">
        <v>316</v>
      </c>
      <c r="C8108" s="1" t="s">
        <v>336</v>
      </c>
      <c r="D8108" s="1" t="s">
        <v>335</v>
      </c>
      <c r="E8108" s="45" t="str">
        <f>VLOOKUP(C8108,PROCV!E$50:G$126,3,0)</f>
        <v>NA</v>
      </c>
      <c r="F8108" s="1" t="s">
        <v>416</v>
      </c>
      <c r="G8108" s="1" t="s">
        <v>265</v>
      </c>
      <c r="H8108" s="1">
        <v>2015</v>
      </c>
      <c r="I8108" s="60">
        <f>VLOOKUP(H8108,PROCV!E$33:F$44,2,0)</f>
        <v>1.0942074303887901</v>
      </c>
      <c r="J8108" s="71">
        <v>26000</v>
      </c>
      <c r="K8108" s="44">
        <f t="shared" si="126"/>
        <v>28449.393190108542</v>
      </c>
    </row>
    <row r="8109" spans="1:11" s="43" customFormat="1" ht="19.7" customHeight="1" x14ac:dyDescent="0.25">
      <c r="A8109" s="43" t="s">
        <v>155</v>
      </c>
      <c r="B8109" s="1" t="s">
        <v>316</v>
      </c>
      <c r="C8109" s="1" t="s">
        <v>246</v>
      </c>
      <c r="D8109" s="1" t="s">
        <v>245</v>
      </c>
      <c r="E8109" s="45" t="str">
        <f>VLOOKUP(C8109,PROCV!E$50:G$126,3,0)</f>
        <v>Artes Cênicas e Espetáculos</v>
      </c>
      <c r="F8109" s="1" t="s">
        <v>416</v>
      </c>
      <c r="G8109" s="1" t="s">
        <v>236</v>
      </c>
      <c r="H8109" s="1">
        <v>2015</v>
      </c>
      <c r="I8109" s="60">
        <f>VLOOKUP(H8109,PROCV!E$33:F$44,2,0)</f>
        <v>1.0942074303887901</v>
      </c>
      <c r="J8109" s="71">
        <v>5990</v>
      </c>
      <c r="K8109" s="44">
        <f t="shared" si="126"/>
        <v>6554.3025080288526</v>
      </c>
    </row>
    <row r="8110" spans="1:11" s="43" customFormat="1" ht="19.7" customHeight="1" x14ac:dyDescent="0.25">
      <c r="A8110" s="43" t="s">
        <v>155</v>
      </c>
      <c r="B8110" s="1" t="s">
        <v>316</v>
      </c>
      <c r="C8110" s="1" t="s">
        <v>238</v>
      </c>
      <c r="D8110" s="1" t="s">
        <v>237</v>
      </c>
      <c r="E8110" s="45" t="str">
        <f>VLOOKUP(C8110,PROCV!E$50:G$126,3,0)</f>
        <v>Artes Cênicas e Espetáculos</v>
      </c>
      <c r="F8110" s="1" t="s">
        <v>416</v>
      </c>
      <c r="G8110" s="1" t="s">
        <v>236</v>
      </c>
      <c r="H8110" s="1">
        <v>2015</v>
      </c>
      <c r="I8110" s="60">
        <f>VLOOKUP(H8110,PROCV!E$33:F$44,2,0)</f>
        <v>1.0942074303887901</v>
      </c>
      <c r="J8110" s="71">
        <v>29046</v>
      </c>
      <c r="K8110" s="44">
        <f t="shared" si="126"/>
        <v>31782.349023072798</v>
      </c>
    </row>
    <row r="8111" spans="1:11" s="43" customFormat="1" ht="19.7" customHeight="1" x14ac:dyDescent="0.25">
      <c r="A8111" s="43" t="s">
        <v>155</v>
      </c>
      <c r="B8111" s="1" t="s">
        <v>316</v>
      </c>
      <c r="C8111" s="1" t="s">
        <v>241</v>
      </c>
      <c r="D8111" s="1" t="s">
        <v>240</v>
      </c>
      <c r="E8111" s="45" t="str">
        <f>VLOOKUP(C8111,PROCV!E$50:G$126,3,0)</f>
        <v>Artes Cênicas e Espetáculos</v>
      </c>
      <c r="F8111" s="1" t="s">
        <v>416</v>
      </c>
      <c r="G8111" s="1" t="s">
        <v>236</v>
      </c>
      <c r="H8111" s="1">
        <v>2015</v>
      </c>
      <c r="I8111" s="60">
        <f>VLOOKUP(H8111,PROCV!E$33:F$44,2,0)</f>
        <v>1.0942074303887901</v>
      </c>
      <c r="J8111" s="71">
        <v>141205</v>
      </c>
      <c r="K8111" s="44">
        <f t="shared" si="126"/>
        <v>154507.56020804911</v>
      </c>
    </row>
    <row r="8112" spans="1:11" s="43" customFormat="1" ht="19.7" customHeight="1" x14ac:dyDescent="0.25">
      <c r="A8112" s="43" t="s">
        <v>155</v>
      </c>
      <c r="B8112" s="1" t="s">
        <v>316</v>
      </c>
      <c r="C8112" s="1" t="s">
        <v>241</v>
      </c>
      <c r="D8112" s="1" t="s">
        <v>240</v>
      </c>
      <c r="E8112" s="45" t="str">
        <f>VLOOKUP(C8112,PROCV!E$50:G$126,3,0)</f>
        <v>Artes Cênicas e Espetáculos</v>
      </c>
      <c r="F8112" s="1" t="s">
        <v>416</v>
      </c>
      <c r="G8112" s="1" t="s">
        <v>236</v>
      </c>
      <c r="H8112" s="1">
        <v>2015</v>
      </c>
      <c r="I8112" s="60">
        <f>VLOOKUP(H8112,PROCV!E$33:F$44,2,0)</f>
        <v>1.0942074303887901</v>
      </c>
      <c r="J8112" s="71">
        <v>3906</v>
      </c>
      <c r="K8112" s="44">
        <f t="shared" si="126"/>
        <v>4273.9742230986139</v>
      </c>
    </row>
    <row r="8113" spans="1:11" s="43" customFormat="1" ht="19.7" customHeight="1" x14ac:dyDescent="0.25">
      <c r="A8113" s="43" t="s">
        <v>155</v>
      </c>
      <c r="B8113" s="1" t="s">
        <v>316</v>
      </c>
      <c r="C8113" s="1" t="s">
        <v>313</v>
      </c>
      <c r="D8113" s="1" t="s">
        <v>312</v>
      </c>
      <c r="E8113" s="45" t="str">
        <f>VLOOKUP(C8113,PROCV!E$50:G$126,3,0)</f>
        <v>Patrimônio</v>
      </c>
      <c r="F8113" s="1" t="s">
        <v>415</v>
      </c>
      <c r="G8113" s="1" t="s">
        <v>265</v>
      </c>
      <c r="H8113" s="1">
        <v>2015</v>
      </c>
      <c r="I8113" s="60">
        <f>VLOOKUP(H8113,PROCV!E$33:F$44,2,0)</f>
        <v>1.0942074303887901</v>
      </c>
      <c r="J8113" s="71">
        <v>171480</v>
      </c>
      <c r="K8113" s="44">
        <f t="shared" si="126"/>
        <v>187634.69016306972</v>
      </c>
    </row>
    <row r="8114" spans="1:11" s="43" customFormat="1" ht="19.7" customHeight="1" x14ac:dyDescent="0.25">
      <c r="A8114" s="43" t="s">
        <v>159</v>
      </c>
      <c r="B8114" s="1" t="s">
        <v>242</v>
      </c>
      <c r="C8114" s="1" t="s">
        <v>309</v>
      </c>
      <c r="D8114" s="1" t="s">
        <v>308</v>
      </c>
      <c r="E8114" s="45" t="str">
        <f>VLOOKUP(C8114,PROCV!E$50:G$126,3,0)</f>
        <v>NA</v>
      </c>
      <c r="F8114" s="1" t="s">
        <v>416</v>
      </c>
      <c r="G8114" s="1" t="s">
        <v>236</v>
      </c>
      <c r="H8114" s="1">
        <v>2015</v>
      </c>
      <c r="I8114" s="60">
        <f>VLOOKUP(H8114,PROCV!E$33:F$44,2,0)</f>
        <v>1.0942074303887901</v>
      </c>
      <c r="J8114" s="71">
        <v>27033</v>
      </c>
      <c r="K8114" s="44">
        <f t="shared" si="126"/>
        <v>29579.709465700162</v>
      </c>
    </row>
    <row r="8115" spans="1:11" s="43" customFormat="1" ht="19.7" customHeight="1" x14ac:dyDescent="0.25">
      <c r="A8115" s="43" t="s">
        <v>159</v>
      </c>
      <c r="B8115" s="1" t="s">
        <v>242</v>
      </c>
      <c r="C8115" s="1" t="s">
        <v>289</v>
      </c>
      <c r="D8115" s="1" t="s">
        <v>288</v>
      </c>
      <c r="E8115" s="45" t="str">
        <f>VLOOKUP(C8115,PROCV!E$50:G$126,3,0)</f>
        <v>Editorial</v>
      </c>
      <c r="F8115" s="1" t="s">
        <v>416</v>
      </c>
      <c r="G8115" s="1" t="s">
        <v>236</v>
      </c>
      <c r="H8115" s="1">
        <v>2015</v>
      </c>
      <c r="I8115" s="60">
        <f>VLOOKUP(H8115,PROCV!E$33:F$44,2,0)</f>
        <v>1.0942074303887901</v>
      </c>
      <c r="J8115" s="71">
        <v>80830</v>
      </c>
      <c r="K8115" s="44">
        <f t="shared" si="126"/>
        <v>88444.786598325896</v>
      </c>
    </row>
    <row r="8116" spans="1:11" s="43" customFormat="1" ht="19.7" customHeight="1" x14ac:dyDescent="0.25">
      <c r="A8116" s="43" t="s">
        <v>159</v>
      </c>
      <c r="B8116" s="1" t="s">
        <v>242</v>
      </c>
      <c r="C8116" s="1" t="s">
        <v>289</v>
      </c>
      <c r="D8116" s="1" t="s">
        <v>288</v>
      </c>
      <c r="E8116" s="45" t="str">
        <f>VLOOKUP(C8116,PROCV!E$50:G$126,3,0)</f>
        <v>Editorial</v>
      </c>
      <c r="F8116" s="1" t="s">
        <v>416</v>
      </c>
      <c r="G8116" s="1" t="s">
        <v>236</v>
      </c>
      <c r="H8116" s="1">
        <v>2015</v>
      </c>
      <c r="I8116" s="60">
        <f>VLOOKUP(H8116,PROCV!E$33:F$44,2,0)</f>
        <v>1.0942074303887901</v>
      </c>
      <c r="J8116" s="71">
        <v>8010</v>
      </c>
      <c r="K8116" s="44">
        <f t="shared" si="126"/>
        <v>8764.6015174142085</v>
      </c>
    </row>
    <row r="8117" spans="1:11" s="43" customFormat="1" ht="19.7" customHeight="1" x14ac:dyDescent="0.25">
      <c r="A8117" s="43" t="s">
        <v>159</v>
      </c>
      <c r="B8117" s="1" t="s">
        <v>242</v>
      </c>
      <c r="C8117" s="1" t="s">
        <v>287</v>
      </c>
      <c r="D8117" s="1" t="s">
        <v>286</v>
      </c>
      <c r="E8117" s="45" t="str">
        <f>VLOOKUP(C8117,PROCV!E$50:G$126,3,0)</f>
        <v>Música</v>
      </c>
      <c r="F8117" s="1" t="s">
        <v>416</v>
      </c>
      <c r="G8117" s="1" t="s">
        <v>236</v>
      </c>
      <c r="H8117" s="1">
        <v>2015</v>
      </c>
      <c r="I8117" s="60">
        <f>VLOOKUP(H8117,PROCV!E$33:F$44,2,0)</f>
        <v>1.0942074303887901</v>
      </c>
      <c r="J8117" s="71">
        <v>193000</v>
      </c>
      <c r="K8117" s="44">
        <f t="shared" si="126"/>
        <v>211182.03406503648</v>
      </c>
    </row>
    <row r="8118" spans="1:11" s="43" customFormat="1" ht="19.7" customHeight="1" x14ac:dyDescent="0.25">
      <c r="A8118" s="43" t="s">
        <v>159</v>
      </c>
      <c r="B8118" s="1" t="s">
        <v>242</v>
      </c>
      <c r="C8118" s="1" t="s">
        <v>287</v>
      </c>
      <c r="D8118" s="1" t="s">
        <v>286</v>
      </c>
      <c r="E8118" s="45" t="str">
        <f>VLOOKUP(C8118,PROCV!E$50:G$126,3,0)</f>
        <v>Música</v>
      </c>
      <c r="F8118" s="1" t="s">
        <v>416</v>
      </c>
      <c r="G8118" s="1" t="s">
        <v>236</v>
      </c>
      <c r="H8118" s="1">
        <v>2015</v>
      </c>
      <c r="I8118" s="60">
        <f>VLOOKUP(H8118,PROCV!E$33:F$44,2,0)</f>
        <v>1.0942074303887901</v>
      </c>
      <c r="J8118" s="71">
        <v>10398</v>
      </c>
      <c r="K8118" s="44">
        <f t="shared" si="126"/>
        <v>11377.568861182639</v>
      </c>
    </row>
    <row r="8119" spans="1:11" s="43" customFormat="1" ht="19.7" customHeight="1" x14ac:dyDescent="0.25">
      <c r="A8119" s="43" t="s">
        <v>159</v>
      </c>
      <c r="B8119" s="1" t="s">
        <v>242</v>
      </c>
      <c r="C8119" s="1" t="s">
        <v>287</v>
      </c>
      <c r="D8119" s="1" t="s">
        <v>286</v>
      </c>
      <c r="E8119" s="45" t="str">
        <f>VLOOKUP(C8119,PROCV!E$50:G$126,3,0)</f>
        <v>Música</v>
      </c>
      <c r="F8119" s="1" t="s">
        <v>416</v>
      </c>
      <c r="G8119" s="1" t="s">
        <v>236</v>
      </c>
      <c r="H8119" s="1">
        <v>2015</v>
      </c>
      <c r="I8119" s="60">
        <f>VLOOKUP(H8119,PROCV!E$33:F$44,2,0)</f>
        <v>1.0942074303887901</v>
      </c>
      <c r="J8119" s="71">
        <v>40634</v>
      </c>
      <c r="K8119" s="44">
        <f t="shared" si="126"/>
        <v>44462.024726418094</v>
      </c>
    </row>
    <row r="8120" spans="1:11" s="43" customFormat="1" ht="19.7" customHeight="1" x14ac:dyDescent="0.25">
      <c r="A8120" s="43" t="s">
        <v>159</v>
      </c>
      <c r="B8120" s="1" t="s">
        <v>242</v>
      </c>
      <c r="C8120" s="1" t="s">
        <v>287</v>
      </c>
      <c r="D8120" s="1" t="s">
        <v>286</v>
      </c>
      <c r="E8120" s="45" t="str">
        <f>VLOOKUP(C8120,PROCV!E$50:G$126,3,0)</f>
        <v>Música</v>
      </c>
      <c r="F8120" s="1" t="s">
        <v>416</v>
      </c>
      <c r="G8120" s="1" t="s">
        <v>236</v>
      </c>
      <c r="H8120" s="1">
        <v>2015</v>
      </c>
      <c r="I8120" s="60">
        <f>VLOOKUP(H8120,PROCV!E$33:F$44,2,0)</f>
        <v>1.0942074303887901</v>
      </c>
      <c r="J8120" s="71">
        <v>80518</v>
      </c>
      <c r="K8120" s="44">
        <f t="shared" si="126"/>
        <v>88103.393880044605</v>
      </c>
    </row>
    <row r="8121" spans="1:11" s="43" customFormat="1" ht="19.7" customHeight="1" x14ac:dyDescent="0.25">
      <c r="A8121" s="43" t="s">
        <v>159</v>
      </c>
      <c r="B8121" s="1" t="s">
        <v>242</v>
      </c>
      <c r="C8121" s="1" t="s">
        <v>285</v>
      </c>
      <c r="D8121" s="1" t="s">
        <v>284</v>
      </c>
      <c r="E8121" s="45" t="str">
        <f>VLOOKUP(C8121,PROCV!E$50:G$126,3,0)</f>
        <v>Editorial</v>
      </c>
      <c r="F8121" s="1" t="s">
        <v>416</v>
      </c>
      <c r="G8121" s="1" t="s">
        <v>236</v>
      </c>
      <c r="H8121" s="1">
        <v>2015</v>
      </c>
      <c r="I8121" s="60">
        <f>VLOOKUP(H8121,PROCV!E$33:F$44,2,0)</f>
        <v>1.0942074303887901</v>
      </c>
      <c r="J8121" s="71">
        <v>18615</v>
      </c>
      <c r="K8121" s="44">
        <f t="shared" si="126"/>
        <v>20368.671316687327</v>
      </c>
    </row>
    <row r="8122" spans="1:11" s="43" customFormat="1" ht="19.7" customHeight="1" x14ac:dyDescent="0.25">
      <c r="A8122" s="43" t="s">
        <v>159</v>
      </c>
      <c r="B8122" s="1" t="s">
        <v>242</v>
      </c>
      <c r="C8122" s="1" t="s">
        <v>285</v>
      </c>
      <c r="D8122" s="1" t="s">
        <v>284</v>
      </c>
      <c r="E8122" s="45" t="str">
        <f>VLOOKUP(C8122,PROCV!E$50:G$126,3,0)</f>
        <v>Editorial</v>
      </c>
      <c r="F8122" s="1" t="s">
        <v>416</v>
      </c>
      <c r="G8122" s="1" t="s">
        <v>236</v>
      </c>
      <c r="H8122" s="1">
        <v>2015</v>
      </c>
      <c r="I8122" s="60">
        <f>VLOOKUP(H8122,PROCV!E$33:F$44,2,0)</f>
        <v>1.0942074303887901</v>
      </c>
      <c r="J8122" s="71">
        <v>4004</v>
      </c>
      <c r="K8122" s="44">
        <f t="shared" si="126"/>
        <v>4381.2065512767158</v>
      </c>
    </row>
    <row r="8123" spans="1:11" s="43" customFormat="1" ht="19.7" customHeight="1" x14ac:dyDescent="0.25">
      <c r="A8123" s="43" t="s">
        <v>159</v>
      </c>
      <c r="B8123" s="1" t="s">
        <v>242</v>
      </c>
      <c r="C8123" s="1" t="s">
        <v>285</v>
      </c>
      <c r="D8123" s="1" t="s">
        <v>284</v>
      </c>
      <c r="E8123" s="45" t="str">
        <f>VLOOKUP(C8123,PROCV!E$50:G$126,3,0)</f>
        <v>Editorial</v>
      </c>
      <c r="F8123" s="1" t="s">
        <v>416</v>
      </c>
      <c r="G8123" s="1" t="s">
        <v>236</v>
      </c>
      <c r="H8123" s="1">
        <v>2015</v>
      </c>
      <c r="I8123" s="60">
        <f>VLOOKUP(H8123,PROCV!E$33:F$44,2,0)</f>
        <v>1.0942074303887901</v>
      </c>
      <c r="J8123" s="71">
        <v>17435</v>
      </c>
      <c r="K8123" s="44">
        <f t="shared" si="126"/>
        <v>19077.506548828555</v>
      </c>
    </row>
    <row r="8124" spans="1:11" s="43" customFormat="1" ht="19.7" customHeight="1" x14ac:dyDescent="0.25">
      <c r="A8124" s="43" t="s">
        <v>159</v>
      </c>
      <c r="B8124" s="1" t="s">
        <v>242</v>
      </c>
      <c r="C8124" s="1" t="s">
        <v>281</v>
      </c>
      <c r="D8124" s="1" t="s">
        <v>280</v>
      </c>
      <c r="E8124" s="45" t="str">
        <f>VLOOKUP(C8124,PROCV!E$50:G$126,3,0)</f>
        <v>Música</v>
      </c>
      <c r="F8124" s="1" t="s">
        <v>416</v>
      </c>
      <c r="G8124" s="1" t="s">
        <v>236</v>
      </c>
      <c r="H8124" s="1">
        <v>2015</v>
      </c>
      <c r="I8124" s="60">
        <f>VLOOKUP(H8124,PROCV!E$33:F$44,2,0)</f>
        <v>1.0942074303887901</v>
      </c>
      <c r="J8124" s="71">
        <v>3281</v>
      </c>
      <c r="K8124" s="44">
        <f t="shared" si="126"/>
        <v>3590.0945791056201</v>
      </c>
    </row>
    <row r="8125" spans="1:11" s="43" customFormat="1" ht="19.7" customHeight="1" x14ac:dyDescent="0.25">
      <c r="A8125" s="43" t="s">
        <v>159</v>
      </c>
      <c r="B8125" s="1" t="s">
        <v>242</v>
      </c>
      <c r="C8125" s="1" t="s">
        <v>279</v>
      </c>
      <c r="D8125" s="1" t="s">
        <v>278</v>
      </c>
      <c r="E8125" s="45" t="str">
        <f>VLOOKUP(C8125,PROCV!E$50:G$126,3,0)</f>
        <v>Editorial</v>
      </c>
      <c r="F8125" s="1" t="s">
        <v>416</v>
      </c>
      <c r="G8125" s="1" t="s">
        <v>236</v>
      </c>
      <c r="H8125" s="1">
        <v>2015</v>
      </c>
      <c r="I8125" s="60">
        <f>VLOOKUP(H8125,PROCV!E$33:F$44,2,0)</f>
        <v>1.0942074303887901</v>
      </c>
      <c r="J8125" s="1">
        <v>437</v>
      </c>
      <c r="K8125" s="44">
        <f t="shared" si="126"/>
        <v>478.16864707990129</v>
      </c>
    </row>
    <row r="8126" spans="1:11" s="43" customFormat="1" ht="19.7" customHeight="1" x14ac:dyDescent="0.25">
      <c r="A8126" s="43" t="s">
        <v>159</v>
      </c>
      <c r="B8126" s="1" t="s">
        <v>242</v>
      </c>
      <c r="C8126" s="1" t="s">
        <v>279</v>
      </c>
      <c r="D8126" s="1" t="s">
        <v>278</v>
      </c>
      <c r="E8126" s="45" t="str">
        <f>VLOOKUP(C8126,PROCV!E$50:G$126,3,0)</f>
        <v>Editorial</v>
      </c>
      <c r="F8126" s="1" t="s">
        <v>416</v>
      </c>
      <c r="G8126" s="1" t="s">
        <v>236</v>
      </c>
      <c r="H8126" s="1">
        <v>2015</v>
      </c>
      <c r="I8126" s="60">
        <f>VLOOKUP(H8126,PROCV!E$33:F$44,2,0)</f>
        <v>1.0942074303887901</v>
      </c>
      <c r="J8126" s="71">
        <v>7994</v>
      </c>
      <c r="K8126" s="44">
        <f t="shared" si="126"/>
        <v>8747.0941985279878</v>
      </c>
    </row>
    <row r="8127" spans="1:11" s="43" customFormat="1" ht="19.7" customHeight="1" x14ac:dyDescent="0.25">
      <c r="A8127" s="43" t="s">
        <v>159</v>
      </c>
      <c r="B8127" s="1" t="s">
        <v>242</v>
      </c>
      <c r="C8127" s="1" t="s">
        <v>277</v>
      </c>
      <c r="D8127" s="1" t="s">
        <v>276</v>
      </c>
      <c r="E8127" s="45" t="str">
        <f>VLOOKUP(C8127,PROCV!E$50:G$126,3,0)</f>
        <v>Editorial</v>
      </c>
      <c r="F8127" s="1" t="s">
        <v>416</v>
      </c>
      <c r="G8127" s="1" t="s">
        <v>236</v>
      </c>
      <c r="H8127" s="1">
        <v>2015</v>
      </c>
      <c r="I8127" s="60">
        <f>VLOOKUP(H8127,PROCV!E$33:F$44,2,0)</f>
        <v>1.0942074303887901</v>
      </c>
      <c r="J8127" s="71">
        <v>10565</v>
      </c>
      <c r="K8127" s="44">
        <f t="shared" si="126"/>
        <v>11560.301502057568</v>
      </c>
    </row>
    <row r="8128" spans="1:11" s="43" customFormat="1" ht="19.7" customHeight="1" x14ac:dyDescent="0.25">
      <c r="A8128" s="43" t="s">
        <v>159</v>
      </c>
      <c r="B8128" s="1" t="s">
        <v>242</v>
      </c>
      <c r="C8128" s="1" t="s">
        <v>277</v>
      </c>
      <c r="D8128" s="1" t="s">
        <v>276</v>
      </c>
      <c r="E8128" s="45" t="str">
        <f>VLOOKUP(C8128,PROCV!E$50:G$126,3,0)</f>
        <v>Editorial</v>
      </c>
      <c r="F8128" s="1" t="s">
        <v>416</v>
      </c>
      <c r="G8128" s="1" t="s">
        <v>236</v>
      </c>
      <c r="H8128" s="1">
        <v>2015</v>
      </c>
      <c r="I8128" s="60">
        <f>VLOOKUP(H8128,PROCV!E$33:F$44,2,0)</f>
        <v>1.0942074303887901</v>
      </c>
      <c r="J8128" s="71">
        <v>76693</v>
      </c>
      <c r="K8128" s="44">
        <f t="shared" si="126"/>
        <v>83918.050458807484</v>
      </c>
    </row>
    <row r="8129" spans="1:11" s="43" customFormat="1" ht="19.7" customHeight="1" x14ac:dyDescent="0.25">
      <c r="A8129" s="43" t="s">
        <v>159</v>
      </c>
      <c r="B8129" s="1" t="s">
        <v>242</v>
      </c>
      <c r="C8129" s="1" t="s">
        <v>277</v>
      </c>
      <c r="D8129" s="1" t="s">
        <v>276</v>
      </c>
      <c r="E8129" s="45" t="str">
        <f>VLOOKUP(C8129,PROCV!E$50:G$126,3,0)</f>
        <v>Editorial</v>
      </c>
      <c r="F8129" s="1" t="s">
        <v>416</v>
      </c>
      <c r="G8129" s="1" t="s">
        <v>236</v>
      </c>
      <c r="H8129" s="1">
        <v>2015</v>
      </c>
      <c r="I8129" s="60">
        <f>VLOOKUP(H8129,PROCV!E$33:F$44,2,0)</f>
        <v>1.0942074303887901</v>
      </c>
      <c r="J8129" s="71">
        <v>13666</v>
      </c>
      <c r="K8129" s="44">
        <f t="shared" si="126"/>
        <v>14953.438743693205</v>
      </c>
    </row>
    <row r="8130" spans="1:11" s="43" customFormat="1" ht="19.7" customHeight="1" x14ac:dyDescent="0.25">
      <c r="A8130" s="43" t="s">
        <v>159</v>
      </c>
      <c r="B8130" s="1" t="s">
        <v>242</v>
      </c>
      <c r="C8130" s="1" t="s">
        <v>307</v>
      </c>
      <c r="D8130" s="1" t="s">
        <v>306</v>
      </c>
      <c r="E8130" s="45" t="str">
        <f>VLOOKUP(C8130,PROCV!E$50:G$126,3,0)</f>
        <v>NA</v>
      </c>
      <c r="F8130" s="1" t="s">
        <v>416</v>
      </c>
      <c r="G8130" s="1" t="s">
        <v>236</v>
      </c>
      <c r="H8130" s="1">
        <v>2015</v>
      </c>
      <c r="I8130" s="60">
        <f>VLOOKUP(H8130,PROCV!E$33:F$44,2,0)</f>
        <v>1.0942074303887901</v>
      </c>
      <c r="J8130" s="71">
        <v>2296</v>
      </c>
      <c r="K8130" s="44">
        <f t="shared" si="126"/>
        <v>2512.3002601726621</v>
      </c>
    </row>
    <row r="8131" spans="1:11" s="43" customFormat="1" ht="19.7" customHeight="1" x14ac:dyDescent="0.25">
      <c r="A8131" s="43" t="s">
        <v>159</v>
      </c>
      <c r="B8131" s="1" t="s">
        <v>242</v>
      </c>
      <c r="C8131" s="1" t="s">
        <v>307</v>
      </c>
      <c r="D8131" s="1" t="s">
        <v>306</v>
      </c>
      <c r="E8131" s="45" t="str">
        <f>VLOOKUP(C8131,PROCV!E$50:G$126,3,0)</f>
        <v>NA</v>
      </c>
      <c r="F8131" s="1" t="s">
        <v>416</v>
      </c>
      <c r="G8131" s="1" t="s">
        <v>236</v>
      </c>
      <c r="H8131" s="1">
        <v>2015</v>
      </c>
      <c r="I8131" s="60">
        <f>VLOOKUP(H8131,PROCV!E$33:F$44,2,0)</f>
        <v>1.0942074303887901</v>
      </c>
      <c r="J8131" s="71">
        <v>44751</v>
      </c>
      <c r="K8131" s="44">
        <f t="shared" ref="K8131:K8194" si="127">J8131*I8131</f>
        <v>48966.876717328749</v>
      </c>
    </row>
    <row r="8132" spans="1:11" s="43" customFormat="1" ht="19.7" customHeight="1" x14ac:dyDescent="0.25">
      <c r="A8132" s="43" t="s">
        <v>159</v>
      </c>
      <c r="B8132" s="1" t="s">
        <v>242</v>
      </c>
      <c r="C8132" s="1" t="s">
        <v>273</v>
      </c>
      <c r="D8132" s="1" t="s">
        <v>272</v>
      </c>
      <c r="E8132" s="45" t="str">
        <f>VLOOKUP(C8132,PROCV!E$50:G$126,3,0)</f>
        <v>Editorial</v>
      </c>
      <c r="F8132" s="1" t="s">
        <v>416</v>
      </c>
      <c r="G8132" s="1" t="s">
        <v>236</v>
      </c>
      <c r="H8132" s="1">
        <v>2015</v>
      </c>
      <c r="I8132" s="60">
        <f>VLOOKUP(H8132,PROCV!E$33:F$44,2,0)</f>
        <v>1.0942074303887901</v>
      </c>
      <c r="J8132" s="71">
        <v>52900</v>
      </c>
      <c r="K8132" s="44">
        <f t="shared" si="127"/>
        <v>57883.573067566998</v>
      </c>
    </row>
    <row r="8133" spans="1:11" s="43" customFormat="1" ht="19.7" customHeight="1" x14ac:dyDescent="0.25">
      <c r="A8133" s="43" t="s">
        <v>159</v>
      </c>
      <c r="B8133" s="1" t="s">
        <v>242</v>
      </c>
      <c r="C8133" s="1" t="s">
        <v>269</v>
      </c>
      <c r="D8133" s="1" t="s">
        <v>268</v>
      </c>
      <c r="E8133" s="45" t="str">
        <f>VLOOKUP(C8133,PROCV!E$50:G$126,3,0)</f>
        <v>NA</v>
      </c>
      <c r="F8133" s="1" t="s">
        <v>416</v>
      </c>
      <c r="G8133" s="1" t="s">
        <v>236</v>
      </c>
      <c r="H8133" s="1">
        <v>2015</v>
      </c>
      <c r="I8133" s="60">
        <f>VLOOKUP(H8133,PROCV!E$33:F$44,2,0)</f>
        <v>1.0942074303887901</v>
      </c>
      <c r="J8133" s="1">
        <v>586</v>
      </c>
      <c r="K8133" s="44">
        <f t="shared" si="127"/>
        <v>641.20555420783103</v>
      </c>
    </row>
    <row r="8134" spans="1:11" s="43" customFormat="1" ht="19.7" customHeight="1" x14ac:dyDescent="0.25">
      <c r="A8134" s="43" t="s">
        <v>159</v>
      </c>
      <c r="B8134" s="1" t="s">
        <v>242</v>
      </c>
      <c r="C8134" s="1" t="s">
        <v>269</v>
      </c>
      <c r="D8134" s="1" t="s">
        <v>268</v>
      </c>
      <c r="E8134" s="45" t="str">
        <f>VLOOKUP(C8134,PROCV!E$50:G$126,3,0)</f>
        <v>NA</v>
      </c>
      <c r="F8134" s="1" t="s">
        <v>416</v>
      </c>
      <c r="G8134" s="1" t="s">
        <v>236</v>
      </c>
      <c r="H8134" s="1">
        <v>2015</v>
      </c>
      <c r="I8134" s="60">
        <f>VLOOKUP(H8134,PROCV!E$33:F$44,2,0)</f>
        <v>1.0942074303887901</v>
      </c>
      <c r="J8134" s="71">
        <v>84000</v>
      </c>
      <c r="K8134" s="44">
        <f t="shared" si="127"/>
        <v>91913.424152658365</v>
      </c>
    </row>
    <row r="8135" spans="1:11" s="43" customFormat="1" ht="19.7" customHeight="1" x14ac:dyDescent="0.25">
      <c r="A8135" s="43" t="s">
        <v>159</v>
      </c>
      <c r="B8135" s="1" t="s">
        <v>242</v>
      </c>
      <c r="C8135" s="1" t="s">
        <v>269</v>
      </c>
      <c r="D8135" s="1" t="s">
        <v>268</v>
      </c>
      <c r="E8135" s="45" t="str">
        <f>VLOOKUP(C8135,PROCV!E$50:G$126,3,0)</f>
        <v>NA</v>
      </c>
      <c r="F8135" s="1" t="s">
        <v>416</v>
      </c>
      <c r="G8135" s="1" t="s">
        <v>236</v>
      </c>
      <c r="H8135" s="1">
        <v>2015</v>
      </c>
      <c r="I8135" s="60">
        <f>VLOOKUP(H8135,PROCV!E$33:F$44,2,0)</f>
        <v>1.0942074303887901</v>
      </c>
      <c r="J8135" s="71">
        <v>73573</v>
      </c>
      <c r="K8135" s="44">
        <f t="shared" si="127"/>
        <v>80504.123275994454</v>
      </c>
    </row>
    <row r="8136" spans="1:11" s="43" customFormat="1" ht="19.7" customHeight="1" x14ac:dyDescent="0.25">
      <c r="A8136" s="43" t="s">
        <v>159</v>
      </c>
      <c r="B8136" s="1" t="s">
        <v>242</v>
      </c>
      <c r="C8136" s="1" t="s">
        <v>269</v>
      </c>
      <c r="D8136" s="1" t="s">
        <v>268</v>
      </c>
      <c r="E8136" s="45" t="str">
        <f>VLOOKUP(C8136,PROCV!E$50:G$126,3,0)</f>
        <v>NA</v>
      </c>
      <c r="F8136" s="1" t="s">
        <v>416</v>
      </c>
      <c r="G8136" s="1" t="s">
        <v>236</v>
      </c>
      <c r="H8136" s="1">
        <v>2015</v>
      </c>
      <c r="I8136" s="60">
        <f>VLOOKUP(H8136,PROCV!E$33:F$44,2,0)</f>
        <v>1.0942074303887901</v>
      </c>
      <c r="J8136" s="71">
        <v>6181</v>
      </c>
      <c r="K8136" s="44">
        <f t="shared" si="127"/>
        <v>6763.2961272331113</v>
      </c>
    </row>
    <row r="8137" spans="1:11" s="43" customFormat="1" ht="19.7" customHeight="1" x14ac:dyDescent="0.25">
      <c r="A8137" s="43" t="s">
        <v>159</v>
      </c>
      <c r="B8137" s="1" t="s">
        <v>242</v>
      </c>
      <c r="C8137" s="1" t="s">
        <v>297</v>
      </c>
      <c r="D8137" s="1" t="s">
        <v>296</v>
      </c>
      <c r="E8137" s="45" t="str">
        <f>VLOOKUP(C8137,PROCV!E$50:G$126,3,0)</f>
        <v>Audiovisual</v>
      </c>
      <c r="F8137" s="1" t="s">
        <v>416</v>
      </c>
      <c r="G8137" s="1" t="s">
        <v>236</v>
      </c>
      <c r="H8137" s="1">
        <v>2015</v>
      </c>
      <c r="I8137" s="60">
        <f>VLOOKUP(H8137,PROCV!E$33:F$44,2,0)</f>
        <v>1.0942074303887901</v>
      </c>
      <c r="J8137" s="71">
        <v>7878</v>
      </c>
      <c r="K8137" s="44">
        <f t="shared" si="127"/>
        <v>8620.1661366028875</v>
      </c>
    </row>
    <row r="8138" spans="1:11" s="43" customFormat="1" ht="19.7" customHeight="1" x14ac:dyDescent="0.25">
      <c r="A8138" s="43" t="s">
        <v>159</v>
      </c>
      <c r="B8138" s="1" t="s">
        <v>242</v>
      </c>
      <c r="C8138" s="1" t="s">
        <v>264</v>
      </c>
      <c r="D8138" s="1" t="s">
        <v>263</v>
      </c>
      <c r="E8138" s="45" t="str">
        <f>VLOOKUP(C8138,PROCV!E$50:G$126,3,0)</f>
        <v>Audiovisual</v>
      </c>
      <c r="F8138" s="1" t="s">
        <v>416</v>
      </c>
      <c r="G8138" s="1" t="s">
        <v>236</v>
      </c>
      <c r="H8138" s="1">
        <v>2015</v>
      </c>
      <c r="I8138" s="60">
        <f>VLOOKUP(H8138,PROCV!E$33:F$44,2,0)</f>
        <v>1.0942074303887901</v>
      </c>
      <c r="J8138" s="71">
        <v>97331</v>
      </c>
      <c r="K8138" s="44">
        <f t="shared" si="127"/>
        <v>106500.30340717133</v>
      </c>
    </row>
    <row r="8139" spans="1:11" s="43" customFormat="1" ht="19.7" customHeight="1" x14ac:dyDescent="0.25">
      <c r="A8139" s="43" t="s">
        <v>159</v>
      </c>
      <c r="B8139" s="1" t="s">
        <v>242</v>
      </c>
      <c r="C8139" s="1" t="s">
        <v>264</v>
      </c>
      <c r="D8139" s="1" t="s">
        <v>263</v>
      </c>
      <c r="E8139" s="45" t="str">
        <f>VLOOKUP(C8139,PROCV!E$50:G$126,3,0)</f>
        <v>Audiovisual</v>
      </c>
      <c r="F8139" s="1" t="s">
        <v>416</v>
      </c>
      <c r="G8139" s="1" t="s">
        <v>236</v>
      </c>
      <c r="H8139" s="1">
        <v>2015</v>
      </c>
      <c r="I8139" s="60">
        <f>VLOOKUP(H8139,PROCV!E$33:F$44,2,0)</f>
        <v>1.0942074303887901</v>
      </c>
      <c r="J8139" s="71">
        <v>24378</v>
      </c>
      <c r="K8139" s="44">
        <f t="shared" si="127"/>
        <v>26674.588738017927</v>
      </c>
    </row>
    <row r="8140" spans="1:11" s="43" customFormat="1" ht="19.7" customHeight="1" x14ac:dyDescent="0.25">
      <c r="A8140" s="43" t="s">
        <v>159</v>
      </c>
      <c r="B8140" s="1" t="s">
        <v>242</v>
      </c>
      <c r="C8140" s="1" t="s">
        <v>264</v>
      </c>
      <c r="D8140" s="1" t="s">
        <v>263</v>
      </c>
      <c r="E8140" s="45" t="str">
        <f>VLOOKUP(C8140,PROCV!E$50:G$126,3,0)</f>
        <v>Audiovisual</v>
      </c>
      <c r="F8140" s="1" t="s">
        <v>416</v>
      </c>
      <c r="G8140" s="1" t="s">
        <v>236</v>
      </c>
      <c r="H8140" s="1">
        <v>2015</v>
      </c>
      <c r="I8140" s="60">
        <f>VLOOKUP(H8140,PROCV!E$33:F$44,2,0)</f>
        <v>1.0942074303887901</v>
      </c>
      <c r="J8140" s="71">
        <v>15040</v>
      </c>
      <c r="K8140" s="44">
        <f t="shared" si="127"/>
        <v>16456.879753047404</v>
      </c>
    </row>
    <row r="8141" spans="1:11" s="43" customFormat="1" ht="19.7" customHeight="1" x14ac:dyDescent="0.25">
      <c r="A8141" s="43" t="s">
        <v>159</v>
      </c>
      <c r="B8141" s="1" t="s">
        <v>242</v>
      </c>
      <c r="C8141" s="1" t="s">
        <v>256</v>
      </c>
      <c r="D8141" s="1" t="s">
        <v>255</v>
      </c>
      <c r="E8141" s="45" t="str">
        <f>VLOOKUP(C8141,PROCV!E$50:G$126,3,0)</f>
        <v>Audiovisual</v>
      </c>
      <c r="F8141" s="1" t="s">
        <v>416</v>
      </c>
      <c r="G8141" s="1" t="s">
        <v>236</v>
      </c>
      <c r="H8141" s="1">
        <v>2015</v>
      </c>
      <c r="I8141" s="60">
        <f>VLOOKUP(H8141,PROCV!E$33:F$44,2,0)</f>
        <v>1.0942074303887901</v>
      </c>
      <c r="J8141" s="71">
        <v>97376</v>
      </c>
      <c r="K8141" s="44">
        <f t="shared" si="127"/>
        <v>106549.54274153883</v>
      </c>
    </row>
    <row r="8142" spans="1:11" s="43" customFormat="1" ht="19.7" customHeight="1" x14ac:dyDescent="0.25">
      <c r="A8142" s="43" t="s">
        <v>159</v>
      </c>
      <c r="B8142" s="1" t="s">
        <v>242</v>
      </c>
      <c r="C8142" s="1" t="s">
        <v>336</v>
      </c>
      <c r="D8142" s="1" t="s">
        <v>335</v>
      </c>
      <c r="E8142" s="45" t="str">
        <f>VLOOKUP(C8142,PROCV!E$50:G$126,3,0)</f>
        <v>NA</v>
      </c>
      <c r="F8142" s="1" t="s">
        <v>416</v>
      </c>
      <c r="G8142" s="1" t="s">
        <v>265</v>
      </c>
      <c r="H8142" s="1">
        <v>2015</v>
      </c>
      <c r="I8142" s="60">
        <f>VLOOKUP(H8142,PROCV!E$33:F$44,2,0)</f>
        <v>1.0942074303887901</v>
      </c>
      <c r="J8142" s="71">
        <v>1656332</v>
      </c>
      <c r="K8142" s="44">
        <f t="shared" si="127"/>
        <v>1812370.7815907255</v>
      </c>
    </row>
    <row r="8143" spans="1:11" s="43" customFormat="1" ht="19.7" customHeight="1" x14ac:dyDescent="0.25">
      <c r="A8143" s="43" t="s">
        <v>159</v>
      </c>
      <c r="B8143" s="1" t="s">
        <v>242</v>
      </c>
      <c r="C8143" s="1" t="s">
        <v>336</v>
      </c>
      <c r="D8143" s="1" t="s">
        <v>335</v>
      </c>
      <c r="E8143" s="45" t="str">
        <f>VLOOKUP(C8143,PROCV!E$50:G$126,3,0)</f>
        <v>NA</v>
      </c>
      <c r="F8143" s="1" t="s">
        <v>416</v>
      </c>
      <c r="G8143" s="1" t="s">
        <v>265</v>
      </c>
      <c r="H8143" s="1">
        <v>2015</v>
      </c>
      <c r="I8143" s="60">
        <f>VLOOKUP(H8143,PROCV!E$33:F$44,2,0)</f>
        <v>1.0942074303887901</v>
      </c>
      <c r="J8143" s="71">
        <v>46000</v>
      </c>
      <c r="K8143" s="44">
        <f t="shared" si="127"/>
        <v>50333.541797884347</v>
      </c>
    </row>
    <row r="8144" spans="1:11" s="43" customFormat="1" ht="19.7" customHeight="1" x14ac:dyDescent="0.25">
      <c r="A8144" s="43" t="s">
        <v>159</v>
      </c>
      <c r="B8144" s="1" t="s">
        <v>242</v>
      </c>
      <c r="C8144" s="1" t="s">
        <v>246</v>
      </c>
      <c r="D8144" s="1" t="s">
        <v>245</v>
      </c>
      <c r="E8144" s="45" t="str">
        <f>VLOOKUP(C8144,PROCV!E$50:G$126,3,0)</f>
        <v>Artes Cênicas e Espetáculos</v>
      </c>
      <c r="F8144" s="1" t="s">
        <v>416</v>
      </c>
      <c r="G8144" s="1" t="s">
        <v>236</v>
      </c>
      <c r="H8144" s="1">
        <v>2015</v>
      </c>
      <c r="I8144" s="60">
        <f>VLOOKUP(H8144,PROCV!E$33:F$44,2,0)</f>
        <v>1.0942074303887901</v>
      </c>
      <c r="J8144" s="71">
        <v>9343</v>
      </c>
      <c r="K8144" s="44">
        <f t="shared" si="127"/>
        <v>10223.180022122466</v>
      </c>
    </row>
    <row r="8145" spans="1:11" s="43" customFormat="1" ht="19.7" customHeight="1" x14ac:dyDescent="0.25">
      <c r="A8145" s="43" t="s">
        <v>159</v>
      </c>
      <c r="B8145" s="1" t="s">
        <v>242</v>
      </c>
      <c r="C8145" s="1" t="s">
        <v>246</v>
      </c>
      <c r="D8145" s="1" t="s">
        <v>245</v>
      </c>
      <c r="E8145" s="45" t="str">
        <f>VLOOKUP(C8145,PROCV!E$50:G$126,3,0)</f>
        <v>Artes Cênicas e Espetáculos</v>
      </c>
      <c r="F8145" s="1" t="s">
        <v>416</v>
      </c>
      <c r="G8145" s="1" t="s">
        <v>236</v>
      </c>
      <c r="H8145" s="1">
        <v>2015</v>
      </c>
      <c r="I8145" s="60">
        <f>VLOOKUP(H8145,PROCV!E$33:F$44,2,0)</f>
        <v>1.0942074303887901</v>
      </c>
      <c r="J8145" s="71">
        <v>16065</v>
      </c>
      <c r="K8145" s="44">
        <f t="shared" si="127"/>
        <v>17578.442369195913</v>
      </c>
    </row>
    <row r="8146" spans="1:11" s="43" customFormat="1" ht="19.7" customHeight="1" x14ac:dyDescent="0.25">
      <c r="A8146" s="43" t="s">
        <v>159</v>
      </c>
      <c r="B8146" s="1" t="s">
        <v>242</v>
      </c>
      <c r="C8146" s="1" t="s">
        <v>332</v>
      </c>
      <c r="D8146" s="1" t="s">
        <v>331</v>
      </c>
      <c r="E8146" s="45" t="str">
        <f>VLOOKUP(C8146,PROCV!E$50:G$126,3,0)</f>
        <v>Artes Cênicas e Espetáculos</v>
      </c>
      <c r="F8146" s="1" t="s">
        <v>416</v>
      </c>
      <c r="G8146" s="1" t="s">
        <v>236</v>
      </c>
      <c r="H8146" s="1">
        <v>2015</v>
      </c>
      <c r="I8146" s="60">
        <f>VLOOKUP(H8146,PROCV!E$33:F$44,2,0)</f>
        <v>1.0942074303887901</v>
      </c>
      <c r="J8146" s="1">
        <v>716</v>
      </c>
      <c r="K8146" s="44">
        <f t="shared" si="127"/>
        <v>783.45252015837366</v>
      </c>
    </row>
    <row r="8147" spans="1:11" s="43" customFormat="1" ht="19.7" customHeight="1" x14ac:dyDescent="0.25">
      <c r="A8147" s="43" t="s">
        <v>159</v>
      </c>
      <c r="B8147" s="1" t="s">
        <v>242</v>
      </c>
      <c r="C8147" s="1" t="s">
        <v>238</v>
      </c>
      <c r="D8147" s="1" t="s">
        <v>237</v>
      </c>
      <c r="E8147" s="45" t="str">
        <f>VLOOKUP(C8147,PROCV!E$50:G$126,3,0)</f>
        <v>Artes Cênicas e Espetáculos</v>
      </c>
      <c r="F8147" s="1" t="s">
        <v>416</v>
      </c>
      <c r="G8147" s="1" t="s">
        <v>236</v>
      </c>
      <c r="H8147" s="1">
        <v>2015</v>
      </c>
      <c r="I8147" s="60">
        <f>VLOOKUP(H8147,PROCV!E$33:F$44,2,0)</f>
        <v>1.0942074303887901</v>
      </c>
      <c r="J8147" s="71">
        <v>13250</v>
      </c>
      <c r="K8147" s="44">
        <f t="shared" si="127"/>
        <v>14498.248452651469</v>
      </c>
    </row>
    <row r="8148" spans="1:11" s="43" customFormat="1" ht="19.7" customHeight="1" x14ac:dyDescent="0.25">
      <c r="A8148" s="43" t="s">
        <v>159</v>
      </c>
      <c r="B8148" s="1" t="s">
        <v>242</v>
      </c>
      <c r="C8148" s="1" t="s">
        <v>238</v>
      </c>
      <c r="D8148" s="1" t="s">
        <v>237</v>
      </c>
      <c r="E8148" s="45" t="str">
        <f>VLOOKUP(C8148,PROCV!E$50:G$126,3,0)</f>
        <v>Artes Cênicas e Espetáculos</v>
      </c>
      <c r="F8148" s="1" t="s">
        <v>416</v>
      </c>
      <c r="G8148" s="1" t="s">
        <v>236</v>
      </c>
      <c r="H8148" s="1">
        <v>2015</v>
      </c>
      <c r="I8148" s="60">
        <f>VLOOKUP(H8148,PROCV!E$33:F$44,2,0)</f>
        <v>1.0942074303887901</v>
      </c>
      <c r="J8148" s="71">
        <v>276317</v>
      </c>
      <c r="K8148" s="44">
        <f t="shared" si="127"/>
        <v>302348.11454273929</v>
      </c>
    </row>
    <row r="8149" spans="1:11" s="43" customFormat="1" ht="19.7" customHeight="1" x14ac:dyDescent="0.25">
      <c r="A8149" s="43" t="s">
        <v>159</v>
      </c>
      <c r="B8149" s="1" t="s">
        <v>242</v>
      </c>
      <c r="C8149" s="1" t="s">
        <v>238</v>
      </c>
      <c r="D8149" s="1" t="s">
        <v>237</v>
      </c>
      <c r="E8149" s="45" t="str">
        <f>VLOOKUP(C8149,PROCV!E$50:G$126,3,0)</f>
        <v>Artes Cênicas e Espetáculos</v>
      </c>
      <c r="F8149" s="1" t="s">
        <v>416</v>
      </c>
      <c r="G8149" s="1" t="s">
        <v>236</v>
      </c>
      <c r="H8149" s="1">
        <v>2015</v>
      </c>
      <c r="I8149" s="60">
        <f>VLOOKUP(H8149,PROCV!E$33:F$44,2,0)</f>
        <v>1.0942074303887901</v>
      </c>
      <c r="J8149" s="71">
        <v>17548</v>
      </c>
      <c r="K8149" s="44">
        <f t="shared" si="127"/>
        <v>19201.151988462487</v>
      </c>
    </row>
    <row r="8150" spans="1:11" s="43" customFormat="1" ht="19.7" customHeight="1" x14ac:dyDescent="0.25">
      <c r="A8150" s="43" t="s">
        <v>163</v>
      </c>
      <c r="B8150" s="1" t="s">
        <v>316</v>
      </c>
      <c r="C8150" s="1" t="s">
        <v>291</v>
      </c>
      <c r="D8150" s="1" t="s">
        <v>290</v>
      </c>
      <c r="E8150" s="45" t="str">
        <f>VLOOKUP(C8150,PROCV!E$50:G$126,3,0)</f>
        <v>NA</v>
      </c>
      <c r="F8150" s="1" t="s">
        <v>416</v>
      </c>
      <c r="G8150" s="1" t="s">
        <v>236</v>
      </c>
      <c r="H8150" s="1">
        <v>2015</v>
      </c>
      <c r="I8150" s="60">
        <f>VLOOKUP(H8150,PROCV!E$33:F$44,2,0)</f>
        <v>1.0942074303887901</v>
      </c>
      <c r="J8150" s="71">
        <v>12744</v>
      </c>
      <c r="K8150" s="44">
        <f t="shared" si="127"/>
        <v>13944.57949287474</v>
      </c>
    </row>
    <row r="8151" spans="1:11" s="43" customFormat="1" ht="19.7" customHeight="1" x14ac:dyDescent="0.25">
      <c r="A8151" s="43" t="s">
        <v>163</v>
      </c>
      <c r="B8151" s="1" t="s">
        <v>316</v>
      </c>
      <c r="C8151" s="1" t="s">
        <v>291</v>
      </c>
      <c r="D8151" s="1" t="s">
        <v>290</v>
      </c>
      <c r="E8151" s="45" t="str">
        <f>VLOOKUP(C8151,PROCV!E$50:G$126,3,0)</f>
        <v>NA</v>
      </c>
      <c r="F8151" s="1" t="s">
        <v>416</v>
      </c>
      <c r="G8151" s="1" t="s">
        <v>236</v>
      </c>
      <c r="H8151" s="1">
        <v>2015</v>
      </c>
      <c r="I8151" s="60">
        <f>VLOOKUP(H8151,PROCV!E$33:F$44,2,0)</f>
        <v>1.0942074303887901</v>
      </c>
      <c r="J8151" s="71">
        <v>20519</v>
      </c>
      <c r="K8151" s="44">
        <f t="shared" si="127"/>
        <v>22452.042264147585</v>
      </c>
    </row>
    <row r="8152" spans="1:11" s="43" customFormat="1" ht="19.7" customHeight="1" x14ac:dyDescent="0.25">
      <c r="A8152" s="43" t="s">
        <v>163</v>
      </c>
      <c r="B8152" s="1" t="s">
        <v>316</v>
      </c>
      <c r="C8152" s="1" t="s">
        <v>320</v>
      </c>
      <c r="D8152" s="1" t="s">
        <v>319</v>
      </c>
      <c r="E8152" s="45" t="str">
        <f>VLOOKUP(C8152,PROCV!E$50:G$126,3,0)</f>
        <v>Música</v>
      </c>
      <c r="F8152" s="1" t="s">
        <v>416</v>
      </c>
      <c r="G8152" s="1" t="s">
        <v>236</v>
      </c>
      <c r="H8152" s="1">
        <v>2015</v>
      </c>
      <c r="I8152" s="60">
        <f>VLOOKUP(H8152,PROCV!E$33:F$44,2,0)</f>
        <v>1.0942074303887901</v>
      </c>
      <c r="J8152" s="71">
        <v>5646</v>
      </c>
      <c r="K8152" s="44">
        <f t="shared" si="127"/>
        <v>6177.895151975109</v>
      </c>
    </row>
    <row r="8153" spans="1:11" s="43" customFormat="1" ht="19.7" customHeight="1" x14ac:dyDescent="0.25">
      <c r="A8153" s="43" t="s">
        <v>163</v>
      </c>
      <c r="B8153" s="1" t="s">
        <v>316</v>
      </c>
      <c r="C8153" s="1" t="s">
        <v>320</v>
      </c>
      <c r="D8153" s="1" t="s">
        <v>319</v>
      </c>
      <c r="E8153" s="45" t="str">
        <f>VLOOKUP(C8153,PROCV!E$50:G$126,3,0)</f>
        <v>Música</v>
      </c>
      <c r="F8153" s="1" t="s">
        <v>416</v>
      </c>
      <c r="G8153" s="1" t="s">
        <v>236</v>
      </c>
      <c r="H8153" s="1">
        <v>2015</v>
      </c>
      <c r="I8153" s="60">
        <f>VLOOKUP(H8153,PROCV!E$33:F$44,2,0)</f>
        <v>1.0942074303887901</v>
      </c>
      <c r="J8153" s="71">
        <v>2131</v>
      </c>
      <c r="K8153" s="44">
        <f t="shared" si="127"/>
        <v>2331.7560341585117</v>
      </c>
    </row>
    <row r="8154" spans="1:11" s="43" customFormat="1" ht="19.7" customHeight="1" x14ac:dyDescent="0.25">
      <c r="A8154" s="43" t="s">
        <v>163</v>
      </c>
      <c r="B8154" s="1" t="s">
        <v>316</v>
      </c>
      <c r="C8154" s="1" t="s">
        <v>289</v>
      </c>
      <c r="D8154" s="1" t="s">
        <v>288</v>
      </c>
      <c r="E8154" s="45" t="str">
        <f>VLOOKUP(C8154,PROCV!E$50:G$126,3,0)</f>
        <v>Editorial</v>
      </c>
      <c r="F8154" s="1" t="s">
        <v>416</v>
      </c>
      <c r="G8154" s="1" t="s">
        <v>236</v>
      </c>
      <c r="H8154" s="1">
        <v>2015</v>
      </c>
      <c r="I8154" s="60">
        <f>VLOOKUP(H8154,PROCV!E$33:F$44,2,0)</f>
        <v>1.0942074303887901</v>
      </c>
      <c r="J8154" s="71">
        <v>5859</v>
      </c>
      <c r="K8154" s="44">
        <f t="shared" si="127"/>
        <v>6410.9613346479209</v>
      </c>
    </row>
    <row r="8155" spans="1:11" s="43" customFormat="1" ht="19.7" customHeight="1" x14ac:dyDescent="0.25">
      <c r="A8155" s="43" t="s">
        <v>163</v>
      </c>
      <c r="B8155" s="1" t="s">
        <v>316</v>
      </c>
      <c r="C8155" s="1" t="s">
        <v>289</v>
      </c>
      <c r="D8155" s="1" t="s">
        <v>288</v>
      </c>
      <c r="E8155" s="45" t="str">
        <f>VLOOKUP(C8155,PROCV!E$50:G$126,3,0)</f>
        <v>Editorial</v>
      </c>
      <c r="F8155" s="1" t="s">
        <v>416</v>
      </c>
      <c r="G8155" s="1" t="s">
        <v>236</v>
      </c>
      <c r="H8155" s="1">
        <v>2015</v>
      </c>
      <c r="I8155" s="60">
        <f>VLOOKUP(H8155,PROCV!E$33:F$44,2,0)</f>
        <v>1.0942074303887901</v>
      </c>
      <c r="J8155" s="71">
        <v>238461</v>
      </c>
      <c r="K8155" s="44">
        <f t="shared" si="127"/>
        <v>260925.79805794128</v>
      </c>
    </row>
    <row r="8156" spans="1:11" s="43" customFormat="1" ht="19.7" customHeight="1" x14ac:dyDescent="0.25">
      <c r="A8156" s="43" t="s">
        <v>163</v>
      </c>
      <c r="B8156" s="1" t="s">
        <v>316</v>
      </c>
      <c r="C8156" s="1" t="s">
        <v>289</v>
      </c>
      <c r="D8156" s="1" t="s">
        <v>288</v>
      </c>
      <c r="E8156" s="45" t="str">
        <f>VLOOKUP(C8156,PROCV!E$50:G$126,3,0)</f>
        <v>Editorial</v>
      </c>
      <c r="F8156" s="1" t="s">
        <v>416</v>
      </c>
      <c r="G8156" s="1" t="s">
        <v>236</v>
      </c>
      <c r="H8156" s="1">
        <v>2015</v>
      </c>
      <c r="I8156" s="60">
        <f>VLOOKUP(H8156,PROCV!E$33:F$44,2,0)</f>
        <v>1.0942074303887901</v>
      </c>
      <c r="J8156" s="71">
        <v>2320</v>
      </c>
      <c r="K8156" s="44">
        <f t="shared" si="127"/>
        <v>2538.5612385019931</v>
      </c>
    </row>
    <row r="8157" spans="1:11" s="43" customFormat="1" ht="19.7" customHeight="1" x14ac:dyDescent="0.25">
      <c r="A8157" s="43" t="s">
        <v>163</v>
      </c>
      <c r="B8157" s="1" t="s">
        <v>316</v>
      </c>
      <c r="C8157" s="1" t="s">
        <v>299</v>
      </c>
      <c r="D8157" s="1" t="s">
        <v>298</v>
      </c>
      <c r="E8157" s="45" t="str">
        <f>VLOOKUP(C8157,PROCV!E$50:G$126,3,0)</f>
        <v>NA</v>
      </c>
      <c r="F8157" s="1" t="s">
        <v>416</v>
      </c>
      <c r="G8157" s="1" t="s">
        <v>236</v>
      </c>
      <c r="H8157" s="1">
        <v>2015</v>
      </c>
      <c r="I8157" s="60">
        <f>VLOOKUP(H8157,PROCV!E$33:F$44,2,0)</f>
        <v>1.0942074303887901</v>
      </c>
      <c r="J8157" s="71">
        <v>107138</v>
      </c>
      <c r="K8157" s="44">
        <f t="shared" si="127"/>
        <v>117231.19567699419</v>
      </c>
    </row>
    <row r="8158" spans="1:11" s="43" customFormat="1" ht="19.7" customHeight="1" x14ac:dyDescent="0.25">
      <c r="A8158" s="43" t="s">
        <v>163</v>
      </c>
      <c r="B8158" s="1" t="s">
        <v>316</v>
      </c>
      <c r="C8158" s="1" t="s">
        <v>287</v>
      </c>
      <c r="D8158" s="1" t="s">
        <v>286</v>
      </c>
      <c r="E8158" s="45" t="str">
        <f>VLOOKUP(C8158,PROCV!E$50:G$126,3,0)</f>
        <v>Música</v>
      </c>
      <c r="F8158" s="1" t="s">
        <v>416</v>
      </c>
      <c r="G8158" s="1" t="s">
        <v>236</v>
      </c>
      <c r="H8158" s="1">
        <v>2015</v>
      </c>
      <c r="I8158" s="60">
        <f>VLOOKUP(H8158,PROCV!E$33:F$44,2,0)</f>
        <v>1.0942074303887901</v>
      </c>
      <c r="J8158" s="71">
        <v>57075</v>
      </c>
      <c r="K8158" s="44">
        <f t="shared" si="127"/>
        <v>62451.889089440192</v>
      </c>
    </row>
    <row r="8159" spans="1:11" s="43" customFormat="1" ht="19.7" customHeight="1" x14ac:dyDescent="0.25">
      <c r="A8159" s="43" t="s">
        <v>163</v>
      </c>
      <c r="B8159" s="1" t="s">
        <v>316</v>
      </c>
      <c r="C8159" s="1" t="s">
        <v>287</v>
      </c>
      <c r="D8159" s="1" t="s">
        <v>286</v>
      </c>
      <c r="E8159" s="45" t="str">
        <f>VLOOKUP(C8159,PROCV!E$50:G$126,3,0)</f>
        <v>Música</v>
      </c>
      <c r="F8159" s="1" t="s">
        <v>416</v>
      </c>
      <c r="G8159" s="1" t="s">
        <v>236</v>
      </c>
      <c r="H8159" s="1">
        <v>2015</v>
      </c>
      <c r="I8159" s="60">
        <f>VLOOKUP(H8159,PROCV!E$33:F$44,2,0)</f>
        <v>1.0942074303887901</v>
      </c>
      <c r="J8159" s="71">
        <v>69103</v>
      </c>
      <c r="K8159" s="44">
        <f t="shared" si="127"/>
        <v>75613.016062156559</v>
      </c>
    </row>
    <row r="8160" spans="1:11" s="43" customFormat="1" ht="19.7" customHeight="1" x14ac:dyDescent="0.25">
      <c r="A8160" s="43" t="s">
        <v>163</v>
      </c>
      <c r="B8160" s="1" t="s">
        <v>316</v>
      </c>
      <c r="C8160" s="1" t="s">
        <v>287</v>
      </c>
      <c r="D8160" s="1" t="s">
        <v>286</v>
      </c>
      <c r="E8160" s="45" t="str">
        <f>VLOOKUP(C8160,PROCV!E$50:G$126,3,0)</f>
        <v>Música</v>
      </c>
      <c r="F8160" s="1" t="s">
        <v>416</v>
      </c>
      <c r="G8160" s="1" t="s">
        <v>236</v>
      </c>
      <c r="H8160" s="1">
        <v>2015</v>
      </c>
      <c r="I8160" s="60">
        <f>VLOOKUP(H8160,PROCV!E$33:F$44,2,0)</f>
        <v>1.0942074303887901</v>
      </c>
      <c r="J8160" s="71">
        <v>13926</v>
      </c>
      <c r="K8160" s="44">
        <f t="shared" si="127"/>
        <v>15237.932675594291</v>
      </c>
    </row>
    <row r="8161" spans="1:11" s="43" customFormat="1" ht="19.7" customHeight="1" x14ac:dyDescent="0.25">
      <c r="A8161" s="43" t="s">
        <v>163</v>
      </c>
      <c r="B8161" s="1" t="s">
        <v>316</v>
      </c>
      <c r="C8161" s="1" t="s">
        <v>287</v>
      </c>
      <c r="D8161" s="1" t="s">
        <v>286</v>
      </c>
      <c r="E8161" s="45" t="str">
        <f>VLOOKUP(C8161,PROCV!E$50:G$126,3,0)</f>
        <v>Música</v>
      </c>
      <c r="F8161" s="1" t="s">
        <v>416</v>
      </c>
      <c r="G8161" s="1" t="s">
        <v>236</v>
      </c>
      <c r="H8161" s="1">
        <v>2015</v>
      </c>
      <c r="I8161" s="60">
        <f>VLOOKUP(H8161,PROCV!E$33:F$44,2,0)</f>
        <v>1.0942074303887901</v>
      </c>
      <c r="J8161" s="71">
        <v>24152</v>
      </c>
      <c r="K8161" s="44">
        <f t="shared" si="127"/>
        <v>26427.297858750058</v>
      </c>
    </row>
    <row r="8162" spans="1:11" s="43" customFormat="1" ht="19.7" customHeight="1" x14ac:dyDescent="0.25">
      <c r="A8162" s="43" t="s">
        <v>163</v>
      </c>
      <c r="B8162" s="1" t="s">
        <v>316</v>
      </c>
      <c r="C8162" s="1" t="s">
        <v>285</v>
      </c>
      <c r="D8162" s="1" t="s">
        <v>284</v>
      </c>
      <c r="E8162" s="45" t="str">
        <f>VLOOKUP(C8162,PROCV!E$50:G$126,3,0)</f>
        <v>Editorial</v>
      </c>
      <c r="F8162" s="1" t="s">
        <v>416</v>
      </c>
      <c r="G8162" s="1" t="s">
        <v>236</v>
      </c>
      <c r="H8162" s="1">
        <v>2015</v>
      </c>
      <c r="I8162" s="60">
        <f>VLOOKUP(H8162,PROCV!E$33:F$44,2,0)</f>
        <v>1.0942074303887901</v>
      </c>
      <c r="J8162" s="71">
        <v>31212</v>
      </c>
      <c r="K8162" s="44">
        <f t="shared" si="127"/>
        <v>34152.402317294916</v>
      </c>
    </row>
    <row r="8163" spans="1:11" s="43" customFormat="1" ht="19.7" customHeight="1" x14ac:dyDescent="0.25">
      <c r="A8163" s="43" t="s">
        <v>163</v>
      </c>
      <c r="B8163" s="1" t="s">
        <v>316</v>
      </c>
      <c r="C8163" s="1" t="s">
        <v>285</v>
      </c>
      <c r="D8163" s="1" t="s">
        <v>284</v>
      </c>
      <c r="E8163" s="45" t="str">
        <f>VLOOKUP(C8163,PROCV!E$50:G$126,3,0)</f>
        <v>Editorial</v>
      </c>
      <c r="F8163" s="1" t="s">
        <v>416</v>
      </c>
      <c r="G8163" s="1" t="s">
        <v>236</v>
      </c>
      <c r="H8163" s="1">
        <v>2015</v>
      </c>
      <c r="I8163" s="60">
        <f>VLOOKUP(H8163,PROCV!E$33:F$44,2,0)</f>
        <v>1.0942074303887901</v>
      </c>
      <c r="J8163" s="71">
        <v>57700</v>
      </c>
      <c r="K8163" s="44">
        <f t="shared" si="127"/>
        <v>63135.768733433186</v>
      </c>
    </row>
    <row r="8164" spans="1:11" s="43" customFormat="1" ht="19.7" customHeight="1" x14ac:dyDescent="0.25">
      <c r="A8164" s="43" t="s">
        <v>163</v>
      </c>
      <c r="B8164" s="1" t="s">
        <v>316</v>
      </c>
      <c r="C8164" s="1" t="s">
        <v>285</v>
      </c>
      <c r="D8164" s="1" t="s">
        <v>284</v>
      </c>
      <c r="E8164" s="45" t="str">
        <f>VLOOKUP(C8164,PROCV!E$50:G$126,3,0)</f>
        <v>Editorial</v>
      </c>
      <c r="F8164" s="1" t="s">
        <v>416</v>
      </c>
      <c r="G8164" s="1" t="s">
        <v>236</v>
      </c>
      <c r="H8164" s="1">
        <v>2015</v>
      </c>
      <c r="I8164" s="60">
        <f>VLOOKUP(H8164,PROCV!E$33:F$44,2,0)</f>
        <v>1.0942074303887901</v>
      </c>
      <c r="J8164" s="71">
        <v>338491</v>
      </c>
      <c r="K8164" s="44">
        <f t="shared" si="127"/>
        <v>370379.36731973197</v>
      </c>
    </row>
    <row r="8165" spans="1:11" s="43" customFormat="1" ht="19.7" customHeight="1" x14ac:dyDescent="0.25">
      <c r="A8165" s="43" t="s">
        <v>163</v>
      </c>
      <c r="B8165" s="1" t="s">
        <v>316</v>
      </c>
      <c r="C8165" s="1" t="s">
        <v>285</v>
      </c>
      <c r="D8165" s="1" t="s">
        <v>284</v>
      </c>
      <c r="E8165" s="45" t="str">
        <f>VLOOKUP(C8165,PROCV!E$50:G$126,3,0)</f>
        <v>Editorial</v>
      </c>
      <c r="F8165" s="1" t="s">
        <v>416</v>
      </c>
      <c r="G8165" s="1" t="s">
        <v>236</v>
      </c>
      <c r="H8165" s="1">
        <v>2015</v>
      </c>
      <c r="I8165" s="60">
        <f>VLOOKUP(H8165,PROCV!E$33:F$44,2,0)</f>
        <v>1.0942074303887901</v>
      </c>
      <c r="J8165" s="71">
        <v>300000</v>
      </c>
      <c r="K8165" s="44">
        <f t="shared" si="127"/>
        <v>328262.22911663703</v>
      </c>
    </row>
    <row r="8166" spans="1:11" s="43" customFormat="1" ht="19.7" customHeight="1" x14ac:dyDescent="0.25">
      <c r="A8166" s="43" t="s">
        <v>163</v>
      </c>
      <c r="B8166" s="1" t="s">
        <v>316</v>
      </c>
      <c r="C8166" s="1" t="s">
        <v>285</v>
      </c>
      <c r="D8166" s="1" t="s">
        <v>284</v>
      </c>
      <c r="E8166" s="45" t="str">
        <f>VLOOKUP(C8166,PROCV!E$50:G$126,3,0)</f>
        <v>Editorial</v>
      </c>
      <c r="F8166" s="1" t="s">
        <v>416</v>
      </c>
      <c r="G8166" s="1" t="s">
        <v>236</v>
      </c>
      <c r="H8166" s="1">
        <v>2015</v>
      </c>
      <c r="I8166" s="60">
        <f>VLOOKUP(H8166,PROCV!E$33:F$44,2,0)</f>
        <v>1.0942074303887901</v>
      </c>
      <c r="J8166" s="71">
        <v>110814</v>
      </c>
      <c r="K8166" s="44">
        <f t="shared" si="127"/>
        <v>121253.50219110338</v>
      </c>
    </row>
    <row r="8167" spans="1:11" s="43" customFormat="1" ht="19.7" customHeight="1" x14ac:dyDescent="0.25">
      <c r="A8167" s="43" t="s">
        <v>163</v>
      </c>
      <c r="B8167" s="1" t="s">
        <v>316</v>
      </c>
      <c r="C8167" s="1" t="s">
        <v>281</v>
      </c>
      <c r="D8167" s="1" t="s">
        <v>280</v>
      </c>
      <c r="E8167" s="45" t="str">
        <f>VLOOKUP(C8167,PROCV!E$50:G$126,3,0)</f>
        <v>Música</v>
      </c>
      <c r="F8167" s="1" t="s">
        <v>416</v>
      </c>
      <c r="G8167" s="1" t="s">
        <v>236</v>
      </c>
      <c r="H8167" s="1">
        <v>2015</v>
      </c>
      <c r="I8167" s="60">
        <f>VLOOKUP(H8167,PROCV!E$33:F$44,2,0)</f>
        <v>1.0942074303887901</v>
      </c>
      <c r="J8167" s="71">
        <v>9134</v>
      </c>
      <c r="K8167" s="44">
        <f t="shared" si="127"/>
        <v>9994.4906691712094</v>
      </c>
    </row>
    <row r="8168" spans="1:11" s="43" customFormat="1" ht="19.7" customHeight="1" x14ac:dyDescent="0.25">
      <c r="A8168" s="43" t="s">
        <v>163</v>
      </c>
      <c r="B8168" s="1" t="s">
        <v>316</v>
      </c>
      <c r="C8168" s="1" t="s">
        <v>281</v>
      </c>
      <c r="D8168" s="1" t="s">
        <v>280</v>
      </c>
      <c r="E8168" s="45" t="str">
        <f>VLOOKUP(C8168,PROCV!E$50:G$126,3,0)</f>
        <v>Música</v>
      </c>
      <c r="F8168" s="1" t="s">
        <v>416</v>
      </c>
      <c r="G8168" s="1" t="s">
        <v>236</v>
      </c>
      <c r="H8168" s="1">
        <v>2015</v>
      </c>
      <c r="I8168" s="60">
        <f>VLOOKUP(H8168,PROCV!E$33:F$44,2,0)</f>
        <v>1.0942074303887901</v>
      </c>
      <c r="J8168" s="71">
        <v>21794</v>
      </c>
      <c r="K8168" s="44">
        <f t="shared" si="127"/>
        <v>23847.156737893292</v>
      </c>
    </row>
    <row r="8169" spans="1:11" s="43" customFormat="1" ht="19.7" customHeight="1" x14ac:dyDescent="0.25">
      <c r="A8169" s="43" t="s">
        <v>163</v>
      </c>
      <c r="B8169" s="1" t="s">
        <v>316</v>
      </c>
      <c r="C8169" s="1" t="s">
        <v>279</v>
      </c>
      <c r="D8169" s="1" t="s">
        <v>278</v>
      </c>
      <c r="E8169" s="45" t="str">
        <f>VLOOKUP(C8169,PROCV!E$50:G$126,3,0)</f>
        <v>Editorial</v>
      </c>
      <c r="F8169" s="1" t="s">
        <v>416</v>
      </c>
      <c r="G8169" s="1" t="s">
        <v>236</v>
      </c>
      <c r="H8169" s="1">
        <v>2015</v>
      </c>
      <c r="I8169" s="60">
        <f>VLOOKUP(H8169,PROCV!E$33:F$44,2,0)</f>
        <v>1.0942074303887901</v>
      </c>
      <c r="J8169" s="71">
        <v>25324</v>
      </c>
      <c r="K8169" s="44">
        <f t="shared" si="127"/>
        <v>27709.70896716572</v>
      </c>
    </row>
    <row r="8170" spans="1:11" s="43" customFormat="1" ht="19.7" customHeight="1" x14ac:dyDescent="0.25">
      <c r="A8170" s="43" t="s">
        <v>163</v>
      </c>
      <c r="B8170" s="1" t="s">
        <v>316</v>
      </c>
      <c r="C8170" s="1" t="s">
        <v>277</v>
      </c>
      <c r="D8170" s="1" t="s">
        <v>276</v>
      </c>
      <c r="E8170" s="45" t="str">
        <f>VLOOKUP(C8170,PROCV!E$50:G$126,3,0)</f>
        <v>Editorial</v>
      </c>
      <c r="F8170" s="1" t="s">
        <v>416</v>
      </c>
      <c r="G8170" s="1" t="s">
        <v>236</v>
      </c>
      <c r="H8170" s="1">
        <v>2015</v>
      </c>
      <c r="I8170" s="60">
        <f>VLOOKUP(H8170,PROCV!E$33:F$44,2,0)</f>
        <v>1.0942074303887901</v>
      </c>
      <c r="J8170" s="71">
        <v>2385</v>
      </c>
      <c r="K8170" s="44">
        <f t="shared" si="127"/>
        <v>2609.6847214772642</v>
      </c>
    </row>
    <row r="8171" spans="1:11" s="43" customFormat="1" ht="19.7" customHeight="1" x14ac:dyDescent="0.25">
      <c r="A8171" s="43" t="s">
        <v>163</v>
      </c>
      <c r="B8171" s="1" t="s">
        <v>316</v>
      </c>
      <c r="C8171" s="1" t="s">
        <v>275</v>
      </c>
      <c r="D8171" s="1" t="s">
        <v>274</v>
      </c>
      <c r="E8171" s="45" t="str">
        <f>VLOOKUP(C8171,PROCV!E$50:G$126,3,0)</f>
        <v>Editorial</v>
      </c>
      <c r="F8171" s="1" t="s">
        <v>416</v>
      </c>
      <c r="G8171" s="1" t="s">
        <v>236</v>
      </c>
      <c r="H8171" s="1">
        <v>2015</v>
      </c>
      <c r="I8171" s="60">
        <f>VLOOKUP(H8171,PROCV!E$33:F$44,2,0)</f>
        <v>1.0942074303887901</v>
      </c>
      <c r="J8171" s="71">
        <v>60311</v>
      </c>
      <c r="K8171" s="44">
        <f t="shared" si="127"/>
        <v>65992.744334178322</v>
      </c>
    </row>
    <row r="8172" spans="1:11" s="43" customFormat="1" ht="19.7" customHeight="1" x14ac:dyDescent="0.25">
      <c r="A8172" s="43" t="s">
        <v>163</v>
      </c>
      <c r="B8172" s="1" t="s">
        <v>316</v>
      </c>
      <c r="C8172" s="1" t="s">
        <v>307</v>
      </c>
      <c r="D8172" s="1" t="s">
        <v>306</v>
      </c>
      <c r="E8172" s="45" t="str">
        <f>VLOOKUP(C8172,PROCV!E$50:G$126,3,0)</f>
        <v>NA</v>
      </c>
      <c r="F8172" s="1" t="s">
        <v>416</v>
      </c>
      <c r="G8172" s="1" t="s">
        <v>236</v>
      </c>
      <c r="H8172" s="1">
        <v>2015</v>
      </c>
      <c r="I8172" s="60">
        <f>VLOOKUP(H8172,PROCV!E$33:F$44,2,0)</f>
        <v>1.0942074303887901</v>
      </c>
      <c r="J8172" s="71">
        <v>35602</v>
      </c>
      <c r="K8172" s="44">
        <f t="shared" si="127"/>
        <v>38955.972936701706</v>
      </c>
    </row>
    <row r="8173" spans="1:11" s="43" customFormat="1" ht="19.7" customHeight="1" x14ac:dyDescent="0.25">
      <c r="A8173" s="43" t="s">
        <v>163</v>
      </c>
      <c r="B8173" s="1" t="s">
        <v>316</v>
      </c>
      <c r="C8173" s="1" t="s">
        <v>273</v>
      </c>
      <c r="D8173" s="1" t="s">
        <v>272</v>
      </c>
      <c r="E8173" s="45" t="str">
        <f>VLOOKUP(C8173,PROCV!E$50:G$126,3,0)</f>
        <v>Editorial</v>
      </c>
      <c r="F8173" s="1" t="s">
        <v>416</v>
      </c>
      <c r="G8173" s="1" t="s">
        <v>236</v>
      </c>
      <c r="H8173" s="1">
        <v>2015</v>
      </c>
      <c r="I8173" s="60">
        <f>VLOOKUP(H8173,PROCV!E$33:F$44,2,0)</f>
        <v>1.0942074303887901</v>
      </c>
      <c r="J8173" s="71">
        <v>7361</v>
      </c>
      <c r="K8173" s="44">
        <f t="shared" si="127"/>
        <v>8054.4608950918837</v>
      </c>
    </row>
    <row r="8174" spans="1:11" s="43" customFormat="1" ht="19.7" customHeight="1" x14ac:dyDescent="0.25">
      <c r="A8174" s="43" t="s">
        <v>163</v>
      </c>
      <c r="B8174" s="1" t="s">
        <v>316</v>
      </c>
      <c r="C8174" s="1" t="s">
        <v>273</v>
      </c>
      <c r="D8174" s="1" t="s">
        <v>272</v>
      </c>
      <c r="E8174" s="45" t="str">
        <f>VLOOKUP(C8174,PROCV!E$50:G$126,3,0)</f>
        <v>Editorial</v>
      </c>
      <c r="F8174" s="1" t="s">
        <v>416</v>
      </c>
      <c r="G8174" s="1" t="s">
        <v>236</v>
      </c>
      <c r="H8174" s="1">
        <v>2015</v>
      </c>
      <c r="I8174" s="60">
        <f>VLOOKUP(H8174,PROCV!E$33:F$44,2,0)</f>
        <v>1.0942074303887901</v>
      </c>
      <c r="J8174" s="71">
        <v>9002</v>
      </c>
      <c r="K8174" s="44">
        <f t="shared" si="127"/>
        <v>9850.0552883598884</v>
      </c>
    </row>
    <row r="8175" spans="1:11" s="43" customFormat="1" ht="19.7" customHeight="1" x14ac:dyDescent="0.25">
      <c r="A8175" s="43" t="s">
        <v>163</v>
      </c>
      <c r="B8175" s="1" t="s">
        <v>316</v>
      </c>
      <c r="C8175" s="1" t="s">
        <v>271</v>
      </c>
      <c r="D8175" s="1" t="s">
        <v>270</v>
      </c>
      <c r="E8175" s="45" t="str">
        <f>VLOOKUP(C8175,PROCV!E$50:G$126,3,0)</f>
        <v>Editorial</v>
      </c>
      <c r="F8175" s="1" t="s">
        <v>416</v>
      </c>
      <c r="G8175" s="1" t="s">
        <v>236</v>
      </c>
      <c r="H8175" s="1">
        <v>2015</v>
      </c>
      <c r="I8175" s="60">
        <f>VLOOKUP(H8175,PROCV!E$33:F$44,2,0)</f>
        <v>1.0942074303887901</v>
      </c>
      <c r="J8175" s="71">
        <v>31043</v>
      </c>
      <c r="K8175" s="44">
        <f t="shared" si="127"/>
        <v>33967.481261559209</v>
      </c>
    </row>
    <row r="8176" spans="1:11" s="43" customFormat="1" ht="19.7" customHeight="1" x14ac:dyDescent="0.25">
      <c r="A8176" s="43" t="s">
        <v>163</v>
      </c>
      <c r="B8176" s="1" t="s">
        <v>316</v>
      </c>
      <c r="C8176" s="1" t="s">
        <v>271</v>
      </c>
      <c r="D8176" s="1" t="s">
        <v>270</v>
      </c>
      <c r="E8176" s="45" t="str">
        <f>VLOOKUP(C8176,PROCV!E$50:G$126,3,0)</f>
        <v>Editorial</v>
      </c>
      <c r="F8176" s="1" t="s">
        <v>416</v>
      </c>
      <c r="G8176" s="1" t="s">
        <v>236</v>
      </c>
      <c r="H8176" s="1">
        <v>2015</v>
      </c>
      <c r="I8176" s="60">
        <f>VLOOKUP(H8176,PROCV!E$33:F$44,2,0)</f>
        <v>1.0942074303887901</v>
      </c>
      <c r="J8176" s="71">
        <v>5641</v>
      </c>
      <c r="K8176" s="44">
        <f t="shared" si="127"/>
        <v>6172.4241148231649</v>
      </c>
    </row>
    <row r="8177" spans="1:11" s="43" customFormat="1" ht="19.7" customHeight="1" x14ac:dyDescent="0.25">
      <c r="A8177" s="43" t="s">
        <v>163</v>
      </c>
      <c r="B8177" s="1" t="s">
        <v>316</v>
      </c>
      <c r="C8177" s="1" t="s">
        <v>269</v>
      </c>
      <c r="D8177" s="1" t="s">
        <v>268</v>
      </c>
      <c r="E8177" s="45" t="str">
        <f>VLOOKUP(C8177,PROCV!E$50:G$126,3,0)</f>
        <v>NA</v>
      </c>
      <c r="F8177" s="1" t="s">
        <v>416</v>
      </c>
      <c r="G8177" s="1" t="s">
        <v>236</v>
      </c>
      <c r="H8177" s="1">
        <v>2015</v>
      </c>
      <c r="I8177" s="60">
        <f>VLOOKUP(H8177,PROCV!E$33:F$44,2,0)</f>
        <v>1.0942074303887901</v>
      </c>
      <c r="J8177" s="71">
        <v>175582</v>
      </c>
      <c r="K8177" s="44">
        <f t="shared" si="127"/>
        <v>192123.12904252455</v>
      </c>
    </row>
    <row r="8178" spans="1:11" s="43" customFormat="1" ht="19.7" customHeight="1" x14ac:dyDescent="0.25">
      <c r="A8178" s="43" t="s">
        <v>163</v>
      </c>
      <c r="B8178" s="1" t="s">
        <v>316</v>
      </c>
      <c r="C8178" s="1" t="s">
        <v>269</v>
      </c>
      <c r="D8178" s="1" t="s">
        <v>268</v>
      </c>
      <c r="E8178" s="45" t="str">
        <f>VLOOKUP(C8178,PROCV!E$50:G$126,3,0)</f>
        <v>NA</v>
      </c>
      <c r="F8178" s="1" t="s">
        <v>416</v>
      </c>
      <c r="G8178" s="1" t="s">
        <v>236</v>
      </c>
      <c r="H8178" s="1">
        <v>2015</v>
      </c>
      <c r="I8178" s="60">
        <f>VLOOKUP(H8178,PROCV!E$33:F$44,2,0)</f>
        <v>1.0942074303887901</v>
      </c>
      <c r="J8178" s="71">
        <v>51615</v>
      </c>
      <c r="K8178" s="44">
        <f t="shared" si="127"/>
        <v>56477.516519517398</v>
      </c>
    </row>
    <row r="8179" spans="1:11" s="43" customFormat="1" ht="19.7" customHeight="1" x14ac:dyDescent="0.25">
      <c r="A8179" s="43" t="s">
        <v>163</v>
      </c>
      <c r="B8179" s="1" t="s">
        <v>316</v>
      </c>
      <c r="C8179" s="1" t="s">
        <v>269</v>
      </c>
      <c r="D8179" s="1" t="s">
        <v>268</v>
      </c>
      <c r="E8179" s="45" t="str">
        <f>VLOOKUP(C8179,PROCV!E$50:G$126,3,0)</f>
        <v>NA</v>
      </c>
      <c r="F8179" s="1" t="s">
        <v>416</v>
      </c>
      <c r="G8179" s="1" t="s">
        <v>236</v>
      </c>
      <c r="H8179" s="1">
        <v>2015</v>
      </c>
      <c r="I8179" s="60">
        <f>VLOOKUP(H8179,PROCV!E$33:F$44,2,0)</f>
        <v>1.0942074303887901</v>
      </c>
      <c r="J8179" s="71">
        <v>125722</v>
      </c>
      <c r="K8179" s="44">
        <f t="shared" si="127"/>
        <v>137565.94656333947</v>
      </c>
    </row>
    <row r="8180" spans="1:11" s="43" customFormat="1" ht="19.7" customHeight="1" x14ac:dyDescent="0.25">
      <c r="A8180" s="43" t="s">
        <v>163</v>
      </c>
      <c r="B8180" s="1" t="s">
        <v>316</v>
      </c>
      <c r="C8180" s="1" t="s">
        <v>297</v>
      </c>
      <c r="D8180" s="1" t="s">
        <v>296</v>
      </c>
      <c r="E8180" s="45" t="str">
        <f>VLOOKUP(C8180,PROCV!E$50:G$126,3,0)</f>
        <v>Audiovisual</v>
      </c>
      <c r="F8180" s="1" t="s">
        <v>416</v>
      </c>
      <c r="G8180" s="1" t="s">
        <v>236</v>
      </c>
      <c r="H8180" s="1">
        <v>2015</v>
      </c>
      <c r="I8180" s="60">
        <f>VLOOKUP(H8180,PROCV!E$33:F$44,2,0)</f>
        <v>1.0942074303887901</v>
      </c>
      <c r="J8180" s="71">
        <v>30208</v>
      </c>
      <c r="K8180" s="44">
        <f t="shared" si="127"/>
        <v>33053.818057184573</v>
      </c>
    </row>
    <row r="8181" spans="1:11" s="43" customFormat="1" ht="19.7" customHeight="1" x14ac:dyDescent="0.25">
      <c r="A8181" s="43" t="s">
        <v>163</v>
      </c>
      <c r="B8181" s="1" t="s">
        <v>316</v>
      </c>
      <c r="C8181" s="1" t="s">
        <v>297</v>
      </c>
      <c r="D8181" s="1" t="s">
        <v>296</v>
      </c>
      <c r="E8181" s="45" t="str">
        <f>VLOOKUP(C8181,PROCV!E$50:G$126,3,0)</f>
        <v>Audiovisual</v>
      </c>
      <c r="F8181" s="1" t="s">
        <v>416</v>
      </c>
      <c r="G8181" s="1" t="s">
        <v>236</v>
      </c>
      <c r="H8181" s="1">
        <v>2015</v>
      </c>
      <c r="I8181" s="60">
        <f>VLOOKUP(H8181,PROCV!E$33:F$44,2,0)</f>
        <v>1.0942074303887901</v>
      </c>
      <c r="J8181" s="71">
        <v>7292</v>
      </c>
      <c r="K8181" s="44">
        <f t="shared" si="127"/>
        <v>7978.9605823950569</v>
      </c>
    </row>
    <row r="8182" spans="1:11" s="43" customFormat="1" ht="19.7" customHeight="1" x14ac:dyDescent="0.25">
      <c r="A8182" s="43" t="s">
        <v>163</v>
      </c>
      <c r="B8182" s="1" t="s">
        <v>316</v>
      </c>
      <c r="C8182" s="1" t="s">
        <v>297</v>
      </c>
      <c r="D8182" s="1" t="s">
        <v>296</v>
      </c>
      <c r="E8182" s="45" t="str">
        <f>VLOOKUP(C8182,PROCV!E$50:G$126,3,0)</f>
        <v>Audiovisual</v>
      </c>
      <c r="F8182" s="1" t="s">
        <v>416</v>
      </c>
      <c r="G8182" s="1" t="s">
        <v>236</v>
      </c>
      <c r="H8182" s="1">
        <v>2015</v>
      </c>
      <c r="I8182" s="60">
        <f>VLOOKUP(H8182,PROCV!E$33:F$44,2,0)</f>
        <v>1.0942074303887901</v>
      </c>
      <c r="J8182" s="71">
        <v>12011</v>
      </c>
      <c r="K8182" s="44">
        <f t="shared" si="127"/>
        <v>13142.525446399757</v>
      </c>
    </row>
    <row r="8183" spans="1:11" s="43" customFormat="1" ht="19.7" customHeight="1" x14ac:dyDescent="0.25">
      <c r="A8183" s="43" t="s">
        <v>163</v>
      </c>
      <c r="B8183" s="1" t="s">
        <v>316</v>
      </c>
      <c r="C8183" s="1" t="s">
        <v>297</v>
      </c>
      <c r="D8183" s="1" t="s">
        <v>296</v>
      </c>
      <c r="E8183" s="45" t="str">
        <f>VLOOKUP(C8183,PROCV!E$50:G$126,3,0)</f>
        <v>Audiovisual</v>
      </c>
      <c r="F8183" s="1" t="s">
        <v>416</v>
      </c>
      <c r="G8183" s="1" t="s">
        <v>236</v>
      </c>
      <c r="H8183" s="1">
        <v>2015</v>
      </c>
      <c r="I8183" s="60">
        <f>VLOOKUP(H8183,PROCV!E$33:F$44,2,0)</f>
        <v>1.0942074303887901</v>
      </c>
      <c r="J8183" s="71">
        <v>7844</v>
      </c>
      <c r="K8183" s="44">
        <f t="shared" si="127"/>
        <v>8582.9630839696692</v>
      </c>
    </row>
    <row r="8184" spans="1:11" s="43" customFormat="1" ht="19.7" customHeight="1" x14ac:dyDescent="0.25">
      <c r="A8184" s="43" t="s">
        <v>163</v>
      </c>
      <c r="B8184" s="1" t="s">
        <v>316</v>
      </c>
      <c r="C8184" s="1" t="s">
        <v>264</v>
      </c>
      <c r="D8184" s="1" t="s">
        <v>263</v>
      </c>
      <c r="E8184" s="45" t="str">
        <f>VLOOKUP(C8184,PROCV!E$50:G$126,3,0)</f>
        <v>Audiovisual</v>
      </c>
      <c r="F8184" s="1" t="s">
        <v>416</v>
      </c>
      <c r="G8184" s="1" t="s">
        <v>236</v>
      </c>
      <c r="H8184" s="1">
        <v>2015</v>
      </c>
      <c r="I8184" s="60">
        <f>VLOOKUP(H8184,PROCV!E$33:F$44,2,0)</f>
        <v>1.0942074303887901</v>
      </c>
      <c r="J8184" s="71">
        <v>9738</v>
      </c>
      <c r="K8184" s="44">
        <f t="shared" si="127"/>
        <v>10655.391957126038</v>
      </c>
    </row>
    <row r="8185" spans="1:11" s="43" customFormat="1" ht="19.7" customHeight="1" x14ac:dyDescent="0.25">
      <c r="A8185" s="43" t="s">
        <v>163</v>
      </c>
      <c r="B8185" s="1" t="s">
        <v>316</v>
      </c>
      <c r="C8185" s="1" t="s">
        <v>264</v>
      </c>
      <c r="D8185" s="1" t="s">
        <v>263</v>
      </c>
      <c r="E8185" s="45" t="str">
        <f>VLOOKUP(C8185,PROCV!E$50:G$126,3,0)</f>
        <v>Audiovisual</v>
      </c>
      <c r="F8185" s="1" t="s">
        <v>416</v>
      </c>
      <c r="G8185" s="1" t="s">
        <v>236</v>
      </c>
      <c r="H8185" s="1">
        <v>2015</v>
      </c>
      <c r="I8185" s="60">
        <f>VLOOKUP(H8185,PROCV!E$33:F$44,2,0)</f>
        <v>1.0942074303887901</v>
      </c>
      <c r="J8185" s="71">
        <v>8695</v>
      </c>
      <c r="K8185" s="44">
        <f t="shared" si="127"/>
        <v>9514.1336072305294</v>
      </c>
    </row>
    <row r="8186" spans="1:11" s="43" customFormat="1" ht="19.7" customHeight="1" x14ac:dyDescent="0.25">
      <c r="A8186" s="43" t="s">
        <v>163</v>
      </c>
      <c r="B8186" s="1" t="s">
        <v>316</v>
      </c>
      <c r="C8186" s="1" t="s">
        <v>256</v>
      </c>
      <c r="D8186" s="1" t="s">
        <v>255</v>
      </c>
      <c r="E8186" s="45" t="str">
        <f>VLOOKUP(C8186,PROCV!E$50:G$126,3,0)</f>
        <v>Audiovisual</v>
      </c>
      <c r="F8186" s="1" t="s">
        <v>416</v>
      </c>
      <c r="G8186" s="1" t="s">
        <v>236</v>
      </c>
      <c r="H8186" s="1">
        <v>2015</v>
      </c>
      <c r="I8186" s="60">
        <f>VLOOKUP(H8186,PROCV!E$33:F$44,2,0)</f>
        <v>1.0942074303887901</v>
      </c>
      <c r="J8186" s="71">
        <v>50383</v>
      </c>
      <c r="K8186" s="44">
        <f t="shared" si="127"/>
        <v>55129.452965278411</v>
      </c>
    </row>
    <row r="8187" spans="1:11" s="43" customFormat="1" ht="19.7" customHeight="1" x14ac:dyDescent="0.25">
      <c r="A8187" s="43" t="s">
        <v>163</v>
      </c>
      <c r="B8187" s="1" t="s">
        <v>316</v>
      </c>
      <c r="C8187" s="1" t="s">
        <v>256</v>
      </c>
      <c r="D8187" s="1" t="s">
        <v>255</v>
      </c>
      <c r="E8187" s="45" t="str">
        <f>VLOOKUP(C8187,PROCV!E$50:G$126,3,0)</f>
        <v>Audiovisual</v>
      </c>
      <c r="F8187" s="1" t="s">
        <v>416</v>
      </c>
      <c r="G8187" s="1" t="s">
        <v>236</v>
      </c>
      <c r="H8187" s="1">
        <v>2015</v>
      </c>
      <c r="I8187" s="60">
        <f>VLOOKUP(H8187,PROCV!E$33:F$44,2,0)</f>
        <v>1.0942074303887901</v>
      </c>
      <c r="J8187" s="71">
        <v>125079</v>
      </c>
      <c r="K8187" s="44">
        <f t="shared" si="127"/>
        <v>136862.37118559948</v>
      </c>
    </row>
    <row r="8188" spans="1:11" s="43" customFormat="1" ht="19.7" customHeight="1" x14ac:dyDescent="0.25">
      <c r="A8188" s="43" t="s">
        <v>163</v>
      </c>
      <c r="B8188" s="1" t="s">
        <v>316</v>
      </c>
      <c r="C8188" s="1" t="s">
        <v>256</v>
      </c>
      <c r="D8188" s="1" t="s">
        <v>255</v>
      </c>
      <c r="E8188" s="45" t="str">
        <f>VLOOKUP(C8188,PROCV!E$50:G$126,3,0)</f>
        <v>Audiovisual</v>
      </c>
      <c r="F8188" s="1" t="s">
        <v>416</v>
      </c>
      <c r="G8188" s="1" t="s">
        <v>236</v>
      </c>
      <c r="H8188" s="1">
        <v>2015</v>
      </c>
      <c r="I8188" s="60">
        <f>VLOOKUP(H8188,PROCV!E$33:F$44,2,0)</f>
        <v>1.0942074303887901</v>
      </c>
      <c r="J8188" s="71">
        <v>118744</v>
      </c>
      <c r="K8188" s="44">
        <f t="shared" si="127"/>
        <v>129930.56711408649</v>
      </c>
    </row>
    <row r="8189" spans="1:11" s="43" customFormat="1" ht="19.7" customHeight="1" x14ac:dyDescent="0.25">
      <c r="A8189" s="43" t="s">
        <v>163</v>
      </c>
      <c r="B8189" s="1" t="s">
        <v>316</v>
      </c>
      <c r="C8189" s="1" t="s">
        <v>254</v>
      </c>
      <c r="D8189" s="1" t="s">
        <v>253</v>
      </c>
      <c r="E8189" s="45" t="str">
        <f>VLOOKUP(C8189,PROCV!E$50:G$126,3,0)</f>
        <v>Música</v>
      </c>
      <c r="F8189" s="1" t="s">
        <v>416</v>
      </c>
      <c r="G8189" s="1" t="s">
        <v>236</v>
      </c>
      <c r="H8189" s="1">
        <v>2015</v>
      </c>
      <c r="I8189" s="60">
        <f>VLOOKUP(H8189,PROCV!E$33:F$44,2,0)</f>
        <v>1.0942074303887901</v>
      </c>
      <c r="J8189" s="71">
        <v>155500</v>
      </c>
      <c r="K8189" s="44">
        <f t="shared" si="127"/>
        <v>170149.25542545685</v>
      </c>
    </row>
    <row r="8190" spans="1:11" s="43" customFormat="1" ht="19.7" customHeight="1" x14ac:dyDescent="0.25">
      <c r="A8190" s="43" t="s">
        <v>163</v>
      </c>
      <c r="B8190" s="1" t="s">
        <v>316</v>
      </c>
      <c r="C8190" s="1" t="s">
        <v>254</v>
      </c>
      <c r="D8190" s="1" t="s">
        <v>253</v>
      </c>
      <c r="E8190" s="45" t="str">
        <f>VLOOKUP(C8190,PROCV!E$50:G$126,3,0)</f>
        <v>Música</v>
      </c>
      <c r="F8190" s="1" t="s">
        <v>416</v>
      </c>
      <c r="G8190" s="1" t="s">
        <v>236</v>
      </c>
      <c r="H8190" s="1">
        <v>2015</v>
      </c>
      <c r="I8190" s="60">
        <f>VLOOKUP(H8190,PROCV!E$33:F$44,2,0)</f>
        <v>1.0942074303887901</v>
      </c>
      <c r="J8190" s="71">
        <v>19229</v>
      </c>
      <c r="K8190" s="44">
        <f t="shared" si="127"/>
        <v>21040.514678946045</v>
      </c>
    </row>
    <row r="8191" spans="1:11" s="43" customFormat="1" ht="19.7" customHeight="1" x14ac:dyDescent="0.25">
      <c r="A8191" s="43" t="s">
        <v>163</v>
      </c>
      <c r="B8191" s="1" t="s">
        <v>316</v>
      </c>
      <c r="C8191" s="1" t="s">
        <v>252</v>
      </c>
      <c r="D8191" s="1" t="s">
        <v>251</v>
      </c>
      <c r="E8191" s="45" t="str">
        <f>VLOOKUP(C8191,PROCV!E$50:G$126,3,0)</f>
        <v>Audiovisual</v>
      </c>
      <c r="F8191" s="1" t="s">
        <v>416</v>
      </c>
      <c r="G8191" s="1" t="s">
        <v>236</v>
      </c>
      <c r="H8191" s="1">
        <v>2015</v>
      </c>
      <c r="I8191" s="60">
        <f>VLOOKUP(H8191,PROCV!E$33:F$44,2,0)</f>
        <v>1.0942074303887901</v>
      </c>
      <c r="J8191" s="71">
        <v>30000</v>
      </c>
      <c r="K8191" s="44">
        <f t="shared" si="127"/>
        <v>32826.222911663703</v>
      </c>
    </row>
    <row r="8192" spans="1:11" s="43" customFormat="1" ht="19.7" customHeight="1" x14ac:dyDescent="0.25">
      <c r="A8192" s="43" t="s">
        <v>163</v>
      </c>
      <c r="B8192" s="1" t="s">
        <v>316</v>
      </c>
      <c r="C8192" s="1" t="s">
        <v>250</v>
      </c>
      <c r="D8192" s="1" t="s">
        <v>249</v>
      </c>
      <c r="E8192" s="45" t="str">
        <f>VLOOKUP(C8192,PROCV!E$50:G$126,3,0)</f>
        <v>Audiovisual</v>
      </c>
      <c r="F8192" s="1" t="s">
        <v>416</v>
      </c>
      <c r="G8192" s="1" t="s">
        <v>236</v>
      </c>
      <c r="H8192" s="1">
        <v>2015</v>
      </c>
      <c r="I8192" s="60">
        <f>VLOOKUP(H8192,PROCV!E$33:F$44,2,0)</f>
        <v>1.0942074303887901</v>
      </c>
      <c r="J8192" s="71">
        <v>162579</v>
      </c>
      <c r="K8192" s="44">
        <f t="shared" si="127"/>
        <v>177895.14982517911</v>
      </c>
    </row>
    <row r="8193" spans="1:11" s="43" customFormat="1" ht="19.7" customHeight="1" x14ac:dyDescent="0.25">
      <c r="A8193" s="43" t="s">
        <v>163</v>
      </c>
      <c r="B8193" s="1" t="s">
        <v>316</v>
      </c>
      <c r="C8193" s="1" t="s">
        <v>250</v>
      </c>
      <c r="D8193" s="1" t="s">
        <v>249</v>
      </c>
      <c r="E8193" s="45" t="str">
        <f>VLOOKUP(C8193,PROCV!E$50:G$126,3,0)</f>
        <v>Audiovisual</v>
      </c>
      <c r="F8193" s="1" t="s">
        <v>416</v>
      </c>
      <c r="G8193" s="1" t="s">
        <v>236</v>
      </c>
      <c r="H8193" s="1">
        <v>2015</v>
      </c>
      <c r="I8193" s="60">
        <f>VLOOKUP(H8193,PROCV!E$33:F$44,2,0)</f>
        <v>1.0942074303887901</v>
      </c>
      <c r="J8193" s="71">
        <v>317362</v>
      </c>
      <c r="K8193" s="44">
        <f t="shared" si="127"/>
        <v>347259.85852304718</v>
      </c>
    </row>
    <row r="8194" spans="1:11" s="43" customFormat="1" ht="19.7" customHeight="1" x14ac:dyDescent="0.25">
      <c r="A8194" s="43" t="s">
        <v>163</v>
      </c>
      <c r="B8194" s="1" t="s">
        <v>316</v>
      </c>
      <c r="C8194" s="1" t="s">
        <v>250</v>
      </c>
      <c r="D8194" s="1" t="s">
        <v>249</v>
      </c>
      <c r="E8194" s="45" t="str">
        <f>VLOOKUP(C8194,PROCV!E$50:G$126,3,0)</f>
        <v>Audiovisual</v>
      </c>
      <c r="F8194" s="1" t="s">
        <v>416</v>
      </c>
      <c r="G8194" s="1" t="s">
        <v>236</v>
      </c>
      <c r="H8194" s="1">
        <v>2015</v>
      </c>
      <c r="I8194" s="60">
        <f>VLOOKUP(H8194,PROCV!E$33:F$44,2,0)</f>
        <v>1.0942074303887901</v>
      </c>
      <c r="J8194" s="71">
        <v>192057</v>
      </c>
      <c r="K8194" s="44">
        <f t="shared" si="127"/>
        <v>210150.19645817985</v>
      </c>
    </row>
    <row r="8195" spans="1:11" s="43" customFormat="1" ht="19.7" customHeight="1" x14ac:dyDescent="0.25">
      <c r="A8195" s="43" t="s">
        <v>163</v>
      </c>
      <c r="B8195" s="1" t="s">
        <v>316</v>
      </c>
      <c r="C8195" s="1" t="s">
        <v>336</v>
      </c>
      <c r="D8195" s="1" t="s">
        <v>335</v>
      </c>
      <c r="E8195" s="45" t="str">
        <f>VLOOKUP(C8195,PROCV!E$50:G$126,3,0)</f>
        <v>NA</v>
      </c>
      <c r="F8195" s="1" t="s">
        <v>416</v>
      </c>
      <c r="G8195" s="1" t="s">
        <v>265</v>
      </c>
      <c r="H8195" s="1">
        <v>2015</v>
      </c>
      <c r="I8195" s="60">
        <f>VLOOKUP(H8195,PROCV!E$33:F$44,2,0)</f>
        <v>1.0942074303887901</v>
      </c>
      <c r="J8195" s="71">
        <v>2880577</v>
      </c>
      <c r="K8195" s="44">
        <f t="shared" ref="K8195:K8258" si="128">J8195*I8195</f>
        <v>3151948.75720705</v>
      </c>
    </row>
    <row r="8196" spans="1:11" s="43" customFormat="1" ht="19.7" customHeight="1" x14ac:dyDescent="0.25">
      <c r="A8196" s="43" t="s">
        <v>163</v>
      </c>
      <c r="B8196" s="1" t="s">
        <v>316</v>
      </c>
      <c r="C8196" s="1" t="s">
        <v>336</v>
      </c>
      <c r="D8196" s="1" t="s">
        <v>335</v>
      </c>
      <c r="E8196" s="45" t="str">
        <f>VLOOKUP(C8196,PROCV!E$50:G$126,3,0)</f>
        <v>NA</v>
      </c>
      <c r="F8196" s="1" t="s">
        <v>416</v>
      </c>
      <c r="G8196" s="1" t="s">
        <v>265</v>
      </c>
      <c r="H8196" s="1">
        <v>2015</v>
      </c>
      <c r="I8196" s="60">
        <f>VLOOKUP(H8196,PROCV!E$33:F$44,2,0)</f>
        <v>1.0942074303887901</v>
      </c>
      <c r="J8196" s="71">
        <v>80000</v>
      </c>
      <c r="K8196" s="44">
        <f t="shared" si="128"/>
        <v>87536.594431103207</v>
      </c>
    </row>
    <row r="8197" spans="1:11" s="43" customFormat="1" ht="19.7" customHeight="1" x14ac:dyDescent="0.25">
      <c r="A8197" s="43" t="s">
        <v>163</v>
      </c>
      <c r="B8197" s="1" t="s">
        <v>316</v>
      </c>
      <c r="C8197" s="1" t="s">
        <v>295</v>
      </c>
      <c r="D8197" s="1" t="s">
        <v>294</v>
      </c>
      <c r="E8197" s="45" t="str">
        <f>VLOOKUP(C8197,PROCV!E$50:G$126,3,0)</f>
        <v>Educação e Criação em Artes</v>
      </c>
      <c r="F8197" s="1" t="s">
        <v>416</v>
      </c>
      <c r="G8197" s="1" t="s">
        <v>236</v>
      </c>
      <c r="H8197" s="1">
        <v>2015</v>
      </c>
      <c r="I8197" s="60">
        <f>VLOOKUP(H8197,PROCV!E$33:F$44,2,0)</f>
        <v>1.0942074303887901</v>
      </c>
      <c r="J8197" s="71">
        <v>17582</v>
      </c>
      <c r="K8197" s="44">
        <f t="shared" si="128"/>
        <v>19238.355041095707</v>
      </c>
    </row>
    <row r="8198" spans="1:11" s="43" customFormat="1" ht="19.7" customHeight="1" x14ac:dyDescent="0.25">
      <c r="A8198" s="43" t="s">
        <v>163</v>
      </c>
      <c r="B8198" s="1" t="s">
        <v>316</v>
      </c>
      <c r="C8198" s="1" t="s">
        <v>295</v>
      </c>
      <c r="D8198" s="1" t="s">
        <v>294</v>
      </c>
      <c r="E8198" s="45" t="str">
        <f>VLOOKUP(C8198,PROCV!E$50:G$126,3,0)</f>
        <v>Educação e Criação em Artes</v>
      </c>
      <c r="F8198" s="1" t="s">
        <v>416</v>
      </c>
      <c r="G8198" s="1" t="s">
        <v>236</v>
      </c>
      <c r="H8198" s="1">
        <v>2015</v>
      </c>
      <c r="I8198" s="60">
        <f>VLOOKUP(H8198,PROCV!E$33:F$44,2,0)</f>
        <v>1.0942074303887901</v>
      </c>
      <c r="J8198" s="71">
        <v>9910</v>
      </c>
      <c r="K8198" s="44">
        <f t="shared" si="128"/>
        <v>10843.595635152909</v>
      </c>
    </row>
    <row r="8199" spans="1:11" s="43" customFormat="1" ht="19.7" customHeight="1" x14ac:dyDescent="0.25">
      <c r="A8199" s="43" t="s">
        <v>163</v>
      </c>
      <c r="B8199" s="1" t="s">
        <v>316</v>
      </c>
      <c r="C8199" s="1" t="s">
        <v>248</v>
      </c>
      <c r="D8199" s="1" t="s">
        <v>247</v>
      </c>
      <c r="E8199" s="45" t="str">
        <f>VLOOKUP(C8199,PROCV!E$50:G$126,3,0)</f>
        <v>Educação e Criação em Artes</v>
      </c>
      <c r="F8199" s="1" t="s">
        <v>416</v>
      </c>
      <c r="G8199" s="1" t="s">
        <v>236</v>
      </c>
      <c r="H8199" s="1">
        <v>2015</v>
      </c>
      <c r="I8199" s="60">
        <f>VLOOKUP(H8199,PROCV!E$33:F$44,2,0)</f>
        <v>1.0942074303887901</v>
      </c>
      <c r="J8199" s="71">
        <v>10227</v>
      </c>
      <c r="K8199" s="44">
        <f t="shared" si="128"/>
        <v>11190.459390586157</v>
      </c>
    </row>
    <row r="8200" spans="1:11" s="43" customFormat="1" ht="19.7" customHeight="1" x14ac:dyDescent="0.25">
      <c r="A8200" s="43" t="s">
        <v>163</v>
      </c>
      <c r="B8200" s="1" t="s">
        <v>316</v>
      </c>
      <c r="C8200" s="1" t="s">
        <v>246</v>
      </c>
      <c r="D8200" s="1" t="s">
        <v>245</v>
      </c>
      <c r="E8200" s="45" t="str">
        <f>VLOOKUP(C8200,PROCV!E$50:G$126,3,0)</f>
        <v>Artes Cênicas e Espetáculos</v>
      </c>
      <c r="F8200" s="1" t="s">
        <v>416</v>
      </c>
      <c r="G8200" s="1" t="s">
        <v>236</v>
      </c>
      <c r="H8200" s="1">
        <v>2015</v>
      </c>
      <c r="I8200" s="60">
        <f>VLOOKUP(H8200,PROCV!E$33:F$44,2,0)</f>
        <v>1.0942074303887901</v>
      </c>
      <c r="J8200" s="71">
        <v>96531</v>
      </c>
      <c r="K8200" s="44">
        <f t="shared" si="128"/>
        <v>105624.9374628603</v>
      </c>
    </row>
    <row r="8201" spans="1:11" s="43" customFormat="1" ht="19.7" customHeight="1" x14ac:dyDescent="0.25">
      <c r="A8201" s="43" t="s">
        <v>163</v>
      </c>
      <c r="B8201" s="1" t="s">
        <v>316</v>
      </c>
      <c r="C8201" s="1" t="s">
        <v>246</v>
      </c>
      <c r="D8201" s="1" t="s">
        <v>245</v>
      </c>
      <c r="E8201" s="45" t="str">
        <f>VLOOKUP(C8201,PROCV!E$50:G$126,3,0)</f>
        <v>Artes Cênicas e Espetáculos</v>
      </c>
      <c r="F8201" s="1" t="s">
        <v>416</v>
      </c>
      <c r="G8201" s="1" t="s">
        <v>236</v>
      </c>
      <c r="H8201" s="1">
        <v>2015</v>
      </c>
      <c r="I8201" s="60">
        <f>VLOOKUP(H8201,PROCV!E$33:F$44,2,0)</f>
        <v>1.0942074303887901</v>
      </c>
      <c r="J8201" s="71">
        <v>96574</v>
      </c>
      <c r="K8201" s="44">
        <f t="shared" si="128"/>
        <v>105671.98838236701</v>
      </c>
    </row>
    <row r="8202" spans="1:11" s="43" customFormat="1" ht="19.7" customHeight="1" x14ac:dyDescent="0.25">
      <c r="A8202" s="43" t="s">
        <v>163</v>
      </c>
      <c r="B8202" s="1" t="s">
        <v>316</v>
      </c>
      <c r="C8202" s="1" t="s">
        <v>238</v>
      </c>
      <c r="D8202" s="1" t="s">
        <v>237</v>
      </c>
      <c r="E8202" s="45" t="str">
        <f>VLOOKUP(C8202,PROCV!E$50:G$126,3,0)</f>
        <v>Artes Cênicas e Espetáculos</v>
      </c>
      <c r="F8202" s="1" t="s">
        <v>416</v>
      </c>
      <c r="G8202" s="1" t="s">
        <v>236</v>
      </c>
      <c r="H8202" s="1">
        <v>2015</v>
      </c>
      <c r="I8202" s="60">
        <f>VLOOKUP(H8202,PROCV!E$33:F$44,2,0)</f>
        <v>1.0942074303887901</v>
      </c>
      <c r="J8202" s="71">
        <v>3698</v>
      </c>
      <c r="K8202" s="44">
        <f t="shared" si="128"/>
        <v>4046.3790775777456</v>
      </c>
    </row>
    <row r="8203" spans="1:11" s="43" customFormat="1" ht="19.7" customHeight="1" x14ac:dyDescent="0.25">
      <c r="A8203" s="43" t="s">
        <v>163</v>
      </c>
      <c r="B8203" s="1" t="s">
        <v>316</v>
      </c>
      <c r="C8203" s="1" t="s">
        <v>238</v>
      </c>
      <c r="D8203" s="1" t="s">
        <v>237</v>
      </c>
      <c r="E8203" s="45" t="str">
        <f>VLOOKUP(C8203,PROCV!E$50:G$126,3,0)</f>
        <v>Artes Cênicas e Espetáculos</v>
      </c>
      <c r="F8203" s="1" t="s">
        <v>416</v>
      </c>
      <c r="G8203" s="1" t="s">
        <v>236</v>
      </c>
      <c r="H8203" s="1">
        <v>2015</v>
      </c>
      <c r="I8203" s="60">
        <f>VLOOKUP(H8203,PROCV!E$33:F$44,2,0)</f>
        <v>1.0942074303887901</v>
      </c>
      <c r="J8203" s="71">
        <v>45219</v>
      </c>
      <c r="K8203" s="44">
        <f t="shared" si="128"/>
        <v>49478.9657947507</v>
      </c>
    </row>
    <row r="8204" spans="1:11" s="43" customFormat="1" ht="19.7" customHeight="1" x14ac:dyDescent="0.25">
      <c r="A8204" s="43" t="s">
        <v>163</v>
      </c>
      <c r="B8204" s="1" t="s">
        <v>316</v>
      </c>
      <c r="C8204" s="1" t="s">
        <v>238</v>
      </c>
      <c r="D8204" s="1" t="s">
        <v>237</v>
      </c>
      <c r="E8204" s="45" t="str">
        <f>VLOOKUP(C8204,PROCV!E$50:G$126,3,0)</f>
        <v>Artes Cênicas e Espetáculos</v>
      </c>
      <c r="F8204" s="1" t="s">
        <v>416</v>
      </c>
      <c r="G8204" s="1" t="s">
        <v>236</v>
      </c>
      <c r="H8204" s="1">
        <v>2015</v>
      </c>
      <c r="I8204" s="60">
        <f>VLOOKUP(H8204,PROCV!E$33:F$44,2,0)</f>
        <v>1.0942074303887901</v>
      </c>
      <c r="J8204" s="71">
        <v>39956</v>
      </c>
      <c r="K8204" s="44">
        <f t="shared" si="128"/>
        <v>43720.152088614494</v>
      </c>
    </row>
    <row r="8205" spans="1:11" s="43" customFormat="1" ht="19.7" customHeight="1" x14ac:dyDescent="0.25">
      <c r="A8205" s="43" t="s">
        <v>163</v>
      </c>
      <c r="B8205" s="1" t="s">
        <v>316</v>
      </c>
      <c r="C8205" s="1" t="s">
        <v>313</v>
      </c>
      <c r="D8205" s="1" t="s">
        <v>312</v>
      </c>
      <c r="E8205" s="45" t="str">
        <f>VLOOKUP(C8205,PROCV!E$50:G$126,3,0)</f>
        <v>Patrimônio</v>
      </c>
      <c r="F8205" s="1" t="s">
        <v>415</v>
      </c>
      <c r="G8205" s="1" t="s">
        <v>265</v>
      </c>
      <c r="H8205" s="1">
        <v>2015</v>
      </c>
      <c r="I8205" s="60">
        <f>VLOOKUP(H8205,PROCV!E$33:F$44,2,0)</f>
        <v>1.0942074303887901</v>
      </c>
      <c r="J8205" s="71">
        <v>171360</v>
      </c>
      <c r="K8205" s="44">
        <f t="shared" si="128"/>
        <v>187503.38527142306</v>
      </c>
    </row>
    <row r="8206" spans="1:11" s="43" customFormat="1" ht="19.7" customHeight="1" x14ac:dyDescent="0.25">
      <c r="A8206" s="43" t="s">
        <v>163</v>
      </c>
      <c r="B8206" s="1" t="s">
        <v>316</v>
      </c>
      <c r="C8206" s="1" t="s">
        <v>311</v>
      </c>
      <c r="D8206" s="1" t="s">
        <v>310</v>
      </c>
      <c r="E8206" s="45" t="str">
        <f>VLOOKUP(C8206,PROCV!E$50:G$126,3,0)</f>
        <v>Artes Cênicas e Espetáculos</v>
      </c>
      <c r="F8206" s="1" t="s">
        <v>416</v>
      </c>
      <c r="G8206" s="1" t="s">
        <v>236</v>
      </c>
      <c r="H8206" s="1">
        <v>2015</v>
      </c>
      <c r="I8206" s="60">
        <f>VLOOKUP(H8206,PROCV!E$33:F$44,2,0)</f>
        <v>1.0942074303887901</v>
      </c>
      <c r="J8206" s="71">
        <v>112642</v>
      </c>
      <c r="K8206" s="44">
        <f t="shared" si="128"/>
        <v>123253.71337385409</v>
      </c>
    </row>
    <row r="8207" spans="1:11" s="43" customFormat="1" ht="19.7" customHeight="1" x14ac:dyDescent="0.25">
      <c r="A8207" s="43" t="s">
        <v>157</v>
      </c>
      <c r="B8207" s="1" t="s">
        <v>292</v>
      </c>
      <c r="C8207" s="1" t="s">
        <v>309</v>
      </c>
      <c r="D8207" s="1" t="s">
        <v>308</v>
      </c>
      <c r="E8207" s="45" t="str">
        <f>VLOOKUP(C8207,PROCV!E$50:G$126,3,0)</f>
        <v>NA</v>
      </c>
      <c r="F8207" s="1" t="s">
        <v>416</v>
      </c>
      <c r="G8207" s="1" t="s">
        <v>236</v>
      </c>
      <c r="H8207" s="1">
        <v>2015</v>
      </c>
      <c r="I8207" s="60">
        <f>VLOOKUP(H8207,PROCV!E$33:F$44,2,0)</f>
        <v>1.0942074303887901</v>
      </c>
      <c r="J8207" s="71">
        <v>8729</v>
      </c>
      <c r="K8207" s="44">
        <f t="shared" si="128"/>
        <v>9551.3366598637494</v>
      </c>
    </row>
    <row r="8208" spans="1:11" s="43" customFormat="1" ht="19.7" customHeight="1" x14ac:dyDescent="0.25">
      <c r="A8208" s="43" t="s">
        <v>157</v>
      </c>
      <c r="B8208" s="1" t="s">
        <v>292</v>
      </c>
      <c r="C8208" s="1" t="s">
        <v>309</v>
      </c>
      <c r="D8208" s="1" t="s">
        <v>308</v>
      </c>
      <c r="E8208" s="45" t="str">
        <f>VLOOKUP(C8208,PROCV!E$50:G$126,3,0)</f>
        <v>NA</v>
      </c>
      <c r="F8208" s="1" t="s">
        <v>416</v>
      </c>
      <c r="G8208" s="1" t="s">
        <v>236</v>
      </c>
      <c r="H8208" s="1">
        <v>2015</v>
      </c>
      <c r="I8208" s="60">
        <f>VLOOKUP(H8208,PROCV!E$33:F$44,2,0)</f>
        <v>1.0942074303887901</v>
      </c>
      <c r="J8208" s="71">
        <v>2544</v>
      </c>
      <c r="K8208" s="44">
        <f t="shared" si="128"/>
        <v>2783.6637029090821</v>
      </c>
    </row>
    <row r="8209" spans="1:11" s="43" customFormat="1" ht="19.7" customHeight="1" x14ac:dyDescent="0.25">
      <c r="A8209" s="43" t="s">
        <v>157</v>
      </c>
      <c r="B8209" s="1" t="s">
        <v>292</v>
      </c>
      <c r="C8209" s="1" t="s">
        <v>309</v>
      </c>
      <c r="D8209" s="1" t="s">
        <v>308</v>
      </c>
      <c r="E8209" s="45" t="str">
        <f>VLOOKUP(C8209,PROCV!E$50:G$126,3,0)</f>
        <v>NA</v>
      </c>
      <c r="F8209" s="1" t="s">
        <v>416</v>
      </c>
      <c r="G8209" s="1" t="s">
        <v>236</v>
      </c>
      <c r="H8209" s="1">
        <v>2015</v>
      </c>
      <c r="I8209" s="60">
        <f>VLOOKUP(H8209,PROCV!E$33:F$44,2,0)</f>
        <v>1.0942074303887901</v>
      </c>
      <c r="J8209" s="71">
        <v>76787</v>
      </c>
      <c r="K8209" s="44">
        <f t="shared" si="128"/>
        <v>84020.905957264025</v>
      </c>
    </row>
    <row r="8210" spans="1:11" s="43" customFormat="1" ht="19.7" customHeight="1" x14ac:dyDescent="0.25">
      <c r="A8210" s="43" t="s">
        <v>157</v>
      </c>
      <c r="B8210" s="1" t="s">
        <v>292</v>
      </c>
      <c r="C8210" s="1" t="s">
        <v>309</v>
      </c>
      <c r="D8210" s="1" t="s">
        <v>308</v>
      </c>
      <c r="E8210" s="45" t="str">
        <f>VLOOKUP(C8210,PROCV!E$50:G$126,3,0)</f>
        <v>NA</v>
      </c>
      <c r="F8210" s="1" t="s">
        <v>416</v>
      </c>
      <c r="G8210" s="1" t="s">
        <v>236</v>
      </c>
      <c r="H8210" s="1">
        <v>2015</v>
      </c>
      <c r="I8210" s="60">
        <f>VLOOKUP(H8210,PROCV!E$33:F$44,2,0)</f>
        <v>1.0942074303887901</v>
      </c>
      <c r="J8210" s="71">
        <v>34868</v>
      </c>
      <c r="K8210" s="44">
        <f t="shared" si="128"/>
        <v>38152.82468279633</v>
      </c>
    </row>
    <row r="8211" spans="1:11" s="43" customFormat="1" ht="19.7" customHeight="1" x14ac:dyDescent="0.25">
      <c r="A8211" s="43" t="s">
        <v>157</v>
      </c>
      <c r="B8211" s="1" t="s">
        <v>292</v>
      </c>
      <c r="C8211" s="1" t="s">
        <v>291</v>
      </c>
      <c r="D8211" s="1" t="s">
        <v>290</v>
      </c>
      <c r="E8211" s="45" t="str">
        <f>VLOOKUP(C8211,PROCV!E$50:G$126,3,0)</f>
        <v>NA</v>
      </c>
      <c r="F8211" s="1" t="s">
        <v>416</v>
      </c>
      <c r="G8211" s="1" t="s">
        <v>236</v>
      </c>
      <c r="H8211" s="1">
        <v>2015</v>
      </c>
      <c r="I8211" s="60">
        <f>VLOOKUP(H8211,PROCV!E$33:F$44,2,0)</f>
        <v>1.0942074303887901</v>
      </c>
      <c r="J8211" s="71">
        <v>13011</v>
      </c>
      <c r="K8211" s="44">
        <f t="shared" si="128"/>
        <v>14236.732876788548</v>
      </c>
    </row>
    <row r="8212" spans="1:11" s="43" customFormat="1" ht="19.7" customHeight="1" x14ac:dyDescent="0.25">
      <c r="A8212" s="43" t="s">
        <v>157</v>
      </c>
      <c r="B8212" s="1" t="s">
        <v>292</v>
      </c>
      <c r="C8212" s="1" t="s">
        <v>291</v>
      </c>
      <c r="D8212" s="1" t="s">
        <v>290</v>
      </c>
      <c r="E8212" s="45" t="str">
        <f>VLOOKUP(C8212,PROCV!E$50:G$126,3,0)</f>
        <v>NA</v>
      </c>
      <c r="F8212" s="1" t="s">
        <v>416</v>
      </c>
      <c r="G8212" s="1" t="s">
        <v>236</v>
      </c>
      <c r="H8212" s="1">
        <v>2015</v>
      </c>
      <c r="I8212" s="60">
        <f>VLOOKUP(H8212,PROCV!E$33:F$44,2,0)</f>
        <v>1.0942074303887901</v>
      </c>
      <c r="J8212" s="71">
        <v>11775</v>
      </c>
      <c r="K8212" s="44">
        <f t="shared" si="128"/>
        <v>12884.292492828003</v>
      </c>
    </row>
    <row r="8213" spans="1:11" s="43" customFormat="1" ht="19.7" customHeight="1" x14ac:dyDescent="0.25">
      <c r="A8213" s="43" t="s">
        <v>157</v>
      </c>
      <c r="B8213" s="1" t="s">
        <v>292</v>
      </c>
      <c r="C8213" s="1" t="s">
        <v>291</v>
      </c>
      <c r="D8213" s="1" t="s">
        <v>290</v>
      </c>
      <c r="E8213" s="45" t="str">
        <f>VLOOKUP(C8213,PROCV!E$50:G$126,3,0)</f>
        <v>NA</v>
      </c>
      <c r="F8213" s="1" t="s">
        <v>416</v>
      </c>
      <c r="G8213" s="1" t="s">
        <v>236</v>
      </c>
      <c r="H8213" s="1">
        <v>2015</v>
      </c>
      <c r="I8213" s="60">
        <f>VLOOKUP(H8213,PROCV!E$33:F$44,2,0)</f>
        <v>1.0942074303887901</v>
      </c>
      <c r="J8213" s="71">
        <v>24266</v>
      </c>
      <c r="K8213" s="44">
        <f t="shared" si="128"/>
        <v>26552.03750581438</v>
      </c>
    </row>
    <row r="8214" spans="1:11" s="43" customFormat="1" ht="19.7" customHeight="1" x14ac:dyDescent="0.25">
      <c r="A8214" s="43" t="s">
        <v>157</v>
      </c>
      <c r="B8214" s="1" t="s">
        <v>292</v>
      </c>
      <c r="C8214" s="1" t="s">
        <v>289</v>
      </c>
      <c r="D8214" s="1" t="s">
        <v>288</v>
      </c>
      <c r="E8214" s="45" t="str">
        <f>VLOOKUP(C8214,PROCV!E$50:G$126,3,0)</f>
        <v>Editorial</v>
      </c>
      <c r="F8214" s="1" t="s">
        <v>416</v>
      </c>
      <c r="G8214" s="1" t="s">
        <v>236</v>
      </c>
      <c r="H8214" s="1">
        <v>2015</v>
      </c>
      <c r="I8214" s="60">
        <f>VLOOKUP(H8214,PROCV!E$33:F$44,2,0)</f>
        <v>1.0942074303887901</v>
      </c>
      <c r="J8214" s="71">
        <v>6437</v>
      </c>
      <c r="K8214" s="44">
        <f t="shared" si="128"/>
        <v>7043.4132294126421</v>
      </c>
    </row>
    <row r="8215" spans="1:11" s="43" customFormat="1" ht="19.7" customHeight="1" x14ac:dyDescent="0.25">
      <c r="A8215" s="43" t="s">
        <v>157</v>
      </c>
      <c r="B8215" s="1" t="s">
        <v>292</v>
      </c>
      <c r="C8215" s="1" t="s">
        <v>289</v>
      </c>
      <c r="D8215" s="1" t="s">
        <v>288</v>
      </c>
      <c r="E8215" s="45" t="str">
        <f>VLOOKUP(C8215,PROCV!E$50:G$126,3,0)</f>
        <v>Editorial</v>
      </c>
      <c r="F8215" s="1" t="s">
        <v>416</v>
      </c>
      <c r="G8215" s="1" t="s">
        <v>236</v>
      </c>
      <c r="H8215" s="1">
        <v>2015</v>
      </c>
      <c r="I8215" s="60">
        <f>VLOOKUP(H8215,PROCV!E$33:F$44,2,0)</f>
        <v>1.0942074303887901</v>
      </c>
      <c r="J8215" s="71">
        <v>15710</v>
      </c>
      <c r="K8215" s="44">
        <f t="shared" si="128"/>
        <v>17189.998731407894</v>
      </c>
    </row>
    <row r="8216" spans="1:11" s="43" customFormat="1" ht="19.7" customHeight="1" x14ac:dyDescent="0.25">
      <c r="A8216" s="43" t="s">
        <v>157</v>
      </c>
      <c r="B8216" s="1" t="s">
        <v>292</v>
      </c>
      <c r="C8216" s="1" t="s">
        <v>287</v>
      </c>
      <c r="D8216" s="1" t="s">
        <v>286</v>
      </c>
      <c r="E8216" s="45" t="str">
        <f>VLOOKUP(C8216,PROCV!E$50:G$126,3,0)</f>
        <v>Música</v>
      </c>
      <c r="F8216" s="1" t="s">
        <v>416</v>
      </c>
      <c r="G8216" s="1" t="s">
        <v>236</v>
      </c>
      <c r="H8216" s="1">
        <v>2015</v>
      </c>
      <c r="I8216" s="60">
        <f>VLOOKUP(H8216,PROCV!E$33:F$44,2,0)</f>
        <v>1.0942074303887901</v>
      </c>
      <c r="J8216" s="71">
        <v>228734</v>
      </c>
      <c r="K8216" s="44">
        <f t="shared" si="128"/>
        <v>250282.44238254952</v>
      </c>
    </row>
    <row r="8217" spans="1:11" s="43" customFormat="1" ht="19.7" customHeight="1" x14ac:dyDescent="0.25">
      <c r="A8217" s="43" t="s">
        <v>157</v>
      </c>
      <c r="B8217" s="1" t="s">
        <v>292</v>
      </c>
      <c r="C8217" s="1" t="s">
        <v>287</v>
      </c>
      <c r="D8217" s="1" t="s">
        <v>286</v>
      </c>
      <c r="E8217" s="45" t="str">
        <f>VLOOKUP(C8217,PROCV!E$50:G$126,3,0)</f>
        <v>Música</v>
      </c>
      <c r="F8217" s="1" t="s">
        <v>416</v>
      </c>
      <c r="G8217" s="1" t="s">
        <v>236</v>
      </c>
      <c r="H8217" s="1">
        <v>2015</v>
      </c>
      <c r="I8217" s="60">
        <f>VLOOKUP(H8217,PROCV!E$33:F$44,2,0)</f>
        <v>1.0942074303887901</v>
      </c>
      <c r="J8217" s="71">
        <v>4527</v>
      </c>
      <c r="K8217" s="44">
        <f t="shared" si="128"/>
        <v>4953.477037370053</v>
      </c>
    </row>
    <row r="8218" spans="1:11" s="43" customFormat="1" ht="19.7" customHeight="1" x14ac:dyDescent="0.25">
      <c r="A8218" s="43" t="s">
        <v>157</v>
      </c>
      <c r="B8218" s="1" t="s">
        <v>292</v>
      </c>
      <c r="C8218" s="1" t="s">
        <v>287</v>
      </c>
      <c r="D8218" s="1" t="s">
        <v>286</v>
      </c>
      <c r="E8218" s="45" t="str">
        <f>VLOOKUP(C8218,PROCV!E$50:G$126,3,0)</f>
        <v>Música</v>
      </c>
      <c r="F8218" s="1" t="s">
        <v>416</v>
      </c>
      <c r="G8218" s="1" t="s">
        <v>236</v>
      </c>
      <c r="H8218" s="1">
        <v>2015</v>
      </c>
      <c r="I8218" s="60">
        <f>VLOOKUP(H8218,PROCV!E$33:F$44,2,0)</f>
        <v>1.0942074303887901</v>
      </c>
      <c r="J8218" s="71">
        <v>76526</v>
      </c>
      <c r="K8218" s="44">
        <f t="shared" si="128"/>
        <v>83735.317817932548</v>
      </c>
    </row>
    <row r="8219" spans="1:11" s="43" customFormat="1" ht="19.7" customHeight="1" x14ac:dyDescent="0.25">
      <c r="A8219" s="43" t="s">
        <v>157</v>
      </c>
      <c r="B8219" s="1" t="s">
        <v>292</v>
      </c>
      <c r="C8219" s="1" t="s">
        <v>287</v>
      </c>
      <c r="D8219" s="1" t="s">
        <v>286</v>
      </c>
      <c r="E8219" s="45" t="str">
        <f>VLOOKUP(C8219,PROCV!E$50:G$126,3,0)</f>
        <v>Música</v>
      </c>
      <c r="F8219" s="1" t="s">
        <v>416</v>
      </c>
      <c r="G8219" s="1" t="s">
        <v>236</v>
      </c>
      <c r="H8219" s="1">
        <v>2015</v>
      </c>
      <c r="I8219" s="60">
        <f>VLOOKUP(H8219,PROCV!E$33:F$44,2,0)</f>
        <v>1.0942074303887901</v>
      </c>
      <c r="J8219" s="71">
        <v>7941</v>
      </c>
      <c r="K8219" s="44">
        <f t="shared" si="128"/>
        <v>8689.1012047173826</v>
      </c>
    </row>
    <row r="8220" spans="1:11" s="43" customFormat="1" ht="19.7" customHeight="1" x14ac:dyDescent="0.25">
      <c r="A8220" s="43" t="s">
        <v>157</v>
      </c>
      <c r="B8220" s="1" t="s">
        <v>292</v>
      </c>
      <c r="C8220" s="1" t="s">
        <v>285</v>
      </c>
      <c r="D8220" s="1" t="s">
        <v>284</v>
      </c>
      <c r="E8220" s="45" t="str">
        <f>VLOOKUP(C8220,PROCV!E$50:G$126,3,0)</f>
        <v>Editorial</v>
      </c>
      <c r="F8220" s="1" t="s">
        <v>416</v>
      </c>
      <c r="G8220" s="1" t="s">
        <v>236</v>
      </c>
      <c r="H8220" s="1">
        <v>2015</v>
      </c>
      <c r="I8220" s="60">
        <f>VLOOKUP(H8220,PROCV!E$33:F$44,2,0)</f>
        <v>1.0942074303887901</v>
      </c>
      <c r="J8220" s="71">
        <v>223456</v>
      </c>
      <c r="K8220" s="44">
        <f t="shared" si="128"/>
        <v>244507.21556495747</v>
      </c>
    </row>
    <row r="8221" spans="1:11" s="43" customFormat="1" ht="19.7" customHeight="1" x14ac:dyDescent="0.25">
      <c r="A8221" s="43" t="s">
        <v>157</v>
      </c>
      <c r="B8221" s="1" t="s">
        <v>292</v>
      </c>
      <c r="C8221" s="1" t="s">
        <v>285</v>
      </c>
      <c r="D8221" s="1" t="s">
        <v>284</v>
      </c>
      <c r="E8221" s="45" t="str">
        <f>VLOOKUP(C8221,PROCV!E$50:G$126,3,0)</f>
        <v>Editorial</v>
      </c>
      <c r="F8221" s="1" t="s">
        <v>416</v>
      </c>
      <c r="G8221" s="1" t="s">
        <v>236</v>
      </c>
      <c r="H8221" s="1">
        <v>2015</v>
      </c>
      <c r="I8221" s="60">
        <f>VLOOKUP(H8221,PROCV!E$33:F$44,2,0)</f>
        <v>1.0942074303887901</v>
      </c>
      <c r="J8221" s="71">
        <v>261992</v>
      </c>
      <c r="K8221" s="44">
        <f t="shared" si="128"/>
        <v>286673.59310241987</v>
      </c>
    </row>
    <row r="8222" spans="1:11" s="43" customFormat="1" ht="19.7" customHeight="1" x14ac:dyDescent="0.25">
      <c r="A8222" s="43" t="s">
        <v>157</v>
      </c>
      <c r="B8222" s="1" t="s">
        <v>292</v>
      </c>
      <c r="C8222" s="1" t="s">
        <v>285</v>
      </c>
      <c r="D8222" s="1" t="s">
        <v>284</v>
      </c>
      <c r="E8222" s="45" t="str">
        <f>VLOOKUP(C8222,PROCV!E$50:G$126,3,0)</f>
        <v>Editorial</v>
      </c>
      <c r="F8222" s="1" t="s">
        <v>416</v>
      </c>
      <c r="G8222" s="1" t="s">
        <v>236</v>
      </c>
      <c r="H8222" s="1">
        <v>2015</v>
      </c>
      <c r="I8222" s="60">
        <f>VLOOKUP(H8222,PROCV!E$33:F$44,2,0)</f>
        <v>1.0942074303887901</v>
      </c>
      <c r="J8222" s="71">
        <v>46227</v>
      </c>
      <c r="K8222" s="44">
        <f t="shared" si="128"/>
        <v>50581.926884582601</v>
      </c>
    </row>
    <row r="8223" spans="1:11" s="43" customFormat="1" ht="19.7" customHeight="1" x14ac:dyDescent="0.25">
      <c r="A8223" s="43" t="s">
        <v>157</v>
      </c>
      <c r="B8223" s="1" t="s">
        <v>292</v>
      </c>
      <c r="C8223" s="1" t="s">
        <v>285</v>
      </c>
      <c r="D8223" s="1" t="s">
        <v>284</v>
      </c>
      <c r="E8223" s="45" t="str">
        <f>VLOOKUP(C8223,PROCV!E$50:G$126,3,0)</f>
        <v>Editorial</v>
      </c>
      <c r="F8223" s="1" t="s">
        <v>416</v>
      </c>
      <c r="G8223" s="1" t="s">
        <v>236</v>
      </c>
      <c r="H8223" s="1">
        <v>2015</v>
      </c>
      <c r="I8223" s="60">
        <f>VLOOKUP(H8223,PROCV!E$33:F$44,2,0)</f>
        <v>1.0942074303887901</v>
      </c>
      <c r="J8223" s="71">
        <v>36849</v>
      </c>
      <c r="K8223" s="44">
        <f t="shared" si="128"/>
        <v>40320.449602396526</v>
      </c>
    </row>
    <row r="8224" spans="1:11" s="43" customFormat="1" ht="19.7" customHeight="1" x14ac:dyDescent="0.25">
      <c r="A8224" s="43" t="s">
        <v>157</v>
      </c>
      <c r="B8224" s="1" t="s">
        <v>292</v>
      </c>
      <c r="C8224" s="1" t="s">
        <v>285</v>
      </c>
      <c r="D8224" s="1" t="s">
        <v>284</v>
      </c>
      <c r="E8224" s="45" t="str">
        <f>VLOOKUP(C8224,PROCV!E$50:G$126,3,0)</f>
        <v>Editorial</v>
      </c>
      <c r="F8224" s="1" t="s">
        <v>416</v>
      </c>
      <c r="G8224" s="1" t="s">
        <v>236</v>
      </c>
      <c r="H8224" s="1">
        <v>2015</v>
      </c>
      <c r="I8224" s="60">
        <f>VLOOKUP(H8224,PROCV!E$33:F$44,2,0)</f>
        <v>1.0942074303887901</v>
      </c>
      <c r="J8224" s="71">
        <v>27009</v>
      </c>
      <c r="K8224" s="44">
        <f t="shared" si="128"/>
        <v>29553.448487370832</v>
      </c>
    </row>
    <row r="8225" spans="1:11" s="43" customFormat="1" ht="19.7" customHeight="1" x14ac:dyDescent="0.25">
      <c r="A8225" s="43" t="s">
        <v>157</v>
      </c>
      <c r="B8225" s="1" t="s">
        <v>292</v>
      </c>
      <c r="C8225" s="1" t="s">
        <v>283</v>
      </c>
      <c r="D8225" s="1" t="s">
        <v>282</v>
      </c>
      <c r="E8225" s="45" t="str">
        <f>VLOOKUP(C8225,PROCV!E$50:G$126,3,0)</f>
        <v>Editorial</v>
      </c>
      <c r="F8225" s="1" t="s">
        <v>416</v>
      </c>
      <c r="G8225" s="1" t="s">
        <v>236</v>
      </c>
      <c r="H8225" s="1">
        <v>2015</v>
      </c>
      <c r="I8225" s="60">
        <f>VLOOKUP(H8225,PROCV!E$33:F$44,2,0)</f>
        <v>1.0942074303887901</v>
      </c>
      <c r="J8225" s="71">
        <v>46171</v>
      </c>
      <c r="K8225" s="44">
        <f t="shared" si="128"/>
        <v>50520.651268480826</v>
      </c>
    </row>
    <row r="8226" spans="1:11" s="43" customFormat="1" ht="19.7" customHeight="1" x14ac:dyDescent="0.25">
      <c r="A8226" s="43" t="s">
        <v>157</v>
      </c>
      <c r="B8226" s="1" t="s">
        <v>292</v>
      </c>
      <c r="C8226" s="1" t="s">
        <v>269</v>
      </c>
      <c r="D8226" s="1" t="s">
        <v>268</v>
      </c>
      <c r="E8226" s="45" t="str">
        <f>VLOOKUP(C8226,PROCV!E$50:G$126,3,0)</f>
        <v>NA</v>
      </c>
      <c r="F8226" s="1" t="s">
        <v>416</v>
      </c>
      <c r="G8226" s="1" t="s">
        <v>236</v>
      </c>
      <c r="H8226" s="1">
        <v>2015</v>
      </c>
      <c r="I8226" s="60">
        <f>VLOOKUP(H8226,PROCV!E$33:F$44,2,0)</f>
        <v>1.0942074303887901</v>
      </c>
      <c r="J8226" s="71">
        <v>8660</v>
      </c>
      <c r="K8226" s="44">
        <f t="shared" si="128"/>
        <v>9475.8363471669218</v>
      </c>
    </row>
    <row r="8227" spans="1:11" s="43" customFormat="1" ht="19.7" customHeight="1" x14ac:dyDescent="0.25">
      <c r="A8227" s="43" t="s">
        <v>157</v>
      </c>
      <c r="B8227" s="1" t="s">
        <v>292</v>
      </c>
      <c r="C8227" s="1" t="s">
        <v>269</v>
      </c>
      <c r="D8227" s="1" t="s">
        <v>268</v>
      </c>
      <c r="E8227" s="45" t="str">
        <f>VLOOKUP(C8227,PROCV!E$50:G$126,3,0)</f>
        <v>NA</v>
      </c>
      <c r="F8227" s="1" t="s">
        <v>416</v>
      </c>
      <c r="G8227" s="1" t="s">
        <v>236</v>
      </c>
      <c r="H8227" s="1">
        <v>2015</v>
      </c>
      <c r="I8227" s="60">
        <f>VLOOKUP(H8227,PROCV!E$33:F$44,2,0)</f>
        <v>1.0942074303887901</v>
      </c>
      <c r="J8227" s="1">
        <v>916</v>
      </c>
      <c r="K8227" s="44">
        <f t="shared" si="128"/>
        <v>1002.2940062361317</v>
      </c>
    </row>
    <row r="8228" spans="1:11" s="43" customFormat="1" ht="19.7" customHeight="1" x14ac:dyDescent="0.25">
      <c r="A8228" s="43" t="s">
        <v>157</v>
      </c>
      <c r="B8228" s="1" t="s">
        <v>292</v>
      </c>
      <c r="C8228" s="1" t="s">
        <v>269</v>
      </c>
      <c r="D8228" s="1" t="s">
        <v>268</v>
      </c>
      <c r="E8228" s="45" t="str">
        <f>VLOOKUP(C8228,PROCV!E$50:G$126,3,0)</f>
        <v>NA</v>
      </c>
      <c r="F8228" s="1" t="s">
        <v>416</v>
      </c>
      <c r="G8228" s="1" t="s">
        <v>236</v>
      </c>
      <c r="H8228" s="1">
        <v>2015</v>
      </c>
      <c r="I8228" s="60">
        <f>VLOOKUP(H8228,PROCV!E$33:F$44,2,0)</f>
        <v>1.0942074303887901</v>
      </c>
      <c r="J8228" s="71">
        <v>233245</v>
      </c>
      <c r="K8228" s="44">
        <f t="shared" si="128"/>
        <v>255218.41210103335</v>
      </c>
    </row>
    <row r="8229" spans="1:11" s="43" customFormat="1" ht="19.7" customHeight="1" x14ac:dyDescent="0.25">
      <c r="A8229" s="43" t="s">
        <v>157</v>
      </c>
      <c r="B8229" s="1" t="s">
        <v>292</v>
      </c>
      <c r="C8229" s="1" t="s">
        <v>269</v>
      </c>
      <c r="D8229" s="1" t="s">
        <v>268</v>
      </c>
      <c r="E8229" s="45" t="str">
        <f>VLOOKUP(C8229,PROCV!E$50:G$126,3,0)</f>
        <v>NA</v>
      </c>
      <c r="F8229" s="1" t="s">
        <v>416</v>
      </c>
      <c r="G8229" s="1" t="s">
        <v>236</v>
      </c>
      <c r="H8229" s="1">
        <v>2015</v>
      </c>
      <c r="I8229" s="60">
        <f>VLOOKUP(H8229,PROCV!E$33:F$44,2,0)</f>
        <v>1.0942074303887901</v>
      </c>
      <c r="J8229" s="71">
        <v>135552</v>
      </c>
      <c r="K8229" s="44">
        <f t="shared" si="128"/>
        <v>148322.00560406127</v>
      </c>
    </row>
    <row r="8230" spans="1:11" s="43" customFormat="1" ht="19.7" customHeight="1" x14ac:dyDescent="0.25">
      <c r="A8230" s="43" t="s">
        <v>157</v>
      </c>
      <c r="B8230" s="1" t="s">
        <v>292</v>
      </c>
      <c r="C8230" s="1" t="s">
        <v>254</v>
      </c>
      <c r="D8230" s="1" t="s">
        <v>253</v>
      </c>
      <c r="E8230" s="45" t="str">
        <f>VLOOKUP(C8230,PROCV!E$50:G$126,3,0)</f>
        <v>Música</v>
      </c>
      <c r="F8230" s="1" t="s">
        <v>416</v>
      </c>
      <c r="G8230" s="1" t="s">
        <v>236</v>
      </c>
      <c r="H8230" s="1">
        <v>2015</v>
      </c>
      <c r="I8230" s="60">
        <f>VLOOKUP(H8230,PROCV!E$33:F$44,2,0)</f>
        <v>1.0942074303887901</v>
      </c>
      <c r="J8230" s="71">
        <v>6582</v>
      </c>
      <c r="K8230" s="44">
        <f t="shared" si="128"/>
        <v>7202.0733068190166</v>
      </c>
    </row>
    <row r="8231" spans="1:11" s="43" customFormat="1" ht="19.7" customHeight="1" x14ac:dyDescent="0.25">
      <c r="A8231" s="43" t="s">
        <v>157</v>
      </c>
      <c r="B8231" s="1" t="s">
        <v>292</v>
      </c>
      <c r="C8231" s="1" t="s">
        <v>252</v>
      </c>
      <c r="D8231" s="1" t="s">
        <v>251</v>
      </c>
      <c r="E8231" s="45" t="str">
        <f>VLOOKUP(C8231,PROCV!E$50:G$126,3,0)</f>
        <v>Audiovisual</v>
      </c>
      <c r="F8231" s="1" t="s">
        <v>416</v>
      </c>
      <c r="G8231" s="1" t="s">
        <v>236</v>
      </c>
      <c r="H8231" s="1">
        <v>2015</v>
      </c>
      <c r="I8231" s="60">
        <f>VLOOKUP(H8231,PROCV!E$33:F$44,2,0)</f>
        <v>1.0942074303887901</v>
      </c>
      <c r="J8231" s="71">
        <v>272828</v>
      </c>
      <c r="K8231" s="44">
        <f t="shared" si="128"/>
        <v>298530.42481811281</v>
      </c>
    </row>
    <row r="8232" spans="1:11" s="43" customFormat="1" ht="19.7" customHeight="1" x14ac:dyDescent="0.25">
      <c r="A8232" s="43" t="s">
        <v>157</v>
      </c>
      <c r="B8232" s="1" t="s">
        <v>292</v>
      </c>
      <c r="C8232" s="1" t="s">
        <v>250</v>
      </c>
      <c r="D8232" s="1" t="s">
        <v>249</v>
      </c>
      <c r="E8232" s="45" t="str">
        <f>VLOOKUP(C8232,PROCV!E$50:G$126,3,0)</f>
        <v>Audiovisual</v>
      </c>
      <c r="F8232" s="1" t="s">
        <v>416</v>
      </c>
      <c r="G8232" s="1" t="s">
        <v>236</v>
      </c>
      <c r="H8232" s="1">
        <v>2015</v>
      </c>
      <c r="I8232" s="60">
        <f>VLOOKUP(H8232,PROCV!E$33:F$44,2,0)</f>
        <v>1.0942074303887901</v>
      </c>
      <c r="J8232" s="71">
        <v>145929</v>
      </c>
      <c r="K8232" s="44">
        <f t="shared" si="128"/>
        <v>159676.59610920574</v>
      </c>
    </row>
    <row r="8233" spans="1:11" s="43" customFormat="1" ht="19.7" customHeight="1" x14ac:dyDescent="0.25">
      <c r="A8233" s="43" t="s">
        <v>157</v>
      </c>
      <c r="B8233" s="1" t="s">
        <v>292</v>
      </c>
      <c r="C8233" s="1" t="s">
        <v>336</v>
      </c>
      <c r="D8233" s="1" t="s">
        <v>335</v>
      </c>
      <c r="E8233" s="45" t="str">
        <f>VLOOKUP(C8233,PROCV!E$50:G$126,3,0)</f>
        <v>NA</v>
      </c>
      <c r="F8233" s="1" t="s">
        <v>416</v>
      </c>
      <c r="G8233" s="1" t="s">
        <v>265</v>
      </c>
      <c r="H8233" s="1">
        <v>2015</v>
      </c>
      <c r="I8233" s="60">
        <f>VLOOKUP(H8233,PROCV!E$33:F$44,2,0)</f>
        <v>1.0942074303887901</v>
      </c>
      <c r="J8233" s="71">
        <v>432086</v>
      </c>
      <c r="K8233" s="44">
        <f t="shared" si="128"/>
        <v>472791.71176697075</v>
      </c>
    </row>
    <row r="8234" spans="1:11" s="43" customFormat="1" ht="19.7" customHeight="1" x14ac:dyDescent="0.25">
      <c r="A8234" s="43" t="s">
        <v>157</v>
      </c>
      <c r="B8234" s="1" t="s">
        <v>292</v>
      </c>
      <c r="C8234" s="1" t="s">
        <v>336</v>
      </c>
      <c r="D8234" s="1" t="s">
        <v>335</v>
      </c>
      <c r="E8234" s="45" t="str">
        <f>VLOOKUP(C8234,PROCV!E$50:G$126,3,0)</f>
        <v>NA</v>
      </c>
      <c r="F8234" s="1" t="s">
        <v>416</v>
      </c>
      <c r="G8234" s="1" t="s">
        <v>265</v>
      </c>
      <c r="H8234" s="1">
        <v>2015</v>
      </c>
      <c r="I8234" s="60">
        <f>VLOOKUP(H8234,PROCV!E$33:F$44,2,0)</f>
        <v>1.0942074303887901</v>
      </c>
      <c r="J8234" s="71">
        <v>12000</v>
      </c>
      <c r="K8234" s="44">
        <f t="shared" si="128"/>
        <v>13130.489164665481</v>
      </c>
    </row>
    <row r="8235" spans="1:11" s="43" customFormat="1" ht="19.7" customHeight="1" x14ac:dyDescent="0.25">
      <c r="A8235" s="43" t="s">
        <v>157</v>
      </c>
      <c r="B8235" s="1" t="s">
        <v>292</v>
      </c>
      <c r="C8235" s="1" t="s">
        <v>246</v>
      </c>
      <c r="D8235" s="1" t="s">
        <v>245</v>
      </c>
      <c r="E8235" s="45" t="str">
        <f>VLOOKUP(C8235,PROCV!E$50:G$126,3,0)</f>
        <v>Artes Cênicas e Espetáculos</v>
      </c>
      <c r="F8235" s="1" t="s">
        <v>416</v>
      </c>
      <c r="G8235" s="1" t="s">
        <v>236</v>
      </c>
      <c r="H8235" s="1">
        <v>2015</v>
      </c>
      <c r="I8235" s="60">
        <f>VLOOKUP(H8235,PROCV!E$33:F$44,2,0)</f>
        <v>1.0942074303887901</v>
      </c>
      <c r="J8235" s="71">
        <v>14561</v>
      </c>
      <c r="K8235" s="44">
        <f t="shared" si="128"/>
        <v>15932.754393891173</v>
      </c>
    </row>
    <row r="8236" spans="1:11" s="43" customFormat="1" ht="19.7" customHeight="1" x14ac:dyDescent="0.25">
      <c r="A8236" s="43" t="s">
        <v>157</v>
      </c>
      <c r="B8236" s="1" t="s">
        <v>292</v>
      </c>
      <c r="C8236" s="1" t="s">
        <v>246</v>
      </c>
      <c r="D8236" s="1" t="s">
        <v>245</v>
      </c>
      <c r="E8236" s="45" t="str">
        <f>VLOOKUP(C8236,PROCV!E$50:G$126,3,0)</f>
        <v>Artes Cênicas e Espetáculos</v>
      </c>
      <c r="F8236" s="1" t="s">
        <v>416</v>
      </c>
      <c r="G8236" s="1" t="s">
        <v>236</v>
      </c>
      <c r="H8236" s="1">
        <v>2015</v>
      </c>
      <c r="I8236" s="60">
        <f>VLOOKUP(H8236,PROCV!E$33:F$44,2,0)</f>
        <v>1.0942074303887901</v>
      </c>
      <c r="J8236" s="71">
        <v>40228</v>
      </c>
      <c r="K8236" s="44">
        <f t="shared" si="128"/>
        <v>44017.776509680247</v>
      </c>
    </row>
    <row r="8237" spans="1:11" s="43" customFormat="1" ht="19.7" customHeight="1" x14ac:dyDescent="0.25">
      <c r="A8237" s="43" t="s">
        <v>157</v>
      </c>
      <c r="B8237" s="1" t="s">
        <v>292</v>
      </c>
      <c r="C8237" s="1" t="s">
        <v>246</v>
      </c>
      <c r="D8237" s="1" t="s">
        <v>245</v>
      </c>
      <c r="E8237" s="45" t="str">
        <f>VLOOKUP(C8237,PROCV!E$50:G$126,3,0)</f>
        <v>Artes Cênicas e Espetáculos</v>
      </c>
      <c r="F8237" s="1" t="s">
        <v>416</v>
      </c>
      <c r="G8237" s="1" t="s">
        <v>236</v>
      </c>
      <c r="H8237" s="1">
        <v>2015</v>
      </c>
      <c r="I8237" s="60">
        <f>VLOOKUP(H8237,PROCV!E$33:F$44,2,0)</f>
        <v>1.0942074303887901</v>
      </c>
      <c r="J8237" s="71">
        <v>104929</v>
      </c>
      <c r="K8237" s="44">
        <f t="shared" si="128"/>
        <v>114814.09146326536</v>
      </c>
    </row>
    <row r="8238" spans="1:11" s="43" customFormat="1" ht="19.7" customHeight="1" x14ac:dyDescent="0.25">
      <c r="A8238" s="43" t="s">
        <v>157</v>
      </c>
      <c r="B8238" s="1" t="s">
        <v>292</v>
      </c>
      <c r="C8238" s="1" t="s">
        <v>238</v>
      </c>
      <c r="D8238" s="1" t="s">
        <v>237</v>
      </c>
      <c r="E8238" s="45" t="str">
        <f>VLOOKUP(C8238,PROCV!E$50:G$126,3,0)</f>
        <v>Artes Cênicas e Espetáculos</v>
      </c>
      <c r="F8238" s="1" t="s">
        <v>416</v>
      </c>
      <c r="G8238" s="1" t="s">
        <v>236</v>
      </c>
      <c r="H8238" s="1">
        <v>2015</v>
      </c>
      <c r="I8238" s="60">
        <f>VLOOKUP(H8238,PROCV!E$33:F$44,2,0)</f>
        <v>1.0942074303887901</v>
      </c>
      <c r="J8238" s="71">
        <v>87583</v>
      </c>
      <c r="K8238" s="44">
        <f t="shared" si="128"/>
        <v>95833.969375741406</v>
      </c>
    </row>
    <row r="8239" spans="1:11" s="43" customFormat="1" ht="19.7" customHeight="1" x14ac:dyDescent="0.25">
      <c r="A8239" s="43" t="s">
        <v>157</v>
      </c>
      <c r="B8239" s="1" t="s">
        <v>292</v>
      </c>
      <c r="C8239" s="1" t="s">
        <v>241</v>
      </c>
      <c r="D8239" s="1" t="s">
        <v>240</v>
      </c>
      <c r="E8239" s="45" t="str">
        <f>VLOOKUP(C8239,PROCV!E$50:G$126,3,0)</f>
        <v>Artes Cênicas e Espetáculos</v>
      </c>
      <c r="F8239" s="1" t="s">
        <v>416</v>
      </c>
      <c r="G8239" s="1" t="s">
        <v>236</v>
      </c>
      <c r="H8239" s="1">
        <v>2015</v>
      </c>
      <c r="I8239" s="60">
        <f>VLOOKUP(H8239,PROCV!E$33:F$44,2,0)</f>
        <v>1.0942074303887901</v>
      </c>
      <c r="J8239" s="71">
        <v>50612</v>
      </c>
      <c r="K8239" s="44">
        <f t="shared" si="128"/>
        <v>55380.026466837444</v>
      </c>
    </row>
    <row r="8240" spans="1:11" s="43" customFormat="1" ht="19.7" customHeight="1" x14ac:dyDescent="0.25">
      <c r="A8240" s="43" t="s">
        <v>157</v>
      </c>
      <c r="B8240" s="1" t="s">
        <v>292</v>
      </c>
      <c r="C8240" s="1" t="s">
        <v>241</v>
      </c>
      <c r="D8240" s="1" t="s">
        <v>240</v>
      </c>
      <c r="E8240" s="45" t="str">
        <f>VLOOKUP(C8240,PROCV!E$50:G$126,3,0)</f>
        <v>Artes Cênicas e Espetáculos</v>
      </c>
      <c r="F8240" s="1" t="s">
        <v>416</v>
      </c>
      <c r="G8240" s="1" t="s">
        <v>236</v>
      </c>
      <c r="H8240" s="1">
        <v>2015</v>
      </c>
      <c r="I8240" s="60">
        <f>VLOOKUP(H8240,PROCV!E$33:F$44,2,0)</f>
        <v>1.0942074303887901</v>
      </c>
      <c r="J8240" s="71">
        <v>2471</v>
      </c>
      <c r="K8240" s="44">
        <f t="shared" si="128"/>
        <v>2703.7865604907001</v>
      </c>
    </row>
    <row r="8241" spans="1:11" s="43" customFormat="1" ht="19.7" customHeight="1" x14ac:dyDescent="0.25">
      <c r="A8241" s="43" t="s">
        <v>177</v>
      </c>
      <c r="B8241" s="1" t="s">
        <v>242</v>
      </c>
      <c r="C8241" s="1" t="s">
        <v>309</v>
      </c>
      <c r="D8241" s="1" t="s">
        <v>308</v>
      </c>
      <c r="E8241" s="45" t="str">
        <f>VLOOKUP(C8241,PROCV!E$50:G$126,3,0)</f>
        <v>NA</v>
      </c>
      <c r="F8241" s="1" t="s">
        <v>416</v>
      </c>
      <c r="G8241" s="1" t="s">
        <v>236</v>
      </c>
      <c r="H8241" s="1">
        <v>2015</v>
      </c>
      <c r="I8241" s="60">
        <f>VLOOKUP(H8241,PROCV!E$33:F$44,2,0)</f>
        <v>1.0942074303887901</v>
      </c>
      <c r="J8241" s="71">
        <v>128970</v>
      </c>
      <c r="K8241" s="44">
        <f t="shared" si="128"/>
        <v>141119.93229724225</v>
      </c>
    </row>
    <row r="8242" spans="1:11" s="43" customFormat="1" ht="19.7" customHeight="1" x14ac:dyDescent="0.25">
      <c r="A8242" s="43" t="s">
        <v>177</v>
      </c>
      <c r="B8242" s="1" t="s">
        <v>242</v>
      </c>
      <c r="C8242" s="1" t="s">
        <v>309</v>
      </c>
      <c r="D8242" s="1" t="s">
        <v>308</v>
      </c>
      <c r="E8242" s="45" t="str">
        <f>VLOOKUP(C8242,PROCV!E$50:G$126,3,0)</f>
        <v>NA</v>
      </c>
      <c r="F8242" s="1" t="s">
        <v>416</v>
      </c>
      <c r="G8242" s="1" t="s">
        <v>236</v>
      </c>
      <c r="H8242" s="1">
        <v>2015</v>
      </c>
      <c r="I8242" s="60">
        <f>VLOOKUP(H8242,PROCV!E$33:F$44,2,0)</f>
        <v>1.0942074303887901</v>
      </c>
      <c r="J8242" s="71">
        <v>19469</v>
      </c>
      <c r="K8242" s="44">
        <f t="shared" si="128"/>
        <v>21303.124462239353</v>
      </c>
    </row>
    <row r="8243" spans="1:11" s="43" customFormat="1" ht="19.7" customHeight="1" x14ac:dyDescent="0.25">
      <c r="A8243" s="43" t="s">
        <v>177</v>
      </c>
      <c r="B8243" s="1" t="s">
        <v>242</v>
      </c>
      <c r="C8243" s="1" t="s">
        <v>291</v>
      </c>
      <c r="D8243" s="1" t="s">
        <v>290</v>
      </c>
      <c r="E8243" s="45" t="str">
        <f>VLOOKUP(C8243,PROCV!E$50:G$126,3,0)</f>
        <v>NA</v>
      </c>
      <c r="F8243" s="1" t="s">
        <v>416</v>
      </c>
      <c r="G8243" s="1" t="s">
        <v>236</v>
      </c>
      <c r="H8243" s="1">
        <v>2015</v>
      </c>
      <c r="I8243" s="60">
        <f>VLOOKUP(H8243,PROCV!E$33:F$44,2,0)</f>
        <v>1.0942074303887901</v>
      </c>
      <c r="J8243" s="71">
        <v>11943</v>
      </c>
      <c r="K8243" s="44">
        <f t="shared" si="128"/>
        <v>13068.119341133321</v>
      </c>
    </row>
    <row r="8244" spans="1:11" s="43" customFormat="1" ht="19.7" customHeight="1" x14ac:dyDescent="0.25">
      <c r="A8244" s="43" t="s">
        <v>177</v>
      </c>
      <c r="B8244" s="1" t="s">
        <v>242</v>
      </c>
      <c r="C8244" s="1" t="s">
        <v>291</v>
      </c>
      <c r="D8244" s="1" t="s">
        <v>290</v>
      </c>
      <c r="E8244" s="45" t="str">
        <f>VLOOKUP(C8244,PROCV!E$50:G$126,3,0)</f>
        <v>NA</v>
      </c>
      <c r="F8244" s="1" t="s">
        <v>416</v>
      </c>
      <c r="G8244" s="1" t="s">
        <v>236</v>
      </c>
      <c r="H8244" s="1">
        <v>2015</v>
      </c>
      <c r="I8244" s="60">
        <f>VLOOKUP(H8244,PROCV!E$33:F$44,2,0)</f>
        <v>1.0942074303887901</v>
      </c>
      <c r="J8244" s="71">
        <v>2254181</v>
      </c>
      <c r="K8244" s="44">
        <f t="shared" si="128"/>
        <v>2466541.5996412332</v>
      </c>
    </row>
    <row r="8245" spans="1:11" s="43" customFormat="1" ht="19.7" customHeight="1" x14ac:dyDescent="0.25">
      <c r="A8245" s="43" t="s">
        <v>177</v>
      </c>
      <c r="B8245" s="1" t="s">
        <v>242</v>
      </c>
      <c r="C8245" s="1" t="s">
        <v>291</v>
      </c>
      <c r="D8245" s="1" t="s">
        <v>290</v>
      </c>
      <c r="E8245" s="45" t="str">
        <f>VLOOKUP(C8245,PROCV!E$50:G$126,3,0)</f>
        <v>NA</v>
      </c>
      <c r="F8245" s="1" t="s">
        <v>416</v>
      </c>
      <c r="G8245" s="1" t="s">
        <v>236</v>
      </c>
      <c r="H8245" s="1">
        <v>2015</v>
      </c>
      <c r="I8245" s="60">
        <f>VLOOKUP(H8245,PROCV!E$33:F$44,2,0)</f>
        <v>1.0942074303887901</v>
      </c>
      <c r="J8245" s="71">
        <v>174503</v>
      </c>
      <c r="K8245" s="44">
        <f t="shared" si="128"/>
        <v>190942.47922513503</v>
      </c>
    </row>
    <row r="8246" spans="1:11" s="43" customFormat="1" ht="19.7" customHeight="1" x14ac:dyDescent="0.25">
      <c r="A8246" s="43" t="s">
        <v>177</v>
      </c>
      <c r="B8246" s="1" t="s">
        <v>242</v>
      </c>
      <c r="C8246" s="1" t="s">
        <v>291</v>
      </c>
      <c r="D8246" s="1" t="s">
        <v>290</v>
      </c>
      <c r="E8246" s="45" t="str">
        <f>VLOOKUP(C8246,PROCV!E$50:G$126,3,0)</f>
        <v>NA</v>
      </c>
      <c r="F8246" s="1" t="s">
        <v>416</v>
      </c>
      <c r="G8246" s="1" t="s">
        <v>236</v>
      </c>
      <c r="H8246" s="1">
        <v>2015</v>
      </c>
      <c r="I8246" s="60">
        <f>VLOOKUP(H8246,PROCV!E$33:F$44,2,0)</f>
        <v>1.0942074303887901</v>
      </c>
      <c r="J8246" s="71">
        <v>128550</v>
      </c>
      <c r="K8246" s="44">
        <f t="shared" si="128"/>
        <v>140660.36517647895</v>
      </c>
    </row>
    <row r="8247" spans="1:11" s="43" customFormat="1" ht="19.7" customHeight="1" x14ac:dyDescent="0.25">
      <c r="A8247" s="43" t="s">
        <v>177</v>
      </c>
      <c r="B8247" s="1" t="s">
        <v>242</v>
      </c>
      <c r="C8247" s="1" t="s">
        <v>320</v>
      </c>
      <c r="D8247" s="1" t="s">
        <v>319</v>
      </c>
      <c r="E8247" s="45" t="str">
        <f>VLOOKUP(C8247,PROCV!E$50:G$126,3,0)</f>
        <v>Música</v>
      </c>
      <c r="F8247" s="1" t="s">
        <v>416</v>
      </c>
      <c r="G8247" s="1" t="s">
        <v>236</v>
      </c>
      <c r="H8247" s="1">
        <v>2015</v>
      </c>
      <c r="I8247" s="60">
        <f>VLOOKUP(H8247,PROCV!E$33:F$44,2,0)</f>
        <v>1.0942074303887901</v>
      </c>
      <c r="J8247" s="71">
        <v>9772</v>
      </c>
      <c r="K8247" s="44">
        <f t="shared" si="128"/>
        <v>10692.595009759258</v>
      </c>
    </row>
    <row r="8248" spans="1:11" s="43" customFormat="1" ht="19.7" customHeight="1" x14ac:dyDescent="0.25">
      <c r="A8248" s="43" t="s">
        <v>177</v>
      </c>
      <c r="B8248" s="1" t="s">
        <v>242</v>
      </c>
      <c r="C8248" s="1" t="s">
        <v>320</v>
      </c>
      <c r="D8248" s="1" t="s">
        <v>319</v>
      </c>
      <c r="E8248" s="45" t="str">
        <f>VLOOKUP(C8248,PROCV!E$50:G$126,3,0)</f>
        <v>Música</v>
      </c>
      <c r="F8248" s="1" t="s">
        <v>416</v>
      </c>
      <c r="G8248" s="1" t="s">
        <v>236</v>
      </c>
      <c r="H8248" s="1">
        <v>2015</v>
      </c>
      <c r="I8248" s="60">
        <f>VLOOKUP(H8248,PROCV!E$33:F$44,2,0)</f>
        <v>1.0942074303887901</v>
      </c>
      <c r="J8248" s="71">
        <v>36222</v>
      </c>
      <c r="K8248" s="44">
        <f t="shared" si="128"/>
        <v>39634.381543542753</v>
      </c>
    </row>
    <row r="8249" spans="1:11" s="43" customFormat="1" ht="19.7" customHeight="1" x14ac:dyDescent="0.25">
      <c r="A8249" s="43" t="s">
        <v>177</v>
      </c>
      <c r="B8249" s="1" t="s">
        <v>242</v>
      </c>
      <c r="C8249" s="1" t="s">
        <v>320</v>
      </c>
      <c r="D8249" s="1" t="s">
        <v>319</v>
      </c>
      <c r="E8249" s="45" t="str">
        <f>VLOOKUP(C8249,PROCV!E$50:G$126,3,0)</f>
        <v>Música</v>
      </c>
      <c r="F8249" s="1" t="s">
        <v>416</v>
      </c>
      <c r="G8249" s="1" t="s">
        <v>236</v>
      </c>
      <c r="H8249" s="1">
        <v>2015</v>
      </c>
      <c r="I8249" s="60">
        <f>VLOOKUP(H8249,PROCV!E$33:F$44,2,0)</f>
        <v>1.0942074303887901</v>
      </c>
      <c r="J8249" s="71">
        <v>64156</v>
      </c>
      <c r="K8249" s="44">
        <f t="shared" si="128"/>
        <v>70199.971904023216</v>
      </c>
    </row>
    <row r="8250" spans="1:11" s="43" customFormat="1" ht="19.7" customHeight="1" x14ac:dyDescent="0.25">
      <c r="A8250" s="43" t="s">
        <v>177</v>
      </c>
      <c r="B8250" s="1" t="s">
        <v>242</v>
      </c>
      <c r="C8250" s="1" t="s">
        <v>289</v>
      </c>
      <c r="D8250" s="1" t="s">
        <v>288</v>
      </c>
      <c r="E8250" s="45" t="str">
        <f>VLOOKUP(C8250,PROCV!E$50:G$126,3,0)</f>
        <v>Editorial</v>
      </c>
      <c r="F8250" s="1" t="s">
        <v>416</v>
      </c>
      <c r="G8250" s="1" t="s">
        <v>236</v>
      </c>
      <c r="H8250" s="1">
        <v>2015</v>
      </c>
      <c r="I8250" s="60">
        <f>VLOOKUP(H8250,PROCV!E$33:F$44,2,0)</f>
        <v>1.0942074303887901</v>
      </c>
      <c r="J8250" s="71">
        <v>100105</v>
      </c>
      <c r="K8250" s="44">
        <f t="shared" si="128"/>
        <v>109535.63481906983</v>
      </c>
    </row>
    <row r="8251" spans="1:11" s="43" customFormat="1" ht="19.7" customHeight="1" x14ac:dyDescent="0.25">
      <c r="A8251" s="43" t="s">
        <v>177</v>
      </c>
      <c r="B8251" s="1" t="s">
        <v>242</v>
      </c>
      <c r="C8251" s="1" t="s">
        <v>289</v>
      </c>
      <c r="D8251" s="1" t="s">
        <v>288</v>
      </c>
      <c r="E8251" s="45" t="str">
        <f>VLOOKUP(C8251,PROCV!E$50:G$126,3,0)</f>
        <v>Editorial</v>
      </c>
      <c r="F8251" s="1" t="s">
        <v>416</v>
      </c>
      <c r="G8251" s="1" t="s">
        <v>236</v>
      </c>
      <c r="H8251" s="1">
        <v>2015</v>
      </c>
      <c r="I8251" s="60">
        <f>VLOOKUP(H8251,PROCV!E$33:F$44,2,0)</f>
        <v>1.0942074303887901</v>
      </c>
      <c r="J8251" s="71">
        <v>56948</v>
      </c>
      <c r="K8251" s="44">
        <f t="shared" si="128"/>
        <v>62312.924745780816</v>
      </c>
    </row>
    <row r="8252" spans="1:11" s="43" customFormat="1" ht="19.7" customHeight="1" x14ac:dyDescent="0.25">
      <c r="A8252" s="43" t="s">
        <v>177</v>
      </c>
      <c r="B8252" s="1" t="s">
        <v>242</v>
      </c>
      <c r="C8252" s="1" t="s">
        <v>289</v>
      </c>
      <c r="D8252" s="1" t="s">
        <v>288</v>
      </c>
      <c r="E8252" s="45" t="str">
        <f>VLOOKUP(C8252,PROCV!E$50:G$126,3,0)</f>
        <v>Editorial</v>
      </c>
      <c r="F8252" s="1" t="s">
        <v>416</v>
      </c>
      <c r="G8252" s="1" t="s">
        <v>236</v>
      </c>
      <c r="H8252" s="1">
        <v>2015</v>
      </c>
      <c r="I8252" s="60">
        <f>VLOOKUP(H8252,PROCV!E$33:F$44,2,0)</f>
        <v>1.0942074303887901</v>
      </c>
      <c r="J8252" s="71">
        <v>374688</v>
      </c>
      <c r="K8252" s="44">
        <f t="shared" si="128"/>
        <v>409986.39367751498</v>
      </c>
    </row>
    <row r="8253" spans="1:11" s="43" customFormat="1" ht="19.7" customHeight="1" x14ac:dyDescent="0.25">
      <c r="A8253" s="43" t="s">
        <v>177</v>
      </c>
      <c r="B8253" s="1" t="s">
        <v>242</v>
      </c>
      <c r="C8253" s="1" t="s">
        <v>289</v>
      </c>
      <c r="D8253" s="1" t="s">
        <v>288</v>
      </c>
      <c r="E8253" s="45" t="str">
        <f>VLOOKUP(C8253,PROCV!E$50:G$126,3,0)</f>
        <v>Editorial</v>
      </c>
      <c r="F8253" s="1" t="s">
        <v>416</v>
      </c>
      <c r="G8253" s="1" t="s">
        <v>236</v>
      </c>
      <c r="H8253" s="1">
        <v>2015</v>
      </c>
      <c r="I8253" s="60">
        <f>VLOOKUP(H8253,PROCV!E$33:F$44,2,0)</f>
        <v>1.0942074303887901</v>
      </c>
      <c r="J8253" s="71">
        <v>71206</v>
      </c>
      <c r="K8253" s="44">
        <f t="shared" si="128"/>
        <v>77914.134288264191</v>
      </c>
    </row>
    <row r="8254" spans="1:11" s="43" customFormat="1" ht="19.7" customHeight="1" x14ac:dyDescent="0.25">
      <c r="A8254" s="43" t="s">
        <v>177</v>
      </c>
      <c r="B8254" s="1" t="s">
        <v>242</v>
      </c>
      <c r="C8254" s="1" t="s">
        <v>287</v>
      </c>
      <c r="D8254" s="1" t="s">
        <v>286</v>
      </c>
      <c r="E8254" s="45" t="str">
        <f>VLOOKUP(C8254,PROCV!E$50:G$126,3,0)</f>
        <v>Música</v>
      </c>
      <c r="F8254" s="1" t="s">
        <v>416</v>
      </c>
      <c r="G8254" s="1" t="s">
        <v>236</v>
      </c>
      <c r="H8254" s="1">
        <v>2015</v>
      </c>
      <c r="I8254" s="60">
        <f>VLOOKUP(H8254,PROCV!E$33:F$44,2,0)</f>
        <v>1.0942074303887901</v>
      </c>
      <c r="J8254" s="71">
        <v>121568</v>
      </c>
      <c r="K8254" s="44">
        <f t="shared" si="128"/>
        <v>133020.60889750443</v>
      </c>
    </row>
    <row r="8255" spans="1:11" s="43" customFormat="1" ht="19.7" customHeight="1" x14ac:dyDescent="0.25">
      <c r="A8255" s="43" t="s">
        <v>177</v>
      </c>
      <c r="B8255" s="1" t="s">
        <v>242</v>
      </c>
      <c r="C8255" s="1" t="s">
        <v>287</v>
      </c>
      <c r="D8255" s="1" t="s">
        <v>286</v>
      </c>
      <c r="E8255" s="45" t="str">
        <f>VLOOKUP(C8255,PROCV!E$50:G$126,3,0)</f>
        <v>Música</v>
      </c>
      <c r="F8255" s="1" t="s">
        <v>416</v>
      </c>
      <c r="G8255" s="1" t="s">
        <v>236</v>
      </c>
      <c r="H8255" s="1">
        <v>2015</v>
      </c>
      <c r="I8255" s="60">
        <f>VLOOKUP(H8255,PROCV!E$33:F$44,2,0)</f>
        <v>1.0942074303887901</v>
      </c>
      <c r="J8255" s="71">
        <v>301926</v>
      </c>
      <c r="K8255" s="44">
        <f t="shared" si="128"/>
        <v>330369.67262756586</v>
      </c>
    </row>
    <row r="8256" spans="1:11" s="43" customFormat="1" ht="19.7" customHeight="1" x14ac:dyDescent="0.25">
      <c r="A8256" s="43" t="s">
        <v>177</v>
      </c>
      <c r="B8256" s="1" t="s">
        <v>242</v>
      </c>
      <c r="C8256" s="1" t="s">
        <v>287</v>
      </c>
      <c r="D8256" s="1" t="s">
        <v>286</v>
      </c>
      <c r="E8256" s="45" t="str">
        <f>VLOOKUP(C8256,PROCV!E$50:G$126,3,0)</f>
        <v>Música</v>
      </c>
      <c r="F8256" s="1" t="s">
        <v>416</v>
      </c>
      <c r="G8256" s="1" t="s">
        <v>236</v>
      </c>
      <c r="H8256" s="1">
        <v>2015</v>
      </c>
      <c r="I8256" s="60">
        <f>VLOOKUP(H8256,PROCV!E$33:F$44,2,0)</f>
        <v>1.0942074303887901</v>
      </c>
      <c r="J8256" s="71">
        <v>145855</v>
      </c>
      <c r="K8256" s="44">
        <f t="shared" si="128"/>
        <v>159595.62475935699</v>
      </c>
    </row>
    <row r="8257" spans="1:11" s="43" customFormat="1" ht="19.7" customHeight="1" x14ac:dyDescent="0.25">
      <c r="A8257" s="43" t="s">
        <v>177</v>
      </c>
      <c r="B8257" s="1" t="s">
        <v>242</v>
      </c>
      <c r="C8257" s="1" t="s">
        <v>287</v>
      </c>
      <c r="D8257" s="1" t="s">
        <v>286</v>
      </c>
      <c r="E8257" s="45" t="str">
        <f>VLOOKUP(C8257,PROCV!E$50:G$126,3,0)</f>
        <v>Música</v>
      </c>
      <c r="F8257" s="1" t="s">
        <v>416</v>
      </c>
      <c r="G8257" s="1" t="s">
        <v>236</v>
      </c>
      <c r="H8257" s="1">
        <v>2015</v>
      </c>
      <c r="I8257" s="60">
        <f>VLOOKUP(H8257,PROCV!E$33:F$44,2,0)</f>
        <v>1.0942074303887901</v>
      </c>
      <c r="J8257" s="71">
        <v>233715</v>
      </c>
      <c r="K8257" s="44">
        <f t="shared" si="128"/>
        <v>255732.68959331608</v>
      </c>
    </row>
    <row r="8258" spans="1:11" s="43" customFormat="1" ht="19.7" customHeight="1" x14ac:dyDescent="0.25">
      <c r="A8258" s="43" t="s">
        <v>177</v>
      </c>
      <c r="B8258" s="1" t="s">
        <v>242</v>
      </c>
      <c r="C8258" s="1" t="s">
        <v>285</v>
      </c>
      <c r="D8258" s="1" t="s">
        <v>284</v>
      </c>
      <c r="E8258" s="45" t="str">
        <f>VLOOKUP(C8258,PROCV!E$50:G$126,3,0)</f>
        <v>Editorial</v>
      </c>
      <c r="F8258" s="1" t="s">
        <v>416</v>
      </c>
      <c r="G8258" s="1" t="s">
        <v>236</v>
      </c>
      <c r="H8258" s="1">
        <v>2015</v>
      </c>
      <c r="I8258" s="60">
        <f>VLOOKUP(H8258,PROCV!E$33:F$44,2,0)</f>
        <v>1.0942074303887901</v>
      </c>
      <c r="J8258" s="71">
        <v>251905</v>
      </c>
      <c r="K8258" s="44">
        <f t="shared" si="128"/>
        <v>275636.32275208819</v>
      </c>
    </row>
    <row r="8259" spans="1:11" s="43" customFormat="1" ht="19.7" customHeight="1" x14ac:dyDescent="0.25">
      <c r="A8259" s="43" t="s">
        <v>177</v>
      </c>
      <c r="B8259" s="1" t="s">
        <v>242</v>
      </c>
      <c r="C8259" s="1" t="s">
        <v>285</v>
      </c>
      <c r="D8259" s="1" t="s">
        <v>284</v>
      </c>
      <c r="E8259" s="45" t="str">
        <f>VLOOKUP(C8259,PROCV!E$50:G$126,3,0)</f>
        <v>Editorial</v>
      </c>
      <c r="F8259" s="1" t="s">
        <v>416</v>
      </c>
      <c r="G8259" s="1" t="s">
        <v>236</v>
      </c>
      <c r="H8259" s="1">
        <v>2015</v>
      </c>
      <c r="I8259" s="60">
        <f>VLOOKUP(H8259,PROCV!E$33:F$44,2,0)</f>
        <v>1.0942074303887901</v>
      </c>
      <c r="J8259" s="71">
        <v>80000</v>
      </c>
      <c r="K8259" s="44">
        <f t="shared" ref="K8259:K8322" si="129">J8259*I8259</f>
        <v>87536.594431103207</v>
      </c>
    </row>
    <row r="8260" spans="1:11" s="43" customFormat="1" ht="19.7" customHeight="1" x14ac:dyDescent="0.25">
      <c r="A8260" s="43" t="s">
        <v>177</v>
      </c>
      <c r="B8260" s="1" t="s">
        <v>242</v>
      </c>
      <c r="C8260" s="1" t="s">
        <v>285</v>
      </c>
      <c r="D8260" s="1" t="s">
        <v>284</v>
      </c>
      <c r="E8260" s="45" t="str">
        <f>VLOOKUP(C8260,PROCV!E$50:G$126,3,0)</f>
        <v>Editorial</v>
      </c>
      <c r="F8260" s="1" t="s">
        <v>416</v>
      </c>
      <c r="G8260" s="1" t="s">
        <v>236</v>
      </c>
      <c r="H8260" s="1">
        <v>2015</v>
      </c>
      <c r="I8260" s="60">
        <f>VLOOKUP(H8260,PROCV!E$33:F$44,2,0)</f>
        <v>1.0942074303887901</v>
      </c>
      <c r="J8260" s="71">
        <v>33789</v>
      </c>
      <c r="K8260" s="44">
        <f t="shared" si="129"/>
        <v>36972.174865406829</v>
      </c>
    </row>
    <row r="8261" spans="1:11" s="43" customFormat="1" ht="19.7" customHeight="1" x14ac:dyDescent="0.25">
      <c r="A8261" s="43" t="s">
        <v>177</v>
      </c>
      <c r="B8261" s="1" t="s">
        <v>242</v>
      </c>
      <c r="C8261" s="1" t="s">
        <v>285</v>
      </c>
      <c r="D8261" s="1" t="s">
        <v>284</v>
      </c>
      <c r="E8261" s="45" t="str">
        <f>VLOOKUP(C8261,PROCV!E$50:G$126,3,0)</f>
        <v>Editorial</v>
      </c>
      <c r="F8261" s="1" t="s">
        <v>416</v>
      </c>
      <c r="G8261" s="1" t="s">
        <v>236</v>
      </c>
      <c r="H8261" s="1">
        <v>2015</v>
      </c>
      <c r="I8261" s="60">
        <f>VLOOKUP(H8261,PROCV!E$33:F$44,2,0)</f>
        <v>1.0942074303887901</v>
      </c>
      <c r="J8261" s="71">
        <v>616686</v>
      </c>
      <c r="K8261" s="44">
        <f t="shared" si="129"/>
        <v>674782.40341674141</v>
      </c>
    </row>
    <row r="8262" spans="1:11" s="43" customFormat="1" ht="19.7" customHeight="1" x14ac:dyDescent="0.25">
      <c r="A8262" s="43" t="s">
        <v>177</v>
      </c>
      <c r="B8262" s="1" t="s">
        <v>242</v>
      </c>
      <c r="C8262" s="1" t="s">
        <v>285</v>
      </c>
      <c r="D8262" s="1" t="s">
        <v>284</v>
      </c>
      <c r="E8262" s="45" t="str">
        <f>VLOOKUP(C8262,PROCV!E$50:G$126,3,0)</f>
        <v>Editorial</v>
      </c>
      <c r="F8262" s="1" t="s">
        <v>416</v>
      </c>
      <c r="G8262" s="1" t="s">
        <v>236</v>
      </c>
      <c r="H8262" s="1">
        <v>2015</v>
      </c>
      <c r="I8262" s="60">
        <f>VLOOKUP(H8262,PROCV!E$33:F$44,2,0)</f>
        <v>1.0942074303887901</v>
      </c>
      <c r="J8262" s="71">
        <v>997305</v>
      </c>
      <c r="K8262" s="44">
        <f t="shared" si="129"/>
        <v>1091258.5413638924</v>
      </c>
    </row>
    <row r="8263" spans="1:11" s="43" customFormat="1" ht="19.7" customHeight="1" x14ac:dyDescent="0.25">
      <c r="A8263" s="43" t="s">
        <v>177</v>
      </c>
      <c r="B8263" s="1" t="s">
        <v>242</v>
      </c>
      <c r="C8263" s="1" t="s">
        <v>283</v>
      </c>
      <c r="D8263" s="1" t="s">
        <v>282</v>
      </c>
      <c r="E8263" s="45" t="str">
        <f>VLOOKUP(C8263,PROCV!E$50:G$126,3,0)</f>
        <v>Editorial</v>
      </c>
      <c r="F8263" s="1" t="s">
        <v>416</v>
      </c>
      <c r="G8263" s="1" t="s">
        <v>236</v>
      </c>
      <c r="H8263" s="1">
        <v>2015</v>
      </c>
      <c r="I8263" s="60">
        <f>VLOOKUP(H8263,PROCV!E$33:F$44,2,0)</f>
        <v>1.0942074303887901</v>
      </c>
      <c r="J8263" s="71">
        <v>100797</v>
      </c>
      <c r="K8263" s="44">
        <f t="shared" si="129"/>
        <v>110292.82636089888</v>
      </c>
    </row>
    <row r="8264" spans="1:11" s="43" customFormat="1" ht="19.7" customHeight="1" x14ac:dyDescent="0.25">
      <c r="A8264" s="43" t="s">
        <v>177</v>
      </c>
      <c r="B8264" s="1" t="s">
        <v>242</v>
      </c>
      <c r="C8264" s="1" t="s">
        <v>283</v>
      </c>
      <c r="D8264" s="1" t="s">
        <v>282</v>
      </c>
      <c r="E8264" s="45" t="str">
        <f>VLOOKUP(C8264,PROCV!E$50:G$126,3,0)</f>
        <v>Editorial</v>
      </c>
      <c r="F8264" s="1" t="s">
        <v>416</v>
      </c>
      <c r="G8264" s="1" t="s">
        <v>236</v>
      </c>
      <c r="H8264" s="1">
        <v>2015</v>
      </c>
      <c r="I8264" s="60">
        <f>VLOOKUP(H8264,PROCV!E$33:F$44,2,0)</f>
        <v>1.0942074303887901</v>
      </c>
      <c r="J8264" s="71">
        <v>2872</v>
      </c>
      <c r="K8264" s="44">
        <f t="shared" si="129"/>
        <v>3142.563740076605</v>
      </c>
    </row>
    <row r="8265" spans="1:11" s="43" customFormat="1" ht="19.7" customHeight="1" x14ac:dyDescent="0.25">
      <c r="A8265" s="43" t="s">
        <v>177</v>
      </c>
      <c r="B8265" s="1" t="s">
        <v>242</v>
      </c>
      <c r="C8265" s="1" t="s">
        <v>283</v>
      </c>
      <c r="D8265" s="1" t="s">
        <v>282</v>
      </c>
      <c r="E8265" s="45" t="str">
        <f>VLOOKUP(C8265,PROCV!E$50:G$126,3,0)</f>
        <v>Editorial</v>
      </c>
      <c r="F8265" s="1" t="s">
        <v>416</v>
      </c>
      <c r="G8265" s="1" t="s">
        <v>236</v>
      </c>
      <c r="H8265" s="1">
        <v>2015</v>
      </c>
      <c r="I8265" s="60">
        <f>VLOOKUP(H8265,PROCV!E$33:F$44,2,0)</f>
        <v>1.0942074303887901</v>
      </c>
      <c r="J8265" s="71">
        <v>118798</v>
      </c>
      <c r="K8265" s="44">
        <f t="shared" si="129"/>
        <v>129989.65431532748</v>
      </c>
    </row>
    <row r="8266" spans="1:11" s="43" customFormat="1" ht="19.7" customHeight="1" x14ac:dyDescent="0.25">
      <c r="A8266" s="43" t="s">
        <v>177</v>
      </c>
      <c r="B8266" s="1" t="s">
        <v>242</v>
      </c>
      <c r="C8266" s="1" t="s">
        <v>283</v>
      </c>
      <c r="D8266" s="1" t="s">
        <v>282</v>
      </c>
      <c r="E8266" s="45" t="str">
        <f>VLOOKUP(C8266,PROCV!E$50:G$126,3,0)</f>
        <v>Editorial</v>
      </c>
      <c r="F8266" s="1" t="s">
        <v>416</v>
      </c>
      <c r="G8266" s="1" t="s">
        <v>236</v>
      </c>
      <c r="H8266" s="1">
        <v>2015</v>
      </c>
      <c r="I8266" s="60">
        <f>VLOOKUP(H8266,PROCV!E$33:F$44,2,0)</f>
        <v>1.0942074303887901</v>
      </c>
      <c r="J8266" s="71">
        <v>167858</v>
      </c>
      <c r="K8266" s="44">
        <f t="shared" si="129"/>
        <v>183671.47085020153</v>
      </c>
    </row>
    <row r="8267" spans="1:11" s="43" customFormat="1" ht="19.7" customHeight="1" x14ac:dyDescent="0.25">
      <c r="A8267" s="43" t="s">
        <v>177</v>
      </c>
      <c r="B8267" s="1" t="s">
        <v>242</v>
      </c>
      <c r="C8267" s="1" t="s">
        <v>281</v>
      </c>
      <c r="D8267" s="1" t="s">
        <v>280</v>
      </c>
      <c r="E8267" s="45" t="str">
        <f>VLOOKUP(C8267,PROCV!E$50:G$126,3,0)</f>
        <v>Música</v>
      </c>
      <c r="F8267" s="1" t="s">
        <v>416</v>
      </c>
      <c r="G8267" s="1" t="s">
        <v>236</v>
      </c>
      <c r="H8267" s="1">
        <v>2015</v>
      </c>
      <c r="I8267" s="60">
        <f>VLOOKUP(H8267,PROCV!E$33:F$44,2,0)</f>
        <v>1.0942074303887901</v>
      </c>
      <c r="J8267" s="71">
        <v>9971</v>
      </c>
      <c r="K8267" s="44">
        <f t="shared" si="129"/>
        <v>10910.342288406626</v>
      </c>
    </row>
    <row r="8268" spans="1:11" s="43" customFormat="1" ht="19.7" customHeight="1" x14ac:dyDescent="0.25">
      <c r="A8268" s="43" t="s">
        <v>177</v>
      </c>
      <c r="B8268" s="1" t="s">
        <v>242</v>
      </c>
      <c r="C8268" s="1" t="s">
        <v>281</v>
      </c>
      <c r="D8268" s="1" t="s">
        <v>280</v>
      </c>
      <c r="E8268" s="45" t="str">
        <f>VLOOKUP(C8268,PROCV!E$50:G$126,3,0)</f>
        <v>Música</v>
      </c>
      <c r="F8268" s="1" t="s">
        <v>416</v>
      </c>
      <c r="G8268" s="1" t="s">
        <v>236</v>
      </c>
      <c r="H8268" s="1">
        <v>2015</v>
      </c>
      <c r="I8268" s="60">
        <f>VLOOKUP(H8268,PROCV!E$33:F$44,2,0)</f>
        <v>1.0942074303887901</v>
      </c>
      <c r="J8268" s="71">
        <v>51182</v>
      </c>
      <c r="K8268" s="44">
        <f t="shared" si="129"/>
        <v>56003.724702159052</v>
      </c>
    </row>
    <row r="8269" spans="1:11" s="43" customFormat="1" ht="19.7" customHeight="1" x14ac:dyDescent="0.25">
      <c r="A8269" s="43" t="s">
        <v>177</v>
      </c>
      <c r="B8269" s="1" t="s">
        <v>242</v>
      </c>
      <c r="C8269" s="1" t="s">
        <v>281</v>
      </c>
      <c r="D8269" s="1" t="s">
        <v>280</v>
      </c>
      <c r="E8269" s="45" t="str">
        <f>VLOOKUP(C8269,PROCV!E$50:G$126,3,0)</f>
        <v>Música</v>
      </c>
      <c r="F8269" s="1" t="s">
        <v>416</v>
      </c>
      <c r="G8269" s="1" t="s">
        <v>236</v>
      </c>
      <c r="H8269" s="1">
        <v>2015</v>
      </c>
      <c r="I8269" s="60">
        <f>VLOOKUP(H8269,PROCV!E$33:F$44,2,0)</f>
        <v>1.0942074303887901</v>
      </c>
      <c r="J8269" s="71">
        <v>64592</v>
      </c>
      <c r="K8269" s="44">
        <f t="shared" si="129"/>
        <v>70677.04634367273</v>
      </c>
    </row>
    <row r="8270" spans="1:11" s="43" customFormat="1" ht="19.7" customHeight="1" x14ac:dyDescent="0.25">
      <c r="A8270" s="43" t="s">
        <v>177</v>
      </c>
      <c r="B8270" s="1" t="s">
        <v>242</v>
      </c>
      <c r="C8270" s="1" t="s">
        <v>281</v>
      </c>
      <c r="D8270" s="1" t="s">
        <v>280</v>
      </c>
      <c r="E8270" s="45" t="str">
        <f>VLOOKUP(C8270,PROCV!E$50:G$126,3,0)</f>
        <v>Música</v>
      </c>
      <c r="F8270" s="1" t="s">
        <v>416</v>
      </c>
      <c r="G8270" s="1" t="s">
        <v>236</v>
      </c>
      <c r="H8270" s="1">
        <v>2015</v>
      </c>
      <c r="I8270" s="60">
        <f>VLOOKUP(H8270,PROCV!E$33:F$44,2,0)</f>
        <v>1.0942074303887901</v>
      </c>
      <c r="J8270" s="71">
        <v>39518</v>
      </c>
      <c r="K8270" s="44">
        <f t="shared" si="129"/>
        <v>43240.889234104208</v>
      </c>
    </row>
    <row r="8271" spans="1:11" s="43" customFormat="1" ht="19.7" customHeight="1" x14ac:dyDescent="0.25">
      <c r="A8271" s="43" t="s">
        <v>177</v>
      </c>
      <c r="B8271" s="1" t="s">
        <v>242</v>
      </c>
      <c r="C8271" s="1" t="s">
        <v>279</v>
      </c>
      <c r="D8271" s="1" t="s">
        <v>278</v>
      </c>
      <c r="E8271" s="45" t="str">
        <f>VLOOKUP(C8271,PROCV!E$50:G$126,3,0)</f>
        <v>Editorial</v>
      </c>
      <c r="F8271" s="1" t="s">
        <v>416</v>
      </c>
      <c r="G8271" s="1" t="s">
        <v>236</v>
      </c>
      <c r="H8271" s="1">
        <v>2015</v>
      </c>
      <c r="I8271" s="60">
        <f>VLOOKUP(H8271,PROCV!E$33:F$44,2,0)</f>
        <v>1.0942074303887901</v>
      </c>
      <c r="J8271" s="71">
        <v>51637</v>
      </c>
      <c r="K8271" s="44">
        <f t="shared" si="129"/>
        <v>56501.589082985956</v>
      </c>
    </row>
    <row r="8272" spans="1:11" s="43" customFormat="1" ht="19.7" customHeight="1" x14ac:dyDescent="0.25">
      <c r="A8272" s="43" t="s">
        <v>177</v>
      </c>
      <c r="B8272" s="1" t="s">
        <v>242</v>
      </c>
      <c r="C8272" s="1" t="s">
        <v>279</v>
      </c>
      <c r="D8272" s="1" t="s">
        <v>278</v>
      </c>
      <c r="E8272" s="45" t="str">
        <f>VLOOKUP(C8272,PROCV!E$50:G$126,3,0)</f>
        <v>Editorial</v>
      </c>
      <c r="F8272" s="1" t="s">
        <v>416</v>
      </c>
      <c r="G8272" s="1" t="s">
        <v>236</v>
      </c>
      <c r="H8272" s="1">
        <v>2015</v>
      </c>
      <c r="I8272" s="60">
        <f>VLOOKUP(H8272,PROCV!E$33:F$44,2,0)</f>
        <v>1.0942074303887901</v>
      </c>
      <c r="J8272" s="71">
        <v>757323</v>
      </c>
      <c r="K8272" s="44">
        <f t="shared" si="129"/>
        <v>828668.45380432974</v>
      </c>
    </row>
    <row r="8273" spans="1:11" s="43" customFormat="1" ht="19.7" customHeight="1" x14ac:dyDescent="0.25">
      <c r="A8273" s="43" t="s">
        <v>177</v>
      </c>
      <c r="B8273" s="1" t="s">
        <v>242</v>
      </c>
      <c r="C8273" s="1" t="s">
        <v>279</v>
      </c>
      <c r="D8273" s="1" t="s">
        <v>278</v>
      </c>
      <c r="E8273" s="45" t="str">
        <f>VLOOKUP(C8273,PROCV!E$50:G$126,3,0)</f>
        <v>Editorial</v>
      </c>
      <c r="F8273" s="1" t="s">
        <v>416</v>
      </c>
      <c r="G8273" s="1" t="s">
        <v>236</v>
      </c>
      <c r="H8273" s="1">
        <v>2015</v>
      </c>
      <c r="I8273" s="60">
        <f>VLOOKUP(H8273,PROCV!E$33:F$44,2,0)</f>
        <v>1.0942074303887901</v>
      </c>
      <c r="J8273" s="71">
        <v>162427</v>
      </c>
      <c r="K8273" s="44">
        <f t="shared" si="129"/>
        <v>177728.83029576001</v>
      </c>
    </row>
    <row r="8274" spans="1:11" s="43" customFormat="1" ht="19.7" customHeight="1" x14ac:dyDescent="0.25">
      <c r="A8274" s="43" t="s">
        <v>177</v>
      </c>
      <c r="B8274" s="1" t="s">
        <v>242</v>
      </c>
      <c r="C8274" s="1" t="s">
        <v>277</v>
      </c>
      <c r="D8274" s="1" t="s">
        <v>276</v>
      </c>
      <c r="E8274" s="45" t="str">
        <f>VLOOKUP(C8274,PROCV!E$50:G$126,3,0)</f>
        <v>Editorial</v>
      </c>
      <c r="F8274" s="1" t="s">
        <v>416</v>
      </c>
      <c r="G8274" s="1" t="s">
        <v>236</v>
      </c>
      <c r="H8274" s="1">
        <v>2015</v>
      </c>
      <c r="I8274" s="60">
        <f>VLOOKUP(H8274,PROCV!E$33:F$44,2,0)</f>
        <v>1.0942074303887901</v>
      </c>
      <c r="J8274" s="71">
        <v>57267</v>
      </c>
      <c r="K8274" s="44">
        <f t="shared" si="129"/>
        <v>62661.97691607484</v>
      </c>
    </row>
    <row r="8275" spans="1:11" s="43" customFormat="1" ht="19.7" customHeight="1" x14ac:dyDescent="0.25">
      <c r="A8275" s="43" t="s">
        <v>177</v>
      </c>
      <c r="B8275" s="1" t="s">
        <v>242</v>
      </c>
      <c r="C8275" s="1" t="s">
        <v>277</v>
      </c>
      <c r="D8275" s="1" t="s">
        <v>276</v>
      </c>
      <c r="E8275" s="45" t="str">
        <f>VLOOKUP(C8275,PROCV!E$50:G$126,3,0)</f>
        <v>Editorial</v>
      </c>
      <c r="F8275" s="1" t="s">
        <v>416</v>
      </c>
      <c r="G8275" s="1" t="s">
        <v>236</v>
      </c>
      <c r="H8275" s="1">
        <v>2015</v>
      </c>
      <c r="I8275" s="60">
        <f>VLOOKUP(H8275,PROCV!E$33:F$44,2,0)</f>
        <v>1.0942074303887901</v>
      </c>
      <c r="J8275" s="71">
        <v>6951</v>
      </c>
      <c r="K8275" s="44">
        <f t="shared" si="129"/>
        <v>7605.8358486324796</v>
      </c>
    </row>
    <row r="8276" spans="1:11" s="43" customFormat="1" ht="19.7" customHeight="1" x14ac:dyDescent="0.25">
      <c r="A8276" s="43" t="s">
        <v>177</v>
      </c>
      <c r="B8276" s="1" t="s">
        <v>242</v>
      </c>
      <c r="C8276" s="1" t="s">
        <v>277</v>
      </c>
      <c r="D8276" s="1" t="s">
        <v>276</v>
      </c>
      <c r="E8276" s="45" t="str">
        <f>VLOOKUP(C8276,PROCV!E$50:G$126,3,0)</f>
        <v>Editorial</v>
      </c>
      <c r="F8276" s="1" t="s">
        <v>416</v>
      </c>
      <c r="G8276" s="1" t="s">
        <v>236</v>
      </c>
      <c r="H8276" s="1">
        <v>2015</v>
      </c>
      <c r="I8276" s="60">
        <f>VLOOKUP(H8276,PROCV!E$33:F$44,2,0)</f>
        <v>1.0942074303887901</v>
      </c>
      <c r="J8276" s="71">
        <v>4767</v>
      </c>
      <c r="K8276" s="44">
        <f t="shared" si="129"/>
        <v>5216.0868206633622</v>
      </c>
    </row>
    <row r="8277" spans="1:11" s="43" customFormat="1" ht="19.7" customHeight="1" x14ac:dyDescent="0.25">
      <c r="A8277" s="43" t="s">
        <v>177</v>
      </c>
      <c r="B8277" s="1" t="s">
        <v>242</v>
      </c>
      <c r="C8277" s="1" t="s">
        <v>307</v>
      </c>
      <c r="D8277" s="1" t="s">
        <v>306</v>
      </c>
      <c r="E8277" s="45" t="str">
        <f>VLOOKUP(C8277,PROCV!E$50:G$126,3,0)</f>
        <v>NA</v>
      </c>
      <c r="F8277" s="1" t="s">
        <v>416</v>
      </c>
      <c r="G8277" s="1" t="s">
        <v>236</v>
      </c>
      <c r="H8277" s="1">
        <v>2015</v>
      </c>
      <c r="I8277" s="60">
        <f>VLOOKUP(H8277,PROCV!E$33:F$44,2,0)</f>
        <v>1.0942074303887901</v>
      </c>
      <c r="J8277" s="71">
        <v>66866</v>
      </c>
      <c r="K8277" s="44">
        <f t="shared" si="129"/>
        <v>73165.27404037684</v>
      </c>
    </row>
    <row r="8278" spans="1:11" s="43" customFormat="1" ht="19.7" customHeight="1" x14ac:dyDescent="0.25">
      <c r="A8278" s="43" t="s">
        <v>177</v>
      </c>
      <c r="B8278" s="1" t="s">
        <v>242</v>
      </c>
      <c r="C8278" s="1" t="s">
        <v>307</v>
      </c>
      <c r="D8278" s="1" t="s">
        <v>306</v>
      </c>
      <c r="E8278" s="45" t="str">
        <f>VLOOKUP(C8278,PROCV!E$50:G$126,3,0)</f>
        <v>NA</v>
      </c>
      <c r="F8278" s="1" t="s">
        <v>416</v>
      </c>
      <c r="G8278" s="1" t="s">
        <v>236</v>
      </c>
      <c r="H8278" s="1">
        <v>2015</v>
      </c>
      <c r="I8278" s="60">
        <f>VLOOKUP(H8278,PROCV!E$33:F$44,2,0)</f>
        <v>1.0942074303887901</v>
      </c>
      <c r="J8278" s="71">
        <v>19057</v>
      </c>
      <c r="K8278" s="44">
        <f t="shared" si="129"/>
        <v>20852.311000919173</v>
      </c>
    </row>
    <row r="8279" spans="1:11" s="43" customFormat="1" ht="19.7" customHeight="1" x14ac:dyDescent="0.25">
      <c r="A8279" s="43" t="s">
        <v>177</v>
      </c>
      <c r="B8279" s="1" t="s">
        <v>242</v>
      </c>
      <c r="C8279" s="1" t="s">
        <v>273</v>
      </c>
      <c r="D8279" s="1" t="s">
        <v>272</v>
      </c>
      <c r="E8279" s="45" t="str">
        <f>VLOOKUP(C8279,PROCV!E$50:G$126,3,0)</f>
        <v>Editorial</v>
      </c>
      <c r="F8279" s="1" t="s">
        <v>416</v>
      </c>
      <c r="G8279" s="1" t="s">
        <v>236</v>
      </c>
      <c r="H8279" s="1">
        <v>2015</v>
      </c>
      <c r="I8279" s="60">
        <f>VLOOKUP(H8279,PROCV!E$33:F$44,2,0)</f>
        <v>1.0942074303887901</v>
      </c>
      <c r="J8279" s="71">
        <v>197753</v>
      </c>
      <c r="K8279" s="44">
        <f t="shared" si="129"/>
        <v>216382.80198167442</v>
      </c>
    </row>
    <row r="8280" spans="1:11" s="43" customFormat="1" ht="19.7" customHeight="1" x14ac:dyDescent="0.25">
      <c r="A8280" s="43" t="s">
        <v>177</v>
      </c>
      <c r="B8280" s="1" t="s">
        <v>242</v>
      </c>
      <c r="C8280" s="1" t="s">
        <v>273</v>
      </c>
      <c r="D8280" s="1" t="s">
        <v>272</v>
      </c>
      <c r="E8280" s="45" t="str">
        <f>VLOOKUP(C8280,PROCV!E$50:G$126,3,0)</f>
        <v>Editorial</v>
      </c>
      <c r="F8280" s="1" t="s">
        <v>416</v>
      </c>
      <c r="G8280" s="1" t="s">
        <v>236</v>
      </c>
      <c r="H8280" s="1">
        <v>2015</v>
      </c>
      <c r="I8280" s="60">
        <f>VLOOKUP(H8280,PROCV!E$33:F$44,2,0)</f>
        <v>1.0942074303887901</v>
      </c>
      <c r="J8280" s="71">
        <v>8740</v>
      </c>
      <c r="K8280" s="44">
        <f t="shared" si="129"/>
        <v>9563.3729415980251</v>
      </c>
    </row>
    <row r="8281" spans="1:11" s="43" customFormat="1" ht="19.7" customHeight="1" x14ac:dyDescent="0.25">
      <c r="A8281" s="43" t="s">
        <v>177</v>
      </c>
      <c r="B8281" s="1" t="s">
        <v>242</v>
      </c>
      <c r="C8281" s="1" t="s">
        <v>273</v>
      </c>
      <c r="D8281" s="1" t="s">
        <v>272</v>
      </c>
      <c r="E8281" s="45" t="str">
        <f>VLOOKUP(C8281,PROCV!E$50:G$126,3,0)</f>
        <v>Editorial</v>
      </c>
      <c r="F8281" s="1" t="s">
        <v>416</v>
      </c>
      <c r="G8281" s="1" t="s">
        <v>236</v>
      </c>
      <c r="H8281" s="1">
        <v>2015</v>
      </c>
      <c r="I8281" s="60">
        <f>VLOOKUP(H8281,PROCV!E$33:F$44,2,0)</f>
        <v>1.0942074303887901</v>
      </c>
      <c r="J8281" s="71">
        <v>891702</v>
      </c>
      <c r="K8281" s="44">
        <f t="shared" si="129"/>
        <v>975706.95409254485</v>
      </c>
    </row>
    <row r="8282" spans="1:11" s="43" customFormat="1" ht="19.7" customHeight="1" x14ac:dyDescent="0.25">
      <c r="A8282" s="43" t="s">
        <v>177</v>
      </c>
      <c r="B8282" s="1" t="s">
        <v>242</v>
      </c>
      <c r="C8282" s="1" t="s">
        <v>315</v>
      </c>
      <c r="D8282" s="1" t="s">
        <v>314</v>
      </c>
      <c r="E8282" s="45" t="str">
        <f>VLOOKUP(C8282,PROCV!E$50:G$126,3,0)</f>
        <v>Editorial</v>
      </c>
      <c r="F8282" s="1" t="s">
        <v>416</v>
      </c>
      <c r="G8282" s="1" t="s">
        <v>236</v>
      </c>
      <c r="H8282" s="1">
        <v>2015</v>
      </c>
      <c r="I8282" s="60">
        <f>VLOOKUP(H8282,PROCV!E$33:F$44,2,0)</f>
        <v>1.0942074303887901</v>
      </c>
      <c r="J8282" s="71">
        <v>4169</v>
      </c>
      <c r="K8282" s="44">
        <f t="shared" si="129"/>
        <v>4561.7507772908657</v>
      </c>
    </row>
    <row r="8283" spans="1:11" s="43" customFormat="1" ht="19.7" customHeight="1" x14ac:dyDescent="0.25">
      <c r="A8283" s="43" t="s">
        <v>177</v>
      </c>
      <c r="B8283" s="1" t="s">
        <v>242</v>
      </c>
      <c r="C8283" s="1" t="s">
        <v>315</v>
      </c>
      <c r="D8283" s="1" t="s">
        <v>314</v>
      </c>
      <c r="E8283" s="45" t="str">
        <f>VLOOKUP(C8283,PROCV!E$50:G$126,3,0)</f>
        <v>Editorial</v>
      </c>
      <c r="F8283" s="1" t="s">
        <v>416</v>
      </c>
      <c r="G8283" s="1" t="s">
        <v>236</v>
      </c>
      <c r="H8283" s="1">
        <v>2015</v>
      </c>
      <c r="I8283" s="60">
        <f>VLOOKUP(H8283,PROCV!E$33:F$44,2,0)</f>
        <v>1.0942074303887901</v>
      </c>
      <c r="J8283" s="71">
        <v>44965</v>
      </c>
      <c r="K8283" s="44">
        <f t="shared" si="129"/>
        <v>49201.037107431948</v>
      </c>
    </row>
    <row r="8284" spans="1:11" s="43" customFormat="1" ht="19.7" customHeight="1" x14ac:dyDescent="0.25">
      <c r="A8284" s="43" t="s">
        <v>177</v>
      </c>
      <c r="B8284" s="1" t="s">
        <v>242</v>
      </c>
      <c r="C8284" s="1" t="s">
        <v>315</v>
      </c>
      <c r="D8284" s="1" t="s">
        <v>314</v>
      </c>
      <c r="E8284" s="45" t="str">
        <f>VLOOKUP(C8284,PROCV!E$50:G$126,3,0)</f>
        <v>Editorial</v>
      </c>
      <c r="F8284" s="1" t="s">
        <v>416</v>
      </c>
      <c r="G8284" s="1" t="s">
        <v>236</v>
      </c>
      <c r="H8284" s="1">
        <v>2015</v>
      </c>
      <c r="I8284" s="60">
        <f>VLOOKUP(H8284,PROCV!E$33:F$44,2,0)</f>
        <v>1.0942074303887901</v>
      </c>
      <c r="J8284" s="71">
        <v>7352</v>
      </c>
      <c r="K8284" s="44">
        <f t="shared" si="129"/>
        <v>8044.6130282183849</v>
      </c>
    </row>
    <row r="8285" spans="1:11" s="43" customFormat="1" ht="19.7" customHeight="1" x14ac:dyDescent="0.25">
      <c r="A8285" s="43" t="s">
        <v>177</v>
      </c>
      <c r="B8285" s="1" t="s">
        <v>242</v>
      </c>
      <c r="C8285" s="1" t="s">
        <v>269</v>
      </c>
      <c r="D8285" s="1" t="s">
        <v>268</v>
      </c>
      <c r="E8285" s="45" t="str">
        <f>VLOOKUP(C8285,PROCV!E$50:G$126,3,0)</f>
        <v>NA</v>
      </c>
      <c r="F8285" s="1" t="s">
        <v>416</v>
      </c>
      <c r="G8285" s="1" t="s">
        <v>236</v>
      </c>
      <c r="H8285" s="1">
        <v>2015</v>
      </c>
      <c r="I8285" s="60">
        <f>VLOOKUP(H8285,PROCV!E$33:F$44,2,0)</f>
        <v>1.0942074303887901</v>
      </c>
      <c r="J8285" s="71">
        <v>156078</v>
      </c>
      <c r="K8285" s="44">
        <f t="shared" si="129"/>
        <v>170781.70732022158</v>
      </c>
    </row>
    <row r="8286" spans="1:11" s="43" customFormat="1" ht="19.7" customHeight="1" x14ac:dyDescent="0.25">
      <c r="A8286" s="43" t="s">
        <v>177</v>
      </c>
      <c r="B8286" s="1" t="s">
        <v>242</v>
      </c>
      <c r="C8286" s="1" t="s">
        <v>269</v>
      </c>
      <c r="D8286" s="1" t="s">
        <v>268</v>
      </c>
      <c r="E8286" s="45" t="str">
        <f>VLOOKUP(C8286,PROCV!E$50:G$126,3,0)</f>
        <v>NA</v>
      </c>
      <c r="F8286" s="1" t="s">
        <v>416</v>
      </c>
      <c r="G8286" s="1" t="s">
        <v>236</v>
      </c>
      <c r="H8286" s="1">
        <v>2015</v>
      </c>
      <c r="I8286" s="60">
        <f>VLOOKUP(H8286,PROCV!E$33:F$44,2,0)</f>
        <v>1.0942074303887901</v>
      </c>
      <c r="J8286" s="71">
        <v>5967</v>
      </c>
      <c r="K8286" s="44">
        <f t="shared" si="129"/>
        <v>6529.1357371299109</v>
      </c>
    </row>
    <row r="8287" spans="1:11" s="43" customFormat="1" ht="19.7" customHeight="1" x14ac:dyDescent="0.25">
      <c r="A8287" s="43" t="s">
        <v>177</v>
      </c>
      <c r="B8287" s="1" t="s">
        <v>242</v>
      </c>
      <c r="C8287" s="1" t="s">
        <v>269</v>
      </c>
      <c r="D8287" s="1" t="s">
        <v>268</v>
      </c>
      <c r="E8287" s="45" t="str">
        <f>VLOOKUP(C8287,PROCV!E$50:G$126,3,0)</f>
        <v>NA</v>
      </c>
      <c r="F8287" s="1" t="s">
        <v>416</v>
      </c>
      <c r="G8287" s="1" t="s">
        <v>236</v>
      </c>
      <c r="H8287" s="1">
        <v>2015</v>
      </c>
      <c r="I8287" s="60">
        <f>VLOOKUP(H8287,PROCV!E$33:F$44,2,0)</f>
        <v>1.0942074303887901</v>
      </c>
      <c r="J8287" s="71">
        <v>115197</v>
      </c>
      <c r="K8287" s="44">
        <f t="shared" si="129"/>
        <v>126049.41335849745</v>
      </c>
    </row>
    <row r="8288" spans="1:11" s="43" customFormat="1" ht="19.7" customHeight="1" x14ac:dyDescent="0.25">
      <c r="A8288" s="43" t="s">
        <v>177</v>
      </c>
      <c r="B8288" s="1" t="s">
        <v>242</v>
      </c>
      <c r="C8288" s="1" t="s">
        <v>269</v>
      </c>
      <c r="D8288" s="1" t="s">
        <v>268</v>
      </c>
      <c r="E8288" s="45" t="str">
        <f>VLOOKUP(C8288,PROCV!E$50:G$126,3,0)</f>
        <v>NA</v>
      </c>
      <c r="F8288" s="1" t="s">
        <v>416</v>
      </c>
      <c r="G8288" s="1" t="s">
        <v>236</v>
      </c>
      <c r="H8288" s="1">
        <v>2015</v>
      </c>
      <c r="I8288" s="60">
        <f>VLOOKUP(H8288,PROCV!E$33:F$44,2,0)</f>
        <v>1.0942074303887901</v>
      </c>
      <c r="J8288" s="71">
        <v>25608</v>
      </c>
      <c r="K8288" s="44">
        <f t="shared" si="129"/>
        <v>28020.463877396138</v>
      </c>
    </row>
    <row r="8289" spans="1:11" s="43" customFormat="1" ht="19.7" customHeight="1" x14ac:dyDescent="0.25">
      <c r="A8289" s="43" t="s">
        <v>177</v>
      </c>
      <c r="B8289" s="1" t="s">
        <v>242</v>
      </c>
      <c r="C8289" s="1" t="s">
        <v>267</v>
      </c>
      <c r="D8289" s="1" t="s">
        <v>266</v>
      </c>
      <c r="E8289" s="45" t="str">
        <f>VLOOKUP(C8289,PROCV!E$50:G$126,3,0)</f>
        <v>Audiovisual</v>
      </c>
      <c r="F8289" s="1" t="s">
        <v>416</v>
      </c>
      <c r="G8289" s="1" t="s">
        <v>265</v>
      </c>
      <c r="H8289" s="1">
        <v>2015</v>
      </c>
      <c r="I8289" s="60">
        <f>VLOOKUP(H8289,PROCV!E$33:F$44,2,0)</f>
        <v>1.0942074303887901</v>
      </c>
      <c r="J8289" s="71">
        <v>24950692</v>
      </c>
      <c r="K8289" s="44">
        <f t="shared" si="129"/>
        <v>27301232.579742141</v>
      </c>
    </row>
    <row r="8290" spans="1:11" s="43" customFormat="1" ht="19.7" customHeight="1" x14ac:dyDescent="0.25">
      <c r="A8290" s="43" t="s">
        <v>177</v>
      </c>
      <c r="B8290" s="1" t="s">
        <v>242</v>
      </c>
      <c r="C8290" s="1" t="s">
        <v>328</v>
      </c>
      <c r="D8290" s="1" t="s">
        <v>327</v>
      </c>
      <c r="E8290" s="45" t="str">
        <f>VLOOKUP(C8290,PROCV!E$50:G$126,3,0)</f>
        <v>Audiovisual</v>
      </c>
      <c r="F8290" s="1" t="s">
        <v>416</v>
      </c>
      <c r="G8290" s="1" t="s">
        <v>236</v>
      </c>
      <c r="H8290" s="1">
        <v>2015</v>
      </c>
      <c r="I8290" s="60">
        <f>VLOOKUP(H8290,PROCV!E$33:F$44,2,0)</f>
        <v>1.0942074303887901</v>
      </c>
      <c r="J8290" s="71">
        <v>5600</v>
      </c>
      <c r="K8290" s="44">
        <f t="shared" si="129"/>
        <v>6127.5616101772248</v>
      </c>
    </row>
    <row r="8291" spans="1:11" s="43" customFormat="1" ht="19.7" customHeight="1" x14ac:dyDescent="0.25">
      <c r="A8291" s="43" t="s">
        <v>177</v>
      </c>
      <c r="B8291" s="1" t="s">
        <v>242</v>
      </c>
      <c r="C8291" s="1" t="s">
        <v>297</v>
      </c>
      <c r="D8291" s="1" t="s">
        <v>296</v>
      </c>
      <c r="E8291" s="45" t="str">
        <f>VLOOKUP(C8291,PROCV!E$50:G$126,3,0)</f>
        <v>Audiovisual</v>
      </c>
      <c r="F8291" s="1" t="s">
        <v>416</v>
      </c>
      <c r="G8291" s="1" t="s">
        <v>236</v>
      </c>
      <c r="H8291" s="1">
        <v>2015</v>
      </c>
      <c r="I8291" s="60">
        <f>VLOOKUP(H8291,PROCV!E$33:F$44,2,0)</f>
        <v>1.0942074303887901</v>
      </c>
      <c r="J8291" s="71">
        <v>3235</v>
      </c>
      <c r="K8291" s="44">
        <f t="shared" si="129"/>
        <v>3539.7610373077359</v>
      </c>
    </row>
    <row r="8292" spans="1:11" s="43" customFormat="1" ht="19.7" customHeight="1" x14ac:dyDescent="0.25">
      <c r="A8292" s="43" t="s">
        <v>177</v>
      </c>
      <c r="B8292" s="1" t="s">
        <v>242</v>
      </c>
      <c r="C8292" s="1" t="s">
        <v>297</v>
      </c>
      <c r="D8292" s="1" t="s">
        <v>296</v>
      </c>
      <c r="E8292" s="45" t="str">
        <f>VLOOKUP(C8292,PROCV!E$50:G$126,3,0)</f>
        <v>Audiovisual</v>
      </c>
      <c r="F8292" s="1" t="s">
        <v>416</v>
      </c>
      <c r="G8292" s="1" t="s">
        <v>236</v>
      </c>
      <c r="H8292" s="1">
        <v>2015</v>
      </c>
      <c r="I8292" s="60">
        <f>VLOOKUP(H8292,PROCV!E$33:F$44,2,0)</f>
        <v>1.0942074303887901</v>
      </c>
      <c r="J8292" s="71">
        <v>15190</v>
      </c>
      <c r="K8292" s="44">
        <f t="shared" si="129"/>
        <v>16621.010867605721</v>
      </c>
    </row>
    <row r="8293" spans="1:11" s="43" customFormat="1" ht="19.7" customHeight="1" x14ac:dyDescent="0.25">
      <c r="A8293" s="43" t="s">
        <v>177</v>
      </c>
      <c r="B8293" s="1" t="s">
        <v>242</v>
      </c>
      <c r="C8293" s="1" t="s">
        <v>264</v>
      </c>
      <c r="D8293" s="1" t="s">
        <v>263</v>
      </c>
      <c r="E8293" s="45" t="str">
        <f>VLOOKUP(C8293,PROCV!E$50:G$126,3,0)</f>
        <v>Audiovisual</v>
      </c>
      <c r="F8293" s="1" t="s">
        <v>416</v>
      </c>
      <c r="G8293" s="1" t="s">
        <v>236</v>
      </c>
      <c r="H8293" s="1">
        <v>2015</v>
      </c>
      <c r="I8293" s="60">
        <f>VLOOKUP(H8293,PROCV!E$33:F$44,2,0)</f>
        <v>1.0942074303887901</v>
      </c>
      <c r="J8293" s="71">
        <v>36344</v>
      </c>
      <c r="K8293" s="44">
        <f t="shared" si="129"/>
        <v>39767.87485005019</v>
      </c>
    </row>
    <row r="8294" spans="1:11" s="43" customFormat="1" ht="19.7" customHeight="1" x14ac:dyDescent="0.25">
      <c r="A8294" s="43" t="s">
        <v>177</v>
      </c>
      <c r="B8294" s="1" t="s">
        <v>242</v>
      </c>
      <c r="C8294" s="1" t="s">
        <v>264</v>
      </c>
      <c r="D8294" s="1" t="s">
        <v>263</v>
      </c>
      <c r="E8294" s="45" t="str">
        <f>VLOOKUP(C8294,PROCV!E$50:G$126,3,0)</f>
        <v>Audiovisual</v>
      </c>
      <c r="F8294" s="1" t="s">
        <v>416</v>
      </c>
      <c r="G8294" s="1" t="s">
        <v>236</v>
      </c>
      <c r="H8294" s="1">
        <v>2015</v>
      </c>
      <c r="I8294" s="60">
        <f>VLOOKUP(H8294,PROCV!E$33:F$44,2,0)</f>
        <v>1.0942074303887901</v>
      </c>
      <c r="J8294" s="71">
        <v>97889</v>
      </c>
      <c r="K8294" s="44">
        <f t="shared" si="129"/>
        <v>107110.87115332828</v>
      </c>
    </row>
    <row r="8295" spans="1:11" s="43" customFormat="1" ht="19.7" customHeight="1" x14ac:dyDescent="0.25">
      <c r="A8295" s="43" t="s">
        <v>177</v>
      </c>
      <c r="B8295" s="1" t="s">
        <v>242</v>
      </c>
      <c r="C8295" s="1" t="s">
        <v>264</v>
      </c>
      <c r="D8295" s="1" t="s">
        <v>263</v>
      </c>
      <c r="E8295" s="45" t="str">
        <f>VLOOKUP(C8295,PROCV!E$50:G$126,3,0)</f>
        <v>Audiovisual</v>
      </c>
      <c r="F8295" s="1" t="s">
        <v>416</v>
      </c>
      <c r="G8295" s="1" t="s">
        <v>236</v>
      </c>
      <c r="H8295" s="1">
        <v>2015</v>
      </c>
      <c r="I8295" s="60">
        <f>VLOOKUP(H8295,PROCV!E$33:F$44,2,0)</f>
        <v>1.0942074303887901</v>
      </c>
      <c r="J8295" s="71">
        <v>107802</v>
      </c>
      <c r="K8295" s="44">
        <f t="shared" si="129"/>
        <v>117957.74941077235</v>
      </c>
    </row>
    <row r="8296" spans="1:11" s="43" customFormat="1" ht="19.7" customHeight="1" x14ac:dyDescent="0.25">
      <c r="A8296" s="43" t="s">
        <v>177</v>
      </c>
      <c r="B8296" s="1" t="s">
        <v>242</v>
      </c>
      <c r="C8296" s="1" t="s">
        <v>256</v>
      </c>
      <c r="D8296" s="1" t="s">
        <v>255</v>
      </c>
      <c r="E8296" s="45" t="str">
        <f>VLOOKUP(C8296,PROCV!E$50:G$126,3,0)</f>
        <v>Audiovisual</v>
      </c>
      <c r="F8296" s="1" t="s">
        <v>416</v>
      </c>
      <c r="G8296" s="1" t="s">
        <v>265</v>
      </c>
      <c r="H8296" s="1">
        <v>2015</v>
      </c>
      <c r="I8296" s="60">
        <f>VLOOKUP(H8296,PROCV!E$33:F$44,2,0)</f>
        <v>1.0942074303887901</v>
      </c>
      <c r="J8296" s="71">
        <v>629283</v>
      </c>
      <c r="K8296" s="44">
        <f t="shared" si="129"/>
        <v>688566.13441734901</v>
      </c>
    </row>
    <row r="8297" spans="1:11" s="43" customFormat="1" ht="19.7" customHeight="1" x14ac:dyDescent="0.25">
      <c r="A8297" s="43" t="s">
        <v>177</v>
      </c>
      <c r="B8297" s="1" t="s">
        <v>242</v>
      </c>
      <c r="C8297" s="1" t="s">
        <v>256</v>
      </c>
      <c r="D8297" s="1" t="s">
        <v>255</v>
      </c>
      <c r="E8297" s="45" t="str">
        <f>VLOOKUP(C8297,PROCV!E$50:G$126,3,0)</f>
        <v>Audiovisual</v>
      </c>
      <c r="F8297" s="1" t="s">
        <v>416</v>
      </c>
      <c r="G8297" s="1" t="s">
        <v>236</v>
      </c>
      <c r="H8297" s="1">
        <v>2015</v>
      </c>
      <c r="I8297" s="60">
        <f>VLOOKUP(H8297,PROCV!E$33:F$44,2,0)</f>
        <v>1.0942074303887901</v>
      </c>
      <c r="J8297" s="71">
        <v>7245</v>
      </c>
      <c r="K8297" s="44">
        <f t="shared" si="129"/>
        <v>7927.5328331667843</v>
      </c>
    </row>
    <row r="8298" spans="1:11" s="43" customFormat="1" ht="19.7" customHeight="1" x14ac:dyDescent="0.25">
      <c r="A8298" s="43" t="s">
        <v>177</v>
      </c>
      <c r="B8298" s="1" t="s">
        <v>242</v>
      </c>
      <c r="C8298" s="1" t="s">
        <v>256</v>
      </c>
      <c r="D8298" s="1" t="s">
        <v>255</v>
      </c>
      <c r="E8298" s="45" t="str">
        <f>VLOOKUP(C8298,PROCV!E$50:G$126,3,0)</f>
        <v>Audiovisual</v>
      </c>
      <c r="F8298" s="1" t="s">
        <v>416</v>
      </c>
      <c r="G8298" s="1" t="s">
        <v>265</v>
      </c>
      <c r="H8298" s="1">
        <v>2015</v>
      </c>
      <c r="I8298" s="60">
        <f>VLOOKUP(H8298,PROCV!E$33:F$44,2,0)</f>
        <v>1.0942074303887901</v>
      </c>
      <c r="J8298" s="71">
        <v>1158395</v>
      </c>
      <c r="K8298" s="44">
        <f t="shared" si="129"/>
        <v>1267524.4163252225</v>
      </c>
    </row>
    <row r="8299" spans="1:11" s="43" customFormat="1" ht="19.7" customHeight="1" x14ac:dyDescent="0.25">
      <c r="A8299" s="43" t="s">
        <v>177</v>
      </c>
      <c r="B8299" s="1" t="s">
        <v>242</v>
      </c>
      <c r="C8299" s="1" t="s">
        <v>256</v>
      </c>
      <c r="D8299" s="1" t="s">
        <v>255</v>
      </c>
      <c r="E8299" s="45" t="str">
        <f>VLOOKUP(C8299,PROCV!E$50:G$126,3,0)</f>
        <v>Audiovisual</v>
      </c>
      <c r="F8299" s="1" t="s">
        <v>416</v>
      </c>
      <c r="G8299" s="1" t="s">
        <v>265</v>
      </c>
      <c r="H8299" s="1">
        <v>2015</v>
      </c>
      <c r="I8299" s="60">
        <f>VLOOKUP(H8299,PROCV!E$33:F$44,2,0)</f>
        <v>1.0942074303887901</v>
      </c>
      <c r="J8299" s="71">
        <v>1948713</v>
      </c>
      <c r="K8299" s="44">
        <f t="shared" si="129"/>
        <v>2132296.2442952301</v>
      </c>
    </row>
    <row r="8300" spans="1:11" s="43" customFormat="1" ht="19.7" customHeight="1" x14ac:dyDescent="0.25">
      <c r="A8300" s="43" t="s">
        <v>177</v>
      </c>
      <c r="B8300" s="1" t="s">
        <v>242</v>
      </c>
      <c r="C8300" s="1" t="s">
        <v>256</v>
      </c>
      <c r="D8300" s="1" t="s">
        <v>255</v>
      </c>
      <c r="E8300" s="45" t="str">
        <f>VLOOKUP(C8300,PROCV!E$50:G$126,3,0)</f>
        <v>Audiovisual</v>
      </c>
      <c r="F8300" s="1" t="s">
        <v>416</v>
      </c>
      <c r="G8300" s="1" t="s">
        <v>265</v>
      </c>
      <c r="H8300" s="1">
        <v>2015</v>
      </c>
      <c r="I8300" s="60">
        <f>VLOOKUP(H8300,PROCV!E$33:F$44,2,0)</f>
        <v>1.0942074303887901</v>
      </c>
      <c r="J8300" s="71">
        <v>175200</v>
      </c>
      <c r="K8300" s="44">
        <f t="shared" si="129"/>
        <v>191705.14180411602</v>
      </c>
    </row>
    <row r="8301" spans="1:11" s="43" customFormat="1" ht="19.7" customHeight="1" x14ac:dyDescent="0.25">
      <c r="A8301" s="43" t="s">
        <v>177</v>
      </c>
      <c r="B8301" s="1" t="s">
        <v>242</v>
      </c>
      <c r="C8301" s="1" t="s">
        <v>256</v>
      </c>
      <c r="D8301" s="1" t="s">
        <v>255</v>
      </c>
      <c r="E8301" s="45" t="str">
        <f>VLOOKUP(C8301,PROCV!E$50:G$126,3,0)</f>
        <v>Audiovisual</v>
      </c>
      <c r="F8301" s="1" t="s">
        <v>416</v>
      </c>
      <c r="G8301" s="1" t="s">
        <v>265</v>
      </c>
      <c r="H8301" s="1">
        <v>2015</v>
      </c>
      <c r="I8301" s="60">
        <f>VLOOKUP(H8301,PROCV!E$33:F$44,2,0)</f>
        <v>1.0942074303887901</v>
      </c>
      <c r="J8301" s="71">
        <v>2991856</v>
      </c>
      <c r="K8301" s="44">
        <f t="shared" si="129"/>
        <v>3273711.0658532837</v>
      </c>
    </row>
    <row r="8302" spans="1:11" s="43" customFormat="1" ht="19.7" customHeight="1" x14ac:dyDescent="0.25">
      <c r="A8302" s="43" t="s">
        <v>177</v>
      </c>
      <c r="B8302" s="1" t="s">
        <v>242</v>
      </c>
      <c r="C8302" s="1" t="s">
        <v>256</v>
      </c>
      <c r="D8302" s="1" t="s">
        <v>255</v>
      </c>
      <c r="E8302" s="45" t="str">
        <f>VLOOKUP(C8302,PROCV!E$50:G$126,3,0)</f>
        <v>Audiovisual</v>
      </c>
      <c r="F8302" s="1" t="s">
        <v>416</v>
      </c>
      <c r="G8302" s="1" t="s">
        <v>236</v>
      </c>
      <c r="H8302" s="1">
        <v>2015</v>
      </c>
      <c r="I8302" s="60">
        <f>VLOOKUP(H8302,PROCV!E$33:F$44,2,0)</f>
        <v>1.0942074303887901</v>
      </c>
      <c r="J8302" s="71">
        <v>290271</v>
      </c>
      <c r="K8302" s="44">
        <f t="shared" si="129"/>
        <v>317616.68502638448</v>
      </c>
    </row>
    <row r="8303" spans="1:11" s="43" customFormat="1" ht="19.7" customHeight="1" x14ac:dyDescent="0.25">
      <c r="A8303" s="43" t="s">
        <v>177</v>
      </c>
      <c r="B8303" s="1" t="s">
        <v>242</v>
      </c>
      <c r="C8303" s="1" t="s">
        <v>256</v>
      </c>
      <c r="D8303" s="1" t="s">
        <v>255</v>
      </c>
      <c r="E8303" s="45" t="str">
        <f>VLOOKUP(C8303,PROCV!E$50:G$126,3,0)</f>
        <v>Audiovisual</v>
      </c>
      <c r="F8303" s="1" t="s">
        <v>416</v>
      </c>
      <c r="G8303" s="1" t="s">
        <v>265</v>
      </c>
      <c r="H8303" s="1">
        <v>2015</v>
      </c>
      <c r="I8303" s="60">
        <f>VLOOKUP(H8303,PROCV!E$33:F$44,2,0)</f>
        <v>1.0942074303887901</v>
      </c>
      <c r="J8303" s="71">
        <v>178625</v>
      </c>
      <c r="K8303" s="44">
        <f t="shared" si="129"/>
        <v>195452.80225319762</v>
      </c>
    </row>
    <row r="8304" spans="1:11" s="43" customFormat="1" ht="19.7" customHeight="1" x14ac:dyDescent="0.25">
      <c r="A8304" s="43" t="s">
        <v>177</v>
      </c>
      <c r="B8304" s="1" t="s">
        <v>242</v>
      </c>
      <c r="C8304" s="1" t="s">
        <v>256</v>
      </c>
      <c r="D8304" s="1" t="s">
        <v>255</v>
      </c>
      <c r="E8304" s="45" t="str">
        <f>VLOOKUP(C8304,PROCV!E$50:G$126,3,0)</f>
        <v>Audiovisual</v>
      </c>
      <c r="F8304" s="1" t="s">
        <v>416</v>
      </c>
      <c r="G8304" s="1" t="s">
        <v>265</v>
      </c>
      <c r="H8304" s="1">
        <v>2015</v>
      </c>
      <c r="I8304" s="60">
        <f>VLOOKUP(H8304,PROCV!E$33:F$44,2,0)</f>
        <v>1.0942074303887901</v>
      </c>
      <c r="J8304" s="71">
        <v>1724082</v>
      </c>
      <c r="K8304" s="44">
        <f t="shared" si="129"/>
        <v>1886503.334999566</v>
      </c>
    </row>
    <row r="8305" spans="1:11" s="43" customFormat="1" ht="19.7" customHeight="1" x14ac:dyDescent="0.25">
      <c r="A8305" s="43" t="s">
        <v>177</v>
      </c>
      <c r="B8305" s="1" t="s">
        <v>242</v>
      </c>
      <c r="C8305" s="1" t="s">
        <v>256</v>
      </c>
      <c r="D8305" s="1" t="s">
        <v>255</v>
      </c>
      <c r="E8305" s="45" t="str">
        <f>VLOOKUP(C8305,PROCV!E$50:G$126,3,0)</f>
        <v>Audiovisual</v>
      </c>
      <c r="F8305" s="1" t="s">
        <v>416</v>
      </c>
      <c r="G8305" s="1" t="s">
        <v>236</v>
      </c>
      <c r="H8305" s="1">
        <v>2015</v>
      </c>
      <c r="I8305" s="60">
        <f>VLOOKUP(H8305,PROCV!E$33:F$44,2,0)</f>
        <v>1.0942074303887901</v>
      </c>
      <c r="J8305" s="71">
        <v>178345</v>
      </c>
      <c r="K8305" s="44">
        <f t="shared" si="129"/>
        <v>195146.42417268877</v>
      </c>
    </row>
    <row r="8306" spans="1:11" s="43" customFormat="1" ht="19.7" customHeight="1" x14ac:dyDescent="0.25">
      <c r="A8306" s="43" t="s">
        <v>177</v>
      </c>
      <c r="B8306" s="1" t="s">
        <v>242</v>
      </c>
      <c r="C8306" s="1" t="s">
        <v>256</v>
      </c>
      <c r="D8306" s="1" t="s">
        <v>255</v>
      </c>
      <c r="E8306" s="45" t="str">
        <f>VLOOKUP(C8306,PROCV!E$50:G$126,3,0)</f>
        <v>Audiovisual</v>
      </c>
      <c r="F8306" s="1" t="s">
        <v>416</v>
      </c>
      <c r="G8306" s="1" t="s">
        <v>265</v>
      </c>
      <c r="H8306" s="1">
        <v>2015</v>
      </c>
      <c r="I8306" s="60">
        <f>VLOOKUP(H8306,PROCV!E$33:F$44,2,0)</f>
        <v>1.0942074303887901</v>
      </c>
      <c r="J8306" s="71">
        <v>12320</v>
      </c>
      <c r="K8306" s="44">
        <f t="shared" si="129"/>
        <v>13480.635542389893</v>
      </c>
    </row>
    <row r="8307" spans="1:11" s="43" customFormat="1" ht="19.7" customHeight="1" x14ac:dyDescent="0.25">
      <c r="A8307" s="43" t="s">
        <v>177</v>
      </c>
      <c r="B8307" s="1" t="s">
        <v>242</v>
      </c>
      <c r="C8307" s="1" t="s">
        <v>254</v>
      </c>
      <c r="D8307" s="1" t="s">
        <v>253</v>
      </c>
      <c r="E8307" s="45" t="str">
        <f>VLOOKUP(C8307,PROCV!E$50:G$126,3,0)</f>
        <v>Música</v>
      </c>
      <c r="F8307" s="1" t="s">
        <v>416</v>
      </c>
      <c r="G8307" s="1" t="s">
        <v>236</v>
      </c>
      <c r="H8307" s="1">
        <v>2015</v>
      </c>
      <c r="I8307" s="60">
        <f>VLOOKUP(H8307,PROCV!E$33:F$44,2,0)</f>
        <v>1.0942074303887901</v>
      </c>
      <c r="J8307" s="71">
        <v>25737</v>
      </c>
      <c r="K8307" s="44">
        <f t="shared" si="129"/>
        <v>28161.616635916289</v>
      </c>
    </row>
    <row r="8308" spans="1:11" s="43" customFormat="1" ht="19.7" customHeight="1" x14ac:dyDescent="0.25">
      <c r="A8308" s="43" t="s">
        <v>177</v>
      </c>
      <c r="B8308" s="1" t="s">
        <v>242</v>
      </c>
      <c r="C8308" s="1" t="s">
        <v>254</v>
      </c>
      <c r="D8308" s="1" t="s">
        <v>253</v>
      </c>
      <c r="E8308" s="45" t="str">
        <f>VLOOKUP(C8308,PROCV!E$50:G$126,3,0)</f>
        <v>Música</v>
      </c>
      <c r="F8308" s="1" t="s">
        <v>416</v>
      </c>
      <c r="G8308" s="1" t="s">
        <v>236</v>
      </c>
      <c r="H8308" s="1">
        <v>2015</v>
      </c>
      <c r="I8308" s="60">
        <f>VLOOKUP(H8308,PROCV!E$33:F$44,2,0)</f>
        <v>1.0942074303887901</v>
      </c>
      <c r="J8308" s="71">
        <v>42076</v>
      </c>
      <c r="K8308" s="44">
        <f t="shared" si="129"/>
        <v>46039.87184103873</v>
      </c>
    </row>
    <row r="8309" spans="1:11" s="43" customFormat="1" ht="19.7" customHeight="1" x14ac:dyDescent="0.25">
      <c r="A8309" s="43" t="s">
        <v>177</v>
      </c>
      <c r="B8309" s="1" t="s">
        <v>242</v>
      </c>
      <c r="C8309" s="1" t="s">
        <v>254</v>
      </c>
      <c r="D8309" s="1" t="s">
        <v>253</v>
      </c>
      <c r="E8309" s="45" t="str">
        <f>VLOOKUP(C8309,PROCV!E$50:G$126,3,0)</f>
        <v>Música</v>
      </c>
      <c r="F8309" s="1" t="s">
        <v>416</v>
      </c>
      <c r="G8309" s="1" t="s">
        <v>236</v>
      </c>
      <c r="H8309" s="1">
        <v>2015</v>
      </c>
      <c r="I8309" s="60">
        <f>VLOOKUP(H8309,PROCV!E$33:F$44,2,0)</f>
        <v>1.0942074303887901</v>
      </c>
      <c r="J8309" s="71">
        <v>2496</v>
      </c>
      <c r="K8309" s="44">
        <f t="shared" si="129"/>
        <v>2731.1417462504201</v>
      </c>
    </row>
    <row r="8310" spans="1:11" s="43" customFormat="1" ht="19.7" customHeight="1" x14ac:dyDescent="0.25">
      <c r="A8310" s="43" t="s">
        <v>177</v>
      </c>
      <c r="B8310" s="1" t="s">
        <v>242</v>
      </c>
      <c r="C8310" s="1" t="s">
        <v>252</v>
      </c>
      <c r="D8310" s="1" t="s">
        <v>251</v>
      </c>
      <c r="E8310" s="45" t="str">
        <f>VLOOKUP(C8310,PROCV!E$50:G$126,3,0)</f>
        <v>Audiovisual</v>
      </c>
      <c r="F8310" s="1" t="s">
        <v>416</v>
      </c>
      <c r="G8310" s="1" t="s">
        <v>236</v>
      </c>
      <c r="H8310" s="1">
        <v>2015</v>
      </c>
      <c r="I8310" s="60">
        <f>VLOOKUP(H8310,PROCV!E$33:F$44,2,0)</f>
        <v>1.0942074303887901</v>
      </c>
      <c r="J8310" s="71">
        <v>433183</v>
      </c>
      <c r="K8310" s="44">
        <f t="shared" si="129"/>
        <v>473992.05731810728</v>
      </c>
    </row>
    <row r="8311" spans="1:11" s="43" customFormat="1" ht="19.7" customHeight="1" x14ac:dyDescent="0.25">
      <c r="A8311" s="43" t="s">
        <v>177</v>
      </c>
      <c r="B8311" s="1" t="s">
        <v>242</v>
      </c>
      <c r="C8311" s="1" t="s">
        <v>252</v>
      </c>
      <c r="D8311" s="1" t="s">
        <v>251</v>
      </c>
      <c r="E8311" s="45" t="str">
        <f>VLOOKUP(C8311,PROCV!E$50:G$126,3,0)</f>
        <v>Audiovisual</v>
      </c>
      <c r="F8311" s="1" t="s">
        <v>416</v>
      </c>
      <c r="G8311" s="1" t="s">
        <v>236</v>
      </c>
      <c r="H8311" s="1">
        <v>2015</v>
      </c>
      <c r="I8311" s="60">
        <f>VLOOKUP(H8311,PROCV!E$33:F$44,2,0)</f>
        <v>1.0942074303887901</v>
      </c>
      <c r="J8311" s="71">
        <v>27522</v>
      </c>
      <c r="K8311" s="44">
        <f t="shared" si="129"/>
        <v>30114.776899160282</v>
      </c>
    </row>
    <row r="8312" spans="1:11" s="43" customFormat="1" ht="19.7" customHeight="1" x14ac:dyDescent="0.25">
      <c r="A8312" s="43" t="s">
        <v>177</v>
      </c>
      <c r="B8312" s="1" t="s">
        <v>242</v>
      </c>
      <c r="C8312" s="1" t="s">
        <v>250</v>
      </c>
      <c r="D8312" s="1" t="s">
        <v>249</v>
      </c>
      <c r="E8312" s="45" t="str">
        <f>VLOOKUP(C8312,PROCV!E$50:G$126,3,0)</f>
        <v>Audiovisual</v>
      </c>
      <c r="F8312" s="1" t="s">
        <v>416</v>
      </c>
      <c r="G8312" s="1" t="s">
        <v>265</v>
      </c>
      <c r="H8312" s="1">
        <v>2015</v>
      </c>
      <c r="I8312" s="60">
        <f>VLOOKUP(H8312,PROCV!E$33:F$44,2,0)</f>
        <v>1.0942074303887901</v>
      </c>
      <c r="J8312" s="71">
        <v>100000</v>
      </c>
      <c r="K8312" s="44">
        <f t="shared" si="129"/>
        <v>109420.74303887901</v>
      </c>
    </row>
    <row r="8313" spans="1:11" s="43" customFormat="1" ht="19.7" customHeight="1" x14ac:dyDescent="0.25">
      <c r="A8313" s="43" t="s">
        <v>177</v>
      </c>
      <c r="B8313" s="1" t="s">
        <v>242</v>
      </c>
      <c r="C8313" s="1" t="s">
        <v>250</v>
      </c>
      <c r="D8313" s="1" t="s">
        <v>249</v>
      </c>
      <c r="E8313" s="45" t="str">
        <f>VLOOKUP(C8313,PROCV!E$50:G$126,3,0)</f>
        <v>Audiovisual</v>
      </c>
      <c r="F8313" s="1" t="s">
        <v>416</v>
      </c>
      <c r="G8313" s="1" t="s">
        <v>265</v>
      </c>
      <c r="H8313" s="1">
        <v>2015</v>
      </c>
      <c r="I8313" s="60">
        <f>VLOOKUP(H8313,PROCV!E$33:F$44,2,0)</f>
        <v>1.0942074303887901</v>
      </c>
      <c r="J8313" s="71">
        <v>1200000</v>
      </c>
      <c r="K8313" s="44">
        <f t="shared" si="129"/>
        <v>1313048.9164665481</v>
      </c>
    </row>
    <row r="8314" spans="1:11" s="43" customFormat="1" ht="19.7" customHeight="1" x14ac:dyDescent="0.25">
      <c r="A8314" s="43" t="s">
        <v>177</v>
      </c>
      <c r="B8314" s="1" t="s">
        <v>242</v>
      </c>
      <c r="C8314" s="1" t="s">
        <v>250</v>
      </c>
      <c r="D8314" s="1" t="s">
        <v>249</v>
      </c>
      <c r="E8314" s="45" t="str">
        <f>VLOOKUP(C8314,PROCV!E$50:G$126,3,0)</f>
        <v>Audiovisual</v>
      </c>
      <c r="F8314" s="1" t="s">
        <v>416</v>
      </c>
      <c r="G8314" s="1" t="s">
        <v>265</v>
      </c>
      <c r="H8314" s="1">
        <v>2015</v>
      </c>
      <c r="I8314" s="60">
        <f>VLOOKUP(H8314,PROCV!E$33:F$44,2,0)</f>
        <v>1.0942074303887901</v>
      </c>
      <c r="J8314" s="71">
        <v>100000</v>
      </c>
      <c r="K8314" s="44">
        <f t="shared" si="129"/>
        <v>109420.74303887901</v>
      </c>
    </row>
    <row r="8315" spans="1:11" s="43" customFormat="1" ht="19.7" customHeight="1" x14ac:dyDescent="0.25">
      <c r="A8315" s="43" t="s">
        <v>177</v>
      </c>
      <c r="B8315" s="1" t="s">
        <v>242</v>
      </c>
      <c r="C8315" s="1" t="s">
        <v>250</v>
      </c>
      <c r="D8315" s="1" t="s">
        <v>249</v>
      </c>
      <c r="E8315" s="45" t="str">
        <f>VLOOKUP(C8315,PROCV!E$50:G$126,3,0)</f>
        <v>Audiovisual</v>
      </c>
      <c r="F8315" s="1" t="s">
        <v>416</v>
      </c>
      <c r="G8315" s="1" t="s">
        <v>265</v>
      </c>
      <c r="H8315" s="1">
        <v>2015</v>
      </c>
      <c r="I8315" s="60">
        <f>VLOOKUP(H8315,PROCV!E$33:F$44,2,0)</f>
        <v>1.0942074303887901</v>
      </c>
      <c r="J8315" s="71">
        <v>1600000</v>
      </c>
      <c r="K8315" s="44">
        <f t="shared" si="129"/>
        <v>1750731.8886220641</v>
      </c>
    </row>
    <row r="8316" spans="1:11" s="43" customFormat="1" ht="19.7" customHeight="1" x14ac:dyDescent="0.25">
      <c r="A8316" s="43" t="s">
        <v>177</v>
      </c>
      <c r="B8316" s="1" t="s">
        <v>242</v>
      </c>
      <c r="C8316" s="1" t="s">
        <v>250</v>
      </c>
      <c r="D8316" s="1" t="s">
        <v>249</v>
      </c>
      <c r="E8316" s="45" t="str">
        <f>VLOOKUP(C8316,PROCV!E$50:G$126,3,0)</f>
        <v>Audiovisual</v>
      </c>
      <c r="F8316" s="1" t="s">
        <v>416</v>
      </c>
      <c r="G8316" s="1" t="s">
        <v>265</v>
      </c>
      <c r="H8316" s="1">
        <v>2015</v>
      </c>
      <c r="I8316" s="60">
        <f>VLOOKUP(H8316,PROCV!E$33:F$44,2,0)</f>
        <v>1.0942074303887901</v>
      </c>
      <c r="J8316" s="71">
        <v>497000</v>
      </c>
      <c r="K8316" s="44">
        <f t="shared" si="129"/>
        <v>543821.09290322871</v>
      </c>
    </row>
    <row r="8317" spans="1:11" s="43" customFormat="1" ht="19.7" customHeight="1" x14ac:dyDescent="0.25">
      <c r="A8317" s="43" t="s">
        <v>177</v>
      </c>
      <c r="B8317" s="1" t="s">
        <v>242</v>
      </c>
      <c r="C8317" s="1" t="s">
        <v>250</v>
      </c>
      <c r="D8317" s="1" t="s">
        <v>249</v>
      </c>
      <c r="E8317" s="45" t="str">
        <f>VLOOKUP(C8317,PROCV!E$50:G$126,3,0)</f>
        <v>Audiovisual</v>
      </c>
      <c r="F8317" s="1" t="s">
        <v>416</v>
      </c>
      <c r="G8317" s="1" t="s">
        <v>265</v>
      </c>
      <c r="H8317" s="1">
        <v>2015</v>
      </c>
      <c r="I8317" s="60">
        <f>VLOOKUP(H8317,PROCV!E$33:F$44,2,0)</f>
        <v>1.0942074303887901</v>
      </c>
      <c r="J8317" s="71">
        <v>1734000</v>
      </c>
      <c r="K8317" s="44">
        <f t="shared" si="129"/>
        <v>1897355.6842941621</v>
      </c>
    </row>
    <row r="8318" spans="1:11" s="43" customFormat="1" ht="19.7" customHeight="1" x14ac:dyDescent="0.25">
      <c r="A8318" s="43" t="s">
        <v>177</v>
      </c>
      <c r="B8318" s="1" t="s">
        <v>242</v>
      </c>
      <c r="C8318" s="1" t="s">
        <v>250</v>
      </c>
      <c r="D8318" s="1" t="s">
        <v>249</v>
      </c>
      <c r="E8318" s="45" t="str">
        <f>VLOOKUP(C8318,PROCV!E$50:G$126,3,0)</f>
        <v>Audiovisual</v>
      </c>
      <c r="F8318" s="1" t="s">
        <v>416</v>
      </c>
      <c r="G8318" s="1" t="s">
        <v>265</v>
      </c>
      <c r="H8318" s="1">
        <v>2015</v>
      </c>
      <c r="I8318" s="60">
        <f>VLOOKUP(H8318,PROCV!E$33:F$44,2,0)</f>
        <v>1.0942074303887901</v>
      </c>
      <c r="J8318" s="71">
        <v>250000</v>
      </c>
      <c r="K8318" s="44">
        <f t="shared" si="129"/>
        <v>273551.85759719752</v>
      </c>
    </row>
    <row r="8319" spans="1:11" s="43" customFormat="1" ht="19.7" customHeight="1" x14ac:dyDescent="0.25">
      <c r="A8319" s="43" t="s">
        <v>177</v>
      </c>
      <c r="B8319" s="1" t="s">
        <v>242</v>
      </c>
      <c r="C8319" s="1" t="s">
        <v>250</v>
      </c>
      <c r="D8319" s="1" t="s">
        <v>249</v>
      </c>
      <c r="E8319" s="45" t="str">
        <f>VLOOKUP(C8319,PROCV!E$50:G$126,3,0)</f>
        <v>Audiovisual</v>
      </c>
      <c r="F8319" s="1" t="s">
        <v>416</v>
      </c>
      <c r="G8319" s="1" t="s">
        <v>265</v>
      </c>
      <c r="H8319" s="1">
        <v>2015</v>
      </c>
      <c r="I8319" s="60">
        <f>VLOOKUP(H8319,PROCV!E$33:F$44,2,0)</f>
        <v>1.0942074303887901</v>
      </c>
      <c r="J8319" s="71">
        <v>1500168</v>
      </c>
      <c r="K8319" s="44">
        <f t="shared" si="129"/>
        <v>1641494.9724314904</v>
      </c>
    </row>
    <row r="8320" spans="1:11" s="43" customFormat="1" ht="19.7" customHeight="1" x14ac:dyDescent="0.25">
      <c r="A8320" s="43" t="s">
        <v>177</v>
      </c>
      <c r="B8320" s="1" t="s">
        <v>242</v>
      </c>
      <c r="C8320" s="1" t="s">
        <v>250</v>
      </c>
      <c r="D8320" s="1" t="s">
        <v>249</v>
      </c>
      <c r="E8320" s="45" t="str">
        <f>VLOOKUP(C8320,PROCV!E$50:G$126,3,0)</f>
        <v>Audiovisual</v>
      </c>
      <c r="F8320" s="1" t="s">
        <v>416</v>
      </c>
      <c r="G8320" s="1" t="s">
        <v>265</v>
      </c>
      <c r="H8320" s="1">
        <v>2015</v>
      </c>
      <c r="I8320" s="60">
        <f>VLOOKUP(H8320,PROCV!E$33:F$44,2,0)</f>
        <v>1.0942074303887901</v>
      </c>
      <c r="J8320" s="71">
        <v>948000</v>
      </c>
      <c r="K8320" s="44">
        <f t="shared" si="129"/>
        <v>1037308.644008573</v>
      </c>
    </row>
    <row r="8321" spans="1:11" s="43" customFormat="1" ht="19.7" customHeight="1" x14ac:dyDescent="0.25">
      <c r="A8321" s="43" t="s">
        <v>177</v>
      </c>
      <c r="B8321" s="1" t="s">
        <v>242</v>
      </c>
      <c r="C8321" s="1" t="s">
        <v>250</v>
      </c>
      <c r="D8321" s="1" t="s">
        <v>249</v>
      </c>
      <c r="E8321" s="45" t="str">
        <f>VLOOKUP(C8321,PROCV!E$50:G$126,3,0)</f>
        <v>Audiovisual</v>
      </c>
      <c r="F8321" s="1" t="s">
        <v>416</v>
      </c>
      <c r="G8321" s="1" t="s">
        <v>265</v>
      </c>
      <c r="H8321" s="1">
        <v>2015</v>
      </c>
      <c r="I8321" s="60">
        <f>VLOOKUP(H8321,PROCV!E$33:F$44,2,0)</f>
        <v>1.0942074303887901</v>
      </c>
      <c r="J8321" s="71">
        <v>283000</v>
      </c>
      <c r="K8321" s="44">
        <f t="shared" si="129"/>
        <v>309660.70280002762</v>
      </c>
    </row>
    <row r="8322" spans="1:11" s="43" customFormat="1" ht="19.7" customHeight="1" x14ac:dyDescent="0.25">
      <c r="A8322" s="43" t="s">
        <v>177</v>
      </c>
      <c r="B8322" s="1" t="s">
        <v>242</v>
      </c>
      <c r="C8322" s="1" t="s">
        <v>250</v>
      </c>
      <c r="D8322" s="1" t="s">
        <v>249</v>
      </c>
      <c r="E8322" s="45" t="str">
        <f>VLOOKUP(C8322,PROCV!E$50:G$126,3,0)</f>
        <v>Audiovisual</v>
      </c>
      <c r="F8322" s="1" t="s">
        <v>416</v>
      </c>
      <c r="G8322" s="1" t="s">
        <v>236</v>
      </c>
      <c r="H8322" s="1">
        <v>2015</v>
      </c>
      <c r="I8322" s="60">
        <f>VLOOKUP(H8322,PROCV!E$33:F$44,2,0)</f>
        <v>1.0942074303887901</v>
      </c>
      <c r="J8322" s="71">
        <v>906371</v>
      </c>
      <c r="K8322" s="44">
        <f t="shared" si="129"/>
        <v>991757.88288891804</v>
      </c>
    </row>
    <row r="8323" spans="1:11" s="43" customFormat="1" ht="19.7" customHeight="1" x14ac:dyDescent="0.25">
      <c r="A8323" s="43" t="s">
        <v>177</v>
      </c>
      <c r="B8323" s="1" t="s">
        <v>242</v>
      </c>
      <c r="C8323" s="1" t="s">
        <v>352</v>
      </c>
      <c r="D8323" s="1" t="s">
        <v>351</v>
      </c>
      <c r="E8323" s="45" t="str">
        <f>VLOOKUP(C8323,PROCV!E$50:G$126,3,0)</f>
        <v>Audiovisual</v>
      </c>
      <c r="F8323" s="1" t="s">
        <v>416</v>
      </c>
      <c r="G8323" s="1" t="s">
        <v>236</v>
      </c>
      <c r="H8323" s="1">
        <v>2015</v>
      </c>
      <c r="I8323" s="60">
        <f>VLOOKUP(H8323,PROCV!E$33:F$44,2,0)</f>
        <v>1.0942074303887901</v>
      </c>
      <c r="J8323" s="71">
        <v>177324</v>
      </c>
      <c r="K8323" s="44">
        <f t="shared" ref="K8323:K8386" si="130">J8323*I8323</f>
        <v>194029.2383862618</v>
      </c>
    </row>
    <row r="8324" spans="1:11" s="43" customFormat="1" ht="19.7" customHeight="1" x14ac:dyDescent="0.25">
      <c r="A8324" s="43" t="s">
        <v>177</v>
      </c>
      <c r="B8324" s="1" t="s">
        <v>242</v>
      </c>
      <c r="C8324" s="1" t="s">
        <v>352</v>
      </c>
      <c r="D8324" s="1" t="s">
        <v>351</v>
      </c>
      <c r="E8324" s="45" t="str">
        <f>VLOOKUP(C8324,PROCV!E$50:G$126,3,0)</f>
        <v>Audiovisual</v>
      </c>
      <c r="F8324" s="1" t="s">
        <v>416</v>
      </c>
      <c r="G8324" s="1" t="s">
        <v>236</v>
      </c>
      <c r="H8324" s="1">
        <v>2015</v>
      </c>
      <c r="I8324" s="60">
        <f>VLOOKUP(H8324,PROCV!E$33:F$44,2,0)</f>
        <v>1.0942074303887901</v>
      </c>
      <c r="J8324" s="71">
        <v>6469</v>
      </c>
      <c r="K8324" s="44">
        <f t="shared" si="130"/>
        <v>7078.4278671850834</v>
      </c>
    </row>
    <row r="8325" spans="1:11" s="43" customFormat="1" ht="19.7" customHeight="1" x14ac:dyDescent="0.25">
      <c r="A8325" s="43" t="s">
        <v>177</v>
      </c>
      <c r="B8325" s="1" t="s">
        <v>242</v>
      </c>
      <c r="C8325" s="1" t="s">
        <v>336</v>
      </c>
      <c r="D8325" s="1" t="s">
        <v>335</v>
      </c>
      <c r="E8325" s="45" t="str">
        <f>VLOOKUP(C8325,PROCV!E$50:G$126,3,0)</f>
        <v>NA</v>
      </c>
      <c r="F8325" s="1" t="s">
        <v>416</v>
      </c>
      <c r="G8325" s="1" t="s">
        <v>265</v>
      </c>
      <c r="H8325" s="1">
        <v>2015</v>
      </c>
      <c r="I8325" s="60">
        <f>VLOOKUP(H8325,PROCV!E$33:F$44,2,0)</f>
        <v>1.0942074303887901</v>
      </c>
      <c r="J8325" s="71">
        <v>8137629</v>
      </c>
      <c r="K8325" s="44">
        <f t="shared" si="130"/>
        <v>8904254.1175472997</v>
      </c>
    </row>
    <row r="8326" spans="1:11" s="43" customFormat="1" ht="19.7" customHeight="1" x14ac:dyDescent="0.25">
      <c r="A8326" s="43" t="s">
        <v>177</v>
      </c>
      <c r="B8326" s="1" t="s">
        <v>242</v>
      </c>
      <c r="C8326" s="1" t="s">
        <v>336</v>
      </c>
      <c r="D8326" s="1" t="s">
        <v>335</v>
      </c>
      <c r="E8326" s="45" t="str">
        <f>VLOOKUP(C8326,PROCV!E$50:G$126,3,0)</f>
        <v>NA</v>
      </c>
      <c r="F8326" s="1" t="s">
        <v>416</v>
      </c>
      <c r="G8326" s="1" t="s">
        <v>265</v>
      </c>
      <c r="H8326" s="1">
        <v>2015</v>
      </c>
      <c r="I8326" s="60">
        <f>VLOOKUP(H8326,PROCV!E$33:F$44,2,0)</f>
        <v>1.0942074303887901</v>
      </c>
      <c r="J8326" s="71">
        <v>226000</v>
      </c>
      <c r="K8326" s="44">
        <f t="shared" si="130"/>
        <v>247290.87926786655</v>
      </c>
    </row>
    <row r="8327" spans="1:11" s="43" customFormat="1" ht="19.7" customHeight="1" x14ac:dyDescent="0.25">
      <c r="A8327" s="43" t="s">
        <v>177</v>
      </c>
      <c r="B8327" s="1" t="s">
        <v>242</v>
      </c>
      <c r="C8327" s="1" t="s">
        <v>303</v>
      </c>
      <c r="D8327" s="1" t="s">
        <v>302</v>
      </c>
      <c r="E8327" s="45" t="str">
        <f>VLOOKUP(C8327,PROCV!E$50:G$126,3,0)</f>
        <v>Educação e Criação em Artes</v>
      </c>
      <c r="F8327" s="1" t="s">
        <v>416</v>
      </c>
      <c r="G8327" s="1" t="s">
        <v>236</v>
      </c>
      <c r="H8327" s="1">
        <v>2015</v>
      </c>
      <c r="I8327" s="60">
        <f>VLOOKUP(H8327,PROCV!E$33:F$44,2,0)</f>
        <v>1.0942074303887901</v>
      </c>
      <c r="J8327" s="71">
        <v>1254</v>
      </c>
      <c r="K8327" s="44">
        <f t="shared" si="130"/>
        <v>1372.1361177075428</v>
      </c>
    </row>
    <row r="8328" spans="1:11" s="43" customFormat="1" ht="19.7" customHeight="1" x14ac:dyDescent="0.25">
      <c r="A8328" s="43" t="s">
        <v>177</v>
      </c>
      <c r="B8328" s="1" t="s">
        <v>242</v>
      </c>
      <c r="C8328" s="1" t="s">
        <v>303</v>
      </c>
      <c r="D8328" s="1" t="s">
        <v>302</v>
      </c>
      <c r="E8328" s="45" t="str">
        <f>VLOOKUP(C8328,PROCV!E$50:G$126,3,0)</f>
        <v>Educação e Criação em Artes</v>
      </c>
      <c r="F8328" s="1" t="s">
        <v>416</v>
      </c>
      <c r="G8328" s="1" t="s">
        <v>236</v>
      </c>
      <c r="H8328" s="1">
        <v>2015</v>
      </c>
      <c r="I8328" s="60">
        <f>VLOOKUP(H8328,PROCV!E$33:F$44,2,0)</f>
        <v>1.0942074303887901</v>
      </c>
      <c r="J8328" s="71">
        <v>41381</v>
      </c>
      <c r="K8328" s="44">
        <f t="shared" si="130"/>
        <v>45279.397676918525</v>
      </c>
    </row>
    <row r="8329" spans="1:11" s="43" customFormat="1" ht="19.7" customHeight="1" x14ac:dyDescent="0.25">
      <c r="A8329" s="43" t="s">
        <v>177</v>
      </c>
      <c r="B8329" s="1" t="s">
        <v>242</v>
      </c>
      <c r="C8329" s="1" t="s">
        <v>303</v>
      </c>
      <c r="D8329" s="1" t="s">
        <v>302</v>
      </c>
      <c r="E8329" s="45" t="str">
        <f>VLOOKUP(C8329,PROCV!E$50:G$126,3,0)</f>
        <v>Educação e Criação em Artes</v>
      </c>
      <c r="F8329" s="1" t="s">
        <v>416</v>
      </c>
      <c r="G8329" s="1" t="s">
        <v>236</v>
      </c>
      <c r="H8329" s="1">
        <v>2015</v>
      </c>
      <c r="I8329" s="60">
        <f>VLOOKUP(H8329,PROCV!E$33:F$44,2,0)</f>
        <v>1.0942074303887901</v>
      </c>
      <c r="J8329" s="71">
        <v>1953</v>
      </c>
      <c r="K8329" s="44">
        <f t="shared" si="130"/>
        <v>2136.987111549307</v>
      </c>
    </row>
    <row r="8330" spans="1:11" s="43" customFormat="1" ht="19.7" customHeight="1" x14ac:dyDescent="0.25">
      <c r="A8330" s="43" t="s">
        <v>177</v>
      </c>
      <c r="B8330" s="1" t="s">
        <v>242</v>
      </c>
      <c r="C8330" s="1" t="s">
        <v>295</v>
      </c>
      <c r="D8330" s="1" t="s">
        <v>294</v>
      </c>
      <c r="E8330" s="45" t="str">
        <f>VLOOKUP(C8330,PROCV!E$50:G$126,3,0)</f>
        <v>Educação e Criação em Artes</v>
      </c>
      <c r="F8330" s="1" t="s">
        <v>416</v>
      </c>
      <c r="G8330" s="1" t="s">
        <v>236</v>
      </c>
      <c r="H8330" s="1">
        <v>2015</v>
      </c>
      <c r="I8330" s="60">
        <f>VLOOKUP(H8330,PROCV!E$33:F$44,2,0)</f>
        <v>1.0942074303887901</v>
      </c>
      <c r="J8330" s="71">
        <v>1597</v>
      </c>
      <c r="K8330" s="44">
        <f t="shared" si="130"/>
        <v>1747.4492663308977</v>
      </c>
    </row>
    <row r="8331" spans="1:11" s="43" customFormat="1" ht="19.7" customHeight="1" x14ac:dyDescent="0.25">
      <c r="A8331" s="43" t="s">
        <v>177</v>
      </c>
      <c r="B8331" s="1" t="s">
        <v>242</v>
      </c>
      <c r="C8331" s="1" t="s">
        <v>248</v>
      </c>
      <c r="D8331" s="1" t="s">
        <v>247</v>
      </c>
      <c r="E8331" s="45" t="str">
        <f>VLOOKUP(C8331,PROCV!E$50:G$126,3,0)</f>
        <v>Educação e Criação em Artes</v>
      </c>
      <c r="F8331" s="1" t="s">
        <v>416</v>
      </c>
      <c r="G8331" s="1" t="s">
        <v>236</v>
      </c>
      <c r="H8331" s="1">
        <v>2015</v>
      </c>
      <c r="I8331" s="60">
        <f>VLOOKUP(H8331,PROCV!E$33:F$44,2,0)</f>
        <v>1.0942074303887901</v>
      </c>
      <c r="J8331" s="71">
        <v>5144</v>
      </c>
      <c r="K8331" s="44">
        <f t="shared" si="130"/>
        <v>5628.6030219199365</v>
      </c>
    </row>
    <row r="8332" spans="1:11" s="43" customFormat="1" ht="19.7" customHeight="1" x14ac:dyDescent="0.25">
      <c r="A8332" s="43" t="s">
        <v>177</v>
      </c>
      <c r="B8332" s="1" t="s">
        <v>242</v>
      </c>
      <c r="C8332" s="1" t="s">
        <v>248</v>
      </c>
      <c r="D8332" s="1" t="s">
        <v>247</v>
      </c>
      <c r="E8332" s="45" t="str">
        <f>VLOOKUP(C8332,PROCV!E$50:G$126,3,0)</f>
        <v>Educação e Criação em Artes</v>
      </c>
      <c r="F8332" s="1" t="s">
        <v>416</v>
      </c>
      <c r="G8332" s="1" t="s">
        <v>236</v>
      </c>
      <c r="H8332" s="1">
        <v>2015</v>
      </c>
      <c r="I8332" s="60">
        <f>VLOOKUP(H8332,PROCV!E$33:F$44,2,0)</f>
        <v>1.0942074303887901</v>
      </c>
      <c r="J8332" s="71">
        <v>9640</v>
      </c>
      <c r="K8332" s="44">
        <f t="shared" si="130"/>
        <v>10548.159628947937</v>
      </c>
    </row>
    <row r="8333" spans="1:11" s="43" customFormat="1" ht="19.7" customHeight="1" x14ac:dyDescent="0.25">
      <c r="A8333" s="43" t="s">
        <v>177</v>
      </c>
      <c r="B8333" s="1" t="s">
        <v>242</v>
      </c>
      <c r="C8333" s="1" t="s">
        <v>340</v>
      </c>
      <c r="D8333" s="1" t="s">
        <v>339</v>
      </c>
      <c r="E8333" s="45" t="str">
        <f>VLOOKUP(C8333,PROCV!E$50:G$126,3,0)</f>
        <v>Artes Cênicas e Espetáculos</v>
      </c>
      <c r="F8333" s="1" t="s">
        <v>416</v>
      </c>
      <c r="G8333" s="1" t="s">
        <v>236</v>
      </c>
      <c r="H8333" s="1">
        <v>2015</v>
      </c>
      <c r="I8333" s="60">
        <f>VLOOKUP(H8333,PROCV!E$33:F$44,2,0)</f>
        <v>1.0942074303887901</v>
      </c>
      <c r="J8333" s="71">
        <v>4107</v>
      </c>
      <c r="K8333" s="44">
        <f t="shared" si="130"/>
        <v>4493.9099166067608</v>
      </c>
    </row>
    <row r="8334" spans="1:11" s="43" customFormat="1" ht="19.7" customHeight="1" x14ac:dyDescent="0.25">
      <c r="A8334" s="43" t="s">
        <v>177</v>
      </c>
      <c r="B8334" s="1" t="s">
        <v>242</v>
      </c>
      <c r="C8334" s="1" t="s">
        <v>246</v>
      </c>
      <c r="D8334" s="1" t="s">
        <v>245</v>
      </c>
      <c r="E8334" s="45" t="str">
        <f>VLOOKUP(C8334,PROCV!E$50:G$126,3,0)</f>
        <v>Artes Cênicas e Espetáculos</v>
      </c>
      <c r="F8334" s="1" t="s">
        <v>416</v>
      </c>
      <c r="G8334" s="1" t="s">
        <v>236</v>
      </c>
      <c r="H8334" s="1">
        <v>2015</v>
      </c>
      <c r="I8334" s="60">
        <f>VLOOKUP(H8334,PROCV!E$33:F$44,2,0)</f>
        <v>1.0942074303887901</v>
      </c>
      <c r="J8334" s="71">
        <v>9739</v>
      </c>
      <c r="K8334" s="44">
        <f t="shared" si="130"/>
        <v>10656.486164556427</v>
      </c>
    </row>
    <row r="8335" spans="1:11" s="43" customFormat="1" ht="19.7" customHeight="1" x14ac:dyDescent="0.25">
      <c r="A8335" s="43" t="s">
        <v>177</v>
      </c>
      <c r="B8335" s="1" t="s">
        <v>242</v>
      </c>
      <c r="C8335" s="1" t="s">
        <v>246</v>
      </c>
      <c r="D8335" s="1" t="s">
        <v>245</v>
      </c>
      <c r="E8335" s="45" t="str">
        <f>VLOOKUP(C8335,PROCV!E$50:G$126,3,0)</f>
        <v>Artes Cênicas e Espetáculos</v>
      </c>
      <c r="F8335" s="1" t="s">
        <v>416</v>
      </c>
      <c r="G8335" s="1" t="s">
        <v>236</v>
      </c>
      <c r="H8335" s="1">
        <v>2015</v>
      </c>
      <c r="I8335" s="60">
        <f>VLOOKUP(H8335,PROCV!E$33:F$44,2,0)</f>
        <v>1.0942074303887901</v>
      </c>
      <c r="J8335" s="71">
        <v>21279</v>
      </c>
      <c r="K8335" s="44">
        <f t="shared" si="130"/>
        <v>23283.639911243063</v>
      </c>
    </row>
    <row r="8336" spans="1:11" s="43" customFormat="1" ht="19.7" customHeight="1" x14ac:dyDescent="0.25">
      <c r="A8336" s="43" t="s">
        <v>177</v>
      </c>
      <c r="B8336" s="1" t="s">
        <v>242</v>
      </c>
      <c r="C8336" s="1" t="s">
        <v>246</v>
      </c>
      <c r="D8336" s="1" t="s">
        <v>245</v>
      </c>
      <c r="E8336" s="45" t="str">
        <f>VLOOKUP(C8336,PROCV!E$50:G$126,3,0)</f>
        <v>Artes Cênicas e Espetáculos</v>
      </c>
      <c r="F8336" s="1" t="s">
        <v>416</v>
      </c>
      <c r="G8336" s="1" t="s">
        <v>236</v>
      </c>
      <c r="H8336" s="1">
        <v>2015</v>
      </c>
      <c r="I8336" s="60">
        <f>VLOOKUP(H8336,PROCV!E$33:F$44,2,0)</f>
        <v>1.0942074303887901</v>
      </c>
      <c r="J8336" s="71">
        <v>169217</v>
      </c>
      <c r="K8336" s="44">
        <f t="shared" si="130"/>
        <v>185158.4987480999</v>
      </c>
    </row>
    <row r="8337" spans="1:11" s="43" customFormat="1" ht="19.7" customHeight="1" x14ac:dyDescent="0.25">
      <c r="A8337" s="43" t="s">
        <v>177</v>
      </c>
      <c r="B8337" s="1" t="s">
        <v>242</v>
      </c>
      <c r="C8337" s="1" t="s">
        <v>246</v>
      </c>
      <c r="D8337" s="1" t="s">
        <v>245</v>
      </c>
      <c r="E8337" s="45" t="str">
        <f>VLOOKUP(C8337,PROCV!E$50:G$126,3,0)</f>
        <v>Artes Cênicas e Espetáculos</v>
      </c>
      <c r="F8337" s="1" t="s">
        <v>416</v>
      </c>
      <c r="G8337" s="1" t="s">
        <v>236</v>
      </c>
      <c r="H8337" s="1">
        <v>2015</v>
      </c>
      <c r="I8337" s="60">
        <f>VLOOKUP(H8337,PROCV!E$33:F$44,2,0)</f>
        <v>1.0942074303887901</v>
      </c>
      <c r="J8337" s="71">
        <v>82065</v>
      </c>
      <c r="K8337" s="44">
        <f t="shared" si="130"/>
        <v>89796.132774856058</v>
      </c>
    </row>
    <row r="8338" spans="1:11" s="43" customFormat="1" ht="19.7" customHeight="1" x14ac:dyDescent="0.25">
      <c r="A8338" s="43" t="s">
        <v>177</v>
      </c>
      <c r="B8338" s="1" t="s">
        <v>242</v>
      </c>
      <c r="C8338" s="1" t="s">
        <v>244</v>
      </c>
      <c r="D8338" s="1" t="s">
        <v>243</v>
      </c>
      <c r="E8338" s="45" t="str">
        <f>VLOOKUP(C8338,PROCV!E$50:G$126,3,0)</f>
        <v>Artes Cênicas e Espetáculos</v>
      </c>
      <c r="F8338" s="1" t="s">
        <v>416</v>
      </c>
      <c r="G8338" s="1" t="s">
        <v>236</v>
      </c>
      <c r="H8338" s="1">
        <v>2015</v>
      </c>
      <c r="I8338" s="60">
        <f>VLOOKUP(H8338,PROCV!E$33:F$44,2,0)</f>
        <v>1.0942074303887901</v>
      </c>
      <c r="J8338" s="71">
        <v>3927</v>
      </c>
      <c r="K8338" s="44">
        <f t="shared" si="130"/>
        <v>4296.9525791367787</v>
      </c>
    </row>
    <row r="8339" spans="1:11" s="43" customFormat="1" ht="19.7" customHeight="1" x14ac:dyDescent="0.25">
      <c r="A8339" s="43" t="s">
        <v>177</v>
      </c>
      <c r="B8339" s="1" t="s">
        <v>242</v>
      </c>
      <c r="C8339" s="1" t="s">
        <v>332</v>
      </c>
      <c r="D8339" s="1" t="s">
        <v>331</v>
      </c>
      <c r="E8339" s="45" t="str">
        <f>VLOOKUP(C8339,PROCV!E$50:G$126,3,0)</f>
        <v>Artes Cênicas e Espetáculos</v>
      </c>
      <c r="F8339" s="1" t="s">
        <v>416</v>
      </c>
      <c r="G8339" s="1" t="s">
        <v>236</v>
      </c>
      <c r="H8339" s="1">
        <v>2015</v>
      </c>
      <c r="I8339" s="60">
        <f>VLOOKUP(H8339,PROCV!E$33:F$44,2,0)</f>
        <v>1.0942074303887901</v>
      </c>
      <c r="J8339" s="71">
        <v>186898</v>
      </c>
      <c r="K8339" s="44">
        <f t="shared" si="130"/>
        <v>204505.1803248041</v>
      </c>
    </row>
    <row r="8340" spans="1:11" s="43" customFormat="1" ht="19.7" customHeight="1" x14ac:dyDescent="0.25">
      <c r="A8340" s="43" t="s">
        <v>177</v>
      </c>
      <c r="B8340" s="1" t="s">
        <v>242</v>
      </c>
      <c r="C8340" s="1" t="s">
        <v>332</v>
      </c>
      <c r="D8340" s="1" t="s">
        <v>331</v>
      </c>
      <c r="E8340" s="45" t="str">
        <f>VLOOKUP(C8340,PROCV!E$50:G$126,3,0)</f>
        <v>Artes Cênicas e Espetáculos</v>
      </c>
      <c r="F8340" s="1" t="s">
        <v>416</v>
      </c>
      <c r="G8340" s="1" t="s">
        <v>236</v>
      </c>
      <c r="H8340" s="1">
        <v>2015</v>
      </c>
      <c r="I8340" s="60">
        <f>VLOOKUP(H8340,PROCV!E$33:F$44,2,0)</f>
        <v>1.0942074303887901</v>
      </c>
      <c r="J8340" s="71">
        <v>53402</v>
      </c>
      <c r="K8340" s="44">
        <f t="shared" si="130"/>
        <v>58432.865197622166</v>
      </c>
    </row>
    <row r="8341" spans="1:11" s="43" customFormat="1" ht="19.7" customHeight="1" x14ac:dyDescent="0.25">
      <c r="A8341" s="43" t="s">
        <v>177</v>
      </c>
      <c r="B8341" s="1" t="s">
        <v>242</v>
      </c>
      <c r="C8341" s="1" t="s">
        <v>238</v>
      </c>
      <c r="D8341" s="1" t="s">
        <v>237</v>
      </c>
      <c r="E8341" s="45" t="str">
        <f>VLOOKUP(C8341,PROCV!E$50:G$126,3,0)</f>
        <v>Artes Cênicas e Espetáculos</v>
      </c>
      <c r="F8341" s="1" t="s">
        <v>416</v>
      </c>
      <c r="G8341" s="1" t="s">
        <v>236</v>
      </c>
      <c r="H8341" s="1">
        <v>2015</v>
      </c>
      <c r="I8341" s="60">
        <f>VLOOKUP(H8341,PROCV!E$33:F$44,2,0)</f>
        <v>1.0942074303887901</v>
      </c>
      <c r="J8341" s="71">
        <v>22422</v>
      </c>
      <c r="K8341" s="44">
        <f t="shared" si="130"/>
        <v>24534.319004177451</v>
      </c>
    </row>
    <row r="8342" spans="1:11" s="43" customFormat="1" ht="19.7" customHeight="1" x14ac:dyDescent="0.25">
      <c r="A8342" s="43" t="s">
        <v>177</v>
      </c>
      <c r="B8342" s="1" t="s">
        <v>242</v>
      </c>
      <c r="C8342" s="1" t="s">
        <v>238</v>
      </c>
      <c r="D8342" s="1" t="s">
        <v>237</v>
      </c>
      <c r="E8342" s="45" t="str">
        <f>VLOOKUP(C8342,PROCV!E$50:G$126,3,0)</f>
        <v>Artes Cênicas e Espetáculos</v>
      </c>
      <c r="F8342" s="1" t="s">
        <v>416</v>
      </c>
      <c r="G8342" s="1" t="s">
        <v>236</v>
      </c>
      <c r="H8342" s="1">
        <v>2015</v>
      </c>
      <c r="I8342" s="60">
        <f>VLOOKUP(H8342,PROCV!E$33:F$44,2,0)</f>
        <v>1.0942074303887901</v>
      </c>
      <c r="J8342" s="71">
        <v>66212</v>
      </c>
      <c r="K8342" s="44">
        <f t="shared" si="130"/>
        <v>72449.662380902577</v>
      </c>
    </row>
    <row r="8343" spans="1:11" s="43" customFormat="1" ht="19.7" customHeight="1" x14ac:dyDescent="0.25">
      <c r="A8343" s="43" t="s">
        <v>177</v>
      </c>
      <c r="B8343" s="1" t="s">
        <v>242</v>
      </c>
      <c r="C8343" s="1" t="s">
        <v>238</v>
      </c>
      <c r="D8343" s="1" t="s">
        <v>237</v>
      </c>
      <c r="E8343" s="45" t="str">
        <f>VLOOKUP(C8343,PROCV!E$50:G$126,3,0)</f>
        <v>Artes Cênicas e Espetáculos</v>
      </c>
      <c r="F8343" s="1" t="s">
        <v>416</v>
      </c>
      <c r="G8343" s="1" t="s">
        <v>236</v>
      </c>
      <c r="H8343" s="1">
        <v>2015</v>
      </c>
      <c r="I8343" s="60">
        <f>VLOOKUP(H8343,PROCV!E$33:F$44,2,0)</f>
        <v>1.0942074303887901</v>
      </c>
      <c r="J8343" s="71">
        <v>258300</v>
      </c>
      <c r="K8343" s="44">
        <f t="shared" si="130"/>
        <v>282633.7792694245</v>
      </c>
    </row>
    <row r="8344" spans="1:11" s="43" customFormat="1" ht="19.7" customHeight="1" x14ac:dyDescent="0.25">
      <c r="A8344" s="43" t="s">
        <v>177</v>
      </c>
      <c r="B8344" s="1" t="s">
        <v>242</v>
      </c>
      <c r="C8344" s="1" t="s">
        <v>238</v>
      </c>
      <c r="D8344" s="1" t="s">
        <v>237</v>
      </c>
      <c r="E8344" s="45" t="str">
        <f>VLOOKUP(C8344,PROCV!E$50:G$126,3,0)</f>
        <v>Artes Cênicas e Espetáculos</v>
      </c>
      <c r="F8344" s="1" t="s">
        <v>416</v>
      </c>
      <c r="G8344" s="1" t="s">
        <v>236</v>
      </c>
      <c r="H8344" s="1">
        <v>2015</v>
      </c>
      <c r="I8344" s="60">
        <f>VLOOKUP(H8344,PROCV!E$33:F$44,2,0)</f>
        <v>1.0942074303887901</v>
      </c>
      <c r="J8344" s="71">
        <v>356956</v>
      </c>
      <c r="K8344" s="44">
        <f t="shared" si="130"/>
        <v>390583.90752186097</v>
      </c>
    </row>
    <row r="8345" spans="1:11" s="43" customFormat="1" ht="19.7" customHeight="1" x14ac:dyDescent="0.25">
      <c r="A8345" s="43" t="s">
        <v>177</v>
      </c>
      <c r="B8345" s="1" t="s">
        <v>242</v>
      </c>
      <c r="C8345" s="1" t="s">
        <v>238</v>
      </c>
      <c r="D8345" s="1" t="s">
        <v>237</v>
      </c>
      <c r="E8345" s="45" t="str">
        <f>VLOOKUP(C8345,PROCV!E$50:G$126,3,0)</f>
        <v>Artes Cênicas e Espetáculos</v>
      </c>
      <c r="F8345" s="1" t="s">
        <v>416</v>
      </c>
      <c r="G8345" s="1" t="s">
        <v>236</v>
      </c>
      <c r="H8345" s="1">
        <v>2015</v>
      </c>
      <c r="I8345" s="60">
        <f>VLOOKUP(H8345,PROCV!E$33:F$44,2,0)</f>
        <v>1.0942074303887901</v>
      </c>
      <c r="J8345" s="71">
        <v>96310</v>
      </c>
      <c r="K8345" s="44">
        <f t="shared" si="130"/>
        <v>105383.11762074438</v>
      </c>
    </row>
    <row r="8346" spans="1:11" s="43" customFormat="1" ht="19.7" customHeight="1" x14ac:dyDescent="0.25">
      <c r="A8346" s="43" t="s">
        <v>177</v>
      </c>
      <c r="B8346" s="1" t="s">
        <v>242</v>
      </c>
      <c r="C8346" s="1" t="s">
        <v>238</v>
      </c>
      <c r="D8346" s="1" t="s">
        <v>237</v>
      </c>
      <c r="E8346" s="45" t="str">
        <f>VLOOKUP(C8346,PROCV!E$50:G$126,3,0)</f>
        <v>Artes Cênicas e Espetáculos</v>
      </c>
      <c r="F8346" s="1" t="s">
        <v>416</v>
      </c>
      <c r="G8346" s="1" t="s">
        <v>236</v>
      </c>
      <c r="H8346" s="1">
        <v>2015</v>
      </c>
      <c r="I8346" s="60">
        <f>VLOOKUP(H8346,PROCV!E$33:F$44,2,0)</f>
        <v>1.0942074303887901</v>
      </c>
      <c r="J8346" s="71">
        <v>17974</v>
      </c>
      <c r="K8346" s="44">
        <f t="shared" si="130"/>
        <v>19667.284353808114</v>
      </c>
    </row>
    <row r="8347" spans="1:11" s="43" customFormat="1" ht="19.7" customHeight="1" x14ac:dyDescent="0.25">
      <c r="A8347" s="43" t="s">
        <v>177</v>
      </c>
      <c r="B8347" s="1" t="s">
        <v>242</v>
      </c>
      <c r="C8347" s="1" t="s">
        <v>241</v>
      </c>
      <c r="D8347" s="1" t="s">
        <v>240</v>
      </c>
      <c r="E8347" s="45" t="str">
        <f>VLOOKUP(C8347,PROCV!E$50:G$126,3,0)</f>
        <v>Artes Cênicas e Espetáculos</v>
      </c>
      <c r="F8347" s="1" t="s">
        <v>416</v>
      </c>
      <c r="G8347" s="1" t="s">
        <v>236</v>
      </c>
      <c r="H8347" s="1">
        <v>2015</v>
      </c>
      <c r="I8347" s="60">
        <f>VLOOKUP(H8347,PROCV!E$33:F$44,2,0)</f>
        <v>1.0942074303887901</v>
      </c>
      <c r="J8347" s="71">
        <v>3074</v>
      </c>
      <c r="K8347" s="44">
        <f t="shared" si="130"/>
        <v>3363.5936410151407</v>
      </c>
    </row>
    <row r="8348" spans="1:11" s="43" customFormat="1" ht="19.7" customHeight="1" x14ac:dyDescent="0.25">
      <c r="A8348" s="43" t="s">
        <v>177</v>
      </c>
      <c r="B8348" s="1" t="s">
        <v>242</v>
      </c>
      <c r="C8348" s="1" t="s">
        <v>241</v>
      </c>
      <c r="D8348" s="1" t="s">
        <v>240</v>
      </c>
      <c r="E8348" s="45" t="str">
        <f>VLOOKUP(C8348,PROCV!E$50:G$126,3,0)</f>
        <v>Artes Cênicas e Espetáculos</v>
      </c>
      <c r="F8348" s="1" t="s">
        <v>416</v>
      </c>
      <c r="G8348" s="1" t="s">
        <v>236</v>
      </c>
      <c r="H8348" s="1">
        <v>2015</v>
      </c>
      <c r="I8348" s="60">
        <f>VLOOKUP(H8348,PROCV!E$33:F$44,2,0)</f>
        <v>1.0942074303887901</v>
      </c>
      <c r="J8348" s="71">
        <v>46751</v>
      </c>
      <c r="K8348" s="44">
        <f t="shared" si="130"/>
        <v>51155.291578106328</v>
      </c>
    </row>
    <row r="8349" spans="1:11" s="43" customFormat="1" ht="19.7" customHeight="1" x14ac:dyDescent="0.25">
      <c r="A8349" s="43" t="s">
        <v>177</v>
      </c>
      <c r="B8349" s="1" t="s">
        <v>242</v>
      </c>
      <c r="C8349" s="1" t="s">
        <v>241</v>
      </c>
      <c r="D8349" s="1" t="s">
        <v>240</v>
      </c>
      <c r="E8349" s="45" t="str">
        <f>VLOOKUP(C8349,PROCV!E$50:G$126,3,0)</f>
        <v>Artes Cênicas e Espetáculos</v>
      </c>
      <c r="F8349" s="1" t="s">
        <v>416</v>
      </c>
      <c r="G8349" s="1" t="s">
        <v>236</v>
      </c>
      <c r="H8349" s="1">
        <v>2015</v>
      </c>
      <c r="I8349" s="60">
        <f>VLOOKUP(H8349,PROCV!E$33:F$44,2,0)</f>
        <v>1.0942074303887901</v>
      </c>
      <c r="J8349" s="71">
        <v>676442</v>
      </c>
      <c r="K8349" s="44">
        <f t="shared" si="130"/>
        <v>740167.86262705398</v>
      </c>
    </row>
    <row r="8350" spans="1:11" s="43" customFormat="1" ht="19.7" customHeight="1" x14ac:dyDescent="0.25">
      <c r="A8350" s="43" t="s">
        <v>177</v>
      </c>
      <c r="B8350" s="1" t="s">
        <v>242</v>
      </c>
      <c r="C8350" s="1" t="s">
        <v>241</v>
      </c>
      <c r="D8350" s="1" t="s">
        <v>240</v>
      </c>
      <c r="E8350" s="45" t="str">
        <f>VLOOKUP(C8350,PROCV!E$50:G$126,3,0)</f>
        <v>Artes Cênicas e Espetáculos</v>
      </c>
      <c r="F8350" s="1" t="s">
        <v>416</v>
      </c>
      <c r="G8350" s="1" t="s">
        <v>236</v>
      </c>
      <c r="H8350" s="1">
        <v>2015</v>
      </c>
      <c r="I8350" s="60">
        <f>VLOOKUP(H8350,PROCV!E$33:F$44,2,0)</f>
        <v>1.0942074303887901</v>
      </c>
      <c r="J8350" s="71">
        <v>189139</v>
      </c>
      <c r="K8350" s="44">
        <f t="shared" si="130"/>
        <v>206957.29917630536</v>
      </c>
    </row>
    <row r="8351" spans="1:11" s="43" customFormat="1" ht="19.7" customHeight="1" x14ac:dyDescent="0.25">
      <c r="A8351" s="43" t="s">
        <v>177</v>
      </c>
      <c r="B8351" s="1" t="s">
        <v>242</v>
      </c>
      <c r="C8351" s="1" t="s">
        <v>318</v>
      </c>
      <c r="D8351" s="1" t="s">
        <v>317</v>
      </c>
      <c r="E8351" s="45" t="str">
        <f>VLOOKUP(C8351,PROCV!E$50:G$126,3,0)</f>
        <v>Patrimônio</v>
      </c>
      <c r="F8351" s="1" t="s">
        <v>415</v>
      </c>
      <c r="G8351" s="1" t="s">
        <v>265</v>
      </c>
      <c r="H8351" s="1">
        <v>2015</v>
      </c>
      <c r="I8351" s="60">
        <f>VLOOKUP(H8351,PROCV!E$33:F$44,2,0)</f>
        <v>1.0942074303887901</v>
      </c>
      <c r="J8351" s="71">
        <v>159332</v>
      </c>
      <c r="K8351" s="44">
        <f t="shared" si="130"/>
        <v>174342.2582987067</v>
      </c>
    </row>
    <row r="8352" spans="1:11" s="43" customFormat="1" ht="19.7" customHeight="1" x14ac:dyDescent="0.25">
      <c r="A8352" s="43" t="s">
        <v>177</v>
      </c>
      <c r="B8352" s="1" t="s">
        <v>242</v>
      </c>
      <c r="C8352" s="1" t="s">
        <v>318</v>
      </c>
      <c r="D8352" s="1" t="s">
        <v>317</v>
      </c>
      <c r="E8352" s="45" t="str">
        <f>VLOOKUP(C8352,PROCV!E$50:G$126,3,0)</f>
        <v>Patrimônio</v>
      </c>
      <c r="F8352" s="1" t="s">
        <v>415</v>
      </c>
      <c r="G8352" s="1" t="s">
        <v>265</v>
      </c>
      <c r="H8352" s="1">
        <v>2015</v>
      </c>
      <c r="I8352" s="60">
        <f>VLOOKUP(H8352,PROCV!E$33:F$44,2,0)</f>
        <v>1.0942074303887901</v>
      </c>
      <c r="J8352" s="71">
        <v>400000</v>
      </c>
      <c r="K8352" s="44">
        <f t="shared" si="130"/>
        <v>437682.97215551604</v>
      </c>
    </row>
    <row r="8353" spans="1:11" s="43" customFormat="1" ht="19.7" customHeight="1" x14ac:dyDescent="0.25">
      <c r="A8353" s="43" t="s">
        <v>177</v>
      </c>
      <c r="B8353" s="1" t="s">
        <v>242</v>
      </c>
      <c r="C8353" s="1" t="s">
        <v>318</v>
      </c>
      <c r="D8353" s="1" t="s">
        <v>317</v>
      </c>
      <c r="E8353" s="45" t="str">
        <f>VLOOKUP(C8353,PROCV!E$50:G$126,3,0)</f>
        <v>Patrimônio</v>
      </c>
      <c r="F8353" s="1" t="s">
        <v>415</v>
      </c>
      <c r="G8353" s="1" t="s">
        <v>265</v>
      </c>
      <c r="H8353" s="1">
        <v>2015</v>
      </c>
      <c r="I8353" s="60">
        <f>VLOOKUP(H8353,PROCV!E$33:F$44,2,0)</f>
        <v>1.0942074303887901</v>
      </c>
      <c r="J8353" s="71">
        <v>852811</v>
      </c>
      <c r="K8353" s="44">
        <f t="shared" si="130"/>
        <v>933152.13291729451</v>
      </c>
    </row>
    <row r="8354" spans="1:11" s="43" customFormat="1" ht="19.7" customHeight="1" x14ac:dyDescent="0.25">
      <c r="A8354" s="43" t="s">
        <v>177</v>
      </c>
      <c r="B8354" s="1" t="s">
        <v>242</v>
      </c>
      <c r="C8354" s="1" t="s">
        <v>311</v>
      </c>
      <c r="D8354" s="1" t="s">
        <v>310</v>
      </c>
      <c r="E8354" s="45" t="str">
        <f>VLOOKUP(C8354,PROCV!E$50:G$126,3,0)</f>
        <v>Artes Cênicas e Espetáculos</v>
      </c>
      <c r="F8354" s="1" t="s">
        <v>416</v>
      </c>
      <c r="G8354" s="1" t="s">
        <v>236</v>
      </c>
      <c r="H8354" s="1">
        <v>2015</v>
      </c>
      <c r="I8354" s="60">
        <f>VLOOKUP(H8354,PROCV!E$33:F$44,2,0)</f>
        <v>1.0942074303887901</v>
      </c>
      <c r="J8354" s="71">
        <v>9914</v>
      </c>
      <c r="K8354" s="44">
        <f t="shared" si="130"/>
        <v>10847.972464874465</v>
      </c>
    </row>
    <row r="8355" spans="1:11" s="43" customFormat="1" ht="19.7" customHeight="1" x14ac:dyDescent="0.25">
      <c r="A8355" s="43" t="s">
        <v>177</v>
      </c>
      <c r="B8355" s="1" t="s">
        <v>242</v>
      </c>
      <c r="C8355" s="1" t="s">
        <v>311</v>
      </c>
      <c r="D8355" s="1" t="s">
        <v>310</v>
      </c>
      <c r="E8355" s="45" t="str">
        <f>VLOOKUP(C8355,PROCV!E$50:G$126,3,0)</f>
        <v>Artes Cênicas e Espetáculos</v>
      </c>
      <c r="F8355" s="1" t="s">
        <v>416</v>
      </c>
      <c r="G8355" s="1" t="s">
        <v>236</v>
      </c>
      <c r="H8355" s="1">
        <v>2015</v>
      </c>
      <c r="I8355" s="60">
        <f>VLOOKUP(H8355,PROCV!E$33:F$44,2,0)</f>
        <v>1.0942074303887901</v>
      </c>
      <c r="J8355" s="71">
        <v>22915</v>
      </c>
      <c r="K8355" s="44">
        <f t="shared" si="130"/>
        <v>25073.763267359125</v>
      </c>
    </row>
    <row r="8356" spans="1:11" s="43" customFormat="1" ht="19.7" customHeight="1" x14ac:dyDescent="0.25">
      <c r="A8356" s="43" t="s">
        <v>177</v>
      </c>
      <c r="B8356" s="1" t="s">
        <v>242</v>
      </c>
      <c r="C8356" s="1" t="s">
        <v>311</v>
      </c>
      <c r="D8356" s="1" t="s">
        <v>310</v>
      </c>
      <c r="E8356" s="45" t="str">
        <f>VLOOKUP(C8356,PROCV!E$50:G$126,3,0)</f>
        <v>Artes Cênicas e Espetáculos</v>
      </c>
      <c r="F8356" s="1" t="s">
        <v>416</v>
      </c>
      <c r="G8356" s="1" t="s">
        <v>236</v>
      </c>
      <c r="H8356" s="1">
        <v>2015</v>
      </c>
      <c r="I8356" s="60">
        <f>VLOOKUP(H8356,PROCV!E$33:F$44,2,0)</f>
        <v>1.0942074303887901</v>
      </c>
      <c r="J8356" s="71">
        <v>24466</v>
      </c>
      <c r="K8356" s="44">
        <f t="shared" si="130"/>
        <v>26770.878991892139</v>
      </c>
    </row>
    <row r="8357" spans="1:11" s="43" customFormat="1" ht="19.7" customHeight="1" x14ac:dyDescent="0.25">
      <c r="A8357" s="43" t="s">
        <v>173</v>
      </c>
      <c r="B8357" s="1" t="s">
        <v>316</v>
      </c>
      <c r="C8357" s="1" t="s">
        <v>309</v>
      </c>
      <c r="D8357" s="1" t="s">
        <v>308</v>
      </c>
      <c r="E8357" s="45" t="str">
        <f>VLOOKUP(C8357,PROCV!E$50:G$126,3,0)</f>
        <v>NA</v>
      </c>
      <c r="F8357" s="1" t="s">
        <v>416</v>
      </c>
      <c r="G8357" s="1" t="s">
        <v>236</v>
      </c>
      <c r="H8357" s="1">
        <v>2015</v>
      </c>
      <c r="I8357" s="60">
        <f>VLOOKUP(H8357,PROCV!E$33:F$44,2,0)</f>
        <v>1.0942074303887901</v>
      </c>
      <c r="J8357" s="71">
        <v>54533</v>
      </c>
      <c r="K8357" s="44">
        <f t="shared" si="130"/>
        <v>59670.413801391893</v>
      </c>
    </row>
    <row r="8358" spans="1:11" s="43" customFormat="1" ht="19.7" customHeight="1" x14ac:dyDescent="0.25">
      <c r="A8358" s="43" t="s">
        <v>173</v>
      </c>
      <c r="B8358" s="1" t="s">
        <v>316</v>
      </c>
      <c r="C8358" s="1" t="s">
        <v>309</v>
      </c>
      <c r="D8358" s="1" t="s">
        <v>308</v>
      </c>
      <c r="E8358" s="45" t="str">
        <f>VLOOKUP(C8358,PROCV!E$50:G$126,3,0)</f>
        <v>NA</v>
      </c>
      <c r="F8358" s="1" t="s">
        <v>416</v>
      </c>
      <c r="G8358" s="1" t="s">
        <v>236</v>
      </c>
      <c r="H8358" s="1">
        <v>2015</v>
      </c>
      <c r="I8358" s="60">
        <f>VLOOKUP(H8358,PROCV!E$33:F$44,2,0)</f>
        <v>1.0942074303887901</v>
      </c>
      <c r="J8358" s="71">
        <v>9273</v>
      </c>
      <c r="K8358" s="44">
        <f t="shared" si="130"/>
        <v>10146.585501995251</v>
      </c>
    </row>
    <row r="8359" spans="1:11" s="43" customFormat="1" ht="19.7" customHeight="1" x14ac:dyDescent="0.25">
      <c r="A8359" s="43" t="s">
        <v>173</v>
      </c>
      <c r="B8359" s="1" t="s">
        <v>316</v>
      </c>
      <c r="C8359" s="1" t="s">
        <v>291</v>
      </c>
      <c r="D8359" s="1" t="s">
        <v>290</v>
      </c>
      <c r="E8359" s="45" t="str">
        <f>VLOOKUP(C8359,PROCV!E$50:G$126,3,0)</f>
        <v>NA</v>
      </c>
      <c r="F8359" s="1" t="s">
        <v>416</v>
      </c>
      <c r="G8359" s="1" t="s">
        <v>236</v>
      </c>
      <c r="H8359" s="1">
        <v>2015</v>
      </c>
      <c r="I8359" s="60">
        <f>VLOOKUP(H8359,PROCV!E$33:F$44,2,0)</f>
        <v>1.0942074303887901</v>
      </c>
      <c r="J8359" s="71">
        <v>22982</v>
      </c>
      <c r="K8359" s="44">
        <f t="shared" si="130"/>
        <v>25147.075165195172</v>
      </c>
    </row>
    <row r="8360" spans="1:11" s="43" customFormat="1" ht="19.7" customHeight="1" x14ac:dyDescent="0.25">
      <c r="A8360" s="43" t="s">
        <v>173</v>
      </c>
      <c r="B8360" s="1" t="s">
        <v>316</v>
      </c>
      <c r="C8360" s="1" t="s">
        <v>291</v>
      </c>
      <c r="D8360" s="1" t="s">
        <v>290</v>
      </c>
      <c r="E8360" s="45" t="str">
        <f>VLOOKUP(C8360,PROCV!E$50:G$126,3,0)</f>
        <v>NA</v>
      </c>
      <c r="F8360" s="1" t="s">
        <v>416</v>
      </c>
      <c r="G8360" s="1" t="s">
        <v>236</v>
      </c>
      <c r="H8360" s="1">
        <v>2015</v>
      </c>
      <c r="I8360" s="60">
        <f>VLOOKUP(H8360,PROCV!E$33:F$44,2,0)</f>
        <v>1.0942074303887901</v>
      </c>
      <c r="J8360" s="71">
        <v>13956</v>
      </c>
      <c r="K8360" s="44">
        <f t="shared" si="130"/>
        <v>15270.758898505954</v>
      </c>
    </row>
    <row r="8361" spans="1:11" s="43" customFormat="1" ht="19.7" customHeight="1" x14ac:dyDescent="0.25">
      <c r="A8361" s="43" t="s">
        <v>173</v>
      </c>
      <c r="B8361" s="1" t="s">
        <v>316</v>
      </c>
      <c r="C8361" s="1" t="s">
        <v>291</v>
      </c>
      <c r="D8361" s="1" t="s">
        <v>290</v>
      </c>
      <c r="E8361" s="45" t="str">
        <f>VLOOKUP(C8361,PROCV!E$50:G$126,3,0)</f>
        <v>NA</v>
      </c>
      <c r="F8361" s="1" t="s">
        <v>416</v>
      </c>
      <c r="G8361" s="1" t="s">
        <v>236</v>
      </c>
      <c r="H8361" s="1">
        <v>2015</v>
      </c>
      <c r="I8361" s="60">
        <f>VLOOKUP(H8361,PROCV!E$33:F$44,2,0)</f>
        <v>1.0942074303887901</v>
      </c>
      <c r="J8361" s="71">
        <v>179550</v>
      </c>
      <c r="K8361" s="44">
        <f t="shared" si="130"/>
        <v>196464.94412630727</v>
      </c>
    </row>
    <row r="8362" spans="1:11" s="43" customFormat="1" ht="19.7" customHeight="1" x14ac:dyDescent="0.25">
      <c r="A8362" s="43" t="s">
        <v>173</v>
      </c>
      <c r="B8362" s="1" t="s">
        <v>316</v>
      </c>
      <c r="C8362" s="1" t="s">
        <v>291</v>
      </c>
      <c r="D8362" s="1" t="s">
        <v>290</v>
      </c>
      <c r="E8362" s="45" t="str">
        <f>VLOOKUP(C8362,PROCV!E$50:G$126,3,0)</f>
        <v>NA</v>
      </c>
      <c r="F8362" s="1" t="s">
        <v>416</v>
      </c>
      <c r="G8362" s="1" t="s">
        <v>236</v>
      </c>
      <c r="H8362" s="1">
        <v>2015</v>
      </c>
      <c r="I8362" s="60">
        <f>VLOOKUP(H8362,PROCV!E$33:F$44,2,0)</f>
        <v>1.0942074303887901</v>
      </c>
      <c r="J8362" s="71">
        <v>14233</v>
      </c>
      <c r="K8362" s="44">
        <f t="shared" si="130"/>
        <v>15573.85435672365</v>
      </c>
    </row>
    <row r="8363" spans="1:11" s="43" customFormat="1" ht="19.7" customHeight="1" x14ac:dyDescent="0.25">
      <c r="A8363" s="43" t="s">
        <v>173</v>
      </c>
      <c r="B8363" s="1" t="s">
        <v>316</v>
      </c>
      <c r="C8363" s="1" t="s">
        <v>291</v>
      </c>
      <c r="D8363" s="1" t="s">
        <v>290</v>
      </c>
      <c r="E8363" s="45" t="str">
        <f>VLOOKUP(C8363,PROCV!E$50:G$126,3,0)</f>
        <v>NA</v>
      </c>
      <c r="F8363" s="1" t="s">
        <v>416</v>
      </c>
      <c r="G8363" s="1" t="s">
        <v>236</v>
      </c>
      <c r="H8363" s="1">
        <v>2015</v>
      </c>
      <c r="I8363" s="60">
        <f>VLOOKUP(H8363,PROCV!E$33:F$44,2,0)</f>
        <v>1.0942074303887901</v>
      </c>
      <c r="J8363" s="71">
        <v>124706</v>
      </c>
      <c r="K8363" s="44">
        <f t="shared" si="130"/>
        <v>136454.23181406446</v>
      </c>
    </row>
    <row r="8364" spans="1:11" s="43" customFormat="1" ht="19.7" customHeight="1" x14ac:dyDescent="0.25">
      <c r="A8364" s="43" t="s">
        <v>173</v>
      </c>
      <c r="B8364" s="1" t="s">
        <v>316</v>
      </c>
      <c r="C8364" s="1" t="s">
        <v>289</v>
      </c>
      <c r="D8364" s="1" t="s">
        <v>288</v>
      </c>
      <c r="E8364" s="45" t="str">
        <f>VLOOKUP(C8364,PROCV!E$50:G$126,3,0)</f>
        <v>Editorial</v>
      </c>
      <c r="F8364" s="1" t="s">
        <v>416</v>
      </c>
      <c r="G8364" s="1" t="s">
        <v>236</v>
      </c>
      <c r="H8364" s="1">
        <v>2015</v>
      </c>
      <c r="I8364" s="60">
        <f>VLOOKUP(H8364,PROCV!E$33:F$44,2,0)</f>
        <v>1.0942074303887901</v>
      </c>
      <c r="J8364" s="71">
        <v>2369</v>
      </c>
      <c r="K8364" s="44">
        <f t="shared" si="130"/>
        <v>2592.1774025910436</v>
      </c>
    </row>
    <row r="8365" spans="1:11" s="43" customFormat="1" ht="19.7" customHeight="1" x14ac:dyDescent="0.25">
      <c r="A8365" s="43" t="s">
        <v>173</v>
      </c>
      <c r="B8365" s="1" t="s">
        <v>316</v>
      </c>
      <c r="C8365" s="1" t="s">
        <v>289</v>
      </c>
      <c r="D8365" s="1" t="s">
        <v>288</v>
      </c>
      <c r="E8365" s="45" t="str">
        <f>VLOOKUP(C8365,PROCV!E$50:G$126,3,0)</f>
        <v>Editorial</v>
      </c>
      <c r="F8365" s="1" t="s">
        <v>416</v>
      </c>
      <c r="G8365" s="1" t="s">
        <v>236</v>
      </c>
      <c r="H8365" s="1">
        <v>2015</v>
      </c>
      <c r="I8365" s="60">
        <f>VLOOKUP(H8365,PROCV!E$33:F$44,2,0)</f>
        <v>1.0942074303887901</v>
      </c>
      <c r="J8365" s="71">
        <v>61086</v>
      </c>
      <c r="K8365" s="44">
        <f t="shared" si="130"/>
        <v>66840.755092729625</v>
      </c>
    </row>
    <row r="8366" spans="1:11" s="43" customFormat="1" ht="19.7" customHeight="1" x14ac:dyDescent="0.25">
      <c r="A8366" s="43" t="s">
        <v>173</v>
      </c>
      <c r="B8366" s="1" t="s">
        <v>316</v>
      </c>
      <c r="C8366" s="1" t="s">
        <v>289</v>
      </c>
      <c r="D8366" s="1" t="s">
        <v>288</v>
      </c>
      <c r="E8366" s="45" t="str">
        <f>VLOOKUP(C8366,PROCV!E$50:G$126,3,0)</f>
        <v>Editorial</v>
      </c>
      <c r="F8366" s="1" t="s">
        <v>416</v>
      </c>
      <c r="G8366" s="1" t="s">
        <v>236</v>
      </c>
      <c r="H8366" s="1">
        <v>2015</v>
      </c>
      <c r="I8366" s="60">
        <f>VLOOKUP(H8366,PROCV!E$33:F$44,2,0)</f>
        <v>1.0942074303887901</v>
      </c>
      <c r="J8366" s="71">
        <v>16675</v>
      </c>
      <c r="K8366" s="44">
        <f t="shared" si="130"/>
        <v>18245.908901733073</v>
      </c>
    </row>
    <row r="8367" spans="1:11" s="43" customFormat="1" ht="19.7" customHeight="1" x14ac:dyDescent="0.25">
      <c r="A8367" s="43" t="s">
        <v>173</v>
      </c>
      <c r="B8367" s="1" t="s">
        <v>316</v>
      </c>
      <c r="C8367" s="1" t="s">
        <v>287</v>
      </c>
      <c r="D8367" s="1" t="s">
        <v>286</v>
      </c>
      <c r="E8367" s="45" t="str">
        <f>VLOOKUP(C8367,PROCV!E$50:G$126,3,0)</f>
        <v>Música</v>
      </c>
      <c r="F8367" s="1" t="s">
        <v>416</v>
      </c>
      <c r="G8367" s="1" t="s">
        <v>236</v>
      </c>
      <c r="H8367" s="1">
        <v>2015</v>
      </c>
      <c r="I8367" s="60">
        <f>VLOOKUP(H8367,PROCV!E$33:F$44,2,0)</f>
        <v>1.0942074303887901</v>
      </c>
      <c r="J8367" s="71">
        <v>10901</v>
      </c>
      <c r="K8367" s="44">
        <f t="shared" si="130"/>
        <v>11927.9551986682</v>
      </c>
    </row>
    <row r="8368" spans="1:11" s="43" customFormat="1" ht="19.7" customHeight="1" x14ac:dyDescent="0.25">
      <c r="A8368" s="43" t="s">
        <v>173</v>
      </c>
      <c r="B8368" s="1" t="s">
        <v>316</v>
      </c>
      <c r="C8368" s="1" t="s">
        <v>287</v>
      </c>
      <c r="D8368" s="1" t="s">
        <v>286</v>
      </c>
      <c r="E8368" s="45" t="str">
        <f>VLOOKUP(C8368,PROCV!E$50:G$126,3,0)</f>
        <v>Música</v>
      </c>
      <c r="F8368" s="1" t="s">
        <v>416</v>
      </c>
      <c r="G8368" s="1" t="s">
        <v>236</v>
      </c>
      <c r="H8368" s="1">
        <v>2015</v>
      </c>
      <c r="I8368" s="60">
        <f>VLOOKUP(H8368,PROCV!E$33:F$44,2,0)</f>
        <v>1.0942074303887901</v>
      </c>
      <c r="J8368" s="71">
        <v>62674</v>
      </c>
      <c r="K8368" s="44">
        <f t="shared" si="130"/>
        <v>68578.356492187027</v>
      </c>
    </row>
    <row r="8369" spans="1:11" s="43" customFormat="1" ht="19.7" customHeight="1" x14ac:dyDescent="0.25">
      <c r="A8369" s="43" t="s">
        <v>173</v>
      </c>
      <c r="B8369" s="1" t="s">
        <v>316</v>
      </c>
      <c r="C8369" s="1" t="s">
        <v>287</v>
      </c>
      <c r="D8369" s="1" t="s">
        <v>286</v>
      </c>
      <c r="E8369" s="45" t="str">
        <f>VLOOKUP(C8369,PROCV!E$50:G$126,3,0)</f>
        <v>Música</v>
      </c>
      <c r="F8369" s="1" t="s">
        <v>416</v>
      </c>
      <c r="G8369" s="1" t="s">
        <v>236</v>
      </c>
      <c r="H8369" s="1">
        <v>2015</v>
      </c>
      <c r="I8369" s="60">
        <f>VLOOKUP(H8369,PROCV!E$33:F$44,2,0)</f>
        <v>1.0942074303887901</v>
      </c>
      <c r="J8369" s="71">
        <v>3175</v>
      </c>
      <c r="K8369" s="44">
        <f t="shared" si="130"/>
        <v>3474.1085914844084</v>
      </c>
    </row>
    <row r="8370" spans="1:11" s="43" customFormat="1" ht="19.7" customHeight="1" x14ac:dyDescent="0.25">
      <c r="A8370" s="43" t="s">
        <v>173</v>
      </c>
      <c r="B8370" s="1" t="s">
        <v>316</v>
      </c>
      <c r="C8370" s="1" t="s">
        <v>285</v>
      </c>
      <c r="D8370" s="1" t="s">
        <v>284</v>
      </c>
      <c r="E8370" s="45" t="str">
        <f>VLOOKUP(C8370,PROCV!E$50:G$126,3,0)</f>
        <v>Editorial</v>
      </c>
      <c r="F8370" s="1" t="s">
        <v>416</v>
      </c>
      <c r="G8370" s="1" t="s">
        <v>236</v>
      </c>
      <c r="H8370" s="1">
        <v>2015</v>
      </c>
      <c r="I8370" s="60">
        <f>VLOOKUP(H8370,PROCV!E$33:F$44,2,0)</f>
        <v>1.0942074303887901</v>
      </c>
      <c r="J8370" s="71">
        <v>61266</v>
      </c>
      <c r="K8370" s="44">
        <f t="shared" si="130"/>
        <v>67037.712430199608</v>
      </c>
    </row>
    <row r="8371" spans="1:11" s="43" customFormat="1" ht="19.7" customHeight="1" x14ac:dyDescent="0.25">
      <c r="A8371" s="43" t="s">
        <v>173</v>
      </c>
      <c r="B8371" s="1" t="s">
        <v>316</v>
      </c>
      <c r="C8371" s="1" t="s">
        <v>285</v>
      </c>
      <c r="D8371" s="1" t="s">
        <v>284</v>
      </c>
      <c r="E8371" s="45" t="str">
        <f>VLOOKUP(C8371,PROCV!E$50:G$126,3,0)</f>
        <v>Editorial</v>
      </c>
      <c r="F8371" s="1" t="s">
        <v>416</v>
      </c>
      <c r="G8371" s="1" t="s">
        <v>236</v>
      </c>
      <c r="H8371" s="1">
        <v>2015</v>
      </c>
      <c r="I8371" s="60">
        <f>VLOOKUP(H8371,PROCV!E$33:F$44,2,0)</f>
        <v>1.0942074303887901</v>
      </c>
      <c r="J8371" s="71">
        <v>12808</v>
      </c>
      <c r="K8371" s="44">
        <f t="shared" si="130"/>
        <v>14014.608768419623</v>
      </c>
    </row>
    <row r="8372" spans="1:11" s="43" customFormat="1" ht="19.7" customHeight="1" x14ac:dyDescent="0.25">
      <c r="A8372" s="43" t="s">
        <v>173</v>
      </c>
      <c r="B8372" s="1" t="s">
        <v>316</v>
      </c>
      <c r="C8372" s="1" t="s">
        <v>285</v>
      </c>
      <c r="D8372" s="1" t="s">
        <v>284</v>
      </c>
      <c r="E8372" s="45" t="str">
        <f>VLOOKUP(C8372,PROCV!E$50:G$126,3,0)</f>
        <v>Editorial</v>
      </c>
      <c r="F8372" s="1" t="s">
        <v>416</v>
      </c>
      <c r="G8372" s="1" t="s">
        <v>236</v>
      </c>
      <c r="H8372" s="1">
        <v>2015</v>
      </c>
      <c r="I8372" s="60">
        <f>VLOOKUP(H8372,PROCV!E$33:F$44,2,0)</f>
        <v>1.0942074303887901</v>
      </c>
      <c r="J8372" s="71">
        <v>17731</v>
      </c>
      <c r="K8372" s="44">
        <f t="shared" si="130"/>
        <v>19401.391948223638</v>
      </c>
    </row>
    <row r="8373" spans="1:11" s="43" customFormat="1" ht="19.7" customHeight="1" x14ac:dyDescent="0.25">
      <c r="A8373" s="43" t="s">
        <v>173</v>
      </c>
      <c r="B8373" s="1" t="s">
        <v>316</v>
      </c>
      <c r="C8373" s="1" t="s">
        <v>283</v>
      </c>
      <c r="D8373" s="1" t="s">
        <v>282</v>
      </c>
      <c r="E8373" s="45" t="str">
        <f>VLOOKUP(C8373,PROCV!E$50:G$126,3,0)</f>
        <v>Editorial</v>
      </c>
      <c r="F8373" s="1" t="s">
        <v>416</v>
      </c>
      <c r="G8373" s="1" t="s">
        <v>236</v>
      </c>
      <c r="H8373" s="1">
        <v>2015</v>
      </c>
      <c r="I8373" s="60">
        <f>VLOOKUP(H8373,PROCV!E$33:F$44,2,0)</f>
        <v>1.0942074303887901</v>
      </c>
      <c r="J8373" s="71">
        <v>17069</v>
      </c>
      <c r="K8373" s="44">
        <f t="shared" si="130"/>
        <v>18677.02662930626</v>
      </c>
    </row>
    <row r="8374" spans="1:11" s="43" customFormat="1" ht="19.7" customHeight="1" x14ac:dyDescent="0.25">
      <c r="A8374" s="43" t="s">
        <v>173</v>
      </c>
      <c r="B8374" s="1" t="s">
        <v>316</v>
      </c>
      <c r="C8374" s="1" t="s">
        <v>283</v>
      </c>
      <c r="D8374" s="1" t="s">
        <v>282</v>
      </c>
      <c r="E8374" s="45" t="str">
        <f>VLOOKUP(C8374,PROCV!E$50:G$126,3,0)</f>
        <v>Editorial</v>
      </c>
      <c r="F8374" s="1" t="s">
        <v>416</v>
      </c>
      <c r="G8374" s="1" t="s">
        <v>236</v>
      </c>
      <c r="H8374" s="1">
        <v>2015</v>
      </c>
      <c r="I8374" s="60">
        <f>VLOOKUP(H8374,PROCV!E$33:F$44,2,0)</f>
        <v>1.0942074303887901</v>
      </c>
      <c r="J8374" s="71">
        <v>24521</v>
      </c>
      <c r="K8374" s="44">
        <f t="shared" si="130"/>
        <v>26831.060400563521</v>
      </c>
    </row>
    <row r="8375" spans="1:11" s="43" customFormat="1" ht="19.7" customHeight="1" x14ac:dyDescent="0.25">
      <c r="A8375" s="43" t="s">
        <v>173</v>
      </c>
      <c r="B8375" s="1" t="s">
        <v>316</v>
      </c>
      <c r="C8375" s="1" t="s">
        <v>281</v>
      </c>
      <c r="D8375" s="1" t="s">
        <v>280</v>
      </c>
      <c r="E8375" s="45" t="str">
        <f>VLOOKUP(C8375,PROCV!E$50:G$126,3,0)</f>
        <v>Música</v>
      </c>
      <c r="F8375" s="1" t="s">
        <v>416</v>
      </c>
      <c r="G8375" s="1" t="s">
        <v>236</v>
      </c>
      <c r="H8375" s="1">
        <v>2015</v>
      </c>
      <c r="I8375" s="60">
        <f>VLOOKUP(H8375,PROCV!E$33:F$44,2,0)</f>
        <v>1.0942074303887901</v>
      </c>
      <c r="J8375" s="71">
        <v>5393</v>
      </c>
      <c r="K8375" s="44">
        <f t="shared" si="130"/>
        <v>5901.0606720867454</v>
      </c>
    </row>
    <row r="8376" spans="1:11" s="43" customFormat="1" ht="19.7" customHeight="1" x14ac:dyDescent="0.25">
      <c r="A8376" s="43" t="s">
        <v>173</v>
      </c>
      <c r="B8376" s="1" t="s">
        <v>316</v>
      </c>
      <c r="C8376" s="1" t="s">
        <v>281</v>
      </c>
      <c r="D8376" s="1" t="s">
        <v>280</v>
      </c>
      <c r="E8376" s="45" t="str">
        <f>VLOOKUP(C8376,PROCV!E$50:G$126,3,0)</f>
        <v>Música</v>
      </c>
      <c r="F8376" s="1" t="s">
        <v>416</v>
      </c>
      <c r="G8376" s="1" t="s">
        <v>236</v>
      </c>
      <c r="H8376" s="1">
        <v>2015</v>
      </c>
      <c r="I8376" s="60">
        <f>VLOOKUP(H8376,PROCV!E$33:F$44,2,0)</f>
        <v>1.0942074303887901</v>
      </c>
      <c r="J8376" s="71">
        <v>53290</v>
      </c>
      <c r="K8376" s="44">
        <f t="shared" si="130"/>
        <v>58310.313965418623</v>
      </c>
    </row>
    <row r="8377" spans="1:11" s="43" customFormat="1" ht="19.7" customHeight="1" x14ac:dyDescent="0.25">
      <c r="A8377" s="43" t="s">
        <v>173</v>
      </c>
      <c r="B8377" s="1" t="s">
        <v>316</v>
      </c>
      <c r="C8377" s="1" t="s">
        <v>281</v>
      </c>
      <c r="D8377" s="1" t="s">
        <v>280</v>
      </c>
      <c r="E8377" s="45" t="str">
        <f>VLOOKUP(C8377,PROCV!E$50:G$126,3,0)</f>
        <v>Música</v>
      </c>
      <c r="F8377" s="1" t="s">
        <v>416</v>
      </c>
      <c r="G8377" s="1" t="s">
        <v>236</v>
      </c>
      <c r="H8377" s="1">
        <v>2015</v>
      </c>
      <c r="I8377" s="60">
        <f>VLOOKUP(H8377,PROCV!E$33:F$44,2,0)</f>
        <v>1.0942074303887901</v>
      </c>
      <c r="J8377" s="71">
        <v>64241</v>
      </c>
      <c r="K8377" s="44">
        <f t="shared" si="130"/>
        <v>70292.979535606268</v>
      </c>
    </row>
    <row r="8378" spans="1:11" s="43" customFormat="1" ht="19.7" customHeight="1" x14ac:dyDescent="0.25">
      <c r="A8378" s="43" t="s">
        <v>173</v>
      </c>
      <c r="B8378" s="1" t="s">
        <v>316</v>
      </c>
      <c r="C8378" s="1" t="s">
        <v>279</v>
      </c>
      <c r="D8378" s="1" t="s">
        <v>278</v>
      </c>
      <c r="E8378" s="45" t="str">
        <f>VLOOKUP(C8378,PROCV!E$50:G$126,3,0)</f>
        <v>Editorial</v>
      </c>
      <c r="F8378" s="1" t="s">
        <v>416</v>
      </c>
      <c r="G8378" s="1" t="s">
        <v>236</v>
      </c>
      <c r="H8378" s="1">
        <v>2015</v>
      </c>
      <c r="I8378" s="60">
        <f>VLOOKUP(H8378,PROCV!E$33:F$44,2,0)</f>
        <v>1.0942074303887901</v>
      </c>
      <c r="J8378" s="71">
        <v>46594</v>
      </c>
      <c r="K8378" s="44">
        <f t="shared" si="130"/>
        <v>50983.501011535285</v>
      </c>
    </row>
    <row r="8379" spans="1:11" s="43" customFormat="1" ht="19.7" customHeight="1" x14ac:dyDescent="0.25">
      <c r="A8379" s="43" t="s">
        <v>173</v>
      </c>
      <c r="B8379" s="1" t="s">
        <v>316</v>
      </c>
      <c r="C8379" s="1" t="s">
        <v>279</v>
      </c>
      <c r="D8379" s="1" t="s">
        <v>278</v>
      </c>
      <c r="E8379" s="45" t="str">
        <f>VLOOKUP(C8379,PROCV!E$50:G$126,3,0)</f>
        <v>Editorial</v>
      </c>
      <c r="F8379" s="1" t="s">
        <v>416</v>
      </c>
      <c r="G8379" s="1" t="s">
        <v>236</v>
      </c>
      <c r="H8379" s="1">
        <v>2015</v>
      </c>
      <c r="I8379" s="60">
        <f>VLOOKUP(H8379,PROCV!E$33:F$44,2,0)</f>
        <v>1.0942074303887901</v>
      </c>
      <c r="J8379" s="71">
        <v>121037</v>
      </c>
      <c r="K8379" s="44">
        <f t="shared" si="130"/>
        <v>132439.58475196798</v>
      </c>
    </row>
    <row r="8380" spans="1:11" s="43" customFormat="1" ht="19.7" customHeight="1" x14ac:dyDescent="0.25">
      <c r="A8380" s="43" t="s">
        <v>173</v>
      </c>
      <c r="B8380" s="1" t="s">
        <v>316</v>
      </c>
      <c r="C8380" s="1" t="s">
        <v>277</v>
      </c>
      <c r="D8380" s="1" t="s">
        <v>276</v>
      </c>
      <c r="E8380" s="45" t="str">
        <f>VLOOKUP(C8380,PROCV!E$50:G$126,3,0)</f>
        <v>Editorial</v>
      </c>
      <c r="F8380" s="1" t="s">
        <v>416</v>
      </c>
      <c r="G8380" s="1" t="s">
        <v>236</v>
      </c>
      <c r="H8380" s="1">
        <v>2015</v>
      </c>
      <c r="I8380" s="60">
        <f>VLOOKUP(H8380,PROCV!E$33:F$44,2,0)</f>
        <v>1.0942074303887901</v>
      </c>
      <c r="J8380" s="71">
        <v>18747</v>
      </c>
      <c r="K8380" s="44">
        <f t="shared" si="130"/>
        <v>20513.106697498646</v>
      </c>
    </row>
    <row r="8381" spans="1:11" s="43" customFormat="1" ht="19.7" customHeight="1" x14ac:dyDescent="0.25">
      <c r="A8381" s="43" t="s">
        <v>173</v>
      </c>
      <c r="B8381" s="1" t="s">
        <v>316</v>
      </c>
      <c r="C8381" s="1" t="s">
        <v>277</v>
      </c>
      <c r="D8381" s="1" t="s">
        <v>276</v>
      </c>
      <c r="E8381" s="45" t="str">
        <f>VLOOKUP(C8381,PROCV!E$50:G$126,3,0)</f>
        <v>Editorial</v>
      </c>
      <c r="F8381" s="1" t="s">
        <v>416</v>
      </c>
      <c r="G8381" s="1" t="s">
        <v>236</v>
      </c>
      <c r="H8381" s="1">
        <v>2015</v>
      </c>
      <c r="I8381" s="60">
        <f>VLOOKUP(H8381,PROCV!E$33:F$44,2,0)</f>
        <v>1.0942074303887901</v>
      </c>
      <c r="J8381" s="71">
        <v>1899</v>
      </c>
      <c r="K8381" s="44">
        <f t="shared" si="130"/>
        <v>2077.8999103083124</v>
      </c>
    </row>
    <row r="8382" spans="1:11" s="43" customFormat="1" ht="19.7" customHeight="1" x14ac:dyDescent="0.25">
      <c r="A8382" s="43" t="s">
        <v>173</v>
      </c>
      <c r="B8382" s="1" t="s">
        <v>316</v>
      </c>
      <c r="C8382" s="1" t="s">
        <v>277</v>
      </c>
      <c r="D8382" s="1" t="s">
        <v>276</v>
      </c>
      <c r="E8382" s="45" t="str">
        <f>VLOOKUP(C8382,PROCV!E$50:G$126,3,0)</f>
        <v>Editorial</v>
      </c>
      <c r="F8382" s="1" t="s">
        <v>416</v>
      </c>
      <c r="G8382" s="1" t="s">
        <v>236</v>
      </c>
      <c r="H8382" s="1">
        <v>2015</v>
      </c>
      <c r="I8382" s="60">
        <f>VLOOKUP(H8382,PROCV!E$33:F$44,2,0)</f>
        <v>1.0942074303887901</v>
      </c>
      <c r="J8382" s="71">
        <v>43720</v>
      </c>
      <c r="K8382" s="44">
        <f t="shared" si="130"/>
        <v>47838.7488565979</v>
      </c>
    </row>
    <row r="8383" spans="1:11" s="43" customFormat="1" ht="19.7" customHeight="1" x14ac:dyDescent="0.25">
      <c r="A8383" s="43" t="s">
        <v>173</v>
      </c>
      <c r="B8383" s="1" t="s">
        <v>316</v>
      </c>
      <c r="C8383" s="1" t="s">
        <v>277</v>
      </c>
      <c r="D8383" s="1" t="s">
        <v>276</v>
      </c>
      <c r="E8383" s="45" t="str">
        <f>VLOOKUP(C8383,PROCV!E$50:G$126,3,0)</f>
        <v>Editorial</v>
      </c>
      <c r="F8383" s="1" t="s">
        <v>416</v>
      </c>
      <c r="G8383" s="1" t="s">
        <v>236</v>
      </c>
      <c r="H8383" s="1">
        <v>2015</v>
      </c>
      <c r="I8383" s="60">
        <f>VLOOKUP(H8383,PROCV!E$33:F$44,2,0)</f>
        <v>1.0942074303887901</v>
      </c>
      <c r="J8383" s="71">
        <v>13999</v>
      </c>
      <c r="K8383" s="44">
        <f t="shared" si="130"/>
        <v>15317.809818012673</v>
      </c>
    </row>
    <row r="8384" spans="1:11" s="43" customFormat="1" ht="19.7" customHeight="1" x14ac:dyDescent="0.25">
      <c r="A8384" s="43" t="s">
        <v>173</v>
      </c>
      <c r="B8384" s="1" t="s">
        <v>316</v>
      </c>
      <c r="C8384" s="1" t="s">
        <v>271</v>
      </c>
      <c r="D8384" s="1" t="s">
        <v>270</v>
      </c>
      <c r="E8384" s="45" t="str">
        <f>VLOOKUP(C8384,PROCV!E$50:G$126,3,0)</f>
        <v>Editorial</v>
      </c>
      <c r="F8384" s="1" t="s">
        <v>416</v>
      </c>
      <c r="G8384" s="1" t="s">
        <v>236</v>
      </c>
      <c r="H8384" s="1">
        <v>2015</v>
      </c>
      <c r="I8384" s="60">
        <f>VLOOKUP(H8384,PROCV!E$33:F$44,2,0)</f>
        <v>1.0942074303887901</v>
      </c>
      <c r="J8384" s="71">
        <v>16146</v>
      </c>
      <c r="K8384" s="44">
        <f t="shared" si="130"/>
        <v>17667.073171057404</v>
      </c>
    </row>
    <row r="8385" spans="1:11" s="43" customFormat="1" ht="19.7" customHeight="1" x14ac:dyDescent="0.25">
      <c r="A8385" s="43" t="s">
        <v>173</v>
      </c>
      <c r="B8385" s="1" t="s">
        <v>316</v>
      </c>
      <c r="C8385" s="1" t="s">
        <v>271</v>
      </c>
      <c r="D8385" s="1" t="s">
        <v>270</v>
      </c>
      <c r="E8385" s="45" t="str">
        <f>VLOOKUP(C8385,PROCV!E$50:G$126,3,0)</f>
        <v>Editorial</v>
      </c>
      <c r="F8385" s="1" t="s">
        <v>416</v>
      </c>
      <c r="G8385" s="1" t="s">
        <v>236</v>
      </c>
      <c r="H8385" s="1">
        <v>2015</v>
      </c>
      <c r="I8385" s="60">
        <f>VLOOKUP(H8385,PROCV!E$33:F$44,2,0)</f>
        <v>1.0942074303887901</v>
      </c>
      <c r="J8385" s="71">
        <v>31693</v>
      </c>
      <c r="K8385" s="44">
        <f t="shared" si="130"/>
        <v>34678.716091311922</v>
      </c>
    </row>
    <row r="8386" spans="1:11" s="43" customFormat="1" ht="19.7" customHeight="1" x14ac:dyDescent="0.25">
      <c r="A8386" s="43" t="s">
        <v>173</v>
      </c>
      <c r="B8386" s="1" t="s">
        <v>316</v>
      </c>
      <c r="C8386" s="1" t="s">
        <v>269</v>
      </c>
      <c r="D8386" s="1" t="s">
        <v>268</v>
      </c>
      <c r="E8386" s="45" t="str">
        <f>VLOOKUP(C8386,PROCV!E$50:G$126,3,0)</f>
        <v>NA</v>
      </c>
      <c r="F8386" s="1" t="s">
        <v>416</v>
      </c>
      <c r="G8386" s="1" t="s">
        <v>236</v>
      </c>
      <c r="H8386" s="1">
        <v>2015</v>
      </c>
      <c r="I8386" s="60">
        <f>VLOOKUP(H8386,PROCV!E$33:F$44,2,0)</f>
        <v>1.0942074303887901</v>
      </c>
      <c r="J8386" s="71">
        <v>135464</v>
      </c>
      <c r="K8386" s="44">
        <f t="shared" si="130"/>
        <v>148225.71535018706</v>
      </c>
    </row>
    <row r="8387" spans="1:11" s="43" customFormat="1" ht="19.7" customHeight="1" x14ac:dyDescent="0.25">
      <c r="A8387" s="43" t="s">
        <v>173</v>
      </c>
      <c r="B8387" s="1" t="s">
        <v>316</v>
      </c>
      <c r="C8387" s="1" t="s">
        <v>269</v>
      </c>
      <c r="D8387" s="1" t="s">
        <v>268</v>
      </c>
      <c r="E8387" s="45" t="str">
        <f>VLOOKUP(C8387,PROCV!E$50:G$126,3,0)</f>
        <v>NA</v>
      </c>
      <c r="F8387" s="1" t="s">
        <v>416</v>
      </c>
      <c r="G8387" s="1" t="s">
        <v>236</v>
      </c>
      <c r="H8387" s="1">
        <v>2015</v>
      </c>
      <c r="I8387" s="60">
        <f>VLOOKUP(H8387,PROCV!E$33:F$44,2,0)</f>
        <v>1.0942074303887901</v>
      </c>
      <c r="J8387" s="71">
        <v>15086</v>
      </c>
      <c r="K8387" s="44">
        <f t="shared" ref="K8387:K8450" si="131">J8387*I8387</f>
        <v>16507.213294845289</v>
      </c>
    </row>
    <row r="8388" spans="1:11" s="43" customFormat="1" ht="19.7" customHeight="1" x14ac:dyDescent="0.25">
      <c r="A8388" s="43" t="s">
        <v>173</v>
      </c>
      <c r="B8388" s="1" t="s">
        <v>316</v>
      </c>
      <c r="C8388" s="1" t="s">
        <v>269</v>
      </c>
      <c r="D8388" s="1" t="s">
        <v>268</v>
      </c>
      <c r="E8388" s="45" t="str">
        <f>VLOOKUP(C8388,PROCV!E$50:G$126,3,0)</f>
        <v>NA</v>
      </c>
      <c r="F8388" s="1" t="s">
        <v>416</v>
      </c>
      <c r="G8388" s="1" t="s">
        <v>236</v>
      </c>
      <c r="H8388" s="1">
        <v>2015</v>
      </c>
      <c r="I8388" s="60">
        <f>VLOOKUP(H8388,PROCV!E$33:F$44,2,0)</f>
        <v>1.0942074303887901</v>
      </c>
      <c r="J8388" s="71">
        <v>64544</v>
      </c>
      <c r="K8388" s="44">
        <f t="shared" si="131"/>
        <v>70624.524387014069</v>
      </c>
    </row>
    <row r="8389" spans="1:11" s="43" customFormat="1" ht="19.7" customHeight="1" x14ac:dyDescent="0.25">
      <c r="A8389" s="43" t="s">
        <v>173</v>
      </c>
      <c r="B8389" s="1" t="s">
        <v>316</v>
      </c>
      <c r="C8389" s="1" t="s">
        <v>269</v>
      </c>
      <c r="D8389" s="1" t="s">
        <v>268</v>
      </c>
      <c r="E8389" s="45" t="str">
        <f>VLOOKUP(C8389,PROCV!E$50:G$126,3,0)</f>
        <v>NA</v>
      </c>
      <c r="F8389" s="1" t="s">
        <v>416</v>
      </c>
      <c r="G8389" s="1" t="s">
        <v>236</v>
      </c>
      <c r="H8389" s="1">
        <v>2015</v>
      </c>
      <c r="I8389" s="60">
        <f>VLOOKUP(H8389,PROCV!E$33:F$44,2,0)</f>
        <v>1.0942074303887901</v>
      </c>
      <c r="J8389" s="71">
        <v>137634</v>
      </c>
      <c r="K8389" s="44">
        <f t="shared" si="131"/>
        <v>150600.14547413072</v>
      </c>
    </row>
    <row r="8390" spans="1:11" s="43" customFormat="1" ht="19.7" customHeight="1" x14ac:dyDescent="0.25">
      <c r="A8390" s="43" t="s">
        <v>173</v>
      </c>
      <c r="B8390" s="1" t="s">
        <v>316</v>
      </c>
      <c r="C8390" s="1" t="s">
        <v>267</v>
      </c>
      <c r="D8390" s="1" t="s">
        <v>266</v>
      </c>
      <c r="E8390" s="45" t="str">
        <f>VLOOKUP(C8390,PROCV!E$50:G$126,3,0)</f>
        <v>Audiovisual</v>
      </c>
      <c r="F8390" s="1" t="s">
        <v>416</v>
      </c>
      <c r="G8390" s="1" t="s">
        <v>265</v>
      </c>
      <c r="H8390" s="1">
        <v>2015</v>
      </c>
      <c r="I8390" s="60">
        <f>VLOOKUP(H8390,PROCV!E$33:F$44,2,0)</f>
        <v>1.0942074303887901</v>
      </c>
      <c r="J8390" s="71">
        <v>24950692</v>
      </c>
      <c r="K8390" s="44">
        <f t="shared" si="131"/>
        <v>27301232.579742141</v>
      </c>
    </row>
    <row r="8391" spans="1:11" s="43" customFormat="1" ht="19.7" customHeight="1" x14ac:dyDescent="0.25">
      <c r="A8391" s="43" t="s">
        <v>173</v>
      </c>
      <c r="B8391" s="1" t="s">
        <v>316</v>
      </c>
      <c r="C8391" s="1" t="s">
        <v>264</v>
      </c>
      <c r="D8391" s="1" t="s">
        <v>263</v>
      </c>
      <c r="E8391" s="45" t="str">
        <f>VLOOKUP(C8391,PROCV!E$50:G$126,3,0)</f>
        <v>Audiovisual</v>
      </c>
      <c r="F8391" s="1" t="s">
        <v>416</v>
      </c>
      <c r="G8391" s="1" t="s">
        <v>236</v>
      </c>
      <c r="H8391" s="1">
        <v>2015</v>
      </c>
      <c r="I8391" s="60">
        <f>VLOOKUP(H8391,PROCV!E$33:F$44,2,0)</f>
        <v>1.0942074303887901</v>
      </c>
      <c r="J8391" s="71">
        <v>67694</v>
      </c>
      <c r="K8391" s="44">
        <f t="shared" si="131"/>
        <v>74071.277792738751</v>
      </c>
    </row>
    <row r="8392" spans="1:11" s="43" customFormat="1" ht="19.7" customHeight="1" x14ac:dyDescent="0.25">
      <c r="A8392" s="43" t="s">
        <v>173</v>
      </c>
      <c r="B8392" s="1" t="s">
        <v>316</v>
      </c>
      <c r="C8392" s="1" t="s">
        <v>254</v>
      </c>
      <c r="D8392" s="1" t="s">
        <v>253</v>
      </c>
      <c r="E8392" s="45" t="str">
        <f>VLOOKUP(C8392,PROCV!E$50:G$126,3,0)</f>
        <v>Música</v>
      </c>
      <c r="F8392" s="1" t="s">
        <v>416</v>
      </c>
      <c r="G8392" s="1" t="s">
        <v>236</v>
      </c>
      <c r="H8392" s="1">
        <v>2015</v>
      </c>
      <c r="I8392" s="60">
        <f>VLOOKUP(H8392,PROCV!E$33:F$44,2,0)</f>
        <v>1.0942074303887901</v>
      </c>
      <c r="J8392" s="71">
        <v>14610</v>
      </c>
      <c r="K8392" s="44">
        <f t="shared" si="131"/>
        <v>15986.370557980223</v>
      </c>
    </row>
    <row r="8393" spans="1:11" s="43" customFormat="1" ht="19.7" customHeight="1" x14ac:dyDescent="0.25">
      <c r="A8393" s="43" t="s">
        <v>173</v>
      </c>
      <c r="B8393" s="1" t="s">
        <v>316</v>
      </c>
      <c r="C8393" s="1" t="s">
        <v>252</v>
      </c>
      <c r="D8393" s="1" t="s">
        <v>251</v>
      </c>
      <c r="E8393" s="45" t="str">
        <f>VLOOKUP(C8393,PROCV!E$50:G$126,3,0)</f>
        <v>Audiovisual</v>
      </c>
      <c r="F8393" s="1" t="s">
        <v>416</v>
      </c>
      <c r="G8393" s="1" t="s">
        <v>236</v>
      </c>
      <c r="H8393" s="1">
        <v>2015</v>
      </c>
      <c r="I8393" s="60">
        <f>VLOOKUP(H8393,PROCV!E$33:F$44,2,0)</f>
        <v>1.0942074303887901</v>
      </c>
      <c r="J8393" s="71">
        <v>14925</v>
      </c>
      <c r="K8393" s="44">
        <f t="shared" si="131"/>
        <v>16331.045898552693</v>
      </c>
    </row>
    <row r="8394" spans="1:11" s="43" customFormat="1" ht="19.7" customHeight="1" x14ac:dyDescent="0.25">
      <c r="A8394" s="43" t="s">
        <v>173</v>
      </c>
      <c r="B8394" s="1" t="s">
        <v>316</v>
      </c>
      <c r="C8394" s="1" t="s">
        <v>252</v>
      </c>
      <c r="D8394" s="1" t="s">
        <v>251</v>
      </c>
      <c r="E8394" s="45" t="str">
        <f>VLOOKUP(C8394,PROCV!E$50:G$126,3,0)</f>
        <v>Audiovisual</v>
      </c>
      <c r="F8394" s="1" t="s">
        <v>416</v>
      </c>
      <c r="G8394" s="1" t="s">
        <v>236</v>
      </c>
      <c r="H8394" s="1">
        <v>2015</v>
      </c>
      <c r="I8394" s="60">
        <f>VLOOKUP(H8394,PROCV!E$33:F$44,2,0)</f>
        <v>1.0942074303887901</v>
      </c>
      <c r="J8394" s="71">
        <v>1062</v>
      </c>
      <c r="K8394" s="44">
        <f t="shared" si="131"/>
        <v>1162.0482910728952</v>
      </c>
    </row>
    <row r="8395" spans="1:11" s="43" customFormat="1" ht="19.7" customHeight="1" x14ac:dyDescent="0.25">
      <c r="A8395" s="43" t="s">
        <v>173</v>
      </c>
      <c r="B8395" s="1" t="s">
        <v>316</v>
      </c>
      <c r="C8395" s="1" t="s">
        <v>252</v>
      </c>
      <c r="D8395" s="1" t="s">
        <v>251</v>
      </c>
      <c r="E8395" s="45" t="str">
        <f>VLOOKUP(C8395,PROCV!E$50:G$126,3,0)</f>
        <v>Audiovisual</v>
      </c>
      <c r="F8395" s="1" t="s">
        <v>416</v>
      </c>
      <c r="G8395" s="1" t="s">
        <v>236</v>
      </c>
      <c r="H8395" s="1">
        <v>2015</v>
      </c>
      <c r="I8395" s="60">
        <f>VLOOKUP(H8395,PROCV!E$33:F$44,2,0)</f>
        <v>1.0942074303887901</v>
      </c>
      <c r="J8395" s="71">
        <v>199218</v>
      </c>
      <c r="K8395" s="44">
        <f t="shared" si="131"/>
        <v>217985.81586719397</v>
      </c>
    </row>
    <row r="8396" spans="1:11" s="43" customFormat="1" ht="19.7" customHeight="1" x14ac:dyDescent="0.25">
      <c r="A8396" s="43" t="s">
        <v>173</v>
      </c>
      <c r="B8396" s="1" t="s">
        <v>316</v>
      </c>
      <c r="C8396" s="1" t="s">
        <v>252</v>
      </c>
      <c r="D8396" s="1" t="s">
        <v>251</v>
      </c>
      <c r="E8396" s="45" t="str">
        <f>VLOOKUP(C8396,PROCV!E$50:G$126,3,0)</f>
        <v>Audiovisual</v>
      </c>
      <c r="F8396" s="1" t="s">
        <v>416</v>
      </c>
      <c r="G8396" s="1" t="s">
        <v>236</v>
      </c>
      <c r="H8396" s="1">
        <v>2015</v>
      </c>
      <c r="I8396" s="60">
        <f>VLOOKUP(H8396,PROCV!E$33:F$44,2,0)</f>
        <v>1.0942074303887901</v>
      </c>
      <c r="J8396" s="71">
        <v>2153</v>
      </c>
      <c r="K8396" s="44">
        <f t="shared" si="131"/>
        <v>2355.8285976270649</v>
      </c>
    </row>
    <row r="8397" spans="1:11" s="43" customFormat="1" ht="19.7" customHeight="1" x14ac:dyDescent="0.25">
      <c r="A8397" s="43" t="s">
        <v>173</v>
      </c>
      <c r="B8397" s="1" t="s">
        <v>316</v>
      </c>
      <c r="C8397" s="1" t="s">
        <v>250</v>
      </c>
      <c r="D8397" s="1" t="s">
        <v>249</v>
      </c>
      <c r="E8397" s="45" t="str">
        <f>VLOOKUP(C8397,PROCV!E$50:G$126,3,0)</f>
        <v>Audiovisual</v>
      </c>
      <c r="F8397" s="1" t="s">
        <v>416</v>
      </c>
      <c r="G8397" s="1" t="s">
        <v>236</v>
      </c>
      <c r="H8397" s="1">
        <v>2015</v>
      </c>
      <c r="I8397" s="60">
        <f>VLOOKUP(H8397,PROCV!E$33:F$44,2,0)</f>
        <v>1.0942074303887901</v>
      </c>
      <c r="J8397" s="71">
        <v>366500</v>
      </c>
      <c r="K8397" s="44">
        <f t="shared" si="131"/>
        <v>401027.02323749155</v>
      </c>
    </row>
    <row r="8398" spans="1:11" s="43" customFormat="1" ht="19.7" customHeight="1" x14ac:dyDescent="0.25">
      <c r="A8398" s="43" t="s">
        <v>173</v>
      </c>
      <c r="B8398" s="1" t="s">
        <v>316</v>
      </c>
      <c r="C8398" s="1" t="s">
        <v>336</v>
      </c>
      <c r="D8398" s="1" t="s">
        <v>335</v>
      </c>
      <c r="E8398" s="45" t="str">
        <f>VLOOKUP(C8398,PROCV!E$50:G$126,3,0)</f>
        <v>NA</v>
      </c>
      <c r="F8398" s="1" t="s">
        <v>416</v>
      </c>
      <c r="G8398" s="1" t="s">
        <v>265</v>
      </c>
      <c r="H8398" s="1">
        <v>2015</v>
      </c>
      <c r="I8398" s="60">
        <f>VLOOKUP(H8398,PROCV!E$33:F$44,2,0)</f>
        <v>1.0942074303887901</v>
      </c>
      <c r="J8398" s="71">
        <v>216043</v>
      </c>
      <c r="K8398" s="44">
        <f t="shared" si="131"/>
        <v>236395.85588348538</v>
      </c>
    </row>
    <row r="8399" spans="1:11" s="43" customFormat="1" ht="19.7" customHeight="1" x14ac:dyDescent="0.25">
      <c r="A8399" s="43" t="s">
        <v>173</v>
      </c>
      <c r="B8399" s="1" t="s">
        <v>316</v>
      </c>
      <c r="C8399" s="1" t="s">
        <v>336</v>
      </c>
      <c r="D8399" s="1" t="s">
        <v>335</v>
      </c>
      <c r="E8399" s="45" t="str">
        <f>VLOOKUP(C8399,PROCV!E$50:G$126,3,0)</f>
        <v>NA</v>
      </c>
      <c r="F8399" s="1" t="s">
        <v>416</v>
      </c>
      <c r="G8399" s="1" t="s">
        <v>265</v>
      </c>
      <c r="H8399" s="1">
        <v>2015</v>
      </c>
      <c r="I8399" s="60">
        <f>VLOOKUP(H8399,PROCV!E$33:F$44,2,0)</f>
        <v>1.0942074303887901</v>
      </c>
      <c r="J8399" s="71">
        <v>6000</v>
      </c>
      <c r="K8399" s="44">
        <f t="shared" si="131"/>
        <v>6565.2445823327407</v>
      </c>
    </row>
    <row r="8400" spans="1:11" s="43" customFormat="1" ht="19.7" customHeight="1" x14ac:dyDescent="0.25">
      <c r="A8400" s="43" t="s">
        <v>173</v>
      </c>
      <c r="B8400" s="1" t="s">
        <v>316</v>
      </c>
      <c r="C8400" s="1" t="s">
        <v>246</v>
      </c>
      <c r="D8400" s="1" t="s">
        <v>245</v>
      </c>
      <c r="E8400" s="45" t="str">
        <f>VLOOKUP(C8400,PROCV!E$50:G$126,3,0)</f>
        <v>Artes Cênicas e Espetáculos</v>
      </c>
      <c r="F8400" s="1" t="s">
        <v>416</v>
      </c>
      <c r="G8400" s="1" t="s">
        <v>236</v>
      </c>
      <c r="H8400" s="1">
        <v>2015</v>
      </c>
      <c r="I8400" s="60">
        <f>VLOOKUP(H8400,PROCV!E$33:F$44,2,0)</f>
        <v>1.0942074303887901</v>
      </c>
      <c r="J8400" s="71">
        <v>52631</v>
      </c>
      <c r="K8400" s="44">
        <f t="shared" si="131"/>
        <v>57589.231268792413</v>
      </c>
    </row>
    <row r="8401" spans="1:11" s="43" customFormat="1" ht="19.7" customHeight="1" x14ac:dyDescent="0.25">
      <c r="A8401" s="43" t="s">
        <v>173</v>
      </c>
      <c r="B8401" s="1" t="s">
        <v>316</v>
      </c>
      <c r="C8401" s="1" t="s">
        <v>246</v>
      </c>
      <c r="D8401" s="1" t="s">
        <v>245</v>
      </c>
      <c r="E8401" s="45" t="str">
        <f>VLOOKUP(C8401,PROCV!E$50:G$126,3,0)</f>
        <v>Artes Cênicas e Espetáculos</v>
      </c>
      <c r="F8401" s="1" t="s">
        <v>416</v>
      </c>
      <c r="G8401" s="1" t="s">
        <v>236</v>
      </c>
      <c r="H8401" s="1">
        <v>2015</v>
      </c>
      <c r="I8401" s="60">
        <f>VLOOKUP(H8401,PROCV!E$33:F$44,2,0)</f>
        <v>1.0942074303887901</v>
      </c>
      <c r="J8401" s="71">
        <v>40824</v>
      </c>
      <c r="K8401" s="44">
        <f t="shared" si="131"/>
        <v>44669.924138191964</v>
      </c>
    </row>
    <row r="8402" spans="1:11" s="43" customFormat="1" ht="19.7" customHeight="1" x14ac:dyDescent="0.25">
      <c r="A8402" s="43" t="s">
        <v>169</v>
      </c>
      <c r="B8402" s="1" t="s">
        <v>316</v>
      </c>
      <c r="C8402" s="1" t="s">
        <v>309</v>
      </c>
      <c r="D8402" s="1" t="s">
        <v>308</v>
      </c>
      <c r="E8402" s="45" t="str">
        <f>VLOOKUP(C8402,PROCV!E$50:G$126,3,0)</f>
        <v>NA</v>
      </c>
      <c r="F8402" s="1" t="s">
        <v>416</v>
      </c>
      <c r="G8402" s="1" t="s">
        <v>236</v>
      </c>
      <c r="H8402" s="1">
        <v>2015</v>
      </c>
      <c r="I8402" s="60">
        <f>VLOOKUP(H8402,PROCV!E$33:F$44,2,0)</f>
        <v>1.0942074303887901</v>
      </c>
      <c r="J8402" s="71">
        <v>9646</v>
      </c>
      <c r="K8402" s="44">
        <f t="shared" si="131"/>
        <v>10554.724873530269</v>
      </c>
    </row>
    <row r="8403" spans="1:11" s="43" customFormat="1" ht="19.7" customHeight="1" x14ac:dyDescent="0.25">
      <c r="A8403" s="43" t="s">
        <v>169</v>
      </c>
      <c r="B8403" s="1" t="s">
        <v>316</v>
      </c>
      <c r="C8403" s="1" t="s">
        <v>291</v>
      </c>
      <c r="D8403" s="1" t="s">
        <v>290</v>
      </c>
      <c r="E8403" s="45" t="str">
        <f>VLOOKUP(C8403,PROCV!E$50:G$126,3,0)</f>
        <v>NA</v>
      </c>
      <c r="F8403" s="1" t="s">
        <v>416</v>
      </c>
      <c r="G8403" s="1" t="s">
        <v>236</v>
      </c>
      <c r="H8403" s="1">
        <v>2015</v>
      </c>
      <c r="I8403" s="60">
        <f>VLOOKUP(H8403,PROCV!E$33:F$44,2,0)</f>
        <v>1.0942074303887901</v>
      </c>
      <c r="J8403" s="71">
        <v>24350</v>
      </c>
      <c r="K8403" s="44">
        <f t="shared" si="131"/>
        <v>26643.950929967039</v>
      </c>
    </row>
    <row r="8404" spans="1:11" s="43" customFormat="1" ht="19.7" customHeight="1" x14ac:dyDescent="0.25">
      <c r="A8404" s="43" t="s">
        <v>169</v>
      </c>
      <c r="B8404" s="1" t="s">
        <v>316</v>
      </c>
      <c r="C8404" s="1" t="s">
        <v>287</v>
      </c>
      <c r="D8404" s="1" t="s">
        <v>286</v>
      </c>
      <c r="E8404" s="45" t="str">
        <f>VLOOKUP(C8404,PROCV!E$50:G$126,3,0)</f>
        <v>Música</v>
      </c>
      <c r="F8404" s="1" t="s">
        <v>416</v>
      </c>
      <c r="G8404" s="1" t="s">
        <v>236</v>
      </c>
      <c r="H8404" s="1">
        <v>2015</v>
      </c>
      <c r="I8404" s="60">
        <f>VLOOKUP(H8404,PROCV!E$33:F$44,2,0)</f>
        <v>1.0942074303887901</v>
      </c>
      <c r="J8404" s="71">
        <v>66322</v>
      </c>
      <c r="K8404" s="44">
        <f t="shared" si="131"/>
        <v>72570.025198245334</v>
      </c>
    </row>
    <row r="8405" spans="1:11" s="43" customFormat="1" ht="19.7" customHeight="1" x14ac:dyDescent="0.25">
      <c r="A8405" s="43" t="s">
        <v>169</v>
      </c>
      <c r="B8405" s="1" t="s">
        <v>316</v>
      </c>
      <c r="C8405" s="1" t="s">
        <v>287</v>
      </c>
      <c r="D8405" s="1" t="s">
        <v>286</v>
      </c>
      <c r="E8405" s="45" t="str">
        <f>VLOOKUP(C8405,PROCV!E$50:G$126,3,0)</f>
        <v>Música</v>
      </c>
      <c r="F8405" s="1" t="s">
        <v>416</v>
      </c>
      <c r="G8405" s="1" t="s">
        <v>236</v>
      </c>
      <c r="H8405" s="1">
        <v>2015</v>
      </c>
      <c r="I8405" s="60">
        <f>VLOOKUP(H8405,PROCV!E$33:F$44,2,0)</f>
        <v>1.0942074303887901</v>
      </c>
      <c r="J8405" s="71">
        <v>34714</v>
      </c>
      <c r="K8405" s="44">
        <f t="shared" si="131"/>
        <v>37984.316738516456</v>
      </c>
    </row>
    <row r="8406" spans="1:11" s="43" customFormat="1" ht="19.7" customHeight="1" x14ac:dyDescent="0.25">
      <c r="A8406" s="43" t="s">
        <v>169</v>
      </c>
      <c r="B8406" s="1" t="s">
        <v>316</v>
      </c>
      <c r="C8406" s="1" t="s">
        <v>287</v>
      </c>
      <c r="D8406" s="1" t="s">
        <v>286</v>
      </c>
      <c r="E8406" s="45" t="str">
        <f>VLOOKUP(C8406,PROCV!E$50:G$126,3,0)</f>
        <v>Música</v>
      </c>
      <c r="F8406" s="1" t="s">
        <v>416</v>
      </c>
      <c r="G8406" s="1" t="s">
        <v>236</v>
      </c>
      <c r="H8406" s="1">
        <v>2015</v>
      </c>
      <c r="I8406" s="60">
        <f>VLOOKUP(H8406,PROCV!E$33:F$44,2,0)</f>
        <v>1.0942074303887901</v>
      </c>
      <c r="J8406" s="71">
        <v>16593</v>
      </c>
      <c r="K8406" s="44">
        <f t="shared" si="131"/>
        <v>18156.183892441193</v>
      </c>
    </row>
    <row r="8407" spans="1:11" s="43" customFormat="1" ht="19.7" customHeight="1" x14ac:dyDescent="0.25">
      <c r="A8407" s="43" t="s">
        <v>169</v>
      </c>
      <c r="B8407" s="1" t="s">
        <v>316</v>
      </c>
      <c r="C8407" s="1" t="s">
        <v>287</v>
      </c>
      <c r="D8407" s="1" t="s">
        <v>286</v>
      </c>
      <c r="E8407" s="45" t="str">
        <f>VLOOKUP(C8407,PROCV!E$50:G$126,3,0)</f>
        <v>Música</v>
      </c>
      <c r="F8407" s="1" t="s">
        <v>416</v>
      </c>
      <c r="G8407" s="1" t="s">
        <v>236</v>
      </c>
      <c r="H8407" s="1">
        <v>2015</v>
      </c>
      <c r="I8407" s="60">
        <f>VLOOKUP(H8407,PROCV!E$33:F$44,2,0)</f>
        <v>1.0942074303887901</v>
      </c>
      <c r="J8407" s="71">
        <v>99053</v>
      </c>
      <c r="K8407" s="44">
        <f t="shared" si="131"/>
        <v>108384.52860230082</v>
      </c>
    </row>
    <row r="8408" spans="1:11" s="43" customFormat="1" ht="19.7" customHeight="1" x14ac:dyDescent="0.25">
      <c r="A8408" s="43" t="s">
        <v>169</v>
      </c>
      <c r="B8408" s="1" t="s">
        <v>316</v>
      </c>
      <c r="C8408" s="1" t="s">
        <v>285</v>
      </c>
      <c r="D8408" s="1" t="s">
        <v>284</v>
      </c>
      <c r="E8408" s="45" t="str">
        <f>VLOOKUP(C8408,PROCV!E$50:G$126,3,0)</f>
        <v>Editorial</v>
      </c>
      <c r="F8408" s="1" t="s">
        <v>416</v>
      </c>
      <c r="G8408" s="1" t="s">
        <v>236</v>
      </c>
      <c r="H8408" s="1">
        <v>2015</v>
      </c>
      <c r="I8408" s="60">
        <f>VLOOKUP(H8408,PROCV!E$33:F$44,2,0)</f>
        <v>1.0942074303887901</v>
      </c>
      <c r="J8408" s="71">
        <v>79704</v>
      </c>
      <c r="K8408" s="44">
        <f t="shared" si="131"/>
        <v>87212.709031708131</v>
      </c>
    </row>
    <row r="8409" spans="1:11" s="43" customFormat="1" ht="19.7" customHeight="1" x14ac:dyDescent="0.25">
      <c r="A8409" s="43" t="s">
        <v>169</v>
      </c>
      <c r="B8409" s="1" t="s">
        <v>316</v>
      </c>
      <c r="C8409" s="1" t="s">
        <v>285</v>
      </c>
      <c r="D8409" s="1" t="s">
        <v>284</v>
      </c>
      <c r="E8409" s="45" t="str">
        <f>VLOOKUP(C8409,PROCV!E$50:G$126,3,0)</f>
        <v>Editorial</v>
      </c>
      <c r="F8409" s="1" t="s">
        <v>416</v>
      </c>
      <c r="G8409" s="1" t="s">
        <v>236</v>
      </c>
      <c r="H8409" s="1">
        <v>2015</v>
      </c>
      <c r="I8409" s="60">
        <f>VLOOKUP(H8409,PROCV!E$33:F$44,2,0)</f>
        <v>1.0942074303887901</v>
      </c>
      <c r="J8409" s="71">
        <v>26901</v>
      </c>
      <c r="K8409" s="44">
        <f t="shared" si="131"/>
        <v>29435.274084888842</v>
      </c>
    </row>
    <row r="8410" spans="1:11" s="43" customFormat="1" ht="19.7" customHeight="1" x14ac:dyDescent="0.25">
      <c r="A8410" s="43" t="s">
        <v>169</v>
      </c>
      <c r="B8410" s="1" t="s">
        <v>316</v>
      </c>
      <c r="C8410" s="1" t="s">
        <v>283</v>
      </c>
      <c r="D8410" s="1" t="s">
        <v>282</v>
      </c>
      <c r="E8410" s="45" t="str">
        <f>VLOOKUP(C8410,PROCV!E$50:G$126,3,0)</f>
        <v>Editorial</v>
      </c>
      <c r="F8410" s="1" t="s">
        <v>416</v>
      </c>
      <c r="G8410" s="1" t="s">
        <v>236</v>
      </c>
      <c r="H8410" s="1">
        <v>2015</v>
      </c>
      <c r="I8410" s="60">
        <f>VLOOKUP(H8410,PROCV!E$33:F$44,2,0)</f>
        <v>1.0942074303887901</v>
      </c>
      <c r="J8410" s="71">
        <v>9519</v>
      </c>
      <c r="K8410" s="44">
        <f t="shared" si="131"/>
        <v>10415.760529870893</v>
      </c>
    </row>
    <row r="8411" spans="1:11" s="43" customFormat="1" ht="19.7" customHeight="1" x14ac:dyDescent="0.25">
      <c r="A8411" s="43" t="s">
        <v>169</v>
      </c>
      <c r="B8411" s="1" t="s">
        <v>316</v>
      </c>
      <c r="C8411" s="1" t="s">
        <v>283</v>
      </c>
      <c r="D8411" s="1" t="s">
        <v>282</v>
      </c>
      <c r="E8411" s="45" t="str">
        <f>VLOOKUP(C8411,PROCV!E$50:G$126,3,0)</f>
        <v>Editorial</v>
      </c>
      <c r="F8411" s="1" t="s">
        <v>416</v>
      </c>
      <c r="G8411" s="1" t="s">
        <v>236</v>
      </c>
      <c r="H8411" s="1">
        <v>2015</v>
      </c>
      <c r="I8411" s="60">
        <f>VLOOKUP(H8411,PROCV!E$33:F$44,2,0)</f>
        <v>1.0942074303887901</v>
      </c>
      <c r="J8411" s="71">
        <v>29082</v>
      </c>
      <c r="K8411" s="44">
        <f t="shared" si="131"/>
        <v>31821.740490566794</v>
      </c>
    </row>
    <row r="8412" spans="1:11" s="43" customFormat="1" ht="19.7" customHeight="1" x14ac:dyDescent="0.25">
      <c r="A8412" s="43" t="s">
        <v>169</v>
      </c>
      <c r="B8412" s="1" t="s">
        <v>316</v>
      </c>
      <c r="C8412" s="1" t="s">
        <v>281</v>
      </c>
      <c r="D8412" s="1" t="s">
        <v>280</v>
      </c>
      <c r="E8412" s="45" t="str">
        <f>VLOOKUP(C8412,PROCV!E$50:G$126,3,0)</f>
        <v>Música</v>
      </c>
      <c r="F8412" s="1" t="s">
        <v>416</v>
      </c>
      <c r="G8412" s="1" t="s">
        <v>236</v>
      </c>
      <c r="H8412" s="1">
        <v>2015</v>
      </c>
      <c r="I8412" s="60">
        <f>VLOOKUP(H8412,PROCV!E$33:F$44,2,0)</f>
        <v>1.0942074303887901</v>
      </c>
      <c r="J8412" s="71">
        <v>52474</v>
      </c>
      <c r="K8412" s="44">
        <f t="shared" si="131"/>
        <v>57417.440702221371</v>
      </c>
    </row>
    <row r="8413" spans="1:11" s="43" customFormat="1" ht="19.7" customHeight="1" x14ac:dyDescent="0.25">
      <c r="A8413" s="43" t="s">
        <v>169</v>
      </c>
      <c r="B8413" s="1" t="s">
        <v>316</v>
      </c>
      <c r="C8413" s="1" t="s">
        <v>281</v>
      </c>
      <c r="D8413" s="1" t="s">
        <v>280</v>
      </c>
      <c r="E8413" s="45" t="str">
        <f>VLOOKUP(C8413,PROCV!E$50:G$126,3,0)</f>
        <v>Música</v>
      </c>
      <c r="F8413" s="1" t="s">
        <v>416</v>
      </c>
      <c r="G8413" s="1" t="s">
        <v>236</v>
      </c>
      <c r="H8413" s="1">
        <v>2015</v>
      </c>
      <c r="I8413" s="60">
        <f>VLOOKUP(H8413,PROCV!E$33:F$44,2,0)</f>
        <v>1.0942074303887901</v>
      </c>
      <c r="J8413" s="71">
        <v>18137</v>
      </c>
      <c r="K8413" s="44">
        <f t="shared" si="131"/>
        <v>19845.640164961485</v>
      </c>
    </row>
    <row r="8414" spans="1:11" s="43" customFormat="1" ht="19.7" customHeight="1" x14ac:dyDescent="0.25">
      <c r="A8414" s="43" t="s">
        <v>169</v>
      </c>
      <c r="B8414" s="1" t="s">
        <v>316</v>
      </c>
      <c r="C8414" s="1" t="s">
        <v>279</v>
      </c>
      <c r="D8414" s="1" t="s">
        <v>278</v>
      </c>
      <c r="E8414" s="45" t="str">
        <f>VLOOKUP(C8414,PROCV!E$50:G$126,3,0)</f>
        <v>Editorial</v>
      </c>
      <c r="F8414" s="1" t="s">
        <v>416</v>
      </c>
      <c r="G8414" s="1" t="s">
        <v>236</v>
      </c>
      <c r="H8414" s="1">
        <v>2015</v>
      </c>
      <c r="I8414" s="60">
        <f>VLOOKUP(H8414,PROCV!E$33:F$44,2,0)</f>
        <v>1.0942074303887901</v>
      </c>
      <c r="J8414" s="71">
        <v>113063</v>
      </c>
      <c r="K8414" s="44">
        <f t="shared" si="131"/>
        <v>123714.37470204777</v>
      </c>
    </row>
    <row r="8415" spans="1:11" s="43" customFormat="1" ht="19.7" customHeight="1" x14ac:dyDescent="0.25">
      <c r="A8415" s="43" t="s">
        <v>169</v>
      </c>
      <c r="B8415" s="1" t="s">
        <v>316</v>
      </c>
      <c r="C8415" s="1" t="s">
        <v>277</v>
      </c>
      <c r="D8415" s="1" t="s">
        <v>276</v>
      </c>
      <c r="E8415" s="45" t="str">
        <f>VLOOKUP(C8415,PROCV!E$50:G$126,3,0)</f>
        <v>Editorial</v>
      </c>
      <c r="F8415" s="1" t="s">
        <v>416</v>
      </c>
      <c r="G8415" s="1" t="s">
        <v>236</v>
      </c>
      <c r="H8415" s="1">
        <v>2015</v>
      </c>
      <c r="I8415" s="60">
        <f>VLOOKUP(H8415,PROCV!E$33:F$44,2,0)</f>
        <v>1.0942074303887901</v>
      </c>
      <c r="J8415" s="71">
        <v>29437</v>
      </c>
      <c r="K8415" s="44">
        <f t="shared" si="131"/>
        <v>32210.184128354813</v>
      </c>
    </row>
    <row r="8416" spans="1:11" s="43" customFormat="1" ht="19.7" customHeight="1" x14ac:dyDescent="0.25">
      <c r="A8416" s="43" t="s">
        <v>169</v>
      </c>
      <c r="B8416" s="1" t="s">
        <v>316</v>
      </c>
      <c r="C8416" s="1" t="s">
        <v>277</v>
      </c>
      <c r="D8416" s="1" t="s">
        <v>276</v>
      </c>
      <c r="E8416" s="45" t="str">
        <f>VLOOKUP(C8416,PROCV!E$50:G$126,3,0)</f>
        <v>Editorial</v>
      </c>
      <c r="F8416" s="1" t="s">
        <v>416</v>
      </c>
      <c r="G8416" s="1" t="s">
        <v>236</v>
      </c>
      <c r="H8416" s="1">
        <v>2015</v>
      </c>
      <c r="I8416" s="60">
        <f>VLOOKUP(H8416,PROCV!E$33:F$44,2,0)</f>
        <v>1.0942074303887901</v>
      </c>
      <c r="J8416" s="71">
        <v>6334</v>
      </c>
      <c r="K8416" s="44">
        <f t="shared" si="131"/>
        <v>6930.7098640825961</v>
      </c>
    </row>
    <row r="8417" spans="1:11" s="43" customFormat="1" ht="19.7" customHeight="1" x14ac:dyDescent="0.25">
      <c r="A8417" s="43" t="s">
        <v>169</v>
      </c>
      <c r="B8417" s="1" t="s">
        <v>316</v>
      </c>
      <c r="C8417" s="1" t="s">
        <v>275</v>
      </c>
      <c r="D8417" s="1" t="s">
        <v>274</v>
      </c>
      <c r="E8417" s="45" t="str">
        <f>VLOOKUP(C8417,PROCV!E$50:G$126,3,0)</f>
        <v>Editorial</v>
      </c>
      <c r="F8417" s="1" t="s">
        <v>416</v>
      </c>
      <c r="G8417" s="1" t="s">
        <v>236</v>
      </c>
      <c r="H8417" s="1">
        <v>2015</v>
      </c>
      <c r="I8417" s="60">
        <f>VLOOKUP(H8417,PROCV!E$33:F$44,2,0)</f>
        <v>1.0942074303887901</v>
      </c>
      <c r="J8417" s="71">
        <v>1446</v>
      </c>
      <c r="K8417" s="44">
        <f t="shared" si="131"/>
        <v>1582.2239443421904</v>
      </c>
    </row>
    <row r="8418" spans="1:11" s="43" customFormat="1" ht="19.7" customHeight="1" x14ac:dyDescent="0.25">
      <c r="A8418" s="43" t="s">
        <v>169</v>
      </c>
      <c r="B8418" s="1" t="s">
        <v>316</v>
      </c>
      <c r="C8418" s="1" t="s">
        <v>307</v>
      </c>
      <c r="D8418" s="1" t="s">
        <v>306</v>
      </c>
      <c r="E8418" s="45" t="str">
        <f>VLOOKUP(C8418,PROCV!E$50:G$126,3,0)</f>
        <v>NA</v>
      </c>
      <c r="F8418" s="1" t="s">
        <v>416</v>
      </c>
      <c r="G8418" s="1" t="s">
        <v>236</v>
      </c>
      <c r="H8418" s="1">
        <v>2015</v>
      </c>
      <c r="I8418" s="60">
        <f>VLOOKUP(H8418,PROCV!E$33:F$44,2,0)</f>
        <v>1.0942074303887901</v>
      </c>
      <c r="J8418" s="71">
        <v>13517</v>
      </c>
      <c r="K8418" s="44">
        <f t="shared" si="131"/>
        <v>14790.401836565276</v>
      </c>
    </row>
    <row r="8419" spans="1:11" s="43" customFormat="1" ht="19.7" customHeight="1" x14ac:dyDescent="0.25">
      <c r="A8419" s="43" t="s">
        <v>169</v>
      </c>
      <c r="B8419" s="1" t="s">
        <v>316</v>
      </c>
      <c r="C8419" s="1" t="s">
        <v>307</v>
      </c>
      <c r="D8419" s="1" t="s">
        <v>306</v>
      </c>
      <c r="E8419" s="45" t="str">
        <f>VLOOKUP(C8419,PROCV!E$50:G$126,3,0)</f>
        <v>NA</v>
      </c>
      <c r="F8419" s="1" t="s">
        <v>416</v>
      </c>
      <c r="G8419" s="1" t="s">
        <v>236</v>
      </c>
      <c r="H8419" s="1">
        <v>2015</v>
      </c>
      <c r="I8419" s="60">
        <f>VLOOKUP(H8419,PROCV!E$33:F$44,2,0)</f>
        <v>1.0942074303887901</v>
      </c>
      <c r="J8419" s="71">
        <v>171165</v>
      </c>
      <c r="K8419" s="44">
        <f t="shared" si="131"/>
        <v>187290.01482249727</v>
      </c>
    </row>
    <row r="8420" spans="1:11" s="43" customFormat="1" ht="19.7" customHeight="1" x14ac:dyDescent="0.25">
      <c r="A8420" s="43" t="s">
        <v>169</v>
      </c>
      <c r="B8420" s="1" t="s">
        <v>316</v>
      </c>
      <c r="C8420" s="1" t="s">
        <v>307</v>
      </c>
      <c r="D8420" s="1" t="s">
        <v>306</v>
      </c>
      <c r="E8420" s="45" t="str">
        <f>VLOOKUP(C8420,PROCV!E$50:G$126,3,0)</f>
        <v>NA</v>
      </c>
      <c r="F8420" s="1" t="s">
        <v>416</v>
      </c>
      <c r="G8420" s="1" t="s">
        <v>236</v>
      </c>
      <c r="H8420" s="1">
        <v>2015</v>
      </c>
      <c r="I8420" s="60">
        <f>VLOOKUP(H8420,PROCV!E$33:F$44,2,0)</f>
        <v>1.0942074303887901</v>
      </c>
      <c r="J8420" s="71">
        <v>9720</v>
      </c>
      <c r="K8420" s="44">
        <f t="shared" si="131"/>
        <v>10635.69622337904</v>
      </c>
    </row>
    <row r="8421" spans="1:11" s="43" customFormat="1" ht="19.7" customHeight="1" x14ac:dyDescent="0.25">
      <c r="A8421" s="43" t="s">
        <v>169</v>
      </c>
      <c r="B8421" s="1" t="s">
        <v>316</v>
      </c>
      <c r="C8421" s="1" t="s">
        <v>273</v>
      </c>
      <c r="D8421" s="1" t="s">
        <v>272</v>
      </c>
      <c r="E8421" s="45" t="str">
        <f>VLOOKUP(C8421,PROCV!E$50:G$126,3,0)</f>
        <v>Editorial</v>
      </c>
      <c r="F8421" s="1" t="s">
        <v>416</v>
      </c>
      <c r="G8421" s="1" t="s">
        <v>236</v>
      </c>
      <c r="H8421" s="1">
        <v>2015</v>
      </c>
      <c r="I8421" s="60">
        <f>VLOOKUP(H8421,PROCV!E$33:F$44,2,0)</f>
        <v>1.0942074303887901</v>
      </c>
      <c r="J8421" s="71">
        <v>108907</v>
      </c>
      <c r="K8421" s="44">
        <f t="shared" si="131"/>
        <v>119166.84862135196</v>
      </c>
    </row>
    <row r="8422" spans="1:11" s="43" customFormat="1" ht="19.7" customHeight="1" x14ac:dyDescent="0.25">
      <c r="A8422" s="43" t="s">
        <v>169</v>
      </c>
      <c r="B8422" s="1" t="s">
        <v>316</v>
      </c>
      <c r="C8422" s="1" t="s">
        <v>273</v>
      </c>
      <c r="D8422" s="1" t="s">
        <v>272</v>
      </c>
      <c r="E8422" s="45" t="str">
        <f>VLOOKUP(C8422,PROCV!E$50:G$126,3,0)</f>
        <v>Editorial</v>
      </c>
      <c r="F8422" s="1" t="s">
        <v>416</v>
      </c>
      <c r="G8422" s="1" t="s">
        <v>236</v>
      </c>
      <c r="H8422" s="1">
        <v>2015</v>
      </c>
      <c r="I8422" s="60">
        <f>VLOOKUP(H8422,PROCV!E$33:F$44,2,0)</f>
        <v>1.0942074303887901</v>
      </c>
      <c r="J8422" s="71">
        <v>67451</v>
      </c>
      <c r="K8422" s="44">
        <f t="shared" si="131"/>
        <v>73805.385387154281</v>
      </c>
    </row>
    <row r="8423" spans="1:11" s="43" customFormat="1" ht="19.7" customHeight="1" x14ac:dyDescent="0.25">
      <c r="A8423" s="43" t="s">
        <v>169</v>
      </c>
      <c r="B8423" s="1" t="s">
        <v>316</v>
      </c>
      <c r="C8423" s="1" t="s">
        <v>271</v>
      </c>
      <c r="D8423" s="1" t="s">
        <v>270</v>
      </c>
      <c r="E8423" s="45" t="str">
        <f>VLOOKUP(C8423,PROCV!E$50:G$126,3,0)</f>
        <v>Editorial</v>
      </c>
      <c r="F8423" s="1" t="s">
        <v>416</v>
      </c>
      <c r="G8423" s="1" t="s">
        <v>236</v>
      </c>
      <c r="H8423" s="1">
        <v>2015</v>
      </c>
      <c r="I8423" s="60">
        <f>VLOOKUP(H8423,PROCV!E$33:F$44,2,0)</f>
        <v>1.0942074303887901</v>
      </c>
      <c r="J8423" s="71">
        <v>23821</v>
      </c>
      <c r="K8423" s="44">
        <f t="shared" si="131"/>
        <v>26065.115199291369</v>
      </c>
    </row>
    <row r="8424" spans="1:11" s="43" customFormat="1" ht="19.7" customHeight="1" x14ac:dyDescent="0.25">
      <c r="A8424" s="43" t="s">
        <v>169</v>
      </c>
      <c r="B8424" s="1" t="s">
        <v>316</v>
      </c>
      <c r="C8424" s="1" t="s">
        <v>271</v>
      </c>
      <c r="D8424" s="1" t="s">
        <v>270</v>
      </c>
      <c r="E8424" s="45" t="str">
        <f>VLOOKUP(C8424,PROCV!E$50:G$126,3,0)</f>
        <v>Editorial</v>
      </c>
      <c r="F8424" s="1" t="s">
        <v>416</v>
      </c>
      <c r="G8424" s="1" t="s">
        <v>236</v>
      </c>
      <c r="H8424" s="1">
        <v>2015</v>
      </c>
      <c r="I8424" s="60">
        <f>VLOOKUP(H8424,PROCV!E$33:F$44,2,0)</f>
        <v>1.0942074303887901</v>
      </c>
      <c r="J8424" s="71">
        <v>16546</v>
      </c>
      <c r="K8424" s="44">
        <f t="shared" si="131"/>
        <v>18104.756143212922</v>
      </c>
    </row>
    <row r="8425" spans="1:11" s="43" customFormat="1" ht="19.7" customHeight="1" x14ac:dyDescent="0.25">
      <c r="A8425" s="43" t="s">
        <v>169</v>
      </c>
      <c r="B8425" s="1" t="s">
        <v>316</v>
      </c>
      <c r="C8425" s="1" t="s">
        <v>269</v>
      </c>
      <c r="D8425" s="1" t="s">
        <v>268</v>
      </c>
      <c r="E8425" s="45" t="str">
        <f>VLOOKUP(C8425,PROCV!E$50:G$126,3,0)</f>
        <v>NA</v>
      </c>
      <c r="F8425" s="1" t="s">
        <v>416</v>
      </c>
      <c r="G8425" s="1" t="s">
        <v>236</v>
      </c>
      <c r="H8425" s="1">
        <v>2015</v>
      </c>
      <c r="I8425" s="60">
        <f>VLOOKUP(H8425,PROCV!E$33:F$44,2,0)</f>
        <v>1.0942074303887901</v>
      </c>
      <c r="J8425" s="71">
        <v>146209</v>
      </c>
      <c r="K8425" s="44">
        <f t="shared" si="131"/>
        <v>159982.97418971462</v>
      </c>
    </row>
    <row r="8426" spans="1:11" s="43" customFormat="1" ht="19.7" customHeight="1" x14ac:dyDescent="0.25">
      <c r="A8426" s="43" t="s">
        <v>169</v>
      </c>
      <c r="B8426" s="1" t="s">
        <v>316</v>
      </c>
      <c r="C8426" s="1" t="s">
        <v>269</v>
      </c>
      <c r="D8426" s="1" t="s">
        <v>268</v>
      </c>
      <c r="E8426" s="45" t="str">
        <f>VLOOKUP(C8426,PROCV!E$50:G$126,3,0)</f>
        <v>NA</v>
      </c>
      <c r="F8426" s="1" t="s">
        <v>416</v>
      </c>
      <c r="G8426" s="1" t="s">
        <v>236</v>
      </c>
      <c r="H8426" s="1">
        <v>2015</v>
      </c>
      <c r="I8426" s="60">
        <f>VLOOKUP(H8426,PROCV!E$33:F$44,2,0)</f>
        <v>1.0942074303887901</v>
      </c>
      <c r="J8426" s="71">
        <v>38245</v>
      </c>
      <c r="K8426" s="44">
        <f t="shared" si="131"/>
        <v>41847.96317521928</v>
      </c>
    </row>
    <row r="8427" spans="1:11" s="43" customFormat="1" ht="19.7" customHeight="1" x14ac:dyDescent="0.25">
      <c r="A8427" s="43" t="s">
        <v>169</v>
      </c>
      <c r="B8427" s="1" t="s">
        <v>316</v>
      </c>
      <c r="C8427" s="1" t="s">
        <v>297</v>
      </c>
      <c r="D8427" s="1" t="s">
        <v>296</v>
      </c>
      <c r="E8427" s="45" t="str">
        <f>VLOOKUP(C8427,PROCV!E$50:G$126,3,0)</f>
        <v>Audiovisual</v>
      </c>
      <c r="F8427" s="1" t="s">
        <v>416</v>
      </c>
      <c r="G8427" s="1" t="s">
        <v>236</v>
      </c>
      <c r="H8427" s="1">
        <v>2015</v>
      </c>
      <c r="I8427" s="60">
        <f>VLOOKUP(H8427,PROCV!E$33:F$44,2,0)</f>
        <v>1.0942074303887901</v>
      </c>
      <c r="J8427" s="71">
        <v>100428</v>
      </c>
      <c r="K8427" s="44">
        <f t="shared" si="131"/>
        <v>109889.06381908541</v>
      </c>
    </row>
    <row r="8428" spans="1:11" s="43" customFormat="1" ht="19.7" customHeight="1" x14ac:dyDescent="0.25">
      <c r="A8428" s="43" t="s">
        <v>169</v>
      </c>
      <c r="B8428" s="1" t="s">
        <v>316</v>
      </c>
      <c r="C8428" s="1" t="s">
        <v>256</v>
      </c>
      <c r="D8428" s="1" t="s">
        <v>255</v>
      </c>
      <c r="E8428" s="45" t="str">
        <f>VLOOKUP(C8428,PROCV!E$50:G$126,3,0)</f>
        <v>Audiovisual</v>
      </c>
      <c r="F8428" s="1" t="s">
        <v>416</v>
      </c>
      <c r="G8428" s="1" t="s">
        <v>236</v>
      </c>
      <c r="H8428" s="1">
        <v>2015</v>
      </c>
      <c r="I8428" s="60">
        <f>VLOOKUP(H8428,PROCV!E$33:F$44,2,0)</f>
        <v>1.0942074303887901</v>
      </c>
      <c r="J8428" s="71">
        <v>5108</v>
      </c>
      <c r="K8428" s="44">
        <f t="shared" si="131"/>
        <v>5589.2115544259395</v>
      </c>
    </row>
    <row r="8429" spans="1:11" s="43" customFormat="1" ht="19.7" customHeight="1" x14ac:dyDescent="0.25">
      <c r="A8429" s="43" t="s">
        <v>169</v>
      </c>
      <c r="B8429" s="1" t="s">
        <v>316</v>
      </c>
      <c r="C8429" s="1" t="s">
        <v>256</v>
      </c>
      <c r="D8429" s="1" t="s">
        <v>255</v>
      </c>
      <c r="E8429" s="45" t="str">
        <f>VLOOKUP(C8429,PROCV!E$50:G$126,3,0)</f>
        <v>Audiovisual</v>
      </c>
      <c r="F8429" s="1" t="s">
        <v>416</v>
      </c>
      <c r="G8429" s="1" t="s">
        <v>236</v>
      </c>
      <c r="H8429" s="1">
        <v>2015</v>
      </c>
      <c r="I8429" s="60">
        <f>VLOOKUP(H8429,PROCV!E$33:F$44,2,0)</f>
        <v>1.0942074303887901</v>
      </c>
      <c r="J8429" s="71">
        <v>8551</v>
      </c>
      <c r="K8429" s="44">
        <f t="shared" si="131"/>
        <v>9356.5677372545433</v>
      </c>
    </row>
    <row r="8430" spans="1:11" s="43" customFormat="1" ht="19.7" customHeight="1" x14ac:dyDescent="0.25">
      <c r="A8430" s="43" t="s">
        <v>169</v>
      </c>
      <c r="B8430" s="1" t="s">
        <v>316</v>
      </c>
      <c r="C8430" s="1" t="s">
        <v>256</v>
      </c>
      <c r="D8430" s="1" t="s">
        <v>255</v>
      </c>
      <c r="E8430" s="45" t="str">
        <f>VLOOKUP(C8430,PROCV!E$50:G$126,3,0)</f>
        <v>Audiovisual</v>
      </c>
      <c r="F8430" s="1" t="s">
        <v>416</v>
      </c>
      <c r="G8430" s="1" t="s">
        <v>236</v>
      </c>
      <c r="H8430" s="1">
        <v>2015</v>
      </c>
      <c r="I8430" s="60">
        <f>VLOOKUP(H8430,PROCV!E$33:F$44,2,0)</f>
        <v>1.0942074303887901</v>
      </c>
      <c r="J8430" s="71">
        <v>45089</v>
      </c>
      <c r="K8430" s="44">
        <f t="shared" si="131"/>
        <v>49336.718828800156</v>
      </c>
    </row>
    <row r="8431" spans="1:11" s="43" customFormat="1" ht="19.7" customHeight="1" x14ac:dyDescent="0.25">
      <c r="A8431" s="43" t="s">
        <v>169</v>
      </c>
      <c r="B8431" s="1" t="s">
        <v>316</v>
      </c>
      <c r="C8431" s="1" t="s">
        <v>254</v>
      </c>
      <c r="D8431" s="1" t="s">
        <v>253</v>
      </c>
      <c r="E8431" s="45" t="str">
        <f>VLOOKUP(C8431,PROCV!E$50:G$126,3,0)</f>
        <v>Música</v>
      </c>
      <c r="F8431" s="1" t="s">
        <v>416</v>
      </c>
      <c r="G8431" s="1" t="s">
        <v>236</v>
      </c>
      <c r="H8431" s="1">
        <v>2015</v>
      </c>
      <c r="I8431" s="60">
        <f>VLOOKUP(H8431,PROCV!E$33:F$44,2,0)</f>
        <v>1.0942074303887901</v>
      </c>
      <c r="J8431" s="71">
        <v>15974</v>
      </c>
      <c r="K8431" s="44">
        <f t="shared" si="131"/>
        <v>17478.869493030532</v>
      </c>
    </row>
    <row r="8432" spans="1:11" s="43" customFormat="1" ht="19.7" customHeight="1" x14ac:dyDescent="0.25">
      <c r="A8432" s="43" t="s">
        <v>169</v>
      </c>
      <c r="B8432" s="1" t="s">
        <v>316</v>
      </c>
      <c r="C8432" s="1" t="s">
        <v>254</v>
      </c>
      <c r="D8432" s="1" t="s">
        <v>253</v>
      </c>
      <c r="E8432" s="45" t="str">
        <f>VLOOKUP(C8432,PROCV!E$50:G$126,3,0)</f>
        <v>Música</v>
      </c>
      <c r="F8432" s="1" t="s">
        <v>416</v>
      </c>
      <c r="G8432" s="1" t="s">
        <v>236</v>
      </c>
      <c r="H8432" s="1">
        <v>2015</v>
      </c>
      <c r="I8432" s="60">
        <f>VLOOKUP(H8432,PROCV!E$33:F$44,2,0)</f>
        <v>1.0942074303887901</v>
      </c>
      <c r="J8432" s="71">
        <v>7741</v>
      </c>
      <c r="K8432" s="44">
        <f t="shared" si="131"/>
        <v>8470.2597186396233</v>
      </c>
    </row>
    <row r="8433" spans="1:11" s="43" customFormat="1" ht="19.7" customHeight="1" x14ac:dyDescent="0.25">
      <c r="A8433" s="43" t="s">
        <v>169</v>
      </c>
      <c r="B8433" s="1" t="s">
        <v>316</v>
      </c>
      <c r="C8433" s="1" t="s">
        <v>254</v>
      </c>
      <c r="D8433" s="1" t="s">
        <v>253</v>
      </c>
      <c r="E8433" s="45" t="str">
        <f>VLOOKUP(C8433,PROCV!E$50:G$126,3,0)</f>
        <v>Música</v>
      </c>
      <c r="F8433" s="1" t="s">
        <v>416</v>
      </c>
      <c r="G8433" s="1" t="s">
        <v>236</v>
      </c>
      <c r="H8433" s="1">
        <v>2015</v>
      </c>
      <c r="I8433" s="60">
        <f>VLOOKUP(H8433,PROCV!E$33:F$44,2,0)</f>
        <v>1.0942074303887901</v>
      </c>
      <c r="J8433" s="71">
        <v>18809</v>
      </c>
      <c r="K8433" s="44">
        <f t="shared" si="131"/>
        <v>20580.947558182754</v>
      </c>
    </row>
    <row r="8434" spans="1:11" s="43" customFormat="1" ht="19.7" customHeight="1" x14ac:dyDescent="0.25">
      <c r="A8434" s="43" t="s">
        <v>169</v>
      </c>
      <c r="B8434" s="1" t="s">
        <v>316</v>
      </c>
      <c r="C8434" s="1" t="s">
        <v>252</v>
      </c>
      <c r="D8434" s="1" t="s">
        <v>251</v>
      </c>
      <c r="E8434" s="45" t="str">
        <f>VLOOKUP(C8434,PROCV!E$50:G$126,3,0)</f>
        <v>Audiovisual</v>
      </c>
      <c r="F8434" s="1" t="s">
        <v>416</v>
      </c>
      <c r="G8434" s="1" t="s">
        <v>236</v>
      </c>
      <c r="H8434" s="1">
        <v>2015</v>
      </c>
      <c r="I8434" s="60">
        <f>VLOOKUP(H8434,PROCV!E$33:F$44,2,0)</f>
        <v>1.0942074303887901</v>
      </c>
      <c r="J8434" s="71">
        <v>59606</v>
      </c>
      <c r="K8434" s="44">
        <f t="shared" si="131"/>
        <v>65221.328095754223</v>
      </c>
    </row>
    <row r="8435" spans="1:11" s="43" customFormat="1" ht="19.7" customHeight="1" x14ac:dyDescent="0.25">
      <c r="A8435" s="43" t="s">
        <v>169</v>
      </c>
      <c r="B8435" s="1" t="s">
        <v>316</v>
      </c>
      <c r="C8435" s="1" t="s">
        <v>252</v>
      </c>
      <c r="D8435" s="1" t="s">
        <v>251</v>
      </c>
      <c r="E8435" s="45" t="str">
        <f>VLOOKUP(C8435,PROCV!E$50:G$126,3,0)</f>
        <v>Audiovisual</v>
      </c>
      <c r="F8435" s="1" t="s">
        <v>416</v>
      </c>
      <c r="G8435" s="1" t="s">
        <v>236</v>
      </c>
      <c r="H8435" s="1">
        <v>2015</v>
      </c>
      <c r="I8435" s="60">
        <f>VLOOKUP(H8435,PROCV!E$33:F$44,2,0)</f>
        <v>1.0942074303887901</v>
      </c>
      <c r="J8435" s="71">
        <v>10804</v>
      </c>
      <c r="K8435" s="44">
        <f t="shared" si="131"/>
        <v>11821.817077920488</v>
      </c>
    </row>
    <row r="8436" spans="1:11" s="43" customFormat="1" ht="19.7" customHeight="1" x14ac:dyDescent="0.25">
      <c r="A8436" s="43" t="s">
        <v>169</v>
      </c>
      <c r="B8436" s="1" t="s">
        <v>316</v>
      </c>
      <c r="C8436" s="1" t="s">
        <v>250</v>
      </c>
      <c r="D8436" s="1" t="s">
        <v>249</v>
      </c>
      <c r="E8436" s="45" t="str">
        <f>VLOOKUP(C8436,PROCV!E$50:G$126,3,0)</f>
        <v>Audiovisual</v>
      </c>
      <c r="F8436" s="1" t="s">
        <v>416</v>
      </c>
      <c r="G8436" s="1" t="s">
        <v>236</v>
      </c>
      <c r="H8436" s="1">
        <v>2015</v>
      </c>
      <c r="I8436" s="60">
        <f>VLOOKUP(H8436,PROCV!E$33:F$44,2,0)</f>
        <v>1.0942074303887901</v>
      </c>
      <c r="J8436" s="71">
        <v>326500</v>
      </c>
      <c r="K8436" s="44">
        <f t="shared" si="131"/>
        <v>357258.72602193995</v>
      </c>
    </row>
    <row r="8437" spans="1:11" s="43" customFormat="1" ht="19.7" customHeight="1" x14ac:dyDescent="0.25">
      <c r="A8437" s="43" t="s">
        <v>169</v>
      </c>
      <c r="B8437" s="1" t="s">
        <v>316</v>
      </c>
      <c r="C8437" s="1" t="s">
        <v>250</v>
      </c>
      <c r="D8437" s="1" t="s">
        <v>249</v>
      </c>
      <c r="E8437" s="45" t="str">
        <f>VLOOKUP(C8437,PROCV!E$50:G$126,3,0)</f>
        <v>Audiovisual</v>
      </c>
      <c r="F8437" s="1" t="s">
        <v>416</v>
      </c>
      <c r="G8437" s="1" t="s">
        <v>236</v>
      </c>
      <c r="H8437" s="1">
        <v>2015</v>
      </c>
      <c r="I8437" s="60">
        <f>VLOOKUP(H8437,PROCV!E$33:F$44,2,0)</f>
        <v>1.0942074303887901</v>
      </c>
      <c r="J8437" s="71">
        <v>168786</v>
      </c>
      <c r="K8437" s="44">
        <f t="shared" si="131"/>
        <v>184686.89534560233</v>
      </c>
    </row>
    <row r="8438" spans="1:11" s="43" customFormat="1" ht="19.7" customHeight="1" x14ac:dyDescent="0.25">
      <c r="A8438" s="43" t="s">
        <v>169</v>
      </c>
      <c r="B8438" s="1" t="s">
        <v>316</v>
      </c>
      <c r="C8438" s="1" t="s">
        <v>238</v>
      </c>
      <c r="D8438" s="1" t="s">
        <v>237</v>
      </c>
      <c r="E8438" s="45" t="str">
        <f>VLOOKUP(C8438,PROCV!E$50:G$126,3,0)</f>
        <v>Artes Cênicas e Espetáculos</v>
      </c>
      <c r="F8438" s="1" t="s">
        <v>416</v>
      </c>
      <c r="G8438" s="1" t="s">
        <v>236</v>
      </c>
      <c r="H8438" s="1">
        <v>2015</v>
      </c>
      <c r="I8438" s="60">
        <f>VLOOKUP(H8438,PROCV!E$33:F$44,2,0)</f>
        <v>1.0942074303887901</v>
      </c>
      <c r="J8438" s="71">
        <v>5878</v>
      </c>
      <c r="K8438" s="44">
        <f t="shared" si="131"/>
        <v>6431.7512758253079</v>
      </c>
    </row>
    <row r="8439" spans="1:11" s="43" customFormat="1" ht="19.7" customHeight="1" x14ac:dyDescent="0.25">
      <c r="A8439" s="43" t="s">
        <v>169</v>
      </c>
      <c r="B8439" s="1" t="s">
        <v>316</v>
      </c>
      <c r="C8439" s="1" t="s">
        <v>238</v>
      </c>
      <c r="D8439" s="1" t="s">
        <v>237</v>
      </c>
      <c r="E8439" s="45" t="str">
        <f>VLOOKUP(C8439,PROCV!E$50:G$126,3,0)</f>
        <v>Artes Cênicas e Espetáculos</v>
      </c>
      <c r="F8439" s="1" t="s">
        <v>416</v>
      </c>
      <c r="G8439" s="1" t="s">
        <v>236</v>
      </c>
      <c r="H8439" s="1">
        <v>2015</v>
      </c>
      <c r="I8439" s="60">
        <f>VLOOKUP(H8439,PROCV!E$33:F$44,2,0)</f>
        <v>1.0942074303887901</v>
      </c>
      <c r="J8439" s="71">
        <v>29449</v>
      </c>
      <c r="K8439" s="44">
        <f t="shared" si="131"/>
        <v>32223.314617519478</v>
      </c>
    </row>
    <row r="8440" spans="1:11" s="43" customFormat="1" ht="19.7" customHeight="1" x14ac:dyDescent="0.25">
      <c r="A8440" s="43" t="s">
        <v>169</v>
      </c>
      <c r="B8440" s="1" t="s">
        <v>316</v>
      </c>
      <c r="C8440" s="1" t="s">
        <v>238</v>
      </c>
      <c r="D8440" s="1" t="s">
        <v>237</v>
      </c>
      <c r="E8440" s="45" t="str">
        <f>VLOOKUP(C8440,PROCV!E$50:G$126,3,0)</f>
        <v>Artes Cênicas e Espetáculos</v>
      </c>
      <c r="F8440" s="1" t="s">
        <v>416</v>
      </c>
      <c r="G8440" s="1" t="s">
        <v>236</v>
      </c>
      <c r="H8440" s="1">
        <v>2015</v>
      </c>
      <c r="I8440" s="60">
        <f>VLOOKUP(H8440,PROCV!E$33:F$44,2,0)</f>
        <v>1.0942074303887901</v>
      </c>
      <c r="J8440" s="71">
        <v>401155</v>
      </c>
      <c r="K8440" s="44">
        <f t="shared" si="131"/>
        <v>438946.78173761506</v>
      </c>
    </row>
    <row r="8441" spans="1:11" s="43" customFormat="1" ht="19.7" customHeight="1" x14ac:dyDescent="0.25">
      <c r="A8441" s="43" t="s">
        <v>169</v>
      </c>
      <c r="B8441" s="1" t="s">
        <v>316</v>
      </c>
      <c r="C8441" s="1" t="s">
        <v>238</v>
      </c>
      <c r="D8441" s="1" t="s">
        <v>237</v>
      </c>
      <c r="E8441" s="45" t="str">
        <f>VLOOKUP(C8441,PROCV!E$50:G$126,3,0)</f>
        <v>Artes Cênicas e Espetáculos</v>
      </c>
      <c r="F8441" s="1" t="s">
        <v>416</v>
      </c>
      <c r="G8441" s="1" t="s">
        <v>236</v>
      </c>
      <c r="H8441" s="1">
        <v>2015</v>
      </c>
      <c r="I8441" s="60">
        <f>VLOOKUP(H8441,PROCV!E$33:F$44,2,0)</f>
        <v>1.0942074303887901</v>
      </c>
      <c r="J8441" s="71">
        <v>15238</v>
      </c>
      <c r="K8441" s="44">
        <f t="shared" si="131"/>
        <v>16673.532824264385</v>
      </c>
    </row>
    <row r="8442" spans="1:11" s="43" customFormat="1" ht="19.7" customHeight="1" x14ac:dyDescent="0.25">
      <c r="A8442" s="43" t="s">
        <v>169</v>
      </c>
      <c r="B8442" s="1" t="s">
        <v>316</v>
      </c>
      <c r="C8442" s="1" t="s">
        <v>241</v>
      </c>
      <c r="D8442" s="1" t="s">
        <v>240</v>
      </c>
      <c r="E8442" s="45" t="str">
        <f>VLOOKUP(C8442,PROCV!E$50:G$126,3,0)</f>
        <v>Artes Cênicas e Espetáculos</v>
      </c>
      <c r="F8442" s="1" t="s">
        <v>416</v>
      </c>
      <c r="G8442" s="1" t="s">
        <v>236</v>
      </c>
      <c r="H8442" s="1">
        <v>2015</v>
      </c>
      <c r="I8442" s="60">
        <f>VLOOKUP(H8442,PROCV!E$33:F$44,2,0)</f>
        <v>1.0942074303887901</v>
      </c>
      <c r="J8442" s="71">
        <v>63485</v>
      </c>
      <c r="K8442" s="44">
        <f t="shared" si="131"/>
        <v>69465.758718232333</v>
      </c>
    </row>
    <row r="8443" spans="1:11" s="43" customFormat="1" ht="19.7" customHeight="1" x14ac:dyDescent="0.25">
      <c r="A8443" s="43" t="s">
        <v>146</v>
      </c>
      <c r="B8443" s="1" t="s">
        <v>239</v>
      </c>
      <c r="C8443" s="1" t="s">
        <v>291</v>
      </c>
      <c r="D8443" s="1" t="s">
        <v>290</v>
      </c>
      <c r="E8443" s="45" t="str">
        <f>VLOOKUP(C8443,PROCV!E$50:G$126,3,0)</f>
        <v>NA</v>
      </c>
      <c r="F8443" s="1" t="s">
        <v>416</v>
      </c>
      <c r="G8443" s="1" t="s">
        <v>236</v>
      </c>
      <c r="H8443" s="1">
        <v>2015</v>
      </c>
      <c r="I8443" s="60">
        <f>VLOOKUP(H8443,PROCV!E$33:F$44,2,0)</f>
        <v>1.0942074303887901</v>
      </c>
      <c r="J8443" s="71">
        <v>24568</v>
      </c>
      <c r="K8443" s="44">
        <f t="shared" si="131"/>
        <v>26882.488149791796</v>
      </c>
    </row>
    <row r="8444" spans="1:11" s="43" customFormat="1" ht="19.7" customHeight="1" x14ac:dyDescent="0.25">
      <c r="A8444" s="43" t="s">
        <v>146</v>
      </c>
      <c r="B8444" s="1" t="s">
        <v>239</v>
      </c>
      <c r="C8444" s="1" t="s">
        <v>291</v>
      </c>
      <c r="D8444" s="1" t="s">
        <v>290</v>
      </c>
      <c r="E8444" s="45" t="str">
        <f>VLOOKUP(C8444,PROCV!E$50:G$126,3,0)</f>
        <v>NA</v>
      </c>
      <c r="F8444" s="1" t="s">
        <v>416</v>
      </c>
      <c r="G8444" s="1" t="s">
        <v>236</v>
      </c>
      <c r="H8444" s="1">
        <v>2015</v>
      </c>
      <c r="I8444" s="60">
        <f>VLOOKUP(H8444,PROCV!E$33:F$44,2,0)</f>
        <v>1.0942074303887901</v>
      </c>
      <c r="J8444" s="71">
        <v>1749</v>
      </c>
      <c r="K8444" s="44">
        <f t="shared" si="131"/>
        <v>1913.7687957499938</v>
      </c>
    </row>
    <row r="8445" spans="1:11" s="43" customFormat="1" ht="19.7" customHeight="1" x14ac:dyDescent="0.25">
      <c r="A8445" s="43" t="s">
        <v>146</v>
      </c>
      <c r="B8445" s="1" t="s">
        <v>239</v>
      </c>
      <c r="C8445" s="1" t="s">
        <v>289</v>
      </c>
      <c r="D8445" s="1" t="s">
        <v>288</v>
      </c>
      <c r="E8445" s="45" t="str">
        <f>VLOOKUP(C8445,PROCV!E$50:G$126,3,0)</f>
        <v>Editorial</v>
      </c>
      <c r="F8445" s="1" t="s">
        <v>416</v>
      </c>
      <c r="G8445" s="1" t="s">
        <v>236</v>
      </c>
      <c r="H8445" s="1">
        <v>2015</v>
      </c>
      <c r="I8445" s="60">
        <f>VLOOKUP(H8445,PROCV!E$33:F$44,2,0)</f>
        <v>1.0942074303887901</v>
      </c>
      <c r="J8445" s="71">
        <v>26840</v>
      </c>
      <c r="K8445" s="44">
        <f t="shared" si="131"/>
        <v>29368.527431635128</v>
      </c>
    </row>
    <row r="8446" spans="1:11" s="43" customFormat="1" ht="19.7" customHeight="1" x14ac:dyDescent="0.25">
      <c r="A8446" s="43" t="s">
        <v>146</v>
      </c>
      <c r="B8446" s="1" t="s">
        <v>239</v>
      </c>
      <c r="C8446" s="1" t="s">
        <v>289</v>
      </c>
      <c r="D8446" s="1" t="s">
        <v>288</v>
      </c>
      <c r="E8446" s="45" t="str">
        <f>VLOOKUP(C8446,PROCV!E$50:G$126,3,0)</f>
        <v>Editorial</v>
      </c>
      <c r="F8446" s="1" t="s">
        <v>416</v>
      </c>
      <c r="G8446" s="1" t="s">
        <v>236</v>
      </c>
      <c r="H8446" s="1">
        <v>2015</v>
      </c>
      <c r="I8446" s="60">
        <f>VLOOKUP(H8446,PROCV!E$33:F$44,2,0)</f>
        <v>1.0942074303887901</v>
      </c>
      <c r="J8446" s="71">
        <v>5472</v>
      </c>
      <c r="K8446" s="44">
        <f t="shared" si="131"/>
        <v>5987.5030590874594</v>
      </c>
    </row>
    <row r="8447" spans="1:11" s="43" customFormat="1" ht="19.7" customHeight="1" x14ac:dyDescent="0.25">
      <c r="A8447" s="43" t="s">
        <v>146</v>
      </c>
      <c r="B8447" s="1" t="s">
        <v>239</v>
      </c>
      <c r="C8447" s="1" t="s">
        <v>289</v>
      </c>
      <c r="D8447" s="1" t="s">
        <v>288</v>
      </c>
      <c r="E8447" s="45" t="str">
        <f>VLOOKUP(C8447,PROCV!E$50:G$126,3,0)</f>
        <v>Editorial</v>
      </c>
      <c r="F8447" s="1" t="s">
        <v>416</v>
      </c>
      <c r="G8447" s="1" t="s">
        <v>236</v>
      </c>
      <c r="H8447" s="1">
        <v>2015</v>
      </c>
      <c r="I8447" s="60">
        <f>VLOOKUP(H8447,PROCV!E$33:F$44,2,0)</f>
        <v>1.0942074303887901</v>
      </c>
      <c r="J8447" s="71">
        <v>7040</v>
      </c>
      <c r="K8447" s="44">
        <f t="shared" si="131"/>
        <v>7703.2203099370827</v>
      </c>
    </row>
    <row r="8448" spans="1:11" s="43" customFormat="1" ht="19.7" customHeight="1" x14ac:dyDescent="0.25">
      <c r="A8448" s="43" t="s">
        <v>146</v>
      </c>
      <c r="B8448" s="1" t="s">
        <v>239</v>
      </c>
      <c r="C8448" s="1" t="s">
        <v>287</v>
      </c>
      <c r="D8448" s="1" t="s">
        <v>286</v>
      </c>
      <c r="E8448" s="45" t="str">
        <f>VLOOKUP(C8448,PROCV!E$50:G$126,3,0)</f>
        <v>Música</v>
      </c>
      <c r="F8448" s="1" t="s">
        <v>416</v>
      </c>
      <c r="G8448" s="1" t="s">
        <v>236</v>
      </c>
      <c r="H8448" s="1">
        <v>2015</v>
      </c>
      <c r="I8448" s="60">
        <f>VLOOKUP(H8448,PROCV!E$33:F$44,2,0)</f>
        <v>1.0942074303887901</v>
      </c>
      <c r="J8448" s="71">
        <v>210000</v>
      </c>
      <c r="K8448" s="44">
        <f t="shared" si="131"/>
        <v>229783.56038164592</v>
      </c>
    </row>
    <row r="8449" spans="1:11" s="43" customFormat="1" ht="19.7" customHeight="1" x14ac:dyDescent="0.25">
      <c r="A8449" s="43" t="s">
        <v>146</v>
      </c>
      <c r="B8449" s="1" t="s">
        <v>239</v>
      </c>
      <c r="C8449" s="1" t="s">
        <v>287</v>
      </c>
      <c r="D8449" s="1" t="s">
        <v>286</v>
      </c>
      <c r="E8449" s="45" t="str">
        <f>VLOOKUP(C8449,PROCV!E$50:G$126,3,0)</f>
        <v>Música</v>
      </c>
      <c r="F8449" s="1" t="s">
        <v>416</v>
      </c>
      <c r="G8449" s="1" t="s">
        <v>236</v>
      </c>
      <c r="H8449" s="1">
        <v>2015</v>
      </c>
      <c r="I8449" s="60">
        <f>VLOOKUP(H8449,PROCV!E$33:F$44,2,0)</f>
        <v>1.0942074303887901</v>
      </c>
      <c r="J8449" s="71">
        <v>157378</v>
      </c>
      <c r="K8449" s="44">
        <f t="shared" si="131"/>
        <v>172204.176979727</v>
      </c>
    </row>
    <row r="8450" spans="1:11" s="43" customFormat="1" ht="19.7" customHeight="1" x14ac:dyDescent="0.25">
      <c r="A8450" s="43" t="s">
        <v>146</v>
      </c>
      <c r="B8450" s="1" t="s">
        <v>239</v>
      </c>
      <c r="C8450" s="1" t="s">
        <v>287</v>
      </c>
      <c r="D8450" s="1" t="s">
        <v>286</v>
      </c>
      <c r="E8450" s="45" t="str">
        <f>VLOOKUP(C8450,PROCV!E$50:G$126,3,0)</f>
        <v>Música</v>
      </c>
      <c r="F8450" s="1" t="s">
        <v>416</v>
      </c>
      <c r="G8450" s="1" t="s">
        <v>236</v>
      </c>
      <c r="H8450" s="1">
        <v>2015</v>
      </c>
      <c r="I8450" s="60">
        <f>VLOOKUP(H8450,PROCV!E$33:F$44,2,0)</f>
        <v>1.0942074303887901</v>
      </c>
      <c r="J8450" s="71">
        <v>46853</v>
      </c>
      <c r="K8450" s="44">
        <f t="shared" si="131"/>
        <v>51266.900736005984</v>
      </c>
    </row>
    <row r="8451" spans="1:11" s="43" customFormat="1" ht="19.7" customHeight="1" x14ac:dyDescent="0.25">
      <c r="A8451" s="43" t="s">
        <v>146</v>
      </c>
      <c r="B8451" s="1" t="s">
        <v>239</v>
      </c>
      <c r="C8451" s="1" t="s">
        <v>285</v>
      </c>
      <c r="D8451" s="1" t="s">
        <v>284</v>
      </c>
      <c r="E8451" s="45" t="str">
        <f>VLOOKUP(C8451,PROCV!E$50:G$126,3,0)</f>
        <v>Editorial</v>
      </c>
      <c r="F8451" s="1" t="s">
        <v>416</v>
      </c>
      <c r="G8451" s="1" t="s">
        <v>236</v>
      </c>
      <c r="H8451" s="1">
        <v>2015</v>
      </c>
      <c r="I8451" s="60">
        <f>VLOOKUP(H8451,PROCV!E$33:F$44,2,0)</f>
        <v>1.0942074303887901</v>
      </c>
      <c r="J8451" s="71">
        <v>2725</v>
      </c>
      <c r="K8451" s="44">
        <f t="shared" ref="K8451:K8514" si="132">J8451*I8451</f>
        <v>2981.7152478094531</v>
      </c>
    </row>
    <row r="8452" spans="1:11" s="43" customFormat="1" ht="19.7" customHeight="1" x14ac:dyDescent="0.25">
      <c r="A8452" s="43" t="s">
        <v>146</v>
      </c>
      <c r="B8452" s="1" t="s">
        <v>239</v>
      </c>
      <c r="C8452" s="1" t="s">
        <v>285</v>
      </c>
      <c r="D8452" s="1" t="s">
        <v>284</v>
      </c>
      <c r="E8452" s="45" t="str">
        <f>VLOOKUP(C8452,PROCV!E$50:G$126,3,0)</f>
        <v>Editorial</v>
      </c>
      <c r="F8452" s="1" t="s">
        <v>416</v>
      </c>
      <c r="G8452" s="1" t="s">
        <v>236</v>
      </c>
      <c r="H8452" s="1">
        <v>2015</v>
      </c>
      <c r="I8452" s="60">
        <f>VLOOKUP(H8452,PROCV!E$33:F$44,2,0)</f>
        <v>1.0942074303887901</v>
      </c>
      <c r="J8452" s="71">
        <v>92396</v>
      </c>
      <c r="K8452" s="44">
        <f t="shared" si="132"/>
        <v>101100.38973820265</v>
      </c>
    </row>
    <row r="8453" spans="1:11" s="43" customFormat="1" ht="19.7" customHeight="1" x14ac:dyDescent="0.25">
      <c r="A8453" s="43" t="s">
        <v>146</v>
      </c>
      <c r="B8453" s="1" t="s">
        <v>239</v>
      </c>
      <c r="C8453" s="1" t="s">
        <v>285</v>
      </c>
      <c r="D8453" s="1" t="s">
        <v>284</v>
      </c>
      <c r="E8453" s="45" t="str">
        <f>VLOOKUP(C8453,PROCV!E$50:G$126,3,0)</f>
        <v>Editorial</v>
      </c>
      <c r="F8453" s="1" t="s">
        <v>416</v>
      </c>
      <c r="G8453" s="1" t="s">
        <v>236</v>
      </c>
      <c r="H8453" s="1">
        <v>2015</v>
      </c>
      <c r="I8453" s="60">
        <f>VLOOKUP(H8453,PROCV!E$33:F$44,2,0)</f>
        <v>1.0942074303887901</v>
      </c>
      <c r="J8453" s="71">
        <v>107508</v>
      </c>
      <c r="K8453" s="44">
        <f t="shared" si="132"/>
        <v>117636.05242623805</v>
      </c>
    </row>
    <row r="8454" spans="1:11" s="43" customFormat="1" ht="19.7" customHeight="1" x14ac:dyDescent="0.25">
      <c r="A8454" s="43" t="s">
        <v>146</v>
      </c>
      <c r="B8454" s="1" t="s">
        <v>239</v>
      </c>
      <c r="C8454" s="1" t="s">
        <v>279</v>
      </c>
      <c r="D8454" s="1" t="s">
        <v>278</v>
      </c>
      <c r="E8454" s="45" t="str">
        <f>VLOOKUP(C8454,PROCV!E$50:G$126,3,0)</f>
        <v>Editorial</v>
      </c>
      <c r="F8454" s="1" t="s">
        <v>416</v>
      </c>
      <c r="G8454" s="1" t="s">
        <v>236</v>
      </c>
      <c r="H8454" s="1">
        <v>2015</v>
      </c>
      <c r="I8454" s="60">
        <f>VLOOKUP(H8454,PROCV!E$33:F$44,2,0)</f>
        <v>1.0942074303887901</v>
      </c>
      <c r="J8454" s="71">
        <v>1613</v>
      </c>
      <c r="K8454" s="44">
        <f t="shared" si="132"/>
        <v>1764.9565852171183</v>
      </c>
    </row>
    <row r="8455" spans="1:11" s="43" customFormat="1" ht="19.7" customHeight="1" x14ac:dyDescent="0.25">
      <c r="A8455" s="43" t="s">
        <v>146</v>
      </c>
      <c r="B8455" s="1" t="s">
        <v>239</v>
      </c>
      <c r="C8455" s="1" t="s">
        <v>273</v>
      </c>
      <c r="D8455" s="1" t="s">
        <v>272</v>
      </c>
      <c r="E8455" s="45" t="str">
        <f>VLOOKUP(C8455,PROCV!E$50:G$126,3,0)</f>
        <v>Editorial</v>
      </c>
      <c r="F8455" s="1" t="s">
        <v>416</v>
      </c>
      <c r="G8455" s="1" t="s">
        <v>236</v>
      </c>
      <c r="H8455" s="1">
        <v>2015</v>
      </c>
      <c r="I8455" s="60">
        <f>VLOOKUP(H8455,PROCV!E$33:F$44,2,0)</f>
        <v>1.0942074303887901</v>
      </c>
      <c r="J8455" s="71">
        <v>1398</v>
      </c>
      <c r="K8455" s="44">
        <f t="shared" si="132"/>
        <v>1529.7019876835286</v>
      </c>
    </row>
    <row r="8456" spans="1:11" s="43" customFormat="1" ht="19.7" customHeight="1" x14ac:dyDescent="0.25">
      <c r="A8456" s="43" t="s">
        <v>146</v>
      </c>
      <c r="B8456" s="1" t="s">
        <v>239</v>
      </c>
      <c r="C8456" s="1" t="s">
        <v>271</v>
      </c>
      <c r="D8456" s="1" t="s">
        <v>270</v>
      </c>
      <c r="E8456" s="45" t="str">
        <f>VLOOKUP(C8456,PROCV!E$50:G$126,3,0)</f>
        <v>Editorial</v>
      </c>
      <c r="F8456" s="1" t="s">
        <v>416</v>
      </c>
      <c r="G8456" s="1" t="s">
        <v>236</v>
      </c>
      <c r="H8456" s="1">
        <v>2015</v>
      </c>
      <c r="I8456" s="60">
        <f>VLOOKUP(H8456,PROCV!E$33:F$44,2,0)</f>
        <v>1.0942074303887901</v>
      </c>
      <c r="J8456" s="71">
        <v>243496</v>
      </c>
      <c r="K8456" s="44">
        <f t="shared" si="132"/>
        <v>266435.13246994885</v>
      </c>
    </row>
    <row r="8457" spans="1:11" s="43" customFormat="1" ht="19.7" customHeight="1" x14ac:dyDescent="0.25">
      <c r="A8457" s="43" t="s">
        <v>146</v>
      </c>
      <c r="B8457" s="1" t="s">
        <v>239</v>
      </c>
      <c r="C8457" s="1" t="s">
        <v>269</v>
      </c>
      <c r="D8457" s="1" t="s">
        <v>268</v>
      </c>
      <c r="E8457" s="45" t="str">
        <f>VLOOKUP(C8457,PROCV!E$50:G$126,3,0)</f>
        <v>NA</v>
      </c>
      <c r="F8457" s="1" t="s">
        <v>416</v>
      </c>
      <c r="G8457" s="1" t="s">
        <v>236</v>
      </c>
      <c r="H8457" s="1">
        <v>2015</v>
      </c>
      <c r="I8457" s="60">
        <f>VLOOKUP(H8457,PROCV!E$33:F$44,2,0)</f>
        <v>1.0942074303887901</v>
      </c>
      <c r="J8457" s="71">
        <v>23978</v>
      </c>
      <c r="K8457" s="44">
        <f t="shared" si="132"/>
        <v>26236.905765862408</v>
      </c>
    </row>
    <row r="8458" spans="1:11" s="43" customFormat="1" ht="19.7" customHeight="1" x14ac:dyDescent="0.25">
      <c r="A8458" s="43" t="s">
        <v>146</v>
      </c>
      <c r="B8458" s="1" t="s">
        <v>239</v>
      </c>
      <c r="C8458" s="1" t="s">
        <v>267</v>
      </c>
      <c r="D8458" s="1" t="s">
        <v>266</v>
      </c>
      <c r="E8458" s="45" t="str">
        <f>VLOOKUP(C8458,PROCV!E$50:G$126,3,0)</f>
        <v>Audiovisual</v>
      </c>
      <c r="F8458" s="1" t="s">
        <v>416</v>
      </c>
      <c r="G8458" s="1" t="s">
        <v>265</v>
      </c>
      <c r="H8458" s="1">
        <v>2015</v>
      </c>
      <c r="I8458" s="60">
        <f>VLOOKUP(H8458,PROCV!E$33:F$44,2,0)</f>
        <v>1.0942074303887901</v>
      </c>
      <c r="J8458" s="71">
        <v>24950692</v>
      </c>
      <c r="K8458" s="44">
        <f t="shared" si="132"/>
        <v>27301232.579742141</v>
      </c>
    </row>
    <row r="8459" spans="1:11" s="43" customFormat="1" ht="19.7" customHeight="1" x14ac:dyDescent="0.25">
      <c r="A8459" s="43" t="s">
        <v>146</v>
      </c>
      <c r="B8459" s="1" t="s">
        <v>239</v>
      </c>
      <c r="C8459" s="1" t="s">
        <v>256</v>
      </c>
      <c r="D8459" s="1" t="s">
        <v>255</v>
      </c>
      <c r="E8459" s="45" t="str">
        <f>VLOOKUP(C8459,PROCV!E$50:G$126,3,0)</f>
        <v>Audiovisual</v>
      </c>
      <c r="F8459" s="1" t="s">
        <v>416</v>
      </c>
      <c r="G8459" s="1" t="s">
        <v>265</v>
      </c>
      <c r="H8459" s="1">
        <v>2015</v>
      </c>
      <c r="I8459" s="60">
        <f>VLOOKUP(H8459,PROCV!E$33:F$44,2,0)</f>
        <v>1.0942074303887901</v>
      </c>
      <c r="J8459" s="71">
        <v>546720</v>
      </c>
      <c r="K8459" s="44">
        <f t="shared" si="132"/>
        <v>598225.08634215931</v>
      </c>
    </row>
    <row r="8460" spans="1:11" s="43" customFormat="1" ht="19.7" customHeight="1" x14ac:dyDescent="0.25">
      <c r="A8460" s="43" t="s">
        <v>146</v>
      </c>
      <c r="B8460" s="1" t="s">
        <v>239</v>
      </c>
      <c r="C8460" s="1" t="s">
        <v>256</v>
      </c>
      <c r="D8460" s="1" t="s">
        <v>255</v>
      </c>
      <c r="E8460" s="45" t="str">
        <f>VLOOKUP(C8460,PROCV!E$50:G$126,3,0)</f>
        <v>Audiovisual</v>
      </c>
      <c r="F8460" s="1" t="s">
        <v>416</v>
      </c>
      <c r="G8460" s="1" t="s">
        <v>265</v>
      </c>
      <c r="H8460" s="1">
        <v>2015</v>
      </c>
      <c r="I8460" s="60">
        <f>VLOOKUP(H8460,PROCV!E$33:F$44,2,0)</f>
        <v>1.0942074303887901</v>
      </c>
      <c r="J8460" s="71">
        <v>321810</v>
      </c>
      <c r="K8460" s="44">
        <f t="shared" si="132"/>
        <v>352126.89317341655</v>
      </c>
    </row>
    <row r="8461" spans="1:11" s="43" customFormat="1" ht="19.7" customHeight="1" x14ac:dyDescent="0.25">
      <c r="A8461" s="43" t="s">
        <v>146</v>
      </c>
      <c r="B8461" s="1" t="s">
        <v>239</v>
      </c>
      <c r="C8461" s="1" t="s">
        <v>254</v>
      </c>
      <c r="D8461" s="1" t="s">
        <v>253</v>
      </c>
      <c r="E8461" s="45" t="str">
        <f>VLOOKUP(C8461,PROCV!E$50:G$126,3,0)</f>
        <v>Música</v>
      </c>
      <c r="F8461" s="1" t="s">
        <v>416</v>
      </c>
      <c r="G8461" s="1" t="s">
        <v>236</v>
      </c>
      <c r="H8461" s="1">
        <v>2015</v>
      </c>
      <c r="I8461" s="60">
        <f>VLOOKUP(H8461,PROCV!E$33:F$44,2,0)</f>
        <v>1.0942074303887901</v>
      </c>
      <c r="J8461" s="71">
        <v>1957</v>
      </c>
      <c r="K8461" s="44">
        <f t="shared" si="132"/>
        <v>2141.3639412708621</v>
      </c>
    </row>
    <row r="8462" spans="1:11" s="43" customFormat="1" ht="19.7" customHeight="1" x14ac:dyDescent="0.25">
      <c r="A8462" s="43" t="s">
        <v>146</v>
      </c>
      <c r="B8462" s="1" t="s">
        <v>239</v>
      </c>
      <c r="C8462" s="1" t="s">
        <v>254</v>
      </c>
      <c r="D8462" s="1" t="s">
        <v>253</v>
      </c>
      <c r="E8462" s="45" t="str">
        <f>VLOOKUP(C8462,PROCV!E$50:G$126,3,0)</f>
        <v>Música</v>
      </c>
      <c r="F8462" s="1" t="s">
        <v>416</v>
      </c>
      <c r="G8462" s="1" t="s">
        <v>236</v>
      </c>
      <c r="H8462" s="1">
        <v>2015</v>
      </c>
      <c r="I8462" s="60">
        <f>VLOOKUP(H8462,PROCV!E$33:F$44,2,0)</f>
        <v>1.0942074303887901</v>
      </c>
      <c r="J8462" s="71">
        <v>87812</v>
      </c>
      <c r="K8462" s="44">
        <f t="shared" si="132"/>
        <v>96084.542877300439</v>
      </c>
    </row>
    <row r="8463" spans="1:11" s="43" customFormat="1" ht="19.7" customHeight="1" x14ac:dyDescent="0.25">
      <c r="A8463" s="43" t="s">
        <v>146</v>
      </c>
      <c r="B8463" s="1" t="s">
        <v>239</v>
      </c>
      <c r="C8463" s="1" t="s">
        <v>254</v>
      </c>
      <c r="D8463" s="1" t="s">
        <v>253</v>
      </c>
      <c r="E8463" s="45" t="str">
        <f>VLOOKUP(C8463,PROCV!E$50:G$126,3,0)</f>
        <v>Música</v>
      </c>
      <c r="F8463" s="1" t="s">
        <v>416</v>
      </c>
      <c r="G8463" s="1" t="s">
        <v>236</v>
      </c>
      <c r="H8463" s="1">
        <v>2015</v>
      </c>
      <c r="I8463" s="60">
        <f>VLOOKUP(H8463,PROCV!E$33:F$44,2,0)</f>
        <v>1.0942074303887901</v>
      </c>
      <c r="J8463" s="71">
        <v>33935</v>
      </c>
      <c r="K8463" s="44">
        <f t="shared" si="132"/>
        <v>37131.929150243595</v>
      </c>
    </row>
    <row r="8464" spans="1:11" s="43" customFormat="1" ht="19.7" customHeight="1" x14ac:dyDescent="0.25">
      <c r="A8464" s="43" t="s">
        <v>146</v>
      </c>
      <c r="B8464" s="1" t="s">
        <v>239</v>
      </c>
      <c r="C8464" s="1" t="s">
        <v>252</v>
      </c>
      <c r="D8464" s="1" t="s">
        <v>251</v>
      </c>
      <c r="E8464" s="45" t="str">
        <f>VLOOKUP(C8464,PROCV!E$50:G$126,3,0)</f>
        <v>Audiovisual</v>
      </c>
      <c r="F8464" s="1" t="s">
        <v>416</v>
      </c>
      <c r="G8464" s="1" t="s">
        <v>236</v>
      </c>
      <c r="H8464" s="1">
        <v>2015</v>
      </c>
      <c r="I8464" s="60">
        <f>VLOOKUP(H8464,PROCV!E$33:F$44,2,0)</f>
        <v>1.0942074303887901</v>
      </c>
      <c r="J8464" s="71">
        <v>42870</v>
      </c>
      <c r="K8464" s="44">
        <f t="shared" si="132"/>
        <v>46908.672540767431</v>
      </c>
    </row>
    <row r="8465" spans="1:11" s="43" customFormat="1" ht="19.7" customHeight="1" x14ac:dyDescent="0.25">
      <c r="A8465" s="43" t="s">
        <v>146</v>
      </c>
      <c r="B8465" s="1" t="s">
        <v>239</v>
      </c>
      <c r="C8465" s="1" t="s">
        <v>252</v>
      </c>
      <c r="D8465" s="1" t="s">
        <v>251</v>
      </c>
      <c r="E8465" s="45" t="str">
        <f>VLOOKUP(C8465,PROCV!E$50:G$126,3,0)</f>
        <v>Audiovisual</v>
      </c>
      <c r="F8465" s="1" t="s">
        <v>416</v>
      </c>
      <c r="G8465" s="1" t="s">
        <v>236</v>
      </c>
      <c r="H8465" s="1">
        <v>2015</v>
      </c>
      <c r="I8465" s="60">
        <f>VLOOKUP(H8465,PROCV!E$33:F$44,2,0)</f>
        <v>1.0942074303887901</v>
      </c>
      <c r="J8465" s="71">
        <v>660013</v>
      </c>
      <c r="K8465" s="44">
        <f t="shared" si="132"/>
        <v>722191.12875319656</v>
      </c>
    </row>
    <row r="8466" spans="1:11" s="43" customFormat="1" ht="19.7" customHeight="1" x14ac:dyDescent="0.25">
      <c r="A8466" s="43" t="s">
        <v>146</v>
      </c>
      <c r="B8466" s="1" t="s">
        <v>239</v>
      </c>
      <c r="C8466" s="1" t="s">
        <v>252</v>
      </c>
      <c r="D8466" s="1" t="s">
        <v>251</v>
      </c>
      <c r="E8466" s="45" t="str">
        <f>VLOOKUP(C8466,PROCV!E$50:G$126,3,0)</f>
        <v>Audiovisual</v>
      </c>
      <c r="F8466" s="1" t="s">
        <v>416</v>
      </c>
      <c r="G8466" s="1" t="s">
        <v>236</v>
      </c>
      <c r="H8466" s="1">
        <v>2015</v>
      </c>
      <c r="I8466" s="60">
        <f>VLOOKUP(H8466,PROCV!E$33:F$44,2,0)</f>
        <v>1.0942074303887901</v>
      </c>
      <c r="J8466" s="71">
        <v>30675</v>
      </c>
      <c r="K8466" s="44">
        <f t="shared" si="132"/>
        <v>33564.812927176135</v>
      </c>
    </row>
    <row r="8467" spans="1:11" s="43" customFormat="1" ht="19.7" customHeight="1" x14ac:dyDescent="0.25">
      <c r="A8467" s="43" t="s">
        <v>146</v>
      </c>
      <c r="B8467" s="1" t="s">
        <v>239</v>
      </c>
      <c r="C8467" s="1" t="s">
        <v>250</v>
      </c>
      <c r="D8467" s="1" t="s">
        <v>249</v>
      </c>
      <c r="E8467" s="45" t="str">
        <f>VLOOKUP(C8467,PROCV!E$50:G$126,3,0)</f>
        <v>Audiovisual</v>
      </c>
      <c r="F8467" s="1" t="s">
        <v>416</v>
      </c>
      <c r="G8467" s="1" t="s">
        <v>236</v>
      </c>
      <c r="H8467" s="1">
        <v>2015</v>
      </c>
      <c r="I8467" s="60">
        <f>VLOOKUP(H8467,PROCV!E$33:F$44,2,0)</f>
        <v>1.0942074303887901</v>
      </c>
      <c r="J8467" s="71">
        <v>11386</v>
      </c>
      <c r="K8467" s="44">
        <f t="shared" si="132"/>
        <v>12458.645802406763</v>
      </c>
    </row>
    <row r="8468" spans="1:11" s="43" customFormat="1" ht="19.7" customHeight="1" x14ac:dyDescent="0.25">
      <c r="A8468" s="43" t="s">
        <v>146</v>
      </c>
      <c r="B8468" s="1" t="s">
        <v>239</v>
      </c>
      <c r="C8468" s="1" t="s">
        <v>336</v>
      </c>
      <c r="D8468" s="1" t="s">
        <v>335</v>
      </c>
      <c r="E8468" s="45" t="str">
        <f>VLOOKUP(C8468,PROCV!E$50:G$126,3,0)</f>
        <v>NA</v>
      </c>
      <c r="F8468" s="1" t="s">
        <v>416</v>
      </c>
      <c r="G8468" s="1" t="s">
        <v>265</v>
      </c>
      <c r="H8468" s="1">
        <v>2015</v>
      </c>
      <c r="I8468" s="60">
        <f>VLOOKUP(H8468,PROCV!E$33:F$44,2,0)</f>
        <v>1.0942074303887901</v>
      </c>
      <c r="J8468" s="71">
        <v>72014</v>
      </c>
      <c r="K8468" s="44">
        <f t="shared" si="132"/>
        <v>78798.253892018329</v>
      </c>
    </row>
    <row r="8469" spans="1:11" s="43" customFormat="1" ht="19.7" customHeight="1" x14ac:dyDescent="0.25">
      <c r="A8469" s="43" t="s">
        <v>146</v>
      </c>
      <c r="B8469" s="1" t="s">
        <v>239</v>
      </c>
      <c r="C8469" s="1" t="s">
        <v>336</v>
      </c>
      <c r="D8469" s="1" t="s">
        <v>335</v>
      </c>
      <c r="E8469" s="45" t="str">
        <f>VLOOKUP(C8469,PROCV!E$50:G$126,3,0)</f>
        <v>NA</v>
      </c>
      <c r="F8469" s="1" t="s">
        <v>416</v>
      </c>
      <c r="G8469" s="1" t="s">
        <v>265</v>
      </c>
      <c r="H8469" s="1">
        <v>2015</v>
      </c>
      <c r="I8469" s="60">
        <f>VLOOKUP(H8469,PROCV!E$33:F$44,2,0)</f>
        <v>1.0942074303887901</v>
      </c>
      <c r="J8469" s="71">
        <v>2000</v>
      </c>
      <c r="K8469" s="44">
        <f t="shared" si="132"/>
        <v>2188.4148607775801</v>
      </c>
    </row>
    <row r="8470" spans="1:11" s="43" customFormat="1" ht="19.7" customHeight="1" x14ac:dyDescent="0.25">
      <c r="A8470" s="43" t="s">
        <v>146</v>
      </c>
      <c r="B8470" s="1" t="s">
        <v>239</v>
      </c>
      <c r="C8470" s="1" t="s">
        <v>246</v>
      </c>
      <c r="D8470" s="1" t="s">
        <v>245</v>
      </c>
      <c r="E8470" s="45" t="str">
        <f>VLOOKUP(C8470,PROCV!E$50:G$126,3,0)</f>
        <v>Artes Cênicas e Espetáculos</v>
      </c>
      <c r="F8470" s="1" t="s">
        <v>416</v>
      </c>
      <c r="G8470" s="1" t="s">
        <v>236</v>
      </c>
      <c r="H8470" s="1">
        <v>2015</v>
      </c>
      <c r="I8470" s="60">
        <f>VLOOKUP(H8470,PROCV!E$33:F$44,2,0)</f>
        <v>1.0942074303887901</v>
      </c>
      <c r="J8470" s="71">
        <v>28899</v>
      </c>
      <c r="K8470" s="44">
        <f t="shared" si="132"/>
        <v>31621.500530805646</v>
      </c>
    </row>
    <row r="8471" spans="1:11" s="43" customFormat="1" ht="19.7" customHeight="1" x14ac:dyDescent="0.25">
      <c r="A8471" s="43" t="s">
        <v>146</v>
      </c>
      <c r="B8471" s="1" t="s">
        <v>239</v>
      </c>
      <c r="C8471" s="1" t="s">
        <v>246</v>
      </c>
      <c r="D8471" s="1" t="s">
        <v>245</v>
      </c>
      <c r="E8471" s="45" t="str">
        <f>VLOOKUP(C8471,PROCV!E$50:G$126,3,0)</f>
        <v>Artes Cênicas e Espetáculos</v>
      </c>
      <c r="F8471" s="1" t="s">
        <v>416</v>
      </c>
      <c r="G8471" s="1" t="s">
        <v>236</v>
      </c>
      <c r="H8471" s="1">
        <v>2015</v>
      </c>
      <c r="I8471" s="60">
        <f>VLOOKUP(H8471,PROCV!E$33:F$44,2,0)</f>
        <v>1.0942074303887901</v>
      </c>
      <c r="J8471" s="71">
        <v>41083</v>
      </c>
      <c r="K8471" s="44">
        <f t="shared" si="132"/>
        <v>44953.323862662663</v>
      </c>
    </row>
    <row r="8472" spans="1:11" s="43" customFormat="1" ht="19.7" customHeight="1" x14ac:dyDescent="0.25">
      <c r="A8472" s="43" t="s">
        <v>146</v>
      </c>
      <c r="B8472" s="1" t="s">
        <v>239</v>
      </c>
      <c r="C8472" s="1" t="s">
        <v>322</v>
      </c>
      <c r="D8472" s="1" t="s">
        <v>321</v>
      </c>
      <c r="E8472" s="45" t="str">
        <f>VLOOKUP(C8472,PROCV!E$50:G$126,3,0)</f>
        <v>Artes Cênicas e Espetáculos</v>
      </c>
      <c r="F8472" s="1" t="s">
        <v>416</v>
      </c>
      <c r="G8472" s="1" t="s">
        <v>236</v>
      </c>
      <c r="H8472" s="1">
        <v>2015</v>
      </c>
      <c r="I8472" s="60">
        <f>VLOOKUP(H8472,PROCV!E$33:F$44,2,0)</f>
        <v>1.0942074303887901</v>
      </c>
      <c r="J8472" s="71">
        <v>9571</v>
      </c>
      <c r="K8472" s="44">
        <f t="shared" si="132"/>
        <v>10472.659316251111</v>
      </c>
    </row>
    <row r="8473" spans="1:11" s="43" customFormat="1" ht="19.7" customHeight="1" x14ac:dyDescent="0.25">
      <c r="A8473" s="43" t="s">
        <v>146</v>
      </c>
      <c r="B8473" s="1" t="s">
        <v>239</v>
      </c>
      <c r="C8473" s="1" t="s">
        <v>238</v>
      </c>
      <c r="D8473" s="1" t="s">
        <v>237</v>
      </c>
      <c r="E8473" s="45" t="str">
        <f>VLOOKUP(C8473,PROCV!E$50:G$126,3,0)</f>
        <v>Artes Cênicas e Espetáculos</v>
      </c>
      <c r="F8473" s="1" t="s">
        <v>416</v>
      </c>
      <c r="G8473" s="1" t="s">
        <v>236</v>
      </c>
      <c r="H8473" s="1">
        <v>2015</v>
      </c>
      <c r="I8473" s="60">
        <f>VLOOKUP(H8473,PROCV!E$33:F$44,2,0)</f>
        <v>1.0942074303887901</v>
      </c>
      <c r="J8473" s="71">
        <v>10733</v>
      </c>
      <c r="K8473" s="44">
        <f t="shared" si="132"/>
        <v>11744.128350362884</v>
      </c>
    </row>
    <row r="8474" spans="1:11" s="43" customFormat="1" ht="19.7" customHeight="1" x14ac:dyDescent="0.25">
      <c r="A8474" s="43" t="s">
        <v>146</v>
      </c>
      <c r="B8474" s="1" t="s">
        <v>239</v>
      </c>
      <c r="C8474" s="1" t="s">
        <v>238</v>
      </c>
      <c r="D8474" s="1" t="s">
        <v>237</v>
      </c>
      <c r="E8474" s="45" t="str">
        <f>VLOOKUP(C8474,PROCV!E$50:G$126,3,0)</f>
        <v>Artes Cênicas e Espetáculos</v>
      </c>
      <c r="F8474" s="1" t="s">
        <v>416</v>
      </c>
      <c r="G8474" s="1" t="s">
        <v>236</v>
      </c>
      <c r="H8474" s="1">
        <v>2015</v>
      </c>
      <c r="I8474" s="60">
        <f>VLOOKUP(H8474,PROCV!E$33:F$44,2,0)</f>
        <v>1.0942074303887901</v>
      </c>
      <c r="J8474" s="71">
        <v>55702</v>
      </c>
      <c r="K8474" s="44">
        <f t="shared" si="132"/>
        <v>60949.542287516386</v>
      </c>
    </row>
    <row r="8475" spans="1:11" s="43" customFormat="1" ht="19.7" customHeight="1" x14ac:dyDescent="0.25">
      <c r="A8475" s="43" t="s">
        <v>146</v>
      </c>
      <c r="B8475" s="1" t="s">
        <v>239</v>
      </c>
      <c r="C8475" s="1" t="s">
        <v>241</v>
      </c>
      <c r="D8475" s="1" t="s">
        <v>240</v>
      </c>
      <c r="E8475" s="45" t="str">
        <f>VLOOKUP(C8475,PROCV!E$50:G$126,3,0)</f>
        <v>Artes Cênicas e Espetáculos</v>
      </c>
      <c r="F8475" s="1" t="s">
        <v>416</v>
      </c>
      <c r="G8475" s="1" t="s">
        <v>236</v>
      </c>
      <c r="H8475" s="1">
        <v>2015</v>
      </c>
      <c r="I8475" s="60">
        <f>VLOOKUP(H8475,PROCV!E$33:F$44,2,0)</f>
        <v>1.0942074303887901</v>
      </c>
      <c r="J8475" s="71">
        <v>98000</v>
      </c>
      <c r="K8475" s="44">
        <f t="shared" si="132"/>
        <v>107232.32817810142</v>
      </c>
    </row>
    <row r="8476" spans="1:11" s="43" customFormat="1" ht="19.7" customHeight="1" x14ac:dyDescent="0.25">
      <c r="A8476" s="43" t="s">
        <v>146</v>
      </c>
      <c r="B8476" s="1" t="s">
        <v>239</v>
      </c>
      <c r="C8476" s="1" t="s">
        <v>313</v>
      </c>
      <c r="D8476" s="1" t="s">
        <v>312</v>
      </c>
      <c r="E8476" s="45" t="str">
        <f>VLOOKUP(C8476,PROCV!E$50:G$126,3,0)</f>
        <v>Patrimônio</v>
      </c>
      <c r="F8476" s="1" t="s">
        <v>415</v>
      </c>
      <c r="G8476" s="1" t="s">
        <v>265</v>
      </c>
      <c r="H8476" s="1">
        <v>2015</v>
      </c>
      <c r="I8476" s="60">
        <f>VLOOKUP(H8476,PROCV!E$33:F$44,2,0)</f>
        <v>1.0942074303887901</v>
      </c>
      <c r="J8476" s="71">
        <v>351112</v>
      </c>
      <c r="K8476" s="44">
        <f t="shared" si="132"/>
        <v>384189.35929866886</v>
      </c>
    </row>
    <row r="8477" spans="1:11" s="43" customFormat="1" ht="19.7" customHeight="1" x14ac:dyDescent="0.25">
      <c r="A8477" s="43" t="s">
        <v>171</v>
      </c>
      <c r="B8477" s="1" t="s">
        <v>292</v>
      </c>
      <c r="C8477" s="1" t="s">
        <v>291</v>
      </c>
      <c r="D8477" s="1" t="s">
        <v>290</v>
      </c>
      <c r="E8477" s="45" t="str">
        <f>VLOOKUP(C8477,PROCV!E$50:G$126,3,0)</f>
        <v>NA</v>
      </c>
      <c r="F8477" s="1" t="s">
        <v>416</v>
      </c>
      <c r="G8477" s="1" t="s">
        <v>236</v>
      </c>
      <c r="H8477" s="1">
        <v>2015</v>
      </c>
      <c r="I8477" s="60">
        <f>VLOOKUP(H8477,PROCV!E$33:F$44,2,0)</f>
        <v>1.0942074303887901</v>
      </c>
      <c r="J8477" s="71">
        <v>86987</v>
      </c>
      <c r="K8477" s="44">
        <f t="shared" si="132"/>
        <v>95181.821747229682</v>
      </c>
    </row>
    <row r="8478" spans="1:11" s="43" customFormat="1" ht="19.7" customHeight="1" x14ac:dyDescent="0.25">
      <c r="A8478" s="43" t="s">
        <v>171</v>
      </c>
      <c r="B8478" s="1" t="s">
        <v>292</v>
      </c>
      <c r="C8478" s="1" t="s">
        <v>291</v>
      </c>
      <c r="D8478" s="1" t="s">
        <v>290</v>
      </c>
      <c r="E8478" s="45" t="str">
        <f>VLOOKUP(C8478,PROCV!E$50:G$126,3,0)</f>
        <v>NA</v>
      </c>
      <c r="F8478" s="1" t="s">
        <v>416</v>
      </c>
      <c r="G8478" s="1" t="s">
        <v>236</v>
      </c>
      <c r="H8478" s="1">
        <v>2015</v>
      </c>
      <c r="I8478" s="60">
        <f>VLOOKUP(H8478,PROCV!E$33:F$44,2,0)</f>
        <v>1.0942074303887901</v>
      </c>
      <c r="J8478" s="71">
        <v>9680</v>
      </c>
      <c r="K8478" s="44">
        <f t="shared" si="132"/>
        <v>10591.927926163487</v>
      </c>
    </row>
    <row r="8479" spans="1:11" s="43" customFormat="1" ht="19.7" customHeight="1" x14ac:dyDescent="0.25">
      <c r="A8479" s="43" t="s">
        <v>171</v>
      </c>
      <c r="B8479" s="1" t="s">
        <v>292</v>
      </c>
      <c r="C8479" s="1" t="s">
        <v>289</v>
      </c>
      <c r="D8479" s="1" t="s">
        <v>288</v>
      </c>
      <c r="E8479" s="45" t="str">
        <f>VLOOKUP(C8479,PROCV!E$50:G$126,3,0)</f>
        <v>Editorial</v>
      </c>
      <c r="F8479" s="1" t="s">
        <v>416</v>
      </c>
      <c r="G8479" s="1" t="s">
        <v>236</v>
      </c>
      <c r="H8479" s="1">
        <v>2015</v>
      </c>
      <c r="I8479" s="60">
        <f>VLOOKUP(H8479,PROCV!E$33:F$44,2,0)</f>
        <v>1.0942074303887901</v>
      </c>
      <c r="J8479" s="71">
        <v>15340</v>
      </c>
      <c r="K8479" s="44">
        <f t="shared" si="132"/>
        <v>16785.141982164041</v>
      </c>
    </row>
    <row r="8480" spans="1:11" s="43" customFormat="1" ht="19.7" customHeight="1" x14ac:dyDescent="0.25">
      <c r="A8480" s="43" t="s">
        <v>171</v>
      </c>
      <c r="B8480" s="1" t="s">
        <v>292</v>
      </c>
      <c r="C8480" s="1" t="s">
        <v>289</v>
      </c>
      <c r="D8480" s="1" t="s">
        <v>288</v>
      </c>
      <c r="E8480" s="45" t="str">
        <f>VLOOKUP(C8480,PROCV!E$50:G$126,3,0)</f>
        <v>Editorial</v>
      </c>
      <c r="F8480" s="1" t="s">
        <v>416</v>
      </c>
      <c r="G8480" s="1" t="s">
        <v>236</v>
      </c>
      <c r="H8480" s="1">
        <v>2015</v>
      </c>
      <c r="I8480" s="60">
        <f>VLOOKUP(H8480,PROCV!E$33:F$44,2,0)</f>
        <v>1.0942074303887901</v>
      </c>
      <c r="J8480" s="71">
        <v>5156</v>
      </c>
      <c r="K8480" s="44">
        <f t="shared" si="132"/>
        <v>5641.7335110846016</v>
      </c>
    </row>
    <row r="8481" spans="1:11" s="43" customFormat="1" ht="19.7" customHeight="1" x14ac:dyDescent="0.25">
      <c r="A8481" s="43" t="s">
        <v>171</v>
      </c>
      <c r="B8481" s="1" t="s">
        <v>292</v>
      </c>
      <c r="C8481" s="1" t="s">
        <v>285</v>
      </c>
      <c r="D8481" s="1" t="s">
        <v>284</v>
      </c>
      <c r="E8481" s="45" t="str">
        <f>VLOOKUP(C8481,PROCV!E$50:G$126,3,0)</f>
        <v>Editorial</v>
      </c>
      <c r="F8481" s="1" t="s">
        <v>416</v>
      </c>
      <c r="G8481" s="1" t="s">
        <v>236</v>
      </c>
      <c r="H8481" s="1">
        <v>2015</v>
      </c>
      <c r="I8481" s="60">
        <f>VLOOKUP(H8481,PROCV!E$33:F$44,2,0)</f>
        <v>1.0942074303887901</v>
      </c>
      <c r="J8481" s="71">
        <v>62245</v>
      </c>
      <c r="K8481" s="44">
        <f t="shared" si="132"/>
        <v>68108.941504550239</v>
      </c>
    </row>
    <row r="8482" spans="1:11" s="43" customFormat="1" ht="19.7" customHeight="1" x14ac:dyDescent="0.25">
      <c r="A8482" s="43" t="s">
        <v>171</v>
      </c>
      <c r="B8482" s="1" t="s">
        <v>292</v>
      </c>
      <c r="C8482" s="1" t="s">
        <v>285</v>
      </c>
      <c r="D8482" s="1" t="s">
        <v>284</v>
      </c>
      <c r="E8482" s="45" t="str">
        <f>VLOOKUP(C8482,PROCV!E$50:G$126,3,0)</f>
        <v>Editorial</v>
      </c>
      <c r="F8482" s="1" t="s">
        <v>416</v>
      </c>
      <c r="G8482" s="1" t="s">
        <v>236</v>
      </c>
      <c r="H8482" s="1">
        <v>2015</v>
      </c>
      <c r="I8482" s="60">
        <f>VLOOKUP(H8482,PROCV!E$33:F$44,2,0)</f>
        <v>1.0942074303887901</v>
      </c>
      <c r="J8482" s="71">
        <v>129906</v>
      </c>
      <c r="K8482" s="44">
        <f t="shared" si="132"/>
        <v>142144.11045208617</v>
      </c>
    </row>
    <row r="8483" spans="1:11" s="43" customFormat="1" ht="19.7" customHeight="1" x14ac:dyDescent="0.25">
      <c r="A8483" s="43" t="s">
        <v>171</v>
      </c>
      <c r="B8483" s="1" t="s">
        <v>292</v>
      </c>
      <c r="C8483" s="1" t="s">
        <v>285</v>
      </c>
      <c r="D8483" s="1" t="s">
        <v>284</v>
      </c>
      <c r="E8483" s="45" t="str">
        <f>VLOOKUP(C8483,PROCV!E$50:G$126,3,0)</f>
        <v>Editorial</v>
      </c>
      <c r="F8483" s="1" t="s">
        <v>416</v>
      </c>
      <c r="G8483" s="1" t="s">
        <v>236</v>
      </c>
      <c r="H8483" s="1">
        <v>2015</v>
      </c>
      <c r="I8483" s="60">
        <f>VLOOKUP(H8483,PROCV!E$33:F$44,2,0)</f>
        <v>1.0942074303887901</v>
      </c>
      <c r="J8483" s="71">
        <v>23310</v>
      </c>
      <c r="K8483" s="44">
        <f t="shared" si="132"/>
        <v>25505.975202362697</v>
      </c>
    </row>
    <row r="8484" spans="1:11" s="43" customFormat="1" ht="19.7" customHeight="1" x14ac:dyDescent="0.25">
      <c r="A8484" s="43" t="s">
        <v>171</v>
      </c>
      <c r="B8484" s="1" t="s">
        <v>292</v>
      </c>
      <c r="C8484" s="1" t="s">
        <v>283</v>
      </c>
      <c r="D8484" s="1" t="s">
        <v>282</v>
      </c>
      <c r="E8484" s="45" t="str">
        <f>VLOOKUP(C8484,PROCV!E$50:G$126,3,0)</f>
        <v>Editorial</v>
      </c>
      <c r="F8484" s="1" t="s">
        <v>416</v>
      </c>
      <c r="G8484" s="1" t="s">
        <v>236</v>
      </c>
      <c r="H8484" s="1">
        <v>2015</v>
      </c>
      <c r="I8484" s="60">
        <f>VLOOKUP(H8484,PROCV!E$33:F$44,2,0)</f>
        <v>1.0942074303887901</v>
      </c>
      <c r="J8484" s="71">
        <v>15241</v>
      </c>
      <c r="K8484" s="44">
        <f t="shared" si="132"/>
        <v>16676.815446555549</v>
      </c>
    </row>
    <row r="8485" spans="1:11" s="43" customFormat="1" ht="19.7" customHeight="1" x14ac:dyDescent="0.25">
      <c r="A8485" s="43" t="s">
        <v>171</v>
      </c>
      <c r="B8485" s="1" t="s">
        <v>292</v>
      </c>
      <c r="C8485" s="1" t="s">
        <v>283</v>
      </c>
      <c r="D8485" s="1" t="s">
        <v>282</v>
      </c>
      <c r="E8485" s="45" t="str">
        <f>VLOOKUP(C8485,PROCV!E$50:G$126,3,0)</f>
        <v>Editorial</v>
      </c>
      <c r="F8485" s="1" t="s">
        <v>416</v>
      </c>
      <c r="G8485" s="1" t="s">
        <v>236</v>
      </c>
      <c r="H8485" s="1">
        <v>2015</v>
      </c>
      <c r="I8485" s="60">
        <f>VLOOKUP(H8485,PROCV!E$33:F$44,2,0)</f>
        <v>1.0942074303887901</v>
      </c>
      <c r="J8485" s="71">
        <v>38050</v>
      </c>
      <c r="K8485" s="44">
        <f t="shared" si="132"/>
        <v>41634.592726293464</v>
      </c>
    </row>
    <row r="8486" spans="1:11" s="43" customFormat="1" ht="19.7" customHeight="1" x14ac:dyDescent="0.25">
      <c r="A8486" s="43" t="s">
        <v>171</v>
      </c>
      <c r="B8486" s="1" t="s">
        <v>292</v>
      </c>
      <c r="C8486" s="1" t="s">
        <v>283</v>
      </c>
      <c r="D8486" s="1" t="s">
        <v>282</v>
      </c>
      <c r="E8486" s="45" t="str">
        <f>VLOOKUP(C8486,PROCV!E$50:G$126,3,0)</f>
        <v>Editorial</v>
      </c>
      <c r="F8486" s="1" t="s">
        <v>416</v>
      </c>
      <c r="G8486" s="1" t="s">
        <v>236</v>
      </c>
      <c r="H8486" s="1">
        <v>2015</v>
      </c>
      <c r="I8486" s="60">
        <f>VLOOKUP(H8486,PROCV!E$33:F$44,2,0)</f>
        <v>1.0942074303887901</v>
      </c>
      <c r="J8486" s="71">
        <v>17665</v>
      </c>
      <c r="K8486" s="44">
        <f t="shared" si="132"/>
        <v>19329.174257817976</v>
      </c>
    </row>
    <row r="8487" spans="1:11" s="43" customFormat="1" ht="19.7" customHeight="1" x14ac:dyDescent="0.25">
      <c r="A8487" s="43" t="s">
        <v>171</v>
      </c>
      <c r="B8487" s="1" t="s">
        <v>292</v>
      </c>
      <c r="C8487" s="1" t="s">
        <v>281</v>
      </c>
      <c r="D8487" s="1" t="s">
        <v>280</v>
      </c>
      <c r="E8487" s="45" t="str">
        <f>VLOOKUP(C8487,PROCV!E$50:G$126,3,0)</f>
        <v>Música</v>
      </c>
      <c r="F8487" s="1" t="s">
        <v>416</v>
      </c>
      <c r="G8487" s="1" t="s">
        <v>236</v>
      </c>
      <c r="H8487" s="1">
        <v>2015</v>
      </c>
      <c r="I8487" s="60">
        <f>VLOOKUP(H8487,PROCV!E$33:F$44,2,0)</f>
        <v>1.0942074303887901</v>
      </c>
      <c r="J8487" s="71">
        <v>223751</v>
      </c>
      <c r="K8487" s="44">
        <f t="shared" si="132"/>
        <v>244830.00675692217</v>
      </c>
    </row>
    <row r="8488" spans="1:11" s="43" customFormat="1" ht="19.7" customHeight="1" x14ac:dyDescent="0.25">
      <c r="A8488" s="43" t="s">
        <v>171</v>
      </c>
      <c r="B8488" s="1" t="s">
        <v>292</v>
      </c>
      <c r="C8488" s="1" t="s">
        <v>273</v>
      </c>
      <c r="D8488" s="1" t="s">
        <v>272</v>
      </c>
      <c r="E8488" s="45" t="str">
        <f>VLOOKUP(C8488,PROCV!E$50:G$126,3,0)</f>
        <v>Editorial</v>
      </c>
      <c r="F8488" s="1" t="s">
        <v>416</v>
      </c>
      <c r="G8488" s="1" t="s">
        <v>236</v>
      </c>
      <c r="H8488" s="1">
        <v>2015</v>
      </c>
      <c r="I8488" s="60">
        <f>VLOOKUP(H8488,PROCV!E$33:F$44,2,0)</f>
        <v>1.0942074303887901</v>
      </c>
      <c r="J8488" s="71">
        <v>26684</v>
      </c>
      <c r="K8488" s="44">
        <f t="shared" si="132"/>
        <v>29197.831072494475</v>
      </c>
    </row>
    <row r="8489" spans="1:11" s="43" customFormat="1" ht="19.7" customHeight="1" x14ac:dyDescent="0.25">
      <c r="A8489" s="43" t="s">
        <v>171</v>
      </c>
      <c r="B8489" s="1" t="s">
        <v>292</v>
      </c>
      <c r="C8489" s="1" t="s">
        <v>273</v>
      </c>
      <c r="D8489" s="1" t="s">
        <v>272</v>
      </c>
      <c r="E8489" s="45" t="str">
        <f>VLOOKUP(C8489,PROCV!E$50:G$126,3,0)</f>
        <v>Editorial</v>
      </c>
      <c r="F8489" s="1" t="s">
        <v>416</v>
      </c>
      <c r="G8489" s="1" t="s">
        <v>236</v>
      </c>
      <c r="H8489" s="1">
        <v>2015</v>
      </c>
      <c r="I8489" s="60">
        <f>VLOOKUP(H8489,PROCV!E$33:F$44,2,0)</f>
        <v>1.0942074303887901</v>
      </c>
      <c r="J8489" s="71">
        <v>8919</v>
      </c>
      <c r="K8489" s="44">
        <f t="shared" si="132"/>
        <v>9759.2360716376188</v>
      </c>
    </row>
    <row r="8490" spans="1:11" s="43" customFormat="1" ht="19.7" customHeight="1" x14ac:dyDescent="0.25">
      <c r="A8490" s="43" t="s">
        <v>171</v>
      </c>
      <c r="B8490" s="1" t="s">
        <v>292</v>
      </c>
      <c r="C8490" s="1" t="s">
        <v>269</v>
      </c>
      <c r="D8490" s="1" t="s">
        <v>268</v>
      </c>
      <c r="E8490" s="45" t="str">
        <f>VLOOKUP(C8490,PROCV!E$50:G$126,3,0)</f>
        <v>NA</v>
      </c>
      <c r="F8490" s="1" t="s">
        <v>416</v>
      </c>
      <c r="G8490" s="1" t="s">
        <v>236</v>
      </c>
      <c r="H8490" s="1">
        <v>2015</v>
      </c>
      <c r="I8490" s="60">
        <f>VLOOKUP(H8490,PROCV!E$33:F$44,2,0)</f>
        <v>1.0942074303887901</v>
      </c>
      <c r="J8490" s="71">
        <v>230517</v>
      </c>
      <c r="K8490" s="44">
        <f t="shared" si="132"/>
        <v>252233.41423093271</v>
      </c>
    </row>
    <row r="8491" spans="1:11" s="43" customFormat="1" ht="19.7" customHeight="1" x14ac:dyDescent="0.25">
      <c r="A8491" s="43" t="s">
        <v>171</v>
      </c>
      <c r="B8491" s="1" t="s">
        <v>292</v>
      </c>
      <c r="C8491" s="1" t="s">
        <v>269</v>
      </c>
      <c r="D8491" s="1" t="s">
        <v>268</v>
      </c>
      <c r="E8491" s="45" t="str">
        <f>VLOOKUP(C8491,PROCV!E$50:G$126,3,0)</f>
        <v>NA</v>
      </c>
      <c r="F8491" s="1" t="s">
        <v>416</v>
      </c>
      <c r="G8491" s="1" t="s">
        <v>236</v>
      </c>
      <c r="H8491" s="1">
        <v>2015</v>
      </c>
      <c r="I8491" s="60">
        <f>VLOOKUP(H8491,PROCV!E$33:F$44,2,0)</f>
        <v>1.0942074303887901</v>
      </c>
      <c r="J8491" s="71">
        <v>29015</v>
      </c>
      <c r="K8491" s="44">
        <f t="shared" si="132"/>
        <v>31748.428592730743</v>
      </c>
    </row>
    <row r="8492" spans="1:11" s="43" customFormat="1" ht="19.7" customHeight="1" x14ac:dyDescent="0.25">
      <c r="A8492" s="43" t="s">
        <v>171</v>
      </c>
      <c r="B8492" s="1" t="s">
        <v>292</v>
      </c>
      <c r="C8492" s="1" t="s">
        <v>269</v>
      </c>
      <c r="D8492" s="1" t="s">
        <v>268</v>
      </c>
      <c r="E8492" s="45" t="str">
        <f>VLOOKUP(C8492,PROCV!E$50:G$126,3,0)</f>
        <v>NA</v>
      </c>
      <c r="F8492" s="1" t="s">
        <v>416</v>
      </c>
      <c r="G8492" s="1" t="s">
        <v>236</v>
      </c>
      <c r="H8492" s="1">
        <v>2015</v>
      </c>
      <c r="I8492" s="60">
        <f>VLOOKUP(H8492,PROCV!E$33:F$44,2,0)</f>
        <v>1.0942074303887901</v>
      </c>
      <c r="J8492" s="71">
        <v>8318</v>
      </c>
      <c r="K8492" s="44">
        <f t="shared" si="132"/>
        <v>9101.6174059739551</v>
      </c>
    </row>
    <row r="8493" spans="1:11" s="43" customFormat="1" ht="19.7" customHeight="1" x14ac:dyDescent="0.25">
      <c r="A8493" s="43" t="s">
        <v>171</v>
      </c>
      <c r="B8493" s="1" t="s">
        <v>292</v>
      </c>
      <c r="C8493" s="1" t="s">
        <v>267</v>
      </c>
      <c r="D8493" s="1" t="s">
        <v>266</v>
      </c>
      <c r="E8493" s="45" t="str">
        <f>VLOOKUP(C8493,PROCV!E$50:G$126,3,0)</f>
        <v>Audiovisual</v>
      </c>
      <c r="F8493" s="1" t="s">
        <v>416</v>
      </c>
      <c r="G8493" s="1" t="s">
        <v>265</v>
      </c>
      <c r="H8493" s="1">
        <v>2015</v>
      </c>
      <c r="I8493" s="60">
        <f>VLOOKUP(H8493,PROCV!E$33:F$44,2,0)</f>
        <v>1.0942074303887901</v>
      </c>
      <c r="J8493" s="71">
        <v>24950692</v>
      </c>
      <c r="K8493" s="44">
        <f t="shared" si="132"/>
        <v>27301232.579742141</v>
      </c>
    </row>
    <row r="8494" spans="1:11" s="43" customFormat="1" ht="19.7" customHeight="1" x14ac:dyDescent="0.25">
      <c r="A8494" s="43" t="s">
        <v>171</v>
      </c>
      <c r="B8494" s="1" t="s">
        <v>292</v>
      </c>
      <c r="C8494" s="1" t="s">
        <v>256</v>
      </c>
      <c r="D8494" s="1" t="s">
        <v>255</v>
      </c>
      <c r="E8494" s="45" t="str">
        <f>VLOOKUP(C8494,PROCV!E$50:G$126,3,0)</f>
        <v>Audiovisual</v>
      </c>
      <c r="F8494" s="1" t="s">
        <v>416</v>
      </c>
      <c r="G8494" s="1" t="s">
        <v>265</v>
      </c>
      <c r="H8494" s="1">
        <v>2015</v>
      </c>
      <c r="I8494" s="60">
        <f>VLOOKUP(H8494,PROCV!E$33:F$44,2,0)</f>
        <v>1.0942074303887901</v>
      </c>
      <c r="J8494" s="71">
        <v>2605495</v>
      </c>
      <c r="K8494" s="44">
        <f t="shared" si="132"/>
        <v>2850951.9888408408</v>
      </c>
    </row>
    <row r="8495" spans="1:11" s="43" customFormat="1" ht="19.7" customHeight="1" x14ac:dyDescent="0.25">
      <c r="A8495" s="43" t="s">
        <v>171</v>
      </c>
      <c r="B8495" s="1" t="s">
        <v>292</v>
      </c>
      <c r="C8495" s="1" t="s">
        <v>256</v>
      </c>
      <c r="D8495" s="1" t="s">
        <v>255</v>
      </c>
      <c r="E8495" s="45" t="str">
        <f>VLOOKUP(C8495,PROCV!E$50:G$126,3,0)</f>
        <v>Audiovisual</v>
      </c>
      <c r="F8495" s="1" t="s">
        <v>416</v>
      </c>
      <c r="G8495" s="1" t="s">
        <v>265</v>
      </c>
      <c r="H8495" s="1">
        <v>2015</v>
      </c>
      <c r="I8495" s="60">
        <f>VLOOKUP(H8495,PROCV!E$33:F$44,2,0)</f>
        <v>1.0942074303887901</v>
      </c>
      <c r="J8495" s="71">
        <v>1328781</v>
      </c>
      <c r="K8495" s="44">
        <f t="shared" si="132"/>
        <v>1453962.0435594469</v>
      </c>
    </row>
    <row r="8496" spans="1:11" s="43" customFormat="1" ht="19.7" customHeight="1" x14ac:dyDescent="0.25">
      <c r="A8496" s="43" t="s">
        <v>171</v>
      </c>
      <c r="B8496" s="1" t="s">
        <v>292</v>
      </c>
      <c r="C8496" s="1" t="s">
        <v>250</v>
      </c>
      <c r="D8496" s="1" t="s">
        <v>249</v>
      </c>
      <c r="E8496" s="45" t="str">
        <f>VLOOKUP(C8496,PROCV!E$50:G$126,3,0)</f>
        <v>Audiovisual</v>
      </c>
      <c r="F8496" s="1" t="s">
        <v>416</v>
      </c>
      <c r="G8496" s="1" t="s">
        <v>236</v>
      </c>
      <c r="H8496" s="1">
        <v>2015</v>
      </c>
      <c r="I8496" s="60">
        <f>VLOOKUP(H8496,PROCV!E$33:F$44,2,0)</f>
        <v>1.0942074303887901</v>
      </c>
      <c r="J8496" s="71">
        <v>275000</v>
      </c>
      <c r="K8496" s="44">
        <f t="shared" si="132"/>
        <v>300907.04335691727</v>
      </c>
    </row>
    <row r="8497" spans="1:11" s="43" customFormat="1" ht="19.7" customHeight="1" x14ac:dyDescent="0.25">
      <c r="A8497" s="43" t="s">
        <v>171</v>
      </c>
      <c r="B8497" s="1" t="s">
        <v>292</v>
      </c>
      <c r="C8497" s="1" t="s">
        <v>336</v>
      </c>
      <c r="D8497" s="1" t="s">
        <v>335</v>
      </c>
      <c r="E8497" s="45" t="str">
        <f>VLOOKUP(C8497,PROCV!E$50:G$126,3,0)</f>
        <v>NA</v>
      </c>
      <c r="F8497" s="1" t="s">
        <v>416</v>
      </c>
      <c r="G8497" s="1" t="s">
        <v>265</v>
      </c>
      <c r="H8497" s="1">
        <v>2015</v>
      </c>
      <c r="I8497" s="60">
        <f>VLOOKUP(H8497,PROCV!E$33:F$44,2,0)</f>
        <v>1.0942074303887901</v>
      </c>
      <c r="J8497" s="71">
        <v>1440288</v>
      </c>
      <c r="K8497" s="44">
        <f t="shared" si="132"/>
        <v>1575973.8314998096</v>
      </c>
    </row>
    <row r="8498" spans="1:11" s="43" customFormat="1" ht="19.7" customHeight="1" x14ac:dyDescent="0.25">
      <c r="A8498" s="43" t="s">
        <v>171</v>
      </c>
      <c r="B8498" s="1" t="s">
        <v>292</v>
      </c>
      <c r="C8498" s="1" t="s">
        <v>336</v>
      </c>
      <c r="D8498" s="1" t="s">
        <v>335</v>
      </c>
      <c r="E8498" s="45" t="str">
        <f>VLOOKUP(C8498,PROCV!E$50:G$126,3,0)</f>
        <v>NA</v>
      </c>
      <c r="F8498" s="1" t="s">
        <v>416</v>
      </c>
      <c r="G8498" s="1" t="s">
        <v>265</v>
      </c>
      <c r="H8498" s="1">
        <v>2015</v>
      </c>
      <c r="I8498" s="60">
        <f>VLOOKUP(H8498,PROCV!E$33:F$44,2,0)</f>
        <v>1.0942074303887901</v>
      </c>
      <c r="J8498" s="71">
        <v>40000</v>
      </c>
      <c r="K8498" s="44">
        <f t="shared" si="132"/>
        <v>43768.297215551604</v>
      </c>
    </row>
    <row r="8499" spans="1:11" s="43" customFormat="1" ht="19.7" customHeight="1" x14ac:dyDescent="0.25">
      <c r="A8499" s="43" t="s">
        <v>171</v>
      </c>
      <c r="B8499" s="1" t="s">
        <v>292</v>
      </c>
      <c r="C8499" s="1" t="s">
        <v>246</v>
      </c>
      <c r="D8499" s="1" t="s">
        <v>245</v>
      </c>
      <c r="E8499" s="45" t="str">
        <f>VLOOKUP(C8499,PROCV!E$50:G$126,3,0)</f>
        <v>Artes Cênicas e Espetáculos</v>
      </c>
      <c r="F8499" s="1" t="s">
        <v>416</v>
      </c>
      <c r="G8499" s="1" t="s">
        <v>236</v>
      </c>
      <c r="H8499" s="1">
        <v>2015</v>
      </c>
      <c r="I8499" s="60">
        <f>VLOOKUP(H8499,PROCV!E$33:F$44,2,0)</f>
        <v>1.0942074303887901</v>
      </c>
      <c r="J8499" s="71">
        <v>25604</v>
      </c>
      <c r="K8499" s="44">
        <f t="shared" si="132"/>
        <v>28016.08704767458</v>
      </c>
    </row>
    <row r="8500" spans="1:11" s="43" customFormat="1" ht="19.7" customHeight="1" x14ac:dyDescent="0.25">
      <c r="A8500" s="43" t="s">
        <v>171</v>
      </c>
      <c r="B8500" s="1" t="s">
        <v>292</v>
      </c>
      <c r="C8500" s="1" t="s">
        <v>246</v>
      </c>
      <c r="D8500" s="1" t="s">
        <v>245</v>
      </c>
      <c r="E8500" s="45" t="str">
        <f>VLOOKUP(C8500,PROCV!E$50:G$126,3,0)</f>
        <v>Artes Cênicas e Espetáculos</v>
      </c>
      <c r="F8500" s="1" t="s">
        <v>416</v>
      </c>
      <c r="G8500" s="1" t="s">
        <v>236</v>
      </c>
      <c r="H8500" s="1">
        <v>2015</v>
      </c>
      <c r="I8500" s="60">
        <f>VLOOKUP(H8500,PROCV!E$33:F$44,2,0)</f>
        <v>1.0942074303887901</v>
      </c>
      <c r="J8500" s="71">
        <v>131964</v>
      </c>
      <c r="K8500" s="44">
        <f t="shared" si="132"/>
        <v>144395.98934382631</v>
      </c>
    </row>
    <row r="8501" spans="1:11" s="43" customFormat="1" ht="19.7" customHeight="1" x14ac:dyDescent="0.25">
      <c r="A8501" s="43" t="s">
        <v>171</v>
      </c>
      <c r="B8501" s="1" t="s">
        <v>292</v>
      </c>
      <c r="C8501" s="1" t="s">
        <v>238</v>
      </c>
      <c r="D8501" s="1" t="s">
        <v>237</v>
      </c>
      <c r="E8501" s="45" t="str">
        <f>VLOOKUP(C8501,PROCV!E$50:G$126,3,0)</f>
        <v>Artes Cênicas e Espetáculos</v>
      </c>
      <c r="F8501" s="1" t="s">
        <v>416</v>
      </c>
      <c r="G8501" s="1" t="s">
        <v>236</v>
      </c>
      <c r="H8501" s="1">
        <v>2015</v>
      </c>
      <c r="I8501" s="60">
        <f>VLOOKUP(H8501,PROCV!E$33:F$44,2,0)</f>
        <v>1.0942074303887901</v>
      </c>
      <c r="J8501" s="71">
        <v>48699</v>
      </c>
      <c r="K8501" s="44">
        <f t="shared" si="132"/>
        <v>53286.807652503689</v>
      </c>
    </row>
    <row r="8502" spans="1:11" s="43" customFormat="1" ht="19.7" customHeight="1" x14ac:dyDescent="0.25">
      <c r="A8502" s="43" t="s">
        <v>171</v>
      </c>
      <c r="B8502" s="1" t="s">
        <v>292</v>
      </c>
      <c r="C8502" s="1" t="s">
        <v>238</v>
      </c>
      <c r="D8502" s="1" t="s">
        <v>237</v>
      </c>
      <c r="E8502" s="45" t="str">
        <f>VLOOKUP(C8502,PROCV!E$50:G$126,3,0)</f>
        <v>Artes Cênicas e Espetáculos</v>
      </c>
      <c r="F8502" s="1" t="s">
        <v>416</v>
      </c>
      <c r="G8502" s="1" t="s">
        <v>236</v>
      </c>
      <c r="H8502" s="1">
        <v>2015</v>
      </c>
      <c r="I8502" s="60">
        <f>VLOOKUP(H8502,PROCV!E$33:F$44,2,0)</f>
        <v>1.0942074303887901</v>
      </c>
      <c r="J8502" s="71">
        <v>5531</v>
      </c>
      <c r="K8502" s="44">
        <f t="shared" si="132"/>
        <v>6052.061297480398</v>
      </c>
    </row>
    <row r="8503" spans="1:11" s="43" customFormat="1" ht="19.7" customHeight="1" x14ac:dyDescent="0.25">
      <c r="A8503" s="43" t="s">
        <v>171</v>
      </c>
      <c r="B8503" s="1" t="s">
        <v>292</v>
      </c>
      <c r="C8503" s="1" t="s">
        <v>241</v>
      </c>
      <c r="D8503" s="1" t="s">
        <v>240</v>
      </c>
      <c r="E8503" s="45" t="str">
        <f>VLOOKUP(C8503,PROCV!E$50:G$126,3,0)</f>
        <v>Artes Cênicas e Espetáculos</v>
      </c>
      <c r="F8503" s="1" t="s">
        <v>416</v>
      </c>
      <c r="G8503" s="1" t="s">
        <v>236</v>
      </c>
      <c r="H8503" s="1">
        <v>2015</v>
      </c>
      <c r="I8503" s="60">
        <f>VLOOKUP(H8503,PROCV!E$33:F$44,2,0)</f>
        <v>1.0942074303887901</v>
      </c>
      <c r="J8503" s="71">
        <v>272997</v>
      </c>
      <c r="K8503" s="44">
        <f t="shared" si="132"/>
        <v>298715.34587384854</v>
      </c>
    </row>
    <row r="8504" spans="1:11" s="43" customFormat="1" ht="19.7" customHeight="1" x14ac:dyDescent="0.25">
      <c r="A8504" s="43" t="s">
        <v>171</v>
      </c>
      <c r="B8504" s="1" t="s">
        <v>292</v>
      </c>
      <c r="C8504" s="1" t="s">
        <v>241</v>
      </c>
      <c r="D8504" s="1" t="s">
        <v>240</v>
      </c>
      <c r="E8504" s="45" t="str">
        <f>VLOOKUP(C8504,PROCV!E$50:G$126,3,0)</f>
        <v>Artes Cênicas e Espetáculos</v>
      </c>
      <c r="F8504" s="1" t="s">
        <v>416</v>
      </c>
      <c r="G8504" s="1" t="s">
        <v>236</v>
      </c>
      <c r="H8504" s="1">
        <v>2015</v>
      </c>
      <c r="I8504" s="60">
        <f>VLOOKUP(H8504,PROCV!E$33:F$44,2,0)</f>
        <v>1.0942074303887901</v>
      </c>
      <c r="J8504" s="71">
        <v>22729</v>
      </c>
      <c r="K8504" s="44">
        <f t="shared" si="132"/>
        <v>24870.24068530681</v>
      </c>
    </row>
    <row r="8505" spans="1:11" s="43" customFormat="1" ht="19.7" customHeight="1" x14ac:dyDescent="0.25">
      <c r="A8505" s="43" t="s">
        <v>171</v>
      </c>
      <c r="B8505" s="1" t="s">
        <v>292</v>
      </c>
      <c r="C8505" s="1" t="s">
        <v>241</v>
      </c>
      <c r="D8505" s="1" t="s">
        <v>240</v>
      </c>
      <c r="E8505" s="45" t="str">
        <f>VLOOKUP(C8505,PROCV!E$50:G$126,3,0)</f>
        <v>Artes Cênicas e Espetáculos</v>
      </c>
      <c r="F8505" s="1" t="s">
        <v>416</v>
      </c>
      <c r="G8505" s="1" t="s">
        <v>236</v>
      </c>
      <c r="H8505" s="1">
        <v>2015</v>
      </c>
      <c r="I8505" s="60">
        <f>VLOOKUP(H8505,PROCV!E$33:F$44,2,0)</f>
        <v>1.0942074303887901</v>
      </c>
      <c r="J8505" s="71">
        <v>14996</v>
      </c>
      <c r="K8505" s="44">
        <f t="shared" si="132"/>
        <v>16408.734626110298</v>
      </c>
    </row>
    <row r="8506" spans="1:11" s="43" customFormat="1" ht="19.7" customHeight="1" x14ac:dyDescent="0.25">
      <c r="A8506" s="43" t="s">
        <v>171</v>
      </c>
      <c r="B8506" s="1" t="s">
        <v>292</v>
      </c>
      <c r="C8506" s="1" t="s">
        <v>241</v>
      </c>
      <c r="D8506" s="1" t="s">
        <v>240</v>
      </c>
      <c r="E8506" s="45" t="str">
        <f>VLOOKUP(C8506,PROCV!E$50:G$126,3,0)</f>
        <v>Artes Cênicas e Espetáculos</v>
      </c>
      <c r="F8506" s="1" t="s">
        <v>416</v>
      </c>
      <c r="G8506" s="1" t="s">
        <v>236</v>
      </c>
      <c r="H8506" s="1">
        <v>2015</v>
      </c>
      <c r="I8506" s="60">
        <f>VLOOKUP(H8506,PROCV!E$33:F$44,2,0)</f>
        <v>1.0942074303887901</v>
      </c>
      <c r="J8506" s="71">
        <v>78003</v>
      </c>
      <c r="K8506" s="44">
        <f t="shared" si="132"/>
        <v>85351.462192616789</v>
      </c>
    </row>
    <row r="8507" spans="1:11" s="43" customFormat="1" ht="19.7" customHeight="1" x14ac:dyDescent="0.25">
      <c r="A8507" s="43" t="s">
        <v>171</v>
      </c>
      <c r="B8507" s="1" t="s">
        <v>292</v>
      </c>
      <c r="C8507" s="1" t="s">
        <v>348</v>
      </c>
      <c r="D8507" s="1" t="s">
        <v>347</v>
      </c>
      <c r="E8507" s="45" t="str">
        <f>VLOOKUP(C8507,PROCV!E$50:G$126,3,0)</f>
        <v>Patrimônio</v>
      </c>
      <c r="F8507" s="1" t="s">
        <v>415</v>
      </c>
      <c r="G8507" s="1" t="s">
        <v>265</v>
      </c>
      <c r="H8507" s="1">
        <v>2015</v>
      </c>
      <c r="I8507" s="60">
        <f>VLOOKUP(H8507,PROCV!E$33:F$44,2,0)</f>
        <v>1.0942074303887901</v>
      </c>
      <c r="J8507" s="71">
        <v>144921</v>
      </c>
      <c r="K8507" s="44">
        <f t="shared" si="132"/>
        <v>158573.63501937385</v>
      </c>
    </row>
    <row r="8508" spans="1:11" s="43" customFormat="1" ht="19.7" customHeight="1" x14ac:dyDescent="0.25">
      <c r="A8508" s="43" t="s">
        <v>175</v>
      </c>
      <c r="B8508" s="1" t="s">
        <v>292</v>
      </c>
      <c r="C8508" s="1" t="s">
        <v>291</v>
      </c>
      <c r="D8508" s="1" t="s">
        <v>290</v>
      </c>
      <c r="E8508" s="45" t="str">
        <f>VLOOKUP(C8508,PROCV!E$50:G$126,3,0)</f>
        <v>NA</v>
      </c>
      <c r="F8508" s="1" t="s">
        <v>416</v>
      </c>
      <c r="G8508" s="1" t="s">
        <v>236</v>
      </c>
      <c r="H8508" s="1">
        <v>2015</v>
      </c>
      <c r="I8508" s="60">
        <f>VLOOKUP(H8508,PROCV!E$33:F$44,2,0)</f>
        <v>1.0942074303887901</v>
      </c>
      <c r="J8508" s="71">
        <v>7297</v>
      </c>
      <c r="K8508" s="44">
        <f t="shared" si="132"/>
        <v>7984.431619547001</v>
      </c>
    </row>
    <row r="8509" spans="1:11" s="43" customFormat="1" ht="19.7" customHeight="1" x14ac:dyDescent="0.25">
      <c r="A8509" s="43" t="s">
        <v>175</v>
      </c>
      <c r="B8509" s="1" t="s">
        <v>292</v>
      </c>
      <c r="C8509" s="1" t="s">
        <v>291</v>
      </c>
      <c r="D8509" s="1" t="s">
        <v>290</v>
      </c>
      <c r="E8509" s="45" t="str">
        <f>VLOOKUP(C8509,PROCV!E$50:G$126,3,0)</f>
        <v>NA</v>
      </c>
      <c r="F8509" s="1" t="s">
        <v>416</v>
      </c>
      <c r="G8509" s="1" t="s">
        <v>236</v>
      </c>
      <c r="H8509" s="1">
        <v>2015</v>
      </c>
      <c r="I8509" s="60">
        <f>VLOOKUP(H8509,PROCV!E$33:F$44,2,0)</f>
        <v>1.0942074303887901</v>
      </c>
      <c r="J8509" s="71">
        <v>26850</v>
      </c>
      <c r="K8509" s="44">
        <f t="shared" si="132"/>
        <v>29379.469505939014</v>
      </c>
    </row>
    <row r="8510" spans="1:11" s="43" customFormat="1" ht="19.7" customHeight="1" x14ac:dyDescent="0.25">
      <c r="A8510" s="43" t="s">
        <v>175</v>
      </c>
      <c r="B8510" s="1" t="s">
        <v>292</v>
      </c>
      <c r="C8510" s="1" t="s">
        <v>291</v>
      </c>
      <c r="D8510" s="1" t="s">
        <v>290</v>
      </c>
      <c r="E8510" s="45" t="str">
        <f>VLOOKUP(C8510,PROCV!E$50:G$126,3,0)</f>
        <v>NA</v>
      </c>
      <c r="F8510" s="1" t="s">
        <v>416</v>
      </c>
      <c r="G8510" s="1" t="s">
        <v>236</v>
      </c>
      <c r="H8510" s="1">
        <v>2015</v>
      </c>
      <c r="I8510" s="60">
        <f>VLOOKUP(H8510,PROCV!E$33:F$44,2,0)</f>
        <v>1.0942074303887901</v>
      </c>
      <c r="J8510" s="71">
        <v>32975</v>
      </c>
      <c r="K8510" s="44">
        <f t="shared" si="132"/>
        <v>36081.490017070355</v>
      </c>
    </row>
    <row r="8511" spans="1:11" s="43" customFormat="1" ht="19.7" customHeight="1" x14ac:dyDescent="0.25">
      <c r="A8511" s="43" t="s">
        <v>175</v>
      </c>
      <c r="B8511" s="1" t="s">
        <v>292</v>
      </c>
      <c r="C8511" s="1" t="s">
        <v>291</v>
      </c>
      <c r="D8511" s="1" t="s">
        <v>290</v>
      </c>
      <c r="E8511" s="45" t="str">
        <f>VLOOKUP(C8511,PROCV!E$50:G$126,3,0)</f>
        <v>NA</v>
      </c>
      <c r="F8511" s="1" t="s">
        <v>416</v>
      </c>
      <c r="G8511" s="1" t="s">
        <v>236</v>
      </c>
      <c r="H8511" s="1">
        <v>2015</v>
      </c>
      <c r="I8511" s="60">
        <f>VLOOKUP(H8511,PROCV!E$33:F$44,2,0)</f>
        <v>1.0942074303887901</v>
      </c>
      <c r="J8511" s="71">
        <v>46762</v>
      </c>
      <c r="K8511" s="44">
        <f t="shared" si="132"/>
        <v>51167.327859840603</v>
      </c>
    </row>
    <row r="8512" spans="1:11" s="43" customFormat="1" ht="19.7" customHeight="1" x14ac:dyDescent="0.25">
      <c r="A8512" s="43" t="s">
        <v>175</v>
      </c>
      <c r="B8512" s="1" t="s">
        <v>292</v>
      </c>
      <c r="C8512" s="1" t="s">
        <v>291</v>
      </c>
      <c r="D8512" s="1" t="s">
        <v>290</v>
      </c>
      <c r="E8512" s="45" t="str">
        <f>VLOOKUP(C8512,PROCV!E$50:G$126,3,0)</f>
        <v>NA</v>
      </c>
      <c r="F8512" s="1" t="s">
        <v>416</v>
      </c>
      <c r="G8512" s="1" t="s">
        <v>236</v>
      </c>
      <c r="H8512" s="1">
        <v>2015</v>
      </c>
      <c r="I8512" s="60">
        <f>VLOOKUP(H8512,PROCV!E$33:F$44,2,0)</f>
        <v>1.0942074303887901</v>
      </c>
      <c r="J8512" s="71">
        <v>62650</v>
      </c>
      <c r="K8512" s="44">
        <f t="shared" si="132"/>
        <v>68552.095513857697</v>
      </c>
    </row>
    <row r="8513" spans="1:11" s="43" customFormat="1" ht="19.7" customHeight="1" x14ac:dyDescent="0.25">
      <c r="A8513" s="43" t="s">
        <v>175</v>
      </c>
      <c r="B8513" s="1" t="s">
        <v>292</v>
      </c>
      <c r="C8513" s="1" t="s">
        <v>289</v>
      </c>
      <c r="D8513" s="1" t="s">
        <v>288</v>
      </c>
      <c r="E8513" s="45" t="str">
        <f>VLOOKUP(C8513,PROCV!E$50:G$126,3,0)</f>
        <v>Editorial</v>
      </c>
      <c r="F8513" s="1" t="s">
        <v>416</v>
      </c>
      <c r="G8513" s="1" t="s">
        <v>236</v>
      </c>
      <c r="H8513" s="1">
        <v>2015</v>
      </c>
      <c r="I8513" s="60">
        <f>VLOOKUP(H8513,PROCV!E$33:F$44,2,0)</f>
        <v>1.0942074303887901</v>
      </c>
      <c r="J8513" s="71">
        <v>42921</v>
      </c>
      <c r="K8513" s="44">
        <f t="shared" si="132"/>
        <v>46964.477119717259</v>
      </c>
    </row>
    <row r="8514" spans="1:11" s="43" customFormat="1" ht="19.7" customHeight="1" x14ac:dyDescent="0.25">
      <c r="A8514" s="43" t="s">
        <v>175</v>
      </c>
      <c r="B8514" s="1" t="s">
        <v>292</v>
      </c>
      <c r="C8514" s="1" t="s">
        <v>289</v>
      </c>
      <c r="D8514" s="1" t="s">
        <v>288</v>
      </c>
      <c r="E8514" s="45" t="str">
        <f>VLOOKUP(C8514,PROCV!E$50:G$126,3,0)</f>
        <v>Editorial</v>
      </c>
      <c r="F8514" s="1" t="s">
        <v>416</v>
      </c>
      <c r="G8514" s="1" t="s">
        <v>236</v>
      </c>
      <c r="H8514" s="1">
        <v>2015</v>
      </c>
      <c r="I8514" s="60">
        <f>VLOOKUP(H8514,PROCV!E$33:F$44,2,0)</f>
        <v>1.0942074303887901</v>
      </c>
      <c r="J8514" s="71">
        <v>87530</v>
      </c>
      <c r="K8514" s="44">
        <f t="shared" si="132"/>
        <v>95775.976381930799</v>
      </c>
    </row>
    <row r="8515" spans="1:11" s="43" customFormat="1" ht="19.7" customHeight="1" x14ac:dyDescent="0.25">
      <c r="A8515" s="43" t="s">
        <v>175</v>
      </c>
      <c r="B8515" s="1" t="s">
        <v>292</v>
      </c>
      <c r="C8515" s="1" t="s">
        <v>289</v>
      </c>
      <c r="D8515" s="1" t="s">
        <v>288</v>
      </c>
      <c r="E8515" s="45" t="str">
        <f>VLOOKUP(C8515,PROCV!E$50:G$126,3,0)</f>
        <v>Editorial</v>
      </c>
      <c r="F8515" s="1" t="s">
        <v>416</v>
      </c>
      <c r="G8515" s="1" t="s">
        <v>236</v>
      </c>
      <c r="H8515" s="1">
        <v>2015</v>
      </c>
      <c r="I8515" s="60">
        <f>VLOOKUP(H8515,PROCV!E$33:F$44,2,0)</f>
        <v>1.0942074303887901</v>
      </c>
      <c r="J8515" s="71">
        <v>193608</v>
      </c>
      <c r="K8515" s="44">
        <f t="shared" ref="K8515:K8578" si="133">J8515*I8515</f>
        <v>211847.31218271286</v>
      </c>
    </row>
    <row r="8516" spans="1:11" s="43" customFormat="1" ht="19.7" customHeight="1" x14ac:dyDescent="0.25">
      <c r="A8516" s="43" t="s">
        <v>175</v>
      </c>
      <c r="B8516" s="1" t="s">
        <v>292</v>
      </c>
      <c r="C8516" s="1" t="s">
        <v>285</v>
      </c>
      <c r="D8516" s="1" t="s">
        <v>284</v>
      </c>
      <c r="E8516" s="45" t="str">
        <f>VLOOKUP(C8516,PROCV!E$50:G$126,3,0)</f>
        <v>Editorial</v>
      </c>
      <c r="F8516" s="1" t="s">
        <v>416</v>
      </c>
      <c r="G8516" s="1" t="s">
        <v>236</v>
      </c>
      <c r="H8516" s="1">
        <v>2015</v>
      </c>
      <c r="I8516" s="60">
        <f>VLOOKUP(H8516,PROCV!E$33:F$44,2,0)</f>
        <v>1.0942074303887901</v>
      </c>
      <c r="J8516" s="71">
        <v>8825</v>
      </c>
      <c r="K8516" s="44">
        <f t="shared" si="133"/>
        <v>9656.3805731810717</v>
      </c>
    </row>
    <row r="8517" spans="1:11" s="43" customFormat="1" ht="19.7" customHeight="1" x14ac:dyDescent="0.25">
      <c r="A8517" s="43" t="s">
        <v>175</v>
      </c>
      <c r="B8517" s="1" t="s">
        <v>292</v>
      </c>
      <c r="C8517" s="1" t="s">
        <v>285</v>
      </c>
      <c r="D8517" s="1" t="s">
        <v>284</v>
      </c>
      <c r="E8517" s="45" t="str">
        <f>VLOOKUP(C8517,PROCV!E$50:G$126,3,0)</f>
        <v>Editorial</v>
      </c>
      <c r="F8517" s="1" t="s">
        <v>416</v>
      </c>
      <c r="G8517" s="1" t="s">
        <v>236</v>
      </c>
      <c r="H8517" s="1">
        <v>2015</v>
      </c>
      <c r="I8517" s="60">
        <f>VLOOKUP(H8517,PROCV!E$33:F$44,2,0)</f>
        <v>1.0942074303887901</v>
      </c>
      <c r="J8517" s="71">
        <v>200000</v>
      </c>
      <c r="K8517" s="44">
        <f t="shared" si="133"/>
        <v>218841.48607775802</v>
      </c>
    </row>
    <row r="8518" spans="1:11" s="43" customFormat="1" ht="19.7" customHeight="1" x14ac:dyDescent="0.25">
      <c r="A8518" s="43" t="s">
        <v>175</v>
      </c>
      <c r="B8518" s="1" t="s">
        <v>292</v>
      </c>
      <c r="C8518" s="1" t="s">
        <v>285</v>
      </c>
      <c r="D8518" s="1" t="s">
        <v>284</v>
      </c>
      <c r="E8518" s="45" t="str">
        <f>VLOOKUP(C8518,PROCV!E$50:G$126,3,0)</f>
        <v>Editorial</v>
      </c>
      <c r="F8518" s="1" t="s">
        <v>416</v>
      </c>
      <c r="G8518" s="1" t="s">
        <v>236</v>
      </c>
      <c r="H8518" s="1">
        <v>2015</v>
      </c>
      <c r="I8518" s="60">
        <f>VLOOKUP(H8518,PROCV!E$33:F$44,2,0)</f>
        <v>1.0942074303887901</v>
      </c>
      <c r="J8518" s="71">
        <v>52661</v>
      </c>
      <c r="K8518" s="44">
        <f t="shared" si="133"/>
        <v>57622.057491704072</v>
      </c>
    </row>
    <row r="8519" spans="1:11" s="43" customFormat="1" ht="19.7" customHeight="1" x14ac:dyDescent="0.25">
      <c r="A8519" s="43" t="s">
        <v>175</v>
      </c>
      <c r="B8519" s="1" t="s">
        <v>292</v>
      </c>
      <c r="C8519" s="1" t="s">
        <v>285</v>
      </c>
      <c r="D8519" s="1" t="s">
        <v>284</v>
      </c>
      <c r="E8519" s="45" t="str">
        <f>VLOOKUP(C8519,PROCV!E$50:G$126,3,0)</f>
        <v>Editorial</v>
      </c>
      <c r="F8519" s="1" t="s">
        <v>416</v>
      </c>
      <c r="G8519" s="1" t="s">
        <v>236</v>
      </c>
      <c r="H8519" s="1">
        <v>2015</v>
      </c>
      <c r="I8519" s="60">
        <f>VLOOKUP(H8519,PROCV!E$33:F$44,2,0)</f>
        <v>1.0942074303887901</v>
      </c>
      <c r="J8519" s="71">
        <v>316016</v>
      </c>
      <c r="K8519" s="44">
        <f t="shared" si="133"/>
        <v>345787.05532174389</v>
      </c>
    </row>
    <row r="8520" spans="1:11" s="43" customFormat="1" ht="19.7" customHeight="1" x14ac:dyDescent="0.25">
      <c r="A8520" s="43" t="s">
        <v>175</v>
      </c>
      <c r="B8520" s="1" t="s">
        <v>292</v>
      </c>
      <c r="C8520" s="1" t="s">
        <v>285</v>
      </c>
      <c r="D8520" s="1" t="s">
        <v>284</v>
      </c>
      <c r="E8520" s="45" t="str">
        <f>VLOOKUP(C8520,PROCV!E$50:G$126,3,0)</f>
        <v>Editorial</v>
      </c>
      <c r="F8520" s="1" t="s">
        <v>416</v>
      </c>
      <c r="G8520" s="1" t="s">
        <v>236</v>
      </c>
      <c r="H8520" s="1">
        <v>2015</v>
      </c>
      <c r="I8520" s="60">
        <f>VLOOKUP(H8520,PROCV!E$33:F$44,2,0)</f>
        <v>1.0942074303887901</v>
      </c>
      <c r="J8520" s="71">
        <v>850000</v>
      </c>
      <c r="K8520" s="44">
        <f t="shared" si="133"/>
        <v>930076.31583047158</v>
      </c>
    </row>
    <row r="8521" spans="1:11" s="43" customFormat="1" ht="19.7" customHeight="1" x14ac:dyDescent="0.25">
      <c r="A8521" s="43" t="s">
        <v>175</v>
      </c>
      <c r="B8521" s="1" t="s">
        <v>292</v>
      </c>
      <c r="C8521" s="1" t="s">
        <v>285</v>
      </c>
      <c r="D8521" s="1" t="s">
        <v>284</v>
      </c>
      <c r="E8521" s="45" t="str">
        <f>VLOOKUP(C8521,PROCV!E$50:G$126,3,0)</f>
        <v>Editorial</v>
      </c>
      <c r="F8521" s="1" t="s">
        <v>416</v>
      </c>
      <c r="G8521" s="1" t="s">
        <v>236</v>
      </c>
      <c r="H8521" s="1">
        <v>2015</v>
      </c>
      <c r="I8521" s="60">
        <f>VLOOKUP(H8521,PROCV!E$33:F$44,2,0)</f>
        <v>1.0942074303887901</v>
      </c>
      <c r="J8521" s="71">
        <v>39358</v>
      </c>
      <c r="K8521" s="44">
        <f t="shared" si="133"/>
        <v>43065.816045241998</v>
      </c>
    </row>
    <row r="8522" spans="1:11" s="43" customFormat="1" ht="19.7" customHeight="1" x14ac:dyDescent="0.25">
      <c r="A8522" s="43" t="s">
        <v>175</v>
      </c>
      <c r="B8522" s="1" t="s">
        <v>292</v>
      </c>
      <c r="C8522" s="1" t="s">
        <v>283</v>
      </c>
      <c r="D8522" s="1" t="s">
        <v>282</v>
      </c>
      <c r="E8522" s="45" t="str">
        <f>VLOOKUP(C8522,PROCV!E$50:G$126,3,0)</f>
        <v>Editorial</v>
      </c>
      <c r="F8522" s="1" t="s">
        <v>416</v>
      </c>
      <c r="G8522" s="1" t="s">
        <v>236</v>
      </c>
      <c r="H8522" s="1">
        <v>2015</v>
      </c>
      <c r="I8522" s="60">
        <f>VLOOKUP(H8522,PROCV!E$33:F$44,2,0)</f>
        <v>1.0942074303887901</v>
      </c>
      <c r="J8522" s="71">
        <v>127307</v>
      </c>
      <c r="K8522" s="44">
        <f t="shared" si="133"/>
        <v>139300.26534050569</v>
      </c>
    </row>
    <row r="8523" spans="1:11" s="43" customFormat="1" ht="19.7" customHeight="1" x14ac:dyDescent="0.25">
      <c r="A8523" s="43" t="s">
        <v>175</v>
      </c>
      <c r="B8523" s="1" t="s">
        <v>292</v>
      </c>
      <c r="C8523" s="1" t="s">
        <v>283</v>
      </c>
      <c r="D8523" s="1" t="s">
        <v>282</v>
      </c>
      <c r="E8523" s="45" t="str">
        <f>VLOOKUP(C8523,PROCV!E$50:G$126,3,0)</f>
        <v>Editorial</v>
      </c>
      <c r="F8523" s="1" t="s">
        <v>416</v>
      </c>
      <c r="G8523" s="1" t="s">
        <v>236</v>
      </c>
      <c r="H8523" s="1">
        <v>2015</v>
      </c>
      <c r="I8523" s="60">
        <f>VLOOKUP(H8523,PROCV!E$33:F$44,2,0)</f>
        <v>1.0942074303887901</v>
      </c>
      <c r="J8523" s="71">
        <v>127840</v>
      </c>
      <c r="K8523" s="44">
        <f t="shared" si="133"/>
        <v>139883.47790090292</v>
      </c>
    </row>
    <row r="8524" spans="1:11" s="43" customFormat="1" ht="19.7" customHeight="1" x14ac:dyDescent="0.25">
      <c r="A8524" s="43" t="s">
        <v>175</v>
      </c>
      <c r="B8524" s="1" t="s">
        <v>292</v>
      </c>
      <c r="C8524" s="1" t="s">
        <v>283</v>
      </c>
      <c r="D8524" s="1" t="s">
        <v>282</v>
      </c>
      <c r="E8524" s="45" t="str">
        <f>VLOOKUP(C8524,PROCV!E$50:G$126,3,0)</f>
        <v>Editorial</v>
      </c>
      <c r="F8524" s="1" t="s">
        <v>416</v>
      </c>
      <c r="G8524" s="1" t="s">
        <v>236</v>
      </c>
      <c r="H8524" s="1">
        <v>2015</v>
      </c>
      <c r="I8524" s="60">
        <f>VLOOKUP(H8524,PROCV!E$33:F$44,2,0)</f>
        <v>1.0942074303887901</v>
      </c>
      <c r="J8524" s="71">
        <v>2699</v>
      </c>
      <c r="K8524" s="44">
        <f t="shared" si="133"/>
        <v>2953.2658546193443</v>
      </c>
    </row>
    <row r="8525" spans="1:11" s="43" customFormat="1" ht="19.7" customHeight="1" x14ac:dyDescent="0.25">
      <c r="A8525" s="43" t="s">
        <v>175</v>
      </c>
      <c r="B8525" s="1" t="s">
        <v>292</v>
      </c>
      <c r="C8525" s="1" t="s">
        <v>281</v>
      </c>
      <c r="D8525" s="1" t="s">
        <v>280</v>
      </c>
      <c r="E8525" s="45" t="str">
        <f>VLOOKUP(C8525,PROCV!E$50:G$126,3,0)</f>
        <v>Música</v>
      </c>
      <c r="F8525" s="1" t="s">
        <v>416</v>
      </c>
      <c r="G8525" s="1" t="s">
        <v>236</v>
      </c>
      <c r="H8525" s="1">
        <v>2015</v>
      </c>
      <c r="I8525" s="60">
        <f>VLOOKUP(H8525,PROCV!E$33:F$44,2,0)</f>
        <v>1.0942074303887901</v>
      </c>
      <c r="J8525" s="71">
        <v>59641</v>
      </c>
      <c r="K8525" s="44">
        <f t="shared" si="133"/>
        <v>65259.625355817829</v>
      </c>
    </row>
    <row r="8526" spans="1:11" s="43" customFormat="1" ht="19.7" customHeight="1" x14ac:dyDescent="0.25">
      <c r="A8526" s="43" t="s">
        <v>175</v>
      </c>
      <c r="B8526" s="1" t="s">
        <v>292</v>
      </c>
      <c r="C8526" s="1" t="s">
        <v>281</v>
      </c>
      <c r="D8526" s="1" t="s">
        <v>280</v>
      </c>
      <c r="E8526" s="45" t="str">
        <f>VLOOKUP(C8526,PROCV!E$50:G$126,3,0)</f>
        <v>Música</v>
      </c>
      <c r="F8526" s="1" t="s">
        <v>416</v>
      </c>
      <c r="G8526" s="1" t="s">
        <v>236</v>
      </c>
      <c r="H8526" s="1">
        <v>2015</v>
      </c>
      <c r="I8526" s="60">
        <f>VLOOKUP(H8526,PROCV!E$33:F$44,2,0)</f>
        <v>1.0942074303887901</v>
      </c>
      <c r="J8526" s="71">
        <v>14467</v>
      </c>
      <c r="K8526" s="44">
        <f t="shared" si="133"/>
        <v>15829.898895434626</v>
      </c>
    </row>
    <row r="8527" spans="1:11" s="43" customFormat="1" ht="19.7" customHeight="1" x14ac:dyDescent="0.25">
      <c r="A8527" s="43" t="s">
        <v>175</v>
      </c>
      <c r="B8527" s="1" t="s">
        <v>292</v>
      </c>
      <c r="C8527" s="1" t="s">
        <v>279</v>
      </c>
      <c r="D8527" s="1" t="s">
        <v>278</v>
      </c>
      <c r="E8527" s="45" t="str">
        <f>VLOOKUP(C8527,PROCV!E$50:G$126,3,0)</f>
        <v>Editorial</v>
      </c>
      <c r="F8527" s="1" t="s">
        <v>416</v>
      </c>
      <c r="G8527" s="1" t="s">
        <v>236</v>
      </c>
      <c r="H8527" s="1">
        <v>2015</v>
      </c>
      <c r="I8527" s="60">
        <f>VLOOKUP(H8527,PROCV!E$33:F$44,2,0)</f>
        <v>1.0942074303887901</v>
      </c>
      <c r="J8527" s="1">
        <v>623</v>
      </c>
      <c r="K8527" s="44">
        <f t="shared" si="133"/>
        <v>681.69122913221622</v>
      </c>
    </row>
    <row r="8528" spans="1:11" s="43" customFormat="1" ht="19.7" customHeight="1" x14ac:dyDescent="0.25">
      <c r="A8528" s="43" t="s">
        <v>175</v>
      </c>
      <c r="B8528" s="1" t="s">
        <v>292</v>
      </c>
      <c r="C8528" s="1" t="s">
        <v>275</v>
      </c>
      <c r="D8528" s="1" t="s">
        <v>274</v>
      </c>
      <c r="E8528" s="45" t="str">
        <f>VLOOKUP(C8528,PROCV!E$50:G$126,3,0)</f>
        <v>Editorial</v>
      </c>
      <c r="F8528" s="1" t="s">
        <v>416</v>
      </c>
      <c r="G8528" s="1" t="s">
        <v>236</v>
      </c>
      <c r="H8528" s="1">
        <v>2015</v>
      </c>
      <c r="I8528" s="60">
        <f>VLOOKUP(H8528,PROCV!E$33:F$44,2,0)</f>
        <v>1.0942074303887901</v>
      </c>
      <c r="J8528" s="71">
        <v>1800</v>
      </c>
      <c r="K8528" s="44">
        <f t="shared" si="133"/>
        <v>1969.5733746998221</v>
      </c>
    </row>
    <row r="8529" spans="1:11" s="43" customFormat="1" ht="19.7" customHeight="1" x14ac:dyDescent="0.25">
      <c r="A8529" s="43" t="s">
        <v>175</v>
      </c>
      <c r="B8529" s="1" t="s">
        <v>292</v>
      </c>
      <c r="C8529" s="1" t="s">
        <v>275</v>
      </c>
      <c r="D8529" s="1" t="s">
        <v>274</v>
      </c>
      <c r="E8529" s="45" t="str">
        <f>VLOOKUP(C8529,PROCV!E$50:G$126,3,0)</f>
        <v>Editorial</v>
      </c>
      <c r="F8529" s="1" t="s">
        <v>416</v>
      </c>
      <c r="G8529" s="1" t="s">
        <v>236</v>
      </c>
      <c r="H8529" s="1">
        <v>2015</v>
      </c>
      <c r="I8529" s="60">
        <f>VLOOKUP(H8529,PROCV!E$33:F$44,2,0)</f>
        <v>1.0942074303887901</v>
      </c>
      <c r="J8529" s="71">
        <v>6405</v>
      </c>
      <c r="K8529" s="44">
        <f t="shared" si="133"/>
        <v>7008.3985916402007</v>
      </c>
    </row>
    <row r="8530" spans="1:11" s="43" customFormat="1" ht="19.7" customHeight="1" x14ac:dyDescent="0.25">
      <c r="A8530" s="43" t="s">
        <v>175</v>
      </c>
      <c r="B8530" s="1" t="s">
        <v>292</v>
      </c>
      <c r="C8530" s="1" t="s">
        <v>307</v>
      </c>
      <c r="D8530" s="1" t="s">
        <v>306</v>
      </c>
      <c r="E8530" s="45" t="str">
        <f>VLOOKUP(C8530,PROCV!E$50:G$126,3,0)</f>
        <v>NA</v>
      </c>
      <c r="F8530" s="1" t="s">
        <v>416</v>
      </c>
      <c r="G8530" s="1" t="s">
        <v>236</v>
      </c>
      <c r="H8530" s="1">
        <v>2015</v>
      </c>
      <c r="I8530" s="60">
        <f>VLOOKUP(H8530,PROCV!E$33:F$44,2,0)</f>
        <v>1.0942074303887901</v>
      </c>
      <c r="J8530" s="71">
        <v>11716</v>
      </c>
      <c r="K8530" s="44">
        <f t="shared" si="133"/>
        <v>12819.734254435065</v>
      </c>
    </row>
    <row r="8531" spans="1:11" s="43" customFormat="1" ht="19.7" customHeight="1" x14ac:dyDescent="0.25">
      <c r="A8531" s="43" t="s">
        <v>175</v>
      </c>
      <c r="B8531" s="1" t="s">
        <v>292</v>
      </c>
      <c r="C8531" s="1" t="s">
        <v>307</v>
      </c>
      <c r="D8531" s="1" t="s">
        <v>306</v>
      </c>
      <c r="E8531" s="45" t="str">
        <f>VLOOKUP(C8531,PROCV!E$50:G$126,3,0)</f>
        <v>NA</v>
      </c>
      <c r="F8531" s="1" t="s">
        <v>416</v>
      </c>
      <c r="G8531" s="1" t="s">
        <v>236</v>
      </c>
      <c r="H8531" s="1">
        <v>2015</v>
      </c>
      <c r="I8531" s="60">
        <f>VLOOKUP(H8531,PROCV!E$33:F$44,2,0)</f>
        <v>1.0942074303887901</v>
      </c>
      <c r="J8531" s="71">
        <v>9819</v>
      </c>
      <c r="K8531" s="44">
        <f t="shared" si="133"/>
        <v>10744.02275898753</v>
      </c>
    </row>
    <row r="8532" spans="1:11" s="43" customFormat="1" ht="19.7" customHeight="1" x14ac:dyDescent="0.25">
      <c r="A8532" s="43" t="s">
        <v>175</v>
      </c>
      <c r="B8532" s="1" t="s">
        <v>292</v>
      </c>
      <c r="C8532" s="1" t="s">
        <v>273</v>
      </c>
      <c r="D8532" s="1" t="s">
        <v>272</v>
      </c>
      <c r="E8532" s="45" t="str">
        <f>VLOOKUP(C8532,PROCV!E$50:G$126,3,0)</f>
        <v>Editorial</v>
      </c>
      <c r="F8532" s="1" t="s">
        <v>416</v>
      </c>
      <c r="G8532" s="1" t="s">
        <v>236</v>
      </c>
      <c r="H8532" s="1">
        <v>2015</v>
      </c>
      <c r="I8532" s="60">
        <f>VLOOKUP(H8532,PROCV!E$33:F$44,2,0)</f>
        <v>1.0942074303887901</v>
      </c>
      <c r="J8532" s="71">
        <v>555493</v>
      </c>
      <c r="K8532" s="44">
        <f t="shared" si="133"/>
        <v>607824.56812896021</v>
      </c>
    </row>
    <row r="8533" spans="1:11" s="43" customFormat="1" ht="19.7" customHeight="1" x14ac:dyDescent="0.25">
      <c r="A8533" s="43" t="s">
        <v>175</v>
      </c>
      <c r="B8533" s="1" t="s">
        <v>292</v>
      </c>
      <c r="C8533" s="1" t="s">
        <v>273</v>
      </c>
      <c r="D8533" s="1" t="s">
        <v>272</v>
      </c>
      <c r="E8533" s="45" t="str">
        <f>VLOOKUP(C8533,PROCV!E$50:G$126,3,0)</f>
        <v>Editorial</v>
      </c>
      <c r="F8533" s="1" t="s">
        <v>416</v>
      </c>
      <c r="G8533" s="1" t="s">
        <v>236</v>
      </c>
      <c r="H8533" s="1">
        <v>2015</v>
      </c>
      <c r="I8533" s="60">
        <f>VLOOKUP(H8533,PROCV!E$33:F$44,2,0)</f>
        <v>1.0942074303887901</v>
      </c>
      <c r="J8533" s="71">
        <v>204027</v>
      </c>
      <c r="K8533" s="44">
        <f t="shared" si="133"/>
        <v>223247.85939993369</v>
      </c>
    </row>
    <row r="8534" spans="1:11" s="43" customFormat="1" ht="19.7" customHeight="1" x14ac:dyDescent="0.25">
      <c r="A8534" s="43" t="s">
        <v>175</v>
      </c>
      <c r="B8534" s="1" t="s">
        <v>292</v>
      </c>
      <c r="C8534" s="1" t="s">
        <v>269</v>
      </c>
      <c r="D8534" s="1" t="s">
        <v>268</v>
      </c>
      <c r="E8534" s="45" t="str">
        <f>VLOOKUP(C8534,PROCV!E$50:G$126,3,0)</f>
        <v>NA</v>
      </c>
      <c r="F8534" s="1" t="s">
        <v>416</v>
      </c>
      <c r="G8534" s="1" t="s">
        <v>236</v>
      </c>
      <c r="H8534" s="1">
        <v>2015</v>
      </c>
      <c r="I8534" s="60">
        <f>VLOOKUP(H8534,PROCV!E$33:F$44,2,0)</f>
        <v>1.0942074303887901</v>
      </c>
      <c r="J8534" s="71">
        <v>7561</v>
      </c>
      <c r="K8534" s="44">
        <f t="shared" si="133"/>
        <v>8273.3023811696421</v>
      </c>
    </row>
    <row r="8535" spans="1:11" s="43" customFormat="1" ht="19.7" customHeight="1" x14ac:dyDescent="0.25">
      <c r="A8535" s="43" t="s">
        <v>175</v>
      </c>
      <c r="B8535" s="1" t="s">
        <v>292</v>
      </c>
      <c r="C8535" s="1" t="s">
        <v>269</v>
      </c>
      <c r="D8535" s="1" t="s">
        <v>268</v>
      </c>
      <c r="E8535" s="45" t="str">
        <f>VLOOKUP(C8535,PROCV!E$50:G$126,3,0)</f>
        <v>NA</v>
      </c>
      <c r="F8535" s="1" t="s">
        <v>416</v>
      </c>
      <c r="G8535" s="1" t="s">
        <v>236</v>
      </c>
      <c r="H8535" s="1">
        <v>2015</v>
      </c>
      <c r="I8535" s="60">
        <f>VLOOKUP(H8535,PROCV!E$33:F$44,2,0)</f>
        <v>1.0942074303887901</v>
      </c>
      <c r="J8535" s="71">
        <v>255133</v>
      </c>
      <c r="K8535" s="44">
        <f t="shared" si="133"/>
        <v>279168.42433738319</v>
      </c>
    </row>
    <row r="8536" spans="1:11" s="43" customFormat="1" ht="19.7" customHeight="1" x14ac:dyDescent="0.25">
      <c r="A8536" s="43" t="s">
        <v>175</v>
      </c>
      <c r="B8536" s="1" t="s">
        <v>292</v>
      </c>
      <c r="C8536" s="1" t="s">
        <v>269</v>
      </c>
      <c r="D8536" s="1" t="s">
        <v>268</v>
      </c>
      <c r="E8536" s="45" t="str">
        <f>VLOOKUP(C8536,PROCV!E$50:G$126,3,0)</f>
        <v>NA</v>
      </c>
      <c r="F8536" s="1" t="s">
        <v>416</v>
      </c>
      <c r="G8536" s="1" t="s">
        <v>236</v>
      </c>
      <c r="H8536" s="1">
        <v>2015</v>
      </c>
      <c r="I8536" s="60">
        <f>VLOOKUP(H8536,PROCV!E$33:F$44,2,0)</f>
        <v>1.0942074303887901</v>
      </c>
      <c r="J8536" s="71">
        <v>13240</v>
      </c>
      <c r="K8536" s="44">
        <f t="shared" si="133"/>
        <v>14487.306378347581</v>
      </c>
    </row>
    <row r="8537" spans="1:11" s="43" customFormat="1" ht="19.7" customHeight="1" x14ac:dyDescent="0.25">
      <c r="A8537" s="43" t="s">
        <v>175</v>
      </c>
      <c r="B8537" s="1" t="s">
        <v>292</v>
      </c>
      <c r="C8537" s="1" t="s">
        <v>267</v>
      </c>
      <c r="D8537" s="1" t="s">
        <v>266</v>
      </c>
      <c r="E8537" s="45" t="str">
        <f>VLOOKUP(C8537,PROCV!E$50:G$126,3,0)</f>
        <v>Audiovisual</v>
      </c>
      <c r="F8537" s="1" t="s">
        <v>416</v>
      </c>
      <c r="G8537" s="1" t="s">
        <v>265</v>
      </c>
      <c r="H8537" s="1">
        <v>2015</v>
      </c>
      <c r="I8537" s="60">
        <f>VLOOKUP(H8537,PROCV!E$33:F$44,2,0)</f>
        <v>1.0942074303887901</v>
      </c>
      <c r="J8537" s="71">
        <v>24950692</v>
      </c>
      <c r="K8537" s="44">
        <f t="shared" si="133"/>
        <v>27301232.579742141</v>
      </c>
    </row>
    <row r="8538" spans="1:11" s="43" customFormat="1" ht="19.7" customHeight="1" x14ac:dyDescent="0.25">
      <c r="A8538" s="43" t="s">
        <v>175</v>
      </c>
      <c r="B8538" s="1" t="s">
        <v>292</v>
      </c>
      <c r="C8538" s="1" t="s">
        <v>328</v>
      </c>
      <c r="D8538" s="1" t="s">
        <v>327</v>
      </c>
      <c r="E8538" s="45" t="str">
        <f>VLOOKUP(C8538,PROCV!E$50:G$126,3,0)</f>
        <v>Audiovisual</v>
      </c>
      <c r="F8538" s="1" t="s">
        <v>416</v>
      </c>
      <c r="G8538" s="1" t="s">
        <v>236</v>
      </c>
      <c r="H8538" s="1">
        <v>2015</v>
      </c>
      <c r="I8538" s="60">
        <f>VLOOKUP(H8538,PROCV!E$33:F$44,2,0)</f>
        <v>1.0942074303887901</v>
      </c>
      <c r="J8538" s="71">
        <v>6441</v>
      </c>
      <c r="K8538" s="44">
        <f t="shared" si="133"/>
        <v>7047.7900591341968</v>
      </c>
    </row>
    <row r="8539" spans="1:11" s="43" customFormat="1" ht="19.7" customHeight="1" x14ac:dyDescent="0.25">
      <c r="A8539" s="43" t="s">
        <v>175</v>
      </c>
      <c r="B8539" s="1" t="s">
        <v>292</v>
      </c>
      <c r="C8539" s="1" t="s">
        <v>252</v>
      </c>
      <c r="D8539" s="1" t="s">
        <v>251</v>
      </c>
      <c r="E8539" s="45" t="str">
        <f>VLOOKUP(C8539,PROCV!E$50:G$126,3,0)</f>
        <v>Audiovisual</v>
      </c>
      <c r="F8539" s="1" t="s">
        <v>416</v>
      </c>
      <c r="G8539" s="1" t="s">
        <v>236</v>
      </c>
      <c r="H8539" s="1">
        <v>2015</v>
      </c>
      <c r="I8539" s="60">
        <f>VLOOKUP(H8539,PROCV!E$33:F$44,2,0)</f>
        <v>1.0942074303887901</v>
      </c>
      <c r="J8539" s="71">
        <v>23715</v>
      </c>
      <c r="K8539" s="44">
        <f t="shared" si="133"/>
        <v>25949.129211670159</v>
      </c>
    </row>
    <row r="8540" spans="1:11" s="43" customFormat="1" ht="19.7" customHeight="1" x14ac:dyDescent="0.25">
      <c r="A8540" s="43" t="s">
        <v>175</v>
      </c>
      <c r="B8540" s="1" t="s">
        <v>292</v>
      </c>
      <c r="C8540" s="1" t="s">
        <v>250</v>
      </c>
      <c r="D8540" s="1" t="s">
        <v>249</v>
      </c>
      <c r="E8540" s="45" t="str">
        <f>VLOOKUP(C8540,PROCV!E$50:G$126,3,0)</f>
        <v>Audiovisual</v>
      </c>
      <c r="F8540" s="1" t="s">
        <v>416</v>
      </c>
      <c r="G8540" s="1" t="s">
        <v>236</v>
      </c>
      <c r="H8540" s="1">
        <v>2015</v>
      </c>
      <c r="I8540" s="60">
        <f>VLOOKUP(H8540,PROCV!E$33:F$44,2,0)</f>
        <v>1.0942074303887901</v>
      </c>
      <c r="J8540" s="71">
        <v>326772</v>
      </c>
      <c r="K8540" s="44">
        <f t="shared" si="133"/>
        <v>357556.35044300574</v>
      </c>
    </row>
    <row r="8541" spans="1:11" s="43" customFormat="1" ht="19.7" customHeight="1" x14ac:dyDescent="0.25">
      <c r="A8541" s="43" t="s">
        <v>175</v>
      </c>
      <c r="B8541" s="1" t="s">
        <v>292</v>
      </c>
      <c r="C8541" s="1" t="s">
        <v>250</v>
      </c>
      <c r="D8541" s="1" t="s">
        <v>249</v>
      </c>
      <c r="E8541" s="45" t="str">
        <f>VLOOKUP(C8541,PROCV!E$50:G$126,3,0)</f>
        <v>Audiovisual</v>
      </c>
      <c r="F8541" s="1" t="s">
        <v>416</v>
      </c>
      <c r="G8541" s="1" t="s">
        <v>236</v>
      </c>
      <c r="H8541" s="1">
        <v>2015</v>
      </c>
      <c r="I8541" s="60">
        <f>VLOOKUP(H8541,PROCV!E$33:F$44,2,0)</f>
        <v>1.0942074303887901</v>
      </c>
      <c r="J8541" s="71">
        <v>261424</v>
      </c>
      <c r="K8541" s="44">
        <f t="shared" si="133"/>
        <v>286052.08328195906</v>
      </c>
    </row>
    <row r="8542" spans="1:11" s="43" customFormat="1" ht="19.7" customHeight="1" x14ac:dyDescent="0.25">
      <c r="A8542" s="43" t="s">
        <v>175</v>
      </c>
      <c r="B8542" s="1" t="s">
        <v>292</v>
      </c>
      <c r="C8542" s="1" t="s">
        <v>336</v>
      </c>
      <c r="D8542" s="1" t="s">
        <v>335</v>
      </c>
      <c r="E8542" s="45" t="str">
        <f>VLOOKUP(C8542,PROCV!E$50:G$126,3,0)</f>
        <v>NA</v>
      </c>
      <c r="F8542" s="1" t="s">
        <v>416</v>
      </c>
      <c r="G8542" s="1" t="s">
        <v>265</v>
      </c>
      <c r="H8542" s="1">
        <v>2015</v>
      </c>
      <c r="I8542" s="60">
        <f>VLOOKUP(H8542,PROCV!E$33:F$44,2,0)</f>
        <v>1.0942074303887901</v>
      </c>
      <c r="J8542" s="71">
        <v>6913384</v>
      </c>
      <c r="K8542" s="44">
        <f t="shared" si="133"/>
        <v>7564676.141930975</v>
      </c>
    </row>
    <row r="8543" spans="1:11" s="43" customFormat="1" ht="19.7" customHeight="1" x14ac:dyDescent="0.25">
      <c r="A8543" s="43" t="s">
        <v>175</v>
      </c>
      <c r="B8543" s="1" t="s">
        <v>292</v>
      </c>
      <c r="C8543" s="1" t="s">
        <v>336</v>
      </c>
      <c r="D8543" s="1" t="s">
        <v>335</v>
      </c>
      <c r="E8543" s="45" t="str">
        <f>VLOOKUP(C8543,PROCV!E$50:G$126,3,0)</f>
        <v>NA</v>
      </c>
      <c r="F8543" s="1" t="s">
        <v>416</v>
      </c>
      <c r="G8543" s="1" t="s">
        <v>265</v>
      </c>
      <c r="H8543" s="1">
        <v>2015</v>
      </c>
      <c r="I8543" s="60">
        <f>VLOOKUP(H8543,PROCV!E$33:F$44,2,0)</f>
        <v>1.0942074303887901</v>
      </c>
      <c r="J8543" s="71">
        <v>192000</v>
      </c>
      <c r="K8543" s="44">
        <f t="shared" si="133"/>
        <v>210087.8266346477</v>
      </c>
    </row>
    <row r="8544" spans="1:11" s="43" customFormat="1" ht="19.7" customHeight="1" x14ac:dyDescent="0.25">
      <c r="A8544" s="43" t="s">
        <v>175</v>
      </c>
      <c r="B8544" s="1" t="s">
        <v>292</v>
      </c>
      <c r="C8544" s="1" t="s">
        <v>246</v>
      </c>
      <c r="D8544" s="1" t="s">
        <v>245</v>
      </c>
      <c r="E8544" s="45" t="str">
        <f>VLOOKUP(C8544,PROCV!E$50:G$126,3,0)</f>
        <v>Artes Cênicas e Espetáculos</v>
      </c>
      <c r="F8544" s="1" t="s">
        <v>416</v>
      </c>
      <c r="G8544" s="1" t="s">
        <v>236</v>
      </c>
      <c r="H8544" s="1">
        <v>2015</v>
      </c>
      <c r="I8544" s="60">
        <f>VLOOKUP(H8544,PROCV!E$33:F$44,2,0)</f>
        <v>1.0942074303887901</v>
      </c>
      <c r="J8544" s="71">
        <v>65497</v>
      </c>
      <c r="K8544" s="44">
        <f t="shared" si="133"/>
        <v>71667.304068174592</v>
      </c>
    </row>
    <row r="8545" spans="1:11" s="43" customFormat="1" ht="19.7" customHeight="1" x14ac:dyDescent="0.25">
      <c r="A8545" s="43" t="s">
        <v>175</v>
      </c>
      <c r="B8545" s="1" t="s">
        <v>292</v>
      </c>
      <c r="C8545" s="1" t="s">
        <v>246</v>
      </c>
      <c r="D8545" s="1" t="s">
        <v>245</v>
      </c>
      <c r="E8545" s="45" t="str">
        <f>VLOOKUP(C8545,PROCV!E$50:G$126,3,0)</f>
        <v>Artes Cênicas e Espetáculos</v>
      </c>
      <c r="F8545" s="1" t="s">
        <v>416</v>
      </c>
      <c r="G8545" s="1" t="s">
        <v>236</v>
      </c>
      <c r="H8545" s="1">
        <v>2015</v>
      </c>
      <c r="I8545" s="60">
        <f>VLOOKUP(H8545,PROCV!E$33:F$44,2,0)</f>
        <v>1.0942074303887901</v>
      </c>
      <c r="J8545" s="71">
        <v>143051</v>
      </c>
      <c r="K8545" s="44">
        <f t="shared" si="133"/>
        <v>156527.46712454682</v>
      </c>
    </row>
    <row r="8546" spans="1:11" s="43" customFormat="1" ht="19.7" customHeight="1" x14ac:dyDescent="0.25">
      <c r="A8546" s="43" t="s">
        <v>175</v>
      </c>
      <c r="B8546" s="1" t="s">
        <v>292</v>
      </c>
      <c r="C8546" s="1" t="s">
        <v>238</v>
      </c>
      <c r="D8546" s="1" t="s">
        <v>237</v>
      </c>
      <c r="E8546" s="45" t="str">
        <f>VLOOKUP(C8546,PROCV!E$50:G$126,3,0)</f>
        <v>Artes Cênicas e Espetáculos</v>
      </c>
      <c r="F8546" s="1" t="s">
        <v>416</v>
      </c>
      <c r="G8546" s="1" t="s">
        <v>236</v>
      </c>
      <c r="H8546" s="1">
        <v>2015</v>
      </c>
      <c r="I8546" s="60">
        <f>VLOOKUP(H8546,PROCV!E$33:F$44,2,0)</f>
        <v>1.0942074303887901</v>
      </c>
      <c r="J8546" s="71">
        <v>8402</v>
      </c>
      <c r="K8546" s="44">
        <f t="shared" si="133"/>
        <v>9193.5308301266141</v>
      </c>
    </row>
    <row r="8547" spans="1:11" s="43" customFormat="1" ht="19.7" customHeight="1" x14ac:dyDescent="0.25">
      <c r="A8547" s="43" t="s">
        <v>175</v>
      </c>
      <c r="B8547" s="1" t="s">
        <v>292</v>
      </c>
      <c r="C8547" s="1" t="s">
        <v>238</v>
      </c>
      <c r="D8547" s="1" t="s">
        <v>237</v>
      </c>
      <c r="E8547" s="45" t="str">
        <f>VLOOKUP(C8547,PROCV!E$50:G$126,3,0)</f>
        <v>Artes Cênicas e Espetáculos</v>
      </c>
      <c r="F8547" s="1" t="s">
        <v>416</v>
      </c>
      <c r="G8547" s="1" t="s">
        <v>236</v>
      </c>
      <c r="H8547" s="1">
        <v>2015</v>
      </c>
      <c r="I8547" s="60">
        <f>VLOOKUP(H8547,PROCV!E$33:F$44,2,0)</f>
        <v>1.0942074303887901</v>
      </c>
      <c r="J8547" s="71">
        <v>83890</v>
      </c>
      <c r="K8547" s="44">
        <f t="shared" si="133"/>
        <v>91793.061335315608</v>
      </c>
    </row>
    <row r="8548" spans="1:11" s="43" customFormat="1" ht="19.7" customHeight="1" x14ac:dyDescent="0.25">
      <c r="A8548" s="43" t="s">
        <v>175</v>
      </c>
      <c r="B8548" s="1" t="s">
        <v>292</v>
      </c>
      <c r="C8548" s="1" t="s">
        <v>238</v>
      </c>
      <c r="D8548" s="1" t="s">
        <v>237</v>
      </c>
      <c r="E8548" s="45" t="str">
        <f>VLOOKUP(C8548,PROCV!E$50:G$126,3,0)</f>
        <v>Artes Cênicas e Espetáculos</v>
      </c>
      <c r="F8548" s="1" t="s">
        <v>416</v>
      </c>
      <c r="G8548" s="1" t="s">
        <v>236</v>
      </c>
      <c r="H8548" s="1">
        <v>2015</v>
      </c>
      <c r="I8548" s="60">
        <f>VLOOKUP(H8548,PROCV!E$33:F$44,2,0)</f>
        <v>1.0942074303887901</v>
      </c>
      <c r="J8548" s="71">
        <v>36960</v>
      </c>
      <c r="K8548" s="44">
        <f t="shared" si="133"/>
        <v>40441.906627169679</v>
      </c>
    </row>
    <row r="8549" spans="1:11" s="43" customFormat="1" ht="19.7" customHeight="1" x14ac:dyDescent="0.25">
      <c r="A8549" s="43" t="s">
        <v>175</v>
      </c>
      <c r="B8549" s="1" t="s">
        <v>292</v>
      </c>
      <c r="C8549" s="1" t="s">
        <v>238</v>
      </c>
      <c r="D8549" s="1" t="s">
        <v>237</v>
      </c>
      <c r="E8549" s="45" t="str">
        <f>VLOOKUP(C8549,PROCV!E$50:G$126,3,0)</f>
        <v>Artes Cênicas e Espetáculos</v>
      </c>
      <c r="F8549" s="1" t="s">
        <v>416</v>
      </c>
      <c r="G8549" s="1" t="s">
        <v>236</v>
      </c>
      <c r="H8549" s="1">
        <v>2015</v>
      </c>
      <c r="I8549" s="60">
        <f>VLOOKUP(H8549,PROCV!E$33:F$44,2,0)</f>
        <v>1.0942074303887901</v>
      </c>
      <c r="J8549" s="71">
        <v>10900</v>
      </c>
      <c r="K8549" s="44">
        <f t="shared" si="133"/>
        <v>11926.860991237812</v>
      </c>
    </row>
    <row r="8550" spans="1:11" s="43" customFormat="1" ht="19.7" customHeight="1" x14ac:dyDescent="0.25">
      <c r="A8550" s="43" t="s">
        <v>175</v>
      </c>
      <c r="B8550" s="1" t="s">
        <v>292</v>
      </c>
      <c r="C8550" s="1" t="s">
        <v>238</v>
      </c>
      <c r="D8550" s="1" t="s">
        <v>237</v>
      </c>
      <c r="E8550" s="45" t="str">
        <f>VLOOKUP(C8550,PROCV!E$50:G$126,3,0)</f>
        <v>Artes Cênicas e Espetáculos</v>
      </c>
      <c r="F8550" s="1" t="s">
        <v>416</v>
      </c>
      <c r="G8550" s="1" t="s">
        <v>236</v>
      </c>
      <c r="H8550" s="1">
        <v>2015</v>
      </c>
      <c r="I8550" s="60">
        <f>VLOOKUP(H8550,PROCV!E$33:F$44,2,0)</f>
        <v>1.0942074303887901</v>
      </c>
      <c r="J8550" s="71">
        <v>75428</v>
      </c>
      <c r="K8550" s="44">
        <f t="shared" si="133"/>
        <v>82533.878059365656</v>
      </c>
    </row>
    <row r="8551" spans="1:11" s="43" customFormat="1" ht="19.7" customHeight="1" x14ac:dyDescent="0.25">
      <c r="A8551" s="43" t="s">
        <v>175</v>
      </c>
      <c r="B8551" s="1" t="s">
        <v>292</v>
      </c>
      <c r="C8551" s="1" t="s">
        <v>238</v>
      </c>
      <c r="D8551" s="1" t="s">
        <v>237</v>
      </c>
      <c r="E8551" s="45" t="str">
        <f>VLOOKUP(C8551,PROCV!E$50:G$126,3,0)</f>
        <v>Artes Cênicas e Espetáculos</v>
      </c>
      <c r="F8551" s="1" t="s">
        <v>416</v>
      </c>
      <c r="G8551" s="1" t="s">
        <v>236</v>
      </c>
      <c r="H8551" s="1">
        <v>2015</v>
      </c>
      <c r="I8551" s="60">
        <f>VLOOKUP(H8551,PROCV!E$33:F$44,2,0)</f>
        <v>1.0942074303887901</v>
      </c>
      <c r="J8551" s="71">
        <v>15648</v>
      </c>
      <c r="K8551" s="44">
        <f t="shared" si="133"/>
        <v>17122.157870723786</v>
      </c>
    </row>
    <row r="8552" spans="1:11" s="43" customFormat="1" ht="19.7" customHeight="1" x14ac:dyDescent="0.25">
      <c r="A8552" s="43" t="s">
        <v>175</v>
      </c>
      <c r="B8552" s="1" t="s">
        <v>292</v>
      </c>
      <c r="C8552" s="1" t="s">
        <v>238</v>
      </c>
      <c r="D8552" s="1" t="s">
        <v>237</v>
      </c>
      <c r="E8552" s="45" t="str">
        <f>VLOOKUP(C8552,PROCV!E$50:G$126,3,0)</f>
        <v>Artes Cênicas e Espetáculos</v>
      </c>
      <c r="F8552" s="1" t="s">
        <v>416</v>
      </c>
      <c r="G8552" s="1" t="s">
        <v>236</v>
      </c>
      <c r="H8552" s="1">
        <v>2015</v>
      </c>
      <c r="I8552" s="60">
        <f>VLOOKUP(H8552,PROCV!E$33:F$44,2,0)</f>
        <v>1.0942074303887901</v>
      </c>
      <c r="J8552" s="71">
        <v>86240</v>
      </c>
      <c r="K8552" s="44">
        <f t="shared" si="133"/>
        <v>94364.448796729252</v>
      </c>
    </row>
    <row r="8553" spans="1:11" s="43" customFormat="1" ht="19.7" customHeight="1" x14ac:dyDescent="0.25">
      <c r="A8553" s="43" t="s">
        <v>175</v>
      </c>
      <c r="B8553" s="1" t="s">
        <v>292</v>
      </c>
      <c r="C8553" s="1" t="s">
        <v>241</v>
      </c>
      <c r="D8553" s="1" t="s">
        <v>240</v>
      </c>
      <c r="E8553" s="45" t="str">
        <f>VLOOKUP(C8553,PROCV!E$50:G$126,3,0)</f>
        <v>Artes Cênicas e Espetáculos</v>
      </c>
      <c r="F8553" s="1" t="s">
        <v>416</v>
      </c>
      <c r="G8553" s="1" t="s">
        <v>236</v>
      </c>
      <c r="H8553" s="1">
        <v>2015</v>
      </c>
      <c r="I8553" s="60">
        <f>VLOOKUP(H8553,PROCV!E$33:F$44,2,0)</f>
        <v>1.0942074303887901</v>
      </c>
      <c r="J8553" s="71">
        <v>88569</v>
      </c>
      <c r="K8553" s="44">
        <f t="shared" si="133"/>
        <v>96912.857902104748</v>
      </c>
    </row>
    <row r="8554" spans="1:11" s="43" customFormat="1" ht="19.7" customHeight="1" x14ac:dyDescent="0.25">
      <c r="A8554" s="43" t="s">
        <v>175</v>
      </c>
      <c r="B8554" s="1" t="s">
        <v>292</v>
      </c>
      <c r="C8554" s="1" t="s">
        <v>313</v>
      </c>
      <c r="D8554" s="1" t="s">
        <v>312</v>
      </c>
      <c r="E8554" s="45" t="str">
        <f>VLOOKUP(C8554,PROCV!E$50:G$126,3,0)</f>
        <v>Patrimônio</v>
      </c>
      <c r="F8554" s="1" t="s">
        <v>415</v>
      </c>
      <c r="G8554" s="1" t="s">
        <v>265</v>
      </c>
      <c r="H8554" s="1">
        <v>2015</v>
      </c>
      <c r="I8554" s="60">
        <f>VLOOKUP(H8554,PROCV!E$33:F$44,2,0)</f>
        <v>1.0942074303887901</v>
      </c>
      <c r="J8554" s="71">
        <v>171360</v>
      </c>
      <c r="K8554" s="44">
        <f t="shared" si="133"/>
        <v>187503.38527142306</v>
      </c>
    </row>
    <row r="8555" spans="1:11" s="43" customFormat="1" ht="19.7" customHeight="1" x14ac:dyDescent="0.25">
      <c r="A8555" s="43" t="s">
        <v>175</v>
      </c>
      <c r="B8555" s="1" t="s">
        <v>292</v>
      </c>
      <c r="C8555" s="1" t="s">
        <v>318</v>
      </c>
      <c r="D8555" s="1" t="s">
        <v>317</v>
      </c>
      <c r="E8555" s="45" t="str">
        <f>VLOOKUP(C8555,PROCV!E$50:G$126,3,0)</f>
        <v>Patrimônio</v>
      </c>
      <c r="F8555" s="1" t="s">
        <v>415</v>
      </c>
      <c r="G8555" s="1" t="s">
        <v>265</v>
      </c>
      <c r="H8555" s="1">
        <v>2015</v>
      </c>
      <c r="I8555" s="60">
        <f>VLOOKUP(H8555,PROCV!E$33:F$44,2,0)</f>
        <v>1.0942074303887901</v>
      </c>
      <c r="J8555" s="71">
        <v>1392270</v>
      </c>
      <c r="K8555" s="44">
        <f t="shared" si="133"/>
        <v>1523432.1791074008</v>
      </c>
    </row>
    <row r="8556" spans="1:11" s="43" customFormat="1" ht="19.7" customHeight="1" x14ac:dyDescent="0.25">
      <c r="A8556" s="43" t="s">
        <v>175</v>
      </c>
      <c r="B8556" s="1" t="s">
        <v>292</v>
      </c>
      <c r="C8556" s="1" t="s">
        <v>318</v>
      </c>
      <c r="D8556" s="1" t="s">
        <v>317</v>
      </c>
      <c r="E8556" s="45" t="str">
        <f>VLOOKUP(C8556,PROCV!E$50:G$126,3,0)</f>
        <v>Patrimônio</v>
      </c>
      <c r="F8556" s="1" t="s">
        <v>415</v>
      </c>
      <c r="G8556" s="1" t="s">
        <v>265</v>
      </c>
      <c r="H8556" s="1">
        <v>2015</v>
      </c>
      <c r="I8556" s="60">
        <f>VLOOKUP(H8556,PROCV!E$33:F$44,2,0)</f>
        <v>1.0942074303887901</v>
      </c>
      <c r="J8556" s="71">
        <v>1500000</v>
      </c>
      <c r="K8556" s="44">
        <f t="shared" si="133"/>
        <v>1641311.1455831851</v>
      </c>
    </row>
    <row r="8557" spans="1:11" s="43" customFormat="1" ht="19.7" customHeight="1" x14ac:dyDescent="0.25">
      <c r="A8557" s="43" t="s">
        <v>175</v>
      </c>
      <c r="B8557" s="1" t="s">
        <v>292</v>
      </c>
      <c r="C8557" s="1" t="s">
        <v>326</v>
      </c>
      <c r="D8557" s="1" t="s">
        <v>325</v>
      </c>
      <c r="E8557" s="45" t="str">
        <f>VLOOKUP(C8557,PROCV!E$50:G$126,3,0)</f>
        <v>NA</v>
      </c>
      <c r="F8557" s="1" t="s">
        <v>415</v>
      </c>
      <c r="G8557" s="1" t="s">
        <v>265</v>
      </c>
      <c r="H8557" s="1">
        <v>2015</v>
      </c>
      <c r="I8557" s="60">
        <f>VLOOKUP(H8557,PROCV!E$33:F$44,2,0)</f>
        <v>1.0942074303887901</v>
      </c>
      <c r="J8557" s="71">
        <v>1500000</v>
      </c>
      <c r="K8557" s="44">
        <f t="shared" si="133"/>
        <v>1641311.1455831851</v>
      </c>
    </row>
    <row r="8558" spans="1:11" s="43" customFormat="1" ht="19.7" customHeight="1" x14ac:dyDescent="0.25">
      <c r="A8558" s="43" t="s">
        <v>161</v>
      </c>
      <c r="B8558" s="1" t="s">
        <v>292</v>
      </c>
      <c r="C8558" s="1" t="s">
        <v>309</v>
      </c>
      <c r="D8558" s="1" t="s">
        <v>308</v>
      </c>
      <c r="E8558" s="45" t="str">
        <f>VLOOKUP(C8558,PROCV!E$50:G$126,3,0)</f>
        <v>NA</v>
      </c>
      <c r="F8558" s="1" t="s">
        <v>416</v>
      </c>
      <c r="G8558" s="1" t="s">
        <v>236</v>
      </c>
      <c r="H8558" s="1">
        <v>2015</v>
      </c>
      <c r="I8558" s="60">
        <f>VLOOKUP(H8558,PROCV!E$33:F$44,2,0)</f>
        <v>1.0942074303887901</v>
      </c>
      <c r="J8558" s="71">
        <v>8135</v>
      </c>
      <c r="K8558" s="44">
        <f t="shared" si="133"/>
        <v>8901.3774462128076</v>
      </c>
    </row>
    <row r="8559" spans="1:11" s="43" customFormat="1" ht="19.7" customHeight="1" x14ac:dyDescent="0.25">
      <c r="A8559" s="43" t="s">
        <v>161</v>
      </c>
      <c r="B8559" s="1" t="s">
        <v>292</v>
      </c>
      <c r="C8559" s="1" t="s">
        <v>309</v>
      </c>
      <c r="D8559" s="1" t="s">
        <v>308</v>
      </c>
      <c r="E8559" s="45" t="str">
        <f>VLOOKUP(C8559,PROCV!E$50:G$126,3,0)</f>
        <v>NA</v>
      </c>
      <c r="F8559" s="1" t="s">
        <v>416</v>
      </c>
      <c r="G8559" s="1" t="s">
        <v>236</v>
      </c>
      <c r="H8559" s="1">
        <v>2015</v>
      </c>
      <c r="I8559" s="60">
        <f>VLOOKUP(H8559,PROCV!E$33:F$44,2,0)</f>
        <v>1.0942074303887901</v>
      </c>
      <c r="J8559" s="71">
        <v>87198</v>
      </c>
      <c r="K8559" s="44">
        <f t="shared" si="133"/>
        <v>95412.699515041721</v>
      </c>
    </row>
    <row r="8560" spans="1:11" s="43" customFormat="1" ht="19.7" customHeight="1" x14ac:dyDescent="0.25">
      <c r="A8560" s="43" t="s">
        <v>161</v>
      </c>
      <c r="B8560" s="1" t="s">
        <v>292</v>
      </c>
      <c r="C8560" s="1" t="s">
        <v>291</v>
      </c>
      <c r="D8560" s="1" t="s">
        <v>290</v>
      </c>
      <c r="E8560" s="45" t="str">
        <f>VLOOKUP(C8560,PROCV!E$50:G$126,3,0)</f>
        <v>NA</v>
      </c>
      <c r="F8560" s="1" t="s">
        <v>416</v>
      </c>
      <c r="G8560" s="1" t="s">
        <v>236</v>
      </c>
      <c r="H8560" s="1">
        <v>2015</v>
      </c>
      <c r="I8560" s="60">
        <f>VLOOKUP(H8560,PROCV!E$33:F$44,2,0)</f>
        <v>1.0942074303887901</v>
      </c>
      <c r="J8560" s="71">
        <v>6501</v>
      </c>
      <c r="K8560" s="44">
        <f t="shared" si="133"/>
        <v>7113.4425049575248</v>
      </c>
    </row>
    <row r="8561" spans="1:11" s="43" customFormat="1" ht="19.7" customHeight="1" x14ac:dyDescent="0.25">
      <c r="A8561" s="43" t="s">
        <v>161</v>
      </c>
      <c r="B8561" s="1" t="s">
        <v>292</v>
      </c>
      <c r="C8561" s="1" t="s">
        <v>291</v>
      </c>
      <c r="D8561" s="1" t="s">
        <v>290</v>
      </c>
      <c r="E8561" s="45" t="str">
        <f>VLOOKUP(C8561,PROCV!E$50:G$126,3,0)</f>
        <v>NA</v>
      </c>
      <c r="F8561" s="1" t="s">
        <v>416</v>
      </c>
      <c r="G8561" s="1" t="s">
        <v>236</v>
      </c>
      <c r="H8561" s="1">
        <v>2015</v>
      </c>
      <c r="I8561" s="60">
        <f>VLOOKUP(H8561,PROCV!E$33:F$44,2,0)</f>
        <v>1.0942074303887901</v>
      </c>
      <c r="J8561" s="71">
        <v>19422</v>
      </c>
      <c r="K8561" s="44">
        <f t="shared" si="133"/>
        <v>21251.696713011082</v>
      </c>
    </row>
    <row r="8562" spans="1:11" s="43" customFormat="1" ht="19.7" customHeight="1" x14ac:dyDescent="0.25">
      <c r="A8562" s="43" t="s">
        <v>161</v>
      </c>
      <c r="B8562" s="1" t="s">
        <v>292</v>
      </c>
      <c r="C8562" s="1" t="s">
        <v>320</v>
      </c>
      <c r="D8562" s="1" t="s">
        <v>319</v>
      </c>
      <c r="E8562" s="45" t="str">
        <f>VLOOKUP(C8562,PROCV!E$50:G$126,3,0)</f>
        <v>Música</v>
      </c>
      <c r="F8562" s="1" t="s">
        <v>416</v>
      </c>
      <c r="G8562" s="1" t="s">
        <v>236</v>
      </c>
      <c r="H8562" s="1">
        <v>2015</v>
      </c>
      <c r="I8562" s="60">
        <f>VLOOKUP(H8562,PROCV!E$33:F$44,2,0)</f>
        <v>1.0942074303887901</v>
      </c>
      <c r="J8562" s="71">
        <v>3234</v>
      </c>
      <c r="K8562" s="44">
        <f t="shared" si="133"/>
        <v>3538.666829877347</v>
      </c>
    </row>
    <row r="8563" spans="1:11" s="43" customFormat="1" ht="19.7" customHeight="1" x14ac:dyDescent="0.25">
      <c r="A8563" s="43" t="s">
        <v>161</v>
      </c>
      <c r="B8563" s="1" t="s">
        <v>292</v>
      </c>
      <c r="C8563" s="1" t="s">
        <v>320</v>
      </c>
      <c r="D8563" s="1" t="s">
        <v>319</v>
      </c>
      <c r="E8563" s="45" t="str">
        <f>VLOOKUP(C8563,PROCV!E$50:G$126,3,0)</f>
        <v>Música</v>
      </c>
      <c r="F8563" s="1" t="s">
        <v>416</v>
      </c>
      <c r="G8563" s="1" t="s">
        <v>236</v>
      </c>
      <c r="H8563" s="1">
        <v>2015</v>
      </c>
      <c r="I8563" s="60">
        <f>VLOOKUP(H8563,PROCV!E$33:F$44,2,0)</f>
        <v>1.0942074303887901</v>
      </c>
      <c r="J8563" s="71">
        <v>17804</v>
      </c>
      <c r="K8563" s="44">
        <f t="shared" si="133"/>
        <v>19481.269090642018</v>
      </c>
    </row>
    <row r="8564" spans="1:11" s="43" customFormat="1" ht="19.7" customHeight="1" x14ac:dyDescent="0.25">
      <c r="A8564" s="43" t="s">
        <v>161</v>
      </c>
      <c r="B8564" s="1" t="s">
        <v>292</v>
      </c>
      <c r="C8564" s="1" t="s">
        <v>285</v>
      </c>
      <c r="D8564" s="1" t="s">
        <v>284</v>
      </c>
      <c r="E8564" s="45" t="str">
        <f>VLOOKUP(C8564,PROCV!E$50:G$126,3,0)</f>
        <v>Editorial</v>
      </c>
      <c r="F8564" s="1" t="s">
        <v>416</v>
      </c>
      <c r="G8564" s="1" t="s">
        <v>236</v>
      </c>
      <c r="H8564" s="1">
        <v>2015</v>
      </c>
      <c r="I8564" s="60">
        <f>VLOOKUP(H8564,PROCV!E$33:F$44,2,0)</f>
        <v>1.0942074303887901</v>
      </c>
      <c r="J8564" s="71">
        <v>45703</v>
      </c>
      <c r="K8564" s="44">
        <f t="shared" si="133"/>
        <v>50008.562191058874</v>
      </c>
    </row>
    <row r="8565" spans="1:11" s="43" customFormat="1" ht="19.7" customHeight="1" x14ac:dyDescent="0.25">
      <c r="A8565" s="43" t="s">
        <v>161</v>
      </c>
      <c r="B8565" s="1" t="s">
        <v>292</v>
      </c>
      <c r="C8565" s="1" t="s">
        <v>285</v>
      </c>
      <c r="D8565" s="1" t="s">
        <v>284</v>
      </c>
      <c r="E8565" s="45" t="str">
        <f>VLOOKUP(C8565,PROCV!E$50:G$126,3,0)</f>
        <v>Editorial</v>
      </c>
      <c r="F8565" s="1" t="s">
        <v>416</v>
      </c>
      <c r="G8565" s="1" t="s">
        <v>236</v>
      </c>
      <c r="H8565" s="1">
        <v>2015</v>
      </c>
      <c r="I8565" s="60">
        <f>VLOOKUP(H8565,PROCV!E$33:F$44,2,0)</f>
        <v>1.0942074303887901</v>
      </c>
      <c r="J8565" s="71">
        <v>288692</v>
      </c>
      <c r="K8565" s="44">
        <f t="shared" si="133"/>
        <v>315888.9314938006</v>
      </c>
    </row>
    <row r="8566" spans="1:11" s="43" customFormat="1" ht="19.7" customHeight="1" x14ac:dyDescent="0.25">
      <c r="A8566" s="43" t="s">
        <v>161</v>
      </c>
      <c r="B8566" s="1" t="s">
        <v>292</v>
      </c>
      <c r="C8566" s="1" t="s">
        <v>285</v>
      </c>
      <c r="D8566" s="1" t="s">
        <v>284</v>
      </c>
      <c r="E8566" s="45" t="str">
        <f>VLOOKUP(C8566,PROCV!E$50:G$126,3,0)</f>
        <v>Editorial</v>
      </c>
      <c r="F8566" s="1" t="s">
        <v>416</v>
      </c>
      <c r="G8566" s="1" t="s">
        <v>236</v>
      </c>
      <c r="H8566" s="1">
        <v>2015</v>
      </c>
      <c r="I8566" s="60">
        <f>VLOOKUP(H8566,PROCV!E$33:F$44,2,0)</f>
        <v>1.0942074303887901</v>
      </c>
      <c r="J8566" s="71">
        <v>850000</v>
      </c>
      <c r="K8566" s="44">
        <f t="shared" si="133"/>
        <v>930076.31583047158</v>
      </c>
    </row>
    <row r="8567" spans="1:11" s="43" customFormat="1" ht="19.7" customHeight="1" x14ac:dyDescent="0.25">
      <c r="A8567" s="43" t="s">
        <v>161</v>
      </c>
      <c r="B8567" s="1" t="s">
        <v>292</v>
      </c>
      <c r="C8567" s="1" t="s">
        <v>285</v>
      </c>
      <c r="D8567" s="1" t="s">
        <v>284</v>
      </c>
      <c r="E8567" s="45" t="str">
        <f>VLOOKUP(C8567,PROCV!E$50:G$126,3,0)</f>
        <v>Editorial</v>
      </c>
      <c r="F8567" s="1" t="s">
        <v>416</v>
      </c>
      <c r="G8567" s="1" t="s">
        <v>236</v>
      </c>
      <c r="H8567" s="1">
        <v>2015</v>
      </c>
      <c r="I8567" s="60">
        <f>VLOOKUP(H8567,PROCV!E$33:F$44,2,0)</f>
        <v>1.0942074303887901</v>
      </c>
      <c r="J8567" s="71">
        <v>74496</v>
      </c>
      <c r="K8567" s="44">
        <f t="shared" si="133"/>
        <v>81514.07673424331</v>
      </c>
    </row>
    <row r="8568" spans="1:11" s="43" customFormat="1" ht="19.7" customHeight="1" x14ac:dyDescent="0.25">
      <c r="A8568" s="43" t="s">
        <v>161</v>
      </c>
      <c r="B8568" s="1" t="s">
        <v>292</v>
      </c>
      <c r="C8568" s="1" t="s">
        <v>283</v>
      </c>
      <c r="D8568" s="1" t="s">
        <v>282</v>
      </c>
      <c r="E8568" s="45" t="str">
        <f>VLOOKUP(C8568,PROCV!E$50:G$126,3,0)</f>
        <v>Editorial</v>
      </c>
      <c r="F8568" s="1" t="s">
        <v>416</v>
      </c>
      <c r="G8568" s="1" t="s">
        <v>236</v>
      </c>
      <c r="H8568" s="1">
        <v>2015</v>
      </c>
      <c r="I8568" s="60">
        <f>VLOOKUP(H8568,PROCV!E$33:F$44,2,0)</f>
        <v>1.0942074303887901</v>
      </c>
      <c r="J8568" s="71">
        <v>39452</v>
      </c>
      <c r="K8568" s="44">
        <f t="shared" si="133"/>
        <v>43168.671543698547</v>
      </c>
    </row>
    <row r="8569" spans="1:11" s="43" customFormat="1" ht="19.7" customHeight="1" x14ac:dyDescent="0.25">
      <c r="A8569" s="43" t="s">
        <v>161</v>
      </c>
      <c r="B8569" s="1" t="s">
        <v>292</v>
      </c>
      <c r="C8569" s="1" t="s">
        <v>269</v>
      </c>
      <c r="D8569" s="1" t="s">
        <v>268</v>
      </c>
      <c r="E8569" s="45" t="str">
        <f>VLOOKUP(C8569,PROCV!E$50:G$126,3,0)</f>
        <v>NA</v>
      </c>
      <c r="F8569" s="1" t="s">
        <v>416</v>
      </c>
      <c r="G8569" s="1" t="s">
        <v>236</v>
      </c>
      <c r="H8569" s="1">
        <v>2015</v>
      </c>
      <c r="I8569" s="60">
        <f>VLOOKUP(H8569,PROCV!E$33:F$44,2,0)</f>
        <v>1.0942074303887901</v>
      </c>
      <c r="J8569" s="71">
        <v>16189</v>
      </c>
      <c r="K8569" s="44">
        <f t="shared" si="133"/>
        <v>17714.124090564124</v>
      </c>
    </row>
    <row r="8570" spans="1:11" s="43" customFormat="1" ht="19.7" customHeight="1" x14ac:dyDescent="0.25">
      <c r="A8570" s="43" t="s">
        <v>161</v>
      </c>
      <c r="B8570" s="1" t="s">
        <v>292</v>
      </c>
      <c r="C8570" s="1" t="s">
        <v>269</v>
      </c>
      <c r="D8570" s="1" t="s">
        <v>268</v>
      </c>
      <c r="E8570" s="45" t="str">
        <f>VLOOKUP(C8570,PROCV!E$50:G$126,3,0)</f>
        <v>NA</v>
      </c>
      <c r="F8570" s="1" t="s">
        <v>416</v>
      </c>
      <c r="G8570" s="1" t="s">
        <v>236</v>
      </c>
      <c r="H8570" s="1">
        <v>2015</v>
      </c>
      <c r="I8570" s="60">
        <f>VLOOKUP(H8570,PROCV!E$33:F$44,2,0)</f>
        <v>1.0942074303887901</v>
      </c>
      <c r="J8570" s="71">
        <v>45268</v>
      </c>
      <c r="K8570" s="44">
        <f t="shared" si="133"/>
        <v>49532.58195883975</v>
      </c>
    </row>
    <row r="8571" spans="1:11" s="43" customFormat="1" ht="19.7" customHeight="1" x14ac:dyDescent="0.25">
      <c r="A8571" s="43" t="s">
        <v>161</v>
      </c>
      <c r="B8571" s="1" t="s">
        <v>292</v>
      </c>
      <c r="C8571" s="1" t="s">
        <v>269</v>
      </c>
      <c r="D8571" s="1" t="s">
        <v>268</v>
      </c>
      <c r="E8571" s="45" t="str">
        <f>VLOOKUP(C8571,PROCV!E$50:G$126,3,0)</f>
        <v>NA</v>
      </c>
      <c r="F8571" s="1" t="s">
        <v>416</v>
      </c>
      <c r="G8571" s="1" t="s">
        <v>236</v>
      </c>
      <c r="H8571" s="1">
        <v>2015</v>
      </c>
      <c r="I8571" s="60">
        <f>VLOOKUP(H8571,PROCV!E$33:F$44,2,0)</f>
        <v>1.0942074303887901</v>
      </c>
      <c r="J8571" s="71">
        <v>40836</v>
      </c>
      <c r="K8571" s="44">
        <f t="shared" si="133"/>
        <v>44683.054627356629</v>
      </c>
    </row>
    <row r="8572" spans="1:11" s="43" customFormat="1" ht="19.7" customHeight="1" x14ac:dyDescent="0.25">
      <c r="A8572" s="43" t="s">
        <v>161</v>
      </c>
      <c r="B8572" s="1" t="s">
        <v>292</v>
      </c>
      <c r="C8572" s="1" t="s">
        <v>250</v>
      </c>
      <c r="D8572" s="1" t="s">
        <v>249</v>
      </c>
      <c r="E8572" s="45" t="str">
        <f>VLOOKUP(C8572,PROCV!E$50:G$126,3,0)</f>
        <v>Audiovisual</v>
      </c>
      <c r="F8572" s="1" t="s">
        <v>416</v>
      </c>
      <c r="G8572" s="1" t="s">
        <v>236</v>
      </c>
      <c r="H8572" s="1">
        <v>2015</v>
      </c>
      <c r="I8572" s="60">
        <f>VLOOKUP(H8572,PROCV!E$33:F$44,2,0)</f>
        <v>1.0942074303887901</v>
      </c>
      <c r="J8572" s="71">
        <v>1825</v>
      </c>
      <c r="K8572" s="44">
        <f t="shared" si="133"/>
        <v>1996.9285604595418</v>
      </c>
    </row>
    <row r="8573" spans="1:11" s="43" customFormat="1" ht="19.7" customHeight="1" x14ac:dyDescent="0.25">
      <c r="A8573" s="43" t="s">
        <v>161</v>
      </c>
      <c r="B8573" s="1" t="s">
        <v>292</v>
      </c>
      <c r="C8573" s="1" t="s">
        <v>250</v>
      </c>
      <c r="D8573" s="1" t="s">
        <v>249</v>
      </c>
      <c r="E8573" s="45" t="str">
        <f>VLOOKUP(C8573,PROCV!E$50:G$126,3,0)</f>
        <v>Audiovisual</v>
      </c>
      <c r="F8573" s="1" t="s">
        <v>416</v>
      </c>
      <c r="G8573" s="1" t="s">
        <v>236</v>
      </c>
      <c r="H8573" s="1">
        <v>2015</v>
      </c>
      <c r="I8573" s="60">
        <f>VLOOKUP(H8573,PROCV!E$33:F$44,2,0)</f>
        <v>1.0942074303887901</v>
      </c>
      <c r="J8573" s="71">
        <v>90005</v>
      </c>
      <c r="K8573" s="44">
        <f t="shared" si="133"/>
        <v>98484.139772143055</v>
      </c>
    </row>
    <row r="8574" spans="1:11" s="43" customFormat="1" ht="19.7" customHeight="1" x14ac:dyDescent="0.25">
      <c r="A8574" s="43" t="s">
        <v>161</v>
      </c>
      <c r="B8574" s="1" t="s">
        <v>292</v>
      </c>
      <c r="C8574" s="1" t="s">
        <v>246</v>
      </c>
      <c r="D8574" s="1" t="s">
        <v>245</v>
      </c>
      <c r="E8574" s="45" t="str">
        <f>VLOOKUP(C8574,PROCV!E$50:G$126,3,0)</f>
        <v>Artes Cênicas e Espetáculos</v>
      </c>
      <c r="F8574" s="1" t="s">
        <v>416</v>
      </c>
      <c r="G8574" s="1" t="s">
        <v>236</v>
      </c>
      <c r="H8574" s="1">
        <v>2015</v>
      </c>
      <c r="I8574" s="60">
        <f>VLOOKUP(H8574,PROCV!E$33:F$44,2,0)</f>
        <v>1.0942074303887901</v>
      </c>
      <c r="J8574" s="71">
        <v>52436</v>
      </c>
      <c r="K8574" s="44">
        <f t="shared" si="133"/>
        <v>57375.860819866597</v>
      </c>
    </row>
    <row r="8575" spans="1:11" s="43" customFormat="1" ht="19.7" customHeight="1" x14ac:dyDescent="0.25">
      <c r="A8575" s="43" t="s">
        <v>161</v>
      </c>
      <c r="B8575" s="1" t="s">
        <v>292</v>
      </c>
      <c r="C8575" s="1" t="s">
        <v>246</v>
      </c>
      <c r="D8575" s="1" t="s">
        <v>245</v>
      </c>
      <c r="E8575" s="45" t="str">
        <f>VLOOKUP(C8575,PROCV!E$50:G$126,3,0)</f>
        <v>Artes Cênicas e Espetáculos</v>
      </c>
      <c r="F8575" s="1" t="s">
        <v>416</v>
      </c>
      <c r="G8575" s="1" t="s">
        <v>236</v>
      </c>
      <c r="H8575" s="1">
        <v>2015</v>
      </c>
      <c r="I8575" s="60">
        <f>VLOOKUP(H8575,PROCV!E$33:F$44,2,0)</f>
        <v>1.0942074303887901</v>
      </c>
      <c r="J8575" s="71">
        <v>9545</v>
      </c>
      <c r="K8575" s="44">
        <f t="shared" si="133"/>
        <v>10444.209923061002</v>
      </c>
    </row>
    <row r="8576" spans="1:11" s="43" customFormat="1" ht="19.7" customHeight="1" x14ac:dyDescent="0.25">
      <c r="A8576" s="43" t="s">
        <v>161</v>
      </c>
      <c r="B8576" s="1" t="s">
        <v>292</v>
      </c>
      <c r="C8576" s="1" t="s">
        <v>246</v>
      </c>
      <c r="D8576" s="1" t="s">
        <v>245</v>
      </c>
      <c r="E8576" s="45" t="str">
        <f>VLOOKUP(C8576,PROCV!E$50:G$126,3,0)</f>
        <v>Artes Cênicas e Espetáculos</v>
      </c>
      <c r="F8576" s="1" t="s">
        <v>416</v>
      </c>
      <c r="G8576" s="1" t="s">
        <v>236</v>
      </c>
      <c r="H8576" s="1">
        <v>2015</v>
      </c>
      <c r="I8576" s="60">
        <f>VLOOKUP(H8576,PROCV!E$33:F$44,2,0)</f>
        <v>1.0942074303887901</v>
      </c>
      <c r="J8576" s="71">
        <v>4420</v>
      </c>
      <c r="K8576" s="44">
        <f t="shared" si="133"/>
        <v>4836.3968423184524</v>
      </c>
    </row>
    <row r="8577" spans="1:11" s="43" customFormat="1" ht="19.7" customHeight="1" x14ac:dyDescent="0.25">
      <c r="A8577" s="43" t="s">
        <v>185</v>
      </c>
      <c r="B8577" s="1" t="s">
        <v>293</v>
      </c>
      <c r="C8577" s="1" t="s">
        <v>309</v>
      </c>
      <c r="D8577" s="1" t="s">
        <v>308</v>
      </c>
      <c r="E8577" s="45" t="str">
        <f>VLOOKUP(C8577,PROCV!E$50:G$126,3,0)</f>
        <v>NA</v>
      </c>
      <c r="F8577" s="1" t="s">
        <v>416</v>
      </c>
      <c r="G8577" s="1" t="s">
        <v>236</v>
      </c>
      <c r="H8577" s="1">
        <v>2015</v>
      </c>
      <c r="I8577" s="60">
        <f>VLOOKUP(H8577,PROCV!E$33:F$44,2,0)</f>
        <v>1.0942074303887901</v>
      </c>
      <c r="J8577" s="71">
        <v>13610</v>
      </c>
      <c r="K8577" s="44">
        <f t="shared" si="133"/>
        <v>14892.163127591433</v>
      </c>
    </row>
    <row r="8578" spans="1:11" s="43" customFormat="1" ht="19.7" customHeight="1" x14ac:dyDescent="0.25">
      <c r="A8578" s="43" t="s">
        <v>185</v>
      </c>
      <c r="B8578" s="1" t="s">
        <v>293</v>
      </c>
      <c r="C8578" s="1" t="s">
        <v>309</v>
      </c>
      <c r="D8578" s="1" t="s">
        <v>308</v>
      </c>
      <c r="E8578" s="45" t="str">
        <f>VLOOKUP(C8578,PROCV!E$50:G$126,3,0)</f>
        <v>NA</v>
      </c>
      <c r="F8578" s="1" t="s">
        <v>416</v>
      </c>
      <c r="G8578" s="1" t="s">
        <v>236</v>
      </c>
      <c r="H8578" s="1">
        <v>2015</v>
      </c>
      <c r="I8578" s="60">
        <f>VLOOKUP(H8578,PROCV!E$33:F$44,2,0)</f>
        <v>1.0942074303887901</v>
      </c>
      <c r="J8578" s="71">
        <v>8784</v>
      </c>
      <c r="K8578" s="44">
        <f t="shared" si="133"/>
        <v>9611.5180685351315</v>
      </c>
    </row>
    <row r="8579" spans="1:11" s="43" customFormat="1" ht="19.7" customHeight="1" x14ac:dyDescent="0.25">
      <c r="A8579" s="43" t="s">
        <v>185</v>
      </c>
      <c r="B8579" s="1" t="s">
        <v>293</v>
      </c>
      <c r="C8579" s="1" t="s">
        <v>291</v>
      </c>
      <c r="D8579" s="1" t="s">
        <v>290</v>
      </c>
      <c r="E8579" s="45" t="str">
        <f>VLOOKUP(C8579,PROCV!E$50:G$126,3,0)</f>
        <v>NA</v>
      </c>
      <c r="F8579" s="1" t="s">
        <v>416</v>
      </c>
      <c r="G8579" s="1" t="s">
        <v>236</v>
      </c>
      <c r="H8579" s="1">
        <v>2015</v>
      </c>
      <c r="I8579" s="60">
        <f>VLOOKUP(H8579,PROCV!E$33:F$44,2,0)</f>
        <v>1.0942074303887901</v>
      </c>
      <c r="J8579" s="71">
        <v>338301</v>
      </c>
      <c r="K8579" s="44">
        <f t="shared" ref="K8579:K8642" si="134">J8579*I8579</f>
        <v>370171.46790795808</v>
      </c>
    </row>
    <row r="8580" spans="1:11" s="43" customFormat="1" ht="19.7" customHeight="1" x14ac:dyDescent="0.25">
      <c r="A8580" s="43" t="s">
        <v>185</v>
      </c>
      <c r="B8580" s="1" t="s">
        <v>293</v>
      </c>
      <c r="C8580" s="1" t="s">
        <v>291</v>
      </c>
      <c r="D8580" s="1" t="s">
        <v>290</v>
      </c>
      <c r="E8580" s="45" t="str">
        <f>VLOOKUP(C8580,PROCV!E$50:G$126,3,0)</f>
        <v>NA</v>
      </c>
      <c r="F8580" s="1" t="s">
        <v>416</v>
      </c>
      <c r="G8580" s="1" t="s">
        <v>236</v>
      </c>
      <c r="H8580" s="1">
        <v>2015</v>
      </c>
      <c r="I8580" s="60">
        <f>VLOOKUP(H8580,PROCV!E$33:F$44,2,0)</f>
        <v>1.0942074303887901</v>
      </c>
      <c r="J8580" s="71">
        <v>256088</v>
      </c>
      <c r="K8580" s="44">
        <f t="shared" si="134"/>
        <v>280213.39243340446</v>
      </c>
    </row>
    <row r="8581" spans="1:11" s="43" customFormat="1" ht="19.7" customHeight="1" x14ac:dyDescent="0.25">
      <c r="A8581" s="43" t="s">
        <v>185</v>
      </c>
      <c r="B8581" s="1" t="s">
        <v>293</v>
      </c>
      <c r="C8581" s="1" t="s">
        <v>291</v>
      </c>
      <c r="D8581" s="1" t="s">
        <v>290</v>
      </c>
      <c r="E8581" s="45" t="str">
        <f>VLOOKUP(C8581,PROCV!E$50:G$126,3,0)</f>
        <v>NA</v>
      </c>
      <c r="F8581" s="1" t="s">
        <v>416</v>
      </c>
      <c r="G8581" s="1" t="s">
        <v>236</v>
      </c>
      <c r="H8581" s="1">
        <v>2015</v>
      </c>
      <c r="I8581" s="60">
        <f>VLOOKUP(H8581,PROCV!E$33:F$44,2,0)</f>
        <v>1.0942074303887901</v>
      </c>
      <c r="J8581" s="71">
        <v>4000000</v>
      </c>
      <c r="K8581" s="44">
        <f t="shared" si="134"/>
        <v>4376829.7215551604</v>
      </c>
    </row>
    <row r="8582" spans="1:11" s="43" customFormat="1" ht="19.7" customHeight="1" x14ac:dyDescent="0.25">
      <c r="A8582" s="43" t="s">
        <v>185</v>
      </c>
      <c r="B8582" s="1" t="s">
        <v>293</v>
      </c>
      <c r="C8582" s="1" t="s">
        <v>291</v>
      </c>
      <c r="D8582" s="1" t="s">
        <v>290</v>
      </c>
      <c r="E8582" s="45" t="str">
        <f>VLOOKUP(C8582,PROCV!E$50:G$126,3,0)</f>
        <v>NA</v>
      </c>
      <c r="F8582" s="1" t="s">
        <v>416</v>
      </c>
      <c r="G8582" s="1" t="s">
        <v>236</v>
      </c>
      <c r="H8582" s="1">
        <v>2015</v>
      </c>
      <c r="I8582" s="60">
        <f>VLOOKUP(H8582,PROCV!E$33:F$44,2,0)</f>
        <v>1.0942074303887901</v>
      </c>
      <c r="J8582" s="71">
        <v>771281</v>
      </c>
      <c r="K8582" s="44">
        <f t="shared" si="134"/>
        <v>843941.40111769643</v>
      </c>
    </row>
    <row r="8583" spans="1:11" s="43" customFormat="1" ht="19.7" customHeight="1" x14ac:dyDescent="0.25">
      <c r="A8583" s="43" t="s">
        <v>185</v>
      </c>
      <c r="B8583" s="1" t="s">
        <v>293</v>
      </c>
      <c r="C8583" s="1" t="s">
        <v>320</v>
      </c>
      <c r="D8583" s="1" t="s">
        <v>319</v>
      </c>
      <c r="E8583" s="45" t="str">
        <f>VLOOKUP(C8583,PROCV!E$50:G$126,3,0)</f>
        <v>Música</v>
      </c>
      <c r="F8583" s="1" t="s">
        <v>416</v>
      </c>
      <c r="G8583" s="1" t="s">
        <v>236</v>
      </c>
      <c r="H8583" s="1">
        <v>2015</v>
      </c>
      <c r="I8583" s="60">
        <f>VLOOKUP(H8583,PROCV!E$33:F$44,2,0)</f>
        <v>1.0942074303887901</v>
      </c>
      <c r="J8583" s="71">
        <v>29177</v>
      </c>
      <c r="K8583" s="44">
        <f t="shared" si="134"/>
        <v>31925.690196453728</v>
      </c>
    </row>
    <row r="8584" spans="1:11" s="43" customFormat="1" ht="19.7" customHeight="1" x14ac:dyDescent="0.25">
      <c r="A8584" s="43" t="s">
        <v>185</v>
      </c>
      <c r="B8584" s="1" t="s">
        <v>293</v>
      </c>
      <c r="C8584" s="1" t="s">
        <v>320</v>
      </c>
      <c r="D8584" s="1" t="s">
        <v>319</v>
      </c>
      <c r="E8584" s="45" t="str">
        <f>VLOOKUP(C8584,PROCV!E$50:G$126,3,0)</f>
        <v>Música</v>
      </c>
      <c r="F8584" s="1" t="s">
        <v>416</v>
      </c>
      <c r="G8584" s="1" t="s">
        <v>236</v>
      </c>
      <c r="H8584" s="1">
        <v>2015</v>
      </c>
      <c r="I8584" s="60">
        <f>VLOOKUP(H8584,PROCV!E$33:F$44,2,0)</f>
        <v>1.0942074303887901</v>
      </c>
      <c r="J8584" s="71">
        <v>135870</v>
      </c>
      <c r="K8584" s="44">
        <f t="shared" si="134"/>
        <v>148669.96356692491</v>
      </c>
    </row>
    <row r="8585" spans="1:11" s="43" customFormat="1" ht="19.7" customHeight="1" x14ac:dyDescent="0.25">
      <c r="A8585" s="43" t="s">
        <v>185</v>
      </c>
      <c r="B8585" s="1" t="s">
        <v>293</v>
      </c>
      <c r="C8585" s="1" t="s">
        <v>289</v>
      </c>
      <c r="D8585" s="1" t="s">
        <v>288</v>
      </c>
      <c r="E8585" s="45" t="str">
        <f>VLOOKUP(C8585,PROCV!E$50:G$126,3,0)</f>
        <v>Editorial</v>
      </c>
      <c r="F8585" s="1" t="s">
        <v>416</v>
      </c>
      <c r="G8585" s="1" t="s">
        <v>236</v>
      </c>
      <c r="H8585" s="1">
        <v>2015</v>
      </c>
      <c r="I8585" s="60">
        <f>VLOOKUP(H8585,PROCV!E$33:F$44,2,0)</f>
        <v>1.0942074303887901</v>
      </c>
      <c r="J8585" s="71">
        <v>155802</v>
      </c>
      <c r="K8585" s="44">
        <f t="shared" si="134"/>
        <v>170479.70606943427</v>
      </c>
    </row>
    <row r="8586" spans="1:11" s="43" customFormat="1" ht="19.7" customHeight="1" x14ac:dyDescent="0.25">
      <c r="A8586" s="43" t="s">
        <v>185</v>
      </c>
      <c r="B8586" s="1" t="s">
        <v>293</v>
      </c>
      <c r="C8586" s="1" t="s">
        <v>287</v>
      </c>
      <c r="D8586" s="1" t="s">
        <v>286</v>
      </c>
      <c r="E8586" s="45" t="str">
        <f>VLOOKUP(C8586,PROCV!E$50:G$126,3,0)</f>
        <v>Música</v>
      </c>
      <c r="F8586" s="1" t="s">
        <v>416</v>
      </c>
      <c r="G8586" s="1" t="s">
        <v>236</v>
      </c>
      <c r="H8586" s="1">
        <v>2015</v>
      </c>
      <c r="I8586" s="60">
        <f>VLOOKUP(H8586,PROCV!E$33:F$44,2,0)</f>
        <v>1.0942074303887901</v>
      </c>
      <c r="J8586" s="71">
        <v>19448</v>
      </c>
      <c r="K8586" s="44">
        <f t="shared" si="134"/>
        <v>21280.146106201191</v>
      </c>
    </row>
    <row r="8587" spans="1:11" s="43" customFormat="1" ht="19.7" customHeight="1" x14ac:dyDescent="0.25">
      <c r="A8587" s="43" t="s">
        <v>185</v>
      </c>
      <c r="B8587" s="1" t="s">
        <v>293</v>
      </c>
      <c r="C8587" s="1" t="s">
        <v>287</v>
      </c>
      <c r="D8587" s="1" t="s">
        <v>286</v>
      </c>
      <c r="E8587" s="45" t="str">
        <f>VLOOKUP(C8587,PROCV!E$50:G$126,3,0)</f>
        <v>Música</v>
      </c>
      <c r="F8587" s="1" t="s">
        <v>416</v>
      </c>
      <c r="G8587" s="1" t="s">
        <v>236</v>
      </c>
      <c r="H8587" s="1">
        <v>2015</v>
      </c>
      <c r="I8587" s="60">
        <f>VLOOKUP(H8587,PROCV!E$33:F$44,2,0)</f>
        <v>1.0942074303887901</v>
      </c>
      <c r="J8587" s="71">
        <v>67200</v>
      </c>
      <c r="K8587" s="44">
        <f t="shared" si="134"/>
        <v>73530.739322126698</v>
      </c>
    </row>
    <row r="8588" spans="1:11" s="43" customFormat="1" ht="19.7" customHeight="1" x14ac:dyDescent="0.25">
      <c r="A8588" s="43" t="s">
        <v>185</v>
      </c>
      <c r="B8588" s="1" t="s">
        <v>293</v>
      </c>
      <c r="C8588" s="1" t="s">
        <v>287</v>
      </c>
      <c r="D8588" s="1" t="s">
        <v>286</v>
      </c>
      <c r="E8588" s="45" t="str">
        <f>VLOOKUP(C8588,PROCV!E$50:G$126,3,0)</f>
        <v>Música</v>
      </c>
      <c r="F8588" s="1" t="s">
        <v>416</v>
      </c>
      <c r="G8588" s="1" t="s">
        <v>236</v>
      </c>
      <c r="H8588" s="1">
        <v>2015</v>
      </c>
      <c r="I8588" s="60">
        <f>VLOOKUP(H8588,PROCV!E$33:F$44,2,0)</f>
        <v>1.0942074303887901</v>
      </c>
      <c r="J8588" s="71">
        <v>709803</v>
      </c>
      <c r="K8588" s="44">
        <f t="shared" si="134"/>
        <v>776671.71671225433</v>
      </c>
    </row>
    <row r="8589" spans="1:11" s="43" customFormat="1" ht="19.7" customHeight="1" x14ac:dyDescent="0.25">
      <c r="A8589" s="43" t="s">
        <v>185</v>
      </c>
      <c r="B8589" s="1" t="s">
        <v>293</v>
      </c>
      <c r="C8589" s="1" t="s">
        <v>287</v>
      </c>
      <c r="D8589" s="1" t="s">
        <v>286</v>
      </c>
      <c r="E8589" s="45" t="str">
        <f>VLOOKUP(C8589,PROCV!E$50:G$126,3,0)</f>
        <v>Música</v>
      </c>
      <c r="F8589" s="1" t="s">
        <v>416</v>
      </c>
      <c r="G8589" s="1" t="s">
        <v>236</v>
      </c>
      <c r="H8589" s="1">
        <v>2015</v>
      </c>
      <c r="I8589" s="60">
        <f>VLOOKUP(H8589,PROCV!E$33:F$44,2,0)</f>
        <v>1.0942074303887901</v>
      </c>
      <c r="J8589" s="71">
        <v>267967</v>
      </c>
      <c r="K8589" s="44">
        <f t="shared" si="134"/>
        <v>293211.48249899293</v>
      </c>
    </row>
    <row r="8590" spans="1:11" s="43" customFormat="1" ht="19.7" customHeight="1" x14ac:dyDescent="0.25">
      <c r="A8590" s="43" t="s">
        <v>185</v>
      </c>
      <c r="B8590" s="1" t="s">
        <v>293</v>
      </c>
      <c r="C8590" s="1" t="s">
        <v>285</v>
      </c>
      <c r="D8590" s="1" t="s">
        <v>284</v>
      </c>
      <c r="E8590" s="45" t="str">
        <f>VLOOKUP(C8590,PROCV!E$50:G$126,3,0)</f>
        <v>Editorial</v>
      </c>
      <c r="F8590" s="1" t="s">
        <v>416</v>
      </c>
      <c r="G8590" s="1" t="s">
        <v>236</v>
      </c>
      <c r="H8590" s="1">
        <v>2015</v>
      </c>
      <c r="I8590" s="60">
        <f>VLOOKUP(H8590,PROCV!E$33:F$44,2,0)</f>
        <v>1.0942074303887901</v>
      </c>
      <c r="J8590" s="71">
        <v>35279</v>
      </c>
      <c r="K8590" s="44">
        <f t="shared" si="134"/>
        <v>38602.543936686125</v>
      </c>
    </row>
    <row r="8591" spans="1:11" s="43" customFormat="1" ht="19.7" customHeight="1" x14ac:dyDescent="0.25">
      <c r="A8591" s="43" t="s">
        <v>185</v>
      </c>
      <c r="B8591" s="1" t="s">
        <v>293</v>
      </c>
      <c r="C8591" s="1" t="s">
        <v>285</v>
      </c>
      <c r="D8591" s="1" t="s">
        <v>284</v>
      </c>
      <c r="E8591" s="45" t="str">
        <f>VLOOKUP(C8591,PROCV!E$50:G$126,3,0)</f>
        <v>Editorial</v>
      </c>
      <c r="F8591" s="1" t="s">
        <v>416</v>
      </c>
      <c r="G8591" s="1" t="s">
        <v>236</v>
      </c>
      <c r="H8591" s="1">
        <v>2015</v>
      </c>
      <c r="I8591" s="60">
        <f>VLOOKUP(H8591,PROCV!E$33:F$44,2,0)</f>
        <v>1.0942074303887901</v>
      </c>
      <c r="J8591" s="71">
        <v>47931</v>
      </c>
      <c r="K8591" s="44">
        <f t="shared" si="134"/>
        <v>52446.456345965096</v>
      </c>
    </row>
    <row r="8592" spans="1:11" s="43" customFormat="1" ht="19.7" customHeight="1" x14ac:dyDescent="0.25">
      <c r="A8592" s="43" t="s">
        <v>185</v>
      </c>
      <c r="B8592" s="1" t="s">
        <v>293</v>
      </c>
      <c r="C8592" s="1" t="s">
        <v>285</v>
      </c>
      <c r="D8592" s="1" t="s">
        <v>284</v>
      </c>
      <c r="E8592" s="45" t="str">
        <f>VLOOKUP(C8592,PROCV!E$50:G$126,3,0)</f>
        <v>Editorial</v>
      </c>
      <c r="F8592" s="1" t="s">
        <v>416</v>
      </c>
      <c r="G8592" s="1" t="s">
        <v>265</v>
      </c>
      <c r="H8592" s="1">
        <v>2015</v>
      </c>
      <c r="I8592" s="60">
        <f>VLOOKUP(H8592,PROCV!E$33:F$44,2,0)</f>
        <v>1.0942074303887901</v>
      </c>
      <c r="J8592" s="71">
        <v>520000</v>
      </c>
      <c r="K8592" s="44">
        <f t="shared" si="134"/>
        <v>568987.86380217085</v>
      </c>
    </row>
    <row r="8593" spans="1:11" s="43" customFormat="1" ht="19.7" customHeight="1" x14ac:dyDescent="0.25">
      <c r="A8593" s="43" t="s">
        <v>185</v>
      </c>
      <c r="B8593" s="1" t="s">
        <v>293</v>
      </c>
      <c r="C8593" s="1" t="s">
        <v>285</v>
      </c>
      <c r="D8593" s="1" t="s">
        <v>284</v>
      </c>
      <c r="E8593" s="45" t="str">
        <f>VLOOKUP(C8593,PROCV!E$50:G$126,3,0)</f>
        <v>Editorial</v>
      </c>
      <c r="F8593" s="1" t="s">
        <v>416</v>
      </c>
      <c r="G8593" s="1" t="s">
        <v>236</v>
      </c>
      <c r="H8593" s="1">
        <v>2015</v>
      </c>
      <c r="I8593" s="60">
        <f>VLOOKUP(H8593,PROCV!E$33:F$44,2,0)</f>
        <v>1.0942074303887901</v>
      </c>
      <c r="J8593" s="71">
        <v>72500</v>
      </c>
      <c r="K8593" s="44">
        <f t="shared" si="134"/>
        <v>79330.038703187281</v>
      </c>
    </row>
    <row r="8594" spans="1:11" s="43" customFormat="1" ht="19.7" customHeight="1" x14ac:dyDescent="0.25">
      <c r="A8594" s="43" t="s">
        <v>185</v>
      </c>
      <c r="B8594" s="1" t="s">
        <v>293</v>
      </c>
      <c r="C8594" s="1" t="s">
        <v>285</v>
      </c>
      <c r="D8594" s="1" t="s">
        <v>284</v>
      </c>
      <c r="E8594" s="45" t="str">
        <f>VLOOKUP(C8594,PROCV!E$50:G$126,3,0)</f>
        <v>Editorial</v>
      </c>
      <c r="F8594" s="1" t="s">
        <v>416</v>
      </c>
      <c r="G8594" s="1" t="s">
        <v>236</v>
      </c>
      <c r="H8594" s="1">
        <v>2015</v>
      </c>
      <c r="I8594" s="60">
        <f>VLOOKUP(H8594,PROCV!E$33:F$44,2,0)</f>
        <v>1.0942074303887901</v>
      </c>
      <c r="J8594" s="71">
        <v>1013447</v>
      </c>
      <c r="K8594" s="44">
        <f t="shared" si="134"/>
        <v>1108921.2377052282</v>
      </c>
    </row>
    <row r="8595" spans="1:11" s="43" customFormat="1" ht="19.7" customHeight="1" x14ac:dyDescent="0.25">
      <c r="A8595" s="43" t="s">
        <v>185</v>
      </c>
      <c r="B8595" s="1" t="s">
        <v>293</v>
      </c>
      <c r="C8595" s="1" t="s">
        <v>285</v>
      </c>
      <c r="D8595" s="1" t="s">
        <v>284</v>
      </c>
      <c r="E8595" s="45" t="str">
        <f>VLOOKUP(C8595,PROCV!E$50:G$126,3,0)</f>
        <v>Editorial</v>
      </c>
      <c r="F8595" s="1" t="s">
        <v>416</v>
      </c>
      <c r="G8595" s="1" t="s">
        <v>236</v>
      </c>
      <c r="H8595" s="1">
        <v>2015</v>
      </c>
      <c r="I8595" s="60">
        <f>VLOOKUP(H8595,PROCV!E$33:F$44,2,0)</f>
        <v>1.0942074303887901</v>
      </c>
      <c r="J8595" s="71">
        <v>203468</v>
      </c>
      <c r="K8595" s="44">
        <f t="shared" si="134"/>
        <v>222636.19744634634</v>
      </c>
    </row>
    <row r="8596" spans="1:11" s="43" customFormat="1" ht="19.7" customHeight="1" x14ac:dyDescent="0.25">
      <c r="A8596" s="43" t="s">
        <v>185</v>
      </c>
      <c r="B8596" s="1" t="s">
        <v>293</v>
      </c>
      <c r="C8596" s="1" t="s">
        <v>283</v>
      </c>
      <c r="D8596" s="1" t="s">
        <v>282</v>
      </c>
      <c r="E8596" s="45" t="str">
        <f>VLOOKUP(C8596,PROCV!E$50:G$126,3,0)</f>
        <v>Editorial</v>
      </c>
      <c r="F8596" s="1" t="s">
        <v>416</v>
      </c>
      <c r="G8596" s="1" t="s">
        <v>236</v>
      </c>
      <c r="H8596" s="1">
        <v>2015</v>
      </c>
      <c r="I8596" s="60">
        <f>VLOOKUP(H8596,PROCV!E$33:F$44,2,0)</f>
        <v>1.0942074303887901</v>
      </c>
      <c r="J8596" s="71">
        <v>93240</v>
      </c>
      <c r="K8596" s="44">
        <f t="shared" si="134"/>
        <v>102023.90080945079</v>
      </c>
    </row>
    <row r="8597" spans="1:11" s="43" customFormat="1" ht="19.7" customHeight="1" x14ac:dyDescent="0.25">
      <c r="A8597" s="43" t="s">
        <v>185</v>
      </c>
      <c r="B8597" s="1" t="s">
        <v>293</v>
      </c>
      <c r="C8597" s="1" t="s">
        <v>283</v>
      </c>
      <c r="D8597" s="1" t="s">
        <v>282</v>
      </c>
      <c r="E8597" s="45" t="str">
        <f>VLOOKUP(C8597,PROCV!E$50:G$126,3,0)</f>
        <v>Editorial</v>
      </c>
      <c r="F8597" s="1" t="s">
        <v>416</v>
      </c>
      <c r="G8597" s="1" t="s">
        <v>236</v>
      </c>
      <c r="H8597" s="1">
        <v>2015</v>
      </c>
      <c r="I8597" s="60">
        <f>VLOOKUP(H8597,PROCV!E$33:F$44,2,0)</f>
        <v>1.0942074303887901</v>
      </c>
      <c r="J8597" s="71">
        <v>52437</v>
      </c>
      <c r="K8597" s="44">
        <f t="shared" si="134"/>
        <v>57376.955027296986</v>
      </c>
    </row>
    <row r="8598" spans="1:11" s="43" customFormat="1" ht="19.7" customHeight="1" x14ac:dyDescent="0.25">
      <c r="A8598" s="43" t="s">
        <v>185</v>
      </c>
      <c r="B8598" s="1" t="s">
        <v>293</v>
      </c>
      <c r="C8598" s="1" t="s">
        <v>283</v>
      </c>
      <c r="D8598" s="1" t="s">
        <v>282</v>
      </c>
      <c r="E8598" s="45" t="str">
        <f>VLOOKUP(C8598,PROCV!E$50:G$126,3,0)</f>
        <v>Editorial</v>
      </c>
      <c r="F8598" s="1" t="s">
        <v>416</v>
      </c>
      <c r="G8598" s="1" t="s">
        <v>236</v>
      </c>
      <c r="H8598" s="1">
        <v>2015</v>
      </c>
      <c r="I8598" s="60">
        <f>VLOOKUP(H8598,PROCV!E$33:F$44,2,0)</f>
        <v>1.0942074303887901</v>
      </c>
      <c r="J8598" s="71">
        <v>334746</v>
      </c>
      <c r="K8598" s="44">
        <f t="shared" si="134"/>
        <v>366281.56049292593</v>
      </c>
    </row>
    <row r="8599" spans="1:11" s="43" customFormat="1" ht="19.7" customHeight="1" x14ac:dyDescent="0.25">
      <c r="A8599" s="43" t="s">
        <v>185</v>
      </c>
      <c r="B8599" s="1" t="s">
        <v>293</v>
      </c>
      <c r="C8599" s="1" t="s">
        <v>283</v>
      </c>
      <c r="D8599" s="1" t="s">
        <v>282</v>
      </c>
      <c r="E8599" s="45" t="str">
        <f>VLOOKUP(C8599,PROCV!E$50:G$126,3,0)</f>
        <v>Editorial</v>
      </c>
      <c r="F8599" s="1" t="s">
        <v>416</v>
      </c>
      <c r="G8599" s="1" t="s">
        <v>236</v>
      </c>
      <c r="H8599" s="1">
        <v>2015</v>
      </c>
      <c r="I8599" s="60">
        <f>VLOOKUP(H8599,PROCV!E$33:F$44,2,0)</f>
        <v>1.0942074303887901</v>
      </c>
      <c r="J8599" s="71">
        <v>135081</v>
      </c>
      <c r="K8599" s="44">
        <f t="shared" si="134"/>
        <v>147806.63390434816</v>
      </c>
    </row>
    <row r="8600" spans="1:11" s="43" customFormat="1" ht="19.7" customHeight="1" x14ac:dyDescent="0.25">
      <c r="A8600" s="43" t="s">
        <v>185</v>
      </c>
      <c r="B8600" s="1" t="s">
        <v>293</v>
      </c>
      <c r="C8600" s="1" t="s">
        <v>281</v>
      </c>
      <c r="D8600" s="1" t="s">
        <v>280</v>
      </c>
      <c r="E8600" s="45" t="str">
        <f>VLOOKUP(C8600,PROCV!E$50:G$126,3,0)</f>
        <v>Música</v>
      </c>
      <c r="F8600" s="1" t="s">
        <v>416</v>
      </c>
      <c r="G8600" s="1" t="s">
        <v>236</v>
      </c>
      <c r="H8600" s="1">
        <v>2015</v>
      </c>
      <c r="I8600" s="60">
        <f>VLOOKUP(H8600,PROCV!E$33:F$44,2,0)</f>
        <v>1.0942074303887901</v>
      </c>
      <c r="J8600" s="71">
        <v>14525</v>
      </c>
      <c r="K8600" s="44">
        <f t="shared" si="134"/>
        <v>15893.362926397176</v>
      </c>
    </row>
    <row r="8601" spans="1:11" s="43" customFormat="1" ht="19.7" customHeight="1" x14ac:dyDescent="0.25">
      <c r="A8601" s="43" t="s">
        <v>185</v>
      </c>
      <c r="B8601" s="1" t="s">
        <v>293</v>
      </c>
      <c r="C8601" s="1" t="s">
        <v>281</v>
      </c>
      <c r="D8601" s="1" t="s">
        <v>280</v>
      </c>
      <c r="E8601" s="45" t="str">
        <f>VLOOKUP(C8601,PROCV!E$50:G$126,3,0)</f>
        <v>Música</v>
      </c>
      <c r="F8601" s="1" t="s">
        <v>416</v>
      </c>
      <c r="G8601" s="1" t="s">
        <v>236</v>
      </c>
      <c r="H8601" s="1">
        <v>2015</v>
      </c>
      <c r="I8601" s="60">
        <f>VLOOKUP(H8601,PROCV!E$33:F$44,2,0)</f>
        <v>1.0942074303887901</v>
      </c>
      <c r="J8601" s="71">
        <v>2650</v>
      </c>
      <c r="K8601" s="44">
        <f t="shared" si="134"/>
        <v>2899.6496905302938</v>
      </c>
    </row>
    <row r="8602" spans="1:11" s="43" customFormat="1" ht="19.7" customHeight="1" x14ac:dyDescent="0.25">
      <c r="A8602" s="43" t="s">
        <v>185</v>
      </c>
      <c r="B8602" s="1" t="s">
        <v>293</v>
      </c>
      <c r="C8602" s="1" t="s">
        <v>281</v>
      </c>
      <c r="D8602" s="1" t="s">
        <v>280</v>
      </c>
      <c r="E8602" s="45" t="str">
        <f>VLOOKUP(C8602,PROCV!E$50:G$126,3,0)</f>
        <v>Música</v>
      </c>
      <c r="F8602" s="1" t="s">
        <v>416</v>
      </c>
      <c r="G8602" s="1" t="s">
        <v>236</v>
      </c>
      <c r="H8602" s="1">
        <v>2015</v>
      </c>
      <c r="I8602" s="60">
        <f>VLOOKUP(H8602,PROCV!E$33:F$44,2,0)</f>
        <v>1.0942074303887901</v>
      </c>
      <c r="J8602" s="71">
        <v>67265</v>
      </c>
      <c r="K8602" s="44">
        <f t="shared" si="134"/>
        <v>73601.862805101962</v>
      </c>
    </row>
    <row r="8603" spans="1:11" s="43" customFormat="1" ht="19.7" customHeight="1" x14ac:dyDescent="0.25">
      <c r="A8603" s="43" t="s">
        <v>185</v>
      </c>
      <c r="B8603" s="1" t="s">
        <v>293</v>
      </c>
      <c r="C8603" s="1" t="s">
        <v>279</v>
      </c>
      <c r="D8603" s="1" t="s">
        <v>278</v>
      </c>
      <c r="E8603" s="45" t="str">
        <f>VLOOKUP(C8603,PROCV!E$50:G$126,3,0)</f>
        <v>Editorial</v>
      </c>
      <c r="F8603" s="1" t="s">
        <v>416</v>
      </c>
      <c r="G8603" s="1" t="s">
        <v>236</v>
      </c>
      <c r="H8603" s="1">
        <v>2015</v>
      </c>
      <c r="I8603" s="60">
        <f>VLOOKUP(H8603,PROCV!E$33:F$44,2,0)</f>
        <v>1.0942074303887901</v>
      </c>
      <c r="J8603" s="71">
        <v>25508</v>
      </c>
      <c r="K8603" s="44">
        <f t="shared" si="134"/>
        <v>27911.043134357256</v>
      </c>
    </row>
    <row r="8604" spans="1:11" s="43" customFormat="1" ht="19.7" customHeight="1" x14ac:dyDescent="0.25">
      <c r="A8604" s="43" t="s">
        <v>185</v>
      </c>
      <c r="B8604" s="1" t="s">
        <v>293</v>
      </c>
      <c r="C8604" s="1" t="s">
        <v>279</v>
      </c>
      <c r="D8604" s="1" t="s">
        <v>278</v>
      </c>
      <c r="E8604" s="45" t="str">
        <f>VLOOKUP(C8604,PROCV!E$50:G$126,3,0)</f>
        <v>Editorial</v>
      </c>
      <c r="F8604" s="1" t="s">
        <v>416</v>
      </c>
      <c r="G8604" s="1" t="s">
        <v>236</v>
      </c>
      <c r="H8604" s="1">
        <v>2015</v>
      </c>
      <c r="I8604" s="60">
        <f>VLOOKUP(H8604,PROCV!E$33:F$44,2,0)</f>
        <v>1.0942074303887901</v>
      </c>
      <c r="J8604" s="71">
        <v>109784</v>
      </c>
      <c r="K8604" s="44">
        <f t="shared" si="134"/>
        <v>120126.46853780292</v>
      </c>
    </row>
    <row r="8605" spans="1:11" s="43" customFormat="1" ht="19.7" customHeight="1" x14ac:dyDescent="0.25">
      <c r="A8605" s="43" t="s">
        <v>185</v>
      </c>
      <c r="B8605" s="1" t="s">
        <v>293</v>
      </c>
      <c r="C8605" s="1" t="s">
        <v>279</v>
      </c>
      <c r="D8605" s="1" t="s">
        <v>278</v>
      </c>
      <c r="E8605" s="45" t="str">
        <f>VLOOKUP(C8605,PROCV!E$50:G$126,3,0)</f>
        <v>Editorial</v>
      </c>
      <c r="F8605" s="1" t="s">
        <v>416</v>
      </c>
      <c r="G8605" s="1" t="s">
        <v>236</v>
      </c>
      <c r="H8605" s="1">
        <v>2015</v>
      </c>
      <c r="I8605" s="60">
        <f>VLOOKUP(H8605,PROCV!E$33:F$44,2,0)</f>
        <v>1.0942074303887901</v>
      </c>
      <c r="J8605" s="71">
        <v>12933</v>
      </c>
      <c r="K8605" s="44">
        <f t="shared" si="134"/>
        <v>14151.384697218222</v>
      </c>
    </row>
    <row r="8606" spans="1:11" s="43" customFormat="1" ht="19.7" customHeight="1" x14ac:dyDescent="0.25">
      <c r="A8606" s="43" t="s">
        <v>185</v>
      </c>
      <c r="B8606" s="1" t="s">
        <v>293</v>
      </c>
      <c r="C8606" s="1" t="s">
        <v>277</v>
      </c>
      <c r="D8606" s="1" t="s">
        <v>276</v>
      </c>
      <c r="E8606" s="45" t="str">
        <f>VLOOKUP(C8606,PROCV!E$50:G$126,3,0)</f>
        <v>Editorial</v>
      </c>
      <c r="F8606" s="1" t="s">
        <v>416</v>
      </c>
      <c r="G8606" s="1" t="s">
        <v>236</v>
      </c>
      <c r="H8606" s="1">
        <v>2015</v>
      </c>
      <c r="I8606" s="60">
        <f>VLOOKUP(H8606,PROCV!E$33:F$44,2,0)</f>
        <v>1.0942074303887901</v>
      </c>
      <c r="J8606" s="71">
        <v>37415</v>
      </c>
      <c r="K8606" s="44">
        <f t="shared" si="134"/>
        <v>40939.771007996584</v>
      </c>
    </row>
    <row r="8607" spans="1:11" s="43" customFormat="1" ht="19.7" customHeight="1" x14ac:dyDescent="0.25">
      <c r="A8607" s="43" t="s">
        <v>185</v>
      </c>
      <c r="B8607" s="1" t="s">
        <v>293</v>
      </c>
      <c r="C8607" s="1" t="s">
        <v>277</v>
      </c>
      <c r="D8607" s="1" t="s">
        <v>276</v>
      </c>
      <c r="E8607" s="45" t="str">
        <f>VLOOKUP(C8607,PROCV!E$50:G$126,3,0)</f>
        <v>Editorial</v>
      </c>
      <c r="F8607" s="1" t="s">
        <v>416</v>
      </c>
      <c r="G8607" s="1" t="s">
        <v>236</v>
      </c>
      <c r="H8607" s="1">
        <v>2015</v>
      </c>
      <c r="I8607" s="60">
        <f>VLOOKUP(H8607,PROCV!E$33:F$44,2,0)</f>
        <v>1.0942074303887901</v>
      </c>
      <c r="J8607" s="71">
        <v>134630</v>
      </c>
      <c r="K8607" s="44">
        <f t="shared" si="134"/>
        <v>147313.1463532428</v>
      </c>
    </row>
    <row r="8608" spans="1:11" s="43" customFormat="1" ht="19.7" customHeight="1" x14ac:dyDescent="0.25">
      <c r="A8608" s="43" t="s">
        <v>185</v>
      </c>
      <c r="B8608" s="1" t="s">
        <v>293</v>
      </c>
      <c r="C8608" s="1" t="s">
        <v>277</v>
      </c>
      <c r="D8608" s="1" t="s">
        <v>276</v>
      </c>
      <c r="E8608" s="45" t="str">
        <f>VLOOKUP(C8608,PROCV!E$50:G$126,3,0)</f>
        <v>Editorial</v>
      </c>
      <c r="F8608" s="1" t="s">
        <v>416</v>
      </c>
      <c r="G8608" s="1" t="s">
        <v>236</v>
      </c>
      <c r="H8608" s="1">
        <v>2015</v>
      </c>
      <c r="I8608" s="60">
        <f>VLOOKUP(H8608,PROCV!E$33:F$44,2,0)</f>
        <v>1.0942074303887901</v>
      </c>
      <c r="J8608" s="71">
        <v>149634</v>
      </c>
      <c r="K8608" s="44">
        <f t="shared" si="134"/>
        <v>163730.63463879621</v>
      </c>
    </row>
    <row r="8609" spans="1:11" s="43" customFormat="1" ht="19.7" customHeight="1" x14ac:dyDescent="0.25">
      <c r="A8609" s="43" t="s">
        <v>185</v>
      </c>
      <c r="B8609" s="1" t="s">
        <v>293</v>
      </c>
      <c r="C8609" s="1" t="s">
        <v>275</v>
      </c>
      <c r="D8609" s="1" t="s">
        <v>274</v>
      </c>
      <c r="E8609" s="45" t="str">
        <f>VLOOKUP(C8609,PROCV!E$50:G$126,3,0)</f>
        <v>Editorial</v>
      </c>
      <c r="F8609" s="1" t="s">
        <v>416</v>
      </c>
      <c r="G8609" s="1" t="s">
        <v>236</v>
      </c>
      <c r="H8609" s="1">
        <v>2015</v>
      </c>
      <c r="I8609" s="60">
        <f>VLOOKUP(H8609,PROCV!E$33:F$44,2,0)</f>
        <v>1.0942074303887901</v>
      </c>
      <c r="J8609" s="71">
        <v>4423</v>
      </c>
      <c r="K8609" s="44">
        <f t="shared" si="134"/>
        <v>4839.6794646096187</v>
      </c>
    </row>
    <row r="8610" spans="1:11" s="43" customFormat="1" ht="19.7" customHeight="1" x14ac:dyDescent="0.25">
      <c r="A8610" s="43" t="s">
        <v>185</v>
      </c>
      <c r="B8610" s="1" t="s">
        <v>293</v>
      </c>
      <c r="C8610" s="1" t="s">
        <v>275</v>
      </c>
      <c r="D8610" s="1" t="s">
        <v>274</v>
      </c>
      <c r="E8610" s="45" t="str">
        <f>VLOOKUP(C8610,PROCV!E$50:G$126,3,0)</f>
        <v>Editorial</v>
      </c>
      <c r="F8610" s="1" t="s">
        <v>416</v>
      </c>
      <c r="G8610" s="1" t="s">
        <v>236</v>
      </c>
      <c r="H8610" s="1">
        <v>2015</v>
      </c>
      <c r="I8610" s="60">
        <f>VLOOKUP(H8610,PROCV!E$33:F$44,2,0)</f>
        <v>1.0942074303887901</v>
      </c>
      <c r="J8610" s="71">
        <v>12430</v>
      </c>
      <c r="K8610" s="44">
        <f t="shared" si="134"/>
        <v>13600.998359732661</v>
      </c>
    </row>
    <row r="8611" spans="1:11" s="43" customFormat="1" ht="19.7" customHeight="1" x14ac:dyDescent="0.25">
      <c r="A8611" s="43" t="s">
        <v>185</v>
      </c>
      <c r="B8611" s="1" t="s">
        <v>293</v>
      </c>
      <c r="C8611" s="1" t="s">
        <v>275</v>
      </c>
      <c r="D8611" s="1" t="s">
        <v>274</v>
      </c>
      <c r="E8611" s="45" t="str">
        <f>VLOOKUP(C8611,PROCV!E$50:G$126,3,0)</f>
        <v>Editorial</v>
      </c>
      <c r="F8611" s="1" t="s">
        <v>416</v>
      </c>
      <c r="G8611" s="1" t="s">
        <v>236</v>
      </c>
      <c r="H8611" s="1">
        <v>2015</v>
      </c>
      <c r="I8611" s="60">
        <f>VLOOKUP(H8611,PROCV!E$33:F$44,2,0)</f>
        <v>1.0942074303887901</v>
      </c>
      <c r="J8611" s="71">
        <v>4768</v>
      </c>
      <c r="K8611" s="44">
        <f t="shared" si="134"/>
        <v>5217.1810280937516</v>
      </c>
    </row>
    <row r="8612" spans="1:11" s="43" customFormat="1" ht="19.7" customHeight="1" x14ac:dyDescent="0.25">
      <c r="A8612" s="43" t="s">
        <v>185</v>
      </c>
      <c r="B8612" s="1" t="s">
        <v>293</v>
      </c>
      <c r="C8612" s="1" t="s">
        <v>273</v>
      </c>
      <c r="D8612" s="1" t="s">
        <v>272</v>
      </c>
      <c r="E8612" s="45" t="str">
        <f>VLOOKUP(C8612,PROCV!E$50:G$126,3,0)</f>
        <v>Editorial</v>
      </c>
      <c r="F8612" s="1" t="s">
        <v>416</v>
      </c>
      <c r="G8612" s="1" t="s">
        <v>236</v>
      </c>
      <c r="H8612" s="1">
        <v>2015</v>
      </c>
      <c r="I8612" s="60">
        <f>VLOOKUP(H8612,PROCV!E$33:F$44,2,0)</f>
        <v>1.0942074303887901</v>
      </c>
      <c r="J8612" s="71">
        <v>663876</v>
      </c>
      <c r="K8612" s="44">
        <f t="shared" si="134"/>
        <v>726418.05205678847</v>
      </c>
    </row>
    <row r="8613" spans="1:11" s="43" customFormat="1" ht="19.7" customHeight="1" x14ac:dyDescent="0.25">
      <c r="A8613" s="43" t="s">
        <v>185</v>
      </c>
      <c r="B8613" s="1" t="s">
        <v>293</v>
      </c>
      <c r="C8613" s="1" t="s">
        <v>273</v>
      </c>
      <c r="D8613" s="1" t="s">
        <v>272</v>
      </c>
      <c r="E8613" s="45" t="str">
        <f>VLOOKUP(C8613,PROCV!E$50:G$126,3,0)</f>
        <v>Editorial</v>
      </c>
      <c r="F8613" s="1" t="s">
        <v>416</v>
      </c>
      <c r="G8613" s="1" t="s">
        <v>236</v>
      </c>
      <c r="H8613" s="1">
        <v>2015</v>
      </c>
      <c r="I8613" s="60">
        <f>VLOOKUP(H8613,PROCV!E$33:F$44,2,0)</f>
        <v>1.0942074303887901</v>
      </c>
      <c r="J8613" s="71">
        <v>59325</v>
      </c>
      <c r="K8613" s="44">
        <f t="shared" si="134"/>
        <v>64913.855807814973</v>
      </c>
    </row>
    <row r="8614" spans="1:11" s="43" customFormat="1" ht="19.7" customHeight="1" x14ac:dyDescent="0.25">
      <c r="A8614" s="43" t="s">
        <v>185</v>
      </c>
      <c r="B8614" s="1" t="s">
        <v>293</v>
      </c>
      <c r="C8614" s="1" t="s">
        <v>273</v>
      </c>
      <c r="D8614" s="1" t="s">
        <v>272</v>
      </c>
      <c r="E8614" s="45" t="str">
        <f>VLOOKUP(C8614,PROCV!E$50:G$126,3,0)</f>
        <v>Editorial</v>
      </c>
      <c r="F8614" s="1" t="s">
        <v>416</v>
      </c>
      <c r="G8614" s="1" t="s">
        <v>236</v>
      </c>
      <c r="H8614" s="1">
        <v>2015</v>
      </c>
      <c r="I8614" s="60">
        <f>VLOOKUP(H8614,PROCV!E$33:F$44,2,0)</f>
        <v>1.0942074303887901</v>
      </c>
      <c r="J8614" s="71">
        <v>365424</v>
      </c>
      <c r="K8614" s="44">
        <f t="shared" si="134"/>
        <v>399849.65604239324</v>
      </c>
    </row>
    <row r="8615" spans="1:11" s="43" customFormat="1" ht="19.7" customHeight="1" x14ac:dyDescent="0.25">
      <c r="A8615" s="43" t="s">
        <v>185</v>
      </c>
      <c r="B8615" s="1" t="s">
        <v>293</v>
      </c>
      <c r="C8615" s="1" t="s">
        <v>271</v>
      </c>
      <c r="D8615" s="1" t="s">
        <v>270</v>
      </c>
      <c r="E8615" s="45" t="str">
        <f>VLOOKUP(C8615,PROCV!E$50:G$126,3,0)</f>
        <v>Editorial</v>
      </c>
      <c r="F8615" s="1" t="s">
        <v>416</v>
      </c>
      <c r="G8615" s="1" t="s">
        <v>236</v>
      </c>
      <c r="H8615" s="1">
        <v>2015</v>
      </c>
      <c r="I8615" s="60">
        <f>VLOOKUP(H8615,PROCV!E$33:F$44,2,0)</f>
        <v>1.0942074303887901</v>
      </c>
      <c r="J8615" s="71">
        <v>8089</v>
      </c>
      <c r="K8615" s="44">
        <f t="shared" si="134"/>
        <v>8851.0439044149225</v>
      </c>
    </row>
    <row r="8616" spans="1:11" s="43" customFormat="1" ht="19.7" customHeight="1" x14ac:dyDescent="0.25">
      <c r="A8616" s="43" t="s">
        <v>185</v>
      </c>
      <c r="B8616" s="1" t="s">
        <v>293</v>
      </c>
      <c r="C8616" s="1" t="s">
        <v>271</v>
      </c>
      <c r="D8616" s="1" t="s">
        <v>270</v>
      </c>
      <c r="E8616" s="45" t="str">
        <f>VLOOKUP(C8616,PROCV!E$50:G$126,3,0)</f>
        <v>Editorial</v>
      </c>
      <c r="F8616" s="1" t="s">
        <v>416</v>
      </c>
      <c r="G8616" s="1" t="s">
        <v>236</v>
      </c>
      <c r="H8616" s="1">
        <v>2015</v>
      </c>
      <c r="I8616" s="60">
        <f>VLOOKUP(H8616,PROCV!E$33:F$44,2,0)</f>
        <v>1.0942074303887901</v>
      </c>
      <c r="J8616" s="71">
        <v>5625</v>
      </c>
      <c r="K8616" s="44">
        <f t="shared" si="134"/>
        <v>6154.9167959369443</v>
      </c>
    </row>
    <row r="8617" spans="1:11" s="43" customFormat="1" ht="19.7" customHeight="1" x14ac:dyDescent="0.25">
      <c r="A8617" s="43" t="s">
        <v>185</v>
      </c>
      <c r="B8617" s="1" t="s">
        <v>293</v>
      </c>
      <c r="C8617" s="1" t="s">
        <v>271</v>
      </c>
      <c r="D8617" s="1" t="s">
        <v>270</v>
      </c>
      <c r="E8617" s="45" t="str">
        <f>VLOOKUP(C8617,PROCV!E$50:G$126,3,0)</f>
        <v>Editorial</v>
      </c>
      <c r="F8617" s="1" t="s">
        <v>416</v>
      </c>
      <c r="G8617" s="1" t="s">
        <v>236</v>
      </c>
      <c r="H8617" s="1">
        <v>2015</v>
      </c>
      <c r="I8617" s="60">
        <f>VLOOKUP(H8617,PROCV!E$33:F$44,2,0)</f>
        <v>1.0942074303887901</v>
      </c>
      <c r="J8617" s="71">
        <v>10327</v>
      </c>
      <c r="K8617" s="44">
        <f t="shared" si="134"/>
        <v>11299.880133625034</v>
      </c>
    </row>
    <row r="8618" spans="1:11" s="43" customFormat="1" ht="19.7" customHeight="1" x14ac:dyDescent="0.25">
      <c r="A8618" s="43" t="s">
        <v>185</v>
      </c>
      <c r="B8618" s="1" t="s">
        <v>293</v>
      </c>
      <c r="C8618" s="1" t="s">
        <v>271</v>
      </c>
      <c r="D8618" s="1" t="s">
        <v>270</v>
      </c>
      <c r="E8618" s="45" t="str">
        <f>VLOOKUP(C8618,PROCV!E$50:G$126,3,0)</f>
        <v>Editorial</v>
      </c>
      <c r="F8618" s="1" t="s">
        <v>416</v>
      </c>
      <c r="G8618" s="1" t="s">
        <v>236</v>
      </c>
      <c r="H8618" s="1">
        <v>2015</v>
      </c>
      <c r="I8618" s="60">
        <f>VLOOKUP(H8618,PROCV!E$33:F$44,2,0)</f>
        <v>1.0942074303887901</v>
      </c>
      <c r="J8618" s="71">
        <v>4365</v>
      </c>
      <c r="K8618" s="44">
        <f t="shared" si="134"/>
        <v>4776.2154336470685</v>
      </c>
    </row>
    <row r="8619" spans="1:11" s="43" customFormat="1" ht="19.7" customHeight="1" x14ac:dyDescent="0.25">
      <c r="A8619" s="43" t="s">
        <v>185</v>
      </c>
      <c r="B8619" s="1" t="s">
        <v>293</v>
      </c>
      <c r="C8619" s="1" t="s">
        <v>315</v>
      </c>
      <c r="D8619" s="1" t="s">
        <v>314</v>
      </c>
      <c r="E8619" s="45" t="str">
        <f>VLOOKUP(C8619,PROCV!E$50:G$126,3,0)</f>
        <v>Editorial</v>
      </c>
      <c r="F8619" s="1" t="s">
        <v>416</v>
      </c>
      <c r="G8619" s="1" t="s">
        <v>236</v>
      </c>
      <c r="H8619" s="1">
        <v>2015</v>
      </c>
      <c r="I8619" s="60">
        <f>VLOOKUP(H8619,PROCV!E$33:F$44,2,0)</f>
        <v>1.0942074303887901</v>
      </c>
      <c r="J8619" s="71">
        <v>11199</v>
      </c>
      <c r="K8619" s="44">
        <f t="shared" si="134"/>
        <v>12254.02901292406</v>
      </c>
    </row>
    <row r="8620" spans="1:11" s="43" customFormat="1" ht="19.7" customHeight="1" x14ac:dyDescent="0.25">
      <c r="A8620" s="43" t="s">
        <v>185</v>
      </c>
      <c r="B8620" s="1" t="s">
        <v>293</v>
      </c>
      <c r="C8620" s="1" t="s">
        <v>315</v>
      </c>
      <c r="D8620" s="1" t="s">
        <v>314</v>
      </c>
      <c r="E8620" s="45" t="str">
        <f>VLOOKUP(C8620,PROCV!E$50:G$126,3,0)</f>
        <v>Editorial</v>
      </c>
      <c r="F8620" s="1" t="s">
        <v>416</v>
      </c>
      <c r="G8620" s="1" t="s">
        <v>236</v>
      </c>
      <c r="H8620" s="1">
        <v>2015</v>
      </c>
      <c r="I8620" s="60">
        <f>VLOOKUP(H8620,PROCV!E$33:F$44,2,0)</f>
        <v>1.0942074303887901</v>
      </c>
      <c r="J8620" s="71">
        <v>7043</v>
      </c>
      <c r="K8620" s="44">
        <f t="shared" si="134"/>
        <v>7706.5029322282489</v>
      </c>
    </row>
    <row r="8621" spans="1:11" s="43" customFormat="1" ht="19.7" customHeight="1" x14ac:dyDescent="0.25">
      <c r="A8621" s="43" t="s">
        <v>185</v>
      </c>
      <c r="B8621" s="1" t="s">
        <v>293</v>
      </c>
      <c r="C8621" s="1" t="s">
        <v>315</v>
      </c>
      <c r="D8621" s="1" t="s">
        <v>314</v>
      </c>
      <c r="E8621" s="45" t="str">
        <f>VLOOKUP(C8621,PROCV!E$50:G$126,3,0)</f>
        <v>Editorial</v>
      </c>
      <c r="F8621" s="1" t="s">
        <v>416</v>
      </c>
      <c r="G8621" s="1" t="s">
        <v>236</v>
      </c>
      <c r="H8621" s="1">
        <v>2015</v>
      </c>
      <c r="I8621" s="60">
        <f>VLOOKUP(H8621,PROCV!E$33:F$44,2,0)</f>
        <v>1.0942074303887901</v>
      </c>
      <c r="J8621" s="71">
        <v>13337</v>
      </c>
      <c r="K8621" s="44">
        <f t="shared" si="134"/>
        <v>14593.444499095294</v>
      </c>
    </row>
    <row r="8622" spans="1:11" s="43" customFormat="1" ht="19.7" customHeight="1" x14ac:dyDescent="0.25">
      <c r="A8622" s="43" t="s">
        <v>185</v>
      </c>
      <c r="B8622" s="1" t="s">
        <v>293</v>
      </c>
      <c r="C8622" s="1" t="s">
        <v>269</v>
      </c>
      <c r="D8622" s="1" t="s">
        <v>268</v>
      </c>
      <c r="E8622" s="45" t="str">
        <f>VLOOKUP(C8622,PROCV!E$50:G$126,3,0)</f>
        <v>NA</v>
      </c>
      <c r="F8622" s="1" t="s">
        <v>416</v>
      </c>
      <c r="G8622" s="1" t="s">
        <v>236</v>
      </c>
      <c r="H8622" s="1">
        <v>2015</v>
      </c>
      <c r="I8622" s="60">
        <f>VLOOKUP(H8622,PROCV!E$33:F$44,2,0)</f>
        <v>1.0942074303887901</v>
      </c>
      <c r="J8622" s="71">
        <v>790763</v>
      </c>
      <c r="K8622" s="44">
        <f t="shared" si="134"/>
        <v>865258.75027653086</v>
      </c>
    </row>
    <row r="8623" spans="1:11" s="43" customFormat="1" ht="19.7" customHeight="1" x14ac:dyDescent="0.25">
      <c r="A8623" s="43" t="s">
        <v>185</v>
      </c>
      <c r="B8623" s="1" t="s">
        <v>293</v>
      </c>
      <c r="C8623" s="1" t="s">
        <v>269</v>
      </c>
      <c r="D8623" s="1" t="s">
        <v>268</v>
      </c>
      <c r="E8623" s="45" t="str">
        <f>VLOOKUP(C8623,PROCV!E$50:G$126,3,0)</f>
        <v>NA</v>
      </c>
      <c r="F8623" s="1" t="s">
        <v>416</v>
      </c>
      <c r="G8623" s="1" t="s">
        <v>236</v>
      </c>
      <c r="H8623" s="1">
        <v>2015</v>
      </c>
      <c r="I8623" s="60">
        <f>VLOOKUP(H8623,PROCV!E$33:F$44,2,0)</f>
        <v>1.0942074303887901</v>
      </c>
      <c r="J8623" s="71">
        <v>140873</v>
      </c>
      <c r="K8623" s="44">
        <f t="shared" si="134"/>
        <v>154144.28334116001</v>
      </c>
    </row>
    <row r="8624" spans="1:11" s="43" customFormat="1" ht="19.7" customHeight="1" x14ac:dyDescent="0.25">
      <c r="A8624" s="43" t="s">
        <v>185</v>
      </c>
      <c r="B8624" s="1" t="s">
        <v>293</v>
      </c>
      <c r="C8624" s="1" t="s">
        <v>269</v>
      </c>
      <c r="D8624" s="1" t="s">
        <v>268</v>
      </c>
      <c r="E8624" s="45" t="str">
        <f>VLOOKUP(C8624,PROCV!E$50:G$126,3,0)</f>
        <v>NA</v>
      </c>
      <c r="F8624" s="1" t="s">
        <v>416</v>
      </c>
      <c r="G8624" s="1" t="s">
        <v>236</v>
      </c>
      <c r="H8624" s="1">
        <v>2015</v>
      </c>
      <c r="I8624" s="60">
        <f>VLOOKUP(H8624,PROCV!E$33:F$44,2,0)</f>
        <v>1.0942074303887901</v>
      </c>
      <c r="J8624" s="71">
        <v>463126</v>
      </c>
      <c r="K8624" s="44">
        <f t="shared" si="134"/>
        <v>506755.91040623881</v>
      </c>
    </row>
    <row r="8625" spans="1:11" s="43" customFormat="1" ht="19.7" customHeight="1" x14ac:dyDescent="0.25">
      <c r="A8625" s="43" t="s">
        <v>185</v>
      </c>
      <c r="B8625" s="1" t="s">
        <v>293</v>
      </c>
      <c r="C8625" s="1" t="s">
        <v>269</v>
      </c>
      <c r="D8625" s="1" t="s">
        <v>268</v>
      </c>
      <c r="E8625" s="45" t="str">
        <f>VLOOKUP(C8625,PROCV!E$50:G$126,3,0)</f>
        <v>NA</v>
      </c>
      <c r="F8625" s="1" t="s">
        <v>416</v>
      </c>
      <c r="G8625" s="1" t="s">
        <v>236</v>
      </c>
      <c r="H8625" s="1">
        <v>2015</v>
      </c>
      <c r="I8625" s="60">
        <f>VLOOKUP(H8625,PROCV!E$33:F$44,2,0)</f>
        <v>1.0942074303887901</v>
      </c>
      <c r="J8625" s="71">
        <v>544792</v>
      </c>
      <c r="K8625" s="44">
        <f t="shared" si="134"/>
        <v>596115.45441636979</v>
      </c>
    </row>
    <row r="8626" spans="1:11" s="43" customFormat="1" ht="19.7" customHeight="1" x14ac:dyDescent="0.25">
      <c r="A8626" s="43" t="s">
        <v>185</v>
      </c>
      <c r="B8626" s="1" t="s">
        <v>293</v>
      </c>
      <c r="C8626" s="1" t="s">
        <v>269</v>
      </c>
      <c r="D8626" s="1" t="s">
        <v>268</v>
      </c>
      <c r="E8626" s="45" t="str">
        <f>VLOOKUP(C8626,PROCV!E$50:G$126,3,0)</f>
        <v>NA</v>
      </c>
      <c r="F8626" s="1" t="s">
        <v>416</v>
      </c>
      <c r="G8626" s="1" t="s">
        <v>236</v>
      </c>
      <c r="H8626" s="1">
        <v>2015</v>
      </c>
      <c r="I8626" s="60">
        <f>VLOOKUP(H8626,PROCV!E$33:F$44,2,0)</f>
        <v>1.0942074303887901</v>
      </c>
      <c r="J8626" s="71">
        <v>2955276</v>
      </c>
      <c r="K8626" s="44">
        <f t="shared" si="134"/>
        <v>3233684.9580496619</v>
      </c>
    </row>
    <row r="8627" spans="1:11" s="43" customFormat="1" ht="19.7" customHeight="1" x14ac:dyDescent="0.25">
      <c r="A8627" s="43" t="s">
        <v>185</v>
      </c>
      <c r="B8627" s="1" t="s">
        <v>293</v>
      </c>
      <c r="C8627" s="1" t="s">
        <v>328</v>
      </c>
      <c r="D8627" s="1" t="s">
        <v>327</v>
      </c>
      <c r="E8627" s="45" t="str">
        <f>VLOOKUP(C8627,PROCV!E$50:G$126,3,0)</f>
        <v>Audiovisual</v>
      </c>
      <c r="F8627" s="1" t="s">
        <v>416</v>
      </c>
      <c r="G8627" s="1" t="s">
        <v>236</v>
      </c>
      <c r="H8627" s="1">
        <v>2015</v>
      </c>
      <c r="I8627" s="60">
        <f>VLOOKUP(H8627,PROCV!E$33:F$44,2,0)</f>
        <v>1.0942074303887901</v>
      </c>
      <c r="J8627" s="71">
        <v>10127</v>
      </c>
      <c r="K8627" s="44">
        <f t="shared" si="134"/>
        <v>11081.038647547277</v>
      </c>
    </row>
    <row r="8628" spans="1:11" s="43" customFormat="1" ht="19.7" customHeight="1" x14ac:dyDescent="0.25">
      <c r="A8628" s="43" t="s">
        <v>185</v>
      </c>
      <c r="B8628" s="1" t="s">
        <v>293</v>
      </c>
      <c r="C8628" s="1" t="s">
        <v>297</v>
      </c>
      <c r="D8628" s="1" t="s">
        <v>296</v>
      </c>
      <c r="E8628" s="45" t="str">
        <f>VLOOKUP(C8628,PROCV!E$50:G$126,3,0)</f>
        <v>Audiovisual</v>
      </c>
      <c r="F8628" s="1" t="s">
        <v>416</v>
      </c>
      <c r="G8628" s="1" t="s">
        <v>236</v>
      </c>
      <c r="H8628" s="1">
        <v>2015</v>
      </c>
      <c r="I8628" s="60">
        <f>VLOOKUP(H8628,PROCV!E$33:F$44,2,0)</f>
        <v>1.0942074303887901</v>
      </c>
      <c r="J8628" s="71">
        <v>38926</v>
      </c>
      <c r="K8628" s="44">
        <f t="shared" si="134"/>
        <v>42593.118435314042</v>
      </c>
    </row>
    <row r="8629" spans="1:11" s="43" customFormat="1" ht="19.7" customHeight="1" x14ac:dyDescent="0.25">
      <c r="A8629" s="43" t="s">
        <v>185</v>
      </c>
      <c r="B8629" s="1" t="s">
        <v>293</v>
      </c>
      <c r="C8629" s="1" t="s">
        <v>297</v>
      </c>
      <c r="D8629" s="1" t="s">
        <v>296</v>
      </c>
      <c r="E8629" s="45" t="str">
        <f>VLOOKUP(C8629,PROCV!E$50:G$126,3,0)</f>
        <v>Audiovisual</v>
      </c>
      <c r="F8629" s="1" t="s">
        <v>416</v>
      </c>
      <c r="G8629" s="1" t="s">
        <v>236</v>
      </c>
      <c r="H8629" s="1">
        <v>2015</v>
      </c>
      <c r="I8629" s="60">
        <f>VLOOKUP(H8629,PROCV!E$33:F$44,2,0)</f>
        <v>1.0942074303887901</v>
      </c>
      <c r="J8629" s="71">
        <v>2535</v>
      </c>
      <c r="K8629" s="44">
        <f t="shared" si="134"/>
        <v>2773.8158360355828</v>
      </c>
    </row>
    <row r="8630" spans="1:11" s="43" customFormat="1" ht="19.7" customHeight="1" x14ac:dyDescent="0.25">
      <c r="A8630" s="43" t="s">
        <v>185</v>
      </c>
      <c r="B8630" s="1" t="s">
        <v>293</v>
      </c>
      <c r="C8630" s="1" t="s">
        <v>264</v>
      </c>
      <c r="D8630" s="1" t="s">
        <v>263</v>
      </c>
      <c r="E8630" s="45" t="str">
        <f>VLOOKUP(C8630,PROCV!E$50:G$126,3,0)</f>
        <v>Audiovisual</v>
      </c>
      <c r="F8630" s="1" t="s">
        <v>416</v>
      </c>
      <c r="G8630" s="1" t="s">
        <v>236</v>
      </c>
      <c r="H8630" s="1">
        <v>2015</v>
      </c>
      <c r="I8630" s="60">
        <f>VLOOKUP(H8630,PROCV!E$33:F$44,2,0)</f>
        <v>1.0942074303887901</v>
      </c>
      <c r="J8630" s="71">
        <v>48208</v>
      </c>
      <c r="K8630" s="44">
        <f t="shared" si="134"/>
        <v>52749.551804182796</v>
      </c>
    </row>
    <row r="8631" spans="1:11" s="43" customFormat="1" ht="19.7" customHeight="1" x14ac:dyDescent="0.25">
      <c r="A8631" s="43" t="s">
        <v>185</v>
      </c>
      <c r="B8631" s="1" t="s">
        <v>293</v>
      </c>
      <c r="C8631" s="1" t="s">
        <v>264</v>
      </c>
      <c r="D8631" s="1" t="s">
        <v>263</v>
      </c>
      <c r="E8631" s="45" t="str">
        <f>VLOOKUP(C8631,PROCV!E$50:G$126,3,0)</f>
        <v>Audiovisual</v>
      </c>
      <c r="F8631" s="1" t="s">
        <v>416</v>
      </c>
      <c r="G8631" s="1" t="s">
        <v>236</v>
      </c>
      <c r="H8631" s="1">
        <v>2015</v>
      </c>
      <c r="I8631" s="60">
        <f>VLOOKUP(H8631,PROCV!E$33:F$44,2,0)</f>
        <v>1.0942074303887901</v>
      </c>
      <c r="J8631" s="71">
        <v>4940</v>
      </c>
      <c r="K8631" s="44">
        <f t="shared" si="134"/>
        <v>5405.3847061206234</v>
      </c>
    </row>
    <row r="8632" spans="1:11" s="43" customFormat="1" ht="19.7" customHeight="1" x14ac:dyDescent="0.25">
      <c r="A8632" s="43" t="s">
        <v>185</v>
      </c>
      <c r="B8632" s="1" t="s">
        <v>293</v>
      </c>
      <c r="C8632" s="1" t="s">
        <v>256</v>
      </c>
      <c r="D8632" s="1" t="s">
        <v>255</v>
      </c>
      <c r="E8632" s="45" t="str">
        <f>VLOOKUP(C8632,PROCV!E$50:G$126,3,0)</f>
        <v>Audiovisual</v>
      </c>
      <c r="F8632" s="1" t="s">
        <v>416</v>
      </c>
      <c r="G8632" s="1" t="s">
        <v>236</v>
      </c>
      <c r="H8632" s="1">
        <v>2015</v>
      </c>
      <c r="I8632" s="60">
        <f>VLOOKUP(H8632,PROCV!E$33:F$44,2,0)</f>
        <v>1.0942074303887901</v>
      </c>
      <c r="J8632" s="71">
        <v>122201</v>
      </c>
      <c r="K8632" s="44">
        <f t="shared" si="134"/>
        <v>133713.24220094053</v>
      </c>
    </row>
    <row r="8633" spans="1:11" s="43" customFormat="1" ht="19.7" customHeight="1" x14ac:dyDescent="0.25">
      <c r="A8633" s="43" t="s">
        <v>185</v>
      </c>
      <c r="B8633" s="1" t="s">
        <v>293</v>
      </c>
      <c r="C8633" s="1" t="s">
        <v>256</v>
      </c>
      <c r="D8633" s="1" t="s">
        <v>255</v>
      </c>
      <c r="E8633" s="45" t="str">
        <f>VLOOKUP(C8633,PROCV!E$50:G$126,3,0)</f>
        <v>Audiovisual</v>
      </c>
      <c r="F8633" s="1" t="s">
        <v>416</v>
      </c>
      <c r="G8633" s="1" t="s">
        <v>236</v>
      </c>
      <c r="H8633" s="1">
        <v>2015</v>
      </c>
      <c r="I8633" s="60">
        <f>VLOOKUP(H8633,PROCV!E$33:F$44,2,0)</f>
        <v>1.0942074303887901</v>
      </c>
      <c r="J8633" s="71">
        <v>14607</v>
      </c>
      <c r="K8633" s="44">
        <f t="shared" si="134"/>
        <v>15983.087935689056</v>
      </c>
    </row>
    <row r="8634" spans="1:11" s="43" customFormat="1" ht="19.7" customHeight="1" x14ac:dyDescent="0.25">
      <c r="A8634" s="43" t="s">
        <v>185</v>
      </c>
      <c r="B8634" s="1" t="s">
        <v>293</v>
      </c>
      <c r="C8634" s="1" t="s">
        <v>254</v>
      </c>
      <c r="D8634" s="1" t="s">
        <v>253</v>
      </c>
      <c r="E8634" s="45" t="str">
        <f>VLOOKUP(C8634,PROCV!E$50:G$126,3,0)</f>
        <v>Música</v>
      </c>
      <c r="F8634" s="1" t="s">
        <v>416</v>
      </c>
      <c r="G8634" s="1" t="s">
        <v>236</v>
      </c>
      <c r="H8634" s="1">
        <v>2015</v>
      </c>
      <c r="I8634" s="60">
        <f>VLOOKUP(H8634,PROCV!E$33:F$44,2,0)</f>
        <v>1.0942074303887901</v>
      </c>
      <c r="J8634" s="71">
        <v>42843</v>
      </c>
      <c r="K8634" s="44">
        <f t="shared" si="134"/>
        <v>46879.128940146933</v>
      </c>
    </row>
    <row r="8635" spans="1:11" s="43" customFormat="1" ht="19.7" customHeight="1" x14ac:dyDescent="0.25">
      <c r="A8635" s="43" t="s">
        <v>185</v>
      </c>
      <c r="B8635" s="1" t="s">
        <v>293</v>
      </c>
      <c r="C8635" s="1" t="s">
        <v>252</v>
      </c>
      <c r="D8635" s="1" t="s">
        <v>251</v>
      </c>
      <c r="E8635" s="45" t="str">
        <f>VLOOKUP(C8635,PROCV!E$50:G$126,3,0)</f>
        <v>Audiovisual</v>
      </c>
      <c r="F8635" s="1" t="s">
        <v>416</v>
      </c>
      <c r="G8635" s="1" t="s">
        <v>236</v>
      </c>
      <c r="H8635" s="1">
        <v>2015</v>
      </c>
      <c r="I8635" s="60">
        <f>VLOOKUP(H8635,PROCV!E$33:F$44,2,0)</f>
        <v>1.0942074303887901</v>
      </c>
      <c r="J8635" s="71">
        <v>57475</v>
      </c>
      <c r="K8635" s="44">
        <f t="shared" si="134"/>
        <v>62889.572061595711</v>
      </c>
    </row>
    <row r="8636" spans="1:11" s="43" customFormat="1" ht="19.7" customHeight="1" x14ac:dyDescent="0.25">
      <c r="A8636" s="43" t="s">
        <v>185</v>
      </c>
      <c r="B8636" s="1" t="s">
        <v>293</v>
      </c>
      <c r="C8636" s="1" t="s">
        <v>252</v>
      </c>
      <c r="D8636" s="1" t="s">
        <v>251</v>
      </c>
      <c r="E8636" s="45" t="str">
        <f>VLOOKUP(C8636,PROCV!E$50:G$126,3,0)</f>
        <v>Audiovisual</v>
      </c>
      <c r="F8636" s="1" t="s">
        <v>416</v>
      </c>
      <c r="G8636" s="1" t="s">
        <v>236</v>
      </c>
      <c r="H8636" s="1">
        <v>2015</v>
      </c>
      <c r="I8636" s="60">
        <f>VLOOKUP(H8636,PROCV!E$33:F$44,2,0)</f>
        <v>1.0942074303887901</v>
      </c>
      <c r="J8636" s="71">
        <v>3791</v>
      </c>
      <c r="K8636" s="44">
        <f t="shared" si="134"/>
        <v>4148.140368603903</v>
      </c>
    </row>
    <row r="8637" spans="1:11" s="43" customFormat="1" ht="19.7" customHeight="1" x14ac:dyDescent="0.25">
      <c r="A8637" s="43" t="s">
        <v>185</v>
      </c>
      <c r="B8637" s="1" t="s">
        <v>293</v>
      </c>
      <c r="C8637" s="1" t="s">
        <v>252</v>
      </c>
      <c r="D8637" s="1" t="s">
        <v>251</v>
      </c>
      <c r="E8637" s="45" t="str">
        <f>VLOOKUP(C8637,PROCV!E$50:G$126,3,0)</f>
        <v>Audiovisual</v>
      </c>
      <c r="F8637" s="1" t="s">
        <v>416</v>
      </c>
      <c r="G8637" s="1" t="s">
        <v>236</v>
      </c>
      <c r="H8637" s="1">
        <v>2015</v>
      </c>
      <c r="I8637" s="60">
        <f>VLOOKUP(H8637,PROCV!E$33:F$44,2,0)</f>
        <v>1.0942074303887901</v>
      </c>
      <c r="J8637" s="71">
        <v>350000</v>
      </c>
      <c r="K8637" s="44">
        <f t="shared" si="134"/>
        <v>382972.60063607653</v>
      </c>
    </row>
    <row r="8638" spans="1:11" s="43" customFormat="1" ht="19.7" customHeight="1" x14ac:dyDescent="0.25">
      <c r="A8638" s="43" t="s">
        <v>185</v>
      </c>
      <c r="B8638" s="1" t="s">
        <v>293</v>
      </c>
      <c r="C8638" s="1" t="s">
        <v>252</v>
      </c>
      <c r="D8638" s="1" t="s">
        <v>251</v>
      </c>
      <c r="E8638" s="45" t="str">
        <f>VLOOKUP(C8638,PROCV!E$50:G$126,3,0)</f>
        <v>Audiovisual</v>
      </c>
      <c r="F8638" s="1" t="s">
        <v>416</v>
      </c>
      <c r="G8638" s="1" t="s">
        <v>236</v>
      </c>
      <c r="H8638" s="1">
        <v>2015</v>
      </c>
      <c r="I8638" s="60">
        <f>VLOOKUP(H8638,PROCV!E$33:F$44,2,0)</f>
        <v>1.0942074303887901</v>
      </c>
      <c r="J8638" s="71">
        <v>250464</v>
      </c>
      <c r="K8638" s="44">
        <f t="shared" si="134"/>
        <v>274059.56984489789</v>
      </c>
    </row>
    <row r="8639" spans="1:11" s="43" customFormat="1" ht="19.7" customHeight="1" x14ac:dyDescent="0.25">
      <c r="A8639" s="43" t="s">
        <v>185</v>
      </c>
      <c r="B8639" s="1" t="s">
        <v>293</v>
      </c>
      <c r="C8639" s="1" t="s">
        <v>252</v>
      </c>
      <c r="D8639" s="1" t="s">
        <v>251</v>
      </c>
      <c r="E8639" s="45" t="str">
        <f>VLOOKUP(C8639,PROCV!E$50:G$126,3,0)</f>
        <v>Audiovisual</v>
      </c>
      <c r="F8639" s="1" t="s">
        <v>416</v>
      </c>
      <c r="G8639" s="1" t="s">
        <v>236</v>
      </c>
      <c r="H8639" s="1">
        <v>2015</v>
      </c>
      <c r="I8639" s="60">
        <f>VLOOKUP(H8639,PROCV!E$33:F$44,2,0)</f>
        <v>1.0942074303887901</v>
      </c>
      <c r="J8639" s="71">
        <v>81131</v>
      </c>
      <c r="K8639" s="44">
        <f t="shared" si="134"/>
        <v>88774.143034872934</v>
      </c>
    </row>
    <row r="8640" spans="1:11" s="43" customFormat="1" ht="19.7" customHeight="1" x14ac:dyDescent="0.25">
      <c r="A8640" s="43" t="s">
        <v>185</v>
      </c>
      <c r="B8640" s="1" t="s">
        <v>293</v>
      </c>
      <c r="C8640" s="1" t="s">
        <v>250</v>
      </c>
      <c r="D8640" s="1" t="s">
        <v>249</v>
      </c>
      <c r="E8640" s="45" t="str">
        <f>VLOOKUP(C8640,PROCV!E$50:G$126,3,0)</f>
        <v>Audiovisual</v>
      </c>
      <c r="F8640" s="1" t="s">
        <v>416</v>
      </c>
      <c r="G8640" s="1" t="s">
        <v>236</v>
      </c>
      <c r="H8640" s="1">
        <v>2015</v>
      </c>
      <c r="I8640" s="60">
        <f>VLOOKUP(H8640,PROCV!E$33:F$44,2,0)</f>
        <v>1.0942074303887901</v>
      </c>
      <c r="J8640" s="71">
        <v>469965</v>
      </c>
      <c r="K8640" s="44">
        <f t="shared" si="134"/>
        <v>514239.19502266776</v>
      </c>
    </row>
    <row r="8641" spans="1:11" s="43" customFormat="1" ht="19.7" customHeight="1" x14ac:dyDescent="0.25">
      <c r="A8641" s="43" t="s">
        <v>185</v>
      </c>
      <c r="B8641" s="1" t="s">
        <v>293</v>
      </c>
      <c r="C8641" s="1" t="s">
        <v>250</v>
      </c>
      <c r="D8641" s="1" t="s">
        <v>249</v>
      </c>
      <c r="E8641" s="45" t="str">
        <f>VLOOKUP(C8641,PROCV!E$50:G$126,3,0)</f>
        <v>Audiovisual</v>
      </c>
      <c r="F8641" s="1" t="s">
        <v>416</v>
      </c>
      <c r="G8641" s="1" t="s">
        <v>236</v>
      </c>
      <c r="H8641" s="1">
        <v>2015</v>
      </c>
      <c r="I8641" s="60">
        <f>VLOOKUP(H8641,PROCV!E$33:F$44,2,0)</f>
        <v>1.0942074303887901</v>
      </c>
      <c r="J8641" s="71">
        <v>9371</v>
      </c>
      <c r="K8641" s="44">
        <f t="shared" si="134"/>
        <v>10253.817830173351</v>
      </c>
    </row>
    <row r="8642" spans="1:11" s="43" customFormat="1" ht="19.7" customHeight="1" x14ac:dyDescent="0.25">
      <c r="A8642" s="43" t="s">
        <v>185</v>
      </c>
      <c r="B8642" s="1" t="s">
        <v>293</v>
      </c>
      <c r="C8642" s="1" t="s">
        <v>250</v>
      </c>
      <c r="D8642" s="1" t="s">
        <v>249</v>
      </c>
      <c r="E8642" s="45" t="str">
        <f>VLOOKUP(C8642,PROCV!E$50:G$126,3,0)</f>
        <v>Audiovisual</v>
      </c>
      <c r="F8642" s="1" t="s">
        <v>416</v>
      </c>
      <c r="G8642" s="1" t="s">
        <v>236</v>
      </c>
      <c r="H8642" s="1">
        <v>2015</v>
      </c>
      <c r="I8642" s="60">
        <f>VLOOKUP(H8642,PROCV!E$33:F$44,2,0)</f>
        <v>1.0942074303887901</v>
      </c>
      <c r="J8642" s="71">
        <v>78131</v>
      </c>
      <c r="K8642" s="44">
        <f t="shared" si="134"/>
        <v>85491.520743706555</v>
      </c>
    </row>
    <row r="8643" spans="1:11" s="43" customFormat="1" ht="19.7" customHeight="1" x14ac:dyDescent="0.25">
      <c r="A8643" s="43" t="s">
        <v>185</v>
      </c>
      <c r="B8643" s="1" t="s">
        <v>293</v>
      </c>
      <c r="C8643" s="1" t="s">
        <v>250</v>
      </c>
      <c r="D8643" s="1" t="s">
        <v>249</v>
      </c>
      <c r="E8643" s="45" t="str">
        <f>VLOOKUP(C8643,PROCV!E$50:G$126,3,0)</f>
        <v>Audiovisual</v>
      </c>
      <c r="F8643" s="1" t="s">
        <v>416</v>
      </c>
      <c r="G8643" s="1" t="s">
        <v>236</v>
      </c>
      <c r="H8643" s="1">
        <v>2015</v>
      </c>
      <c r="I8643" s="60">
        <f>VLOOKUP(H8643,PROCV!E$33:F$44,2,0)</f>
        <v>1.0942074303887901</v>
      </c>
      <c r="J8643" s="71">
        <v>494398</v>
      </c>
      <c r="K8643" s="44">
        <f t="shared" ref="K8643:K8706" si="135">J8643*I8643</f>
        <v>540973.96516935702</v>
      </c>
    </row>
    <row r="8644" spans="1:11" s="43" customFormat="1" ht="19.7" customHeight="1" x14ac:dyDescent="0.25">
      <c r="A8644" s="43" t="s">
        <v>185</v>
      </c>
      <c r="B8644" s="1" t="s">
        <v>293</v>
      </c>
      <c r="C8644" s="1" t="s">
        <v>336</v>
      </c>
      <c r="D8644" s="1" t="s">
        <v>335</v>
      </c>
      <c r="E8644" s="45" t="str">
        <f>VLOOKUP(C8644,PROCV!E$50:G$126,3,0)</f>
        <v>NA</v>
      </c>
      <c r="F8644" s="1" t="s">
        <v>416</v>
      </c>
      <c r="G8644" s="1" t="s">
        <v>265</v>
      </c>
      <c r="H8644" s="1">
        <v>2015</v>
      </c>
      <c r="I8644" s="60">
        <f>VLOOKUP(H8644,PROCV!E$33:F$44,2,0)</f>
        <v>1.0942074303887901</v>
      </c>
      <c r="J8644" s="71">
        <v>3888778</v>
      </c>
      <c r="K8644" s="44">
        <f t="shared" si="135"/>
        <v>4255129.7827324588</v>
      </c>
    </row>
    <row r="8645" spans="1:11" s="43" customFormat="1" ht="19.7" customHeight="1" x14ac:dyDescent="0.25">
      <c r="A8645" s="43" t="s">
        <v>185</v>
      </c>
      <c r="B8645" s="1" t="s">
        <v>293</v>
      </c>
      <c r="C8645" s="1" t="s">
        <v>336</v>
      </c>
      <c r="D8645" s="1" t="s">
        <v>335</v>
      </c>
      <c r="E8645" s="45" t="str">
        <f>VLOOKUP(C8645,PROCV!E$50:G$126,3,0)</f>
        <v>NA</v>
      </c>
      <c r="F8645" s="1" t="s">
        <v>416</v>
      </c>
      <c r="G8645" s="1" t="s">
        <v>265</v>
      </c>
      <c r="H8645" s="1">
        <v>2015</v>
      </c>
      <c r="I8645" s="60">
        <f>VLOOKUP(H8645,PROCV!E$33:F$44,2,0)</f>
        <v>1.0942074303887901</v>
      </c>
      <c r="J8645" s="71">
        <v>108000</v>
      </c>
      <c r="K8645" s="44">
        <f t="shared" si="135"/>
        <v>118174.40248198932</v>
      </c>
    </row>
    <row r="8646" spans="1:11" s="43" customFormat="1" ht="19.7" customHeight="1" x14ac:dyDescent="0.25">
      <c r="A8646" s="43" t="s">
        <v>185</v>
      </c>
      <c r="B8646" s="1" t="s">
        <v>293</v>
      </c>
      <c r="C8646" s="1" t="s">
        <v>303</v>
      </c>
      <c r="D8646" s="1" t="s">
        <v>302</v>
      </c>
      <c r="E8646" s="45" t="str">
        <f>VLOOKUP(C8646,PROCV!E$50:G$126,3,0)</f>
        <v>Educação e Criação em Artes</v>
      </c>
      <c r="F8646" s="1" t="s">
        <v>416</v>
      </c>
      <c r="G8646" s="1" t="s">
        <v>236</v>
      </c>
      <c r="H8646" s="1">
        <v>2015</v>
      </c>
      <c r="I8646" s="60">
        <f>VLOOKUP(H8646,PROCV!E$33:F$44,2,0)</f>
        <v>1.0942074303887901</v>
      </c>
      <c r="J8646" s="71">
        <v>50000</v>
      </c>
      <c r="K8646" s="44">
        <f t="shared" si="135"/>
        <v>54710.371519439504</v>
      </c>
    </row>
    <row r="8647" spans="1:11" s="43" customFormat="1" ht="19.7" customHeight="1" x14ac:dyDescent="0.25">
      <c r="A8647" s="43" t="s">
        <v>185</v>
      </c>
      <c r="B8647" s="1" t="s">
        <v>293</v>
      </c>
      <c r="C8647" s="1" t="s">
        <v>303</v>
      </c>
      <c r="D8647" s="1" t="s">
        <v>302</v>
      </c>
      <c r="E8647" s="45" t="str">
        <f>VLOOKUP(C8647,PROCV!E$50:G$126,3,0)</f>
        <v>Educação e Criação em Artes</v>
      </c>
      <c r="F8647" s="1" t="s">
        <v>416</v>
      </c>
      <c r="G8647" s="1" t="s">
        <v>236</v>
      </c>
      <c r="H8647" s="1">
        <v>2015</v>
      </c>
      <c r="I8647" s="60">
        <f>VLOOKUP(H8647,PROCV!E$33:F$44,2,0)</f>
        <v>1.0942074303887901</v>
      </c>
      <c r="J8647" s="71">
        <v>300000</v>
      </c>
      <c r="K8647" s="44">
        <f t="shared" si="135"/>
        <v>328262.22911663703</v>
      </c>
    </row>
    <row r="8648" spans="1:11" s="43" customFormat="1" ht="19.7" customHeight="1" x14ac:dyDescent="0.25">
      <c r="A8648" s="43" t="s">
        <v>185</v>
      </c>
      <c r="B8648" s="1" t="s">
        <v>293</v>
      </c>
      <c r="C8648" s="1" t="s">
        <v>303</v>
      </c>
      <c r="D8648" s="1" t="s">
        <v>302</v>
      </c>
      <c r="E8648" s="45" t="str">
        <f>VLOOKUP(C8648,PROCV!E$50:G$126,3,0)</f>
        <v>Educação e Criação em Artes</v>
      </c>
      <c r="F8648" s="1" t="s">
        <v>416</v>
      </c>
      <c r="G8648" s="1" t="s">
        <v>236</v>
      </c>
      <c r="H8648" s="1">
        <v>2015</v>
      </c>
      <c r="I8648" s="60">
        <f>VLOOKUP(H8648,PROCV!E$33:F$44,2,0)</f>
        <v>1.0942074303887901</v>
      </c>
      <c r="J8648" s="71">
        <v>35236</v>
      </c>
      <c r="K8648" s="44">
        <f t="shared" si="135"/>
        <v>38555.493017179411</v>
      </c>
    </row>
    <row r="8649" spans="1:11" s="43" customFormat="1" ht="19.7" customHeight="1" x14ac:dyDescent="0.25">
      <c r="A8649" s="43" t="s">
        <v>185</v>
      </c>
      <c r="B8649" s="1" t="s">
        <v>293</v>
      </c>
      <c r="C8649" s="1" t="s">
        <v>295</v>
      </c>
      <c r="D8649" s="1" t="s">
        <v>294</v>
      </c>
      <c r="E8649" s="45" t="str">
        <f>VLOOKUP(C8649,PROCV!E$50:G$126,3,0)</f>
        <v>Educação e Criação em Artes</v>
      </c>
      <c r="F8649" s="1" t="s">
        <v>416</v>
      </c>
      <c r="G8649" s="1" t="s">
        <v>236</v>
      </c>
      <c r="H8649" s="1">
        <v>2015</v>
      </c>
      <c r="I8649" s="60">
        <f>VLOOKUP(H8649,PROCV!E$33:F$44,2,0)</f>
        <v>1.0942074303887901</v>
      </c>
      <c r="J8649" s="71">
        <v>4869</v>
      </c>
      <c r="K8649" s="44">
        <f t="shared" si="135"/>
        <v>5327.6959785630188</v>
      </c>
    </row>
    <row r="8650" spans="1:11" s="43" customFormat="1" ht="19.7" customHeight="1" x14ac:dyDescent="0.25">
      <c r="A8650" s="43" t="s">
        <v>185</v>
      </c>
      <c r="B8650" s="1" t="s">
        <v>293</v>
      </c>
      <c r="C8650" s="1" t="s">
        <v>248</v>
      </c>
      <c r="D8650" s="1" t="s">
        <v>247</v>
      </c>
      <c r="E8650" s="45" t="str">
        <f>VLOOKUP(C8650,PROCV!E$50:G$126,3,0)</f>
        <v>Educação e Criação em Artes</v>
      </c>
      <c r="F8650" s="1" t="s">
        <v>416</v>
      </c>
      <c r="G8650" s="1" t="s">
        <v>236</v>
      </c>
      <c r="H8650" s="1">
        <v>2015</v>
      </c>
      <c r="I8650" s="60">
        <f>VLOOKUP(H8650,PROCV!E$33:F$44,2,0)</f>
        <v>1.0942074303887901</v>
      </c>
      <c r="J8650" s="71">
        <v>22597</v>
      </c>
      <c r="K8650" s="44">
        <f t="shared" si="135"/>
        <v>24725.80530449549</v>
      </c>
    </row>
    <row r="8651" spans="1:11" s="43" customFormat="1" ht="19.7" customHeight="1" x14ac:dyDescent="0.25">
      <c r="A8651" s="43" t="s">
        <v>185</v>
      </c>
      <c r="B8651" s="1" t="s">
        <v>293</v>
      </c>
      <c r="C8651" s="1" t="s">
        <v>340</v>
      </c>
      <c r="D8651" s="1" t="s">
        <v>339</v>
      </c>
      <c r="E8651" s="45" t="str">
        <f>VLOOKUP(C8651,PROCV!E$50:G$126,3,0)</f>
        <v>Artes Cênicas e Espetáculos</v>
      </c>
      <c r="F8651" s="1" t="s">
        <v>416</v>
      </c>
      <c r="G8651" s="1" t="s">
        <v>236</v>
      </c>
      <c r="H8651" s="1">
        <v>2015</v>
      </c>
      <c r="I8651" s="60">
        <f>VLOOKUP(H8651,PROCV!E$33:F$44,2,0)</f>
        <v>1.0942074303887901</v>
      </c>
      <c r="J8651" s="71">
        <v>38133</v>
      </c>
      <c r="K8651" s="44">
        <f t="shared" si="135"/>
        <v>41725.41194301573</v>
      </c>
    </row>
    <row r="8652" spans="1:11" s="43" customFormat="1" ht="19.7" customHeight="1" x14ac:dyDescent="0.25">
      <c r="A8652" s="43" t="s">
        <v>185</v>
      </c>
      <c r="B8652" s="1" t="s">
        <v>293</v>
      </c>
      <c r="C8652" s="1" t="s">
        <v>246</v>
      </c>
      <c r="D8652" s="1" t="s">
        <v>245</v>
      </c>
      <c r="E8652" s="45" t="str">
        <f>VLOOKUP(C8652,PROCV!E$50:G$126,3,0)</f>
        <v>Artes Cênicas e Espetáculos</v>
      </c>
      <c r="F8652" s="1" t="s">
        <v>416</v>
      </c>
      <c r="G8652" s="1" t="s">
        <v>236</v>
      </c>
      <c r="H8652" s="1">
        <v>2015</v>
      </c>
      <c r="I8652" s="60">
        <f>VLOOKUP(H8652,PROCV!E$33:F$44,2,0)</f>
        <v>1.0942074303887901</v>
      </c>
      <c r="J8652" s="71">
        <v>153531</v>
      </c>
      <c r="K8652" s="44">
        <f t="shared" si="135"/>
        <v>167994.76099502132</v>
      </c>
    </row>
    <row r="8653" spans="1:11" s="43" customFormat="1" ht="19.7" customHeight="1" x14ac:dyDescent="0.25">
      <c r="A8653" s="43" t="s">
        <v>185</v>
      </c>
      <c r="B8653" s="1" t="s">
        <v>293</v>
      </c>
      <c r="C8653" s="1" t="s">
        <v>246</v>
      </c>
      <c r="D8653" s="1" t="s">
        <v>245</v>
      </c>
      <c r="E8653" s="45" t="str">
        <f>VLOOKUP(C8653,PROCV!E$50:G$126,3,0)</f>
        <v>Artes Cênicas e Espetáculos</v>
      </c>
      <c r="F8653" s="1" t="s">
        <v>416</v>
      </c>
      <c r="G8653" s="1" t="s">
        <v>236</v>
      </c>
      <c r="H8653" s="1">
        <v>2015</v>
      </c>
      <c r="I8653" s="60">
        <f>VLOOKUP(H8653,PROCV!E$33:F$44,2,0)</f>
        <v>1.0942074303887901</v>
      </c>
      <c r="J8653" s="71">
        <v>13703</v>
      </c>
      <c r="K8653" s="44">
        <f t="shared" si="135"/>
        <v>14993.924418617591</v>
      </c>
    </row>
    <row r="8654" spans="1:11" s="43" customFormat="1" ht="19.7" customHeight="1" x14ac:dyDescent="0.25">
      <c r="A8654" s="43" t="s">
        <v>185</v>
      </c>
      <c r="B8654" s="1" t="s">
        <v>293</v>
      </c>
      <c r="C8654" s="1" t="s">
        <v>244</v>
      </c>
      <c r="D8654" s="1" t="s">
        <v>243</v>
      </c>
      <c r="E8654" s="45" t="str">
        <f>VLOOKUP(C8654,PROCV!E$50:G$126,3,0)</f>
        <v>Artes Cênicas e Espetáculos</v>
      </c>
      <c r="F8654" s="1" t="s">
        <v>416</v>
      </c>
      <c r="G8654" s="1" t="s">
        <v>236</v>
      </c>
      <c r="H8654" s="1">
        <v>2015</v>
      </c>
      <c r="I8654" s="60">
        <f>VLOOKUP(H8654,PROCV!E$33:F$44,2,0)</f>
        <v>1.0942074303887901</v>
      </c>
      <c r="J8654" s="71">
        <v>9795</v>
      </c>
      <c r="K8654" s="44">
        <f t="shared" si="135"/>
        <v>10717.761780658198</v>
      </c>
    </row>
    <row r="8655" spans="1:11" s="43" customFormat="1" ht="19.7" customHeight="1" x14ac:dyDescent="0.25">
      <c r="A8655" s="43" t="s">
        <v>185</v>
      </c>
      <c r="B8655" s="1" t="s">
        <v>293</v>
      </c>
      <c r="C8655" s="1" t="s">
        <v>244</v>
      </c>
      <c r="D8655" s="1" t="s">
        <v>243</v>
      </c>
      <c r="E8655" s="45" t="str">
        <f>VLOOKUP(C8655,PROCV!E$50:G$126,3,0)</f>
        <v>Artes Cênicas e Espetáculos</v>
      </c>
      <c r="F8655" s="1" t="s">
        <v>416</v>
      </c>
      <c r="G8655" s="1" t="s">
        <v>236</v>
      </c>
      <c r="H8655" s="1">
        <v>2015</v>
      </c>
      <c r="I8655" s="60">
        <f>VLOOKUP(H8655,PROCV!E$33:F$44,2,0)</f>
        <v>1.0942074303887901</v>
      </c>
      <c r="J8655" s="71">
        <v>14370</v>
      </c>
      <c r="K8655" s="44">
        <f t="shared" si="135"/>
        <v>15723.760774686914</v>
      </c>
    </row>
    <row r="8656" spans="1:11" s="43" customFormat="1" ht="19.7" customHeight="1" x14ac:dyDescent="0.25">
      <c r="A8656" s="43" t="s">
        <v>185</v>
      </c>
      <c r="B8656" s="1" t="s">
        <v>293</v>
      </c>
      <c r="C8656" s="1" t="s">
        <v>244</v>
      </c>
      <c r="D8656" s="1" t="s">
        <v>243</v>
      </c>
      <c r="E8656" s="45" t="str">
        <f>VLOOKUP(C8656,PROCV!E$50:G$126,3,0)</f>
        <v>Artes Cênicas e Espetáculos</v>
      </c>
      <c r="F8656" s="1" t="s">
        <v>416</v>
      </c>
      <c r="G8656" s="1" t="s">
        <v>236</v>
      </c>
      <c r="H8656" s="1">
        <v>2015</v>
      </c>
      <c r="I8656" s="60">
        <f>VLOOKUP(H8656,PROCV!E$33:F$44,2,0)</f>
        <v>1.0942074303887901</v>
      </c>
      <c r="J8656" s="71">
        <v>38101</v>
      </c>
      <c r="K8656" s="44">
        <f t="shared" si="135"/>
        <v>41690.397305243292</v>
      </c>
    </row>
    <row r="8657" spans="1:11" s="43" customFormat="1" ht="19.7" customHeight="1" x14ac:dyDescent="0.25">
      <c r="A8657" s="43" t="s">
        <v>185</v>
      </c>
      <c r="B8657" s="1" t="s">
        <v>293</v>
      </c>
      <c r="C8657" s="1" t="s">
        <v>238</v>
      </c>
      <c r="D8657" s="1" t="s">
        <v>237</v>
      </c>
      <c r="E8657" s="45" t="str">
        <f>VLOOKUP(C8657,PROCV!E$50:G$126,3,0)</f>
        <v>Artes Cênicas e Espetáculos</v>
      </c>
      <c r="F8657" s="1" t="s">
        <v>416</v>
      </c>
      <c r="G8657" s="1" t="s">
        <v>236</v>
      </c>
      <c r="H8657" s="1">
        <v>2015</v>
      </c>
      <c r="I8657" s="60">
        <f>VLOOKUP(H8657,PROCV!E$33:F$44,2,0)</f>
        <v>1.0942074303887901</v>
      </c>
      <c r="J8657" s="71">
        <v>20063</v>
      </c>
      <c r="K8657" s="44">
        <f t="shared" si="135"/>
        <v>21953.083675890295</v>
      </c>
    </row>
    <row r="8658" spans="1:11" s="43" customFormat="1" ht="19.7" customHeight="1" x14ac:dyDescent="0.25">
      <c r="A8658" s="43" t="s">
        <v>185</v>
      </c>
      <c r="B8658" s="1" t="s">
        <v>293</v>
      </c>
      <c r="C8658" s="1" t="s">
        <v>238</v>
      </c>
      <c r="D8658" s="1" t="s">
        <v>237</v>
      </c>
      <c r="E8658" s="45" t="str">
        <f>VLOOKUP(C8658,PROCV!E$50:G$126,3,0)</f>
        <v>Artes Cênicas e Espetáculos</v>
      </c>
      <c r="F8658" s="1" t="s">
        <v>416</v>
      </c>
      <c r="G8658" s="1" t="s">
        <v>236</v>
      </c>
      <c r="H8658" s="1">
        <v>2015</v>
      </c>
      <c r="I8658" s="60">
        <f>VLOOKUP(H8658,PROCV!E$33:F$44,2,0)</f>
        <v>1.0942074303887901</v>
      </c>
      <c r="J8658" s="71">
        <v>326199</v>
      </c>
      <c r="K8658" s="44">
        <f t="shared" si="135"/>
        <v>356929.36958539294</v>
      </c>
    </row>
    <row r="8659" spans="1:11" s="43" customFormat="1" ht="19.7" customHeight="1" x14ac:dyDescent="0.25">
      <c r="A8659" s="43" t="s">
        <v>185</v>
      </c>
      <c r="B8659" s="1" t="s">
        <v>293</v>
      </c>
      <c r="C8659" s="1" t="s">
        <v>238</v>
      </c>
      <c r="D8659" s="1" t="s">
        <v>237</v>
      </c>
      <c r="E8659" s="45" t="str">
        <f>VLOOKUP(C8659,PROCV!E$50:G$126,3,0)</f>
        <v>Artes Cênicas e Espetáculos</v>
      </c>
      <c r="F8659" s="1" t="s">
        <v>416</v>
      </c>
      <c r="G8659" s="1" t="s">
        <v>236</v>
      </c>
      <c r="H8659" s="1">
        <v>2015</v>
      </c>
      <c r="I8659" s="60">
        <f>VLOOKUP(H8659,PROCV!E$33:F$44,2,0)</f>
        <v>1.0942074303887901</v>
      </c>
      <c r="J8659" s="71">
        <v>169766</v>
      </c>
      <c r="K8659" s="44">
        <f t="shared" si="135"/>
        <v>185759.21862738335</v>
      </c>
    </row>
    <row r="8660" spans="1:11" s="43" customFormat="1" ht="19.7" customHeight="1" x14ac:dyDescent="0.25">
      <c r="A8660" s="43" t="s">
        <v>185</v>
      </c>
      <c r="B8660" s="1" t="s">
        <v>293</v>
      </c>
      <c r="C8660" s="1" t="s">
        <v>238</v>
      </c>
      <c r="D8660" s="1" t="s">
        <v>237</v>
      </c>
      <c r="E8660" s="45" t="str">
        <f>VLOOKUP(C8660,PROCV!E$50:G$126,3,0)</f>
        <v>Artes Cênicas e Espetáculos</v>
      </c>
      <c r="F8660" s="1" t="s">
        <v>416</v>
      </c>
      <c r="G8660" s="1" t="s">
        <v>236</v>
      </c>
      <c r="H8660" s="1">
        <v>2015</v>
      </c>
      <c r="I8660" s="60">
        <f>VLOOKUP(H8660,PROCV!E$33:F$44,2,0)</f>
        <v>1.0942074303887901</v>
      </c>
      <c r="J8660" s="71">
        <v>8909</v>
      </c>
      <c r="K8660" s="44">
        <f t="shared" si="135"/>
        <v>9748.2939973337307</v>
      </c>
    </row>
    <row r="8661" spans="1:11" s="43" customFormat="1" ht="19.7" customHeight="1" x14ac:dyDescent="0.25">
      <c r="A8661" s="43" t="s">
        <v>185</v>
      </c>
      <c r="B8661" s="1" t="s">
        <v>293</v>
      </c>
      <c r="C8661" s="1" t="s">
        <v>238</v>
      </c>
      <c r="D8661" s="1" t="s">
        <v>237</v>
      </c>
      <c r="E8661" s="45" t="str">
        <f>VLOOKUP(C8661,PROCV!E$50:G$126,3,0)</f>
        <v>Artes Cênicas e Espetáculos</v>
      </c>
      <c r="F8661" s="1" t="s">
        <v>416</v>
      </c>
      <c r="G8661" s="1" t="s">
        <v>236</v>
      </c>
      <c r="H8661" s="1">
        <v>2015</v>
      </c>
      <c r="I8661" s="60">
        <f>VLOOKUP(H8661,PROCV!E$33:F$44,2,0)</f>
        <v>1.0942074303887901</v>
      </c>
      <c r="J8661" s="71">
        <v>24801</v>
      </c>
      <c r="K8661" s="44">
        <f t="shared" si="135"/>
        <v>27137.438481072382</v>
      </c>
    </row>
    <row r="8662" spans="1:11" s="43" customFormat="1" ht="19.7" customHeight="1" x14ac:dyDescent="0.25">
      <c r="A8662" s="43" t="s">
        <v>185</v>
      </c>
      <c r="B8662" s="1" t="s">
        <v>293</v>
      </c>
      <c r="C8662" s="1" t="s">
        <v>241</v>
      </c>
      <c r="D8662" s="1" t="s">
        <v>240</v>
      </c>
      <c r="E8662" s="45" t="str">
        <f>VLOOKUP(C8662,PROCV!E$50:G$126,3,0)</f>
        <v>Artes Cênicas e Espetáculos</v>
      </c>
      <c r="F8662" s="1" t="s">
        <v>416</v>
      </c>
      <c r="G8662" s="1" t="s">
        <v>236</v>
      </c>
      <c r="H8662" s="1">
        <v>2015</v>
      </c>
      <c r="I8662" s="60">
        <f>VLOOKUP(H8662,PROCV!E$33:F$44,2,0)</f>
        <v>1.0942074303887901</v>
      </c>
      <c r="J8662" s="71">
        <v>87231</v>
      </c>
      <c r="K8662" s="44">
        <f t="shared" si="135"/>
        <v>95448.808360244555</v>
      </c>
    </row>
    <row r="8663" spans="1:11" s="43" customFormat="1" ht="19.7" customHeight="1" x14ac:dyDescent="0.25">
      <c r="A8663" s="43" t="s">
        <v>185</v>
      </c>
      <c r="B8663" s="1" t="s">
        <v>293</v>
      </c>
      <c r="C8663" s="1" t="s">
        <v>241</v>
      </c>
      <c r="D8663" s="1" t="s">
        <v>240</v>
      </c>
      <c r="E8663" s="45" t="str">
        <f>VLOOKUP(C8663,PROCV!E$50:G$126,3,0)</f>
        <v>Artes Cênicas e Espetáculos</v>
      </c>
      <c r="F8663" s="1" t="s">
        <v>416</v>
      </c>
      <c r="G8663" s="1" t="s">
        <v>236</v>
      </c>
      <c r="H8663" s="1">
        <v>2015</v>
      </c>
      <c r="I8663" s="60">
        <f>VLOOKUP(H8663,PROCV!E$33:F$44,2,0)</f>
        <v>1.0942074303887901</v>
      </c>
      <c r="J8663" s="71">
        <v>23065</v>
      </c>
      <c r="K8663" s="44">
        <f t="shared" si="135"/>
        <v>25237.894381917442</v>
      </c>
    </row>
    <row r="8664" spans="1:11" s="43" customFormat="1" ht="19.7" customHeight="1" x14ac:dyDescent="0.25">
      <c r="A8664" s="43" t="s">
        <v>191</v>
      </c>
      <c r="B8664" s="1" t="s">
        <v>242</v>
      </c>
      <c r="C8664" s="1" t="s">
        <v>291</v>
      </c>
      <c r="D8664" s="1" t="s">
        <v>290</v>
      </c>
      <c r="E8664" s="45" t="str">
        <f>VLOOKUP(C8664,PROCV!E$50:G$126,3,0)</f>
        <v>NA</v>
      </c>
      <c r="F8664" s="1" t="s">
        <v>416</v>
      </c>
      <c r="G8664" s="1" t="s">
        <v>236</v>
      </c>
      <c r="H8664" s="1">
        <v>2015</v>
      </c>
      <c r="I8664" s="60">
        <f>VLOOKUP(H8664,PROCV!E$33:F$44,2,0)</f>
        <v>1.0942074303887901</v>
      </c>
      <c r="J8664" s="71">
        <v>510813</v>
      </c>
      <c r="K8664" s="44">
        <f t="shared" si="135"/>
        <v>558935.38013918907</v>
      </c>
    </row>
    <row r="8665" spans="1:11" s="43" customFormat="1" ht="19.7" customHeight="1" x14ac:dyDescent="0.25">
      <c r="A8665" s="43" t="s">
        <v>191</v>
      </c>
      <c r="B8665" s="1" t="s">
        <v>242</v>
      </c>
      <c r="C8665" s="1" t="s">
        <v>291</v>
      </c>
      <c r="D8665" s="1" t="s">
        <v>290</v>
      </c>
      <c r="E8665" s="45" t="str">
        <f>VLOOKUP(C8665,PROCV!E$50:G$126,3,0)</f>
        <v>NA</v>
      </c>
      <c r="F8665" s="1" t="s">
        <v>416</v>
      </c>
      <c r="G8665" s="1" t="s">
        <v>236</v>
      </c>
      <c r="H8665" s="1">
        <v>2015</v>
      </c>
      <c r="I8665" s="60">
        <f>VLOOKUP(H8665,PROCV!E$33:F$44,2,0)</f>
        <v>1.0942074303887901</v>
      </c>
      <c r="J8665" s="71">
        <v>10033</v>
      </c>
      <c r="K8665" s="44">
        <f t="shared" si="135"/>
        <v>10978.183149090732</v>
      </c>
    </row>
    <row r="8666" spans="1:11" s="43" customFormat="1" ht="19.7" customHeight="1" x14ac:dyDescent="0.25">
      <c r="A8666" s="43" t="s">
        <v>191</v>
      </c>
      <c r="B8666" s="1" t="s">
        <v>242</v>
      </c>
      <c r="C8666" s="1" t="s">
        <v>291</v>
      </c>
      <c r="D8666" s="1" t="s">
        <v>290</v>
      </c>
      <c r="E8666" s="45" t="str">
        <f>VLOOKUP(C8666,PROCV!E$50:G$126,3,0)</f>
        <v>NA</v>
      </c>
      <c r="F8666" s="1" t="s">
        <v>416</v>
      </c>
      <c r="G8666" s="1" t="s">
        <v>236</v>
      </c>
      <c r="H8666" s="1">
        <v>2015</v>
      </c>
      <c r="I8666" s="60">
        <f>VLOOKUP(H8666,PROCV!E$33:F$44,2,0)</f>
        <v>1.0942074303887901</v>
      </c>
      <c r="J8666" s="71">
        <v>206072</v>
      </c>
      <c r="K8666" s="44">
        <f t="shared" si="135"/>
        <v>225485.51359507875</v>
      </c>
    </row>
    <row r="8667" spans="1:11" s="43" customFormat="1" ht="19.7" customHeight="1" x14ac:dyDescent="0.25">
      <c r="A8667" s="43" t="s">
        <v>191</v>
      </c>
      <c r="B8667" s="1" t="s">
        <v>242</v>
      </c>
      <c r="C8667" s="1" t="s">
        <v>291</v>
      </c>
      <c r="D8667" s="1" t="s">
        <v>290</v>
      </c>
      <c r="E8667" s="45" t="str">
        <f>VLOOKUP(C8667,PROCV!E$50:G$126,3,0)</f>
        <v>NA</v>
      </c>
      <c r="F8667" s="1" t="s">
        <v>416</v>
      </c>
      <c r="G8667" s="1" t="s">
        <v>236</v>
      </c>
      <c r="H8667" s="1">
        <v>2015</v>
      </c>
      <c r="I8667" s="60">
        <f>VLOOKUP(H8667,PROCV!E$33:F$44,2,0)</f>
        <v>1.0942074303887901</v>
      </c>
      <c r="J8667" s="71">
        <v>1362561</v>
      </c>
      <c r="K8667" s="44">
        <f t="shared" si="135"/>
        <v>1490924.3705579801</v>
      </c>
    </row>
    <row r="8668" spans="1:11" s="43" customFormat="1" ht="19.7" customHeight="1" x14ac:dyDescent="0.25">
      <c r="A8668" s="43" t="s">
        <v>191</v>
      </c>
      <c r="B8668" s="1" t="s">
        <v>242</v>
      </c>
      <c r="C8668" s="1" t="s">
        <v>320</v>
      </c>
      <c r="D8668" s="1" t="s">
        <v>319</v>
      </c>
      <c r="E8668" s="45" t="str">
        <f>VLOOKUP(C8668,PROCV!E$50:G$126,3,0)</f>
        <v>Música</v>
      </c>
      <c r="F8668" s="1" t="s">
        <v>416</v>
      </c>
      <c r="G8668" s="1" t="s">
        <v>236</v>
      </c>
      <c r="H8668" s="1">
        <v>2015</v>
      </c>
      <c r="I8668" s="60">
        <f>VLOOKUP(H8668,PROCV!E$33:F$44,2,0)</f>
        <v>1.0942074303887901</v>
      </c>
      <c r="J8668" s="71">
        <v>15439</v>
      </c>
      <c r="K8668" s="44">
        <f t="shared" si="135"/>
        <v>16893.46851777253</v>
      </c>
    </row>
    <row r="8669" spans="1:11" s="43" customFormat="1" ht="19.7" customHeight="1" x14ac:dyDescent="0.25">
      <c r="A8669" s="43" t="s">
        <v>191</v>
      </c>
      <c r="B8669" s="1" t="s">
        <v>242</v>
      </c>
      <c r="C8669" s="1" t="s">
        <v>289</v>
      </c>
      <c r="D8669" s="1" t="s">
        <v>288</v>
      </c>
      <c r="E8669" s="45" t="str">
        <f>VLOOKUP(C8669,PROCV!E$50:G$126,3,0)</f>
        <v>Editorial</v>
      </c>
      <c r="F8669" s="1" t="s">
        <v>416</v>
      </c>
      <c r="G8669" s="1" t="s">
        <v>236</v>
      </c>
      <c r="H8669" s="1">
        <v>2015</v>
      </c>
      <c r="I8669" s="60">
        <f>VLOOKUP(H8669,PROCV!E$33:F$44,2,0)</f>
        <v>1.0942074303887901</v>
      </c>
      <c r="J8669" s="71">
        <v>24921</v>
      </c>
      <c r="K8669" s="44">
        <f t="shared" si="135"/>
        <v>27268.743372719036</v>
      </c>
    </row>
    <row r="8670" spans="1:11" s="43" customFormat="1" ht="19.7" customHeight="1" x14ac:dyDescent="0.25">
      <c r="A8670" s="43" t="s">
        <v>191</v>
      </c>
      <c r="B8670" s="1" t="s">
        <v>242</v>
      </c>
      <c r="C8670" s="1" t="s">
        <v>289</v>
      </c>
      <c r="D8670" s="1" t="s">
        <v>288</v>
      </c>
      <c r="E8670" s="45" t="str">
        <f>VLOOKUP(C8670,PROCV!E$50:G$126,3,0)</f>
        <v>Editorial</v>
      </c>
      <c r="F8670" s="1" t="s">
        <v>416</v>
      </c>
      <c r="G8670" s="1" t="s">
        <v>236</v>
      </c>
      <c r="H8670" s="1">
        <v>2015</v>
      </c>
      <c r="I8670" s="60">
        <f>VLOOKUP(H8670,PROCV!E$33:F$44,2,0)</f>
        <v>1.0942074303887901</v>
      </c>
      <c r="J8670" s="71">
        <v>801560</v>
      </c>
      <c r="K8670" s="44">
        <f t="shared" si="135"/>
        <v>877072.90790243854</v>
      </c>
    </row>
    <row r="8671" spans="1:11" s="43" customFormat="1" ht="19.7" customHeight="1" x14ac:dyDescent="0.25">
      <c r="A8671" s="43" t="s">
        <v>191</v>
      </c>
      <c r="B8671" s="1" t="s">
        <v>242</v>
      </c>
      <c r="C8671" s="1" t="s">
        <v>289</v>
      </c>
      <c r="D8671" s="1" t="s">
        <v>288</v>
      </c>
      <c r="E8671" s="45" t="str">
        <f>VLOOKUP(C8671,PROCV!E$50:G$126,3,0)</f>
        <v>Editorial</v>
      </c>
      <c r="F8671" s="1" t="s">
        <v>416</v>
      </c>
      <c r="G8671" s="1" t="s">
        <v>236</v>
      </c>
      <c r="H8671" s="1">
        <v>2015</v>
      </c>
      <c r="I8671" s="60">
        <f>VLOOKUP(H8671,PROCV!E$33:F$44,2,0)</f>
        <v>1.0942074303887901</v>
      </c>
      <c r="J8671" s="71">
        <v>221024</v>
      </c>
      <c r="K8671" s="44">
        <f t="shared" si="135"/>
        <v>241846.10309425194</v>
      </c>
    </row>
    <row r="8672" spans="1:11" s="43" customFormat="1" ht="19.7" customHeight="1" x14ac:dyDescent="0.25">
      <c r="A8672" s="43" t="s">
        <v>191</v>
      </c>
      <c r="B8672" s="1" t="s">
        <v>242</v>
      </c>
      <c r="C8672" s="1" t="s">
        <v>299</v>
      </c>
      <c r="D8672" s="1" t="s">
        <v>298</v>
      </c>
      <c r="E8672" s="45" t="str">
        <f>VLOOKUP(C8672,PROCV!E$50:G$126,3,0)</f>
        <v>NA</v>
      </c>
      <c r="F8672" s="1" t="s">
        <v>416</v>
      </c>
      <c r="G8672" s="1" t="s">
        <v>236</v>
      </c>
      <c r="H8672" s="1">
        <v>2015</v>
      </c>
      <c r="I8672" s="60">
        <f>VLOOKUP(H8672,PROCV!E$33:F$44,2,0)</f>
        <v>1.0942074303887901</v>
      </c>
      <c r="J8672" s="71">
        <v>10474</v>
      </c>
      <c r="K8672" s="44">
        <f t="shared" si="135"/>
        <v>11460.728625892187</v>
      </c>
    </row>
    <row r="8673" spans="1:11" s="43" customFormat="1" ht="19.7" customHeight="1" x14ac:dyDescent="0.25">
      <c r="A8673" s="43" t="s">
        <v>191</v>
      </c>
      <c r="B8673" s="1" t="s">
        <v>242</v>
      </c>
      <c r="C8673" s="1" t="s">
        <v>299</v>
      </c>
      <c r="D8673" s="1" t="s">
        <v>298</v>
      </c>
      <c r="E8673" s="45" t="str">
        <f>VLOOKUP(C8673,PROCV!E$50:G$126,3,0)</f>
        <v>NA</v>
      </c>
      <c r="F8673" s="1" t="s">
        <v>416</v>
      </c>
      <c r="G8673" s="1" t="s">
        <v>236</v>
      </c>
      <c r="H8673" s="1">
        <v>2015</v>
      </c>
      <c r="I8673" s="60">
        <f>VLOOKUP(H8673,PROCV!E$33:F$44,2,0)</f>
        <v>1.0942074303887901</v>
      </c>
      <c r="J8673" s="71">
        <v>38082</v>
      </c>
      <c r="K8673" s="44">
        <f t="shared" si="135"/>
        <v>41669.607364065901</v>
      </c>
    </row>
    <row r="8674" spans="1:11" s="43" customFormat="1" ht="19.7" customHeight="1" x14ac:dyDescent="0.25">
      <c r="A8674" s="43" t="s">
        <v>191</v>
      </c>
      <c r="B8674" s="1" t="s">
        <v>242</v>
      </c>
      <c r="C8674" s="1" t="s">
        <v>287</v>
      </c>
      <c r="D8674" s="1" t="s">
        <v>286</v>
      </c>
      <c r="E8674" s="45" t="str">
        <f>VLOOKUP(C8674,PROCV!E$50:G$126,3,0)</f>
        <v>Música</v>
      </c>
      <c r="F8674" s="1" t="s">
        <v>416</v>
      </c>
      <c r="G8674" s="1" t="s">
        <v>236</v>
      </c>
      <c r="H8674" s="1">
        <v>2015</v>
      </c>
      <c r="I8674" s="60">
        <f>VLOOKUP(H8674,PROCV!E$33:F$44,2,0)</f>
        <v>1.0942074303887901</v>
      </c>
      <c r="J8674" s="71">
        <v>13599</v>
      </c>
      <c r="K8674" s="44">
        <f t="shared" si="135"/>
        <v>14880.126845857156</v>
      </c>
    </row>
    <row r="8675" spans="1:11" s="43" customFormat="1" ht="19.7" customHeight="1" x14ac:dyDescent="0.25">
      <c r="A8675" s="43" t="s">
        <v>191</v>
      </c>
      <c r="B8675" s="1" t="s">
        <v>242</v>
      </c>
      <c r="C8675" s="1" t="s">
        <v>287</v>
      </c>
      <c r="D8675" s="1" t="s">
        <v>286</v>
      </c>
      <c r="E8675" s="45" t="str">
        <f>VLOOKUP(C8675,PROCV!E$50:G$126,3,0)</f>
        <v>Música</v>
      </c>
      <c r="F8675" s="1" t="s">
        <v>416</v>
      </c>
      <c r="G8675" s="1" t="s">
        <v>236</v>
      </c>
      <c r="H8675" s="1">
        <v>2015</v>
      </c>
      <c r="I8675" s="60">
        <f>VLOOKUP(H8675,PROCV!E$33:F$44,2,0)</f>
        <v>1.0942074303887901</v>
      </c>
      <c r="J8675" s="71">
        <v>400000</v>
      </c>
      <c r="K8675" s="44">
        <f t="shared" si="135"/>
        <v>437682.97215551604</v>
      </c>
    </row>
    <row r="8676" spans="1:11" s="43" customFormat="1" ht="19.7" customHeight="1" x14ac:dyDescent="0.25">
      <c r="A8676" s="43" t="s">
        <v>191</v>
      </c>
      <c r="B8676" s="1" t="s">
        <v>242</v>
      </c>
      <c r="C8676" s="1" t="s">
        <v>287</v>
      </c>
      <c r="D8676" s="1" t="s">
        <v>286</v>
      </c>
      <c r="E8676" s="45" t="str">
        <f>VLOOKUP(C8676,PROCV!E$50:G$126,3,0)</f>
        <v>Música</v>
      </c>
      <c r="F8676" s="1" t="s">
        <v>416</v>
      </c>
      <c r="G8676" s="1" t="s">
        <v>236</v>
      </c>
      <c r="H8676" s="1">
        <v>2015</v>
      </c>
      <c r="I8676" s="60">
        <f>VLOOKUP(H8676,PROCV!E$33:F$44,2,0)</f>
        <v>1.0942074303887901</v>
      </c>
      <c r="J8676" s="71">
        <v>97646</v>
      </c>
      <c r="K8676" s="44">
        <f t="shared" si="135"/>
        <v>106844.97874774379</v>
      </c>
    </row>
    <row r="8677" spans="1:11" s="43" customFormat="1" ht="19.7" customHeight="1" x14ac:dyDescent="0.25">
      <c r="A8677" s="43" t="s">
        <v>191</v>
      </c>
      <c r="B8677" s="1" t="s">
        <v>242</v>
      </c>
      <c r="C8677" s="1" t="s">
        <v>287</v>
      </c>
      <c r="D8677" s="1" t="s">
        <v>286</v>
      </c>
      <c r="E8677" s="45" t="str">
        <f>VLOOKUP(C8677,PROCV!E$50:G$126,3,0)</f>
        <v>Música</v>
      </c>
      <c r="F8677" s="1" t="s">
        <v>416</v>
      </c>
      <c r="G8677" s="1" t="s">
        <v>236</v>
      </c>
      <c r="H8677" s="1">
        <v>2015</v>
      </c>
      <c r="I8677" s="60">
        <f>VLOOKUP(H8677,PROCV!E$33:F$44,2,0)</f>
        <v>1.0942074303887901</v>
      </c>
      <c r="J8677" s="71">
        <v>4124</v>
      </c>
      <c r="K8677" s="44">
        <f t="shared" si="135"/>
        <v>4512.5114429233699</v>
      </c>
    </row>
    <row r="8678" spans="1:11" s="43" customFormat="1" ht="19.7" customHeight="1" x14ac:dyDescent="0.25">
      <c r="A8678" s="43" t="s">
        <v>191</v>
      </c>
      <c r="B8678" s="1" t="s">
        <v>242</v>
      </c>
      <c r="C8678" s="1" t="s">
        <v>285</v>
      </c>
      <c r="D8678" s="1" t="s">
        <v>284</v>
      </c>
      <c r="E8678" s="45" t="str">
        <f>VLOOKUP(C8678,PROCV!E$50:G$126,3,0)</f>
        <v>Editorial</v>
      </c>
      <c r="F8678" s="1" t="s">
        <v>416</v>
      </c>
      <c r="G8678" s="1" t="s">
        <v>236</v>
      </c>
      <c r="H8678" s="1">
        <v>2015</v>
      </c>
      <c r="I8678" s="60">
        <f>VLOOKUP(H8678,PROCV!E$33:F$44,2,0)</f>
        <v>1.0942074303887901</v>
      </c>
      <c r="J8678" s="71">
        <v>8458</v>
      </c>
      <c r="K8678" s="44">
        <f t="shared" si="135"/>
        <v>9254.8064462283874</v>
      </c>
    </row>
    <row r="8679" spans="1:11" s="43" customFormat="1" ht="19.7" customHeight="1" x14ac:dyDescent="0.25">
      <c r="A8679" s="43" t="s">
        <v>191</v>
      </c>
      <c r="B8679" s="1" t="s">
        <v>242</v>
      </c>
      <c r="C8679" s="1" t="s">
        <v>285</v>
      </c>
      <c r="D8679" s="1" t="s">
        <v>284</v>
      </c>
      <c r="E8679" s="45" t="str">
        <f>VLOOKUP(C8679,PROCV!E$50:G$126,3,0)</f>
        <v>Editorial</v>
      </c>
      <c r="F8679" s="1" t="s">
        <v>416</v>
      </c>
      <c r="G8679" s="1" t="s">
        <v>236</v>
      </c>
      <c r="H8679" s="1">
        <v>2015</v>
      </c>
      <c r="I8679" s="60">
        <f>VLOOKUP(H8679,PROCV!E$33:F$44,2,0)</f>
        <v>1.0942074303887901</v>
      </c>
      <c r="J8679" s="71">
        <v>25383</v>
      </c>
      <c r="K8679" s="44">
        <f t="shared" si="135"/>
        <v>27774.267205558659</v>
      </c>
    </row>
    <row r="8680" spans="1:11" s="43" customFormat="1" ht="19.7" customHeight="1" x14ac:dyDescent="0.25">
      <c r="A8680" s="43" t="s">
        <v>191</v>
      </c>
      <c r="B8680" s="1" t="s">
        <v>242</v>
      </c>
      <c r="C8680" s="1" t="s">
        <v>285</v>
      </c>
      <c r="D8680" s="1" t="s">
        <v>284</v>
      </c>
      <c r="E8680" s="45" t="str">
        <f>VLOOKUP(C8680,PROCV!E$50:G$126,3,0)</f>
        <v>Editorial</v>
      </c>
      <c r="F8680" s="1" t="s">
        <v>416</v>
      </c>
      <c r="G8680" s="1" t="s">
        <v>236</v>
      </c>
      <c r="H8680" s="1">
        <v>2015</v>
      </c>
      <c r="I8680" s="60">
        <f>VLOOKUP(H8680,PROCV!E$33:F$44,2,0)</f>
        <v>1.0942074303887901</v>
      </c>
      <c r="J8680" s="71">
        <v>580887</v>
      </c>
      <c r="K8680" s="44">
        <f t="shared" si="135"/>
        <v>635610.87161625316</v>
      </c>
    </row>
    <row r="8681" spans="1:11" s="43" customFormat="1" ht="19.7" customHeight="1" x14ac:dyDescent="0.25">
      <c r="A8681" s="43" t="s">
        <v>191</v>
      </c>
      <c r="B8681" s="1" t="s">
        <v>242</v>
      </c>
      <c r="C8681" s="1" t="s">
        <v>285</v>
      </c>
      <c r="D8681" s="1" t="s">
        <v>284</v>
      </c>
      <c r="E8681" s="45" t="str">
        <f>VLOOKUP(C8681,PROCV!E$50:G$126,3,0)</f>
        <v>Editorial</v>
      </c>
      <c r="F8681" s="1" t="s">
        <v>416</v>
      </c>
      <c r="G8681" s="1" t="s">
        <v>236</v>
      </c>
      <c r="H8681" s="1">
        <v>2015</v>
      </c>
      <c r="I8681" s="60">
        <f>VLOOKUP(H8681,PROCV!E$33:F$44,2,0)</f>
        <v>1.0942074303887901</v>
      </c>
      <c r="J8681" s="71">
        <v>152101</v>
      </c>
      <c r="K8681" s="44">
        <f t="shared" si="135"/>
        <v>166430.04436956535</v>
      </c>
    </row>
    <row r="8682" spans="1:11" s="43" customFormat="1" ht="19.7" customHeight="1" x14ac:dyDescent="0.25">
      <c r="A8682" s="43" t="s">
        <v>191</v>
      </c>
      <c r="B8682" s="1" t="s">
        <v>242</v>
      </c>
      <c r="C8682" s="1" t="s">
        <v>283</v>
      </c>
      <c r="D8682" s="1" t="s">
        <v>282</v>
      </c>
      <c r="E8682" s="45" t="str">
        <f>VLOOKUP(C8682,PROCV!E$50:G$126,3,0)</f>
        <v>Editorial</v>
      </c>
      <c r="F8682" s="1" t="s">
        <v>416</v>
      </c>
      <c r="G8682" s="1" t="s">
        <v>236</v>
      </c>
      <c r="H8682" s="1">
        <v>2015</v>
      </c>
      <c r="I8682" s="60">
        <f>VLOOKUP(H8682,PROCV!E$33:F$44,2,0)</f>
        <v>1.0942074303887901</v>
      </c>
      <c r="J8682" s="71">
        <v>5690</v>
      </c>
      <c r="K8682" s="44">
        <f t="shared" si="135"/>
        <v>6226.0402789122154</v>
      </c>
    </row>
    <row r="8683" spans="1:11" s="43" customFormat="1" ht="19.7" customHeight="1" x14ac:dyDescent="0.25">
      <c r="A8683" s="43" t="s">
        <v>191</v>
      </c>
      <c r="B8683" s="1" t="s">
        <v>242</v>
      </c>
      <c r="C8683" s="1" t="s">
        <v>283</v>
      </c>
      <c r="D8683" s="1" t="s">
        <v>282</v>
      </c>
      <c r="E8683" s="45" t="str">
        <f>VLOOKUP(C8683,PROCV!E$50:G$126,3,0)</f>
        <v>Editorial</v>
      </c>
      <c r="F8683" s="1" t="s">
        <v>416</v>
      </c>
      <c r="G8683" s="1" t="s">
        <v>236</v>
      </c>
      <c r="H8683" s="1">
        <v>2015</v>
      </c>
      <c r="I8683" s="60">
        <f>VLOOKUP(H8683,PROCV!E$33:F$44,2,0)</f>
        <v>1.0942074303887901</v>
      </c>
      <c r="J8683" s="71">
        <v>33484</v>
      </c>
      <c r="K8683" s="44">
        <f t="shared" si="135"/>
        <v>36638.441599138248</v>
      </c>
    </row>
    <row r="8684" spans="1:11" s="43" customFormat="1" ht="19.7" customHeight="1" x14ac:dyDescent="0.25">
      <c r="A8684" s="43" t="s">
        <v>191</v>
      </c>
      <c r="B8684" s="1" t="s">
        <v>242</v>
      </c>
      <c r="C8684" s="1" t="s">
        <v>283</v>
      </c>
      <c r="D8684" s="1" t="s">
        <v>282</v>
      </c>
      <c r="E8684" s="45" t="str">
        <f>VLOOKUP(C8684,PROCV!E$50:G$126,3,0)</f>
        <v>Editorial</v>
      </c>
      <c r="F8684" s="1" t="s">
        <v>416</v>
      </c>
      <c r="G8684" s="1" t="s">
        <v>236</v>
      </c>
      <c r="H8684" s="1">
        <v>2015</v>
      </c>
      <c r="I8684" s="60">
        <f>VLOOKUP(H8684,PROCV!E$33:F$44,2,0)</f>
        <v>1.0942074303887901</v>
      </c>
      <c r="J8684" s="1">
        <v>732</v>
      </c>
      <c r="K8684" s="44">
        <f t="shared" si="135"/>
        <v>800.95983904459433</v>
      </c>
    </row>
    <row r="8685" spans="1:11" s="43" customFormat="1" ht="19.7" customHeight="1" x14ac:dyDescent="0.25">
      <c r="A8685" s="43" t="s">
        <v>191</v>
      </c>
      <c r="B8685" s="1" t="s">
        <v>242</v>
      </c>
      <c r="C8685" s="1" t="s">
        <v>281</v>
      </c>
      <c r="D8685" s="1" t="s">
        <v>280</v>
      </c>
      <c r="E8685" s="45" t="str">
        <f>VLOOKUP(C8685,PROCV!E$50:G$126,3,0)</f>
        <v>Música</v>
      </c>
      <c r="F8685" s="1" t="s">
        <v>416</v>
      </c>
      <c r="G8685" s="1" t="s">
        <v>236</v>
      </c>
      <c r="H8685" s="1">
        <v>2015</v>
      </c>
      <c r="I8685" s="60">
        <f>VLOOKUP(H8685,PROCV!E$33:F$44,2,0)</f>
        <v>1.0942074303887901</v>
      </c>
      <c r="J8685" s="71">
        <v>18407</v>
      </c>
      <c r="K8685" s="44">
        <f t="shared" si="135"/>
        <v>20141.07617116646</v>
      </c>
    </row>
    <row r="8686" spans="1:11" s="43" customFormat="1" ht="19.7" customHeight="1" x14ac:dyDescent="0.25">
      <c r="A8686" s="43" t="s">
        <v>191</v>
      </c>
      <c r="B8686" s="1" t="s">
        <v>242</v>
      </c>
      <c r="C8686" s="1" t="s">
        <v>281</v>
      </c>
      <c r="D8686" s="1" t="s">
        <v>280</v>
      </c>
      <c r="E8686" s="45" t="str">
        <f>VLOOKUP(C8686,PROCV!E$50:G$126,3,0)</f>
        <v>Música</v>
      </c>
      <c r="F8686" s="1" t="s">
        <v>416</v>
      </c>
      <c r="G8686" s="1" t="s">
        <v>236</v>
      </c>
      <c r="H8686" s="1">
        <v>2015</v>
      </c>
      <c r="I8686" s="60">
        <f>VLOOKUP(H8686,PROCV!E$33:F$44,2,0)</f>
        <v>1.0942074303887901</v>
      </c>
      <c r="J8686" s="71">
        <v>18579</v>
      </c>
      <c r="K8686" s="44">
        <f t="shared" si="135"/>
        <v>20329.279849193332</v>
      </c>
    </row>
    <row r="8687" spans="1:11" s="43" customFormat="1" ht="19.7" customHeight="1" x14ac:dyDescent="0.25">
      <c r="A8687" s="43" t="s">
        <v>191</v>
      </c>
      <c r="B8687" s="1" t="s">
        <v>242</v>
      </c>
      <c r="C8687" s="1" t="s">
        <v>281</v>
      </c>
      <c r="D8687" s="1" t="s">
        <v>280</v>
      </c>
      <c r="E8687" s="45" t="str">
        <f>VLOOKUP(C8687,PROCV!E$50:G$126,3,0)</f>
        <v>Música</v>
      </c>
      <c r="F8687" s="1" t="s">
        <v>416</v>
      </c>
      <c r="G8687" s="1" t="s">
        <v>236</v>
      </c>
      <c r="H8687" s="1">
        <v>2015</v>
      </c>
      <c r="I8687" s="60">
        <f>VLOOKUP(H8687,PROCV!E$33:F$44,2,0)</f>
        <v>1.0942074303887901</v>
      </c>
      <c r="J8687" s="71">
        <v>11805</v>
      </c>
      <c r="K8687" s="44">
        <f t="shared" si="135"/>
        <v>12917.118715739667</v>
      </c>
    </row>
    <row r="8688" spans="1:11" s="43" customFormat="1" ht="19.7" customHeight="1" x14ac:dyDescent="0.25">
      <c r="A8688" s="43" t="s">
        <v>191</v>
      </c>
      <c r="B8688" s="1" t="s">
        <v>242</v>
      </c>
      <c r="C8688" s="1" t="s">
        <v>281</v>
      </c>
      <c r="D8688" s="1" t="s">
        <v>280</v>
      </c>
      <c r="E8688" s="45" t="str">
        <f>VLOOKUP(C8688,PROCV!E$50:G$126,3,0)</f>
        <v>Música</v>
      </c>
      <c r="F8688" s="1" t="s">
        <v>416</v>
      </c>
      <c r="G8688" s="1" t="s">
        <v>236</v>
      </c>
      <c r="H8688" s="1">
        <v>2015</v>
      </c>
      <c r="I8688" s="60">
        <f>VLOOKUP(H8688,PROCV!E$33:F$44,2,0)</f>
        <v>1.0942074303887901</v>
      </c>
      <c r="J8688" s="71">
        <v>67239</v>
      </c>
      <c r="K8688" s="44">
        <f t="shared" si="135"/>
        <v>73573.413411911853</v>
      </c>
    </row>
    <row r="8689" spans="1:11" s="43" customFormat="1" ht="19.7" customHeight="1" x14ac:dyDescent="0.25">
      <c r="A8689" s="43" t="s">
        <v>191</v>
      </c>
      <c r="B8689" s="1" t="s">
        <v>242</v>
      </c>
      <c r="C8689" s="1" t="s">
        <v>279</v>
      </c>
      <c r="D8689" s="1" t="s">
        <v>278</v>
      </c>
      <c r="E8689" s="45" t="str">
        <f>VLOOKUP(C8689,PROCV!E$50:G$126,3,0)</f>
        <v>Editorial</v>
      </c>
      <c r="F8689" s="1" t="s">
        <v>416</v>
      </c>
      <c r="G8689" s="1" t="s">
        <v>236</v>
      </c>
      <c r="H8689" s="1">
        <v>2015</v>
      </c>
      <c r="I8689" s="60">
        <f>VLOOKUP(H8689,PROCV!E$33:F$44,2,0)</f>
        <v>1.0942074303887901</v>
      </c>
      <c r="J8689" s="71">
        <v>13261</v>
      </c>
      <c r="K8689" s="44">
        <f t="shared" si="135"/>
        <v>14510.284734385745</v>
      </c>
    </row>
    <row r="8690" spans="1:11" s="43" customFormat="1" ht="19.7" customHeight="1" x14ac:dyDescent="0.25">
      <c r="A8690" s="43" t="s">
        <v>191</v>
      </c>
      <c r="B8690" s="1" t="s">
        <v>242</v>
      </c>
      <c r="C8690" s="1" t="s">
        <v>279</v>
      </c>
      <c r="D8690" s="1" t="s">
        <v>278</v>
      </c>
      <c r="E8690" s="45" t="str">
        <f>VLOOKUP(C8690,PROCV!E$50:G$126,3,0)</f>
        <v>Editorial</v>
      </c>
      <c r="F8690" s="1" t="s">
        <v>416</v>
      </c>
      <c r="G8690" s="1" t="s">
        <v>236</v>
      </c>
      <c r="H8690" s="1">
        <v>2015</v>
      </c>
      <c r="I8690" s="60">
        <f>VLOOKUP(H8690,PROCV!E$33:F$44,2,0)</f>
        <v>1.0942074303887901</v>
      </c>
      <c r="J8690" s="71">
        <v>373353</v>
      </c>
      <c r="K8690" s="44">
        <f t="shared" si="135"/>
        <v>408525.62675794592</v>
      </c>
    </row>
    <row r="8691" spans="1:11" s="43" customFormat="1" ht="19.7" customHeight="1" x14ac:dyDescent="0.25">
      <c r="A8691" s="43" t="s">
        <v>191</v>
      </c>
      <c r="B8691" s="1" t="s">
        <v>242</v>
      </c>
      <c r="C8691" s="1" t="s">
        <v>279</v>
      </c>
      <c r="D8691" s="1" t="s">
        <v>278</v>
      </c>
      <c r="E8691" s="45" t="str">
        <f>VLOOKUP(C8691,PROCV!E$50:G$126,3,0)</f>
        <v>Editorial</v>
      </c>
      <c r="F8691" s="1" t="s">
        <v>416</v>
      </c>
      <c r="G8691" s="1" t="s">
        <v>265</v>
      </c>
      <c r="H8691" s="1">
        <v>2015</v>
      </c>
      <c r="I8691" s="60">
        <f>VLOOKUP(H8691,PROCV!E$33:F$44,2,0)</f>
        <v>1.0942074303887901</v>
      </c>
      <c r="J8691" s="71">
        <v>50000</v>
      </c>
      <c r="K8691" s="44">
        <f t="shared" si="135"/>
        <v>54710.371519439504</v>
      </c>
    </row>
    <row r="8692" spans="1:11" s="43" customFormat="1" ht="19.7" customHeight="1" x14ac:dyDescent="0.25">
      <c r="A8692" s="43" t="s">
        <v>191</v>
      </c>
      <c r="B8692" s="1" t="s">
        <v>242</v>
      </c>
      <c r="C8692" s="1" t="s">
        <v>279</v>
      </c>
      <c r="D8692" s="1" t="s">
        <v>278</v>
      </c>
      <c r="E8692" s="45" t="str">
        <f>VLOOKUP(C8692,PROCV!E$50:G$126,3,0)</f>
        <v>Editorial</v>
      </c>
      <c r="F8692" s="1" t="s">
        <v>416</v>
      </c>
      <c r="G8692" s="1" t="s">
        <v>236</v>
      </c>
      <c r="H8692" s="1">
        <v>2015</v>
      </c>
      <c r="I8692" s="60">
        <f>VLOOKUP(H8692,PROCV!E$33:F$44,2,0)</f>
        <v>1.0942074303887901</v>
      </c>
      <c r="J8692" s="71">
        <v>291318</v>
      </c>
      <c r="K8692" s="44">
        <f t="shared" si="135"/>
        <v>318762.32020600158</v>
      </c>
    </row>
    <row r="8693" spans="1:11" s="43" customFormat="1" ht="19.7" customHeight="1" x14ac:dyDescent="0.25">
      <c r="A8693" s="43" t="s">
        <v>191</v>
      </c>
      <c r="B8693" s="1" t="s">
        <v>242</v>
      </c>
      <c r="C8693" s="1" t="s">
        <v>277</v>
      </c>
      <c r="D8693" s="1" t="s">
        <v>276</v>
      </c>
      <c r="E8693" s="45" t="str">
        <f>VLOOKUP(C8693,PROCV!E$50:G$126,3,0)</f>
        <v>Editorial</v>
      </c>
      <c r="F8693" s="1" t="s">
        <v>416</v>
      </c>
      <c r="G8693" s="1" t="s">
        <v>236</v>
      </c>
      <c r="H8693" s="1">
        <v>2015</v>
      </c>
      <c r="I8693" s="60">
        <f>VLOOKUP(H8693,PROCV!E$33:F$44,2,0)</f>
        <v>1.0942074303887901</v>
      </c>
      <c r="J8693" s="71">
        <v>6767</v>
      </c>
      <c r="K8693" s="44">
        <f t="shared" si="135"/>
        <v>7404.5016814409428</v>
      </c>
    </row>
    <row r="8694" spans="1:11" s="43" customFormat="1" ht="19.7" customHeight="1" x14ac:dyDescent="0.25">
      <c r="A8694" s="43" t="s">
        <v>191</v>
      </c>
      <c r="B8694" s="1" t="s">
        <v>242</v>
      </c>
      <c r="C8694" s="1" t="s">
        <v>277</v>
      </c>
      <c r="D8694" s="1" t="s">
        <v>276</v>
      </c>
      <c r="E8694" s="45" t="str">
        <f>VLOOKUP(C8694,PROCV!E$50:G$126,3,0)</f>
        <v>Editorial</v>
      </c>
      <c r="F8694" s="1" t="s">
        <v>416</v>
      </c>
      <c r="G8694" s="1" t="s">
        <v>236</v>
      </c>
      <c r="H8694" s="1">
        <v>2015</v>
      </c>
      <c r="I8694" s="60">
        <f>VLOOKUP(H8694,PROCV!E$33:F$44,2,0)</f>
        <v>1.0942074303887901</v>
      </c>
      <c r="J8694" s="71">
        <v>6675</v>
      </c>
      <c r="K8694" s="44">
        <f t="shared" si="135"/>
        <v>7303.8345978451734</v>
      </c>
    </row>
    <row r="8695" spans="1:11" s="43" customFormat="1" ht="19.7" customHeight="1" x14ac:dyDescent="0.25">
      <c r="A8695" s="43" t="s">
        <v>191</v>
      </c>
      <c r="B8695" s="1" t="s">
        <v>242</v>
      </c>
      <c r="C8695" s="1" t="s">
        <v>275</v>
      </c>
      <c r="D8695" s="1" t="s">
        <v>274</v>
      </c>
      <c r="E8695" s="45" t="str">
        <f>VLOOKUP(C8695,PROCV!E$50:G$126,3,0)</f>
        <v>Editorial</v>
      </c>
      <c r="F8695" s="1" t="s">
        <v>416</v>
      </c>
      <c r="G8695" s="1" t="s">
        <v>236</v>
      </c>
      <c r="H8695" s="1">
        <v>2015</v>
      </c>
      <c r="I8695" s="60">
        <f>VLOOKUP(H8695,PROCV!E$33:F$44,2,0)</f>
        <v>1.0942074303887901</v>
      </c>
      <c r="J8695" s="71">
        <v>28678</v>
      </c>
      <c r="K8695" s="44">
        <f t="shared" si="135"/>
        <v>31379.680688689721</v>
      </c>
    </row>
    <row r="8696" spans="1:11" s="43" customFormat="1" ht="19.7" customHeight="1" x14ac:dyDescent="0.25">
      <c r="A8696" s="43" t="s">
        <v>191</v>
      </c>
      <c r="B8696" s="1" t="s">
        <v>242</v>
      </c>
      <c r="C8696" s="1" t="s">
        <v>275</v>
      </c>
      <c r="D8696" s="1" t="s">
        <v>274</v>
      </c>
      <c r="E8696" s="45" t="str">
        <f>VLOOKUP(C8696,PROCV!E$50:G$126,3,0)</f>
        <v>Editorial</v>
      </c>
      <c r="F8696" s="1" t="s">
        <v>416</v>
      </c>
      <c r="G8696" s="1" t="s">
        <v>236</v>
      </c>
      <c r="H8696" s="1">
        <v>2015</v>
      </c>
      <c r="I8696" s="60">
        <f>VLOOKUP(H8696,PROCV!E$33:F$44,2,0)</f>
        <v>1.0942074303887901</v>
      </c>
      <c r="J8696" s="71">
        <v>14097</v>
      </c>
      <c r="K8696" s="44">
        <f t="shared" si="135"/>
        <v>15425.042146190774</v>
      </c>
    </row>
    <row r="8697" spans="1:11" s="43" customFormat="1" ht="19.7" customHeight="1" x14ac:dyDescent="0.25">
      <c r="A8697" s="43" t="s">
        <v>191</v>
      </c>
      <c r="B8697" s="1" t="s">
        <v>242</v>
      </c>
      <c r="C8697" s="1" t="s">
        <v>307</v>
      </c>
      <c r="D8697" s="1" t="s">
        <v>306</v>
      </c>
      <c r="E8697" s="45" t="str">
        <f>VLOOKUP(C8697,PROCV!E$50:G$126,3,0)</f>
        <v>NA</v>
      </c>
      <c r="F8697" s="1" t="s">
        <v>416</v>
      </c>
      <c r="G8697" s="1" t="s">
        <v>236</v>
      </c>
      <c r="H8697" s="1">
        <v>2015</v>
      </c>
      <c r="I8697" s="60">
        <f>VLOOKUP(H8697,PROCV!E$33:F$44,2,0)</f>
        <v>1.0942074303887901</v>
      </c>
      <c r="J8697" s="71">
        <v>33284</v>
      </c>
      <c r="K8697" s="44">
        <f t="shared" si="135"/>
        <v>36419.600113060493</v>
      </c>
    </row>
    <row r="8698" spans="1:11" s="43" customFormat="1" ht="19.7" customHeight="1" x14ac:dyDescent="0.25">
      <c r="A8698" s="43" t="s">
        <v>191</v>
      </c>
      <c r="B8698" s="1" t="s">
        <v>242</v>
      </c>
      <c r="C8698" s="1" t="s">
        <v>307</v>
      </c>
      <c r="D8698" s="1" t="s">
        <v>306</v>
      </c>
      <c r="E8698" s="45" t="str">
        <f>VLOOKUP(C8698,PROCV!E$50:G$126,3,0)</f>
        <v>NA</v>
      </c>
      <c r="F8698" s="1" t="s">
        <v>416</v>
      </c>
      <c r="G8698" s="1" t="s">
        <v>236</v>
      </c>
      <c r="H8698" s="1">
        <v>2015</v>
      </c>
      <c r="I8698" s="60">
        <f>VLOOKUP(H8698,PROCV!E$33:F$44,2,0)</f>
        <v>1.0942074303887901</v>
      </c>
      <c r="J8698" s="71">
        <v>5197</v>
      </c>
      <c r="K8698" s="44">
        <f t="shared" si="135"/>
        <v>5686.5960157305417</v>
      </c>
    </row>
    <row r="8699" spans="1:11" s="43" customFormat="1" ht="19.7" customHeight="1" x14ac:dyDescent="0.25">
      <c r="A8699" s="43" t="s">
        <v>191</v>
      </c>
      <c r="B8699" s="1" t="s">
        <v>242</v>
      </c>
      <c r="C8699" s="1" t="s">
        <v>307</v>
      </c>
      <c r="D8699" s="1" t="s">
        <v>306</v>
      </c>
      <c r="E8699" s="45" t="str">
        <f>VLOOKUP(C8699,PROCV!E$50:G$126,3,0)</f>
        <v>NA</v>
      </c>
      <c r="F8699" s="1" t="s">
        <v>416</v>
      </c>
      <c r="G8699" s="1" t="s">
        <v>236</v>
      </c>
      <c r="H8699" s="1">
        <v>2015</v>
      </c>
      <c r="I8699" s="60">
        <f>VLOOKUP(H8699,PROCV!E$33:F$44,2,0)</f>
        <v>1.0942074303887901</v>
      </c>
      <c r="J8699" s="71">
        <v>57121</v>
      </c>
      <c r="K8699" s="44">
        <f t="shared" si="135"/>
        <v>62502.222631238081</v>
      </c>
    </row>
    <row r="8700" spans="1:11" s="43" customFormat="1" ht="19.7" customHeight="1" x14ac:dyDescent="0.25">
      <c r="A8700" s="43" t="s">
        <v>191</v>
      </c>
      <c r="B8700" s="1" t="s">
        <v>242</v>
      </c>
      <c r="C8700" s="1" t="s">
        <v>307</v>
      </c>
      <c r="D8700" s="1" t="s">
        <v>306</v>
      </c>
      <c r="E8700" s="45" t="str">
        <f>VLOOKUP(C8700,PROCV!E$50:G$126,3,0)</f>
        <v>NA</v>
      </c>
      <c r="F8700" s="1" t="s">
        <v>416</v>
      </c>
      <c r="G8700" s="1" t="s">
        <v>236</v>
      </c>
      <c r="H8700" s="1">
        <v>2015</v>
      </c>
      <c r="I8700" s="60">
        <f>VLOOKUP(H8700,PROCV!E$33:F$44,2,0)</f>
        <v>1.0942074303887901</v>
      </c>
      <c r="J8700" s="71">
        <v>42193</v>
      </c>
      <c r="K8700" s="44">
        <f t="shared" si="135"/>
        <v>46167.89411039422</v>
      </c>
    </row>
    <row r="8701" spans="1:11" s="43" customFormat="1" ht="19.7" customHeight="1" x14ac:dyDescent="0.25">
      <c r="A8701" s="43" t="s">
        <v>191</v>
      </c>
      <c r="B8701" s="1" t="s">
        <v>242</v>
      </c>
      <c r="C8701" s="1" t="s">
        <v>273</v>
      </c>
      <c r="D8701" s="1" t="s">
        <v>272</v>
      </c>
      <c r="E8701" s="45" t="str">
        <f>VLOOKUP(C8701,PROCV!E$50:G$126,3,0)</f>
        <v>Editorial</v>
      </c>
      <c r="F8701" s="1" t="s">
        <v>416</v>
      </c>
      <c r="G8701" s="1" t="s">
        <v>236</v>
      </c>
      <c r="H8701" s="1">
        <v>2015</v>
      </c>
      <c r="I8701" s="60">
        <f>VLOOKUP(H8701,PROCV!E$33:F$44,2,0)</f>
        <v>1.0942074303887901</v>
      </c>
      <c r="J8701" s="71">
        <v>590000</v>
      </c>
      <c r="K8701" s="44">
        <f t="shared" si="135"/>
        <v>645582.38392938615</v>
      </c>
    </row>
    <row r="8702" spans="1:11" s="43" customFormat="1" ht="19.7" customHeight="1" x14ac:dyDescent="0.25">
      <c r="A8702" s="43" t="s">
        <v>191</v>
      </c>
      <c r="B8702" s="1" t="s">
        <v>242</v>
      </c>
      <c r="C8702" s="1" t="s">
        <v>273</v>
      </c>
      <c r="D8702" s="1" t="s">
        <v>272</v>
      </c>
      <c r="E8702" s="45" t="str">
        <f>VLOOKUP(C8702,PROCV!E$50:G$126,3,0)</f>
        <v>Editorial</v>
      </c>
      <c r="F8702" s="1" t="s">
        <v>416</v>
      </c>
      <c r="G8702" s="1" t="s">
        <v>236</v>
      </c>
      <c r="H8702" s="1">
        <v>2015</v>
      </c>
      <c r="I8702" s="60">
        <f>VLOOKUP(H8702,PROCV!E$33:F$44,2,0)</f>
        <v>1.0942074303887901</v>
      </c>
      <c r="J8702" s="71">
        <v>437184</v>
      </c>
      <c r="K8702" s="44">
        <f t="shared" si="135"/>
        <v>478369.98124709283</v>
      </c>
    </row>
    <row r="8703" spans="1:11" s="43" customFormat="1" ht="19.7" customHeight="1" x14ac:dyDescent="0.25">
      <c r="A8703" s="43" t="s">
        <v>191</v>
      </c>
      <c r="B8703" s="1" t="s">
        <v>242</v>
      </c>
      <c r="C8703" s="1" t="s">
        <v>273</v>
      </c>
      <c r="D8703" s="1" t="s">
        <v>272</v>
      </c>
      <c r="E8703" s="45" t="str">
        <f>VLOOKUP(C8703,PROCV!E$50:G$126,3,0)</f>
        <v>Editorial</v>
      </c>
      <c r="F8703" s="1" t="s">
        <v>416</v>
      </c>
      <c r="G8703" s="1" t="s">
        <v>265</v>
      </c>
      <c r="H8703" s="1">
        <v>2015</v>
      </c>
      <c r="I8703" s="60">
        <f>VLOOKUP(H8703,PROCV!E$33:F$44,2,0)</f>
        <v>1.0942074303887901</v>
      </c>
      <c r="J8703" s="71">
        <v>1002555</v>
      </c>
      <c r="K8703" s="44">
        <f t="shared" si="135"/>
        <v>1097003.1303734335</v>
      </c>
    </row>
    <row r="8704" spans="1:11" s="43" customFormat="1" ht="19.7" customHeight="1" x14ac:dyDescent="0.25">
      <c r="A8704" s="43" t="s">
        <v>191</v>
      </c>
      <c r="B8704" s="1" t="s">
        <v>242</v>
      </c>
      <c r="C8704" s="1" t="s">
        <v>273</v>
      </c>
      <c r="D8704" s="1" t="s">
        <v>272</v>
      </c>
      <c r="E8704" s="45" t="str">
        <f>VLOOKUP(C8704,PROCV!E$50:G$126,3,0)</f>
        <v>Editorial</v>
      </c>
      <c r="F8704" s="1" t="s">
        <v>416</v>
      </c>
      <c r="G8704" s="1" t="s">
        <v>265</v>
      </c>
      <c r="H8704" s="1">
        <v>2015</v>
      </c>
      <c r="I8704" s="60">
        <f>VLOOKUP(H8704,PROCV!E$33:F$44,2,0)</f>
        <v>1.0942074303887901</v>
      </c>
      <c r="J8704" s="71">
        <v>1246791</v>
      </c>
      <c r="K8704" s="44">
        <f t="shared" si="135"/>
        <v>1364247.9763418699</v>
      </c>
    </row>
    <row r="8705" spans="1:11" s="43" customFormat="1" ht="19.7" customHeight="1" x14ac:dyDescent="0.25">
      <c r="A8705" s="43" t="s">
        <v>191</v>
      </c>
      <c r="B8705" s="1" t="s">
        <v>242</v>
      </c>
      <c r="C8705" s="1" t="s">
        <v>273</v>
      </c>
      <c r="D8705" s="1" t="s">
        <v>272</v>
      </c>
      <c r="E8705" s="45" t="str">
        <f>VLOOKUP(C8705,PROCV!E$50:G$126,3,0)</f>
        <v>Editorial</v>
      </c>
      <c r="F8705" s="1" t="s">
        <v>416</v>
      </c>
      <c r="G8705" s="1" t="s">
        <v>236</v>
      </c>
      <c r="H8705" s="1">
        <v>2015</v>
      </c>
      <c r="I8705" s="60">
        <f>VLOOKUP(H8705,PROCV!E$33:F$44,2,0)</f>
        <v>1.0942074303887901</v>
      </c>
      <c r="J8705" s="71">
        <v>390099</v>
      </c>
      <c r="K8705" s="44">
        <f t="shared" si="135"/>
        <v>426849.22438723664</v>
      </c>
    </row>
    <row r="8706" spans="1:11" s="43" customFormat="1" ht="19.7" customHeight="1" x14ac:dyDescent="0.25">
      <c r="A8706" s="43" t="s">
        <v>191</v>
      </c>
      <c r="B8706" s="1" t="s">
        <v>242</v>
      </c>
      <c r="C8706" s="1" t="s">
        <v>273</v>
      </c>
      <c r="D8706" s="1" t="s">
        <v>272</v>
      </c>
      <c r="E8706" s="45" t="str">
        <f>VLOOKUP(C8706,PROCV!E$50:G$126,3,0)</f>
        <v>Editorial</v>
      </c>
      <c r="F8706" s="1" t="s">
        <v>416</v>
      </c>
      <c r="G8706" s="1" t="s">
        <v>265</v>
      </c>
      <c r="H8706" s="1">
        <v>2015</v>
      </c>
      <c r="I8706" s="60">
        <f>VLOOKUP(H8706,PROCV!E$33:F$44,2,0)</f>
        <v>1.0942074303887901</v>
      </c>
      <c r="J8706" s="71">
        <v>1102811</v>
      </c>
      <c r="K8706" s="44">
        <f t="shared" si="135"/>
        <v>1206703.9905144919</v>
      </c>
    </row>
    <row r="8707" spans="1:11" s="43" customFormat="1" ht="19.7" customHeight="1" x14ac:dyDescent="0.25">
      <c r="A8707" s="43" t="s">
        <v>191</v>
      </c>
      <c r="B8707" s="1" t="s">
        <v>242</v>
      </c>
      <c r="C8707" s="1" t="s">
        <v>273</v>
      </c>
      <c r="D8707" s="1" t="s">
        <v>272</v>
      </c>
      <c r="E8707" s="45" t="str">
        <f>VLOOKUP(C8707,PROCV!E$50:G$126,3,0)</f>
        <v>Editorial</v>
      </c>
      <c r="F8707" s="1" t="s">
        <v>416</v>
      </c>
      <c r="G8707" s="1" t="s">
        <v>265</v>
      </c>
      <c r="H8707" s="1">
        <v>2015</v>
      </c>
      <c r="I8707" s="60">
        <f>VLOOKUP(H8707,PROCV!E$33:F$44,2,0)</f>
        <v>1.0942074303887901</v>
      </c>
      <c r="J8707" s="71">
        <v>515852</v>
      </c>
      <c r="K8707" s="44">
        <f t="shared" ref="K8707:K8770" si="136">J8707*I8707</f>
        <v>564449.09138091817</v>
      </c>
    </row>
    <row r="8708" spans="1:11" s="43" customFormat="1" ht="19.7" customHeight="1" x14ac:dyDescent="0.25">
      <c r="A8708" s="43" t="s">
        <v>191</v>
      </c>
      <c r="B8708" s="1" t="s">
        <v>242</v>
      </c>
      <c r="C8708" s="1" t="s">
        <v>271</v>
      </c>
      <c r="D8708" s="1" t="s">
        <v>270</v>
      </c>
      <c r="E8708" s="45" t="str">
        <f>VLOOKUP(C8708,PROCV!E$50:G$126,3,0)</f>
        <v>Editorial</v>
      </c>
      <c r="F8708" s="1" t="s">
        <v>416</v>
      </c>
      <c r="G8708" s="1" t="s">
        <v>236</v>
      </c>
      <c r="H8708" s="1">
        <v>2015</v>
      </c>
      <c r="I8708" s="60">
        <f>VLOOKUP(H8708,PROCV!E$33:F$44,2,0)</f>
        <v>1.0942074303887901</v>
      </c>
      <c r="J8708" s="71">
        <v>3948</v>
      </c>
      <c r="K8708" s="44">
        <f t="shared" si="136"/>
        <v>4319.9309351749434</v>
      </c>
    </row>
    <row r="8709" spans="1:11" s="43" customFormat="1" ht="19.7" customHeight="1" x14ac:dyDescent="0.25">
      <c r="A8709" s="43" t="s">
        <v>191</v>
      </c>
      <c r="B8709" s="1" t="s">
        <v>242</v>
      </c>
      <c r="C8709" s="1" t="s">
        <v>315</v>
      </c>
      <c r="D8709" s="1" t="s">
        <v>314</v>
      </c>
      <c r="E8709" s="45" t="str">
        <f>VLOOKUP(C8709,PROCV!E$50:G$126,3,0)</f>
        <v>Editorial</v>
      </c>
      <c r="F8709" s="1" t="s">
        <v>416</v>
      </c>
      <c r="G8709" s="1" t="s">
        <v>236</v>
      </c>
      <c r="H8709" s="1">
        <v>2015</v>
      </c>
      <c r="I8709" s="60">
        <f>VLOOKUP(H8709,PROCV!E$33:F$44,2,0)</f>
        <v>1.0942074303887901</v>
      </c>
      <c r="J8709" s="71">
        <v>160205</v>
      </c>
      <c r="K8709" s="44">
        <f t="shared" si="136"/>
        <v>175297.5013854361</v>
      </c>
    </row>
    <row r="8710" spans="1:11" s="43" customFormat="1" ht="19.7" customHeight="1" x14ac:dyDescent="0.25">
      <c r="A8710" s="43" t="s">
        <v>191</v>
      </c>
      <c r="B8710" s="1" t="s">
        <v>242</v>
      </c>
      <c r="C8710" s="1" t="s">
        <v>315</v>
      </c>
      <c r="D8710" s="1" t="s">
        <v>314</v>
      </c>
      <c r="E8710" s="45" t="str">
        <f>VLOOKUP(C8710,PROCV!E$50:G$126,3,0)</f>
        <v>Editorial</v>
      </c>
      <c r="F8710" s="1" t="s">
        <v>416</v>
      </c>
      <c r="G8710" s="1" t="s">
        <v>236</v>
      </c>
      <c r="H8710" s="1">
        <v>2015</v>
      </c>
      <c r="I8710" s="60">
        <f>VLOOKUP(H8710,PROCV!E$33:F$44,2,0)</f>
        <v>1.0942074303887901</v>
      </c>
      <c r="J8710" s="71">
        <v>104100</v>
      </c>
      <c r="K8710" s="44">
        <f t="shared" si="136"/>
        <v>113906.99350347304</v>
      </c>
    </row>
    <row r="8711" spans="1:11" s="43" customFormat="1" ht="19.7" customHeight="1" x14ac:dyDescent="0.25">
      <c r="A8711" s="43" t="s">
        <v>191</v>
      </c>
      <c r="B8711" s="1" t="s">
        <v>242</v>
      </c>
      <c r="C8711" s="1" t="s">
        <v>269</v>
      </c>
      <c r="D8711" s="1" t="s">
        <v>268</v>
      </c>
      <c r="E8711" s="45" t="str">
        <f>VLOOKUP(C8711,PROCV!E$50:G$126,3,0)</f>
        <v>NA</v>
      </c>
      <c r="F8711" s="1" t="s">
        <v>416</v>
      </c>
      <c r="G8711" s="1" t="s">
        <v>236</v>
      </c>
      <c r="H8711" s="1">
        <v>2015</v>
      </c>
      <c r="I8711" s="60">
        <f>VLOOKUP(H8711,PROCV!E$33:F$44,2,0)</f>
        <v>1.0942074303887901</v>
      </c>
      <c r="J8711" s="71">
        <v>41139</v>
      </c>
      <c r="K8711" s="44">
        <f t="shared" si="136"/>
        <v>45014.599478764438</v>
      </c>
    </row>
    <row r="8712" spans="1:11" s="43" customFormat="1" ht="19.7" customHeight="1" x14ac:dyDescent="0.25">
      <c r="A8712" s="43" t="s">
        <v>191</v>
      </c>
      <c r="B8712" s="1" t="s">
        <v>242</v>
      </c>
      <c r="C8712" s="1" t="s">
        <v>269</v>
      </c>
      <c r="D8712" s="1" t="s">
        <v>268</v>
      </c>
      <c r="E8712" s="45" t="str">
        <f>VLOOKUP(C8712,PROCV!E$50:G$126,3,0)</f>
        <v>NA</v>
      </c>
      <c r="F8712" s="1" t="s">
        <v>416</v>
      </c>
      <c r="G8712" s="1" t="s">
        <v>236</v>
      </c>
      <c r="H8712" s="1">
        <v>2015</v>
      </c>
      <c r="I8712" s="60">
        <f>VLOOKUP(H8712,PROCV!E$33:F$44,2,0)</f>
        <v>1.0942074303887901</v>
      </c>
      <c r="J8712" s="71">
        <v>190000</v>
      </c>
      <c r="K8712" s="44">
        <f t="shared" si="136"/>
        <v>207899.41177387012</v>
      </c>
    </row>
    <row r="8713" spans="1:11" s="43" customFormat="1" ht="19.7" customHeight="1" x14ac:dyDescent="0.25">
      <c r="A8713" s="43" t="s">
        <v>191</v>
      </c>
      <c r="B8713" s="1" t="s">
        <v>242</v>
      </c>
      <c r="C8713" s="1" t="s">
        <v>269</v>
      </c>
      <c r="D8713" s="1" t="s">
        <v>268</v>
      </c>
      <c r="E8713" s="45" t="str">
        <f>VLOOKUP(C8713,PROCV!E$50:G$126,3,0)</f>
        <v>NA</v>
      </c>
      <c r="F8713" s="1" t="s">
        <v>416</v>
      </c>
      <c r="G8713" s="1" t="s">
        <v>236</v>
      </c>
      <c r="H8713" s="1">
        <v>2015</v>
      </c>
      <c r="I8713" s="60">
        <f>VLOOKUP(H8713,PROCV!E$33:F$44,2,0)</f>
        <v>1.0942074303887901</v>
      </c>
      <c r="J8713" s="71">
        <v>262631</v>
      </c>
      <c r="K8713" s="44">
        <f t="shared" si="136"/>
        <v>287372.79165043833</v>
      </c>
    </row>
    <row r="8714" spans="1:11" s="43" customFormat="1" ht="19.7" customHeight="1" x14ac:dyDescent="0.25">
      <c r="A8714" s="43" t="s">
        <v>191</v>
      </c>
      <c r="B8714" s="1" t="s">
        <v>242</v>
      </c>
      <c r="C8714" s="1" t="s">
        <v>269</v>
      </c>
      <c r="D8714" s="1" t="s">
        <v>268</v>
      </c>
      <c r="E8714" s="45" t="str">
        <f>VLOOKUP(C8714,PROCV!E$50:G$126,3,0)</f>
        <v>NA</v>
      </c>
      <c r="F8714" s="1" t="s">
        <v>416</v>
      </c>
      <c r="G8714" s="1" t="s">
        <v>236</v>
      </c>
      <c r="H8714" s="1">
        <v>2015</v>
      </c>
      <c r="I8714" s="60">
        <f>VLOOKUP(H8714,PROCV!E$33:F$44,2,0)</f>
        <v>1.0942074303887901</v>
      </c>
      <c r="J8714" s="71">
        <v>86111</v>
      </c>
      <c r="K8714" s="44">
        <f t="shared" si="136"/>
        <v>94223.296038209097</v>
      </c>
    </row>
    <row r="8715" spans="1:11" s="43" customFormat="1" ht="19.7" customHeight="1" x14ac:dyDescent="0.25">
      <c r="A8715" s="43" t="s">
        <v>191</v>
      </c>
      <c r="B8715" s="1" t="s">
        <v>242</v>
      </c>
      <c r="C8715" s="1" t="s">
        <v>267</v>
      </c>
      <c r="D8715" s="1" t="s">
        <v>266</v>
      </c>
      <c r="E8715" s="45" t="str">
        <f>VLOOKUP(C8715,PROCV!E$50:G$126,3,0)</f>
        <v>Audiovisual</v>
      </c>
      <c r="F8715" s="1" t="s">
        <v>416</v>
      </c>
      <c r="G8715" s="1" t="s">
        <v>265</v>
      </c>
      <c r="H8715" s="1">
        <v>2015</v>
      </c>
      <c r="I8715" s="60">
        <f>VLOOKUP(H8715,PROCV!E$33:F$44,2,0)</f>
        <v>1.0942074303887901</v>
      </c>
      <c r="J8715" s="71">
        <v>24950692</v>
      </c>
      <c r="K8715" s="44">
        <f t="shared" si="136"/>
        <v>27301232.579742141</v>
      </c>
    </row>
    <row r="8716" spans="1:11" s="43" customFormat="1" ht="19.7" customHeight="1" x14ac:dyDescent="0.25">
      <c r="A8716" s="43" t="s">
        <v>191</v>
      </c>
      <c r="B8716" s="1" t="s">
        <v>242</v>
      </c>
      <c r="C8716" s="1" t="s">
        <v>264</v>
      </c>
      <c r="D8716" s="1" t="s">
        <v>263</v>
      </c>
      <c r="E8716" s="45" t="str">
        <f>VLOOKUP(C8716,PROCV!E$50:G$126,3,0)</f>
        <v>Audiovisual</v>
      </c>
      <c r="F8716" s="1" t="s">
        <v>416</v>
      </c>
      <c r="G8716" s="1" t="s">
        <v>265</v>
      </c>
      <c r="H8716" s="1">
        <v>2015</v>
      </c>
      <c r="I8716" s="60">
        <f>VLOOKUP(H8716,PROCV!E$33:F$44,2,0)</f>
        <v>1.0942074303887901</v>
      </c>
      <c r="J8716" s="71">
        <v>2000000</v>
      </c>
      <c r="K8716" s="44">
        <f t="shared" si="136"/>
        <v>2188414.8607775802</v>
      </c>
    </row>
    <row r="8717" spans="1:11" s="43" customFormat="1" ht="19.7" customHeight="1" x14ac:dyDescent="0.25">
      <c r="A8717" s="43" t="s">
        <v>191</v>
      </c>
      <c r="B8717" s="1" t="s">
        <v>242</v>
      </c>
      <c r="C8717" s="1" t="s">
        <v>264</v>
      </c>
      <c r="D8717" s="1" t="s">
        <v>263</v>
      </c>
      <c r="E8717" s="45" t="str">
        <f>VLOOKUP(C8717,PROCV!E$50:G$126,3,0)</f>
        <v>Audiovisual</v>
      </c>
      <c r="F8717" s="1" t="s">
        <v>416</v>
      </c>
      <c r="G8717" s="1" t="s">
        <v>236</v>
      </c>
      <c r="H8717" s="1">
        <v>2015</v>
      </c>
      <c r="I8717" s="60">
        <f>VLOOKUP(H8717,PROCV!E$33:F$44,2,0)</f>
        <v>1.0942074303887901</v>
      </c>
      <c r="J8717" s="71">
        <v>75387</v>
      </c>
      <c r="K8717" s="44">
        <f t="shared" si="136"/>
        <v>82489.015554719721</v>
      </c>
    </row>
    <row r="8718" spans="1:11" s="43" customFormat="1" ht="19.7" customHeight="1" x14ac:dyDescent="0.25">
      <c r="A8718" s="43" t="s">
        <v>191</v>
      </c>
      <c r="B8718" s="1" t="s">
        <v>242</v>
      </c>
      <c r="C8718" s="1" t="s">
        <v>264</v>
      </c>
      <c r="D8718" s="1" t="s">
        <v>263</v>
      </c>
      <c r="E8718" s="45" t="str">
        <f>VLOOKUP(C8718,PROCV!E$50:G$126,3,0)</f>
        <v>Audiovisual</v>
      </c>
      <c r="F8718" s="1" t="s">
        <v>416</v>
      </c>
      <c r="G8718" s="1" t="s">
        <v>236</v>
      </c>
      <c r="H8718" s="1">
        <v>2015</v>
      </c>
      <c r="I8718" s="60">
        <f>VLOOKUP(H8718,PROCV!E$33:F$44,2,0)</f>
        <v>1.0942074303887901</v>
      </c>
      <c r="J8718" s="71">
        <v>200000</v>
      </c>
      <c r="K8718" s="44">
        <f t="shared" si="136"/>
        <v>218841.48607775802</v>
      </c>
    </row>
    <row r="8719" spans="1:11" s="43" customFormat="1" ht="19.7" customHeight="1" x14ac:dyDescent="0.25">
      <c r="A8719" s="43" t="s">
        <v>191</v>
      </c>
      <c r="B8719" s="1" t="s">
        <v>242</v>
      </c>
      <c r="C8719" s="1" t="s">
        <v>264</v>
      </c>
      <c r="D8719" s="1" t="s">
        <v>263</v>
      </c>
      <c r="E8719" s="45" t="str">
        <f>VLOOKUP(C8719,PROCV!E$50:G$126,3,0)</f>
        <v>Audiovisual</v>
      </c>
      <c r="F8719" s="1" t="s">
        <v>416</v>
      </c>
      <c r="G8719" s="1" t="s">
        <v>236</v>
      </c>
      <c r="H8719" s="1">
        <v>2015</v>
      </c>
      <c r="I8719" s="60">
        <f>VLOOKUP(H8719,PROCV!E$33:F$44,2,0)</f>
        <v>1.0942074303887901</v>
      </c>
      <c r="J8719" s="71">
        <v>17015</v>
      </c>
      <c r="K8719" s="44">
        <f t="shared" si="136"/>
        <v>18617.939428065263</v>
      </c>
    </row>
    <row r="8720" spans="1:11" s="43" customFormat="1" ht="19.7" customHeight="1" x14ac:dyDescent="0.25">
      <c r="A8720" s="43" t="s">
        <v>191</v>
      </c>
      <c r="B8720" s="1" t="s">
        <v>242</v>
      </c>
      <c r="C8720" s="1" t="s">
        <v>264</v>
      </c>
      <c r="D8720" s="1" t="s">
        <v>263</v>
      </c>
      <c r="E8720" s="45" t="str">
        <f>VLOOKUP(C8720,PROCV!E$50:G$126,3,0)</f>
        <v>Audiovisual</v>
      </c>
      <c r="F8720" s="1" t="s">
        <v>416</v>
      </c>
      <c r="G8720" s="1" t="s">
        <v>236</v>
      </c>
      <c r="H8720" s="1">
        <v>2015</v>
      </c>
      <c r="I8720" s="60">
        <f>VLOOKUP(H8720,PROCV!E$33:F$44,2,0)</f>
        <v>1.0942074303887901</v>
      </c>
      <c r="J8720" s="71">
        <v>364000</v>
      </c>
      <c r="K8720" s="44">
        <f t="shared" si="136"/>
        <v>398291.5046615196</v>
      </c>
    </row>
    <row r="8721" spans="1:11" s="43" customFormat="1" ht="19.7" customHeight="1" x14ac:dyDescent="0.25">
      <c r="A8721" s="43" t="s">
        <v>191</v>
      </c>
      <c r="B8721" s="1" t="s">
        <v>242</v>
      </c>
      <c r="C8721" s="1" t="s">
        <v>264</v>
      </c>
      <c r="D8721" s="1" t="s">
        <v>263</v>
      </c>
      <c r="E8721" s="45" t="str">
        <f>VLOOKUP(C8721,PROCV!E$50:G$126,3,0)</f>
        <v>Audiovisual</v>
      </c>
      <c r="F8721" s="1" t="s">
        <v>416</v>
      </c>
      <c r="G8721" s="1" t="s">
        <v>265</v>
      </c>
      <c r="H8721" s="1">
        <v>2015</v>
      </c>
      <c r="I8721" s="60">
        <f>VLOOKUP(H8721,PROCV!E$33:F$44,2,0)</f>
        <v>1.0942074303887901</v>
      </c>
      <c r="J8721" s="71">
        <v>710000</v>
      </c>
      <c r="K8721" s="44">
        <f t="shared" si="136"/>
        <v>776887.27557604096</v>
      </c>
    </row>
    <row r="8722" spans="1:11" s="43" customFormat="1" ht="19.7" customHeight="1" x14ac:dyDescent="0.25">
      <c r="A8722" s="43" t="s">
        <v>191</v>
      </c>
      <c r="B8722" s="1" t="s">
        <v>242</v>
      </c>
      <c r="C8722" s="1" t="s">
        <v>264</v>
      </c>
      <c r="D8722" s="1" t="s">
        <v>263</v>
      </c>
      <c r="E8722" s="45" t="str">
        <f>VLOOKUP(C8722,PROCV!E$50:G$126,3,0)</f>
        <v>Audiovisual</v>
      </c>
      <c r="F8722" s="1" t="s">
        <v>416</v>
      </c>
      <c r="G8722" s="1" t="s">
        <v>265</v>
      </c>
      <c r="H8722" s="1">
        <v>2015</v>
      </c>
      <c r="I8722" s="60">
        <f>VLOOKUP(H8722,PROCV!E$33:F$44,2,0)</f>
        <v>1.0942074303887901</v>
      </c>
      <c r="J8722" s="71">
        <v>800000</v>
      </c>
      <c r="K8722" s="44">
        <f t="shared" si="136"/>
        <v>875365.94431103207</v>
      </c>
    </row>
    <row r="8723" spans="1:11" s="43" customFormat="1" ht="19.7" customHeight="1" x14ac:dyDescent="0.25">
      <c r="A8723" s="43" t="s">
        <v>191</v>
      </c>
      <c r="B8723" s="1" t="s">
        <v>242</v>
      </c>
      <c r="C8723" s="1" t="s">
        <v>264</v>
      </c>
      <c r="D8723" s="1" t="s">
        <v>263</v>
      </c>
      <c r="E8723" s="45" t="str">
        <f>VLOOKUP(C8723,PROCV!E$50:G$126,3,0)</f>
        <v>Audiovisual</v>
      </c>
      <c r="F8723" s="1" t="s">
        <v>416</v>
      </c>
      <c r="G8723" s="1" t="s">
        <v>265</v>
      </c>
      <c r="H8723" s="1">
        <v>2015</v>
      </c>
      <c r="I8723" s="60">
        <f>VLOOKUP(H8723,PROCV!E$33:F$44,2,0)</f>
        <v>1.0942074303887901</v>
      </c>
      <c r="J8723" s="71">
        <v>5095000</v>
      </c>
      <c r="K8723" s="44">
        <f t="shared" si="136"/>
        <v>5574986.8578308858</v>
      </c>
    </row>
    <row r="8724" spans="1:11" s="43" customFormat="1" ht="19.7" customHeight="1" x14ac:dyDescent="0.25">
      <c r="A8724" s="43" t="s">
        <v>191</v>
      </c>
      <c r="B8724" s="1" t="s">
        <v>242</v>
      </c>
      <c r="C8724" s="1" t="s">
        <v>264</v>
      </c>
      <c r="D8724" s="1" t="s">
        <v>263</v>
      </c>
      <c r="E8724" s="45" t="str">
        <f>VLOOKUP(C8724,PROCV!E$50:G$126,3,0)</f>
        <v>Audiovisual</v>
      </c>
      <c r="F8724" s="1" t="s">
        <v>416</v>
      </c>
      <c r="G8724" s="1" t="s">
        <v>265</v>
      </c>
      <c r="H8724" s="1">
        <v>2015</v>
      </c>
      <c r="I8724" s="60">
        <f>VLOOKUP(H8724,PROCV!E$33:F$44,2,0)</f>
        <v>1.0942074303887901</v>
      </c>
      <c r="J8724" s="71">
        <v>400000</v>
      </c>
      <c r="K8724" s="44">
        <f t="shared" si="136"/>
        <v>437682.97215551604</v>
      </c>
    </row>
    <row r="8725" spans="1:11" s="43" customFormat="1" ht="19.7" customHeight="1" x14ac:dyDescent="0.25">
      <c r="A8725" s="43" t="s">
        <v>191</v>
      </c>
      <c r="B8725" s="1" t="s">
        <v>242</v>
      </c>
      <c r="C8725" s="1" t="s">
        <v>264</v>
      </c>
      <c r="D8725" s="1" t="s">
        <v>263</v>
      </c>
      <c r="E8725" s="45" t="str">
        <f>VLOOKUP(C8725,PROCV!E$50:G$126,3,0)</f>
        <v>Audiovisual</v>
      </c>
      <c r="F8725" s="1" t="s">
        <v>416</v>
      </c>
      <c r="G8725" s="1" t="s">
        <v>236</v>
      </c>
      <c r="H8725" s="1">
        <v>2015</v>
      </c>
      <c r="I8725" s="60">
        <f>VLOOKUP(H8725,PROCV!E$33:F$44,2,0)</f>
        <v>1.0942074303887901</v>
      </c>
      <c r="J8725" s="71">
        <v>183471</v>
      </c>
      <c r="K8725" s="44">
        <f t="shared" si="136"/>
        <v>200755.33146086169</v>
      </c>
    </row>
    <row r="8726" spans="1:11" s="43" customFormat="1" ht="19.7" customHeight="1" x14ac:dyDescent="0.25">
      <c r="A8726" s="43" t="s">
        <v>191</v>
      </c>
      <c r="B8726" s="1" t="s">
        <v>242</v>
      </c>
      <c r="C8726" s="1" t="s">
        <v>264</v>
      </c>
      <c r="D8726" s="1" t="s">
        <v>263</v>
      </c>
      <c r="E8726" s="45" t="str">
        <f>VLOOKUP(C8726,PROCV!E$50:G$126,3,0)</f>
        <v>Audiovisual</v>
      </c>
      <c r="F8726" s="1" t="s">
        <v>416</v>
      </c>
      <c r="G8726" s="1" t="s">
        <v>265</v>
      </c>
      <c r="H8726" s="1">
        <v>2015</v>
      </c>
      <c r="I8726" s="60">
        <f>VLOOKUP(H8726,PROCV!E$33:F$44,2,0)</f>
        <v>1.0942074303887901</v>
      </c>
      <c r="J8726" s="71">
        <v>11851000</v>
      </c>
      <c r="K8726" s="44">
        <f t="shared" si="136"/>
        <v>12967452.257537551</v>
      </c>
    </row>
    <row r="8727" spans="1:11" s="43" customFormat="1" ht="19.7" customHeight="1" x14ac:dyDescent="0.25">
      <c r="A8727" s="43" t="s">
        <v>191</v>
      </c>
      <c r="B8727" s="1" t="s">
        <v>242</v>
      </c>
      <c r="C8727" s="1" t="s">
        <v>264</v>
      </c>
      <c r="D8727" s="1" t="s">
        <v>263</v>
      </c>
      <c r="E8727" s="45" t="str">
        <f>VLOOKUP(C8727,PROCV!E$50:G$126,3,0)</f>
        <v>Audiovisual</v>
      </c>
      <c r="F8727" s="1" t="s">
        <v>416</v>
      </c>
      <c r="G8727" s="1" t="s">
        <v>236</v>
      </c>
      <c r="H8727" s="1">
        <v>2015</v>
      </c>
      <c r="I8727" s="60">
        <f>VLOOKUP(H8727,PROCV!E$33:F$44,2,0)</f>
        <v>1.0942074303887901</v>
      </c>
      <c r="J8727" s="71">
        <v>31596</v>
      </c>
      <c r="K8727" s="44">
        <f t="shared" si="136"/>
        <v>34572.577970564213</v>
      </c>
    </row>
    <row r="8728" spans="1:11" s="43" customFormat="1" ht="19.7" customHeight="1" x14ac:dyDescent="0.25">
      <c r="A8728" s="43" t="s">
        <v>191</v>
      </c>
      <c r="B8728" s="1" t="s">
        <v>242</v>
      </c>
      <c r="C8728" s="1" t="s">
        <v>264</v>
      </c>
      <c r="D8728" s="1" t="s">
        <v>263</v>
      </c>
      <c r="E8728" s="45" t="str">
        <f>VLOOKUP(C8728,PROCV!E$50:G$126,3,0)</f>
        <v>Audiovisual</v>
      </c>
      <c r="F8728" s="1" t="s">
        <v>416</v>
      </c>
      <c r="G8728" s="1" t="s">
        <v>265</v>
      </c>
      <c r="H8728" s="1">
        <v>2015</v>
      </c>
      <c r="I8728" s="60">
        <f>VLOOKUP(H8728,PROCV!E$33:F$44,2,0)</f>
        <v>1.0942074303887901</v>
      </c>
      <c r="J8728" s="71">
        <v>1110000</v>
      </c>
      <c r="K8728" s="44">
        <f t="shared" si="136"/>
        <v>1214570.2477315571</v>
      </c>
    </row>
    <row r="8729" spans="1:11" s="43" customFormat="1" ht="19.7" customHeight="1" x14ac:dyDescent="0.25">
      <c r="A8729" s="43" t="s">
        <v>191</v>
      </c>
      <c r="B8729" s="1" t="s">
        <v>242</v>
      </c>
      <c r="C8729" s="1" t="s">
        <v>264</v>
      </c>
      <c r="D8729" s="1" t="s">
        <v>263</v>
      </c>
      <c r="E8729" s="45" t="str">
        <f>VLOOKUP(C8729,PROCV!E$50:G$126,3,0)</f>
        <v>Audiovisual</v>
      </c>
      <c r="F8729" s="1" t="s">
        <v>416</v>
      </c>
      <c r="G8729" s="1" t="s">
        <v>265</v>
      </c>
      <c r="H8729" s="1">
        <v>2015</v>
      </c>
      <c r="I8729" s="60">
        <f>VLOOKUP(H8729,PROCV!E$33:F$44,2,0)</f>
        <v>1.0942074303887901</v>
      </c>
      <c r="J8729" s="71">
        <v>750008</v>
      </c>
      <c r="K8729" s="44">
        <f t="shared" si="136"/>
        <v>820664.32645103568</v>
      </c>
    </row>
    <row r="8730" spans="1:11" s="43" customFormat="1" ht="19.7" customHeight="1" x14ac:dyDescent="0.25">
      <c r="A8730" s="43" t="s">
        <v>191</v>
      </c>
      <c r="B8730" s="1" t="s">
        <v>242</v>
      </c>
      <c r="C8730" s="1" t="s">
        <v>260</v>
      </c>
      <c r="D8730" s="1" t="s">
        <v>259</v>
      </c>
      <c r="E8730" s="45" t="str">
        <f>VLOOKUP(C8730,PROCV!E$50:G$126,3,0)</f>
        <v>Audiovisual</v>
      </c>
      <c r="F8730" s="1" t="s">
        <v>416</v>
      </c>
      <c r="G8730" s="1" t="s">
        <v>236</v>
      </c>
      <c r="H8730" s="1">
        <v>2015</v>
      </c>
      <c r="I8730" s="60">
        <f>VLOOKUP(H8730,PROCV!E$33:F$44,2,0)</f>
        <v>1.0942074303887901</v>
      </c>
      <c r="J8730" s="71">
        <v>20232</v>
      </c>
      <c r="K8730" s="44">
        <f t="shared" si="136"/>
        <v>22138.004731626002</v>
      </c>
    </row>
    <row r="8731" spans="1:11" s="43" customFormat="1" ht="19.7" customHeight="1" x14ac:dyDescent="0.25">
      <c r="A8731" s="43" t="s">
        <v>191</v>
      </c>
      <c r="B8731" s="1" t="s">
        <v>242</v>
      </c>
      <c r="C8731" s="1" t="s">
        <v>258</v>
      </c>
      <c r="D8731" s="1" t="s">
        <v>257</v>
      </c>
      <c r="E8731" s="45" t="str">
        <f>VLOOKUP(C8731,PROCV!E$50:G$126,3,0)</f>
        <v>Audiovisual</v>
      </c>
      <c r="F8731" s="1" t="s">
        <v>416</v>
      </c>
      <c r="G8731" s="1" t="s">
        <v>236</v>
      </c>
      <c r="H8731" s="1">
        <v>2015</v>
      </c>
      <c r="I8731" s="60">
        <f>VLOOKUP(H8731,PROCV!E$33:F$44,2,0)</f>
        <v>1.0942074303887901</v>
      </c>
      <c r="J8731" s="71">
        <v>10684</v>
      </c>
      <c r="K8731" s="44">
        <f t="shared" si="136"/>
        <v>11690.512186273834</v>
      </c>
    </row>
    <row r="8732" spans="1:11" s="43" customFormat="1" ht="19.7" customHeight="1" x14ac:dyDescent="0.25">
      <c r="A8732" s="43" t="s">
        <v>191</v>
      </c>
      <c r="B8732" s="1" t="s">
        <v>242</v>
      </c>
      <c r="C8732" s="1" t="s">
        <v>258</v>
      </c>
      <c r="D8732" s="1" t="s">
        <v>257</v>
      </c>
      <c r="E8732" s="45" t="str">
        <f>VLOOKUP(C8732,PROCV!E$50:G$126,3,0)</f>
        <v>Audiovisual</v>
      </c>
      <c r="F8732" s="1" t="s">
        <v>416</v>
      </c>
      <c r="G8732" s="1" t="s">
        <v>236</v>
      </c>
      <c r="H8732" s="1">
        <v>2015</v>
      </c>
      <c r="I8732" s="60">
        <f>VLOOKUP(H8732,PROCV!E$33:F$44,2,0)</f>
        <v>1.0942074303887901</v>
      </c>
      <c r="J8732" s="71">
        <v>294961</v>
      </c>
      <c r="K8732" s="44">
        <f t="shared" si="136"/>
        <v>322748.51787490794</v>
      </c>
    </row>
    <row r="8733" spans="1:11" s="43" customFormat="1" ht="19.7" customHeight="1" x14ac:dyDescent="0.25">
      <c r="A8733" s="43" t="s">
        <v>191</v>
      </c>
      <c r="B8733" s="1" t="s">
        <v>242</v>
      </c>
      <c r="C8733" s="1" t="s">
        <v>258</v>
      </c>
      <c r="D8733" s="1" t="s">
        <v>257</v>
      </c>
      <c r="E8733" s="45" t="str">
        <f>VLOOKUP(C8733,PROCV!E$50:G$126,3,0)</f>
        <v>Audiovisual</v>
      </c>
      <c r="F8733" s="1" t="s">
        <v>416</v>
      </c>
      <c r="G8733" s="1" t="s">
        <v>236</v>
      </c>
      <c r="H8733" s="1">
        <v>2015</v>
      </c>
      <c r="I8733" s="60">
        <f>VLOOKUP(H8733,PROCV!E$33:F$44,2,0)</f>
        <v>1.0942074303887901</v>
      </c>
      <c r="J8733" s="71">
        <v>124580</v>
      </c>
      <c r="K8733" s="44">
        <f t="shared" si="136"/>
        <v>136316.36167783546</v>
      </c>
    </row>
    <row r="8734" spans="1:11" s="43" customFormat="1" ht="19.7" customHeight="1" x14ac:dyDescent="0.25">
      <c r="A8734" s="43" t="s">
        <v>191</v>
      </c>
      <c r="B8734" s="1" t="s">
        <v>242</v>
      </c>
      <c r="C8734" s="1" t="s">
        <v>256</v>
      </c>
      <c r="D8734" s="1" t="s">
        <v>255</v>
      </c>
      <c r="E8734" s="45" t="str">
        <f>VLOOKUP(C8734,PROCV!E$50:G$126,3,0)</f>
        <v>Audiovisual</v>
      </c>
      <c r="F8734" s="1" t="s">
        <v>416</v>
      </c>
      <c r="G8734" s="1" t="s">
        <v>265</v>
      </c>
      <c r="H8734" s="1">
        <v>2015</v>
      </c>
      <c r="I8734" s="60">
        <f>VLOOKUP(H8734,PROCV!E$33:F$44,2,0)</f>
        <v>1.0942074303887901</v>
      </c>
      <c r="J8734" s="71">
        <v>2173124</v>
      </c>
      <c r="K8734" s="44">
        <f t="shared" si="136"/>
        <v>2377848.4279562091</v>
      </c>
    </row>
    <row r="8735" spans="1:11" s="43" customFormat="1" ht="19.7" customHeight="1" x14ac:dyDescent="0.25">
      <c r="A8735" s="43" t="s">
        <v>191</v>
      </c>
      <c r="B8735" s="1" t="s">
        <v>242</v>
      </c>
      <c r="C8735" s="1" t="s">
        <v>256</v>
      </c>
      <c r="D8735" s="1" t="s">
        <v>255</v>
      </c>
      <c r="E8735" s="45" t="str">
        <f>VLOOKUP(C8735,PROCV!E$50:G$126,3,0)</f>
        <v>Audiovisual</v>
      </c>
      <c r="F8735" s="1" t="s">
        <v>416</v>
      </c>
      <c r="G8735" s="1" t="s">
        <v>265</v>
      </c>
      <c r="H8735" s="1">
        <v>2015</v>
      </c>
      <c r="I8735" s="60">
        <f>VLOOKUP(H8735,PROCV!E$33:F$44,2,0)</f>
        <v>1.0942074303887901</v>
      </c>
      <c r="J8735" s="71">
        <v>4137124</v>
      </c>
      <c r="K8735" s="44">
        <f t="shared" si="136"/>
        <v>4526871.8212397927</v>
      </c>
    </row>
    <row r="8736" spans="1:11" s="43" customFormat="1" ht="19.7" customHeight="1" x14ac:dyDescent="0.25">
      <c r="A8736" s="43" t="s">
        <v>191</v>
      </c>
      <c r="B8736" s="1" t="s">
        <v>242</v>
      </c>
      <c r="C8736" s="1" t="s">
        <v>256</v>
      </c>
      <c r="D8736" s="1" t="s">
        <v>255</v>
      </c>
      <c r="E8736" s="45" t="str">
        <f>VLOOKUP(C8736,PROCV!E$50:G$126,3,0)</f>
        <v>Audiovisual</v>
      </c>
      <c r="F8736" s="1" t="s">
        <v>416</v>
      </c>
      <c r="G8736" s="1" t="s">
        <v>265</v>
      </c>
      <c r="H8736" s="1">
        <v>2015</v>
      </c>
      <c r="I8736" s="60">
        <f>VLOOKUP(H8736,PROCV!E$33:F$44,2,0)</f>
        <v>1.0942074303887901</v>
      </c>
      <c r="J8736" s="71">
        <v>6959690</v>
      </c>
      <c r="K8736" s="44">
        <f t="shared" si="136"/>
        <v>7615344.5112025589</v>
      </c>
    </row>
    <row r="8737" spans="1:11" s="43" customFormat="1" ht="19.7" customHeight="1" x14ac:dyDescent="0.25">
      <c r="A8737" s="43" t="s">
        <v>191</v>
      </c>
      <c r="B8737" s="1" t="s">
        <v>242</v>
      </c>
      <c r="C8737" s="1" t="s">
        <v>256</v>
      </c>
      <c r="D8737" s="1" t="s">
        <v>255</v>
      </c>
      <c r="E8737" s="45" t="str">
        <f>VLOOKUP(C8737,PROCV!E$50:G$126,3,0)</f>
        <v>Audiovisual</v>
      </c>
      <c r="F8737" s="1" t="s">
        <v>416</v>
      </c>
      <c r="G8737" s="1" t="s">
        <v>265</v>
      </c>
      <c r="H8737" s="1">
        <v>2015</v>
      </c>
      <c r="I8737" s="60">
        <f>VLOOKUP(H8737,PROCV!E$33:F$44,2,0)</f>
        <v>1.0942074303887901</v>
      </c>
      <c r="J8737" s="71">
        <v>819615</v>
      </c>
      <c r="K8737" s="44">
        <f t="shared" si="136"/>
        <v>896828.82305810822</v>
      </c>
    </row>
    <row r="8738" spans="1:11" s="43" customFormat="1" ht="19.7" customHeight="1" x14ac:dyDescent="0.25">
      <c r="A8738" s="43" t="s">
        <v>191</v>
      </c>
      <c r="B8738" s="1" t="s">
        <v>242</v>
      </c>
      <c r="C8738" s="1" t="s">
        <v>256</v>
      </c>
      <c r="D8738" s="1" t="s">
        <v>255</v>
      </c>
      <c r="E8738" s="45" t="str">
        <f>VLOOKUP(C8738,PROCV!E$50:G$126,3,0)</f>
        <v>Audiovisual</v>
      </c>
      <c r="F8738" s="1" t="s">
        <v>416</v>
      </c>
      <c r="G8738" s="1" t="s">
        <v>265</v>
      </c>
      <c r="H8738" s="1">
        <v>2015</v>
      </c>
      <c r="I8738" s="60">
        <f>VLOOKUP(H8738,PROCV!E$33:F$44,2,0)</f>
        <v>1.0942074303887901</v>
      </c>
      <c r="J8738" s="71">
        <v>1200000</v>
      </c>
      <c r="K8738" s="44">
        <f t="shared" si="136"/>
        <v>1313048.9164665481</v>
      </c>
    </row>
    <row r="8739" spans="1:11" s="43" customFormat="1" ht="19.7" customHeight="1" x14ac:dyDescent="0.25">
      <c r="A8739" s="43" t="s">
        <v>191</v>
      </c>
      <c r="B8739" s="1" t="s">
        <v>242</v>
      </c>
      <c r="C8739" s="1" t="s">
        <v>256</v>
      </c>
      <c r="D8739" s="1" t="s">
        <v>255</v>
      </c>
      <c r="E8739" s="45" t="str">
        <f>VLOOKUP(C8739,PROCV!E$50:G$126,3,0)</f>
        <v>Audiovisual</v>
      </c>
      <c r="F8739" s="1" t="s">
        <v>416</v>
      </c>
      <c r="G8739" s="1" t="s">
        <v>265</v>
      </c>
      <c r="H8739" s="1">
        <v>2015</v>
      </c>
      <c r="I8739" s="60">
        <f>VLOOKUP(H8739,PROCV!E$33:F$44,2,0)</f>
        <v>1.0942074303887901</v>
      </c>
      <c r="J8739" s="71">
        <v>44000</v>
      </c>
      <c r="K8739" s="44">
        <f t="shared" si="136"/>
        <v>48145.126937106761</v>
      </c>
    </row>
    <row r="8740" spans="1:11" s="43" customFormat="1" ht="19.7" customHeight="1" x14ac:dyDescent="0.25">
      <c r="A8740" s="43" t="s">
        <v>191</v>
      </c>
      <c r="B8740" s="1" t="s">
        <v>242</v>
      </c>
      <c r="C8740" s="1" t="s">
        <v>254</v>
      </c>
      <c r="D8740" s="1" t="s">
        <v>253</v>
      </c>
      <c r="E8740" s="45" t="str">
        <f>VLOOKUP(C8740,PROCV!E$50:G$126,3,0)</f>
        <v>Música</v>
      </c>
      <c r="F8740" s="1" t="s">
        <v>416</v>
      </c>
      <c r="G8740" s="1" t="s">
        <v>236</v>
      </c>
      <c r="H8740" s="1">
        <v>2015</v>
      </c>
      <c r="I8740" s="60">
        <f>VLOOKUP(H8740,PROCV!E$33:F$44,2,0)</f>
        <v>1.0942074303887901</v>
      </c>
      <c r="J8740" s="71">
        <v>3758</v>
      </c>
      <c r="K8740" s="44">
        <f t="shared" si="136"/>
        <v>4112.0315234010732</v>
      </c>
    </row>
    <row r="8741" spans="1:11" s="43" customFormat="1" ht="19.7" customHeight="1" x14ac:dyDescent="0.25">
      <c r="A8741" s="43" t="s">
        <v>191</v>
      </c>
      <c r="B8741" s="1" t="s">
        <v>242</v>
      </c>
      <c r="C8741" s="1" t="s">
        <v>252</v>
      </c>
      <c r="D8741" s="1" t="s">
        <v>251</v>
      </c>
      <c r="E8741" s="45" t="str">
        <f>VLOOKUP(C8741,PROCV!E$50:G$126,3,0)</f>
        <v>Audiovisual</v>
      </c>
      <c r="F8741" s="1" t="s">
        <v>416</v>
      </c>
      <c r="G8741" s="1" t="s">
        <v>236</v>
      </c>
      <c r="H8741" s="1">
        <v>2015</v>
      </c>
      <c r="I8741" s="60">
        <f>VLOOKUP(H8741,PROCV!E$33:F$44,2,0)</f>
        <v>1.0942074303887901</v>
      </c>
      <c r="J8741" s="71">
        <v>3205</v>
      </c>
      <c r="K8741" s="44">
        <f t="shared" si="136"/>
        <v>3506.9348143960724</v>
      </c>
    </row>
    <row r="8742" spans="1:11" s="43" customFormat="1" ht="19.7" customHeight="1" x14ac:dyDescent="0.25">
      <c r="A8742" s="43" t="s">
        <v>191</v>
      </c>
      <c r="B8742" s="1" t="s">
        <v>242</v>
      </c>
      <c r="C8742" s="1" t="s">
        <v>252</v>
      </c>
      <c r="D8742" s="1" t="s">
        <v>251</v>
      </c>
      <c r="E8742" s="45" t="str">
        <f>VLOOKUP(C8742,PROCV!E$50:G$126,3,0)</f>
        <v>Audiovisual</v>
      </c>
      <c r="F8742" s="1" t="s">
        <v>416</v>
      </c>
      <c r="G8742" s="1" t="s">
        <v>236</v>
      </c>
      <c r="H8742" s="1">
        <v>2015</v>
      </c>
      <c r="I8742" s="60">
        <f>VLOOKUP(H8742,PROCV!E$33:F$44,2,0)</f>
        <v>1.0942074303887901</v>
      </c>
      <c r="J8742" s="71">
        <v>124963</v>
      </c>
      <c r="K8742" s="44">
        <f t="shared" si="136"/>
        <v>136735.44312367437</v>
      </c>
    </row>
    <row r="8743" spans="1:11" s="43" customFormat="1" ht="19.7" customHeight="1" x14ac:dyDescent="0.25">
      <c r="A8743" s="43" t="s">
        <v>191</v>
      </c>
      <c r="B8743" s="1" t="s">
        <v>242</v>
      </c>
      <c r="C8743" s="1" t="s">
        <v>252</v>
      </c>
      <c r="D8743" s="1" t="s">
        <v>251</v>
      </c>
      <c r="E8743" s="45" t="str">
        <f>VLOOKUP(C8743,PROCV!E$50:G$126,3,0)</f>
        <v>Audiovisual</v>
      </c>
      <c r="F8743" s="1" t="s">
        <v>416</v>
      </c>
      <c r="G8743" s="1" t="s">
        <v>236</v>
      </c>
      <c r="H8743" s="1">
        <v>2015</v>
      </c>
      <c r="I8743" s="60">
        <f>VLOOKUP(H8743,PROCV!E$33:F$44,2,0)</f>
        <v>1.0942074303887901</v>
      </c>
      <c r="J8743" s="71">
        <v>16852</v>
      </c>
      <c r="K8743" s="44">
        <f t="shared" si="136"/>
        <v>18439.583616911892</v>
      </c>
    </row>
    <row r="8744" spans="1:11" s="43" customFormat="1" ht="19.7" customHeight="1" x14ac:dyDescent="0.25">
      <c r="A8744" s="43" t="s">
        <v>191</v>
      </c>
      <c r="B8744" s="1" t="s">
        <v>242</v>
      </c>
      <c r="C8744" s="1" t="s">
        <v>250</v>
      </c>
      <c r="D8744" s="1" t="s">
        <v>249</v>
      </c>
      <c r="E8744" s="45" t="str">
        <f>VLOOKUP(C8744,PROCV!E$50:G$126,3,0)</f>
        <v>Audiovisual</v>
      </c>
      <c r="F8744" s="1" t="s">
        <v>416</v>
      </c>
      <c r="G8744" s="1" t="s">
        <v>236</v>
      </c>
      <c r="H8744" s="1">
        <v>2015</v>
      </c>
      <c r="I8744" s="60">
        <f>VLOOKUP(H8744,PROCV!E$33:F$44,2,0)</f>
        <v>1.0942074303887901</v>
      </c>
      <c r="J8744" s="71">
        <v>13489</v>
      </c>
      <c r="K8744" s="44">
        <f t="shared" si="136"/>
        <v>14759.76402851439</v>
      </c>
    </row>
    <row r="8745" spans="1:11" s="43" customFormat="1" ht="19.7" customHeight="1" x14ac:dyDescent="0.25">
      <c r="A8745" s="43" t="s">
        <v>191</v>
      </c>
      <c r="B8745" s="1" t="s">
        <v>242</v>
      </c>
      <c r="C8745" s="1" t="s">
        <v>336</v>
      </c>
      <c r="D8745" s="1" t="s">
        <v>335</v>
      </c>
      <c r="E8745" s="45" t="str">
        <f>VLOOKUP(C8745,PROCV!E$50:G$126,3,0)</f>
        <v>NA</v>
      </c>
      <c r="F8745" s="1" t="s">
        <v>416</v>
      </c>
      <c r="G8745" s="1" t="s">
        <v>265</v>
      </c>
      <c r="H8745" s="1">
        <v>2015</v>
      </c>
      <c r="I8745" s="60">
        <f>VLOOKUP(H8745,PROCV!E$33:F$44,2,0)</f>
        <v>1.0942074303887901</v>
      </c>
      <c r="J8745" s="71">
        <v>12746552</v>
      </c>
      <c r="K8745" s="44">
        <f t="shared" si="136"/>
        <v>13947371.910237093</v>
      </c>
    </row>
    <row r="8746" spans="1:11" s="43" customFormat="1" ht="19.7" customHeight="1" x14ac:dyDescent="0.25">
      <c r="A8746" s="43" t="s">
        <v>191</v>
      </c>
      <c r="B8746" s="1" t="s">
        <v>242</v>
      </c>
      <c r="C8746" s="1" t="s">
        <v>336</v>
      </c>
      <c r="D8746" s="1" t="s">
        <v>335</v>
      </c>
      <c r="E8746" s="45" t="str">
        <f>VLOOKUP(C8746,PROCV!E$50:G$126,3,0)</f>
        <v>NA</v>
      </c>
      <c r="F8746" s="1" t="s">
        <v>416</v>
      </c>
      <c r="G8746" s="1" t="s">
        <v>265</v>
      </c>
      <c r="H8746" s="1">
        <v>2015</v>
      </c>
      <c r="I8746" s="60">
        <f>VLOOKUP(H8746,PROCV!E$33:F$44,2,0)</f>
        <v>1.0942074303887901</v>
      </c>
      <c r="J8746" s="71">
        <v>354000</v>
      </c>
      <c r="K8746" s="44">
        <f t="shared" si="136"/>
        <v>387349.4303576317</v>
      </c>
    </row>
    <row r="8747" spans="1:11" s="43" customFormat="1" ht="19.7" customHeight="1" x14ac:dyDescent="0.25">
      <c r="A8747" s="43" t="s">
        <v>191</v>
      </c>
      <c r="B8747" s="1" t="s">
        <v>242</v>
      </c>
      <c r="C8747" s="1" t="s">
        <v>303</v>
      </c>
      <c r="D8747" s="1" t="s">
        <v>302</v>
      </c>
      <c r="E8747" s="45" t="str">
        <f>VLOOKUP(C8747,PROCV!E$50:G$126,3,0)</f>
        <v>Educação e Criação em Artes</v>
      </c>
      <c r="F8747" s="1" t="s">
        <v>416</v>
      </c>
      <c r="G8747" s="1" t="s">
        <v>236</v>
      </c>
      <c r="H8747" s="1">
        <v>2015</v>
      </c>
      <c r="I8747" s="60">
        <f>VLOOKUP(H8747,PROCV!E$33:F$44,2,0)</f>
        <v>1.0942074303887901</v>
      </c>
      <c r="J8747" s="71">
        <v>7532</v>
      </c>
      <c r="K8747" s="44">
        <f t="shared" si="136"/>
        <v>8241.570365688367</v>
      </c>
    </row>
    <row r="8748" spans="1:11" s="43" customFormat="1" ht="19.7" customHeight="1" x14ac:dyDescent="0.25">
      <c r="A8748" s="43" t="s">
        <v>191</v>
      </c>
      <c r="B8748" s="1" t="s">
        <v>242</v>
      </c>
      <c r="C8748" s="1" t="s">
        <v>303</v>
      </c>
      <c r="D8748" s="1" t="s">
        <v>302</v>
      </c>
      <c r="E8748" s="45" t="str">
        <f>VLOOKUP(C8748,PROCV!E$50:G$126,3,0)</f>
        <v>Educação e Criação em Artes</v>
      </c>
      <c r="F8748" s="1" t="s">
        <v>416</v>
      </c>
      <c r="G8748" s="1" t="s">
        <v>236</v>
      </c>
      <c r="H8748" s="1">
        <v>2015</v>
      </c>
      <c r="I8748" s="60">
        <f>VLOOKUP(H8748,PROCV!E$33:F$44,2,0)</f>
        <v>1.0942074303887901</v>
      </c>
      <c r="J8748" s="71">
        <v>27708</v>
      </c>
      <c r="K8748" s="44">
        <f t="shared" si="136"/>
        <v>30318.299481212594</v>
      </c>
    </row>
    <row r="8749" spans="1:11" s="43" customFormat="1" ht="19.7" customHeight="1" x14ac:dyDescent="0.25">
      <c r="A8749" s="43" t="s">
        <v>191</v>
      </c>
      <c r="B8749" s="1" t="s">
        <v>242</v>
      </c>
      <c r="C8749" s="1" t="s">
        <v>295</v>
      </c>
      <c r="D8749" s="1" t="s">
        <v>294</v>
      </c>
      <c r="E8749" s="45" t="str">
        <f>VLOOKUP(C8749,PROCV!E$50:G$126,3,0)</f>
        <v>Educação e Criação em Artes</v>
      </c>
      <c r="F8749" s="1" t="s">
        <v>416</v>
      </c>
      <c r="G8749" s="1" t="s">
        <v>236</v>
      </c>
      <c r="H8749" s="1">
        <v>2015</v>
      </c>
      <c r="I8749" s="60">
        <f>VLOOKUP(H8749,PROCV!E$33:F$44,2,0)</f>
        <v>1.0942074303887901</v>
      </c>
      <c r="J8749" s="71">
        <v>1185</v>
      </c>
      <c r="K8749" s="44">
        <f t="shared" si="136"/>
        <v>1296.6358050107162</v>
      </c>
    </row>
    <row r="8750" spans="1:11" s="43" customFormat="1" ht="19.7" customHeight="1" x14ac:dyDescent="0.25">
      <c r="A8750" s="43" t="s">
        <v>191</v>
      </c>
      <c r="B8750" s="1" t="s">
        <v>242</v>
      </c>
      <c r="C8750" s="1" t="s">
        <v>295</v>
      </c>
      <c r="D8750" s="1" t="s">
        <v>294</v>
      </c>
      <c r="E8750" s="45" t="str">
        <f>VLOOKUP(C8750,PROCV!E$50:G$126,3,0)</f>
        <v>Educação e Criação em Artes</v>
      </c>
      <c r="F8750" s="1" t="s">
        <v>416</v>
      </c>
      <c r="G8750" s="1" t="s">
        <v>236</v>
      </c>
      <c r="H8750" s="1">
        <v>2015</v>
      </c>
      <c r="I8750" s="60">
        <f>VLOOKUP(H8750,PROCV!E$33:F$44,2,0)</f>
        <v>1.0942074303887901</v>
      </c>
      <c r="J8750" s="71">
        <v>50275</v>
      </c>
      <c r="K8750" s="44">
        <f t="shared" si="136"/>
        <v>55011.278562796419</v>
      </c>
    </row>
    <row r="8751" spans="1:11" s="43" customFormat="1" ht="19.7" customHeight="1" x14ac:dyDescent="0.25">
      <c r="A8751" s="43" t="s">
        <v>191</v>
      </c>
      <c r="B8751" s="1" t="s">
        <v>242</v>
      </c>
      <c r="C8751" s="1" t="s">
        <v>295</v>
      </c>
      <c r="D8751" s="1" t="s">
        <v>294</v>
      </c>
      <c r="E8751" s="45" t="str">
        <f>VLOOKUP(C8751,PROCV!E$50:G$126,3,0)</f>
        <v>Educação e Criação em Artes</v>
      </c>
      <c r="F8751" s="1" t="s">
        <v>416</v>
      </c>
      <c r="G8751" s="1" t="s">
        <v>236</v>
      </c>
      <c r="H8751" s="1">
        <v>2015</v>
      </c>
      <c r="I8751" s="60">
        <f>VLOOKUP(H8751,PROCV!E$33:F$44,2,0)</f>
        <v>1.0942074303887901</v>
      </c>
      <c r="J8751" s="71">
        <v>36371</v>
      </c>
      <c r="K8751" s="44">
        <f t="shared" si="136"/>
        <v>39797.418450670688</v>
      </c>
    </row>
    <row r="8752" spans="1:11" s="43" customFormat="1" ht="19.7" customHeight="1" x14ac:dyDescent="0.25">
      <c r="A8752" s="43" t="s">
        <v>191</v>
      </c>
      <c r="B8752" s="1" t="s">
        <v>242</v>
      </c>
      <c r="C8752" s="1" t="s">
        <v>246</v>
      </c>
      <c r="D8752" s="1" t="s">
        <v>245</v>
      </c>
      <c r="E8752" s="45" t="str">
        <f>VLOOKUP(C8752,PROCV!E$50:G$126,3,0)</f>
        <v>Artes Cênicas e Espetáculos</v>
      </c>
      <c r="F8752" s="1" t="s">
        <v>416</v>
      </c>
      <c r="G8752" s="1" t="s">
        <v>236</v>
      </c>
      <c r="H8752" s="1">
        <v>2015</v>
      </c>
      <c r="I8752" s="60">
        <f>VLOOKUP(H8752,PROCV!E$33:F$44,2,0)</f>
        <v>1.0942074303887901</v>
      </c>
      <c r="J8752" s="71">
        <v>2068</v>
      </c>
      <c r="K8752" s="44">
        <f t="shared" si="136"/>
        <v>2262.820966044018</v>
      </c>
    </row>
    <row r="8753" spans="1:11" s="43" customFormat="1" ht="19.7" customHeight="1" x14ac:dyDescent="0.25">
      <c r="A8753" s="43" t="s">
        <v>191</v>
      </c>
      <c r="B8753" s="1" t="s">
        <v>242</v>
      </c>
      <c r="C8753" s="1" t="s">
        <v>246</v>
      </c>
      <c r="D8753" s="1" t="s">
        <v>245</v>
      </c>
      <c r="E8753" s="45" t="str">
        <f>VLOOKUP(C8753,PROCV!E$50:G$126,3,0)</f>
        <v>Artes Cênicas e Espetáculos</v>
      </c>
      <c r="F8753" s="1" t="s">
        <v>416</v>
      </c>
      <c r="G8753" s="1" t="s">
        <v>236</v>
      </c>
      <c r="H8753" s="1">
        <v>2015</v>
      </c>
      <c r="I8753" s="60">
        <f>VLOOKUP(H8753,PROCV!E$33:F$44,2,0)</f>
        <v>1.0942074303887901</v>
      </c>
      <c r="J8753" s="71">
        <v>125340</v>
      </c>
      <c r="K8753" s="44">
        <f t="shared" si="136"/>
        <v>137147.95932493094</v>
      </c>
    </row>
    <row r="8754" spans="1:11" s="43" customFormat="1" ht="19.7" customHeight="1" x14ac:dyDescent="0.25">
      <c r="A8754" s="43" t="s">
        <v>191</v>
      </c>
      <c r="B8754" s="1" t="s">
        <v>242</v>
      </c>
      <c r="C8754" s="1" t="s">
        <v>246</v>
      </c>
      <c r="D8754" s="1" t="s">
        <v>245</v>
      </c>
      <c r="E8754" s="45" t="str">
        <f>VLOOKUP(C8754,PROCV!E$50:G$126,3,0)</f>
        <v>Artes Cênicas e Espetáculos</v>
      </c>
      <c r="F8754" s="1" t="s">
        <v>415</v>
      </c>
      <c r="G8754" s="1" t="s">
        <v>265</v>
      </c>
      <c r="H8754" s="1">
        <v>2015</v>
      </c>
      <c r="I8754" s="60">
        <f>VLOOKUP(H8754,PROCV!E$33:F$44,2,0)</f>
        <v>1.0942074303887901</v>
      </c>
      <c r="J8754" s="71">
        <v>1443000</v>
      </c>
      <c r="K8754" s="44">
        <f t="shared" si="136"/>
        <v>1578941.3220510241</v>
      </c>
    </row>
    <row r="8755" spans="1:11" s="43" customFormat="1" ht="19.7" customHeight="1" x14ac:dyDescent="0.25">
      <c r="A8755" s="43" t="s">
        <v>191</v>
      </c>
      <c r="B8755" s="1" t="s">
        <v>242</v>
      </c>
      <c r="C8755" s="1" t="s">
        <v>246</v>
      </c>
      <c r="D8755" s="1" t="s">
        <v>245</v>
      </c>
      <c r="E8755" s="45" t="str">
        <f>VLOOKUP(C8755,PROCV!E$50:G$126,3,0)</f>
        <v>Artes Cênicas e Espetáculos</v>
      </c>
      <c r="F8755" s="1" t="s">
        <v>415</v>
      </c>
      <c r="G8755" s="1" t="s">
        <v>265</v>
      </c>
      <c r="H8755" s="1">
        <v>2015</v>
      </c>
      <c r="I8755" s="60">
        <f>VLOOKUP(H8755,PROCV!E$33:F$44,2,0)</f>
        <v>1.0942074303887901</v>
      </c>
      <c r="J8755" s="71">
        <v>3500000</v>
      </c>
      <c r="K8755" s="44">
        <f t="shared" si="136"/>
        <v>3829726.0063607655</v>
      </c>
    </row>
    <row r="8756" spans="1:11" s="43" customFormat="1" ht="19.7" customHeight="1" x14ac:dyDescent="0.25">
      <c r="A8756" s="43" t="s">
        <v>191</v>
      </c>
      <c r="B8756" s="1" t="s">
        <v>242</v>
      </c>
      <c r="C8756" s="1" t="s">
        <v>246</v>
      </c>
      <c r="D8756" s="1" t="s">
        <v>245</v>
      </c>
      <c r="E8756" s="45" t="str">
        <f>VLOOKUP(C8756,PROCV!E$50:G$126,3,0)</f>
        <v>Artes Cênicas e Espetáculos</v>
      </c>
      <c r="F8756" s="1" t="s">
        <v>415</v>
      </c>
      <c r="G8756" s="1" t="s">
        <v>265</v>
      </c>
      <c r="H8756" s="1">
        <v>2015</v>
      </c>
      <c r="I8756" s="60">
        <f>VLOOKUP(H8756,PROCV!E$33:F$44,2,0)</f>
        <v>1.0942074303887901</v>
      </c>
      <c r="J8756" s="71">
        <v>1800000</v>
      </c>
      <c r="K8756" s="44">
        <f t="shared" si="136"/>
        <v>1969573.3746998222</v>
      </c>
    </row>
    <row r="8757" spans="1:11" s="43" customFormat="1" ht="19.7" customHeight="1" x14ac:dyDescent="0.25">
      <c r="A8757" s="43" t="s">
        <v>191</v>
      </c>
      <c r="B8757" s="1" t="s">
        <v>242</v>
      </c>
      <c r="C8757" s="1" t="s">
        <v>246</v>
      </c>
      <c r="D8757" s="1" t="s">
        <v>245</v>
      </c>
      <c r="E8757" s="45" t="str">
        <f>VLOOKUP(C8757,PROCV!E$50:G$126,3,0)</f>
        <v>Artes Cênicas e Espetáculos</v>
      </c>
      <c r="F8757" s="1" t="s">
        <v>415</v>
      </c>
      <c r="G8757" s="1" t="s">
        <v>265</v>
      </c>
      <c r="H8757" s="1">
        <v>2015</v>
      </c>
      <c r="I8757" s="60">
        <f>VLOOKUP(H8757,PROCV!E$33:F$44,2,0)</f>
        <v>1.0942074303887901</v>
      </c>
      <c r="J8757" s="71">
        <v>3500000</v>
      </c>
      <c r="K8757" s="44">
        <f t="shared" si="136"/>
        <v>3829726.0063607655</v>
      </c>
    </row>
    <row r="8758" spans="1:11" s="43" customFormat="1" ht="19.7" customHeight="1" x14ac:dyDescent="0.25">
      <c r="A8758" s="43" t="s">
        <v>191</v>
      </c>
      <c r="B8758" s="1" t="s">
        <v>242</v>
      </c>
      <c r="C8758" s="1" t="s">
        <v>246</v>
      </c>
      <c r="D8758" s="1" t="s">
        <v>245</v>
      </c>
      <c r="E8758" s="45" t="str">
        <f>VLOOKUP(C8758,PROCV!E$50:G$126,3,0)</f>
        <v>Artes Cênicas e Espetáculos</v>
      </c>
      <c r="F8758" s="1" t="s">
        <v>416</v>
      </c>
      <c r="G8758" s="1" t="s">
        <v>236</v>
      </c>
      <c r="H8758" s="1">
        <v>2015</v>
      </c>
      <c r="I8758" s="60">
        <f>VLOOKUP(H8758,PROCV!E$33:F$44,2,0)</f>
        <v>1.0942074303887901</v>
      </c>
      <c r="J8758" s="71">
        <v>6847</v>
      </c>
      <c r="K8758" s="44">
        <f t="shared" si="136"/>
        <v>7492.0382758720461</v>
      </c>
    </row>
    <row r="8759" spans="1:11" s="43" customFormat="1" ht="19.7" customHeight="1" x14ac:dyDescent="0.25">
      <c r="A8759" s="43" t="s">
        <v>191</v>
      </c>
      <c r="B8759" s="1" t="s">
        <v>242</v>
      </c>
      <c r="C8759" s="1" t="s">
        <v>238</v>
      </c>
      <c r="D8759" s="1" t="s">
        <v>237</v>
      </c>
      <c r="E8759" s="45" t="str">
        <f>VLOOKUP(C8759,PROCV!E$50:G$126,3,0)</f>
        <v>Artes Cênicas e Espetáculos</v>
      </c>
      <c r="F8759" s="1" t="s">
        <v>416</v>
      </c>
      <c r="G8759" s="1" t="s">
        <v>236</v>
      </c>
      <c r="H8759" s="1">
        <v>2015</v>
      </c>
      <c r="I8759" s="60">
        <f>VLOOKUP(H8759,PROCV!E$33:F$44,2,0)</f>
        <v>1.0942074303887901</v>
      </c>
      <c r="J8759" s="71">
        <v>283614</v>
      </c>
      <c r="K8759" s="44">
        <f t="shared" si="136"/>
        <v>310332.54616228631</v>
      </c>
    </row>
    <row r="8760" spans="1:11" s="43" customFormat="1" ht="19.7" customHeight="1" x14ac:dyDescent="0.25">
      <c r="A8760" s="43" t="s">
        <v>191</v>
      </c>
      <c r="B8760" s="1" t="s">
        <v>242</v>
      </c>
      <c r="C8760" s="1" t="s">
        <v>238</v>
      </c>
      <c r="D8760" s="1" t="s">
        <v>237</v>
      </c>
      <c r="E8760" s="45" t="str">
        <f>VLOOKUP(C8760,PROCV!E$50:G$126,3,0)</f>
        <v>Artes Cênicas e Espetáculos</v>
      </c>
      <c r="F8760" s="1" t="s">
        <v>416</v>
      </c>
      <c r="G8760" s="1" t="s">
        <v>236</v>
      </c>
      <c r="H8760" s="1">
        <v>2015</v>
      </c>
      <c r="I8760" s="60">
        <f>VLOOKUP(H8760,PROCV!E$33:F$44,2,0)</f>
        <v>1.0942074303887901</v>
      </c>
      <c r="J8760" s="71">
        <v>65309</v>
      </c>
      <c r="K8760" s="44">
        <f t="shared" si="136"/>
        <v>71461.593071261494</v>
      </c>
    </row>
    <row r="8761" spans="1:11" s="43" customFormat="1" ht="19.7" customHeight="1" x14ac:dyDescent="0.25">
      <c r="A8761" s="43" t="s">
        <v>191</v>
      </c>
      <c r="B8761" s="1" t="s">
        <v>242</v>
      </c>
      <c r="C8761" s="1" t="s">
        <v>241</v>
      </c>
      <c r="D8761" s="1" t="s">
        <v>240</v>
      </c>
      <c r="E8761" s="45" t="str">
        <f>VLOOKUP(C8761,PROCV!E$50:G$126,3,0)</f>
        <v>Artes Cênicas e Espetáculos</v>
      </c>
      <c r="F8761" s="1" t="s">
        <v>416</v>
      </c>
      <c r="G8761" s="1" t="s">
        <v>236</v>
      </c>
      <c r="H8761" s="1">
        <v>2015</v>
      </c>
      <c r="I8761" s="60">
        <f>VLOOKUP(H8761,PROCV!E$33:F$44,2,0)</f>
        <v>1.0942074303887901</v>
      </c>
      <c r="J8761" s="71">
        <v>123525</v>
      </c>
      <c r="K8761" s="44">
        <f t="shared" si="136"/>
        <v>135161.97283877528</v>
      </c>
    </row>
    <row r="8762" spans="1:11" s="43" customFormat="1" ht="19.7" customHeight="1" x14ac:dyDescent="0.25">
      <c r="A8762" s="43" t="s">
        <v>191</v>
      </c>
      <c r="B8762" s="1" t="s">
        <v>242</v>
      </c>
      <c r="C8762" s="1" t="s">
        <v>241</v>
      </c>
      <c r="D8762" s="1" t="s">
        <v>240</v>
      </c>
      <c r="E8762" s="45" t="str">
        <f>VLOOKUP(C8762,PROCV!E$50:G$126,3,0)</f>
        <v>Artes Cênicas e Espetáculos</v>
      </c>
      <c r="F8762" s="1" t="s">
        <v>416</v>
      </c>
      <c r="G8762" s="1" t="s">
        <v>236</v>
      </c>
      <c r="H8762" s="1">
        <v>2015</v>
      </c>
      <c r="I8762" s="60">
        <f>VLOOKUP(H8762,PROCV!E$33:F$44,2,0)</f>
        <v>1.0942074303887901</v>
      </c>
      <c r="J8762" s="71">
        <v>239046</v>
      </c>
      <c r="K8762" s="44">
        <f t="shared" si="136"/>
        <v>261565.90940471872</v>
      </c>
    </row>
    <row r="8763" spans="1:11" s="43" customFormat="1" ht="19.7" customHeight="1" x14ac:dyDescent="0.25">
      <c r="A8763" s="43" t="s">
        <v>191</v>
      </c>
      <c r="B8763" s="1" t="s">
        <v>242</v>
      </c>
      <c r="C8763" s="1" t="s">
        <v>241</v>
      </c>
      <c r="D8763" s="1" t="s">
        <v>240</v>
      </c>
      <c r="E8763" s="45" t="str">
        <f>VLOOKUP(C8763,PROCV!E$50:G$126,3,0)</f>
        <v>Artes Cênicas e Espetáculos</v>
      </c>
      <c r="F8763" s="1" t="s">
        <v>416</v>
      </c>
      <c r="G8763" s="1" t="s">
        <v>236</v>
      </c>
      <c r="H8763" s="1">
        <v>2015</v>
      </c>
      <c r="I8763" s="60">
        <f>VLOOKUP(H8763,PROCV!E$33:F$44,2,0)</f>
        <v>1.0942074303887901</v>
      </c>
      <c r="J8763" s="71">
        <v>74080</v>
      </c>
      <c r="K8763" s="44">
        <f t="shared" si="136"/>
        <v>81058.886443201569</v>
      </c>
    </row>
    <row r="8764" spans="1:11" s="43" customFormat="1" ht="19.7" customHeight="1" x14ac:dyDescent="0.25">
      <c r="A8764" s="43" t="s">
        <v>191</v>
      </c>
      <c r="B8764" s="1" t="s">
        <v>242</v>
      </c>
      <c r="C8764" s="1" t="s">
        <v>330</v>
      </c>
      <c r="D8764" s="1" t="s">
        <v>329</v>
      </c>
      <c r="E8764" s="45" t="str">
        <f>VLOOKUP(C8764,PROCV!E$50:G$126,3,0)</f>
        <v>Educação e Criação em Artes</v>
      </c>
      <c r="F8764" s="1" t="s">
        <v>416</v>
      </c>
      <c r="G8764" s="1" t="s">
        <v>236</v>
      </c>
      <c r="H8764" s="1">
        <v>2015</v>
      </c>
      <c r="I8764" s="60">
        <f>VLOOKUP(H8764,PROCV!E$33:F$44,2,0)</f>
        <v>1.0942074303887901</v>
      </c>
      <c r="J8764" s="71">
        <v>3294</v>
      </c>
      <c r="K8764" s="44">
        <f t="shared" si="136"/>
        <v>3604.3192757006746</v>
      </c>
    </row>
    <row r="8765" spans="1:11" s="43" customFormat="1" ht="19.7" customHeight="1" x14ac:dyDescent="0.25">
      <c r="A8765" s="43" t="s">
        <v>191</v>
      </c>
      <c r="B8765" s="1" t="s">
        <v>242</v>
      </c>
      <c r="C8765" s="1" t="s">
        <v>313</v>
      </c>
      <c r="D8765" s="1" t="s">
        <v>312</v>
      </c>
      <c r="E8765" s="45" t="str">
        <f>VLOOKUP(C8765,PROCV!E$50:G$126,3,0)</f>
        <v>Patrimônio</v>
      </c>
      <c r="F8765" s="1" t="s">
        <v>415</v>
      </c>
      <c r="G8765" s="1" t="s">
        <v>265</v>
      </c>
      <c r="H8765" s="1">
        <v>2015</v>
      </c>
      <c r="I8765" s="60">
        <f>VLOOKUP(H8765,PROCV!E$33:F$44,2,0)</f>
        <v>1.0942074303887901</v>
      </c>
      <c r="J8765" s="71">
        <v>3693747</v>
      </c>
      <c r="K8765" s="44">
        <f t="shared" si="136"/>
        <v>4041725.4133763025</v>
      </c>
    </row>
    <row r="8766" spans="1:11" s="43" customFormat="1" ht="19.7" customHeight="1" x14ac:dyDescent="0.25">
      <c r="A8766" s="43" t="s">
        <v>191</v>
      </c>
      <c r="B8766" s="1" t="s">
        <v>242</v>
      </c>
      <c r="C8766" s="1" t="s">
        <v>313</v>
      </c>
      <c r="D8766" s="1" t="s">
        <v>312</v>
      </c>
      <c r="E8766" s="45" t="str">
        <f>VLOOKUP(C8766,PROCV!E$50:G$126,3,0)</f>
        <v>Patrimônio</v>
      </c>
      <c r="F8766" s="1" t="s">
        <v>415</v>
      </c>
      <c r="G8766" s="1" t="s">
        <v>265</v>
      </c>
      <c r="H8766" s="1">
        <v>2015</v>
      </c>
      <c r="I8766" s="60">
        <f>VLOOKUP(H8766,PROCV!E$33:F$44,2,0)</f>
        <v>1.0942074303887901</v>
      </c>
      <c r="J8766" s="71">
        <v>4571480</v>
      </c>
      <c r="K8766" s="44">
        <f t="shared" si="136"/>
        <v>5002147.3838737458</v>
      </c>
    </row>
    <row r="8767" spans="1:11" s="43" customFormat="1" ht="19.7" customHeight="1" x14ac:dyDescent="0.25">
      <c r="A8767" s="43" t="s">
        <v>191</v>
      </c>
      <c r="B8767" s="1" t="s">
        <v>242</v>
      </c>
      <c r="C8767" s="1" t="s">
        <v>318</v>
      </c>
      <c r="D8767" s="1" t="s">
        <v>317</v>
      </c>
      <c r="E8767" s="45" t="str">
        <f>VLOOKUP(C8767,PROCV!E$50:G$126,3,0)</f>
        <v>Patrimônio</v>
      </c>
      <c r="F8767" s="1" t="s">
        <v>415</v>
      </c>
      <c r="G8767" s="1" t="s">
        <v>265</v>
      </c>
      <c r="H8767" s="1">
        <v>2015</v>
      </c>
      <c r="I8767" s="60">
        <f>VLOOKUP(H8767,PROCV!E$33:F$44,2,0)</f>
        <v>1.0942074303887901</v>
      </c>
      <c r="J8767" s="71">
        <v>3100000</v>
      </c>
      <c r="K8767" s="44">
        <f t="shared" si="136"/>
        <v>3392043.0342052495</v>
      </c>
    </row>
    <row r="8768" spans="1:11" s="43" customFormat="1" ht="19.7" customHeight="1" x14ac:dyDescent="0.25">
      <c r="A8768" s="43" t="s">
        <v>191</v>
      </c>
      <c r="B8768" s="1" t="s">
        <v>242</v>
      </c>
      <c r="C8768" s="1" t="s">
        <v>318</v>
      </c>
      <c r="D8768" s="1" t="s">
        <v>317</v>
      </c>
      <c r="E8768" s="45" t="str">
        <f>VLOOKUP(C8768,PROCV!E$50:G$126,3,0)</f>
        <v>Patrimônio</v>
      </c>
      <c r="F8768" s="1" t="s">
        <v>415</v>
      </c>
      <c r="G8768" s="1" t="s">
        <v>265</v>
      </c>
      <c r="H8768" s="1">
        <v>2015</v>
      </c>
      <c r="I8768" s="60">
        <f>VLOOKUP(H8768,PROCV!E$33:F$44,2,0)</f>
        <v>1.0942074303887901</v>
      </c>
      <c r="J8768" s="71">
        <v>1867718</v>
      </c>
      <c r="K8768" s="44">
        <f t="shared" si="136"/>
        <v>2043670.9134708901</v>
      </c>
    </row>
    <row r="8769" spans="1:11" s="43" customFormat="1" ht="19.7" customHeight="1" x14ac:dyDescent="0.25">
      <c r="A8769" s="43" t="s">
        <v>191</v>
      </c>
      <c r="B8769" s="1" t="s">
        <v>242</v>
      </c>
      <c r="C8769" s="1" t="s">
        <v>350</v>
      </c>
      <c r="D8769" s="1" t="s">
        <v>349</v>
      </c>
      <c r="E8769" s="45" t="str">
        <f>VLOOKUP(C8769,PROCV!E$50:G$126,3,0)</f>
        <v>NA</v>
      </c>
      <c r="F8769" s="1" t="s">
        <v>415</v>
      </c>
      <c r="G8769" s="1" t="s">
        <v>265</v>
      </c>
      <c r="H8769" s="1">
        <v>2015</v>
      </c>
      <c r="I8769" s="60">
        <f>VLOOKUP(H8769,PROCV!E$33:F$44,2,0)</f>
        <v>1.0942074303887901</v>
      </c>
      <c r="J8769" s="71">
        <v>3800000</v>
      </c>
      <c r="K8769" s="44">
        <f t="shared" si="136"/>
        <v>4157988.2354774023</v>
      </c>
    </row>
    <row r="8770" spans="1:11" s="43" customFormat="1" ht="19.7" customHeight="1" x14ac:dyDescent="0.25">
      <c r="A8770" s="43" t="s">
        <v>191</v>
      </c>
      <c r="B8770" s="1" t="s">
        <v>242</v>
      </c>
      <c r="C8770" s="1" t="s">
        <v>326</v>
      </c>
      <c r="D8770" s="1" t="s">
        <v>325</v>
      </c>
      <c r="E8770" s="45" t="str">
        <f>VLOOKUP(C8770,PROCV!E$50:G$126,3,0)</f>
        <v>NA</v>
      </c>
      <c r="F8770" s="1" t="s">
        <v>415</v>
      </c>
      <c r="G8770" s="1" t="s">
        <v>265</v>
      </c>
      <c r="H8770" s="1">
        <v>2015</v>
      </c>
      <c r="I8770" s="60">
        <f>VLOOKUP(H8770,PROCV!E$33:F$44,2,0)</f>
        <v>1.0942074303887901</v>
      </c>
      <c r="J8770" s="71">
        <v>1425000</v>
      </c>
      <c r="K8770" s="44">
        <f t="shared" si="136"/>
        <v>1559245.5883040258</v>
      </c>
    </row>
    <row r="8771" spans="1:11" s="43" customFormat="1" ht="19.7" customHeight="1" x14ac:dyDescent="0.25">
      <c r="A8771" s="43" t="s">
        <v>167</v>
      </c>
      <c r="B8771" s="1" t="s">
        <v>292</v>
      </c>
      <c r="C8771" s="1" t="s">
        <v>291</v>
      </c>
      <c r="D8771" s="1" t="s">
        <v>290</v>
      </c>
      <c r="E8771" s="45" t="str">
        <f>VLOOKUP(C8771,PROCV!E$50:G$126,3,0)</f>
        <v>NA</v>
      </c>
      <c r="F8771" s="1" t="s">
        <v>416</v>
      </c>
      <c r="G8771" s="1" t="s">
        <v>236</v>
      </c>
      <c r="H8771" s="1">
        <v>2015</v>
      </c>
      <c r="I8771" s="60">
        <f>VLOOKUP(H8771,PROCV!E$33:F$44,2,0)</f>
        <v>1.0942074303887901</v>
      </c>
      <c r="J8771" s="71">
        <v>3049</v>
      </c>
      <c r="K8771" s="44">
        <f t="shared" ref="K8771:K8834" si="137">J8771*I8771</f>
        <v>3336.2384552554208</v>
      </c>
    </row>
    <row r="8772" spans="1:11" s="43" customFormat="1" ht="19.7" customHeight="1" x14ac:dyDescent="0.25">
      <c r="A8772" s="43" t="s">
        <v>167</v>
      </c>
      <c r="B8772" s="1" t="s">
        <v>292</v>
      </c>
      <c r="C8772" s="1" t="s">
        <v>289</v>
      </c>
      <c r="D8772" s="1" t="s">
        <v>288</v>
      </c>
      <c r="E8772" s="45" t="str">
        <f>VLOOKUP(C8772,PROCV!E$50:G$126,3,0)</f>
        <v>Editorial</v>
      </c>
      <c r="F8772" s="1" t="s">
        <v>416</v>
      </c>
      <c r="G8772" s="1" t="s">
        <v>236</v>
      </c>
      <c r="H8772" s="1">
        <v>2015</v>
      </c>
      <c r="I8772" s="60">
        <f>VLOOKUP(H8772,PROCV!E$33:F$44,2,0)</f>
        <v>1.0942074303887901</v>
      </c>
      <c r="J8772" s="71">
        <v>17780</v>
      </c>
      <c r="K8772" s="44">
        <f t="shared" si="137"/>
        <v>19455.008112312687</v>
      </c>
    </row>
    <row r="8773" spans="1:11" s="43" customFormat="1" ht="19.7" customHeight="1" x14ac:dyDescent="0.25">
      <c r="A8773" s="43" t="s">
        <v>167</v>
      </c>
      <c r="B8773" s="1" t="s">
        <v>292</v>
      </c>
      <c r="C8773" s="1" t="s">
        <v>287</v>
      </c>
      <c r="D8773" s="1" t="s">
        <v>286</v>
      </c>
      <c r="E8773" s="45" t="str">
        <f>VLOOKUP(C8773,PROCV!E$50:G$126,3,0)</f>
        <v>Música</v>
      </c>
      <c r="F8773" s="1" t="s">
        <v>416</v>
      </c>
      <c r="G8773" s="1" t="s">
        <v>236</v>
      </c>
      <c r="H8773" s="1">
        <v>2015</v>
      </c>
      <c r="I8773" s="60">
        <f>VLOOKUP(H8773,PROCV!E$33:F$44,2,0)</f>
        <v>1.0942074303887901</v>
      </c>
      <c r="J8773" s="71">
        <v>111959</v>
      </c>
      <c r="K8773" s="44">
        <f t="shared" si="137"/>
        <v>122506.36969889855</v>
      </c>
    </row>
    <row r="8774" spans="1:11" s="43" customFormat="1" ht="19.7" customHeight="1" x14ac:dyDescent="0.25">
      <c r="A8774" s="43" t="s">
        <v>167</v>
      </c>
      <c r="B8774" s="1" t="s">
        <v>292</v>
      </c>
      <c r="C8774" s="1" t="s">
        <v>287</v>
      </c>
      <c r="D8774" s="1" t="s">
        <v>286</v>
      </c>
      <c r="E8774" s="45" t="str">
        <f>VLOOKUP(C8774,PROCV!E$50:G$126,3,0)</f>
        <v>Música</v>
      </c>
      <c r="F8774" s="1" t="s">
        <v>416</v>
      </c>
      <c r="G8774" s="1" t="s">
        <v>236</v>
      </c>
      <c r="H8774" s="1">
        <v>2015</v>
      </c>
      <c r="I8774" s="60">
        <f>VLOOKUP(H8774,PROCV!E$33:F$44,2,0)</f>
        <v>1.0942074303887901</v>
      </c>
      <c r="J8774" s="71">
        <v>12606</v>
      </c>
      <c r="K8774" s="44">
        <f t="shared" si="137"/>
        <v>13793.578867481088</v>
      </c>
    </row>
    <row r="8775" spans="1:11" s="43" customFormat="1" ht="19.7" customHeight="1" x14ac:dyDescent="0.25">
      <c r="A8775" s="43" t="s">
        <v>167</v>
      </c>
      <c r="B8775" s="1" t="s">
        <v>292</v>
      </c>
      <c r="C8775" s="1" t="s">
        <v>287</v>
      </c>
      <c r="D8775" s="1" t="s">
        <v>286</v>
      </c>
      <c r="E8775" s="45" t="str">
        <f>VLOOKUP(C8775,PROCV!E$50:G$126,3,0)</f>
        <v>Música</v>
      </c>
      <c r="F8775" s="1" t="s">
        <v>416</v>
      </c>
      <c r="G8775" s="1" t="s">
        <v>236</v>
      </c>
      <c r="H8775" s="1">
        <v>2015</v>
      </c>
      <c r="I8775" s="60">
        <f>VLOOKUP(H8775,PROCV!E$33:F$44,2,0)</f>
        <v>1.0942074303887901</v>
      </c>
      <c r="J8775" s="71">
        <v>33884</v>
      </c>
      <c r="K8775" s="44">
        <f t="shared" si="137"/>
        <v>37076.124571293767</v>
      </c>
    </row>
    <row r="8776" spans="1:11" s="43" customFormat="1" ht="19.7" customHeight="1" x14ac:dyDescent="0.25">
      <c r="A8776" s="43" t="s">
        <v>167</v>
      </c>
      <c r="B8776" s="1" t="s">
        <v>292</v>
      </c>
      <c r="C8776" s="1" t="s">
        <v>287</v>
      </c>
      <c r="D8776" s="1" t="s">
        <v>286</v>
      </c>
      <c r="E8776" s="45" t="str">
        <f>VLOOKUP(C8776,PROCV!E$50:G$126,3,0)</f>
        <v>Música</v>
      </c>
      <c r="F8776" s="1" t="s">
        <v>416</v>
      </c>
      <c r="G8776" s="1" t="s">
        <v>236</v>
      </c>
      <c r="H8776" s="1">
        <v>2015</v>
      </c>
      <c r="I8776" s="60">
        <f>VLOOKUP(H8776,PROCV!E$33:F$44,2,0)</f>
        <v>1.0942074303887901</v>
      </c>
      <c r="J8776" s="71">
        <v>115000</v>
      </c>
      <c r="K8776" s="44">
        <f t="shared" si="137"/>
        <v>125833.85449471086</v>
      </c>
    </row>
    <row r="8777" spans="1:11" s="43" customFormat="1" ht="19.7" customHeight="1" x14ac:dyDescent="0.25">
      <c r="A8777" s="43" t="s">
        <v>167</v>
      </c>
      <c r="B8777" s="1" t="s">
        <v>292</v>
      </c>
      <c r="C8777" s="1" t="s">
        <v>285</v>
      </c>
      <c r="D8777" s="1" t="s">
        <v>284</v>
      </c>
      <c r="E8777" s="45" t="str">
        <f>VLOOKUP(C8777,PROCV!E$50:G$126,3,0)</f>
        <v>Editorial</v>
      </c>
      <c r="F8777" s="1" t="s">
        <v>416</v>
      </c>
      <c r="G8777" s="1" t="s">
        <v>236</v>
      </c>
      <c r="H8777" s="1">
        <v>2015</v>
      </c>
      <c r="I8777" s="60">
        <f>VLOOKUP(H8777,PROCV!E$33:F$44,2,0)</f>
        <v>1.0942074303887901</v>
      </c>
      <c r="J8777" s="71">
        <v>64030</v>
      </c>
      <c r="K8777" s="44">
        <f t="shared" si="137"/>
        <v>70062.101767794229</v>
      </c>
    </row>
    <row r="8778" spans="1:11" s="43" customFormat="1" ht="19.7" customHeight="1" x14ac:dyDescent="0.25">
      <c r="A8778" s="43" t="s">
        <v>167</v>
      </c>
      <c r="B8778" s="1" t="s">
        <v>292</v>
      </c>
      <c r="C8778" s="1" t="s">
        <v>285</v>
      </c>
      <c r="D8778" s="1" t="s">
        <v>284</v>
      </c>
      <c r="E8778" s="45" t="str">
        <f>VLOOKUP(C8778,PROCV!E$50:G$126,3,0)</f>
        <v>Editorial</v>
      </c>
      <c r="F8778" s="1" t="s">
        <v>416</v>
      </c>
      <c r="G8778" s="1" t="s">
        <v>236</v>
      </c>
      <c r="H8778" s="1">
        <v>2015</v>
      </c>
      <c r="I8778" s="60">
        <f>VLOOKUP(H8778,PROCV!E$33:F$44,2,0)</f>
        <v>1.0942074303887901</v>
      </c>
      <c r="J8778" s="71">
        <v>7502</v>
      </c>
      <c r="K8778" s="44">
        <f t="shared" si="137"/>
        <v>8208.7441427767026</v>
      </c>
    </row>
    <row r="8779" spans="1:11" s="43" customFormat="1" ht="19.7" customHeight="1" x14ac:dyDescent="0.25">
      <c r="A8779" s="43" t="s">
        <v>167</v>
      </c>
      <c r="B8779" s="1" t="s">
        <v>292</v>
      </c>
      <c r="C8779" s="1" t="s">
        <v>285</v>
      </c>
      <c r="D8779" s="1" t="s">
        <v>284</v>
      </c>
      <c r="E8779" s="45" t="str">
        <f>VLOOKUP(C8779,PROCV!E$50:G$126,3,0)</f>
        <v>Editorial</v>
      </c>
      <c r="F8779" s="1" t="s">
        <v>416</v>
      </c>
      <c r="G8779" s="1" t="s">
        <v>236</v>
      </c>
      <c r="H8779" s="1">
        <v>2015</v>
      </c>
      <c r="I8779" s="60">
        <f>VLOOKUP(H8779,PROCV!E$33:F$44,2,0)</f>
        <v>1.0942074303887901</v>
      </c>
      <c r="J8779" s="71">
        <v>88587</v>
      </c>
      <c r="K8779" s="44">
        <f t="shared" si="137"/>
        <v>96932.553635851742</v>
      </c>
    </row>
    <row r="8780" spans="1:11" s="43" customFormat="1" ht="19.7" customHeight="1" x14ac:dyDescent="0.25">
      <c r="A8780" s="43" t="s">
        <v>167</v>
      </c>
      <c r="B8780" s="1" t="s">
        <v>292</v>
      </c>
      <c r="C8780" s="1" t="s">
        <v>285</v>
      </c>
      <c r="D8780" s="1" t="s">
        <v>284</v>
      </c>
      <c r="E8780" s="45" t="str">
        <f>VLOOKUP(C8780,PROCV!E$50:G$126,3,0)</f>
        <v>Editorial</v>
      </c>
      <c r="F8780" s="1" t="s">
        <v>416</v>
      </c>
      <c r="G8780" s="1" t="s">
        <v>236</v>
      </c>
      <c r="H8780" s="1">
        <v>2015</v>
      </c>
      <c r="I8780" s="60">
        <f>VLOOKUP(H8780,PROCV!E$33:F$44,2,0)</f>
        <v>1.0942074303887901</v>
      </c>
      <c r="J8780" s="71">
        <v>69649</v>
      </c>
      <c r="K8780" s="44">
        <f t="shared" si="137"/>
        <v>76210.453319148844</v>
      </c>
    </row>
    <row r="8781" spans="1:11" s="43" customFormat="1" ht="19.7" customHeight="1" x14ac:dyDescent="0.25">
      <c r="A8781" s="43" t="s">
        <v>167</v>
      </c>
      <c r="B8781" s="1" t="s">
        <v>292</v>
      </c>
      <c r="C8781" s="1" t="s">
        <v>285</v>
      </c>
      <c r="D8781" s="1" t="s">
        <v>284</v>
      </c>
      <c r="E8781" s="45" t="str">
        <f>VLOOKUP(C8781,PROCV!E$50:G$126,3,0)</f>
        <v>Editorial</v>
      </c>
      <c r="F8781" s="1" t="s">
        <v>416</v>
      </c>
      <c r="G8781" s="1" t="s">
        <v>236</v>
      </c>
      <c r="H8781" s="1">
        <v>2015</v>
      </c>
      <c r="I8781" s="60">
        <f>VLOOKUP(H8781,PROCV!E$33:F$44,2,0)</f>
        <v>1.0942074303887901</v>
      </c>
      <c r="J8781" s="71">
        <v>37900</v>
      </c>
      <c r="K8781" s="44">
        <f t="shared" si="137"/>
        <v>41470.461611735147</v>
      </c>
    </row>
    <row r="8782" spans="1:11" s="43" customFormat="1" ht="19.7" customHeight="1" x14ac:dyDescent="0.25">
      <c r="A8782" s="43" t="s">
        <v>167</v>
      </c>
      <c r="B8782" s="1" t="s">
        <v>292</v>
      </c>
      <c r="C8782" s="1" t="s">
        <v>283</v>
      </c>
      <c r="D8782" s="1" t="s">
        <v>282</v>
      </c>
      <c r="E8782" s="45" t="str">
        <f>VLOOKUP(C8782,PROCV!E$50:G$126,3,0)</f>
        <v>Editorial</v>
      </c>
      <c r="F8782" s="1" t="s">
        <v>416</v>
      </c>
      <c r="G8782" s="1" t="s">
        <v>236</v>
      </c>
      <c r="H8782" s="1">
        <v>2015</v>
      </c>
      <c r="I8782" s="60">
        <f>VLOOKUP(H8782,PROCV!E$33:F$44,2,0)</f>
        <v>1.0942074303887901</v>
      </c>
      <c r="J8782" s="71">
        <v>12780</v>
      </c>
      <c r="K8782" s="44">
        <f t="shared" si="137"/>
        <v>13983.970960368737</v>
      </c>
    </row>
    <row r="8783" spans="1:11" s="43" customFormat="1" ht="19.7" customHeight="1" x14ac:dyDescent="0.25">
      <c r="A8783" s="43" t="s">
        <v>167</v>
      </c>
      <c r="B8783" s="1" t="s">
        <v>292</v>
      </c>
      <c r="C8783" s="1" t="s">
        <v>281</v>
      </c>
      <c r="D8783" s="1" t="s">
        <v>280</v>
      </c>
      <c r="E8783" s="45" t="str">
        <f>VLOOKUP(C8783,PROCV!E$50:G$126,3,0)</f>
        <v>Música</v>
      </c>
      <c r="F8783" s="1" t="s">
        <v>416</v>
      </c>
      <c r="G8783" s="1" t="s">
        <v>236</v>
      </c>
      <c r="H8783" s="1">
        <v>2015</v>
      </c>
      <c r="I8783" s="60">
        <f>VLOOKUP(H8783,PROCV!E$33:F$44,2,0)</f>
        <v>1.0942074303887901</v>
      </c>
      <c r="J8783" s="71">
        <v>8422</v>
      </c>
      <c r="K8783" s="44">
        <f t="shared" si="137"/>
        <v>9215.4149787343904</v>
      </c>
    </row>
    <row r="8784" spans="1:11" s="43" customFormat="1" ht="19.7" customHeight="1" x14ac:dyDescent="0.25">
      <c r="A8784" s="43" t="s">
        <v>167</v>
      </c>
      <c r="B8784" s="1" t="s">
        <v>292</v>
      </c>
      <c r="C8784" s="1" t="s">
        <v>281</v>
      </c>
      <c r="D8784" s="1" t="s">
        <v>280</v>
      </c>
      <c r="E8784" s="45" t="str">
        <f>VLOOKUP(C8784,PROCV!E$50:G$126,3,0)</f>
        <v>Música</v>
      </c>
      <c r="F8784" s="1" t="s">
        <v>416</v>
      </c>
      <c r="G8784" s="1" t="s">
        <v>236</v>
      </c>
      <c r="H8784" s="1">
        <v>2015</v>
      </c>
      <c r="I8784" s="60">
        <f>VLOOKUP(H8784,PROCV!E$33:F$44,2,0)</f>
        <v>1.0942074303887901</v>
      </c>
      <c r="J8784" s="71">
        <v>180000</v>
      </c>
      <c r="K8784" s="44">
        <f t="shared" si="137"/>
        <v>196957.33746998222</v>
      </c>
    </row>
    <row r="8785" spans="1:11" s="43" customFormat="1" ht="19.7" customHeight="1" x14ac:dyDescent="0.25">
      <c r="A8785" s="43" t="s">
        <v>167</v>
      </c>
      <c r="B8785" s="1" t="s">
        <v>292</v>
      </c>
      <c r="C8785" s="1" t="s">
        <v>246</v>
      </c>
      <c r="D8785" s="1" t="s">
        <v>245</v>
      </c>
      <c r="E8785" s="45" t="str">
        <f>VLOOKUP(C8785,PROCV!E$50:G$126,3,0)</f>
        <v>Artes Cênicas e Espetáculos</v>
      </c>
      <c r="F8785" s="1" t="s">
        <v>416</v>
      </c>
      <c r="G8785" s="1" t="s">
        <v>236</v>
      </c>
      <c r="H8785" s="1">
        <v>2015</v>
      </c>
      <c r="I8785" s="60">
        <f>VLOOKUP(H8785,PROCV!E$33:F$44,2,0)</f>
        <v>1.0942074303887901</v>
      </c>
      <c r="J8785" s="71">
        <v>21320</v>
      </c>
      <c r="K8785" s="44">
        <f t="shared" si="137"/>
        <v>23328.502415889005</v>
      </c>
    </row>
    <row r="8786" spans="1:11" s="43" customFormat="1" ht="19.7" customHeight="1" x14ac:dyDescent="0.25">
      <c r="A8786" s="43" t="s">
        <v>167</v>
      </c>
      <c r="B8786" s="1" t="s">
        <v>292</v>
      </c>
      <c r="C8786" s="1" t="s">
        <v>241</v>
      </c>
      <c r="D8786" s="1" t="s">
        <v>240</v>
      </c>
      <c r="E8786" s="45" t="str">
        <f>VLOOKUP(C8786,PROCV!E$50:G$126,3,0)</f>
        <v>Artes Cênicas e Espetáculos</v>
      </c>
      <c r="F8786" s="1" t="s">
        <v>416</v>
      </c>
      <c r="G8786" s="1" t="s">
        <v>236</v>
      </c>
      <c r="H8786" s="1">
        <v>2015</v>
      </c>
      <c r="I8786" s="60">
        <f>VLOOKUP(H8786,PROCV!E$33:F$44,2,0)</f>
        <v>1.0942074303887901</v>
      </c>
      <c r="J8786" s="71">
        <v>15844</v>
      </c>
      <c r="K8786" s="44">
        <f t="shared" si="137"/>
        <v>17336.622527079991</v>
      </c>
    </row>
    <row r="8787" spans="1:11" s="43" customFormat="1" ht="19.7" customHeight="1" x14ac:dyDescent="0.25">
      <c r="A8787" s="43" t="s">
        <v>167</v>
      </c>
      <c r="B8787" s="1" t="s">
        <v>292</v>
      </c>
      <c r="C8787" s="1" t="s">
        <v>241</v>
      </c>
      <c r="D8787" s="1" t="s">
        <v>240</v>
      </c>
      <c r="E8787" s="45" t="str">
        <f>VLOOKUP(C8787,PROCV!E$50:G$126,3,0)</f>
        <v>Artes Cênicas e Espetáculos</v>
      </c>
      <c r="F8787" s="1" t="s">
        <v>416</v>
      </c>
      <c r="G8787" s="1" t="s">
        <v>236</v>
      </c>
      <c r="H8787" s="1">
        <v>2015</v>
      </c>
      <c r="I8787" s="60">
        <f>VLOOKUP(H8787,PROCV!E$33:F$44,2,0)</f>
        <v>1.0942074303887901</v>
      </c>
      <c r="J8787" s="71">
        <v>21731</v>
      </c>
      <c r="K8787" s="44">
        <f t="shared" si="137"/>
        <v>23778.221669778799</v>
      </c>
    </row>
    <row r="8788" spans="1:11" s="43" customFormat="1" ht="19.7" customHeight="1" x14ac:dyDescent="0.25">
      <c r="A8788" s="43" t="s">
        <v>167</v>
      </c>
      <c r="B8788" s="1" t="s">
        <v>292</v>
      </c>
      <c r="C8788" s="1" t="s">
        <v>311</v>
      </c>
      <c r="D8788" s="1" t="s">
        <v>310</v>
      </c>
      <c r="E8788" s="45" t="str">
        <f>VLOOKUP(C8788,PROCV!E$50:G$126,3,0)</f>
        <v>Artes Cênicas e Espetáculos</v>
      </c>
      <c r="F8788" s="1" t="s">
        <v>416</v>
      </c>
      <c r="G8788" s="1" t="s">
        <v>236</v>
      </c>
      <c r="H8788" s="1">
        <v>2015</v>
      </c>
      <c r="I8788" s="60">
        <f>VLOOKUP(H8788,PROCV!E$33:F$44,2,0)</f>
        <v>1.0942074303887901</v>
      </c>
      <c r="J8788" s="71">
        <v>145135</v>
      </c>
      <c r="K8788" s="44">
        <f t="shared" si="137"/>
        <v>158807.79540947705</v>
      </c>
    </row>
    <row r="8789" spans="1:11" s="43" customFormat="1" ht="19.7" customHeight="1" x14ac:dyDescent="0.25">
      <c r="A8789" s="43" t="s">
        <v>132</v>
      </c>
      <c r="B8789" s="1" t="s">
        <v>239</v>
      </c>
      <c r="C8789" s="1" t="s">
        <v>309</v>
      </c>
      <c r="D8789" s="1" t="s">
        <v>308</v>
      </c>
      <c r="E8789" s="45" t="str">
        <f>VLOOKUP(C8789,PROCV!E$50:G$126,3,0)</f>
        <v>NA</v>
      </c>
      <c r="F8789" s="1" t="s">
        <v>416</v>
      </c>
      <c r="G8789" s="1" t="s">
        <v>236</v>
      </c>
      <c r="H8789" s="1">
        <v>2015</v>
      </c>
      <c r="I8789" s="60">
        <f>VLOOKUP(H8789,PROCV!E$33:F$44,2,0)</f>
        <v>1.0942074303887901</v>
      </c>
      <c r="J8789" s="71">
        <v>65875</v>
      </c>
      <c r="K8789" s="44">
        <f t="shared" si="137"/>
        <v>72080.914476861552</v>
      </c>
    </row>
    <row r="8790" spans="1:11" s="43" customFormat="1" ht="19.7" customHeight="1" x14ac:dyDescent="0.25">
      <c r="A8790" s="43" t="s">
        <v>132</v>
      </c>
      <c r="B8790" s="1" t="s">
        <v>239</v>
      </c>
      <c r="C8790" s="1" t="s">
        <v>309</v>
      </c>
      <c r="D8790" s="1" t="s">
        <v>308</v>
      </c>
      <c r="E8790" s="45" t="str">
        <f>VLOOKUP(C8790,PROCV!E$50:G$126,3,0)</f>
        <v>NA</v>
      </c>
      <c r="F8790" s="1" t="s">
        <v>416</v>
      </c>
      <c r="G8790" s="1" t="s">
        <v>236</v>
      </c>
      <c r="H8790" s="1">
        <v>2015</v>
      </c>
      <c r="I8790" s="60">
        <f>VLOOKUP(H8790,PROCV!E$33:F$44,2,0)</f>
        <v>1.0942074303887901</v>
      </c>
      <c r="J8790" s="71">
        <v>7889</v>
      </c>
      <c r="K8790" s="44">
        <f t="shared" si="137"/>
        <v>8632.202418337165</v>
      </c>
    </row>
    <row r="8791" spans="1:11" s="43" customFormat="1" ht="19.7" customHeight="1" x14ac:dyDescent="0.25">
      <c r="A8791" s="43" t="s">
        <v>132</v>
      </c>
      <c r="B8791" s="1" t="s">
        <v>239</v>
      </c>
      <c r="C8791" s="1" t="s">
        <v>289</v>
      </c>
      <c r="D8791" s="1" t="s">
        <v>288</v>
      </c>
      <c r="E8791" s="45" t="str">
        <f>VLOOKUP(C8791,PROCV!E$50:G$126,3,0)</f>
        <v>Editorial</v>
      </c>
      <c r="F8791" s="1" t="s">
        <v>416</v>
      </c>
      <c r="G8791" s="1" t="s">
        <v>236</v>
      </c>
      <c r="H8791" s="1">
        <v>2015</v>
      </c>
      <c r="I8791" s="60">
        <f>VLOOKUP(H8791,PROCV!E$33:F$44,2,0)</f>
        <v>1.0942074303887901</v>
      </c>
      <c r="J8791" s="71">
        <v>98389</v>
      </c>
      <c r="K8791" s="44">
        <f t="shared" si="137"/>
        <v>107657.97486852267</v>
      </c>
    </row>
    <row r="8792" spans="1:11" s="43" customFormat="1" ht="19.7" customHeight="1" x14ac:dyDescent="0.25">
      <c r="A8792" s="43" t="s">
        <v>132</v>
      </c>
      <c r="B8792" s="1" t="s">
        <v>239</v>
      </c>
      <c r="C8792" s="1" t="s">
        <v>289</v>
      </c>
      <c r="D8792" s="1" t="s">
        <v>288</v>
      </c>
      <c r="E8792" s="45" t="str">
        <f>VLOOKUP(C8792,PROCV!E$50:G$126,3,0)</f>
        <v>Editorial</v>
      </c>
      <c r="F8792" s="1" t="s">
        <v>416</v>
      </c>
      <c r="G8792" s="1" t="s">
        <v>236</v>
      </c>
      <c r="H8792" s="1">
        <v>2015</v>
      </c>
      <c r="I8792" s="60">
        <f>VLOOKUP(H8792,PROCV!E$33:F$44,2,0)</f>
        <v>1.0942074303887901</v>
      </c>
      <c r="J8792" s="71">
        <v>5328</v>
      </c>
      <c r="K8792" s="44">
        <f t="shared" si="137"/>
        <v>5829.9371891114733</v>
      </c>
    </row>
    <row r="8793" spans="1:11" s="43" customFormat="1" ht="19.7" customHeight="1" x14ac:dyDescent="0.25">
      <c r="A8793" s="43" t="s">
        <v>132</v>
      </c>
      <c r="B8793" s="1" t="s">
        <v>239</v>
      </c>
      <c r="C8793" s="1" t="s">
        <v>289</v>
      </c>
      <c r="D8793" s="1" t="s">
        <v>288</v>
      </c>
      <c r="E8793" s="45" t="str">
        <f>VLOOKUP(C8793,PROCV!E$50:G$126,3,0)</f>
        <v>Editorial</v>
      </c>
      <c r="F8793" s="1" t="s">
        <v>416</v>
      </c>
      <c r="G8793" s="1" t="s">
        <v>236</v>
      </c>
      <c r="H8793" s="1">
        <v>2015</v>
      </c>
      <c r="I8793" s="60">
        <f>VLOOKUP(H8793,PROCV!E$33:F$44,2,0)</f>
        <v>1.0942074303887901</v>
      </c>
      <c r="J8793" s="71">
        <v>290539</v>
      </c>
      <c r="K8793" s="44">
        <f t="shared" si="137"/>
        <v>317909.93261772866</v>
      </c>
    </row>
    <row r="8794" spans="1:11" s="43" customFormat="1" ht="19.7" customHeight="1" x14ac:dyDescent="0.25">
      <c r="A8794" s="43" t="s">
        <v>132</v>
      </c>
      <c r="B8794" s="1" t="s">
        <v>239</v>
      </c>
      <c r="C8794" s="1" t="s">
        <v>289</v>
      </c>
      <c r="D8794" s="1" t="s">
        <v>288</v>
      </c>
      <c r="E8794" s="45" t="str">
        <f>VLOOKUP(C8794,PROCV!E$50:G$126,3,0)</f>
        <v>Editorial</v>
      </c>
      <c r="F8794" s="1" t="s">
        <v>416</v>
      </c>
      <c r="G8794" s="1" t="s">
        <v>236</v>
      </c>
      <c r="H8794" s="1">
        <v>2015</v>
      </c>
      <c r="I8794" s="60">
        <f>VLOOKUP(H8794,PROCV!E$33:F$44,2,0)</f>
        <v>1.0942074303887901</v>
      </c>
      <c r="J8794" s="71">
        <v>31379</v>
      </c>
      <c r="K8794" s="44">
        <f t="shared" si="137"/>
        <v>34335.134958169845</v>
      </c>
    </row>
    <row r="8795" spans="1:11" s="43" customFormat="1" ht="19.7" customHeight="1" x14ac:dyDescent="0.25">
      <c r="A8795" s="43" t="s">
        <v>132</v>
      </c>
      <c r="B8795" s="1" t="s">
        <v>239</v>
      </c>
      <c r="C8795" s="1" t="s">
        <v>287</v>
      </c>
      <c r="D8795" s="1" t="s">
        <v>286</v>
      </c>
      <c r="E8795" s="45" t="str">
        <f>VLOOKUP(C8795,PROCV!E$50:G$126,3,0)</f>
        <v>Música</v>
      </c>
      <c r="F8795" s="1" t="s">
        <v>416</v>
      </c>
      <c r="G8795" s="1" t="s">
        <v>236</v>
      </c>
      <c r="H8795" s="1">
        <v>2015</v>
      </c>
      <c r="I8795" s="60">
        <f>VLOOKUP(H8795,PROCV!E$33:F$44,2,0)</f>
        <v>1.0942074303887901</v>
      </c>
      <c r="J8795" s="71">
        <v>20139</v>
      </c>
      <c r="K8795" s="44">
        <f t="shared" si="137"/>
        <v>22036.243440599843</v>
      </c>
    </row>
    <row r="8796" spans="1:11" s="43" customFormat="1" ht="19.7" customHeight="1" x14ac:dyDescent="0.25">
      <c r="A8796" s="43" t="s">
        <v>132</v>
      </c>
      <c r="B8796" s="1" t="s">
        <v>239</v>
      </c>
      <c r="C8796" s="1" t="s">
        <v>287</v>
      </c>
      <c r="D8796" s="1" t="s">
        <v>286</v>
      </c>
      <c r="E8796" s="45" t="str">
        <f>VLOOKUP(C8796,PROCV!E$50:G$126,3,0)</f>
        <v>Música</v>
      </c>
      <c r="F8796" s="1" t="s">
        <v>416</v>
      </c>
      <c r="G8796" s="1" t="s">
        <v>236</v>
      </c>
      <c r="H8796" s="1">
        <v>2015</v>
      </c>
      <c r="I8796" s="60">
        <f>VLOOKUP(H8796,PROCV!E$33:F$44,2,0)</f>
        <v>1.0942074303887901</v>
      </c>
      <c r="J8796" s="71">
        <v>36082</v>
      </c>
      <c r="K8796" s="44">
        <f t="shared" si="137"/>
        <v>39481.192503288323</v>
      </c>
    </row>
    <row r="8797" spans="1:11" s="43" customFormat="1" ht="19.7" customHeight="1" x14ac:dyDescent="0.25">
      <c r="A8797" s="43" t="s">
        <v>132</v>
      </c>
      <c r="B8797" s="1" t="s">
        <v>239</v>
      </c>
      <c r="C8797" s="1" t="s">
        <v>287</v>
      </c>
      <c r="D8797" s="1" t="s">
        <v>286</v>
      </c>
      <c r="E8797" s="45" t="str">
        <f>VLOOKUP(C8797,PROCV!E$50:G$126,3,0)</f>
        <v>Música</v>
      </c>
      <c r="F8797" s="1" t="s">
        <v>416</v>
      </c>
      <c r="G8797" s="1" t="s">
        <v>236</v>
      </c>
      <c r="H8797" s="1">
        <v>2015</v>
      </c>
      <c r="I8797" s="60">
        <f>VLOOKUP(H8797,PROCV!E$33:F$44,2,0)</f>
        <v>1.0942074303887901</v>
      </c>
      <c r="J8797" s="71">
        <v>13514</v>
      </c>
      <c r="K8797" s="44">
        <f t="shared" si="137"/>
        <v>14787.119214274109</v>
      </c>
    </row>
    <row r="8798" spans="1:11" s="43" customFormat="1" ht="19.7" customHeight="1" x14ac:dyDescent="0.25">
      <c r="A8798" s="43" t="s">
        <v>132</v>
      </c>
      <c r="B8798" s="1" t="s">
        <v>239</v>
      </c>
      <c r="C8798" s="1" t="s">
        <v>285</v>
      </c>
      <c r="D8798" s="1" t="s">
        <v>284</v>
      </c>
      <c r="E8798" s="45" t="str">
        <f>VLOOKUP(C8798,PROCV!E$50:G$126,3,0)</f>
        <v>Editorial</v>
      </c>
      <c r="F8798" s="1" t="s">
        <v>416</v>
      </c>
      <c r="G8798" s="1" t="s">
        <v>236</v>
      </c>
      <c r="H8798" s="1">
        <v>2015</v>
      </c>
      <c r="I8798" s="60">
        <f>VLOOKUP(H8798,PROCV!E$33:F$44,2,0)</f>
        <v>1.0942074303887901</v>
      </c>
      <c r="J8798" s="71">
        <v>1578</v>
      </c>
      <c r="K8798" s="44">
        <f t="shared" si="137"/>
        <v>1726.6593251535107</v>
      </c>
    </row>
    <row r="8799" spans="1:11" s="43" customFormat="1" ht="19.7" customHeight="1" x14ac:dyDescent="0.25">
      <c r="A8799" s="43" t="s">
        <v>132</v>
      </c>
      <c r="B8799" s="1" t="s">
        <v>239</v>
      </c>
      <c r="C8799" s="1" t="s">
        <v>285</v>
      </c>
      <c r="D8799" s="1" t="s">
        <v>284</v>
      </c>
      <c r="E8799" s="45" t="str">
        <f>VLOOKUP(C8799,PROCV!E$50:G$126,3,0)</f>
        <v>Editorial</v>
      </c>
      <c r="F8799" s="1" t="s">
        <v>416</v>
      </c>
      <c r="G8799" s="1" t="s">
        <v>236</v>
      </c>
      <c r="H8799" s="1">
        <v>2015</v>
      </c>
      <c r="I8799" s="60">
        <f>VLOOKUP(H8799,PROCV!E$33:F$44,2,0)</f>
        <v>1.0942074303887901</v>
      </c>
      <c r="J8799" s="71">
        <v>74728</v>
      </c>
      <c r="K8799" s="44">
        <f t="shared" si="137"/>
        <v>81767.932858093511</v>
      </c>
    </row>
    <row r="8800" spans="1:11" s="43" customFormat="1" ht="19.7" customHeight="1" x14ac:dyDescent="0.25">
      <c r="A8800" s="43" t="s">
        <v>132</v>
      </c>
      <c r="B8800" s="1" t="s">
        <v>239</v>
      </c>
      <c r="C8800" s="1" t="s">
        <v>285</v>
      </c>
      <c r="D8800" s="1" t="s">
        <v>284</v>
      </c>
      <c r="E8800" s="45" t="str">
        <f>VLOOKUP(C8800,PROCV!E$50:G$126,3,0)</f>
        <v>Editorial</v>
      </c>
      <c r="F8800" s="1" t="s">
        <v>416</v>
      </c>
      <c r="G8800" s="1" t="s">
        <v>236</v>
      </c>
      <c r="H8800" s="1">
        <v>2015</v>
      </c>
      <c r="I8800" s="60">
        <f>VLOOKUP(H8800,PROCV!E$33:F$44,2,0)</f>
        <v>1.0942074303887901</v>
      </c>
      <c r="J8800" s="71">
        <v>55165</v>
      </c>
      <c r="K8800" s="44">
        <f t="shared" si="137"/>
        <v>60361.952897397605</v>
      </c>
    </row>
    <row r="8801" spans="1:11" s="43" customFormat="1" ht="19.7" customHeight="1" x14ac:dyDescent="0.25">
      <c r="A8801" s="43" t="s">
        <v>132</v>
      </c>
      <c r="B8801" s="1" t="s">
        <v>239</v>
      </c>
      <c r="C8801" s="1" t="s">
        <v>281</v>
      </c>
      <c r="D8801" s="1" t="s">
        <v>280</v>
      </c>
      <c r="E8801" s="45" t="str">
        <f>VLOOKUP(C8801,PROCV!E$50:G$126,3,0)</f>
        <v>Música</v>
      </c>
      <c r="F8801" s="1" t="s">
        <v>416</v>
      </c>
      <c r="G8801" s="1" t="s">
        <v>236</v>
      </c>
      <c r="H8801" s="1">
        <v>2015</v>
      </c>
      <c r="I8801" s="60">
        <f>VLOOKUP(H8801,PROCV!E$33:F$44,2,0)</f>
        <v>1.0942074303887901</v>
      </c>
      <c r="J8801" s="71">
        <v>2923</v>
      </c>
      <c r="K8801" s="44">
        <f t="shared" si="137"/>
        <v>3198.3683190264333</v>
      </c>
    </row>
    <row r="8802" spans="1:11" s="43" customFormat="1" ht="19.7" customHeight="1" x14ac:dyDescent="0.25">
      <c r="A8802" s="43" t="s">
        <v>132</v>
      </c>
      <c r="B8802" s="1" t="s">
        <v>239</v>
      </c>
      <c r="C8802" s="1" t="s">
        <v>281</v>
      </c>
      <c r="D8802" s="1" t="s">
        <v>280</v>
      </c>
      <c r="E8802" s="45" t="str">
        <f>VLOOKUP(C8802,PROCV!E$50:G$126,3,0)</f>
        <v>Música</v>
      </c>
      <c r="F8802" s="1" t="s">
        <v>416</v>
      </c>
      <c r="G8802" s="1" t="s">
        <v>236</v>
      </c>
      <c r="H8802" s="1">
        <v>2015</v>
      </c>
      <c r="I8802" s="60">
        <f>VLOOKUP(H8802,PROCV!E$33:F$44,2,0)</f>
        <v>1.0942074303887901</v>
      </c>
      <c r="J8802" s="71">
        <v>37789</v>
      </c>
      <c r="K8802" s="44">
        <f t="shared" si="137"/>
        <v>41349.004586961986</v>
      </c>
    </row>
    <row r="8803" spans="1:11" s="43" customFormat="1" ht="19.7" customHeight="1" x14ac:dyDescent="0.25">
      <c r="A8803" s="43" t="s">
        <v>132</v>
      </c>
      <c r="B8803" s="1" t="s">
        <v>239</v>
      </c>
      <c r="C8803" s="1" t="s">
        <v>281</v>
      </c>
      <c r="D8803" s="1" t="s">
        <v>280</v>
      </c>
      <c r="E8803" s="45" t="str">
        <f>VLOOKUP(C8803,PROCV!E$50:G$126,3,0)</f>
        <v>Música</v>
      </c>
      <c r="F8803" s="1" t="s">
        <v>416</v>
      </c>
      <c r="G8803" s="1" t="s">
        <v>236</v>
      </c>
      <c r="H8803" s="1">
        <v>2015</v>
      </c>
      <c r="I8803" s="60">
        <f>VLOOKUP(H8803,PROCV!E$33:F$44,2,0)</f>
        <v>1.0942074303887901</v>
      </c>
      <c r="J8803" s="71">
        <v>52446</v>
      </c>
      <c r="K8803" s="44">
        <f t="shared" si="137"/>
        <v>57386.802894170483</v>
      </c>
    </row>
    <row r="8804" spans="1:11" s="43" customFormat="1" ht="19.7" customHeight="1" x14ac:dyDescent="0.25">
      <c r="A8804" s="43" t="s">
        <v>132</v>
      </c>
      <c r="B8804" s="1" t="s">
        <v>239</v>
      </c>
      <c r="C8804" s="1" t="s">
        <v>297</v>
      </c>
      <c r="D8804" s="1" t="s">
        <v>296</v>
      </c>
      <c r="E8804" s="45" t="str">
        <f>VLOOKUP(C8804,PROCV!E$50:G$126,3,0)</f>
        <v>Audiovisual</v>
      </c>
      <c r="F8804" s="1" t="s">
        <v>416</v>
      </c>
      <c r="G8804" s="1" t="s">
        <v>236</v>
      </c>
      <c r="H8804" s="1">
        <v>2015</v>
      </c>
      <c r="I8804" s="60">
        <f>VLOOKUP(H8804,PROCV!E$33:F$44,2,0)</f>
        <v>1.0942074303887901</v>
      </c>
      <c r="J8804" s="71">
        <v>2944</v>
      </c>
      <c r="K8804" s="44">
        <f t="shared" si="137"/>
        <v>3221.346675064598</v>
      </c>
    </row>
    <row r="8805" spans="1:11" s="43" customFormat="1" ht="19.7" customHeight="1" x14ac:dyDescent="0.25">
      <c r="A8805" s="43" t="s">
        <v>132</v>
      </c>
      <c r="B8805" s="1" t="s">
        <v>239</v>
      </c>
      <c r="C8805" s="1" t="s">
        <v>297</v>
      </c>
      <c r="D8805" s="1" t="s">
        <v>296</v>
      </c>
      <c r="E8805" s="45" t="str">
        <f>VLOOKUP(C8805,PROCV!E$50:G$126,3,0)</f>
        <v>Audiovisual</v>
      </c>
      <c r="F8805" s="1" t="s">
        <v>416</v>
      </c>
      <c r="G8805" s="1" t="s">
        <v>236</v>
      </c>
      <c r="H8805" s="1">
        <v>2015</v>
      </c>
      <c r="I8805" s="60">
        <f>VLOOKUP(H8805,PROCV!E$33:F$44,2,0)</f>
        <v>1.0942074303887901</v>
      </c>
      <c r="J8805" s="71">
        <v>16342</v>
      </c>
      <c r="K8805" s="44">
        <f t="shared" si="137"/>
        <v>17881.537827413609</v>
      </c>
    </row>
    <row r="8806" spans="1:11" s="43" customFormat="1" ht="19.7" customHeight="1" x14ac:dyDescent="0.25">
      <c r="A8806" s="43" t="s">
        <v>132</v>
      </c>
      <c r="B8806" s="1" t="s">
        <v>239</v>
      </c>
      <c r="C8806" s="1" t="s">
        <v>297</v>
      </c>
      <c r="D8806" s="1" t="s">
        <v>296</v>
      </c>
      <c r="E8806" s="45" t="str">
        <f>VLOOKUP(C8806,PROCV!E$50:G$126,3,0)</f>
        <v>Audiovisual</v>
      </c>
      <c r="F8806" s="1" t="s">
        <v>416</v>
      </c>
      <c r="G8806" s="1" t="s">
        <v>236</v>
      </c>
      <c r="H8806" s="1">
        <v>2015</v>
      </c>
      <c r="I8806" s="60">
        <f>VLOOKUP(H8806,PROCV!E$33:F$44,2,0)</f>
        <v>1.0942074303887901</v>
      </c>
      <c r="J8806" s="1">
        <v>424</v>
      </c>
      <c r="K8806" s="44">
        <f t="shared" si="137"/>
        <v>463.94395048484699</v>
      </c>
    </row>
    <row r="8807" spans="1:11" s="43" customFormat="1" ht="19.7" customHeight="1" x14ac:dyDescent="0.25">
      <c r="A8807" s="43" t="s">
        <v>132</v>
      </c>
      <c r="B8807" s="1" t="s">
        <v>239</v>
      </c>
      <c r="C8807" s="1" t="s">
        <v>254</v>
      </c>
      <c r="D8807" s="1" t="s">
        <v>253</v>
      </c>
      <c r="E8807" s="45" t="str">
        <f>VLOOKUP(C8807,PROCV!E$50:G$126,3,0)</f>
        <v>Música</v>
      </c>
      <c r="F8807" s="1" t="s">
        <v>416</v>
      </c>
      <c r="G8807" s="1" t="s">
        <v>236</v>
      </c>
      <c r="H8807" s="1">
        <v>2015</v>
      </c>
      <c r="I8807" s="60">
        <f>VLOOKUP(H8807,PROCV!E$33:F$44,2,0)</f>
        <v>1.0942074303887901</v>
      </c>
      <c r="J8807" s="71">
        <v>7984</v>
      </c>
      <c r="K8807" s="44">
        <f t="shared" si="137"/>
        <v>8736.1521242240997</v>
      </c>
    </row>
    <row r="8808" spans="1:11" s="43" customFormat="1" ht="19.7" customHeight="1" x14ac:dyDescent="0.25">
      <c r="A8808" s="43" t="s">
        <v>132</v>
      </c>
      <c r="B8808" s="1" t="s">
        <v>239</v>
      </c>
      <c r="C8808" s="1" t="s">
        <v>252</v>
      </c>
      <c r="D8808" s="1" t="s">
        <v>251</v>
      </c>
      <c r="E8808" s="45" t="str">
        <f>VLOOKUP(C8808,PROCV!E$50:G$126,3,0)</f>
        <v>Audiovisual</v>
      </c>
      <c r="F8808" s="1" t="s">
        <v>416</v>
      </c>
      <c r="G8808" s="1" t="s">
        <v>236</v>
      </c>
      <c r="H8808" s="1">
        <v>2015</v>
      </c>
      <c r="I8808" s="60">
        <f>VLOOKUP(H8808,PROCV!E$33:F$44,2,0)</f>
        <v>1.0942074303887901</v>
      </c>
      <c r="J8808" s="71">
        <v>35907</v>
      </c>
      <c r="K8808" s="44">
        <f t="shared" si="137"/>
        <v>39289.706202970287</v>
      </c>
    </row>
    <row r="8809" spans="1:11" s="43" customFormat="1" ht="19.7" customHeight="1" x14ac:dyDescent="0.25">
      <c r="A8809" s="43" t="s">
        <v>132</v>
      </c>
      <c r="B8809" s="1" t="s">
        <v>239</v>
      </c>
      <c r="C8809" s="1" t="s">
        <v>252</v>
      </c>
      <c r="D8809" s="1" t="s">
        <v>251</v>
      </c>
      <c r="E8809" s="45" t="str">
        <f>VLOOKUP(C8809,PROCV!E$50:G$126,3,0)</f>
        <v>Audiovisual</v>
      </c>
      <c r="F8809" s="1" t="s">
        <v>416</v>
      </c>
      <c r="G8809" s="1" t="s">
        <v>236</v>
      </c>
      <c r="H8809" s="1">
        <v>2015</v>
      </c>
      <c r="I8809" s="60">
        <f>VLOOKUP(H8809,PROCV!E$33:F$44,2,0)</f>
        <v>1.0942074303887901</v>
      </c>
      <c r="J8809" s="71">
        <v>18973</v>
      </c>
      <c r="K8809" s="44">
        <f t="shared" si="137"/>
        <v>20760.397576766514</v>
      </c>
    </row>
    <row r="8810" spans="1:11" s="43" customFormat="1" ht="19.7" customHeight="1" x14ac:dyDescent="0.25">
      <c r="A8810" s="43" t="s">
        <v>132</v>
      </c>
      <c r="B8810" s="1" t="s">
        <v>239</v>
      </c>
      <c r="C8810" s="1" t="s">
        <v>250</v>
      </c>
      <c r="D8810" s="1" t="s">
        <v>249</v>
      </c>
      <c r="E8810" s="45" t="str">
        <f>VLOOKUP(C8810,PROCV!E$50:G$126,3,0)</f>
        <v>Audiovisual</v>
      </c>
      <c r="F8810" s="1" t="s">
        <v>416</v>
      </c>
      <c r="G8810" s="1" t="s">
        <v>236</v>
      </c>
      <c r="H8810" s="1">
        <v>2015</v>
      </c>
      <c r="I8810" s="60">
        <f>VLOOKUP(H8810,PROCV!E$33:F$44,2,0)</f>
        <v>1.0942074303887901</v>
      </c>
      <c r="J8810" s="71">
        <v>31167</v>
      </c>
      <c r="K8810" s="44">
        <f t="shared" si="137"/>
        <v>34103.162982927424</v>
      </c>
    </row>
    <row r="8811" spans="1:11" s="43" customFormat="1" ht="19.7" customHeight="1" x14ac:dyDescent="0.25">
      <c r="A8811" s="43" t="s">
        <v>132</v>
      </c>
      <c r="B8811" s="1" t="s">
        <v>239</v>
      </c>
      <c r="C8811" s="1" t="s">
        <v>250</v>
      </c>
      <c r="D8811" s="1" t="s">
        <v>249</v>
      </c>
      <c r="E8811" s="45" t="str">
        <f>VLOOKUP(C8811,PROCV!E$50:G$126,3,0)</f>
        <v>Audiovisual</v>
      </c>
      <c r="F8811" s="1" t="s">
        <v>416</v>
      </c>
      <c r="G8811" s="1" t="s">
        <v>236</v>
      </c>
      <c r="H8811" s="1">
        <v>2015</v>
      </c>
      <c r="I8811" s="60">
        <f>VLOOKUP(H8811,PROCV!E$33:F$44,2,0)</f>
        <v>1.0942074303887901</v>
      </c>
      <c r="J8811" s="71">
        <v>18585</v>
      </c>
      <c r="K8811" s="44">
        <f t="shared" si="137"/>
        <v>20335.845093775664</v>
      </c>
    </row>
    <row r="8812" spans="1:11" s="43" customFormat="1" ht="19.7" customHeight="1" x14ac:dyDescent="0.25">
      <c r="A8812" s="43" t="s">
        <v>132</v>
      </c>
      <c r="B8812" s="1" t="s">
        <v>239</v>
      </c>
      <c r="C8812" s="1" t="s">
        <v>336</v>
      </c>
      <c r="D8812" s="1" t="s">
        <v>335</v>
      </c>
      <c r="E8812" s="45" t="str">
        <f>VLOOKUP(C8812,PROCV!E$50:G$126,3,0)</f>
        <v>NA</v>
      </c>
      <c r="F8812" s="1" t="s">
        <v>416</v>
      </c>
      <c r="G8812" s="1" t="s">
        <v>265</v>
      </c>
      <c r="H8812" s="1">
        <v>2015</v>
      </c>
      <c r="I8812" s="60">
        <f>VLOOKUP(H8812,PROCV!E$33:F$44,2,0)</f>
        <v>1.0942074303887901</v>
      </c>
      <c r="J8812" s="71">
        <v>576115</v>
      </c>
      <c r="K8812" s="44">
        <f t="shared" si="137"/>
        <v>630389.31375843775</v>
      </c>
    </row>
    <row r="8813" spans="1:11" s="43" customFormat="1" ht="19.7" customHeight="1" x14ac:dyDescent="0.25">
      <c r="A8813" s="43" t="s">
        <v>132</v>
      </c>
      <c r="B8813" s="1" t="s">
        <v>239</v>
      </c>
      <c r="C8813" s="1" t="s">
        <v>336</v>
      </c>
      <c r="D8813" s="1" t="s">
        <v>335</v>
      </c>
      <c r="E8813" s="45" t="str">
        <f>VLOOKUP(C8813,PROCV!E$50:G$126,3,0)</f>
        <v>NA</v>
      </c>
      <c r="F8813" s="1" t="s">
        <v>416</v>
      </c>
      <c r="G8813" s="1" t="s">
        <v>265</v>
      </c>
      <c r="H8813" s="1">
        <v>2015</v>
      </c>
      <c r="I8813" s="60">
        <f>VLOOKUP(H8813,PROCV!E$33:F$44,2,0)</f>
        <v>1.0942074303887901</v>
      </c>
      <c r="J8813" s="71">
        <v>16000</v>
      </c>
      <c r="K8813" s="44">
        <f t="shared" si="137"/>
        <v>17507.318886220641</v>
      </c>
    </row>
    <row r="8814" spans="1:11" s="43" customFormat="1" ht="19.7" customHeight="1" x14ac:dyDescent="0.25">
      <c r="A8814" s="43" t="s">
        <v>132</v>
      </c>
      <c r="B8814" s="1" t="s">
        <v>239</v>
      </c>
      <c r="C8814" s="1" t="s">
        <v>248</v>
      </c>
      <c r="D8814" s="1" t="s">
        <v>247</v>
      </c>
      <c r="E8814" s="45" t="str">
        <f>VLOOKUP(C8814,PROCV!E$50:G$126,3,0)</f>
        <v>Educação e Criação em Artes</v>
      </c>
      <c r="F8814" s="1" t="s">
        <v>416</v>
      </c>
      <c r="G8814" s="1" t="s">
        <v>236</v>
      </c>
      <c r="H8814" s="1">
        <v>2015</v>
      </c>
      <c r="I8814" s="60">
        <f>VLOOKUP(H8814,PROCV!E$33:F$44,2,0)</f>
        <v>1.0942074303887901</v>
      </c>
      <c r="J8814" s="71">
        <v>9068</v>
      </c>
      <c r="K8814" s="44">
        <f t="shared" si="137"/>
        <v>9922.272978765548</v>
      </c>
    </row>
    <row r="8815" spans="1:11" s="43" customFormat="1" ht="19.7" customHeight="1" x14ac:dyDescent="0.25">
      <c r="A8815" s="43" t="s">
        <v>132</v>
      </c>
      <c r="B8815" s="1" t="s">
        <v>239</v>
      </c>
      <c r="C8815" s="1" t="s">
        <v>248</v>
      </c>
      <c r="D8815" s="1" t="s">
        <v>247</v>
      </c>
      <c r="E8815" s="45" t="str">
        <f>VLOOKUP(C8815,PROCV!E$50:G$126,3,0)</f>
        <v>Educação e Criação em Artes</v>
      </c>
      <c r="F8815" s="1" t="s">
        <v>416</v>
      </c>
      <c r="G8815" s="1" t="s">
        <v>236</v>
      </c>
      <c r="H8815" s="1">
        <v>2015</v>
      </c>
      <c r="I8815" s="60">
        <f>VLOOKUP(H8815,PROCV!E$33:F$44,2,0)</f>
        <v>1.0942074303887901</v>
      </c>
      <c r="J8815" s="71">
        <v>57029</v>
      </c>
      <c r="K8815" s="44">
        <f t="shared" si="137"/>
        <v>62401.555547642311</v>
      </c>
    </row>
    <row r="8816" spans="1:11" s="43" customFormat="1" ht="19.7" customHeight="1" x14ac:dyDescent="0.25">
      <c r="A8816" s="43" t="s">
        <v>132</v>
      </c>
      <c r="B8816" s="1" t="s">
        <v>239</v>
      </c>
      <c r="C8816" s="1" t="s">
        <v>238</v>
      </c>
      <c r="D8816" s="1" t="s">
        <v>237</v>
      </c>
      <c r="E8816" s="45" t="str">
        <f>VLOOKUP(C8816,PROCV!E$50:G$126,3,0)</f>
        <v>Artes Cênicas e Espetáculos</v>
      </c>
      <c r="F8816" s="1" t="s">
        <v>416</v>
      </c>
      <c r="G8816" s="1" t="s">
        <v>236</v>
      </c>
      <c r="H8816" s="1">
        <v>2015</v>
      </c>
      <c r="I8816" s="60">
        <f>VLOOKUP(H8816,PROCV!E$33:F$44,2,0)</f>
        <v>1.0942074303887901</v>
      </c>
      <c r="J8816" s="71">
        <v>1893</v>
      </c>
      <c r="K8816" s="44">
        <f t="shared" si="137"/>
        <v>2071.3346657259794</v>
      </c>
    </row>
    <row r="8817" spans="1:11" s="43" customFormat="1" ht="19.7" customHeight="1" x14ac:dyDescent="0.25">
      <c r="A8817" s="43" t="s">
        <v>132</v>
      </c>
      <c r="B8817" s="1" t="s">
        <v>239</v>
      </c>
      <c r="C8817" s="1" t="s">
        <v>238</v>
      </c>
      <c r="D8817" s="1" t="s">
        <v>237</v>
      </c>
      <c r="E8817" s="45" t="str">
        <f>VLOOKUP(C8817,PROCV!E$50:G$126,3,0)</f>
        <v>Artes Cênicas e Espetáculos</v>
      </c>
      <c r="F8817" s="1" t="s">
        <v>416</v>
      </c>
      <c r="G8817" s="1" t="s">
        <v>236</v>
      </c>
      <c r="H8817" s="1">
        <v>2015</v>
      </c>
      <c r="I8817" s="60">
        <f>VLOOKUP(H8817,PROCV!E$33:F$44,2,0)</f>
        <v>1.0942074303887901</v>
      </c>
      <c r="J8817" s="71">
        <v>19189</v>
      </c>
      <c r="K8817" s="44">
        <f t="shared" si="137"/>
        <v>20996.746381730492</v>
      </c>
    </row>
    <row r="8818" spans="1:11" s="43" customFormat="1" ht="19.7" customHeight="1" x14ac:dyDescent="0.25">
      <c r="A8818" s="43" t="s">
        <v>143</v>
      </c>
      <c r="B8818" s="1" t="s">
        <v>239</v>
      </c>
      <c r="C8818" s="1" t="s">
        <v>281</v>
      </c>
      <c r="D8818" s="1" t="s">
        <v>280</v>
      </c>
      <c r="E8818" s="45" t="str">
        <f>VLOOKUP(C8818,PROCV!E$50:G$126,3,0)</f>
        <v>Música</v>
      </c>
      <c r="F8818" s="1" t="s">
        <v>416</v>
      </c>
      <c r="G8818" s="1" t="s">
        <v>236</v>
      </c>
      <c r="H8818" s="1">
        <v>2015</v>
      </c>
      <c r="I8818" s="60">
        <f>VLOOKUP(H8818,PROCV!E$33:F$44,2,0)</f>
        <v>1.0942074303887901</v>
      </c>
      <c r="J8818" s="71">
        <v>13216</v>
      </c>
      <c r="K8818" s="44">
        <f t="shared" si="137"/>
        <v>14461.045400018249</v>
      </c>
    </row>
    <row r="8819" spans="1:11" s="43" customFormat="1" ht="19.7" customHeight="1" x14ac:dyDescent="0.25">
      <c r="A8819" s="43" t="s">
        <v>143</v>
      </c>
      <c r="B8819" s="1" t="s">
        <v>239</v>
      </c>
      <c r="C8819" s="1" t="s">
        <v>281</v>
      </c>
      <c r="D8819" s="1" t="s">
        <v>280</v>
      </c>
      <c r="E8819" s="45" t="str">
        <f>VLOOKUP(C8819,PROCV!E$50:G$126,3,0)</f>
        <v>Música</v>
      </c>
      <c r="F8819" s="1" t="s">
        <v>416</v>
      </c>
      <c r="G8819" s="1" t="s">
        <v>236</v>
      </c>
      <c r="H8819" s="1">
        <v>2015</v>
      </c>
      <c r="I8819" s="60">
        <f>VLOOKUP(H8819,PROCV!E$33:F$44,2,0)</f>
        <v>1.0942074303887901</v>
      </c>
      <c r="J8819" s="71">
        <v>4302</v>
      </c>
      <c r="K8819" s="44">
        <f t="shared" si="137"/>
        <v>4707.2803655325752</v>
      </c>
    </row>
    <row r="8820" spans="1:11" s="43" customFormat="1" ht="19.7" customHeight="1" x14ac:dyDescent="0.25">
      <c r="A8820" s="43" t="s">
        <v>143</v>
      </c>
      <c r="B8820" s="1" t="s">
        <v>239</v>
      </c>
      <c r="C8820" s="1" t="s">
        <v>281</v>
      </c>
      <c r="D8820" s="1" t="s">
        <v>280</v>
      </c>
      <c r="E8820" s="45" t="str">
        <f>VLOOKUP(C8820,PROCV!E$50:G$126,3,0)</f>
        <v>Música</v>
      </c>
      <c r="F8820" s="1" t="s">
        <v>416</v>
      </c>
      <c r="G8820" s="1" t="s">
        <v>236</v>
      </c>
      <c r="H8820" s="1">
        <v>2015</v>
      </c>
      <c r="I8820" s="60">
        <f>VLOOKUP(H8820,PROCV!E$33:F$44,2,0)</f>
        <v>1.0942074303887901</v>
      </c>
      <c r="J8820" s="71">
        <v>1345</v>
      </c>
      <c r="K8820" s="44">
        <f t="shared" si="137"/>
        <v>1471.7089938729227</v>
      </c>
    </row>
    <row r="8821" spans="1:11" s="43" customFormat="1" ht="19.7" customHeight="1" x14ac:dyDescent="0.25">
      <c r="A8821" s="43" t="s">
        <v>143</v>
      </c>
      <c r="B8821" s="1" t="s">
        <v>239</v>
      </c>
      <c r="C8821" s="1" t="s">
        <v>238</v>
      </c>
      <c r="D8821" s="1" t="s">
        <v>237</v>
      </c>
      <c r="E8821" s="45" t="str">
        <f>VLOOKUP(C8821,PROCV!E$50:G$126,3,0)</f>
        <v>Artes Cênicas e Espetáculos</v>
      </c>
      <c r="F8821" s="1" t="s">
        <v>416</v>
      </c>
      <c r="G8821" s="1" t="s">
        <v>236</v>
      </c>
      <c r="H8821" s="1">
        <v>2015</v>
      </c>
      <c r="I8821" s="60">
        <f>VLOOKUP(H8821,PROCV!E$33:F$44,2,0)</f>
        <v>1.0942074303887901</v>
      </c>
      <c r="J8821" s="71">
        <v>75072</v>
      </c>
      <c r="K8821" s="44">
        <f t="shared" si="137"/>
        <v>82144.340214147247</v>
      </c>
    </row>
    <row r="8822" spans="1:11" s="43" customFormat="1" ht="19.7" customHeight="1" x14ac:dyDescent="0.25">
      <c r="A8822" s="43" t="s">
        <v>143</v>
      </c>
      <c r="B8822" s="1" t="s">
        <v>239</v>
      </c>
      <c r="C8822" s="1" t="s">
        <v>238</v>
      </c>
      <c r="D8822" s="1" t="s">
        <v>237</v>
      </c>
      <c r="E8822" s="45" t="str">
        <f>VLOOKUP(C8822,PROCV!E$50:G$126,3,0)</f>
        <v>Artes Cênicas e Espetáculos</v>
      </c>
      <c r="F8822" s="1" t="s">
        <v>416</v>
      </c>
      <c r="G8822" s="1" t="s">
        <v>236</v>
      </c>
      <c r="H8822" s="1">
        <v>2015</v>
      </c>
      <c r="I8822" s="60">
        <f>VLOOKUP(H8822,PROCV!E$33:F$44,2,0)</f>
        <v>1.0942074303887901</v>
      </c>
      <c r="J8822" s="71">
        <v>41391</v>
      </c>
      <c r="K8822" s="44">
        <f t="shared" si="137"/>
        <v>45290.339751222411</v>
      </c>
    </row>
    <row r="8823" spans="1:11" s="43" customFormat="1" ht="19.7" customHeight="1" x14ac:dyDescent="0.25">
      <c r="A8823" s="43" t="s">
        <v>198</v>
      </c>
      <c r="B8823" s="1" t="s">
        <v>293</v>
      </c>
      <c r="C8823" s="1" t="s">
        <v>309</v>
      </c>
      <c r="D8823" s="1" t="s">
        <v>308</v>
      </c>
      <c r="E8823" s="45" t="str">
        <f>VLOOKUP(C8823,PROCV!E$50:G$126,3,0)</f>
        <v>NA</v>
      </c>
      <c r="F8823" s="1" t="s">
        <v>416</v>
      </c>
      <c r="G8823" s="1" t="s">
        <v>236</v>
      </c>
      <c r="H8823" s="1">
        <v>2015</v>
      </c>
      <c r="I8823" s="60">
        <f>VLOOKUP(H8823,PROCV!E$33:F$44,2,0)</f>
        <v>1.0942074303887901</v>
      </c>
      <c r="J8823" s="1">
        <v>928</v>
      </c>
      <c r="K8823" s="44">
        <f t="shared" si="137"/>
        <v>1015.4244954007972</v>
      </c>
    </row>
    <row r="8824" spans="1:11" s="43" customFormat="1" ht="19.7" customHeight="1" x14ac:dyDescent="0.25">
      <c r="A8824" s="43" t="s">
        <v>198</v>
      </c>
      <c r="B8824" s="1" t="s">
        <v>293</v>
      </c>
      <c r="C8824" s="1" t="s">
        <v>309</v>
      </c>
      <c r="D8824" s="1" t="s">
        <v>308</v>
      </c>
      <c r="E8824" s="45" t="str">
        <f>VLOOKUP(C8824,PROCV!E$50:G$126,3,0)</f>
        <v>NA</v>
      </c>
      <c r="F8824" s="1" t="s">
        <v>416</v>
      </c>
      <c r="G8824" s="1" t="s">
        <v>236</v>
      </c>
      <c r="H8824" s="1">
        <v>2015</v>
      </c>
      <c r="I8824" s="60">
        <f>VLOOKUP(H8824,PROCV!E$33:F$44,2,0)</f>
        <v>1.0942074303887901</v>
      </c>
      <c r="J8824" s="71">
        <v>170141</v>
      </c>
      <c r="K8824" s="44">
        <f t="shared" si="137"/>
        <v>186169.54641377914</v>
      </c>
    </row>
    <row r="8825" spans="1:11" s="43" customFormat="1" ht="19.7" customHeight="1" x14ac:dyDescent="0.25">
      <c r="A8825" s="43" t="s">
        <v>198</v>
      </c>
      <c r="B8825" s="1" t="s">
        <v>293</v>
      </c>
      <c r="C8825" s="1" t="s">
        <v>309</v>
      </c>
      <c r="D8825" s="1" t="s">
        <v>308</v>
      </c>
      <c r="E8825" s="45" t="str">
        <f>VLOOKUP(C8825,PROCV!E$50:G$126,3,0)</f>
        <v>NA</v>
      </c>
      <c r="F8825" s="1" t="s">
        <v>416</v>
      </c>
      <c r="G8825" s="1" t="s">
        <v>236</v>
      </c>
      <c r="H8825" s="1">
        <v>2015</v>
      </c>
      <c r="I8825" s="60">
        <f>VLOOKUP(H8825,PROCV!E$33:F$44,2,0)</f>
        <v>1.0942074303887901</v>
      </c>
      <c r="J8825" s="71">
        <v>17022</v>
      </c>
      <c r="K8825" s="44">
        <f t="shared" si="137"/>
        <v>18625.598880077985</v>
      </c>
    </row>
    <row r="8826" spans="1:11" s="43" customFormat="1" ht="19.7" customHeight="1" x14ac:dyDescent="0.25">
      <c r="A8826" s="43" t="s">
        <v>198</v>
      </c>
      <c r="B8826" s="1" t="s">
        <v>293</v>
      </c>
      <c r="C8826" s="1" t="s">
        <v>291</v>
      </c>
      <c r="D8826" s="1" t="s">
        <v>290</v>
      </c>
      <c r="E8826" s="45" t="str">
        <f>VLOOKUP(C8826,PROCV!E$50:G$126,3,0)</f>
        <v>NA</v>
      </c>
      <c r="F8826" s="1" t="s">
        <v>416</v>
      </c>
      <c r="G8826" s="1" t="s">
        <v>236</v>
      </c>
      <c r="H8826" s="1">
        <v>2015</v>
      </c>
      <c r="I8826" s="60">
        <f>VLOOKUP(H8826,PROCV!E$33:F$44,2,0)</f>
        <v>1.0942074303887901</v>
      </c>
      <c r="J8826" s="71">
        <v>28460</v>
      </c>
      <c r="K8826" s="44">
        <f t="shared" si="137"/>
        <v>31141.143468864964</v>
      </c>
    </row>
    <row r="8827" spans="1:11" s="43" customFormat="1" ht="19.7" customHeight="1" x14ac:dyDescent="0.25">
      <c r="A8827" s="43" t="s">
        <v>198</v>
      </c>
      <c r="B8827" s="1" t="s">
        <v>293</v>
      </c>
      <c r="C8827" s="1" t="s">
        <v>291</v>
      </c>
      <c r="D8827" s="1" t="s">
        <v>290</v>
      </c>
      <c r="E8827" s="45" t="str">
        <f>VLOOKUP(C8827,PROCV!E$50:G$126,3,0)</f>
        <v>NA</v>
      </c>
      <c r="F8827" s="1" t="s">
        <v>416</v>
      </c>
      <c r="G8827" s="1" t="s">
        <v>236</v>
      </c>
      <c r="H8827" s="1">
        <v>2015</v>
      </c>
      <c r="I8827" s="60">
        <f>VLOOKUP(H8827,PROCV!E$33:F$44,2,0)</f>
        <v>1.0942074303887901</v>
      </c>
      <c r="J8827" s="71">
        <v>36400</v>
      </c>
      <c r="K8827" s="44">
        <f t="shared" si="137"/>
        <v>39829.150466151958</v>
      </c>
    </row>
    <row r="8828" spans="1:11" s="43" customFormat="1" ht="19.7" customHeight="1" x14ac:dyDescent="0.25">
      <c r="A8828" s="43" t="s">
        <v>198</v>
      </c>
      <c r="B8828" s="1" t="s">
        <v>293</v>
      </c>
      <c r="C8828" s="1" t="s">
        <v>291</v>
      </c>
      <c r="D8828" s="1" t="s">
        <v>290</v>
      </c>
      <c r="E8828" s="45" t="str">
        <f>VLOOKUP(C8828,PROCV!E$50:G$126,3,0)</f>
        <v>NA</v>
      </c>
      <c r="F8828" s="1" t="s">
        <v>416</v>
      </c>
      <c r="G8828" s="1" t="s">
        <v>236</v>
      </c>
      <c r="H8828" s="1">
        <v>2015</v>
      </c>
      <c r="I8828" s="60">
        <f>VLOOKUP(H8828,PROCV!E$33:F$44,2,0)</f>
        <v>1.0942074303887901</v>
      </c>
      <c r="J8828" s="71">
        <v>53895</v>
      </c>
      <c r="K8828" s="44">
        <f t="shared" si="137"/>
        <v>58972.309460803845</v>
      </c>
    </row>
    <row r="8829" spans="1:11" s="43" customFormat="1" ht="19.7" customHeight="1" x14ac:dyDescent="0.25">
      <c r="A8829" s="43" t="s">
        <v>198</v>
      </c>
      <c r="B8829" s="1" t="s">
        <v>293</v>
      </c>
      <c r="C8829" s="1" t="s">
        <v>291</v>
      </c>
      <c r="D8829" s="1" t="s">
        <v>290</v>
      </c>
      <c r="E8829" s="45" t="str">
        <f>VLOOKUP(C8829,PROCV!E$50:G$126,3,0)</f>
        <v>NA</v>
      </c>
      <c r="F8829" s="1" t="s">
        <v>416</v>
      </c>
      <c r="G8829" s="1" t="s">
        <v>236</v>
      </c>
      <c r="H8829" s="1">
        <v>2015</v>
      </c>
      <c r="I8829" s="60">
        <f>VLOOKUP(H8829,PROCV!E$33:F$44,2,0)</f>
        <v>1.0942074303887901</v>
      </c>
      <c r="J8829" s="71">
        <v>154907</v>
      </c>
      <c r="K8829" s="44">
        <f t="shared" si="137"/>
        <v>169500.3904192363</v>
      </c>
    </row>
    <row r="8830" spans="1:11" s="43" customFormat="1" ht="19.7" customHeight="1" x14ac:dyDescent="0.25">
      <c r="A8830" s="43" t="s">
        <v>198</v>
      </c>
      <c r="B8830" s="1" t="s">
        <v>293</v>
      </c>
      <c r="C8830" s="1" t="s">
        <v>320</v>
      </c>
      <c r="D8830" s="1" t="s">
        <v>319</v>
      </c>
      <c r="E8830" s="45" t="str">
        <f>VLOOKUP(C8830,PROCV!E$50:G$126,3,0)</f>
        <v>Música</v>
      </c>
      <c r="F8830" s="1" t="s">
        <v>416</v>
      </c>
      <c r="G8830" s="1" t="s">
        <v>236</v>
      </c>
      <c r="H8830" s="1">
        <v>2015</v>
      </c>
      <c r="I8830" s="60">
        <f>VLOOKUP(H8830,PROCV!E$33:F$44,2,0)</f>
        <v>1.0942074303887901</v>
      </c>
      <c r="J8830" s="71">
        <v>2207</v>
      </c>
      <c r="K8830" s="44">
        <f t="shared" si="137"/>
        <v>2414.9157988680599</v>
      </c>
    </row>
    <row r="8831" spans="1:11" s="43" customFormat="1" ht="19.7" customHeight="1" x14ac:dyDescent="0.25">
      <c r="A8831" s="43" t="s">
        <v>198</v>
      </c>
      <c r="B8831" s="1" t="s">
        <v>293</v>
      </c>
      <c r="C8831" s="1" t="s">
        <v>289</v>
      </c>
      <c r="D8831" s="1" t="s">
        <v>288</v>
      </c>
      <c r="E8831" s="45" t="str">
        <f>VLOOKUP(C8831,PROCV!E$50:G$126,3,0)</f>
        <v>Editorial</v>
      </c>
      <c r="F8831" s="1" t="s">
        <v>416</v>
      </c>
      <c r="G8831" s="1" t="s">
        <v>236</v>
      </c>
      <c r="H8831" s="1">
        <v>2015</v>
      </c>
      <c r="I8831" s="60">
        <f>VLOOKUP(H8831,PROCV!E$33:F$44,2,0)</f>
        <v>1.0942074303887901</v>
      </c>
      <c r="J8831" s="71">
        <v>260067</v>
      </c>
      <c r="K8831" s="44">
        <f t="shared" si="137"/>
        <v>284567.24379892147</v>
      </c>
    </row>
    <row r="8832" spans="1:11" s="43" customFormat="1" ht="19.7" customHeight="1" x14ac:dyDescent="0.25">
      <c r="A8832" s="43" t="s">
        <v>198</v>
      </c>
      <c r="B8832" s="1" t="s">
        <v>293</v>
      </c>
      <c r="C8832" s="1" t="s">
        <v>289</v>
      </c>
      <c r="D8832" s="1" t="s">
        <v>288</v>
      </c>
      <c r="E8832" s="45" t="str">
        <f>VLOOKUP(C8832,PROCV!E$50:G$126,3,0)</f>
        <v>Editorial</v>
      </c>
      <c r="F8832" s="1" t="s">
        <v>416</v>
      </c>
      <c r="G8832" s="1" t="s">
        <v>236</v>
      </c>
      <c r="H8832" s="1">
        <v>2015</v>
      </c>
      <c r="I8832" s="60">
        <f>VLOOKUP(H8832,PROCV!E$33:F$44,2,0)</f>
        <v>1.0942074303887901</v>
      </c>
      <c r="J8832" s="71">
        <v>100000</v>
      </c>
      <c r="K8832" s="44">
        <f t="shared" si="137"/>
        <v>109420.74303887901</v>
      </c>
    </row>
    <row r="8833" spans="1:11" s="43" customFormat="1" ht="19.7" customHeight="1" x14ac:dyDescent="0.25">
      <c r="A8833" s="43" t="s">
        <v>198</v>
      </c>
      <c r="B8833" s="1" t="s">
        <v>293</v>
      </c>
      <c r="C8833" s="1" t="s">
        <v>289</v>
      </c>
      <c r="D8833" s="1" t="s">
        <v>288</v>
      </c>
      <c r="E8833" s="45" t="str">
        <f>VLOOKUP(C8833,PROCV!E$50:G$126,3,0)</f>
        <v>Editorial</v>
      </c>
      <c r="F8833" s="1" t="s">
        <v>416</v>
      </c>
      <c r="G8833" s="1" t="s">
        <v>236</v>
      </c>
      <c r="H8833" s="1">
        <v>2015</v>
      </c>
      <c r="I8833" s="60">
        <f>VLOOKUP(H8833,PROCV!E$33:F$44,2,0)</f>
        <v>1.0942074303887901</v>
      </c>
      <c r="J8833" s="71">
        <v>811311</v>
      </c>
      <c r="K8833" s="44">
        <f t="shared" si="137"/>
        <v>887742.52455615962</v>
      </c>
    </row>
    <row r="8834" spans="1:11" s="43" customFormat="1" ht="19.7" customHeight="1" x14ac:dyDescent="0.25">
      <c r="A8834" s="43" t="s">
        <v>198</v>
      </c>
      <c r="B8834" s="1" t="s">
        <v>293</v>
      </c>
      <c r="C8834" s="1" t="s">
        <v>289</v>
      </c>
      <c r="D8834" s="1" t="s">
        <v>288</v>
      </c>
      <c r="E8834" s="45" t="str">
        <f>VLOOKUP(C8834,PROCV!E$50:G$126,3,0)</f>
        <v>Editorial</v>
      </c>
      <c r="F8834" s="1" t="s">
        <v>416</v>
      </c>
      <c r="G8834" s="1" t="s">
        <v>236</v>
      </c>
      <c r="H8834" s="1">
        <v>2015</v>
      </c>
      <c r="I8834" s="60">
        <f>VLOOKUP(H8834,PROCV!E$33:F$44,2,0)</f>
        <v>1.0942074303887901</v>
      </c>
      <c r="J8834" s="71">
        <v>402846</v>
      </c>
      <c r="K8834" s="44">
        <f t="shared" si="137"/>
        <v>440797.08650240256</v>
      </c>
    </row>
    <row r="8835" spans="1:11" s="43" customFormat="1" ht="19.7" customHeight="1" x14ac:dyDescent="0.25">
      <c r="A8835" s="43" t="s">
        <v>198</v>
      </c>
      <c r="B8835" s="1" t="s">
        <v>293</v>
      </c>
      <c r="C8835" s="1" t="s">
        <v>299</v>
      </c>
      <c r="D8835" s="1" t="s">
        <v>298</v>
      </c>
      <c r="E8835" s="45" t="str">
        <f>VLOOKUP(C8835,PROCV!E$50:G$126,3,0)</f>
        <v>NA</v>
      </c>
      <c r="F8835" s="1" t="s">
        <v>416</v>
      </c>
      <c r="G8835" s="1" t="s">
        <v>236</v>
      </c>
      <c r="H8835" s="1">
        <v>2015</v>
      </c>
      <c r="I8835" s="60">
        <f>VLOOKUP(H8835,PROCV!E$33:F$44,2,0)</f>
        <v>1.0942074303887901</v>
      </c>
      <c r="J8835" s="71">
        <v>2489</v>
      </c>
      <c r="K8835" s="44">
        <f t="shared" ref="K8835:K8898" si="138">J8835*I8835</f>
        <v>2723.4822942376986</v>
      </c>
    </row>
    <row r="8836" spans="1:11" s="43" customFormat="1" ht="19.7" customHeight="1" x14ac:dyDescent="0.25">
      <c r="A8836" s="43" t="s">
        <v>198</v>
      </c>
      <c r="B8836" s="1" t="s">
        <v>293</v>
      </c>
      <c r="C8836" s="1" t="s">
        <v>299</v>
      </c>
      <c r="D8836" s="1" t="s">
        <v>298</v>
      </c>
      <c r="E8836" s="45" t="str">
        <f>VLOOKUP(C8836,PROCV!E$50:G$126,3,0)</f>
        <v>NA</v>
      </c>
      <c r="F8836" s="1" t="s">
        <v>416</v>
      </c>
      <c r="G8836" s="1" t="s">
        <v>236</v>
      </c>
      <c r="H8836" s="1">
        <v>2015</v>
      </c>
      <c r="I8836" s="60">
        <f>VLOOKUP(H8836,PROCV!E$33:F$44,2,0)</f>
        <v>1.0942074303887901</v>
      </c>
      <c r="J8836" s="71">
        <v>52256</v>
      </c>
      <c r="K8836" s="44">
        <f t="shared" si="138"/>
        <v>57178.903482396614</v>
      </c>
    </row>
    <row r="8837" spans="1:11" s="43" customFormat="1" ht="19.7" customHeight="1" x14ac:dyDescent="0.25">
      <c r="A8837" s="43" t="s">
        <v>198</v>
      </c>
      <c r="B8837" s="1" t="s">
        <v>293</v>
      </c>
      <c r="C8837" s="1" t="s">
        <v>299</v>
      </c>
      <c r="D8837" s="1" t="s">
        <v>298</v>
      </c>
      <c r="E8837" s="45" t="str">
        <f>VLOOKUP(C8837,PROCV!E$50:G$126,3,0)</f>
        <v>NA</v>
      </c>
      <c r="F8837" s="1" t="s">
        <v>416</v>
      </c>
      <c r="G8837" s="1" t="s">
        <v>236</v>
      </c>
      <c r="H8837" s="1">
        <v>2015</v>
      </c>
      <c r="I8837" s="60">
        <f>VLOOKUP(H8837,PROCV!E$33:F$44,2,0)</f>
        <v>1.0942074303887901</v>
      </c>
      <c r="J8837" s="71">
        <v>5817</v>
      </c>
      <c r="K8837" s="44">
        <f t="shared" si="138"/>
        <v>6365.0046225715923</v>
      </c>
    </row>
    <row r="8838" spans="1:11" s="43" customFormat="1" ht="19.7" customHeight="1" x14ac:dyDescent="0.25">
      <c r="A8838" s="43" t="s">
        <v>198</v>
      </c>
      <c r="B8838" s="1" t="s">
        <v>293</v>
      </c>
      <c r="C8838" s="1" t="s">
        <v>287</v>
      </c>
      <c r="D8838" s="1" t="s">
        <v>286</v>
      </c>
      <c r="E8838" s="45" t="str">
        <f>VLOOKUP(C8838,PROCV!E$50:G$126,3,0)</f>
        <v>Música</v>
      </c>
      <c r="F8838" s="1" t="s">
        <v>416</v>
      </c>
      <c r="G8838" s="1" t="s">
        <v>236</v>
      </c>
      <c r="H8838" s="1">
        <v>2015</v>
      </c>
      <c r="I8838" s="60">
        <f>VLOOKUP(H8838,PROCV!E$33:F$44,2,0)</f>
        <v>1.0942074303887901</v>
      </c>
      <c r="J8838" s="71">
        <v>59050</v>
      </c>
      <c r="K8838" s="44">
        <f t="shared" si="138"/>
        <v>64612.948764458051</v>
      </c>
    </row>
    <row r="8839" spans="1:11" s="43" customFormat="1" ht="19.7" customHeight="1" x14ac:dyDescent="0.25">
      <c r="A8839" s="43" t="s">
        <v>198</v>
      </c>
      <c r="B8839" s="1" t="s">
        <v>293</v>
      </c>
      <c r="C8839" s="1" t="s">
        <v>287</v>
      </c>
      <c r="D8839" s="1" t="s">
        <v>286</v>
      </c>
      <c r="E8839" s="45" t="str">
        <f>VLOOKUP(C8839,PROCV!E$50:G$126,3,0)</f>
        <v>Música</v>
      </c>
      <c r="F8839" s="1" t="s">
        <v>416</v>
      </c>
      <c r="G8839" s="1" t="s">
        <v>236</v>
      </c>
      <c r="H8839" s="1">
        <v>2015</v>
      </c>
      <c r="I8839" s="60">
        <f>VLOOKUP(H8839,PROCV!E$33:F$44,2,0)</f>
        <v>1.0942074303887901</v>
      </c>
      <c r="J8839" s="71">
        <v>7263</v>
      </c>
      <c r="K8839" s="44">
        <f t="shared" si="138"/>
        <v>7947.2285669137827</v>
      </c>
    </row>
    <row r="8840" spans="1:11" s="43" customFormat="1" ht="19.7" customHeight="1" x14ac:dyDescent="0.25">
      <c r="A8840" s="43" t="s">
        <v>198</v>
      </c>
      <c r="B8840" s="1" t="s">
        <v>293</v>
      </c>
      <c r="C8840" s="1" t="s">
        <v>287</v>
      </c>
      <c r="D8840" s="1" t="s">
        <v>286</v>
      </c>
      <c r="E8840" s="45" t="str">
        <f>VLOOKUP(C8840,PROCV!E$50:G$126,3,0)</f>
        <v>Música</v>
      </c>
      <c r="F8840" s="1" t="s">
        <v>416</v>
      </c>
      <c r="G8840" s="1" t="s">
        <v>236</v>
      </c>
      <c r="H8840" s="1">
        <v>2015</v>
      </c>
      <c r="I8840" s="60">
        <f>VLOOKUP(H8840,PROCV!E$33:F$44,2,0)</f>
        <v>1.0942074303887901</v>
      </c>
      <c r="J8840" s="71">
        <v>160713</v>
      </c>
      <c r="K8840" s="44">
        <f t="shared" si="138"/>
        <v>175853.35876007364</v>
      </c>
    </row>
    <row r="8841" spans="1:11" s="43" customFormat="1" ht="19.7" customHeight="1" x14ac:dyDescent="0.25">
      <c r="A8841" s="43" t="s">
        <v>198</v>
      </c>
      <c r="B8841" s="1" t="s">
        <v>293</v>
      </c>
      <c r="C8841" s="1" t="s">
        <v>287</v>
      </c>
      <c r="D8841" s="1" t="s">
        <v>286</v>
      </c>
      <c r="E8841" s="45" t="str">
        <f>VLOOKUP(C8841,PROCV!E$50:G$126,3,0)</f>
        <v>Música</v>
      </c>
      <c r="F8841" s="1" t="s">
        <v>416</v>
      </c>
      <c r="G8841" s="1" t="s">
        <v>236</v>
      </c>
      <c r="H8841" s="1">
        <v>2015</v>
      </c>
      <c r="I8841" s="60">
        <f>VLOOKUP(H8841,PROCV!E$33:F$44,2,0)</f>
        <v>1.0942074303887901</v>
      </c>
      <c r="J8841" s="71">
        <v>52676</v>
      </c>
      <c r="K8841" s="44">
        <f t="shared" si="138"/>
        <v>57638.470603159905</v>
      </c>
    </row>
    <row r="8842" spans="1:11" s="43" customFormat="1" ht="19.7" customHeight="1" x14ac:dyDescent="0.25">
      <c r="A8842" s="43" t="s">
        <v>198</v>
      </c>
      <c r="B8842" s="1" t="s">
        <v>293</v>
      </c>
      <c r="C8842" s="1" t="s">
        <v>285</v>
      </c>
      <c r="D8842" s="1" t="s">
        <v>284</v>
      </c>
      <c r="E8842" s="45" t="str">
        <f>VLOOKUP(C8842,PROCV!E$50:G$126,3,0)</f>
        <v>Editorial</v>
      </c>
      <c r="F8842" s="1" t="s">
        <v>416</v>
      </c>
      <c r="G8842" s="1" t="s">
        <v>236</v>
      </c>
      <c r="H8842" s="1">
        <v>2015</v>
      </c>
      <c r="I8842" s="60">
        <f>VLOOKUP(H8842,PROCV!E$33:F$44,2,0)</f>
        <v>1.0942074303887901</v>
      </c>
      <c r="J8842" s="71">
        <v>28707</v>
      </c>
      <c r="K8842" s="44">
        <f t="shared" si="138"/>
        <v>31411.412704170998</v>
      </c>
    </row>
    <row r="8843" spans="1:11" s="43" customFormat="1" ht="19.7" customHeight="1" x14ac:dyDescent="0.25">
      <c r="A8843" s="43" t="s">
        <v>198</v>
      </c>
      <c r="B8843" s="1" t="s">
        <v>293</v>
      </c>
      <c r="C8843" s="1" t="s">
        <v>285</v>
      </c>
      <c r="D8843" s="1" t="s">
        <v>284</v>
      </c>
      <c r="E8843" s="45" t="str">
        <f>VLOOKUP(C8843,PROCV!E$50:G$126,3,0)</f>
        <v>Editorial</v>
      </c>
      <c r="F8843" s="1" t="s">
        <v>416</v>
      </c>
      <c r="G8843" s="1" t="s">
        <v>236</v>
      </c>
      <c r="H8843" s="1">
        <v>2015</v>
      </c>
      <c r="I8843" s="60">
        <f>VLOOKUP(H8843,PROCV!E$33:F$44,2,0)</f>
        <v>1.0942074303887901</v>
      </c>
      <c r="J8843" s="71">
        <v>2117</v>
      </c>
      <c r="K8843" s="44">
        <f t="shared" si="138"/>
        <v>2316.4371301330684</v>
      </c>
    </row>
    <row r="8844" spans="1:11" s="43" customFormat="1" ht="19.7" customHeight="1" x14ac:dyDescent="0.25">
      <c r="A8844" s="43" t="s">
        <v>198</v>
      </c>
      <c r="B8844" s="1" t="s">
        <v>293</v>
      </c>
      <c r="C8844" s="1" t="s">
        <v>285</v>
      </c>
      <c r="D8844" s="1" t="s">
        <v>284</v>
      </c>
      <c r="E8844" s="45" t="str">
        <f>VLOOKUP(C8844,PROCV!E$50:G$126,3,0)</f>
        <v>Editorial</v>
      </c>
      <c r="F8844" s="1" t="s">
        <v>416</v>
      </c>
      <c r="G8844" s="1" t="s">
        <v>265</v>
      </c>
      <c r="H8844" s="1">
        <v>2015</v>
      </c>
      <c r="I8844" s="60">
        <f>VLOOKUP(H8844,PROCV!E$33:F$44,2,0)</f>
        <v>1.0942074303887901</v>
      </c>
      <c r="J8844" s="71">
        <v>520000</v>
      </c>
      <c r="K8844" s="44">
        <f t="shared" si="138"/>
        <v>568987.86380217085</v>
      </c>
    </row>
    <row r="8845" spans="1:11" s="43" customFormat="1" ht="19.7" customHeight="1" x14ac:dyDescent="0.25">
      <c r="A8845" s="43" t="s">
        <v>198</v>
      </c>
      <c r="B8845" s="1" t="s">
        <v>293</v>
      </c>
      <c r="C8845" s="1" t="s">
        <v>285</v>
      </c>
      <c r="D8845" s="1" t="s">
        <v>284</v>
      </c>
      <c r="E8845" s="45" t="str">
        <f>VLOOKUP(C8845,PROCV!E$50:G$126,3,0)</f>
        <v>Editorial</v>
      </c>
      <c r="F8845" s="1" t="s">
        <v>416</v>
      </c>
      <c r="G8845" s="1" t="s">
        <v>236</v>
      </c>
      <c r="H8845" s="1">
        <v>2015</v>
      </c>
      <c r="I8845" s="60">
        <f>VLOOKUP(H8845,PROCV!E$33:F$44,2,0)</f>
        <v>1.0942074303887901</v>
      </c>
      <c r="J8845" s="71">
        <v>455814</v>
      </c>
      <c r="K8845" s="44">
        <f t="shared" si="138"/>
        <v>498755.06567523599</v>
      </c>
    </row>
    <row r="8846" spans="1:11" s="43" customFormat="1" ht="19.7" customHeight="1" x14ac:dyDescent="0.25">
      <c r="A8846" s="43" t="s">
        <v>198</v>
      </c>
      <c r="B8846" s="1" t="s">
        <v>293</v>
      </c>
      <c r="C8846" s="1" t="s">
        <v>285</v>
      </c>
      <c r="D8846" s="1" t="s">
        <v>284</v>
      </c>
      <c r="E8846" s="45" t="str">
        <f>VLOOKUP(C8846,PROCV!E$50:G$126,3,0)</f>
        <v>Editorial</v>
      </c>
      <c r="F8846" s="1" t="s">
        <v>416</v>
      </c>
      <c r="G8846" s="1" t="s">
        <v>236</v>
      </c>
      <c r="H8846" s="1">
        <v>2015</v>
      </c>
      <c r="I8846" s="60">
        <f>VLOOKUP(H8846,PROCV!E$33:F$44,2,0)</f>
        <v>1.0942074303887901</v>
      </c>
      <c r="J8846" s="71">
        <v>98484</v>
      </c>
      <c r="K8846" s="44">
        <f t="shared" si="138"/>
        <v>107761.9245744096</v>
      </c>
    </row>
    <row r="8847" spans="1:11" s="43" customFormat="1" ht="19.7" customHeight="1" x14ac:dyDescent="0.25">
      <c r="A8847" s="43" t="s">
        <v>198</v>
      </c>
      <c r="B8847" s="1" t="s">
        <v>293</v>
      </c>
      <c r="C8847" s="1" t="s">
        <v>283</v>
      </c>
      <c r="D8847" s="1" t="s">
        <v>282</v>
      </c>
      <c r="E8847" s="45" t="str">
        <f>VLOOKUP(C8847,PROCV!E$50:G$126,3,0)</f>
        <v>Editorial</v>
      </c>
      <c r="F8847" s="1" t="s">
        <v>416</v>
      </c>
      <c r="G8847" s="1" t="s">
        <v>236</v>
      </c>
      <c r="H8847" s="1">
        <v>2015</v>
      </c>
      <c r="I8847" s="60">
        <f>VLOOKUP(H8847,PROCV!E$33:F$44,2,0)</f>
        <v>1.0942074303887901</v>
      </c>
      <c r="J8847" s="71">
        <v>25213</v>
      </c>
      <c r="K8847" s="44">
        <f t="shared" si="138"/>
        <v>27588.251942392566</v>
      </c>
    </row>
    <row r="8848" spans="1:11" s="43" customFormat="1" ht="19.7" customHeight="1" x14ac:dyDescent="0.25">
      <c r="A8848" s="43" t="s">
        <v>198</v>
      </c>
      <c r="B8848" s="1" t="s">
        <v>293</v>
      </c>
      <c r="C8848" s="1" t="s">
        <v>283</v>
      </c>
      <c r="D8848" s="1" t="s">
        <v>282</v>
      </c>
      <c r="E8848" s="45" t="str">
        <f>VLOOKUP(C8848,PROCV!E$50:G$126,3,0)</f>
        <v>Editorial</v>
      </c>
      <c r="F8848" s="1" t="s">
        <v>416</v>
      </c>
      <c r="G8848" s="1" t="s">
        <v>236</v>
      </c>
      <c r="H8848" s="1">
        <v>2015</v>
      </c>
      <c r="I8848" s="60">
        <f>VLOOKUP(H8848,PROCV!E$33:F$44,2,0)</f>
        <v>1.0942074303887901</v>
      </c>
      <c r="J8848" s="71">
        <v>54376</v>
      </c>
      <c r="K8848" s="44">
        <f t="shared" si="138"/>
        <v>59498.62323482085</v>
      </c>
    </row>
    <row r="8849" spans="1:11" s="43" customFormat="1" ht="19.7" customHeight="1" x14ac:dyDescent="0.25">
      <c r="A8849" s="43" t="s">
        <v>198</v>
      </c>
      <c r="B8849" s="1" t="s">
        <v>293</v>
      </c>
      <c r="C8849" s="1" t="s">
        <v>283</v>
      </c>
      <c r="D8849" s="1" t="s">
        <v>282</v>
      </c>
      <c r="E8849" s="45" t="str">
        <f>VLOOKUP(C8849,PROCV!E$50:G$126,3,0)</f>
        <v>Editorial</v>
      </c>
      <c r="F8849" s="1" t="s">
        <v>416</v>
      </c>
      <c r="G8849" s="1" t="s">
        <v>236</v>
      </c>
      <c r="H8849" s="1">
        <v>2015</v>
      </c>
      <c r="I8849" s="60">
        <f>VLOOKUP(H8849,PROCV!E$33:F$44,2,0)</f>
        <v>1.0942074303887901</v>
      </c>
      <c r="J8849" s="71">
        <v>210821</v>
      </c>
      <c r="K8849" s="44">
        <f t="shared" si="138"/>
        <v>230681.9046819951</v>
      </c>
    </row>
    <row r="8850" spans="1:11" s="43" customFormat="1" ht="19.7" customHeight="1" x14ac:dyDescent="0.25">
      <c r="A8850" s="43" t="s">
        <v>198</v>
      </c>
      <c r="B8850" s="1" t="s">
        <v>293</v>
      </c>
      <c r="C8850" s="1" t="s">
        <v>283</v>
      </c>
      <c r="D8850" s="1" t="s">
        <v>282</v>
      </c>
      <c r="E8850" s="45" t="str">
        <f>VLOOKUP(C8850,PROCV!E$50:G$126,3,0)</f>
        <v>Editorial</v>
      </c>
      <c r="F8850" s="1" t="s">
        <v>416</v>
      </c>
      <c r="G8850" s="1" t="s">
        <v>236</v>
      </c>
      <c r="H8850" s="1">
        <v>2015</v>
      </c>
      <c r="I8850" s="60">
        <f>VLOOKUP(H8850,PROCV!E$33:F$44,2,0)</f>
        <v>1.0942074303887901</v>
      </c>
      <c r="J8850" s="71">
        <v>155208</v>
      </c>
      <c r="K8850" s="44">
        <f t="shared" si="138"/>
        <v>169829.74685578333</v>
      </c>
    </row>
    <row r="8851" spans="1:11" s="43" customFormat="1" ht="19.7" customHeight="1" x14ac:dyDescent="0.25">
      <c r="A8851" s="43" t="s">
        <v>198</v>
      </c>
      <c r="B8851" s="1" t="s">
        <v>293</v>
      </c>
      <c r="C8851" s="1" t="s">
        <v>281</v>
      </c>
      <c r="D8851" s="1" t="s">
        <v>280</v>
      </c>
      <c r="E8851" s="45" t="str">
        <f>VLOOKUP(C8851,PROCV!E$50:G$126,3,0)</f>
        <v>Música</v>
      </c>
      <c r="F8851" s="1" t="s">
        <v>416</v>
      </c>
      <c r="G8851" s="1" t="s">
        <v>236</v>
      </c>
      <c r="H8851" s="1">
        <v>2015</v>
      </c>
      <c r="I8851" s="60">
        <f>VLOOKUP(H8851,PROCV!E$33:F$44,2,0)</f>
        <v>1.0942074303887901</v>
      </c>
      <c r="J8851" s="71">
        <v>1075</v>
      </c>
      <c r="K8851" s="44">
        <f t="shared" si="138"/>
        <v>1176.2729876679493</v>
      </c>
    </row>
    <row r="8852" spans="1:11" s="43" customFormat="1" ht="19.7" customHeight="1" x14ac:dyDescent="0.25">
      <c r="A8852" s="43" t="s">
        <v>198</v>
      </c>
      <c r="B8852" s="1" t="s">
        <v>293</v>
      </c>
      <c r="C8852" s="1" t="s">
        <v>281</v>
      </c>
      <c r="D8852" s="1" t="s">
        <v>280</v>
      </c>
      <c r="E8852" s="45" t="str">
        <f>VLOOKUP(C8852,PROCV!E$50:G$126,3,0)</f>
        <v>Música</v>
      </c>
      <c r="F8852" s="1" t="s">
        <v>416</v>
      </c>
      <c r="G8852" s="1" t="s">
        <v>236</v>
      </c>
      <c r="H8852" s="1">
        <v>2015</v>
      </c>
      <c r="I8852" s="60">
        <f>VLOOKUP(H8852,PROCV!E$33:F$44,2,0)</f>
        <v>1.0942074303887901</v>
      </c>
      <c r="J8852" s="71">
        <v>58094</v>
      </c>
      <c r="K8852" s="44">
        <f t="shared" si="138"/>
        <v>63566.886461006368</v>
      </c>
    </row>
    <row r="8853" spans="1:11" s="43" customFormat="1" ht="19.7" customHeight="1" x14ac:dyDescent="0.25">
      <c r="A8853" s="43" t="s">
        <v>198</v>
      </c>
      <c r="B8853" s="1" t="s">
        <v>293</v>
      </c>
      <c r="C8853" s="1" t="s">
        <v>281</v>
      </c>
      <c r="D8853" s="1" t="s">
        <v>280</v>
      </c>
      <c r="E8853" s="45" t="str">
        <f>VLOOKUP(C8853,PROCV!E$50:G$126,3,0)</f>
        <v>Música</v>
      </c>
      <c r="F8853" s="1" t="s">
        <v>416</v>
      </c>
      <c r="G8853" s="1" t="s">
        <v>236</v>
      </c>
      <c r="H8853" s="1">
        <v>2015</v>
      </c>
      <c r="I8853" s="60">
        <f>VLOOKUP(H8853,PROCV!E$33:F$44,2,0)</f>
        <v>1.0942074303887901</v>
      </c>
      <c r="J8853" s="71">
        <v>72378</v>
      </c>
      <c r="K8853" s="44">
        <f t="shared" si="138"/>
        <v>79196.545396679852</v>
      </c>
    </row>
    <row r="8854" spans="1:11" s="43" customFormat="1" ht="19.7" customHeight="1" x14ac:dyDescent="0.25">
      <c r="A8854" s="43" t="s">
        <v>198</v>
      </c>
      <c r="B8854" s="1" t="s">
        <v>293</v>
      </c>
      <c r="C8854" s="1" t="s">
        <v>279</v>
      </c>
      <c r="D8854" s="1" t="s">
        <v>278</v>
      </c>
      <c r="E8854" s="45" t="str">
        <f>VLOOKUP(C8854,PROCV!E$50:G$126,3,0)</f>
        <v>Editorial</v>
      </c>
      <c r="F8854" s="1" t="s">
        <v>416</v>
      </c>
      <c r="G8854" s="1" t="s">
        <v>236</v>
      </c>
      <c r="H8854" s="1">
        <v>2015</v>
      </c>
      <c r="I8854" s="60">
        <f>VLOOKUP(H8854,PROCV!E$33:F$44,2,0)</f>
        <v>1.0942074303887901</v>
      </c>
      <c r="J8854" s="71">
        <v>2398</v>
      </c>
      <c r="K8854" s="44">
        <f t="shared" si="138"/>
        <v>2623.9094180723187</v>
      </c>
    </row>
    <row r="8855" spans="1:11" s="43" customFormat="1" ht="19.7" customHeight="1" x14ac:dyDescent="0.25">
      <c r="A8855" s="43" t="s">
        <v>198</v>
      </c>
      <c r="B8855" s="1" t="s">
        <v>293</v>
      </c>
      <c r="C8855" s="1" t="s">
        <v>279</v>
      </c>
      <c r="D8855" s="1" t="s">
        <v>278</v>
      </c>
      <c r="E8855" s="45" t="str">
        <f>VLOOKUP(C8855,PROCV!E$50:G$126,3,0)</f>
        <v>Editorial</v>
      </c>
      <c r="F8855" s="1" t="s">
        <v>416</v>
      </c>
      <c r="G8855" s="1" t="s">
        <v>236</v>
      </c>
      <c r="H8855" s="1">
        <v>2015</v>
      </c>
      <c r="I8855" s="60">
        <f>VLOOKUP(H8855,PROCV!E$33:F$44,2,0)</f>
        <v>1.0942074303887901</v>
      </c>
      <c r="J8855" s="71">
        <v>39109</v>
      </c>
      <c r="K8855" s="44">
        <f t="shared" si="138"/>
        <v>42793.358395075193</v>
      </c>
    </row>
    <row r="8856" spans="1:11" s="43" customFormat="1" ht="19.7" customHeight="1" x14ac:dyDescent="0.25">
      <c r="A8856" s="43" t="s">
        <v>198</v>
      </c>
      <c r="B8856" s="1" t="s">
        <v>293</v>
      </c>
      <c r="C8856" s="1" t="s">
        <v>279</v>
      </c>
      <c r="D8856" s="1" t="s">
        <v>278</v>
      </c>
      <c r="E8856" s="45" t="str">
        <f>VLOOKUP(C8856,PROCV!E$50:G$126,3,0)</f>
        <v>Editorial</v>
      </c>
      <c r="F8856" s="1" t="s">
        <v>416</v>
      </c>
      <c r="G8856" s="1" t="s">
        <v>236</v>
      </c>
      <c r="H8856" s="1">
        <v>2015</v>
      </c>
      <c r="I8856" s="60">
        <f>VLOOKUP(H8856,PROCV!E$33:F$44,2,0)</f>
        <v>1.0942074303887901</v>
      </c>
      <c r="J8856" s="71">
        <v>526869</v>
      </c>
      <c r="K8856" s="44">
        <f t="shared" si="138"/>
        <v>576503.97464151145</v>
      </c>
    </row>
    <row r="8857" spans="1:11" s="43" customFormat="1" ht="19.7" customHeight="1" x14ac:dyDescent="0.25">
      <c r="A8857" s="43" t="s">
        <v>198</v>
      </c>
      <c r="B8857" s="1" t="s">
        <v>293</v>
      </c>
      <c r="C8857" s="1" t="s">
        <v>279</v>
      </c>
      <c r="D8857" s="1" t="s">
        <v>278</v>
      </c>
      <c r="E8857" s="45" t="str">
        <f>VLOOKUP(C8857,PROCV!E$50:G$126,3,0)</f>
        <v>Editorial</v>
      </c>
      <c r="F8857" s="1" t="s">
        <v>416</v>
      </c>
      <c r="G8857" s="1" t="s">
        <v>236</v>
      </c>
      <c r="H8857" s="1">
        <v>2015</v>
      </c>
      <c r="I8857" s="60">
        <f>VLOOKUP(H8857,PROCV!E$33:F$44,2,0)</f>
        <v>1.0942074303887901</v>
      </c>
      <c r="J8857" s="71">
        <v>128554</v>
      </c>
      <c r="K8857" s="44">
        <f t="shared" si="138"/>
        <v>140664.74200620051</v>
      </c>
    </row>
    <row r="8858" spans="1:11" s="43" customFormat="1" ht="19.7" customHeight="1" x14ac:dyDescent="0.25">
      <c r="A8858" s="43" t="s">
        <v>198</v>
      </c>
      <c r="B8858" s="1" t="s">
        <v>293</v>
      </c>
      <c r="C8858" s="1" t="s">
        <v>277</v>
      </c>
      <c r="D8858" s="1" t="s">
        <v>276</v>
      </c>
      <c r="E8858" s="45" t="str">
        <f>VLOOKUP(C8858,PROCV!E$50:G$126,3,0)</f>
        <v>Editorial</v>
      </c>
      <c r="F8858" s="1" t="s">
        <v>416</v>
      </c>
      <c r="G8858" s="1" t="s">
        <v>236</v>
      </c>
      <c r="H8858" s="1">
        <v>2015</v>
      </c>
      <c r="I8858" s="60">
        <f>VLOOKUP(H8858,PROCV!E$33:F$44,2,0)</f>
        <v>1.0942074303887901</v>
      </c>
      <c r="J8858" s="71">
        <v>7075</v>
      </c>
      <c r="K8858" s="44">
        <f t="shared" si="138"/>
        <v>7741.5175700006903</v>
      </c>
    </row>
    <row r="8859" spans="1:11" s="43" customFormat="1" ht="19.7" customHeight="1" x14ac:dyDescent="0.25">
      <c r="A8859" s="43" t="s">
        <v>198</v>
      </c>
      <c r="B8859" s="1" t="s">
        <v>293</v>
      </c>
      <c r="C8859" s="1" t="s">
        <v>277</v>
      </c>
      <c r="D8859" s="1" t="s">
        <v>276</v>
      </c>
      <c r="E8859" s="45" t="str">
        <f>VLOOKUP(C8859,PROCV!E$50:G$126,3,0)</f>
        <v>Editorial</v>
      </c>
      <c r="F8859" s="1" t="s">
        <v>416</v>
      </c>
      <c r="G8859" s="1" t="s">
        <v>236</v>
      </c>
      <c r="H8859" s="1">
        <v>2015</v>
      </c>
      <c r="I8859" s="60">
        <f>VLOOKUP(H8859,PROCV!E$33:F$44,2,0)</f>
        <v>1.0942074303887901</v>
      </c>
      <c r="J8859" s="71">
        <v>7908</v>
      </c>
      <c r="K8859" s="44">
        <f t="shared" si="138"/>
        <v>8652.9923595145519</v>
      </c>
    </row>
    <row r="8860" spans="1:11" s="43" customFormat="1" ht="19.7" customHeight="1" x14ac:dyDescent="0.25">
      <c r="A8860" s="43" t="s">
        <v>198</v>
      </c>
      <c r="B8860" s="1" t="s">
        <v>293</v>
      </c>
      <c r="C8860" s="1" t="s">
        <v>275</v>
      </c>
      <c r="D8860" s="1" t="s">
        <v>274</v>
      </c>
      <c r="E8860" s="45" t="str">
        <f>VLOOKUP(C8860,PROCV!E$50:G$126,3,0)</f>
        <v>Editorial</v>
      </c>
      <c r="F8860" s="1" t="s">
        <v>416</v>
      </c>
      <c r="G8860" s="1" t="s">
        <v>236</v>
      </c>
      <c r="H8860" s="1">
        <v>2015</v>
      </c>
      <c r="I8860" s="60">
        <f>VLOOKUP(H8860,PROCV!E$33:F$44,2,0)</f>
        <v>1.0942074303887901</v>
      </c>
      <c r="J8860" s="71">
        <v>2346</v>
      </c>
      <c r="K8860" s="44">
        <f t="shared" si="138"/>
        <v>2567.0106316921015</v>
      </c>
    </row>
    <row r="8861" spans="1:11" s="43" customFormat="1" ht="19.7" customHeight="1" x14ac:dyDescent="0.25">
      <c r="A8861" s="43" t="s">
        <v>198</v>
      </c>
      <c r="B8861" s="1" t="s">
        <v>293</v>
      </c>
      <c r="C8861" s="1" t="s">
        <v>275</v>
      </c>
      <c r="D8861" s="1" t="s">
        <v>274</v>
      </c>
      <c r="E8861" s="45" t="str">
        <f>VLOOKUP(C8861,PROCV!E$50:G$126,3,0)</f>
        <v>Editorial</v>
      </c>
      <c r="F8861" s="1" t="s">
        <v>416</v>
      </c>
      <c r="G8861" s="1" t="s">
        <v>236</v>
      </c>
      <c r="H8861" s="1">
        <v>2015</v>
      </c>
      <c r="I8861" s="60">
        <f>VLOOKUP(H8861,PROCV!E$33:F$44,2,0)</f>
        <v>1.0942074303887901</v>
      </c>
      <c r="J8861" s="71">
        <v>6912</v>
      </c>
      <c r="K8861" s="44">
        <f t="shared" si="138"/>
        <v>7563.1617588473173</v>
      </c>
    </row>
    <row r="8862" spans="1:11" s="43" customFormat="1" ht="19.7" customHeight="1" x14ac:dyDescent="0.25">
      <c r="A8862" s="43" t="s">
        <v>198</v>
      </c>
      <c r="B8862" s="1" t="s">
        <v>293</v>
      </c>
      <c r="C8862" s="1" t="s">
        <v>307</v>
      </c>
      <c r="D8862" s="1" t="s">
        <v>306</v>
      </c>
      <c r="E8862" s="45" t="str">
        <f>VLOOKUP(C8862,PROCV!E$50:G$126,3,0)</f>
        <v>NA</v>
      </c>
      <c r="F8862" s="1" t="s">
        <v>416</v>
      </c>
      <c r="G8862" s="1" t="s">
        <v>236</v>
      </c>
      <c r="H8862" s="1">
        <v>2015</v>
      </c>
      <c r="I8862" s="60">
        <f>VLOOKUP(H8862,PROCV!E$33:F$44,2,0)</f>
        <v>1.0942074303887901</v>
      </c>
      <c r="J8862" s="71">
        <v>108526</v>
      </c>
      <c r="K8862" s="44">
        <f t="shared" si="138"/>
        <v>118749.95559037384</v>
      </c>
    </row>
    <row r="8863" spans="1:11" s="43" customFormat="1" ht="19.7" customHeight="1" x14ac:dyDescent="0.25">
      <c r="A8863" s="43" t="s">
        <v>198</v>
      </c>
      <c r="B8863" s="1" t="s">
        <v>293</v>
      </c>
      <c r="C8863" s="1" t="s">
        <v>307</v>
      </c>
      <c r="D8863" s="1" t="s">
        <v>306</v>
      </c>
      <c r="E8863" s="45" t="str">
        <f>VLOOKUP(C8863,PROCV!E$50:G$126,3,0)</f>
        <v>NA</v>
      </c>
      <c r="F8863" s="1" t="s">
        <v>416</v>
      </c>
      <c r="G8863" s="1" t="s">
        <v>236</v>
      </c>
      <c r="H8863" s="1">
        <v>2015</v>
      </c>
      <c r="I8863" s="60">
        <f>VLOOKUP(H8863,PROCV!E$33:F$44,2,0)</f>
        <v>1.0942074303887901</v>
      </c>
      <c r="J8863" s="71">
        <v>520000</v>
      </c>
      <c r="K8863" s="44">
        <f t="shared" si="138"/>
        <v>568987.86380217085</v>
      </c>
    </row>
    <row r="8864" spans="1:11" s="43" customFormat="1" ht="19.7" customHeight="1" x14ac:dyDescent="0.25">
      <c r="A8864" s="43" t="s">
        <v>198</v>
      </c>
      <c r="B8864" s="1" t="s">
        <v>293</v>
      </c>
      <c r="C8864" s="1" t="s">
        <v>307</v>
      </c>
      <c r="D8864" s="1" t="s">
        <v>306</v>
      </c>
      <c r="E8864" s="45" t="str">
        <f>VLOOKUP(C8864,PROCV!E$50:G$126,3,0)</f>
        <v>NA</v>
      </c>
      <c r="F8864" s="1" t="s">
        <v>416</v>
      </c>
      <c r="G8864" s="1" t="s">
        <v>236</v>
      </c>
      <c r="H8864" s="1">
        <v>2015</v>
      </c>
      <c r="I8864" s="60">
        <f>VLOOKUP(H8864,PROCV!E$33:F$44,2,0)</f>
        <v>1.0942074303887901</v>
      </c>
      <c r="J8864" s="71">
        <v>119287</v>
      </c>
      <c r="K8864" s="44">
        <f t="shared" si="138"/>
        <v>130524.7217487876</v>
      </c>
    </row>
    <row r="8865" spans="1:11" s="43" customFormat="1" ht="19.7" customHeight="1" x14ac:dyDescent="0.25">
      <c r="A8865" s="43" t="s">
        <v>198</v>
      </c>
      <c r="B8865" s="1" t="s">
        <v>293</v>
      </c>
      <c r="C8865" s="1" t="s">
        <v>273</v>
      </c>
      <c r="D8865" s="1" t="s">
        <v>272</v>
      </c>
      <c r="E8865" s="45" t="str">
        <f>VLOOKUP(C8865,PROCV!E$50:G$126,3,0)</f>
        <v>Editorial</v>
      </c>
      <c r="F8865" s="1" t="s">
        <v>416</v>
      </c>
      <c r="G8865" s="1" t="s">
        <v>236</v>
      </c>
      <c r="H8865" s="1">
        <v>2015</v>
      </c>
      <c r="I8865" s="60">
        <f>VLOOKUP(H8865,PROCV!E$33:F$44,2,0)</f>
        <v>1.0942074303887901</v>
      </c>
      <c r="J8865" s="71">
        <v>71857</v>
      </c>
      <c r="K8865" s="44">
        <f t="shared" si="138"/>
        <v>78626.463325447286</v>
      </c>
    </row>
    <row r="8866" spans="1:11" s="43" customFormat="1" ht="19.7" customHeight="1" x14ac:dyDescent="0.25">
      <c r="A8866" s="43" t="s">
        <v>198</v>
      </c>
      <c r="B8866" s="1" t="s">
        <v>293</v>
      </c>
      <c r="C8866" s="1" t="s">
        <v>273</v>
      </c>
      <c r="D8866" s="1" t="s">
        <v>272</v>
      </c>
      <c r="E8866" s="45" t="str">
        <f>VLOOKUP(C8866,PROCV!E$50:G$126,3,0)</f>
        <v>Editorial</v>
      </c>
      <c r="F8866" s="1" t="s">
        <v>416</v>
      </c>
      <c r="G8866" s="1" t="s">
        <v>236</v>
      </c>
      <c r="H8866" s="1">
        <v>2015</v>
      </c>
      <c r="I8866" s="60">
        <f>VLOOKUP(H8866,PROCV!E$33:F$44,2,0)</f>
        <v>1.0942074303887901</v>
      </c>
      <c r="J8866" s="71">
        <v>60000</v>
      </c>
      <c r="K8866" s="44">
        <f t="shared" si="138"/>
        <v>65652.445823327405</v>
      </c>
    </row>
    <row r="8867" spans="1:11" s="43" customFormat="1" ht="19.7" customHeight="1" x14ac:dyDescent="0.25">
      <c r="A8867" s="43" t="s">
        <v>198</v>
      </c>
      <c r="B8867" s="1" t="s">
        <v>293</v>
      </c>
      <c r="C8867" s="1" t="s">
        <v>273</v>
      </c>
      <c r="D8867" s="1" t="s">
        <v>272</v>
      </c>
      <c r="E8867" s="45" t="str">
        <f>VLOOKUP(C8867,PROCV!E$50:G$126,3,0)</f>
        <v>Editorial</v>
      </c>
      <c r="F8867" s="1" t="s">
        <v>416</v>
      </c>
      <c r="G8867" s="1" t="s">
        <v>236</v>
      </c>
      <c r="H8867" s="1">
        <v>2015</v>
      </c>
      <c r="I8867" s="60">
        <f>VLOOKUP(H8867,PROCV!E$33:F$44,2,0)</f>
        <v>1.0942074303887901</v>
      </c>
      <c r="J8867" s="71">
        <v>367983</v>
      </c>
      <c r="K8867" s="44">
        <f t="shared" si="138"/>
        <v>402649.73285675817</v>
      </c>
    </row>
    <row r="8868" spans="1:11" s="43" customFormat="1" ht="19.7" customHeight="1" x14ac:dyDescent="0.25">
      <c r="A8868" s="43" t="s">
        <v>198</v>
      </c>
      <c r="B8868" s="1" t="s">
        <v>293</v>
      </c>
      <c r="C8868" s="1" t="s">
        <v>273</v>
      </c>
      <c r="D8868" s="1" t="s">
        <v>272</v>
      </c>
      <c r="E8868" s="45" t="str">
        <f>VLOOKUP(C8868,PROCV!E$50:G$126,3,0)</f>
        <v>Editorial</v>
      </c>
      <c r="F8868" s="1" t="s">
        <v>416</v>
      </c>
      <c r="G8868" s="1" t="s">
        <v>236</v>
      </c>
      <c r="H8868" s="1">
        <v>2015</v>
      </c>
      <c r="I8868" s="60">
        <f>VLOOKUP(H8868,PROCV!E$33:F$44,2,0)</f>
        <v>1.0942074303887901</v>
      </c>
      <c r="J8868" s="71">
        <v>546915</v>
      </c>
      <c r="K8868" s="44">
        <f t="shared" si="138"/>
        <v>598438.45679108519</v>
      </c>
    </row>
    <row r="8869" spans="1:11" s="43" customFormat="1" ht="19.7" customHeight="1" x14ac:dyDescent="0.25">
      <c r="A8869" s="43" t="s">
        <v>198</v>
      </c>
      <c r="B8869" s="1" t="s">
        <v>293</v>
      </c>
      <c r="C8869" s="1" t="s">
        <v>271</v>
      </c>
      <c r="D8869" s="1" t="s">
        <v>270</v>
      </c>
      <c r="E8869" s="45" t="str">
        <f>VLOOKUP(C8869,PROCV!E$50:G$126,3,0)</f>
        <v>Editorial</v>
      </c>
      <c r="F8869" s="1" t="s">
        <v>416</v>
      </c>
      <c r="G8869" s="1" t="s">
        <v>236</v>
      </c>
      <c r="H8869" s="1">
        <v>2015</v>
      </c>
      <c r="I8869" s="60">
        <f>VLOOKUP(H8869,PROCV!E$33:F$44,2,0)</f>
        <v>1.0942074303887901</v>
      </c>
      <c r="J8869" s="71">
        <v>60178</v>
      </c>
      <c r="K8869" s="44">
        <f t="shared" si="138"/>
        <v>65847.21474593661</v>
      </c>
    </row>
    <row r="8870" spans="1:11" s="43" customFormat="1" ht="19.7" customHeight="1" x14ac:dyDescent="0.25">
      <c r="A8870" s="43" t="s">
        <v>198</v>
      </c>
      <c r="B8870" s="1" t="s">
        <v>293</v>
      </c>
      <c r="C8870" s="1" t="s">
        <v>271</v>
      </c>
      <c r="D8870" s="1" t="s">
        <v>270</v>
      </c>
      <c r="E8870" s="45" t="str">
        <f>VLOOKUP(C8870,PROCV!E$50:G$126,3,0)</f>
        <v>Editorial</v>
      </c>
      <c r="F8870" s="1" t="s">
        <v>416</v>
      </c>
      <c r="G8870" s="1" t="s">
        <v>236</v>
      </c>
      <c r="H8870" s="1">
        <v>2015</v>
      </c>
      <c r="I8870" s="60">
        <f>VLOOKUP(H8870,PROCV!E$33:F$44,2,0)</f>
        <v>1.0942074303887901</v>
      </c>
      <c r="J8870" s="71">
        <v>85379</v>
      </c>
      <c r="K8870" s="44">
        <f t="shared" si="138"/>
        <v>93422.336199164507</v>
      </c>
    </row>
    <row r="8871" spans="1:11" s="43" customFormat="1" ht="19.7" customHeight="1" x14ac:dyDescent="0.25">
      <c r="A8871" s="43" t="s">
        <v>198</v>
      </c>
      <c r="B8871" s="1" t="s">
        <v>293</v>
      </c>
      <c r="C8871" s="1" t="s">
        <v>315</v>
      </c>
      <c r="D8871" s="1" t="s">
        <v>314</v>
      </c>
      <c r="E8871" s="45" t="str">
        <f>VLOOKUP(C8871,PROCV!E$50:G$126,3,0)</f>
        <v>Editorial</v>
      </c>
      <c r="F8871" s="1" t="s">
        <v>416</v>
      </c>
      <c r="G8871" s="1" t="s">
        <v>236</v>
      </c>
      <c r="H8871" s="1">
        <v>2015</v>
      </c>
      <c r="I8871" s="60">
        <f>VLOOKUP(H8871,PROCV!E$33:F$44,2,0)</f>
        <v>1.0942074303887901</v>
      </c>
      <c r="J8871" s="71">
        <v>16568</v>
      </c>
      <c r="K8871" s="44">
        <f t="shared" si="138"/>
        <v>18128.828706681474</v>
      </c>
    </row>
    <row r="8872" spans="1:11" s="43" customFormat="1" ht="19.7" customHeight="1" x14ac:dyDescent="0.25">
      <c r="A8872" s="43" t="s">
        <v>198</v>
      </c>
      <c r="B8872" s="1" t="s">
        <v>293</v>
      </c>
      <c r="C8872" s="1" t="s">
        <v>315</v>
      </c>
      <c r="D8872" s="1" t="s">
        <v>314</v>
      </c>
      <c r="E8872" s="45" t="str">
        <f>VLOOKUP(C8872,PROCV!E$50:G$126,3,0)</f>
        <v>Editorial</v>
      </c>
      <c r="F8872" s="1" t="s">
        <v>416</v>
      </c>
      <c r="G8872" s="1" t="s">
        <v>236</v>
      </c>
      <c r="H8872" s="1">
        <v>2015</v>
      </c>
      <c r="I8872" s="60">
        <f>VLOOKUP(H8872,PROCV!E$33:F$44,2,0)</f>
        <v>1.0942074303887901</v>
      </c>
      <c r="J8872" s="71">
        <v>198477</v>
      </c>
      <c r="K8872" s="44">
        <f t="shared" si="138"/>
        <v>217175.00816127588</v>
      </c>
    </row>
    <row r="8873" spans="1:11" s="43" customFormat="1" ht="19.7" customHeight="1" x14ac:dyDescent="0.25">
      <c r="A8873" s="43" t="s">
        <v>198</v>
      </c>
      <c r="B8873" s="1" t="s">
        <v>293</v>
      </c>
      <c r="C8873" s="1" t="s">
        <v>315</v>
      </c>
      <c r="D8873" s="1" t="s">
        <v>314</v>
      </c>
      <c r="E8873" s="45" t="str">
        <f>VLOOKUP(C8873,PROCV!E$50:G$126,3,0)</f>
        <v>Editorial</v>
      </c>
      <c r="F8873" s="1" t="s">
        <v>416</v>
      </c>
      <c r="G8873" s="1" t="s">
        <v>236</v>
      </c>
      <c r="H8873" s="1">
        <v>2015</v>
      </c>
      <c r="I8873" s="60">
        <f>VLOOKUP(H8873,PROCV!E$33:F$44,2,0)</f>
        <v>1.0942074303887901</v>
      </c>
      <c r="J8873" s="71">
        <v>7210</v>
      </c>
      <c r="K8873" s="44">
        <f t="shared" si="138"/>
        <v>7889.2355731031766</v>
      </c>
    </row>
    <row r="8874" spans="1:11" s="43" customFormat="1" ht="19.7" customHeight="1" x14ac:dyDescent="0.25">
      <c r="A8874" s="43" t="s">
        <v>198</v>
      </c>
      <c r="B8874" s="1" t="s">
        <v>293</v>
      </c>
      <c r="C8874" s="1" t="s">
        <v>269</v>
      </c>
      <c r="D8874" s="1" t="s">
        <v>268</v>
      </c>
      <c r="E8874" s="45" t="str">
        <f>VLOOKUP(C8874,PROCV!E$50:G$126,3,0)</f>
        <v>NA</v>
      </c>
      <c r="F8874" s="1" t="s">
        <v>416</v>
      </c>
      <c r="G8874" s="1" t="s">
        <v>236</v>
      </c>
      <c r="H8874" s="1">
        <v>2015</v>
      </c>
      <c r="I8874" s="60">
        <f>VLOOKUP(H8874,PROCV!E$33:F$44,2,0)</f>
        <v>1.0942074303887901</v>
      </c>
      <c r="J8874" s="71">
        <v>98797</v>
      </c>
      <c r="K8874" s="44">
        <f t="shared" si="138"/>
        <v>108104.41150012129</v>
      </c>
    </row>
    <row r="8875" spans="1:11" s="43" customFormat="1" ht="19.7" customHeight="1" x14ac:dyDescent="0.25">
      <c r="A8875" s="43" t="s">
        <v>198</v>
      </c>
      <c r="B8875" s="1" t="s">
        <v>293</v>
      </c>
      <c r="C8875" s="1" t="s">
        <v>269</v>
      </c>
      <c r="D8875" s="1" t="s">
        <v>268</v>
      </c>
      <c r="E8875" s="45" t="str">
        <f>VLOOKUP(C8875,PROCV!E$50:G$126,3,0)</f>
        <v>NA</v>
      </c>
      <c r="F8875" s="1" t="s">
        <v>416</v>
      </c>
      <c r="G8875" s="1" t="s">
        <v>236</v>
      </c>
      <c r="H8875" s="1">
        <v>2015</v>
      </c>
      <c r="I8875" s="60">
        <f>VLOOKUP(H8875,PROCV!E$33:F$44,2,0)</f>
        <v>1.0942074303887901</v>
      </c>
      <c r="J8875" s="71">
        <v>877587</v>
      </c>
      <c r="K8875" s="44">
        <f t="shared" si="138"/>
        <v>960262.21621260711</v>
      </c>
    </row>
    <row r="8876" spans="1:11" s="43" customFormat="1" ht="19.7" customHeight="1" x14ac:dyDescent="0.25">
      <c r="A8876" s="43" t="s">
        <v>198</v>
      </c>
      <c r="B8876" s="1" t="s">
        <v>293</v>
      </c>
      <c r="C8876" s="1" t="s">
        <v>269</v>
      </c>
      <c r="D8876" s="1" t="s">
        <v>268</v>
      </c>
      <c r="E8876" s="45" t="str">
        <f>VLOOKUP(C8876,PROCV!E$50:G$126,3,0)</f>
        <v>NA</v>
      </c>
      <c r="F8876" s="1" t="s">
        <v>416</v>
      </c>
      <c r="G8876" s="1" t="s">
        <v>236</v>
      </c>
      <c r="H8876" s="1">
        <v>2015</v>
      </c>
      <c r="I8876" s="60">
        <f>VLOOKUP(H8876,PROCV!E$33:F$44,2,0)</f>
        <v>1.0942074303887901</v>
      </c>
      <c r="J8876" s="71">
        <v>313870</v>
      </c>
      <c r="K8876" s="44">
        <f t="shared" si="138"/>
        <v>343438.88617612957</v>
      </c>
    </row>
    <row r="8877" spans="1:11" s="43" customFormat="1" ht="19.7" customHeight="1" x14ac:dyDescent="0.25">
      <c r="A8877" s="43" t="s">
        <v>198</v>
      </c>
      <c r="B8877" s="1" t="s">
        <v>293</v>
      </c>
      <c r="C8877" s="1" t="s">
        <v>267</v>
      </c>
      <c r="D8877" s="1" t="s">
        <v>266</v>
      </c>
      <c r="E8877" s="45" t="str">
        <f>VLOOKUP(C8877,PROCV!E$50:G$126,3,0)</f>
        <v>Audiovisual</v>
      </c>
      <c r="F8877" s="1" t="s">
        <v>416</v>
      </c>
      <c r="G8877" s="1" t="s">
        <v>265</v>
      </c>
      <c r="H8877" s="1">
        <v>2015</v>
      </c>
      <c r="I8877" s="60">
        <f>VLOOKUP(H8877,PROCV!E$33:F$44,2,0)</f>
        <v>1.0942074303887901</v>
      </c>
      <c r="J8877" s="71">
        <v>24950692</v>
      </c>
      <c r="K8877" s="44">
        <f t="shared" si="138"/>
        <v>27301232.579742141</v>
      </c>
    </row>
    <row r="8878" spans="1:11" s="43" customFormat="1" ht="19.7" customHeight="1" x14ac:dyDescent="0.25">
      <c r="A8878" s="43" t="s">
        <v>198</v>
      </c>
      <c r="B8878" s="1" t="s">
        <v>293</v>
      </c>
      <c r="C8878" s="1" t="s">
        <v>297</v>
      </c>
      <c r="D8878" s="1" t="s">
        <v>296</v>
      </c>
      <c r="E8878" s="45" t="str">
        <f>VLOOKUP(C8878,PROCV!E$50:G$126,3,0)</f>
        <v>Audiovisual</v>
      </c>
      <c r="F8878" s="1" t="s">
        <v>416</v>
      </c>
      <c r="G8878" s="1" t="s">
        <v>236</v>
      </c>
      <c r="H8878" s="1">
        <v>2015</v>
      </c>
      <c r="I8878" s="60">
        <f>VLOOKUP(H8878,PROCV!E$33:F$44,2,0)</f>
        <v>1.0942074303887901</v>
      </c>
      <c r="J8878" s="71">
        <v>1823</v>
      </c>
      <c r="K8878" s="44">
        <f t="shared" si="138"/>
        <v>1994.7401455987642</v>
      </c>
    </row>
    <row r="8879" spans="1:11" s="43" customFormat="1" ht="19.7" customHeight="1" x14ac:dyDescent="0.25">
      <c r="A8879" s="43" t="s">
        <v>198</v>
      </c>
      <c r="B8879" s="1" t="s">
        <v>293</v>
      </c>
      <c r="C8879" s="1" t="s">
        <v>264</v>
      </c>
      <c r="D8879" s="1" t="s">
        <v>263</v>
      </c>
      <c r="E8879" s="45" t="str">
        <f>VLOOKUP(C8879,PROCV!E$50:G$126,3,0)</f>
        <v>Audiovisual</v>
      </c>
      <c r="F8879" s="1" t="s">
        <v>416</v>
      </c>
      <c r="G8879" s="1" t="s">
        <v>265</v>
      </c>
      <c r="H8879" s="1">
        <v>2015</v>
      </c>
      <c r="I8879" s="60">
        <f>VLOOKUP(H8879,PROCV!E$33:F$44,2,0)</f>
        <v>1.0942074303887901</v>
      </c>
      <c r="J8879" s="71">
        <v>375000</v>
      </c>
      <c r="K8879" s="44">
        <f t="shared" si="138"/>
        <v>410327.78639579628</v>
      </c>
    </row>
    <row r="8880" spans="1:11" s="43" customFormat="1" ht="19.7" customHeight="1" x14ac:dyDescent="0.25">
      <c r="A8880" s="43" t="s">
        <v>198</v>
      </c>
      <c r="B8880" s="1" t="s">
        <v>293</v>
      </c>
      <c r="C8880" s="1" t="s">
        <v>264</v>
      </c>
      <c r="D8880" s="1" t="s">
        <v>263</v>
      </c>
      <c r="E8880" s="45" t="str">
        <f>VLOOKUP(C8880,PROCV!E$50:G$126,3,0)</f>
        <v>Audiovisual</v>
      </c>
      <c r="F8880" s="1" t="s">
        <v>416</v>
      </c>
      <c r="G8880" s="1" t="s">
        <v>236</v>
      </c>
      <c r="H8880" s="1">
        <v>2015</v>
      </c>
      <c r="I8880" s="60">
        <f>VLOOKUP(H8880,PROCV!E$33:F$44,2,0)</f>
        <v>1.0942074303887901</v>
      </c>
      <c r="J8880" s="71">
        <v>99300</v>
      </c>
      <c r="K8880" s="44">
        <f t="shared" si="138"/>
        <v>108654.79783760685</v>
      </c>
    </row>
    <row r="8881" spans="1:11" s="43" customFormat="1" ht="19.7" customHeight="1" x14ac:dyDescent="0.25">
      <c r="A8881" s="43" t="s">
        <v>198</v>
      </c>
      <c r="B8881" s="1" t="s">
        <v>293</v>
      </c>
      <c r="C8881" s="1" t="s">
        <v>264</v>
      </c>
      <c r="D8881" s="1" t="s">
        <v>263</v>
      </c>
      <c r="E8881" s="45" t="str">
        <f>VLOOKUP(C8881,PROCV!E$50:G$126,3,0)</f>
        <v>Audiovisual</v>
      </c>
      <c r="F8881" s="1" t="s">
        <v>416</v>
      </c>
      <c r="G8881" s="1" t="s">
        <v>236</v>
      </c>
      <c r="H8881" s="1">
        <v>2015</v>
      </c>
      <c r="I8881" s="60">
        <f>VLOOKUP(H8881,PROCV!E$33:F$44,2,0)</f>
        <v>1.0942074303887901</v>
      </c>
      <c r="J8881" s="71">
        <v>12695</v>
      </c>
      <c r="K8881" s="44">
        <f t="shared" si="138"/>
        <v>13890.96332878569</v>
      </c>
    </row>
    <row r="8882" spans="1:11" s="43" customFormat="1" ht="19.7" customHeight="1" x14ac:dyDescent="0.25">
      <c r="A8882" s="43" t="s">
        <v>198</v>
      </c>
      <c r="B8882" s="1" t="s">
        <v>293</v>
      </c>
      <c r="C8882" s="1" t="s">
        <v>256</v>
      </c>
      <c r="D8882" s="1" t="s">
        <v>255</v>
      </c>
      <c r="E8882" s="45" t="str">
        <f>VLOOKUP(C8882,PROCV!E$50:G$126,3,0)</f>
        <v>Audiovisual</v>
      </c>
      <c r="F8882" s="1" t="s">
        <v>416</v>
      </c>
      <c r="G8882" s="1" t="s">
        <v>236</v>
      </c>
      <c r="H8882" s="1">
        <v>2015</v>
      </c>
      <c r="I8882" s="60">
        <f>VLOOKUP(H8882,PROCV!E$33:F$44,2,0)</f>
        <v>1.0942074303887901</v>
      </c>
      <c r="J8882" s="71">
        <v>1422</v>
      </c>
      <c r="K8882" s="44">
        <f t="shared" si="138"/>
        <v>1555.9629660128596</v>
      </c>
    </row>
    <row r="8883" spans="1:11" s="43" customFormat="1" ht="19.7" customHeight="1" x14ac:dyDescent="0.25">
      <c r="A8883" s="43" t="s">
        <v>198</v>
      </c>
      <c r="B8883" s="1" t="s">
        <v>293</v>
      </c>
      <c r="C8883" s="1" t="s">
        <v>256</v>
      </c>
      <c r="D8883" s="1" t="s">
        <v>255</v>
      </c>
      <c r="E8883" s="45" t="str">
        <f>VLOOKUP(C8883,PROCV!E$50:G$126,3,0)</f>
        <v>Audiovisual</v>
      </c>
      <c r="F8883" s="1" t="s">
        <v>416</v>
      </c>
      <c r="G8883" s="1" t="s">
        <v>265</v>
      </c>
      <c r="H8883" s="1">
        <v>2015</v>
      </c>
      <c r="I8883" s="60">
        <f>VLOOKUP(H8883,PROCV!E$33:F$44,2,0)</f>
        <v>1.0942074303887901</v>
      </c>
      <c r="J8883" s="71">
        <v>910167</v>
      </c>
      <c r="K8883" s="44">
        <f t="shared" si="138"/>
        <v>995911.4942946739</v>
      </c>
    </row>
    <row r="8884" spans="1:11" s="43" customFormat="1" ht="19.7" customHeight="1" x14ac:dyDescent="0.25">
      <c r="A8884" s="43" t="s">
        <v>198</v>
      </c>
      <c r="B8884" s="1" t="s">
        <v>293</v>
      </c>
      <c r="C8884" s="1" t="s">
        <v>256</v>
      </c>
      <c r="D8884" s="1" t="s">
        <v>255</v>
      </c>
      <c r="E8884" s="45" t="str">
        <f>VLOOKUP(C8884,PROCV!E$50:G$126,3,0)</f>
        <v>Audiovisual</v>
      </c>
      <c r="F8884" s="1" t="s">
        <v>416</v>
      </c>
      <c r="G8884" s="1" t="s">
        <v>265</v>
      </c>
      <c r="H8884" s="1">
        <v>2015</v>
      </c>
      <c r="I8884" s="60">
        <f>VLOOKUP(H8884,PROCV!E$33:F$44,2,0)</f>
        <v>1.0942074303887901</v>
      </c>
      <c r="J8884" s="71">
        <v>1531132</v>
      </c>
      <c r="K8884" s="44">
        <f t="shared" si="138"/>
        <v>1675376.0113060488</v>
      </c>
    </row>
    <row r="8885" spans="1:11" s="43" customFormat="1" ht="19.7" customHeight="1" x14ac:dyDescent="0.25">
      <c r="A8885" s="43" t="s">
        <v>198</v>
      </c>
      <c r="B8885" s="1" t="s">
        <v>293</v>
      </c>
      <c r="C8885" s="1" t="s">
        <v>256</v>
      </c>
      <c r="D8885" s="1" t="s">
        <v>255</v>
      </c>
      <c r="E8885" s="45" t="str">
        <f>VLOOKUP(C8885,PROCV!E$50:G$126,3,0)</f>
        <v>Audiovisual</v>
      </c>
      <c r="F8885" s="1" t="s">
        <v>416</v>
      </c>
      <c r="G8885" s="1" t="s">
        <v>265</v>
      </c>
      <c r="H8885" s="1">
        <v>2015</v>
      </c>
      <c r="I8885" s="60">
        <f>VLOOKUP(H8885,PROCV!E$33:F$44,2,0)</f>
        <v>1.0942074303887901</v>
      </c>
      <c r="J8885" s="71">
        <v>9600</v>
      </c>
      <c r="K8885" s="44">
        <f t="shared" si="138"/>
        <v>10504.391331732384</v>
      </c>
    </row>
    <row r="8886" spans="1:11" s="43" customFormat="1" ht="19.7" customHeight="1" x14ac:dyDescent="0.25">
      <c r="A8886" s="43" t="s">
        <v>198</v>
      </c>
      <c r="B8886" s="1" t="s">
        <v>293</v>
      </c>
      <c r="C8886" s="1" t="s">
        <v>256</v>
      </c>
      <c r="D8886" s="1" t="s">
        <v>255</v>
      </c>
      <c r="E8886" s="45" t="str">
        <f>VLOOKUP(C8886,PROCV!E$50:G$126,3,0)</f>
        <v>Audiovisual</v>
      </c>
      <c r="F8886" s="1" t="s">
        <v>416</v>
      </c>
      <c r="G8886" s="1" t="s">
        <v>236</v>
      </c>
      <c r="H8886" s="1">
        <v>2015</v>
      </c>
      <c r="I8886" s="60">
        <f>VLOOKUP(H8886,PROCV!E$33:F$44,2,0)</f>
        <v>1.0942074303887901</v>
      </c>
      <c r="J8886" s="71">
        <v>13389</v>
      </c>
      <c r="K8886" s="44">
        <f t="shared" si="138"/>
        <v>14650.34328547551</v>
      </c>
    </row>
    <row r="8887" spans="1:11" s="43" customFormat="1" ht="19.7" customHeight="1" x14ac:dyDescent="0.25">
      <c r="A8887" s="43" t="s">
        <v>198</v>
      </c>
      <c r="B8887" s="1" t="s">
        <v>293</v>
      </c>
      <c r="C8887" s="1" t="s">
        <v>256</v>
      </c>
      <c r="D8887" s="1" t="s">
        <v>255</v>
      </c>
      <c r="E8887" s="45" t="str">
        <f>VLOOKUP(C8887,PROCV!E$50:G$126,3,0)</f>
        <v>Audiovisual</v>
      </c>
      <c r="F8887" s="1" t="s">
        <v>416</v>
      </c>
      <c r="G8887" s="1" t="s">
        <v>265</v>
      </c>
      <c r="H8887" s="1">
        <v>2015</v>
      </c>
      <c r="I8887" s="60">
        <f>VLOOKUP(H8887,PROCV!E$33:F$44,2,0)</f>
        <v>1.0942074303887901</v>
      </c>
      <c r="J8887" s="71">
        <v>229012</v>
      </c>
      <c r="K8887" s="44">
        <f t="shared" si="138"/>
        <v>250586.63204819759</v>
      </c>
    </row>
    <row r="8888" spans="1:11" s="43" customFormat="1" ht="19.7" customHeight="1" x14ac:dyDescent="0.25">
      <c r="A8888" s="43" t="s">
        <v>198</v>
      </c>
      <c r="B8888" s="1" t="s">
        <v>293</v>
      </c>
      <c r="C8888" s="1" t="s">
        <v>256</v>
      </c>
      <c r="D8888" s="1" t="s">
        <v>255</v>
      </c>
      <c r="E8888" s="45" t="str">
        <f>VLOOKUP(C8888,PROCV!E$50:G$126,3,0)</f>
        <v>Audiovisual</v>
      </c>
      <c r="F8888" s="1" t="s">
        <v>416</v>
      </c>
      <c r="G8888" s="1" t="s">
        <v>265</v>
      </c>
      <c r="H8888" s="1">
        <v>2015</v>
      </c>
      <c r="I8888" s="60">
        <f>VLOOKUP(H8888,PROCV!E$33:F$44,2,0)</f>
        <v>1.0942074303887901</v>
      </c>
      <c r="J8888" s="71">
        <v>9680</v>
      </c>
      <c r="K8888" s="44">
        <f t="shared" si="138"/>
        <v>10591.927926163487</v>
      </c>
    </row>
    <row r="8889" spans="1:11" s="43" customFormat="1" ht="19.7" customHeight="1" x14ac:dyDescent="0.25">
      <c r="A8889" s="43" t="s">
        <v>198</v>
      </c>
      <c r="B8889" s="1" t="s">
        <v>293</v>
      </c>
      <c r="C8889" s="1" t="s">
        <v>254</v>
      </c>
      <c r="D8889" s="1" t="s">
        <v>253</v>
      </c>
      <c r="E8889" s="45" t="str">
        <f>VLOOKUP(C8889,PROCV!E$50:G$126,3,0)</f>
        <v>Música</v>
      </c>
      <c r="F8889" s="1" t="s">
        <v>416</v>
      </c>
      <c r="G8889" s="1" t="s">
        <v>236</v>
      </c>
      <c r="H8889" s="1">
        <v>2015</v>
      </c>
      <c r="I8889" s="60">
        <f>VLOOKUP(H8889,PROCV!E$33:F$44,2,0)</f>
        <v>1.0942074303887901</v>
      </c>
      <c r="J8889" s="71">
        <v>8415</v>
      </c>
      <c r="K8889" s="44">
        <f t="shared" si="138"/>
        <v>9207.7555267216685</v>
      </c>
    </row>
    <row r="8890" spans="1:11" s="43" customFormat="1" ht="19.7" customHeight="1" x14ac:dyDescent="0.25">
      <c r="A8890" s="43" t="s">
        <v>198</v>
      </c>
      <c r="B8890" s="1" t="s">
        <v>293</v>
      </c>
      <c r="C8890" s="1" t="s">
        <v>254</v>
      </c>
      <c r="D8890" s="1" t="s">
        <v>253</v>
      </c>
      <c r="E8890" s="45" t="str">
        <f>VLOOKUP(C8890,PROCV!E$50:G$126,3,0)</f>
        <v>Música</v>
      </c>
      <c r="F8890" s="1" t="s">
        <v>416</v>
      </c>
      <c r="G8890" s="1" t="s">
        <v>236</v>
      </c>
      <c r="H8890" s="1">
        <v>2015</v>
      </c>
      <c r="I8890" s="60">
        <f>VLOOKUP(H8890,PROCV!E$33:F$44,2,0)</f>
        <v>1.0942074303887901</v>
      </c>
      <c r="J8890" s="71">
        <v>6959</v>
      </c>
      <c r="K8890" s="44">
        <f t="shared" si="138"/>
        <v>7614.5895080755899</v>
      </c>
    </row>
    <row r="8891" spans="1:11" s="43" customFormat="1" ht="19.7" customHeight="1" x14ac:dyDescent="0.25">
      <c r="A8891" s="43" t="s">
        <v>198</v>
      </c>
      <c r="B8891" s="1" t="s">
        <v>293</v>
      </c>
      <c r="C8891" s="1" t="s">
        <v>254</v>
      </c>
      <c r="D8891" s="1" t="s">
        <v>253</v>
      </c>
      <c r="E8891" s="45" t="str">
        <f>VLOOKUP(C8891,PROCV!E$50:G$126,3,0)</f>
        <v>Música</v>
      </c>
      <c r="F8891" s="1" t="s">
        <v>416</v>
      </c>
      <c r="G8891" s="1" t="s">
        <v>236</v>
      </c>
      <c r="H8891" s="1">
        <v>2015</v>
      </c>
      <c r="I8891" s="60">
        <f>VLOOKUP(H8891,PROCV!E$33:F$44,2,0)</f>
        <v>1.0942074303887901</v>
      </c>
      <c r="J8891" s="71">
        <v>171237</v>
      </c>
      <c r="K8891" s="44">
        <f t="shared" si="138"/>
        <v>187368.79775748524</v>
      </c>
    </row>
    <row r="8892" spans="1:11" s="43" customFormat="1" ht="19.7" customHeight="1" x14ac:dyDescent="0.25">
      <c r="A8892" s="43" t="s">
        <v>198</v>
      </c>
      <c r="B8892" s="1" t="s">
        <v>293</v>
      </c>
      <c r="C8892" s="1" t="s">
        <v>254</v>
      </c>
      <c r="D8892" s="1" t="s">
        <v>253</v>
      </c>
      <c r="E8892" s="45" t="str">
        <f>VLOOKUP(C8892,PROCV!E$50:G$126,3,0)</f>
        <v>Música</v>
      </c>
      <c r="F8892" s="1" t="s">
        <v>416</v>
      </c>
      <c r="G8892" s="1" t="s">
        <v>236</v>
      </c>
      <c r="H8892" s="1">
        <v>2015</v>
      </c>
      <c r="I8892" s="60">
        <f>VLOOKUP(H8892,PROCV!E$33:F$44,2,0)</f>
        <v>1.0942074303887901</v>
      </c>
      <c r="J8892" s="71">
        <v>72534</v>
      </c>
      <c r="K8892" s="44">
        <f t="shared" si="138"/>
        <v>79367.241755820505</v>
      </c>
    </row>
    <row r="8893" spans="1:11" s="43" customFormat="1" ht="19.7" customHeight="1" x14ac:dyDescent="0.25">
      <c r="A8893" s="43" t="s">
        <v>198</v>
      </c>
      <c r="B8893" s="1" t="s">
        <v>293</v>
      </c>
      <c r="C8893" s="1" t="s">
        <v>252</v>
      </c>
      <c r="D8893" s="1" t="s">
        <v>251</v>
      </c>
      <c r="E8893" s="45" t="str">
        <f>VLOOKUP(C8893,PROCV!E$50:G$126,3,0)</f>
        <v>Audiovisual</v>
      </c>
      <c r="F8893" s="1" t="s">
        <v>416</v>
      </c>
      <c r="G8893" s="1" t="s">
        <v>236</v>
      </c>
      <c r="H8893" s="1">
        <v>2015</v>
      </c>
      <c r="I8893" s="60">
        <f>VLOOKUP(H8893,PROCV!E$33:F$44,2,0)</f>
        <v>1.0942074303887901</v>
      </c>
      <c r="J8893" s="71">
        <v>44536</v>
      </c>
      <c r="K8893" s="44">
        <f t="shared" si="138"/>
        <v>48731.622119795153</v>
      </c>
    </row>
    <row r="8894" spans="1:11" s="43" customFormat="1" ht="19.7" customHeight="1" x14ac:dyDescent="0.25">
      <c r="A8894" s="43" t="s">
        <v>198</v>
      </c>
      <c r="B8894" s="1" t="s">
        <v>293</v>
      </c>
      <c r="C8894" s="1" t="s">
        <v>252</v>
      </c>
      <c r="D8894" s="1" t="s">
        <v>251</v>
      </c>
      <c r="E8894" s="45" t="str">
        <f>VLOOKUP(C8894,PROCV!E$50:G$126,3,0)</f>
        <v>Audiovisual</v>
      </c>
      <c r="F8894" s="1" t="s">
        <v>416</v>
      </c>
      <c r="G8894" s="1" t="s">
        <v>236</v>
      </c>
      <c r="H8894" s="1">
        <v>2015</v>
      </c>
      <c r="I8894" s="60">
        <f>VLOOKUP(H8894,PROCV!E$33:F$44,2,0)</f>
        <v>1.0942074303887901</v>
      </c>
      <c r="J8894" s="71">
        <v>2567</v>
      </c>
      <c r="K8894" s="44">
        <f t="shared" si="138"/>
        <v>2808.8304738080242</v>
      </c>
    </row>
    <row r="8895" spans="1:11" s="43" customFormat="1" ht="19.7" customHeight="1" x14ac:dyDescent="0.25">
      <c r="A8895" s="43" t="s">
        <v>198</v>
      </c>
      <c r="B8895" s="1" t="s">
        <v>293</v>
      </c>
      <c r="C8895" s="1" t="s">
        <v>252</v>
      </c>
      <c r="D8895" s="1" t="s">
        <v>251</v>
      </c>
      <c r="E8895" s="45" t="str">
        <f>VLOOKUP(C8895,PROCV!E$50:G$126,3,0)</f>
        <v>Audiovisual</v>
      </c>
      <c r="F8895" s="1" t="s">
        <v>416</v>
      </c>
      <c r="G8895" s="1" t="s">
        <v>236</v>
      </c>
      <c r="H8895" s="1">
        <v>2015</v>
      </c>
      <c r="I8895" s="60">
        <f>VLOOKUP(H8895,PROCV!E$33:F$44,2,0)</f>
        <v>1.0942074303887901</v>
      </c>
      <c r="J8895" s="71">
        <v>43467</v>
      </c>
      <c r="K8895" s="44">
        <f t="shared" si="138"/>
        <v>47561.914376709537</v>
      </c>
    </row>
    <row r="8896" spans="1:11" s="43" customFormat="1" ht="19.7" customHeight="1" x14ac:dyDescent="0.25">
      <c r="A8896" s="43" t="s">
        <v>198</v>
      </c>
      <c r="B8896" s="1" t="s">
        <v>293</v>
      </c>
      <c r="C8896" s="1" t="s">
        <v>252</v>
      </c>
      <c r="D8896" s="1" t="s">
        <v>251</v>
      </c>
      <c r="E8896" s="45" t="str">
        <f>VLOOKUP(C8896,PROCV!E$50:G$126,3,0)</f>
        <v>Audiovisual</v>
      </c>
      <c r="F8896" s="1" t="s">
        <v>416</v>
      </c>
      <c r="G8896" s="1" t="s">
        <v>236</v>
      </c>
      <c r="H8896" s="1">
        <v>2015</v>
      </c>
      <c r="I8896" s="60">
        <f>VLOOKUP(H8896,PROCV!E$33:F$44,2,0)</f>
        <v>1.0942074303887901</v>
      </c>
      <c r="J8896" s="71">
        <v>487364</v>
      </c>
      <c r="K8896" s="44">
        <f t="shared" si="138"/>
        <v>533277.31010400224</v>
      </c>
    </row>
    <row r="8897" spans="1:11" s="43" customFormat="1" ht="19.7" customHeight="1" x14ac:dyDescent="0.25">
      <c r="A8897" s="43" t="s">
        <v>198</v>
      </c>
      <c r="B8897" s="1" t="s">
        <v>293</v>
      </c>
      <c r="C8897" s="1" t="s">
        <v>252</v>
      </c>
      <c r="D8897" s="1" t="s">
        <v>251</v>
      </c>
      <c r="E8897" s="45" t="str">
        <f>VLOOKUP(C8897,PROCV!E$50:G$126,3,0)</f>
        <v>Audiovisual</v>
      </c>
      <c r="F8897" s="1" t="s">
        <v>416</v>
      </c>
      <c r="G8897" s="1" t="s">
        <v>236</v>
      </c>
      <c r="H8897" s="1">
        <v>2015</v>
      </c>
      <c r="I8897" s="60">
        <f>VLOOKUP(H8897,PROCV!E$33:F$44,2,0)</f>
        <v>1.0942074303887901</v>
      </c>
      <c r="J8897" s="71">
        <v>91096</v>
      </c>
      <c r="K8897" s="44">
        <f t="shared" si="138"/>
        <v>99677.920078697221</v>
      </c>
    </row>
    <row r="8898" spans="1:11" s="43" customFormat="1" ht="19.7" customHeight="1" x14ac:dyDescent="0.25">
      <c r="A8898" s="43" t="s">
        <v>198</v>
      </c>
      <c r="B8898" s="1" t="s">
        <v>293</v>
      </c>
      <c r="C8898" s="1" t="s">
        <v>346</v>
      </c>
      <c r="D8898" s="1" t="s">
        <v>345</v>
      </c>
      <c r="E8898" s="45" t="str">
        <f>VLOOKUP(C8898,PROCV!E$50:G$126,3,0)</f>
        <v>Audiovisual</v>
      </c>
      <c r="F8898" s="1" t="s">
        <v>416</v>
      </c>
      <c r="G8898" s="1" t="s">
        <v>236</v>
      </c>
      <c r="H8898" s="1">
        <v>2015</v>
      </c>
      <c r="I8898" s="60">
        <f>VLOOKUP(H8898,PROCV!E$33:F$44,2,0)</f>
        <v>1.0942074303887901</v>
      </c>
      <c r="J8898" s="71">
        <v>52060</v>
      </c>
      <c r="K8898" s="44">
        <f t="shared" si="138"/>
        <v>56964.438826040416</v>
      </c>
    </row>
    <row r="8899" spans="1:11" s="43" customFormat="1" ht="19.7" customHeight="1" x14ac:dyDescent="0.25">
      <c r="A8899" s="43" t="s">
        <v>198</v>
      </c>
      <c r="B8899" s="1" t="s">
        <v>293</v>
      </c>
      <c r="C8899" s="1" t="s">
        <v>336</v>
      </c>
      <c r="D8899" s="1" t="s">
        <v>335</v>
      </c>
      <c r="E8899" s="45" t="str">
        <f>VLOOKUP(C8899,PROCV!E$50:G$126,3,0)</f>
        <v>NA</v>
      </c>
      <c r="F8899" s="1" t="s">
        <v>416</v>
      </c>
      <c r="G8899" s="1" t="s">
        <v>265</v>
      </c>
      <c r="H8899" s="1">
        <v>2015</v>
      </c>
      <c r="I8899" s="60">
        <f>VLOOKUP(H8899,PROCV!E$33:F$44,2,0)</f>
        <v>1.0942074303887901</v>
      </c>
      <c r="J8899" s="71">
        <v>5689139</v>
      </c>
      <c r="K8899" s="44">
        <f t="shared" ref="K8899:K8962" si="139">J8899*I8899</f>
        <v>6225098.1663146513</v>
      </c>
    </row>
    <row r="8900" spans="1:11" s="43" customFormat="1" ht="19.7" customHeight="1" x14ac:dyDescent="0.25">
      <c r="A8900" s="43" t="s">
        <v>198</v>
      </c>
      <c r="B8900" s="1" t="s">
        <v>293</v>
      </c>
      <c r="C8900" s="1" t="s">
        <v>336</v>
      </c>
      <c r="D8900" s="1" t="s">
        <v>335</v>
      </c>
      <c r="E8900" s="45" t="str">
        <f>VLOOKUP(C8900,PROCV!E$50:G$126,3,0)</f>
        <v>NA</v>
      </c>
      <c r="F8900" s="1" t="s">
        <v>416</v>
      </c>
      <c r="G8900" s="1" t="s">
        <v>265</v>
      </c>
      <c r="H8900" s="1">
        <v>2015</v>
      </c>
      <c r="I8900" s="60">
        <f>VLOOKUP(H8900,PROCV!E$33:F$44,2,0)</f>
        <v>1.0942074303887901</v>
      </c>
      <c r="J8900" s="71">
        <v>158000</v>
      </c>
      <c r="K8900" s="44">
        <f t="shared" si="139"/>
        <v>172884.77400142883</v>
      </c>
    </row>
    <row r="8901" spans="1:11" s="43" customFormat="1" ht="19.7" customHeight="1" x14ac:dyDescent="0.25">
      <c r="A8901" s="43" t="s">
        <v>198</v>
      </c>
      <c r="B8901" s="1" t="s">
        <v>293</v>
      </c>
      <c r="C8901" s="1" t="s">
        <v>303</v>
      </c>
      <c r="D8901" s="1" t="s">
        <v>302</v>
      </c>
      <c r="E8901" s="45" t="str">
        <f>VLOOKUP(C8901,PROCV!E$50:G$126,3,0)</f>
        <v>Educação e Criação em Artes</v>
      </c>
      <c r="F8901" s="1" t="s">
        <v>416</v>
      </c>
      <c r="G8901" s="1" t="s">
        <v>236</v>
      </c>
      <c r="H8901" s="1">
        <v>2015</v>
      </c>
      <c r="I8901" s="60">
        <f>VLOOKUP(H8901,PROCV!E$33:F$44,2,0)</f>
        <v>1.0942074303887901</v>
      </c>
      <c r="J8901" s="71">
        <v>13920</v>
      </c>
      <c r="K8901" s="44">
        <f t="shared" si="139"/>
        <v>15231.367431011959</v>
      </c>
    </row>
    <row r="8902" spans="1:11" s="43" customFormat="1" ht="19.7" customHeight="1" x14ac:dyDescent="0.25">
      <c r="A8902" s="43" t="s">
        <v>198</v>
      </c>
      <c r="B8902" s="1" t="s">
        <v>293</v>
      </c>
      <c r="C8902" s="1" t="s">
        <v>303</v>
      </c>
      <c r="D8902" s="1" t="s">
        <v>302</v>
      </c>
      <c r="E8902" s="45" t="str">
        <f>VLOOKUP(C8902,PROCV!E$50:G$126,3,0)</f>
        <v>Educação e Criação em Artes</v>
      </c>
      <c r="F8902" s="1" t="s">
        <v>416</v>
      </c>
      <c r="G8902" s="1" t="s">
        <v>236</v>
      </c>
      <c r="H8902" s="1">
        <v>2015</v>
      </c>
      <c r="I8902" s="60">
        <f>VLOOKUP(H8902,PROCV!E$33:F$44,2,0)</f>
        <v>1.0942074303887901</v>
      </c>
      <c r="J8902" s="71">
        <v>3248</v>
      </c>
      <c r="K8902" s="44">
        <f t="shared" si="139"/>
        <v>3553.9857339027903</v>
      </c>
    </row>
    <row r="8903" spans="1:11" s="43" customFormat="1" ht="19.7" customHeight="1" x14ac:dyDescent="0.25">
      <c r="A8903" s="43" t="s">
        <v>198</v>
      </c>
      <c r="B8903" s="1" t="s">
        <v>293</v>
      </c>
      <c r="C8903" s="1" t="s">
        <v>295</v>
      </c>
      <c r="D8903" s="1" t="s">
        <v>294</v>
      </c>
      <c r="E8903" s="45" t="str">
        <f>VLOOKUP(C8903,PROCV!E$50:G$126,3,0)</f>
        <v>Educação e Criação em Artes</v>
      </c>
      <c r="F8903" s="1" t="s">
        <v>416</v>
      </c>
      <c r="G8903" s="1" t="s">
        <v>236</v>
      </c>
      <c r="H8903" s="1">
        <v>2015</v>
      </c>
      <c r="I8903" s="60">
        <f>VLOOKUP(H8903,PROCV!E$33:F$44,2,0)</f>
        <v>1.0942074303887901</v>
      </c>
      <c r="J8903" s="71">
        <v>10227</v>
      </c>
      <c r="K8903" s="44">
        <f t="shared" si="139"/>
        <v>11190.459390586157</v>
      </c>
    </row>
    <row r="8904" spans="1:11" s="43" customFormat="1" ht="19.7" customHeight="1" x14ac:dyDescent="0.25">
      <c r="A8904" s="43" t="s">
        <v>198</v>
      </c>
      <c r="B8904" s="1" t="s">
        <v>293</v>
      </c>
      <c r="C8904" s="1" t="s">
        <v>246</v>
      </c>
      <c r="D8904" s="1" t="s">
        <v>245</v>
      </c>
      <c r="E8904" s="45" t="str">
        <f>VLOOKUP(C8904,PROCV!E$50:G$126,3,0)</f>
        <v>Artes Cênicas e Espetáculos</v>
      </c>
      <c r="F8904" s="1" t="s">
        <v>416</v>
      </c>
      <c r="G8904" s="1" t="s">
        <v>236</v>
      </c>
      <c r="H8904" s="1">
        <v>2015</v>
      </c>
      <c r="I8904" s="60">
        <f>VLOOKUP(H8904,PROCV!E$33:F$44,2,0)</f>
        <v>1.0942074303887901</v>
      </c>
      <c r="J8904" s="71">
        <v>31557</v>
      </c>
      <c r="K8904" s="44">
        <f t="shared" si="139"/>
        <v>34529.903880779049</v>
      </c>
    </row>
    <row r="8905" spans="1:11" s="43" customFormat="1" ht="19.7" customHeight="1" x14ac:dyDescent="0.25">
      <c r="A8905" s="43" t="s">
        <v>198</v>
      </c>
      <c r="B8905" s="1" t="s">
        <v>293</v>
      </c>
      <c r="C8905" s="1" t="s">
        <v>246</v>
      </c>
      <c r="D8905" s="1" t="s">
        <v>245</v>
      </c>
      <c r="E8905" s="45" t="str">
        <f>VLOOKUP(C8905,PROCV!E$50:G$126,3,0)</f>
        <v>Artes Cênicas e Espetáculos</v>
      </c>
      <c r="F8905" s="1" t="s">
        <v>416</v>
      </c>
      <c r="G8905" s="1" t="s">
        <v>236</v>
      </c>
      <c r="H8905" s="1">
        <v>2015</v>
      </c>
      <c r="I8905" s="60">
        <f>VLOOKUP(H8905,PROCV!E$33:F$44,2,0)</f>
        <v>1.0942074303887901</v>
      </c>
      <c r="J8905" s="71">
        <v>20220</v>
      </c>
      <c r="K8905" s="44">
        <f t="shared" si="139"/>
        <v>22124.874242461337</v>
      </c>
    </row>
    <row r="8906" spans="1:11" s="43" customFormat="1" ht="19.7" customHeight="1" x14ac:dyDescent="0.25">
      <c r="A8906" s="43" t="s">
        <v>198</v>
      </c>
      <c r="B8906" s="1" t="s">
        <v>293</v>
      </c>
      <c r="C8906" s="1" t="s">
        <v>246</v>
      </c>
      <c r="D8906" s="1" t="s">
        <v>245</v>
      </c>
      <c r="E8906" s="45" t="str">
        <f>VLOOKUP(C8906,PROCV!E$50:G$126,3,0)</f>
        <v>Artes Cênicas e Espetáculos</v>
      </c>
      <c r="F8906" s="1" t="s">
        <v>416</v>
      </c>
      <c r="G8906" s="1" t="s">
        <v>236</v>
      </c>
      <c r="H8906" s="1">
        <v>2015</v>
      </c>
      <c r="I8906" s="60">
        <f>VLOOKUP(H8906,PROCV!E$33:F$44,2,0)</f>
        <v>1.0942074303887901</v>
      </c>
      <c r="J8906" s="71">
        <v>48451</v>
      </c>
      <c r="K8906" s="44">
        <f t="shared" si="139"/>
        <v>53015.444209767265</v>
      </c>
    </row>
    <row r="8907" spans="1:11" s="43" customFormat="1" ht="19.7" customHeight="1" x14ac:dyDescent="0.25">
      <c r="A8907" s="43" t="s">
        <v>198</v>
      </c>
      <c r="B8907" s="1" t="s">
        <v>293</v>
      </c>
      <c r="C8907" s="1" t="s">
        <v>322</v>
      </c>
      <c r="D8907" s="1" t="s">
        <v>321</v>
      </c>
      <c r="E8907" s="45" t="str">
        <f>VLOOKUP(C8907,PROCV!E$50:G$126,3,0)</f>
        <v>Artes Cênicas e Espetáculos</v>
      </c>
      <c r="F8907" s="1" t="s">
        <v>416</v>
      </c>
      <c r="G8907" s="1" t="s">
        <v>236</v>
      </c>
      <c r="H8907" s="1">
        <v>2015</v>
      </c>
      <c r="I8907" s="60">
        <f>VLOOKUP(H8907,PROCV!E$33:F$44,2,0)</f>
        <v>1.0942074303887901</v>
      </c>
      <c r="J8907" s="71">
        <v>11420</v>
      </c>
      <c r="K8907" s="44">
        <f t="shared" si="139"/>
        <v>12495.848855039983</v>
      </c>
    </row>
    <row r="8908" spans="1:11" s="43" customFormat="1" ht="19.7" customHeight="1" x14ac:dyDescent="0.25">
      <c r="A8908" s="43" t="s">
        <v>198</v>
      </c>
      <c r="B8908" s="1" t="s">
        <v>293</v>
      </c>
      <c r="C8908" s="1" t="s">
        <v>322</v>
      </c>
      <c r="D8908" s="1" t="s">
        <v>321</v>
      </c>
      <c r="E8908" s="45" t="str">
        <f>VLOOKUP(C8908,PROCV!E$50:G$126,3,0)</f>
        <v>Artes Cênicas e Espetáculos</v>
      </c>
      <c r="F8908" s="1" t="s">
        <v>416</v>
      </c>
      <c r="G8908" s="1" t="s">
        <v>236</v>
      </c>
      <c r="H8908" s="1">
        <v>2015</v>
      </c>
      <c r="I8908" s="60">
        <f>VLOOKUP(H8908,PROCV!E$33:F$44,2,0)</f>
        <v>1.0942074303887901</v>
      </c>
      <c r="J8908" s="71">
        <v>156217</v>
      </c>
      <c r="K8908" s="44">
        <f t="shared" si="139"/>
        <v>170933.80215304563</v>
      </c>
    </row>
    <row r="8909" spans="1:11" s="43" customFormat="1" ht="19.7" customHeight="1" x14ac:dyDescent="0.25">
      <c r="A8909" s="43" t="s">
        <v>198</v>
      </c>
      <c r="B8909" s="1" t="s">
        <v>293</v>
      </c>
      <c r="C8909" s="1" t="s">
        <v>238</v>
      </c>
      <c r="D8909" s="1" t="s">
        <v>237</v>
      </c>
      <c r="E8909" s="45" t="str">
        <f>VLOOKUP(C8909,PROCV!E$50:G$126,3,0)</f>
        <v>Artes Cênicas e Espetáculos</v>
      </c>
      <c r="F8909" s="1" t="s">
        <v>416</v>
      </c>
      <c r="G8909" s="1" t="s">
        <v>236</v>
      </c>
      <c r="H8909" s="1">
        <v>2015</v>
      </c>
      <c r="I8909" s="60">
        <f>VLOOKUP(H8909,PROCV!E$33:F$44,2,0)</f>
        <v>1.0942074303887901</v>
      </c>
      <c r="J8909" s="71">
        <v>11851</v>
      </c>
      <c r="K8909" s="44">
        <f t="shared" si="139"/>
        <v>12967.452257537552</v>
      </c>
    </row>
    <row r="8910" spans="1:11" s="43" customFormat="1" ht="19.7" customHeight="1" x14ac:dyDescent="0.25">
      <c r="A8910" s="43" t="s">
        <v>198</v>
      </c>
      <c r="B8910" s="1" t="s">
        <v>293</v>
      </c>
      <c r="C8910" s="1" t="s">
        <v>238</v>
      </c>
      <c r="D8910" s="1" t="s">
        <v>237</v>
      </c>
      <c r="E8910" s="45" t="str">
        <f>VLOOKUP(C8910,PROCV!E$50:G$126,3,0)</f>
        <v>Artes Cênicas e Espetáculos</v>
      </c>
      <c r="F8910" s="1" t="s">
        <v>416</v>
      </c>
      <c r="G8910" s="1" t="s">
        <v>236</v>
      </c>
      <c r="H8910" s="1">
        <v>2015</v>
      </c>
      <c r="I8910" s="60">
        <f>VLOOKUP(H8910,PROCV!E$33:F$44,2,0)</f>
        <v>1.0942074303887901</v>
      </c>
      <c r="J8910" s="71">
        <v>22147</v>
      </c>
      <c r="K8910" s="44">
        <f t="shared" si="139"/>
        <v>24233.411960820533</v>
      </c>
    </row>
    <row r="8911" spans="1:11" s="43" customFormat="1" ht="19.7" customHeight="1" x14ac:dyDescent="0.25">
      <c r="A8911" s="43" t="s">
        <v>198</v>
      </c>
      <c r="B8911" s="1" t="s">
        <v>293</v>
      </c>
      <c r="C8911" s="1" t="s">
        <v>238</v>
      </c>
      <c r="D8911" s="1" t="s">
        <v>237</v>
      </c>
      <c r="E8911" s="45" t="str">
        <f>VLOOKUP(C8911,PROCV!E$50:G$126,3,0)</f>
        <v>Artes Cênicas e Espetáculos</v>
      </c>
      <c r="F8911" s="1" t="s">
        <v>416</v>
      </c>
      <c r="G8911" s="1" t="s">
        <v>236</v>
      </c>
      <c r="H8911" s="1">
        <v>2015</v>
      </c>
      <c r="I8911" s="60">
        <f>VLOOKUP(H8911,PROCV!E$33:F$44,2,0)</f>
        <v>1.0942074303887901</v>
      </c>
      <c r="J8911" s="71">
        <v>32400</v>
      </c>
      <c r="K8911" s="44">
        <f t="shared" si="139"/>
        <v>35452.3207445968</v>
      </c>
    </row>
    <row r="8912" spans="1:11" s="43" customFormat="1" ht="19.7" customHeight="1" x14ac:dyDescent="0.25">
      <c r="A8912" s="43" t="s">
        <v>198</v>
      </c>
      <c r="B8912" s="1" t="s">
        <v>293</v>
      </c>
      <c r="C8912" s="1" t="s">
        <v>238</v>
      </c>
      <c r="D8912" s="1" t="s">
        <v>237</v>
      </c>
      <c r="E8912" s="45" t="str">
        <f>VLOOKUP(C8912,PROCV!E$50:G$126,3,0)</f>
        <v>Artes Cênicas e Espetáculos</v>
      </c>
      <c r="F8912" s="1" t="s">
        <v>416</v>
      </c>
      <c r="G8912" s="1" t="s">
        <v>236</v>
      </c>
      <c r="H8912" s="1">
        <v>2015</v>
      </c>
      <c r="I8912" s="60">
        <f>VLOOKUP(H8912,PROCV!E$33:F$44,2,0)</f>
        <v>1.0942074303887901</v>
      </c>
      <c r="J8912" s="71">
        <v>651111</v>
      </c>
      <c r="K8912" s="44">
        <f t="shared" si="139"/>
        <v>712450.49420787545</v>
      </c>
    </row>
    <row r="8913" spans="1:11" s="43" customFormat="1" ht="19.7" customHeight="1" x14ac:dyDescent="0.25">
      <c r="A8913" s="43" t="s">
        <v>198</v>
      </c>
      <c r="B8913" s="1" t="s">
        <v>293</v>
      </c>
      <c r="C8913" s="1" t="s">
        <v>238</v>
      </c>
      <c r="D8913" s="1" t="s">
        <v>237</v>
      </c>
      <c r="E8913" s="45" t="str">
        <f>VLOOKUP(C8913,PROCV!E$50:G$126,3,0)</f>
        <v>Artes Cênicas e Espetáculos</v>
      </c>
      <c r="F8913" s="1" t="s">
        <v>416</v>
      </c>
      <c r="G8913" s="1" t="s">
        <v>236</v>
      </c>
      <c r="H8913" s="1">
        <v>2015</v>
      </c>
      <c r="I8913" s="60">
        <f>VLOOKUP(H8913,PROCV!E$33:F$44,2,0)</f>
        <v>1.0942074303887901</v>
      </c>
      <c r="J8913" s="71">
        <v>168955</v>
      </c>
      <c r="K8913" s="44">
        <f t="shared" si="139"/>
        <v>184871.81640133803</v>
      </c>
    </row>
    <row r="8914" spans="1:11" s="43" customFormat="1" ht="19.7" customHeight="1" x14ac:dyDescent="0.25">
      <c r="A8914" s="43" t="s">
        <v>198</v>
      </c>
      <c r="B8914" s="1" t="s">
        <v>293</v>
      </c>
      <c r="C8914" s="1" t="s">
        <v>238</v>
      </c>
      <c r="D8914" s="1" t="s">
        <v>237</v>
      </c>
      <c r="E8914" s="45" t="str">
        <f>VLOOKUP(C8914,PROCV!E$50:G$126,3,0)</f>
        <v>Artes Cênicas e Espetáculos</v>
      </c>
      <c r="F8914" s="1" t="s">
        <v>416</v>
      </c>
      <c r="G8914" s="1" t="s">
        <v>236</v>
      </c>
      <c r="H8914" s="1">
        <v>2015</v>
      </c>
      <c r="I8914" s="60">
        <f>VLOOKUP(H8914,PROCV!E$33:F$44,2,0)</f>
        <v>1.0942074303887901</v>
      </c>
      <c r="J8914" s="71">
        <v>75600</v>
      </c>
      <c r="K8914" s="44">
        <f t="shared" si="139"/>
        <v>82722.081737392524</v>
      </c>
    </row>
    <row r="8915" spans="1:11" s="43" customFormat="1" ht="19.7" customHeight="1" x14ac:dyDescent="0.25">
      <c r="A8915" s="43" t="s">
        <v>198</v>
      </c>
      <c r="B8915" s="1" t="s">
        <v>293</v>
      </c>
      <c r="C8915" s="1" t="s">
        <v>241</v>
      </c>
      <c r="D8915" s="1" t="s">
        <v>240</v>
      </c>
      <c r="E8915" s="45" t="str">
        <f>VLOOKUP(C8915,PROCV!E$50:G$126,3,0)</f>
        <v>Artes Cênicas e Espetáculos</v>
      </c>
      <c r="F8915" s="1" t="s">
        <v>416</v>
      </c>
      <c r="G8915" s="1" t="s">
        <v>236</v>
      </c>
      <c r="H8915" s="1">
        <v>2015</v>
      </c>
      <c r="I8915" s="60">
        <f>VLOOKUP(H8915,PROCV!E$33:F$44,2,0)</f>
        <v>1.0942074303887901</v>
      </c>
      <c r="J8915" s="71">
        <v>7400</v>
      </c>
      <c r="K8915" s="44">
        <f t="shared" si="139"/>
        <v>8097.1349848770469</v>
      </c>
    </row>
    <row r="8916" spans="1:11" s="43" customFormat="1" ht="19.7" customHeight="1" x14ac:dyDescent="0.25">
      <c r="A8916" s="43" t="s">
        <v>198</v>
      </c>
      <c r="B8916" s="1" t="s">
        <v>293</v>
      </c>
      <c r="C8916" s="1" t="s">
        <v>241</v>
      </c>
      <c r="D8916" s="1" t="s">
        <v>240</v>
      </c>
      <c r="E8916" s="45" t="str">
        <f>VLOOKUP(C8916,PROCV!E$50:G$126,3,0)</f>
        <v>Artes Cênicas e Espetáculos</v>
      </c>
      <c r="F8916" s="1" t="s">
        <v>416</v>
      </c>
      <c r="G8916" s="1" t="s">
        <v>236</v>
      </c>
      <c r="H8916" s="1">
        <v>2015</v>
      </c>
      <c r="I8916" s="60">
        <f>VLOOKUP(H8916,PROCV!E$33:F$44,2,0)</f>
        <v>1.0942074303887901</v>
      </c>
      <c r="J8916" s="71">
        <v>107148</v>
      </c>
      <c r="K8916" s="44">
        <f t="shared" si="139"/>
        <v>117242.13775129808</v>
      </c>
    </row>
    <row r="8917" spans="1:11" s="43" customFormat="1" ht="19.7" customHeight="1" x14ac:dyDescent="0.25">
      <c r="A8917" s="43" t="s">
        <v>198</v>
      </c>
      <c r="B8917" s="1" t="s">
        <v>293</v>
      </c>
      <c r="C8917" s="1" t="s">
        <v>241</v>
      </c>
      <c r="D8917" s="1" t="s">
        <v>240</v>
      </c>
      <c r="E8917" s="45" t="str">
        <f>VLOOKUP(C8917,PROCV!E$50:G$126,3,0)</f>
        <v>Artes Cênicas e Espetáculos</v>
      </c>
      <c r="F8917" s="1" t="s">
        <v>416</v>
      </c>
      <c r="G8917" s="1" t="s">
        <v>236</v>
      </c>
      <c r="H8917" s="1">
        <v>2015</v>
      </c>
      <c r="I8917" s="60">
        <f>VLOOKUP(H8917,PROCV!E$33:F$44,2,0)</f>
        <v>1.0942074303887901</v>
      </c>
      <c r="J8917" s="71">
        <v>130252</v>
      </c>
      <c r="K8917" s="44">
        <f t="shared" si="139"/>
        <v>142522.70622300068</v>
      </c>
    </row>
    <row r="8918" spans="1:11" s="43" customFormat="1" ht="19.7" customHeight="1" x14ac:dyDescent="0.25">
      <c r="A8918" s="43" t="s">
        <v>198</v>
      </c>
      <c r="B8918" s="1" t="s">
        <v>293</v>
      </c>
      <c r="C8918" s="1" t="s">
        <v>344</v>
      </c>
      <c r="D8918" s="1" t="s">
        <v>343</v>
      </c>
      <c r="E8918" s="45" t="str">
        <f>VLOOKUP(C8918,PROCV!E$50:G$126,3,0)</f>
        <v>Artes Cênicas e Espetáculos</v>
      </c>
      <c r="F8918" s="1" t="s">
        <v>416</v>
      </c>
      <c r="G8918" s="1" t="s">
        <v>236</v>
      </c>
      <c r="H8918" s="1">
        <v>2015</v>
      </c>
      <c r="I8918" s="60">
        <f>VLOOKUP(H8918,PROCV!E$33:F$44,2,0)</f>
        <v>1.0942074303887901</v>
      </c>
      <c r="J8918" s="71">
        <v>1113</v>
      </c>
      <c r="K8918" s="44">
        <f t="shared" si="139"/>
        <v>1217.8528700227234</v>
      </c>
    </row>
    <row r="8919" spans="1:11" s="43" customFormat="1" ht="19.7" customHeight="1" x14ac:dyDescent="0.25">
      <c r="A8919" s="43" t="s">
        <v>198</v>
      </c>
      <c r="B8919" s="1" t="s">
        <v>293</v>
      </c>
      <c r="C8919" s="1" t="s">
        <v>313</v>
      </c>
      <c r="D8919" s="1" t="s">
        <v>312</v>
      </c>
      <c r="E8919" s="45" t="str">
        <f>VLOOKUP(C8919,PROCV!E$50:G$126,3,0)</f>
        <v>Patrimônio</v>
      </c>
      <c r="F8919" s="1" t="s">
        <v>415</v>
      </c>
      <c r="G8919" s="1" t="s">
        <v>265</v>
      </c>
      <c r="H8919" s="1">
        <v>2015</v>
      </c>
      <c r="I8919" s="60">
        <f>VLOOKUP(H8919,PROCV!E$33:F$44,2,0)</f>
        <v>1.0942074303887901</v>
      </c>
      <c r="J8919" s="71">
        <v>515310</v>
      </c>
      <c r="K8919" s="44">
        <f t="shared" si="139"/>
        <v>563856.03095364745</v>
      </c>
    </row>
    <row r="8920" spans="1:11" s="43" customFormat="1" ht="19.7" customHeight="1" x14ac:dyDescent="0.25">
      <c r="A8920" s="43" t="s">
        <v>198</v>
      </c>
      <c r="B8920" s="1" t="s">
        <v>293</v>
      </c>
      <c r="C8920" s="1" t="s">
        <v>348</v>
      </c>
      <c r="D8920" s="1" t="s">
        <v>347</v>
      </c>
      <c r="E8920" s="45" t="str">
        <f>VLOOKUP(C8920,PROCV!E$50:G$126,3,0)</f>
        <v>Patrimônio</v>
      </c>
      <c r="F8920" s="1" t="s">
        <v>415</v>
      </c>
      <c r="G8920" s="1" t="s">
        <v>265</v>
      </c>
      <c r="H8920" s="1">
        <v>2015</v>
      </c>
      <c r="I8920" s="60">
        <f>VLOOKUP(H8920,PROCV!E$33:F$44,2,0)</f>
        <v>1.0942074303887901</v>
      </c>
      <c r="J8920" s="71">
        <v>781128</v>
      </c>
      <c r="K8920" s="44">
        <f t="shared" si="139"/>
        <v>854716.06168473477</v>
      </c>
    </row>
    <row r="8921" spans="1:11" s="43" customFormat="1" ht="19.7" customHeight="1" x14ac:dyDescent="0.25">
      <c r="A8921" s="43" t="s">
        <v>198</v>
      </c>
      <c r="B8921" s="1" t="s">
        <v>293</v>
      </c>
      <c r="C8921" s="1" t="s">
        <v>301</v>
      </c>
      <c r="D8921" s="1" t="s">
        <v>300</v>
      </c>
      <c r="E8921" s="45" t="str">
        <f>VLOOKUP(C8921,PROCV!E$50:G$126,3,0)</f>
        <v>Patrimônio</v>
      </c>
      <c r="F8921" s="1" t="s">
        <v>416</v>
      </c>
      <c r="G8921" s="1" t="s">
        <v>236</v>
      </c>
      <c r="H8921" s="1">
        <v>2015</v>
      </c>
      <c r="I8921" s="60">
        <f>VLOOKUP(H8921,PROCV!E$33:F$44,2,0)</f>
        <v>1.0942074303887901</v>
      </c>
      <c r="J8921" s="71">
        <v>3756</v>
      </c>
      <c r="K8921" s="44">
        <f t="shared" si="139"/>
        <v>4109.8431085402954</v>
      </c>
    </row>
    <row r="8922" spans="1:11" s="43" customFormat="1" ht="19.7" customHeight="1" x14ac:dyDescent="0.25">
      <c r="A8922" s="43" t="s">
        <v>198</v>
      </c>
      <c r="B8922" s="1" t="s">
        <v>293</v>
      </c>
      <c r="C8922" s="1" t="s">
        <v>301</v>
      </c>
      <c r="D8922" s="1" t="s">
        <v>300</v>
      </c>
      <c r="E8922" s="45" t="str">
        <f>VLOOKUP(C8922,PROCV!E$50:G$126,3,0)</f>
        <v>Patrimônio</v>
      </c>
      <c r="F8922" s="1" t="s">
        <v>416</v>
      </c>
      <c r="G8922" s="1" t="s">
        <v>236</v>
      </c>
      <c r="H8922" s="1">
        <v>2015</v>
      </c>
      <c r="I8922" s="60">
        <f>VLOOKUP(H8922,PROCV!E$33:F$44,2,0)</f>
        <v>1.0942074303887901</v>
      </c>
      <c r="J8922" s="71">
        <v>90463</v>
      </c>
      <c r="K8922" s="44">
        <f t="shared" si="139"/>
        <v>98985.28677526112</v>
      </c>
    </row>
    <row r="8923" spans="1:11" s="43" customFormat="1" ht="19.7" customHeight="1" x14ac:dyDescent="0.25">
      <c r="A8923" s="43" t="s">
        <v>198</v>
      </c>
      <c r="B8923" s="1" t="s">
        <v>293</v>
      </c>
      <c r="C8923" s="1" t="s">
        <v>318</v>
      </c>
      <c r="D8923" s="1" t="s">
        <v>317</v>
      </c>
      <c r="E8923" s="45" t="str">
        <f>VLOOKUP(C8923,PROCV!E$50:G$126,3,0)</f>
        <v>Patrimônio</v>
      </c>
      <c r="F8923" s="1" t="s">
        <v>415</v>
      </c>
      <c r="G8923" s="1" t="s">
        <v>265</v>
      </c>
      <c r="H8923" s="1">
        <v>2015</v>
      </c>
      <c r="I8923" s="60">
        <f>VLOOKUP(H8923,PROCV!E$33:F$44,2,0)</f>
        <v>1.0942074303887901</v>
      </c>
      <c r="J8923" s="71">
        <v>1653668</v>
      </c>
      <c r="K8923" s="44">
        <f t="shared" si="139"/>
        <v>1809455.8129961698</v>
      </c>
    </row>
    <row r="8924" spans="1:11" s="43" customFormat="1" ht="19.7" customHeight="1" x14ac:dyDescent="0.25">
      <c r="A8924" s="43" t="s">
        <v>198</v>
      </c>
      <c r="B8924" s="1" t="s">
        <v>293</v>
      </c>
      <c r="C8924" s="1" t="s">
        <v>318</v>
      </c>
      <c r="D8924" s="1" t="s">
        <v>317</v>
      </c>
      <c r="E8924" s="45" t="str">
        <f>VLOOKUP(C8924,PROCV!E$50:G$126,3,0)</f>
        <v>Patrimônio</v>
      </c>
      <c r="F8924" s="1" t="s">
        <v>416</v>
      </c>
      <c r="G8924" s="1" t="s">
        <v>236</v>
      </c>
      <c r="H8924" s="1">
        <v>2015</v>
      </c>
      <c r="I8924" s="60">
        <f>VLOOKUP(H8924,PROCV!E$33:F$44,2,0)</f>
        <v>1.0942074303887901</v>
      </c>
      <c r="J8924" s="71">
        <v>64021</v>
      </c>
      <c r="K8924" s="44">
        <f t="shared" si="139"/>
        <v>70052.253900920725</v>
      </c>
    </row>
    <row r="8925" spans="1:11" s="43" customFormat="1" ht="19.7" customHeight="1" x14ac:dyDescent="0.25">
      <c r="A8925" s="43" t="s">
        <v>198</v>
      </c>
      <c r="B8925" s="1" t="s">
        <v>293</v>
      </c>
      <c r="C8925" s="1" t="s">
        <v>326</v>
      </c>
      <c r="D8925" s="1" t="s">
        <v>325</v>
      </c>
      <c r="E8925" s="45" t="str">
        <f>VLOOKUP(C8925,PROCV!E$50:G$126,3,0)</f>
        <v>NA</v>
      </c>
      <c r="F8925" s="1" t="s">
        <v>415</v>
      </c>
      <c r="G8925" s="1" t="s">
        <v>265</v>
      </c>
      <c r="H8925" s="1">
        <v>2015</v>
      </c>
      <c r="I8925" s="60">
        <f>VLOOKUP(H8925,PROCV!E$33:F$44,2,0)</f>
        <v>1.0942074303887901</v>
      </c>
      <c r="J8925" s="71">
        <v>300000</v>
      </c>
      <c r="K8925" s="44">
        <f t="shared" si="139"/>
        <v>328262.22911663703</v>
      </c>
    </row>
    <row r="8926" spans="1:11" s="43" customFormat="1" ht="19.7" customHeight="1" x14ac:dyDescent="0.25">
      <c r="A8926" s="43" t="s">
        <v>200</v>
      </c>
      <c r="B8926" s="1" t="s">
        <v>293</v>
      </c>
      <c r="C8926" s="1" t="s">
        <v>309</v>
      </c>
      <c r="D8926" s="1" t="s">
        <v>308</v>
      </c>
      <c r="E8926" s="45" t="str">
        <f>VLOOKUP(C8926,PROCV!E$50:G$126,3,0)</f>
        <v>NA</v>
      </c>
      <c r="F8926" s="1" t="s">
        <v>416</v>
      </c>
      <c r="G8926" s="1" t="s">
        <v>236</v>
      </c>
      <c r="H8926" s="1">
        <v>2015</v>
      </c>
      <c r="I8926" s="60">
        <f>VLOOKUP(H8926,PROCV!E$33:F$44,2,0)</f>
        <v>1.0942074303887901</v>
      </c>
      <c r="J8926" s="71">
        <v>5181</v>
      </c>
      <c r="K8926" s="44">
        <f t="shared" si="139"/>
        <v>5669.088696844321</v>
      </c>
    </row>
    <row r="8927" spans="1:11" s="43" customFormat="1" ht="19.7" customHeight="1" x14ac:dyDescent="0.25">
      <c r="A8927" s="43" t="s">
        <v>200</v>
      </c>
      <c r="B8927" s="1" t="s">
        <v>293</v>
      </c>
      <c r="C8927" s="1" t="s">
        <v>291</v>
      </c>
      <c r="D8927" s="1" t="s">
        <v>290</v>
      </c>
      <c r="E8927" s="45" t="str">
        <f>VLOOKUP(C8927,PROCV!E$50:G$126,3,0)</f>
        <v>NA</v>
      </c>
      <c r="F8927" s="1" t="s">
        <v>416</v>
      </c>
      <c r="G8927" s="1" t="s">
        <v>236</v>
      </c>
      <c r="H8927" s="1">
        <v>2015</v>
      </c>
      <c r="I8927" s="60">
        <f>VLOOKUP(H8927,PROCV!E$33:F$44,2,0)</f>
        <v>1.0942074303887901</v>
      </c>
      <c r="J8927" s="71">
        <v>63830</v>
      </c>
      <c r="K8927" s="44">
        <f t="shared" si="139"/>
        <v>69843.260281716473</v>
      </c>
    </row>
    <row r="8928" spans="1:11" s="43" customFormat="1" ht="19.7" customHeight="1" x14ac:dyDescent="0.25">
      <c r="A8928" s="43" t="s">
        <v>200</v>
      </c>
      <c r="B8928" s="1" t="s">
        <v>293</v>
      </c>
      <c r="C8928" s="1" t="s">
        <v>291</v>
      </c>
      <c r="D8928" s="1" t="s">
        <v>290</v>
      </c>
      <c r="E8928" s="45" t="str">
        <f>VLOOKUP(C8928,PROCV!E$50:G$126,3,0)</f>
        <v>NA</v>
      </c>
      <c r="F8928" s="1" t="s">
        <v>416</v>
      </c>
      <c r="G8928" s="1" t="s">
        <v>236</v>
      </c>
      <c r="H8928" s="1">
        <v>2015</v>
      </c>
      <c r="I8928" s="60">
        <f>VLOOKUP(H8928,PROCV!E$33:F$44,2,0)</f>
        <v>1.0942074303887901</v>
      </c>
      <c r="J8928" s="71">
        <v>474127</v>
      </c>
      <c r="K8928" s="44">
        <f t="shared" si="139"/>
        <v>518793.28634794586</v>
      </c>
    </row>
    <row r="8929" spans="1:11" s="43" customFormat="1" ht="19.7" customHeight="1" x14ac:dyDescent="0.25">
      <c r="A8929" s="43" t="s">
        <v>200</v>
      </c>
      <c r="B8929" s="1" t="s">
        <v>293</v>
      </c>
      <c r="C8929" s="1" t="s">
        <v>291</v>
      </c>
      <c r="D8929" s="1" t="s">
        <v>290</v>
      </c>
      <c r="E8929" s="45" t="str">
        <f>VLOOKUP(C8929,PROCV!E$50:G$126,3,0)</f>
        <v>NA</v>
      </c>
      <c r="F8929" s="1" t="s">
        <v>416</v>
      </c>
      <c r="G8929" s="1" t="s">
        <v>236</v>
      </c>
      <c r="H8929" s="1">
        <v>2015</v>
      </c>
      <c r="I8929" s="60">
        <f>VLOOKUP(H8929,PROCV!E$33:F$44,2,0)</f>
        <v>1.0942074303887901</v>
      </c>
      <c r="J8929" s="71">
        <v>128719</v>
      </c>
      <c r="K8929" s="44">
        <f t="shared" si="139"/>
        <v>140845.28623221468</v>
      </c>
    </row>
    <row r="8930" spans="1:11" s="43" customFormat="1" ht="19.7" customHeight="1" x14ac:dyDescent="0.25">
      <c r="A8930" s="43" t="s">
        <v>200</v>
      </c>
      <c r="B8930" s="1" t="s">
        <v>293</v>
      </c>
      <c r="C8930" s="1" t="s">
        <v>291</v>
      </c>
      <c r="D8930" s="1" t="s">
        <v>290</v>
      </c>
      <c r="E8930" s="45" t="str">
        <f>VLOOKUP(C8930,PROCV!E$50:G$126,3,0)</f>
        <v>NA</v>
      </c>
      <c r="F8930" s="1" t="s">
        <v>416</v>
      </c>
      <c r="G8930" s="1" t="s">
        <v>236</v>
      </c>
      <c r="H8930" s="1">
        <v>2015</v>
      </c>
      <c r="I8930" s="60">
        <f>VLOOKUP(H8930,PROCV!E$33:F$44,2,0)</f>
        <v>1.0942074303887901</v>
      </c>
      <c r="J8930" s="71">
        <v>481613</v>
      </c>
      <c r="K8930" s="44">
        <f t="shared" si="139"/>
        <v>526984.52317183639</v>
      </c>
    </row>
    <row r="8931" spans="1:11" s="43" customFormat="1" ht="19.7" customHeight="1" x14ac:dyDescent="0.25">
      <c r="A8931" s="43" t="s">
        <v>200</v>
      </c>
      <c r="B8931" s="1" t="s">
        <v>293</v>
      </c>
      <c r="C8931" s="1" t="s">
        <v>289</v>
      </c>
      <c r="D8931" s="1" t="s">
        <v>288</v>
      </c>
      <c r="E8931" s="45" t="str">
        <f>VLOOKUP(C8931,PROCV!E$50:G$126,3,0)</f>
        <v>Editorial</v>
      </c>
      <c r="F8931" s="1" t="s">
        <v>416</v>
      </c>
      <c r="G8931" s="1" t="s">
        <v>236</v>
      </c>
      <c r="H8931" s="1">
        <v>2015</v>
      </c>
      <c r="I8931" s="60">
        <f>VLOOKUP(H8931,PROCV!E$33:F$44,2,0)</f>
        <v>1.0942074303887901</v>
      </c>
      <c r="J8931" s="71">
        <v>39731</v>
      </c>
      <c r="K8931" s="44">
        <f t="shared" si="139"/>
        <v>43473.955416777018</v>
      </c>
    </row>
    <row r="8932" spans="1:11" s="43" customFormat="1" ht="19.7" customHeight="1" x14ac:dyDescent="0.25">
      <c r="A8932" s="43" t="s">
        <v>200</v>
      </c>
      <c r="B8932" s="1" t="s">
        <v>293</v>
      </c>
      <c r="C8932" s="1" t="s">
        <v>289</v>
      </c>
      <c r="D8932" s="1" t="s">
        <v>288</v>
      </c>
      <c r="E8932" s="45" t="str">
        <f>VLOOKUP(C8932,PROCV!E$50:G$126,3,0)</f>
        <v>Editorial</v>
      </c>
      <c r="F8932" s="1" t="s">
        <v>416</v>
      </c>
      <c r="G8932" s="1" t="s">
        <v>236</v>
      </c>
      <c r="H8932" s="1">
        <v>2015</v>
      </c>
      <c r="I8932" s="60">
        <f>VLOOKUP(H8932,PROCV!E$33:F$44,2,0)</f>
        <v>1.0942074303887901</v>
      </c>
      <c r="J8932" s="71">
        <v>36274</v>
      </c>
      <c r="K8932" s="44">
        <f t="shared" si="139"/>
        <v>39691.280329922971</v>
      </c>
    </row>
    <row r="8933" spans="1:11" s="43" customFormat="1" ht="19.7" customHeight="1" x14ac:dyDescent="0.25">
      <c r="A8933" s="43" t="s">
        <v>200</v>
      </c>
      <c r="B8933" s="1" t="s">
        <v>293</v>
      </c>
      <c r="C8933" s="1" t="s">
        <v>289</v>
      </c>
      <c r="D8933" s="1" t="s">
        <v>288</v>
      </c>
      <c r="E8933" s="45" t="str">
        <f>VLOOKUP(C8933,PROCV!E$50:G$126,3,0)</f>
        <v>Editorial</v>
      </c>
      <c r="F8933" s="1" t="s">
        <v>416</v>
      </c>
      <c r="G8933" s="1" t="s">
        <v>236</v>
      </c>
      <c r="H8933" s="1">
        <v>2015</v>
      </c>
      <c r="I8933" s="60">
        <f>VLOOKUP(H8933,PROCV!E$33:F$44,2,0)</f>
        <v>1.0942074303887901</v>
      </c>
      <c r="J8933" s="71">
        <v>79211</v>
      </c>
      <c r="K8933" s="44">
        <f t="shared" si="139"/>
        <v>86673.264768526453</v>
      </c>
    </row>
    <row r="8934" spans="1:11" s="43" customFormat="1" ht="19.7" customHeight="1" x14ac:dyDescent="0.25">
      <c r="A8934" s="43" t="s">
        <v>200</v>
      </c>
      <c r="B8934" s="1" t="s">
        <v>293</v>
      </c>
      <c r="C8934" s="1" t="s">
        <v>299</v>
      </c>
      <c r="D8934" s="1" t="s">
        <v>298</v>
      </c>
      <c r="E8934" s="45" t="str">
        <f>VLOOKUP(C8934,PROCV!E$50:G$126,3,0)</f>
        <v>NA</v>
      </c>
      <c r="F8934" s="1" t="s">
        <v>416</v>
      </c>
      <c r="G8934" s="1" t="s">
        <v>236</v>
      </c>
      <c r="H8934" s="1">
        <v>2015</v>
      </c>
      <c r="I8934" s="60">
        <f>VLOOKUP(H8934,PROCV!E$33:F$44,2,0)</f>
        <v>1.0942074303887901</v>
      </c>
      <c r="J8934" s="71">
        <v>80530</v>
      </c>
      <c r="K8934" s="44">
        <f t="shared" si="139"/>
        <v>88116.524369209263</v>
      </c>
    </row>
    <row r="8935" spans="1:11" s="43" customFormat="1" ht="19.7" customHeight="1" x14ac:dyDescent="0.25">
      <c r="A8935" s="43" t="s">
        <v>200</v>
      </c>
      <c r="B8935" s="1" t="s">
        <v>293</v>
      </c>
      <c r="C8935" s="1" t="s">
        <v>299</v>
      </c>
      <c r="D8935" s="1" t="s">
        <v>298</v>
      </c>
      <c r="E8935" s="45" t="str">
        <f>VLOOKUP(C8935,PROCV!E$50:G$126,3,0)</f>
        <v>NA</v>
      </c>
      <c r="F8935" s="1" t="s">
        <v>416</v>
      </c>
      <c r="G8935" s="1" t="s">
        <v>236</v>
      </c>
      <c r="H8935" s="1">
        <v>2015</v>
      </c>
      <c r="I8935" s="60">
        <f>VLOOKUP(H8935,PROCV!E$33:F$44,2,0)</f>
        <v>1.0942074303887901</v>
      </c>
      <c r="J8935" s="71">
        <v>19344</v>
      </c>
      <c r="K8935" s="44">
        <f t="shared" si="139"/>
        <v>21166.348533440756</v>
      </c>
    </row>
    <row r="8936" spans="1:11" s="43" customFormat="1" ht="19.7" customHeight="1" x14ac:dyDescent="0.25">
      <c r="A8936" s="43" t="s">
        <v>200</v>
      </c>
      <c r="B8936" s="1" t="s">
        <v>293</v>
      </c>
      <c r="C8936" s="1" t="s">
        <v>299</v>
      </c>
      <c r="D8936" s="1" t="s">
        <v>298</v>
      </c>
      <c r="E8936" s="45" t="str">
        <f>VLOOKUP(C8936,PROCV!E$50:G$126,3,0)</f>
        <v>NA</v>
      </c>
      <c r="F8936" s="1" t="s">
        <v>416</v>
      </c>
      <c r="G8936" s="1" t="s">
        <v>236</v>
      </c>
      <c r="H8936" s="1">
        <v>2015</v>
      </c>
      <c r="I8936" s="60">
        <f>VLOOKUP(H8936,PROCV!E$33:F$44,2,0)</f>
        <v>1.0942074303887901</v>
      </c>
      <c r="J8936" s="71">
        <v>23341</v>
      </c>
      <c r="K8936" s="44">
        <f t="shared" si="139"/>
        <v>25539.895632704749</v>
      </c>
    </row>
    <row r="8937" spans="1:11" s="43" customFormat="1" ht="19.7" customHeight="1" x14ac:dyDescent="0.25">
      <c r="A8937" s="43" t="s">
        <v>200</v>
      </c>
      <c r="B8937" s="1" t="s">
        <v>293</v>
      </c>
      <c r="C8937" s="1" t="s">
        <v>287</v>
      </c>
      <c r="D8937" s="1" t="s">
        <v>286</v>
      </c>
      <c r="E8937" s="45" t="str">
        <f>VLOOKUP(C8937,PROCV!E$50:G$126,3,0)</f>
        <v>Música</v>
      </c>
      <c r="F8937" s="1" t="s">
        <v>416</v>
      </c>
      <c r="G8937" s="1" t="s">
        <v>236</v>
      </c>
      <c r="H8937" s="1">
        <v>2015</v>
      </c>
      <c r="I8937" s="60">
        <f>VLOOKUP(H8937,PROCV!E$33:F$44,2,0)</f>
        <v>1.0942074303887901</v>
      </c>
      <c r="J8937" s="71">
        <v>2259</v>
      </c>
      <c r="K8937" s="44">
        <f t="shared" si="139"/>
        <v>2471.8145852482767</v>
      </c>
    </row>
    <row r="8938" spans="1:11" s="43" customFormat="1" ht="19.7" customHeight="1" x14ac:dyDescent="0.25">
      <c r="A8938" s="43" t="s">
        <v>200</v>
      </c>
      <c r="B8938" s="1" t="s">
        <v>293</v>
      </c>
      <c r="C8938" s="1" t="s">
        <v>287</v>
      </c>
      <c r="D8938" s="1" t="s">
        <v>286</v>
      </c>
      <c r="E8938" s="45" t="str">
        <f>VLOOKUP(C8938,PROCV!E$50:G$126,3,0)</f>
        <v>Música</v>
      </c>
      <c r="F8938" s="1" t="s">
        <v>416</v>
      </c>
      <c r="G8938" s="1" t="s">
        <v>236</v>
      </c>
      <c r="H8938" s="1">
        <v>2015</v>
      </c>
      <c r="I8938" s="60">
        <f>VLOOKUP(H8938,PROCV!E$33:F$44,2,0)</f>
        <v>1.0942074303887901</v>
      </c>
      <c r="J8938" s="71">
        <v>55926</v>
      </c>
      <c r="K8938" s="44">
        <f t="shared" si="139"/>
        <v>61194.644751923472</v>
      </c>
    </row>
    <row r="8939" spans="1:11" s="43" customFormat="1" ht="19.7" customHeight="1" x14ac:dyDescent="0.25">
      <c r="A8939" s="43" t="s">
        <v>200</v>
      </c>
      <c r="B8939" s="1" t="s">
        <v>293</v>
      </c>
      <c r="C8939" s="1" t="s">
        <v>287</v>
      </c>
      <c r="D8939" s="1" t="s">
        <v>286</v>
      </c>
      <c r="E8939" s="45" t="str">
        <f>VLOOKUP(C8939,PROCV!E$50:G$126,3,0)</f>
        <v>Música</v>
      </c>
      <c r="F8939" s="1" t="s">
        <v>416</v>
      </c>
      <c r="G8939" s="1" t="s">
        <v>236</v>
      </c>
      <c r="H8939" s="1">
        <v>2015</v>
      </c>
      <c r="I8939" s="60">
        <f>VLOOKUP(H8939,PROCV!E$33:F$44,2,0)</f>
        <v>1.0942074303887901</v>
      </c>
      <c r="J8939" s="71">
        <v>12019</v>
      </c>
      <c r="K8939" s="44">
        <f t="shared" si="139"/>
        <v>13151.279105842868</v>
      </c>
    </row>
    <row r="8940" spans="1:11" s="43" customFormat="1" ht="19.7" customHeight="1" x14ac:dyDescent="0.25">
      <c r="A8940" s="43" t="s">
        <v>200</v>
      </c>
      <c r="B8940" s="1" t="s">
        <v>293</v>
      </c>
      <c r="C8940" s="1" t="s">
        <v>285</v>
      </c>
      <c r="D8940" s="1" t="s">
        <v>284</v>
      </c>
      <c r="E8940" s="45" t="str">
        <f>VLOOKUP(C8940,PROCV!E$50:G$126,3,0)</f>
        <v>Editorial</v>
      </c>
      <c r="F8940" s="1" t="s">
        <v>416</v>
      </c>
      <c r="G8940" s="1" t="s">
        <v>236</v>
      </c>
      <c r="H8940" s="1">
        <v>2015</v>
      </c>
      <c r="I8940" s="60">
        <f>VLOOKUP(H8940,PROCV!E$33:F$44,2,0)</f>
        <v>1.0942074303887901</v>
      </c>
      <c r="J8940" s="71">
        <v>11888</v>
      </c>
      <c r="K8940" s="44">
        <f t="shared" si="139"/>
        <v>13007.937932461937</v>
      </c>
    </row>
    <row r="8941" spans="1:11" s="43" customFormat="1" ht="19.7" customHeight="1" x14ac:dyDescent="0.25">
      <c r="A8941" s="43" t="s">
        <v>200</v>
      </c>
      <c r="B8941" s="1" t="s">
        <v>293</v>
      </c>
      <c r="C8941" s="1" t="s">
        <v>285</v>
      </c>
      <c r="D8941" s="1" t="s">
        <v>284</v>
      </c>
      <c r="E8941" s="45" t="str">
        <f>VLOOKUP(C8941,PROCV!E$50:G$126,3,0)</f>
        <v>Editorial</v>
      </c>
      <c r="F8941" s="1" t="s">
        <v>416</v>
      </c>
      <c r="G8941" s="1" t="s">
        <v>236</v>
      </c>
      <c r="H8941" s="1">
        <v>2015</v>
      </c>
      <c r="I8941" s="60">
        <f>VLOOKUP(H8941,PROCV!E$33:F$44,2,0)</f>
        <v>1.0942074303887901</v>
      </c>
      <c r="J8941" s="71">
        <v>62769</v>
      </c>
      <c r="K8941" s="44">
        <f t="shared" si="139"/>
        <v>68682.306198073959</v>
      </c>
    </row>
    <row r="8942" spans="1:11" s="43" customFormat="1" ht="19.7" customHeight="1" x14ac:dyDescent="0.25">
      <c r="A8942" s="43" t="s">
        <v>200</v>
      </c>
      <c r="B8942" s="1" t="s">
        <v>293</v>
      </c>
      <c r="C8942" s="1" t="s">
        <v>285</v>
      </c>
      <c r="D8942" s="1" t="s">
        <v>284</v>
      </c>
      <c r="E8942" s="45" t="str">
        <f>VLOOKUP(C8942,PROCV!E$50:G$126,3,0)</f>
        <v>Editorial</v>
      </c>
      <c r="F8942" s="1" t="s">
        <v>416</v>
      </c>
      <c r="G8942" s="1" t="s">
        <v>236</v>
      </c>
      <c r="H8942" s="1">
        <v>2015</v>
      </c>
      <c r="I8942" s="60">
        <f>VLOOKUP(H8942,PROCV!E$33:F$44,2,0)</f>
        <v>1.0942074303887901</v>
      </c>
      <c r="J8942" s="71">
        <v>48008</v>
      </c>
      <c r="K8942" s="44">
        <f t="shared" si="139"/>
        <v>52530.710318105033</v>
      </c>
    </row>
    <row r="8943" spans="1:11" s="43" customFormat="1" ht="19.7" customHeight="1" x14ac:dyDescent="0.25">
      <c r="A8943" s="43" t="s">
        <v>200</v>
      </c>
      <c r="B8943" s="1" t="s">
        <v>293</v>
      </c>
      <c r="C8943" s="1" t="s">
        <v>283</v>
      </c>
      <c r="D8943" s="1" t="s">
        <v>282</v>
      </c>
      <c r="E8943" s="45" t="str">
        <f>VLOOKUP(C8943,PROCV!E$50:G$126,3,0)</f>
        <v>Editorial</v>
      </c>
      <c r="F8943" s="1" t="s">
        <v>416</v>
      </c>
      <c r="G8943" s="1" t="s">
        <v>236</v>
      </c>
      <c r="H8943" s="1">
        <v>2015</v>
      </c>
      <c r="I8943" s="60">
        <f>VLOOKUP(H8943,PROCV!E$33:F$44,2,0)</f>
        <v>1.0942074303887901</v>
      </c>
      <c r="J8943" s="71">
        <v>21644</v>
      </c>
      <c r="K8943" s="44">
        <f t="shared" si="139"/>
        <v>23683.025623334972</v>
      </c>
    </row>
    <row r="8944" spans="1:11" s="43" customFormat="1" ht="19.7" customHeight="1" x14ac:dyDescent="0.25">
      <c r="A8944" s="43" t="s">
        <v>200</v>
      </c>
      <c r="B8944" s="1" t="s">
        <v>293</v>
      </c>
      <c r="C8944" s="1" t="s">
        <v>283</v>
      </c>
      <c r="D8944" s="1" t="s">
        <v>282</v>
      </c>
      <c r="E8944" s="45" t="str">
        <f>VLOOKUP(C8944,PROCV!E$50:G$126,3,0)</f>
        <v>Editorial</v>
      </c>
      <c r="F8944" s="1" t="s">
        <v>416</v>
      </c>
      <c r="G8944" s="1" t="s">
        <v>236</v>
      </c>
      <c r="H8944" s="1">
        <v>2015</v>
      </c>
      <c r="I8944" s="60">
        <f>VLOOKUP(H8944,PROCV!E$33:F$44,2,0)</f>
        <v>1.0942074303887901</v>
      </c>
      <c r="J8944" s="71">
        <v>89925</v>
      </c>
      <c r="K8944" s="44">
        <f t="shared" si="139"/>
        <v>98396.60317771195</v>
      </c>
    </row>
    <row r="8945" spans="1:11" s="43" customFormat="1" ht="19.7" customHeight="1" x14ac:dyDescent="0.25">
      <c r="A8945" s="43" t="s">
        <v>200</v>
      </c>
      <c r="B8945" s="1" t="s">
        <v>293</v>
      </c>
      <c r="C8945" s="1" t="s">
        <v>283</v>
      </c>
      <c r="D8945" s="1" t="s">
        <v>282</v>
      </c>
      <c r="E8945" s="45" t="str">
        <f>VLOOKUP(C8945,PROCV!E$50:G$126,3,0)</f>
        <v>Editorial</v>
      </c>
      <c r="F8945" s="1" t="s">
        <v>416</v>
      </c>
      <c r="G8945" s="1" t="s">
        <v>236</v>
      </c>
      <c r="H8945" s="1">
        <v>2015</v>
      </c>
      <c r="I8945" s="60">
        <f>VLOOKUP(H8945,PROCV!E$33:F$44,2,0)</f>
        <v>1.0942074303887901</v>
      </c>
      <c r="J8945" s="71">
        <v>16179</v>
      </c>
      <c r="K8945" s="44">
        <f t="shared" si="139"/>
        <v>17703.182016260234</v>
      </c>
    </row>
    <row r="8946" spans="1:11" s="43" customFormat="1" ht="19.7" customHeight="1" x14ac:dyDescent="0.25">
      <c r="A8946" s="43" t="s">
        <v>200</v>
      </c>
      <c r="B8946" s="1" t="s">
        <v>293</v>
      </c>
      <c r="C8946" s="1" t="s">
        <v>283</v>
      </c>
      <c r="D8946" s="1" t="s">
        <v>282</v>
      </c>
      <c r="E8946" s="45" t="str">
        <f>VLOOKUP(C8946,PROCV!E$50:G$126,3,0)</f>
        <v>Editorial</v>
      </c>
      <c r="F8946" s="1" t="s">
        <v>416</v>
      </c>
      <c r="G8946" s="1" t="s">
        <v>236</v>
      </c>
      <c r="H8946" s="1">
        <v>2015</v>
      </c>
      <c r="I8946" s="60">
        <f>VLOOKUP(H8946,PROCV!E$33:F$44,2,0)</f>
        <v>1.0942074303887901</v>
      </c>
      <c r="J8946" s="71">
        <v>145000</v>
      </c>
      <c r="K8946" s="44">
        <f t="shared" si="139"/>
        <v>158660.07740637456</v>
      </c>
    </row>
    <row r="8947" spans="1:11" s="43" customFormat="1" ht="19.7" customHeight="1" x14ac:dyDescent="0.25">
      <c r="A8947" s="43" t="s">
        <v>200</v>
      </c>
      <c r="B8947" s="1" t="s">
        <v>293</v>
      </c>
      <c r="C8947" s="1" t="s">
        <v>281</v>
      </c>
      <c r="D8947" s="1" t="s">
        <v>280</v>
      </c>
      <c r="E8947" s="45" t="str">
        <f>VLOOKUP(C8947,PROCV!E$50:G$126,3,0)</f>
        <v>Música</v>
      </c>
      <c r="F8947" s="1" t="s">
        <v>416</v>
      </c>
      <c r="G8947" s="1" t="s">
        <v>236</v>
      </c>
      <c r="H8947" s="1">
        <v>2015</v>
      </c>
      <c r="I8947" s="60">
        <f>VLOOKUP(H8947,PROCV!E$33:F$44,2,0)</f>
        <v>1.0942074303887901</v>
      </c>
      <c r="J8947" s="71">
        <v>83038</v>
      </c>
      <c r="K8947" s="44">
        <f t="shared" si="139"/>
        <v>90860.796604624353</v>
      </c>
    </row>
    <row r="8948" spans="1:11" s="43" customFormat="1" ht="19.7" customHeight="1" x14ac:dyDescent="0.25">
      <c r="A8948" s="43" t="s">
        <v>200</v>
      </c>
      <c r="B8948" s="1" t="s">
        <v>293</v>
      </c>
      <c r="C8948" s="1" t="s">
        <v>279</v>
      </c>
      <c r="D8948" s="1" t="s">
        <v>278</v>
      </c>
      <c r="E8948" s="45" t="str">
        <f>VLOOKUP(C8948,PROCV!E$50:G$126,3,0)</f>
        <v>Editorial</v>
      </c>
      <c r="F8948" s="1" t="s">
        <v>416</v>
      </c>
      <c r="G8948" s="1" t="s">
        <v>236</v>
      </c>
      <c r="H8948" s="1">
        <v>2015</v>
      </c>
      <c r="I8948" s="60">
        <f>VLOOKUP(H8948,PROCV!E$33:F$44,2,0)</f>
        <v>1.0942074303887901</v>
      </c>
      <c r="J8948" s="71">
        <v>4242</v>
      </c>
      <c r="K8948" s="44">
        <f t="shared" si="139"/>
        <v>4641.6279197092472</v>
      </c>
    </row>
    <row r="8949" spans="1:11" s="43" customFormat="1" ht="19.7" customHeight="1" x14ac:dyDescent="0.25">
      <c r="A8949" s="43" t="s">
        <v>200</v>
      </c>
      <c r="B8949" s="1" t="s">
        <v>293</v>
      </c>
      <c r="C8949" s="1" t="s">
        <v>279</v>
      </c>
      <c r="D8949" s="1" t="s">
        <v>278</v>
      </c>
      <c r="E8949" s="45" t="str">
        <f>VLOOKUP(C8949,PROCV!E$50:G$126,3,0)</f>
        <v>Editorial</v>
      </c>
      <c r="F8949" s="1" t="s">
        <v>416</v>
      </c>
      <c r="G8949" s="1" t="s">
        <v>236</v>
      </c>
      <c r="H8949" s="1">
        <v>2015</v>
      </c>
      <c r="I8949" s="60">
        <f>VLOOKUP(H8949,PROCV!E$33:F$44,2,0)</f>
        <v>1.0942074303887901</v>
      </c>
      <c r="J8949" s="71">
        <v>223638</v>
      </c>
      <c r="K8949" s="44">
        <f t="shared" si="139"/>
        <v>244706.36131728825</v>
      </c>
    </row>
    <row r="8950" spans="1:11" s="43" customFormat="1" ht="19.7" customHeight="1" x14ac:dyDescent="0.25">
      <c r="A8950" s="43" t="s">
        <v>200</v>
      </c>
      <c r="B8950" s="1" t="s">
        <v>293</v>
      </c>
      <c r="C8950" s="1" t="s">
        <v>277</v>
      </c>
      <c r="D8950" s="1" t="s">
        <v>276</v>
      </c>
      <c r="E8950" s="45" t="str">
        <f>VLOOKUP(C8950,PROCV!E$50:G$126,3,0)</f>
        <v>Editorial</v>
      </c>
      <c r="F8950" s="1" t="s">
        <v>416</v>
      </c>
      <c r="G8950" s="1" t="s">
        <v>236</v>
      </c>
      <c r="H8950" s="1">
        <v>2015</v>
      </c>
      <c r="I8950" s="60">
        <f>VLOOKUP(H8950,PROCV!E$33:F$44,2,0)</f>
        <v>1.0942074303887901</v>
      </c>
      <c r="J8950" s="71">
        <v>46297</v>
      </c>
      <c r="K8950" s="44">
        <f t="shared" si="139"/>
        <v>50658.521404709812</v>
      </c>
    </row>
    <row r="8951" spans="1:11" s="43" customFormat="1" ht="19.7" customHeight="1" x14ac:dyDescent="0.25">
      <c r="A8951" s="43" t="s">
        <v>200</v>
      </c>
      <c r="B8951" s="1" t="s">
        <v>293</v>
      </c>
      <c r="C8951" s="1" t="s">
        <v>277</v>
      </c>
      <c r="D8951" s="1" t="s">
        <v>276</v>
      </c>
      <c r="E8951" s="45" t="str">
        <f>VLOOKUP(C8951,PROCV!E$50:G$126,3,0)</f>
        <v>Editorial</v>
      </c>
      <c r="F8951" s="1" t="s">
        <v>416</v>
      </c>
      <c r="G8951" s="1" t="s">
        <v>236</v>
      </c>
      <c r="H8951" s="1">
        <v>2015</v>
      </c>
      <c r="I8951" s="60">
        <f>VLOOKUP(H8951,PROCV!E$33:F$44,2,0)</f>
        <v>1.0942074303887901</v>
      </c>
      <c r="J8951" s="71">
        <v>3758</v>
      </c>
      <c r="K8951" s="44">
        <f t="shared" si="139"/>
        <v>4112.0315234010732</v>
      </c>
    </row>
    <row r="8952" spans="1:11" s="43" customFormat="1" ht="19.7" customHeight="1" x14ac:dyDescent="0.25">
      <c r="A8952" s="43" t="s">
        <v>200</v>
      </c>
      <c r="B8952" s="1" t="s">
        <v>293</v>
      </c>
      <c r="C8952" s="1" t="s">
        <v>275</v>
      </c>
      <c r="D8952" s="1" t="s">
        <v>274</v>
      </c>
      <c r="E8952" s="45" t="str">
        <f>VLOOKUP(C8952,PROCV!E$50:G$126,3,0)</f>
        <v>Editorial</v>
      </c>
      <c r="F8952" s="1" t="s">
        <v>416</v>
      </c>
      <c r="G8952" s="1" t="s">
        <v>236</v>
      </c>
      <c r="H8952" s="1">
        <v>2015</v>
      </c>
      <c r="I8952" s="60">
        <f>VLOOKUP(H8952,PROCV!E$33:F$44,2,0)</f>
        <v>1.0942074303887901</v>
      </c>
      <c r="J8952" s="71">
        <v>7341</v>
      </c>
      <c r="K8952" s="44">
        <f t="shared" si="139"/>
        <v>8032.5767464841083</v>
      </c>
    </row>
    <row r="8953" spans="1:11" s="43" customFormat="1" ht="19.7" customHeight="1" x14ac:dyDescent="0.25">
      <c r="A8953" s="43" t="s">
        <v>200</v>
      </c>
      <c r="B8953" s="1" t="s">
        <v>293</v>
      </c>
      <c r="C8953" s="1" t="s">
        <v>275</v>
      </c>
      <c r="D8953" s="1" t="s">
        <v>274</v>
      </c>
      <c r="E8953" s="45" t="str">
        <f>VLOOKUP(C8953,PROCV!E$50:G$126,3,0)</f>
        <v>Editorial</v>
      </c>
      <c r="F8953" s="1" t="s">
        <v>416</v>
      </c>
      <c r="G8953" s="1" t="s">
        <v>236</v>
      </c>
      <c r="H8953" s="1">
        <v>2015</v>
      </c>
      <c r="I8953" s="60">
        <f>VLOOKUP(H8953,PROCV!E$33:F$44,2,0)</f>
        <v>1.0942074303887901</v>
      </c>
      <c r="J8953" s="71">
        <v>7341</v>
      </c>
      <c r="K8953" s="44">
        <f t="shared" si="139"/>
        <v>8032.5767464841083</v>
      </c>
    </row>
    <row r="8954" spans="1:11" s="43" customFormat="1" ht="19.7" customHeight="1" x14ac:dyDescent="0.25">
      <c r="A8954" s="43" t="s">
        <v>200</v>
      </c>
      <c r="B8954" s="1" t="s">
        <v>293</v>
      </c>
      <c r="C8954" s="1" t="s">
        <v>307</v>
      </c>
      <c r="D8954" s="1" t="s">
        <v>306</v>
      </c>
      <c r="E8954" s="45" t="str">
        <f>VLOOKUP(C8954,PROCV!E$50:G$126,3,0)</f>
        <v>NA</v>
      </c>
      <c r="F8954" s="1" t="s">
        <v>416</v>
      </c>
      <c r="G8954" s="1" t="s">
        <v>236</v>
      </c>
      <c r="H8954" s="1">
        <v>2015</v>
      </c>
      <c r="I8954" s="60">
        <f>VLOOKUP(H8954,PROCV!E$33:F$44,2,0)</f>
        <v>1.0942074303887901</v>
      </c>
      <c r="J8954" s="71">
        <v>43355</v>
      </c>
      <c r="K8954" s="44">
        <f t="shared" si="139"/>
        <v>47439.363144505995</v>
      </c>
    </row>
    <row r="8955" spans="1:11" s="43" customFormat="1" ht="19.7" customHeight="1" x14ac:dyDescent="0.25">
      <c r="A8955" s="43" t="s">
        <v>200</v>
      </c>
      <c r="B8955" s="1" t="s">
        <v>293</v>
      </c>
      <c r="C8955" s="1" t="s">
        <v>307</v>
      </c>
      <c r="D8955" s="1" t="s">
        <v>306</v>
      </c>
      <c r="E8955" s="45" t="str">
        <f>VLOOKUP(C8955,PROCV!E$50:G$126,3,0)</f>
        <v>NA</v>
      </c>
      <c r="F8955" s="1" t="s">
        <v>416</v>
      </c>
      <c r="G8955" s="1" t="s">
        <v>236</v>
      </c>
      <c r="H8955" s="1">
        <v>2015</v>
      </c>
      <c r="I8955" s="60">
        <f>VLOOKUP(H8955,PROCV!E$33:F$44,2,0)</f>
        <v>1.0942074303887901</v>
      </c>
      <c r="J8955" s="71">
        <v>90138</v>
      </c>
      <c r="K8955" s="44">
        <f t="shared" si="139"/>
        <v>98629.669360384767</v>
      </c>
    </row>
    <row r="8956" spans="1:11" s="43" customFormat="1" ht="19.7" customHeight="1" x14ac:dyDescent="0.25">
      <c r="A8956" s="43" t="s">
        <v>200</v>
      </c>
      <c r="B8956" s="1" t="s">
        <v>293</v>
      </c>
      <c r="C8956" s="1" t="s">
        <v>307</v>
      </c>
      <c r="D8956" s="1" t="s">
        <v>306</v>
      </c>
      <c r="E8956" s="45" t="str">
        <f>VLOOKUP(C8956,PROCV!E$50:G$126,3,0)</f>
        <v>NA</v>
      </c>
      <c r="F8956" s="1" t="s">
        <v>416</v>
      </c>
      <c r="G8956" s="1" t="s">
        <v>236</v>
      </c>
      <c r="H8956" s="1">
        <v>2015</v>
      </c>
      <c r="I8956" s="60">
        <f>VLOOKUP(H8956,PROCV!E$33:F$44,2,0)</f>
        <v>1.0942074303887901</v>
      </c>
      <c r="J8956" s="71">
        <v>40000</v>
      </c>
      <c r="K8956" s="44">
        <f t="shared" si="139"/>
        <v>43768.297215551604</v>
      </c>
    </row>
    <row r="8957" spans="1:11" s="43" customFormat="1" ht="19.7" customHeight="1" x14ac:dyDescent="0.25">
      <c r="A8957" s="43" t="s">
        <v>200</v>
      </c>
      <c r="B8957" s="1" t="s">
        <v>293</v>
      </c>
      <c r="C8957" s="1" t="s">
        <v>273</v>
      </c>
      <c r="D8957" s="1" t="s">
        <v>272</v>
      </c>
      <c r="E8957" s="45" t="str">
        <f>VLOOKUP(C8957,PROCV!E$50:G$126,3,0)</f>
        <v>Editorial</v>
      </c>
      <c r="F8957" s="1" t="s">
        <v>416</v>
      </c>
      <c r="G8957" s="1" t="s">
        <v>236</v>
      </c>
      <c r="H8957" s="1">
        <v>2015</v>
      </c>
      <c r="I8957" s="60">
        <f>VLOOKUP(H8957,PROCV!E$33:F$44,2,0)</f>
        <v>1.0942074303887901</v>
      </c>
      <c r="J8957" s="71">
        <v>408908</v>
      </c>
      <c r="K8957" s="44">
        <f t="shared" si="139"/>
        <v>447430.1719454194</v>
      </c>
    </row>
    <row r="8958" spans="1:11" s="43" customFormat="1" ht="19.7" customHeight="1" x14ac:dyDescent="0.25">
      <c r="A8958" s="43" t="s">
        <v>200</v>
      </c>
      <c r="B8958" s="1" t="s">
        <v>293</v>
      </c>
      <c r="C8958" s="1" t="s">
        <v>273</v>
      </c>
      <c r="D8958" s="1" t="s">
        <v>272</v>
      </c>
      <c r="E8958" s="45" t="str">
        <f>VLOOKUP(C8958,PROCV!E$50:G$126,3,0)</f>
        <v>Editorial</v>
      </c>
      <c r="F8958" s="1" t="s">
        <v>416</v>
      </c>
      <c r="G8958" s="1" t="s">
        <v>236</v>
      </c>
      <c r="H8958" s="1">
        <v>2015</v>
      </c>
      <c r="I8958" s="60">
        <f>VLOOKUP(H8958,PROCV!E$33:F$44,2,0)</f>
        <v>1.0942074303887901</v>
      </c>
      <c r="J8958" s="71">
        <v>3107</v>
      </c>
      <c r="K8958" s="44">
        <f t="shared" si="139"/>
        <v>3399.702486217971</v>
      </c>
    </row>
    <row r="8959" spans="1:11" s="43" customFormat="1" ht="19.7" customHeight="1" x14ac:dyDescent="0.25">
      <c r="A8959" s="43" t="s">
        <v>200</v>
      </c>
      <c r="B8959" s="1" t="s">
        <v>293</v>
      </c>
      <c r="C8959" s="1" t="s">
        <v>273</v>
      </c>
      <c r="D8959" s="1" t="s">
        <v>272</v>
      </c>
      <c r="E8959" s="45" t="str">
        <f>VLOOKUP(C8959,PROCV!E$50:G$126,3,0)</f>
        <v>Editorial</v>
      </c>
      <c r="F8959" s="1" t="s">
        <v>416</v>
      </c>
      <c r="G8959" s="1" t="s">
        <v>236</v>
      </c>
      <c r="H8959" s="1">
        <v>2015</v>
      </c>
      <c r="I8959" s="60">
        <f>VLOOKUP(H8959,PROCV!E$33:F$44,2,0)</f>
        <v>1.0942074303887901</v>
      </c>
      <c r="J8959" s="71">
        <v>349965</v>
      </c>
      <c r="K8959" s="44">
        <f t="shared" si="139"/>
        <v>382934.30337601295</v>
      </c>
    </row>
    <row r="8960" spans="1:11" s="43" customFormat="1" ht="19.7" customHeight="1" x14ac:dyDescent="0.25">
      <c r="A8960" s="43" t="s">
        <v>200</v>
      </c>
      <c r="B8960" s="1" t="s">
        <v>293</v>
      </c>
      <c r="C8960" s="1" t="s">
        <v>273</v>
      </c>
      <c r="D8960" s="1" t="s">
        <v>272</v>
      </c>
      <c r="E8960" s="45" t="str">
        <f>VLOOKUP(C8960,PROCV!E$50:G$126,3,0)</f>
        <v>Editorial</v>
      </c>
      <c r="F8960" s="1" t="s">
        <v>416</v>
      </c>
      <c r="G8960" s="1" t="s">
        <v>236</v>
      </c>
      <c r="H8960" s="1">
        <v>2015</v>
      </c>
      <c r="I8960" s="60">
        <f>VLOOKUP(H8960,PROCV!E$33:F$44,2,0)</f>
        <v>1.0942074303887901</v>
      </c>
      <c r="J8960" s="71">
        <v>98299</v>
      </c>
      <c r="K8960" s="44">
        <f t="shared" si="139"/>
        <v>107559.49619978768</v>
      </c>
    </row>
    <row r="8961" spans="1:11" s="43" customFormat="1" ht="19.7" customHeight="1" x14ac:dyDescent="0.25">
      <c r="A8961" s="43" t="s">
        <v>200</v>
      </c>
      <c r="B8961" s="1" t="s">
        <v>293</v>
      </c>
      <c r="C8961" s="1" t="s">
        <v>273</v>
      </c>
      <c r="D8961" s="1" t="s">
        <v>272</v>
      </c>
      <c r="E8961" s="45" t="str">
        <f>VLOOKUP(C8961,PROCV!E$50:G$126,3,0)</f>
        <v>Editorial</v>
      </c>
      <c r="F8961" s="1" t="s">
        <v>416</v>
      </c>
      <c r="G8961" s="1" t="s">
        <v>236</v>
      </c>
      <c r="H8961" s="1">
        <v>2015</v>
      </c>
      <c r="I8961" s="60">
        <f>VLOOKUP(H8961,PROCV!E$33:F$44,2,0)</f>
        <v>1.0942074303887901</v>
      </c>
      <c r="J8961" s="71">
        <v>213060</v>
      </c>
      <c r="K8961" s="44">
        <f t="shared" si="139"/>
        <v>233131.83511863562</v>
      </c>
    </row>
    <row r="8962" spans="1:11" s="43" customFormat="1" ht="19.7" customHeight="1" x14ac:dyDescent="0.25">
      <c r="A8962" s="43" t="s">
        <v>200</v>
      </c>
      <c r="B8962" s="1" t="s">
        <v>293</v>
      </c>
      <c r="C8962" s="1" t="s">
        <v>271</v>
      </c>
      <c r="D8962" s="1" t="s">
        <v>270</v>
      </c>
      <c r="E8962" s="45" t="str">
        <f>VLOOKUP(C8962,PROCV!E$50:G$126,3,0)</f>
        <v>Editorial</v>
      </c>
      <c r="F8962" s="1" t="s">
        <v>416</v>
      </c>
      <c r="G8962" s="1" t="s">
        <v>236</v>
      </c>
      <c r="H8962" s="1">
        <v>2015</v>
      </c>
      <c r="I8962" s="60">
        <f>VLOOKUP(H8962,PROCV!E$33:F$44,2,0)</f>
        <v>1.0942074303887901</v>
      </c>
      <c r="J8962" s="71">
        <v>47767</v>
      </c>
      <c r="K8962" s="44">
        <f t="shared" si="139"/>
        <v>52267.006327381336</v>
      </c>
    </row>
    <row r="8963" spans="1:11" s="43" customFormat="1" ht="19.7" customHeight="1" x14ac:dyDescent="0.25">
      <c r="A8963" s="43" t="s">
        <v>200</v>
      </c>
      <c r="B8963" s="1" t="s">
        <v>293</v>
      </c>
      <c r="C8963" s="1" t="s">
        <v>271</v>
      </c>
      <c r="D8963" s="1" t="s">
        <v>270</v>
      </c>
      <c r="E8963" s="45" t="str">
        <f>VLOOKUP(C8963,PROCV!E$50:G$126,3,0)</f>
        <v>Editorial</v>
      </c>
      <c r="F8963" s="1" t="s">
        <v>416</v>
      </c>
      <c r="G8963" s="1" t="s">
        <v>236</v>
      </c>
      <c r="H8963" s="1">
        <v>2015</v>
      </c>
      <c r="I8963" s="60">
        <f>VLOOKUP(H8963,PROCV!E$33:F$44,2,0)</f>
        <v>1.0942074303887901</v>
      </c>
      <c r="J8963" s="71">
        <v>8791</v>
      </c>
      <c r="K8963" s="44">
        <f t="shared" ref="K8963:K9026" si="140">J8963*I8963</f>
        <v>9619.1775205478534</v>
      </c>
    </row>
    <row r="8964" spans="1:11" s="43" customFormat="1" ht="19.7" customHeight="1" x14ac:dyDescent="0.25">
      <c r="A8964" s="43" t="s">
        <v>200</v>
      </c>
      <c r="B8964" s="1" t="s">
        <v>293</v>
      </c>
      <c r="C8964" s="1" t="s">
        <v>315</v>
      </c>
      <c r="D8964" s="1" t="s">
        <v>314</v>
      </c>
      <c r="E8964" s="45" t="str">
        <f>VLOOKUP(C8964,PROCV!E$50:G$126,3,0)</f>
        <v>Editorial</v>
      </c>
      <c r="F8964" s="1" t="s">
        <v>416</v>
      </c>
      <c r="G8964" s="1" t="s">
        <v>236</v>
      </c>
      <c r="H8964" s="1">
        <v>2015</v>
      </c>
      <c r="I8964" s="60">
        <f>VLOOKUP(H8964,PROCV!E$33:F$44,2,0)</f>
        <v>1.0942074303887901</v>
      </c>
      <c r="J8964" s="71">
        <v>86998</v>
      </c>
      <c r="K8964" s="44">
        <f t="shared" si="140"/>
        <v>95193.858028963965</v>
      </c>
    </row>
    <row r="8965" spans="1:11" s="43" customFormat="1" ht="19.7" customHeight="1" x14ac:dyDescent="0.25">
      <c r="A8965" s="43" t="s">
        <v>200</v>
      </c>
      <c r="B8965" s="1" t="s">
        <v>293</v>
      </c>
      <c r="C8965" s="1" t="s">
        <v>269</v>
      </c>
      <c r="D8965" s="1" t="s">
        <v>268</v>
      </c>
      <c r="E8965" s="45" t="str">
        <f>VLOOKUP(C8965,PROCV!E$50:G$126,3,0)</f>
        <v>NA</v>
      </c>
      <c r="F8965" s="1" t="s">
        <v>416</v>
      </c>
      <c r="G8965" s="1" t="s">
        <v>236</v>
      </c>
      <c r="H8965" s="1">
        <v>2015</v>
      </c>
      <c r="I8965" s="60">
        <f>VLOOKUP(H8965,PROCV!E$33:F$44,2,0)</f>
        <v>1.0942074303887901</v>
      </c>
      <c r="J8965" s="71">
        <v>26331</v>
      </c>
      <c r="K8965" s="44">
        <f t="shared" si="140"/>
        <v>28811.575849567231</v>
      </c>
    </row>
    <row r="8966" spans="1:11" s="43" customFormat="1" ht="19.7" customHeight="1" x14ac:dyDescent="0.25">
      <c r="A8966" s="43" t="s">
        <v>200</v>
      </c>
      <c r="B8966" s="1" t="s">
        <v>293</v>
      </c>
      <c r="C8966" s="1" t="s">
        <v>269</v>
      </c>
      <c r="D8966" s="1" t="s">
        <v>268</v>
      </c>
      <c r="E8966" s="45" t="str">
        <f>VLOOKUP(C8966,PROCV!E$50:G$126,3,0)</f>
        <v>NA</v>
      </c>
      <c r="F8966" s="1" t="s">
        <v>416</v>
      </c>
      <c r="G8966" s="1" t="s">
        <v>236</v>
      </c>
      <c r="H8966" s="1">
        <v>2015</v>
      </c>
      <c r="I8966" s="60">
        <f>VLOOKUP(H8966,PROCV!E$33:F$44,2,0)</f>
        <v>1.0942074303887901</v>
      </c>
      <c r="J8966" s="71">
        <v>271388</v>
      </c>
      <c r="K8966" s="44">
        <f t="shared" si="140"/>
        <v>296954.76611835294</v>
      </c>
    </row>
    <row r="8967" spans="1:11" s="43" customFormat="1" ht="19.7" customHeight="1" x14ac:dyDescent="0.25">
      <c r="A8967" s="43" t="s">
        <v>200</v>
      </c>
      <c r="B8967" s="1" t="s">
        <v>293</v>
      </c>
      <c r="C8967" s="1" t="s">
        <v>269</v>
      </c>
      <c r="D8967" s="1" t="s">
        <v>268</v>
      </c>
      <c r="E8967" s="45" t="str">
        <f>VLOOKUP(C8967,PROCV!E$50:G$126,3,0)</f>
        <v>NA</v>
      </c>
      <c r="F8967" s="1" t="s">
        <v>416</v>
      </c>
      <c r="G8967" s="1" t="s">
        <v>236</v>
      </c>
      <c r="H8967" s="1">
        <v>2015</v>
      </c>
      <c r="I8967" s="60">
        <f>VLOOKUP(H8967,PROCV!E$33:F$44,2,0)</f>
        <v>1.0942074303887901</v>
      </c>
      <c r="J8967" s="71">
        <v>291535</v>
      </c>
      <c r="K8967" s="44">
        <f t="shared" si="140"/>
        <v>318999.76321839594</v>
      </c>
    </row>
    <row r="8968" spans="1:11" s="43" customFormat="1" ht="19.7" customHeight="1" x14ac:dyDescent="0.25">
      <c r="A8968" s="43" t="s">
        <v>200</v>
      </c>
      <c r="B8968" s="1" t="s">
        <v>293</v>
      </c>
      <c r="C8968" s="1" t="s">
        <v>269</v>
      </c>
      <c r="D8968" s="1" t="s">
        <v>268</v>
      </c>
      <c r="E8968" s="45" t="str">
        <f>VLOOKUP(C8968,PROCV!E$50:G$126,3,0)</f>
        <v>NA</v>
      </c>
      <c r="F8968" s="1" t="s">
        <v>416</v>
      </c>
      <c r="G8968" s="1" t="s">
        <v>236</v>
      </c>
      <c r="H8968" s="1">
        <v>2015</v>
      </c>
      <c r="I8968" s="60">
        <f>VLOOKUP(H8968,PROCV!E$33:F$44,2,0)</f>
        <v>1.0942074303887901</v>
      </c>
      <c r="J8968" s="71">
        <v>745818</v>
      </c>
      <c r="K8968" s="44">
        <f t="shared" si="140"/>
        <v>816079.59731770668</v>
      </c>
    </row>
    <row r="8969" spans="1:11" s="43" customFormat="1" ht="19.7" customHeight="1" x14ac:dyDescent="0.25">
      <c r="A8969" s="43" t="s">
        <v>200</v>
      </c>
      <c r="B8969" s="1" t="s">
        <v>293</v>
      </c>
      <c r="C8969" s="1" t="s">
        <v>267</v>
      </c>
      <c r="D8969" s="1" t="s">
        <v>266</v>
      </c>
      <c r="E8969" s="45" t="str">
        <f>VLOOKUP(C8969,PROCV!E$50:G$126,3,0)</f>
        <v>Audiovisual</v>
      </c>
      <c r="F8969" s="1" t="s">
        <v>416</v>
      </c>
      <c r="G8969" s="1" t="s">
        <v>265</v>
      </c>
      <c r="H8969" s="1">
        <v>2015</v>
      </c>
      <c r="I8969" s="60">
        <f>VLOOKUP(H8969,PROCV!E$33:F$44,2,0)</f>
        <v>1.0942074303887901</v>
      </c>
      <c r="J8969" s="71">
        <v>24950692</v>
      </c>
      <c r="K8969" s="44">
        <f t="shared" si="140"/>
        <v>27301232.579742141</v>
      </c>
    </row>
    <row r="8970" spans="1:11" s="43" customFormat="1" ht="19.7" customHeight="1" x14ac:dyDescent="0.25">
      <c r="A8970" s="43" t="s">
        <v>200</v>
      </c>
      <c r="B8970" s="1" t="s">
        <v>293</v>
      </c>
      <c r="C8970" s="1" t="s">
        <v>328</v>
      </c>
      <c r="D8970" s="1" t="s">
        <v>327</v>
      </c>
      <c r="E8970" s="45" t="str">
        <f>VLOOKUP(C8970,PROCV!E$50:G$126,3,0)</f>
        <v>Audiovisual</v>
      </c>
      <c r="F8970" s="1" t="s">
        <v>416</v>
      </c>
      <c r="G8970" s="1" t="s">
        <v>236</v>
      </c>
      <c r="H8970" s="1">
        <v>2015</v>
      </c>
      <c r="I8970" s="60">
        <f>VLOOKUP(H8970,PROCV!E$33:F$44,2,0)</f>
        <v>1.0942074303887901</v>
      </c>
      <c r="J8970" s="71">
        <v>11719</v>
      </c>
      <c r="K8970" s="44">
        <f t="shared" si="140"/>
        <v>12823.016876726231</v>
      </c>
    </row>
    <row r="8971" spans="1:11" s="43" customFormat="1" ht="19.7" customHeight="1" x14ac:dyDescent="0.25">
      <c r="A8971" s="43" t="s">
        <v>200</v>
      </c>
      <c r="B8971" s="1" t="s">
        <v>293</v>
      </c>
      <c r="C8971" s="1" t="s">
        <v>328</v>
      </c>
      <c r="D8971" s="1" t="s">
        <v>327</v>
      </c>
      <c r="E8971" s="45" t="str">
        <f>VLOOKUP(C8971,PROCV!E$50:G$126,3,0)</f>
        <v>Audiovisual</v>
      </c>
      <c r="F8971" s="1" t="s">
        <v>416</v>
      </c>
      <c r="G8971" s="1" t="s">
        <v>236</v>
      </c>
      <c r="H8971" s="1">
        <v>2015</v>
      </c>
      <c r="I8971" s="60">
        <f>VLOOKUP(H8971,PROCV!E$33:F$44,2,0)</f>
        <v>1.0942074303887901</v>
      </c>
      <c r="J8971" s="71">
        <v>3799</v>
      </c>
      <c r="K8971" s="44">
        <f t="shared" si="140"/>
        <v>4156.8940280470133</v>
      </c>
    </row>
    <row r="8972" spans="1:11" s="43" customFormat="1" ht="19.7" customHeight="1" x14ac:dyDescent="0.25">
      <c r="A8972" s="43" t="s">
        <v>200</v>
      </c>
      <c r="B8972" s="1" t="s">
        <v>293</v>
      </c>
      <c r="C8972" s="1" t="s">
        <v>297</v>
      </c>
      <c r="D8972" s="1" t="s">
        <v>296</v>
      </c>
      <c r="E8972" s="45" t="str">
        <f>VLOOKUP(C8972,PROCV!E$50:G$126,3,0)</f>
        <v>Audiovisual</v>
      </c>
      <c r="F8972" s="1" t="s">
        <v>416</v>
      </c>
      <c r="G8972" s="1" t="s">
        <v>236</v>
      </c>
      <c r="H8972" s="1">
        <v>2015</v>
      </c>
      <c r="I8972" s="60">
        <f>VLOOKUP(H8972,PROCV!E$33:F$44,2,0)</f>
        <v>1.0942074303887901</v>
      </c>
      <c r="J8972" s="71">
        <v>4756</v>
      </c>
      <c r="K8972" s="44">
        <f t="shared" si="140"/>
        <v>5204.0505389290856</v>
      </c>
    </row>
    <row r="8973" spans="1:11" s="43" customFormat="1" ht="19.7" customHeight="1" x14ac:dyDescent="0.25">
      <c r="A8973" s="43" t="s">
        <v>200</v>
      </c>
      <c r="B8973" s="1" t="s">
        <v>293</v>
      </c>
      <c r="C8973" s="1" t="s">
        <v>297</v>
      </c>
      <c r="D8973" s="1" t="s">
        <v>296</v>
      </c>
      <c r="E8973" s="45" t="str">
        <f>VLOOKUP(C8973,PROCV!E$50:G$126,3,0)</f>
        <v>Audiovisual</v>
      </c>
      <c r="F8973" s="1" t="s">
        <v>416</v>
      </c>
      <c r="G8973" s="1" t="s">
        <v>236</v>
      </c>
      <c r="H8973" s="1">
        <v>2015</v>
      </c>
      <c r="I8973" s="60">
        <f>VLOOKUP(H8973,PROCV!E$33:F$44,2,0)</f>
        <v>1.0942074303887901</v>
      </c>
      <c r="J8973" s="71">
        <v>4815</v>
      </c>
      <c r="K8973" s="44">
        <f t="shared" si="140"/>
        <v>5268.6087773220243</v>
      </c>
    </row>
    <row r="8974" spans="1:11" s="43" customFormat="1" ht="19.7" customHeight="1" x14ac:dyDescent="0.25">
      <c r="A8974" s="43" t="s">
        <v>200</v>
      </c>
      <c r="B8974" s="1" t="s">
        <v>293</v>
      </c>
      <c r="C8974" s="1" t="s">
        <v>297</v>
      </c>
      <c r="D8974" s="1" t="s">
        <v>296</v>
      </c>
      <c r="E8974" s="45" t="str">
        <f>VLOOKUP(C8974,PROCV!E$50:G$126,3,0)</f>
        <v>Audiovisual</v>
      </c>
      <c r="F8974" s="1" t="s">
        <v>416</v>
      </c>
      <c r="G8974" s="1" t="s">
        <v>236</v>
      </c>
      <c r="H8974" s="1">
        <v>2015</v>
      </c>
      <c r="I8974" s="60">
        <f>VLOOKUP(H8974,PROCV!E$33:F$44,2,0)</f>
        <v>1.0942074303887901</v>
      </c>
      <c r="J8974" s="71">
        <v>44163</v>
      </c>
      <c r="K8974" s="44">
        <f t="shared" si="140"/>
        <v>48323.482748260139</v>
      </c>
    </row>
    <row r="8975" spans="1:11" s="43" customFormat="1" ht="19.7" customHeight="1" x14ac:dyDescent="0.25">
      <c r="A8975" s="43" t="s">
        <v>200</v>
      </c>
      <c r="B8975" s="1" t="s">
        <v>293</v>
      </c>
      <c r="C8975" s="1" t="s">
        <v>297</v>
      </c>
      <c r="D8975" s="1" t="s">
        <v>296</v>
      </c>
      <c r="E8975" s="45" t="str">
        <f>VLOOKUP(C8975,PROCV!E$50:G$126,3,0)</f>
        <v>Audiovisual</v>
      </c>
      <c r="F8975" s="1" t="s">
        <v>416</v>
      </c>
      <c r="G8975" s="1" t="s">
        <v>236</v>
      </c>
      <c r="H8975" s="1">
        <v>2015</v>
      </c>
      <c r="I8975" s="60">
        <f>VLOOKUP(H8975,PROCV!E$33:F$44,2,0)</f>
        <v>1.0942074303887901</v>
      </c>
      <c r="J8975" s="71">
        <v>57810</v>
      </c>
      <c r="K8975" s="44">
        <f t="shared" si="140"/>
        <v>63256.131550775957</v>
      </c>
    </row>
    <row r="8976" spans="1:11" s="43" customFormat="1" ht="19.7" customHeight="1" x14ac:dyDescent="0.25">
      <c r="A8976" s="43" t="s">
        <v>200</v>
      </c>
      <c r="B8976" s="1" t="s">
        <v>293</v>
      </c>
      <c r="C8976" s="1" t="s">
        <v>264</v>
      </c>
      <c r="D8976" s="1" t="s">
        <v>263</v>
      </c>
      <c r="E8976" s="45" t="str">
        <f>VLOOKUP(C8976,PROCV!E$50:G$126,3,0)</f>
        <v>Audiovisual</v>
      </c>
      <c r="F8976" s="1" t="s">
        <v>416</v>
      </c>
      <c r="G8976" s="1" t="s">
        <v>236</v>
      </c>
      <c r="H8976" s="1">
        <v>2015</v>
      </c>
      <c r="I8976" s="60">
        <f>VLOOKUP(H8976,PROCV!E$33:F$44,2,0)</f>
        <v>1.0942074303887901</v>
      </c>
      <c r="J8976" s="71">
        <v>11201</v>
      </c>
      <c r="K8976" s="44">
        <f t="shared" si="140"/>
        <v>12256.217427784837</v>
      </c>
    </row>
    <row r="8977" spans="1:11" s="43" customFormat="1" ht="19.7" customHeight="1" x14ac:dyDescent="0.25">
      <c r="A8977" s="43" t="s">
        <v>200</v>
      </c>
      <c r="B8977" s="1" t="s">
        <v>293</v>
      </c>
      <c r="C8977" s="1" t="s">
        <v>262</v>
      </c>
      <c r="D8977" s="1" t="s">
        <v>261</v>
      </c>
      <c r="E8977" s="45" t="str">
        <f>VLOOKUP(C8977,PROCV!E$50:G$126,3,0)</f>
        <v>Audiovisual</v>
      </c>
      <c r="F8977" s="1" t="s">
        <v>416</v>
      </c>
      <c r="G8977" s="1" t="s">
        <v>236</v>
      </c>
      <c r="H8977" s="1">
        <v>2015</v>
      </c>
      <c r="I8977" s="60">
        <f>VLOOKUP(H8977,PROCV!E$33:F$44,2,0)</f>
        <v>1.0942074303887901</v>
      </c>
      <c r="J8977" s="71">
        <v>43787</v>
      </c>
      <c r="K8977" s="44">
        <f t="shared" si="140"/>
        <v>47912.060754433951</v>
      </c>
    </row>
    <row r="8978" spans="1:11" s="43" customFormat="1" ht="19.7" customHeight="1" x14ac:dyDescent="0.25">
      <c r="A8978" s="43" t="s">
        <v>200</v>
      </c>
      <c r="B8978" s="1" t="s">
        <v>293</v>
      </c>
      <c r="C8978" s="1" t="s">
        <v>256</v>
      </c>
      <c r="D8978" s="1" t="s">
        <v>255</v>
      </c>
      <c r="E8978" s="45" t="str">
        <f>VLOOKUP(C8978,PROCV!E$50:G$126,3,0)</f>
        <v>Audiovisual</v>
      </c>
      <c r="F8978" s="1" t="s">
        <v>416</v>
      </c>
      <c r="G8978" s="1" t="s">
        <v>236</v>
      </c>
      <c r="H8978" s="1">
        <v>2015</v>
      </c>
      <c r="I8978" s="60">
        <f>VLOOKUP(H8978,PROCV!E$33:F$44,2,0)</f>
        <v>1.0942074303887901</v>
      </c>
      <c r="J8978" s="71">
        <v>23846</v>
      </c>
      <c r="K8978" s="44">
        <f t="shared" si="140"/>
        <v>26092.470385051089</v>
      </c>
    </row>
    <row r="8979" spans="1:11" s="43" customFormat="1" ht="19.7" customHeight="1" x14ac:dyDescent="0.25">
      <c r="A8979" s="43" t="s">
        <v>200</v>
      </c>
      <c r="B8979" s="1" t="s">
        <v>293</v>
      </c>
      <c r="C8979" s="1" t="s">
        <v>256</v>
      </c>
      <c r="D8979" s="1" t="s">
        <v>255</v>
      </c>
      <c r="E8979" s="45" t="str">
        <f>VLOOKUP(C8979,PROCV!E$50:G$126,3,0)</f>
        <v>Audiovisual</v>
      </c>
      <c r="F8979" s="1" t="s">
        <v>416</v>
      </c>
      <c r="G8979" s="1" t="s">
        <v>236</v>
      </c>
      <c r="H8979" s="1">
        <v>2015</v>
      </c>
      <c r="I8979" s="60">
        <f>VLOOKUP(H8979,PROCV!E$33:F$44,2,0)</f>
        <v>1.0942074303887901</v>
      </c>
      <c r="J8979" s="71">
        <v>77896</v>
      </c>
      <c r="K8979" s="44">
        <f t="shared" si="140"/>
        <v>85234.381997565186</v>
      </c>
    </row>
    <row r="8980" spans="1:11" s="43" customFormat="1" ht="19.7" customHeight="1" x14ac:dyDescent="0.25">
      <c r="A8980" s="43" t="s">
        <v>200</v>
      </c>
      <c r="B8980" s="1" t="s">
        <v>293</v>
      </c>
      <c r="C8980" s="1" t="s">
        <v>256</v>
      </c>
      <c r="D8980" s="1" t="s">
        <v>255</v>
      </c>
      <c r="E8980" s="45" t="str">
        <f>VLOOKUP(C8980,PROCV!E$50:G$126,3,0)</f>
        <v>Audiovisual</v>
      </c>
      <c r="F8980" s="1" t="s">
        <v>416</v>
      </c>
      <c r="G8980" s="1" t="s">
        <v>265</v>
      </c>
      <c r="H8980" s="1">
        <v>2015</v>
      </c>
      <c r="I8980" s="60">
        <f>VLOOKUP(H8980,PROCV!E$33:F$44,2,0)</f>
        <v>1.0942074303887901</v>
      </c>
      <c r="J8980" s="71">
        <v>10400</v>
      </c>
      <c r="K8980" s="44">
        <f t="shared" si="140"/>
        <v>11379.757276043418</v>
      </c>
    </row>
    <row r="8981" spans="1:11" s="43" customFormat="1" ht="19.7" customHeight="1" x14ac:dyDescent="0.25">
      <c r="A8981" s="43" t="s">
        <v>200</v>
      </c>
      <c r="B8981" s="1" t="s">
        <v>293</v>
      </c>
      <c r="C8981" s="1" t="s">
        <v>256</v>
      </c>
      <c r="D8981" s="1" t="s">
        <v>255</v>
      </c>
      <c r="E8981" s="45" t="str">
        <f>VLOOKUP(C8981,PROCV!E$50:G$126,3,0)</f>
        <v>Audiovisual</v>
      </c>
      <c r="F8981" s="1" t="s">
        <v>416</v>
      </c>
      <c r="G8981" s="1" t="s">
        <v>236</v>
      </c>
      <c r="H8981" s="1">
        <v>2015</v>
      </c>
      <c r="I8981" s="60">
        <f>VLOOKUP(H8981,PROCV!E$33:F$44,2,0)</f>
        <v>1.0942074303887901</v>
      </c>
      <c r="J8981" s="71">
        <v>687786</v>
      </c>
      <c r="K8981" s="44">
        <f t="shared" si="140"/>
        <v>752580.55171738437</v>
      </c>
    </row>
    <row r="8982" spans="1:11" s="43" customFormat="1" ht="19.7" customHeight="1" x14ac:dyDescent="0.25">
      <c r="A8982" s="43" t="s">
        <v>200</v>
      </c>
      <c r="B8982" s="1" t="s">
        <v>293</v>
      </c>
      <c r="C8982" s="1" t="s">
        <v>256</v>
      </c>
      <c r="D8982" s="1" t="s">
        <v>255</v>
      </c>
      <c r="E8982" s="45" t="str">
        <f>VLOOKUP(C8982,PROCV!E$50:G$126,3,0)</f>
        <v>Audiovisual</v>
      </c>
      <c r="F8982" s="1" t="s">
        <v>416</v>
      </c>
      <c r="G8982" s="1" t="s">
        <v>265</v>
      </c>
      <c r="H8982" s="1">
        <v>2015</v>
      </c>
      <c r="I8982" s="60">
        <f>VLOOKUP(H8982,PROCV!E$33:F$44,2,0)</f>
        <v>1.0942074303887901</v>
      </c>
      <c r="J8982" s="71">
        <v>178204</v>
      </c>
      <c r="K8982" s="44">
        <f t="shared" si="140"/>
        <v>194992.14092500394</v>
      </c>
    </row>
    <row r="8983" spans="1:11" s="43" customFormat="1" ht="19.7" customHeight="1" x14ac:dyDescent="0.25">
      <c r="A8983" s="43" t="s">
        <v>200</v>
      </c>
      <c r="B8983" s="1" t="s">
        <v>293</v>
      </c>
      <c r="C8983" s="1" t="s">
        <v>256</v>
      </c>
      <c r="D8983" s="1" t="s">
        <v>255</v>
      </c>
      <c r="E8983" s="45" t="str">
        <f>VLOOKUP(C8983,PROCV!E$50:G$126,3,0)</f>
        <v>Audiovisual</v>
      </c>
      <c r="F8983" s="1" t="s">
        <v>416</v>
      </c>
      <c r="G8983" s="1" t="s">
        <v>236</v>
      </c>
      <c r="H8983" s="1">
        <v>2015</v>
      </c>
      <c r="I8983" s="60">
        <f>VLOOKUP(H8983,PROCV!E$33:F$44,2,0)</f>
        <v>1.0942074303887901</v>
      </c>
      <c r="J8983" s="71">
        <v>82192</v>
      </c>
      <c r="K8983" s="44">
        <f t="shared" si="140"/>
        <v>89935.097118515434</v>
      </c>
    </row>
    <row r="8984" spans="1:11" s="43" customFormat="1" ht="19.7" customHeight="1" x14ac:dyDescent="0.25">
      <c r="A8984" s="43" t="s">
        <v>200</v>
      </c>
      <c r="B8984" s="1" t="s">
        <v>293</v>
      </c>
      <c r="C8984" s="1" t="s">
        <v>254</v>
      </c>
      <c r="D8984" s="1" t="s">
        <v>253</v>
      </c>
      <c r="E8984" s="45" t="str">
        <f>VLOOKUP(C8984,PROCV!E$50:G$126,3,0)</f>
        <v>Música</v>
      </c>
      <c r="F8984" s="1" t="s">
        <v>416</v>
      </c>
      <c r="G8984" s="1" t="s">
        <v>236</v>
      </c>
      <c r="H8984" s="1">
        <v>2015</v>
      </c>
      <c r="I8984" s="60">
        <f>VLOOKUP(H8984,PROCV!E$33:F$44,2,0)</f>
        <v>1.0942074303887901</v>
      </c>
      <c r="J8984" s="71">
        <v>10529</v>
      </c>
      <c r="K8984" s="44">
        <f t="shared" si="140"/>
        <v>11520.910034563571</v>
      </c>
    </row>
    <row r="8985" spans="1:11" s="43" customFormat="1" ht="19.7" customHeight="1" x14ac:dyDescent="0.25">
      <c r="A8985" s="43" t="s">
        <v>200</v>
      </c>
      <c r="B8985" s="1" t="s">
        <v>293</v>
      </c>
      <c r="C8985" s="1" t="s">
        <v>252</v>
      </c>
      <c r="D8985" s="1" t="s">
        <v>251</v>
      </c>
      <c r="E8985" s="45" t="str">
        <f>VLOOKUP(C8985,PROCV!E$50:G$126,3,0)</f>
        <v>Audiovisual</v>
      </c>
      <c r="F8985" s="1" t="s">
        <v>416</v>
      </c>
      <c r="G8985" s="1" t="s">
        <v>236</v>
      </c>
      <c r="H8985" s="1">
        <v>2015</v>
      </c>
      <c r="I8985" s="60">
        <f>VLOOKUP(H8985,PROCV!E$33:F$44,2,0)</f>
        <v>1.0942074303887901</v>
      </c>
      <c r="J8985" s="71">
        <v>1251658</v>
      </c>
      <c r="K8985" s="44">
        <f t="shared" si="140"/>
        <v>1369573.4839055722</v>
      </c>
    </row>
    <row r="8986" spans="1:11" s="43" customFormat="1" ht="19.7" customHeight="1" x14ac:dyDescent="0.25">
      <c r="A8986" s="43" t="s">
        <v>200</v>
      </c>
      <c r="B8986" s="1" t="s">
        <v>293</v>
      </c>
      <c r="C8986" s="1" t="s">
        <v>252</v>
      </c>
      <c r="D8986" s="1" t="s">
        <v>251</v>
      </c>
      <c r="E8986" s="45" t="str">
        <f>VLOOKUP(C8986,PROCV!E$50:G$126,3,0)</f>
        <v>Audiovisual</v>
      </c>
      <c r="F8986" s="1" t="s">
        <v>416</v>
      </c>
      <c r="G8986" s="1" t="s">
        <v>236</v>
      </c>
      <c r="H8986" s="1">
        <v>2015</v>
      </c>
      <c r="I8986" s="60">
        <f>VLOOKUP(H8986,PROCV!E$33:F$44,2,0)</f>
        <v>1.0942074303887901</v>
      </c>
      <c r="J8986" s="71">
        <v>155197</v>
      </c>
      <c r="K8986" s="44">
        <f t="shared" si="140"/>
        <v>169817.71057404907</v>
      </c>
    </row>
    <row r="8987" spans="1:11" s="43" customFormat="1" ht="19.7" customHeight="1" x14ac:dyDescent="0.25">
      <c r="A8987" s="43" t="s">
        <v>200</v>
      </c>
      <c r="B8987" s="1" t="s">
        <v>293</v>
      </c>
      <c r="C8987" s="1" t="s">
        <v>252</v>
      </c>
      <c r="D8987" s="1" t="s">
        <v>251</v>
      </c>
      <c r="E8987" s="45" t="str">
        <f>VLOOKUP(C8987,PROCV!E$50:G$126,3,0)</f>
        <v>Audiovisual</v>
      </c>
      <c r="F8987" s="1" t="s">
        <v>416</v>
      </c>
      <c r="G8987" s="1" t="s">
        <v>236</v>
      </c>
      <c r="H8987" s="1">
        <v>2015</v>
      </c>
      <c r="I8987" s="60">
        <f>VLOOKUP(H8987,PROCV!E$33:F$44,2,0)</f>
        <v>1.0942074303887901</v>
      </c>
      <c r="J8987" s="71">
        <v>26300</v>
      </c>
      <c r="K8987" s="44">
        <f t="shared" si="140"/>
        <v>28777.655419225179</v>
      </c>
    </row>
    <row r="8988" spans="1:11" s="43" customFormat="1" ht="19.7" customHeight="1" x14ac:dyDescent="0.25">
      <c r="A8988" s="43" t="s">
        <v>200</v>
      </c>
      <c r="B8988" s="1" t="s">
        <v>293</v>
      </c>
      <c r="C8988" s="1" t="s">
        <v>252</v>
      </c>
      <c r="D8988" s="1" t="s">
        <v>251</v>
      </c>
      <c r="E8988" s="45" t="str">
        <f>VLOOKUP(C8988,PROCV!E$50:G$126,3,0)</f>
        <v>Audiovisual</v>
      </c>
      <c r="F8988" s="1" t="s">
        <v>416</v>
      </c>
      <c r="G8988" s="1" t="s">
        <v>236</v>
      </c>
      <c r="H8988" s="1">
        <v>2015</v>
      </c>
      <c r="I8988" s="60">
        <f>VLOOKUP(H8988,PROCV!E$33:F$44,2,0)</f>
        <v>1.0942074303887901</v>
      </c>
      <c r="J8988" s="71">
        <v>409955</v>
      </c>
      <c r="K8988" s="44">
        <f t="shared" si="140"/>
        <v>448575.80712503643</v>
      </c>
    </row>
    <row r="8989" spans="1:11" s="43" customFormat="1" ht="19.7" customHeight="1" x14ac:dyDescent="0.25">
      <c r="A8989" s="43" t="s">
        <v>200</v>
      </c>
      <c r="B8989" s="1" t="s">
        <v>293</v>
      </c>
      <c r="C8989" s="1" t="s">
        <v>252</v>
      </c>
      <c r="D8989" s="1" t="s">
        <v>251</v>
      </c>
      <c r="E8989" s="45" t="str">
        <f>VLOOKUP(C8989,PROCV!E$50:G$126,3,0)</f>
        <v>Audiovisual</v>
      </c>
      <c r="F8989" s="1" t="s">
        <v>416</v>
      </c>
      <c r="G8989" s="1" t="s">
        <v>236</v>
      </c>
      <c r="H8989" s="1">
        <v>2015</v>
      </c>
      <c r="I8989" s="60">
        <f>VLOOKUP(H8989,PROCV!E$33:F$44,2,0)</f>
        <v>1.0942074303887901</v>
      </c>
      <c r="J8989" s="71">
        <v>193850</v>
      </c>
      <c r="K8989" s="44">
        <f t="shared" si="140"/>
        <v>212112.11038086697</v>
      </c>
    </row>
    <row r="8990" spans="1:11" s="43" customFormat="1" ht="19.7" customHeight="1" x14ac:dyDescent="0.25">
      <c r="A8990" s="43" t="s">
        <v>200</v>
      </c>
      <c r="B8990" s="1" t="s">
        <v>293</v>
      </c>
      <c r="C8990" s="1" t="s">
        <v>252</v>
      </c>
      <c r="D8990" s="1" t="s">
        <v>251</v>
      </c>
      <c r="E8990" s="45" t="str">
        <f>VLOOKUP(C8990,PROCV!E$50:G$126,3,0)</f>
        <v>Audiovisual</v>
      </c>
      <c r="F8990" s="1" t="s">
        <v>416</v>
      </c>
      <c r="G8990" s="1" t="s">
        <v>236</v>
      </c>
      <c r="H8990" s="1">
        <v>2015</v>
      </c>
      <c r="I8990" s="60">
        <f>VLOOKUP(H8990,PROCV!E$33:F$44,2,0)</f>
        <v>1.0942074303887901</v>
      </c>
      <c r="J8990" s="71">
        <v>238000</v>
      </c>
      <c r="K8990" s="44">
        <f t="shared" si="140"/>
        <v>260421.36843253204</v>
      </c>
    </row>
    <row r="8991" spans="1:11" s="43" customFormat="1" ht="19.7" customHeight="1" x14ac:dyDescent="0.25">
      <c r="A8991" s="43" t="s">
        <v>200</v>
      </c>
      <c r="B8991" s="1" t="s">
        <v>293</v>
      </c>
      <c r="C8991" s="1" t="s">
        <v>250</v>
      </c>
      <c r="D8991" s="1" t="s">
        <v>249</v>
      </c>
      <c r="E8991" s="45" t="str">
        <f>VLOOKUP(C8991,PROCV!E$50:G$126,3,0)</f>
        <v>Audiovisual</v>
      </c>
      <c r="F8991" s="1" t="s">
        <v>416</v>
      </c>
      <c r="G8991" s="1" t="s">
        <v>236</v>
      </c>
      <c r="H8991" s="1">
        <v>2015</v>
      </c>
      <c r="I8991" s="60">
        <f>VLOOKUP(H8991,PROCV!E$33:F$44,2,0)</f>
        <v>1.0942074303887901</v>
      </c>
      <c r="J8991" s="71">
        <v>355806</v>
      </c>
      <c r="K8991" s="44">
        <f t="shared" si="140"/>
        <v>389325.56897691387</v>
      </c>
    </row>
    <row r="8992" spans="1:11" s="43" customFormat="1" ht="19.7" customHeight="1" x14ac:dyDescent="0.25">
      <c r="A8992" s="43" t="s">
        <v>200</v>
      </c>
      <c r="B8992" s="1" t="s">
        <v>293</v>
      </c>
      <c r="C8992" s="1" t="s">
        <v>250</v>
      </c>
      <c r="D8992" s="1" t="s">
        <v>249</v>
      </c>
      <c r="E8992" s="45" t="str">
        <f>VLOOKUP(C8992,PROCV!E$50:G$126,3,0)</f>
        <v>Audiovisual</v>
      </c>
      <c r="F8992" s="1" t="s">
        <v>416</v>
      </c>
      <c r="G8992" s="1" t="s">
        <v>236</v>
      </c>
      <c r="H8992" s="1">
        <v>2015</v>
      </c>
      <c r="I8992" s="60">
        <f>VLOOKUP(H8992,PROCV!E$33:F$44,2,0)</f>
        <v>1.0942074303887901</v>
      </c>
      <c r="J8992" s="71">
        <v>507487</v>
      </c>
      <c r="K8992" s="44">
        <f t="shared" si="140"/>
        <v>555296.04622571589</v>
      </c>
    </row>
    <row r="8993" spans="1:11" s="43" customFormat="1" ht="19.7" customHeight="1" x14ac:dyDescent="0.25">
      <c r="A8993" s="43" t="s">
        <v>200</v>
      </c>
      <c r="B8993" s="1" t="s">
        <v>293</v>
      </c>
      <c r="C8993" s="1" t="s">
        <v>250</v>
      </c>
      <c r="D8993" s="1" t="s">
        <v>249</v>
      </c>
      <c r="E8993" s="45" t="str">
        <f>VLOOKUP(C8993,PROCV!E$50:G$126,3,0)</f>
        <v>Audiovisual</v>
      </c>
      <c r="F8993" s="1" t="s">
        <v>416</v>
      </c>
      <c r="G8993" s="1" t="s">
        <v>236</v>
      </c>
      <c r="H8993" s="1">
        <v>2015</v>
      </c>
      <c r="I8993" s="60">
        <f>VLOOKUP(H8993,PROCV!E$33:F$44,2,0)</f>
        <v>1.0942074303887901</v>
      </c>
      <c r="J8993" s="71">
        <v>309904</v>
      </c>
      <c r="K8993" s="44">
        <f t="shared" si="140"/>
        <v>339099.25950720761</v>
      </c>
    </row>
    <row r="8994" spans="1:11" s="43" customFormat="1" ht="19.7" customHeight="1" x14ac:dyDescent="0.25">
      <c r="A8994" s="43" t="s">
        <v>200</v>
      </c>
      <c r="B8994" s="1" t="s">
        <v>293</v>
      </c>
      <c r="C8994" s="1" t="s">
        <v>346</v>
      </c>
      <c r="D8994" s="1" t="s">
        <v>345</v>
      </c>
      <c r="E8994" s="45" t="str">
        <f>VLOOKUP(C8994,PROCV!E$50:G$126,3,0)</f>
        <v>Audiovisual</v>
      </c>
      <c r="F8994" s="1" t="s">
        <v>416</v>
      </c>
      <c r="G8994" s="1" t="s">
        <v>236</v>
      </c>
      <c r="H8994" s="1">
        <v>2015</v>
      </c>
      <c r="I8994" s="60">
        <f>VLOOKUP(H8994,PROCV!E$33:F$44,2,0)</f>
        <v>1.0942074303887901</v>
      </c>
      <c r="J8994" s="71">
        <v>2309</v>
      </c>
      <c r="K8994" s="44">
        <f t="shared" si="140"/>
        <v>2526.5249567677165</v>
      </c>
    </row>
    <row r="8995" spans="1:11" s="43" customFormat="1" ht="19.7" customHeight="1" x14ac:dyDescent="0.25">
      <c r="A8995" s="43" t="s">
        <v>200</v>
      </c>
      <c r="B8995" s="1" t="s">
        <v>293</v>
      </c>
      <c r="C8995" s="1" t="s">
        <v>346</v>
      </c>
      <c r="D8995" s="1" t="s">
        <v>345</v>
      </c>
      <c r="E8995" s="45" t="str">
        <f>VLOOKUP(C8995,PROCV!E$50:G$126,3,0)</f>
        <v>Audiovisual</v>
      </c>
      <c r="F8995" s="1" t="s">
        <v>416</v>
      </c>
      <c r="G8995" s="1" t="s">
        <v>236</v>
      </c>
      <c r="H8995" s="1">
        <v>2015</v>
      </c>
      <c r="I8995" s="60">
        <f>VLOOKUP(H8995,PROCV!E$33:F$44,2,0)</f>
        <v>1.0942074303887901</v>
      </c>
      <c r="J8995" s="71">
        <v>583181</v>
      </c>
      <c r="K8995" s="44">
        <f t="shared" si="140"/>
        <v>638120.98346156499</v>
      </c>
    </row>
    <row r="8996" spans="1:11" s="43" customFormat="1" ht="19.7" customHeight="1" x14ac:dyDescent="0.25">
      <c r="A8996" s="43" t="s">
        <v>200</v>
      </c>
      <c r="B8996" s="1" t="s">
        <v>293</v>
      </c>
      <c r="C8996" s="1" t="s">
        <v>346</v>
      </c>
      <c r="D8996" s="1" t="s">
        <v>345</v>
      </c>
      <c r="E8996" s="45" t="str">
        <f>VLOOKUP(C8996,PROCV!E$50:G$126,3,0)</f>
        <v>Audiovisual</v>
      </c>
      <c r="F8996" s="1" t="s">
        <v>416</v>
      </c>
      <c r="G8996" s="1" t="s">
        <v>236</v>
      </c>
      <c r="H8996" s="1">
        <v>2015</v>
      </c>
      <c r="I8996" s="60">
        <f>VLOOKUP(H8996,PROCV!E$33:F$44,2,0)</f>
        <v>1.0942074303887901</v>
      </c>
      <c r="J8996" s="71">
        <v>12343</v>
      </c>
      <c r="K8996" s="44">
        <f t="shared" si="140"/>
        <v>13505.802313288836</v>
      </c>
    </row>
    <row r="8997" spans="1:11" s="43" customFormat="1" ht="19.7" customHeight="1" x14ac:dyDescent="0.25">
      <c r="A8997" s="43" t="s">
        <v>200</v>
      </c>
      <c r="B8997" s="1" t="s">
        <v>293</v>
      </c>
      <c r="C8997" s="1" t="s">
        <v>336</v>
      </c>
      <c r="D8997" s="1" t="s">
        <v>335</v>
      </c>
      <c r="E8997" s="45" t="str">
        <f>VLOOKUP(C8997,PROCV!E$50:G$126,3,0)</f>
        <v>NA</v>
      </c>
      <c r="F8997" s="1" t="s">
        <v>416</v>
      </c>
      <c r="G8997" s="1" t="s">
        <v>265</v>
      </c>
      <c r="H8997" s="1">
        <v>2015</v>
      </c>
      <c r="I8997" s="60">
        <f>VLOOKUP(H8997,PROCV!E$33:F$44,2,0)</f>
        <v>1.0942074303887901</v>
      </c>
      <c r="J8997" s="71">
        <v>6841370</v>
      </c>
      <c r="K8997" s="44">
        <f t="shared" si="140"/>
        <v>7485877.8880389566</v>
      </c>
    </row>
    <row r="8998" spans="1:11" s="43" customFormat="1" ht="19.7" customHeight="1" x14ac:dyDescent="0.25">
      <c r="A8998" s="43" t="s">
        <v>200</v>
      </c>
      <c r="B8998" s="1" t="s">
        <v>293</v>
      </c>
      <c r="C8998" s="1" t="s">
        <v>336</v>
      </c>
      <c r="D8998" s="1" t="s">
        <v>335</v>
      </c>
      <c r="E8998" s="45" t="str">
        <f>VLOOKUP(C8998,PROCV!E$50:G$126,3,0)</f>
        <v>NA</v>
      </c>
      <c r="F8998" s="1" t="s">
        <v>416</v>
      </c>
      <c r="G8998" s="1" t="s">
        <v>265</v>
      </c>
      <c r="H8998" s="1">
        <v>2015</v>
      </c>
      <c r="I8998" s="60">
        <f>VLOOKUP(H8998,PROCV!E$33:F$44,2,0)</f>
        <v>1.0942074303887901</v>
      </c>
      <c r="J8998" s="71">
        <v>190000</v>
      </c>
      <c r="K8998" s="44">
        <f t="shared" si="140"/>
        <v>207899.41177387012</v>
      </c>
    </row>
    <row r="8999" spans="1:11" s="43" customFormat="1" ht="19.7" customHeight="1" x14ac:dyDescent="0.25">
      <c r="A8999" s="43" t="s">
        <v>200</v>
      </c>
      <c r="B8999" s="1" t="s">
        <v>293</v>
      </c>
      <c r="C8999" s="1" t="s">
        <v>303</v>
      </c>
      <c r="D8999" s="1" t="s">
        <v>302</v>
      </c>
      <c r="E8999" s="45" t="str">
        <f>VLOOKUP(C8999,PROCV!E$50:G$126,3,0)</f>
        <v>Educação e Criação em Artes</v>
      </c>
      <c r="F8999" s="1" t="s">
        <v>416</v>
      </c>
      <c r="G8999" s="1" t="s">
        <v>236</v>
      </c>
      <c r="H8999" s="1">
        <v>2015</v>
      </c>
      <c r="I8999" s="60">
        <f>VLOOKUP(H8999,PROCV!E$33:F$44,2,0)</f>
        <v>1.0942074303887901</v>
      </c>
      <c r="J8999" s="71">
        <v>6848</v>
      </c>
      <c r="K8999" s="44">
        <f t="shared" si="140"/>
        <v>7493.1324833024346</v>
      </c>
    </row>
    <row r="9000" spans="1:11" s="43" customFormat="1" ht="19.7" customHeight="1" x14ac:dyDescent="0.25">
      <c r="A9000" s="43" t="s">
        <v>200</v>
      </c>
      <c r="B9000" s="1" t="s">
        <v>293</v>
      </c>
      <c r="C9000" s="1" t="s">
        <v>248</v>
      </c>
      <c r="D9000" s="1" t="s">
        <v>247</v>
      </c>
      <c r="E9000" s="45" t="str">
        <f>VLOOKUP(C9000,PROCV!E$50:G$126,3,0)</f>
        <v>Educação e Criação em Artes</v>
      </c>
      <c r="F9000" s="1" t="s">
        <v>416</v>
      </c>
      <c r="G9000" s="1" t="s">
        <v>236</v>
      </c>
      <c r="H9000" s="1">
        <v>2015</v>
      </c>
      <c r="I9000" s="60">
        <f>VLOOKUP(H9000,PROCV!E$33:F$44,2,0)</f>
        <v>1.0942074303887901</v>
      </c>
      <c r="J9000" s="71">
        <v>17010</v>
      </c>
      <c r="K9000" s="44">
        <f t="shared" si="140"/>
        <v>18612.46839091332</v>
      </c>
    </row>
    <row r="9001" spans="1:11" s="43" customFormat="1" ht="19.7" customHeight="1" x14ac:dyDescent="0.25">
      <c r="A9001" s="43" t="s">
        <v>200</v>
      </c>
      <c r="B9001" s="1" t="s">
        <v>293</v>
      </c>
      <c r="C9001" s="1" t="s">
        <v>246</v>
      </c>
      <c r="D9001" s="1" t="s">
        <v>245</v>
      </c>
      <c r="E9001" s="45" t="str">
        <f>VLOOKUP(C9001,PROCV!E$50:G$126,3,0)</f>
        <v>Artes Cênicas e Espetáculos</v>
      </c>
      <c r="F9001" s="1" t="s">
        <v>416</v>
      </c>
      <c r="G9001" s="1" t="s">
        <v>236</v>
      </c>
      <c r="H9001" s="1">
        <v>2015</v>
      </c>
      <c r="I9001" s="60">
        <f>VLOOKUP(H9001,PROCV!E$33:F$44,2,0)</f>
        <v>1.0942074303887901</v>
      </c>
      <c r="J9001" s="71">
        <v>326361</v>
      </c>
      <c r="K9001" s="44">
        <f t="shared" si="140"/>
        <v>357106.63118911593</v>
      </c>
    </row>
    <row r="9002" spans="1:11" s="43" customFormat="1" ht="19.7" customHeight="1" x14ac:dyDescent="0.25">
      <c r="A9002" s="43" t="s">
        <v>200</v>
      </c>
      <c r="B9002" s="1" t="s">
        <v>293</v>
      </c>
      <c r="C9002" s="1" t="s">
        <v>246</v>
      </c>
      <c r="D9002" s="1" t="s">
        <v>245</v>
      </c>
      <c r="E9002" s="45" t="str">
        <f>VLOOKUP(C9002,PROCV!E$50:G$126,3,0)</f>
        <v>Artes Cênicas e Espetáculos</v>
      </c>
      <c r="F9002" s="1" t="s">
        <v>416</v>
      </c>
      <c r="G9002" s="1" t="s">
        <v>236</v>
      </c>
      <c r="H9002" s="1">
        <v>2015</v>
      </c>
      <c r="I9002" s="60">
        <f>VLOOKUP(H9002,PROCV!E$33:F$44,2,0)</f>
        <v>1.0942074303887901</v>
      </c>
      <c r="J9002" s="71">
        <v>94213</v>
      </c>
      <c r="K9002" s="44">
        <f t="shared" si="140"/>
        <v>103088.56463921908</v>
      </c>
    </row>
    <row r="9003" spans="1:11" s="43" customFormat="1" ht="19.7" customHeight="1" x14ac:dyDescent="0.25">
      <c r="A9003" s="43" t="s">
        <v>200</v>
      </c>
      <c r="B9003" s="1" t="s">
        <v>293</v>
      </c>
      <c r="C9003" s="1" t="s">
        <v>238</v>
      </c>
      <c r="D9003" s="1" t="s">
        <v>237</v>
      </c>
      <c r="E9003" s="45" t="str">
        <f>VLOOKUP(C9003,PROCV!E$50:G$126,3,0)</f>
        <v>Artes Cênicas e Espetáculos</v>
      </c>
      <c r="F9003" s="1" t="s">
        <v>416</v>
      </c>
      <c r="G9003" s="1" t="s">
        <v>236</v>
      </c>
      <c r="H9003" s="1">
        <v>2015</v>
      </c>
      <c r="I9003" s="60">
        <f>VLOOKUP(H9003,PROCV!E$33:F$44,2,0)</f>
        <v>1.0942074303887901</v>
      </c>
      <c r="J9003" s="71">
        <v>94500</v>
      </c>
      <c r="K9003" s="44">
        <f t="shared" si="140"/>
        <v>103402.60217174067</v>
      </c>
    </row>
    <row r="9004" spans="1:11" s="43" customFormat="1" ht="19.7" customHeight="1" x14ac:dyDescent="0.25">
      <c r="A9004" s="43" t="s">
        <v>200</v>
      </c>
      <c r="B9004" s="1" t="s">
        <v>293</v>
      </c>
      <c r="C9004" s="1" t="s">
        <v>238</v>
      </c>
      <c r="D9004" s="1" t="s">
        <v>237</v>
      </c>
      <c r="E9004" s="45" t="str">
        <f>VLOOKUP(C9004,PROCV!E$50:G$126,3,0)</f>
        <v>Artes Cênicas e Espetáculos</v>
      </c>
      <c r="F9004" s="1" t="s">
        <v>416</v>
      </c>
      <c r="G9004" s="1" t="s">
        <v>236</v>
      </c>
      <c r="H9004" s="1">
        <v>2015</v>
      </c>
      <c r="I9004" s="60">
        <f>VLOOKUP(H9004,PROCV!E$33:F$44,2,0)</f>
        <v>1.0942074303887901</v>
      </c>
      <c r="J9004" s="71">
        <v>268638</v>
      </c>
      <c r="K9004" s="44">
        <f t="shared" si="140"/>
        <v>293945.6956847838</v>
      </c>
    </row>
    <row r="9005" spans="1:11" s="43" customFormat="1" ht="19.7" customHeight="1" x14ac:dyDescent="0.25">
      <c r="A9005" s="43" t="s">
        <v>200</v>
      </c>
      <c r="B9005" s="1" t="s">
        <v>293</v>
      </c>
      <c r="C9005" s="1" t="s">
        <v>238</v>
      </c>
      <c r="D9005" s="1" t="s">
        <v>237</v>
      </c>
      <c r="E9005" s="45" t="str">
        <f>VLOOKUP(C9005,PROCV!E$50:G$126,3,0)</f>
        <v>Artes Cênicas e Espetáculos</v>
      </c>
      <c r="F9005" s="1" t="s">
        <v>416</v>
      </c>
      <c r="G9005" s="1" t="s">
        <v>236</v>
      </c>
      <c r="H9005" s="1">
        <v>2015</v>
      </c>
      <c r="I9005" s="60">
        <f>VLOOKUP(H9005,PROCV!E$33:F$44,2,0)</f>
        <v>1.0942074303887901</v>
      </c>
      <c r="J9005" s="71">
        <v>44253</v>
      </c>
      <c r="K9005" s="44">
        <f t="shared" si="140"/>
        <v>48421.961416995131</v>
      </c>
    </row>
    <row r="9006" spans="1:11" s="43" customFormat="1" ht="19.7" customHeight="1" x14ac:dyDescent="0.25">
      <c r="A9006" s="43" t="s">
        <v>200</v>
      </c>
      <c r="B9006" s="1" t="s">
        <v>293</v>
      </c>
      <c r="C9006" s="1" t="s">
        <v>241</v>
      </c>
      <c r="D9006" s="1" t="s">
        <v>240</v>
      </c>
      <c r="E9006" s="45" t="str">
        <f>VLOOKUP(C9006,PROCV!E$50:G$126,3,0)</f>
        <v>Artes Cênicas e Espetáculos</v>
      </c>
      <c r="F9006" s="1" t="s">
        <v>416</v>
      </c>
      <c r="G9006" s="1" t="s">
        <v>236</v>
      </c>
      <c r="H9006" s="1">
        <v>2015</v>
      </c>
      <c r="I9006" s="60">
        <f>VLOOKUP(H9006,PROCV!E$33:F$44,2,0)</f>
        <v>1.0942074303887901</v>
      </c>
      <c r="J9006" s="71">
        <v>255885</v>
      </c>
      <c r="K9006" s="44">
        <f t="shared" si="140"/>
        <v>279991.26832503558</v>
      </c>
    </row>
    <row r="9007" spans="1:11" s="43" customFormat="1" ht="19.7" customHeight="1" x14ac:dyDescent="0.25">
      <c r="A9007" s="43" t="s">
        <v>200</v>
      </c>
      <c r="B9007" s="1" t="s">
        <v>293</v>
      </c>
      <c r="C9007" s="1" t="s">
        <v>241</v>
      </c>
      <c r="D9007" s="1" t="s">
        <v>240</v>
      </c>
      <c r="E9007" s="45" t="str">
        <f>VLOOKUP(C9007,PROCV!E$50:G$126,3,0)</f>
        <v>Artes Cênicas e Espetáculos</v>
      </c>
      <c r="F9007" s="1" t="s">
        <v>416</v>
      </c>
      <c r="G9007" s="1" t="s">
        <v>236</v>
      </c>
      <c r="H9007" s="1">
        <v>2015</v>
      </c>
      <c r="I9007" s="60">
        <f>VLOOKUP(H9007,PROCV!E$33:F$44,2,0)</f>
        <v>1.0942074303887901</v>
      </c>
      <c r="J9007" s="71">
        <v>46791</v>
      </c>
      <c r="K9007" s="44">
        <f t="shared" si="140"/>
        <v>51199.05987532188</v>
      </c>
    </row>
    <row r="9008" spans="1:11" s="43" customFormat="1" ht="19.7" customHeight="1" x14ac:dyDescent="0.25">
      <c r="A9008" s="43" t="s">
        <v>200</v>
      </c>
      <c r="B9008" s="1" t="s">
        <v>293</v>
      </c>
      <c r="C9008" s="1" t="s">
        <v>344</v>
      </c>
      <c r="D9008" s="1" t="s">
        <v>343</v>
      </c>
      <c r="E9008" s="45" t="str">
        <f>VLOOKUP(C9008,PROCV!E$50:G$126,3,0)</f>
        <v>Artes Cênicas e Espetáculos</v>
      </c>
      <c r="F9008" s="1" t="s">
        <v>416</v>
      </c>
      <c r="G9008" s="1" t="s">
        <v>236</v>
      </c>
      <c r="H9008" s="1">
        <v>2015</v>
      </c>
      <c r="I9008" s="60">
        <f>VLOOKUP(H9008,PROCV!E$33:F$44,2,0)</f>
        <v>1.0942074303887901</v>
      </c>
      <c r="J9008" s="71">
        <v>11710</v>
      </c>
      <c r="K9008" s="44">
        <f t="shared" si="140"/>
        <v>12813.169009852732</v>
      </c>
    </row>
    <row r="9009" spans="1:11" s="43" customFormat="1" ht="19.7" customHeight="1" x14ac:dyDescent="0.25">
      <c r="A9009" s="43" t="s">
        <v>200</v>
      </c>
      <c r="B9009" s="1" t="s">
        <v>293</v>
      </c>
      <c r="C9009" s="1" t="s">
        <v>344</v>
      </c>
      <c r="D9009" s="1" t="s">
        <v>343</v>
      </c>
      <c r="E9009" s="45" t="str">
        <f>VLOOKUP(C9009,PROCV!E$50:G$126,3,0)</f>
        <v>Artes Cênicas e Espetáculos</v>
      </c>
      <c r="F9009" s="1" t="s">
        <v>416</v>
      </c>
      <c r="G9009" s="1" t="s">
        <v>236</v>
      </c>
      <c r="H9009" s="1">
        <v>2015</v>
      </c>
      <c r="I9009" s="60">
        <f>VLOOKUP(H9009,PROCV!E$33:F$44,2,0)</f>
        <v>1.0942074303887901</v>
      </c>
      <c r="J9009" s="71">
        <v>104223</v>
      </c>
      <c r="K9009" s="44">
        <f t="shared" si="140"/>
        <v>114041.58101741086</v>
      </c>
    </row>
    <row r="9010" spans="1:11" s="43" customFormat="1" ht="19.7" customHeight="1" x14ac:dyDescent="0.25">
      <c r="A9010" s="43" t="s">
        <v>200</v>
      </c>
      <c r="B9010" s="1" t="s">
        <v>293</v>
      </c>
      <c r="C9010" s="1" t="s">
        <v>344</v>
      </c>
      <c r="D9010" s="1" t="s">
        <v>343</v>
      </c>
      <c r="E9010" s="45" t="str">
        <f>VLOOKUP(C9010,PROCV!E$50:G$126,3,0)</f>
        <v>Artes Cênicas e Espetáculos</v>
      </c>
      <c r="F9010" s="1" t="s">
        <v>416</v>
      </c>
      <c r="G9010" s="1" t="s">
        <v>236</v>
      </c>
      <c r="H9010" s="1">
        <v>2015</v>
      </c>
      <c r="I9010" s="60">
        <f>VLOOKUP(H9010,PROCV!E$33:F$44,2,0)</f>
        <v>1.0942074303887901</v>
      </c>
      <c r="J9010" s="71">
        <v>21930</v>
      </c>
      <c r="K9010" s="44">
        <f t="shared" si="140"/>
        <v>23995.968948426165</v>
      </c>
    </row>
    <row r="9011" spans="1:11" s="43" customFormat="1" ht="19.7" customHeight="1" x14ac:dyDescent="0.25">
      <c r="A9011" s="43" t="s">
        <v>200</v>
      </c>
      <c r="B9011" s="1" t="s">
        <v>293</v>
      </c>
      <c r="C9011" s="1" t="s">
        <v>311</v>
      </c>
      <c r="D9011" s="1" t="s">
        <v>310</v>
      </c>
      <c r="E9011" s="45" t="str">
        <f>VLOOKUP(C9011,PROCV!E$50:G$126,3,0)</f>
        <v>Artes Cênicas e Espetáculos</v>
      </c>
      <c r="F9011" s="1" t="s">
        <v>416</v>
      </c>
      <c r="G9011" s="1" t="s">
        <v>236</v>
      </c>
      <c r="H9011" s="1">
        <v>2015</v>
      </c>
      <c r="I9011" s="60">
        <f>VLOOKUP(H9011,PROCV!E$33:F$44,2,0)</f>
        <v>1.0942074303887901</v>
      </c>
      <c r="J9011" s="71">
        <v>15406</v>
      </c>
      <c r="K9011" s="44">
        <f t="shared" si="140"/>
        <v>16857.359672569699</v>
      </c>
    </row>
    <row r="9012" spans="1:11" s="43" customFormat="1" ht="19.7" customHeight="1" x14ac:dyDescent="0.25">
      <c r="A9012" s="43" t="s">
        <v>181</v>
      </c>
      <c r="B9012" s="1" t="s">
        <v>292</v>
      </c>
      <c r="C9012" s="1" t="s">
        <v>291</v>
      </c>
      <c r="D9012" s="1" t="s">
        <v>290</v>
      </c>
      <c r="E9012" s="45" t="str">
        <f>VLOOKUP(C9012,PROCV!E$50:G$126,3,0)</f>
        <v>NA</v>
      </c>
      <c r="F9012" s="1" t="s">
        <v>416</v>
      </c>
      <c r="G9012" s="1" t="s">
        <v>236</v>
      </c>
      <c r="H9012" s="1">
        <v>2015</v>
      </c>
      <c r="I9012" s="60">
        <f>VLOOKUP(H9012,PROCV!E$33:F$44,2,0)</f>
        <v>1.0942074303887901</v>
      </c>
      <c r="J9012" s="71">
        <v>44416</v>
      </c>
      <c r="K9012" s="44">
        <f t="shared" si="140"/>
        <v>48600.317228148502</v>
      </c>
    </row>
    <row r="9013" spans="1:11" s="43" customFormat="1" ht="19.7" customHeight="1" x14ac:dyDescent="0.25">
      <c r="A9013" s="43" t="s">
        <v>181</v>
      </c>
      <c r="B9013" s="1" t="s">
        <v>292</v>
      </c>
      <c r="C9013" s="1" t="s">
        <v>291</v>
      </c>
      <c r="D9013" s="1" t="s">
        <v>290</v>
      </c>
      <c r="E9013" s="45" t="str">
        <f>VLOOKUP(C9013,PROCV!E$50:G$126,3,0)</f>
        <v>NA</v>
      </c>
      <c r="F9013" s="1" t="s">
        <v>416</v>
      </c>
      <c r="G9013" s="1" t="s">
        <v>236</v>
      </c>
      <c r="H9013" s="1">
        <v>2015</v>
      </c>
      <c r="I9013" s="60">
        <f>VLOOKUP(H9013,PROCV!E$33:F$44,2,0)</f>
        <v>1.0942074303887901</v>
      </c>
      <c r="J9013" s="71">
        <v>6260</v>
      </c>
      <c r="K9013" s="44">
        <f t="shared" si="140"/>
        <v>6849.7385142338262</v>
      </c>
    </row>
    <row r="9014" spans="1:11" s="43" customFormat="1" ht="19.7" customHeight="1" x14ac:dyDescent="0.25">
      <c r="A9014" s="43" t="s">
        <v>181</v>
      </c>
      <c r="B9014" s="1" t="s">
        <v>292</v>
      </c>
      <c r="C9014" s="1" t="s">
        <v>291</v>
      </c>
      <c r="D9014" s="1" t="s">
        <v>290</v>
      </c>
      <c r="E9014" s="45" t="str">
        <f>VLOOKUP(C9014,PROCV!E$50:G$126,3,0)</f>
        <v>NA</v>
      </c>
      <c r="F9014" s="1" t="s">
        <v>416</v>
      </c>
      <c r="G9014" s="1" t="s">
        <v>236</v>
      </c>
      <c r="H9014" s="1">
        <v>2015</v>
      </c>
      <c r="I9014" s="60">
        <f>VLOOKUP(H9014,PROCV!E$33:F$44,2,0)</f>
        <v>1.0942074303887901</v>
      </c>
      <c r="J9014" s="71">
        <v>4487</v>
      </c>
      <c r="K9014" s="44">
        <f t="shared" si="140"/>
        <v>4909.7087401545014</v>
      </c>
    </row>
    <row r="9015" spans="1:11" s="43" customFormat="1" ht="19.7" customHeight="1" x14ac:dyDescent="0.25">
      <c r="A9015" s="43" t="s">
        <v>181</v>
      </c>
      <c r="B9015" s="1" t="s">
        <v>292</v>
      </c>
      <c r="C9015" s="1" t="s">
        <v>285</v>
      </c>
      <c r="D9015" s="1" t="s">
        <v>284</v>
      </c>
      <c r="E9015" s="45" t="str">
        <f>VLOOKUP(C9015,PROCV!E$50:G$126,3,0)</f>
        <v>Editorial</v>
      </c>
      <c r="F9015" s="1" t="s">
        <v>416</v>
      </c>
      <c r="G9015" s="1" t="s">
        <v>236</v>
      </c>
      <c r="H9015" s="1">
        <v>2015</v>
      </c>
      <c r="I9015" s="60">
        <f>VLOOKUP(H9015,PROCV!E$33:F$44,2,0)</f>
        <v>1.0942074303887901</v>
      </c>
      <c r="J9015" s="71">
        <v>4058</v>
      </c>
      <c r="K9015" s="44">
        <f t="shared" si="140"/>
        <v>4440.2937525177103</v>
      </c>
    </row>
    <row r="9016" spans="1:11" s="43" customFormat="1" ht="19.7" customHeight="1" x14ac:dyDescent="0.25">
      <c r="A9016" s="43" t="s">
        <v>181</v>
      </c>
      <c r="B9016" s="1" t="s">
        <v>292</v>
      </c>
      <c r="C9016" s="1" t="s">
        <v>285</v>
      </c>
      <c r="D9016" s="1" t="s">
        <v>284</v>
      </c>
      <c r="E9016" s="45" t="str">
        <f>VLOOKUP(C9016,PROCV!E$50:G$126,3,0)</f>
        <v>Editorial</v>
      </c>
      <c r="F9016" s="1" t="s">
        <v>416</v>
      </c>
      <c r="G9016" s="1" t="s">
        <v>236</v>
      </c>
      <c r="H9016" s="1">
        <v>2015</v>
      </c>
      <c r="I9016" s="60">
        <f>VLOOKUP(H9016,PROCV!E$33:F$44,2,0)</f>
        <v>1.0942074303887901</v>
      </c>
      <c r="J9016" s="71">
        <v>24452</v>
      </c>
      <c r="K9016" s="44">
        <f t="shared" si="140"/>
        <v>26755.560087866696</v>
      </c>
    </row>
    <row r="9017" spans="1:11" s="43" customFormat="1" ht="19.7" customHeight="1" x14ac:dyDescent="0.25">
      <c r="A9017" s="43" t="s">
        <v>181</v>
      </c>
      <c r="B9017" s="1" t="s">
        <v>292</v>
      </c>
      <c r="C9017" s="1" t="s">
        <v>277</v>
      </c>
      <c r="D9017" s="1" t="s">
        <v>276</v>
      </c>
      <c r="E9017" s="45" t="str">
        <f>VLOOKUP(C9017,PROCV!E$50:G$126,3,0)</f>
        <v>Editorial</v>
      </c>
      <c r="F9017" s="1" t="s">
        <v>416</v>
      </c>
      <c r="G9017" s="1" t="s">
        <v>236</v>
      </c>
      <c r="H9017" s="1">
        <v>2015</v>
      </c>
      <c r="I9017" s="60">
        <f>VLOOKUP(H9017,PROCV!E$33:F$44,2,0)</f>
        <v>1.0942074303887901</v>
      </c>
      <c r="J9017" s="71">
        <v>7786</v>
      </c>
      <c r="K9017" s="44">
        <f t="shared" si="140"/>
        <v>8519.4990530071191</v>
      </c>
    </row>
    <row r="9018" spans="1:11" s="43" customFormat="1" ht="19.7" customHeight="1" x14ac:dyDescent="0.25">
      <c r="A9018" s="43" t="s">
        <v>181</v>
      </c>
      <c r="B9018" s="1" t="s">
        <v>292</v>
      </c>
      <c r="C9018" s="1" t="s">
        <v>271</v>
      </c>
      <c r="D9018" s="1" t="s">
        <v>270</v>
      </c>
      <c r="E9018" s="45" t="str">
        <f>VLOOKUP(C9018,PROCV!E$50:G$126,3,0)</f>
        <v>Editorial</v>
      </c>
      <c r="F9018" s="1" t="s">
        <v>416</v>
      </c>
      <c r="G9018" s="1" t="s">
        <v>236</v>
      </c>
      <c r="H9018" s="1">
        <v>2015</v>
      </c>
      <c r="I9018" s="60">
        <f>VLOOKUP(H9018,PROCV!E$33:F$44,2,0)</f>
        <v>1.0942074303887901</v>
      </c>
      <c r="J9018" s="71">
        <v>108631</v>
      </c>
      <c r="K9018" s="44">
        <f t="shared" si="140"/>
        <v>118864.84737056466</v>
      </c>
    </row>
    <row r="9019" spans="1:11" s="43" customFormat="1" ht="19.7" customHeight="1" x14ac:dyDescent="0.25">
      <c r="A9019" s="43" t="s">
        <v>181</v>
      </c>
      <c r="B9019" s="1" t="s">
        <v>292</v>
      </c>
      <c r="C9019" s="1" t="s">
        <v>271</v>
      </c>
      <c r="D9019" s="1" t="s">
        <v>270</v>
      </c>
      <c r="E9019" s="45" t="str">
        <f>VLOOKUP(C9019,PROCV!E$50:G$126,3,0)</f>
        <v>Editorial</v>
      </c>
      <c r="F9019" s="1" t="s">
        <v>416</v>
      </c>
      <c r="G9019" s="1" t="s">
        <v>236</v>
      </c>
      <c r="H9019" s="1">
        <v>2015</v>
      </c>
      <c r="I9019" s="60">
        <f>VLOOKUP(H9019,PROCV!E$33:F$44,2,0)</f>
        <v>1.0942074303887901</v>
      </c>
      <c r="J9019" s="71">
        <v>9398</v>
      </c>
      <c r="K9019" s="44">
        <f t="shared" si="140"/>
        <v>10283.36143079385</v>
      </c>
    </row>
    <row r="9020" spans="1:11" s="43" customFormat="1" ht="19.7" customHeight="1" x14ac:dyDescent="0.25">
      <c r="A9020" s="43" t="s">
        <v>181</v>
      </c>
      <c r="B9020" s="1" t="s">
        <v>292</v>
      </c>
      <c r="C9020" s="1" t="s">
        <v>252</v>
      </c>
      <c r="D9020" s="1" t="s">
        <v>251</v>
      </c>
      <c r="E9020" s="45" t="str">
        <f>VLOOKUP(C9020,PROCV!E$50:G$126,3,0)</f>
        <v>Audiovisual</v>
      </c>
      <c r="F9020" s="1" t="s">
        <v>416</v>
      </c>
      <c r="G9020" s="1" t="s">
        <v>236</v>
      </c>
      <c r="H9020" s="1">
        <v>2015</v>
      </c>
      <c r="I9020" s="60">
        <f>VLOOKUP(H9020,PROCV!E$33:F$44,2,0)</f>
        <v>1.0942074303887901</v>
      </c>
      <c r="J9020" s="71">
        <v>2278</v>
      </c>
      <c r="K9020" s="44">
        <f t="shared" si="140"/>
        <v>2492.6045264256636</v>
      </c>
    </row>
    <row r="9021" spans="1:11" s="43" customFormat="1" ht="19.7" customHeight="1" x14ac:dyDescent="0.25">
      <c r="A9021" s="43" t="s">
        <v>181</v>
      </c>
      <c r="B9021" s="1" t="s">
        <v>292</v>
      </c>
      <c r="C9021" s="1" t="s">
        <v>246</v>
      </c>
      <c r="D9021" s="1" t="s">
        <v>245</v>
      </c>
      <c r="E9021" s="45" t="str">
        <f>VLOOKUP(C9021,PROCV!E$50:G$126,3,0)</f>
        <v>Artes Cênicas e Espetáculos</v>
      </c>
      <c r="F9021" s="1" t="s">
        <v>416</v>
      </c>
      <c r="G9021" s="1" t="s">
        <v>236</v>
      </c>
      <c r="H9021" s="1">
        <v>2015</v>
      </c>
      <c r="I9021" s="60">
        <f>VLOOKUP(H9021,PROCV!E$33:F$44,2,0)</f>
        <v>1.0942074303887901</v>
      </c>
      <c r="J9021" s="71">
        <v>7253</v>
      </c>
      <c r="K9021" s="44">
        <f t="shared" si="140"/>
        <v>7936.2864926098946</v>
      </c>
    </row>
    <row r="9022" spans="1:11" s="43" customFormat="1" ht="19.7" customHeight="1" x14ac:dyDescent="0.25">
      <c r="A9022" s="43" t="s">
        <v>181</v>
      </c>
      <c r="B9022" s="1" t="s">
        <v>292</v>
      </c>
      <c r="C9022" s="1" t="s">
        <v>246</v>
      </c>
      <c r="D9022" s="1" t="s">
        <v>245</v>
      </c>
      <c r="E9022" s="45" t="str">
        <f>VLOOKUP(C9022,PROCV!E$50:G$126,3,0)</f>
        <v>Artes Cênicas e Espetáculos</v>
      </c>
      <c r="F9022" s="1" t="s">
        <v>416</v>
      </c>
      <c r="G9022" s="1" t="s">
        <v>236</v>
      </c>
      <c r="H9022" s="1">
        <v>2015</v>
      </c>
      <c r="I9022" s="60">
        <f>VLOOKUP(H9022,PROCV!E$33:F$44,2,0)</f>
        <v>1.0942074303887901</v>
      </c>
      <c r="J9022" s="71">
        <v>96690</v>
      </c>
      <c r="K9022" s="44">
        <f t="shared" si="140"/>
        <v>105798.91644429212</v>
      </c>
    </row>
    <row r="9023" spans="1:11" s="43" customFormat="1" ht="19.7" customHeight="1" x14ac:dyDescent="0.25">
      <c r="A9023" s="43" t="s">
        <v>181</v>
      </c>
      <c r="B9023" s="1" t="s">
        <v>292</v>
      </c>
      <c r="C9023" s="1" t="s">
        <v>241</v>
      </c>
      <c r="D9023" s="1" t="s">
        <v>240</v>
      </c>
      <c r="E9023" s="45" t="str">
        <f>VLOOKUP(C9023,PROCV!E$50:G$126,3,0)</f>
        <v>Artes Cênicas e Espetáculos</v>
      </c>
      <c r="F9023" s="1" t="s">
        <v>416</v>
      </c>
      <c r="G9023" s="1" t="s">
        <v>236</v>
      </c>
      <c r="H9023" s="1">
        <v>2015</v>
      </c>
      <c r="I9023" s="60">
        <f>VLOOKUP(H9023,PROCV!E$33:F$44,2,0)</f>
        <v>1.0942074303887901</v>
      </c>
      <c r="J9023" s="71">
        <v>78089</v>
      </c>
      <c r="K9023" s="44">
        <f t="shared" si="140"/>
        <v>85445.564031630231</v>
      </c>
    </row>
    <row r="9024" spans="1:11" s="43" customFormat="1" ht="19.7" customHeight="1" x14ac:dyDescent="0.25">
      <c r="A9024" s="43" t="s">
        <v>181</v>
      </c>
      <c r="B9024" s="1" t="s">
        <v>292</v>
      </c>
      <c r="C9024" s="1" t="s">
        <v>241</v>
      </c>
      <c r="D9024" s="1" t="s">
        <v>240</v>
      </c>
      <c r="E9024" s="45" t="str">
        <f>VLOOKUP(C9024,PROCV!E$50:G$126,3,0)</f>
        <v>Artes Cênicas e Espetáculos</v>
      </c>
      <c r="F9024" s="1" t="s">
        <v>416</v>
      </c>
      <c r="G9024" s="1" t="s">
        <v>236</v>
      </c>
      <c r="H9024" s="1">
        <v>2015</v>
      </c>
      <c r="I9024" s="60">
        <f>VLOOKUP(H9024,PROCV!E$33:F$44,2,0)</f>
        <v>1.0942074303887901</v>
      </c>
      <c r="J9024" s="71">
        <v>23082</v>
      </c>
      <c r="K9024" s="44">
        <f t="shared" si="140"/>
        <v>25256.495908234054</v>
      </c>
    </row>
    <row r="9025" spans="1:11" s="43" customFormat="1" ht="19.7" customHeight="1" x14ac:dyDescent="0.25">
      <c r="A9025" s="43" t="s">
        <v>194</v>
      </c>
      <c r="B9025" s="1" t="s">
        <v>242</v>
      </c>
      <c r="C9025" s="1" t="s">
        <v>309</v>
      </c>
      <c r="D9025" s="1" t="s">
        <v>308</v>
      </c>
      <c r="E9025" s="45" t="str">
        <f>VLOOKUP(C9025,PROCV!E$50:G$126,3,0)</f>
        <v>NA</v>
      </c>
      <c r="F9025" s="1" t="s">
        <v>416</v>
      </c>
      <c r="G9025" s="1" t="s">
        <v>236</v>
      </c>
      <c r="H9025" s="1">
        <v>2015</v>
      </c>
      <c r="I9025" s="60">
        <f>VLOOKUP(H9025,PROCV!E$33:F$44,2,0)</f>
        <v>1.0942074303887901</v>
      </c>
      <c r="J9025" s="71">
        <v>13238</v>
      </c>
      <c r="K9025" s="44">
        <f t="shared" si="140"/>
        <v>14485.117963486804</v>
      </c>
    </row>
    <row r="9026" spans="1:11" s="43" customFormat="1" ht="19.7" customHeight="1" x14ac:dyDescent="0.25">
      <c r="A9026" s="43" t="s">
        <v>194</v>
      </c>
      <c r="B9026" s="1" t="s">
        <v>242</v>
      </c>
      <c r="C9026" s="1" t="s">
        <v>309</v>
      </c>
      <c r="D9026" s="1" t="s">
        <v>308</v>
      </c>
      <c r="E9026" s="45" t="str">
        <f>VLOOKUP(C9026,PROCV!E$50:G$126,3,0)</f>
        <v>NA</v>
      </c>
      <c r="F9026" s="1" t="s">
        <v>416</v>
      </c>
      <c r="G9026" s="1" t="s">
        <v>236</v>
      </c>
      <c r="H9026" s="1">
        <v>2015</v>
      </c>
      <c r="I9026" s="60">
        <f>VLOOKUP(H9026,PROCV!E$33:F$44,2,0)</f>
        <v>1.0942074303887901</v>
      </c>
      <c r="J9026" s="71">
        <v>42431</v>
      </c>
      <c r="K9026" s="44">
        <f t="shared" si="140"/>
        <v>46428.315478826749</v>
      </c>
    </row>
    <row r="9027" spans="1:11" s="43" customFormat="1" ht="19.7" customHeight="1" x14ac:dyDescent="0.25">
      <c r="A9027" s="43" t="s">
        <v>194</v>
      </c>
      <c r="B9027" s="1" t="s">
        <v>242</v>
      </c>
      <c r="C9027" s="1" t="s">
        <v>309</v>
      </c>
      <c r="D9027" s="1" t="s">
        <v>308</v>
      </c>
      <c r="E9027" s="45" t="str">
        <f>VLOOKUP(C9027,PROCV!E$50:G$126,3,0)</f>
        <v>NA</v>
      </c>
      <c r="F9027" s="1" t="s">
        <v>416</v>
      </c>
      <c r="G9027" s="1" t="s">
        <v>236</v>
      </c>
      <c r="H9027" s="1">
        <v>2015</v>
      </c>
      <c r="I9027" s="60">
        <f>VLOOKUP(H9027,PROCV!E$33:F$44,2,0)</f>
        <v>1.0942074303887901</v>
      </c>
      <c r="J9027" s="71">
        <v>48617</v>
      </c>
      <c r="K9027" s="44">
        <f t="shared" ref="K9027:K9090" si="141">J9027*I9027</f>
        <v>53197.082643211805</v>
      </c>
    </row>
    <row r="9028" spans="1:11" s="43" customFormat="1" ht="19.7" customHeight="1" x14ac:dyDescent="0.25">
      <c r="A9028" s="43" t="s">
        <v>194</v>
      </c>
      <c r="B9028" s="1" t="s">
        <v>242</v>
      </c>
      <c r="C9028" s="1" t="s">
        <v>291</v>
      </c>
      <c r="D9028" s="1" t="s">
        <v>290</v>
      </c>
      <c r="E9028" s="45" t="str">
        <f>VLOOKUP(C9028,PROCV!E$50:G$126,3,0)</f>
        <v>NA</v>
      </c>
      <c r="F9028" s="1" t="s">
        <v>416</v>
      </c>
      <c r="G9028" s="1" t="s">
        <v>236</v>
      </c>
      <c r="H9028" s="1">
        <v>2015</v>
      </c>
      <c r="I9028" s="60">
        <f>VLOOKUP(H9028,PROCV!E$33:F$44,2,0)</f>
        <v>1.0942074303887901</v>
      </c>
      <c r="J9028" s="71">
        <v>1542857</v>
      </c>
      <c r="K9028" s="44">
        <f t="shared" si="141"/>
        <v>1688205.5934273575</v>
      </c>
    </row>
    <row r="9029" spans="1:11" s="43" customFormat="1" ht="19.7" customHeight="1" x14ac:dyDescent="0.25">
      <c r="A9029" s="43" t="s">
        <v>194</v>
      </c>
      <c r="B9029" s="1" t="s">
        <v>242</v>
      </c>
      <c r="C9029" s="1" t="s">
        <v>291</v>
      </c>
      <c r="D9029" s="1" t="s">
        <v>290</v>
      </c>
      <c r="E9029" s="45" t="str">
        <f>VLOOKUP(C9029,PROCV!E$50:G$126,3,0)</f>
        <v>NA</v>
      </c>
      <c r="F9029" s="1" t="s">
        <v>416</v>
      </c>
      <c r="G9029" s="1" t="s">
        <v>236</v>
      </c>
      <c r="H9029" s="1">
        <v>2015</v>
      </c>
      <c r="I9029" s="60">
        <f>VLOOKUP(H9029,PROCV!E$33:F$44,2,0)</f>
        <v>1.0942074303887901</v>
      </c>
      <c r="J9029" s="71">
        <v>267397</v>
      </c>
      <c r="K9029" s="44">
        <f t="shared" si="141"/>
        <v>292587.78426367132</v>
      </c>
    </row>
    <row r="9030" spans="1:11" s="43" customFormat="1" ht="19.7" customHeight="1" x14ac:dyDescent="0.25">
      <c r="A9030" s="43" t="s">
        <v>194</v>
      </c>
      <c r="B9030" s="1" t="s">
        <v>242</v>
      </c>
      <c r="C9030" s="1" t="s">
        <v>291</v>
      </c>
      <c r="D9030" s="1" t="s">
        <v>290</v>
      </c>
      <c r="E9030" s="45" t="str">
        <f>VLOOKUP(C9030,PROCV!E$50:G$126,3,0)</f>
        <v>NA</v>
      </c>
      <c r="F9030" s="1" t="s">
        <v>416</v>
      </c>
      <c r="G9030" s="1" t="s">
        <v>236</v>
      </c>
      <c r="H9030" s="1">
        <v>2015</v>
      </c>
      <c r="I9030" s="60">
        <f>VLOOKUP(H9030,PROCV!E$33:F$44,2,0)</f>
        <v>1.0942074303887901</v>
      </c>
      <c r="J9030" s="71">
        <v>100000</v>
      </c>
      <c r="K9030" s="44">
        <f t="shared" si="141"/>
        <v>109420.74303887901</v>
      </c>
    </row>
    <row r="9031" spans="1:11" s="43" customFormat="1" ht="19.7" customHeight="1" x14ac:dyDescent="0.25">
      <c r="A9031" s="43" t="s">
        <v>194</v>
      </c>
      <c r="B9031" s="1" t="s">
        <v>242</v>
      </c>
      <c r="C9031" s="1" t="s">
        <v>291</v>
      </c>
      <c r="D9031" s="1" t="s">
        <v>290</v>
      </c>
      <c r="E9031" s="45" t="str">
        <f>VLOOKUP(C9031,PROCV!E$50:G$126,3,0)</f>
        <v>NA</v>
      </c>
      <c r="F9031" s="1" t="s">
        <v>416</v>
      </c>
      <c r="G9031" s="1" t="s">
        <v>236</v>
      </c>
      <c r="H9031" s="1">
        <v>2015</v>
      </c>
      <c r="I9031" s="60">
        <f>VLOOKUP(H9031,PROCV!E$33:F$44,2,0)</f>
        <v>1.0942074303887901</v>
      </c>
      <c r="J9031" s="71">
        <v>1275570</v>
      </c>
      <c r="K9031" s="44">
        <f t="shared" si="141"/>
        <v>1395738.171981029</v>
      </c>
    </row>
    <row r="9032" spans="1:11" s="43" customFormat="1" ht="19.7" customHeight="1" x14ac:dyDescent="0.25">
      <c r="A9032" s="43" t="s">
        <v>194</v>
      </c>
      <c r="B9032" s="1" t="s">
        <v>242</v>
      </c>
      <c r="C9032" s="1" t="s">
        <v>291</v>
      </c>
      <c r="D9032" s="1" t="s">
        <v>290</v>
      </c>
      <c r="E9032" s="45" t="str">
        <f>VLOOKUP(C9032,PROCV!E$50:G$126,3,0)</f>
        <v>NA</v>
      </c>
      <c r="F9032" s="1" t="s">
        <v>416</v>
      </c>
      <c r="G9032" s="1" t="s">
        <v>236</v>
      </c>
      <c r="H9032" s="1">
        <v>2015</v>
      </c>
      <c r="I9032" s="60">
        <f>VLOOKUP(H9032,PROCV!E$33:F$44,2,0)</f>
        <v>1.0942074303887901</v>
      </c>
      <c r="J9032" s="71">
        <v>2992289</v>
      </c>
      <c r="K9032" s="44">
        <f t="shared" si="141"/>
        <v>3274184.8576706424</v>
      </c>
    </row>
    <row r="9033" spans="1:11" s="43" customFormat="1" ht="19.7" customHeight="1" x14ac:dyDescent="0.25">
      <c r="A9033" s="43" t="s">
        <v>194</v>
      </c>
      <c r="B9033" s="1" t="s">
        <v>242</v>
      </c>
      <c r="C9033" s="1" t="s">
        <v>320</v>
      </c>
      <c r="D9033" s="1" t="s">
        <v>319</v>
      </c>
      <c r="E9033" s="45" t="str">
        <f>VLOOKUP(C9033,PROCV!E$50:G$126,3,0)</f>
        <v>Música</v>
      </c>
      <c r="F9033" s="1" t="s">
        <v>416</v>
      </c>
      <c r="G9033" s="1" t="s">
        <v>236</v>
      </c>
      <c r="H9033" s="1">
        <v>2015</v>
      </c>
      <c r="I9033" s="60">
        <f>VLOOKUP(H9033,PROCV!E$33:F$44,2,0)</f>
        <v>1.0942074303887901</v>
      </c>
      <c r="J9033" s="71">
        <v>15292</v>
      </c>
      <c r="K9033" s="44">
        <f t="shared" si="141"/>
        <v>16732.620025505377</v>
      </c>
    </row>
    <row r="9034" spans="1:11" s="43" customFormat="1" ht="19.7" customHeight="1" x14ac:dyDescent="0.25">
      <c r="A9034" s="43" t="s">
        <v>194</v>
      </c>
      <c r="B9034" s="1" t="s">
        <v>242</v>
      </c>
      <c r="C9034" s="1" t="s">
        <v>320</v>
      </c>
      <c r="D9034" s="1" t="s">
        <v>319</v>
      </c>
      <c r="E9034" s="45" t="str">
        <f>VLOOKUP(C9034,PROCV!E$50:G$126,3,0)</f>
        <v>Música</v>
      </c>
      <c r="F9034" s="1" t="s">
        <v>416</v>
      </c>
      <c r="G9034" s="1" t="s">
        <v>236</v>
      </c>
      <c r="H9034" s="1">
        <v>2015</v>
      </c>
      <c r="I9034" s="60">
        <f>VLOOKUP(H9034,PROCV!E$33:F$44,2,0)</f>
        <v>1.0942074303887901</v>
      </c>
      <c r="J9034" s="71">
        <v>209779</v>
      </c>
      <c r="K9034" s="44">
        <f t="shared" si="141"/>
        <v>229541.74053953</v>
      </c>
    </row>
    <row r="9035" spans="1:11" s="43" customFormat="1" ht="19.7" customHeight="1" x14ac:dyDescent="0.25">
      <c r="A9035" s="43" t="s">
        <v>194</v>
      </c>
      <c r="B9035" s="1" t="s">
        <v>242</v>
      </c>
      <c r="C9035" s="1" t="s">
        <v>324</v>
      </c>
      <c r="D9035" s="1" t="s">
        <v>323</v>
      </c>
      <c r="E9035" s="45" t="str">
        <f>VLOOKUP(C9035,PROCV!E$50:G$126,3,0)</f>
        <v>Entretenimento</v>
      </c>
      <c r="F9035" s="1" t="s">
        <v>416</v>
      </c>
      <c r="G9035" s="1" t="s">
        <v>236</v>
      </c>
      <c r="H9035" s="1">
        <v>2015</v>
      </c>
      <c r="I9035" s="60">
        <f>VLOOKUP(H9035,PROCV!E$33:F$44,2,0)</f>
        <v>1.0942074303887901</v>
      </c>
      <c r="J9035" s="71">
        <v>137339</v>
      </c>
      <c r="K9035" s="44">
        <f t="shared" si="141"/>
        <v>150277.35428216605</v>
      </c>
    </row>
    <row r="9036" spans="1:11" s="43" customFormat="1" ht="19.7" customHeight="1" x14ac:dyDescent="0.25">
      <c r="A9036" s="43" t="s">
        <v>194</v>
      </c>
      <c r="B9036" s="1" t="s">
        <v>242</v>
      </c>
      <c r="C9036" s="1" t="s">
        <v>324</v>
      </c>
      <c r="D9036" s="1" t="s">
        <v>323</v>
      </c>
      <c r="E9036" s="45" t="str">
        <f>VLOOKUP(C9036,PROCV!E$50:G$126,3,0)</f>
        <v>Entretenimento</v>
      </c>
      <c r="F9036" s="1" t="s">
        <v>416</v>
      </c>
      <c r="G9036" s="1" t="s">
        <v>236</v>
      </c>
      <c r="H9036" s="1">
        <v>2015</v>
      </c>
      <c r="I9036" s="60">
        <f>VLOOKUP(H9036,PROCV!E$33:F$44,2,0)</f>
        <v>1.0942074303887901</v>
      </c>
      <c r="J9036" s="71">
        <v>45517</v>
      </c>
      <c r="K9036" s="44">
        <f t="shared" si="141"/>
        <v>49805.039609006555</v>
      </c>
    </row>
    <row r="9037" spans="1:11" s="43" customFormat="1" ht="19.7" customHeight="1" x14ac:dyDescent="0.25">
      <c r="A9037" s="43" t="s">
        <v>194</v>
      </c>
      <c r="B9037" s="1" t="s">
        <v>242</v>
      </c>
      <c r="C9037" s="1" t="s">
        <v>289</v>
      </c>
      <c r="D9037" s="1" t="s">
        <v>288</v>
      </c>
      <c r="E9037" s="45" t="str">
        <f>VLOOKUP(C9037,PROCV!E$50:G$126,3,0)</f>
        <v>Editorial</v>
      </c>
      <c r="F9037" s="1" t="s">
        <v>416</v>
      </c>
      <c r="G9037" s="1" t="s">
        <v>236</v>
      </c>
      <c r="H9037" s="1">
        <v>2015</v>
      </c>
      <c r="I9037" s="60">
        <f>VLOOKUP(H9037,PROCV!E$33:F$44,2,0)</f>
        <v>1.0942074303887901</v>
      </c>
      <c r="J9037" s="71">
        <v>805193</v>
      </c>
      <c r="K9037" s="44">
        <f t="shared" si="141"/>
        <v>881048.1634970411</v>
      </c>
    </row>
    <row r="9038" spans="1:11" s="43" customFormat="1" ht="19.7" customHeight="1" x14ac:dyDescent="0.25">
      <c r="A9038" s="43" t="s">
        <v>194</v>
      </c>
      <c r="B9038" s="1" t="s">
        <v>242</v>
      </c>
      <c r="C9038" s="1" t="s">
        <v>289</v>
      </c>
      <c r="D9038" s="1" t="s">
        <v>288</v>
      </c>
      <c r="E9038" s="45" t="str">
        <f>VLOOKUP(C9038,PROCV!E$50:G$126,3,0)</f>
        <v>Editorial</v>
      </c>
      <c r="F9038" s="1" t="s">
        <v>416</v>
      </c>
      <c r="G9038" s="1" t="s">
        <v>236</v>
      </c>
      <c r="H9038" s="1">
        <v>2015</v>
      </c>
      <c r="I9038" s="60">
        <f>VLOOKUP(H9038,PROCV!E$33:F$44,2,0)</f>
        <v>1.0942074303887901</v>
      </c>
      <c r="J9038" s="71">
        <v>4500000</v>
      </c>
      <c r="K9038" s="44">
        <f t="shared" si="141"/>
        <v>4923933.4367495552</v>
      </c>
    </row>
    <row r="9039" spans="1:11" s="43" customFormat="1" ht="19.7" customHeight="1" x14ac:dyDescent="0.25">
      <c r="A9039" s="43" t="s">
        <v>194</v>
      </c>
      <c r="B9039" s="1" t="s">
        <v>242</v>
      </c>
      <c r="C9039" s="1" t="s">
        <v>289</v>
      </c>
      <c r="D9039" s="1" t="s">
        <v>288</v>
      </c>
      <c r="E9039" s="45" t="str">
        <f>VLOOKUP(C9039,PROCV!E$50:G$126,3,0)</f>
        <v>Editorial</v>
      </c>
      <c r="F9039" s="1" t="s">
        <v>416</v>
      </c>
      <c r="G9039" s="1" t="s">
        <v>236</v>
      </c>
      <c r="H9039" s="1">
        <v>2015</v>
      </c>
      <c r="I9039" s="60">
        <f>VLOOKUP(H9039,PROCV!E$33:F$44,2,0)</f>
        <v>1.0942074303887901</v>
      </c>
      <c r="J9039" s="71">
        <v>41691</v>
      </c>
      <c r="K9039" s="44">
        <f t="shared" si="141"/>
        <v>45618.601980339045</v>
      </c>
    </row>
    <row r="9040" spans="1:11" s="43" customFormat="1" ht="19.7" customHeight="1" x14ac:dyDescent="0.25">
      <c r="A9040" s="43" t="s">
        <v>194</v>
      </c>
      <c r="B9040" s="1" t="s">
        <v>242</v>
      </c>
      <c r="C9040" s="1" t="s">
        <v>289</v>
      </c>
      <c r="D9040" s="1" t="s">
        <v>288</v>
      </c>
      <c r="E9040" s="45" t="str">
        <f>VLOOKUP(C9040,PROCV!E$50:G$126,3,0)</f>
        <v>Editorial</v>
      </c>
      <c r="F9040" s="1" t="s">
        <v>416</v>
      </c>
      <c r="G9040" s="1" t="s">
        <v>236</v>
      </c>
      <c r="H9040" s="1">
        <v>2015</v>
      </c>
      <c r="I9040" s="60">
        <f>VLOOKUP(H9040,PROCV!E$33:F$44,2,0)</f>
        <v>1.0942074303887901</v>
      </c>
      <c r="J9040" s="71">
        <v>183062</v>
      </c>
      <c r="K9040" s="44">
        <f t="shared" si="141"/>
        <v>200307.80062183269</v>
      </c>
    </row>
    <row r="9041" spans="1:11" s="43" customFormat="1" ht="19.7" customHeight="1" x14ac:dyDescent="0.25">
      <c r="A9041" s="43" t="s">
        <v>194</v>
      </c>
      <c r="B9041" s="1" t="s">
        <v>242</v>
      </c>
      <c r="C9041" s="1" t="s">
        <v>289</v>
      </c>
      <c r="D9041" s="1" t="s">
        <v>288</v>
      </c>
      <c r="E9041" s="45" t="str">
        <f>VLOOKUP(C9041,PROCV!E$50:G$126,3,0)</f>
        <v>Editorial</v>
      </c>
      <c r="F9041" s="1" t="s">
        <v>416</v>
      </c>
      <c r="G9041" s="1" t="s">
        <v>236</v>
      </c>
      <c r="H9041" s="1">
        <v>2015</v>
      </c>
      <c r="I9041" s="60">
        <f>VLOOKUP(H9041,PROCV!E$33:F$44,2,0)</f>
        <v>1.0942074303887901</v>
      </c>
      <c r="J9041" s="71">
        <v>1823455</v>
      </c>
      <c r="K9041" s="44">
        <f t="shared" si="141"/>
        <v>1995238.0099795912</v>
      </c>
    </row>
    <row r="9042" spans="1:11" s="43" customFormat="1" ht="19.7" customHeight="1" x14ac:dyDescent="0.25">
      <c r="A9042" s="43" t="s">
        <v>194</v>
      </c>
      <c r="B9042" s="1" t="s">
        <v>242</v>
      </c>
      <c r="C9042" s="1" t="s">
        <v>289</v>
      </c>
      <c r="D9042" s="1" t="s">
        <v>288</v>
      </c>
      <c r="E9042" s="45" t="str">
        <f>VLOOKUP(C9042,PROCV!E$50:G$126,3,0)</f>
        <v>Editorial</v>
      </c>
      <c r="F9042" s="1" t="s">
        <v>416</v>
      </c>
      <c r="G9042" s="1" t="s">
        <v>236</v>
      </c>
      <c r="H9042" s="1">
        <v>2015</v>
      </c>
      <c r="I9042" s="60">
        <f>VLOOKUP(H9042,PROCV!E$33:F$44,2,0)</f>
        <v>1.0942074303887901</v>
      </c>
      <c r="J9042" s="71">
        <v>4624374</v>
      </c>
      <c r="K9042" s="44">
        <f t="shared" si="141"/>
        <v>5060024.3916967306</v>
      </c>
    </row>
    <row r="9043" spans="1:11" s="43" customFormat="1" ht="19.7" customHeight="1" x14ac:dyDescent="0.25">
      <c r="A9043" s="43" t="s">
        <v>194</v>
      </c>
      <c r="B9043" s="1" t="s">
        <v>242</v>
      </c>
      <c r="C9043" s="1" t="s">
        <v>289</v>
      </c>
      <c r="D9043" s="1" t="s">
        <v>288</v>
      </c>
      <c r="E9043" s="45" t="str">
        <f>VLOOKUP(C9043,PROCV!E$50:G$126,3,0)</f>
        <v>Editorial</v>
      </c>
      <c r="F9043" s="1" t="s">
        <v>416</v>
      </c>
      <c r="G9043" s="1" t="s">
        <v>236</v>
      </c>
      <c r="H9043" s="1">
        <v>2015</v>
      </c>
      <c r="I9043" s="60">
        <f>VLOOKUP(H9043,PROCV!E$33:F$44,2,0)</f>
        <v>1.0942074303887901</v>
      </c>
      <c r="J9043" s="71">
        <v>46416</v>
      </c>
      <c r="K9043" s="44">
        <f t="shared" si="141"/>
        <v>50788.732088926081</v>
      </c>
    </row>
    <row r="9044" spans="1:11" s="43" customFormat="1" ht="19.7" customHeight="1" x14ac:dyDescent="0.25">
      <c r="A9044" s="43" t="s">
        <v>194</v>
      </c>
      <c r="B9044" s="1" t="s">
        <v>242</v>
      </c>
      <c r="C9044" s="1" t="s">
        <v>299</v>
      </c>
      <c r="D9044" s="1" t="s">
        <v>298</v>
      </c>
      <c r="E9044" s="45" t="str">
        <f>VLOOKUP(C9044,PROCV!E$50:G$126,3,0)</f>
        <v>NA</v>
      </c>
      <c r="F9044" s="1" t="s">
        <v>416</v>
      </c>
      <c r="G9044" s="1" t="s">
        <v>236</v>
      </c>
      <c r="H9044" s="1">
        <v>2015</v>
      </c>
      <c r="I9044" s="60">
        <f>VLOOKUP(H9044,PROCV!E$33:F$44,2,0)</f>
        <v>1.0942074303887901</v>
      </c>
      <c r="J9044" s="71">
        <v>69023</v>
      </c>
      <c r="K9044" s="44">
        <f t="shared" si="141"/>
        <v>75525.479467725454</v>
      </c>
    </row>
    <row r="9045" spans="1:11" s="43" customFormat="1" ht="19.7" customHeight="1" x14ac:dyDescent="0.25">
      <c r="A9045" s="43" t="s">
        <v>194</v>
      </c>
      <c r="B9045" s="1" t="s">
        <v>242</v>
      </c>
      <c r="C9045" s="1" t="s">
        <v>299</v>
      </c>
      <c r="D9045" s="1" t="s">
        <v>298</v>
      </c>
      <c r="E9045" s="45" t="str">
        <f>VLOOKUP(C9045,PROCV!E$50:G$126,3,0)</f>
        <v>NA</v>
      </c>
      <c r="F9045" s="1" t="s">
        <v>416</v>
      </c>
      <c r="G9045" s="1" t="s">
        <v>236</v>
      </c>
      <c r="H9045" s="1">
        <v>2015</v>
      </c>
      <c r="I9045" s="60">
        <f>VLOOKUP(H9045,PROCV!E$33:F$44,2,0)</f>
        <v>1.0942074303887901</v>
      </c>
      <c r="J9045" s="71">
        <v>48562</v>
      </c>
      <c r="K9045" s="44">
        <f t="shared" si="141"/>
        <v>53136.901234540426</v>
      </c>
    </row>
    <row r="9046" spans="1:11" s="43" customFormat="1" ht="19.7" customHeight="1" x14ac:dyDescent="0.25">
      <c r="A9046" s="43" t="s">
        <v>194</v>
      </c>
      <c r="B9046" s="1" t="s">
        <v>242</v>
      </c>
      <c r="C9046" s="1" t="s">
        <v>287</v>
      </c>
      <c r="D9046" s="1" t="s">
        <v>286</v>
      </c>
      <c r="E9046" s="45" t="str">
        <f>VLOOKUP(C9046,PROCV!E$50:G$126,3,0)</f>
        <v>Música</v>
      </c>
      <c r="F9046" s="1" t="s">
        <v>416</v>
      </c>
      <c r="G9046" s="1" t="s">
        <v>236</v>
      </c>
      <c r="H9046" s="1">
        <v>2015</v>
      </c>
      <c r="I9046" s="60">
        <f>VLOOKUP(H9046,PROCV!E$33:F$44,2,0)</f>
        <v>1.0942074303887901</v>
      </c>
      <c r="J9046" s="71">
        <v>181343</v>
      </c>
      <c r="K9046" s="44">
        <f t="shared" si="141"/>
        <v>198426.85804899436</v>
      </c>
    </row>
    <row r="9047" spans="1:11" s="43" customFormat="1" ht="19.7" customHeight="1" x14ac:dyDescent="0.25">
      <c r="A9047" s="43" t="s">
        <v>194</v>
      </c>
      <c r="B9047" s="1" t="s">
        <v>242</v>
      </c>
      <c r="C9047" s="1" t="s">
        <v>287</v>
      </c>
      <c r="D9047" s="1" t="s">
        <v>286</v>
      </c>
      <c r="E9047" s="45" t="str">
        <f>VLOOKUP(C9047,PROCV!E$50:G$126,3,0)</f>
        <v>Música</v>
      </c>
      <c r="F9047" s="1" t="s">
        <v>416</v>
      </c>
      <c r="G9047" s="1" t="s">
        <v>236</v>
      </c>
      <c r="H9047" s="1">
        <v>2015</v>
      </c>
      <c r="I9047" s="60">
        <f>VLOOKUP(H9047,PROCV!E$33:F$44,2,0)</f>
        <v>1.0942074303887901</v>
      </c>
      <c r="J9047" s="71">
        <v>31612</v>
      </c>
      <c r="K9047" s="44">
        <f t="shared" si="141"/>
        <v>34590.085289450435</v>
      </c>
    </row>
    <row r="9048" spans="1:11" s="43" customFormat="1" ht="19.7" customHeight="1" x14ac:dyDescent="0.25">
      <c r="A9048" s="43" t="s">
        <v>194</v>
      </c>
      <c r="B9048" s="1" t="s">
        <v>242</v>
      </c>
      <c r="C9048" s="1" t="s">
        <v>287</v>
      </c>
      <c r="D9048" s="1" t="s">
        <v>286</v>
      </c>
      <c r="E9048" s="45" t="str">
        <f>VLOOKUP(C9048,PROCV!E$50:G$126,3,0)</f>
        <v>Música</v>
      </c>
      <c r="F9048" s="1" t="s">
        <v>416</v>
      </c>
      <c r="G9048" s="1" t="s">
        <v>236</v>
      </c>
      <c r="H9048" s="1">
        <v>2015</v>
      </c>
      <c r="I9048" s="60">
        <f>VLOOKUP(H9048,PROCV!E$33:F$44,2,0)</f>
        <v>1.0942074303887901</v>
      </c>
      <c r="J9048" s="71">
        <v>727096</v>
      </c>
      <c r="K9048" s="44">
        <f t="shared" si="141"/>
        <v>795593.84580596769</v>
      </c>
    </row>
    <row r="9049" spans="1:11" s="43" customFormat="1" ht="19.7" customHeight="1" x14ac:dyDescent="0.25">
      <c r="A9049" s="43" t="s">
        <v>194</v>
      </c>
      <c r="B9049" s="1" t="s">
        <v>242</v>
      </c>
      <c r="C9049" s="1" t="s">
        <v>287</v>
      </c>
      <c r="D9049" s="1" t="s">
        <v>286</v>
      </c>
      <c r="E9049" s="45" t="str">
        <f>VLOOKUP(C9049,PROCV!E$50:G$126,3,0)</f>
        <v>Música</v>
      </c>
      <c r="F9049" s="1" t="s">
        <v>416</v>
      </c>
      <c r="G9049" s="1" t="s">
        <v>236</v>
      </c>
      <c r="H9049" s="1">
        <v>2015</v>
      </c>
      <c r="I9049" s="60">
        <f>VLOOKUP(H9049,PROCV!E$33:F$44,2,0)</f>
        <v>1.0942074303887901</v>
      </c>
      <c r="J9049" s="71">
        <v>463212</v>
      </c>
      <c r="K9049" s="44">
        <f t="shared" si="141"/>
        <v>506850.01224525226</v>
      </c>
    </row>
    <row r="9050" spans="1:11" s="43" customFormat="1" ht="19.7" customHeight="1" x14ac:dyDescent="0.25">
      <c r="A9050" s="43" t="s">
        <v>194</v>
      </c>
      <c r="B9050" s="1" t="s">
        <v>242</v>
      </c>
      <c r="C9050" s="1" t="s">
        <v>285</v>
      </c>
      <c r="D9050" s="1" t="s">
        <v>284</v>
      </c>
      <c r="E9050" s="45" t="str">
        <f>VLOOKUP(C9050,PROCV!E$50:G$126,3,0)</f>
        <v>Editorial</v>
      </c>
      <c r="F9050" s="1" t="s">
        <v>416</v>
      </c>
      <c r="G9050" s="1" t="s">
        <v>236</v>
      </c>
      <c r="H9050" s="1">
        <v>2015</v>
      </c>
      <c r="I9050" s="60">
        <f>VLOOKUP(H9050,PROCV!E$33:F$44,2,0)</f>
        <v>1.0942074303887901</v>
      </c>
      <c r="J9050" s="71">
        <v>691284</v>
      </c>
      <c r="K9050" s="44">
        <f t="shared" si="141"/>
        <v>756408.08930888434</v>
      </c>
    </row>
    <row r="9051" spans="1:11" s="43" customFormat="1" ht="19.7" customHeight="1" x14ac:dyDescent="0.25">
      <c r="A9051" s="43" t="s">
        <v>194</v>
      </c>
      <c r="B9051" s="1" t="s">
        <v>242</v>
      </c>
      <c r="C9051" s="1" t="s">
        <v>285</v>
      </c>
      <c r="D9051" s="1" t="s">
        <v>284</v>
      </c>
      <c r="E9051" s="45" t="str">
        <f>VLOOKUP(C9051,PROCV!E$50:G$126,3,0)</f>
        <v>Editorial</v>
      </c>
      <c r="F9051" s="1" t="s">
        <v>416</v>
      </c>
      <c r="G9051" s="1" t="s">
        <v>236</v>
      </c>
      <c r="H9051" s="1">
        <v>2015</v>
      </c>
      <c r="I9051" s="60">
        <f>VLOOKUP(H9051,PROCV!E$33:F$44,2,0)</f>
        <v>1.0942074303887901</v>
      </c>
      <c r="J9051" s="71">
        <v>102136</v>
      </c>
      <c r="K9051" s="44">
        <f t="shared" si="141"/>
        <v>111757.97011018946</v>
      </c>
    </row>
    <row r="9052" spans="1:11" s="43" customFormat="1" ht="19.7" customHeight="1" x14ac:dyDescent="0.25">
      <c r="A9052" s="43" t="s">
        <v>194</v>
      </c>
      <c r="B9052" s="1" t="s">
        <v>242</v>
      </c>
      <c r="C9052" s="1" t="s">
        <v>285</v>
      </c>
      <c r="D9052" s="1" t="s">
        <v>284</v>
      </c>
      <c r="E9052" s="45" t="str">
        <f>VLOOKUP(C9052,PROCV!E$50:G$126,3,0)</f>
        <v>Editorial</v>
      </c>
      <c r="F9052" s="1" t="s">
        <v>416</v>
      </c>
      <c r="G9052" s="1" t="s">
        <v>265</v>
      </c>
      <c r="H9052" s="1">
        <v>2015</v>
      </c>
      <c r="I9052" s="60">
        <f>VLOOKUP(H9052,PROCV!E$33:F$44,2,0)</f>
        <v>1.0942074303887901</v>
      </c>
      <c r="J9052" s="71">
        <v>2960000</v>
      </c>
      <c r="K9052" s="44">
        <f t="shared" si="141"/>
        <v>3238853.9939508187</v>
      </c>
    </row>
    <row r="9053" spans="1:11" s="43" customFormat="1" ht="19.7" customHeight="1" x14ac:dyDescent="0.25">
      <c r="A9053" s="43" t="s">
        <v>194</v>
      </c>
      <c r="B9053" s="1" t="s">
        <v>242</v>
      </c>
      <c r="C9053" s="1" t="s">
        <v>285</v>
      </c>
      <c r="D9053" s="1" t="s">
        <v>284</v>
      </c>
      <c r="E9053" s="45" t="str">
        <f>VLOOKUP(C9053,PROCV!E$50:G$126,3,0)</f>
        <v>Editorial</v>
      </c>
      <c r="F9053" s="1" t="s">
        <v>416</v>
      </c>
      <c r="G9053" s="1" t="s">
        <v>236</v>
      </c>
      <c r="H9053" s="1">
        <v>2015</v>
      </c>
      <c r="I9053" s="60">
        <f>VLOOKUP(H9053,PROCV!E$33:F$44,2,0)</f>
        <v>1.0942074303887901</v>
      </c>
      <c r="J9053" s="71">
        <v>163784</v>
      </c>
      <c r="K9053" s="44">
        <f t="shared" si="141"/>
        <v>179213.6697787976</v>
      </c>
    </row>
    <row r="9054" spans="1:11" s="43" customFormat="1" ht="19.7" customHeight="1" x14ac:dyDescent="0.25">
      <c r="A9054" s="43" t="s">
        <v>194</v>
      </c>
      <c r="B9054" s="1" t="s">
        <v>242</v>
      </c>
      <c r="C9054" s="1" t="s">
        <v>285</v>
      </c>
      <c r="D9054" s="1" t="s">
        <v>284</v>
      </c>
      <c r="E9054" s="45" t="str">
        <f>VLOOKUP(C9054,PROCV!E$50:G$126,3,0)</f>
        <v>Editorial</v>
      </c>
      <c r="F9054" s="1" t="s">
        <v>416</v>
      </c>
      <c r="G9054" s="1" t="s">
        <v>236</v>
      </c>
      <c r="H9054" s="1">
        <v>2015</v>
      </c>
      <c r="I9054" s="60">
        <f>VLOOKUP(H9054,PROCV!E$33:F$44,2,0)</f>
        <v>1.0942074303887901</v>
      </c>
      <c r="J9054" s="71">
        <v>3588750</v>
      </c>
      <c r="K9054" s="44">
        <f t="shared" si="141"/>
        <v>3926836.9158077706</v>
      </c>
    </row>
    <row r="9055" spans="1:11" s="43" customFormat="1" ht="19.7" customHeight="1" x14ac:dyDescent="0.25">
      <c r="A9055" s="43" t="s">
        <v>194</v>
      </c>
      <c r="B9055" s="1" t="s">
        <v>242</v>
      </c>
      <c r="C9055" s="1" t="s">
        <v>285</v>
      </c>
      <c r="D9055" s="1" t="s">
        <v>284</v>
      </c>
      <c r="E9055" s="45" t="str">
        <f>VLOOKUP(C9055,PROCV!E$50:G$126,3,0)</f>
        <v>Editorial</v>
      </c>
      <c r="F9055" s="1" t="s">
        <v>416</v>
      </c>
      <c r="G9055" s="1" t="s">
        <v>236</v>
      </c>
      <c r="H9055" s="1">
        <v>2015</v>
      </c>
      <c r="I9055" s="60">
        <f>VLOOKUP(H9055,PROCV!E$33:F$44,2,0)</f>
        <v>1.0942074303887901</v>
      </c>
      <c r="J9055" s="71">
        <v>1585077</v>
      </c>
      <c r="K9055" s="44">
        <f t="shared" si="141"/>
        <v>1734403.0311383721</v>
      </c>
    </row>
    <row r="9056" spans="1:11" s="43" customFormat="1" ht="19.7" customHeight="1" x14ac:dyDescent="0.25">
      <c r="A9056" s="43" t="s">
        <v>194</v>
      </c>
      <c r="B9056" s="1" t="s">
        <v>242</v>
      </c>
      <c r="C9056" s="1" t="s">
        <v>285</v>
      </c>
      <c r="D9056" s="1" t="s">
        <v>284</v>
      </c>
      <c r="E9056" s="45" t="str">
        <f>VLOOKUP(C9056,PROCV!E$50:G$126,3,0)</f>
        <v>Editorial</v>
      </c>
      <c r="F9056" s="1" t="s">
        <v>416</v>
      </c>
      <c r="G9056" s="1" t="s">
        <v>236</v>
      </c>
      <c r="H9056" s="1">
        <v>2015</v>
      </c>
      <c r="I9056" s="60">
        <f>VLOOKUP(H9056,PROCV!E$33:F$44,2,0)</f>
        <v>1.0942074303887901</v>
      </c>
      <c r="J9056" s="71">
        <v>46816</v>
      </c>
      <c r="K9056" s="44">
        <f t="shared" si="141"/>
        <v>51226.4150610816</v>
      </c>
    </row>
    <row r="9057" spans="1:11" s="43" customFormat="1" ht="19.7" customHeight="1" x14ac:dyDescent="0.25">
      <c r="A9057" s="43" t="s">
        <v>194</v>
      </c>
      <c r="B9057" s="1" t="s">
        <v>242</v>
      </c>
      <c r="C9057" s="1" t="s">
        <v>283</v>
      </c>
      <c r="D9057" s="1" t="s">
        <v>282</v>
      </c>
      <c r="E9057" s="45" t="str">
        <f>VLOOKUP(C9057,PROCV!E$50:G$126,3,0)</f>
        <v>Editorial</v>
      </c>
      <c r="F9057" s="1" t="s">
        <v>416</v>
      </c>
      <c r="G9057" s="1" t="s">
        <v>236</v>
      </c>
      <c r="H9057" s="1">
        <v>2015</v>
      </c>
      <c r="I9057" s="60">
        <f>VLOOKUP(H9057,PROCV!E$33:F$44,2,0)</f>
        <v>1.0942074303887901</v>
      </c>
      <c r="J9057" s="71">
        <v>183967</v>
      </c>
      <c r="K9057" s="44">
        <f t="shared" si="141"/>
        <v>201298.05834633455</v>
      </c>
    </row>
    <row r="9058" spans="1:11" s="43" customFormat="1" ht="19.7" customHeight="1" x14ac:dyDescent="0.25">
      <c r="A9058" s="43" t="s">
        <v>194</v>
      </c>
      <c r="B9058" s="1" t="s">
        <v>242</v>
      </c>
      <c r="C9058" s="1" t="s">
        <v>283</v>
      </c>
      <c r="D9058" s="1" t="s">
        <v>282</v>
      </c>
      <c r="E9058" s="45" t="str">
        <f>VLOOKUP(C9058,PROCV!E$50:G$126,3,0)</f>
        <v>Editorial</v>
      </c>
      <c r="F9058" s="1" t="s">
        <v>416</v>
      </c>
      <c r="G9058" s="1" t="s">
        <v>236</v>
      </c>
      <c r="H9058" s="1">
        <v>2015</v>
      </c>
      <c r="I9058" s="60">
        <f>VLOOKUP(H9058,PROCV!E$33:F$44,2,0)</f>
        <v>1.0942074303887901</v>
      </c>
      <c r="J9058" s="71">
        <v>92676</v>
      </c>
      <c r="K9058" s="44">
        <f t="shared" si="141"/>
        <v>101406.76781871151</v>
      </c>
    </row>
    <row r="9059" spans="1:11" s="43" customFormat="1" ht="19.7" customHeight="1" x14ac:dyDescent="0.25">
      <c r="A9059" s="43" t="s">
        <v>194</v>
      </c>
      <c r="B9059" s="1" t="s">
        <v>242</v>
      </c>
      <c r="C9059" s="1" t="s">
        <v>283</v>
      </c>
      <c r="D9059" s="1" t="s">
        <v>282</v>
      </c>
      <c r="E9059" s="45" t="str">
        <f>VLOOKUP(C9059,PROCV!E$50:G$126,3,0)</f>
        <v>Editorial</v>
      </c>
      <c r="F9059" s="1" t="s">
        <v>416</v>
      </c>
      <c r="G9059" s="1" t="s">
        <v>236</v>
      </c>
      <c r="H9059" s="1">
        <v>2015</v>
      </c>
      <c r="I9059" s="60">
        <f>VLOOKUP(H9059,PROCV!E$33:F$44,2,0)</f>
        <v>1.0942074303887901</v>
      </c>
      <c r="J9059" s="71">
        <v>304135</v>
      </c>
      <c r="K9059" s="44">
        <f t="shared" si="141"/>
        <v>332786.77684129466</v>
      </c>
    </row>
    <row r="9060" spans="1:11" s="43" customFormat="1" ht="19.7" customHeight="1" x14ac:dyDescent="0.25">
      <c r="A9060" s="43" t="s">
        <v>194</v>
      </c>
      <c r="B9060" s="1" t="s">
        <v>242</v>
      </c>
      <c r="C9060" s="1" t="s">
        <v>283</v>
      </c>
      <c r="D9060" s="1" t="s">
        <v>282</v>
      </c>
      <c r="E9060" s="45" t="str">
        <f>VLOOKUP(C9060,PROCV!E$50:G$126,3,0)</f>
        <v>Editorial</v>
      </c>
      <c r="F9060" s="1" t="s">
        <v>416</v>
      </c>
      <c r="G9060" s="1" t="s">
        <v>236</v>
      </c>
      <c r="H9060" s="1">
        <v>2015</v>
      </c>
      <c r="I9060" s="60">
        <f>VLOOKUP(H9060,PROCV!E$33:F$44,2,0)</f>
        <v>1.0942074303887901</v>
      </c>
      <c r="J9060" s="71">
        <v>210792</v>
      </c>
      <c r="K9060" s="44">
        <f t="shared" si="141"/>
        <v>230650.17266651383</v>
      </c>
    </row>
    <row r="9061" spans="1:11" s="43" customFormat="1" ht="19.7" customHeight="1" x14ac:dyDescent="0.25">
      <c r="A9061" s="43" t="s">
        <v>194</v>
      </c>
      <c r="B9061" s="1" t="s">
        <v>242</v>
      </c>
      <c r="C9061" s="1" t="s">
        <v>283</v>
      </c>
      <c r="D9061" s="1" t="s">
        <v>282</v>
      </c>
      <c r="E9061" s="45" t="str">
        <f>VLOOKUP(C9061,PROCV!E$50:G$126,3,0)</f>
        <v>Editorial</v>
      </c>
      <c r="F9061" s="1" t="s">
        <v>416</v>
      </c>
      <c r="G9061" s="1" t="s">
        <v>236</v>
      </c>
      <c r="H9061" s="1">
        <v>2015</v>
      </c>
      <c r="I9061" s="60">
        <f>VLOOKUP(H9061,PROCV!E$33:F$44,2,0)</f>
        <v>1.0942074303887901</v>
      </c>
      <c r="J9061" s="71">
        <v>291679</v>
      </c>
      <c r="K9061" s="44">
        <f t="shared" si="141"/>
        <v>319157.32908837189</v>
      </c>
    </row>
    <row r="9062" spans="1:11" s="43" customFormat="1" ht="19.7" customHeight="1" x14ac:dyDescent="0.25">
      <c r="A9062" s="43" t="s">
        <v>194</v>
      </c>
      <c r="B9062" s="1" t="s">
        <v>242</v>
      </c>
      <c r="C9062" s="1" t="s">
        <v>283</v>
      </c>
      <c r="D9062" s="1" t="s">
        <v>282</v>
      </c>
      <c r="E9062" s="45" t="str">
        <f>VLOOKUP(C9062,PROCV!E$50:G$126,3,0)</f>
        <v>Editorial</v>
      </c>
      <c r="F9062" s="1" t="s">
        <v>416</v>
      </c>
      <c r="G9062" s="1" t="s">
        <v>236</v>
      </c>
      <c r="H9062" s="1">
        <v>2015</v>
      </c>
      <c r="I9062" s="60">
        <f>VLOOKUP(H9062,PROCV!E$33:F$44,2,0)</f>
        <v>1.0942074303887901</v>
      </c>
      <c r="J9062" s="71">
        <v>42415</v>
      </c>
      <c r="K9062" s="44">
        <f t="shared" si="141"/>
        <v>46410.808159940534</v>
      </c>
    </row>
    <row r="9063" spans="1:11" s="43" customFormat="1" ht="19.7" customHeight="1" x14ac:dyDescent="0.25">
      <c r="A9063" s="43" t="s">
        <v>194</v>
      </c>
      <c r="B9063" s="1" t="s">
        <v>242</v>
      </c>
      <c r="C9063" s="1" t="s">
        <v>281</v>
      </c>
      <c r="D9063" s="1" t="s">
        <v>280</v>
      </c>
      <c r="E9063" s="45" t="str">
        <f>VLOOKUP(C9063,PROCV!E$50:G$126,3,0)</f>
        <v>Música</v>
      </c>
      <c r="F9063" s="1" t="s">
        <v>416</v>
      </c>
      <c r="G9063" s="1" t="s">
        <v>236</v>
      </c>
      <c r="H9063" s="1">
        <v>2015</v>
      </c>
      <c r="I9063" s="60">
        <f>VLOOKUP(H9063,PROCV!E$33:F$44,2,0)</f>
        <v>1.0942074303887901</v>
      </c>
      <c r="J9063" s="71">
        <v>56226</v>
      </c>
      <c r="K9063" s="44">
        <f t="shared" si="141"/>
        <v>61522.906981040112</v>
      </c>
    </row>
    <row r="9064" spans="1:11" s="43" customFormat="1" ht="19.7" customHeight="1" x14ac:dyDescent="0.25">
      <c r="A9064" s="43" t="s">
        <v>194</v>
      </c>
      <c r="B9064" s="1" t="s">
        <v>242</v>
      </c>
      <c r="C9064" s="1" t="s">
        <v>281</v>
      </c>
      <c r="D9064" s="1" t="s">
        <v>280</v>
      </c>
      <c r="E9064" s="45" t="str">
        <f>VLOOKUP(C9064,PROCV!E$50:G$126,3,0)</f>
        <v>Música</v>
      </c>
      <c r="F9064" s="1" t="s">
        <v>416</v>
      </c>
      <c r="G9064" s="1" t="s">
        <v>236</v>
      </c>
      <c r="H9064" s="1">
        <v>2015</v>
      </c>
      <c r="I9064" s="60">
        <f>VLOOKUP(H9064,PROCV!E$33:F$44,2,0)</f>
        <v>1.0942074303887901</v>
      </c>
      <c r="J9064" s="71">
        <v>4499</v>
      </c>
      <c r="K9064" s="44">
        <f t="shared" si="141"/>
        <v>4922.8392293191664</v>
      </c>
    </row>
    <row r="9065" spans="1:11" s="43" customFormat="1" ht="19.7" customHeight="1" x14ac:dyDescent="0.25">
      <c r="A9065" s="43" t="s">
        <v>194</v>
      </c>
      <c r="B9065" s="1" t="s">
        <v>242</v>
      </c>
      <c r="C9065" s="1" t="s">
        <v>281</v>
      </c>
      <c r="D9065" s="1" t="s">
        <v>280</v>
      </c>
      <c r="E9065" s="45" t="str">
        <f>VLOOKUP(C9065,PROCV!E$50:G$126,3,0)</f>
        <v>Música</v>
      </c>
      <c r="F9065" s="1" t="s">
        <v>416</v>
      </c>
      <c r="G9065" s="1" t="s">
        <v>236</v>
      </c>
      <c r="H9065" s="1">
        <v>2015</v>
      </c>
      <c r="I9065" s="60">
        <f>VLOOKUP(H9065,PROCV!E$33:F$44,2,0)</f>
        <v>1.0942074303887901</v>
      </c>
      <c r="J9065" s="71">
        <v>424733</v>
      </c>
      <c r="K9065" s="44">
        <f t="shared" si="141"/>
        <v>464746.00453132199</v>
      </c>
    </row>
    <row r="9066" spans="1:11" s="43" customFormat="1" ht="19.7" customHeight="1" x14ac:dyDescent="0.25">
      <c r="A9066" s="43" t="s">
        <v>194</v>
      </c>
      <c r="B9066" s="1" t="s">
        <v>242</v>
      </c>
      <c r="C9066" s="1" t="s">
        <v>281</v>
      </c>
      <c r="D9066" s="1" t="s">
        <v>280</v>
      </c>
      <c r="E9066" s="45" t="str">
        <f>VLOOKUP(C9066,PROCV!E$50:G$126,3,0)</f>
        <v>Música</v>
      </c>
      <c r="F9066" s="1" t="s">
        <v>416</v>
      </c>
      <c r="G9066" s="1" t="s">
        <v>236</v>
      </c>
      <c r="H9066" s="1">
        <v>2015</v>
      </c>
      <c r="I9066" s="60">
        <f>VLOOKUP(H9066,PROCV!E$33:F$44,2,0)</f>
        <v>1.0942074303887901</v>
      </c>
      <c r="J9066" s="71">
        <v>410497</v>
      </c>
      <c r="K9066" s="44">
        <f t="shared" si="141"/>
        <v>449168.86755230714</v>
      </c>
    </row>
    <row r="9067" spans="1:11" s="43" customFormat="1" ht="19.7" customHeight="1" x14ac:dyDescent="0.25">
      <c r="A9067" s="43" t="s">
        <v>194</v>
      </c>
      <c r="B9067" s="1" t="s">
        <v>242</v>
      </c>
      <c r="C9067" s="1" t="s">
        <v>279</v>
      </c>
      <c r="D9067" s="1" t="s">
        <v>278</v>
      </c>
      <c r="E9067" s="45" t="str">
        <f>VLOOKUP(C9067,PROCV!E$50:G$126,3,0)</f>
        <v>Editorial</v>
      </c>
      <c r="F9067" s="1" t="s">
        <v>416</v>
      </c>
      <c r="G9067" s="1" t="s">
        <v>236</v>
      </c>
      <c r="H9067" s="1">
        <v>2015</v>
      </c>
      <c r="I9067" s="60">
        <f>VLOOKUP(H9067,PROCV!E$33:F$44,2,0)</f>
        <v>1.0942074303887901</v>
      </c>
      <c r="J9067" s="71">
        <v>209706</v>
      </c>
      <c r="K9067" s="44">
        <f t="shared" si="141"/>
        <v>229461.86339711162</v>
      </c>
    </row>
    <row r="9068" spans="1:11" s="43" customFormat="1" ht="19.7" customHeight="1" x14ac:dyDescent="0.25">
      <c r="A9068" s="43" t="s">
        <v>194</v>
      </c>
      <c r="B9068" s="1" t="s">
        <v>242</v>
      </c>
      <c r="C9068" s="1" t="s">
        <v>279</v>
      </c>
      <c r="D9068" s="1" t="s">
        <v>278</v>
      </c>
      <c r="E9068" s="45" t="str">
        <f>VLOOKUP(C9068,PROCV!E$50:G$126,3,0)</f>
        <v>Editorial</v>
      </c>
      <c r="F9068" s="1" t="s">
        <v>416</v>
      </c>
      <c r="G9068" s="1" t="s">
        <v>236</v>
      </c>
      <c r="H9068" s="1">
        <v>2015</v>
      </c>
      <c r="I9068" s="60">
        <f>VLOOKUP(H9068,PROCV!E$33:F$44,2,0)</f>
        <v>1.0942074303887901</v>
      </c>
      <c r="J9068" s="71">
        <v>13076</v>
      </c>
      <c r="K9068" s="44">
        <f t="shared" si="141"/>
        <v>14307.856359763819</v>
      </c>
    </row>
    <row r="9069" spans="1:11" s="43" customFormat="1" ht="19.7" customHeight="1" x14ac:dyDescent="0.25">
      <c r="A9069" s="43" t="s">
        <v>194</v>
      </c>
      <c r="B9069" s="1" t="s">
        <v>242</v>
      </c>
      <c r="C9069" s="1" t="s">
        <v>279</v>
      </c>
      <c r="D9069" s="1" t="s">
        <v>278</v>
      </c>
      <c r="E9069" s="45" t="str">
        <f>VLOOKUP(C9069,PROCV!E$50:G$126,3,0)</f>
        <v>Editorial</v>
      </c>
      <c r="F9069" s="1" t="s">
        <v>416</v>
      </c>
      <c r="G9069" s="1" t="s">
        <v>236</v>
      </c>
      <c r="H9069" s="1">
        <v>2015</v>
      </c>
      <c r="I9069" s="60">
        <f>VLOOKUP(H9069,PROCV!E$33:F$44,2,0)</f>
        <v>1.0942074303887901</v>
      </c>
      <c r="J9069" s="71">
        <v>1897821</v>
      </c>
      <c r="K9069" s="44">
        <f t="shared" si="141"/>
        <v>2076609.8397478841</v>
      </c>
    </row>
    <row r="9070" spans="1:11" s="43" customFormat="1" ht="19.7" customHeight="1" x14ac:dyDescent="0.25">
      <c r="A9070" s="43" t="s">
        <v>194</v>
      </c>
      <c r="B9070" s="1" t="s">
        <v>242</v>
      </c>
      <c r="C9070" s="1" t="s">
        <v>279</v>
      </c>
      <c r="D9070" s="1" t="s">
        <v>278</v>
      </c>
      <c r="E9070" s="45" t="str">
        <f>VLOOKUP(C9070,PROCV!E$50:G$126,3,0)</f>
        <v>Editorial</v>
      </c>
      <c r="F9070" s="1" t="s">
        <v>416</v>
      </c>
      <c r="G9070" s="1" t="s">
        <v>236</v>
      </c>
      <c r="H9070" s="1">
        <v>2015</v>
      </c>
      <c r="I9070" s="60">
        <f>VLOOKUP(H9070,PROCV!E$33:F$44,2,0)</f>
        <v>1.0942074303887901</v>
      </c>
      <c r="J9070" s="71">
        <v>3305227</v>
      </c>
      <c r="K9070" s="44">
        <f t="shared" si="141"/>
        <v>3616603.9425216494</v>
      </c>
    </row>
    <row r="9071" spans="1:11" s="43" customFormat="1" ht="19.7" customHeight="1" x14ac:dyDescent="0.25">
      <c r="A9071" s="43" t="s">
        <v>194</v>
      </c>
      <c r="B9071" s="1" t="s">
        <v>242</v>
      </c>
      <c r="C9071" s="1" t="s">
        <v>279</v>
      </c>
      <c r="D9071" s="1" t="s">
        <v>278</v>
      </c>
      <c r="E9071" s="45" t="str">
        <f>VLOOKUP(C9071,PROCV!E$50:G$126,3,0)</f>
        <v>Editorial</v>
      </c>
      <c r="F9071" s="1" t="s">
        <v>416</v>
      </c>
      <c r="G9071" s="1" t="s">
        <v>236</v>
      </c>
      <c r="H9071" s="1">
        <v>2015</v>
      </c>
      <c r="I9071" s="60">
        <f>VLOOKUP(H9071,PROCV!E$33:F$44,2,0)</f>
        <v>1.0942074303887901</v>
      </c>
      <c r="J9071" s="71">
        <v>3394977</v>
      </c>
      <c r="K9071" s="44">
        <f t="shared" si="141"/>
        <v>3714809.0593990432</v>
      </c>
    </row>
    <row r="9072" spans="1:11" s="43" customFormat="1" ht="19.7" customHeight="1" x14ac:dyDescent="0.25">
      <c r="A9072" s="43" t="s">
        <v>194</v>
      </c>
      <c r="B9072" s="1" t="s">
        <v>242</v>
      </c>
      <c r="C9072" s="1" t="s">
        <v>279</v>
      </c>
      <c r="D9072" s="1" t="s">
        <v>278</v>
      </c>
      <c r="E9072" s="45" t="str">
        <f>VLOOKUP(C9072,PROCV!E$50:G$126,3,0)</f>
        <v>Editorial</v>
      </c>
      <c r="F9072" s="1" t="s">
        <v>416</v>
      </c>
      <c r="G9072" s="1" t="s">
        <v>236</v>
      </c>
      <c r="H9072" s="1">
        <v>2015</v>
      </c>
      <c r="I9072" s="60">
        <f>VLOOKUP(H9072,PROCV!E$33:F$44,2,0)</f>
        <v>1.0942074303887901</v>
      </c>
      <c r="J9072" s="71">
        <v>504261</v>
      </c>
      <c r="K9072" s="44">
        <f t="shared" si="141"/>
        <v>551766.13305528171</v>
      </c>
    </row>
    <row r="9073" spans="1:11" s="43" customFormat="1" ht="19.7" customHeight="1" x14ac:dyDescent="0.25">
      <c r="A9073" s="43" t="s">
        <v>194</v>
      </c>
      <c r="B9073" s="1" t="s">
        <v>242</v>
      </c>
      <c r="C9073" s="1" t="s">
        <v>277</v>
      </c>
      <c r="D9073" s="1" t="s">
        <v>276</v>
      </c>
      <c r="E9073" s="45" t="str">
        <f>VLOOKUP(C9073,PROCV!E$50:G$126,3,0)</f>
        <v>Editorial</v>
      </c>
      <c r="F9073" s="1" t="s">
        <v>416</v>
      </c>
      <c r="G9073" s="1" t="s">
        <v>236</v>
      </c>
      <c r="H9073" s="1">
        <v>2015</v>
      </c>
      <c r="I9073" s="60">
        <f>VLOOKUP(H9073,PROCV!E$33:F$44,2,0)</f>
        <v>1.0942074303887901</v>
      </c>
      <c r="J9073" s="71">
        <v>48042</v>
      </c>
      <c r="K9073" s="44">
        <f t="shared" si="141"/>
        <v>52567.913370738257</v>
      </c>
    </row>
    <row r="9074" spans="1:11" s="43" customFormat="1" ht="19.7" customHeight="1" x14ac:dyDescent="0.25">
      <c r="A9074" s="43" t="s">
        <v>194</v>
      </c>
      <c r="B9074" s="1" t="s">
        <v>242</v>
      </c>
      <c r="C9074" s="1" t="s">
        <v>277</v>
      </c>
      <c r="D9074" s="1" t="s">
        <v>276</v>
      </c>
      <c r="E9074" s="45" t="str">
        <f>VLOOKUP(C9074,PROCV!E$50:G$126,3,0)</f>
        <v>Editorial</v>
      </c>
      <c r="F9074" s="1" t="s">
        <v>416</v>
      </c>
      <c r="G9074" s="1" t="s">
        <v>236</v>
      </c>
      <c r="H9074" s="1">
        <v>2015</v>
      </c>
      <c r="I9074" s="60">
        <f>VLOOKUP(H9074,PROCV!E$33:F$44,2,0)</f>
        <v>1.0942074303887901</v>
      </c>
      <c r="J9074" s="71">
        <v>4171</v>
      </c>
      <c r="K9074" s="44">
        <f t="shared" si="141"/>
        <v>4563.9391921516435</v>
      </c>
    </row>
    <row r="9075" spans="1:11" s="43" customFormat="1" ht="19.7" customHeight="1" x14ac:dyDescent="0.25">
      <c r="A9075" s="43" t="s">
        <v>194</v>
      </c>
      <c r="B9075" s="1" t="s">
        <v>242</v>
      </c>
      <c r="C9075" s="1" t="s">
        <v>277</v>
      </c>
      <c r="D9075" s="1" t="s">
        <v>276</v>
      </c>
      <c r="E9075" s="45" t="str">
        <f>VLOOKUP(C9075,PROCV!E$50:G$126,3,0)</f>
        <v>Editorial</v>
      </c>
      <c r="F9075" s="1" t="s">
        <v>416</v>
      </c>
      <c r="G9075" s="1" t="s">
        <v>236</v>
      </c>
      <c r="H9075" s="1">
        <v>2015</v>
      </c>
      <c r="I9075" s="60">
        <f>VLOOKUP(H9075,PROCV!E$33:F$44,2,0)</f>
        <v>1.0942074303887901</v>
      </c>
      <c r="J9075" s="71">
        <v>6590</v>
      </c>
      <c r="K9075" s="44">
        <f t="shared" si="141"/>
        <v>7210.8269662621269</v>
      </c>
    </row>
    <row r="9076" spans="1:11" s="43" customFormat="1" ht="19.7" customHeight="1" x14ac:dyDescent="0.25">
      <c r="A9076" s="43" t="s">
        <v>194</v>
      </c>
      <c r="B9076" s="1" t="s">
        <v>242</v>
      </c>
      <c r="C9076" s="1" t="s">
        <v>277</v>
      </c>
      <c r="D9076" s="1" t="s">
        <v>276</v>
      </c>
      <c r="E9076" s="45" t="str">
        <f>VLOOKUP(C9076,PROCV!E$50:G$126,3,0)</f>
        <v>Editorial</v>
      </c>
      <c r="F9076" s="1" t="s">
        <v>416</v>
      </c>
      <c r="G9076" s="1" t="s">
        <v>236</v>
      </c>
      <c r="H9076" s="1">
        <v>2015</v>
      </c>
      <c r="I9076" s="60">
        <f>VLOOKUP(H9076,PROCV!E$33:F$44,2,0)</f>
        <v>1.0942074303887901</v>
      </c>
      <c r="J9076" s="71">
        <v>58505</v>
      </c>
      <c r="K9076" s="44">
        <f t="shared" si="141"/>
        <v>64016.605714896163</v>
      </c>
    </row>
    <row r="9077" spans="1:11" s="43" customFormat="1" ht="19.7" customHeight="1" x14ac:dyDescent="0.25">
      <c r="A9077" s="43" t="s">
        <v>194</v>
      </c>
      <c r="B9077" s="1" t="s">
        <v>242</v>
      </c>
      <c r="C9077" s="1" t="s">
        <v>277</v>
      </c>
      <c r="D9077" s="1" t="s">
        <v>276</v>
      </c>
      <c r="E9077" s="45" t="str">
        <f>VLOOKUP(C9077,PROCV!E$50:G$126,3,0)</f>
        <v>Editorial</v>
      </c>
      <c r="F9077" s="1" t="s">
        <v>416</v>
      </c>
      <c r="G9077" s="1" t="s">
        <v>236</v>
      </c>
      <c r="H9077" s="1">
        <v>2015</v>
      </c>
      <c r="I9077" s="60">
        <f>VLOOKUP(H9077,PROCV!E$33:F$44,2,0)</f>
        <v>1.0942074303887901</v>
      </c>
      <c r="J9077" s="71">
        <v>418848</v>
      </c>
      <c r="K9077" s="44">
        <f t="shared" si="141"/>
        <v>458306.59380348393</v>
      </c>
    </row>
    <row r="9078" spans="1:11" s="43" customFormat="1" ht="19.7" customHeight="1" x14ac:dyDescent="0.25">
      <c r="A9078" s="43" t="s">
        <v>194</v>
      </c>
      <c r="B9078" s="1" t="s">
        <v>242</v>
      </c>
      <c r="C9078" s="1" t="s">
        <v>277</v>
      </c>
      <c r="D9078" s="1" t="s">
        <v>276</v>
      </c>
      <c r="E9078" s="45" t="str">
        <f>VLOOKUP(C9078,PROCV!E$50:G$126,3,0)</f>
        <v>Editorial</v>
      </c>
      <c r="F9078" s="1" t="s">
        <v>416</v>
      </c>
      <c r="G9078" s="1" t="s">
        <v>236</v>
      </c>
      <c r="H9078" s="1">
        <v>2015</v>
      </c>
      <c r="I9078" s="60">
        <f>VLOOKUP(H9078,PROCV!E$33:F$44,2,0)</f>
        <v>1.0942074303887901</v>
      </c>
      <c r="J9078" s="71">
        <v>141024</v>
      </c>
      <c r="K9078" s="44">
        <f t="shared" si="141"/>
        <v>154309.50866314874</v>
      </c>
    </row>
    <row r="9079" spans="1:11" s="43" customFormat="1" ht="19.7" customHeight="1" x14ac:dyDescent="0.25">
      <c r="A9079" s="43" t="s">
        <v>194</v>
      </c>
      <c r="B9079" s="1" t="s">
        <v>242</v>
      </c>
      <c r="C9079" s="1" t="s">
        <v>277</v>
      </c>
      <c r="D9079" s="1" t="s">
        <v>276</v>
      </c>
      <c r="E9079" s="45" t="str">
        <f>VLOOKUP(C9079,PROCV!E$50:G$126,3,0)</f>
        <v>Editorial</v>
      </c>
      <c r="F9079" s="1" t="s">
        <v>416</v>
      </c>
      <c r="G9079" s="1" t="s">
        <v>236</v>
      </c>
      <c r="H9079" s="1">
        <v>2015</v>
      </c>
      <c r="I9079" s="60">
        <f>VLOOKUP(H9079,PROCV!E$33:F$44,2,0)</f>
        <v>1.0942074303887901</v>
      </c>
      <c r="J9079" s="71">
        <v>69869</v>
      </c>
      <c r="K9079" s="44">
        <f t="shared" si="141"/>
        <v>76451.178953834373</v>
      </c>
    </row>
    <row r="9080" spans="1:11" s="43" customFormat="1" ht="19.7" customHeight="1" x14ac:dyDescent="0.25">
      <c r="A9080" s="43" t="s">
        <v>194</v>
      </c>
      <c r="B9080" s="1" t="s">
        <v>242</v>
      </c>
      <c r="C9080" s="1" t="s">
        <v>275</v>
      </c>
      <c r="D9080" s="1" t="s">
        <v>274</v>
      </c>
      <c r="E9080" s="45" t="str">
        <f>VLOOKUP(C9080,PROCV!E$50:G$126,3,0)</f>
        <v>Editorial</v>
      </c>
      <c r="F9080" s="1" t="s">
        <v>416</v>
      </c>
      <c r="G9080" s="1" t="s">
        <v>236</v>
      </c>
      <c r="H9080" s="1">
        <v>2015</v>
      </c>
      <c r="I9080" s="60">
        <f>VLOOKUP(H9080,PROCV!E$33:F$44,2,0)</f>
        <v>1.0942074303887901</v>
      </c>
      <c r="J9080" s="71">
        <v>29537</v>
      </c>
      <c r="K9080" s="44">
        <f t="shared" si="141"/>
        <v>32319.604871393694</v>
      </c>
    </row>
    <row r="9081" spans="1:11" s="43" customFormat="1" ht="19.7" customHeight="1" x14ac:dyDescent="0.25">
      <c r="A9081" s="43" t="s">
        <v>194</v>
      </c>
      <c r="B9081" s="1" t="s">
        <v>242</v>
      </c>
      <c r="C9081" s="1" t="s">
        <v>275</v>
      </c>
      <c r="D9081" s="1" t="s">
        <v>274</v>
      </c>
      <c r="E9081" s="45" t="str">
        <f>VLOOKUP(C9081,PROCV!E$50:G$126,3,0)</f>
        <v>Editorial</v>
      </c>
      <c r="F9081" s="1" t="s">
        <v>416</v>
      </c>
      <c r="G9081" s="1" t="s">
        <v>236</v>
      </c>
      <c r="H9081" s="1">
        <v>2015</v>
      </c>
      <c r="I9081" s="60">
        <f>VLOOKUP(H9081,PROCV!E$33:F$44,2,0)</f>
        <v>1.0942074303887901</v>
      </c>
      <c r="J9081" s="71">
        <v>1125</v>
      </c>
      <c r="K9081" s="44">
        <f t="shared" si="141"/>
        <v>1230.9833591873889</v>
      </c>
    </row>
    <row r="9082" spans="1:11" s="43" customFormat="1" ht="19.7" customHeight="1" x14ac:dyDescent="0.25">
      <c r="A9082" s="43" t="s">
        <v>194</v>
      </c>
      <c r="B9082" s="1" t="s">
        <v>242</v>
      </c>
      <c r="C9082" s="1" t="s">
        <v>275</v>
      </c>
      <c r="D9082" s="1" t="s">
        <v>274</v>
      </c>
      <c r="E9082" s="45" t="str">
        <f>VLOOKUP(C9082,PROCV!E$50:G$126,3,0)</f>
        <v>Editorial</v>
      </c>
      <c r="F9082" s="1" t="s">
        <v>416</v>
      </c>
      <c r="G9082" s="1" t="s">
        <v>236</v>
      </c>
      <c r="H9082" s="1">
        <v>2015</v>
      </c>
      <c r="I9082" s="60">
        <f>VLOOKUP(H9082,PROCV!E$33:F$44,2,0)</f>
        <v>1.0942074303887901</v>
      </c>
      <c r="J9082" s="71">
        <v>300862</v>
      </c>
      <c r="K9082" s="44">
        <f t="shared" si="141"/>
        <v>329205.43592163216</v>
      </c>
    </row>
    <row r="9083" spans="1:11" s="43" customFormat="1" ht="19.7" customHeight="1" x14ac:dyDescent="0.25">
      <c r="A9083" s="43" t="s">
        <v>194</v>
      </c>
      <c r="B9083" s="1" t="s">
        <v>242</v>
      </c>
      <c r="C9083" s="1" t="s">
        <v>275</v>
      </c>
      <c r="D9083" s="1" t="s">
        <v>274</v>
      </c>
      <c r="E9083" s="45" t="str">
        <f>VLOOKUP(C9083,PROCV!E$50:G$126,3,0)</f>
        <v>Editorial</v>
      </c>
      <c r="F9083" s="1" t="s">
        <v>416</v>
      </c>
      <c r="G9083" s="1" t="s">
        <v>236</v>
      </c>
      <c r="H9083" s="1">
        <v>2015</v>
      </c>
      <c r="I9083" s="60">
        <f>VLOOKUP(H9083,PROCV!E$33:F$44,2,0)</f>
        <v>1.0942074303887901</v>
      </c>
      <c r="J9083" s="71">
        <v>77378</v>
      </c>
      <c r="K9083" s="44">
        <f t="shared" si="141"/>
        <v>84667.582548623803</v>
      </c>
    </row>
    <row r="9084" spans="1:11" s="43" customFormat="1" ht="19.7" customHeight="1" x14ac:dyDescent="0.25">
      <c r="A9084" s="43" t="s">
        <v>194</v>
      </c>
      <c r="B9084" s="1" t="s">
        <v>242</v>
      </c>
      <c r="C9084" s="1" t="s">
        <v>307</v>
      </c>
      <c r="D9084" s="1" t="s">
        <v>306</v>
      </c>
      <c r="E9084" s="45" t="str">
        <f>VLOOKUP(C9084,PROCV!E$50:G$126,3,0)</f>
        <v>NA</v>
      </c>
      <c r="F9084" s="1" t="s">
        <v>416</v>
      </c>
      <c r="G9084" s="1" t="s">
        <v>236</v>
      </c>
      <c r="H9084" s="1">
        <v>2015</v>
      </c>
      <c r="I9084" s="60">
        <f>VLOOKUP(H9084,PROCV!E$33:F$44,2,0)</f>
        <v>1.0942074303887901</v>
      </c>
      <c r="J9084" s="71">
        <v>24603</v>
      </c>
      <c r="K9084" s="44">
        <f t="shared" si="141"/>
        <v>26920.785409855402</v>
      </c>
    </row>
    <row r="9085" spans="1:11" s="43" customFormat="1" ht="19.7" customHeight="1" x14ac:dyDescent="0.25">
      <c r="A9085" s="43" t="s">
        <v>194</v>
      </c>
      <c r="B9085" s="1" t="s">
        <v>242</v>
      </c>
      <c r="C9085" s="1" t="s">
        <v>307</v>
      </c>
      <c r="D9085" s="1" t="s">
        <v>306</v>
      </c>
      <c r="E9085" s="45" t="str">
        <f>VLOOKUP(C9085,PROCV!E$50:G$126,3,0)</f>
        <v>NA</v>
      </c>
      <c r="F9085" s="1" t="s">
        <v>416</v>
      </c>
      <c r="G9085" s="1" t="s">
        <v>236</v>
      </c>
      <c r="H9085" s="1">
        <v>2015</v>
      </c>
      <c r="I9085" s="60">
        <f>VLOOKUP(H9085,PROCV!E$33:F$44,2,0)</f>
        <v>1.0942074303887901</v>
      </c>
      <c r="J9085" s="71">
        <v>1320</v>
      </c>
      <c r="K9085" s="44">
        <f t="shared" si="141"/>
        <v>1444.3538081132028</v>
      </c>
    </row>
    <row r="9086" spans="1:11" s="43" customFormat="1" ht="19.7" customHeight="1" x14ac:dyDescent="0.25">
      <c r="A9086" s="43" t="s">
        <v>194</v>
      </c>
      <c r="B9086" s="1" t="s">
        <v>242</v>
      </c>
      <c r="C9086" s="1" t="s">
        <v>307</v>
      </c>
      <c r="D9086" s="1" t="s">
        <v>306</v>
      </c>
      <c r="E9086" s="45" t="str">
        <f>VLOOKUP(C9086,PROCV!E$50:G$126,3,0)</f>
        <v>NA</v>
      </c>
      <c r="F9086" s="1" t="s">
        <v>416</v>
      </c>
      <c r="G9086" s="1" t="s">
        <v>236</v>
      </c>
      <c r="H9086" s="1">
        <v>2015</v>
      </c>
      <c r="I9086" s="60">
        <f>VLOOKUP(H9086,PROCV!E$33:F$44,2,0)</f>
        <v>1.0942074303887901</v>
      </c>
      <c r="J9086" s="71">
        <v>363077</v>
      </c>
      <c r="K9086" s="44">
        <f t="shared" si="141"/>
        <v>397281.55120327073</v>
      </c>
    </row>
    <row r="9087" spans="1:11" s="43" customFormat="1" ht="19.7" customHeight="1" x14ac:dyDescent="0.25">
      <c r="A9087" s="43" t="s">
        <v>194</v>
      </c>
      <c r="B9087" s="1" t="s">
        <v>242</v>
      </c>
      <c r="C9087" s="1" t="s">
        <v>307</v>
      </c>
      <c r="D9087" s="1" t="s">
        <v>306</v>
      </c>
      <c r="E9087" s="45" t="str">
        <f>VLOOKUP(C9087,PROCV!E$50:G$126,3,0)</f>
        <v>NA</v>
      </c>
      <c r="F9087" s="1" t="s">
        <v>416</v>
      </c>
      <c r="G9087" s="1" t="s">
        <v>236</v>
      </c>
      <c r="H9087" s="1">
        <v>2015</v>
      </c>
      <c r="I9087" s="60">
        <f>VLOOKUP(H9087,PROCV!E$33:F$44,2,0)</f>
        <v>1.0942074303887901</v>
      </c>
      <c r="J9087" s="71">
        <v>130384</v>
      </c>
      <c r="K9087" s="44">
        <f t="shared" si="141"/>
        <v>142667.14160381199</v>
      </c>
    </row>
    <row r="9088" spans="1:11" s="43" customFormat="1" ht="19.7" customHeight="1" x14ac:dyDescent="0.25">
      <c r="A9088" s="43" t="s">
        <v>194</v>
      </c>
      <c r="B9088" s="1" t="s">
        <v>242</v>
      </c>
      <c r="C9088" s="1" t="s">
        <v>273</v>
      </c>
      <c r="D9088" s="1" t="s">
        <v>272</v>
      </c>
      <c r="E9088" s="45" t="str">
        <f>VLOOKUP(C9088,PROCV!E$50:G$126,3,0)</f>
        <v>Editorial</v>
      </c>
      <c r="F9088" s="1" t="s">
        <v>416</v>
      </c>
      <c r="G9088" s="1" t="s">
        <v>236</v>
      </c>
      <c r="H9088" s="1">
        <v>2015</v>
      </c>
      <c r="I9088" s="60">
        <f>VLOOKUP(H9088,PROCV!E$33:F$44,2,0)</f>
        <v>1.0942074303887901</v>
      </c>
      <c r="J9088" s="71">
        <v>589885</v>
      </c>
      <c r="K9088" s="44">
        <f t="shared" si="141"/>
        <v>645456.55007489142</v>
      </c>
    </row>
    <row r="9089" spans="1:11" s="43" customFormat="1" ht="19.7" customHeight="1" x14ac:dyDescent="0.25">
      <c r="A9089" s="43" t="s">
        <v>194</v>
      </c>
      <c r="B9089" s="1" t="s">
        <v>242</v>
      </c>
      <c r="C9089" s="1" t="s">
        <v>273</v>
      </c>
      <c r="D9089" s="1" t="s">
        <v>272</v>
      </c>
      <c r="E9089" s="45" t="str">
        <f>VLOOKUP(C9089,PROCV!E$50:G$126,3,0)</f>
        <v>Editorial</v>
      </c>
      <c r="F9089" s="1" t="s">
        <v>416</v>
      </c>
      <c r="G9089" s="1" t="s">
        <v>265</v>
      </c>
      <c r="H9089" s="1">
        <v>2015</v>
      </c>
      <c r="I9089" s="60">
        <f>VLOOKUP(H9089,PROCV!E$33:F$44,2,0)</f>
        <v>1.0942074303887901</v>
      </c>
      <c r="J9089" s="71">
        <v>38000000</v>
      </c>
      <c r="K9089" s="44">
        <f t="shared" si="141"/>
        <v>41579882.354774021</v>
      </c>
    </row>
    <row r="9090" spans="1:11" s="43" customFormat="1" ht="19.7" customHeight="1" x14ac:dyDescent="0.25">
      <c r="A9090" s="43" t="s">
        <v>194</v>
      </c>
      <c r="B9090" s="1" t="s">
        <v>242</v>
      </c>
      <c r="C9090" s="1" t="s">
        <v>273</v>
      </c>
      <c r="D9090" s="1" t="s">
        <v>272</v>
      </c>
      <c r="E9090" s="45" t="str">
        <f>VLOOKUP(C9090,PROCV!E$50:G$126,3,0)</f>
        <v>Editorial</v>
      </c>
      <c r="F9090" s="1" t="s">
        <v>416</v>
      </c>
      <c r="G9090" s="1" t="s">
        <v>236</v>
      </c>
      <c r="H9090" s="1">
        <v>2015</v>
      </c>
      <c r="I9090" s="60">
        <f>VLOOKUP(H9090,PROCV!E$33:F$44,2,0)</f>
        <v>1.0942074303887901</v>
      </c>
      <c r="J9090" s="71">
        <v>100000</v>
      </c>
      <c r="K9090" s="44">
        <f t="shared" si="141"/>
        <v>109420.74303887901</v>
      </c>
    </row>
    <row r="9091" spans="1:11" s="43" customFormat="1" ht="19.7" customHeight="1" x14ac:dyDescent="0.25">
      <c r="A9091" s="43" t="s">
        <v>194</v>
      </c>
      <c r="B9091" s="1" t="s">
        <v>242</v>
      </c>
      <c r="C9091" s="1" t="s">
        <v>273</v>
      </c>
      <c r="D9091" s="1" t="s">
        <v>272</v>
      </c>
      <c r="E9091" s="45" t="str">
        <f>VLOOKUP(C9091,PROCV!E$50:G$126,3,0)</f>
        <v>Editorial</v>
      </c>
      <c r="F9091" s="1" t="s">
        <v>416</v>
      </c>
      <c r="G9091" s="1" t="s">
        <v>236</v>
      </c>
      <c r="H9091" s="1">
        <v>2015</v>
      </c>
      <c r="I9091" s="60">
        <f>VLOOKUP(H9091,PROCV!E$33:F$44,2,0)</f>
        <v>1.0942074303887901</v>
      </c>
      <c r="J9091" s="71">
        <v>102989</v>
      </c>
      <c r="K9091" s="44">
        <f t="shared" ref="K9091:K9154" si="142">J9091*I9091</f>
        <v>112691.3290483111</v>
      </c>
    </row>
    <row r="9092" spans="1:11" s="43" customFormat="1" ht="19.7" customHeight="1" x14ac:dyDescent="0.25">
      <c r="A9092" s="43" t="s">
        <v>194</v>
      </c>
      <c r="B9092" s="1" t="s">
        <v>242</v>
      </c>
      <c r="C9092" s="1" t="s">
        <v>273</v>
      </c>
      <c r="D9092" s="1" t="s">
        <v>272</v>
      </c>
      <c r="E9092" s="45" t="str">
        <f>VLOOKUP(C9092,PROCV!E$50:G$126,3,0)</f>
        <v>Editorial</v>
      </c>
      <c r="F9092" s="1" t="s">
        <v>416</v>
      </c>
      <c r="G9092" s="1" t="s">
        <v>236</v>
      </c>
      <c r="H9092" s="1">
        <v>2015</v>
      </c>
      <c r="I9092" s="60">
        <f>VLOOKUP(H9092,PROCV!E$33:F$44,2,0)</f>
        <v>1.0942074303887901</v>
      </c>
      <c r="J9092" s="71">
        <v>337560</v>
      </c>
      <c r="K9092" s="44">
        <f t="shared" si="142"/>
        <v>369360.66020203999</v>
      </c>
    </row>
    <row r="9093" spans="1:11" s="43" customFormat="1" ht="19.7" customHeight="1" x14ac:dyDescent="0.25">
      <c r="A9093" s="43" t="s">
        <v>194</v>
      </c>
      <c r="B9093" s="1" t="s">
        <v>242</v>
      </c>
      <c r="C9093" s="1" t="s">
        <v>273</v>
      </c>
      <c r="D9093" s="1" t="s">
        <v>272</v>
      </c>
      <c r="E9093" s="45" t="str">
        <f>VLOOKUP(C9093,PROCV!E$50:G$126,3,0)</f>
        <v>Editorial</v>
      </c>
      <c r="F9093" s="1" t="s">
        <v>416</v>
      </c>
      <c r="G9093" s="1" t="s">
        <v>236</v>
      </c>
      <c r="H9093" s="1">
        <v>2015</v>
      </c>
      <c r="I9093" s="60">
        <f>VLOOKUP(H9093,PROCV!E$33:F$44,2,0)</f>
        <v>1.0942074303887901</v>
      </c>
      <c r="J9093" s="71">
        <v>2696188</v>
      </c>
      <c r="K9093" s="44">
        <f t="shared" si="142"/>
        <v>2950188.9433250912</v>
      </c>
    </row>
    <row r="9094" spans="1:11" s="43" customFormat="1" ht="19.7" customHeight="1" x14ac:dyDescent="0.25">
      <c r="A9094" s="43" t="s">
        <v>194</v>
      </c>
      <c r="B9094" s="1" t="s">
        <v>242</v>
      </c>
      <c r="C9094" s="1" t="s">
        <v>273</v>
      </c>
      <c r="D9094" s="1" t="s">
        <v>272</v>
      </c>
      <c r="E9094" s="45" t="str">
        <f>VLOOKUP(C9094,PROCV!E$50:G$126,3,0)</f>
        <v>Editorial</v>
      </c>
      <c r="F9094" s="1" t="s">
        <v>416</v>
      </c>
      <c r="G9094" s="1" t="s">
        <v>265</v>
      </c>
      <c r="H9094" s="1">
        <v>2015</v>
      </c>
      <c r="I9094" s="60">
        <f>VLOOKUP(H9094,PROCV!E$33:F$44,2,0)</f>
        <v>1.0942074303887901</v>
      </c>
      <c r="J9094" s="71">
        <v>74000000</v>
      </c>
      <c r="K9094" s="44">
        <f t="shared" si="142"/>
        <v>80971349.848770469</v>
      </c>
    </row>
    <row r="9095" spans="1:11" s="43" customFormat="1" ht="19.7" customHeight="1" x14ac:dyDescent="0.25">
      <c r="A9095" s="43" t="s">
        <v>194</v>
      </c>
      <c r="B9095" s="1" t="s">
        <v>242</v>
      </c>
      <c r="C9095" s="1" t="s">
        <v>273</v>
      </c>
      <c r="D9095" s="1" t="s">
        <v>272</v>
      </c>
      <c r="E9095" s="45" t="str">
        <f>VLOOKUP(C9095,PROCV!E$50:G$126,3,0)</f>
        <v>Editorial</v>
      </c>
      <c r="F9095" s="1" t="s">
        <v>416</v>
      </c>
      <c r="G9095" s="1" t="s">
        <v>236</v>
      </c>
      <c r="H9095" s="1">
        <v>2015</v>
      </c>
      <c r="I9095" s="60">
        <f>VLOOKUP(H9095,PROCV!E$33:F$44,2,0)</f>
        <v>1.0942074303887901</v>
      </c>
      <c r="J9095" s="71">
        <v>4023884</v>
      </c>
      <c r="K9095" s="44">
        <f t="shared" si="142"/>
        <v>4402963.7718225662</v>
      </c>
    </row>
    <row r="9096" spans="1:11" s="43" customFormat="1" ht="19.7" customHeight="1" x14ac:dyDescent="0.25">
      <c r="A9096" s="43" t="s">
        <v>194</v>
      </c>
      <c r="B9096" s="1" t="s">
        <v>242</v>
      </c>
      <c r="C9096" s="1" t="s">
        <v>273</v>
      </c>
      <c r="D9096" s="1" t="s">
        <v>272</v>
      </c>
      <c r="E9096" s="45" t="str">
        <f>VLOOKUP(C9096,PROCV!E$50:G$126,3,0)</f>
        <v>Editorial</v>
      </c>
      <c r="F9096" s="1" t="s">
        <v>416</v>
      </c>
      <c r="G9096" s="1" t="s">
        <v>265</v>
      </c>
      <c r="H9096" s="1">
        <v>2015</v>
      </c>
      <c r="I9096" s="60">
        <f>VLOOKUP(H9096,PROCV!E$33:F$44,2,0)</f>
        <v>1.0942074303887901</v>
      </c>
      <c r="J9096" s="71">
        <v>5400000</v>
      </c>
      <c r="K9096" s="44">
        <f t="shared" si="142"/>
        <v>5908720.1240994669</v>
      </c>
    </row>
    <row r="9097" spans="1:11" s="43" customFormat="1" ht="19.7" customHeight="1" x14ac:dyDescent="0.25">
      <c r="A9097" s="43" t="s">
        <v>194</v>
      </c>
      <c r="B9097" s="1" t="s">
        <v>242</v>
      </c>
      <c r="C9097" s="1" t="s">
        <v>273</v>
      </c>
      <c r="D9097" s="1" t="s">
        <v>272</v>
      </c>
      <c r="E9097" s="45" t="str">
        <f>VLOOKUP(C9097,PROCV!E$50:G$126,3,0)</f>
        <v>Editorial</v>
      </c>
      <c r="F9097" s="1" t="s">
        <v>416</v>
      </c>
      <c r="G9097" s="1" t="s">
        <v>265</v>
      </c>
      <c r="H9097" s="1">
        <v>2015</v>
      </c>
      <c r="I9097" s="60">
        <f>VLOOKUP(H9097,PROCV!E$33:F$44,2,0)</f>
        <v>1.0942074303887901</v>
      </c>
      <c r="J9097" s="71">
        <v>600000</v>
      </c>
      <c r="K9097" s="44">
        <f t="shared" si="142"/>
        <v>656524.45823327405</v>
      </c>
    </row>
    <row r="9098" spans="1:11" s="43" customFormat="1" ht="19.7" customHeight="1" x14ac:dyDescent="0.25">
      <c r="A9098" s="43" t="s">
        <v>194</v>
      </c>
      <c r="B9098" s="1" t="s">
        <v>242</v>
      </c>
      <c r="C9098" s="1" t="s">
        <v>271</v>
      </c>
      <c r="D9098" s="1" t="s">
        <v>270</v>
      </c>
      <c r="E9098" s="45" t="str">
        <f>VLOOKUP(C9098,PROCV!E$50:G$126,3,0)</f>
        <v>Editorial</v>
      </c>
      <c r="F9098" s="1" t="s">
        <v>416</v>
      </c>
      <c r="G9098" s="1" t="s">
        <v>236</v>
      </c>
      <c r="H9098" s="1">
        <v>2015</v>
      </c>
      <c r="I9098" s="60">
        <f>VLOOKUP(H9098,PROCV!E$33:F$44,2,0)</f>
        <v>1.0942074303887901</v>
      </c>
      <c r="J9098" s="71">
        <v>51396</v>
      </c>
      <c r="K9098" s="44">
        <f t="shared" si="142"/>
        <v>56237.885092262259</v>
      </c>
    </row>
    <row r="9099" spans="1:11" s="43" customFormat="1" ht="19.7" customHeight="1" x14ac:dyDescent="0.25">
      <c r="A9099" s="43" t="s">
        <v>194</v>
      </c>
      <c r="B9099" s="1" t="s">
        <v>242</v>
      </c>
      <c r="C9099" s="1" t="s">
        <v>271</v>
      </c>
      <c r="D9099" s="1" t="s">
        <v>270</v>
      </c>
      <c r="E9099" s="45" t="str">
        <f>VLOOKUP(C9099,PROCV!E$50:G$126,3,0)</f>
        <v>Editorial</v>
      </c>
      <c r="F9099" s="1" t="s">
        <v>416</v>
      </c>
      <c r="G9099" s="1" t="s">
        <v>236</v>
      </c>
      <c r="H9099" s="1">
        <v>2015</v>
      </c>
      <c r="I9099" s="60">
        <f>VLOOKUP(H9099,PROCV!E$33:F$44,2,0)</f>
        <v>1.0942074303887901</v>
      </c>
      <c r="J9099" s="71">
        <v>5104</v>
      </c>
      <c r="K9099" s="44">
        <f t="shared" si="142"/>
        <v>5584.8347247043848</v>
      </c>
    </row>
    <row r="9100" spans="1:11" s="43" customFormat="1" ht="19.7" customHeight="1" x14ac:dyDescent="0.25">
      <c r="A9100" s="43" t="s">
        <v>194</v>
      </c>
      <c r="B9100" s="1" t="s">
        <v>242</v>
      </c>
      <c r="C9100" s="1" t="s">
        <v>271</v>
      </c>
      <c r="D9100" s="1" t="s">
        <v>270</v>
      </c>
      <c r="E9100" s="45" t="str">
        <f>VLOOKUP(C9100,PROCV!E$50:G$126,3,0)</f>
        <v>Editorial</v>
      </c>
      <c r="F9100" s="1" t="s">
        <v>416</v>
      </c>
      <c r="G9100" s="1" t="s">
        <v>236</v>
      </c>
      <c r="H9100" s="1">
        <v>2015</v>
      </c>
      <c r="I9100" s="60">
        <f>VLOOKUP(H9100,PROCV!E$33:F$44,2,0)</f>
        <v>1.0942074303887901</v>
      </c>
      <c r="J9100" s="71">
        <v>208056</v>
      </c>
      <c r="K9100" s="44">
        <f t="shared" si="142"/>
        <v>227656.42113697011</v>
      </c>
    </row>
    <row r="9101" spans="1:11" s="43" customFormat="1" ht="19.7" customHeight="1" x14ac:dyDescent="0.25">
      <c r="A9101" s="43" t="s">
        <v>194</v>
      </c>
      <c r="B9101" s="1" t="s">
        <v>242</v>
      </c>
      <c r="C9101" s="1" t="s">
        <v>271</v>
      </c>
      <c r="D9101" s="1" t="s">
        <v>270</v>
      </c>
      <c r="E9101" s="45" t="str">
        <f>VLOOKUP(C9101,PROCV!E$50:G$126,3,0)</f>
        <v>Editorial</v>
      </c>
      <c r="F9101" s="1" t="s">
        <v>416</v>
      </c>
      <c r="G9101" s="1" t="s">
        <v>236</v>
      </c>
      <c r="H9101" s="1">
        <v>2015</v>
      </c>
      <c r="I9101" s="60">
        <f>VLOOKUP(H9101,PROCV!E$33:F$44,2,0)</f>
        <v>1.0942074303887901</v>
      </c>
      <c r="J9101" s="71">
        <v>299452</v>
      </c>
      <c r="K9101" s="44">
        <f t="shared" si="142"/>
        <v>327662.60344478395</v>
      </c>
    </row>
    <row r="9102" spans="1:11" s="43" customFormat="1" ht="19.7" customHeight="1" x14ac:dyDescent="0.25">
      <c r="A9102" s="43" t="s">
        <v>194</v>
      </c>
      <c r="B9102" s="1" t="s">
        <v>242</v>
      </c>
      <c r="C9102" s="1" t="s">
        <v>315</v>
      </c>
      <c r="D9102" s="1" t="s">
        <v>314</v>
      </c>
      <c r="E9102" s="45" t="str">
        <f>VLOOKUP(C9102,PROCV!E$50:G$126,3,0)</f>
        <v>Editorial</v>
      </c>
      <c r="F9102" s="1" t="s">
        <v>416</v>
      </c>
      <c r="G9102" s="1" t="s">
        <v>236</v>
      </c>
      <c r="H9102" s="1">
        <v>2015</v>
      </c>
      <c r="I9102" s="60">
        <f>VLOOKUP(H9102,PROCV!E$33:F$44,2,0)</f>
        <v>1.0942074303887901</v>
      </c>
      <c r="J9102" s="71">
        <v>95314</v>
      </c>
      <c r="K9102" s="44">
        <f t="shared" si="142"/>
        <v>104293.28702007714</v>
      </c>
    </row>
    <row r="9103" spans="1:11" s="43" customFormat="1" ht="19.7" customHeight="1" x14ac:dyDescent="0.25">
      <c r="A9103" s="43" t="s">
        <v>194</v>
      </c>
      <c r="B9103" s="1" t="s">
        <v>242</v>
      </c>
      <c r="C9103" s="1" t="s">
        <v>315</v>
      </c>
      <c r="D9103" s="1" t="s">
        <v>314</v>
      </c>
      <c r="E9103" s="45" t="str">
        <f>VLOOKUP(C9103,PROCV!E$50:G$126,3,0)</f>
        <v>Editorial</v>
      </c>
      <c r="F9103" s="1" t="s">
        <v>416</v>
      </c>
      <c r="G9103" s="1" t="s">
        <v>236</v>
      </c>
      <c r="H9103" s="1">
        <v>2015</v>
      </c>
      <c r="I9103" s="60">
        <f>VLOOKUP(H9103,PROCV!E$33:F$44,2,0)</f>
        <v>1.0942074303887901</v>
      </c>
      <c r="J9103" s="71">
        <v>83763</v>
      </c>
      <c r="K9103" s="44">
        <f t="shared" si="142"/>
        <v>91654.096991656232</v>
      </c>
    </row>
    <row r="9104" spans="1:11" s="43" customFormat="1" ht="19.7" customHeight="1" x14ac:dyDescent="0.25">
      <c r="A9104" s="43" t="s">
        <v>194</v>
      </c>
      <c r="B9104" s="1" t="s">
        <v>242</v>
      </c>
      <c r="C9104" s="1" t="s">
        <v>315</v>
      </c>
      <c r="D9104" s="1" t="s">
        <v>314</v>
      </c>
      <c r="E9104" s="45" t="str">
        <f>VLOOKUP(C9104,PROCV!E$50:G$126,3,0)</f>
        <v>Editorial</v>
      </c>
      <c r="F9104" s="1" t="s">
        <v>416</v>
      </c>
      <c r="G9104" s="1" t="s">
        <v>236</v>
      </c>
      <c r="H9104" s="1">
        <v>2015</v>
      </c>
      <c r="I9104" s="60">
        <f>VLOOKUP(H9104,PROCV!E$33:F$44,2,0)</f>
        <v>1.0942074303887901</v>
      </c>
      <c r="J9104" s="71">
        <v>44964</v>
      </c>
      <c r="K9104" s="44">
        <f t="shared" si="142"/>
        <v>49199.942900001559</v>
      </c>
    </row>
    <row r="9105" spans="1:11" s="43" customFormat="1" ht="19.7" customHeight="1" x14ac:dyDescent="0.25">
      <c r="A9105" s="43" t="s">
        <v>194</v>
      </c>
      <c r="B9105" s="1" t="s">
        <v>242</v>
      </c>
      <c r="C9105" s="1" t="s">
        <v>315</v>
      </c>
      <c r="D9105" s="1" t="s">
        <v>314</v>
      </c>
      <c r="E9105" s="45" t="str">
        <f>VLOOKUP(C9105,PROCV!E$50:G$126,3,0)</f>
        <v>Editorial</v>
      </c>
      <c r="F9105" s="1" t="s">
        <v>416</v>
      </c>
      <c r="G9105" s="1" t="s">
        <v>236</v>
      </c>
      <c r="H9105" s="1">
        <v>2015</v>
      </c>
      <c r="I9105" s="60">
        <f>VLOOKUP(H9105,PROCV!E$33:F$44,2,0)</f>
        <v>1.0942074303887901</v>
      </c>
      <c r="J9105" s="71">
        <v>255869</v>
      </c>
      <c r="K9105" s="44">
        <f t="shared" si="142"/>
        <v>279973.76100614935</v>
      </c>
    </row>
    <row r="9106" spans="1:11" s="43" customFormat="1" ht="19.7" customHeight="1" x14ac:dyDescent="0.25">
      <c r="A9106" s="43" t="s">
        <v>194</v>
      </c>
      <c r="B9106" s="1" t="s">
        <v>242</v>
      </c>
      <c r="C9106" s="1" t="s">
        <v>269</v>
      </c>
      <c r="D9106" s="1" t="s">
        <v>268</v>
      </c>
      <c r="E9106" s="45" t="str">
        <f>VLOOKUP(C9106,PROCV!E$50:G$126,3,0)</f>
        <v>NA</v>
      </c>
      <c r="F9106" s="1" t="s">
        <v>416</v>
      </c>
      <c r="G9106" s="1" t="s">
        <v>236</v>
      </c>
      <c r="H9106" s="1">
        <v>2015</v>
      </c>
      <c r="I9106" s="60">
        <f>VLOOKUP(H9106,PROCV!E$33:F$44,2,0)</f>
        <v>1.0942074303887901</v>
      </c>
      <c r="J9106" s="71">
        <v>508205</v>
      </c>
      <c r="K9106" s="44">
        <f t="shared" si="142"/>
        <v>556081.68716073502</v>
      </c>
    </row>
    <row r="9107" spans="1:11" s="43" customFormat="1" ht="19.7" customHeight="1" x14ac:dyDescent="0.25">
      <c r="A9107" s="43" t="s">
        <v>194</v>
      </c>
      <c r="B9107" s="1" t="s">
        <v>242</v>
      </c>
      <c r="C9107" s="1" t="s">
        <v>269</v>
      </c>
      <c r="D9107" s="1" t="s">
        <v>268</v>
      </c>
      <c r="E9107" s="45" t="str">
        <f>VLOOKUP(C9107,PROCV!E$50:G$126,3,0)</f>
        <v>NA</v>
      </c>
      <c r="F9107" s="1" t="s">
        <v>416</v>
      </c>
      <c r="G9107" s="1" t="s">
        <v>236</v>
      </c>
      <c r="H9107" s="1">
        <v>2015</v>
      </c>
      <c r="I9107" s="60">
        <f>VLOOKUP(H9107,PROCV!E$33:F$44,2,0)</f>
        <v>1.0942074303887901</v>
      </c>
      <c r="J9107" s="71">
        <v>1000000</v>
      </c>
      <c r="K9107" s="44">
        <f t="shared" si="142"/>
        <v>1094207.4303887901</v>
      </c>
    </row>
    <row r="9108" spans="1:11" s="43" customFormat="1" ht="19.7" customHeight="1" x14ac:dyDescent="0.25">
      <c r="A9108" s="43" t="s">
        <v>194</v>
      </c>
      <c r="B9108" s="1" t="s">
        <v>242</v>
      </c>
      <c r="C9108" s="1" t="s">
        <v>269</v>
      </c>
      <c r="D9108" s="1" t="s">
        <v>268</v>
      </c>
      <c r="E9108" s="45" t="str">
        <f>VLOOKUP(C9108,PROCV!E$50:G$126,3,0)</f>
        <v>NA</v>
      </c>
      <c r="F9108" s="1" t="s">
        <v>416</v>
      </c>
      <c r="G9108" s="1" t="s">
        <v>236</v>
      </c>
      <c r="H9108" s="1">
        <v>2015</v>
      </c>
      <c r="I9108" s="60">
        <f>VLOOKUP(H9108,PROCV!E$33:F$44,2,0)</f>
        <v>1.0942074303887901</v>
      </c>
      <c r="J9108" s="71">
        <v>188874</v>
      </c>
      <c r="K9108" s="44">
        <f t="shared" si="142"/>
        <v>206667.33420725234</v>
      </c>
    </row>
    <row r="9109" spans="1:11" s="43" customFormat="1" ht="19.7" customHeight="1" x14ac:dyDescent="0.25">
      <c r="A9109" s="43" t="s">
        <v>194</v>
      </c>
      <c r="B9109" s="1" t="s">
        <v>242</v>
      </c>
      <c r="C9109" s="1" t="s">
        <v>269</v>
      </c>
      <c r="D9109" s="1" t="s">
        <v>268</v>
      </c>
      <c r="E9109" s="45" t="str">
        <f>VLOOKUP(C9109,PROCV!E$50:G$126,3,0)</f>
        <v>NA</v>
      </c>
      <c r="F9109" s="1" t="s">
        <v>416</v>
      </c>
      <c r="G9109" s="1" t="s">
        <v>236</v>
      </c>
      <c r="H9109" s="1">
        <v>2015</v>
      </c>
      <c r="I9109" s="60">
        <f>VLOOKUP(H9109,PROCV!E$33:F$44,2,0)</f>
        <v>1.0942074303887901</v>
      </c>
      <c r="J9109" s="71">
        <v>807696</v>
      </c>
      <c r="K9109" s="44">
        <f t="shared" si="142"/>
        <v>883786.96469530417</v>
      </c>
    </row>
    <row r="9110" spans="1:11" s="43" customFormat="1" ht="19.7" customHeight="1" x14ac:dyDescent="0.25">
      <c r="A9110" s="43" t="s">
        <v>194</v>
      </c>
      <c r="B9110" s="1" t="s">
        <v>242</v>
      </c>
      <c r="C9110" s="1" t="s">
        <v>269</v>
      </c>
      <c r="D9110" s="1" t="s">
        <v>268</v>
      </c>
      <c r="E9110" s="45" t="str">
        <f>VLOOKUP(C9110,PROCV!E$50:G$126,3,0)</f>
        <v>NA</v>
      </c>
      <c r="F9110" s="1" t="s">
        <v>416</v>
      </c>
      <c r="G9110" s="1" t="s">
        <v>236</v>
      </c>
      <c r="H9110" s="1">
        <v>2015</v>
      </c>
      <c r="I9110" s="60">
        <f>VLOOKUP(H9110,PROCV!E$33:F$44,2,0)</f>
        <v>1.0942074303887901</v>
      </c>
      <c r="J9110" s="71">
        <v>628879</v>
      </c>
      <c r="K9110" s="44">
        <f t="shared" si="142"/>
        <v>688124.07461547188</v>
      </c>
    </row>
    <row r="9111" spans="1:11" s="43" customFormat="1" ht="19.7" customHeight="1" x14ac:dyDescent="0.25">
      <c r="A9111" s="43" t="s">
        <v>194</v>
      </c>
      <c r="B9111" s="1" t="s">
        <v>242</v>
      </c>
      <c r="C9111" s="1" t="s">
        <v>267</v>
      </c>
      <c r="D9111" s="1" t="s">
        <v>266</v>
      </c>
      <c r="E9111" s="45" t="str">
        <f>VLOOKUP(C9111,PROCV!E$50:G$126,3,0)</f>
        <v>Audiovisual</v>
      </c>
      <c r="F9111" s="1" t="s">
        <v>416</v>
      </c>
      <c r="G9111" s="1" t="s">
        <v>265</v>
      </c>
      <c r="H9111" s="1">
        <v>2015</v>
      </c>
      <c r="I9111" s="60">
        <f>VLOOKUP(H9111,PROCV!E$33:F$44,2,0)</f>
        <v>1.0942074303887901</v>
      </c>
      <c r="J9111" s="71">
        <v>24950692</v>
      </c>
      <c r="K9111" s="44">
        <f t="shared" si="142"/>
        <v>27301232.579742141</v>
      </c>
    </row>
    <row r="9112" spans="1:11" s="43" customFormat="1" ht="19.7" customHeight="1" x14ac:dyDescent="0.25">
      <c r="A9112" s="43" t="s">
        <v>194</v>
      </c>
      <c r="B9112" s="1" t="s">
        <v>242</v>
      </c>
      <c r="C9112" s="1" t="s">
        <v>328</v>
      </c>
      <c r="D9112" s="1" t="s">
        <v>327</v>
      </c>
      <c r="E9112" s="45" t="str">
        <f>VLOOKUP(C9112,PROCV!E$50:G$126,3,0)</f>
        <v>Audiovisual</v>
      </c>
      <c r="F9112" s="1" t="s">
        <v>416</v>
      </c>
      <c r="G9112" s="1" t="s">
        <v>236</v>
      </c>
      <c r="H9112" s="1">
        <v>2015</v>
      </c>
      <c r="I9112" s="60">
        <f>VLOOKUP(H9112,PROCV!E$33:F$44,2,0)</f>
        <v>1.0942074303887901</v>
      </c>
      <c r="J9112" s="71">
        <v>64598</v>
      </c>
      <c r="K9112" s="44">
        <f t="shared" si="142"/>
        <v>70683.611588255066</v>
      </c>
    </row>
    <row r="9113" spans="1:11" s="43" customFormat="1" ht="19.7" customHeight="1" x14ac:dyDescent="0.25">
      <c r="A9113" s="43" t="s">
        <v>194</v>
      </c>
      <c r="B9113" s="1" t="s">
        <v>242</v>
      </c>
      <c r="C9113" s="1" t="s">
        <v>297</v>
      </c>
      <c r="D9113" s="1" t="s">
        <v>296</v>
      </c>
      <c r="E9113" s="45" t="str">
        <f>VLOOKUP(C9113,PROCV!E$50:G$126,3,0)</f>
        <v>Audiovisual</v>
      </c>
      <c r="F9113" s="1" t="s">
        <v>416</v>
      </c>
      <c r="G9113" s="1" t="s">
        <v>236</v>
      </c>
      <c r="H9113" s="1">
        <v>2015</v>
      </c>
      <c r="I9113" s="60">
        <f>VLOOKUP(H9113,PROCV!E$33:F$44,2,0)</f>
        <v>1.0942074303887901</v>
      </c>
      <c r="J9113" s="71">
        <v>5102</v>
      </c>
      <c r="K9113" s="44">
        <f t="shared" si="142"/>
        <v>5582.646309843607</v>
      </c>
    </row>
    <row r="9114" spans="1:11" s="43" customFormat="1" ht="19.7" customHeight="1" x14ac:dyDescent="0.25">
      <c r="A9114" s="43" t="s">
        <v>194</v>
      </c>
      <c r="B9114" s="1" t="s">
        <v>242</v>
      </c>
      <c r="C9114" s="1" t="s">
        <v>297</v>
      </c>
      <c r="D9114" s="1" t="s">
        <v>296</v>
      </c>
      <c r="E9114" s="45" t="str">
        <f>VLOOKUP(C9114,PROCV!E$50:G$126,3,0)</f>
        <v>Audiovisual</v>
      </c>
      <c r="F9114" s="1" t="s">
        <v>416</v>
      </c>
      <c r="G9114" s="1" t="s">
        <v>265</v>
      </c>
      <c r="H9114" s="1">
        <v>2015</v>
      </c>
      <c r="I9114" s="60">
        <f>VLOOKUP(H9114,PROCV!E$33:F$44,2,0)</f>
        <v>1.0942074303887901</v>
      </c>
      <c r="J9114" s="71">
        <v>218400</v>
      </c>
      <c r="K9114" s="44">
        <f t="shared" si="142"/>
        <v>238974.90279691175</v>
      </c>
    </row>
    <row r="9115" spans="1:11" s="43" customFormat="1" ht="19.7" customHeight="1" x14ac:dyDescent="0.25">
      <c r="A9115" s="43" t="s">
        <v>194</v>
      </c>
      <c r="B9115" s="1" t="s">
        <v>242</v>
      </c>
      <c r="C9115" s="1" t="s">
        <v>297</v>
      </c>
      <c r="D9115" s="1" t="s">
        <v>296</v>
      </c>
      <c r="E9115" s="45" t="str">
        <f>VLOOKUP(C9115,PROCV!E$50:G$126,3,0)</f>
        <v>Audiovisual</v>
      </c>
      <c r="F9115" s="1" t="s">
        <v>416</v>
      </c>
      <c r="G9115" s="1" t="s">
        <v>265</v>
      </c>
      <c r="H9115" s="1">
        <v>2015</v>
      </c>
      <c r="I9115" s="60">
        <f>VLOOKUP(H9115,PROCV!E$33:F$44,2,0)</f>
        <v>1.0942074303887901</v>
      </c>
      <c r="J9115" s="71">
        <v>315708</v>
      </c>
      <c r="K9115" s="44">
        <f t="shared" si="142"/>
        <v>345450.03943318414</v>
      </c>
    </row>
    <row r="9116" spans="1:11" s="43" customFormat="1" ht="19.7" customHeight="1" x14ac:dyDescent="0.25">
      <c r="A9116" s="43" t="s">
        <v>194</v>
      </c>
      <c r="B9116" s="1" t="s">
        <v>242</v>
      </c>
      <c r="C9116" s="1" t="s">
        <v>297</v>
      </c>
      <c r="D9116" s="1" t="s">
        <v>296</v>
      </c>
      <c r="E9116" s="45" t="str">
        <f>VLOOKUP(C9116,PROCV!E$50:G$126,3,0)</f>
        <v>Audiovisual</v>
      </c>
      <c r="F9116" s="1" t="s">
        <v>416</v>
      </c>
      <c r="G9116" s="1" t="s">
        <v>236</v>
      </c>
      <c r="H9116" s="1">
        <v>2015</v>
      </c>
      <c r="I9116" s="60">
        <f>VLOOKUP(H9116,PROCV!E$33:F$44,2,0)</f>
        <v>1.0942074303887901</v>
      </c>
      <c r="J9116" s="71">
        <v>71767</v>
      </c>
      <c r="K9116" s="44">
        <f t="shared" si="142"/>
        <v>78527.984656712302</v>
      </c>
    </row>
    <row r="9117" spans="1:11" s="43" customFormat="1" ht="19.7" customHeight="1" x14ac:dyDescent="0.25">
      <c r="A9117" s="43" t="s">
        <v>194</v>
      </c>
      <c r="B9117" s="1" t="s">
        <v>242</v>
      </c>
      <c r="C9117" s="1" t="s">
        <v>297</v>
      </c>
      <c r="D9117" s="1" t="s">
        <v>296</v>
      </c>
      <c r="E9117" s="45" t="str">
        <f>VLOOKUP(C9117,PROCV!E$50:G$126,3,0)</f>
        <v>Audiovisual</v>
      </c>
      <c r="F9117" s="1" t="s">
        <v>416</v>
      </c>
      <c r="G9117" s="1" t="s">
        <v>265</v>
      </c>
      <c r="H9117" s="1">
        <v>2015</v>
      </c>
      <c r="I9117" s="60">
        <f>VLOOKUP(H9117,PROCV!E$33:F$44,2,0)</f>
        <v>1.0942074303887901</v>
      </c>
      <c r="J9117" s="71">
        <v>706940</v>
      </c>
      <c r="K9117" s="44">
        <f t="shared" si="142"/>
        <v>773539.00083905132</v>
      </c>
    </row>
    <row r="9118" spans="1:11" s="43" customFormat="1" ht="19.7" customHeight="1" x14ac:dyDescent="0.25">
      <c r="A9118" s="43" t="s">
        <v>194</v>
      </c>
      <c r="B9118" s="1" t="s">
        <v>242</v>
      </c>
      <c r="C9118" s="1" t="s">
        <v>297</v>
      </c>
      <c r="D9118" s="1" t="s">
        <v>296</v>
      </c>
      <c r="E9118" s="45" t="str">
        <f>VLOOKUP(C9118,PROCV!E$50:G$126,3,0)</f>
        <v>Audiovisual</v>
      </c>
      <c r="F9118" s="1" t="s">
        <v>416</v>
      </c>
      <c r="G9118" s="1" t="s">
        <v>236</v>
      </c>
      <c r="H9118" s="1">
        <v>2015</v>
      </c>
      <c r="I9118" s="60">
        <f>VLOOKUP(H9118,PROCV!E$33:F$44,2,0)</f>
        <v>1.0942074303887901</v>
      </c>
      <c r="J9118" s="71">
        <v>182540</v>
      </c>
      <c r="K9118" s="44">
        <f t="shared" si="142"/>
        <v>199736.62434316974</v>
      </c>
    </row>
    <row r="9119" spans="1:11" s="43" customFormat="1" ht="19.7" customHeight="1" x14ac:dyDescent="0.25">
      <c r="A9119" s="43" t="s">
        <v>194</v>
      </c>
      <c r="B9119" s="1" t="s">
        <v>242</v>
      </c>
      <c r="C9119" s="1" t="s">
        <v>297</v>
      </c>
      <c r="D9119" s="1" t="s">
        <v>296</v>
      </c>
      <c r="E9119" s="45" t="str">
        <f>VLOOKUP(C9119,PROCV!E$50:G$126,3,0)</f>
        <v>Audiovisual</v>
      </c>
      <c r="F9119" s="1" t="s">
        <v>416</v>
      </c>
      <c r="G9119" s="1" t="s">
        <v>265</v>
      </c>
      <c r="H9119" s="1">
        <v>2015</v>
      </c>
      <c r="I9119" s="60">
        <f>VLOOKUP(H9119,PROCV!E$33:F$44,2,0)</f>
        <v>1.0942074303887901</v>
      </c>
      <c r="J9119" s="71">
        <v>212040</v>
      </c>
      <c r="K9119" s="44">
        <f t="shared" si="142"/>
        <v>232015.74353963905</v>
      </c>
    </row>
    <row r="9120" spans="1:11" s="43" customFormat="1" ht="19.7" customHeight="1" x14ac:dyDescent="0.25">
      <c r="A9120" s="43" t="s">
        <v>194</v>
      </c>
      <c r="B9120" s="1" t="s">
        <v>242</v>
      </c>
      <c r="C9120" s="1" t="s">
        <v>264</v>
      </c>
      <c r="D9120" s="1" t="s">
        <v>263</v>
      </c>
      <c r="E9120" s="45" t="str">
        <f>VLOOKUP(C9120,PROCV!E$50:G$126,3,0)</f>
        <v>Audiovisual</v>
      </c>
      <c r="F9120" s="1" t="s">
        <v>416</v>
      </c>
      <c r="G9120" s="1" t="s">
        <v>236</v>
      </c>
      <c r="H9120" s="1">
        <v>2015</v>
      </c>
      <c r="I9120" s="60">
        <f>VLOOKUP(H9120,PROCV!E$33:F$44,2,0)</f>
        <v>1.0942074303887901</v>
      </c>
      <c r="J9120" s="71">
        <v>5510</v>
      </c>
      <c r="K9120" s="44">
        <f t="shared" si="142"/>
        <v>6029.0829414422333</v>
      </c>
    </row>
    <row r="9121" spans="1:11" s="43" customFormat="1" ht="19.7" customHeight="1" x14ac:dyDescent="0.25">
      <c r="A9121" s="43" t="s">
        <v>194</v>
      </c>
      <c r="B9121" s="1" t="s">
        <v>242</v>
      </c>
      <c r="C9121" s="1" t="s">
        <v>264</v>
      </c>
      <c r="D9121" s="1" t="s">
        <v>263</v>
      </c>
      <c r="E9121" s="45" t="str">
        <f>VLOOKUP(C9121,PROCV!E$50:G$126,3,0)</f>
        <v>Audiovisual</v>
      </c>
      <c r="F9121" s="1" t="s">
        <v>416</v>
      </c>
      <c r="G9121" s="1" t="s">
        <v>265</v>
      </c>
      <c r="H9121" s="1">
        <v>2015</v>
      </c>
      <c r="I9121" s="60">
        <f>VLOOKUP(H9121,PROCV!E$33:F$44,2,0)</f>
        <v>1.0942074303887901</v>
      </c>
      <c r="J9121" s="71">
        <v>500000</v>
      </c>
      <c r="K9121" s="44">
        <f t="shared" si="142"/>
        <v>547103.71519439504</v>
      </c>
    </row>
    <row r="9122" spans="1:11" s="43" customFormat="1" ht="19.7" customHeight="1" x14ac:dyDescent="0.25">
      <c r="A9122" s="43" t="s">
        <v>194</v>
      </c>
      <c r="B9122" s="1" t="s">
        <v>242</v>
      </c>
      <c r="C9122" s="1" t="s">
        <v>264</v>
      </c>
      <c r="D9122" s="1" t="s">
        <v>263</v>
      </c>
      <c r="E9122" s="45" t="str">
        <f>VLOOKUP(C9122,PROCV!E$50:G$126,3,0)</f>
        <v>Audiovisual</v>
      </c>
      <c r="F9122" s="1" t="s">
        <v>416</v>
      </c>
      <c r="G9122" s="1" t="s">
        <v>236</v>
      </c>
      <c r="H9122" s="1">
        <v>2015</v>
      </c>
      <c r="I9122" s="60">
        <f>VLOOKUP(H9122,PROCV!E$33:F$44,2,0)</f>
        <v>1.0942074303887901</v>
      </c>
      <c r="J9122" s="71">
        <v>56012</v>
      </c>
      <c r="K9122" s="44">
        <f t="shared" si="142"/>
        <v>61288.746590936913</v>
      </c>
    </row>
    <row r="9123" spans="1:11" s="43" customFormat="1" ht="19.7" customHeight="1" x14ac:dyDescent="0.25">
      <c r="A9123" s="43" t="s">
        <v>194</v>
      </c>
      <c r="B9123" s="1" t="s">
        <v>242</v>
      </c>
      <c r="C9123" s="1" t="s">
        <v>264</v>
      </c>
      <c r="D9123" s="1" t="s">
        <v>263</v>
      </c>
      <c r="E9123" s="45" t="str">
        <f>VLOOKUP(C9123,PROCV!E$50:G$126,3,0)</f>
        <v>Audiovisual</v>
      </c>
      <c r="F9123" s="1" t="s">
        <v>416</v>
      </c>
      <c r="G9123" s="1" t="s">
        <v>265</v>
      </c>
      <c r="H9123" s="1">
        <v>2015</v>
      </c>
      <c r="I9123" s="60">
        <f>VLOOKUP(H9123,PROCV!E$33:F$44,2,0)</f>
        <v>1.0942074303887901</v>
      </c>
      <c r="J9123" s="71">
        <v>3810000</v>
      </c>
      <c r="K9123" s="44">
        <f t="shared" si="142"/>
        <v>4168930.3097812901</v>
      </c>
    </row>
    <row r="9124" spans="1:11" s="43" customFormat="1" ht="19.7" customHeight="1" x14ac:dyDescent="0.25">
      <c r="A9124" s="43" t="s">
        <v>194</v>
      </c>
      <c r="B9124" s="1" t="s">
        <v>242</v>
      </c>
      <c r="C9124" s="1" t="s">
        <v>264</v>
      </c>
      <c r="D9124" s="1" t="s">
        <v>263</v>
      </c>
      <c r="E9124" s="45" t="str">
        <f>VLOOKUP(C9124,PROCV!E$50:G$126,3,0)</f>
        <v>Audiovisual</v>
      </c>
      <c r="F9124" s="1" t="s">
        <v>416</v>
      </c>
      <c r="G9124" s="1" t="s">
        <v>265</v>
      </c>
      <c r="H9124" s="1">
        <v>2015</v>
      </c>
      <c r="I9124" s="60">
        <f>VLOOKUP(H9124,PROCV!E$33:F$44,2,0)</f>
        <v>1.0942074303887901</v>
      </c>
      <c r="J9124" s="71">
        <v>375000</v>
      </c>
      <c r="K9124" s="44">
        <f t="shared" si="142"/>
        <v>410327.78639579628</v>
      </c>
    </row>
    <row r="9125" spans="1:11" s="43" customFormat="1" ht="19.7" customHeight="1" x14ac:dyDescent="0.25">
      <c r="A9125" s="43" t="s">
        <v>194</v>
      </c>
      <c r="B9125" s="1" t="s">
        <v>242</v>
      </c>
      <c r="C9125" s="1" t="s">
        <v>264</v>
      </c>
      <c r="D9125" s="1" t="s">
        <v>263</v>
      </c>
      <c r="E9125" s="45" t="str">
        <f>VLOOKUP(C9125,PROCV!E$50:G$126,3,0)</f>
        <v>Audiovisual</v>
      </c>
      <c r="F9125" s="1" t="s">
        <v>416</v>
      </c>
      <c r="G9125" s="1" t="s">
        <v>236</v>
      </c>
      <c r="H9125" s="1">
        <v>2015</v>
      </c>
      <c r="I9125" s="60">
        <f>VLOOKUP(H9125,PROCV!E$33:F$44,2,0)</f>
        <v>1.0942074303887901</v>
      </c>
      <c r="J9125" s="71">
        <v>575535</v>
      </c>
      <c r="K9125" s="44">
        <f t="shared" si="142"/>
        <v>629754.67344881233</v>
      </c>
    </row>
    <row r="9126" spans="1:11" s="43" customFormat="1" ht="19.7" customHeight="1" x14ac:dyDescent="0.25">
      <c r="A9126" s="43" t="s">
        <v>194</v>
      </c>
      <c r="B9126" s="1" t="s">
        <v>242</v>
      </c>
      <c r="C9126" s="1" t="s">
        <v>264</v>
      </c>
      <c r="D9126" s="1" t="s">
        <v>263</v>
      </c>
      <c r="E9126" s="45" t="str">
        <f>VLOOKUP(C9126,PROCV!E$50:G$126,3,0)</f>
        <v>Audiovisual</v>
      </c>
      <c r="F9126" s="1" t="s">
        <v>416</v>
      </c>
      <c r="G9126" s="1" t="s">
        <v>265</v>
      </c>
      <c r="H9126" s="1">
        <v>2015</v>
      </c>
      <c r="I9126" s="60">
        <f>VLOOKUP(H9126,PROCV!E$33:F$44,2,0)</f>
        <v>1.0942074303887901</v>
      </c>
      <c r="J9126" s="71">
        <v>1250000</v>
      </c>
      <c r="K9126" s="44">
        <f t="shared" si="142"/>
        <v>1367759.2879859877</v>
      </c>
    </row>
    <row r="9127" spans="1:11" s="43" customFormat="1" ht="19.7" customHeight="1" x14ac:dyDescent="0.25">
      <c r="A9127" s="43" t="s">
        <v>194</v>
      </c>
      <c r="B9127" s="1" t="s">
        <v>242</v>
      </c>
      <c r="C9127" s="1" t="s">
        <v>264</v>
      </c>
      <c r="D9127" s="1" t="s">
        <v>263</v>
      </c>
      <c r="E9127" s="45" t="str">
        <f>VLOOKUP(C9127,PROCV!E$50:G$126,3,0)</f>
        <v>Audiovisual</v>
      </c>
      <c r="F9127" s="1" t="s">
        <v>416</v>
      </c>
      <c r="G9127" s="1" t="s">
        <v>236</v>
      </c>
      <c r="H9127" s="1">
        <v>2015</v>
      </c>
      <c r="I9127" s="60">
        <f>VLOOKUP(H9127,PROCV!E$33:F$44,2,0)</f>
        <v>1.0942074303887901</v>
      </c>
      <c r="J9127" s="71">
        <v>39698</v>
      </c>
      <c r="K9127" s="44">
        <f t="shared" si="142"/>
        <v>43437.846571574191</v>
      </c>
    </row>
    <row r="9128" spans="1:11" s="43" customFormat="1" ht="19.7" customHeight="1" x14ac:dyDescent="0.25">
      <c r="A9128" s="43" t="s">
        <v>194</v>
      </c>
      <c r="B9128" s="1" t="s">
        <v>242</v>
      </c>
      <c r="C9128" s="1" t="s">
        <v>264</v>
      </c>
      <c r="D9128" s="1" t="s">
        <v>263</v>
      </c>
      <c r="E9128" s="45" t="str">
        <f>VLOOKUP(C9128,PROCV!E$50:G$126,3,0)</f>
        <v>Audiovisual</v>
      </c>
      <c r="F9128" s="1" t="s">
        <v>416</v>
      </c>
      <c r="G9128" s="1" t="s">
        <v>265</v>
      </c>
      <c r="H9128" s="1">
        <v>2015</v>
      </c>
      <c r="I9128" s="60">
        <f>VLOOKUP(H9128,PROCV!E$33:F$44,2,0)</f>
        <v>1.0942074303887901</v>
      </c>
      <c r="J9128" s="71">
        <v>699886</v>
      </c>
      <c r="K9128" s="44">
        <f t="shared" si="142"/>
        <v>765820.4616250887</v>
      </c>
    </row>
    <row r="9129" spans="1:11" s="43" customFormat="1" ht="19.7" customHeight="1" x14ac:dyDescent="0.25">
      <c r="A9129" s="43" t="s">
        <v>194</v>
      </c>
      <c r="B9129" s="1" t="s">
        <v>242</v>
      </c>
      <c r="C9129" s="1" t="s">
        <v>264</v>
      </c>
      <c r="D9129" s="1" t="s">
        <v>263</v>
      </c>
      <c r="E9129" s="45" t="str">
        <f>VLOOKUP(C9129,PROCV!E$50:G$126,3,0)</f>
        <v>Audiovisual</v>
      </c>
      <c r="F9129" s="1" t="s">
        <v>416</v>
      </c>
      <c r="G9129" s="1" t="s">
        <v>265</v>
      </c>
      <c r="H9129" s="1">
        <v>2015</v>
      </c>
      <c r="I9129" s="60">
        <f>VLOOKUP(H9129,PROCV!E$33:F$44,2,0)</f>
        <v>1.0942074303887901</v>
      </c>
      <c r="J9129" s="71">
        <v>1226114</v>
      </c>
      <c r="K9129" s="44">
        <f t="shared" si="142"/>
        <v>1341623.0493037209</v>
      </c>
    </row>
    <row r="9130" spans="1:11" s="43" customFormat="1" ht="19.7" customHeight="1" x14ac:dyDescent="0.25">
      <c r="A9130" s="43" t="s">
        <v>194</v>
      </c>
      <c r="B9130" s="1" t="s">
        <v>242</v>
      </c>
      <c r="C9130" s="1" t="s">
        <v>262</v>
      </c>
      <c r="D9130" s="1" t="s">
        <v>261</v>
      </c>
      <c r="E9130" s="45" t="str">
        <f>VLOOKUP(C9130,PROCV!E$50:G$126,3,0)</f>
        <v>Audiovisual</v>
      </c>
      <c r="F9130" s="1" t="s">
        <v>416</v>
      </c>
      <c r="G9130" s="1" t="s">
        <v>236</v>
      </c>
      <c r="H9130" s="1">
        <v>2015</v>
      </c>
      <c r="I9130" s="60">
        <f>VLOOKUP(H9130,PROCV!E$33:F$44,2,0)</f>
        <v>1.0942074303887901</v>
      </c>
      <c r="J9130" s="71">
        <v>47241</v>
      </c>
      <c r="K9130" s="44">
        <f t="shared" si="142"/>
        <v>51691.45321899683</v>
      </c>
    </row>
    <row r="9131" spans="1:11" s="43" customFormat="1" ht="19.7" customHeight="1" x14ac:dyDescent="0.25">
      <c r="A9131" s="43" t="s">
        <v>194</v>
      </c>
      <c r="B9131" s="1" t="s">
        <v>242</v>
      </c>
      <c r="C9131" s="1" t="s">
        <v>262</v>
      </c>
      <c r="D9131" s="1" t="s">
        <v>261</v>
      </c>
      <c r="E9131" s="45" t="str">
        <f>VLOOKUP(C9131,PROCV!E$50:G$126,3,0)</f>
        <v>Audiovisual</v>
      </c>
      <c r="F9131" s="1" t="s">
        <v>416</v>
      </c>
      <c r="G9131" s="1" t="s">
        <v>236</v>
      </c>
      <c r="H9131" s="1">
        <v>2015</v>
      </c>
      <c r="I9131" s="60">
        <f>VLOOKUP(H9131,PROCV!E$33:F$44,2,0)</f>
        <v>1.0942074303887901</v>
      </c>
      <c r="J9131" s="71">
        <v>3644</v>
      </c>
      <c r="K9131" s="44">
        <f t="shared" si="142"/>
        <v>3987.2918763367511</v>
      </c>
    </row>
    <row r="9132" spans="1:11" s="43" customFormat="1" ht="19.7" customHeight="1" x14ac:dyDescent="0.25">
      <c r="A9132" s="43" t="s">
        <v>194</v>
      </c>
      <c r="B9132" s="1" t="s">
        <v>242</v>
      </c>
      <c r="C9132" s="1" t="s">
        <v>260</v>
      </c>
      <c r="D9132" s="1" t="s">
        <v>259</v>
      </c>
      <c r="E9132" s="45" t="str">
        <f>VLOOKUP(C9132,PROCV!E$50:G$126,3,0)</f>
        <v>Audiovisual</v>
      </c>
      <c r="F9132" s="1" t="s">
        <v>416</v>
      </c>
      <c r="G9132" s="1" t="s">
        <v>236</v>
      </c>
      <c r="H9132" s="1">
        <v>2015</v>
      </c>
      <c r="I9132" s="60">
        <f>VLOOKUP(H9132,PROCV!E$33:F$44,2,0)</f>
        <v>1.0942074303887901</v>
      </c>
      <c r="J9132" s="71">
        <v>32355</v>
      </c>
      <c r="K9132" s="44">
        <f t="shared" si="142"/>
        <v>35403.081410229301</v>
      </c>
    </row>
    <row r="9133" spans="1:11" s="43" customFormat="1" ht="19.7" customHeight="1" x14ac:dyDescent="0.25">
      <c r="A9133" s="43" t="s">
        <v>194</v>
      </c>
      <c r="B9133" s="1" t="s">
        <v>242</v>
      </c>
      <c r="C9133" s="1" t="s">
        <v>260</v>
      </c>
      <c r="D9133" s="1" t="s">
        <v>259</v>
      </c>
      <c r="E9133" s="45" t="str">
        <f>VLOOKUP(C9133,PROCV!E$50:G$126,3,0)</f>
        <v>Audiovisual</v>
      </c>
      <c r="F9133" s="1" t="s">
        <v>416</v>
      </c>
      <c r="G9133" s="1" t="s">
        <v>236</v>
      </c>
      <c r="H9133" s="1">
        <v>2015</v>
      </c>
      <c r="I9133" s="60">
        <f>VLOOKUP(H9133,PROCV!E$33:F$44,2,0)</f>
        <v>1.0942074303887901</v>
      </c>
      <c r="J9133" s="71">
        <v>56536</v>
      </c>
      <c r="K9133" s="44">
        <f t="shared" si="142"/>
        <v>61862.11128446064</v>
      </c>
    </row>
    <row r="9134" spans="1:11" s="43" customFormat="1" ht="19.7" customHeight="1" x14ac:dyDescent="0.25">
      <c r="A9134" s="43" t="s">
        <v>194</v>
      </c>
      <c r="B9134" s="1" t="s">
        <v>242</v>
      </c>
      <c r="C9134" s="1" t="s">
        <v>260</v>
      </c>
      <c r="D9134" s="1" t="s">
        <v>259</v>
      </c>
      <c r="E9134" s="45" t="str">
        <f>VLOOKUP(C9134,PROCV!E$50:G$126,3,0)</f>
        <v>Audiovisual</v>
      </c>
      <c r="F9134" s="1" t="s">
        <v>416</v>
      </c>
      <c r="G9134" s="1" t="s">
        <v>236</v>
      </c>
      <c r="H9134" s="1">
        <v>2015</v>
      </c>
      <c r="I9134" s="60">
        <f>VLOOKUP(H9134,PROCV!E$33:F$44,2,0)</f>
        <v>1.0942074303887901</v>
      </c>
      <c r="J9134" s="71">
        <v>37358</v>
      </c>
      <c r="K9134" s="44">
        <f t="shared" si="142"/>
        <v>40877.401184464419</v>
      </c>
    </row>
    <row r="9135" spans="1:11" s="43" customFormat="1" ht="19.7" customHeight="1" x14ac:dyDescent="0.25">
      <c r="A9135" s="43" t="s">
        <v>194</v>
      </c>
      <c r="B9135" s="1" t="s">
        <v>242</v>
      </c>
      <c r="C9135" s="1" t="s">
        <v>258</v>
      </c>
      <c r="D9135" s="1" t="s">
        <v>257</v>
      </c>
      <c r="E9135" s="45" t="str">
        <f>VLOOKUP(C9135,PROCV!E$50:G$126,3,0)</f>
        <v>Audiovisual</v>
      </c>
      <c r="F9135" s="1" t="s">
        <v>416</v>
      </c>
      <c r="G9135" s="1" t="s">
        <v>236</v>
      </c>
      <c r="H9135" s="1">
        <v>2015</v>
      </c>
      <c r="I9135" s="60">
        <f>VLOOKUP(H9135,PROCV!E$33:F$44,2,0)</f>
        <v>1.0942074303887901</v>
      </c>
      <c r="J9135" s="71">
        <v>43799</v>
      </c>
      <c r="K9135" s="44">
        <f t="shared" si="142"/>
        <v>47925.191243598616</v>
      </c>
    </row>
    <row r="9136" spans="1:11" s="43" customFormat="1" ht="19.7" customHeight="1" x14ac:dyDescent="0.25">
      <c r="A9136" s="43" t="s">
        <v>194</v>
      </c>
      <c r="B9136" s="1" t="s">
        <v>242</v>
      </c>
      <c r="C9136" s="1" t="s">
        <v>258</v>
      </c>
      <c r="D9136" s="1" t="s">
        <v>257</v>
      </c>
      <c r="E9136" s="45" t="str">
        <f>VLOOKUP(C9136,PROCV!E$50:G$126,3,0)</f>
        <v>Audiovisual</v>
      </c>
      <c r="F9136" s="1" t="s">
        <v>416</v>
      </c>
      <c r="G9136" s="1" t="s">
        <v>236</v>
      </c>
      <c r="H9136" s="1">
        <v>2015</v>
      </c>
      <c r="I9136" s="60">
        <f>VLOOKUP(H9136,PROCV!E$33:F$44,2,0)</f>
        <v>1.0942074303887901</v>
      </c>
      <c r="J9136" s="71">
        <v>2458</v>
      </c>
      <c r="K9136" s="44">
        <f t="shared" si="142"/>
        <v>2689.5618638956462</v>
      </c>
    </row>
    <row r="9137" spans="1:11" s="43" customFormat="1" ht="19.7" customHeight="1" x14ac:dyDescent="0.25">
      <c r="A9137" s="43" t="s">
        <v>194</v>
      </c>
      <c r="B9137" s="1" t="s">
        <v>242</v>
      </c>
      <c r="C9137" s="1" t="s">
        <v>256</v>
      </c>
      <c r="D9137" s="1" t="s">
        <v>255</v>
      </c>
      <c r="E9137" s="45" t="str">
        <f>VLOOKUP(C9137,PROCV!E$50:G$126,3,0)</f>
        <v>Audiovisual</v>
      </c>
      <c r="F9137" s="1" t="s">
        <v>416</v>
      </c>
      <c r="G9137" s="1" t="s">
        <v>236</v>
      </c>
      <c r="H9137" s="1">
        <v>2015</v>
      </c>
      <c r="I9137" s="60">
        <f>VLOOKUP(H9137,PROCV!E$33:F$44,2,0)</f>
        <v>1.0942074303887901</v>
      </c>
      <c r="J9137" s="71">
        <v>56437</v>
      </c>
      <c r="K9137" s="44">
        <f t="shared" si="142"/>
        <v>61753.784748852144</v>
      </c>
    </row>
    <row r="9138" spans="1:11" s="43" customFormat="1" ht="19.7" customHeight="1" x14ac:dyDescent="0.25">
      <c r="A9138" s="43" t="s">
        <v>194</v>
      </c>
      <c r="B9138" s="1" t="s">
        <v>242</v>
      </c>
      <c r="C9138" s="1" t="s">
        <v>256</v>
      </c>
      <c r="D9138" s="1" t="s">
        <v>255</v>
      </c>
      <c r="E9138" s="45" t="str">
        <f>VLOOKUP(C9138,PROCV!E$50:G$126,3,0)</f>
        <v>Audiovisual</v>
      </c>
      <c r="F9138" s="1" t="s">
        <v>416</v>
      </c>
      <c r="G9138" s="1" t="s">
        <v>265</v>
      </c>
      <c r="H9138" s="1">
        <v>2015</v>
      </c>
      <c r="I9138" s="60">
        <f>VLOOKUP(H9138,PROCV!E$33:F$44,2,0)</f>
        <v>1.0942074303887901</v>
      </c>
      <c r="J9138" s="71">
        <v>125273</v>
      </c>
      <c r="K9138" s="44">
        <f t="shared" si="142"/>
        <v>137074.6474270949</v>
      </c>
    </row>
    <row r="9139" spans="1:11" s="43" customFormat="1" ht="19.7" customHeight="1" x14ac:dyDescent="0.25">
      <c r="A9139" s="43" t="s">
        <v>194</v>
      </c>
      <c r="B9139" s="1" t="s">
        <v>242</v>
      </c>
      <c r="C9139" s="1" t="s">
        <v>256</v>
      </c>
      <c r="D9139" s="1" t="s">
        <v>255</v>
      </c>
      <c r="E9139" s="45" t="str">
        <f>VLOOKUP(C9139,PROCV!E$50:G$126,3,0)</f>
        <v>Audiovisual</v>
      </c>
      <c r="F9139" s="1" t="s">
        <v>416</v>
      </c>
      <c r="G9139" s="1" t="s">
        <v>236</v>
      </c>
      <c r="H9139" s="1">
        <v>2015</v>
      </c>
      <c r="I9139" s="60">
        <f>VLOOKUP(H9139,PROCV!E$33:F$44,2,0)</f>
        <v>1.0942074303887901</v>
      </c>
      <c r="J9139" s="71">
        <v>17019</v>
      </c>
      <c r="K9139" s="44">
        <f t="shared" si="142"/>
        <v>18622.316257786817</v>
      </c>
    </row>
    <row r="9140" spans="1:11" s="43" customFormat="1" ht="19.7" customHeight="1" x14ac:dyDescent="0.25">
      <c r="A9140" s="43" t="s">
        <v>194</v>
      </c>
      <c r="B9140" s="1" t="s">
        <v>242</v>
      </c>
      <c r="C9140" s="1" t="s">
        <v>256</v>
      </c>
      <c r="D9140" s="1" t="s">
        <v>255</v>
      </c>
      <c r="E9140" s="45" t="str">
        <f>VLOOKUP(C9140,PROCV!E$50:G$126,3,0)</f>
        <v>Audiovisual</v>
      </c>
      <c r="F9140" s="1" t="s">
        <v>416</v>
      </c>
      <c r="G9140" s="1" t="s">
        <v>265</v>
      </c>
      <c r="H9140" s="1">
        <v>2015</v>
      </c>
      <c r="I9140" s="60">
        <f>VLOOKUP(H9140,PROCV!E$33:F$44,2,0)</f>
        <v>1.0942074303887901</v>
      </c>
      <c r="J9140" s="71">
        <v>1572107</v>
      </c>
      <c r="K9140" s="44">
        <f t="shared" si="142"/>
        <v>1720211.1607662297</v>
      </c>
    </row>
    <row r="9141" spans="1:11" s="43" customFormat="1" ht="19.7" customHeight="1" x14ac:dyDescent="0.25">
      <c r="A9141" s="43" t="s">
        <v>194</v>
      </c>
      <c r="B9141" s="1" t="s">
        <v>242</v>
      </c>
      <c r="C9141" s="1" t="s">
        <v>256</v>
      </c>
      <c r="D9141" s="1" t="s">
        <v>255</v>
      </c>
      <c r="E9141" s="45" t="str">
        <f>VLOOKUP(C9141,PROCV!E$50:G$126,3,0)</f>
        <v>Audiovisual</v>
      </c>
      <c r="F9141" s="1" t="s">
        <v>416</v>
      </c>
      <c r="G9141" s="1" t="s">
        <v>265</v>
      </c>
      <c r="H9141" s="1">
        <v>2015</v>
      </c>
      <c r="I9141" s="60">
        <f>VLOOKUP(H9141,PROCV!E$33:F$44,2,0)</f>
        <v>1.0942074303887901</v>
      </c>
      <c r="J9141" s="71">
        <v>2644682</v>
      </c>
      <c r="K9141" s="44">
        <f t="shared" si="142"/>
        <v>2893830.6954154861</v>
      </c>
    </row>
    <row r="9142" spans="1:11" s="43" customFormat="1" ht="19.7" customHeight="1" x14ac:dyDescent="0.25">
      <c r="A9142" s="43" t="s">
        <v>194</v>
      </c>
      <c r="B9142" s="1" t="s">
        <v>242</v>
      </c>
      <c r="C9142" s="1" t="s">
        <v>256</v>
      </c>
      <c r="D9142" s="1" t="s">
        <v>255</v>
      </c>
      <c r="E9142" s="45" t="str">
        <f>VLOOKUP(C9142,PROCV!E$50:G$126,3,0)</f>
        <v>Audiovisual</v>
      </c>
      <c r="F9142" s="1" t="s">
        <v>416</v>
      </c>
      <c r="G9142" s="1" t="s">
        <v>265</v>
      </c>
      <c r="H9142" s="1">
        <v>2015</v>
      </c>
      <c r="I9142" s="60">
        <f>VLOOKUP(H9142,PROCV!E$33:F$44,2,0)</f>
        <v>1.0942074303887901</v>
      </c>
      <c r="J9142" s="71">
        <v>47400</v>
      </c>
      <c r="K9142" s="44">
        <f t="shared" si="142"/>
        <v>51865.432200428651</v>
      </c>
    </row>
    <row r="9143" spans="1:11" s="43" customFormat="1" ht="19.7" customHeight="1" x14ac:dyDescent="0.25">
      <c r="A9143" s="43" t="s">
        <v>194</v>
      </c>
      <c r="B9143" s="1" t="s">
        <v>242</v>
      </c>
      <c r="C9143" s="1" t="s">
        <v>256</v>
      </c>
      <c r="D9143" s="1" t="s">
        <v>255</v>
      </c>
      <c r="E9143" s="45" t="str">
        <f>VLOOKUP(C9143,PROCV!E$50:G$126,3,0)</f>
        <v>Audiovisual</v>
      </c>
      <c r="F9143" s="1" t="s">
        <v>416</v>
      </c>
      <c r="G9143" s="1" t="s">
        <v>265</v>
      </c>
      <c r="H9143" s="1">
        <v>2015</v>
      </c>
      <c r="I9143" s="60">
        <f>VLOOKUP(H9143,PROCV!E$33:F$44,2,0)</f>
        <v>1.0942074303887901</v>
      </c>
      <c r="J9143" s="71">
        <v>417576</v>
      </c>
      <c r="K9143" s="44">
        <f t="shared" si="142"/>
        <v>456914.76195202942</v>
      </c>
    </row>
    <row r="9144" spans="1:11" s="43" customFormat="1" ht="19.7" customHeight="1" x14ac:dyDescent="0.25">
      <c r="A9144" s="43" t="s">
        <v>194</v>
      </c>
      <c r="B9144" s="1" t="s">
        <v>242</v>
      </c>
      <c r="C9144" s="1" t="s">
        <v>256</v>
      </c>
      <c r="D9144" s="1" t="s">
        <v>255</v>
      </c>
      <c r="E9144" s="45" t="str">
        <f>VLOOKUP(C9144,PROCV!E$50:G$126,3,0)</f>
        <v>Audiovisual</v>
      </c>
      <c r="F9144" s="1" t="s">
        <v>416</v>
      </c>
      <c r="G9144" s="1" t="s">
        <v>236</v>
      </c>
      <c r="H9144" s="1">
        <v>2015</v>
      </c>
      <c r="I9144" s="60">
        <f>VLOOKUP(H9144,PROCV!E$33:F$44,2,0)</f>
        <v>1.0942074303887901</v>
      </c>
      <c r="J9144" s="71">
        <v>118504</v>
      </c>
      <c r="K9144" s="44">
        <f t="shared" si="142"/>
        <v>129667.95733079319</v>
      </c>
    </row>
    <row r="9145" spans="1:11" s="43" customFormat="1" ht="19.7" customHeight="1" x14ac:dyDescent="0.25">
      <c r="A9145" s="43" t="s">
        <v>194</v>
      </c>
      <c r="B9145" s="1" t="s">
        <v>242</v>
      </c>
      <c r="C9145" s="1" t="s">
        <v>256</v>
      </c>
      <c r="D9145" s="1" t="s">
        <v>255</v>
      </c>
      <c r="E9145" s="45" t="str">
        <f>VLOOKUP(C9145,PROCV!E$50:G$126,3,0)</f>
        <v>Audiovisual</v>
      </c>
      <c r="F9145" s="1" t="s">
        <v>416</v>
      </c>
      <c r="G9145" s="1" t="s">
        <v>265</v>
      </c>
      <c r="H9145" s="1">
        <v>2015</v>
      </c>
      <c r="I9145" s="60">
        <f>VLOOKUP(H9145,PROCV!E$33:F$44,2,0)</f>
        <v>1.0942074303887901</v>
      </c>
      <c r="J9145" s="71">
        <v>292312</v>
      </c>
      <c r="K9145" s="44">
        <f t="shared" si="142"/>
        <v>319849.96239180799</v>
      </c>
    </row>
    <row r="9146" spans="1:11" s="43" customFormat="1" ht="19.7" customHeight="1" x14ac:dyDescent="0.25">
      <c r="A9146" s="43" t="s">
        <v>194</v>
      </c>
      <c r="B9146" s="1" t="s">
        <v>242</v>
      </c>
      <c r="C9146" s="1" t="s">
        <v>256</v>
      </c>
      <c r="D9146" s="1" t="s">
        <v>255</v>
      </c>
      <c r="E9146" s="45" t="str">
        <f>VLOOKUP(C9146,PROCV!E$50:G$126,3,0)</f>
        <v>Audiovisual</v>
      </c>
      <c r="F9146" s="1" t="s">
        <v>416</v>
      </c>
      <c r="G9146" s="1" t="s">
        <v>236</v>
      </c>
      <c r="H9146" s="1">
        <v>2015</v>
      </c>
      <c r="I9146" s="60">
        <f>VLOOKUP(H9146,PROCV!E$33:F$44,2,0)</f>
        <v>1.0942074303887901</v>
      </c>
      <c r="J9146" s="71">
        <v>116826</v>
      </c>
      <c r="K9146" s="44">
        <f t="shared" si="142"/>
        <v>127831.87726260078</v>
      </c>
    </row>
    <row r="9147" spans="1:11" s="43" customFormat="1" ht="19.7" customHeight="1" x14ac:dyDescent="0.25">
      <c r="A9147" s="43" t="s">
        <v>194</v>
      </c>
      <c r="B9147" s="1" t="s">
        <v>242</v>
      </c>
      <c r="C9147" s="1" t="s">
        <v>256</v>
      </c>
      <c r="D9147" s="1" t="s">
        <v>255</v>
      </c>
      <c r="E9147" s="45" t="str">
        <f>VLOOKUP(C9147,PROCV!E$50:G$126,3,0)</f>
        <v>Audiovisual</v>
      </c>
      <c r="F9147" s="1" t="s">
        <v>416</v>
      </c>
      <c r="G9147" s="1" t="s">
        <v>265</v>
      </c>
      <c r="H9147" s="1">
        <v>2015</v>
      </c>
      <c r="I9147" s="60">
        <f>VLOOKUP(H9147,PROCV!E$33:F$44,2,0)</f>
        <v>1.0942074303887901</v>
      </c>
      <c r="J9147" s="71">
        <v>16720</v>
      </c>
      <c r="K9147" s="44">
        <f t="shared" si="142"/>
        <v>18295.148236100569</v>
      </c>
    </row>
    <row r="9148" spans="1:11" s="43" customFormat="1" ht="19.7" customHeight="1" x14ac:dyDescent="0.25">
      <c r="A9148" s="43" t="s">
        <v>194</v>
      </c>
      <c r="B9148" s="1" t="s">
        <v>242</v>
      </c>
      <c r="C9148" s="1" t="s">
        <v>254</v>
      </c>
      <c r="D9148" s="1" t="s">
        <v>253</v>
      </c>
      <c r="E9148" s="45" t="str">
        <f>VLOOKUP(C9148,PROCV!E$50:G$126,3,0)</f>
        <v>Música</v>
      </c>
      <c r="F9148" s="1" t="s">
        <v>416</v>
      </c>
      <c r="G9148" s="1" t="s">
        <v>236</v>
      </c>
      <c r="H9148" s="1">
        <v>2015</v>
      </c>
      <c r="I9148" s="60">
        <f>VLOOKUP(H9148,PROCV!E$33:F$44,2,0)</f>
        <v>1.0942074303887901</v>
      </c>
      <c r="J9148" s="71">
        <v>12110</v>
      </c>
      <c r="K9148" s="44">
        <f t="shared" si="142"/>
        <v>13250.851982008247</v>
      </c>
    </row>
    <row r="9149" spans="1:11" s="43" customFormat="1" ht="19.7" customHeight="1" x14ac:dyDescent="0.25">
      <c r="A9149" s="43" t="s">
        <v>194</v>
      </c>
      <c r="B9149" s="1" t="s">
        <v>242</v>
      </c>
      <c r="C9149" s="1" t="s">
        <v>254</v>
      </c>
      <c r="D9149" s="1" t="s">
        <v>253</v>
      </c>
      <c r="E9149" s="45" t="str">
        <f>VLOOKUP(C9149,PROCV!E$50:G$126,3,0)</f>
        <v>Música</v>
      </c>
      <c r="F9149" s="1" t="s">
        <v>416</v>
      </c>
      <c r="G9149" s="1" t="s">
        <v>236</v>
      </c>
      <c r="H9149" s="1">
        <v>2015</v>
      </c>
      <c r="I9149" s="60">
        <f>VLOOKUP(H9149,PROCV!E$33:F$44,2,0)</f>
        <v>1.0942074303887901</v>
      </c>
      <c r="J9149" s="71">
        <v>245190</v>
      </c>
      <c r="K9149" s="44">
        <f t="shared" si="142"/>
        <v>268288.71985702746</v>
      </c>
    </row>
    <row r="9150" spans="1:11" s="43" customFormat="1" ht="19.7" customHeight="1" x14ac:dyDescent="0.25">
      <c r="A9150" s="43" t="s">
        <v>194</v>
      </c>
      <c r="B9150" s="1" t="s">
        <v>242</v>
      </c>
      <c r="C9150" s="1" t="s">
        <v>254</v>
      </c>
      <c r="D9150" s="1" t="s">
        <v>253</v>
      </c>
      <c r="E9150" s="45" t="str">
        <f>VLOOKUP(C9150,PROCV!E$50:G$126,3,0)</f>
        <v>Música</v>
      </c>
      <c r="F9150" s="1" t="s">
        <v>416</v>
      </c>
      <c r="G9150" s="1" t="s">
        <v>236</v>
      </c>
      <c r="H9150" s="1">
        <v>2015</v>
      </c>
      <c r="I9150" s="60">
        <f>VLOOKUP(H9150,PROCV!E$33:F$44,2,0)</f>
        <v>1.0942074303887901</v>
      </c>
      <c r="J9150" s="71">
        <v>81769</v>
      </c>
      <c r="K9150" s="44">
        <f t="shared" si="142"/>
        <v>89472.247375460982</v>
      </c>
    </row>
    <row r="9151" spans="1:11" s="43" customFormat="1" ht="19.7" customHeight="1" x14ac:dyDescent="0.25">
      <c r="A9151" s="43" t="s">
        <v>194</v>
      </c>
      <c r="B9151" s="1" t="s">
        <v>242</v>
      </c>
      <c r="C9151" s="1" t="s">
        <v>252</v>
      </c>
      <c r="D9151" s="1" t="s">
        <v>251</v>
      </c>
      <c r="E9151" s="45" t="str">
        <f>VLOOKUP(C9151,PROCV!E$50:G$126,3,0)</f>
        <v>Audiovisual</v>
      </c>
      <c r="F9151" s="1" t="s">
        <v>416</v>
      </c>
      <c r="G9151" s="1" t="s">
        <v>236</v>
      </c>
      <c r="H9151" s="1">
        <v>2015</v>
      </c>
      <c r="I9151" s="60">
        <f>VLOOKUP(H9151,PROCV!E$33:F$44,2,0)</f>
        <v>1.0942074303887901</v>
      </c>
      <c r="J9151" s="71">
        <v>18847</v>
      </c>
      <c r="K9151" s="44">
        <f t="shared" si="142"/>
        <v>20622.527440537528</v>
      </c>
    </row>
    <row r="9152" spans="1:11" s="43" customFormat="1" ht="19.7" customHeight="1" x14ac:dyDescent="0.25">
      <c r="A9152" s="43" t="s">
        <v>194</v>
      </c>
      <c r="B9152" s="1" t="s">
        <v>242</v>
      </c>
      <c r="C9152" s="1" t="s">
        <v>252</v>
      </c>
      <c r="D9152" s="1" t="s">
        <v>251</v>
      </c>
      <c r="E9152" s="45" t="str">
        <f>VLOOKUP(C9152,PROCV!E$50:G$126,3,0)</f>
        <v>Audiovisual</v>
      </c>
      <c r="F9152" s="1" t="s">
        <v>416</v>
      </c>
      <c r="G9152" s="1" t="s">
        <v>236</v>
      </c>
      <c r="H9152" s="1">
        <v>2015</v>
      </c>
      <c r="I9152" s="60">
        <f>VLOOKUP(H9152,PROCV!E$33:F$44,2,0)</f>
        <v>1.0942074303887901</v>
      </c>
      <c r="J9152" s="71">
        <v>100000</v>
      </c>
      <c r="K9152" s="44">
        <f t="shared" si="142"/>
        <v>109420.74303887901</v>
      </c>
    </row>
    <row r="9153" spans="1:11" s="43" customFormat="1" ht="19.7" customHeight="1" x14ac:dyDescent="0.25">
      <c r="A9153" s="43" t="s">
        <v>194</v>
      </c>
      <c r="B9153" s="1" t="s">
        <v>242</v>
      </c>
      <c r="C9153" s="1" t="s">
        <v>252</v>
      </c>
      <c r="D9153" s="1" t="s">
        <v>251</v>
      </c>
      <c r="E9153" s="45" t="str">
        <f>VLOOKUP(C9153,PROCV!E$50:G$126,3,0)</f>
        <v>Audiovisual</v>
      </c>
      <c r="F9153" s="1" t="s">
        <v>416</v>
      </c>
      <c r="G9153" s="1" t="s">
        <v>236</v>
      </c>
      <c r="H9153" s="1">
        <v>2015</v>
      </c>
      <c r="I9153" s="60">
        <f>VLOOKUP(H9153,PROCV!E$33:F$44,2,0)</f>
        <v>1.0942074303887901</v>
      </c>
      <c r="J9153" s="71">
        <v>71551</v>
      </c>
      <c r="K9153" s="44">
        <f t="shared" si="142"/>
        <v>78291.635851748317</v>
      </c>
    </row>
    <row r="9154" spans="1:11" s="43" customFormat="1" ht="19.7" customHeight="1" x14ac:dyDescent="0.25">
      <c r="A9154" s="43" t="s">
        <v>194</v>
      </c>
      <c r="B9154" s="1" t="s">
        <v>242</v>
      </c>
      <c r="C9154" s="1" t="s">
        <v>252</v>
      </c>
      <c r="D9154" s="1" t="s">
        <v>251</v>
      </c>
      <c r="E9154" s="45" t="str">
        <f>VLOOKUP(C9154,PROCV!E$50:G$126,3,0)</f>
        <v>Audiovisual</v>
      </c>
      <c r="F9154" s="1" t="s">
        <v>416</v>
      </c>
      <c r="G9154" s="1" t="s">
        <v>236</v>
      </c>
      <c r="H9154" s="1">
        <v>2015</v>
      </c>
      <c r="I9154" s="60">
        <f>VLOOKUP(H9154,PROCV!E$33:F$44,2,0)</f>
        <v>1.0942074303887901</v>
      </c>
      <c r="J9154" s="71">
        <v>26000</v>
      </c>
      <c r="K9154" s="44">
        <f t="shared" si="142"/>
        <v>28449.393190108542</v>
      </c>
    </row>
    <row r="9155" spans="1:11" s="43" customFormat="1" ht="19.7" customHeight="1" x14ac:dyDescent="0.25">
      <c r="A9155" s="43" t="s">
        <v>194</v>
      </c>
      <c r="B9155" s="1" t="s">
        <v>242</v>
      </c>
      <c r="C9155" s="1" t="s">
        <v>252</v>
      </c>
      <c r="D9155" s="1" t="s">
        <v>251</v>
      </c>
      <c r="E9155" s="45" t="str">
        <f>VLOOKUP(C9155,PROCV!E$50:G$126,3,0)</f>
        <v>Audiovisual</v>
      </c>
      <c r="F9155" s="1" t="s">
        <v>416</v>
      </c>
      <c r="G9155" s="1" t="s">
        <v>236</v>
      </c>
      <c r="H9155" s="1">
        <v>2015</v>
      </c>
      <c r="I9155" s="60">
        <f>VLOOKUP(H9155,PROCV!E$33:F$44,2,0)</f>
        <v>1.0942074303887901</v>
      </c>
      <c r="J9155" s="71">
        <v>1003648</v>
      </c>
      <c r="K9155" s="44">
        <f t="shared" ref="K9155:K9218" si="143">J9155*I9155</f>
        <v>1098199.0990948484</v>
      </c>
    </row>
    <row r="9156" spans="1:11" s="43" customFormat="1" ht="19.7" customHeight="1" x14ac:dyDescent="0.25">
      <c r="A9156" s="43" t="s">
        <v>194</v>
      </c>
      <c r="B9156" s="1" t="s">
        <v>242</v>
      </c>
      <c r="C9156" s="1" t="s">
        <v>252</v>
      </c>
      <c r="D9156" s="1" t="s">
        <v>251</v>
      </c>
      <c r="E9156" s="45" t="str">
        <f>VLOOKUP(C9156,PROCV!E$50:G$126,3,0)</f>
        <v>Audiovisual</v>
      </c>
      <c r="F9156" s="1" t="s">
        <v>416</v>
      </c>
      <c r="G9156" s="1" t="s">
        <v>236</v>
      </c>
      <c r="H9156" s="1">
        <v>2015</v>
      </c>
      <c r="I9156" s="60">
        <f>VLOOKUP(H9156,PROCV!E$33:F$44,2,0)</f>
        <v>1.0942074303887901</v>
      </c>
      <c r="J9156" s="71">
        <v>458387</v>
      </c>
      <c r="K9156" s="44">
        <f t="shared" si="143"/>
        <v>501570.46139362635</v>
      </c>
    </row>
    <row r="9157" spans="1:11" s="43" customFormat="1" ht="19.7" customHeight="1" x14ac:dyDescent="0.25">
      <c r="A9157" s="43" t="s">
        <v>194</v>
      </c>
      <c r="B9157" s="1" t="s">
        <v>242</v>
      </c>
      <c r="C9157" s="1" t="s">
        <v>250</v>
      </c>
      <c r="D9157" s="1" t="s">
        <v>249</v>
      </c>
      <c r="E9157" s="45" t="str">
        <f>VLOOKUP(C9157,PROCV!E$50:G$126,3,0)</f>
        <v>Audiovisual</v>
      </c>
      <c r="F9157" s="1" t="s">
        <v>416</v>
      </c>
      <c r="G9157" s="1" t="s">
        <v>236</v>
      </c>
      <c r="H9157" s="1">
        <v>2015</v>
      </c>
      <c r="I9157" s="60">
        <f>VLOOKUP(H9157,PROCV!E$33:F$44,2,0)</f>
        <v>1.0942074303887901</v>
      </c>
      <c r="J9157" s="71">
        <v>96070</v>
      </c>
      <c r="K9157" s="44">
        <f t="shared" si="143"/>
        <v>105120.50783745106</v>
      </c>
    </row>
    <row r="9158" spans="1:11" s="43" customFormat="1" ht="19.7" customHeight="1" x14ac:dyDescent="0.25">
      <c r="A9158" s="43" t="s">
        <v>194</v>
      </c>
      <c r="B9158" s="1" t="s">
        <v>242</v>
      </c>
      <c r="C9158" s="1" t="s">
        <v>250</v>
      </c>
      <c r="D9158" s="1" t="s">
        <v>249</v>
      </c>
      <c r="E9158" s="45" t="str">
        <f>VLOOKUP(C9158,PROCV!E$50:G$126,3,0)</f>
        <v>Audiovisual</v>
      </c>
      <c r="F9158" s="1" t="s">
        <v>416</v>
      </c>
      <c r="G9158" s="1" t="s">
        <v>236</v>
      </c>
      <c r="H9158" s="1">
        <v>2015</v>
      </c>
      <c r="I9158" s="60">
        <f>VLOOKUP(H9158,PROCV!E$33:F$44,2,0)</f>
        <v>1.0942074303887901</v>
      </c>
      <c r="J9158" s="71">
        <v>4186572</v>
      </c>
      <c r="K9158" s="44">
        <f t="shared" si="143"/>
        <v>4580978.1902576573</v>
      </c>
    </row>
    <row r="9159" spans="1:11" s="43" customFormat="1" ht="19.7" customHeight="1" x14ac:dyDescent="0.25">
      <c r="A9159" s="43" t="s">
        <v>194</v>
      </c>
      <c r="B9159" s="1" t="s">
        <v>242</v>
      </c>
      <c r="C9159" s="1" t="s">
        <v>250</v>
      </c>
      <c r="D9159" s="1" t="s">
        <v>249</v>
      </c>
      <c r="E9159" s="45" t="str">
        <f>VLOOKUP(C9159,PROCV!E$50:G$126,3,0)</f>
        <v>Audiovisual</v>
      </c>
      <c r="F9159" s="1" t="s">
        <v>416</v>
      </c>
      <c r="G9159" s="1" t="s">
        <v>236</v>
      </c>
      <c r="H9159" s="1">
        <v>2015</v>
      </c>
      <c r="I9159" s="60">
        <f>VLOOKUP(H9159,PROCV!E$33:F$44,2,0)</f>
        <v>1.0942074303887901</v>
      </c>
      <c r="J9159" s="71">
        <v>287676</v>
      </c>
      <c r="K9159" s="44">
        <f t="shared" si="143"/>
        <v>314777.21674452559</v>
      </c>
    </row>
    <row r="9160" spans="1:11" s="43" customFormat="1" ht="19.7" customHeight="1" x14ac:dyDescent="0.25">
      <c r="A9160" s="43" t="s">
        <v>194</v>
      </c>
      <c r="B9160" s="1" t="s">
        <v>242</v>
      </c>
      <c r="C9160" s="1" t="s">
        <v>250</v>
      </c>
      <c r="D9160" s="1" t="s">
        <v>249</v>
      </c>
      <c r="E9160" s="45" t="str">
        <f>VLOOKUP(C9160,PROCV!E$50:G$126,3,0)</f>
        <v>Audiovisual</v>
      </c>
      <c r="F9160" s="1" t="s">
        <v>416</v>
      </c>
      <c r="G9160" s="1" t="s">
        <v>236</v>
      </c>
      <c r="H9160" s="1">
        <v>2015</v>
      </c>
      <c r="I9160" s="60">
        <f>VLOOKUP(H9160,PROCV!E$33:F$44,2,0)</f>
        <v>1.0942074303887901</v>
      </c>
      <c r="J9160" s="71">
        <v>232057</v>
      </c>
      <c r="K9160" s="44">
        <f t="shared" si="143"/>
        <v>253918.49367373146</v>
      </c>
    </row>
    <row r="9161" spans="1:11" s="43" customFormat="1" ht="19.7" customHeight="1" x14ac:dyDescent="0.25">
      <c r="A9161" s="43" t="s">
        <v>194</v>
      </c>
      <c r="B9161" s="1" t="s">
        <v>242</v>
      </c>
      <c r="C9161" s="1" t="s">
        <v>250</v>
      </c>
      <c r="D9161" s="1" t="s">
        <v>249</v>
      </c>
      <c r="E9161" s="45" t="str">
        <f>VLOOKUP(C9161,PROCV!E$50:G$126,3,0)</f>
        <v>Audiovisual</v>
      </c>
      <c r="F9161" s="1" t="s">
        <v>416</v>
      </c>
      <c r="G9161" s="1" t="s">
        <v>236</v>
      </c>
      <c r="H9161" s="1">
        <v>2015</v>
      </c>
      <c r="I9161" s="60">
        <f>VLOOKUP(H9161,PROCV!E$33:F$44,2,0)</f>
        <v>1.0942074303887901</v>
      </c>
      <c r="J9161" s="71">
        <v>2352525</v>
      </c>
      <c r="K9161" s="44">
        <f t="shared" si="143"/>
        <v>2574150.3351753885</v>
      </c>
    </row>
    <row r="9162" spans="1:11" s="43" customFormat="1" ht="19.7" customHeight="1" x14ac:dyDescent="0.25">
      <c r="A9162" s="43" t="s">
        <v>194</v>
      </c>
      <c r="B9162" s="1" t="s">
        <v>242</v>
      </c>
      <c r="C9162" s="1" t="s">
        <v>250</v>
      </c>
      <c r="D9162" s="1" t="s">
        <v>249</v>
      </c>
      <c r="E9162" s="45" t="str">
        <f>VLOOKUP(C9162,PROCV!E$50:G$126,3,0)</f>
        <v>Audiovisual</v>
      </c>
      <c r="F9162" s="1" t="s">
        <v>416</v>
      </c>
      <c r="G9162" s="1" t="s">
        <v>236</v>
      </c>
      <c r="H9162" s="1">
        <v>2015</v>
      </c>
      <c r="I9162" s="60">
        <f>VLOOKUP(H9162,PROCV!E$33:F$44,2,0)</f>
        <v>1.0942074303887901</v>
      </c>
      <c r="J9162" s="71">
        <v>87343</v>
      </c>
      <c r="K9162" s="44">
        <f t="shared" si="143"/>
        <v>95571.359592448091</v>
      </c>
    </row>
    <row r="9163" spans="1:11" s="43" customFormat="1" ht="19.7" customHeight="1" x14ac:dyDescent="0.25">
      <c r="A9163" s="43" t="s">
        <v>194</v>
      </c>
      <c r="B9163" s="1" t="s">
        <v>242</v>
      </c>
      <c r="C9163" s="1" t="s">
        <v>336</v>
      </c>
      <c r="D9163" s="1" t="s">
        <v>335</v>
      </c>
      <c r="E9163" s="45" t="str">
        <f>VLOOKUP(C9163,PROCV!E$50:G$126,3,0)</f>
        <v>NA</v>
      </c>
      <c r="F9163" s="1" t="s">
        <v>416</v>
      </c>
      <c r="G9163" s="1" t="s">
        <v>265</v>
      </c>
      <c r="H9163" s="1">
        <v>2015</v>
      </c>
      <c r="I9163" s="60">
        <f>VLOOKUP(H9163,PROCV!E$33:F$44,2,0)</f>
        <v>1.0942074303887901</v>
      </c>
      <c r="J9163" s="71">
        <v>15771157</v>
      </c>
      <c r="K9163" s="44">
        <f t="shared" si="143"/>
        <v>17256917.175228179</v>
      </c>
    </row>
    <row r="9164" spans="1:11" s="43" customFormat="1" ht="19.7" customHeight="1" x14ac:dyDescent="0.25">
      <c r="A9164" s="43" t="s">
        <v>194</v>
      </c>
      <c r="B9164" s="1" t="s">
        <v>242</v>
      </c>
      <c r="C9164" s="1" t="s">
        <v>336</v>
      </c>
      <c r="D9164" s="1" t="s">
        <v>335</v>
      </c>
      <c r="E9164" s="45" t="str">
        <f>VLOOKUP(C9164,PROCV!E$50:G$126,3,0)</f>
        <v>NA</v>
      </c>
      <c r="F9164" s="1" t="s">
        <v>416</v>
      </c>
      <c r="G9164" s="1" t="s">
        <v>265</v>
      </c>
      <c r="H9164" s="1">
        <v>2015</v>
      </c>
      <c r="I9164" s="60">
        <f>VLOOKUP(H9164,PROCV!E$33:F$44,2,0)</f>
        <v>1.0942074303887901</v>
      </c>
      <c r="J9164" s="71">
        <v>438000</v>
      </c>
      <c r="K9164" s="44">
        <f t="shared" si="143"/>
        <v>479262.85451029008</v>
      </c>
    </row>
    <row r="9165" spans="1:11" s="43" customFormat="1" ht="19.7" customHeight="1" x14ac:dyDescent="0.25">
      <c r="A9165" s="43" t="s">
        <v>194</v>
      </c>
      <c r="B9165" s="1" t="s">
        <v>242</v>
      </c>
      <c r="C9165" s="1" t="s">
        <v>342</v>
      </c>
      <c r="D9165" s="1" t="s">
        <v>341</v>
      </c>
      <c r="E9165" s="45" t="str">
        <f>VLOOKUP(C9165,PROCV!E$50:G$126,3,0)</f>
        <v>NA</v>
      </c>
      <c r="F9165" s="1" t="s">
        <v>416</v>
      </c>
      <c r="G9165" s="1" t="s">
        <v>265</v>
      </c>
      <c r="H9165" s="1">
        <v>2015</v>
      </c>
      <c r="I9165" s="60">
        <f>VLOOKUP(H9165,PROCV!E$33:F$44,2,0)</f>
        <v>1.0942074303887901</v>
      </c>
      <c r="J9165" s="71">
        <v>151587</v>
      </c>
      <c r="K9165" s="44">
        <f t="shared" si="143"/>
        <v>165867.62175034551</v>
      </c>
    </row>
    <row r="9166" spans="1:11" s="43" customFormat="1" ht="19.7" customHeight="1" x14ac:dyDescent="0.25">
      <c r="A9166" s="43" t="s">
        <v>194</v>
      </c>
      <c r="B9166" s="1" t="s">
        <v>242</v>
      </c>
      <c r="C9166" s="1" t="s">
        <v>342</v>
      </c>
      <c r="D9166" s="1" t="s">
        <v>341</v>
      </c>
      <c r="E9166" s="45" t="str">
        <f>VLOOKUP(C9166,PROCV!E$50:G$126,3,0)</f>
        <v>NA</v>
      </c>
      <c r="F9166" s="1" t="s">
        <v>416</v>
      </c>
      <c r="G9166" s="1" t="s">
        <v>265</v>
      </c>
      <c r="H9166" s="1">
        <v>2015</v>
      </c>
      <c r="I9166" s="60">
        <f>VLOOKUP(H9166,PROCV!E$33:F$44,2,0)</f>
        <v>1.0942074303887901</v>
      </c>
      <c r="J9166" s="71">
        <v>1010583</v>
      </c>
      <c r="K9166" s="44">
        <f t="shared" si="143"/>
        <v>1105787.4276245947</v>
      </c>
    </row>
    <row r="9167" spans="1:11" s="43" customFormat="1" ht="19.7" customHeight="1" x14ac:dyDescent="0.25">
      <c r="A9167" s="43" t="s">
        <v>194</v>
      </c>
      <c r="B9167" s="1" t="s">
        <v>242</v>
      </c>
      <c r="C9167" s="1" t="s">
        <v>342</v>
      </c>
      <c r="D9167" s="1" t="s">
        <v>341</v>
      </c>
      <c r="E9167" s="45" t="str">
        <f>VLOOKUP(C9167,PROCV!E$50:G$126,3,0)</f>
        <v>NA</v>
      </c>
      <c r="F9167" s="1" t="s">
        <v>416</v>
      </c>
      <c r="G9167" s="1" t="s">
        <v>265</v>
      </c>
      <c r="H9167" s="1">
        <v>2015</v>
      </c>
      <c r="I9167" s="60">
        <f>VLOOKUP(H9167,PROCV!E$33:F$44,2,0)</f>
        <v>1.0942074303887901</v>
      </c>
      <c r="J9167" s="71">
        <v>353704</v>
      </c>
      <c r="K9167" s="44">
        <f t="shared" si="143"/>
        <v>387025.54495823663</v>
      </c>
    </row>
    <row r="9168" spans="1:11" s="43" customFormat="1" ht="19.7" customHeight="1" x14ac:dyDescent="0.25">
      <c r="A9168" s="43" t="s">
        <v>194</v>
      </c>
      <c r="B9168" s="1" t="s">
        <v>242</v>
      </c>
      <c r="C9168" s="1" t="s">
        <v>303</v>
      </c>
      <c r="D9168" s="1" t="s">
        <v>302</v>
      </c>
      <c r="E9168" s="45" t="str">
        <f>VLOOKUP(C9168,PROCV!E$50:G$126,3,0)</f>
        <v>Educação e Criação em Artes</v>
      </c>
      <c r="F9168" s="1" t="s">
        <v>416</v>
      </c>
      <c r="G9168" s="1" t="s">
        <v>236</v>
      </c>
      <c r="H9168" s="1">
        <v>2015</v>
      </c>
      <c r="I9168" s="60">
        <f>VLOOKUP(H9168,PROCV!E$33:F$44,2,0)</f>
        <v>1.0942074303887901</v>
      </c>
      <c r="J9168" s="71">
        <v>9745</v>
      </c>
      <c r="K9168" s="44">
        <f t="shared" si="143"/>
        <v>10663.051409138759</v>
      </c>
    </row>
    <row r="9169" spans="1:11" s="43" customFormat="1" ht="19.7" customHeight="1" x14ac:dyDescent="0.25">
      <c r="A9169" s="43" t="s">
        <v>194</v>
      </c>
      <c r="B9169" s="1" t="s">
        <v>242</v>
      </c>
      <c r="C9169" s="1" t="s">
        <v>303</v>
      </c>
      <c r="D9169" s="1" t="s">
        <v>302</v>
      </c>
      <c r="E9169" s="45" t="str">
        <f>VLOOKUP(C9169,PROCV!E$50:G$126,3,0)</f>
        <v>Educação e Criação em Artes</v>
      </c>
      <c r="F9169" s="1" t="s">
        <v>416</v>
      </c>
      <c r="G9169" s="1" t="s">
        <v>236</v>
      </c>
      <c r="H9169" s="1">
        <v>2015</v>
      </c>
      <c r="I9169" s="60">
        <f>VLOOKUP(H9169,PROCV!E$33:F$44,2,0)</f>
        <v>1.0942074303887901</v>
      </c>
      <c r="J9169" s="71">
        <v>2135</v>
      </c>
      <c r="K9169" s="44">
        <f t="shared" si="143"/>
        <v>2336.1328638800669</v>
      </c>
    </row>
    <row r="9170" spans="1:11" s="43" customFormat="1" ht="19.7" customHeight="1" x14ac:dyDescent="0.25">
      <c r="A9170" s="43" t="s">
        <v>194</v>
      </c>
      <c r="B9170" s="1" t="s">
        <v>242</v>
      </c>
      <c r="C9170" s="1" t="s">
        <v>303</v>
      </c>
      <c r="D9170" s="1" t="s">
        <v>302</v>
      </c>
      <c r="E9170" s="45" t="str">
        <f>VLOOKUP(C9170,PROCV!E$50:G$126,3,0)</f>
        <v>Educação e Criação em Artes</v>
      </c>
      <c r="F9170" s="1" t="s">
        <v>416</v>
      </c>
      <c r="G9170" s="1" t="s">
        <v>236</v>
      </c>
      <c r="H9170" s="1">
        <v>2015</v>
      </c>
      <c r="I9170" s="60">
        <f>VLOOKUP(H9170,PROCV!E$33:F$44,2,0)</f>
        <v>1.0942074303887901</v>
      </c>
      <c r="J9170" s="71">
        <v>23074</v>
      </c>
      <c r="K9170" s="44">
        <f t="shared" si="143"/>
        <v>25247.742248790943</v>
      </c>
    </row>
    <row r="9171" spans="1:11" s="43" customFormat="1" ht="19.7" customHeight="1" x14ac:dyDescent="0.25">
      <c r="A9171" s="43" t="s">
        <v>194</v>
      </c>
      <c r="B9171" s="1" t="s">
        <v>242</v>
      </c>
      <c r="C9171" s="1" t="s">
        <v>303</v>
      </c>
      <c r="D9171" s="1" t="s">
        <v>302</v>
      </c>
      <c r="E9171" s="45" t="str">
        <f>VLOOKUP(C9171,PROCV!E$50:G$126,3,0)</f>
        <v>Educação e Criação em Artes</v>
      </c>
      <c r="F9171" s="1" t="s">
        <v>416</v>
      </c>
      <c r="G9171" s="1" t="s">
        <v>236</v>
      </c>
      <c r="H9171" s="1">
        <v>2015</v>
      </c>
      <c r="I9171" s="60">
        <f>VLOOKUP(H9171,PROCV!E$33:F$44,2,0)</f>
        <v>1.0942074303887901</v>
      </c>
      <c r="J9171" s="71">
        <v>91606</v>
      </c>
      <c r="K9171" s="44">
        <f t="shared" si="143"/>
        <v>100235.9658681955</v>
      </c>
    </row>
    <row r="9172" spans="1:11" s="43" customFormat="1" ht="19.7" customHeight="1" x14ac:dyDescent="0.25">
      <c r="A9172" s="43" t="s">
        <v>194</v>
      </c>
      <c r="B9172" s="1" t="s">
        <v>242</v>
      </c>
      <c r="C9172" s="1" t="s">
        <v>295</v>
      </c>
      <c r="D9172" s="1" t="s">
        <v>294</v>
      </c>
      <c r="E9172" s="45" t="str">
        <f>VLOOKUP(C9172,PROCV!E$50:G$126,3,0)</f>
        <v>Educação e Criação em Artes</v>
      </c>
      <c r="F9172" s="1" t="s">
        <v>416</v>
      </c>
      <c r="G9172" s="1" t="s">
        <v>236</v>
      </c>
      <c r="H9172" s="1">
        <v>2015</v>
      </c>
      <c r="I9172" s="60">
        <f>VLOOKUP(H9172,PROCV!E$33:F$44,2,0)</f>
        <v>1.0942074303887901</v>
      </c>
      <c r="J9172" s="71">
        <v>1959</v>
      </c>
      <c r="K9172" s="44">
        <f t="shared" si="143"/>
        <v>2143.55235613164</v>
      </c>
    </row>
    <row r="9173" spans="1:11" s="43" customFormat="1" ht="19.7" customHeight="1" x14ac:dyDescent="0.25">
      <c r="A9173" s="43" t="s">
        <v>194</v>
      </c>
      <c r="B9173" s="1" t="s">
        <v>242</v>
      </c>
      <c r="C9173" s="1" t="s">
        <v>295</v>
      </c>
      <c r="D9173" s="1" t="s">
        <v>294</v>
      </c>
      <c r="E9173" s="45" t="str">
        <f>VLOOKUP(C9173,PROCV!E$50:G$126,3,0)</f>
        <v>Educação e Criação em Artes</v>
      </c>
      <c r="F9173" s="1" t="s">
        <v>416</v>
      </c>
      <c r="G9173" s="1" t="s">
        <v>236</v>
      </c>
      <c r="H9173" s="1">
        <v>2015</v>
      </c>
      <c r="I9173" s="60">
        <f>VLOOKUP(H9173,PROCV!E$33:F$44,2,0)</f>
        <v>1.0942074303887901</v>
      </c>
      <c r="J9173" s="71">
        <v>11869</v>
      </c>
      <c r="K9173" s="44">
        <f t="shared" si="143"/>
        <v>12987.14799128455</v>
      </c>
    </row>
    <row r="9174" spans="1:11" s="43" customFormat="1" ht="19.7" customHeight="1" x14ac:dyDescent="0.25">
      <c r="A9174" s="43" t="s">
        <v>194</v>
      </c>
      <c r="B9174" s="1" t="s">
        <v>242</v>
      </c>
      <c r="C9174" s="1" t="s">
        <v>295</v>
      </c>
      <c r="D9174" s="1" t="s">
        <v>294</v>
      </c>
      <c r="E9174" s="45" t="str">
        <f>VLOOKUP(C9174,PROCV!E$50:G$126,3,0)</f>
        <v>Educação e Criação em Artes</v>
      </c>
      <c r="F9174" s="1" t="s">
        <v>416</v>
      </c>
      <c r="G9174" s="1" t="s">
        <v>236</v>
      </c>
      <c r="H9174" s="1">
        <v>2015</v>
      </c>
      <c r="I9174" s="60">
        <f>VLOOKUP(H9174,PROCV!E$33:F$44,2,0)</f>
        <v>1.0942074303887901</v>
      </c>
      <c r="J9174" s="1">
        <v>183</v>
      </c>
      <c r="K9174" s="44">
        <f t="shared" si="143"/>
        <v>200.23995976114858</v>
      </c>
    </row>
    <row r="9175" spans="1:11" s="43" customFormat="1" ht="19.7" customHeight="1" x14ac:dyDescent="0.25">
      <c r="A9175" s="43" t="s">
        <v>194</v>
      </c>
      <c r="B9175" s="1" t="s">
        <v>242</v>
      </c>
      <c r="C9175" s="1" t="s">
        <v>248</v>
      </c>
      <c r="D9175" s="1" t="s">
        <v>247</v>
      </c>
      <c r="E9175" s="45" t="str">
        <f>VLOOKUP(C9175,PROCV!E$50:G$126,3,0)</f>
        <v>Educação e Criação em Artes</v>
      </c>
      <c r="F9175" s="1" t="s">
        <v>416</v>
      </c>
      <c r="G9175" s="1" t="s">
        <v>236</v>
      </c>
      <c r="H9175" s="1">
        <v>2015</v>
      </c>
      <c r="I9175" s="60">
        <f>VLOOKUP(H9175,PROCV!E$33:F$44,2,0)</f>
        <v>1.0942074303887901</v>
      </c>
      <c r="J9175" s="71">
        <v>11651</v>
      </c>
      <c r="K9175" s="44">
        <f t="shared" si="143"/>
        <v>12748.610771459793</v>
      </c>
    </row>
    <row r="9176" spans="1:11" s="43" customFormat="1" ht="19.7" customHeight="1" x14ac:dyDescent="0.25">
      <c r="A9176" s="43" t="s">
        <v>194</v>
      </c>
      <c r="B9176" s="1" t="s">
        <v>242</v>
      </c>
      <c r="C9176" s="1" t="s">
        <v>248</v>
      </c>
      <c r="D9176" s="1" t="s">
        <v>247</v>
      </c>
      <c r="E9176" s="45" t="str">
        <f>VLOOKUP(C9176,PROCV!E$50:G$126,3,0)</f>
        <v>Educação e Criação em Artes</v>
      </c>
      <c r="F9176" s="1" t="s">
        <v>416</v>
      </c>
      <c r="G9176" s="1" t="s">
        <v>236</v>
      </c>
      <c r="H9176" s="1">
        <v>2015</v>
      </c>
      <c r="I9176" s="60">
        <f>VLOOKUP(H9176,PROCV!E$33:F$44,2,0)</f>
        <v>1.0942074303887901</v>
      </c>
      <c r="J9176" s="71">
        <v>24140</v>
      </c>
      <c r="K9176" s="44">
        <f t="shared" si="143"/>
        <v>26414.167369585393</v>
      </c>
    </row>
    <row r="9177" spans="1:11" s="43" customFormat="1" ht="19.7" customHeight="1" x14ac:dyDescent="0.25">
      <c r="A9177" s="43" t="s">
        <v>194</v>
      </c>
      <c r="B9177" s="1" t="s">
        <v>242</v>
      </c>
      <c r="C9177" s="1" t="s">
        <v>248</v>
      </c>
      <c r="D9177" s="1" t="s">
        <v>247</v>
      </c>
      <c r="E9177" s="45" t="str">
        <f>VLOOKUP(C9177,PROCV!E$50:G$126,3,0)</f>
        <v>Educação e Criação em Artes</v>
      </c>
      <c r="F9177" s="1" t="s">
        <v>416</v>
      </c>
      <c r="G9177" s="1" t="s">
        <v>236</v>
      </c>
      <c r="H9177" s="1">
        <v>2015</v>
      </c>
      <c r="I9177" s="60">
        <f>VLOOKUP(H9177,PROCV!E$33:F$44,2,0)</f>
        <v>1.0942074303887901</v>
      </c>
      <c r="J9177" s="71">
        <v>77458</v>
      </c>
      <c r="K9177" s="44">
        <f t="shared" si="143"/>
        <v>84755.119143054908</v>
      </c>
    </row>
    <row r="9178" spans="1:11" s="43" customFormat="1" ht="19.7" customHeight="1" x14ac:dyDescent="0.25">
      <c r="A9178" s="43" t="s">
        <v>194</v>
      </c>
      <c r="B9178" s="1" t="s">
        <v>242</v>
      </c>
      <c r="C9178" s="1" t="s">
        <v>340</v>
      </c>
      <c r="D9178" s="1" t="s">
        <v>339</v>
      </c>
      <c r="E9178" s="45" t="str">
        <f>VLOOKUP(C9178,PROCV!E$50:G$126,3,0)</f>
        <v>Artes Cênicas e Espetáculos</v>
      </c>
      <c r="F9178" s="1" t="s">
        <v>416</v>
      </c>
      <c r="G9178" s="1" t="s">
        <v>236</v>
      </c>
      <c r="H9178" s="1">
        <v>2015</v>
      </c>
      <c r="I9178" s="60">
        <f>VLOOKUP(H9178,PROCV!E$33:F$44,2,0)</f>
        <v>1.0942074303887901</v>
      </c>
      <c r="J9178" s="71">
        <v>117600</v>
      </c>
      <c r="K9178" s="44">
        <f t="shared" si="143"/>
        <v>128678.79381372171</v>
      </c>
    </row>
    <row r="9179" spans="1:11" s="43" customFormat="1" ht="19.7" customHeight="1" x14ac:dyDescent="0.25">
      <c r="A9179" s="43" t="s">
        <v>194</v>
      </c>
      <c r="B9179" s="1" t="s">
        <v>242</v>
      </c>
      <c r="C9179" s="1" t="s">
        <v>246</v>
      </c>
      <c r="D9179" s="1" t="s">
        <v>245</v>
      </c>
      <c r="E9179" s="45" t="str">
        <f>VLOOKUP(C9179,PROCV!E$50:G$126,3,0)</f>
        <v>Artes Cênicas e Espetáculos</v>
      </c>
      <c r="F9179" s="1" t="s">
        <v>416</v>
      </c>
      <c r="G9179" s="1" t="s">
        <v>236</v>
      </c>
      <c r="H9179" s="1">
        <v>2015</v>
      </c>
      <c r="I9179" s="60">
        <f>VLOOKUP(H9179,PROCV!E$33:F$44,2,0)</f>
        <v>1.0942074303887901</v>
      </c>
      <c r="J9179" s="71">
        <v>17355</v>
      </c>
      <c r="K9179" s="44">
        <f t="shared" si="143"/>
        <v>18989.969954397453</v>
      </c>
    </row>
    <row r="9180" spans="1:11" s="43" customFormat="1" ht="19.7" customHeight="1" x14ac:dyDescent="0.25">
      <c r="A9180" s="43" t="s">
        <v>194</v>
      </c>
      <c r="B9180" s="1" t="s">
        <v>242</v>
      </c>
      <c r="C9180" s="1" t="s">
        <v>246</v>
      </c>
      <c r="D9180" s="1" t="s">
        <v>245</v>
      </c>
      <c r="E9180" s="45" t="str">
        <f>VLOOKUP(C9180,PROCV!E$50:G$126,3,0)</f>
        <v>Artes Cênicas e Espetáculos</v>
      </c>
      <c r="F9180" s="1" t="s">
        <v>416</v>
      </c>
      <c r="G9180" s="1" t="s">
        <v>236</v>
      </c>
      <c r="H9180" s="1">
        <v>2015</v>
      </c>
      <c r="I9180" s="60">
        <f>VLOOKUP(H9180,PROCV!E$33:F$44,2,0)</f>
        <v>1.0942074303887901</v>
      </c>
      <c r="J9180" s="71">
        <v>178991</v>
      </c>
      <c r="K9180" s="44">
        <f t="shared" si="143"/>
        <v>195853.28217271992</v>
      </c>
    </row>
    <row r="9181" spans="1:11" s="43" customFormat="1" ht="19.7" customHeight="1" x14ac:dyDescent="0.25">
      <c r="A9181" s="43" t="s">
        <v>194</v>
      </c>
      <c r="B9181" s="1" t="s">
        <v>242</v>
      </c>
      <c r="C9181" s="1" t="s">
        <v>244</v>
      </c>
      <c r="D9181" s="1" t="s">
        <v>243</v>
      </c>
      <c r="E9181" s="45" t="str">
        <f>VLOOKUP(C9181,PROCV!E$50:G$126,3,0)</f>
        <v>Artes Cênicas e Espetáculos</v>
      </c>
      <c r="F9181" s="1" t="s">
        <v>416</v>
      </c>
      <c r="G9181" s="1" t="s">
        <v>236</v>
      </c>
      <c r="H9181" s="1">
        <v>2015</v>
      </c>
      <c r="I9181" s="60">
        <f>VLOOKUP(H9181,PROCV!E$33:F$44,2,0)</f>
        <v>1.0942074303887901</v>
      </c>
      <c r="J9181" s="71">
        <v>38950</v>
      </c>
      <c r="K9181" s="44">
        <f t="shared" si="143"/>
        <v>42619.379413643372</v>
      </c>
    </row>
    <row r="9182" spans="1:11" s="43" customFormat="1" ht="19.7" customHeight="1" x14ac:dyDescent="0.25">
      <c r="A9182" s="43" t="s">
        <v>194</v>
      </c>
      <c r="B9182" s="1" t="s">
        <v>242</v>
      </c>
      <c r="C9182" s="1" t="s">
        <v>244</v>
      </c>
      <c r="D9182" s="1" t="s">
        <v>243</v>
      </c>
      <c r="E9182" s="45" t="str">
        <f>VLOOKUP(C9182,PROCV!E$50:G$126,3,0)</f>
        <v>Artes Cênicas e Espetáculos</v>
      </c>
      <c r="F9182" s="1" t="s">
        <v>416</v>
      </c>
      <c r="G9182" s="1" t="s">
        <v>236</v>
      </c>
      <c r="H9182" s="1">
        <v>2015</v>
      </c>
      <c r="I9182" s="60">
        <f>VLOOKUP(H9182,PROCV!E$33:F$44,2,0)</f>
        <v>1.0942074303887901</v>
      </c>
      <c r="J9182" s="71">
        <v>38956</v>
      </c>
      <c r="K9182" s="44">
        <f t="shared" si="143"/>
        <v>42625.944658225708</v>
      </c>
    </row>
    <row r="9183" spans="1:11" s="43" customFormat="1" ht="19.7" customHeight="1" x14ac:dyDescent="0.25">
      <c r="A9183" s="43" t="s">
        <v>194</v>
      </c>
      <c r="B9183" s="1" t="s">
        <v>242</v>
      </c>
      <c r="C9183" s="1" t="s">
        <v>332</v>
      </c>
      <c r="D9183" s="1" t="s">
        <v>331</v>
      </c>
      <c r="E9183" s="45" t="str">
        <f>VLOOKUP(C9183,PROCV!E$50:G$126,3,0)</f>
        <v>Artes Cênicas e Espetáculos</v>
      </c>
      <c r="F9183" s="1" t="s">
        <v>416</v>
      </c>
      <c r="G9183" s="1" t="s">
        <v>236</v>
      </c>
      <c r="H9183" s="1">
        <v>2015</v>
      </c>
      <c r="I9183" s="60">
        <f>VLOOKUP(H9183,PROCV!E$33:F$44,2,0)</f>
        <v>1.0942074303887901</v>
      </c>
      <c r="J9183" s="71">
        <v>45996</v>
      </c>
      <c r="K9183" s="44">
        <f t="shared" si="143"/>
        <v>50329.16496816279</v>
      </c>
    </row>
    <row r="9184" spans="1:11" s="43" customFormat="1" ht="19.7" customHeight="1" x14ac:dyDescent="0.25">
      <c r="A9184" s="43" t="s">
        <v>194</v>
      </c>
      <c r="B9184" s="1" t="s">
        <v>242</v>
      </c>
      <c r="C9184" s="1" t="s">
        <v>332</v>
      </c>
      <c r="D9184" s="1" t="s">
        <v>331</v>
      </c>
      <c r="E9184" s="45" t="str">
        <f>VLOOKUP(C9184,PROCV!E$50:G$126,3,0)</f>
        <v>Artes Cênicas e Espetáculos</v>
      </c>
      <c r="F9184" s="1" t="s">
        <v>416</v>
      </c>
      <c r="G9184" s="1" t="s">
        <v>236</v>
      </c>
      <c r="H9184" s="1">
        <v>2015</v>
      </c>
      <c r="I9184" s="60">
        <f>VLOOKUP(H9184,PROCV!E$33:F$44,2,0)</f>
        <v>1.0942074303887901</v>
      </c>
      <c r="J9184" s="71">
        <v>2499</v>
      </c>
      <c r="K9184" s="44">
        <f t="shared" si="143"/>
        <v>2734.4243685415863</v>
      </c>
    </row>
    <row r="9185" spans="1:11" s="43" customFormat="1" ht="19.7" customHeight="1" x14ac:dyDescent="0.25">
      <c r="A9185" s="43" t="s">
        <v>194</v>
      </c>
      <c r="B9185" s="1" t="s">
        <v>242</v>
      </c>
      <c r="C9185" s="1" t="s">
        <v>238</v>
      </c>
      <c r="D9185" s="1" t="s">
        <v>237</v>
      </c>
      <c r="E9185" s="45" t="str">
        <f>VLOOKUP(C9185,PROCV!E$50:G$126,3,0)</f>
        <v>Artes Cênicas e Espetáculos</v>
      </c>
      <c r="F9185" s="1" t="s">
        <v>416</v>
      </c>
      <c r="G9185" s="1" t="s">
        <v>236</v>
      </c>
      <c r="H9185" s="1">
        <v>2015</v>
      </c>
      <c r="I9185" s="60">
        <f>VLOOKUP(H9185,PROCV!E$33:F$44,2,0)</f>
        <v>1.0942074303887901</v>
      </c>
      <c r="J9185" s="71">
        <v>28302</v>
      </c>
      <c r="K9185" s="44">
        <f t="shared" si="143"/>
        <v>30968.258694863536</v>
      </c>
    </row>
    <row r="9186" spans="1:11" s="43" customFormat="1" ht="19.7" customHeight="1" x14ac:dyDescent="0.25">
      <c r="A9186" s="43" t="s">
        <v>194</v>
      </c>
      <c r="B9186" s="1" t="s">
        <v>242</v>
      </c>
      <c r="C9186" s="1" t="s">
        <v>238</v>
      </c>
      <c r="D9186" s="1" t="s">
        <v>237</v>
      </c>
      <c r="E9186" s="45" t="str">
        <f>VLOOKUP(C9186,PROCV!E$50:G$126,3,0)</f>
        <v>Artes Cênicas e Espetáculos</v>
      </c>
      <c r="F9186" s="1" t="s">
        <v>416</v>
      </c>
      <c r="G9186" s="1" t="s">
        <v>236</v>
      </c>
      <c r="H9186" s="1">
        <v>2015</v>
      </c>
      <c r="I9186" s="60">
        <f>VLOOKUP(H9186,PROCV!E$33:F$44,2,0)</f>
        <v>1.0942074303887901</v>
      </c>
      <c r="J9186" s="71">
        <v>2135</v>
      </c>
      <c r="K9186" s="44">
        <f t="shared" si="143"/>
        <v>2336.1328638800669</v>
      </c>
    </row>
    <row r="9187" spans="1:11" s="43" customFormat="1" ht="19.7" customHeight="1" x14ac:dyDescent="0.25">
      <c r="A9187" s="43" t="s">
        <v>194</v>
      </c>
      <c r="B9187" s="1" t="s">
        <v>242</v>
      </c>
      <c r="C9187" s="1" t="s">
        <v>238</v>
      </c>
      <c r="D9187" s="1" t="s">
        <v>237</v>
      </c>
      <c r="E9187" s="45" t="str">
        <f>VLOOKUP(C9187,PROCV!E$50:G$126,3,0)</f>
        <v>Artes Cênicas e Espetáculos</v>
      </c>
      <c r="F9187" s="1" t="s">
        <v>416</v>
      </c>
      <c r="G9187" s="1" t="s">
        <v>236</v>
      </c>
      <c r="H9187" s="1">
        <v>2015</v>
      </c>
      <c r="I9187" s="60">
        <f>VLOOKUP(H9187,PROCV!E$33:F$44,2,0)</f>
        <v>1.0942074303887901</v>
      </c>
      <c r="J9187" s="71">
        <v>82180</v>
      </c>
      <c r="K9187" s="44">
        <f t="shared" si="143"/>
        <v>89921.966629350776</v>
      </c>
    </row>
    <row r="9188" spans="1:11" s="43" customFormat="1" ht="19.7" customHeight="1" x14ac:dyDescent="0.25">
      <c r="A9188" s="43" t="s">
        <v>194</v>
      </c>
      <c r="B9188" s="1" t="s">
        <v>242</v>
      </c>
      <c r="C9188" s="1" t="s">
        <v>238</v>
      </c>
      <c r="D9188" s="1" t="s">
        <v>237</v>
      </c>
      <c r="E9188" s="45" t="str">
        <f>VLOOKUP(C9188,PROCV!E$50:G$126,3,0)</f>
        <v>Artes Cênicas e Espetáculos</v>
      </c>
      <c r="F9188" s="1" t="s">
        <v>416</v>
      </c>
      <c r="G9188" s="1" t="s">
        <v>236</v>
      </c>
      <c r="H9188" s="1">
        <v>2015</v>
      </c>
      <c r="I9188" s="60">
        <f>VLOOKUP(H9188,PROCV!E$33:F$44,2,0)</f>
        <v>1.0942074303887901</v>
      </c>
      <c r="J9188" s="71">
        <v>130000</v>
      </c>
      <c r="K9188" s="44">
        <f t="shared" si="143"/>
        <v>142246.96595054271</v>
      </c>
    </row>
    <row r="9189" spans="1:11" s="43" customFormat="1" ht="19.7" customHeight="1" x14ac:dyDescent="0.25">
      <c r="A9189" s="43" t="s">
        <v>194</v>
      </c>
      <c r="B9189" s="1" t="s">
        <v>242</v>
      </c>
      <c r="C9189" s="1" t="s">
        <v>238</v>
      </c>
      <c r="D9189" s="1" t="s">
        <v>237</v>
      </c>
      <c r="E9189" s="45" t="str">
        <f>VLOOKUP(C9189,PROCV!E$50:G$126,3,0)</f>
        <v>Artes Cênicas e Espetáculos</v>
      </c>
      <c r="F9189" s="1" t="s">
        <v>416</v>
      </c>
      <c r="G9189" s="1" t="s">
        <v>236</v>
      </c>
      <c r="H9189" s="1">
        <v>2015</v>
      </c>
      <c r="I9189" s="60">
        <f>VLOOKUP(H9189,PROCV!E$33:F$44,2,0)</f>
        <v>1.0942074303887901</v>
      </c>
      <c r="J9189" s="71">
        <v>147282</v>
      </c>
      <c r="K9189" s="44">
        <f t="shared" si="143"/>
        <v>161157.05876252177</v>
      </c>
    </row>
    <row r="9190" spans="1:11" s="43" customFormat="1" ht="19.7" customHeight="1" x14ac:dyDescent="0.25">
      <c r="A9190" s="43" t="s">
        <v>194</v>
      </c>
      <c r="B9190" s="1" t="s">
        <v>242</v>
      </c>
      <c r="C9190" s="1" t="s">
        <v>238</v>
      </c>
      <c r="D9190" s="1" t="s">
        <v>237</v>
      </c>
      <c r="E9190" s="45" t="str">
        <f>VLOOKUP(C9190,PROCV!E$50:G$126,3,0)</f>
        <v>Artes Cênicas e Espetáculos</v>
      </c>
      <c r="F9190" s="1" t="s">
        <v>416</v>
      </c>
      <c r="G9190" s="1" t="s">
        <v>236</v>
      </c>
      <c r="H9190" s="1">
        <v>2015</v>
      </c>
      <c r="I9190" s="60">
        <f>VLOOKUP(H9190,PROCV!E$33:F$44,2,0)</f>
        <v>1.0942074303887901</v>
      </c>
      <c r="J9190" s="71">
        <v>53452</v>
      </c>
      <c r="K9190" s="44">
        <f t="shared" si="143"/>
        <v>58487.575569141605</v>
      </c>
    </row>
    <row r="9191" spans="1:11" s="43" customFormat="1" ht="19.7" customHeight="1" x14ac:dyDescent="0.25">
      <c r="A9191" s="43" t="s">
        <v>194</v>
      </c>
      <c r="B9191" s="1" t="s">
        <v>242</v>
      </c>
      <c r="C9191" s="1" t="s">
        <v>241</v>
      </c>
      <c r="D9191" s="1" t="s">
        <v>240</v>
      </c>
      <c r="E9191" s="45" t="str">
        <f>VLOOKUP(C9191,PROCV!E$50:G$126,3,0)</f>
        <v>Artes Cênicas e Espetáculos</v>
      </c>
      <c r="F9191" s="1" t="s">
        <v>416</v>
      </c>
      <c r="G9191" s="1" t="s">
        <v>236</v>
      </c>
      <c r="H9191" s="1">
        <v>2015</v>
      </c>
      <c r="I9191" s="60">
        <f>VLOOKUP(H9191,PROCV!E$33:F$44,2,0)</f>
        <v>1.0942074303887901</v>
      </c>
      <c r="J9191" s="71">
        <v>46493</v>
      </c>
      <c r="K9191" s="44">
        <f t="shared" si="143"/>
        <v>50872.986061066018</v>
      </c>
    </row>
    <row r="9192" spans="1:11" s="43" customFormat="1" ht="19.7" customHeight="1" x14ac:dyDescent="0.25">
      <c r="A9192" s="43" t="s">
        <v>194</v>
      </c>
      <c r="B9192" s="1" t="s">
        <v>242</v>
      </c>
      <c r="C9192" s="1" t="s">
        <v>241</v>
      </c>
      <c r="D9192" s="1" t="s">
        <v>240</v>
      </c>
      <c r="E9192" s="45" t="str">
        <f>VLOOKUP(C9192,PROCV!E$50:G$126,3,0)</f>
        <v>Artes Cênicas e Espetáculos</v>
      </c>
      <c r="F9192" s="1" t="s">
        <v>416</v>
      </c>
      <c r="G9192" s="1" t="s">
        <v>236</v>
      </c>
      <c r="H9192" s="1">
        <v>2015</v>
      </c>
      <c r="I9192" s="60">
        <f>VLOOKUP(H9192,PROCV!E$33:F$44,2,0)</f>
        <v>1.0942074303887901</v>
      </c>
      <c r="J9192" s="71">
        <v>76627</v>
      </c>
      <c r="K9192" s="44">
        <f t="shared" si="143"/>
        <v>83845.832768401815</v>
      </c>
    </row>
    <row r="9193" spans="1:11" s="43" customFormat="1" ht="19.7" customHeight="1" x14ac:dyDescent="0.25">
      <c r="A9193" s="43" t="s">
        <v>194</v>
      </c>
      <c r="B9193" s="1" t="s">
        <v>242</v>
      </c>
      <c r="C9193" s="1" t="s">
        <v>241</v>
      </c>
      <c r="D9193" s="1" t="s">
        <v>240</v>
      </c>
      <c r="E9193" s="45" t="str">
        <f>VLOOKUP(C9193,PROCV!E$50:G$126,3,0)</f>
        <v>Artes Cênicas e Espetáculos</v>
      </c>
      <c r="F9193" s="1" t="s">
        <v>416</v>
      </c>
      <c r="G9193" s="1" t="s">
        <v>236</v>
      </c>
      <c r="H9193" s="1">
        <v>2015</v>
      </c>
      <c r="I9193" s="60">
        <f>VLOOKUP(H9193,PROCV!E$33:F$44,2,0)</f>
        <v>1.0942074303887901</v>
      </c>
      <c r="J9193" s="71">
        <v>65793</v>
      </c>
      <c r="K9193" s="44">
        <f t="shared" si="143"/>
        <v>71991.189467569668</v>
      </c>
    </row>
    <row r="9194" spans="1:11" s="43" customFormat="1" ht="19.7" customHeight="1" x14ac:dyDescent="0.25">
      <c r="A9194" s="43" t="s">
        <v>194</v>
      </c>
      <c r="B9194" s="1" t="s">
        <v>242</v>
      </c>
      <c r="C9194" s="1" t="s">
        <v>241</v>
      </c>
      <c r="D9194" s="1" t="s">
        <v>240</v>
      </c>
      <c r="E9194" s="45" t="str">
        <f>VLOOKUP(C9194,PROCV!E$50:G$126,3,0)</f>
        <v>Artes Cênicas e Espetáculos</v>
      </c>
      <c r="F9194" s="1" t="s">
        <v>416</v>
      </c>
      <c r="G9194" s="1" t="s">
        <v>236</v>
      </c>
      <c r="H9194" s="1">
        <v>2015</v>
      </c>
      <c r="I9194" s="60">
        <f>VLOOKUP(H9194,PROCV!E$33:F$44,2,0)</f>
        <v>1.0942074303887901</v>
      </c>
      <c r="J9194" s="71">
        <v>408100</v>
      </c>
      <c r="K9194" s="44">
        <f t="shared" si="143"/>
        <v>446546.05234166526</v>
      </c>
    </row>
    <row r="9195" spans="1:11" s="43" customFormat="1" ht="19.7" customHeight="1" x14ac:dyDescent="0.25">
      <c r="A9195" s="43" t="s">
        <v>194</v>
      </c>
      <c r="B9195" s="1" t="s">
        <v>242</v>
      </c>
      <c r="C9195" s="1" t="s">
        <v>241</v>
      </c>
      <c r="D9195" s="1" t="s">
        <v>240</v>
      </c>
      <c r="E9195" s="45" t="str">
        <f>VLOOKUP(C9195,PROCV!E$50:G$126,3,0)</f>
        <v>Artes Cênicas e Espetáculos</v>
      </c>
      <c r="F9195" s="1" t="s">
        <v>416</v>
      </c>
      <c r="G9195" s="1" t="s">
        <v>236</v>
      </c>
      <c r="H9195" s="1">
        <v>2015</v>
      </c>
      <c r="I9195" s="60">
        <f>VLOOKUP(H9195,PROCV!E$33:F$44,2,0)</f>
        <v>1.0942074303887901</v>
      </c>
      <c r="J9195" s="71">
        <v>332536</v>
      </c>
      <c r="K9195" s="44">
        <f t="shared" si="143"/>
        <v>363863.36207176669</v>
      </c>
    </row>
    <row r="9196" spans="1:11" s="43" customFormat="1" ht="19.7" customHeight="1" x14ac:dyDescent="0.25">
      <c r="A9196" s="43" t="s">
        <v>194</v>
      </c>
      <c r="B9196" s="1" t="s">
        <v>242</v>
      </c>
      <c r="C9196" s="1" t="s">
        <v>241</v>
      </c>
      <c r="D9196" s="1" t="s">
        <v>240</v>
      </c>
      <c r="E9196" s="45" t="str">
        <f>VLOOKUP(C9196,PROCV!E$50:G$126,3,0)</f>
        <v>Artes Cênicas e Espetáculos</v>
      </c>
      <c r="F9196" s="1" t="s">
        <v>416</v>
      </c>
      <c r="G9196" s="1" t="s">
        <v>236</v>
      </c>
      <c r="H9196" s="1">
        <v>2015</v>
      </c>
      <c r="I9196" s="60">
        <f>VLOOKUP(H9196,PROCV!E$33:F$44,2,0)</f>
        <v>1.0942074303887901</v>
      </c>
      <c r="J9196" s="71">
        <v>225843</v>
      </c>
      <c r="K9196" s="44">
        <f t="shared" si="143"/>
        <v>247119.08870129552</v>
      </c>
    </row>
    <row r="9197" spans="1:11" s="43" customFormat="1" ht="19.7" customHeight="1" x14ac:dyDescent="0.25">
      <c r="A9197" s="43" t="s">
        <v>194</v>
      </c>
      <c r="B9197" s="1" t="s">
        <v>242</v>
      </c>
      <c r="C9197" s="1" t="s">
        <v>241</v>
      </c>
      <c r="D9197" s="1" t="s">
        <v>240</v>
      </c>
      <c r="E9197" s="45" t="str">
        <f>VLOOKUP(C9197,PROCV!E$50:G$126,3,0)</f>
        <v>Artes Cênicas e Espetáculos</v>
      </c>
      <c r="F9197" s="1" t="s">
        <v>416</v>
      </c>
      <c r="G9197" s="1" t="s">
        <v>236</v>
      </c>
      <c r="H9197" s="1">
        <v>2015</v>
      </c>
      <c r="I9197" s="60">
        <f>VLOOKUP(H9197,PROCV!E$33:F$44,2,0)</f>
        <v>1.0942074303887901</v>
      </c>
      <c r="J9197" s="71">
        <v>18807</v>
      </c>
      <c r="K9197" s="44">
        <f t="shared" si="143"/>
        <v>20578.759143321975</v>
      </c>
    </row>
    <row r="9198" spans="1:11" s="43" customFormat="1" ht="19.7" customHeight="1" x14ac:dyDescent="0.25">
      <c r="A9198" s="43" t="s">
        <v>194</v>
      </c>
      <c r="B9198" s="1" t="s">
        <v>242</v>
      </c>
      <c r="C9198" s="1" t="s">
        <v>338</v>
      </c>
      <c r="D9198" s="1" t="s">
        <v>337</v>
      </c>
      <c r="E9198" s="45" t="str">
        <f>VLOOKUP(C9198,PROCV!E$50:G$126,3,0)</f>
        <v>Educação e Criação em Artes</v>
      </c>
      <c r="F9198" s="1" t="s">
        <v>416</v>
      </c>
      <c r="G9198" s="1" t="s">
        <v>236</v>
      </c>
      <c r="H9198" s="1">
        <v>2015</v>
      </c>
      <c r="I9198" s="60">
        <f>VLOOKUP(H9198,PROCV!E$33:F$44,2,0)</f>
        <v>1.0942074303887901</v>
      </c>
      <c r="J9198" s="71">
        <v>58540</v>
      </c>
      <c r="K9198" s="44">
        <f t="shared" si="143"/>
        <v>64054.902974959768</v>
      </c>
    </row>
    <row r="9199" spans="1:11" s="43" customFormat="1" ht="19.7" customHeight="1" x14ac:dyDescent="0.25">
      <c r="A9199" s="43" t="s">
        <v>194</v>
      </c>
      <c r="B9199" s="1" t="s">
        <v>242</v>
      </c>
      <c r="C9199" s="1" t="s">
        <v>313</v>
      </c>
      <c r="D9199" s="1" t="s">
        <v>312</v>
      </c>
      <c r="E9199" s="45" t="str">
        <f>VLOOKUP(C9199,PROCV!E$50:G$126,3,0)</f>
        <v>Patrimônio</v>
      </c>
      <c r="F9199" s="1" t="s">
        <v>415</v>
      </c>
      <c r="G9199" s="1" t="s">
        <v>265</v>
      </c>
      <c r="H9199" s="1">
        <v>2015</v>
      </c>
      <c r="I9199" s="60">
        <f>VLOOKUP(H9199,PROCV!E$33:F$44,2,0)</f>
        <v>1.0942074303887901</v>
      </c>
      <c r="J9199" s="71">
        <v>862347</v>
      </c>
      <c r="K9199" s="44">
        <f t="shared" si="143"/>
        <v>943586.49497348198</v>
      </c>
    </row>
    <row r="9200" spans="1:11" s="43" customFormat="1" ht="19.7" customHeight="1" x14ac:dyDescent="0.25">
      <c r="A9200" s="43" t="s">
        <v>194</v>
      </c>
      <c r="B9200" s="1" t="s">
        <v>242</v>
      </c>
      <c r="C9200" s="1" t="s">
        <v>301</v>
      </c>
      <c r="D9200" s="1" t="s">
        <v>300</v>
      </c>
      <c r="E9200" s="45" t="str">
        <f>VLOOKUP(C9200,PROCV!E$50:G$126,3,0)</f>
        <v>Patrimônio</v>
      </c>
      <c r="F9200" s="1" t="s">
        <v>416</v>
      </c>
      <c r="G9200" s="1" t="s">
        <v>236</v>
      </c>
      <c r="H9200" s="1">
        <v>2015</v>
      </c>
      <c r="I9200" s="60">
        <f>VLOOKUP(H9200,PROCV!E$33:F$44,2,0)</f>
        <v>1.0942074303887901</v>
      </c>
      <c r="J9200" s="71">
        <v>130187</v>
      </c>
      <c r="K9200" s="44">
        <f t="shared" si="143"/>
        <v>142451.58274002542</v>
      </c>
    </row>
    <row r="9201" spans="1:11" s="43" customFormat="1" ht="19.7" customHeight="1" x14ac:dyDescent="0.25">
      <c r="A9201" s="43" t="s">
        <v>194</v>
      </c>
      <c r="B9201" s="1" t="s">
        <v>242</v>
      </c>
      <c r="C9201" s="1" t="s">
        <v>301</v>
      </c>
      <c r="D9201" s="1" t="s">
        <v>300</v>
      </c>
      <c r="E9201" s="45" t="str">
        <f>VLOOKUP(C9201,PROCV!E$50:G$126,3,0)</f>
        <v>Patrimônio</v>
      </c>
      <c r="F9201" s="1" t="s">
        <v>416</v>
      </c>
      <c r="G9201" s="1" t="s">
        <v>236</v>
      </c>
      <c r="H9201" s="1">
        <v>2015</v>
      </c>
      <c r="I9201" s="60">
        <f>VLOOKUP(H9201,PROCV!E$33:F$44,2,0)</f>
        <v>1.0942074303887901</v>
      </c>
      <c r="J9201" s="71">
        <v>37213</v>
      </c>
      <c r="K9201" s="44">
        <f t="shared" si="143"/>
        <v>40718.741107058049</v>
      </c>
    </row>
    <row r="9202" spans="1:11" s="43" customFormat="1" ht="19.7" customHeight="1" x14ac:dyDescent="0.25">
      <c r="A9202" s="43" t="s">
        <v>194</v>
      </c>
      <c r="B9202" s="1" t="s">
        <v>242</v>
      </c>
      <c r="C9202" s="1" t="s">
        <v>318</v>
      </c>
      <c r="D9202" s="1" t="s">
        <v>317</v>
      </c>
      <c r="E9202" s="45" t="str">
        <f>VLOOKUP(C9202,PROCV!E$50:G$126,3,0)</f>
        <v>Patrimônio</v>
      </c>
      <c r="F9202" s="1" t="s">
        <v>415</v>
      </c>
      <c r="G9202" s="1" t="s">
        <v>265</v>
      </c>
      <c r="H9202" s="1">
        <v>2015</v>
      </c>
      <c r="I9202" s="60">
        <f>VLOOKUP(H9202,PROCV!E$33:F$44,2,0)</f>
        <v>1.0942074303887901</v>
      </c>
      <c r="J9202" s="71">
        <v>500000</v>
      </c>
      <c r="K9202" s="44">
        <f t="shared" si="143"/>
        <v>547103.71519439504</v>
      </c>
    </row>
    <row r="9203" spans="1:11" s="43" customFormat="1" ht="19.7" customHeight="1" x14ac:dyDescent="0.25">
      <c r="A9203" s="43" t="s">
        <v>194</v>
      </c>
      <c r="B9203" s="1" t="s">
        <v>242</v>
      </c>
      <c r="C9203" s="1" t="s">
        <v>311</v>
      </c>
      <c r="D9203" s="1" t="s">
        <v>310</v>
      </c>
      <c r="E9203" s="45" t="str">
        <f>VLOOKUP(C9203,PROCV!E$50:G$126,3,0)</f>
        <v>Artes Cênicas e Espetáculos</v>
      </c>
      <c r="F9203" s="1" t="s">
        <v>415</v>
      </c>
      <c r="G9203" s="1" t="s">
        <v>265</v>
      </c>
      <c r="H9203" s="1">
        <v>2015</v>
      </c>
      <c r="I9203" s="60">
        <f>VLOOKUP(H9203,PROCV!E$33:F$44,2,0)</f>
        <v>1.0942074303887901</v>
      </c>
      <c r="J9203" s="71">
        <v>5900000</v>
      </c>
      <c r="K9203" s="44">
        <f t="shared" si="143"/>
        <v>6455823.8392938618</v>
      </c>
    </row>
    <row r="9204" spans="1:11" s="43" customFormat="1" ht="19.7" customHeight="1" x14ac:dyDescent="0.25">
      <c r="A9204" s="43" t="s">
        <v>194</v>
      </c>
      <c r="B9204" s="1" t="s">
        <v>242</v>
      </c>
      <c r="C9204" s="1" t="s">
        <v>311</v>
      </c>
      <c r="D9204" s="1" t="s">
        <v>310</v>
      </c>
      <c r="E9204" s="45" t="str">
        <f>VLOOKUP(C9204,PROCV!E$50:G$126,3,0)</f>
        <v>Artes Cênicas e Espetáculos</v>
      </c>
      <c r="F9204" s="1" t="s">
        <v>416</v>
      </c>
      <c r="G9204" s="1" t="s">
        <v>236</v>
      </c>
      <c r="H9204" s="1">
        <v>2015</v>
      </c>
      <c r="I9204" s="60">
        <f>VLOOKUP(H9204,PROCV!E$33:F$44,2,0)</f>
        <v>1.0942074303887901</v>
      </c>
      <c r="J9204" s="71">
        <v>30667</v>
      </c>
      <c r="K9204" s="44">
        <f t="shared" si="143"/>
        <v>33556.059267733028</v>
      </c>
    </row>
    <row r="9205" spans="1:11" s="43" customFormat="1" ht="19.7" customHeight="1" x14ac:dyDescent="0.25">
      <c r="A9205" s="43" t="s">
        <v>153</v>
      </c>
      <c r="B9205" s="1" t="s">
        <v>239</v>
      </c>
      <c r="C9205" s="1" t="s">
        <v>289</v>
      </c>
      <c r="D9205" s="1" t="s">
        <v>288</v>
      </c>
      <c r="E9205" s="45" t="str">
        <f>VLOOKUP(C9205,PROCV!E$50:G$126,3,0)</f>
        <v>Editorial</v>
      </c>
      <c r="F9205" s="1" t="s">
        <v>416</v>
      </c>
      <c r="G9205" s="1" t="s">
        <v>236</v>
      </c>
      <c r="H9205" s="1">
        <v>2015</v>
      </c>
      <c r="I9205" s="60">
        <f>VLOOKUP(H9205,PROCV!E$33:F$44,2,0)</f>
        <v>1.0942074303887901</v>
      </c>
      <c r="J9205" s="71">
        <v>4733</v>
      </c>
      <c r="K9205" s="44">
        <f t="shared" si="143"/>
        <v>5178.8837680301431</v>
      </c>
    </row>
    <row r="9206" spans="1:11" s="43" customFormat="1" ht="19.7" customHeight="1" x14ac:dyDescent="0.25">
      <c r="A9206" s="43" t="s">
        <v>153</v>
      </c>
      <c r="B9206" s="1" t="s">
        <v>239</v>
      </c>
      <c r="C9206" s="1" t="s">
        <v>289</v>
      </c>
      <c r="D9206" s="1" t="s">
        <v>288</v>
      </c>
      <c r="E9206" s="45" t="str">
        <f>VLOOKUP(C9206,PROCV!E$50:G$126,3,0)</f>
        <v>Editorial</v>
      </c>
      <c r="F9206" s="1" t="s">
        <v>416</v>
      </c>
      <c r="G9206" s="1" t="s">
        <v>236</v>
      </c>
      <c r="H9206" s="1">
        <v>2015</v>
      </c>
      <c r="I9206" s="60">
        <f>VLOOKUP(H9206,PROCV!E$33:F$44,2,0)</f>
        <v>1.0942074303887901</v>
      </c>
      <c r="J9206" s="71">
        <v>27313</v>
      </c>
      <c r="K9206" s="44">
        <f t="shared" si="143"/>
        <v>29886.087546209023</v>
      </c>
    </row>
    <row r="9207" spans="1:11" s="43" customFormat="1" ht="19.7" customHeight="1" x14ac:dyDescent="0.25">
      <c r="A9207" s="43" t="s">
        <v>153</v>
      </c>
      <c r="B9207" s="1" t="s">
        <v>239</v>
      </c>
      <c r="C9207" s="1" t="s">
        <v>289</v>
      </c>
      <c r="D9207" s="1" t="s">
        <v>288</v>
      </c>
      <c r="E9207" s="45" t="str">
        <f>VLOOKUP(C9207,PROCV!E$50:G$126,3,0)</f>
        <v>Editorial</v>
      </c>
      <c r="F9207" s="1" t="s">
        <v>416</v>
      </c>
      <c r="G9207" s="1" t="s">
        <v>236</v>
      </c>
      <c r="H9207" s="1">
        <v>2015</v>
      </c>
      <c r="I9207" s="60">
        <f>VLOOKUP(H9207,PROCV!E$33:F$44,2,0)</f>
        <v>1.0942074303887901</v>
      </c>
      <c r="J9207" s="71">
        <v>14470</v>
      </c>
      <c r="K9207" s="44">
        <f t="shared" si="143"/>
        <v>15833.181517725792</v>
      </c>
    </row>
    <row r="9208" spans="1:11" s="43" customFormat="1" ht="19.7" customHeight="1" x14ac:dyDescent="0.25">
      <c r="A9208" s="43" t="s">
        <v>153</v>
      </c>
      <c r="B9208" s="1" t="s">
        <v>239</v>
      </c>
      <c r="C9208" s="1" t="s">
        <v>287</v>
      </c>
      <c r="D9208" s="1" t="s">
        <v>286</v>
      </c>
      <c r="E9208" s="45" t="str">
        <f>VLOOKUP(C9208,PROCV!E$50:G$126,3,0)</f>
        <v>Música</v>
      </c>
      <c r="F9208" s="1" t="s">
        <v>416</v>
      </c>
      <c r="G9208" s="1" t="s">
        <v>236</v>
      </c>
      <c r="H9208" s="1">
        <v>2015</v>
      </c>
      <c r="I9208" s="60">
        <f>VLOOKUP(H9208,PROCV!E$33:F$44,2,0)</f>
        <v>1.0942074303887901</v>
      </c>
      <c r="J9208" s="71">
        <v>101857</v>
      </c>
      <c r="K9208" s="44">
        <f t="shared" si="143"/>
        <v>111452.68623711099</v>
      </c>
    </row>
    <row r="9209" spans="1:11" s="43" customFormat="1" ht="19.7" customHeight="1" x14ac:dyDescent="0.25">
      <c r="A9209" s="43" t="s">
        <v>153</v>
      </c>
      <c r="B9209" s="1" t="s">
        <v>239</v>
      </c>
      <c r="C9209" s="1" t="s">
        <v>287</v>
      </c>
      <c r="D9209" s="1" t="s">
        <v>286</v>
      </c>
      <c r="E9209" s="45" t="str">
        <f>VLOOKUP(C9209,PROCV!E$50:G$126,3,0)</f>
        <v>Música</v>
      </c>
      <c r="F9209" s="1" t="s">
        <v>416</v>
      </c>
      <c r="G9209" s="1" t="s">
        <v>236</v>
      </c>
      <c r="H9209" s="1">
        <v>2015</v>
      </c>
      <c r="I9209" s="60">
        <f>VLOOKUP(H9209,PROCV!E$33:F$44,2,0)</f>
        <v>1.0942074303887901</v>
      </c>
      <c r="J9209" s="71">
        <v>70472</v>
      </c>
      <c r="K9209" s="44">
        <f t="shared" si="143"/>
        <v>77110.986034358823</v>
      </c>
    </row>
    <row r="9210" spans="1:11" s="43" customFormat="1" ht="19.7" customHeight="1" x14ac:dyDescent="0.25">
      <c r="A9210" s="43" t="s">
        <v>153</v>
      </c>
      <c r="B9210" s="1" t="s">
        <v>239</v>
      </c>
      <c r="C9210" s="1" t="s">
        <v>287</v>
      </c>
      <c r="D9210" s="1" t="s">
        <v>286</v>
      </c>
      <c r="E9210" s="45" t="str">
        <f>VLOOKUP(C9210,PROCV!E$50:G$126,3,0)</f>
        <v>Música</v>
      </c>
      <c r="F9210" s="1" t="s">
        <v>416</v>
      </c>
      <c r="G9210" s="1" t="s">
        <v>236</v>
      </c>
      <c r="H9210" s="1">
        <v>2015</v>
      </c>
      <c r="I9210" s="60">
        <f>VLOOKUP(H9210,PROCV!E$33:F$44,2,0)</f>
        <v>1.0942074303887901</v>
      </c>
      <c r="J9210" s="71">
        <v>8608</v>
      </c>
      <c r="K9210" s="44">
        <f t="shared" si="143"/>
        <v>9418.9375607867059</v>
      </c>
    </row>
    <row r="9211" spans="1:11" s="43" customFormat="1" ht="19.7" customHeight="1" x14ac:dyDescent="0.25">
      <c r="A9211" s="43" t="s">
        <v>153</v>
      </c>
      <c r="B9211" s="1" t="s">
        <v>239</v>
      </c>
      <c r="C9211" s="1" t="s">
        <v>285</v>
      </c>
      <c r="D9211" s="1" t="s">
        <v>284</v>
      </c>
      <c r="E9211" s="45" t="str">
        <f>VLOOKUP(C9211,PROCV!E$50:G$126,3,0)</f>
        <v>Editorial</v>
      </c>
      <c r="F9211" s="1" t="s">
        <v>416</v>
      </c>
      <c r="G9211" s="1" t="s">
        <v>236</v>
      </c>
      <c r="H9211" s="1">
        <v>2015</v>
      </c>
      <c r="I9211" s="60">
        <f>VLOOKUP(H9211,PROCV!E$33:F$44,2,0)</f>
        <v>1.0942074303887901</v>
      </c>
      <c r="J9211" s="71">
        <v>13205</v>
      </c>
      <c r="K9211" s="44">
        <f t="shared" si="143"/>
        <v>14449.009118283973</v>
      </c>
    </row>
    <row r="9212" spans="1:11" s="43" customFormat="1" ht="19.7" customHeight="1" x14ac:dyDescent="0.25">
      <c r="A9212" s="43" t="s">
        <v>153</v>
      </c>
      <c r="B9212" s="1" t="s">
        <v>239</v>
      </c>
      <c r="C9212" s="1" t="s">
        <v>285</v>
      </c>
      <c r="D9212" s="1" t="s">
        <v>284</v>
      </c>
      <c r="E9212" s="45" t="str">
        <f>VLOOKUP(C9212,PROCV!E$50:G$126,3,0)</f>
        <v>Editorial</v>
      </c>
      <c r="F9212" s="1" t="s">
        <v>416</v>
      </c>
      <c r="G9212" s="1" t="s">
        <v>236</v>
      </c>
      <c r="H9212" s="1">
        <v>2015</v>
      </c>
      <c r="I9212" s="60">
        <f>VLOOKUP(H9212,PROCV!E$33:F$44,2,0)</f>
        <v>1.0942074303887901</v>
      </c>
      <c r="J9212" s="71">
        <v>14025</v>
      </c>
      <c r="K9212" s="44">
        <f t="shared" si="143"/>
        <v>15346.259211202781</v>
      </c>
    </row>
    <row r="9213" spans="1:11" s="43" customFormat="1" ht="19.7" customHeight="1" x14ac:dyDescent="0.25">
      <c r="A9213" s="43" t="s">
        <v>153</v>
      </c>
      <c r="B9213" s="1" t="s">
        <v>239</v>
      </c>
      <c r="C9213" s="1" t="s">
        <v>269</v>
      </c>
      <c r="D9213" s="1" t="s">
        <v>268</v>
      </c>
      <c r="E9213" s="45" t="str">
        <f>VLOOKUP(C9213,PROCV!E$50:G$126,3,0)</f>
        <v>NA</v>
      </c>
      <c r="F9213" s="1" t="s">
        <v>416</v>
      </c>
      <c r="G9213" s="1" t="s">
        <v>236</v>
      </c>
      <c r="H9213" s="1">
        <v>2015</v>
      </c>
      <c r="I9213" s="60">
        <f>VLOOKUP(H9213,PROCV!E$33:F$44,2,0)</f>
        <v>1.0942074303887901</v>
      </c>
      <c r="J9213" s="71">
        <v>3767</v>
      </c>
      <c r="K9213" s="44">
        <f t="shared" si="143"/>
        <v>4121.879390274572</v>
      </c>
    </row>
    <row r="9214" spans="1:11" s="43" customFormat="1" ht="19.7" customHeight="1" x14ac:dyDescent="0.25">
      <c r="A9214" s="43" t="s">
        <v>153</v>
      </c>
      <c r="B9214" s="1" t="s">
        <v>239</v>
      </c>
      <c r="C9214" s="1" t="s">
        <v>336</v>
      </c>
      <c r="D9214" s="1" t="s">
        <v>335</v>
      </c>
      <c r="E9214" s="45" t="str">
        <f>VLOOKUP(C9214,PROCV!E$50:G$126,3,0)</f>
        <v>NA</v>
      </c>
      <c r="F9214" s="1" t="s">
        <v>416</v>
      </c>
      <c r="G9214" s="1" t="s">
        <v>265</v>
      </c>
      <c r="H9214" s="1">
        <v>2015</v>
      </c>
      <c r="I9214" s="60">
        <f>VLOOKUP(H9214,PROCV!E$33:F$44,2,0)</f>
        <v>1.0942074303887901</v>
      </c>
      <c r="J9214" s="71">
        <v>360072</v>
      </c>
      <c r="K9214" s="44">
        <f t="shared" si="143"/>
        <v>393993.45787495241</v>
      </c>
    </row>
    <row r="9215" spans="1:11" s="43" customFormat="1" ht="19.7" customHeight="1" x14ac:dyDescent="0.25">
      <c r="A9215" s="43" t="s">
        <v>153</v>
      </c>
      <c r="B9215" s="1" t="s">
        <v>239</v>
      </c>
      <c r="C9215" s="1" t="s">
        <v>336</v>
      </c>
      <c r="D9215" s="1" t="s">
        <v>335</v>
      </c>
      <c r="E9215" s="45" t="str">
        <f>VLOOKUP(C9215,PROCV!E$50:G$126,3,0)</f>
        <v>NA</v>
      </c>
      <c r="F9215" s="1" t="s">
        <v>416</v>
      </c>
      <c r="G9215" s="1" t="s">
        <v>265</v>
      </c>
      <c r="H9215" s="1">
        <v>2015</v>
      </c>
      <c r="I9215" s="60">
        <f>VLOOKUP(H9215,PROCV!E$33:F$44,2,0)</f>
        <v>1.0942074303887901</v>
      </c>
      <c r="J9215" s="71">
        <v>10000</v>
      </c>
      <c r="K9215" s="44">
        <f t="shared" si="143"/>
        <v>10942.074303887901</v>
      </c>
    </row>
    <row r="9216" spans="1:11" s="43" customFormat="1" ht="19.7" customHeight="1" x14ac:dyDescent="0.25">
      <c r="A9216" s="43" t="s">
        <v>134</v>
      </c>
      <c r="B9216" s="1" t="s">
        <v>239</v>
      </c>
      <c r="C9216" s="1" t="s">
        <v>285</v>
      </c>
      <c r="D9216" s="1" t="s">
        <v>284</v>
      </c>
      <c r="E9216" s="45" t="str">
        <f>VLOOKUP(C9216,PROCV!E$50:G$126,3,0)</f>
        <v>Editorial</v>
      </c>
      <c r="F9216" s="1" t="s">
        <v>416</v>
      </c>
      <c r="G9216" s="1" t="s">
        <v>236</v>
      </c>
      <c r="H9216" s="1">
        <v>2016</v>
      </c>
      <c r="I9216" s="60">
        <f>VLOOKUP(H9216,PROCV!E$33:F$44,2,0)</f>
        <v>1.0294742132043471</v>
      </c>
      <c r="J9216" s="71">
        <v>3464</v>
      </c>
      <c r="K9216" s="44">
        <f t="shared" si="143"/>
        <v>3566.0986745398582</v>
      </c>
    </row>
    <row r="9217" spans="1:11" s="43" customFormat="1" ht="19.7" customHeight="1" x14ac:dyDescent="0.25">
      <c r="A9217" s="43" t="s">
        <v>134</v>
      </c>
      <c r="B9217" s="1" t="s">
        <v>239</v>
      </c>
      <c r="C9217" s="1" t="s">
        <v>285</v>
      </c>
      <c r="D9217" s="1" t="s">
        <v>284</v>
      </c>
      <c r="E9217" s="45" t="str">
        <f>VLOOKUP(C9217,PROCV!E$50:G$126,3,0)</f>
        <v>Editorial</v>
      </c>
      <c r="F9217" s="1" t="s">
        <v>416</v>
      </c>
      <c r="G9217" s="1" t="s">
        <v>236</v>
      </c>
      <c r="H9217" s="1">
        <v>2016</v>
      </c>
      <c r="I9217" s="60">
        <f>VLOOKUP(H9217,PROCV!E$33:F$44,2,0)</f>
        <v>1.0294742132043471</v>
      </c>
      <c r="J9217" s="71">
        <v>31394</v>
      </c>
      <c r="K9217" s="44">
        <f t="shared" si="143"/>
        <v>32319.313449337271</v>
      </c>
    </row>
    <row r="9218" spans="1:11" s="43" customFormat="1" ht="19.7" customHeight="1" x14ac:dyDescent="0.25">
      <c r="A9218" s="43" t="s">
        <v>134</v>
      </c>
      <c r="B9218" s="1" t="s">
        <v>239</v>
      </c>
      <c r="C9218" s="1" t="s">
        <v>285</v>
      </c>
      <c r="D9218" s="1" t="s">
        <v>284</v>
      </c>
      <c r="E9218" s="45" t="str">
        <f>VLOOKUP(C9218,PROCV!E$50:G$126,3,0)</f>
        <v>Editorial</v>
      </c>
      <c r="F9218" s="1" t="s">
        <v>416</v>
      </c>
      <c r="G9218" s="1" t="s">
        <v>236</v>
      </c>
      <c r="H9218" s="1">
        <v>2016</v>
      </c>
      <c r="I9218" s="60">
        <f>VLOOKUP(H9218,PROCV!E$33:F$44,2,0)</f>
        <v>1.0294742132043471</v>
      </c>
      <c r="J9218" s="71">
        <v>7785</v>
      </c>
      <c r="K9218" s="44">
        <f t="shared" si="143"/>
        <v>8014.4567497958415</v>
      </c>
    </row>
    <row r="9219" spans="1:11" s="43" customFormat="1" ht="19.7" customHeight="1" x14ac:dyDescent="0.25">
      <c r="A9219" s="43" t="s">
        <v>137</v>
      </c>
      <c r="B9219" s="1" t="s">
        <v>292</v>
      </c>
      <c r="C9219" s="1" t="s">
        <v>285</v>
      </c>
      <c r="D9219" s="1" t="s">
        <v>284</v>
      </c>
      <c r="E9219" s="45" t="str">
        <f>VLOOKUP(C9219,PROCV!E$50:G$126,3,0)</f>
        <v>Editorial</v>
      </c>
      <c r="F9219" s="1" t="s">
        <v>416</v>
      </c>
      <c r="G9219" s="1" t="s">
        <v>236</v>
      </c>
      <c r="H9219" s="1">
        <v>2016</v>
      </c>
      <c r="I9219" s="60">
        <f>VLOOKUP(H9219,PROCV!E$33:F$44,2,0)</f>
        <v>1.0294742132043471</v>
      </c>
      <c r="J9219" s="71">
        <v>7011</v>
      </c>
      <c r="K9219" s="44">
        <f t="shared" ref="K9219:K9282" si="144">J9219*I9219</f>
        <v>7217.6437087756776</v>
      </c>
    </row>
    <row r="9220" spans="1:11" s="43" customFormat="1" ht="19.7" customHeight="1" x14ac:dyDescent="0.25">
      <c r="A9220" s="43" t="s">
        <v>137</v>
      </c>
      <c r="B9220" s="1" t="s">
        <v>292</v>
      </c>
      <c r="C9220" s="1" t="s">
        <v>285</v>
      </c>
      <c r="D9220" s="1" t="s">
        <v>284</v>
      </c>
      <c r="E9220" s="45" t="str">
        <f>VLOOKUP(C9220,PROCV!E$50:G$126,3,0)</f>
        <v>Editorial</v>
      </c>
      <c r="F9220" s="1" t="s">
        <v>416</v>
      </c>
      <c r="G9220" s="1" t="s">
        <v>236</v>
      </c>
      <c r="H9220" s="1">
        <v>2016</v>
      </c>
      <c r="I9220" s="60">
        <f>VLOOKUP(H9220,PROCV!E$33:F$44,2,0)</f>
        <v>1.0294742132043471</v>
      </c>
      <c r="J9220" s="71">
        <v>1704</v>
      </c>
      <c r="K9220" s="44">
        <f t="shared" si="144"/>
        <v>1754.2240593002075</v>
      </c>
    </row>
    <row r="9221" spans="1:11" s="43" customFormat="1" ht="19.7" customHeight="1" x14ac:dyDescent="0.25">
      <c r="A9221" s="43" t="s">
        <v>137</v>
      </c>
      <c r="B9221" s="1" t="s">
        <v>292</v>
      </c>
      <c r="C9221" s="1" t="s">
        <v>254</v>
      </c>
      <c r="D9221" s="1" t="s">
        <v>253</v>
      </c>
      <c r="E9221" s="45" t="str">
        <f>VLOOKUP(C9221,PROCV!E$50:G$126,3,0)</f>
        <v>Música</v>
      </c>
      <c r="F9221" s="1" t="s">
        <v>416</v>
      </c>
      <c r="G9221" s="1" t="s">
        <v>236</v>
      </c>
      <c r="H9221" s="1">
        <v>2016</v>
      </c>
      <c r="I9221" s="60">
        <f>VLOOKUP(H9221,PROCV!E$33:F$44,2,0)</f>
        <v>1.0294742132043471</v>
      </c>
      <c r="J9221" s="71">
        <v>10423</v>
      </c>
      <c r="K9221" s="44">
        <f t="shared" si="144"/>
        <v>10730.209724228909</v>
      </c>
    </row>
    <row r="9222" spans="1:11" s="43" customFormat="1" ht="19.7" customHeight="1" x14ac:dyDescent="0.25">
      <c r="A9222" s="43" t="s">
        <v>137</v>
      </c>
      <c r="B9222" s="1" t="s">
        <v>292</v>
      </c>
      <c r="C9222" s="1" t="s">
        <v>252</v>
      </c>
      <c r="D9222" s="1" t="s">
        <v>251</v>
      </c>
      <c r="E9222" s="45" t="str">
        <f>VLOOKUP(C9222,PROCV!E$50:G$126,3,0)</f>
        <v>Audiovisual</v>
      </c>
      <c r="F9222" s="1" t="s">
        <v>416</v>
      </c>
      <c r="G9222" s="1" t="s">
        <v>236</v>
      </c>
      <c r="H9222" s="1">
        <v>2016</v>
      </c>
      <c r="I9222" s="60">
        <f>VLOOKUP(H9222,PROCV!E$33:F$44,2,0)</f>
        <v>1.0294742132043471</v>
      </c>
      <c r="J9222" s="71">
        <v>23347</v>
      </c>
      <c r="K9222" s="44">
        <f t="shared" si="144"/>
        <v>24035.134455681891</v>
      </c>
    </row>
    <row r="9223" spans="1:11" s="43" customFormat="1" ht="19.7" customHeight="1" x14ac:dyDescent="0.25">
      <c r="A9223" s="43" t="s">
        <v>137</v>
      </c>
      <c r="B9223" s="1" t="s">
        <v>292</v>
      </c>
      <c r="C9223" s="1" t="s">
        <v>250</v>
      </c>
      <c r="D9223" s="1" t="s">
        <v>249</v>
      </c>
      <c r="E9223" s="45" t="str">
        <f>VLOOKUP(C9223,PROCV!E$50:G$126,3,0)</f>
        <v>Audiovisual</v>
      </c>
      <c r="F9223" s="1" t="s">
        <v>416</v>
      </c>
      <c r="G9223" s="1" t="s">
        <v>236</v>
      </c>
      <c r="H9223" s="1">
        <v>2016</v>
      </c>
      <c r="I9223" s="60">
        <f>VLOOKUP(H9223,PROCV!E$33:F$44,2,0)</f>
        <v>1.0294742132043471</v>
      </c>
      <c r="J9223" s="71">
        <v>36431</v>
      </c>
      <c r="K9223" s="44">
        <f t="shared" si="144"/>
        <v>37504.775061247565</v>
      </c>
    </row>
    <row r="9224" spans="1:11" s="43" customFormat="1" ht="19.7" customHeight="1" x14ac:dyDescent="0.25">
      <c r="A9224" s="43" t="s">
        <v>137</v>
      </c>
      <c r="B9224" s="1" t="s">
        <v>292</v>
      </c>
      <c r="C9224" s="1" t="s">
        <v>250</v>
      </c>
      <c r="D9224" s="1" t="s">
        <v>249</v>
      </c>
      <c r="E9224" s="45" t="str">
        <f>VLOOKUP(C9224,PROCV!E$50:G$126,3,0)</f>
        <v>Audiovisual</v>
      </c>
      <c r="F9224" s="1" t="s">
        <v>416</v>
      </c>
      <c r="G9224" s="1" t="s">
        <v>236</v>
      </c>
      <c r="H9224" s="1">
        <v>2016</v>
      </c>
      <c r="I9224" s="60">
        <f>VLOOKUP(H9224,PROCV!E$33:F$44,2,0)</f>
        <v>1.0294742132043471</v>
      </c>
      <c r="J9224" s="71">
        <v>103636</v>
      </c>
      <c r="K9224" s="44">
        <f t="shared" si="144"/>
        <v>106690.58955964571</v>
      </c>
    </row>
    <row r="9225" spans="1:11" s="43" customFormat="1" ht="19.7" customHeight="1" x14ac:dyDescent="0.25">
      <c r="A9225" s="43" t="s">
        <v>137</v>
      </c>
      <c r="B9225" s="1" t="s">
        <v>292</v>
      </c>
      <c r="C9225" s="1" t="s">
        <v>238</v>
      </c>
      <c r="D9225" s="1" t="s">
        <v>237</v>
      </c>
      <c r="E9225" s="45" t="str">
        <f>VLOOKUP(C9225,PROCV!E$50:G$126,3,0)</f>
        <v>Artes Cênicas e Espetáculos</v>
      </c>
      <c r="F9225" s="1" t="s">
        <v>416</v>
      </c>
      <c r="G9225" s="1" t="s">
        <v>236</v>
      </c>
      <c r="H9225" s="1">
        <v>2016</v>
      </c>
      <c r="I9225" s="60">
        <f>VLOOKUP(H9225,PROCV!E$33:F$44,2,0)</f>
        <v>1.0294742132043471</v>
      </c>
      <c r="J9225" s="71">
        <v>6665</v>
      </c>
      <c r="K9225" s="44">
        <f t="shared" si="144"/>
        <v>6861.4456310069736</v>
      </c>
    </row>
    <row r="9226" spans="1:11" s="43" customFormat="1" ht="19.7" customHeight="1" x14ac:dyDescent="0.25">
      <c r="A9226" s="43" t="s">
        <v>139</v>
      </c>
      <c r="B9226" s="1" t="s">
        <v>239</v>
      </c>
      <c r="C9226" s="1" t="s">
        <v>287</v>
      </c>
      <c r="D9226" s="1" t="s">
        <v>286</v>
      </c>
      <c r="E9226" s="45" t="str">
        <f>VLOOKUP(C9226,PROCV!E$50:G$126,3,0)</f>
        <v>Música</v>
      </c>
      <c r="F9226" s="1" t="s">
        <v>416</v>
      </c>
      <c r="G9226" s="1" t="s">
        <v>236</v>
      </c>
      <c r="H9226" s="1">
        <v>2016</v>
      </c>
      <c r="I9226" s="60">
        <f>VLOOKUP(H9226,PROCV!E$33:F$44,2,0)</f>
        <v>1.0294742132043471</v>
      </c>
      <c r="J9226" s="71">
        <v>33697</v>
      </c>
      <c r="K9226" s="44">
        <f t="shared" si="144"/>
        <v>34690.192562346885</v>
      </c>
    </row>
    <row r="9227" spans="1:11" s="43" customFormat="1" ht="19.7" customHeight="1" x14ac:dyDescent="0.25">
      <c r="A9227" s="43" t="s">
        <v>139</v>
      </c>
      <c r="B9227" s="1" t="s">
        <v>239</v>
      </c>
      <c r="C9227" s="1" t="s">
        <v>285</v>
      </c>
      <c r="D9227" s="1" t="s">
        <v>284</v>
      </c>
      <c r="E9227" s="45" t="str">
        <f>VLOOKUP(C9227,PROCV!E$50:G$126,3,0)</f>
        <v>Editorial</v>
      </c>
      <c r="F9227" s="1" t="s">
        <v>416</v>
      </c>
      <c r="G9227" s="1" t="s">
        <v>265</v>
      </c>
      <c r="H9227" s="1">
        <v>2016</v>
      </c>
      <c r="I9227" s="60">
        <f>VLOOKUP(H9227,PROCV!E$33:F$44,2,0)</f>
        <v>1.0294742132043471</v>
      </c>
      <c r="J9227" s="71">
        <v>9920</v>
      </c>
      <c r="K9227" s="44">
        <f t="shared" si="144"/>
        <v>10212.384194987122</v>
      </c>
    </row>
    <row r="9228" spans="1:11" s="43" customFormat="1" ht="19.7" customHeight="1" x14ac:dyDescent="0.25">
      <c r="A9228" s="43" t="s">
        <v>139</v>
      </c>
      <c r="B9228" s="1" t="s">
        <v>239</v>
      </c>
      <c r="C9228" s="1" t="s">
        <v>285</v>
      </c>
      <c r="D9228" s="1" t="s">
        <v>284</v>
      </c>
      <c r="E9228" s="45" t="str">
        <f>VLOOKUP(C9228,PROCV!E$50:G$126,3,0)</f>
        <v>Editorial</v>
      </c>
      <c r="F9228" s="1" t="s">
        <v>416</v>
      </c>
      <c r="G9228" s="1" t="s">
        <v>265</v>
      </c>
      <c r="H9228" s="1">
        <v>2016</v>
      </c>
      <c r="I9228" s="60">
        <f>VLOOKUP(H9228,PROCV!E$33:F$44,2,0)</f>
        <v>1.0294742132043471</v>
      </c>
      <c r="J9228" s="71">
        <v>256640</v>
      </c>
      <c r="K9228" s="44">
        <f t="shared" si="144"/>
        <v>264204.26207676361</v>
      </c>
    </row>
    <row r="9229" spans="1:11" s="43" customFormat="1" ht="19.7" customHeight="1" x14ac:dyDescent="0.25">
      <c r="A9229" s="43" t="s">
        <v>139</v>
      </c>
      <c r="B9229" s="1" t="s">
        <v>239</v>
      </c>
      <c r="C9229" s="1" t="s">
        <v>285</v>
      </c>
      <c r="D9229" s="1" t="s">
        <v>284</v>
      </c>
      <c r="E9229" s="45" t="str">
        <f>VLOOKUP(C9229,PROCV!E$50:G$126,3,0)</f>
        <v>Editorial</v>
      </c>
      <c r="F9229" s="1" t="s">
        <v>416</v>
      </c>
      <c r="G9229" s="1" t="s">
        <v>265</v>
      </c>
      <c r="H9229" s="1">
        <v>2016</v>
      </c>
      <c r="I9229" s="60">
        <f>VLOOKUP(H9229,PROCV!E$33:F$44,2,0)</f>
        <v>1.0294742132043471</v>
      </c>
      <c r="J9229" s="71">
        <v>9920</v>
      </c>
      <c r="K9229" s="44">
        <f t="shared" si="144"/>
        <v>10212.384194987122</v>
      </c>
    </row>
    <row r="9230" spans="1:11" s="43" customFormat="1" ht="19.7" customHeight="1" x14ac:dyDescent="0.25">
      <c r="A9230" s="43" t="s">
        <v>139</v>
      </c>
      <c r="B9230" s="1" t="s">
        <v>239</v>
      </c>
      <c r="C9230" s="1" t="s">
        <v>285</v>
      </c>
      <c r="D9230" s="1" t="s">
        <v>284</v>
      </c>
      <c r="E9230" s="45" t="str">
        <f>VLOOKUP(C9230,PROCV!E$50:G$126,3,0)</f>
        <v>Editorial</v>
      </c>
      <c r="F9230" s="1" t="s">
        <v>416</v>
      </c>
      <c r="G9230" s="1" t="s">
        <v>236</v>
      </c>
      <c r="H9230" s="1">
        <v>2016</v>
      </c>
      <c r="I9230" s="60">
        <f>VLOOKUP(H9230,PROCV!E$33:F$44,2,0)</f>
        <v>1.0294742132043471</v>
      </c>
      <c r="J9230" s="71">
        <v>38095</v>
      </c>
      <c r="K9230" s="44">
        <f t="shared" si="144"/>
        <v>39217.820152019602</v>
      </c>
    </row>
    <row r="9231" spans="1:11" s="43" customFormat="1" ht="19.7" customHeight="1" x14ac:dyDescent="0.25">
      <c r="A9231" s="43" t="s">
        <v>139</v>
      </c>
      <c r="B9231" s="1" t="s">
        <v>239</v>
      </c>
      <c r="C9231" s="1" t="s">
        <v>285</v>
      </c>
      <c r="D9231" s="1" t="s">
        <v>284</v>
      </c>
      <c r="E9231" s="45" t="str">
        <f>VLOOKUP(C9231,PROCV!E$50:G$126,3,0)</f>
        <v>Editorial</v>
      </c>
      <c r="F9231" s="1" t="s">
        <v>416</v>
      </c>
      <c r="G9231" s="1" t="s">
        <v>265</v>
      </c>
      <c r="H9231" s="1">
        <v>2016</v>
      </c>
      <c r="I9231" s="60">
        <f>VLOOKUP(H9231,PROCV!E$33:F$44,2,0)</f>
        <v>1.0294742132043471</v>
      </c>
      <c r="J9231" s="71">
        <v>18640</v>
      </c>
      <c r="K9231" s="44">
        <f t="shared" si="144"/>
        <v>19189.39933412903</v>
      </c>
    </row>
    <row r="9232" spans="1:11" s="43" customFormat="1" ht="19.7" customHeight="1" x14ac:dyDescent="0.25">
      <c r="A9232" s="43" t="s">
        <v>139</v>
      </c>
      <c r="B9232" s="1" t="s">
        <v>239</v>
      </c>
      <c r="C9232" s="1" t="s">
        <v>269</v>
      </c>
      <c r="D9232" s="1" t="s">
        <v>268</v>
      </c>
      <c r="E9232" s="45" t="str">
        <f>VLOOKUP(C9232,PROCV!E$50:G$126,3,0)</f>
        <v>NA</v>
      </c>
      <c r="F9232" s="1" t="s">
        <v>416</v>
      </c>
      <c r="G9232" s="1" t="s">
        <v>236</v>
      </c>
      <c r="H9232" s="1">
        <v>2016</v>
      </c>
      <c r="I9232" s="60">
        <f>VLOOKUP(H9232,PROCV!E$33:F$44,2,0)</f>
        <v>1.0294742132043471</v>
      </c>
      <c r="J9232" s="71">
        <v>32095</v>
      </c>
      <c r="K9232" s="44">
        <f t="shared" si="144"/>
        <v>33040.974872793522</v>
      </c>
    </row>
    <row r="9233" spans="1:11" s="43" customFormat="1" ht="19.7" customHeight="1" x14ac:dyDescent="0.25">
      <c r="A9233" s="43" t="s">
        <v>139</v>
      </c>
      <c r="B9233" s="1" t="s">
        <v>239</v>
      </c>
      <c r="C9233" s="1" t="s">
        <v>256</v>
      </c>
      <c r="D9233" s="1" t="s">
        <v>255</v>
      </c>
      <c r="E9233" s="45" t="str">
        <f>VLOOKUP(C9233,PROCV!E$50:G$126,3,0)</f>
        <v>Audiovisual</v>
      </c>
      <c r="F9233" s="1" t="s">
        <v>416</v>
      </c>
      <c r="G9233" s="1" t="s">
        <v>265</v>
      </c>
      <c r="H9233" s="1">
        <v>2016</v>
      </c>
      <c r="I9233" s="60">
        <f>VLOOKUP(H9233,PROCV!E$33:F$44,2,0)</f>
        <v>1.0294742132043471</v>
      </c>
      <c r="J9233" s="71">
        <v>57836</v>
      </c>
      <c r="K9233" s="44">
        <f t="shared" si="144"/>
        <v>59540.670594886615</v>
      </c>
    </row>
    <row r="9234" spans="1:11" s="43" customFormat="1" ht="19.7" customHeight="1" x14ac:dyDescent="0.25">
      <c r="A9234" s="43" t="s">
        <v>139</v>
      </c>
      <c r="B9234" s="1" t="s">
        <v>239</v>
      </c>
      <c r="C9234" s="1" t="s">
        <v>256</v>
      </c>
      <c r="D9234" s="1" t="s">
        <v>255</v>
      </c>
      <c r="E9234" s="45" t="str">
        <f>VLOOKUP(C9234,PROCV!E$50:G$126,3,0)</f>
        <v>Audiovisual</v>
      </c>
      <c r="F9234" s="1" t="s">
        <v>416</v>
      </c>
      <c r="G9234" s="1" t="s">
        <v>265</v>
      </c>
      <c r="H9234" s="1">
        <v>2016</v>
      </c>
      <c r="I9234" s="60">
        <f>VLOOKUP(H9234,PROCV!E$33:F$44,2,0)</f>
        <v>1.0294742132043471</v>
      </c>
      <c r="J9234" s="71">
        <v>1397</v>
      </c>
      <c r="K9234" s="44">
        <f t="shared" si="144"/>
        <v>1438.1754758464729</v>
      </c>
    </row>
    <row r="9235" spans="1:11" s="43" customFormat="1" ht="19.7" customHeight="1" x14ac:dyDescent="0.25">
      <c r="A9235" s="43" t="s">
        <v>139</v>
      </c>
      <c r="B9235" s="1" t="s">
        <v>239</v>
      </c>
      <c r="C9235" s="1" t="s">
        <v>252</v>
      </c>
      <c r="D9235" s="1" t="s">
        <v>251</v>
      </c>
      <c r="E9235" s="45" t="str">
        <f>VLOOKUP(C9235,PROCV!E$50:G$126,3,0)</f>
        <v>Audiovisual</v>
      </c>
      <c r="F9235" s="1" t="s">
        <v>416</v>
      </c>
      <c r="G9235" s="1" t="s">
        <v>236</v>
      </c>
      <c r="H9235" s="1">
        <v>2016</v>
      </c>
      <c r="I9235" s="60">
        <f>VLOOKUP(H9235,PROCV!E$33:F$44,2,0)</f>
        <v>1.0294742132043471</v>
      </c>
      <c r="J9235" s="71">
        <v>6656</v>
      </c>
      <c r="K9235" s="44">
        <f t="shared" si="144"/>
        <v>6852.1803630881341</v>
      </c>
    </row>
    <row r="9236" spans="1:11" s="43" customFormat="1" ht="19.7" customHeight="1" x14ac:dyDescent="0.25">
      <c r="A9236" s="43" t="s">
        <v>139</v>
      </c>
      <c r="B9236" s="1" t="s">
        <v>239</v>
      </c>
      <c r="C9236" s="1" t="s">
        <v>252</v>
      </c>
      <c r="D9236" s="1" t="s">
        <v>251</v>
      </c>
      <c r="E9236" s="45" t="str">
        <f>VLOOKUP(C9236,PROCV!E$50:G$126,3,0)</f>
        <v>Audiovisual</v>
      </c>
      <c r="F9236" s="1" t="s">
        <v>416</v>
      </c>
      <c r="G9236" s="1" t="s">
        <v>236</v>
      </c>
      <c r="H9236" s="1">
        <v>2016</v>
      </c>
      <c r="I9236" s="60">
        <f>VLOOKUP(H9236,PROCV!E$33:F$44,2,0)</f>
        <v>1.0294742132043471</v>
      </c>
      <c r="J9236" s="71">
        <v>104774</v>
      </c>
      <c r="K9236" s="44">
        <f t="shared" si="144"/>
        <v>107862.13121427226</v>
      </c>
    </row>
    <row r="9237" spans="1:11" s="43" customFormat="1" ht="19.7" customHeight="1" x14ac:dyDescent="0.25">
      <c r="A9237" s="43" t="s">
        <v>139</v>
      </c>
      <c r="B9237" s="1" t="s">
        <v>239</v>
      </c>
      <c r="C9237" s="1" t="s">
        <v>252</v>
      </c>
      <c r="D9237" s="1" t="s">
        <v>251</v>
      </c>
      <c r="E9237" s="45" t="str">
        <f>VLOOKUP(C9237,PROCV!E$50:G$126,3,0)</f>
        <v>Audiovisual</v>
      </c>
      <c r="F9237" s="1" t="s">
        <v>416</v>
      </c>
      <c r="G9237" s="1" t="s">
        <v>236</v>
      </c>
      <c r="H9237" s="1">
        <v>2016</v>
      </c>
      <c r="I9237" s="60">
        <f>VLOOKUP(H9237,PROCV!E$33:F$44,2,0)</f>
        <v>1.0294742132043471</v>
      </c>
      <c r="J9237" s="71">
        <v>1419</v>
      </c>
      <c r="K9237" s="44">
        <f t="shared" si="144"/>
        <v>1460.8239085369685</v>
      </c>
    </row>
    <row r="9238" spans="1:11" s="43" customFormat="1" ht="19.7" customHeight="1" x14ac:dyDescent="0.25">
      <c r="A9238" s="43" t="s">
        <v>139</v>
      </c>
      <c r="B9238" s="1" t="s">
        <v>239</v>
      </c>
      <c r="C9238" s="1" t="s">
        <v>250</v>
      </c>
      <c r="D9238" s="1" t="s">
        <v>249</v>
      </c>
      <c r="E9238" s="45" t="str">
        <f>VLOOKUP(C9238,PROCV!E$50:G$126,3,0)</f>
        <v>Audiovisual</v>
      </c>
      <c r="F9238" s="1" t="s">
        <v>416</v>
      </c>
      <c r="G9238" s="1" t="s">
        <v>236</v>
      </c>
      <c r="H9238" s="1">
        <v>2016</v>
      </c>
      <c r="I9238" s="60">
        <f>VLOOKUP(H9238,PROCV!E$33:F$44,2,0)</f>
        <v>1.0294742132043471</v>
      </c>
      <c r="J9238" s="71">
        <v>150019</v>
      </c>
      <c r="K9238" s="44">
        <f t="shared" si="144"/>
        <v>154440.69199070294</v>
      </c>
    </row>
    <row r="9239" spans="1:11" s="43" customFormat="1" ht="19.7" customHeight="1" x14ac:dyDescent="0.25">
      <c r="A9239" s="43" t="s">
        <v>139</v>
      </c>
      <c r="B9239" s="1" t="s">
        <v>239</v>
      </c>
      <c r="C9239" s="1" t="s">
        <v>238</v>
      </c>
      <c r="D9239" s="1" t="s">
        <v>237</v>
      </c>
      <c r="E9239" s="45" t="str">
        <f>VLOOKUP(C9239,PROCV!E$50:G$126,3,0)</f>
        <v>Artes Cênicas e Espetáculos</v>
      </c>
      <c r="F9239" s="1" t="s">
        <v>416</v>
      </c>
      <c r="G9239" s="1" t="s">
        <v>236</v>
      </c>
      <c r="H9239" s="1">
        <v>2016</v>
      </c>
      <c r="I9239" s="60">
        <f>VLOOKUP(H9239,PROCV!E$33:F$44,2,0)</f>
        <v>1.0294742132043471</v>
      </c>
      <c r="J9239" s="71">
        <v>8199</v>
      </c>
      <c r="K9239" s="44">
        <f t="shared" si="144"/>
        <v>8440.6590740624415</v>
      </c>
    </row>
    <row r="9240" spans="1:11" s="43" customFormat="1" ht="19.7" customHeight="1" x14ac:dyDescent="0.25">
      <c r="A9240" s="43" t="s">
        <v>141</v>
      </c>
      <c r="B9240" s="1" t="s">
        <v>239</v>
      </c>
      <c r="C9240" s="1" t="s">
        <v>285</v>
      </c>
      <c r="D9240" s="1" t="s">
        <v>284</v>
      </c>
      <c r="E9240" s="45" t="str">
        <f>VLOOKUP(C9240,PROCV!E$50:G$126,3,0)</f>
        <v>Editorial</v>
      </c>
      <c r="F9240" s="1" t="s">
        <v>416</v>
      </c>
      <c r="G9240" s="1" t="s">
        <v>236</v>
      </c>
      <c r="H9240" s="1">
        <v>2016</v>
      </c>
      <c r="I9240" s="60">
        <f>VLOOKUP(H9240,PROCV!E$33:F$44,2,0)</f>
        <v>1.0294742132043471</v>
      </c>
      <c r="J9240" s="71">
        <v>93695</v>
      </c>
      <c r="K9240" s="44">
        <f t="shared" si="144"/>
        <v>96456.586406181304</v>
      </c>
    </row>
    <row r="9241" spans="1:11" s="43" customFormat="1" ht="19.7" customHeight="1" x14ac:dyDescent="0.25">
      <c r="A9241" s="43" t="s">
        <v>141</v>
      </c>
      <c r="B9241" s="1" t="s">
        <v>239</v>
      </c>
      <c r="C9241" s="1" t="s">
        <v>250</v>
      </c>
      <c r="D9241" s="1" t="s">
        <v>249</v>
      </c>
      <c r="E9241" s="45" t="str">
        <f>VLOOKUP(C9241,PROCV!E$50:G$126,3,0)</f>
        <v>Audiovisual</v>
      </c>
      <c r="F9241" s="1" t="s">
        <v>416</v>
      </c>
      <c r="G9241" s="1" t="s">
        <v>236</v>
      </c>
      <c r="H9241" s="1">
        <v>2016</v>
      </c>
      <c r="I9241" s="60">
        <f>VLOOKUP(H9241,PROCV!E$33:F$44,2,0)</f>
        <v>1.0294742132043471</v>
      </c>
      <c r="J9241" s="71">
        <v>105640</v>
      </c>
      <c r="K9241" s="44">
        <f t="shared" si="144"/>
        <v>108753.65588290723</v>
      </c>
    </row>
    <row r="9242" spans="1:11" s="43" customFormat="1" ht="19.7" customHeight="1" x14ac:dyDescent="0.25">
      <c r="A9242" s="43" t="s">
        <v>148</v>
      </c>
      <c r="B9242" s="1" t="s">
        <v>292</v>
      </c>
      <c r="C9242" s="1" t="s">
        <v>309</v>
      </c>
      <c r="D9242" s="1" t="s">
        <v>308</v>
      </c>
      <c r="E9242" s="45" t="str">
        <f>VLOOKUP(C9242,PROCV!E$50:G$126,3,0)</f>
        <v>NA</v>
      </c>
      <c r="F9242" s="1" t="s">
        <v>416</v>
      </c>
      <c r="G9242" s="1" t="s">
        <v>236</v>
      </c>
      <c r="H9242" s="1">
        <v>2016</v>
      </c>
      <c r="I9242" s="60">
        <f>VLOOKUP(H9242,PROCV!E$33:F$44,2,0)</f>
        <v>1.0294742132043471</v>
      </c>
      <c r="J9242" s="71">
        <v>6764</v>
      </c>
      <c r="K9242" s="44">
        <f t="shared" si="144"/>
        <v>6963.3635781142038</v>
      </c>
    </row>
    <row r="9243" spans="1:11" s="43" customFormat="1" ht="19.7" customHeight="1" x14ac:dyDescent="0.25">
      <c r="A9243" s="43" t="s">
        <v>148</v>
      </c>
      <c r="B9243" s="1" t="s">
        <v>292</v>
      </c>
      <c r="C9243" s="1" t="s">
        <v>291</v>
      </c>
      <c r="D9243" s="1" t="s">
        <v>290</v>
      </c>
      <c r="E9243" s="45" t="str">
        <f>VLOOKUP(C9243,PROCV!E$50:G$126,3,0)</f>
        <v>NA</v>
      </c>
      <c r="F9243" s="1" t="s">
        <v>416</v>
      </c>
      <c r="G9243" s="1" t="s">
        <v>236</v>
      </c>
      <c r="H9243" s="1">
        <v>2016</v>
      </c>
      <c r="I9243" s="60">
        <f>VLOOKUP(H9243,PROCV!E$33:F$44,2,0)</f>
        <v>1.0294742132043471</v>
      </c>
      <c r="J9243" s="71">
        <v>358729</v>
      </c>
      <c r="K9243" s="44">
        <f t="shared" si="144"/>
        <v>369302.25502858224</v>
      </c>
    </row>
    <row r="9244" spans="1:11" s="43" customFormat="1" ht="19.7" customHeight="1" x14ac:dyDescent="0.25">
      <c r="A9244" s="43" t="s">
        <v>148</v>
      </c>
      <c r="B9244" s="1" t="s">
        <v>292</v>
      </c>
      <c r="C9244" s="1" t="s">
        <v>291</v>
      </c>
      <c r="D9244" s="1" t="s">
        <v>290</v>
      </c>
      <c r="E9244" s="45" t="str">
        <f>VLOOKUP(C9244,PROCV!E$50:G$126,3,0)</f>
        <v>NA</v>
      </c>
      <c r="F9244" s="1" t="s">
        <v>416</v>
      </c>
      <c r="G9244" s="1" t="s">
        <v>236</v>
      </c>
      <c r="H9244" s="1">
        <v>2016</v>
      </c>
      <c r="I9244" s="60">
        <f>VLOOKUP(H9244,PROCV!E$33:F$44,2,0)</f>
        <v>1.0294742132043471</v>
      </c>
      <c r="J9244" s="71">
        <v>177625</v>
      </c>
      <c r="K9244" s="44">
        <f t="shared" si="144"/>
        <v>182860.35712042215</v>
      </c>
    </row>
    <row r="9245" spans="1:11" s="43" customFormat="1" ht="19.7" customHeight="1" x14ac:dyDescent="0.25">
      <c r="A9245" s="43" t="s">
        <v>148</v>
      </c>
      <c r="B9245" s="1" t="s">
        <v>292</v>
      </c>
      <c r="C9245" s="1" t="s">
        <v>289</v>
      </c>
      <c r="D9245" s="1" t="s">
        <v>288</v>
      </c>
      <c r="E9245" s="45" t="str">
        <f>VLOOKUP(C9245,PROCV!E$50:G$126,3,0)</f>
        <v>Editorial</v>
      </c>
      <c r="F9245" s="1" t="s">
        <v>416</v>
      </c>
      <c r="G9245" s="1" t="s">
        <v>236</v>
      </c>
      <c r="H9245" s="1">
        <v>2016</v>
      </c>
      <c r="I9245" s="60">
        <f>VLOOKUP(H9245,PROCV!E$33:F$44,2,0)</f>
        <v>1.0294742132043471</v>
      </c>
      <c r="J9245" s="71">
        <v>1162</v>
      </c>
      <c r="K9245" s="44">
        <f t="shared" si="144"/>
        <v>1196.2490357434513</v>
      </c>
    </row>
    <row r="9246" spans="1:11" s="43" customFormat="1" ht="19.7" customHeight="1" x14ac:dyDescent="0.25">
      <c r="A9246" s="43" t="s">
        <v>148</v>
      </c>
      <c r="B9246" s="1" t="s">
        <v>292</v>
      </c>
      <c r="C9246" s="1" t="s">
        <v>289</v>
      </c>
      <c r="D9246" s="1" t="s">
        <v>288</v>
      </c>
      <c r="E9246" s="45" t="str">
        <f>VLOOKUP(C9246,PROCV!E$50:G$126,3,0)</f>
        <v>Editorial</v>
      </c>
      <c r="F9246" s="1" t="s">
        <v>416</v>
      </c>
      <c r="G9246" s="1" t="s">
        <v>236</v>
      </c>
      <c r="H9246" s="1">
        <v>2016</v>
      </c>
      <c r="I9246" s="60">
        <f>VLOOKUP(H9246,PROCV!E$33:F$44,2,0)</f>
        <v>1.0294742132043471</v>
      </c>
      <c r="J9246" s="71">
        <v>62377</v>
      </c>
      <c r="K9246" s="44">
        <f t="shared" si="144"/>
        <v>64215.512997047554</v>
      </c>
    </row>
    <row r="9247" spans="1:11" s="43" customFormat="1" ht="19.7" customHeight="1" x14ac:dyDescent="0.25">
      <c r="A9247" s="43" t="s">
        <v>148</v>
      </c>
      <c r="B9247" s="1" t="s">
        <v>292</v>
      </c>
      <c r="C9247" s="1" t="s">
        <v>299</v>
      </c>
      <c r="D9247" s="1" t="s">
        <v>298</v>
      </c>
      <c r="E9247" s="45" t="str">
        <f>VLOOKUP(C9247,PROCV!E$50:G$126,3,0)</f>
        <v>NA</v>
      </c>
      <c r="F9247" s="1" t="s">
        <v>416</v>
      </c>
      <c r="G9247" s="1" t="s">
        <v>236</v>
      </c>
      <c r="H9247" s="1">
        <v>2016</v>
      </c>
      <c r="I9247" s="60">
        <f>VLOOKUP(H9247,PROCV!E$33:F$44,2,0)</f>
        <v>1.0294742132043471</v>
      </c>
      <c r="J9247" s="71">
        <v>9436</v>
      </c>
      <c r="K9247" s="44">
        <f t="shared" si="144"/>
        <v>9714.1186757962187</v>
      </c>
    </row>
    <row r="9248" spans="1:11" s="43" customFormat="1" ht="19.7" customHeight="1" x14ac:dyDescent="0.25">
      <c r="A9248" s="43" t="s">
        <v>148</v>
      </c>
      <c r="B9248" s="1" t="s">
        <v>292</v>
      </c>
      <c r="C9248" s="1" t="s">
        <v>287</v>
      </c>
      <c r="D9248" s="1" t="s">
        <v>286</v>
      </c>
      <c r="E9248" s="45" t="str">
        <f>VLOOKUP(C9248,PROCV!E$50:G$126,3,0)</f>
        <v>Música</v>
      </c>
      <c r="F9248" s="1" t="s">
        <v>416</v>
      </c>
      <c r="G9248" s="1" t="s">
        <v>236</v>
      </c>
      <c r="H9248" s="1">
        <v>2016</v>
      </c>
      <c r="I9248" s="60">
        <f>VLOOKUP(H9248,PROCV!E$33:F$44,2,0)</f>
        <v>1.0294742132043471</v>
      </c>
      <c r="J9248" s="71">
        <v>2284</v>
      </c>
      <c r="K9248" s="44">
        <f t="shared" si="144"/>
        <v>2351.3191029587288</v>
      </c>
    </row>
    <row r="9249" spans="1:11" s="43" customFormat="1" ht="19.7" customHeight="1" x14ac:dyDescent="0.25">
      <c r="A9249" s="43" t="s">
        <v>148</v>
      </c>
      <c r="B9249" s="1" t="s">
        <v>292</v>
      </c>
      <c r="C9249" s="1" t="s">
        <v>287</v>
      </c>
      <c r="D9249" s="1" t="s">
        <v>286</v>
      </c>
      <c r="E9249" s="45" t="str">
        <f>VLOOKUP(C9249,PROCV!E$50:G$126,3,0)</f>
        <v>Música</v>
      </c>
      <c r="F9249" s="1" t="s">
        <v>416</v>
      </c>
      <c r="G9249" s="1" t="s">
        <v>236</v>
      </c>
      <c r="H9249" s="1">
        <v>2016</v>
      </c>
      <c r="I9249" s="60">
        <f>VLOOKUP(H9249,PROCV!E$33:F$44,2,0)</f>
        <v>1.0294742132043471</v>
      </c>
      <c r="J9249" s="71">
        <v>212433</v>
      </c>
      <c r="K9249" s="44">
        <f t="shared" si="144"/>
        <v>218694.29553363906</v>
      </c>
    </row>
    <row r="9250" spans="1:11" s="43" customFormat="1" ht="19.7" customHeight="1" x14ac:dyDescent="0.25">
      <c r="A9250" s="43" t="s">
        <v>148</v>
      </c>
      <c r="B9250" s="1" t="s">
        <v>292</v>
      </c>
      <c r="C9250" s="1" t="s">
        <v>287</v>
      </c>
      <c r="D9250" s="1" t="s">
        <v>286</v>
      </c>
      <c r="E9250" s="45" t="str">
        <f>VLOOKUP(C9250,PROCV!E$50:G$126,3,0)</f>
        <v>Música</v>
      </c>
      <c r="F9250" s="1" t="s">
        <v>416</v>
      </c>
      <c r="G9250" s="1" t="s">
        <v>236</v>
      </c>
      <c r="H9250" s="1">
        <v>2016</v>
      </c>
      <c r="I9250" s="60">
        <f>VLOOKUP(H9250,PROCV!E$33:F$44,2,0)</f>
        <v>1.0294742132043471</v>
      </c>
      <c r="J9250" s="71">
        <v>24234</v>
      </c>
      <c r="K9250" s="44">
        <f t="shared" si="144"/>
        <v>24948.278082794146</v>
      </c>
    </row>
    <row r="9251" spans="1:11" s="43" customFormat="1" ht="19.7" customHeight="1" x14ac:dyDescent="0.25">
      <c r="A9251" s="43" t="s">
        <v>148</v>
      </c>
      <c r="B9251" s="1" t="s">
        <v>292</v>
      </c>
      <c r="C9251" s="1" t="s">
        <v>285</v>
      </c>
      <c r="D9251" s="1" t="s">
        <v>284</v>
      </c>
      <c r="E9251" s="45" t="str">
        <f>VLOOKUP(C9251,PROCV!E$50:G$126,3,0)</f>
        <v>Editorial</v>
      </c>
      <c r="F9251" s="1" t="s">
        <v>416</v>
      </c>
      <c r="G9251" s="1" t="s">
        <v>236</v>
      </c>
      <c r="H9251" s="1">
        <v>2016</v>
      </c>
      <c r="I9251" s="60">
        <f>VLOOKUP(H9251,PROCV!E$33:F$44,2,0)</f>
        <v>1.0294742132043471</v>
      </c>
      <c r="J9251" s="71">
        <v>68390</v>
      </c>
      <c r="K9251" s="44">
        <f t="shared" si="144"/>
        <v>70405.741441045291</v>
      </c>
    </row>
    <row r="9252" spans="1:11" s="43" customFormat="1" ht="19.7" customHeight="1" x14ac:dyDescent="0.25">
      <c r="A9252" s="43" t="s">
        <v>148</v>
      </c>
      <c r="B9252" s="1" t="s">
        <v>292</v>
      </c>
      <c r="C9252" s="1" t="s">
        <v>285</v>
      </c>
      <c r="D9252" s="1" t="s">
        <v>284</v>
      </c>
      <c r="E9252" s="45" t="str">
        <f>VLOOKUP(C9252,PROCV!E$50:G$126,3,0)</f>
        <v>Editorial</v>
      </c>
      <c r="F9252" s="1" t="s">
        <v>416</v>
      </c>
      <c r="G9252" s="1" t="s">
        <v>236</v>
      </c>
      <c r="H9252" s="1">
        <v>2016</v>
      </c>
      <c r="I9252" s="60">
        <f>VLOOKUP(H9252,PROCV!E$33:F$44,2,0)</f>
        <v>1.0294742132043471</v>
      </c>
      <c r="J9252" s="71">
        <v>311846</v>
      </c>
      <c r="K9252" s="44">
        <f t="shared" si="144"/>
        <v>321037.41549092281</v>
      </c>
    </row>
    <row r="9253" spans="1:11" s="43" customFormat="1" ht="19.7" customHeight="1" x14ac:dyDescent="0.25">
      <c r="A9253" s="43" t="s">
        <v>148</v>
      </c>
      <c r="B9253" s="1" t="s">
        <v>292</v>
      </c>
      <c r="C9253" s="1" t="s">
        <v>285</v>
      </c>
      <c r="D9253" s="1" t="s">
        <v>284</v>
      </c>
      <c r="E9253" s="45" t="str">
        <f>VLOOKUP(C9253,PROCV!E$50:G$126,3,0)</f>
        <v>Editorial</v>
      </c>
      <c r="F9253" s="1" t="s">
        <v>416</v>
      </c>
      <c r="G9253" s="1" t="s">
        <v>236</v>
      </c>
      <c r="H9253" s="1">
        <v>2016</v>
      </c>
      <c r="I9253" s="60">
        <f>VLOOKUP(H9253,PROCV!E$33:F$44,2,0)</f>
        <v>1.0294742132043471</v>
      </c>
      <c r="J9253" s="71">
        <v>15667</v>
      </c>
      <c r="K9253" s="44">
        <f t="shared" si="144"/>
        <v>16128.772498272505</v>
      </c>
    </row>
    <row r="9254" spans="1:11" s="43" customFormat="1" ht="19.7" customHeight="1" x14ac:dyDescent="0.25">
      <c r="A9254" s="43" t="s">
        <v>148</v>
      </c>
      <c r="B9254" s="1" t="s">
        <v>292</v>
      </c>
      <c r="C9254" s="1" t="s">
        <v>283</v>
      </c>
      <c r="D9254" s="1" t="s">
        <v>282</v>
      </c>
      <c r="E9254" s="45" t="str">
        <f>VLOOKUP(C9254,PROCV!E$50:G$126,3,0)</f>
        <v>Editorial</v>
      </c>
      <c r="F9254" s="1" t="s">
        <v>416</v>
      </c>
      <c r="G9254" s="1" t="s">
        <v>236</v>
      </c>
      <c r="H9254" s="1">
        <v>2016</v>
      </c>
      <c r="I9254" s="60">
        <f>VLOOKUP(H9254,PROCV!E$33:F$44,2,0)</f>
        <v>1.0294742132043471</v>
      </c>
      <c r="J9254" s="71">
        <v>24037</v>
      </c>
      <c r="K9254" s="44">
        <f t="shared" si="144"/>
        <v>24745.47166279289</v>
      </c>
    </row>
    <row r="9255" spans="1:11" s="43" customFormat="1" ht="19.7" customHeight="1" x14ac:dyDescent="0.25">
      <c r="A9255" s="43" t="s">
        <v>148</v>
      </c>
      <c r="B9255" s="1" t="s">
        <v>292</v>
      </c>
      <c r="C9255" s="1" t="s">
        <v>281</v>
      </c>
      <c r="D9255" s="1" t="s">
        <v>280</v>
      </c>
      <c r="E9255" s="45" t="str">
        <f>VLOOKUP(C9255,PROCV!E$50:G$126,3,0)</f>
        <v>Música</v>
      </c>
      <c r="F9255" s="1" t="s">
        <v>416</v>
      </c>
      <c r="G9255" s="1" t="s">
        <v>236</v>
      </c>
      <c r="H9255" s="1">
        <v>2016</v>
      </c>
      <c r="I9255" s="60">
        <f>VLOOKUP(H9255,PROCV!E$33:F$44,2,0)</f>
        <v>1.0294742132043471</v>
      </c>
      <c r="J9255" s="71">
        <v>18091</v>
      </c>
      <c r="K9255" s="44">
        <f t="shared" si="144"/>
        <v>18624.217991079844</v>
      </c>
    </row>
    <row r="9256" spans="1:11" s="43" customFormat="1" ht="19.7" customHeight="1" x14ac:dyDescent="0.25">
      <c r="A9256" s="43" t="s">
        <v>148</v>
      </c>
      <c r="B9256" s="1" t="s">
        <v>292</v>
      </c>
      <c r="C9256" s="1" t="s">
        <v>279</v>
      </c>
      <c r="D9256" s="1" t="s">
        <v>278</v>
      </c>
      <c r="E9256" s="45" t="str">
        <f>VLOOKUP(C9256,PROCV!E$50:G$126,3,0)</f>
        <v>Editorial</v>
      </c>
      <c r="F9256" s="1" t="s">
        <v>416</v>
      </c>
      <c r="G9256" s="1" t="s">
        <v>236</v>
      </c>
      <c r="H9256" s="1">
        <v>2016</v>
      </c>
      <c r="I9256" s="60">
        <f>VLOOKUP(H9256,PROCV!E$33:F$44,2,0)</f>
        <v>1.0294742132043471</v>
      </c>
      <c r="J9256" s="71">
        <v>12637</v>
      </c>
      <c r="K9256" s="44">
        <f t="shared" si="144"/>
        <v>13009.465632263335</v>
      </c>
    </row>
    <row r="9257" spans="1:11" s="43" customFormat="1" ht="19.7" customHeight="1" x14ac:dyDescent="0.25">
      <c r="A9257" s="43" t="s">
        <v>148</v>
      </c>
      <c r="B9257" s="1" t="s">
        <v>292</v>
      </c>
      <c r="C9257" s="1" t="s">
        <v>277</v>
      </c>
      <c r="D9257" s="1" t="s">
        <v>276</v>
      </c>
      <c r="E9257" s="45" t="str">
        <f>VLOOKUP(C9257,PROCV!E$50:G$126,3,0)</f>
        <v>Editorial</v>
      </c>
      <c r="F9257" s="1" t="s">
        <v>416</v>
      </c>
      <c r="G9257" s="1" t="s">
        <v>236</v>
      </c>
      <c r="H9257" s="1">
        <v>2016</v>
      </c>
      <c r="I9257" s="60">
        <f>VLOOKUP(H9257,PROCV!E$33:F$44,2,0)</f>
        <v>1.0294742132043471</v>
      </c>
      <c r="J9257" s="71">
        <v>16523</v>
      </c>
      <c r="K9257" s="44">
        <f t="shared" si="144"/>
        <v>17010.002424775426</v>
      </c>
    </row>
    <row r="9258" spans="1:11" s="43" customFormat="1" ht="19.7" customHeight="1" x14ac:dyDescent="0.25">
      <c r="A9258" s="43" t="s">
        <v>148</v>
      </c>
      <c r="B9258" s="1" t="s">
        <v>292</v>
      </c>
      <c r="C9258" s="1" t="s">
        <v>271</v>
      </c>
      <c r="D9258" s="1" t="s">
        <v>270</v>
      </c>
      <c r="E9258" s="45" t="str">
        <f>VLOOKUP(C9258,PROCV!E$50:G$126,3,0)</f>
        <v>Editorial</v>
      </c>
      <c r="F9258" s="1" t="s">
        <v>416</v>
      </c>
      <c r="G9258" s="1" t="s">
        <v>236</v>
      </c>
      <c r="H9258" s="1">
        <v>2016</v>
      </c>
      <c r="I9258" s="60">
        <f>VLOOKUP(H9258,PROCV!E$33:F$44,2,0)</f>
        <v>1.0294742132043471</v>
      </c>
      <c r="J9258" s="71">
        <v>12042</v>
      </c>
      <c r="K9258" s="44">
        <f t="shared" si="144"/>
        <v>12396.928475406747</v>
      </c>
    </row>
    <row r="9259" spans="1:11" s="43" customFormat="1" ht="19.7" customHeight="1" x14ac:dyDescent="0.25">
      <c r="A9259" s="43" t="s">
        <v>148</v>
      </c>
      <c r="B9259" s="1" t="s">
        <v>292</v>
      </c>
      <c r="C9259" s="1" t="s">
        <v>315</v>
      </c>
      <c r="D9259" s="1" t="s">
        <v>314</v>
      </c>
      <c r="E9259" s="45" t="str">
        <f>VLOOKUP(C9259,PROCV!E$50:G$126,3,0)</f>
        <v>Editorial</v>
      </c>
      <c r="F9259" s="1" t="s">
        <v>416</v>
      </c>
      <c r="G9259" s="1" t="s">
        <v>236</v>
      </c>
      <c r="H9259" s="1">
        <v>2016</v>
      </c>
      <c r="I9259" s="60">
        <f>VLOOKUP(H9259,PROCV!E$33:F$44,2,0)</f>
        <v>1.0294742132043471</v>
      </c>
      <c r="J9259" s="71">
        <v>8972</v>
      </c>
      <c r="K9259" s="44">
        <f t="shared" si="144"/>
        <v>9236.4426408694017</v>
      </c>
    </row>
    <row r="9260" spans="1:11" s="43" customFormat="1" ht="19.7" customHeight="1" x14ac:dyDescent="0.25">
      <c r="A9260" s="43" t="s">
        <v>148</v>
      </c>
      <c r="B9260" s="1" t="s">
        <v>292</v>
      </c>
      <c r="C9260" s="1" t="s">
        <v>315</v>
      </c>
      <c r="D9260" s="1" t="s">
        <v>314</v>
      </c>
      <c r="E9260" s="45" t="str">
        <f>VLOOKUP(C9260,PROCV!E$50:G$126,3,0)</f>
        <v>Editorial</v>
      </c>
      <c r="F9260" s="1" t="s">
        <v>416</v>
      </c>
      <c r="G9260" s="1" t="s">
        <v>236</v>
      </c>
      <c r="H9260" s="1">
        <v>2016</v>
      </c>
      <c r="I9260" s="60">
        <f>VLOOKUP(H9260,PROCV!E$33:F$44,2,0)</f>
        <v>1.0294742132043471</v>
      </c>
      <c r="J9260" s="71">
        <v>8249</v>
      </c>
      <c r="K9260" s="44">
        <f t="shared" si="144"/>
        <v>8492.1327847226585</v>
      </c>
    </row>
    <row r="9261" spans="1:11" s="43" customFormat="1" ht="19.7" customHeight="1" x14ac:dyDescent="0.25">
      <c r="A9261" s="43" t="s">
        <v>148</v>
      </c>
      <c r="B9261" s="1" t="s">
        <v>292</v>
      </c>
      <c r="C9261" s="1" t="s">
        <v>269</v>
      </c>
      <c r="D9261" s="1" t="s">
        <v>268</v>
      </c>
      <c r="E9261" s="45" t="str">
        <f>VLOOKUP(C9261,PROCV!E$50:G$126,3,0)</f>
        <v>NA</v>
      </c>
      <c r="F9261" s="1" t="s">
        <v>416</v>
      </c>
      <c r="G9261" s="1" t="s">
        <v>236</v>
      </c>
      <c r="H9261" s="1">
        <v>2016</v>
      </c>
      <c r="I9261" s="60">
        <f>VLOOKUP(H9261,PROCV!E$33:F$44,2,0)</f>
        <v>1.0294742132043471</v>
      </c>
      <c r="J9261" s="71">
        <v>76994</v>
      </c>
      <c r="K9261" s="44">
        <f t="shared" si="144"/>
        <v>79263.3375714555</v>
      </c>
    </row>
    <row r="9262" spans="1:11" s="43" customFormat="1" ht="19.7" customHeight="1" x14ac:dyDescent="0.25">
      <c r="A9262" s="43" t="s">
        <v>148</v>
      </c>
      <c r="B9262" s="1" t="s">
        <v>292</v>
      </c>
      <c r="C9262" s="1" t="s">
        <v>269</v>
      </c>
      <c r="D9262" s="1" t="s">
        <v>268</v>
      </c>
      <c r="E9262" s="45" t="str">
        <f>VLOOKUP(C9262,PROCV!E$50:G$126,3,0)</f>
        <v>NA</v>
      </c>
      <c r="F9262" s="1" t="s">
        <v>416</v>
      </c>
      <c r="G9262" s="1" t="s">
        <v>236</v>
      </c>
      <c r="H9262" s="1">
        <v>2016</v>
      </c>
      <c r="I9262" s="60">
        <f>VLOOKUP(H9262,PROCV!E$33:F$44,2,0)</f>
        <v>1.0294742132043471</v>
      </c>
      <c r="J9262" s="71">
        <v>5932</v>
      </c>
      <c r="K9262" s="44">
        <f t="shared" si="144"/>
        <v>6106.8410327281872</v>
      </c>
    </row>
    <row r="9263" spans="1:11" s="43" customFormat="1" ht="19.7" customHeight="1" x14ac:dyDescent="0.25">
      <c r="A9263" s="43" t="s">
        <v>148</v>
      </c>
      <c r="B9263" s="1" t="s">
        <v>292</v>
      </c>
      <c r="C9263" s="1" t="s">
        <v>267</v>
      </c>
      <c r="D9263" s="1" t="s">
        <v>266</v>
      </c>
      <c r="E9263" s="45" t="str">
        <f>VLOOKUP(C9263,PROCV!E$50:G$126,3,0)</f>
        <v>Audiovisual</v>
      </c>
      <c r="F9263" s="1" t="s">
        <v>416</v>
      </c>
      <c r="G9263" s="1" t="s">
        <v>265</v>
      </c>
      <c r="H9263" s="1">
        <v>2016</v>
      </c>
      <c r="I9263" s="60">
        <f>VLOOKUP(H9263,PROCV!E$33:F$44,2,0)</f>
        <v>1.0294742132043471</v>
      </c>
      <c r="J9263" s="71">
        <v>47137065</v>
      </c>
      <c r="K9263" s="44">
        <f t="shared" si="144"/>
        <v>48526392.903637163</v>
      </c>
    </row>
    <row r="9264" spans="1:11" s="43" customFormat="1" ht="19.7" customHeight="1" x14ac:dyDescent="0.25">
      <c r="A9264" s="43" t="s">
        <v>148</v>
      </c>
      <c r="B9264" s="1" t="s">
        <v>292</v>
      </c>
      <c r="C9264" s="1" t="s">
        <v>264</v>
      </c>
      <c r="D9264" s="1" t="s">
        <v>263</v>
      </c>
      <c r="E9264" s="45" t="str">
        <f>VLOOKUP(C9264,PROCV!E$50:G$126,3,0)</f>
        <v>Audiovisual</v>
      </c>
      <c r="F9264" s="1" t="s">
        <v>416</v>
      </c>
      <c r="G9264" s="1" t="s">
        <v>236</v>
      </c>
      <c r="H9264" s="1">
        <v>2016</v>
      </c>
      <c r="I9264" s="60">
        <f>VLOOKUP(H9264,PROCV!E$33:F$44,2,0)</f>
        <v>1.0294742132043471</v>
      </c>
      <c r="J9264" s="71">
        <v>1536</v>
      </c>
      <c r="K9264" s="44">
        <f t="shared" si="144"/>
        <v>1581.2723914818771</v>
      </c>
    </row>
    <row r="9265" spans="1:11" s="43" customFormat="1" ht="19.7" customHeight="1" x14ac:dyDescent="0.25">
      <c r="A9265" s="43" t="s">
        <v>148</v>
      </c>
      <c r="B9265" s="1" t="s">
        <v>292</v>
      </c>
      <c r="C9265" s="1" t="s">
        <v>254</v>
      </c>
      <c r="D9265" s="1" t="s">
        <v>253</v>
      </c>
      <c r="E9265" s="45" t="str">
        <f>VLOOKUP(C9265,PROCV!E$50:G$126,3,0)</f>
        <v>Música</v>
      </c>
      <c r="F9265" s="1" t="s">
        <v>416</v>
      </c>
      <c r="G9265" s="1" t="s">
        <v>236</v>
      </c>
      <c r="H9265" s="1">
        <v>2016</v>
      </c>
      <c r="I9265" s="60">
        <f>VLOOKUP(H9265,PROCV!E$33:F$44,2,0)</f>
        <v>1.0294742132043471</v>
      </c>
      <c r="J9265" s="71">
        <v>1781</v>
      </c>
      <c r="K9265" s="44">
        <f t="shared" si="144"/>
        <v>1833.4935737169421</v>
      </c>
    </row>
    <row r="9266" spans="1:11" s="43" customFormat="1" ht="19.7" customHeight="1" x14ac:dyDescent="0.25">
      <c r="A9266" s="43" t="s">
        <v>148</v>
      </c>
      <c r="B9266" s="1" t="s">
        <v>292</v>
      </c>
      <c r="C9266" s="1" t="s">
        <v>254</v>
      </c>
      <c r="D9266" s="1" t="s">
        <v>253</v>
      </c>
      <c r="E9266" s="45" t="str">
        <f>VLOOKUP(C9266,PROCV!E$50:G$126,3,0)</f>
        <v>Música</v>
      </c>
      <c r="F9266" s="1" t="s">
        <v>416</v>
      </c>
      <c r="G9266" s="1" t="s">
        <v>236</v>
      </c>
      <c r="H9266" s="1">
        <v>2016</v>
      </c>
      <c r="I9266" s="60">
        <f>VLOOKUP(H9266,PROCV!E$33:F$44,2,0)</f>
        <v>1.0294742132043471</v>
      </c>
      <c r="J9266" s="71">
        <v>46820</v>
      </c>
      <c r="K9266" s="44">
        <f t="shared" si="144"/>
        <v>48199.982662227529</v>
      </c>
    </row>
    <row r="9267" spans="1:11" s="43" customFormat="1" ht="19.7" customHeight="1" x14ac:dyDescent="0.25">
      <c r="A9267" s="43" t="s">
        <v>148</v>
      </c>
      <c r="B9267" s="1" t="s">
        <v>292</v>
      </c>
      <c r="C9267" s="1" t="s">
        <v>254</v>
      </c>
      <c r="D9267" s="1" t="s">
        <v>253</v>
      </c>
      <c r="E9267" s="45" t="str">
        <f>VLOOKUP(C9267,PROCV!E$50:G$126,3,0)</f>
        <v>Música</v>
      </c>
      <c r="F9267" s="1" t="s">
        <v>416</v>
      </c>
      <c r="G9267" s="1" t="s">
        <v>236</v>
      </c>
      <c r="H9267" s="1">
        <v>2016</v>
      </c>
      <c r="I9267" s="60">
        <f>VLOOKUP(H9267,PROCV!E$33:F$44,2,0)</f>
        <v>1.0294742132043471</v>
      </c>
      <c r="J9267" s="71">
        <v>10921</v>
      </c>
      <c r="K9267" s="44">
        <f t="shared" si="144"/>
        <v>11242.887882404675</v>
      </c>
    </row>
    <row r="9268" spans="1:11" s="43" customFormat="1" ht="19.7" customHeight="1" x14ac:dyDescent="0.25">
      <c r="A9268" s="43" t="s">
        <v>148</v>
      </c>
      <c r="B9268" s="1" t="s">
        <v>292</v>
      </c>
      <c r="C9268" s="1" t="s">
        <v>252</v>
      </c>
      <c r="D9268" s="1" t="s">
        <v>251</v>
      </c>
      <c r="E9268" s="45" t="str">
        <f>VLOOKUP(C9268,PROCV!E$50:G$126,3,0)</f>
        <v>Audiovisual</v>
      </c>
      <c r="F9268" s="1" t="s">
        <v>416</v>
      </c>
      <c r="G9268" s="1" t="s">
        <v>236</v>
      </c>
      <c r="H9268" s="1">
        <v>2016</v>
      </c>
      <c r="I9268" s="60">
        <f>VLOOKUP(H9268,PROCV!E$33:F$44,2,0)</f>
        <v>1.0294742132043471</v>
      </c>
      <c r="J9268" s="71">
        <v>17024</v>
      </c>
      <c r="K9268" s="44">
        <f t="shared" si="144"/>
        <v>17525.769005590806</v>
      </c>
    </row>
    <row r="9269" spans="1:11" s="43" customFormat="1" ht="19.7" customHeight="1" x14ac:dyDescent="0.25">
      <c r="A9269" s="43" t="s">
        <v>148</v>
      </c>
      <c r="B9269" s="1" t="s">
        <v>292</v>
      </c>
      <c r="C9269" s="1" t="s">
        <v>252</v>
      </c>
      <c r="D9269" s="1" t="s">
        <v>251</v>
      </c>
      <c r="E9269" s="45" t="str">
        <f>VLOOKUP(C9269,PROCV!E$50:G$126,3,0)</f>
        <v>Audiovisual</v>
      </c>
      <c r="F9269" s="1" t="s">
        <v>416</v>
      </c>
      <c r="G9269" s="1" t="s">
        <v>236</v>
      </c>
      <c r="H9269" s="1">
        <v>2016</v>
      </c>
      <c r="I9269" s="60">
        <f>VLOOKUP(H9269,PROCV!E$33:F$44,2,0)</f>
        <v>1.0294742132043471</v>
      </c>
      <c r="J9269" s="71">
        <v>519162</v>
      </c>
      <c r="K9269" s="44">
        <f t="shared" si="144"/>
        <v>534463.89147559518</v>
      </c>
    </row>
    <row r="9270" spans="1:11" s="43" customFormat="1" ht="19.7" customHeight="1" x14ac:dyDescent="0.25">
      <c r="A9270" s="43" t="s">
        <v>148</v>
      </c>
      <c r="B9270" s="1" t="s">
        <v>292</v>
      </c>
      <c r="C9270" s="1" t="s">
        <v>252</v>
      </c>
      <c r="D9270" s="1" t="s">
        <v>251</v>
      </c>
      <c r="E9270" s="45" t="str">
        <f>VLOOKUP(C9270,PROCV!E$50:G$126,3,0)</f>
        <v>Audiovisual</v>
      </c>
      <c r="F9270" s="1" t="s">
        <v>416</v>
      </c>
      <c r="G9270" s="1" t="s">
        <v>236</v>
      </c>
      <c r="H9270" s="1">
        <v>2016</v>
      </c>
      <c r="I9270" s="60">
        <f>VLOOKUP(H9270,PROCV!E$33:F$44,2,0)</f>
        <v>1.0294742132043471</v>
      </c>
      <c r="J9270" s="71">
        <v>10923</v>
      </c>
      <c r="K9270" s="44">
        <f t="shared" si="144"/>
        <v>11244.946830831082</v>
      </c>
    </row>
    <row r="9271" spans="1:11" s="43" customFormat="1" ht="19.7" customHeight="1" x14ac:dyDescent="0.25">
      <c r="A9271" s="43" t="s">
        <v>148</v>
      </c>
      <c r="B9271" s="1" t="s">
        <v>292</v>
      </c>
      <c r="C9271" s="1" t="s">
        <v>303</v>
      </c>
      <c r="D9271" s="1" t="s">
        <v>302</v>
      </c>
      <c r="E9271" s="45" t="str">
        <f>VLOOKUP(C9271,PROCV!E$50:G$126,3,0)</f>
        <v>Educação e Criação em Artes</v>
      </c>
      <c r="F9271" s="1" t="s">
        <v>416</v>
      </c>
      <c r="G9271" s="1" t="s">
        <v>236</v>
      </c>
      <c r="H9271" s="1">
        <v>2016</v>
      </c>
      <c r="I9271" s="60">
        <f>VLOOKUP(H9271,PROCV!E$33:F$44,2,0)</f>
        <v>1.0294742132043471</v>
      </c>
      <c r="J9271" s="71">
        <v>2000</v>
      </c>
      <c r="K9271" s="44">
        <f t="shared" si="144"/>
        <v>2058.9484264086941</v>
      </c>
    </row>
    <row r="9272" spans="1:11" s="43" customFormat="1" ht="19.7" customHeight="1" x14ac:dyDescent="0.25">
      <c r="A9272" s="43" t="s">
        <v>148</v>
      </c>
      <c r="B9272" s="1" t="s">
        <v>292</v>
      </c>
      <c r="C9272" s="1" t="s">
        <v>303</v>
      </c>
      <c r="D9272" s="1" t="s">
        <v>302</v>
      </c>
      <c r="E9272" s="45" t="str">
        <f>VLOOKUP(C9272,PROCV!E$50:G$126,3,0)</f>
        <v>Educação e Criação em Artes</v>
      </c>
      <c r="F9272" s="1" t="s">
        <v>416</v>
      </c>
      <c r="G9272" s="1" t="s">
        <v>236</v>
      </c>
      <c r="H9272" s="1">
        <v>2016</v>
      </c>
      <c r="I9272" s="60">
        <f>VLOOKUP(H9272,PROCV!E$33:F$44,2,0)</f>
        <v>1.0294742132043471</v>
      </c>
      <c r="J9272" s="71">
        <v>18707</v>
      </c>
      <c r="K9272" s="44">
        <f t="shared" si="144"/>
        <v>19258.374106413721</v>
      </c>
    </row>
    <row r="9273" spans="1:11" s="43" customFormat="1" ht="19.7" customHeight="1" x14ac:dyDescent="0.25">
      <c r="A9273" s="43" t="s">
        <v>148</v>
      </c>
      <c r="B9273" s="1" t="s">
        <v>292</v>
      </c>
      <c r="C9273" s="1" t="s">
        <v>295</v>
      </c>
      <c r="D9273" s="1" t="s">
        <v>294</v>
      </c>
      <c r="E9273" s="45" t="str">
        <f>VLOOKUP(C9273,PROCV!E$50:G$126,3,0)</f>
        <v>Educação e Criação em Artes</v>
      </c>
      <c r="F9273" s="1" t="s">
        <v>416</v>
      </c>
      <c r="G9273" s="1" t="s">
        <v>236</v>
      </c>
      <c r="H9273" s="1">
        <v>2016</v>
      </c>
      <c r="I9273" s="60">
        <f>VLOOKUP(H9273,PROCV!E$33:F$44,2,0)</f>
        <v>1.0294742132043471</v>
      </c>
      <c r="J9273" s="71">
        <v>2161</v>
      </c>
      <c r="K9273" s="44">
        <f t="shared" si="144"/>
        <v>2224.6937747345942</v>
      </c>
    </row>
    <row r="9274" spans="1:11" s="43" customFormat="1" ht="19.7" customHeight="1" x14ac:dyDescent="0.25">
      <c r="A9274" s="43" t="s">
        <v>148</v>
      </c>
      <c r="B9274" s="1" t="s">
        <v>292</v>
      </c>
      <c r="C9274" s="1" t="s">
        <v>295</v>
      </c>
      <c r="D9274" s="1" t="s">
        <v>294</v>
      </c>
      <c r="E9274" s="45" t="str">
        <f>VLOOKUP(C9274,PROCV!E$50:G$126,3,0)</f>
        <v>Educação e Criação em Artes</v>
      </c>
      <c r="F9274" s="1" t="s">
        <v>416</v>
      </c>
      <c r="G9274" s="1" t="s">
        <v>236</v>
      </c>
      <c r="H9274" s="1">
        <v>2016</v>
      </c>
      <c r="I9274" s="60">
        <f>VLOOKUP(H9274,PROCV!E$33:F$44,2,0)</f>
        <v>1.0294742132043471</v>
      </c>
      <c r="J9274" s="71">
        <v>15427</v>
      </c>
      <c r="K9274" s="44">
        <f t="shared" si="144"/>
        <v>15881.698687103462</v>
      </c>
    </row>
    <row r="9275" spans="1:11" s="43" customFormat="1" ht="19.7" customHeight="1" x14ac:dyDescent="0.25">
      <c r="A9275" s="43" t="s">
        <v>148</v>
      </c>
      <c r="B9275" s="1" t="s">
        <v>292</v>
      </c>
      <c r="C9275" s="1" t="s">
        <v>295</v>
      </c>
      <c r="D9275" s="1" t="s">
        <v>294</v>
      </c>
      <c r="E9275" s="45" t="str">
        <f>VLOOKUP(C9275,PROCV!E$50:G$126,3,0)</f>
        <v>Educação e Criação em Artes</v>
      </c>
      <c r="F9275" s="1" t="s">
        <v>416</v>
      </c>
      <c r="G9275" s="1" t="s">
        <v>236</v>
      </c>
      <c r="H9275" s="1">
        <v>2016</v>
      </c>
      <c r="I9275" s="60">
        <f>VLOOKUP(H9275,PROCV!E$33:F$44,2,0)</f>
        <v>1.0294742132043471</v>
      </c>
      <c r="J9275" s="71">
        <v>1007</v>
      </c>
      <c r="K9275" s="44">
        <f t="shared" si="144"/>
        <v>1036.6805326967774</v>
      </c>
    </row>
    <row r="9276" spans="1:11" s="43" customFormat="1" ht="19.7" customHeight="1" x14ac:dyDescent="0.25">
      <c r="A9276" s="43" t="s">
        <v>148</v>
      </c>
      <c r="B9276" s="1" t="s">
        <v>292</v>
      </c>
      <c r="C9276" s="1" t="s">
        <v>246</v>
      </c>
      <c r="D9276" s="1" t="s">
        <v>245</v>
      </c>
      <c r="E9276" s="45" t="str">
        <f>VLOOKUP(C9276,PROCV!E$50:G$126,3,0)</f>
        <v>Artes Cênicas e Espetáculos</v>
      </c>
      <c r="F9276" s="1" t="s">
        <v>416</v>
      </c>
      <c r="G9276" s="1" t="s">
        <v>236</v>
      </c>
      <c r="H9276" s="1">
        <v>2016</v>
      </c>
      <c r="I9276" s="60">
        <f>VLOOKUP(H9276,PROCV!E$33:F$44,2,0)</f>
        <v>1.0294742132043471</v>
      </c>
      <c r="J9276" s="71">
        <v>76373</v>
      </c>
      <c r="K9276" s="44">
        <f t="shared" si="144"/>
        <v>78624.034085055595</v>
      </c>
    </row>
    <row r="9277" spans="1:11" s="43" customFormat="1" ht="19.7" customHeight="1" x14ac:dyDescent="0.25">
      <c r="A9277" s="43" t="s">
        <v>148</v>
      </c>
      <c r="B9277" s="1" t="s">
        <v>292</v>
      </c>
      <c r="C9277" s="1" t="s">
        <v>238</v>
      </c>
      <c r="D9277" s="1" t="s">
        <v>237</v>
      </c>
      <c r="E9277" s="45" t="str">
        <f>VLOOKUP(C9277,PROCV!E$50:G$126,3,0)</f>
        <v>Artes Cênicas e Espetáculos</v>
      </c>
      <c r="F9277" s="1" t="s">
        <v>416</v>
      </c>
      <c r="G9277" s="1" t="s">
        <v>236</v>
      </c>
      <c r="H9277" s="1">
        <v>2016</v>
      </c>
      <c r="I9277" s="60">
        <f>VLOOKUP(H9277,PROCV!E$33:F$44,2,0)</f>
        <v>1.0294742132043471</v>
      </c>
      <c r="J9277" s="71">
        <v>167029</v>
      </c>
      <c r="K9277" s="44">
        <f t="shared" si="144"/>
        <v>171952.0483573089</v>
      </c>
    </row>
    <row r="9278" spans="1:11" s="43" customFormat="1" ht="19.7" customHeight="1" x14ac:dyDescent="0.25">
      <c r="A9278" s="43" t="s">
        <v>148</v>
      </c>
      <c r="B9278" s="1" t="s">
        <v>292</v>
      </c>
      <c r="C9278" s="1" t="s">
        <v>238</v>
      </c>
      <c r="D9278" s="1" t="s">
        <v>237</v>
      </c>
      <c r="E9278" s="45" t="str">
        <f>VLOOKUP(C9278,PROCV!E$50:G$126,3,0)</f>
        <v>Artes Cênicas e Espetáculos</v>
      </c>
      <c r="F9278" s="1" t="s">
        <v>416</v>
      </c>
      <c r="G9278" s="1" t="s">
        <v>236</v>
      </c>
      <c r="H9278" s="1">
        <v>2016</v>
      </c>
      <c r="I9278" s="60">
        <f>VLOOKUP(H9278,PROCV!E$33:F$44,2,0)</f>
        <v>1.0294742132043471</v>
      </c>
      <c r="J9278" s="71">
        <v>9512</v>
      </c>
      <c r="K9278" s="44">
        <f t="shared" si="144"/>
        <v>9792.3587159997496</v>
      </c>
    </row>
    <row r="9279" spans="1:11" s="43" customFormat="1" ht="19.7" customHeight="1" x14ac:dyDescent="0.25">
      <c r="A9279" s="43" t="s">
        <v>148</v>
      </c>
      <c r="B9279" s="1" t="s">
        <v>292</v>
      </c>
      <c r="C9279" s="1" t="s">
        <v>241</v>
      </c>
      <c r="D9279" s="1" t="s">
        <v>240</v>
      </c>
      <c r="E9279" s="45" t="str">
        <f>VLOOKUP(C9279,PROCV!E$50:G$126,3,0)</f>
        <v>Artes Cênicas e Espetáculos</v>
      </c>
      <c r="F9279" s="1" t="s">
        <v>416</v>
      </c>
      <c r="G9279" s="1" t="s">
        <v>236</v>
      </c>
      <c r="H9279" s="1">
        <v>2016</v>
      </c>
      <c r="I9279" s="60">
        <f>VLOOKUP(H9279,PROCV!E$33:F$44,2,0)</f>
        <v>1.0294742132043471</v>
      </c>
      <c r="J9279" s="71">
        <v>106222</v>
      </c>
      <c r="K9279" s="44">
        <f t="shared" si="144"/>
        <v>109352.80987499215</v>
      </c>
    </row>
    <row r="9280" spans="1:11" s="43" customFormat="1" ht="19.7" customHeight="1" x14ac:dyDescent="0.25">
      <c r="A9280" s="43" t="s">
        <v>148</v>
      </c>
      <c r="B9280" s="1" t="s">
        <v>292</v>
      </c>
      <c r="C9280" s="1" t="s">
        <v>241</v>
      </c>
      <c r="D9280" s="1" t="s">
        <v>240</v>
      </c>
      <c r="E9280" s="45" t="str">
        <f>VLOOKUP(C9280,PROCV!E$50:G$126,3,0)</f>
        <v>Artes Cênicas e Espetáculos</v>
      </c>
      <c r="F9280" s="1" t="s">
        <v>416</v>
      </c>
      <c r="G9280" s="1" t="s">
        <v>236</v>
      </c>
      <c r="H9280" s="1">
        <v>2016</v>
      </c>
      <c r="I9280" s="60">
        <f>VLOOKUP(H9280,PROCV!E$33:F$44,2,0)</f>
        <v>1.0294742132043471</v>
      </c>
      <c r="J9280" s="71">
        <v>86043</v>
      </c>
      <c r="K9280" s="44">
        <f t="shared" si="144"/>
        <v>88579.049726741636</v>
      </c>
    </row>
    <row r="9281" spans="1:11" s="43" customFormat="1" ht="19.7" customHeight="1" x14ac:dyDescent="0.25">
      <c r="A9281" s="43" t="s">
        <v>148</v>
      </c>
      <c r="B9281" s="1" t="s">
        <v>292</v>
      </c>
      <c r="C9281" s="1" t="s">
        <v>318</v>
      </c>
      <c r="D9281" s="1" t="s">
        <v>317</v>
      </c>
      <c r="E9281" s="45" t="str">
        <f>VLOOKUP(C9281,PROCV!E$50:G$126,3,0)</f>
        <v>Patrimônio</v>
      </c>
      <c r="F9281" s="1" t="s">
        <v>415</v>
      </c>
      <c r="G9281" s="1" t="s">
        <v>265</v>
      </c>
      <c r="H9281" s="1">
        <v>2016</v>
      </c>
      <c r="I9281" s="60">
        <f>VLOOKUP(H9281,PROCV!E$33:F$44,2,0)</f>
        <v>1.0294742132043471</v>
      </c>
      <c r="J9281" s="71">
        <v>9000000</v>
      </c>
      <c r="K9281" s="44">
        <f t="shared" si="144"/>
        <v>9265267.9188391231</v>
      </c>
    </row>
    <row r="9282" spans="1:11" s="43" customFormat="1" ht="19.7" customHeight="1" x14ac:dyDescent="0.25">
      <c r="A9282" s="43" t="s">
        <v>148</v>
      </c>
      <c r="B9282" s="1" t="s">
        <v>292</v>
      </c>
      <c r="C9282" s="1" t="s">
        <v>318</v>
      </c>
      <c r="D9282" s="1" t="s">
        <v>317</v>
      </c>
      <c r="E9282" s="45" t="str">
        <f>VLOOKUP(C9282,PROCV!E$50:G$126,3,0)</f>
        <v>Patrimônio</v>
      </c>
      <c r="F9282" s="1" t="s">
        <v>415</v>
      </c>
      <c r="G9282" s="1" t="s">
        <v>265</v>
      </c>
      <c r="H9282" s="1">
        <v>2016</v>
      </c>
      <c r="I9282" s="60">
        <f>VLOOKUP(H9282,PROCV!E$33:F$44,2,0)</f>
        <v>1.0294742132043471</v>
      </c>
      <c r="J9282" s="71">
        <v>2100000</v>
      </c>
      <c r="K9282" s="44">
        <f t="shared" si="144"/>
        <v>2161895.8477291288</v>
      </c>
    </row>
    <row r="9283" spans="1:11" s="43" customFormat="1" ht="19.7" customHeight="1" x14ac:dyDescent="0.25">
      <c r="A9283" s="43" t="s">
        <v>151</v>
      </c>
      <c r="B9283" s="1" t="s">
        <v>292</v>
      </c>
      <c r="C9283" s="1" t="s">
        <v>291</v>
      </c>
      <c r="D9283" s="1" t="s">
        <v>290</v>
      </c>
      <c r="E9283" s="45" t="str">
        <f>VLOOKUP(C9283,PROCV!E$50:G$126,3,0)</f>
        <v>NA</v>
      </c>
      <c r="F9283" s="1" t="s">
        <v>416</v>
      </c>
      <c r="G9283" s="1" t="s">
        <v>236</v>
      </c>
      <c r="H9283" s="1">
        <v>2016</v>
      </c>
      <c r="I9283" s="60">
        <f>VLOOKUP(H9283,PROCV!E$33:F$44,2,0)</f>
        <v>1.0294742132043471</v>
      </c>
      <c r="J9283" s="71">
        <v>73076</v>
      </c>
      <c r="K9283" s="44">
        <f t="shared" ref="K9283:K9346" si="145">J9283*I9283</f>
        <v>75229.857604120873</v>
      </c>
    </row>
    <row r="9284" spans="1:11" s="43" customFormat="1" ht="19.7" customHeight="1" x14ac:dyDescent="0.25">
      <c r="A9284" s="43" t="s">
        <v>151</v>
      </c>
      <c r="B9284" s="1" t="s">
        <v>292</v>
      </c>
      <c r="C9284" s="1" t="s">
        <v>291</v>
      </c>
      <c r="D9284" s="1" t="s">
        <v>290</v>
      </c>
      <c r="E9284" s="45" t="str">
        <f>VLOOKUP(C9284,PROCV!E$50:G$126,3,0)</f>
        <v>NA</v>
      </c>
      <c r="F9284" s="1" t="s">
        <v>416</v>
      </c>
      <c r="G9284" s="1" t="s">
        <v>236</v>
      </c>
      <c r="H9284" s="1">
        <v>2016</v>
      </c>
      <c r="I9284" s="60">
        <f>VLOOKUP(H9284,PROCV!E$33:F$44,2,0)</f>
        <v>1.0294742132043471</v>
      </c>
      <c r="J9284" s="71">
        <v>9896</v>
      </c>
      <c r="K9284" s="44">
        <f t="shared" si="145"/>
        <v>10187.676813870219</v>
      </c>
    </row>
    <row r="9285" spans="1:11" s="43" customFormat="1" ht="19.7" customHeight="1" x14ac:dyDescent="0.25">
      <c r="A9285" s="43" t="s">
        <v>151</v>
      </c>
      <c r="B9285" s="1" t="s">
        <v>292</v>
      </c>
      <c r="C9285" s="1" t="s">
        <v>289</v>
      </c>
      <c r="D9285" s="1" t="s">
        <v>288</v>
      </c>
      <c r="E9285" s="45" t="str">
        <f>VLOOKUP(C9285,PROCV!E$50:G$126,3,0)</f>
        <v>Editorial</v>
      </c>
      <c r="F9285" s="1" t="s">
        <v>416</v>
      </c>
      <c r="G9285" s="1" t="s">
        <v>236</v>
      </c>
      <c r="H9285" s="1">
        <v>2016</v>
      </c>
      <c r="I9285" s="60">
        <f>VLOOKUP(H9285,PROCV!E$33:F$44,2,0)</f>
        <v>1.0294742132043471</v>
      </c>
      <c r="J9285" s="71">
        <v>189589</v>
      </c>
      <c r="K9285" s="44">
        <f t="shared" si="145"/>
        <v>195176.98660719895</v>
      </c>
    </row>
    <row r="9286" spans="1:11" s="43" customFormat="1" ht="19.7" customHeight="1" x14ac:dyDescent="0.25">
      <c r="A9286" s="43" t="s">
        <v>151</v>
      </c>
      <c r="B9286" s="1" t="s">
        <v>292</v>
      </c>
      <c r="C9286" s="1" t="s">
        <v>289</v>
      </c>
      <c r="D9286" s="1" t="s">
        <v>288</v>
      </c>
      <c r="E9286" s="45" t="str">
        <f>VLOOKUP(C9286,PROCV!E$50:G$126,3,0)</f>
        <v>Editorial</v>
      </c>
      <c r="F9286" s="1" t="s">
        <v>416</v>
      </c>
      <c r="G9286" s="1" t="s">
        <v>236</v>
      </c>
      <c r="H9286" s="1">
        <v>2016</v>
      </c>
      <c r="I9286" s="60">
        <f>VLOOKUP(H9286,PROCV!E$33:F$44,2,0)</f>
        <v>1.0294742132043471</v>
      </c>
      <c r="J9286" s="71">
        <v>5567</v>
      </c>
      <c r="K9286" s="44">
        <f t="shared" si="145"/>
        <v>5731.0829449086004</v>
      </c>
    </row>
    <row r="9287" spans="1:11" s="43" customFormat="1" ht="19.7" customHeight="1" x14ac:dyDescent="0.25">
      <c r="A9287" s="43" t="s">
        <v>151</v>
      </c>
      <c r="B9287" s="1" t="s">
        <v>292</v>
      </c>
      <c r="C9287" s="1" t="s">
        <v>287</v>
      </c>
      <c r="D9287" s="1" t="s">
        <v>286</v>
      </c>
      <c r="E9287" s="45" t="str">
        <f>VLOOKUP(C9287,PROCV!E$50:G$126,3,0)</f>
        <v>Música</v>
      </c>
      <c r="F9287" s="1" t="s">
        <v>416</v>
      </c>
      <c r="G9287" s="1" t="s">
        <v>236</v>
      </c>
      <c r="H9287" s="1">
        <v>2016</v>
      </c>
      <c r="I9287" s="60">
        <f>VLOOKUP(H9287,PROCV!E$33:F$44,2,0)</f>
        <v>1.0294742132043471</v>
      </c>
      <c r="J9287" s="71">
        <v>2816</v>
      </c>
      <c r="K9287" s="44">
        <f t="shared" si="145"/>
        <v>2898.9993843834413</v>
      </c>
    </row>
    <row r="9288" spans="1:11" s="43" customFormat="1" ht="19.7" customHeight="1" x14ac:dyDescent="0.25">
      <c r="A9288" s="43" t="s">
        <v>151</v>
      </c>
      <c r="B9288" s="1" t="s">
        <v>292</v>
      </c>
      <c r="C9288" s="1" t="s">
        <v>287</v>
      </c>
      <c r="D9288" s="1" t="s">
        <v>286</v>
      </c>
      <c r="E9288" s="45" t="str">
        <f>VLOOKUP(C9288,PROCV!E$50:G$126,3,0)</f>
        <v>Música</v>
      </c>
      <c r="F9288" s="1" t="s">
        <v>416</v>
      </c>
      <c r="G9288" s="1" t="s">
        <v>236</v>
      </c>
      <c r="H9288" s="1">
        <v>2016</v>
      </c>
      <c r="I9288" s="60">
        <f>VLOOKUP(H9288,PROCV!E$33:F$44,2,0)</f>
        <v>1.0294742132043471</v>
      </c>
      <c r="J9288" s="71">
        <v>6887</v>
      </c>
      <c r="K9288" s="44">
        <f t="shared" si="145"/>
        <v>7089.988906338338</v>
      </c>
    </row>
    <row r="9289" spans="1:11" s="43" customFormat="1" ht="19.7" customHeight="1" x14ac:dyDescent="0.25">
      <c r="A9289" s="43" t="s">
        <v>151</v>
      </c>
      <c r="B9289" s="1" t="s">
        <v>292</v>
      </c>
      <c r="C9289" s="1" t="s">
        <v>285</v>
      </c>
      <c r="D9289" s="1" t="s">
        <v>284</v>
      </c>
      <c r="E9289" s="45" t="str">
        <f>VLOOKUP(C9289,PROCV!E$50:G$126,3,0)</f>
        <v>Editorial</v>
      </c>
      <c r="F9289" s="1" t="s">
        <v>416</v>
      </c>
      <c r="G9289" s="1" t="s">
        <v>236</v>
      </c>
      <c r="H9289" s="1">
        <v>2016</v>
      </c>
      <c r="I9289" s="60">
        <f>VLOOKUP(H9289,PROCV!E$33:F$44,2,0)</f>
        <v>1.0294742132043471</v>
      </c>
      <c r="J9289" s="71">
        <v>114417</v>
      </c>
      <c r="K9289" s="44">
        <f t="shared" si="145"/>
        <v>117789.35105220178</v>
      </c>
    </row>
    <row r="9290" spans="1:11" s="43" customFormat="1" ht="19.7" customHeight="1" x14ac:dyDescent="0.25">
      <c r="A9290" s="43" t="s">
        <v>151</v>
      </c>
      <c r="B9290" s="1" t="s">
        <v>292</v>
      </c>
      <c r="C9290" s="1" t="s">
        <v>285</v>
      </c>
      <c r="D9290" s="1" t="s">
        <v>284</v>
      </c>
      <c r="E9290" s="45" t="str">
        <f>VLOOKUP(C9290,PROCV!E$50:G$126,3,0)</f>
        <v>Editorial</v>
      </c>
      <c r="F9290" s="1" t="s">
        <v>416</v>
      </c>
      <c r="G9290" s="1" t="s">
        <v>236</v>
      </c>
      <c r="H9290" s="1">
        <v>2016</v>
      </c>
      <c r="I9290" s="60">
        <f>VLOOKUP(H9290,PROCV!E$33:F$44,2,0)</f>
        <v>1.0294742132043471</v>
      </c>
      <c r="J9290" s="71">
        <v>265129</v>
      </c>
      <c r="K9290" s="44">
        <f t="shared" si="145"/>
        <v>272943.46867265535</v>
      </c>
    </row>
    <row r="9291" spans="1:11" s="43" customFormat="1" ht="19.7" customHeight="1" x14ac:dyDescent="0.25">
      <c r="A9291" s="43" t="s">
        <v>151</v>
      </c>
      <c r="B9291" s="1" t="s">
        <v>292</v>
      </c>
      <c r="C9291" s="1" t="s">
        <v>285</v>
      </c>
      <c r="D9291" s="1" t="s">
        <v>284</v>
      </c>
      <c r="E9291" s="45" t="str">
        <f>VLOOKUP(C9291,PROCV!E$50:G$126,3,0)</f>
        <v>Editorial</v>
      </c>
      <c r="F9291" s="1" t="s">
        <v>416</v>
      </c>
      <c r="G9291" s="1" t="s">
        <v>236</v>
      </c>
      <c r="H9291" s="1">
        <v>2016</v>
      </c>
      <c r="I9291" s="60">
        <f>VLOOKUP(H9291,PROCV!E$33:F$44,2,0)</f>
        <v>1.0294742132043471</v>
      </c>
      <c r="J9291" s="71">
        <v>5066</v>
      </c>
      <c r="K9291" s="44">
        <f t="shared" si="145"/>
        <v>5215.3163640932225</v>
      </c>
    </row>
    <row r="9292" spans="1:11" s="43" customFormat="1" ht="19.7" customHeight="1" x14ac:dyDescent="0.25">
      <c r="A9292" s="43" t="s">
        <v>151</v>
      </c>
      <c r="B9292" s="1" t="s">
        <v>292</v>
      </c>
      <c r="C9292" s="1" t="s">
        <v>281</v>
      </c>
      <c r="D9292" s="1" t="s">
        <v>280</v>
      </c>
      <c r="E9292" s="45" t="str">
        <f>VLOOKUP(C9292,PROCV!E$50:G$126,3,0)</f>
        <v>Música</v>
      </c>
      <c r="F9292" s="1" t="s">
        <v>416</v>
      </c>
      <c r="G9292" s="1" t="s">
        <v>236</v>
      </c>
      <c r="H9292" s="1">
        <v>2016</v>
      </c>
      <c r="I9292" s="60">
        <f>VLOOKUP(H9292,PROCV!E$33:F$44,2,0)</f>
        <v>1.0294742132043471</v>
      </c>
      <c r="J9292" s="71">
        <v>14582</v>
      </c>
      <c r="K9292" s="44">
        <f t="shared" si="145"/>
        <v>15011.79297694579</v>
      </c>
    </row>
    <row r="9293" spans="1:11" s="43" customFormat="1" ht="19.7" customHeight="1" x14ac:dyDescent="0.25">
      <c r="A9293" s="43" t="s">
        <v>151</v>
      </c>
      <c r="B9293" s="1" t="s">
        <v>292</v>
      </c>
      <c r="C9293" s="1" t="s">
        <v>277</v>
      </c>
      <c r="D9293" s="1" t="s">
        <v>276</v>
      </c>
      <c r="E9293" s="45" t="str">
        <f>VLOOKUP(C9293,PROCV!E$50:G$126,3,0)</f>
        <v>Editorial</v>
      </c>
      <c r="F9293" s="1" t="s">
        <v>416</v>
      </c>
      <c r="G9293" s="1" t="s">
        <v>236</v>
      </c>
      <c r="H9293" s="1">
        <v>2016</v>
      </c>
      <c r="I9293" s="60">
        <f>VLOOKUP(H9293,PROCV!E$33:F$44,2,0)</f>
        <v>1.0294742132043471</v>
      </c>
      <c r="J9293" s="71">
        <v>66865</v>
      </c>
      <c r="K9293" s="44">
        <f t="shared" si="145"/>
        <v>68835.793265908665</v>
      </c>
    </row>
    <row r="9294" spans="1:11" s="43" customFormat="1" ht="19.7" customHeight="1" x14ac:dyDescent="0.25">
      <c r="A9294" s="43" t="s">
        <v>151</v>
      </c>
      <c r="B9294" s="1" t="s">
        <v>292</v>
      </c>
      <c r="C9294" s="1" t="s">
        <v>264</v>
      </c>
      <c r="D9294" s="1" t="s">
        <v>263</v>
      </c>
      <c r="E9294" s="45" t="str">
        <f>VLOOKUP(C9294,PROCV!E$50:G$126,3,0)</f>
        <v>Audiovisual</v>
      </c>
      <c r="F9294" s="1" t="s">
        <v>416</v>
      </c>
      <c r="G9294" s="1" t="s">
        <v>265</v>
      </c>
      <c r="H9294" s="1">
        <v>2016</v>
      </c>
      <c r="I9294" s="60">
        <f>VLOOKUP(H9294,PROCV!E$33:F$44,2,0)</f>
        <v>1.0294742132043471</v>
      </c>
      <c r="J9294" s="71">
        <v>333300</v>
      </c>
      <c r="K9294" s="44">
        <f t="shared" si="145"/>
        <v>343123.75526100886</v>
      </c>
    </row>
    <row r="9295" spans="1:11" s="43" customFormat="1" ht="19.7" customHeight="1" x14ac:dyDescent="0.25">
      <c r="A9295" s="43" t="s">
        <v>151</v>
      </c>
      <c r="B9295" s="1" t="s">
        <v>292</v>
      </c>
      <c r="C9295" s="1" t="s">
        <v>264</v>
      </c>
      <c r="D9295" s="1" t="s">
        <v>263</v>
      </c>
      <c r="E9295" s="45" t="str">
        <f>VLOOKUP(C9295,PROCV!E$50:G$126,3,0)</f>
        <v>Audiovisual</v>
      </c>
      <c r="F9295" s="1" t="s">
        <v>416</v>
      </c>
      <c r="G9295" s="1" t="s">
        <v>236</v>
      </c>
      <c r="H9295" s="1">
        <v>2016</v>
      </c>
      <c r="I9295" s="60">
        <f>VLOOKUP(H9295,PROCV!E$33:F$44,2,0)</f>
        <v>1.0294742132043471</v>
      </c>
      <c r="J9295" s="71">
        <v>4221</v>
      </c>
      <c r="K9295" s="44">
        <f t="shared" si="145"/>
        <v>4345.4106539355489</v>
      </c>
    </row>
    <row r="9296" spans="1:11" s="43" customFormat="1" ht="19.7" customHeight="1" x14ac:dyDescent="0.25">
      <c r="A9296" s="43" t="s">
        <v>151</v>
      </c>
      <c r="B9296" s="1" t="s">
        <v>292</v>
      </c>
      <c r="C9296" s="1" t="s">
        <v>264</v>
      </c>
      <c r="D9296" s="1" t="s">
        <v>263</v>
      </c>
      <c r="E9296" s="45" t="str">
        <f>VLOOKUP(C9296,PROCV!E$50:G$126,3,0)</f>
        <v>Audiovisual</v>
      </c>
      <c r="F9296" s="1" t="s">
        <v>416</v>
      </c>
      <c r="G9296" s="1" t="s">
        <v>265</v>
      </c>
      <c r="H9296" s="1">
        <v>2016</v>
      </c>
      <c r="I9296" s="60">
        <f>VLOOKUP(H9296,PROCV!E$33:F$44,2,0)</f>
        <v>1.0294742132043471</v>
      </c>
      <c r="J9296" s="71">
        <v>999900</v>
      </c>
      <c r="K9296" s="44">
        <f t="shared" si="145"/>
        <v>1029371.2657830266</v>
      </c>
    </row>
    <row r="9297" spans="1:11" s="43" customFormat="1" ht="19.7" customHeight="1" x14ac:dyDescent="0.25">
      <c r="A9297" s="43" t="s">
        <v>151</v>
      </c>
      <c r="B9297" s="1" t="s">
        <v>292</v>
      </c>
      <c r="C9297" s="1" t="s">
        <v>258</v>
      </c>
      <c r="D9297" s="1" t="s">
        <v>257</v>
      </c>
      <c r="E9297" s="45" t="str">
        <f>VLOOKUP(C9297,PROCV!E$50:G$126,3,0)</f>
        <v>Audiovisual</v>
      </c>
      <c r="F9297" s="1" t="s">
        <v>416</v>
      </c>
      <c r="G9297" s="1" t="s">
        <v>236</v>
      </c>
      <c r="H9297" s="1">
        <v>2016</v>
      </c>
      <c r="I9297" s="60">
        <f>VLOOKUP(H9297,PROCV!E$33:F$44,2,0)</f>
        <v>1.0294742132043471</v>
      </c>
      <c r="J9297" s="71">
        <v>43190</v>
      </c>
      <c r="K9297" s="44">
        <f t="shared" si="145"/>
        <v>44462.991268295751</v>
      </c>
    </row>
    <row r="9298" spans="1:11" s="43" customFormat="1" ht="19.7" customHeight="1" x14ac:dyDescent="0.25">
      <c r="A9298" s="43" t="s">
        <v>151</v>
      </c>
      <c r="B9298" s="1" t="s">
        <v>292</v>
      </c>
      <c r="C9298" s="1" t="s">
        <v>254</v>
      </c>
      <c r="D9298" s="1" t="s">
        <v>253</v>
      </c>
      <c r="E9298" s="45" t="str">
        <f>VLOOKUP(C9298,PROCV!E$50:G$126,3,0)</f>
        <v>Música</v>
      </c>
      <c r="F9298" s="1" t="s">
        <v>416</v>
      </c>
      <c r="G9298" s="1" t="s">
        <v>236</v>
      </c>
      <c r="H9298" s="1">
        <v>2016</v>
      </c>
      <c r="I9298" s="60">
        <f>VLOOKUP(H9298,PROCV!E$33:F$44,2,0)</f>
        <v>1.0294742132043471</v>
      </c>
      <c r="J9298" s="71">
        <v>18629</v>
      </c>
      <c r="K9298" s="44">
        <f t="shared" si="145"/>
        <v>19178.075117783781</v>
      </c>
    </row>
    <row r="9299" spans="1:11" s="43" customFormat="1" ht="19.7" customHeight="1" x14ac:dyDescent="0.25">
      <c r="A9299" s="43" t="s">
        <v>151</v>
      </c>
      <c r="B9299" s="1" t="s">
        <v>292</v>
      </c>
      <c r="C9299" s="1" t="s">
        <v>252</v>
      </c>
      <c r="D9299" s="1" t="s">
        <v>251</v>
      </c>
      <c r="E9299" s="45" t="str">
        <f>VLOOKUP(C9299,PROCV!E$50:G$126,3,0)</f>
        <v>Audiovisual</v>
      </c>
      <c r="F9299" s="1" t="s">
        <v>416</v>
      </c>
      <c r="G9299" s="1" t="s">
        <v>236</v>
      </c>
      <c r="H9299" s="1">
        <v>2016</v>
      </c>
      <c r="I9299" s="60">
        <f>VLOOKUP(H9299,PROCV!E$33:F$44,2,0)</f>
        <v>1.0294742132043471</v>
      </c>
      <c r="J9299" s="71">
        <v>2470</v>
      </c>
      <c r="K9299" s="44">
        <f t="shared" si="145"/>
        <v>2542.8013066147373</v>
      </c>
    </row>
    <row r="9300" spans="1:11" s="43" customFormat="1" ht="19.7" customHeight="1" x14ac:dyDescent="0.25">
      <c r="A9300" s="43" t="s">
        <v>151</v>
      </c>
      <c r="B9300" s="1" t="s">
        <v>292</v>
      </c>
      <c r="C9300" s="1" t="s">
        <v>252</v>
      </c>
      <c r="D9300" s="1" t="s">
        <v>251</v>
      </c>
      <c r="E9300" s="45" t="str">
        <f>VLOOKUP(C9300,PROCV!E$50:G$126,3,0)</f>
        <v>Audiovisual</v>
      </c>
      <c r="F9300" s="1" t="s">
        <v>416</v>
      </c>
      <c r="G9300" s="1" t="s">
        <v>236</v>
      </c>
      <c r="H9300" s="1">
        <v>2016</v>
      </c>
      <c r="I9300" s="60">
        <f>VLOOKUP(H9300,PROCV!E$33:F$44,2,0)</f>
        <v>1.0294742132043471</v>
      </c>
      <c r="J9300" s="71">
        <v>29254</v>
      </c>
      <c r="K9300" s="44">
        <f t="shared" si="145"/>
        <v>30116.238633079967</v>
      </c>
    </row>
    <row r="9301" spans="1:11" s="43" customFormat="1" ht="19.7" customHeight="1" x14ac:dyDescent="0.25">
      <c r="A9301" s="43" t="s">
        <v>151</v>
      </c>
      <c r="B9301" s="1" t="s">
        <v>292</v>
      </c>
      <c r="C9301" s="1" t="s">
        <v>246</v>
      </c>
      <c r="D9301" s="1" t="s">
        <v>245</v>
      </c>
      <c r="E9301" s="45" t="str">
        <f>VLOOKUP(C9301,PROCV!E$50:G$126,3,0)</f>
        <v>Artes Cênicas e Espetáculos</v>
      </c>
      <c r="F9301" s="1" t="s">
        <v>416</v>
      </c>
      <c r="G9301" s="1" t="s">
        <v>236</v>
      </c>
      <c r="H9301" s="1">
        <v>2016</v>
      </c>
      <c r="I9301" s="60">
        <f>VLOOKUP(H9301,PROCV!E$33:F$44,2,0)</f>
        <v>1.0294742132043471</v>
      </c>
      <c r="J9301" s="71">
        <v>589100</v>
      </c>
      <c r="K9301" s="44">
        <f t="shared" si="145"/>
        <v>606463.25899868086</v>
      </c>
    </row>
    <row r="9302" spans="1:11" s="43" customFormat="1" ht="19.7" customHeight="1" x14ac:dyDescent="0.25">
      <c r="A9302" s="43" t="s">
        <v>151</v>
      </c>
      <c r="B9302" s="1" t="s">
        <v>292</v>
      </c>
      <c r="C9302" s="1" t="s">
        <v>246</v>
      </c>
      <c r="D9302" s="1" t="s">
        <v>245</v>
      </c>
      <c r="E9302" s="45" t="str">
        <f>VLOOKUP(C9302,PROCV!E$50:G$126,3,0)</f>
        <v>Artes Cênicas e Espetáculos</v>
      </c>
      <c r="F9302" s="1" t="s">
        <v>416</v>
      </c>
      <c r="G9302" s="1" t="s">
        <v>236</v>
      </c>
      <c r="H9302" s="1">
        <v>2016</v>
      </c>
      <c r="I9302" s="60">
        <f>VLOOKUP(H9302,PROCV!E$33:F$44,2,0)</f>
        <v>1.0294742132043471</v>
      </c>
      <c r="J9302" s="71">
        <v>6684</v>
      </c>
      <c r="K9302" s="44">
        <f t="shared" si="145"/>
        <v>6881.0056410578554</v>
      </c>
    </row>
    <row r="9303" spans="1:11" s="43" customFormat="1" ht="19.7" customHeight="1" x14ac:dyDescent="0.25">
      <c r="A9303" s="43" t="s">
        <v>151</v>
      </c>
      <c r="B9303" s="1" t="s">
        <v>292</v>
      </c>
      <c r="C9303" s="1" t="s">
        <v>246</v>
      </c>
      <c r="D9303" s="1" t="s">
        <v>245</v>
      </c>
      <c r="E9303" s="45" t="str">
        <f>VLOOKUP(C9303,PROCV!E$50:G$126,3,0)</f>
        <v>Artes Cênicas e Espetáculos</v>
      </c>
      <c r="F9303" s="1" t="s">
        <v>416</v>
      </c>
      <c r="G9303" s="1" t="s">
        <v>236</v>
      </c>
      <c r="H9303" s="1">
        <v>2016</v>
      </c>
      <c r="I9303" s="60">
        <f>VLOOKUP(H9303,PROCV!E$33:F$44,2,0)</f>
        <v>1.0294742132043471</v>
      </c>
      <c r="J9303" s="71">
        <v>19440</v>
      </c>
      <c r="K9303" s="44">
        <f t="shared" si="145"/>
        <v>20012.978704692508</v>
      </c>
    </row>
    <row r="9304" spans="1:11" s="43" customFormat="1" ht="19.7" customHeight="1" x14ac:dyDescent="0.25">
      <c r="A9304" s="43" t="s">
        <v>151</v>
      </c>
      <c r="B9304" s="1" t="s">
        <v>292</v>
      </c>
      <c r="C9304" s="1" t="s">
        <v>238</v>
      </c>
      <c r="D9304" s="1" t="s">
        <v>237</v>
      </c>
      <c r="E9304" s="45" t="str">
        <f>VLOOKUP(C9304,PROCV!E$50:G$126,3,0)</f>
        <v>Artes Cênicas e Espetáculos</v>
      </c>
      <c r="F9304" s="1" t="s">
        <v>416</v>
      </c>
      <c r="G9304" s="1" t="s">
        <v>236</v>
      </c>
      <c r="H9304" s="1">
        <v>2016</v>
      </c>
      <c r="I9304" s="60">
        <f>VLOOKUP(H9304,PROCV!E$33:F$44,2,0)</f>
        <v>1.0294742132043471</v>
      </c>
      <c r="J9304" s="71">
        <v>143486</v>
      </c>
      <c r="K9304" s="44">
        <f t="shared" si="145"/>
        <v>147715.13695583894</v>
      </c>
    </row>
    <row r="9305" spans="1:11" s="43" customFormat="1" ht="19.7" customHeight="1" x14ac:dyDescent="0.25">
      <c r="A9305" s="43" t="s">
        <v>151</v>
      </c>
      <c r="B9305" s="1" t="s">
        <v>292</v>
      </c>
      <c r="C9305" s="1" t="s">
        <v>238</v>
      </c>
      <c r="D9305" s="1" t="s">
        <v>237</v>
      </c>
      <c r="E9305" s="45" t="str">
        <f>VLOOKUP(C9305,PROCV!E$50:G$126,3,0)</f>
        <v>Artes Cênicas e Espetáculos</v>
      </c>
      <c r="F9305" s="1" t="s">
        <v>416</v>
      </c>
      <c r="G9305" s="1" t="s">
        <v>236</v>
      </c>
      <c r="H9305" s="1">
        <v>2016</v>
      </c>
      <c r="I9305" s="60">
        <f>VLOOKUP(H9305,PROCV!E$33:F$44,2,0)</f>
        <v>1.0294742132043471</v>
      </c>
      <c r="J9305" s="71">
        <v>9822</v>
      </c>
      <c r="K9305" s="44">
        <f t="shared" si="145"/>
        <v>10111.495722093097</v>
      </c>
    </row>
    <row r="9306" spans="1:11" s="43" customFormat="1" ht="19.7" customHeight="1" x14ac:dyDescent="0.25">
      <c r="A9306" s="43" t="s">
        <v>151</v>
      </c>
      <c r="B9306" s="1" t="s">
        <v>292</v>
      </c>
      <c r="C9306" s="1" t="s">
        <v>238</v>
      </c>
      <c r="D9306" s="1" t="s">
        <v>237</v>
      </c>
      <c r="E9306" s="45" t="str">
        <f>VLOOKUP(C9306,PROCV!E$50:G$126,3,0)</f>
        <v>Artes Cênicas e Espetáculos</v>
      </c>
      <c r="F9306" s="1" t="s">
        <v>416</v>
      </c>
      <c r="G9306" s="1" t="s">
        <v>236</v>
      </c>
      <c r="H9306" s="1">
        <v>2016</v>
      </c>
      <c r="I9306" s="60">
        <f>VLOOKUP(H9306,PROCV!E$33:F$44,2,0)</f>
        <v>1.0294742132043471</v>
      </c>
      <c r="J9306" s="71">
        <v>41014</v>
      </c>
      <c r="K9306" s="44">
        <f t="shared" si="145"/>
        <v>42222.855380363093</v>
      </c>
    </row>
    <row r="9307" spans="1:11" s="43" customFormat="1" ht="19.7" customHeight="1" x14ac:dyDescent="0.25">
      <c r="A9307" s="43" t="s">
        <v>151</v>
      </c>
      <c r="B9307" s="1" t="s">
        <v>292</v>
      </c>
      <c r="C9307" s="1" t="s">
        <v>241</v>
      </c>
      <c r="D9307" s="1" t="s">
        <v>240</v>
      </c>
      <c r="E9307" s="45" t="str">
        <f>VLOOKUP(C9307,PROCV!E$50:G$126,3,0)</f>
        <v>Artes Cênicas e Espetáculos</v>
      </c>
      <c r="F9307" s="1" t="s">
        <v>416</v>
      </c>
      <c r="G9307" s="1" t="s">
        <v>236</v>
      </c>
      <c r="H9307" s="1">
        <v>2016</v>
      </c>
      <c r="I9307" s="60">
        <f>VLOOKUP(H9307,PROCV!E$33:F$44,2,0)</f>
        <v>1.0294742132043471</v>
      </c>
      <c r="J9307" s="71">
        <v>60588</v>
      </c>
      <c r="K9307" s="44">
        <f t="shared" si="145"/>
        <v>62373.783629624981</v>
      </c>
    </row>
    <row r="9308" spans="1:11" s="43" customFormat="1" ht="19.7" customHeight="1" x14ac:dyDescent="0.25">
      <c r="A9308" s="43" t="s">
        <v>155</v>
      </c>
      <c r="B9308" s="1" t="s">
        <v>316</v>
      </c>
      <c r="C9308" s="1" t="s">
        <v>291</v>
      </c>
      <c r="D9308" s="1" t="s">
        <v>290</v>
      </c>
      <c r="E9308" s="45" t="str">
        <f>VLOOKUP(C9308,PROCV!E$50:G$126,3,0)</f>
        <v>NA</v>
      </c>
      <c r="F9308" s="1" t="s">
        <v>416</v>
      </c>
      <c r="G9308" s="1" t="s">
        <v>236</v>
      </c>
      <c r="H9308" s="1">
        <v>2016</v>
      </c>
      <c r="I9308" s="60">
        <f>VLOOKUP(H9308,PROCV!E$33:F$44,2,0)</f>
        <v>1.0294742132043471</v>
      </c>
      <c r="J9308" s="71">
        <v>345903</v>
      </c>
      <c r="K9308" s="44">
        <f t="shared" si="145"/>
        <v>356098.21877002326</v>
      </c>
    </row>
    <row r="9309" spans="1:11" s="43" customFormat="1" ht="19.7" customHeight="1" x14ac:dyDescent="0.25">
      <c r="A9309" s="43" t="s">
        <v>155</v>
      </c>
      <c r="B9309" s="1" t="s">
        <v>316</v>
      </c>
      <c r="C9309" s="1" t="s">
        <v>287</v>
      </c>
      <c r="D9309" s="1" t="s">
        <v>286</v>
      </c>
      <c r="E9309" s="45" t="str">
        <f>VLOOKUP(C9309,PROCV!E$50:G$126,3,0)</f>
        <v>Música</v>
      </c>
      <c r="F9309" s="1" t="s">
        <v>416</v>
      </c>
      <c r="G9309" s="1" t="s">
        <v>236</v>
      </c>
      <c r="H9309" s="1">
        <v>2016</v>
      </c>
      <c r="I9309" s="60">
        <f>VLOOKUP(H9309,PROCV!E$33:F$44,2,0)</f>
        <v>1.0294742132043471</v>
      </c>
      <c r="J9309" s="71">
        <v>225470</v>
      </c>
      <c r="K9309" s="44">
        <f t="shared" si="145"/>
        <v>232115.55085118415</v>
      </c>
    </row>
    <row r="9310" spans="1:11" s="43" customFormat="1" ht="19.7" customHeight="1" x14ac:dyDescent="0.25">
      <c r="A9310" s="43" t="s">
        <v>155</v>
      </c>
      <c r="B9310" s="1" t="s">
        <v>316</v>
      </c>
      <c r="C9310" s="1" t="s">
        <v>287</v>
      </c>
      <c r="D9310" s="1" t="s">
        <v>286</v>
      </c>
      <c r="E9310" s="45" t="str">
        <f>VLOOKUP(C9310,PROCV!E$50:G$126,3,0)</f>
        <v>Música</v>
      </c>
      <c r="F9310" s="1" t="s">
        <v>416</v>
      </c>
      <c r="G9310" s="1" t="s">
        <v>236</v>
      </c>
      <c r="H9310" s="1">
        <v>2016</v>
      </c>
      <c r="I9310" s="60">
        <f>VLOOKUP(H9310,PROCV!E$33:F$44,2,0)</f>
        <v>1.0294742132043471</v>
      </c>
      <c r="J9310" s="1">
        <v>911</v>
      </c>
      <c r="K9310" s="44">
        <f t="shared" si="145"/>
        <v>937.85100822916013</v>
      </c>
    </row>
    <row r="9311" spans="1:11" s="43" customFormat="1" ht="19.7" customHeight="1" x14ac:dyDescent="0.25">
      <c r="A9311" s="43" t="s">
        <v>155</v>
      </c>
      <c r="B9311" s="1" t="s">
        <v>316</v>
      </c>
      <c r="C9311" s="1" t="s">
        <v>285</v>
      </c>
      <c r="D9311" s="1" t="s">
        <v>284</v>
      </c>
      <c r="E9311" s="45" t="str">
        <f>VLOOKUP(C9311,PROCV!E$50:G$126,3,0)</f>
        <v>Editorial</v>
      </c>
      <c r="F9311" s="1" t="s">
        <v>416</v>
      </c>
      <c r="G9311" s="1" t="s">
        <v>236</v>
      </c>
      <c r="H9311" s="1">
        <v>2016</v>
      </c>
      <c r="I9311" s="60">
        <f>VLOOKUP(H9311,PROCV!E$33:F$44,2,0)</f>
        <v>1.0294742132043471</v>
      </c>
      <c r="J9311" s="71">
        <v>246026</v>
      </c>
      <c r="K9311" s="44">
        <f t="shared" si="145"/>
        <v>253277.4227778127</v>
      </c>
    </row>
    <row r="9312" spans="1:11" s="43" customFormat="1" ht="19.7" customHeight="1" x14ac:dyDescent="0.25">
      <c r="A9312" s="43" t="s">
        <v>155</v>
      </c>
      <c r="B9312" s="1" t="s">
        <v>316</v>
      </c>
      <c r="C9312" s="1" t="s">
        <v>283</v>
      </c>
      <c r="D9312" s="1" t="s">
        <v>282</v>
      </c>
      <c r="E9312" s="45" t="str">
        <f>VLOOKUP(C9312,PROCV!E$50:G$126,3,0)</f>
        <v>Editorial</v>
      </c>
      <c r="F9312" s="1" t="s">
        <v>416</v>
      </c>
      <c r="G9312" s="1" t="s">
        <v>236</v>
      </c>
      <c r="H9312" s="1">
        <v>2016</v>
      </c>
      <c r="I9312" s="60">
        <f>VLOOKUP(H9312,PROCV!E$33:F$44,2,0)</f>
        <v>1.0294742132043471</v>
      </c>
      <c r="J9312" s="71">
        <v>26089</v>
      </c>
      <c r="K9312" s="44">
        <f t="shared" si="145"/>
        <v>26857.952748288211</v>
      </c>
    </row>
    <row r="9313" spans="1:11" s="43" customFormat="1" ht="19.7" customHeight="1" x14ac:dyDescent="0.25">
      <c r="A9313" s="43" t="s">
        <v>155</v>
      </c>
      <c r="B9313" s="1" t="s">
        <v>316</v>
      </c>
      <c r="C9313" s="1" t="s">
        <v>281</v>
      </c>
      <c r="D9313" s="1" t="s">
        <v>280</v>
      </c>
      <c r="E9313" s="45" t="str">
        <f>VLOOKUP(C9313,PROCV!E$50:G$126,3,0)</f>
        <v>Música</v>
      </c>
      <c r="F9313" s="1" t="s">
        <v>416</v>
      </c>
      <c r="G9313" s="1" t="s">
        <v>236</v>
      </c>
      <c r="H9313" s="1">
        <v>2016</v>
      </c>
      <c r="I9313" s="60">
        <f>VLOOKUP(H9313,PROCV!E$33:F$44,2,0)</f>
        <v>1.0294742132043471</v>
      </c>
      <c r="J9313" s="71">
        <v>35996</v>
      </c>
      <c r="K9313" s="44">
        <f t="shared" si="145"/>
        <v>37056.953778503674</v>
      </c>
    </row>
    <row r="9314" spans="1:11" s="43" customFormat="1" ht="19.7" customHeight="1" x14ac:dyDescent="0.25">
      <c r="A9314" s="43" t="s">
        <v>155</v>
      </c>
      <c r="B9314" s="1" t="s">
        <v>316</v>
      </c>
      <c r="C9314" s="1" t="s">
        <v>281</v>
      </c>
      <c r="D9314" s="1" t="s">
        <v>280</v>
      </c>
      <c r="E9314" s="45" t="str">
        <f>VLOOKUP(C9314,PROCV!E$50:G$126,3,0)</f>
        <v>Música</v>
      </c>
      <c r="F9314" s="1" t="s">
        <v>416</v>
      </c>
      <c r="G9314" s="1" t="s">
        <v>236</v>
      </c>
      <c r="H9314" s="1">
        <v>2016</v>
      </c>
      <c r="I9314" s="60">
        <f>VLOOKUP(H9314,PROCV!E$33:F$44,2,0)</f>
        <v>1.0294742132043471</v>
      </c>
      <c r="J9314" s="71">
        <v>30776</v>
      </c>
      <c r="K9314" s="44">
        <f t="shared" si="145"/>
        <v>31683.098385576985</v>
      </c>
    </row>
    <row r="9315" spans="1:11" s="43" customFormat="1" ht="19.7" customHeight="1" x14ac:dyDescent="0.25">
      <c r="A9315" s="43" t="s">
        <v>155</v>
      </c>
      <c r="B9315" s="1" t="s">
        <v>316</v>
      </c>
      <c r="C9315" s="1" t="s">
        <v>279</v>
      </c>
      <c r="D9315" s="1" t="s">
        <v>278</v>
      </c>
      <c r="E9315" s="45" t="str">
        <f>VLOOKUP(C9315,PROCV!E$50:G$126,3,0)</f>
        <v>Editorial</v>
      </c>
      <c r="F9315" s="1" t="s">
        <v>416</v>
      </c>
      <c r="G9315" s="1" t="s">
        <v>236</v>
      </c>
      <c r="H9315" s="1">
        <v>2016</v>
      </c>
      <c r="I9315" s="60">
        <f>VLOOKUP(H9315,PROCV!E$33:F$44,2,0)</f>
        <v>1.0294742132043471</v>
      </c>
      <c r="J9315" s="71">
        <v>17506</v>
      </c>
      <c r="K9315" s="44">
        <f t="shared" si="145"/>
        <v>18021.9755763553</v>
      </c>
    </row>
    <row r="9316" spans="1:11" s="43" customFormat="1" ht="19.7" customHeight="1" x14ac:dyDescent="0.25">
      <c r="A9316" s="43" t="s">
        <v>155</v>
      </c>
      <c r="B9316" s="1" t="s">
        <v>316</v>
      </c>
      <c r="C9316" s="1" t="s">
        <v>273</v>
      </c>
      <c r="D9316" s="1" t="s">
        <v>272</v>
      </c>
      <c r="E9316" s="45" t="str">
        <f>VLOOKUP(C9316,PROCV!E$50:G$126,3,0)</f>
        <v>Editorial</v>
      </c>
      <c r="F9316" s="1" t="s">
        <v>416</v>
      </c>
      <c r="G9316" s="1" t="s">
        <v>236</v>
      </c>
      <c r="H9316" s="1">
        <v>2016</v>
      </c>
      <c r="I9316" s="60">
        <f>VLOOKUP(H9316,PROCV!E$33:F$44,2,0)</f>
        <v>1.0294742132043471</v>
      </c>
      <c r="J9316" s="71">
        <v>66783</v>
      </c>
      <c r="K9316" s="44">
        <f t="shared" si="145"/>
        <v>68751.376380425907</v>
      </c>
    </row>
    <row r="9317" spans="1:11" s="43" customFormat="1" ht="19.7" customHeight="1" x14ac:dyDescent="0.25">
      <c r="A9317" s="43" t="s">
        <v>155</v>
      </c>
      <c r="B9317" s="1" t="s">
        <v>316</v>
      </c>
      <c r="C9317" s="1" t="s">
        <v>273</v>
      </c>
      <c r="D9317" s="1" t="s">
        <v>272</v>
      </c>
      <c r="E9317" s="45" t="str">
        <f>VLOOKUP(C9317,PROCV!E$50:G$126,3,0)</f>
        <v>Editorial</v>
      </c>
      <c r="F9317" s="1" t="s">
        <v>416</v>
      </c>
      <c r="G9317" s="1" t="s">
        <v>236</v>
      </c>
      <c r="H9317" s="1">
        <v>2016</v>
      </c>
      <c r="I9317" s="60">
        <f>VLOOKUP(H9317,PROCV!E$33:F$44,2,0)</f>
        <v>1.0294742132043471</v>
      </c>
      <c r="J9317" s="71">
        <v>65463</v>
      </c>
      <c r="K9317" s="44">
        <f t="shared" si="145"/>
        <v>67392.470418996178</v>
      </c>
    </row>
    <row r="9318" spans="1:11" s="43" customFormat="1" ht="19.7" customHeight="1" x14ac:dyDescent="0.25">
      <c r="A9318" s="43" t="s">
        <v>155</v>
      </c>
      <c r="B9318" s="1" t="s">
        <v>316</v>
      </c>
      <c r="C9318" s="1" t="s">
        <v>273</v>
      </c>
      <c r="D9318" s="1" t="s">
        <v>272</v>
      </c>
      <c r="E9318" s="45" t="str">
        <f>VLOOKUP(C9318,PROCV!E$50:G$126,3,0)</f>
        <v>Editorial</v>
      </c>
      <c r="F9318" s="1" t="s">
        <v>416</v>
      </c>
      <c r="G9318" s="1" t="s">
        <v>236</v>
      </c>
      <c r="H9318" s="1">
        <v>2016</v>
      </c>
      <c r="I9318" s="60">
        <f>VLOOKUP(H9318,PROCV!E$33:F$44,2,0)</f>
        <v>1.0294742132043471</v>
      </c>
      <c r="J9318" s="71">
        <v>38465</v>
      </c>
      <c r="K9318" s="44">
        <f t="shared" si="145"/>
        <v>39598.72561090521</v>
      </c>
    </row>
    <row r="9319" spans="1:11" s="43" customFormat="1" ht="19.7" customHeight="1" x14ac:dyDescent="0.25">
      <c r="A9319" s="43" t="s">
        <v>155</v>
      </c>
      <c r="B9319" s="1" t="s">
        <v>316</v>
      </c>
      <c r="C9319" s="1" t="s">
        <v>271</v>
      </c>
      <c r="D9319" s="1" t="s">
        <v>270</v>
      </c>
      <c r="E9319" s="45" t="str">
        <f>VLOOKUP(C9319,PROCV!E$50:G$126,3,0)</f>
        <v>Editorial</v>
      </c>
      <c r="F9319" s="1" t="s">
        <v>416</v>
      </c>
      <c r="G9319" s="1" t="s">
        <v>236</v>
      </c>
      <c r="H9319" s="1">
        <v>2016</v>
      </c>
      <c r="I9319" s="60">
        <f>VLOOKUP(H9319,PROCV!E$33:F$44,2,0)</f>
        <v>1.0294742132043471</v>
      </c>
      <c r="J9319" s="71">
        <v>23790</v>
      </c>
      <c r="K9319" s="44">
        <f t="shared" si="145"/>
        <v>24491.191532131415</v>
      </c>
    </row>
    <row r="9320" spans="1:11" s="43" customFormat="1" ht="19.7" customHeight="1" x14ac:dyDescent="0.25">
      <c r="A9320" s="43" t="s">
        <v>155</v>
      </c>
      <c r="B9320" s="1" t="s">
        <v>316</v>
      </c>
      <c r="C9320" s="1" t="s">
        <v>264</v>
      </c>
      <c r="D9320" s="1" t="s">
        <v>263</v>
      </c>
      <c r="E9320" s="45" t="str">
        <f>VLOOKUP(C9320,PROCV!E$50:G$126,3,0)</f>
        <v>Audiovisual</v>
      </c>
      <c r="F9320" s="1" t="s">
        <v>416</v>
      </c>
      <c r="G9320" s="1" t="s">
        <v>265</v>
      </c>
      <c r="H9320" s="1">
        <v>2016</v>
      </c>
      <c r="I9320" s="60">
        <f>VLOOKUP(H9320,PROCV!E$33:F$44,2,0)</f>
        <v>1.0294742132043471</v>
      </c>
      <c r="J9320" s="71">
        <v>875000</v>
      </c>
      <c r="K9320" s="44">
        <f t="shared" si="145"/>
        <v>900789.93655380374</v>
      </c>
    </row>
    <row r="9321" spans="1:11" s="43" customFormat="1" ht="19.7" customHeight="1" x14ac:dyDescent="0.25">
      <c r="A9321" s="43" t="s">
        <v>155</v>
      </c>
      <c r="B9321" s="1" t="s">
        <v>316</v>
      </c>
      <c r="C9321" s="1" t="s">
        <v>264</v>
      </c>
      <c r="D9321" s="1" t="s">
        <v>263</v>
      </c>
      <c r="E9321" s="45" t="str">
        <f>VLOOKUP(C9321,PROCV!E$50:G$126,3,0)</f>
        <v>Audiovisual</v>
      </c>
      <c r="F9321" s="1" t="s">
        <v>416</v>
      </c>
      <c r="G9321" s="1" t="s">
        <v>265</v>
      </c>
      <c r="H9321" s="1">
        <v>2016</v>
      </c>
      <c r="I9321" s="60">
        <f>VLOOKUP(H9321,PROCV!E$33:F$44,2,0)</f>
        <v>1.0294742132043471</v>
      </c>
      <c r="J9321" s="71">
        <v>378479</v>
      </c>
      <c r="K9321" s="44">
        <f t="shared" si="145"/>
        <v>389634.37073936808</v>
      </c>
    </row>
    <row r="9322" spans="1:11" s="43" customFormat="1" ht="19.7" customHeight="1" x14ac:dyDescent="0.25">
      <c r="A9322" s="43" t="s">
        <v>155</v>
      </c>
      <c r="B9322" s="1" t="s">
        <v>316</v>
      </c>
      <c r="C9322" s="1" t="s">
        <v>241</v>
      </c>
      <c r="D9322" s="1" t="s">
        <v>240</v>
      </c>
      <c r="E9322" s="45" t="str">
        <f>VLOOKUP(C9322,PROCV!E$50:G$126,3,0)</f>
        <v>Artes Cênicas e Espetáculos</v>
      </c>
      <c r="F9322" s="1" t="s">
        <v>416</v>
      </c>
      <c r="G9322" s="1" t="s">
        <v>236</v>
      </c>
      <c r="H9322" s="1">
        <v>2016</v>
      </c>
      <c r="I9322" s="60">
        <f>VLOOKUP(H9322,PROCV!E$33:F$44,2,0)</f>
        <v>1.0294742132043471</v>
      </c>
      <c r="J9322" s="71">
        <v>7330</v>
      </c>
      <c r="K9322" s="44">
        <f t="shared" si="145"/>
        <v>7546.045982787864</v>
      </c>
    </row>
    <row r="9323" spans="1:11" s="43" customFormat="1" ht="19.7" customHeight="1" x14ac:dyDescent="0.25">
      <c r="A9323" s="43" t="s">
        <v>155</v>
      </c>
      <c r="B9323" s="1" t="s">
        <v>316</v>
      </c>
      <c r="C9323" s="1" t="s">
        <v>313</v>
      </c>
      <c r="D9323" s="1" t="s">
        <v>312</v>
      </c>
      <c r="E9323" s="45" t="str">
        <f>VLOOKUP(C9323,PROCV!E$50:G$126,3,0)</f>
        <v>Patrimônio</v>
      </c>
      <c r="F9323" s="1" t="s">
        <v>415</v>
      </c>
      <c r="G9323" s="1" t="s">
        <v>265</v>
      </c>
      <c r="H9323" s="1">
        <v>2016</v>
      </c>
      <c r="I9323" s="60">
        <f>VLOOKUP(H9323,PROCV!E$33:F$44,2,0)</f>
        <v>1.0294742132043471</v>
      </c>
      <c r="J9323" s="71">
        <v>257220</v>
      </c>
      <c r="K9323" s="44">
        <f t="shared" si="145"/>
        <v>264801.35712042218</v>
      </c>
    </row>
    <row r="9324" spans="1:11" s="43" customFormat="1" ht="19.7" customHeight="1" x14ac:dyDescent="0.25">
      <c r="A9324" s="43" t="s">
        <v>155</v>
      </c>
      <c r="B9324" s="1" t="s">
        <v>316</v>
      </c>
      <c r="C9324" s="1" t="s">
        <v>311</v>
      </c>
      <c r="D9324" s="1" t="s">
        <v>310</v>
      </c>
      <c r="E9324" s="45" t="str">
        <f>VLOOKUP(C9324,PROCV!E$50:G$126,3,0)</f>
        <v>Artes Cênicas e Espetáculos</v>
      </c>
      <c r="F9324" s="1" t="s">
        <v>416</v>
      </c>
      <c r="G9324" s="1" t="s">
        <v>236</v>
      </c>
      <c r="H9324" s="1">
        <v>2016</v>
      </c>
      <c r="I9324" s="60">
        <f>VLOOKUP(H9324,PROCV!E$33:F$44,2,0)</f>
        <v>1.0294742132043471</v>
      </c>
      <c r="J9324" s="71">
        <v>14400</v>
      </c>
      <c r="K9324" s="44">
        <f t="shared" si="145"/>
        <v>14824.428670142597</v>
      </c>
    </row>
    <row r="9325" spans="1:11" s="43" customFormat="1" ht="19.7" customHeight="1" x14ac:dyDescent="0.25">
      <c r="A9325" s="43" t="s">
        <v>159</v>
      </c>
      <c r="B9325" s="1" t="s">
        <v>242</v>
      </c>
      <c r="C9325" s="1" t="s">
        <v>309</v>
      </c>
      <c r="D9325" s="1" t="s">
        <v>308</v>
      </c>
      <c r="E9325" s="45" t="str">
        <f>VLOOKUP(C9325,PROCV!E$50:G$126,3,0)</f>
        <v>NA</v>
      </c>
      <c r="F9325" s="1" t="s">
        <v>416</v>
      </c>
      <c r="G9325" s="1" t="s">
        <v>236</v>
      </c>
      <c r="H9325" s="1">
        <v>2016</v>
      </c>
      <c r="I9325" s="60">
        <f>VLOOKUP(H9325,PROCV!E$33:F$44,2,0)</f>
        <v>1.0294742132043471</v>
      </c>
      <c r="J9325" s="71">
        <v>10969</v>
      </c>
      <c r="K9325" s="44">
        <f t="shared" si="145"/>
        <v>11292.302644638483</v>
      </c>
    </row>
    <row r="9326" spans="1:11" s="43" customFormat="1" ht="19.7" customHeight="1" x14ac:dyDescent="0.25">
      <c r="A9326" s="43" t="s">
        <v>159</v>
      </c>
      <c r="B9326" s="1" t="s">
        <v>242</v>
      </c>
      <c r="C9326" s="1" t="s">
        <v>291</v>
      </c>
      <c r="D9326" s="1" t="s">
        <v>290</v>
      </c>
      <c r="E9326" s="45" t="str">
        <f>VLOOKUP(C9326,PROCV!E$50:G$126,3,0)</f>
        <v>NA</v>
      </c>
      <c r="F9326" s="1" t="s">
        <v>416</v>
      </c>
      <c r="G9326" s="1" t="s">
        <v>236</v>
      </c>
      <c r="H9326" s="1">
        <v>2016</v>
      </c>
      <c r="I9326" s="60">
        <f>VLOOKUP(H9326,PROCV!E$33:F$44,2,0)</f>
        <v>1.0294742132043471</v>
      </c>
      <c r="J9326" s="71">
        <v>37139</v>
      </c>
      <c r="K9326" s="44">
        <f t="shared" si="145"/>
        <v>38233.642804196243</v>
      </c>
    </row>
    <row r="9327" spans="1:11" s="43" customFormat="1" ht="19.7" customHeight="1" x14ac:dyDescent="0.25">
      <c r="A9327" s="43" t="s">
        <v>159</v>
      </c>
      <c r="B9327" s="1" t="s">
        <v>242</v>
      </c>
      <c r="C9327" s="1" t="s">
        <v>287</v>
      </c>
      <c r="D9327" s="1" t="s">
        <v>286</v>
      </c>
      <c r="E9327" s="45" t="str">
        <f>VLOOKUP(C9327,PROCV!E$50:G$126,3,0)</f>
        <v>Música</v>
      </c>
      <c r="F9327" s="1" t="s">
        <v>416</v>
      </c>
      <c r="G9327" s="1" t="s">
        <v>236</v>
      </c>
      <c r="H9327" s="1">
        <v>2016</v>
      </c>
      <c r="I9327" s="60">
        <f>VLOOKUP(H9327,PROCV!E$33:F$44,2,0)</f>
        <v>1.0294742132043471</v>
      </c>
      <c r="J9327" s="71">
        <v>1789</v>
      </c>
      <c r="K9327" s="44">
        <f t="shared" si="145"/>
        <v>1841.7293674225768</v>
      </c>
    </row>
    <row r="9328" spans="1:11" s="43" customFormat="1" ht="19.7" customHeight="1" x14ac:dyDescent="0.25">
      <c r="A9328" s="43" t="s">
        <v>159</v>
      </c>
      <c r="B9328" s="1" t="s">
        <v>242</v>
      </c>
      <c r="C9328" s="1" t="s">
        <v>287</v>
      </c>
      <c r="D9328" s="1" t="s">
        <v>286</v>
      </c>
      <c r="E9328" s="45" t="str">
        <f>VLOOKUP(C9328,PROCV!E$50:G$126,3,0)</f>
        <v>Música</v>
      </c>
      <c r="F9328" s="1" t="s">
        <v>416</v>
      </c>
      <c r="G9328" s="1" t="s">
        <v>236</v>
      </c>
      <c r="H9328" s="1">
        <v>2016</v>
      </c>
      <c r="I9328" s="60">
        <f>VLOOKUP(H9328,PROCV!E$33:F$44,2,0)</f>
        <v>1.0294742132043471</v>
      </c>
      <c r="J9328" s="71">
        <v>151287</v>
      </c>
      <c r="K9328" s="44">
        <f t="shared" si="145"/>
        <v>155746.06529304606</v>
      </c>
    </row>
    <row r="9329" spans="1:11" s="43" customFormat="1" ht="19.7" customHeight="1" x14ac:dyDescent="0.25">
      <c r="A9329" s="43" t="s">
        <v>159</v>
      </c>
      <c r="B9329" s="1" t="s">
        <v>242</v>
      </c>
      <c r="C9329" s="1" t="s">
        <v>287</v>
      </c>
      <c r="D9329" s="1" t="s">
        <v>286</v>
      </c>
      <c r="E9329" s="45" t="str">
        <f>VLOOKUP(C9329,PROCV!E$50:G$126,3,0)</f>
        <v>Música</v>
      </c>
      <c r="F9329" s="1" t="s">
        <v>416</v>
      </c>
      <c r="G9329" s="1" t="s">
        <v>236</v>
      </c>
      <c r="H9329" s="1">
        <v>2016</v>
      </c>
      <c r="I9329" s="60">
        <f>VLOOKUP(H9329,PROCV!E$33:F$44,2,0)</f>
        <v>1.0294742132043471</v>
      </c>
      <c r="J9329" s="71">
        <v>2993</v>
      </c>
      <c r="K9329" s="44">
        <f t="shared" si="145"/>
        <v>3081.2163201206108</v>
      </c>
    </row>
    <row r="9330" spans="1:11" s="43" customFormat="1" ht="19.7" customHeight="1" x14ac:dyDescent="0.25">
      <c r="A9330" s="43" t="s">
        <v>159</v>
      </c>
      <c r="B9330" s="1" t="s">
        <v>242</v>
      </c>
      <c r="C9330" s="1" t="s">
        <v>287</v>
      </c>
      <c r="D9330" s="1" t="s">
        <v>286</v>
      </c>
      <c r="E9330" s="45" t="str">
        <f>VLOOKUP(C9330,PROCV!E$50:G$126,3,0)</f>
        <v>Música</v>
      </c>
      <c r="F9330" s="1" t="s">
        <v>416</v>
      </c>
      <c r="G9330" s="1" t="s">
        <v>236</v>
      </c>
      <c r="H9330" s="1">
        <v>2016</v>
      </c>
      <c r="I9330" s="60">
        <f>VLOOKUP(H9330,PROCV!E$33:F$44,2,0)</f>
        <v>1.0294742132043471</v>
      </c>
      <c r="J9330" s="71">
        <v>519447</v>
      </c>
      <c r="K9330" s="44">
        <f t="shared" si="145"/>
        <v>534757.29162635852</v>
      </c>
    </row>
    <row r="9331" spans="1:11" s="43" customFormat="1" ht="19.7" customHeight="1" x14ac:dyDescent="0.25">
      <c r="A9331" s="43" t="s">
        <v>159</v>
      </c>
      <c r="B9331" s="1" t="s">
        <v>242</v>
      </c>
      <c r="C9331" s="1" t="s">
        <v>285</v>
      </c>
      <c r="D9331" s="1" t="s">
        <v>284</v>
      </c>
      <c r="E9331" s="45" t="str">
        <f>VLOOKUP(C9331,PROCV!E$50:G$126,3,0)</f>
        <v>Editorial</v>
      </c>
      <c r="F9331" s="1" t="s">
        <v>416</v>
      </c>
      <c r="G9331" s="1" t="s">
        <v>236</v>
      </c>
      <c r="H9331" s="1">
        <v>2016</v>
      </c>
      <c r="I9331" s="60">
        <f>VLOOKUP(H9331,PROCV!E$33:F$44,2,0)</f>
        <v>1.0294742132043471</v>
      </c>
      <c r="J9331" s="71">
        <v>14088</v>
      </c>
      <c r="K9331" s="44">
        <f t="shared" si="145"/>
        <v>14503.232715622842</v>
      </c>
    </row>
    <row r="9332" spans="1:11" s="43" customFormat="1" ht="19.7" customHeight="1" x14ac:dyDescent="0.25">
      <c r="A9332" s="43" t="s">
        <v>159</v>
      </c>
      <c r="B9332" s="1" t="s">
        <v>242</v>
      </c>
      <c r="C9332" s="1" t="s">
        <v>285</v>
      </c>
      <c r="D9332" s="1" t="s">
        <v>284</v>
      </c>
      <c r="E9332" s="45" t="str">
        <f>VLOOKUP(C9332,PROCV!E$50:G$126,3,0)</f>
        <v>Editorial</v>
      </c>
      <c r="F9332" s="1" t="s">
        <v>416</v>
      </c>
      <c r="G9332" s="1" t="s">
        <v>265</v>
      </c>
      <c r="H9332" s="1">
        <v>2016</v>
      </c>
      <c r="I9332" s="60">
        <f>VLOOKUP(H9332,PROCV!E$33:F$44,2,0)</f>
        <v>1.0294742132043471</v>
      </c>
      <c r="J9332" s="71">
        <v>9920</v>
      </c>
      <c r="K9332" s="44">
        <f t="shared" si="145"/>
        <v>10212.384194987122</v>
      </c>
    </row>
    <row r="9333" spans="1:11" s="43" customFormat="1" ht="19.7" customHeight="1" x14ac:dyDescent="0.25">
      <c r="A9333" s="43" t="s">
        <v>159</v>
      </c>
      <c r="B9333" s="1" t="s">
        <v>242</v>
      </c>
      <c r="C9333" s="1" t="s">
        <v>285</v>
      </c>
      <c r="D9333" s="1" t="s">
        <v>284</v>
      </c>
      <c r="E9333" s="45" t="str">
        <f>VLOOKUP(C9333,PROCV!E$50:G$126,3,0)</f>
        <v>Editorial</v>
      </c>
      <c r="F9333" s="1" t="s">
        <v>416</v>
      </c>
      <c r="G9333" s="1" t="s">
        <v>265</v>
      </c>
      <c r="H9333" s="1">
        <v>2016</v>
      </c>
      <c r="I9333" s="60">
        <f>VLOOKUP(H9333,PROCV!E$33:F$44,2,0)</f>
        <v>1.0294742132043471</v>
      </c>
      <c r="J9333" s="71">
        <v>256640</v>
      </c>
      <c r="K9333" s="44">
        <f t="shared" si="145"/>
        <v>264204.26207676361</v>
      </c>
    </row>
    <row r="9334" spans="1:11" s="43" customFormat="1" ht="19.7" customHeight="1" x14ac:dyDescent="0.25">
      <c r="A9334" s="43" t="s">
        <v>159</v>
      </c>
      <c r="B9334" s="1" t="s">
        <v>242</v>
      </c>
      <c r="C9334" s="1" t="s">
        <v>285</v>
      </c>
      <c r="D9334" s="1" t="s">
        <v>284</v>
      </c>
      <c r="E9334" s="45" t="str">
        <f>VLOOKUP(C9334,PROCV!E$50:G$126,3,0)</f>
        <v>Editorial</v>
      </c>
      <c r="F9334" s="1" t="s">
        <v>416</v>
      </c>
      <c r="G9334" s="1" t="s">
        <v>265</v>
      </c>
      <c r="H9334" s="1">
        <v>2016</v>
      </c>
      <c r="I9334" s="60">
        <f>VLOOKUP(H9334,PROCV!E$33:F$44,2,0)</f>
        <v>1.0294742132043471</v>
      </c>
      <c r="J9334" s="71">
        <v>9920</v>
      </c>
      <c r="K9334" s="44">
        <f t="shared" si="145"/>
        <v>10212.384194987122</v>
      </c>
    </row>
    <row r="9335" spans="1:11" s="43" customFormat="1" ht="19.7" customHeight="1" x14ac:dyDescent="0.25">
      <c r="A9335" s="43" t="s">
        <v>159</v>
      </c>
      <c r="B9335" s="1" t="s">
        <v>242</v>
      </c>
      <c r="C9335" s="1" t="s">
        <v>285</v>
      </c>
      <c r="D9335" s="1" t="s">
        <v>284</v>
      </c>
      <c r="E9335" s="45" t="str">
        <f>VLOOKUP(C9335,PROCV!E$50:G$126,3,0)</f>
        <v>Editorial</v>
      </c>
      <c r="F9335" s="1" t="s">
        <v>416</v>
      </c>
      <c r="G9335" s="1" t="s">
        <v>265</v>
      </c>
      <c r="H9335" s="1">
        <v>2016</v>
      </c>
      <c r="I9335" s="60">
        <f>VLOOKUP(H9335,PROCV!E$33:F$44,2,0)</f>
        <v>1.0294742132043471</v>
      </c>
      <c r="J9335" s="71">
        <v>18640</v>
      </c>
      <c r="K9335" s="44">
        <f t="shared" si="145"/>
        <v>19189.39933412903</v>
      </c>
    </row>
    <row r="9336" spans="1:11" s="43" customFormat="1" ht="19.7" customHeight="1" x14ac:dyDescent="0.25">
      <c r="A9336" s="43" t="s">
        <v>159</v>
      </c>
      <c r="B9336" s="1" t="s">
        <v>242</v>
      </c>
      <c r="C9336" s="1" t="s">
        <v>277</v>
      </c>
      <c r="D9336" s="1" t="s">
        <v>276</v>
      </c>
      <c r="E9336" s="45" t="str">
        <f>VLOOKUP(C9336,PROCV!E$50:G$126,3,0)</f>
        <v>Editorial</v>
      </c>
      <c r="F9336" s="1" t="s">
        <v>416</v>
      </c>
      <c r="G9336" s="1" t="s">
        <v>236</v>
      </c>
      <c r="H9336" s="1">
        <v>2016</v>
      </c>
      <c r="I9336" s="60">
        <f>VLOOKUP(H9336,PROCV!E$33:F$44,2,0)</f>
        <v>1.0294742132043471</v>
      </c>
      <c r="J9336" s="71">
        <v>5159</v>
      </c>
      <c r="K9336" s="44">
        <f t="shared" si="145"/>
        <v>5311.0574659212261</v>
      </c>
    </row>
    <row r="9337" spans="1:11" s="43" customFormat="1" ht="19.7" customHeight="1" x14ac:dyDescent="0.25">
      <c r="A9337" s="43" t="s">
        <v>159</v>
      </c>
      <c r="B9337" s="1" t="s">
        <v>242</v>
      </c>
      <c r="C9337" s="1" t="s">
        <v>277</v>
      </c>
      <c r="D9337" s="1" t="s">
        <v>276</v>
      </c>
      <c r="E9337" s="45" t="str">
        <f>VLOOKUP(C9337,PROCV!E$50:G$126,3,0)</f>
        <v>Editorial</v>
      </c>
      <c r="F9337" s="1" t="s">
        <v>416</v>
      </c>
      <c r="G9337" s="1" t="s">
        <v>236</v>
      </c>
      <c r="H9337" s="1">
        <v>2016</v>
      </c>
      <c r="I9337" s="60">
        <f>VLOOKUP(H9337,PROCV!E$33:F$44,2,0)</f>
        <v>1.0294742132043471</v>
      </c>
      <c r="J9337" s="71">
        <v>2955</v>
      </c>
      <c r="K9337" s="44">
        <f t="shared" si="145"/>
        <v>3042.0963000188458</v>
      </c>
    </row>
    <row r="9338" spans="1:11" s="43" customFormat="1" ht="19.7" customHeight="1" x14ac:dyDescent="0.25">
      <c r="A9338" s="43" t="s">
        <v>159</v>
      </c>
      <c r="B9338" s="1" t="s">
        <v>242</v>
      </c>
      <c r="C9338" s="1" t="s">
        <v>307</v>
      </c>
      <c r="D9338" s="1" t="s">
        <v>306</v>
      </c>
      <c r="E9338" s="45" t="str">
        <f>VLOOKUP(C9338,PROCV!E$50:G$126,3,0)</f>
        <v>NA</v>
      </c>
      <c r="F9338" s="1" t="s">
        <v>416</v>
      </c>
      <c r="G9338" s="1" t="s">
        <v>236</v>
      </c>
      <c r="H9338" s="1">
        <v>2016</v>
      </c>
      <c r="I9338" s="60">
        <f>VLOOKUP(H9338,PROCV!E$33:F$44,2,0)</f>
        <v>1.0294742132043471</v>
      </c>
      <c r="J9338" s="71">
        <v>16791</v>
      </c>
      <c r="K9338" s="44">
        <f t="shared" si="145"/>
        <v>17285.901513914192</v>
      </c>
    </row>
    <row r="9339" spans="1:11" s="43" customFormat="1" ht="19.7" customHeight="1" x14ac:dyDescent="0.25">
      <c r="A9339" s="43" t="s">
        <v>159</v>
      </c>
      <c r="B9339" s="1" t="s">
        <v>242</v>
      </c>
      <c r="C9339" s="1" t="s">
        <v>307</v>
      </c>
      <c r="D9339" s="1" t="s">
        <v>306</v>
      </c>
      <c r="E9339" s="45" t="str">
        <f>VLOOKUP(C9339,PROCV!E$50:G$126,3,0)</f>
        <v>NA</v>
      </c>
      <c r="F9339" s="1" t="s">
        <v>416</v>
      </c>
      <c r="G9339" s="1" t="s">
        <v>236</v>
      </c>
      <c r="H9339" s="1">
        <v>2016</v>
      </c>
      <c r="I9339" s="60">
        <f>VLOOKUP(H9339,PROCV!E$33:F$44,2,0)</f>
        <v>1.0294742132043471</v>
      </c>
      <c r="J9339" s="71">
        <v>1181</v>
      </c>
      <c r="K9339" s="44">
        <f t="shared" si="145"/>
        <v>1215.809045794334</v>
      </c>
    </row>
    <row r="9340" spans="1:11" s="43" customFormat="1" ht="19.7" customHeight="1" x14ac:dyDescent="0.25">
      <c r="A9340" s="43" t="s">
        <v>159</v>
      </c>
      <c r="B9340" s="1" t="s">
        <v>242</v>
      </c>
      <c r="C9340" s="1" t="s">
        <v>269</v>
      </c>
      <c r="D9340" s="1" t="s">
        <v>268</v>
      </c>
      <c r="E9340" s="45" t="str">
        <f>VLOOKUP(C9340,PROCV!E$50:G$126,3,0)</f>
        <v>NA</v>
      </c>
      <c r="F9340" s="1" t="s">
        <v>416</v>
      </c>
      <c r="G9340" s="1" t="s">
        <v>236</v>
      </c>
      <c r="H9340" s="1">
        <v>2016</v>
      </c>
      <c r="I9340" s="60">
        <f>VLOOKUP(H9340,PROCV!E$33:F$44,2,0)</f>
        <v>1.0294742132043471</v>
      </c>
      <c r="J9340" s="71">
        <v>86208</v>
      </c>
      <c r="K9340" s="44">
        <f t="shared" si="145"/>
        <v>88748.912971920348</v>
      </c>
    </row>
    <row r="9341" spans="1:11" s="43" customFormat="1" ht="19.7" customHeight="1" x14ac:dyDescent="0.25">
      <c r="A9341" s="43" t="s">
        <v>159</v>
      </c>
      <c r="B9341" s="1" t="s">
        <v>242</v>
      </c>
      <c r="C9341" s="1" t="s">
        <v>269</v>
      </c>
      <c r="D9341" s="1" t="s">
        <v>268</v>
      </c>
      <c r="E9341" s="45" t="str">
        <f>VLOOKUP(C9341,PROCV!E$50:G$126,3,0)</f>
        <v>NA</v>
      </c>
      <c r="F9341" s="1" t="s">
        <v>416</v>
      </c>
      <c r="G9341" s="1" t="s">
        <v>236</v>
      </c>
      <c r="H9341" s="1">
        <v>2016</v>
      </c>
      <c r="I9341" s="60">
        <f>VLOOKUP(H9341,PROCV!E$33:F$44,2,0)</f>
        <v>1.0294742132043471</v>
      </c>
      <c r="J9341" s="71">
        <v>132283</v>
      </c>
      <c r="K9341" s="44">
        <f t="shared" si="145"/>
        <v>136181.93734531064</v>
      </c>
    </row>
    <row r="9342" spans="1:11" s="43" customFormat="1" ht="19.7" customHeight="1" x14ac:dyDescent="0.25">
      <c r="A9342" s="43" t="s">
        <v>159</v>
      </c>
      <c r="B9342" s="1" t="s">
        <v>242</v>
      </c>
      <c r="C9342" s="1" t="s">
        <v>269</v>
      </c>
      <c r="D9342" s="1" t="s">
        <v>268</v>
      </c>
      <c r="E9342" s="45" t="str">
        <f>VLOOKUP(C9342,PROCV!E$50:G$126,3,0)</f>
        <v>NA</v>
      </c>
      <c r="F9342" s="1" t="s">
        <v>416</v>
      </c>
      <c r="G9342" s="1" t="s">
        <v>236</v>
      </c>
      <c r="H9342" s="1">
        <v>2016</v>
      </c>
      <c r="I9342" s="60">
        <f>VLOOKUP(H9342,PROCV!E$33:F$44,2,0)</f>
        <v>1.0294742132043471</v>
      </c>
      <c r="J9342" s="1">
        <v>502</v>
      </c>
      <c r="K9342" s="44">
        <f t="shared" si="145"/>
        <v>516.79605502858226</v>
      </c>
    </row>
    <row r="9343" spans="1:11" s="43" customFormat="1" ht="19.7" customHeight="1" x14ac:dyDescent="0.25">
      <c r="A9343" s="43" t="s">
        <v>159</v>
      </c>
      <c r="B9343" s="1" t="s">
        <v>242</v>
      </c>
      <c r="C9343" s="1" t="s">
        <v>256</v>
      </c>
      <c r="D9343" s="1" t="s">
        <v>255</v>
      </c>
      <c r="E9343" s="45" t="str">
        <f>VLOOKUP(C9343,PROCV!E$50:G$126,3,0)</f>
        <v>Audiovisual</v>
      </c>
      <c r="F9343" s="1" t="s">
        <v>416</v>
      </c>
      <c r="G9343" s="1" t="s">
        <v>236</v>
      </c>
      <c r="H9343" s="1">
        <v>2016</v>
      </c>
      <c r="I9343" s="60">
        <f>VLOOKUP(H9343,PROCV!E$33:F$44,2,0)</f>
        <v>1.0294742132043471</v>
      </c>
      <c r="J9343" s="71">
        <v>133062</v>
      </c>
      <c r="K9343" s="44">
        <f t="shared" si="145"/>
        <v>136983.89775739683</v>
      </c>
    </row>
    <row r="9344" spans="1:11" s="43" customFormat="1" ht="19.7" customHeight="1" x14ac:dyDescent="0.25">
      <c r="A9344" s="43" t="s">
        <v>159</v>
      </c>
      <c r="B9344" s="1" t="s">
        <v>242</v>
      </c>
      <c r="C9344" s="1" t="s">
        <v>254</v>
      </c>
      <c r="D9344" s="1" t="s">
        <v>253</v>
      </c>
      <c r="E9344" s="45" t="str">
        <f>VLOOKUP(C9344,PROCV!E$50:G$126,3,0)</f>
        <v>Música</v>
      </c>
      <c r="F9344" s="1" t="s">
        <v>416</v>
      </c>
      <c r="G9344" s="1" t="s">
        <v>236</v>
      </c>
      <c r="H9344" s="1">
        <v>2016</v>
      </c>
      <c r="I9344" s="60">
        <f>VLOOKUP(H9344,PROCV!E$33:F$44,2,0)</f>
        <v>1.0294742132043471</v>
      </c>
      <c r="J9344" s="71">
        <v>38600</v>
      </c>
      <c r="K9344" s="44">
        <f t="shared" si="145"/>
        <v>39737.704629687796</v>
      </c>
    </row>
    <row r="9345" spans="1:11" s="43" customFormat="1" ht="19.7" customHeight="1" x14ac:dyDescent="0.25">
      <c r="A9345" s="43" t="s">
        <v>159</v>
      </c>
      <c r="B9345" s="1" t="s">
        <v>242</v>
      </c>
      <c r="C9345" s="1" t="s">
        <v>252</v>
      </c>
      <c r="D9345" s="1" t="s">
        <v>251</v>
      </c>
      <c r="E9345" s="45" t="str">
        <f>VLOOKUP(C9345,PROCV!E$50:G$126,3,0)</f>
        <v>Audiovisual</v>
      </c>
      <c r="F9345" s="1" t="s">
        <v>416</v>
      </c>
      <c r="G9345" s="1" t="s">
        <v>236</v>
      </c>
      <c r="H9345" s="1">
        <v>2016</v>
      </c>
      <c r="I9345" s="60">
        <f>VLOOKUP(H9345,PROCV!E$33:F$44,2,0)</f>
        <v>1.0294742132043471</v>
      </c>
      <c r="J9345" s="71">
        <v>64682</v>
      </c>
      <c r="K9345" s="44">
        <f t="shared" si="145"/>
        <v>66588.451058483581</v>
      </c>
    </row>
    <row r="9346" spans="1:11" s="43" customFormat="1" ht="19.7" customHeight="1" x14ac:dyDescent="0.25">
      <c r="A9346" s="43" t="s">
        <v>159</v>
      </c>
      <c r="B9346" s="1" t="s">
        <v>242</v>
      </c>
      <c r="C9346" s="1" t="s">
        <v>250</v>
      </c>
      <c r="D9346" s="1" t="s">
        <v>249</v>
      </c>
      <c r="E9346" s="45" t="str">
        <f>VLOOKUP(C9346,PROCV!E$50:G$126,3,0)</f>
        <v>Audiovisual</v>
      </c>
      <c r="F9346" s="1" t="s">
        <v>416</v>
      </c>
      <c r="G9346" s="1" t="s">
        <v>236</v>
      </c>
      <c r="H9346" s="1">
        <v>2016</v>
      </c>
      <c r="I9346" s="60">
        <f>VLOOKUP(H9346,PROCV!E$33:F$44,2,0)</f>
        <v>1.0294742132043471</v>
      </c>
      <c r="J9346" s="71">
        <v>16189</v>
      </c>
      <c r="K9346" s="44">
        <f t="shared" si="145"/>
        <v>16666.158037565176</v>
      </c>
    </row>
    <row r="9347" spans="1:11" s="43" customFormat="1" ht="19.7" customHeight="1" x14ac:dyDescent="0.25">
      <c r="A9347" s="43" t="s">
        <v>159</v>
      </c>
      <c r="B9347" s="1" t="s">
        <v>242</v>
      </c>
      <c r="C9347" s="1" t="s">
        <v>250</v>
      </c>
      <c r="D9347" s="1" t="s">
        <v>249</v>
      </c>
      <c r="E9347" s="45" t="str">
        <f>VLOOKUP(C9347,PROCV!E$50:G$126,3,0)</f>
        <v>Audiovisual</v>
      </c>
      <c r="F9347" s="1" t="s">
        <v>416</v>
      </c>
      <c r="G9347" s="1" t="s">
        <v>236</v>
      </c>
      <c r="H9347" s="1">
        <v>2016</v>
      </c>
      <c r="I9347" s="60">
        <f>VLOOKUP(H9347,PROCV!E$33:F$44,2,0)</f>
        <v>1.0294742132043471</v>
      </c>
      <c r="J9347" s="71">
        <v>171360</v>
      </c>
      <c r="K9347" s="44">
        <f t="shared" ref="K9347:K9410" si="146">J9347*I9347</f>
        <v>176410.70117469691</v>
      </c>
    </row>
    <row r="9348" spans="1:11" s="43" customFormat="1" ht="19.7" customHeight="1" x14ac:dyDescent="0.25">
      <c r="A9348" s="43" t="s">
        <v>159</v>
      </c>
      <c r="B9348" s="1" t="s">
        <v>242</v>
      </c>
      <c r="C9348" s="1" t="s">
        <v>246</v>
      </c>
      <c r="D9348" s="1" t="s">
        <v>245</v>
      </c>
      <c r="E9348" s="45" t="str">
        <f>VLOOKUP(C9348,PROCV!E$50:G$126,3,0)</f>
        <v>Artes Cênicas e Espetáculos</v>
      </c>
      <c r="F9348" s="1" t="s">
        <v>416</v>
      </c>
      <c r="G9348" s="1" t="s">
        <v>236</v>
      </c>
      <c r="H9348" s="1">
        <v>2016</v>
      </c>
      <c r="I9348" s="60">
        <f>VLOOKUP(H9348,PROCV!E$33:F$44,2,0)</f>
        <v>1.0294742132043471</v>
      </c>
      <c r="J9348" s="71">
        <v>25522</v>
      </c>
      <c r="K9348" s="44">
        <f t="shared" si="146"/>
        <v>26274.240869401347</v>
      </c>
    </row>
    <row r="9349" spans="1:11" s="43" customFormat="1" ht="19.7" customHeight="1" x14ac:dyDescent="0.25">
      <c r="A9349" s="43" t="s">
        <v>159</v>
      </c>
      <c r="B9349" s="1" t="s">
        <v>242</v>
      </c>
      <c r="C9349" s="1" t="s">
        <v>246</v>
      </c>
      <c r="D9349" s="1" t="s">
        <v>245</v>
      </c>
      <c r="E9349" s="45" t="str">
        <f>VLOOKUP(C9349,PROCV!E$50:G$126,3,0)</f>
        <v>Artes Cênicas e Espetáculos</v>
      </c>
      <c r="F9349" s="1" t="s">
        <v>416</v>
      </c>
      <c r="G9349" s="1" t="s">
        <v>236</v>
      </c>
      <c r="H9349" s="1">
        <v>2016</v>
      </c>
      <c r="I9349" s="60">
        <f>VLOOKUP(H9349,PROCV!E$33:F$44,2,0)</f>
        <v>1.0294742132043471</v>
      </c>
      <c r="J9349" s="71">
        <v>3824</v>
      </c>
      <c r="K9349" s="44">
        <f t="shared" si="146"/>
        <v>3936.7093912934233</v>
      </c>
    </row>
    <row r="9350" spans="1:11" s="43" customFormat="1" ht="19.7" customHeight="1" x14ac:dyDescent="0.25">
      <c r="A9350" s="43" t="s">
        <v>159</v>
      </c>
      <c r="B9350" s="1" t="s">
        <v>242</v>
      </c>
      <c r="C9350" s="1" t="s">
        <v>332</v>
      </c>
      <c r="D9350" s="1" t="s">
        <v>331</v>
      </c>
      <c r="E9350" s="45" t="str">
        <f>VLOOKUP(C9350,PROCV!E$50:G$126,3,0)</f>
        <v>Artes Cênicas e Espetáculos</v>
      </c>
      <c r="F9350" s="1" t="s">
        <v>416</v>
      </c>
      <c r="G9350" s="1" t="s">
        <v>236</v>
      </c>
      <c r="H9350" s="1">
        <v>2016</v>
      </c>
      <c r="I9350" s="60">
        <f>VLOOKUP(H9350,PROCV!E$33:F$44,2,0)</f>
        <v>1.0294742132043471</v>
      </c>
      <c r="J9350" s="71">
        <v>17106</v>
      </c>
      <c r="K9350" s="44">
        <f t="shared" si="146"/>
        <v>17610.185891073561</v>
      </c>
    </row>
    <row r="9351" spans="1:11" s="43" customFormat="1" ht="19.7" customHeight="1" x14ac:dyDescent="0.25">
      <c r="A9351" s="43" t="s">
        <v>159</v>
      </c>
      <c r="B9351" s="1" t="s">
        <v>242</v>
      </c>
      <c r="C9351" s="1" t="s">
        <v>238</v>
      </c>
      <c r="D9351" s="1" t="s">
        <v>237</v>
      </c>
      <c r="E9351" s="45" t="str">
        <f>VLOOKUP(C9351,PROCV!E$50:G$126,3,0)</f>
        <v>Artes Cênicas e Espetáculos</v>
      </c>
      <c r="F9351" s="1" t="s">
        <v>416</v>
      </c>
      <c r="G9351" s="1" t="s">
        <v>236</v>
      </c>
      <c r="H9351" s="1">
        <v>2016</v>
      </c>
      <c r="I9351" s="60">
        <f>VLOOKUP(H9351,PROCV!E$33:F$44,2,0)</f>
        <v>1.0294742132043471</v>
      </c>
      <c r="J9351" s="71">
        <v>3013</v>
      </c>
      <c r="K9351" s="44">
        <f t="shared" si="146"/>
        <v>3101.8058043846977</v>
      </c>
    </row>
    <row r="9352" spans="1:11" s="43" customFormat="1" ht="19.7" customHeight="1" x14ac:dyDescent="0.25">
      <c r="A9352" s="43" t="s">
        <v>163</v>
      </c>
      <c r="B9352" s="1" t="s">
        <v>316</v>
      </c>
      <c r="C9352" s="1" t="s">
        <v>291</v>
      </c>
      <c r="D9352" s="1" t="s">
        <v>290</v>
      </c>
      <c r="E9352" s="45" t="str">
        <f>VLOOKUP(C9352,PROCV!E$50:G$126,3,0)</f>
        <v>NA</v>
      </c>
      <c r="F9352" s="1" t="s">
        <v>416</v>
      </c>
      <c r="G9352" s="1" t="s">
        <v>236</v>
      </c>
      <c r="H9352" s="1">
        <v>2016</v>
      </c>
      <c r="I9352" s="60">
        <f>VLOOKUP(H9352,PROCV!E$33:F$44,2,0)</f>
        <v>1.0294742132043471</v>
      </c>
      <c r="J9352" s="71">
        <v>1157</v>
      </c>
      <c r="K9352" s="44">
        <f t="shared" si="146"/>
        <v>1191.1016646774297</v>
      </c>
    </row>
    <row r="9353" spans="1:11" s="43" customFormat="1" ht="19.7" customHeight="1" x14ac:dyDescent="0.25">
      <c r="A9353" s="43" t="s">
        <v>163</v>
      </c>
      <c r="B9353" s="1" t="s">
        <v>316</v>
      </c>
      <c r="C9353" s="1" t="s">
        <v>291</v>
      </c>
      <c r="D9353" s="1" t="s">
        <v>290</v>
      </c>
      <c r="E9353" s="45" t="str">
        <f>VLOOKUP(C9353,PROCV!E$50:G$126,3,0)</f>
        <v>NA</v>
      </c>
      <c r="F9353" s="1" t="s">
        <v>416</v>
      </c>
      <c r="G9353" s="1" t="s">
        <v>236</v>
      </c>
      <c r="H9353" s="1">
        <v>2016</v>
      </c>
      <c r="I9353" s="60">
        <f>VLOOKUP(H9353,PROCV!E$33:F$44,2,0)</f>
        <v>1.0294742132043471</v>
      </c>
      <c r="J9353" s="71">
        <v>72103</v>
      </c>
      <c r="K9353" s="44">
        <f t="shared" si="146"/>
        <v>74228.179194673037</v>
      </c>
    </row>
    <row r="9354" spans="1:11" s="43" customFormat="1" ht="19.7" customHeight="1" x14ac:dyDescent="0.25">
      <c r="A9354" s="43" t="s">
        <v>163</v>
      </c>
      <c r="B9354" s="1" t="s">
        <v>316</v>
      </c>
      <c r="C9354" s="1" t="s">
        <v>289</v>
      </c>
      <c r="D9354" s="1" t="s">
        <v>288</v>
      </c>
      <c r="E9354" s="45" t="str">
        <f>VLOOKUP(C9354,PROCV!E$50:G$126,3,0)</f>
        <v>Editorial</v>
      </c>
      <c r="F9354" s="1" t="s">
        <v>416</v>
      </c>
      <c r="G9354" s="1" t="s">
        <v>236</v>
      </c>
      <c r="H9354" s="1">
        <v>2016</v>
      </c>
      <c r="I9354" s="60">
        <f>VLOOKUP(H9354,PROCV!E$33:F$44,2,0)</f>
        <v>1.0294742132043471</v>
      </c>
      <c r="J9354" s="71">
        <v>15182</v>
      </c>
      <c r="K9354" s="44">
        <f t="shared" si="146"/>
        <v>15629.477504868397</v>
      </c>
    </row>
    <row r="9355" spans="1:11" s="43" customFormat="1" ht="19.7" customHeight="1" x14ac:dyDescent="0.25">
      <c r="A9355" s="43" t="s">
        <v>163</v>
      </c>
      <c r="B9355" s="1" t="s">
        <v>316</v>
      </c>
      <c r="C9355" s="1" t="s">
        <v>287</v>
      </c>
      <c r="D9355" s="1" t="s">
        <v>286</v>
      </c>
      <c r="E9355" s="45" t="str">
        <f>VLOOKUP(C9355,PROCV!E$50:G$126,3,0)</f>
        <v>Música</v>
      </c>
      <c r="F9355" s="1" t="s">
        <v>416</v>
      </c>
      <c r="G9355" s="1" t="s">
        <v>236</v>
      </c>
      <c r="H9355" s="1">
        <v>2016</v>
      </c>
      <c r="I9355" s="60">
        <f>VLOOKUP(H9355,PROCV!E$33:F$44,2,0)</f>
        <v>1.0294742132043471</v>
      </c>
      <c r="J9355" s="71">
        <v>67629</v>
      </c>
      <c r="K9355" s="44">
        <f t="shared" si="146"/>
        <v>69622.311564796793</v>
      </c>
    </row>
    <row r="9356" spans="1:11" s="43" customFormat="1" ht="19.7" customHeight="1" x14ac:dyDescent="0.25">
      <c r="A9356" s="43" t="s">
        <v>163</v>
      </c>
      <c r="B9356" s="1" t="s">
        <v>316</v>
      </c>
      <c r="C9356" s="1" t="s">
        <v>287</v>
      </c>
      <c r="D9356" s="1" t="s">
        <v>286</v>
      </c>
      <c r="E9356" s="45" t="str">
        <f>VLOOKUP(C9356,PROCV!E$50:G$126,3,0)</f>
        <v>Música</v>
      </c>
      <c r="F9356" s="1" t="s">
        <v>416</v>
      </c>
      <c r="G9356" s="1" t="s">
        <v>236</v>
      </c>
      <c r="H9356" s="1">
        <v>2016</v>
      </c>
      <c r="I9356" s="60">
        <f>VLOOKUP(H9356,PROCV!E$33:F$44,2,0)</f>
        <v>1.0294742132043471</v>
      </c>
      <c r="J9356" s="71">
        <v>4891</v>
      </c>
      <c r="K9356" s="44">
        <f t="shared" si="146"/>
        <v>5035.1583767824613</v>
      </c>
    </row>
    <row r="9357" spans="1:11" s="43" customFormat="1" ht="19.7" customHeight="1" x14ac:dyDescent="0.25">
      <c r="A9357" s="43" t="s">
        <v>163</v>
      </c>
      <c r="B9357" s="1" t="s">
        <v>316</v>
      </c>
      <c r="C9357" s="1" t="s">
        <v>285</v>
      </c>
      <c r="D9357" s="1" t="s">
        <v>284</v>
      </c>
      <c r="E9357" s="45" t="str">
        <f>VLOOKUP(C9357,PROCV!E$50:G$126,3,0)</f>
        <v>Editorial</v>
      </c>
      <c r="F9357" s="1" t="s">
        <v>416</v>
      </c>
      <c r="G9357" s="1" t="s">
        <v>236</v>
      </c>
      <c r="H9357" s="1">
        <v>2016</v>
      </c>
      <c r="I9357" s="60">
        <f>VLOOKUP(H9357,PROCV!E$33:F$44,2,0)</f>
        <v>1.0294742132043471</v>
      </c>
      <c r="J9357" s="71">
        <v>28264</v>
      </c>
      <c r="K9357" s="44">
        <f t="shared" si="146"/>
        <v>29097.059162007667</v>
      </c>
    </row>
    <row r="9358" spans="1:11" s="43" customFormat="1" ht="19.7" customHeight="1" x14ac:dyDescent="0.25">
      <c r="A9358" s="43" t="s">
        <v>163</v>
      </c>
      <c r="B9358" s="1" t="s">
        <v>316</v>
      </c>
      <c r="C9358" s="1" t="s">
        <v>285</v>
      </c>
      <c r="D9358" s="1" t="s">
        <v>284</v>
      </c>
      <c r="E9358" s="45" t="str">
        <f>VLOOKUP(C9358,PROCV!E$50:G$126,3,0)</f>
        <v>Editorial</v>
      </c>
      <c r="F9358" s="1" t="s">
        <v>416</v>
      </c>
      <c r="G9358" s="1" t="s">
        <v>265</v>
      </c>
      <c r="H9358" s="1">
        <v>2016</v>
      </c>
      <c r="I9358" s="60">
        <f>VLOOKUP(H9358,PROCV!E$33:F$44,2,0)</f>
        <v>1.0294742132043471</v>
      </c>
      <c r="J9358" s="71">
        <v>9920</v>
      </c>
      <c r="K9358" s="44">
        <f t="shared" si="146"/>
        <v>10212.384194987122</v>
      </c>
    </row>
    <row r="9359" spans="1:11" s="43" customFormat="1" ht="19.7" customHeight="1" x14ac:dyDescent="0.25">
      <c r="A9359" s="43" t="s">
        <v>163</v>
      </c>
      <c r="B9359" s="1" t="s">
        <v>316</v>
      </c>
      <c r="C9359" s="1" t="s">
        <v>285</v>
      </c>
      <c r="D9359" s="1" t="s">
        <v>284</v>
      </c>
      <c r="E9359" s="45" t="str">
        <f>VLOOKUP(C9359,PROCV!E$50:G$126,3,0)</f>
        <v>Editorial</v>
      </c>
      <c r="F9359" s="1" t="s">
        <v>416</v>
      </c>
      <c r="G9359" s="1" t="s">
        <v>265</v>
      </c>
      <c r="H9359" s="1">
        <v>2016</v>
      </c>
      <c r="I9359" s="60">
        <f>VLOOKUP(H9359,PROCV!E$33:F$44,2,0)</f>
        <v>1.0294742132043471</v>
      </c>
      <c r="J9359" s="71">
        <v>256640</v>
      </c>
      <c r="K9359" s="44">
        <f t="shared" si="146"/>
        <v>264204.26207676361</v>
      </c>
    </row>
    <row r="9360" spans="1:11" s="43" customFormat="1" ht="19.7" customHeight="1" x14ac:dyDescent="0.25">
      <c r="A9360" s="43" t="s">
        <v>163</v>
      </c>
      <c r="B9360" s="1" t="s">
        <v>316</v>
      </c>
      <c r="C9360" s="1" t="s">
        <v>285</v>
      </c>
      <c r="D9360" s="1" t="s">
        <v>284</v>
      </c>
      <c r="E9360" s="45" t="str">
        <f>VLOOKUP(C9360,PROCV!E$50:G$126,3,0)</f>
        <v>Editorial</v>
      </c>
      <c r="F9360" s="1" t="s">
        <v>416</v>
      </c>
      <c r="G9360" s="1" t="s">
        <v>236</v>
      </c>
      <c r="H9360" s="1">
        <v>2016</v>
      </c>
      <c r="I9360" s="60">
        <f>VLOOKUP(H9360,PROCV!E$33:F$44,2,0)</f>
        <v>1.0294742132043471</v>
      </c>
      <c r="J9360" s="71">
        <v>45345</v>
      </c>
      <c r="K9360" s="44">
        <f t="shared" si="146"/>
        <v>46681.508197751114</v>
      </c>
    </row>
    <row r="9361" spans="1:11" s="43" customFormat="1" ht="19.7" customHeight="1" x14ac:dyDescent="0.25">
      <c r="A9361" s="43" t="s">
        <v>163</v>
      </c>
      <c r="B9361" s="1" t="s">
        <v>316</v>
      </c>
      <c r="C9361" s="1" t="s">
        <v>285</v>
      </c>
      <c r="D9361" s="1" t="s">
        <v>284</v>
      </c>
      <c r="E9361" s="45" t="str">
        <f>VLOOKUP(C9361,PROCV!E$50:G$126,3,0)</f>
        <v>Editorial</v>
      </c>
      <c r="F9361" s="1" t="s">
        <v>416</v>
      </c>
      <c r="G9361" s="1" t="s">
        <v>265</v>
      </c>
      <c r="H9361" s="1">
        <v>2016</v>
      </c>
      <c r="I9361" s="60">
        <f>VLOOKUP(H9361,PROCV!E$33:F$44,2,0)</f>
        <v>1.0294742132043471</v>
      </c>
      <c r="J9361" s="71">
        <v>9920</v>
      </c>
      <c r="K9361" s="44">
        <f t="shared" si="146"/>
        <v>10212.384194987122</v>
      </c>
    </row>
    <row r="9362" spans="1:11" s="43" customFormat="1" ht="19.7" customHeight="1" x14ac:dyDescent="0.25">
      <c r="A9362" s="43" t="s">
        <v>163</v>
      </c>
      <c r="B9362" s="1" t="s">
        <v>316</v>
      </c>
      <c r="C9362" s="1" t="s">
        <v>285</v>
      </c>
      <c r="D9362" s="1" t="s">
        <v>284</v>
      </c>
      <c r="E9362" s="45" t="str">
        <f>VLOOKUP(C9362,PROCV!E$50:G$126,3,0)</f>
        <v>Editorial</v>
      </c>
      <c r="F9362" s="1" t="s">
        <v>416</v>
      </c>
      <c r="G9362" s="1" t="s">
        <v>236</v>
      </c>
      <c r="H9362" s="1">
        <v>2016</v>
      </c>
      <c r="I9362" s="60">
        <f>VLOOKUP(H9362,PROCV!E$33:F$44,2,0)</f>
        <v>1.0294742132043471</v>
      </c>
      <c r="J9362" s="71">
        <v>4277</v>
      </c>
      <c r="K9362" s="44">
        <f t="shared" si="146"/>
        <v>4403.0612098749925</v>
      </c>
    </row>
    <row r="9363" spans="1:11" s="43" customFormat="1" ht="19.7" customHeight="1" x14ac:dyDescent="0.25">
      <c r="A9363" s="43" t="s">
        <v>163</v>
      </c>
      <c r="B9363" s="1" t="s">
        <v>316</v>
      </c>
      <c r="C9363" s="1" t="s">
        <v>285</v>
      </c>
      <c r="D9363" s="1" t="s">
        <v>284</v>
      </c>
      <c r="E9363" s="45" t="str">
        <f>VLOOKUP(C9363,PROCV!E$50:G$126,3,0)</f>
        <v>Editorial</v>
      </c>
      <c r="F9363" s="1" t="s">
        <v>416</v>
      </c>
      <c r="G9363" s="1" t="s">
        <v>265</v>
      </c>
      <c r="H9363" s="1">
        <v>2016</v>
      </c>
      <c r="I9363" s="60">
        <f>VLOOKUP(H9363,PROCV!E$33:F$44,2,0)</f>
        <v>1.0294742132043471</v>
      </c>
      <c r="J9363" s="71">
        <v>18640</v>
      </c>
      <c r="K9363" s="44">
        <f t="shared" si="146"/>
        <v>19189.39933412903</v>
      </c>
    </row>
    <row r="9364" spans="1:11" s="43" customFormat="1" ht="19.7" customHeight="1" x14ac:dyDescent="0.25">
      <c r="A9364" s="43" t="s">
        <v>163</v>
      </c>
      <c r="B9364" s="1" t="s">
        <v>316</v>
      </c>
      <c r="C9364" s="1" t="s">
        <v>283</v>
      </c>
      <c r="D9364" s="1" t="s">
        <v>282</v>
      </c>
      <c r="E9364" s="45" t="str">
        <f>VLOOKUP(C9364,PROCV!E$50:G$126,3,0)</f>
        <v>Editorial</v>
      </c>
      <c r="F9364" s="1" t="s">
        <v>416</v>
      </c>
      <c r="G9364" s="1" t="s">
        <v>236</v>
      </c>
      <c r="H9364" s="1">
        <v>2016</v>
      </c>
      <c r="I9364" s="60">
        <f>VLOOKUP(H9364,PROCV!E$33:F$44,2,0)</f>
        <v>1.0294742132043471</v>
      </c>
      <c r="J9364" s="71">
        <v>7970</v>
      </c>
      <c r="K9364" s="44">
        <f t="shared" si="146"/>
        <v>8204.9094792386459</v>
      </c>
    </row>
    <row r="9365" spans="1:11" s="43" customFormat="1" ht="19.7" customHeight="1" x14ac:dyDescent="0.25">
      <c r="A9365" s="43" t="s">
        <v>163</v>
      </c>
      <c r="B9365" s="1" t="s">
        <v>316</v>
      </c>
      <c r="C9365" s="1" t="s">
        <v>281</v>
      </c>
      <c r="D9365" s="1" t="s">
        <v>280</v>
      </c>
      <c r="E9365" s="45" t="str">
        <f>VLOOKUP(C9365,PROCV!E$50:G$126,3,0)</f>
        <v>Música</v>
      </c>
      <c r="F9365" s="1" t="s">
        <v>416</v>
      </c>
      <c r="G9365" s="1" t="s">
        <v>236</v>
      </c>
      <c r="H9365" s="1">
        <v>2016</v>
      </c>
      <c r="I9365" s="60">
        <f>VLOOKUP(H9365,PROCV!E$33:F$44,2,0)</f>
        <v>1.0294742132043471</v>
      </c>
      <c r="J9365" s="71">
        <v>22307</v>
      </c>
      <c r="K9365" s="44">
        <f t="shared" si="146"/>
        <v>22964.481273949368</v>
      </c>
    </row>
    <row r="9366" spans="1:11" s="43" customFormat="1" ht="19.7" customHeight="1" x14ac:dyDescent="0.25">
      <c r="A9366" s="43" t="s">
        <v>163</v>
      </c>
      <c r="B9366" s="1" t="s">
        <v>316</v>
      </c>
      <c r="C9366" s="1" t="s">
        <v>281</v>
      </c>
      <c r="D9366" s="1" t="s">
        <v>280</v>
      </c>
      <c r="E9366" s="45" t="str">
        <f>VLOOKUP(C9366,PROCV!E$50:G$126,3,0)</f>
        <v>Música</v>
      </c>
      <c r="F9366" s="1" t="s">
        <v>416</v>
      </c>
      <c r="G9366" s="1" t="s">
        <v>236</v>
      </c>
      <c r="H9366" s="1">
        <v>2016</v>
      </c>
      <c r="I9366" s="60">
        <f>VLOOKUP(H9366,PROCV!E$33:F$44,2,0)</f>
        <v>1.0294742132043471</v>
      </c>
      <c r="J9366" s="71">
        <v>55566</v>
      </c>
      <c r="K9366" s="44">
        <f t="shared" si="146"/>
        <v>57203.76413091275</v>
      </c>
    </row>
    <row r="9367" spans="1:11" s="43" customFormat="1" ht="19.7" customHeight="1" x14ac:dyDescent="0.25">
      <c r="A9367" s="43" t="s">
        <v>163</v>
      </c>
      <c r="B9367" s="1" t="s">
        <v>316</v>
      </c>
      <c r="C9367" s="1" t="s">
        <v>281</v>
      </c>
      <c r="D9367" s="1" t="s">
        <v>280</v>
      </c>
      <c r="E9367" s="45" t="str">
        <f>VLOOKUP(C9367,PROCV!E$50:G$126,3,0)</f>
        <v>Música</v>
      </c>
      <c r="F9367" s="1" t="s">
        <v>416</v>
      </c>
      <c r="G9367" s="1" t="s">
        <v>236</v>
      </c>
      <c r="H9367" s="1">
        <v>2016</v>
      </c>
      <c r="I9367" s="60">
        <f>VLOOKUP(H9367,PROCV!E$33:F$44,2,0)</f>
        <v>1.0294742132043471</v>
      </c>
      <c r="J9367" s="71">
        <v>6480</v>
      </c>
      <c r="K9367" s="44">
        <f t="shared" si="146"/>
        <v>6670.9929015641692</v>
      </c>
    </row>
    <row r="9368" spans="1:11" s="43" customFormat="1" ht="19.7" customHeight="1" x14ac:dyDescent="0.25">
      <c r="A9368" s="43" t="s">
        <v>163</v>
      </c>
      <c r="B9368" s="1" t="s">
        <v>316</v>
      </c>
      <c r="C9368" s="1" t="s">
        <v>279</v>
      </c>
      <c r="D9368" s="1" t="s">
        <v>278</v>
      </c>
      <c r="E9368" s="45" t="str">
        <f>VLOOKUP(C9368,PROCV!E$50:G$126,3,0)</f>
        <v>Editorial</v>
      </c>
      <c r="F9368" s="1" t="s">
        <v>416</v>
      </c>
      <c r="G9368" s="1" t="s">
        <v>236</v>
      </c>
      <c r="H9368" s="1">
        <v>2016</v>
      </c>
      <c r="I9368" s="60">
        <f>VLOOKUP(H9368,PROCV!E$33:F$44,2,0)</f>
        <v>1.0294742132043471</v>
      </c>
      <c r="J9368" s="71">
        <v>64905</v>
      </c>
      <c r="K9368" s="44">
        <f t="shared" si="146"/>
        <v>66818.023808028142</v>
      </c>
    </row>
    <row r="9369" spans="1:11" s="43" customFormat="1" ht="19.7" customHeight="1" x14ac:dyDescent="0.25">
      <c r="A9369" s="43" t="s">
        <v>163</v>
      </c>
      <c r="B9369" s="1" t="s">
        <v>316</v>
      </c>
      <c r="C9369" s="1" t="s">
        <v>307</v>
      </c>
      <c r="D9369" s="1" t="s">
        <v>306</v>
      </c>
      <c r="E9369" s="45" t="str">
        <f>VLOOKUP(C9369,PROCV!E$50:G$126,3,0)</f>
        <v>NA</v>
      </c>
      <c r="F9369" s="1" t="s">
        <v>416</v>
      </c>
      <c r="G9369" s="1" t="s">
        <v>236</v>
      </c>
      <c r="H9369" s="1">
        <v>2016</v>
      </c>
      <c r="I9369" s="60">
        <f>VLOOKUP(H9369,PROCV!E$33:F$44,2,0)</f>
        <v>1.0294742132043471</v>
      </c>
      <c r="J9369" s="71">
        <v>10425</v>
      </c>
      <c r="K9369" s="44">
        <f t="shared" si="146"/>
        <v>10732.268672655318</v>
      </c>
    </row>
    <row r="9370" spans="1:11" s="43" customFormat="1" ht="19.7" customHeight="1" x14ac:dyDescent="0.25">
      <c r="A9370" s="43" t="s">
        <v>163</v>
      </c>
      <c r="B9370" s="1" t="s">
        <v>316</v>
      </c>
      <c r="C9370" s="1" t="s">
        <v>307</v>
      </c>
      <c r="D9370" s="1" t="s">
        <v>306</v>
      </c>
      <c r="E9370" s="45" t="str">
        <f>VLOOKUP(C9370,PROCV!E$50:G$126,3,0)</f>
        <v>NA</v>
      </c>
      <c r="F9370" s="1" t="s">
        <v>416</v>
      </c>
      <c r="G9370" s="1" t="s">
        <v>236</v>
      </c>
      <c r="H9370" s="1">
        <v>2016</v>
      </c>
      <c r="I9370" s="60">
        <f>VLOOKUP(H9370,PROCV!E$33:F$44,2,0)</f>
        <v>1.0294742132043471</v>
      </c>
      <c r="J9370" s="71">
        <v>12631</v>
      </c>
      <c r="K9370" s="44">
        <f t="shared" si="146"/>
        <v>13003.288786984107</v>
      </c>
    </row>
    <row r="9371" spans="1:11" s="43" customFormat="1" ht="19.7" customHeight="1" x14ac:dyDescent="0.25">
      <c r="A9371" s="43" t="s">
        <v>163</v>
      </c>
      <c r="B9371" s="1" t="s">
        <v>316</v>
      </c>
      <c r="C9371" s="1" t="s">
        <v>271</v>
      </c>
      <c r="D9371" s="1" t="s">
        <v>270</v>
      </c>
      <c r="E9371" s="45" t="str">
        <f>VLOOKUP(C9371,PROCV!E$50:G$126,3,0)</f>
        <v>Editorial</v>
      </c>
      <c r="F9371" s="1" t="s">
        <v>416</v>
      </c>
      <c r="G9371" s="1" t="s">
        <v>236</v>
      </c>
      <c r="H9371" s="1">
        <v>2016</v>
      </c>
      <c r="I9371" s="60">
        <f>VLOOKUP(H9371,PROCV!E$33:F$44,2,0)</f>
        <v>1.0294742132043471</v>
      </c>
      <c r="J9371" s="71">
        <v>11584</v>
      </c>
      <c r="K9371" s="44">
        <f t="shared" si="146"/>
        <v>11925.429285759157</v>
      </c>
    </row>
    <row r="9372" spans="1:11" s="43" customFormat="1" ht="19.7" customHeight="1" x14ac:dyDescent="0.25">
      <c r="A9372" s="43" t="s">
        <v>163</v>
      </c>
      <c r="B9372" s="1" t="s">
        <v>316</v>
      </c>
      <c r="C9372" s="1" t="s">
        <v>269</v>
      </c>
      <c r="D9372" s="1" t="s">
        <v>268</v>
      </c>
      <c r="E9372" s="45" t="str">
        <f>VLOOKUP(C9372,PROCV!E$50:G$126,3,0)</f>
        <v>NA</v>
      </c>
      <c r="F9372" s="1" t="s">
        <v>416</v>
      </c>
      <c r="G9372" s="1" t="s">
        <v>236</v>
      </c>
      <c r="H9372" s="1">
        <v>2016</v>
      </c>
      <c r="I9372" s="60">
        <f>VLOOKUP(H9372,PROCV!E$33:F$44,2,0)</f>
        <v>1.0294742132043471</v>
      </c>
      <c r="J9372" s="71">
        <v>125742</v>
      </c>
      <c r="K9372" s="44">
        <f t="shared" si="146"/>
        <v>129448.14651674101</v>
      </c>
    </row>
    <row r="9373" spans="1:11" s="43" customFormat="1" ht="19.7" customHeight="1" x14ac:dyDescent="0.25">
      <c r="A9373" s="43" t="s">
        <v>163</v>
      </c>
      <c r="B9373" s="1" t="s">
        <v>316</v>
      </c>
      <c r="C9373" s="1" t="s">
        <v>269</v>
      </c>
      <c r="D9373" s="1" t="s">
        <v>268</v>
      </c>
      <c r="E9373" s="45" t="str">
        <f>VLOOKUP(C9373,PROCV!E$50:G$126,3,0)</f>
        <v>NA</v>
      </c>
      <c r="F9373" s="1" t="s">
        <v>416</v>
      </c>
      <c r="G9373" s="1" t="s">
        <v>236</v>
      </c>
      <c r="H9373" s="1">
        <v>2016</v>
      </c>
      <c r="I9373" s="60">
        <f>VLOOKUP(H9373,PROCV!E$33:F$44,2,0)</f>
        <v>1.0294742132043471</v>
      </c>
      <c r="J9373" s="71">
        <v>81466</v>
      </c>
      <c r="K9373" s="44">
        <f t="shared" si="146"/>
        <v>83867.146252905339</v>
      </c>
    </row>
    <row r="9374" spans="1:11" s="43" customFormat="1" ht="19.7" customHeight="1" x14ac:dyDescent="0.25">
      <c r="A9374" s="43" t="s">
        <v>163</v>
      </c>
      <c r="B9374" s="1" t="s">
        <v>316</v>
      </c>
      <c r="C9374" s="1" t="s">
        <v>269</v>
      </c>
      <c r="D9374" s="1" t="s">
        <v>268</v>
      </c>
      <c r="E9374" s="45" t="str">
        <f>VLOOKUP(C9374,PROCV!E$50:G$126,3,0)</f>
        <v>NA</v>
      </c>
      <c r="F9374" s="1" t="s">
        <v>416</v>
      </c>
      <c r="G9374" s="1" t="s">
        <v>236</v>
      </c>
      <c r="H9374" s="1">
        <v>2016</v>
      </c>
      <c r="I9374" s="60">
        <f>VLOOKUP(H9374,PROCV!E$33:F$44,2,0)</f>
        <v>1.0294742132043471</v>
      </c>
      <c r="J9374" s="71">
        <v>26374</v>
      </c>
      <c r="K9374" s="44">
        <f t="shared" si="146"/>
        <v>27151.35289905145</v>
      </c>
    </row>
    <row r="9375" spans="1:11" s="43" customFormat="1" ht="19.7" customHeight="1" x14ac:dyDescent="0.25">
      <c r="A9375" s="43" t="s">
        <v>163</v>
      </c>
      <c r="B9375" s="1" t="s">
        <v>316</v>
      </c>
      <c r="C9375" s="1" t="s">
        <v>297</v>
      </c>
      <c r="D9375" s="1" t="s">
        <v>296</v>
      </c>
      <c r="E9375" s="45" t="str">
        <f>VLOOKUP(C9375,PROCV!E$50:G$126,3,0)</f>
        <v>Audiovisual</v>
      </c>
      <c r="F9375" s="1" t="s">
        <v>416</v>
      </c>
      <c r="G9375" s="1" t="s">
        <v>236</v>
      </c>
      <c r="H9375" s="1">
        <v>2016</v>
      </c>
      <c r="I9375" s="60">
        <f>VLOOKUP(H9375,PROCV!E$33:F$44,2,0)</f>
        <v>1.0294742132043471</v>
      </c>
      <c r="J9375" s="71">
        <v>9331</v>
      </c>
      <c r="K9375" s="44">
        <f t="shared" si="146"/>
        <v>9606.0238834097618</v>
      </c>
    </row>
    <row r="9376" spans="1:11" s="43" customFormat="1" ht="19.7" customHeight="1" x14ac:dyDescent="0.25">
      <c r="A9376" s="43" t="s">
        <v>163</v>
      </c>
      <c r="B9376" s="1" t="s">
        <v>316</v>
      </c>
      <c r="C9376" s="1" t="s">
        <v>297</v>
      </c>
      <c r="D9376" s="1" t="s">
        <v>296</v>
      </c>
      <c r="E9376" s="45" t="str">
        <f>VLOOKUP(C9376,PROCV!E$50:G$126,3,0)</f>
        <v>Audiovisual</v>
      </c>
      <c r="F9376" s="1" t="s">
        <v>416</v>
      </c>
      <c r="G9376" s="1" t="s">
        <v>236</v>
      </c>
      <c r="H9376" s="1">
        <v>2016</v>
      </c>
      <c r="I9376" s="60">
        <f>VLOOKUP(H9376,PROCV!E$33:F$44,2,0)</f>
        <v>1.0294742132043471</v>
      </c>
      <c r="J9376" s="71">
        <v>36353</v>
      </c>
      <c r="K9376" s="44">
        <f t="shared" si="146"/>
        <v>37424.476072617632</v>
      </c>
    </row>
    <row r="9377" spans="1:11" s="43" customFormat="1" ht="19.7" customHeight="1" x14ac:dyDescent="0.25">
      <c r="A9377" s="43" t="s">
        <v>163</v>
      </c>
      <c r="B9377" s="1" t="s">
        <v>316</v>
      </c>
      <c r="C9377" s="1" t="s">
        <v>297</v>
      </c>
      <c r="D9377" s="1" t="s">
        <v>296</v>
      </c>
      <c r="E9377" s="45" t="str">
        <f>VLOOKUP(C9377,PROCV!E$50:G$126,3,0)</f>
        <v>Audiovisual</v>
      </c>
      <c r="F9377" s="1" t="s">
        <v>416</v>
      </c>
      <c r="G9377" s="1" t="s">
        <v>236</v>
      </c>
      <c r="H9377" s="1">
        <v>2016</v>
      </c>
      <c r="I9377" s="60">
        <f>VLOOKUP(H9377,PROCV!E$33:F$44,2,0)</f>
        <v>1.0294742132043471</v>
      </c>
      <c r="J9377" s="71">
        <v>2097</v>
      </c>
      <c r="K9377" s="44">
        <f t="shared" si="146"/>
        <v>2158.8074250895156</v>
      </c>
    </row>
    <row r="9378" spans="1:11" s="43" customFormat="1" ht="19.7" customHeight="1" x14ac:dyDescent="0.25">
      <c r="A9378" s="43" t="s">
        <v>163</v>
      </c>
      <c r="B9378" s="1" t="s">
        <v>316</v>
      </c>
      <c r="C9378" s="1" t="s">
        <v>260</v>
      </c>
      <c r="D9378" s="1" t="s">
        <v>259</v>
      </c>
      <c r="E9378" s="45" t="str">
        <f>VLOOKUP(C9378,PROCV!E$50:G$126,3,0)</f>
        <v>Audiovisual</v>
      </c>
      <c r="F9378" s="1" t="s">
        <v>416</v>
      </c>
      <c r="G9378" s="1" t="s">
        <v>236</v>
      </c>
      <c r="H9378" s="1">
        <v>2016</v>
      </c>
      <c r="I9378" s="60">
        <f>VLOOKUP(H9378,PROCV!E$33:F$44,2,0)</f>
        <v>1.0294742132043471</v>
      </c>
      <c r="J9378" s="1">
        <v>632</v>
      </c>
      <c r="K9378" s="44">
        <f t="shared" si="146"/>
        <v>650.6277027451473</v>
      </c>
    </row>
    <row r="9379" spans="1:11" s="43" customFormat="1" ht="19.7" customHeight="1" x14ac:dyDescent="0.25">
      <c r="A9379" s="43" t="s">
        <v>163</v>
      </c>
      <c r="B9379" s="1" t="s">
        <v>316</v>
      </c>
      <c r="C9379" s="1" t="s">
        <v>256</v>
      </c>
      <c r="D9379" s="1" t="s">
        <v>255</v>
      </c>
      <c r="E9379" s="45" t="str">
        <f>VLOOKUP(C9379,PROCV!E$50:G$126,3,0)</f>
        <v>Audiovisual</v>
      </c>
      <c r="F9379" s="1" t="s">
        <v>416</v>
      </c>
      <c r="G9379" s="1" t="s">
        <v>236</v>
      </c>
      <c r="H9379" s="1">
        <v>2016</v>
      </c>
      <c r="I9379" s="60">
        <f>VLOOKUP(H9379,PROCV!E$33:F$44,2,0)</f>
        <v>1.0294742132043471</v>
      </c>
      <c r="J9379" s="71">
        <v>154081</v>
      </c>
      <c r="K9379" s="44">
        <f t="shared" si="146"/>
        <v>158622.416244739</v>
      </c>
    </row>
    <row r="9380" spans="1:11" s="43" customFormat="1" ht="19.7" customHeight="1" x14ac:dyDescent="0.25">
      <c r="A9380" s="43" t="s">
        <v>163</v>
      </c>
      <c r="B9380" s="1" t="s">
        <v>316</v>
      </c>
      <c r="C9380" s="1" t="s">
        <v>256</v>
      </c>
      <c r="D9380" s="1" t="s">
        <v>255</v>
      </c>
      <c r="E9380" s="45" t="str">
        <f>VLOOKUP(C9380,PROCV!E$50:G$126,3,0)</f>
        <v>Audiovisual</v>
      </c>
      <c r="F9380" s="1" t="s">
        <v>416</v>
      </c>
      <c r="G9380" s="1" t="s">
        <v>236</v>
      </c>
      <c r="H9380" s="1">
        <v>2016</v>
      </c>
      <c r="I9380" s="60">
        <f>VLOOKUP(H9380,PROCV!E$33:F$44,2,0)</f>
        <v>1.0294742132043471</v>
      </c>
      <c r="J9380" s="71">
        <v>5890</v>
      </c>
      <c r="K9380" s="44">
        <f t="shared" si="146"/>
        <v>6063.6031157736043</v>
      </c>
    </row>
    <row r="9381" spans="1:11" s="43" customFormat="1" ht="19.7" customHeight="1" x14ac:dyDescent="0.25">
      <c r="A9381" s="43" t="s">
        <v>163</v>
      </c>
      <c r="B9381" s="1" t="s">
        <v>316</v>
      </c>
      <c r="C9381" s="1" t="s">
        <v>252</v>
      </c>
      <c r="D9381" s="1" t="s">
        <v>251</v>
      </c>
      <c r="E9381" s="45" t="str">
        <f>VLOOKUP(C9381,PROCV!E$50:G$126,3,0)</f>
        <v>Audiovisual</v>
      </c>
      <c r="F9381" s="1" t="s">
        <v>416</v>
      </c>
      <c r="G9381" s="1" t="s">
        <v>236</v>
      </c>
      <c r="H9381" s="1">
        <v>2016</v>
      </c>
      <c r="I9381" s="60">
        <f>VLOOKUP(H9381,PROCV!E$33:F$44,2,0)</f>
        <v>1.0294742132043471</v>
      </c>
      <c r="J9381" s="71">
        <v>58426</v>
      </c>
      <c r="K9381" s="44">
        <f t="shared" si="146"/>
        <v>60148.060380677183</v>
      </c>
    </row>
    <row r="9382" spans="1:11" s="43" customFormat="1" ht="19.7" customHeight="1" x14ac:dyDescent="0.25">
      <c r="A9382" s="43" t="s">
        <v>163</v>
      </c>
      <c r="B9382" s="1" t="s">
        <v>316</v>
      </c>
      <c r="C9382" s="1" t="s">
        <v>250</v>
      </c>
      <c r="D9382" s="1" t="s">
        <v>249</v>
      </c>
      <c r="E9382" s="45" t="str">
        <f>VLOOKUP(C9382,PROCV!E$50:G$126,3,0)</f>
        <v>Audiovisual</v>
      </c>
      <c r="F9382" s="1" t="s">
        <v>416</v>
      </c>
      <c r="G9382" s="1" t="s">
        <v>236</v>
      </c>
      <c r="H9382" s="1">
        <v>2016</v>
      </c>
      <c r="I9382" s="60">
        <f>VLOOKUP(H9382,PROCV!E$33:F$44,2,0)</f>
        <v>1.0294742132043471</v>
      </c>
      <c r="J9382" s="71">
        <v>33845</v>
      </c>
      <c r="K9382" s="44">
        <f t="shared" si="146"/>
        <v>34842.554745901129</v>
      </c>
    </row>
    <row r="9383" spans="1:11" s="43" customFormat="1" ht="19.7" customHeight="1" x14ac:dyDescent="0.25">
      <c r="A9383" s="43" t="s">
        <v>163</v>
      </c>
      <c r="B9383" s="1" t="s">
        <v>316</v>
      </c>
      <c r="C9383" s="1" t="s">
        <v>250</v>
      </c>
      <c r="D9383" s="1" t="s">
        <v>249</v>
      </c>
      <c r="E9383" s="45" t="str">
        <f>VLOOKUP(C9383,PROCV!E$50:G$126,3,0)</f>
        <v>Audiovisual</v>
      </c>
      <c r="F9383" s="1" t="s">
        <v>416</v>
      </c>
      <c r="G9383" s="1" t="s">
        <v>236</v>
      </c>
      <c r="H9383" s="1">
        <v>2016</v>
      </c>
      <c r="I9383" s="60">
        <f>VLOOKUP(H9383,PROCV!E$33:F$44,2,0)</f>
        <v>1.0294742132043471</v>
      </c>
      <c r="J9383" s="71">
        <v>9463</v>
      </c>
      <c r="K9383" s="44">
        <f t="shared" si="146"/>
        <v>9741.9144795527354</v>
      </c>
    </row>
    <row r="9384" spans="1:11" s="43" customFormat="1" ht="19.7" customHeight="1" x14ac:dyDescent="0.25">
      <c r="A9384" s="43" t="s">
        <v>163</v>
      </c>
      <c r="B9384" s="1" t="s">
        <v>316</v>
      </c>
      <c r="C9384" s="1" t="s">
        <v>295</v>
      </c>
      <c r="D9384" s="1" t="s">
        <v>294</v>
      </c>
      <c r="E9384" s="45" t="str">
        <f>VLOOKUP(C9384,PROCV!E$50:G$126,3,0)</f>
        <v>Educação e Criação em Artes</v>
      </c>
      <c r="F9384" s="1" t="s">
        <v>416</v>
      </c>
      <c r="G9384" s="1" t="s">
        <v>236</v>
      </c>
      <c r="H9384" s="1">
        <v>2016</v>
      </c>
      <c r="I9384" s="60">
        <f>VLOOKUP(H9384,PROCV!E$33:F$44,2,0)</f>
        <v>1.0294742132043471</v>
      </c>
      <c r="J9384" s="71">
        <v>30305</v>
      </c>
      <c r="K9384" s="44">
        <f t="shared" si="146"/>
        <v>31198.216031157739</v>
      </c>
    </row>
    <row r="9385" spans="1:11" s="43" customFormat="1" ht="19.7" customHeight="1" x14ac:dyDescent="0.25">
      <c r="A9385" s="43" t="s">
        <v>163</v>
      </c>
      <c r="B9385" s="1" t="s">
        <v>316</v>
      </c>
      <c r="C9385" s="1" t="s">
        <v>295</v>
      </c>
      <c r="D9385" s="1" t="s">
        <v>294</v>
      </c>
      <c r="E9385" s="45" t="str">
        <f>VLOOKUP(C9385,PROCV!E$50:G$126,3,0)</f>
        <v>Educação e Criação em Artes</v>
      </c>
      <c r="F9385" s="1" t="s">
        <v>416</v>
      </c>
      <c r="G9385" s="1" t="s">
        <v>236</v>
      </c>
      <c r="H9385" s="1">
        <v>2016</v>
      </c>
      <c r="I9385" s="60">
        <f>VLOOKUP(H9385,PROCV!E$33:F$44,2,0)</f>
        <v>1.0294742132043471</v>
      </c>
      <c r="J9385" s="71">
        <v>17205</v>
      </c>
      <c r="K9385" s="44">
        <f t="shared" si="146"/>
        <v>17712.103838180792</v>
      </c>
    </row>
    <row r="9386" spans="1:11" s="43" customFormat="1" ht="19.7" customHeight="1" x14ac:dyDescent="0.25">
      <c r="A9386" s="43" t="s">
        <v>163</v>
      </c>
      <c r="B9386" s="1" t="s">
        <v>316</v>
      </c>
      <c r="C9386" s="1" t="s">
        <v>295</v>
      </c>
      <c r="D9386" s="1" t="s">
        <v>294</v>
      </c>
      <c r="E9386" s="45" t="str">
        <f>VLOOKUP(C9386,PROCV!E$50:G$126,3,0)</f>
        <v>Educação e Criação em Artes</v>
      </c>
      <c r="F9386" s="1" t="s">
        <v>416</v>
      </c>
      <c r="G9386" s="1" t="s">
        <v>236</v>
      </c>
      <c r="H9386" s="1">
        <v>2016</v>
      </c>
      <c r="I9386" s="60">
        <f>VLOOKUP(H9386,PROCV!E$33:F$44,2,0)</f>
        <v>1.0294742132043471</v>
      </c>
      <c r="J9386" s="71">
        <v>4956</v>
      </c>
      <c r="K9386" s="44">
        <f t="shared" si="146"/>
        <v>5102.0742006407445</v>
      </c>
    </row>
    <row r="9387" spans="1:11" s="43" customFormat="1" ht="19.7" customHeight="1" x14ac:dyDescent="0.25">
      <c r="A9387" s="43" t="s">
        <v>163</v>
      </c>
      <c r="B9387" s="1" t="s">
        <v>316</v>
      </c>
      <c r="C9387" s="1" t="s">
        <v>246</v>
      </c>
      <c r="D9387" s="1" t="s">
        <v>245</v>
      </c>
      <c r="E9387" s="45" t="str">
        <f>VLOOKUP(C9387,PROCV!E$50:G$126,3,0)</f>
        <v>Artes Cênicas e Espetáculos</v>
      </c>
      <c r="F9387" s="1" t="s">
        <v>416</v>
      </c>
      <c r="G9387" s="1" t="s">
        <v>236</v>
      </c>
      <c r="H9387" s="1">
        <v>2016</v>
      </c>
      <c r="I9387" s="60">
        <f>VLOOKUP(H9387,PROCV!E$33:F$44,2,0)</f>
        <v>1.0294742132043471</v>
      </c>
      <c r="J9387" s="71">
        <v>45887</v>
      </c>
      <c r="K9387" s="44">
        <f t="shared" si="146"/>
        <v>47239.483221307877</v>
      </c>
    </row>
    <row r="9388" spans="1:11" s="43" customFormat="1" ht="19.7" customHeight="1" x14ac:dyDescent="0.25">
      <c r="A9388" s="43" t="s">
        <v>163</v>
      </c>
      <c r="B9388" s="1" t="s">
        <v>316</v>
      </c>
      <c r="C9388" s="1" t="s">
        <v>332</v>
      </c>
      <c r="D9388" s="1" t="s">
        <v>331</v>
      </c>
      <c r="E9388" s="45" t="str">
        <f>VLOOKUP(C9388,PROCV!E$50:G$126,3,0)</f>
        <v>Artes Cênicas e Espetáculos</v>
      </c>
      <c r="F9388" s="1" t="s">
        <v>416</v>
      </c>
      <c r="G9388" s="1" t="s">
        <v>236</v>
      </c>
      <c r="H9388" s="1">
        <v>2016</v>
      </c>
      <c r="I9388" s="60">
        <f>VLOOKUP(H9388,PROCV!E$33:F$44,2,0)</f>
        <v>1.0294742132043471</v>
      </c>
      <c r="J9388" s="71">
        <v>10054</v>
      </c>
      <c r="K9388" s="44">
        <f t="shared" si="146"/>
        <v>10350.333739556505</v>
      </c>
    </row>
    <row r="9389" spans="1:11" s="43" customFormat="1" ht="19.7" customHeight="1" x14ac:dyDescent="0.25">
      <c r="A9389" s="43" t="s">
        <v>163</v>
      </c>
      <c r="B9389" s="1" t="s">
        <v>316</v>
      </c>
      <c r="C9389" s="1" t="s">
        <v>238</v>
      </c>
      <c r="D9389" s="1" t="s">
        <v>237</v>
      </c>
      <c r="E9389" s="45" t="str">
        <f>VLOOKUP(C9389,PROCV!E$50:G$126,3,0)</f>
        <v>Artes Cênicas e Espetáculos</v>
      </c>
      <c r="F9389" s="1" t="s">
        <v>416</v>
      </c>
      <c r="G9389" s="1" t="s">
        <v>236</v>
      </c>
      <c r="H9389" s="1">
        <v>2016</v>
      </c>
      <c r="I9389" s="60">
        <f>VLOOKUP(H9389,PROCV!E$33:F$44,2,0)</f>
        <v>1.0294742132043471</v>
      </c>
      <c r="J9389" s="1">
        <v>604</v>
      </c>
      <c r="K9389" s="44">
        <f t="shared" si="146"/>
        <v>621.80242477542561</v>
      </c>
    </row>
    <row r="9390" spans="1:11" s="43" customFormat="1" ht="19.7" customHeight="1" x14ac:dyDescent="0.25">
      <c r="A9390" s="43" t="s">
        <v>163</v>
      </c>
      <c r="B9390" s="1" t="s">
        <v>316</v>
      </c>
      <c r="C9390" s="1" t="s">
        <v>238</v>
      </c>
      <c r="D9390" s="1" t="s">
        <v>237</v>
      </c>
      <c r="E9390" s="45" t="str">
        <f>VLOOKUP(C9390,PROCV!E$50:G$126,3,0)</f>
        <v>Artes Cênicas e Espetáculos</v>
      </c>
      <c r="F9390" s="1" t="s">
        <v>416</v>
      </c>
      <c r="G9390" s="1" t="s">
        <v>236</v>
      </c>
      <c r="H9390" s="1">
        <v>2016</v>
      </c>
      <c r="I9390" s="60">
        <f>VLOOKUP(H9390,PROCV!E$33:F$44,2,0)</f>
        <v>1.0294742132043471</v>
      </c>
      <c r="J9390" s="71">
        <v>87358</v>
      </c>
      <c r="K9390" s="44">
        <f t="shared" si="146"/>
        <v>89932.808317105344</v>
      </c>
    </row>
    <row r="9391" spans="1:11" s="43" customFormat="1" ht="19.7" customHeight="1" x14ac:dyDescent="0.25">
      <c r="A9391" s="43" t="s">
        <v>163</v>
      </c>
      <c r="B9391" s="1" t="s">
        <v>316</v>
      </c>
      <c r="C9391" s="1" t="s">
        <v>238</v>
      </c>
      <c r="D9391" s="1" t="s">
        <v>237</v>
      </c>
      <c r="E9391" s="45" t="str">
        <f>VLOOKUP(C9391,PROCV!E$50:G$126,3,0)</f>
        <v>Artes Cênicas e Espetáculos</v>
      </c>
      <c r="F9391" s="1" t="s">
        <v>416</v>
      </c>
      <c r="G9391" s="1" t="s">
        <v>236</v>
      </c>
      <c r="H9391" s="1">
        <v>2016</v>
      </c>
      <c r="I9391" s="60">
        <f>VLOOKUP(H9391,PROCV!E$33:F$44,2,0)</f>
        <v>1.0294742132043471</v>
      </c>
      <c r="J9391" s="71">
        <v>1998</v>
      </c>
      <c r="K9391" s="44">
        <f t="shared" si="146"/>
        <v>2056.8894779822854</v>
      </c>
    </row>
    <row r="9392" spans="1:11" s="43" customFormat="1" ht="19.7" customHeight="1" x14ac:dyDescent="0.25">
      <c r="A9392" s="43" t="s">
        <v>163</v>
      </c>
      <c r="B9392" s="1" t="s">
        <v>316</v>
      </c>
      <c r="C9392" s="1" t="s">
        <v>313</v>
      </c>
      <c r="D9392" s="1" t="s">
        <v>312</v>
      </c>
      <c r="E9392" s="45" t="str">
        <f>VLOOKUP(C9392,PROCV!E$50:G$126,3,0)</f>
        <v>Patrimônio</v>
      </c>
      <c r="F9392" s="1" t="s">
        <v>415</v>
      </c>
      <c r="G9392" s="1" t="s">
        <v>265</v>
      </c>
      <c r="H9392" s="1">
        <v>2016</v>
      </c>
      <c r="I9392" s="60">
        <f>VLOOKUP(H9392,PROCV!E$33:F$44,2,0)</f>
        <v>1.0294742132043471</v>
      </c>
      <c r="J9392" s="71">
        <v>257040</v>
      </c>
      <c r="K9392" s="44">
        <f t="shared" si="146"/>
        <v>264616.05176204536</v>
      </c>
    </row>
    <row r="9393" spans="1:11" s="43" customFormat="1" ht="19.7" customHeight="1" x14ac:dyDescent="0.25">
      <c r="A9393" s="43" t="s">
        <v>163</v>
      </c>
      <c r="B9393" s="1" t="s">
        <v>316</v>
      </c>
      <c r="C9393" s="1" t="s">
        <v>301</v>
      </c>
      <c r="D9393" s="1" t="s">
        <v>300</v>
      </c>
      <c r="E9393" s="45" t="str">
        <f>VLOOKUP(C9393,PROCV!E$50:G$126,3,0)</f>
        <v>Patrimônio</v>
      </c>
      <c r="F9393" s="1" t="s">
        <v>416</v>
      </c>
      <c r="G9393" s="1" t="s">
        <v>236</v>
      </c>
      <c r="H9393" s="1">
        <v>2016</v>
      </c>
      <c r="I9393" s="60">
        <f>VLOOKUP(H9393,PROCV!E$33:F$44,2,0)</f>
        <v>1.0294742132043471</v>
      </c>
      <c r="J9393" s="71">
        <v>2506</v>
      </c>
      <c r="K9393" s="44">
        <f t="shared" si="146"/>
        <v>2579.8623782900936</v>
      </c>
    </row>
    <row r="9394" spans="1:11" s="43" customFormat="1" ht="19.7" customHeight="1" x14ac:dyDescent="0.25">
      <c r="A9394" s="43" t="s">
        <v>157</v>
      </c>
      <c r="B9394" s="1" t="s">
        <v>292</v>
      </c>
      <c r="C9394" s="1" t="s">
        <v>309</v>
      </c>
      <c r="D9394" s="1" t="s">
        <v>308</v>
      </c>
      <c r="E9394" s="45" t="str">
        <f>VLOOKUP(C9394,PROCV!E$50:G$126,3,0)</f>
        <v>NA</v>
      </c>
      <c r="F9394" s="1" t="s">
        <v>416</v>
      </c>
      <c r="G9394" s="1" t="s">
        <v>236</v>
      </c>
      <c r="H9394" s="1">
        <v>2016</v>
      </c>
      <c r="I9394" s="60">
        <f>VLOOKUP(H9394,PROCV!E$33:F$44,2,0)</f>
        <v>1.0294742132043471</v>
      </c>
      <c r="J9394" s="71">
        <v>35897</v>
      </c>
      <c r="K9394" s="44">
        <f t="shared" si="146"/>
        <v>36955.035831396446</v>
      </c>
    </row>
    <row r="9395" spans="1:11" s="43" customFormat="1" ht="19.7" customHeight="1" x14ac:dyDescent="0.25">
      <c r="A9395" s="43" t="s">
        <v>157</v>
      </c>
      <c r="B9395" s="1" t="s">
        <v>292</v>
      </c>
      <c r="C9395" s="1" t="s">
        <v>309</v>
      </c>
      <c r="D9395" s="1" t="s">
        <v>308</v>
      </c>
      <c r="E9395" s="45" t="str">
        <f>VLOOKUP(C9395,PROCV!E$50:G$126,3,0)</f>
        <v>NA</v>
      </c>
      <c r="F9395" s="1" t="s">
        <v>416</v>
      </c>
      <c r="G9395" s="1" t="s">
        <v>236</v>
      </c>
      <c r="H9395" s="1">
        <v>2016</v>
      </c>
      <c r="I9395" s="60">
        <f>VLOOKUP(H9395,PROCV!E$33:F$44,2,0)</f>
        <v>1.0294742132043471</v>
      </c>
      <c r="J9395" s="71">
        <v>37621</v>
      </c>
      <c r="K9395" s="44">
        <f t="shared" si="146"/>
        <v>38729.849374960744</v>
      </c>
    </row>
    <row r="9396" spans="1:11" s="43" customFormat="1" ht="19.7" customHeight="1" x14ac:dyDescent="0.25">
      <c r="A9396" s="43" t="s">
        <v>157</v>
      </c>
      <c r="B9396" s="1" t="s">
        <v>292</v>
      </c>
      <c r="C9396" s="1" t="s">
        <v>291</v>
      </c>
      <c r="D9396" s="1" t="s">
        <v>290</v>
      </c>
      <c r="E9396" s="45" t="str">
        <f>VLOOKUP(C9396,PROCV!E$50:G$126,3,0)</f>
        <v>NA</v>
      </c>
      <c r="F9396" s="1" t="s">
        <v>416</v>
      </c>
      <c r="G9396" s="1" t="s">
        <v>236</v>
      </c>
      <c r="H9396" s="1">
        <v>2016</v>
      </c>
      <c r="I9396" s="60">
        <f>VLOOKUP(H9396,PROCV!E$33:F$44,2,0)</f>
        <v>1.0294742132043471</v>
      </c>
      <c r="J9396" s="71">
        <v>2390</v>
      </c>
      <c r="K9396" s="44">
        <f t="shared" si="146"/>
        <v>2460.4433695583893</v>
      </c>
    </row>
    <row r="9397" spans="1:11" s="43" customFormat="1" ht="19.7" customHeight="1" x14ac:dyDescent="0.25">
      <c r="A9397" s="43" t="s">
        <v>157</v>
      </c>
      <c r="B9397" s="1" t="s">
        <v>292</v>
      </c>
      <c r="C9397" s="1" t="s">
        <v>291</v>
      </c>
      <c r="D9397" s="1" t="s">
        <v>290</v>
      </c>
      <c r="E9397" s="45" t="str">
        <f>VLOOKUP(C9397,PROCV!E$50:G$126,3,0)</f>
        <v>NA</v>
      </c>
      <c r="F9397" s="1" t="s">
        <v>416</v>
      </c>
      <c r="G9397" s="1" t="s">
        <v>236</v>
      </c>
      <c r="H9397" s="1">
        <v>2016</v>
      </c>
      <c r="I9397" s="60">
        <f>VLOOKUP(H9397,PROCV!E$33:F$44,2,0)</f>
        <v>1.0294742132043471</v>
      </c>
      <c r="J9397" s="71">
        <v>147532</v>
      </c>
      <c r="K9397" s="44">
        <f t="shared" si="146"/>
        <v>151880.38962246373</v>
      </c>
    </row>
    <row r="9398" spans="1:11" s="43" customFormat="1" ht="19.7" customHeight="1" x14ac:dyDescent="0.25">
      <c r="A9398" s="43" t="s">
        <v>157</v>
      </c>
      <c r="B9398" s="1" t="s">
        <v>292</v>
      </c>
      <c r="C9398" s="1" t="s">
        <v>291</v>
      </c>
      <c r="D9398" s="1" t="s">
        <v>290</v>
      </c>
      <c r="E9398" s="45" t="str">
        <f>VLOOKUP(C9398,PROCV!E$50:G$126,3,0)</f>
        <v>NA</v>
      </c>
      <c r="F9398" s="1" t="s">
        <v>416</v>
      </c>
      <c r="G9398" s="1" t="s">
        <v>236</v>
      </c>
      <c r="H9398" s="1">
        <v>2016</v>
      </c>
      <c r="I9398" s="60">
        <f>VLOOKUP(H9398,PROCV!E$33:F$44,2,0)</f>
        <v>1.0294742132043471</v>
      </c>
      <c r="J9398" s="71">
        <v>6489</v>
      </c>
      <c r="K9398" s="44">
        <f t="shared" si="146"/>
        <v>6680.2581694830078</v>
      </c>
    </row>
    <row r="9399" spans="1:11" s="43" customFormat="1" ht="19.7" customHeight="1" x14ac:dyDescent="0.25">
      <c r="A9399" s="43" t="s">
        <v>157</v>
      </c>
      <c r="B9399" s="1" t="s">
        <v>292</v>
      </c>
      <c r="C9399" s="1" t="s">
        <v>289</v>
      </c>
      <c r="D9399" s="1" t="s">
        <v>288</v>
      </c>
      <c r="E9399" s="45" t="str">
        <f>VLOOKUP(C9399,PROCV!E$50:G$126,3,0)</f>
        <v>Editorial</v>
      </c>
      <c r="F9399" s="1" t="s">
        <v>416</v>
      </c>
      <c r="G9399" s="1" t="s">
        <v>236</v>
      </c>
      <c r="H9399" s="1">
        <v>2016</v>
      </c>
      <c r="I9399" s="60">
        <f>VLOOKUP(H9399,PROCV!E$33:F$44,2,0)</f>
        <v>1.0294742132043471</v>
      </c>
      <c r="J9399" s="71">
        <v>54500</v>
      </c>
      <c r="K9399" s="44">
        <f t="shared" si="146"/>
        <v>56106.344619636919</v>
      </c>
    </row>
    <row r="9400" spans="1:11" s="43" customFormat="1" ht="19.7" customHeight="1" x14ac:dyDescent="0.25">
      <c r="A9400" s="43" t="s">
        <v>157</v>
      </c>
      <c r="B9400" s="1" t="s">
        <v>292</v>
      </c>
      <c r="C9400" s="1" t="s">
        <v>289</v>
      </c>
      <c r="D9400" s="1" t="s">
        <v>288</v>
      </c>
      <c r="E9400" s="45" t="str">
        <f>VLOOKUP(C9400,PROCV!E$50:G$126,3,0)</f>
        <v>Editorial</v>
      </c>
      <c r="F9400" s="1" t="s">
        <v>416</v>
      </c>
      <c r="G9400" s="1" t="s">
        <v>236</v>
      </c>
      <c r="H9400" s="1">
        <v>2016</v>
      </c>
      <c r="I9400" s="60">
        <f>VLOOKUP(H9400,PROCV!E$33:F$44,2,0)</f>
        <v>1.0294742132043471</v>
      </c>
      <c r="J9400" s="71">
        <v>244254</v>
      </c>
      <c r="K9400" s="44">
        <f t="shared" si="146"/>
        <v>251453.19447201458</v>
      </c>
    </row>
    <row r="9401" spans="1:11" s="43" customFormat="1" ht="19.7" customHeight="1" x14ac:dyDescent="0.25">
      <c r="A9401" s="43" t="s">
        <v>157</v>
      </c>
      <c r="B9401" s="1" t="s">
        <v>292</v>
      </c>
      <c r="C9401" s="1" t="s">
        <v>289</v>
      </c>
      <c r="D9401" s="1" t="s">
        <v>288</v>
      </c>
      <c r="E9401" s="45" t="str">
        <f>VLOOKUP(C9401,PROCV!E$50:G$126,3,0)</f>
        <v>Editorial</v>
      </c>
      <c r="F9401" s="1" t="s">
        <v>416</v>
      </c>
      <c r="G9401" s="1" t="s">
        <v>236</v>
      </c>
      <c r="H9401" s="1">
        <v>2016</v>
      </c>
      <c r="I9401" s="60">
        <f>VLOOKUP(H9401,PROCV!E$33:F$44,2,0)</f>
        <v>1.0294742132043471</v>
      </c>
      <c r="J9401" s="71">
        <v>11842</v>
      </c>
      <c r="K9401" s="44">
        <f t="shared" si="146"/>
        <v>12191.033632765879</v>
      </c>
    </row>
    <row r="9402" spans="1:11" s="43" customFormat="1" ht="19.7" customHeight="1" x14ac:dyDescent="0.25">
      <c r="A9402" s="43" t="s">
        <v>157</v>
      </c>
      <c r="B9402" s="1" t="s">
        <v>292</v>
      </c>
      <c r="C9402" s="1" t="s">
        <v>287</v>
      </c>
      <c r="D9402" s="1" t="s">
        <v>286</v>
      </c>
      <c r="E9402" s="45" t="str">
        <f>VLOOKUP(C9402,PROCV!E$50:G$126,3,0)</f>
        <v>Música</v>
      </c>
      <c r="F9402" s="1" t="s">
        <v>416</v>
      </c>
      <c r="G9402" s="1" t="s">
        <v>236</v>
      </c>
      <c r="H9402" s="1">
        <v>2016</v>
      </c>
      <c r="I9402" s="60">
        <f>VLOOKUP(H9402,PROCV!E$33:F$44,2,0)</f>
        <v>1.0294742132043471</v>
      </c>
      <c r="J9402" s="71">
        <v>5740</v>
      </c>
      <c r="K9402" s="44">
        <f t="shared" si="146"/>
        <v>5909.1819837929525</v>
      </c>
    </row>
    <row r="9403" spans="1:11" s="43" customFormat="1" ht="19.7" customHeight="1" x14ac:dyDescent="0.25">
      <c r="A9403" s="43" t="s">
        <v>157</v>
      </c>
      <c r="B9403" s="1" t="s">
        <v>292</v>
      </c>
      <c r="C9403" s="1" t="s">
        <v>287</v>
      </c>
      <c r="D9403" s="1" t="s">
        <v>286</v>
      </c>
      <c r="E9403" s="45" t="str">
        <f>VLOOKUP(C9403,PROCV!E$50:G$126,3,0)</f>
        <v>Música</v>
      </c>
      <c r="F9403" s="1" t="s">
        <v>416</v>
      </c>
      <c r="G9403" s="1" t="s">
        <v>236</v>
      </c>
      <c r="H9403" s="1">
        <v>2016</v>
      </c>
      <c r="I9403" s="60">
        <f>VLOOKUP(H9403,PROCV!E$33:F$44,2,0)</f>
        <v>1.0294742132043471</v>
      </c>
      <c r="J9403" s="71">
        <v>76308</v>
      </c>
      <c r="K9403" s="44">
        <f t="shared" si="146"/>
        <v>78557.11826119732</v>
      </c>
    </row>
    <row r="9404" spans="1:11" s="43" customFormat="1" ht="19.7" customHeight="1" x14ac:dyDescent="0.25">
      <c r="A9404" s="43" t="s">
        <v>157</v>
      </c>
      <c r="B9404" s="1" t="s">
        <v>292</v>
      </c>
      <c r="C9404" s="1" t="s">
        <v>287</v>
      </c>
      <c r="D9404" s="1" t="s">
        <v>286</v>
      </c>
      <c r="E9404" s="45" t="str">
        <f>VLOOKUP(C9404,PROCV!E$50:G$126,3,0)</f>
        <v>Música</v>
      </c>
      <c r="F9404" s="1" t="s">
        <v>416</v>
      </c>
      <c r="G9404" s="1" t="s">
        <v>236</v>
      </c>
      <c r="H9404" s="1">
        <v>2016</v>
      </c>
      <c r="I9404" s="60">
        <f>VLOOKUP(H9404,PROCV!E$33:F$44,2,0)</f>
        <v>1.0294742132043471</v>
      </c>
      <c r="J9404" s="71">
        <v>5521</v>
      </c>
      <c r="K9404" s="44">
        <f t="shared" si="146"/>
        <v>5683.7271311012</v>
      </c>
    </row>
    <row r="9405" spans="1:11" s="43" customFormat="1" ht="19.7" customHeight="1" x14ac:dyDescent="0.25">
      <c r="A9405" s="43" t="s">
        <v>157</v>
      </c>
      <c r="B9405" s="1" t="s">
        <v>292</v>
      </c>
      <c r="C9405" s="1" t="s">
        <v>285</v>
      </c>
      <c r="D9405" s="1" t="s">
        <v>284</v>
      </c>
      <c r="E9405" s="45" t="str">
        <f>VLOOKUP(C9405,PROCV!E$50:G$126,3,0)</f>
        <v>Editorial</v>
      </c>
      <c r="F9405" s="1" t="s">
        <v>416</v>
      </c>
      <c r="G9405" s="1" t="s">
        <v>236</v>
      </c>
      <c r="H9405" s="1">
        <v>2016</v>
      </c>
      <c r="I9405" s="60">
        <f>VLOOKUP(H9405,PROCV!E$33:F$44,2,0)</f>
        <v>1.0294742132043471</v>
      </c>
      <c r="J9405" s="71">
        <v>2047</v>
      </c>
      <c r="K9405" s="44">
        <f t="shared" si="146"/>
        <v>2107.3337144292987</v>
      </c>
    </row>
    <row r="9406" spans="1:11" s="43" customFormat="1" ht="19.7" customHeight="1" x14ac:dyDescent="0.25">
      <c r="A9406" s="43" t="s">
        <v>157</v>
      </c>
      <c r="B9406" s="1" t="s">
        <v>292</v>
      </c>
      <c r="C9406" s="1" t="s">
        <v>285</v>
      </c>
      <c r="D9406" s="1" t="s">
        <v>284</v>
      </c>
      <c r="E9406" s="45" t="str">
        <f>VLOOKUP(C9406,PROCV!E$50:G$126,3,0)</f>
        <v>Editorial</v>
      </c>
      <c r="F9406" s="1" t="s">
        <v>416</v>
      </c>
      <c r="G9406" s="1" t="s">
        <v>236</v>
      </c>
      <c r="H9406" s="1">
        <v>2016</v>
      </c>
      <c r="I9406" s="60">
        <f>VLOOKUP(H9406,PROCV!E$33:F$44,2,0)</f>
        <v>1.0294742132043471</v>
      </c>
      <c r="J9406" s="71">
        <v>132767</v>
      </c>
      <c r="K9406" s="44">
        <f t="shared" si="146"/>
        <v>136680.20286450154</v>
      </c>
    </row>
    <row r="9407" spans="1:11" s="43" customFormat="1" ht="19.7" customHeight="1" x14ac:dyDescent="0.25">
      <c r="A9407" s="43" t="s">
        <v>157</v>
      </c>
      <c r="B9407" s="1" t="s">
        <v>292</v>
      </c>
      <c r="C9407" s="1" t="s">
        <v>285</v>
      </c>
      <c r="D9407" s="1" t="s">
        <v>284</v>
      </c>
      <c r="E9407" s="45" t="str">
        <f>VLOOKUP(C9407,PROCV!E$50:G$126,3,0)</f>
        <v>Editorial</v>
      </c>
      <c r="F9407" s="1" t="s">
        <v>416</v>
      </c>
      <c r="G9407" s="1" t="s">
        <v>236</v>
      </c>
      <c r="H9407" s="1">
        <v>2016</v>
      </c>
      <c r="I9407" s="60">
        <f>VLOOKUP(H9407,PROCV!E$33:F$44,2,0)</f>
        <v>1.0294742132043471</v>
      </c>
      <c r="J9407" s="71">
        <v>109488</v>
      </c>
      <c r="K9407" s="44">
        <f t="shared" si="146"/>
        <v>112715.07265531755</v>
      </c>
    </row>
    <row r="9408" spans="1:11" s="43" customFormat="1" ht="19.7" customHeight="1" x14ac:dyDescent="0.25">
      <c r="A9408" s="43" t="s">
        <v>157</v>
      </c>
      <c r="B9408" s="1" t="s">
        <v>292</v>
      </c>
      <c r="C9408" s="1" t="s">
        <v>269</v>
      </c>
      <c r="D9408" s="1" t="s">
        <v>268</v>
      </c>
      <c r="E9408" s="45" t="str">
        <f>VLOOKUP(C9408,PROCV!E$50:G$126,3,0)</f>
        <v>NA</v>
      </c>
      <c r="F9408" s="1" t="s">
        <v>416</v>
      </c>
      <c r="G9408" s="1" t="s">
        <v>236</v>
      </c>
      <c r="H9408" s="1">
        <v>2016</v>
      </c>
      <c r="I9408" s="60">
        <f>VLOOKUP(H9408,PROCV!E$33:F$44,2,0)</f>
        <v>1.0294742132043471</v>
      </c>
      <c r="J9408" s="71">
        <v>78300</v>
      </c>
      <c r="K9408" s="44">
        <f t="shared" si="146"/>
        <v>80607.830893900376</v>
      </c>
    </row>
    <row r="9409" spans="1:11" s="43" customFormat="1" ht="19.7" customHeight="1" x14ac:dyDescent="0.25">
      <c r="A9409" s="43" t="s">
        <v>157</v>
      </c>
      <c r="B9409" s="1" t="s">
        <v>292</v>
      </c>
      <c r="C9409" s="1" t="s">
        <v>269</v>
      </c>
      <c r="D9409" s="1" t="s">
        <v>268</v>
      </c>
      <c r="E9409" s="45" t="str">
        <f>VLOOKUP(C9409,PROCV!E$50:G$126,3,0)</f>
        <v>NA</v>
      </c>
      <c r="F9409" s="1" t="s">
        <v>416</v>
      </c>
      <c r="G9409" s="1" t="s">
        <v>236</v>
      </c>
      <c r="H9409" s="1">
        <v>2016</v>
      </c>
      <c r="I9409" s="60">
        <f>VLOOKUP(H9409,PROCV!E$33:F$44,2,0)</f>
        <v>1.0294742132043471</v>
      </c>
      <c r="J9409" s="71">
        <v>101960</v>
      </c>
      <c r="K9409" s="44">
        <f t="shared" si="146"/>
        <v>104965.19077831523</v>
      </c>
    </row>
    <row r="9410" spans="1:11" s="43" customFormat="1" ht="19.7" customHeight="1" x14ac:dyDescent="0.25">
      <c r="A9410" s="43" t="s">
        <v>157</v>
      </c>
      <c r="B9410" s="1" t="s">
        <v>292</v>
      </c>
      <c r="C9410" s="1" t="s">
        <v>269</v>
      </c>
      <c r="D9410" s="1" t="s">
        <v>268</v>
      </c>
      <c r="E9410" s="45" t="str">
        <f>VLOOKUP(C9410,PROCV!E$50:G$126,3,0)</f>
        <v>NA</v>
      </c>
      <c r="F9410" s="1" t="s">
        <v>416</v>
      </c>
      <c r="G9410" s="1" t="s">
        <v>236</v>
      </c>
      <c r="H9410" s="1">
        <v>2016</v>
      </c>
      <c r="I9410" s="60">
        <f>VLOOKUP(H9410,PROCV!E$33:F$44,2,0)</f>
        <v>1.0294742132043471</v>
      </c>
      <c r="J9410" s="71">
        <v>10576</v>
      </c>
      <c r="K9410" s="44">
        <f t="shared" si="146"/>
        <v>10887.719278849174</v>
      </c>
    </row>
    <row r="9411" spans="1:11" s="43" customFormat="1" ht="19.7" customHeight="1" x14ac:dyDescent="0.25">
      <c r="A9411" s="43" t="s">
        <v>157</v>
      </c>
      <c r="B9411" s="1" t="s">
        <v>292</v>
      </c>
      <c r="C9411" s="1" t="s">
        <v>256</v>
      </c>
      <c r="D9411" s="1" t="s">
        <v>255</v>
      </c>
      <c r="E9411" s="45" t="str">
        <f>VLOOKUP(C9411,PROCV!E$50:G$126,3,0)</f>
        <v>Audiovisual</v>
      </c>
      <c r="F9411" s="1" t="s">
        <v>416</v>
      </c>
      <c r="G9411" s="1" t="s">
        <v>265</v>
      </c>
      <c r="H9411" s="1">
        <v>2016</v>
      </c>
      <c r="I9411" s="60">
        <f>VLOOKUP(H9411,PROCV!E$33:F$44,2,0)</f>
        <v>1.0294742132043471</v>
      </c>
      <c r="J9411" s="71">
        <v>900067</v>
      </c>
      <c r="K9411" s="44">
        <f t="shared" ref="K9411:K9474" si="147">J9411*I9411</f>
        <v>926595.76665619703</v>
      </c>
    </row>
    <row r="9412" spans="1:11" s="43" customFormat="1" ht="19.7" customHeight="1" x14ac:dyDescent="0.25">
      <c r="A9412" s="43" t="s">
        <v>157</v>
      </c>
      <c r="B9412" s="1" t="s">
        <v>292</v>
      </c>
      <c r="C9412" s="1" t="s">
        <v>256</v>
      </c>
      <c r="D9412" s="1" t="s">
        <v>255</v>
      </c>
      <c r="E9412" s="45" t="str">
        <f>VLOOKUP(C9412,PROCV!E$50:G$126,3,0)</f>
        <v>Audiovisual</v>
      </c>
      <c r="F9412" s="1" t="s">
        <v>416</v>
      </c>
      <c r="G9412" s="1" t="s">
        <v>265</v>
      </c>
      <c r="H9412" s="1">
        <v>2016</v>
      </c>
      <c r="I9412" s="60">
        <f>VLOOKUP(H9412,PROCV!E$33:F$44,2,0)</f>
        <v>1.0294742132043471</v>
      </c>
      <c r="J9412" s="71">
        <v>3600266</v>
      </c>
      <c r="K9412" s="44">
        <f t="shared" si="147"/>
        <v>3706381.0076763616</v>
      </c>
    </row>
    <row r="9413" spans="1:11" s="43" customFormat="1" ht="19.7" customHeight="1" x14ac:dyDescent="0.25">
      <c r="A9413" s="43" t="s">
        <v>157</v>
      </c>
      <c r="B9413" s="1" t="s">
        <v>292</v>
      </c>
      <c r="C9413" s="1" t="s">
        <v>256</v>
      </c>
      <c r="D9413" s="1" t="s">
        <v>255</v>
      </c>
      <c r="E9413" s="45" t="str">
        <f>VLOOKUP(C9413,PROCV!E$50:G$126,3,0)</f>
        <v>Audiovisual</v>
      </c>
      <c r="F9413" s="1" t="s">
        <v>416</v>
      </c>
      <c r="G9413" s="1" t="s">
        <v>265</v>
      </c>
      <c r="H9413" s="1">
        <v>2016</v>
      </c>
      <c r="I9413" s="60">
        <f>VLOOKUP(H9413,PROCV!E$33:F$44,2,0)</f>
        <v>1.0294742132043471</v>
      </c>
      <c r="J9413" s="71">
        <v>900067</v>
      </c>
      <c r="K9413" s="44">
        <f t="shared" si="147"/>
        <v>926595.76665619703</v>
      </c>
    </row>
    <row r="9414" spans="1:11" s="43" customFormat="1" ht="19.7" customHeight="1" x14ac:dyDescent="0.25">
      <c r="A9414" s="43" t="s">
        <v>157</v>
      </c>
      <c r="B9414" s="1" t="s">
        <v>292</v>
      </c>
      <c r="C9414" s="1" t="s">
        <v>250</v>
      </c>
      <c r="D9414" s="1" t="s">
        <v>249</v>
      </c>
      <c r="E9414" s="45" t="str">
        <f>VLOOKUP(C9414,PROCV!E$50:G$126,3,0)</f>
        <v>Audiovisual</v>
      </c>
      <c r="F9414" s="1" t="s">
        <v>416</v>
      </c>
      <c r="G9414" s="1" t="s">
        <v>236</v>
      </c>
      <c r="H9414" s="1">
        <v>2016</v>
      </c>
      <c r="I9414" s="60">
        <f>VLOOKUP(H9414,PROCV!E$33:F$44,2,0)</f>
        <v>1.0294742132043471</v>
      </c>
      <c r="J9414" s="71">
        <v>19099</v>
      </c>
      <c r="K9414" s="44">
        <f t="shared" si="147"/>
        <v>19661.927997989824</v>
      </c>
    </row>
    <row r="9415" spans="1:11" s="43" customFormat="1" ht="19.7" customHeight="1" x14ac:dyDescent="0.25">
      <c r="A9415" s="43" t="s">
        <v>157</v>
      </c>
      <c r="B9415" s="1" t="s">
        <v>292</v>
      </c>
      <c r="C9415" s="1" t="s">
        <v>238</v>
      </c>
      <c r="D9415" s="1" t="s">
        <v>237</v>
      </c>
      <c r="E9415" s="45" t="str">
        <f>VLOOKUP(C9415,PROCV!E$50:G$126,3,0)</f>
        <v>Artes Cênicas e Espetáculos</v>
      </c>
      <c r="F9415" s="1" t="s">
        <v>416</v>
      </c>
      <c r="G9415" s="1" t="s">
        <v>236</v>
      </c>
      <c r="H9415" s="1">
        <v>2016</v>
      </c>
      <c r="I9415" s="60">
        <f>VLOOKUP(H9415,PROCV!E$33:F$44,2,0)</f>
        <v>1.0294742132043471</v>
      </c>
      <c r="J9415" s="71">
        <v>116611</v>
      </c>
      <c r="K9415" s="44">
        <f t="shared" si="147"/>
        <v>120048.01747597211</v>
      </c>
    </row>
    <row r="9416" spans="1:11" s="43" customFormat="1" ht="19.7" customHeight="1" x14ac:dyDescent="0.25">
      <c r="A9416" s="43" t="s">
        <v>157</v>
      </c>
      <c r="B9416" s="1" t="s">
        <v>292</v>
      </c>
      <c r="C9416" s="1" t="s">
        <v>241</v>
      </c>
      <c r="D9416" s="1" t="s">
        <v>240</v>
      </c>
      <c r="E9416" s="45" t="str">
        <f>VLOOKUP(C9416,PROCV!E$50:G$126,3,0)</f>
        <v>Artes Cênicas e Espetáculos</v>
      </c>
      <c r="F9416" s="1" t="s">
        <v>416</v>
      </c>
      <c r="G9416" s="1" t="s">
        <v>236</v>
      </c>
      <c r="H9416" s="1">
        <v>2016</v>
      </c>
      <c r="I9416" s="60">
        <f>VLOOKUP(H9416,PROCV!E$33:F$44,2,0)</f>
        <v>1.0294742132043471</v>
      </c>
      <c r="J9416" s="71">
        <v>28602</v>
      </c>
      <c r="K9416" s="44">
        <f t="shared" si="147"/>
        <v>29445.021446070736</v>
      </c>
    </row>
    <row r="9417" spans="1:11" s="43" customFormat="1" ht="19.7" customHeight="1" x14ac:dyDescent="0.25">
      <c r="A9417" s="43" t="s">
        <v>177</v>
      </c>
      <c r="B9417" s="1" t="s">
        <v>242</v>
      </c>
      <c r="C9417" s="1" t="s">
        <v>309</v>
      </c>
      <c r="D9417" s="1" t="s">
        <v>308</v>
      </c>
      <c r="E9417" s="45" t="str">
        <f>VLOOKUP(C9417,PROCV!E$50:G$126,3,0)</f>
        <v>NA</v>
      </c>
      <c r="F9417" s="1" t="s">
        <v>416</v>
      </c>
      <c r="G9417" s="1" t="s">
        <v>236</v>
      </c>
      <c r="H9417" s="1">
        <v>2016</v>
      </c>
      <c r="I9417" s="60">
        <f>VLOOKUP(H9417,PROCV!E$33:F$44,2,0)</f>
        <v>1.0294742132043471</v>
      </c>
      <c r="J9417" s="71">
        <v>182029</v>
      </c>
      <c r="K9417" s="44">
        <f t="shared" si="147"/>
        <v>187394.1615553741</v>
      </c>
    </row>
    <row r="9418" spans="1:11" s="43" customFormat="1" ht="19.7" customHeight="1" x14ac:dyDescent="0.25">
      <c r="A9418" s="43" t="s">
        <v>177</v>
      </c>
      <c r="B9418" s="1" t="s">
        <v>242</v>
      </c>
      <c r="C9418" s="1" t="s">
        <v>309</v>
      </c>
      <c r="D9418" s="1" t="s">
        <v>308</v>
      </c>
      <c r="E9418" s="45" t="str">
        <f>VLOOKUP(C9418,PROCV!E$50:G$126,3,0)</f>
        <v>NA</v>
      </c>
      <c r="F9418" s="1" t="s">
        <v>416</v>
      </c>
      <c r="G9418" s="1" t="s">
        <v>236</v>
      </c>
      <c r="H9418" s="1">
        <v>2016</v>
      </c>
      <c r="I9418" s="60">
        <f>VLOOKUP(H9418,PROCV!E$33:F$44,2,0)</f>
        <v>1.0294742132043471</v>
      </c>
      <c r="J9418" s="71">
        <v>2790</v>
      </c>
      <c r="K9418" s="44">
        <f t="shared" si="147"/>
        <v>2872.2330548401283</v>
      </c>
    </row>
    <row r="9419" spans="1:11" s="43" customFormat="1" ht="19.7" customHeight="1" x14ac:dyDescent="0.25">
      <c r="A9419" s="43" t="s">
        <v>177</v>
      </c>
      <c r="B9419" s="1" t="s">
        <v>242</v>
      </c>
      <c r="C9419" s="1" t="s">
        <v>291</v>
      </c>
      <c r="D9419" s="1" t="s">
        <v>290</v>
      </c>
      <c r="E9419" s="45" t="str">
        <f>VLOOKUP(C9419,PROCV!E$50:G$126,3,0)</f>
        <v>NA</v>
      </c>
      <c r="F9419" s="1" t="s">
        <v>416</v>
      </c>
      <c r="G9419" s="1" t="s">
        <v>236</v>
      </c>
      <c r="H9419" s="1">
        <v>2016</v>
      </c>
      <c r="I9419" s="60">
        <f>VLOOKUP(H9419,PROCV!E$33:F$44,2,0)</f>
        <v>1.0294742132043471</v>
      </c>
      <c r="J9419" s="71">
        <v>3422</v>
      </c>
      <c r="K9419" s="44">
        <f t="shared" si="147"/>
        <v>3522.8607575852757</v>
      </c>
    </row>
    <row r="9420" spans="1:11" s="43" customFormat="1" ht="19.7" customHeight="1" x14ac:dyDescent="0.25">
      <c r="A9420" s="43" t="s">
        <v>177</v>
      </c>
      <c r="B9420" s="1" t="s">
        <v>242</v>
      </c>
      <c r="C9420" s="1" t="s">
        <v>291</v>
      </c>
      <c r="D9420" s="1" t="s">
        <v>290</v>
      </c>
      <c r="E9420" s="45" t="str">
        <f>VLOOKUP(C9420,PROCV!E$50:G$126,3,0)</f>
        <v>NA</v>
      </c>
      <c r="F9420" s="1" t="s">
        <v>416</v>
      </c>
      <c r="G9420" s="1" t="s">
        <v>236</v>
      </c>
      <c r="H9420" s="1">
        <v>2016</v>
      </c>
      <c r="I9420" s="60">
        <f>VLOOKUP(H9420,PROCV!E$33:F$44,2,0)</f>
        <v>1.0294742132043471</v>
      </c>
      <c r="J9420" s="71">
        <v>167907</v>
      </c>
      <c r="K9420" s="44">
        <f t="shared" si="147"/>
        <v>172855.92671650229</v>
      </c>
    </row>
    <row r="9421" spans="1:11" s="43" customFormat="1" ht="19.7" customHeight="1" x14ac:dyDescent="0.25">
      <c r="A9421" s="43" t="s">
        <v>177</v>
      </c>
      <c r="B9421" s="1" t="s">
        <v>242</v>
      </c>
      <c r="C9421" s="1" t="s">
        <v>291</v>
      </c>
      <c r="D9421" s="1" t="s">
        <v>290</v>
      </c>
      <c r="E9421" s="45" t="str">
        <f>VLOOKUP(C9421,PROCV!E$50:G$126,3,0)</f>
        <v>NA</v>
      </c>
      <c r="F9421" s="1" t="s">
        <v>416</v>
      </c>
      <c r="G9421" s="1" t="s">
        <v>236</v>
      </c>
      <c r="H9421" s="1">
        <v>2016</v>
      </c>
      <c r="I9421" s="60">
        <f>VLOOKUP(H9421,PROCV!E$33:F$44,2,0)</f>
        <v>1.0294742132043471</v>
      </c>
      <c r="J9421" s="71">
        <v>11338</v>
      </c>
      <c r="K9421" s="44">
        <f t="shared" si="147"/>
        <v>11672.178629310887</v>
      </c>
    </row>
    <row r="9422" spans="1:11" s="43" customFormat="1" ht="19.7" customHeight="1" x14ac:dyDescent="0.25">
      <c r="A9422" s="43" t="s">
        <v>177</v>
      </c>
      <c r="B9422" s="1" t="s">
        <v>242</v>
      </c>
      <c r="C9422" s="1" t="s">
        <v>291</v>
      </c>
      <c r="D9422" s="1" t="s">
        <v>290</v>
      </c>
      <c r="E9422" s="45" t="str">
        <f>VLOOKUP(C9422,PROCV!E$50:G$126,3,0)</f>
        <v>NA</v>
      </c>
      <c r="F9422" s="1" t="s">
        <v>416</v>
      </c>
      <c r="G9422" s="1" t="s">
        <v>236</v>
      </c>
      <c r="H9422" s="1">
        <v>2016</v>
      </c>
      <c r="I9422" s="60">
        <f>VLOOKUP(H9422,PROCV!E$33:F$44,2,0)</f>
        <v>1.0294742132043471</v>
      </c>
      <c r="J9422" s="71">
        <v>200000</v>
      </c>
      <c r="K9422" s="44">
        <f t="shared" si="147"/>
        <v>205894.84264086941</v>
      </c>
    </row>
    <row r="9423" spans="1:11" s="43" customFormat="1" ht="19.7" customHeight="1" x14ac:dyDescent="0.25">
      <c r="A9423" s="43" t="s">
        <v>177</v>
      </c>
      <c r="B9423" s="1" t="s">
        <v>242</v>
      </c>
      <c r="C9423" s="1" t="s">
        <v>320</v>
      </c>
      <c r="D9423" s="1" t="s">
        <v>319</v>
      </c>
      <c r="E9423" s="45" t="str">
        <f>VLOOKUP(C9423,PROCV!E$50:G$126,3,0)</f>
        <v>Música</v>
      </c>
      <c r="F9423" s="1" t="s">
        <v>416</v>
      </c>
      <c r="G9423" s="1" t="s">
        <v>236</v>
      </c>
      <c r="H9423" s="1">
        <v>2016</v>
      </c>
      <c r="I9423" s="60">
        <f>VLOOKUP(H9423,PROCV!E$33:F$44,2,0)</f>
        <v>1.0294742132043471</v>
      </c>
      <c r="J9423" s="71">
        <v>1684</v>
      </c>
      <c r="K9423" s="44">
        <f t="shared" si="147"/>
        <v>1733.6345750361204</v>
      </c>
    </row>
    <row r="9424" spans="1:11" s="43" customFormat="1" ht="19.7" customHeight="1" x14ac:dyDescent="0.25">
      <c r="A9424" s="43" t="s">
        <v>177</v>
      </c>
      <c r="B9424" s="1" t="s">
        <v>242</v>
      </c>
      <c r="C9424" s="1" t="s">
        <v>320</v>
      </c>
      <c r="D9424" s="1" t="s">
        <v>319</v>
      </c>
      <c r="E9424" s="45" t="str">
        <f>VLOOKUP(C9424,PROCV!E$50:G$126,3,0)</f>
        <v>Música</v>
      </c>
      <c r="F9424" s="1" t="s">
        <v>416</v>
      </c>
      <c r="G9424" s="1" t="s">
        <v>236</v>
      </c>
      <c r="H9424" s="1">
        <v>2016</v>
      </c>
      <c r="I9424" s="60">
        <f>VLOOKUP(H9424,PROCV!E$33:F$44,2,0)</f>
        <v>1.0294742132043471</v>
      </c>
      <c r="J9424" s="71">
        <v>11926</v>
      </c>
      <c r="K9424" s="44">
        <f t="shared" si="147"/>
        <v>12277.509466675043</v>
      </c>
    </row>
    <row r="9425" spans="1:11" s="43" customFormat="1" ht="19.7" customHeight="1" x14ac:dyDescent="0.25">
      <c r="A9425" s="43" t="s">
        <v>177</v>
      </c>
      <c r="B9425" s="1" t="s">
        <v>242</v>
      </c>
      <c r="C9425" s="1" t="s">
        <v>289</v>
      </c>
      <c r="D9425" s="1" t="s">
        <v>288</v>
      </c>
      <c r="E9425" s="45" t="str">
        <f>VLOOKUP(C9425,PROCV!E$50:G$126,3,0)</f>
        <v>Editorial</v>
      </c>
      <c r="F9425" s="1" t="s">
        <v>416</v>
      </c>
      <c r="G9425" s="1" t="s">
        <v>236</v>
      </c>
      <c r="H9425" s="1">
        <v>2016</v>
      </c>
      <c r="I9425" s="60">
        <f>VLOOKUP(H9425,PROCV!E$33:F$44,2,0)</f>
        <v>1.0294742132043471</v>
      </c>
      <c r="J9425" s="71">
        <v>42009</v>
      </c>
      <c r="K9425" s="44">
        <f t="shared" si="147"/>
        <v>43247.182222501418</v>
      </c>
    </row>
    <row r="9426" spans="1:11" s="43" customFormat="1" ht="19.7" customHeight="1" x14ac:dyDescent="0.25">
      <c r="A9426" s="43" t="s">
        <v>177</v>
      </c>
      <c r="B9426" s="1" t="s">
        <v>242</v>
      </c>
      <c r="C9426" s="1" t="s">
        <v>289</v>
      </c>
      <c r="D9426" s="1" t="s">
        <v>288</v>
      </c>
      <c r="E9426" s="45" t="str">
        <f>VLOOKUP(C9426,PROCV!E$50:G$126,3,0)</f>
        <v>Editorial</v>
      </c>
      <c r="F9426" s="1" t="s">
        <v>416</v>
      </c>
      <c r="G9426" s="1" t="s">
        <v>236</v>
      </c>
      <c r="H9426" s="1">
        <v>2016</v>
      </c>
      <c r="I9426" s="60">
        <f>VLOOKUP(H9426,PROCV!E$33:F$44,2,0)</f>
        <v>1.0294742132043471</v>
      </c>
      <c r="J9426" s="71">
        <v>188679</v>
      </c>
      <c r="K9426" s="44">
        <f t="shared" si="147"/>
        <v>194240.16507318299</v>
      </c>
    </row>
    <row r="9427" spans="1:11" s="43" customFormat="1" ht="19.7" customHeight="1" x14ac:dyDescent="0.25">
      <c r="A9427" s="43" t="s">
        <v>177</v>
      </c>
      <c r="B9427" s="1" t="s">
        <v>242</v>
      </c>
      <c r="C9427" s="1" t="s">
        <v>287</v>
      </c>
      <c r="D9427" s="1" t="s">
        <v>286</v>
      </c>
      <c r="E9427" s="45" t="str">
        <f>VLOOKUP(C9427,PROCV!E$50:G$126,3,0)</f>
        <v>Música</v>
      </c>
      <c r="F9427" s="1" t="s">
        <v>416</v>
      </c>
      <c r="G9427" s="1" t="s">
        <v>236</v>
      </c>
      <c r="H9427" s="1">
        <v>2016</v>
      </c>
      <c r="I9427" s="60">
        <f>VLOOKUP(H9427,PROCV!E$33:F$44,2,0)</f>
        <v>1.0294742132043471</v>
      </c>
      <c r="J9427" s="71">
        <v>3825</v>
      </c>
      <c r="K9427" s="44">
        <f t="shared" si="147"/>
        <v>3937.7388655066275</v>
      </c>
    </row>
    <row r="9428" spans="1:11" s="43" customFormat="1" ht="19.7" customHeight="1" x14ac:dyDescent="0.25">
      <c r="A9428" s="43" t="s">
        <v>177</v>
      </c>
      <c r="B9428" s="1" t="s">
        <v>242</v>
      </c>
      <c r="C9428" s="1" t="s">
        <v>287</v>
      </c>
      <c r="D9428" s="1" t="s">
        <v>286</v>
      </c>
      <c r="E9428" s="45" t="str">
        <f>VLOOKUP(C9428,PROCV!E$50:G$126,3,0)</f>
        <v>Música</v>
      </c>
      <c r="F9428" s="1" t="s">
        <v>416</v>
      </c>
      <c r="G9428" s="1" t="s">
        <v>236</v>
      </c>
      <c r="H9428" s="1">
        <v>2016</v>
      </c>
      <c r="I9428" s="60">
        <f>VLOOKUP(H9428,PROCV!E$33:F$44,2,0)</f>
        <v>1.0294742132043471</v>
      </c>
      <c r="J9428" s="71">
        <v>160000</v>
      </c>
      <c r="K9428" s="44">
        <f t="shared" si="147"/>
        <v>164715.87411269554</v>
      </c>
    </row>
    <row r="9429" spans="1:11" s="43" customFormat="1" ht="19.7" customHeight="1" x14ac:dyDescent="0.25">
      <c r="A9429" s="43" t="s">
        <v>177</v>
      </c>
      <c r="B9429" s="1" t="s">
        <v>242</v>
      </c>
      <c r="C9429" s="1" t="s">
        <v>287</v>
      </c>
      <c r="D9429" s="1" t="s">
        <v>286</v>
      </c>
      <c r="E9429" s="45" t="str">
        <f>VLOOKUP(C9429,PROCV!E$50:G$126,3,0)</f>
        <v>Música</v>
      </c>
      <c r="F9429" s="1" t="s">
        <v>416</v>
      </c>
      <c r="G9429" s="1" t="s">
        <v>236</v>
      </c>
      <c r="H9429" s="1">
        <v>2016</v>
      </c>
      <c r="I9429" s="60">
        <f>VLOOKUP(H9429,PROCV!E$33:F$44,2,0)</f>
        <v>1.0294742132043471</v>
      </c>
      <c r="J9429" s="71">
        <v>369864</v>
      </c>
      <c r="K9429" s="44">
        <f t="shared" si="147"/>
        <v>380765.45039261261</v>
      </c>
    </row>
    <row r="9430" spans="1:11" s="43" customFormat="1" ht="19.7" customHeight="1" x14ac:dyDescent="0.25">
      <c r="A9430" s="43" t="s">
        <v>177</v>
      </c>
      <c r="B9430" s="1" t="s">
        <v>242</v>
      </c>
      <c r="C9430" s="1" t="s">
        <v>287</v>
      </c>
      <c r="D9430" s="1" t="s">
        <v>286</v>
      </c>
      <c r="E9430" s="45" t="str">
        <f>VLOOKUP(C9430,PROCV!E$50:G$126,3,0)</f>
        <v>Música</v>
      </c>
      <c r="F9430" s="1" t="s">
        <v>416</v>
      </c>
      <c r="G9430" s="1" t="s">
        <v>236</v>
      </c>
      <c r="H9430" s="1">
        <v>2016</v>
      </c>
      <c r="I9430" s="60">
        <f>VLOOKUP(H9430,PROCV!E$33:F$44,2,0)</f>
        <v>1.0294742132043471</v>
      </c>
      <c r="J9430" s="71">
        <v>31814</v>
      </c>
      <c r="K9430" s="44">
        <f t="shared" si="147"/>
        <v>32751.692618883098</v>
      </c>
    </row>
    <row r="9431" spans="1:11" s="43" customFormat="1" ht="19.7" customHeight="1" x14ac:dyDescent="0.25">
      <c r="A9431" s="43" t="s">
        <v>177</v>
      </c>
      <c r="B9431" s="1" t="s">
        <v>242</v>
      </c>
      <c r="C9431" s="1" t="s">
        <v>287</v>
      </c>
      <c r="D9431" s="1" t="s">
        <v>286</v>
      </c>
      <c r="E9431" s="45" t="str">
        <f>VLOOKUP(C9431,PROCV!E$50:G$126,3,0)</f>
        <v>Música</v>
      </c>
      <c r="F9431" s="1" t="s">
        <v>416</v>
      </c>
      <c r="G9431" s="1" t="s">
        <v>236</v>
      </c>
      <c r="H9431" s="1">
        <v>2016</v>
      </c>
      <c r="I9431" s="60">
        <f>VLOOKUP(H9431,PROCV!E$33:F$44,2,0)</f>
        <v>1.0294742132043471</v>
      </c>
      <c r="J9431" s="71">
        <v>72723</v>
      </c>
      <c r="K9431" s="44">
        <f t="shared" si="147"/>
        <v>74866.453206859733</v>
      </c>
    </row>
    <row r="9432" spans="1:11" s="43" customFormat="1" ht="19.7" customHeight="1" x14ac:dyDescent="0.25">
      <c r="A9432" s="43" t="s">
        <v>177</v>
      </c>
      <c r="B9432" s="1" t="s">
        <v>242</v>
      </c>
      <c r="C9432" s="1" t="s">
        <v>285</v>
      </c>
      <c r="D9432" s="1" t="s">
        <v>284</v>
      </c>
      <c r="E9432" s="45" t="str">
        <f>VLOOKUP(C9432,PROCV!E$50:G$126,3,0)</f>
        <v>Editorial</v>
      </c>
      <c r="F9432" s="1" t="s">
        <v>416</v>
      </c>
      <c r="G9432" s="1" t="s">
        <v>236</v>
      </c>
      <c r="H9432" s="1">
        <v>2016</v>
      </c>
      <c r="I9432" s="60">
        <f>VLOOKUP(H9432,PROCV!E$33:F$44,2,0)</f>
        <v>1.0294742132043471</v>
      </c>
      <c r="J9432" s="71">
        <v>47874</v>
      </c>
      <c r="K9432" s="44">
        <f t="shared" si="147"/>
        <v>49285.048482944912</v>
      </c>
    </row>
    <row r="9433" spans="1:11" s="43" customFormat="1" ht="19.7" customHeight="1" x14ac:dyDescent="0.25">
      <c r="A9433" s="43" t="s">
        <v>177</v>
      </c>
      <c r="B9433" s="1" t="s">
        <v>242</v>
      </c>
      <c r="C9433" s="1" t="s">
        <v>285</v>
      </c>
      <c r="D9433" s="1" t="s">
        <v>284</v>
      </c>
      <c r="E9433" s="45" t="str">
        <f>VLOOKUP(C9433,PROCV!E$50:G$126,3,0)</f>
        <v>Editorial</v>
      </c>
      <c r="F9433" s="1" t="s">
        <v>416</v>
      </c>
      <c r="G9433" s="1" t="s">
        <v>236</v>
      </c>
      <c r="H9433" s="1">
        <v>2016</v>
      </c>
      <c r="I9433" s="60">
        <f>VLOOKUP(H9433,PROCV!E$33:F$44,2,0)</f>
        <v>1.0294742132043471</v>
      </c>
      <c r="J9433" s="71">
        <v>491345</v>
      </c>
      <c r="K9433" s="44">
        <f t="shared" si="147"/>
        <v>505827.00728688989</v>
      </c>
    </row>
    <row r="9434" spans="1:11" s="43" customFormat="1" ht="19.7" customHeight="1" x14ac:dyDescent="0.25">
      <c r="A9434" s="43" t="s">
        <v>177</v>
      </c>
      <c r="B9434" s="1" t="s">
        <v>242</v>
      </c>
      <c r="C9434" s="1" t="s">
        <v>285</v>
      </c>
      <c r="D9434" s="1" t="s">
        <v>284</v>
      </c>
      <c r="E9434" s="45" t="str">
        <f>VLOOKUP(C9434,PROCV!E$50:G$126,3,0)</f>
        <v>Editorial</v>
      </c>
      <c r="F9434" s="1" t="s">
        <v>416</v>
      </c>
      <c r="G9434" s="1" t="s">
        <v>236</v>
      </c>
      <c r="H9434" s="1">
        <v>2016</v>
      </c>
      <c r="I9434" s="60">
        <f>VLOOKUP(H9434,PROCV!E$33:F$44,2,0)</f>
        <v>1.0294742132043471</v>
      </c>
      <c r="J9434" s="71">
        <v>138490</v>
      </c>
      <c r="K9434" s="44">
        <f t="shared" si="147"/>
        <v>142571.88378667002</v>
      </c>
    </row>
    <row r="9435" spans="1:11" s="43" customFormat="1" ht="19.7" customHeight="1" x14ac:dyDescent="0.25">
      <c r="A9435" s="43" t="s">
        <v>177</v>
      </c>
      <c r="B9435" s="1" t="s">
        <v>242</v>
      </c>
      <c r="C9435" s="1" t="s">
        <v>285</v>
      </c>
      <c r="D9435" s="1" t="s">
        <v>284</v>
      </c>
      <c r="E9435" s="45" t="str">
        <f>VLOOKUP(C9435,PROCV!E$50:G$126,3,0)</f>
        <v>Editorial</v>
      </c>
      <c r="F9435" s="1" t="s">
        <v>416</v>
      </c>
      <c r="G9435" s="1" t="s">
        <v>236</v>
      </c>
      <c r="H9435" s="1">
        <v>2016</v>
      </c>
      <c r="I9435" s="60">
        <f>VLOOKUP(H9435,PROCV!E$33:F$44,2,0)</f>
        <v>1.0294742132043471</v>
      </c>
      <c r="J9435" s="71">
        <v>135000</v>
      </c>
      <c r="K9435" s="44">
        <f t="shared" si="147"/>
        <v>138979.01878258685</v>
      </c>
    </row>
    <row r="9436" spans="1:11" s="43" customFormat="1" ht="19.7" customHeight="1" x14ac:dyDescent="0.25">
      <c r="A9436" s="43" t="s">
        <v>177</v>
      </c>
      <c r="B9436" s="1" t="s">
        <v>242</v>
      </c>
      <c r="C9436" s="1" t="s">
        <v>283</v>
      </c>
      <c r="D9436" s="1" t="s">
        <v>282</v>
      </c>
      <c r="E9436" s="45" t="str">
        <f>VLOOKUP(C9436,PROCV!E$50:G$126,3,0)</f>
        <v>Editorial</v>
      </c>
      <c r="F9436" s="1" t="s">
        <v>416</v>
      </c>
      <c r="G9436" s="1" t="s">
        <v>236</v>
      </c>
      <c r="H9436" s="1">
        <v>2016</v>
      </c>
      <c r="I9436" s="60">
        <f>VLOOKUP(H9436,PROCV!E$33:F$44,2,0)</f>
        <v>1.0294742132043471</v>
      </c>
      <c r="J9436" s="71">
        <v>20355</v>
      </c>
      <c r="K9436" s="44">
        <f t="shared" si="147"/>
        <v>20954.947609774485</v>
      </c>
    </row>
    <row r="9437" spans="1:11" s="43" customFormat="1" ht="19.7" customHeight="1" x14ac:dyDescent="0.25">
      <c r="A9437" s="43" t="s">
        <v>177</v>
      </c>
      <c r="B9437" s="1" t="s">
        <v>242</v>
      </c>
      <c r="C9437" s="1" t="s">
        <v>283</v>
      </c>
      <c r="D9437" s="1" t="s">
        <v>282</v>
      </c>
      <c r="E9437" s="45" t="str">
        <f>VLOOKUP(C9437,PROCV!E$50:G$126,3,0)</f>
        <v>Editorial</v>
      </c>
      <c r="F9437" s="1" t="s">
        <v>416</v>
      </c>
      <c r="G9437" s="1" t="s">
        <v>236</v>
      </c>
      <c r="H9437" s="1">
        <v>2016</v>
      </c>
      <c r="I9437" s="60">
        <f>VLOOKUP(H9437,PROCV!E$33:F$44,2,0)</f>
        <v>1.0294742132043471</v>
      </c>
      <c r="J9437" s="71">
        <v>178749</v>
      </c>
      <c r="K9437" s="44">
        <f t="shared" si="147"/>
        <v>184017.48613606385</v>
      </c>
    </row>
    <row r="9438" spans="1:11" s="43" customFormat="1" ht="19.7" customHeight="1" x14ac:dyDescent="0.25">
      <c r="A9438" s="43" t="s">
        <v>177</v>
      </c>
      <c r="B9438" s="1" t="s">
        <v>242</v>
      </c>
      <c r="C9438" s="1" t="s">
        <v>283</v>
      </c>
      <c r="D9438" s="1" t="s">
        <v>282</v>
      </c>
      <c r="E9438" s="45" t="str">
        <f>VLOOKUP(C9438,PROCV!E$50:G$126,3,0)</f>
        <v>Editorial</v>
      </c>
      <c r="F9438" s="1" t="s">
        <v>416</v>
      </c>
      <c r="G9438" s="1" t="s">
        <v>236</v>
      </c>
      <c r="H9438" s="1">
        <v>2016</v>
      </c>
      <c r="I9438" s="60">
        <f>VLOOKUP(H9438,PROCV!E$33:F$44,2,0)</f>
        <v>1.0294742132043471</v>
      </c>
      <c r="J9438" s="71">
        <v>2354</v>
      </c>
      <c r="K9438" s="44">
        <f t="shared" si="147"/>
        <v>2423.3822978830331</v>
      </c>
    </row>
    <row r="9439" spans="1:11" s="43" customFormat="1" ht="19.7" customHeight="1" x14ac:dyDescent="0.25">
      <c r="A9439" s="43" t="s">
        <v>177</v>
      </c>
      <c r="B9439" s="1" t="s">
        <v>242</v>
      </c>
      <c r="C9439" s="1" t="s">
        <v>283</v>
      </c>
      <c r="D9439" s="1" t="s">
        <v>282</v>
      </c>
      <c r="E9439" s="45" t="str">
        <f>VLOOKUP(C9439,PROCV!E$50:G$126,3,0)</f>
        <v>Editorial</v>
      </c>
      <c r="F9439" s="1" t="s">
        <v>416</v>
      </c>
      <c r="G9439" s="1" t="s">
        <v>236</v>
      </c>
      <c r="H9439" s="1">
        <v>2016</v>
      </c>
      <c r="I9439" s="60">
        <f>VLOOKUP(H9439,PROCV!E$33:F$44,2,0)</f>
        <v>1.0294742132043471</v>
      </c>
      <c r="J9439" s="71">
        <v>90000</v>
      </c>
      <c r="K9439" s="44">
        <f t="shared" si="147"/>
        <v>92652.679188391237</v>
      </c>
    </row>
    <row r="9440" spans="1:11" s="43" customFormat="1" ht="19.7" customHeight="1" x14ac:dyDescent="0.25">
      <c r="A9440" s="43" t="s">
        <v>177</v>
      </c>
      <c r="B9440" s="1" t="s">
        <v>242</v>
      </c>
      <c r="C9440" s="1" t="s">
        <v>281</v>
      </c>
      <c r="D9440" s="1" t="s">
        <v>280</v>
      </c>
      <c r="E9440" s="45" t="str">
        <f>VLOOKUP(C9440,PROCV!E$50:G$126,3,0)</f>
        <v>Música</v>
      </c>
      <c r="F9440" s="1" t="s">
        <v>416</v>
      </c>
      <c r="G9440" s="1" t="s">
        <v>236</v>
      </c>
      <c r="H9440" s="1">
        <v>2016</v>
      </c>
      <c r="I9440" s="60">
        <f>VLOOKUP(H9440,PROCV!E$33:F$44,2,0)</f>
        <v>1.0294742132043471</v>
      </c>
      <c r="J9440" s="71">
        <v>30429</v>
      </c>
      <c r="K9440" s="44">
        <f t="shared" si="147"/>
        <v>31325.870833595076</v>
      </c>
    </row>
    <row r="9441" spans="1:11" s="43" customFormat="1" ht="19.7" customHeight="1" x14ac:dyDescent="0.25">
      <c r="A9441" s="43" t="s">
        <v>177</v>
      </c>
      <c r="B9441" s="1" t="s">
        <v>242</v>
      </c>
      <c r="C9441" s="1" t="s">
        <v>281</v>
      </c>
      <c r="D9441" s="1" t="s">
        <v>280</v>
      </c>
      <c r="E9441" s="45" t="str">
        <f>VLOOKUP(C9441,PROCV!E$50:G$126,3,0)</f>
        <v>Música</v>
      </c>
      <c r="F9441" s="1" t="s">
        <v>416</v>
      </c>
      <c r="G9441" s="1" t="s">
        <v>236</v>
      </c>
      <c r="H9441" s="1">
        <v>2016</v>
      </c>
      <c r="I9441" s="60">
        <f>VLOOKUP(H9441,PROCV!E$33:F$44,2,0)</f>
        <v>1.0294742132043471</v>
      </c>
      <c r="J9441" s="71">
        <v>1799</v>
      </c>
      <c r="K9441" s="44">
        <f t="shared" si="147"/>
        <v>1852.0241095546203</v>
      </c>
    </row>
    <row r="9442" spans="1:11" s="43" customFormat="1" ht="19.7" customHeight="1" x14ac:dyDescent="0.25">
      <c r="A9442" s="43" t="s">
        <v>177</v>
      </c>
      <c r="B9442" s="1" t="s">
        <v>242</v>
      </c>
      <c r="C9442" s="1" t="s">
        <v>281</v>
      </c>
      <c r="D9442" s="1" t="s">
        <v>280</v>
      </c>
      <c r="E9442" s="45" t="str">
        <f>VLOOKUP(C9442,PROCV!E$50:G$126,3,0)</f>
        <v>Música</v>
      </c>
      <c r="F9442" s="1" t="s">
        <v>416</v>
      </c>
      <c r="G9442" s="1" t="s">
        <v>236</v>
      </c>
      <c r="H9442" s="1">
        <v>2016</v>
      </c>
      <c r="I9442" s="60">
        <f>VLOOKUP(H9442,PROCV!E$33:F$44,2,0)</f>
        <v>1.0294742132043471</v>
      </c>
      <c r="J9442" s="71">
        <v>100000</v>
      </c>
      <c r="K9442" s="44">
        <f t="shared" si="147"/>
        <v>102947.4213204347</v>
      </c>
    </row>
    <row r="9443" spans="1:11" s="43" customFormat="1" ht="19.7" customHeight="1" x14ac:dyDescent="0.25">
      <c r="A9443" s="43" t="s">
        <v>177</v>
      </c>
      <c r="B9443" s="1" t="s">
        <v>242</v>
      </c>
      <c r="C9443" s="1" t="s">
        <v>279</v>
      </c>
      <c r="D9443" s="1" t="s">
        <v>278</v>
      </c>
      <c r="E9443" s="45" t="str">
        <f>VLOOKUP(C9443,PROCV!E$50:G$126,3,0)</f>
        <v>Editorial</v>
      </c>
      <c r="F9443" s="1" t="s">
        <v>416</v>
      </c>
      <c r="G9443" s="1" t="s">
        <v>236</v>
      </c>
      <c r="H9443" s="1">
        <v>2016</v>
      </c>
      <c r="I9443" s="60">
        <f>VLOOKUP(H9443,PROCV!E$33:F$44,2,0)</f>
        <v>1.0294742132043471</v>
      </c>
      <c r="J9443" s="71">
        <v>12242</v>
      </c>
      <c r="K9443" s="44">
        <f t="shared" si="147"/>
        <v>12602.823318047616</v>
      </c>
    </row>
    <row r="9444" spans="1:11" s="43" customFormat="1" ht="19.7" customHeight="1" x14ac:dyDescent="0.25">
      <c r="A9444" s="43" t="s">
        <v>177</v>
      </c>
      <c r="B9444" s="1" t="s">
        <v>242</v>
      </c>
      <c r="C9444" s="1" t="s">
        <v>279</v>
      </c>
      <c r="D9444" s="1" t="s">
        <v>278</v>
      </c>
      <c r="E9444" s="45" t="str">
        <f>VLOOKUP(C9444,PROCV!E$50:G$126,3,0)</f>
        <v>Editorial</v>
      </c>
      <c r="F9444" s="1" t="s">
        <v>416</v>
      </c>
      <c r="G9444" s="1" t="s">
        <v>236</v>
      </c>
      <c r="H9444" s="1">
        <v>2016</v>
      </c>
      <c r="I9444" s="60">
        <f>VLOOKUP(H9444,PROCV!E$33:F$44,2,0)</f>
        <v>1.0294742132043471</v>
      </c>
      <c r="J9444" s="71">
        <v>510199</v>
      </c>
      <c r="K9444" s="44">
        <f t="shared" si="147"/>
        <v>525236.71410264471</v>
      </c>
    </row>
    <row r="9445" spans="1:11" s="43" customFormat="1" ht="19.7" customHeight="1" x14ac:dyDescent="0.25">
      <c r="A9445" s="43" t="s">
        <v>177</v>
      </c>
      <c r="B9445" s="1" t="s">
        <v>242</v>
      </c>
      <c r="C9445" s="1" t="s">
        <v>279</v>
      </c>
      <c r="D9445" s="1" t="s">
        <v>278</v>
      </c>
      <c r="E9445" s="45" t="str">
        <f>VLOOKUP(C9445,PROCV!E$50:G$126,3,0)</f>
        <v>Editorial</v>
      </c>
      <c r="F9445" s="1" t="s">
        <v>416</v>
      </c>
      <c r="G9445" s="1" t="s">
        <v>236</v>
      </c>
      <c r="H9445" s="1">
        <v>2016</v>
      </c>
      <c r="I9445" s="60">
        <f>VLOOKUP(H9445,PROCV!E$33:F$44,2,0)</f>
        <v>1.0294742132043471</v>
      </c>
      <c r="J9445" s="71">
        <v>22120</v>
      </c>
      <c r="K9445" s="44">
        <f t="shared" si="147"/>
        <v>22771.969596080158</v>
      </c>
    </row>
    <row r="9446" spans="1:11" s="43" customFormat="1" ht="19.7" customHeight="1" x14ac:dyDescent="0.25">
      <c r="A9446" s="43" t="s">
        <v>177</v>
      </c>
      <c r="B9446" s="1" t="s">
        <v>242</v>
      </c>
      <c r="C9446" s="1" t="s">
        <v>277</v>
      </c>
      <c r="D9446" s="1" t="s">
        <v>276</v>
      </c>
      <c r="E9446" s="45" t="str">
        <f>VLOOKUP(C9446,PROCV!E$50:G$126,3,0)</f>
        <v>Editorial</v>
      </c>
      <c r="F9446" s="1" t="s">
        <v>416</v>
      </c>
      <c r="G9446" s="1" t="s">
        <v>236</v>
      </c>
      <c r="H9446" s="1">
        <v>2016</v>
      </c>
      <c r="I9446" s="60">
        <f>VLOOKUP(H9446,PROCV!E$33:F$44,2,0)</f>
        <v>1.0294742132043471</v>
      </c>
      <c r="J9446" s="71">
        <v>4126</v>
      </c>
      <c r="K9446" s="44">
        <f t="shared" si="147"/>
        <v>4247.6106036811361</v>
      </c>
    </row>
    <row r="9447" spans="1:11" s="43" customFormat="1" ht="19.7" customHeight="1" x14ac:dyDescent="0.25">
      <c r="A9447" s="43" t="s">
        <v>177</v>
      </c>
      <c r="B9447" s="1" t="s">
        <v>242</v>
      </c>
      <c r="C9447" s="1" t="s">
        <v>277</v>
      </c>
      <c r="D9447" s="1" t="s">
        <v>276</v>
      </c>
      <c r="E9447" s="45" t="str">
        <f>VLOOKUP(C9447,PROCV!E$50:G$126,3,0)</f>
        <v>Editorial</v>
      </c>
      <c r="F9447" s="1" t="s">
        <v>416</v>
      </c>
      <c r="G9447" s="1" t="s">
        <v>236</v>
      </c>
      <c r="H9447" s="1">
        <v>2016</v>
      </c>
      <c r="I9447" s="60">
        <f>VLOOKUP(H9447,PROCV!E$33:F$44,2,0)</f>
        <v>1.0294742132043471</v>
      </c>
      <c r="J9447" s="71">
        <v>22952</v>
      </c>
      <c r="K9447" s="44">
        <f t="shared" si="147"/>
        <v>23628.492141466173</v>
      </c>
    </row>
    <row r="9448" spans="1:11" s="43" customFormat="1" ht="19.7" customHeight="1" x14ac:dyDescent="0.25">
      <c r="A9448" s="43" t="s">
        <v>177</v>
      </c>
      <c r="B9448" s="1" t="s">
        <v>242</v>
      </c>
      <c r="C9448" s="1" t="s">
        <v>275</v>
      </c>
      <c r="D9448" s="1" t="s">
        <v>274</v>
      </c>
      <c r="E9448" s="45" t="str">
        <f>VLOOKUP(C9448,PROCV!E$50:G$126,3,0)</f>
        <v>Editorial</v>
      </c>
      <c r="F9448" s="1" t="s">
        <v>416</v>
      </c>
      <c r="G9448" s="1" t="s">
        <v>236</v>
      </c>
      <c r="H9448" s="1">
        <v>2016</v>
      </c>
      <c r="I9448" s="60">
        <f>VLOOKUP(H9448,PROCV!E$33:F$44,2,0)</f>
        <v>1.0294742132043471</v>
      </c>
      <c r="J9448" s="71">
        <v>21625</v>
      </c>
      <c r="K9448" s="44">
        <f t="shared" si="147"/>
        <v>22262.379860544006</v>
      </c>
    </row>
    <row r="9449" spans="1:11" s="43" customFormat="1" ht="19.7" customHeight="1" x14ac:dyDescent="0.25">
      <c r="A9449" s="43" t="s">
        <v>177</v>
      </c>
      <c r="B9449" s="1" t="s">
        <v>242</v>
      </c>
      <c r="C9449" s="1" t="s">
        <v>275</v>
      </c>
      <c r="D9449" s="1" t="s">
        <v>274</v>
      </c>
      <c r="E9449" s="45" t="str">
        <f>VLOOKUP(C9449,PROCV!E$50:G$126,3,0)</f>
        <v>Editorial</v>
      </c>
      <c r="F9449" s="1" t="s">
        <v>416</v>
      </c>
      <c r="G9449" s="1" t="s">
        <v>236</v>
      </c>
      <c r="H9449" s="1">
        <v>2016</v>
      </c>
      <c r="I9449" s="60">
        <f>VLOOKUP(H9449,PROCV!E$33:F$44,2,0)</f>
        <v>1.0294742132043471</v>
      </c>
      <c r="J9449" s="1">
        <v>973</v>
      </c>
      <c r="K9449" s="44">
        <f t="shared" si="147"/>
        <v>1001.6784094478297</v>
      </c>
    </row>
    <row r="9450" spans="1:11" s="43" customFormat="1" ht="19.7" customHeight="1" x14ac:dyDescent="0.25">
      <c r="A9450" s="43" t="s">
        <v>177</v>
      </c>
      <c r="B9450" s="1" t="s">
        <v>242</v>
      </c>
      <c r="C9450" s="1" t="s">
        <v>307</v>
      </c>
      <c r="D9450" s="1" t="s">
        <v>306</v>
      </c>
      <c r="E9450" s="45" t="str">
        <f>VLOOKUP(C9450,PROCV!E$50:G$126,3,0)</f>
        <v>NA</v>
      </c>
      <c r="F9450" s="1" t="s">
        <v>416</v>
      </c>
      <c r="G9450" s="1" t="s">
        <v>236</v>
      </c>
      <c r="H9450" s="1">
        <v>2016</v>
      </c>
      <c r="I9450" s="60">
        <f>VLOOKUP(H9450,PROCV!E$33:F$44,2,0)</f>
        <v>1.0294742132043471</v>
      </c>
      <c r="J9450" s="71">
        <v>197723</v>
      </c>
      <c r="K9450" s="44">
        <f t="shared" si="147"/>
        <v>203550.72985740312</v>
      </c>
    </row>
    <row r="9451" spans="1:11" s="43" customFormat="1" ht="19.7" customHeight="1" x14ac:dyDescent="0.25">
      <c r="A9451" s="43" t="s">
        <v>177</v>
      </c>
      <c r="B9451" s="1" t="s">
        <v>242</v>
      </c>
      <c r="C9451" s="1" t="s">
        <v>273</v>
      </c>
      <c r="D9451" s="1" t="s">
        <v>272</v>
      </c>
      <c r="E9451" s="45" t="str">
        <f>VLOOKUP(C9451,PROCV!E$50:G$126,3,0)</f>
        <v>Editorial</v>
      </c>
      <c r="F9451" s="1" t="s">
        <v>416</v>
      </c>
      <c r="G9451" s="1" t="s">
        <v>236</v>
      </c>
      <c r="H9451" s="1">
        <v>2016</v>
      </c>
      <c r="I9451" s="60">
        <f>VLOOKUP(H9451,PROCV!E$33:F$44,2,0)</f>
        <v>1.0294742132043471</v>
      </c>
      <c r="J9451" s="71">
        <v>190482</v>
      </c>
      <c r="K9451" s="44">
        <f t="shared" si="147"/>
        <v>196096.30707959045</v>
      </c>
    </row>
    <row r="9452" spans="1:11" s="43" customFormat="1" ht="19.7" customHeight="1" x14ac:dyDescent="0.25">
      <c r="A9452" s="43" t="s">
        <v>177</v>
      </c>
      <c r="B9452" s="1" t="s">
        <v>242</v>
      </c>
      <c r="C9452" s="1" t="s">
        <v>273</v>
      </c>
      <c r="D9452" s="1" t="s">
        <v>272</v>
      </c>
      <c r="E9452" s="45" t="str">
        <f>VLOOKUP(C9452,PROCV!E$50:G$126,3,0)</f>
        <v>Editorial</v>
      </c>
      <c r="F9452" s="1" t="s">
        <v>416</v>
      </c>
      <c r="G9452" s="1" t="s">
        <v>236</v>
      </c>
      <c r="H9452" s="1">
        <v>2016</v>
      </c>
      <c r="I9452" s="60">
        <f>VLOOKUP(H9452,PROCV!E$33:F$44,2,0)</f>
        <v>1.0294742132043471</v>
      </c>
      <c r="J9452" s="71">
        <v>48301</v>
      </c>
      <c r="K9452" s="44">
        <f t="shared" si="147"/>
        <v>49724.633971983167</v>
      </c>
    </row>
    <row r="9453" spans="1:11" s="43" customFormat="1" ht="19.7" customHeight="1" x14ac:dyDescent="0.25">
      <c r="A9453" s="43" t="s">
        <v>177</v>
      </c>
      <c r="B9453" s="1" t="s">
        <v>242</v>
      </c>
      <c r="C9453" s="1" t="s">
        <v>273</v>
      </c>
      <c r="D9453" s="1" t="s">
        <v>272</v>
      </c>
      <c r="E9453" s="45" t="str">
        <f>VLOOKUP(C9453,PROCV!E$50:G$126,3,0)</f>
        <v>Editorial</v>
      </c>
      <c r="F9453" s="1" t="s">
        <v>416</v>
      </c>
      <c r="G9453" s="1" t="s">
        <v>236</v>
      </c>
      <c r="H9453" s="1">
        <v>2016</v>
      </c>
      <c r="I9453" s="60">
        <f>VLOOKUP(H9453,PROCV!E$33:F$44,2,0)</f>
        <v>1.0294742132043471</v>
      </c>
      <c r="J9453" s="71">
        <v>99018</v>
      </c>
      <c r="K9453" s="44">
        <f t="shared" si="147"/>
        <v>101936.47764306804</v>
      </c>
    </row>
    <row r="9454" spans="1:11" s="43" customFormat="1" ht="19.7" customHeight="1" x14ac:dyDescent="0.25">
      <c r="A9454" s="43" t="s">
        <v>177</v>
      </c>
      <c r="B9454" s="1" t="s">
        <v>242</v>
      </c>
      <c r="C9454" s="1" t="s">
        <v>269</v>
      </c>
      <c r="D9454" s="1" t="s">
        <v>268</v>
      </c>
      <c r="E9454" s="45" t="str">
        <f>VLOOKUP(C9454,PROCV!E$50:G$126,3,0)</f>
        <v>NA</v>
      </c>
      <c r="F9454" s="1" t="s">
        <v>416</v>
      </c>
      <c r="G9454" s="1" t="s">
        <v>236</v>
      </c>
      <c r="H9454" s="1">
        <v>2016</v>
      </c>
      <c r="I9454" s="60">
        <f>VLOOKUP(H9454,PROCV!E$33:F$44,2,0)</f>
        <v>1.0294742132043471</v>
      </c>
      <c r="J9454" s="71">
        <v>8521</v>
      </c>
      <c r="K9454" s="44">
        <f t="shared" si="147"/>
        <v>8772.1497707142407</v>
      </c>
    </row>
    <row r="9455" spans="1:11" s="43" customFormat="1" ht="19.7" customHeight="1" x14ac:dyDescent="0.25">
      <c r="A9455" s="43" t="s">
        <v>177</v>
      </c>
      <c r="B9455" s="1" t="s">
        <v>242</v>
      </c>
      <c r="C9455" s="1" t="s">
        <v>269</v>
      </c>
      <c r="D9455" s="1" t="s">
        <v>268</v>
      </c>
      <c r="E9455" s="45" t="str">
        <f>VLOOKUP(C9455,PROCV!E$50:G$126,3,0)</f>
        <v>NA</v>
      </c>
      <c r="F9455" s="1" t="s">
        <v>416</v>
      </c>
      <c r="G9455" s="1" t="s">
        <v>236</v>
      </c>
      <c r="H9455" s="1">
        <v>2016</v>
      </c>
      <c r="I9455" s="60">
        <f>VLOOKUP(H9455,PROCV!E$33:F$44,2,0)</f>
        <v>1.0294742132043471</v>
      </c>
      <c r="J9455" s="71">
        <v>36516</v>
      </c>
      <c r="K9455" s="44">
        <f t="shared" si="147"/>
        <v>37592.280369369939</v>
      </c>
    </row>
    <row r="9456" spans="1:11" s="43" customFormat="1" ht="19.7" customHeight="1" x14ac:dyDescent="0.25">
      <c r="A9456" s="43" t="s">
        <v>177</v>
      </c>
      <c r="B9456" s="1" t="s">
        <v>242</v>
      </c>
      <c r="C9456" s="1" t="s">
        <v>269</v>
      </c>
      <c r="D9456" s="1" t="s">
        <v>268</v>
      </c>
      <c r="E9456" s="45" t="str">
        <f>VLOOKUP(C9456,PROCV!E$50:G$126,3,0)</f>
        <v>NA</v>
      </c>
      <c r="F9456" s="1" t="s">
        <v>416</v>
      </c>
      <c r="G9456" s="1" t="s">
        <v>236</v>
      </c>
      <c r="H9456" s="1">
        <v>2016</v>
      </c>
      <c r="I9456" s="60">
        <f>VLOOKUP(H9456,PROCV!E$33:F$44,2,0)</f>
        <v>1.0294742132043471</v>
      </c>
      <c r="J9456" s="71">
        <v>2170</v>
      </c>
      <c r="K9456" s="44">
        <f t="shared" si="147"/>
        <v>2233.9590426534332</v>
      </c>
    </row>
    <row r="9457" spans="1:11" s="43" customFormat="1" ht="19.7" customHeight="1" x14ac:dyDescent="0.25">
      <c r="A9457" s="43" t="s">
        <v>177</v>
      </c>
      <c r="B9457" s="1" t="s">
        <v>242</v>
      </c>
      <c r="C9457" s="1" t="s">
        <v>267</v>
      </c>
      <c r="D9457" s="1" t="s">
        <v>266</v>
      </c>
      <c r="E9457" s="45" t="str">
        <f>VLOOKUP(C9457,PROCV!E$50:G$126,3,0)</f>
        <v>Audiovisual</v>
      </c>
      <c r="F9457" s="1" t="s">
        <v>416</v>
      </c>
      <c r="G9457" s="1" t="s">
        <v>265</v>
      </c>
      <c r="H9457" s="1">
        <v>2016</v>
      </c>
      <c r="I9457" s="60">
        <f>VLOOKUP(H9457,PROCV!E$33:F$44,2,0)</f>
        <v>1.0294742132043471</v>
      </c>
      <c r="J9457" s="71">
        <v>47137065</v>
      </c>
      <c r="K9457" s="44">
        <f t="shared" si="147"/>
        <v>48526392.903637163</v>
      </c>
    </row>
    <row r="9458" spans="1:11" s="43" customFormat="1" ht="19.7" customHeight="1" x14ac:dyDescent="0.25">
      <c r="A9458" s="43" t="s">
        <v>177</v>
      </c>
      <c r="B9458" s="1" t="s">
        <v>242</v>
      </c>
      <c r="C9458" s="1" t="s">
        <v>297</v>
      </c>
      <c r="D9458" s="1" t="s">
        <v>296</v>
      </c>
      <c r="E9458" s="45" t="str">
        <f>VLOOKUP(C9458,PROCV!E$50:G$126,3,0)</f>
        <v>Audiovisual</v>
      </c>
      <c r="F9458" s="1" t="s">
        <v>416</v>
      </c>
      <c r="G9458" s="1" t="s">
        <v>236</v>
      </c>
      <c r="H9458" s="1">
        <v>2016</v>
      </c>
      <c r="I9458" s="60">
        <f>VLOOKUP(H9458,PROCV!E$33:F$44,2,0)</f>
        <v>1.0294742132043471</v>
      </c>
      <c r="J9458" s="71">
        <v>85000</v>
      </c>
      <c r="K9458" s="44">
        <f t="shared" si="147"/>
        <v>87505.308122369504</v>
      </c>
    </row>
    <row r="9459" spans="1:11" s="43" customFormat="1" ht="19.7" customHeight="1" x14ac:dyDescent="0.25">
      <c r="A9459" s="43" t="s">
        <v>177</v>
      </c>
      <c r="B9459" s="1" t="s">
        <v>242</v>
      </c>
      <c r="C9459" s="1" t="s">
        <v>297</v>
      </c>
      <c r="D9459" s="1" t="s">
        <v>296</v>
      </c>
      <c r="E9459" s="45" t="str">
        <f>VLOOKUP(C9459,PROCV!E$50:G$126,3,0)</f>
        <v>Audiovisual</v>
      </c>
      <c r="F9459" s="1" t="s">
        <v>416</v>
      </c>
      <c r="G9459" s="1" t="s">
        <v>236</v>
      </c>
      <c r="H9459" s="1">
        <v>2016</v>
      </c>
      <c r="I9459" s="60">
        <f>VLOOKUP(H9459,PROCV!E$33:F$44,2,0)</f>
        <v>1.0294742132043471</v>
      </c>
      <c r="J9459" s="71">
        <v>152990</v>
      </c>
      <c r="K9459" s="44">
        <f t="shared" si="147"/>
        <v>157499.25987813305</v>
      </c>
    </row>
    <row r="9460" spans="1:11" s="43" customFormat="1" ht="19.7" customHeight="1" x14ac:dyDescent="0.25">
      <c r="A9460" s="43" t="s">
        <v>177</v>
      </c>
      <c r="B9460" s="1" t="s">
        <v>242</v>
      </c>
      <c r="C9460" s="1" t="s">
        <v>264</v>
      </c>
      <c r="D9460" s="1" t="s">
        <v>263</v>
      </c>
      <c r="E9460" s="45" t="str">
        <f>VLOOKUP(C9460,PROCV!E$50:G$126,3,0)</f>
        <v>Audiovisual</v>
      </c>
      <c r="F9460" s="1" t="s">
        <v>416</v>
      </c>
      <c r="G9460" s="1" t="s">
        <v>236</v>
      </c>
      <c r="H9460" s="1">
        <v>2016</v>
      </c>
      <c r="I9460" s="60">
        <f>VLOOKUP(H9460,PROCV!E$33:F$44,2,0)</f>
        <v>1.0294742132043471</v>
      </c>
      <c r="J9460" s="71">
        <v>5448</v>
      </c>
      <c r="K9460" s="44">
        <f t="shared" si="147"/>
        <v>5608.5755135372829</v>
      </c>
    </row>
    <row r="9461" spans="1:11" s="43" customFormat="1" ht="19.7" customHeight="1" x14ac:dyDescent="0.25">
      <c r="A9461" s="43" t="s">
        <v>177</v>
      </c>
      <c r="B9461" s="1" t="s">
        <v>242</v>
      </c>
      <c r="C9461" s="1" t="s">
        <v>264</v>
      </c>
      <c r="D9461" s="1" t="s">
        <v>263</v>
      </c>
      <c r="E9461" s="45" t="str">
        <f>VLOOKUP(C9461,PROCV!E$50:G$126,3,0)</f>
        <v>Audiovisual</v>
      </c>
      <c r="F9461" s="1" t="s">
        <v>416</v>
      </c>
      <c r="G9461" s="1" t="s">
        <v>236</v>
      </c>
      <c r="H9461" s="1">
        <v>2016</v>
      </c>
      <c r="I9461" s="60">
        <f>VLOOKUP(H9461,PROCV!E$33:F$44,2,0)</f>
        <v>1.0294742132043471</v>
      </c>
      <c r="J9461" s="71">
        <v>75315</v>
      </c>
      <c r="K9461" s="44">
        <f t="shared" si="147"/>
        <v>77534.8503674854</v>
      </c>
    </row>
    <row r="9462" spans="1:11" s="43" customFormat="1" ht="19.7" customHeight="1" x14ac:dyDescent="0.25">
      <c r="A9462" s="43" t="s">
        <v>177</v>
      </c>
      <c r="B9462" s="1" t="s">
        <v>242</v>
      </c>
      <c r="C9462" s="1" t="s">
        <v>264</v>
      </c>
      <c r="D9462" s="1" t="s">
        <v>263</v>
      </c>
      <c r="E9462" s="45" t="str">
        <f>VLOOKUP(C9462,PROCV!E$50:G$126,3,0)</f>
        <v>Audiovisual</v>
      </c>
      <c r="F9462" s="1" t="s">
        <v>416</v>
      </c>
      <c r="G9462" s="1" t="s">
        <v>236</v>
      </c>
      <c r="H9462" s="1">
        <v>2016</v>
      </c>
      <c r="I9462" s="60">
        <f>VLOOKUP(H9462,PROCV!E$33:F$44,2,0)</f>
        <v>1.0294742132043471</v>
      </c>
      <c r="J9462" s="71">
        <v>3912</v>
      </c>
      <c r="K9462" s="44">
        <f t="shared" si="147"/>
        <v>4027.3031220554058</v>
      </c>
    </row>
    <row r="9463" spans="1:11" s="43" customFormat="1" ht="19.7" customHeight="1" x14ac:dyDescent="0.25">
      <c r="A9463" s="43" t="s">
        <v>177</v>
      </c>
      <c r="B9463" s="1" t="s">
        <v>242</v>
      </c>
      <c r="C9463" s="1" t="s">
        <v>258</v>
      </c>
      <c r="D9463" s="1" t="s">
        <v>257</v>
      </c>
      <c r="E9463" s="45" t="str">
        <f>VLOOKUP(C9463,PROCV!E$50:G$126,3,0)</f>
        <v>Audiovisual</v>
      </c>
      <c r="F9463" s="1" t="s">
        <v>416</v>
      </c>
      <c r="G9463" s="1" t="s">
        <v>236</v>
      </c>
      <c r="H9463" s="1">
        <v>2016</v>
      </c>
      <c r="I9463" s="60">
        <f>VLOOKUP(H9463,PROCV!E$33:F$44,2,0)</f>
        <v>1.0294742132043471</v>
      </c>
      <c r="J9463" s="71">
        <v>9728</v>
      </c>
      <c r="K9463" s="44">
        <f t="shared" si="147"/>
        <v>10014.725146051889</v>
      </c>
    </row>
    <row r="9464" spans="1:11" s="43" customFormat="1" ht="19.7" customHeight="1" x14ac:dyDescent="0.25">
      <c r="A9464" s="43" t="s">
        <v>177</v>
      </c>
      <c r="B9464" s="1" t="s">
        <v>242</v>
      </c>
      <c r="C9464" s="1" t="s">
        <v>256</v>
      </c>
      <c r="D9464" s="1" t="s">
        <v>255</v>
      </c>
      <c r="E9464" s="45" t="str">
        <f>VLOOKUP(C9464,PROCV!E$50:G$126,3,0)</f>
        <v>Audiovisual</v>
      </c>
      <c r="F9464" s="1" t="s">
        <v>416</v>
      </c>
      <c r="G9464" s="1" t="s">
        <v>265</v>
      </c>
      <c r="H9464" s="1">
        <v>2016</v>
      </c>
      <c r="I9464" s="60">
        <f>VLOOKUP(H9464,PROCV!E$33:F$44,2,0)</f>
        <v>1.0294742132043471</v>
      </c>
      <c r="J9464" s="71">
        <v>134951</v>
      </c>
      <c r="K9464" s="44">
        <f t="shared" si="147"/>
        <v>138928.57454613983</v>
      </c>
    </row>
    <row r="9465" spans="1:11" s="43" customFormat="1" ht="19.7" customHeight="1" x14ac:dyDescent="0.25">
      <c r="A9465" s="43" t="s">
        <v>177</v>
      </c>
      <c r="B9465" s="1" t="s">
        <v>242</v>
      </c>
      <c r="C9465" s="1" t="s">
        <v>256</v>
      </c>
      <c r="D9465" s="1" t="s">
        <v>255</v>
      </c>
      <c r="E9465" s="45" t="str">
        <f>VLOOKUP(C9465,PROCV!E$50:G$126,3,0)</f>
        <v>Audiovisual</v>
      </c>
      <c r="F9465" s="1" t="s">
        <v>416</v>
      </c>
      <c r="G9465" s="1" t="s">
        <v>236</v>
      </c>
      <c r="H9465" s="1">
        <v>2016</v>
      </c>
      <c r="I9465" s="60">
        <f>VLOOKUP(H9465,PROCV!E$33:F$44,2,0)</f>
        <v>1.0294742132043471</v>
      </c>
      <c r="J9465" s="71">
        <v>733802</v>
      </c>
      <c r="K9465" s="44">
        <f t="shared" si="147"/>
        <v>755430.2365977763</v>
      </c>
    </row>
    <row r="9466" spans="1:11" s="43" customFormat="1" ht="19.7" customHeight="1" x14ac:dyDescent="0.25">
      <c r="A9466" s="43" t="s">
        <v>177</v>
      </c>
      <c r="B9466" s="1" t="s">
        <v>242</v>
      </c>
      <c r="C9466" s="1" t="s">
        <v>256</v>
      </c>
      <c r="D9466" s="1" t="s">
        <v>255</v>
      </c>
      <c r="E9466" s="45" t="str">
        <f>VLOOKUP(C9466,PROCV!E$50:G$126,3,0)</f>
        <v>Audiovisual</v>
      </c>
      <c r="F9466" s="1" t="s">
        <v>416</v>
      </c>
      <c r="G9466" s="1" t="s">
        <v>236</v>
      </c>
      <c r="H9466" s="1">
        <v>2016</v>
      </c>
      <c r="I9466" s="60">
        <f>VLOOKUP(H9466,PROCV!E$33:F$44,2,0)</f>
        <v>1.0294742132043471</v>
      </c>
      <c r="J9466" s="71">
        <v>700067</v>
      </c>
      <c r="K9466" s="44">
        <f t="shared" si="147"/>
        <v>720700.92401532759</v>
      </c>
    </row>
    <row r="9467" spans="1:11" s="43" customFormat="1" ht="19.7" customHeight="1" x14ac:dyDescent="0.25">
      <c r="A9467" s="43" t="s">
        <v>177</v>
      </c>
      <c r="B9467" s="1" t="s">
        <v>242</v>
      </c>
      <c r="C9467" s="1" t="s">
        <v>256</v>
      </c>
      <c r="D9467" s="1" t="s">
        <v>255</v>
      </c>
      <c r="E9467" s="45" t="str">
        <f>VLOOKUP(C9467,PROCV!E$50:G$126,3,0)</f>
        <v>Audiovisual</v>
      </c>
      <c r="F9467" s="1" t="s">
        <v>416</v>
      </c>
      <c r="G9467" s="1" t="s">
        <v>265</v>
      </c>
      <c r="H9467" s="1">
        <v>2016</v>
      </c>
      <c r="I9467" s="60">
        <f>VLOOKUP(H9467,PROCV!E$33:F$44,2,0)</f>
        <v>1.0294742132043471</v>
      </c>
      <c r="J9467" s="71">
        <v>3260</v>
      </c>
      <c r="K9467" s="44">
        <f t="shared" si="147"/>
        <v>3356.0859350461715</v>
      </c>
    </row>
    <row r="9468" spans="1:11" s="43" customFormat="1" ht="19.7" customHeight="1" x14ac:dyDescent="0.25">
      <c r="A9468" s="43" t="s">
        <v>177</v>
      </c>
      <c r="B9468" s="1" t="s">
        <v>242</v>
      </c>
      <c r="C9468" s="1" t="s">
        <v>252</v>
      </c>
      <c r="D9468" s="1" t="s">
        <v>251</v>
      </c>
      <c r="E9468" s="45" t="str">
        <f>VLOOKUP(C9468,PROCV!E$50:G$126,3,0)</f>
        <v>Audiovisual</v>
      </c>
      <c r="F9468" s="1" t="s">
        <v>416</v>
      </c>
      <c r="G9468" s="1" t="s">
        <v>236</v>
      </c>
      <c r="H9468" s="1">
        <v>2016</v>
      </c>
      <c r="I9468" s="60">
        <f>VLOOKUP(H9468,PROCV!E$33:F$44,2,0)</f>
        <v>1.0294742132043471</v>
      </c>
      <c r="J9468" s="71">
        <v>10934</v>
      </c>
      <c r="K9468" s="44">
        <f t="shared" si="147"/>
        <v>11256.271047176331</v>
      </c>
    </row>
    <row r="9469" spans="1:11" s="43" customFormat="1" ht="19.7" customHeight="1" x14ac:dyDescent="0.25">
      <c r="A9469" s="43" t="s">
        <v>177</v>
      </c>
      <c r="B9469" s="1" t="s">
        <v>242</v>
      </c>
      <c r="C9469" s="1" t="s">
        <v>252</v>
      </c>
      <c r="D9469" s="1" t="s">
        <v>251</v>
      </c>
      <c r="E9469" s="45" t="str">
        <f>VLOOKUP(C9469,PROCV!E$50:G$126,3,0)</f>
        <v>Audiovisual</v>
      </c>
      <c r="F9469" s="1" t="s">
        <v>416</v>
      </c>
      <c r="G9469" s="1" t="s">
        <v>236</v>
      </c>
      <c r="H9469" s="1">
        <v>2016</v>
      </c>
      <c r="I9469" s="60">
        <f>VLOOKUP(H9469,PROCV!E$33:F$44,2,0)</f>
        <v>1.0294742132043471</v>
      </c>
      <c r="J9469" s="71">
        <v>454410</v>
      </c>
      <c r="K9469" s="44">
        <f t="shared" si="147"/>
        <v>467803.37722218735</v>
      </c>
    </row>
    <row r="9470" spans="1:11" s="43" customFormat="1" ht="19.7" customHeight="1" x14ac:dyDescent="0.25">
      <c r="A9470" s="43" t="s">
        <v>177</v>
      </c>
      <c r="B9470" s="1" t="s">
        <v>242</v>
      </c>
      <c r="C9470" s="1" t="s">
        <v>252</v>
      </c>
      <c r="D9470" s="1" t="s">
        <v>251</v>
      </c>
      <c r="E9470" s="45" t="str">
        <f>VLOOKUP(C9470,PROCV!E$50:G$126,3,0)</f>
        <v>Audiovisual</v>
      </c>
      <c r="F9470" s="1" t="s">
        <v>416</v>
      </c>
      <c r="G9470" s="1" t="s">
        <v>236</v>
      </c>
      <c r="H9470" s="1">
        <v>2016</v>
      </c>
      <c r="I9470" s="60">
        <f>VLOOKUP(H9470,PROCV!E$33:F$44,2,0)</f>
        <v>1.0294742132043471</v>
      </c>
      <c r="J9470" s="71">
        <v>47031</v>
      </c>
      <c r="K9470" s="44">
        <f t="shared" si="147"/>
        <v>48417.201721213649</v>
      </c>
    </row>
    <row r="9471" spans="1:11" s="43" customFormat="1" ht="19.7" customHeight="1" x14ac:dyDescent="0.25">
      <c r="A9471" s="43" t="s">
        <v>177</v>
      </c>
      <c r="B9471" s="1" t="s">
        <v>242</v>
      </c>
      <c r="C9471" s="1" t="s">
        <v>252</v>
      </c>
      <c r="D9471" s="1" t="s">
        <v>251</v>
      </c>
      <c r="E9471" s="45" t="str">
        <f>VLOOKUP(C9471,PROCV!E$50:G$126,3,0)</f>
        <v>Audiovisual</v>
      </c>
      <c r="F9471" s="1" t="s">
        <v>416</v>
      </c>
      <c r="G9471" s="1" t="s">
        <v>236</v>
      </c>
      <c r="H9471" s="1">
        <v>2016</v>
      </c>
      <c r="I9471" s="60">
        <f>VLOOKUP(H9471,PROCV!E$33:F$44,2,0)</f>
        <v>1.0294742132043471</v>
      </c>
      <c r="J9471" s="71">
        <v>50479</v>
      </c>
      <c r="K9471" s="44">
        <f t="shared" si="147"/>
        <v>51966.828808342238</v>
      </c>
    </row>
    <row r="9472" spans="1:11" s="43" customFormat="1" ht="19.7" customHeight="1" x14ac:dyDescent="0.25">
      <c r="A9472" s="43" t="s">
        <v>177</v>
      </c>
      <c r="B9472" s="1" t="s">
        <v>242</v>
      </c>
      <c r="C9472" s="1" t="s">
        <v>250</v>
      </c>
      <c r="D9472" s="1" t="s">
        <v>249</v>
      </c>
      <c r="E9472" s="45" t="str">
        <f>VLOOKUP(C9472,PROCV!E$50:G$126,3,0)</f>
        <v>Audiovisual</v>
      </c>
      <c r="F9472" s="1" t="s">
        <v>416</v>
      </c>
      <c r="G9472" s="1" t="s">
        <v>265</v>
      </c>
      <c r="H9472" s="1">
        <v>2016</v>
      </c>
      <c r="I9472" s="60">
        <f>VLOOKUP(H9472,PROCV!E$33:F$44,2,0)</f>
        <v>1.0294742132043471</v>
      </c>
      <c r="J9472" s="71">
        <v>183000</v>
      </c>
      <c r="K9472" s="44">
        <f t="shared" si="147"/>
        <v>188393.78101639551</v>
      </c>
    </row>
    <row r="9473" spans="1:11" s="43" customFormat="1" ht="19.7" customHeight="1" x14ac:dyDescent="0.25">
      <c r="A9473" s="43" t="s">
        <v>177</v>
      </c>
      <c r="B9473" s="1" t="s">
        <v>242</v>
      </c>
      <c r="C9473" s="1" t="s">
        <v>250</v>
      </c>
      <c r="D9473" s="1" t="s">
        <v>249</v>
      </c>
      <c r="E9473" s="45" t="str">
        <f>VLOOKUP(C9473,PROCV!E$50:G$126,3,0)</f>
        <v>Audiovisual</v>
      </c>
      <c r="F9473" s="1" t="s">
        <v>416</v>
      </c>
      <c r="G9473" s="1" t="s">
        <v>265</v>
      </c>
      <c r="H9473" s="1">
        <v>2016</v>
      </c>
      <c r="I9473" s="60">
        <f>VLOOKUP(H9473,PROCV!E$33:F$44,2,0)</f>
        <v>1.0294742132043471</v>
      </c>
      <c r="J9473" s="71">
        <v>496000</v>
      </c>
      <c r="K9473" s="44">
        <f t="shared" si="147"/>
        <v>510619.20974935615</v>
      </c>
    </row>
    <row r="9474" spans="1:11" s="43" customFormat="1" ht="19.7" customHeight="1" x14ac:dyDescent="0.25">
      <c r="A9474" s="43" t="s">
        <v>177</v>
      </c>
      <c r="B9474" s="1" t="s">
        <v>242</v>
      </c>
      <c r="C9474" s="1" t="s">
        <v>250</v>
      </c>
      <c r="D9474" s="1" t="s">
        <v>249</v>
      </c>
      <c r="E9474" s="45" t="str">
        <f>VLOOKUP(C9474,PROCV!E$50:G$126,3,0)</f>
        <v>Audiovisual</v>
      </c>
      <c r="F9474" s="1" t="s">
        <v>416</v>
      </c>
      <c r="G9474" s="1" t="s">
        <v>265</v>
      </c>
      <c r="H9474" s="1">
        <v>2016</v>
      </c>
      <c r="I9474" s="60">
        <f>VLOOKUP(H9474,PROCV!E$33:F$44,2,0)</f>
        <v>1.0294742132043471</v>
      </c>
      <c r="J9474" s="71">
        <v>191000</v>
      </c>
      <c r="K9474" s="44">
        <f t="shared" si="147"/>
        <v>196629.57472203029</v>
      </c>
    </row>
    <row r="9475" spans="1:11" s="43" customFormat="1" ht="19.7" customHeight="1" x14ac:dyDescent="0.25">
      <c r="A9475" s="43" t="s">
        <v>177</v>
      </c>
      <c r="B9475" s="1" t="s">
        <v>242</v>
      </c>
      <c r="C9475" s="1" t="s">
        <v>250</v>
      </c>
      <c r="D9475" s="1" t="s">
        <v>249</v>
      </c>
      <c r="E9475" s="45" t="str">
        <f>VLOOKUP(C9475,PROCV!E$50:G$126,3,0)</f>
        <v>Audiovisual</v>
      </c>
      <c r="F9475" s="1" t="s">
        <v>416</v>
      </c>
      <c r="G9475" s="1" t="s">
        <v>265</v>
      </c>
      <c r="H9475" s="1">
        <v>2016</v>
      </c>
      <c r="I9475" s="60">
        <f>VLOOKUP(H9475,PROCV!E$33:F$44,2,0)</f>
        <v>1.0294742132043471</v>
      </c>
      <c r="J9475" s="71">
        <v>1349000</v>
      </c>
      <c r="K9475" s="44">
        <f t="shared" ref="K9475:K9538" si="148">J9475*I9475</f>
        <v>1388760.7136126643</v>
      </c>
    </row>
    <row r="9476" spans="1:11" s="43" customFormat="1" ht="19.7" customHeight="1" x14ac:dyDescent="0.25">
      <c r="A9476" s="43" t="s">
        <v>177</v>
      </c>
      <c r="B9476" s="1" t="s">
        <v>242</v>
      </c>
      <c r="C9476" s="1" t="s">
        <v>250</v>
      </c>
      <c r="D9476" s="1" t="s">
        <v>249</v>
      </c>
      <c r="E9476" s="45" t="str">
        <f>VLOOKUP(C9476,PROCV!E$50:G$126,3,0)</f>
        <v>Audiovisual</v>
      </c>
      <c r="F9476" s="1" t="s">
        <v>416</v>
      </c>
      <c r="G9476" s="1" t="s">
        <v>265</v>
      </c>
      <c r="H9476" s="1">
        <v>2016</v>
      </c>
      <c r="I9476" s="60">
        <f>VLOOKUP(H9476,PROCV!E$33:F$44,2,0)</f>
        <v>1.0294742132043471</v>
      </c>
      <c r="J9476" s="71">
        <v>248000</v>
      </c>
      <c r="K9476" s="44">
        <f t="shared" si="148"/>
        <v>255309.60487467807</v>
      </c>
    </row>
    <row r="9477" spans="1:11" s="43" customFormat="1" ht="19.7" customHeight="1" x14ac:dyDescent="0.25">
      <c r="A9477" s="43" t="s">
        <v>177</v>
      </c>
      <c r="B9477" s="1" t="s">
        <v>242</v>
      </c>
      <c r="C9477" s="1" t="s">
        <v>250</v>
      </c>
      <c r="D9477" s="1" t="s">
        <v>249</v>
      </c>
      <c r="E9477" s="45" t="str">
        <f>VLOOKUP(C9477,PROCV!E$50:G$126,3,0)</f>
        <v>Audiovisual</v>
      </c>
      <c r="F9477" s="1" t="s">
        <v>416</v>
      </c>
      <c r="G9477" s="1" t="s">
        <v>236</v>
      </c>
      <c r="H9477" s="1">
        <v>2016</v>
      </c>
      <c r="I9477" s="60">
        <f>VLOOKUP(H9477,PROCV!E$33:F$44,2,0)</f>
        <v>1.0294742132043471</v>
      </c>
      <c r="J9477" s="71">
        <v>501220</v>
      </c>
      <c r="K9477" s="44">
        <f t="shared" si="148"/>
        <v>515993.06514228281</v>
      </c>
    </row>
    <row r="9478" spans="1:11" s="43" customFormat="1" ht="19.7" customHeight="1" x14ac:dyDescent="0.25">
      <c r="A9478" s="43" t="s">
        <v>177</v>
      </c>
      <c r="B9478" s="1" t="s">
        <v>242</v>
      </c>
      <c r="C9478" s="1" t="s">
        <v>250</v>
      </c>
      <c r="D9478" s="1" t="s">
        <v>249</v>
      </c>
      <c r="E9478" s="45" t="str">
        <f>VLOOKUP(C9478,PROCV!E$50:G$126,3,0)</f>
        <v>Audiovisual</v>
      </c>
      <c r="F9478" s="1" t="s">
        <v>416</v>
      </c>
      <c r="G9478" s="1" t="s">
        <v>265</v>
      </c>
      <c r="H9478" s="1">
        <v>2016</v>
      </c>
      <c r="I9478" s="60">
        <f>VLOOKUP(H9478,PROCV!E$33:F$44,2,0)</f>
        <v>1.0294742132043471</v>
      </c>
      <c r="J9478" s="71">
        <v>463117</v>
      </c>
      <c r="K9478" s="44">
        <f t="shared" si="148"/>
        <v>476767.00919655763</v>
      </c>
    </row>
    <row r="9479" spans="1:11" s="43" customFormat="1" ht="19.7" customHeight="1" x14ac:dyDescent="0.25">
      <c r="A9479" s="43" t="s">
        <v>177</v>
      </c>
      <c r="B9479" s="1" t="s">
        <v>242</v>
      </c>
      <c r="C9479" s="1" t="s">
        <v>250</v>
      </c>
      <c r="D9479" s="1" t="s">
        <v>249</v>
      </c>
      <c r="E9479" s="45" t="str">
        <f>VLOOKUP(C9479,PROCV!E$50:G$126,3,0)</f>
        <v>Audiovisual</v>
      </c>
      <c r="F9479" s="1" t="s">
        <v>416</v>
      </c>
      <c r="G9479" s="1" t="s">
        <v>265</v>
      </c>
      <c r="H9479" s="1">
        <v>2016</v>
      </c>
      <c r="I9479" s="60">
        <f>VLOOKUP(H9479,PROCV!E$33:F$44,2,0)</f>
        <v>1.0294742132043471</v>
      </c>
      <c r="J9479" s="71">
        <v>482295</v>
      </c>
      <c r="K9479" s="44">
        <f t="shared" si="148"/>
        <v>496510.26565739058</v>
      </c>
    </row>
    <row r="9480" spans="1:11" s="43" customFormat="1" ht="19.7" customHeight="1" x14ac:dyDescent="0.25">
      <c r="A9480" s="43" t="s">
        <v>177</v>
      </c>
      <c r="B9480" s="1" t="s">
        <v>242</v>
      </c>
      <c r="C9480" s="1" t="s">
        <v>250</v>
      </c>
      <c r="D9480" s="1" t="s">
        <v>249</v>
      </c>
      <c r="E9480" s="45" t="str">
        <f>VLOOKUP(C9480,PROCV!E$50:G$126,3,0)</f>
        <v>Audiovisual</v>
      </c>
      <c r="F9480" s="1" t="s">
        <v>416</v>
      </c>
      <c r="G9480" s="1" t="s">
        <v>236</v>
      </c>
      <c r="H9480" s="1">
        <v>2016</v>
      </c>
      <c r="I9480" s="60">
        <f>VLOOKUP(H9480,PROCV!E$33:F$44,2,0)</f>
        <v>1.0294742132043471</v>
      </c>
      <c r="J9480" s="71">
        <v>151147</v>
      </c>
      <c r="K9480" s="44">
        <f t="shared" si="148"/>
        <v>155601.93890319744</v>
      </c>
    </row>
    <row r="9481" spans="1:11" s="43" customFormat="1" ht="19.7" customHeight="1" x14ac:dyDescent="0.25">
      <c r="A9481" s="43" t="s">
        <v>177</v>
      </c>
      <c r="B9481" s="1" t="s">
        <v>242</v>
      </c>
      <c r="C9481" s="1" t="s">
        <v>248</v>
      </c>
      <c r="D9481" s="1" t="s">
        <v>247</v>
      </c>
      <c r="E9481" s="45" t="str">
        <f>VLOOKUP(C9481,PROCV!E$50:G$126,3,0)</f>
        <v>Educação e Criação em Artes</v>
      </c>
      <c r="F9481" s="1" t="s">
        <v>416</v>
      </c>
      <c r="G9481" s="1" t="s">
        <v>236</v>
      </c>
      <c r="H9481" s="1">
        <v>2016</v>
      </c>
      <c r="I9481" s="60">
        <f>VLOOKUP(H9481,PROCV!E$33:F$44,2,0)</f>
        <v>1.0294742132043471</v>
      </c>
      <c r="J9481" s="71">
        <v>31622</v>
      </c>
      <c r="K9481" s="44">
        <f t="shared" si="148"/>
        <v>32554.033569947864</v>
      </c>
    </row>
    <row r="9482" spans="1:11" s="43" customFormat="1" ht="19.7" customHeight="1" x14ac:dyDescent="0.25">
      <c r="A9482" s="43" t="s">
        <v>177</v>
      </c>
      <c r="B9482" s="1" t="s">
        <v>242</v>
      </c>
      <c r="C9482" s="1" t="s">
        <v>248</v>
      </c>
      <c r="D9482" s="1" t="s">
        <v>247</v>
      </c>
      <c r="E9482" s="45" t="str">
        <f>VLOOKUP(C9482,PROCV!E$50:G$126,3,0)</f>
        <v>Educação e Criação em Artes</v>
      </c>
      <c r="F9482" s="1" t="s">
        <v>416</v>
      </c>
      <c r="G9482" s="1" t="s">
        <v>236</v>
      </c>
      <c r="H9482" s="1">
        <v>2016</v>
      </c>
      <c r="I9482" s="60">
        <f>VLOOKUP(H9482,PROCV!E$33:F$44,2,0)</f>
        <v>1.0294742132043471</v>
      </c>
      <c r="J9482" s="71">
        <v>2086</v>
      </c>
      <c r="K9482" s="44">
        <f t="shared" si="148"/>
        <v>2147.4832087442678</v>
      </c>
    </row>
    <row r="9483" spans="1:11" s="43" customFormat="1" ht="19.7" customHeight="1" x14ac:dyDescent="0.25">
      <c r="A9483" s="43" t="s">
        <v>177</v>
      </c>
      <c r="B9483" s="1" t="s">
        <v>242</v>
      </c>
      <c r="C9483" s="1" t="s">
        <v>238</v>
      </c>
      <c r="D9483" s="1" t="s">
        <v>237</v>
      </c>
      <c r="E9483" s="45" t="str">
        <f>VLOOKUP(C9483,PROCV!E$50:G$126,3,0)</f>
        <v>Artes Cênicas e Espetáculos</v>
      </c>
      <c r="F9483" s="1" t="s">
        <v>416</v>
      </c>
      <c r="G9483" s="1" t="s">
        <v>236</v>
      </c>
      <c r="H9483" s="1">
        <v>2016</v>
      </c>
      <c r="I9483" s="60">
        <f>VLOOKUP(H9483,PROCV!E$33:F$44,2,0)</f>
        <v>1.0294742132043471</v>
      </c>
      <c r="J9483" s="71">
        <v>183195</v>
      </c>
      <c r="K9483" s="44">
        <f t="shared" si="148"/>
        <v>188594.52848797035</v>
      </c>
    </row>
    <row r="9484" spans="1:11" s="43" customFormat="1" ht="19.7" customHeight="1" x14ac:dyDescent="0.25">
      <c r="A9484" s="43" t="s">
        <v>177</v>
      </c>
      <c r="B9484" s="1" t="s">
        <v>242</v>
      </c>
      <c r="C9484" s="1" t="s">
        <v>238</v>
      </c>
      <c r="D9484" s="1" t="s">
        <v>237</v>
      </c>
      <c r="E9484" s="45" t="str">
        <f>VLOOKUP(C9484,PROCV!E$50:G$126,3,0)</f>
        <v>Artes Cênicas e Espetáculos</v>
      </c>
      <c r="F9484" s="1" t="s">
        <v>416</v>
      </c>
      <c r="G9484" s="1" t="s">
        <v>236</v>
      </c>
      <c r="H9484" s="1">
        <v>2016</v>
      </c>
      <c r="I9484" s="60">
        <f>VLOOKUP(H9484,PROCV!E$33:F$44,2,0)</f>
        <v>1.0294742132043471</v>
      </c>
      <c r="J9484" s="71">
        <v>23218</v>
      </c>
      <c r="K9484" s="44">
        <f t="shared" si="148"/>
        <v>23902.33228217853</v>
      </c>
    </row>
    <row r="9485" spans="1:11" s="43" customFormat="1" ht="19.7" customHeight="1" x14ac:dyDescent="0.25">
      <c r="A9485" s="43" t="s">
        <v>177</v>
      </c>
      <c r="B9485" s="1" t="s">
        <v>242</v>
      </c>
      <c r="C9485" s="1" t="s">
        <v>238</v>
      </c>
      <c r="D9485" s="1" t="s">
        <v>237</v>
      </c>
      <c r="E9485" s="45" t="str">
        <f>VLOOKUP(C9485,PROCV!E$50:G$126,3,0)</f>
        <v>Artes Cênicas e Espetáculos</v>
      </c>
      <c r="F9485" s="1" t="s">
        <v>416</v>
      </c>
      <c r="G9485" s="1" t="s">
        <v>236</v>
      </c>
      <c r="H9485" s="1">
        <v>2016</v>
      </c>
      <c r="I9485" s="60">
        <f>VLOOKUP(H9485,PROCV!E$33:F$44,2,0)</f>
        <v>1.0294742132043471</v>
      </c>
      <c r="J9485" s="71">
        <v>110599</v>
      </c>
      <c r="K9485" s="44">
        <f t="shared" si="148"/>
        <v>113858.81850618758</v>
      </c>
    </row>
    <row r="9486" spans="1:11" s="43" customFormat="1" ht="19.7" customHeight="1" x14ac:dyDescent="0.25">
      <c r="A9486" s="43" t="s">
        <v>177</v>
      </c>
      <c r="B9486" s="1" t="s">
        <v>242</v>
      </c>
      <c r="C9486" s="1" t="s">
        <v>238</v>
      </c>
      <c r="D9486" s="1" t="s">
        <v>237</v>
      </c>
      <c r="E9486" s="45" t="str">
        <f>VLOOKUP(C9486,PROCV!E$50:G$126,3,0)</f>
        <v>Artes Cênicas e Espetáculos</v>
      </c>
      <c r="F9486" s="1" t="s">
        <v>416</v>
      </c>
      <c r="G9486" s="1" t="s">
        <v>236</v>
      </c>
      <c r="H9486" s="1">
        <v>2016</v>
      </c>
      <c r="I9486" s="60">
        <f>VLOOKUP(H9486,PROCV!E$33:F$44,2,0)</f>
        <v>1.0294742132043471</v>
      </c>
      <c r="J9486" s="71">
        <v>31601</v>
      </c>
      <c r="K9486" s="44">
        <f t="shared" si="148"/>
        <v>32532.414611470573</v>
      </c>
    </row>
    <row r="9487" spans="1:11" s="43" customFormat="1" ht="19.7" customHeight="1" x14ac:dyDescent="0.25">
      <c r="A9487" s="43" t="s">
        <v>177</v>
      </c>
      <c r="B9487" s="1" t="s">
        <v>242</v>
      </c>
      <c r="C9487" s="1" t="s">
        <v>241</v>
      </c>
      <c r="D9487" s="1" t="s">
        <v>240</v>
      </c>
      <c r="E9487" s="45" t="str">
        <f>VLOOKUP(C9487,PROCV!E$50:G$126,3,0)</f>
        <v>Artes Cênicas e Espetáculos</v>
      </c>
      <c r="F9487" s="1" t="s">
        <v>416</v>
      </c>
      <c r="G9487" s="1" t="s">
        <v>236</v>
      </c>
      <c r="H9487" s="1">
        <v>2016</v>
      </c>
      <c r="I9487" s="60">
        <f>VLOOKUP(H9487,PROCV!E$33:F$44,2,0)</f>
        <v>1.0294742132043471</v>
      </c>
      <c r="J9487" s="71">
        <v>2448</v>
      </c>
      <c r="K9487" s="44">
        <f t="shared" si="148"/>
        <v>2520.1528739242417</v>
      </c>
    </row>
    <row r="9488" spans="1:11" s="43" customFormat="1" ht="19.7" customHeight="1" x14ac:dyDescent="0.25">
      <c r="A9488" s="43" t="s">
        <v>177</v>
      </c>
      <c r="B9488" s="1" t="s">
        <v>242</v>
      </c>
      <c r="C9488" s="1" t="s">
        <v>241</v>
      </c>
      <c r="D9488" s="1" t="s">
        <v>240</v>
      </c>
      <c r="E9488" s="45" t="str">
        <f>VLOOKUP(C9488,PROCV!E$50:G$126,3,0)</f>
        <v>Artes Cênicas e Espetáculos</v>
      </c>
      <c r="F9488" s="1" t="s">
        <v>416</v>
      </c>
      <c r="G9488" s="1" t="s">
        <v>236</v>
      </c>
      <c r="H9488" s="1">
        <v>2016</v>
      </c>
      <c r="I9488" s="60">
        <f>VLOOKUP(H9488,PROCV!E$33:F$44,2,0)</f>
        <v>1.0294742132043471</v>
      </c>
      <c r="J9488" s="71">
        <v>310842</v>
      </c>
      <c r="K9488" s="44">
        <f t="shared" si="148"/>
        <v>320003.82338086562</v>
      </c>
    </row>
    <row r="9489" spans="1:11" s="43" customFormat="1" ht="19.7" customHeight="1" x14ac:dyDescent="0.25">
      <c r="A9489" s="43" t="s">
        <v>177</v>
      </c>
      <c r="B9489" s="1" t="s">
        <v>242</v>
      </c>
      <c r="C9489" s="1" t="s">
        <v>241</v>
      </c>
      <c r="D9489" s="1" t="s">
        <v>240</v>
      </c>
      <c r="E9489" s="45" t="str">
        <f>VLOOKUP(C9489,PROCV!E$50:G$126,3,0)</f>
        <v>Artes Cênicas e Espetáculos</v>
      </c>
      <c r="F9489" s="1" t="s">
        <v>416</v>
      </c>
      <c r="G9489" s="1" t="s">
        <v>236</v>
      </c>
      <c r="H9489" s="1">
        <v>2016</v>
      </c>
      <c r="I9489" s="60">
        <f>VLOOKUP(H9489,PROCV!E$33:F$44,2,0)</f>
        <v>1.0294742132043471</v>
      </c>
      <c r="J9489" s="71">
        <v>28466</v>
      </c>
      <c r="K9489" s="44">
        <f t="shared" si="148"/>
        <v>29305.012953074944</v>
      </c>
    </row>
    <row r="9490" spans="1:11" s="43" customFormat="1" ht="19.7" customHeight="1" x14ac:dyDescent="0.25">
      <c r="A9490" s="43" t="s">
        <v>177</v>
      </c>
      <c r="B9490" s="1" t="s">
        <v>242</v>
      </c>
      <c r="C9490" s="1" t="s">
        <v>241</v>
      </c>
      <c r="D9490" s="1" t="s">
        <v>240</v>
      </c>
      <c r="E9490" s="45" t="str">
        <f>VLOOKUP(C9490,PROCV!E$50:G$126,3,0)</f>
        <v>Artes Cênicas e Espetáculos</v>
      </c>
      <c r="F9490" s="1" t="s">
        <v>416</v>
      </c>
      <c r="G9490" s="1" t="s">
        <v>236</v>
      </c>
      <c r="H9490" s="1">
        <v>2016</v>
      </c>
      <c r="I9490" s="60">
        <f>VLOOKUP(H9490,PROCV!E$33:F$44,2,0)</f>
        <v>1.0294742132043471</v>
      </c>
      <c r="J9490" s="71">
        <v>107200</v>
      </c>
      <c r="K9490" s="44">
        <f t="shared" si="148"/>
        <v>110359.635655506</v>
      </c>
    </row>
    <row r="9491" spans="1:11" s="43" customFormat="1" ht="19.7" customHeight="1" x14ac:dyDescent="0.25">
      <c r="A9491" s="43" t="s">
        <v>177</v>
      </c>
      <c r="B9491" s="1" t="s">
        <v>242</v>
      </c>
      <c r="C9491" s="1" t="s">
        <v>301</v>
      </c>
      <c r="D9491" s="1" t="s">
        <v>300</v>
      </c>
      <c r="E9491" s="45" t="str">
        <f>VLOOKUP(C9491,PROCV!E$50:G$126,3,0)</f>
        <v>Patrimônio</v>
      </c>
      <c r="F9491" s="1" t="s">
        <v>415</v>
      </c>
      <c r="G9491" s="1" t="s">
        <v>265</v>
      </c>
      <c r="H9491" s="1">
        <v>2016</v>
      </c>
      <c r="I9491" s="60">
        <f>VLOOKUP(H9491,PROCV!E$33:F$44,2,0)</f>
        <v>1.0294742132043471</v>
      </c>
      <c r="J9491" s="71">
        <v>95353</v>
      </c>
      <c r="K9491" s="44">
        <f t="shared" si="148"/>
        <v>98163.45465167411</v>
      </c>
    </row>
    <row r="9492" spans="1:11" s="43" customFormat="1" ht="19.7" customHeight="1" x14ac:dyDescent="0.25">
      <c r="A9492" s="43" t="s">
        <v>177</v>
      </c>
      <c r="B9492" s="1" t="s">
        <v>242</v>
      </c>
      <c r="C9492" s="1" t="s">
        <v>318</v>
      </c>
      <c r="D9492" s="1" t="s">
        <v>317</v>
      </c>
      <c r="E9492" s="45" t="str">
        <f>VLOOKUP(C9492,PROCV!E$50:G$126,3,0)</f>
        <v>Patrimônio</v>
      </c>
      <c r="F9492" s="1" t="s">
        <v>415</v>
      </c>
      <c r="G9492" s="1" t="s">
        <v>265</v>
      </c>
      <c r="H9492" s="1">
        <v>2016</v>
      </c>
      <c r="I9492" s="60">
        <f>VLOOKUP(H9492,PROCV!E$33:F$44,2,0)</f>
        <v>1.0294742132043471</v>
      </c>
      <c r="J9492" s="71">
        <v>550000</v>
      </c>
      <c r="K9492" s="44">
        <f t="shared" si="148"/>
        <v>566210.81726239086</v>
      </c>
    </row>
    <row r="9493" spans="1:11" s="43" customFormat="1" ht="19.7" customHeight="1" x14ac:dyDescent="0.25">
      <c r="A9493" s="43" t="s">
        <v>177</v>
      </c>
      <c r="B9493" s="1" t="s">
        <v>242</v>
      </c>
      <c r="C9493" s="1" t="s">
        <v>318</v>
      </c>
      <c r="D9493" s="1" t="s">
        <v>317</v>
      </c>
      <c r="E9493" s="45" t="str">
        <f>VLOOKUP(C9493,PROCV!E$50:G$126,3,0)</f>
        <v>Patrimônio</v>
      </c>
      <c r="F9493" s="1" t="s">
        <v>415</v>
      </c>
      <c r="G9493" s="1" t="s">
        <v>265</v>
      </c>
      <c r="H9493" s="1">
        <v>2016</v>
      </c>
      <c r="I9493" s="60">
        <f>VLOOKUP(H9493,PROCV!E$33:F$44,2,0)</f>
        <v>1.0294742132043471</v>
      </c>
      <c r="J9493" s="71">
        <v>2000000</v>
      </c>
      <c r="K9493" s="44">
        <f t="shared" si="148"/>
        <v>2058948.4264086941</v>
      </c>
    </row>
    <row r="9494" spans="1:11" s="43" customFormat="1" ht="19.7" customHeight="1" x14ac:dyDescent="0.25">
      <c r="A9494" s="43" t="s">
        <v>177</v>
      </c>
      <c r="B9494" s="1" t="s">
        <v>242</v>
      </c>
      <c r="C9494" s="1" t="s">
        <v>334</v>
      </c>
      <c r="D9494" s="1" t="s">
        <v>333</v>
      </c>
      <c r="E9494" s="45" t="str">
        <f>VLOOKUP(C9494,PROCV!E$50:G$126,3,0)</f>
        <v>NA</v>
      </c>
      <c r="F9494" s="1" t="s">
        <v>415</v>
      </c>
      <c r="G9494" s="1" t="s">
        <v>265</v>
      </c>
      <c r="H9494" s="1">
        <v>2016</v>
      </c>
      <c r="I9494" s="60">
        <f>VLOOKUP(H9494,PROCV!E$33:F$44,2,0)</f>
        <v>1.0294742132043471</v>
      </c>
      <c r="J9494" s="71">
        <v>1337000</v>
      </c>
      <c r="K9494" s="44">
        <f t="shared" si="148"/>
        <v>1376407.0230542121</v>
      </c>
    </row>
    <row r="9495" spans="1:11" s="43" customFormat="1" ht="19.7" customHeight="1" x14ac:dyDescent="0.25">
      <c r="A9495" s="43" t="s">
        <v>177</v>
      </c>
      <c r="B9495" s="1" t="s">
        <v>242</v>
      </c>
      <c r="C9495" s="1" t="s">
        <v>311</v>
      </c>
      <c r="D9495" s="1" t="s">
        <v>310</v>
      </c>
      <c r="E9495" s="45" t="str">
        <f>VLOOKUP(C9495,PROCV!E$50:G$126,3,0)</f>
        <v>Artes Cênicas e Espetáculos</v>
      </c>
      <c r="F9495" s="1" t="s">
        <v>416</v>
      </c>
      <c r="G9495" s="1" t="s">
        <v>236</v>
      </c>
      <c r="H9495" s="1">
        <v>2016</v>
      </c>
      <c r="I9495" s="60">
        <f>VLOOKUP(H9495,PROCV!E$33:F$44,2,0)</f>
        <v>1.0294742132043471</v>
      </c>
      <c r="J9495" s="71">
        <v>6124</v>
      </c>
      <c r="K9495" s="44">
        <f t="shared" si="148"/>
        <v>6304.500081663421</v>
      </c>
    </row>
    <row r="9496" spans="1:11" s="43" customFormat="1" ht="19.7" customHeight="1" x14ac:dyDescent="0.25">
      <c r="A9496" s="43" t="s">
        <v>173</v>
      </c>
      <c r="B9496" s="1" t="s">
        <v>316</v>
      </c>
      <c r="C9496" s="1" t="s">
        <v>309</v>
      </c>
      <c r="D9496" s="1" t="s">
        <v>308</v>
      </c>
      <c r="E9496" s="45" t="str">
        <f>VLOOKUP(C9496,PROCV!E$50:G$126,3,0)</f>
        <v>NA</v>
      </c>
      <c r="F9496" s="1" t="s">
        <v>416</v>
      </c>
      <c r="G9496" s="1" t="s">
        <v>236</v>
      </c>
      <c r="H9496" s="1">
        <v>2016</v>
      </c>
      <c r="I9496" s="60">
        <f>VLOOKUP(H9496,PROCV!E$33:F$44,2,0)</f>
        <v>1.0294742132043471</v>
      </c>
      <c r="J9496" s="71">
        <v>32102</v>
      </c>
      <c r="K9496" s="44">
        <f t="shared" si="148"/>
        <v>33048.181192285949</v>
      </c>
    </row>
    <row r="9497" spans="1:11" s="43" customFormat="1" ht="19.7" customHeight="1" x14ac:dyDescent="0.25">
      <c r="A9497" s="43" t="s">
        <v>173</v>
      </c>
      <c r="B9497" s="1" t="s">
        <v>316</v>
      </c>
      <c r="C9497" s="1" t="s">
        <v>289</v>
      </c>
      <c r="D9497" s="1" t="s">
        <v>288</v>
      </c>
      <c r="E9497" s="45" t="str">
        <f>VLOOKUP(C9497,PROCV!E$50:G$126,3,0)</f>
        <v>Editorial</v>
      </c>
      <c r="F9497" s="1" t="s">
        <v>416</v>
      </c>
      <c r="G9497" s="1" t="s">
        <v>236</v>
      </c>
      <c r="H9497" s="1">
        <v>2016</v>
      </c>
      <c r="I9497" s="60">
        <f>VLOOKUP(H9497,PROCV!E$33:F$44,2,0)</f>
        <v>1.0294742132043471</v>
      </c>
      <c r="J9497" s="71">
        <v>10790</v>
      </c>
      <c r="K9497" s="44">
        <f t="shared" si="148"/>
        <v>11108.026760474904</v>
      </c>
    </row>
    <row r="9498" spans="1:11" s="43" customFormat="1" ht="19.7" customHeight="1" x14ac:dyDescent="0.25">
      <c r="A9498" s="43" t="s">
        <v>173</v>
      </c>
      <c r="B9498" s="1" t="s">
        <v>316</v>
      </c>
      <c r="C9498" s="1" t="s">
        <v>287</v>
      </c>
      <c r="D9498" s="1" t="s">
        <v>286</v>
      </c>
      <c r="E9498" s="45" t="str">
        <f>VLOOKUP(C9498,PROCV!E$50:G$126,3,0)</f>
        <v>Música</v>
      </c>
      <c r="F9498" s="1" t="s">
        <v>416</v>
      </c>
      <c r="G9498" s="1" t="s">
        <v>236</v>
      </c>
      <c r="H9498" s="1">
        <v>2016</v>
      </c>
      <c r="I9498" s="60">
        <f>VLOOKUP(H9498,PROCV!E$33:F$44,2,0)</f>
        <v>1.0294742132043471</v>
      </c>
      <c r="J9498" s="71">
        <v>6802</v>
      </c>
      <c r="K9498" s="44">
        <f t="shared" si="148"/>
        <v>7002.4835982159684</v>
      </c>
    </row>
    <row r="9499" spans="1:11" s="43" customFormat="1" ht="19.7" customHeight="1" x14ac:dyDescent="0.25">
      <c r="A9499" s="43" t="s">
        <v>173</v>
      </c>
      <c r="B9499" s="1" t="s">
        <v>316</v>
      </c>
      <c r="C9499" s="1" t="s">
        <v>287</v>
      </c>
      <c r="D9499" s="1" t="s">
        <v>286</v>
      </c>
      <c r="E9499" s="45" t="str">
        <f>VLOOKUP(C9499,PROCV!E$50:G$126,3,0)</f>
        <v>Música</v>
      </c>
      <c r="F9499" s="1" t="s">
        <v>416</v>
      </c>
      <c r="G9499" s="1" t="s">
        <v>236</v>
      </c>
      <c r="H9499" s="1">
        <v>2016</v>
      </c>
      <c r="I9499" s="60">
        <f>VLOOKUP(H9499,PROCV!E$33:F$44,2,0)</f>
        <v>1.0294742132043471</v>
      </c>
      <c r="J9499" s="71">
        <v>2899</v>
      </c>
      <c r="K9499" s="44">
        <f t="shared" si="148"/>
        <v>2984.4457440794022</v>
      </c>
    </row>
    <row r="9500" spans="1:11" s="43" customFormat="1" ht="19.7" customHeight="1" x14ac:dyDescent="0.25">
      <c r="A9500" s="43" t="s">
        <v>173</v>
      </c>
      <c r="B9500" s="1" t="s">
        <v>316</v>
      </c>
      <c r="C9500" s="1" t="s">
        <v>285</v>
      </c>
      <c r="D9500" s="1" t="s">
        <v>284</v>
      </c>
      <c r="E9500" s="45" t="str">
        <f>VLOOKUP(C9500,PROCV!E$50:G$126,3,0)</f>
        <v>Editorial</v>
      </c>
      <c r="F9500" s="1" t="s">
        <v>416</v>
      </c>
      <c r="G9500" s="1" t="s">
        <v>236</v>
      </c>
      <c r="H9500" s="1">
        <v>2016</v>
      </c>
      <c r="I9500" s="60">
        <f>VLOOKUP(H9500,PROCV!E$33:F$44,2,0)</f>
        <v>1.0294742132043471</v>
      </c>
      <c r="J9500" s="71">
        <v>10256</v>
      </c>
      <c r="K9500" s="44">
        <f t="shared" si="148"/>
        <v>10558.287530623784</v>
      </c>
    </row>
    <row r="9501" spans="1:11" s="43" customFormat="1" ht="19.7" customHeight="1" x14ac:dyDescent="0.25">
      <c r="A9501" s="43" t="s">
        <v>173</v>
      </c>
      <c r="B9501" s="1" t="s">
        <v>316</v>
      </c>
      <c r="C9501" s="1" t="s">
        <v>285</v>
      </c>
      <c r="D9501" s="1" t="s">
        <v>284</v>
      </c>
      <c r="E9501" s="45" t="str">
        <f>VLOOKUP(C9501,PROCV!E$50:G$126,3,0)</f>
        <v>Editorial</v>
      </c>
      <c r="F9501" s="1" t="s">
        <v>416</v>
      </c>
      <c r="G9501" s="1" t="s">
        <v>265</v>
      </c>
      <c r="H9501" s="1">
        <v>2016</v>
      </c>
      <c r="I9501" s="60">
        <f>VLOOKUP(H9501,PROCV!E$33:F$44,2,0)</f>
        <v>1.0294742132043471</v>
      </c>
      <c r="J9501" s="71">
        <v>9920</v>
      </c>
      <c r="K9501" s="44">
        <f t="shared" si="148"/>
        <v>10212.384194987122</v>
      </c>
    </row>
    <row r="9502" spans="1:11" s="43" customFormat="1" ht="19.7" customHeight="1" x14ac:dyDescent="0.25">
      <c r="A9502" s="43" t="s">
        <v>173</v>
      </c>
      <c r="B9502" s="1" t="s">
        <v>316</v>
      </c>
      <c r="C9502" s="1" t="s">
        <v>285</v>
      </c>
      <c r="D9502" s="1" t="s">
        <v>284</v>
      </c>
      <c r="E9502" s="45" t="str">
        <f>VLOOKUP(C9502,PROCV!E$50:G$126,3,0)</f>
        <v>Editorial</v>
      </c>
      <c r="F9502" s="1" t="s">
        <v>416</v>
      </c>
      <c r="G9502" s="1" t="s">
        <v>265</v>
      </c>
      <c r="H9502" s="1">
        <v>2016</v>
      </c>
      <c r="I9502" s="60">
        <f>VLOOKUP(H9502,PROCV!E$33:F$44,2,0)</f>
        <v>1.0294742132043471</v>
      </c>
      <c r="J9502" s="71">
        <v>256640</v>
      </c>
      <c r="K9502" s="44">
        <f t="shared" si="148"/>
        <v>264204.26207676361</v>
      </c>
    </row>
    <row r="9503" spans="1:11" s="43" customFormat="1" ht="19.7" customHeight="1" x14ac:dyDescent="0.25">
      <c r="A9503" s="43" t="s">
        <v>173</v>
      </c>
      <c r="B9503" s="1" t="s">
        <v>316</v>
      </c>
      <c r="C9503" s="1" t="s">
        <v>285</v>
      </c>
      <c r="D9503" s="1" t="s">
        <v>284</v>
      </c>
      <c r="E9503" s="45" t="str">
        <f>VLOOKUP(C9503,PROCV!E$50:G$126,3,0)</f>
        <v>Editorial</v>
      </c>
      <c r="F9503" s="1" t="s">
        <v>416</v>
      </c>
      <c r="G9503" s="1" t="s">
        <v>236</v>
      </c>
      <c r="H9503" s="1">
        <v>2016</v>
      </c>
      <c r="I9503" s="60">
        <f>VLOOKUP(H9503,PROCV!E$33:F$44,2,0)</f>
        <v>1.0294742132043471</v>
      </c>
      <c r="J9503" s="71">
        <v>31828</v>
      </c>
      <c r="K9503" s="44">
        <f t="shared" si="148"/>
        <v>32766.105257867959</v>
      </c>
    </row>
    <row r="9504" spans="1:11" s="43" customFormat="1" ht="19.7" customHeight="1" x14ac:dyDescent="0.25">
      <c r="A9504" s="43" t="s">
        <v>173</v>
      </c>
      <c r="B9504" s="1" t="s">
        <v>316</v>
      </c>
      <c r="C9504" s="1" t="s">
        <v>285</v>
      </c>
      <c r="D9504" s="1" t="s">
        <v>284</v>
      </c>
      <c r="E9504" s="45" t="str">
        <f>VLOOKUP(C9504,PROCV!E$50:G$126,3,0)</f>
        <v>Editorial</v>
      </c>
      <c r="F9504" s="1" t="s">
        <v>416</v>
      </c>
      <c r="G9504" s="1" t="s">
        <v>265</v>
      </c>
      <c r="H9504" s="1">
        <v>2016</v>
      </c>
      <c r="I9504" s="60">
        <f>VLOOKUP(H9504,PROCV!E$33:F$44,2,0)</f>
        <v>1.0294742132043471</v>
      </c>
      <c r="J9504" s="71">
        <v>9920</v>
      </c>
      <c r="K9504" s="44">
        <f t="shared" si="148"/>
        <v>10212.384194987122</v>
      </c>
    </row>
    <row r="9505" spans="1:11" s="43" customFormat="1" ht="19.7" customHeight="1" x14ac:dyDescent="0.25">
      <c r="A9505" s="43" t="s">
        <v>173</v>
      </c>
      <c r="B9505" s="1" t="s">
        <v>316</v>
      </c>
      <c r="C9505" s="1" t="s">
        <v>285</v>
      </c>
      <c r="D9505" s="1" t="s">
        <v>284</v>
      </c>
      <c r="E9505" s="45" t="str">
        <f>VLOOKUP(C9505,PROCV!E$50:G$126,3,0)</f>
        <v>Editorial</v>
      </c>
      <c r="F9505" s="1" t="s">
        <v>416</v>
      </c>
      <c r="G9505" s="1" t="s">
        <v>236</v>
      </c>
      <c r="H9505" s="1">
        <v>2016</v>
      </c>
      <c r="I9505" s="60">
        <f>VLOOKUP(H9505,PROCV!E$33:F$44,2,0)</f>
        <v>1.0294742132043471</v>
      </c>
      <c r="J9505" s="71">
        <v>1808</v>
      </c>
      <c r="K9505" s="44">
        <f t="shared" si="148"/>
        <v>1861.2893774734596</v>
      </c>
    </row>
    <row r="9506" spans="1:11" s="43" customFormat="1" ht="19.7" customHeight="1" x14ac:dyDescent="0.25">
      <c r="A9506" s="43" t="s">
        <v>173</v>
      </c>
      <c r="B9506" s="1" t="s">
        <v>316</v>
      </c>
      <c r="C9506" s="1" t="s">
        <v>285</v>
      </c>
      <c r="D9506" s="1" t="s">
        <v>284</v>
      </c>
      <c r="E9506" s="45" t="str">
        <f>VLOOKUP(C9506,PROCV!E$50:G$126,3,0)</f>
        <v>Editorial</v>
      </c>
      <c r="F9506" s="1" t="s">
        <v>416</v>
      </c>
      <c r="G9506" s="1" t="s">
        <v>265</v>
      </c>
      <c r="H9506" s="1">
        <v>2016</v>
      </c>
      <c r="I9506" s="60">
        <f>VLOOKUP(H9506,PROCV!E$33:F$44,2,0)</f>
        <v>1.0294742132043471</v>
      </c>
      <c r="J9506" s="71">
        <v>18640</v>
      </c>
      <c r="K9506" s="44">
        <f t="shared" si="148"/>
        <v>19189.39933412903</v>
      </c>
    </row>
    <row r="9507" spans="1:11" s="43" customFormat="1" ht="19.7" customHeight="1" x14ac:dyDescent="0.25">
      <c r="A9507" s="43" t="s">
        <v>173</v>
      </c>
      <c r="B9507" s="1" t="s">
        <v>316</v>
      </c>
      <c r="C9507" s="1" t="s">
        <v>283</v>
      </c>
      <c r="D9507" s="1" t="s">
        <v>282</v>
      </c>
      <c r="E9507" s="45" t="str">
        <f>VLOOKUP(C9507,PROCV!E$50:G$126,3,0)</f>
        <v>Editorial</v>
      </c>
      <c r="F9507" s="1" t="s">
        <v>416</v>
      </c>
      <c r="G9507" s="1" t="s">
        <v>236</v>
      </c>
      <c r="H9507" s="1">
        <v>2016</v>
      </c>
      <c r="I9507" s="60">
        <f>VLOOKUP(H9507,PROCV!E$33:F$44,2,0)</f>
        <v>1.0294742132043471</v>
      </c>
      <c r="J9507" s="71">
        <v>125901</v>
      </c>
      <c r="K9507" s="44">
        <f t="shared" si="148"/>
        <v>129611.8329166405</v>
      </c>
    </row>
    <row r="9508" spans="1:11" s="43" customFormat="1" ht="19.7" customHeight="1" x14ac:dyDescent="0.25">
      <c r="A9508" s="43" t="s">
        <v>173</v>
      </c>
      <c r="B9508" s="1" t="s">
        <v>316</v>
      </c>
      <c r="C9508" s="1" t="s">
        <v>283</v>
      </c>
      <c r="D9508" s="1" t="s">
        <v>282</v>
      </c>
      <c r="E9508" s="45" t="str">
        <f>VLOOKUP(C9508,PROCV!E$50:G$126,3,0)</f>
        <v>Editorial</v>
      </c>
      <c r="F9508" s="1" t="s">
        <v>416</v>
      </c>
      <c r="G9508" s="1" t="s">
        <v>236</v>
      </c>
      <c r="H9508" s="1">
        <v>2016</v>
      </c>
      <c r="I9508" s="60">
        <f>VLOOKUP(H9508,PROCV!E$33:F$44,2,0)</f>
        <v>1.0294742132043471</v>
      </c>
      <c r="J9508" s="71">
        <v>7100</v>
      </c>
      <c r="K9508" s="44">
        <f t="shared" si="148"/>
        <v>7309.2669137508638</v>
      </c>
    </row>
    <row r="9509" spans="1:11" s="43" customFormat="1" ht="19.7" customHeight="1" x14ac:dyDescent="0.25">
      <c r="A9509" s="43" t="s">
        <v>173</v>
      </c>
      <c r="B9509" s="1" t="s">
        <v>316</v>
      </c>
      <c r="C9509" s="1" t="s">
        <v>281</v>
      </c>
      <c r="D9509" s="1" t="s">
        <v>280</v>
      </c>
      <c r="E9509" s="45" t="str">
        <f>VLOOKUP(C9509,PROCV!E$50:G$126,3,0)</f>
        <v>Música</v>
      </c>
      <c r="F9509" s="1" t="s">
        <v>416</v>
      </c>
      <c r="G9509" s="1" t="s">
        <v>236</v>
      </c>
      <c r="H9509" s="1">
        <v>2016</v>
      </c>
      <c r="I9509" s="60">
        <f>VLOOKUP(H9509,PROCV!E$33:F$44,2,0)</f>
        <v>1.0294742132043471</v>
      </c>
      <c r="J9509" s="71">
        <v>7914</v>
      </c>
      <c r="K9509" s="44">
        <f t="shared" si="148"/>
        <v>8147.2589232992023</v>
      </c>
    </row>
    <row r="9510" spans="1:11" s="43" customFormat="1" ht="19.7" customHeight="1" x14ac:dyDescent="0.25">
      <c r="A9510" s="43" t="s">
        <v>173</v>
      </c>
      <c r="B9510" s="1" t="s">
        <v>316</v>
      </c>
      <c r="C9510" s="1" t="s">
        <v>281</v>
      </c>
      <c r="D9510" s="1" t="s">
        <v>280</v>
      </c>
      <c r="E9510" s="45" t="str">
        <f>VLOOKUP(C9510,PROCV!E$50:G$126,3,0)</f>
        <v>Música</v>
      </c>
      <c r="F9510" s="1" t="s">
        <v>416</v>
      </c>
      <c r="G9510" s="1" t="s">
        <v>236</v>
      </c>
      <c r="H9510" s="1">
        <v>2016</v>
      </c>
      <c r="I9510" s="60">
        <f>VLOOKUP(H9510,PROCV!E$33:F$44,2,0)</f>
        <v>1.0294742132043471</v>
      </c>
      <c r="J9510" s="71">
        <v>48498</v>
      </c>
      <c r="K9510" s="44">
        <f t="shared" si="148"/>
        <v>49927.440391984426</v>
      </c>
    </row>
    <row r="9511" spans="1:11" s="43" customFormat="1" ht="19.7" customHeight="1" x14ac:dyDescent="0.25">
      <c r="A9511" s="43" t="s">
        <v>173</v>
      </c>
      <c r="B9511" s="1" t="s">
        <v>316</v>
      </c>
      <c r="C9511" s="1" t="s">
        <v>281</v>
      </c>
      <c r="D9511" s="1" t="s">
        <v>280</v>
      </c>
      <c r="E9511" s="45" t="str">
        <f>VLOOKUP(C9511,PROCV!E$50:G$126,3,0)</f>
        <v>Música</v>
      </c>
      <c r="F9511" s="1" t="s">
        <v>416</v>
      </c>
      <c r="G9511" s="1" t="s">
        <v>236</v>
      </c>
      <c r="H9511" s="1">
        <v>2016</v>
      </c>
      <c r="I9511" s="60">
        <f>VLOOKUP(H9511,PROCV!E$33:F$44,2,0)</f>
        <v>1.0294742132043471</v>
      </c>
      <c r="J9511" s="71">
        <v>8325</v>
      </c>
      <c r="K9511" s="44">
        <f t="shared" si="148"/>
        <v>8570.3728249261894</v>
      </c>
    </row>
    <row r="9512" spans="1:11" s="43" customFormat="1" ht="19.7" customHeight="1" x14ac:dyDescent="0.25">
      <c r="A9512" s="43" t="s">
        <v>173</v>
      </c>
      <c r="B9512" s="1" t="s">
        <v>316</v>
      </c>
      <c r="C9512" s="1" t="s">
        <v>279</v>
      </c>
      <c r="D9512" s="1" t="s">
        <v>278</v>
      </c>
      <c r="E9512" s="45" t="str">
        <f>VLOOKUP(C9512,PROCV!E$50:G$126,3,0)</f>
        <v>Editorial</v>
      </c>
      <c r="F9512" s="1" t="s">
        <v>416</v>
      </c>
      <c r="G9512" s="1" t="s">
        <v>236</v>
      </c>
      <c r="H9512" s="1">
        <v>2016</v>
      </c>
      <c r="I9512" s="60">
        <f>VLOOKUP(H9512,PROCV!E$33:F$44,2,0)</f>
        <v>1.0294742132043471</v>
      </c>
      <c r="J9512" s="71">
        <v>28181</v>
      </c>
      <c r="K9512" s="44">
        <f t="shared" si="148"/>
        <v>29011.612802311705</v>
      </c>
    </row>
    <row r="9513" spans="1:11" s="43" customFormat="1" ht="19.7" customHeight="1" x14ac:dyDescent="0.25">
      <c r="A9513" s="43" t="s">
        <v>173</v>
      </c>
      <c r="B9513" s="1" t="s">
        <v>316</v>
      </c>
      <c r="C9513" s="1" t="s">
        <v>279</v>
      </c>
      <c r="D9513" s="1" t="s">
        <v>278</v>
      </c>
      <c r="E9513" s="45" t="str">
        <f>VLOOKUP(C9513,PROCV!E$50:G$126,3,0)</f>
        <v>Editorial</v>
      </c>
      <c r="F9513" s="1" t="s">
        <v>416</v>
      </c>
      <c r="G9513" s="1" t="s">
        <v>236</v>
      </c>
      <c r="H9513" s="1">
        <v>2016</v>
      </c>
      <c r="I9513" s="60">
        <f>VLOOKUP(H9513,PROCV!E$33:F$44,2,0)</f>
        <v>1.0294742132043471</v>
      </c>
      <c r="J9513" s="71">
        <v>37185</v>
      </c>
      <c r="K9513" s="44">
        <f t="shared" si="148"/>
        <v>38280.998618003643</v>
      </c>
    </row>
    <row r="9514" spans="1:11" s="43" customFormat="1" ht="19.7" customHeight="1" x14ac:dyDescent="0.25">
      <c r="A9514" s="43" t="s">
        <v>173</v>
      </c>
      <c r="B9514" s="1" t="s">
        <v>316</v>
      </c>
      <c r="C9514" s="1" t="s">
        <v>277</v>
      </c>
      <c r="D9514" s="1" t="s">
        <v>276</v>
      </c>
      <c r="E9514" s="45" t="str">
        <f>VLOOKUP(C9514,PROCV!E$50:G$126,3,0)</f>
        <v>Editorial</v>
      </c>
      <c r="F9514" s="1" t="s">
        <v>416</v>
      </c>
      <c r="G9514" s="1" t="s">
        <v>236</v>
      </c>
      <c r="H9514" s="1">
        <v>2016</v>
      </c>
      <c r="I9514" s="60">
        <f>VLOOKUP(H9514,PROCV!E$33:F$44,2,0)</f>
        <v>1.0294742132043471</v>
      </c>
      <c r="J9514" s="71">
        <v>26148</v>
      </c>
      <c r="K9514" s="44">
        <f t="shared" si="148"/>
        <v>26918.691726867266</v>
      </c>
    </row>
    <row r="9515" spans="1:11" s="43" customFormat="1" ht="19.7" customHeight="1" x14ac:dyDescent="0.25">
      <c r="A9515" s="43" t="s">
        <v>173</v>
      </c>
      <c r="B9515" s="1" t="s">
        <v>316</v>
      </c>
      <c r="C9515" s="1" t="s">
        <v>269</v>
      </c>
      <c r="D9515" s="1" t="s">
        <v>268</v>
      </c>
      <c r="E9515" s="45" t="str">
        <f>VLOOKUP(C9515,PROCV!E$50:G$126,3,0)</f>
        <v>NA</v>
      </c>
      <c r="F9515" s="1" t="s">
        <v>416</v>
      </c>
      <c r="G9515" s="1" t="s">
        <v>236</v>
      </c>
      <c r="H9515" s="1">
        <v>2016</v>
      </c>
      <c r="I9515" s="60">
        <f>VLOOKUP(H9515,PROCV!E$33:F$44,2,0)</f>
        <v>1.0294742132043471</v>
      </c>
      <c r="J9515" s="71">
        <v>34418</v>
      </c>
      <c r="K9515" s="44">
        <f t="shared" si="148"/>
        <v>35432.443470067221</v>
      </c>
    </row>
    <row r="9516" spans="1:11" s="43" customFormat="1" ht="19.7" customHeight="1" x14ac:dyDescent="0.25">
      <c r="A9516" s="43" t="s">
        <v>173</v>
      </c>
      <c r="B9516" s="1" t="s">
        <v>316</v>
      </c>
      <c r="C9516" s="1" t="s">
        <v>269</v>
      </c>
      <c r="D9516" s="1" t="s">
        <v>268</v>
      </c>
      <c r="E9516" s="45" t="str">
        <f>VLOOKUP(C9516,PROCV!E$50:G$126,3,0)</f>
        <v>NA</v>
      </c>
      <c r="F9516" s="1" t="s">
        <v>416</v>
      </c>
      <c r="G9516" s="1" t="s">
        <v>236</v>
      </c>
      <c r="H9516" s="1">
        <v>2016</v>
      </c>
      <c r="I9516" s="60">
        <f>VLOOKUP(H9516,PROCV!E$33:F$44,2,0)</f>
        <v>1.0294742132043471</v>
      </c>
      <c r="J9516" s="71">
        <v>11139</v>
      </c>
      <c r="K9516" s="44">
        <f t="shared" si="148"/>
        <v>11467.313260883222</v>
      </c>
    </row>
    <row r="9517" spans="1:11" s="43" customFormat="1" ht="19.7" customHeight="1" x14ac:dyDescent="0.25">
      <c r="A9517" s="43" t="s">
        <v>173</v>
      </c>
      <c r="B9517" s="1" t="s">
        <v>316</v>
      </c>
      <c r="C9517" s="1" t="s">
        <v>269</v>
      </c>
      <c r="D9517" s="1" t="s">
        <v>268</v>
      </c>
      <c r="E9517" s="45" t="str">
        <f>VLOOKUP(C9517,PROCV!E$50:G$126,3,0)</f>
        <v>NA</v>
      </c>
      <c r="F9517" s="1" t="s">
        <v>416</v>
      </c>
      <c r="G9517" s="1" t="s">
        <v>236</v>
      </c>
      <c r="H9517" s="1">
        <v>2016</v>
      </c>
      <c r="I9517" s="60">
        <f>VLOOKUP(H9517,PROCV!E$33:F$44,2,0)</f>
        <v>1.0294742132043471</v>
      </c>
      <c r="J9517" s="71">
        <v>2376</v>
      </c>
      <c r="K9517" s="44">
        <f t="shared" si="148"/>
        <v>2446.0307305735287</v>
      </c>
    </row>
    <row r="9518" spans="1:11" s="43" customFormat="1" ht="19.7" customHeight="1" x14ac:dyDescent="0.25">
      <c r="A9518" s="43" t="s">
        <v>173</v>
      </c>
      <c r="B9518" s="1" t="s">
        <v>316</v>
      </c>
      <c r="C9518" s="1" t="s">
        <v>267</v>
      </c>
      <c r="D9518" s="1" t="s">
        <v>266</v>
      </c>
      <c r="E9518" s="45" t="str">
        <f>VLOOKUP(C9518,PROCV!E$50:G$126,3,0)</f>
        <v>Audiovisual</v>
      </c>
      <c r="F9518" s="1" t="s">
        <v>416</v>
      </c>
      <c r="G9518" s="1" t="s">
        <v>265</v>
      </c>
      <c r="H9518" s="1">
        <v>2016</v>
      </c>
      <c r="I9518" s="60">
        <f>VLOOKUP(H9518,PROCV!E$33:F$44,2,0)</f>
        <v>1.0294742132043471</v>
      </c>
      <c r="J9518" s="71">
        <v>47137065</v>
      </c>
      <c r="K9518" s="44">
        <f t="shared" si="148"/>
        <v>48526392.903637163</v>
      </c>
    </row>
    <row r="9519" spans="1:11" s="43" customFormat="1" ht="19.7" customHeight="1" x14ac:dyDescent="0.25">
      <c r="A9519" s="43" t="s">
        <v>173</v>
      </c>
      <c r="B9519" s="1" t="s">
        <v>316</v>
      </c>
      <c r="C9519" s="1" t="s">
        <v>252</v>
      </c>
      <c r="D9519" s="1" t="s">
        <v>251</v>
      </c>
      <c r="E9519" s="45" t="str">
        <f>VLOOKUP(C9519,PROCV!E$50:G$126,3,0)</f>
        <v>Audiovisual</v>
      </c>
      <c r="F9519" s="1" t="s">
        <v>416</v>
      </c>
      <c r="G9519" s="1" t="s">
        <v>236</v>
      </c>
      <c r="H9519" s="1">
        <v>2016</v>
      </c>
      <c r="I9519" s="60">
        <f>VLOOKUP(H9519,PROCV!E$33:F$44,2,0)</f>
        <v>1.0294742132043471</v>
      </c>
      <c r="J9519" s="1">
        <v>926</v>
      </c>
      <c r="K9519" s="44">
        <f t="shared" si="148"/>
        <v>953.2931214272254</v>
      </c>
    </row>
    <row r="9520" spans="1:11" s="43" customFormat="1" ht="19.7" customHeight="1" x14ac:dyDescent="0.25">
      <c r="A9520" s="43" t="s">
        <v>173</v>
      </c>
      <c r="B9520" s="1" t="s">
        <v>316</v>
      </c>
      <c r="C9520" s="1" t="s">
        <v>252</v>
      </c>
      <c r="D9520" s="1" t="s">
        <v>251</v>
      </c>
      <c r="E9520" s="45" t="str">
        <f>VLOOKUP(C9520,PROCV!E$50:G$126,3,0)</f>
        <v>Audiovisual</v>
      </c>
      <c r="F9520" s="1" t="s">
        <v>416</v>
      </c>
      <c r="G9520" s="1" t="s">
        <v>236</v>
      </c>
      <c r="H9520" s="1">
        <v>2016</v>
      </c>
      <c r="I9520" s="60">
        <f>VLOOKUP(H9520,PROCV!E$33:F$44,2,0)</f>
        <v>1.0294742132043471</v>
      </c>
      <c r="J9520" s="71">
        <v>184545</v>
      </c>
      <c r="K9520" s="44">
        <f t="shared" si="148"/>
        <v>189984.31867579624</v>
      </c>
    </row>
    <row r="9521" spans="1:11" s="43" customFormat="1" ht="19.7" customHeight="1" x14ac:dyDescent="0.25">
      <c r="A9521" s="43" t="s">
        <v>173</v>
      </c>
      <c r="B9521" s="1" t="s">
        <v>316</v>
      </c>
      <c r="C9521" s="1" t="s">
        <v>238</v>
      </c>
      <c r="D9521" s="1" t="s">
        <v>237</v>
      </c>
      <c r="E9521" s="45" t="str">
        <f>VLOOKUP(C9521,PROCV!E$50:G$126,3,0)</f>
        <v>Artes Cênicas e Espetáculos</v>
      </c>
      <c r="F9521" s="1" t="s">
        <v>416</v>
      </c>
      <c r="G9521" s="1" t="s">
        <v>236</v>
      </c>
      <c r="H9521" s="1">
        <v>2016</v>
      </c>
      <c r="I9521" s="60">
        <f>VLOOKUP(H9521,PROCV!E$33:F$44,2,0)</f>
        <v>1.0294742132043471</v>
      </c>
      <c r="J9521" s="71">
        <v>4864</v>
      </c>
      <c r="K9521" s="44">
        <f t="shared" si="148"/>
        <v>5007.3625730259446</v>
      </c>
    </row>
    <row r="9522" spans="1:11" s="43" customFormat="1" ht="19.7" customHeight="1" x14ac:dyDescent="0.25">
      <c r="A9522" s="43" t="s">
        <v>169</v>
      </c>
      <c r="B9522" s="1" t="s">
        <v>316</v>
      </c>
      <c r="C9522" s="1" t="s">
        <v>289</v>
      </c>
      <c r="D9522" s="1" t="s">
        <v>288</v>
      </c>
      <c r="E9522" s="45" t="str">
        <f>VLOOKUP(C9522,PROCV!E$50:G$126,3,0)</f>
        <v>Editorial</v>
      </c>
      <c r="F9522" s="1" t="s">
        <v>416</v>
      </c>
      <c r="G9522" s="1" t="s">
        <v>236</v>
      </c>
      <c r="H9522" s="1">
        <v>2016</v>
      </c>
      <c r="I9522" s="60">
        <f>VLOOKUP(H9522,PROCV!E$33:F$44,2,0)</f>
        <v>1.0294742132043471</v>
      </c>
      <c r="J9522" s="71">
        <v>90724</v>
      </c>
      <c r="K9522" s="44">
        <f t="shared" si="148"/>
        <v>93398.018518751182</v>
      </c>
    </row>
    <row r="9523" spans="1:11" s="43" customFormat="1" ht="19.7" customHeight="1" x14ac:dyDescent="0.25">
      <c r="A9523" s="43" t="s">
        <v>169</v>
      </c>
      <c r="B9523" s="1" t="s">
        <v>316</v>
      </c>
      <c r="C9523" s="1" t="s">
        <v>287</v>
      </c>
      <c r="D9523" s="1" t="s">
        <v>286</v>
      </c>
      <c r="E9523" s="45" t="str">
        <f>VLOOKUP(C9523,PROCV!E$50:G$126,3,0)</f>
        <v>Música</v>
      </c>
      <c r="F9523" s="1" t="s">
        <v>416</v>
      </c>
      <c r="G9523" s="1" t="s">
        <v>236</v>
      </c>
      <c r="H9523" s="1">
        <v>2016</v>
      </c>
      <c r="I9523" s="60">
        <f>VLOOKUP(H9523,PROCV!E$33:F$44,2,0)</f>
        <v>1.0294742132043471</v>
      </c>
      <c r="J9523" s="71">
        <v>40445</v>
      </c>
      <c r="K9523" s="44">
        <f t="shared" si="148"/>
        <v>41637.084553049819</v>
      </c>
    </row>
    <row r="9524" spans="1:11" s="43" customFormat="1" ht="19.7" customHeight="1" x14ac:dyDescent="0.25">
      <c r="A9524" s="43" t="s">
        <v>169</v>
      </c>
      <c r="B9524" s="1" t="s">
        <v>316</v>
      </c>
      <c r="C9524" s="1" t="s">
        <v>287</v>
      </c>
      <c r="D9524" s="1" t="s">
        <v>286</v>
      </c>
      <c r="E9524" s="45" t="str">
        <f>VLOOKUP(C9524,PROCV!E$50:G$126,3,0)</f>
        <v>Música</v>
      </c>
      <c r="F9524" s="1" t="s">
        <v>416</v>
      </c>
      <c r="G9524" s="1" t="s">
        <v>236</v>
      </c>
      <c r="H9524" s="1">
        <v>2016</v>
      </c>
      <c r="I9524" s="60">
        <f>VLOOKUP(H9524,PROCV!E$33:F$44,2,0)</f>
        <v>1.0294742132043471</v>
      </c>
      <c r="J9524" s="71">
        <v>125366</v>
      </c>
      <c r="K9524" s="44">
        <f t="shared" si="148"/>
        <v>129061.06421257618</v>
      </c>
    </row>
    <row r="9525" spans="1:11" s="43" customFormat="1" ht="19.7" customHeight="1" x14ac:dyDescent="0.25">
      <c r="A9525" s="43" t="s">
        <v>169</v>
      </c>
      <c r="B9525" s="1" t="s">
        <v>316</v>
      </c>
      <c r="C9525" s="1" t="s">
        <v>287</v>
      </c>
      <c r="D9525" s="1" t="s">
        <v>286</v>
      </c>
      <c r="E9525" s="45" t="str">
        <f>VLOOKUP(C9525,PROCV!E$50:G$126,3,0)</f>
        <v>Música</v>
      </c>
      <c r="F9525" s="1" t="s">
        <v>416</v>
      </c>
      <c r="G9525" s="1" t="s">
        <v>236</v>
      </c>
      <c r="H9525" s="1">
        <v>2016</v>
      </c>
      <c r="I9525" s="60">
        <f>VLOOKUP(H9525,PROCV!E$33:F$44,2,0)</f>
        <v>1.0294742132043471</v>
      </c>
      <c r="J9525" s="71">
        <v>1391</v>
      </c>
      <c r="K9525" s="44">
        <f t="shared" si="148"/>
        <v>1431.9986305672467</v>
      </c>
    </row>
    <row r="9526" spans="1:11" s="43" customFormat="1" ht="19.7" customHeight="1" x14ac:dyDescent="0.25">
      <c r="A9526" s="43" t="s">
        <v>169</v>
      </c>
      <c r="B9526" s="1" t="s">
        <v>316</v>
      </c>
      <c r="C9526" s="1" t="s">
        <v>285</v>
      </c>
      <c r="D9526" s="1" t="s">
        <v>284</v>
      </c>
      <c r="E9526" s="45" t="str">
        <f>VLOOKUP(C9526,PROCV!E$50:G$126,3,0)</f>
        <v>Editorial</v>
      </c>
      <c r="F9526" s="1" t="s">
        <v>416</v>
      </c>
      <c r="G9526" s="1" t="s">
        <v>236</v>
      </c>
      <c r="H9526" s="1">
        <v>2016</v>
      </c>
      <c r="I9526" s="60">
        <f>VLOOKUP(H9526,PROCV!E$33:F$44,2,0)</f>
        <v>1.0294742132043471</v>
      </c>
      <c r="J9526" s="71">
        <v>38345</v>
      </c>
      <c r="K9526" s="44">
        <f t="shared" si="148"/>
        <v>39475.188705320688</v>
      </c>
    </row>
    <row r="9527" spans="1:11" s="43" customFormat="1" ht="19.7" customHeight="1" x14ac:dyDescent="0.25">
      <c r="A9527" s="43" t="s">
        <v>169</v>
      </c>
      <c r="B9527" s="1" t="s">
        <v>316</v>
      </c>
      <c r="C9527" s="1" t="s">
        <v>285</v>
      </c>
      <c r="D9527" s="1" t="s">
        <v>284</v>
      </c>
      <c r="E9527" s="45" t="str">
        <f>VLOOKUP(C9527,PROCV!E$50:G$126,3,0)</f>
        <v>Editorial</v>
      </c>
      <c r="F9527" s="1" t="s">
        <v>416</v>
      </c>
      <c r="G9527" s="1" t="s">
        <v>236</v>
      </c>
      <c r="H9527" s="1">
        <v>2016</v>
      </c>
      <c r="I9527" s="60">
        <f>VLOOKUP(H9527,PROCV!E$33:F$44,2,0)</f>
        <v>1.0294742132043471</v>
      </c>
      <c r="J9527" s="71">
        <v>112430</v>
      </c>
      <c r="K9527" s="44">
        <f t="shared" si="148"/>
        <v>115743.78579056474</v>
      </c>
    </row>
    <row r="9528" spans="1:11" s="43" customFormat="1" ht="19.7" customHeight="1" x14ac:dyDescent="0.25">
      <c r="A9528" s="43" t="s">
        <v>169</v>
      </c>
      <c r="B9528" s="1" t="s">
        <v>316</v>
      </c>
      <c r="C9528" s="1" t="s">
        <v>285</v>
      </c>
      <c r="D9528" s="1" t="s">
        <v>284</v>
      </c>
      <c r="E9528" s="45" t="str">
        <f>VLOOKUP(C9528,PROCV!E$50:G$126,3,0)</f>
        <v>Editorial</v>
      </c>
      <c r="F9528" s="1" t="s">
        <v>416</v>
      </c>
      <c r="G9528" s="1" t="s">
        <v>236</v>
      </c>
      <c r="H9528" s="1">
        <v>2016</v>
      </c>
      <c r="I9528" s="60">
        <f>VLOOKUP(H9528,PROCV!E$33:F$44,2,0)</f>
        <v>1.0294742132043471</v>
      </c>
      <c r="J9528" s="71">
        <v>42194</v>
      </c>
      <c r="K9528" s="44">
        <f t="shared" si="148"/>
        <v>43437.634951944223</v>
      </c>
    </row>
    <row r="9529" spans="1:11" s="43" customFormat="1" ht="19.7" customHeight="1" x14ac:dyDescent="0.25">
      <c r="A9529" s="43" t="s">
        <v>169</v>
      </c>
      <c r="B9529" s="1" t="s">
        <v>316</v>
      </c>
      <c r="C9529" s="1" t="s">
        <v>283</v>
      </c>
      <c r="D9529" s="1" t="s">
        <v>282</v>
      </c>
      <c r="E9529" s="45" t="str">
        <f>VLOOKUP(C9529,PROCV!E$50:G$126,3,0)</f>
        <v>Editorial</v>
      </c>
      <c r="F9529" s="1" t="s">
        <v>416</v>
      </c>
      <c r="G9529" s="1" t="s">
        <v>236</v>
      </c>
      <c r="H9529" s="1">
        <v>2016</v>
      </c>
      <c r="I9529" s="60">
        <f>VLOOKUP(H9529,PROCV!E$33:F$44,2,0)</f>
        <v>1.0294742132043471</v>
      </c>
      <c r="J9529" s="71">
        <v>52920</v>
      </c>
      <c r="K9529" s="44">
        <f t="shared" si="148"/>
        <v>54479.775362774046</v>
      </c>
    </row>
    <row r="9530" spans="1:11" s="43" customFormat="1" ht="19.7" customHeight="1" x14ac:dyDescent="0.25">
      <c r="A9530" s="43" t="s">
        <v>169</v>
      </c>
      <c r="B9530" s="1" t="s">
        <v>316</v>
      </c>
      <c r="C9530" s="1" t="s">
        <v>281</v>
      </c>
      <c r="D9530" s="1" t="s">
        <v>280</v>
      </c>
      <c r="E9530" s="45" t="str">
        <f>VLOOKUP(C9530,PROCV!E$50:G$126,3,0)</f>
        <v>Música</v>
      </c>
      <c r="F9530" s="1" t="s">
        <v>416</v>
      </c>
      <c r="G9530" s="1" t="s">
        <v>236</v>
      </c>
      <c r="H9530" s="1">
        <v>2016</v>
      </c>
      <c r="I9530" s="60">
        <f>VLOOKUP(H9530,PROCV!E$33:F$44,2,0)</f>
        <v>1.0294742132043471</v>
      </c>
      <c r="J9530" s="71">
        <v>14825</v>
      </c>
      <c r="K9530" s="44">
        <f t="shared" si="148"/>
        <v>15261.955210754446</v>
      </c>
    </row>
    <row r="9531" spans="1:11" s="43" customFormat="1" ht="19.7" customHeight="1" x14ac:dyDescent="0.25">
      <c r="A9531" s="43" t="s">
        <v>169</v>
      </c>
      <c r="B9531" s="1" t="s">
        <v>316</v>
      </c>
      <c r="C9531" s="1" t="s">
        <v>281</v>
      </c>
      <c r="D9531" s="1" t="s">
        <v>280</v>
      </c>
      <c r="E9531" s="45" t="str">
        <f>VLOOKUP(C9531,PROCV!E$50:G$126,3,0)</f>
        <v>Música</v>
      </c>
      <c r="F9531" s="1" t="s">
        <v>416</v>
      </c>
      <c r="G9531" s="1" t="s">
        <v>236</v>
      </c>
      <c r="H9531" s="1">
        <v>2016</v>
      </c>
      <c r="I9531" s="60">
        <f>VLOOKUP(H9531,PROCV!E$33:F$44,2,0)</f>
        <v>1.0294742132043471</v>
      </c>
      <c r="J9531" s="71">
        <v>72593</v>
      </c>
      <c r="K9531" s="44">
        <f t="shared" si="148"/>
        <v>74732.621559143168</v>
      </c>
    </row>
    <row r="9532" spans="1:11" s="43" customFormat="1" ht="19.7" customHeight="1" x14ac:dyDescent="0.25">
      <c r="A9532" s="43" t="s">
        <v>169</v>
      </c>
      <c r="B9532" s="1" t="s">
        <v>316</v>
      </c>
      <c r="C9532" s="1" t="s">
        <v>281</v>
      </c>
      <c r="D9532" s="1" t="s">
        <v>280</v>
      </c>
      <c r="E9532" s="45" t="str">
        <f>VLOOKUP(C9532,PROCV!E$50:G$126,3,0)</f>
        <v>Música</v>
      </c>
      <c r="F9532" s="1" t="s">
        <v>416</v>
      </c>
      <c r="G9532" s="1" t="s">
        <v>236</v>
      </c>
      <c r="H9532" s="1">
        <v>2016</v>
      </c>
      <c r="I9532" s="60">
        <f>VLOOKUP(H9532,PROCV!E$33:F$44,2,0)</f>
        <v>1.0294742132043471</v>
      </c>
      <c r="J9532" s="1">
        <v>804</v>
      </c>
      <c r="K9532" s="44">
        <f t="shared" si="148"/>
        <v>827.69726741629506</v>
      </c>
    </row>
    <row r="9533" spans="1:11" s="43" customFormat="1" ht="19.7" customHeight="1" x14ac:dyDescent="0.25">
      <c r="A9533" s="43" t="s">
        <v>169</v>
      </c>
      <c r="B9533" s="1" t="s">
        <v>316</v>
      </c>
      <c r="C9533" s="1" t="s">
        <v>281</v>
      </c>
      <c r="D9533" s="1" t="s">
        <v>280</v>
      </c>
      <c r="E9533" s="45" t="str">
        <f>VLOOKUP(C9533,PROCV!E$50:G$126,3,0)</f>
        <v>Música</v>
      </c>
      <c r="F9533" s="1" t="s">
        <v>416</v>
      </c>
      <c r="G9533" s="1" t="s">
        <v>236</v>
      </c>
      <c r="H9533" s="1">
        <v>2016</v>
      </c>
      <c r="I9533" s="60">
        <f>VLOOKUP(H9533,PROCV!E$33:F$44,2,0)</f>
        <v>1.0294742132043471</v>
      </c>
      <c r="J9533" s="71">
        <v>35000</v>
      </c>
      <c r="K9533" s="44">
        <f t="shared" si="148"/>
        <v>36031.597462152145</v>
      </c>
    </row>
    <row r="9534" spans="1:11" s="43" customFormat="1" ht="19.7" customHeight="1" x14ac:dyDescent="0.25">
      <c r="A9534" s="43" t="s">
        <v>169</v>
      </c>
      <c r="B9534" s="1" t="s">
        <v>316</v>
      </c>
      <c r="C9534" s="1" t="s">
        <v>279</v>
      </c>
      <c r="D9534" s="1" t="s">
        <v>278</v>
      </c>
      <c r="E9534" s="45" t="str">
        <f>VLOOKUP(C9534,PROCV!E$50:G$126,3,0)</f>
        <v>Editorial</v>
      </c>
      <c r="F9534" s="1" t="s">
        <v>416</v>
      </c>
      <c r="G9534" s="1" t="s">
        <v>236</v>
      </c>
      <c r="H9534" s="1">
        <v>2016</v>
      </c>
      <c r="I9534" s="60">
        <f>VLOOKUP(H9534,PROCV!E$33:F$44,2,0)</f>
        <v>1.0294742132043471</v>
      </c>
      <c r="J9534" s="71">
        <v>17172</v>
      </c>
      <c r="K9534" s="44">
        <f t="shared" si="148"/>
        <v>17678.13118914505</v>
      </c>
    </row>
    <row r="9535" spans="1:11" s="43" customFormat="1" ht="19.7" customHeight="1" x14ac:dyDescent="0.25">
      <c r="A9535" s="43" t="s">
        <v>169</v>
      </c>
      <c r="B9535" s="1" t="s">
        <v>316</v>
      </c>
      <c r="C9535" s="1" t="s">
        <v>277</v>
      </c>
      <c r="D9535" s="1" t="s">
        <v>276</v>
      </c>
      <c r="E9535" s="45" t="str">
        <f>VLOOKUP(C9535,PROCV!E$50:G$126,3,0)</f>
        <v>Editorial</v>
      </c>
      <c r="F9535" s="1" t="s">
        <v>416</v>
      </c>
      <c r="G9535" s="1" t="s">
        <v>236</v>
      </c>
      <c r="H9535" s="1">
        <v>2016</v>
      </c>
      <c r="I9535" s="60">
        <f>VLOOKUP(H9535,PROCV!E$33:F$44,2,0)</f>
        <v>1.0294742132043471</v>
      </c>
      <c r="J9535" s="71">
        <v>21587</v>
      </c>
      <c r="K9535" s="44">
        <f t="shared" si="148"/>
        <v>22223.259840442239</v>
      </c>
    </row>
    <row r="9536" spans="1:11" s="43" customFormat="1" ht="19.7" customHeight="1" x14ac:dyDescent="0.25">
      <c r="A9536" s="43" t="s">
        <v>169</v>
      </c>
      <c r="B9536" s="1" t="s">
        <v>316</v>
      </c>
      <c r="C9536" s="1" t="s">
        <v>275</v>
      </c>
      <c r="D9536" s="1" t="s">
        <v>274</v>
      </c>
      <c r="E9536" s="45" t="str">
        <f>VLOOKUP(C9536,PROCV!E$50:G$126,3,0)</f>
        <v>Editorial</v>
      </c>
      <c r="F9536" s="1" t="s">
        <v>416</v>
      </c>
      <c r="G9536" s="1" t="s">
        <v>236</v>
      </c>
      <c r="H9536" s="1">
        <v>2016</v>
      </c>
      <c r="I9536" s="60">
        <f>VLOOKUP(H9536,PROCV!E$33:F$44,2,0)</f>
        <v>1.0294742132043471</v>
      </c>
      <c r="J9536" s="71">
        <v>22044</v>
      </c>
      <c r="K9536" s="44">
        <f t="shared" si="148"/>
        <v>22693.729555876627</v>
      </c>
    </row>
    <row r="9537" spans="1:11" s="43" customFormat="1" ht="19.7" customHeight="1" x14ac:dyDescent="0.25">
      <c r="A9537" s="43" t="s">
        <v>169</v>
      </c>
      <c r="B9537" s="1" t="s">
        <v>316</v>
      </c>
      <c r="C9537" s="1" t="s">
        <v>273</v>
      </c>
      <c r="D9537" s="1" t="s">
        <v>272</v>
      </c>
      <c r="E9537" s="45" t="str">
        <f>VLOOKUP(C9537,PROCV!E$50:G$126,3,0)</f>
        <v>Editorial</v>
      </c>
      <c r="F9537" s="1" t="s">
        <v>416</v>
      </c>
      <c r="G9537" s="1" t="s">
        <v>236</v>
      </c>
      <c r="H9537" s="1">
        <v>2016</v>
      </c>
      <c r="I9537" s="60">
        <f>VLOOKUP(H9537,PROCV!E$33:F$44,2,0)</f>
        <v>1.0294742132043471</v>
      </c>
      <c r="J9537" s="71">
        <v>180166</v>
      </c>
      <c r="K9537" s="44">
        <f t="shared" si="148"/>
        <v>185476.25109617438</v>
      </c>
    </row>
    <row r="9538" spans="1:11" s="43" customFormat="1" ht="19.7" customHeight="1" x14ac:dyDescent="0.25">
      <c r="A9538" s="43" t="s">
        <v>169</v>
      </c>
      <c r="B9538" s="1" t="s">
        <v>316</v>
      </c>
      <c r="C9538" s="1" t="s">
        <v>273</v>
      </c>
      <c r="D9538" s="1" t="s">
        <v>272</v>
      </c>
      <c r="E9538" s="45" t="str">
        <f>VLOOKUP(C9538,PROCV!E$50:G$126,3,0)</f>
        <v>Editorial</v>
      </c>
      <c r="F9538" s="1" t="s">
        <v>416</v>
      </c>
      <c r="G9538" s="1" t="s">
        <v>236</v>
      </c>
      <c r="H9538" s="1">
        <v>2016</v>
      </c>
      <c r="I9538" s="60">
        <f>VLOOKUP(H9538,PROCV!E$33:F$44,2,0)</f>
        <v>1.0294742132043471</v>
      </c>
      <c r="J9538" s="71">
        <v>20613</v>
      </c>
      <c r="K9538" s="44">
        <f t="shared" si="148"/>
        <v>21220.551956781204</v>
      </c>
    </row>
    <row r="9539" spans="1:11" s="43" customFormat="1" ht="19.7" customHeight="1" x14ac:dyDescent="0.25">
      <c r="A9539" s="43" t="s">
        <v>169</v>
      </c>
      <c r="B9539" s="1" t="s">
        <v>316</v>
      </c>
      <c r="C9539" s="1" t="s">
        <v>271</v>
      </c>
      <c r="D9539" s="1" t="s">
        <v>270</v>
      </c>
      <c r="E9539" s="45" t="str">
        <f>VLOOKUP(C9539,PROCV!E$50:G$126,3,0)</f>
        <v>Editorial</v>
      </c>
      <c r="F9539" s="1" t="s">
        <v>416</v>
      </c>
      <c r="G9539" s="1" t="s">
        <v>236</v>
      </c>
      <c r="H9539" s="1">
        <v>2016</v>
      </c>
      <c r="I9539" s="60">
        <f>VLOOKUP(H9539,PROCV!E$33:F$44,2,0)</f>
        <v>1.0294742132043471</v>
      </c>
      <c r="J9539" s="71">
        <v>9728</v>
      </c>
      <c r="K9539" s="44">
        <f t="shared" ref="K9539:K9602" si="149">J9539*I9539</f>
        <v>10014.725146051889</v>
      </c>
    </row>
    <row r="9540" spans="1:11" s="43" customFormat="1" ht="19.7" customHeight="1" x14ac:dyDescent="0.25">
      <c r="A9540" s="43" t="s">
        <v>169</v>
      </c>
      <c r="B9540" s="1" t="s">
        <v>316</v>
      </c>
      <c r="C9540" s="1" t="s">
        <v>269</v>
      </c>
      <c r="D9540" s="1" t="s">
        <v>268</v>
      </c>
      <c r="E9540" s="45" t="str">
        <f>VLOOKUP(C9540,PROCV!E$50:G$126,3,0)</f>
        <v>NA</v>
      </c>
      <c r="F9540" s="1" t="s">
        <v>416</v>
      </c>
      <c r="G9540" s="1" t="s">
        <v>236</v>
      </c>
      <c r="H9540" s="1">
        <v>2016</v>
      </c>
      <c r="I9540" s="60">
        <f>VLOOKUP(H9540,PROCV!E$33:F$44,2,0)</f>
        <v>1.0294742132043471</v>
      </c>
      <c r="J9540" s="71">
        <v>3282</v>
      </c>
      <c r="K9540" s="44">
        <f t="shared" si="149"/>
        <v>3378.7343677366671</v>
      </c>
    </row>
    <row r="9541" spans="1:11" s="43" customFormat="1" ht="19.7" customHeight="1" x14ac:dyDescent="0.25">
      <c r="A9541" s="43" t="s">
        <v>169</v>
      </c>
      <c r="B9541" s="1" t="s">
        <v>316</v>
      </c>
      <c r="C9541" s="1" t="s">
        <v>269</v>
      </c>
      <c r="D9541" s="1" t="s">
        <v>268</v>
      </c>
      <c r="E9541" s="45" t="str">
        <f>VLOOKUP(C9541,PROCV!E$50:G$126,3,0)</f>
        <v>NA</v>
      </c>
      <c r="F9541" s="1" t="s">
        <v>416</v>
      </c>
      <c r="G9541" s="1" t="s">
        <v>236</v>
      </c>
      <c r="H9541" s="1">
        <v>2016</v>
      </c>
      <c r="I9541" s="60">
        <f>VLOOKUP(H9541,PROCV!E$33:F$44,2,0)</f>
        <v>1.0294742132043471</v>
      </c>
      <c r="J9541" s="71">
        <v>79981</v>
      </c>
      <c r="K9541" s="44">
        <f t="shared" si="149"/>
        <v>82338.377046296882</v>
      </c>
    </row>
    <row r="9542" spans="1:11" s="43" customFormat="1" ht="19.7" customHeight="1" x14ac:dyDescent="0.25">
      <c r="A9542" s="43" t="s">
        <v>169</v>
      </c>
      <c r="B9542" s="1" t="s">
        <v>316</v>
      </c>
      <c r="C9542" s="1" t="s">
        <v>269</v>
      </c>
      <c r="D9542" s="1" t="s">
        <v>268</v>
      </c>
      <c r="E9542" s="45" t="str">
        <f>VLOOKUP(C9542,PROCV!E$50:G$126,3,0)</f>
        <v>NA</v>
      </c>
      <c r="F9542" s="1" t="s">
        <v>416</v>
      </c>
      <c r="G9542" s="1" t="s">
        <v>236</v>
      </c>
      <c r="H9542" s="1">
        <v>2016</v>
      </c>
      <c r="I9542" s="60">
        <f>VLOOKUP(H9542,PROCV!E$33:F$44,2,0)</f>
        <v>1.0294742132043471</v>
      </c>
      <c r="J9542" s="71">
        <v>3861</v>
      </c>
      <c r="K9542" s="44">
        <f t="shared" si="149"/>
        <v>3974.7999371819842</v>
      </c>
    </row>
    <row r="9543" spans="1:11" s="43" customFormat="1" ht="19.7" customHeight="1" x14ac:dyDescent="0.25">
      <c r="A9543" s="43" t="s">
        <v>169</v>
      </c>
      <c r="B9543" s="1" t="s">
        <v>316</v>
      </c>
      <c r="C9543" s="1" t="s">
        <v>264</v>
      </c>
      <c r="D9543" s="1" t="s">
        <v>263</v>
      </c>
      <c r="E9543" s="45" t="str">
        <f>VLOOKUP(C9543,PROCV!E$50:G$126,3,0)</f>
        <v>Audiovisual</v>
      </c>
      <c r="F9543" s="1" t="s">
        <v>416</v>
      </c>
      <c r="G9543" s="1" t="s">
        <v>236</v>
      </c>
      <c r="H9543" s="1">
        <v>2016</v>
      </c>
      <c r="I9543" s="60">
        <f>VLOOKUP(H9543,PROCV!E$33:F$44,2,0)</f>
        <v>1.0294742132043471</v>
      </c>
      <c r="J9543" s="71">
        <v>3353</v>
      </c>
      <c r="K9543" s="44">
        <f t="shared" si="149"/>
        <v>3451.8270368741755</v>
      </c>
    </row>
    <row r="9544" spans="1:11" s="43" customFormat="1" ht="19.7" customHeight="1" x14ac:dyDescent="0.25">
      <c r="A9544" s="43" t="s">
        <v>169</v>
      </c>
      <c r="B9544" s="1" t="s">
        <v>316</v>
      </c>
      <c r="C9544" s="1" t="s">
        <v>254</v>
      </c>
      <c r="D9544" s="1" t="s">
        <v>253</v>
      </c>
      <c r="E9544" s="45" t="str">
        <f>VLOOKUP(C9544,PROCV!E$50:G$126,3,0)</f>
        <v>Música</v>
      </c>
      <c r="F9544" s="1" t="s">
        <v>416</v>
      </c>
      <c r="G9544" s="1" t="s">
        <v>236</v>
      </c>
      <c r="H9544" s="1">
        <v>2016</v>
      </c>
      <c r="I9544" s="60">
        <f>VLOOKUP(H9544,PROCV!E$33:F$44,2,0)</f>
        <v>1.0294742132043471</v>
      </c>
      <c r="J9544" s="71">
        <v>83129</v>
      </c>
      <c r="K9544" s="44">
        <f t="shared" si="149"/>
        <v>85579.161869464166</v>
      </c>
    </row>
    <row r="9545" spans="1:11" s="43" customFormat="1" ht="19.7" customHeight="1" x14ac:dyDescent="0.25">
      <c r="A9545" s="43" t="s">
        <v>169</v>
      </c>
      <c r="B9545" s="1" t="s">
        <v>316</v>
      </c>
      <c r="C9545" s="1" t="s">
        <v>252</v>
      </c>
      <c r="D9545" s="1" t="s">
        <v>251</v>
      </c>
      <c r="E9545" s="45" t="str">
        <f>VLOOKUP(C9545,PROCV!E$50:G$126,3,0)</f>
        <v>Audiovisual</v>
      </c>
      <c r="F9545" s="1" t="s">
        <v>416</v>
      </c>
      <c r="G9545" s="1" t="s">
        <v>236</v>
      </c>
      <c r="H9545" s="1">
        <v>2016</v>
      </c>
      <c r="I9545" s="60">
        <f>VLOOKUP(H9545,PROCV!E$33:F$44,2,0)</f>
        <v>1.0294742132043471</v>
      </c>
      <c r="J9545" s="71">
        <v>7714</v>
      </c>
      <c r="K9545" s="44">
        <f t="shared" si="149"/>
        <v>7941.3640806583335</v>
      </c>
    </row>
    <row r="9546" spans="1:11" s="43" customFormat="1" ht="19.7" customHeight="1" x14ac:dyDescent="0.25">
      <c r="A9546" s="43" t="s">
        <v>169</v>
      </c>
      <c r="B9546" s="1" t="s">
        <v>316</v>
      </c>
      <c r="C9546" s="1" t="s">
        <v>252</v>
      </c>
      <c r="D9546" s="1" t="s">
        <v>251</v>
      </c>
      <c r="E9546" s="45" t="str">
        <f>VLOOKUP(C9546,PROCV!E$50:G$126,3,0)</f>
        <v>Audiovisual</v>
      </c>
      <c r="F9546" s="1" t="s">
        <v>416</v>
      </c>
      <c r="G9546" s="1" t="s">
        <v>236</v>
      </c>
      <c r="H9546" s="1">
        <v>2016</v>
      </c>
      <c r="I9546" s="60">
        <f>VLOOKUP(H9546,PROCV!E$33:F$44,2,0)</f>
        <v>1.0294742132043471</v>
      </c>
      <c r="J9546" s="71">
        <v>13702</v>
      </c>
      <c r="K9546" s="44">
        <f t="shared" si="149"/>
        <v>14105.855669325963</v>
      </c>
    </row>
    <row r="9547" spans="1:11" s="43" customFormat="1" ht="19.7" customHeight="1" x14ac:dyDescent="0.25">
      <c r="A9547" s="43" t="s">
        <v>169</v>
      </c>
      <c r="B9547" s="1" t="s">
        <v>316</v>
      </c>
      <c r="C9547" s="1" t="s">
        <v>250</v>
      </c>
      <c r="D9547" s="1" t="s">
        <v>249</v>
      </c>
      <c r="E9547" s="45" t="str">
        <f>VLOOKUP(C9547,PROCV!E$50:G$126,3,0)</f>
        <v>Audiovisual</v>
      </c>
      <c r="F9547" s="1" t="s">
        <v>416</v>
      </c>
      <c r="G9547" s="1" t="s">
        <v>236</v>
      </c>
      <c r="H9547" s="1">
        <v>2016</v>
      </c>
      <c r="I9547" s="60">
        <f>VLOOKUP(H9547,PROCV!E$33:F$44,2,0)</f>
        <v>1.0294742132043471</v>
      </c>
      <c r="J9547" s="71">
        <v>104739</v>
      </c>
      <c r="K9547" s="44">
        <f t="shared" si="149"/>
        <v>107826.09961681011</v>
      </c>
    </row>
    <row r="9548" spans="1:11" s="43" customFormat="1" ht="19.7" customHeight="1" x14ac:dyDescent="0.25">
      <c r="A9548" s="43" t="s">
        <v>169</v>
      </c>
      <c r="B9548" s="1" t="s">
        <v>316</v>
      </c>
      <c r="C9548" s="1" t="s">
        <v>238</v>
      </c>
      <c r="D9548" s="1" t="s">
        <v>237</v>
      </c>
      <c r="E9548" s="45" t="str">
        <f>VLOOKUP(C9548,PROCV!E$50:G$126,3,0)</f>
        <v>Artes Cênicas e Espetáculos</v>
      </c>
      <c r="F9548" s="1" t="s">
        <v>416</v>
      </c>
      <c r="G9548" s="1" t="s">
        <v>236</v>
      </c>
      <c r="H9548" s="1">
        <v>2016</v>
      </c>
      <c r="I9548" s="60">
        <f>VLOOKUP(H9548,PROCV!E$33:F$44,2,0)</f>
        <v>1.0294742132043471</v>
      </c>
      <c r="J9548" s="71">
        <v>92074</v>
      </c>
      <c r="K9548" s="44">
        <f t="shared" si="149"/>
        <v>94787.808706577052</v>
      </c>
    </row>
    <row r="9549" spans="1:11" s="43" customFormat="1" ht="19.7" customHeight="1" x14ac:dyDescent="0.25">
      <c r="A9549" s="43" t="s">
        <v>169</v>
      </c>
      <c r="B9549" s="1" t="s">
        <v>316</v>
      </c>
      <c r="C9549" s="1" t="s">
        <v>241</v>
      </c>
      <c r="D9549" s="1" t="s">
        <v>240</v>
      </c>
      <c r="E9549" s="45" t="str">
        <f>VLOOKUP(C9549,PROCV!E$50:G$126,3,0)</f>
        <v>Artes Cênicas e Espetáculos</v>
      </c>
      <c r="F9549" s="1" t="s">
        <v>416</v>
      </c>
      <c r="G9549" s="1" t="s">
        <v>236</v>
      </c>
      <c r="H9549" s="1">
        <v>2016</v>
      </c>
      <c r="I9549" s="60">
        <f>VLOOKUP(H9549,PROCV!E$33:F$44,2,0)</f>
        <v>1.0294742132043471</v>
      </c>
      <c r="J9549" s="71">
        <v>10086</v>
      </c>
      <c r="K9549" s="44">
        <f t="shared" si="149"/>
        <v>10383.276914379045</v>
      </c>
    </row>
    <row r="9550" spans="1:11" s="43" customFormat="1" ht="19.7" customHeight="1" x14ac:dyDescent="0.25">
      <c r="A9550" s="43" t="s">
        <v>146</v>
      </c>
      <c r="B9550" s="1" t="s">
        <v>239</v>
      </c>
      <c r="C9550" s="1" t="s">
        <v>287</v>
      </c>
      <c r="D9550" s="1" t="s">
        <v>286</v>
      </c>
      <c r="E9550" s="45" t="str">
        <f>VLOOKUP(C9550,PROCV!E$50:G$126,3,0)</f>
        <v>Música</v>
      </c>
      <c r="F9550" s="1" t="s">
        <v>416</v>
      </c>
      <c r="G9550" s="1" t="s">
        <v>236</v>
      </c>
      <c r="H9550" s="1">
        <v>2016</v>
      </c>
      <c r="I9550" s="60">
        <f>VLOOKUP(H9550,PROCV!E$33:F$44,2,0)</f>
        <v>1.0294742132043471</v>
      </c>
      <c r="J9550" s="71">
        <v>10533</v>
      </c>
      <c r="K9550" s="44">
        <f t="shared" si="149"/>
        <v>10843.451887681387</v>
      </c>
    </row>
    <row r="9551" spans="1:11" s="43" customFormat="1" ht="19.7" customHeight="1" x14ac:dyDescent="0.25">
      <c r="A9551" s="43" t="s">
        <v>146</v>
      </c>
      <c r="B9551" s="1" t="s">
        <v>239</v>
      </c>
      <c r="C9551" s="1" t="s">
        <v>287</v>
      </c>
      <c r="D9551" s="1" t="s">
        <v>286</v>
      </c>
      <c r="E9551" s="45" t="str">
        <f>VLOOKUP(C9551,PROCV!E$50:G$126,3,0)</f>
        <v>Música</v>
      </c>
      <c r="F9551" s="1" t="s">
        <v>416</v>
      </c>
      <c r="G9551" s="1" t="s">
        <v>236</v>
      </c>
      <c r="H9551" s="1">
        <v>2016</v>
      </c>
      <c r="I9551" s="60">
        <f>VLOOKUP(H9551,PROCV!E$33:F$44,2,0)</f>
        <v>1.0294742132043471</v>
      </c>
      <c r="J9551" s="71">
        <v>4100</v>
      </c>
      <c r="K9551" s="44">
        <f t="shared" si="149"/>
        <v>4220.844274137823</v>
      </c>
    </row>
    <row r="9552" spans="1:11" s="43" customFormat="1" ht="19.7" customHeight="1" x14ac:dyDescent="0.25">
      <c r="A9552" s="43" t="s">
        <v>146</v>
      </c>
      <c r="B9552" s="1" t="s">
        <v>239</v>
      </c>
      <c r="C9552" s="1" t="s">
        <v>285</v>
      </c>
      <c r="D9552" s="1" t="s">
        <v>284</v>
      </c>
      <c r="E9552" s="45" t="str">
        <f>VLOOKUP(C9552,PROCV!E$50:G$126,3,0)</f>
        <v>Editorial</v>
      </c>
      <c r="F9552" s="1" t="s">
        <v>416</v>
      </c>
      <c r="G9552" s="1" t="s">
        <v>236</v>
      </c>
      <c r="H9552" s="1">
        <v>2016</v>
      </c>
      <c r="I9552" s="60">
        <f>VLOOKUP(H9552,PROCV!E$33:F$44,2,0)</f>
        <v>1.0294742132043471</v>
      </c>
      <c r="J9552" s="71">
        <v>22663</v>
      </c>
      <c r="K9552" s="44">
        <f t="shared" si="149"/>
        <v>23330.974093850116</v>
      </c>
    </row>
    <row r="9553" spans="1:11" s="43" customFormat="1" ht="19.7" customHeight="1" x14ac:dyDescent="0.25">
      <c r="A9553" s="43" t="s">
        <v>146</v>
      </c>
      <c r="B9553" s="1" t="s">
        <v>239</v>
      </c>
      <c r="C9553" s="1" t="s">
        <v>285</v>
      </c>
      <c r="D9553" s="1" t="s">
        <v>284</v>
      </c>
      <c r="E9553" s="45" t="str">
        <f>VLOOKUP(C9553,PROCV!E$50:G$126,3,0)</f>
        <v>Editorial</v>
      </c>
      <c r="F9553" s="1" t="s">
        <v>416</v>
      </c>
      <c r="G9553" s="1" t="s">
        <v>236</v>
      </c>
      <c r="H9553" s="1">
        <v>2016</v>
      </c>
      <c r="I9553" s="60">
        <f>VLOOKUP(H9553,PROCV!E$33:F$44,2,0)</f>
        <v>1.0294742132043471</v>
      </c>
      <c r="J9553" s="71">
        <v>48960</v>
      </c>
      <c r="K9553" s="44">
        <f t="shared" si="149"/>
        <v>50403.057478484836</v>
      </c>
    </row>
    <row r="9554" spans="1:11" s="43" customFormat="1" ht="19.7" customHeight="1" x14ac:dyDescent="0.25">
      <c r="A9554" s="43" t="s">
        <v>146</v>
      </c>
      <c r="B9554" s="1" t="s">
        <v>239</v>
      </c>
      <c r="C9554" s="1" t="s">
        <v>285</v>
      </c>
      <c r="D9554" s="1" t="s">
        <v>284</v>
      </c>
      <c r="E9554" s="45" t="str">
        <f>VLOOKUP(C9554,PROCV!E$50:G$126,3,0)</f>
        <v>Editorial</v>
      </c>
      <c r="F9554" s="1" t="s">
        <v>416</v>
      </c>
      <c r="G9554" s="1" t="s">
        <v>236</v>
      </c>
      <c r="H9554" s="1">
        <v>2016</v>
      </c>
      <c r="I9554" s="60">
        <f>VLOOKUP(H9554,PROCV!E$33:F$44,2,0)</f>
        <v>1.0294742132043471</v>
      </c>
      <c r="J9554" s="71">
        <v>4664</v>
      </c>
      <c r="K9554" s="44">
        <f t="shared" si="149"/>
        <v>4801.4677303850749</v>
      </c>
    </row>
    <row r="9555" spans="1:11" s="43" customFormat="1" ht="19.7" customHeight="1" x14ac:dyDescent="0.25">
      <c r="A9555" s="43" t="s">
        <v>146</v>
      </c>
      <c r="B9555" s="1" t="s">
        <v>239</v>
      </c>
      <c r="C9555" s="1" t="s">
        <v>273</v>
      </c>
      <c r="D9555" s="1" t="s">
        <v>272</v>
      </c>
      <c r="E9555" s="45" t="str">
        <f>VLOOKUP(C9555,PROCV!E$50:G$126,3,0)</f>
        <v>Editorial</v>
      </c>
      <c r="F9555" s="1" t="s">
        <v>416</v>
      </c>
      <c r="G9555" s="1" t="s">
        <v>236</v>
      </c>
      <c r="H9555" s="1">
        <v>2016</v>
      </c>
      <c r="I9555" s="60">
        <f>VLOOKUP(H9555,PROCV!E$33:F$44,2,0)</f>
        <v>1.0294742132043471</v>
      </c>
      <c r="J9555" s="71">
        <v>60918</v>
      </c>
      <c r="K9555" s="44">
        <f t="shared" si="149"/>
        <v>62713.510119982413</v>
      </c>
    </row>
    <row r="9556" spans="1:11" s="43" customFormat="1" ht="19.7" customHeight="1" x14ac:dyDescent="0.25">
      <c r="A9556" s="43" t="s">
        <v>146</v>
      </c>
      <c r="B9556" s="1" t="s">
        <v>239</v>
      </c>
      <c r="C9556" s="1" t="s">
        <v>267</v>
      </c>
      <c r="D9556" s="1" t="s">
        <v>266</v>
      </c>
      <c r="E9556" s="45" t="str">
        <f>VLOOKUP(C9556,PROCV!E$50:G$126,3,0)</f>
        <v>Audiovisual</v>
      </c>
      <c r="F9556" s="1" t="s">
        <v>416</v>
      </c>
      <c r="G9556" s="1" t="s">
        <v>265</v>
      </c>
      <c r="H9556" s="1">
        <v>2016</v>
      </c>
      <c r="I9556" s="60">
        <f>VLOOKUP(H9556,PROCV!E$33:F$44,2,0)</f>
        <v>1.0294742132043471</v>
      </c>
      <c r="J9556" s="71">
        <v>47137065</v>
      </c>
      <c r="K9556" s="44">
        <f t="shared" si="149"/>
        <v>48526392.903637163</v>
      </c>
    </row>
    <row r="9557" spans="1:11" s="43" customFormat="1" ht="19.7" customHeight="1" x14ac:dyDescent="0.25">
      <c r="A9557" s="43" t="s">
        <v>146</v>
      </c>
      <c r="B9557" s="1" t="s">
        <v>239</v>
      </c>
      <c r="C9557" s="1" t="s">
        <v>256</v>
      </c>
      <c r="D9557" s="1" t="s">
        <v>255</v>
      </c>
      <c r="E9557" s="45" t="str">
        <f>VLOOKUP(C9557,PROCV!E$50:G$126,3,0)</f>
        <v>Audiovisual</v>
      </c>
      <c r="F9557" s="1" t="s">
        <v>416</v>
      </c>
      <c r="G9557" s="1" t="s">
        <v>265</v>
      </c>
      <c r="H9557" s="1">
        <v>2016</v>
      </c>
      <c r="I9557" s="60">
        <f>VLOOKUP(H9557,PROCV!E$33:F$44,2,0)</f>
        <v>1.0294742132043471</v>
      </c>
      <c r="J9557" s="71">
        <v>1176004</v>
      </c>
      <c r="K9557" s="44">
        <f t="shared" si="149"/>
        <v>1210665.7926251651</v>
      </c>
    </row>
    <row r="9558" spans="1:11" s="43" customFormat="1" ht="19.7" customHeight="1" x14ac:dyDescent="0.25">
      <c r="A9558" s="43" t="s">
        <v>146</v>
      </c>
      <c r="B9558" s="1" t="s">
        <v>239</v>
      </c>
      <c r="C9558" s="1" t="s">
        <v>256</v>
      </c>
      <c r="D9558" s="1" t="s">
        <v>255</v>
      </c>
      <c r="E9558" s="45" t="str">
        <f>VLOOKUP(C9558,PROCV!E$50:G$126,3,0)</f>
        <v>Audiovisual</v>
      </c>
      <c r="F9558" s="1" t="s">
        <v>416</v>
      </c>
      <c r="G9558" s="1" t="s">
        <v>265</v>
      </c>
      <c r="H9558" s="1">
        <v>2016</v>
      </c>
      <c r="I9558" s="60">
        <f>VLOOKUP(H9558,PROCV!E$33:F$44,2,0)</f>
        <v>1.0294742132043471</v>
      </c>
      <c r="J9558" s="71">
        <v>3527550</v>
      </c>
      <c r="K9558" s="44">
        <f t="shared" si="149"/>
        <v>3631521.7607889944</v>
      </c>
    </row>
    <row r="9559" spans="1:11" s="43" customFormat="1" ht="19.7" customHeight="1" x14ac:dyDescent="0.25">
      <c r="A9559" s="43" t="s">
        <v>146</v>
      </c>
      <c r="B9559" s="1" t="s">
        <v>239</v>
      </c>
      <c r="C9559" s="1" t="s">
        <v>256</v>
      </c>
      <c r="D9559" s="1" t="s">
        <v>255</v>
      </c>
      <c r="E9559" s="45" t="str">
        <f>VLOOKUP(C9559,PROCV!E$50:G$126,3,0)</f>
        <v>Audiovisual</v>
      </c>
      <c r="F9559" s="1" t="s">
        <v>416</v>
      </c>
      <c r="G9559" s="1" t="s">
        <v>265</v>
      </c>
      <c r="H9559" s="1">
        <v>2016</v>
      </c>
      <c r="I9559" s="60">
        <f>VLOOKUP(H9559,PROCV!E$33:F$44,2,0)</f>
        <v>1.0294742132043471</v>
      </c>
      <c r="J9559" s="71">
        <v>5879920</v>
      </c>
      <c r="K9559" s="44">
        <f t="shared" si="149"/>
        <v>6053226.0157045042</v>
      </c>
    </row>
    <row r="9560" spans="1:11" s="43" customFormat="1" ht="19.7" customHeight="1" x14ac:dyDescent="0.25">
      <c r="A9560" s="43" t="s">
        <v>146</v>
      </c>
      <c r="B9560" s="1" t="s">
        <v>239</v>
      </c>
      <c r="C9560" s="1" t="s">
        <v>254</v>
      </c>
      <c r="D9560" s="1" t="s">
        <v>253</v>
      </c>
      <c r="E9560" s="45" t="str">
        <f>VLOOKUP(C9560,PROCV!E$50:G$126,3,0)</f>
        <v>Música</v>
      </c>
      <c r="F9560" s="1" t="s">
        <v>416</v>
      </c>
      <c r="G9560" s="1" t="s">
        <v>236</v>
      </c>
      <c r="H9560" s="1">
        <v>2016</v>
      </c>
      <c r="I9560" s="60">
        <f>VLOOKUP(H9560,PROCV!E$33:F$44,2,0)</f>
        <v>1.0294742132043471</v>
      </c>
      <c r="J9560" s="71">
        <v>4691</v>
      </c>
      <c r="K9560" s="44">
        <f t="shared" si="149"/>
        <v>4829.2635341415917</v>
      </c>
    </row>
    <row r="9561" spans="1:11" s="43" customFormat="1" ht="19.7" customHeight="1" x14ac:dyDescent="0.25">
      <c r="A9561" s="43" t="s">
        <v>146</v>
      </c>
      <c r="B9561" s="1" t="s">
        <v>239</v>
      </c>
      <c r="C9561" s="1" t="s">
        <v>254</v>
      </c>
      <c r="D9561" s="1" t="s">
        <v>253</v>
      </c>
      <c r="E9561" s="45" t="str">
        <f>VLOOKUP(C9561,PROCV!E$50:G$126,3,0)</f>
        <v>Música</v>
      </c>
      <c r="F9561" s="1" t="s">
        <v>416</v>
      </c>
      <c r="G9561" s="1" t="s">
        <v>236</v>
      </c>
      <c r="H9561" s="1">
        <v>2016</v>
      </c>
      <c r="I9561" s="60">
        <f>VLOOKUP(H9561,PROCV!E$33:F$44,2,0)</f>
        <v>1.0294742132043471</v>
      </c>
      <c r="J9561" s="71">
        <v>73657</v>
      </c>
      <c r="K9561" s="44">
        <f t="shared" si="149"/>
        <v>75827.982121992594</v>
      </c>
    </row>
    <row r="9562" spans="1:11" s="43" customFormat="1" ht="19.7" customHeight="1" x14ac:dyDescent="0.25">
      <c r="A9562" s="43" t="s">
        <v>146</v>
      </c>
      <c r="B9562" s="1" t="s">
        <v>239</v>
      </c>
      <c r="C9562" s="1" t="s">
        <v>252</v>
      </c>
      <c r="D9562" s="1" t="s">
        <v>251</v>
      </c>
      <c r="E9562" s="45" t="str">
        <f>VLOOKUP(C9562,PROCV!E$50:G$126,3,0)</f>
        <v>Audiovisual</v>
      </c>
      <c r="F9562" s="1" t="s">
        <v>416</v>
      </c>
      <c r="G9562" s="1" t="s">
        <v>236</v>
      </c>
      <c r="H9562" s="1">
        <v>2016</v>
      </c>
      <c r="I9562" s="60">
        <f>VLOOKUP(H9562,PROCV!E$33:F$44,2,0)</f>
        <v>1.0294742132043471</v>
      </c>
      <c r="J9562" s="71">
        <v>25773</v>
      </c>
      <c r="K9562" s="44">
        <f t="shared" si="149"/>
        <v>26532.638896915636</v>
      </c>
    </row>
    <row r="9563" spans="1:11" s="43" customFormat="1" ht="19.7" customHeight="1" x14ac:dyDescent="0.25">
      <c r="A9563" s="43" t="s">
        <v>146</v>
      </c>
      <c r="B9563" s="1" t="s">
        <v>239</v>
      </c>
      <c r="C9563" s="1" t="s">
        <v>252</v>
      </c>
      <c r="D9563" s="1" t="s">
        <v>251</v>
      </c>
      <c r="E9563" s="45" t="str">
        <f>VLOOKUP(C9563,PROCV!E$50:G$126,3,0)</f>
        <v>Audiovisual</v>
      </c>
      <c r="F9563" s="1" t="s">
        <v>416</v>
      </c>
      <c r="G9563" s="1" t="s">
        <v>236</v>
      </c>
      <c r="H9563" s="1">
        <v>2016</v>
      </c>
      <c r="I9563" s="60">
        <f>VLOOKUP(H9563,PROCV!E$33:F$44,2,0)</f>
        <v>1.0294742132043471</v>
      </c>
      <c r="J9563" s="71">
        <v>68726</v>
      </c>
      <c r="K9563" s="44">
        <f t="shared" si="149"/>
        <v>70751.644776681962</v>
      </c>
    </row>
    <row r="9564" spans="1:11" s="43" customFormat="1" ht="19.7" customHeight="1" x14ac:dyDescent="0.25">
      <c r="A9564" s="43" t="s">
        <v>146</v>
      </c>
      <c r="B9564" s="1" t="s">
        <v>239</v>
      </c>
      <c r="C9564" s="1" t="s">
        <v>252</v>
      </c>
      <c r="D9564" s="1" t="s">
        <v>251</v>
      </c>
      <c r="E9564" s="45" t="str">
        <f>VLOOKUP(C9564,PROCV!E$50:G$126,3,0)</f>
        <v>Audiovisual</v>
      </c>
      <c r="F9564" s="1" t="s">
        <v>416</v>
      </c>
      <c r="G9564" s="1" t="s">
        <v>236</v>
      </c>
      <c r="H9564" s="1">
        <v>2016</v>
      </c>
      <c r="I9564" s="60">
        <f>VLOOKUP(H9564,PROCV!E$33:F$44,2,0)</f>
        <v>1.0294742132043471</v>
      </c>
      <c r="J9564" s="71">
        <v>22917</v>
      </c>
      <c r="K9564" s="44">
        <f t="shared" si="149"/>
        <v>23592.460544004021</v>
      </c>
    </row>
    <row r="9565" spans="1:11" s="43" customFormat="1" ht="19.7" customHeight="1" x14ac:dyDescent="0.25">
      <c r="A9565" s="43" t="s">
        <v>146</v>
      </c>
      <c r="B9565" s="1" t="s">
        <v>239</v>
      </c>
      <c r="C9565" s="1" t="s">
        <v>250</v>
      </c>
      <c r="D9565" s="1" t="s">
        <v>249</v>
      </c>
      <c r="E9565" s="45" t="str">
        <f>VLOOKUP(C9565,PROCV!E$50:G$126,3,0)</f>
        <v>Audiovisual</v>
      </c>
      <c r="F9565" s="1" t="s">
        <v>416</v>
      </c>
      <c r="G9565" s="1" t="s">
        <v>236</v>
      </c>
      <c r="H9565" s="1">
        <v>2016</v>
      </c>
      <c r="I9565" s="60">
        <f>VLOOKUP(H9565,PROCV!E$33:F$44,2,0)</f>
        <v>1.0294742132043471</v>
      </c>
      <c r="J9565" s="71">
        <v>1760</v>
      </c>
      <c r="K9565" s="44">
        <f t="shared" si="149"/>
        <v>1811.8746152396509</v>
      </c>
    </row>
    <row r="9566" spans="1:11" s="43" customFormat="1" ht="19.7" customHeight="1" x14ac:dyDescent="0.25">
      <c r="A9566" s="43" t="s">
        <v>146</v>
      </c>
      <c r="B9566" s="1" t="s">
        <v>239</v>
      </c>
      <c r="C9566" s="1" t="s">
        <v>322</v>
      </c>
      <c r="D9566" s="1" t="s">
        <v>321</v>
      </c>
      <c r="E9566" s="45" t="str">
        <f>VLOOKUP(C9566,PROCV!E$50:G$126,3,0)</f>
        <v>Artes Cênicas e Espetáculos</v>
      </c>
      <c r="F9566" s="1" t="s">
        <v>416</v>
      </c>
      <c r="G9566" s="1" t="s">
        <v>236</v>
      </c>
      <c r="H9566" s="1">
        <v>2016</v>
      </c>
      <c r="I9566" s="60">
        <f>VLOOKUP(H9566,PROCV!E$33:F$44,2,0)</f>
        <v>1.0294742132043471</v>
      </c>
      <c r="J9566" s="71">
        <v>18642</v>
      </c>
      <c r="K9566" s="44">
        <f t="shared" si="149"/>
        <v>19191.458282555439</v>
      </c>
    </row>
    <row r="9567" spans="1:11" s="43" customFormat="1" ht="19.7" customHeight="1" x14ac:dyDescent="0.25">
      <c r="A9567" s="43" t="s">
        <v>146</v>
      </c>
      <c r="B9567" s="1" t="s">
        <v>239</v>
      </c>
      <c r="C9567" s="1" t="s">
        <v>322</v>
      </c>
      <c r="D9567" s="1" t="s">
        <v>321</v>
      </c>
      <c r="E9567" s="45" t="str">
        <f>VLOOKUP(C9567,PROCV!E$50:G$126,3,0)</f>
        <v>Artes Cênicas e Espetáculos</v>
      </c>
      <c r="F9567" s="1" t="s">
        <v>416</v>
      </c>
      <c r="G9567" s="1" t="s">
        <v>236</v>
      </c>
      <c r="H9567" s="1">
        <v>2016</v>
      </c>
      <c r="I9567" s="60">
        <f>VLOOKUP(H9567,PROCV!E$33:F$44,2,0)</f>
        <v>1.0294742132043471</v>
      </c>
      <c r="J9567" s="71">
        <v>2399</v>
      </c>
      <c r="K9567" s="44">
        <f t="shared" si="149"/>
        <v>2469.7086374772284</v>
      </c>
    </row>
    <row r="9568" spans="1:11" s="43" customFormat="1" ht="19.7" customHeight="1" x14ac:dyDescent="0.25">
      <c r="A9568" s="43" t="s">
        <v>146</v>
      </c>
      <c r="B9568" s="1" t="s">
        <v>239</v>
      </c>
      <c r="C9568" s="1" t="s">
        <v>238</v>
      </c>
      <c r="D9568" s="1" t="s">
        <v>237</v>
      </c>
      <c r="E9568" s="45" t="str">
        <f>VLOOKUP(C9568,PROCV!E$50:G$126,3,0)</f>
        <v>Artes Cênicas e Espetáculos</v>
      </c>
      <c r="F9568" s="1" t="s">
        <v>416</v>
      </c>
      <c r="G9568" s="1" t="s">
        <v>236</v>
      </c>
      <c r="H9568" s="1">
        <v>2016</v>
      </c>
      <c r="I9568" s="60">
        <f>VLOOKUP(H9568,PROCV!E$33:F$44,2,0)</f>
        <v>1.0294742132043471</v>
      </c>
      <c r="J9568" s="71">
        <v>32135</v>
      </c>
      <c r="K9568" s="44">
        <f t="shared" si="149"/>
        <v>33082.153841321691</v>
      </c>
    </row>
    <row r="9569" spans="1:11" s="43" customFormat="1" ht="19.7" customHeight="1" x14ac:dyDescent="0.25">
      <c r="A9569" s="43" t="s">
        <v>146</v>
      </c>
      <c r="B9569" s="1" t="s">
        <v>239</v>
      </c>
      <c r="C9569" s="1" t="s">
        <v>241</v>
      </c>
      <c r="D9569" s="1" t="s">
        <v>240</v>
      </c>
      <c r="E9569" s="45" t="str">
        <f>VLOOKUP(C9569,PROCV!E$50:G$126,3,0)</f>
        <v>Artes Cênicas e Espetáculos</v>
      </c>
      <c r="F9569" s="1" t="s">
        <v>416</v>
      </c>
      <c r="G9569" s="1" t="s">
        <v>236</v>
      </c>
      <c r="H9569" s="1">
        <v>2016</v>
      </c>
      <c r="I9569" s="60">
        <f>VLOOKUP(H9569,PROCV!E$33:F$44,2,0)</f>
        <v>1.0294742132043471</v>
      </c>
      <c r="J9569" s="71">
        <v>86933</v>
      </c>
      <c r="K9569" s="44">
        <f t="shared" si="149"/>
        <v>89495.281776493503</v>
      </c>
    </row>
    <row r="9570" spans="1:11" s="43" customFormat="1" ht="19.7" customHeight="1" x14ac:dyDescent="0.25">
      <c r="A9570" s="43" t="s">
        <v>146</v>
      </c>
      <c r="B9570" s="1" t="s">
        <v>239</v>
      </c>
      <c r="C9570" s="1" t="s">
        <v>313</v>
      </c>
      <c r="D9570" s="1" t="s">
        <v>312</v>
      </c>
      <c r="E9570" s="45" t="str">
        <f>VLOOKUP(C9570,PROCV!E$50:G$126,3,0)</f>
        <v>Patrimônio</v>
      </c>
      <c r="F9570" s="1" t="s">
        <v>415</v>
      </c>
      <c r="G9570" s="1" t="s">
        <v>265</v>
      </c>
      <c r="H9570" s="1">
        <v>2016</v>
      </c>
      <c r="I9570" s="60">
        <f>VLOOKUP(H9570,PROCV!E$33:F$44,2,0)</f>
        <v>1.0294742132043471</v>
      </c>
      <c r="J9570" s="71">
        <v>257040</v>
      </c>
      <c r="K9570" s="44">
        <f t="shared" si="149"/>
        <v>264616.05176204536</v>
      </c>
    </row>
    <row r="9571" spans="1:11" s="43" customFormat="1" ht="19.7" customHeight="1" x14ac:dyDescent="0.25">
      <c r="A9571" s="43" t="s">
        <v>171</v>
      </c>
      <c r="B9571" s="1" t="s">
        <v>292</v>
      </c>
      <c r="C9571" s="1" t="s">
        <v>291</v>
      </c>
      <c r="D9571" s="1" t="s">
        <v>290</v>
      </c>
      <c r="E9571" s="45" t="str">
        <f>VLOOKUP(C9571,PROCV!E$50:G$126,3,0)</f>
        <v>NA</v>
      </c>
      <c r="F9571" s="1" t="s">
        <v>416</v>
      </c>
      <c r="G9571" s="1" t="s">
        <v>236</v>
      </c>
      <c r="H9571" s="1">
        <v>2016</v>
      </c>
      <c r="I9571" s="60">
        <f>VLOOKUP(H9571,PROCV!E$33:F$44,2,0)</f>
        <v>1.0294742132043471</v>
      </c>
      <c r="J9571" s="71">
        <v>36183</v>
      </c>
      <c r="K9571" s="44">
        <f t="shared" si="149"/>
        <v>37249.465456372891</v>
      </c>
    </row>
    <row r="9572" spans="1:11" s="43" customFormat="1" ht="19.7" customHeight="1" x14ac:dyDescent="0.25">
      <c r="A9572" s="43" t="s">
        <v>171</v>
      </c>
      <c r="B9572" s="1" t="s">
        <v>292</v>
      </c>
      <c r="C9572" s="1" t="s">
        <v>291</v>
      </c>
      <c r="D9572" s="1" t="s">
        <v>290</v>
      </c>
      <c r="E9572" s="45" t="str">
        <f>VLOOKUP(C9572,PROCV!E$50:G$126,3,0)</f>
        <v>NA</v>
      </c>
      <c r="F9572" s="1" t="s">
        <v>416</v>
      </c>
      <c r="G9572" s="1" t="s">
        <v>236</v>
      </c>
      <c r="H9572" s="1">
        <v>2016</v>
      </c>
      <c r="I9572" s="60">
        <f>VLOOKUP(H9572,PROCV!E$33:F$44,2,0)</f>
        <v>1.0294742132043471</v>
      </c>
      <c r="J9572" s="71">
        <v>44820</v>
      </c>
      <c r="K9572" s="44">
        <f t="shared" si="149"/>
        <v>46141.034235818835</v>
      </c>
    </row>
    <row r="9573" spans="1:11" s="43" customFormat="1" ht="19.7" customHeight="1" x14ac:dyDescent="0.25">
      <c r="A9573" s="43" t="s">
        <v>171</v>
      </c>
      <c r="B9573" s="1" t="s">
        <v>292</v>
      </c>
      <c r="C9573" s="1" t="s">
        <v>291</v>
      </c>
      <c r="D9573" s="1" t="s">
        <v>290</v>
      </c>
      <c r="E9573" s="45" t="str">
        <f>VLOOKUP(C9573,PROCV!E$50:G$126,3,0)</f>
        <v>NA</v>
      </c>
      <c r="F9573" s="1" t="s">
        <v>416</v>
      </c>
      <c r="G9573" s="1" t="s">
        <v>236</v>
      </c>
      <c r="H9573" s="1">
        <v>2016</v>
      </c>
      <c r="I9573" s="60">
        <f>VLOOKUP(H9573,PROCV!E$33:F$44,2,0)</f>
        <v>1.0294742132043471</v>
      </c>
      <c r="J9573" s="71">
        <v>14906</v>
      </c>
      <c r="K9573" s="44">
        <f t="shared" si="149"/>
        <v>15345.342622023998</v>
      </c>
    </row>
    <row r="9574" spans="1:11" s="43" customFormat="1" ht="19.7" customHeight="1" x14ac:dyDescent="0.25">
      <c r="A9574" s="43" t="s">
        <v>171</v>
      </c>
      <c r="B9574" s="1" t="s">
        <v>292</v>
      </c>
      <c r="C9574" s="1" t="s">
        <v>289</v>
      </c>
      <c r="D9574" s="1" t="s">
        <v>288</v>
      </c>
      <c r="E9574" s="45" t="str">
        <f>VLOOKUP(C9574,PROCV!E$50:G$126,3,0)</f>
        <v>Editorial</v>
      </c>
      <c r="F9574" s="1" t="s">
        <v>416</v>
      </c>
      <c r="G9574" s="1" t="s">
        <v>236</v>
      </c>
      <c r="H9574" s="1">
        <v>2016</v>
      </c>
      <c r="I9574" s="60">
        <f>VLOOKUP(H9574,PROCV!E$33:F$44,2,0)</f>
        <v>1.0294742132043471</v>
      </c>
      <c r="J9574" s="71">
        <v>3888</v>
      </c>
      <c r="K9574" s="44">
        <f t="shared" si="149"/>
        <v>4002.5957409385014</v>
      </c>
    </row>
    <row r="9575" spans="1:11" s="43" customFormat="1" ht="19.7" customHeight="1" x14ac:dyDescent="0.25">
      <c r="A9575" s="43" t="s">
        <v>171</v>
      </c>
      <c r="B9575" s="1" t="s">
        <v>292</v>
      </c>
      <c r="C9575" s="1" t="s">
        <v>289</v>
      </c>
      <c r="D9575" s="1" t="s">
        <v>288</v>
      </c>
      <c r="E9575" s="45" t="str">
        <f>VLOOKUP(C9575,PROCV!E$50:G$126,3,0)</f>
        <v>Editorial</v>
      </c>
      <c r="F9575" s="1" t="s">
        <v>416</v>
      </c>
      <c r="G9575" s="1" t="s">
        <v>236</v>
      </c>
      <c r="H9575" s="1">
        <v>2016</v>
      </c>
      <c r="I9575" s="60">
        <f>VLOOKUP(H9575,PROCV!E$33:F$44,2,0)</f>
        <v>1.0294742132043471</v>
      </c>
      <c r="J9575" s="71">
        <v>10423</v>
      </c>
      <c r="K9575" s="44">
        <f t="shared" si="149"/>
        <v>10730.209724228909</v>
      </c>
    </row>
    <row r="9576" spans="1:11" s="43" customFormat="1" ht="19.7" customHeight="1" x14ac:dyDescent="0.25">
      <c r="A9576" s="43" t="s">
        <v>171</v>
      </c>
      <c r="B9576" s="1" t="s">
        <v>292</v>
      </c>
      <c r="C9576" s="1" t="s">
        <v>289</v>
      </c>
      <c r="D9576" s="1" t="s">
        <v>288</v>
      </c>
      <c r="E9576" s="45" t="str">
        <f>VLOOKUP(C9576,PROCV!E$50:G$126,3,0)</f>
        <v>Editorial</v>
      </c>
      <c r="F9576" s="1" t="s">
        <v>416</v>
      </c>
      <c r="G9576" s="1" t="s">
        <v>236</v>
      </c>
      <c r="H9576" s="1">
        <v>2016</v>
      </c>
      <c r="I9576" s="60">
        <f>VLOOKUP(H9576,PROCV!E$33:F$44,2,0)</f>
        <v>1.0294742132043471</v>
      </c>
      <c r="J9576" s="71">
        <v>15551</v>
      </c>
      <c r="K9576" s="44">
        <f t="shared" si="149"/>
        <v>16009.353489540801</v>
      </c>
    </row>
    <row r="9577" spans="1:11" s="43" customFormat="1" ht="19.7" customHeight="1" x14ac:dyDescent="0.25">
      <c r="A9577" s="43" t="s">
        <v>171</v>
      </c>
      <c r="B9577" s="1" t="s">
        <v>292</v>
      </c>
      <c r="C9577" s="1" t="s">
        <v>285</v>
      </c>
      <c r="D9577" s="1" t="s">
        <v>284</v>
      </c>
      <c r="E9577" s="45" t="str">
        <f>VLOOKUP(C9577,PROCV!E$50:G$126,3,0)</f>
        <v>Editorial</v>
      </c>
      <c r="F9577" s="1" t="s">
        <v>416</v>
      </c>
      <c r="G9577" s="1" t="s">
        <v>236</v>
      </c>
      <c r="H9577" s="1">
        <v>2016</v>
      </c>
      <c r="I9577" s="60">
        <f>VLOOKUP(H9577,PROCV!E$33:F$44,2,0)</f>
        <v>1.0294742132043471</v>
      </c>
      <c r="J9577" s="71">
        <v>19219</v>
      </c>
      <c r="K9577" s="44">
        <f t="shared" si="149"/>
        <v>19785.464903574346</v>
      </c>
    </row>
    <row r="9578" spans="1:11" s="43" customFormat="1" ht="19.7" customHeight="1" x14ac:dyDescent="0.25">
      <c r="A9578" s="43" t="s">
        <v>171</v>
      </c>
      <c r="B9578" s="1" t="s">
        <v>292</v>
      </c>
      <c r="C9578" s="1" t="s">
        <v>285</v>
      </c>
      <c r="D9578" s="1" t="s">
        <v>284</v>
      </c>
      <c r="E9578" s="45" t="str">
        <f>VLOOKUP(C9578,PROCV!E$50:G$126,3,0)</f>
        <v>Editorial</v>
      </c>
      <c r="F9578" s="1" t="s">
        <v>416</v>
      </c>
      <c r="G9578" s="1" t="s">
        <v>236</v>
      </c>
      <c r="H9578" s="1">
        <v>2016</v>
      </c>
      <c r="I9578" s="60">
        <f>VLOOKUP(H9578,PROCV!E$33:F$44,2,0)</f>
        <v>1.0294742132043471</v>
      </c>
      <c r="J9578" s="71">
        <v>65331</v>
      </c>
      <c r="K9578" s="44">
        <f t="shared" si="149"/>
        <v>67256.579822853193</v>
      </c>
    </row>
    <row r="9579" spans="1:11" s="43" customFormat="1" ht="19.7" customHeight="1" x14ac:dyDescent="0.25">
      <c r="A9579" s="43" t="s">
        <v>171</v>
      </c>
      <c r="B9579" s="1" t="s">
        <v>292</v>
      </c>
      <c r="C9579" s="1" t="s">
        <v>283</v>
      </c>
      <c r="D9579" s="1" t="s">
        <v>282</v>
      </c>
      <c r="E9579" s="45" t="str">
        <f>VLOOKUP(C9579,PROCV!E$50:G$126,3,0)</f>
        <v>Editorial</v>
      </c>
      <c r="F9579" s="1" t="s">
        <v>416</v>
      </c>
      <c r="G9579" s="1" t="s">
        <v>236</v>
      </c>
      <c r="H9579" s="1">
        <v>2016</v>
      </c>
      <c r="I9579" s="60">
        <f>VLOOKUP(H9579,PROCV!E$33:F$44,2,0)</f>
        <v>1.0294742132043471</v>
      </c>
      <c r="J9579" s="71">
        <v>33515</v>
      </c>
      <c r="K9579" s="44">
        <f t="shared" si="149"/>
        <v>34502.828255543689</v>
      </c>
    </row>
    <row r="9580" spans="1:11" s="43" customFormat="1" ht="19.7" customHeight="1" x14ac:dyDescent="0.25">
      <c r="A9580" s="43" t="s">
        <v>171</v>
      </c>
      <c r="B9580" s="1" t="s">
        <v>292</v>
      </c>
      <c r="C9580" s="1" t="s">
        <v>283</v>
      </c>
      <c r="D9580" s="1" t="s">
        <v>282</v>
      </c>
      <c r="E9580" s="45" t="str">
        <f>VLOOKUP(C9580,PROCV!E$50:G$126,3,0)</f>
        <v>Editorial</v>
      </c>
      <c r="F9580" s="1" t="s">
        <v>416</v>
      </c>
      <c r="G9580" s="1" t="s">
        <v>236</v>
      </c>
      <c r="H9580" s="1">
        <v>2016</v>
      </c>
      <c r="I9580" s="60">
        <f>VLOOKUP(H9580,PROCV!E$33:F$44,2,0)</f>
        <v>1.0294742132043471</v>
      </c>
      <c r="J9580" s="71">
        <v>105000</v>
      </c>
      <c r="K9580" s="44">
        <f t="shared" si="149"/>
        <v>108094.79238645644</v>
      </c>
    </row>
    <row r="9581" spans="1:11" s="43" customFormat="1" ht="19.7" customHeight="1" x14ac:dyDescent="0.25">
      <c r="A9581" s="43" t="s">
        <v>171</v>
      </c>
      <c r="B9581" s="1" t="s">
        <v>292</v>
      </c>
      <c r="C9581" s="1" t="s">
        <v>281</v>
      </c>
      <c r="D9581" s="1" t="s">
        <v>280</v>
      </c>
      <c r="E9581" s="45" t="str">
        <f>VLOOKUP(C9581,PROCV!E$50:G$126,3,0)</f>
        <v>Música</v>
      </c>
      <c r="F9581" s="1" t="s">
        <v>416</v>
      </c>
      <c r="G9581" s="1" t="s">
        <v>236</v>
      </c>
      <c r="H9581" s="1">
        <v>2016</v>
      </c>
      <c r="I9581" s="60">
        <f>VLOOKUP(H9581,PROCV!E$33:F$44,2,0)</f>
        <v>1.0294742132043471</v>
      </c>
      <c r="J9581" s="71">
        <v>68880</v>
      </c>
      <c r="K9581" s="44">
        <f t="shared" si="149"/>
        <v>70910.183805515422</v>
      </c>
    </row>
    <row r="9582" spans="1:11" s="43" customFormat="1" ht="19.7" customHeight="1" x14ac:dyDescent="0.25">
      <c r="A9582" s="43" t="s">
        <v>171</v>
      </c>
      <c r="B9582" s="1" t="s">
        <v>292</v>
      </c>
      <c r="C9582" s="1" t="s">
        <v>281</v>
      </c>
      <c r="D9582" s="1" t="s">
        <v>280</v>
      </c>
      <c r="E9582" s="45" t="str">
        <f>VLOOKUP(C9582,PROCV!E$50:G$126,3,0)</f>
        <v>Música</v>
      </c>
      <c r="F9582" s="1" t="s">
        <v>416</v>
      </c>
      <c r="G9582" s="1" t="s">
        <v>236</v>
      </c>
      <c r="H9582" s="1">
        <v>2016</v>
      </c>
      <c r="I9582" s="60">
        <f>VLOOKUP(H9582,PROCV!E$33:F$44,2,0)</f>
        <v>1.0294742132043471</v>
      </c>
      <c r="J9582" s="71">
        <v>2650</v>
      </c>
      <c r="K9582" s="44">
        <f t="shared" si="149"/>
        <v>2728.1066649915197</v>
      </c>
    </row>
    <row r="9583" spans="1:11" s="43" customFormat="1" ht="19.7" customHeight="1" x14ac:dyDescent="0.25">
      <c r="A9583" s="43" t="s">
        <v>171</v>
      </c>
      <c r="B9583" s="1" t="s">
        <v>292</v>
      </c>
      <c r="C9583" s="1" t="s">
        <v>267</v>
      </c>
      <c r="D9583" s="1" t="s">
        <v>266</v>
      </c>
      <c r="E9583" s="45" t="str">
        <f>VLOOKUP(C9583,PROCV!E$50:G$126,3,0)</f>
        <v>Audiovisual</v>
      </c>
      <c r="F9583" s="1" t="s">
        <v>416</v>
      </c>
      <c r="G9583" s="1" t="s">
        <v>265</v>
      </c>
      <c r="H9583" s="1">
        <v>2016</v>
      </c>
      <c r="I9583" s="60">
        <f>VLOOKUP(H9583,PROCV!E$33:F$44,2,0)</f>
        <v>1.0294742132043471</v>
      </c>
      <c r="J9583" s="71">
        <v>47137065</v>
      </c>
      <c r="K9583" s="44">
        <f t="shared" si="149"/>
        <v>48526392.903637163</v>
      </c>
    </row>
    <row r="9584" spans="1:11" s="43" customFormat="1" ht="19.7" customHeight="1" x14ac:dyDescent="0.25">
      <c r="A9584" s="43" t="s">
        <v>171</v>
      </c>
      <c r="B9584" s="1" t="s">
        <v>292</v>
      </c>
      <c r="C9584" s="1" t="s">
        <v>297</v>
      </c>
      <c r="D9584" s="1" t="s">
        <v>296</v>
      </c>
      <c r="E9584" s="45" t="str">
        <f>VLOOKUP(C9584,PROCV!E$50:G$126,3,0)</f>
        <v>Audiovisual</v>
      </c>
      <c r="F9584" s="1" t="s">
        <v>416</v>
      </c>
      <c r="G9584" s="1" t="s">
        <v>236</v>
      </c>
      <c r="H9584" s="1">
        <v>2016</v>
      </c>
      <c r="I9584" s="60">
        <f>VLOOKUP(H9584,PROCV!E$33:F$44,2,0)</f>
        <v>1.0294742132043471</v>
      </c>
      <c r="J9584" s="71">
        <v>3642</v>
      </c>
      <c r="K9584" s="44">
        <f t="shared" si="149"/>
        <v>3749.3450844902322</v>
      </c>
    </row>
    <row r="9585" spans="1:11" s="43" customFormat="1" ht="19.7" customHeight="1" x14ac:dyDescent="0.25">
      <c r="A9585" s="43" t="s">
        <v>171</v>
      </c>
      <c r="B9585" s="1" t="s">
        <v>292</v>
      </c>
      <c r="C9585" s="1" t="s">
        <v>252</v>
      </c>
      <c r="D9585" s="1" t="s">
        <v>251</v>
      </c>
      <c r="E9585" s="45" t="str">
        <f>VLOOKUP(C9585,PROCV!E$50:G$126,3,0)</f>
        <v>Audiovisual</v>
      </c>
      <c r="F9585" s="1" t="s">
        <v>416</v>
      </c>
      <c r="G9585" s="1" t="s">
        <v>236</v>
      </c>
      <c r="H9585" s="1">
        <v>2016</v>
      </c>
      <c r="I9585" s="60">
        <f>VLOOKUP(H9585,PROCV!E$33:F$44,2,0)</f>
        <v>1.0294742132043471</v>
      </c>
      <c r="J9585" s="71">
        <v>74281</v>
      </c>
      <c r="K9585" s="44">
        <f t="shared" si="149"/>
        <v>76470.374031032101</v>
      </c>
    </row>
    <row r="9586" spans="1:11" s="43" customFormat="1" ht="19.7" customHeight="1" x14ac:dyDescent="0.25">
      <c r="A9586" s="43" t="s">
        <v>171</v>
      </c>
      <c r="B9586" s="1" t="s">
        <v>292</v>
      </c>
      <c r="C9586" s="1" t="s">
        <v>252</v>
      </c>
      <c r="D9586" s="1" t="s">
        <v>251</v>
      </c>
      <c r="E9586" s="45" t="str">
        <f>VLOOKUP(C9586,PROCV!E$50:G$126,3,0)</f>
        <v>Audiovisual</v>
      </c>
      <c r="F9586" s="1" t="s">
        <v>416</v>
      </c>
      <c r="G9586" s="1" t="s">
        <v>236</v>
      </c>
      <c r="H9586" s="1">
        <v>2016</v>
      </c>
      <c r="I9586" s="60">
        <f>VLOOKUP(H9586,PROCV!E$33:F$44,2,0)</f>
        <v>1.0294742132043471</v>
      </c>
      <c r="J9586" s="71">
        <v>6479</v>
      </c>
      <c r="K9586" s="44">
        <f t="shared" si="149"/>
        <v>6669.9634273509646</v>
      </c>
    </row>
    <row r="9587" spans="1:11" s="43" customFormat="1" ht="19.7" customHeight="1" x14ac:dyDescent="0.25">
      <c r="A9587" s="43" t="s">
        <v>171</v>
      </c>
      <c r="B9587" s="1" t="s">
        <v>292</v>
      </c>
      <c r="C9587" s="1" t="s">
        <v>250</v>
      </c>
      <c r="D9587" s="1" t="s">
        <v>249</v>
      </c>
      <c r="E9587" s="45" t="str">
        <f>VLOOKUP(C9587,PROCV!E$50:G$126,3,0)</f>
        <v>Audiovisual</v>
      </c>
      <c r="F9587" s="1" t="s">
        <v>416</v>
      </c>
      <c r="G9587" s="1" t="s">
        <v>236</v>
      </c>
      <c r="H9587" s="1">
        <v>2016</v>
      </c>
      <c r="I9587" s="60">
        <f>VLOOKUP(H9587,PROCV!E$33:F$44,2,0)</f>
        <v>1.0294742132043471</v>
      </c>
      <c r="J9587" s="71">
        <v>15083</v>
      </c>
      <c r="K9587" s="44">
        <f t="shared" si="149"/>
        <v>15527.559557761168</v>
      </c>
    </row>
    <row r="9588" spans="1:11" s="43" customFormat="1" ht="19.7" customHeight="1" x14ac:dyDescent="0.25">
      <c r="A9588" s="43" t="s">
        <v>171</v>
      </c>
      <c r="B9588" s="1" t="s">
        <v>292</v>
      </c>
      <c r="C9588" s="1" t="s">
        <v>246</v>
      </c>
      <c r="D9588" s="1" t="s">
        <v>245</v>
      </c>
      <c r="E9588" s="45" t="str">
        <f>VLOOKUP(C9588,PROCV!E$50:G$126,3,0)</f>
        <v>Artes Cênicas e Espetáculos</v>
      </c>
      <c r="F9588" s="1" t="s">
        <v>416</v>
      </c>
      <c r="G9588" s="1" t="s">
        <v>236</v>
      </c>
      <c r="H9588" s="1">
        <v>2016</v>
      </c>
      <c r="I9588" s="60">
        <f>VLOOKUP(H9588,PROCV!E$33:F$44,2,0)</f>
        <v>1.0294742132043471</v>
      </c>
      <c r="J9588" s="71">
        <v>50649</v>
      </c>
      <c r="K9588" s="44">
        <f t="shared" si="149"/>
        <v>52141.839424586971</v>
      </c>
    </row>
    <row r="9589" spans="1:11" s="43" customFormat="1" ht="19.7" customHeight="1" x14ac:dyDescent="0.25">
      <c r="A9589" s="43" t="s">
        <v>171</v>
      </c>
      <c r="B9589" s="1" t="s">
        <v>292</v>
      </c>
      <c r="C9589" s="1" t="s">
        <v>246</v>
      </c>
      <c r="D9589" s="1" t="s">
        <v>245</v>
      </c>
      <c r="E9589" s="45" t="str">
        <f>VLOOKUP(C9589,PROCV!E$50:G$126,3,0)</f>
        <v>Artes Cênicas e Espetáculos</v>
      </c>
      <c r="F9589" s="1" t="s">
        <v>416</v>
      </c>
      <c r="G9589" s="1" t="s">
        <v>236</v>
      </c>
      <c r="H9589" s="1">
        <v>2016</v>
      </c>
      <c r="I9589" s="60">
        <f>VLOOKUP(H9589,PROCV!E$33:F$44,2,0)</f>
        <v>1.0294742132043471</v>
      </c>
      <c r="J9589" s="71">
        <v>6804</v>
      </c>
      <c r="K9589" s="44">
        <f t="shared" si="149"/>
        <v>7004.5425466423776</v>
      </c>
    </row>
    <row r="9590" spans="1:11" s="43" customFormat="1" ht="19.7" customHeight="1" x14ac:dyDescent="0.25">
      <c r="A9590" s="43" t="s">
        <v>171</v>
      </c>
      <c r="B9590" s="1" t="s">
        <v>292</v>
      </c>
      <c r="C9590" s="1" t="s">
        <v>238</v>
      </c>
      <c r="D9590" s="1" t="s">
        <v>237</v>
      </c>
      <c r="E9590" s="45" t="str">
        <f>VLOOKUP(C9590,PROCV!E$50:G$126,3,0)</f>
        <v>Artes Cênicas e Espetáculos</v>
      </c>
      <c r="F9590" s="1" t="s">
        <v>416</v>
      </c>
      <c r="G9590" s="1" t="s">
        <v>236</v>
      </c>
      <c r="H9590" s="1">
        <v>2016</v>
      </c>
      <c r="I9590" s="60">
        <f>VLOOKUP(H9590,PROCV!E$33:F$44,2,0)</f>
        <v>1.0294742132043471</v>
      </c>
      <c r="J9590" s="71">
        <v>4322</v>
      </c>
      <c r="K9590" s="44">
        <f t="shared" si="149"/>
        <v>4449.3875494691883</v>
      </c>
    </row>
    <row r="9591" spans="1:11" s="43" customFormat="1" ht="19.7" customHeight="1" x14ac:dyDescent="0.25">
      <c r="A9591" s="43" t="s">
        <v>175</v>
      </c>
      <c r="B9591" s="1" t="s">
        <v>292</v>
      </c>
      <c r="C9591" s="1" t="s">
        <v>309</v>
      </c>
      <c r="D9591" s="1" t="s">
        <v>308</v>
      </c>
      <c r="E9591" s="45" t="str">
        <f>VLOOKUP(C9591,PROCV!E$50:G$126,3,0)</f>
        <v>NA</v>
      </c>
      <c r="F9591" s="1" t="s">
        <v>416</v>
      </c>
      <c r="G9591" s="1" t="s">
        <v>236</v>
      </c>
      <c r="H9591" s="1">
        <v>2016</v>
      </c>
      <c r="I9591" s="60">
        <f>VLOOKUP(H9591,PROCV!E$33:F$44,2,0)</f>
        <v>1.0294742132043471</v>
      </c>
      <c r="J9591" s="71">
        <v>48254</v>
      </c>
      <c r="K9591" s="44">
        <f t="shared" si="149"/>
        <v>49676.248683962564</v>
      </c>
    </row>
    <row r="9592" spans="1:11" s="43" customFormat="1" ht="19.7" customHeight="1" x14ac:dyDescent="0.25">
      <c r="A9592" s="43" t="s">
        <v>175</v>
      </c>
      <c r="B9592" s="1" t="s">
        <v>292</v>
      </c>
      <c r="C9592" s="1" t="s">
        <v>291</v>
      </c>
      <c r="D9592" s="1" t="s">
        <v>290</v>
      </c>
      <c r="E9592" s="45" t="str">
        <f>VLOOKUP(C9592,PROCV!E$50:G$126,3,0)</f>
        <v>NA</v>
      </c>
      <c r="F9592" s="1" t="s">
        <v>416</v>
      </c>
      <c r="G9592" s="1" t="s">
        <v>236</v>
      </c>
      <c r="H9592" s="1">
        <v>2016</v>
      </c>
      <c r="I9592" s="60">
        <f>VLOOKUP(H9592,PROCV!E$33:F$44,2,0)</f>
        <v>1.0294742132043471</v>
      </c>
      <c r="J9592" s="71">
        <v>48269</v>
      </c>
      <c r="K9592" s="44">
        <f t="shared" si="149"/>
        <v>49691.690797160627</v>
      </c>
    </row>
    <row r="9593" spans="1:11" s="43" customFormat="1" ht="19.7" customHeight="1" x14ac:dyDescent="0.25">
      <c r="A9593" s="43" t="s">
        <v>175</v>
      </c>
      <c r="B9593" s="1" t="s">
        <v>292</v>
      </c>
      <c r="C9593" s="1" t="s">
        <v>291</v>
      </c>
      <c r="D9593" s="1" t="s">
        <v>290</v>
      </c>
      <c r="E9593" s="45" t="str">
        <f>VLOOKUP(C9593,PROCV!E$50:G$126,3,0)</f>
        <v>NA</v>
      </c>
      <c r="F9593" s="1" t="s">
        <v>416</v>
      </c>
      <c r="G9593" s="1" t="s">
        <v>236</v>
      </c>
      <c r="H9593" s="1">
        <v>2016</v>
      </c>
      <c r="I9593" s="60">
        <f>VLOOKUP(H9593,PROCV!E$33:F$44,2,0)</f>
        <v>1.0294742132043471</v>
      </c>
      <c r="J9593" s="71">
        <v>18667</v>
      </c>
      <c r="K9593" s="44">
        <f t="shared" si="149"/>
        <v>19217.195137885548</v>
      </c>
    </row>
    <row r="9594" spans="1:11" s="43" customFormat="1" ht="19.7" customHeight="1" x14ac:dyDescent="0.25">
      <c r="A9594" s="43" t="s">
        <v>175</v>
      </c>
      <c r="B9594" s="1" t="s">
        <v>292</v>
      </c>
      <c r="C9594" s="1" t="s">
        <v>291</v>
      </c>
      <c r="D9594" s="1" t="s">
        <v>290</v>
      </c>
      <c r="E9594" s="45" t="str">
        <f>VLOOKUP(C9594,PROCV!E$50:G$126,3,0)</f>
        <v>NA</v>
      </c>
      <c r="F9594" s="1" t="s">
        <v>416</v>
      </c>
      <c r="G9594" s="1" t="s">
        <v>236</v>
      </c>
      <c r="H9594" s="1">
        <v>2016</v>
      </c>
      <c r="I9594" s="60">
        <f>VLOOKUP(H9594,PROCV!E$33:F$44,2,0)</f>
        <v>1.0294742132043471</v>
      </c>
      <c r="J9594" s="71">
        <v>42319</v>
      </c>
      <c r="K9594" s="44">
        <f t="shared" si="149"/>
        <v>43566.319228594766</v>
      </c>
    </row>
    <row r="9595" spans="1:11" s="43" customFormat="1" ht="19.7" customHeight="1" x14ac:dyDescent="0.25">
      <c r="A9595" s="43" t="s">
        <v>175</v>
      </c>
      <c r="B9595" s="1" t="s">
        <v>292</v>
      </c>
      <c r="C9595" s="1" t="s">
        <v>289</v>
      </c>
      <c r="D9595" s="1" t="s">
        <v>288</v>
      </c>
      <c r="E9595" s="45" t="str">
        <f>VLOOKUP(C9595,PROCV!E$50:G$126,3,0)</f>
        <v>Editorial</v>
      </c>
      <c r="F9595" s="1" t="s">
        <v>416</v>
      </c>
      <c r="G9595" s="1" t="s">
        <v>236</v>
      </c>
      <c r="H9595" s="1">
        <v>2016</v>
      </c>
      <c r="I9595" s="60">
        <f>VLOOKUP(H9595,PROCV!E$33:F$44,2,0)</f>
        <v>1.0294742132043471</v>
      </c>
      <c r="J9595" s="71">
        <v>278072</v>
      </c>
      <c r="K9595" s="44">
        <f t="shared" si="149"/>
        <v>286267.95341415919</v>
      </c>
    </row>
    <row r="9596" spans="1:11" s="43" customFormat="1" ht="19.7" customHeight="1" x14ac:dyDescent="0.25">
      <c r="A9596" s="43" t="s">
        <v>175</v>
      </c>
      <c r="B9596" s="1" t="s">
        <v>292</v>
      </c>
      <c r="C9596" s="1" t="s">
        <v>285</v>
      </c>
      <c r="D9596" s="1" t="s">
        <v>284</v>
      </c>
      <c r="E9596" s="45" t="str">
        <f>VLOOKUP(C9596,PROCV!E$50:G$126,3,0)</f>
        <v>Editorial</v>
      </c>
      <c r="F9596" s="1" t="s">
        <v>416</v>
      </c>
      <c r="G9596" s="1" t="s">
        <v>236</v>
      </c>
      <c r="H9596" s="1">
        <v>2016</v>
      </c>
      <c r="I9596" s="60">
        <f>VLOOKUP(H9596,PROCV!E$33:F$44,2,0)</f>
        <v>1.0294742132043471</v>
      </c>
      <c r="J9596" s="71">
        <v>58296</v>
      </c>
      <c r="K9596" s="44">
        <f t="shared" si="149"/>
        <v>60014.228732960619</v>
      </c>
    </row>
    <row r="9597" spans="1:11" s="43" customFormat="1" ht="19.7" customHeight="1" x14ac:dyDescent="0.25">
      <c r="A9597" s="43" t="s">
        <v>175</v>
      </c>
      <c r="B9597" s="1" t="s">
        <v>292</v>
      </c>
      <c r="C9597" s="1" t="s">
        <v>285</v>
      </c>
      <c r="D9597" s="1" t="s">
        <v>284</v>
      </c>
      <c r="E9597" s="45" t="str">
        <f>VLOOKUP(C9597,PROCV!E$50:G$126,3,0)</f>
        <v>Editorial</v>
      </c>
      <c r="F9597" s="1" t="s">
        <v>416</v>
      </c>
      <c r="G9597" s="1" t="s">
        <v>236</v>
      </c>
      <c r="H9597" s="1">
        <v>2016</v>
      </c>
      <c r="I9597" s="60">
        <f>VLOOKUP(H9597,PROCV!E$33:F$44,2,0)</f>
        <v>1.0294742132043471</v>
      </c>
      <c r="J9597" s="71">
        <v>1966</v>
      </c>
      <c r="K9597" s="44">
        <f t="shared" si="149"/>
        <v>2023.9463031597463</v>
      </c>
    </row>
    <row r="9598" spans="1:11" s="43" customFormat="1" ht="19.7" customHeight="1" x14ac:dyDescent="0.25">
      <c r="A9598" s="43" t="s">
        <v>175</v>
      </c>
      <c r="B9598" s="1" t="s">
        <v>292</v>
      </c>
      <c r="C9598" s="1" t="s">
        <v>281</v>
      </c>
      <c r="D9598" s="1" t="s">
        <v>280</v>
      </c>
      <c r="E9598" s="45" t="str">
        <f>VLOOKUP(C9598,PROCV!E$50:G$126,3,0)</f>
        <v>Música</v>
      </c>
      <c r="F9598" s="1" t="s">
        <v>416</v>
      </c>
      <c r="G9598" s="1" t="s">
        <v>236</v>
      </c>
      <c r="H9598" s="1">
        <v>2016</v>
      </c>
      <c r="I9598" s="60">
        <f>VLOOKUP(H9598,PROCV!E$33:F$44,2,0)</f>
        <v>1.0294742132043471</v>
      </c>
      <c r="J9598" s="71">
        <v>26029</v>
      </c>
      <c r="K9598" s="44">
        <f t="shared" si="149"/>
        <v>26796.18429549595</v>
      </c>
    </row>
    <row r="9599" spans="1:11" s="43" customFormat="1" ht="19.7" customHeight="1" x14ac:dyDescent="0.25">
      <c r="A9599" s="43" t="s">
        <v>175</v>
      </c>
      <c r="B9599" s="1" t="s">
        <v>292</v>
      </c>
      <c r="C9599" s="1" t="s">
        <v>281</v>
      </c>
      <c r="D9599" s="1" t="s">
        <v>280</v>
      </c>
      <c r="E9599" s="45" t="str">
        <f>VLOOKUP(C9599,PROCV!E$50:G$126,3,0)</f>
        <v>Música</v>
      </c>
      <c r="F9599" s="1" t="s">
        <v>416</v>
      </c>
      <c r="G9599" s="1" t="s">
        <v>236</v>
      </c>
      <c r="H9599" s="1">
        <v>2016</v>
      </c>
      <c r="I9599" s="60">
        <f>VLOOKUP(H9599,PROCV!E$33:F$44,2,0)</f>
        <v>1.0294742132043471</v>
      </c>
      <c r="J9599" s="71">
        <v>2334</v>
      </c>
      <c r="K9599" s="44">
        <f t="shared" si="149"/>
        <v>2402.7928136189462</v>
      </c>
    </row>
    <row r="9600" spans="1:11" s="43" customFormat="1" ht="19.7" customHeight="1" x14ac:dyDescent="0.25">
      <c r="A9600" s="43" t="s">
        <v>175</v>
      </c>
      <c r="B9600" s="1" t="s">
        <v>292</v>
      </c>
      <c r="C9600" s="1" t="s">
        <v>279</v>
      </c>
      <c r="D9600" s="1" t="s">
        <v>278</v>
      </c>
      <c r="E9600" s="45" t="str">
        <f>VLOOKUP(C9600,PROCV!E$50:G$126,3,0)</f>
        <v>Editorial</v>
      </c>
      <c r="F9600" s="1" t="s">
        <v>416</v>
      </c>
      <c r="G9600" s="1" t="s">
        <v>236</v>
      </c>
      <c r="H9600" s="1">
        <v>2016</v>
      </c>
      <c r="I9600" s="60">
        <f>VLOOKUP(H9600,PROCV!E$33:F$44,2,0)</f>
        <v>1.0294742132043471</v>
      </c>
      <c r="J9600" s="71">
        <v>38910</v>
      </c>
      <c r="K9600" s="44">
        <f t="shared" si="149"/>
        <v>40056.841635781144</v>
      </c>
    </row>
    <row r="9601" spans="1:11" s="43" customFormat="1" ht="19.7" customHeight="1" x14ac:dyDescent="0.25">
      <c r="A9601" s="43" t="s">
        <v>175</v>
      </c>
      <c r="B9601" s="1" t="s">
        <v>292</v>
      </c>
      <c r="C9601" s="1" t="s">
        <v>279</v>
      </c>
      <c r="D9601" s="1" t="s">
        <v>278</v>
      </c>
      <c r="E9601" s="45" t="str">
        <f>VLOOKUP(C9601,PROCV!E$50:G$126,3,0)</f>
        <v>Editorial</v>
      </c>
      <c r="F9601" s="1" t="s">
        <v>416</v>
      </c>
      <c r="G9601" s="1" t="s">
        <v>236</v>
      </c>
      <c r="H9601" s="1">
        <v>2016</v>
      </c>
      <c r="I9601" s="60">
        <f>VLOOKUP(H9601,PROCV!E$33:F$44,2,0)</f>
        <v>1.0294742132043471</v>
      </c>
      <c r="J9601" s="71">
        <v>8902</v>
      </c>
      <c r="K9601" s="44">
        <f t="shared" si="149"/>
        <v>9164.3794459450983</v>
      </c>
    </row>
    <row r="9602" spans="1:11" s="43" customFormat="1" ht="19.7" customHeight="1" x14ac:dyDescent="0.25">
      <c r="A9602" s="43" t="s">
        <v>175</v>
      </c>
      <c r="B9602" s="1" t="s">
        <v>292</v>
      </c>
      <c r="C9602" s="1" t="s">
        <v>275</v>
      </c>
      <c r="D9602" s="1" t="s">
        <v>274</v>
      </c>
      <c r="E9602" s="45" t="str">
        <f>VLOOKUP(C9602,PROCV!E$50:G$126,3,0)</f>
        <v>Editorial</v>
      </c>
      <c r="F9602" s="1" t="s">
        <v>416</v>
      </c>
      <c r="G9602" s="1" t="s">
        <v>236</v>
      </c>
      <c r="H9602" s="1">
        <v>2016</v>
      </c>
      <c r="I9602" s="60">
        <f>VLOOKUP(H9602,PROCV!E$33:F$44,2,0)</f>
        <v>1.0294742132043471</v>
      </c>
      <c r="J9602" s="71">
        <v>8158</v>
      </c>
      <c r="K9602" s="44">
        <f t="shared" si="149"/>
        <v>8398.4506313210641</v>
      </c>
    </row>
    <row r="9603" spans="1:11" s="43" customFormat="1" ht="19.7" customHeight="1" x14ac:dyDescent="0.25">
      <c r="A9603" s="43" t="s">
        <v>175</v>
      </c>
      <c r="B9603" s="1" t="s">
        <v>292</v>
      </c>
      <c r="C9603" s="1" t="s">
        <v>275</v>
      </c>
      <c r="D9603" s="1" t="s">
        <v>274</v>
      </c>
      <c r="E9603" s="45" t="str">
        <f>VLOOKUP(C9603,PROCV!E$50:G$126,3,0)</f>
        <v>Editorial</v>
      </c>
      <c r="F9603" s="1" t="s">
        <v>416</v>
      </c>
      <c r="G9603" s="1" t="s">
        <v>236</v>
      </c>
      <c r="H9603" s="1">
        <v>2016</v>
      </c>
      <c r="I9603" s="60">
        <f>VLOOKUP(H9603,PROCV!E$33:F$44,2,0)</f>
        <v>1.0294742132043471</v>
      </c>
      <c r="J9603" s="71">
        <v>4817</v>
      </c>
      <c r="K9603" s="44">
        <f t="shared" ref="K9603:K9666" si="150">J9603*I9603</f>
        <v>4958.9772850053396</v>
      </c>
    </row>
    <row r="9604" spans="1:11" s="43" customFormat="1" ht="19.7" customHeight="1" x14ac:dyDescent="0.25">
      <c r="A9604" s="43" t="s">
        <v>175</v>
      </c>
      <c r="B9604" s="1" t="s">
        <v>292</v>
      </c>
      <c r="C9604" s="1" t="s">
        <v>273</v>
      </c>
      <c r="D9604" s="1" t="s">
        <v>272</v>
      </c>
      <c r="E9604" s="45" t="str">
        <f>VLOOKUP(C9604,PROCV!E$50:G$126,3,0)</f>
        <v>Editorial</v>
      </c>
      <c r="F9604" s="1" t="s">
        <v>416</v>
      </c>
      <c r="G9604" s="1" t="s">
        <v>236</v>
      </c>
      <c r="H9604" s="1">
        <v>2016</v>
      </c>
      <c r="I9604" s="60">
        <f>VLOOKUP(H9604,PROCV!E$33:F$44,2,0)</f>
        <v>1.0294742132043471</v>
      </c>
      <c r="J9604" s="71">
        <v>119881</v>
      </c>
      <c r="K9604" s="44">
        <f t="shared" si="150"/>
        <v>123414.39815315034</v>
      </c>
    </row>
    <row r="9605" spans="1:11" s="43" customFormat="1" ht="19.7" customHeight="1" x14ac:dyDescent="0.25">
      <c r="A9605" s="43" t="s">
        <v>175</v>
      </c>
      <c r="B9605" s="1" t="s">
        <v>292</v>
      </c>
      <c r="C9605" s="1" t="s">
        <v>269</v>
      </c>
      <c r="D9605" s="1" t="s">
        <v>268</v>
      </c>
      <c r="E9605" s="45" t="str">
        <f>VLOOKUP(C9605,PROCV!E$50:G$126,3,0)</f>
        <v>NA</v>
      </c>
      <c r="F9605" s="1" t="s">
        <v>416</v>
      </c>
      <c r="G9605" s="1" t="s">
        <v>236</v>
      </c>
      <c r="H9605" s="1">
        <v>2016</v>
      </c>
      <c r="I9605" s="60">
        <f>VLOOKUP(H9605,PROCV!E$33:F$44,2,0)</f>
        <v>1.0294742132043471</v>
      </c>
      <c r="J9605" s="71">
        <v>7334</v>
      </c>
      <c r="K9605" s="44">
        <f t="shared" si="150"/>
        <v>7550.1638796406814</v>
      </c>
    </row>
    <row r="9606" spans="1:11" s="43" customFormat="1" ht="19.7" customHeight="1" x14ac:dyDescent="0.25">
      <c r="A9606" s="43" t="s">
        <v>175</v>
      </c>
      <c r="B9606" s="1" t="s">
        <v>292</v>
      </c>
      <c r="C9606" s="1" t="s">
        <v>269</v>
      </c>
      <c r="D9606" s="1" t="s">
        <v>268</v>
      </c>
      <c r="E9606" s="45" t="str">
        <f>VLOOKUP(C9606,PROCV!E$50:G$126,3,0)</f>
        <v>NA</v>
      </c>
      <c r="F9606" s="1" t="s">
        <v>416</v>
      </c>
      <c r="G9606" s="1" t="s">
        <v>236</v>
      </c>
      <c r="H9606" s="1">
        <v>2016</v>
      </c>
      <c r="I9606" s="60">
        <f>VLOOKUP(H9606,PROCV!E$33:F$44,2,0)</f>
        <v>1.0294742132043471</v>
      </c>
      <c r="J9606" s="1">
        <v>876</v>
      </c>
      <c r="K9606" s="44">
        <f t="shared" si="150"/>
        <v>901.81941076700798</v>
      </c>
    </row>
    <row r="9607" spans="1:11" s="43" customFormat="1" ht="19.7" customHeight="1" x14ac:dyDescent="0.25">
      <c r="A9607" s="43" t="s">
        <v>175</v>
      </c>
      <c r="B9607" s="1" t="s">
        <v>292</v>
      </c>
      <c r="C9607" s="1" t="s">
        <v>267</v>
      </c>
      <c r="D9607" s="1" t="s">
        <v>266</v>
      </c>
      <c r="E9607" s="45" t="str">
        <f>VLOOKUP(C9607,PROCV!E$50:G$126,3,0)</f>
        <v>Audiovisual</v>
      </c>
      <c r="F9607" s="1" t="s">
        <v>416</v>
      </c>
      <c r="G9607" s="1" t="s">
        <v>265</v>
      </c>
      <c r="H9607" s="1">
        <v>2016</v>
      </c>
      <c r="I9607" s="60">
        <f>VLOOKUP(H9607,PROCV!E$33:F$44,2,0)</f>
        <v>1.0294742132043471</v>
      </c>
      <c r="J9607" s="71">
        <v>47137065</v>
      </c>
      <c r="K9607" s="44">
        <f t="shared" si="150"/>
        <v>48526392.903637163</v>
      </c>
    </row>
    <row r="9608" spans="1:11" s="43" customFormat="1" ht="19.7" customHeight="1" x14ac:dyDescent="0.25">
      <c r="A9608" s="43" t="s">
        <v>175</v>
      </c>
      <c r="B9608" s="1" t="s">
        <v>292</v>
      </c>
      <c r="C9608" s="1" t="s">
        <v>264</v>
      </c>
      <c r="D9608" s="1" t="s">
        <v>263</v>
      </c>
      <c r="E9608" s="45" t="str">
        <f>VLOOKUP(C9608,PROCV!E$50:G$126,3,0)</f>
        <v>Audiovisual</v>
      </c>
      <c r="F9608" s="1" t="s">
        <v>416</v>
      </c>
      <c r="G9608" s="1" t="s">
        <v>265</v>
      </c>
      <c r="H9608" s="1">
        <v>2016</v>
      </c>
      <c r="I9608" s="60">
        <f>VLOOKUP(H9608,PROCV!E$33:F$44,2,0)</f>
        <v>1.0294742132043471</v>
      </c>
      <c r="J9608" s="71">
        <v>25000</v>
      </c>
      <c r="K9608" s="44">
        <f t="shared" si="150"/>
        <v>25736.855330108676</v>
      </c>
    </row>
    <row r="9609" spans="1:11" s="43" customFormat="1" ht="19.7" customHeight="1" x14ac:dyDescent="0.25">
      <c r="A9609" s="43" t="s">
        <v>175</v>
      </c>
      <c r="B9609" s="1" t="s">
        <v>292</v>
      </c>
      <c r="C9609" s="1" t="s">
        <v>256</v>
      </c>
      <c r="D9609" s="1" t="s">
        <v>255</v>
      </c>
      <c r="E9609" s="45" t="str">
        <f>VLOOKUP(C9609,PROCV!E$50:G$126,3,0)</f>
        <v>Audiovisual</v>
      </c>
      <c r="F9609" s="1" t="s">
        <v>416</v>
      </c>
      <c r="G9609" s="1" t="s">
        <v>265</v>
      </c>
      <c r="H9609" s="1">
        <v>2016</v>
      </c>
      <c r="I9609" s="60">
        <f>VLOOKUP(H9609,PROCV!E$33:F$44,2,0)</f>
        <v>1.0294742132043471</v>
      </c>
      <c r="J9609" s="71">
        <v>579226</v>
      </c>
      <c r="K9609" s="44">
        <f t="shared" si="150"/>
        <v>596298.23061750119</v>
      </c>
    </row>
    <row r="9610" spans="1:11" s="43" customFormat="1" ht="19.7" customHeight="1" x14ac:dyDescent="0.25">
      <c r="A9610" s="43" t="s">
        <v>175</v>
      </c>
      <c r="B9610" s="1" t="s">
        <v>292</v>
      </c>
      <c r="C9610" s="1" t="s">
        <v>256</v>
      </c>
      <c r="D9610" s="1" t="s">
        <v>255</v>
      </c>
      <c r="E9610" s="45" t="str">
        <f>VLOOKUP(C9610,PROCV!E$50:G$126,3,0)</f>
        <v>Audiovisual</v>
      </c>
      <c r="F9610" s="1" t="s">
        <v>416</v>
      </c>
      <c r="G9610" s="1" t="s">
        <v>265</v>
      </c>
      <c r="H9610" s="1">
        <v>2016</v>
      </c>
      <c r="I9610" s="60">
        <f>VLOOKUP(H9610,PROCV!E$33:F$44,2,0)</f>
        <v>1.0294742132043471</v>
      </c>
      <c r="J9610" s="71">
        <v>1737450</v>
      </c>
      <c r="K9610" s="44">
        <f t="shared" si="150"/>
        <v>1788659.9717318928</v>
      </c>
    </row>
    <row r="9611" spans="1:11" s="43" customFormat="1" ht="19.7" customHeight="1" x14ac:dyDescent="0.25">
      <c r="A9611" s="43" t="s">
        <v>175</v>
      </c>
      <c r="B9611" s="1" t="s">
        <v>292</v>
      </c>
      <c r="C9611" s="1" t="s">
        <v>256</v>
      </c>
      <c r="D9611" s="1" t="s">
        <v>255</v>
      </c>
      <c r="E9611" s="45" t="str">
        <f>VLOOKUP(C9611,PROCV!E$50:G$126,3,0)</f>
        <v>Audiovisual</v>
      </c>
      <c r="F9611" s="1" t="s">
        <v>416</v>
      </c>
      <c r="G9611" s="1" t="s">
        <v>265</v>
      </c>
      <c r="H9611" s="1">
        <v>2016</v>
      </c>
      <c r="I9611" s="60">
        <f>VLOOKUP(H9611,PROCV!E$33:F$44,2,0)</f>
        <v>1.0294742132043471</v>
      </c>
      <c r="J9611" s="71">
        <v>2896080</v>
      </c>
      <c r="K9611" s="44">
        <f t="shared" si="150"/>
        <v>2981439.6793768452</v>
      </c>
    </row>
    <row r="9612" spans="1:11" s="43" customFormat="1" ht="19.7" customHeight="1" x14ac:dyDescent="0.25">
      <c r="A9612" s="43" t="s">
        <v>175</v>
      </c>
      <c r="B9612" s="1" t="s">
        <v>292</v>
      </c>
      <c r="C9612" s="1" t="s">
        <v>252</v>
      </c>
      <c r="D9612" s="1" t="s">
        <v>251</v>
      </c>
      <c r="E9612" s="45" t="str">
        <f>VLOOKUP(C9612,PROCV!E$50:G$126,3,0)</f>
        <v>Audiovisual</v>
      </c>
      <c r="F9612" s="1" t="s">
        <v>416</v>
      </c>
      <c r="G9612" s="1" t="s">
        <v>236</v>
      </c>
      <c r="H9612" s="1">
        <v>2016</v>
      </c>
      <c r="I9612" s="60">
        <f>VLOOKUP(H9612,PROCV!E$33:F$44,2,0)</f>
        <v>1.0294742132043471</v>
      </c>
      <c r="J9612" s="71">
        <v>60146</v>
      </c>
      <c r="K9612" s="44">
        <f t="shared" si="150"/>
        <v>61918.756027388656</v>
      </c>
    </row>
    <row r="9613" spans="1:11" s="43" customFormat="1" ht="19.7" customHeight="1" x14ac:dyDescent="0.25">
      <c r="A9613" s="43" t="s">
        <v>175</v>
      </c>
      <c r="B9613" s="1" t="s">
        <v>292</v>
      </c>
      <c r="C9613" s="1" t="s">
        <v>246</v>
      </c>
      <c r="D9613" s="1" t="s">
        <v>245</v>
      </c>
      <c r="E9613" s="45" t="str">
        <f>VLOOKUP(C9613,PROCV!E$50:G$126,3,0)</f>
        <v>Artes Cênicas e Espetáculos</v>
      </c>
      <c r="F9613" s="1" t="s">
        <v>416</v>
      </c>
      <c r="G9613" s="1" t="s">
        <v>236</v>
      </c>
      <c r="H9613" s="1">
        <v>2016</v>
      </c>
      <c r="I9613" s="60">
        <f>VLOOKUP(H9613,PROCV!E$33:F$44,2,0)</f>
        <v>1.0294742132043471</v>
      </c>
      <c r="J9613" s="71">
        <v>57958</v>
      </c>
      <c r="K9613" s="44">
        <f t="shared" si="150"/>
        <v>59666.26644889755</v>
      </c>
    </row>
    <row r="9614" spans="1:11" s="43" customFormat="1" ht="19.7" customHeight="1" x14ac:dyDescent="0.25">
      <c r="A9614" s="43" t="s">
        <v>175</v>
      </c>
      <c r="B9614" s="1" t="s">
        <v>292</v>
      </c>
      <c r="C9614" s="1" t="s">
        <v>246</v>
      </c>
      <c r="D9614" s="1" t="s">
        <v>245</v>
      </c>
      <c r="E9614" s="45" t="str">
        <f>VLOOKUP(C9614,PROCV!E$50:G$126,3,0)</f>
        <v>Artes Cênicas e Espetáculos</v>
      </c>
      <c r="F9614" s="1" t="s">
        <v>416</v>
      </c>
      <c r="G9614" s="1" t="s">
        <v>236</v>
      </c>
      <c r="H9614" s="1">
        <v>2016</v>
      </c>
      <c r="I9614" s="60">
        <f>VLOOKUP(H9614,PROCV!E$33:F$44,2,0)</f>
        <v>1.0294742132043471</v>
      </c>
      <c r="J9614" s="71">
        <v>37118</v>
      </c>
      <c r="K9614" s="44">
        <f t="shared" si="150"/>
        <v>38212.023845718955</v>
      </c>
    </row>
    <row r="9615" spans="1:11" s="43" customFormat="1" ht="19.7" customHeight="1" x14ac:dyDescent="0.25">
      <c r="A9615" s="43" t="s">
        <v>175</v>
      </c>
      <c r="B9615" s="1" t="s">
        <v>292</v>
      </c>
      <c r="C9615" s="1" t="s">
        <v>238</v>
      </c>
      <c r="D9615" s="1" t="s">
        <v>237</v>
      </c>
      <c r="E9615" s="45" t="str">
        <f>VLOOKUP(C9615,PROCV!E$50:G$126,3,0)</f>
        <v>Artes Cênicas e Espetáculos</v>
      </c>
      <c r="F9615" s="1" t="s">
        <v>416</v>
      </c>
      <c r="G9615" s="1" t="s">
        <v>236</v>
      </c>
      <c r="H9615" s="1">
        <v>2016</v>
      </c>
      <c r="I9615" s="60">
        <f>VLOOKUP(H9615,PROCV!E$33:F$44,2,0)</f>
        <v>1.0294742132043471</v>
      </c>
      <c r="J9615" s="71">
        <v>5246</v>
      </c>
      <c r="K9615" s="44">
        <f t="shared" si="150"/>
        <v>5400.6217224700049</v>
      </c>
    </row>
    <row r="9616" spans="1:11" s="43" customFormat="1" ht="19.7" customHeight="1" x14ac:dyDescent="0.25">
      <c r="A9616" s="43" t="s">
        <v>175</v>
      </c>
      <c r="B9616" s="1" t="s">
        <v>292</v>
      </c>
      <c r="C9616" s="1" t="s">
        <v>238</v>
      </c>
      <c r="D9616" s="1" t="s">
        <v>237</v>
      </c>
      <c r="E9616" s="45" t="str">
        <f>VLOOKUP(C9616,PROCV!E$50:G$126,3,0)</f>
        <v>Artes Cênicas e Espetáculos</v>
      </c>
      <c r="F9616" s="1" t="s">
        <v>416</v>
      </c>
      <c r="G9616" s="1" t="s">
        <v>236</v>
      </c>
      <c r="H9616" s="1">
        <v>2016</v>
      </c>
      <c r="I9616" s="60">
        <f>VLOOKUP(H9616,PROCV!E$33:F$44,2,0)</f>
        <v>1.0294742132043471</v>
      </c>
      <c r="J9616" s="71">
        <v>2632</v>
      </c>
      <c r="K9616" s="44">
        <f t="shared" si="150"/>
        <v>2709.5761291538415</v>
      </c>
    </row>
    <row r="9617" spans="1:11" s="43" customFormat="1" ht="19.7" customHeight="1" x14ac:dyDescent="0.25">
      <c r="A9617" s="43" t="s">
        <v>175</v>
      </c>
      <c r="B9617" s="1" t="s">
        <v>292</v>
      </c>
      <c r="C9617" s="1" t="s">
        <v>241</v>
      </c>
      <c r="D9617" s="1" t="s">
        <v>240</v>
      </c>
      <c r="E9617" s="45" t="str">
        <f>VLOOKUP(C9617,PROCV!E$50:G$126,3,0)</f>
        <v>Artes Cênicas e Espetáculos</v>
      </c>
      <c r="F9617" s="1" t="s">
        <v>416</v>
      </c>
      <c r="G9617" s="1" t="s">
        <v>236</v>
      </c>
      <c r="H9617" s="1">
        <v>2016</v>
      </c>
      <c r="I9617" s="60">
        <f>VLOOKUP(H9617,PROCV!E$33:F$44,2,0)</f>
        <v>1.0294742132043471</v>
      </c>
      <c r="J9617" s="71">
        <v>104238</v>
      </c>
      <c r="K9617" s="44">
        <f t="shared" si="150"/>
        <v>107310.33303599473</v>
      </c>
    </row>
    <row r="9618" spans="1:11" s="43" customFormat="1" ht="19.7" customHeight="1" x14ac:dyDescent="0.25">
      <c r="A9618" s="43" t="s">
        <v>175</v>
      </c>
      <c r="B9618" s="1" t="s">
        <v>292</v>
      </c>
      <c r="C9618" s="1" t="s">
        <v>313</v>
      </c>
      <c r="D9618" s="1" t="s">
        <v>312</v>
      </c>
      <c r="E9618" s="45" t="str">
        <f>VLOOKUP(C9618,PROCV!E$50:G$126,3,0)</f>
        <v>Patrimônio</v>
      </c>
      <c r="F9618" s="1" t="s">
        <v>415</v>
      </c>
      <c r="G9618" s="1" t="s">
        <v>265</v>
      </c>
      <c r="H9618" s="1">
        <v>2016</v>
      </c>
      <c r="I9618" s="60">
        <f>VLOOKUP(H9618,PROCV!E$33:F$44,2,0)</f>
        <v>1.0294742132043471</v>
      </c>
      <c r="J9618" s="71">
        <v>257040</v>
      </c>
      <c r="K9618" s="44">
        <f t="shared" si="150"/>
        <v>264616.05176204536</v>
      </c>
    </row>
    <row r="9619" spans="1:11" s="43" customFormat="1" ht="19.7" customHeight="1" x14ac:dyDescent="0.25">
      <c r="A9619" s="43" t="s">
        <v>175</v>
      </c>
      <c r="B9619" s="1" t="s">
        <v>292</v>
      </c>
      <c r="C9619" s="1" t="s">
        <v>318</v>
      </c>
      <c r="D9619" s="1" t="s">
        <v>317</v>
      </c>
      <c r="E9619" s="45" t="str">
        <f>VLOOKUP(C9619,PROCV!E$50:G$126,3,0)</f>
        <v>Patrimônio</v>
      </c>
      <c r="F9619" s="1" t="s">
        <v>415</v>
      </c>
      <c r="G9619" s="1" t="s">
        <v>265</v>
      </c>
      <c r="H9619" s="1">
        <v>2016</v>
      </c>
      <c r="I9619" s="60">
        <f>VLOOKUP(H9619,PROCV!E$33:F$44,2,0)</f>
        <v>1.0294742132043471</v>
      </c>
      <c r="J9619" s="71">
        <v>4640850</v>
      </c>
      <c r="K9619" s="44">
        <f t="shared" si="150"/>
        <v>4777635.4023493938</v>
      </c>
    </row>
    <row r="9620" spans="1:11" s="43" customFormat="1" ht="19.7" customHeight="1" x14ac:dyDescent="0.25">
      <c r="A9620" s="43" t="s">
        <v>175</v>
      </c>
      <c r="B9620" s="1" t="s">
        <v>292</v>
      </c>
      <c r="C9620" s="1" t="s">
        <v>326</v>
      </c>
      <c r="D9620" s="1" t="s">
        <v>325</v>
      </c>
      <c r="E9620" s="45" t="str">
        <f>VLOOKUP(C9620,PROCV!E$50:G$126,3,0)</f>
        <v>NA</v>
      </c>
      <c r="F9620" s="1" t="s">
        <v>415</v>
      </c>
      <c r="G9620" s="1" t="s">
        <v>265</v>
      </c>
      <c r="H9620" s="1">
        <v>2016</v>
      </c>
      <c r="I9620" s="60">
        <f>VLOOKUP(H9620,PROCV!E$33:F$44,2,0)</f>
        <v>1.0294742132043471</v>
      </c>
      <c r="J9620" s="71">
        <v>634600</v>
      </c>
      <c r="K9620" s="44">
        <f t="shared" si="150"/>
        <v>653304.33569947863</v>
      </c>
    </row>
    <row r="9621" spans="1:11" s="43" customFormat="1" ht="19.7" customHeight="1" x14ac:dyDescent="0.25">
      <c r="A9621" s="43" t="s">
        <v>161</v>
      </c>
      <c r="B9621" s="1" t="s">
        <v>292</v>
      </c>
      <c r="C9621" s="1" t="s">
        <v>291</v>
      </c>
      <c r="D9621" s="1" t="s">
        <v>290</v>
      </c>
      <c r="E9621" s="45" t="str">
        <f>VLOOKUP(C9621,PROCV!E$50:G$126,3,0)</f>
        <v>NA</v>
      </c>
      <c r="F9621" s="1" t="s">
        <v>416</v>
      </c>
      <c r="G9621" s="1" t="s">
        <v>236</v>
      </c>
      <c r="H9621" s="1">
        <v>2016</v>
      </c>
      <c r="I9621" s="60">
        <f>VLOOKUP(H9621,PROCV!E$33:F$44,2,0)</f>
        <v>1.0294742132043471</v>
      </c>
      <c r="J9621" s="71">
        <v>14449</v>
      </c>
      <c r="K9621" s="44">
        <f t="shared" si="150"/>
        <v>14874.872906589611</v>
      </c>
    </row>
    <row r="9622" spans="1:11" s="43" customFormat="1" ht="19.7" customHeight="1" x14ac:dyDescent="0.25">
      <c r="A9622" s="43" t="s">
        <v>161</v>
      </c>
      <c r="B9622" s="1" t="s">
        <v>292</v>
      </c>
      <c r="C9622" s="1" t="s">
        <v>320</v>
      </c>
      <c r="D9622" s="1" t="s">
        <v>319</v>
      </c>
      <c r="E9622" s="45" t="str">
        <f>VLOOKUP(C9622,PROCV!E$50:G$126,3,0)</f>
        <v>Música</v>
      </c>
      <c r="F9622" s="1" t="s">
        <v>416</v>
      </c>
      <c r="G9622" s="1" t="s">
        <v>236</v>
      </c>
      <c r="H9622" s="1">
        <v>2016</v>
      </c>
      <c r="I9622" s="60">
        <f>VLOOKUP(H9622,PROCV!E$33:F$44,2,0)</f>
        <v>1.0294742132043471</v>
      </c>
      <c r="J9622" s="71">
        <v>11776</v>
      </c>
      <c r="K9622" s="44">
        <f t="shared" si="150"/>
        <v>12123.088334694392</v>
      </c>
    </row>
    <row r="9623" spans="1:11" s="43" customFormat="1" ht="19.7" customHeight="1" x14ac:dyDescent="0.25">
      <c r="A9623" s="43" t="s">
        <v>161</v>
      </c>
      <c r="B9623" s="1" t="s">
        <v>292</v>
      </c>
      <c r="C9623" s="1" t="s">
        <v>281</v>
      </c>
      <c r="D9623" s="1" t="s">
        <v>280</v>
      </c>
      <c r="E9623" s="45" t="str">
        <f>VLOOKUP(C9623,PROCV!E$50:G$126,3,0)</f>
        <v>Música</v>
      </c>
      <c r="F9623" s="1" t="s">
        <v>416</v>
      </c>
      <c r="G9623" s="1" t="s">
        <v>236</v>
      </c>
      <c r="H9623" s="1">
        <v>2016</v>
      </c>
      <c r="I9623" s="60">
        <f>VLOOKUP(H9623,PROCV!E$33:F$44,2,0)</f>
        <v>1.0294742132043471</v>
      </c>
      <c r="J9623" s="71">
        <v>72506</v>
      </c>
      <c r="K9623" s="44">
        <f t="shared" si="150"/>
        <v>74643.057302594389</v>
      </c>
    </row>
    <row r="9624" spans="1:11" s="43" customFormat="1" ht="19.7" customHeight="1" x14ac:dyDescent="0.25">
      <c r="A9624" s="43" t="s">
        <v>161</v>
      </c>
      <c r="B9624" s="1" t="s">
        <v>292</v>
      </c>
      <c r="C9624" s="1" t="s">
        <v>269</v>
      </c>
      <c r="D9624" s="1" t="s">
        <v>268</v>
      </c>
      <c r="E9624" s="45" t="str">
        <f>VLOOKUP(C9624,PROCV!E$50:G$126,3,0)</f>
        <v>NA</v>
      </c>
      <c r="F9624" s="1" t="s">
        <v>416</v>
      </c>
      <c r="G9624" s="1" t="s">
        <v>236</v>
      </c>
      <c r="H9624" s="1">
        <v>2016</v>
      </c>
      <c r="I9624" s="60">
        <f>VLOOKUP(H9624,PROCV!E$33:F$44,2,0)</f>
        <v>1.0294742132043471</v>
      </c>
      <c r="J9624" s="71">
        <v>5516</v>
      </c>
      <c r="K9624" s="44">
        <f t="shared" si="150"/>
        <v>5678.579760035178</v>
      </c>
    </row>
    <row r="9625" spans="1:11" s="43" customFormat="1" ht="19.7" customHeight="1" x14ac:dyDescent="0.25">
      <c r="A9625" s="43" t="s">
        <v>161</v>
      </c>
      <c r="B9625" s="1" t="s">
        <v>292</v>
      </c>
      <c r="C9625" s="1" t="s">
        <v>269</v>
      </c>
      <c r="D9625" s="1" t="s">
        <v>268</v>
      </c>
      <c r="E9625" s="45" t="str">
        <f>VLOOKUP(C9625,PROCV!E$50:G$126,3,0)</f>
        <v>NA</v>
      </c>
      <c r="F9625" s="1" t="s">
        <v>416</v>
      </c>
      <c r="G9625" s="1" t="s">
        <v>236</v>
      </c>
      <c r="H9625" s="1">
        <v>2016</v>
      </c>
      <c r="I9625" s="60">
        <f>VLOOKUP(H9625,PROCV!E$33:F$44,2,0)</f>
        <v>1.0294742132043471</v>
      </c>
      <c r="J9625" s="71">
        <v>3210</v>
      </c>
      <c r="K9625" s="44">
        <f t="shared" si="150"/>
        <v>3304.6122243859541</v>
      </c>
    </row>
    <row r="9626" spans="1:11" s="43" customFormat="1" ht="19.7" customHeight="1" x14ac:dyDescent="0.25">
      <c r="A9626" s="43" t="s">
        <v>161</v>
      </c>
      <c r="B9626" s="1" t="s">
        <v>292</v>
      </c>
      <c r="C9626" s="1" t="s">
        <v>246</v>
      </c>
      <c r="D9626" s="1" t="s">
        <v>245</v>
      </c>
      <c r="E9626" s="45" t="str">
        <f>VLOOKUP(C9626,PROCV!E$50:G$126,3,0)</f>
        <v>Artes Cênicas e Espetáculos</v>
      </c>
      <c r="F9626" s="1" t="s">
        <v>416</v>
      </c>
      <c r="G9626" s="1" t="s">
        <v>236</v>
      </c>
      <c r="H9626" s="1">
        <v>2016</v>
      </c>
      <c r="I9626" s="60">
        <f>VLOOKUP(H9626,PROCV!E$33:F$44,2,0)</f>
        <v>1.0294742132043471</v>
      </c>
      <c r="J9626" s="71">
        <v>14188</v>
      </c>
      <c r="K9626" s="44">
        <f t="shared" si="150"/>
        <v>14606.180136943276</v>
      </c>
    </row>
    <row r="9627" spans="1:11" s="43" customFormat="1" ht="19.7" customHeight="1" x14ac:dyDescent="0.25">
      <c r="A9627" s="43" t="s">
        <v>161</v>
      </c>
      <c r="B9627" s="1" t="s">
        <v>292</v>
      </c>
      <c r="C9627" s="1" t="s">
        <v>332</v>
      </c>
      <c r="D9627" s="1" t="s">
        <v>331</v>
      </c>
      <c r="E9627" s="45" t="str">
        <f>VLOOKUP(C9627,PROCV!E$50:G$126,3,0)</f>
        <v>Artes Cênicas e Espetáculos</v>
      </c>
      <c r="F9627" s="1" t="s">
        <v>416</v>
      </c>
      <c r="G9627" s="1" t="s">
        <v>236</v>
      </c>
      <c r="H9627" s="1">
        <v>2016</v>
      </c>
      <c r="I9627" s="60">
        <f>VLOOKUP(H9627,PROCV!E$33:F$44,2,0)</f>
        <v>1.0294742132043471</v>
      </c>
      <c r="J9627" s="71">
        <v>600540</v>
      </c>
      <c r="K9627" s="44">
        <f t="shared" si="150"/>
        <v>618240.44399773853</v>
      </c>
    </row>
    <row r="9628" spans="1:11" s="43" customFormat="1" ht="19.7" customHeight="1" x14ac:dyDescent="0.25">
      <c r="A9628" s="43" t="s">
        <v>161</v>
      </c>
      <c r="B9628" s="1" t="s">
        <v>292</v>
      </c>
      <c r="C9628" s="1" t="s">
        <v>332</v>
      </c>
      <c r="D9628" s="1" t="s">
        <v>331</v>
      </c>
      <c r="E9628" s="45" t="str">
        <f>VLOOKUP(C9628,PROCV!E$50:G$126,3,0)</f>
        <v>Artes Cênicas e Espetáculos</v>
      </c>
      <c r="F9628" s="1" t="s">
        <v>416</v>
      </c>
      <c r="G9628" s="1" t="s">
        <v>236</v>
      </c>
      <c r="H9628" s="1">
        <v>2016</v>
      </c>
      <c r="I9628" s="60">
        <f>VLOOKUP(H9628,PROCV!E$33:F$44,2,0)</f>
        <v>1.0294742132043471</v>
      </c>
      <c r="J9628" s="71">
        <v>171660</v>
      </c>
      <c r="K9628" s="44">
        <f t="shared" si="150"/>
        <v>176719.54343865821</v>
      </c>
    </row>
    <row r="9629" spans="1:11" s="43" customFormat="1" ht="19.7" customHeight="1" x14ac:dyDescent="0.25">
      <c r="A9629" s="43" t="s">
        <v>185</v>
      </c>
      <c r="B9629" s="1" t="s">
        <v>293</v>
      </c>
      <c r="C9629" s="1" t="s">
        <v>291</v>
      </c>
      <c r="D9629" s="1" t="s">
        <v>290</v>
      </c>
      <c r="E9629" s="45" t="str">
        <f>VLOOKUP(C9629,PROCV!E$50:G$126,3,0)</f>
        <v>NA</v>
      </c>
      <c r="F9629" s="1" t="s">
        <v>416</v>
      </c>
      <c r="G9629" s="1" t="s">
        <v>236</v>
      </c>
      <c r="H9629" s="1">
        <v>2016</v>
      </c>
      <c r="I9629" s="60">
        <f>VLOOKUP(H9629,PROCV!E$33:F$44,2,0)</f>
        <v>1.0294742132043471</v>
      </c>
      <c r="J9629" s="71">
        <v>155696</v>
      </c>
      <c r="K9629" s="44">
        <f t="shared" si="150"/>
        <v>160285.01709906402</v>
      </c>
    </row>
    <row r="9630" spans="1:11" s="43" customFormat="1" ht="19.7" customHeight="1" x14ac:dyDescent="0.25">
      <c r="A9630" s="43" t="s">
        <v>185</v>
      </c>
      <c r="B9630" s="1" t="s">
        <v>293</v>
      </c>
      <c r="C9630" s="1" t="s">
        <v>291</v>
      </c>
      <c r="D9630" s="1" t="s">
        <v>290</v>
      </c>
      <c r="E9630" s="45" t="str">
        <f>VLOOKUP(C9630,PROCV!E$50:G$126,3,0)</f>
        <v>NA</v>
      </c>
      <c r="F9630" s="1" t="s">
        <v>416</v>
      </c>
      <c r="G9630" s="1" t="s">
        <v>236</v>
      </c>
      <c r="H9630" s="1">
        <v>2016</v>
      </c>
      <c r="I9630" s="60">
        <f>VLOOKUP(H9630,PROCV!E$33:F$44,2,0)</f>
        <v>1.0294742132043471</v>
      </c>
      <c r="J9630" s="71">
        <v>91264</v>
      </c>
      <c r="K9630" s="44">
        <f t="shared" si="150"/>
        <v>93953.934593881524</v>
      </c>
    </row>
    <row r="9631" spans="1:11" s="43" customFormat="1" ht="19.7" customHeight="1" x14ac:dyDescent="0.25">
      <c r="A9631" s="43" t="s">
        <v>185</v>
      </c>
      <c r="B9631" s="1" t="s">
        <v>293</v>
      </c>
      <c r="C9631" s="1" t="s">
        <v>291</v>
      </c>
      <c r="D9631" s="1" t="s">
        <v>290</v>
      </c>
      <c r="E9631" s="45" t="str">
        <f>VLOOKUP(C9631,PROCV!E$50:G$126,3,0)</f>
        <v>NA</v>
      </c>
      <c r="F9631" s="1" t="s">
        <v>416</v>
      </c>
      <c r="G9631" s="1" t="s">
        <v>236</v>
      </c>
      <c r="H9631" s="1">
        <v>2016</v>
      </c>
      <c r="I9631" s="60">
        <f>VLOOKUP(H9631,PROCV!E$33:F$44,2,0)</f>
        <v>1.0294742132043471</v>
      </c>
      <c r="J9631" s="71">
        <v>162371</v>
      </c>
      <c r="K9631" s="44">
        <f t="shared" si="150"/>
        <v>167156.75747220303</v>
      </c>
    </row>
    <row r="9632" spans="1:11" s="43" customFormat="1" ht="19.7" customHeight="1" x14ac:dyDescent="0.25">
      <c r="A9632" s="43" t="s">
        <v>185</v>
      </c>
      <c r="B9632" s="1" t="s">
        <v>293</v>
      </c>
      <c r="C9632" s="1" t="s">
        <v>291</v>
      </c>
      <c r="D9632" s="1" t="s">
        <v>290</v>
      </c>
      <c r="E9632" s="45" t="str">
        <f>VLOOKUP(C9632,PROCV!E$50:G$126,3,0)</f>
        <v>NA</v>
      </c>
      <c r="F9632" s="1" t="s">
        <v>416</v>
      </c>
      <c r="G9632" s="1" t="s">
        <v>236</v>
      </c>
      <c r="H9632" s="1">
        <v>2016</v>
      </c>
      <c r="I9632" s="60">
        <f>VLOOKUP(H9632,PROCV!E$33:F$44,2,0)</f>
        <v>1.0294742132043471</v>
      </c>
      <c r="J9632" s="71">
        <v>136189</v>
      </c>
      <c r="K9632" s="44">
        <f t="shared" si="150"/>
        <v>140203.06362208683</v>
      </c>
    </row>
    <row r="9633" spans="1:11" s="43" customFormat="1" ht="19.7" customHeight="1" x14ac:dyDescent="0.25">
      <c r="A9633" s="43" t="s">
        <v>185</v>
      </c>
      <c r="B9633" s="1" t="s">
        <v>293</v>
      </c>
      <c r="C9633" s="1" t="s">
        <v>291</v>
      </c>
      <c r="D9633" s="1" t="s">
        <v>290</v>
      </c>
      <c r="E9633" s="45" t="str">
        <f>VLOOKUP(C9633,PROCV!E$50:G$126,3,0)</f>
        <v>NA</v>
      </c>
      <c r="F9633" s="1" t="s">
        <v>416</v>
      </c>
      <c r="G9633" s="1" t="s">
        <v>236</v>
      </c>
      <c r="H9633" s="1">
        <v>2016</v>
      </c>
      <c r="I9633" s="60">
        <f>VLOOKUP(H9633,PROCV!E$33:F$44,2,0)</f>
        <v>1.0294742132043471</v>
      </c>
      <c r="J9633" s="71">
        <v>316725</v>
      </c>
      <c r="K9633" s="44">
        <f t="shared" si="150"/>
        <v>326060.22017714684</v>
      </c>
    </row>
    <row r="9634" spans="1:11" s="43" customFormat="1" ht="19.7" customHeight="1" x14ac:dyDescent="0.25">
      <c r="A9634" s="43" t="s">
        <v>185</v>
      </c>
      <c r="B9634" s="1" t="s">
        <v>293</v>
      </c>
      <c r="C9634" s="1" t="s">
        <v>320</v>
      </c>
      <c r="D9634" s="1" t="s">
        <v>319</v>
      </c>
      <c r="E9634" s="45" t="str">
        <f>VLOOKUP(C9634,PROCV!E$50:G$126,3,0)</f>
        <v>Música</v>
      </c>
      <c r="F9634" s="1" t="s">
        <v>416</v>
      </c>
      <c r="G9634" s="1" t="s">
        <v>236</v>
      </c>
      <c r="H9634" s="1">
        <v>2016</v>
      </c>
      <c r="I9634" s="60">
        <f>VLOOKUP(H9634,PROCV!E$33:F$44,2,0)</f>
        <v>1.0294742132043471</v>
      </c>
      <c r="J9634" s="71">
        <v>77812</v>
      </c>
      <c r="K9634" s="44">
        <f t="shared" si="150"/>
        <v>80105.447477856651</v>
      </c>
    </row>
    <row r="9635" spans="1:11" s="43" customFormat="1" ht="19.7" customHeight="1" x14ac:dyDescent="0.25">
      <c r="A9635" s="43" t="s">
        <v>185</v>
      </c>
      <c r="B9635" s="1" t="s">
        <v>293</v>
      </c>
      <c r="C9635" s="1" t="s">
        <v>320</v>
      </c>
      <c r="D9635" s="1" t="s">
        <v>319</v>
      </c>
      <c r="E9635" s="45" t="str">
        <f>VLOOKUP(C9635,PROCV!E$50:G$126,3,0)</f>
        <v>Música</v>
      </c>
      <c r="F9635" s="1" t="s">
        <v>416</v>
      </c>
      <c r="G9635" s="1" t="s">
        <v>236</v>
      </c>
      <c r="H9635" s="1">
        <v>2016</v>
      </c>
      <c r="I9635" s="60">
        <f>VLOOKUP(H9635,PROCV!E$33:F$44,2,0)</f>
        <v>1.0294742132043471</v>
      </c>
      <c r="J9635" s="71">
        <v>19431</v>
      </c>
      <c r="K9635" s="44">
        <f t="shared" si="150"/>
        <v>20003.713436773669</v>
      </c>
    </row>
    <row r="9636" spans="1:11" s="43" customFormat="1" ht="19.7" customHeight="1" x14ac:dyDescent="0.25">
      <c r="A9636" s="43" t="s">
        <v>185</v>
      </c>
      <c r="B9636" s="1" t="s">
        <v>293</v>
      </c>
      <c r="C9636" s="1" t="s">
        <v>289</v>
      </c>
      <c r="D9636" s="1" t="s">
        <v>288</v>
      </c>
      <c r="E9636" s="45" t="str">
        <f>VLOOKUP(C9636,PROCV!E$50:G$126,3,0)</f>
        <v>Editorial</v>
      </c>
      <c r="F9636" s="1" t="s">
        <v>416</v>
      </c>
      <c r="G9636" s="1" t="s">
        <v>236</v>
      </c>
      <c r="H9636" s="1">
        <v>2016</v>
      </c>
      <c r="I9636" s="60">
        <f>VLOOKUP(H9636,PROCV!E$33:F$44,2,0)</f>
        <v>1.0294742132043471</v>
      </c>
      <c r="J9636" s="71">
        <v>1250000</v>
      </c>
      <c r="K9636" s="44">
        <f t="shared" si="150"/>
        <v>1286842.7665054339</v>
      </c>
    </row>
    <row r="9637" spans="1:11" s="43" customFormat="1" ht="19.7" customHeight="1" x14ac:dyDescent="0.25">
      <c r="A9637" s="43" t="s">
        <v>185</v>
      </c>
      <c r="B9637" s="1" t="s">
        <v>293</v>
      </c>
      <c r="C9637" s="1" t="s">
        <v>289</v>
      </c>
      <c r="D9637" s="1" t="s">
        <v>288</v>
      </c>
      <c r="E9637" s="45" t="str">
        <f>VLOOKUP(C9637,PROCV!E$50:G$126,3,0)</f>
        <v>Editorial</v>
      </c>
      <c r="F9637" s="1" t="s">
        <v>416</v>
      </c>
      <c r="G9637" s="1" t="s">
        <v>236</v>
      </c>
      <c r="H9637" s="1">
        <v>2016</v>
      </c>
      <c r="I9637" s="60">
        <f>VLOOKUP(H9637,PROCV!E$33:F$44,2,0)</f>
        <v>1.0294742132043471</v>
      </c>
      <c r="J9637" s="71">
        <v>353851</v>
      </c>
      <c r="K9637" s="44">
        <f t="shared" si="150"/>
        <v>364280.4798165714</v>
      </c>
    </row>
    <row r="9638" spans="1:11" s="43" customFormat="1" ht="19.7" customHeight="1" x14ac:dyDescent="0.25">
      <c r="A9638" s="43" t="s">
        <v>185</v>
      </c>
      <c r="B9638" s="1" t="s">
        <v>293</v>
      </c>
      <c r="C9638" s="1" t="s">
        <v>289</v>
      </c>
      <c r="D9638" s="1" t="s">
        <v>288</v>
      </c>
      <c r="E9638" s="45" t="str">
        <f>VLOOKUP(C9638,PROCV!E$50:G$126,3,0)</f>
        <v>Editorial</v>
      </c>
      <c r="F9638" s="1" t="s">
        <v>416</v>
      </c>
      <c r="G9638" s="1" t="s">
        <v>236</v>
      </c>
      <c r="H9638" s="1">
        <v>2016</v>
      </c>
      <c r="I9638" s="60">
        <f>VLOOKUP(H9638,PROCV!E$33:F$44,2,0)</f>
        <v>1.0294742132043471</v>
      </c>
      <c r="J9638" s="71">
        <v>1250000</v>
      </c>
      <c r="K9638" s="44">
        <f t="shared" si="150"/>
        <v>1286842.7665054339</v>
      </c>
    </row>
    <row r="9639" spans="1:11" s="43" customFormat="1" ht="19.7" customHeight="1" x14ac:dyDescent="0.25">
      <c r="A9639" s="43" t="s">
        <v>185</v>
      </c>
      <c r="B9639" s="1" t="s">
        <v>293</v>
      </c>
      <c r="C9639" s="1" t="s">
        <v>287</v>
      </c>
      <c r="D9639" s="1" t="s">
        <v>286</v>
      </c>
      <c r="E9639" s="45" t="str">
        <f>VLOOKUP(C9639,PROCV!E$50:G$126,3,0)</f>
        <v>Música</v>
      </c>
      <c r="F9639" s="1" t="s">
        <v>416</v>
      </c>
      <c r="G9639" s="1" t="s">
        <v>236</v>
      </c>
      <c r="H9639" s="1">
        <v>2016</v>
      </c>
      <c r="I9639" s="60">
        <f>VLOOKUP(H9639,PROCV!E$33:F$44,2,0)</f>
        <v>1.0294742132043471</v>
      </c>
      <c r="J9639" s="71">
        <v>38297</v>
      </c>
      <c r="K9639" s="44">
        <f t="shared" si="150"/>
        <v>39425.773943086882</v>
      </c>
    </row>
    <row r="9640" spans="1:11" s="43" customFormat="1" ht="19.7" customHeight="1" x14ac:dyDescent="0.25">
      <c r="A9640" s="43" t="s">
        <v>185</v>
      </c>
      <c r="B9640" s="1" t="s">
        <v>293</v>
      </c>
      <c r="C9640" s="1" t="s">
        <v>287</v>
      </c>
      <c r="D9640" s="1" t="s">
        <v>286</v>
      </c>
      <c r="E9640" s="45" t="str">
        <f>VLOOKUP(C9640,PROCV!E$50:G$126,3,0)</f>
        <v>Música</v>
      </c>
      <c r="F9640" s="1" t="s">
        <v>416</v>
      </c>
      <c r="G9640" s="1" t="s">
        <v>236</v>
      </c>
      <c r="H9640" s="1">
        <v>2016</v>
      </c>
      <c r="I9640" s="60">
        <f>VLOOKUP(H9640,PROCV!E$33:F$44,2,0)</f>
        <v>1.0294742132043471</v>
      </c>
      <c r="J9640" s="71">
        <v>369050</v>
      </c>
      <c r="K9640" s="44">
        <f t="shared" si="150"/>
        <v>379927.45838306431</v>
      </c>
    </row>
    <row r="9641" spans="1:11" s="43" customFormat="1" ht="19.7" customHeight="1" x14ac:dyDescent="0.25">
      <c r="A9641" s="43" t="s">
        <v>185</v>
      </c>
      <c r="B9641" s="1" t="s">
        <v>293</v>
      </c>
      <c r="C9641" s="1" t="s">
        <v>287</v>
      </c>
      <c r="D9641" s="1" t="s">
        <v>286</v>
      </c>
      <c r="E9641" s="45" t="str">
        <f>VLOOKUP(C9641,PROCV!E$50:G$126,3,0)</f>
        <v>Música</v>
      </c>
      <c r="F9641" s="1" t="s">
        <v>416</v>
      </c>
      <c r="G9641" s="1" t="s">
        <v>236</v>
      </c>
      <c r="H9641" s="1">
        <v>2016</v>
      </c>
      <c r="I9641" s="60">
        <f>VLOOKUP(H9641,PROCV!E$33:F$44,2,0)</f>
        <v>1.0294742132043471</v>
      </c>
      <c r="J9641" s="71">
        <v>70791</v>
      </c>
      <c r="K9641" s="44">
        <f t="shared" si="150"/>
        <v>72877.50902694893</v>
      </c>
    </row>
    <row r="9642" spans="1:11" s="43" customFormat="1" ht="19.7" customHeight="1" x14ac:dyDescent="0.25">
      <c r="A9642" s="43" t="s">
        <v>185</v>
      </c>
      <c r="B9642" s="1" t="s">
        <v>293</v>
      </c>
      <c r="C9642" s="1" t="s">
        <v>285</v>
      </c>
      <c r="D9642" s="1" t="s">
        <v>284</v>
      </c>
      <c r="E9642" s="45" t="str">
        <f>VLOOKUP(C9642,PROCV!E$50:G$126,3,0)</f>
        <v>Editorial</v>
      </c>
      <c r="F9642" s="1" t="s">
        <v>416</v>
      </c>
      <c r="G9642" s="1" t="s">
        <v>265</v>
      </c>
      <c r="H9642" s="1">
        <v>2016</v>
      </c>
      <c r="I9642" s="60">
        <f>VLOOKUP(H9642,PROCV!E$33:F$44,2,0)</f>
        <v>1.0294742132043471</v>
      </c>
      <c r="J9642" s="71">
        <v>21080</v>
      </c>
      <c r="K9642" s="44">
        <f t="shared" si="150"/>
        <v>21701.316414347635</v>
      </c>
    </row>
    <row r="9643" spans="1:11" s="43" customFormat="1" ht="19.7" customHeight="1" x14ac:dyDescent="0.25">
      <c r="A9643" s="43" t="s">
        <v>185</v>
      </c>
      <c r="B9643" s="1" t="s">
        <v>293</v>
      </c>
      <c r="C9643" s="1" t="s">
        <v>285</v>
      </c>
      <c r="D9643" s="1" t="s">
        <v>284</v>
      </c>
      <c r="E9643" s="45" t="str">
        <f>VLOOKUP(C9643,PROCV!E$50:G$126,3,0)</f>
        <v>Editorial</v>
      </c>
      <c r="F9643" s="1" t="s">
        <v>416</v>
      </c>
      <c r="G9643" s="1" t="s">
        <v>265</v>
      </c>
      <c r="H9643" s="1">
        <v>2016</v>
      </c>
      <c r="I9643" s="60">
        <f>VLOOKUP(H9643,PROCV!E$33:F$44,2,0)</f>
        <v>1.0294742132043471</v>
      </c>
      <c r="J9643" s="71">
        <v>545360</v>
      </c>
      <c r="K9643" s="44">
        <f t="shared" si="150"/>
        <v>561434.05691312277</v>
      </c>
    </row>
    <row r="9644" spans="1:11" s="43" customFormat="1" ht="19.7" customHeight="1" x14ac:dyDescent="0.25">
      <c r="A9644" s="43" t="s">
        <v>185</v>
      </c>
      <c r="B9644" s="1" t="s">
        <v>293</v>
      </c>
      <c r="C9644" s="1" t="s">
        <v>285</v>
      </c>
      <c r="D9644" s="1" t="s">
        <v>284</v>
      </c>
      <c r="E9644" s="45" t="str">
        <f>VLOOKUP(C9644,PROCV!E$50:G$126,3,0)</f>
        <v>Editorial</v>
      </c>
      <c r="F9644" s="1" t="s">
        <v>416</v>
      </c>
      <c r="G9644" s="1" t="s">
        <v>236</v>
      </c>
      <c r="H9644" s="1">
        <v>2016</v>
      </c>
      <c r="I9644" s="60">
        <f>VLOOKUP(H9644,PROCV!E$33:F$44,2,0)</f>
        <v>1.0294742132043471</v>
      </c>
      <c r="J9644" s="71">
        <v>303858</v>
      </c>
      <c r="K9644" s="44">
        <f t="shared" si="150"/>
        <v>312813.9754758465</v>
      </c>
    </row>
    <row r="9645" spans="1:11" s="43" customFormat="1" ht="19.7" customHeight="1" x14ac:dyDescent="0.25">
      <c r="A9645" s="43" t="s">
        <v>185</v>
      </c>
      <c r="B9645" s="1" t="s">
        <v>293</v>
      </c>
      <c r="C9645" s="1" t="s">
        <v>285</v>
      </c>
      <c r="D9645" s="1" t="s">
        <v>284</v>
      </c>
      <c r="E9645" s="45" t="str">
        <f>VLOOKUP(C9645,PROCV!E$50:G$126,3,0)</f>
        <v>Editorial</v>
      </c>
      <c r="F9645" s="1" t="s">
        <v>416</v>
      </c>
      <c r="G9645" s="1" t="s">
        <v>265</v>
      </c>
      <c r="H9645" s="1">
        <v>2016</v>
      </c>
      <c r="I9645" s="60">
        <f>VLOOKUP(H9645,PROCV!E$33:F$44,2,0)</f>
        <v>1.0294742132043471</v>
      </c>
      <c r="J9645" s="71">
        <v>21080</v>
      </c>
      <c r="K9645" s="44">
        <f t="shared" si="150"/>
        <v>21701.316414347635</v>
      </c>
    </row>
    <row r="9646" spans="1:11" s="43" customFormat="1" ht="19.7" customHeight="1" x14ac:dyDescent="0.25">
      <c r="A9646" s="43" t="s">
        <v>185</v>
      </c>
      <c r="B9646" s="1" t="s">
        <v>293</v>
      </c>
      <c r="C9646" s="1" t="s">
        <v>285</v>
      </c>
      <c r="D9646" s="1" t="s">
        <v>284</v>
      </c>
      <c r="E9646" s="45" t="str">
        <f>VLOOKUP(C9646,PROCV!E$50:G$126,3,0)</f>
        <v>Editorial</v>
      </c>
      <c r="F9646" s="1" t="s">
        <v>416</v>
      </c>
      <c r="G9646" s="1" t="s">
        <v>236</v>
      </c>
      <c r="H9646" s="1">
        <v>2016</v>
      </c>
      <c r="I9646" s="60">
        <f>VLOOKUP(H9646,PROCV!E$33:F$44,2,0)</f>
        <v>1.0294742132043471</v>
      </c>
      <c r="J9646" s="71">
        <v>167075</v>
      </c>
      <c r="K9646" s="44">
        <f t="shared" si="150"/>
        <v>171999.40417111627</v>
      </c>
    </row>
    <row r="9647" spans="1:11" s="43" customFormat="1" ht="19.7" customHeight="1" x14ac:dyDescent="0.25">
      <c r="A9647" s="43" t="s">
        <v>185</v>
      </c>
      <c r="B9647" s="1" t="s">
        <v>293</v>
      </c>
      <c r="C9647" s="1" t="s">
        <v>285</v>
      </c>
      <c r="D9647" s="1" t="s">
        <v>284</v>
      </c>
      <c r="E9647" s="45" t="str">
        <f>VLOOKUP(C9647,PROCV!E$50:G$126,3,0)</f>
        <v>Editorial</v>
      </c>
      <c r="F9647" s="1" t="s">
        <v>416</v>
      </c>
      <c r="G9647" s="1" t="s">
        <v>265</v>
      </c>
      <c r="H9647" s="1">
        <v>2016</v>
      </c>
      <c r="I9647" s="60">
        <f>VLOOKUP(H9647,PROCV!E$33:F$44,2,0)</f>
        <v>1.0294742132043471</v>
      </c>
      <c r="J9647" s="71">
        <v>39610</v>
      </c>
      <c r="K9647" s="44">
        <f t="shared" si="150"/>
        <v>40777.473585024185</v>
      </c>
    </row>
    <row r="9648" spans="1:11" s="43" customFormat="1" ht="19.7" customHeight="1" x14ac:dyDescent="0.25">
      <c r="A9648" s="43" t="s">
        <v>185</v>
      </c>
      <c r="B9648" s="1" t="s">
        <v>293</v>
      </c>
      <c r="C9648" s="1" t="s">
        <v>283</v>
      </c>
      <c r="D9648" s="1" t="s">
        <v>282</v>
      </c>
      <c r="E9648" s="45" t="str">
        <f>VLOOKUP(C9648,PROCV!E$50:G$126,3,0)</f>
        <v>Editorial</v>
      </c>
      <c r="F9648" s="1" t="s">
        <v>416</v>
      </c>
      <c r="G9648" s="1" t="s">
        <v>236</v>
      </c>
      <c r="H9648" s="1">
        <v>2016</v>
      </c>
      <c r="I9648" s="60">
        <f>VLOOKUP(H9648,PROCV!E$33:F$44,2,0)</f>
        <v>1.0294742132043471</v>
      </c>
      <c r="J9648" s="71">
        <v>2612</v>
      </c>
      <c r="K9648" s="44">
        <f t="shared" si="150"/>
        <v>2688.9866448897546</v>
      </c>
    </row>
    <row r="9649" spans="1:11" s="43" customFormat="1" ht="19.7" customHeight="1" x14ac:dyDescent="0.25">
      <c r="A9649" s="43" t="s">
        <v>185</v>
      </c>
      <c r="B9649" s="1" t="s">
        <v>293</v>
      </c>
      <c r="C9649" s="1" t="s">
        <v>283</v>
      </c>
      <c r="D9649" s="1" t="s">
        <v>282</v>
      </c>
      <c r="E9649" s="45" t="str">
        <f>VLOOKUP(C9649,PROCV!E$50:G$126,3,0)</f>
        <v>Editorial</v>
      </c>
      <c r="F9649" s="1" t="s">
        <v>416</v>
      </c>
      <c r="G9649" s="1" t="s">
        <v>236</v>
      </c>
      <c r="H9649" s="1">
        <v>2016</v>
      </c>
      <c r="I9649" s="60">
        <f>VLOOKUP(H9649,PROCV!E$33:F$44,2,0)</f>
        <v>1.0294742132043471</v>
      </c>
      <c r="J9649" s="71">
        <v>229773</v>
      </c>
      <c r="K9649" s="44">
        <f t="shared" si="150"/>
        <v>236545.37839060245</v>
      </c>
    </row>
    <row r="9650" spans="1:11" s="43" customFormat="1" ht="19.7" customHeight="1" x14ac:dyDescent="0.25">
      <c r="A9650" s="43" t="s">
        <v>185</v>
      </c>
      <c r="B9650" s="1" t="s">
        <v>293</v>
      </c>
      <c r="C9650" s="1" t="s">
        <v>283</v>
      </c>
      <c r="D9650" s="1" t="s">
        <v>282</v>
      </c>
      <c r="E9650" s="45" t="str">
        <f>VLOOKUP(C9650,PROCV!E$50:G$126,3,0)</f>
        <v>Editorial</v>
      </c>
      <c r="F9650" s="1" t="s">
        <v>416</v>
      </c>
      <c r="G9650" s="1" t="s">
        <v>236</v>
      </c>
      <c r="H9650" s="1">
        <v>2016</v>
      </c>
      <c r="I9650" s="60">
        <f>VLOOKUP(H9650,PROCV!E$33:F$44,2,0)</f>
        <v>1.0294742132043471</v>
      </c>
      <c r="J9650" s="71">
        <v>9506</v>
      </c>
      <c r="K9650" s="44">
        <f t="shared" si="150"/>
        <v>9786.1818707205239</v>
      </c>
    </row>
    <row r="9651" spans="1:11" s="43" customFormat="1" ht="19.7" customHeight="1" x14ac:dyDescent="0.25">
      <c r="A9651" s="43" t="s">
        <v>185</v>
      </c>
      <c r="B9651" s="1" t="s">
        <v>293</v>
      </c>
      <c r="C9651" s="1" t="s">
        <v>281</v>
      </c>
      <c r="D9651" s="1" t="s">
        <v>280</v>
      </c>
      <c r="E9651" s="45" t="str">
        <f>VLOOKUP(C9651,PROCV!E$50:G$126,3,0)</f>
        <v>Música</v>
      </c>
      <c r="F9651" s="1" t="s">
        <v>416</v>
      </c>
      <c r="G9651" s="1" t="s">
        <v>236</v>
      </c>
      <c r="H9651" s="1">
        <v>2016</v>
      </c>
      <c r="I9651" s="60">
        <f>VLOOKUP(H9651,PROCV!E$33:F$44,2,0)</f>
        <v>1.0294742132043471</v>
      </c>
      <c r="J9651" s="71">
        <v>22447</v>
      </c>
      <c r="K9651" s="44">
        <f t="shared" si="150"/>
        <v>23108.607663797979</v>
      </c>
    </row>
    <row r="9652" spans="1:11" s="43" customFormat="1" ht="19.7" customHeight="1" x14ac:dyDescent="0.25">
      <c r="A9652" s="43" t="s">
        <v>185</v>
      </c>
      <c r="B9652" s="1" t="s">
        <v>293</v>
      </c>
      <c r="C9652" s="1" t="s">
        <v>279</v>
      </c>
      <c r="D9652" s="1" t="s">
        <v>278</v>
      </c>
      <c r="E9652" s="45" t="str">
        <f>VLOOKUP(C9652,PROCV!E$50:G$126,3,0)</f>
        <v>Editorial</v>
      </c>
      <c r="F9652" s="1" t="s">
        <v>416</v>
      </c>
      <c r="G9652" s="1" t="s">
        <v>236</v>
      </c>
      <c r="H9652" s="1">
        <v>2016</v>
      </c>
      <c r="I9652" s="60">
        <f>VLOOKUP(H9652,PROCV!E$33:F$44,2,0)</f>
        <v>1.0294742132043471</v>
      </c>
      <c r="J9652" s="71">
        <v>72306</v>
      </c>
      <c r="K9652" s="44">
        <f t="shared" si="150"/>
        <v>74437.162459953513</v>
      </c>
    </row>
    <row r="9653" spans="1:11" s="43" customFormat="1" ht="19.7" customHeight="1" x14ac:dyDescent="0.25">
      <c r="A9653" s="43" t="s">
        <v>185</v>
      </c>
      <c r="B9653" s="1" t="s">
        <v>293</v>
      </c>
      <c r="C9653" s="1" t="s">
        <v>279</v>
      </c>
      <c r="D9653" s="1" t="s">
        <v>278</v>
      </c>
      <c r="E9653" s="45" t="str">
        <f>VLOOKUP(C9653,PROCV!E$50:G$126,3,0)</f>
        <v>Editorial</v>
      </c>
      <c r="F9653" s="1" t="s">
        <v>416</v>
      </c>
      <c r="G9653" s="1" t="s">
        <v>265</v>
      </c>
      <c r="H9653" s="1">
        <v>2016</v>
      </c>
      <c r="I9653" s="60">
        <f>VLOOKUP(H9653,PROCV!E$33:F$44,2,0)</f>
        <v>1.0294742132043471</v>
      </c>
      <c r="J9653" s="71">
        <v>44016235</v>
      </c>
      <c r="K9653" s="44">
        <f t="shared" si="150"/>
        <v>45313578.894842647</v>
      </c>
    </row>
    <row r="9654" spans="1:11" s="43" customFormat="1" ht="19.7" customHeight="1" x14ac:dyDescent="0.25">
      <c r="A9654" s="43" t="s">
        <v>185</v>
      </c>
      <c r="B9654" s="1" t="s">
        <v>293</v>
      </c>
      <c r="C9654" s="1" t="s">
        <v>279</v>
      </c>
      <c r="D9654" s="1" t="s">
        <v>278</v>
      </c>
      <c r="E9654" s="45" t="str">
        <f>VLOOKUP(C9654,PROCV!E$50:G$126,3,0)</f>
        <v>Editorial</v>
      </c>
      <c r="F9654" s="1" t="s">
        <v>416</v>
      </c>
      <c r="G9654" s="1" t="s">
        <v>236</v>
      </c>
      <c r="H9654" s="1">
        <v>2016</v>
      </c>
      <c r="I9654" s="60">
        <f>VLOOKUP(H9654,PROCV!E$33:F$44,2,0)</f>
        <v>1.0294742132043471</v>
      </c>
      <c r="J9654" s="71">
        <v>2570</v>
      </c>
      <c r="K9654" s="44">
        <f t="shared" si="150"/>
        <v>2645.7487279351722</v>
      </c>
    </row>
    <row r="9655" spans="1:11" s="43" customFormat="1" ht="19.7" customHeight="1" x14ac:dyDescent="0.25">
      <c r="A9655" s="43" t="s">
        <v>185</v>
      </c>
      <c r="B9655" s="1" t="s">
        <v>293</v>
      </c>
      <c r="C9655" s="1" t="s">
        <v>279</v>
      </c>
      <c r="D9655" s="1" t="s">
        <v>278</v>
      </c>
      <c r="E9655" s="45" t="str">
        <f>VLOOKUP(C9655,PROCV!E$50:G$126,3,0)</f>
        <v>Editorial</v>
      </c>
      <c r="F9655" s="1" t="s">
        <v>416</v>
      </c>
      <c r="G9655" s="1" t="s">
        <v>265</v>
      </c>
      <c r="H9655" s="1">
        <v>2016</v>
      </c>
      <c r="I9655" s="60">
        <f>VLOOKUP(H9655,PROCV!E$33:F$44,2,0)</f>
        <v>1.0294742132043471</v>
      </c>
      <c r="J9655" s="71">
        <v>4900000</v>
      </c>
      <c r="K9655" s="44">
        <f t="shared" si="150"/>
        <v>5044423.6447013002</v>
      </c>
    </row>
    <row r="9656" spans="1:11" s="43" customFormat="1" ht="19.7" customHeight="1" x14ac:dyDescent="0.25">
      <c r="A9656" s="43" t="s">
        <v>185</v>
      </c>
      <c r="B9656" s="1" t="s">
        <v>293</v>
      </c>
      <c r="C9656" s="1" t="s">
        <v>277</v>
      </c>
      <c r="D9656" s="1" t="s">
        <v>276</v>
      </c>
      <c r="E9656" s="45" t="str">
        <f>VLOOKUP(C9656,PROCV!E$50:G$126,3,0)</f>
        <v>Editorial</v>
      </c>
      <c r="F9656" s="1" t="s">
        <v>416</v>
      </c>
      <c r="G9656" s="1" t="s">
        <v>236</v>
      </c>
      <c r="H9656" s="1">
        <v>2016</v>
      </c>
      <c r="I9656" s="60">
        <f>VLOOKUP(H9656,PROCV!E$33:F$44,2,0)</f>
        <v>1.0294742132043471</v>
      </c>
      <c r="J9656" s="71">
        <v>17197</v>
      </c>
      <c r="K9656" s="44">
        <f t="shared" si="150"/>
        <v>17703.868044475155</v>
      </c>
    </row>
    <row r="9657" spans="1:11" s="43" customFormat="1" ht="19.7" customHeight="1" x14ac:dyDescent="0.25">
      <c r="A9657" s="43" t="s">
        <v>185</v>
      </c>
      <c r="B9657" s="1" t="s">
        <v>293</v>
      </c>
      <c r="C9657" s="1" t="s">
        <v>277</v>
      </c>
      <c r="D9657" s="1" t="s">
        <v>276</v>
      </c>
      <c r="E9657" s="45" t="str">
        <f>VLOOKUP(C9657,PROCV!E$50:G$126,3,0)</f>
        <v>Editorial</v>
      </c>
      <c r="F9657" s="1" t="s">
        <v>416</v>
      </c>
      <c r="G9657" s="1" t="s">
        <v>236</v>
      </c>
      <c r="H9657" s="1">
        <v>2016</v>
      </c>
      <c r="I9657" s="60">
        <f>VLOOKUP(H9657,PROCV!E$33:F$44,2,0)</f>
        <v>1.0294742132043471</v>
      </c>
      <c r="J9657" s="71">
        <v>116498</v>
      </c>
      <c r="K9657" s="44">
        <f t="shared" si="150"/>
        <v>119931.68688988003</v>
      </c>
    </row>
    <row r="9658" spans="1:11" s="43" customFormat="1" ht="19.7" customHeight="1" x14ac:dyDescent="0.25">
      <c r="A9658" s="43" t="s">
        <v>185</v>
      </c>
      <c r="B9658" s="1" t="s">
        <v>293</v>
      </c>
      <c r="C9658" s="1" t="s">
        <v>277</v>
      </c>
      <c r="D9658" s="1" t="s">
        <v>276</v>
      </c>
      <c r="E9658" s="45" t="str">
        <f>VLOOKUP(C9658,PROCV!E$50:G$126,3,0)</f>
        <v>Editorial</v>
      </c>
      <c r="F9658" s="1" t="s">
        <v>416</v>
      </c>
      <c r="G9658" s="1" t="s">
        <v>236</v>
      </c>
      <c r="H9658" s="1">
        <v>2016</v>
      </c>
      <c r="I9658" s="60">
        <f>VLOOKUP(H9658,PROCV!E$33:F$44,2,0)</f>
        <v>1.0294742132043471</v>
      </c>
      <c r="J9658" s="71">
        <v>17131</v>
      </c>
      <c r="K9658" s="44">
        <f t="shared" si="150"/>
        <v>17635.92274640367</v>
      </c>
    </row>
    <row r="9659" spans="1:11" s="43" customFormat="1" ht="19.7" customHeight="1" x14ac:dyDescent="0.25">
      <c r="A9659" s="43" t="s">
        <v>185</v>
      </c>
      <c r="B9659" s="1" t="s">
        <v>293</v>
      </c>
      <c r="C9659" s="1" t="s">
        <v>277</v>
      </c>
      <c r="D9659" s="1" t="s">
        <v>276</v>
      </c>
      <c r="E9659" s="45" t="str">
        <f>VLOOKUP(C9659,PROCV!E$50:G$126,3,0)</f>
        <v>Editorial</v>
      </c>
      <c r="F9659" s="1" t="s">
        <v>416</v>
      </c>
      <c r="G9659" s="1" t="s">
        <v>236</v>
      </c>
      <c r="H9659" s="1">
        <v>2016</v>
      </c>
      <c r="I9659" s="60">
        <f>VLOOKUP(H9659,PROCV!E$33:F$44,2,0)</f>
        <v>1.0294742132043471</v>
      </c>
      <c r="J9659" s="71">
        <v>49900</v>
      </c>
      <c r="K9659" s="44">
        <f t="shared" si="150"/>
        <v>51370.763238896921</v>
      </c>
    </row>
    <row r="9660" spans="1:11" s="43" customFormat="1" ht="19.7" customHeight="1" x14ac:dyDescent="0.25">
      <c r="A9660" s="43" t="s">
        <v>185</v>
      </c>
      <c r="B9660" s="1" t="s">
        <v>293</v>
      </c>
      <c r="C9660" s="1" t="s">
        <v>277</v>
      </c>
      <c r="D9660" s="1" t="s">
        <v>276</v>
      </c>
      <c r="E9660" s="45" t="str">
        <f>VLOOKUP(C9660,PROCV!E$50:G$126,3,0)</f>
        <v>Editorial</v>
      </c>
      <c r="F9660" s="1" t="s">
        <v>416</v>
      </c>
      <c r="G9660" s="1" t="s">
        <v>236</v>
      </c>
      <c r="H9660" s="1">
        <v>2016</v>
      </c>
      <c r="I9660" s="60">
        <f>VLOOKUP(H9660,PROCV!E$33:F$44,2,0)</f>
        <v>1.0294742132043471</v>
      </c>
      <c r="J9660" s="71">
        <v>165000</v>
      </c>
      <c r="K9660" s="44">
        <f t="shared" si="150"/>
        <v>169863.24517871728</v>
      </c>
    </row>
    <row r="9661" spans="1:11" s="43" customFormat="1" ht="19.7" customHeight="1" x14ac:dyDescent="0.25">
      <c r="A9661" s="43" t="s">
        <v>185</v>
      </c>
      <c r="B9661" s="1" t="s">
        <v>293</v>
      </c>
      <c r="C9661" s="1" t="s">
        <v>275</v>
      </c>
      <c r="D9661" s="1" t="s">
        <v>274</v>
      </c>
      <c r="E9661" s="45" t="str">
        <f>VLOOKUP(C9661,PROCV!E$50:G$126,3,0)</f>
        <v>Editorial</v>
      </c>
      <c r="F9661" s="1" t="s">
        <v>416</v>
      </c>
      <c r="G9661" s="1" t="s">
        <v>236</v>
      </c>
      <c r="H9661" s="1">
        <v>2016</v>
      </c>
      <c r="I9661" s="60">
        <f>VLOOKUP(H9661,PROCV!E$33:F$44,2,0)</f>
        <v>1.0294742132043471</v>
      </c>
      <c r="J9661" s="1">
        <v>156</v>
      </c>
      <c r="K9661" s="44">
        <f t="shared" si="150"/>
        <v>160.59797725987815</v>
      </c>
    </row>
    <row r="9662" spans="1:11" s="43" customFormat="1" ht="19.7" customHeight="1" x14ac:dyDescent="0.25">
      <c r="A9662" s="43" t="s">
        <v>185</v>
      </c>
      <c r="B9662" s="1" t="s">
        <v>293</v>
      </c>
      <c r="C9662" s="1" t="s">
        <v>275</v>
      </c>
      <c r="D9662" s="1" t="s">
        <v>274</v>
      </c>
      <c r="E9662" s="45" t="str">
        <f>VLOOKUP(C9662,PROCV!E$50:G$126,3,0)</f>
        <v>Editorial</v>
      </c>
      <c r="F9662" s="1" t="s">
        <v>416</v>
      </c>
      <c r="G9662" s="1" t="s">
        <v>236</v>
      </c>
      <c r="H9662" s="1">
        <v>2016</v>
      </c>
      <c r="I9662" s="60">
        <f>VLOOKUP(H9662,PROCV!E$33:F$44,2,0)</f>
        <v>1.0294742132043471</v>
      </c>
      <c r="J9662" s="71">
        <v>245000</v>
      </c>
      <c r="K9662" s="44">
        <f t="shared" si="150"/>
        <v>252221.18223506503</v>
      </c>
    </row>
    <row r="9663" spans="1:11" s="43" customFormat="1" ht="19.7" customHeight="1" x14ac:dyDescent="0.25">
      <c r="A9663" s="43" t="s">
        <v>185</v>
      </c>
      <c r="B9663" s="1" t="s">
        <v>293</v>
      </c>
      <c r="C9663" s="1" t="s">
        <v>275</v>
      </c>
      <c r="D9663" s="1" t="s">
        <v>274</v>
      </c>
      <c r="E9663" s="45" t="str">
        <f>VLOOKUP(C9663,PROCV!E$50:G$126,3,0)</f>
        <v>Editorial</v>
      </c>
      <c r="F9663" s="1" t="s">
        <v>416</v>
      </c>
      <c r="G9663" s="1" t="s">
        <v>236</v>
      </c>
      <c r="H9663" s="1">
        <v>2016</v>
      </c>
      <c r="I9663" s="60">
        <f>VLOOKUP(H9663,PROCV!E$33:F$44,2,0)</f>
        <v>1.0294742132043471</v>
      </c>
      <c r="J9663" s="71">
        <v>21000</v>
      </c>
      <c r="K9663" s="44">
        <f t="shared" si="150"/>
        <v>21618.958477291289</v>
      </c>
    </row>
    <row r="9664" spans="1:11" s="43" customFormat="1" ht="19.7" customHeight="1" x14ac:dyDescent="0.25">
      <c r="A9664" s="43" t="s">
        <v>185</v>
      </c>
      <c r="B9664" s="1" t="s">
        <v>293</v>
      </c>
      <c r="C9664" s="1" t="s">
        <v>271</v>
      </c>
      <c r="D9664" s="1" t="s">
        <v>270</v>
      </c>
      <c r="E9664" s="45" t="str">
        <f>VLOOKUP(C9664,PROCV!E$50:G$126,3,0)</f>
        <v>Editorial</v>
      </c>
      <c r="F9664" s="1" t="s">
        <v>416</v>
      </c>
      <c r="G9664" s="1" t="s">
        <v>236</v>
      </c>
      <c r="H9664" s="1">
        <v>2016</v>
      </c>
      <c r="I9664" s="60">
        <f>VLOOKUP(H9664,PROCV!E$33:F$44,2,0)</f>
        <v>1.0294742132043471</v>
      </c>
      <c r="J9664" s="71">
        <v>5238</v>
      </c>
      <c r="K9664" s="44">
        <f t="shared" si="150"/>
        <v>5392.38592876437</v>
      </c>
    </row>
    <row r="9665" spans="1:11" s="43" customFormat="1" ht="19.7" customHeight="1" x14ac:dyDescent="0.25">
      <c r="A9665" s="43" t="s">
        <v>185</v>
      </c>
      <c r="B9665" s="1" t="s">
        <v>293</v>
      </c>
      <c r="C9665" s="1" t="s">
        <v>315</v>
      </c>
      <c r="D9665" s="1" t="s">
        <v>314</v>
      </c>
      <c r="E9665" s="45" t="str">
        <f>VLOOKUP(C9665,PROCV!E$50:G$126,3,0)</f>
        <v>Editorial</v>
      </c>
      <c r="F9665" s="1" t="s">
        <v>416</v>
      </c>
      <c r="G9665" s="1" t="s">
        <v>236</v>
      </c>
      <c r="H9665" s="1">
        <v>2016</v>
      </c>
      <c r="I9665" s="60">
        <f>VLOOKUP(H9665,PROCV!E$33:F$44,2,0)</f>
        <v>1.0294742132043471</v>
      </c>
      <c r="J9665" s="71">
        <v>31917</v>
      </c>
      <c r="K9665" s="44">
        <f t="shared" si="150"/>
        <v>32857.728462843144</v>
      </c>
    </row>
    <row r="9666" spans="1:11" s="43" customFormat="1" ht="19.7" customHeight="1" x14ac:dyDescent="0.25">
      <c r="A9666" s="43" t="s">
        <v>185</v>
      </c>
      <c r="B9666" s="1" t="s">
        <v>293</v>
      </c>
      <c r="C9666" s="1" t="s">
        <v>315</v>
      </c>
      <c r="D9666" s="1" t="s">
        <v>314</v>
      </c>
      <c r="E9666" s="45" t="str">
        <f>VLOOKUP(C9666,PROCV!E$50:G$126,3,0)</f>
        <v>Editorial</v>
      </c>
      <c r="F9666" s="1" t="s">
        <v>416</v>
      </c>
      <c r="G9666" s="1" t="s">
        <v>236</v>
      </c>
      <c r="H9666" s="1">
        <v>2016</v>
      </c>
      <c r="I9666" s="60">
        <f>VLOOKUP(H9666,PROCV!E$33:F$44,2,0)</f>
        <v>1.0294742132043471</v>
      </c>
      <c r="J9666" s="71">
        <v>21643</v>
      </c>
      <c r="K9666" s="44">
        <f t="shared" si="150"/>
        <v>22280.910396381685</v>
      </c>
    </row>
    <row r="9667" spans="1:11" s="43" customFormat="1" ht="19.7" customHeight="1" x14ac:dyDescent="0.25">
      <c r="A9667" s="43" t="s">
        <v>185</v>
      </c>
      <c r="B9667" s="1" t="s">
        <v>293</v>
      </c>
      <c r="C9667" s="1" t="s">
        <v>269</v>
      </c>
      <c r="D9667" s="1" t="s">
        <v>268</v>
      </c>
      <c r="E9667" s="45" t="str">
        <f>VLOOKUP(C9667,PROCV!E$50:G$126,3,0)</f>
        <v>NA</v>
      </c>
      <c r="F9667" s="1" t="s">
        <v>416</v>
      </c>
      <c r="G9667" s="1" t="s">
        <v>236</v>
      </c>
      <c r="H9667" s="1">
        <v>2016</v>
      </c>
      <c r="I9667" s="60">
        <f>VLOOKUP(H9667,PROCV!E$33:F$44,2,0)</f>
        <v>1.0294742132043471</v>
      </c>
      <c r="J9667" s="71">
        <v>1753347</v>
      </c>
      <c r="K9667" s="44">
        <f t="shared" ref="K9667:K9730" si="151">J9667*I9667</f>
        <v>1805025.5232992023</v>
      </c>
    </row>
    <row r="9668" spans="1:11" s="43" customFormat="1" ht="19.7" customHeight="1" x14ac:dyDescent="0.25">
      <c r="A9668" s="43" t="s">
        <v>185</v>
      </c>
      <c r="B9668" s="1" t="s">
        <v>293</v>
      </c>
      <c r="C9668" s="1" t="s">
        <v>269</v>
      </c>
      <c r="D9668" s="1" t="s">
        <v>268</v>
      </c>
      <c r="E9668" s="45" t="str">
        <f>VLOOKUP(C9668,PROCV!E$50:G$126,3,0)</f>
        <v>NA</v>
      </c>
      <c r="F9668" s="1" t="s">
        <v>416</v>
      </c>
      <c r="G9668" s="1" t="s">
        <v>236</v>
      </c>
      <c r="H9668" s="1">
        <v>2016</v>
      </c>
      <c r="I9668" s="60">
        <f>VLOOKUP(H9668,PROCV!E$33:F$44,2,0)</f>
        <v>1.0294742132043471</v>
      </c>
      <c r="J9668" s="71">
        <v>108000</v>
      </c>
      <c r="K9668" s="44">
        <f t="shared" si="151"/>
        <v>111183.21502606948</v>
      </c>
    </row>
    <row r="9669" spans="1:11" s="43" customFormat="1" ht="19.7" customHeight="1" x14ac:dyDescent="0.25">
      <c r="A9669" s="43" t="s">
        <v>185</v>
      </c>
      <c r="B9669" s="1" t="s">
        <v>293</v>
      </c>
      <c r="C9669" s="1" t="s">
        <v>269</v>
      </c>
      <c r="D9669" s="1" t="s">
        <v>268</v>
      </c>
      <c r="E9669" s="45" t="str">
        <f>VLOOKUP(C9669,PROCV!E$50:G$126,3,0)</f>
        <v>NA</v>
      </c>
      <c r="F9669" s="1" t="s">
        <v>416</v>
      </c>
      <c r="G9669" s="1" t="s">
        <v>236</v>
      </c>
      <c r="H9669" s="1">
        <v>2016</v>
      </c>
      <c r="I9669" s="60">
        <f>VLOOKUP(H9669,PROCV!E$33:F$44,2,0)</f>
        <v>1.0294742132043471</v>
      </c>
      <c r="J9669" s="71">
        <v>425094</v>
      </c>
      <c r="K9669" s="44">
        <f t="shared" si="151"/>
        <v>437623.31118788873</v>
      </c>
    </row>
    <row r="9670" spans="1:11" s="43" customFormat="1" ht="19.7" customHeight="1" x14ac:dyDescent="0.25">
      <c r="A9670" s="43" t="s">
        <v>185</v>
      </c>
      <c r="B9670" s="1" t="s">
        <v>293</v>
      </c>
      <c r="C9670" s="1" t="s">
        <v>269</v>
      </c>
      <c r="D9670" s="1" t="s">
        <v>268</v>
      </c>
      <c r="E9670" s="45" t="str">
        <f>VLOOKUP(C9670,PROCV!E$50:G$126,3,0)</f>
        <v>NA</v>
      </c>
      <c r="F9670" s="1" t="s">
        <v>416</v>
      </c>
      <c r="G9670" s="1" t="s">
        <v>236</v>
      </c>
      <c r="H9670" s="1">
        <v>2016</v>
      </c>
      <c r="I9670" s="60">
        <f>VLOOKUP(H9670,PROCV!E$33:F$44,2,0)</f>
        <v>1.0294742132043471</v>
      </c>
      <c r="J9670" s="71">
        <v>2155579</v>
      </c>
      <c r="K9670" s="44">
        <f t="shared" si="151"/>
        <v>2219112.9950248133</v>
      </c>
    </row>
    <row r="9671" spans="1:11" s="43" customFormat="1" ht="19.7" customHeight="1" x14ac:dyDescent="0.25">
      <c r="A9671" s="43" t="s">
        <v>185</v>
      </c>
      <c r="B9671" s="1" t="s">
        <v>293</v>
      </c>
      <c r="C9671" s="1" t="s">
        <v>269</v>
      </c>
      <c r="D9671" s="1" t="s">
        <v>268</v>
      </c>
      <c r="E9671" s="45" t="str">
        <f>VLOOKUP(C9671,PROCV!E$50:G$126,3,0)</f>
        <v>NA</v>
      </c>
      <c r="F9671" s="1" t="s">
        <v>416</v>
      </c>
      <c r="G9671" s="1" t="s">
        <v>236</v>
      </c>
      <c r="H9671" s="1">
        <v>2016</v>
      </c>
      <c r="I9671" s="60">
        <f>VLOOKUP(H9671,PROCV!E$33:F$44,2,0)</f>
        <v>1.0294742132043471</v>
      </c>
      <c r="J9671" s="71">
        <v>71600</v>
      </c>
      <c r="K9671" s="44">
        <f t="shared" si="151"/>
        <v>73710.353665431248</v>
      </c>
    </row>
    <row r="9672" spans="1:11" s="43" customFormat="1" ht="19.7" customHeight="1" x14ac:dyDescent="0.25">
      <c r="A9672" s="43" t="s">
        <v>185</v>
      </c>
      <c r="B9672" s="1" t="s">
        <v>293</v>
      </c>
      <c r="C9672" s="1" t="s">
        <v>328</v>
      </c>
      <c r="D9672" s="1" t="s">
        <v>327</v>
      </c>
      <c r="E9672" s="45" t="str">
        <f>VLOOKUP(C9672,PROCV!E$50:G$126,3,0)</f>
        <v>Audiovisual</v>
      </c>
      <c r="F9672" s="1" t="s">
        <v>416</v>
      </c>
      <c r="G9672" s="1" t="s">
        <v>236</v>
      </c>
      <c r="H9672" s="1">
        <v>2016</v>
      </c>
      <c r="I9672" s="60">
        <f>VLOOKUP(H9672,PROCV!E$33:F$44,2,0)</f>
        <v>1.0294742132043471</v>
      </c>
      <c r="J9672" s="71">
        <v>2899</v>
      </c>
      <c r="K9672" s="44">
        <f t="shared" si="151"/>
        <v>2984.4457440794022</v>
      </c>
    </row>
    <row r="9673" spans="1:11" s="43" customFormat="1" ht="19.7" customHeight="1" x14ac:dyDescent="0.25">
      <c r="A9673" s="43" t="s">
        <v>185</v>
      </c>
      <c r="B9673" s="1" t="s">
        <v>293</v>
      </c>
      <c r="C9673" s="1" t="s">
        <v>297</v>
      </c>
      <c r="D9673" s="1" t="s">
        <v>296</v>
      </c>
      <c r="E9673" s="45" t="str">
        <f>VLOOKUP(C9673,PROCV!E$50:G$126,3,0)</f>
        <v>Audiovisual</v>
      </c>
      <c r="F9673" s="1" t="s">
        <v>416</v>
      </c>
      <c r="G9673" s="1" t="s">
        <v>236</v>
      </c>
      <c r="H9673" s="1">
        <v>2016</v>
      </c>
      <c r="I9673" s="60">
        <f>VLOOKUP(H9673,PROCV!E$33:F$44,2,0)</f>
        <v>1.0294742132043471</v>
      </c>
      <c r="J9673" s="71">
        <v>92510</v>
      </c>
      <c r="K9673" s="44">
        <f t="shared" si="151"/>
        <v>95236.659463534146</v>
      </c>
    </row>
    <row r="9674" spans="1:11" s="43" customFormat="1" ht="19.7" customHeight="1" x14ac:dyDescent="0.25">
      <c r="A9674" s="43" t="s">
        <v>185</v>
      </c>
      <c r="B9674" s="1" t="s">
        <v>293</v>
      </c>
      <c r="C9674" s="1" t="s">
        <v>260</v>
      </c>
      <c r="D9674" s="1" t="s">
        <v>259</v>
      </c>
      <c r="E9674" s="45" t="str">
        <f>VLOOKUP(C9674,PROCV!E$50:G$126,3,0)</f>
        <v>Audiovisual</v>
      </c>
      <c r="F9674" s="1" t="s">
        <v>416</v>
      </c>
      <c r="G9674" s="1" t="s">
        <v>236</v>
      </c>
      <c r="H9674" s="1">
        <v>2016</v>
      </c>
      <c r="I9674" s="60">
        <f>VLOOKUP(H9674,PROCV!E$33:F$44,2,0)</f>
        <v>1.0294742132043471</v>
      </c>
      <c r="J9674" s="71">
        <v>78750</v>
      </c>
      <c r="K9674" s="44">
        <f t="shared" si="151"/>
        <v>81071.094289842338</v>
      </c>
    </row>
    <row r="9675" spans="1:11" s="43" customFormat="1" ht="19.7" customHeight="1" x14ac:dyDescent="0.25">
      <c r="A9675" s="43" t="s">
        <v>185</v>
      </c>
      <c r="B9675" s="1" t="s">
        <v>293</v>
      </c>
      <c r="C9675" s="1" t="s">
        <v>256</v>
      </c>
      <c r="D9675" s="1" t="s">
        <v>255</v>
      </c>
      <c r="E9675" s="45" t="str">
        <f>VLOOKUP(C9675,PROCV!E$50:G$126,3,0)</f>
        <v>Audiovisual</v>
      </c>
      <c r="F9675" s="1" t="s">
        <v>416</v>
      </c>
      <c r="G9675" s="1" t="s">
        <v>265</v>
      </c>
      <c r="H9675" s="1">
        <v>2016</v>
      </c>
      <c r="I9675" s="60">
        <f>VLOOKUP(H9675,PROCV!E$33:F$44,2,0)</f>
        <v>1.0294742132043471</v>
      </c>
      <c r="J9675" s="71">
        <v>4410000</v>
      </c>
      <c r="K9675" s="44">
        <f t="shared" si="151"/>
        <v>4539981.2802311704</v>
      </c>
    </row>
    <row r="9676" spans="1:11" s="43" customFormat="1" ht="19.7" customHeight="1" x14ac:dyDescent="0.25">
      <c r="A9676" s="43" t="s">
        <v>185</v>
      </c>
      <c r="B9676" s="1" t="s">
        <v>293</v>
      </c>
      <c r="C9676" s="1" t="s">
        <v>256</v>
      </c>
      <c r="D9676" s="1" t="s">
        <v>255</v>
      </c>
      <c r="E9676" s="45" t="str">
        <f>VLOOKUP(C9676,PROCV!E$50:G$126,3,0)</f>
        <v>Audiovisual</v>
      </c>
      <c r="F9676" s="1" t="s">
        <v>416</v>
      </c>
      <c r="G9676" s="1" t="s">
        <v>236</v>
      </c>
      <c r="H9676" s="1">
        <v>2016</v>
      </c>
      <c r="I9676" s="60">
        <f>VLOOKUP(H9676,PROCV!E$33:F$44,2,0)</f>
        <v>1.0294742132043471</v>
      </c>
      <c r="J9676" s="71">
        <v>114210</v>
      </c>
      <c r="K9676" s="44">
        <f t="shared" si="151"/>
        <v>117576.24989006847</v>
      </c>
    </row>
    <row r="9677" spans="1:11" s="43" customFormat="1" ht="19.7" customHeight="1" x14ac:dyDescent="0.25">
      <c r="A9677" s="43" t="s">
        <v>185</v>
      </c>
      <c r="B9677" s="1" t="s">
        <v>293</v>
      </c>
      <c r="C9677" s="1" t="s">
        <v>256</v>
      </c>
      <c r="D9677" s="1" t="s">
        <v>255</v>
      </c>
      <c r="E9677" s="45" t="str">
        <f>VLOOKUP(C9677,PROCV!E$50:G$126,3,0)</f>
        <v>Audiovisual</v>
      </c>
      <c r="F9677" s="1" t="s">
        <v>416</v>
      </c>
      <c r="G9677" s="1" t="s">
        <v>265</v>
      </c>
      <c r="H9677" s="1">
        <v>2016</v>
      </c>
      <c r="I9677" s="60">
        <f>VLOOKUP(H9677,PROCV!E$33:F$44,2,0)</f>
        <v>1.0294742132043471</v>
      </c>
      <c r="J9677" s="71">
        <v>882000</v>
      </c>
      <c r="K9677" s="44">
        <f t="shared" si="151"/>
        <v>907996.25604623416</v>
      </c>
    </row>
    <row r="9678" spans="1:11" s="43" customFormat="1" ht="19.7" customHeight="1" x14ac:dyDescent="0.25">
      <c r="A9678" s="43" t="s">
        <v>185</v>
      </c>
      <c r="B9678" s="1" t="s">
        <v>293</v>
      </c>
      <c r="C9678" s="1" t="s">
        <v>254</v>
      </c>
      <c r="D9678" s="1" t="s">
        <v>253</v>
      </c>
      <c r="E9678" s="45" t="str">
        <f>VLOOKUP(C9678,PROCV!E$50:G$126,3,0)</f>
        <v>Música</v>
      </c>
      <c r="F9678" s="1" t="s">
        <v>416</v>
      </c>
      <c r="G9678" s="1" t="s">
        <v>236</v>
      </c>
      <c r="H9678" s="1">
        <v>2016</v>
      </c>
      <c r="I9678" s="60">
        <f>VLOOKUP(H9678,PROCV!E$33:F$44,2,0)</f>
        <v>1.0294742132043471</v>
      </c>
      <c r="J9678" s="71">
        <v>13620</v>
      </c>
      <c r="K9678" s="44">
        <f t="shared" si="151"/>
        <v>14021.438783843207</v>
      </c>
    </row>
    <row r="9679" spans="1:11" s="43" customFormat="1" ht="19.7" customHeight="1" x14ac:dyDescent="0.25">
      <c r="A9679" s="43" t="s">
        <v>185</v>
      </c>
      <c r="B9679" s="1" t="s">
        <v>293</v>
      </c>
      <c r="C9679" s="1" t="s">
        <v>252</v>
      </c>
      <c r="D9679" s="1" t="s">
        <v>251</v>
      </c>
      <c r="E9679" s="45" t="str">
        <f>VLOOKUP(C9679,PROCV!E$50:G$126,3,0)</f>
        <v>Audiovisual</v>
      </c>
      <c r="F9679" s="1" t="s">
        <v>416</v>
      </c>
      <c r="G9679" s="1" t="s">
        <v>236</v>
      </c>
      <c r="H9679" s="1">
        <v>2016</v>
      </c>
      <c r="I9679" s="60">
        <f>VLOOKUP(H9679,PROCV!E$33:F$44,2,0)</f>
        <v>1.0294742132043471</v>
      </c>
      <c r="J9679" s="71">
        <v>3386</v>
      </c>
      <c r="K9679" s="44">
        <f t="shared" si="151"/>
        <v>3485.7996859099194</v>
      </c>
    </row>
    <row r="9680" spans="1:11" s="43" customFormat="1" ht="19.7" customHeight="1" x14ac:dyDescent="0.25">
      <c r="A9680" s="43" t="s">
        <v>185</v>
      </c>
      <c r="B9680" s="1" t="s">
        <v>293</v>
      </c>
      <c r="C9680" s="1" t="s">
        <v>252</v>
      </c>
      <c r="D9680" s="1" t="s">
        <v>251</v>
      </c>
      <c r="E9680" s="45" t="str">
        <f>VLOOKUP(C9680,PROCV!E$50:G$126,3,0)</f>
        <v>Audiovisual</v>
      </c>
      <c r="F9680" s="1" t="s">
        <v>416</v>
      </c>
      <c r="G9680" s="1" t="s">
        <v>236</v>
      </c>
      <c r="H9680" s="1">
        <v>2016</v>
      </c>
      <c r="I9680" s="60">
        <f>VLOOKUP(H9680,PROCV!E$33:F$44,2,0)</f>
        <v>1.0294742132043471</v>
      </c>
      <c r="J9680" s="71">
        <v>72958</v>
      </c>
      <c r="K9680" s="44">
        <f t="shared" si="151"/>
        <v>75108.379646962756</v>
      </c>
    </row>
    <row r="9681" spans="1:11" s="43" customFormat="1" ht="19.7" customHeight="1" x14ac:dyDescent="0.25">
      <c r="A9681" s="43" t="s">
        <v>185</v>
      </c>
      <c r="B9681" s="1" t="s">
        <v>293</v>
      </c>
      <c r="C9681" s="1" t="s">
        <v>252</v>
      </c>
      <c r="D9681" s="1" t="s">
        <v>251</v>
      </c>
      <c r="E9681" s="45" t="str">
        <f>VLOOKUP(C9681,PROCV!E$50:G$126,3,0)</f>
        <v>Audiovisual</v>
      </c>
      <c r="F9681" s="1" t="s">
        <v>416</v>
      </c>
      <c r="G9681" s="1" t="s">
        <v>236</v>
      </c>
      <c r="H9681" s="1">
        <v>2016</v>
      </c>
      <c r="I9681" s="60">
        <f>VLOOKUP(H9681,PROCV!E$33:F$44,2,0)</f>
        <v>1.0294742132043471</v>
      </c>
      <c r="J9681" s="1">
        <v>819</v>
      </c>
      <c r="K9681" s="44">
        <f t="shared" si="151"/>
        <v>843.13938061436022</v>
      </c>
    </row>
    <row r="9682" spans="1:11" s="43" customFormat="1" ht="19.7" customHeight="1" x14ac:dyDescent="0.25">
      <c r="A9682" s="43" t="s">
        <v>185</v>
      </c>
      <c r="B9682" s="1" t="s">
        <v>293</v>
      </c>
      <c r="C9682" s="1" t="s">
        <v>252</v>
      </c>
      <c r="D9682" s="1" t="s">
        <v>251</v>
      </c>
      <c r="E9682" s="45" t="str">
        <f>VLOOKUP(C9682,PROCV!E$50:G$126,3,0)</f>
        <v>Audiovisual</v>
      </c>
      <c r="F9682" s="1" t="s">
        <v>416</v>
      </c>
      <c r="G9682" s="1" t="s">
        <v>236</v>
      </c>
      <c r="H9682" s="1">
        <v>2016</v>
      </c>
      <c r="I9682" s="60">
        <f>VLOOKUP(H9682,PROCV!E$33:F$44,2,0)</f>
        <v>1.0294742132043471</v>
      </c>
      <c r="J9682" s="71">
        <v>41500</v>
      </c>
      <c r="K9682" s="44">
        <f t="shared" si="151"/>
        <v>42723.179847980406</v>
      </c>
    </row>
    <row r="9683" spans="1:11" s="43" customFormat="1" ht="19.7" customHeight="1" x14ac:dyDescent="0.25">
      <c r="A9683" s="43" t="s">
        <v>185</v>
      </c>
      <c r="B9683" s="1" t="s">
        <v>293</v>
      </c>
      <c r="C9683" s="1" t="s">
        <v>250</v>
      </c>
      <c r="D9683" s="1" t="s">
        <v>249</v>
      </c>
      <c r="E9683" s="45" t="str">
        <f>VLOOKUP(C9683,PROCV!E$50:G$126,3,0)</f>
        <v>Audiovisual</v>
      </c>
      <c r="F9683" s="1" t="s">
        <v>416</v>
      </c>
      <c r="G9683" s="1" t="s">
        <v>236</v>
      </c>
      <c r="H9683" s="1">
        <v>2016</v>
      </c>
      <c r="I9683" s="60">
        <f>VLOOKUP(H9683,PROCV!E$33:F$44,2,0)</f>
        <v>1.0294742132043471</v>
      </c>
      <c r="J9683" s="71">
        <v>48079</v>
      </c>
      <c r="K9683" s="44">
        <f t="shared" si="151"/>
        <v>49496.090696651801</v>
      </c>
    </row>
    <row r="9684" spans="1:11" s="43" customFormat="1" ht="19.7" customHeight="1" x14ac:dyDescent="0.25">
      <c r="A9684" s="43" t="s">
        <v>185</v>
      </c>
      <c r="B9684" s="1" t="s">
        <v>293</v>
      </c>
      <c r="C9684" s="1" t="s">
        <v>250</v>
      </c>
      <c r="D9684" s="1" t="s">
        <v>249</v>
      </c>
      <c r="E9684" s="45" t="str">
        <f>VLOOKUP(C9684,PROCV!E$50:G$126,3,0)</f>
        <v>Audiovisual</v>
      </c>
      <c r="F9684" s="1" t="s">
        <v>416</v>
      </c>
      <c r="G9684" s="1" t="s">
        <v>236</v>
      </c>
      <c r="H9684" s="1">
        <v>2016</v>
      </c>
      <c r="I9684" s="60">
        <f>VLOOKUP(H9684,PROCV!E$33:F$44,2,0)</f>
        <v>1.0294742132043471</v>
      </c>
      <c r="J9684" s="71">
        <v>87549</v>
      </c>
      <c r="K9684" s="44">
        <f t="shared" si="151"/>
        <v>90129.437891827387</v>
      </c>
    </row>
    <row r="9685" spans="1:11" s="43" customFormat="1" ht="19.7" customHeight="1" x14ac:dyDescent="0.25">
      <c r="A9685" s="43" t="s">
        <v>185</v>
      </c>
      <c r="B9685" s="1" t="s">
        <v>293</v>
      </c>
      <c r="C9685" s="1" t="s">
        <v>248</v>
      </c>
      <c r="D9685" s="1" t="s">
        <v>247</v>
      </c>
      <c r="E9685" s="45" t="str">
        <f>VLOOKUP(C9685,PROCV!E$50:G$126,3,0)</f>
        <v>Educação e Criação em Artes</v>
      </c>
      <c r="F9685" s="1" t="s">
        <v>416</v>
      </c>
      <c r="G9685" s="1" t="s">
        <v>236</v>
      </c>
      <c r="H9685" s="1">
        <v>2016</v>
      </c>
      <c r="I9685" s="60">
        <f>VLOOKUP(H9685,PROCV!E$33:F$44,2,0)</f>
        <v>1.0294742132043471</v>
      </c>
      <c r="J9685" s="71">
        <v>25287</v>
      </c>
      <c r="K9685" s="44">
        <f t="shared" si="151"/>
        <v>26032.314429298323</v>
      </c>
    </row>
    <row r="9686" spans="1:11" s="43" customFormat="1" ht="19.7" customHeight="1" x14ac:dyDescent="0.25">
      <c r="A9686" s="43" t="s">
        <v>185</v>
      </c>
      <c r="B9686" s="1" t="s">
        <v>293</v>
      </c>
      <c r="C9686" s="1" t="s">
        <v>248</v>
      </c>
      <c r="D9686" s="1" t="s">
        <v>247</v>
      </c>
      <c r="E9686" s="45" t="str">
        <f>VLOOKUP(C9686,PROCV!E$50:G$126,3,0)</f>
        <v>Educação e Criação em Artes</v>
      </c>
      <c r="F9686" s="1" t="s">
        <v>416</v>
      </c>
      <c r="G9686" s="1" t="s">
        <v>236</v>
      </c>
      <c r="H9686" s="1">
        <v>2016</v>
      </c>
      <c r="I9686" s="60">
        <f>VLOOKUP(H9686,PROCV!E$33:F$44,2,0)</f>
        <v>1.0294742132043471</v>
      </c>
      <c r="J9686" s="71">
        <v>16618</v>
      </c>
      <c r="K9686" s="44">
        <f t="shared" si="151"/>
        <v>17107.802475029839</v>
      </c>
    </row>
    <row r="9687" spans="1:11" s="43" customFormat="1" ht="19.7" customHeight="1" x14ac:dyDescent="0.25">
      <c r="A9687" s="43" t="s">
        <v>185</v>
      </c>
      <c r="B9687" s="1" t="s">
        <v>293</v>
      </c>
      <c r="C9687" s="1" t="s">
        <v>246</v>
      </c>
      <c r="D9687" s="1" t="s">
        <v>245</v>
      </c>
      <c r="E9687" s="45" t="str">
        <f>VLOOKUP(C9687,PROCV!E$50:G$126,3,0)</f>
        <v>Artes Cênicas e Espetáculos</v>
      </c>
      <c r="F9687" s="1" t="s">
        <v>416</v>
      </c>
      <c r="G9687" s="1" t="s">
        <v>236</v>
      </c>
      <c r="H9687" s="1">
        <v>2016</v>
      </c>
      <c r="I9687" s="60">
        <f>VLOOKUP(H9687,PROCV!E$33:F$44,2,0)</f>
        <v>1.0294742132043471</v>
      </c>
      <c r="J9687" s="71">
        <v>3607</v>
      </c>
      <c r="K9687" s="44">
        <f t="shared" si="151"/>
        <v>3713.3134870280801</v>
      </c>
    </row>
    <row r="9688" spans="1:11" s="43" customFormat="1" ht="19.7" customHeight="1" x14ac:dyDescent="0.25">
      <c r="A9688" s="43" t="s">
        <v>185</v>
      </c>
      <c r="B9688" s="1" t="s">
        <v>293</v>
      </c>
      <c r="C9688" s="1" t="s">
        <v>246</v>
      </c>
      <c r="D9688" s="1" t="s">
        <v>245</v>
      </c>
      <c r="E9688" s="45" t="str">
        <f>VLOOKUP(C9688,PROCV!E$50:G$126,3,0)</f>
        <v>Artes Cênicas e Espetáculos</v>
      </c>
      <c r="F9688" s="1" t="s">
        <v>416</v>
      </c>
      <c r="G9688" s="1" t="s">
        <v>236</v>
      </c>
      <c r="H9688" s="1">
        <v>2016</v>
      </c>
      <c r="I9688" s="60">
        <f>VLOOKUP(H9688,PROCV!E$33:F$44,2,0)</f>
        <v>1.0294742132043471</v>
      </c>
      <c r="J9688" s="71">
        <v>307050</v>
      </c>
      <c r="K9688" s="44">
        <f t="shared" si="151"/>
        <v>316100.05716439476</v>
      </c>
    </row>
    <row r="9689" spans="1:11" s="43" customFormat="1" ht="19.7" customHeight="1" x14ac:dyDescent="0.25">
      <c r="A9689" s="43" t="s">
        <v>185</v>
      </c>
      <c r="B9689" s="1" t="s">
        <v>293</v>
      </c>
      <c r="C9689" s="1" t="s">
        <v>246</v>
      </c>
      <c r="D9689" s="1" t="s">
        <v>245</v>
      </c>
      <c r="E9689" s="45" t="str">
        <f>VLOOKUP(C9689,PROCV!E$50:G$126,3,0)</f>
        <v>Artes Cênicas e Espetáculos</v>
      </c>
      <c r="F9689" s="1" t="s">
        <v>416</v>
      </c>
      <c r="G9689" s="1" t="s">
        <v>236</v>
      </c>
      <c r="H9689" s="1">
        <v>2016</v>
      </c>
      <c r="I9689" s="60">
        <f>VLOOKUP(H9689,PROCV!E$33:F$44,2,0)</f>
        <v>1.0294742132043471</v>
      </c>
      <c r="J9689" s="71">
        <v>34388</v>
      </c>
      <c r="K9689" s="44">
        <f t="shared" si="151"/>
        <v>35401.559243671087</v>
      </c>
    </row>
    <row r="9690" spans="1:11" s="43" customFormat="1" ht="19.7" customHeight="1" x14ac:dyDescent="0.25">
      <c r="A9690" s="43" t="s">
        <v>185</v>
      </c>
      <c r="B9690" s="1" t="s">
        <v>293</v>
      </c>
      <c r="C9690" s="1" t="s">
        <v>244</v>
      </c>
      <c r="D9690" s="1" t="s">
        <v>243</v>
      </c>
      <c r="E9690" s="45" t="str">
        <f>VLOOKUP(C9690,PROCV!E$50:G$126,3,0)</f>
        <v>Artes Cênicas e Espetáculos</v>
      </c>
      <c r="F9690" s="1" t="s">
        <v>416</v>
      </c>
      <c r="G9690" s="1" t="s">
        <v>236</v>
      </c>
      <c r="H9690" s="1">
        <v>2016</v>
      </c>
      <c r="I9690" s="60">
        <f>VLOOKUP(H9690,PROCV!E$33:F$44,2,0)</f>
        <v>1.0294742132043471</v>
      </c>
      <c r="J9690" s="71">
        <v>241500</v>
      </c>
      <c r="K9690" s="44">
        <f t="shared" si="151"/>
        <v>248618.02248884982</v>
      </c>
    </row>
    <row r="9691" spans="1:11" s="43" customFormat="1" ht="19.7" customHeight="1" x14ac:dyDescent="0.25">
      <c r="A9691" s="43" t="s">
        <v>185</v>
      </c>
      <c r="B9691" s="1" t="s">
        <v>293</v>
      </c>
      <c r="C9691" s="1" t="s">
        <v>244</v>
      </c>
      <c r="D9691" s="1" t="s">
        <v>243</v>
      </c>
      <c r="E9691" s="45" t="str">
        <f>VLOOKUP(C9691,PROCV!E$50:G$126,3,0)</f>
        <v>Artes Cênicas e Espetáculos</v>
      </c>
      <c r="F9691" s="1" t="s">
        <v>416</v>
      </c>
      <c r="G9691" s="1" t="s">
        <v>236</v>
      </c>
      <c r="H9691" s="1">
        <v>2016</v>
      </c>
      <c r="I9691" s="60">
        <f>VLOOKUP(H9691,PROCV!E$33:F$44,2,0)</f>
        <v>1.0294742132043471</v>
      </c>
      <c r="J9691" s="71">
        <v>17986</v>
      </c>
      <c r="K9691" s="44">
        <f t="shared" si="151"/>
        <v>18516.123198693385</v>
      </c>
    </row>
    <row r="9692" spans="1:11" s="43" customFormat="1" ht="19.7" customHeight="1" x14ac:dyDescent="0.25">
      <c r="A9692" s="43" t="s">
        <v>185</v>
      </c>
      <c r="B9692" s="1" t="s">
        <v>293</v>
      </c>
      <c r="C9692" s="1" t="s">
        <v>244</v>
      </c>
      <c r="D9692" s="1" t="s">
        <v>243</v>
      </c>
      <c r="E9692" s="45" t="str">
        <f>VLOOKUP(C9692,PROCV!E$50:G$126,3,0)</f>
        <v>Artes Cênicas e Espetáculos</v>
      </c>
      <c r="F9692" s="1" t="s">
        <v>416</v>
      </c>
      <c r="G9692" s="1" t="s">
        <v>236</v>
      </c>
      <c r="H9692" s="1">
        <v>2016</v>
      </c>
      <c r="I9692" s="60">
        <f>VLOOKUP(H9692,PROCV!E$33:F$44,2,0)</f>
        <v>1.0294742132043471</v>
      </c>
      <c r="J9692" s="1">
        <v>927</v>
      </c>
      <c r="K9692" s="44">
        <f t="shared" si="151"/>
        <v>954.32259564042977</v>
      </c>
    </row>
    <row r="9693" spans="1:11" s="43" customFormat="1" ht="19.7" customHeight="1" x14ac:dyDescent="0.25">
      <c r="A9693" s="43" t="s">
        <v>185</v>
      </c>
      <c r="B9693" s="1" t="s">
        <v>293</v>
      </c>
      <c r="C9693" s="1" t="s">
        <v>238</v>
      </c>
      <c r="D9693" s="1" t="s">
        <v>237</v>
      </c>
      <c r="E9693" s="45" t="str">
        <f>VLOOKUP(C9693,PROCV!E$50:G$126,3,0)</f>
        <v>Artes Cênicas e Espetáculos</v>
      </c>
      <c r="F9693" s="1" t="s">
        <v>416</v>
      </c>
      <c r="G9693" s="1" t="s">
        <v>236</v>
      </c>
      <c r="H9693" s="1">
        <v>2016</v>
      </c>
      <c r="I9693" s="60">
        <f>VLOOKUP(H9693,PROCV!E$33:F$44,2,0)</f>
        <v>1.0294742132043471</v>
      </c>
      <c r="J9693" s="71">
        <v>78726</v>
      </c>
      <c r="K9693" s="44">
        <f t="shared" si="151"/>
        <v>81046.386908725428</v>
      </c>
    </row>
    <row r="9694" spans="1:11" s="43" customFormat="1" ht="19.7" customHeight="1" x14ac:dyDescent="0.25">
      <c r="A9694" s="43" t="s">
        <v>185</v>
      </c>
      <c r="B9694" s="1" t="s">
        <v>293</v>
      </c>
      <c r="C9694" s="1" t="s">
        <v>238</v>
      </c>
      <c r="D9694" s="1" t="s">
        <v>237</v>
      </c>
      <c r="E9694" s="45" t="str">
        <f>VLOOKUP(C9694,PROCV!E$50:G$126,3,0)</f>
        <v>Artes Cênicas e Espetáculos</v>
      </c>
      <c r="F9694" s="1" t="s">
        <v>416</v>
      </c>
      <c r="G9694" s="1" t="s">
        <v>236</v>
      </c>
      <c r="H9694" s="1">
        <v>2016</v>
      </c>
      <c r="I9694" s="60">
        <f>VLOOKUP(H9694,PROCV!E$33:F$44,2,0)</f>
        <v>1.0294742132043471</v>
      </c>
      <c r="J9694" s="71">
        <v>23574</v>
      </c>
      <c r="K9694" s="44">
        <f t="shared" si="151"/>
        <v>24268.825102079278</v>
      </c>
    </row>
    <row r="9695" spans="1:11" s="43" customFormat="1" ht="19.7" customHeight="1" x14ac:dyDescent="0.25">
      <c r="A9695" s="43" t="s">
        <v>185</v>
      </c>
      <c r="B9695" s="1" t="s">
        <v>293</v>
      </c>
      <c r="C9695" s="1" t="s">
        <v>241</v>
      </c>
      <c r="D9695" s="1" t="s">
        <v>240</v>
      </c>
      <c r="E9695" s="45" t="str">
        <f>VLOOKUP(C9695,PROCV!E$50:G$126,3,0)</f>
        <v>Artes Cênicas e Espetáculos</v>
      </c>
      <c r="F9695" s="1" t="s">
        <v>416</v>
      </c>
      <c r="G9695" s="1" t="s">
        <v>236</v>
      </c>
      <c r="H9695" s="1">
        <v>2016</v>
      </c>
      <c r="I9695" s="60">
        <f>VLOOKUP(H9695,PROCV!E$33:F$44,2,0)</f>
        <v>1.0294742132043471</v>
      </c>
      <c r="J9695" s="71">
        <v>5555</v>
      </c>
      <c r="K9695" s="44">
        <f t="shared" si="151"/>
        <v>5718.729254350148</v>
      </c>
    </row>
    <row r="9696" spans="1:11" s="43" customFormat="1" ht="19.7" customHeight="1" x14ac:dyDescent="0.25">
      <c r="A9696" s="43" t="s">
        <v>185</v>
      </c>
      <c r="B9696" s="1" t="s">
        <v>293</v>
      </c>
      <c r="C9696" s="1" t="s">
        <v>241</v>
      </c>
      <c r="D9696" s="1" t="s">
        <v>240</v>
      </c>
      <c r="E9696" s="45" t="str">
        <f>VLOOKUP(C9696,PROCV!E$50:G$126,3,0)</f>
        <v>Artes Cênicas e Espetáculos</v>
      </c>
      <c r="F9696" s="1" t="s">
        <v>416</v>
      </c>
      <c r="G9696" s="1" t="s">
        <v>236</v>
      </c>
      <c r="H9696" s="1">
        <v>2016</v>
      </c>
      <c r="I9696" s="60">
        <f>VLOOKUP(H9696,PROCV!E$33:F$44,2,0)</f>
        <v>1.0294742132043471</v>
      </c>
      <c r="J9696" s="71">
        <v>143136</v>
      </c>
      <c r="K9696" s="44">
        <f t="shared" si="151"/>
        <v>147354.82098121743</v>
      </c>
    </row>
    <row r="9697" spans="1:11" s="43" customFormat="1" ht="19.7" customHeight="1" x14ac:dyDescent="0.25">
      <c r="A9697" s="43" t="s">
        <v>185</v>
      </c>
      <c r="B9697" s="1" t="s">
        <v>293</v>
      </c>
      <c r="C9697" s="1" t="s">
        <v>241</v>
      </c>
      <c r="D9697" s="1" t="s">
        <v>240</v>
      </c>
      <c r="E9697" s="45" t="str">
        <f>VLOOKUP(C9697,PROCV!E$50:G$126,3,0)</f>
        <v>Artes Cênicas e Espetáculos</v>
      </c>
      <c r="F9697" s="1" t="s">
        <v>416</v>
      </c>
      <c r="G9697" s="1" t="s">
        <v>236</v>
      </c>
      <c r="H9697" s="1">
        <v>2016</v>
      </c>
      <c r="I9697" s="60">
        <f>VLOOKUP(H9697,PROCV!E$33:F$44,2,0)</f>
        <v>1.0294742132043471</v>
      </c>
      <c r="J9697" s="71">
        <v>8322</v>
      </c>
      <c r="K9697" s="44">
        <f t="shared" si="151"/>
        <v>8567.2844022865756</v>
      </c>
    </row>
    <row r="9698" spans="1:11" s="43" customFormat="1" ht="19.7" customHeight="1" x14ac:dyDescent="0.25">
      <c r="A9698" s="43" t="s">
        <v>191</v>
      </c>
      <c r="B9698" s="1" t="s">
        <v>242</v>
      </c>
      <c r="C9698" s="1" t="s">
        <v>291</v>
      </c>
      <c r="D9698" s="1" t="s">
        <v>290</v>
      </c>
      <c r="E9698" s="45" t="str">
        <f>VLOOKUP(C9698,PROCV!E$50:G$126,3,0)</f>
        <v>NA</v>
      </c>
      <c r="F9698" s="1" t="s">
        <v>416</v>
      </c>
      <c r="G9698" s="1" t="s">
        <v>236</v>
      </c>
      <c r="H9698" s="1">
        <v>2016</v>
      </c>
      <c r="I9698" s="60">
        <f>VLOOKUP(H9698,PROCV!E$33:F$44,2,0)</f>
        <v>1.0294742132043471</v>
      </c>
      <c r="J9698" s="71">
        <v>1414966</v>
      </c>
      <c r="K9698" s="44">
        <f t="shared" si="151"/>
        <v>1456671.0095609021</v>
      </c>
    </row>
    <row r="9699" spans="1:11" s="43" customFormat="1" ht="19.7" customHeight="1" x14ac:dyDescent="0.25">
      <c r="A9699" s="43" t="s">
        <v>191</v>
      </c>
      <c r="B9699" s="1" t="s">
        <v>242</v>
      </c>
      <c r="C9699" s="1" t="s">
        <v>291</v>
      </c>
      <c r="D9699" s="1" t="s">
        <v>290</v>
      </c>
      <c r="E9699" s="45" t="str">
        <f>VLOOKUP(C9699,PROCV!E$50:G$126,3,0)</f>
        <v>NA</v>
      </c>
      <c r="F9699" s="1" t="s">
        <v>416</v>
      </c>
      <c r="G9699" s="1" t="s">
        <v>236</v>
      </c>
      <c r="H9699" s="1">
        <v>2016</v>
      </c>
      <c r="I9699" s="60">
        <f>VLOOKUP(H9699,PROCV!E$33:F$44,2,0)</f>
        <v>1.0294742132043471</v>
      </c>
      <c r="J9699" s="71">
        <v>231659</v>
      </c>
      <c r="K9699" s="44">
        <f t="shared" si="151"/>
        <v>238486.96675670583</v>
      </c>
    </row>
    <row r="9700" spans="1:11" s="43" customFormat="1" ht="19.7" customHeight="1" x14ac:dyDescent="0.25">
      <c r="A9700" s="43" t="s">
        <v>191</v>
      </c>
      <c r="B9700" s="1" t="s">
        <v>242</v>
      </c>
      <c r="C9700" s="1" t="s">
        <v>291</v>
      </c>
      <c r="D9700" s="1" t="s">
        <v>290</v>
      </c>
      <c r="E9700" s="45" t="str">
        <f>VLOOKUP(C9700,PROCV!E$50:G$126,3,0)</f>
        <v>NA</v>
      </c>
      <c r="F9700" s="1" t="s">
        <v>416</v>
      </c>
      <c r="G9700" s="1" t="s">
        <v>236</v>
      </c>
      <c r="H9700" s="1">
        <v>2016</v>
      </c>
      <c r="I9700" s="60">
        <f>VLOOKUP(H9700,PROCV!E$33:F$44,2,0)</f>
        <v>1.0294742132043471</v>
      </c>
      <c r="J9700" s="71">
        <v>489534</v>
      </c>
      <c r="K9700" s="44">
        <f t="shared" si="151"/>
        <v>503962.62948677683</v>
      </c>
    </row>
    <row r="9701" spans="1:11" s="43" customFormat="1" ht="19.7" customHeight="1" x14ac:dyDescent="0.25">
      <c r="A9701" s="43" t="s">
        <v>191</v>
      </c>
      <c r="B9701" s="1" t="s">
        <v>242</v>
      </c>
      <c r="C9701" s="1" t="s">
        <v>289</v>
      </c>
      <c r="D9701" s="1" t="s">
        <v>288</v>
      </c>
      <c r="E9701" s="45" t="str">
        <f>VLOOKUP(C9701,PROCV!E$50:G$126,3,0)</f>
        <v>Editorial</v>
      </c>
      <c r="F9701" s="1" t="s">
        <v>416</v>
      </c>
      <c r="G9701" s="1" t="s">
        <v>236</v>
      </c>
      <c r="H9701" s="1">
        <v>2016</v>
      </c>
      <c r="I9701" s="60">
        <f>VLOOKUP(H9701,PROCV!E$33:F$44,2,0)</f>
        <v>1.0294742132043471</v>
      </c>
      <c r="J9701" s="1">
        <v>418</v>
      </c>
      <c r="K9701" s="44">
        <f t="shared" si="151"/>
        <v>430.32022111941706</v>
      </c>
    </row>
    <row r="9702" spans="1:11" s="43" customFormat="1" ht="19.7" customHeight="1" x14ac:dyDescent="0.25">
      <c r="A9702" s="43" t="s">
        <v>191</v>
      </c>
      <c r="B9702" s="1" t="s">
        <v>242</v>
      </c>
      <c r="C9702" s="1" t="s">
        <v>289</v>
      </c>
      <c r="D9702" s="1" t="s">
        <v>288</v>
      </c>
      <c r="E9702" s="45" t="str">
        <f>VLOOKUP(C9702,PROCV!E$50:G$126,3,0)</f>
        <v>Editorial</v>
      </c>
      <c r="F9702" s="1" t="s">
        <v>416</v>
      </c>
      <c r="G9702" s="1" t="s">
        <v>236</v>
      </c>
      <c r="H9702" s="1">
        <v>2016</v>
      </c>
      <c r="I9702" s="60">
        <f>VLOOKUP(H9702,PROCV!E$33:F$44,2,0)</f>
        <v>1.0294742132043471</v>
      </c>
      <c r="J9702" s="71">
        <v>521877</v>
      </c>
      <c r="K9702" s="44">
        <f t="shared" si="151"/>
        <v>537258.913964445</v>
      </c>
    </row>
    <row r="9703" spans="1:11" s="43" customFormat="1" ht="19.7" customHeight="1" x14ac:dyDescent="0.25">
      <c r="A9703" s="43" t="s">
        <v>191</v>
      </c>
      <c r="B9703" s="1" t="s">
        <v>242</v>
      </c>
      <c r="C9703" s="1" t="s">
        <v>289</v>
      </c>
      <c r="D9703" s="1" t="s">
        <v>288</v>
      </c>
      <c r="E9703" s="45" t="str">
        <f>VLOOKUP(C9703,PROCV!E$50:G$126,3,0)</f>
        <v>Editorial</v>
      </c>
      <c r="F9703" s="1" t="s">
        <v>416</v>
      </c>
      <c r="G9703" s="1" t="s">
        <v>236</v>
      </c>
      <c r="H9703" s="1">
        <v>2016</v>
      </c>
      <c r="I9703" s="60">
        <f>VLOOKUP(H9703,PROCV!E$33:F$44,2,0)</f>
        <v>1.0294742132043471</v>
      </c>
      <c r="J9703" s="71">
        <v>89786</v>
      </c>
      <c r="K9703" s="44">
        <f t="shared" si="151"/>
        <v>92432.371706765509</v>
      </c>
    </row>
    <row r="9704" spans="1:11" s="43" customFormat="1" ht="19.7" customHeight="1" x14ac:dyDescent="0.25">
      <c r="A9704" s="43" t="s">
        <v>191</v>
      </c>
      <c r="B9704" s="1" t="s">
        <v>242</v>
      </c>
      <c r="C9704" s="1" t="s">
        <v>287</v>
      </c>
      <c r="D9704" s="1" t="s">
        <v>286</v>
      </c>
      <c r="E9704" s="45" t="str">
        <f>VLOOKUP(C9704,PROCV!E$50:G$126,3,0)</f>
        <v>Música</v>
      </c>
      <c r="F9704" s="1" t="s">
        <v>416</v>
      </c>
      <c r="G9704" s="1" t="s">
        <v>236</v>
      </c>
      <c r="H9704" s="1">
        <v>2016</v>
      </c>
      <c r="I9704" s="60">
        <f>VLOOKUP(H9704,PROCV!E$33:F$44,2,0)</f>
        <v>1.0294742132043471</v>
      </c>
      <c r="J9704" s="71">
        <v>48977</v>
      </c>
      <c r="K9704" s="44">
        <f t="shared" si="151"/>
        <v>50420.558540109305</v>
      </c>
    </row>
    <row r="9705" spans="1:11" s="43" customFormat="1" ht="19.7" customHeight="1" x14ac:dyDescent="0.25">
      <c r="A9705" s="43" t="s">
        <v>191</v>
      </c>
      <c r="B9705" s="1" t="s">
        <v>242</v>
      </c>
      <c r="C9705" s="1" t="s">
        <v>287</v>
      </c>
      <c r="D9705" s="1" t="s">
        <v>286</v>
      </c>
      <c r="E9705" s="45" t="str">
        <f>VLOOKUP(C9705,PROCV!E$50:G$126,3,0)</f>
        <v>Música</v>
      </c>
      <c r="F9705" s="1" t="s">
        <v>416</v>
      </c>
      <c r="G9705" s="1" t="s">
        <v>236</v>
      </c>
      <c r="H9705" s="1">
        <v>2016</v>
      </c>
      <c r="I9705" s="60">
        <f>VLOOKUP(H9705,PROCV!E$33:F$44,2,0)</f>
        <v>1.0294742132043471</v>
      </c>
      <c r="J9705" s="71">
        <v>320000</v>
      </c>
      <c r="K9705" s="44">
        <f t="shared" si="151"/>
        <v>329431.74822539109</v>
      </c>
    </row>
    <row r="9706" spans="1:11" s="43" customFormat="1" ht="19.7" customHeight="1" x14ac:dyDescent="0.25">
      <c r="A9706" s="43" t="s">
        <v>191</v>
      </c>
      <c r="B9706" s="1" t="s">
        <v>242</v>
      </c>
      <c r="C9706" s="1" t="s">
        <v>285</v>
      </c>
      <c r="D9706" s="1" t="s">
        <v>284</v>
      </c>
      <c r="E9706" s="45" t="str">
        <f>VLOOKUP(C9706,PROCV!E$50:G$126,3,0)</f>
        <v>Editorial</v>
      </c>
      <c r="F9706" s="1" t="s">
        <v>416</v>
      </c>
      <c r="G9706" s="1" t="s">
        <v>236</v>
      </c>
      <c r="H9706" s="1">
        <v>2016</v>
      </c>
      <c r="I9706" s="60">
        <f>VLOOKUP(H9706,PROCV!E$33:F$44,2,0)</f>
        <v>1.0294742132043471</v>
      </c>
      <c r="J9706" s="71">
        <v>22527</v>
      </c>
      <c r="K9706" s="44">
        <f t="shared" si="151"/>
        <v>23190.965600854328</v>
      </c>
    </row>
    <row r="9707" spans="1:11" s="43" customFormat="1" ht="19.7" customHeight="1" x14ac:dyDescent="0.25">
      <c r="A9707" s="43" t="s">
        <v>191</v>
      </c>
      <c r="B9707" s="1" t="s">
        <v>242</v>
      </c>
      <c r="C9707" s="1" t="s">
        <v>285</v>
      </c>
      <c r="D9707" s="1" t="s">
        <v>284</v>
      </c>
      <c r="E9707" s="45" t="str">
        <f>VLOOKUP(C9707,PROCV!E$50:G$126,3,0)</f>
        <v>Editorial</v>
      </c>
      <c r="F9707" s="1" t="s">
        <v>416</v>
      </c>
      <c r="G9707" s="1" t="s">
        <v>265</v>
      </c>
      <c r="H9707" s="1">
        <v>2016</v>
      </c>
      <c r="I9707" s="60">
        <f>VLOOKUP(H9707,PROCV!E$33:F$44,2,0)</f>
        <v>1.0294742132043471</v>
      </c>
      <c r="J9707" s="71">
        <v>9920</v>
      </c>
      <c r="K9707" s="44">
        <f t="shared" si="151"/>
        <v>10212.384194987122</v>
      </c>
    </row>
    <row r="9708" spans="1:11" s="43" customFormat="1" ht="19.7" customHeight="1" x14ac:dyDescent="0.25">
      <c r="A9708" s="43" t="s">
        <v>191</v>
      </c>
      <c r="B9708" s="1" t="s">
        <v>242</v>
      </c>
      <c r="C9708" s="1" t="s">
        <v>285</v>
      </c>
      <c r="D9708" s="1" t="s">
        <v>284</v>
      </c>
      <c r="E9708" s="45" t="str">
        <f>VLOOKUP(C9708,PROCV!E$50:G$126,3,0)</f>
        <v>Editorial</v>
      </c>
      <c r="F9708" s="1" t="s">
        <v>416</v>
      </c>
      <c r="G9708" s="1" t="s">
        <v>265</v>
      </c>
      <c r="H9708" s="1">
        <v>2016</v>
      </c>
      <c r="I9708" s="60">
        <f>VLOOKUP(H9708,PROCV!E$33:F$44,2,0)</f>
        <v>1.0294742132043471</v>
      </c>
      <c r="J9708" s="71">
        <v>256640</v>
      </c>
      <c r="K9708" s="44">
        <f t="shared" si="151"/>
        <v>264204.26207676361</v>
      </c>
    </row>
    <row r="9709" spans="1:11" s="43" customFormat="1" ht="19.7" customHeight="1" x14ac:dyDescent="0.25">
      <c r="A9709" s="43" t="s">
        <v>191</v>
      </c>
      <c r="B9709" s="1" t="s">
        <v>242</v>
      </c>
      <c r="C9709" s="1" t="s">
        <v>285</v>
      </c>
      <c r="D9709" s="1" t="s">
        <v>284</v>
      </c>
      <c r="E9709" s="45" t="str">
        <f>VLOOKUP(C9709,PROCV!E$50:G$126,3,0)</f>
        <v>Editorial</v>
      </c>
      <c r="F9709" s="1" t="s">
        <v>416</v>
      </c>
      <c r="G9709" s="1" t="s">
        <v>236</v>
      </c>
      <c r="H9709" s="1">
        <v>2016</v>
      </c>
      <c r="I9709" s="60">
        <f>VLOOKUP(H9709,PROCV!E$33:F$44,2,0)</f>
        <v>1.0294742132043471</v>
      </c>
      <c r="J9709" s="71">
        <v>167748</v>
      </c>
      <c r="K9709" s="44">
        <f t="shared" si="151"/>
        <v>172692.24031660281</v>
      </c>
    </row>
    <row r="9710" spans="1:11" s="43" customFormat="1" ht="19.7" customHeight="1" x14ac:dyDescent="0.25">
      <c r="A9710" s="43" t="s">
        <v>191</v>
      </c>
      <c r="B9710" s="1" t="s">
        <v>242</v>
      </c>
      <c r="C9710" s="1" t="s">
        <v>285</v>
      </c>
      <c r="D9710" s="1" t="s">
        <v>284</v>
      </c>
      <c r="E9710" s="45" t="str">
        <f>VLOOKUP(C9710,PROCV!E$50:G$126,3,0)</f>
        <v>Editorial</v>
      </c>
      <c r="F9710" s="1" t="s">
        <v>416</v>
      </c>
      <c r="G9710" s="1" t="s">
        <v>265</v>
      </c>
      <c r="H9710" s="1">
        <v>2016</v>
      </c>
      <c r="I9710" s="60">
        <f>VLOOKUP(H9710,PROCV!E$33:F$44,2,0)</f>
        <v>1.0294742132043471</v>
      </c>
      <c r="J9710" s="71">
        <v>9920</v>
      </c>
      <c r="K9710" s="44">
        <f t="shared" si="151"/>
        <v>10212.384194987122</v>
      </c>
    </row>
    <row r="9711" spans="1:11" s="43" customFormat="1" ht="19.7" customHeight="1" x14ac:dyDescent="0.25">
      <c r="A9711" s="43" t="s">
        <v>191</v>
      </c>
      <c r="B9711" s="1" t="s">
        <v>242</v>
      </c>
      <c r="C9711" s="1" t="s">
        <v>285</v>
      </c>
      <c r="D9711" s="1" t="s">
        <v>284</v>
      </c>
      <c r="E9711" s="45" t="str">
        <f>VLOOKUP(C9711,PROCV!E$50:G$126,3,0)</f>
        <v>Editorial</v>
      </c>
      <c r="F9711" s="1" t="s">
        <v>416</v>
      </c>
      <c r="G9711" s="1" t="s">
        <v>236</v>
      </c>
      <c r="H9711" s="1">
        <v>2016</v>
      </c>
      <c r="I9711" s="60">
        <f>VLOOKUP(H9711,PROCV!E$33:F$44,2,0)</f>
        <v>1.0294742132043471</v>
      </c>
      <c r="J9711" s="71">
        <v>48199</v>
      </c>
      <c r="K9711" s="44">
        <f t="shared" si="151"/>
        <v>49619.627602236324</v>
      </c>
    </row>
    <row r="9712" spans="1:11" s="43" customFormat="1" ht="19.7" customHeight="1" x14ac:dyDescent="0.25">
      <c r="A9712" s="43" t="s">
        <v>191</v>
      </c>
      <c r="B9712" s="1" t="s">
        <v>242</v>
      </c>
      <c r="C9712" s="1" t="s">
        <v>285</v>
      </c>
      <c r="D9712" s="1" t="s">
        <v>284</v>
      </c>
      <c r="E9712" s="45" t="str">
        <f>VLOOKUP(C9712,PROCV!E$50:G$126,3,0)</f>
        <v>Editorial</v>
      </c>
      <c r="F9712" s="1" t="s">
        <v>416</v>
      </c>
      <c r="G9712" s="1" t="s">
        <v>265</v>
      </c>
      <c r="H9712" s="1">
        <v>2016</v>
      </c>
      <c r="I9712" s="60">
        <f>VLOOKUP(H9712,PROCV!E$33:F$44,2,0)</f>
        <v>1.0294742132043471</v>
      </c>
      <c r="J9712" s="71">
        <v>18640</v>
      </c>
      <c r="K9712" s="44">
        <f t="shared" si="151"/>
        <v>19189.39933412903</v>
      </c>
    </row>
    <row r="9713" spans="1:11" s="43" customFormat="1" ht="19.7" customHeight="1" x14ac:dyDescent="0.25">
      <c r="A9713" s="43" t="s">
        <v>191</v>
      </c>
      <c r="B9713" s="1" t="s">
        <v>242</v>
      </c>
      <c r="C9713" s="1" t="s">
        <v>283</v>
      </c>
      <c r="D9713" s="1" t="s">
        <v>282</v>
      </c>
      <c r="E9713" s="45" t="str">
        <f>VLOOKUP(C9713,PROCV!E$50:G$126,3,0)</f>
        <v>Editorial</v>
      </c>
      <c r="F9713" s="1" t="s">
        <v>416</v>
      </c>
      <c r="G9713" s="1" t="s">
        <v>236</v>
      </c>
      <c r="H9713" s="1">
        <v>2016</v>
      </c>
      <c r="I9713" s="60">
        <f>VLOOKUP(H9713,PROCV!E$33:F$44,2,0)</f>
        <v>1.0294742132043471</v>
      </c>
      <c r="J9713" s="71">
        <v>34067</v>
      </c>
      <c r="K9713" s="44">
        <f t="shared" si="151"/>
        <v>35071.098021232494</v>
      </c>
    </row>
    <row r="9714" spans="1:11" s="43" customFormat="1" ht="19.7" customHeight="1" x14ac:dyDescent="0.25">
      <c r="A9714" s="43" t="s">
        <v>191</v>
      </c>
      <c r="B9714" s="1" t="s">
        <v>242</v>
      </c>
      <c r="C9714" s="1" t="s">
        <v>283</v>
      </c>
      <c r="D9714" s="1" t="s">
        <v>282</v>
      </c>
      <c r="E9714" s="45" t="str">
        <f>VLOOKUP(C9714,PROCV!E$50:G$126,3,0)</f>
        <v>Editorial</v>
      </c>
      <c r="F9714" s="1" t="s">
        <v>416</v>
      </c>
      <c r="G9714" s="1" t="s">
        <v>236</v>
      </c>
      <c r="H9714" s="1">
        <v>2016</v>
      </c>
      <c r="I9714" s="60">
        <f>VLOOKUP(H9714,PROCV!E$33:F$44,2,0)</f>
        <v>1.0294742132043471</v>
      </c>
      <c r="J9714" s="71">
        <v>42717</v>
      </c>
      <c r="K9714" s="44">
        <f t="shared" si="151"/>
        <v>43976.049965450096</v>
      </c>
    </row>
    <row r="9715" spans="1:11" s="43" customFormat="1" ht="19.7" customHeight="1" x14ac:dyDescent="0.25">
      <c r="A9715" s="43" t="s">
        <v>191</v>
      </c>
      <c r="B9715" s="1" t="s">
        <v>242</v>
      </c>
      <c r="C9715" s="1" t="s">
        <v>283</v>
      </c>
      <c r="D9715" s="1" t="s">
        <v>282</v>
      </c>
      <c r="E9715" s="45" t="str">
        <f>VLOOKUP(C9715,PROCV!E$50:G$126,3,0)</f>
        <v>Editorial</v>
      </c>
      <c r="F9715" s="1" t="s">
        <v>416</v>
      </c>
      <c r="G9715" s="1" t="s">
        <v>236</v>
      </c>
      <c r="H9715" s="1">
        <v>2016</v>
      </c>
      <c r="I9715" s="60">
        <f>VLOOKUP(H9715,PROCV!E$33:F$44,2,0)</f>
        <v>1.0294742132043471</v>
      </c>
      <c r="J9715" s="71">
        <v>87800</v>
      </c>
      <c r="K9715" s="44">
        <f t="shared" si="151"/>
        <v>90387.835919341669</v>
      </c>
    </row>
    <row r="9716" spans="1:11" s="43" customFormat="1" ht="19.7" customHeight="1" x14ac:dyDescent="0.25">
      <c r="A9716" s="43" t="s">
        <v>191</v>
      </c>
      <c r="B9716" s="1" t="s">
        <v>242</v>
      </c>
      <c r="C9716" s="1" t="s">
        <v>281</v>
      </c>
      <c r="D9716" s="1" t="s">
        <v>280</v>
      </c>
      <c r="E9716" s="45" t="str">
        <f>VLOOKUP(C9716,PROCV!E$50:G$126,3,0)</f>
        <v>Música</v>
      </c>
      <c r="F9716" s="1" t="s">
        <v>416</v>
      </c>
      <c r="G9716" s="1" t="s">
        <v>236</v>
      </c>
      <c r="H9716" s="1">
        <v>2016</v>
      </c>
      <c r="I9716" s="60">
        <f>VLOOKUP(H9716,PROCV!E$33:F$44,2,0)</f>
        <v>1.0294742132043471</v>
      </c>
      <c r="J9716" s="71">
        <v>100000</v>
      </c>
      <c r="K9716" s="44">
        <f t="shared" si="151"/>
        <v>102947.4213204347</v>
      </c>
    </row>
    <row r="9717" spans="1:11" s="43" customFormat="1" ht="19.7" customHeight="1" x14ac:dyDescent="0.25">
      <c r="A9717" s="43" t="s">
        <v>191</v>
      </c>
      <c r="B9717" s="1" t="s">
        <v>242</v>
      </c>
      <c r="C9717" s="1" t="s">
        <v>281</v>
      </c>
      <c r="D9717" s="1" t="s">
        <v>280</v>
      </c>
      <c r="E9717" s="45" t="str">
        <f>VLOOKUP(C9717,PROCV!E$50:G$126,3,0)</f>
        <v>Música</v>
      </c>
      <c r="F9717" s="1" t="s">
        <v>416</v>
      </c>
      <c r="G9717" s="1" t="s">
        <v>236</v>
      </c>
      <c r="H9717" s="1">
        <v>2016</v>
      </c>
      <c r="I9717" s="60">
        <f>VLOOKUP(H9717,PROCV!E$33:F$44,2,0)</f>
        <v>1.0294742132043471</v>
      </c>
      <c r="J9717" s="71">
        <v>37264</v>
      </c>
      <c r="K9717" s="44">
        <f t="shared" si="151"/>
        <v>38362.327080846786</v>
      </c>
    </row>
    <row r="9718" spans="1:11" s="43" customFormat="1" ht="19.7" customHeight="1" x14ac:dyDescent="0.25">
      <c r="A9718" s="43" t="s">
        <v>191</v>
      </c>
      <c r="B9718" s="1" t="s">
        <v>242</v>
      </c>
      <c r="C9718" s="1" t="s">
        <v>281</v>
      </c>
      <c r="D9718" s="1" t="s">
        <v>280</v>
      </c>
      <c r="E9718" s="45" t="str">
        <f>VLOOKUP(C9718,PROCV!E$50:G$126,3,0)</f>
        <v>Música</v>
      </c>
      <c r="F9718" s="1" t="s">
        <v>416</v>
      </c>
      <c r="G9718" s="1" t="s">
        <v>236</v>
      </c>
      <c r="H9718" s="1">
        <v>2016</v>
      </c>
      <c r="I9718" s="60">
        <f>VLOOKUP(H9718,PROCV!E$33:F$44,2,0)</f>
        <v>1.0294742132043471</v>
      </c>
      <c r="J9718" s="71">
        <v>4709</v>
      </c>
      <c r="K9718" s="44">
        <f t="shared" si="151"/>
        <v>4847.7940699792707</v>
      </c>
    </row>
    <row r="9719" spans="1:11" s="43" customFormat="1" ht="19.7" customHeight="1" x14ac:dyDescent="0.25">
      <c r="A9719" s="43" t="s">
        <v>191</v>
      </c>
      <c r="B9719" s="1" t="s">
        <v>242</v>
      </c>
      <c r="C9719" s="1" t="s">
        <v>279</v>
      </c>
      <c r="D9719" s="1" t="s">
        <v>278</v>
      </c>
      <c r="E9719" s="45" t="str">
        <f>VLOOKUP(C9719,PROCV!E$50:G$126,3,0)</f>
        <v>Editorial</v>
      </c>
      <c r="F9719" s="1" t="s">
        <v>416</v>
      </c>
      <c r="G9719" s="1" t="s">
        <v>236</v>
      </c>
      <c r="H9719" s="1">
        <v>2016</v>
      </c>
      <c r="I9719" s="60">
        <f>VLOOKUP(H9719,PROCV!E$33:F$44,2,0)</f>
        <v>1.0294742132043471</v>
      </c>
      <c r="J9719" s="71">
        <v>11612</v>
      </c>
      <c r="K9719" s="44">
        <f t="shared" si="151"/>
        <v>11954.254563728879</v>
      </c>
    </row>
    <row r="9720" spans="1:11" s="43" customFormat="1" ht="19.7" customHeight="1" x14ac:dyDescent="0.25">
      <c r="A9720" s="43" t="s">
        <v>191</v>
      </c>
      <c r="B9720" s="1" t="s">
        <v>242</v>
      </c>
      <c r="C9720" s="1" t="s">
        <v>279</v>
      </c>
      <c r="D9720" s="1" t="s">
        <v>278</v>
      </c>
      <c r="E9720" s="45" t="str">
        <f>VLOOKUP(C9720,PROCV!E$50:G$126,3,0)</f>
        <v>Editorial</v>
      </c>
      <c r="F9720" s="1" t="s">
        <v>416</v>
      </c>
      <c r="G9720" s="1" t="s">
        <v>265</v>
      </c>
      <c r="H9720" s="1">
        <v>2016</v>
      </c>
      <c r="I9720" s="60">
        <f>VLOOKUP(H9720,PROCV!E$33:F$44,2,0)</f>
        <v>1.0294742132043471</v>
      </c>
      <c r="J9720" s="71">
        <v>2050000</v>
      </c>
      <c r="K9720" s="44">
        <f t="shared" si="151"/>
        <v>2110422.1370689115</v>
      </c>
    </row>
    <row r="9721" spans="1:11" s="43" customFormat="1" ht="19.7" customHeight="1" x14ac:dyDescent="0.25">
      <c r="A9721" s="43" t="s">
        <v>191</v>
      </c>
      <c r="B9721" s="1" t="s">
        <v>242</v>
      </c>
      <c r="C9721" s="1" t="s">
        <v>279</v>
      </c>
      <c r="D9721" s="1" t="s">
        <v>278</v>
      </c>
      <c r="E9721" s="45" t="str">
        <f>VLOOKUP(C9721,PROCV!E$50:G$126,3,0)</f>
        <v>Editorial</v>
      </c>
      <c r="F9721" s="1" t="s">
        <v>416</v>
      </c>
      <c r="G9721" s="1" t="s">
        <v>236</v>
      </c>
      <c r="H9721" s="1">
        <v>2016</v>
      </c>
      <c r="I9721" s="60">
        <f>VLOOKUP(H9721,PROCV!E$33:F$44,2,0)</f>
        <v>1.0294742132043471</v>
      </c>
      <c r="J9721" s="71">
        <v>320202</v>
      </c>
      <c r="K9721" s="44">
        <f t="shared" si="151"/>
        <v>329639.70201645832</v>
      </c>
    </row>
    <row r="9722" spans="1:11" s="43" customFormat="1" ht="19.7" customHeight="1" x14ac:dyDescent="0.25">
      <c r="A9722" s="43" t="s">
        <v>191</v>
      </c>
      <c r="B9722" s="1" t="s">
        <v>242</v>
      </c>
      <c r="C9722" s="1" t="s">
        <v>279</v>
      </c>
      <c r="D9722" s="1" t="s">
        <v>278</v>
      </c>
      <c r="E9722" s="45" t="str">
        <f>VLOOKUP(C9722,PROCV!E$50:G$126,3,0)</f>
        <v>Editorial</v>
      </c>
      <c r="F9722" s="1" t="s">
        <v>416</v>
      </c>
      <c r="G9722" s="1" t="s">
        <v>265</v>
      </c>
      <c r="H9722" s="1">
        <v>2016</v>
      </c>
      <c r="I9722" s="60">
        <f>VLOOKUP(H9722,PROCV!E$33:F$44,2,0)</f>
        <v>1.0294742132043471</v>
      </c>
      <c r="J9722" s="71">
        <v>15050000</v>
      </c>
      <c r="K9722" s="44">
        <f t="shared" si="151"/>
        <v>15493586.908725424</v>
      </c>
    </row>
    <row r="9723" spans="1:11" s="43" customFormat="1" ht="19.7" customHeight="1" x14ac:dyDescent="0.25">
      <c r="A9723" s="43" t="s">
        <v>191</v>
      </c>
      <c r="B9723" s="1" t="s">
        <v>242</v>
      </c>
      <c r="C9723" s="1" t="s">
        <v>279</v>
      </c>
      <c r="D9723" s="1" t="s">
        <v>278</v>
      </c>
      <c r="E9723" s="45" t="str">
        <f>VLOOKUP(C9723,PROCV!E$50:G$126,3,0)</f>
        <v>Editorial</v>
      </c>
      <c r="F9723" s="1" t="s">
        <v>416</v>
      </c>
      <c r="G9723" s="1" t="s">
        <v>265</v>
      </c>
      <c r="H9723" s="1">
        <v>2016</v>
      </c>
      <c r="I9723" s="60">
        <f>VLOOKUP(H9723,PROCV!E$33:F$44,2,0)</f>
        <v>1.0294742132043471</v>
      </c>
      <c r="J9723" s="71">
        <v>2900000</v>
      </c>
      <c r="K9723" s="44">
        <f t="shared" si="151"/>
        <v>2985475.2182926065</v>
      </c>
    </row>
    <row r="9724" spans="1:11" s="43" customFormat="1" ht="19.7" customHeight="1" x14ac:dyDescent="0.25">
      <c r="A9724" s="43" t="s">
        <v>191</v>
      </c>
      <c r="B9724" s="1" t="s">
        <v>242</v>
      </c>
      <c r="C9724" s="1" t="s">
        <v>279</v>
      </c>
      <c r="D9724" s="1" t="s">
        <v>278</v>
      </c>
      <c r="E9724" s="45" t="str">
        <f>VLOOKUP(C9724,PROCV!E$50:G$126,3,0)</f>
        <v>Editorial</v>
      </c>
      <c r="F9724" s="1" t="s">
        <v>416</v>
      </c>
      <c r="G9724" s="1" t="s">
        <v>236</v>
      </c>
      <c r="H9724" s="1">
        <v>2016</v>
      </c>
      <c r="I9724" s="60">
        <f>VLOOKUP(H9724,PROCV!E$33:F$44,2,0)</f>
        <v>1.0294742132043471</v>
      </c>
      <c r="J9724" s="71">
        <v>91973</v>
      </c>
      <c r="K9724" s="44">
        <f t="shared" si="151"/>
        <v>94683.831811043419</v>
      </c>
    </row>
    <row r="9725" spans="1:11" s="43" customFormat="1" ht="19.7" customHeight="1" x14ac:dyDescent="0.25">
      <c r="A9725" s="43" t="s">
        <v>191</v>
      </c>
      <c r="B9725" s="1" t="s">
        <v>242</v>
      </c>
      <c r="C9725" s="1" t="s">
        <v>277</v>
      </c>
      <c r="D9725" s="1" t="s">
        <v>276</v>
      </c>
      <c r="E9725" s="45" t="str">
        <f>VLOOKUP(C9725,PROCV!E$50:G$126,3,0)</f>
        <v>Editorial</v>
      </c>
      <c r="F9725" s="1" t="s">
        <v>416</v>
      </c>
      <c r="G9725" s="1" t="s">
        <v>236</v>
      </c>
      <c r="H9725" s="1">
        <v>2016</v>
      </c>
      <c r="I9725" s="60">
        <f>VLOOKUP(H9725,PROCV!E$33:F$44,2,0)</f>
        <v>1.0294742132043471</v>
      </c>
      <c r="J9725" s="71">
        <v>23422</v>
      </c>
      <c r="K9725" s="44">
        <f t="shared" si="151"/>
        <v>24112.345021672216</v>
      </c>
    </row>
    <row r="9726" spans="1:11" s="43" customFormat="1" ht="19.7" customHeight="1" x14ac:dyDescent="0.25">
      <c r="A9726" s="43" t="s">
        <v>191</v>
      </c>
      <c r="B9726" s="1" t="s">
        <v>242</v>
      </c>
      <c r="C9726" s="1" t="s">
        <v>307</v>
      </c>
      <c r="D9726" s="1" t="s">
        <v>306</v>
      </c>
      <c r="E9726" s="45" t="str">
        <f>VLOOKUP(C9726,PROCV!E$50:G$126,3,0)</f>
        <v>NA</v>
      </c>
      <c r="F9726" s="1" t="s">
        <v>416</v>
      </c>
      <c r="G9726" s="1" t="s">
        <v>236</v>
      </c>
      <c r="H9726" s="1">
        <v>2016</v>
      </c>
      <c r="I9726" s="60">
        <f>VLOOKUP(H9726,PROCV!E$33:F$44,2,0)</f>
        <v>1.0294742132043471</v>
      </c>
      <c r="J9726" s="71">
        <v>6624</v>
      </c>
      <c r="K9726" s="44">
        <f t="shared" si="151"/>
        <v>6819.2371882655953</v>
      </c>
    </row>
    <row r="9727" spans="1:11" s="43" customFormat="1" ht="19.7" customHeight="1" x14ac:dyDescent="0.25">
      <c r="A9727" s="43" t="s">
        <v>191</v>
      </c>
      <c r="B9727" s="1" t="s">
        <v>242</v>
      </c>
      <c r="C9727" s="1" t="s">
        <v>307</v>
      </c>
      <c r="D9727" s="1" t="s">
        <v>306</v>
      </c>
      <c r="E9727" s="45" t="str">
        <f>VLOOKUP(C9727,PROCV!E$50:G$126,3,0)</f>
        <v>NA</v>
      </c>
      <c r="F9727" s="1" t="s">
        <v>416</v>
      </c>
      <c r="G9727" s="1" t="s">
        <v>236</v>
      </c>
      <c r="H9727" s="1">
        <v>2016</v>
      </c>
      <c r="I9727" s="60">
        <f>VLOOKUP(H9727,PROCV!E$33:F$44,2,0)</f>
        <v>1.0294742132043471</v>
      </c>
      <c r="J9727" s="71">
        <v>47766</v>
      </c>
      <c r="K9727" s="44">
        <f t="shared" si="151"/>
        <v>49173.865267918845</v>
      </c>
    </row>
    <row r="9728" spans="1:11" s="43" customFormat="1" ht="19.7" customHeight="1" x14ac:dyDescent="0.25">
      <c r="A9728" s="43" t="s">
        <v>191</v>
      </c>
      <c r="B9728" s="1" t="s">
        <v>242</v>
      </c>
      <c r="C9728" s="1" t="s">
        <v>307</v>
      </c>
      <c r="D9728" s="1" t="s">
        <v>306</v>
      </c>
      <c r="E9728" s="45" t="str">
        <f>VLOOKUP(C9728,PROCV!E$50:G$126,3,0)</f>
        <v>NA</v>
      </c>
      <c r="F9728" s="1" t="s">
        <v>416</v>
      </c>
      <c r="G9728" s="1" t="s">
        <v>236</v>
      </c>
      <c r="H9728" s="1">
        <v>2016</v>
      </c>
      <c r="I9728" s="60">
        <f>VLOOKUP(H9728,PROCV!E$33:F$44,2,0)</f>
        <v>1.0294742132043471</v>
      </c>
      <c r="J9728" s="71">
        <v>1789</v>
      </c>
      <c r="K9728" s="44">
        <f t="shared" si="151"/>
        <v>1841.7293674225768</v>
      </c>
    </row>
    <row r="9729" spans="1:11" s="43" customFormat="1" ht="19.7" customHeight="1" x14ac:dyDescent="0.25">
      <c r="A9729" s="43" t="s">
        <v>191</v>
      </c>
      <c r="B9729" s="1" t="s">
        <v>242</v>
      </c>
      <c r="C9729" s="1" t="s">
        <v>273</v>
      </c>
      <c r="D9729" s="1" t="s">
        <v>272</v>
      </c>
      <c r="E9729" s="45" t="str">
        <f>VLOOKUP(C9729,PROCV!E$50:G$126,3,0)</f>
        <v>Editorial</v>
      </c>
      <c r="F9729" s="1" t="s">
        <v>416</v>
      </c>
      <c r="G9729" s="1" t="s">
        <v>236</v>
      </c>
      <c r="H9729" s="1">
        <v>2016</v>
      </c>
      <c r="I9729" s="60">
        <f>VLOOKUP(H9729,PROCV!E$33:F$44,2,0)</f>
        <v>1.0294742132043471</v>
      </c>
      <c r="J9729" s="71">
        <v>362040</v>
      </c>
      <c r="K9729" s="44">
        <f t="shared" si="151"/>
        <v>372710.84414850181</v>
      </c>
    </row>
    <row r="9730" spans="1:11" s="43" customFormat="1" ht="19.7" customHeight="1" x14ac:dyDescent="0.25">
      <c r="A9730" s="43" t="s">
        <v>191</v>
      </c>
      <c r="B9730" s="1" t="s">
        <v>242</v>
      </c>
      <c r="C9730" s="1" t="s">
        <v>273</v>
      </c>
      <c r="D9730" s="1" t="s">
        <v>272</v>
      </c>
      <c r="E9730" s="45" t="str">
        <f>VLOOKUP(C9730,PROCV!E$50:G$126,3,0)</f>
        <v>Editorial</v>
      </c>
      <c r="F9730" s="1" t="s">
        <v>416</v>
      </c>
      <c r="G9730" s="1" t="s">
        <v>236</v>
      </c>
      <c r="H9730" s="1">
        <v>2016</v>
      </c>
      <c r="I9730" s="60">
        <f>VLOOKUP(H9730,PROCV!E$33:F$44,2,0)</f>
        <v>1.0294742132043471</v>
      </c>
      <c r="J9730" s="71">
        <v>467699</v>
      </c>
      <c r="K9730" s="44">
        <f t="shared" si="151"/>
        <v>481484.06004145992</v>
      </c>
    </row>
    <row r="9731" spans="1:11" s="43" customFormat="1" ht="19.7" customHeight="1" x14ac:dyDescent="0.25">
      <c r="A9731" s="43" t="s">
        <v>191</v>
      </c>
      <c r="B9731" s="1" t="s">
        <v>242</v>
      </c>
      <c r="C9731" s="1" t="s">
        <v>273</v>
      </c>
      <c r="D9731" s="1" t="s">
        <v>272</v>
      </c>
      <c r="E9731" s="45" t="str">
        <f>VLOOKUP(C9731,PROCV!E$50:G$126,3,0)</f>
        <v>Editorial</v>
      </c>
      <c r="F9731" s="1" t="s">
        <v>416</v>
      </c>
      <c r="G9731" s="1" t="s">
        <v>236</v>
      </c>
      <c r="H9731" s="1">
        <v>2016</v>
      </c>
      <c r="I9731" s="60">
        <f>VLOOKUP(H9731,PROCV!E$33:F$44,2,0)</f>
        <v>1.0294742132043471</v>
      </c>
      <c r="J9731" s="71">
        <v>47255</v>
      </c>
      <c r="K9731" s="44">
        <f t="shared" ref="K9731:K9794" si="152">J9731*I9731</f>
        <v>48647.80394497142</v>
      </c>
    </row>
    <row r="9732" spans="1:11" s="43" customFormat="1" ht="19.7" customHeight="1" x14ac:dyDescent="0.25">
      <c r="A9732" s="43" t="s">
        <v>191</v>
      </c>
      <c r="B9732" s="1" t="s">
        <v>242</v>
      </c>
      <c r="C9732" s="1" t="s">
        <v>273</v>
      </c>
      <c r="D9732" s="1" t="s">
        <v>272</v>
      </c>
      <c r="E9732" s="45" t="str">
        <f>VLOOKUP(C9732,PROCV!E$50:G$126,3,0)</f>
        <v>Editorial</v>
      </c>
      <c r="F9732" s="1" t="s">
        <v>416</v>
      </c>
      <c r="G9732" s="1" t="s">
        <v>236</v>
      </c>
      <c r="H9732" s="1">
        <v>2016</v>
      </c>
      <c r="I9732" s="60">
        <f>VLOOKUP(H9732,PROCV!E$33:F$44,2,0)</f>
        <v>1.0294742132043471</v>
      </c>
      <c r="J9732" s="71">
        <v>103890</v>
      </c>
      <c r="K9732" s="44">
        <f t="shared" si="152"/>
        <v>106952.07600979961</v>
      </c>
    </row>
    <row r="9733" spans="1:11" s="43" customFormat="1" ht="19.7" customHeight="1" x14ac:dyDescent="0.25">
      <c r="A9733" s="43" t="s">
        <v>191</v>
      </c>
      <c r="B9733" s="1" t="s">
        <v>242</v>
      </c>
      <c r="C9733" s="1" t="s">
        <v>271</v>
      </c>
      <c r="D9733" s="1" t="s">
        <v>270</v>
      </c>
      <c r="E9733" s="45" t="str">
        <f>VLOOKUP(C9733,PROCV!E$50:G$126,3,0)</f>
        <v>Editorial</v>
      </c>
      <c r="F9733" s="1" t="s">
        <v>416</v>
      </c>
      <c r="G9733" s="1" t="s">
        <v>236</v>
      </c>
      <c r="H9733" s="1">
        <v>2016</v>
      </c>
      <c r="I9733" s="60">
        <f>VLOOKUP(H9733,PROCV!E$33:F$44,2,0)</f>
        <v>1.0294742132043471</v>
      </c>
      <c r="J9733" s="71">
        <v>1371</v>
      </c>
      <c r="K9733" s="44">
        <f t="shared" si="152"/>
        <v>1411.4091463031598</v>
      </c>
    </row>
    <row r="9734" spans="1:11" s="43" customFormat="1" ht="19.7" customHeight="1" x14ac:dyDescent="0.25">
      <c r="A9734" s="43" t="s">
        <v>191</v>
      </c>
      <c r="B9734" s="1" t="s">
        <v>242</v>
      </c>
      <c r="C9734" s="1" t="s">
        <v>271</v>
      </c>
      <c r="D9734" s="1" t="s">
        <v>270</v>
      </c>
      <c r="E9734" s="45" t="str">
        <f>VLOOKUP(C9734,PROCV!E$50:G$126,3,0)</f>
        <v>Editorial</v>
      </c>
      <c r="F9734" s="1" t="s">
        <v>416</v>
      </c>
      <c r="G9734" s="1" t="s">
        <v>236</v>
      </c>
      <c r="H9734" s="1">
        <v>2016</v>
      </c>
      <c r="I9734" s="60">
        <f>VLOOKUP(H9734,PROCV!E$33:F$44,2,0)</f>
        <v>1.0294742132043471</v>
      </c>
      <c r="J9734" s="71">
        <v>1699</v>
      </c>
      <c r="K9734" s="44">
        <f t="shared" si="152"/>
        <v>1749.0766882341857</v>
      </c>
    </row>
    <row r="9735" spans="1:11" s="43" customFormat="1" ht="19.7" customHeight="1" x14ac:dyDescent="0.25">
      <c r="A9735" s="43" t="s">
        <v>191</v>
      </c>
      <c r="B9735" s="1" t="s">
        <v>242</v>
      </c>
      <c r="C9735" s="1" t="s">
        <v>315</v>
      </c>
      <c r="D9735" s="1" t="s">
        <v>314</v>
      </c>
      <c r="E9735" s="45" t="str">
        <f>VLOOKUP(C9735,PROCV!E$50:G$126,3,0)</f>
        <v>Editorial</v>
      </c>
      <c r="F9735" s="1" t="s">
        <v>416</v>
      </c>
      <c r="G9735" s="1" t="s">
        <v>236</v>
      </c>
      <c r="H9735" s="1">
        <v>2016</v>
      </c>
      <c r="I9735" s="60">
        <f>VLOOKUP(H9735,PROCV!E$33:F$44,2,0)</f>
        <v>1.0294742132043471</v>
      </c>
      <c r="J9735" s="71">
        <v>87176</v>
      </c>
      <c r="K9735" s="44">
        <f t="shared" si="152"/>
        <v>89745.444010302162</v>
      </c>
    </row>
    <row r="9736" spans="1:11" s="43" customFormat="1" ht="19.7" customHeight="1" x14ac:dyDescent="0.25">
      <c r="A9736" s="43" t="s">
        <v>191</v>
      </c>
      <c r="B9736" s="1" t="s">
        <v>242</v>
      </c>
      <c r="C9736" s="1" t="s">
        <v>315</v>
      </c>
      <c r="D9736" s="1" t="s">
        <v>314</v>
      </c>
      <c r="E9736" s="45" t="str">
        <f>VLOOKUP(C9736,PROCV!E$50:G$126,3,0)</f>
        <v>Editorial</v>
      </c>
      <c r="F9736" s="1" t="s">
        <v>416</v>
      </c>
      <c r="G9736" s="1" t="s">
        <v>236</v>
      </c>
      <c r="H9736" s="1">
        <v>2016</v>
      </c>
      <c r="I9736" s="60">
        <f>VLOOKUP(H9736,PROCV!E$33:F$44,2,0)</f>
        <v>1.0294742132043471</v>
      </c>
      <c r="J9736" s="1">
        <v>932</v>
      </c>
      <c r="K9736" s="44">
        <f t="shared" si="152"/>
        <v>959.46996670645149</v>
      </c>
    </row>
    <row r="9737" spans="1:11" s="43" customFormat="1" ht="19.7" customHeight="1" x14ac:dyDescent="0.25">
      <c r="A9737" s="43" t="s">
        <v>191</v>
      </c>
      <c r="B9737" s="1" t="s">
        <v>242</v>
      </c>
      <c r="C9737" s="1" t="s">
        <v>315</v>
      </c>
      <c r="D9737" s="1" t="s">
        <v>314</v>
      </c>
      <c r="E9737" s="45" t="str">
        <f>VLOOKUP(C9737,PROCV!E$50:G$126,3,0)</f>
        <v>Editorial</v>
      </c>
      <c r="F9737" s="1" t="s">
        <v>416</v>
      </c>
      <c r="G9737" s="1" t="s">
        <v>236</v>
      </c>
      <c r="H9737" s="1">
        <v>2016</v>
      </c>
      <c r="I9737" s="60">
        <f>VLOOKUP(H9737,PROCV!E$33:F$44,2,0)</f>
        <v>1.0294742132043471</v>
      </c>
      <c r="J9737" s="71">
        <v>99848</v>
      </c>
      <c r="K9737" s="44">
        <f t="shared" si="152"/>
        <v>102790.94124002765</v>
      </c>
    </row>
    <row r="9738" spans="1:11" s="43" customFormat="1" ht="19.7" customHeight="1" x14ac:dyDescent="0.25">
      <c r="A9738" s="43" t="s">
        <v>191</v>
      </c>
      <c r="B9738" s="1" t="s">
        <v>242</v>
      </c>
      <c r="C9738" s="1" t="s">
        <v>269</v>
      </c>
      <c r="D9738" s="1" t="s">
        <v>268</v>
      </c>
      <c r="E9738" s="45" t="str">
        <f>VLOOKUP(C9738,PROCV!E$50:G$126,3,0)</f>
        <v>NA</v>
      </c>
      <c r="F9738" s="1" t="s">
        <v>416</v>
      </c>
      <c r="G9738" s="1" t="s">
        <v>236</v>
      </c>
      <c r="H9738" s="1">
        <v>2016</v>
      </c>
      <c r="I9738" s="60">
        <f>VLOOKUP(H9738,PROCV!E$33:F$44,2,0)</f>
        <v>1.0294742132043471</v>
      </c>
      <c r="J9738" s="71">
        <v>76074</v>
      </c>
      <c r="K9738" s="44">
        <f t="shared" si="152"/>
        <v>78316.221295307492</v>
      </c>
    </row>
    <row r="9739" spans="1:11" s="43" customFormat="1" ht="19.7" customHeight="1" x14ac:dyDescent="0.25">
      <c r="A9739" s="43" t="s">
        <v>191</v>
      </c>
      <c r="B9739" s="1" t="s">
        <v>242</v>
      </c>
      <c r="C9739" s="1" t="s">
        <v>269</v>
      </c>
      <c r="D9739" s="1" t="s">
        <v>268</v>
      </c>
      <c r="E9739" s="45" t="str">
        <f>VLOOKUP(C9739,PROCV!E$50:G$126,3,0)</f>
        <v>NA</v>
      </c>
      <c r="F9739" s="1" t="s">
        <v>416</v>
      </c>
      <c r="G9739" s="1" t="s">
        <v>236</v>
      </c>
      <c r="H9739" s="1">
        <v>2016</v>
      </c>
      <c r="I9739" s="60">
        <f>VLOOKUP(H9739,PROCV!E$33:F$44,2,0)</f>
        <v>1.0294742132043471</v>
      </c>
      <c r="J9739" s="71">
        <v>63404</v>
      </c>
      <c r="K9739" s="44">
        <f t="shared" si="152"/>
        <v>65272.783014008419</v>
      </c>
    </row>
    <row r="9740" spans="1:11" s="43" customFormat="1" ht="19.7" customHeight="1" x14ac:dyDescent="0.25">
      <c r="A9740" s="43" t="s">
        <v>191</v>
      </c>
      <c r="B9740" s="1" t="s">
        <v>242</v>
      </c>
      <c r="C9740" s="1" t="s">
        <v>269</v>
      </c>
      <c r="D9740" s="1" t="s">
        <v>268</v>
      </c>
      <c r="E9740" s="45" t="str">
        <f>VLOOKUP(C9740,PROCV!E$50:G$126,3,0)</f>
        <v>NA</v>
      </c>
      <c r="F9740" s="1" t="s">
        <v>416</v>
      </c>
      <c r="G9740" s="1" t="s">
        <v>236</v>
      </c>
      <c r="H9740" s="1">
        <v>2016</v>
      </c>
      <c r="I9740" s="60">
        <f>VLOOKUP(H9740,PROCV!E$33:F$44,2,0)</f>
        <v>1.0294742132043471</v>
      </c>
      <c r="J9740" s="71">
        <v>2097</v>
      </c>
      <c r="K9740" s="44">
        <f t="shared" si="152"/>
        <v>2158.8074250895156</v>
      </c>
    </row>
    <row r="9741" spans="1:11" s="43" customFormat="1" ht="19.7" customHeight="1" x14ac:dyDescent="0.25">
      <c r="A9741" s="43" t="s">
        <v>191</v>
      </c>
      <c r="B9741" s="1" t="s">
        <v>242</v>
      </c>
      <c r="C9741" s="1" t="s">
        <v>267</v>
      </c>
      <c r="D9741" s="1" t="s">
        <v>266</v>
      </c>
      <c r="E9741" s="45" t="str">
        <f>VLOOKUP(C9741,PROCV!E$50:G$126,3,0)</f>
        <v>Audiovisual</v>
      </c>
      <c r="F9741" s="1" t="s">
        <v>416</v>
      </c>
      <c r="G9741" s="1" t="s">
        <v>265</v>
      </c>
      <c r="H9741" s="1">
        <v>2016</v>
      </c>
      <c r="I9741" s="60">
        <f>VLOOKUP(H9741,PROCV!E$33:F$44,2,0)</f>
        <v>1.0294742132043471</v>
      </c>
      <c r="J9741" s="71">
        <v>47137065</v>
      </c>
      <c r="K9741" s="44">
        <f t="shared" si="152"/>
        <v>48526392.903637163</v>
      </c>
    </row>
    <row r="9742" spans="1:11" s="43" customFormat="1" ht="19.7" customHeight="1" x14ac:dyDescent="0.25">
      <c r="A9742" s="43" t="s">
        <v>191</v>
      </c>
      <c r="B9742" s="1" t="s">
        <v>242</v>
      </c>
      <c r="C9742" s="1" t="s">
        <v>264</v>
      </c>
      <c r="D9742" s="1" t="s">
        <v>263</v>
      </c>
      <c r="E9742" s="45" t="str">
        <f>VLOOKUP(C9742,PROCV!E$50:G$126,3,0)</f>
        <v>Audiovisual</v>
      </c>
      <c r="F9742" s="1" t="s">
        <v>416</v>
      </c>
      <c r="G9742" s="1" t="s">
        <v>236</v>
      </c>
      <c r="H9742" s="1">
        <v>2016</v>
      </c>
      <c r="I9742" s="60">
        <f>VLOOKUP(H9742,PROCV!E$33:F$44,2,0)</f>
        <v>1.0294742132043471</v>
      </c>
      <c r="J9742" s="71">
        <v>6726</v>
      </c>
      <c r="K9742" s="44">
        <f t="shared" si="152"/>
        <v>6924.2435580124384</v>
      </c>
    </row>
    <row r="9743" spans="1:11" s="43" customFormat="1" ht="19.7" customHeight="1" x14ac:dyDescent="0.25">
      <c r="A9743" s="43" t="s">
        <v>191</v>
      </c>
      <c r="B9743" s="1" t="s">
        <v>242</v>
      </c>
      <c r="C9743" s="1" t="s">
        <v>264</v>
      </c>
      <c r="D9743" s="1" t="s">
        <v>263</v>
      </c>
      <c r="E9743" s="45" t="str">
        <f>VLOOKUP(C9743,PROCV!E$50:G$126,3,0)</f>
        <v>Audiovisual</v>
      </c>
      <c r="F9743" s="1" t="s">
        <v>416</v>
      </c>
      <c r="G9743" s="1" t="s">
        <v>265</v>
      </c>
      <c r="H9743" s="1">
        <v>2016</v>
      </c>
      <c r="I9743" s="60">
        <f>VLOOKUP(H9743,PROCV!E$33:F$44,2,0)</f>
        <v>1.0294742132043471</v>
      </c>
      <c r="J9743" s="71">
        <v>501250</v>
      </c>
      <c r="K9743" s="44">
        <f t="shared" si="152"/>
        <v>516023.94936867896</v>
      </c>
    </row>
    <row r="9744" spans="1:11" s="43" customFormat="1" ht="19.7" customHeight="1" x14ac:dyDescent="0.25">
      <c r="A9744" s="43" t="s">
        <v>191</v>
      </c>
      <c r="B9744" s="1" t="s">
        <v>242</v>
      </c>
      <c r="C9744" s="1" t="s">
        <v>264</v>
      </c>
      <c r="D9744" s="1" t="s">
        <v>263</v>
      </c>
      <c r="E9744" s="45" t="str">
        <f>VLOOKUP(C9744,PROCV!E$50:G$126,3,0)</f>
        <v>Audiovisual</v>
      </c>
      <c r="F9744" s="1" t="s">
        <v>416</v>
      </c>
      <c r="G9744" s="1" t="s">
        <v>265</v>
      </c>
      <c r="H9744" s="1">
        <v>2016</v>
      </c>
      <c r="I9744" s="60">
        <f>VLOOKUP(H9744,PROCV!E$33:F$44,2,0)</f>
        <v>1.0294742132043471</v>
      </c>
      <c r="J9744" s="71">
        <v>2033300</v>
      </c>
      <c r="K9744" s="44">
        <f t="shared" si="152"/>
        <v>2093229.9177083988</v>
      </c>
    </row>
    <row r="9745" spans="1:11" s="43" customFormat="1" ht="19.7" customHeight="1" x14ac:dyDescent="0.25">
      <c r="A9745" s="43" t="s">
        <v>191</v>
      </c>
      <c r="B9745" s="1" t="s">
        <v>242</v>
      </c>
      <c r="C9745" s="1" t="s">
        <v>264</v>
      </c>
      <c r="D9745" s="1" t="s">
        <v>263</v>
      </c>
      <c r="E9745" s="45" t="str">
        <f>VLOOKUP(C9745,PROCV!E$50:G$126,3,0)</f>
        <v>Audiovisual</v>
      </c>
      <c r="F9745" s="1" t="s">
        <v>416</v>
      </c>
      <c r="G9745" s="1" t="s">
        <v>265</v>
      </c>
      <c r="H9745" s="1">
        <v>2016</v>
      </c>
      <c r="I9745" s="60">
        <f>VLOOKUP(H9745,PROCV!E$33:F$44,2,0)</f>
        <v>1.0294742132043471</v>
      </c>
      <c r="J9745" s="71">
        <v>1625000</v>
      </c>
      <c r="K9745" s="44">
        <f t="shared" si="152"/>
        <v>1672895.5964570639</v>
      </c>
    </row>
    <row r="9746" spans="1:11" s="43" customFormat="1" ht="19.7" customHeight="1" x14ac:dyDescent="0.25">
      <c r="A9746" s="43" t="s">
        <v>191</v>
      </c>
      <c r="B9746" s="1" t="s">
        <v>242</v>
      </c>
      <c r="C9746" s="1" t="s">
        <v>264</v>
      </c>
      <c r="D9746" s="1" t="s">
        <v>263</v>
      </c>
      <c r="E9746" s="45" t="str">
        <f>VLOOKUP(C9746,PROCV!E$50:G$126,3,0)</f>
        <v>Audiovisual</v>
      </c>
      <c r="F9746" s="1" t="s">
        <v>416</v>
      </c>
      <c r="G9746" s="1" t="s">
        <v>265</v>
      </c>
      <c r="H9746" s="1">
        <v>2016</v>
      </c>
      <c r="I9746" s="60">
        <f>VLOOKUP(H9746,PROCV!E$33:F$44,2,0)</f>
        <v>1.0294742132043471</v>
      </c>
      <c r="J9746" s="71">
        <v>100000</v>
      </c>
      <c r="K9746" s="44">
        <f t="shared" si="152"/>
        <v>102947.4213204347</v>
      </c>
    </row>
    <row r="9747" spans="1:11" s="43" customFormat="1" ht="19.7" customHeight="1" x14ac:dyDescent="0.25">
      <c r="A9747" s="43" t="s">
        <v>191</v>
      </c>
      <c r="B9747" s="1" t="s">
        <v>242</v>
      </c>
      <c r="C9747" s="1" t="s">
        <v>264</v>
      </c>
      <c r="D9747" s="1" t="s">
        <v>263</v>
      </c>
      <c r="E9747" s="45" t="str">
        <f>VLOOKUP(C9747,PROCV!E$50:G$126,3,0)</f>
        <v>Audiovisual</v>
      </c>
      <c r="F9747" s="1" t="s">
        <v>416</v>
      </c>
      <c r="G9747" s="1" t="s">
        <v>236</v>
      </c>
      <c r="H9747" s="1">
        <v>2016</v>
      </c>
      <c r="I9747" s="60">
        <f>VLOOKUP(H9747,PROCV!E$33:F$44,2,0)</f>
        <v>1.0294742132043471</v>
      </c>
      <c r="J9747" s="71">
        <v>215814</v>
      </c>
      <c r="K9747" s="44">
        <f t="shared" si="152"/>
        <v>222174.94784848296</v>
      </c>
    </row>
    <row r="9748" spans="1:11" s="43" customFormat="1" ht="19.7" customHeight="1" x14ac:dyDescent="0.25">
      <c r="A9748" s="43" t="s">
        <v>191</v>
      </c>
      <c r="B9748" s="1" t="s">
        <v>242</v>
      </c>
      <c r="C9748" s="1" t="s">
        <v>264</v>
      </c>
      <c r="D9748" s="1" t="s">
        <v>263</v>
      </c>
      <c r="E9748" s="45" t="str">
        <f>VLOOKUP(C9748,PROCV!E$50:G$126,3,0)</f>
        <v>Audiovisual</v>
      </c>
      <c r="F9748" s="1" t="s">
        <v>416</v>
      </c>
      <c r="G9748" s="1" t="s">
        <v>265</v>
      </c>
      <c r="H9748" s="1">
        <v>2016</v>
      </c>
      <c r="I9748" s="60">
        <f>VLOOKUP(H9748,PROCV!E$33:F$44,2,0)</f>
        <v>1.0294742132043471</v>
      </c>
      <c r="J9748" s="71">
        <v>1749900</v>
      </c>
      <c r="K9748" s="44">
        <f t="shared" si="152"/>
        <v>1801476.925686287</v>
      </c>
    </row>
    <row r="9749" spans="1:11" s="43" customFormat="1" ht="19.7" customHeight="1" x14ac:dyDescent="0.25">
      <c r="A9749" s="43" t="s">
        <v>191</v>
      </c>
      <c r="B9749" s="1" t="s">
        <v>242</v>
      </c>
      <c r="C9749" s="1" t="s">
        <v>264</v>
      </c>
      <c r="D9749" s="1" t="s">
        <v>263</v>
      </c>
      <c r="E9749" s="45" t="str">
        <f>VLOOKUP(C9749,PROCV!E$50:G$126,3,0)</f>
        <v>Audiovisual</v>
      </c>
      <c r="F9749" s="1" t="s">
        <v>416</v>
      </c>
      <c r="G9749" s="1" t="s">
        <v>265</v>
      </c>
      <c r="H9749" s="1">
        <v>2016</v>
      </c>
      <c r="I9749" s="60">
        <f>VLOOKUP(H9749,PROCV!E$33:F$44,2,0)</f>
        <v>1.0294742132043471</v>
      </c>
      <c r="J9749" s="71">
        <v>378479</v>
      </c>
      <c r="K9749" s="44">
        <f t="shared" si="152"/>
        <v>389634.37073936808</v>
      </c>
    </row>
    <row r="9750" spans="1:11" s="43" customFormat="1" ht="19.7" customHeight="1" x14ac:dyDescent="0.25">
      <c r="A9750" s="43" t="s">
        <v>191</v>
      </c>
      <c r="B9750" s="1" t="s">
        <v>242</v>
      </c>
      <c r="C9750" s="1" t="s">
        <v>264</v>
      </c>
      <c r="D9750" s="1" t="s">
        <v>263</v>
      </c>
      <c r="E9750" s="45" t="str">
        <f>VLOOKUP(C9750,PROCV!E$50:G$126,3,0)</f>
        <v>Audiovisual</v>
      </c>
      <c r="F9750" s="1" t="s">
        <v>416</v>
      </c>
      <c r="G9750" s="1" t="s">
        <v>236</v>
      </c>
      <c r="H9750" s="1">
        <v>2016</v>
      </c>
      <c r="I9750" s="60">
        <f>VLOOKUP(H9750,PROCV!E$33:F$44,2,0)</f>
        <v>1.0294742132043471</v>
      </c>
      <c r="J9750" s="71">
        <v>93133</v>
      </c>
      <c r="K9750" s="44">
        <f t="shared" si="152"/>
        <v>95878.021898360457</v>
      </c>
    </row>
    <row r="9751" spans="1:11" s="43" customFormat="1" ht="19.7" customHeight="1" x14ac:dyDescent="0.25">
      <c r="A9751" s="43" t="s">
        <v>191</v>
      </c>
      <c r="B9751" s="1" t="s">
        <v>242</v>
      </c>
      <c r="C9751" s="1" t="s">
        <v>264</v>
      </c>
      <c r="D9751" s="1" t="s">
        <v>263</v>
      </c>
      <c r="E9751" s="45" t="str">
        <f>VLOOKUP(C9751,PROCV!E$50:G$126,3,0)</f>
        <v>Audiovisual</v>
      </c>
      <c r="F9751" s="1" t="s">
        <v>416</v>
      </c>
      <c r="G9751" s="1" t="s">
        <v>265</v>
      </c>
      <c r="H9751" s="1">
        <v>2016</v>
      </c>
      <c r="I9751" s="60">
        <f>VLOOKUP(H9751,PROCV!E$33:F$44,2,0)</f>
        <v>1.0294742132043471</v>
      </c>
      <c r="J9751" s="71">
        <v>675000</v>
      </c>
      <c r="K9751" s="44">
        <f t="shared" si="152"/>
        <v>694895.0939129343</v>
      </c>
    </row>
    <row r="9752" spans="1:11" s="43" customFormat="1" ht="19.7" customHeight="1" x14ac:dyDescent="0.25">
      <c r="A9752" s="43" t="s">
        <v>191</v>
      </c>
      <c r="B9752" s="1" t="s">
        <v>242</v>
      </c>
      <c r="C9752" s="1" t="s">
        <v>264</v>
      </c>
      <c r="D9752" s="1" t="s">
        <v>263</v>
      </c>
      <c r="E9752" s="45" t="str">
        <f>VLOOKUP(C9752,PROCV!E$50:G$126,3,0)</f>
        <v>Audiovisual</v>
      </c>
      <c r="F9752" s="1" t="s">
        <v>416</v>
      </c>
      <c r="G9752" s="1" t="s">
        <v>265</v>
      </c>
      <c r="H9752" s="1">
        <v>2016</v>
      </c>
      <c r="I9752" s="60">
        <f>VLOOKUP(H9752,PROCV!E$33:F$44,2,0)</f>
        <v>1.0294742132043471</v>
      </c>
      <c r="J9752" s="71">
        <v>1551182</v>
      </c>
      <c r="K9752" s="44">
        <f t="shared" si="152"/>
        <v>1596901.8689867456</v>
      </c>
    </row>
    <row r="9753" spans="1:11" s="43" customFormat="1" ht="19.7" customHeight="1" x14ac:dyDescent="0.25">
      <c r="A9753" s="43" t="s">
        <v>191</v>
      </c>
      <c r="B9753" s="1" t="s">
        <v>242</v>
      </c>
      <c r="C9753" s="1" t="s">
        <v>262</v>
      </c>
      <c r="D9753" s="1" t="s">
        <v>261</v>
      </c>
      <c r="E9753" s="45" t="str">
        <f>VLOOKUP(C9753,PROCV!E$50:G$126,3,0)</f>
        <v>Audiovisual</v>
      </c>
      <c r="F9753" s="1" t="s">
        <v>416</v>
      </c>
      <c r="G9753" s="1" t="s">
        <v>236</v>
      </c>
      <c r="H9753" s="1">
        <v>2016</v>
      </c>
      <c r="I9753" s="60">
        <f>VLOOKUP(H9753,PROCV!E$33:F$44,2,0)</f>
        <v>1.0294742132043471</v>
      </c>
      <c r="J9753" s="71">
        <v>3260</v>
      </c>
      <c r="K9753" s="44">
        <f t="shared" si="152"/>
        <v>3356.0859350461715</v>
      </c>
    </row>
    <row r="9754" spans="1:11" s="43" customFormat="1" ht="19.7" customHeight="1" x14ac:dyDescent="0.25">
      <c r="A9754" s="43" t="s">
        <v>191</v>
      </c>
      <c r="B9754" s="1" t="s">
        <v>242</v>
      </c>
      <c r="C9754" s="1" t="s">
        <v>258</v>
      </c>
      <c r="D9754" s="1" t="s">
        <v>257</v>
      </c>
      <c r="E9754" s="45" t="str">
        <f>VLOOKUP(C9754,PROCV!E$50:G$126,3,0)</f>
        <v>Audiovisual</v>
      </c>
      <c r="F9754" s="1" t="s">
        <v>416</v>
      </c>
      <c r="G9754" s="1" t="s">
        <v>236</v>
      </c>
      <c r="H9754" s="1">
        <v>2016</v>
      </c>
      <c r="I9754" s="60">
        <f>VLOOKUP(H9754,PROCV!E$33:F$44,2,0)</f>
        <v>1.0294742132043471</v>
      </c>
      <c r="J9754" s="71">
        <v>183081</v>
      </c>
      <c r="K9754" s="44">
        <f t="shared" si="152"/>
        <v>188477.16842766508</v>
      </c>
    </row>
    <row r="9755" spans="1:11" s="43" customFormat="1" ht="19.7" customHeight="1" x14ac:dyDescent="0.25">
      <c r="A9755" s="43" t="s">
        <v>191</v>
      </c>
      <c r="B9755" s="1" t="s">
        <v>242</v>
      </c>
      <c r="C9755" s="1" t="s">
        <v>258</v>
      </c>
      <c r="D9755" s="1" t="s">
        <v>257</v>
      </c>
      <c r="E9755" s="45" t="str">
        <f>VLOOKUP(C9755,PROCV!E$50:G$126,3,0)</f>
        <v>Audiovisual</v>
      </c>
      <c r="F9755" s="1" t="s">
        <v>416</v>
      </c>
      <c r="G9755" s="1" t="s">
        <v>236</v>
      </c>
      <c r="H9755" s="1">
        <v>2016</v>
      </c>
      <c r="I9755" s="60">
        <f>VLOOKUP(H9755,PROCV!E$33:F$44,2,0)</f>
        <v>1.0294742132043471</v>
      </c>
      <c r="J9755" s="71">
        <v>7698</v>
      </c>
      <c r="K9755" s="44">
        <f t="shared" si="152"/>
        <v>7924.8924932470636</v>
      </c>
    </row>
    <row r="9756" spans="1:11" s="43" customFormat="1" ht="19.7" customHeight="1" x14ac:dyDescent="0.25">
      <c r="A9756" s="43" t="s">
        <v>191</v>
      </c>
      <c r="B9756" s="1" t="s">
        <v>242</v>
      </c>
      <c r="C9756" s="1" t="s">
        <v>256</v>
      </c>
      <c r="D9756" s="1" t="s">
        <v>255</v>
      </c>
      <c r="E9756" s="45" t="str">
        <f>VLOOKUP(C9756,PROCV!E$50:G$126,3,0)</f>
        <v>Audiovisual</v>
      </c>
      <c r="F9756" s="1" t="s">
        <v>416</v>
      </c>
      <c r="G9756" s="1" t="s">
        <v>265</v>
      </c>
      <c r="H9756" s="1">
        <v>2016</v>
      </c>
      <c r="I9756" s="60">
        <f>VLOOKUP(H9756,PROCV!E$33:F$44,2,0)</f>
        <v>1.0294742132043471</v>
      </c>
      <c r="J9756" s="71">
        <v>3600268</v>
      </c>
      <c r="K9756" s="44">
        <f t="shared" si="152"/>
        <v>3706383.0666247881</v>
      </c>
    </row>
    <row r="9757" spans="1:11" s="43" customFormat="1" ht="19.7" customHeight="1" x14ac:dyDescent="0.25">
      <c r="A9757" s="43" t="s">
        <v>191</v>
      </c>
      <c r="B9757" s="1" t="s">
        <v>242</v>
      </c>
      <c r="C9757" s="1" t="s">
        <v>256</v>
      </c>
      <c r="D9757" s="1" t="s">
        <v>255</v>
      </c>
      <c r="E9757" s="45" t="str">
        <f>VLOOKUP(C9757,PROCV!E$50:G$126,3,0)</f>
        <v>Audiovisual</v>
      </c>
      <c r="F9757" s="1" t="s">
        <v>416</v>
      </c>
      <c r="G9757" s="1" t="s">
        <v>265</v>
      </c>
      <c r="H9757" s="1">
        <v>2016</v>
      </c>
      <c r="I9757" s="60">
        <f>VLOOKUP(H9757,PROCV!E$33:F$44,2,0)</f>
        <v>1.0294742132043471</v>
      </c>
      <c r="J9757" s="71">
        <v>481969</v>
      </c>
      <c r="K9757" s="44">
        <f t="shared" si="152"/>
        <v>496174.65706388594</v>
      </c>
    </row>
    <row r="9758" spans="1:11" s="43" customFormat="1" ht="19.7" customHeight="1" x14ac:dyDescent="0.25">
      <c r="A9758" s="43" t="s">
        <v>191</v>
      </c>
      <c r="B9758" s="1" t="s">
        <v>242</v>
      </c>
      <c r="C9758" s="1" t="s">
        <v>256</v>
      </c>
      <c r="D9758" s="1" t="s">
        <v>255</v>
      </c>
      <c r="E9758" s="45" t="str">
        <f>VLOOKUP(C9758,PROCV!E$50:G$126,3,0)</f>
        <v>Audiovisual</v>
      </c>
      <c r="F9758" s="1" t="s">
        <v>416</v>
      </c>
      <c r="G9758" s="1" t="s">
        <v>265</v>
      </c>
      <c r="H9758" s="1">
        <v>2016</v>
      </c>
      <c r="I9758" s="60">
        <f>VLOOKUP(H9758,PROCV!E$33:F$44,2,0)</f>
        <v>1.0294742132043471</v>
      </c>
      <c r="J9758" s="71">
        <v>4714521</v>
      </c>
      <c r="K9758" s="44">
        <f t="shared" si="152"/>
        <v>4853477.7971103713</v>
      </c>
    </row>
    <row r="9759" spans="1:11" s="43" customFormat="1" ht="19.7" customHeight="1" x14ac:dyDescent="0.25">
      <c r="A9759" s="43" t="s">
        <v>191</v>
      </c>
      <c r="B9759" s="1" t="s">
        <v>242</v>
      </c>
      <c r="C9759" s="1" t="s">
        <v>256</v>
      </c>
      <c r="D9759" s="1" t="s">
        <v>255</v>
      </c>
      <c r="E9759" s="45" t="str">
        <f>VLOOKUP(C9759,PROCV!E$50:G$126,3,0)</f>
        <v>Audiovisual</v>
      </c>
      <c r="F9759" s="1" t="s">
        <v>416</v>
      </c>
      <c r="G9759" s="1" t="s">
        <v>265</v>
      </c>
      <c r="H9759" s="1">
        <v>2016</v>
      </c>
      <c r="I9759" s="60">
        <f>VLOOKUP(H9759,PROCV!E$33:F$44,2,0)</f>
        <v>1.0294742132043471</v>
      </c>
      <c r="J9759" s="71">
        <v>15454064</v>
      </c>
      <c r="K9759" s="44">
        <f t="shared" si="152"/>
        <v>15909560.377209624</v>
      </c>
    </row>
    <row r="9760" spans="1:11" s="43" customFormat="1" ht="19.7" customHeight="1" x14ac:dyDescent="0.25">
      <c r="A9760" s="43" t="s">
        <v>191</v>
      </c>
      <c r="B9760" s="1" t="s">
        <v>242</v>
      </c>
      <c r="C9760" s="1" t="s">
        <v>256</v>
      </c>
      <c r="D9760" s="1" t="s">
        <v>255</v>
      </c>
      <c r="E9760" s="45" t="str">
        <f>VLOOKUP(C9760,PROCV!E$50:G$126,3,0)</f>
        <v>Audiovisual</v>
      </c>
      <c r="F9760" s="1" t="s">
        <v>416</v>
      </c>
      <c r="G9760" s="1" t="s">
        <v>265</v>
      </c>
      <c r="H9760" s="1">
        <v>2016</v>
      </c>
      <c r="I9760" s="60">
        <f>VLOOKUP(H9760,PROCV!E$33:F$44,2,0)</f>
        <v>1.0294742132043471</v>
      </c>
      <c r="J9760" s="71">
        <v>165026</v>
      </c>
      <c r="K9760" s="44">
        <f t="shared" si="152"/>
        <v>169890.01150826059</v>
      </c>
    </row>
    <row r="9761" spans="1:11" s="43" customFormat="1" ht="19.7" customHeight="1" x14ac:dyDescent="0.25">
      <c r="A9761" s="43" t="s">
        <v>191</v>
      </c>
      <c r="B9761" s="1" t="s">
        <v>242</v>
      </c>
      <c r="C9761" s="1" t="s">
        <v>256</v>
      </c>
      <c r="D9761" s="1" t="s">
        <v>255</v>
      </c>
      <c r="E9761" s="45" t="str">
        <f>VLOOKUP(C9761,PROCV!E$50:G$126,3,0)</f>
        <v>Audiovisual</v>
      </c>
      <c r="F9761" s="1" t="s">
        <v>416</v>
      </c>
      <c r="G9761" s="1" t="s">
        <v>265</v>
      </c>
      <c r="H9761" s="1">
        <v>2016</v>
      </c>
      <c r="I9761" s="60">
        <f>VLOOKUP(H9761,PROCV!E$33:F$44,2,0)</f>
        <v>1.0294742132043471</v>
      </c>
      <c r="J9761" s="71">
        <v>2432925</v>
      </c>
      <c r="K9761" s="44">
        <f t="shared" si="152"/>
        <v>2504633.5501601859</v>
      </c>
    </row>
    <row r="9762" spans="1:11" s="43" customFormat="1" ht="19.7" customHeight="1" x14ac:dyDescent="0.25">
      <c r="A9762" s="43" t="s">
        <v>191</v>
      </c>
      <c r="B9762" s="1" t="s">
        <v>242</v>
      </c>
      <c r="C9762" s="1" t="s">
        <v>256</v>
      </c>
      <c r="D9762" s="1" t="s">
        <v>255</v>
      </c>
      <c r="E9762" s="45" t="str">
        <f>VLOOKUP(C9762,PROCV!E$50:G$126,3,0)</f>
        <v>Audiovisual</v>
      </c>
      <c r="F9762" s="1" t="s">
        <v>416</v>
      </c>
      <c r="G9762" s="1" t="s">
        <v>265</v>
      </c>
      <c r="H9762" s="1">
        <v>2016</v>
      </c>
      <c r="I9762" s="60">
        <f>VLOOKUP(H9762,PROCV!E$33:F$44,2,0)</f>
        <v>1.0294742132043471</v>
      </c>
      <c r="J9762" s="71">
        <v>4128545</v>
      </c>
      <c r="K9762" s="44">
        <f t="shared" si="152"/>
        <v>4250230.6155537413</v>
      </c>
    </row>
    <row r="9763" spans="1:11" s="43" customFormat="1" ht="19.7" customHeight="1" x14ac:dyDescent="0.25">
      <c r="A9763" s="43" t="s">
        <v>191</v>
      </c>
      <c r="B9763" s="1" t="s">
        <v>242</v>
      </c>
      <c r="C9763" s="1" t="s">
        <v>256</v>
      </c>
      <c r="D9763" s="1" t="s">
        <v>255</v>
      </c>
      <c r="E9763" s="45" t="str">
        <f>VLOOKUP(C9763,PROCV!E$50:G$126,3,0)</f>
        <v>Audiovisual</v>
      </c>
      <c r="F9763" s="1" t="s">
        <v>416</v>
      </c>
      <c r="G9763" s="1" t="s">
        <v>265</v>
      </c>
      <c r="H9763" s="1">
        <v>2016</v>
      </c>
      <c r="I9763" s="60">
        <f>VLOOKUP(H9763,PROCV!E$33:F$44,2,0)</f>
        <v>1.0294742132043471</v>
      </c>
      <c r="J9763" s="71">
        <v>11643</v>
      </c>
      <c r="K9763" s="44">
        <f t="shared" si="152"/>
        <v>11986.168264338214</v>
      </c>
    </row>
    <row r="9764" spans="1:11" s="43" customFormat="1" ht="19.7" customHeight="1" x14ac:dyDescent="0.25">
      <c r="A9764" s="43" t="s">
        <v>191</v>
      </c>
      <c r="B9764" s="1" t="s">
        <v>242</v>
      </c>
      <c r="C9764" s="1" t="s">
        <v>254</v>
      </c>
      <c r="D9764" s="1" t="s">
        <v>253</v>
      </c>
      <c r="E9764" s="45" t="str">
        <f>VLOOKUP(C9764,PROCV!E$50:G$126,3,0)</f>
        <v>Música</v>
      </c>
      <c r="F9764" s="1" t="s">
        <v>416</v>
      </c>
      <c r="G9764" s="1" t="s">
        <v>236</v>
      </c>
      <c r="H9764" s="1">
        <v>2016</v>
      </c>
      <c r="I9764" s="60">
        <f>VLOOKUP(H9764,PROCV!E$33:F$44,2,0)</f>
        <v>1.0294742132043471</v>
      </c>
      <c r="J9764" s="71">
        <v>60770</v>
      </c>
      <c r="K9764" s="44">
        <f t="shared" si="152"/>
        <v>62561.147936428169</v>
      </c>
    </row>
    <row r="9765" spans="1:11" s="43" customFormat="1" ht="19.7" customHeight="1" x14ac:dyDescent="0.25">
      <c r="A9765" s="43" t="s">
        <v>191</v>
      </c>
      <c r="B9765" s="1" t="s">
        <v>242</v>
      </c>
      <c r="C9765" s="1" t="s">
        <v>254</v>
      </c>
      <c r="D9765" s="1" t="s">
        <v>253</v>
      </c>
      <c r="E9765" s="45" t="str">
        <f>VLOOKUP(C9765,PROCV!E$50:G$126,3,0)</f>
        <v>Música</v>
      </c>
      <c r="F9765" s="1" t="s">
        <v>416</v>
      </c>
      <c r="G9765" s="1" t="s">
        <v>236</v>
      </c>
      <c r="H9765" s="1">
        <v>2016</v>
      </c>
      <c r="I9765" s="60">
        <f>VLOOKUP(H9765,PROCV!E$33:F$44,2,0)</f>
        <v>1.0294742132043471</v>
      </c>
      <c r="J9765" s="71">
        <v>2478</v>
      </c>
      <c r="K9765" s="44">
        <f t="shared" si="152"/>
        <v>2551.0371003203722</v>
      </c>
    </row>
    <row r="9766" spans="1:11" s="43" customFormat="1" ht="19.7" customHeight="1" x14ac:dyDescent="0.25">
      <c r="A9766" s="43" t="s">
        <v>191</v>
      </c>
      <c r="B9766" s="1" t="s">
        <v>242</v>
      </c>
      <c r="C9766" s="1" t="s">
        <v>252</v>
      </c>
      <c r="D9766" s="1" t="s">
        <v>251</v>
      </c>
      <c r="E9766" s="45" t="str">
        <f>VLOOKUP(C9766,PROCV!E$50:G$126,3,0)</f>
        <v>Audiovisual</v>
      </c>
      <c r="F9766" s="1" t="s">
        <v>416</v>
      </c>
      <c r="G9766" s="1" t="s">
        <v>236</v>
      </c>
      <c r="H9766" s="1">
        <v>2016</v>
      </c>
      <c r="I9766" s="60">
        <f>VLOOKUP(H9766,PROCV!E$33:F$44,2,0)</f>
        <v>1.0294742132043471</v>
      </c>
      <c r="J9766" s="71">
        <v>41428</v>
      </c>
      <c r="K9766" s="44">
        <f t="shared" si="152"/>
        <v>42649.057704629689</v>
      </c>
    </row>
    <row r="9767" spans="1:11" s="43" customFormat="1" ht="19.7" customHeight="1" x14ac:dyDescent="0.25">
      <c r="A9767" s="43" t="s">
        <v>191</v>
      </c>
      <c r="B9767" s="1" t="s">
        <v>242</v>
      </c>
      <c r="C9767" s="1" t="s">
        <v>252</v>
      </c>
      <c r="D9767" s="1" t="s">
        <v>251</v>
      </c>
      <c r="E9767" s="45" t="str">
        <f>VLOOKUP(C9767,PROCV!E$50:G$126,3,0)</f>
        <v>Audiovisual</v>
      </c>
      <c r="F9767" s="1" t="s">
        <v>416</v>
      </c>
      <c r="G9767" s="1" t="s">
        <v>236</v>
      </c>
      <c r="H9767" s="1">
        <v>2016</v>
      </c>
      <c r="I9767" s="60">
        <f>VLOOKUP(H9767,PROCV!E$33:F$44,2,0)</f>
        <v>1.0294742132043471</v>
      </c>
      <c r="J9767" s="71">
        <v>35197</v>
      </c>
      <c r="K9767" s="44">
        <f t="shared" si="152"/>
        <v>36234.403882153405</v>
      </c>
    </row>
    <row r="9768" spans="1:11" s="43" customFormat="1" ht="19.7" customHeight="1" x14ac:dyDescent="0.25">
      <c r="A9768" s="43" t="s">
        <v>191</v>
      </c>
      <c r="B9768" s="1" t="s">
        <v>242</v>
      </c>
      <c r="C9768" s="1" t="s">
        <v>250</v>
      </c>
      <c r="D9768" s="1" t="s">
        <v>249</v>
      </c>
      <c r="E9768" s="45" t="str">
        <f>VLOOKUP(C9768,PROCV!E$50:G$126,3,0)</f>
        <v>Audiovisual</v>
      </c>
      <c r="F9768" s="1" t="s">
        <v>416</v>
      </c>
      <c r="G9768" s="1" t="s">
        <v>236</v>
      </c>
      <c r="H9768" s="1">
        <v>2016</v>
      </c>
      <c r="I9768" s="60">
        <f>VLOOKUP(H9768,PROCV!E$33:F$44,2,0)</f>
        <v>1.0294742132043471</v>
      </c>
      <c r="J9768" s="71">
        <v>207369</v>
      </c>
      <c r="K9768" s="44">
        <f t="shared" si="152"/>
        <v>213481.03811797226</v>
      </c>
    </row>
    <row r="9769" spans="1:11" s="43" customFormat="1" ht="19.7" customHeight="1" x14ac:dyDescent="0.25">
      <c r="A9769" s="43" t="s">
        <v>191</v>
      </c>
      <c r="B9769" s="1" t="s">
        <v>242</v>
      </c>
      <c r="C9769" s="1" t="s">
        <v>295</v>
      </c>
      <c r="D9769" s="1" t="s">
        <v>294</v>
      </c>
      <c r="E9769" s="45" t="str">
        <f>VLOOKUP(C9769,PROCV!E$50:G$126,3,0)</f>
        <v>Educação e Criação em Artes</v>
      </c>
      <c r="F9769" s="1" t="s">
        <v>416</v>
      </c>
      <c r="G9769" s="1" t="s">
        <v>236</v>
      </c>
      <c r="H9769" s="1">
        <v>2016</v>
      </c>
      <c r="I9769" s="60">
        <f>VLOOKUP(H9769,PROCV!E$33:F$44,2,0)</f>
        <v>1.0294742132043471</v>
      </c>
      <c r="J9769" s="1">
        <v>717</v>
      </c>
      <c r="K9769" s="44">
        <f t="shared" si="152"/>
        <v>738.13301086751687</v>
      </c>
    </row>
    <row r="9770" spans="1:11" s="43" customFormat="1" ht="19.7" customHeight="1" x14ac:dyDescent="0.25">
      <c r="A9770" s="43" t="s">
        <v>191</v>
      </c>
      <c r="B9770" s="1" t="s">
        <v>242</v>
      </c>
      <c r="C9770" s="1" t="s">
        <v>295</v>
      </c>
      <c r="D9770" s="1" t="s">
        <v>294</v>
      </c>
      <c r="E9770" s="45" t="str">
        <f>VLOOKUP(C9770,PROCV!E$50:G$126,3,0)</f>
        <v>Educação e Criação em Artes</v>
      </c>
      <c r="F9770" s="1" t="s">
        <v>416</v>
      </c>
      <c r="G9770" s="1" t="s">
        <v>236</v>
      </c>
      <c r="H9770" s="1">
        <v>2016</v>
      </c>
      <c r="I9770" s="60">
        <f>VLOOKUP(H9770,PROCV!E$33:F$44,2,0)</f>
        <v>1.0294742132043471</v>
      </c>
      <c r="J9770" s="71">
        <v>3143</v>
      </c>
      <c r="K9770" s="44">
        <f t="shared" si="152"/>
        <v>3235.6374521012626</v>
      </c>
    </row>
    <row r="9771" spans="1:11" s="43" customFormat="1" ht="19.7" customHeight="1" x14ac:dyDescent="0.25">
      <c r="A9771" s="43" t="s">
        <v>191</v>
      </c>
      <c r="B9771" s="1" t="s">
        <v>242</v>
      </c>
      <c r="C9771" s="1" t="s">
        <v>246</v>
      </c>
      <c r="D9771" s="1" t="s">
        <v>245</v>
      </c>
      <c r="E9771" s="45" t="str">
        <f>VLOOKUP(C9771,PROCV!E$50:G$126,3,0)</f>
        <v>Artes Cênicas e Espetáculos</v>
      </c>
      <c r="F9771" s="1" t="s">
        <v>415</v>
      </c>
      <c r="G9771" s="1" t="s">
        <v>265</v>
      </c>
      <c r="H9771" s="1">
        <v>2016</v>
      </c>
      <c r="I9771" s="60">
        <f>VLOOKUP(H9771,PROCV!E$33:F$44,2,0)</f>
        <v>1.0294742132043471</v>
      </c>
      <c r="J9771" s="71">
        <v>3000000</v>
      </c>
      <c r="K9771" s="44">
        <f t="shared" si="152"/>
        <v>3088422.6396130412</v>
      </c>
    </row>
    <row r="9772" spans="1:11" s="43" customFormat="1" ht="19.7" customHeight="1" x14ac:dyDescent="0.25">
      <c r="A9772" s="43" t="s">
        <v>191</v>
      </c>
      <c r="B9772" s="1" t="s">
        <v>242</v>
      </c>
      <c r="C9772" s="1" t="s">
        <v>246</v>
      </c>
      <c r="D9772" s="1" t="s">
        <v>245</v>
      </c>
      <c r="E9772" s="45" t="str">
        <f>VLOOKUP(C9772,PROCV!E$50:G$126,3,0)</f>
        <v>Artes Cênicas e Espetáculos</v>
      </c>
      <c r="F9772" s="1" t="s">
        <v>415</v>
      </c>
      <c r="G9772" s="1" t="s">
        <v>265</v>
      </c>
      <c r="H9772" s="1">
        <v>2016</v>
      </c>
      <c r="I9772" s="60">
        <f>VLOOKUP(H9772,PROCV!E$33:F$44,2,0)</f>
        <v>1.0294742132043471</v>
      </c>
      <c r="J9772" s="71">
        <v>369160</v>
      </c>
      <c r="K9772" s="44">
        <f t="shared" si="152"/>
        <v>380040.70054651675</v>
      </c>
    </row>
    <row r="9773" spans="1:11" s="43" customFormat="1" ht="19.7" customHeight="1" x14ac:dyDescent="0.25">
      <c r="A9773" s="43" t="s">
        <v>191</v>
      </c>
      <c r="B9773" s="1" t="s">
        <v>242</v>
      </c>
      <c r="C9773" s="1" t="s">
        <v>246</v>
      </c>
      <c r="D9773" s="1" t="s">
        <v>245</v>
      </c>
      <c r="E9773" s="45" t="str">
        <f>VLOOKUP(C9773,PROCV!E$50:G$126,3,0)</f>
        <v>Artes Cênicas e Espetáculos</v>
      </c>
      <c r="F9773" s="1" t="s">
        <v>415</v>
      </c>
      <c r="G9773" s="1" t="s">
        <v>265</v>
      </c>
      <c r="H9773" s="1">
        <v>2016</v>
      </c>
      <c r="I9773" s="60">
        <f>VLOOKUP(H9773,PROCV!E$33:F$44,2,0)</f>
        <v>1.0294742132043471</v>
      </c>
      <c r="J9773" s="71">
        <v>3000000</v>
      </c>
      <c r="K9773" s="44">
        <f t="shared" si="152"/>
        <v>3088422.6396130412</v>
      </c>
    </row>
    <row r="9774" spans="1:11" s="43" customFormat="1" ht="19.7" customHeight="1" x14ac:dyDescent="0.25">
      <c r="A9774" s="43" t="s">
        <v>191</v>
      </c>
      <c r="B9774" s="1" t="s">
        <v>242</v>
      </c>
      <c r="C9774" s="1" t="s">
        <v>246</v>
      </c>
      <c r="D9774" s="1" t="s">
        <v>245</v>
      </c>
      <c r="E9774" s="45" t="str">
        <f>VLOOKUP(C9774,PROCV!E$50:G$126,3,0)</f>
        <v>Artes Cênicas e Espetáculos</v>
      </c>
      <c r="F9774" s="1" t="s">
        <v>416</v>
      </c>
      <c r="G9774" s="1" t="s">
        <v>236</v>
      </c>
      <c r="H9774" s="1">
        <v>2016</v>
      </c>
      <c r="I9774" s="60">
        <f>VLOOKUP(H9774,PROCV!E$33:F$44,2,0)</f>
        <v>1.0294742132043471</v>
      </c>
      <c r="J9774" s="71">
        <v>195271</v>
      </c>
      <c r="K9774" s="44">
        <f t="shared" si="152"/>
        <v>201026.45908662607</v>
      </c>
    </row>
    <row r="9775" spans="1:11" s="43" customFormat="1" ht="19.7" customHeight="1" x14ac:dyDescent="0.25">
      <c r="A9775" s="43" t="s">
        <v>191</v>
      </c>
      <c r="B9775" s="1" t="s">
        <v>242</v>
      </c>
      <c r="C9775" s="1" t="s">
        <v>244</v>
      </c>
      <c r="D9775" s="1" t="s">
        <v>243</v>
      </c>
      <c r="E9775" s="45" t="str">
        <f>VLOOKUP(C9775,PROCV!E$50:G$126,3,0)</f>
        <v>Artes Cênicas e Espetáculos</v>
      </c>
      <c r="F9775" s="1" t="s">
        <v>416</v>
      </c>
      <c r="G9775" s="1" t="s">
        <v>236</v>
      </c>
      <c r="H9775" s="1">
        <v>2016</v>
      </c>
      <c r="I9775" s="60">
        <f>VLOOKUP(H9775,PROCV!E$33:F$44,2,0)</f>
        <v>1.0294742132043471</v>
      </c>
      <c r="J9775" s="71">
        <v>4000</v>
      </c>
      <c r="K9775" s="44">
        <f t="shared" si="152"/>
        <v>4117.8968528173882</v>
      </c>
    </row>
    <row r="9776" spans="1:11" s="43" customFormat="1" ht="19.7" customHeight="1" x14ac:dyDescent="0.25">
      <c r="A9776" s="43" t="s">
        <v>191</v>
      </c>
      <c r="B9776" s="1" t="s">
        <v>242</v>
      </c>
      <c r="C9776" s="1" t="s">
        <v>238</v>
      </c>
      <c r="D9776" s="1" t="s">
        <v>237</v>
      </c>
      <c r="E9776" s="45" t="str">
        <f>VLOOKUP(C9776,PROCV!E$50:G$126,3,0)</f>
        <v>Artes Cênicas e Espetáculos</v>
      </c>
      <c r="F9776" s="1" t="s">
        <v>416</v>
      </c>
      <c r="G9776" s="1" t="s">
        <v>236</v>
      </c>
      <c r="H9776" s="1">
        <v>2016</v>
      </c>
      <c r="I9776" s="60">
        <f>VLOOKUP(H9776,PROCV!E$33:F$44,2,0)</f>
        <v>1.0294742132043471</v>
      </c>
      <c r="J9776" s="71">
        <v>1769</v>
      </c>
      <c r="K9776" s="44">
        <f t="shared" si="152"/>
        <v>1821.13988315849</v>
      </c>
    </row>
    <row r="9777" spans="1:11" s="43" customFormat="1" ht="19.7" customHeight="1" x14ac:dyDescent="0.25">
      <c r="A9777" s="43" t="s">
        <v>191</v>
      </c>
      <c r="B9777" s="1" t="s">
        <v>242</v>
      </c>
      <c r="C9777" s="1" t="s">
        <v>238</v>
      </c>
      <c r="D9777" s="1" t="s">
        <v>237</v>
      </c>
      <c r="E9777" s="45" t="str">
        <f>VLOOKUP(C9777,PROCV!E$50:G$126,3,0)</f>
        <v>Artes Cênicas e Espetáculos</v>
      </c>
      <c r="F9777" s="1" t="s">
        <v>416</v>
      </c>
      <c r="G9777" s="1" t="s">
        <v>236</v>
      </c>
      <c r="H9777" s="1">
        <v>2016</v>
      </c>
      <c r="I9777" s="60">
        <f>VLOOKUP(H9777,PROCV!E$33:F$44,2,0)</f>
        <v>1.0294742132043471</v>
      </c>
      <c r="J9777" s="71">
        <v>92752</v>
      </c>
      <c r="K9777" s="44">
        <f t="shared" si="152"/>
        <v>95485.792223129596</v>
      </c>
    </row>
    <row r="9778" spans="1:11" s="43" customFormat="1" ht="19.7" customHeight="1" x14ac:dyDescent="0.25">
      <c r="A9778" s="43" t="s">
        <v>191</v>
      </c>
      <c r="B9778" s="1" t="s">
        <v>242</v>
      </c>
      <c r="C9778" s="1" t="s">
        <v>238</v>
      </c>
      <c r="D9778" s="1" t="s">
        <v>237</v>
      </c>
      <c r="E9778" s="45" t="str">
        <f>VLOOKUP(C9778,PROCV!E$50:G$126,3,0)</f>
        <v>Artes Cênicas e Espetáculos</v>
      </c>
      <c r="F9778" s="1" t="s">
        <v>416</v>
      </c>
      <c r="G9778" s="1" t="s">
        <v>236</v>
      </c>
      <c r="H9778" s="1">
        <v>2016</v>
      </c>
      <c r="I9778" s="60">
        <f>VLOOKUP(H9778,PROCV!E$33:F$44,2,0)</f>
        <v>1.0294742132043471</v>
      </c>
      <c r="J9778" s="71">
        <v>1091</v>
      </c>
      <c r="K9778" s="44">
        <f t="shared" si="152"/>
        <v>1123.1563666059426</v>
      </c>
    </row>
    <row r="9779" spans="1:11" s="43" customFormat="1" ht="19.7" customHeight="1" x14ac:dyDescent="0.25">
      <c r="A9779" s="43" t="s">
        <v>191</v>
      </c>
      <c r="B9779" s="1" t="s">
        <v>242</v>
      </c>
      <c r="C9779" s="1" t="s">
        <v>238</v>
      </c>
      <c r="D9779" s="1" t="s">
        <v>237</v>
      </c>
      <c r="E9779" s="45" t="str">
        <f>VLOOKUP(C9779,PROCV!E$50:G$126,3,0)</f>
        <v>Artes Cênicas e Espetáculos</v>
      </c>
      <c r="F9779" s="1" t="s">
        <v>416</v>
      </c>
      <c r="G9779" s="1" t="s">
        <v>236</v>
      </c>
      <c r="H9779" s="1">
        <v>2016</v>
      </c>
      <c r="I9779" s="60">
        <f>VLOOKUP(H9779,PROCV!E$33:F$44,2,0)</f>
        <v>1.0294742132043471</v>
      </c>
      <c r="J9779" s="71">
        <v>90860</v>
      </c>
      <c r="K9779" s="44">
        <f t="shared" si="152"/>
        <v>93538.027011746977</v>
      </c>
    </row>
    <row r="9780" spans="1:11" s="43" customFormat="1" ht="19.7" customHeight="1" x14ac:dyDescent="0.25">
      <c r="A9780" s="43" t="s">
        <v>191</v>
      </c>
      <c r="B9780" s="1" t="s">
        <v>242</v>
      </c>
      <c r="C9780" s="1" t="s">
        <v>241</v>
      </c>
      <c r="D9780" s="1" t="s">
        <v>240</v>
      </c>
      <c r="E9780" s="45" t="str">
        <f>VLOOKUP(C9780,PROCV!E$50:G$126,3,0)</f>
        <v>Artes Cênicas e Espetáculos</v>
      </c>
      <c r="F9780" s="1" t="s">
        <v>416</v>
      </c>
      <c r="G9780" s="1" t="s">
        <v>236</v>
      </c>
      <c r="H9780" s="1">
        <v>2016</v>
      </c>
      <c r="I9780" s="60">
        <f>VLOOKUP(H9780,PROCV!E$33:F$44,2,0)</f>
        <v>1.0294742132043471</v>
      </c>
      <c r="J9780" s="71">
        <v>3962</v>
      </c>
      <c r="K9780" s="44">
        <f t="shared" si="152"/>
        <v>4078.7768327156232</v>
      </c>
    </row>
    <row r="9781" spans="1:11" s="43" customFormat="1" ht="19.7" customHeight="1" x14ac:dyDescent="0.25">
      <c r="A9781" s="43" t="s">
        <v>191</v>
      </c>
      <c r="B9781" s="1" t="s">
        <v>242</v>
      </c>
      <c r="C9781" s="1" t="s">
        <v>241</v>
      </c>
      <c r="D9781" s="1" t="s">
        <v>240</v>
      </c>
      <c r="E9781" s="45" t="str">
        <f>VLOOKUP(C9781,PROCV!E$50:G$126,3,0)</f>
        <v>Artes Cênicas e Espetáculos</v>
      </c>
      <c r="F9781" s="1" t="s">
        <v>416</v>
      </c>
      <c r="G9781" s="1" t="s">
        <v>236</v>
      </c>
      <c r="H9781" s="1">
        <v>2016</v>
      </c>
      <c r="I9781" s="60">
        <f>VLOOKUP(H9781,PROCV!E$33:F$44,2,0)</f>
        <v>1.0294742132043471</v>
      </c>
      <c r="J9781" s="71">
        <v>171999</v>
      </c>
      <c r="K9781" s="44">
        <f t="shared" si="152"/>
        <v>177068.53519693448</v>
      </c>
    </row>
    <row r="9782" spans="1:11" s="43" customFormat="1" ht="19.7" customHeight="1" x14ac:dyDescent="0.25">
      <c r="A9782" s="43" t="s">
        <v>191</v>
      </c>
      <c r="B9782" s="1" t="s">
        <v>242</v>
      </c>
      <c r="C9782" s="1" t="s">
        <v>241</v>
      </c>
      <c r="D9782" s="1" t="s">
        <v>240</v>
      </c>
      <c r="E9782" s="45" t="str">
        <f>VLOOKUP(C9782,PROCV!E$50:G$126,3,0)</f>
        <v>Artes Cênicas e Espetáculos</v>
      </c>
      <c r="F9782" s="1" t="s">
        <v>416</v>
      </c>
      <c r="G9782" s="1" t="s">
        <v>236</v>
      </c>
      <c r="H9782" s="1">
        <v>2016</v>
      </c>
      <c r="I9782" s="60">
        <f>VLOOKUP(H9782,PROCV!E$33:F$44,2,0)</f>
        <v>1.0294742132043471</v>
      </c>
      <c r="J9782" s="71">
        <v>6330</v>
      </c>
      <c r="K9782" s="44">
        <f t="shared" si="152"/>
        <v>6516.5717695835174</v>
      </c>
    </row>
    <row r="9783" spans="1:11" s="43" customFormat="1" ht="19.7" customHeight="1" x14ac:dyDescent="0.25">
      <c r="A9783" s="43" t="s">
        <v>191</v>
      </c>
      <c r="B9783" s="1" t="s">
        <v>242</v>
      </c>
      <c r="C9783" s="1" t="s">
        <v>241</v>
      </c>
      <c r="D9783" s="1" t="s">
        <v>240</v>
      </c>
      <c r="E9783" s="45" t="str">
        <f>VLOOKUP(C9783,PROCV!E$50:G$126,3,0)</f>
        <v>Artes Cênicas e Espetáculos</v>
      </c>
      <c r="F9783" s="1" t="s">
        <v>416</v>
      </c>
      <c r="G9783" s="1" t="s">
        <v>236</v>
      </c>
      <c r="H9783" s="1">
        <v>2016</v>
      </c>
      <c r="I9783" s="60">
        <f>VLOOKUP(H9783,PROCV!E$33:F$44,2,0)</f>
        <v>1.0294742132043471</v>
      </c>
      <c r="J9783" s="71">
        <v>32000</v>
      </c>
      <c r="K9783" s="44">
        <f t="shared" si="152"/>
        <v>32943.174822539106</v>
      </c>
    </row>
    <row r="9784" spans="1:11" s="43" customFormat="1" ht="19.7" customHeight="1" x14ac:dyDescent="0.25">
      <c r="A9784" s="43" t="s">
        <v>191</v>
      </c>
      <c r="B9784" s="1" t="s">
        <v>242</v>
      </c>
      <c r="C9784" s="1" t="s">
        <v>330</v>
      </c>
      <c r="D9784" s="1" t="s">
        <v>329</v>
      </c>
      <c r="E9784" s="45" t="str">
        <f>VLOOKUP(C9784,PROCV!E$50:G$126,3,0)</f>
        <v>Educação e Criação em Artes</v>
      </c>
      <c r="F9784" s="1" t="s">
        <v>416</v>
      </c>
      <c r="G9784" s="1" t="s">
        <v>236</v>
      </c>
      <c r="H9784" s="1">
        <v>2016</v>
      </c>
      <c r="I9784" s="60">
        <f>VLOOKUP(H9784,PROCV!E$33:F$44,2,0)</f>
        <v>1.0294742132043471</v>
      </c>
      <c r="J9784" s="71">
        <v>82183</v>
      </c>
      <c r="K9784" s="44">
        <f t="shared" si="152"/>
        <v>84605.279263772856</v>
      </c>
    </row>
    <row r="9785" spans="1:11" s="43" customFormat="1" ht="19.7" customHeight="1" x14ac:dyDescent="0.25">
      <c r="A9785" s="43" t="s">
        <v>191</v>
      </c>
      <c r="B9785" s="1" t="s">
        <v>242</v>
      </c>
      <c r="C9785" s="1" t="s">
        <v>313</v>
      </c>
      <c r="D9785" s="1" t="s">
        <v>312</v>
      </c>
      <c r="E9785" s="45" t="str">
        <f>VLOOKUP(C9785,PROCV!E$50:G$126,3,0)</f>
        <v>Patrimônio</v>
      </c>
      <c r="F9785" s="1" t="s">
        <v>415</v>
      </c>
      <c r="G9785" s="1" t="s">
        <v>265</v>
      </c>
      <c r="H9785" s="1">
        <v>2016</v>
      </c>
      <c r="I9785" s="60">
        <f>VLOOKUP(H9785,PROCV!E$33:F$44,2,0)</f>
        <v>1.0294742132043471</v>
      </c>
      <c r="J9785" s="71">
        <v>2421151</v>
      </c>
      <c r="K9785" s="44">
        <f t="shared" si="152"/>
        <v>2492512.5207739179</v>
      </c>
    </row>
    <row r="9786" spans="1:11" s="43" customFormat="1" ht="19.7" customHeight="1" x14ac:dyDescent="0.25">
      <c r="A9786" s="43" t="s">
        <v>191</v>
      </c>
      <c r="B9786" s="1" t="s">
        <v>242</v>
      </c>
      <c r="C9786" s="1" t="s">
        <v>318</v>
      </c>
      <c r="D9786" s="1" t="s">
        <v>317</v>
      </c>
      <c r="E9786" s="45" t="str">
        <f>VLOOKUP(C9786,PROCV!E$50:G$126,3,0)</f>
        <v>Patrimônio</v>
      </c>
      <c r="F9786" s="1" t="s">
        <v>415</v>
      </c>
      <c r="G9786" s="1" t="s">
        <v>265</v>
      </c>
      <c r="H9786" s="1">
        <v>2016</v>
      </c>
      <c r="I9786" s="60">
        <f>VLOOKUP(H9786,PROCV!E$33:F$44,2,0)</f>
        <v>1.0294742132043471</v>
      </c>
      <c r="J9786" s="71">
        <v>1433660</v>
      </c>
      <c r="K9786" s="44">
        <f t="shared" si="152"/>
        <v>1475916.0005025442</v>
      </c>
    </row>
    <row r="9787" spans="1:11" s="43" customFormat="1" ht="19.7" customHeight="1" x14ac:dyDescent="0.25">
      <c r="A9787" s="43" t="s">
        <v>191</v>
      </c>
      <c r="B9787" s="1" t="s">
        <v>242</v>
      </c>
      <c r="C9787" s="1" t="s">
        <v>318</v>
      </c>
      <c r="D9787" s="1" t="s">
        <v>317</v>
      </c>
      <c r="E9787" s="45" t="str">
        <f>VLOOKUP(C9787,PROCV!E$50:G$126,3,0)</f>
        <v>Patrimônio</v>
      </c>
      <c r="F9787" s="1" t="s">
        <v>415</v>
      </c>
      <c r="G9787" s="1" t="s">
        <v>265</v>
      </c>
      <c r="H9787" s="1">
        <v>2016</v>
      </c>
      <c r="I9787" s="60">
        <f>VLOOKUP(H9787,PROCV!E$33:F$44,2,0)</f>
        <v>1.0294742132043471</v>
      </c>
      <c r="J9787" s="71">
        <v>756000</v>
      </c>
      <c r="K9787" s="44">
        <f t="shared" si="152"/>
        <v>778282.50518248638</v>
      </c>
    </row>
    <row r="9788" spans="1:11" s="43" customFormat="1" ht="19.7" customHeight="1" x14ac:dyDescent="0.25">
      <c r="A9788" s="43" t="s">
        <v>191</v>
      </c>
      <c r="B9788" s="1" t="s">
        <v>242</v>
      </c>
      <c r="C9788" s="1" t="s">
        <v>326</v>
      </c>
      <c r="D9788" s="1" t="s">
        <v>325</v>
      </c>
      <c r="E9788" s="45" t="str">
        <f>VLOOKUP(C9788,PROCV!E$50:G$126,3,0)</f>
        <v>NA</v>
      </c>
      <c r="F9788" s="1" t="s">
        <v>415</v>
      </c>
      <c r="G9788" s="1" t="s">
        <v>265</v>
      </c>
      <c r="H9788" s="1">
        <v>2016</v>
      </c>
      <c r="I9788" s="60">
        <f>VLOOKUP(H9788,PROCV!E$33:F$44,2,0)</f>
        <v>1.0294742132043471</v>
      </c>
      <c r="J9788" s="71">
        <v>2175000</v>
      </c>
      <c r="K9788" s="44">
        <f t="shared" si="152"/>
        <v>2239106.4137194548</v>
      </c>
    </row>
    <row r="9789" spans="1:11" s="43" customFormat="1" ht="19.7" customHeight="1" x14ac:dyDescent="0.25">
      <c r="A9789" s="43" t="s">
        <v>167</v>
      </c>
      <c r="B9789" s="1" t="s">
        <v>292</v>
      </c>
      <c r="C9789" s="1" t="s">
        <v>289</v>
      </c>
      <c r="D9789" s="1" t="s">
        <v>288</v>
      </c>
      <c r="E9789" s="45" t="str">
        <f>VLOOKUP(C9789,PROCV!E$50:G$126,3,0)</f>
        <v>Editorial</v>
      </c>
      <c r="F9789" s="1" t="s">
        <v>416</v>
      </c>
      <c r="G9789" s="1" t="s">
        <v>236</v>
      </c>
      <c r="H9789" s="1">
        <v>2016</v>
      </c>
      <c r="I9789" s="60">
        <f>VLOOKUP(H9789,PROCV!E$33:F$44,2,0)</f>
        <v>1.0294742132043471</v>
      </c>
      <c r="J9789" s="71">
        <v>4691</v>
      </c>
      <c r="K9789" s="44">
        <f t="shared" si="152"/>
        <v>4829.2635341415917</v>
      </c>
    </row>
    <row r="9790" spans="1:11" s="43" customFormat="1" ht="19.7" customHeight="1" x14ac:dyDescent="0.25">
      <c r="A9790" s="43" t="s">
        <v>167</v>
      </c>
      <c r="B9790" s="1" t="s">
        <v>292</v>
      </c>
      <c r="C9790" s="1" t="s">
        <v>289</v>
      </c>
      <c r="D9790" s="1" t="s">
        <v>288</v>
      </c>
      <c r="E9790" s="45" t="str">
        <f>VLOOKUP(C9790,PROCV!E$50:G$126,3,0)</f>
        <v>Editorial</v>
      </c>
      <c r="F9790" s="1" t="s">
        <v>416</v>
      </c>
      <c r="G9790" s="1" t="s">
        <v>236</v>
      </c>
      <c r="H9790" s="1">
        <v>2016</v>
      </c>
      <c r="I9790" s="60">
        <f>VLOOKUP(H9790,PROCV!E$33:F$44,2,0)</f>
        <v>1.0294742132043471</v>
      </c>
      <c r="J9790" s="71">
        <v>228195</v>
      </c>
      <c r="K9790" s="44">
        <f t="shared" si="152"/>
        <v>234920.86808216598</v>
      </c>
    </row>
    <row r="9791" spans="1:11" s="43" customFormat="1" ht="19.7" customHeight="1" x14ac:dyDescent="0.25">
      <c r="A9791" s="43" t="s">
        <v>167</v>
      </c>
      <c r="B9791" s="1" t="s">
        <v>292</v>
      </c>
      <c r="C9791" s="1" t="s">
        <v>289</v>
      </c>
      <c r="D9791" s="1" t="s">
        <v>288</v>
      </c>
      <c r="E9791" s="45" t="str">
        <f>VLOOKUP(C9791,PROCV!E$50:G$126,3,0)</f>
        <v>Editorial</v>
      </c>
      <c r="F9791" s="1" t="s">
        <v>416</v>
      </c>
      <c r="G9791" s="1" t="s">
        <v>236</v>
      </c>
      <c r="H9791" s="1">
        <v>2016</v>
      </c>
      <c r="I9791" s="60">
        <f>VLOOKUP(H9791,PROCV!E$33:F$44,2,0)</f>
        <v>1.0294742132043471</v>
      </c>
      <c r="J9791" s="71">
        <v>2957</v>
      </c>
      <c r="K9791" s="44">
        <f t="shared" si="152"/>
        <v>3044.1552484452541</v>
      </c>
    </row>
    <row r="9792" spans="1:11" s="43" customFormat="1" ht="19.7" customHeight="1" x14ac:dyDescent="0.25">
      <c r="A9792" s="43" t="s">
        <v>167</v>
      </c>
      <c r="B9792" s="1" t="s">
        <v>292</v>
      </c>
      <c r="C9792" s="1" t="s">
        <v>285</v>
      </c>
      <c r="D9792" s="1" t="s">
        <v>284</v>
      </c>
      <c r="E9792" s="45" t="str">
        <f>VLOOKUP(C9792,PROCV!E$50:G$126,3,0)</f>
        <v>Editorial</v>
      </c>
      <c r="F9792" s="1" t="s">
        <v>416</v>
      </c>
      <c r="G9792" s="1" t="s">
        <v>236</v>
      </c>
      <c r="H9792" s="1">
        <v>2016</v>
      </c>
      <c r="I9792" s="60">
        <f>VLOOKUP(H9792,PROCV!E$33:F$44,2,0)</f>
        <v>1.0294742132043471</v>
      </c>
      <c r="J9792" s="71">
        <v>36863</v>
      </c>
      <c r="K9792" s="44">
        <f t="shared" si="152"/>
        <v>37949.507921351847</v>
      </c>
    </row>
    <row r="9793" spans="1:11" s="43" customFormat="1" ht="19.7" customHeight="1" x14ac:dyDescent="0.25">
      <c r="A9793" s="43" t="s">
        <v>167</v>
      </c>
      <c r="B9793" s="1" t="s">
        <v>292</v>
      </c>
      <c r="C9793" s="1" t="s">
        <v>285</v>
      </c>
      <c r="D9793" s="1" t="s">
        <v>284</v>
      </c>
      <c r="E9793" s="45" t="str">
        <f>VLOOKUP(C9793,PROCV!E$50:G$126,3,0)</f>
        <v>Editorial</v>
      </c>
      <c r="F9793" s="1" t="s">
        <v>416</v>
      </c>
      <c r="G9793" s="1" t="s">
        <v>236</v>
      </c>
      <c r="H9793" s="1">
        <v>2016</v>
      </c>
      <c r="I9793" s="60">
        <f>VLOOKUP(H9793,PROCV!E$33:F$44,2,0)</f>
        <v>1.0294742132043471</v>
      </c>
      <c r="J9793" s="71">
        <v>5952</v>
      </c>
      <c r="K9793" s="44">
        <f t="shared" si="152"/>
        <v>6127.4305169922736</v>
      </c>
    </row>
    <row r="9794" spans="1:11" s="43" customFormat="1" ht="19.7" customHeight="1" x14ac:dyDescent="0.25">
      <c r="A9794" s="43" t="s">
        <v>167</v>
      </c>
      <c r="B9794" s="1" t="s">
        <v>292</v>
      </c>
      <c r="C9794" s="1" t="s">
        <v>285</v>
      </c>
      <c r="D9794" s="1" t="s">
        <v>284</v>
      </c>
      <c r="E9794" s="45" t="str">
        <f>VLOOKUP(C9794,PROCV!E$50:G$126,3,0)</f>
        <v>Editorial</v>
      </c>
      <c r="F9794" s="1" t="s">
        <v>416</v>
      </c>
      <c r="G9794" s="1" t="s">
        <v>236</v>
      </c>
      <c r="H9794" s="1">
        <v>2016</v>
      </c>
      <c r="I9794" s="60">
        <f>VLOOKUP(H9794,PROCV!E$33:F$44,2,0)</f>
        <v>1.0294742132043471</v>
      </c>
      <c r="J9794" s="71">
        <v>50000</v>
      </c>
      <c r="K9794" s="44">
        <f t="shared" si="152"/>
        <v>51473.710660217352</v>
      </c>
    </row>
    <row r="9795" spans="1:11" s="43" customFormat="1" ht="19.7" customHeight="1" x14ac:dyDescent="0.25">
      <c r="A9795" s="43" t="s">
        <v>167</v>
      </c>
      <c r="B9795" s="1" t="s">
        <v>292</v>
      </c>
      <c r="C9795" s="1" t="s">
        <v>246</v>
      </c>
      <c r="D9795" s="1" t="s">
        <v>245</v>
      </c>
      <c r="E9795" s="45" t="str">
        <f>VLOOKUP(C9795,PROCV!E$50:G$126,3,0)</f>
        <v>Artes Cênicas e Espetáculos</v>
      </c>
      <c r="F9795" s="1" t="s">
        <v>416</v>
      </c>
      <c r="G9795" s="1" t="s">
        <v>236</v>
      </c>
      <c r="H9795" s="1">
        <v>2016</v>
      </c>
      <c r="I9795" s="60">
        <f>VLOOKUP(H9795,PROCV!E$33:F$44,2,0)</f>
        <v>1.0294742132043471</v>
      </c>
      <c r="J9795" s="71">
        <v>64508</v>
      </c>
      <c r="K9795" s="44">
        <f t="shared" ref="K9795:K9858" si="153">J9795*I9795</f>
        <v>66409.322545386021</v>
      </c>
    </row>
    <row r="9796" spans="1:11" s="43" customFormat="1" ht="19.7" customHeight="1" x14ac:dyDescent="0.25">
      <c r="A9796" s="43" t="s">
        <v>167</v>
      </c>
      <c r="B9796" s="1" t="s">
        <v>292</v>
      </c>
      <c r="C9796" s="1" t="s">
        <v>238</v>
      </c>
      <c r="D9796" s="1" t="s">
        <v>237</v>
      </c>
      <c r="E9796" s="45" t="str">
        <f>VLOOKUP(C9796,PROCV!E$50:G$126,3,0)</f>
        <v>Artes Cênicas e Espetáculos</v>
      </c>
      <c r="F9796" s="1" t="s">
        <v>416</v>
      </c>
      <c r="G9796" s="1" t="s">
        <v>236</v>
      </c>
      <c r="H9796" s="1">
        <v>2016</v>
      </c>
      <c r="I9796" s="60">
        <f>VLOOKUP(H9796,PROCV!E$33:F$44,2,0)</f>
        <v>1.0294742132043471</v>
      </c>
      <c r="J9796" s="71">
        <v>23000</v>
      </c>
      <c r="K9796" s="44">
        <f t="shared" si="153"/>
        <v>23677.906903699983</v>
      </c>
    </row>
    <row r="9797" spans="1:11" s="43" customFormat="1" ht="19.7" customHeight="1" x14ac:dyDescent="0.25">
      <c r="A9797" s="43" t="s">
        <v>167</v>
      </c>
      <c r="B9797" s="1" t="s">
        <v>292</v>
      </c>
      <c r="C9797" s="1" t="s">
        <v>311</v>
      </c>
      <c r="D9797" s="1" t="s">
        <v>310</v>
      </c>
      <c r="E9797" s="45" t="str">
        <f>VLOOKUP(C9797,PROCV!E$50:G$126,3,0)</f>
        <v>Artes Cênicas e Espetáculos</v>
      </c>
      <c r="F9797" s="1" t="s">
        <v>416</v>
      </c>
      <c r="G9797" s="1" t="s">
        <v>236</v>
      </c>
      <c r="H9797" s="1">
        <v>2016</v>
      </c>
      <c r="I9797" s="60">
        <f>VLOOKUP(H9797,PROCV!E$33:F$44,2,0)</f>
        <v>1.0294742132043471</v>
      </c>
      <c r="J9797" s="71">
        <v>212802</v>
      </c>
      <c r="K9797" s="44">
        <f t="shared" si="153"/>
        <v>219074.17151831146</v>
      </c>
    </row>
    <row r="9798" spans="1:11" s="43" customFormat="1" ht="19.7" customHeight="1" x14ac:dyDescent="0.25">
      <c r="A9798" s="43" t="s">
        <v>132</v>
      </c>
      <c r="B9798" s="1" t="s">
        <v>239</v>
      </c>
      <c r="C9798" s="1" t="s">
        <v>309</v>
      </c>
      <c r="D9798" s="1" t="s">
        <v>308</v>
      </c>
      <c r="E9798" s="45" t="str">
        <f>VLOOKUP(C9798,PROCV!E$50:G$126,3,0)</f>
        <v>NA</v>
      </c>
      <c r="F9798" s="1" t="s">
        <v>416</v>
      </c>
      <c r="G9798" s="1" t="s">
        <v>236</v>
      </c>
      <c r="H9798" s="1">
        <v>2016</v>
      </c>
      <c r="I9798" s="60">
        <f>VLOOKUP(H9798,PROCV!E$33:F$44,2,0)</f>
        <v>1.0294742132043471</v>
      </c>
      <c r="J9798" s="71">
        <v>96763</v>
      </c>
      <c r="K9798" s="44">
        <f t="shared" si="153"/>
        <v>99615.013292292235</v>
      </c>
    </row>
    <row r="9799" spans="1:11" s="43" customFormat="1" ht="19.7" customHeight="1" x14ac:dyDescent="0.25">
      <c r="A9799" s="43" t="s">
        <v>132</v>
      </c>
      <c r="B9799" s="1" t="s">
        <v>239</v>
      </c>
      <c r="C9799" s="1" t="s">
        <v>309</v>
      </c>
      <c r="D9799" s="1" t="s">
        <v>308</v>
      </c>
      <c r="E9799" s="45" t="str">
        <f>VLOOKUP(C9799,PROCV!E$50:G$126,3,0)</f>
        <v>NA</v>
      </c>
      <c r="F9799" s="1" t="s">
        <v>416</v>
      </c>
      <c r="G9799" s="1" t="s">
        <v>236</v>
      </c>
      <c r="H9799" s="1">
        <v>2016</v>
      </c>
      <c r="I9799" s="60">
        <f>VLOOKUP(H9799,PROCV!E$33:F$44,2,0)</f>
        <v>1.0294742132043471</v>
      </c>
      <c r="J9799" s="71">
        <v>7586</v>
      </c>
      <c r="K9799" s="44">
        <f t="shared" si="153"/>
        <v>7809.5913813681773</v>
      </c>
    </row>
    <row r="9800" spans="1:11" s="43" customFormat="1" ht="19.7" customHeight="1" x14ac:dyDescent="0.25">
      <c r="A9800" s="43" t="s">
        <v>132</v>
      </c>
      <c r="B9800" s="1" t="s">
        <v>239</v>
      </c>
      <c r="C9800" s="1" t="s">
        <v>289</v>
      </c>
      <c r="D9800" s="1" t="s">
        <v>288</v>
      </c>
      <c r="E9800" s="45" t="str">
        <f>VLOOKUP(C9800,PROCV!E$50:G$126,3,0)</f>
        <v>Editorial</v>
      </c>
      <c r="F9800" s="1" t="s">
        <v>416</v>
      </c>
      <c r="G9800" s="1" t="s">
        <v>236</v>
      </c>
      <c r="H9800" s="1">
        <v>2016</v>
      </c>
      <c r="I9800" s="60">
        <f>VLOOKUP(H9800,PROCV!E$33:F$44,2,0)</f>
        <v>1.0294742132043471</v>
      </c>
      <c r="J9800" s="71">
        <v>141571</v>
      </c>
      <c r="K9800" s="44">
        <f t="shared" si="153"/>
        <v>145743.69383755262</v>
      </c>
    </row>
    <row r="9801" spans="1:11" s="43" customFormat="1" ht="19.7" customHeight="1" x14ac:dyDescent="0.25">
      <c r="A9801" s="43" t="s">
        <v>132</v>
      </c>
      <c r="B9801" s="1" t="s">
        <v>239</v>
      </c>
      <c r="C9801" s="1" t="s">
        <v>287</v>
      </c>
      <c r="D9801" s="1" t="s">
        <v>286</v>
      </c>
      <c r="E9801" s="45" t="str">
        <f>VLOOKUP(C9801,PROCV!E$50:G$126,3,0)</f>
        <v>Música</v>
      </c>
      <c r="F9801" s="1" t="s">
        <v>416</v>
      </c>
      <c r="G9801" s="1" t="s">
        <v>236</v>
      </c>
      <c r="H9801" s="1">
        <v>2016</v>
      </c>
      <c r="I9801" s="60">
        <f>VLOOKUP(H9801,PROCV!E$33:F$44,2,0)</f>
        <v>1.0294742132043471</v>
      </c>
      <c r="J9801" s="71">
        <v>10652</v>
      </c>
      <c r="K9801" s="44">
        <f t="shared" si="153"/>
        <v>10965.959319052705</v>
      </c>
    </row>
    <row r="9802" spans="1:11" s="43" customFormat="1" ht="19.7" customHeight="1" x14ac:dyDescent="0.25">
      <c r="A9802" s="43" t="s">
        <v>132</v>
      </c>
      <c r="B9802" s="1" t="s">
        <v>239</v>
      </c>
      <c r="C9802" s="1" t="s">
        <v>287</v>
      </c>
      <c r="D9802" s="1" t="s">
        <v>286</v>
      </c>
      <c r="E9802" s="45" t="str">
        <f>VLOOKUP(C9802,PROCV!E$50:G$126,3,0)</f>
        <v>Música</v>
      </c>
      <c r="F9802" s="1" t="s">
        <v>416</v>
      </c>
      <c r="G9802" s="1" t="s">
        <v>236</v>
      </c>
      <c r="H9802" s="1">
        <v>2016</v>
      </c>
      <c r="I9802" s="60">
        <f>VLOOKUP(H9802,PROCV!E$33:F$44,2,0)</f>
        <v>1.0294742132043471</v>
      </c>
      <c r="J9802" s="71">
        <v>75130</v>
      </c>
      <c r="K9802" s="44">
        <f t="shared" si="153"/>
        <v>77344.397638042588</v>
      </c>
    </row>
    <row r="9803" spans="1:11" s="43" customFormat="1" ht="19.7" customHeight="1" x14ac:dyDescent="0.25">
      <c r="A9803" s="43" t="s">
        <v>132</v>
      </c>
      <c r="B9803" s="1" t="s">
        <v>239</v>
      </c>
      <c r="C9803" s="1" t="s">
        <v>287</v>
      </c>
      <c r="D9803" s="1" t="s">
        <v>286</v>
      </c>
      <c r="E9803" s="45" t="str">
        <f>VLOOKUP(C9803,PROCV!E$50:G$126,3,0)</f>
        <v>Música</v>
      </c>
      <c r="F9803" s="1" t="s">
        <v>416</v>
      </c>
      <c r="G9803" s="1" t="s">
        <v>236</v>
      </c>
      <c r="H9803" s="1">
        <v>2016</v>
      </c>
      <c r="I9803" s="60">
        <f>VLOOKUP(H9803,PROCV!E$33:F$44,2,0)</f>
        <v>1.0294742132043471</v>
      </c>
      <c r="J9803" s="71">
        <v>18711</v>
      </c>
      <c r="K9803" s="44">
        <f t="shared" si="153"/>
        <v>19262.49200326654</v>
      </c>
    </row>
    <row r="9804" spans="1:11" s="43" customFormat="1" ht="19.7" customHeight="1" x14ac:dyDescent="0.25">
      <c r="A9804" s="43" t="s">
        <v>132</v>
      </c>
      <c r="B9804" s="1" t="s">
        <v>239</v>
      </c>
      <c r="C9804" s="1" t="s">
        <v>285</v>
      </c>
      <c r="D9804" s="1" t="s">
        <v>284</v>
      </c>
      <c r="E9804" s="45" t="str">
        <f>VLOOKUP(C9804,PROCV!E$50:G$126,3,0)</f>
        <v>Editorial</v>
      </c>
      <c r="F9804" s="1" t="s">
        <v>416</v>
      </c>
      <c r="G9804" s="1" t="s">
        <v>236</v>
      </c>
      <c r="H9804" s="1">
        <v>2016</v>
      </c>
      <c r="I9804" s="60">
        <f>VLOOKUP(H9804,PROCV!E$33:F$44,2,0)</f>
        <v>1.0294742132043471</v>
      </c>
      <c r="J9804" s="71">
        <v>6081</v>
      </c>
      <c r="K9804" s="44">
        <f t="shared" si="153"/>
        <v>6260.2326904956344</v>
      </c>
    </row>
    <row r="9805" spans="1:11" s="43" customFormat="1" ht="19.7" customHeight="1" x14ac:dyDescent="0.25">
      <c r="A9805" s="43" t="s">
        <v>132</v>
      </c>
      <c r="B9805" s="1" t="s">
        <v>239</v>
      </c>
      <c r="C9805" s="1" t="s">
        <v>285</v>
      </c>
      <c r="D9805" s="1" t="s">
        <v>284</v>
      </c>
      <c r="E9805" s="45" t="str">
        <f>VLOOKUP(C9805,PROCV!E$50:G$126,3,0)</f>
        <v>Editorial</v>
      </c>
      <c r="F9805" s="1" t="s">
        <v>416</v>
      </c>
      <c r="G9805" s="1" t="s">
        <v>236</v>
      </c>
      <c r="H9805" s="1">
        <v>2016</v>
      </c>
      <c r="I9805" s="60">
        <f>VLOOKUP(H9805,PROCV!E$33:F$44,2,0)</f>
        <v>1.0294742132043471</v>
      </c>
      <c r="J9805" s="71">
        <v>69348</v>
      </c>
      <c r="K9805" s="44">
        <f t="shared" si="153"/>
        <v>71391.977737295063</v>
      </c>
    </row>
    <row r="9806" spans="1:11" s="43" customFormat="1" ht="19.7" customHeight="1" x14ac:dyDescent="0.25">
      <c r="A9806" s="43" t="s">
        <v>132</v>
      </c>
      <c r="B9806" s="1" t="s">
        <v>239</v>
      </c>
      <c r="C9806" s="1" t="s">
        <v>285</v>
      </c>
      <c r="D9806" s="1" t="s">
        <v>284</v>
      </c>
      <c r="E9806" s="45" t="str">
        <f>VLOOKUP(C9806,PROCV!E$50:G$126,3,0)</f>
        <v>Editorial</v>
      </c>
      <c r="F9806" s="1" t="s">
        <v>416</v>
      </c>
      <c r="G9806" s="1" t="s">
        <v>236</v>
      </c>
      <c r="H9806" s="1">
        <v>2016</v>
      </c>
      <c r="I9806" s="60">
        <f>VLOOKUP(H9806,PROCV!E$33:F$44,2,0)</f>
        <v>1.0294742132043471</v>
      </c>
      <c r="J9806" s="71">
        <v>11594</v>
      </c>
      <c r="K9806" s="44">
        <f t="shared" si="153"/>
        <v>11935.7240278912</v>
      </c>
    </row>
    <row r="9807" spans="1:11" s="43" customFormat="1" ht="19.7" customHeight="1" x14ac:dyDescent="0.25">
      <c r="A9807" s="43" t="s">
        <v>132</v>
      </c>
      <c r="B9807" s="1" t="s">
        <v>239</v>
      </c>
      <c r="C9807" s="1" t="s">
        <v>281</v>
      </c>
      <c r="D9807" s="1" t="s">
        <v>280</v>
      </c>
      <c r="E9807" s="45" t="str">
        <f>VLOOKUP(C9807,PROCV!E$50:G$126,3,0)</f>
        <v>Música</v>
      </c>
      <c r="F9807" s="1" t="s">
        <v>416</v>
      </c>
      <c r="G9807" s="1" t="s">
        <v>236</v>
      </c>
      <c r="H9807" s="1">
        <v>2016</v>
      </c>
      <c r="I9807" s="60">
        <f>VLOOKUP(H9807,PROCV!E$33:F$44,2,0)</f>
        <v>1.0294742132043471</v>
      </c>
      <c r="J9807" s="71">
        <v>16032</v>
      </c>
      <c r="K9807" s="44">
        <f t="shared" si="153"/>
        <v>16504.530586092093</v>
      </c>
    </row>
    <row r="9808" spans="1:11" s="43" customFormat="1" ht="19.7" customHeight="1" x14ac:dyDescent="0.25">
      <c r="A9808" s="43" t="s">
        <v>132</v>
      </c>
      <c r="B9808" s="1" t="s">
        <v>239</v>
      </c>
      <c r="C9808" s="1" t="s">
        <v>281</v>
      </c>
      <c r="D9808" s="1" t="s">
        <v>280</v>
      </c>
      <c r="E9808" s="45" t="str">
        <f>VLOOKUP(C9808,PROCV!E$50:G$126,3,0)</f>
        <v>Música</v>
      </c>
      <c r="F9808" s="1" t="s">
        <v>416</v>
      </c>
      <c r="G9808" s="1" t="s">
        <v>236</v>
      </c>
      <c r="H9808" s="1">
        <v>2016</v>
      </c>
      <c r="I9808" s="60">
        <f>VLOOKUP(H9808,PROCV!E$33:F$44,2,0)</f>
        <v>1.0294742132043471</v>
      </c>
      <c r="J9808" s="71">
        <v>9296</v>
      </c>
      <c r="K9808" s="44">
        <f t="shared" si="153"/>
        <v>9569.9922859476101</v>
      </c>
    </row>
    <row r="9809" spans="1:11" s="43" customFormat="1" ht="19.7" customHeight="1" x14ac:dyDescent="0.25">
      <c r="A9809" s="43" t="s">
        <v>132</v>
      </c>
      <c r="B9809" s="1" t="s">
        <v>239</v>
      </c>
      <c r="C9809" s="1" t="s">
        <v>269</v>
      </c>
      <c r="D9809" s="1" t="s">
        <v>268</v>
      </c>
      <c r="E9809" s="45" t="str">
        <f>VLOOKUP(C9809,PROCV!E$50:G$126,3,0)</f>
        <v>NA</v>
      </c>
      <c r="F9809" s="1" t="s">
        <v>416</v>
      </c>
      <c r="G9809" s="1" t="s">
        <v>236</v>
      </c>
      <c r="H9809" s="1">
        <v>2016</v>
      </c>
      <c r="I9809" s="60">
        <f>VLOOKUP(H9809,PROCV!E$33:F$44,2,0)</f>
        <v>1.0294742132043471</v>
      </c>
      <c r="J9809" s="71">
        <v>8138</v>
      </c>
      <c r="K9809" s="44">
        <f t="shared" si="153"/>
        <v>8377.8611470569758</v>
      </c>
    </row>
    <row r="9810" spans="1:11" s="43" customFormat="1" ht="19.7" customHeight="1" x14ac:dyDescent="0.25">
      <c r="A9810" s="43" t="s">
        <v>132</v>
      </c>
      <c r="B9810" s="1" t="s">
        <v>239</v>
      </c>
      <c r="C9810" s="1" t="s">
        <v>297</v>
      </c>
      <c r="D9810" s="1" t="s">
        <v>296</v>
      </c>
      <c r="E9810" s="45" t="str">
        <f>VLOOKUP(C9810,PROCV!E$50:G$126,3,0)</f>
        <v>Audiovisual</v>
      </c>
      <c r="F9810" s="1" t="s">
        <v>416</v>
      </c>
      <c r="G9810" s="1" t="s">
        <v>236</v>
      </c>
      <c r="H9810" s="1">
        <v>2016</v>
      </c>
      <c r="I9810" s="60">
        <f>VLOOKUP(H9810,PROCV!E$33:F$44,2,0)</f>
        <v>1.0294742132043471</v>
      </c>
      <c r="J9810" s="71">
        <v>1156</v>
      </c>
      <c r="K9810" s="44">
        <f t="shared" si="153"/>
        <v>1190.0721904642253</v>
      </c>
    </row>
    <row r="9811" spans="1:11" s="43" customFormat="1" ht="19.7" customHeight="1" x14ac:dyDescent="0.25">
      <c r="A9811" s="43" t="s">
        <v>132</v>
      </c>
      <c r="B9811" s="1" t="s">
        <v>239</v>
      </c>
      <c r="C9811" s="1" t="s">
        <v>297</v>
      </c>
      <c r="D9811" s="1" t="s">
        <v>296</v>
      </c>
      <c r="E9811" s="45" t="str">
        <f>VLOOKUP(C9811,PROCV!E$50:G$126,3,0)</f>
        <v>Audiovisual</v>
      </c>
      <c r="F9811" s="1" t="s">
        <v>416</v>
      </c>
      <c r="G9811" s="1" t="s">
        <v>236</v>
      </c>
      <c r="H9811" s="1">
        <v>2016</v>
      </c>
      <c r="I9811" s="60">
        <f>VLOOKUP(H9811,PROCV!E$33:F$44,2,0)</f>
        <v>1.0294742132043471</v>
      </c>
      <c r="J9811" s="71">
        <v>13120</v>
      </c>
      <c r="K9811" s="44">
        <f t="shared" si="153"/>
        <v>13506.701677241033</v>
      </c>
    </row>
    <row r="9812" spans="1:11" s="43" customFormat="1" ht="19.7" customHeight="1" x14ac:dyDescent="0.25">
      <c r="A9812" s="43" t="s">
        <v>132</v>
      </c>
      <c r="B9812" s="1" t="s">
        <v>239</v>
      </c>
      <c r="C9812" s="1" t="s">
        <v>254</v>
      </c>
      <c r="D9812" s="1" t="s">
        <v>253</v>
      </c>
      <c r="E9812" s="45" t="str">
        <f>VLOOKUP(C9812,PROCV!E$50:G$126,3,0)</f>
        <v>Música</v>
      </c>
      <c r="F9812" s="1" t="s">
        <v>416</v>
      </c>
      <c r="G9812" s="1" t="s">
        <v>236</v>
      </c>
      <c r="H9812" s="1">
        <v>2016</v>
      </c>
      <c r="I9812" s="60">
        <f>VLOOKUP(H9812,PROCV!E$33:F$44,2,0)</f>
        <v>1.0294742132043471</v>
      </c>
      <c r="J9812" s="71">
        <v>26892</v>
      </c>
      <c r="K9812" s="44">
        <f t="shared" si="153"/>
        <v>27684.620541491302</v>
      </c>
    </row>
    <row r="9813" spans="1:11" s="43" customFormat="1" ht="19.7" customHeight="1" x14ac:dyDescent="0.25">
      <c r="A9813" s="43" t="s">
        <v>132</v>
      </c>
      <c r="B9813" s="1" t="s">
        <v>239</v>
      </c>
      <c r="C9813" s="1" t="s">
        <v>252</v>
      </c>
      <c r="D9813" s="1" t="s">
        <v>251</v>
      </c>
      <c r="E9813" s="45" t="str">
        <f>VLOOKUP(C9813,PROCV!E$50:G$126,3,0)</f>
        <v>Audiovisual</v>
      </c>
      <c r="F9813" s="1" t="s">
        <v>416</v>
      </c>
      <c r="G9813" s="1" t="s">
        <v>236</v>
      </c>
      <c r="H9813" s="1">
        <v>2016</v>
      </c>
      <c r="I9813" s="60">
        <f>VLOOKUP(H9813,PROCV!E$33:F$44,2,0)</f>
        <v>1.0294742132043471</v>
      </c>
      <c r="J9813" s="71">
        <v>88404</v>
      </c>
      <c r="K9813" s="44">
        <f t="shared" si="153"/>
        <v>91009.638344117091</v>
      </c>
    </row>
    <row r="9814" spans="1:11" s="43" customFormat="1" ht="19.7" customHeight="1" x14ac:dyDescent="0.25">
      <c r="A9814" s="43" t="s">
        <v>132</v>
      </c>
      <c r="B9814" s="1" t="s">
        <v>239</v>
      </c>
      <c r="C9814" s="1" t="s">
        <v>250</v>
      </c>
      <c r="D9814" s="1" t="s">
        <v>249</v>
      </c>
      <c r="E9814" s="45" t="str">
        <f>VLOOKUP(C9814,PROCV!E$50:G$126,3,0)</f>
        <v>Audiovisual</v>
      </c>
      <c r="F9814" s="1" t="s">
        <v>416</v>
      </c>
      <c r="G9814" s="1" t="s">
        <v>236</v>
      </c>
      <c r="H9814" s="1">
        <v>2016</v>
      </c>
      <c r="I9814" s="60">
        <f>VLOOKUP(H9814,PROCV!E$33:F$44,2,0)</f>
        <v>1.0294742132043471</v>
      </c>
      <c r="J9814" s="71">
        <v>42785</v>
      </c>
      <c r="K9814" s="44">
        <f t="shared" si="153"/>
        <v>44046.054211947987</v>
      </c>
    </row>
    <row r="9815" spans="1:11" s="43" customFormat="1" ht="19.7" customHeight="1" x14ac:dyDescent="0.25">
      <c r="A9815" s="43" t="s">
        <v>132</v>
      </c>
      <c r="B9815" s="1" t="s">
        <v>239</v>
      </c>
      <c r="C9815" s="1" t="s">
        <v>238</v>
      </c>
      <c r="D9815" s="1" t="s">
        <v>237</v>
      </c>
      <c r="E9815" s="45" t="str">
        <f>VLOOKUP(C9815,PROCV!E$50:G$126,3,0)</f>
        <v>Artes Cênicas e Espetáculos</v>
      </c>
      <c r="F9815" s="1" t="s">
        <v>416</v>
      </c>
      <c r="G9815" s="1" t="s">
        <v>236</v>
      </c>
      <c r="H9815" s="1">
        <v>2016</v>
      </c>
      <c r="I9815" s="60">
        <f>VLOOKUP(H9815,PROCV!E$33:F$44,2,0)</f>
        <v>1.0294742132043471</v>
      </c>
      <c r="J9815" s="71">
        <v>3794</v>
      </c>
      <c r="K9815" s="44">
        <f t="shared" si="153"/>
        <v>3905.8251648972928</v>
      </c>
    </row>
    <row r="9816" spans="1:11" s="43" customFormat="1" ht="19.7" customHeight="1" x14ac:dyDescent="0.25">
      <c r="A9816" s="43" t="s">
        <v>132</v>
      </c>
      <c r="B9816" s="1" t="s">
        <v>239</v>
      </c>
      <c r="C9816" s="1" t="s">
        <v>238</v>
      </c>
      <c r="D9816" s="1" t="s">
        <v>237</v>
      </c>
      <c r="E9816" s="45" t="str">
        <f>VLOOKUP(C9816,PROCV!E$50:G$126,3,0)</f>
        <v>Artes Cênicas e Espetáculos</v>
      </c>
      <c r="F9816" s="1" t="s">
        <v>416</v>
      </c>
      <c r="G9816" s="1" t="s">
        <v>236</v>
      </c>
      <c r="H9816" s="1">
        <v>2016</v>
      </c>
      <c r="I9816" s="60">
        <f>VLOOKUP(H9816,PROCV!E$33:F$44,2,0)</f>
        <v>1.0294742132043471</v>
      </c>
      <c r="J9816" s="71">
        <v>5284</v>
      </c>
      <c r="K9816" s="44">
        <f t="shared" si="153"/>
        <v>5439.7417425717695</v>
      </c>
    </row>
    <row r="9817" spans="1:11" s="43" customFormat="1" ht="19.7" customHeight="1" x14ac:dyDescent="0.25">
      <c r="A9817" s="43" t="s">
        <v>143</v>
      </c>
      <c r="B9817" s="1" t="s">
        <v>239</v>
      </c>
      <c r="C9817" s="1" t="s">
        <v>287</v>
      </c>
      <c r="D9817" s="1" t="s">
        <v>286</v>
      </c>
      <c r="E9817" s="45" t="str">
        <f>VLOOKUP(C9817,PROCV!E$50:G$126,3,0)</f>
        <v>Música</v>
      </c>
      <c r="F9817" s="1" t="s">
        <v>416</v>
      </c>
      <c r="G9817" s="1" t="s">
        <v>236</v>
      </c>
      <c r="H9817" s="1">
        <v>2016</v>
      </c>
      <c r="I9817" s="60">
        <f>VLOOKUP(H9817,PROCV!E$33:F$44,2,0)</f>
        <v>1.0294742132043471</v>
      </c>
      <c r="J9817" s="71">
        <v>24584</v>
      </c>
      <c r="K9817" s="44">
        <f t="shared" si="153"/>
        <v>25308.594057415667</v>
      </c>
    </row>
    <row r="9818" spans="1:11" s="43" customFormat="1" ht="19.7" customHeight="1" x14ac:dyDescent="0.25">
      <c r="A9818" s="43" t="s">
        <v>143</v>
      </c>
      <c r="B9818" s="1" t="s">
        <v>239</v>
      </c>
      <c r="C9818" s="1" t="s">
        <v>281</v>
      </c>
      <c r="D9818" s="1" t="s">
        <v>280</v>
      </c>
      <c r="E9818" s="45" t="str">
        <f>VLOOKUP(C9818,PROCV!E$50:G$126,3,0)</f>
        <v>Música</v>
      </c>
      <c r="F9818" s="1" t="s">
        <v>416</v>
      </c>
      <c r="G9818" s="1" t="s">
        <v>236</v>
      </c>
      <c r="H9818" s="1">
        <v>2016</v>
      </c>
      <c r="I9818" s="60">
        <f>VLOOKUP(H9818,PROCV!E$33:F$44,2,0)</f>
        <v>1.0294742132043471</v>
      </c>
      <c r="J9818" s="71">
        <v>6058</v>
      </c>
      <c r="K9818" s="44">
        <f t="shared" si="153"/>
        <v>6236.5547835919342</v>
      </c>
    </row>
    <row r="9819" spans="1:11" s="43" customFormat="1" ht="19.7" customHeight="1" x14ac:dyDescent="0.25">
      <c r="A9819" s="43" t="s">
        <v>143</v>
      </c>
      <c r="B9819" s="1" t="s">
        <v>239</v>
      </c>
      <c r="C9819" s="1" t="s">
        <v>281</v>
      </c>
      <c r="D9819" s="1" t="s">
        <v>280</v>
      </c>
      <c r="E9819" s="45" t="str">
        <f>VLOOKUP(C9819,PROCV!E$50:G$126,3,0)</f>
        <v>Música</v>
      </c>
      <c r="F9819" s="1" t="s">
        <v>416</v>
      </c>
      <c r="G9819" s="1" t="s">
        <v>236</v>
      </c>
      <c r="H9819" s="1">
        <v>2016</v>
      </c>
      <c r="I9819" s="60">
        <f>VLOOKUP(H9819,PROCV!E$33:F$44,2,0)</f>
        <v>1.0294742132043471</v>
      </c>
      <c r="J9819" s="71">
        <v>1664</v>
      </c>
      <c r="K9819" s="44">
        <f t="shared" si="153"/>
        <v>1713.0450907720335</v>
      </c>
    </row>
    <row r="9820" spans="1:11" s="43" customFormat="1" ht="19.7" customHeight="1" x14ac:dyDescent="0.25">
      <c r="A9820" s="43" t="s">
        <v>143</v>
      </c>
      <c r="B9820" s="1" t="s">
        <v>239</v>
      </c>
      <c r="C9820" s="1" t="s">
        <v>271</v>
      </c>
      <c r="D9820" s="1" t="s">
        <v>270</v>
      </c>
      <c r="E9820" s="45" t="str">
        <f>VLOOKUP(C9820,PROCV!E$50:G$126,3,0)</f>
        <v>Editorial</v>
      </c>
      <c r="F9820" s="1" t="s">
        <v>416</v>
      </c>
      <c r="G9820" s="1" t="s">
        <v>236</v>
      </c>
      <c r="H9820" s="1">
        <v>2016</v>
      </c>
      <c r="I9820" s="60">
        <f>VLOOKUP(H9820,PROCV!E$33:F$44,2,0)</f>
        <v>1.0294742132043471</v>
      </c>
      <c r="J9820" s="71">
        <v>4456</v>
      </c>
      <c r="K9820" s="44">
        <f t="shared" si="153"/>
        <v>4587.3370940385703</v>
      </c>
    </row>
    <row r="9821" spans="1:11" s="43" customFormat="1" ht="19.7" customHeight="1" x14ac:dyDescent="0.25">
      <c r="A9821" s="43" t="s">
        <v>143</v>
      </c>
      <c r="B9821" s="1" t="s">
        <v>239</v>
      </c>
      <c r="C9821" s="1" t="s">
        <v>271</v>
      </c>
      <c r="D9821" s="1" t="s">
        <v>270</v>
      </c>
      <c r="E9821" s="45" t="str">
        <f>VLOOKUP(C9821,PROCV!E$50:G$126,3,0)</f>
        <v>Editorial</v>
      </c>
      <c r="F9821" s="1" t="s">
        <v>416</v>
      </c>
      <c r="G9821" s="1" t="s">
        <v>236</v>
      </c>
      <c r="H9821" s="1">
        <v>2016</v>
      </c>
      <c r="I9821" s="60">
        <f>VLOOKUP(H9821,PROCV!E$33:F$44,2,0)</f>
        <v>1.0294742132043471</v>
      </c>
      <c r="J9821" s="71">
        <v>2065</v>
      </c>
      <c r="K9821" s="44">
        <f t="shared" si="153"/>
        <v>2125.8642502669768</v>
      </c>
    </row>
    <row r="9822" spans="1:11" s="43" customFormat="1" ht="19.7" customHeight="1" x14ac:dyDescent="0.25">
      <c r="A9822" s="43" t="s">
        <v>143</v>
      </c>
      <c r="B9822" s="1" t="s">
        <v>239</v>
      </c>
      <c r="C9822" s="1" t="s">
        <v>238</v>
      </c>
      <c r="D9822" s="1" t="s">
        <v>237</v>
      </c>
      <c r="E9822" s="45" t="str">
        <f>VLOOKUP(C9822,PROCV!E$50:G$126,3,0)</f>
        <v>Artes Cênicas e Espetáculos</v>
      </c>
      <c r="F9822" s="1" t="s">
        <v>416</v>
      </c>
      <c r="G9822" s="1" t="s">
        <v>236</v>
      </c>
      <c r="H9822" s="1">
        <v>2016</v>
      </c>
      <c r="I9822" s="60">
        <f>VLOOKUP(H9822,PROCV!E$33:F$44,2,0)</f>
        <v>1.0294742132043471</v>
      </c>
      <c r="J9822" s="1">
        <v>874</v>
      </c>
      <c r="K9822" s="44">
        <f t="shared" si="153"/>
        <v>899.76046234059936</v>
      </c>
    </row>
    <row r="9823" spans="1:11" s="43" customFormat="1" ht="19.7" customHeight="1" x14ac:dyDescent="0.25">
      <c r="A9823" s="43" t="s">
        <v>143</v>
      </c>
      <c r="B9823" s="1" t="s">
        <v>239</v>
      </c>
      <c r="C9823" s="1" t="s">
        <v>238</v>
      </c>
      <c r="D9823" s="1" t="s">
        <v>237</v>
      </c>
      <c r="E9823" s="45" t="str">
        <f>VLOOKUP(C9823,PROCV!E$50:G$126,3,0)</f>
        <v>Artes Cênicas e Espetáculos</v>
      </c>
      <c r="F9823" s="1" t="s">
        <v>416</v>
      </c>
      <c r="G9823" s="1" t="s">
        <v>236</v>
      </c>
      <c r="H9823" s="1">
        <v>2016</v>
      </c>
      <c r="I9823" s="60">
        <f>VLOOKUP(H9823,PROCV!E$33:F$44,2,0)</f>
        <v>1.0294742132043471</v>
      </c>
      <c r="J9823" s="71">
        <v>70011</v>
      </c>
      <c r="K9823" s="44">
        <f t="shared" si="153"/>
        <v>72074.519140649543</v>
      </c>
    </row>
    <row r="9824" spans="1:11" s="43" customFormat="1" ht="19.7" customHeight="1" x14ac:dyDescent="0.25">
      <c r="A9824" s="43" t="s">
        <v>143</v>
      </c>
      <c r="B9824" s="1" t="s">
        <v>239</v>
      </c>
      <c r="C9824" s="1" t="s">
        <v>238</v>
      </c>
      <c r="D9824" s="1" t="s">
        <v>237</v>
      </c>
      <c r="E9824" s="45" t="str">
        <f>VLOOKUP(C9824,PROCV!E$50:G$126,3,0)</f>
        <v>Artes Cênicas e Espetáculos</v>
      </c>
      <c r="F9824" s="1" t="s">
        <v>416</v>
      </c>
      <c r="G9824" s="1" t="s">
        <v>236</v>
      </c>
      <c r="H9824" s="1">
        <v>2016</v>
      </c>
      <c r="I9824" s="60">
        <f>VLOOKUP(H9824,PROCV!E$33:F$44,2,0)</f>
        <v>1.0294742132043471</v>
      </c>
      <c r="J9824" s="1">
        <v>927</v>
      </c>
      <c r="K9824" s="44">
        <f t="shared" si="153"/>
        <v>954.32259564042977</v>
      </c>
    </row>
    <row r="9825" spans="1:11" s="43" customFormat="1" ht="19.7" customHeight="1" x14ac:dyDescent="0.25">
      <c r="A9825" s="43" t="s">
        <v>198</v>
      </c>
      <c r="B9825" s="1" t="s">
        <v>293</v>
      </c>
      <c r="C9825" s="1" t="s">
        <v>309</v>
      </c>
      <c r="D9825" s="1" t="s">
        <v>308</v>
      </c>
      <c r="E9825" s="45" t="str">
        <f>VLOOKUP(C9825,PROCV!E$50:G$126,3,0)</f>
        <v>NA</v>
      </c>
      <c r="F9825" s="1" t="s">
        <v>416</v>
      </c>
      <c r="G9825" s="1" t="s">
        <v>236</v>
      </c>
      <c r="H9825" s="1">
        <v>2016</v>
      </c>
      <c r="I9825" s="60">
        <f>VLOOKUP(H9825,PROCV!E$33:F$44,2,0)</f>
        <v>1.0294742132043471</v>
      </c>
      <c r="J9825" s="71">
        <v>67432</v>
      </c>
      <c r="K9825" s="44">
        <f t="shared" si="153"/>
        <v>69419.505144795534</v>
      </c>
    </row>
    <row r="9826" spans="1:11" s="43" customFormat="1" ht="19.7" customHeight="1" x14ac:dyDescent="0.25">
      <c r="A9826" s="43" t="s">
        <v>198</v>
      </c>
      <c r="B9826" s="1" t="s">
        <v>293</v>
      </c>
      <c r="C9826" s="1" t="s">
        <v>291</v>
      </c>
      <c r="D9826" s="1" t="s">
        <v>290</v>
      </c>
      <c r="E9826" s="45" t="str">
        <f>VLOOKUP(C9826,PROCV!E$50:G$126,3,0)</f>
        <v>NA</v>
      </c>
      <c r="F9826" s="1" t="s">
        <v>416</v>
      </c>
      <c r="G9826" s="1" t="s">
        <v>236</v>
      </c>
      <c r="H9826" s="1">
        <v>2016</v>
      </c>
      <c r="I9826" s="60">
        <f>VLOOKUP(H9826,PROCV!E$33:F$44,2,0)</f>
        <v>1.0294742132043471</v>
      </c>
      <c r="J9826" s="71">
        <v>172934</v>
      </c>
      <c r="K9826" s="44">
        <f t="shared" si="153"/>
        <v>178031.09358628056</v>
      </c>
    </row>
    <row r="9827" spans="1:11" s="43" customFormat="1" ht="19.7" customHeight="1" x14ac:dyDescent="0.25">
      <c r="A9827" s="43" t="s">
        <v>198</v>
      </c>
      <c r="B9827" s="1" t="s">
        <v>293</v>
      </c>
      <c r="C9827" s="1" t="s">
        <v>291</v>
      </c>
      <c r="D9827" s="1" t="s">
        <v>290</v>
      </c>
      <c r="E9827" s="45" t="str">
        <f>VLOOKUP(C9827,PROCV!E$50:G$126,3,0)</f>
        <v>NA</v>
      </c>
      <c r="F9827" s="1" t="s">
        <v>416</v>
      </c>
      <c r="G9827" s="1" t="s">
        <v>236</v>
      </c>
      <c r="H9827" s="1">
        <v>2016</v>
      </c>
      <c r="I9827" s="60">
        <f>VLOOKUP(H9827,PROCV!E$33:F$44,2,0)</f>
        <v>1.0294742132043471</v>
      </c>
      <c r="J9827" s="71">
        <v>253968</v>
      </c>
      <c r="K9827" s="44">
        <f t="shared" si="153"/>
        <v>261453.50697908161</v>
      </c>
    </row>
    <row r="9828" spans="1:11" s="43" customFormat="1" ht="19.7" customHeight="1" x14ac:dyDescent="0.25">
      <c r="A9828" s="43" t="s">
        <v>198</v>
      </c>
      <c r="B9828" s="1" t="s">
        <v>293</v>
      </c>
      <c r="C9828" s="1" t="s">
        <v>291</v>
      </c>
      <c r="D9828" s="1" t="s">
        <v>290</v>
      </c>
      <c r="E9828" s="45" t="str">
        <f>VLOOKUP(C9828,PROCV!E$50:G$126,3,0)</f>
        <v>NA</v>
      </c>
      <c r="F9828" s="1" t="s">
        <v>416</v>
      </c>
      <c r="G9828" s="1" t="s">
        <v>236</v>
      </c>
      <c r="H9828" s="1">
        <v>2016</v>
      </c>
      <c r="I9828" s="60">
        <f>VLOOKUP(H9828,PROCV!E$33:F$44,2,0)</f>
        <v>1.0294742132043471</v>
      </c>
      <c r="J9828" s="71">
        <v>6751</v>
      </c>
      <c r="K9828" s="44">
        <f t="shared" si="153"/>
        <v>6949.9804133425469</v>
      </c>
    </row>
    <row r="9829" spans="1:11" s="43" customFormat="1" ht="19.7" customHeight="1" x14ac:dyDescent="0.25">
      <c r="A9829" s="43" t="s">
        <v>198</v>
      </c>
      <c r="B9829" s="1" t="s">
        <v>293</v>
      </c>
      <c r="C9829" s="1" t="s">
        <v>320</v>
      </c>
      <c r="D9829" s="1" t="s">
        <v>319</v>
      </c>
      <c r="E9829" s="45" t="str">
        <f>VLOOKUP(C9829,PROCV!E$50:G$126,3,0)</f>
        <v>Música</v>
      </c>
      <c r="F9829" s="1" t="s">
        <v>416</v>
      </c>
      <c r="G9829" s="1" t="s">
        <v>236</v>
      </c>
      <c r="H9829" s="1">
        <v>2016</v>
      </c>
      <c r="I9829" s="60">
        <f>VLOOKUP(H9829,PROCV!E$33:F$44,2,0)</f>
        <v>1.0294742132043471</v>
      </c>
      <c r="J9829" s="71">
        <v>24599</v>
      </c>
      <c r="K9829" s="44">
        <f t="shared" si="153"/>
        <v>25324.036170613734</v>
      </c>
    </row>
    <row r="9830" spans="1:11" s="43" customFormat="1" ht="19.7" customHeight="1" x14ac:dyDescent="0.25">
      <c r="A9830" s="43" t="s">
        <v>198</v>
      </c>
      <c r="B9830" s="1" t="s">
        <v>293</v>
      </c>
      <c r="C9830" s="1" t="s">
        <v>289</v>
      </c>
      <c r="D9830" s="1" t="s">
        <v>288</v>
      </c>
      <c r="E9830" s="45" t="str">
        <f>VLOOKUP(C9830,PROCV!E$50:G$126,3,0)</f>
        <v>Editorial</v>
      </c>
      <c r="F9830" s="1" t="s">
        <v>416</v>
      </c>
      <c r="G9830" s="1" t="s">
        <v>236</v>
      </c>
      <c r="H9830" s="1">
        <v>2016</v>
      </c>
      <c r="I9830" s="60">
        <f>VLOOKUP(H9830,PROCV!E$33:F$44,2,0)</f>
        <v>1.0294742132043471</v>
      </c>
      <c r="J9830" s="71">
        <v>215535</v>
      </c>
      <c r="K9830" s="44">
        <f t="shared" si="153"/>
        <v>221887.72454299894</v>
      </c>
    </row>
    <row r="9831" spans="1:11" s="43" customFormat="1" ht="19.7" customHeight="1" x14ac:dyDescent="0.25">
      <c r="A9831" s="43" t="s">
        <v>198</v>
      </c>
      <c r="B9831" s="1" t="s">
        <v>293</v>
      </c>
      <c r="C9831" s="1" t="s">
        <v>289</v>
      </c>
      <c r="D9831" s="1" t="s">
        <v>288</v>
      </c>
      <c r="E9831" s="45" t="str">
        <f>VLOOKUP(C9831,PROCV!E$50:G$126,3,0)</f>
        <v>Editorial</v>
      </c>
      <c r="F9831" s="1" t="s">
        <v>416</v>
      </c>
      <c r="G9831" s="1" t="s">
        <v>236</v>
      </c>
      <c r="H9831" s="1">
        <v>2016</v>
      </c>
      <c r="I9831" s="60">
        <f>VLOOKUP(H9831,PROCV!E$33:F$44,2,0)</f>
        <v>1.0294742132043471</v>
      </c>
      <c r="J9831" s="71">
        <v>459111</v>
      </c>
      <c r="K9831" s="44">
        <f t="shared" si="153"/>
        <v>472642.93549846101</v>
      </c>
    </row>
    <row r="9832" spans="1:11" s="43" customFormat="1" ht="19.7" customHeight="1" x14ac:dyDescent="0.25">
      <c r="A9832" s="43" t="s">
        <v>198</v>
      </c>
      <c r="B9832" s="1" t="s">
        <v>293</v>
      </c>
      <c r="C9832" s="1" t="s">
        <v>289</v>
      </c>
      <c r="D9832" s="1" t="s">
        <v>288</v>
      </c>
      <c r="E9832" s="45" t="str">
        <f>VLOOKUP(C9832,PROCV!E$50:G$126,3,0)</f>
        <v>Editorial</v>
      </c>
      <c r="F9832" s="1" t="s">
        <v>416</v>
      </c>
      <c r="G9832" s="1" t="s">
        <v>236</v>
      </c>
      <c r="H9832" s="1">
        <v>2016</v>
      </c>
      <c r="I9832" s="60">
        <f>VLOOKUP(H9832,PROCV!E$33:F$44,2,0)</f>
        <v>1.0294742132043471</v>
      </c>
      <c r="J9832" s="71">
        <v>64340</v>
      </c>
      <c r="K9832" s="44">
        <f t="shared" si="153"/>
        <v>66236.370877567693</v>
      </c>
    </row>
    <row r="9833" spans="1:11" s="43" customFormat="1" ht="19.7" customHeight="1" x14ac:dyDescent="0.25">
      <c r="A9833" s="43" t="s">
        <v>198</v>
      </c>
      <c r="B9833" s="1" t="s">
        <v>293</v>
      </c>
      <c r="C9833" s="1" t="s">
        <v>289</v>
      </c>
      <c r="D9833" s="1" t="s">
        <v>288</v>
      </c>
      <c r="E9833" s="45" t="str">
        <f>VLOOKUP(C9833,PROCV!E$50:G$126,3,0)</f>
        <v>Editorial</v>
      </c>
      <c r="F9833" s="1" t="s">
        <v>416</v>
      </c>
      <c r="G9833" s="1" t="s">
        <v>236</v>
      </c>
      <c r="H9833" s="1">
        <v>2016</v>
      </c>
      <c r="I9833" s="60">
        <f>VLOOKUP(H9833,PROCV!E$33:F$44,2,0)</f>
        <v>1.0294742132043471</v>
      </c>
      <c r="J9833" s="71">
        <v>78000</v>
      </c>
      <c r="K9833" s="44">
        <f t="shared" si="153"/>
        <v>80298.988629939078</v>
      </c>
    </row>
    <row r="9834" spans="1:11" s="43" customFormat="1" ht="19.7" customHeight="1" x14ac:dyDescent="0.25">
      <c r="A9834" s="43" t="s">
        <v>198</v>
      </c>
      <c r="B9834" s="1" t="s">
        <v>293</v>
      </c>
      <c r="C9834" s="1" t="s">
        <v>299</v>
      </c>
      <c r="D9834" s="1" t="s">
        <v>298</v>
      </c>
      <c r="E9834" s="45" t="str">
        <f>VLOOKUP(C9834,PROCV!E$50:G$126,3,0)</f>
        <v>NA</v>
      </c>
      <c r="F9834" s="1" t="s">
        <v>416</v>
      </c>
      <c r="G9834" s="1" t="s">
        <v>236</v>
      </c>
      <c r="H9834" s="1">
        <v>2016</v>
      </c>
      <c r="I9834" s="60">
        <f>VLOOKUP(H9834,PROCV!E$33:F$44,2,0)</f>
        <v>1.0294742132043471</v>
      </c>
      <c r="J9834" s="71">
        <v>65514</v>
      </c>
      <c r="K9834" s="44">
        <f t="shared" si="153"/>
        <v>67444.973603869599</v>
      </c>
    </row>
    <row r="9835" spans="1:11" s="43" customFormat="1" ht="19.7" customHeight="1" x14ac:dyDescent="0.25">
      <c r="A9835" s="43" t="s">
        <v>198</v>
      </c>
      <c r="B9835" s="1" t="s">
        <v>293</v>
      </c>
      <c r="C9835" s="1" t="s">
        <v>287</v>
      </c>
      <c r="D9835" s="1" t="s">
        <v>286</v>
      </c>
      <c r="E9835" s="45" t="str">
        <f>VLOOKUP(C9835,PROCV!E$50:G$126,3,0)</f>
        <v>Música</v>
      </c>
      <c r="F9835" s="1" t="s">
        <v>416</v>
      </c>
      <c r="G9835" s="1" t="s">
        <v>236</v>
      </c>
      <c r="H9835" s="1">
        <v>2016</v>
      </c>
      <c r="I9835" s="60">
        <f>VLOOKUP(H9835,PROCV!E$33:F$44,2,0)</f>
        <v>1.0294742132043471</v>
      </c>
      <c r="J9835" s="71">
        <v>10795</v>
      </c>
      <c r="K9835" s="44">
        <f t="shared" si="153"/>
        <v>11113.174131540927</v>
      </c>
    </row>
    <row r="9836" spans="1:11" s="43" customFormat="1" ht="19.7" customHeight="1" x14ac:dyDescent="0.25">
      <c r="A9836" s="43" t="s">
        <v>198</v>
      </c>
      <c r="B9836" s="1" t="s">
        <v>293</v>
      </c>
      <c r="C9836" s="1" t="s">
        <v>287</v>
      </c>
      <c r="D9836" s="1" t="s">
        <v>286</v>
      </c>
      <c r="E9836" s="45" t="str">
        <f>VLOOKUP(C9836,PROCV!E$50:G$126,3,0)</f>
        <v>Música</v>
      </c>
      <c r="F9836" s="1" t="s">
        <v>416</v>
      </c>
      <c r="G9836" s="1" t="s">
        <v>236</v>
      </c>
      <c r="H9836" s="1">
        <v>2016</v>
      </c>
      <c r="I9836" s="60">
        <f>VLOOKUP(H9836,PROCV!E$33:F$44,2,0)</f>
        <v>1.0294742132043471</v>
      </c>
      <c r="J9836" s="71">
        <v>80534</v>
      </c>
      <c r="K9836" s="44">
        <f t="shared" si="153"/>
        <v>82907.676286198883</v>
      </c>
    </row>
    <row r="9837" spans="1:11" s="43" customFormat="1" ht="19.7" customHeight="1" x14ac:dyDescent="0.25">
      <c r="A9837" s="43" t="s">
        <v>198</v>
      </c>
      <c r="B9837" s="1" t="s">
        <v>293</v>
      </c>
      <c r="C9837" s="1" t="s">
        <v>287</v>
      </c>
      <c r="D9837" s="1" t="s">
        <v>286</v>
      </c>
      <c r="E9837" s="45" t="str">
        <f>VLOOKUP(C9837,PROCV!E$50:G$126,3,0)</f>
        <v>Música</v>
      </c>
      <c r="F9837" s="1" t="s">
        <v>416</v>
      </c>
      <c r="G9837" s="1" t="s">
        <v>236</v>
      </c>
      <c r="H9837" s="1">
        <v>2016</v>
      </c>
      <c r="I9837" s="60">
        <f>VLOOKUP(H9837,PROCV!E$33:F$44,2,0)</f>
        <v>1.0294742132043471</v>
      </c>
      <c r="J9837" s="71">
        <v>14424</v>
      </c>
      <c r="K9837" s="44">
        <f t="shared" si="153"/>
        <v>14849.136051259502</v>
      </c>
    </row>
    <row r="9838" spans="1:11" s="43" customFormat="1" ht="19.7" customHeight="1" x14ac:dyDescent="0.25">
      <c r="A9838" s="43" t="s">
        <v>198</v>
      </c>
      <c r="B9838" s="1" t="s">
        <v>293</v>
      </c>
      <c r="C9838" s="1" t="s">
        <v>285</v>
      </c>
      <c r="D9838" s="1" t="s">
        <v>284</v>
      </c>
      <c r="E9838" s="45" t="str">
        <f>VLOOKUP(C9838,PROCV!E$50:G$126,3,0)</f>
        <v>Editorial</v>
      </c>
      <c r="F9838" s="1" t="s">
        <v>416</v>
      </c>
      <c r="G9838" s="1" t="s">
        <v>236</v>
      </c>
      <c r="H9838" s="1">
        <v>2016</v>
      </c>
      <c r="I9838" s="60">
        <f>VLOOKUP(H9838,PROCV!E$33:F$44,2,0)</f>
        <v>1.0294742132043471</v>
      </c>
      <c r="J9838" s="71">
        <v>5359</v>
      </c>
      <c r="K9838" s="44">
        <f t="shared" si="153"/>
        <v>5516.9523085620958</v>
      </c>
    </row>
    <row r="9839" spans="1:11" s="43" customFormat="1" ht="19.7" customHeight="1" x14ac:dyDescent="0.25">
      <c r="A9839" s="43" t="s">
        <v>198</v>
      </c>
      <c r="B9839" s="1" t="s">
        <v>293</v>
      </c>
      <c r="C9839" s="1" t="s">
        <v>285</v>
      </c>
      <c r="D9839" s="1" t="s">
        <v>284</v>
      </c>
      <c r="E9839" s="45" t="str">
        <f>VLOOKUP(C9839,PROCV!E$50:G$126,3,0)</f>
        <v>Editorial</v>
      </c>
      <c r="F9839" s="1" t="s">
        <v>416</v>
      </c>
      <c r="G9839" s="1" t="s">
        <v>236</v>
      </c>
      <c r="H9839" s="1">
        <v>2016</v>
      </c>
      <c r="I9839" s="60">
        <f>VLOOKUP(H9839,PROCV!E$33:F$44,2,0)</f>
        <v>1.0294742132043471</v>
      </c>
      <c r="J9839" s="71">
        <v>138318</v>
      </c>
      <c r="K9839" s="44">
        <f t="shared" si="153"/>
        <v>142394.81422199888</v>
      </c>
    </row>
    <row r="9840" spans="1:11" s="43" customFormat="1" ht="19.7" customHeight="1" x14ac:dyDescent="0.25">
      <c r="A9840" s="43" t="s">
        <v>198</v>
      </c>
      <c r="B9840" s="1" t="s">
        <v>293</v>
      </c>
      <c r="C9840" s="1" t="s">
        <v>285</v>
      </c>
      <c r="D9840" s="1" t="s">
        <v>284</v>
      </c>
      <c r="E9840" s="45" t="str">
        <f>VLOOKUP(C9840,PROCV!E$50:G$126,3,0)</f>
        <v>Editorial</v>
      </c>
      <c r="F9840" s="1" t="s">
        <v>416</v>
      </c>
      <c r="G9840" s="1" t="s">
        <v>236</v>
      </c>
      <c r="H9840" s="1">
        <v>2016</v>
      </c>
      <c r="I9840" s="60">
        <f>VLOOKUP(H9840,PROCV!E$33:F$44,2,0)</f>
        <v>1.0294742132043471</v>
      </c>
      <c r="J9840" s="71">
        <v>21211</v>
      </c>
      <c r="K9840" s="44">
        <f t="shared" si="153"/>
        <v>21836.177536277406</v>
      </c>
    </row>
    <row r="9841" spans="1:11" s="43" customFormat="1" ht="19.7" customHeight="1" x14ac:dyDescent="0.25">
      <c r="A9841" s="43" t="s">
        <v>198</v>
      </c>
      <c r="B9841" s="1" t="s">
        <v>293</v>
      </c>
      <c r="C9841" s="1" t="s">
        <v>283</v>
      </c>
      <c r="D9841" s="1" t="s">
        <v>282</v>
      </c>
      <c r="E9841" s="45" t="str">
        <f>VLOOKUP(C9841,PROCV!E$50:G$126,3,0)</f>
        <v>Editorial</v>
      </c>
      <c r="F9841" s="1" t="s">
        <v>416</v>
      </c>
      <c r="G9841" s="1" t="s">
        <v>236</v>
      </c>
      <c r="H9841" s="1">
        <v>2016</v>
      </c>
      <c r="I9841" s="60">
        <f>VLOOKUP(H9841,PROCV!E$33:F$44,2,0)</f>
        <v>1.0294742132043471</v>
      </c>
      <c r="J9841" s="71">
        <v>7233</v>
      </c>
      <c r="K9841" s="44">
        <f t="shared" si="153"/>
        <v>7446.186984107042</v>
      </c>
    </row>
    <row r="9842" spans="1:11" s="43" customFormat="1" ht="19.7" customHeight="1" x14ac:dyDescent="0.25">
      <c r="A9842" s="43" t="s">
        <v>198</v>
      </c>
      <c r="B9842" s="1" t="s">
        <v>293</v>
      </c>
      <c r="C9842" s="1" t="s">
        <v>283</v>
      </c>
      <c r="D9842" s="1" t="s">
        <v>282</v>
      </c>
      <c r="E9842" s="45" t="str">
        <f>VLOOKUP(C9842,PROCV!E$50:G$126,3,0)</f>
        <v>Editorial</v>
      </c>
      <c r="F9842" s="1" t="s">
        <v>416</v>
      </c>
      <c r="G9842" s="1" t="s">
        <v>236</v>
      </c>
      <c r="H9842" s="1">
        <v>2016</v>
      </c>
      <c r="I9842" s="60">
        <f>VLOOKUP(H9842,PROCV!E$33:F$44,2,0)</f>
        <v>1.0294742132043471</v>
      </c>
      <c r="J9842" s="71">
        <v>65512</v>
      </c>
      <c r="K9842" s="44">
        <f t="shared" si="153"/>
        <v>67442.914655443179</v>
      </c>
    </row>
    <row r="9843" spans="1:11" s="43" customFormat="1" ht="19.7" customHeight="1" x14ac:dyDescent="0.25">
      <c r="A9843" s="43" t="s">
        <v>198</v>
      </c>
      <c r="B9843" s="1" t="s">
        <v>293</v>
      </c>
      <c r="C9843" s="1" t="s">
        <v>283</v>
      </c>
      <c r="D9843" s="1" t="s">
        <v>282</v>
      </c>
      <c r="E9843" s="45" t="str">
        <f>VLOOKUP(C9843,PROCV!E$50:G$126,3,0)</f>
        <v>Editorial</v>
      </c>
      <c r="F9843" s="1" t="s">
        <v>416</v>
      </c>
      <c r="G9843" s="1" t="s">
        <v>236</v>
      </c>
      <c r="H9843" s="1">
        <v>2016</v>
      </c>
      <c r="I9843" s="60">
        <f>VLOOKUP(H9843,PROCV!E$33:F$44,2,0)</f>
        <v>1.0294742132043471</v>
      </c>
      <c r="J9843" s="71">
        <v>55633</v>
      </c>
      <c r="K9843" s="44">
        <f t="shared" si="153"/>
        <v>57272.738903197438</v>
      </c>
    </row>
    <row r="9844" spans="1:11" s="43" customFormat="1" ht="19.7" customHeight="1" x14ac:dyDescent="0.25">
      <c r="A9844" s="43" t="s">
        <v>198</v>
      </c>
      <c r="B9844" s="1" t="s">
        <v>293</v>
      </c>
      <c r="C9844" s="1" t="s">
        <v>281</v>
      </c>
      <c r="D9844" s="1" t="s">
        <v>280</v>
      </c>
      <c r="E9844" s="45" t="str">
        <f>VLOOKUP(C9844,PROCV!E$50:G$126,3,0)</f>
        <v>Música</v>
      </c>
      <c r="F9844" s="1" t="s">
        <v>416</v>
      </c>
      <c r="G9844" s="1" t="s">
        <v>236</v>
      </c>
      <c r="H9844" s="1">
        <v>2016</v>
      </c>
      <c r="I9844" s="60">
        <f>VLOOKUP(H9844,PROCV!E$33:F$44,2,0)</f>
        <v>1.0294742132043471</v>
      </c>
      <c r="J9844" s="71">
        <v>2692</v>
      </c>
      <c r="K9844" s="44">
        <f t="shared" si="153"/>
        <v>2771.3445819461022</v>
      </c>
    </row>
    <row r="9845" spans="1:11" s="43" customFormat="1" ht="19.7" customHeight="1" x14ac:dyDescent="0.25">
      <c r="A9845" s="43" t="s">
        <v>198</v>
      </c>
      <c r="B9845" s="1" t="s">
        <v>293</v>
      </c>
      <c r="C9845" s="1" t="s">
        <v>281</v>
      </c>
      <c r="D9845" s="1" t="s">
        <v>280</v>
      </c>
      <c r="E9845" s="45" t="str">
        <f>VLOOKUP(C9845,PROCV!E$50:G$126,3,0)</f>
        <v>Música</v>
      </c>
      <c r="F9845" s="1" t="s">
        <v>416</v>
      </c>
      <c r="G9845" s="1" t="s">
        <v>236</v>
      </c>
      <c r="H9845" s="1">
        <v>2016</v>
      </c>
      <c r="I9845" s="60">
        <f>VLOOKUP(H9845,PROCV!E$33:F$44,2,0)</f>
        <v>1.0294742132043471</v>
      </c>
      <c r="J9845" s="71">
        <v>95045</v>
      </c>
      <c r="K9845" s="44">
        <f t="shared" si="153"/>
        <v>97846.376594007161</v>
      </c>
    </row>
    <row r="9846" spans="1:11" s="43" customFormat="1" ht="19.7" customHeight="1" x14ac:dyDescent="0.25">
      <c r="A9846" s="43" t="s">
        <v>198</v>
      </c>
      <c r="B9846" s="1" t="s">
        <v>293</v>
      </c>
      <c r="C9846" s="1" t="s">
        <v>281</v>
      </c>
      <c r="D9846" s="1" t="s">
        <v>280</v>
      </c>
      <c r="E9846" s="45" t="str">
        <f>VLOOKUP(C9846,PROCV!E$50:G$126,3,0)</f>
        <v>Música</v>
      </c>
      <c r="F9846" s="1" t="s">
        <v>416</v>
      </c>
      <c r="G9846" s="1" t="s">
        <v>236</v>
      </c>
      <c r="H9846" s="1">
        <v>2016</v>
      </c>
      <c r="I9846" s="60">
        <f>VLOOKUP(H9846,PROCV!E$33:F$44,2,0)</f>
        <v>1.0294742132043471</v>
      </c>
      <c r="J9846" s="71">
        <v>8138</v>
      </c>
      <c r="K9846" s="44">
        <f t="shared" si="153"/>
        <v>8377.8611470569758</v>
      </c>
    </row>
    <row r="9847" spans="1:11" s="43" customFormat="1" ht="19.7" customHeight="1" x14ac:dyDescent="0.25">
      <c r="A9847" s="43" t="s">
        <v>198</v>
      </c>
      <c r="B9847" s="1" t="s">
        <v>293</v>
      </c>
      <c r="C9847" s="1" t="s">
        <v>279</v>
      </c>
      <c r="D9847" s="1" t="s">
        <v>278</v>
      </c>
      <c r="E9847" s="45" t="str">
        <f>VLOOKUP(C9847,PROCV!E$50:G$126,3,0)</f>
        <v>Editorial</v>
      </c>
      <c r="F9847" s="1" t="s">
        <v>416</v>
      </c>
      <c r="G9847" s="1" t="s">
        <v>236</v>
      </c>
      <c r="H9847" s="1">
        <v>2016</v>
      </c>
      <c r="I9847" s="60">
        <f>VLOOKUP(H9847,PROCV!E$33:F$44,2,0)</f>
        <v>1.0294742132043471</v>
      </c>
      <c r="J9847" s="71">
        <v>25869</v>
      </c>
      <c r="K9847" s="44">
        <f t="shared" si="153"/>
        <v>26631.468421383255</v>
      </c>
    </row>
    <row r="9848" spans="1:11" s="43" customFormat="1" ht="19.7" customHeight="1" x14ac:dyDescent="0.25">
      <c r="A9848" s="43" t="s">
        <v>198</v>
      </c>
      <c r="B9848" s="1" t="s">
        <v>293</v>
      </c>
      <c r="C9848" s="1" t="s">
        <v>279</v>
      </c>
      <c r="D9848" s="1" t="s">
        <v>278</v>
      </c>
      <c r="E9848" s="45" t="str">
        <f>VLOOKUP(C9848,PROCV!E$50:G$126,3,0)</f>
        <v>Editorial</v>
      </c>
      <c r="F9848" s="1" t="s">
        <v>416</v>
      </c>
      <c r="G9848" s="1" t="s">
        <v>236</v>
      </c>
      <c r="H9848" s="1">
        <v>2016</v>
      </c>
      <c r="I9848" s="60">
        <f>VLOOKUP(H9848,PROCV!E$33:F$44,2,0)</f>
        <v>1.0294742132043471</v>
      </c>
      <c r="J9848" s="71">
        <v>99128</v>
      </c>
      <c r="K9848" s="44">
        <f t="shared" si="153"/>
        <v>102049.71980652052</v>
      </c>
    </row>
    <row r="9849" spans="1:11" s="43" customFormat="1" ht="19.7" customHeight="1" x14ac:dyDescent="0.25">
      <c r="A9849" s="43" t="s">
        <v>198</v>
      </c>
      <c r="B9849" s="1" t="s">
        <v>293</v>
      </c>
      <c r="C9849" s="1" t="s">
        <v>275</v>
      </c>
      <c r="D9849" s="1" t="s">
        <v>274</v>
      </c>
      <c r="E9849" s="45" t="str">
        <f>VLOOKUP(C9849,PROCV!E$50:G$126,3,0)</f>
        <v>Editorial</v>
      </c>
      <c r="F9849" s="1" t="s">
        <v>416</v>
      </c>
      <c r="G9849" s="1" t="s">
        <v>236</v>
      </c>
      <c r="H9849" s="1">
        <v>2016</v>
      </c>
      <c r="I9849" s="60">
        <f>VLOOKUP(H9849,PROCV!E$33:F$44,2,0)</f>
        <v>1.0294742132043471</v>
      </c>
      <c r="J9849" s="71">
        <v>38829</v>
      </c>
      <c r="K9849" s="44">
        <f t="shared" si="153"/>
        <v>39973.454224511595</v>
      </c>
    </row>
    <row r="9850" spans="1:11" s="43" customFormat="1" ht="19.7" customHeight="1" x14ac:dyDescent="0.25">
      <c r="A9850" s="43" t="s">
        <v>198</v>
      </c>
      <c r="B9850" s="1" t="s">
        <v>293</v>
      </c>
      <c r="C9850" s="1" t="s">
        <v>307</v>
      </c>
      <c r="D9850" s="1" t="s">
        <v>306</v>
      </c>
      <c r="E9850" s="45" t="str">
        <f>VLOOKUP(C9850,PROCV!E$50:G$126,3,0)</f>
        <v>NA</v>
      </c>
      <c r="F9850" s="1" t="s">
        <v>416</v>
      </c>
      <c r="G9850" s="1" t="s">
        <v>236</v>
      </c>
      <c r="H9850" s="1">
        <v>2016</v>
      </c>
      <c r="I9850" s="60">
        <f>VLOOKUP(H9850,PROCV!E$33:F$44,2,0)</f>
        <v>1.0294742132043471</v>
      </c>
      <c r="J9850" s="71">
        <v>28575</v>
      </c>
      <c r="K9850" s="44">
        <f t="shared" si="153"/>
        <v>29417.225642314217</v>
      </c>
    </row>
    <row r="9851" spans="1:11" s="43" customFormat="1" ht="19.7" customHeight="1" x14ac:dyDescent="0.25">
      <c r="A9851" s="43" t="s">
        <v>198</v>
      </c>
      <c r="B9851" s="1" t="s">
        <v>293</v>
      </c>
      <c r="C9851" s="1" t="s">
        <v>307</v>
      </c>
      <c r="D9851" s="1" t="s">
        <v>306</v>
      </c>
      <c r="E9851" s="45" t="str">
        <f>VLOOKUP(C9851,PROCV!E$50:G$126,3,0)</f>
        <v>NA</v>
      </c>
      <c r="F9851" s="1" t="s">
        <v>416</v>
      </c>
      <c r="G9851" s="1" t="s">
        <v>236</v>
      </c>
      <c r="H9851" s="1">
        <v>2016</v>
      </c>
      <c r="I9851" s="60">
        <f>VLOOKUP(H9851,PROCV!E$33:F$44,2,0)</f>
        <v>1.0294742132043471</v>
      </c>
      <c r="J9851" s="71">
        <v>2005</v>
      </c>
      <c r="K9851" s="44">
        <f t="shared" si="153"/>
        <v>2064.0957974747157</v>
      </c>
    </row>
    <row r="9852" spans="1:11" s="43" customFormat="1" ht="19.7" customHeight="1" x14ac:dyDescent="0.25">
      <c r="A9852" s="43" t="s">
        <v>198</v>
      </c>
      <c r="B9852" s="1" t="s">
        <v>293</v>
      </c>
      <c r="C9852" s="1" t="s">
        <v>273</v>
      </c>
      <c r="D9852" s="1" t="s">
        <v>272</v>
      </c>
      <c r="E9852" s="45" t="str">
        <f>VLOOKUP(C9852,PROCV!E$50:G$126,3,0)</f>
        <v>Editorial</v>
      </c>
      <c r="F9852" s="1" t="s">
        <v>416</v>
      </c>
      <c r="G9852" s="1" t="s">
        <v>236</v>
      </c>
      <c r="H9852" s="1">
        <v>2016</v>
      </c>
      <c r="I9852" s="60">
        <f>VLOOKUP(H9852,PROCV!E$33:F$44,2,0)</f>
        <v>1.0294742132043471</v>
      </c>
      <c r="J9852" s="71">
        <v>74775</v>
      </c>
      <c r="K9852" s="44">
        <f t="shared" si="153"/>
        <v>76978.934292355058</v>
      </c>
    </row>
    <row r="9853" spans="1:11" s="43" customFormat="1" ht="19.7" customHeight="1" x14ac:dyDescent="0.25">
      <c r="A9853" s="43" t="s">
        <v>198</v>
      </c>
      <c r="B9853" s="1" t="s">
        <v>293</v>
      </c>
      <c r="C9853" s="1" t="s">
        <v>273</v>
      </c>
      <c r="D9853" s="1" t="s">
        <v>272</v>
      </c>
      <c r="E9853" s="45" t="str">
        <f>VLOOKUP(C9853,PROCV!E$50:G$126,3,0)</f>
        <v>Editorial</v>
      </c>
      <c r="F9853" s="1" t="s">
        <v>416</v>
      </c>
      <c r="G9853" s="1" t="s">
        <v>236</v>
      </c>
      <c r="H9853" s="1">
        <v>2016</v>
      </c>
      <c r="I9853" s="60">
        <f>VLOOKUP(H9853,PROCV!E$33:F$44,2,0)</f>
        <v>1.0294742132043471</v>
      </c>
      <c r="J9853" s="71">
        <v>4000000</v>
      </c>
      <c r="K9853" s="44">
        <f t="shared" si="153"/>
        <v>4117896.8528173883</v>
      </c>
    </row>
    <row r="9854" spans="1:11" s="43" customFormat="1" ht="19.7" customHeight="1" x14ac:dyDescent="0.25">
      <c r="A9854" s="43" t="s">
        <v>198</v>
      </c>
      <c r="B9854" s="1" t="s">
        <v>293</v>
      </c>
      <c r="C9854" s="1" t="s">
        <v>273</v>
      </c>
      <c r="D9854" s="1" t="s">
        <v>272</v>
      </c>
      <c r="E9854" s="45" t="str">
        <f>VLOOKUP(C9854,PROCV!E$50:G$126,3,0)</f>
        <v>Editorial</v>
      </c>
      <c r="F9854" s="1" t="s">
        <v>416</v>
      </c>
      <c r="G9854" s="1" t="s">
        <v>236</v>
      </c>
      <c r="H9854" s="1">
        <v>2016</v>
      </c>
      <c r="I9854" s="60">
        <f>VLOOKUP(H9854,PROCV!E$33:F$44,2,0)</f>
        <v>1.0294742132043471</v>
      </c>
      <c r="J9854" s="71">
        <v>286554</v>
      </c>
      <c r="K9854" s="44">
        <f t="shared" si="153"/>
        <v>294999.9536905585</v>
      </c>
    </row>
    <row r="9855" spans="1:11" s="43" customFormat="1" ht="19.7" customHeight="1" x14ac:dyDescent="0.25">
      <c r="A9855" s="43" t="s">
        <v>198</v>
      </c>
      <c r="B9855" s="1" t="s">
        <v>293</v>
      </c>
      <c r="C9855" s="1" t="s">
        <v>273</v>
      </c>
      <c r="D9855" s="1" t="s">
        <v>272</v>
      </c>
      <c r="E9855" s="45" t="str">
        <f>VLOOKUP(C9855,PROCV!E$50:G$126,3,0)</f>
        <v>Editorial</v>
      </c>
      <c r="F9855" s="1" t="s">
        <v>416</v>
      </c>
      <c r="G9855" s="1" t="s">
        <v>236</v>
      </c>
      <c r="H9855" s="1">
        <v>2016</v>
      </c>
      <c r="I9855" s="60">
        <f>VLOOKUP(H9855,PROCV!E$33:F$44,2,0)</f>
        <v>1.0294742132043471</v>
      </c>
      <c r="J9855" s="71">
        <v>3520</v>
      </c>
      <c r="K9855" s="44">
        <f t="shared" si="153"/>
        <v>3623.7492304793018</v>
      </c>
    </row>
    <row r="9856" spans="1:11" s="43" customFormat="1" ht="19.7" customHeight="1" x14ac:dyDescent="0.25">
      <c r="A9856" s="43" t="s">
        <v>198</v>
      </c>
      <c r="B9856" s="1" t="s">
        <v>293</v>
      </c>
      <c r="C9856" s="1" t="s">
        <v>271</v>
      </c>
      <c r="D9856" s="1" t="s">
        <v>270</v>
      </c>
      <c r="E9856" s="45" t="str">
        <f>VLOOKUP(C9856,PROCV!E$50:G$126,3,0)</f>
        <v>Editorial</v>
      </c>
      <c r="F9856" s="1" t="s">
        <v>416</v>
      </c>
      <c r="G9856" s="1" t="s">
        <v>236</v>
      </c>
      <c r="H9856" s="1">
        <v>2016</v>
      </c>
      <c r="I9856" s="60">
        <f>VLOOKUP(H9856,PROCV!E$33:F$44,2,0)</f>
        <v>1.0294742132043471</v>
      </c>
      <c r="J9856" s="71">
        <v>19160</v>
      </c>
      <c r="K9856" s="44">
        <f t="shared" si="153"/>
        <v>19724.725924995291</v>
      </c>
    </row>
    <row r="9857" spans="1:11" s="43" customFormat="1" ht="19.7" customHeight="1" x14ac:dyDescent="0.25">
      <c r="A9857" s="43" t="s">
        <v>198</v>
      </c>
      <c r="B9857" s="1" t="s">
        <v>293</v>
      </c>
      <c r="C9857" s="1" t="s">
        <v>271</v>
      </c>
      <c r="D9857" s="1" t="s">
        <v>270</v>
      </c>
      <c r="E9857" s="45" t="str">
        <f>VLOOKUP(C9857,PROCV!E$50:G$126,3,0)</f>
        <v>Editorial</v>
      </c>
      <c r="F9857" s="1" t="s">
        <v>416</v>
      </c>
      <c r="G9857" s="1" t="s">
        <v>236</v>
      </c>
      <c r="H9857" s="1">
        <v>2016</v>
      </c>
      <c r="I9857" s="60">
        <f>VLOOKUP(H9857,PROCV!E$33:F$44,2,0)</f>
        <v>1.0294742132043471</v>
      </c>
      <c r="J9857" s="71">
        <v>55000</v>
      </c>
      <c r="K9857" s="44">
        <f t="shared" si="153"/>
        <v>56621.081726239092</v>
      </c>
    </row>
    <row r="9858" spans="1:11" s="43" customFormat="1" ht="19.7" customHeight="1" x14ac:dyDescent="0.25">
      <c r="A9858" s="43" t="s">
        <v>198</v>
      </c>
      <c r="B9858" s="1" t="s">
        <v>293</v>
      </c>
      <c r="C9858" s="1" t="s">
        <v>271</v>
      </c>
      <c r="D9858" s="1" t="s">
        <v>270</v>
      </c>
      <c r="E9858" s="45" t="str">
        <f>VLOOKUP(C9858,PROCV!E$50:G$126,3,0)</f>
        <v>Editorial</v>
      </c>
      <c r="F9858" s="1" t="s">
        <v>416</v>
      </c>
      <c r="G9858" s="1" t="s">
        <v>236</v>
      </c>
      <c r="H9858" s="1">
        <v>2016</v>
      </c>
      <c r="I9858" s="60">
        <f>VLOOKUP(H9858,PROCV!E$33:F$44,2,0)</f>
        <v>1.0294742132043471</v>
      </c>
      <c r="J9858" s="71">
        <v>105385</v>
      </c>
      <c r="K9858" s="44">
        <f t="shared" si="153"/>
        <v>108491.13995854011</v>
      </c>
    </row>
    <row r="9859" spans="1:11" s="43" customFormat="1" ht="19.7" customHeight="1" x14ac:dyDescent="0.25">
      <c r="A9859" s="43" t="s">
        <v>198</v>
      </c>
      <c r="B9859" s="1" t="s">
        <v>293</v>
      </c>
      <c r="C9859" s="1" t="s">
        <v>271</v>
      </c>
      <c r="D9859" s="1" t="s">
        <v>270</v>
      </c>
      <c r="E9859" s="45" t="str">
        <f>VLOOKUP(C9859,PROCV!E$50:G$126,3,0)</f>
        <v>Editorial</v>
      </c>
      <c r="F9859" s="1" t="s">
        <v>416</v>
      </c>
      <c r="G9859" s="1" t="s">
        <v>236</v>
      </c>
      <c r="H9859" s="1">
        <v>2016</v>
      </c>
      <c r="I9859" s="60">
        <f>VLOOKUP(H9859,PROCV!E$33:F$44,2,0)</f>
        <v>1.0294742132043471</v>
      </c>
      <c r="J9859" s="71">
        <v>79291</v>
      </c>
      <c r="K9859" s="44">
        <f t="shared" ref="K9859:K9922" si="154">J9859*I9859</f>
        <v>81628.039839185876</v>
      </c>
    </row>
    <row r="9860" spans="1:11" s="43" customFormat="1" ht="19.7" customHeight="1" x14ac:dyDescent="0.25">
      <c r="A9860" s="43" t="s">
        <v>198</v>
      </c>
      <c r="B9860" s="1" t="s">
        <v>293</v>
      </c>
      <c r="C9860" s="1" t="s">
        <v>271</v>
      </c>
      <c r="D9860" s="1" t="s">
        <v>270</v>
      </c>
      <c r="E9860" s="45" t="str">
        <f>VLOOKUP(C9860,PROCV!E$50:G$126,3,0)</f>
        <v>Editorial</v>
      </c>
      <c r="F9860" s="1" t="s">
        <v>416</v>
      </c>
      <c r="G9860" s="1" t="s">
        <v>236</v>
      </c>
      <c r="H9860" s="1">
        <v>2016</v>
      </c>
      <c r="I9860" s="60">
        <f>VLOOKUP(H9860,PROCV!E$33:F$44,2,0)</f>
        <v>1.0294742132043471</v>
      </c>
      <c r="J9860" s="71">
        <v>4185</v>
      </c>
      <c r="K9860" s="44">
        <f t="shared" si="154"/>
        <v>4308.3495822601926</v>
      </c>
    </row>
    <row r="9861" spans="1:11" s="43" customFormat="1" ht="19.7" customHeight="1" x14ac:dyDescent="0.25">
      <c r="A9861" s="43" t="s">
        <v>198</v>
      </c>
      <c r="B9861" s="1" t="s">
        <v>293</v>
      </c>
      <c r="C9861" s="1" t="s">
        <v>315</v>
      </c>
      <c r="D9861" s="1" t="s">
        <v>314</v>
      </c>
      <c r="E9861" s="45" t="str">
        <f>VLOOKUP(C9861,PROCV!E$50:G$126,3,0)</f>
        <v>Editorial</v>
      </c>
      <c r="F9861" s="1" t="s">
        <v>416</v>
      </c>
      <c r="G9861" s="1" t="s">
        <v>236</v>
      </c>
      <c r="H9861" s="1">
        <v>2016</v>
      </c>
      <c r="I9861" s="60">
        <f>VLOOKUP(H9861,PROCV!E$33:F$44,2,0)</f>
        <v>1.0294742132043471</v>
      </c>
      <c r="J9861" s="71">
        <v>22081</v>
      </c>
      <c r="K9861" s="44">
        <f t="shared" si="154"/>
        <v>22731.820101765188</v>
      </c>
    </row>
    <row r="9862" spans="1:11" s="43" customFormat="1" ht="19.7" customHeight="1" x14ac:dyDescent="0.25">
      <c r="A9862" s="43" t="s">
        <v>198</v>
      </c>
      <c r="B9862" s="1" t="s">
        <v>293</v>
      </c>
      <c r="C9862" s="1" t="s">
        <v>269</v>
      </c>
      <c r="D9862" s="1" t="s">
        <v>268</v>
      </c>
      <c r="E9862" s="45" t="str">
        <f>VLOOKUP(C9862,PROCV!E$50:G$126,3,0)</f>
        <v>NA</v>
      </c>
      <c r="F9862" s="1" t="s">
        <v>416</v>
      </c>
      <c r="G9862" s="1" t="s">
        <v>236</v>
      </c>
      <c r="H9862" s="1">
        <v>2016</v>
      </c>
      <c r="I9862" s="60">
        <f>VLOOKUP(H9862,PROCV!E$33:F$44,2,0)</f>
        <v>1.0294742132043471</v>
      </c>
      <c r="J9862" s="71">
        <v>530437</v>
      </c>
      <c r="K9862" s="44">
        <f t="shared" si="154"/>
        <v>546071.21322947426</v>
      </c>
    </row>
    <row r="9863" spans="1:11" s="43" customFormat="1" ht="19.7" customHeight="1" x14ac:dyDescent="0.25">
      <c r="A9863" s="43" t="s">
        <v>198</v>
      </c>
      <c r="B9863" s="1" t="s">
        <v>293</v>
      </c>
      <c r="C9863" s="1" t="s">
        <v>269</v>
      </c>
      <c r="D9863" s="1" t="s">
        <v>268</v>
      </c>
      <c r="E9863" s="45" t="str">
        <f>VLOOKUP(C9863,PROCV!E$50:G$126,3,0)</f>
        <v>NA</v>
      </c>
      <c r="F9863" s="1" t="s">
        <v>416</v>
      </c>
      <c r="G9863" s="1" t="s">
        <v>236</v>
      </c>
      <c r="H9863" s="1">
        <v>2016</v>
      </c>
      <c r="I9863" s="60">
        <f>VLOOKUP(H9863,PROCV!E$33:F$44,2,0)</f>
        <v>1.0294742132043471</v>
      </c>
      <c r="J9863" s="71">
        <v>480220</v>
      </c>
      <c r="K9863" s="44">
        <f t="shared" si="154"/>
        <v>494374.10666499153</v>
      </c>
    </row>
    <row r="9864" spans="1:11" s="43" customFormat="1" ht="19.7" customHeight="1" x14ac:dyDescent="0.25">
      <c r="A9864" s="43" t="s">
        <v>198</v>
      </c>
      <c r="B9864" s="1" t="s">
        <v>293</v>
      </c>
      <c r="C9864" s="1" t="s">
        <v>269</v>
      </c>
      <c r="D9864" s="1" t="s">
        <v>268</v>
      </c>
      <c r="E9864" s="45" t="str">
        <f>VLOOKUP(C9864,PROCV!E$50:G$126,3,0)</f>
        <v>NA</v>
      </c>
      <c r="F9864" s="1" t="s">
        <v>416</v>
      </c>
      <c r="G9864" s="1" t="s">
        <v>236</v>
      </c>
      <c r="H9864" s="1">
        <v>2016</v>
      </c>
      <c r="I9864" s="60">
        <f>VLOOKUP(H9864,PROCV!E$33:F$44,2,0)</f>
        <v>1.0294742132043471</v>
      </c>
      <c r="J9864" s="71">
        <v>347299</v>
      </c>
      <c r="K9864" s="44">
        <f t="shared" si="154"/>
        <v>357535.36477165652</v>
      </c>
    </row>
    <row r="9865" spans="1:11" s="43" customFormat="1" ht="19.7" customHeight="1" x14ac:dyDescent="0.25">
      <c r="A9865" s="43" t="s">
        <v>198</v>
      </c>
      <c r="B9865" s="1" t="s">
        <v>293</v>
      </c>
      <c r="C9865" s="1" t="s">
        <v>267</v>
      </c>
      <c r="D9865" s="1" t="s">
        <v>266</v>
      </c>
      <c r="E9865" s="45" t="str">
        <f>VLOOKUP(C9865,PROCV!E$50:G$126,3,0)</f>
        <v>Audiovisual</v>
      </c>
      <c r="F9865" s="1" t="s">
        <v>416</v>
      </c>
      <c r="G9865" s="1" t="s">
        <v>265</v>
      </c>
      <c r="H9865" s="1">
        <v>2016</v>
      </c>
      <c r="I9865" s="60">
        <f>VLOOKUP(H9865,PROCV!E$33:F$44,2,0)</f>
        <v>1.0294742132043471</v>
      </c>
      <c r="J9865" s="71">
        <v>47137065</v>
      </c>
      <c r="K9865" s="44">
        <f t="shared" si="154"/>
        <v>48526392.903637163</v>
      </c>
    </row>
    <row r="9866" spans="1:11" s="43" customFormat="1" ht="19.7" customHeight="1" x14ac:dyDescent="0.25">
      <c r="A9866" s="43" t="s">
        <v>198</v>
      </c>
      <c r="B9866" s="1" t="s">
        <v>293</v>
      </c>
      <c r="C9866" s="1" t="s">
        <v>328</v>
      </c>
      <c r="D9866" s="1" t="s">
        <v>327</v>
      </c>
      <c r="E9866" s="45" t="str">
        <f>VLOOKUP(C9866,PROCV!E$50:G$126,3,0)</f>
        <v>Audiovisual</v>
      </c>
      <c r="F9866" s="1" t="s">
        <v>416</v>
      </c>
      <c r="G9866" s="1" t="s">
        <v>236</v>
      </c>
      <c r="H9866" s="1">
        <v>2016</v>
      </c>
      <c r="I9866" s="60">
        <f>VLOOKUP(H9866,PROCV!E$33:F$44,2,0)</f>
        <v>1.0294742132043471</v>
      </c>
      <c r="J9866" s="71">
        <v>10895</v>
      </c>
      <c r="K9866" s="44">
        <f t="shared" si="154"/>
        <v>11216.121552861361</v>
      </c>
    </row>
    <row r="9867" spans="1:11" s="43" customFormat="1" ht="19.7" customHeight="1" x14ac:dyDescent="0.25">
      <c r="A9867" s="43" t="s">
        <v>198</v>
      </c>
      <c r="B9867" s="1" t="s">
        <v>293</v>
      </c>
      <c r="C9867" s="1" t="s">
        <v>264</v>
      </c>
      <c r="D9867" s="1" t="s">
        <v>263</v>
      </c>
      <c r="E9867" s="45" t="str">
        <f>VLOOKUP(C9867,PROCV!E$50:G$126,3,0)</f>
        <v>Audiovisual</v>
      </c>
      <c r="F9867" s="1" t="s">
        <v>416</v>
      </c>
      <c r="G9867" s="1" t="s">
        <v>236</v>
      </c>
      <c r="H9867" s="1">
        <v>2016</v>
      </c>
      <c r="I9867" s="60">
        <f>VLOOKUP(H9867,PROCV!E$33:F$44,2,0)</f>
        <v>1.0294742132043471</v>
      </c>
      <c r="J9867" s="71">
        <v>75661</v>
      </c>
      <c r="K9867" s="44">
        <f t="shared" si="154"/>
        <v>77891.048445254099</v>
      </c>
    </row>
    <row r="9868" spans="1:11" s="43" customFormat="1" ht="19.7" customHeight="1" x14ac:dyDescent="0.25">
      <c r="A9868" s="43" t="s">
        <v>198</v>
      </c>
      <c r="B9868" s="1" t="s">
        <v>293</v>
      </c>
      <c r="C9868" s="1" t="s">
        <v>256</v>
      </c>
      <c r="D9868" s="1" t="s">
        <v>255</v>
      </c>
      <c r="E9868" s="45" t="str">
        <f>VLOOKUP(C9868,PROCV!E$50:G$126,3,0)</f>
        <v>Audiovisual</v>
      </c>
      <c r="F9868" s="1" t="s">
        <v>416</v>
      </c>
      <c r="G9868" s="1" t="s">
        <v>265</v>
      </c>
      <c r="H9868" s="1">
        <v>2016</v>
      </c>
      <c r="I9868" s="60">
        <f>VLOOKUP(H9868,PROCV!E$33:F$44,2,0)</f>
        <v>1.0294742132043471</v>
      </c>
      <c r="J9868" s="71">
        <v>106033</v>
      </c>
      <c r="K9868" s="44">
        <f t="shared" si="154"/>
        <v>109158.23924869653</v>
      </c>
    </row>
    <row r="9869" spans="1:11" s="43" customFormat="1" ht="19.7" customHeight="1" x14ac:dyDescent="0.25">
      <c r="A9869" s="43" t="s">
        <v>198</v>
      </c>
      <c r="B9869" s="1" t="s">
        <v>293</v>
      </c>
      <c r="C9869" s="1" t="s">
        <v>256</v>
      </c>
      <c r="D9869" s="1" t="s">
        <v>255</v>
      </c>
      <c r="E9869" s="45" t="str">
        <f>VLOOKUP(C9869,PROCV!E$50:G$126,3,0)</f>
        <v>Audiovisual</v>
      </c>
      <c r="F9869" s="1" t="s">
        <v>416</v>
      </c>
      <c r="G9869" s="1" t="s">
        <v>236</v>
      </c>
      <c r="H9869" s="1">
        <v>2016</v>
      </c>
      <c r="I9869" s="60">
        <f>VLOOKUP(H9869,PROCV!E$33:F$44,2,0)</f>
        <v>1.0294742132043471</v>
      </c>
      <c r="J9869" s="1">
        <v>564</v>
      </c>
      <c r="K9869" s="44">
        <f t="shared" si="154"/>
        <v>580.62345624725174</v>
      </c>
    </row>
    <row r="9870" spans="1:11" s="43" customFormat="1" ht="19.7" customHeight="1" x14ac:dyDescent="0.25">
      <c r="A9870" s="43" t="s">
        <v>198</v>
      </c>
      <c r="B9870" s="1" t="s">
        <v>293</v>
      </c>
      <c r="C9870" s="1" t="s">
        <v>256</v>
      </c>
      <c r="D9870" s="1" t="s">
        <v>255</v>
      </c>
      <c r="E9870" s="45" t="str">
        <f>VLOOKUP(C9870,PROCV!E$50:G$126,3,0)</f>
        <v>Audiovisual</v>
      </c>
      <c r="F9870" s="1" t="s">
        <v>416</v>
      </c>
      <c r="G9870" s="1" t="s">
        <v>236</v>
      </c>
      <c r="H9870" s="1">
        <v>2016</v>
      </c>
      <c r="I9870" s="60">
        <f>VLOOKUP(H9870,PROCV!E$33:F$44,2,0)</f>
        <v>1.0294742132043471</v>
      </c>
      <c r="J9870" s="71">
        <v>20000</v>
      </c>
      <c r="K9870" s="44">
        <f t="shared" si="154"/>
        <v>20589.484264086943</v>
      </c>
    </row>
    <row r="9871" spans="1:11" s="43" customFormat="1" ht="19.7" customHeight="1" x14ac:dyDescent="0.25">
      <c r="A9871" s="43" t="s">
        <v>198</v>
      </c>
      <c r="B9871" s="1" t="s">
        <v>293</v>
      </c>
      <c r="C9871" s="1" t="s">
        <v>256</v>
      </c>
      <c r="D9871" s="1" t="s">
        <v>255</v>
      </c>
      <c r="E9871" s="45" t="str">
        <f>VLOOKUP(C9871,PROCV!E$50:G$126,3,0)</f>
        <v>Audiovisual</v>
      </c>
      <c r="F9871" s="1" t="s">
        <v>416</v>
      </c>
      <c r="G9871" s="1" t="s">
        <v>265</v>
      </c>
      <c r="H9871" s="1">
        <v>2016</v>
      </c>
      <c r="I9871" s="60">
        <f>VLOOKUP(H9871,PROCV!E$33:F$44,2,0)</f>
        <v>1.0294742132043471</v>
      </c>
      <c r="J9871" s="71">
        <v>2562</v>
      </c>
      <c r="K9871" s="44">
        <f t="shared" si="154"/>
        <v>2637.5129342295372</v>
      </c>
    </row>
    <row r="9872" spans="1:11" s="43" customFormat="1" ht="19.7" customHeight="1" x14ac:dyDescent="0.25">
      <c r="A9872" s="43" t="s">
        <v>198</v>
      </c>
      <c r="B9872" s="1" t="s">
        <v>293</v>
      </c>
      <c r="C9872" s="1" t="s">
        <v>254</v>
      </c>
      <c r="D9872" s="1" t="s">
        <v>253</v>
      </c>
      <c r="E9872" s="45" t="str">
        <f>VLOOKUP(C9872,PROCV!E$50:G$126,3,0)</f>
        <v>Música</v>
      </c>
      <c r="F9872" s="1" t="s">
        <v>416</v>
      </c>
      <c r="G9872" s="1" t="s">
        <v>236</v>
      </c>
      <c r="H9872" s="1">
        <v>2016</v>
      </c>
      <c r="I9872" s="60">
        <f>VLOOKUP(H9872,PROCV!E$33:F$44,2,0)</f>
        <v>1.0294742132043471</v>
      </c>
      <c r="J9872" s="71">
        <v>1833</v>
      </c>
      <c r="K9872" s="44">
        <f t="shared" si="154"/>
        <v>1887.0262328035681</v>
      </c>
    </row>
    <row r="9873" spans="1:11" s="43" customFormat="1" ht="19.7" customHeight="1" x14ac:dyDescent="0.25">
      <c r="A9873" s="43" t="s">
        <v>198</v>
      </c>
      <c r="B9873" s="1" t="s">
        <v>293</v>
      </c>
      <c r="C9873" s="1" t="s">
        <v>254</v>
      </c>
      <c r="D9873" s="1" t="s">
        <v>253</v>
      </c>
      <c r="E9873" s="45" t="str">
        <f>VLOOKUP(C9873,PROCV!E$50:G$126,3,0)</f>
        <v>Música</v>
      </c>
      <c r="F9873" s="1" t="s">
        <v>416</v>
      </c>
      <c r="G9873" s="1" t="s">
        <v>236</v>
      </c>
      <c r="H9873" s="1">
        <v>2016</v>
      </c>
      <c r="I9873" s="60">
        <f>VLOOKUP(H9873,PROCV!E$33:F$44,2,0)</f>
        <v>1.0294742132043471</v>
      </c>
      <c r="J9873" s="71">
        <v>110845</v>
      </c>
      <c r="K9873" s="44">
        <f t="shared" si="154"/>
        <v>114112.06916263585</v>
      </c>
    </row>
    <row r="9874" spans="1:11" s="43" customFormat="1" ht="19.7" customHeight="1" x14ac:dyDescent="0.25">
      <c r="A9874" s="43" t="s">
        <v>198</v>
      </c>
      <c r="B9874" s="1" t="s">
        <v>293</v>
      </c>
      <c r="C9874" s="1" t="s">
        <v>254</v>
      </c>
      <c r="D9874" s="1" t="s">
        <v>253</v>
      </c>
      <c r="E9874" s="45" t="str">
        <f>VLOOKUP(C9874,PROCV!E$50:G$126,3,0)</f>
        <v>Música</v>
      </c>
      <c r="F9874" s="1" t="s">
        <v>416</v>
      </c>
      <c r="G9874" s="1" t="s">
        <v>236</v>
      </c>
      <c r="H9874" s="1">
        <v>2016</v>
      </c>
      <c r="I9874" s="60">
        <f>VLOOKUP(H9874,PROCV!E$33:F$44,2,0)</f>
        <v>1.0294742132043471</v>
      </c>
      <c r="J9874" s="71">
        <v>2057</v>
      </c>
      <c r="K9874" s="44">
        <f t="shared" si="154"/>
        <v>2117.6284565613419</v>
      </c>
    </row>
    <row r="9875" spans="1:11" s="43" customFormat="1" ht="19.7" customHeight="1" x14ac:dyDescent="0.25">
      <c r="A9875" s="43" t="s">
        <v>198</v>
      </c>
      <c r="B9875" s="1" t="s">
        <v>293</v>
      </c>
      <c r="C9875" s="1" t="s">
        <v>252</v>
      </c>
      <c r="D9875" s="1" t="s">
        <v>251</v>
      </c>
      <c r="E9875" s="45" t="str">
        <f>VLOOKUP(C9875,PROCV!E$50:G$126,3,0)</f>
        <v>Audiovisual</v>
      </c>
      <c r="F9875" s="1" t="s">
        <v>416</v>
      </c>
      <c r="G9875" s="1" t="s">
        <v>236</v>
      </c>
      <c r="H9875" s="1">
        <v>2016</v>
      </c>
      <c r="I9875" s="60">
        <f>VLOOKUP(H9875,PROCV!E$33:F$44,2,0)</f>
        <v>1.0294742132043471</v>
      </c>
      <c r="J9875" s="1">
        <v>938</v>
      </c>
      <c r="K9875" s="44">
        <f t="shared" si="154"/>
        <v>965.64681198567757</v>
      </c>
    </row>
    <row r="9876" spans="1:11" s="43" customFormat="1" ht="19.7" customHeight="1" x14ac:dyDescent="0.25">
      <c r="A9876" s="43" t="s">
        <v>198</v>
      </c>
      <c r="B9876" s="1" t="s">
        <v>293</v>
      </c>
      <c r="C9876" s="1" t="s">
        <v>252</v>
      </c>
      <c r="D9876" s="1" t="s">
        <v>251</v>
      </c>
      <c r="E9876" s="45" t="str">
        <f>VLOOKUP(C9876,PROCV!E$50:G$126,3,0)</f>
        <v>Audiovisual</v>
      </c>
      <c r="F9876" s="1" t="s">
        <v>416</v>
      </c>
      <c r="G9876" s="1" t="s">
        <v>236</v>
      </c>
      <c r="H9876" s="1">
        <v>2016</v>
      </c>
      <c r="I9876" s="60">
        <f>VLOOKUP(H9876,PROCV!E$33:F$44,2,0)</f>
        <v>1.0294742132043471</v>
      </c>
      <c r="J9876" s="71">
        <v>331431</v>
      </c>
      <c r="K9876" s="44">
        <f t="shared" si="154"/>
        <v>341199.66795652994</v>
      </c>
    </row>
    <row r="9877" spans="1:11" s="43" customFormat="1" ht="19.7" customHeight="1" x14ac:dyDescent="0.25">
      <c r="A9877" s="43" t="s">
        <v>198</v>
      </c>
      <c r="B9877" s="1" t="s">
        <v>293</v>
      </c>
      <c r="C9877" s="1" t="s">
        <v>252</v>
      </c>
      <c r="D9877" s="1" t="s">
        <v>251</v>
      </c>
      <c r="E9877" s="45" t="str">
        <f>VLOOKUP(C9877,PROCV!E$50:G$126,3,0)</f>
        <v>Audiovisual</v>
      </c>
      <c r="F9877" s="1" t="s">
        <v>416</v>
      </c>
      <c r="G9877" s="1" t="s">
        <v>236</v>
      </c>
      <c r="H9877" s="1">
        <v>2016</v>
      </c>
      <c r="I9877" s="60">
        <f>VLOOKUP(H9877,PROCV!E$33:F$44,2,0)</f>
        <v>1.0294742132043471</v>
      </c>
      <c r="J9877" s="71">
        <v>4131</v>
      </c>
      <c r="K9877" s="44">
        <f t="shared" si="154"/>
        <v>4252.7579747471573</v>
      </c>
    </row>
    <row r="9878" spans="1:11" s="43" customFormat="1" ht="19.7" customHeight="1" x14ac:dyDescent="0.25">
      <c r="A9878" s="43" t="s">
        <v>198</v>
      </c>
      <c r="B9878" s="1" t="s">
        <v>293</v>
      </c>
      <c r="C9878" s="1" t="s">
        <v>252</v>
      </c>
      <c r="D9878" s="1" t="s">
        <v>251</v>
      </c>
      <c r="E9878" s="45" t="str">
        <f>VLOOKUP(C9878,PROCV!E$50:G$126,3,0)</f>
        <v>Audiovisual</v>
      </c>
      <c r="F9878" s="1" t="s">
        <v>416</v>
      </c>
      <c r="G9878" s="1" t="s">
        <v>236</v>
      </c>
      <c r="H9878" s="1">
        <v>2016</v>
      </c>
      <c r="I9878" s="60">
        <f>VLOOKUP(H9878,PROCV!E$33:F$44,2,0)</f>
        <v>1.0294742132043471</v>
      </c>
      <c r="J9878" s="71">
        <v>70000</v>
      </c>
      <c r="K9878" s="44">
        <f t="shared" si="154"/>
        <v>72063.194924304291</v>
      </c>
    </row>
    <row r="9879" spans="1:11" s="43" customFormat="1" ht="19.7" customHeight="1" x14ac:dyDescent="0.25">
      <c r="A9879" s="43" t="s">
        <v>198</v>
      </c>
      <c r="B9879" s="1" t="s">
        <v>293</v>
      </c>
      <c r="C9879" s="1" t="s">
        <v>305</v>
      </c>
      <c r="D9879" s="1" t="s">
        <v>304</v>
      </c>
      <c r="E9879" s="45" t="str">
        <f>VLOOKUP(C9879,PROCV!E$50:G$126,3,0)</f>
        <v>NA</v>
      </c>
      <c r="F9879" s="1" t="s">
        <v>416</v>
      </c>
      <c r="G9879" s="1" t="s">
        <v>265</v>
      </c>
      <c r="H9879" s="1">
        <v>2016</v>
      </c>
      <c r="I9879" s="60">
        <f>VLOOKUP(H9879,PROCV!E$33:F$44,2,0)</f>
        <v>1.0294742132043471</v>
      </c>
      <c r="J9879" s="71">
        <v>122000</v>
      </c>
      <c r="K9879" s="44">
        <f t="shared" si="154"/>
        <v>125595.85401093034</v>
      </c>
    </row>
    <row r="9880" spans="1:11" s="43" customFormat="1" ht="19.7" customHeight="1" x14ac:dyDescent="0.25">
      <c r="A9880" s="43" t="s">
        <v>198</v>
      </c>
      <c r="B9880" s="1" t="s">
        <v>293</v>
      </c>
      <c r="C9880" s="1" t="s">
        <v>305</v>
      </c>
      <c r="D9880" s="1" t="s">
        <v>304</v>
      </c>
      <c r="E9880" s="45" t="str">
        <f>VLOOKUP(C9880,PROCV!E$50:G$126,3,0)</f>
        <v>NA</v>
      </c>
      <c r="F9880" s="1" t="s">
        <v>416</v>
      </c>
      <c r="G9880" s="1" t="s">
        <v>265</v>
      </c>
      <c r="H9880" s="1">
        <v>2016</v>
      </c>
      <c r="I9880" s="60">
        <f>VLOOKUP(H9880,PROCV!E$33:F$44,2,0)</f>
        <v>1.0294742132043471</v>
      </c>
      <c r="J9880" s="71">
        <v>878000</v>
      </c>
      <c r="K9880" s="44">
        <f t="shared" si="154"/>
        <v>903878.35919341678</v>
      </c>
    </row>
    <row r="9881" spans="1:11" s="43" customFormat="1" ht="19.7" customHeight="1" x14ac:dyDescent="0.25">
      <c r="A9881" s="43" t="s">
        <v>198</v>
      </c>
      <c r="B9881" s="1" t="s">
        <v>293</v>
      </c>
      <c r="C9881" s="1" t="s">
        <v>303</v>
      </c>
      <c r="D9881" s="1" t="s">
        <v>302</v>
      </c>
      <c r="E9881" s="45" t="str">
        <f>VLOOKUP(C9881,PROCV!E$50:G$126,3,0)</f>
        <v>Educação e Criação em Artes</v>
      </c>
      <c r="F9881" s="1" t="s">
        <v>416</v>
      </c>
      <c r="G9881" s="1" t="s">
        <v>236</v>
      </c>
      <c r="H9881" s="1">
        <v>2016</v>
      </c>
      <c r="I9881" s="60">
        <f>VLOOKUP(H9881,PROCV!E$33:F$44,2,0)</f>
        <v>1.0294742132043471</v>
      </c>
      <c r="J9881" s="1">
        <v>732</v>
      </c>
      <c r="K9881" s="44">
        <f t="shared" si="154"/>
        <v>753.57512406558203</v>
      </c>
    </row>
    <row r="9882" spans="1:11" s="43" customFormat="1" ht="19.7" customHeight="1" x14ac:dyDescent="0.25">
      <c r="A9882" s="43" t="s">
        <v>198</v>
      </c>
      <c r="B9882" s="1" t="s">
        <v>293</v>
      </c>
      <c r="C9882" s="1" t="s">
        <v>303</v>
      </c>
      <c r="D9882" s="1" t="s">
        <v>302</v>
      </c>
      <c r="E9882" s="45" t="str">
        <f>VLOOKUP(C9882,PROCV!E$50:G$126,3,0)</f>
        <v>Educação e Criação em Artes</v>
      </c>
      <c r="F9882" s="1" t="s">
        <v>416</v>
      </c>
      <c r="G9882" s="1" t="s">
        <v>236</v>
      </c>
      <c r="H9882" s="1">
        <v>2016</v>
      </c>
      <c r="I9882" s="60">
        <f>VLOOKUP(H9882,PROCV!E$33:F$44,2,0)</f>
        <v>1.0294742132043471</v>
      </c>
      <c r="J9882" s="71">
        <v>3606</v>
      </c>
      <c r="K9882" s="44">
        <f t="shared" si="154"/>
        <v>3712.2840128148755</v>
      </c>
    </row>
    <row r="9883" spans="1:11" s="43" customFormat="1" ht="19.7" customHeight="1" x14ac:dyDescent="0.25">
      <c r="A9883" s="43" t="s">
        <v>198</v>
      </c>
      <c r="B9883" s="1" t="s">
        <v>293</v>
      </c>
      <c r="C9883" s="1" t="s">
        <v>303</v>
      </c>
      <c r="D9883" s="1" t="s">
        <v>302</v>
      </c>
      <c r="E9883" s="45" t="str">
        <f>VLOOKUP(C9883,PROCV!E$50:G$126,3,0)</f>
        <v>Educação e Criação em Artes</v>
      </c>
      <c r="F9883" s="1" t="s">
        <v>416</v>
      </c>
      <c r="G9883" s="1" t="s">
        <v>236</v>
      </c>
      <c r="H9883" s="1">
        <v>2016</v>
      </c>
      <c r="I9883" s="60">
        <f>VLOOKUP(H9883,PROCV!E$33:F$44,2,0)</f>
        <v>1.0294742132043471</v>
      </c>
      <c r="J9883" s="71">
        <v>2868</v>
      </c>
      <c r="K9883" s="44">
        <f t="shared" si="154"/>
        <v>2952.5320434700675</v>
      </c>
    </row>
    <row r="9884" spans="1:11" s="43" customFormat="1" ht="19.7" customHeight="1" x14ac:dyDescent="0.25">
      <c r="A9884" s="43" t="s">
        <v>198</v>
      </c>
      <c r="B9884" s="1" t="s">
        <v>293</v>
      </c>
      <c r="C9884" s="1" t="s">
        <v>246</v>
      </c>
      <c r="D9884" s="1" t="s">
        <v>245</v>
      </c>
      <c r="E9884" s="45" t="str">
        <f>VLOOKUP(C9884,PROCV!E$50:G$126,3,0)</f>
        <v>Artes Cênicas e Espetáculos</v>
      </c>
      <c r="F9884" s="1" t="s">
        <v>416</v>
      </c>
      <c r="G9884" s="1" t="s">
        <v>236</v>
      </c>
      <c r="H9884" s="1">
        <v>2016</v>
      </c>
      <c r="I9884" s="60">
        <f>VLOOKUP(H9884,PROCV!E$33:F$44,2,0)</f>
        <v>1.0294742132043471</v>
      </c>
      <c r="J9884" s="71">
        <v>83497</v>
      </c>
      <c r="K9884" s="44">
        <f t="shared" si="154"/>
        <v>85958.008379923369</v>
      </c>
    </row>
    <row r="9885" spans="1:11" s="43" customFormat="1" ht="19.7" customHeight="1" x14ac:dyDescent="0.25">
      <c r="A9885" s="43" t="s">
        <v>198</v>
      </c>
      <c r="B9885" s="1" t="s">
        <v>293</v>
      </c>
      <c r="C9885" s="1" t="s">
        <v>246</v>
      </c>
      <c r="D9885" s="1" t="s">
        <v>245</v>
      </c>
      <c r="E9885" s="45" t="str">
        <f>VLOOKUP(C9885,PROCV!E$50:G$126,3,0)</f>
        <v>Artes Cênicas e Espetáculos</v>
      </c>
      <c r="F9885" s="1" t="s">
        <v>416</v>
      </c>
      <c r="G9885" s="1" t="s">
        <v>236</v>
      </c>
      <c r="H9885" s="1">
        <v>2016</v>
      </c>
      <c r="I9885" s="60">
        <f>VLOOKUP(H9885,PROCV!E$33:F$44,2,0)</f>
        <v>1.0294742132043471</v>
      </c>
      <c r="J9885" s="71">
        <v>4845</v>
      </c>
      <c r="K9885" s="44">
        <f t="shared" si="154"/>
        <v>4987.8025629750618</v>
      </c>
    </row>
    <row r="9886" spans="1:11" s="43" customFormat="1" ht="19.7" customHeight="1" x14ac:dyDescent="0.25">
      <c r="A9886" s="43" t="s">
        <v>198</v>
      </c>
      <c r="B9886" s="1" t="s">
        <v>293</v>
      </c>
      <c r="C9886" s="1" t="s">
        <v>322</v>
      </c>
      <c r="D9886" s="1" t="s">
        <v>321</v>
      </c>
      <c r="E9886" s="45" t="str">
        <f>VLOOKUP(C9886,PROCV!E$50:G$126,3,0)</f>
        <v>Artes Cênicas e Espetáculos</v>
      </c>
      <c r="F9886" s="1" t="s">
        <v>416</v>
      </c>
      <c r="G9886" s="1" t="s">
        <v>236</v>
      </c>
      <c r="H9886" s="1">
        <v>2016</v>
      </c>
      <c r="I9886" s="60">
        <f>VLOOKUP(H9886,PROCV!E$33:F$44,2,0)</f>
        <v>1.0294742132043471</v>
      </c>
      <c r="J9886" s="71">
        <v>11375</v>
      </c>
      <c r="K9886" s="44">
        <f t="shared" si="154"/>
        <v>11710.269175199448</v>
      </c>
    </row>
    <row r="9887" spans="1:11" s="43" customFormat="1" ht="19.7" customHeight="1" x14ac:dyDescent="0.25">
      <c r="A9887" s="43" t="s">
        <v>198</v>
      </c>
      <c r="B9887" s="1" t="s">
        <v>293</v>
      </c>
      <c r="C9887" s="1" t="s">
        <v>238</v>
      </c>
      <c r="D9887" s="1" t="s">
        <v>237</v>
      </c>
      <c r="E9887" s="45" t="str">
        <f>VLOOKUP(C9887,PROCV!E$50:G$126,3,0)</f>
        <v>Artes Cênicas e Espetáculos</v>
      </c>
      <c r="F9887" s="1" t="s">
        <v>416</v>
      </c>
      <c r="G9887" s="1" t="s">
        <v>236</v>
      </c>
      <c r="H9887" s="1">
        <v>2016</v>
      </c>
      <c r="I9887" s="60">
        <f>VLOOKUP(H9887,PROCV!E$33:F$44,2,0)</f>
        <v>1.0294742132043471</v>
      </c>
      <c r="J9887" s="71">
        <v>4616</v>
      </c>
      <c r="K9887" s="44">
        <f t="shared" si="154"/>
        <v>4752.0529681512662</v>
      </c>
    </row>
    <row r="9888" spans="1:11" s="43" customFormat="1" ht="19.7" customHeight="1" x14ac:dyDescent="0.25">
      <c r="A9888" s="43" t="s">
        <v>198</v>
      </c>
      <c r="B9888" s="1" t="s">
        <v>293</v>
      </c>
      <c r="C9888" s="1" t="s">
        <v>238</v>
      </c>
      <c r="D9888" s="1" t="s">
        <v>237</v>
      </c>
      <c r="E9888" s="45" t="str">
        <f>VLOOKUP(C9888,PROCV!E$50:G$126,3,0)</f>
        <v>Artes Cênicas e Espetáculos</v>
      </c>
      <c r="F9888" s="1" t="s">
        <v>416</v>
      </c>
      <c r="G9888" s="1" t="s">
        <v>236</v>
      </c>
      <c r="H9888" s="1">
        <v>2016</v>
      </c>
      <c r="I9888" s="60">
        <f>VLOOKUP(H9888,PROCV!E$33:F$44,2,0)</f>
        <v>1.0294742132043471</v>
      </c>
      <c r="J9888" s="71">
        <v>166122</v>
      </c>
      <c r="K9888" s="44">
        <f t="shared" si="154"/>
        <v>171018.31524593255</v>
      </c>
    </row>
    <row r="9889" spans="1:11" s="43" customFormat="1" ht="19.7" customHeight="1" x14ac:dyDescent="0.25">
      <c r="A9889" s="43" t="s">
        <v>198</v>
      </c>
      <c r="B9889" s="1" t="s">
        <v>293</v>
      </c>
      <c r="C9889" s="1" t="s">
        <v>238</v>
      </c>
      <c r="D9889" s="1" t="s">
        <v>237</v>
      </c>
      <c r="E9889" s="45" t="str">
        <f>VLOOKUP(C9889,PROCV!E$50:G$126,3,0)</f>
        <v>Artes Cênicas e Espetáculos</v>
      </c>
      <c r="F9889" s="1" t="s">
        <v>416</v>
      </c>
      <c r="G9889" s="1" t="s">
        <v>236</v>
      </c>
      <c r="H9889" s="1">
        <v>2016</v>
      </c>
      <c r="I9889" s="60">
        <f>VLOOKUP(H9889,PROCV!E$33:F$44,2,0)</f>
        <v>1.0294742132043471</v>
      </c>
      <c r="J9889" s="71">
        <v>14650</v>
      </c>
      <c r="K9889" s="44">
        <f t="shared" si="154"/>
        <v>15081.797223443684</v>
      </c>
    </row>
    <row r="9890" spans="1:11" s="43" customFormat="1" ht="19.7" customHeight="1" x14ac:dyDescent="0.25">
      <c r="A9890" s="43" t="s">
        <v>198</v>
      </c>
      <c r="B9890" s="1" t="s">
        <v>293</v>
      </c>
      <c r="C9890" s="1" t="s">
        <v>241</v>
      </c>
      <c r="D9890" s="1" t="s">
        <v>240</v>
      </c>
      <c r="E9890" s="45" t="str">
        <f>VLOOKUP(C9890,PROCV!E$50:G$126,3,0)</f>
        <v>Artes Cênicas e Espetáculos</v>
      </c>
      <c r="F9890" s="1" t="s">
        <v>416</v>
      </c>
      <c r="G9890" s="1" t="s">
        <v>236</v>
      </c>
      <c r="H9890" s="1">
        <v>2016</v>
      </c>
      <c r="I9890" s="60">
        <f>VLOOKUP(H9890,PROCV!E$33:F$44,2,0)</f>
        <v>1.0294742132043471</v>
      </c>
      <c r="J9890" s="71">
        <v>10650</v>
      </c>
      <c r="K9890" s="44">
        <f t="shared" si="154"/>
        <v>10963.900370626296</v>
      </c>
    </row>
    <row r="9891" spans="1:11" s="43" customFormat="1" ht="19.7" customHeight="1" x14ac:dyDescent="0.25">
      <c r="A9891" s="43" t="s">
        <v>198</v>
      </c>
      <c r="B9891" s="1" t="s">
        <v>293</v>
      </c>
      <c r="C9891" s="1" t="s">
        <v>241</v>
      </c>
      <c r="D9891" s="1" t="s">
        <v>240</v>
      </c>
      <c r="E9891" s="45" t="str">
        <f>VLOOKUP(C9891,PROCV!E$50:G$126,3,0)</f>
        <v>Artes Cênicas e Espetáculos</v>
      </c>
      <c r="F9891" s="1" t="s">
        <v>416</v>
      </c>
      <c r="G9891" s="1" t="s">
        <v>236</v>
      </c>
      <c r="H9891" s="1">
        <v>2016</v>
      </c>
      <c r="I9891" s="60">
        <f>VLOOKUP(H9891,PROCV!E$33:F$44,2,0)</f>
        <v>1.0294742132043471</v>
      </c>
      <c r="J9891" s="71">
        <v>827298</v>
      </c>
      <c r="K9891" s="44">
        <f t="shared" si="154"/>
        <v>851681.95763552992</v>
      </c>
    </row>
    <row r="9892" spans="1:11" s="43" customFormat="1" ht="19.7" customHeight="1" x14ac:dyDescent="0.25">
      <c r="A9892" s="43" t="s">
        <v>198</v>
      </c>
      <c r="B9892" s="1" t="s">
        <v>293</v>
      </c>
      <c r="C9892" s="1" t="s">
        <v>241</v>
      </c>
      <c r="D9892" s="1" t="s">
        <v>240</v>
      </c>
      <c r="E9892" s="45" t="str">
        <f>VLOOKUP(C9892,PROCV!E$50:G$126,3,0)</f>
        <v>Artes Cênicas e Espetáculos</v>
      </c>
      <c r="F9892" s="1" t="s">
        <v>416</v>
      </c>
      <c r="G9892" s="1" t="s">
        <v>236</v>
      </c>
      <c r="H9892" s="1">
        <v>2016</v>
      </c>
      <c r="I9892" s="60">
        <f>VLOOKUP(H9892,PROCV!E$33:F$44,2,0)</f>
        <v>1.0294742132043471</v>
      </c>
      <c r="J9892" s="71">
        <v>141575</v>
      </c>
      <c r="K9892" s="44">
        <f t="shared" si="154"/>
        <v>145747.81173440543</v>
      </c>
    </row>
    <row r="9893" spans="1:11" s="43" customFormat="1" ht="19.7" customHeight="1" x14ac:dyDescent="0.25">
      <c r="A9893" s="43" t="s">
        <v>198</v>
      </c>
      <c r="B9893" s="1" t="s">
        <v>293</v>
      </c>
      <c r="C9893" s="1" t="s">
        <v>241</v>
      </c>
      <c r="D9893" s="1" t="s">
        <v>240</v>
      </c>
      <c r="E9893" s="45" t="str">
        <f>VLOOKUP(C9893,PROCV!E$50:G$126,3,0)</f>
        <v>Artes Cênicas e Espetáculos</v>
      </c>
      <c r="F9893" s="1" t="s">
        <v>416</v>
      </c>
      <c r="G9893" s="1" t="s">
        <v>236</v>
      </c>
      <c r="H9893" s="1">
        <v>2016</v>
      </c>
      <c r="I9893" s="60">
        <f>VLOOKUP(H9893,PROCV!E$33:F$44,2,0)</f>
        <v>1.0294742132043471</v>
      </c>
      <c r="J9893" s="71">
        <v>44906</v>
      </c>
      <c r="K9893" s="44">
        <f t="shared" si="154"/>
        <v>46229.569018154412</v>
      </c>
    </row>
    <row r="9894" spans="1:11" s="43" customFormat="1" ht="19.7" customHeight="1" x14ac:dyDescent="0.25">
      <c r="A9894" s="43" t="s">
        <v>198</v>
      </c>
      <c r="B9894" s="1" t="s">
        <v>293</v>
      </c>
      <c r="C9894" s="1" t="s">
        <v>313</v>
      </c>
      <c r="D9894" s="1" t="s">
        <v>312</v>
      </c>
      <c r="E9894" s="45" t="str">
        <f>VLOOKUP(C9894,PROCV!E$50:G$126,3,0)</f>
        <v>Patrimônio</v>
      </c>
      <c r="F9894" s="1" t="s">
        <v>415</v>
      </c>
      <c r="G9894" s="1" t="s">
        <v>265</v>
      </c>
      <c r="H9894" s="1">
        <v>2016</v>
      </c>
      <c r="I9894" s="60">
        <f>VLOOKUP(H9894,PROCV!E$33:F$44,2,0)</f>
        <v>1.0294742132043471</v>
      </c>
      <c r="J9894" s="71">
        <v>257220</v>
      </c>
      <c r="K9894" s="44">
        <f t="shared" si="154"/>
        <v>264801.35712042218</v>
      </c>
    </row>
    <row r="9895" spans="1:11" s="43" customFormat="1" ht="19.7" customHeight="1" x14ac:dyDescent="0.25">
      <c r="A9895" s="43" t="s">
        <v>198</v>
      </c>
      <c r="B9895" s="1" t="s">
        <v>293</v>
      </c>
      <c r="C9895" s="1" t="s">
        <v>301</v>
      </c>
      <c r="D9895" s="1" t="s">
        <v>300</v>
      </c>
      <c r="E9895" s="45" t="str">
        <f>VLOOKUP(C9895,PROCV!E$50:G$126,3,0)</f>
        <v>Patrimônio</v>
      </c>
      <c r="F9895" s="1" t="s">
        <v>416</v>
      </c>
      <c r="G9895" s="1" t="s">
        <v>236</v>
      </c>
      <c r="H9895" s="1">
        <v>2016</v>
      </c>
      <c r="I9895" s="60">
        <f>VLOOKUP(H9895,PROCV!E$33:F$44,2,0)</f>
        <v>1.0294742132043471</v>
      </c>
      <c r="J9895" s="71">
        <v>225068</v>
      </c>
      <c r="K9895" s="44">
        <f t="shared" si="154"/>
        <v>231701.70221747598</v>
      </c>
    </row>
    <row r="9896" spans="1:11" s="43" customFormat="1" ht="19.7" customHeight="1" x14ac:dyDescent="0.25">
      <c r="A9896" s="43" t="s">
        <v>198</v>
      </c>
      <c r="B9896" s="1" t="s">
        <v>293</v>
      </c>
      <c r="C9896" s="1" t="s">
        <v>301</v>
      </c>
      <c r="D9896" s="1" t="s">
        <v>300</v>
      </c>
      <c r="E9896" s="45" t="str">
        <f>VLOOKUP(C9896,PROCV!E$50:G$126,3,0)</f>
        <v>Patrimônio</v>
      </c>
      <c r="F9896" s="1" t="s">
        <v>416</v>
      </c>
      <c r="G9896" s="1" t="s">
        <v>236</v>
      </c>
      <c r="H9896" s="1">
        <v>2016</v>
      </c>
      <c r="I9896" s="60">
        <f>VLOOKUP(H9896,PROCV!E$33:F$44,2,0)</f>
        <v>1.0294742132043471</v>
      </c>
      <c r="J9896" s="71">
        <v>178836</v>
      </c>
      <c r="K9896" s="44">
        <f t="shared" si="154"/>
        <v>184107.05039261261</v>
      </c>
    </row>
    <row r="9897" spans="1:11" s="43" customFormat="1" ht="19.7" customHeight="1" x14ac:dyDescent="0.25">
      <c r="A9897" s="43" t="s">
        <v>198</v>
      </c>
      <c r="B9897" s="1" t="s">
        <v>293</v>
      </c>
      <c r="C9897" s="1" t="s">
        <v>318</v>
      </c>
      <c r="D9897" s="1" t="s">
        <v>317</v>
      </c>
      <c r="E9897" s="45" t="str">
        <f>VLOOKUP(C9897,PROCV!E$50:G$126,3,0)</f>
        <v>Patrimônio</v>
      </c>
      <c r="F9897" s="1" t="s">
        <v>415</v>
      </c>
      <c r="G9897" s="1" t="s">
        <v>265</v>
      </c>
      <c r="H9897" s="1">
        <v>2016</v>
      </c>
      <c r="I9897" s="60">
        <f>VLOOKUP(H9897,PROCV!E$33:F$44,2,0)</f>
        <v>1.0294742132043471</v>
      </c>
      <c r="J9897" s="71">
        <v>294062</v>
      </c>
      <c r="K9897" s="44">
        <f t="shared" si="154"/>
        <v>302729.24608329672</v>
      </c>
    </row>
    <row r="9898" spans="1:11" s="43" customFormat="1" ht="19.7" customHeight="1" x14ac:dyDescent="0.25">
      <c r="A9898" s="43" t="s">
        <v>198</v>
      </c>
      <c r="B9898" s="1" t="s">
        <v>293</v>
      </c>
      <c r="C9898" s="1" t="s">
        <v>326</v>
      </c>
      <c r="D9898" s="1" t="s">
        <v>325</v>
      </c>
      <c r="E9898" s="45" t="str">
        <f>VLOOKUP(C9898,PROCV!E$50:G$126,3,0)</f>
        <v>NA</v>
      </c>
      <c r="F9898" s="1" t="s">
        <v>415</v>
      </c>
      <c r="G9898" s="1" t="s">
        <v>265</v>
      </c>
      <c r="H9898" s="1">
        <v>2016</v>
      </c>
      <c r="I9898" s="60">
        <f>VLOOKUP(H9898,PROCV!E$33:F$44,2,0)</f>
        <v>1.0294742132043471</v>
      </c>
      <c r="J9898" s="71">
        <v>100000</v>
      </c>
      <c r="K9898" s="44">
        <f t="shared" si="154"/>
        <v>102947.4213204347</v>
      </c>
    </row>
    <row r="9899" spans="1:11" s="43" customFormat="1" ht="19.7" customHeight="1" x14ac:dyDescent="0.25">
      <c r="A9899" s="43" t="s">
        <v>198</v>
      </c>
      <c r="B9899" s="1" t="s">
        <v>293</v>
      </c>
      <c r="C9899" s="1" t="s">
        <v>311</v>
      </c>
      <c r="D9899" s="1" t="s">
        <v>310</v>
      </c>
      <c r="E9899" s="45" t="str">
        <f>VLOOKUP(C9899,PROCV!E$50:G$126,3,0)</f>
        <v>Artes Cênicas e Espetáculos</v>
      </c>
      <c r="F9899" s="1" t="s">
        <v>416</v>
      </c>
      <c r="G9899" s="1" t="s">
        <v>236</v>
      </c>
      <c r="H9899" s="1">
        <v>2016</v>
      </c>
      <c r="I9899" s="60">
        <f>VLOOKUP(H9899,PROCV!E$33:F$44,2,0)</f>
        <v>1.0294742132043471</v>
      </c>
      <c r="J9899" s="71">
        <v>78720</v>
      </c>
      <c r="K9899" s="44">
        <f t="shared" si="154"/>
        <v>81040.210063446197</v>
      </c>
    </row>
    <row r="9900" spans="1:11" s="43" customFormat="1" ht="19.7" customHeight="1" x14ac:dyDescent="0.25">
      <c r="A9900" s="43" t="s">
        <v>200</v>
      </c>
      <c r="B9900" s="1" t="s">
        <v>293</v>
      </c>
      <c r="C9900" s="1" t="s">
        <v>309</v>
      </c>
      <c r="D9900" s="1" t="s">
        <v>308</v>
      </c>
      <c r="E9900" s="45" t="str">
        <f>VLOOKUP(C9900,PROCV!E$50:G$126,3,0)</f>
        <v>NA</v>
      </c>
      <c r="F9900" s="1" t="s">
        <v>416</v>
      </c>
      <c r="G9900" s="1" t="s">
        <v>236</v>
      </c>
      <c r="H9900" s="1">
        <v>2016</v>
      </c>
      <c r="I9900" s="60">
        <f>VLOOKUP(H9900,PROCV!E$33:F$44,2,0)</f>
        <v>1.0294742132043471</v>
      </c>
      <c r="J9900" s="71">
        <v>415000</v>
      </c>
      <c r="K9900" s="44">
        <f t="shared" si="154"/>
        <v>427231.79847980401</v>
      </c>
    </row>
    <row r="9901" spans="1:11" s="43" customFormat="1" ht="19.7" customHeight="1" x14ac:dyDescent="0.25">
      <c r="A9901" s="43" t="s">
        <v>200</v>
      </c>
      <c r="B9901" s="1" t="s">
        <v>293</v>
      </c>
      <c r="C9901" s="1" t="s">
        <v>291</v>
      </c>
      <c r="D9901" s="1" t="s">
        <v>290</v>
      </c>
      <c r="E9901" s="45" t="str">
        <f>VLOOKUP(C9901,PROCV!E$50:G$126,3,0)</f>
        <v>NA</v>
      </c>
      <c r="F9901" s="1" t="s">
        <v>416</v>
      </c>
      <c r="G9901" s="1" t="s">
        <v>236</v>
      </c>
      <c r="H9901" s="1">
        <v>2016</v>
      </c>
      <c r="I9901" s="60">
        <f>VLOOKUP(H9901,PROCV!E$33:F$44,2,0)</f>
        <v>1.0294742132043471</v>
      </c>
      <c r="J9901" s="71">
        <v>632499</v>
      </c>
      <c r="K9901" s="44">
        <f t="shared" si="154"/>
        <v>651141.41037753632</v>
      </c>
    </row>
    <row r="9902" spans="1:11" s="43" customFormat="1" ht="19.7" customHeight="1" x14ac:dyDescent="0.25">
      <c r="A9902" s="43" t="s">
        <v>200</v>
      </c>
      <c r="B9902" s="1" t="s">
        <v>293</v>
      </c>
      <c r="C9902" s="1" t="s">
        <v>291</v>
      </c>
      <c r="D9902" s="1" t="s">
        <v>290</v>
      </c>
      <c r="E9902" s="45" t="str">
        <f>VLOOKUP(C9902,PROCV!E$50:G$126,3,0)</f>
        <v>NA</v>
      </c>
      <c r="F9902" s="1" t="s">
        <v>416</v>
      </c>
      <c r="G9902" s="1" t="s">
        <v>236</v>
      </c>
      <c r="H9902" s="1">
        <v>2016</v>
      </c>
      <c r="I9902" s="60">
        <f>VLOOKUP(H9902,PROCV!E$33:F$44,2,0)</f>
        <v>1.0294742132043471</v>
      </c>
      <c r="J9902" s="71">
        <v>277574</v>
      </c>
      <c r="K9902" s="44">
        <f t="shared" si="154"/>
        <v>285755.2752559834</v>
      </c>
    </row>
    <row r="9903" spans="1:11" s="43" customFormat="1" ht="19.7" customHeight="1" x14ac:dyDescent="0.25">
      <c r="A9903" s="43" t="s">
        <v>200</v>
      </c>
      <c r="B9903" s="1" t="s">
        <v>293</v>
      </c>
      <c r="C9903" s="1" t="s">
        <v>291</v>
      </c>
      <c r="D9903" s="1" t="s">
        <v>290</v>
      </c>
      <c r="E9903" s="45" t="str">
        <f>VLOOKUP(C9903,PROCV!E$50:G$126,3,0)</f>
        <v>NA</v>
      </c>
      <c r="F9903" s="1" t="s">
        <v>416</v>
      </c>
      <c r="G9903" s="1" t="s">
        <v>236</v>
      </c>
      <c r="H9903" s="1">
        <v>2016</v>
      </c>
      <c r="I9903" s="60">
        <f>VLOOKUP(H9903,PROCV!E$33:F$44,2,0)</f>
        <v>1.0294742132043471</v>
      </c>
      <c r="J9903" s="71">
        <v>409730</v>
      </c>
      <c r="K9903" s="44">
        <f t="shared" si="154"/>
        <v>421806.46937621711</v>
      </c>
    </row>
    <row r="9904" spans="1:11" s="43" customFormat="1" ht="19.7" customHeight="1" x14ac:dyDescent="0.25">
      <c r="A9904" s="43" t="s">
        <v>200</v>
      </c>
      <c r="B9904" s="1" t="s">
        <v>293</v>
      </c>
      <c r="C9904" s="1" t="s">
        <v>299</v>
      </c>
      <c r="D9904" s="1" t="s">
        <v>298</v>
      </c>
      <c r="E9904" s="45" t="str">
        <f>VLOOKUP(C9904,PROCV!E$50:G$126,3,0)</f>
        <v>NA</v>
      </c>
      <c r="F9904" s="1" t="s">
        <v>416</v>
      </c>
      <c r="G9904" s="1" t="s">
        <v>236</v>
      </c>
      <c r="H9904" s="1">
        <v>2016</v>
      </c>
      <c r="I9904" s="60">
        <f>VLOOKUP(H9904,PROCV!E$33:F$44,2,0)</f>
        <v>1.0294742132043471</v>
      </c>
      <c r="J9904" s="71">
        <v>14040</v>
      </c>
      <c r="K9904" s="44">
        <f t="shared" si="154"/>
        <v>14453.817953389032</v>
      </c>
    </row>
    <row r="9905" spans="1:11" s="43" customFormat="1" ht="19.7" customHeight="1" x14ac:dyDescent="0.25">
      <c r="A9905" s="43" t="s">
        <v>200</v>
      </c>
      <c r="B9905" s="1" t="s">
        <v>293</v>
      </c>
      <c r="C9905" s="1" t="s">
        <v>287</v>
      </c>
      <c r="D9905" s="1" t="s">
        <v>286</v>
      </c>
      <c r="E9905" s="45" t="str">
        <f>VLOOKUP(C9905,PROCV!E$50:G$126,3,0)</f>
        <v>Música</v>
      </c>
      <c r="F9905" s="1" t="s">
        <v>416</v>
      </c>
      <c r="G9905" s="1" t="s">
        <v>236</v>
      </c>
      <c r="H9905" s="1">
        <v>2016</v>
      </c>
      <c r="I9905" s="60">
        <f>VLOOKUP(H9905,PROCV!E$33:F$44,2,0)</f>
        <v>1.0294742132043471</v>
      </c>
      <c r="J9905" s="71">
        <v>54663</v>
      </c>
      <c r="K9905" s="44">
        <f t="shared" si="154"/>
        <v>56274.148916389226</v>
      </c>
    </row>
    <row r="9906" spans="1:11" s="43" customFormat="1" ht="19.7" customHeight="1" x14ac:dyDescent="0.25">
      <c r="A9906" s="43" t="s">
        <v>200</v>
      </c>
      <c r="B9906" s="1" t="s">
        <v>293</v>
      </c>
      <c r="C9906" s="1" t="s">
        <v>287</v>
      </c>
      <c r="D9906" s="1" t="s">
        <v>286</v>
      </c>
      <c r="E9906" s="45" t="str">
        <f>VLOOKUP(C9906,PROCV!E$50:G$126,3,0)</f>
        <v>Música</v>
      </c>
      <c r="F9906" s="1" t="s">
        <v>416</v>
      </c>
      <c r="G9906" s="1" t="s">
        <v>236</v>
      </c>
      <c r="H9906" s="1">
        <v>2016</v>
      </c>
      <c r="I9906" s="60">
        <f>VLOOKUP(H9906,PROCV!E$33:F$44,2,0)</f>
        <v>1.0294742132043471</v>
      </c>
      <c r="J9906" s="71">
        <v>4114</v>
      </c>
      <c r="K9906" s="44">
        <f t="shared" si="154"/>
        <v>4235.2569131226837</v>
      </c>
    </row>
    <row r="9907" spans="1:11" s="43" customFormat="1" ht="19.7" customHeight="1" x14ac:dyDescent="0.25">
      <c r="A9907" s="43" t="s">
        <v>200</v>
      </c>
      <c r="B9907" s="1" t="s">
        <v>293</v>
      </c>
      <c r="C9907" s="1" t="s">
        <v>285</v>
      </c>
      <c r="D9907" s="1" t="s">
        <v>284</v>
      </c>
      <c r="E9907" s="45" t="str">
        <f>VLOOKUP(C9907,PROCV!E$50:G$126,3,0)</f>
        <v>Editorial</v>
      </c>
      <c r="F9907" s="1" t="s">
        <v>416</v>
      </c>
      <c r="G9907" s="1" t="s">
        <v>236</v>
      </c>
      <c r="H9907" s="1">
        <v>2016</v>
      </c>
      <c r="I9907" s="60">
        <f>VLOOKUP(H9907,PROCV!E$33:F$44,2,0)</f>
        <v>1.0294742132043471</v>
      </c>
      <c r="J9907" s="71">
        <v>13389</v>
      </c>
      <c r="K9907" s="44">
        <f t="shared" si="154"/>
        <v>13783.630240593004</v>
      </c>
    </row>
    <row r="9908" spans="1:11" s="43" customFormat="1" ht="19.7" customHeight="1" x14ac:dyDescent="0.25">
      <c r="A9908" s="43" t="s">
        <v>200</v>
      </c>
      <c r="B9908" s="1" t="s">
        <v>293</v>
      </c>
      <c r="C9908" s="1" t="s">
        <v>285</v>
      </c>
      <c r="D9908" s="1" t="s">
        <v>284</v>
      </c>
      <c r="E9908" s="45" t="str">
        <f>VLOOKUP(C9908,PROCV!E$50:G$126,3,0)</f>
        <v>Editorial</v>
      </c>
      <c r="F9908" s="1" t="s">
        <v>416</v>
      </c>
      <c r="G9908" s="1" t="s">
        <v>236</v>
      </c>
      <c r="H9908" s="1">
        <v>2016</v>
      </c>
      <c r="I9908" s="60">
        <f>VLOOKUP(H9908,PROCV!E$33:F$44,2,0)</f>
        <v>1.0294742132043471</v>
      </c>
      <c r="J9908" s="71">
        <v>379499</v>
      </c>
      <c r="K9908" s="44">
        <f t="shared" si="154"/>
        <v>390684.43443683651</v>
      </c>
    </row>
    <row r="9909" spans="1:11" s="43" customFormat="1" ht="19.7" customHeight="1" x14ac:dyDescent="0.25">
      <c r="A9909" s="43" t="s">
        <v>200</v>
      </c>
      <c r="B9909" s="1" t="s">
        <v>293</v>
      </c>
      <c r="C9909" s="1" t="s">
        <v>285</v>
      </c>
      <c r="D9909" s="1" t="s">
        <v>284</v>
      </c>
      <c r="E9909" s="45" t="str">
        <f>VLOOKUP(C9909,PROCV!E$50:G$126,3,0)</f>
        <v>Editorial</v>
      </c>
      <c r="F9909" s="1" t="s">
        <v>416</v>
      </c>
      <c r="G9909" s="1" t="s">
        <v>236</v>
      </c>
      <c r="H9909" s="1">
        <v>2016</v>
      </c>
      <c r="I9909" s="60">
        <f>VLOOKUP(H9909,PROCV!E$33:F$44,2,0)</f>
        <v>1.0294742132043471</v>
      </c>
      <c r="J9909" s="71">
        <v>80149</v>
      </c>
      <c r="K9909" s="44">
        <f t="shared" si="154"/>
        <v>82511.32871411521</v>
      </c>
    </row>
    <row r="9910" spans="1:11" s="43" customFormat="1" ht="19.7" customHeight="1" x14ac:dyDescent="0.25">
      <c r="A9910" s="43" t="s">
        <v>200</v>
      </c>
      <c r="B9910" s="1" t="s">
        <v>293</v>
      </c>
      <c r="C9910" s="1" t="s">
        <v>283</v>
      </c>
      <c r="D9910" s="1" t="s">
        <v>282</v>
      </c>
      <c r="E9910" s="45" t="str">
        <f>VLOOKUP(C9910,PROCV!E$50:G$126,3,0)</f>
        <v>Editorial</v>
      </c>
      <c r="F9910" s="1" t="s">
        <v>416</v>
      </c>
      <c r="G9910" s="1" t="s">
        <v>236</v>
      </c>
      <c r="H9910" s="1">
        <v>2016</v>
      </c>
      <c r="I9910" s="60">
        <f>VLOOKUP(H9910,PROCV!E$33:F$44,2,0)</f>
        <v>1.0294742132043471</v>
      </c>
      <c r="J9910" s="71">
        <v>20300</v>
      </c>
      <c r="K9910" s="44">
        <f t="shared" si="154"/>
        <v>20898.326528048245</v>
      </c>
    </row>
    <row r="9911" spans="1:11" s="43" customFormat="1" ht="19.7" customHeight="1" x14ac:dyDescent="0.25">
      <c r="A9911" s="43" t="s">
        <v>200</v>
      </c>
      <c r="B9911" s="1" t="s">
        <v>293</v>
      </c>
      <c r="C9911" s="1" t="s">
        <v>277</v>
      </c>
      <c r="D9911" s="1" t="s">
        <v>276</v>
      </c>
      <c r="E9911" s="45" t="str">
        <f>VLOOKUP(C9911,PROCV!E$50:G$126,3,0)</f>
        <v>Editorial</v>
      </c>
      <c r="F9911" s="1" t="s">
        <v>416</v>
      </c>
      <c r="G9911" s="1" t="s">
        <v>236</v>
      </c>
      <c r="H9911" s="1">
        <v>2016</v>
      </c>
      <c r="I9911" s="60">
        <f>VLOOKUP(H9911,PROCV!E$33:F$44,2,0)</f>
        <v>1.0294742132043471</v>
      </c>
      <c r="J9911" s="71">
        <v>10263</v>
      </c>
      <c r="K9911" s="44">
        <f t="shared" si="154"/>
        <v>10565.493850116214</v>
      </c>
    </row>
    <row r="9912" spans="1:11" s="43" customFormat="1" ht="19.7" customHeight="1" x14ac:dyDescent="0.25">
      <c r="A9912" s="43" t="s">
        <v>200</v>
      </c>
      <c r="B9912" s="1" t="s">
        <v>293</v>
      </c>
      <c r="C9912" s="1" t="s">
        <v>277</v>
      </c>
      <c r="D9912" s="1" t="s">
        <v>276</v>
      </c>
      <c r="E9912" s="45" t="str">
        <f>VLOOKUP(C9912,PROCV!E$50:G$126,3,0)</f>
        <v>Editorial</v>
      </c>
      <c r="F9912" s="1" t="s">
        <v>416</v>
      </c>
      <c r="G9912" s="1" t="s">
        <v>236</v>
      </c>
      <c r="H9912" s="1">
        <v>2016</v>
      </c>
      <c r="I9912" s="60">
        <f>VLOOKUP(H9912,PROCV!E$33:F$44,2,0)</f>
        <v>1.0294742132043471</v>
      </c>
      <c r="J9912" s="71">
        <v>103243</v>
      </c>
      <c r="K9912" s="44">
        <f t="shared" si="154"/>
        <v>106286.0061938564</v>
      </c>
    </row>
    <row r="9913" spans="1:11" s="43" customFormat="1" ht="19.7" customHeight="1" x14ac:dyDescent="0.25">
      <c r="A9913" s="43" t="s">
        <v>200</v>
      </c>
      <c r="B9913" s="1" t="s">
        <v>293</v>
      </c>
      <c r="C9913" s="1" t="s">
        <v>277</v>
      </c>
      <c r="D9913" s="1" t="s">
        <v>276</v>
      </c>
      <c r="E9913" s="45" t="str">
        <f>VLOOKUP(C9913,PROCV!E$50:G$126,3,0)</f>
        <v>Editorial</v>
      </c>
      <c r="F9913" s="1" t="s">
        <v>416</v>
      </c>
      <c r="G9913" s="1" t="s">
        <v>236</v>
      </c>
      <c r="H9913" s="1">
        <v>2016</v>
      </c>
      <c r="I9913" s="60">
        <f>VLOOKUP(H9913,PROCV!E$33:F$44,2,0)</f>
        <v>1.0294742132043471</v>
      </c>
      <c r="J9913" s="71">
        <v>61299</v>
      </c>
      <c r="K9913" s="44">
        <f t="shared" si="154"/>
        <v>63105.739795213274</v>
      </c>
    </row>
    <row r="9914" spans="1:11" s="43" customFormat="1" ht="19.7" customHeight="1" x14ac:dyDescent="0.25">
      <c r="A9914" s="43" t="s">
        <v>200</v>
      </c>
      <c r="B9914" s="1" t="s">
        <v>293</v>
      </c>
      <c r="C9914" s="1" t="s">
        <v>277</v>
      </c>
      <c r="D9914" s="1" t="s">
        <v>276</v>
      </c>
      <c r="E9914" s="45" t="str">
        <f>VLOOKUP(C9914,PROCV!E$50:G$126,3,0)</f>
        <v>Editorial</v>
      </c>
      <c r="F9914" s="1" t="s">
        <v>416</v>
      </c>
      <c r="G9914" s="1" t="s">
        <v>236</v>
      </c>
      <c r="H9914" s="1">
        <v>2016</v>
      </c>
      <c r="I9914" s="60">
        <f>VLOOKUP(H9914,PROCV!E$33:F$44,2,0)</f>
        <v>1.0294742132043471</v>
      </c>
      <c r="J9914" s="71">
        <v>4000</v>
      </c>
      <c r="K9914" s="44">
        <f t="shared" si="154"/>
        <v>4117.8968528173882</v>
      </c>
    </row>
    <row r="9915" spans="1:11" s="43" customFormat="1" ht="19.7" customHeight="1" x14ac:dyDescent="0.25">
      <c r="A9915" s="43" t="s">
        <v>200</v>
      </c>
      <c r="B9915" s="1" t="s">
        <v>293</v>
      </c>
      <c r="C9915" s="1" t="s">
        <v>307</v>
      </c>
      <c r="D9915" s="1" t="s">
        <v>306</v>
      </c>
      <c r="E9915" s="45" t="str">
        <f>VLOOKUP(C9915,PROCV!E$50:G$126,3,0)</f>
        <v>NA</v>
      </c>
      <c r="F9915" s="1" t="s">
        <v>416</v>
      </c>
      <c r="G9915" s="1" t="s">
        <v>236</v>
      </c>
      <c r="H9915" s="1">
        <v>2016</v>
      </c>
      <c r="I9915" s="60">
        <f>VLOOKUP(H9915,PROCV!E$33:F$44,2,0)</f>
        <v>1.0294742132043471</v>
      </c>
      <c r="J9915" s="71">
        <v>2430</v>
      </c>
      <c r="K9915" s="44">
        <f t="shared" si="154"/>
        <v>2501.6223380865636</v>
      </c>
    </row>
    <row r="9916" spans="1:11" s="43" customFormat="1" ht="19.7" customHeight="1" x14ac:dyDescent="0.25">
      <c r="A9916" s="43" t="s">
        <v>200</v>
      </c>
      <c r="B9916" s="1" t="s">
        <v>293</v>
      </c>
      <c r="C9916" s="1" t="s">
        <v>307</v>
      </c>
      <c r="D9916" s="1" t="s">
        <v>306</v>
      </c>
      <c r="E9916" s="45" t="str">
        <f>VLOOKUP(C9916,PROCV!E$50:G$126,3,0)</f>
        <v>NA</v>
      </c>
      <c r="F9916" s="1" t="s">
        <v>416</v>
      </c>
      <c r="G9916" s="1" t="s">
        <v>236</v>
      </c>
      <c r="H9916" s="1">
        <v>2016</v>
      </c>
      <c r="I9916" s="60">
        <f>VLOOKUP(H9916,PROCV!E$33:F$44,2,0)</f>
        <v>1.0294742132043471</v>
      </c>
      <c r="J9916" s="71">
        <v>27807</v>
      </c>
      <c r="K9916" s="44">
        <f t="shared" si="154"/>
        <v>28626.589446573278</v>
      </c>
    </row>
    <row r="9917" spans="1:11" s="43" customFormat="1" ht="19.7" customHeight="1" x14ac:dyDescent="0.25">
      <c r="A9917" s="43" t="s">
        <v>200</v>
      </c>
      <c r="B9917" s="1" t="s">
        <v>293</v>
      </c>
      <c r="C9917" s="1" t="s">
        <v>273</v>
      </c>
      <c r="D9917" s="1" t="s">
        <v>272</v>
      </c>
      <c r="E9917" s="45" t="str">
        <f>VLOOKUP(C9917,PROCV!E$50:G$126,3,0)</f>
        <v>Editorial</v>
      </c>
      <c r="F9917" s="1" t="s">
        <v>416</v>
      </c>
      <c r="G9917" s="1" t="s">
        <v>236</v>
      </c>
      <c r="H9917" s="1">
        <v>2016</v>
      </c>
      <c r="I9917" s="60">
        <f>VLOOKUP(H9917,PROCV!E$33:F$44,2,0)</f>
        <v>1.0294742132043471</v>
      </c>
      <c r="J9917" s="71">
        <v>71938</v>
      </c>
      <c r="K9917" s="44">
        <f t="shared" si="154"/>
        <v>74058.315949494325</v>
      </c>
    </row>
    <row r="9918" spans="1:11" s="43" customFormat="1" ht="19.7" customHeight="1" x14ac:dyDescent="0.25">
      <c r="A9918" s="43" t="s">
        <v>200</v>
      </c>
      <c r="B9918" s="1" t="s">
        <v>293</v>
      </c>
      <c r="C9918" s="1" t="s">
        <v>273</v>
      </c>
      <c r="D9918" s="1" t="s">
        <v>272</v>
      </c>
      <c r="E9918" s="45" t="str">
        <f>VLOOKUP(C9918,PROCV!E$50:G$126,3,0)</f>
        <v>Editorial</v>
      </c>
      <c r="F9918" s="1" t="s">
        <v>416</v>
      </c>
      <c r="G9918" s="1" t="s">
        <v>236</v>
      </c>
      <c r="H9918" s="1">
        <v>2016</v>
      </c>
      <c r="I9918" s="60">
        <f>VLOOKUP(H9918,PROCV!E$33:F$44,2,0)</f>
        <v>1.0294742132043471</v>
      </c>
      <c r="J9918" s="71">
        <v>82200</v>
      </c>
      <c r="K9918" s="44">
        <f t="shared" si="154"/>
        <v>84622.780325397325</v>
      </c>
    </row>
    <row r="9919" spans="1:11" s="43" customFormat="1" ht="19.7" customHeight="1" x14ac:dyDescent="0.25">
      <c r="A9919" s="43" t="s">
        <v>200</v>
      </c>
      <c r="B9919" s="1" t="s">
        <v>293</v>
      </c>
      <c r="C9919" s="1" t="s">
        <v>273</v>
      </c>
      <c r="D9919" s="1" t="s">
        <v>272</v>
      </c>
      <c r="E9919" s="45" t="str">
        <f>VLOOKUP(C9919,PROCV!E$50:G$126,3,0)</f>
        <v>Editorial</v>
      </c>
      <c r="F9919" s="1" t="s">
        <v>416</v>
      </c>
      <c r="G9919" s="1" t="s">
        <v>236</v>
      </c>
      <c r="H9919" s="1">
        <v>2016</v>
      </c>
      <c r="I9919" s="60">
        <f>VLOOKUP(H9919,PROCV!E$33:F$44,2,0)</f>
        <v>1.0294742132043471</v>
      </c>
      <c r="J9919" s="71">
        <v>251210</v>
      </c>
      <c r="K9919" s="44">
        <f t="shared" si="154"/>
        <v>258614.21709906403</v>
      </c>
    </row>
    <row r="9920" spans="1:11" s="43" customFormat="1" ht="19.7" customHeight="1" x14ac:dyDescent="0.25">
      <c r="A9920" s="43" t="s">
        <v>200</v>
      </c>
      <c r="B9920" s="1" t="s">
        <v>293</v>
      </c>
      <c r="C9920" s="1" t="s">
        <v>271</v>
      </c>
      <c r="D9920" s="1" t="s">
        <v>270</v>
      </c>
      <c r="E9920" s="45" t="str">
        <f>VLOOKUP(C9920,PROCV!E$50:G$126,3,0)</f>
        <v>Editorial</v>
      </c>
      <c r="F9920" s="1" t="s">
        <v>416</v>
      </c>
      <c r="G9920" s="1" t="s">
        <v>236</v>
      </c>
      <c r="H9920" s="1">
        <v>2016</v>
      </c>
      <c r="I9920" s="60">
        <f>VLOOKUP(H9920,PROCV!E$33:F$44,2,0)</f>
        <v>1.0294742132043471</v>
      </c>
      <c r="J9920" s="71">
        <v>13066</v>
      </c>
      <c r="K9920" s="44">
        <f t="shared" si="154"/>
        <v>13451.110069727998</v>
      </c>
    </row>
    <row r="9921" spans="1:11" s="43" customFormat="1" ht="19.7" customHeight="1" x14ac:dyDescent="0.25">
      <c r="A9921" s="43" t="s">
        <v>200</v>
      </c>
      <c r="B9921" s="1" t="s">
        <v>293</v>
      </c>
      <c r="C9921" s="1" t="s">
        <v>271</v>
      </c>
      <c r="D9921" s="1" t="s">
        <v>270</v>
      </c>
      <c r="E9921" s="45" t="str">
        <f>VLOOKUP(C9921,PROCV!E$50:G$126,3,0)</f>
        <v>Editorial</v>
      </c>
      <c r="F9921" s="1" t="s">
        <v>416</v>
      </c>
      <c r="G9921" s="1" t="s">
        <v>236</v>
      </c>
      <c r="H9921" s="1">
        <v>2016</v>
      </c>
      <c r="I9921" s="60">
        <f>VLOOKUP(H9921,PROCV!E$33:F$44,2,0)</f>
        <v>1.0294742132043471</v>
      </c>
      <c r="J9921" s="71">
        <v>59906</v>
      </c>
      <c r="K9921" s="44">
        <f t="shared" si="154"/>
        <v>61671.682216219619</v>
      </c>
    </row>
    <row r="9922" spans="1:11" s="43" customFormat="1" ht="19.7" customHeight="1" x14ac:dyDescent="0.25">
      <c r="A9922" s="43" t="s">
        <v>200</v>
      </c>
      <c r="B9922" s="1" t="s">
        <v>293</v>
      </c>
      <c r="C9922" s="1" t="s">
        <v>269</v>
      </c>
      <c r="D9922" s="1" t="s">
        <v>268</v>
      </c>
      <c r="E9922" s="45" t="str">
        <f>VLOOKUP(C9922,PROCV!E$50:G$126,3,0)</f>
        <v>NA</v>
      </c>
      <c r="F9922" s="1" t="s">
        <v>416</v>
      </c>
      <c r="G9922" s="1" t="s">
        <v>236</v>
      </c>
      <c r="H9922" s="1">
        <v>2016</v>
      </c>
      <c r="I9922" s="60">
        <f>VLOOKUP(H9922,PROCV!E$33:F$44,2,0)</f>
        <v>1.0294742132043471</v>
      </c>
      <c r="J9922" s="71">
        <v>462110</v>
      </c>
      <c r="K9922" s="44">
        <f t="shared" si="154"/>
        <v>475730.3286638608</v>
      </c>
    </row>
    <row r="9923" spans="1:11" s="43" customFormat="1" ht="19.7" customHeight="1" x14ac:dyDescent="0.25">
      <c r="A9923" s="43" t="s">
        <v>200</v>
      </c>
      <c r="B9923" s="1" t="s">
        <v>293</v>
      </c>
      <c r="C9923" s="1" t="s">
        <v>269</v>
      </c>
      <c r="D9923" s="1" t="s">
        <v>268</v>
      </c>
      <c r="E9923" s="45" t="str">
        <f>VLOOKUP(C9923,PROCV!E$50:G$126,3,0)</f>
        <v>NA</v>
      </c>
      <c r="F9923" s="1" t="s">
        <v>416</v>
      </c>
      <c r="G9923" s="1" t="s">
        <v>236</v>
      </c>
      <c r="H9923" s="1">
        <v>2016</v>
      </c>
      <c r="I9923" s="60">
        <f>VLOOKUP(H9923,PROCV!E$33:F$44,2,0)</f>
        <v>1.0294742132043471</v>
      </c>
      <c r="J9923" s="71">
        <v>236248</v>
      </c>
      <c r="K9923" s="44">
        <f t="shared" ref="K9923:K9986" si="155">J9923*I9923</f>
        <v>243211.22392110058</v>
      </c>
    </row>
    <row r="9924" spans="1:11" s="43" customFormat="1" ht="19.7" customHeight="1" x14ac:dyDescent="0.25">
      <c r="A9924" s="43" t="s">
        <v>200</v>
      </c>
      <c r="B9924" s="1" t="s">
        <v>293</v>
      </c>
      <c r="C9924" s="1" t="s">
        <v>269</v>
      </c>
      <c r="D9924" s="1" t="s">
        <v>268</v>
      </c>
      <c r="E9924" s="45" t="str">
        <f>VLOOKUP(C9924,PROCV!E$50:G$126,3,0)</f>
        <v>NA</v>
      </c>
      <c r="F9924" s="1" t="s">
        <v>416</v>
      </c>
      <c r="G9924" s="1" t="s">
        <v>236</v>
      </c>
      <c r="H9924" s="1">
        <v>2016</v>
      </c>
      <c r="I9924" s="60">
        <f>VLOOKUP(H9924,PROCV!E$33:F$44,2,0)</f>
        <v>1.0294742132043471</v>
      </c>
      <c r="J9924" s="71">
        <v>50087</v>
      </c>
      <c r="K9924" s="44">
        <f t="shared" si="155"/>
        <v>51563.274916766131</v>
      </c>
    </row>
    <row r="9925" spans="1:11" s="43" customFormat="1" ht="19.7" customHeight="1" x14ac:dyDescent="0.25">
      <c r="A9925" s="43" t="s">
        <v>200</v>
      </c>
      <c r="B9925" s="1" t="s">
        <v>293</v>
      </c>
      <c r="C9925" s="1" t="s">
        <v>269</v>
      </c>
      <c r="D9925" s="1" t="s">
        <v>268</v>
      </c>
      <c r="E9925" s="45" t="str">
        <f>VLOOKUP(C9925,PROCV!E$50:G$126,3,0)</f>
        <v>NA</v>
      </c>
      <c r="F9925" s="1" t="s">
        <v>416</v>
      </c>
      <c r="G9925" s="1" t="s">
        <v>236</v>
      </c>
      <c r="H9925" s="1">
        <v>2016</v>
      </c>
      <c r="I9925" s="60">
        <f>VLOOKUP(H9925,PROCV!E$33:F$44,2,0)</f>
        <v>1.0294742132043471</v>
      </c>
      <c r="J9925" s="71">
        <v>716000</v>
      </c>
      <c r="K9925" s="44">
        <f t="shared" si="155"/>
        <v>737103.53665431251</v>
      </c>
    </row>
    <row r="9926" spans="1:11" s="43" customFormat="1" ht="19.7" customHeight="1" x14ac:dyDescent="0.25">
      <c r="A9926" s="43" t="s">
        <v>200</v>
      </c>
      <c r="B9926" s="1" t="s">
        <v>293</v>
      </c>
      <c r="C9926" s="1" t="s">
        <v>267</v>
      </c>
      <c r="D9926" s="1" t="s">
        <v>266</v>
      </c>
      <c r="E9926" s="45" t="str">
        <f>VLOOKUP(C9926,PROCV!E$50:G$126,3,0)</f>
        <v>Audiovisual</v>
      </c>
      <c r="F9926" s="1" t="s">
        <v>416</v>
      </c>
      <c r="G9926" s="1" t="s">
        <v>265</v>
      </c>
      <c r="H9926" s="1">
        <v>2016</v>
      </c>
      <c r="I9926" s="60">
        <f>VLOOKUP(H9926,PROCV!E$33:F$44,2,0)</f>
        <v>1.0294742132043471</v>
      </c>
      <c r="J9926" s="71">
        <v>47137065</v>
      </c>
      <c r="K9926" s="44">
        <f t="shared" si="155"/>
        <v>48526392.903637163</v>
      </c>
    </row>
    <row r="9927" spans="1:11" s="43" customFormat="1" ht="19.7" customHeight="1" x14ac:dyDescent="0.25">
      <c r="A9927" s="43" t="s">
        <v>200</v>
      </c>
      <c r="B9927" s="1" t="s">
        <v>293</v>
      </c>
      <c r="C9927" s="1" t="s">
        <v>297</v>
      </c>
      <c r="D9927" s="1" t="s">
        <v>296</v>
      </c>
      <c r="E9927" s="45" t="str">
        <f>VLOOKUP(C9927,PROCV!E$50:G$126,3,0)</f>
        <v>Audiovisual</v>
      </c>
      <c r="F9927" s="1" t="s">
        <v>416</v>
      </c>
      <c r="G9927" s="1" t="s">
        <v>236</v>
      </c>
      <c r="H9927" s="1">
        <v>2016</v>
      </c>
      <c r="I9927" s="60">
        <f>VLOOKUP(H9927,PROCV!E$33:F$44,2,0)</f>
        <v>1.0294742132043471</v>
      </c>
      <c r="J9927" s="71">
        <v>7482</v>
      </c>
      <c r="K9927" s="44">
        <f t="shared" si="155"/>
        <v>7702.526063194925</v>
      </c>
    </row>
    <row r="9928" spans="1:11" s="43" customFormat="1" ht="19.7" customHeight="1" x14ac:dyDescent="0.25">
      <c r="A9928" s="43" t="s">
        <v>200</v>
      </c>
      <c r="B9928" s="1" t="s">
        <v>293</v>
      </c>
      <c r="C9928" s="1" t="s">
        <v>297</v>
      </c>
      <c r="D9928" s="1" t="s">
        <v>296</v>
      </c>
      <c r="E9928" s="45" t="str">
        <f>VLOOKUP(C9928,PROCV!E$50:G$126,3,0)</f>
        <v>Audiovisual</v>
      </c>
      <c r="F9928" s="1" t="s">
        <v>416</v>
      </c>
      <c r="G9928" s="1" t="s">
        <v>236</v>
      </c>
      <c r="H9928" s="1">
        <v>2016</v>
      </c>
      <c r="I9928" s="60">
        <f>VLOOKUP(H9928,PROCV!E$33:F$44,2,0)</f>
        <v>1.0294742132043471</v>
      </c>
      <c r="J9928" s="71">
        <v>8798</v>
      </c>
      <c r="K9928" s="44">
        <f t="shared" si="155"/>
        <v>9057.314127771846</v>
      </c>
    </row>
    <row r="9929" spans="1:11" s="43" customFormat="1" ht="19.7" customHeight="1" x14ac:dyDescent="0.25">
      <c r="A9929" s="43" t="s">
        <v>200</v>
      </c>
      <c r="B9929" s="1" t="s">
        <v>293</v>
      </c>
      <c r="C9929" s="1" t="s">
        <v>297</v>
      </c>
      <c r="D9929" s="1" t="s">
        <v>296</v>
      </c>
      <c r="E9929" s="45" t="str">
        <f>VLOOKUP(C9929,PROCV!E$50:G$126,3,0)</f>
        <v>Audiovisual</v>
      </c>
      <c r="F9929" s="1" t="s">
        <v>416</v>
      </c>
      <c r="G9929" s="1" t="s">
        <v>236</v>
      </c>
      <c r="H9929" s="1">
        <v>2016</v>
      </c>
      <c r="I9929" s="60">
        <f>VLOOKUP(H9929,PROCV!E$33:F$44,2,0)</f>
        <v>1.0294742132043471</v>
      </c>
      <c r="J9929" s="71">
        <v>120000</v>
      </c>
      <c r="K9929" s="44">
        <f t="shared" si="155"/>
        <v>123536.90558452165</v>
      </c>
    </row>
    <row r="9930" spans="1:11" s="43" customFormat="1" ht="19.7" customHeight="1" x14ac:dyDescent="0.25">
      <c r="A9930" s="43" t="s">
        <v>200</v>
      </c>
      <c r="B9930" s="1" t="s">
        <v>293</v>
      </c>
      <c r="C9930" s="1" t="s">
        <v>264</v>
      </c>
      <c r="D9930" s="1" t="s">
        <v>263</v>
      </c>
      <c r="E9930" s="45" t="str">
        <f>VLOOKUP(C9930,PROCV!E$50:G$126,3,0)</f>
        <v>Audiovisual</v>
      </c>
      <c r="F9930" s="1" t="s">
        <v>416</v>
      </c>
      <c r="G9930" s="1" t="s">
        <v>236</v>
      </c>
      <c r="H9930" s="1">
        <v>2016</v>
      </c>
      <c r="I9930" s="60">
        <f>VLOOKUP(H9930,PROCV!E$33:F$44,2,0)</f>
        <v>1.0294742132043471</v>
      </c>
      <c r="J9930" s="71">
        <v>2666</v>
      </c>
      <c r="K9930" s="44">
        <f t="shared" si="155"/>
        <v>2744.5782524027891</v>
      </c>
    </row>
    <row r="9931" spans="1:11" s="43" customFormat="1" ht="19.7" customHeight="1" x14ac:dyDescent="0.25">
      <c r="A9931" s="43" t="s">
        <v>200</v>
      </c>
      <c r="B9931" s="1" t="s">
        <v>293</v>
      </c>
      <c r="C9931" s="1" t="s">
        <v>264</v>
      </c>
      <c r="D9931" s="1" t="s">
        <v>263</v>
      </c>
      <c r="E9931" s="45" t="str">
        <f>VLOOKUP(C9931,PROCV!E$50:G$126,3,0)</f>
        <v>Audiovisual</v>
      </c>
      <c r="F9931" s="1" t="s">
        <v>416</v>
      </c>
      <c r="G9931" s="1" t="s">
        <v>236</v>
      </c>
      <c r="H9931" s="1">
        <v>2016</v>
      </c>
      <c r="I9931" s="60">
        <f>VLOOKUP(H9931,PROCV!E$33:F$44,2,0)</f>
        <v>1.0294742132043471</v>
      </c>
      <c r="J9931" s="71">
        <v>39180</v>
      </c>
      <c r="K9931" s="44">
        <f t="shared" si="155"/>
        <v>40334.799673346315</v>
      </c>
    </row>
    <row r="9932" spans="1:11" s="43" customFormat="1" ht="19.7" customHeight="1" x14ac:dyDescent="0.25">
      <c r="A9932" s="43" t="s">
        <v>200</v>
      </c>
      <c r="B9932" s="1" t="s">
        <v>293</v>
      </c>
      <c r="C9932" s="1" t="s">
        <v>264</v>
      </c>
      <c r="D9932" s="1" t="s">
        <v>263</v>
      </c>
      <c r="E9932" s="45" t="str">
        <f>VLOOKUP(C9932,PROCV!E$50:G$126,3,0)</f>
        <v>Audiovisual</v>
      </c>
      <c r="F9932" s="1" t="s">
        <v>416</v>
      </c>
      <c r="G9932" s="1" t="s">
        <v>236</v>
      </c>
      <c r="H9932" s="1">
        <v>2016</v>
      </c>
      <c r="I9932" s="60">
        <f>VLOOKUP(H9932,PROCV!E$33:F$44,2,0)</f>
        <v>1.0294742132043471</v>
      </c>
      <c r="J9932" s="71">
        <v>5835</v>
      </c>
      <c r="K9932" s="44">
        <f t="shared" si="155"/>
        <v>6006.9820340473652</v>
      </c>
    </row>
    <row r="9933" spans="1:11" s="43" customFormat="1" ht="19.7" customHeight="1" x14ac:dyDescent="0.25">
      <c r="A9933" s="43" t="s">
        <v>200</v>
      </c>
      <c r="B9933" s="1" t="s">
        <v>293</v>
      </c>
      <c r="C9933" s="1" t="s">
        <v>264</v>
      </c>
      <c r="D9933" s="1" t="s">
        <v>263</v>
      </c>
      <c r="E9933" s="45" t="str">
        <f>VLOOKUP(C9933,PROCV!E$50:G$126,3,0)</f>
        <v>Audiovisual</v>
      </c>
      <c r="F9933" s="1" t="s">
        <v>416</v>
      </c>
      <c r="G9933" s="1" t="s">
        <v>236</v>
      </c>
      <c r="H9933" s="1">
        <v>2016</v>
      </c>
      <c r="I9933" s="60">
        <f>VLOOKUP(H9933,PROCV!E$33:F$44,2,0)</f>
        <v>1.0294742132043471</v>
      </c>
      <c r="J9933" s="71">
        <v>82000</v>
      </c>
      <c r="K9933" s="44">
        <f t="shared" si="155"/>
        <v>84416.885482756465</v>
      </c>
    </row>
    <row r="9934" spans="1:11" s="43" customFormat="1" ht="19.7" customHeight="1" x14ac:dyDescent="0.25">
      <c r="A9934" s="43" t="s">
        <v>200</v>
      </c>
      <c r="B9934" s="1" t="s">
        <v>293</v>
      </c>
      <c r="C9934" s="1" t="s">
        <v>256</v>
      </c>
      <c r="D9934" s="1" t="s">
        <v>255</v>
      </c>
      <c r="E9934" s="45" t="str">
        <f>VLOOKUP(C9934,PROCV!E$50:G$126,3,0)</f>
        <v>Audiovisual</v>
      </c>
      <c r="F9934" s="1" t="s">
        <v>416</v>
      </c>
      <c r="G9934" s="1" t="s">
        <v>265</v>
      </c>
      <c r="H9934" s="1">
        <v>2016</v>
      </c>
      <c r="I9934" s="60">
        <f>VLOOKUP(H9934,PROCV!E$33:F$44,2,0)</f>
        <v>1.0294742132043471</v>
      </c>
      <c r="J9934" s="71">
        <v>3370405</v>
      </c>
      <c r="K9934" s="44">
        <f t="shared" si="155"/>
        <v>3469745.0355549972</v>
      </c>
    </row>
    <row r="9935" spans="1:11" s="43" customFormat="1" ht="19.7" customHeight="1" x14ac:dyDescent="0.25">
      <c r="A9935" s="43" t="s">
        <v>200</v>
      </c>
      <c r="B9935" s="1" t="s">
        <v>293</v>
      </c>
      <c r="C9935" s="1" t="s">
        <v>256</v>
      </c>
      <c r="D9935" s="1" t="s">
        <v>255</v>
      </c>
      <c r="E9935" s="45" t="str">
        <f>VLOOKUP(C9935,PROCV!E$50:G$126,3,0)</f>
        <v>Audiovisual</v>
      </c>
      <c r="F9935" s="1" t="s">
        <v>416</v>
      </c>
      <c r="G9935" s="1" t="s">
        <v>265</v>
      </c>
      <c r="H9935" s="1">
        <v>2016</v>
      </c>
      <c r="I9935" s="60">
        <f>VLOOKUP(H9935,PROCV!E$33:F$44,2,0)</f>
        <v>1.0294742132043471</v>
      </c>
      <c r="J9935" s="71">
        <v>2246937</v>
      </c>
      <c r="K9935" s="44">
        <f t="shared" si="155"/>
        <v>2313163.700194736</v>
      </c>
    </row>
    <row r="9936" spans="1:11" s="43" customFormat="1" ht="19.7" customHeight="1" x14ac:dyDescent="0.25">
      <c r="A9936" s="43" t="s">
        <v>200</v>
      </c>
      <c r="B9936" s="1" t="s">
        <v>293</v>
      </c>
      <c r="C9936" s="1" t="s">
        <v>256</v>
      </c>
      <c r="D9936" s="1" t="s">
        <v>255</v>
      </c>
      <c r="E9936" s="45" t="str">
        <f>VLOOKUP(C9936,PROCV!E$50:G$126,3,0)</f>
        <v>Audiovisual</v>
      </c>
      <c r="F9936" s="1" t="s">
        <v>416</v>
      </c>
      <c r="G9936" s="1" t="s">
        <v>236</v>
      </c>
      <c r="H9936" s="1">
        <v>2016</v>
      </c>
      <c r="I9936" s="60">
        <f>VLOOKUP(H9936,PROCV!E$33:F$44,2,0)</f>
        <v>1.0294742132043471</v>
      </c>
      <c r="J9936" s="71">
        <v>239379</v>
      </c>
      <c r="K9936" s="44">
        <f t="shared" si="155"/>
        <v>246434.50768264339</v>
      </c>
    </row>
    <row r="9937" spans="1:11" s="43" customFormat="1" ht="19.7" customHeight="1" x14ac:dyDescent="0.25">
      <c r="A9937" s="43" t="s">
        <v>200</v>
      </c>
      <c r="B9937" s="1" t="s">
        <v>293</v>
      </c>
      <c r="C9937" s="1" t="s">
        <v>256</v>
      </c>
      <c r="D9937" s="1" t="s">
        <v>255</v>
      </c>
      <c r="E9937" s="45" t="str">
        <f>VLOOKUP(C9937,PROCV!E$50:G$126,3,0)</f>
        <v>Audiovisual</v>
      </c>
      <c r="F9937" s="1" t="s">
        <v>416</v>
      </c>
      <c r="G9937" s="1" t="s">
        <v>265</v>
      </c>
      <c r="H9937" s="1">
        <v>2016</v>
      </c>
      <c r="I9937" s="60">
        <f>VLOOKUP(H9937,PROCV!E$33:F$44,2,0)</f>
        <v>1.0294742132043471</v>
      </c>
      <c r="J9937" s="71">
        <v>3370405</v>
      </c>
      <c r="K9937" s="44">
        <f t="shared" si="155"/>
        <v>3469745.0355549972</v>
      </c>
    </row>
    <row r="9938" spans="1:11" s="43" customFormat="1" ht="19.7" customHeight="1" x14ac:dyDescent="0.25">
      <c r="A9938" s="43" t="s">
        <v>200</v>
      </c>
      <c r="B9938" s="1" t="s">
        <v>293</v>
      </c>
      <c r="C9938" s="1" t="s">
        <v>252</v>
      </c>
      <c r="D9938" s="1" t="s">
        <v>251</v>
      </c>
      <c r="E9938" s="45" t="str">
        <f>VLOOKUP(C9938,PROCV!E$50:G$126,3,0)</f>
        <v>Audiovisual</v>
      </c>
      <c r="F9938" s="1" t="s">
        <v>416</v>
      </c>
      <c r="G9938" s="1" t="s">
        <v>236</v>
      </c>
      <c r="H9938" s="1">
        <v>2016</v>
      </c>
      <c r="I9938" s="60">
        <f>VLOOKUP(H9938,PROCV!E$33:F$44,2,0)</f>
        <v>1.0294742132043471</v>
      </c>
      <c r="J9938" s="71">
        <v>847610</v>
      </c>
      <c r="K9938" s="44">
        <f t="shared" si="155"/>
        <v>872592.63785413664</v>
      </c>
    </row>
    <row r="9939" spans="1:11" s="43" customFormat="1" ht="19.7" customHeight="1" x14ac:dyDescent="0.25">
      <c r="A9939" s="43" t="s">
        <v>200</v>
      </c>
      <c r="B9939" s="1" t="s">
        <v>293</v>
      </c>
      <c r="C9939" s="1" t="s">
        <v>252</v>
      </c>
      <c r="D9939" s="1" t="s">
        <v>251</v>
      </c>
      <c r="E9939" s="45" t="str">
        <f>VLOOKUP(C9939,PROCV!E$50:G$126,3,0)</f>
        <v>Audiovisual</v>
      </c>
      <c r="F9939" s="1" t="s">
        <v>416</v>
      </c>
      <c r="G9939" s="1" t="s">
        <v>236</v>
      </c>
      <c r="H9939" s="1">
        <v>2016</v>
      </c>
      <c r="I9939" s="60">
        <f>VLOOKUP(H9939,PROCV!E$33:F$44,2,0)</f>
        <v>1.0294742132043471</v>
      </c>
      <c r="J9939" s="71">
        <v>181374</v>
      </c>
      <c r="K9939" s="44">
        <f t="shared" si="155"/>
        <v>186719.85594572526</v>
      </c>
    </row>
    <row r="9940" spans="1:11" s="43" customFormat="1" ht="19.7" customHeight="1" x14ac:dyDescent="0.25">
      <c r="A9940" s="43" t="s">
        <v>200</v>
      </c>
      <c r="B9940" s="1" t="s">
        <v>293</v>
      </c>
      <c r="C9940" s="1" t="s">
        <v>252</v>
      </c>
      <c r="D9940" s="1" t="s">
        <v>251</v>
      </c>
      <c r="E9940" s="45" t="str">
        <f>VLOOKUP(C9940,PROCV!E$50:G$126,3,0)</f>
        <v>Audiovisual</v>
      </c>
      <c r="F9940" s="1" t="s">
        <v>416</v>
      </c>
      <c r="G9940" s="1" t="s">
        <v>236</v>
      </c>
      <c r="H9940" s="1">
        <v>2016</v>
      </c>
      <c r="I9940" s="60">
        <f>VLOOKUP(H9940,PROCV!E$33:F$44,2,0)</f>
        <v>1.0294742132043471</v>
      </c>
      <c r="J9940" s="71">
        <v>28992</v>
      </c>
      <c r="K9940" s="44">
        <f t="shared" si="155"/>
        <v>29846.516389220429</v>
      </c>
    </row>
    <row r="9941" spans="1:11" s="43" customFormat="1" ht="19.7" customHeight="1" x14ac:dyDescent="0.25">
      <c r="A9941" s="43" t="s">
        <v>200</v>
      </c>
      <c r="B9941" s="1" t="s">
        <v>293</v>
      </c>
      <c r="C9941" s="1" t="s">
        <v>252</v>
      </c>
      <c r="D9941" s="1" t="s">
        <v>251</v>
      </c>
      <c r="E9941" s="45" t="str">
        <f>VLOOKUP(C9941,PROCV!E$50:G$126,3,0)</f>
        <v>Audiovisual</v>
      </c>
      <c r="F9941" s="1" t="s">
        <v>416</v>
      </c>
      <c r="G9941" s="1" t="s">
        <v>236</v>
      </c>
      <c r="H9941" s="1">
        <v>2016</v>
      </c>
      <c r="I9941" s="60">
        <f>VLOOKUP(H9941,PROCV!E$33:F$44,2,0)</f>
        <v>1.0294742132043471</v>
      </c>
      <c r="J9941" s="71">
        <v>180000</v>
      </c>
      <c r="K9941" s="44">
        <f t="shared" si="155"/>
        <v>185305.35837678247</v>
      </c>
    </row>
    <row r="9942" spans="1:11" s="43" customFormat="1" ht="19.7" customHeight="1" x14ac:dyDescent="0.25">
      <c r="A9942" s="43" t="s">
        <v>200</v>
      </c>
      <c r="B9942" s="1" t="s">
        <v>293</v>
      </c>
      <c r="C9942" s="1" t="s">
        <v>250</v>
      </c>
      <c r="D9942" s="1" t="s">
        <v>249</v>
      </c>
      <c r="E9942" s="45" t="str">
        <f>VLOOKUP(C9942,PROCV!E$50:G$126,3,0)</f>
        <v>Audiovisual</v>
      </c>
      <c r="F9942" s="1" t="s">
        <v>416</v>
      </c>
      <c r="G9942" s="1" t="s">
        <v>236</v>
      </c>
      <c r="H9942" s="1">
        <v>2016</v>
      </c>
      <c r="I9942" s="60">
        <f>VLOOKUP(H9942,PROCV!E$33:F$44,2,0)</f>
        <v>1.0294742132043471</v>
      </c>
      <c r="J9942" s="71">
        <v>184323</v>
      </c>
      <c r="K9942" s="44">
        <f t="shared" si="155"/>
        <v>189755.77540046486</v>
      </c>
    </row>
    <row r="9943" spans="1:11" s="43" customFormat="1" ht="19.7" customHeight="1" x14ac:dyDescent="0.25">
      <c r="A9943" s="43" t="s">
        <v>200</v>
      </c>
      <c r="B9943" s="1" t="s">
        <v>293</v>
      </c>
      <c r="C9943" s="1" t="s">
        <v>250</v>
      </c>
      <c r="D9943" s="1" t="s">
        <v>249</v>
      </c>
      <c r="E9943" s="45" t="str">
        <f>VLOOKUP(C9943,PROCV!E$50:G$126,3,0)</f>
        <v>Audiovisual</v>
      </c>
      <c r="F9943" s="1" t="s">
        <v>416</v>
      </c>
      <c r="G9943" s="1" t="s">
        <v>236</v>
      </c>
      <c r="H9943" s="1">
        <v>2016</v>
      </c>
      <c r="I9943" s="60">
        <f>VLOOKUP(H9943,PROCV!E$33:F$44,2,0)</f>
        <v>1.0294742132043471</v>
      </c>
      <c r="J9943" s="71">
        <v>583565</v>
      </c>
      <c r="K9943" s="44">
        <f t="shared" si="155"/>
        <v>600765.11922859482</v>
      </c>
    </row>
    <row r="9944" spans="1:11" s="43" customFormat="1" ht="19.7" customHeight="1" x14ac:dyDescent="0.25">
      <c r="A9944" s="43" t="s">
        <v>200</v>
      </c>
      <c r="B9944" s="1" t="s">
        <v>293</v>
      </c>
      <c r="C9944" s="1" t="s">
        <v>250</v>
      </c>
      <c r="D9944" s="1" t="s">
        <v>249</v>
      </c>
      <c r="E9944" s="45" t="str">
        <f>VLOOKUP(C9944,PROCV!E$50:G$126,3,0)</f>
        <v>Audiovisual</v>
      </c>
      <c r="F9944" s="1" t="s">
        <v>416</v>
      </c>
      <c r="G9944" s="1" t="s">
        <v>236</v>
      </c>
      <c r="H9944" s="1">
        <v>2016</v>
      </c>
      <c r="I9944" s="60">
        <f>VLOOKUP(H9944,PROCV!E$33:F$44,2,0)</f>
        <v>1.0294742132043471</v>
      </c>
      <c r="J9944" s="71">
        <v>93571</v>
      </c>
      <c r="K9944" s="44">
        <f t="shared" si="155"/>
        <v>96328.931603743957</v>
      </c>
    </row>
    <row r="9945" spans="1:11" s="43" customFormat="1" ht="19.7" customHeight="1" x14ac:dyDescent="0.25">
      <c r="A9945" s="43" t="s">
        <v>200</v>
      </c>
      <c r="B9945" s="1" t="s">
        <v>293</v>
      </c>
      <c r="C9945" s="1" t="s">
        <v>295</v>
      </c>
      <c r="D9945" s="1" t="s">
        <v>294</v>
      </c>
      <c r="E9945" s="45" t="str">
        <f>VLOOKUP(C9945,PROCV!E$50:G$126,3,0)</f>
        <v>Educação e Criação em Artes</v>
      </c>
      <c r="F9945" s="1" t="s">
        <v>416</v>
      </c>
      <c r="G9945" s="1" t="s">
        <v>236</v>
      </c>
      <c r="H9945" s="1">
        <v>2016</v>
      </c>
      <c r="I9945" s="60">
        <f>VLOOKUP(H9945,PROCV!E$33:F$44,2,0)</f>
        <v>1.0294742132043471</v>
      </c>
      <c r="J9945" s="71">
        <v>14329</v>
      </c>
      <c r="K9945" s="44">
        <f t="shared" si="155"/>
        <v>14751.336001005089</v>
      </c>
    </row>
    <row r="9946" spans="1:11" s="43" customFormat="1" ht="19.7" customHeight="1" x14ac:dyDescent="0.25">
      <c r="A9946" s="43" t="s">
        <v>200</v>
      </c>
      <c r="B9946" s="1" t="s">
        <v>293</v>
      </c>
      <c r="C9946" s="1" t="s">
        <v>248</v>
      </c>
      <c r="D9946" s="1" t="s">
        <v>247</v>
      </c>
      <c r="E9946" s="45" t="str">
        <f>VLOOKUP(C9946,PROCV!E$50:G$126,3,0)</f>
        <v>Educação e Criação em Artes</v>
      </c>
      <c r="F9946" s="1" t="s">
        <v>416</v>
      </c>
      <c r="G9946" s="1" t="s">
        <v>236</v>
      </c>
      <c r="H9946" s="1">
        <v>2016</v>
      </c>
      <c r="I9946" s="60">
        <f>VLOOKUP(H9946,PROCV!E$33:F$44,2,0)</f>
        <v>1.0294742132043471</v>
      </c>
      <c r="J9946" s="71">
        <v>35211</v>
      </c>
      <c r="K9946" s="44">
        <f t="shared" si="155"/>
        <v>36248.816521138266</v>
      </c>
    </row>
    <row r="9947" spans="1:11" s="43" customFormat="1" ht="19.7" customHeight="1" x14ac:dyDescent="0.25">
      <c r="A9947" s="43" t="s">
        <v>200</v>
      </c>
      <c r="B9947" s="1" t="s">
        <v>293</v>
      </c>
      <c r="C9947" s="1" t="s">
        <v>248</v>
      </c>
      <c r="D9947" s="1" t="s">
        <v>247</v>
      </c>
      <c r="E9947" s="45" t="str">
        <f>VLOOKUP(C9947,PROCV!E$50:G$126,3,0)</f>
        <v>Educação e Criação em Artes</v>
      </c>
      <c r="F9947" s="1" t="s">
        <v>416</v>
      </c>
      <c r="G9947" s="1" t="s">
        <v>236</v>
      </c>
      <c r="H9947" s="1">
        <v>2016</v>
      </c>
      <c r="I9947" s="60">
        <f>VLOOKUP(H9947,PROCV!E$33:F$44,2,0)</f>
        <v>1.0294742132043471</v>
      </c>
      <c r="J9947" s="71">
        <v>13030</v>
      </c>
      <c r="K9947" s="44">
        <f t="shared" si="155"/>
        <v>13414.048998052642</v>
      </c>
    </row>
    <row r="9948" spans="1:11" s="43" customFormat="1" ht="19.7" customHeight="1" x14ac:dyDescent="0.25">
      <c r="A9948" s="43" t="s">
        <v>200</v>
      </c>
      <c r="B9948" s="1" t="s">
        <v>293</v>
      </c>
      <c r="C9948" s="1" t="s">
        <v>246</v>
      </c>
      <c r="D9948" s="1" t="s">
        <v>245</v>
      </c>
      <c r="E9948" s="45" t="str">
        <f>VLOOKUP(C9948,PROCV!E$50:G$126,3,0)</f>
        <v>Artes Cênicas e Espetáculos</v>
      </c>
      <c r="F9948" s="1" t="s">
        <v>416</v>
      </c>
      <c r="G9948" s="1" t="s">
        <v>236</v>
      </c>
      <c r="H9948" s="1">
        <v>2016</v>
      </c>
      <c r="I9948" s="60">
        <f>VLOOKUP(H9948,PROCV!E$33:F$44,2,0)</f>
        <v>1.0294742132043471</v>
      </c>
      <c r="J9948" s="71">
        <v>9793</v>
      </c>
      <c r="K9948" s="44">
        <f t="shared" si="155"/>
        <v>10081.640969910171</v>
      </c>
    </row>
    <row r="9949" spans="1:11" s="43" customFormat="1" ht="19.7" customHeight="1" x14ac:dyDescent="0.25">
      <c r="A9949" s="43" t="s">
        <v>200</v>
      </c>
      <c r="B9949" s="1" t="s">
        <v>293</v>
      </c>
      <c r="C9949" s="1" t="s">
        <v>246</v>
      </c>
      <c r="D9949" s="1" t="s">
        <v>245</v>
      </c>
      <c r="E9949" s="45" t="str">
        <f>VLOOKUP(C9949,PROCV!E$50:G$126,3,0)</f>
        <v>Artes Cênicas e Espetáculos</v>
      </c>
      <c r="F9949" s="1" t="s">
        <v>416</v>
      </c>
      <c r="G9949" s="1" t="s">
        <v>236</v>
      </c>
      <c r="H9949" s="1">
        <v>2016</v>
      </c>
      <c r="I9949" s="60">
        <f>VLOOKUP(H9949,PROCV!E$33:F$44,2,0)</f>
        <v>1.0294742132043471</v>
      </c>
      <c r="J9949" s="71">
        <v>251535</v>
      </c>
      <c r="K9949" s="44">
        <f t="shared" si="155"/>
        <v>258948.79621835545</v>
      </c>
    </row>
    <row r="9950" spans="1:11" s="43" customFormat="1" ht="19.7" customHeight="1" x14ac:dyDescent="0.25">
      <c r="A9950" s="43" t="s">
        <v>200</v>
      </c>
      <c r="B9950" s="1" t="s">
        <v>293</v>
      </c>
      <c r="C9950" s="1" t="s">
        <v>246</v>
      </c>
      <c r="D9950" s="1" t="s">
        <v>245</v>
      </c>
      <c r="E9950" s="45" t="str">
        <f>VLOOKUP(C9950,PROCV!E$50:G$126,3,0)</f>
        <v>Artes Cênicas e Espetáculos</v>
      </c>
      <c r="F9950" s="1" t="s">
        <v>416</v>
      </c>
      <c r="G9950" s="1" t="s">
        <v>236</v>
      </c>
      <c r="H9950" s="1">
        <v>2016</v>
      </c>
      <c r="I9950" s="60">
        <f>VLOOKUP(H9950,PROCV!E$33:F$44,2,0)</f>
        <v>1.0294742132043471</v>
      </c>
      <c r="J9950" s="71">
        <v>1826</v>
      </c>
      <c r="K9950" s="44">
        <f t="shared" si="155"/>
        <v>1879.8199133111377</v>
      </c>
    </row>
    <row r="9951" spans="1:11" s="43" customFormat="1" ht="19.7" customHeight="1" x14ac:dyDescent="0.25">
      <c r="A9951" s="43" t="s">
        <v>200</v>
      </c>
      <c r="B9951" s="1" t="s">
        <v>293</v>
      </c>
      <c r="C9951" s="1" t="s">
        <v>238</v>
      </c>
      <c r="D9951" s="1" t="s">
        <v>237</v>
      </c>
      <c r="E9951" s="45" t="str">
        <f>VLOOKUP(C9951,PROCV!E$50:G$126,3,0)</f>
        <v>Artes Cênicas e Espetáculos</v>
      </c>
      <c r="F9951" s="1" t="s">
        <v>416</v>
      </c>
      <c r="G9951" s="1" t="s">
        <v>236</v>
      </c>
      <c r="H9951" s="1">
        <v>2016</v>
      </c>
      <c r="I9951" s="60">
        <f>VLOOKUP(H9951,PROCV!E$33:F$44,2,0)</f>
        <v>1.0294742132043471</v>
      </c>
      <c r="J9951" s="71">
        <v>14028</v>
      </c>
      <c r="K9951" s="44">
        <f t="shared" si="155"/>
        <v>14441.464262830581</v>
      </c>
    </row>
    <row r="9952" spans="1:11" s="43" customFormat="1" ht="19.7" customHeight="1" x14ac:dyDescent="0.25">
      <c r="A9952" s="43" t="s">
        <v>200</v>
      </c>
      <c r="B9952" s="1" t="s">
        <v>293</v>
      </c>
      <c r="C9952" s="1" t="s">
        <v>238</v>
      </c>
      <c r="D9952" s="1" t="s">
        <v>237</v>
      </c>
      <c r="E9952" s="45" t="str">
        <f>VLOOKUP(C9952,PROCV!E$50:G$126,3,0)</f>
        <v>Artes Cênicas e Espetáculos</v>
      </c>
      <c r="F9952" s="1" t="s">
        <v>416</v>
      </c>
      <c r="G9952" s="1" t="s">
        <v>236</v>
      </c>
      <c r="H9952" s="1">
        <v>2016</v>
      </c>
      <c r="I9952" s="60">
        <f>VLOOKUP(H9952,PROCV!E$33:F$44,2,0)</f>
        <v>1.0294742132043471</v>
      </c>
      <c r="J9952" s="71">
        <v>84758</v>
      </c>
      <c r="K9952" s="44">
        <f t="shared" si="155"/>
        <v>87256.175362774055</v>
      </c>
    </row>
    <row r="9953" spans="1:11" s="43" customFormat="1" ht="19.7" customHeight="1" x14ac:dyDescent="0.25">
      <c r="A9953" s="43" t="s">
        <v>200</v>
      </c>
      <c r="B9953" s="1" t="s">
        <v>293</v>
      </c>
      <c r="C9953" s="1" t="s">
        <v>238</v>
      </c>
      <c r="D9953" s="1" t="s">
        <v>237</v>
      </c>
      <c r="E9953" s="45" t="str">
        <f>VLOOKUP(C9953,PROCV!E$50:G$126,3,0)</f>
        <v>Artes Cênicas e Espetáculos</v>
      </c>
      <c r="F9953" s="1" t="s">
        <v>416</v>
      </c>
      <c r="G9953" s="1" t="s">
        <v>236</v>
      </c>
      <c r="H9953" s="1">
        <v>2016</v>
      </c>
      <c r="I9953" s="60">
        <f>VLOOKUP(H9953,PROCV!E$33:F$44,2,0)</f>
        <v>1.0294742132043471</v>
      </c>
      <c r="J9953" s="71">
        <v>2770</v>
      </c>
      <c r="K9953" s="44">
        <f t="shared" si="155"/>
        <v>2851.6435705760414</v>
      </c>
    </row>
    <row r="9954" spans="1:11" s="43" customFormat="1" ht="19.7" customHeight="1" x14ac:dyDescent="0.25">
      <c r="A9954" s="43" t="s">
        <v>200</v>
      </c>
      <c r="B9954" s="1" t="s">
        <v>293</v>
      </c>
      <c r="C9954" s="1" t="s">
        <v>241</v>
      </c>
      <c r="D9954" s="1" t="s">
        <v>240</v>
      </c>
      <c r="E9954" s="45" t="str">
        <f>VLOOKUP(C9954,PROCV!E$50:G$126,3,0)</f>
        <v>Artes Cênicas e Espetáculos</v>
      </c>
      <c r="F9954" s="1" t="s">
        <v>416</v>
      </c>
      <c r="G9954" s="1" t="s">
        <v>236</v>
      </c>
      <c r="H9954" s="1">
        <v>2016</v>
      </c>
      <c r="I9954" s="60">
        <f>VLOOKUP(H9954,PROCV!E$33:F$44,2,0)</f>
        <v>1.0294742132043471</v>
      </c>
      <c r="J9954" s="71">
        <v>17203</v>
      </c>
      <c r="K9954" s="44">
        <f t="shared" si="155"/>
        <v>17710.044889754383</v>
      </c>
    </row>
    <row r="9955" spans="1:11" s="43" customFormat="1" ht="19.7" customHeight="1" x14ac:dyDescent="0.25">
      <c r="A9955" s="43" t="s">
        <v>200</v>
      </c>
      <c r="B9955" s="1" t="s">
        <v>293</v>
      </c>
      <c r="C9955" s="1" t="s">
        <v>241</v>
      </c>
      <c r="D9955" s="1" t="s">
        <v>240</v>
      </c>
      <c r="E9955" s="45" t="str">
        <f>VLOOKUP(C9955,PROCV!E$50:G$126,3,0)</f>
        <v>Artes Cênicas e Espetáculos</v>
      </c>
      <c r="F9955" s="1" t="s">
        <v>416</v>
      </c>
      <c r="G9955" s="1" t="s">
        <v>236</v>
      </c>
      <c r="H9955" s="1">
        <v>2016</v>
      </c>
      <c r="I9955" s="60">
        <f>VLOOKUP(H9955,PROCV!E$33:F$44,2,0)</f>
        <v>1.0294742132043471</v>
      </c>
      <c r="J9955" s="71">
        <v>11102</v>
      </c>
      <c r="K9955" s="44">
        <f t="shared" si="155"/>
        <v>11429.222714994661</v>
      </c>
    </row>
    <row r="9956" spans="1:11" s="43" customFormat="1" ht="19.7" customHeight="1" x14ac:dyDescent="0.25">
      <c r="A9956" s="43" t="s">
        <v>181</v>
      </c>
      <c r="B9956" s="1" t="s">
        <v>292</v>
      </c>
      <c r="C9956" s="1" t="s">
        <v>291</v>
      </c>
      <c r="D9956" s="1" t="s">
        <v>290</v>
      </c>
      <c r="E9956" s="45" t="str">
        <f>VLOOKUP(C9956,PROCV!E$50:G$126,3,0)</f>
        <v>NA</v>
      </c>
      <c r="F9956" s="1" t="s">
        <v>416</v>
      </c>
      <c r="G9956" s="1" t="s">
        <v>236</v>
      </c>
      <c r="H9956" s="1">
        <v>2016</v>
      </c>
      <c r="I9956" s="60">
        <f>VLOOKUP(H9956,PROCV!E$33:F$44,2,0)</f>
        <v>1.0294742132043471</v>
      </c>
      <c r="J9956" s="71">
        <v>1631</v>
      </c>
      <c r="K9956" s="44">
        <f t="shared" si="155"/>
        <v>1679.0724417362901</v>
      </c>
    </row>
    <row r="9957" spans="1:11" s="43" customFormat="1" ht="19.7" customHeight="1" x14ac:dyDescent="0.25">
      <c r="A9957" s="43" t="s">
        <v>181</v>
      </c>
      <c r="B9957" s="1" t="s">
        <v>292</v>
      </c>
      <c r="C9957" s="1" t="s">
        <v>291</v>
      </c>
      <c r="D9957" s="1" t="s">
        <v>290</v>
      </c>
      <c r="E9957" s="45" t="str">
        <f>VLOOKUP(C9957,PROCV!E$50:G$126,3,0)</f>
        <v>NA</v>
      </c>
      <c r="F9957" s="1" t="s">
        <v>416</v>
      </c>
      <c r="G9957" s="1" t="s">
        <v>236</v>
      </c>
      <c r="H9957" s="1">
        <v>2016</v>
      </c>
      <c r="I9957" s="60">
        <f>VLOOKUP(H9957,PROCV!E$33:F$44,2,0)</f>
        <v>1.0294742132043471</v>
      </c>
      <c r="J9957" s="71">
        <v>12459</v>
      </c>
      <c r="K9957" s="44">
        <f t="shared" si="155"/>
        <v>12826.21922231296</v>
      </c>
    </row>
    <row r="9958" spans="1:11" s="43" customFormat="1" ht="19.7" customHeight="1" x14ac:dyDescent="0.25">
      <c r="A9958" s="43" t="s">
        <v>181</v>
      </c>
      <c r="B9958" s="1" t="s">
        <v>292</v>
      </c>
      <c r="C9958" s="1" t="s">
        <v>285</v>
      </c>
      <c r="D9958" s="1" t="s">
        <v>284</v>
      </c>
      <c r="E9958" s="45" t="str">
        <f>VLOOKUP(C9958,PROCV!E$50:G$126,3,0)</f>
        <v>Editorial</v>
      </c>
      <c r="F9958" s="1" t="s">
        <v>416</v>
      </c>
      <c r="G9958" s="1" t="s">
        <v>236</v>
      </c>
      <c r="H9958" s="1">
        <v>2016</v>
      </c>
      <c r="I9958" s="60">
        <f>VLOOKUP(H9958,PROCV!E$33:F$44,2,0)</f>
        <v>1.0294742132043471</v>
      </c>
      <c r="J9958" s="71">
        <v>40117</v>
      </c>
      <c r="K9958" s="44">
        <f t="shared" si="155"/>
        <v>41299.417011118792</v>
      </c>
    </row>
    <row r="9959" spans="1:11" s="43" customFormat="1" ht="19.7" customHeight="1" x14ac:dyDescent="0.25">
      <c r="A9959" s="43" t="s">
        <v>181</v>
      </c>
      <c r="B9959" s="1" t="s">
        <v>292</v>
      </c>
      <c r="C9959" s="1" t="s">
        <v>285</v>
      </c>
      <c r="D9959" s="1" t="s">
        <v>284</v>
      </c>
      <c r="E9959" s="45" t="str">
        <f>VLOOKUP(C9959,PROCV!E$50:G$126,3,0)</f>
        <v>Editorial</v>
      </c>
      <c r="F9959" s="1" t="s">
        <v>416</v>
      </c>
      <c r="G9959" s="1" t="s">
        <v>236</v>
      </c>
      <c r="H9959" s="1">
        <v>2016</v>
      </c>
      <c r="I9959" s="60">
        <f>VLOOKUP(H9959,PROCV!E$33:F$44,2,0)</f>
        <v>1.0294742132043471</v>
      </c>
      <c r="J9959" s="71">
        <v>500000</v>
      </c>
      <c r="K9959" s="44">
        <f t="shared" si="155"/>
        <v>514737.10660217353</v>
      </c>
    </row>
    <row r="9960" spans="1:11" s="43" customFormat="1" ht="19.7" customHeight="1" x14ac:dyDescent="0.25">
      <c r="A9960" s="43" t="s">
        <v>181</v>
      </c>
      <c r="B9960" s="1" t="s">
        <v>292</v>
      </c>
      <c r="C9960" s="1" t="s">
        <v>285</v>
      </c>
      <c r="D9960" s="1" t="s">
        <v>284</v>
      </c>
      <c r="E9960" s="45" t="str">
        <f>VLOOKUP(C9960,PROCV!E$50:G$126,3,0)</f>
        <v>Editorial</v>
      </c>
      <c r="F9960" s="1" t="s">
        <v>416</v>
      </c>
      <c r="G9960" s="1" t="s">
        <v>236</v>
      </c>
      <c r="H9960" s="1">
        <v>2016</v>
      </c>
      <c r="I9960" s="60">
        <f>VLOOKUP(H9960,PROCV!E$33:F$44,2,0)</f>
        <v>1.0294742132043471</v>
      </c>
      <c r="J9960" s="71">
        <v>4131</v>
      </c>
      <c r="K9960" s="44">
        <f t="shared" si="155"/>
        <v>4252.7579747471573</v>
      </c>
    </row>
    <row r="9961" spans="1:11" s="43" customFormat="1" ht="19.7" customHeight="1" x14ac:dyDescent="0.25">
      <c r="A9961" s="43" t="s">
        <v>181</v>
      </c>
      <c r="B9961" s="1" t="s">
        <v>292</v>
      </c>
      <c r="C9961" s="1" t="s">
        <v>277</v>
      </c>
      <c r="D9961" s="1" t="s">
        <v>276</v>
      </c>
      <c r="E9961" s="45" t="str">
        <f>VLOOKUP(C9961,PROCV!E$50:G$126,3,0)</f>
        <v>Editorial</v>
      </c>
      <c r="F9961" s="1" t="s">
        <v>416</v>
      </c>
      <c r="G9961" s="1" t="s">
        <v>236</v>
      </c>
      <c r="H9961" s="1">
        <v>2016</v>
      </c>
      <c r="I9961" s="60">
        <f>VLOOKUP(H9961,PROCV!E$33:F$44,2,0)</f>
        <v>1.0294742132043471</v>
      </c>
      <c r="J9961" s="1">
        <v>158</v>
      </c>
      <c r="K9961" s="44">
        <f t="shared" si="155"/>
        <v>162.65692568628683</v>
      </c>
    </row>
    <row r="9962" spans="1:11" s="43" customFormat="1" ht="19.7" customHeight="1" x14ac:dyDescent="0.25">
      <c r="A9962" s="43" t="s">
        <v>181</v>
      </c>
      <c r="B9962" s="1" t="s">
        <v>292</v>
      </c>
      <c r="C9962" s="1" t="s">
        <v>246</v>
      </c>
      <c r="D9962" s="1" t="s">
        <v>245</v>
      </c>
      <c r="E9962" s="45" t="str">
        <f>VLOOKUP(C9962,PROCV!E$50:G$126,3,0)</f>
        <v>Artes Cênicas e Espetáculos</v>
      </c>
      <c r="F9962" s="1" t="s">
        <v>416</v>
      </c>
      <c r="G9962" s="1" t="s">
        <v>236</v>
      </c>
      <c r="H9962" s="1">
        <v>2016</v>
      </c>
      <c r="I9962" s="60">
        <f>VLOOKUP(H9962,PROCV!E$33:F$44,2,0)</f>
        <v>1.0294742132043471</v>
      </c>
      <c r="J9962" s="71">
        <v>108839</v>
      </c>
      <c r="K9962" s="44">
        <f t="shared" si="155"/>
        <v>112046.94389094794</v>
      </c>
    </row>
    <row r="9963" spans="1:11" s="43" customFormat="1" ht="19.7" customHeight="1" x14ac:dyDescent="0.25">
      <c r="A9963" s="43" t="s">
        <v>181</v>
      </c>
      <c r="B9963" s="1" t="s">
        <v>292</v>
      </c>
      <c r="C9963" s="1" t="s">
        <v>241</v>
      </c>
      <c r="D9963" s="1" t="s">
        <v>240</v>
      </c>
      <c r="E9963" s="45" t="str">
        <f>VLOOKUP(C9963,PROCV!E$50:G$126,3,0)</f>
        <v>Artes Cênicas e Espetáculos</v>
      </c>
      <c r="F9963" s="1" t="s">
        <v>416</v>
      </c>
      <c r="G9963" s="1" t="s">
        <v>236</v>
      </c>
      <c r="H9963" s="1">
        <v>2016</v>
      </c>
      <c r="I9963" s="60">
        <f>VLOOKUP(H9963,PROCV!E$33:F$44,2,0)</f>
        <v>1.0294742132043471</v>
      </c>
      <c r="J9963" s="71">
        <v>165259</v>
      </c>
      <c r="K9963" s="44">
        <f t="shared" si="155"/>
        <v>170129.87899993718</v>
      </c>
    </row>
    <row r="9964" spans="1:11" s="43" customFormat="1" ht="19.7" customHeight="1" x14ac:dyDescent="0.25">
      <c r="A9964" s="43" t="s">
        <v>194</v>
      </c>
      <c r="B9964" s="1" t="s">
        <v>242</v>
      </c>
      <c r="C9964" s="1" t="s">
        <v>309</v>
      </c>
      <c r="D9964" s="1" t="s">
        <v>308</v>
      </c>
      <c r="E9964" s="45" t="str">
        <f>VLOOKUP(C9964,PROCV!E$50:G$126,3,0)</f>
        <v>NA</v>
      </c>
      <c r="F9964" s="1" t="s">
        <v>416</v>
      </c>
      <c r="G9964" s="1" t="s">
        <v>236</v>
      </c>
      <c r="H9964" s="1">
        <v>2016</v>
      </c>
      <c r="I9964" s="60">
        <f>VLOOKUP(H9964,PROCV!E$33:F$44,2,0)</f>
        <v>1.0294742132043471</v>
      </c>
      <c r="J9964" s="1">
        <v>976</v>
      </c>
      <c r="K9964" s="44">
        <f t="shared" si="155"/>
        <v>1004.7668320874427</v>
      </c>
    </row>
    <row r="9965" spans="1:11" s="43" customFormat="1" ht="19.7" customHeight="1" x14ac:dyDescent="0.25">
      <c r="A9965" s="43" t="s">
        <v>194</v>
      </c>
      <c r="B9965" s="1" t="s">
        <v>242</v>
      </c>
      <c r="C9965" s="1" t="s">
        <v>309</v>
      </c>
      <c r="D9965" s="1" t="s">
        <v>308</v>
      </c>
      <c r="E9965" s="45" t="str">
        <f>VLOOKUP(C9965,PROCV!E$50:G$126,3,0)</f>
        <v>NA</v>
      </c>
      <c r="F9965" s="1" t="s">
        <v>416</v>
      </c>
      <c r="G9965" s="1" t="s">
        <v>236</v>
      </c>
      <c r="H9965" s="1">
        <v>2016</v>
      </c>
      <c r="I9965" s="60">
        <f>VLOOKUP(H9965,PROCV!E$33:F$44,2,0)</f>
        <v>1.0294742132043471</v>
      </c>
      <c r="J9965" s="71">
        <v>65764</v>
      </c>
      <c r="K9965" s="44">
        <f t="shared" si="155"/>
        <v>67702.342157170686</v>
      </c>
    </row>
    <row r="9966" spans="1:11" s="43" customFormat="1" ht="19.7" customHeight="1" x14ac:dyDescent="0.25">
      <c r="A9966" s="43" t="s">
        <v>194</v>
      </c>
      <c r="B9966" s="1" t="s">
        <v>242</v>
      </c>
      <c r="C9966" s="1" t="s">
        <v>291</v>
      </c>
      <c r="D9966" s="1" t="s">
        <v>290</v>
      </c>
      <c r="E9966" s="45" t="str">
        <f>VLOOKUP(C9966,PROCV!E$50:G$126,3,0)</f>
        <v>NA</v>
      </c>
      <c r="F9966" s="1" t="s">
        <v>416</v>
      </c>
      <c r="G9966" s="1" t="s">
        <v>236</v>
      </c>
      <c r="H9966" s="1">
        <v>2016</v>
      </c>
      <c r="I9966" s="60">
        <f>VLOOKUP(H9966,PROCV!E$33:F$44,2,0)</f>
        <v>1.0294742132043471</v>
      </c>
      <c r="J9966" s="71">
        <v>2802830</v>
      </c>
      <c r="K9966" s="44">
        <f t="shared" si="155"/>
        <v>2885441.2089955402</v>
      </c>
    </row>
    <row r="9967" spans="1:11" s="43" customFormat="1" ht="19.7" customHeight="1" x14ac:dyDescent="0.25">
      <c r="A9967" s="43" t="s">
        <v>194</v>
      </c>
      <c r="B9967" s="1" t="s">
        <v>242</v>
      </c>
      <c r="C9967" s="1" t="s">
        <v>291</v>
      </c>
      <c r="D9967" s="1" t="s">
        <v>290</v>
      </c>
      <c r="E9967" s="45" t="str">
        <f>VLOOKUP(C9967,PROCV!E$50:G$126,3,0)</f>
        <v>NA</v>
      </c>
      <c r="F9967" s="1" t="s">
        <v>416</v>
      </c>
      <c r="G9967" s="1" t="s">
        <v>236</v>
      </c>
      <c r="H9967" s="1">
        <v>2016</v>
      </c>
      <c r="I9967" s="60">
        <f>VLOOKUP(H9967,PROCV!E$33:F$44,2,0)</f>
        <v>1.0294742132043471</v>
      </c>
      <c r="J9967" s="71">
        <v>1300000</v>
      </c>
      <c r="K9967" s="44">
        <f t="shared" si="155"/>
        <v>1338316.4771656513</v>
      </c>
    </row>
    <row r="9968" spans="1:11" s="43" customFormat="1" ht="19.7" customHeight="1" x14ac:dyDescent="0.25">
      <c r="A9968" s="43" t="s">
        <v>194</v>
      </c>
      <c r="B9968" s="1" t="s">
        <v>242</v>
      </c>
      <c r="C9968" s="1" t="s">
        <v>291</v>
      </c>
      <c r="D9968" s="1" t="s">
        <v>290</v>
      </c>
      <c r="E9968" s="45" t="str">
        <f>VLOOKUP(C9968,PROCV!E$50:G$126,3,0)</f>
        <v>NA</v>
      </c>
      <c r="F9968" s="1" t="s">
        <v>416</v>
      </c>
      <c r="G9968" s="1" t="s">
        <v>236</v>
      </c>
      <c r="H9968" s="1">
        <v>2016</v>
      </c>
      <c r="I9968" s="60">
        <f>VLOOKUP(H9968,PROCV!E$33:F$44,2,0)</f>
        <v>1.0294742132043471</v>
      </c>
      <c r="J9968" s="71">
        <v>1521315</v>
      </c>
      <c r="K9968" s="44">
        <f t="shared" si="155"/>
        <v>1566154.5626609712</v>
      </c>
    </row>
    <row r="9969" spans="1:11" s="43" customFormat="1" ht="19.7" customHeight="1" x14ac:dyDescent="0.25">
      <c r="A9969" s="43" t="s">
        <v>194</v>
      </c>
      <c r="B9969" s="1" t="s">
        <v>242</v>
      </c>
      <c r="C9969" s="1" t="s">
        <v>291</v>
      </c>
      <c r="D9969" s="1" t="s">
        <v>290</v>
      </c>
      <c r="E9969" s="45" t="str">
        <f>VLOOKUP(C9969,PROCV!E$50:G$126,3,0)</f>
        <v>NA</v>
      </c>
      <c r="F9969" s="1" t="s">
        <v>416</v>
      </c>
      <c r="G9969" s="1" t="s">
        <v>236</v>
      </c>
      <c r="H9969" s="1">
        <v>2016</v>
      </c>
      <c r="I9969" s="60">
        <f>VLOOKUP(H9969,PROCV!E$33:F$44,2,0)</f>
        <v>1.0294742132043471</v>
      </c>
      <c r="J9969" s="71">
        <v>1001806</v>
      </c>
      <c r="K9969" s="44">
        <f t="shared" si="155"/>
        <v>1031333.4436333941</v>
      </c>
    </row>
    <row r="9970" spans="1:11" s="43" customFormat="1" ht="19.7" customHeight="1" x14ac:dyDescent="0.25">
      <c r="A9970" s="43" t="s">
        <v>194</v>
      </c>
      <c r="B9970" s="1" t="s">
        <v>242</v>
      </c>
      <c r="C9970" s="1" t="s">
        <v>320</v>
      </c>
      <c r="D9970" s="1" t="s">
        <v>319</v>
      </c>
      <c r="E9970" s="45" t="str">
        <f>VLOOKUP(C9970,PROCV!E$50:G$126,3,0)</f>
        <v>Música</v>
      </c>
      <c r="F9970" s="1" t="s">
        <v>416</v>
      </c>
      <c r="G9970" s="1" t="s">
        <v>236</v>
      </c>
      <c r="H9970" s="1">
        <v>2016</v>
      </c>
      <c r="I9970" s="60">
        <f>VLOOKUP(H9970,PROCV!E$33:F$44,2,0)</f>
        <v>1.0294742132043471</v>
      </c>
      <c r="J9970" s="71">
        <v>81329</v>
      </c>
      <c r="K9970" s="44">
        <f t="shared" si="155"/>
        <v>83726.108285696348</v>
      </c>
    </row>
    <row r="9971" spans="1:11" s="43" customFormat="1" ht="19.7" customHeight="1" x14ac:dyDescent="0.25">
      <c r="A9971" s="43" t="s">
        <v>194</v>
      </c>
      <c r="B9971" s="1" t="s">
        <v>242</v>
      </c>
      <c r="C9971" s="1" t="s">
        <v>320</v>
      </c>
      <c r="D9971" s="1" t="s">
        <v>319</v>
      </c>
      <c r="E9971" s="45" t="str">
        <f>VLOOKUP(C9971,PROCV!E$50:G$126,3,0)</f>
        <v>Música</v>
      </c>
      <c r="F9971" s="1" t="s">
        <v>416</v>
      </c>
      <c r="G9971" s="1" t="s">
        <v>236</v>
      </c>
      <c r="H9971" s="1">
        <v>2016</v>
      </c>
      <c r="I9971" s="60">
        <f>VLOOKUP(H9971,PROCV!E$33:F$44,2,0)</f>
        <v>1.0294742132043471</v>
      </c>
      <c r="J9971" s="71">
        <v>46535</v>
      </c>
      <c r="K9971" s="44">
        <f t="shared" si="155"/>
        <v>47906.582511464294</v>
      </c>
    </row>
    <row r="9972" spans="1:11" s="43" customFormat="1" ht="19.7" customHeight="1" x14ac:dyDescent="0.25">
      <c r="A9972" s="43" t="s">
        <v>194</v>
      </c>
      <c r="B9972" s="1" t="s">
        <v>242</v>
      </c>
      <c r="C9972" s="1" t="s">
        <v>320</v>
      </c>
      <c r="D9972" s="1" t="s">
        <v>319</v>
      </c>
      <c r="E9972" s="45" t="str">
        <f>VLOOKUP(C9972,PROCV!E$50:G$126,3,0)</f>
        <v>Música</v>
      </c>
      <c r="F9972" s="1" t="s">
        <v>416</v>
      </c>
      <c r="G9972" s="1" t="s">
        <v>236</v>
      </c>
      <c r="H9972" s="1">
        <v>2016</v>
      </c>
      <c r="I9972" s="60">
        <f>VLOOKUP(H9972,PROCV!E$33:F$44,2,0)</f>
        <v>1.0294742132043471</v>
      </c>
      <c r="J9972" s="71">
        <v>196459</v>
      </c>
      <c r="K9972" s="44">
        <f t="shared" si="155"/>
        <v>202249.47445191283</v>
      </c>
    </row>
    <row r="9973" spans="1:11" s="43" customFormat="1" ht="19.7" customHeight="1" x14ac:dyDescent="0.25">
      <c r="A9973" s="43" t="s">
        <v>194</v>
      </c>
      <c r="B9973" s="1" t="s">
        <v>242</v>
      </c>
      <c r="C9973" s="1" t="s">
        <v>320</v>
      </c>
      <c r="D9973" s="1" t="s">
        <v>319</v>
      </c>
      <c r="E9973" s="45" t="str">
        <f>VLOOKUP(C9973,PROCV!E$50:G$126,3,0)</f>
        <v>Música</v>
      </c>
      <c r="F9973" s="1" t="s">
        <v>416</v>
      </c>
      <c r="G9973" s="1" t="s">
        <v>236</v>
      </c>
      <c r="H9973" s="1">
        <v>2016</v>
      </c>
      <c r="I9973" s="60">
        <f>VLOOKUP(H9973,PROCV!E$33:F$44,2,0)</f>
        <v>1.0294742132043471</v>
      </c>
      <c r="J9973" s="71">
        <v>1072723</v>
      </c>
      <c r="K9973" s="44">
        <f t="shared" si="155"/>
        <v>1104340.6664112068</v>
      </c>
    </row>
    <row r="9974" spans="1:11" s="43" customFormat="1" ht="19.7" customHeight="1" x14ac:dyDescent="0.25">
      <c r="A9974" s="43" t="s">
        <v>194</v>
      </c>
      <c r="B9974" s="1" t="s">
        <v>242</v>
      </c>
      <c r="C9974" s="1" t="s">
        <v>324</v>
      </c>
      <c r="D9974" s="1" t="s">
        <v>323</v>
      </c>
      <c r="E9974" s="45" t="str">
        <f>VLOOKUP(C9974,PROCV!E$50:G$126,3,0)</f>
        <v>Entretenimento</v>
      </c>
      <c r="F9974" s="1" t="s">
        <v>416</v>
      </c>
      <c r="G9974" s="1" t="s">
        <v>236</v>
      </c>
      <c r="H9974" s="1">
        <v>2016</v>
      </c>
      <c r="I9974" s="60">
        <f>VLOOKUP(H9974,PROCV!E$33:F$44,2,0)</f>
        <v>1.0294742132043471</v>
      </c>
      <c r="J9974" s="71">
        <v>46367</v>
      </c>
      <c r="K9974" s="44">
        <f t="shared" si="155"/>
        <v>47733.630843645959</v>
      </c>
    </row>
    <row r="9975" spans="1:11" s="43" customFormat="1" ht="19.7" customHeight="1" x14ac:dyDescent="0.25">
      <c r="A9975" s="43" t="s">
        <v>194</v>
      </c>
      <c r="B9975" s="1" t="s">
        <v>242</v>
      </c>
      <c r="C9975" s="1" t="s">
        <v>324</v>
      </c>
      <c r="D9975" s="1" t="s">
        <v>323</v>
      </c>
      <c r="E9975" s="45" t="str">
        <f>VLOOKUP(C9975,PROCV!E$50:G$126,3,0)</f>
        <v>Entretenimento</v>
      </c>
      <c r="F9975" s="1" t="s">
        <v>416</v>
      </c>
      <c r="G9975" s="1" t="s">
        <v>236</v>
      </c>
      <c r="H9975" s="1">
        <v>2016</v>
      </c>
      <c r="I9975" s="60">
        <f>VLOOKUP(H9975,PROCV!E$33:F$44,2,0)</f>
        <v>1.0294742132043471</v>
      </c>
      <c r="J9975" s="71">
        <v>20480</v>
      </c>
      <c r="K9975" s="44">
        <f t="shared" si="155"/>
        <v>21083.631886425028</v>
      </c>
    </row>
    <row r="9976" spans="1:11" s="43" customFormat="1" ht="19.7" customHeight="1" x14ac:dyDescent="0.25">
      <c r="A9976" s="43" t="s">
        <v>194</v>
      </c>
      <c r="B9976" s="1" t="s">
        <v>242</v>
      </c>
      <c r="C9976" s="1" t="s">
        <v>289</v>
      </c>
      <c r="D9976" s="1" t="s">
        <v>288</v>
      </c>
      <c r="E9976" s="45" t="str">
        <f>VLOOKUP(C9976,PROCV!E$50:G$126,3,0)</f>
        <v>Editorial</v>
      </c>
      <c r="F9976" s="1" t="s">
        <v>416</v>
      </c>
      <c r="G9976" s="1" t="s">
        <v>236</v>
      </c>
      <c r="H9976" s="1">
        <v>2016</v>
      </c>
      <c r="I9976" s="60">
        <f>VLOOKUP(H9976,PROCV!E$33:F$44,2,0)</f>
        <v>1.0294742132043471</v>
      </c>
      <c r="J9976" s="71">
        <v>516390</v>
      </c>
      <c r="K9976" s="44">
        <f t="shared" si="155"/>
        <v>531610.18895659281</v>
      </c>
    </row>
    <row r="9977" spans="1:11" s="43" customFormat="1" ht="19.7" customHeight="1" x14ac:dyDescent="0.25">
      <c r="A9977" s="43" t="s">
        <v>194</v>
      </c>
      <c r="B9977" s="1" t="s">
        <v>242</v>
      </c>
      <c r="C9977" s="1" t="s">
        <v>289</v>
      </c>
      <c r="D9977" s="1" t="s">
        <v>288</v>
      </c>
      <c r="E9977" s="45" t="str">
        <f>VLOOKUP(C9977,PROCV!E$50:G$126,3,0)</f>
        <v>Editorial</v>
      </c>
      <c r="F9977" s="1" t="s">
        <v>416</v>
      </c>
      <c r="G9977" s="1" t="s">
        <v>236</v>
      </c>
      <c r="H9977" s="1">
        <v>2016</v>
      </c>
      <c r="I9977" s="60">
        <f>VLOOKUP(H9977,PROCV!E$33:F$44,2,0)</f>
        <v>1.0294742132043471</v>
      </c>
      <c r="J9977" s="71">
        <v>15500000</v>
      </c>
      <c r="K9977" s="44">
        <f t="shared" si="155"/>
        <v>15956850.30466738</v>
      </c>
    </row>
    <row r="9978" spans="1:11" s="43" customFormat="1" ht="19.7" customHeight="1" x14ac:dyDescent="0.25">
      <c r="A9978" s="43" t="s">
        <v>194</v>
      </c>
      <c r="B9978" s="1" t="s">
        <v>242</v>
      </c>
      <c r="C9978" s="1" t="s">
        <v>289</v>
      </c>
      <c r="D9978" s="1" t="s">
        <v>288</v>
      </c>
      <c r="E9978" s="45" t="str">
        <f>VLOOKUP(C9978,PROCV!E$50:G$126,3,0)</f>
        <v>Editorial</v>
      </c>
      <c r="F9978" s="1" t="s">
        <v>416</v>
      </c>
      <c r="G9978" s="1" t="s">
        <v>236</v>
      </c>
      <c r="H9978" s="1">
        <v>2016</v>
      </c>
      <c r="I9978" s="60">
        <f>VLOOKUP(H9978,PROCV!E$33:F$44,2,0)</f>
        <v>1.0294742132043471</v>
      </c>
      <c r="J9978" s="71">
        <v>1396209</v>
      </c>
      <c r="K9978" s="44">
        <f t="shared" si="155"/>
        <v>1437361.1617438283</v>
      </c>
    </row>
    <row r="9979" spans="1:11" s="43" customFormat="1" ht="19.7" customHeight="1" x14ac:dyDescent="0.25">
      <c r="A9979" s="43" t="s">
        <v>194</v>
      </c>
      <c r="B9979" s="1" t="s">
        <v>242</v>
      </c>
      <c r="C9979" s="1" t="s">
        <v>289</v>
      </c>
      <c r="D9979" s="1" t="s">
        <v>288</v>
      </c>
      <c r="E9979" s="45" t="str">
        <f>VLOOKUP(C9979,PROCV!E$50:G$126,3,0)</f>
        <v>Editorial</v>
      </c>
      <c r="F9979" s="1" t="s">
        <v>416</v>
      </c>
      <c r="G9979" s="1" t="s">
        <v>236</v>
      </c>
      <c r="H9979" s="1">
        <v>2016</v>
      </c>
      <c r="I9979" s="60">
        <f>VLOOKUP(H9979,PROCV!E$33:F$44,2,0)</f>
        <v>1.0294742132043471</v>
      </c>
      <c r="J9979" s="71">
        <v>1406181</v>
      </c>
      <c r="K9979" s="44">
        <f t="shared" si="155"/>
        <v>1447627.0785979019</v>
      </c>
    </row>
    <row r="9980" spans="1:11" s="43" customFormat="1" ht="19.7" customHeight="1" x14ac:dyDescent="0.25">
      <c r="A9980" s="43" t="s">
        <v>194</v>
      </c>
      <c r="B9980" s="1" t="s">
        <v>242</v>
      </c>
      <c r="C9980" s="1" t="s">
        <v>289</v>
      </c>
      <c r="D9980" s="1" t="s">
        <v>288</v>
      </c>
      <c r="E9980" s="45" t="str">
        <f>VLOOKUP(C9980,PROCV!E$50:G$126,3,0)</f>
        <v>Editorial</v>
      </c>
      <c r="F9980" s="1" t="s">
        <v>416</v>
      </c>
      <c r="G9980" s="1" t="s">
        <v>236</v>
      </c>
      <c r="H9980" s="1">
        <v>2016</v>
      </c>
      <c r="I9980" s="60">
        <f>VLOOKUP(H9980,PROCV!E$33:F$44,2,0)</f>
        <v>1.0294742132043471</v>
      </c>
      <c r="J9980" s="71">
        <v>225000</v>
      </c>
      <c r="K9980" s="44">
        <f t="shared" si="155"/>
        <v>231631.6979709781</v>
      </c>
    </row>
    <row r="9981" spans="1:11" s="43" customFormat="1" ht="19.7" customHeight="1" x14ac:dyDescent="0.25">
      <c r="A9981" s="43" t="s">
        <v>194</v>
      </c>
      <c r="B9981" s="1" t="s">
        <v>242</v>
      </c>
      <c r="C9981" s="1" t="s">
        <v>299</v>
      </c>
      <c r="D9981" s="1" t="s">
        <v>298</v>
      </c>
      <c r="E9981" s="45" t="str">
        <f>VLOOKUP(C9981,PROCV!E$50:G$126,3,0)</f>
        <v>NA</v>
      </c>
      <c r="F9981" s="1" t="s">
        <v>416</v>
      </c>
      <c r="G9981" s="1" t="s">
        <v>236</v>
      </c>
      <c r="H9981" s="1">
        <v>2016</v>
      </c>
      <c r="I9981" s="60">
        <f>VLOOKUP(H9981,PROCV!E$33:F$44,2,0)</f>
        <v>1.0294742132043471</v>
      </c>
      <c r="J9981" s="71">
        <v>34846</v>
      </c>
      <c r="K9981" s="44">
        <f t="shared" si="155"/>
        <v>35873.058433318678</v>
      </c>
    </row>
    <row r="9982" spans="1:11" s="43" customFormat="1" ht="19.7" customHeight="1" x14ac:dyDescent="0.25">
      <c r="A9982" s="43" t="s">
        <v>194</v>
      </c>
      <c r="B9982" s="1" t="s">
        <v>242</v>
      </c>
      <c r="C9982" s="1" t="s">
        <v>299</v>
      </c>
      <c r="D9982" s="1" t="s">
        <v>298</v>
      </c>
      <c r="E9982" s="45" t="str">
        <f>VLOOKUP(C9982,PROCV!E$50:G$126,3,0)</f>
        <v>NA</v>
      </c>
      <c r="F9982" s="1" t="s">
        <v>416</v>
      </c>
      <c r="G9982" s="1" t="s">
        <v>236</v>
      </c>
      <c r="H9982" s="1">
        <v>2016</v>
      </c>
      <c r="I9982" s="60">
        <f>VLOOKUP(H9982,PROCV!E$33:F$44,2,0)</f>
        <v>1.0294742132043471</v>
      </c>
      <c r="J9982" s="71">
        <v>5616</v>
      </c>
      <c r="K9982" s="44">
        <f t="shared" si="155"/>
        <v>5781.5271813556128</v>
      </c>
    </row>
    <row r="9983" spans="1:11" s="43" customFormat="1" ht="19.7" customHeight="1" x14ac:dyDescent="0.25">
      <c r="A9983" s="43" t="s">
        <v>194</v>
      </c>
      <c r="B9983" s="1" t="s">
        <v>242</v>
      </c>
      <c r="C9983" s="1" t="s">
        <v>287</v>
      </c>
      <c r="D9983" s="1" t="s">
        <v>286</v>
      </c>
      <c r="E9983" s="45" t="str">
        <f>VLOOKUP(C9983,PROCV!E$50:G$126,3,0)</f>
        <v>Música</v>
      </c>
      <c r="F9983" s="1" t="s">
        <v>416</v>
      </c>
      <c r="G9983" s="1" t="s">
        <v>236</v>
      </c>
      <c r="H9983" s="1">
        <v>2016</v>
      </c>
      <c r="I9983" s="60">
        <f>VLOOKUP(H9983,PROCV!E$33:F$44,2,0)</f>
        <v>1.0294742132043471</v>
      </c>
      <c r="J9983" s="71">
        <v>62840</v>
      </c>
      <c r="K9983" s="44">
        <f t="shared" si="155"/>
        <v>64692.159557761166</v>
      </c>
    </row>
    <row r="9984" spans="1:11" s="43" customFormat="1" ht="19.7" customHeight="1" x14ac:dyDescent="0.25">
      <c r="A9984" s="43" t="s">
        <v>194</v>
      </c>
      <c r="B9984" s="1" t="s">
        <v>242</v>
      </c>
      <c r="C9984" s="1" t="s">
        <v>287</v>
      </c>
      <c r="D9984" s="1" t="s">
        <v>286</v>
      </c>
      <c r="E9984" s="45" t="str">
        <f>VLOOKUP(C9984,PROCV!E$50:G$126,3,0)</f>
        <v>Música</v>
      </c>
      <c r="F9984" s="1" t="s">
        <v>416</v>
      </c>
      <c r="G9984" s="1" t="s">
        <v>236</v>
      </c>
      <c r="H9984" s="1">
        <v>2016</v>
      </c>
      <c r="I9984" s="60">
        <f>VLOOKUP(H9984,PROCV!E$33:F$44,2,0)</f>
        <v>1.0294742132043471</v>
      </c>
      <c r="J9984" s="71">
        <v>563302</v>
      </c>
      <c r="K9984" s="44">
        <f t="shared" si="155"/>
        <v>579904.88324643509</v>
      </c>
    </row>
    <row r="9985" spans="1:11" s="43" customFormat="1" ht="19.7" customHeight="1" x14ac:dyDescent="0.25">
      <c r="A9985" s="43" t="s">
        <v>194</v>
      </c>
      <c r="B9985" s="1" t="s">
        <v>242</v>
      </c>
      <c r="C9985" s="1" t="s">
        <v>287</v>
      </c>
      <c r="D9985" s="1" t="s">
        <v>286</v>
      </c>
      <c r="E9985" s="45" t="str">
        <f>VLOOKUP(C9985,PROCV!E$50:G$126,3,0)</f>
        <v>Música</v>
      </c>
      <c r="F9985" s="1" t="s">
        <v>416</v>
      </c>
      <c r="G9985" s="1" t="s">
        <v>236</v>
      </c>
      <c r="H9985" s="1">
        <v>2016</v>
      </c>
      <c r="I9985" s="60">
        <f>VLOOKUP(H9985,PROCV!E$33:F$44,2,0)</f>
        <v>1.0294742132043471</v>
      </c>
      <c r="J9985" s="71">
        <v>34971</v>
      </c>
      <c r="K9985" s="44">
        <f t="shared" si="155"/>
        <v>36001.742709969221</v>
      </c>
    </row>
    <row r="9986" spans="1:11" s="43" customFormat="1" ht="19.7" customHeight="1" x14ac:dyDescent="0.25">
      <c r="A9986" s="43" t="s">
        <v>194</v>
      </c>
      <c r="B9986" s="1" t="s">
        <v>242</v>
      </c>
      <c r="C9986" s="1" t="s">
        <v>287</v>
      </c>
      <c r="D9986" s="1" t="s">
        <v>286</v>
      </c>
      <c r="E9986" s="45" t="str">
        <f>VLOOKUP(C9986,PROCV!E$50:G$126,3,0)</f>
        <v>Música</v>
      </c>
      <c r="F9986" s="1" t="s">
        <v>416</v>
      </c>
      <c r="G9986" s="1" t="s">
        <v>236</v>
      </c>
      <c r="H9986" s="1">
        <v>2016</v>
      </c>
      <c r="I9986" s="60">
        <f>VLOOKUP(H9986,PROCV!E$33:F$44,2,0)</f>
        <v>1.0294742132043471</v>
      </c>
      <c r="J9986" s="71">
        <v>93000</v>
      </c>
      <c r="K9986" s="44">
        <f t="shared" si="155"/>
        <v>95741.101828004277</v>
      </c>
    </row>
    <row r="9987" spans="1:11" s="43" customFormat="1" ht="19.7" customHeight="1" x14ac:dyDescent="0.25">
      <c r="A9987" s="43" t="s">
        <v>194</v>
      </c>
      <c r="B9987" s="1" t="s">
        <v>242</v>
      </c>
      <c r="C9987" s="1" t="s">
        <v>285</v>
      </c>
      <c r="D9987" s="1" t="s">
        <v>284</v>
      </c>
      <c r="E9987" s="45" t="str">
        <f>VLOOKUP(C9987,PROCV!E$50:G$126,3,0)</f>
        <v>Editorial</v>
      </c>
      <c r="F9987" s="1" t="s">
        <v>416</v>
      </c>
      <c r="G9987" s="1" t="s">
        <v>236</v>
      </c>
      <c r="H9987" s="1">
        <v>2016</v>
      </c>
      <c r="I9987" s="60">
        <f>VLOOKUP(H9987,PROCV!E$33:F$44,2,0)</f>
        <v>1.0294742132043471</v>
      </c>
      <c r="J9987" s="71">
        <v>292010</v>
      </c>
      <c r="K9987" s="44">
        <f t="shared" ref="K9987:K10050" si="156">J9987*I9987</f>
        <v>300616.76499780139</v>
      </c>
    </row>
    <row r="9988" spans="1:11" s="43" customFormat="1" ht="19.7" customHeight="1" x14ac:dyDescent="0.25">
      <c r="A9988" s="43" t="s">
        <v>194</v>
      </c>
      <c r="B9988" s="1" t="s">
        <v>242</v>
      </c>
      <c r="C9988" s="1" t="s">
        <v>285</v>
      </c>
      <c r="D9988" s="1" t="s">
        <v>284</v>
      </c>
      <c r="E9988" s="45" t="str">
        <f>VLOOKUP(C9988,PROCV!E$50:G$126,3,0)</f>
        <v>Editorial</v>
      </c>
      <c r="F9988" s="1" t="s">
        <v>416</v>
      </c>
      <c r="G9988" s="1" t="s">
        <v>265</v>
      </c>
      <c r="H9988" s="1">
        <v>2016</v>
      </c>
      <c r="I9988" s="60">
        <f>VLOOKUP(H9988,PROCV!E$33:F$44,2,0)</f>
        <v>1.0294742132043471</v>
      </c>
      <c r="J9988" s="71">
        <v>53320</v>
      </c>
      <c r="K9988" s="44">
        <f t="shared" si="156"/>
        <v>54891.565048055789</v>
      </c>
    </row>
    <row r="9989" spans="1:11" s="43" customFormat="1" ht="19.7" customHeight="1" x14ac:dyDescent="0.25">
      <c r="A9989" s="43" t="s">
        <v>194</v>
      </c>
      <c r="B9989" s="1" t="s">
        <v>242</v>
      </c>
      <c r="C9989" s="1" t="s">
        <v>285</v>
      </c>
      <c r="D9989" s="1" t="s">
        <v>284</v>
      </c>
      <c r="E9989" s="45" t="str">
        <f>VLOOKUP(C9989,PROCV!E$50:G$126,3,0)</f>
        <v>Editorial</v>
      </c>
      <c r="F9989" s="1" t="s">
        <v>416</v>
      </c>
      <c r="G9989" s="1" t="s">
        <v>265</v>
      </c>
      <c r="H9989" s="1">
        <v>2016</v>
      </c>
      <c r="I9989" s="60">
        <f>VLOOKUP(H9989,PROCV!E$33:F$44,2,0)</f>
        <v>1.0294742132043471</v>
      </c>
      <c r="J9989" s="71">
        <v>1379440</v>
      </c>
      <c r="K9989" s="44">
        <f t="shared" si="156"/>
        <v>1420097.9086626044</v>
      </c>
    </row>
    <row r="9990" spans="1:11" s="43" customFormat="1" ht="19.7" customHeight="1" x14ac:dyDescent="0.25">
      <c r="A9990" s="43" t="s">
        <v>194</v>
      </c>
      <c r="B9990" s="1" t="s">
        <v>242</v>
      </c>
      <c r="C9990" s="1" t="s">
        <v>285</v>
      </c>
      <c r="D9990" s="1" t="s">
        <v>284</v>
      </c>
      <c r="E9990" s="45" t="str">
        <f>VLOOKUP(C9990,PROCV!E$50:G$126,3,0)</f>
        <v>Editorial</v>
      </c>
      <c r="F9990" s="1" t="s">
        <v>416</v>
      </c>
      <c r="G9990" s="1" t="s">
        <v>236</v>
      </c>
      <c r="H9990" s="1">
        <v>2016</v>
      </c>
      <c r="I9990" s="60">
        <f>VLOOKUP(H9990,PROCV!E$33:F$44,2,0)</f>
        <v>1.0294742132043471</v>
      </c>
      <c r="J9990" s="71">
        <v>8000000</v>
      </c>
      <c r="K9990" s="44">
        <f t="shared" si="156"/>
        <v>8235793.7056347765</v>
      </c>
    </row>
    <row r="9991" spans="1:11" s="43" customFormat="1" ht="19.7" customHeight="1" x14ac:dyDescent="0.25">
      <c r="A9991" s="43" t="s">
        <v>194</v>
      </c>
      <c r="B9991" s="1" t="s">
        <v>242</v>
      </c>
      <c r="C9991" s="1" t="s">
        <v>285</v>
      </c>
      <c r="D9991" s="1" t="s">
        <v>284</v>
      </c>
      <c r="E9991" s="45" t="str">
        <f>VLOOKUP(C9991,PROCV!E$50:G$126,3,0)</f>
        <v>Editorial</v>
      </c>
      <c r="F9991" s="1" t="s">
        <v>416</v>
      </c>
      <c r="G9991" s="1" t="s">
        <v>236</v>
      </c>
      <c r="H9991" s="1">
        <v>2016</v>
      </c>
      <c r="I9991" s="60">
        <f>VLOOKUP(H9991,PROCV!E$33:F$44,2,0)</f>
        <v>1.0294742132043471</v>
      </c>
      <c r="J9991" s="71">
        <v>2781061</v>
      </c>
      <c r="K9991" s="44">
        <f t="shared" si="156"/>
        <v>2863030.5848482945</v>
      </c>
    </row>
    <row r="9992" spans="1:11" s="43" customFormat="1" ht="19.7" customHeight="1" x14ac:dyDescent="0.25">
      <c r="A9992" s="43" t="s">
        <v>194</v>
      </c>
      <c r="B9992" s="1" t="s">
        <v>242</v>
      </c>
      <c r="C9992" s="1" t="s">
        <v>285</v>
      </c>
      <c r="D9992" s="1" t="s">
        <v>284</v>
      </c>
      <c r="E9992" s="45" t="str">
        <f>VLOOKUP(C9992,PROCV!E$50:G$126,3,0)</f>
        <v>Editorial</v>
      </c>
      <c r="F9992" s="1" t="s">
        <v>416</v>
      </c>
      <c r="G9992" s="1" t="s">
        <v>265</v>
      </c>
      <c r="H9992" s="1">
        <v>2016</v>
      </c>
      <c r="I9992" s="60">
        <f>VLOOKUP(H9992,PROCV!E$33:F$44,2,0)</f>
        <v>1.0294742132043471</v>
      </c>
      <c r="J9992" s="71">
        <v>53320</v>
      </c>
      <c r="K9992" s="44">
        <f t="shared" si="156"/>
        <v>54891.565048055789</v>
      </c>
    </row>
    <row r="9993" spans="1:11" s="43" customFormat="1" ht="19.7" customHeight="1" x14ac:dyDescent="0.25">
      <c r="A9993" s="43" t="s">
        <v>194</v>
      </c>
      <c r="B9993" s="1" t="s">
        <v>242</v>
      </c>
      <c r="C9993" s="1" t="s">
        <v>285</v>
      </c>
      <c r="D9993" s="1" t="s">
        <v>284</v>
      </c>
      <c r="E9993" s="45" t="str">
        <f>VLOOKUP(C9993,PROCV!E$50:G$126,3,0)</f>
        <v>Editorial</v>
      </c>
      <c r="F9993" s="1" t="s">
        <v>416</v>
      </c>
      <c r="G9993" s="1" t="s">
        <v>236</v>
      </c>
      <c r="H9993" s="1">
        <v>2016</v>
      </c>
      <c r="I9993" s="60">
        <f>VLOOKUP(H9993,PROCV!E$33:F$44,2,0)</f>
        <v>1.0294742132043471</v>
      </c>
      <c r="J9993" s="71">
        <v>736629</v>
      </c>
      <c r="K9993" s="44">
        <f t="shared" si="156"/>
        <v>758340.56019850494</v>
      </c>
    </row>
    <row r="9994" spans="1:11" s="43" customFormat="1" ht="19.7" customHeight="1" x14ac:dyDescent="0.25">
      <c r="A9994" s="43" t="s">
        <v>194</v>
      </c>
      <c r="B9994" s="1" t="s">
        <v>242</v>
      </c>
      <c r="C9994" s="1" t="s">
        <v>285</v>
      </c>
      <c r="D9994" s="1" t="s">
        <v>284</v>
      </c>
      <c r="E9994" s="45" t="str">
        <f>VLOOKUP(C9994,PROCV!E$50:G$126,3,0)</f>
        <v>Editorial</v>
      </c>
      <c r="F9994" s="1" t="s">
        <v>416</v>
      </c>
      <c r="G9994" s="1" t="s">
        <v>265</v>
      </c>
      <c r="H9994" s="1">
        <v>2016</v>
      </c>
      <c r="I9994" s="60">
        <f>VLOOKUP(H9994,PROCV!E$33:F$44,2,0)</f>
        <v>1.0294742132043471</v>
      </c>
      <c r="J9994" s="71">
        <v>100190</v>
      </c>
      <c r="K9994" s="44">
        <f t="shared" si="156"/>
        <v>103143.02142094354</v>
      </c>
    </row>
    <row r="9995" spans="1:11" s="43" customFormat="1" ht="19.7" customHeight="1" x14ac:dyDescent="0.25">
      <c r="A9995" s="43" t="s">
        <v>194</v>
      </c>
      <c r="B9995" s="1" t="s">
        <v>242</v>
      </c>
      <c r="C9995" s="1" t="s">
        <v>285</v>
      </c>
      <c r="D9995" s="1" t="s">
        <v>284</v>
      </c>
      <c r="E9995" s="45" t="str">
        <f>VLOOKUP(C9995,PROCV!E$50:G$126,3,0)</f>
        <v>Editorial</v>
      </c>
      <c r="F9995" s="1" t="s">
        <v>416</v>
      </c>
      <c r="G9995" s="1" t="s">
        <v>236</v>
      </c>
      <c r="H9995" s="1">
        <v>2016</v>
      </c>
      <c r="I9995" s="60">
        <f>VLOOKUP(H9995,PROCV!E$33:F$44,2,0)</f>
        <v>1.0294742132043471</v>
      </c>
      <c r="J9995" s="71">
        <v>4107500</v>
      </c>
      <c r="K9995" s="44">
        <f t="shared" si="156"/>
        <v>4228565.330736856</v>
      </c>
    </row>
    <row r="9996" spans="1:11" s="43" customFormat="1" ht="19.7" customHeight="1" x14ac:dyDescent="0.25">
      <c r="A9996" s="43" t="s">
        <v>194</v>
      </c>
      <c r="B9996" s="1" t="s">
        <v>242</v>
      </c>
      <c r="C9996" s="1" t="s">
        <v>285</v>
      </c>
      <c r="D9996" s="1" t="s">
        <v>284</v>
      </c>
      <c r="E9996" s="45" t="str">
        <f>VLOOKUP(C9996,PROCV!E$50:G$126,3,0)</f>
        <v>Editorial</v>
      </c>
      <c r="F9996" s="1" t="s">
        <v>416</v>
      </c>
      <c r="G9996" s="1" t="s">
        <v>236</v>
      </c>
      <c r="H9996" s="1">
        <v>2016</v>
      </c>
      <c r="I9996" s="60">
        <f>VLOOKUP(H9996,PROCV!E$33:F$44,2,0)</f>
        <v>1.0294742132043471</v>
      </c>
      <c r="J9996" s="71">
        <v>101200</v>
      </c>
      <c r="K9996" s="44">
        <f t="shared" si="156"/>
        <v>104182.79037627993</v>
      </c>
    </row>
    <row r="9997" spans="1:11" s="43" customFormat="1" ht="19.7" customHeight="1" x14ac:dyDescent="0.25">
      <c r="A9997" s="43" t="s">
        <v>194</v>
      </c>
      <c r="B9997" s="1" t="s">
        <v>242</v>
      </c>
      <c r="C9997" s="1" t="s">
        <v>283</v>
      </c>
      <c r="D9997" s="1" t="s">
        <v>282</v>
      </c>
      <c r="E9997" s="45" t="str">
        <f>VLOOKUP(C9997,PROCV!E$50:G$126,3,0)</f>
        <v>Editorial</v>
      </c>
      <c r="F9997" s="1" t="s">
        <v>416</v>
      </c>
      <c r="G9997" s="1" t="s">
        <v>236</v>
      </c>
      <c r="H9997" s="1">
        <v>2016</v>
      </c>
      <c r="I9997" s="60">
        <f>VLOOKUP(H9997,PROCV!E$33:F$44,2,0)</f>
        <v>1.0294742132043471</v>
      </c>
      <c r="J9997" s="71">
        <v>29050</v>
      </c>
      <c r="K9997" s="44">
        <f t="shared" si="156"/>
        <v>29906.225893586281</v>
      </c>
    </row>
    <row r="9998" spans="1:11" s="43" customFormat="1" ht="19.7" customHeight="1" x14ac:dyDescent="0.25">
      <c r="A9998" s="43" t="s">
        <v>194</v>
      </c>
      <c r="B9998" s="1" t="s">
        <v>242</v>
      </c>
      <c r="C9998" s="1" t="s">
        <v>283</v>
      </c>
      <c r="D9998" s="1" t="s">
        <v>282</v>
      </c>
      <c r="E9998" s="45" t="str">
        <f>VLOOKUP(C9998,PROCV!E$50:G$126,3,0)</f>
        <v>Editorial</v>
      </c>
      <c r="F9998" s="1" t="s">
        <v>416</v>
      </c>
      <c r="G9998" s="1" t="s">
        <v>236</v>
      </c>
      <c r="H9998" s="1">
        <v>2016</v>
      </c>
      <c r="I9998" s="60">
        <f>VLOOKUP(H9998,PROCV!E$33:F$44,2,0)</f>
        <v>1.0294742132043471</v>
      </c>
      <c r="J9998" s="71">
        <v>50000</v>
      </c>
      <c r="K9998" s="44">
        <f t="shared" si="156"/>
        <v>51473.710660217352</v>
      </c>
    </row>
    <row r="9999" spans="1:11" s="43" customFormat="1" ht="19.7" customHeight="1" x14ac:dyDescent="0.25">
      <c r="A9999" s="43" t="s">
        <v>194</v>
      </c>
      <c r="B9999" s="1" t="s">
        <v>242</v>
      </c>
      <c r="C9999" s="1" t="s">
        <v>283</v>
      </c>
      <c r="D9999" s="1" t="s">
        <v>282</v>
      </c>
      <c r="E9999" s="45" t="str">
        <f>VLOOKUP(C9999,PROCV!E$50:G$126,3,0)</f>
        <v>Editorial</v>
      </c>
      <c r="F9999" s="1" t="s">
        <v>416</v>
      </c>
      <c r="G9999" s="1" t="s">
        <v>236</v>
      </c>
      <c r="H9999" s="1">
        <v>2016</v>
      </c>
      <c r="I9999" s="60">
        <f>VLOOKUP(H9999,PROCV!E$33:F$44,2,0)</f>
        <v>1.0294742132043471</v>
      </c>
      <c r="J9999" s="71">
        <v>235091</v>
      </c>
      <c r="K9999" s="44">
        <f t="shared" si="156"/>
        <v>242020.12225642314</v>
      </c>
    </row>
    <row r="10000" spans="1:11" s="43" customFormat="1" ht="19.7" customHeight="1" x14ac:dyDescent="0.25">
      <c r="A10000" s="43" t="s">
        <v>194</v>
      </c>
      <c r="B10000" s="1" t="s">
        <v>242</v>
      </c>
      <c r="C10000" s="1" t="s">
        <v>283</v>
      </c>
      <c r="D10000" s="1" t="s">
        <v>282</v>
      </c>
      <c r="E10000" s="45" t="str">
        <f>VLOOKUP(C10000,PROCV!E$50:G$126,3,0)</f>
        <v>Editorial</v>
      </c>
      <c r="F10000" s="1" t="s">
        <v>416</v>
      </c>
      <c r="G10000" s="1" t="s">
        <v>236</v>
      </c>
      <c r="H10000" s="1">
        <v>2016</v>
      </c>
      <c r="I10000" s="60">
        <f>VLOOKUP(H10000,PROCV!E$33:F$44,2,0)</f>
        <v>1.0294742132043471</v>
      </c>
      <c r="J10000" s="71">
        <v>27444</v>
      </c>
      <c r="K10000" s="44">
        <f t="shared" si="156"/>
        <v>28252.8903071801</v>
      </c>
    </row>
    <row r="10001" spans="1:11" s="43" customFormat="1" ht="19.7" customHeight="1" x14ac:dyDescent="0.25">
      <c r="A10001" s="43" t="s">
        <v>194</v>
      </c>
      <c r="B10001" s="1" t="s">
        <v>242</v>
      </c>
      <c r="C10001" s="1" t="s">
        <v>283</v>
      </c>
      <c r="D10001" s="1" t="s">
        <v>282</v>
      </c>
      <c r="E10001" s="45" t="str">
        <f>VLOOKUP(C10001,PROCV!E$50:G$126,3,0)</f>
        <v>Editorial</v>
      </c>
      <c r="F10001" s="1" t="s">
        <v>416</v>
      </c>
      <c r="G10001" s="1" t="s">
        <v>236</v>
      </c>
      <c r="H10001" s="1">
        <v>2016</v>
      </c>
      <c r="I10001" s="60">
        <f>VLOOKUP(H10001,PROCV!E$33:F$44,2,0)</f>
        <v>1.0294742132043471</v>
      </c>
      <c r="J10001" s="71">
        <v>125000</v>
      </c>
      <c r="K10001" s="44">
        <f t="shared" si="156"/>
        <v>128684.27665054338</v>
      </c>
    </row>
    <row r="10002" spans="1:11" s="43" customFormat="1" ht="19.7" customHeight="1" x14ac:dyDescent="0.25">
      <c r="A10002" s="43" t="s">
        <v>194</v>
      </c>
      <c r="B10002" s="1" t="s">
        <v>242</v>
      </c>
      <c r="C10002" s="1" t="s">
        <v>281</v>
      </c>
      <c r="D10002" s="1" t="s">
        <v>280</v>
      </c>
      <c r="E10002" s="45" t="str">
        <f>VLOOKUP(C10002,PROCV!E$50:G$126,3,0)</f>
        <v>Música</v>
      </c>
      <c r="F10002" s="1" t="s">
        <v>416</v>
      </c>
      <c r="G10002" s="1" t="s">
        <v>236</v>
      </c>
      <c r="H10002" s="1">
        <v>2016</v>
      </c>
      <c r="I10002" s="60">
        <f>VLOOKUP(H10002,PROCV!E$33:F$44,2,0)</f>
        <v>1.0294742132043471</v>
      </c>
      <c r="J10002" s="71">
        <v>186779</v>
      </c>
      <c r="K10002" s="44">
        <f t="shared" si="156"/>
        <v>192284.16406809475</v>
      </c>
    </row>
    <row r="10003" spans="1:11" s="43" customFormat="1" ht="19.7" customHeight="1" x14ac:dyDescent="0.25">
      <c r="A10003" s="43" t="s">
        <v>194</v>
      </c>
      <c r="B10003" s="1" t="s">
        <v>242</v>
      </c>
      <c r="C10003" s="1" t="s">
        <v>281</v>
      </c>
      <c r="D10003" s="1" t="s">
        <v>280</v>
      </c>
      <c r="E10003" s="45" t="str">
        <f>VLOOKUP(C10003,PROCV!E$50:G$126,3,0)</f>
        <v>Música</v>
      </c>
      <c r="F10003" s="1" t="s">
        <v>416</v>
      </c>
      <c r="G10003" s="1" t="s">
        <v>236</v>
      </c>
      <c r="H10003" s="1">
        <v>2016</v>
      </c>
      <c r="I10003" s="60">
        <f>VLOOKUP(H10003,PROCV!E$33:F$44,2,0)</f>
        <v>1.0294742132043471</v>
      </c>
      <c r="J10003" s="71">
        <v>229543</v>
      </c>
      <c r="K10003" s="44">
        <f t="shared" si="156"/>
        <v>236308.59932156545</v>
      </c>
    </row>
    <row r="10004" spans="1:11" s="43" customFormat="1" ht="19.7" customHeight="1" x14ac:dyDescent="0.25">
      <c r="A10004" s="43" t="s">
        <v>194</v>
      </c>
      <c r="B10004" s="1" t="s">
        <v>242</v>
      </c>
      <c r="C10004" s="1" t="s">
        <v>281</v>
      </c>
      <c r="D10004" s="1" t="s">
        <v>280</v>
      </c>
      <c r="E10004" s="45" t="str">
        <f>VLOOKUP(C10004,PROCV!E$50:G$126,3,0)</f>
        <v>Música</v>
      </c>
      <c r="F10004" s="1" t="s">
        <v>416</v>
      </c>
      <c r="G10004" s="1" t="s">
        <v>236</v>
      </c>
      <c r="H10004" s="1">
        <v>2016</v>
      </c>
      <c r="I10004" s="60">
        <f>VLOOKUP(H10004,PROCV!E$33:F$44,2,0)</f>
        <v>1.0294742132043471</v>
      </c>
      <c r="J10004" s="71">
        <v>52570</v>
      </c>
      <c r="K10004" s="44">
        <f t="shared" si="156"/>
        <v>54119.459388152529</v>
      </c>
    </row>
    <row r="10005" spans="1:11" s="43" customFormat="1" ht="19.7" customHeight="1" x14ac:dyDescent="0.25">
      <c r="A10005" s="43" t="s">
        <v>194</v>
      </c>
      <c r="B10005" s="1" t="s">
        <v>242</v>
      </c>
      <c r="C10005" s="1" t="s">
        <v>279</v>
      </c>
      <c r="D10005" s="1" t="s">
        <v>278</v>
      </c>
      <c r="E10005" s="45" t="str">
        <f>VLOOKUP(C10005,PROCV!E$50:G$126,3,0)</f>
        <v>Editorial</v>
      </c>
      <c r="F10005" s="1" t="s">
        <v>416</v>
      </c>
      <c r="G10005" s="1" t="s">
        <v>236</v>
      </c>
      <c r="H10005" s="1">
        <v>2016</v>
      </c>
      <c r="I10005" s="60">
        <f>VLOOKUP(H10005,PROCV!E$33:F$44,2,0)</f>
        <v>1.0294742132043471</v>
      </c>
      <c r="J10005" s="71">
        <v>490681</v>
      </c>
      <c r="K10005" s="44">
        <f t="shared" si="156"/>
        <v>505143.4364093222</v>
      </c>
    </row>
    <row r="10006" spans="1:11" s="43" customFormat="1" ht="19.7" customHeight="1" x14ac:dyDescent="0.25">
      <c r="A10006" s="43" t="s">
        <v>194</v>
      </c>
      <c r="B10006" s="1" t="s">
        <v>242</v>
      </c>
      <c r="C10006" s="1" t="s">
        <v>279</v>
      </c>
      <c r="D10006" s="1" t="s">
        <v>278</v>
      </c>
      <c r="E10006" s="45" t="str">
        <f>VLOOKUP(C10006,PROCV!E$50:G$126,3,0)</f>
        <v>Editorial</v>
      </c>
      <c r="F10006" s="1" t="s">
        <v>416</v>
      </c>
      <c r="G10006" s="1" t="s">
        <v>236</v>
      </c>
      <c r="H10006" s="1">
        <v>2016</v>
      </c>
      <c r="I10006" s="60">
        <f>VLOOKUP(H10006,PROCV!E$33:F$44,2,0)</f>
        <v>1.0294742132043471</v>
      </c>
      <c r="J10006" s="71">
        <v>2413842</v>
      </c>
      <c r="K10006" s="44">
        <f t="shared" si="156"/>
        <v>2484988.0937496074</v>
      </c>
    </row>
    <row r="10007" spans="1:11" s="43" customFormat="1" ht="19.7" customHeight="1" x14ac:dyDescent="0.25">
      <c r="A10007" s="43" t="s">
        <v>194</v>
      </c>
      <c r="B10007" s="1" t="s">
        <v>242</v>
      </c>
      <c r="C10007" s="1" t="s">
        <v>279</v>
      </c>
      <c r="D10007" s="1" t="s">
        <v>278</v>
      </c>
      <c r="E10007" s="45" t="str">
        <f>VLOOKUP(C10007,PROCV!E$50:G$126,3,0)</f>
        <v>Editorial</v>
      </c>
      <c r="F10007" s="1" t="s">
        <v>416</v>
      </c>
      <c r="G10007" s="1" t="s">
        <v>236</v>
      </c>
      <c r="H10007" s="1">
        <v>2016</v>
      </c>
      <c r="I10007" s="60">
        <f>VLOOKUP(H10007,PROCV!E$33:F$44,2,0)</f>
        <v>1.0294742132043471</v>
      </c>
      <c r="J10007" s="71">
        <v>694066</v>
      </c>
      <c r="K10007" s="44">
        <f t="shared" si="156"/>
        <v>714523.04926188837</v>
      </c>
    </row>
    <row r="10008" spans="1:11" s="43" customFormat="1" ht="19.7" customHeight="1" x14ac:dyDescent="0.25">
      <c r="A10008" s="43" t="s">
        <v>194</v>
      </c>
      <c r="B10008" s="1" t="s">
        <v>242</v>
      </c>
      <c r="C10008" s="1" t="s">
        <v>279</v>
      </c>
      <c r="D10008" s="1" t="s">
        <v>278</v>
      </c>
      <c r="E10008" s="45" t="str">
        <f>VLOOKUP(C10008,PROCV!E$50:G$126,3,0)</f>
        <v>Editorial</v>
      </c>
      <c r="F10008" s="1" t="s">
        <v>416</v>
      </c>
      <c r="G10008" s="1" t="s">
        <v>236</v>
      </c>
      <c r="H10008" s="1">
        <v>2016</v>
      </c>
      <c r="I10008" s="60">
        <f>VLOOKUP(H10008,PROCV!E$33:F$44,2,0)</f>
        <v>1.0294742132043471</v>
      </c>
      <c r="J10008" s="71">
        <v>226154</v>
      </c>
      <c r="K10008" s="44">
        <f t="shared" si="156"/>
        <v>232819.71121301589</v>
      </c>
    </row>
    <row r="10009" spans="1:11" s="43" customFormat="1" ht="19.7" customHeight="1" x14ac:dyDescent="0.25">
      <c r="A10009" s="43" t="s">
        <v>194</v>
      </c>
      <c r="B10009" s="1" t="s">
        <v>242</v>
      </c>
      <c r="C10009" s="1" t="s">
        <v>277</v>
      </c>
      <c r="D10009" s="1" t="s">
        <v>276</v>
      </c>
      <c r="E10009" s="45" t="str">
        <f>VLOOKUP(C10009,PROCV!E$50:G$126,3,0)</f>
        <v>Editorial</v>
      </c>
      <c r="F10009" s="1" t="s">
        <v>416</v>
      </c>
      <c r="G10009" s="1" t="s">
        <v>236</v>
      </c>
      <c r="H10009" s="1">
        <v>2016</v>
      </c>
      <c r="I10009" s="60">
        <f>VLOOKUP(H10009,PROCV!E$33:F$44,2,0)</f>
        <v>1.0294742132043471</v>
      </c>
      <c r="J10009" s="71">
        <v>38107</v>
      </c>
      <c r="K10009" s="44">
        <f t="shared" si="156"/>
        <v>39230.173842578057</v>
      </c>
    </row>
    <row r="10010" spans="1:11" s="43" customFormat="1" ht="19.7" customHeight="1" x14ac:dyDescent="0.25">
      <c r="A10010" s="43" t="s">
        <v>194</v>
      </c>
      <c r="B10010" s="1" t="s">
        <v>242</v>
      </c>
      <c r="C10010" s="1" t="s">
        <v>277</v>
      </c>
      <c r="D10010" s="1" t="s">
        <v>276</v>
      </c>
      <c r="E10010" s="45" t="str">
        <f>VLOOKUP(C10010,PROCV!E$50:G$126,3,0)</f>
        <v>Editorial</v>
      </c>
      <c r="F10010" s="1" t="s">
        <v>416</v>
      </c>
      <c r="G10010" s="1" t="s">
        <v>236</v>
      </c>
      <c r="H10010" s="1">
        <v>2016</v>
      </c>
      <c r="I10010" s="60">
        <f>VLOOKUP(H10010,PROCV!E$33:F$44,2,0)</f>
        <v>1.0294742132043471</v>
      </c>
      <c r="J10010" s="71">
        <v>130402</v>
      </c>
      <c r="K10010" s="44">
        <f t="shared" si="156"/>
        <v>134245.49635027326</v>
      </c>
    </row>
    <row r="10011" spans="1:11" s="43" customFormat="1" ht="19.7" customHeight="1" x14ac:dyDescent="0.25">
      <c r="A10011" s="43" t="s">
        <v>194</v>
      </c>
      <c r="B10011" s="1" t="s">
        <v>242</v>
      </c>
      <c r="C10011" s="1" t="s">
        <v>277</v>
      </c>
      <c r="D10011" s="1" t="s">
        <v>276</v>
      </c>
      <c r="E10011" s="45" t="str">
        <f>VLOOKUP(C10011,PROCV!E$50:G$126,3,0)</f>
        <v>Editorial</v>
      </c>
      <c r="F10011" s="1" t="s">
        <v>416</v>
      </c>
      <c r="G10011" s="1" t="s">
        <v>236</v>
      </c>
      <c r="H10011" s="1">
        <v>2016</v>
      </c>
      <c r="I10011" s="60">
        <f>VLOOKUP(H10011,PROCV!E$33:F$44,2,0)</f>
        <v>1.0294742132043471</v>
      </c>
      <c r="J10011" s="71">
        <v>4643</v>
      </c>
      <c r="K10011" s="44">
        <f t="shared" si="156"/>
        <v>4779.848771907783</v>
      </c>
    </row>
    <row r="10012" spans="1:11" s="43" customFormat="1" ht="19.7" customHeight="1" x14ac:dyDescent="0.25">
      <c r="A10012" s="43" t="s">
        <v>194</v>
      </c>
      <c r="B10012" s="1" t="s">
        <v>242</v>
      </c>
      <c r="C10012" s="1" t="s">
        <v>275</v>
      </c>
      <c r="D10012" s="1" t="s">
        <v>274</v>
      </c>
      <c r="E10012" s="45" t="str">
        <f>VLOOKUP(C10012,PROCV!E$50:G$126,3,0)</f>
        <v>Editorial</v>
      </c>
      <c r="F10012" s="1" t="s">
        <v>416</v>
      </c>
      <c r="G10012" s="1" t="s">
        <v>236</v>
      </c>
      <c r="H10012" s="1">
        <v>2016</v>
      </c>
      <c r="I10012" s="60">
        <f>VLOOKUP(H10012,PROCV!E$33:F$44,2,0)</f>
        <v>1.0294742132043471</v>
      </c>
      <c r="J10012" s="71">
        <v>1757</v>
      </c>
      <c r="K10012" s="44">
        <f t="shared" si="156"/>
        <v>1808.7861926000378</v>
      </c>
    </row>
    <row r="10013" spans="1:11" s="43" customFormat="1" ht="19.7" customHeight="1" x14ac:dyDescent="0.25">
      <c r="A10013" s="43" t="s">
        <v>194</v>
      </c>
      <c r="B10013" s="1" t="s">
        <v>242</v>
      </c>
      <c r="C10013" s="1" t="s">
        <v>275</v>
      </c>
      <c r="D10013" s="1" t="s">
        <v>274</v>
      </c>
      <c r="E10013" s="45" t="str">
        <f>VLOOKUP(C10013,PROCV!E$50:G$126,3,0)</f>
        <v>Editorial</v>
      </c>
      <c r="F10013" s="1" t="s">
        <v>416</v>
      </c>
      <c r="G10013" s="1" t="s">
        <v>236</v>
      </c>
      <c r="H10013" s="1">
        <v>2016</v>
      </c>
      <c r="I10013" s="60">
        <f>VLOOKUP(H10013,PROCV!E$33:F$44,2,0)</f>
        <v>1.0294742132043471</v>
      </c>
      <c r="J10013" s="71">
        <v>128393</v>
      </c>
      <c r="K10013" s="44">
        <f t="shared" si="156"/>
        <v>132177.28265594575</v>
      </c>
    </row>
    <row r="10014" spans="1:11" s="43" customFormat="1" ht="19.7" customHeight="1" x14ac:dyDescent="0.25">
      <c r="A10014" s="43" t="s">
        <v>194</v>
      </c>
      <c r="B10014" s="1" t="s">
        <v>242</v>
      </c>
      <c r="C10014" s="1" t="s">
        <v>275</v>
      </c>
      <c r="D10014" s="1" t="s">
        <v>274</v>
      </c>
      <c r="E10014" s="45" t="str">
        <f>VLOOKUP(C10014,PROCV!E$50:G$126,3,0)</f>
        <v>Editorial</v>
      </c>
      <c r="F10014" s="1" t="s">
        <v>416</v>
      </c>
      <c r="G10014" s="1" t="s">
        <v>236</v>
      </c>
      <c r="H10014" s="1">
        <v>2016</v>
      </c>
      <c r="I10014" s="60">
        <f>VLOOKUP(H10014,PROCV!E$33:F$44,2,0)</f>
        <v>1.0294742132043471</v>
      </c>
      <c r="J10014" s="71">
        <v>4753</v>
      </c>
      <c r="K10014" s="44">
        <f t="shared" si="156"/>
        <v>4893.0909353602619</v>
      </c>
    </row>
    <row r="10015" spans="1:11" s="43" customFormat="1" ht="19.7" customHeight="1" x14ac:dyDescent="0.25">
      <c r="A10015" s="43" t="s">
        <v>194</v>
      </c>
      <c r="B10015" s="1" t="s">
        <v>242</v>
      </c>
      <c r="C10015" s="1" t="s">
        <v>307</v>
      </c>
      <c r="D10015" s="1" t="s">
        <v>306</v>
      </c>
      <c r="E10015" s="45" t="str">
        <f>VLOOKUP(C10015,PROCV!E$50:G$126,3,0)</f>
        <v>NA</v>
      </c>
      <c r="F10015" s="1" t="s">
        <v>416</v>
      </c>
      <c r="G10015" s="1" t="s">
        <v>236</v>
      </c>
      <c r="H10015" s="1">
        <v>2016</v>
      </c>
      <c r="I10015" s="60">
        <f>VLOOKUP(H10015,PROCV!E$33:F$44,2,0)</f>
        <v>1.0294742132043471</v>
      </c>
      <c r="J10015" s="71">
        <v>3407</v>
      </c>
      <c r="K10015" s="44">
        <f t="shared" si="156"/>
        <v>3507.4186443872104</v>
      </c>
    </row>
    <row r="10016" spans="1:11" s="43" customFormat="1" ht="19.7" customHeight="1" x14ac:dyDescent="0.25">
      <c r="A10016" s="43" t="s">
        <v>194</v>
      </c>
      <c r="B10016" s="1" t="s">
        <v>242</v>
      </c>
      <c r="C10016" s="1" t="s">
        <v>307</v>
      </c>
      <c r="D10016" s="1" t="s">
        <v>306</v>
      </c>
      <c r="E10016" s="45" t="str">
        <f>VLOOKUP(C10016,PROCV!E$50:G$126,3,0)</f>
        <v>NA</v>
      </c>
      <c r="F10016" s="1" t="s">
        <v>416</v>
      </c>
      <c r="G10016" s="1" t="s">
        <v>236</v>
      </c>
      <c r="H10016" s="1">
        <v>2016</v>
      </c>
      <c r="I10016" s="60">
        <f>VLOOKUP(H10016,PROCV!E$33:F$44,2,0)</f>
        <v>1.0294742132043471</v>
      </c>
      <c r="J10016" s="71">
        <v>196152</v>
      </c>
      <c r="K10016" s="44">
        <f t="shared" si="156"/>
        <v>201933.42586845907</v>
      </c>
    </row>
    <row r="10017" spans="1:11" s="43" customFormat="1" ht="19.7" customHeight="1" x14ac:dyDescent="0.25">
      <c r="A10017" s="43" t="s">
        <v>194</v>
      </c>
      <c r="B10017" s="1" t="s">
        <v>242</v>
      </c>
      <c r="C10017" s="1" t="s">
        <v>307</v>
      </c>
      <c r="D10017" s="1" t="s">
        <v>306</v>
      </c>
      <c r="E10017" s="45" t="str">
        <f>VLOOKUP(C10017,PROCV!E$50:G$126,3,0)</f>
        <v>NA</v>
      </c>
      <c r="F10017" s="1" t="s">
        <v>416</v>
      </c>
      <c r="G10017" s="1" t="s">
        <v>236</v>
      </c>
      <c r="H10017" s="1">
        <v>2016</v>
      </c>
      <c r="I10017" s="60">
        <f>VLOOKUP(H10017,PROCV!E$33:F$44,2,0)</f>
        <v>1.0294742132043471</v>
      </c>
      <c r="J10017" s="71">
        <v>1665</v>
      </c>
      <c r="K10017" s="44">
        <f t="shared" si="156"/>
        <v>1714.0745649852379</v>
      </c>
    </row>
    <row r="10018" spans="1:11" s="43" customFormat="1" ht="19.7" customHeight="1" x14ac:dyDescent="0.25">
      <c r="A10018" s="43" t="s">
        <v>194</v>
      </c>
      <c r="B10018" s="1" t="s">
        <v>242</v>
      </c>
      <c r="C10018" s="1" t="s">
        <v>273</v>
      </c>
      <c r="D10018" s="1" t="s">
        <v>272</v>
      </c>
      <c r="E10018" s="45" t="str">
        <f>VLOOKUP(C10018,PROCV!E$50:G$126,3,0)</f>
        <v>Editorial</v>
      </c>
      <c r="F10018" s="1" t="s">
        <v>416</v>
      </c>
      <c r="G10018" s="1" t="s">
        <v>236</v>
      </c>
      <c r="H10018" s="1">
        <v>2016</v>
      </c>
      <c r="I10018" s="60">
        <f>VLOOKUP(H10018,PROCV!E$33:F$44,2,0)</f>
        <v>1.0294742132043471</v>
      </c>
      <c r="J10018" s="71">
        <v>1127391</v>
      </c>
      <c r="K10018" s="44">
        <f t="shared" si="156"/>
        <v>1160619.962698662</v>
      </c>
    </row>
    <row r="10019" spans="1:11" s="43" customFormat="1" ht="19.7" customHeight="1" x14ac:dyDescent="0.25">
      <c r="A10019" s="43" t="s">
        <v>194</v>
      </c>
      <c r="B10019" s="1" t="s">
        <v>242</v>
      </c>
      <c r="C10019" s="1" t="s">
        <v>273</v>
      </c>
      <c r="D10019" s="1" t="s">
        <v>272</v>
      </c>
      <c r="E10019" s="45" t="str">
        <f>VLOOKUP(C10019,PROCV!E$50:G$126,3,0)</f>
        <v>Editorial</v>
      </c>
      <c r="F10019" s="1" t="s">
        <v>416</v>
      </c>
      <c r="G10019" s="1" t="s">
        <v>265</v>
      </c>
      <c r="H10019" s="1">
        <v>2016</v>
      </c>
      <c r="I10019" s="60">
        <f>VLOOKUP(H10019,PROCV!E$33:F$44,2,0)</f>
        <v>1.0294742132043471</v>
      </c>
      <c r="J10019" s="71">
        <v>19258000</v>
      </c>
      <c r="K10019" s="44">
        <f t="shared" si="156"/>
        <v>19825614.397889316</v>
      </c>
    </row>
    <row r="10020" spans="1:11" s="43" customFormat="1" ht="19.7" customHeight="1" x14ac:dyDescent="0.25">
      <c r="A10020" s="43" t="s">
        <v>194</v>
      </c>
      <c r="B10020" s="1" t="s">
        <v>242</v>
      </c>
      <c r="C10020" s="1" t="s">
        <v>273</v>
      </c>
      <c r="D10020" s="1" t="s">
        <v>272</v>
      </c>
      <c r="E10020" s="45" t="str">
        <f>VLOOKUP(C10020,PROCV!E$50:G$126,3,0)</f>
        <v>Editorial</v>
      </c>
      <c r="F10020" s="1" t="s">
        <v>416</v>
      </c>
      <c r="G10020" s="1" t="s">
        <v>236</v>
      </c>
      <c r="H10020" s="1">
        <v>2016</v>
      </c>
      <c r="I10020" s="60">
        <f>VLOOKUP(H10020,PROCV!E$33:F$44,2,0)</f>
        <v>1.0294742132043471</v>
      </c>
      <c r="J10020" s="71">
        <v>950000</v>
      </c>
      <c r="K10020" s="44">
        <f t="shared" si="156"/>
        <v>978000.50254412973</v>
      </c>
    </row>
    <row r="10021" spans="1:11" s="43" customFormat="1" ht="19.7" customHeight="1" x14ac:dyDescent="0.25">
      <c r="A10021" s="43" t="s">
        <v>194</v>
      </c>
      <c r="B10021" s="1" t="s">
        <v>242</v>
      </c>
      <c r="C10021" s="1" t="s">
        <v>273</v>
      </c>
      <c r="D10021" s="1" t="s">
        <v>272</v>
      </c>
      <c r="E10021" s="45" t="str">
        <f>VLOOKUP(C10021,PROCV!E$50:G$126,3,0)</f>
        <v>Editorial</v>
      </c>
      <c r="F10021" s="1" t="s">
        <v>416</v>
      </c>
      <c r="G10021" s="1" t="s">
        <v>236</v>
      </c>
      <c r="H10021" s="1">
        <v>2016</v>
      </c>
      <c r="I10021" s="60">
        <f>VLOOKUP(H10021,PROCV!E$33:F$44,2,0)</f>
        <v>1.0294742132043471</v>
      </c>
      <c r="J10021" s="71">
        <v>176000</v>
      </c>
      <c r="K10021" s="44">
        <f t="shared" si="156"/>
        <v>181187.46152396509</v>
      </c>
    </row>
    <row r="10022" spans="1:11" s="43" customFormat="1" ht="19.7" customHeight="1" x14ac:dyDescent="0.25">
      <c r="A10022" s="43" t="s">
        <v>194</v>
      </c>
      <c r="B10022" s="1" t="s">
        <v>242</v>
      </c>
      <c r="C10022" s="1" t="s">
        <v>273</v>
      </c>
      <c r="D10022" s="1" t="s">
        <v>272</v>
      </c>
      <c r="E10022" s="45" t="str">
        <f>VLOOKUP(C10022,PROCV!E$50:G$126,3,0)</f>
        <v>Editorial</v>
      </c>
      <c r="F10022" s="1" t="s">
        <v>416</v>
      </c>
      <c r="G10022" s="1" t="s">
        <v>236</v>
      </c>
      <c r="H10022" s="1">
        <v>2016</v>
      </c>
      <c r="I10022" s="60">
        <f>VLOOKUP(H10022,PROCV!E$33:F$44,2,0)</f>
        <v>1.0294742132043471</v>
      </c>
      <c r="J10022" s="71">
        <v>1816793</v>
      </c>
      <c r="K10022" s="44">
        <f t="shared" si="156"/>
        <v>1870341.5442301654</v>
      </c>
    </row>
    <row r="10023" spans="1:11" s="43" customFormat="1" ht="19.7" customHeight="1" x14ac:dyDescent="0.25">
      <c r="A10023" s="43" t="s">
        <v>194</v>
      </c>
      <c r="B10023" s="1" t="s">
        <v>242</v>
      </c>
      <c r="C10023" s="1" t="s">
        <v>273</v>
      </c>
      <c r="D10023" s="1" t="s">
        <v>272</v>
      </c>
      <c r="E10023" s="45" t="str">
        <f>VLOOKUP(C10023,PROCV!E$50:G$126,3,0)</f>
        <v>Editorial</v>
      </c>
      <c r="F10023" s="1" t="s">
        <v>416</v>
      </c>
      <c r="G10023" s="1" t="s">
        <v>265</v>
      </c>
      <c r="H10023" s="1">
        <v>2016</v>
      </c>
      <c r="I10023" s="60">
        <f>VLOOKUP(H10023,PROCV!E$33:F$44,2,0)</f>
        <v>1.0294742132043471</v>
      </c>
      <c r="J10023" s="71">
        <v>37655000</v>
      </c>
      <c r="K10023" s="44">
        <f t="shared" si="156"/>
        <v>38764851.498209685</v>
      </c>
    </row>
    <row r="10024" spans="1:11" s="43" customFormat="1" ht="19.7" customHeight="1" x14ac:dyDescent="0.25">
      <c r="A10024" s="43" t="s">
        <v>194</v>
      </c>
      <c r="B10024" s="1" t="s">
        <v>242</v>
      </c>
      <c r="C10024" s="1" t="s">
        <v>273</v>
      </c>
      <c r="D10024" s="1" t="s">
        <v>272</v>
      </c>
      <c r="E10024" s="45" t="str">
        <f>VLOOKUP(C10024,PROCV!E$50:G$126,3,0)</f>
        <v>Editorial</v>
      </c>
      <c r="F10024" s="1" t="s">
        <v>416</v>
      </c>
      <c r="G10024" s="1" t="s">
        <v>236</v>
      </c>
      <c r="H10024" s="1">
        <v>2016</v>
      </c>
      <c r="I10024" s="60">
        <f>VLOOKUP(H10024,PROCV!E$33:F$44,2,0)</f>
        <v>1.0294742132043471</v>
      </c>
      <c r="J10024" s="71">
        <v>2177084</v>
      </c>
      <c r="K10024" s="44">
        <f t="shared" si="156"/>
        <v>2241251.8379797726</v>
      </c>
    </row>
    <row r="10025" spans="1:11" s="43" customFormat="1" ht="19.7" customHeight="1" x14ac:dyDescent="0.25">
      <c r="A10025" s="43" t="s">
        <v>194</v>
      </c>
      <c r="B10025" s="1" t="s">
        <v>242</v>
      </c>
      <c r="C10025" s="1" t="s">
        <v>273</v>
      </c>
      <c r="D10025" s="1" t="s">
        <v>272</v>
      </c>
      <c r="E10025" s="45" t="str">
        <f>VLOOKUP(C10025,PROCV!E$50:G$126,3,0)</f>
        <v>Editorial</v>
      </c>
      <c r="F10025" s="1" t="s">
        <v>416</v>
      </c>
      <c r="G10025" s="1" t="s">
        <v>265</v>
      </c>
      <c r="H10025" s="1">
        <v>2016</v>
      </c>
      <c r="I10025" s="60">
        <f>VLOOKUP(H10025,PROCV!E$33:F$44,2,0)</f>
        <v>1.0294742132043471</v>
      </c>
      <c r="J10025" s="71">
        <v>829000</v>
      </c>
      <c r="K10025" s="44">
        <f t="shared" si="156"/>
        <v>853434.12274640368</v>
      </c>
    </row>
    <row r="10026" spans="1:11" s="43" customFormat="1" ht="19.7" customHeight="1" x14ac:dyDescent="0.25">
      <c r="A10026" s="43" t="s">
        <v>194</v>
      </c>
      <c r="B10026" s="1" t="s">
        <v>242</v>
      </c>
      <c r="C10026" s="1" t="s">
        <v>273</v>
      </c>
      <c r="D10026" s="1" t="s">
        <v>272</v>
      </c>
      <c r="E10026" s="45" t="str">
        <f>VLOOKUP(C10026,PROCV!E$50:G$126,3,0)</f>
        <v>Editorial</v>
      </c>
      <c r="F10026" s="1" t="s">
        <v>416</v>
      </c>
      <c r="G10026" s="1" t="s">
        <v>265</v>
      </c>
      <c r="H10026" s="1">
        <v>2016</v>
      </c>
      <c r="I10026" s="60">
        <f>VLOOKUP(H10026,PROCV!E$33:F$44,2,0)</f>
        <v>1.0294742132043471</v>
      </c>
      <c r="J10026" s="71">
        <v>1592000</v>
      </c>
      <c r="K10026" s="44">
        <f t="shared" si="156"/>
        <v>1638922.9474213205</v>
      </c>
    </row>
    <row r="10027" spans="1:11" s="43" customFormat="1" ht="19.7" customHeight="1" x14ac:dyDescent="0.25">
      <c r="A10027" s="43" t="s">
        <v>194</v>
      </c>
      <c r="B10027" s="1" t="s">
        <v>242</v>
      </c>
      <c r="C10027" s="1" t="s">
        <v>273</v>
      </c>
      <c r="D10027" s="1" t="s">
        <v>272</v>
      </c>
      <c r="E10027" s="45" t="str">
        <f>VLOOKUP(C10027,PROCV!E$50:G$126,3,0)</f>
        <v>Editorial</v>
      </c>
      <c r="F10027" s="1" t="s">
        <v>416</v>
      </c>
      <c r="G10027" s="1" t="s">
        <v>236</v>
      </c>
      <c r="H10027" s="1">
        <v>2016</v>
      </c>
      <c r="I10027" s="60">
        <f>VLOOKUP(H10027,PROCV!E$33:F$44,2,0)</f>
        <v>1.0294742132043471</v>
      </c>
      <c r="J10027" s="71">
        <v>116199</v>
      </c>
      <c r="K10027" s="44">
        <f t="shared" si="156"/>
        <v>119623.87410013193</v>
      </c>
    </row>
    <row r="10028" spans="1:11" s="43" customFormat="1" ht="19.7" customHeight="1" x14ac:dyDescent="0.25">
      <c r="A10028" s="43" t="s">
        <v>194</v>
      </c>
      <c r="B10028" s="1" t="s">
        <v>242</v>
      </c>
      <c r="C10028" s="1" t="s">
        <v>273</v>
      </c>
      <c r="D10028" s="1" t="s">
        <v>272</v>
      </c>
      <c r="E10028" s="45" t="str">
        <f>VLOOKUP(C10028,PROCV!E$50:G$126,3,0)</f>
        <v>Editorial</v>
      </c>
      <c r="F10028" s="1" t="s">
        <v>416</v>
      </c>
      <c r="G10028" s="1" t="s">
        <v>236</v>
      </c>
      <c r="H10028" s="1">
        <v>2016</v>
      </c>
      <c r="I10028" s="60">
        <f>VLOOKUP(H10028,PROCV!E$33:F$44,2,0)</f>
        <v>1.0294742132043471</v>
      </c>
      <c r="J10028" s="71">
        <v>33201</v>
      </c>
      <c r="K10028" s="44">
        <f t="shared" si="156"/>
        <v>34179.57335259753</v>
      </c>
    </row>
    <row r="10029" spans="1:11" s="43" customFormat="1" ht="19.7" customHeight="1" x14ac:dyDescent="0.25">
      <c r="A10029" s="43" t="s">
        <v>194</v>
      </c>
      <c r="B10029" s="1" t="s">
        <v>242</v>
      </c>
      <c r="C10029" s="1" t="s">
        <v>271</v>
      </c>
      <c r="D10029" s="1" t="s">
        <v>270</v>
      </c>
      <c r="E10029" s="45" t="str">
        <f>VLOOKUP(C10029,PROCV!E$50:G$126,3,0)</f>
        <v>Editorial</v>
      </c>
      <c r="F10029" s="1" t="s">
        <v>416</v>
      </c>
      <c r="G10029" s="1" t="s">
        <v>236</v>
      </c>
      <c r="H10029" s="1">
        <v>2016</v>
      </c>
      <c r="I10029" s="60">
        <f>VLOOKUP(H10029,PROCV!E$33:F$44,2,0)</f>
        <v>1.0294742132043471</v>
      </c>
      <c r="J10029" s="71">
        <v>155024</v>
      </c>
      <c r="K10029" s="44">
        <f t="shared" si="156"/>
        <v>159593.21042779071</v>
      </c>
    </row>
    <row r="10030" spans="1:11" s="43" customFormat="1" ht="19.7" customHeight="1" x14ac:dyDescent="0.25">
      <c r="A10030" s="43" t="s">
        <v>194</v>
      </c>
      <c r="B10030" s="1" t="s">
        <v>242</v>
      </c>
      <c r="C10030" s="1" t="s">
        <v>271</v>
      </c>
      <c r="D10030" s="1" t="s">
        <v>270</v>
      </c>
      <c r="E10030" s="45" t="str">
        <f>VLOOKUP(C10030,PROCV!E$50:G$126,3,0)</f>
        <v>Editorial</v>
      </c>
      <c r="F10030" s="1" t="s">
        <v>416</v>
      </c>
      <c r="G10030" s="1" t="s">
        <v>236</v>
      </c>
      <c r="H10030" s="1">
        <v>2016</v>
      </c>
      <c r="I10030" s="60">
        <f>VLOOKUP(H10030,PROCV!E$33:F$44,2,0)</f>
        <v>1.0294742132043471</v>
      </c>
      <c r="J10030" s="71">
        <v>243916</v>
      </c>
      <c r="K10030" s="44">
        <f t="shared" si="156"/>
        <v>251105.23218795151</v>
      </c>
    </row>
    <row r="10031" spans="1:11" s="43" customFormat="1" ht="19.7" customHeight="1" x14ac:dyDescent="0.25">
      <c r="A10031" s="43" t="s">
        <v>194</v>
      </c>
      <c r="B10031" s="1" t="s">
        <v>242</v>
      </c>
      <c r="C10031" s="1" t="s">
        <v>315</v>
      </c>
      <c r="D10031" s="1" t="s">
        <v>314</v>
      </c>
      <c r="E10031" s="45" t="str">
        <f>VLOOKUP(C10031,PROCV!E$50:G$126,3,0)</f>
        <v>Editorial</v>
      </c>
      <c r="F10031" s="1" t="s">
        <v>416</v>
      </c>
      <c r="G10031" s="1" t="s">
        <v>236</v>
      </c>
      <c r="H10031" s="1">
        <v>2016</v>
      </c>
      <c r="I10031" s="60">
        <f>VLOOKUP(H10031,PROCV!E$33:F$44,2,0)</f>
        <v>1.0294742132043471</v>
      </c>
      <c r="J10031" s="71">
        <v>19463</v>
      </c>
      <c r="K10031" s="44">
        <f t="shared" si="156"/>
        <v>20036.656611596209</v>
      </c>
    </row>
    <row r="10032" spans="1:11" s="43" customFormat="1" ht="19.7" customHeight="1" x14ac:dyDescent="0.25">
      <c r="A10032" s="43" t="s">
        <v>194</v>
      </c>
      <c r="B10032" s="1" t="s">
        <v>242</v>
      </c>
      <c r="C10032" s="1" t="s">
        <v>315</v>
      </c>
      <c r="D10032" s="1" t="s">
        <v>314</v>
      </c>
      <c r="E10032" s="45" t="str">
        <f>VLOOKUP(C10032,PROCV!E$50:G$126,3,0)</f>
        <v>Editorial</v>
      </c>
      <c r="F10032" s="1" t="s">
        <v>416</v>
      </c>
      <c r="G10032" s="1" t="s">
        <v>236</v>
      </c>
      <c r="H10032" s="1">
        <v>2016</v>
      </c>
      <c r="I10032" s="60">
        <f>VLOOKUP(H10032,PROCV!E$33:F$44,2,0)</f>
        <v>1.0294742132043471</v>
      </c>
      <c r="J10032" s="71">
        <v>97265</v>
      </c>
      <c r="K10032" s="44">
        <f t="shared" si="156"/>
        <v>100131.80934732081</v>
      </c>
    </row>
    <row r="10033" spans="1:11" s="43" customFormat="1" ht="19.7" customHeight="1" x14ac:dyDescent="0.25">
      <c r="A10033" s="43" t="s">
        <v>194</v>
      </c>
      <c r="B10033" s="1" t="s">
        <v>242</v>
      </c>
      <c r="C10033" s="1" t="s">
        <v>315</v>
      </c>
      <c r="D10033" s="1" t="s">
        <v>314</v>
      </c>
      <c r="E10033" s="45" t="str">
        <f>VLOOKUP(C10033,PROCV!E$50:G$126,3,0)</f>
        <v>Editorial</v>
      </c>
      <c r="F10033" s="1" t="s">
        <v>416</v>
      </c>
      <c r="G10033" s="1" t="s">
        <v>236</v>
      </c>
      <c r="H10033" s="1">
        <v>2016</v>
      </c>
      <c r="I10033" s="60">
        <f>VLOOKUP(H10033,PROCV!E$33:F$44,2,0)</f>
        <v>1.0294742132043471</v>
      </c>
      <c r="J10033" s="71">
        <v>4226</v>
      </c>
      <c r="K10033" s="44">
        <f t="shared" si="156"/>
        <v>4350.558025001571</v>
      </c>
    </row>
    <row r="10034" spans="1:11" s="43" customFormat="1" ht="19.7" customHeight="1" x14ac:dyDescent="0.25">
      <c r="A10034" s="43" t="s">
        <v>194</v>
      </c>
      <c r="B10034" s="1" t="s">
        <v>242</v>
      </c>
      <c r="C10034" s="1" t="s">
        <v>269</v>
      </c>
      <c r="D10034" s="1" t="s">
        <v>268</v>
      </c>
      <c r="E10034" s="45" t="str">
        <f>VLOOKUP(C10034,PROCV!E$50:G$126,3,0)</f>
        <v>NA</v>
      </c>
      <c r="F10034" s="1" t="s">
        <v>416</v>
      </c>
      <c r="G10034" s="1" t="s">
        <v>236</v>
      </c>
      <c r="H10034" s="1">
        <v>2016</v>
      </c>
      <c r="I10034" s="60">
        <f>VLOOKUP(H10034,PROCV!E$33:F$44,2,0)</f>
        <v>1.0294742132043471</v>
      </c>
      <c r="J10034" s="71">
        <v>2150982</v>
      </c>
      <c r="K10034" s="44">
        <f t="shared" si="156"/>
        <v>2214380.5020667128</v>
      </c>
    </row>
    <row r="10035" spans="1:11" s="43" customFormat="1" ht="19.7" customHeight="1" x14ac:dyDescent="0.25">
      <c r="A10035" s="43" t="s">
        <v>194</v>
      </c>
      <c r="B10035" s="1" t="s">
        <v>242</v>
      </c>
      <c r="C10035" s="1" t="s">
        <v>269</v>
      </c>
      <c r="D10035" s="1" t="s">
        <v>268</v>
      </c>
      <c r="E10035" s="45" t="str">
        <f>VLOOKUP(C10035,PROCV!E$50:G$126,3,0)</f>
        <v>NA</v>
      </c>
      <c r="F10035" s="1" t="s">
        <v>416</v>
      </c>
      <c r="G10035" s="1" t="s">
        <v>236</v>
      </c>
      <c r="H10035" s="1">
        <v>2016</v>
      </c>
      <c r="I10035" s="60">
        <f>VLOOKUP(H10035,PROCV!E$33:F$44,2,0)</f>
        <v>1.0294742132043471</v>
      </c>
      <c r="J10035" s="71">
        <v>68000</v>
      </c>
      <c r="K10035" s="44">
        <f t="shared" si="156"/>
        <v>70004.246497895598</v>
      </c>
    </row>
    <row r="10036" spans="1:11" s="43" customFormat="1" ht="19.7" customHeight="1" x14ac:dyDescent="0.25">
      <c r="A10036" s="43" t="s">
        <v>194</v>
      </c>
      <c r="B10036" s="1" t="s">
        <v>242</v>
      </c>
      <c r="C10036" s="1" t="s">
        <v>269</v>
      </c>
      <c r="D10036" s="1" t="s">
        <v>268</v>
      </c>
      <c r="E10036" s="45" t="str">
        <f>VLOOKUP(C10036,PROCV!E$50:G$126,3,0)</f>
        <v>NA</v>
      </c>
      <c r="F10036" s="1" t="s">
        <v>416</v>
      </c>
      <c r="G10036" s="1" t="s">
        <v>236</v>
      </c>
      <c r="H10036" s="1">
        <v>2016</v>
      </c>
      <c r="I10036" s="60">
        <f>VLOOKUP(H10036,PROCV!E$33:F$44,2,0)</f>
        <v>1.0294742132043471</v>
      </c>
      <c r="J10036" s="71">
        <v>1496664</v>
      </c>
      <c r="K10036" s="44">
        <f t="shared" si="156"/>
        <v>1540776.9938312708</v>
      </c>
    </row>
    <row r="10037" spans="1:11" s="43" customFormat="1" ht="19.7" customHeight="1" x14ac:dyDescent="0.25">
      <c r="A10037" s="43" t="s">
        <v>194</v>
      </c>
      <c r="B10037" s="1" t="s">
        <v>242</v>
      </c>
      <c r="C10037" s="1" t="s">
        <v>269</v>
      </c>
      <c r="D10037" s="1" t="s">
        <v>268</v>
      </c>
      <c r="E10037" s="45" t="str">
        <f>VLOOKUP(C10037,PROCV!E$50:G$126,3,0)</f>
        <v>NA</v>
      </c>
      <c r="F10037" s="1" t="s">
        <v>416</v>
      </c>
      <c r="G10037" s="1" t="s">
        <v>236</v>
      </c>
      <c r="H10037" s="1">
        <v>2016</v>
      </c>
      <c r="I10037" s="60">
        <f>VLOOKUP(H10037,PROCV!E$33:F$44,2,0)</f>
        <v>1.0294742132043471</v>
      </c>
      <c r="J10037" s="71">
        <v>2772487</v>
      </c>
      <c r="K10037" s="44">
        <f t="shared" si="156"/>
        <v>2854203.8729442805</v>
      </c>
    </row>
    <row r="10038" spans="1:11" s="43" customFormat="1" ht="19.7" customHeight="1" x14ac:dyDescent="0.25">
      <c r="A10038" s="43" t="s">
        <v>194</v>
      </c>
      <c r="B10038" s="1" t="s">
        <v>242</v>
      </c>
      <c r="C10038" s="1" t="s">
        <v>269</v>
      </c>
      <c r="D10038" s="1" t="s">
        <v>268</v>
      </c>
      <c r="E10038" s="45" t="str">
        <f>VLOOKUP(C10038,PROCV!E$50:G$126,3,0)</f>
        <v>NA</v>
      </c>
      <c r="F10038" s="1" t="s">
        <v>416</v>
      </c>
      <c r="G10038" s="1" t="s">
        <v>236</v>
      </c>
      <c r="H10038" s="1">
        <v>2016</v>
      </c>
      <c r="I10038" s="60">
        <f>VLOOKUP(H10038,PROCV!E$33:F$44,2,0)</f>
        <v>1.0294742132043471</v>
      </c>
      <c r="J10038" s="71">
        <v>951026</v>
      </c>
      <c r="K10038" s="44">
        <f t="shared" si="156"/>
        <v>979056.7430868774</v>
      </c>
    </row>
    <row r="10039" spans="1:11" s="43" customFormat="1" ht="19.7" customHeight="1" x14ac:dyDescent="0.25">
      <c r="A10039" s="43" t="s">
        <v>194</v>
      </c>
      <c r="B10039" s="1" t="s">
        <v>242</v>
      </c>
      <c r="C10039" s="1" t="s">
        <v>269</v>
      </c>
      <c r="D10039" s="1" t="s">
        <v>268</v>
      </c>
      <c r="E10039" s="45" t="str">
        <f>VLOOKUP(C10039,PROCV!E$50:G$126,3,0)</f>
        <v>NA</v>
      </c>
      <c r="F10039" s="1" t="s">
        <v>416</v>
      </c>
      <c r="G10039" s="1" t="s">
        <v>236</v>
      </c>
      <c r="H10039" s="1">
        <v>2016</v>
      </c>
      <c r="I10039" s="60">
        <f>VLOOKUP(H10039,PROCV!E$33:F$44,2,0)</f>
        <v>1.0294742132043471</v>
      </c>
      <c r="J10039" s="71">
        <v>1050781</v>
      </c>
      <c r="K10039" s="44">
        <f t="shared" si="156"/>
        <v>1081751.9432250771</v>
      </c>
    </row>
    <row r="10040" spans="1:11" s="43" customFormat="1" ht="19.7" customHeight="1" x14ac:dyDescent="0.25">
      <c r="A10040" s="43" t="s">
        <v>194</v>
      </c>
      <c r="B10040" s="1" t="s">
        <v>242</v>
      </c>
      <c r="C10040" s="1" t="s">
        <v>269</v>
      </c>
      <c r="D10040" s="1" t="s">
        <v>268</v>
      </c>
      <c r="E10040" s="45" t="str">
        <f>VLOOKUP(C10040,PROCV!E$50:G$126,3,0)</f>
        <v>NA</v>
      </c>
      <c r="F10040" s="1" t="s">
        <v>416</v>
      </c>
      <c r="G10040" s="1" t="s">
        <v>236</v>
      </c>
      <c r="H10040" s="1">
        <v>2016</v>
      </c>
      <c r="I10040" s="60">
        <f>VLOOKUP(H10040,PROCV!E$33:F$44,2,0)</f>
        <v>1.0294742132043471</v>
      </c>
      <c r="J10040" s="71">
        <v>109700</v>
      </c>
      <c r="K10040" s="44">
        <f t="shared" si="156"/>
        <v>112933.32118851687</v>
      </c>
    </row>
    <row r="10041" spans="1:11" s="43" customFormat="1" ht="19.7" customHeight="1" x14ac:dyDescent="0.25">
      <c r="A10041" s="43" t="s">
        <v>194</v>
      </c>
      <c r="B10041" s="1" t="s">
        <v>242</v>
      </c>
      <c r="C10041" s="1" t="s">
        <v>267</v>
      </c>
      <c r="D10041" s="1" t="s">
        <v>266</v>
      </c>
      <c r="E10041" s="45" t="str">
        <f>VLOOKUP(C10041,PROCV!E$50:G$126,3,0)</f>
        <v>Audiovisual</v>
      </c>
      <c r="F10041" s="1" t="s">
        <v>416</v>
      </c>
      <c r="G10041" s="1" t="s">
        <v>265</v>
      </c>
      <c r="H10041" s="1">
        <v>2016</v>
      </c>
      <c r="I10041" s="60">
        <f>VLOOKUP(H10041,PROCV!E$33:F$44,2,0)</f>
        <v>1.0294742132043471</v>
      </c>
      <c r="J10041" s="71">
        <v>47137065</v>
      </c>
      <c r="K10041" s="44">
        <f t="shared" si="156"/>
        <v>48526392.903637163</v>
      </c>
    </row>
    <row r="10042" spans="1:11" s="43" customFormat="1" ht="19.7" customHeight="1" x14ac:dyDescent="0.25">
      <c r="A10042" s="43" t="s">
        <v>194</v>
      </c>
      <c r="B10042" s="1" t="s">
        <v>242</v>
      </c>
      <c r="C10042" s="1" t="s">
        <v>297</v>
      </c>
      <c r="D10042" s="1" t="s">
        <v>296</v>
      </c>
      <c r="E10042" s="45" t="str">
        <f>VLOOKUP(C10042,PROCV!E$50:G$126,3,0)</f>
        <v>Audiovisual</v>
      </c>
      <c r="F10042" s="1" t="s">
        <v>416</v>
      </c>
      <c r="G10042" s="1" t="s">
        <v>236</v>
      </c>
      <c r="H10042" s="1">
        <v>2016</v>
      </c>
      <c r="I10042" s="60">
        <f>VLOOKUP(H10042,PROCV!E$33:F$44,2,0)</f>
        <v>1.0294742132043471</v>
      </c>
      <c r="J10042" s="71">
        <v>8393</v>
      </c>
      <c r="K10042" s="44">
        <f t="shared" si="156"/>
        <v>8640.3770714240854</v>
      </c>
    </row>
    <row r="10043" spans="1:11" s="43" customFormat="1" ht="19.7" customHeight="1" x14ac:dyDescent="0.25">
      <c r="A10043" s="43" t="s">
        <v>194</v>
      </c>
      <c r="B10043" s="1" t="s">
        <v>242</v>
      </c>
      <c r="C10043" s="1" t="s">
        <v>297</v>
      </c>
      <c r="D10043" s="1" t="s">
        <v>296</v>
      </c>
      <c r="E10043" s="45" t="str">
        <f>VLOOKUP(C10043,PROCV!E$50:G$126,3,0)</f>
        <v>Audiovisual</v>
      </c>
      <c r="F10043" s="1" t="s">
        <v>416</v>
      </c>
      <c r="G10043" s="1" t="s">
        <v>236</v>
      </c>
      <c r="H10043" s="1">
        <v>2016</v>
      </c>
      <c r="I10043" s="60">
        <f>VLOOKUP(H10043,PROCV!E$33:F$44,2,0)</f>
        <v>1.0294742132043471</v>
      </c>
      <c r="J10043" s="71">
        <v>29344</v>
      </c>
      <c r="K10043" s="44">
        <f t="shared" si="156"/>
        <v>30208.891312268359</v>
      </c>
    </row>
    <row r="10044" spans="1:11" s="43" customFormat="1" ht="19.7" customHeight="1" x14ac:dyDescent="0.25">
      <c r="A10044" s="43" t="s">
        <v>194</v>
      </c>
      <c r="B10044" s="1" t="s">
        <v>242</v>
      </c>
      <c r="C10044" s="1" t="s">
        <v>297</v>
      </c>
      <c r="D10044" s="1" t="s">
        <v>296</v>
      </c>
      <c r="E10044" s="45" t="str">
        <f>VLOOKUP(C10044,PROCV!E$50:G$126,3,0)</f>
        <v>Audiovisual</v>
      </c>
      <c r="F10044" s="1" t="s">
        <v>416</v>
      </c>
      <c r="G10044" s="1" t="s">
        <v>236</v>
      </c>
      <c r="H10044" s="1">
        <v>2016</v>
      </c>
      <c r="I10044" s="60">
        <f>VLOOKUP(H10044,PROCV!E$33:F$44,2,0)</f>
        <v>1.0294742132043471</v>
      </c>
      <c r="J10044" s="71">
        <v>5973</v>
      </c>
      <c r="K10044" s="44">
        <f t="shared" si="156"/>
        <v>6149.0494754695646</v>
      </c>
    </row>
    <row r="10045" spans="1:11" s="43" customFormat="1" ht="19.7" customHeight="1" x14ac:dyDescent="0.25">
      <c r="A10045" s="43" t="s">
        <v>194</v>
      </c>
      <c r="B10045" s="1" t="s">
        <v>242</v>
      </c>
      <c r="C10045" s="1" t="s">
        <v>264</v>
      </c>
      <c r="D10045" s="1" t="s">
        <v>263</v>
      </c>
      <c r="E10045" s="45" t="str">
        <f>VLOOKUP(C10045,PROCV!E$50:G$126,3,0)</f>
        <v>Audiovisual</v>
      </c>
      <c r="F10045" s="1" t="s">
        <v>416</v>
      </c>
      <c r="G10045" s="1" t="s">
        <v>236</v>
      </c>
      <c r="H10045" s="1">
        <v>2016</v>
      </c>
      <c r="I10045" s="60">
        <f>VLOOKUP(H10045,PROCV!E$33:F$44,2,0)</f>
        <v>1.0294742132043471</v>
      </c>
      <c r="J10045" s="71">
        <v>41555</v>
      </c>
      <c r="K10045" s="44">
        <f t="shared" si="156"/>
        <v>42779.800929706646</v>
      </c>
    </row>
    <row r="10046" spans="1:11" s="43" customFormat="1" ht="19.7" customHeight="1" x14ac:dyDescent="0.25">
      <c r="A10046" s="43" t="s">
        <v>194</v>
      </c>
      <c r="B10046" s="1" t="s">
        <v>242</v>
      </c>
      <c r="C10046" s="1" t="s">
        <v>264</v>
      </c>
      <c r="D10046" s="1" t="s">
        <v>263</v>
      </c>
      <c r="E10046" s="45" t="str">
        <f>VLOOKUP(C10046,PROCV!E$50:G$126,3,0)</f>
        <v>Audiovisual</v>
      </c>
      <c r="F10046" s="1" t="s">
        <v>416</v>
      </c>
      <c r="G10046" s="1" t="s">
        <v>265</v>
      </c>
      <c r="H10046" s="1">
        <v>2016</v>
      </c>
      <c r="I10046" s="60">
        <f>VLOOKUP(H10046,PROCV!E$33:F$44,2,0)</f>
        <v>1.0294742132043471</v>
      </c>
      <c r="J10046" s="71">
        <v>1290000</v>
      </c>
      <c r="K10046" s="44">
        <f t="shared" si="156"/>
        <v>1328021.7350336078</v>
      </c>
    </row>
    <row r="10047" spans="1:11" s="43" customFormat="1" ht="19.7" customHeight="1" x14ac:dyDescent="0.25">
      <c r="A10047" s="43" t="s">
        <v>194</v>
      </c>
      <c r="B10047" s="1" t="s">
        <v>242</v>
      </c>
      <c r="C10047" s="1" t="s">
        <v>264</v>
      </c>
      <c r="D10047" s="1" t="s">
        <v>263</v>
      </c>
      <c r="E10047" s="45" t="str">
        <f>VLOOKUP(C10047,PROCV!E$50:G$126,3,0)</f>
        <v>Audiovisual</v>
      </c>
      <c r="F10047" s="1" t="s">
        <v>416</v>
      </c>
      <c r="G10047" s="1" t="s">
        <v>265</v>
      </c>
      <c r="H10047" s="1">
        <v>2016</v>
      </c>
      <c r="I10047" s="60">
        <f>VLOOKUP(H10047,PROCV!E$33:F$44,2,0)</f>
        <v>1.0294742132043471</v>
      </c>
      <c r="J10047" s="71">
        <v>1317400</v>
      </c>
      <c r="K10047" s="44">
        <f t="shared" si="156"/>
        <v>1356229.3284754069</v>
      </c>
    </row>
    <row r="10048" spans="1:11" s="43" customFormat="1" ht="19.7" customHeight="1" x14ac:dyDescent="0.25">
      <c r="A10048" s="43" t="s">
        <v>194</v>
      </c>
      <c r="B10048" s="1" t="s">
        <v>242</v>
      </c>
      <c r="C10048" s="1" t="s">
        <v>264</v>
      </c>
      <c r="D10048" s="1" t="s">
        <v>263</v>
      </c>
      <c r="E10048" s="45" t="str">
        <f>VLOOKUP(C10048,PROCV!E$50:G$126,3,0)</f>
        <v>Audiovisual</v>
      </c>
      <c r="F10048" s="1" t="s">
        <v>416</v>
      </c>
      <c r="G10048" s="1" t="s">
        <v>265</v>
      </c>
      <c r="H10048" s="1">
        <v>2016</v>
      </c>
      <c r="I10048" s="60">
        <f>VLOOKUP(H10048,PROCV!E$33:F$44,2,0)</f>
        <v>1.0294742132043471</v>
      </c>
      <c r="J10048" s="71">
        <v>2651018</v>
      </c>
      <c r="K10048" s="44">
        <f t="shared" si="156"/>
        <v>2729154.6697405619</v>
      </c>
    </row>
    <row r="10049" spans="1:11" s="43" customFormat="1" ht="19.7" customHeight="1" x14ac:dyDescent="0.25">
      <c r="A10049" s="43" t="s">
        <v>194</v>
      </c>
      <c r="B10049" s="1" t="s">
        <v>242</v>
      </c>
      <c r="C10049" s="1" t="s">
        <v>264</v>
      </c>
      <c r="D10049" s="1" t="s">
        <v>263</v>
      </c>
      <c r="E10049" s="45" t="str">
        <f>VLOOKUP(C10049,PROCV!E$50:G$126,3,0)</f>
        <v>Audiovisual</v>
      </c>
      <c r="F10049" s="1" t="s">
        <v>416</v>
      </c>
      <c r="G10049" s="1" t="s">
        <v>265</v>
      </c>
      <c r="H10049" s="1">
        <v>2016</v>
      </c>
      <c r="I10049" s="60">
        <f>VLOOKUP(H10049,PROCV!E$33:F$44,2,0)</f>
        <v>1.0294742132043471</v>
      </c>
      <c r="J10049" s="71">
        <v>400000</v>
      </c>
      <c r="K10049" s="44">
        <f t="shared" si="156"/>
        <v>411789.68528173881</v>
      </c>
    </row>
    <row r="10050" spans="1:11" s="43" customFormat="1" ht="19.7" customHeight="1" x14ac:dyDescent="0.25">
      <c r="A10050" s="43" t="s">
        <v>194</v>
      </c>
      <c r="B10050" s="1" t="s">
        <v>242</v>
      </c>
      <c r="C10050" s="1" t="s">
        <v>264</v>
      </c>
      <c r="D10050" s="1" t="s">
        <v>263</v>
      </c>
      <c r="E10050" s="45" t="str">
        <f>VLOOKUP(C10050,PROCV!E$50:G$126,3,0)</f>
        <v>Audiovisual</v>
      </c>
      <c r="F10050" s="1" t="s">
        <v>416</v>
      </c>
      <c r="G10050" s="1" t="s">
        <v>236</v>
      </c>
      <c r="H10050" s="1">
        <v>2016</v>
      </c>
      <c r="I10050" s="60">
        <f>VLOOKUP(H10050,PROCV!E$33:F$44,2,0)</f>
        <v>1.0294742132043471</v>
      </c>
      <c r="J10050" s="71">
        <v>156491</v>
      </c>
      <c r="K10050" s="44">
        <f t="shared" si="156"/>
        <v>161103.44909856148</v>
      </c>
    </row>
    <row r="10051" spans="1:11" s="43" customFormat="1" ht="19.7" customHeight="1" x14ac:dyDescent="0.25">
      <c r="A10051" s="43" t="s">
        <v>194</v>
      </c>
      <c r="B10051" s="1" t="s">
        <v>242</v>
      </c>
      <c r="C10051" s="1" t="s">
        <v>264</v>
      </c>
      <c r="D10051" s="1" t="s">
        <v>263</v>
      </c>
      <c r="E10051" s="45" t="str">
        <f>VLOOKUP(C10051,PROCV!E$50:G$126,3,0)</f>
        <v>Audiovisual</v>
      </c>
      <c r="F10051" s="1" t="s">
        <v>416</v>
      </c>
      <c r="G10051" s="1" t="s">
        <v>265</v>
      </c>
      <c r="H10051" s="1">
        <v>2016</v>
      </c>
      <c r="I10051" s="60">
        <f>VLOOKUP(H10051,PROCV!E$33:F$44,2,0)</f>
        <v>1.0294742132043471</v>
      </c>
      <c r="J10051" s="71">
        <v>1900200</v>
      </c>
      <c r="K10051" s="44">
        <f t="shared" ref="K10051:K10114" si="157">J10051*I10051</f>
        <v>1956206.8999309002</v>
      </c>
    </row>
    <row r="10052" spans="1:11" s="43" customFormat="1" ht="19.7" customHeight="1" x14ac:dyDescent="0.25">
      <c r="A10052" s="43" t="s">
        <v>194</v>
      </c>
      <c r="B10052" s="1" t="s">
        <v>242</v>
      </c>
      <c r="C10052" s="1" t="s">
        <v>264</v>
      </c>
      <c r="D10052" s="1" t="s">
        <v>263</v>
      </c>
      <c r="E10052" s="45" t="str">
        <f>VLOOKUP(C10052,PROCV!E$50:G$126,3,0)</f>
        <v>Audiovisual</v>
      </c>
      <c r="F10052" s="1" t="s">
        <v>416</v>
      </c>
      <c r="G10052" s="1" t="s">
        <v>265</v>
      </c>
      <c r="H10052" s="1">
        <v>2016</v>
      </c>
      <c r="I10052" s="60">
        <f>VLOOKUP(H10052,PROCV!E$33:F$44,2,0)</f>
        <v>1.0294742132043471</v>
      </c>
      <c r="J10052" s="71">
        <v>756957</v>
      </c>
      <c r="K10052" s="44">
        <f t="shared" si="157"/>
        <v>779267.71200452291</v>
      </c>
    </row>
    <row r="10053" spans="1:11" s="43" customFormat="1" ht="19.7" customHeight="1" x14ac:dyDescent="0.25">
      <c r="A10053" s="43" t="s">
        <v>194</v>
      </c>
      <c r="B10053" s="1" t="s">
        <v>242</v>
      </c>
      <c r="C10053" s="1" t="s">
        <v>264</v>
      </c>
      <c r="D10053" s="1" t="s">
        <v>263</v>
      </c>
      <c r="E10053" s="45" t="str">
        <f>VLOOKUP(C10053,PROCV!E$50:G$126,3,0)</f>
        <v>Audiovisual</v>
      </c>
      <c r="F10053" s="1" t="s">
        <v>416</v>
      </c>
      <c r="G10053" s="1" t="s">
        <v>236</v>
      </c>
      <c r="H10053" s="1">
        <v>2016</v>
      </c>
      <c r="I10053" s="60">
        <f>VLOOKUP(H10053,PROCV!E$33:F$44,2,0)</f>
        <v>1.0294742132043471</v>
      </c>
      <c r="J10053" s="71">
        <v>118968</v>
      </c>
      <c r="K10053" s="44">
        <f t="shared" si="157"/>
        <v>122474.48819649476</v>
      </c>
    </row>
    <row r="10054" spans="1:11" s="43" customFormat="1" ht="19.7" customHeight="1" x14ac:dyDescent="0.25">
      <c r="A10054" s="43" t="s">
        <v>194</v>
      </c>
      <c r="B10054" s="1" t="s">
        <v>242</v>
      </c>
      <c r="C10054" s="1" t="s">
        <v>264</v>
      </c>
      <c r="D10054" s="1" t="s">
        <v>263</v>
      </c>
      <c r="E10054" s="45" t="str">
        <f>VLOOKUP(C10054,PROCV!E$50:G$126,3,0)</f>
        <v>Audiovisual</v>
      </c>
      <c r="F10054" s="1" t="s">
        <v>416</v>
      </c>
      <c r="G10054" s="1" t="s">
        <v>265</v>
      </c>
      <c r="H10054" s="1">
        <v>2016</v>
      </c>
      <c r="I10054" s="60">
        <f>VLOOKUP(H10054,PROCV!E$33:F$44,2,0)</f>
        <v>1.0294742132043471</v>
      </c>
      <c r="J10054" s="71">
        <v>1506944</v>
      </c>
      <c r="K10054" s="44">
        <f t="shared" si="157"/>
        <v>1551359.9887430116</v>
      </c>
    </row>
    <row r="10055" spans="1:11" s="43" customFormat="1" ht="19.7" customHeight="1" x14ac:dyDescent="0.25">
      <c r="A10055" s="43" t="s">
        <v>194</v>
      </c>
      <c r="B10055" s="1" t="s">
        <v>242</v>
      </c>
      <c r="C10055" s="1" t="s">
        <v>264</v>
      </c>
      <c r="D10055" s="1" t="s">
        <v>263</v>
      </c>
      <c r="E10055" s="45" t="str">
        <f>VLOOKUP(C10055,PROCV!E$50:G$126,3,0)</f>
        <v>Audiovisual</v>
      </c>
      <c r="F10055" s="1" t="s">
        <v>416</v>
      </c>
      <c r="G10055" s="1" t="s">
        <v>236</v>
      </c>
      <c r="H10055" s="1">
        <v>2016</v>
      </c>
      <c r="I10055" s="60">
        <f>VLOOKUP(H10055,PROCV!E$33:F$44,2,0)</f>
        <v>1.0294742132043471</v>
      </c>
      <c r="J10055" s="71">
        <v>342000</v>
      </c>
      <c r="K10055" s="44">
        <f t="shared" si="157"/>
        <v>352080.18091588671</v>
      </c>
    </row>
    <row r="10056" spans="1:11" s="43" customFormat="1" ht="19.7" customHeight="1" x14ac:dyDescent="0.25">
      <c r="A10056" s="43" t="s">
        <v>194</v>
      </c>
      <c r="B10056" s="1" t="s">
        <v>242</v>
      </c>
      <c r="C10056" s="1" t="s">
        <v>262</v>
      </c>
      <c r="D10056" s="1" t="s">
        <v>261</v>
      </c>
      <c r="E10056" s="45" t="str">
        <f>VLOOKUP(C10056,PROCV!E$50:G$126,3,0)</f>
        <v>Audiovisual</v>
      </c>
      <c r="F10056" s="1" t="s">
        <v>416</v>
      </c>
      <c r="G10056" s="1" t="s">
        <v>236</v>
      </c>
      <c r="H10056" s="1">
        <v>2016</v>
      </c>
      <c r="I10056" s="60">
        <f>VLOOKUP(H10056,PROCV!E$33:F$44,2,0)</f>
        <v>1.0294742132043471</v>
      </c>
      <c r="J10056" s="71">
        <v>1835</v>
      </c>
      <c r="K10056" s="44">
        <f t="shared" si="157"/>
        <v>1889.0851812299768</v>
      </c>
    </row>
    <row r="10057" spans="1:11" s="43" customFormat="1" ht="19.7" customHeight="1" x14ac:dyDescent="0.25">
      <c r="A10057" s="43" t="s">
        <v>194</v>
      </c>
      <c r="B10057" s="1" t="s">
        <v>242</v>
      </c>
      <c r="C10057" s="1" t="s">
        <v>262</v>
      </c>
      <c r="D10057" s="1" t="s">
        <v>261</v>
      </c>
      <c r="E10057" s="45" t="str">
        <f>VLOOKUP(C10057,PROCV!E$50:G$126,3,0)</f>
        <v>Audiovisual</v>
      </c>
      <c r="F10057" s="1" t="s">
        <v>416</v>
      </c>
      <c r="G10057" s="1" t="s">
        <v>236</v>
      </c>
      <c r="H10057" s="1">
        <v>2016</v>
      </c>
      <c r="I10057" s="60">
        <f>VLOOKUP(H10057,PROCV!E$33:F$44,2,0)</f>
        <v>1.0294742132043471</v>
      </c>
      <c r="J10057" s="71">
        <v>7292</v>
      </c>
      <c r="K10057" s="44">
        <f t="shared" si="157"/>
        <v>7506.9259626860985</v>
      </c>
    </row>
    <row r="10058" spans="1:11" s="43" customFormat="1" ht="19.7" customHeight="1" x14ac:dyDescent="0.25">
      <c r="A10058" s="43" t="s">
        <v>194</v>
      </c>
      <c r="B10058" s="1" t="s">
        <v>242</v>
      </c>
      <c r="C10058" s="1" t="s">
        <v>260</v>
      </c>
      <c r="D10058" s="1" t="s">
        <v>259</v>
      </c>
      <c r="E10058" s="45" t="str">
        <f>VLOOKUP(C10058,PROCV!E$50:G$126,3,0)</f>
        <v>Audiovisual</v>
      </c>
      <c r="F10058" s="1" t="s">
        <v>416</v>
      </c>
      <c r="G10058" s="1" t="s">
        <v>236</v>
      </c>
      <c r="H10058" s="1">
        <v>2016</v>
      </c>
      <c r="I10058" s="60">
        <f>VLOOKUP(H10058,PROCV!E$33:F$44,2,0)</f>
        <v>1.0294742132043471</v>
      </c>
      <c r="J10058" s="71">
        <v>25173</v>
      </c>
      <c r="K10058" s="44">
        <f t="shared" si="157"/>
        <v>25914.954368993029</v>
      </c>
    </row>
    <row r="10059" spans="1:11" s="43" customFormat="1" ht="19.7" customHeight="1" x14ac:dyDescent="0.25">
      <c r="A10059" s="43" t="s">
        <v>194</v>
      </c>
      <c r="B10059" s="1" t="s">
        <v>242</v>
      </c>
      <c r="C10059" s="1" t="s">
        <v>256</v>
      </c>
      <c r="D10059" s="1" t="s">
        <v>255</v>
      </c>
      <c r="E10059" s="45" t="str">
        <f>VLOOKUP(C10059,PROCV!E$50:G$126,3,0)</f>
        <v>Audiovisual</v>
      </c>
      <c r="F10059" s="1" t="s">
        <v>416</v>
      </c>
      <c r="G10059" s="1" t="s">
        <v>236</v>
      </c>
      <c r="H10059" s="1">
        <v>2016</v>
      </c>
      <c r="I10059" s="60">
        <f>VLOOKUP(H10059,PROCV!E$33:F$44,2,0)</f>
        <v>1.0294742132043471</v>
      </c>
      <c r="J10059" s="71">
        <v>96351</v>
      </c>
      <c r="K10059" s="44">
        <f t="shared" si="157"/>
        <v>99190.869916452051</v>
      </c>
    </row>
    <row r="10060" spans="1:11" s="43" customFormat="1" ht="19.7" customHeight="1" x14ac:dyDescent="0.25">
      <c r="A10060" s="43" t="s">
        <v>194</v>
      </c>
      <c r="B10060" s="1" t="s">
        <v>242</v>
      </c>
      <c r="C10060" s="1" t="s">
        <v>256</v>
      </c>
      <c r="D10060" s="1" t="s">
        <v>255</v>
      </c>
      <c r="E10060" s="45" t="str">
        <f>VLOOKUP(C10060,PROCV!E$50:G$126,3,0)</f>
        <v>Audiovisual</v>
      </c>
      <c r="F10060" s="1" t="s">
        <v>416</v>
      </c>
      <c r="G10060" s="1" t="s">
        <v>265</v>
      </c>
      <c r="H10060" s="1">
        <v>2016</v>
      </c>
      <c r="I10060" s="60">
        <f>VLOOKUP(H10060,PROCV!E$33:F$44,2,0)</f>
        <v>1.0294742132043471</v>
      </c>
      <c r="J10060" s="71">
        <v>183148</v>
      </c>
      <c r="K10060" s="44">
        <f t="shared" si="157"/>
        <v>188546.14319994976</v>
      </c>
    </row>
    <row r="10061" spans="1:11" s="43" customFormat="1" ht="19.7" customHeight="1" x14ac:dyDescent="0.25">
      <c r="A10061" s="43" t="s">
        <v>194</v>
      </c>
      <c r="B10061" s="1" t="s">
        <v>242</v>
      </c>
      <c r="C10061" s="1" t="s">
        <v>256</v>
      </c>
      <c r="D10061" s="1" t="s">
        <v>255</v>
      </c>
      <c r="E10061" s="45" t="str">
        <f>VLOOKUP(C10061,PROCV!E$50:G$126,3,0)</f>
        <v>Audiovisual</v>
      </c>
      <c r="F10061" s="1" t="s">
        <v>416</v>
      </c>
      <c r="G10061" s="1" t="s">
        <v>265</v>
      </c>
      <c r="H10061" s="1">
        <v>2016</v>
      </c>
      <c r="I10061" s="60">
        <f>VLOOKUP(H10061,PROCV!E$33:F$44,2,0)</f>
        <v>1.0294742132043471</v>
      </c>
      <c r="J10061" s="71">
        <v>4424</v>
      </c>
      <c r="K10061" s="44">
        <f t="shared" si="157"/>
        <v>4554.3939192160315</v>
      </c>
    </row>
    <row r="10062" spans="1:11" s="43" customFormat="1" ht="19.7" customHeight="1" x14ac:dyDescent="0.25">
      <c r="A10062" s="43" t="s">
        <v>194</v>
      </c>
      <c r="B10062" s="1" t="s">
        <v>242</v>
      </c>
      <c r="C10062" s="1" t="s">
        <v>254</v>
      </c>
      <c r="D10062" s="1" t="s">
        <v>253</v>
      </c>
      <c r="E10062" s="45" t="str">
        <f>VLOOKUP(C10062,PROCV!E$50:G$126,3,0)</f>
        <v>Música</v>
      </c>
      <c r="F10062" s="1" t="s">
        <v>416</v>
      </c>
      <c r="G10062" s="1" t="s">
        <v>236</v>
      </c>
      <c r="H10062" s="1">
        <v>2016</v>
      </c>
      <c r="I10062" s="60">
        <f>VLOOKUP(H10062,PROCV!E$33:F$44,2,0)</f>
        <v>1.0294742132043471</v>
      </c>
      <c r="J10062" s="71">
        <v>118252</v>
      </c>
      <c r="K10062" s="44">
        <f t="shared" si="157"/>
        <v>121737.38465984045</v>
      </c>
    </row>
    <row r="10063" spans="1:11" s="43" customFormat="1" ht="19.7" customHeight="1" x14ac:dyDescent="0.25">
      <c r="A10063" s="43" t="s">
        <v>194</v>
      </c>
      <c r="B10063" s="1" t="s">
        <v>242</v>
      </c>
      <c r="C10063" s="1" t="s">
        <v>252</v>
      </c>
      <c r="D10063" s="1" t="s">
        <v>251</v>
      </c>
      <c r="E10063" s="45" t="str">
        <f>VLOOKUP(C10063,PROCV!E$50:G$126,3,0)</f>
        <v>Audiovisual</v>
      </c>
      <c r="F10063" s="1" t="s">
        <v>416</v>
      </c>
      <c r="G10063" s="1" t="s">
        <v>236</v>
      </c>
      <c r="H10063" s="1">
        <v>2016</v>
      </c>
      <c r="I10063" s="60">
        <f>VLOOKUP(H10063,PROCV!E$33:F$44,2,0)</f>
        <v>1.0294742132043471</v>
      </c>
      <c r="J10063" s="71">
        <v>283367</v>
      </c>
      <c r="K10063" s="44">
        <f t="shared" si="157"/>
        <v>291719.01937307621</v>
      </c>
    </row>
    <row r="10064" spans="1:11" s="43" customFormat="1" ht="19.7" customHeight="1" x14ac:dyDescent="0.25">
      <c r="A10064" s="43" t="s">
        <v>194</v>
      </c>
      <c r="B10064" s="1" t="s">
        <v>242</v>
      </c>
      <c r="C10064" s="1" t="s">
        <v>252</v>
      </c>
      <c r="D10064" s="1" t="s">
        <v>251</v>
      </c>
      <c r="E10064" s="45" t="str">
        <f>VLOOKUP(C10064,PROCV!E$50:G$126,3,0)</f>
        <v>Audiovisual</v>
      </c>
      <c r="F10064" s="1" t="s">
        <v>416</v>
      </c>
      <c r="G10064" s="1" t="s">
        <v>236</v>
      </c>
      <c r="H10064" s="1">
        <v>2016</v>
      </c>
      <c r="I10064" s="60">
        <f>VLOOKUP(H10064,PROCV!E$33:F$44,2,0)</f>
        <v>1.0294742132043471</v>
      </c>
      <c r="J10064" s="71">
        <v>56500</v>
      </c>
      <c r="K10064" s="44">
        <f t="shared" si="157"/>
        <v>58165.293046045612</v>
      </c>
    </row>
    <row r="10065" spans="1:11" s="43" customFormat="1" ht="19.7" customHeight="1" x14ac:dyDescent="0.25">
      <c r="A10065" s="43" t="s">
        <v>194</v>
      </c>
      <c r="B10065" s="1" t="s">
        <v>242</v>
      </c>
      <c r="C10065" s="1" t="s">
        <v>252</v>
      </c>
      <c r="D10065" s="1" t="s">
        <v>251</v>
      </c>
      <c r="E10065" s="45" t="str">
        <f>VLOOKUP(C10065,PROCV!E$50:G$126,3,0)</f>
        <v>Audiovisual</v>
      </c>
      <c r="F10065" s="1" t="s">
        <v>416</v>
      </c>
      <c r="G10065" s="1" t="s">
        <v>236</v>
      </c>
      <c r="H10065" s="1">
        <v>2016</v>
      </c>
      <c r="I10065" s="60">
        <f>VLOOKUP(H10065,PROCV!E$33:F$44,2,0)</f>
        <v>1.0294742132043471</v>
      </c>
      <c r="J10065" s="71">
        <v>390000</v>
      </c>
      <c r="K10065" s="44">
        <f t="shared" si="157"/>
        <v>401494.94314969535</v>
      </c>
    </row>
    <row r="10066" spans="1:11" s="43" customFormat="1" ht="19.7" customHeight="1" x14ac:dyDescent="0.25">
      <c r="A10066" s="43" t="s">
        <v>194</v>
      </c>
      <c r="B10066" s="1" t="s">
        <v>242</v>
      </c>
      <c r="C10066" s="1" t="s">
        <v>252</v>
      </c>
      <c r="D10066" s="1" t="s">
        <v>251</v>
      </c>
      <c r="E10066" s="45" t="str">
        <f>VLOOKUP(C10066,PROCV!E$50:G$126,3,0)</f>
        <v>Audiovisual</v>
      </c>
      <c r="F10066" s="1" t="s">
        <v>416</v>
      </c>
      <c r="G10066" s="1" t="s">
        <v>236</v>
      </c>
      <c r="H10066" s="1">
        <v>2016</v>
      </c>
      <c r="I10066" s="60">
        <f>VLOOKUP(H10066,PROCV!E$33:F$44,2,0)</f>
        <v>1.0294742132043471</v>
      </c>
      <c r="J10066" s="71">
        <v>776594</v>
      </c>
      <c r="K10066" s="44">
        <f t="shared" si="157"/>
        <v>799483.49712921667</v>
      </c>
    </row>
    <row r="10067" spans="1:11" s="43" customFormat="1" ht="19.7" customHeight="1" x14ac:dyDescent="0.25">
      <c r="A10067" s="43" t="s">
        <v>194</v>
      </c>
      <c r="B10067" s="1" t="s">
        <v>242</v>
      </c>
      <c r="C10067" s="1" t="s">
        <v>252</v>
      </c>
      <c r="D10067" s="1" t="s">
        <v>251</v>
      </c>
      <c r="E10067" s="45" t="str">
        <f>VLOOKUP(C10067,PROCV!E$50:G$126,3,0)</f>
        <v>Audiovisual</v>
      </c>
      <c r="F10067" s="1" t="s">
        <v>416</v>
      </c>
      <c r="G10067" s="1" t="s">
        <v>236</v>
      </c>
      <c r="H10067" s="1">
        <v>2016</v>
      </c>
      <c r="I10067" s="60">
        <f>VLOOKUP(H10067,PROCV!E$33:F$44,2,0)</f>
        <v>1.0294742132043471</v>
      </c>
      <c r="J10067" s="71">
        <v>81995</v>
      </c>
      <c r="K10067" s="44">
        <f t="shared" si="157"/>
        <v>84411.738111690443</v>
      </c>
    </row>
    <row r="10068" spans="1:11" s="43" customFormat="1" ht="19.7" customHeight="1" x14ac:dyDescent="0.25">
      <c r="A10068" s="43" t="s">
        <v>194</v>
      </c>
      <c r="B10068" s="1" t="s">
        <v>242</v>
      </c>
      <c r="C10068" s="1" t="s">
        <v>252</v>
      </c>
      <c r="D10068" s="1" t="s">
        <v>251</v>
      </c>
      <c r="E10068" s="45" t="str">
        <f>VLOOKUP(C10068,PROCV!E$50:G$126,3,0)</f>
        <v>Audiovisual</v>
      </c>
      <c r="F10068" s="1" t="s">
        <v>416</v>
      </c>
      <c r="G10068" s="1" t="s">
        <v>236</v>
      </c>
      <c r="H10068" s="1">
        <v>2016</v>
      </c>
      <c r="I10068" s="60">
        <f>VLOOKUP(H10068,PROCV!E$33:F$44,2,0)</f>
        <v>1.0294742132043471</v>
      </c>
      <c r="J10068" s="71">
        <v>129936</v>
      </c>
      <c r="K10068" s="44">
        <f t="shared" si="157"/>
        <v>133765.76136692005</v>
      </c>
    </row>
    <row r="10069" spans="1:11" s="43" customFormat="1" ht="19.7" customHeight="1" x14ac:dyDescent="0.25">
      <c r="A10069" s="43" t="s">
        <v>194</v>
      </c>
      <c r="B10069" s="1" t="s">
        <v>242</v>
      </c>
      <c r="C10069" s="1" t="s">
        <v>252</v>
      </c>
      <c r="D10069" s="1" t="s">
        <v>251</v>
      </c>
      <c r="E10069" s="45" t="str">
        <f>VLOOKUP(C10069,PROCV!E$50:G$126,3,0)</f>
        <v>Audiovisual</v>
      </c>
      <c r="F10069" s="1" t="s">
        <v>416</v>
      </c>
      <c r="G10069" s="1" t="s">
        <v>236</v>
      </c>
      <c r="H10069" s="1">
        <v>2016</v>
      </c>
      <c r="I10069" s="60">
        <f>VLOOKUP(H10069,PROCV!E$33:F$44,2,0)</f>
        <v>1.0294742132043471</v>
      </c>
      <c r="J10069" s="71">
        <v>48000</v>
      </c>
      <c r="K10069" s="44">
        <f t="shared" si="157"/>
        <v>49414.762233808658</v>
      </c>
    </row>
    <row r="10070" spans="1:11" s="43" customFormat="1" ht="19.7" customHeight="1" x14ac:dyDescent="0.25">
      <c r="A10070" s="43" t="s">
        <v>194</v>
      </c>
      <c r="B10070" s="1" t="s">
        <v>242</v>
      </c>
      <c r="C10070" s="1" t="s">
        <v>250</v>
      </c>
      <c r="D10070" s="1" t="s">
        <v>249</v>
      </c>
      <c r="E10070" s="45" t="str">
        <f>VLOOKUP(C10070,PROCV!E$50:G$126,3,0)</f>
        <v>Audiovisual</v>
      </c>
      <c r="F10070" s="1" t="s">
        <v>416</v>
      </c>
      <c r="G10070" s="1" t="s">
        <v>236</v>
      </c>
      <c r="H10070" s="1">
        <v>2016</v>
      </c>
      <c r="I10070" s="60">
        <f>VLOOKUP(H10070,PROCV!E$33:F$44,2,0)</f>
        <v>1.0294742132043471</v>
      </c>
      <c r="J10070" s="71">
        <v>495311</v>
      </c>
      <c r="K10070" s="44">
        <f t="shared" si="157"/>
        <v>509909.90201645833</v>
      </c>
    </row>
    <row r="10071" spans="1:11" s="43" customFormat="1" ht="19.7" customHeight="1" x14ac:dyDescent="0.25">
      <c r="A10071" s="43" t="s">
        <v>194</v>
      </c>
      <c r="B10071" s="1" t="s">
        <v>242</v>
      </c>
      <c r="C10071" s="1" t="s">
        <v>250</v>
      </c>
      <c r="D10071" s="1" t="s">
        <v>249</v>
      </c>
      <c r="E10071" s="45" t="str">
        <f>VLOOKUP(C10071,PROCV!E$50:G$126,3,0)</f>
        <v>Audiovisual</v>
      </c>
      <c r="F10071" s="1" t="s">
        <v>416</v>
      </c>
      <c r="G10071" s="1" t="s">
        <v>236</v>
      </c>
      <c r="H10071" s="1">
        <v>2016</v>
      </c>
      <c r="I10071" s="60">
        <f>VLOOKUP(H10071,PROCV!E$33:F$44,2,0)</f>
        <v>1.0294742132043471</v>
      </c>
      <c r="J10071" s="71">
        <v>13326</v>
      </c>
      <c r="K10071" s="44">
        <f t="shared" si="157"/>
        <v>13718.773365161129</v>
      </c>
    </row>
    <row r="10072" spans="1:11" s="43" customFormat="1" ht="19.7" customHeight="1" x14ac:dyDescent="0.25">
      <c r="A10072" s="43" t="s">
        <v>194</v>
      </c>
      <c r="B10072" s="1" t="s">
        <v>242</v>
      </c>
      <c r="C10072" s="1" t="s">
        <v>250</v>
      </c>
      <c r="D10072" s="1" t="s">
        <v>249</v>
      </c>
      <c r="E10072" s="45" t="str">
        <f>VLOOKUP(C10072,PROCV!E$50:G$126,3,0)</f>
        <v>Audiovisual</v>
      </c>
      <c r="F10072" s="1" t="s">
        <v>416</v>
      </c>
      <c r="G10072" s="1" t="s">
        <v>236</v>
      </c>
      <c r="H10072" s="1">
        <v>2016</v>
      </c>
      <c r="I10072" s="60">
        <f>VLOOKUP(H10072,PROCV!E$33:F$44,2,0)</f>
        <v>1.0294742132043471</v>
      </c>
      <c r="J10072" s="71">
        <v>132534</v>
      </c>
      <c r="K10072" s="44">
        <f t="shared" si="157"/>
        <v>136440.33537282492</v>
      </c>
    </row>
    <row r="10073" spans="1:11" s="43" customFormat="1" ht="19.7" customHeight="1" x14ac:dyDescent="0.25">
      <c r="A10073" s="43" t="s">
        <v>194</v>
      </c>
      <c r="B10073" s="1" t="s">
        <v>242</v>
      </c>
      <c r="C10073" s="1" t="s">
        <v>250</v>
      </c>
      <c r="D10073" s="1" t="s">
        <v>249</v>
      </c>
      <c r="E10073" s="45" t="str">
        <f>VLOOKUP(C10073,PROCV!E$50:G$126,3,0)</f>
        <v>Audiovisual</v>
      </c>
      <c r="F10073" s="1" t="s">
        <v>416</v>
      </c>
      <c r="G10073" s="1" t="s">
        <v>236</v>
      </c>
      <c r="H10073" s="1">
        <v>2016</v>
      </c>
      <c r="I10073" s="60">
        <f>VLOOKUP(H10073,PROCV!E$33:F$44,2,0)</f>
        <v>1.0294742132043471</v>
      </c>
      <c r="J10073" s="71">
        <v>117683</v>
      </c>
      <c r="K10073" s="44">
        <f t="shared" si="157"/>
        <v>121151.61383252717</v>
      </c>
    </row>
    <row r="10074" spans="1:11" s="43" customFormat="1" ht="19.7" customHeight="1" x14ac:dyDescent="0.25">
      <c r="A10074" s="43" t="s">
        <v>194</v>
      </c>
      <c r="B10074" s="1" t="s">
        <v>242</v>
      </c>
      <c r="C10074" s="1" t="s">
        <v>303</v>
      </c>
      <c r="D10074" s="1" t="s">
        <v>302</v>
      </c>
      <c r="E10074" s="45" t="str">
        <f>VLOOKUP(C10074,PROCV!E$50:G$126,3,0)</f>
        <v>Educação e Criação em Artes</v>
      </c>
      <c r="F10074" s="1" t="s">
        <v>416</v>
      </c>
      <c r="G10074" s="1" t="s">
        <v>236</v>
      </c>
      <c r="H10074" s="1">
        <v>2016</v>
      </c>
      <c r="I10074" s="60">
        <f>VLOOKUP(H10074,PROCV!E$33:F$44,2,0)</f>
        <v>1.0294742132043471</v>
      </c>
      <c r="J10074" s="1">
        <v>722</v>
      </c>
      <c r="K10074" s="44">
        <f t="shared" si="157"/>
        <v>743.28038193353859</v>
      </c>
    </row>
    <row r="10075" spans="1:11" s="43" customFormat="1" ht="19.7" customHeight="1" x14ac:dyDescent="0.25">
      <c r="A10075" s="43" t="s">
        <v>194</v>
      </c>
      <c r="B10075" s="1" t="s">
        <v>242</v>
      </c>
      <c r="C10075" s="1" t="s">
        <v>303</v>
      </c>
      <c r="D10075" s="1" t="s">
        <v>302</v>
      </c>
      <c r="E10075" s="45" t="str">
        <f>VLOOKUP(C10075,PROCV!E$50:G$126,3,0)</f>
        <v>Educação e Criação em Artes</v>
      </c>
      <c r="F10075" s="1" t="s">
        <v>416</v>
      </c>
      <c r="G10075" s="1" t="s">
        <v>236</v>
      </c>
      <c r="H10075" s="1">
        <v>2016</v>
      </c>
      <c r="I10075" s="60">
        <f>VLOOKUP(H10075,PROCV!E$33:F$44,2,0)</f>
        <v>1.0294742132043471</v>
      </c>
      <c r="J10075" s="71">
        <v>27723</v>
      </c>
      <c r="K10075" s="44">
        <f t="shared" si="157"/>
        <v>28540.113612664114</v>
      </c>
    </row>
    <row r="10076" spans="1:11" s="43" customFormat="1" ht="19.7" customHeight="1" x14ac:dyDescent="0.25">
      <c r="A10076" s="43" t="s">
        <v>194</v>
      </c>
      <c r="B10076" s="1" t="s">
        <v>242</v>
      </c>
      <c r="C10076" s="1" t="s">
        <v>295</v>
      </c>
      <c r="D10076" s="1" t="s">
        <v>294</v>
      </c>
      <c r="E10076" s="45" t="str">
        <f>VLOOKUP(C10076,PROCV!E$50:G$126,3,0)</f>
        <v>Educação e Criação em Artes</v>
      </c>
      <c r="F10076" s="1" t="s">
        <v>416</v>
      </c>
      <c r="G10076" s="1" t="s">
        <v>236</v>
      </c>
      <c r="H10076" s="1">
        <v>2016</v>
      </c>
      <c r="I10076" s="60">
        <f>VLOOKUP(H10076,PROCV!E$33:F$44,2,0)</f>
        <v>1.0294742132043471</v>
      </c>
      <c r="J10076" s="71">
        <v>16536</v>
      </c>
      <c r="K10076" s="44">
        <f t="shared" si="157"/>
        <v>17023.385589547084</v>
      </c>
    </row>
    <row r="10077" spans="1:11" s="43" customFormat="1" ht="19.7" customHeight="1" x14ac:dyDescent="0.25">
      <c r="A10077" s="43" t="s">
        <v>194</v>
      </c>
      <c r="B10077" s="1" t="s">
        <v>242</v>
      </c>
      <c r="C10077" s="1" t="s">
        <v>295</v>
      </c>
      <c r="D10077" s="1" t="s">
        <v>294</v>
      </c>
      <c r="E10077" s="45" t="str">
        <f>VLOOKUP(C10077,PROCV!E$50:G$126,3,0)</f>
        <v>Educação e Criação em Artes</v>
      </c>
      <c r="F10077" s="1" t="s">
        <v>416</v>
      </c>
      <c r="G10077" s="1" t="s">
        <v>236</v>
      </c>
      <c r="H10077" s="1">
        <v>2016</v>
      </c>
      <c r="I10077" s="60">
        <f>VLOOKUP(H10077,PROCV!E$33:F$44,2,0)</f>
        <v>1.0294742132043471</v>
      </c>
      <c r="J10077" s="71">
        <v>5006</v>
      </c>
      <c r="K10077" s="44">
        <f t="shared" si="157"/>
        <v>5153.5479113009615</v>
      </c>
    </row>
    <row r="10078" spans="1:11" s="43" customFormat="1" ht="19.7" customHeight="1" x14ac:dyDescent="0.25">
      <c r="A10078" s="43" t="s">
        <v>194</v>
      </c>
      <c r="B10078" s="1" t="s">
        <v>242</v>
      </c>
      <c r="C10078" s="1" t="s">
        <v>248</v>
      </c>
      <c r="D10078" s="1" t="s">
        <v>247</v>
      </c>
      <c r="E10078" s="45" t="str">
        <f>VLOOKUP(C10078,PROCV!E$50:G$126,3,0)</f>
        <v>Educação e Criação em Artes</v>
      </c>
      <c r="F10078" s="1" t="s">
        <v>416</v>
      </c>
      <c r="G10078" s="1" t="s">
        <v>236</v>
      </c>
      <c r="H10078" s="1">
        <v>2016</v>
      </c>
      <c r="I10078" s="60">
        <f>VLOOKUP(H10078,PROCV!E$33:F$44,2,0)</f>
        <v>1.0294742132043471</v>
      </c>
      <c r="J10078" s="71">
        <v>3857</v>
      </c>
      <c r="K10078" s="44">
        <f t="shared" si="157"/>
        <v>3970.6820403291667</v>
      </c>
    </row>
    <row r="10079" spans="1:11" s="43" customFormat="1" ht="19.7" customHeight="1" x14ac:dyDescent="0.25">
      <c r="A10079" s="43" t="s">
        <v>194</v>
      </c>
      <c r="B10079" s="1" t="s">
        <v>242</v>
      </c>
      <c r="C10079" s="1" t="s">
        <v>248</v>
      </c>
      <c r="D10079" s="1" t="s">
        <v>247</v>
      </c>
      <c r="E10079" s="45" t="str">
        <f>VLOOKUP(C10079,PROCV!E$50:G$126,3,0)</f>
        <v>Educação e Criação em Artes</v>
      </c>
      <c r="F10079" s="1" t="s">
        <v>416</v>
      </c>
      <c r="G10079" s="1" t="s">
        <v>236</v>
      </c>
      <c r="H10079" s="1">
        <v>2016</v>
      </c>
      <c r="I10079" s="60">
        <f>VLOOKUP(H10079,PROCV!E$33:F$44,2,0)</f>
        <v>1.0294742132043471</v>
      </c>
      <c r="J10079" s="71">
        <v>1830</v>
      </c>
      <c r="K10079" s="44">
        <f t="shared" si="157"/>
        <v>1883.9378101639552</v>
      </c>
    </row>
    <row r="10080" spans="1:11" s="43" customFormat="1" ht="19.7" customHeight="1" x14ac:dyDescent="0.25">
      <c r="A10080" s="43" t="s">
        <v>194</v>
      </c>
      <c r="B10080" s="1" t="s">
        <v>242</v>
      </c>
      <c r="C10080" s="1" t="s">
        <v>246</v>
      </c>
      <c r="D10080" s="1" t="s">
        <v>245</v>
      </c>
      <c r="E10080" s="45" t="str">
        <f>VLOOKUP(C10080,PROCV!E$50:G$126,3,0)</f>
        <v>Artes Cênicas e Espetáculos</v>
      </c>
      <c r="F10080" s="1" t="s">
        <v>416</v>
      </c>
      <c r="G10080" s="1" t="s">
        <v>236</v>
      </c>
      <c r="H10080" s="1">
        <v>2016</v>
      </c>
      <c r="I10080" s="60">
        <f>VLOOKUP(H10080,PROCV!E$33:F$44,2,0)</f>
        <v>1.0294742132043471</v>
      </c>
      <c r="J10080" s="71">
        <v>1371</v>
      </c>
      <c r="K10080" s="44">
        <f t="shared" si="157"/>
        <v>1411.4091463031598</v>
      </c>
    </row>
    <row r="10081" spans="1:11" s="43" customFormat="1" ht="19.7" customHeight="1" x14ac:dyDescent="0.25">
      <c r="A10081" s="43" t="s">
        <v>194</v>
      </c>
      <c r="B10081" s="1" t="s">
        <v>242</v>
      </c>
      <c r="C10081" s="1" t="s">
        <v>246</v>
      </c>
      <c r="D10081" s="1" t="s">
        <v>245</v>
      </c>
      <c r="E10081" s="45" t="str">
        <f>VLOOKUP(C10081,PROCV!E$50:G$126,3,0)</f>
        <v>Artes Cênicas e Espetáculos</v>
      </c>
      <c r="F10081" s="1" t="s">
        <v>416</v>
      </c>
      <c r="G10081" s="1" t="s">
        <v>236</v>
      </c>
      <c r="H10081" s="1">
        <v>2016</v>
      </c>
      <c r="I10081" s="60">
        <f>VLOOKUP(H10081,PROCV!E$33:F$44,2,0)</f>
        <v>1.0294742132043471</v>
      </c>
      <c r="J10081" s="71">
        <v>269778</v>
      </c>
      <c r="K10081" s="44">
        <f t="shared" si="157"/>
        <v>277729.49428984232</v>
      </c>
    </row>
    <row r="10082" spans="1:11" s="43" customFormat="1" ht="19.7" customHeight="1" x14ac:dyDescent="0.25">
      <c r="A10082" s="43" t="s">
        <v>194</v>
      </c>
      <c r="B10082" s="1" t="s">
        <v>242</v>
      </c>
      <c r="C10082" s="1" t="s">
        <v>322</v>
      </c>
      <c r="D10082" s="1" t="s">
        <v>321</v>
      </c>
      <c r="E10082" s="45" t="str">
        <f>VLOOKUP(C10082,PROCV!E$50:G$126,3,0)</f>
        <v>Artes Cênicas e Espetáculos</v>
      </c>
      <c r="F10082" s="1" t="s">
        <v>416</v>
      </c>
      <c r="G10082" s="1" t="s">
        <v>236</v>
      </c>
      <c r="H10082" s="1">
        <v>2016</v>
      </c>
      <c r="I10082" s="60">
        <f>VLOOKUP(H10082,PROCV!E$33:F$44,2,0)</f>
        <v>1.0294742132043471</v>
      </c>
      <c r="J10082" s="71">
        <v>10619</v>
      </c>
      <c r="K10082" s="44">
        <f t="shared" si="157"/>
        <v>10931.986670016962</v>
      </c>
    </row>
    <row r="10083" spans="1:11" s="43" customFormat="1" ht="19.7" customHeight="1" x14ac:dyDescent="0.25">
      <c r="A10083" s="43" t="s">
        <v>194</v>
      </c>
      <c r="B10083" s="1" t="s">
        <v>242</v>
      </c>
      <c r="C10083" s="1" t="s">
        <v>244</v>
      </c>
      <c r="D10083" s="1" t="s">
        <v>243</v>
      </c>
      <c r="E10083" s="45" t="str">
        <f>VLOOKUP(C10083,PROCV!E$50:G$126,3,0)</f>
        <v>Artes Cênicas e Espetáculos</v>
      </c>
      <c r="F10083" s="1" t="s">
        <v>416</v>
      </c>
      <c r="G10083" s="1" t="s">
        <v>236</v>
      </c>
      <c r="H10083" s="1">
        <v>2016</v>
      </c>
      <c r="I10083" s="60">
        <f>VLOOKUP(H10083,PROCV!E$33:F$44,2,0)</f>
        <v>1.0294742132043471</v>
      </c>
      <c r="J10083" s="71">
        <v>13725</v>
      </c>
      <c r="K10083" s="44">
        <f t="shared" si="157"/>
        <v>14129.533576229664</v>
      </c>
    </row>
    <row r="10084" spans="1:11" s="43" customFormat="1" ht="19.7" customHeight="1" x14ac:dyDescent="0.25">
      <c r="A10084" s="43" t="s">
        <v>194</v>
      </c>
      <c r="B10084" s="1" t="s">
        <v>242</v>
      </c>
      <c r="C10084" s="1" t="s">
        <v>244</v>
      </c>
      <c r="D10084" s="1" t="s">
        <v>243</v>
      </c>
      <c r="E10084" s="45" t="str">
        <f>VLOOKUP(C10084,PROCV!E$50:G$126,3,0)</f>
        <v>Artes Cênicas e Espetáculos</v>
      </c>
      <c r="F10084" s="1" t="s">
        <v>416</v>
      </c>
      <c r="G10084" s="1" t="s">
        <v>236</v>
      </c>
      <c r="H10084" s="1">
        <v>2016</v>
      </c>
      <c r="I10084" s="60">
        <f>VLOOKUP(H10084,PROCV!E$33:F$44,2,0)</f>
        <v>1.0294742132043471</v>
      </c>
      <c r="J10084" s="71">
        <v>2878</v>
      </c>
      <c r="K10084" s="44">
        <f t="shared" si="157"/>
        <v>2962.8267856021107</v>
      </c>
    </row>
    <row r="10085" spans="1:11" s="43" customFormat="1" ht="19.7" customHeight="1" x14ac:dyDescent="0.25">
      <c r="A10085" s="43" t="s">
        <v>194</v>
      </c>
      <c r="B10085" s="1" t="s">
        <v>242</v>
      </c>
      <c r="C10085" s="1" t="s">
        <v>238</v>
      </c>
      <c r="D10085" s="1" t="s">
        <v>237</v>
      </c>
      <c r="E10085" s="45" t="str">
        <f>VLOOKUP(C10085,PROCV!E$50:G$126,3,0)</f>
        <v>Artes Cênicas e Espetáculos</v>
      </c>
      <c r="F10085" s="1" t="s">
        <v>416</v>
      </c>
      <c r="G10085" s="1" t="s">
        <v>236</v>
      </c>
      <c r="H10085" s="1">
        <v>2016</v>
      </c>
      <c r="I10085" s="60">
        <f>VLOOKUP(H10085,PROCV!E$33:F$44,2,0)</f>
        <v>1.0294742132043471</v>
      </c>
      <c r="J10085" s="71">
        <v>2390</v>
      </c>
      <c r="K10085" s="44">
        <f t="shared" si="157"/>
        <v>2460.4433695583893</v>
      </c>
    </row>
    <row r="10086" spans="1:11" s="43" customFormat="1" ht="19.7" customHeight="1" x14ac:dyDescent="0.25">
      <c r="A10086" s="43" t="s">
        <v>194</v>
      </c>
      <c r="B10086" s="1" t="s">
        <v>242</v>
      </c>
      <c r="C10086" s="1" t="s">
        <v>238</v>
      </c>
      <c r="D10086" s="1" t="s">
        <v>237</v>
      </c>
      <c r="E10086" s="45" t="str">
        <f>VLOOKUP(C10086,PROCV!E$50:G$126,3,0)</f>
        <v>Artes Cênicas e Espetáculos</v>
      </c>
      <c r="F10086" s="1" t="s">
        <v>416</v>
      </c>
      <c r="G10086" s="1" t="s">
        <v>236</v>
      </c>
      <c r="H10086" s="1">
        <v>2016</v>
      </c>
      <c r="I10086" s="60">
        <f>VLOOKUP(H10086,PROCV!E$33:F$44,2,0)</f>
        <v>1.0294742132043471</v>
      </c>
      <c r="J10086" s="71">
        <v>24800</v>
      </c>
      <c r="K10086" s="44">
        <f t="shared" si="157"/>
        <v>25530.960487467808</v>
      </c>
    </row>
    <row r="10087" spans="1:11" s="43" customFormat="1" ht="19.7" customHeight="1" x14ac:dyDescent="0.25">
      <c r="A10087" s="43" t="s">
        <v>194</v>
      </c>
      <c r="B10087" s="1" t="s">
        <v>242</v>
      </c>
      <c r="C10087" s="1" t="s">
        <v>238</v>
      </c>
      <c r="D10087" s="1" t="s">
        <v>237</v>
      </c>
      <c r="E10087" s="45" t="str">
        <f>VLOOKUP(C10087,PROCV!E$50:G$126,3,0)</f>
        <v>Artes Cênicas e Espetáculos</v>
      </c>
      <c r="F10087" s="1" t="s">
        <v>416</v>
      </c>
      <c r="G10087" s="1" t="s">
        <v>236</v>
      </c>
      <c r="H10087" s="1">
        <v>2016</v>
      </c>
      <c r="I10087" s="60">
        <f>VLOOKUP(H10087,PROCV!E$33:F$44,2,0)</f>
        <v>1.0294742132043471</v>
      </c>
      <c r="J10087" s="71">
        <v>154700</v>
      </c>
      <c r="K10087" s="44">
        <f t="shared" si="157"/>
        <v>159259.66078271248</v>
      </c>
    </row>
    <row r="10088" spans="1:11" s="43" customFormat="1" ht="19.7" customHeight="1" x14ac:dyDescent="0.25">
      <c r="A10088" s="43" t="s">
        <v>194</v>
      </c>
      <c r="B10088" s="1" t="s">
        <v>242</v>
      </c>
      <c r="C10088" s="1" t="s">
        <v>238</v>
      </c>
      <c r="D10088" s="1" t="s">
        <v>237</v>
      </c>
      <c r="E10088" s="45" t="str">
        <f>VLOOKUP(C10088,PROCV!E$50:G$126,3,0)</f>
        <v>Artes Cênicas e Espetáculos</v>
      </c>
      <c r="F10088" s="1" t="s">
        <v>416</v>
      </c>
      <c r="G10088" s="1" t="s">
        <v>236</v>
      </c>
      <c r="H10088" s="1">
        <v>2016</v>
      </c>
      <c r="I10088" s="60">
        <f>VLOOKUP(H10088,PROCV!E$33:F$44,2,0)</f>
        <v>1.0294742132043471</v>
      </c>
      <c r="J10088" s="71">
        <v>166544</v>
      </c>
      <c r="K10088" s="44">
        <f t="shared" si="157"/>
        <v>171452.75336390478</v>
      </c>
    </row>
    <row r="10089" spans="1:11" s="43" customFormat="1" ht="19.7" customHeight="1" x14ac:dyDescent="0.25">
      <c r="A10089" s="43" t="s">
        <v>194</v>
      </c>
      <c r="B10089" s="1" t="s">
        <v>242</v>
      </c>
      <c r="C10089" s="1" t="s">
        <v>238</v>
      </c>
      <c r="D10089" s="1" t="s">
        <v>237</v>
      </c>
      <c r="E10089" s="45" t="str">
        <f>VLOOKUP(C10089,PROCV!E$50:G$126,3,0)</f>
        <v>Artes Cênicas e Espetáculos</v>
      </c>
      <c r="F10089" s="1" t="s">
        <v>416</v>
      </c>
      <c r="G10089" s="1" t="s">
        <v>236</v>
      </c>
      <c r="H10089" s="1">
        <v>2016</v>
      </c>
      <c r="I10089" s="60">
        <f>VLOOKUP(H10089,PROCV!E$33:F$44,2,0)</f>
        <v>1.0294742132043471</v>
      </c>
      <c r="J10089" s="71">
        <v>5082</v>
      </c>
      <c r="K10089" s="44">
        <f t="shared" si="157"/>
        <v>5231.7879515044915</v>
      </c>
    </row>
    <row r="10090" spans="1:11" s="43" customFormat="1" ht="19.7" customHeight="1" x14ac:dyDescent="0.25">
      <c r="A10090" s="43" t="s">
        <v>194</v>
      </c>
      <c r="B10090" s="1" t="s">
        <v>242</v>
      </c>
      <c r="C10090" s="1" t="s">
        <v>238</v>
      </c>
      <c r="D10090" s="1" t="s">
        <v>237</v>
      </c>
      <c r="E10090" s="45" t="str">
        <f>VLOOKUP(C10090,PROCV!E$50:G$126,3,0)</f>
        <v>Artes Cênicas e Espetáculos</v>
      </c>
      <c r="F10090" s="1" t="s">
        <v>416</v>
      </c>
      <c r="G10090" s="1" t="s">
        <v>236</v>
      </c>
      <c r="H10090" s="1">
        <v>2016</v>
      </c>
      <c r="I10090" s="60">
        <f>VLOOKUP(H10090,PROCV!E$33:F$44,2,0)</f>
        <v>1.0294742132043471</v>
      </c>
      <c r="J10090" s="71">
        <v>179200</v>
      </c>
      <c r="K10090" s="44">
        <f t="shared" si="157"/>
        <v>184481.779006219</v>
      </c>
    </row>
    <row r="10091" spans="1:11" s="43" customFormat="1" ht="19.7" customHeight="1" x14ac:dyDescent="0.25">
      <c r="A10091" s="43" t="s">
        <v>194</v>
      </c>
      <c r="B10091" s="1" t="s">
        <v>242</v>
      </c>
      <c r="C10091" s="1" t="s">
        <v>241</v>
      </c>
      <c r="D10091" s="1" t="s">
        <v>240</v>
      </c>
      <c r="E10091" s="45" t="str">
        <f>VLOOKUP(C10091,PROCV!E$50:G$126,3,0)</f>
        <v>Artes Cênicas e Espetáculos</v>
      </c>
      <c r="F10091" s="1" t="s">
        <v>416</v>
      </c>
      <c r="G10091" s="1" t="s">
        <v>236</v>
      </c>
      <c r="H10091" s="1">
        <v>2016</v>
      </c>
      <c r="I10091" s="60">
        <f>VLOOKUP(H10091,PROCV!E$33:F$44,2,0)</f>
        <v>1.0294742132043471</v>
      </c>
      <c r="J10091" s="71">
        <v>125333</v>
      </c>
      <c r="K10091" s="44">
        <f t="shared" si="157"/>
        <v>129027.09156354044</v>
      </c>
    </row>
    <row r="10092" spans="1:11" s="43" customFormat="1" ht="19.7" customHeight="1" x14ac:dyDescent="0.25">
      <c r="A10092" s="43" t="s">
        <v>194</v>
      </c>
      <c r="B10092" s="1" t="s">
        <v>242</v>
      </c>
      <c r="C10092" s="1" t="s">
        <v>241</v>
      </c>
      <c r="D10092" s="1" t="s">
        <v>240</v>
      </c>
      <c r="E10092" s="45" t="str">
        <f>VLOOKUP(C10092,PROCV!E$50:G$126,3,0)</f>
        <v>Artes Cênicas e Espetáculos</v>
      </c>
      <c r="F10092" s="1" t="s">
        <v>416</v>
      </c>
      <c r="G10092" s="1" t="s">
        <v>236</v>
      </c>
      <c r="H10092" s="1">
        <v>2016</v>
      </c>
      <c r="I10092" s="60">
        <f>VLOOKUP(H10092,PROCV!E$33:F$44,2,0)</f>
        <v>1.0294742132043471</v>
      </c>
      <c r="J10092" s="71">
        <v>183825</v>
      </c>
      <c r="K10092" s="44">
        <f t="shared" si="157"/>
        <v>189243.09724228911</v>
      </c>
    </row>
    <row r="10093" spans="1:11" s="43" customFormat="1" ht="19.7" customHeight="1" x14ac:dyDescent="0.25">
      <c r="A10093" s="43" t="s">
        <v>194</v>
      </c>
      <c r="B10093" s="1" t="s">
        <v>242</v>
      </c>
      <c r="C10093" s="1" t="s">
        <v>313</v>
      </c>
      <c r="D10093" s="1" t="s">
        <v>312</v>
      </c>
      <c r="E10093" s="45" t="str">
        <f>VLOOKUP(C10093,PROCV!E$50:G$126,3,0)</f>
        <v>Patrimônio</v>
      </c>
      <c r="F10093" s="1" t="s">
        <v>415</v>
      </c>
      <c r="G10093" s="1" t="s">
        <v>265</v>
      </c>
      <c r="H10093" s="1">
        <v>2016</v>
      </c>
      <c r="I10093" s="60">
        <f>VLOOKUP(H10093,PROCV!E$33:F$44,2,0)</f>
        <v>1.0294742132043471</v>
      </c>
      <c r="J10093" s="71">
        <v>357220</v>
      </c>
      <c r="K10093" s="44">
        <f t="shared" si="157"/>
        <v>367748.77844085684</v>
      </c>
    </row>
    <row r="10094" spans="1:11" s="43" customFormat="1" ht="19.7" customHeight="1" x14ac:dyDescent="0.25">
      <c r="A10094" s="43" t="s">
        <v>194</v>
      </c>
      <c r="B10094" s="1" t="s">
        <v>242</v>
      </c>
      <c r="C10094" s="1" t="s">
        <v>301</v>
      </c>
      <c r="D10094" s="1" t="s">
        <v>300</v>
      </c>
      <c r="E10094" s="45" t="str">
        <f>VLOOKUP(C10094,PROCV!E$50:G$126,3,0)</f>
        <v>Patrimônio</v>
      </c>
      <c r="F10094" s="1" t="s">
        <v>415</v>
      </c>
      <c r="G10094" s="1" t="s">
        <v>265</v>
      </c>
      <c r="H10094" s="1">
        <v>2016</v>
      </c>
      <c r="I10094" s="60">
        <f>VLOOKUP(H10094,PROCV!E$33:F$44,2,0)</f>
        <v>1.0294742132043471</v>
      </c>
      <c r="J10094" s="71">
        <v>2500000</v>
      </c>
      <c r="K10094" s="44">
        <f t="shared" si="157"/>
        <v>2573685.5330108679</v>
      </c>
    </row>
    <row r="10095" spans="1:11" s="43" customFormat="1" ht="19.7" customHeight="1" x14ac:dyDescent="0.25">
      <c r="A10095" s="43" t="s">
        <v>194</v>
      </c>
      <c r="B10095" s="1" t="s">
        <v>242</v>
      </c>
      <c r="C10095" s="1" t="s">
        <v>318</v>
      </c>
      <c r="D10095" s="1" t="s">
        <v>317</v>
      </c>
      <c r="E10095" s="45" t="str">
        <f>VLOOKUP(C10095,PROCV!E$50:G$126,3,0)</f>
        <v>Patrimônio</v>
      </c>
      <c r="F10095" s="1" t="s">
        <v>415</v>
      </c>
      <c r="G10095" s="1" t="s">
        <v>265</v>
      </c>
      <c r="H10095" s="1">
        <v>2016</v>
      </c>
      <c r="I10095" s="60">
        <f>VLOOKUP(H10095,PROCV!E$33:F$44,2,0)</f>
        <v>1.0294742132043471</v>
      </c>
      <c r="J10095" s="71">
        <v>3000000</v>
      </c>
      <c r="K10095" s="44">
        <f t="shared" si="157"/>
        <v>3088422.6396130412</v>
      </c>
    </row>
    <row r="10096" spans="1:11" s="43" customFormat="1" ht="19.7" customHeight="1" x14ac:dyDescent="0.25">
      <c r="A10096" s="43" t="s">
        <v>194</v>
      </c>
      <c r="B10096" s="1" t="s">
        <v>242</v>
      </c>
      <c r="C10096" s="1" t="s">
        <v>311</v>
      </c>
      <c r="D10096" s="1" t="s">
        <v>310</v>
      </c>
      <c r="E10096" s="45" t="str">
        <f>VLOOKUP(C10096,PROCV!E$50:G$126,3,0)</f>
        <v>Artes Cênicas e Espetáculos</v>
      </c>
      <c r="F10096" s="1" t="s">
        <v>415</v>
      </c>
      <c r="G10096" s="1" t="s">
        <v>265</v>
      </c>
      <c r="H10096" s="1">
        <v>2016</v>
      </c>
      <c r="I10096" s="60">
        <f>VLOOKUP(H10096,PROCV!E$33:F$44,2,0)</f>
        <v>1.0294742132043471</v>
      </c>
      <c r="J10096" s="71">
        <v>4480000</v>
      </c>
      <c r="K10096" s="44">
        <f t="shared" si="157"/>
        <v>4612044.4751554746</v>
      </c>
    </row>
    <row r="10097" spans="1:11" s="43" customFormat="1" ht="19.7" customHeight="1" x14ac:dyDescent="0.25">
      <c r="A10097" s="43" t="s">
        <v>194</v>
      </c>
      <c r="B10097" s="1" t="s">
        <v>242</v>
      </c>
      <c r="C10097" s="1" t="s">
        <v>311</v>
      </c>
      <c r="D10097" s="1" t="s">
        <v>310</v>
      </c>
      <c r="E10097" s="45" t="str">
        <f>VLOOKUP(C10097,PROCV!E$50:G$126,3,0)</f>
        <v>Artes Cênicas e Espetáculos</v>
      </c>
      <c r="F10097" s="1" t="s">
        <v>416</v>
      </c>
      <c r="G10097" s="1" t="s">
        <v>236</v>
      </c>
      <c r="H10097" s="1">
        <v>2016</v>
      </c>
      <c r="I10097" s="60">
        <f>VLOOKUP(H10097,PROCV!E$33:F$44,2,0)</f>
        <v>1.0294742132043471</v>
      </c>
      <c r="J10097" s="71">
        <v>214833</v>
      </c>
      <c r="K10097" s="44">
        <f t="shared" si="157"/>
        <v>221165.0336453295</v>
      </c>
    </row>
    <row r="10098" spans="1:11" s="43" customFormat="1" ht="19.7" customHeight="1" x14ac:dyDescent="0.25">
      <c r="A10098" s="43" t="s">
        <v>194</v>
      </c>
      <c r="B10098" s="1" t="s">
        <v>242</v>
      </c>
      <c r="C10098" s="1" t="s">
        <v>311</v>
      </c>
      <c r="D10098" s="1" t="s">
        <v>310</v>
      </c>
      <c r="E10098" s="45" t="str">
        <f>VLOOKUP(C10098,PROCV!E$50:G$126,3,0)</f>
        <v>Artes Cênicas e Espetáculos</v>
      </c>
      <c r="F10098" s="1" t="s">
        <v>416</v>
      </c>
      <c r="G10098" s="1" t="s">
        <v>236</v>
      </c>
      <c r="H10098" s="1">
        <v>2016</v>
      </c>
      <c r="I10098" s="60">
        <f>VLOOKUP(H10098,PROCV!E$33:F$44,2,0)</f>
        <v>1.0294742132043471</v>
      </c>
      <c r="J10098" s="71">
        <v>48605</v>
      </c>
      <c r="K10098" s="44">
        <f t="shared" si="157"/>
        <v>50037.594132797291</v>
      </c>
    </row>
    <row r="10099" spans="1:11" s="43" customFormat="1" ht="19.7" customHeight="1" x14ac:dyDescent="0.25">
      <c r="A10099" s="43" t="s">
        <v>153</v>
      </c>
      <c r="B10099" s="1" t="s">
        <v>239</v>
      </c>
      <c r="C10099" s="1" t="s">
        <v>289</v>
      </c>
      <c r="D10099" s="1" t="s">
        <v>288</v>
      </c>
      <c r="E10099" s="45" t="str">
        <f>VLOOKUP(C10099,PROCV!E$50:G$126,3,0)</f>
        <v>Editorial</v>
      </c>
      <c r="F10099" s="1" t="s">
        <v>416</v>
      </c>
      <c r="G10099" s="1" t="s">
        <v>236</v>
      </c>
      <c r="H10099" s="1">
        <v>2016</v>
      </c>
      <c r="I10099" s="60">
        <f>VLOOKUP(H10099,PROCV!E$33:F$44,2,0)</f>
        <v>1.0294742132043471</v>
      </c>
      <c r="J10099" s="71">
        <v>10034</v>
      </c>
      <c r="K10099" s="44">
        <f t="shared" si="157"/>
        <v>10329.744255292419</v>
      </c>
    </row>
    <row r="10100" spans="1:11" s="43" customFormat="1" ht="19.7" customHeight="1" x14ac:dyDescent="0.25">
      <c r="A10100" s="43" t="s">
        <v>153</v>
      </c>
      <c r="B10100" s="1" t="s">
        <v>239</v>
      </c>
      <c r="C10100" s="1" t="s">
        <v>285</v>
      </c>
      <c r="D10100" s="1" t="s">
        <v>284</v>
      </c>
      <c r="E10100" s="45" t="str">
        <f>VLOOKUP(C10100,PROCV!E$50:G$126,3,0)</f>
        <v>Editorial</v>
      </c>
      <c r="F10100" s="1" t="s">
        <v>416</v>
      </c>
      <c r="G10100" s="1" t="s">
        <v>236</v>
      </c>
      <c r="H10100" s="1">
        <v>2016</v>
      </c>
      <c r="I10100" s="60">
        <f>VLOOKUP(H10100,PROCV!E$33:F$44,2,0)</f>
        <v>1.0294742132043471</v>
      </c>
      <c r="J10100" s="71">
        <v>17428</v>
      </c>
      <c r="K10100" s="44">
        <f t="shared" si="157"/>
        <v>17941.67658772536</v>
      </c>
    </row>
    <row r="10101" spans="1:11" s="43" customFormat="1" ht="19.7" customHeight="1" x14ac:dyDescent="0.25">
      <c r="A10101" s="43" t="s">
        <v>153</v>
      </c>
      <c r="B10101" s="1" t="s">
        <v>239</v>
      </c>
      <c r="C10101" s="1" t="s">
        <v>285</v>
      </c>
      <c r="D10101" s="1" t="s">
        <v>284</v>
      </c>
      <c r="E10101" s="45" t="str">
        <f>VLOOKUP(C10101,PROCV!E$50:G$126,3,0)</f>
        <v>Editorial</v>
      </c>
      <c r="F10101" s="1" t="s">
        <v>416</v>
      </c>
      <c r="G10101" s="1" t="s">
        <v>236</v>
      </c>
      <c r="H10101" s="1">
        <v>2016</v>
      </c>
      <c r="I10101" s="60">
        <f>VLOOKUP(H10101,PROCV!E$33:F$44,2,0)</f>
        <v>1.0294742132043471</v>
      </c>
      <c r="J10101" s="71">
        <v>31544</v>
      </c>
      <c r="K10101" s="44">
        <f t="shared" si="157"/>
        <v>32473.734581317924</v>
      </c>
    </row>
    <row r="10102" spans="1:11" s="43" customFormat="1" ht="19.7" customHeight="1" x14ac:dyDescent="0.25">
      <c r="A10102" s="43" t="s">
        <v>153</v>
      </c>
      <c r="B10102" s="1" t="s">
        <v>239</v>
      </c>
      <c r="C10102" s="1" t="s">
        <v>269</v>
      </c>
      <c r="D10102" s="1" t="s">
        <v>268</v>
      </c>
      <c r="E10102" s="45" t="str">
        <f>VLOOKUP(C10102,PROCV!E$50:G$126,3,0)</f>
        <v>NA</v>
      </c>
      <c r="F10102" s="1" t="s">
        <v>416</v>
      </c>
      <c r="G10102" s="1" t="s">
        <v>236</v>
      </c>
      <c r="H10102" s="1">
        <v>2016</v>
      </c>
      <c r="I10102" s="60">
        <f>VLOOKUP(H10102,PROCV!E$33:F$44,2,0)</f>
        <v>1.0294742132043471</v>
      </c>
      <c r="J10102" s="71">
        <v>9435</v>
      </c>
      <c r="K10102" s="44">
        <f t="shared" si="157"/>
        <v>9713.0892015830141</v>
      </c>
    </row>
    <row r="10103" spans="1:11" s="43" customFormat="1" ht="19.7" customHeight="1" x14ac:dyDescent="0.25">
      <c r="A10103" s="43" t="s">
        <v>153</v>
      </c>
      <c r="B10103" s="1" t="s">
        <v>239</v>
      </c>
      <c r="C10103" s="1" t="s">
        <v>269</v>
      </c>
      <c r="D10103" s="1" t="s">
        <v>268</v>
      </c>
      <c r="E10103" s="45" t="str">
        <f>VLOOKUP(C10103,PROCV!E$50:G$126,3,0)</f>
        <v>NA</v>
      </c>
      <c r="F10103" s="1" t="s">
        <v>416</v>
      </c>
      <c r="G10103" s="1" t="s">
        <v>236</v>
      </c>
      <c r="H10103" s="1">
        <v>2016</v>
      </c>
      <c r="I10103" s="60">
        <f>VLOOKUP(H10103,PROCV!E$33:F$44,2,0)</f>
        <v>1.0294742132043471</v>
      </c>
      <c r="J10103" s="71">
        <v>4706</v>
      </c>
      <c r="K10103" s="44">
        <f t="shared" si="157"/>
        <v>4844.7056473396569</v>
      </c>
    </row>
    <row r="10104" spans="1:11" s="43" customFormat="1" ht="19.7" customHeight="1" x14ac:dyDescent="0.25">
      <c r="A10104" s="43" t="s">
        <v>153</v>
      </c>
      <c r="B10104" s="1" t="s">
        <v>239</v>
      </c>
      <c r="C10104" s="1" t="s">
        <v>238</v>
      </c>
      <c r="D10104" s="1" t="s">
        <v>237</v>
      </c>
      <c r="E10104" s="45" t="str">
        <f>VLOOKUP(C10104,PROCV!E$50:G$126,3,0)</f>
        <v>Artes Cênicas e Espetáculos</v>
      </c>
      <c r="F10104" s="1" t="s">
        <v>416</v>
      </c>
      <c r="G10104" s="1" t="s">
        <v>236</v>
      </c>
      <c r="H10104" s="1">
        <v>2016</v>
      </c>
      <c r="I10104" s="60">
        <f>VLOOKUP(H10104,PROCV!E$33:F$44,2,0)</f>
        <v>1.0294742132043471</v>
      </c>
      <c r="J10104" s="71">
        <v>7698</v>
      </c>
      <c r="K10104" s="44">
        <f t="shared" si="157"/>
        <v>7924.8924932470636</v>
      </c>
    </row>
    <row r="10105" spans="1:11" s="43" customFormat="1" ht="19.7" customHeight="1" x14ac:dyDescent="0.25">
      <c r="A10105" s="43" t="s">
        <v>134</v>
      </c>
      <c r="B10105" s="1" t="s">
        <v>239</v>
      </c>
      <c r="C10105" s="1" t="s">
        <v>250</v>
      </c>
      <c r="D10105" s="1" t="s">
        <v>249</v>
      </c>
      <c r="E10105" s="45" t="str">
        <f>VLOOKUP(C10105,PROCV!E$50:G$126,3,0)</f>
        <v>Audiovisual</v>
      </c>
      <c r="F10105" s="1" t="s">
        <v>416</v>
      </c>
      <c r="G10105" s="1" t="s">
        <v>236</v>
      </c>
      <c r="H10105" s="1">
        <v>2017</v>
      </c>
      <c r="I10105" s="60">
        <f>VLOOKUP(H10105,PROCV!E$33:F$44,2,0)</f>
        <v>1</v>
      </c>
      <c r="J10105" s="71">
        <v>43781</v>
      </c>
      <c r="K10105" s="44">
        <f t="shared" si="157"/>
        <v>43781</v>
      </c>
    </row>
    <row r="10106" spans="1:11" s="43" customFormat="1" ht="19.7" customHeight="1" x14ac:dyDescent="0.25">
      <c r="A10106" s="43" t="s">
        <v>137</v>
      </c>
      <c r="B10106" s="1" t="s">
        <v>292</v>
      </c>
      <c r="C10106" s="1" t="s">
        <v>285</v>
      </c>
      <c r="D10106" s="1" t="s">
        <v>284</v>
      </c>
      <c r="E10106" s="45" t="str">
        <f>VLOOKUP(C10106,PROCV!E$50:G$126,3,0)</f>
        <v>Editorial</v>
      </c>
      <c r="F10106" s="1" t="s">
        <v>416</v>
      </c>
      <c r="G10106" s="1" t="s">
        <v>236</v>
      </c>
      <c r="H10106" s="1">
        <v>2017</v>
      </c>
      <c r="I10106" s="60">
        <f>VLOOKUP(H10106,PROCV!E$33:F$44,2,0)</f>
        <v>1</v>
      </c>
      <c r="J10106" s="71">
        <v>725920</v>
      </c>
      <c r="K10106" s="44">
        <f t="shared" si="157"/>
        <v>725920</v>
      </c>
    </row>
    <row r="10107" spans="1:11" s="43" customFormat="1" ht="19.7" customHeight="1" x14ac:dyDescent="0.25">
      <c r="A10107" s="43" t="s">
        <v>137</v>
      </c>
      <c r="B10107" s="1" t="s">
        <v>292</v>
      </c>
      <c r="C10107" s="1" t="s">
        <v>250</v>
      </c>
      <c r="D10107" s="1" t="s">
        <v>249</v>
      </c>
      <c r="E10107" s="45" t="str">
        <f>VLOOKUP(C10107,PROCV!E$50:G$126,3,0)</f>
        <v>Audiovisual</v>
      </c>
      <c r="F10107" s="1" t="s">
        <v>416</v>
      </c>
      <c r="G10107" s="1" t="s">
        <v>236</v>
      </c>
      <c r="H10107" s="1">
        <v>2017</v>
      </c>
      <c r="I10107" s="60">
        <f>VLOOKUP(H10107,PROCV!E$33:F$44,2,0)</f>
        <v>1</v>
      </c>
      <c r="J10107" s="71">
        <v>32611</v>
      </c>
      <c r="K10107" s="44">
        <f t="shared" si="157"/>
        <v>32611</v>
      </c>
    </row>
    <row r="10108" spans="1:11" s="43" customFormat="1" ht="19.7" customHeight="1" x14ac:dyDescent="0.25">
      <c r="A10108" s="43" t="s">
        <v>137</v>
      </c>
      <c r="B10108" s="1" t="s">
        <v>292</v>
      </c>
      <c r="C10108" s="1" t="s">
        <v>250</v>
      </c>
      <c r="D10108" s="1" t="s">
        <v>249</v>
      </c>
      <c r="E10108" s="45" t="str">
        <f>VLOOKUP(C10108,PROCV!E$50:G$126,3,0)</f>
        <v>Audiovisual</v>
      </c>
      <c r="F10108" s="1" t="s">
        <v>416</v>
      </c>
      <c r="G10108" s="1" t="s">
        <v>236</v>
      </c>
      <c r="H10108" s="1">
        <v>2017</v>
      </c>
      <c r="I10108" s="60">
        <f>VLOOKUP(H10108,PROCV!E$33:F$44,2,0)</f>
        <v>1</v>
      </c>
      <c r="J10108" s="71">
        <v>75885</v>
      </c>
      <c r="K10108" s="44">
        <f t="shared" si="157"/>
        <v>75885</v>
      </c>
    </row>
    <row r="10109" spans="1:11" s="43" customFormat="1" ht="19.7" customHeight="1" x14ac:dyDescent="0.25">
      <c r="A10109" s="43" t="s">
        <v>137</v>
      </c>
      <c r="B10109" s="1" t="s">
        <v>292</v>
      </c>
      <c r="C10109" s="1" t="s">
        <v>238</v>
      </c>
      <c r="D10109" s="1" t="s">
        <v>237</v>
      </c>
      <c r="E10109" s="45" t="str">
        <f>VLOOKUP(C10109,PROCV!E$50:G$126,3,0)</f>
        <v>Artes Cênicas e Espetáculos</v>
      </c>
      <c r="F10109" s="1" t="s">
        <v>416</v>
      </c>
      <c r="G10109" s="1" t="s">
        <v>236</v>
      </c>
      <c r="H10109" s="1">
        <v>2017</v>
      </c>
      <c r="I10109" s="60">
        <f>VLOOKUP(H10109,PROCV!E$33:F$44,2,0)</f>
        <v>1</v>
      </c>
      <c r="J10109" s="71">
        <v>3847</v>
      </c>
      <c r="K10109" s="44">
        <f t="shared" si="157"/>
        <v>3847</v>
      </c>
    </row>
    <row r="10110" spans="1:11" s="43" customFormat="1" ht="19.7" customHeight="1" x14ac:dyDescent="0.25">
      <c r="A10110" s="43" t="s">
        <v>139</v>
      </c>
      <c r="B10110" s="1" t="s">
        <v>239</v>
      </c>
      <c r="C10110" s="1" t="s">
        <v>285</v>
      </c>
      <c r="D10110" s="1" t="s">
        <v>284</v>
      </c>
      <c r="E10110" s="45" t="str">
        <f>VLOOKUP(C10110,PROCV!E$50:G$126,3,0)</f>
        <v>Editorial</v>
      </c>
      <c r="F10110" s="1" t="s">
        <v>416</v>
      </c>
      <c r="G10110" s="1" t="s">
        <v>236</v>
      </c>
      <c r="H10110" s="1">
        <v>2017</v>
      </c>
      <c r="I10110" s="60">
        <f>VLOOKUP(H10110,PROCV!E$33:F$44,2,0)</f>
        <v>1</v>
      </c>
      <c r="J10110" s="71">
        <v>15831</v>
      </c>
      <c r="K10110" s="44">
        <f t="shared" si="157"/>
        <v>15831</v>
      </c>
    </row>
    <row r="10111" spans="1:11" s="43" customFormat="1" ht="19.7" customHeight="1" x14ac:dyDescent="0.25">
      <c r="A10111" s="43" t="s">
        <v>139</v>
      </c>
      <c r="B10111" s="1" t="s">
        <v>239</v>
      </c>
      <c r="C10111" s="1" t="s">
        <v>281</v>
      </c>
      <c r="D10111" s="1" t="s">
        <v>280</v>
      </c>
      <c r="E10111" s="45" t="str">
        <f>VLOOKUP(C10111,PROCV!E$50:G$126,3,0)</f>
        <v>Música</v>
      </c>
      <c r="F10111" s="1" t="s">
        <v>416</v>
      </c>
      <c r="G10111" s="1" t="s">
        <v>236</v>
      </c>
      <c r="H10111" s="1">
        <v>2017</v>
      </c>
      <c r="I10111" s="60">
        <f>VLOOKUP(H10111,PROCV!E$33:F$44,2,0)</f>
        <v>1</v>
      </c>
      <c r="J10111" s="71">
        <v>28429</v>
      </c>
      <c r="K10111" s="44">
        <f t="shared" si="157"/>
        <v>28429</v>
      </c>
    </row>
    <row r="10112" spans="1:11" s="43" customFormat="1" ht="19.7" customHeight="1" x14ac:dyDescent="0.25">
      <c r="A10112" s="43" t="s">
        <v>139</v>
      </c>
      <c r="B10112" s="1" t="s">
        <v>239</v>
      </c>
      <c r="C10112" s="1" t="s">
        <v>271</v>
      </c>
      <c r="D10112" s="1" t="s">
        <v>270</v>
      </c>
      <c r="E10112" s="45" t="str">
        <f>VLOOKUP(C10112,PROCV!E$50:G$126,3,0)</f>
        <v>Editorial</v>
      </c>
      <c r="F10112" s="1" t="s">
        <v>416</v>
      </c>
      <c r="G10112" s="1" t="s">
        <v>236</v>
      </c>
      <c r="H10112" s="1">
        <v>2017</v>
      </c>
      <c r="I10112" s="60">
        <f>VLOOKUP(H10112,PROCV!E$33:F$44,2,0)</f>
        <v>1</v>
      </c>
      <c r="J10112" s="71">
        <v>83482</v>
      </c>
      <c r="K10112" s="44">
        <f t="shared" si="157"/>
        <v>83482</v>
      </c>
    </row>
    <row r="10113" spans="1:11" s="43" customFormat="1" ht="19.7" customHeight="1" x14ac:dyDescent="0.25">
      <c r="A10113" s="43" t="s">
        <v>139</v>
      </c>
      <c r="B10113" s="1" t="s">
        <v>239</v>
      </c>
      <c r="C10113" s="1" t="s">
        <v>271</v>
      </c>
      <c r="D10113" s="1" t="s">
        <v>270</v>
      </c>
      <c r="E10113" s="45" t="str">
        <f>VLOOKUP(C10113,PROCV!E$50:G$126,3,0)</f>
        <v>Editorial</v>
      </c>
      <c r="F10113" s="1" t="s">
        <v>416</v>
      </c>
      <c r="G10113" s="1" t="s">
        <v>236</v>
      </c>
      <c r="H10113" s="1">
        <v>2017</v>
      </c>
      <c r="I10113" s="60">
        <f>VLOOKUP(H10113,PROCV!E$33:F$44,2,0)</f>
        <v>1</v>
      </c>
      <c r="J10113" s="71">
        <v>4859</v>
      </c>
      <c r="K10113" s="44">
        <f t="shared" si="157"/>
        <v>4859</v>
      </c>
    </row>
    <row r="10114" spans="1:11" s="43" customFormat="1" ht="19.7" customHeight="1" x14ac:dyDescent="0.25">
      <c r="A10114" s="43" t="s">
        <v>139</v>
      </c>
      <c r="B10114" s="1" t="s">
        <v>239</v>
      </c>
      <c r="C10114" s="1" t="s">
        <v>252</v>
      </c>
      <c r="D10114" s="1" t="s">
        <v>251</v>
      </c>
      <c r="E10114" s="45" t="str">
        <f>VLOOKUP(C10114,PROCV!E$50:G$126,3,0)</f>
        <v>Audiovisual</v>
      </c>
      <c r="F10114" s="1" t="s">
        <v>416</v>
      </c>
      <c r="G10114" s="1" t="s">
        <v>236</v>
      </c>
      <c r="H10114" s="1">
        <v>2017</v>
      </c>
      <c r="I10114" s="60">
        <f>VLOOKUP(H10114,PROCV!E$33:F$44,2,0)</f>
        <v>1</v>
      </c>
      <c r="J10114" s="71">
        <v>104983</v>
      </c>
      <c r="K10114" s="44">
        <f t="shared" si="157"/>
        <v>104983</v>
      </c>
    </row>
    <row r="10115" spans="1:11" s="43" customFormat="1" ht="19.7" customHeight="1" x14ac:dyDescent="0.25">
      <c r="A10115" s="43" t="s">
        <v>139</v>
      </c>
      <c r="B10115" s="1" t="s">
        <v>239</v>
      </c>
      <c r="C10115" s="1" t="s">
        <v>252</v>
      </c>
      <c r="D10115" s="1" t="s">
        <v>251</v>
      </c>
      <c r="E10115" s="45" t="str">
        <f>VLOOKUP(C10115,PROCV!E$50:G$126,3,0)</f>
        <v>Audiovisual</v>
      </c>
      <c r="F10115" s="1" t="s">
        <v>416</v>
      </c>
      <c r="G10115" s="1" t="s">
        <v>236</v>
      </c>
      <c r="H10115" s="1">
        <v>2017</v>
      </c>
      <c r="I10115" s="60">
        <f>VLOOKUP(H10115,PROCV!E$33:F$44,2,0)</f>
        <v>1</v>
      </c>
      <c r="J10115" s="71">
        <v>53024</v>
      </c>
      <c r="K10115" s="44">
        <f t="shared" ref="K10115:K10178" si="158">J10115*I10115</f>
        <v>53024</v>
      </c>
    </row>
    <row r="10116" spans="1:11" s="43" customFormat="1" ht="19.7" customHeight="1" x14ac:dyDescent="0.25">
      <c r="A10116" s="43" t="s">
        <v>139</v>
      </c>
      <c r="B10116" s="1" t="s">
        <v>239</v>
      </c>
      <c r="C10116" s="1" t="s">
        <v>250</v>
      </c>
      <c r="D10116" s="1" t="s">
        <v>249</v>
      </c>
      <c r="E10116" s="45" t="str">
        <f>VLOOKUP(C10116,PROCV!E$50:G$126,3,0)</f>
        <v>Audiovisual</v>
      </c>
      <c r="F10116" s="1" t="s">
        <v>416</v>
      </c>
      <c r="G10116" s="1" t="s">
        <v>236</v>
      </c>
      <c r="H10116" s="1">
        <v>2017</v>
      </c>
      <c r="I10116" s="60">
        <f>VLOOKUP(H10116,PROCV!E$33:F$44,2,0)</f>
        <v>1</v>
      </c>
      <c r="J10116" s="71">
        <v>61712</v>
      </c>
      <c r="K10116" s="44">
        <f t="shared" si="158"/>
        <v>61712</v>
      </c>
    </row>
    <row r="10117" spans="1:11" s="43" customFormat="1" ht="19.7" customHeight="1" x14ac:dyDescent="0.25">
      <c r="A10117" s="43" t="s">
        <v>139</v>
      </c>
      <c r="B10117" s="1" t="s">
        <v>239</v>
      </c>
      <c r="C10117" s="1" t="s">
        <v>250</v>
      </c>
      <c r="D10117" s="1" t="s">
        <v>249</v>
      </c>
      <c r="E10117" s="45" t="str">
        <f>VLOOKUP(C10117,PROCV!E$50:G$126,3,0)</f>
        <v>Audiovisual</v>
      </c>
      <c r="F10117" s="1" t="s">
        <v>416</v>
      </c>
      <c r="G10117" s="1" t="s">
        <v>236</v>
      </c>
      <c r="H10117" s="1">
        <v>2017</v>
      </c>
      <c r="I10117" s="60">
        <f>VLOOKUP(H10117,PROCV!E$33:F$44,2,0)</f>
        <v>1</v>
      </c>
      <c r="J10117" s="71">
        <v>8764</v>
      </c>
      <c r="K10117" s="44">
        <f t="shared" si="158"/>
        <v>8764</v>
      </c>
    </row>
    <row r="10118" spans="1:11" s="43" customFormat="1" ht="19.7" customHeight="1" x14ac:dyDescent="0.25">
      <c r="A10118" s="43" t="s">
        <v>139</v>
      </c>
      <c r="B10118" s="1" t="s">
        <v>239</v>
      </c>
      <c r="C10118" s="1" t="s">
        <v>238</v>
      </c>
      <c r="D10118" s="1" t="s">
        <v>237</v>
      </c>
      <c r="E10118" s="45" t="str">
        <f>VLOOKUP(C10118,PROCV!E$50:G$126,3,0)</f>
        <v>Artes Cênicas e Espetáculos</v>
      </c>
      <c r="F10118" s="1" t="s">
        <v>416</v>
      </c>
      <c r="G10118" s="1" t="s">
        <v>236</v>
      </c>
      <c r="H10118" s="1">
        <v>2017</v>
      </c>
      <c r="I10118" s="60">
        <f>VLOOKUP(H10118,PROCV!E$33:F$44,2,0)</f>
        <v>1</v>
      </c>
      <c r="J10118" s="71">
        <v>72506</v>
      </c>
      <c r="K10118" s="44">
        <f t="shared" si="158"/>
        <v>72506</v>
      </c>
    </row>
    <row r="10119" spans="1:11" s="43" customFormat="1" ht="19.7" customHeight="1" x14ac:dyDescent="0.25">
      <c r="A10119" s="43" t="s">
        <v>139</v>
      </c>
      <c r="B10119" s="1" t="s">
        <v>239</v>
      </c>
      <c r="C10119" s="1" t="s">
        <v>238</v>
      </c>
      <c r="D10119" s="1" t="s">
        <v>237</v>
      </c>
      <c r="E10119" s="45" t="str">
        <f>VLOOKUP(C10119,PROCV!E$50:G$126,3,0)</f>
        <v>Artes Cênicas e Espetáculos</v>
      </c>
      <c r="F10119" s="1" t="s">
        <v>416</v>
      </c>
      <c r="G10119" s="1" t="s">
        <v>236</v>
      </c>
      <c r="H10119" s="1">
        <v>2017</v>
      </c>
      <c r="I10119" s="60">
        <f>VLOOKUP(H10119,PROCV!E$33:F$44,2,0)</f>
        <v>1</v>
      </c>
      <c r="J10119" s="71">
        <v>162140</v>
      </c>
      <c r="K10119" s="44">
        <f t="shared" si="158"/>
        <v>162140</v>
      </c>
    </row>
    <row r="10120" spans="1:11" s="43" customFormat="1" ht="19.7" customHeight="1" x14ac:dyDescent="0.25">
      <c r="A10120" s="43" t="s">
        <v>141</v>
      </c>
      <c r="B10120" s="1" t="s">
        <v>239</v>
      </c>
      <c r="C10120" s="1" t="s">
        <v>250</v>
      </c>
      <c r="D10120" s="1" t="s">
        <v>249</v>
      </c>
      <c r="E10120" s="45" t="str">
        <f>VLOOKUP(C10120,PROCV!E$50:G$126,3,0)</f>
        <v>Audiovisual</v>
      </c>
      <c r="F10120" s="1" t="s">
        <v>416</v>
      </c>
      <c r="G10120" s="1" t="s">
        <v>236</v>
      </c>
      <c r="H10120" s="1">
        <v>2017</v>
      </c>
      <c r="I10120" s="60">
        <f>VLOOKUP(H10120,PROCV!E$33:F$44,2,0)</f>
        <v>1</v>
      </c>
      <c r="J10120" s="71">
        <v>7502</v>
      </c>
      <c r="K10120" s="44">
        <f t="shared" si="158"/>
        <v>7502</v>
      </c>
    </row>
    <row r="10121" spans="1:11" s="43" customFormat="1" ht="19.7" customHeight="1" x14ac:dyDescent="0.25">
      <c r="A10121" s="43" t="s">
        <v>148</v>
      </c>
      <c r="B10121" s="1" t="s">
        <v>292</v>
      </c>
      <c r="C10121" s="1" t="s">
        <v>291</v>
      </c>
      <c r="D10121" s="1" t="s">
        <v>290</v>
      </c>
      <c r="E10121" s="45" t="str">
        <f>VLOOKUP(C10121,PROCV!E$50:G$126,3,0)</f>
        <v>NA</v>
      </c>
      <c r="F10121" s="1" t="s">
        <v>416</v>
      </c>
      <c r="G10121" s="1" t="s">
        <v>236</v>
      </c>
      <c r="H10121" s="1">
        <v>2017</v>
      </c>
      <c r="I10121" s="60">
        <f>VLOOKUP(H10121,PROCV!E$33:F$44,2,0)</f>
        <v>1</v>
      </c>
      <c r="J10121" s="71">
        <v>197127</v>
      </c>
      <c r="K10121" s="44">
        <f t="shared" si="158"/>
        <v>197127</v>
      </c>
    </row>
    <row r="10122" spans="1:11" s="43" customFormat="1" ht="19.7" customHeight="1" x14ac:dyDescent="0.25">
      <c r="A10122" s="43" t="s">
        <v>148</v>
      </c>
      <c r="B10122" s="1" t="s">
        <v>292</v>
      </c>
      <c r="C10122" s="1" t="s">
        <v>291</v>
      </c>
      <c r="D10122" s="1" t="s">
        <v>290</v>
      </c>
      <c r="E10122" s="45" t="str">
        <f>VLOOKUP(C10122,PROCV!E$50:G$126,3,0)</f>
        <v>NA</v>
      </c>
      <c r="F10122" s="1" t="s">
        <v>416</v>
      </c>
      <c r="G10122" s="1" t="s">
        <v>236</v>
      </c>
      <c r="H10122" s="1">
        <v>2017</v>
      </c>
      <c r="I10122" s="60">
        <f>VLOOKUP(H10122,PROCV!E$33:F$44,2,0)</f>
        <v>1</v>
      </c>
      <c r="J10122" s="71">
        <v>164776</v>
      </c>
      <c r="K10122" s="44">
        <f t="shared" si="158"/>
        <v>164776</v>
      </c>
    </row>
    <row r="10123" spans="1:11" s="43" customFormat="1" ht="19.7" customHeight="1" x14ac:dyDescent="0.25">
      <c r="A10123" s="43" t="s">
        <v>148</v>
      </c>
      <c r="B10123" s="1" t="s">
        <v>292</v>
      </c>
      <c r="C10123" s="1" t="s">
        <v>291</v>
      </c>
      <c r="D10123" s="1" t="s">
        <v>290</v>
      </c>
      <c r="E10123" s="45" t="str">
        <f>VLOOKUP(C10123,PROCV!E$50:G$126,3,0)</f>
        <v>NA</v>
      </c>
      <c r="F10123" s="1" t="s">
        <v>416</v>
      </c>
      <c r="G10123" s="1" t="s">
        <v>236</v>
      </c>
      <c r="H10123" s="1">
        <v>2017</v>
      </c>
      <c r="I10123" s="60">
        <f>VLOOKUP(H10123,PROCV!E$33:F$44,2,0)</f>
        <v>1</v>
      </c>
      <c r="J10123" s="71">
        <v>41347</v>
      </c>
      <c r="K10123" s="44">
        <f t="shared" si="158"/>
        <v>41347</v>
      </c>
    </row>
    <row r="10124" spans="1:11" s="43" customFormat="1" ht="19.7" customHeight="1" x14ac:dyDescent="0.25">
      <c r="A10124" s="43" t="s">
        <v>148</v>
      </c>
      <c r="B10124" s="1" t="s">
        <v>292</v>
      </c>
      <c r="C10124" s="1" t="s">
        <v>287</v>
      </c>
      <c r="D10124" s="1" t="s">
        <v>286</v>
      </c>
      <c r="E10124" s="45" t="str">
        <f>VLOOKUP(C10124,PROCV!E$50:G$126,3,0)</f>
        <v>Música</v>
      </c>
      <c r="F10124" s="1" t="s">
        <v>416</v>
      </c>
      <c r="G10124" s="1" t="s">
        <v>236</v>
      </c>
      <c r="H10124" s="1">
        <v>2017</v>
      </c>
      <c r="I10124" s="60">
        <f>VLOOKUP(H10124,PROCV!E$33:F$44,2,0)</f>
        <v>1</v>
      </c>
      <c r="J10124" s="1">
        <v>939</v>
      </c>
      <c r="K10124" s="44">
        <f t="shared" si="158"/>
        <v>939</v>
      </c>
    </row>
    <row r="10125" spans="1:11" s="43" customFormat="1" ht="19.7" customHeight="1" x14ac:dyDescent="0.25">
      <c r="A10125" s="43" t="s">
        <v>148</v>
      </c>
      <c r="B10125" s="1" t="s">
        <v>292</v>
      </c>
      <c r="C10125" s="1" t="s">
        <v>287</v>
      </c>
      <c r="D10125" s="1" t="s">
        <v>286</v>
      </c>
      <c r="E10125" s="45" t="str">
        <f>VLOOKUP(C10125,PROCV!E$50:G$126,3,0)</f>
        <v>Música</v>
      </c>
      <c r="F10125" s="1" t="s">
        <v>416</v>
      </c>
      <c r="G10125" s="1" t="s">
        <v>236</v>
      </c>
      <c r="H10125" s="1">
        <v>2017</v>
      </c>
      <c r="I10125" s="60">
        <f>VLOOKUP(H10125,PROCV!E$33:F$44,2,0)</f>
        <v>1</v>
      </c>
      <c r="J10125" s="71">
        <v>40303</v>
      </c>
      <c r="K10125" s="44">
        <f t="shared" si="158"/>
        <v>40303</v>
      </c>
    </row>
    <row r="10126" spans="1:11" s="43" customFormat="1" ht="19.7" customHeight="1" x14ac:dyDescent="0.25">
      <c r="A10126" s="43" t="s">
        <v>148</v>
      </c>
      <c r="B10126" s="1" t="s">
        <v>292</v>
      </c>
      <c r="C10126" s="1" t="s">
        <v>287</v>
      </c>
      <c r="D10126" s="1" t="s">
        <v>286</v>
      </c>
      <c r="E10126" s="45" t="str">
        <f>VLOOKUP(C10126,PROCV!E$50:G$126,3,0)</f>
        <v>Música</v>
      </c>
      <c r="F10126" s="1" t="s">
        <v>416</v>
      </c>
      <c r="G10126" s="1" t="s">
        <v>236</v>
      </c>
      <c r="H10126" s="1">
        <v>2017</v>
      </c>
      <c r="I10126" s="60">
        <f>VLOOKUP(H10126,PROCV!E$33:F$44,2,0)</f>
        <v>1</v>
      </c>
      <c r="J10126" s="71">
        <v>370000</v>
      </c>
      <c r="K10126" s="44">
        <f t="shared" si="158"/>
        <v>370000</v>
      </c>
    </row>
    <row r="10127" spans="1:11" s="43" customFormat="1" ht="19.7" customHeight="1" x14ac:dyDescent="0.25">
      <c r="A10127" s="43" t="s">
        <v>148</v>
      </c>
      <c r="B10127" s="1" t="s">
        <v>292</v>
      </c>
      <c r="C10127" s="1" t="s">
        <v>285</v>
      </c>
      <c r="D10127" s="1" t="s">
        <v>284</v>
      </c>
      <c r="E10127" s="45" t="str">
        <f>VLOOKUP(C10127,PROCV!E$50:G$126,3,0)</f>
        <v>Editorial</v>
      </c>
      <c r="F10127" s="1" t="s">
        <v>416</v>
      </c>
      <c r="G10127" s="1" t="s">
        <v>236</v>
      </c>
      <c r="H10127" s="1">
        <v>2017</v>
      </c>
      <c r="I10127" s="60">
        <f>VLOOKUP(H10127,PROCV!E$33:F$44,2,0)</f>
        <v>1</v>
      </c>
      <c r="J10127" s="71">
        <v>80270</v>
      </c>
      <c r="K10127" s="44">
        <f t="shared" si="158"/>
        <v>80270</v>
      </c>
    </row>
    <row r="10128" spans="1:11" s="43" customFormat="1" ht="19.7" customHeight="1" x14ac:dyDescent="0.25">
      <c r="A10128" s="43" t="s">
        <v>148</v>
      </c>
      <c r="B10128" s="1" t="s">
        <v>292</v>
      </c>
      <c r="C10128" s="1" t="s">
        <v>283</v>
      </c>
      <c r="D10128" s="1" t="s">
        <v>282</v>
      </c>
      <c r="E10128" s="45" t="str">
        <f>VLOOKUP(C10128,PROCV!E$50:G$126,3,0)</f>
        <v>Editorial</v>
      </c>
      <c r="F10128" s="1" t="s">
        <v>416</v>
      </c>
      <c r="G10128" s="1" t="s">
        <v>236</v>
      </c>
      <c r="H10128" s="1">
        <v>2017</v>
      </c>
      <c r="I10128" s="60">
        <f>VLOOKUP(H10128,PROCV!E$33:F$44,2,0)</f>
        <v>1</v>
      </c>
      <c r="J10128" s="71">
        <v>9839</v>
      </c>
      <c r="K10128" s="44">
        <f t="shared" si="158"/>
        <v>9839</v>
      </c>
    </row>
    <row r="10129" spans="1:11" s="43" customFormat="1" ht="19.7" customHeight="1" x14ac:dyDescent="0.25">
      <c r="A10129" s="43" t="s">
        <v>148</v>
      </c>
      <c r="B10129" s="1" t="s">
        <v>292</v>
      </c>
      <c r="C10129" s="1" t="s">
        <v>283</v>
      </c>
      <c r="D10129" s="1" t="s">
        <v>282</v>
      </c>
      <c r="E10129" s="45" t="str">
        <f>VLOOKUP(C10129,PROCV!E$50:G$126,3,0)</f>
        <v>Editorial</v>
      </c>
      <c r="F10129" s="1" t="s">
        <v>416</v>
      </c>
      <c r="G10129" s="1" t="s">
        <v>236</v>
      </c>
      <c r="H10129" s="1">
        <v>2017</v>
      </c>
      <c r="I10129" s="60">
        <f>VLOOKUP(H10129,PROCV!E$33:F$44,2,0)</f>
        <v>1</v>
      </c>
      <c r="J10129" s="71">
        <v>13334</v>
      </c>
      <c r="K10129" s="44">
        <f t="shared" si="158"/>
        <v>13334</v>
      </c>
    </row>
    <row r="10130" spans="1:11" s="43" customFormat="1" ht="19.7" customHeight="1" x14ac:dyDescent="0.25">
      <c r="A10130" s="43" t="s">
        <v>148</v>
      </c>
      <c r="B10130" s="1" t="s">
        <v>292</v>
      </c>
      <c r="C10130" s="1" t="s">
        <v>281</v>
      </c>
      <c r="D10130" s="1" t="s">
        <v>280</v>
      </c>
      <c r="E10130" s="45" t="str">
        <f>VLOOKUP(C10130,PROCV!E$50:G$126,3,0)</f>
        <v>Música</v>
      </c>
      <c r="F10130" s="1" t="s">
        <v>416</v>
      </c>
      <c r="G10130" s="1" t="s">
        <v>236</v>
      </c>
      <c r="H10130" s="1">
        <v>2017</v>
      </c>
      <c r="I10130" s="60">
        <f>VLOOKUP(H10130,PROCV!E$33:F$44,2,0)</f>
        <v>1</v>
      </c>
      <c r="J10130" s="71">
        <v>8921</v>
      </c>
      <c r="K10130" s="44">
        <f t="shared" si="158"/>
        <v>8921</v>
      </c>
    </row>
    <row r="10131" spans="1:11" s="43" customFormat="1" ht="19.7" customHeight="1" x14ac:dyDescent="0.25">
      <c r="A10131" s="43" t="s">
        <v>148</v>
      </c>
      <c r="B10131" s="1" t="s">
        <v>292</v>
      </c>
      <c r="C10131" s="1" t="s">
        <v>307</v>
      </c>
      <c r="D10131" s="1" t="s">
        <v>306</v>
      </c>
      <c r="E10131" s="45" t="str">
        <f>VLOOKUP(C10131,PROCV!E$50:G$126,3,0)</f>
        <v>NA</v>
      </c>
      <c r="F10131" s="1" t="s">
        <v>416</v>
      </c>
      <c r="G10131" s="1" t="s">
        <v>236</v>
      </c>
      <c r="H10131" s="1">
        <v>2017</v>
      </c>
      <c r="I10131" s="60">
        <f>VLOOKUP(H10131,PROCV!E$33:F$44,2,0)</f>
        <v>1</v>
      </c>
      <c r="J10131" s="71">
        <v>24116</v>
      </c>
      <c r="K10131" s="44">
        <f t="shared" si="158"/>
        <v>24116</v>
      </c>
    </row>
    <row r="10132" spans="1:11" s="43" customFormat="1" ht="19.7" customHeight="1" x14ac:dyDescent="0.25">
      <c r="A10132" s="43" t="s">
        <v>148</v>
      </c>
      <c r="B10132" s="1" t="s">
        <v>292</v>
      </c>
      <c r="C10132" s="1" t="s">
        <v>269</v>
      </c>
      <c r="D10132" s="1" t="s">
        <v>268</v>
      </c>
      <c r="E10132" s="45" t="str">
        <f>VLOOKUP(C10132,PROCV!E$50:G$126,3,0)</f>
        <v>NA</v>
      </c>
      <c r="F10132" s="1" t="s">
        <v>416</v>
      </c>
      <c r="G10132" s="1" t="s">
        <v>236</v>
      </c>
      <c r="H10132" s="1">
        <v>2017</v>
      </c>
      <c r="I10132" s="60">
        <f>VLOOKUP(H10132,PROCV!E$33:F$44,2,0)</f>
        <v>1</v>
      </c>
      <c r="J10132" s="71">
        <v>25293</v>
      </c>
      <c r="K10132" s="44">
        <f t="shared" si="158"/>
        <v>25293</v>
      </c>
    </row>
    <row r="10133" spans="1:11" s="43" customFormat="1" ht="19.7" customHeight="1" x14ac:dyDescent="0.25">
      <c r="A10133" s="43" t="s">
        <v>148</v>
      </c>
      <c r="B10133" s="1" t="s">
        <v>292</v>
      </c>
      <c r="C10133" s="1" t="s">
        <v>267</v>
      </c>
      <c r="D10133" s="1" t="s">
        <v>266</v>
      </c>
      <c r="E10133" s="45" t="str">
        <f>VLOOKUP(C10133,PROCV!E$50:G$126,3,0)</f>
        <v>Audiovisual</v>
      </c>
      <c r="F10133" s="1" t="s">
        <v>416</v>
      </c>
      <c r="G10133" s="1" t="s">
        <v>265</v>
      </c>
      <c r="H10133" s="1">
        <v>2017</v>
      </c>
      <c r="I10133" s="60">
        <f>VLOOKUP(H10133,PROCV!E$33:F$44,2,0)</f>
        <v>1</v>
      </c>
      <c r="J10133" s="71">
        <v>46521597</v>
      </c>
      <c r="K10133" s="44">
        <f t="shared" si="158"/>
        <v>46521597</v>
      </c>
    </row>
    <row r="10134" spans="1:11" s="43" customFormat="1" ht="19.7" customHeight="1" x14ac:dyDescent="0.25">
      <c r="A10134" s="43" t="s">
        <v>148</v>
      </c>
      <c r="B10134" s="1" t="s">
        <v>292</v>
      </c>
      <c r="C10134" s="1" t="s">
        <v>264</v>
      </c>
      <c r="D10134" s="1" t="s">
        <v>263</v>
      </c>
      <c r="E10134" s="45" t="str">
        <f>VLOOKUP(C10134,PROCV!E$50:G$126,3,0)</f>
        <v>Audiovisual</v>
      </c>
      <c r="F10134" s="1" t="s">
        <v>416</v>
      </c>
      <c r="G10134" s="1" t="s">
        <v>236</v>
      </c>
      <c r="H10134" s="1">
        <v>2017</v>
      </c>
      <c r="I10134" s="60">
        <f>VLOOKUP(H10134,PROCV!E$33:F$44,2,0)</f>
        <v>1</v>
      </c>
      <c r="J10134" s="71">
        <v>25966</v>
      </c>
      <c r="K10134" s="44">
        <f t="shared" si="158"/>
        <v>25966</v>
      </c>
    </row>
    <row r="10135" spans="1:11" s="43" customFormat="1" ht="19.7" customHeight="1" x14ac:dyDescent="0.25">
      <c r="A10135" s="43" t="s">
        <v>148</v>
      </c>
      <c r="B10135" s="1" t="s">
        <v>292</v>
      </c>
      <c r="C10135" s="1" t="s">
        <v>252</v>
      </c>
      <c r="D10135" s="1" t="s">
        <v>251</v>
      </c>
      <c r="E10135" s="45" t="str">
        <f>VLOOKUP(C10135,PROCV!E$50:G$126,3,0)</f>
        <v>Audiovisual</v>
      </c>
      <c r="F10135" s="1" t="s">
        <v>416</v>
      </c>
      <c r="G10135" s="1" t="s">
        <v>236</v>
      </c>
      <c r="H10135" s="1">
        <v>2017</v>
      </c>
      <c r="I10135" s="60">
        <f>VLOOKUP(H10135,PROCV!E$33:F$44,2,0)</f>
        <v>1</v>
      </c>
      <c r="J10135" s="71">
        <v>16990</v>
      </c>
      <c r="K10135" s="44">
        <f t="shared" si="158"/>
        <v>16990</v>
      </c>
    </row>
    <row r="10136" spans="1:11" s="43" customFormat="1" ht="19.7" customHeight="1" x14ac:dyDescent="0.25">
      <c r="A10136" s="43" t="s">
        <v>148</v>
      </c>
      <c r="B10136" s="1" t="s">
        <v>292</v>
      </c>
      <c r="C10136" s="1" t="s">
        <v>252</v>
      </c>
      <c r="D10136" s="1" t="s">
        <v>251</v>
      </c>
      <c r="E10136" s="45" t="str">
        <f>VLOOKUP(C10136,PROCV!E$50:G$126,3,0)</f>
        <v>Audiovisual</v>
      </c>
      <c r="F10136" s="1" t="s">
        <v>416</v>
      </c>
      <c r="G10136" s="1" t="s">
        <v>236</v>
      </c>
      <c r="H10136" s="1">
        <v>2017</v>
      </c>
      <c r="I10136" s="60">
        <f>VLOOKUP(H10136,PROCV!E$33:F$44,2,0)</f>
        <v>1</v>
      </c>
      <c r="J10136" s="71">
        <v>167575</v>
      </c>
      <c r="K10136" s="44">
        <f t="shared" si="158"/>
        <v>167575</v>
      </c>
    </row>
    <row r="10137" spans="1:11" s="43" customFormat="1" ht="19.7" customHeight="1" x14ac:dyDescent="0.25">
      <c r="A10137" s="43" t="s">
        <v>148</v>
      </c>
      <c r="B10137" s="1" t="s">
        <v>292</v>
      </c>
      <c r="C10137" s="1" t="s">
        <v>295</v>
      </c>
      <c r="D10137" s="1" t="s">
        <v>294</v>
      </c>
      <c r="E10137" s="45" t="str">
        <f>VLOOKUP(C10137,PROCV!E$50:G$126,3,0)</f>
        <v>Educação e Criação em Artes</v>
      </c>
      <c r="F10137" s="1" t="s">
        <v>416</v>
      </c>
      <c r="G10137" s="1" t="s">
        <v>236</v>
      </c>
      <c r="H10137" s="1">
        <v>2017</v>
      </c>
      <c r="I10137" s="60">
        <f>VLOOKUP(H10137,PROCV!E$33:F$44,2,0)</f>
        <v>1</v>
      </c>
      <c r="J10137" s="71">
        <v>8164</v>
      </c>
      <c r="K10137" s="44">
        <f t="shared" si="158"/>
        <v>8164</v>
      </c>
    </row>
    <row r="10138" spans="1:11" s="43" customFormat="1" ht="19.7" customHeight="1" x14ac:dyDescent="0.25">
      <c r="A10138" s="43" t="s">
        <v>148</v>
      </c>
      <c r="B10138" s="1" t="s">
        <v>292</v>
      </c>
      <c r="C10138" s="1" t="s">
        <v>295</v>
      </c>
      <c r="D10138" s="1" t="s">
        <v>294</v>
      </c>
      <c r="E10138" s="45" t="str">
        <f>VLOOKUP(C10138,PROCV!E$50:G$126,3,0)</f>
        <v>Educação e Criação em Artes</v>
      </c>
      <c r="F10138" s="1" t="s">
        <v>416</v>
      </c>
      <c r="G10138" s="1" t="s">
        <v>236</v>
      </c>
      <c r="H10138" s="1">
        <v>2017</v>
      </c>
      <c r="I10138" s="60">
        <f>VLOOKUP(H10138,PROCV!E$33:F$44,2,0)</f>
        <v>1</v>
      </c>
      <c r="J10138" s="1">
        <v>739</v>
      </c>
      <c r="K10138" s="44">
        <f t="shared" si="158"/>
        <v>739</v>
      </c>
    </row>
    <row r="10139" spans="1:11" s="43" customFormat="1" ht="19.7" customHeight="1" x14ac:dyDescent="0.25">
      <c r="A10139" s="43" t="s">
        <v>148</v>
      </c>
      <c r="B10139" s="1" t="s">
        <v>292</v>
      </c>
      <c r="C10139" s="1" t="s">
        <v>322</v>
      </c>
      <c r="D10139" s="1" t="s">
        <v>321</v>
      </c>
      <c r="E10139" s="45" t="str">
        <f>VLOOKUP(C10139,PROCV!E$50:G$126,3,0)</f>
        <v>Artes Cênicas e Espetáculos</v>
      </c>
      <c r="F10139" s="1" t="s">
        <v>416</v>
      </c>
      <c r="G10139" s="1" t="s">
        <v>236</v>
      </c>
      <c r="H10139" s="1">
        <v>2017</v>
      </c>
      <c r="I10139" s="60">
        <f>VLOOKUP(H10139,PROCV!E$33:F$44,2,0)</f>
        <v>1</v>
      </c>
      <c r="J10139" s="71">
        <v>240000</v>
      </c>
      <c r="K10139" s="44">
        <f t="shared" si="158"/>
        <v>240000</v>
      </c>
    </row>
    <row r="10140" spans="1:11" s="43" customFormat="1" ht="19.7" customHeight="1" x14ac:dyDescent="0.25">
      <c r="A10140" s="43" t="s">
        <v>148</v>
      </c>
      <c r="B10140" s="1" t="s">
        <v>292</v>
      </c>
      <c r="C10140" s="1" t="s">
        <v>238</v>
      </c>
      <c r="D10140" s="1" t="s">
        <v>237</v>
      </c>
      <c r="E10140" s="45" t="str">
        <f>VLOOKUP(C10140,PROCV!E$50:G$126,3,0)</f>
        <v>Artes Cênicas e Espetáculos</v>
      </c>
      <c r="F10140" s="1" t="s">
        <v>416</v>
      </c>
      <c r="G10140" s="1" t="s">
        <v>236</v>
      </c>
      <c r="H10140" s="1">
        <v>2017</v>
      </c>
      <c r="I10140" s="60">
        <f>VLOOKUP(H10140,PROCV!E$33:F$44,2,0)</f>
        <v>1</v>
      </c>
      <c r="J10140" s="1">
        <v>863</v>
      </c>
      <c r="K10140" s="44">
        <f t="shared" si="158"/>
        <v>863</v>
      </c>
    </row>
    <row r="10141" spans="1:11" s="43" customFormat="1" ht="19.7" customHeight="1" x14ac:dyDescent="0.25">
      <c r="A10141" s="43" t="s">
        <v>148</v>
      </c>
      <c r="B10141" s="1" t="s">
        <v>292</v>
      </c>
      <c r="C10141" s="1" t="s">
        <v>238</v>
      </c>
      <c r="D10141" s="1" t="s">
        <v>237</v>
      </c>
      <c r="E10141" s="45" t="str">
        <f>VLOOKUP(C10141,PROCV!E$50:G$126,3,0)</f>
        <v>Artes Cênicas e Espetáculos</v>
      </c>
      <c r="F10141" s="1" t="s">
        <v>416</v>
      </c>
      <c r="G10141" s="1" t="s">
        <v>236</v>
      </c>
      <c r="H10141" s="1">
        <v>2017</v>
      </c>
      <c r="I10141" s="60">
        <f>VLOOKUP(H10141,PROCV!E$33:F$44,2,0)</f>
        <v>1</v>
      </c>
      <c r="J10141" s="71">
        <v>231853</v>
      </c>
      <c r="K10141" s="44">
        <f t="shared" si="158"/>
        <v>231853</v>
      </c>
    </row>
    <row r="10142" spans="1:11" s="43" customFormat="1" ht="19.7" customHeight="1" x14ac:dyDescent="0.25">
      <c r="A10142" s="43" t="s">
        <v>148</v>
      </c>
      <c r="B10142" s="1" t="s">
        <v>292</v>
      </c>
      <c r="C10142" s="1" t="s">
        <v>238</v>
      </c>
      <c r="D10142" s="1" t="s">
        <v>237</v>
      </c>
      <c r="E10142" s="45" t="str">
        <f>VLOOKUP(C10142,PROCV!E$50:G$126,3,0)</f>
        <v>Artes Cênicas e Espetáculos</v>
      </c>
      <c r="F10142" s="1" t="s">
        <v>416</v>
      </c>
      <c r="G10142" s="1" t="s">
        <v>236</v>
      </c>
      <c r="H10142" s="1">
        <v>2017</v>
      </c>
      <c r="I10142" s="60">
        <f>VLOOKUP(H10142,PROCV!E$33:F$44,2,0)</f>
        <v>1</v>
      </c>
      <c r="J10142" s="71">
        <v>124000</v>
      </c>
      <c r="K10142" s="44">
        <f t="shared" si="158"/>
        <v>124000</v>
      </c>
    </row>
    <row r="10143" spans="1:11" s="43" customFormat="1" ht="19.7" customHeight="1" x14ac:dyDescent="0.25">
      <c r="A10143" s="43" t="s">
        <v>148</v>
      </c>
      <c r="B10143" s="1" t="s">
        <v>292</v>
      </c>
      <c r="C10143" s="1" t="s">
        <v>241</v>
      </c>
      <c r="D10143" s="1" t="s">
        <v>240</v>
      </c>
      <c r="E10143" s="45" t="str">
        <f>VLOOKUP(C10143,PROCV!E$50:G$126,3,0)</f>
        <v>Artes Cênicas e Espetáculos</v>
      </c>
      <c r="F10143" s="1" t="s">
        <v>416</v>
      </c>
      <c r="G10143" s="1" t="s">
        <v>236</v>
      </c>
      <c r="H10143" s="1">
        <v>2017</v>
      </c>
      <c r="I10143" s="60">
        <f>VLOOKUP(H10143,PROCV!E$33:F$44,2,0)</f>
        <v>1</v>
      </c>
      <c r="J10143" s="71">
        <v>33307</v>
      </c>
      <c r="K10143" s="44">
        <f t="shared" si="158"/>
        <v>33307</v>
      </c>
    </row>
    <row r="10144" spans="1:11" s="43" customFormat="1" ht="19.7" customHeight="1" x14ac:dyDescent="0.25">
      <c r="A10144" s="43" t="s">
        <v>148</v>
      </c>
      <c r="B10144" s="1" t="s">
        <v>292</v>
      </c>
      <c r="C10144" s="1" t="s">
        <v>318</v>
      </c>
      <c r="D10144" s="1" t="s">
        <v>317</v>
      </c>
      <c r="E10144" s="45" t="str">
        <f>VLOOKUP(C10144,PROCV!E$50:G$126,3,0)</f>
        <v>Patrimônio</v>
      </c>
      <c r="F10144" s="1" t="s">
        <v>415</v>
      </c>
      <c r="G10144" s="1" t="s">
        <v>265</v>
      </c>
      <c r="H10144" s="1">
        <v>2017</v>
      </c>
      <c r="I10144" s="60">
        <f>VLOOKUP(H10144,PROCV!E$33:F$44,2,0)</f>
        <v>1</v>
      </c>
      <c r="J10144" s="71">
        <v>5952255</v>
      </c>
      <c r="K10144" s="44">
        <f t="shared" si="158"/>
        <v>5952255</v>
      </c>
    </row>
    <row r="10145" spans="1:11" s="43" customFormat="1" ht="19.7" customHeight="1" x14ac:dyDescent="0.25">
      <c r="A10145" s="43" t="s">
        <v>148</v>
      </c>
      <c r="B10145" s="1" t="s">
        <v>292</v>
      </c>
      <c r="C10145" s="1" t="s">
        <v>318</v>
      </c>
      <c r="D10145" s="1" t="s">
        <v>317</v>
      </c>
      <c r="E10145" s="45" t="str">
        <f>VLOOKUP(C10145,PROCV!E$50:G$126,3,0)</f>
        <v>Patrimônio</v>
      </c>
      <c r="F10145" s="1" t="s">
        <v>415</v>
      </c>
      <c r="G10145" s="1" t="s">
        <v>265</v>
      </c>
      <c r="H10145" s="1">
        <v>2017</v>
      </c>
      <c r="I10145" s="60">
        <f>VLOOKUP(H10145,PROCV!E$33:F$44,2,0)</f>
        <v>1</v>
      </c>
      <c r="J10145" s="71">
        <v>459000</v>
      </c>
      <c r="K10145" s="44">
        <f t="shared" si="158"/>
        <v>459000</v>
      </c>
    </row>
    <row r="10146" spans="1:11" s="43" customFormat="1" ht="19.7" customHeight="1" x14ac:dyDescent="0.25">
      <c r="A10146" s="43" t="s">
        <v>148</v>
      </c>
      <c r="B10146" s="1" t="s">
        <v>292</v>
      </c>
      <c r="C10146" s="1" t="s">
        <v>318</v>
      </c>
      <c r="D10146" s="1" t="s">
        <v>317</v>
      </c>
      <c r="E10146" s="45" t="str">
        <f>VLOOKUP(C10146,PROCV!E$50:G$126,3,0)</f>
        <v>Patrimônio</v>
      </c>
      <c r="F10146" s="1" t="s">
        <v>415</v>
      </c>
      <c r="G10146" s="1" t="s">
        <v>265</v>
      </c>
      <c r="H10146" s="1">
        <v>2017</v>
      </c>
      <c r="I10146" s="60">
        <f>VLOOKUP(H10146,PROCV!E$33:F$44,2,0)</f>
        <v>1</v>
      </c>
      <c r="J10146" s="71">
        <v>350000</v>
      </c>
      <c r="K10146" s="44">
        <f t="shared" si="158"/>
        <v>350000</v>
      </c>
    </row>
    <row r="10147" spans="1:11" s="43" customFormat="1" ht="19.7" customHeight="1" x14ac:dyDescent="0.25">
      <c r="A10147" s="43" t="s">
        <v>151</v>
      </c>
      <c r="B10147" s="1" t="s">
        <v>292</v>
      </c>
      <c r="C10147" s="1" t="s">
        <v>309</v>
      </c>
      <c r="D10147" s="1" t="s">
        <v>308</v>
      </c>
      <c r="E10147" s="45" t="str">
        <f>VLOOKUP(C10147,PROCV!E$50:G$126,3,0)</f>
        <v>NA</v>
      </c>
      <c r="F10147" s="1" t="s">
        <v>416</v>
      </c>
      <c r="G10147" s="1" t="s">
        <v>236</v>
      </c>
      <c r="H10147" s="1">
        <v>2017</v>
      </c>
      <c r="I10147" s="60">
        <f>VLOOKUP(H10147,PROCV!E$33:F$44,2,0)</f>
        <v>1</v>
      </c>
      <c r="J10147" s="71">
        <v>221850</v>
      </c>
      <c r="K10147" s="44">
        <f t="shared" si="158"/>
        <v>221850</v>
      </c>
    </row>
    <row r="10148" spans="1:11" s="43" customFormat="1" ht="19.7" customHeight="1" x14ac:dyDescent="0.25">
      <c r="A10148" s="43" t="s">
        <v>151</v>
      </c>
      <c r="B10148" s="1" t="s">
        <v>292</v>
      </c>
      <c r="C10148" s="1" t="s">
        <v>289</v>
      </c>
      <c r="D10148" s="1" t="s">
        <v>288</v>
      </c>
      <c r="E10148" s="45" t="str">
        <f>VLOOKUP(C10148,PROCV!E$50:G$126,3,0)</f>
        <v>Editorial</v>
      </c>
      <c r="F10148" s="1" t="s">
        <v>416</v>
      </c>
      <c r="G10148" s="1" t="s">
        <v>236</v>
      </c>
      <c r="H10148" s="1">
        <v>2017</v>
      </c>
      <c r="I10148" s="60">
        <f>VLOOKUP(H10148,PROCV!E$33:F$44,2,0)</f>
        <v>1</v>
      </c>
      <c r="J10148" s="71">
        <v>104026</v>
      </c>
      <c r="K10148" s="44">
        <f t="shared" si="158"/>
        <v>104026</v>
      </c>
    </row>
    <row r="10149" spans="1:11" s="43" customFormat="1" ht="19.7" customHeight="1" x14ac:dyDescent="0.25">
      <c r="A10149" s="43" t="s">
        <v>151</v>
      </c>
      <c r="B10149" s="1" t="s">
        <v>292</v>
      </c>
      <c r="C10149" s="1" t="s">
        <v>285</v>
      </c>
      <c r="D10149" s="1" t="s">
        <v>284</v>
      </c>
      <c r="E10149" s="45" t="str">
        <f>VLOOKUP(C10149,PROCV!E$50:G$126,3,0)</f>
        <v>Editorial</v>
      </c>
      <c r="F10149" s="1" t="s">
        <v>416</v>
      </c>
      <c r="G10149" s="1" t="s">
        <v>236</v>
      </c>
      <c r="H10149" s="1">
        <v>2017</v>
      </c>
      <c r="I10149" s="60">
        <f>VLOOKUP(H10149,PROCV!E$33:F$44,2,0)</f>
        <v>1</v>
      </c>
      <c r="J10149" s="71">
        <v>59020</v>
      </c>
      <c r="K10149" s="44">
        <f t="shared" si="158"/>
        <v>59020</v>
      </c>
    </row>
    <row r="10150" spans="1:11" s="43" customFormat="1" ht="19.7" customHeight="1" x14ac:dyDescent="0.25">
      <c r="A10150" s="43" t="s">
        <v>151</v>
      </c>
      <c r="B10150" s="1" t="s">
        <v>292</v>
      </c>
      <c r="C10150" s="1" t="s">
        <v>285</v>
      </c>
      <c r="D10150" s="1" t="s">
        <v>284</v>
      </c>
      <c r="E10150" s="45" t="str">
        <f>VLOOKUP(C10150,PROCV!E$50:G$126,3,0)</f>
        <v>Editorial</v>
      </c>
      <c r="F10150" s="1" t="s">
        <v>416</v>
      </c>
      <c r="G10150" s="1" t="s">
        <v>236</v>
      </c>
      <c r="H10150" s="1">
        <v>2017</v>
      </c>
      <c r="I10150" s="60">
        <f>VLOOKUP(H10150,PROCV!E$33:F$44,2,0)</f>
        <v>1</v>
      </c>
      <c r="J10150" s="71">
        <v>21147</v>
      </c>
      <c r="K10150" s="44">
        <f t="shared" si="158"/>
        <v>21147</v>
      </c>
    </row>
    <row r="10151" spans="1:11" s="43" customFormat="1" ht="19.7" customHeight="1" x14ac:dyDescent="0.25">
      <c r="A10151" s="43" t="s">
        <v>151</v>
      </c>
      <c r="B10151" s="1" t="s">
        <v>292</v>
      </c>
      <c r="C10151" s="1" t="s">
        <v>279</v>
      </c>
      <c r="D10151" s="1" t="s">
        <v>278</v>
      </c>
      <c r="E10151" s="45" t="str">
        <f>VLOOKUP(C10151,PROCV!E$50:G$126,3,0)</f>
        <v>Editorial</v>
      </c>
      <c r="F10151" s="1" t="s">
        <v>416</v>
      </c>
      <c r="G10151" s="1" t="s">
        <v>236</v>
      </c>
      <c r="H10151" s="1">
        <v>2017</v>
      </c>
      <c r="I10151" s="60">
        <f>VLOOKUP(H10151,PROCV!E$33:F$44,2,0)</f>
        <v>1</v>
      </c>
      <c r="J10151" s="71">
        <v>12347</v>
      </c>
      <c r="K10151" s="44">
        <f t="shared" si="158"/>
        <v>12347</v>
      </c>
    </row>
    <row r="10152" spans="1:11" s="43" customFormat="1" ht="19.7" customHeight="1" x14ac:dyDescent="0.25">
      <c r="A10152" s="43" t="s">
        <v>151</v>
      </c>
      <c r="B10152" s="1" t="s">
        <v>292</v>
      </c>
      <c r="C10152" s="1" t="s">
        <v>277</v>
      </c>
      <c r="D10152" s="1" t="s">
        <v>276</v>
      </c>
      <c r="E10152" s="45" t="str">
        <f>VLOOKUP(C10152,PROCV!E$50:G$126,3,0)</f>
        <v>Editorial</v>
      </c>
      <c r="F10152" s="1" t="s">
        <v>416</v>
      </c>
      <c r="G10152" s="1" t="s">
        <v>236</v>
      </c>
      <c r="H10152" s="1">
        <v>2017</v>
      </c>
      <c r="I10152" s="60">
        <f>VLOOKUP(H10152,PROCV!E$33:F$44,2,0)</f>
        <v>1</v>
      </c>
      <c r="J10152" s="71">
        <v>11284</v>
      </c>
      <c r="K10152" s="44">
        <f t="shared" si="158"/>
        <v>11284</v>
      </c>
    </row>
    <row r="10153" spans="1:11" s="43" customFormat="1" ht="19.7" customHeight="1" x14ac:dyDescent="0.25">
      <c r="A10153" s="43" t="s">
        <v>151</v>
      </c>
      <c r="B10153" s="1" t="s">
        <v>292</v>
      </c>
      <c r="C10153" s="1" t="s">
        <v>269</v>
      </c>
      <c r="D10153" s="1" t="s">
        <v>268</v>
      </c>
      <c r="E10153" s="45" t="str">
        <f>VLOOKUP(C10153,PROCV!E$50:G$126,3,0)</f>
        <v>NA</v>
      </c>
      <c r="F10153" s="1" t="s">
        <v>416</v>
      </c>
      <c r="G10153" s="1" t="s">
        <v>236</v>
      </c>
      <c r="H10153" s="1">
        <v>2017</v>
      </c>
      <c r="I10153" s="60">
        <f>VLOOKUP(H10153,PROCV!E$33:F$44,2,0)</f>
        <v>1</v>
      </c>
      <c r="J10153" s="71">
        <v>34048</v>
      </c>
      <c r="K10153" s="44">
        <f t="shared" si="158"/>
        <v>34048</v>
      </c>
    </row>
    <row r="10154" spans="1:11" s="43" customFormat="1" ht="19.7" customHeight="1" x14ac:dyDescent="0.25">
      <c r="A10154" s="43" t="s">
        <v>151</v>
      </c>
      <c r="B10154" s="1" t="s">
        <v>292</v>
      </c>
      <c r="C10154" s="1" t="s">
        <v>269</v>
      </c>
      <c r="D10154" s="1" t="s">
        <v>268</v>
      </c>
      <c r="E10154" s="45" t="str">
        <f>VLOOKUP(C10154,PROCV!E$50:G$126,3,0)</f>
        <v>NA</v>
      </c>
      <c r="F10154" s="1" t="s">
        <v>416</v>
      </c>
      <c r="G10154" s="1" t="s">
        <v>236</v>
      </c>
      <c r="H10154" s="1">
        <v>2017</v>
      </c>
      <c r="I10154" s="60">
        <f>VLOOKUP(H10154,PROCV!E$33:F$44,2,0)</f>
        <v>1</v>
      </c>
      <c r="J10154" s="71">
        <v>39463</v>
      </c>
      <c r="K10154" s="44">
        <f t="shared" si="158"/>
        <v>39463</v>
      </c>
    </row>
    <row r="10155" spans="1:11" s="43" customFormat="1" ht="19.7" customHeight="1" x14ac:dyDescent="0.25">
      <c r="A10155" s="43" t="s">
        <v>151</v>
      </c>
      <c r="B10155" s="1" t="s">
        <v>292</v>
      </c>
      <c r="C10155" s="1" t="s">
        <v>264</v>
      </c>
      <c r="D10155" s="1" t="s">
        <v>263</v>
      </c>
      <c r="E10155" s="45" t="str">
        <f>VLOOKUP(C10155,PROCV!E$50:G$126,3,0)</f>
        <v>Audiovisual</v>
      </c>
      <c r="F10155" s="1" t="s">
        <v>416</v>
      </c>
      <c r="G10155" s="1" t="s">
        <v>236</v>
      </c>
      <c r="H10155" s="1">
        <v>2017</v>
      </c>
      <c r="I10155" s="60">
        <f>VLOOKUP(H10155,PROCV!E$33:F$44,2,0)</f>
        <v>1</v>
      </c>
      <c r="J10155" s="71">
        <v>3750</v>
      </c>
      <c r="K10155" s="44">
        <f t="shared" si="158"/>
        <v>3750</v>
      </c>
    </row>
    <row r="10156" spans="1:11" s="43" customFormat="1" ht="19.7" customHeight="1" x14ac:dyDescent="0.25">
      <c r="A10156" s="43" t="s">
        <v>151</v>
      </c>
      <c r="B10156" s="1" t="s">
        <v>292</v>
      </c>
      <c r="C10156" s="1" t="s">
        <v>264</v>
      </c>
      <c r="D10156" s="1" t="s">
        <v>263</v>
      </c>
      <c r="E10156" s="45" t="str">
        <f>VLOOKUP(C10156,PROCV!E$50:G$126,3,0)</f>
        <v>Audiovisual</v>
      </c>
      <c r="F10156" s="1" t="s">
        <v>416</v>
      </c>
      <c r="G10156" s="1" t="s">
        <v>265</v>
      </c>
      <c r="H10156" s="1">
        <v>2017</v>
      </c>
      <c r="I10156" s="60">
        <f>VLOOKUP(H10156,PROCV!E$33:F$44,2,0)</f>
        <v>1</v>
      </c>
      <c r="J10156" s="71">
        <v>666600</v>
      </c>
      <c r="K10156" s="44">
        <f t="shared" si="158"/>
        <v>666600</v>
      </c>
    </row>
    <row r="10157" spans="1:11" s="43" customFormat="1" ht="19.7" customHeight="1" x14ac:dyDescent="0.25">
      <c r="A10157" s="43" t="s">
        <v>151</v>
      </c>
      <c r="B10157" s="1" t="s">
        <v>292</v>
      </c>
      <c r="C10157" s="1" t="s">
        <v>264</v>
      </c>
      <c r="D10157" s="1" t="s">
        <v>263</v>
      </c>
      <c r="E10157" s="45" t="str">
        <f>VLOOKUP(C10157,PROCV!E$50:G$126,3,0)</f>
        <v>Audiovisual</v>
      </c>
      <c r="F10157" s="1" t="s">
        <v>416</v>
      </c>
      <c r="G10157" s="1" t="s">
        <v>265</v>
      </c>
      <c r="H10157" s="1">
        <v>2017</v>
      </c>
      <c r="I10157" s="60">
        <f>VLOOKUP(H10157,PROCV!E$33:F$44,2,0)</f>
        <v>1</v>
      </c>
      <c r="J10157" s="71">
        <v>49995</v>
      </c>
      <c r="K10157" s="44">
        <f t="shared" si="158"/>
        <v>49995</v>
      </c>
    </row>
    <row r="10158" spans="1:11" s="43" customFormat="1" ht="19.7" customHeight="1" x14ac:dyDescent="0.25">
      <c r="A10158" s="43" t="s">
        <v>151</v>
      </c>
      <c r="B10158" s="1" t="s">
        <v>292</v>
      </c>
      <c r="C10158" s="1" t="s">
        <v>252</v>
      </c>
      <c r="D10158" s="1" t="s">
        <v>251</v>
      </c>
      <c r="E10158" s="45" t="str">
        <f>VLOOKUP(C10158,PROCV!E$50:G$126,3,0)</f>
        <v>Audiovisual</v>
      </c>
      <c r="F10158" s="1" t="s">
        <v>416</v>
      </c>
      <c r="G10158" s="1" t="s">
        <v>236</v>
      </c>
      <c r="H10158" s="1">
        <v>2017</v>
      </c>
      <c r="I10158" s="60">
        <f>VLOOKUP(H10158,PROCV!E$33:F$44,2,0)</f>
        <v>1</v>
      </c>
      <c r="J10158" s="71">
        <v>20582</v>
      </c>
      <c r="K10158" s="44">
        <f t="shared" si="158"/>
        <v>20582</v>
      </c>
    </row>
    <row r="10159" spans="1:11" s="43" customFormat="1" ht="19.7" customHeight="1" x14ac:dyDescent="0.25">
      <c r="A10159" s="43" t="s">
        <v>151</v>
      </c>
      <c r="B10159" s="1" t="s">
        <v>292</v>
      </c>
      <c r="C10159" s="1" t="s">
        <v>238</v>
      </c>
      <c r="D10159" s="1" t="s">
        <v>237</v>
      </c>
      <c r="E10159" s="45" t="str">
        <f>VLOOKUP(C10159,PROCV!E$50:G$126,3,0)</f>
        <v>Artes Cênicas e Espetáculos</v>
      </c>
      <c r="F10159" s="1" t="s">
        <v>416</v>
      </c>
      <c r="G10159" s="1" t="s">
        <v>236</v>
      </c>
      <c r="H10159" s="1">
        <v>2017</v>
      </c>
      <c r="I10159" s="60">
        <f>VLOOKUP(H10159,PROCV!E$33:F$44,2,0)</f>
        <v>1</v>
      </c>
      <c r="J10159" s="71">
        <v>3248</v>
      </c>
      <c r="K10159" s="44">
        <f t="shared" si="158"/>
        <v>3248</v>
      </c>
    </row>
    <row r="10160" spans="1:11" s="43" customFormat="1" ht="19.7" customHeight="1" x14ac:dyDescent="0.25">
      <c r="A10160" s="43" t="s">
        <v>151</v>
      </c>
      <c r="B10160" s="1" t="s">
        <v>292</v>
      </c>
      <c r="C10160" s="1" t="s">
        <v>241</v>
      </c>
      <c r="D10160" s="1" t="s">
        <v>240</v>
      </c>
      <c r="E10160" s="45" t="str">
        <f>VLOOKUP(C10160,PROCV!E$50:G$126,3,0)</f>
        <v>Artes Cênicas e Espetáculos</v>
      </c>
      <c r="F10160" s="1" t="s">
        <v>416</v>
      </c>
      <c r="G10160" s="1" t="s">
        <v>236</v>
      </c>
      <c r="H10160" s="1">
        <v>2017</v>
      </c>
      <c r="I10160" s="60">
        <f>VLOOKUP(H10160,PROCV!E$33:F$44,2,0)</f>
        <v>1</v>
      </c>
      <c r="J10160" s="71">
        <v>41307</v>
      </c>
      <c r="K10160" s="44">
        <f t="shared" si="158"/>
        <v>41307</v>
      </c>
    </row>
    <row r="10161" spans="1:11" s="43" customFormat="1" ht="19.7" customHeight="1" x14ac:dyDescent="0.25">
      <c r="A10161" s="43" t="s">
        <v>155</v>
      </c>
      <c r="B10161" s="1" t="s">
        <v>316</v>
      </c>
      <c r="C10161" s="1" t="s">
        <v>291</v>
      </c>
      <c r="D10161" s="1" t="s">
        <v>290</v>
      </c>
      <c r="E10161" s="45" t="str">
        <f>VLOOKUP(C10161,PROCV!E$50:G$126,3,0)</f>
        <v>NA</v>
      </c>
      <c r="F10161" s="1" t="s">
        <v>416</v>
      </c>
      <c r="G10161" s="1" t="s">
        <v>236</v>
      </c>
      <c r="H10161" s="1">
        <v>2017</v>
      </c>
      <c r="I10161" s="60">
        <f>VLOOKUP(H10161,PROCV!E$33:F$44,2,0)</f>
        <v>1</v>
      </c>
      <c r="J10161" s="71">
        <v>270597</v>
      </c>
      <c r="K10161" s="44">
        <f t="shared" si="158"/>
        <v>270597</v>
      </c>
    </row>
    <row r="10162" spans="1:11" s="43" customFormat="1" ht="19.7" customHeight="1" x14ac:dyDescent="0.25">
      <c r="A10162" s="43" t="s">
        <v>155</v>
      </c>
      <c r="B10162" s="1" t="s">
        <v>316</v>
      </c>
      <c r="C10162" s="1" t="s">
        <v>285</v>
      </c>
      <c r="D10162" s="1" t="s">
        <v>284</v>
      </c>
      <c r="E10162" s="45" t="str">
        <f>VLOOKUP(C10162,PROCV!E$50:G$126,3,0)</f>
        <v>Editorial</v>
      </c>
      <c r="F10162" s="1" t="s">
        <v>416</v>
      </c>
      <c r="G10162" s="1" t="s">
        <v>236</v>
      </c>
      <c r="H10162" s="1">
        <v>2017</v>
      </c>
      <c r="I10162" s="60">
        <f>VLOOKUP(H10162,PROCV!E$33:F$44,2,0)</f>
        <v>1</v>
      </c>
      <c r="J10162" s="71">
        <v>96907</v>
      </c>
      <c r="K10162" s="44">
        <f t="shared" si="158"/>
        <v>96907</v>
      </c>
    </row>
    <row r="10163" spans="1:11" s="43" customFormat="1" ht="19.7" customHeight="1" x14ac:dyDescent="0.25">
      <c r="A10163" s="43" t="s">
        <v>155</v>
      </c>
      <c r="B10163" s="1" t="s">
        <v>316</v>
      </c>
      <c r="C10163" s="1" t="s">
        <v>285</v>
      </c>
      <c r="D10163" s="1" t="s">
        <v>284</v>
      </c>
      <c r="E10163" s="45" t="str">
        <f>VLOOKUP(C10163,PROCV!E$50:G$126,3,0)</f>
        <v>Editorial</v>
      </c>
      <c r="F10163" s="1" t="s">
        <v>416</v>
      </c>
      <c r="G10163" s="1" t="s">
        <v>236</v>
      </c>
      <c r="H10163" s="1">
        <v>2017</v>
      </c>
      <c r="I10163" s="60">
        <f>VLOOKUP(H10163,PROCV!E$33:F$44,2,0)</f>
        <v>1</v>
      </c>
      <c r="J10163" s="71">
        <v>23033</v>
      </c>
      <c r="K10163" s="44">
        <f t="shared" si="158"/>
        <v>23033</v>
      </c>
    </row>
    <row r="10164" spans="1:11" s="43" customFormat="1" ht="19.7" customHeight="1" x14ac:dyDescent="0.25">
      <c r="A10164" s="43" t="s">
        <v>155</v>
      </c>
      <c r="B10164" s="1" t="s">
        <v>316</v>
      </c>
      <c r="C10164" s="1" t="s">
        <v>285</v>
      </c>
      <c r="D10164" s="1" t="s">
        <v>284</v>
      </c>
      <c r="E10164" s="45" t="str">
        <f>VLOOKUP(C10164,PROCV!E$50:G$126,3,0)</f>
        <v>Editorial</v>
      </c>
      <c r="F10164" s="1" t="s">
        <v>416</v>
      </c>
      <c r="G10164" s="1" t="s">
        <v>236</v>
      </c>
      <c r="H10164" s="1">
        <v>2017</v>
      </c>
      <c r="I10164" s="60">
        <f>VLOOKUP(H10164,PROCV!E$33:F$44,2,0)</f>
        <v>1</v>
      </c>
      <c r="J10164" s="71">
        <v>680000</v>
      </c>
      <c r="K10164" s="44">
        <f t="shared" si="158"/>
        <v>680000</v>
      </c>
    </row>
    <row r="10165" spans="1:11" s="43" customFormat="1" ht="19.7" customHeight="1" x14ac:dyDescent="0.25">
      <c r="A10165" s="43" t="s">
        <v>155</v>
      </c>
      <c r="B10165" s="1" t="s">
        <v>316</v>
      </c>
      <c r="C10165" s="1" t="s">
        <v>283</v>
      </c>
      <c r="D10165" s="1" t="s">
        <v>282</v>
      </c>
      <c r="E10165" s="45" t="str">
        <f>VLOOKUP(C10165,PROCV!E$50:G$126,3,0)</f>
        <v>Editorial</v>
      </c>
      <c r="F10165" s="1" t="s">
        <v>416</v>
      </c>
      <c r="G10165" s="1" t="s">
        <v>236</v>
      </c>
      <c r="H10165" s="1">
        <v>2017</v>
      </c>
      <c r="I10165" s="60">
        <f>VLOOKUP(H10165,PROCV!E$33:F$44,2,0)</f>
        <v>1</v>
      </c>
      <c r="J10165" s="71">
        <v>3123</v>
      </c>
      <c r="K10165" s="44">
        <f t="shared" si="158"/>
        <v>3123</v>
      </c>
    </row>
    <row r="10166" spans="1:11" s="43" customFormat="1" ht="19.7" customHeight="1" x14ac:dyDescent="0.25">
      <c r="A10166" s="43" t="s">
        <v>155</v>
      </c>
      <c r="B10166" s="1" t="s">
        <v>316</v>
      </c>
      <c r="C10166" s="1" t="s">
        <v>279</v>
      </c>
      <c r="D10166" s="1" t="s">
        <v>278</v>
      </c>
      <c r="E10166" s="45" t="str">
        <f>VLOOKUP(C10166,PROCV!E$50:G$126,3,0)</f>
        <v>Editorial</v>
      </c>
      <c r="F10166" s="1" t="s">
        <v>416</v>
      </c>
      <c r="G10166" s="1" t="s">
        <v>236</v>
      </c>
      <c r="H10166" s="1">
        <v>2017</v>
      </c>
      <c r="I10166" s="60">
        <f>VLOOKUP(H10166,PROCV!E$33:F$44,2,0)</f>
        <v>1</v>
      </c>
      <c r="J10166" s="71">
        <v>196362</v>
      </c>
      <c r="K10166" s="44">
        <f t="shared" si="158"/>
        <v>196362</v>
      </c>
    </row>
    <row r="10167" spans="1:11" s="43" customFormat="1" ht="19.7" customHeight="1" x14ac:dyDescent="0.25">
      <c r="A10167" s="43" t="s">
        <v>155</v>
      </c>
      <c r="B10167" s="1" t="s">
        <v>316</v>
      </c>
      <c r="C10167" s="1" t="s">
        <v>279</v>
      </c>
      <c r="D10167" s="1" t="s">
        <v>278</v>
      </c>
      <c r="E10167" s="45" t="str">
        <f>VLOOKUP(C10167,PROCV!E$50:G$126,3,0)</f>
        <v>Editorial</v>
      </c>
      <c r="F10167" s="1" t="s">
        <v>416</v>
      </c>
      <c r="G10167" s="1" t="s">
        <v>236</v>
      </c>
      <c r="H10167" s="1">
        <v>2017</v>
      </c>
      <c r="I10167" s="60">
        <f>VLOOKUP(H10167,PROCV!E$33:F$44,2,0)</f>
        <v>1</v>
      </c>
      <c r="J10167" s="71">
        <v>10114</v>
      </c>
      <c r="K10167" s="44">
        <f t="shared" si="158"/>
        <v>10114</v>
      </c>
    </row>
    <row r="10168" spans="1:11" s="43" customFormat="1" ht="19.7" customHeight="1" x14ac:dyDescent="0.25">
      <c r="A10168" s="43" t="s">
        <v>155</v>
      </c>
      <c r="B10168" s="1" t="s">
        <v>316</v>
      </c>
      <c r="C10168" s="1" t="s">
        <v>269</v>
      </c>
      <c r="D10168" s="1" t="s">
        <v>268</v>
      </c>
      <c r="E10168" s="45" t="str">
        <f>VLOOKUP(C10168,PROCV!E$50:G$126,3,0)</f>
        <v>NA</v>
      </c>
      <c r="F10168" s="1" t="s">
        <v>416</v>
      </c>
      <c r="G10168" s="1" t="s">
        <v>236</v>
      </c>
      <c r="H10168" s="1">
        <v>2017</v>
      </c>
      <c r="I10168" s="60">
        <f>VLOOKUP(H10168,PROCV!E$33:F$44,2,0)</f>
        <v>1</v>
      </c>
      <c r="J10168" s="71">
        <v>2121</v>
      </c>
      <c r="K10168" s="44">
        <f t="shared" si="158"/>
        <v>2121</v>
      </c>
    </row>
    <row r="10169" spans="1:11" s="43" customFormat="1" ht="19.7" customHeight="1" x14ac:dyDescent="0.25">
      <c r="A10169" s="43" t="s">
        <v>155</v>
      </c>
      <c r="B10169" s="1" t="s">
        <v>316</v>
      </c>
      <c r="C10169" s="1" t="s">
        <v>269</v>
      </c>
      <c r="D10169" s="1" t="s">
        <v>268</v>
      </c>
      <c r="E10169" s="45" t="str">
        <f>VLOOKUP(C10169,PROCV!E$50:G$126,3,0)</f>
        <v>NA</v>
      </c>
      <c r="F10169" s="1" t="s">
        <v>416</v>
      </c>
      <c r="G10169" s="1" t="s">
        <v>236</v>
      </c>
      <c r="H10169" s="1">
        <v>2017</v>
      </c>
      <c r="I10169" s="60">
        <f>VLOOKUP(H10169,PROCV!E$33:F$44,2,0)</f>
        <v>1</v>
      </c>
      <c r="J10169" s="1">
        <v>394</v>
      </c>
      <c r="K10169" s="44">
        <f t="shared" si="158"/>
        <v>394</v>
      </c>
    </row>
    <row r="10170" spans="1:11" s="43" customFormat="1" ht="19.7" customHeight="1" x14ac:dyDescent="0.25">
      <c r="A10170" s="43" t="s">
        <v>155</v>
      </c>
      <c r="B10170" s="1" t="s">
        <v>316</v>
      </c>
      <c r="C10170" s="1" t="s">
        <v>264</v>
      </c>
      <c r="D10170" s="1" t="s">
        <v>263</v>
      </c>
      <c r="E10170" s="45" t="str">
        <f>VLOOKUP(C10170,PROCV!E$50:G$126,3,0)</f>
        <v>Audiovisual</v>
      </c>
      <c r="F10170" s="1" t="s">
        <v>416</v>
      </c>
      <c r="G10170" s="1" t="s">
        <v>236</v>
      </c>
      <c r="H10170" s="1">
        <v>2017</v>
      </c>
      <c r="I10170" s="60">
        <f>VLOOKUP(H10170,PROCV!E$33:F$44,2,0)</f>
        <v>1</v>
      </c>
      <c r="J10170" s="71">
        <v>38634</v>
      </c>
      <c r="K10170" s="44">
        <f t="shared" si="158"/>
        <v>38634</v>
      </c>
    </row>
    <row r="10171" spans="1:11" s="43" customFormat="1" ht="19.7" customHeight="1" x14ac:dyDescent="0.25">
      <c r="A10171" s="43" t="s">
        <v>159</v>
      </c>
      <c r="B10171" s="1" t="s">
        <v>242</v>
      </c>
      <c r="C10171" s="1" t="s">
        <v>309</v>
      </c>
      <c r="D10171" s="1" t="s">
        <v>308</v>
      </c>
      <c r="E10171" s="45" t="str">
        <f>VLOOKUP(C10171,PROCV!E$50:G$126,3,0)</f>
        <v>NA</v>
      </c>
      <c r="F10171" s="1" t="s">
        <v>416</v>
      </c>
      <c r="G10171" s="1" t="s">
        <v>236</v>
      </c>
      <c r="H10171" s="1">
        <v>2017</v>
      </c>
      <c r="I10171" s="60">
        <f>VLOOKUP(H10171,PROCV!E$33:F$44,2,0)</f>
        <v>1</v>
      </c>
      <c r="J10171" s="71">
        <v>1853</v>
      </c>
      <c r="K10171" s="44">
        <f t="shared" si="158"/>
        <v>1853</v>
      </c>
    </row>
    <row r="10172" spans="1:11" s="43" customFormat="1" ht="19.7" customHeight="1" x14ac:dyDescent="0.25">
      <c r="A10172" s="43" t="s">
        <v>159</v>
      </c>
      <c r="B10172" s="1" t="s">
        <v>242</v>
      </c>
      <c r="C10172" s="1" t="s">
        <v>309</v>
      </c>
      <c r="D10172" s="1" t="s">
        <v>308</v>
      </c>
      <c r="E10172" s="45" t="str">
        <f>VLOOKUP(C10172,PROCV!E$50:G$126,3,0)</f>
        <v>NA</v>
      </c>
      <c r="F10172" s="1" t="s">
        <v>416</v>
      </c>
      <c r="G10172" s="1" t="s">
        <v>236</v>
      </c>
      <c r="H10172" s="1">
        <v>2017</v>
      </c>
      <c r="I10172" s="60">
        <f>VLOOKUP(H10172,PROCV!E$33:F$44,2,0)</f>
        <v>1</v>
      </c>
      <c r="J10172" s="71">
        <v>8075</v>
      </c>
      <c r="K10172" s="44">
        <f t="shared" si="158"/>
        <v>8075</v>
      </c>
    </row>
    <row r="10173" spans="1:11" s="43" customFormat="1" ht="19.7" customHeight="1" x14ac:dyDescent="0.25">
      <c r="A10173" s="43" t="s">
        <v>159</v>
      </c>
      <c r="B10173" s="1" t="s">
        <v>242</v>
      </c>
      <c r="C10173" s="1" t="s">
        <v>291</v>
      </c>
      <c r="D10173" s="1" t="s">
        <v>290</v>
      </c>
      <c r="E10173" s="45" t="str">
        <f>VLOOKUP(C10173,PROCV!E$50:G$126,3,0)</f>
        <v>NA</v>
      </c>
      <c r="F10173" s="1" t="s">
        <v>416</v>
      </c>
      <c r="G10173" s="1" t="s">
        <v>236</v>
      </c>
      <c r="H10173" s="1">
        <v>2017</v>
      </c>
      <c r="I10173" s="60">
        <f>VLOOKUP(H10173,PROCV!E$33:F$44,2,0)</f>
        <v>1</v>
      </c>
      <c r="J10173" s="71">
        <v>20123</v>
      </c>
      <c r="K10173" s="44">
        <f t="shared" si="158"/>
        <v>20123</v>
      </c>
    </row>
    <row r="10174" spans="1:11" s="43" customFormat="1" ht="19.7" customHeight="1" x14ac:dyDescent="0.25">
      <c r="A10174" s="43" t="s">
        <v>159</v>
      </c>
      <c r="B10174" s="1" t="s">
        <v>242</v>
      </c>
      <c r="C10174" s="1" t="s">
        <v>287</v>
      </c>
      <c r="D10174" s="1" t="s">
        <v>286</v>
      </c>
      <c r="E10174" s="45" t="str">
        <f>VLOOKUP(C10174,PROCV!E$50:G$126,3,0)</f>
        <v>Música</v>
      </c>
      <c r="F10174" s="1" t="s">
        <v>416</v>
      </c>
      <c r="G10174" s="1" t="s">
        <v>236</v>
      </c>
      <c r="H10174" s="1">
        <v>2017</v>
      </c>
      <c r="I10174" s="60">
        <f>VLOOKUP(H10174,PROCV!E$33:F$44,2,0)</f>
        <v>1</v>
      </c>
      <c r="J10174" s="71">
        <v>18732</v>
      </c>
      <c r="K10174" s="44">
        <f t="shared" si="158"/>
        <v>18732</v>
      </c>
    </row>
    <row r="10175" spans="1:11" s="43" customFormat="1" ht="19.7" customHeight="1" x14ac:dyDescent="0.25">
      <c r="A10175" s="43" t="s">
        <v>159</v>
      </c>
      <c r="B10175" s="1" t="s">
        <v>242</v>
      </c>
      <c r="C10175" s="1" t="s">
        <v>287</v>
      </c>
      <c r="D10175" s="1" t="s">
        <v>286</v>
      </c>
      <c r="E10175" s="45" t="str">
        <f>VLOOKUP(C10175,PROCV!E$50:G$126,3,0)</f>
        <v>Música</v>
      </c>
      <c r="F10175" s="1" t="s">
        <v>416</v>
      </c>
      <c r="G10175" s="1" t="s">
        <v>236</v>
      </c>
      <c r="H10175" s="1">
        <v>2017</v>
      </c>
      <c r="I10175" s="60">
        <f>VLOOKUP(H10175,PROCV!E$33:F$44,2,0)</f>
        <v>1</v>
      </c>
      <c r="J10175" s="71">
        <v>8003</v>
      </c>
      <c r="K10175" s="44">
        <f t="shared" si="158"/>
        <v>8003</v>
      </c>
    </row>
    <row r="10176" spans="1:11" s="43" customFormat="1" ht="19.7" customHeight="1" x14ac:dyDescent="0.25">
      <c r="A10176" s="43" t="s">
        <v>159</v>
      </c>
      <c r="B10176" s="1" t="s">
        <v>242</v>
      </c>
      <c r="C10176" s="1" t="s">
        <v>271</v>
      </c>
      <c r="D10176" s="1" t="s">
        <v>270</v>
      </c>
      <c r="E10176" s="45" t="str">
        <f>VLOOKUP(C10176,PROCV!E$50:G$126,3,0)</f>
        <v>Editorial</v>
      </c>
      <c r="F10176" s="1" t="s">
        <v>416</v>
      </c>
      <c r="G10176" s="1" t="s">
        <v>236</v>
      </c>
      <c r="H10176" s="1">
        <v>2017</v>
      </c>
      <c r="I10176" s="60">
        <f>VLOOKUP(H10176,PROCV!E$33:F$44,2,0)</f>
        <v>1</v>
      </c>
      <c r="J10176" s="71">
        <v>66774</v>
      </c>
      <c r="K10176" s="44">
        <f t="shared" si="158"/>
        <v>66774</v>
      </c>
    </row>
    <row r="10177" spans="1:11" s="43" customFormat="1" ht="19.7" customHeight="1" x14ac:dyDescent="0.25">
      <c r="A10177" s="43" t="s">
        <v>159</v>
      </c>
      <c r="B10177" s="1" t="s">
        <v>242</v>
      </c>
      <c r="C10177" s="1" t="s">
        <v>269</v>
      </c>
      <c r="D10177" s="1" t="s">
        <v>268</v>
      </c>
      <c r="E10177" s="45" t="str">
        <f>VLOOKUP(C10177,PROCV!E$50:G$126,3,0)</f>
        <v>NA</v>
      </c>
      <c r="F10177" s="1" t="s">
        <v>416</v>
      </c>
      <c r="G10177" s="1" t="s">
        <v>236</v>
      </c>
      <c r="H10177" s="1">
        <v>2017</v>
      </c>
      <c r="I10177" s="60">
        <f>VLOOKUP(H10177,PROCV!E$33:F$44,2,0)</f>
        <v>1</v>
      </c>
      <c r="J10177" s="71">
        <v>20837</v>
      </c>
      <c r="K10177" s="44">
        <f t="shared" si="158"/>
        <v>20837</v>
      </c>
    </row>
    <row r="10178" spans="1:11" s="43" customFormat="1" ht="19.7" customHeight="1" x14ac:dyDescent="0.25">
      <c r="A10178" s="43" t="s">
        <v>159</v>
      </c>
      <c r="B10178" s="1" t="s">
        <v>242</v>
      </c>
      <c r="C10178" s="1" t="s">
        <v>269</v>
      </c>
      <c r="D10178" s="1" t="s">
        <v>268</v>
      </c>
      <c r="E10178" s="45" t="str">
        <f>VLOOKUP(C10178,PROCV!E$50:G$126,3,0)</f>
        <v>NA</v>
      </c>
      <c r="F10178" s="1" t="s">
        <v>416</v>
      </c>
      <c r="G10178" s="1" t="s">
        <v>236</v>
      </c>
      <c r="H10178" s="1">
        <v>2017</v>
      </c>
      <c r="I10178" s="60">
        <f>VLOOKUP(H10178,PROCV!E$33:F$44,2,0)</f>
        <v>1</v>
      </c>
      <c r="J10178" s="71">
        <v>103993</v>
      </c>
      <c r="K10178" s="44">
        <f t="shared" si="158"/>
        <v>103993</v>
      </c>
    </row>
    <row r="10179" spans="1:11" s="43" customFormat="1" ht="19.7" customHeight="1" x14ac:dyDescent="0.25">
      <c r="A10179" s="43" t="s">
        <v>159</v>
      </c>
      <c r="B10179" s="1" t="s">
        <v>242</v>
      </c>
      <c r="C10179" s="1" t="s">
        <v>269</v>
      </c>
      <c r="D10179" s="1" t="s">
        <v>268</v>
      </c>
      <c r="E10179" s="45" t="str">
        <f>VLOOKUP(C10179,PROCV!E$50:G$126,3,0)</f>
        <v>NA</v>
      </c>
      <c r="F10179" s="1" t="s">
        <v>416</v>
      </c>
      <c r="G10179" s="1" t="s">
        <v>236</v>
      </c>
      <c r="H10179" s="1">
        <v>2017</v>
      </c>
      <c r="I10179" s="60">
        <f>VLOOKUP(H10179,PROCV!E$33:F$44,2,0)</f>
        <v>1</v>
      </c>
      <c r="J10179" s="71">
        <v>4767</v>
      </c>
      <c r="K10179" s="44">
        <f t="shared" ref="K10179:K10242" si="159">J10179*I10179</f>
        <v>4767</v>
      </c>
    </row>
    <row r="10180" spans="1:11" s="43" customFormat="1" ht="19.7" customHeight="1" x14ac:dyDescent="0.25">
      <c r="A10180" s="43" t="s">
        <v>159</v>
      </c>
      <c r="B10180" s="1" t="s">
        <v>242</v>
      </c>
      <c r="C10180" s="1" t="s">
        <v>269</v>
      </c>
      <c r="D10180" s="1" t="s">
        <v>268</v>
      </c>
      <c r="E10180" s="45" t="str">
        <f>VLOOKUP(C10180,PROCV!E$50:G$126,3,0)</f>
        <v>NA</v>
      </c>
      <c r="F10180" s="1" t="s">
        <v>416</v>
      </c>
      <c r="G10180" s="1" t="s">
        <v>236</v>
      </c>
      <c r="H10180" s="1">
        <v>2017</v>
      </c>
      <c r="I10180" s="60">
        <f>VLOOKUP(H10180,PROCV!E$33:F$44,2,0)</f>
        <v>1</v>
      </c>
      <c r="J10180" s="71">
        <v>5050</v>
      </c>
      <c r="K10180" s="44">
        <f t="shared" si="159"/>
        <v>5050</v>
      </c>
    </row>
    <row r="10181" spans="1:11" s="43" customFormat="1" ht="19.7" customHeight="1" x14ac:dyDescent="0.25">
      <c r="A10181" s="43" t="s">
        <v>159</v>
      </c>
      <c r="B10181" s="1" t="s">
        <v>242</v>
      </c>
      <c r="C10181" s="1" t="s">
        <v>269</v>
      </c>
      <c r="D10181" s="1" t="s">
        <v>268</v>
      </c>
      <c r="E10181" s="45" t="str">
        <f>VLOOKUP(C10181,PROCV!E$50:G$126,3,0)</f>
        <v>NA</v>
      </c>
      <c r="F10181" s="1" t="s">
        <v>416</v>
      </c>
      <c r="G10181" s="1" t="s">
        <v>236</v>
      </c>
      <c r="H10181" s="1">
        <v>2017</v>
      </c>
      <c r="I10181" s="60">
        <f>VLOOKUP(H10181,PROCV!E$33:F$44,2,0)</f>
        <v>1</v>
      </c>
      <c r="J10181" s="71">
        <v>1000000</v>
      </c>
      <c r="K10181" s="44">
        <f t="shared" si="159"/>
        <v>1000000</v>
      </c>
    </row>
    <row r="10182" spans="1:11" s="43" customFormat="1" ht="19.7" customHeight="1" x14ac:dyDescent="0.25">
      <c r="A10182" s="43" t="s">
        <v>159</v>
      </c>
      <c r="B10182" s="1" t="s">
        <v>242</v>
      </c>
      <c r="C10182" s="1" t="s">
        <v>269</v>
      </c>
      <c r="D10182" s="1" t="s">
        <v>268</v>
      </c>
      <c r="E10182" s="45" t="str">
        <f>VLOOKUP(C10182,PROCV!E$50:G$126,3,0)</f>
        <v>NA</v>
      </c>
      <c r="F10182" s="1" t="s">
        <v>416</v>
      </c>
      <c r="G10182" s="1" t="s">
        <v>236</v>
      </c>
      <c r="H10182" s="1">
        <v>2017</v>
      </c>
      <c r="I10182" s="60">
        <f>VLOOKUP(H10182,PROCV!E$33:F$44,2,0)</f>
        <v>1</v>
      </c>
      <c r="J10182" s="71">
        <v>125000</v>
      </c>
      <c r="K10182" s="44">
        <f t="shared" si="159"/>
        <v>125000</v>
      </c>
    </row>
    <row r="10183" spans="1:11" s="43" customFormat="1" ht="19.7" customHeight="1" x14ac:dyDescent="0.25">
      <c r="A10183" s="43" t="s">
        <v>159</v>
      </c>
      <c r="B10183" s="1" t="s">
        <v>242</v>
      </c>
      <c r="C10183" s="1" t="s">
        <v>297</v>
      </c>
      <c r="D10183" s="1" t="s">
        <v>296</v>
      </c>
      <c r="E10183" s="45" t="str">
        <f>VLOOKUP(C10183,PROCV!E$50:G$126,3,0)</f>
        <v>Audiovisual</v>
      </c>
      <c r="F10183" s="1" t="s">
        <v>416</v>
      </c>
      <c r="G10183" s="1" t="s">
        <v>236</v>
      </c>
      <c r="H10183" s="1">
        <v>2017</v>
      </c>
      <c r="I10183" s="60">
        <f>VLOOKUP(H10183,PROCV!E$33:F$44,2,0)</f>
        <v>1</v>
      </c>
      <c r="J10183" s="71">
        <v>5057</v>
      </c>
      <c r="K10183" s="44">
        <f t="shared" si="159"/>
        <v>5057</v>
      </c>
    </row>
    <row r="10184" spans="1:11" s="43" customFormat="1" ht="19.7" customHeight="1" x14ac:dyDescent="0.25">
      <c r="A10184" s="43" t="s">
        <v>159</v>
      </c>
      <c r="B10184" s="1" t="s">
        <v>242</v>
      </c>
      <c r="C10184" s="1" t="s">
        <v>264</v>
      </c>
      <c r="D10184" s="1" t="s">
        <v>263</v>
      </c>
      <c r="E10184" s="45" t="str">
        <f>VLOOKUP(C10184,PROCV!E$50:G$126,3,0)</f>
        <v>Audiovisual</v>
      </c>
      <c r="F10184" s="1" t="s">
        <v>416</v>
      </c>
      <c r="G10184" s="1" t="s">
        <v>265</v>
      </c>
      <c r="H10184" s="1">
        <v>2017</v>
      </c>
      <c r="I10184" s="60">
        <f>VLOOKUP(H10184,PROCV!E$33:F$44,2,0)</f>
        <v>1</v>
      </c>
      <c r="J10184" s="71">
        <v>14854</v>
      </c>
      <c r="K10184" s="44">
        <f t="shared" si="159"/>
        <v>14854</v>
      </c>
    </row>
    <row r="10185" spans="1:11" s="43" customFormat="1" ht="19.7" customHeight="1" x14ac:dyDescent="0.25">
      <c r="A10185" s="43" t="s">
        <v>159</v>
      </c>
      <c r="B10185" s="1" t="s">
        <v>242</v>
      </c>
      <c r="C10185" s="1" t="s">
        <v>252</v>
      </c>
      <c r="D10185" s="1" t="s">
        <v>251</v>
      </c>
      <c r="E10185" s="45" t="str">
        <f>VLOOKUP(C10185,PROCV!E$50:G$126,3,0)</f>
        <v>Audiovisual</v>
      </c>
      <c r="F10185" s="1" t="s">
        <v>416</v>
      </c>
      <c r="G10185" s="1" t="s">
        <v>236</v>
      </c>
      <c r="H10185" s="1">
        <v>2017</v>
      </c>
      <c r="I10185" s="60">
        <f>VLOOKUP(H10185,PROCV!E$33:F$44,2,0)</f>
        <v>1</v>
      </c>
      <c r="J10185" s="71">
        <v>3326</v>
      </c>
      <c r="K10185" s="44">
        <f t="shared" si="159"/>
        <v>3326</v>
      </c>
    </row>
    <row r="10186" spans="1:11" s="43" customFormat="1" ht="19.7" customHeight="1" x14ac:dyDescent="0.25">
      <c r="A10186" s="43" t="s">
        <v>159</v>
      </c>
      <c r="B10186" s="1" t="s">
        <v>242</v>
      </c>
      <c r="C10186" s="1" t="s">
        <v>250</v>
      </c>
      <c r="D10186" s="1" t="s">
        <v>249</v>
      </c>
      <c r="E10186" s="45" t="str">
        <f>VLOOKUP(C10186,PROCV!E$50:G$126,3,0)</f>
        <v>Audiovisual</v>
      </c>
      <c r="F10186" s="1" t="s">
        <v>416</v>
      </c>
      <c r="G10186" s="1" t="s">
        <v>236</v>
      </c>
      <c r="H10186" s="1">
        <v>2017</v>
      </c>
      <c r="I10186" s="60">
        <f>VLOOKUP(H10186,PROCV!E$33:F$44,2,0)</f>
        <v>1</v>
      </c>
      <c r="J10186" s="71">
        <v>128401</v>
      </c>
      <c r="K10186" s="44">
        <f t="shared" si="159"/>
        <v>128401</v>
      </c>
    </row>
    <row r="10187" spans="1:11" s="43" customFormat="1" ht="19.7" customHeight="1" x14ac:dyDescent="0.25">
      <c r="A10187" s="43" t="s">
        <v>159</v>
      </c>
      <c r="B10187" s="1" t="s">
        <v>242</v>
      </c>
      <c r="C10187" s="1" t="s">
        <v>246</v>
      </c>
      <c r="D10187" s="1" t="s">
        <v>245</v>
      </c>
      <c r="E10187" s="45" t="str">
        <f>VLOOKUP(C10187,PROCV!E$50:G$126,3,0)</f>
        <v>Artes Cênicas e Espetáculos</v>
      </c>
      <c r="F10187" s="1" t="s">
        <v>416</v>
      </c>
      <c r="G10187" s="1" t="s">
        <v>236</v>
      </c>
      <c r="H10187" s="1">
        <v>2017</v>
      </c>
      <c r="I10187" s="60">
        <f>VLOOKUP(H10187,PROCV!E$33:F$44,2,0)</f>
        <v>1</v>
      </c>
      <c r="J10187" s="71">
        <v>7299</v>
      </c>
      <c r="K10187" s="44">
        <f t="shared" si="159"/>
        <v>7299</v>
      </c>
    </row>
    <row r="10188" spans="1:11" s="43" customFormat="1" ht="19.7" customHeight="1" x14ac:dyDescent="0.25">
      <c r="A10188" s="43" t="s">
        <v>159</v>
      </c>
      <c r="B10188" s="1" t="s">
        <v>242</v>
      </c>
      <c r="C10188" s="1" t="s">
        <v>238</v>
      </c>
      <c r="D10188" s="1" t="s">
        <v>237</v>
      </c>
      <c r="E10188" s="45" t="str">
        <f>VLOOKUP(C10188,PROCV!E$50:G$126,3,0)</f>
        <v>Artes Cênicas e Espetáculos</v>
      </c>
      <c r="F10188" s="1" t="s">
        <v>416</v>
      </c>
      <c r="G10188" s="1" t="s">
        <v>236</v>
      </c>
      <c r="H10188" s="1">
        <v>2017</v>
      </c>
      <c r="I10188" s="60">
        <f>VLOOKUP(H10188,PROCV!E$33:F$44,2,0)</f>
        <v>1</v>
      </c>
      <c r="J10188" s="71">
        <v>1598</v>
      </c>
      <c r="K10188" s="44">
        <f t="shared" si="159"/>
        <v>1598</v>
      </c>
    </row>
    <row r="10189" spans="1:11" s="43" customFormat="1" ht="19.7" customHeight="1" x14ac:dyDescent="0.25">
      <c r="A10189" s="43" t="s">
        <v>159</v>
      </c>
      <c r="B10189" s="1" t="s">
        <v>242</v>
      </c>
      <c r="C10189" s="1" t="s">
        <v>238</v>
      </c>
      <c r="D10189" s="1" t="s">
        <v>237</v>
      </c>
      <c r="E10189" s="45" t="str">
        <f>VLOOKUP(C10189,PROCV!E$50:G$126,3,0)</f>
        <v>Artes Cênicas e Espetáculos</v>
      </c>
      <c r="F10189" s="1" t="s">
        <v>416</v>
      </c>
      <c r="G10189" s="1" t="s">
        <v>236</v>
      </c>
      <c r="H10189" s="1">
        <v>2017</v>
      </c>
      <c r="I10189" s="60">
        <f>VLOOKUP(H10189,PROCV!E$33:F$44,2,0)</f>
        <v>1</v>
      </c>
      <c r="J10189" s="1">
        <v>116</v>
      </c>
      <c r="K10189" s="44">
        <f t="shared" si="159"/>
        <v>116</v>
      </c>
    </row>
    <row r="10190" spans="1:11" s="43" customFormat="1" ht="19.7" customHeight="1" x14ac:dyDescent="0.25">
      <c r="A10190" s="43" t="s">
        <v>163</v>
      </c>
      <c r="B10190" s="1" t="s">
        <v>316</v>
      </c>
      <c r="C10190" s="1" t="s">
        <v>291</v>
      </c>
      <c r="D10190" s="1" t="s">
        <v>290</v>
      </c>
      <c r="E10190" s="45" t="str">
        <f>VLOOKUP(C10190,PROCV!E$50:G$126,3,0)</f>
        <v>NA</v>
      </c>
      <c r="F10190" s="1" t="s">
        <v>416</v>
      </c>
      <c r="G10190" s="1" t="s">
        <v>236</v>
      </c>
      <c r="H10190" s="1">
        <v>2017</v>
      </c>
      <c r="I10190" s="60">
        <f>VLOOKUP(H10190,PROCV!E$33:F$44,2,0)</f>
        <v>1</v>
      </c>
      <c r="J10190" s="71">
        <v>22281</v>
      </c>
      <c r="K10190" s="44">
        <f t="shared" si="159"/>
        <v>22281</v>
      </c>
    </row>
    <row r="10191" spans="1:11" s="43" customFormat="1" ht="19.7" customHeight="1" x14ac:dyDescent="0.25">
      <c r="A10191" s="43" t="s">
        <v>163</v>
      </c>
      <c r="B10191" s="1" t="s">
        <v>316</v>
      </c>
      <c r="C10191" s="1" t="s">
        <v>289</v>
      </c>
      <c r="D10191" s="1" t="s">
        <v>288</v>
      </c>
      <c r="E10191" s="45" t="str">
        <f>VLOOKUP(C10191,PROCV!E$50:G$126,3,0)</f>
        <v>Editorial</v>
      </c>
      <c r="F10191" s="1" t="s">
        <v>416</v>
      </c>
      <c r="G10191" s="1" t="s">
        <v>236</v>
      </c>
      <c r="H10191" s="1">
        <v>2017</v>
      </c>
      <c r="I10191" s="60">
        <f>VLOOKUP(H10191,PROCV!E$33:F$44,2,0)</f>
        <v>1</v>
      </c>
      <c r="J10191" s="71">
        <v>4758</v>
      </c>
      <c r="K10191" s="44">
        <f t="shared" si="159"/>
        <v>4758</v>
      </c>
    </row>
    <row r="10192" spans="1:11" s="43" customFormat="1" ht="19.7" customHeight="1" x14ac:dyDescent="0.25">
      <c r="A10192" s="43" t="s">
        <v>163</v>
      </c>
      <c r="B10192" s="1" t="s">
        <v>316</v>
      </c>
      <c r="C10192" s="1" t="s">
        <v>289</v>
      </c>
      <c r="D10192" s="1" t="s">
        <v>288</v>
      </c>
      <c r="E10192" s="45" t="str">
        <f>VLOOKUP(C10192,PROCV!E$50:G$126,3,0)</f>
        <v>Editorial</v>
      </c>
      <c r="F10192" s="1" t="s">
        <v>416</v>
      </c>
      <c r="G10192" s="1" t="s">
        <v>236</v>
      </c>
      <c r="H10192" s="1">
        <v>2017</v>
      </c>
      <c r="I10192" s="60">
        <f>VLOOKUP(H10192,PROCV!E$33:F$44,2,0)</f>
        <v>1</v>
      </c>
      <c r="J10192" s="71">
        <v>16751</v>
      </c>
      <c r="K10192" s="44">
        <f t="shared" si="159"/>
        <v>16751</v>
      </c>
    </row>
    <row r="10193" spans="1:11" s="43" customFormat="1" ht="19.7" customHeight="1" x14ac:dyDescent="0.25">
      <c r="A10193" s="43" t="s">
        <v>163</v>
      </c>
      <c r="B10193" s="1" t="s">
        <v>316</v>
      </c>
      <c r="C10193" s="1" t="s">
        <v>287</v>
      </c>
      <c r="D10193" s="1" t="s">
        <v>286</v>
      </c>
      <c r="E10193" s="45" t="str">
        <f>VLOOKUP(C10193,PROCV!E$50:G$126,3,0)</f>
        <v>Música</v>
      </c>
      <c r="F10193" s="1" t="s">
        <v>416</v>
      </c>
      <c r="G10193" s="1" t="s">
        <v>236</v>
      </c>
      <c r="H10193" s="1">
        <v>2017</v>
      </c>
      <c r="I10193" s="60">
        <f>VLOOKUP(H10193,PROCV!E$33:F$44,2,0)</f>
        <v>1</v>
      </c>
      <c r="J10193" s="1">
        <v>457</v>
      </c>
      <c r="K10193" s="44">
        <f t="shared" si="159"/>
        <v>457</v>
      </c>
    </row>
    <row r="10194" spans="1:11" s="43" customFormat="1" ht="19.7" customHeight="1" x14ac:dyDescent="0.25">
      <c r="A10194" s="43" t="s">
        <v>163</v>
      </c>
      <c r="B10194" s="1" t="s">
        <v>316</v>
      </c>
      <c r="C10194" s="1" t="s">
        <v>287</v>
      </c>
      <c r="D10194" s="1" t="s">
        <v>286</v>
      </c>
      <c r="E10194" s="45" t="str">
        <f>VLOOKUP(C10194,PROCV!E$50:G$126,3,0)</f>
        <v>Música</v>
      </c>
      <c r="F10194" s="1" t="s">
        <v>416</v>
      </c>
      <c r="G10194" s="1" t="s">
        <v>236</v>
      </c>
      <c r="H10194" s="1">
        <v>2017</v>
      </c>
      <c r="I10194" s="60">
        <f>VLOOKUP(H10194,PROCV!E$33:F$44,2,0)</f>
        <v>1</v>
      </c>
      <c r="J10194" s="71">
        <v>28030</v>
      </c>
      <c r="K10194" s="44">
        <f t="shared" si="159"/>
        <v>28030</v>
      </c>
    </row>
    <row r="10195" spans="1:11" s="43" customFormat="1" ht="19.7" customHeight="1" x14ac:dyDescent="0.25">
      <c r="A10195" s="43" t="s">
        <v>163</v>
      </c>
      <c r="B10195" s="1" t="s">
        <v>316</v>
      </c>
      <c r="C10195" s="1" t="s">
        <v>287</v>
      </c>
      <c r="D10195" s="1" t="s">
        <v>286</v>
      </c>
      <c r="E10195" s="45" t="str">
        <f>VLOOKUP(C10195,PROCV!E$50:G$126,3,0)</f>
        <v>Música</v>
      </c>
      <c r="F10195" s="1" t="s">
        <v>416</v>
      </c>
      <c r="G10195" s="1" t="s">
        <v>236</v>
      </c>
      <c r="H10195" s="1">
        <v>2017</v>
      </c>
      <c r="I10195" s="60">
        <f>VLOOKUP(H10195,PROCV!E$33:F$44,2,0)</f>
        <v>1</v>
      </c>
      <c r="J10195" s="71">
        <v>100000</v>
      </c>
      <c r="K10195" s="44">
        <f t="shared" si="159"/>
        <v>100000</v>
      </c>
    </row>
    <row r="10196" spans="1:11" s="43" customFormat="1" ht="19.7" customHeight="1" x14ac:dyDescent="0.25">
      <c r="A10196" s="43" t="s">
        <v>163</v>
      </c>
      <c r="B10196" s="1" t="s">
        <v>316</v>
      </c>
      <c r="C10196" s="1" t="s">
        <v>287</v>
      </c>
      <c r="D10196" s="1" t="s">
        <v>286</v>
      </c>
      <c r="E10196" s="45" t="str">
        <f>VLOOKUP(C10196,PROCV!E$50:G$126,3,0)</f>
        <v>Música</v>
      </c>
      <c r="F10196" s="1" t="s">
        <v>416</v>
      </c>
      <c r="G10196" s="1" t="s">
        <v>236</v>
      </c>
      <c r="H10196" s="1">
        <v>2017</v>
      </c>
      <c r="I10196" s="60">
        <f>VLOOKUP(H10196,PROCV!E$33:F$44,2,0)</f>
        <v>1</v>
      </c>
      <c r="J10196" s="71">
        <v>22536</v>
      </c>
      <c r="K10196" s="44">
        <f t="shared" si="159"/>
        <v>22536</v>
      </c>
    </row>
    <row r="10197" spans="1:11" s="43" customFormat="1" ht="19.7" customHeight="1" x14ac:dyDescent="0.25">
      <c r="A10197" s="43" t="s">
        <v>163</v>
      </c>
      <c r="B10197" s="1" t="s">
        <v>316</v>
      </c>
      <c r="C10197" s="1" t="s">
        <v>287</v>
      </c>
      <c r="D10197" s="1" t="s">
        <v>286</v>
      </c>
      <c r="E10197" s="45" t="str">
        <f>VLOOKUP(C10197,PROCV!E$50:G$126,3,0)</f>
        <v>Música</v>
      </c>
      <c r="F10197" s="1" t="s">
        <v>416</v>
      </c>
      <c r="G10197" s="1" t="s">
        <v>236</v>
      </c>
      <c r="H10197" s="1">
        <v>2017</v>
      </c>
      <c r="I10197" s="60">
        <f>VLOOKUP(H10197,PROCV!E$33:F$44,2,0)</f>
        <v>1</v>
      </c>
      <c r="J10197" s="71">
        <v>57062</v>
      </c>
      <c r="K10197" s="44">
        <f t="shared" si="159"/>
        <v>57062</v>
      </c>
    </row>
    <row r="10198" spans="1:11" s="43" customFormat="1" ht="19.7" customHeight="1" x14ac:dyDescent="0.25">
      <c r="A10198" s="43" t="s">
        <v>163</v>
      </c>
      <c r="B10198" s="1" t="s">
        <v>316</v>
      </c>
      <c r="C10198" s="1" t="s">
        <v>285</v>
      </c>
      <c r="D10198" s="1" t="s">
        <v>284</v>
      </c>
      <c r="E10198" s="45" t="str">
        <f>VLOOKUP(C10198,PROCV!E$50:G$126,3,0)</f>
        <v>Editorial</v>
      </c>
      <c r="F10198" s="1" t="s">
        <v>416</v>
      </c>
      <c r="G10198" s="1" t="s">
        <v>236</v>
      </c>
      <c r="H10198" s="1">
        <v>2017</v>
      </c>
      <c r="I10198" s="60">
        <f>VLOOKUP(H10198,PROCV!E$33:F$44,2,0)</f>
        <v>1</v>
      </c>
      <c r="J10198" s="71">
        <v>14091</v>
      </c>
      <c r="K10198" s="44">
        <f t="shared" si="159"/>
        <v>14091</v>
      </c>
    </row>
    <row r="10199" spans="1:11" s="43" customFormat="1" ht="19.7" customHeight="1" x14ac:dyDescent="0.25">
      <c r="A10199" s="43" t="s">
        <v>163</v>
      </c>
      <c r="B10199" s="1" t="s">
        <v>316</v>
      </c>
      <c r="C10199" s="1" t="s">
        <v>281</v>
      </c>
      <c r="D10199" s="1" t="s">
        <v>280</v>
      </c>
      <c r="E10199" s="45" t="str">
        <f>VLOOKUP(C10199,PROCV!E$50:G$126,3,0)</f>
        <v>Música</v>
      </c>
      <c r="F10199" s="1" t="s">
        <v>416</v>
      </c>
      <c r="G10199" s="1" t="s">
        <v>236</v>
      </c>
      <c r="H10199" s="1">
        <v>2017</v>
      </c>
      <c r="I10199" s="60">
        <f>VLOOKUP(H10199,PROCV!E$33:F$44,2,0)</f>
        <v>1</v>
      </c>
      <c r="J10199" s="71">
        <v>15655</v>
      </c>
      <c r="K10199" s="44">
        <f t="shared" si="159"/>
        <v>15655</v>
      </c>
    </row>
    <row r="10200" spans="1:11" s="43" customFormat="1" ht="19.7" customHeight="1" x14ac:dyDescent="0.25">
      <c r="A10200" s="43" t="s">
        <v>163</v>
      </c>
      <c r="B10200" s="1" t="s">
        <v>316</v>
      </c>
      <c r="C10200" s="1" t="s">
        <v>279</v>
      </c>
      <c r="D10200" s="1" t="s">
        <v>278</v>
      </c>
      <c r="E10200" s="45" t="str">
        <f>VLOOKUP(C10200,PROCV!E$50:G$126,3,0)</f>
        <v>Editorial</v>
      </c>
      <c r="F10200" s="1" t="s">
        <v>416</v>
      </c>
      <c r="G10200" s="1" t="s">
        <v>236</v>
      </c>
      <c r="H10200" s="1">
        <v>2017</v>
      </c>
      <c r="I10200" s="60">
        <f>VLOOKUP(H10200,PROCV!E$33:F$44,2,0)</f>
        <v>1</v>
      </c>
      <c r="J10200" s="71">
        <v>4307</v>
      </c>
      <c r="K10200" s="44">
        <f t="shared" si="159"/>
        <v>4307</v>
      </c>
    </row>
    <row r="10201" spans="1:11" s="43" customFormat="1" ht="19.7" customHeight="1" x14ac:dyDescent="0.25">
      <c r="A10201" s="43" t="s">
        <v>163</v>
      </c>
      <c r="B10201" s="1" t="s">
        <v>316</v>
      </c>
      <c r="C10201" s="1" t="s">
        <v>279</v>
      </c>
      <c r="D10201" s="1" t="s">
        <v>278</v>
      </c>
      <c r="E10201" s="45" t="str">
        <f>VLOOKUP(C10201,PROCV!E$50:G$126,3,0)</f>
        <v>Editorial</v>
      </c>
      <c r="F10201" s="1" t="s">
        <v>416</v>
      </c>
      <c r="G10201" s="1" t="s">
        <v>236</v>
      </c>
      <c r="H10201" s="1">
        <v>2017</v>
      </c>
      <c r="I10201" s="60">
        <f>VLOOKUP(H10201,PROCV!E$33:F$44,2,0)</f>
        <v>1</v>
      </c>
      <c r="J10201" s="71">
        <v>57301</v>
      </c>
      <c r="K10201" s="44">
        <f t="shared" si="159"/>
        <v>57301</v>
      </c>
    </row>
    <row r="10202" spans="1:11" s="43" customFormat="1" ht="19.7" customHeight="1" x14ac:dyDescent="0.25">
      <c r="A10202" s="43" t="s">
        <v>163</v>
      </c>
      <c r="B10202" s="1" t="s">
        <v>316</v>
      </c>
      <c r="C10202" s="1" t="s">
        <v>269</v>
      </c>
      <c r="D10202" s="1" t="s">
        <v>268</v>
      </c>
      <c r="E10202" s="45" t="str">
        <f>VLOOKUP(C10202,PROCV!E$50:G$126,3,0)</f>
        <v>NA</v>
      </c>
      <c r="F10202" s="1" t="s">
        <v>416</v>
      </c>
      <c r="G10202" s="1" t="s">
        <v>236</v>
      </c>
      <c r="H10202" s="1">
        <v>2017</v>
      </c>
      <c r="I10202" s="60">
        <f>VLOOKUP(H10202,PROCV!E$33:F$44,2,0)</f>
        <v>1</v>
      </c>
      <c r="J10202" s="1">
        <v>856</v>
      </c>
      <c r="K10202" s="44">
        <f t="shared" si="159"/>
        <v>856</v>
      </c>
    </row>
    <row r="10203" spans="1:11" s="43" customFormat="1" ht="19.7" customHeight="1" x14ac:dyDescent="0.25">
      <c r="A10203" s="43" t="s">
        <v>163</v>
      </c>
      <c r="B10203" s="1" t="s">
        <v>316</v>
      </c>
      <c r="C10203" s="1" t="s">
        <v>269</v>
      </c>
      <c r="D10203" s="1" t="s">
        <v>268</v>
      </c>
      <c r="E10203" s="45" t="str">
        <f>VLOOKUP(C10203,PROCV!E$50:G$126,3,0)</f>
        <v>NA</v>
      </c>
      <c r="F10203" s="1" t="s">
        <v>416</v>
      </c>
      <c r="G10203" s="1" t="s">
        <v>236</v>
      </c>
      <c r="H10203" s="1">
        <v>2017</v>
      </c>
      <c r="I10203" s="60">
        <f>VLOOKUP(H10203,PROCV!E$33:F$44,2,0)</f>
        <v>1</v>
      </c>
      <c r="J10203" s="71">
        <v>12944</v>
      </c>
      <c r="K10203" s="44">
        <f t="shared" si="159"/>
        <v>12944</v>
      </c>
    </row>
    <row r="10204" spans="1:11" s="43" customFormat="1" ht="19.7" customHeight="1" x14ac:dyDescent="0.25">
      <c r="A10204" s="43" t="s">
        <v>163</v>
      </c>
      <c r="B10204" s="1" t="s">
        <v>316</v>
      </c>
      <c r="C10204" s="1" t="s">
        <v>269</v>
      </c>
      <c r="D10204" s="1" t="s">
        <v>268</v>
      </c>
      <c r="E10204" s="45" t="str">
        <f>VLOOKUP(C10204,PROCV!E$50:G$126,3,0)</f>
        <v>NA</v>
      </c>
      <c r="F10204" s="1" t="s">
        <v>416</v>
      </c>
      <c r="G10204" s="1" t="s">
        <v>236</v>
      </c>
      <c r="H10204" s="1">
        <v>2017</v>
      </c>
      <c r="I10204" s="60">
        <f>VLOOKUP(H10204,PROCV!E$33:F$44,2,0)</f>
        <v>1</v>
      </c>
      <c r="J10204" s="71">
        <v>139848</v>
      </c>
      <c r="K10204" s="44">
        <f t="shared" si="159"/>
        <v>139848</v>
      </c>
    </row>
    <row r="10205" spans="1:11" s="43" customFormat="1" ht="19.7" customHeight="1" x14ac:dyDescent="0.25">
      <c r="A10205" s="43" t="s">
        <v>163</v>
      </c>
      <c r="B10205" s="1" t="s">
        <v>316</v>
      </c>
      <c r="C10205" s="1" t="s">
        <v>269</v>
      </c>
      <c r="D10205" s="1" t="s">
        <v>268</v>
      </c>
      <c r="E10205" s="45" t="str">
        <f>VLOOKUP(C10205,PROCV!E$50:G$126,3,0)</f>
        <v>NA</v>
      </c>
      <c r="F10205" s="1" t="s">
        <v>416</v>
      </c>
      <c r="G10205" s="1" t="s">
        <v>236</v>
      </c>
      <c r="H10205" s="1">
        <v>2017</v>
      </c>
      <c r="I10205" s="60">
        <f>VLOOKUP(H10205,PROCV!E$33:F$44,2,0)</f>
        <v>1</v>
      </c>
      <c r="J10205" s="1">
        <v>336</v>
      </c>
      <c r="K10205" s="44">
        <f t="shared" si="159"/>
        <v>336</v>
      </c>
    </row>
    <row r="10206" spans="1:11" s="43" customFormat="1" ht="19.7" customHeight="1" x14ac:dyDescent="0.25">
      <c r="A10206" s="43" t="s">
        <v>163</v>
      </c>
      <c r="B10206" s="1" t="s">
        <v>316</v>
      </c>
      <c r="C10206" s="1" t="s">
        <v>260</v>
      </c>
      <c r="D10206" s="1" t="s">
        <v>259</v>
      </c>
      <c r="E10206" s="45" t="str">
        <f>VLOOKUP(C10206,PROCV!E$50:G$126,3,0)</f>
        <v>Audiovisual</v>
      </c>
      <c r="F10206" s="1" t="s">
        <v>416</v>
      </c>
      <c r="G10206" s="1" t="s">
        <v>236</v>
      </c>
      <c r="H10206" s="1">
        <v>2017</v>
      </c>
      <c r="I10206" s="60">
        <f>VLOOKUP(H10206,PROCV!E$33:F$44,2,0)</f>
        <v>1</v>
      </c>
      <c r="J10206" s="71">
        <v>3195</v>
      </c>
      <c r="K10206" s="44">
        <f t="shared" si="159"/>
        <v>3195</v>
      </c>
    </row>
    <row r="10207" spans="1:11" s="43" customFormat="1" ht="19.7" customHeight="1" x14ac:dyDescent="0.25">
      <c r="A10207" s="43" t="s">
        <v>163</v>
      </c>
      <c r="B10207" s="1" t="s">
        <v>316</v>
      </c>
      <c r="C10207" s="1" t="s">
        <v>256</v>
      </c>
      <c r="D10207" s="1" t="s">
        <v>255</v>
      </c>
      <c r="E10207" s="45" t="str">
        <f>VLOOKUP(C10207,PROCV!E$50:G$126,3,0)</f>
        <v>Audiovisual</v>
      </c>
      <c r="F10207" s="1" t="s">
        <v>416</v>
      </c>
      <c r="G10207" s="1" t="s">
        <v>236</v>
      </c>
      <c r="H10207" s="1">
        <v>2017</v>
      </c>
      <c r="I10207" s="60">
        <f>VLOOKUP(H10207,PROCV!E$33:F$44,2,0)</f>
        <v>1</v>
      </c>
      <c r="J10207" s="71">
        <v>136200</v>
      </c>
      <c r="K10207" s="44">
        <f t="shared" si="159"/>
        <v>136200</v>
      </c>
    </row>
    <row r="10208" spans="1:11" s="43" customFormat="1" ht="19.7" customHeight="1" x14ac:dyDescent="0.25">
      <c r="A10208" s="43" t="s">
        <v>163</v>
      </c>
      <c r="B10208" s="1" t="s">
        <v>316</v>
      </c>
      <c r="C10208" s="1" t="s">
        <v>252</v>
      </c>
      <c r="D10208" s="1" t="s">
        <v>251</v>
      </c>
      <c r="E10208" s="45" t="str">
        <f>VLOOKUP(C10208,PROCV!E$50:G$126,3,0)</f>
        <v>Audiovisual</v>
      </c>
      <c r="F10208" s="1" t="s">
        <v>416</v>
      </c>
      <c r="G10208" s="1" t="s">
        <v>236</v>
      </c>
      <c r="H10208" s="1">
        <v>2017</v>
      </c>
      <c r="I10208" s="60">
        <f>VLOOKUP(H10208,PROCV!E$33:F$44,2,0)</f>
        <v>1</v>
      </c>
      <c r="J10208" s="71">
        <v>37170</v>
      </c>
      <c r="K10208" s="44">
        <f t="shared" si="159"/>
        <v>37170</v>
      </c>
    </row>
    <row r="10209" spans="1:11" s="43" customFormat="1" ht="19.7" customHeight="1" x14ac:dyDescent="0.25">
      <c r="A10209" s="43" t="s">
        <v>163</v>
      </c>
      <c r="B10209" s="1" t="s">
        <v>316</v>
      </c>
      <c r="C10209" s="1" t="s">
        <v>250</v>
      </c>
      <c r="D10209" s="1" t="s">
        <v>249</v>
      </c>
      <c r="E10209" s="45" t="str">
        <f>VLOOKUP(C10209,PROCV!E$50:G$126,3,0)</f>
        <v>Audiovisual</v>
      </c>
      <c r="F10209" s="1" t="s">
        <v>416</v>
      </c>
      <c r="G10209" s="1" t="s">
        <v>236</v>
      </c>
      <c r="H10209" s="1">
        <v>2017</v>
      </c>
      <c r="I10209" s="60">
        <f>VLOOKUP(H10209,PROCV!E$33:F$44,2,0)</f>
        <v>1</v>
      </c>
      <c r="J10209" s="71">
        <v>45555</v>
      </c>
      <c r="K10209" s="44">
        <f t="shared" si="159"/>
        <v>45555</v>
      </c>
    </row>
    <row r="10210" spans="1:11" s="43" customFormat="1" ht="19.7" customHeight="1" x14ac:dyDescent="0.25">
      <c r="A10210" s="43" t="s">
        <v>163</v>
      </c>
      <c r="B10210" s="1" t="s">
        <v>316</v>
      </c>
      <c r="C10210" s="1" t="s">
        <v>250</v>
      </c>
      <c r="D10210" s="1" t="s">
        <v>249</v>
      </c>
      <c r="E10210" s="45" t="str">
        <f>VLOOKUP(C10210,PROCV!E$50:G$126,3,0)</f>
        <v>Audiovisual</v>
      </c>
      <c r="F10210" s="1" t="s">
        <v>416</v>
      </c>
      <c r="G10210" s="1" t="s">
        <v>236</v>
      </c>
      <c r="H10210" s="1">
        <v>2017</v>
      </c>
      <c r="I10210" s="60">
        <f>VLOOKUP(H10210,PROCV!E$33:F$44,2,0)</f>
        <v>1</v>
      </c>
      <c r="J10210" s="1">
        <v>258</v>
      </c>
      <c r="K10210" s="44">
        <f t="shared" si="159"/>
        <v>258</v>
      </c>
    </row>
    <row r="10211" spans="1:11" s="43" customFormat="1" ht="19.7" customHeight="1" x14ac:dyDescent="0.25">
      <c r="A10211" s="43" t="s">
        <v>163</v>
      </c>
      <c r="B10211" s="1" t="s">
        <v>316</v>
      </c>
      <c r="C10211" s="1" t="s">
        <v>250</v>
      </c>
      <c r="D10211" s="1" t="s">
        <v>249</v>
      </c>
      <c r="E10211" s="45" t="str">
        <f>VLOOKUP(C10211,PROCV!E$50:G$126,3,0)</f>
        <v>Audiovisual</v>
      </c>
      <c r="F10211" s="1" t="s">
        <v>416</v>
      </c>
      <c r="G10211" s="1" t="s">
        <v>236</v>
      </c>
      <c r="H10211" s="1">
        <v>2017</v>
      </c>
      <c r="I10211" s="60">
        <f>VLOOKUP(H10211,PROCV!E$33:F$44,2,0)</f>
        <v>1</v>
      </c>
      <c r="J10211" s="71">
        <v>190669</v>
      </c>
      <c r="K10211" s="44">
        <f t="shared" si="159"/>
        <v>190669</v>
      </c>
    </row>
    <row r="10212" spans="1:11" s="43" customFormat="1" ht="19.7" customHeight="1" x14ac:dyDescent="0.25">
      <c r="A10212" s="43" t="s">
        <v>163</v>
      </c>
      <c r="B10212" s="1" t="s">
        <v>316</v>
      </c>
      <c r="C10212" s="1" t="s">
        <v>332</v>
      </c>
      <c r="D10212" s="1" t="s">
        <v>331</v>
      </c>
      <c r="E10212" s="45" t="str">
        <f>VLOOKUP(C10212,PROCV!E$50:G$126,3,0)</f>
        <v>Artes Cênicas e Espetáculos</v>
      </c>
      <c r="F10212" s="1" t="s">
        <v>416</v>
      </c>
      <c r="G10212" s="1" t="s">
        <v>236</v>
      </c>
      <c r="H10212" s="1">
        <v>2017</v>
      </c>
      <c r="I10212" s="60">
        <f>VLOOKUP(H10212,PROCV!E$33:F$44,2,0)</f>
        <v>1</v>
      </c>
      <c r="J10212" s="71">
        <v>50320</v>
      </c>
      <c r="K10212" s="44">
        <f t="shared" si="159"/>
        <v>50320</v>
      </c>
    </row>
    <row r="10213" spans="1:11" s="43" customFormat="1" ht="19.7" customHeight="1" x14ac:dyDescent="0.25">
      <c r="A10213" s="43" t="s">
        <v>163</v>
      </c>
      <c r="B10213" s="1" t="s">
        <v>316</v>
      </c>
      <c r="C10213" s="1" t="s">
        <v>238</v>
      </c>
      <c r="D10213" s="1" t="s">
        <v>237</v>
      </c>
      <c r="E10213" s="45" t="str">
        <f>VLOOKUP(C10213,PROCV!E$50:G$126,3,0)</f>
        <v>Artes Cênicas e Espetáculos</v>
      </c>
      <c r="F10213" s="1" t="s">
        <v>416</v>
      </c>
      <c r="G10213" s="1" t="s">
        <v>236</v>
      </c>
      <c r="H10213" s="1">
        <v>2017</v>
      </c>
      <c r="I10213" s="60">
        <f>VLOOKUP(H10213,PROCV!E$33:F$44,2,0)</f>
        <v>1</v>
      </c>
      <c r="J10213" s="71">
        <v>9549</v>
      </c>
      <c r="K10213" s="44">
        <f t="shared" si="159"/>
        <v>9549</v>
      </c>
    </row>
    <row r="10214" spans="1:11" s="43" customFormat="1" ht="19.7" customHeight="1" x14ac:dyDescent="0.25">
      <c r="A10214" s="43" t="s">
        <v>163</v>
      </c>
      <c r="B10214" s="1" t="s">
        <v>316</v>
      </c>
      <c r="C10214" s="1" t="s">
        <v>238</v>
      </c>
      <c r="D10214" s="1" t="s">
        <v>237</v>
      </c>
      <c r="E10214" s="45" t="str">
        <f>VLOOKUP(C10214,PROCV!E$50:G$126,3,0)</f>
        <v>Artes Cênicas e Espetáculos</v>
      </c>
      <c r="F10214" s="1" t="s">
        <v>416</v>
      </c>
      <c r="G10214" s="1" t="s">
        <v>236</v>
      </c>
      <c r="H10214" s="1">
        <v>2017</v>
      </c>
      <c r="I10214" s="60">
        <f>VLOOKUP(H10214,PROCV!E$33:F$44,2,0)</f>
        <v>1</v>
      </c>
      <c r="J10214" s="71">
        <v>43376</v>
      </c>
      <c r="K10214" s="44">
        <f t="shared" si="159"/>
        <v>43376</v>
      </c>
    </row>
    <row r="10215" spans="1:11" s="43" customFormat="1" ht="19.7" customHeight="1" x14ac:dyDescent="0.25">
      <c r="A10215" s="43" t="s">
        <v>163</v>
      </c>
      <c r="B10215" s="1" t="s">
        <v>316</v>
      </c>
      <c r="C10215" s="1" t="s">
        <v>301</v>
      </c>
      <c r="D10215" s="1" t="s">
        <v>300</v>
      </c>
      <c r="E10215" s="45" t="str">
        <f>VLOOKUP(C10215,PROCV!E$50:G$126,3,0)</f>
        <v>Patrimônio</v>
      </c>
      <c r="F10215" s="1" t="s">
        <v>416</v>
      </c>
      <c r="G10215" s="1" t="s">
        <v>236</v>
      </c>
      <c r="H10215" s="1">
        <v>2017</v>
      </c>
      <c r="I10215" s="60">
        <f>VLOOKUP(H10215,PROCV!E$33:F$44,2,0)</f>
        <v>1</v>
      </c>
      <c r="J10215" s="71">
        <v>1084</v>
      </c>
      <c r="K10215" s="44">
        <f t="shared" si="159"/>
        <v>1084</v>
      </c>
    </row>
    <row r="10216" spans="1:11" s="43" customFormat="1" ht="19.7" customHeight="1" x14ac:dyDescent="0.25">
      <c r="A10216" s="43" t="s">
        <v>157</v>
      </c>
      <c r="B10216" s="1" t="s">
        <v>292</v>
      </c>
      <c r="C10216" s="1" t="s">
        <v>289</v>
      </c>
      <c r="D10216" s="1" t="s">
        <v>288</v>
      </c>
      <c r="E10216" s="45" t="str">
        <f>VLOOKUP(C10216,PROCV!E$50:G$126,3,0)</f>
        <v>Editorial</v>
      </c>
      <c r="F10216" s="1" t="s">
        <v>416</v>
      </c>
      <c r="G10216" s="1" t="s">
        <v>236</v>
      </c>
      <c r="H10216" s="1">
        <v>2017</v>
      </c>
      <c r="I10216" s="60">
        <f>VLOOKUP(H10216,PROCV!E$33:F$44,2,0)</f>
        <v>1</v>
      </c>
      <c r="J10216" s="71">
        <v>50000</v>
      </c>
      <c r="K10216" s="44">
        <f t="shared" si="159"/>
        <v>50000</v>
      </c>
    </row>
    <row r="10217" spans="1:11" s="43" customFormat="1" ht="19.7" customHeight="1" x14ac:dyDescent="0.25">
      <c r="A10217" s="43" t="s">
        <v>157</v>
      </c>
      <c r="B10217" s="1" t="s">
        <v>292</v>
      </c>
      <c r="C10217" s="1" t="s">
        <v>287</v>
      </c>
      <c r="D10217" s="1" t="s">
        <v>286</v>
      </c>
      <c r="E10217" s="45" t="str">
        <f>VLOOKUP(C10217,PROCV!E$50:G$126,3,0)</f>
        <v>Música</v>
      </c>
      <c r="F10217" s="1" t="s">
        <v>416</v>
      </c>
      <c r="G10217" s="1" t="s">
        <v>236</v>
      </c>
      <c r="H10217" s="1">
        <v>2017</v>
      </c>
      <c r="I10217" s="60">
        <f>VLOOKUP(H10217,PROCV!E$33:F$44,2,0)</f>
        <v>1</v>
      </c>
      <c r="J10217" s="71">
        <v>29353</v>
      </c>
      <c r="K10217" s="44">
        <f t="shared" si="159"/>
        <v>29353</v>
      </c>
    </row>
    <row r="10218" spans="1:11" s="43" customFormat="1" ht="19.7" customHeight="1" x14ac:dyDescent="0.25">
      <c r="A10218" s="43" t="s">
        <v>157</v>
      </c>
      <c r="B10218" s="1" t="s">
        <v>292</v>
      </c>
      <c r="C10218" s="1" t="s">
        <v>256</v>
      </c>
      <c r="D10218" s="1" t="s">
        <v>255</v>
      </c>
      <c r="E10218" s="45" t="str">
        <f>VLOOKUP(C10218,PROCV!E$50:G$126,3,0)</f>
        <v>Audiovisual</v>
      </c>
      <c r="F10218" s="1" t="s">
        <v>416</v>
      </c>
      <c r="G10218" s="1" t="s">
        <v>265</v>
      </c>
      <c r="H10218" s="1">
        <v>2017</v>
      </c>
      <c r="I10218" s="60">
        <f>VLOOKUP(H10218,PROCV!E$33:F$44,2,0)</f>
        <v>1</v>
      </c>
      <c r="J10218" s="71">
        <v>173200</v>
      </c>
      <c r="K10218" s="44">
        <f t="shared" si="159"/>
        <v>173200</v>
      </c>
    </row>
    <row r="10219" spans="1:11" s="43" customFormat="1" ht="19.7" customHeight="1" x14ac:dyDescent="0.25">
      <c r="A10219" s="43" t="s">
        <v>157</v>
      </c>
      <c r="B10219" s="1" t="s">
        <v>292</v>
      </c>
      <c r="C10219" s="1" t="s">
        <v>256</v>
      </c>
      <c r="D10219" s="1" t="s">
        <v>255</v>
      </c>
      <c r="E10219" s="45" t="str">
        <f>VLOOKUP(C10219,PROCV!E$50:G$126,3,0)</f>
        <v>Audiovisual</v>
      </c>
      <c r="F10219" s="1" t="s">
        <v>416</v>
      </c>
      <c r="G10219" s="1" t="s">
        <v>265</v>
      </c>
      <c r="H10219" s="1">
        <v>2017</v>
      </c>
      <c r="I10219" s="60">
        <f>VLOOKUP(H10219,PROCV!E$33:F$44,2,0)</f>
        <v>1</v>
      </c>
      <c r="J10219" s="71">
        <v>1039500</v>
      </c>
      <c r="K10219" s="44">
        <f t="shared" si="159"/>
        <v>1039500</v>
      </c>
    </row>
    <row r="10220" spans="1:11" s="43" customFormat="1" ht="19.7" customHeight="1" x14ac:dyDescent="0.25">
      <c r="A10220" s="43" t="s">
        <v>157</v>
      </c>
      <c r="B10220" s="1" t="s">
        <v>292</v>
      </c>
      <c r="C10220" s="1" t="s">
        <v>256</v>
      </c>
      <c r="D10220" s="1" t="s">
        <v>255</v>
      </c>
      <c r="E10220" s="45" t="str">
        <f>VLOOKUP(C10220,PROCV!E$50:G$126,3,0)</f>
        <v>Audiovisual</v>
      </c>
      <c r="F10220" s="1" t="s">
        <v>416</v>
      </c>
      <c r="G10220" s="1" t="s">
        <v>265</v>
      </c>
      <c r="H10220" s="1">
        <v>2017</v>
      </c>
      <c r="I10220" s="60">
        <f>VLOOKUP(H10220,PROCV!E$33:F$44,2,0)</f>
        <v>1</v>
      </c>
      <c r="J10220" s="71">
        <v>173200</v>
      </c>
      <c r="K10220" s="44">
        <f t="shared" si="159"/>
        <v>173200</v>
      </c>
    </row>
    <row r="10221" spans="1:11" s="43" customFormat="1" ht="19.7" customHeight="1" x14ac:dyDescent="0.25">
      <c r="A10221" s="43" t="s">
        <v>157</v>
      </c>
      <c r="B10221" s="1" t="s">
        <v>292</v>
      </c>
      <c r="C10221" s="1" t="s">
        <v>246</v>
      </c>
      <c r="D10221" s="1" t="s">
        <v>245</v>
      </c>
      <c r="E10221" s="45" t="str">
        <f>VLOOKUP(C10221,PROCV!E$50:G$126,3,0)</f>
        <v>Artes Cênicas e Espetáculos</v>
      </c>
      <c r="F10221" s="1" t="s">
        <v>416</v>
      </c>
      <c r="G10221" s="1" t="s">
        <v>236</v>
      </c>
      <c r="H10221" s="1">
        <v>2017</v>
      </c>
      <c r="I10221" s="60">
        <f>VLOOKUP(H10221,PROCV!E$33:F$44,2,0)</f>
        <v>1</v>
      </c>
      <c r="J10221" s="71">
        <v>14325</v>
      </c>
      <c r="K10221" s="44">
        <f t="shared" si="159"/>
        <v>14325</v>
      </c>
    </row>
    <row r="10222" spans="1:11" s="43" customFormat="1" ht="19.7" customHeight="1" x14ac:dyDescent="0.25">
      <c r="A10222" s="43" t="s">
        <v>177</v>
      </c>
      <c r="B10222" s="1" t="s">
        <v>242</v>
      </c>
      <c r="C10222" s="1" t="s">
        <v>291</v>
      </c>
      <c r="D10222" s="1" t="s">
        <v>290</v>
      </c>
      <c r="E10222" s="45" t="str">
        <f>VLOOKUP(C10222,PROCV!E$50:G$126,3,0)</f>
        <v>NA</v>
      </c>
      <c r="F10222" s="1" t="s">
        <v>416</v>
      </c>
      <c r="G10222" s="1" t="s">
        <v>236</v>
      </c>
      <c r="H10222" s="1">
        <v>2017</v>
      </c>
      <c r="I10222" s="60">
        <f>VLOOKUP(H10222,PROCV!E$33:F$44,2,0)</f>
        <v>1</v>
      </c>
      <c r="J10222" s="71">
        <v>24764</v>
      </c>
      <c r="K10222" s="44">
        <f t="shared" si="159"/>
        <v>24764</v>
      </c>
    </row>
    <row r="10223" spans="1:11" s="43" customFormat="1" ht="19.7" customHeight="1" x14ac:dyDescent="0.25">
      <c r="A10223" s="43" t="s">
        <v>177</v>
      </c>
      <c r="B10223" s="1" t="s">
        <v>242</v>
      </c>
      <c r="C10223" s="1" t="s">
        <v>291</v>
      </c>
      <c r="D10223" s="1" t="s">
        <v>290</v>
      </c>
      <c r="E10223" s="45" t="str">
        <f>VLOOKUP(C10223,PROCV!E$50:G$126,3,0)</f>
        <v>NA</v>
      </c>
      <c r="F10223" s="1" t="s">
        <v>416</v>
      </c>
      <c r="G10223" s="1" t="s">
        <v>236</v>
      </c>
      <c r="H10223" s="1">
        <v>2017</v>
      </c>
      <c r="I10223" s="60">
        <f>VLOOKUP(H10223,PROCV!E$33:F$44,2,0)</f>
        <v>1</v>
      </c>
      <c r="J10223" s="71">
        <v>1111755</v>
      </c>
      <c r="K10223" s="44">
        <f t="shared" si="159"/>
        <v>1111755</v>
      </c>
    </row>
    <row r="10224" spans="1:11" s="43" customFormat="1" ht="19.7" customHeight="1" x14ac:dyDescent="0.25">
      <c r="A10224" s="43" t="s">
        <v>177</v>
      </c>
      <c r="B10224" s="1" t="s">
        <v>242</v>
      </c>
      <c r="C10224" s="1" t="s">
        <v>291</v>
      </c>
      <c r="D10224" s="1" t="s">
        <v>290</v>
      </c>
      <c r="E10224" s="45" t="str">
        <f>VLOOKUP(C10224,PROCV!E$50:G$126,3,0)</f>
        <v>NA</v>
      </c>
      <c r="F10224" s="1" t="s">
        <v>416</v>
      </c>
      <c r="G10224" s="1" t="s">
        <v>236</v>
      </c>
      <c r="H10224" s="1">
        <v>2017</v>
      </c>
      <c r="I10224" s="60">
        <f>VLOOKUP(H10224,PROCV!E$33:F$44,2,0)</f>
        <v>1</v>
      </c>
      <c r="J10224" s="71">
        <v>24002</v>
      </c>
      <c r="K10224" s="44">
        <f t="shared" si="159"/>
        <v>24002</v>
      </c>
    </row>
    <row r="10225" spans="1:11" s="43" customFormat="1" ht="19.7" customHeight="1" x14ac:dyDescent="0.25">
      <c r="A10225" s="43" t="s">
        <v>177</v>
      </c>
      <c r="B10225" s="1" t="s">
        <v>242</v>
      </c>
      <c r="C10225" s="1" t="s">
        <v>291</v>
      </c>
      <c r="D10225" s="1" t="s">
        <v>290</v>
      </c>
      <c r="E10225" s="45" t="str">
        <f>VLOOKUP(C10225,PROCV!E$50:G$126,3,0)</f>
        <v>NA</v>
      </c>
      <c r="F10225" s="1" t="s">
        <v>416</v>
      </c>
      <c r="G10225" s="1" t="s">
        <v>236</v>
      </c>
      <c r="H10225" s="1">
        <v>2017</v>
      </c>
      <c r="I10225" s="60">
        <f>VLOOKUP(H10225,PROCV!E$33:F$44,2,0)</f>
        <v>1</v>
      </c>
      <c r="J10225" s="1">
        <v>195</v>
      </c>
      <c r="K10225" s="44">
        <f t="shared" si="159"/>
        <v>195</v>
      </c>
    </row>
    <row r="10226" spans="1:11" s="43" customFormat="1" ht="19.7" customHeight="1" x14ac:dyDescent="0.25">
      <c r="A10226" s="43" t="s">
        <v>177</v>
      </c>
      <c r="B10226" s="1" t="s">
        <v>242</v>
      </c>
      <c r="C10226" s="1" t="s">
        <v>320</v>
      </c>
      <c r="D10226" s="1" t="s">
        <v>319</v>
      </c>
      <c r="E10226" s="45" t="str">
        <f>VLOOKUP(C10226,PROCV!E$50:G$126,3,0)</f>
        <v>Música</v>
      </c>
      <c r="F10226" s="1" t="s">
        <v>416</v>
      </c>
      <c r="G10226" s="1" t="s">
        <v>236</v>
      </c>
      <c r="H10226" s="1">
        <v>2017</v>
      </c>
      <c r="I10226" s="60">
        <f>VLOOKUP(H10226,PROCV!E$33:F$44,2,0)</f>
        <v>1</v>
      </c>
      <c r="J10226" s="71">
        <v>1697</v>
      </c>
      <c r="K10226" s="44">
        <f t="shared" si="159"/>
        <v>1697</v>
      </c>
    </row>
    <row r="10227" spans="1:11" s="43" customFormat="1" ht="19.7" customHeight="1" x14ac:dyDescent="0.25">
      <c r="A10227" s="43" t="s">
        <v>177</v>
      </c>
      <c r="B10227" s="1" t="s">
        <v>242</v>
      </c>
      <c r="C10227" s="1" t="s">
        <v>289</v>
      </c>
      <c r="D10227" s="1" t="s">
        <v>288</v>
      </c>
      <c r="E10227" s="45" t="str">
        <f>VLOOKUP(C10227,PROCV!E$50:G$126,3,0)</f>
        <v>Editorial</v>
      </c>
      <c r="F10227" s="1" t="s">
        <v>416</v>
      </c>
      <c r="G10227" s="1" t="s">
        <v>236</v>
      </c>
      <c r="H10227" s="1">
        <v>2017</v>
      </c>
      <c r="I10227" s="60">
        <f>VLOOKUP(H10227,PROCV!E$33:F$44,2,0)</f>
        <v>1</v>
      </c>
      <c r="J10227" s="71">
        <v>92000</v>
      </c>
      <c r="K10227" s="44">
        <f t="shared" si="159"/>
        <v>92000</v>
      </c>
    </row>
    <row r="10228" spans="1:11" s="43" customFormat="1" ht="19.7" customHeight="1" x14ac:dyDescent="0.25">
      <c r="A10228" s="43" t="s">
        <v>177</v>
      </c>
      <c r="B10228" s="1" t="s">
        <v>242</v>
      </c>
      <c r="C10228" s="1" t="s">
        <v>289</v>
      </c>
      <c r="D10228" s="1" t="s">
        <v>288</v>
      </c>
      <c r="E10228" s="45" t="str">
        <f>VLOOKUP(C10228,PROCV!E$50:G$126,3,0)</f>
        <v>Editorial</v>
      </c>
      <c r="F10228" s="1" t="s">
        <v>416</v>
      </c>
      <c r="G10228" s="1" t="s">
        <v>236</v>
      </c>
      <c r="H10228" s="1">
        <v>2017</v>
      </c>
      <c r="I10228" s="60">
        <f>VLOOKUP(H10228,PROCV!E$33:F$44,2,0)</f>
        <v>1</v>
      </c>
      <c r="J10228" s="71">
        <v>204720</v>
      </c>
      <c r="K10228" s="44">
        <f t="shared" si="159"/>
        <v>204720</v>
      </c>
    </row>
    <row r="10229" spans="1:11" s="43" customFormat="1" ht="19.7" customHeight="1" x14ac:dyDescent="0.25">
      <c r="A10229" s="43" t="s">
        <v>177</v>
      </c>
      <c r="B10229" s="1" t="s">
        <v>242</v>
      </c>
      <c r="C10229" s="1" t="s">
        <v>289</v>
      </c>
      <c r="D10229" s="1" t="s">
        <v>288</v>
      </c>
      <c r="E10229" s="45" t="str">
        <f>VLOOKUP(C10229,PROCV!E$50:G$126,3,0)</f>
        <v>Editorial</v>
      </c>
      <c r="F10229" s="1" t="s">
        <v>416</v>
      </c>
      <c r="G10229" s="1" t="s">
        <v>236</v>
      </c>
      <c r="H10229" s="1">
        <v>2017</v>
      </c>
      <c r="I10229" s="60">
        <f>VLOOKUP(H10229,PROCV!E$33:F$44,2,0)</f>
        <v>1</v>
      </c>
      <c r="J10229" s="71">
        <v>84877</v>
      </c>
      <c r="K10229" s="44">
        <f t="shared" si="159"/>
        <v>84877</v>
      </c>
    </row>
    <row r="10230" spans="1:11" s="43" customFormat="1" ht="19.7" customHeight="1" x14ac:dyDescent="0.25">
      <c r="A10230" s="43" t="s">
        <v>177</v>
      </c>
      <c r="B10230" s="1" t="s">
        <v>242</v>
      </c>
      <c r="C10230" s="1" t="s">
        <v>289</v>
      </c>
      <c r="D10230" s="1" t="s">
        <v>288</v>
      </c>
      <c r="E10230" s="45" t="str">
        <f>VLOOKUP(C10230,PROCV!E$50:G$126,3,0)</f>
        <v>Editorial</v>
      </c>
      <c r="F10230" s="1" t="s">
        <v>416</v>
      </c>
      <c r="G10230" s="1" t="s">
        <v>236</v>
      </c>
      <c r="H10230" s="1">
        <v>2017</v>
      </c>
      <c r="I10230" s="60">
        <f>VLOOKUP(H10230,PROCV!E$33:F$44,2,0)</f>
        <v>1</v>
      </c>
      <c r="J10230" s="71">
        <v>104201</v>
      </c>
      <c r="K10230" s="44">
        <f t="shared" si="159"/>
        <v>104201</v>
      </c>
    </row>
    <row r="10231" spans="1:11" s="43" customFormat="1" ht="19.7" customHeight="1" x14ac:dyDescent="0.25">
      <c r="A10231" s="43" t="s">
        <v>177</v>
      </c>
      <c r="B10231" s="1" t="s">
        <v>242</v>
      </c>
      <c r="C10231" s="1" t="s">
        <v>287</v>
      </c>
      <c r="D10231" s="1" t="s">
        <v>286</v>
      </c>
      <c r="E10231" s="45" t="str">
        <f>VLOOKUP(C10231,PROCV!E$50:G$126,3,0)</f>
        <v>Música</v>
      </c>
      <c r="F10231" s="1" t="s">
        <v>416</v>
      </c>
      <c r="G10231" s="1" t="s">
        <v>236</v>
      </c>
      <c r="H10231" s="1">
        <v>2017</v>
      </c>
      <c r="I10231" s="60">
        <f>VLOOKUP(H10231,PROCV!E$33:F$44,2,0)</f>
        <v>1</v>
      </c>
      <c r="J10231" s="71">
        <v>3838</v>
      </c>
      <c r="K10231" s="44">
        <f t="shared" si="159"/>
        <v>3838</v>
      </c>
    </row>
    <row r="10232" spans="1:11" s="43" customFormat="1" ht="19.7" customHeight="1" x14ac:dyDescent="0.25">
      <c r="A10232" s="43" t="s">
        <v>177</v>
      </c>
      <c r="B10232" s="1" t="s">
        <v>242</v>
      </c>
      <c r="C10232" s="1" t="s">
        <v>287</v>
      </c>
      <c r="D10232" s="1" t="s">
        <v>286</v>
      </c>
      <c r="E10232" s="45" t="str">
        <f>VLOOKUP(C10232,PROCV!E$50:G$126,3,0)</f>
        <v>Música</v>
      </c>
      <c r="F10232" s="1" t="s">
        <v>416</v>
      </c>
      <c r="G10232" s="1" t="s">
        <v>236</v>
      </c>
      <c r="H10232" s="1">
        <v>2017</v>
      </c>
      <c r="I10232" s="60">
        <f>VLOOKUP(H10232,PROCV!E$33:F$44,2,0)</f>
        <v>1</v>
      </c>
      <c r="J10232" s="71">
        <v>52965</v>
      </c>
      <c r="K10232" s="44">
        <f t="shared" si="159"/>
        <v>52965</v>
      </c>
    </row>
    <row r="10233" spans="1:11" s="43" customFormat="1" ht="19.7" customHeight="1" x14ac:dyDescent="0.25">
      <c r="A10233" s="43" t="s">
        <v>177</v>
      </c>
      <c r="B10233" s="1" t="s">
        <v>242</v>
      </c>
      <c r="C10233" s="1" t="s">
        <v>287</v>
      </c>
      <c r="D10233" s="1" t="s">
        <v>286</v>
      </c>
      <c r="E10233" s="45" t="str">
        <f>VLOOKUP(C10233,PROCV!E$50:G$126,3,0)</f>
        <v>Música</v>
      </c>
      <c r="F10233" s="1" t="s">
        <v>416</v>
      </c>
      <c r="G10233" s="1" t="s">
        <v>236</v>
      </c>
      <c r="H10233" s="1">
        <v>2017</v>
      </c>
      <c r="I10233" s="60">
        <f>VLOOKUP(H10233,PROCV!E$33:F$44,2,0)</f>
        <v>1</v>
      </c>
      <c r="J10233" s="71">
        <v>4388</v>
      </c>
      <c r="K10233" s="44">
        <f t="shared" si="159"/>
        <v>4388</v>
      </c>
    </row>
    <row r="10234" spans="1:11" s="43" customFormat="1" ht="19.7" customHeight="1" x14ac:dyDescent="0.25">
      <c r="A10234" s="43" t="s">
        <v>177</v>
      </c>
      <c r="B10234" s="1" t="s">
        <v>242</v>
      </c>
      <c r="C10234" s="1" t="s">
        <v>285</v>
      </c>
      <c r="D10234" s="1" t="s">
        <v>284</v>
      </c>
      <c r="E10234" s="45" t="str">
        <f>VLOOKUP(C10234,PROCV!E$50:G$126,3,0)</f>
        <v>Editorial</v>
      </c>
      <c r="F10234" s="1" t="s">
        <v>416</v>
      </c>
      <c r="G10234" s="1" t="s">
        <v>236</v>
      </c>
      <c r="H10234" s="1">
        <v>2017</v>
      </c>
      <c r="I10234" s="60">
        <f>VLOOKUP(H10234,PROCV!E$33:F$44,2,0)</f>
        <v>1</v>
      </c>
      <c r="J10234" s="71">
        <v>182427</v>
      </c>
      <c r="K10234" s="44">
        <f t="shared" si="159"/>
        <v>182427</v>
      </c>
    </row>
    <row r="10235" spans="1:11" s="43" customFormat="1" ht="19.7" customHeight="1" x14ac:dyDescent="0.25">
      <c r="A10235" s="43" t="s">
        <v>177</v>
      </c>
      <c r="B10235" s="1" t="s">
        <v>242</v>
      </c>
      <c r="C10235" s="1" t="s">
        <v>285</v>
      </c>
      <c r="D10235" s="1" t="s">
        <v>284</v>
      </c>
      <c r="E10235" s="45" t="str">
        <f>VLOOKUP(C10235,PROCV!E$50:G$126,3,0)</f>
        <v>Editorial</v>
      </c>
      <c r="F10235" s="1" t="s">
        <v>416</v>
      </c>
      <c r="G10235" s="1" t="s">
        <v>236</v>
      </c>
      <c r="H10235" s="1">
        <v>2017</v>
      </c>
      <c r="I10235" s="60">
        <f>VLOOKUP(H10235,PROCV!E$33:F$44,2,0)</f>
        <v>1</v>
      </c>
      <c r="J10235" s="71">
        <v>117578</v>
      </c>
      <c r="K10235" s="44">
        <f t="shared" si="159"/>
        <v>117578</v>
      </c>
    </row>
    <row r="10236" spans="1:11" s="43" customFormat="1" ht="19.7" customHeight="1" x14ac:dyDescent="0.25">
      <c r="A10236" s="43" t="s">
        <v>177</v>
      </c>
      <c r="B10236" s="1" t="s">
        <v>242</v>
      </c>
      <c r="C10236" s="1" t="s">
        <v>285</v>
      </c>
      <c r="D10236" s="1" t="s">
        <v>284</v>
      </c>
      <c r="E10236" s="45" t="str">
        <f>VLOOKUP(C10236,PROCV!E$50:G$126,3,0)</f>
        <v>Editorial</v>
      </c>
      <c r="F10236" s="1" t="s">
        <v>416</v>
      </c>
      <c r="G10236" s="1" t="s">
        <v>236</v>
      </c>
      <c r="H10236" s="1">
        <v>2017</v>
      </c>
      <c r="I10236" s="60">
        <f>VLOOKUP(H10236,PROCV!E$33:F$44,2,0)</f>
        <v>1</v>
      </c>
      <c r="J10236" s="71">
        <v>56524</v>
      </c>
      <c r="K10236" s="44">
        <f t="shared" si="159"/>
        <v>56524</v>
      </c>
    </row>
    <row r="10237" spans="1:11" s="43" customFormat="1" ht="19.7" customHeight="1" x14ac:dyDescent="0.25">
      <c r="A10237" s="43" t="s">
        <v>177</v>
      </c>
      <c r="B10237" s="1" t="s">
        <v>242</v>
      </c>
      <c r="C10237" s="1" t="s">
        <v>285</v>
      </c>
      <c r="D10237" s="1" t="s">
        <v>284</v>
      </c>
      <c r="E10237" s="45" t="str">
        <f>VLOOKUP(C10237,PROCV!E$50:G$126,3,0)</f>
        <v>Editorial</v>
      </c>
      <c r="F10237" s="1" t="s">
        <v>416</v>
      </c>
      <c r="G10237" s="1" t="s">
        <v>236</v>
      </c>
      <c r="H10237" s="1">
        <v>2017</v>
      </c>
      <c r="I10237" s="60">
        <f>VLOOKUP(H10237,PROCV!E$33:F$44,2,0)</f>
        <v>1</v>
      </c>
      <c r="J10237" s="71">
        <v>3079800</v>
      </c>
      <c r="K10237" s="44">
        <f t="shared" si="159"/>
        <v>3079800</v>
      </c>
    </row>
    <row r="10238" spans="1:11" s="43" customFormat="1" ht="19.7" customHeight="1" x14ac:dyDescent="0.25">
      <c r="A10238" s="43" t="s">
        <v>177</v>
      </c>
      <c r="B10238" s="1" t="s">
        <v>242</v>
      </c>
      <c r="C10238" s="1" t="s">
        <v>283</v>
      </c>
      <c r="D10238" s="1" t="s">
        <v>282</v>
      </c>
      <c r="E10238" s="45" t="str">
        <f>VLOOKUP(C10238,PROCV!E$50:G$126,3,0)</f>
        <v>Editorial</v>
      </c>
      <c r="F10238" s="1" t="s">
        <v>416</v>
      </c>
      <c r="G10238" s="1" t="s">
        <v>236</v>
      </c>
      <c r="H10238" s="1">
        <v>2017</v>
      </c>
      <c r="I10238" s="60">
        <f>VLOOKUP(H10238,PROCV!E$33:F$44,2,0)</f>
        <v>1</v>
      </c>
      <c r="J10238" s="71">
        <v>120000</v>
      </c>
      <c r="K10238" s="44">
        <f t="shared" si="159"/>
        <v>120000</v>
      </c>
    </row>
    <row r="10239" spans="1:11" s="43" customFormat="1" ht="19.7" customHeight="1" x14ac:dyDescent="0.25">
      <c r="A10239" s="43" t="s">
        <v>177</v>
      </c>
      <c r="B10239" s="1" t="s">
        <v>242</v>
      </c>
      <c r="C10239" s="1" t="s">
        <v>283</v>
      </c>
      <c r="D10239" s="1" t="s">
        <v>282</v>
      </c>
      <c r="E10239" s="45" t="str">
        <f>VLOOKUP(C10239,PROCV!E$50:G$126,3,0)</f>
        <v>Editorial</v>
      </c>
      <c r="F10239" s="1" t="s">
        <v>416</v>
      </c>
      <c r="G10239" s="1" t="s">
        <v>236</v>
      </c>
      <c r="H10239" s="1">
        <v>2017</v>
      </c>
      <c r="I10239" s="60">
        <f>VLOOKUP(H10239,PROCV!E$33:F$44,2,0)</f>
        <v>1</v>
      </c>
      <c r="J10239" s="71">
        <v>19420</v>
      </c>
      <c r="K10239" s="44">
        <f t="shared" si="159"/>
        <v>19420</v>
      </c>
    </row>
    <row r="10240" spans="1:11" s="43" customFormat="1" ht="19.7" customHeight="1" x14ac:dyDescent="0.25">
      <c r="A10240" s="43" t="s">
        <v>177</v>
      </c>
      <c r="B10240" s="1" t="s">
        <v>242</v>
      </c>
      <c r="C10240" s="1" t="s">
        <v>281</v>
      </c>
      <c r="D10240" s="1" t="s">
        <v>280</v>
      </c>
      <c r="E10240" s="45" t="str">
        <f>VLOOKUP(C10240,PROCV!E$50:G$126,3,0)</f>
        <v>Música</v>
      </c>
      <c r="F10240" s="1" t="s">
        <v>416</v>
      </c>
      <c r="G10240" s="1" t="s">
        <v>236</v>
      </c>
      <c r="H10240" s="1">
        <v>2017</v>
      </c>
      <c r="I10240" s="60">
        <f>VLOOKUP(H10240,PROCV!E$33:F$44,2,0)</f>
        <v>1</v>
      </c>
      <c r="J10240" s="71">
        <v>1697</v>
      </c>
      <c r="K10240" s="44">
        <f t="shared" si="159"/>
        <v>1697</v>
      </c>
    </row>
    <row r="10241" spans="1:11" s="43" customFormat="1" ht="19.7" customHeight="1" x14ac:dyDescent="0.25">
      <c r="A10241" s="43" t="s">
        <v>177</v>
      </c>
      <c r="B10241" s="1" t="s">
        <v>242</v>
      </c>
      <c r="C10241" s="1" t="s">
        <v>279</v>
      </c>
      <c r="D10241" s="1" t="s">
        <v>278</v>
      </c>
      <c r="E10241" s="45" t="str">
        <f>VLOOKUP(C10241,PROCV!E$50:G$126,3,0)</f>
        <v>Editorial</v>
      </c>
      <c r="F10241" s="1" t="s">
        <v>416</v>
      </c>
      <c r="G10241" s="1" t="s">
        <v>236</v>
      </c>
      <c r="H10241" s="1">
        <v>2017</v>
      </c>
      <c r="I10241" s="60">
        <f>VLOOKUP(H10241,PROCV!E$33:F$44,2,0)</f>
        <v>1</v>
      </c>
      <c r="J10241" s="1">
        <v>345</v>
      </c>
      <c r="K10241" s="44">
        <f t="shared" si="159"/>
        <v>345</v>
      </c>
    </row>
    <row r="10242" spans="1:11" s="43" customFormat="1" ht="19.7" customHeight="1" x14ac:dyDescent="0.25">
      <c r="A10242" s="43" t="s">
        <v>177</v>
      </c>
      <c r="B10242" s="1" t="s">
        <v>242</v>
      </c>
      <c r="C10242" s="1" t="s">
        <v>279</v>
      </c>
      <c r="D10242" s="1" t="s">
        <v>278</v>
      </c>
      <c r="E10242" s="45" t="str">
        <f>VLOOKUP(C10242,PROCV!E$50:G$126,3,0)</f>
        <v>Editorial</v>
      </c>
      <c r="F10242" s="1" t="s">
        <v>416</v>
      </c>
      <c r="G10242" s="1" t="s">
        <v>236</v>
      </c>
      <c r="H10242" s="1">
        <v>2017</v>
      </c>
      <c r="I10242" s="60">
        <f>VLOOKUP(H10242,PROCV!E$33:F$44,2,0)</f>
        <v>1</v>
      </c>
      <c r="J10242" s="71">
        <v>172795</v>
      </c>
      <c r="K10242" s="44">
        <f t="shared" si="159"/>
        <v>172795</v>
      </c>
    </row>
    <row r="10243" spans="1:11" s="43" customFormat="1" ht="19.7" customHeight="1" x14ac:dyDescent="0.25">
      <c r="A10243" s="43" t="s">
        <v>177</v>
      </c>
      <c r="B10243" s="1" t="s">
        <v>242</v>
      </c>
      <c r="C10243" s="1" t="s">
        <v>279</v>
      </c>
      <c r="D10243" s="1" t="s">
        <v>278</v>
      </c>
      <c r="E10243" s="45" t="str">
        <f>VLOOKUP(C10243,PROCV!E$50:G$126,3,0)</f>
        <v>Editorial</v>
      </c>
      <c r="F10243" s="1" t="s">
        <v>416</v>
      </c>
      <c r="G10243" s="1" t="s">
        <v>236</v>
      </c>
      <c r="H10243" s="1">
        <v>2017</v>
      </c>
      <c r="I10243" s="60">
        <f>VLOOKUP(H10243,PROCV!E$33:F$44,2,0)</f>
        <v>1</v>
      </c>
      <c r="J10243" s="71">
        <v>195603</v>
      </c>
      <c r="K10243" s="44">
        <f t="shared" ref="K10243:K10306" si="160">J10243*I10243</f>
        <v>195603</v>
      </c>
    </row>
    <row r="10244" spans="1:11" s="43" customFormat="1" ht="19.7" customHeight="1" x14ac:dyDescent="0.25">
      <c r="A10244" s="43" t="s">
        <v>177</v>
      </c>
      <c r="B10244" s="1" t="s">
        <v>242</v>
      </c>
      <c r="C10244" s="1" t="s">
        <v>279</v>
      </c>
      <c r="D10244" s="1" t="s">
        <v>278</v>
      </c>
      <c r="E10244" s="45" t="str">
        <f>VLOOKUP(C10244,PROCV!E$50:G$126,3,0)</f>
        <v>Editorial</v>
      </c>
      <c r="F10244" s="1" t="s">
        <v>416</v>
      </c>
      <c r="G10244" s="1" t="s">
        <v>236</v>
      </c>
      <c r="H10244" s="1">
        <v>2017</v>
      </c>
      <c r="I10244" s="60">
        <f>VLOOKUP(H10244,PROCV!E$33:F$44,2,0)</f>
        <v>1</v>
      </c>
      <c r="J10244" s="71">
        <v>145000</v>
      </c>
      <c r="K10244" s="44">
        <f t="shared" si="160"/>
        <v>145000</v>
      </c>
    </row>
    <row r="10245" spans="1:11" s="43" customFormat="1" ht="19.7" customHeight="1" x14ac:dyDescent="0.25">
      <c r="A10245" s="43" t="s">
        <v>177</v>
      </c>
      <c r="B10245" s="1" t="s">
        <v>242</v>
      </c>
      <c r="C10245" s="1" t="s">
        <v>277</v>
      </c>
      <c r="D10245" s="1" t="s">
        <v>276</v>
      </c>
      <c r="E10245" s="45" t="str">
        <f>VLOOKUP(C10245,PROCV!E$50:G$126,3,0)</f>
        <v>Editorial</v>
      </c>
      <c r="F10245" s="1" t="s">
        <v>416</v>
      </c>
      <c r="G10245" s="1" t="s">
        <v>236</v>
      </c>
      <c r="H10245" s="1">
        <v>2017</v>
      </c>
      <c r="I10245" s="60">
        <f>VLOOKUP(H10245,PROCV!E$33:F$44,2,0)</f>
        <v>1</v>
      </c>
      <c r="J10245" s="71">
        <v>47311</v>
      </c>
      <c r="K10245" s="44">
        <f t="shared" si="160"/>
        <v>47311</v>
      </c>
    </row>
    <row r="10246" spans="1:11" s="43" customFormat="1" ht="19.7" customHeight="1" x14ac:dyDescent="0.25">
      <c r="A10246" s="43" t="s">
        <v>177</v>
      </c>
      <c r="B10246" s="1" t="s">
        <v>242</v>
      </c>
      <c r="C10246" s="1" t="s">
        <v>275</v>
      </c>
      <c r="D10246" s="1" t="s">
        <v>274</v>
      </c>
      <c r="E10246" s="45" t="str">
        <f>VLOOKUP(C10246,PROCV!E$50:G$126,3,0)</f>
        <v>Editorial</v>
      </c>
      <c r="F10246" s="1" t="s">
        <v>416</v>
      </c>
      <c r="G10246" s="1" t="s">
        <v>236</v>
      </c>
      <c r="H10246" s="1">
        <v>2017</v>
      </c>
      <c r="I10246" s="60">
        <f>VLOOKUP(H10246,PROCV!E$33:F$44,2,0)</f>
        <v>1</v>
      </c>
      <c r="J10246" s="71">
        <v>3394</v>
      </c>
      <c r="K10246" s="44">
        <f t="shared" si="160"/>
        <v>3394</v>
      </c>
    </row>
    <row r="10247" spans="1:11" s="43" customFormat="1" ht="19.7" customHeight="1" x14ac:dyDescent="0.25">
      <c r="A10247" s="43" t="s">
        <v>177</v>
      </c>
      <c r="B10247" s="1" t="s">
        <v>242</v>
      </c>
      <c r="C10247" s="1" t="s">
        <v>307</v>
      </c>
      <c r="D10247" s="1" t="s">
        <v>306</v>
      </c>
      <c r="E10247" s="45" t="str">
        <f>VLOOKUP(C10247,PROCV!E$50:G$126,3,0)</f>
        <v>NA</v>
      </c>
      <c r="F10247" s="1" t="s">
        <v>416</v>
      </c>
      <c r="G10247" s="1" t="s">
        <v>236</v>
      </c>
      <c r="H10247" s="1">
        <v>2017</v>
      </c>
      <c r="I10247" s="60">
        <f>VLOOKUP(H10247,PROCV!E$33:F$44,2,0)</f>
        <v>1</v>
      </c>
      <c r="J10247" s="71">
        <v>40000</v>
      </c>
      <c r="K10247" s="44">
        <f t="shared" si="160"/>
        <v>40000</v>
      </c>
    </row>
    <row r="10248" spans="1:11" s="43" customFormat="1" ht="19.7" customHeight="1" x14ac:dyDescent="0.25">
      <c r="A10248" s="43" t="s">
        <v>177</v>
      </c>
      <c r="B10248" s="1" t="s">
        <v>242</v>
      </c>
      <c r="C10248" s="1" t="s">
        <v>273</v>
      </c>
      <c r="D10248" s="1" t="s">
        <v>272</v>
      </c>
      <c r="E10248" s="45" t="str">
        <f>VLOOKUP(C10248,PROCV!E$50:G$126,3,0)</f>
        <v>Editorial</v>
      </c>
      <c r="F10248" s="1" t="s">
        <v>416</v>
      </c>
      <c r="G10248" s="1" t="s">
        <v>236</v>
      </c>
      <c r="H10248" s="1">
        <v>2017</v>
      </c>
      <c r="I10248" s="60">
        <f>VLOOKUP(H10248,PROCV!E$33:F$44,2,0)</f>
        <v>1</v>
      </c>
      <c r="J10248" s="71">
        <v>157447</v>
      </c>
      <c r="K10248" s="44">
        <f t="shared" si="160"/>
        <v>157447</v>
      </c>
    </row>
    <row r="10249" spans="1:11" s="43" customFormat="1" ht="19.7" customHeight="1" x14ac:dyDescent="0.25">
      <c r="A10249" s="43" t="s">
        <v>177</v>
      </c>
      <c r="B10249" s="1" t="s">
        <v>242</v>
      </c>
      <c r="C10249" s="1" t="s">
        <v>273</v>
      </c>
      <c r="D10249" s="1" t="s">
        <v>272</v>
      </c>
      <c r="E10249" s="45" t="str">
        <f>VLOOKUP(C10249,PROCV!E$50:G$126,3,0)</f>
        <v>Editorial</v>
      </c>
      <c r="F10249" s="1" t="s">
        <v>416</v>
      </c>
      <c r="G10249" s="1" t="s">
        <v>236</v>
      </c>
      <c r="H10249" s="1">
        <v>2017</v>
      </c>
      <c r="I10249" s="60">
        <f>VLOOKUP(H10249,PROCV!E$33:F$44,2,0)</f>
        <v>1</v>
      </c>
      <c r="J10249" s="71">
        <v>39750</v>
      </c>
      <c r="K10249" s="44">
        <f t="shared" si="160"/>
        <v>39750</v>
      </c>
    </row>
    <row r="10250" spans="1:11" s="43" customFormat="1" ht="19.7" customHeight="1" x14ac:dyDescent="0.25">
      <c r="A10250" s="43" t="s">
        <v>177</v>
      </c>
      <c r="B10250" s="1" t="s">
        <v>242</v>
      </c>
      <c r="C10250" s="1" t="s">
        <v>269</v>
      </c>
      <c r="D10250" s="1" t="s">
        <v>268</v>
      </c>
      <c r="E10250" s="45" t="str">
        <f>VLOOKUP(C10250,PROCV!E$50:G$126,3,0)</f>
        <v>NA</v>
      </c>
      <c r="F10250" s="1" t="s">
        <v>416</v>
      </c>
      <c r="G10250" s="1" t="s">
        <v>236</v>
      </c>
      <c r="H10250" s="1">
        <v>2017</v>
      </c>
      <c r="I10250" s="60">
        <f>VLOOKUP(H10250,PROCV!E$33:F$44,2,0)</f>
        <v>1</v>
      </c>
      <c r="J10250" s="71">
        <v>11195</v>
      </c>
      <c r="K10250" s="44">
        <f t="shared" si="160"/>
        <v>11195</v>
      </c>
    </row>
    <row r="10251" spans="1:11" s="43" customFormat="1" ht="19.7" customHeight="1" x14ac:dyDescent="0.25">
      <c r="A10251" s="43" t="s">
        <v>177</v>
      </c>
      <c r="B10251" s="1" t="s">
        <v>242</v>
      </c>
      <c r="C10251" s="1" t="s">
        <v>269</v>
      </c>
      <c r="D10251" s="1" t="s">
        <v>268</v>
      </c>
      <c r="E10251" s="45" t="str">
        <f>VLOOKUP(C10251,PROCV!E$50:G$126,3,0)</f>
        <v>NA</v>
      </c>
      <c r="F10251" s="1" t="s">
        <v>416</v>
      </c>
      <c r="G10251" s="1" t="s">
        <v>236</v>
      </c>
      <c r="H10251" s="1">
        <v>2017</v>
      </c>
      <c r="I10251" s="60">
        <f>VLOOKUP(H10251,PROCV!E$33:F$44,2,0)</f>
        <v>1</v>
      </c>
      <c r="J10251" s="71">
        <v>28000</v>
      </c>
      <c r="K10251" s="44">
        <f t="shared" si="160"/>
        <v>28000</v>
      </c>
    </row>
    <row r="10252" spans="1:11" s="43" customFormat="1" ht="19.7" customHeight="1" x14ac:dyDescent="0.25">
      <c r="A10252" s="43" t="s">
        <v>177</v>
      </c>
      <c r="B10252" s="1" t="s">
        <v>242</v>
      </c>
      <c r="C10252" s="1" t="s">
        <v>269</v>
      </c>
      <c r="D10252" s="1" t="s">
        <v>268</v>
      </c>
      <c r="E10252" s="45" t="str">
        <f>VLOOKUP(C10252,PROCV!E$50:G$126,3,0)</f>
        <v>NA</v>
      </c>
      <c r="F10252" s="1" t="s">
        <v>416</v>
      </c>
      <c r="G10252" s="1" t="s">
        <v>236</v>
      </c>
      <c r="H10252" s="1">
        <v>2017</v>
      </c>
      <c r="I10252" s="60">
        <f>VLOOKUP(H10252,PROCV!E$33:F$44,2,0)</f>
        <v>1</v>
      </c>
      <c r="J10252" s="71">
        <v>14415</v>
      </c>
      <c r="K10252" s="44">
        <f t="shared" si="160"/>
        <v>14415</v>
      </c>
    </row>
    <row r="10253" spans="1:11" s="43" customFormat="1" ht="19.7" customHeight="1" x14ac:dyDescent="0.25">
      <c r="A10253" s="43" t="s">
        <v>177</v>
      </c>
      <c r="B10253" s="1" t="s">
        <v>242</v>
      </c>
      <c r="C10253" s="1" t="s">
        <v>269</v>
      </c>
      <c r="D10253" s="1" t="s">
        <v>268</v>
      </c>
      <c r="E10253" s="45" t="str">
        <f>VLOOKUP(C10253,PROCV!E$50:G$126,3,0)</f>
        <v>NA</v>
      </c>
      <c r="F10253" s="1" t="s">
        <v>416</v>
      </c>
      <c r="G10253" s="1" t="s">
        <v>236</v>
      </c>
      <c r="H10253" s="1">
        <v>2017</v>
      </c>
      <c r="I10253" s="60">
        <f>VLOOKUP(H10253,PROCV!E$33:F$44,2,0)</f>
        <v>1</v>
      </c>
      <c r="J10253" s="71">
        <v>9661</v>
      </c>
      <c r="K10253" s="44">
        <f t="shared" si="160"/>
        <v>9661</v>
      </c>
    </row>
    <row r="10254" spans="1:11" s="43" customFormat="1" ht="19.7" customHeight="1" x14ac:dyDescent="0.25">
      <c r="A10254" s="43" t="s">
        <v>177</v>
      </c>
      <c r="B10254" s="1" t="s">
        <v>242</v>
      </c>
      <c r="C10254" s="1" t="s">
        <v>269</v>
      </c>
      <c r="D10254" s="1" t="s">
        <v>268</v>
      </c>
      <c r="E10254" s="45" t="str">
        <f>VLOOKUP(C10254,PROCV!E$50:G$126,3,0)</f>
        <v>NA</v>
      </c>
      <c r="F10254" s="1" t="s">
        <v>416</v>
      </c>
      <c r="G10254" s="1" t="s">
        <v>236</v>
      </c>
      <c r="H10254" s="1">
        <v>2017</v>
      </c>
      <c r="I10254" s="60">
        <f>VLOOKUP(H10254,PROCV!E$33:F$44,2,0)</f>
        <v>1</v>
      </c>
      <c r="J10254" s="71">
        <v>415000</v>
      </c>
      <c r="K10254" s="44">
        <f t="shared" si="160"/>
        <v>415000</v>
      </c>
    </row>
    <row r="10255" spans="1:11" s="43" customFormat="1" ht="19.7" customHeight="1" x14ac:dyDescent="0.25">
      <c r="A10255" s="43" t="s">
        <v>177</v>
      </c>
      <c r="B10255" s="1" t="s">
        <v>242</v>
      </c>
      <c r="C10255" s="1" t="s">
        <v>267</v>
      </c>
      <c r="D10255" s="1" t="s">
        <v>266</v>
      </c>
      <c r="E10255" s="45" t="str">
        <f>VLOOKUP(C10255,PROCV!E$50:G$126,3,0)</f>
        <v>Audiovisual</v>
      </c>
      <c r="F10255" s="1" t="s">
        <v>416</v>
      </c>
      <c r="G10255" s="1" t="s">
        <v>265</v>
      </c>
      <c r="H10255" s="1">
        <v>2017</v>
      </c>
      <c r="I10255" s="60">
        <f>VLOOKUP(H10255,PROCV!E$33:F$44,2,0)</f>
        <v>1</v>
      </c>
      <c r="J10255" s="71">
        <v>46521597</v>
      </c>
      <c r="K10255" s="44">
        <f t="shared" si="160"/>
        <v>46521597</v>
      </c>
    </row>
    <row r="10256" spans="1:11" s="43" customFormat="1" ht="19.7" customHeight="1" x14ac:dyDescent="0.25">
      <c r="A10256" s="43" t="s">
        <v>177</v>
      </c>
      <c r="B10256" s="1" t="s">
        <v>242</v>
      </c>
      <c r="C10256" s="1" t="s">
        <v>297</v>
      </c>
      <c r="D10256" s="1" t="s">
        <v>296</v>
      </c>
      <c r="E10256" s="45" t="str">
        <f>VLOOKUP(C10256,PROCV!E$50:G$126,3,0)</f>
        <v>Audiovisual</v>
      </c>
      <c r="F10256" s="1" t="s">
        <v>416</v>
      </c>
      <c r="G10256" s="1" t="s">
        <v>236</v>
      </c>
      <c r="H10256" s="1">
        <v>2017</v>
      </c>
      <c r="I10256" s="60">
        <f>VLOOKUP(H10256,PROCV!E$33:F$44,2,0)</f>
        <v>1</v>
      </c>
      <c r="J10256" s="71">
        <v>48084</v>
      </c>
      <c r="K10256" s="44">
        <f t="shared" si="160"/>
        <v>48084</v>
      </c>
    </row>
    <row r="10257" spans="1:11" s="43" customFormat="1" ht="19.7" customHeight="1" x14ac:dyDescent="0.25">
      <c r="A10257" s="43" t="s">
        <v>177</v>
      </c>
      <c r="B10257" s="1" t="s">
        <v>242</v>
      </c>
      <c r="C10257" s="1" t="s">
        <v>264</v>
      </c>
      <c r="D10257" s="1" t="s">
        <v>263</v>
      </c>
      <c r="E10257" s="45" t="str">
        <f>VLOOKUP(C10257,PROCV!E$50:G$126,3,0)</f>
        <v>Audiovisual</v>
      </c>
      <c r="F10257" s="1" t="s">
        <v>416</v>
      </c>
      <c r="G10257" s="1" t="s">
        <v>236</v>
      </c>
      <c r="H10257" s="1">
        <v>2017</v>
      </c>
      <c r="I10257" s="60">
        <f>VLOOKUP(H10257,PROCV!E$33:F$44,2,0)</f>
        <v>1</v>
      </c>
      <c r="J10257" s="71">
        <v>8702</v>
      </c>
      <c r="K10257" s="44">
        <f t="shared" si="160"/>
        <v>8702</v>
      </c>
    </row>
    <row r="10258" spans="1:11" s="43" customFormat="1" ht="19.7" customHeight="1" x14ac:dyDescent="0.25">
      <c r="A10258" s="43" t="s">
        <v>177</v>
      </c>
      <c r="B10258" s="1" t="s">
        <v>242</v>
      </c>
      <c r="C10258" s="1" t="s">
        <v>264</v>
      </c>
      <c r="D10258" s="1" t="s">
        <v>263</v>
      </c>
      <c r="E10258" s="45" t="str">
        <f>VLOOKUP(C10258,PROCV!E$50:G$126,3,0)</f>
        <v>Audiovisual</v>
      </c>
      <c r="F10258" s="1" t="s">
        <v>416</v>
      </c>
      <c r="G10258" s="1" t="s">
        <v>236</v>
      </c>
      <c r="H10258" s="1">
        <v>2017</v>
      </c>
      <c r="I10258" s="60">
        <f>VLOOKUP(H10258,PROCV!E$33:F$44,2,0)</f>
        <v>1</v>
      </c>
      <c r="J10258" s="71">
        <v>72795</v>
      </c>
      <c r="K10258" s="44">
        <f t="shared" si="160"/>
        <v>72795</v>
      </c>
    </row>
    <row r="10259" spans="1:11" s="43" customFormat="1" ht="19.7" customHeight="1" x14ac:dyDescent="0.25">
      <c r="A10259" s="43" t="s">
        <v>177</v>
      </c>
      <c r="B10259" s="1" t="s">
        <v>242</v>
      </c>
      <c r="C10259" s="1" t="s">
        <v>256</v>
      </c>
      <c r="D10259" s="1" t="s">
        <v>255</v>
      </c>
      <c r="E10259" s="45" t="str">
        <f>VLOOKUP(C10259,PROCV!E$50:G$126,3,0)</f>
        <v>Audiovisual</v>
      </c>
      <c r="F10259" s="1" t="s">
        <v>416</v>
      </c>
      <c r="G10259" s="1" t="s">
        <v>236</v>
      </c>
      <c r="H10259" s="1">
        <v>2017</v>
      </c>
      <c r="I10259" s="60">
        <f>VLOOKUP(H10259,PROCV!E$33:F$44,2,0)</f>
        <v>1</v>
      </c>
      <c r="J10259" s="71">
        <v>598652</v>
      </c>
      <c r="K10259" s="44">
        <f t="shared" si="160"/>
        <v>598652</v>
      </c>
    </row>
    <row r="10260" spans="1:11" s="43" customFormat="1" ht="19.7" customHeight="1" x14ac:dyDescent="0.25">
      <c r="A10260" s="43" t="s">
        <v>177</v>
      </c>
      <c r="B10260" s="1" t="s">
        <v>242</v>
      </c>
      <c r="C10260" s="1" t="s">
        <v>256</v>
      </c>
      <c r="D10260" s="1" t="s">
        <v>255</v>
      </c>
      <c r="E10260" s="45" t="str">
        <f>VLOOKUP(C10260,PROCV!E$50:G$126,3,0)</f>
        <v>Audiovisual</v>
      </c>
      <c r="F10260" s="1" t="s">
        <v>416</v>
      </c>
      <c r="G10260" s="1" t="s">
        <v>236</v>
      </c>
      <c r="H10260" s="1">
        <v>2017</v>
      </c>
      <c r="I10260" s="60">
        <f>VLOOKUP(H10260,PROCV!E$33:F$44,2,0)</f>
        <v>1</v>
      </c>
      <c r="J10260" s="71">
        <v>4000000</v>
      </c>
      <c r="K10260" s="44">
        <f t="shared" si="160"/>
        <v>4000000</v>
      </c>
    </row>
    <row r="10261" spans="1:11" s="43" customFormat="1" ht="19.7" customHeight="1" x14ac:dyDescent="0.25">
      <c r="A10261" s="43" t="s">
        <v>177</v>
      </c>
      <c r="B10261" s="1" t="s">
        <v>242</v>
      </c>
      <c r="C10261" s="1" t="s">
        <v>254</v>
      </c>
      <c r="D10261" s="1" t="s">
        <v>253</v>
      </c>
      <c r="E10261" s="45" t="str">
        <f>VLOOKUP(C10261,PROCV!E$50:G$126,3,0)</f>
        <v>Música</v>
      </c>
      <c r="F10261" s="1" t="s">
        <v>416</v>
      </c>
      <c r="G10261" s="1" t="s">
        <v>236</v>
      </c>
      <c r="H10261" s="1">
        <v>2017</v>
      </c>
      <c r="I10261" s="60">
        <f>VLOOKUP(H10261,PROCV!E$33:F$44,2,0)</f>
        <v>1</v>
      </c>
      <c r="J10261" s="71">
        <v>38914</v>
      </c>
      <c r="K10261" s="44">
        <f t="shared" si="160"/>
        <v>38914</v>
      </c>
    </row>
    <row r="10262" spans="1:11" s="43" customFormat="1" ht="19.7" customHeight="1" x14ac:dyDescent="0.25">
      <c r="A10262" s="43" t="s">
        <v>177</v>
      </c>
      <c r="B10262" s="1" t="s">
        <v>242</v>
      </c>
      <c r="C10262" s="1" t="s">
        <v>252</v>
      </c>
      <c r="D10262" s="1" t="s">
        <v>251</v>
      </c>
      <c r="E10262" s="45" t="str">
        <f>VLOOKUP(C10262,PROCV!E$50:G$126,3,0)</f>
        <v>Audiovisual</v>
      </c>
      <c r="F10262" s="1" t="s">
        <v>416</v>
      </c>
      <c r="G10262" s="1" t="s">
        <v>236</v>
      </c>
      <c r="H10262" s="1">
        <v>2017</v>
      </c>
      <c r="I10262" s="60">
        <f>VLOOKUP(H10262,PROCV!E$33:F$44,2,0)</f>
        <v>1</v>
      </c>
      <c r="J10262" s="71">
        <v>21066</v>
      </c>
      <c r="K10262" s="44">
        <f t="shared" si="160"/>
        <v>21066</v>
      </c>
    </row>
    <row r="10263" spans="1:11" s="43" customFormat="1" ht="19.7" customHeight="1" x14ac:dyDescent="0.25">
      <c r="A10263" s="43" t="s">
        <v>177</v>
      </c>
      <c r="B10263" s="1" t="s">
        <v>242</v>
      </c>
      <c r="C10263" s="1" t="s">
        <v>252</v>
      </c>
      <c r="D10263" s="1" t="s">
        <v>251</v>
      </c>
      <c r="E10263" s="45" t="str">
        <f>VLOOKUP(C10263,PROCV!E$50:G$126,3,0)</f>
        <v>Audiovisual</v>
      </c>
      <c r="F10263" s="1" t="s">
        <v>416</v>
      </c>
      <c r="G10263" s="1" t="s">
        <v>236</v>
      </c>
      <c r="H10263" s="1">
        <v>2017</v>
      </c>
      <c r="I10263" s="60">
        <f>VLOOKUP(H10263,PROCV!E$33:F$44,2,0)</f>
        <v>1</v>
      </c>
      <c r="J10263" s="71">
        <v>100536</v>
      </c>
      <c r="K10263" s="44">
        <f t="shared" si="160"/>
        <v>100536</v>
      </c>
    </row>
    <row r="10264" spans="1:11" s="43" customFormat="1" ht="19.7" customHeight="1" x14ac:dyDescent="0.25">
      <c r="A10264" s="43" t="s">
        <v>177</v>
      </c>
      <c r="B10264" s="1" t="s">
        <v>242</v>
      </c>
      <c r="C10264" s="1" t="s">
        <v>252</v>
      </c>
      <c r="D10264" s="1" t="s">
        <v>251</v>
      </c>
      <c r="E10264" s="45" t="str">
        <f>VLOOKUP(C10264,PROCV!E$50:G$126,3,0)</f>
        <v>Audiovisual</v>
      </c>
      <c r="F10264" s="1" t="s">
        <v>416</v>
      </c>
      <c r="G10264" s="1" t="s">
        <v>236</v>
      </c>
      <c r="H10264" s="1">
        <v>2017</v>
      </c>
      <c r="I10264" s="60">
        <f>VLOOKUP(H10264,PROCV!E$33:F$44,2,0)</f>
        <v>1</v>
      </c>
      <c r="J10264" s="71">
        <v>284717</v>
      </c>
      <c r="K10264" s="44">
        <f t="shared" si="160"/>
        <v>284717</v>
      </c>
    </row>
    <row r="10265" spans="1:11" s="43" customFormat="1" ht="19.7" customHeight="1" x14ac:dyDescent="0.25">
      <c r="A10265" s="43" t="s">
        <v>177</v>
      </c>
      <c r="B10265" s="1" t="s">
        <v>242</v>
      </c>
      <c r="C10265" s="1" t="s">
        <v>252</v>
      </c>
      <c r="D10265" s="1" t="s">
        <v>251</v>
      </c>
      <c r="E10265" s="45" t="str">
        <f>VLOOKUP(C10265,PROCV!E$50:G$126,3,0)</f>
        <v>Audiovisual</v>
      </c>
      <c r="F10265" s="1" t="s">
        <v>416</v>
      </c>
      <c r="G10265" s="1" t="s">
        <v>236</v>
      </c>
      <c r="H10265" s="1">
        <v>2017</v>
      </c>
      <c r="I10265" s="60">
        <f>VLOOKUP(H10265,PROCV!E$33:F$44,2,0)</f>
        <v>1</v>
      </c>
      <c r="J10265" s="71">
        <v>1046000</v>
      </c>
      <c r="K10265" s="44">
        <f t="shared" si="160"/>
        <v>1046000</v>
      </c>
    </row>
    <row r="10266" spans="1:11" s="43" customFormat="1" ht="19.7" customHeight="1" x14ac:dyDescent="0.25">
      <c r="A10266" s="43" t="s">
        <v>177</v>
      </c>
      <c r="B10266" s="1" t="s">
        <v>242</v>
      </c>
      <c r="C10266" s="1" t="s">
        <v>250</v>
      </c>
      <c r="D10266" s="1" t="s">
        <v>249</v>
      </c>
      <c r="E10266" s="45" t="str">
        <f>VLOOKUP(C10266,PROCV!E$50:G$126,3,0)</f>
        <v>Audiovisual</v>
      </c>
      <c r="F10266" s="1" t="s">
        <v>416</v>
      </c>
      <c r="G10266" s="1" t="s">
        <v>236</v>
      </c>
      <c r="H10266" s="1">
        <v>2017</v>
      </c>
      <c r="I10266" s="60">
        <f>VLOOKUP(H10266,PROCV!E$33:F$44,2,0)</f>
        <v>1</v>
      </c>
      <c r="J10266" s="71">
        <v>54880</v>
      </c>
      <c r="K10266" s="44">
        <f t="shared" si="160"/>
        <v>54880</v>
      </c>
    </row>
    <row r="10267" spans="1:11" s="43" customFormat="1" ht="19.7" customHeight="1" x14ac:dyDescent="0.25">
      <c r="A10267" s="43" t="s">
        <v>177</v>
      </c>
      <c r="B10267" s="1" t="s">
        <v>242</v>
      </c>
      <c r="C10267" s="1" t="s">
        <v>303</v>
      </c>
      <c r="D10267" s="1" t="s">
        <v>302</v>
      </c>
      <c r="E10267" s="45" t="str">
        <f>VLOOKUP(C10267,PROCV!E$50:G$126,3,0)</f>
        <v>Educação e Criação em Artes</v>
      </c>
      <c r="F10267" s="1" t="s">
        <v>416</v>
      </c>
      <c r="G10267" s="1" t="s">
        <v>236</v>
      </c>
      <c r="H10267" s="1">
        <v>2017</v>
      </c>
      <c r="I10267" s="60">
        <f>VLOOKUP(H10267,PROCV!E$33:F$44,2,0)</f>
        <v>1</v>
      </c>
      <c r="J10267" s="71">
        <v>10740</v>
      </c>
      <c r="K10267" s="44">
        <f t="shared" si="160"/>
        <v>10740</v>
      </c>
    </row>
    <row r="10268" spans="1:11" s="43" customFormat="1" ht="19.7" customHeight="1" x14ac:dyDescent="0.25">
      <c r="A10268" s="43" t="s">
        <v>177</v>
      </c>
      <c r="B10268" s="1" t="s">
        <v>242</v>
      </c>
      <c r="C10268" s="1" t="s">
        <v>303</v>
      </c>
      <c r="D10268" s="1" t="s">
        <v>302</v>
      </c>
      <c r="E10268" s="45" t="str">
        <f>VLOOKUP(C10268,PROCV!E$50:G$126,3,0)</f>
        <v>Educação e Criação em Artes</v>
      </c>
      <c r="F10268" s="1" t="s">
        <v>416</v>
      </c>
      <c r="G10268" s="1" t="s">
        <v>236</v>
      </c>
      <c r="H10268" s="1">
        <v>2017</v>
      </c>
      <c r="I10268" s="60">
        <f>VLOOKUP(H10268,PROCV!E$33:F$44,2,0)</f>
        <v>1</v>
      </c>
      <c r="J10268" s="71">
        <v>2086</v>
      </c>
      <c r="K10268" s="44">
        <f t="shared" si="160"/>
        <v>2086</v>
      </c>
    </row>
    <row r="10269" spans="1:11" s="43" customFormat="1" ht="19.7" customHeight="1" x14ac:dyDescent="0.25">
      <c r="A10269" s="43" t="s">
        <v>177</v>
      </c>
      <c r="B10269" s="1" t="s">
        <v>242</v>
      </c>
      <c r="C10269" s="1" t="s">
        <v>246</v>
      </c>
      <c r="D10269" s="1" t="s">
        <v>245</v>
      </c>
      <c r="E10269" s="45" t="str">
        <f>VLOOKUP(C10269,PROCV!E$50:G$126,3,0)</f>
        <v>Artes Cênicas e Espetáculos</v>
      </c>
      <c r="F10269" s="1" t="s">
        <v>416</v>
      </c>
      <c r="G10269" s="1" t="s">
        <v>236</v>
      </c>
      <c r="H10269" s="1">
        <v>2017</v>
      </c>
      <c r="I10269" s="60">
        <f>VLOOKUP(H10269,PROCV!E$33:F$44,2,0)</f>
        <v>1</v>
      </c>
      <c r="J10269" s="71">
        <v>16271</v>
      </c>
      <c r="K10269" s="44">
        <f t="shared" si="160"/>
        <v>16271</v>
      </c>
    </row>
    <row r="10270" spans="1:11" s="43" customFormat="1" ht="19.7" customHeight="1" x14ac:dyDescent="0.25">
      <c r="A10270" s="43" t="s">
        <v>177</v>
      </c>
      <c r="B10270" s="1" t="s">
        <v>242</v>
      </c>
      <c r="C10270" s="1" t="s">
        <v>238</v>
      </c>
      <c r="D10270" s="1" t="s">
        <v>237</v>
      </c>
      <c r="E10270" s="45" t="str">
        <f>VLOOKUP(C10270,PROCV!E$50:G$126,3,0)</f>
        <v>Artes Cênicas e Espetáculos</v>
      </c>
      <c r="F10270" s="1" t="s">
        <v>416</v>
      </c>
      <c r="G10270" s="1" t="s">
        <v>236</v>
      </c>
      <c r="H10270" s="1">
        <v>2017</v>
      </c>
      <c r="I10270" s="60">
        <f>VLOOKUP(H10270,PROCV!E$33:F$44,2,0)</f>
        <v>1</v>
      </c>
      <c r="J10270" s="71">
        <v>38724</v>
      </c>
      <c r="K10270" s="44">
        <f t="shared" si="160"/>
        <v>38724</v>
      </c>
    </row>
    <row r="10271" spans="1:11" s="43" customFormat="1" ht="19.7" customHeight="1" x14ac:dyDescent="0.25">
      <c r="A10271" s="43" t="s">
        <v>177</v>
      </c>
      <c r="B10271" s="1" t="s">
        <v>242</v>
      </c>
      <c r="C10271" s="1" t="s">
        <v>241</v>
      </c>
      <c r="D10271" s="1" t="s">
        <v>240</v>
      </c>
      <c r="E10271" s="45" t="str">
        <f>VLOOKUP(C10271,PROCV!E$50:G$126,3,0)</f>
        <v>Artes Cênicas e Espetáculos</v>
      </c>
      <c r="F10271" s="1" t="s">
        <v>416</v>
      </c>
      <c r="G10271" s="1" t="s">
        <v>236</v>
      </c>
      <c r="H10271" s="1">
        <v>2017</v>
      </c>
      <c r="I10271" s="60">
        <f>VLOOKUP(H10271,PROCV!E$33:F$44,2,0)</f>
        <v>1</v>
      </c>
      <c r="J10271" s="71">
        <v>12164</v>
      </c>
      <c r="K10271" s="44">
        <f t="shared" si="160"/>
        <v>12164</v>
      </c>
    </row>
    <row r="10272" spans="1:11" s="43" customFormat="1" ht="19.7" customHeight="1" x14ac:dyDescent="0.25">
      <c r="A10272" s="43" t="s">
        <v>177</v>
      </c>
      <c r="B10272" s="1" t="s">
        <v>242</v>
      </c>
      <c r="C10272" s="1" t="s">
        <v>241</v>
      </c>
      <c r="D10272" s="1" t="s">
        <v>240</v>
      </c>
      <c r="E10272" s="45" t="str">
        <f>VLOOKUP(C10272,PROCV!E$50:G$126,3,0)</f>
        <v>Artes Cênicas e Espetáculos</v>
      </c>
      <c r="F10272" s="1" t="s">
        <v>416</v>
      </c>
      <c r="G10272" s="1" t="s">
        <v>236</v>
      </c>
      <c r="H10272" s="1">
        <v>2017</v>
      </c>
      <c r="I10272" s="60">
        <f>VLOOKUP(H10272,PROCV!E$33:F$44,2,0)</f>
        <v>1</v>
      </c>
      <c r="J10272" s="71">
        <v>330000</v>
      </c>
      <c r="K10272" s="44">
        <f t="shared" si="160"/>
        <v>330000</v>
      </c>
    </row>
    <row r="10273" spans="1:11" s="43" customFormat="1" ht="19.7" customHeight="1" x14ac:dyDescent="0.25">
      <c r="A10273" s="43" t="s">
        <v>177</v>
      </c>
      <c r="B10273" s="1" t="s">
        <v>242</v>
      </c>
      <c r="C10273" s="1" t="s">
        <v>318</v>
      </c>
      <c r="D10273" s="1" t="s">
        <v>317</v>
      </c>
      <c r="E10273" s="45" t="str">
        <f>VLOOKUP(C10273,PROCV!E$50:G$126,3,0)</f>
        <v>Patrimônio</v>
      </c>
      <c r="F10273" s="1" t="s">
        <v>415</v>
      </c>
      <c r="G10273" s="1" t="s">
        <v>265</v>
      </c>
      <c r="H10273" s="1">
        <v>2017</v>
      </c>
      <c r="I10273" s="60">
        <f>VLOOKUP(H10273,PROCV!E$33:F$44,2,0)</f>
        <v>1</v>
      </c>
      <c r="J10273" s="71">
        <v>632220</v>
      </c>
      <c r="K10273" s="44">
        <f t="shared" si="160"/>
        <v>632220</v>
      </c>
    </row>
    <row r="10274" spans="1:11" s="43" customFormat="1" ht="19.7" customHeight="1" x14ac:dyDescent="0.25">
      <c r="A10274" s="43" t="s">
        <v>177</v>
      </c>
      <c r="B10274" s="1" t="s">
        <v>242</v>
      </c>
      <c r="C10274" s="1" t="s">
        <v>318</v>
      </c>
      <c r="D10274" s="1" t="s">
        <v>317</v>
      </c>
      <c r="E10274" s="45" t="str">
        <f>VLOOKUP(C10274,PROCV!E$50:G$126,3,0)</f>
        <v>Patrimônio</v>
      </c>
      <c r="F10274" s="1" t="s">
        <v>415</v>
      </c>
      <c r="G10274" s="1" t="s">
        <v>265</v>
      </c>
      <c r="H10274" s="1">
        <v>2017</v>
      </c>
      <c r="I10274" s="60">
        <f>VLOOKUP(H10274,PROCV!E$33:F$44,2,0)</f>
        <v>1</v>
      </c>
      <c r="J10274" s="71">
        <v>2428514</v>
      </c>
      <c r="K10274" s="44">
        <f t="shared" si="160"/>
        <v>2428514</v>
      </c>
    </row>
    <row r="10275" spans="1:11" s="43" customFormat="1" ht="19.7" customHeight="1" x14ac:dyDescent="0.25">
      <c r="A10275" s="43" t="s">
        <v>177</v>
      </c>
      <c r="B10275" s="1" t="s">
        <v>242</v>
      </c>
      <c r="C10275" s="1" t="s">
        <v>334</v>
      </c>
      <c r="D10275" s="1" t="s">
        <v>333</v>
      </c>
      <c r="E10275" s="45" t="str">
        <f>VLOOKUP(C10275,PROCV!E$50:G$126,3,0)</f>
        <v>NA</v>
      </c>
      <c r="F10275" s="1" t="s">
        <v>415</v>
      </c>
      <c r="G10275" s="1" t="s">
        <v>265</v>
      </c>
      <c r="H10275" s="1">
        <v>2017</v>
      </c>
      <c r="I10275" s="60">
        <f>VLOOKUP(H10275,PROCV!E$33:F$44,2,0)</f>
        <v>1</v>
      </c>
      <c r="J10275" s="71">
        <v>2761967</v>
      </c>
      <c r="K10275" s="44">
        <f t="shared" si="160"/>
        <v>2761967</v>
      </c>
    </row>
    <row r="10276" spans="1:11" s="43" customFormat="1" ht="19.7" customHeight="1" x14ac:dyDescent="0.25">
      <c r="A10276" s="43" t="s">
        <v>177</v>
      </c>
      <c r="B10276" s="1" t="s">
        <v>242</v>
      </c>
      <c r="C10276" s="1" t="s">
        <v>311</v>
      </c>
      <c r="D10276" s="1" t="s">
        <v>310</v>
      </c>
      <c r="E10276" s="45" t="str">
        <f>VLOOKUP(C10276,PROCV!E$50:G$126,3,0)</f>
        <v>Artes Cênicas e Espetáculos</v>
      </c>
      <c r="F10276" s="1" t="s">
        <v>416</v>
      </c>
      <c r="G10276" s="1" t="s">
        <v>236</v>
      </c>
      <c r="H10276" s="1">
        <v>2017</v>
      </c>
      <c r="I10276" s="60">
        <f>VLOOKUP(H10276,PROCV!E$33:F$44,2,0)</f>
        <v>1</v>
      </c>
      <c r="J10276" s="71">
        <v>14595</v>
      </c>
      <c r="K10276" s="44">
        <f t="shared" si="160"/>
        <v>14595</v>
      </c>
    </row>
    <row r="10277" spans="1:11" s="43" customFormat="1" ht="19.7" customHeight="1" x14ac:dyDescent="0.25">
      <c r="A10277" s="43" t="s">
        <v>173</v>
      </c>
      <c r="B10277" s="1" t="s">
        <v>316</v>
      </c>
      <c r="C10277" s="1" t="s">
        <v>309</v>
      </c>
      <c r="D10277" s="1" t="s">
        <v>308</v>
      </c>
      <c r="E10277" s="45" t="str">
        <f>VLOOKUP(C10277,PROCV!E$50:G$126,3,0)</f>
        <v>NA</v>
      </c>
      <c r="F10277" s="1" t="s">
        <v>416</v>
      </c>
      <c r="G10277" s="1" t="s">
        <v>236</v>
      </c>
      <c r="H10277" s="1">
        <v>2017</v>
      </c>
      <c r="I10277" s="60">
        <f>VLOOKUP(H10277,PROCV!E$33:F$44,2,0)</f>
        <v>1</v>
      </c>
      <c r="J10277" s="71">
        <v>18903</v>
      </c>
      <c r="K10277" s="44">
        <f t="shared" si="160"/>
        <v>18903</v>
      </c>
    </row>
    <row r="10278" spans="1:11" s="43" customFormat="1" ht="19.7" customHeight="1" x14ac:dyDescent="0.25">
      <c r="A10278" s="43" t="s">
        <v>173</v>
      </c>
      <c r="B10278" s="1" t="s">
        <v>316</v>
      </c>
      <c r="C10278" s="1" t="s">
        <v>283</v>
      </c>
      <c r="D10278" s="1" t="s">
        <v>282</v>
      </c>
      <c r="E10278" s="45" t="str">
        <f>VLOOKUP(C10278,PROCV!E$50:G$126,3,0)</f>
        <v>Editorial</v>
      </c>
      <c r="F10278" s="1" t="s">
        <v>416</v>
      </c>
      <c r="G10278" s="1" t="s">
        <v>236</v>
      </c>
      <c r="H10278" s="1">
        <v>2017</v>
      </c>
      <c r="I10278" s="60">
        <f>VLOOKUP(H10278,PROCV!E$33:F$44,2,0)</f>
        <v>1</v>
      </c>
      <c r="J10278" s="71">
        <v>9598</v>
      </c>
      <c r="K10278" s="44">
        <f t="shared" si="160"/>
        <v>9598</v>
      </c>
    </row>
    <row r="10279" spans="1:11" s="43" customFormat="1" ht="19.7" customHeight="1" x14ac:dyDescent="0.25">
      <c r="A10279" s="43" t="s">
        <v>173</v>
      </c>
      <c r="B10279" s="1" t="s">
        <v>316</v>
      </c>
      <c r="C10279" s="1" t="s">
        <v>281</v>
      </c>
      <c r="D10279" s="1" t="s">
        <v>280</v>
      </c>
      <c r="E10279" s="45" t="str">
        <f>VLOOKUP(C10279,PROCV!E$50:G$126,3,0)</f>
        <v>Música</v>
      </c>
      <c r="F10279" s="1" t="s">
        <v>416</v>
      </c>
      <c r="G10279" s="1" t="s">
        <v>236</v>
      </c>
      <c r="H10279" s="1">
        <v>2017</v>
      </c>
      <c r="I10279" s="60">
        <f>VLOOKUP(H10279,PROCV!E$33:F$44,2,0)</f>
        <v>1</v>
      </c>
      <c r="J10279" s="71">
        <v>3123</v>
      </c>
      <c r="K10279" s="44">
        <f t="shared" si="160"/>
        <v>3123</v>
      </c>
    </row>
    <row r="10280" spans="1:11" s="43" customFormat="1" ht="19.7" customHeight="1" x14ac:dyDescent="0.25">
      <c r="A10280" s="43" t="s">
        <v>173</v>
      </c>
      <c r="B10280" s="1" t="s">
        <v>316</v>
      </c>
      <c r="C10280" s="1" t="s">
        <v>279</v>
      </c>
      <c r="D10280" s="1" t="s">
        <v>278</v>
      </c>
      <c r="E10280" s="45" t="str">
        <f>VLOOKUP(C10280,PROCV!E$50:G$126,3,0)</f>
        <v>Editorial</v>
      </c>
      <c r="F10280" s="1" t="s">
        <v>416</v>
      </c>
      <c r="G10280" s="1" t="s">
        <v>236</v>
      </c>
      <c r="H10280" s="1">
        <v>2017</v>
      </c>
      <c r="I10280" s="60">
        <f>VLOOKUP(H10280,PROCV!E$33:F$44,2,0)</f>
        <v>1</v>
      </c>
      <c r="J10280" s="71">
        <v>5398</v>
      </c>
      <c r="K10280" s="44">
        <f t="shared" si="160"/>
        <v>5398</v>
      </c>
    </row>
    <row r="10281" spans="1:11" s="43" customFormat="1" ht="19.7" customHeight="1" x14ac:dyDescent="0.25">
      <c r="A10281" s="43" t="s">
        <v>173</v>
      </c>
      <c r="B10281" s="1" t="s">
        <v>316</v>
      </c>
      <c r="C10281" s="1" t="s">
        <v>269</v>
      </c>
      <c r="D10281" s="1" t="s">
        <v>268</v>
      </c>
      <c r="E10281" s="45" t="str">
        <f>VLOOKUP(C10281,PROCV!E$50:G$126,3,0)</f>
        <v>NA</v>
      </c>
      <c r="F10281" s="1" t="s">
        <v>416</v>
      </c>
      <c r="G10281" s="1" t="s">
        <v>236</v>
      </c>
      <c r="H10281" s="1">
        <v>2017</v>
      </c>
      <c r="I10281" s="60">
        <f>VLOOKUP(H10281,PROCV!E$33:F$44,2,0)</f>
        <v>1</v>
      </c>
      <c r="J10281" s="71">
        <v>8924</v>
      </c>
      <c r="K10281" s="44">
        <f t="shared" si="160"/>
        <v>8924</v>
      </c>
    </row>
    <row r="10282" spans="1:11" s="43" customFormat="1" ht="19.7" customHeight="1" x14ac:dyDescent="0.25">
      <c r="A10282" s="43" t="s">
        <v>173</v>
      </c>
      <c r="B10282" s="1" t="s">
        <v>316</v>
      </c>
      <c r="C10282" s="1" t="s">
        <v>269</v>
      </c>
      <c r="D10282" s="1" t="s">
        <v>268</v>
      </c>
      <c r="E10282" s="45" t="str">
        <f>VLOOKUP(C10282,PROCV!E$50:G$126,3,0)</f>
        <v>NA</v>
      </c>
      <c r="F10282" s="1" t="s">
        <v>416</v>
      </c>
      <c r="G10282" s="1" t="s">
        <v>236</v>
      </c>
      <c r="H10282" s="1">
        <v>2017</v>
      </c>
      <c r="I10282" s="60">
        <f>VLOOKUP(H10282,PROCV!E$33:F$44,2,0)</f>
        <v>1</v>
      </c>
      <c r="J10282" s="71">
        <v>72358</v>
      </c>
      <c r="K10282" s="44">
        <f t="shared" si="160"/>
        <v>72358</v>
      </c>
    </row>
    <row r="10283" spans="1:11" s="43" customFormat="1" ht="19.7" customHeight="1" x14ac:dyDescent="0.25">
      <c r="A10283" s="43" t="s">
        <v>173</v>
      </c>
      <c r="B10283" s="1" t="s">
        <v>316</v>
      </c>
      <c r="C10283" s="1" t="s">
        <v>269</v>
      </c>
      <c r="D10283" s="1" t="s">
        <v>268</v>
      </c>
      <c r="E10283" s="45" t="str">
        <f>VLOOKUP(C10283,PROCV!E$50:G$126,3,0)</f>
        <v>NA</v>
      </c>
      <c r="F10283" s="1" t="s">
        <v>416</v>
      </c>
      <c r="G10283" s="1" t="s">
        <v>236</v>
      </c>
      <c r="H10283" s="1">
        <v>2017</v>
      </c>
      <c r="I10283" s="60">
        <f>VLOOKUP(H10283,PROCV!E$33:F$44,2,0)</f>
        <v>1</v>
      </c>
      <c r="J10283" s="71">
        <v>59000</v>
      </c>
      <c r="K10283" s="44">
        <f t="shared" si="160"/>
        <v>59000</v>
      </c>
    </row>
    <row r="10284" spans="1:11" s="43" customFormat="1" ht="19.7" customHeight="1" x14ac:dyDescent="0.25">
      <c r="A10284" s="43" t="s">
        <v>173</v>
      </c>
      <c r="B10284" s="1" t="s">
        <v>316</v>
      </c>
      <c r="C10284" s="1" t="s">
        <v>267</v>
      </c>
      <c r="D10284" s="1" t="s">
        <v>266</v>
      </c>
      <c r="E10284" s="45" t="str">
        <f>VLOOKUP(C10284,PROCV!E$50:G$126,3,0)</f>
        <v>Audiovisual</v>
      </c>
      <c r="F10284" s="1" t="s">
        <v>416</v>
      </c>
      <c r="G10284" s="1" t="s">
        <v>265</v>
      </c>
      <c r="H10284" s="1">
        <v>2017</v>
      </c>
      <c r="I10284" s="60">
        <f>VLOOKUP(H10284,PROCV!E$33:F$44,2,0)</f>
        <v>1</v>
      </c>
      <c r="J10284" s="71">
        <v>46521597</v>
      </c>
      <c r="K10284" s="44">
        <f t="shared" si="160"/>
        <v>46521597</v>
      </c>
    </row>
    <row r="10285" spans="1:11" s="43" customFormat="1" ht="19.7" customHeight="1" x14ac:dyDescent="0.25">
      <c r="A10285" s="43" t="s">
        <v>173</v>
      </c>
      <c r="B10285" s="1" t="s">
        <v>316</v>
      </c>
      <c r="C10285" s="1" t="s">
        <v>252</v>
      </c>
      <c r="D10285" s="1" t="s">
        <v>251</v>
      </c>
      <c r="E10285" s="45" t="str">
        <f>VLOOKUP(C10285,PROCV!E$50:G$126,3,0)</f>
        <v>Audiovisual</v>
      </c>
      <c r="F10285" s="1" t="s">
        <v>416</v>
      </c>
      <c r="G10285" s="1" t="s">
        <v>236</v>
      </c>
      <c r="H10285" s="1">
        <v>2017</v>
      </c>
      <c r="I10285" s="60">
        <f>VLOOKUP(H10285,PROCV!E$33:F$44,2,0)</f>
        <v>1</v>
      </c>
      <c r="J10285" s="71">
        <v>5220</v>
      </c>
      <c r="K10285" s="44">
        <f t="shared" si="160"/>
        <v>5220</v>
      </c>
    </row>
    <row r="10286" spans="1:11" s="43" customFormat="1" ht="19.7" customHeight="1" x14ac:dyDescent="0.25">
      <c r="A10286" s="43" t="s">
        <v>173</v>
      </c>
      <c r="B10286" s="1" t="s">
        <v>316</v>
      </c>
      <c r="C10286" s="1" t="s">
        <v>252</v>
      </c>
      <c r="D10286" s="1" t="s">
        <v>251</v>
      </c>
      <c r="E10286" s="45" t="str">
        <f>VLOOKUP(C10286,PROCV!E$50:G$126,3,0)</f>
        <v>Audiovisual</v>
      </c>
      <c r="F10286" s="1" t="s">
        <v>416</v>
      </c>
      <c r="G10286" s="1" t="s">
        <v>236</v>
      </c>
      <c r="H10286" s="1">
        <v>2017</v>
      </c>
      <c r="I10286" s="60">
        <f>VLOOKUP(H10286,PROCV!E$33:F$44,2,0)</f>
        <v>1</v>
      </c>
      <c r="J10286" s="71">
        <v>100000</v>
      </c>
      <c r="K10286" s="44">
        <f t="shared" si="160"/>
        <v>100000</v>
      </c>
    </row>
    <row r="10287" spans="1:11" s="43" customFormat="1" ht="19.7" customHeight="1" x14ac:dyDescent="0.25">
      <c r="A10287" s="43" t="s">
        <v>173</v>
      </c>
      <c r="B10287" s="1" t="s">
        <v>316</v>
      </c>
      <c r="C10287" s="1" t="s">
        <v>252</v>
      </c>
      <c r="D10287" s="1" t="s">
        <v>251</v>
      </c>
      <c r="E10287" s="45" t="str">
        <f>VLOOKUP(C10287,PROCV!E$50:G$126,3,0)</f>
        <v>Audiovisual</v>
      </c>
      <c r="F10287" s="1" t="s">
        <v>416</v>
      </c>
      <c r="G10287" s="1" t="s">
        <v>236</v>
      </c>
      <c r="H10287" s="1">
        <v>2017</v>
      </c>
      <c r="I10287" s="60">
        <f>VLOOKUP(H10287,PROCV!E$33:F$44,2,0)</f>
        <v>1</v>
      </c>
      <c r="J10287" s="71">
        <v>127206</v>
      </c>
      <c r="K10287" s="44">
        <f t="shared" si="160"/>
        <v>127206</v>
      </c>
    </row>
    <row r="10288" spans="1:11" s="43" customFormat="1" ht="19.7" customHeight="1" x14ac:dyDescent="0.25">
      <c r="A10288" s="43" t="s">
        <v>173</v>
      </c>
      <c r="B10288" s="1" t="s">
        <v>316</v>
      </c>
      <c r="C10288" s="1" t="s">
        <v>238</v>
      </c>
      <c r="D10288" s="1" t="s">
        <v>237</v>
      </c>
      <c r="E10288" s="45" t="str">
        <f>VLOOKUP(C10288,PROCV!E$50:G$126,3,0)</f>
        <v>Artes Cênicas e Espetáculos</v>
      </c>
      <c r="F10288" s="1" t="s">
        <v>416</v>
      </c>
      <c r="G10288" s="1" t="s">
        <v>236</v>
      </c>
      <c r="H10288" s="1">
        <v>2017</v>
      </c>
      <c r="I10288" s="60">
        <f>VLOOKUP(H10288,PROCV!E$33:F$44,2,0)</f>
        <v>1</v>
      </c>
      <c r="J10288" s="71">
        <v>23297</v>
      </c>
      <c r="K10288" s="44">
        <f t="shared" si="160"/>
        <v>23297</v>
      </c>
    </row>
    <row r="10289" spans="1:11" s="43" customFormat="1" ht="19.7" customHeight="1" x14ac:dyDescent="0.25">
      <c r="A10289" s="43" t="s">
        <v>173</v>
      </c>
      <c r="B10289" s="1" t="s">
        <v>316</v>
      </c>
      <c r="C10289" s="1" t="s">
        <v>241</v>
      </c>
      <c r="D10289" s="1" t="s">
        <v>240</v>
      </c>
      <c r="E10289" s="45" t="str">
        <f>VLOOKUP(C10289,PROCV!E$50:G$126,3,0)</f>
        <v>Artes Cênicas e Espetáculos</v>
      </c>
      <c r="F10289" s="1" t="s">
        <v>416</v>
      </c>
      <c r="G10289" s="1" t="s">
        <v>236</v>
      </c>
      <c r="H10289" s="1">
        <v>2017</v>
      </c>
      <c r="I10289" s="60">
        <f>VLOOKUP(H10289,PROCV!E$33:F$44,2,0)</f>
        <v>1</v>
      </c>
      <c r="J10289" s="71">
        <v>120800</v>
      </c>
      <c r="K10289" s="44">
        <f t="shared" si="160"/>
        <v>120800</v>
      </c>
    </row>
    <row r="10290" spans="1:11" s="43" customFormat="1" ht="19.7" customHeight="1" x14ac:dyDescent="0.25">
      <c r="A10290" s="43" t="s">
        <v>169</v>
      </c>
      <c r="B10290" s="1" t="s">
        <v>316</v>
      </c>
      <c r="C10290" s="1" t="s">
        <v>287</v>
      </c>
      <c r="D10290" s="1" t="s">
        <v>286</v>
      </c>
      <c r="E10290" s="45" t="str">
        <f>VLOOKUP(C10290,PROCV!E$50:G$126,3,0)</f>
        <v>Música</v>
      </c>
      <c r="F10290" s="1" t="s">
        <v>416</v>
      </c>
      <c r="G10290" s="1" t="s">
        <v>236</v>
      </c>
      <c r="H10290" s="1">
        <v>2017</v>
      </c>
      <c r="I10290" s="60">
        <f>VLOOKUP(H10290,PROCV!E$33:F$44,2,0)</f>
        <v>1</v>
      </c>
      <c r="J10290" s="71">
        <v>8284</v>
      </c>
      <c r="K10290" s="44">
        <f t="shared" si="160"/>
        <v>8284</v>
      </c>
    </row>
    <row r="10291" spans="1:11" s="43" customFormat="1" ht="19.7" customHeight="1" x14ac:dyDescent="0.25">
      <c r="A10291" s="43" t="s">
        <v>169</v>
      </c>
      <c r="B10291" s="1" t="s">
        <v>316</v>
      </c>
      <c r="C10291" s="1" t="s">
        <v>287</v>
      </c>
      <c r="D10291" s="1" t="s">
        <v>286</v>
      </c>
      <c r="E10291" s="45" t="str">
        <f>VLOOKUP(C10291,PROCV!E$50:G$126,3,0)</f>
        <v>Música</v>
      </c>
      <c r="F10291" s="1" t="s">
        <v>416</v>
      </c>
      <c r="G10291" s="1" t="s">
        <v>236</v>
      </c>
      <c r="H10291" s="1">
        <v>2017</v>
      </c>
      <c r="I10291" s="60">
        <f>VLOOKUP(H10291,PROCV!E$33:F$44,2,0)</f>
        <v>1</v>
      </c>
      <c r="J10291" s="71">
        <v>14301</v>
      </c>
      <c r="K10291" s="44">
        <f t="shared" si="160"/>
        <v>14301</v>
      </c>
    </row>
    <row r="10292" spans="1:11" s="43" customFormat="1" ht="19.7" customHeight="1" x14ac:dyDescent="0.25">
      <c r="A10292" s="43" t="s">
        <v>169</v>
      </c>
      <c r="B10292" s="1" t="s">
        <v>316</v>
      </c>
      <c r="C10292" s="1" t="s">
        <v>287</v>
      </c>
      <c r="D10292" s="1" t="s">
        <v>286</v>
      </c>
      <c r="E10292" s="45" t="str">
        <f>VLOOKUP(C10292,PROCV!E$50:G$126,3,0)</f>
        <v>Música</v>
      </c>
      <c r="F10292" s="1" t="s">
        <v>416</v>
      </c>
      <c r="G10292" s="1" t="s">
        <v>236</v>
      </c>
      <c r="H10292" s="1">
        <v>2017</v>
      </c>
      <c r="I10292" s="60">
        <f>VLOOKUP(H10292,PROCV!E$33:F$44,2,0)</f>
        <v>1</v>
      </c>
      <c r="J10292" s="71">
        <v>1869</v>
      </c>
      <c r="K10292" s="44">
        <f t="shared" si="160"/>
        <v>1869</v>
      </c>
    </row>
    <row r="10293" spans="1:11" s="43" customFormat="1" ht="19.7" customHeight="1" x14ac:dyDescent="0.25">
      <c r="A10293" s="43" t="s">
        <v>169</v>
      </c>
      <c r="B10293" s="1" t="s">
        <v>316</v>
      </c>
      <c r="C10293" s="1" t="s">
        <v>287</v>
      </c>
      <c r="D10293" s="1" t="s">
        <v>286</v>
      </c>
      <c r="E10293" s="45" t="str">
        <f>VLOOKUP(C10293,PROCV!E$50:G$126,3,0)</f>
        <v>Música</v>
      </c>
      <c r="F10293" s="1" t="s">
        <v>416</v>
      </c>
      <c r="G10293" s="1" t="s">
        <v>236</v>
      </c>
      <c r="H10293" s="1">
        <v>2017</v>
      </c>
      <c r="I10293" s="60">
        <f>VLOOKUP(H10293,PROCV!E$33:F$44,2,0)</f>
        <v>1</v>
      </c>
      <c r="J10293" s="71">
        <v>9003</v>
      </c>
      <c r="K10293" s="44">
        <f t="shared" si="160"/>
        <v>9003</v>
      </c>
    </row>
    <row r="10294" spans="1:11" s="43" customFormat="1" ht="19.7" customHeight="1" x14ac:dyDescent="0.25">
      <c r="A10294" s="43" t="s">
        <v>169</v>
      </c>
      <c r="B10294" s="1" t="s">
        <v>316</v>
      </c>
      <c r="C10294" s="1" t="s">
        <v>285</v>
      </c>
      <c r="D10294" s="1" t="s">
        <v>284</v>
      </c>
      <c r="E10294" s="45" t="str">
        <f>VLOOKUP(C10294,PROCV!E$50:G$126,3,0)</f>
        <v>Editorial</v>
      </c>
      <c r="F10294" s="1" t="s">
        <v>416</v>
      </c>
      <c r="G10294" s="1" t="s">
        <v>236</v>
      </c>
      <c r="H10294" s="1">
        <v>2017</v>
      </c>
      <c r="I10294" s="60">
        <f>VLOOKUP(H10294,PROCV!E$33:F$44,2,0)</f>
        <v>1</v>
      </c>
      <c r="J10294" s="71">
        <v>30000</v>
      </c>
      <c r="K10294" s="44">
        <f t="shared" si="160"/>
        <v>30000</v>
      </c>
    </row>
    <row r="10295" spans="1:11" s="43" customFormat="1" ht="19.7" customHeight="1" x14ac:dyDescent="0.25">
      <c r="A10295" s="43" t="s">
        <v>169</v>
      </c>
      <c r="B10295" s="1" t="s">
        <v>316</v>
      </c>
      <c r="C10295" s="1" t="s">
        <v>285</v>
      </c>
      <c r="D10295" s="1" t="s">
        <v>284</v>
      </c>
      <c r="E10295" s="45" t="str">
        <f>VLOOKUP(C10295,PROCV!E$50:G$126,3,0)</f>
        <v>Editorial</v>
      </c>
      <c r="F10295" s="1" t="s">
        <v>416</v>
      </c>
      <c r="G10295" s="1" t="s">
        <v>236</v>
      </c>
      <c r="H10295" s="1">
        <v>2017</v>
      </c>
      <c r="I10295" s="60">
        <f>VLOOKUP(H10295,PROCV!E$33:F$44,2,0)</f>
        <v>1</v>
      </c>
      <c r="J10295" s="71">
        <v>249000</v>
      </c>
      <c r="K10295" s="44">
        <f t="shared" si="160"/>
        <v>249000</v>
      </c>
    </row>
    <row r="10296" spans="1:11" s="43" customFormat="1" ht="19.7" customHeight="1" x14ac:dyDescent="0.25">
      <c r="A10296" s="43" t="s">
        <v>169</v>
      </c>
      <c r="B10296" s="1" t="s">
        <v>316</v>
      </c>
      <c r="C10296" s="1" t="s">
        <v>273</v>
      </c>
      <c r="D10296" s="1" t="s">
        <v>272</v>
      </c>
      <c r="E10296" s="45" t="str">
        <f>VLOOKUP(C10296,PROCV!E$50:G$126,3,0)</f>
        <v>Editorial</v>
      </c>
      <c r="F10296" s="1" t="s">
        <v>416</v>
      </c>
      <c r="G10296" s="1" t="s">
        <v>236</v>
      </c>
      <c r="H10296" s="1">
        <v>2017</v>
      </c>
      <c r="I10296" s="60">
        <f>VLOOKUP(H10296,PROCV!E$33:F$44,2,0)</f>
        <v>1</v>
      </c>
      <c r="J10296" s="71">
        <v>4473</v>
      </c>
      <c r="K10296" s="44">
        <f t="shared" si="160"/>
        <v>4473</v>
      </c>
    </row>
    <row r="10297" spans="1:11" s="43" customFormat="1" ht="19.7" customHeight="1" x14ac:dyDescent="0.25">
      <c r="A10297" s="43" t="s">
        <v>169</v>
      </c>
      <c r="B10297" s="1" t="s">
        <v>316</v>
      </c>
      <c r="C10297" s="1" t="s">
        <v>273</v>
      </c>
      <c r="D10297" s="1" t="s">
        <v>272</v>
      </c>
      <c r="E10297" s="45" t="str">
        <f>VLOOKUP(C10297,PROCV!E$50:G$126,3,0)</f>
        <v>Editorial</v>
      </c>
      <c r="F10297" s="1" t="s">
        <v>416</v>
      </c>
      <c r="G10297" s="1" t="s">
        <v>236</v>
      </c>
      <c r="H10297" s="1">
        <v>2017</v>
      </c>
      <c r="I10297" s="60">
        <f>VLOOKUP(H10297,PROCV!E$33:F$44,2,0)</f>
        <v>1</v>
      </c>
      <c r="J10297" s="71">
        <v>62662</v>
      </c>
      <c r="K10297" s="44">
        <f t="shared" si="160"/>
        <v>62662</v>
      </c>
    </row>
    <row r="10298" spans="1:11" s="43" customFormat="1" ht="19.7" customHeight="1" x14ac:dyDescent="0.25">
      <c r="A10298" s="43" t="s">
        <v>169</v>
      </c>
      <c r="B10298" s="1" t="s">
        <v>316</v>
      </c>
      <c r="C10298" s="1" t="s">
        <v>269</v>
      </c>
      <c r="D10298" s="1" t="s">
        <v>268</v>
      </c>
      <c r="E10298" s="45" t="str">
        <f>VLOOKUP(C10298,PROCV!E$50:G$126,3,0)</f>
        <v>NA</v>
      </c>
      <c r="F10298" s="1" t="s">
        <v>416</v>
      </c>
      <c r="G10298" s="1" t="s">
        <v>236</v>
      </c>
      <c r="H10298" s="1">
        <v>2017</v>
      </c>
      <c r="I10298" s="60">
        <f>VLOOKUP(H10298,PROCV!E$33:F$44,2,0)</f>
        <v>1</v>
      </c>
      <c r="J10298" s="71">
        <v>7002</v>
      </c>
      <c r="K10298" s="44">
        <f t="shared" si="160"/>
        <v>7002</v>
      </c>
    </row>
    <row r="10299" spans="1:11" s="43" customFormat="1" ht="19.7" customHeight="1" x14ac:dyDescent="0.25">
      <c r="A10299" s="43" t="s">
        <v>169</v>
      </c>
      <c r="B10299" s="1" t="s">
        <v>316</v>
      </c>
      <c r="C10299" s="1" t="s">
        <v>256</v>
      </c>
      <c r="D10299" s="1" t="s">
        <v>255</v>
      </c>
      <c r="E10299" s="45" t="str">
        <f>VLOOKUP(C10299,PROCV!E$50:G$126,3,0)</f>
        <v>Audiovisual</v>
      </c>
      <c r="F10299" s="1" t="s">
        <v>416</v>
      </c>
      <c r="G10299" s="1" t="s">
        <v>236</v>
      </c>
      <c r="H10299" s="1">
        <v>2017</v>
      </c>
      <c r="I10299" s="60">
        <f>VLOOKUP(H10299,PROCV!E$33:F$44,2,0)</f>
        <v>1</v>
      </c>
      <c r="J10299" s="71">
        <v>46760</v>
      </c>
      <c r="K10299" s="44">
        <f t="shared" si="160"/>
        <v>46760</v>
      </c>
    </row>
    <row r="10300" spans="1:11" s="43" customFormat="1" ht="19.7" customHeight="1" x14ac:dyDescent="0.25">
      <c r="A10300" s="43" t="s">
        <v>169</v>
      </c>
      <c r="B10300" s="1" t="s">
        <v>316</v>
      </c>
      <c r="C10300" s="1" t="s">
        <v>252</v>
      </c>
      <c r="D10300" s="1" t="s">
        <v>251</v>
      </c>
      <c r="E10300" s="45" t="str">
        <f>VLOOKUP(C10300,PROCV!E$50:G$126,3,0)</f>
        <v>Audiovisual</v>
      </c>
      <c r="F10300" s="1" t="s">
        <v>416</v>
      </c>
      <c r="G10300" s="1" t="s">
        <v>236</v>
      </c>
      <c r="H10300" s="1">
        <v>2017</v>
      </c>
      <c r="I10300" s="60">
        <f>VLOOKUP(H10300,PROCV!E$33:F$44,2,0)</f>
        <v>1</v>
      </c>
      <c r="J10300" s="71">
        <v>150000</v>
      </c>
      <c r="K10300" s="44">
        <f t="shared" si="160"/>
        <v>150000</v>
      </c>
    </row>
    <row r="10301" spans="1:11" s="43" customFormat="1" ht="19.7" customHeight="1" x14ac:dyDescent="0.25">
      <c r="A10301" s="43" t="s">
        <v>169</v>
      </c>
      <c r="B10301" s="1" t="s">
        <v>316</v>
      </c>
      <c r="C10301" s="1" t="s">
        <v>252</v>
      </c>
      <c r="D10301" s="1" t="s">
        <v>251</v>
      </c>
      <c r="E10301" s="45" t="str">
        <f>VLOOKUP(C10301,PROCV!E$50:G$126,3,0)</f>
        <v>Audiovisual</v>
      </c>
      <c r="F10301" s="1" t="s">
        <v>416</v>
      </c>
      <c r="G10301" s="1" t="s">
        <v>236</v>
      </c>
      <c r="H10301" s="1">
        <v>2017</v>
      </c>
      <c r="I10301" s="60">
        <f>VLOOKUP(H10301,PROCV!E$33:F$44,2,0)</f>
        <v>1</v>
      </c>
      <c r="J10301" s="71">
        <v>209159</v>
      </c>
      <c r="K10301" s="44">
        <f t="shared" si="160"/>
        <v>209159</v>
      </c>
    </row>
    <row r="10302" spans="1:11" s="43" customFormat="1" ht="19.7" customHeight="1" x14ac:dyDescent="0.25">
      <c r="A10302" s="43" t="s">
        <v>146</v>
      </c>
      <c r="B10302" s="1" t="s">
        <v>239</v>
      </c>
      <c r="C10302" s="1" t="s">
        <v>285</v>
      </c>
      <c r="D10302" s="1" t="s">
        <v>284</v>
      </c>
      <c r="E10302" s="45" t="str">
        <f>VLOOKUP(C10302,PROCV!E$50:G$126,3,0)</f>
        <v>Editorial</v>
      </c>
      <c r="F10302" s="1" t="s">
        <v>416</v>
      </c>
      <c r="G10302" s="1" t="s">
        <v>236</v>
      </c>
      <c r="H10302" s="1">
        <v>2017</v>
      </c>
      <c r="I10302" s="60">
        <f>VLOOKUP(H10302,PROCV!E$33:F$44,2,0)</f>
        <v>1</v>
      </c>
      <c r="J10302" s="71">
        <v>31798</v>
      </c>
      <c r="K10302" s="44">
        <f t="shared" si="160"/>
        <v>31798</v>
      </c>
    </row>
    <row r="10303" spans="1:11" s="43" customFormat="1" ht="19.7" customHeight="1" x14ac:dyDescent="0.25">
      <c r="A10303" s="43" t="s">
        <v>146</v>
      </c>
      <c r="B10303" s="1" t="s">
        <v>239</v>
      </c>
      <c r="C10303" s="1" t="s">
        <v>267</v>
      </c>
      <c r="D10303" s="1" t="s">
        <v>266</v>
      </c>
      <c r="E10303" s="45" t="str">
        <f>VLOOKUP(C10303,PROCV!E$50:G$126,3,0)</f>
        <v>Audiovisual</v>
      </c>
      <c r="F10303" s="1" t="s">
        <v>416</v>
      </c>
      <c r="G10303" s="1" t="s">
        <v>265</v>
      </c>
      <c r="H10303" s="1">
        <v>2017</v>
      </c>
      <c r="I10303" s="60">
        <f>VLOOKUP(H10303,PROCV!E$33:F$44,2,0)</f>
        <v>1</v>
      </c>
      <c r="J10303" s="71">
        <v>46521597</v>
      </c>
      <c r="K10303" s="44">
        <f t="shared" si="160"/>
        <v>46521597</v>
      </c>
    </row>
    <row r="10304" spans="1:11" s="43" customFormat="1" ht="19.7" customHeight="1" x14ac:dyDescent="0.25">
      <c r="A10304" s="43" t="s">
        <v>146</v>
      </c>
      <c r="B10304" s="1" t="s">
        <v>239</v>
      </c>
      <c r="C10304" s="1" t="s">
        <v>254</v>
      </c>
      <c r="D10304" s="1" t="s">
        <v>253</v>
      </c>
      <c r="E10304" s="45" t="str">
        <f>VLOOKUP(C10304,PROCV!E$50:G$126,3,0)</f>
        <v>Música</v>
      </c>
      <c r="F10304" s="1" t="s">
        <v>416</v>
      </c>
      <c r="G10304" s="1" t="s">
        <v>236</v>
      </c>
      <c r="H10304" s="1">
        <v>2017</v>
      </c>
      <c r="I10304" s="60">
        <f>VLOOKUP(H10304,PROCV!E$33:F$44,2,0)</f>
        <v>1</v>
      </c>
      <c r="J10304" s="71">
        <v>9756</v>
      </c>
      <c r="K10304" s="44">
        <f t="shared" si="160"/>
        <v>9756</v>
      </c>
    </row>
    <row r="10305" spans="1:11" s="43" customFormat="1" ht="19.7" customHeight="1" x14ac:dyDescent="0.25">
      <c r="A10305" s="43" t="s">
        <v>146</v>
      </c>
      <c r="B10305" s="1" t="s">
        <v>239</v>
      </c>
      <c r="C10305" s="1" t="s">
        <v>252</v>
      </c>
      <c r="D10305" s="1" t="s">
        <v>251</v>
      </c>
      <c r="E10305" s="45" t="str">
        <f>VLOOKUP(C10305,PROCV!E$50:G$126,3,0)</f>
        <v>Audiovisual</v>
      </c>
      <c r="F10305" s="1" t="s">
        <v>416</v>
      </c>
      <c r="G10305" s="1" t="s">
        <v>236</v>
      </c>
      <c r="H10305" s="1">
        <v>2017</v>
      </c>
      <c r="I10305" s="60">
        <f>VLOOKUP(H10305,PROCV!E$33:F$44,2,0)</f>
        <v>1</v>
      </c>
      <c r="J10305" s="71">
        <v>172872</v>
      </c>
      <c r="K10305" s="44">
        <f t="shared" si="160"/>
        <v>172872</v>
      </c>
    </row>
    <row r="10306" spans="1:11" s="43" customFormat="1" ht="19.7" customHeight="1" x14ac:dyDescent="0.25">
      <c r="A10306" s="43" t="s">
        <v>146</v>
      </c>
      <c r="B10306" s="1" t="s">
        <v>239</v>
      </c>
      <c r="C10306" s="1" t="s">
        <v>252</v>
      </c>
      <c r="D10306" s="1" t="s">
        <v>251</v>
      </c>
      <c r="E10306" s="45" t="str">
        <f>VLOOKUP(C10306,PROCV!E$50:G$126,3,0)</f>
        <v>Audiovisual</v>
      </c>
      <c r="F10306" s="1" t="s">
        <v>416</v>
      </c>
      <c r="G10306" s="1" t="s">
        <v>236</v>
      </c>
      <c r="H10306" s="1">
        <v>2017</v>
      </c>
      <c r="I10306" s="60">
        <f>VLOOKUP(H10306,PROCV!E$33:F$44,2,0)</f>
        <v>1</v>
      </c>
      <c r="J10306" s="1">
        <v>913</v>
      </c>
      <c r="K10306" s="44">
        <f t="shared" si="160"/>
        <v>913</v>
      </c>
    </row>
    <row r="10307" spans="1:11" s="43" customFormat="1" ht="19.7" customHeight="1" x14ac:dyDescent="0.25">
      <c r="A10307" s="43" t="s">
        <v>146</v>
      </c>
      <c r="B10307" s="1" t="s">
        <v>239</v>
      </c>
      <c r="C10307" s="1" t="s">
        <v>246</v>
      </c>
      <c r="D10307" s="1" t="s">
        <v>245</v>
      </c>
      <c r="E10307" s="45" t="str">
        <f>VLOOKUP(C10307,PROCV!E$50:G$126,3,0)</f>
        <v>Artes Cênicas e Espetáculos</v>
      </c>
      <c r="F10307" s="1" t="s">
        <v>416</v>
      </c>
      <c r="G10307" s="1" t="s">
        <v>236</v>
      </c>
      <c r="H10307" s="1">
        <v>2017</v>
      </c>
      <c r="I10307" s="60">
        <f>VLOOKUP(H10307,PROCV!E$33:F$44,2,0)</f>
        <v>1</v>
      </c>
      <c r="J10307" s="71">
        <v>140000</v>
      </c>
      <c r="K10307" s="44">
        <f t="shared" ref="K10307:K10370" si="161">J10307*I10307</f>
        <v>140000</v>
      </c>
    </row>
    <row r="10308" spans="1:11" s="43" customFormat="1" ht="19.7" customHeight="1" x14ac:dyDescent="0.25">
      <c r="A10308" s="43" t="s">
        <v>146</v>
      </c>
      <c r="B10308" s="1" t="s">
        <v>239</v>
      </c>
      <c r="C10308" s="1" t="s">
        <v>238</v>
      </c>
      <c r="D10308" s="1" t="s">
        <v>237</v>
      </c>
      <c r="E10308" s="45" t="str">
        <f>VLOOKUP(C10308,PROCV!E$50:G$126,3,0)</f>
        <v>Artes Cênicas e Espetáculos</v>
      </c>
      <c r="F10308" s="1" t="s">
        <v>416</v>
      </c>
      <c r="G10308" s="1" t="s">
        <v>236</v>
      </c>
      <c r="H10308" s="1">
        <v>2017</v>
      </c>
      <c r="I10308" s="60">
        <f>VLOOKUP(H10308,PROCV!E$33:F$44,2,0)</f>
        <v>1</v>
      </c>
      <c r="J10308" s="71">
        <v>275000</v>
      </c>
      <c r="K10308" s="44">
        <f t="shared" si="161"/>
        <v>275000</v>
      </c>
    </row>
    <row r="10309" spans="1:11" s="43" customFormat="1" ht="19.7" customHeight="1" x14ac:dyDescent="0.25">
      <c r="A10309" s="43" t="s">
        <v>171</v>
      </c>
      <c r="B10309" s="1" t="s">
        <v>292</v>
      </c>
      <c r="C10309" s="1" t="s">
        <v>291</v>
      </c>
      <c r="D10309" s="1" t="s">
        <v>290</v>
      </c>
      <c r="E10309" s="45" t="str">
        <f>VLOOKUP(C10309,PROCV!E$50:G$126,3,0)</f>
        <v>NA</v>
      </c>
      <c r="F10309" s="1" t="s">
        <v>416</v>
      </c>
      <c r="G10309" s="1" t="s">
        <v>236</v>
      </c>
      <c r="H10309" s="1">
        <v>2017</v>
      </c>
      <c r="I10309" s="60">
        <f>VLOOKUP(H10309,PROCV!E$33:F$44,2,0)</f>
        <v>1</v>
      </c>
      <c r="J10309" s="71">
        <v>3500000</v>
      </c>
      <c r="K10309" s="44">
        <f t="shared" si="161"/>
        <v>3500000</v>
      </c>
    </row>
    <row r="10310" spans="1:11" s="43" customFormat="1" ht="19.7" customHeight="1" x14ac:dyDescent="0.25">
      <c r="A10310" s="43" t="s">
        <v>171</v>
      </c>
      <c r="B10310" s="1" t="s">
        <v>292</v>
      </c>
      <c r="C10310" s="1" t="s">
        <v>291</v>
      </c>
      <c r="D10310" s="1" t="s">
        <v>290</v>
      </c>
      <c r="E10310" s="45" t="str">
        <f>VLOOKUP(C10310,PROCV!E$50:G$126,3,0)</f>
        <v>NA</v>
      </c>
      <c r="F10310" s="1" t="s">
        <v>416</v>
      </c>
      <c r="G10310" s="1" t="s">
        <v>236</v>
      </c>
      <c r="H10310" s="1">
        <v>2017</v>
      </c>
      <c r="I10310" s="60">
        <f>VLOOKUP(H10310,PROCV!E$33:F$44,2,0)</f>
        <v>1</v>
      </c>
      <c r="J10310" s="71">
        <v>78396</v>
      </c>
      <c r="K10310" s="44">
        <f t="shared" si="161"/>
        <v>78396</v>
      </c>
    </row>
    <row r="10311" spans="1:11" s="43" customFormat="1" ht="19.7" customHeight="1" x14ac:dyDescent="0.25">
      <c r="A10311" s="43" t="s">
        <v>171</v>
      </c>
      <c r="B10311" s="1" t="s">
        <v>292</v>
      </c>
      <c r="C10311" s="1" t="s">
        <v>291</v>
      </c>
      <c r="D10311" s="1" t="s">
        <v>290</v>
      </c>
      <c r="E10311" s="45" t="str">
        <f>VLOOKUP(C10311,PROCV!E$50:G$126,3,0)</f>
        <v>NA</v>
      </c>
      <c r="F10311" s="1" t="s">
        <v>416</v>
      </c>
      <c r="G10311" s="1" t="s">
        <v>236</v>
      </c>
      <c r="H10311" s="1">
        <v>2017</v>
      </c>
      <c r="I10311" s="60">
        <f>VLOOKUP(H10311,PROCV!E$33:F$44,2,0)</f>
        <v>1</v>
      </c>
      <c r="J10311" s="71">
        <v>3500000</v>
      </c>
      <c r="K10311" s="44">
        <f t="shared" si="161"/>
        <v>3500000</v>
      </c>
    </row>
    <row r="10312" spans="1:11" s="43" customFormat="1" ht="19.7" customHeight="1" x14ac:dyDescent="0.25">
      <c r="A10312" s="43" t="s">
        <v>171</v>
      </c>
      <c r="B10312" s="1" t="s">
        <v>292</v>
      </c>
      <c r="C10312" s="1" t="s">
        <v>267</v>
      </c>
      <c r="D10312" s="1" t="s">
        <v>266</v>
      </c>
      <c r="E10312" s="45" t="str">
        <f>VLOOKUP(C10312,PROCV!E$50:G$126,3,0)</f>
        <v>Audiovisual</v>
      </c>
      <c r="F10312" s="1" t="s">
        <v>416</v>
      </c>
      <c r="G10312" s="1" t="s">
        <v>265</v>
      </c>
      <c r="H10312" s="1">
        <v>2017</v>
      </c>
      <c r="I10312" s="60">
        <f>VLOOKUP(H10312,PROCV!E$33:F$44,2,0)</f>
        <v>1</v>
      </c>
      <c r="J10312" s="71">
        <v>46521597</v>
      </c>
      <c r="K10312" s="44">
        <f t="shared" si="161"/>
        <v>46521597</v>
      </c>
    </row>
    <row r="10313" spans="1:11" s="43" customFormat="1" ht="19.7" customHeight="1" x14ac:dyDescent="0.25">
      <c r="A10313" s="43" t="s">
        <v>171</v>
      </c>
      <c r="B10313" s="1" t="s">
        <v>292</v>
      </c>
      <c r="C10313" s="1" t="s">
        <v>297</v>
      </c>
      <c r="D10313" s="1" t="s">
        <v>296</v>
      </c>
      <c r="E10313" s="45" t="str">
        <f>VLOOKUP(C10313,PROCV!E$50:G$126,3,0)</f>
        <v>Audiovisual</v>
      </c>
      <c r="F10313" s="1" t="s">
        <v>416</v>
      </c>
      <c r="G10313" s="1" t="s">
        <v>236</v>
      </c>
      <c r="H10313" s="1">
        <v>2017</v>
      </c>
      <c r="I10313" s="60">
        <f>VLOOKUP(H10313,PROCV!E$33:F$44,2,0)</f>
        <v>1</v>
      </c>
      <c r="J10313" s="71">
        <v>6200</v>
      </c>
      <c r="K10313" s="44">
        <f t="shared" si="161"/>
        <v>6200</v>
      </c>
    </row>
    <row r="10314" spans="1:11" s="43" customFormat="1" ht="19.7" customHeight="1" x14ac:dyDescent="0.25">
      <c r="A10314" s="43" t="s">
        <v>171</v>
      </c>
      <c r="B10314" s="1" t="s">
        <v>292</v>
      </c>
      <c r="C10314" s="1" t="s">
        <v>252</v>
      </c>
      <c r="D10314" s="1" t="s">
        <v>251</v>
      </c>
      <c r="E10314" s="45" t="str">
        <f>VLOOKUP(C10314,PROCV!E$50:G$126,3,0)</f>
        <v>Audiovisual</v>
      </c>
      <c r="F10314" s="1" t="s">
        <v>416</v>
      </c>
      <c r="G10314" s="1" t="s">
        <v>236</v>
      </c>
      <c r="H10314" s="1">
        <v>2017</v>
      </c>
      <c r="I10314" s="60">
        <f>VLOOKUP(H10314,PROCV!E$33:F$44,2,0)</f>
        <v>1</v>
      </c>
      <c r="J10314" s="71">
        <v>82727</v>
      </c>
      <c r="K10314" s="44">
        <f t="shared" si="161"/>
        <v>82727</v>
      </c>
    </row>
    <row r="10315" spans="1:11" s="43" customFormat="1" ht="19.7" customHeight="1" x14ac:dyDescent="0.25">
      <c r="A10315" s="43" t="s">
        <v>171</v>
      </c>
      <c r="B10315" s="1" t="s">
        <v>292</v>
      </c>
      <c r="C10315" s="1" t="s">
        <v>246</v>
      </c>
      <c r="D10315" s="1" t="s">
        <v>245</v>
      </c>
      <c r="E10315" s="45" t="str">
        <f>VLOOKUP(C10315,PROCV!E$50:G$126,3,0)</f>
        <v>Artes Cênicas e Espetáculos</v>
      </c>
      <c r="F10315" s="1" t="s">
        <v>416</v>
      </c>
      <c r="G10315" s="1" t="s">
        <v>236</v>
      </c>
      <c r="H10315" s="1">
        <v>2017</v>
      </c>
      <c r="I10315" s="60">
        <f>VLOOKUP(H10315,PROCV!E$33:F$44,2,0)</f>
        <v>1</v>
      </c>
      <c r="J10315" s="71">
        <v>72964</v>
      </c>
      <c r="K10315" s="44">
        <f t="shared" si="161"/>
        <v>72964</v>
      </c>
    </row>
    <row r="10316" spans="1:11" s="43" customFormat="1" ht="19.7" customHeight="1" x14ac:dyDescent="0.25">
      <c r="A10316" s="43" t="s">
        <v>171</v>
      </c>
      <c r="B10316" s="1" t="s">
        <v>292</v>
      </c>
      <c r="C10316" s="1" t="s">
        <v>238</v>
      </c>
      <c r="D10316" s="1" t="s">
        <v>237</v>
      </c>
      <c r="E10316" s="45" t="str">
        <f>VLOOKUP(C10316,PROCV!E$50:G$126,3,0)</f>
        <v>Artes Cênicas e Espetáculos</v>
      </c>
      <c r="F10316" s="1" t="s">
        <v>416</v>
      </c>
      <c r="G10316" s="1" t="s">
        <v>236</v>
      </c>
      <c r="H10316" s="1">
        <v>2017</v>
      </c>
      <c r="I10316" s="60">
        <f>VLOOKUP(H10316,PROCV!E$33:F$44,2,0)</f>
        <v>1</v>
      </c>
      <c r="J10316" s="71">
        <v>15159</v>
      </c>
      <c r="K10316" s="44">
        <f t="shared" si="161"/>
        <v>15159</v>
      </c>
    </row>
    <row r="10317" spans="1:11" s="43" customFormat="1" ht="19.7" customHeight="1" x14ac:dyDescent="0.25">
      <c r="A10317" s="43" t="s">
        <v>175</v>
      </c>
      <c r="B10317" s="1" t="s">
        <v>292</v>
      </c>
      <c r="C10317" s="1" t="s">
        <v>291</v>
      </c>
      <c r="D10317" s="1" t="s">
        <v>290</v>
      </c>
      <c r="E10317" s="45" t="str">
        <f>VLOOKUP(C10317,PROCV!E$50:G$126,3,0)</f>
        <v>NA</v>
      </c>
      <c r="F10317" s="1" t="s">
        <v>416</v>
      </c>
      <c r="G10317" s="1" t="s">
        <v>236</v>
      </c>
      <c r="H10317" s="1">
        <v>2017</v>
      </c>
      <c r="I10317" s="60">
        <f>VLOOKUP(H10317,PROCV!E$33:F$44,2,0)</f>
        <v>1</v>
      </c>
      <c r="J10317" s="71">
        <v>179635</v>
      </c>
      <c r="K10317" s="44">
        <f t="shared" si="161"/>
        <v>179635</v>
      </c>
    </row>
    <row r="10318" spans="1:11" s="43" customFormat="1" ht="19.7" customHeight="1" x14ac:dyDescent="0.25">
      <c r="A10318" s="43" t="s">
        <v>175</v>
      </c>
      <c r="B10318" s="1" t="s">
        <v>292</v>
      </c>
      <c r="C10318" s="1" t="s">
        <v>289</v>
      </c>
      <c r="D10318" s="1" t="s">
        <v>288</v>
      </c>
      <c r="E10318" s="45" t="str">
        <f>VLOOKUP(C10318,PROCV!E$50:G$126,3,0)</f>
        <v>Editorial</v>
      </c>
      <c r="F10318" s="1" t="s">
        <v>416</v>
      </c>
      <c r="G10318" s="1" t="s">
        <v>236</v>
      </c>
      <c r="H10318" s="1">
        <v>2017</v>
      </c>
      <c r="I10318" s="60">
        <f>VLOOKUP(H10318,PROCV!E$33:F$44,2,0)</f>
        <v>1</v>
      </c>
      <c r="J10318" s="71">
        <v>333826</v>
      </c>
      <c r="K10318" s="44">
        <f t="shared" si="161"/>
        <v>333826</v>
      </c>
    </row>
    <row r="10319" spans="1:11" s="43" customFormat="1" ht="19.7" customHeight="1" x14ac:dyDescent="0.25">
      <c r="A10319" s="43" t="s">
        <v>175</v>
      </c>
      <c r="B10319" s="1" t="s">
        <v>292</v>
      </c>
      <c r="C10319" s="1" t="s">
        <v>289</v>
      </c>
      <c r="D10319" s="1" t="s">
        <v>288</v>
      </c>
      <c r="E10319" s="45" t="str">
        <f>VLOOKUP(C10319,PROCV!E$50:G$126,3,0)</f>
        <v>Editorial</v>
      </c>
      <c r="F10319" s="1" t="s">
        <v>416</v>
      </c>
      <c r="G10319" s="1" t="s">
        <v>236</v>
      </c>
      <c r="H10319" s="1">
        <v>2017</v>
      </c>
      <c r="I10319" s="60">
        <f>VLOOKUP(H10319,PROCV!E$33:F$44,2,0)</f>
        <v>1</v>
      </c>
      <c r="J10319" s="71">
        <v>139833</v>
      </c>
      <c r="K10319" s="44">
        <f t="shared" si="161"/>
        <v>139833</v>
      </c>
    </row>
    <row r="10320" spans="1:11" s="43" customFormat="1" ht="19.7" customHeight="1" x14ac:dyDescent="0.25">
      <c r="A10320" s="43" t="s">
        <v>175</v>
      </c>
      <c r="B10320" s="1" t="s">
        <v>292</v>
      </c>
      <c r="C10320" s="1" t="s">
        <v>285</v>
      </c>
      <c r="D10320" s="1" t="s">
        <v>284</v>
      </c>
      <c r="E10320" s="45" t="str">
        <f>VLOOKUP(C10320,PROCV!E$50:G$126,3,0)</f>
        <v>Editorial</v>
      </c>
      <c r="F10320" s="1" t="s">
        <v>416</v>
      </c>
      <c r="G10320" s="1" t="s">
        <v>236</v>
      </c>
      <c r="H10320" s="1">
        <v>2017</v>
      </c>
      <c r="I10320" s="60">
        <f>VLOOKUP(H10320,PROCV!E$33:F$44,2,0)</f>
        <v>1</v>
      </c>
      <c r="J10320" s="71">
        <v>117200</v>
      </c>
      <c r="K10320" s="44">
        <f t="shared" si="161"/>
        <v>117200</v>
      </c>
    </row>
    <row r="10321" spans="1:11" s="43" customFormat="1" ht="19.7" customHeight="1" x14ac:dyDescent="0.25">
      <c r="A10321" s="43" t="s">
        <v>175</v>
      </c>
      <c r="B10321" s="1" t="s">
        <v>292</v>
      </c>
      <c r="C10321" s="1" t="s">
        <v>283</v>
      </c>
      <c r="D10321" s="1" t="s">
        <v>282</v>
      </c>
      <c r="E10321" s="45" t="str">
        <f>VLOOKUP(C10321,PROCV!E$50:G$126,3,0)</f>
        <v>Editorial</v>
      </c>
      <c r="F10321" s="1" t="s">
        <v>416</v>
      </c>
      <c r="G10321" s="1" t="s">
        <v>236</v>
      </c>
      <c r="H10321" s="1">
        <v>2017</v>
      </c>
      <c r="I10321" s="60">
        <f>VLOOKUP(H10321,PROCV!E$33:F$44,2,0)</f>
        <v>1</v>
      </c>
      <c r="J10321" s="71">
        <v>5156</v>
      </c>
      <c r="K10321" s="44">
        <f t="shared" si="161"/>
        <v>5156</v>
      </c>
    </row>
    <row r="10322" spans="1:11" s="43" customFormat="1" ht="19.7" customHeight="1" x14ac:dyDescent="0.25">
      <c r="A10322" s="43" t="s">
        <v>175</v>
      </c>
      <c r="B10322" s="1" t="s">
        <v>292</v>
      </c>
      <c r="C10322" s="1" t="s">
        <v>275</v>
      </c>
      <c r="D10322" s="1" t="s">
        <v>274</v>
      </c>
      <c r="E10322" s="45" t="str">
        <f>VLOOKUP(C10322,PROCV!E$50:G$126,3,0)</f>
        <v>Editorial</v>
      </c>
      <c r="F10322" s="1" t="s">
        <v>416</v>
      </c>
      <c r="G10322" s="1" t="s">
        <v>236</v>
      </c>
      <c r="H10322" s="1">
        <v>2017</v>
      </c>
      <c r="I10322" s="60">
        <f>VLOOKUP(H10322,PROCV!E$33:F$44,2,0)</f>
        <v>1</v>
      </c>
      <c r="J10322" s="71">
        <v>11119</v>
      </c>
      <c r="K10322" s="44">
        <f t="shared" si="161"/>
        <v>11119</v>
      </c>
    </row>
    <row r="10323" spans="1:11" s="43" customFormat="1" ht="19.7" customHeight="1" x14ac:dyDescent="0.25">
      <c r="A10323" s="43" t="s">
        <v>175</v>
      </c>
      <c r="B10323" s="1" t="s">
        <v>292</v>
      </c>
      <c r="C10323" s="1" t="s">
        <v>273</v>
      </c>
      <c r="D10323" s="1" t="s">
        <v>272</v>
      </c>
      <c r="E10323" s="45" t="str">
        <f>VLOOKUP(C10323,PROCV!E$50:G$126,3,0)</f>
        <v>Editorial</v>
      </c>
      <c r="F10323" s="1" t="s">
        <v>416</v>
      </c>
      <c r="G10323" s="1" t="s">
        <v>236</v>
      </c>
      <c r="H10323" s="1">
        <v>2017</v>
      </c>
      <c r="I10323" s="60">
        <f>VLOOKUP(H10323,PROCV!E$33:F$44,2,0)</f>
        <v>1</v>
      </c>
      <c r="J10323" s="71">
        <v>60218</v>
      </c>
      <c r="K10323" s="44">
        <f t="shared" si="161"/>
        <v>60218</v>
      </c>
    </row>
    <row r="10324" spans="1:11" s="43" customFormat="1" ht="19.7" customHeight="1" x14ac:dyDescent="0.25">
      <c r="A10324" s="43" t="s">
        <v>175</v>
      </c>
      <c r="B10324" s="1" t="s">
        <v>292</v>
      </c>
      <c r="C10324" s="1" t="s">
        <v>269</v>
      </c>
      <c r="D10324" s="1" t="s">
        <v>268</v>
      </c>
      <c r="E10324" s="45" t="str">
        <f>VLOOKUP(C10324,PROCV!E$50:G$126,3,0)</f>
        <v>NA</v>
      </c>
      <c r="F10324" s="1" t="s">
        <v>416</v>
      </c>
      <c r="G10324" s="1" t="s">
        <v>236</v>
      </c>
      <c r="H10324" s="1">
        <v>2017</v>
      </c>
      <c r="I10324" s="60">
        <f>VLOOKUP(H10324,PROCV!E$33:F$44,2,0)</f>
        <v>1</v>
      </c>
      <c r="J10324" s="71">
        <v>5132</v>
      </c>
      <c r="K10324" s="44">
        <f t="shared" si="161"/>
        <v>5132</v>
      </c>
    </row>
    <row r="10325" spans="1:11" s="43" customFormat="1" ht="19.7" customHeight="1" x14ac:dyDescent="0.25">
      <c r="A10325" s="43" t="s">
        <v>175</v>
      </c>
      <c r="B10325" s="1" t="s">
        <v>292</v>
      </c>
      <c r="C10325" s="1" t="s">
        <v>269</v>
      </c>
      <c r="D10325" s="1" t="s">
        <v>268</v>
      </c>
      <c r="E10325" s="45" t="str">
        <f>VLOOKUP(C10325,PROCV!E$50:G$126,3,0)</f>
        <v>NA</v>
      </c>
      <c r="F10325" s="1" t="s">
        <v>416</v>
      </c>
      <c r="G10325" s="1" t="s">
        <v>236</v>
      </c>
      <c r="H10325" s="1">
        <v>2017</v>
      </c>
      <c r="I10325" s="60">
        <f>VLOOKUP(H10325,PROCV!E$33:F$44,2,0)</f>
        <v>1</v>
      </c>
      <c r="J10325" s="71">
        <v>71501</v>
      </c>
      <c r="K10325" s="44">
        <f t="shared" si="161"/>
        <v>71501</v>
      </c>
    </row>
    <row r="10326" spans="1:11" s="43" customFormat="1" ht="19.7" customHeight="1" x14ac:dyDescent="0.25">
      <c r="A10326" s="43" t="s">
        <v>175</v>
      </c>
      <c r="B10326" s="1" t="s">
        <v>292</v>
      </c>
      <c r="C10326" s="1" t="s">
        <v>269</v>
      </c>
      <c r="D10326" s="1" t="s">
        <v>268</v>
      </c>
      <c r="E10326" s="45" t="str">
        <f>VLOOKUP(C10326,PROCV!E$50:G$126,3,0)</f>
        <v>NA</v>
      </c>
      <c r="F10326" s="1" t="s">
        <v>416</v>
      </c>
      <c r="G10326" s="1" t="s">
        <v>236</v>
      </c>
      <c r="H10326" s="1">
        <v>2017</v>
      </c>
      <c r="I10326" s="60">
        <f>VLOOKUP(H10326,PROCV!E$33:F$44,2,0)</f>
        <v>1</v>
      </c>
      <c r="J10326" s="71">
        <v>5201</v>
      </c>
      <c r="K10326" s="44">
        <f t="shared" si="161"/>
        <v>5201</v>
      </c>
    </row>
    <row r="10327" spans="1:11" s="43" customFormat="1" ht="19.7" customHeight="1" x14ac:dyDescent="0.25">
      <c r="A10327" s="43" t="s">
        <v>175</v>
      </c>
      <c r="B10327" s="1" t="s">
        <v>292</v>
      </c>
      <c r="C10327" s="1" t="s">
        <v>267</v>
      </c>
      <c r="D10327" s="1" t="s">
        <v>266</v>
      </c>
      <c r="E10327" s="45" t="str">
        <f>VLOOKUP(C10327,PROCV!E$50:G$126,3,0)</f>
        <v>Audiovisual</v>
      </c>
      <c r="F10327" s="1" t="s">
        <v>416</v>
      </c>
      <c r="G10327" s="1" t="s">
        <v>265</v>
      </c>
      <c r="H10327" s="1">
        <v>2017</v>
      </c>
      <c r="I10327" s="60">
        <f>VLOOKUP(H10327,PROCV!E$33:F$44,2,0)</f>
        <v>1</v>
      </c>
      <c r="J10327" s="71">
        <v>46521597</v>
      </c>
      <c r="K10327" s="44">
        <f t="shared" si="161"/>
        <v>46521597</v>
      </c>
    </row>
    <row r="10328" spans="1:11" s="43" customFormat="1" ht="19.7" customHeight="1" x14ac:dyDescent="0.25">
      <c r="A10328" s="43" t="s">
        <v>175</v>
      </c>
      <c r="B10328" s="1" t="s">
        <v>292</v>
      </c>
      <c r="C10328" s="1" t="s">
        <v>252</v>
      </c>
      <c r="D10328" s="1" t="s">
        <v>251</v>
      </c>
      <c r="E10328" s="45" t="str">
        <f>VLOOKUP(C10328,PROCV!E$50:G$126,3,0)</f>
        <v>Audiovisual</v>
      </c>
      <c r="F10328" s="1" t="s">
        <v>416</v>
      </c>
      <c r="G10328" s="1" t="s">
        <v>236</v>
      </c>
      <c r="H10328" s="1">
        <v>2017</v>
      </c>
      <c r="I10328" s="60">
        <f>VLOOKUP(H10328,PROCV!E$33:F$44,2,0)</f>
        <v>1</v>
      </c>
      <c r="J10328" s="71">
        <v>320000</v>
      </c>
      <c r="K10328" s="44">
        <f t="shared" si="161"/>
        <v>320000</v>
      </c>
    </row>
    <row r="10329" spans="1:11" s="43" customFormat="1" ht="19.7" customHeight="1" x14ac:dyDescent="0.25">
      <c r="A10329" s="43" t="s">
        <v>175</v>
      </c>
      <c r="B10329" s="1" t="s">
        <v>292</v>
      </c>
      <c r="C10329" s="1" t="s">
        <v>246</v>
      </c>
      <c r="D10329" s="1" t="s">
        <v>245</v>
      </c>
      <c r="E10329" s="45" t="str">
        <f>VLOOKUP(C10329,PROCV!E$50:G$126,3,0)</f>
        <v>Artes Cênicas e Espetáculos</v>
      </c>
      <c r="F10329" s="1" t="s">
        <v>416</v>
      </c>
      <c r="G10329" s="1" t="s">
        <v>236</v>
      </c>
      <c r="H10329" s="1">
        <v>2017</v>
      </c>
      <c r="I10329" s="60">
        <f>VLOOKUP(H10329,PROCV!E$33:F$44,2,0)</f>
        <v>1</v>
      </c>
      <c r="J10329" s="71">
        <v>47089</v>
      </c>
      <c r="K10329" s="44">
        <f t="shared" si="161"/>
        <v>47089</v>
      </c>
    </row>
    <row r="10330" spans="1:11" s="43" customFormat="1" ht="19.7" customHeight="1" x14ac:dyDescent="0.25">
      <c r="A10330" s="43" t="s">
        <v>175</v>
      </c>
      <c r="B10330" s="1" t="s">
        <v>292</v>
      </c>
      <c r="C10330" s="1" t="s">
        <v>246</v>
      </c>
      <c r="D10330" s="1" t="s">
        <v>245</v>
      </c>
      <c r="E10330" s="45" t="str">
        <f>VLOOKUP(C10330,PROCV!E$50:G$126,3,0)</f>
        <v>Artes Cênicas e Espetáculos</v>
      </c>
      <c r="F10330" s="1" t="s">
        <v>416</v>
      </c>
      <c r="G10330" s="1" t="s">
        <v>236</v>
      </c>
      <c r="H10330" s="1">
        <v>2017</v>
      </c>
      <c r="I10330" s="60">
        <f>VLOOKUP(H10330,PROCV!E$33:F$44,2,0)</f>
        <v>1</v>
      </c>
      <c r="J10330" s="71">
        <v>130000</v>
      </c>
      <c r="K10330" s="44">
        <f t="shared" si="161"/>
        <v>130000</v>
      </c>
    </row>
    <row r="10331" spans="1:11" s="43" customFormat="1" ht="19.7" customHeight="1" x14ac:dyDescent="0.25">
      <c r="A10331" s="43" t="s">
        <v>175</v>
      </c>
      <c r="B10331" s="1" t="s">
        <v>292</v>
      </c>
      <c r="C10331" s="1" t="s">
        <v>238</v>
      </c>
      <c r="D10331" s="1" t="s">
        <v>237</v>
      </c>
      <c r="E10331" s="45" t="str">
        <f>VLOOKUP(C10331,PROCV!E$50:G$126,3,0)</f>
        <v>Artes Cênicas e Espetáculos</v>
      </c>
      <c r="F10331" s="1" t="s">
        <v>416</v>
      </c>
      <c r="G10331" s="1" t="s">
        <v>236</v>
      </c>
      <c r="H10331" s="1">
        <v>2017</v>
      </c>
      <c r="I10331" s="60">
        <f>VLOOKUP(H10331,PROCV!E$33:F$44,2,0)</f>
        <v>1</v>
      </c>
      <c r="J10331" s="71">
        <v>12646</v>
      </c>
      <c r="K10331" s="44">
        <f t="shared" si="161"/>
        <v>12646</v>
      </c>
    </row>
    <row r="10332" spans="1:11" s="43" customFormat="1" ht="19.7" customHeight="1" x14ac:dyDescent="0.25">
      <c r="A10332" s="43" t="s">
        <v>175</v>
      </c>
      <c r="B10332" s="1" t="s">
        <v>292</v>
      </c>
      <c r="C10332" s="1" t="s">
        <v>238</v>
      </c>
      <c r="D10332" s="1" t="s">
        <v>237</v>
      </c>
      <c r="E10332" s="45" t="str">
        <f>VLOOKUP(C10332,PROCV!E$50:G$126,3,0)</f>
        <v>Artes Cênicas e Espetáculos</v>
      </c>
      <c r="F10332" s="1" t="s">
        <v>416</v>
      </c>
      <c r="G10332" s="1" t="s">
        <v>236</v>
      </c>
      <c r="H10332" s="1">
        <v>2017</v>
      </c>
      <c r="I10332" s="60">
        <f>VLOOKUP(H10332,PROCV!E$33:F$44,2,0)</f>
        <v>1</v>
      </c>
      <c r="J10332" s="71">
        <v>127680</v>
      </c>
      <c r="K10332" s="44">
        <f t="shared" si="161"/>
        <v>127680</v>
      </c>
    </row>
    <row r="10333" spans="1:11" s="43" customFormat="1" ht="19.7" customHeight="1" x14ac:dyDescent="0.25">
      <c r="A10333" s="43" t="s">
        <v>175</v>
      </c>
      <c r="B10333" s="1" t="s">
        <v>292</v>
      </c>
      <c r="C10333" s="1" t="s">
        <v>326</v>
      </c>
      <c r="D10333" s="1" t="s">
        <v>325</v>
      </c>
      <c r="E10333" s="45" t="str">
        <f>VLOOKUP(C10333,PROCV!E$50:G$126,3,0)</f>
        <v>NA</v>
      </c>
      <c r="F10333" s="1" t="s">
        <v>415</v>
      </c>
      <c r="G10333" s="1" t="s">
        <v>265</v>
      </c>
      <c r="H10333" s="1">
        <v>2017</v>
      </c>
      <c r="I10333" s="60">
        <f>VLOOKUP(H10333,PROCV!E$33:F$44,2,0)</f>
        <v>1</v>
      </c>
      <c r="J10333" s="71">
        <v>300000</v>
      </c>
      <c r="K10333" s="44">
        <f t="shared" si="161"/>
        <v>300000</v>
      </c>
    </row>
    <row r="10334" spans="1:11" s="43" customFormat="1" ht="19.7" customHeight="1" x14ac:dyDescent="0.25">
      <c r="A10334" s="43" t="s">
        <v>161</v>
      </c>
      <c r="B10334" s="1" t="s">
        <v>292</v>
      </c>
      <c r="C10334" s="1" t="s">
        <v>291</v>
      </c>
      <c r="D10334" s="1" t="s">
        <v>290</v>
      </c>
      <c r="E10334" s="45" t="str">
        <f>VLOOKUP(C10334,PROCV!E$50:G$126,3,0)</f>
        <v>NA</v>
      </c>
      <c r="F10334" s="1" t="s">
        <v>416</v>
      </c>
      <c r="G10334" s="1" t="s">
        <v>236</v>
      </c>
      <c r="H10334" s="1">
        <v>2017</v>
      </c>
      <c r="I10334" s="60">
        <f>VLOOKUP(H10334,PROCV!E$33:F$44,2,0)</f>
        <v>1</v>
      </c>
      <c r="J10334" s="71">
        <v>200000</v>
      </c>
      <c r="K10334" s="44">
        <f t="shared" si="161"/>
        <v>200000</v>
      </c>
    </row>
    <row r="10335" spans="1:11" s="43" customFormat="1" ht="19.7" customHeight="1" x14ac:dyDescent="0.25">
      <c r="A10335" s="43" t="s">
        <v>161</v>
      </c>
      <c r="B10335" s="1" t="s">
        <v>292</v>
      </c>
      <c r="C10335" s="1" t="s">
        <v>285</v>
      </c>
      <c r="D10335" s="1" t="s">
        <v>284</v>
      </c>
      <c r="E10335" s="45" t="str">
        <f>VLOOKUP(C10335,PROCV!E$50:G$126,3,0)</f>
        <v>Editorial</v>
      </c>
      <c r="F10335" s="1" t="s">
        <v>416</v>
      </c>
      <c r="G10335" s="1" t="s">
        <v>236</v>
      </c>
      <c r="H10335" s="1">
        <v>2017</v>
      </c>
      <c r="I10335" s="60">
        <f>VLOOKUP(H10335,PROCV!E$33:F$44,2,0)</f>
        <v>1</v>
      </c>
      <c r="J10335" s="71">
        <v>108000</v>
      </c>
      <c r="K10335" s="44">
        <f t="shared" si="161"/>
        <v>108000</v>
      </c>
    </row>
    <row r="10336" spans="1:11" s="43" customFormat="1" ht="19.7" customHeight="1" x14ac:dyDescent="0.25">
      <c r="A10336" s="43" t="s">
        <v>161</v>
      </c>
      <c r="B10336" s="1" t="s">
        <v>292</v>
      </c>
      <c r="C10336" s="1" t="s">
        <v>283</v>
      </c>
      <c r="D10336" s="1" t="s">
        <v>282</v>
      </c>
      <c r="E10336" s="45" t="str">
        <f>VLOOKUP(C10336,PROCV!E$50:G$126,3,0)</f>
        <v>Editorial</v>
      </c>
      <c r="F10336" s="1" t="s">
        <v>416</v>
      </c>
      <c r="G10336" s="1" t="s">
        <v>236</v>
      </c>
      <c r="H10336" s="1">
        <v>2017</v>
      </c>
      <c r="I10336" s="60">
        <f>VLOOKUP(H10336,PROCV!E$33:F$44,2,0)</f>
        <v>1</v>
      </c>
      <c r="J10336" s="71">
        <v>90000</v>
      </c>
      <c r="K10336" s="44">
        <f t="shared" si="161"/>
        <v>90000</v>
      </c>
    </row>
    <row r="10337" spans="1:11" s="43" customFormat="1" ht="19.7" customHeight="1" x14ac:dyDescent="0.25">
      <c r="A10337" s="43" t="s">
        <v>161</v>
      </c>
      <c r="B10337" s="1" t="s">
        <v>292</v>
      </c>
      <c r="C10337" s="1" t="s">
        <v>281</v>
      </c>
      <c r="D10337" s="1" t="s">
        <v>280</v>
      </c>
      <c r="E10337" s="45" t="str">
        <f>VLOOKUP(C10337,PROCV!E$50:G$126,3,0)</f>
        <v>Música</v>
      </c>
      <c r="F10337" s="1" t="s">
        <v>416</v>
      </c>
      <c r="G10337" s="1" t="s">
        <v>236</v>
      </c>
      <c r="H10337" s="1">
        <v>2017</v>
      </c>
      <c r="I10337" s="60">
        <f>VLOOKUP(H10337,PROCV!E$33:F$44,2,0)</f>
        <v>1</v>
      </c>
      <c r="J10337" s="71">
        <v>50000</v>
      </c>
      <c r="K10337" s="44">
        <f t="shared" si="161"/>
        <v>50000</v>
      </c>
    </row>
    <row r="10338" spans="1:11" s="43" customFormat="1" ht="19.7" customHeight="1" x14ac:dyDescent="0.25">
      <c r="A10338" s="43" t="s">
        <v>161</v>
      </c>
      <c r="B10338" s="1" t="s">
        <v>292</v>
      </c>
      <c r="C10338" s="1" t="s">
        <v>250</v>
      </c>
      <c r="D10338" s="1" t="s">
        <v>249</v>
      </c>
      <c r="E10338" s="45" t="str">
        <f>VLOOKUP(C10338,PROCV!E$50:G$126,3,0)</f>
        <v>Audiovisual</v>
      </c>
      <c r="F10338" s="1" t="s">
        <v>416</v>
      </c>
      <c r="G10338" s="1" t="s">
        <v>236</v>
      </c>
      <c r="H10338" s="1">
        <v>2017</v>
      </c>
      <c r="I10338" s="60">
        <f>VLOOKUP(H10338,PROCV!E$33:F$44,2,0)</f>
        <v>1</v>
      </c>
      <c r="J10338" s="71">
        <v>60746</v>
      </c>
      <c r="K10338" s="44">
        <f t="shared" si="161"/>
        <v>60746</v>
      </c>
    </row>
    <row r="10339" spans="1:11" s="43" customFormat="1" ht="19.7" customHeight="1" x14ac:dyDescent="0.25">
      <c r="A10339" s="43" t="s">
        <v>161</v>
      </c>
      <c r="B10339" s="1" t="s">
        <v>292</v>
      </c>
      <c r="C10339" s="1" t="s">
        <v>250</v>
      </c>
      <c r="D10339" s="1" t="s">
        <v>249</v>
      </c>
      <c r="E10339" s="45" t="str">
        <f>VLOOKUP(C10339,PROCV!E$50:G$126,3,0)</f>
        <v>Audiovisual</v>
      </c>
      <c r="F10339" s="1" t="s">
        <v>416</v>
      </c>
      <c r="G10339" s="1" t="s">
        <v>236</v>
      </c>
      <c r="H10339" s="1">
        <v>2017</v>
      </c>
      <c r="I10339" s="60">
        <f>VLOOKUP(H10339,PROCV!E$33:F$44,2,0)</f>
        <v>1</v>
      </c>
      <c r="J10339" s="71">
        <v>60828</v>
      </c>
      <c r="K10339" s="44">
        <f t="shared" si="161"/>
        <v>60828</v>
      </c>
    </row>
    <row r="10340" spans="1:11" s="43" customFormat="1" ht="19.7" customHeight="1" x14ac:dyDescent="0.25">
      <c r="A10340" s="43" t="s">
        <v>161</v>
      </c>
      <c r="B10340" s="1" t="s">
        <v>292</v>
      </c>
      <c r="C10340" s="1" t="s">
        <v>301</v>
      </c>
      <c r="D10340" s="1" t="s">
        <v>300</v>
      </c>
      <c r="E10340" s="45" t="str">
        <f>VLOOKUP(C10340,PROCV!E$50:G$126,3,0)</f>
        <v>Patrimônio</v>
      </c>
      <c r="F10340" s="1" t="s">
        <v>415</v>
      </c>
      <c r="G10340" s="1" t="s">
        <v>265</v>
      </c>
      <c r="H10340" s="1">
        <v>2017</v>
      </c>
      <c r="I10340" s="60">
        <f>VLOOKUP(H10340,PROCV!E$33:F$44,2,0)</f>
        <v>1</v>
      </c>
      <c r="J10340" s="71">
        <v>4408000</v>
      </c>
      <c r="K10340" s="44">
        <f t="shared" si="161"/>
        <v>4408000</v>
      </c>
    </row>
    <row r="10341" spans="1:11" s="43" customFormat="1" ht="19.7" customHeight="1" x14ac:dyDescent="0.25">
      <c r="A10341" s="43" t="s">
        <v>185</v>
      </c>
      <c r="B10341" s="1" t="s">
        <v>293</v>
      </c>
      <c r="C10341" s="1" t="s">
        <v>291</v>
      </c>
      <c r="D10341" s="1" t="s">
        <v>290</v>
      </c>
      <c r="E10341" s="45" t="str">
        <f>VLOOKUP(C10341,PROCV!E$50:G$126,3,0)</f>
        <v>NA</v>
      </c>
      <c r="F10341" s="1" t="s">
        <v>416</v>
      </c>
      <c r="G10341" s="1" t="s">
        <v>236</v>
      </c>
      <c r="H10341" s="1">
        <v>2017</v>
      </c>
      <c r="I10341" s="60">
        <f>VLOOKUP(H10341,PROCV!E$33:F$44,2,0)</f>
        <v>1</v>
      </c>
      <c r="J10341" s="71">
        <v>199738</v>
      </c>
      <c r="K10341" s="44">
        <f t="shared" si="161"/>
        <v>199738</v>
      </c>
    </row>
    <row r="10342" spans="1:11" s="43" customFormat="1" ht="19.7" customHeight="1" x14ac:dyDescent="0.25">
      <c r="A10342" s="43" t="s">
        <v>185</v>
      </c>
      <c r="B10342" s="1" t="s">
        <v>293</v>
      </c>
      <c r="C10342" s="1" t="s">
        <v>291</v>
      </c>
      <c r="D10342" s="1" t="s">
        <v>290</v>
      </c>
      <c r="E10342" s="45" t="str">
        <f>VLOOKUP(C10342,PROCV!E$50:G$126,3,0)</f>
        <v>NA</v>
      </c>
      <c r="F10342" s="1" t="s">
        <v>416</v>
      </c>
      <c r="G10342" s="1" t="s">
        <v>236</v>
      </c>
      <c r="H10342" s="1">
        <v>2017</v>
      </c>
      <c r="I10342" s="60">
        <f>VLOOKUP(H10342,PROCV!E$33:F$44,2,0)</f>
        <v>1</v>
      </c>
      <c r="J10342" s="71">
        <v>176234</v>
      </c>
      <c r="K10342" s="44">
        <f t="shared" si="161"/>
        <v>176234</v>
      </c>
    </row>
    <row r="10343" spans="1:11" s="43" customFormat="1" ht="19.7" customHeight="1" x14ac:dyDescent="0.25">
      <c r="A10343" s="43" t="s">
        <v>185</v>
      </c>
      <c r="B10343" s="1" t="s">
        <v>293</v>
      </c>
      <c r="C10343" s="1" t="s">
        <v>291</v>
      </c>
      <c r="D10343" s="1" t="s">
        <v>290</v>
      </c>
      <c r="E10343" s="45" t="str">
        <f>VLOOKUP(C10343,PROCV!E$50:G$126,3,0)</f>
        <v>NA</v>
      </c>
      <c r="F10343" s="1" t="s">
        <v>416</v>
      </c>
      <c r="G10343" s="1" t="s">
        <v>236</v>
      </c>
      <c r="H10343" s="1">
        <v>2017</v>
      </c>
      <c r="I10343" s="60">
        <f>VLOOKUP(H10343,PROCV!E$33:F$44,2,0)</f>
        <v>1</v>
      </c>
      <c r="J10343" s="71">
        <v>240770</v>
      </c>
      <c r="K10343" s="44">
        <f t="shared" si="161"/>
        <v>240770</v>
      </c>
    </row>
    <row r="10344" spans="1:11" s="43" customFormat="1" ht="19.7" customHeight="1" x14ac:dyDescent="0.25">
      <c r="A10344" s="43" t="s">
        <v>185</v>
      </c>
      <c r="B10344" s="1" t="s">
        <v>293</v>
      </c>
      <c r="C10344" s="1" t="s">
        <v>291</v>
      </c>
      <c r="D10344" s="1" t="s">
        <v>290</v>
      </c>
      <c r="E10344" s="45" t="str">
        <f>VLOOKUP(C10344,PROCV!E$50:G$126,3,0)</f>
        <v>NA</v>
      </c>
      <c r="F10344" s="1" t="s">
        <v>416</v>
      </c>
      <c r="G10344" s="1" t="s">
        <v>236</v>
      </c>
      <c r="H10344" s="1">
        <v>2017</v>
      </c>
      <c r="I10344" s="60">
        <f>VLOOKUP(H10344,PROCV!E$33:F$44,2,0)</f>
        <v>1</v>
      </c>
      <c r="J10344" s="71">
        <v>215174</v>
      </c>
      <c r="K10344" s="44">
        <f t="shared" si="161"/>
        <v>215174</v>
      </c>
    </row>
    <row r="10345" spans="1:11" s="43" customFormat="1" ht="19.7" customHeight="1" x14ac:dyDescent="0.25">
      <c r="A10345" s="43" t="s">
        <v>185</v>
      </c>
      <c r="B10345" s="1" t="s">
        <v>293</v>
      </c>
      <c r="C10345" s="1" t="s">
        <v>291</v>
      </c>
      <c r="D10345" s="1" t="s">
        <v>290</v>
      </c>
      <c r="E10345" s="45" t="str">
        <f>VLOOKUP(C10345,PROCV!E$50:G$126,3,0)</f>
        <v>NA</v>
      </c>
      <c r="F10345" s="1" t="s">
        <v>416</v>
      </c>
      <c r="G10345" s="1" t="s">
        <v>236</v>
      </c>
      <c r="H10345" s="1">
        <v>2017</v>
      </c>
      <c r="I10345" s="60">
        <f>VLOOKUP(H10345,PROCV!E$33:F$44,2,0)</f>
        <v>1</v>
      </c>
      <c r="J10345" s="71">
        <v>2320000</v>
      </c>
      <c r="K10345" s="44">
        <f t="shared" si="161"/>
        <v>2320000</v>
      </c>
    </row>
    <row r="10346" spans="1:11" s="43" customFormat="1" ht="19.7" customHeight="1" x14ac:dyDescent="0.25">
      <c r="A10346" s="43" t="s">
        <v>185</v>
      </c>
      <c r="B10346" s="1" t="s">
        <v>293</v>
      </c>
      <c r="C10346" s="1" t="s">
        <v>287</v>
      </c>
      <c r="D10346" s="1" t="s">
        <v>286</v>
      </c>
      <c r="E10346" s="45" t="str">
        <f>VLOOKUP(C10346,PROCV!E$50:G$126,3,0)</f>
        <v>Música</v>
      </c>
      <c r="F10346" s="1" t="s">
        <v>416</v>
      </c>
      <c r="G10346" s="1" t="s">
        <v>236</v>
      </c>
      <c r="H10346" s="1">
        <v>2017</v>
      </c>
      <c r="I10346" s="60">
        <f>VLOOKUP(H10346,PROCV!E$33:F$44,2,0)</f>
        <v>1</v>
      </c>
      <c r="J10346" s="71">
        <v>1385</v>
      </c>
      <c r="K10346" s="44">
        <f t="shared" si="161"/>
        <v>1385</v>
      </c>
    </row>
    <row r="10347" spans="1:11" s="43" customFormat="1" ht="19.7" customHeight="1" x14ac:dyDescent="0.25">
      <c r="A10347" s="43" t="s">
        <v>185</v>
      </c>
      <c r="B10347" s="1" t="s">
        <v>293</v>
      </c>
      <c r="C10347" s="1" t="s">
        <v>287</v>
      </c>
      <c r="D10347" s="1" t="s">
        <v>286</v>
      </c>
      <c r="E10347" s="45" t="str">
        <f>VLOOKUP(C10347,PROCV!E$50:G$126,3,0)</f>
        <v>Música</v>
      </c>
      <c r="F10347" s="1" t="s">
        <v>416</v>
      </c>
      <c r="G10347" s="1" t="s">
        <v>236</v>
      </c>
      <c r="H10347" s="1">
        <v>2017</v>
      </c>
      <c r="I10347" s="60">
        <f>VLOOKUP(H10347,PROCV!E$33:F$44,2,0)</f>
        <v>1</v>
      </c>
      <c r="J10347" s="71">
        <v>100000</v>
      </c>
      <c r="K10347" s="44">
        <f t="shared" si="161"/>
        <v>100000</v>
      </c>
    </row>
    <row r="10348" spans="1:11" s="43" customFormat="1" ht="19.7" customHeight="1" x14ac:dyDescent="0.25">
      <c r="A10348" s="43" t="s">
        <v>185</v>
      </c>
      <c r="B10348" s="1" t="s">
        <v>293</v>
      </c>
      <c r="C10348" s="1" t="s">
        <v>287</v>
      </c>
      <c r="D10348" s="1" t="s">
        <v>286</v>
      </c>
      <c r="E10348" s="45" t="str">
        <f>VLOOKUP(C10348,PROCV!E$50:G$126,3,0)</f>
        <v>Música</v>
      </c>
      <c r="F10348" s="1" t="s">
        <v>416</v>
      </c>
      <c r="G10348" s="1" t="s">
        <v>236</v>
      </c>
      <c r="H10348" s="1">
        <v>2017</v>
      </c>
      <c r="I10348" s="60">
        <f>VLOOKUP(H10348,PROCV!E$33:F$44,2,0)</f>
        <v>1</v>
      </c>
      <c r="J10348" s="71">
        <v>85928</v>
      </c>
      <c r="K10348" s="44">
        <f t="shared" si="161"/>
        <v>85928</v>
      </c>
    </row>
    <row r="10349" spans="1:11" s="43" customFormat="1" ht="19.7" customHeight="1" x14ac:dyDescent="0.25">
      <c r="A10349" s="43" t="s">
        <v>185</v>
      </c>
      <c r="B10349" s="1" t="s">
        <v>293</v>
      </c>
      <c r="C10349" s="1" t="s">
        <v>287</v>
      </c>
      <c r="D10349" s="1" t="s">
        <v>286</v>
      </c>
      <c r="E10349" s="45" t="str">
        <f>VLOOKUP(C10349,PROCV!E$50:G$126,3,0)</f>
        <v>Música</v>
      </c>
      <c r="F10349" s="1" t="s">
        <v>416</v>
      </c>
      <c r="G10349" s="1" t="s">
        <v>236</v>
      </c>
      <c r="H10349" s="1">
        <v>2017</v>
      </c>
      <c r="I10349" s="60">
        <f>VLOOKUP(H10349,PROCV!E$33:F$44,2,0)</f>
        <v>1</v>
      </c>
      <c r="J10349" s="71">
        <v>29229</v>
      </c>
      <c r="K10349" s="44">
        <f t="shared" si="161"/>
        <v>29229</v>
      </c>
    </row>
    <row r="10350" spans="1:11" s="43" customFormat="1" ht="19.7" customHeight="1" x14ac:dyDescent="0.25">
      <c r="A10350" s="43" t="s">
        <v>185</v>
      </c>
      <c r="B10350" s="1" t="s">
        <v>293</v>
      </c>
      <c r="C10350" s="1" t="s">
        <v>287</v>
      </c>
      <c r="D10350" s="1" t="s">
        <v>286</v>
      </c>
      <c r="E10350" s="45" t="str">
        <f>VLOOKUP(C10350,PROCV!E$50:G$126,3,0)</f>
        <v>Música</v>
      </c>
      <c r="F10350" s="1" t="s">
        <v>416</v>
      </c>
      <c r="G10350" s="1" t="s">
        <v>236</v>
      </c>
      <c r="H10350" s="1">
        <v>2017</v>
      </c>
      <c r="I10350" s="60">
        <f>VLOOKUP(H10350,PROCV!E$33:F$44,2,0)</f>
        <v>1</v>
      </c>
      <c r="J10350" s="71">
        <v>300000</v>
      </c>
      <c r="K10350" s="44">
        <f t="shared" si="161"/>
        <v>300000</v>
      </c>
    </row>
    <row r="10351" spans="1:11" s="43" customFormat="1" ht="19.7" customHeight="1" x14ac:dyDescent="0.25">
      <c r="A10351" s="43" t="s">
        <v>185</v>
      </c>
      <c r="B10351" s="1" t="s">
        <v>293</v>
      </c>
      <c r="C10351" s="1" t="s">
        <v>285</v>
      </c>
      <c r="D10351" s="1" t="s">
        <v>284</v>
      </c>
      <c r="E10351" s="45" t="str">
        <f>VLOOKUP(C10351,PROCV!E$50:G$126,3,0)</f>
        <v>Editorial</v>
      </c>
      <c r="F10351" s="1" t="s">
        <v>416</v>
      </c>
      <c r="G10351" s="1" t="s">
        <v>236</v>
      </c>
      <c r="H10351" s="1">
        <v>2017</v>
      </c>
      <c r="I10351" s="60">
        <f>VLOOKUP(H10351,PROCV!E$33:F$44,2,0)</f>
        <v>1</v>
      </c>
      <c r="J10351" s="1">
        <v>56</v>
      </c>
      <c r="K10351" s="44">
        <f t="shared" si="161"/>
        <v>56</v>
      </c>
    </row>
    <row r="10352" spans="1:11" s="43" customFormat="1" ht="19.7" customHeight="1" x14ac:dyDescent="0.25">
      <c r="A10352" s="43" t="s">
        <v>185</v>
      </c>
      <c r="B10352" s="1" t="s">
        <v>293</v>
      </c>
      <c r="C10352" s="1" t="s">
        <v>285</v>
      </c>
      <c r="D10352" s="1" t="s">
        <v>284</v>
      </c>
      <c r="E10352" s="45" t="str">
        <f>VLOOKUP(C10352,PROCV!E$50:G$126,3,0)</f>
        <v>Editorial</v>
      </c>
      <c r="F10352" s="1" t="s">
        <v>416</v>
      </c>
      <c r="G10352" s="1" t="s">
        <v>236</v>
      </c>
      <c r="H10352" s="1">
        <v>2017</v>
      </c>
      <c r="I10352" s="60">
        <f>VLOOKUP(H10352,PROCV!E$33:F$44,2,0)</f>
        <v>1</v>
      </c>
      <c r="J10352" s="71">
        <v>21313</v>
      </c>
      <c r="K10352" s="44">
        <f t="shared" si="161"/>
        <v>21313</v>
      </c>
    </row>
    <row r="10353" spans="1:11" s="43" customFormat="1" ht="19.7" customHeight="1" x14ac:dyDescent="0.25">
      <c r="A10353" s="43" t="s">
        <v>185</v>
      </c>
      <c r="B10353" s="1" t="s">
        <v>293</v>
      </c>
      <c r="C10353" s="1" t="s">
        <v>285</v>
      </c>
      <c r="D10353" s="1" t="s">
        <v>284</v>
      </c>
      <c r="E10353" s="45" t="str">
        <f>VLOOKUP(C10353,PROCV!E$50:G$126,3,0)</f>
        <v>Editorial</v>
      </c>
      <c r="F10353" s="1" t="s">
        <v>416</v>
      </c>
      <c r="G10353" s="1" t="s">
        <v>236</v>
      </c>
      <c r="H10353" s="1">
        <v>2017</v>
      </c>
      <c r="I10353" s="60">
        <f>VLOOKUP(H10353,PROCV!E$33:F$44,2,0)</f>
        <v>1</v>
      </c>
      <c r="J10353" s="71">
        <v>55498</v>
      </c>
      <c r="K10353" s="44">
        <f t="shared" si="161"/>
        <v>55498</v>
      </c>
    </row>
    <row r="10354" spans="1:11" s="43" customFormat="1" ht="19.7" customHeight="1" x14ac:dyDescent="0.25">
      <c r="A10354" s="43" t="s">
        <v>185</v>
      </c>
      <c r="B10354" s="1" t="s">
        <v>293</v>
      </c>
      <c r="C10354" s="1" t="s">
        <v>285</v>
      </c>
      <c r="D10354" s="1" t="s">
        <v>284</v>
      </c>
      <c r="E10354" s="45" t="str">
        <f>VLOOKUP(C10354,PROCV!E$50:G$126,3,0)</f>
        <v>Editorial</v>
      </c>
      <c r="F10354" s="1" t="s">
        <v>416</v>
      </c>
      <c r="G10354" s="1" t="s">
        <v>236</v>
      </c>
      <c r="H10354" s="1">
        <v>2017</v>
      </c>
      <c r="I10354" s="60">
        <f>VLOOKUP(H10354,PROCV!E$33:F$44,2,0)</f>
        <v>1</v>
      </c>
      <c r="J10354" s="71">
        <v>9539000</v>
      </c>
      <c r="K10354" s="44">
        <f t="shared" si="161"/>
        <v>9539000</v>
      </c>
    </row>
    <row r="10355" spans="1:11" s="43" customFormat="1" ht="19.7" customHeight="1" x14ac:dyDescent="0.25">
      <c r="A10355" s="43" t="s">
        <v>185</v>
      </c>
      <c r="B10355" s="1" t="s">
        <v>293</v>
      </c>
      <c r="C10355" s="1" t="s">
        <v>285</v>
      </c>
      <c r="D10355" s="1" t="s">
        <v>284</v>
      </c>
      <c r="E10355" s="45" t="str">
        <f>VLOOKUP(C10355,PROCV!E$50:G$126,3,0)</f>
        <v>Editorial</v>
      </c>
      <c r="F10355" s="1" t="s">
        <v>416</v>
      </c>
      <c r="G10355" s="1" t="s">
        <v>236</v>
      </c>
      <c r="H10355" s="1">
        <v>2017</v>
      </c>
      <c r="I10355" s="60">
        <f>VLOOKUP(H10355,PROCV!E$33:F$44,2,0)</f>
        <v>1</v>
      </c>
      <c r="J10355" s="71">
        <v>475000</v>
      </c>
      <c r="K10355" s="44">
        <f t="shared" si="161"/>
        <v>475000</v>
      </c>
    </row>
    <row r="10356" spans="1:11" s="43" customFormat="1" ht="19.7" customHeight="1" x14ac:dyDescent="0.25">
      <c r="A10356" s="43" t="s">
        <v>185</v>
      </c>
      <c r="B10356" s="1" t="s">
        <v>293</v>
      </c>
      <c r="C10356" s="1" t="s">
        <v>285</v>
      </c>
      <c r="D10356" s="1" t="s">
        <v>284</v>
      </c>
      <c r="E10356" s="45" t="str">
        <f>VLOOKUP(C10356,PROCV!E$50:G$126,3,0)</f>
        <v>Editorial</v>
      </c>
      <c r="F10356" s="1" t="s">
        <v>416</v>
      </c>
      <c r="G10356" s="1" t="s">
        <v>236</v>
      </c>
      <c r="H10356" s="1">
        <v>2017</v>
      </c>
      <c r="I10356" s="60">
        <f>VLOOKUP(H10356,PROCV!E$33:F$44,2,0)</f>
        <v>1</v>
      </c>
      <c r="J10356" s="71">
        <v>53000</v>
      </c>
      <c r="K10356" s="44">
        <f t="shared" si="161"/>
        <v>53000</v>
      </c>
    </row>
    <row r="10357" spans="1:11" s="43" customFormat="1" ht="19.7" customHeight="1" x14ac:dyDescent="0.25">
      <c r="A10357" s="43" t="s">
        <v>185</v>
      </c>
      <c r="B10357" s="1" t="s">
        <v>293</v>
      </c>
      <c r="C10357" s="1" t="s">
        <v>283</v>
      </c>
      <c r="D10357" s="1" t="s">
        <v>282</v>
      </c>
      <c r="E10357" s="45" t="str">
        <f>VLOOKUP(C10357,PROCV!E$50:G$126,3,0)</f>
        <v>Editorial</v>
      </c>
      <c r="F10357" s="1" t="s">
        <v>416</v>
      </c>
      <c r="G10357" s="1" t="s">
        <v>236</v>
      </c>
      <c r="H10357" s="1">
        <v>2017</v>
      </c>
      <c r="I10357" s="60">
        <f>VLOOKUP(H10357,PROCV!E$33:F$44,2,0)</f>
        <v>1</v>
      </c>
      <c r="J10357" s="71">
        <v>2835</v>
      </c>
      <c r="K10357" s="44">
        <f t="shared" si="161"/>
        <v>2835</v>
      </c>
    </row>
    <row r="10358" spans="1:11" s="43" customFormat="1" ht="19.7" customHeight="1" x14ac:dyDescent="0.25">
      <c r="A10358" s="43" t="s">
        <v>185</v>
      </c>
      <c r="B10358" s="1" t="s">
        <v>293</v>
      </c>
      <c r="C10358" s="1" t="s">
        <v>283</v>
      </c>
      <c r="D10358" s="1" t="s">
        <v>282</v>
      </c>
      <c r="E10358" s="45" t="str">
        <f>VLOOKUP(C10358,PROCV!E$50:G$126,3,0)</f>
        <v>Editorial</v>
      </c>
      <c r="F10358" s="1" t="s">
        <v>416</v>
      </c>
      <c r="G10358" s="1" t="s">
        <v>236</v>
      </c>
      <c r="H10358" s="1">
        <v>2017</v>
      </c>
      <c r="I10358" s="60">
        <f>VLOOKUP(H10358,PROCV!E$33:F$44,2,0)</f>
        <v>1</v>
      </c>
      <c r="J10358" s="71">
        <v>1677</v>
      </c>
      <c r="K10358" s="44">
        <f t="shared" si="161"/>
        <v>1677</v>
      </c>
    </row>
    <row r="10359" spans="1:11" s="43" customFormat="1" ht="19.7" customHeight="1" x14ac:dyDescent="0.25">
      <c r="A10359" s="43" t="s">
        <v>185</v>
      </c>
      <c r="B10359" s="1" t="s">
        <v>293</v>
      </c>
      <c r="C10359" s="1" t="s">
        <v>283</v>
      </c>
      <c r="D10359" s="1" t="s">
        <v>282</v>
      </c>
      <c r="E10359" s="45" t="str">
        <f>VLOOKUP(C10359,PROCV!E$50:G$126,3,0)</f>
        <v>Editorial</v>
      </c>
      <c r="F10359" s="1" t="s">
        <v>416</v>
      </c>
      <c r="G10359" s="1" t="s">
        <v>236</v>
      </c>
      <c r="H10359" s="1">
        <v>2017</v>
      </c>
      <c r="I10359" s="60">
        <f>VLOOKUP(H10359,PROCV!E$33:F$44,2,0)</f>
        <v>1</v>
      </c>
      <c r="J10359" s="71">
        <v>400000</v>
      </c>
      <c r="K10359" s="44">
        <f t="shared" si="161"/>
        <v>400000</v>
      </c>
    </row>
    <row r="10360" spans="1:11" s="43" customFormat="1" ht="19.7" customHeight="1" x14ac:dyDescent="0.25">
      <c r="A10360" s="43" t="s">
        <v>185</v>
      </c>
      <c r="B10360" s="1" t="s">
        <v>293</v>
      </c>
      <c r="C10360" s="1" t="s">
        <v>279</v>
      </c>
      <c r="D10360" s="1" t="s">
        <v>278</v>
      </c>
      <c r="E10360" s="45" t="str">
        <f>VLOOKUP(C10360,PROCV!E$50:G$126,3,0)</f>
        <v>Editorial</v>
      </c>
      <c r="F10360" s="1" t="s">
        <v>416</v>
      </c>
      <c r="G10360" s="1" t="s">
        <v>236</v>
      </c>
      <c r="H10360" s="1">
        <v>2017</v>
      </c>
      <c r="I10360" s="60">
        <f>VLOOKUP(H10360,PROCV!E$33:F$44,2,0)</f>
        <v>1</v>
      </c>
      <c r="J10360" s="71">
        <v>2943</v>
      </c>
      <c r="K10360" s="44">
        <f t="shared" si="161"/>
        <v>2943</v>
      </c>
    </row>
    <row r="10361" spans="1:11" s="43" customFormat="1" ht="19.7" customHeight="1" x14ac:dyDescent="0.25">
      <c r="A10361" s="43" t="s">
        <v>185</v>
      </c>
      <c r="B10361" s="1" t="s">
        <v>293</v>
      </c>
      <c r="C10361" s="1" t="s">
        <v>279</v>
      </c>
      <c r="D10361" s="1" t="s">
        <v>278</v>
      </c>
      <c r="E10361" s="45" t="str">
        <f>VLOOKUP(C10361,PROCV!E$50:G$126,3,0)</f>
        <v>Editorial</v>
      </c>
      <c r="F10361" s="1" t="s">
        <v>416</v>
      </c>
      <c r="G10361" s="1" t="s">
        <v>265</v>
      </c>
      <c r="H10361" s="1">
        <v>2017</v>
      </c>
      <c r="I10361" s="60">
        <f>VLOOKUP(H10361,PROCV!E$33:F$44,2,0)</f>
        <v>1</v>
      </c>
      <c r="J10361" s="71">
        <v>12716000</v>
      </c>
      <c r="K10361" s="44">
        <f t="shared" si="161"/>
        <v>12716000</v>
      </c>
    </row>
    <row r="10362" spans="1:11" s="43" customFormat="1" ht="19.7" customHeight="1" x14ac:dyDescent="0.25">
      <c r="A10362" s="43" t="s">
        <v>185</v>
      </c>
      <c r="B10362" s="1" t="s">
        <v>293</v>
      </c>
      <c r="C10362" s="1" t="s">
        <v>279</v>
      </c>
      <c r="D10362" s="1" t="s">
        <v>278</v>
      </c>
      <c r="E10362" s="45" t="str">
        <f>VLOOKUP(C10362,PROCV!E$50:G$126,3,0)</f>
        <v>Editorial</v>
      </c>
      <c r="F10362" s="1" t="s">
        <v>416</v>
      </c>
      <c r="G10362" s="1" t="s">
        <v>265</v>
      </c>
      <c r="H10362" s="1">
        <v>2017</v>
      </c>
      <c r="I10362" s="60">
        <f>VLOOKUP(H10362,PROCV!E$33:F$44,2,0)</f>
        <v>1</v>
      </c>
      <c r="J10362" s="71">
        <v>1844000</v>
      </c>
      <c r="K10362" s="44">
        <f t="shared" si="161"/>
        <v>1844000</v>
      </c>
    </row>
    <row r="10363" spans="1:11" s="43" customFormat="1" ht="19.7" customHeight="1" x14ac:dyDescent="0.25">
      <c r="A10363" s="43" t="s">
        <v>185</v>
      </c>
      <c r="B10363" s="1" t="s">
        <v>293</v>
      </c>
      <c r="C10363" s="1" t="s">
        <v>277</v>
      </c>
      <c r="D10363" s="1" t="s">
        <v>276</v>
      </c>
      <c r="E10363" s="45" t="str">
        <f>VLOOKUP(C10363,PROCV!E$50:G$126,3,0)</f>
        <v>Editorial</v>
      </c>
      <c r="F10363" s="1" t="s">
        <v>416</v>
      </c>
      <c r="G10363" s="1" t="s">
        <v>236</v>
      </c>
      <c r="H10363" s="1">
        <v>2017</v>
      </c>
      <c r="I10363" s="60">
        <f>VLOOKUP(H10363,PROCV!E$33:F$44,2,0)</f>
        <v>1</v>
      </c>
      <c r="J10363" s="71">
        <v>15550</v>
      </c>
      <c r="K10363" s="44">
        <f t="shared" si="161"/>
        <v>15550</v>
      </c>
    </row>
    <row r="10364" spans="1:11" s="43" customFormat="1" ht="19.7" customHeight="1" x14ac:dyDescent="0.25">
      <c r="A10364" s="43" t="s">
        <v>185</v>
      </c>
      <c r="B10364" s="1" t="s">
        <v>293</v>
      </c>
      <c r="C10364" s="1" t="s">
        <v>277</v>
      </c>
      <c r="D10364" s="1" t="s">
        <v>276</v>
      </c>
      <c r="E10364" s="45" t="str">
        <f>VLOOKUP(C10364,PROCV!E$50:G$126,3,0)</f>
        <v>Editorial</v>
      </c>
      <c r="F10364" s="1" t="s">
        <v>416</v>
      </c>
      <c r="G10364" s="1" t="s">
        <v>236</v>
      </c>
      <c r="H10364" s="1">
        <v>2017</v>
      </c>
      <c r="I10364" s="60">
        <f>VLOOKUP(H10364,PROCV!E$33:F$44,2,0)</f>
        <v>1</v>
      </c>
      <c r="J10364" s="71">
        <v>44108</v>
      </c>
      <c r="K10364" s="44">
        <f t="shared" si="161"/>
        <v>44108</v>
      </c>
    </row>
    <row r="10365" spans="1:11" s="43" customFormat="1" ht="19.7" customHeight="1" x14ac:dyDescent="0.25">
      <c r="A10365" s="43" t="s">
        <v>185</v>
      </c>
      <c r="B10365" s="1" t="s">
        <v>293</v>
      </c>
      <c r="C10365" s="1" t="s">
        <v>275</v>
      </c>
      <c r="D10365" s="1" t="s">
        <v>274</v>
      </c>
      <c r="E10365" s="45" t="str">
        <f>VLOOKUP(C10365,PROCV!E$50:G$126,3,0)</f>
        <v>Editorial</v>
      </c>
      <c r="F10365" s="1" t="s">
        <v>416</v>
      </c>
      <c r="G10365" s="1" t="s">
        <v>236</v>
      </c>
      <c r="H10365" s="1">
        <v>2017</v>
      </c>
      <c r="I10365" s="60">
        <f>VLOOKUP(H10365,PROCV!E$33:F$44,2,0)</f>
        <v>1</v>
      </c>
      <c r="J10365" s="71">
        <v>2591</v>
      </c>
      <c r="K10365" s="44">
        <f t="shared" si="161"/>
        <v>2591</v>
      </c>
    </row>
    <row r="10366" spans="1:11" s="43" customFormat="1" ht="19.7" customHeight="1" x14ac:dyDescent="0.25">
      <c r="A10366" s="43" t="s">
        <v>185</v>
      </c>
      <c r="B10366" s="1" t="s">
        <v>293</v>
      </c>
      <c r="C10366" s="1" t="s">
        <v>271</v>
      </c>
      <c r="D10366" s="1" t="s">
        <v>270</v>
      </c>
      <c r="E10366" s="45" t="str">
        <f>VLOOKUP(C10366,PROCV!E$50:G$126,3,0)</f>
        <v>Editorial</v>
      </c>
      <c r="F10366" s="1" t="s">
        <v>416</v>
      </c>
      <c r="G10366" s="1" t="s">
        <v>236</v>
      </c>
      <c r="H10366" s="1">
        <v>2017</v>
      </c>
      <c r="I10366" s="60">
        <f>VLOOKUP(H10366,PROCV!E$33:F$44,2,0)</f>
        <v>1</v>
      </c>
      <c r="J10366" s="71">
        <v>103993</v>
      </c>
      <c r="K10366" s="44">
        <f t="shared" si="161"/>
        <v>103993</v>
      </c>
    </row>
    <row r="10367" spans="1:11" s="43" customFormat="1" ht="19.7" customHeight="1" x14ac:dyDescent="0.25">
      <c r="A10367" s="43" t="s">
        <v>185</v>
      </c>
      <c r="B10367" s="1" t="s">
        <v>293</v>
      </c>
      <c r="C10367" s="1" t="s">
        <v>271</v>
      </c>
      <c r="D10367" s="1" t="s">
        <v>270</v>
      </c>
      <c r="E10367" s="45" t="str">
        <f>VLOOKUP(C10367,PROCV!E$50:G$126,3,0)</f>
        <v>Editorial</v>
      </c>
      <c r="F10367" s="1" t="s">
        <v>416</v>
      </c>
      <c r="G10367" s="1" t="s">
        <v>236</v>
      </c>
      <c r="H10367" s="1">
        <v>2017</v>
      </c>
      <c r="I10367" s="60">
        <f>VLOOKUP(H10367,PROCV!E$33:F$44,2,0)</f>
        <v>1</v>
      </c>
      <c r="J10367" s="71">
        <v>3919</v>
      </c>
      <c r="K10367" s="44">
        <f t="shared" si="161"/>
        <v>3919</v>
      </c>
    </row>
    <row r="10368" spans="1:11" s="43" customFormat="1" ht="19.7" customHeight="1" x14ac:dyDescent="0.25">
      <c r="A10368" s="43" t="s">
        <v>185</v>
      </c>
      <c r="B10368" s="1" t="s">
        <v>293</v>
      </c>
      <c r="C10368" s="1" t="s">
        <v>271</v>
      </c>
      <c r="D10368" s="1" t="s">
        <v>270</v>
      </c>
      <c r="E10368" s="45" t="str">
        <f>VLOOKUP(C10368,PROCV!E$50:G$126,3,0)</f>
        <v>Editorial</v>
      </c>
      <c r="F10368" s="1" t="s">
        <v>416</v>
      </c>
      <c r="G10368" s="1" t="s">
        <v>236</v>
      </c>
      <c r="H10368" s="1">
        <v>2017</v>
      </c>
      <c r="I10368" s="60">
        <f>VLOOKUP(H10368,PROCV!E$33:F$44,2,0)</f>
        <v>1</v>
      </c>
      <c r="J10368" s="71">
        <v>46775</v>
      </c>
      <c r="K10368" s="44">
        <f t="shared" si="161"/>
        <v>46775</v>
      </c>
    </row>
    <row r="10369" spans="1:11" s="43" customFormat="1" ht="19.7" customHeight="1" x14ac:dyDescent="0.25">
      <c r="A10369" s="43" t="s">
        <v>185</v>
      </c>
      <c r="B10369" s="1" t="s">
        <v>293</v>
      </c>
      <c r="C10369" s="1" t="s">
        <v>269</v>
      </c>
      <c r="D10369" s="1" t="s">
        <v>268</v>
      </c>
      <c r="E10369" s="45" t="str">
        <f>VLOOKUP(C10369,PROCV!E$50:G$126,3,0)</f>
        <v>NA</v>
      </c>
      <c r="F10369" s="1" t="s">
        <v>416</v>
      </c>
      <c r="G10369" s="1" t="s">
        <v>236</v>
      </c>
      <c r="H10369" s="1">
        <v>2017</v>
      </c>
      <c r="I10369" s="60">
        <f>VLOOKUP(H10369,PROCV!E$33:F$44,2,0)</f>
        <v>1</v>
      </c>
      <c r="J10369" s="71">
        <v>167111</v>
      </c>
      <c r="K10369" s="44">
        <f t="shared" si="161"/>
        <v>167111</v>
      </c>
    </row>
    <row r="10370" spans="1:11" s="43" customFormat="1" ht="19.7" customHeight="1" x14ac:dyDescent="0.25">
      <c r="A10370" s="43" t="s">
        <v>185</v>
      </c>
      <c r="B10370" s="1" t="s">
        <v>293</v>
      </c>
      <c r="C10370" s="1" t="s">
        <v>269</v>
      </c>
      <c r="D10370" s="1" t="s">
        <v>268</v>
      </c>
      <c r="E10370" s="45" t="str">
        <f>VLOOKUP(C10370,PROCV!E$50:G$126,3,0)</f>
        <v>NA</v>
      </c>
      <c r="F10370" s="1" t="s">
        <v>416</v>
      </c>
      <c r="G10370" s="1" t="s">
        <v>236</v>
      </c>
      <c r="H10370" s="1">
        <v>2017</v>
      </c>
      <c r="I10370" s="60">
        <f>VLOOKUP(H10370,PROCV!E$33:F$44,2,0)</f>
        <v>1</v>
      </c>
      <c r="J10370" s="71">
        <v>1730731</v>
      </c>
      <c r="K10370" s="44">
        <f t="shared" si="161"/>
        <v>1730731</v>
      </c>
    </row>
    <row r="10371" spans="1:11" s="43" customFormat="1" ht="19.7" customHeight="1" x14ac:dyDescent="0.25">
      <c r="A10371" s="43" t="s">
        <v>185</v>
      </c>
      <c r="B10371" s="1" t="s">
        <v>293</v>
      </c>
      <c r="C10371" s="1" t="s">
        <v>269</v>
      </c>
      <c r="D10371" s="1" t="s">
        <v>268</v>
      </c>
      <c r="E10371" s="45" t="str">
        <f>VLOOKUP(C10371,PROCV!E$50:G$126,3,0)</f>
        <v>NA</v>
      </c>
      <c r="F10371" s="1" t="s">
        <v>416</v>
      </c>
      <c r="G10371" s="1" t="s">
        <v>236</v>
      </c>
      <c r="H10371" s="1">
        <v>2017</v>
      </c>
      <c r="I10371" s="60">
        <f>VLOOKUP(H10371,PROCV!E$33:F$44,2,0)</f>
        <v>1</v>
      </c>
      <c r="J10371" s="71">
        <v>50400</v>
      </c>
      <c r="K10371" s="44">
        <f t="shared" ref="K10371:K10434" si="162">J10371*I10371</f>
        <v>50400</v>
      </c>
    </row>
    <row r="10372" spans="1:11" s="43" customFormat="1" ht="19.7" customHeight="1" x14ac:dyDescent="0.25">
      <c r="A10372" s="43" t="s">
        <v>185</v>
      </c>
      <c r="B10372" s="1" t="s">
        <v>293</v>
      </c>
      <c r="C10372" s="1" t="s">
        <v>269</v>
      </c>
      <c r="D10372" s="1" t="s">
        <v>268</v>
      </c>
      <c r="E10372" s="45" t="str">
        <f>VLOOKUP(C10372,PROCV!E$50:G$126,3,0)</f>
        <v>NA</v>
      </c>
      <c r="F10372" s="1" t="s">
        <v>416</v>
      </c>
      <c r="G10372" s="1" t="s">
        <v>236</v>
      </c>
      <c r="H10372" s="1">
        <v>2017</v>
      </c>
      <c r="I10372" s="60">
        <f>VLOOKUP(H10372,PROCV!E$33:F$44,2,0)</f>
        <v>1</v>
      </c>
      <c r="J10372" s="71">
        <v>43038</v>
      </c>
      <c r="K10372" s="44">
        <f t="shared" si="162"/>
        <v>43038</v>
      </c>
    </row>
    <row r="10373" spans="1:11" s="43" customFormat="1" ht="19.7" customHeight="1" x14ac:dyDescent="0.25">
      <c r="A10373" s="43" t="s">
        <v>185</v>
      </c>
      <c r="B10373" s="1" t="s">
        <v>293</v>
      </c>
      <c r="C10373" s="1" t="s">
        <v>269</v>
      </c>
      <c r="D10373" s="1" t="s">
        <v>268</v>
      </c>
      <c r="E10373" s="45" t="str">
        <f>VLOOKUP(C10373,PROCV!E$50:G$126,3,0)</f>
        <v>NA</v>
      </c>
      <c r="F10373" s="1" t="s">
        <v>416</v>
      </c>
      <c r="G10373" s="1" t="s">
        <v>236</v>
      </c>
      <c r="H10373" s="1">
        <v>2017</v>
      </c>
      <c r="I10373" s="60">
        <f>VLOOKUP(H10373,PROCV!E$33:F$44,2,0)</f>
        <v>1</v>
      </c>
      <c r="J10373" s="71">
        <v>1768714</v>
      </c>
      <c r="K10373" s="44">
        <f t="shared" si="162"/>
        <v>1768714</v>
      </c>
    </row>
    <row r="10374" spans="1:11" s="43" customFormat="1" ht="19.7" customHeight="1" x14ac:dyDescent="0.25">
      <c r="A10374" s="43" t="s">
        <v>185</v>
      </c>
      <c r="B10374" s="1" t="s">
        <v>293</v>
      </c>
      <c r="C10374" s="1" t="s">
        <v>269</v>
      </c>
      <c r="D10374" s="1" t="s">
        <v>268</v>
      </c>
      <c r="E10374" s="45" t="str">
        <f>VLOOKUP(C10374,PROCV!E$50:G$126,3,0)</f>
        <v>NA</v>
      </c>
      <c r="F10374" s="1" t="s">
        <v>416</v>
      </c>
      <c r="G10374" s="1" t="s">
        <v>236</v>
      </c>
      <c r="H10374" s="1">
        <v>2017</v>
      </c>
      <c r="I10374" s="60">
        <f>VLOOKUP(H10374,PROCV!E$33:F$44,2,0)</f>
        <v>1</v>
      </c>
      <c r="J10374" s="71">
        <v>4000000</v>
      </c>
      <c r="K10374" s="44">
        <f t="shared" si="162"/>
        <v>4000000</v>
      </c>
    </row>
    <row r="10375" spans="1:11" s="43" customFormat="1" ht="19.7" customHeight="1" x14ac:dyDescent="0.25">
      <c r="A10375" s="43" t="s">
        <v>185</v>
      </c>
      <c r="B10375" s="1" t="s">
        <v>293</v>
      </c>
      <c r="C10375" s="1" t="s">
        <v>297</v>
      </c>
      <c r="D10375" s="1" t="s">
        <v>296</v>
      </c>
      <c r="E10375" s="45" t="str">
        <f>VLOOKUP(C10375,PROCV!E$50:G$126,3,0)</f>
        <v>Audiovisual</v>
      </c>
      <c r="F10375" s="1" t="s">
        <v>416</v>
      </c>
      <c r="G10375" s="1" t="s">
        <v>236</v>
      </c>
      <c r="H10375" s="1">
        <v>2017</v>
      </c>
      <c r="I10375" s="60">
        <f>VLOOKUP(H10375,PROCV!E$33:F$44,2,0)</f>
        <v>1</v>
      </c>
      <c r="J10375" s="71">
        <v>72795</v>
      </c>
      <c r="K10375" s="44">
        <f t="shared" si="162"/>
        <v>72795</v>
      </c>
    </row>
    <row r="10376" spans="1:11" s="43" customFormat="1" ht="19.7" customHeight="1" x14ac:dyDescent="0.25">
      <c r="A10376" s="43" t="s">
        <v>185</v>
      </c>
      <c r="B10376" s="1" t="s">
        <v>293</v>
      </c>
      <c r="C10376" s="1" t="s">
        <v>256</v>
      </c>
      <c r="D10376" s="1" t="s">
        <v>255</v>
      </c>
      <c r="E10376" s="45" t="str">
        <f>VLOOKUP(C10376,PROCV!E$50:G$126,3,0)</f>
        <v>Audiovisual</v>
      </c>
      <c r="F10376" s="1" t="s">
        <v>416</v>
      </c>
      <c r="G10376" s="1" t="s">
        <v>236</v>
      </c>
      <c r="H10376" s="1">
        <v>2017</v>
      </c>
      <c r="I10376" s="60">
        <f>VLOOKUP(H10376,PROCV!E$33:F$44,2,0)</f>
        <v>1</v>
      </c>
      <c r="J10376" s="71">
        <v>2500000</v>
      </c>
      <c r="K10376" s="44">
        <f t="shared" si="162"/>
        <v>2500000</v>
      </c>
    </row>
    <row r="10377" spans="1:11" s="43" customFormat="1" ht="19.7" customHeight="1" x14ac:dyDescent="0.25">
      <c r="A10377" s="43" t="s">
        <v>185</v>
      </c>
      <c r="B10377" s="1" t="s">
        <v>293</v>
      </c>
      <c r="C10377" s="1" t="s">
        <v>256</v>
      </c>
      <c r="D10377" s="1" t="s">
        <v>255</v>
      </c>
      <c r="E10377" s="45" t="str">
        <f>VLOOKUP(C10377,PROCV!E$50:G$126,3,0)</f>
        <v>Audiovisual</v>
      </c>
      <c r="F10377" s="1" t="s">
        <v>416</v>
      </c>
      <c r="G10377" s="1" t="s">
        <v>236</v>
      </c>
      <c r="H10377" s="1">
        <v>2017</v>
      </c>
      <c r="I10377" s="60">
        <f>VLOOKUP(H10377,PROCV!E$33:F$44,2,0)</f>
        <v>1</v>
      </c>
      <c r="J10377" s="71">
        <v>2500000</v>
      </c>
      <c r="K10377" s="44">
        <f t="shared" si="162"/>
        <v>2500000</v>
      </c>
    </row>
    <row r="10378" spans="1:11" s="43" customFormat="1" ht="19.7" customHeight="1" x14ac:dyDescent="0.25">
      <c r="A10378" s="43" t="s">
        <v>185</v>
      </c>
      <c r="B10378" s="1" t="s">
        <v>293</v>
      </c>
      <c r="C10378" s="1" t="s">
        <v>252</v>
      </c>
      <c r="D10378" s="1" t="s">
        <v>251</v>
      </c>
      <c r="E10378" s="45" t="str">
        <f>VLOOKUP(C10378,PROCV!E$50:G$126,3,0)</f>
        <v>Audiovisual</v>
      </c>
      <c r="F10378" s="1" t="s">
        <v>416</v>
      </c>
      <c r="G10378" s="1" t="s">
        <v>236</v>
      </c>
      <c r="H10378" s="1">
        <v>2017</v>
      </c>
      <c r="I10378" s="60">
        <f>VLOOKUP(H10378,PROCV!E$33:F$44,2,0)</f>
        <v>1</v>
      </c>
      <c r="J10378" s="71">
        <v>31247</v>
      </c>
      <c r="K10378" s="44">
        <f t="shared" si="162"/>
        <v>31247</v>
      </c>
    </row>
    <row r="10379" spans="1:11" s="43" customFormat="1" ht="19.7" customHeight="1" x14ac:dyDescent="0.25">
      <c r="A10379" s="43" t="s">
        <v>185</v>
      </c>
      <c r="B10379" s="1" t="s">
        <v>293</v>
      </c>
      <c r="C10379" s="1" t="s">
        <v>252</v>
      </c>
      <c r="D10379" s="1" t="s">
        <v>251</v>
      </c>
      <c r="E10379" s="45" t="str">
        <f>VLOOKUP(C10379,PROCV!E$50:G$126,3,0)</f>
        <v>Audiovisual</v>
      </c>
      <c r="F10379" s="1" t="s">
        <v>416</v>
      </c>
      <c r="G10379" s="1" t="s">
        <v>236</v>
      </c>
      <c r="H10379" s="1">
        <v>2017</v>
      </c>
      <c r="I10379" s="60">
        <f>VLOOKUP(H10379,PROCV!E$33:F$44,2,0)</f>
        <v>1</v>
      </c>
      <c r="J10379" s="71">
        <v>68218</v>
      </c>
      <c r="K10379" s="44">
        <f t="shared" si="162"/>
        <v>68218</v>
      </c>
    </row>
    <row r="10380" spans="1:11" s="43" customFormat="1" ht="19.7" customHeight="1" x14ac:dyDescent="0.25">
      <c r="A10380" s="43" t="s">
        <v>185</v>
      </c>
      <c r="B10380" s="1" t="s">
        <v>293</v>
      </c>
      <c r="C10380" s="1" t="s">
        <v>252</v>
      </c>
      <c r="D10380" s="1" t="s">
        <v>251</v>
      </c>
      <c r="E10380" s="45" t="str">
        <f>VLOOKUP(C10380,PROCV!E$50:G$126,3,0)</f>
        <v>Audiovisual</v>
      </c>
      <c r="F10380" s="1" t="s">
        <v>416</v>
      </c>
      <c r="G10380" s="1" t="s">
        <v>236</v>
      </c>
      <c r="H10380" s="1">
        <v>2017</v>
      </c>
      <c r="I10380" s="60">
        <f>VLOOKUP(H10380,PROCV!E$33:F$44,2,0)</f>
        <v>1</v>
      </c>
      <c r="J10380" s="71">
        <v>80000</v>
      </c>
      <c r="K10380" s="44">
        <f t="shared" si="162"/>
        <v>80000</v>
      </c>
    </row>
    <row r="10381" spans="1:11" s="43" customFormat="1" ht="19.7" customHeight="1" x14ac:dyDescent="0.25">
      <c r="A10381" s="43" t="s">
        <v>185</v>
      </c>
      <c r="B10381" s="1" t="s">
        <v>293</v>
      </c>
      <c r="C10381" s="1" t="s">
        <v>252</v>
      </c>
      <c r="D10381" s="1" t="s">
        <v>251</v>
      </c>
      <c r="E10381" s="45" t="str">
        <f>VLOOKUP(C10381,PROCV!E$50:G$126,3,0)</f>
        <v>Audiovisual</v>
      </c>
      <c r="F10381" s="1" t="s">
        <v>416</v>
      </c>
      <c r="G10381" s="1" t="s">
        <v>236</v>
      </c>
      <c r="H10381" s="1">
        <v>2017</v>
      </c>
      <c r="I10381" s="60">
        <f>VLOOKUP(H10381,PROCV!E$33:F$44,2,0)</f>
        <v>1</v>
      </c>
      <c r="J10381" s="71">
        <v>1078786</v>
      </c>
      <c r="K10381" s="44">
        <f t="shared" si="162"/>
        <v>1078786</v>
      </c>
    </row>
    <row r="10382" spans="1:11" s="43" customFormat="1" ht="19.7" customHeight="1" x14ac:dyDescent="0.25">
      <c r="A10382" s="43" t="s">
        <v>185</v>
      </c>
      <c r="B10382" s="1" t="s">
        <v>293</v>
      </c>
      <c r="C10382" s="1" t="s">
        <v>250</v>
      </c>
      <c r="D10382" s="1" t="s">
        <v>249</v>
      </c>
      <c r="E10382" s="45" t="str">
        <f>VLOOKUP(C10382,PROCV!E$50:G$126,3,0)</f>
        <v>Audiovisual</v>
      </c>
      <c r="F10382" s="1" t="s">
        <v>416</v>
      </c>
      <c r="G10382" s="1" t="s">
        <v>236</v>
      </c>
      <c r="H10382" s="1">
        <v>2017</v>
      </c>
      <c r="I10382" s="60">
        <f>VLOOKUP(H10382,PROCV!E$33:F$44,2,0)</f>
        <v>1</v>
      </c>
      <c r="J10382" s="71">
        <v>550966</v>
      </c>
      <c r="K10382" s="44">
        <f t="shared" si="162"/>
        <v>550966</v>
      </c>
    </row>
    <row r="10383" spans="1:11" s="43" customFormat="1" ht="19.7" customHeight="1" x14ac:dyDescent="0.25">
      <c r="A10383" s="43" t="s">
        <v>185</v>
      </c>
      <c r="B10383" s="1" t="s">
        <v>293</v>
      </c>
      <c r="C10383" s="1" t="s">
        <v>250</v>
      </c>
      <c r="D10383" s="1" t="s">
        <v>249</v>
      </c>
      <c r="E10383" s="45" t="str">
        <f>VLOOKUP(C10383,PROCV!E$50:G$126,3,0)</f>
        <v>Audiovisual</v>
      </c>
      <c r="F10383" s="1" t="s">
        <v>416</v>
      </c>
      <c r="G10383" s="1" t="s">
        <v>236</v>
      </c>
      <c r="H10383" s="1">
        <v>2017</v>
      </c>
      <c r="I10383" s="60">
        <f>VLOOKUP(H10383,PROCV!E$33:F$44,2,0)</f>
        <v>1</v>
      </c>
      <c r="J10383" s="71">
        <v>484293</v>
      </c>
      <c r="K10383" s="44">
        <f t="shared" si="162"/>
        <v>484293</v>
      </c>
    </row>
    <row r="10384" spans="1:11" s="43" customFormat="1" ht="19.7" customHeight="1" x14ac:dyDescent="0.25">
      <c r="A10384" s="43" t="s">
        <v>185</v>
      </c>
      <c r="B10384" s="1" t="s">
        <v>293</v>
      </c>
      <c r="C10384" s="1" t="s">
        <v>250</v>
      </c>
      <c r="D10384" s="1" t="s">
        <v>249</v>
      </c>
      <c r="E10384" s="45" t="str">
        <f>VLOOKUP(C10384,PROCV!E$50:G$126,3,0)</f>
        <v>Audiovisual</v>
      </c>
      <c r="F10384" s="1" t="s">
        <v>416</v>
      </c>
      <c r="G10384" s="1" t="s">
        <v>236</v>
      </c>
      <c r="H10384" s="1">
        <v>2017</v>
      </c>
      <c r="I10384" s="60">
        <f>VLOOKUP(H10384,PROCV!E$33:F$44,2,0)</f>
        <v>1</v>
      </c>
      <c r="J10384" s="71">
        <v>49614</v>
      </c>
      <c r="K10384" s="44">
        <f t="shared" si="162"/>
        <v>49614</v>
      </c>
    </row>
    <row r="10385" spans="1:11" s="43" customFormat="1" ht="19.7" customHeight="1" x14ac:dyDescent="0.25">
      <c r="A10385" s="43" t="s">
        <v>185</v>
      </c>
      <c r="B10385" s="1" t="s">
        <v>293</v>
      </c>
      <c r="C10385" s="1" t="s">
        <v>295</v>
      </c>
      <c r="D10385" s="1" t="s">
        <v>294</v>
      </c>
      <c r="E10385" s="45" t="str">
        <f>VLOOKUP(C10385,PROCV!E$50:G$126,3,0)</f>
        <v>Educação e Criação em Artes</v>
      </c>
      <c r="F10385" s="1" t="s">
        <v>416</v>
      </c>
      <c r="G10385" s="1" t="s">
        <v>236</v>
      </c>
      <c r="H10385" s="1">
        <v>2017</v>
      </c>
      <c r="I10385" s="60">
        <f>VLOOKUP(H10385,PROCV!E$33:F$44,2,0)</f>
        <v>1</v>
      </c>
      <c r="J10385" s="71">
        <v>40000</v>
      </c>
      <c r="K10385" s="44">
        <f t="shared" si="162"/>
        <v>40000</v>
      </c>
    </row>
    <row r="10386" spans="1:11" s="43" customFormat="1" ht="19.7" customHeight="1" x14ac:dyDescent="0.25">
      <c r="A10386" s="43" t="s">
        <v>185</v>
      </c>
      <c r="B10386" s="1" t="s">
        <v>293</v>
      </c>
      <c r="C10386" s="1" t="s">
        <v>246</v>
      </c>
      <c r="D10386" s="1" t="s">
        <v>245</v>
      </c>
      <c r="E10386" s="45" t="str">
        <f>VLOOKUP(C10386,PROCV!E$50:G$126,3,0)</f>
        <v>Artes Cênicas e Espetáculos</v>
      </c>
      <c r="F10386" s="1" t="s">
        <v>416</v>
      </c>
      <c r="G10386" s="1" t="s">
        <v>236</v>
      </c>
      <c r="H10386" s="1">
        <v>2017</v>
      </c>
      <c r="I10386" s="60">
        <f>VLOOKUP(H10386,PROCV!E$33:F$44,2,0)</f>
        <v>1</v>
      </c>
      <c r="J10386" s="71">
        <v>63380</v>
      </c>
      <c r="K10386" s="44">
        <f t="shared" si="162"/>
        <v>63380</v>
      </c>
    </row>
    <row r="10387" spans="1:11" s="43" customFormat="1" ht="19.7" customHeight="1" x14ac:dyDescent="0.25">
      <c r="A10387" s="43" t="s">
        <v>185</v>
      </c>
      <c r="B10387" s="1" t="s">
        <v>293</v>
      </c>
      <c r="C10387" s="1" t="s">
        <v>246</v>
      </c>
      <c r="D10387" s="1" t="s">
        <v>245</v>
      </c>
      <c r="E10387" s="45" t="str">
        <f>VLOOKUP(C10387,PROCV!E$50:G$126,3,0)</f>
        <v>Artes Cênicas e Espetáculos</v>
      </c>
      <c r="F10387" s="1" t="s">
        <v>416</v>
      </c>
      <c r="G10387" s="1" t="s">
        <v>236</v>
      </c>
      <c r="H10387" s="1">
        <v>2017</v>
      </c>
      <c r="I10387" s="60">
        <f>VLOOKUP(H10387,PROCV!E$33:F$44,2,0)</f>
        <v>1</v>
      </c>
      <c r="J10387" s="71">
        <v>181476</v>
      </c>
      <c r="K10387" s="44">
        <f t="shared" si="162"/>
        <v>181476</v>
      </c>
    </row>
    <row r="10388" spans="1:11" s="43" customFormat="1" ht="19.7" customHeight="1" x14ac:dyDescent="0.25">
      <c r="A10388" s="43" t="s">
        <v>185</v>
      </c>
      <c r="B10388" s="1" t="s">
        <v>293</v>
      </c>
      <c r="C10388" s="1" t="s">
        <v>246</v>
      </c>
      <c r="D10388" s="1" t="s">
        <v>245</v>
      </c>
      <c r="E10388" s="45" t="str">
        <f>VLOOKUP(C10388,PROCV!E$50:G$126,3,0)</f>
        <v>Artes Cênicas e Espetáculos</v>
      </c>
      <c r="F10388" s="1" t="s">
        <v>416</v>
      </c>
      <c r="G10388" s="1" t="s">
        <v>236</v>
      </c>
      <c r="H10388" s="1">
        <v>2017</v>
      </c>
      <c r="I10388" s="60">
        <f>VLOOKUP(H10388,PROCV!E$33:F$44,2,0)</f>
        <v>1</v>
      </c>
      <c r="J10388" s="71">
        <v>20084</v>
      </c>
      <c r="K10388" s="44">
        <f t="shared" si="162"/>
        <v>20084</v>
      </c>
    </row>
    <row r="10389" spans="1:11" s="43" customFormat="1" ht="19.7" customHeight="1" x14ac:dyDescent="0.25">
      <c r="A10389" s="43" t="s">
        <v>185</v>
      </c>
      <c r="B10389" s="1" t="s">
        <v>293</v>
      </c>
      <c r="C10389" s="1" t="s">
        <v>246</v>
      </c>
      <c r="D10389" s="1" t="s">
        <v>245</v>
      </c>
      <c r="E10389" s="45" t="str">
        <f>VLOOKUP(C10389,PROCV!E$50:G$126,3,0)</f>
        <v>Artes Cênicas e Espetáculos</v>
      </c>
      <c r="F10389" s="1" t="s">
        <v>416</v>
      </c>
      <c r="G10389" s="1" t="s">
        <v>236</v>
      </c>
      <c r="H10389" s="1">
        <v>2017</v>
      </c>
      <c r="I10389" s="60">
        <f>VLOOKUP(H10389,PROCV!E$33:F$44,2,0)</f>
        <v>1</v>
      </c>
      <c r="J10389" s="71">
        <v>261000</v>
      </c>
      <c r="K10389" s="44">
        <f t="shared" si="162"/>
        <v>261000</v>
      </c>
    </row>
    <row r="10390" spans="1:11" s="43" customFormat="1" ht="19.7" customHeight="1" x14ac:dyDescent="0.25">
      <c r="A10390" s="43" t="s">
        <v>185</v>
      </c>
      <c r="B10390" s="1" t="s">
        <v>293</v>
      </c>
      <c r="C10390" s="1" t="s">
        <v>238</v>
      </c>
      <c r="D10390" s="1" t="s">
        <v>237</v>
      </c>
      <c r="E10390" s="45" t="str">
        <f>VLOOKUP(C10390,PROCV!E$50:G$126,3,0)</f>
        <v>Artes Cênicas e Espetáculos</v>
      </c>
      <c r="F10390" s="1" t="s">
        <v>416</v>
      </c>
      <c r="G10390" s="1" t="s">
        <v>236</v>
      </c>
      <c r="H10390" s="1">
        <v>2017</v>
      </c>
      <c r="I10390" s="60">
        <f>VLOOKUP(H10390,PROCV!E$33:F$44,2,0)</f>
        <v>1</v>
      </c>
      <c r="J10390" s="71">
        <v>33000</v>
      </c>
      <c r="K10390" s="44">
        <f t="shared" si="162"/>
        <v>33000</v>
      </c>
    </row>
    <row r="10391" spans="1:11" s="43" customFormat="1" ht="19.7" customHeight="1" x14ac:dyDescent="0.25">
      <c r="A10391" s="43" t="s">
        <v>185</v>
      </c>
      <c r="B10391" s="1" t="s">
        <v>293</v>
      </c>
      <c r="C10391" s="1" t="s">
        <v>238</v>
      </c>
      <c r="D10391" s="1" t="s">
        <v>237</v>
      </c>
      <c r="E10391" s="45" t="str">
        <f>VLOOKUP(C10391,PROCV!E$50:G$126,3,0)</f>
        <v>Artes Cênicas e Espetáculos</v>
      </c>
      <c r="F10391" s="1" t="s">
        <v>416</v>
      </c>
      <c r="G10391" s="1" t="s">
        <v>236</v>
      </c>
      <c r="H10391" s="1">
        <v>2017</v>
      </c>
      <c r="I10391" s="60">
        <f>VLOOKUP(H10391,PROCV!E$33:F$44,2,0)</f>
        <v>1</v>
      </c>
      <c r="J10391" s="71">
        <v>15676</v>
      </c>
      <c r="K10391" s="44">
        <f t="shared" si="162"/>
        <v>15676</v>
      </c>
    </row>
    <row r="10392" spans="1:11" s="43" customFormat="1" ht="19.7" customHeight="1" x14ac:dyDescent="0.25">
      <c r="A10392" s="43" t="s">
        <v>185</v>
      </c>
      <c r="B10392" s="1" t="s">
        <v>293</v>
      </c>
      <c r="C10392" s="1" t="s">
        <v>238</v>
      </c>
      <c r="D10392" s="1" t="s">
        <v>237</v>
      </c>
      <c r="E10392" s="45" t="str">
        <f>VLOOKUP(C10392,PROCV!E$50:G$126,3,0)</f>
        <v>Artes Cênicas e Espetáculos</v>
      </c>
      <c r="F10392" s="1" t="s">
        <v>416</v>
      </c>
      <c r="G10392" s="1" t="s">
        <v>236</v>
      </c>
      <c r="H10392" s="1">
        <v>2017</v>
      </c>
      <c r="I10392" s="60">
        <f>VLOOKUP(H10392,PROCV!E$33:F$44,2,0)</f>
        <v>1</v>
      </c>
      <c r="J10392" s="71">
        <v>108000</v>
      </c>
      <c r="K10392" s="44">
        <f t="shared" si="162"/>
        <v>108000</v>
      </c>
    </row>
    <row r="10393" spans="1:11" s="43" customFormat="1" ht="19.7" customHeight="1" x14ac:dyDescent="0.25">
      <c r="A10393" s="43" t="s">
        <v>185</v>
      </c>
      <c r="B10393" s="1" t="s">
        <v>293</v>
      </c>
      <c r="C10393" s="1" t="s">
        <v>241</v>
      </c>
      <c r="D10393" s="1" t="s">
        <v>240</v>
      </c>
      <c r="E10393" s="45" t="str">
        <f>VLOOKUP(C10393,PROCV!E$50:G$126,3,0)</f>
        <v>Artes Cênicas e Espetáculos</v>
      </c>
      <c r="F10393" s="1" t="s">
        <v>416</v>
      </c>
      <c r="G10393" s="1" t="s">
        <v>236</v>
      </c>
      <c r="H10393" s="1">
        <v>2017</v>
      </c>
      <c r="I10393" s="60">
        <f>VLOOKUP(H10393,PROCV!E$33:F$44,2,0)</f>
        <v>1</v>
      </c>
      <c r="J10393" s="1">
        <v>596</v>
      </c>
      <c r="K10393" s="44">
        <f t="shared" si="162"/>
        <v>596</v>
      </c>
    </row>
    <row r="10394" spans="1:11" s="43" customFormat="1" ht="19.7" customHeight="1" x14ac:dyDescent="0.25">
      <c r="A10394" s="43" t="s">
        <v>185</v>
      </c>
      <c r="B10394" s="1" t="s">
        <v>293</v>
      </c>
      <c r="C10394" s="1" t="s">
        <v>241</v>
      </c>
      <c r="D10394" s="1" t="s">
        <v>240</v>
      </c>
      <c r="E10394" s="45" t="str">
        <f>VLOOKUP(C10394,PROCV!E$50:G$126,3,0)</f>
        <v>Artes Cênicas e Espetáculos</v>
      </c>
      <c r="F10394" s="1" t="s">
        <v>416</v>
      </c>
      <c r="G10394" s="1" t="s">
        <v>236</v>
      </c>
      <c r="H10394" s="1">
        <v>2017</v>
      </c>
      <c r="I10394" s="60">
        <f>VLOOKUP(H10394,PROCV!E$33:F$44,2,0)</f>
        <v>1</v>
      </c>
      <c r="J10394" s="71">
        <v>35732</v>
      </c>
      <c r="K10394" s="44">
        <f t="shared" si="162"/>
        <v>35732</v>
      </c>
    </row>
    <row r="10395" spans="1:11" s="43" customFormat="1" ht="19.7" customHeight="1" x14ac:dyDescent="0.25">
      <c r="A10395" s="43" t="s">
        <v>185</v>
      </c>
      <c r="B10395" s="1" t="s">
        <v>293</v>
      </c>
      <c r="C10395" s="1" t="s">
        <v>241</v>
      </c>
      <c r="D10395" s="1" t="s">
        <v>240</v>
      </c>
      <c r="E10395" s="45" t="str">
        <f>VLOOKUP(C10395,PROCV!E$50:G$126,3,0)</f>
        <v>Artes Cênicas e Espetáculos</v>
      </c>
      <c r="F10395" s="1" t="s">
        <v>416</v>
      </c>
      <c r="G10395" s="1" t="s">
        <v>236</v>
      </c>
      <c r="H10395" s="1">
        <v>2017</v>
      </c>
      <c r="I10395" s="60">
        <f>VLOOKUP(H10395,PROCV!E$33:F$44,2,0)</f>
        <v>1</v>
      </c>
      <c r="J10395" s="71">
        <v>4475</v>
      </c>
      <c r="K10395" s="44">
        <f t="shared" si="162"/>
        <v>4475</v>
      </c>
    </row>
    <row r="10396" spans="1:11" s="43" customFormat="1" ht="28.7" customHeight="1" x14ac:dyDescent="0.25">
      <c r="A10396" s="43" t="s">
        <v>191</v>
      </c>
      <c r="B10396" s="1" t="s">
        <v>242</v>
      </c>
      <c r="C10396" s="1" t="s">
        <v>291</v>
      </c>
      <c r="D10396" s="1" t="s">
        <v>290</v>
      </c>
      <c r="E10396" s="45" t="str">
        <f>VLOOKUP(C10396,PROCV!E$50:G$126,3,0)</f>
        <v>NA</v>
      </c>
      <c r="F10396" s="1" t="s">
        <v>416</v>
      </c>
      <c r="G10396" s="1" t="s">
        <v>236</v>
      </c>
      <c r="H10396" s="1">
        <v>2017</v>
      </c>
      <c r="I10396" s="60">
        <f>VLOOKUP(H10396,PROCV!E$33:F$44,2,0)</f>
        <v>1</v>
      </c>
      <c r="J10396" s="71">
        <v>15654</v>
      </c>
      <c r="K10396" s="44">
        <f t="shared" si="162"/>
        <v>15654</v>
      </c>
    </row>
    <row r="10397" spans="1:11" ht="15" x14ac:dyDescent="0.25">
      <c r="A10397" s="43" t="s">
        <v>191</v>
      </c>
      <c r="B10397" s="1" t="s">
        <v>242</v>
      </c>
      <c r="C10397" s="1" t="s">
        <v>291</v>
      </c>
      <c r="D10397" s="1" t="s">
        <v>290</v>
      </c>
      <c r="E10397" s="45" t="str">
        <f>VLOOKUP(C10397,PROCV!E$50:G$126,3,0)</f>
        <v>NA</v>
      </c>
      <c r="F10397" s="1" t="s">
        <v>416</v>
      </c>
      <c r="G10397" s="1" t="s">
        <v>236</v>
      </c>
      <c r="H10397" s="1">
        <v>2017</v>
      </c>
      <c r="I10397" s="60">
        <f>VLOOKUP(H10397,PROCV!E$33:F$44,2,0)</f>
        <v>1</v>
      </c>
      <c r="J10397" s="71">
        <v>1775271</v>
      </c>
      <c r="K10397" s="44">
        <f t="shared" si="162"/>
        <v>1775271</v>
      </c>
    </row>
    <row r="10398" spans="1:11" ht="15" x14ac:dyDescent="0.25">
      <c r="A10398" s="43" t="s">
        <v>191</v>
      </c>
      <c r="B10398" s="1" t="s">
        <v>242</v>
      </c>
      <c r="C10398" s="1" t="s">
        <v>291</v>
      </c>
      <c r="D10398" s="1" t="s">
        <v>290</v>
      </c>
      <c r="E10398" s="45" t="str">
        <f>VLOOKUP(C10398,PROCV!E$50:G$126,3,0)</f>
        <v>NA</v>
      </c>
      <c r="F10398" s="1" t="s">
        <v>416</v>
      </c>
      <c r="G10398" s="1" t="s">
        <v>236</v>
      </c>
      <c r="H10398" s="1">
        <v>2017</v>
      </c>
      <c r="I10398" s="60">
        <f>VLOOKUP(H10398,PROCV!E$33:F$44,2,0)</f>
        <v>1</v>
      </c>
      <c r="J10398" s="71">
        <v>104201</v>
      </c>
      <c r="K10398" s="44">
        <f t="shared" si="162"/>
        <v>104201</v>
      </c>
    </row>
    <row r="10399" spans="1:11" ht="15" x14ac:dyDescent="0.25">
      <c r="A10399" s="43" t="s">
        <v>191</v>
      </c>
      <c r="B10399" s="1" t="s">
        <v>242</v>
      </c>
      <c r="C10399" s="1" t="s">
        <v>291</v>
      </c>
      <c r="D10399" s="1" t="s">
        <v>290</v>
      </c>
      <c r="E10399" s="45" t="str">
        <f>VLOOKUP(C10399,PROCV!E$50:G$126,3,0)</f>
        <v>NA</v>
      </c>
      <c r="F10399" s="1" t="s">
        <v>416</v>
      </c>
      <c r="G10399" s="1" t="s">
        <v>236</v>
      </c>
      <c r="H10399" s="1">
        <v>2017</v>
      </c>
      <c r="I10399" s="60">
        <f>VLOOKUP(H10399,PROCV!E$33:F$44,2,0)</f>
        <v>1</v>
      </c>
      <c r="J10399" s="71">
        <v>189327</v>
      </c>
      <c r="K10399" s="44">
        <f t="shared" si="162"/>
        <v>189327</v>
      </c>
    </row>
    <row r="10400" spans="1:11" ht="15" x14ac:dyDescent="0.25">
      <c r="A10400" s="43" t="s">
        <v>191</v>
      </c>
      <c r="B10400" s="1" t="s">
        <v>242</v>
      </c>
      <c r="C10400" s="1" t="s">
        <v>289</v>
      </c>
      <c r="D10400" s="1" t="s">
        <v>288</v>
      </c>
      <c r="E10400" s="45" t="str">
        <f>VLOOKUP(C10400,PROCV!E$50:G$126,3,0)</f>
        <v>Editorial</v>
      </c>
      <c r="F10400" s="1" t="s">
        <v>416</v>
      </c>
      <c r="G10400" s="1" t="s">
        <v>236</v>
      </c>
      <c r="H10400" s="1">
        <v>2017</v>
      </c>
      <c r="I10400" s="60">
        <f>VLOOKUP(H10400,PROCV!E$33:F$44,2,0)</f>
        <v>1</v>
      </c>
      <c r="J10400" s="71">
        <v>2151</v>
      </c>
      <c r="K10400" s="44">
        <f t="shared" si="162"/>
        <v>2151</v>
      </c>
    </row>
    <row r="10401" spans="1:11" ht="15" x14ac:dyDescent="0.25">
      <c r="A10401" s="43" t="s">
        <v>191</v>
      </c>
      <c r="B10401" s="1" t="s">
        <v>242</v>
      </c>
      <c r="C10401" s="1" t="s">
        <v>289</v>
      </c>
      <c r="D10401" s="1" t="s">
        <v>288</v>
      </c>
      <c r="E10401" s="45" t="str">
        <f>VLOOKUP(C10401,PROCV!E$50:G$126,3,0)</f>
        <v>Editorial</v>
      </c>
      <c r="F10401" s="1" t="s">
        <v>416</v>
      </c>
      <c r="G10401" s="1" t="s">
        <v>236</v>
      </c>
      <c r="H10401" s="1">
        <v>2017</v>
      </c>
      <c r="I10401" s="60">
        <f>VLOOKUP(H10401,PROCV!E$33:F$44,2,0)</f>
        <v>1</v>
      </c>
      <c r="J10401" s="1">
        <v>207</v>
      </c>
      <c r="K10401" s="44">
        <f t="shared" si="162"/>
        <v>207</v>
      </c>
    </row>
    <row r="10402" spans="1:11" ht="15" x14ac:dyDescent="0.25">
      <c r="A10402" s="43" t="s">
        <v>191</v>
      </c>
      <c r="B10402" s="1" t="s">
        <v>242</v>
      </c>
      <c r="C10402" s="1" t="s">
        <v>289</v>
      </c>
      <c r="D10402" s="1" t="s">
        <v>288</v>
      </c>
      <c r="E10402" s="45" t="str">
        <f>VLOOKUP(C10402,PROCV!E$50:G$126,3,0)</f>
        <v>Editorial</v>
      </c>
      <c r="F10402" s="1" t="s">
        <v>416</v>
      </c>
      <c r="G10402" s="1" t="s">
        <v>236</v>
      </c>
      <c r="H10402" s="1">
        <v>2017</v>
      </c>
      <c r="I10402" s="60">
        <f>VLOOKUP(H10402,PROCV!E$33:F$44,2,0)</f>
        <v>1</v>
      </c>
      <c r="J10402" s="71">
        <v>430113</v>
      </c>
      <c r="K10402" s="44">
        <f t="shared" si="162"/>
        <v>430113</v>
      </c>
    </row>
    <row r="10403" spans="1:11" ht="15" x14ac:dyDescent="0.25">
      <c r="A10403" s="43" t="s">
        <v>191</v>
      </c>
      <c r="B10403" s="1" t="s">
        <v>242</v>
      </c>
      <c r="C10403" s="1" t="s">
        <v>289</v>
      </c>
      <c r="D10403" s="1" t="s">
        <v>288</v>
      </c>
      <c r="E10403" s="45" t="str">
        <f>VLOOKUP(C10403,PROCV!E$50:G$126,3,0)</f>
        <v>Editorial</v>
      </c>
      <c r="F10403" s="1" t="s">
        <v>416</v>
      </c>
      <c r="G10403" s="1" t="s">
        <v>236</v>
      </c>
      <c r="H10403" s="1">
        <v>2017</v>
      </c>
      <c r="I10403" s="60">
        <f>VLOOKUP(H10403,PROCV!E$33:F$44,2,0)</f>
        <v>1</v>
      </c>
      <c r="J10403" s="1">
        <v>624</v>
      </c>
      <c r="K10403" s="44">
        <f t="shared" si="162"/>
        <v>624</v>
      </c>
    </row>
    <row r="10404" spans="1:11" ht="15" x14ac:dyDescent="0.25">
      <c r="A10404" s="43" t="s">
        <v>191</v>
      </c>
      <c r="B10404" s="1" t="s">
        <v>242</v>
      </c>
      <c r="C10404" s="1" t="s">
        <v>289</v>
      </c>
      <c r="D10404" s="1" t="s">
        <v>288</v>
      </c>
      <c r="E10404" s="45" t="str">
        <f>VLOOKUP(C10404,PROCV!E$50:G$126,3,0)</f>
        <v>Editorial</v>
      </c>
      <c r="F10404" s="1" t="s">
        <v>416</v>
      </c>
      <c r="G10404" s="1" t="s">
        <v>236</v>
      </c>
      <c r="H10404" s="1">
        <v>2017</v>
      </c>
      <c r="I10404" s="60">
        <f>VLOOKUP(H10404,PROCV!E$33:F$44,2,0)</f>
        <v>1</v>
      </c>
      <c r="J10404" s="71">
        <v>100000</v>
      </c>
      <c r="K10404" s="44">
        <f t="shared" si="162"/>
        <v>100000</v>
      </c>
    </row>
    <row r="10405" spans="1:11" ht="15" x14ac:dyDescent="0.25">
      <c r="A10405" s="43" t="s">
        <v>191</v>
      </c>
      <c r="B10405" s="1" t="s">
        <v>242</v>
      </c>
      <c r="C10405" s="1" t="s">
        <v>287</v>
      </c>
      <c r="D10405" s="1" t="s">
        <v>286</v>
      </c>
      <c r="E10405" s="45" t="str">
        <f>VLOOKUP(C10405,PROCV!E$50:G$126,3,0)</f>
        <v>Música</v>
      </c>
      <c r="F10405" s="1" t="s">
        <v>416</v>
      </c>
      <c r="G10405" s="1" t="s">
        <v>236</v>
      </c>
      <c r="H10405" s="1">
        <v>2017</v>
      </c>
      <c r="I10405" s="60">
        <f>VLOOKUP(H10405,PROCV!E$33:F$44,2,0)</f>
        <v>1</v>
      </c>
      <c r="J10405" s="71">
        <v>6962</v>
      </c>
      <c r="K10405" s="44">
        <f t="shared" si="162"/>
        <v>6962</v>
      </c>
    </row>
    <row r="10406" spans="1:11" ht="15" x14ac:dyDescent="0.25">
      <c r="A10406" s="43" t="s">
        <v>191</v>
      </c>
      <c r="B10406" s="1" t="s">
        <v>242</v>
      </c>
      <c r="C10406" s="1" t="s">
        <v>285</v>
      </c>
      <c r="D10406" s="1" t="s">
        <v>284</v>
      </c>
      <c r="E10406" s="45" t="str">
        <f>VLOOKUP(C10406,PROCV!E$50:G$126,3,0)</f>
        <v>Editorial</v>
      </c>
      <c r="F10406" s="1" t="s">
        <v>416</v>
      </c>
      <c r="G10406" s="1" t="s">
        <v>236</v>
      </c>
      <c r="H10406" s="1">
        <v>2017</v>
      </c>
      <c r="I10406" s="60">
        <f>VLOOKUP(H10406,PROCV!E$33:F$44,2,0)</f>
        <v>1</v>
      </c>
      <c r="J10406" s="71">
        <v>25000</v>
      </c>
      <c r="K10406" s="44">
        <f t="shared" si="162"/>
        <v>25000</v>
      </c>
    </row>
    <row r="10407" spans="1:11" ht="15" x14ac:dyDescent="0.25">
      <c r="A10407" s="43" t="s">
        <v>191</v>
      </c>
      <c r="B10407" s="1" t="s">
        <v>242</v>
      </c>
      <c r="C10407" s="1" t="s">
        <v>285</v>
      </c>
      <c r="D10407" s="1" t="s">
        <v>284</v>
      </c>
      <c r="E10407" s="45" t="str">
        <f>VLOOKUP(C10407,PROCV!E$50:G$126,3,0)</f>
        <v>Editorial</v>
      </c>
      <c r="F10407" s="1" t="s">
        <v>416</v>
      </c>
      <c r="G10407" s="1" t="s">
        <v>236</v>
      </c>
      <c r="H10407" s="1">
        <v>2017</v>
      </c>
      <c r="I10407" s="60">
        <f>VLOOKUP(H10407,PROCV!E$33:F$44,2,0)</f>
        <v>1</v>
      </c>
      <c r="J10407" s="71">
        <v>25160</v>
      </c>
      <c r="K10407" s="44">
        <f t="shared" si="162"/>
        <v>25160</v>
      </c>
    </row>
    <row r="10408" spans="1:11" ht="15" x14ac:dyDescent="0.25">
      <c r="A10408" s="43" t="s">
        <v>191</v>
      </c>
      <c r="B10408" s="1" t="s">
        <v>242</v>
      </c>
      <c r="C10408" s="1" t="s">
        <v>283</v>
      </c>
      <c r="D10408" s="1" t="s">
        <v>282</v>
      </c>
      <c r="E10408" s="45" t="str">
        <f>VLOOKUP(C10408,PROCV!E$50:G$126,3,0)</f>
        <v>Editorial</v>
      </c>
      <c r="F10408" s="1" t="s">
        <v>416</v>
      </c>
      <c r="G10408" s="1" t="s">
        <v>236</v>
      </c>
      <c r="H10408" s="1">
        <v>2017</v>
      </c>
      <c r="I10408" s="60">
        <f>VLOOKUP(H10408,PROCV!E$33:F$44,2,0)</f>
        <v>1</v>
      </c>
      <c r="J10408" s="71">
        <v>20908</v>
      </c>
      <c r="K10408" s="44">
        <f t="shared" si="162"/>
        <v>20908</v>
      </c>
    </row>
    <row r="10409" spans="1:11" ht="15" x14ac:dyDescent="0.25">
      <c r="A10409" s="43" t="s">
        <v>191</v>
      </c>
      <c r="B10409" s="1" t="s">
        <v>242</v>
      </c>
      <c r="C10409" s="1" t="s">
        <v>283</v>
      </c>
      <c r="D10409" s="1" t="s">
        <v>282</v>
      </c>
      <c r="E10409" s="45" t="str">
        <f>VLOOKUP(C10409,PROCV!E$50:G$126,3,0)</f>
        <v>Editorial</v>
      </c>
      <c r="F10409" s="1" t="s">
        <v>416</v>
      </c>
      <c r="G10409" s="1" t="s">
        <v>236</v>
      </c>
      <c r="H10409" s="1">
        <v>2017</v>
      </c>
      <c r="I10409" s="60">
        <f>VLOOKUP(H10409,PROCV!E$33:F$44,2,0)</f>
        <v>1</v>
      </c>
      <c r="J10409" s="71">
        <v>54000</v>
      </c>
      <c r="K10409" s="44">
        <f t="shared" si="162"/>
        <v>54000</v>
      </c>
    </row>
    <row r="10410" spans="1:11" ht="15" x14ac:dyDescent="0.25">
      <c r="A10410" s="43" t="s">
        <v>191</v>
      </c>
      <c r="B10410" s="1" t="s">
        <v>242</v>
      </c>
      <c r="C10410" s="1" t="s">
        <v>281</v>
      </c>
      <c r="D10410" s="1" t="s">
        <v>280</v>
      </c>
      <c r="E10410" s="45" t="str">
        <f>VLOOKUP(C10410,PROCV!E$50:G$126,3,0)</f>
        <v>Música</v>
      </c>
      <c r="F10410" s="1" t="s">
        <v>416</v>
      </c>
      <c r="G10410" s="1" t="s">
        <v>236</v>
      </c>
      <c r="H10410" s="1">
        <v>2017</v>
      </c>
      <c r="I10410" s="60">
        <f>VLOOKUP(H10410,PROCV!E$33:F$44,2,0)</f>
        <v>1</v>
      </c>
      <c r="J10410" s="71">
        <v>14590</v>
      </c>
      <c r="K10410" s="44">
        <f t="shared" si="162"/>
        <v>14590</v>
      </c>
    </row>
    <row r="10411" spans="1:11" ht="15" x14ac:dyDescent="0.25">
      <c r="A10411" s="43" t="s">
        <v>191</v>
      </c>
      <c r="B10411" s="1" t="s">
        <v>242</v>
      </c>
      <c r="C10411" s="1" t="s">
        <v>279</v>
      </c>
      <c r="D10411" s="1" t="s">
        <v>278</v>
      </c>
      <c r="E10411" s="45" t="str">
        <f>VLOOKUP(C10411,PROCV!E$50:G$126,3,0)</f>
        <v>Editorial</v>
      </c>
      <c r="F10411" s="1" t="s">
        <v>416</v>
      </c>
      <c r="G10411" s="1" t="s">
        <v>265</v>
      </c>
      <c r="H10411" s="1">
        <v>2017</v>
      </c>
      <c r="I10411" s="60">
        <f>VLOOKUP(H10411,PROCV!E$33:F$44,2,0)</f>
        <v>1</v>
      </c>
      <c r="J10411" s="71">
        <v>1982000</v>
      </c>
      <c r="K10411" s="44">
        <f t="shared" si="162"/>
        <v>1982000</v>
      </c>
    </row>
    <row r="10412" spans="1:11" ht="15" x14ac:dyDescent="0.25">
      <c r="A10412" s="43" t="s">
        <v>191</v>
      </c>
      <c r="B10412" s="1" t="s">
        <v>242</v>
      </c>
      <c r="C10412" s="1" t="s">
        <v>279</v>
      </c>
      <c r="D10412" s="1" t="s">
        <v>278</v>
      </c>
      <c r="E10412" s="45" t="str">
        <f>VLOOKUP(C10412,PROCV!E$50:G$126,3,0)</f>
        <v>Editorial</v>
      </c>
      <c r="F10412" s="1" t="s">
        <v>416</v>
      </c>
      <c r="G10412" s="1" t="s">
        <v>236</v>
      </c>
      <c r="H10412" s="1">
        <v>2017</v>
      </c>
      <c r="I10412" s="60">
        <f>VLOOKUP(H10412,PROCV!E$33:F$44,2,0)</f>
        <v>1</v>
      </c>
      <c r="J10412" s="71">
        <v>32894</v>
      </c>
      <c r="K10412" s="44">
        <f t="shared" si="162"/>
        <v>32894</v>
      </c>
    </row>
    <row r="10413" spans="1:11" ht="15" x14ac:dyDescent="0.25">
      <c r="A10413" s="43" t="s">
        <v>191</v>
      </c>
      <c r="B10413" s="1" t="s">
        <v>242</v>
      </c>
      <c r="C10413" s="1" t="s">
        <v>279</v>
      </c>
      <c r="D10413" s="1" t="s">
        <v>278</v>
      </c>
      <c r="E10413" s="45" t="str">
        <f>VLOOKUP(C10413,PROCV!E$50:G$126,3,0)</f>
        <v>Editorial</v>
      </c>
      <c r="F10413" s="1" t="s">
        <v>416</v>
      </c>
      <c r="G10413" s="1" t="s">
        <v>236</v>
      </c>
      <c r="H10413" s="1">
        <v>2017</v>
      </c>
      <c r="I10413" s="60">
        <f>VLOOKUP(H10413,PROCV!E$33:F$44,2,0)</f>
        <v>1</v>
      </c>
      <c r="J10413" s="71">
        <v>314270</v>
      </c>
      <c r="K10413" s="44">
        <f t="shared" si="162"/>
        <v>314270</v>
      </c>
    </row>
    <row r="10414" spans="1:11" ht="15" x14ac:dyDescent="0.25">
      <c r="A10414" s="43" t="s">
        <v>191</v>
      </c>
      <c r="B10414" s="1" t="s">
        <v>242</v>
      </c>
      <c r="C10414" s="1" t="s">
        <v>279</v>
      </c>
      <c r="D10414" s="1" t="s">
        <v>278</v>
      </c>
      <c r="E10414" s="45" t="str">
        <f>VLOOKUP(C10414,PROCV!E$50:G$126,3,0)</f>
        <v>Editorial</v>
      </c>
      <c r="F10414" s="1" t="s">
        <v>416</v>
      </c>
      <c r="G10414" s="1" t="s">
        <v>265</v>
      </c>
      <c r="H10414" s="1">
        <v>2017</v>
      </c>
      <c r="I10414" s="60">
        <f>VLOOKUP(H10414,PROCV!E$33:F$44,2,0)</f>
        <v>1</v>
      </c>
      <c r="J10414" s="71">
        <v>16429000</v>
      </c>
      <c r="K10414" s="44">
        <f t="shared" si="162"/>
        <v>16429000</v>
      </c>
    </row>
    <row r="10415" spans="1:11" ht="15" x14ac:dyDescent="0.25">
      <c r="A10415" s="43" t="s">
        <v>191</v>
      </c>
      <c r="B10415" s="1" t="s">
        <v>242</v>
      </c>
      <c r="C10415" s="1" t="s">
        <v>279</v>
      </c>
      <c r="D10415" s="1" t="s">
        <v>278</v>
      </c>
      <c r="E10415" s="45" t="str">
        <f>VLOOKUP(C10415,PROCV!E$50:G$126,3,0)</f>
        <v>Editorial</v>
      </c>
      <c r="F10415" s="1" t="s">
        <v>416</v>
      </c>
      <c r="G10415" s="1" t="s">
        <v>265</v>
      </c>
      <c r="H10415" s="1">
        <v>2017</v>
      </c>
      <c r="I10415" s="60">
        <f>VLOOKUP(H10415,PROCV!E$33:F$44,2,0)</f>
        <v>1</v>
      </c>
      <c r="J10415" s="71">
        <v>3692000</v>
      </c>
      <c r="K10415" s="44">
        <f t="shared" si="162"/>
        <v>3692000</v>
      </c>
    </row>
    <row r="10416" spans="1:11" ht="15" x14ac:dyDescent="0.25">
      <c r="A10416" s="43" t="s">
        <v>191</v>
      </c>
      <c r="B10416" s="1" t="s">
        <v>242</v>
      </c>
      <c r="C10416" s="1" t="s">
        <v>279</v>
      </c>
      <c r="D10416" s="1" t="s">
        <v>278</v>
      </c>
      <c r="E10416" s="45" t="str">
        <f>VLOOKUP(C10416,PROCV!E$50:G$126,3,0)</f>
        <v>Editorial</v>
      </c>
      <c r="F10416" s="1" t="s">
        <v>416</v>
      </c>
      <c r="G10416" s="1" t="s">
        <v>236</v>
      </c>
      <c r="H10416" s="1">
        <v>2017</v>
      </c>
      <c r="I10416" s="60">
        <f>VLOOKUP(H10416,PROCV!E$33:F$44,2,0)</f>
        <v>1</v>
      </c>
      <c r="J10416" s="71">
        <v>20555</v>
      </c>
      <c r="K10416" s="44">
        <f t="shared" si="162"/>
        <v>20555</v>
      </c>
    </row>
    <row r="10417" spans="1:11" ht="15" x14ac:dyDescent="0.25">
      <c r="A10417" s="43" t="s">
        <v>191</v>
      </c>
      <c r="B10417" s="1" t="s">
        <v>242</v>
      </c>
      <c r="C10417" s="1" t="s">
        <v>277</v>
      </c>
      <c r="D10417" s="1" t="s">
        <v>276</v>
      </c>
      <c r="E10417" s="45" t="str">
        <f>VLOOKUP(C10417,PROCV!E$50:G$126,3,0)</f>
        <v>Editorial</v>
      </c>
      <c r="F10417" s="1" t="s">
        <v>416</v>
      </c>
      <c r="G10417" s="1" t="s">
        <v>236</v>
      </c>
      <c r="H10417" s="1">
        <v>2017</v>
      </c>
      <c r="I10417" s="60">
        <f>VLOOKUP(H10417,PROCV!E$33:F$44,2,0)</f>
        <v>1</v>
      </c>
      <c r="J10417" s="71">
        <v>6083</v>
      </c>
      <c r="K10417" s="44">
        <f t="shared" si="162"/>
        <v>6083</v>
      </c>
    </row>
    <row r="10418" spans="1:11" ht="15" x14ac:dyDescent="0.25">
      <c r="A10418" s="43" t="s">
        <v>191</v>
      </c>
      <c r="B10418" s="1" t="s">
        <v>242</v>
      </c>
      <c r="C10418" s="1" t="s">
        <v>273</v>
      </c>
      <c r="D10418" s="1" t="s">
        <v>272</v>
      </c>
      <c r="E10418" s="45" t="str">
        <f>VLOOKUP(C10418,PROCV!E$50:G$126,3,0)</f>
        <v>Editorial</v>
      </c>
      <c r="F10418" s="1" t="s">
        <v>416</v>
      </c>
      <c r="G10418" s="1" t="s">
        <v>236</v>
      </c>
      <c r="H10418" s="1">
        <v>2017</v>
      </c>
      <c r="I10418" s="60">
        <f>VLOOKUP(H10418,PROCV!E$33:F$44,2,0)</f>
        <v>1</v>
      </c>
      <c r="J10418" s="71">
        <v>137713</v>
      </c>
      <c r="K10418" s="44">
        <f t="shared" si="162"/>
        <v>137713</v>
      </c>
    </row>
    <row r="10419" spans="1:11" ht="15" x14ac:dyDescent="0.25">
      <c r="A10419" s="43" t="s">
        <v>191</v>
      </c>
      <c r="B10419" s="1" t="s">
        <v>242</v>
      </c>
      <c r="C10419" s="1" t="s">
        <v>273</v>
      </c>
      <c r="D10419" s="1" t="s">
        <v>272</v>
      </c>
      <c r="E10419" s="45" t="str">
        <f>VLOOKUP(C10419,PROCV!E$50:G$126,3,0)</f>
        <v>Editorial</v>
      </c>
      <c r="F10419" s="1" t="s">
        <v>416</v>
      </c>
      <c r="G10419" s="1" t="s">
        <v>236</v>
      </c>
      <c r="H10419" s="1">
        <v>2017</v>
      </c>
      <c r="I10419" s="60">
        <f>VLOOKUP(H10419,PROCV!E$33:F$44,2,0)</f>
        <v>1</v>
      </c>
      <c r="J10419" s="71">
        <v>363615</v>
      </c>
      <c r="K10419" s="44">
        <f t="shared" si="162"/>
        <v>363615</v>
      </c>
    </row>
    <row r="10420" spans="1:11" ht="15" x14ac:dyDescent="0.25">
      <c r="A10420" s="43" t="s">
        <v>191</v>
      </c>
      <c r="B10420" s="1" t="s">
        <v>242</v>
      </c>
      <c r="C10420" s="1" t="s">
        <v>273</v>
      </c>
      <c r="D10420" s="1" t="s">
        <v>272</v>
      </c>
      <c r="E10420" s="45" t="str">
        <f>VLOOKUP(C10420,PROCV!E$50:G$126,3,0)</f>
        <v>Editorial</v>
      </c>
      <c r="F10420" s="1" t="s">
        <v>416</v>
      </c>
      <c r="G10420" s="1" t="s">
        <v>265</v>
      </c>
      <c r="H10420" s="1">
        <v>2017</v>
      </c>
      <c r="I10420" s="60">
        <f>VLOOKUP(H10420,PROCV!E$33:F$44,2,0)</f>
        <v>1</v>
      </c>
      <c r="J10420" s="71">
        <v>4525374</v>
      </c>
      <c r="K10420" s="44">
        <f t="shared" si="162"/>
        <v>4525374</v>
      </c>
    </row>
    <row r="10421" spans="1:11" ht="15" x14ac:dyDescent="0.25">
      <c r="A10421" s="43" t="s">
        <v>191</v>
      </c>
      <c r="B10421" s="1" t="s">
        <v>242</v>
      </c>
      <c r="C10421" s="1" t="s">
        <v>273</v>
      </c>
      <c r="D10421" s="1" t="s">
        <v>272</v>
      </c>
      <c r="E10421" s="45" t="str">
        <f>VLOOKUP(C10421,PROCV!E$50:G$126,3,0)</f>
        <v>Editorial</v>
      </c>
      <c r="F10421" s="1" t="s">
        <v>416</v>
      </c>
      <c r="G10421" s="1" t="s">
        <v>236</v>
      </c>
      <c r="H10421" s="1">
        <v>2017</v>
      </c>
      <c r="I10421" s="60">
        <f>VLOOKUP(H10421,PROCV!E$33:F$44,2,0)</f>
        <v>1</v>
      </c>
      <c r="J10421" s="71">
        <v>6869</v>
      </c>
      <c r="K10421" s="44">
        <f t="shared" si="162"/>
        <v>6869</v>
      </c>
    </row>
    <row r="10422" spans="1:11" ht="15" x14ac:dyDescent="0.25">
      <c r="A10422" s="43" t="s">
        <v>191</v>
      </c>
      <c r="B10422" s="1" t="s">
        <v>242</v>
      </c>
      <c r="C10422" s="1" t="s">
        <v>273</v>
      </c>
      <c r="D10422" s="1" t="s">
        <v>272</v>
      </c>
      <c r="E10422" s="45" t="str">
        <f>VLOOKUP(C10422,PROCV!E$50:G$126,3,0)</f>
        <v>Editorial</v>
      </c>
      <c r="F10422" s="1" t="s">
        <v>416</v>
      </c>
      <c r="G10422" s="1" t="s">
        <v>265</v>
      </c>
      <c r="H10422" s="1">
        <v>2017</v>
      </c>
      <c r="I10422" s="60">
        <f>VLOOKUP(H10422,PROCV!E$33:F$44,2,0)</f>
        <v>1</v>
      </c>
      <c r="J10422" s="71">
        <v>1000000</v>
      </c>
      <c r="K10422" s="44">
        <f t="shared" si="162"/>
        <v>1000000</v>
      </c>
    </row>
    <row r="10423" spans="1:11" ht="15" x14ac:dyDescent="0.25">
      <c r="A10423" s="43" t="s">
        <v>191</v>
      </c>
      <c r="B10423" s="1" t="s">
        <v>242</v>
      </c>
      <c r="C10423" s="1" t="s">
        <v>315</v>
      </c>
      <c r="D10423" s="1" t="s">
        <v>314</v>
      </c>
      <c r="E10423" s="45" t="str">
        <f>VLOOKUP(C10423,PROCV!E$50:G$126,3,0)</f>
        <v>Editorial</v>
      </c>
      <c r="F10423" s="1" t="s">
        <v>416</v>
      </c>
      <c r="G10423" s="1" t="s">
        <v>236</v>
      </c>
      <c r="H10423" s="1">
        <v>2017</v>
      </c>
      <c r="I10423" s="60">
        <f>VLOOKUP(H10423,PROCV!E$33:F$44,2,0)</f>
        <v>1</v>
      </c>
      <c r="J10423" s="71">
        <v>96917</v>
      </c>
      <c r="K10423" s="44">
        <f t="shared" si="162"/>
        <v>96917</v>
      </c>
    </row>
    <row r="10424" spans="1:11" ht="15" x14ac:dyDescent="0.25">
      <c r="A10424" s="43" t="s">
        <v>191</v>
      </c>
      <c r="B10424" s="1" t="s">
        <v>242</v>
      </c>
      <c r="C10424" s="1" t="s">
        <v>315</v>
      </c>
      <c r="D10424" s="1" t="s">
        <v>314</v>
      </c>
      <c r="E10424" s="45" t="str">
        <f>VLOOKUP(C10424,PROCV!E$50:G$126,3,0)</f>
        <v>Editorial</v>
      </c>
      <c r="F10424" s="1" t="s">
        <v>416</v>
      </c>
      <c r="G10424" s="1" t="s">
        <v>236</v>
      </c>
      <c r="H10424" s="1">
        <v>2017</v>
      </c>
      <c r="I10424" s="60">
        <f>VLOOKUP(H10424,PROCV!E$33:F$44,2,0)</f>
        <v>1</v>
      </c>
      <c r="J10424" s="71">
        <v>17258</v>
      </c>
      <c r="K10424" s="44">
        <f t="shared" si="162"/>
        <v>17258</v>
      </c>
    </row>
    <row r="10425" spans="1:11" ht="15" x14ac:dyDescent="0.25">
      <c r="A10425" s="43" t="s">
        <v>191</v>
      </c>
      <c r="B10425" s="1" t="s">
        <v>242</v>
      </c>
      <c r="C10425" s="1" t="s">
        <v>269</v>
      </c>
      <c r="D10425" s="1" t="s">
        <v>268</v>
      </c>
      <c r="E10425" s="45" t="str">
        <f>VLOOKUP(C10425,PROCV!E$50:G$126,3,0)</f>
        <v>NA</v>
      </c>
      <c r="F10425" s="1" t="s">
        <v>416</v>
      </c>
      <c r="G10425" s="1" t="s">
        <v>236</v>
      </c>
      <c r="H10425" s="1">
        <v>2017</v>
      </c>
      <c r="I10425" s="60">
        <f>VLOOKUP(H10425,PROCV!E$33:F$44,2,0)</f>
        <v>1</v>
      </c>
      <c r="J10425" s="71">
        <v>38023</v>
      </c>
      <c r="K10425" s="44">
        <f t="shared" si="162"/>
        <v>38023</v>
      </c>
    </row>
    <row r="10426" spans="1:11" ht="15" x14ac:dyDescent="0.25">
      <c r="A10426" s="43" t="s">
        <v>191</v>
      </c>
      <c r="B10426" s="1" t="s">
        <v>242</v>
      </c>
      <c r="C10426" s="1" t="s">
        <v>269</v>
      </c>
      <c r="D10426" s="1" t="s">
        <v>268</v>
      </c>
      <c r="E10426" s="45" t="str">
        <f>VLOOKUP(C10426,PROCV!E$50:G$126,3,0)</f>
        <v>NA</v>
      </c>
      <c r="F10426" s="1" t="s">
        <v>416</v>
      </c>
      <c r="G10426" s="1" t="s">
        <v>236</v>
      </c>
      <c r="H10426" s="1">
        <v>2017</v>
      </c>
      <c r="I10426" s="60">
        <f>VLOOKUP(H10426,PROCV!E$33:F$44,2,0)</f>
        <v>1</v>
      </c>
      <c r="J10426" s="71">
        <v>524153</v>
      </c>
      <c r="K10426" s="44">
        <f t="shared" si="162"/>
        <v>524153</v>
      </c>
    </row>
    <row r="10427" spans="1:11" ht="15" x14ac:dyDescent="0.25">
      <c r="A10427" s="43" t="s">
        <v>191</v>
      </c>
      <c r="B10427" s="1" t="s">
        <v>242</v>
      </c>
      <c r="C10427" s="1" t="s">
        <v>269</v>
      </c>
      <c r="D10427" s="1" t="s">
        <v>268</v>
      </c>
      <c r="E10427" s="45" t="str">
        <f>VLOOKUP(C10427,PROCV!E$50:G$126,3,0)</f>
        <v>NA</v>
      </c>
      <c r="F10427" s="1" t="s">
        <v>416</v>
      </c>
      <c r="G10427" s="1" t="s">
        <v>236</v>
      </c>
      <c r="H10427" s="1">
        <v>2017</v>
      </c>
      <c r="I10427" s="60">
        <f>VLOOKUP(H10427,PROCV!E$33:F$44,2,0)</f>
        <v>1</v>
      </c>
      <c r="J10427" s="71">
        <v>8373</v>
      </c>
      <c r="K10427" s="44">
        <f t="shared" si="162"/>
        <v>8373</v>
      </c>
    </row>
    <row r="10428" spans="1:11" ht="15" x14ac:dyDescent="0.25">
      <c r="A10428" s="43" t="s">
        <v>191</v>
      </c>
      <c r="B10428" s="1" t="s">
        <v>242</v>
      </c>
      <c r="C10428" s="1" t="s">
        <v>269</v>
      </c>
      <c r="D10428" s="1" t="s">
        <v>268</v>
      </c>
      <c r="E10428" s="45" t="str">
        <f>VLOOKUP(C10428,PROCV!E$50:G$126,3,0)</f>
        <v>NA</v>
      </c>
      <c r="F10428" s="1" t="s">
        <v>416</v>
      </c>
      <c r="G10428" s="1" t="s">
        <v>236</v>
      </c>
      <c r="H10428" s="1">
        <v>2017</v>
      </c>
      <c r="I10428" s="60">
        <f>VLOOKUP(H10428,PROCV!E$33:F$44,2,0)</f>
        <v>1</v>
      </c>
      <c r="J10428" s="71">
        <v>72674</v>
      </c>
      <c r="K10428" s="44">
        <f t="shared" si="162"/>
        <v>72674</v>
      </c>
    </row>
    <row r="10429" spans="1:11" ht="15" x14ac:dyDescent="0.25">
      <c r="A10429" s="43" t="s">
        <v>191</v>
      </c>
      <c r="B10429" s="1" t="s">
        <v>242</v>
      </c>
      <c r="C10429" s="1" t="s">
        <v>267</v>
      </c>
      <c r="D10429" s="1" t="s">
        <v>266</v>
      </c>
      <c r="E10429" s="45" t="str">
        <f>VLOOKUP(C10429,PROCV!E$50:G$126,3,0)</f>
        <v>Audiovisual</v>
      </c>
      <c r="F10429" s="1" t="s">
        <v>416</v>
      </c>
      <c r="G10429" s="1" t="s">
        <v>265</v>
      </c>
      <c r="H10429" s="1">
        <v>2017</v>
      </c>
      <c r="I10429" s="60">
        <f>VLOOKUP(H10429,PROCV!E$33:F$44,2,0)</f>
        <v>1</v>
      </c>
      <c r="J10429" s="71">
        <v>25000</v>
      </c>
      <c r="K10429" s="44">
        <f t="shared" si="162"/>
        <v>25000</v>
      </c>
    </row>
    <row r="10430" spans="1:11" ht="15" x14ac:dyDescent="0.25">
      <c r="A10430" s="43" t="s">
        <v>191</v>
      </c>
      <c r="B10430" s="1" t="s">
        <v>242</v>
      </c>
      <c r="C10430" s="1" t="s">
        <v>267</v>
      </c>
      <c r="D10430" s="1" t="s">
        <v>266</v>
      </c>
      <c r="E10430" s="45" t="str">
        <f>VLOOKUP(C10430,PROCV!E$50:G$126,3,0)</f>
        <v>Audiovisual</v>
      </c>
      <c r="F10430" s="1" t="s">
        <v>416</v>
      </c>
      <c r="G10430" s="1" t="s">
        <v>265</v>
      </c>
      <c r="H10430" s="1">
        <v>2017</v>
      </c>
      <c r="I10430" s="60">
        <f>VLOOKUP(H10430,PROCV!E$33:F$44,2,0)</f>
        <v>1</v>
      </c>
      <c r="J10430" s="71">
        <v>46521597</v>
      </c>
      <c r="K10430" s="44">
        <f t="shared" si="162"/>
        <v>46521597</v>
      </c>
    </row>
    <row r="10431" spans="1:11" ht="15" x14ac:dyDescent="0.25">
      <c r="A10431" s="43" t="s">
        <v>191</v>
      </c>
      <c r="B10431" s="1" t="s">
        <v>242</v>
      </c>
      <c r="C10431" s="1" t="s">
        <v>264</v>
      </c>
      <c r="D10431" s="1" t="s">
        <v>263</v>
      </c>
      <c r="E10431" s="45" t="str">
        <f>VLOOKUP(C10431,PROCV!E$50:G$126,3,0)</f>
        <v>Audiovisual</v>
      </c>
      <c r="F10431" s="1" t="s">
        <v>416</v>
      </c>
      <c r="G10431" s="1" t="s">
        <v>236</v>
      </c>
      <c r="H10431" s="1">
        <v>2017</v>
      </c>
      <c r="I10431" s="60">
        <f>VLOOKUP(H10431,PROCV!E$33:F$44,2,0)</f>
        <v>1</v>
      </c>
      <c r="J10431" s="71">
        <v>49000</v>
      </c>
      <c r="K10431" s="44">
        <f t="shared" si="162"/>
        <v>49000</v>
      </c>
    </row>
    <row r="10432" spans="1:11" ht="15" x14ac:dyDescent="0.25">
      <c r="A10432" s="43" t="s">
        <v>191</v>
      </c>
      <c r="B10432" s="1" t="s">
        <v>242</v>
      </c>
      <c r="C10432" s="1" t="s">
        <v>264</v>
      </c>
      <c r="D10432" s="1" t="s">
        <v>263</v>
      </c>
      <c r="E10432" s="45" t="str">
        <f>VLOOKUP(C10432,PROCV!E$50:G$126,3,0)</f>
        <v>Audiovisual</v>
      </c>
      <c r="F10432" s="1" t="s">
        <v>416</v>
      </c>
      <c r="G10432" s="1" t="s">
        <v>265</v>
      </c>
      <c r="H10432" s="1">
        <v>2017</v>
      </c>
      <c r="I10432" s="60">
        <f>VLOOKUP(H10432,PROCV!E$33:F$44,2,0)</f>
        <v>1</v>
      </c>
      <c r="J10432" s="71">
        <v>800000</v>
      </c>
      <c r="K10432" s="44">
        <f t="shared" si="162"/>
        <v>800000</v>
      </c>
    </row>
    <row r="10433" spans="1:11" ht="15" x14ac:dyDescent="0.25">
      <c r="A10433" s="43" t="s">
        <v>191</v>
      </c>
      <c r="B10433" s="1" t="s">
        <v>242</v>
      </c>
      <c r="C10433" s="1" t="s">
        <v>264</v>
      </c>
      <c r="D10433" s="1" t="s">
        <v>263</v>
      </c>
      <c r="E10433" s="45" t="str">
        <f>VLOOKUP(C10433,PROCV!E$50:G$126,3,0)</f>
        <v>Audiovisual</v>
      </c>
      <c r="F10433" s="1" t="s">
        <v>416</v>
      </c>
      <c r="G10433" s="1" t="s">
        <v>236</v>
      </c>
      <c r="H10433" s="1">
        <v>2017</v>
      </c>
      <c r="I10433" s="60">
        <f>VLOOKUP(H10433,PROCV!E$33:F$44,2,0)</f>
        <v>1</v>
      </c>
      <c r="J10433" s="71">
        <v>22788</v>
      </c>
      <c r="K10433" s="44">
        <f t="shared" si="162"/>
        <v>22788</v>
      </c>
    </row>
    <row r="10434" spans="1:11" ht="15" x14ac:dyDescent="0.25">
      <c r="A10434" s="43" t="s">
        <v>191</v>
      </c>
      <c r="B10434" s="1" t="s">
        <v>242</v>
      </c>
      <c r="C10434" s="1" t="s">
        <v>264</v>
      </c>
      <c r="D10434" s="1" t="s">
        <v>263</v>
      </c>
      <c r="E10434" s="45" t="str">
        <f>VLOOKUP(C10434,PROCV!E$50:G$126,3,0)</f>
        <v>Audiovisual</v>
      </c>
      <c r="F10434" s="1" t="s">
        <v>416</v>
      </c>
      <c r="G10434" s="1" t="s">
        <v>265</v>
      </c>
      <c r="H10434" s="1">
        <v>2017</v>
      </c>
      <c r="I10434" s="60">
        <f>VLOOKUP(H10434,PROCV!E$33:F$44,2,0)</f>
        <v>1</v>
      </c>
      <c r="J10434" s="71">
        <v>666600</v>
      </c>
      <c r="K10434" s="44">
        <f t="shared" si="162"/>
        <v>666600</v>
      </c>
    </row>
    <row r="10435" spans="1:11" ht="15" x14ac:dyDescent="0.25">
      <c r="A10435" s="43" t="s">
        <v>191</v>
      </c>
      <c r="B10435" s="1" t="s">
        <v>242</v>
      </c>
      <c r="C10435" s="1" t="s">
        <v>264</v>
      </c>
      <c r="D10435" s="1" t="s">
        <v>263</v>
      </c>
      <c r="E10435" s="45" t="str">
        <f>VLOOKUP(C10435,PROCV!E$50:G$126,3,0)</f>
        <v>Audiovisual</v>
      </c>
      <c r="F10435" s="1" t="s">
        <v>416</v>
      </c>
      <c r="G10435" s="1" t="s">
        <v>265</v>
      </c>
      <c r="H10435" s="1">
        <v>2017</v>
      </c>
      <c r="I10435" s="60">
        <f>VLOOKUP(H10435,PROCV!E$33:F$44,2,0)</f>
        <v>1</v>
      </c>
      <c r="J10435" s="71">
        <v>4676263</v>
      </c>
      <c r="K10435" s="44">
        <f t="shared" ref="K10435:K10498" si="163">J10435*I10435</f>
        <v>4676263</v>
      </c>
    </row>
    <row r="10436" spans="1:11" ht="15" x14ac:dyDescent="0.25">
      <c r="A10436" s="43" t="s">
        <v>191</v>
      </c>
      <c r="B10436" s="1" t="s">
        <v>242</v>
      </c>
      <c r="C10436" s="1" t="s">
        <v>264</v>
      </c>
      <c r="D10436" s="1" t="s">
        <v>263</v>
      </c>
      <c r="E10436" s="45" t="str">
        <f>VLOOKUP(C10436,PROCV!E$50:G$126,3,0)</f>
        <v>Audiovisual</v>
      </c>
      <c r="F10436" s="1" t="s">
        <v>416</v>
      </c>
      <c r="G10436" s="1" t="s">
        <v>265</v>
      </c>
      <c r="H10436" s="1">
        <v>2017</v>
      </c>
      <c r="I10436" s="60">
        <f>VLOOKUP(H10436,PROCV!E$33:F$44,2,0)</f>
        <v>1</v>
      </c>
      <c r="J10436" s="71">
        <v>49995</v>
      </c>
      <c r="K10436" s="44">
        <f t="shared" si="163"/>
        <v>49995</v>
      </c>
    </row>
    <row r="10437" spans="1:11" ht="15" x14ac:dyDescent="0.25">
      <c r="A10437" s="43" t="s">
        <v>191</v>
      </c>
      <c r="B10437" s="1" t="s">
        <v>242</v>
      </c>
      <c r="C10437" s="1" t="s">
        <v>264</v>
      </c>
      <c r="D10437" s="1" t="s">
        <v>263</v>
      </c>
      <c r="E10437" s="45" t="str">
        <f>VLOOKUP(C10437,PROCV!E$50:G$126,3,0)</f>
        <v>Audiovisual</v>
      </c>
      <c r="F10437" s="1" t="s">
        <v>416</v>
      </c>
      <c r="G10437" s="1" t="s">
        <v>265</v>
      </c>
      <c r="H10437" s="1">
        <v>2017</v>
      </c>
      <c r="I10437" s="60">
        <f>VLOOKUP(H10437,PROCV!E$33:F$44,2,0)</f>
        <v>1</v>
      </c>
      <c r="J10437" s="71">
        <v>500000</v>
      </c>
      <c r="K10437" s="44">
        <f t="shared" si="163"/>
        <v>500000</v>
      </c>
    </row>
    <row r="10438" spans="1:11" ht="15" x14ac:dyDescent="0.25">
      <c r="A10438" s="43" t="s">
        <v>191</v>
      </c>
      <c r="B10438" s="1" t="s">
        <v>242</v>
      </c>
      <c r="C10438" s="1" t="s">
        <v>260</v>
      </c>
      <c r="D10438" s="1" t="s">
        <v>259</v>
      </c>
      <c r="E10438" s="45" t="str">
        <f>VLOOKUP(C10438,PROCV!E$50:G$126,3,0)</f>
        <v>Audiovisual</v>
      </c>
      <c r="F10438" s="1" t="s">
        <v>416</v>
      </c>
      <c r="G10438" s="1" t="s">
        <v>236</v>
      </c>
      <c r="H10438" s="1">
        <v>2017</v>
      </c>
      <c r="I10438" s="60">
        <f>VLOOKUP(H10438,PROCV!E$33:F$44,2,0)</f>
        <v>1</v>
      </c>
      <c r="J10438" s="71">
        <v>3775</v>
      </c>
      <c r="K10438" s="44">
        <f t="shared" si="163"/>
        <v>3775</v>
      </c>
    </row>
    <row r="10439" spans="1:11" ht="15" x14ac:dyDescent="0.25">
      <c r="A10439" s="43" t="s">
        <v>191</v>
      </c>
      <c r="B10439" s="1" t="s">
        <v>242</v>
      </c>
      <c r="C10439" s="1" t="s">
        <v>258</v>
      </c>
      <c r="D10439" s="1" t="s">
        <v>257</v>
      </c>
      <c r="E10439" s="45" t="str">
        <f>VLOOKUP(C10439,PROCV!E$50:G$126,3,0)</f>
        <v>Audiovisual</v>
      </c>
      <c r="F10439" s="1" t="s">
        <v>416</v>
      </c>
      <c r="G10439" s="1" t="s">
        <v>236</v>
      </c>
      <c r="H10439" s="1">
        <v>2017</v>
      </c>
      <c r="I10439" s="60">
        <f>VLOOKUP(H10439,PROCV!E$33:F$44,2,0)</f>
        <v>1</v>
      </c>
      <c r="J10439" s="71">
        <v>33792</v>
      </c>
      <c r="K10439" s="44">
        <f t="shared" si="163"/>
        <v>33792</v>
      </c>
    </row>
    <row r="10440" spans="1:11" ht="15" x14ac:dyDescent="0.25">
      <c r="A10440" s="43" t="s">
        <v>191</v>
      </c>
      <c r="B10440" s="1" t="s">
        <v>242</v>
      </c>
      <c r="C10440" s="1" t="s">
        <v>258</v>
      </c>
      <c r="D10440" s="1" t="s">
        <v>257</v>
      </c>
      <c r="E10440" s="45" t="str">
        <f>VLOOKUP(C10440,PROCV!E$50:G$126,3,0)</f>
        <v>Audiovisual</v>
      </c>
      <c r="F10440" s="1" t="s">
        <v>416</v>
      </c>
      <c r="G10440" s="1" t="s">
        <v>236</v>
      </c>
      <c r="H10440" s="1">
        <v>2017</v>
      </c>
      <c r="I10440" s="60">
        <f>VLOOKUP(H10440,PROCV!E$33:F$44,2,0)</f>
        <v>1</v>
      </c>
      <c r="J10440" s="71">
        <v>81722</v>
      </c>
      <c r="K10440" s="44">
        <f t="shared" si="163"/>
        <v>81722</v>
      </c>
    </row>
    <row r="10441" spans="1:11" ht="15" x14ac:dyDescent="0.25">
      <c r="A10441" s="43" t="s">
        <v>191</v>
      </c>
      <c r="B10441" s="1" t="s">
        <v>242</v>
      </c>
      <c r="C10441" s="1" t="s">
        <v>256</v>
      </c>
      <c r="D10441" s="1" t="s">
        <v>255</v>
      </c>
      <c r="E10441" s="45" t="str">
        <f>VLOOKUP(C10441,PROCV!E$50:G$126,3,0)</f>
        <v>Audiovisual</v>
      </c>
      <c r="F10441" s="1" t="s">
        <v>416</v>
      </c>
      <c r="G10441" s="1" t="s">
        <v>265</v>
      </c>
      <c r="H10441" s="1">
        <v>2017</v>
      </c>
      <c r="I10441" s="60">
        <f>VLOOKUP(H10441,PROCV!E$33:F$44,2,0)</f>
        <v>1</v>
      </c>
      <c r="J10441" s="71">
        <v>692800</v>
      </c>
      <c r="K10441" s="44">
        <f t="shared" si="163"/>
        <v>692800</v>
      </c>
    </row>
    <row r="10442" spans="1:11" ht="15" x14ac:dyDescent="0.25">
      <c r="A10442" s="43" t="s">
        <v>191</v>
      </c>
      <c r="B10442" s="1" t="s">
        <v>242</v>
      </c>
      <c r="C10442" s="1" t="s">
        <v>256</v>
      </c>
      <c r="D10442" s="1" t="s">
        <v>255</v>
      </c>
      <c r="E10442" s="45" t="str">
        <f>VLOOKUP(C10442,PROCV!E$50:G$126,3,0)</f>
        <v>Audiovisual</v>
      </c>
      <c r="F10442" s="1" t="s">
        <v>416</v>
      </c>
      <c r="G10442" s="1" t="s">
        <v>265</v>
      </c>
      <c r="H10442" s="1">
        <v>2017</v>
      </c>
      <c r="I10442" s="60">
        <f>VLOOKUP(H10442,PROCV!E$33:F$44,2,0)</f>
        <v>1</v>
      </c>
      <c r="J10442" s="71">
        <v>276590</v>
      </c>
      <c r="K10442" s="44">
        <f t="shared" si="163"/>
        <v>276590</v>
      </c>
    </row>
    <row r="10443" spans="1:11" ht="15" x14ac:dyDescent="0.25">
      <c r="A10443" s="43" t="s">
        <v>191</v>
      </c>
      <c r="B10443" s="1" t="s">
        <v>242</v>
      </c>
      <c r="C10443" s="1" t="s">
        <v>256</v>
      </c>
      <c r="D10443" s="1" t="s">
        <v>255</v>
      </c>
      <c r="E10443" s="45" t="str">
        <f>VLOOKUP(C10443,PROCV!E$50:G$126,3,0)</f>
        <v>Audiovisual</v>
      </c>
      <c r="F10443" s="1" t="s">
        <v>416</v>
      </c>
      <c r="G10443" s="1" t="s">
        <v>265</v>
      </c>
      <c r="H10443" s="1">
        <v>2017</v>
      </c>
      <c r="I10443" s="60">
        <f>VLOOKUP(H10443,PROCV!E$33:F$44,2,0)</f>
        <v>1</v>
      </c>
      <c r="J10443" s="71">
        <v>4158000</v>
      </c>
      <c r="K10443" s="44">
        <f t="shared" si="163"/>
        <v>4158000</v>
      </c>
    </row>
    <row r="10444" spans="1:11" ht="15" x14ac:dyDescent="0.25">
      <c r="A10444" s="43" t="s">
        <v>191</v>
      </c>
      <c r="B10444" s="1" t="s">
        <v>242</v>
      </c>
      <c r="C10444" s="1" t="s">
        <v>256</v>
      </c>
      <c r="D10444" s="1" t="s">
        <v>255</v>
      </c>
      <c r="E10444" s="45" t="str">
        <f>VLOOKUP(C10444,PROCV!E$50:G$126,3,0)</f>
        <v>Audiovisual</v>
      </c>
      <c r="F10444" s="1" t="s">
        <v>416</v>
      </c>
      <c r="G10444" s="1" t="s">
        <v>265</v>
      </c>
      <c r="H10444" s="1">
        <v>2017</v>
      </c>
      <c r="I10444" s="60">
        <f>VLOOKUP(H10444,PROCV!E$33:F$44,2,0)</f>
        <v>1</v>
      </c>
      <c r="J10444" s="71">
        <v>138295</v>
      </c>
      <c r="K10444" s="44">
        <f t="shared" si="163"/>
        <v>138295</v>
      </c>
    </row>
    <row r="10445" spans="1:11" ht="15" x14ac:dyDescent="0.25">
      <c r="A10445" s="43" t="s">
        <v>191</v>
      </c>
      <c r="B10445" s="1" t="s">
        <v>242</v>
      </c>
      <c r="C10445" s="1" t="s">
        <v>256</v>
      </c>
      <c r="D10445" s="1" t="s">
        <v>255</v>
      </c>
      <c r="E10445" s="45" t="str">
        <f>VLOOKUP(C10445,PROCV!E$50:G$126,3,0)</f>
        <v>Audiovisual</v>
      </c>
      <c r="F10445" s="1" t="s">
        <v>416</v>
      </c>
      <c r="G10445" s="1" t="s">
        <v>265</v>
      </c>
      <c r="H10445" s="1">
        <v>2017</v>
      </c>
      <c r="I10445" s="60">
        <f>VLOOKUP(H10445,PROCV!E$33:F$44,2,0)</f>
        <v>1</v>
      </c>
      <c r="J10445" s="71">
        <v>692800</v>
      </c>
      <c r="K10445" s="44">
        <f t="shared" si="163"/>
        <v>692800</v>
      </c>
    </row>
    <row r="10446" spans="1:11" ht="15" x14ac:dyDescent="0.25">
      <c r="A10446" s="43" t="s">
        <v>191</v>
      </c>
      <c r="B10446" s="1" t="s">
        <v>242</v>
      </c>
      <c r="C10446" s="1" t="s">
        <v>254</v>
      </c>
      <c r="D10446" s="1" t="s">
        <v>253</v>
      </c>
      <c r="E10446" s="45" t="str">
        <f>VLOOKUP(C10446,PROCV!E$50:G$126,3,0)</f>
        <v>Música</v>
      </c>
      <c r="F10446" s="1" t="s">
        <v>416</v>
      </c>
      <c r="G10446" s="1" t="s">
        <v>236</v>
      </c>
      <c r="H10446" s="1">
        <v>2017</v>
      </c>
      <c r="I10446" s="60">
        <f>VLOOKUP(H10446,PROCV!E$33:F$44,2,0)</f>
        <v>1</v>
      </c>
      <c r="J10446" s="71">
        <v>35000</v>
      </c>
      <c r="K10446" s="44">
        <f t="shared" si="163"/>
        <v>35000</v>
      </c>
    </row>
    <row r="10447" spans="1:11" ht="15" x14ac:dyDescent="0.25">
      <c r="A10447" s="43" t="s">
        <v>191</v>
      </c>
      <c r="B10447" s="1" t="s">
        <v>242</v>
      </c>
      <c r="C10447" s="1" t="s">
        <v>254</v>
      </c>
      <c r="D10447" s="1" t="s">
        <v>253</v>
      </c>
      <c r="E10447" s="45" t="str">
        <f>VLOOKUP(C10447,PROCV!E$50:G$126,3,0)</f>
        <v>Música</v>
      </c>
      <c r="F10447" s="1" t="s">
        <v>416</v>
      </c>
      <c r="G10447" s="1" t="s">
        <v>236</v>
      </c>
      <c r="H10447" s="1">
        <v>2017</v>
      </c>
      <c r="I10447" s="60">
        <f>VLOOKUP(H10447,PROCV!E$33:F$44,2,0)</f>
        <v>1</v>
      </c>
      <c r="J10447" s="71">
        <v>59299</v>
      </c>
      <c r="K10447" s="44">
        <f t="shared" si="163"/>
        <v>59299</v>
      </c>
    </row>
    <row r="10448" spans="1:11" ht="15" x14ac:dyDescent="0.25">
      <c r="A10448" s="43" t="s">
        <v>191</v>
      </c>
      <c r="B10448" s="1" t="s">
        <v>242</v>
      </c>
      <c r="C10448" s="1" t="s">
        <v>303</v>
      </c>
      <c r="D10448" s="1" t="s">
        <v>302</v>
      </c>
      <c r="E10448" s="45" t="str">
        <f>VLOOKUP(C10448,PROCV!E$50:G$126,3,0)</f>
        <v>Educação e Criação em Artes</v>
      </c>
      <c r="F10448" s="1" t="s">
        <v>416</v>
      </c>
      <c r="G10448" s="1" t="s">
        <v>236</v>
      </c>
      <c r="H10448" s="1">
        <v>2017</v>
      </c>
      <c r="I10448" s="60">
        <f>VLOOKUP(H10448,PROCV!E$33:F$44,2,0)</f>
        <v>1</v>
      </c>
      <c r="J10448" s="71">
        <v>51945</v>
      </c>
      <c r="K10448" s="44">
        <f t="shared" si="163"/>
        <v>51945</v>
      </c>
    </row>
    <row r="10449" spans="1:11" ht="15" x14ac:dyDescent="0.25">
      <c r="A10449" s="43" t="s">
        <v>191</v>
      </c>
      <c r="B10449" s="1" t="s">
        <v>242</v>
      </c>
      <c r="C10449" s="1" t="s">
        <v>246</v>
      </c>
      <c r="D10449" s="1" t="s">
        <v>245</v>
      </c>
      <c r="E10449" s="45" t="str">
        <f>VLOOKUP(C10449,PROCV!E$50:G$126,3,0)</f>
        <v>Artes Cênicas e Espetáculos</v>
      </c>
      <c r="F10449" s="1" t="s">
        <v>416</v>
      </c>
      <c r="G10449" s="1" t="s">
        <v>236</v>
      </c>
      <c r="H10449" s="1">
        <v>2017</v>
      </c>
      <c r="I10449" s="60">
        <f>VLOOKUP(H10449,PROCV!E$33:F$44,2,0)</f>
        <v>1</v>
      </c>
      <c r="J10449" s="71">
        <v>12001</v>
      </c>
      <c r="K10449" s="44">
        <f t="shared" si="163"/>
        <v>12001</v>
      </c>
    </row>
    <row r="10450" spans="1:11" ht="15" x14ac:dyDescent="0.25">
      <c r="A10450" s="43" t="s">
        <v>191</v>
      </c>
      <c r="B10450" s="1" t="s">
        <v>242</v>
      </c>
      <c r="C10450" s="1" t="s">
        <v>246</v>
      </c>
      <c r="D10450" s="1" t="s">
        <v>245</v>
      </c>
      <c r="E10450" s="45" t="str">
        <f>VLOOKUP(C10450,PROCV!E$50:G$126,3,0)</f>
        <v>Artes Cênicas e Espetáculos</v>
      </c>
      <c r="F10450" s="1" t="s">
        <v>416</v>
      </c>
      <c r="G10450" s="1" t="s">
        <v>236</v>
      </c>
      <c r="H10450" s="1">
        <v>2017</v>
      </c>
      <c r="I10450" s="60">
        <f>VLOOKUP(H10450,PROCV!E$33:F$44,2,0)</f>
        <v>1</v>
      </c>
      <c r="J10450" s="71">
        <v>72006</v>
      </c>
      <c r="K10450" s="44">
        <f t="shared" si="163"/>
        <v>72006</v>
      </c>
    </row>
    <row r="10451" spans="1:11" ht="15" x14ac:dyDescent="0.25">
      <c r="A10451" s="43" t="s">
        <v>191</v>
      </c>
      <c r="B10451" s="1" t="s">
        <v>242</v>
      </c>
      <c r="C10451" s="1" t="s">
        <v>238</v>
      </c>
      <c r="D10451" s="1" t="s">
        <v>237</v>
      </c>
      <c r="E10451" s="45" t="str">
        <f>VLOOKUP(C10451,PROCV!E$50:G$126,3,0)</f>
        <v>Artes Cênicas e Espetáculos</v>
      </c>
      <c r="F10451" s="1" t="s">
        <v>416</v>
      </c>
      <c r="G10451" s="1" t="s">
        <v>236</v>
      </c>
      <c r="H10451" s="1">
        <v>2017</v>
      </c>
      <c r="I10451" s="60">
        <f>VLOOKUP(H10451,PROCV!E$33:F$44,2,0)</f>
        <v>1</v>
      </c>
      <c r="J10451" s="1">
        <v>312</v>
      </c>
      <c r="K10451" s="44">
        <f t="shared" si="163"/>
        <v>312</v>
      </c>
    </row>
    <row r="10452" spans="1:11" ht="15" x14ac:dyDescent="0.25">
      <c r="A10452" s="43" t="s">
        <v>191</v>
      </c>
      <c r="B10452" s="1" t="s">
        <v>242</v>
      </c>
      <c r="C10452" s="1" t="s">
        <v>238</v>
      </c>
      <c r="D10452" s="1" t="s">
        <v>237</v>
      </c>
      <c r="E10452" s="45" t="str">
        <f>VLOOKUP(C10452,PROCV!E$50:G$126,3,0)</f>
        <v>Artes Cênicas e Espetáculos</v>
      </c>
      <c r="F10452" s="1" t="s">
        <v>416</v>
      </c>
      <c r="G10452" s="1" t="s">
        <v>236</v>
      </c>
      <c r="H10452" s="1">
        <v>2017</v>
      </c>
      <c r="I10452" s="60">
        <f>VLOOKUP(H10452,PROCV!E$33:F$44,2,0)</f>
        <v>1</v>
      </c>
      <c r="J10452" s="71">
        <v>6535</v>
      </c>
      <c r="K10452" s="44">
        <f t="shared" si="163"/>
        <v>6535</v>
      </c>
    </row>
    <row r="10453" spans="1:11" ht="15" x14ac:dyDescent="0.25">
      <c r="A10453" s="43" t="s">
        <v>191</v>
      </c>
      <c r="B10453" s="1" t="s">
        <v>242</v>
      </c>
      <c r="C10453" s="1" t="s">
        <v>238</v>
      </c>
      <c r="D10453" s="1" t="s">
        <v>237</v>
      </c>
      <c r="E10453" s="45" t="str">
        <f>VLOOKUP(C10453,PROCV!E$50:G$126,3,0)</f>
        <v>Artes Cênicas e Espetáculos</v>
      </c>
      <c r="F10453" s="1" t="s">
        <v>416</v>
      </c>
      <c r="G10453" s="1" t="s">
        <v>236</v>
      </c>
      <c r="H10453" s="1">
        <v>2017</v>
      </c>
      <c r="I10453" s="60">
        <f>VLOOKUP(H10453,PROCV!E$33:F$44,2,0)</f>
        <v>1</v>
      </c>
      <c r="J10453" s="71">
        <v>51910</v>
      </c>
      <c r="K10453" s="44">
        <f t="shared" si="163"/>
        <v>51910</v>
      </c>
    </row>
    <row r="10454" spans="1:11" ht="15" x14ac:dyDescent="0.25">
      <c r="A10454" s="43" t="s">
        <v>191</v>
      </c>
      <c r="B10454" s="1" t="s">
        <v>242</v>
      </c>
      <c r="C10454" s="1" t="s">
        <v>238</v>
      </c>
      <c r="D10454" s="1" t="s">
        <v>237</v>
      </c>
      <c r="E10454" s="45" t="str">
        <f>VLOOKUP(C10454,PROCV!E$50:G$126,3,0)</f>
        <v>Artes Cênicas e Espetáculos</v>
      </c>
      <c r="F10454" s="1" t="s">
        <v>416</v>
      </c>
      <c r="G10454" s="1" t="s">
        <v>236</v>
      </c>
      <c r="H10454" s="1">
        <v>2017</v>
      </c>
      <c r="I10454" s="60">
        <f>VLOOKUP(H10454,PROCV!E$33:F$44,2,0)</f>
        <v>1</v>
      </c>
      <c r="J10454" s="71">
        <v>60339</v>
      </c>
      <c r="K10454" s="44">
        <f t="shared" si="163"/>
        <v>60339</v>
      </c>
    </row>
    <row r="10455" spans="1:11" ht="15" x14ac:dyDescent="0.25">
      <c r="A10455" s="43" t="s">
        <v>191</v>
      </c>
      <c r="B10455" s="1" t="s">
        <v>242</v>
      </c>
      <c r="C10455" s="1" t="s">
        <v>238</v>
      </c>
      <c r="D10455" s="1" t="s">
        <v>237</v>
      </c>
      <c r="E10455" s="45" t="str">
        <f>VLOOKUP(C10455,PROCV!E$50:G$126,3,0)</f>
        <v>Artes Cênicas e Espetáculos</v>
      </c>
      <c r="F10455" s="1" t="s">
        <v>416</v>
      </c>
      <c r="G10455" s="1" t="s">
        <v>236</v>
      </c>
      <c r="H10455" s="1">
        <v>2017</v>
      </c>
      <c r="I10455" s="60">
        <f>VLOOKUP(H10455,PROCV!E$33:F$44,2,0)</f>
        <v>1</v>
      </c>
      <c r="J10455" s="71">
        <v>16275</v>
      </c>
      <c r="K10455" s="44">
        <f t="shared" si="163"/>
        <v>16275</v>
      </c>
    </row>
    <row r="10456" spans="1:11" ht="15" x14ac:dyDescent="0.25">
      <c r="A10456" s="43" t="s">
        <v>191</v>
      </c>
      <c r="B10456" s="1" t="s">
        <v>242</v>
      </c>
      <c r="C10456" s="1" t="s">
        <v>238</v>
      </c>
      <c r="D10456" s="1" t="s">
        <v>237</v>
      </c>
      <c r="E10456" s="45" t="str">
        <f>VLOOKUP(C10456,PROCV!E$50:G$126,3,0)</f>
        <v>Artes Cênicas e Espetáculos</v>
      </c>
      <c r="F10456" s="1" t="s">
        <v>416</v>
      </c>
      <c r="G10456" s="1" t="s">
        <v>236</v>
      </c>
      <c r="H10456" s="1">
        <v>2017</v>
      </c>
      <c r="I10456" s="60">
        <f>VLOOKUP(H10456,PROCV!E$33:F$44,2,0)</f>
        <v>1</v>
      </c>
      <c r="J10456" s="71">
        <v>92000</v>
      </c>
      <c r="K10456" s="44">
        <f t="shared" si="163"/>
        <v>92000</v>
      </c>
    </row>
    <row r="10457" spans="1:11" ht="15" x14ac:dyDescent="0.25">
      <c r="A10457" s="43" t="s">
        <v>191</v>
      </c>
      <c r="B10457" s="1" t="s">
        <v>242</v>
      </c>
      <c r="C10457" s="1" t="s">
        <v>241</v>
      </c>
      <c r="D10457" s="1" t="s">
        <v>240</v>
      </c>
      <c r="E10457" s="45" t="str">
        <f>VLOOKUP(C10457,PROCV!E$50:G$126,3,0)</f>
        <v>Artes Cênicas e Espetáculos</v>
      </c>
      <c r="F10457" s="1" t="s">
        <v>416</v>
      </c>
      <c r="G10457" s="1" t="s">
        <v>236</v>
      </c>
      <c r="H10457" s="1">
        <v>2017</v>
      </c>
      <c r="I10457" s="60">
        <f>VLOOKUP(H10457,PROCV!E$33:F$44,2,0)</f>
        <v>1</v>
      </c>
      <c r="J10457" s="71">
        <v>26045</v>
      </c>
      <c r="K10457" s="44">
        <f t="shared" si="163"/>
        <v>26045</v>
      </c>
    </row>
    <row r="10458" spans="1:11" ht="15" x14ac:dyDescent="0.25">
      <c r="A10458" s="43" t="s">
        <v>191</v>
      </c>
      <c r="B10458" s="1" t="s">
        <v>242</v>
      </c>
      <c r="C10458" s="1" t="s">
        <v>313</v>
      </c>
      <c r="D10458" s="1" t="s">
        <v>312</v>
      </c>
      <c r="E10458" s="45" t="str">
        <f>VLOOKUP(C10458,PROCV!E$50:G$126,3,0)</f>
        <v>Patrimônio</v>
      </c>
      <c r="F10458" s="1" t="s">
        <v>415</v>
      </c>
      <c r="G10458" s="1" t="s">
        <v>265</v>
      </c>
      <c r="H10458" s="1">
        <v>2017</v>
      </c>
      <c r="I10458" s="60">
        <f>VLOOKUP(H10458,PROCV!E$33:F$44,2,0)</f>
        <v>1</v>
      </c>
      <c r="J10458" s="71">
        <v>2000000</v>
      </c>
      <c r="K10458" s="44">
        <f t="shared" si="163"/>
        <v>2000000</v>
      </c>
    </row>
    <row r="10459" spans="1:11" ht="15" x14ac:dyDescent="0.25">
      <c r="A10459" s="43" t="s">
        <v>191</v>
      </c>
      <c r="B10459" s="1" t="s">
        <v>242</v>
      </c>
      <c r="C10459" s="1" t="s">
        <v>301</v>
      </c>
      <c r="D10459" s="1" t="s">
        <v>300</v>
      </c>
      <c r="E10459" s="45" t="str">
        <f>VLOOKUP(C10459,PROCV!E$50:G$126,3,0)</f>
        <v>Patrimônio</v>
      </c>
      <c r="F10459" s="1" t="s">
        <v>415</v>
      </c>
      <c r="G10459" s="1" t="s">
        <v>265</v>
      </c>
      <c r="H10459" s="1">
        <v>2017</v>
      </c>
      <c r="I10459" s="60">
        <f>VLOOKUP(H10459,PROCV!E$33:F$44,2,0)</f>
        <v>1</v>
      </c>
      <c r="J10459" s="71">
        <v>33000</v>
      </c>
      <c r="K10459" s="44">
        <f t="shared" si="163"/>
        <v>33000</v>
      </c>
    </row>
    <row r="10460" spans="1:11" ht="15" x14ac:dyDescent="0.25">
      <c r="A10460" s="43" t="s">
        <v>191</v>
      </c>
      <c r="B10460" s="1" t="s">
        <v>242</v>
      </c>
      <c r="C10460" s="1" t="s">
        <v>318</v>
      </c>
      <c r="D10460" s="1" t="s">
        <v>317</v>
      </c>
      <c r="E10460" s="45" t="str">
        <f>VLOOKUP(C10460,PROCV!E$50:G$126,3,0)</f>
        <v>Patrimônio</v>
      </c>
      <c r="F10460" s="1" t="s">
        <v>415</v>
      </c>
      <c r="G10460" s="1" t="s">
        <v>265</v>
      </c>
      <c r="H10460" s="1">
        <v>2017</v>
      </c>
      <c r="I10460" s="60">
        <f>VLOOKUP(H10460,PROCV!E$33:F$44,2,0)</f>
        <v>1</v>
      </c>
      <c r="J10460" s="71">
        <v>1000000</v>
      </c>
      <c r="K10460" s="44">
        <f t="shared" si="163"/>
        <v>1000000</v>
      </c>
    </row>
    <row r="10461" spans="1:11" ht="15" x14ac:dyDescent="0.25">
      <c r="A10461" s="43" t="s">
        <v>191</v>
      </c>
      <c r="B10461" s="1" t="s">
        <v>242</v>
      </c>
      <c r="C10461" s="1" t="s">
        <v>326</v>
      </c>
      <c r="D10461" s="1" t="s">
        <v>325</v>
      </c>
      <c r="E10461" s="45" t="str">
        <f>VLOOKUP(C10461,PROCV!E$50:G$126,3,0)</f>
        <v>NA</v>
      </c>
      <c r="F10461" s="1" t="s">
        <v>415</v>
      </c>
      <c r="G10461" s="1" t="s">
        <v>265</v>
      </c>
      <c r="H10461" s="1">
        <v>2017</v>
      </c>
      <c r="I10461" s="60">
        <f>VLOOKUP(H10461,PROCV!E$33:F$44,2,0)</f>
        <v>1</v>
      </c>
      <c r="J10461" s="71">
        <v>55029</v>
      </c>
      <c r="K10461" s="44">
        <f t="shared" si="163"/>
        <v>55029</v>
      </c>
    </row>
    <row r="10462" spans="1:11" ht="15" x14ac:dyDescent="0.25">
      <c r="A10462" s="43" t="s">
        <v>191</v>
      </c>
      <c r="B10462" s="1" t="s">
        <v>242</v>
      </c>
      <c r="C10462" s="1" t="s">
        <v>311</v>
      </c>
      <c r="D10462" s="1" t="s">
        <v>310</v>
      </c>
      <c r="E10462" s="45" t="str">
        <f>VLOOKUP(C10462,PROCV!E$50:G$126,3,0)</f>
        <v>Artes Cênicas e Espetáculos</v>
      </c>
      <c r="F10462" s="1" t="s">
        <v>416</v>
      </c>
      <c r="G10462" s="1" t="s">
        <v>236</v>
      </c>
      <c r="H10462" s="1">
        <v>2017</v>
      </c>
      <c r="I10462" s="60">
        <f>VLOOKUP(H10462,PROCV!E$33:F$44,2,0)</f>
        <v>1</v>
      </c>
      <c r="J10462" s="71">
        <v>23670</v>
      </c>
      <c r="K10462" s="44">
        <f t="shared" si="163"/>
        <v>23670</v>
      </c>
    </row>
    <row r="10463" spans="1:11" ht="15" x14ac:dyDescent="0.25">
      <c r="A10463" s="43" t="s">
        <v>132</v>
      </c>
      <c r="B10463" s="1" t="s">
        <v>239</v>
      </c>
      <c r="C10463" s="1" t="s">
        <v>309</v>
      </c>
      <c r="D10463" s="1" t="s">
        <v>308</v>
      </c>
      <c r="E10463" s="45" t="str">
        <f>VLOOKUP(C10463,PROCV!E$50:G$126,3,0)</f>
        <v>NA</v>
      </c>
      <c r="F10463" s="1" t="s">
        <v>416</v>
      </c>
      <c r="G10463" s="1" t="s">
        <v>236</v>
      </c>
      <c r="H10463" s="1">
        <v>2017</v>
      </c>
      <c r="I10463" s="60">
        <f>VLOOKUP(H10463,PROCV!E$33:F$44,2,0)</f>
        <v>1</v>
      </c>
      <c r="J10463" s="71">
        <v>75200</v>
      </c>
      <c r="K10463" s="44">
        <f t="shared" si="163"/>
        <v>75200</v>
      </c>
    </row>
    <row r="10464" spans="1:11" ht="15" x14ac:dyDescent="0.25">
      <c r="A10464" s="43" t="s">
        <v>132</v>
      </c>
      <c r="B10464" s="1" t="s">
        <v>239</v>
      </c>
      <c r="C10464" s="1" t="s">
        <v>289</v>
      </c>
      <c r="D10464" s="1" t="s">
        <v>288</v>
      </c>
      <c r="E10464" s="45" t="str">
        <f>VLOOKUP(C10464,PROCV!E$50:G$126,3,0)</f>
        <v>Editorial</v>
      </c>
      <c r="F10464" s="1" t="s">
        <v>416</v>
      </c>
      <c r="G10464" s="1" t="s">
        <v>236</v>
      </c>
      <c r="H10464" s="1">
        <v>2017</v>
      </c>
      <c r="I10464" s="60">
        <f>VLOOKUP(H10464,PROCV!E$33:F$44,2,0)</f>
        <v>1</v>
      </c>
      <c r="J10464" s="71">
        <v>6015</v>
      </c>
      <c r="K10464" s="44">
        <f t="shared" si="163"/>
        <v>6015</v>
      </c>
    </row>
    <row r="10465" spans="1:11" ht="15" x14ac:dyDescent="0.25">
      <c r="A10465" s="43" t="s">
        <v>132</v>
      </c>
      <c r="B10465" s="1" t="s">
        <v>239</v>
      </c>
      <c r="C10465" s="1" t="s">
        <v>285</v>
      </c>
      <c r="D10465" s="1" t="s">
        <v>284</v>
      </c>
      <c r="E10465" s="45" t="str">
        <f>VLOOKUP(C10465,PROCV!E$50:G$126,3,0)</f>
        <v>Editorial</v>
      </c>
      <c r="F10465" s="1" t="s">
        <v>416</v>
      </c>
      <c r="G10465" s="1" t="s">
        <v>236</v>
      </c>
      <c r="H10465" s="1">
        <v>2017</v>
      </c>
      <c r="I10465" s="60">
        <f>VLOOKUP(H10465,PROCV!E$33:F$44,2,0)</f>
        <v>1</v>
      </c>
      <c r="J10465" s="71">
        <v>44252</v>
      </c>
      <c r="K10465" s="44">
        <f t="shared" si="163"/>
        <v>44252</v>
      </c>
    </row>
    <row r="10466" spans="1:11" ht="15" x14ac:dyDescent="0.25">
      <c r="A10466" s="43" t="s">
        <v>132</v>
      </c>
      <c r="B10466" s="1" t="s">
        <v>239</v>
      </c>
      <c r="C10466" s="1" t="s">
        <v>269</v>
      </c>
      <c r="D10466" s="1" t="s">
        <v>268</v>
      </c>
      <c r="E10466" s="45" t="str">
        <f>VLOOKUP(C10466,PROCV!E$50:G$126,3,0)</f>
        <v>NA</v>
      </c>
      <c r="F10466" s="1" t="s">
        <v>416</v>
      </c>
      <c r="G10466" s="1" t="s">
        <v>236</v>
      </c>
      <c r="H10466" s="1">
        <v>2017</v>
      </c>
      <c r="I10466" s="60">
        <f>VLOOKUP(H10466,PROCV!E$33:F$44,2,0)</f>
        <v>1</v>
      </c>
      <c r="J10466" s="71">
        <v>8549</v>
      </c>
      <c r="K10466" s="44">
        <f t="shared" si="163"/>
        <v>8549</v>
      </c>
    </row>
    <row r="10467" spans="1:11" ht="15" x14ac:dyDescent="0.25">
      <c r="A10467" s="43" t="s">
        <v>132</v>
      </c>
      <c r="B10467" s="1" t="s">
        <v>239</v>
      </c>
      <c r="C10467" s="1" t="s">
        <v>297</v>
      </c>
      <c r="D10467" s="1" t="s">
        <v>296</v>
      </c>
      <c r="E10467" s="45" t="str">
        <f>VLOOKUP(C10467,PROCV!E$50:G$126,3,0)</f>
        <v>Audiovisual</v>
      </c>
      <c r="F10467" s="1" t="s">
        <v>416</v>
      </c>
      <c r="G10467" s="1" t="s">
        <v>236</v>
      </c>
      <c r="H10467" s="1">
        <v>2017</v>
      </c>
      <c r="I10467" s="60">
        <f>VLOOKUP(H10467,PROCV!E$33:F$44,2,0)</f>
        <v>1</v>
      </c>
      <c r="J10467" s="71">
        <v>10856</v>
      </c>
      <c r="K10467" s="44">
        <f t="shared" si="163"/>
        <v>10856</v>
      </c>
    </row>
    <row r="10468" spans="1:11" ht="15" x14ac:dyDescent="0.25">
      <c r="A10468" s="43" t="s">
        <v>132</v>
      </c>
      <c r="B10468" s="1" t="s">
        <v>239</v>
      </c>
      <c r="C10468" s="1" t="s">
        <v>252</v>
      </c>
      <c r="D10468" s="1" t="s">
        <v>251</v>
      </c>
      <c r="E10468" s="45" t="str">
        <f>VLOOKUP(C10468,PROCV!E$50:G$126,3,0)</f>
        <v>Audiovisual</v>
      </c>
      <c r="F10468" s="1" t="s">
        <v>416</v>
      </c>
      <c r="G10468" s="1" t="s">
        <v>236</v>
      </c>
      <c r="H10468" s="1">
        <v>2017</v>
      </c>
      <c r="I10468" s="60">
        <f>VLOOKUP(H10468,PROCV!E$33:F$44,2,0)</f>
        <v>1</v>
      </c>
      <c r="J10468" s="71">
        <v>10287</v>
      </c>
      <c r="K10468" s="44">
        <f t="shared" si="163"/>
        <v>10287</v>
      </c>
    </row>
    <row r="10469" spans="1:11" ht="15" x14ac:dyDescent="0.25">
      <c r="A10469" s="43" t="s">
        <v>132</v>
      </c>
      <c r="B10469" s="1" t="s">
        <v>239</v>
      </c>
      <c r="C10469" s="1" t="s">
        <v>250</v>
      </c>
      <c r="D10469" s="1" t="s">
        <v>249</v>
      </c>
      <c r="E10469" s="45" t="str">
        <f>VLOOKUP(C10469,PROCV!E$50:G$126,3,0)</f>
        <v>Audiovisual</v>
      </c>
      <c r="F10469" s="1" t="s">
        <v>416</v>
      </c>
      <c r="G10469" s="1" t="s">
        <v>236</v>
      </c>
      <c r="H10469" s="1">
        <v>2017</v>
      </c>
      <c r="I10469" s="60">
        <f>VLOOKUP(H10469,PROCV!E$33:F$44,2,0)</f>
        <v>1</v>
      </c>
      <c r="J10469" s="71">
        <v>108112</v>
      </c>
      <c r="K10469" s="44">
        <f t="shared" si="163"/>
        <v>108112</v>
      </c>
    </row>
    <row r="10470" spans="1:11" ht="15" x14ac:dyDescent="0.25">
      <c r="A10470" s="43" t="s">
        <v>132</v>
      </c>
      <c r="B10470" s="1" t="s">
        <v>239</v>
      </c>
      <c r="C10470" s="1" t="s">
        <v>250</v>
      </c>
      <c r="D10470" s="1" t="s">
        <v>249</v>
      </c>
      <c r="E10470" s="45" t="str">
        <f>VLOOKUP(C10470,PROCV!E$50:G$126,3,0)</f>
        <v>Audiovisual</v>
      </c>
      <c r="F10470" s="1" t="s">
        <v>416</v>
      </c>
      <c r="G10470" s="1" t="s">
        <v>236</v>
      </c>
      <c r="H10470" s="1">
        <v>2017</v>
      </c>
      <c r="I10470" s="60">
        <f>VLOOKUP(H10470,PROCV!E$33:F$44,2,0)</f>
        <v>1</v>
      </c>
      <c r="J10470" s="71">
        <v>58043</v>
      </c>
      <c r="K10470" s="44">
        <f t="shared" si="163"/>
        <v>58043</v>
      </c>
    </row>
    <row r="10471" spans="1:11" ht="15" x14ac:dyDescent="0.25">
      <c r="A10471" s="43" t="s">
        <v>132</v>
      </c>
      <c r="B10471" s="1" t="s">
        <v>239</v>
      </c>
      <c r="C10471" s="1" t="s">
        <v>238</v>
      </c>
      <c r="D10471" s="1" t="s">
        <v>237</v>
      </c>
      <c r="E10471" s="45" t="str">
        <f>VLOOKUP(C10471,PROCV!E$50:G$126,3,0)</f>
        <v>Artes Cênicas e Espetáculos</v>
      </c>
      <c r="F10471" s="1" t="s">
        <v>416</v>
      </c>
      <c r="G10471" s="1" t="s">
        <v>236</v>
      </c>
      <c r="H10471" s="1">
        <v>2017</v>
      </c>
      <c r="I10471" s="60">
        <f>VLOOKUP(H10471,PROCV!E$33:F$44,2,0)</f>
        <v>1</v>
      </c>
      <c r="J10471" s="71">
        <v>13607</v>
      </c>
      <c r="K10471" s="44">
        <f t="shared" si="163"/>
        <v>13607</v>
      </c>
    </row>
    <row r="10472" spans="1:11" ht="15" x14ac:dyDescent="0.25">
      <c r="A10472" s="43" t="s">
        <v>132</v>
      </c>
      <c r="B10472" s="1" t="s">
        <v>239</v>
      </c>
      <c r="C10472" s="1" t="s">
        <v>238</v>
      </c>
      <c r="D10472" s="1" t="s">
        <v>237</v>
      </c>
      <c r="E10472" s="45" t="str">
        <f>VLOOKUP(C10472,PROCV!E$50:G$126,3,0)</f>
        <v>Artes Cênicas e Espetáculos</v>
      </c>
      <c r="F10472" s="1" t="s">
        <v>416</v>
      </c>
      <c r="G10472" s="1" t="s">
        <v>236</v>
      </c>
      <c r="H10472" s="1">
        <v>2017</v>
      </c>
      <c r="I10472" s="60">
        <f>VLOOKUP(H10472,PROCV!E$33:F$44,2,0)</f>
        <v>1</v>
      </c>
      <c r="J10472" s="71">
        <v>8892</v>
      </c>
      <c r="K10472" s="44">
        <f t="shared" si="163"/>
        <v>8892</v>
      </c>
    </row>
    <row r="10473" spans="1:11" ht="15" x14ac:dyDescent="0.25">
      <c r="A10473" s="43" t="s">
        <v>132</v>
      </c>
      <c r="B10473" s="1" t="s">
        <v>239</v>
      </c>
      <c r="C10473" s="1" t="s">
        <v>241</v>
      </c>
      <c r="D10473" s="1" t="s">
        <v>240</v>
      </c>
      <c r="E10473" s="45" t="str">
        <f>VLOOKUP(C10473,PROCV!E$50:G$126,3,0)</f>
        <v>Artes Cênicas e Espetáculos</v>
      </c>
      <c r="F10473" s="1" t="s">
        <v>416</v>
      </c>
      <c r="G10473" s="1" t="s">
        <v>236</v>
      </c>
      <c r="H10473" s="1">
        <v>2017</v>
      </c>
      <c r="I10473" s="60">
        <f>VLOOKUP(H10473,PROCV!E$33:F$44,2,0)</f>
        <v>1</v>
      </c>
      <c r="J10473" s="71">
        <v>7242</v>
      </c>
      <c r="K10473" s="44">
        <f t="shared" si="163"/>
        <v>7242</v>
      </c>
    </row>
    <row r="10474" spans="1:11" ht="15" x14ac:dyDescent="0.25">
      <c r="A10474" s="43" t="s">
        <v>143</v>
      </c>
      <c r="B10474" s="1" t="s">
        <v>239</v>
      </c>
      <c r="C10474" s="1" t="s">
        <v>281</v>
      </c>
      <c r="D10474" s="1" t="s">
        <v>280</v>
      </c>
      <c r="E10474" s="45" t="str">
        <f>VLOOKUP(C10474,PROCV!E$50:G$126,3,0)</f>
        <v>Música</v>
      </c>
      <c r="F10474" s="1" t="s">
        <v>416</v>
      </c>
      <c r="G10474" s="1" t="s">
        <v>236</v>
      </c>
      <c r="H10474" s="1">
        <v>2017</v>
      </c>
      <c r="I10474" s="60">
        <f>VLOOKUP(H10474,PROCV!E$33:F$44,2,0)</f>
        <v>1</v>
      </c>
      <c r="J10474" s="71">
        <v>4557</v>
      </c>
      <c r="K10474" s="44">
        <f t="shared" si="163"/>
        <v>4557</v>
      </c>
    </row>
    <row r="10475" spans="1:11" ht="15" x14ac:dyDescent="0.25">
      <c r="A10475" s="43" t="s">
        <v>143</v>
      </c>
      <c r="B10475" s="1" t="s">
        <v>239</v>
      </c>
      <c r="C10475" s="1" t="s">
        <v>238</v>
      </c>
      <c r="D10475" s="1" t="s">
        <v>237</v>
      </c>
      <c r="E10475" s="45" t="str">
        <f>VLOOKUP(C10475,PROCV!E$50:G$126,3,0)</f>
        <v>Artes Cênicas e Espetáculos</v>
      </c>
      <c r="F10475" s="1" t="s">
        <v>416</v>
      </c>
      <c r="G10475" s="1" t="s">
        <v>236</v>
      </c>
      <c r="H10475" s="1">
        <v>2017</v>
      </c>
      <c r="I10475" s="60">
        <f>VLOOKUP(H10475,PROCV!E$33:F$44,2,0)</f>
        <v>1</v>
      </c>
      <c r="J10475" s="71">
        <v>25724</v>
      </c>
      <c r="K10475" s="44">
        <f t="shared" si="163"/>
        <v>25724</v>
      </c>
    </row>
    <row r="10476" spans="1:11" ht="15" x14ac:dyDescent="0.25">
      <c r="A10476" s="43" t="s">
        <v>198</v>
      </c>
      <c r="B10476" s="1" t="s">
        <v>293</v>
      </c>
      <c r="C10476" s="1" t="s">
        <v>291</v>
      </c>
      <c r="D10476" s="1" t="s">
        <v>290</v>
      </c>
      <c r="E10476" s="45" t="str">
        <f>VLOOKUP(C10476,PROCV!E$50:G$126,3,0)</f>
        <v>NA</v>
      </c>
      <c r="F10476" s="1" t="s">
        <v>416</v>
      </c>
      <c r="G10476" s="1" t="s">
        <v>236</v>
      </c>
      <c r="H10476" s="1">
        <v>2017</v>
      </c>
      <c r="I10476" s="60">
        <f>VLOOKUP(H10476,PROCV!E$33:F$44,2,0)</f>
        <v>1</v>
      </c>
      <c r="J10476" s="71">
        <v>108272</v>
      </c>
      <c r="K10476" s="44">
        <f t="shared" si="163"/>
        <v>108272</v>
      </c>
    </row>
    <row r="10477" spans="1:11" ht="15" x14ac:dyDescent="0.25">
      <c r="A10477" s="43" t="s">
        <v>198</v>
      </c>
      <c r="B10477" s="1" t="s">
        <v>293</v>
      </c>
      <c r="C10477" s="1" t="s">
        <v>291</v>
      </c>
      <c r="D10477" s="1" t="s">
        <v>290</v>
      </c>
      <c r="E10477" s="45" t="str">
        <f>VLOOKUP(C10477,PROCV!E$50:G$126,3,0)</f>
        <v>NA</v>
      </c>
      <c r="F10477" s="1" t="s">
        <v>416</v>
      </c>
      <c r="G10477" s="1" t="s">
        <v>236</v>
      </c>
      <c r="H10477" s="1">
        <v>2017</v>
      </c>
      <c r="I10477" s="60">
        <f>VLOOKUP(H10477,PROCV!E$33:F$44,2,0)</f>
        <v>1</v>
      </c>
      <c r="J10477" s="71">
        <v>74145</v>
      </c>
      <c r="K10477" s="44">
        <f t="shared" si="163"/>
        <v>74145</v>
      </c>
    </row>
    <row r="10478" spans="1:11" ht="15" x14ac:dyDescent="0.25">
      <c r="A10478" s="43" t="s">
        <v>198</v>
      </c>
      <c r="B10478" s="1" t="s">
        <v>293</v>
      </c>
      <c r="C10478" s="1" t="s">
        <v>291</v>
      </c>
      <c r="D10478" s="1" t="s">
        <v>290</v>
      </c>
      <c r="E10478" s="45" t="str">
        <f>VLOOKUP(C10478,PROCV!E$50:G$126,3,0)</f>
        <v>NA</v>
      </c>
      <c r="F10478" s="1" t="s">
        <v>416</v>
      </c>
      <c r="G10478" s="1" t="s">
        <v>236</v>
      </c>
      <c r="H10478" s="1">
        <v>2017</v>
      </c>
      <c r="I10478" s="60">
        <f>VLOOKUP(H10478,PROCV!E$33:F$44,2,0)</f>
        <v>1</v>
      </c>
      <c r="J10478" s="71">
        <v>79699</v>
      </c>
      <c r="K10478" s="44">
        <f t="shared" si="163"/>
        <v>79699</v>
      </c>
    </row>
    <row r="10479" spans="1:11" ht="15" x14ac:dyDescent="0.25">
      <c r="A10479" s="43" t="s">
        <v>198</v>
      </c>
      <c r="B10479" s="1" t="s">
        <v>293</v>
      </c>
      <c r="C10479" s="1" t="s">
        <v>291</v>
      </c>
      <c r="D10479" s="1" t="s">
        <v>290</v>
      </c>
      <c r="E10479" s="45" t="str">
        <f>VLOOKUP(C10479,PROCV!E$50:G$126,3,0)</f>
        <v>NA</v>
      </c>
      <c r="F10479" s="1" t="s">
        <v>416</v>
      </c>
      <c r="G10479" s="1" t="s">
        <v>236</v>
      </c>
      <c r="H10479" s="1">
        <v>2017</v>
      </c>
      <c r="I10479" s="60">
        <f>VLOOKUP(H10479,PROCV!E$33:F$44,2,0)</f>
        <v>1</v>
      </c>
      <c r="J10479" s="71">
        <v>104201</v>
      </c>
      <c r="K10479" s="44">
        <f t="shared" si="163"/>
        <v>104201</v>
      </c>
    </row>
    <row r="10480" spans="1:11" ht="15" x14ac:dyDescent="0.25">
      <c r="A10480" s="43" t="s">
        <v>198</v>
      </c>
      <c r="B10480" s="1" t="s">
        <v>293</v>
      </c>
      <c r="C10480" s="1" t="s">
        <v>289</v>
      </c>
      <c r="D10480" s="1" t="s">
        <v>288</v>
      </c>
      <c r="E10480" s="45" t="str">
        <f>VLOOKUP(C10480,PROCV!E$50:G$126,3,0)</f>
        <v>Editorial</v>
      </c>
      <c r="F10480" s="1" t="s">
        <v>416</v>
      </c>
      <c r="G10480" s="1" t="s">
        <v>236</v>
      </c>
      <c r="H10480" s="1">
        <v>2017</v>
      </c>
      <c r="I10480" s="60">
        <f>VLOOKUP(H10480,PROCV!E$33:F$44,2,0)</f>
        <v>1</v>
      </c>
      <c r="J10480" s="71">
        <v>29951</v>
      </c>
      <c r="K10480" s="44">
        <f t="shared" si="163"/>
        <v>29951</v>
      </c>
    </row>
    <row r="10481" spans="1:11" ht="15" x14ac:dyDescent="0.25">
      <c r="A10481" s="43" t="s">
        <v>198</v>
      </c>
      <c r="B10481" s="1" t="s">
        <v>293</v>
      </c>
      <c r="C10481" s="1" t="s">
        <v>289</v>
      </c>
      <c r="D10481" s="1" t="s">
        <v>288</v>
      </c>
      <c r="E10481" s="45" t="str">
        <f>VLOOKUP(C10481,PROCV!E$50:G$126,3,0)</f>
        <v>Editorial</v>
      </c>
      <c r="F10481" s="1" t="s">
        <v>416</v>
      </c>
      <c r="G10481" s="1" t="s">
        <v>236</v>
      </c>
      <c r="H10481" s="1">
        <v>2017</v>
      </c>
      <c r="I10481" s="60">
        <f>VLOOKUP(H10481,PROCV!E$33:F$44,2,0)</f>
        <v>1</v>
      </c>
      <c r="J10481" s="71">
        <v>205248</v>
      </c>
      <c r="K10481" s="44">
        <f t="shared" si="163"/>
        <v>205248</v>
      </c>
    </row>
    <row r="10482" spans="1:11" ht="15" x14ac:dyDescent="0.25">
      <c r="A10482" s="43" t="s">
        <v>198</v>
      </c>
      <c r="B10482" s="1" t="s">
        <v>293</v>
      </c>
      <c r="C10482" s="1" t="s">
        <v>289</v>
      </c>
      <c r="D10482" s="1" t="s">
        <v>288</v>
      </c>
      <c r="E10482" s="45" t="str">
        <f>VLOOKUP(C10482,PROCV!E$50:G$126,3,0)</f>
        <v>Editorial</v>
      </c>
      <c r="F10482" s="1" t="s">
        <v>416</v>
      </c>
      <c r="G10482" s="1" t="s">
        <v>236</v>
      </c>
      <c r="H10482" s="1">
        <v>2017</v>
      </c>
      <c r="I10482" s="60">
        <f>VLOOKUP(H10482,PROCV!E$33:F$44,2,0)</f>
        <v>1</v>
      </c>
      <c r="J10482" s="71">
        <v>38076</v>
      </c>
      <c r="K10482" s="44">
        <f t="shared" si="163"/>
        <v>38076</v>
      </c>
    </row>
    <row r="10483" spans="1:11" ht="15" x14ac:dyDescent="0.25">
      <c r="A10483" s="43" t="s">
        <v>198</v>
      </c>
      <c r="B10483" s="1" t="s">
        <v>293</v>
      </c>
      <c r="C10483" s="1" t="s">
        <v>289</v>
      </c>
      <c r="D10483" s="1" t="s">
        <v>288</v>
      </c>
      <c r="E10483" s="45" t="str">
        <f>VLOOKUP(C10483,PROCV!E$50:G$126,3,0)</f>
        <v>Editorial</v>
      </c>
      <c r="F10483" s="1" t="s">
        <v>416</v>
      </c>
      <c r="G10483" s="1" t="s">
        <v>236</v>
      </c>
      <c r="H10483" s="1">
        <v>2017</v>
      </c>
      <c r="I10483" s="60">
        <f>VLOOKUP(H10483,PROCV!E$33:F$44,2,0)</f>
        <v>1</v>
      </c>
      <c r="J10483" s="71">
        <v>676568</v>
      </c>
      <c r="K10483" s="44">
        <f t="shared" si="163"/>
        <v>676568</v>
      </c>
    </row>
    <row r="10484" spans="1:11" ht="15" x14ac:dyDescent="0.25">
      <c r="A10484" s="43" t="s">
        <v>198</v>
      </c>
      <c r="B10484" s="1" t="s">
        <v>293</v>
      </c>
      <c r="C10484" s="1" t="s">
        <v>287</v>
      </c>
      <c r="D10484" s="1" t="s">
        <v>286</v>
      </c>
      <c r="E10484" s="45" t="str">
        <f>VLOOKUP(C10484,PROCV!E$50:G$126,3,0)</f>
        <v>Música</v>
      </c>
      <c r="F10484" s="1" t="s">
        <v>416</v>
      </c>
      <c r="G10484" s="1" t="s">
        <v>236</v>
      </c>
      <c r="H10484" s="1">
        <v>2017</v>
      </c>
      <c r="I10484" s="60">
        <f>VLOOKUP(H10484,PROCV!E$33:F$44,2,0)</f>
        <v>1</v>
      </c>
      <c r="J10484" s="1">
        <v>604</v>
      </c>
      <c r="K10484" s="44">
        <f t="shared" si="163"/>
        <v>604</v>
      </c>
    </row>
    <row r="10485" spans="1:11" ht="15" x14ac:dyDescent="0.25">
      <c r="A10485" s="43" t="s">
        <v>198</v>
      </c>
      <c r="B10485" s="1" t="s">
        <v>293</v>
      </c>
      <c r="C10485" s="1" t="s">
        <v>287</v>
      </c>
      <c r="D10485" s="1" t="s">
        <v>286</v>
      </c>
      <c r="E10485" s="45" t="str">
        <f>VLOOKUP(C10485,PROCV!E$50:G$126,3,0)</f>
        <v>Música</v>
      </c>
      <c r="F10485" s="1" t="s">
        <v>416</v>
      </c>
      <c r="G10485" s="1" t="s">
        <v>236</v>
      </c>
      <c r="H10485" s="1">
        <v>2017</v>
      </c>
      <c r="I10485" s="60">
        <f>VLOOKUP(H10485,PROCV!E$33:F$44,2,0)</f>
        <v>1</v>
      </c>
      <c r="J10485" s="71">
        <v>7173</v>
      </c>
      <c r="K10485" s="44">
        <f t="shared" si="163"/>
        <v>7173</v>
      </c>
    </row>
    <row r="10486" spans="1:11" ht="15" x14ac:dyDescent="0.25">
      <c r="A10486" s="43" t="s">
        <v>198</v>
      </c>
      <c r="B10486" s="1" t="s">
        <v>293</v>
      </c>
      <c r="C10486" s="1" t="s">
        <v>287</v>
      </c>
      <c r="D10486" s="1" t="s">
        <v>286</v>
      </c>
      <c r="E10486" s="45" t="str">
        <f>VLOOKUP(C10486,PROCV!E$50:G$126,3,0)</f>
        <v>Música</v>
      </c>
      <c r="F10486" s="1" t="s">
        <v>416</v>
      </c>
      <c r="G10486" s="1" t="s">
        <v>236</v>
      </c>
      <c r="H10486" s="1">
        <v>2017</v>
      </c>
      <c r="I10486" s="60">
        <f>VLOOKUP(H10486,PROCV!E$33:F$44,2,0)</f>
        <v>1</v>
      </c>
      <c r="J10486" s="71">
        <v>7163</v>
      </c>
      <c r="K10486" s="44">
        <f t="shared" si="163"/>
        <v>7163</v>
      </c>
    </row>
    <row r="10487" spans="1:11" ht="15" x14ac:dyDescent="0.25">
      <c r="A10487" s="43" t="s">
        <v>198</v>
      </c>
      <c r="B10487" s="1" t="s">
        <v>293</v>
      </c>
      <c r="C10487" s="1" t="s">
        <v>285</v>
      </c>
      <c r="D10487" s="1" t="s">
        <v>284</v>
      </c>
      <c r="E10487" s="45" t="str">
        <f>VLOOKUP(C10487,PROCV!E$50:G$126,3,0)</f>
        <v>Editorial</v>
      </c>
      <c r="F10487" s="1" t="s">
        <v>416</v>
      </c>
      <c r="G10487" s="1" t="s">
        <v>236</v>
      </c>
      <c r="H10487" s="1">
        <v>2017</v>
      </c>
      <c r="I10487" s="60">
        <f>VLOOKUP(H10487,PROCV!E$33:F$44,2,0)</f>
        <v>1</v>
      </c>
      <c r="J10487" s="71">
        <v>50000</v>
      </c>
      <c r="K10487" s="44">
        <f t="shared" si="163"/>
        <v>50000</v>
      </c>
    </row>
    <row r="10488" spans="1:11" ht="15" x14ac:dyDescent="0.25">
      <c r="A10488" s="43" t="s">
        <v>198</v>
      </c>
      <c r="B10488" s="1" t="s">
        <v>293</v>
      </c>
      <c r="C10488" s="1" t="s">
        <v>285</v>
      </c>
      <c r="D10488" s="1" t="s">
        <v>284</v>
      </c>
      <c r="E10488" s="45" t="str">
        <f>VLOOKUP(C10488,PROCV!E$50:G$126,3,0)</f>
        <v>Editorial</v>
      </c>
      <c r="F10488" s="1" t="s">
        <v>416</v>
      </c>
      <c r="G10488" s="1" t="s">
        <v>236</v>
      </c>
      <c r="H10488" s="1">
        <v>2017</v>
      </c>
      <c r="I10488" s="60">
        <f>VLOOKUP(H10488,PROCV!E$33:F$44,2,0)</f>
        <v>1</v>
      </c>
      <c r="J10488" s="71">
        <v>169297</v>
      </c>
      <c r="K10488" s="44">
        <f t="shared" si="163"/>
        <v>169297</v>
      </c>
    </row>
    <row r="10489" spans="1:11" ht="15" x14ac:dyDescent="0.25">
      <c r="A10489" s="43" t="s">
        <v>198</v>
      </c>
      <c r="B10489" s="1" t="s">
        <v>293</v>
      </c>
      <c r="C10489" s="1" t="s">
        <v>285</v>
      </c>
      <c r="D10489" s="1" t="s">
        <v>284</v>
      </c>
      <c r="E10489" s="45" t="str">
        <f>VLOOKUP(C10489,PROCV!E$50:G$126,3,0)</f>
        <v>Editorial</v>
      </c>
      <c r="F10489" s="1" t="s">
        <v>416</v>
      </c>
      <c r="G10489" s="1" t="s">
        <v>236</v>
      </c>
      <c r="H10489" s="1">
        <v>2017</v>
      </c>
      <c r="I10489" s="60">
        <f>VLOOKUP(H10489,PROCV!E$33:F$44,2,0)</f>
        <v>1</v>
      </c>
      <c r="J10489" s="71">
        <v>14579</v>
      </c>
      <c r="K10489" s="44">
        <f t="shared" si="163"/>
        <v>14579</v>
      </c>
    </row>
    <row r="10490" spans="1:11" ht="15" x14ac:dyDescent="0.25">
      <c r="A10490" s="43" t="s">
        <v>198</v>
      </c>
      <c r="B10490" s="1" t="s">
        <v>293</v>
      </c>
      <c r="C10490" s="1" t="s">
        <v>285</v>
      </c>
      <c r="D10490" s="1" t="s">
        <v>284</v>
      </c>
      <c r="E10490" s="45" t="str">
        <f>VLOOKUP(C10490,PROCV!E$50:G$126,3,0)</f>
        <v>Editorial</v>
      </c>
      <c r="F10490" s="1" t="s">
        <v>416</v>
      </c>
      <c r="G10490" s="1" t="s">
        <v>236</v>
      </c>
      <c r="H10490" s="1">
        <v>2017</v>
      </c>
      <c r="I10490" s="60">
        <f>VLOOKUP(H10490,PROCV!E$33:F$44,2,0)</f>
        <v>1</v>
      </c>
      <c r="J10490" s="71">
        <v>50778</v>
      </c>
      <c r="K10490" s="44">
        <f t="shared" si="163"/>
        <v>50778</v>
      </c>
    </row>
    <row r="10491" spans="1:11" ht="15" x14ac:dyDescent="0.25">
      <c r="A10491" s="43" t="s">
        <v>198</v>
      </c>
      <c r="B10491" s="1" t="s">
        <v>293</v>
      </c>
      <c r="C10491" s="1" t="s">
        <v>285</v>
      </c>
      <c r="D10491" s="1" t="s">
        <v>284</v>
      </c>
      <c r="E10491" s="45" t="str">
        <f>VLOOKUP(C10491,PROCV!E$50:G$126,3,0)</f>
        <v>Editorial</v>
      </c>
      <c r="F10491" s="1" t="s">
        <v>416</v>
      </c>
      <c r="G10491" s="1" t="s">
        <v>236</v>
      </c>
      <c r="H10491" s="1">
        <v>2017</v>
      </c>
      <c r="I10491" s="60">
        <f>VLOOKUP(H10491,PROCV!E$33:F$44,2,0)</f>
        <v>1</v>
      </c>
      <c r="J10491" s="71">
        <v>25000</v>
      </c>
      <c r="K10491" s="44">
        <f t="shared" si="163"/>
        <v>25000</v>
      </c>
    </row>
    <row r="10492" spans="1:11" ht="15" x14ac:dyDescent="0.25">
      <c r="A10492" s="43" t="s">
        <v>198</v>
      </c>
      <c r="B10492" s="1" t="s">
        <v>293</v>
      </c>
      <c r="C10492" s="1" t="s">
        <v>283</v>
      </c>
      <c r="D10492" s="1" t="s">
        <v>282</v>
      </c>
      <c r="E10492" s="45" t="str">
        <f>VLOOKUP(C10492,PROCV!E$50:G$126,3,0)</f>
        <v>Editorial</v>
      </c>
      <c r="F10492" s="1" t="s">
        <v>416</v>
      </c>
      <c r="G10492" s="1" t="s">
        <v>236</v>
      </c>
      <c r="H10492" s="1">
        <v>2017</v>
      </c>
      <c r="I10492" s="60">
        <f>VLOOKUP(H10492,PROCV!E$33:F$44,2,0)</f>
        <v>1</v>
      </c>
      <c r="J10492" s="71">
        <v>111200</v>
      </c>
      <c r="K10492" s="44">
        <f t="shared" si="163"/>
        <v>111200</v>
      </c>
    </row>
    <row r="10493" spans="1:11" ht="15" x14ac:dyDescent="0.25">
      <c r="A10493" s="43" t="s">
        <v>198</v>
      </c>
      <c r="B10493" s="1" t="s">
        <v>293</v>
      </c>
      <c r="C10493" s="1" t="s">
        <v>283</v>
      </c>
      <c r="D10493" s="1" t="s">
        <v>282</v>
      </c>
      <c r="E10493" s="45" t="str">
        <f>VLOOKUP(C10493,PROCV!E$50:G$126,3,0)</f>
        <v>Editorial</v>
      </c>
      <c r="F10493" s="1" t="s">
        <v>416</v>
      </c>
      <c r="G10493" s="1" t="s">
        <v>236</v>
      </c>
      <c r="H10493" s="1">
        <v>2017</v>
      </c>
      <c r="I10493" s="60">
        <f>VLOOKUP(H10493,PROCV!E$33:F$44,2,0)</f>
        <v>1</v>
      </c>
      <c r="J10493" s="71">
        <v>78904</v>
      </c>
      <c r="K10493" s="44">
        <f t="shared" si="163"/>
        <v>78904</v>
      </c>
    </row>
    <row r="10494" spans="1:11" ht="15" x14ac:dyDescent="0.25">
      <c r="A10494" s="43" t="s">
        <v>198</v>
      </c>
      <c r="B10494" s="1" t="s">
        <v>293</v>
      </c>
      <c r="C10494" s="1" t="s">
        <v>281</v>
      </c>
      <c r="D10494" s="1" t="s">
        <v>280</v>
      </c>
      <c r="E10494" s="45" t="str">
        <f>VLOOKUP(C10494,PROCV!E$50:G$126,3,0)</f>
        <v>Música</v>
      </c>
      <c r="F10494" s="1" t="s">
        <v>416</v>
      </c>
      <c r="G10494" s="1" t="s">
        <v>236</v>
      </c>
      <c r="H10494" s="1">
        <v>2017</v>
      </c>
      <c r="I10494" s="60">
        <f>VLOOKUP(H10494,PROCV!E$33:F$44,2,0)</f>
        <v>1</v>
      </c>
      <c r="J10494" s="71">
        <v>13715</v>
      </c>
      <c r="K10494" s="44">
        <f t="shared" si="163"/>
        <v>13715</v>
      </c>
    </row>
    <row r="10495" spans="1:11" ht="15" x14ac:dyDescent="0.25">
      <c r="A10495" s="43" t="s">
        <v>198</v>
      </c>
      <c r="B10495" s="1" t="s">
        <v>293</v>
      </c>
      <c r="C10495" s="1" t="s">
        <v>279</v>
      </c>
      <c r="D10495" s="1" t="s">
        <v>278</v>
      </c>
      <c r="E10495" s="45" t="str">
        <f>VLOOKUP(C10495,PROCV!E$50:G$126,3,0)</f>
        <v>Editorial</v>
      </c>
      <c r="F10495" s="1" t="s">
        <v>416</v>
      </c>
      <c r="G10495" s="1" t="s">
        <v>236</v>
      </c>
      <c r="H10495" s="1">
        <v>2017</v>
      </c>
      <c r="I10495" s="60">
        <f>VLOOKUP(H10495,PROCV!E$33:F$44,2,0)</f>
        <v>1</v>
      </c>
      <c r="J10495" s="71">
        <v>63766</v>
      </c>
      <c r="K10495" s="44">
        <f t="shared" si="163"/>
        <v>63766</v>
      </c>
    </row>
    <row r="10496" spans="1:11" ht="15" x14ac:dyDescent="0.25">
      <c r="A10496" s="43" t="s">
        <v>198</v>
      </c>
      <c r="B10496" s="1" t="s">
        <v>293</v>
      </c>
      <c r="C10496" s="1" t="s">
        <v>277</v>
      </c>
      <c r="D10496" s="1" t="s">
        <v>276</v>
      </c>
      <c r="E10496" s="45" t="str">
        <f>VLOOKUP(C10496,PROCV!E$50:G$126,3,0)</f>
        <v>Editorial</v>
      </c>
      <c r="F10496" s="1" t="s">
        <v>416</v>
      </c>
      <c r="G10496" s="1" t="s">
        <v>236</v>
      </c>
      <c r="H10496" s="1">
        <v>2017</v>
      </c>
      <c r="I10496" s="60">
        <f>VLOOKUP(H10496,PROCV!E$33:F$44,2,0)</f>
        <v>1</v>
      </c>
      <c r="J10496" s="71">
        <v>283811</v>
      </c>
      <c r="K10496" s="44">
        <f t="shared" si="163"/>
        <v>283811</v>
      </c>
    </row>
    <row r="10497" spans="1:11" ht="15" x14ac:dyDescent="0.25">
      <c r="A10497" s="43" t="s">
        <v>198</v>
      </c>
      <c r="B10497" s="1" t="s">
        <v>293</v>
      </c>
      <c r="C10497" s="1" t="s">
        <v>277</v>
      </c>
      <c r="D10497" s="1" t="s">
        <v>276</v>
      </c>
      <c r="E10497" s="45" t="str">
        <f>VLOOKUP(C10497,PROCV!E$50:G$126,3,0)</f>
        <v>Editorial</v>
      </c>
      <c r="F10497" s="1" t="s">
        <v>416</v>
      </c>
      <c r="G10497" s="1" t="s">
        <v>236</v>
      </c>
      <c r="H10497" s="1">
        <v>2017</v>
      </c>
      <c r="I10497" s="60">
        <f>VLOOKUP(H10497,PROCV!E$33:F$44,2,0)</f>
        <v>1</v>
      </c>
      <c r="J10497" s="71">
        <v>2118</v>
      </c>
      <c r="K10497" s="44">
        <f t="shared" si="163"/>
        <v>2118</v>
      </c>
    </row>
    <row r="10498" spans="1:11" ht="15" x14ac:dyDescent="0.25">
      <c r="A10498" s="43" t="s">
        <v>198</v>
      </c>
      <c r="B10498" s="1" t="s">
        <v>293</v>
      </c>
      <c r="C10498" s="1" t="s">
        <v>277</v>
      </c>
      <c r="D10498" s="1" t="s">
        <v>276</v>
      </c>
      <c r="E10498" s="45" t="str">
        <f>VLOOKUP(C10498,PROCV!E$50:G$126,3,0)</f>
        <v>Editorial</v>
      </c>
      <c r="F10498" s="1" t="s">
        <v>416</v>
      </c>
      <c r="G10498" s="1" t="s">
        <v>236</v>
      </c>
      <c r="H10498" s="1">
        <v>2017</v>
      </c>
      <c r="I10498" s="60">
        <f>VLOOKUP(H10498,PROCV!E$33:F$44,2,0)</f>
        <v>1</v>
      </c>
      <c r="J10498" s="71">
        <v>111916</v>
      </c>
      <c r="K10498" s="44">
        <f t="shared" si="163"/>
        <v>111916</v>
      </c>
    </row>
    <row r="10499" spans="1:11" ht="15" x14ac:dyDescent="0.25">
      <c r="A10499" s="43" t="s">
        <v>198</v>
      </c>
      <c r="B10499" s="1" t="s">
        <v>293</v>
      </c>
      <c r="C10499" s="1" t="s">
        <v>275</v>
      </c>
      <c r="D10499" s="1" t="s">
        <v>274</v>
      </c>
      <c r="E10499" s="45" t="str">
        <f>VLOOKUP(C10499,PROCV!E$50:G$126,3,0)</f>
        <v>Editorial</v>
      </c>
      <c r="F10499" s="1" t="s">
        <v>416</v>
      </c>
      <c r="G10499" s="1" t="s">
        <v>236</v>
      </c>
      <c r="H10499" s="1">
        <v>2017</v>
      </c>
      <c r="I10499" s="60">
        <f>VLOOKUP(H10499,PROCV!E$33:F$44,2,0)</f>
        <v>1</v>
      </c>
      <c r="J10499" s="71">
        <v>51945</v>
      </c>
      <c r="K10499" s="44">
        <f t="shared" ref="K10499:K10562" si="164">J10499*I10499</f>
        <v>51945</v>
      </c>
    </row>
    <row r="10500" spans="1:11" ht="15" x14ac:dyDescent="0.25">
      <c r="A10500" s="43" t="s">
        <v>198</v>
      </c>
      <c r="B10500" s="1" t="s">
        <v>293</v>
      </c>
      <c r="C10500" s="1" t="s">
        <v>307</v>
      </c>
      <c r="D10500" s="1" t="s">
        <v>306</v>
      </c>
      <c r="E10500" s="45" t="str">
        <f>VLOOKUP(C10500,PROCV!E$50:G$126,3,0)</f>
        <v>NA</v>
      </c>
      <c r="F10500" s="1" t="s">
        <v>416</v>
      </c>
      <c r="G10500" s="1" t="s">
        <v>236</v>
      </c>
      <c r="H10500" s="1">
        <v>2017</v>
      </c>
      <c r="I10500" s="60">
        <f>VLOOKUP(H10500,PROCV!E$33:F$44,2,0)</f>
        <v>1</v>
      </c>
      <c r="J10500" s="71">
        <v>2027</v>
      </c>
      <c r="K10500" s="44">
        <f t="shared" si="164"/>
        <v>2027</v>
      </c>
    </row>
    <row r="10501" spans="1:11" ht="15" x14ac:dyDescent="0.25">
      <c r="A10501" s="43" t="s">
        <v>198</v>
      </c>
      <c r="B10501" s="1" t="s">
        <v>293</v>
      </c>
      <c r="C10501" s="1" t="s">
        <v>307</v>
      </c>
      <c r="D10501" s="1" t="s">
        <v>306</v>
      </c>
      <c r="E10501" s="45" t="str">
        <f>VLOOKUP(C10501,PROCV!E$50:G$126,3,0)</f>
        <v>NA</v>
      </c>
      <c r="F10501" s="1" t="s">
        <v>416</v>
      </c>
      <c r="G10501" s="1" t="s">
        <v>236</v>
      </c>
      <c r="H10501" s="1">
        <v>2017</v>
      </c>
      <c r="I10501" s="60">
        <f>VLOOKUP(H10501,PROCV!E$33:F$44,2,0)</f>
        <v>1</v>
      </c>
      <c r="J10501" s="1">
        <v>381</v>
      </c>
      <c r="K10501" s="44">
        <f t="shared" si="164"/>
        <v>381</v>
      </c>
    </row>
    <row r="10502" spans="1:11" ht="15" x14ac:dyDescent="0.25">
      <c r="A10502" s="43" t="s">
        <v>198</v>
      </c>
      <c r="B10502" s="1" t="s">
        <v>293</v>
      </c>
      <c r="C10502" s="1" t="s">
        <v>273</v>
      </c>
      <c r="D10502" s="1" t="s">
        <v>272</v>
      </c>
      <c r="E10502" s="45" t="str">
        <f>VLOOKUP(C10502,PROCV!E$50:G$126,3,0)</f>
        <v>Editorial</v>
      </c>
      <c r="F10502" s="1" t="s">
        <v>416</v>
      </c>
      <c r="G10502" s="1" t="s">
        <v>236</v>
      </c>
      <c r="H10502" s="1">
        <v>2017</v>
      </c>
      <c r="I10502" s="60">
        <f>VLOOKUP(H10502,PROCV!E$33:F$44,2,0)</f>
        <v>1</v>
      </c>
      <c r="J10502" s="71">
        <v>19763</v>
      </c>
      <c r="K10502" s="44">
        <f t="shared" si="164"/>
        <v>19763</v>
      </c>
    </row>
    <row r="10503" spans="1:11" ht="15" x14ac:dyDescent="0.25">
      <c r="A10503" s="43" t="s">
        <v>198</v>
      </c>
      <c r="B10503" s="1" t="s">
        <v>293</v>
      </c>
      <c r="C10503" s="1" t="s">
        <v>273</v>
      </c>
      <c r="D10503" s="1" t="s">
        <v>272</v>
      </c>
      <c r="E10503" s="45" t="str">
        <f>VLOOKUP(C10503,PROCV!E$50:G$126,3,0)</f>
        <v>Editorial</v>
      </c>
      <c r="F10503" s="1" t="s">
        <v>416</v>
      </c>
      <c r="G10503" s="1" t="s">
        <v>236</v>
      </c>
      <c r="H10503" s="1">
        <v>2017</v>
      </c>
      <c r="I10503" s="60">
        <f>VLOOKUP(H10503,PROCV!E$33:F$44,2,0)</f>
        <v>1</v>
      </c>
      <c r="J10503" s="71">
        <v>109886</v>
      </c>
      <c r="K10503" s="44">
        <f t="shared" si="164"/>
        <v>109886</v>
      </c>
    </row>
    <row r="10504" spans="1:11" ht="15" x14ac:dyDescent="0.25">
      <c r="A10504" s="43" t="s">
        <v>198</v>
      </c>
      <c r="B10504" s="1" t="s">
        <v>293</v>
      </c>
      <c r="C10504" s="1" t="s">
        <v>273</v>
      </c>
      <c r="D10504" s="1" t="s">
        <v>272</v>
      </c>
      <c r="E10504" s="45" t="str">
        <f>VLOOKUP(C10504,PROCV!E$50:G$126,3,0)</f>
        <v>Editorial</v>
      </c>
      <c r="F10504" s="1" t="s">
        <v>416</v>
      </c>
      <c r="G10504" s="1" t="s">
        <v>236</v>
      </c>
      <c r="H10504" s="1">
        <v>2017</v>
      </c>
      <c r="I10504" s="60">
        <f>VLOOKUP(H10504,PROCV!E$33:F$44,2,0)</f>
        <v>1</v>
      </c>
      <c r="J10504" s="71">
        <v>4800000</v>
      </c>
      <c r="K10504" s="44">
        <f t="shared" si="164"/>
        <v>4800000</v>
      </c>
    </row>
    <row r="10505" spans="1:11" ht="15" x14ac:dyDescent="0.25">
      <c r="A10505" s="43" t="s">
        <v>198</v>
      </c>
      <c r="B10505" s="1" t="s">
        <v>293</v>
      </c>
      <c r="C10505" s="1" t="s">
        <v>271</v>
      </c>
      <c r="D10505" s="1" t="s">
        <v>270</v>
      </c>
      <c r="E10505" s="45" t="str">
        <f>VLOOKUP(C10505,PROCV!E$50:G$126,3,0)</f>
        <v>Editorial</v>
      </c>
      <c r="F10505" s="1" t="s">
        <v>416</v>
      </c>
      <c r="G10505" s="1" t="s">
        <v>236</v>
      </c>
      <c r="H10505" s="1">
        <v>2017</v>
      </c>
      <c r="I10505" s="60">
        <f>VLOOKUP(H10505,PROCV!E$33:F$44,2,0)</f>
        <v>1</v>
      </c>
      <c r="J10505" s="71">
        <v>11849</v>
      </c>
      <c r="K10505" s="44">
        <f t="shared" si="164"/>
        <v>11849</v>
      </c>
    </row>
    <row r="10506" spans="1:11" ht="15" x14ac:dyDescent="0.25">
      <c r="A10506" s="43" t="s">
        <v>198</v>
      </c>
      <c r="B10506" s="1" t="s">
        <v>293</v>
      </c>
      <c r="C10506" s="1" t="s">
        <v>271</v>
      </c>
      <c r="D10506" s="1" t="s">
        <v>270</v>
      </c>
      <c r="E10506" s="45" t="str">
        <f>VLOOKUP(C10506,PROCV!E$50:G$126,3,0)</f>
        <v>Editorial</v>
      </c>
      <c r="F10506" s="1" t="s">
        <v>416</v>
      </c>
      <c r="G10506" s="1" t="s">
        <v>236</v>
      </c>
      <c r="H10506" s="1">
        <v>2017</v>
      </c>
      <c r="I10506" s="60">
        <f>VLOOKUP(H10506,PROCV!E$33:F$44,2,0)</f>
        <v>1</v>
      </c>
      <c r="J10506" s="71">
        <v>33867</v>
      </c>
      <c r="K10506" s="44">
        <f t="shared" si="164"/>
        <v>33867</v>
      </c>
    </row>
    <row r="10507" spans="1:11" ht="15" x14ac:dyDescent="0.25">
      <c r="A10507" s="43" t="s">
        <v>198</v>
      </c>
      <c r="B10507" s="1" t="s">
        <v>293</v>
      </c>
      <c r="C10507" s="1" t="s">
        <v>271</v>
      </c>
      <c r="D10507" s="1" t="s">
        <v>270</v>
      </c>
      <c r="E10507" s="45" t="str">
        <f>VLOOKUP(C10507,PROCV!E$50:G$126,3,0)</f>
        <v>Editorial</v>
      </c>
      <c r="F10507" s="1" t="s">
        <v>416</v>
      </c>
      <c r="G10507" s="1" t="s">
        <v>236</v>
      </c>
      <c r="H10507" s="1">
        <v>2017</v>
      </c>
      <c r="I10507" s="60">
        <f>VLOOKUP(H10507,PROCV!E$33:F$44,2,0)</f>
        <v>1</v>
      </c>
      <c r="J10507" s="71">
        <v>377770</v>
      </c>
      <c r="K10507" s="44">
        <f t="shared" si="164"/>
        <v>377770</v>
      </c>
    </row>
    <row r="10508" spans="1:11" ht="15" x14ac:dyDescent="0.25">
      <c r="A10508" s="43" t="s">
        <v>198</v>
      </c>
      <c r="B10508" s="1" t="s">
        <v>293</v>
      </c>
      <c r="C10508" s="1" t="s">
        <v>269</v>
      </c>
      <c r="D10508" s="1" t="s">
        <v>268</v>
      </c>
      <c r="E10508" s="45" t="str">
        <f>VLOOKUP(C10508,PROCV!E$50:G$126,3,0)</f>
        <v>NA</v>
      </c>
      <c r="F10508" s="1" t="s">
        <v>416</v>
      </c>
      <c r="G10508" s="1" t="s">
        <v>236</v>
      </c>
      <c r="H10508" s="1">
        <v>2017</v>
      </c>
      <c r="I10508" s="60">
        <f>VLOOKUP(H10508,PROCV!E$33:F$44,2,0)</f>
        <v>1</v>
      </c>
      <c r="J10508" s="71">
        <v>27946</v>
      </c>
      <c r="K10508" s="44">
        <f t="shared" si="164"/>
        <v>27946</v>
      </c>
    </row>
    <row r="10509" spans="1:11" ht="15" x14ac:dyDescent="0.25">
      <c r="A10509" s="43" t="s">
        <v>198</v>
      </c>
      <c r="B10509" s="1" t="s">
        <v>293</v>
      </c>
      <c r="C10509" s="1" t="s">
        <v>269</v>
      </c>
      <c r="D10509" s="1" t="s">
        <v>268</v>
      </c>
      <c r="E10509" s="45" t="str">
        <f>VLOOKUP(C10509,PROCV!E$50:G$126,3,0)</f>
        <v>NA</v>
      </c>
      <c r="F10509" s="1" t="s">
        <v>416</v>
      </c>
      <c r="G10509" s="1" t="s">
        <v>236</v>
      </c>
      <c r="H10509" s="1">
        <v>2017</v>
      </c>
      <c r="I10509" s="60">
        <f>VLOOKUP(H10509,PROCV!E$33:F$44,2,0)</f>
        <v>1</v>
      </c>
      <c r="J10509" s="71">
        <v>120374</v>
      </c>
      <c r="K10509" s="44">
        <f t="shared" si="164"/>
        <v>120374</v>
      </c>
    </row>
    <row r="10510" spans="1:11" ht="15" x14ac:dyDescent="0.25">
      <c r="A10510" s="43" t="s">
        <v>198</v>
      </c>
      <c r="B10510" s="1" t="s">
        <v>293</v>
      </c>
      <c r="C10510" s="1" t="s">
        <v>269</v>
      </c>
      <c r="D10510" s="1" t="s">
        <v>268</v>
      </c>
      <c r="E10510" s="45" t="str">
        <f>VLOOKUP(C10510,PROCV!E$50:G$126,3,0)</f>
        <v>NA</v>
      </c>
      <c r="F10510" s="1" t="s">
        <v>416</v>
      </c>
      <c r="G10510" s="1" t="s">
        <v>236</v>
      </c>
      <c r="H10510" s="1">
        <v>2017</v>
      </c>
      <c r="I10510" s="60">
        <f>VLOOKUP(H10510,PROCV!E$33:F$44,2,0)</f>
        <v>1</v>
      </c>
      <c r="J10510" s="71">
        <v>2362222</v>
      </c>
      <c r="K10510" s="44">
        <f t="shared" si="164"/>
        <v>2362222</v>
      </c>
    </row>
    <row r="10511" spans="1:11" ht="15" x14ac:dyDescent="0.25">
      <c r="A10511" s="43" t="s">
        <v>198</v>
      </c>
      <c r="B10511" s="1" t="s">
        <v>293</v>
      </c>
      <c r="C10511" s="1" t="s">
        <v>267</v>
      </c>
      <c r="D10511" s="1" t="s">
        <v>266</v>
      </c>
      <c r="E10511" s="45" t="str">
        <f>VLOOKUP(C10511,PROCV!E$50:G$126,3,0)</f>
        <v>Audiovisual</v>
      </c>
      <c r="F10511" s="1" t="s">
        <v>416</v>
      </c>
      <c r="G10511" s="1" t="s">
        <v>265</v>
      </c>
      <c r="H10511" s="1">
        <v>2017</v>
      </c>
      <c r="I10511" s="60">
        <f>VLOOKUP(H10511,PROCV!E$33:F$44,2,0)</f>
        <v>1</v>
      </c>
      <c r="J10511" s="71">
        <v>46521597</v>
      </c>
      <c r="K10511" s="44">
        <f t="shared" si="164"/>
        <v>46521597</v>
      </c>
    </row>
    <row r="10512" spans="1:11" ht="15" x14ac:dyDescent="0.25">
      <c r="A10512" s="43" t="s">
        <v>198</v>
      </c>
      <c r="B10512" s="1" t="s">
        <v>293</v>
      </c>
      <c r="C10512" s="1" t="s">
        <v>264</v>
      </c>
      <c r="D10512" s="1" t="s">
        <v>263</v>
      </c>
      <c r="E10512" s="45" t="str">
        <f>VLOOKUP(C10512,PROCV!E$50:G$126,3,0)</f>
        <v>Audiovisual</v>
      </c>
      <c r="F10512" s="1" t="s">
        <v>416</v>
      </c>
      <c r="G10512" s="1" t="s">
        <v>236</v>
      </c>
      <c r="H10512" s="1">
        <v>2017</v>
      </c>
      <c r="I10512" s="60">
        <f>VLOOKUP(H10512,PROCV!E$33:F$44,2,0)</f>
        <v>1</v>
      </c>
      <c r="J10512" s="71">
        <v>15504</v>
      </c>
      <c r="K10512" s="44">
        <f t="shared" si="164"/>
        <v>15504</v>
      </c>
    </row>
    <row r="10513" spans="1:11" ht="15" x14ac:dyDescent="0.25">
      <c r="A10513" s="43" t="s">
        <v>198</v>
      </c>
      <c r="B10513" s="1" t="s">
        <v>293</v>
      </c>
      <c r="C10513" s="1" t="s">
        <v>264</v>
      </c>
      <c r="D10513" s="1" t="s">
        <v>263</v>
      </c>
      <c r="E10513" s="45" t="str">
        <f>VLOOKUP(C10513,PROCV!E$50:G$126,3,0)</f>
        <v>Audiovisual</v>
      </c>
      <c r="F10513" s="1" t="s">
        <v>416</v>
      </c>
      <c r="G10513" s="1" t="s">
        <v>236</v>
      </c>
      <c r="H10513" s="1">
        <v>2017</v>
      </c>
      <c r="I10513" s="60">
        <f>VLOOKUP(H10513,PROCV!E$33:F$44,2,0)</f>
        <v>1</v>
      </c>
      <c r="J10513" s="1">
        <v>443</v>
      </c>
      <c r="K10513" s="44">
        <f t="shared" si="164"/>
        <v>443</v>
      </c>
    </row>
    <row r="10514" spans="1:11" ht="15" x14ac:dyDescent="0.25">
      <c r="A10514" s="43" t="s">
        <v>198</v>
      </c>
      <c r="B10514" s="1" t="s">
        <v>293</v>
      </c>
      <c r="C10514" s="1" t="s">
        <v>256</v>
      </c>
      <c r="D10514" s="1" t="s">
        <v>255</v>
      </c>
      <c r="E10514" s="45" t="str">
        <f>VLOOKUP(C10514,PROCV!E$50:G$126,3,0)</f>
        <v>Audiovisual</v>
      </c>
      <c r="F10514" s="1" t="s">
        <v>416</v>
      </c>
      <c r="G10514" s="1" t="s">
        <v>236</v>
      </c>
      <c r="H10514" s="1">
        <v>2017</v>
      </c>
      <c r="I10514" s="60">
        <f>VLOOKUP(H10514,PROCV!E$33:F$44,2,0)</f>
        <v>1</v>
      </c>
      <c r="J10514" s="71">
        <v>9719</v>
      </c>
      <c r="K10514" s="44">
        <f t="shared" si="164"/>
        <v>9719</v>
      </c>
    </row>
    <row r="10515" spans="1:11" ht="15" x14ac:dyDescent="0.25">
      <c r="A10515" s="43" t="s">
        <v>198</v>
      </c>
      <c r="B10515" s="1" t="s">
        <v>293</v>
      </c>
      <c r="C10515" s="1" t="s">
        <v>252</v>
      </c>
      <c r="D10515" s="1" t="s">
        <v>251</v>
      </c>
      <c r="E10515" s="45" t="str">
        <f>VLOOKUP(C10515,PROCV!E$50:G$126,3,0)</f>
        <v>Audiovisual</v>
      </c>
      <c r="F10515" s="1" t="s">
        <v>416</v>
      </c>
      <c r="G10515" s="1" t="s">
        <v>236</v>
      </c>
      <c r="H10515" s="1">
        <v>2017</v>
      </c>
      <c r="I10515" s="60">
        <f>VLOOKUP(H10515,PROCV!E$33:F$44,2,0)</f>
        <v>1</v>
      </c>
      <c r="J10515" s="71">
        <v>210354</v>
      </c>
      <c r="K10515" s="44">
        <f t="shared" si="164"/>
        <v>210354</v>
      </c>
    </row>
    <row r="10516" spans="1:11" ht="15" x14ac:dyDescent="0.25">
      <c r="A10516" s="43" t="s">
        <v>198</v>
      </c>
      <c r="B10516" s="1" t="s">
        <v>293</v>
      </c>
      <c r="C10516" s="1" t="s">
        <v>252</v>
      </c>
      <c r="D10516" s="1" t="s">
        <v>251</v>
      </c>
      <c r="E10516" s="45" t="str">
        <f>VLOOKUP(C10516,PROCV!E$50:G$126,3,0)</f>
        <v>Audiovisual</v>
      </c>
      <c r="F10516" s="1" t="s">
        <v>416</v>
      </c>
      <c r="G10516" s="1" t="s">
        <v>236</v>
      </c>
      <c r="H10516" s="1">
        <v>2017</v>
      </c>
      <c r="I10516" s="60">
        <f>VLOOKUP(H10516,PROCV!E$33:F$44,2,0)</f>
        <v>1</v>
      </c>
      <c r="J10516" s="71">
        <v>100000</v>
      </c>
      <c r="K10516" s="44">
        <f t="shared" si="164"/>
        <v>100000</v>
      </c>
    </row>
    <row r="10517" spans="1:11" ht="15" x14ac:dyDescent="0.25">
      <c r="A10517" s="43" t="s">
        <v>198</v>
      </c>
      <c r="B10517" s="1" t="s">
        <v>293</v>
      </c>
      <c r="C10517" s="1" t="s">
        <v>305</v>
      </c>
      <c r="D10517" s="1" t="s">
        <v>304</v>
      </c>
      <c r="E10517" s="45" t="str">
        <f>VLOOKUP(C10517,PROCV!E$50:G$126,3,0)</f>
        <v>NA</v>
      </c>
      <c r="F10517" s="1" t="s">
        <v>416</v>
      </c>
      <c r="G10517" s="1" t="s">
        <v>265</v>
      </c>
      <c r="H10517" s="1">
        <v>2017</v>
      </c>
      <c r="I10517" s="60">
        <f>VLOOKUP(H10517,PROCV!E$33:F$44,2,0)</f>
        <v>1</v>
      </c>
      <c r="J10517" s="71">
        <v>61669</v>
      </c>
      <c r="K10517" s="44">
        <f t="shared" si="164"/>
        <v>61669</v>
      </c>
    </row>
    <row r="10518" spans="1:11" ht="15" x14ac:dyDescent="0.25">
      <c r="A10518" s="43" t="s">
        <v>198</v>
      </c>
      <c r="B10518" s="1" t="s">
        <v>293</v>
      </c>
      <c r="C10518" s="1" t="s">
        <v>305</v>
      </c>
      <c r="D10518" s="1" t="s">
        <v>304</v>
      </c>
      <c r="E10518" s="45" t="str">
        <f>VLOOKUP(C10518,PROCV!E$50:G$126,3,0)</f>
        <v>NA</v>
      </c>
      <c r="F10518" s="1" t="s">
        <v>416</v>
      </c>
      <c r="G10518" s="1" t="s">
        <v>265</v>
      </c>
      <c r="H10518" s="1">
        <v>2017</v>
      </c>
      <c r="I10518" s="60">
        <f>VLOOKUP(H10518,PROCV!E$33:F$44,2,0)</f>
        <v>1</v>
      </c>
      <c r="J10518" s="71">
        <v>293000</v>
      </c>
      <c r="K10518" s="44">
        <f t="shared" si="164"/>
        <v>293000</v>
      </c>
    </row>
    <row r="10519" spans="1:11" ht="15" x14ac:dyDescent="0.25">
      <c r="A10519" s="43" t="s">
        <v>198</v>
      </c>
      <c r="B10519" s="1" t="s">
        <v>293</v>
      </c>
      <c r="C10519" s="1" t="s">
        <v>303</v>
      </c>
      <c r="D10519" s="1" t="s">
        <v>302</v>
      </c>
      <c r="E10519" s="45" t="str">
        <f>VLOOKUP(C10519,PROCV!E$50:G$126,3,0)</f>
        <v>Educação e Criação em Artes</v>
      </c>
      <c r="F10519" s="1" t="s">
        <v>416</v>
      </c>
      <c r="G10519" s="1" t="s">
        <v>236</v>
      </c>
      <c r="H10519" s="1">
        <v>2017</v>
      </c>
      <c r="I10519" s="60">
        <f>VLOOKUP(H10519,PROCV!E$33:F$44,2,0)</f>
        <v>1</v>
      </c>
      <c r="J10519" s="71">
        <v>2024</v>
      </c>
      <c r="K10519" s="44">
        <f t="shared" si="164"/>
        <v>2024</v>
      </c>
    </row>
    <row r="10520" spans="1:11" ht="15" x14ac:dyDescent="0.25">
      <c r="A10520" s="43" t="s">
        <v>198</v>
      </c>
      <c r="B10520" s="1" t="s">
        <v>293</v>
      </c>
      <c r="C10520" s="1" t="s">
        <v>246</v>
      </c>
      <c r="D10520" s="1" t="s">
        <v>245</v>
      </c>
      <c r="E10520" s="45" t="str">
        <f>VLOOKUP(C10520,PROCV!E$50:G$126,3,0)</f>
        <v>Artes Cênicas e Espetáculos</v>
      </c>
      <c r="F10520" s="1" t="s">
        <v>416</v>
      </c>
      <c r="G10520" s="1" t="s">
        <v>236</v>
      </c>
      <c r="H10520" s="1">
        <v>2017</v>
      </c>
      <c r="I10520" s="60">
        <f>VLOOKUP(H10520,PROCV!E$33:F$44,2,0)</f>
        <v>1</v>
      </c>
      <c r="J10520" s="1">
        <v>862</v>
      </c>
      <c r="K10520" s="44">
        <f t="shared" si="164"/>
        <v>862</v>
      </c>
    </row>
    <row r="10521" spans="1:11" ht="15" x14ac:dyDescent="0.25">
      <c r="A10521" s="43" t="s">
        <v>198</v>
      </c>
      <c r="B10521" s="1" t="s">
        <v>293</v>
      </c>
      <c r="C10521" s="1" t="s">
        <v>246</v>
      </c>
      <c r="D10521" s="1" t="s">
        <v>245</v>
      </c>
      <c r="E10521" s="45" t="str">
        <f>VLOOKUP(C10521,PROCV!E$50:G$126,3,0)</f>
        <v>Artes Cênicas e Espetáculos</v>
      </c>
      <c r="F10521" s="1" t="s">
        <v>416</v>
      </c>
      <c r="G10521" s="1" t="s">
        <v>236</v>
      </c>
      <c r="H10521" s="1">
        <v>2017</v>
      </c>
      <c r="I10521" s="60">
        <f>VLOOKUP(H10521,PROCV!E$33:F$44,2,0)</f>
        <v>1</v>
      </c>
      <c r="J10521" s="71">
        <v>75053</v>
      </c>
      <c r="K10521" s="44">
        <f t="shared" si="164"/>
        <v>75053</v>
      </c>
    </row>
    <row r="10522" spans="1:11" ht="15" x14ac:dyDescent="0.25">
      <c r="A10522" s="43" t="s">
        <v>198</v>
      </c>
      <c r="B10522" s="1" t="s">
        <v>293</v>
      </c>
      <c r="C10522" s="1" t="s">
        <v>246</v>
      </c>
      <c r="D10522" s="1" t="s">
        <v>245</v>
      </c>
      <c r="E10522" s="45" t="str">
        <f>VLOOKUP(C10522,PROCV!E$50:G$126,3,0)</f>
        <v>Artes Cênicas e Espetáculos</v>
      </c>
      <c r="F10522" s="1" t="s">
        <v>416</v>
      </c>
      <c r="G10522" s="1" t="s">
        <v>236</v>
      </c>
      <c r="H10522" s="1">
        <v>2017</v>
      </c>
      <c r="I10522" s="60">
        <f>VLOOKUP(H10522,PROCV!E$33:F$44,2,0)</f>
        <v>1</v>
      </c>
      <c r="J10522" s="71">
        <v>51833</v>
      </c>
      <c r="K10522" s="44">
        <f t="shared" si="164"/>
        <v>51833</v>
      </c>
    </row>
    <row r="10523" spans="1:11" ht="15" x14ac:dyDescent="0.25">
      <c r="A10523" s="43" t="s">
        <v>198</v>
      </c>
      <c r="B10523" s="1" t="s">
        <v>293</v>
      </c>
      <c r="C10523" s="1" t="s">
        <v>238</v>
      </c>
      <c r="D10523" s="1" t="s">
        <v>237</v>
      </c>
      <c r="E10523" s="45" t="str">
        <f>VLOOKUP(C10523,PROCV!E$50:G$126,3,0)</f>
        <v>Artes Cênicas e Espetáculos</v>
      </c>
      <c r="F10523" s="1" t="s">
        <v>416</v>
      </c>
      <c r="G10523" s="1" t="s">
        <v>236</v>
      </c>
      <c r="H10523" s="1">
        <v>2017</v>
      </c>
      <c r="I10523" s="60">
        <f>VLOOKUP(H10523,PROCV!E$33:F$44,2,0)</f>
        <v>1</v>
      </c>
      <c r="J10523" s="71">
        <v>8096</v>
      </c>
      <c r="K10523" s="44">
        <f t="shared" si="164"/>
        <v>8096</v>
      </c>
    </row>
    <row r="10524" spans="1:11" ht="15" x14ac:dyDescent="0.25">
      <c r="A10524" s="43" t="s">
        <v>198</v>
      </c>
      <c r="B10524" s="1" t="s">
        <v>293</v>
      </c>
      <c r="C10524" s="1" t="s">
        <v>238</v>
      </c>
      <c r="D10524" s="1" t="s">
        <v>237</v>
      </c>
      <c r="E10524" s="45" t="str">
        <f>VLOOKUP(C10524,PROCV!E$50:G$126,3,0)</f>
        <v>Artes Cênicas e Espetáculos</v>
      </c>
      <c r="F10524" s="1" t="s">
        <v>416</v>
      </c>
      <c r="G10524" s="1" t="s">
        <v>236</v>
      </c>
      <c r="H10524" s="1">
        <v>2017</v>
      </c>
      <c r="I10524" s="60">
        <f>VLOOKUP(H10524,PROCV!E$33:F$44,2,0)</f>
        <v>1</v>
      </c>
      <c r="J10524" s="71">
        <v>30000</v>
      </c>
      <c r="K10524" s="44">
        <f t="shared" si="164"/>
        <v>30000</v>
      </c>
    </row>
    <row r="10525" spans="1:11" ht="15" x14ac:dyDescent="0.25">
      <c r="A10525" s="43" t="s">
        <v>198</v>
      </c>
      <c r="B10525" s="1" t="s">
        <v>293</v>
      </c>
      <c r="C10525" s="1" t="s">
        <v>238</v>
      </c>
      <c r="D10525" s="1" t="s">
        <v>237</v>
      </c>
      <c r="E10525" s="45" t="str">
        <f>VLOOKUP(C10525,PROCV!E$50:G$126,3,0)</f>
        <v>Artes Cênicas e Espetáculos</v>
      </c>
      <c r="F10525" s="1" t="s">
        <v>416</v>
      </c>
      <c r="G10525" s="1" t="s">
        <v>236</v>
      </c>
      <c r="H10525" s="1">
        <v>2017</v>
      </c>
      <c r="I10525" s="60">
        <f>VLOOKUP(H10525,PROCV!E$33:F$44,2,0)</f>
        <v>1</v>
      </c>
      <c r="J10525" s="71">
        <v>99547</v>
      </c>
      <c r="K10525" s="44">
        <f t="shared" si="164"/>
        <v>99547</v>
      </c>
    </row>
    <row r="10526" spans="1:11" ht="15" x14ac:dyDescent="0.25">
      <c r="A10526" s="43" t="s">
        <v>198</v>
      </c>
      <c r="B10526" s="1" t="s">
        <v>293</v>
      </c>
      <c r="C10526" s="1" t="s">
        <v>238</v>
      </c>
      <c r="D10526" s="1" t="s">
        <v>237</v>
      </c>
      <c r="E10526" s="45" t="str">
        <f>VLOOKUP(C10526,PROCV!E$50:G$126,3,0)</f>
        <v>Artes Cênicas e Espetáculos</v>
      </c>
      <c r="F10526" s="1" t="s">
        <v>416</v>
      </c>
      <c r="G10526" s="1" t="s">
        <v>236</v>
      </c>
      <c r="H10526" s="1">
        <v>2017</v>
      </c>
      <c r="I10526" s="60">
        <f>VLOOKUP(H10526,PROCV!E$33:F$44,2,0)</f>
        <v>1</v>
      </c>
      <c r="J10526" s="71">
        <v>43750</v>
      </c>
      <c r="K10526" s="44">
        <f t="shared" si="164"/>
        <v>43750</v>
      </c>
    </row>
    <row r="10527" spans="1:11" ht="15" x14ac:dyDescent="0.25">
      <c r="A10527" s="43" t="s">
        <v>198</v>
      </c>
      <c r="B10527" s="1" t="s">
        <v>293</v>
      </c>
      <c r="C10527" s="1" t="s">
        <v>241</v>
      </c>
      <c r="D10527" s="1" t="s">
        <v>240</v>
      </c>
      <c r="E10527" s="45" t="str">
        <f>VLOOKUP(C10527,PROCV!E$50:G$126,3,0)</f>
        <v>Artes Cênicas e Espetáculos</v>
      </c>
      <c r="F10527" s="1" t="s">
        <v>416</v>
      </c>
      <c r="G10527" s="1" t="s">
        <v>236</v>
      </c>
      <c r="H10527" s="1">
        <v>2017</v>
      </c>
      <c r="I10527" s="60">
        <f>VLOOKUP(H10527,PROCV!E$33:F$44,2,0)</f>
        <v>1</v>
      </c>
      <c r="J10527" s="71">
        <v>181602</v>
      </c>
      <c r="K10527" s="44">
        <f t="shared" si="164"/>
        <v>181602</v>
      </c>
    </row>
    <row r="10528" spans="1:11" ht="15" x14ac:dyDescent="0.25">
      <c r="A10528" s="43" t="s">
        <v>198</v>
      </c>
      <c r="B10528" s="1" t="s">
        <v>293</v>
      </c>
      <c r="C10528" s="1" t="s">
        <v>241</v>
      </c>
      <c r="D10528" s="1" t="s">
        <v>240</v>
      </c>
      <c r="E10528" s="45" t="str">
        <f>VLOOKUP(C10528,PROCV!E$50:G$126,3,0)</f>
        <v>Artes Cênicas e Espetáculos</v>
      </c>
      <c r="F10528" s="1" t="s">
        <v>416</v>
      </c>
      <c r="G10528" s="1" t="s">
        <v>236</v>
      </c>
      <c r="H10528" s="1">
        <v>2017</v>
      </c>
      <c r="I10528" s="60">
        <f>VLOOKUP(H10528,PROCV!E$33:F$44,2,0)</f>
        <v>1</v>
      </c>
      <c r="J10528" s="71">
        <v>66401</v>
      </c>
      <c r="K10528" s="44">
        <f t="shared" si="164"/>
        <v>66401</v>
      </c>
    </row>
    <row r="10529" spans="1:11" ht="15" x14ac:dyDescent="0.25">
      <c r="A10529" s="43" t="s">
        <v>198</v>
      </c>
      <c r="B10529" s="1" t="s">
        <v>293</v>
      </c>
      <c r="C10529" s="1" t="s">
        <v>241</v>
      </c>
      <c r="D10529" s="1" t="s">
        <v>240</v>
      </c>
      <c r="E10529" s="45" t="str">
        <f>VLOOKUP(C10529,PROCV!E$50:G$126,3,0)</f>
        <v>Artes Cênicas e Espetáculos</v>
      </c>
      <c r="F10529" s="1" t="s">
        <v>416</v>
      </c>
      <c r="G10529" s="1" t="s">
        <v>236</v>
      </c>
      <c r="H10529" s="1">
        <v>2017</v>
      </c>
      <c r="I10529" s="60">
        <f>VLOOKUP(H10529,PROCV!E$33:F$44,2,0)</f>
        <v>1</v>
      </c>
      <c r="J10529" s="71">
        <v>14970</v>
      </c>
      <c r="K10529" s="44">
        <f t="shared" si="164"/>
        <v>14970</v>
      </c>
    </row>
    <row r="10530" spans="1:11" ht="15" x14ac:dyDescent="0.25">
      <c r="A10530" s="43" t="s">
        <v>198</v>
      </c>
      <c r="B10530" s="1" t="s">
        <v>293</v>
      </c>
      <c r="C10530" s="1" t="s">
        <v>241</v>
      </c>
      <c r="D10530" s="1" t="s">
        <v>240</v>
      </c>
      <c r="E10530" s="45" t="str">
        <f>VLOOKUP(C10530,PROCV!E$50:G$126,3,0)</f>
        <v>Artes Cênicas e Espetáculos</v>
      </c>
      <c r="F10530" s="1" t="s">
        <v>416</v>
      </c>
      <c r="G10530" s="1" t="s">
        <v>236</v>
      </c>
      <c r="H10530" s="1">
        <v>2017</v>
      </c>
      <c r="I10530" s="60">
        <f>VLOOKUP(H10530,PROCV!E$33:F$44,2,0)</f>
        <v>1</v>
      </c>
      <c r="J10530" s="71">
        <v>165450</v>
      </c>
      <c r="K10530" s="44">
        <f t="shared" si="164"/>
        <v>165450</v>
      </c>
    </row>
    <row r="10531" spans="1:11" ht="15" x14ac:dyDescent="0.25">
      <c r="A10531" s="43" t="s">
        <v>198</v>
      </c>
      <c r="B10531" s="1" t="s">
        <v>293</v>
      </c>
      <c r="C10531" s="1" t="s">
        <v>241</v>
      </c>
      <c r="D10531" s="1" t="s">
        <v>240</v>
      </c>
      <c r="E10531" s="45" t="str">
        <f>VLOOKUP(C10531,PROCV!E$50:G$126,3,0)</f>
        <v>Artes Cênicas e Espetáculos</v>
      </c>
      <c r="F10531" s="1" t="s">
        <v>416</v>
      </c>
      <c r="G10531" s="1" t="s">
        <v>236</v>
      </c>
      <c r="H10531" s="1">
        <v>2017</v>
      </c>
      <c r="I10531" s="60">
        <f>VLOOKUP(H10531,PROCV!E$33:F$44,2,0)</f>
        <v>1</v>
      </c>
      <c r="J10531" s="71">
        <v>150000</v>
      </c>
      <c r="K10531" s="44">
        <f t="shared" si="164"/>
        <v>150000</v>
      </c>
    </row>
    <row r="10532" spans="1:11" ht="15" x14ac:dyDescent="0.25">
      <c r="A10532" s="43" t="s">
        <v>198</v>
      </c>
      <c r="B10532" s="1" t="s">
        <v>293</v>
      </c>
      <c r="C10532" s="1" t="s">
        <v>301</v>
      </c>
      <c r="D10532" s="1" t="s">
        <v>300</v>
      </c>
      <c r="E10532" s="45" t="str">
        <f>VLOOKUP(C10532,PROCV!E$50:G$126,3,0)</f>
        <v>Patrimônio</v>
      </c>
      <c r="F10532" s="1" t="s">
        <v>416</v>
      </c>
      <c r="G10532" s="1" t="s">
        <v>236</v>
      </c>
      <c r="H10532" s="1">
        <v>2017</v>
      </c>
      <c r="I10532" s="60">
        <f>VLOOKUP(H10532,PROCV!E$33:F$44,2,0)</f>
        <v>1</v>
      </c>
      <c r="J10532" s="71">
        <v>152701</v>
      </c>
      <c r="K10532" s="44">
        <f t="shared" si="164"/>
        <v>152701</v>
      </c>
    </row>
    <row r="10533" spans="1:11" ht="15" x14ac:dyDescent="0.25">
      <c r="A10533" s="43" t="s">
        <v>198</v>
      </c>
      <c r="B10533" s="1" t="s">
        <v>293</v>
      </c>
      <c r="C10533" s="1" t="s">
        <v>326</v>
      </c>
      <c r="D10533" s="1" t="s">
        <v>325</v>
      </c>
      <c r="E10533" s="45" t="str">
        <f>VLOOKUP(C10533,PROCV!E$50:G$126,3,0)</f>
        <v>NA</v>
      </c>
      <c r="F10533" s="1" t="s">
        <v>415</v>
      </c>
      <c r="G10533" s="1" t="s">
        <v>265</v>
      </c>
      <c r="H10533" s="1">
        <v>2017</v>
      </c>
      <c r="I10533" s="60">
        <f>VLOOKUP(H10533,PROCV!E$33:F$44,2,0)</f>
        <v>1</v>
      </c>
      <c r="J10533" s="71">
        <v>294760</v>
      </c>
      <c r="K10533" s="44">
        <f t="shared" si="164"/>
        <v>294760</v>
      </c>
    </row>
    <row r="10534" spans="1:11" ht="15" x14ac:dyDescent="0.25">
      <c r="A10534" s="43" t="s">
        <v>200</v>
      </c>
      <c r="B10534" s="1" t="s">
        <v>293</v>
      </c>
      <c r="C10534" s="1" t="s">
        <v>309</v>
      </c>
      <c r="D10534" s="1" t="s">
        <v>308</v>
      </c>
      <c r="E10534" s="45" t="str">
        <f>VLOOKUP(C10534,PROCV!E$50:G$126,3,0)</f>
        <v>NA</v>
      </c>
      <c r="F10534" s="1" t="s">
        <v>416</v>
      </c>
      <c r="G10534" s="1" t="s">
        <v>236</v>
      </c>
      <c r="H10534" s="1">
        <v>2017</v>
      </c>
      <c r="I10534" s="60">
        <f>VLOOKUP(H10534,PROCV!E$33:F$44,2,0)</f>
        <v>1</v>
      </c>
      <c r="J10534" s="71">
        <v>177142</v>
      </c>
      <c r="K10534" s="44">
        <f t="shared" si="164"/>
        <v>177142</v>
      </c>
    </row>
    <row r="10535" spans="1:11" ht="15" x14ac:dyDescent="0.25">
      <c r="A10535" s="43" t="s">
        <v>200</v>
      </c>
      <c r="B10535" s="1" t="s">
        <v>293</v>
      </c>
      <c r="C10535" s="1" t="s">
        <v>291</v>
      </c>
      <c r="D10535" s="1" t="s">
        <v>290</v>
      </c>
      <c r="E10535" s="45" t="str">
        <f>VLOOKUP(C10535,PROCV!E$50:G$126,3,0)</f>
        <v>NA</v>
      </c>
      <c r="F10535" s="1" t="s">
        <v>416</v>
      </c>
      <c r="G10535" s="1" t="s">
        <v>236</v>
      </c>
      <c r="H10535" s="1">
        <v>2017</v>
      </c>
      <c r="I10535" s="60">
        <f>VLOOKUP(H10535,PROCV!E$33:F$44,2,0)</f>
        <v>1</v>
      </c>
      <c r="J10535" s="71">
        <v>170632</v>
      </c>
      <c r="K10535" s="44">
        <f t="shared" si="164"/>
        <v>170632</v>
      </c>
    </row>
    <row r="10536" spans="1:11" ht="15" x14ac:dyDescent="0.25">
      <c r="A10536" s="43" t="s">
        <v>200</v>
      </c>
      <c r="B10536" s="1" t="s">
        <v>293</v>
      </c>
      <c r="C10536" s="1" t="s">
        <v>291</v>
      </c>
      <c r="D10536" s="1" t="s">
        <v>290</v>
      </c>
      <c r="E10536" s="45" t="str">
        <f>VLOOKUP(C10536,PROCV!E$50:G$126,3,0)</f>
        <v>NA</v>
      </c>
      <c r="F10536" s="1" t="s">
        <v>416</v>
      </c>
      <c r="G10536" s="1" t="s">
        <v>236</v>
      </c>
      <c r="H10536" s="1">
        <v>2017</v>
      </c>
      <c r="I10536" s="60">
        <f>VLOOKUP(H10536,PROCV!E$33:F$44,2,0)</f>
        <v>1</v>
      </c>
      <c r="J10536" s="71">
        <v>45000</v>
      </c>
      <c r="K10536" s="44">
        <f t="shared" si="164"/>
        <v>45000</v>
      </c>
    </row>
    <row r="10537" spans="1:11" ht="15" x14ac:dyDescent="0.25">
      <c r="A10537" s="43" t="s">
        <v>200</v>
      </c>
      <c r="B10537" s="1" t="s">
        <v>293</v>
      </c>
      <c r="C10537" s="1" t="s">
        <v>291</v>
      </c>
      <c r="D10537" s="1" t="s">
        <v>290</v>
      </c>
      <c r="E10537" s="45" t="str">
        <f>VLOOKUP(C10537,PROCV!E$50:G$126,3,0)</f>
        <v>NA</v>
      </c>
      <c r="F10537" s="1" t="s">
        <v>416</v>
      </c>
      <c r="G10537" s="1" t="s">
        <v>236</v>
      </c>
      <c r="H10537" s="1">
        <v>2017</v>
      </c>
      <c r="I10537" s="60">
        <f>VLOOKUP(H10537,PROCV!E$33:F$44,2,0)</f>
        <v>1</v>
      </c>
      <c r="J10537" s="71">
        <v>216118</v>
      </c>
      <c r="K10537" s="44">
        <f t="shared" si="164"/>
        <v>216118</v>
      </c>
    </row>
    <row r="10538" spans="1:11" ht="15" x14ac:dyDescent="0.25">
      <c r="A10538" s="43" t="s">
        <v>200</v>
      </c>
      <c r="B10538" s="1" t="s">
        <v>293</v>
      </c>
      <c r="C10538" s="1" t="s">
        <v>289</v>
      </c>
      <c r="D10538" s="1" t="s">
        <v>288</v>
      </c>
      <c r="E10538" s="45" t="str">
        <f>VLOOKUP(C10538,PROCV!E$50:G$126,3,0)</f>
        <v>Editorial</v>
      </c>
      <c r="F10538" s="1" t="s">
        <v>416</v>
      </c>
      <c r="G10538" s="1" t="s">
        <v>236</v>
      </c>
      <c r="H10538" s="1">
        <v>2017</v>
      </c>
      <c r="I10538" s="60">
        <f>VLOOKUP(H10538,PROCV!E$33:F$44,2,0)</f>
        <v>1</v>
      </c>
      <c r="J10538" s="71">
        <v>86000</v>
      </c>
      <c r="K10538" s="44">
        <f t="shared" si="164"/>
        <v>86000</v>
      </c>
    </row>
    <row r="10539" spans="1:11" ht="15" x14ac:dyDescent="0.25">
      <c r="A10539" s="43" t="s">
        <v>200</v>
      </c>
      <c r="B10539" s="1" t="s">
        <v>293</v>
      </c>
      <c r="C10539" s="1" t="s">
        <v>289</v>
      </c>
      <c r="D10539" s="1" t="s">
        <v>288</v>
      </c>
      <c r="E10539" s="45" t="str">
        <f>VLOOKUP(C10539,PROCV!E$50:G$126,3,0)</f>
        <v>Editorial</v>
      </c>
      <c r="F10539" s="1" t="s">
        <v>416</v>
      </c>
      <c r="G10539" s="1" t="s">
        <v>236</v>
      </c>
      <c r="H10539" s="1">
        <v>2017</v>
      </c>
      <c r="I10539" s="60">
        <f>VLOOKUP(H10539,PROCV!E$33:F$44,2,0)</f>
        <v>1</v>
      </c>
      <c r="J10539" s="71">
        <v>150000</v>
      </c>
      <c r="K10539" s="44">
        <f t="shared" si="164"/>
        <v>150000</v>
      </c>
    </row>
    <row r="10540" spans="1:11" ht="15" x14ac:dyDescent="0.25">
      <c r="A10540" s="43" t="s">
        <v>200</v>
      </c>
      <c r="B10540" s="1" t="s">
        <v>293</v>
      </c>
      <c r="C10540" s="1" t="s">
        <v>299</v>
      </c>
      <c r="D10540" s="1" t="s">
        <v>298</v>
      </c>
      <c r="E10540" s="45" t="str">
        <f>VLOOKUP(C10540,PROCV!E$50:G$126,3,0)</f>
        <v>NA</v>
      </c>
      <c r="F10540" s="1" t="s">
        <v>416</v>
      </c>
      <c r="G10540" s="1" t="s">
        <v>236</v>
      </c>
      <c r="H10540" s="1">
        <v>2017</v>
      </c>
      <c r="I10540" s="60">
        <f>VLOOKUP(H10540,PROCV!E$33:F$44,2,0)</f>
        <v>1</v>
      </c>
      <c r="J10540" s="71">
        <v>13815</v>
      </c>
      <c r="K10540" s="44">
        <f t="shared" si="164"/>
        <v>13815</v>
      </c>
    </row>
    <row r="10541" spans="1:11" ht="15" x14ac:dyDescent="0.25">
      <c r="A10541" s="43" t="s">
        <v>200</v>
      </c>
      <c r="B10541" s="1" t="s">
        <v>293</v>
      </c>
      <c r="C10541" s="1" t="s">
        <v>287</v>
      </c>
      <c r="D10541" s="1" t="s">
        <v>286</v>
      </c>
      <c r="E10541" s="45" t="str">
        <f>VLOOKUP(C10541,PROCV!E$50:G$126,3,0)</f>
        <v>Música</v>
      </c>
      <c r="F10541" s="1" t="s">
        <v>416</v>
      </c>
      <c r="G10541" s="1" t="s">
        <v>236</v>
      </c>
      <c r="H10541" s="1">
        <v>2017</v>
      </c>
      <c r="I10541" s="60">
        <f>VLOOKUP(H10541,PROCV!E$33:F$44,2,0)</f>
        <v>1</v>
      </c>
      <c r="J10541" s="71">
        <v>41700</v>
      </c>
      <c r="K10541" s="44">
        <f t="shared" si="164"/>
        <v>41700</v>
      </c>
    </row>
    <row r="10542" spans="1:11" ht="15" x14ac:dyDescent="0.25">
      <c r="A10542" s="43" t="s">
        <v>200</v>
      </c>
      <c r="B10542" s="1" t="s">
        <v>293</v>
      </c>
      <c r="C10542" s="1" t="s">
        <v>287</v>
      </c>
      <c r="D10542" s="1" t="s">
        <v>286</v>
      </c>
      <c r="E10542" s="45" t="str">
        <f>VLOOKUP(C10542,PROCV!E$50:G$126,3,0)</f>
        <v>Música</v>
      </c>
      <c r="F10542" s="1" t="s">
        <v>416</v>
      </c>
      <c r="G10542" s="1" t="s">
        <v>236</v>
      </c>
      <c r="H10542" s="1">
        <v>2017</v>
      </c>
      <c r="I10542" s="60">
        <f>VLOOKUP(H10542,PROCV!E$33:F$44,2,0)</f>
        <v>1</v>
      </c>
      <c r="J10542" s="71">
        <v>22428</v>
      </c>
      <c r="K10542" s="44">
        <f t="shared" si="164"/>
        <v>22428</v>
      </c>
    </row>
    <row r="10543" spans="1:11" ht="15" x14ac:dyDescent="0.25">
      <c r="A10543" s="43" t="s">
        <v>200</v>
      </c>
      <c r="B10543" s="1" t="s">
        <v>293</v>
      </c>
      <c r="C10543" s="1" t="s">
        <v>285</v>
      </c>
      <c r="D10543" s="1" t="s">
        <v>284</v>
      </c>
      <c r="E10543" s="45" t="str">
        <f>VLOOKUP(C10543,PROCV!E$50:G$126,3,0)</f>
        <v>Editorial</v>
      </c>
      <c r="F10543" s="1" t="s">
        <v>416</v>
      </c>
      <c r="G10543" s="1" t="s">
        <v>236</v>
      </c>
      <c r="H10543" s="1">
        <v>2017</v>
      </c>
      <c r="I10543" s="60">
        <f>VLOOKUP(H10543,PROCV!E$33:F$44,2,0)</f>
        <v>1</v>
      </c>
      <c r="J10543" s="71">
        <v>400000</v>
      </c>
      <c r="K10543" s="44">
        <f t="shared" si="164"/>
        <v>400000</v>
      </c>
    </row>
    <row r="10544" spans="1:11" ht="15" x14ac:dyDescent="0.25">
      <c r="A10544" s="43" t="s">
        <v>200</v>
      </c>
      <c r="B10544" s="1" t="s">
        <v>293</v>
      </c>
      <c r="C10544" s="1" t="s">
        <v>285</v>
      </c>
      <c r="D10544" s="1" t="s">
        <v>284</v>
      </c>
      <c r="E10544" s="45" t="str">
        <f>VLOOKUP(C10544,PROCV!E$50:G$126,3,0)</f>
        <v>Editorial</v>
      </c>
      <c r="F10544" s="1" t="s">
        <v>416</v>
      </c>
      <c r="G10544" s="1" t="s">
        <v>236</v>
      </c>
      <c r="H10544" s="1">
        <v>2017</v>
      </c>
      <c r="I10544" s="60">
        <f>VLOOKUP(H10544,PROCV!E$33:F$44,2,0)</f>
        <v>1</v>
      </c>
      <c r="J10544" s="71">
        <v>4865</v>
      </c>
      <c r="K10544" s="44">
        <f t="shared" si="164"/>
        <v>4865</v>
      </c>
    </row>
    <row r="10545" spans="1:11" ht="15" x14ac:dyDescent="0.25">
      <c r="A10545" s="43" t="s">
        <v>200</v>
      </c>
      <c r="B10545" s="1" t="s">
        <v>293</v>
      </c>
      <c r="C10545" s="1" t="s">
        <v>283</v>
      </c>
      <c r="D10545" s="1" t="s">
        <v>282</v>
      </c>
      <c r="E10545" s="45" t="str">
        <f>VLOOKUP(C10545,PROCV!E$50:G$126,3,0)</f>
        <v>Editorial</v>
      </c>
      <c r="F10545" s="1" t="s">
        <v>416</v>
      </c>
      <c r="G10545" s="1" t="s">
        <v>236</v>
      </c>
      <c r="H10545" s="1">
        <v>2017</v>
      </c>
      <c r="I10545" s="60">
        <f>VLOOKUP(H10545,PROCV!E$33:F$44,2,0)</f>
        <v>1</v>
      </c>
      <c r="J10545" s="71">
        <v>9111</v>
      </c>
      <c r="K10545" s="44">
        <f t="shared" si="164"/>
        <v>9111</v>
      </c>
    </row>
    <row r="10546" spans="1:11" ht="15" x14ac:dyDescent="0.25">
      <c r="A10546" s="43" t="s">
        <v>200</v>
      </c>
      <c r="B10546" s="1" t="s">
        <v>293</v>
      </c>
      <c r="C10546" s="1" t="s">
        <v>283</v>
      </c>
      <c r="D10546" s="1" t="s">
        <v>282</v>
      </c>
      <c r="E10546" s="45" t="str">
        <f>VLOOKUP(C10546,PROCV!E$50:G$126,3,0)</f>
        <v>Editorial</v>
      </c>
      <c r="F10546" s="1" t="s">
        <v>416</v>
      </c>
      <c r="G10546" s="1" t="s">
        <v>236</v>
      </c>
      <c r="H10546" s="1">
        <v>2017</v>
      </c>
      <c r="I10546" s="60">
        <f>VLOOKUP(H10546,PROCV!E$33:F$44,2,0)</f>
        <v>1</v>
      </c>
      <c r="J10546" s="71">
        <v>184201</v>
      </c>
      <c r="K10546" s="44">
        <f t="shared" si="164"/>
        <v>184201</v>
      </c>
    </row>
    <row r="10547" spans="1:11" ht="15" x14ac:dyDescent="0.25">
      <c r="A10547" s="43" t="s">
        <v>200</v>
      </c>
      <c r="B10547" s="1" t="s">
        <v>293</v>
      </c>
      <c r="C10547" s="1" t="s">
        <v>283</v>
      </c>
      <c r="D10547" s="1" t="s">
        <v>282</v>
      </c>
      <c r="E10547" s="45" t="str">
        <f>VLOOKUP(C10547,PROCV!E$50:G$126,3,0)</f>
        <v>Editorial</v>
      </c>
      <c r="F10547" s="1" t="s">
        <v>416</v>
      </c>
      <c r="G10547" s="1" t="s">
        <v>236</v>
      </c>
      <c r="H10547" s="1">
        <v>2017</v>
      </c>
      <c r="I10547" s="60">
        <f>VLOOKUP(H10547,PROCV!E$33:F$44,2,0)</f>
        <v>1</v>
      </c>
      <c r="J10547" s="71">
        <v>68270</v>
      </c>
      <c r="K10547" s="44">
        <f t="shared" si="164"/>
        <v>68270</v>
      </c>
    </row>
    <row r="10548" spans="1:11" ht="15" x14ac:dyDescent="0.25">
      <c r="A10548" s="43" t="s">
        <v>200</v>
      </c>
      <c r="B10548" s="1" t="s">
        <v>293</v>
      </c>
      <c r="C10548" s="1" t="s">
        <v>281</v>
      </c>
      <c r="D10548" s="1" t="s">
        <v>280</v>
      </c>
      <c r="E10548" s="45" t="str">
        <f>VLOOKUP(C10548,PROCV!E$50:G$126,3,0)</f>
        <v>Música</v>
      </c>
      <c r="F10548" s="1" t="s">
        <v>416</v>
      </c>
      <c r="G10548" s="1" t="s">
        <v>236</v>
      </c>
      <c r="H10548" s="1">
        <v>2017</v>
      </c>
      <c r="I10548" s="60">
        <f>VLOOKUP(H10548,PROCV!E$33:F$44,2,0)</f>
        <v>1</v>
      </c>
      <c r="J10548" s="71">
        <v>6080</v>
      </c>
      <c r="K10548" s="44">
        <f t="shared" si="164"/>
        <v>6080</v>
      </c>
    </row>
    <row r="10549" spans="1:11" ht="15" x14ac:dyDescent="0.25">
      <c r="A10549" s="43" t="s">
        <v>200</v>
      </c>
      <c r="B10549" s="1" t="s">
        <v>293</v>
      </c>
      <c r="C10549" s="1" t="s">
        <v>277</v>
      </c>
      <c r="D10549" s="1" t="s">
        <v>276</v>
      </c>
      <c r="E10549" s="45" t="str">
        <f>VLOOKUP(C10549,PROCV!E$50:G$126,3,0)</f>
        <v>Editorial</v>
      </c>
      <c r="F10549" s="1" t="s">
        <v>416</v>
      </c>
      <c r="G10549" s="1" t="s">
        <v>236</v>
      </c>
      <c r="H10549" s="1">
        <v>2017</v>
      </c>
      <c r="I10549" s="60">
        <f>VLOOKUP(H10549,PROCV!E$33:F$44,2,0)</f>
        <v>1</v>
      </c>
      <c r="J10549" s="71">
        <v>20705</v>
      </c>
      <c r="K10549" s="44">
        <f t="shared" si="164"/>
        <v>20705</v>
      </c>
    </row>
    <row r="10550" spans="1:11" ht="15" x14ac:dyDescent="0.25">
      <c r="A10550" s="43" t="s">
        <v>200</v>
      </c>
      <c r="B10550" s="1" t="s">
        <v>293</v>
      </c>
      <c r="C10550" s="1" t="s">
        <v>273</v>
      </c>
      <c r="D10550" s="1" t="s">
        <v>272</v>
      </c>
      <c r="E10550" s="45" t="str">
        <f>VLOOKUP(C10550,PROCV!E$50:G$126,3,0)</f>
        <v>Editorial</v>
      </c>
      <c r="F10550" s="1" t="s">
        <v>416</v>
      </c>
      <c r="G10550" s="1" t="s">
        <v>236</v>
      </c>
      <c r="H10550" s="1">
        <v>2017</v>
      </c>
      <c r="I10550" s="60">
        <f>VLOOKUP(H10550,PROCV!E$33:F$44,2,0)</f>
        <v>1</v>
      </c>
      <c r="J10550" s="71">
        <v>159223</v>
      </c>
      <c r="K10550" s="44">
        <f t="shared" si="164"/>
        <v>159223</v>
      </c>
    </row>
    <row r="10551" spans="1:11" ht="15" x14ac:dyDescent="0.25">
      <c r="A10551" s="43" t="s">
        <v>200</v>
      </c>
      <c r="B10551" s="1" t="s">
        <v>293</v>
      </c>
      <c r="C10551" s="1" t="s">
        <v>273</v>
      </c>
      <c r="D10551" s="1" t="s">
        <v>272</v>
      </c>
      <c r="E10551" s="45" t="str">
        <f>VLOOKUP(C10551,PROCV!E$50:G$126,3,0)</f>
        <v>Editorial</v>
      </c>
      <c r="F10551" s="1" t="s">
        <v>416</v>
      </c>
      <c r="G10551" s="1" t="s">
        <v>236</v>
      </c>
      <c r="H10551" s="1">
        <v>2017</v>
      </c>
      <c r="I10551" s="60">
        <f>VLOOKUP(H10551,PROCV!E$33:F$44,2,0)</f>
        <v>1</v>
      </c>
      <c r="J10551" s="71">
        <v>61820</v>
      </c>
      <c r="K10551" s="44">
        <f t="shared" si="164"/>
        <v>61820</v>
      </c>
    </row>
    <row r="10552" spans="1:11" ht="15" x14ac:dyDescent="0.25">
      <c r="A10552" s="43" t="s">
        <v>200</v>
      </c>
      <c r="B10552" s="1" t="s">
        <v>293</v>
      </c>
      <c r="C10552" s="1" t="s">
        <v>273</v>
      </c>
      <c r="D10552" s="1" t="s">
        <v>272</v>
      </c>
      <c r="E10552" s="45" t="str">
        <f>VLOOKUP(C10552,PROCV!E$50:G$126,3,0)</f>
        <v>Editorial</v>
      </c>
      <c r="F10552" s="1" t="s">
        <v>416</v>
      </c>
      <c r="G10552" s="1" t="s">
        <v>236</v>
      </c>
      <c r="H10552" s="1">
        <v>2017</v>
      </c>
      <c r="I10552" s="60">
        <f>VLOOKUP(H10552,PROCV!E$33:F$44,2,0)</f>
        <v>1</v>
      </c>
      <c r="J10552" s="71">
        <v>34541</v>
      </c>
      <c r="K10552" s="44">
        <f t="shared" si="164"/>
        <v>34541</v>
      </c>
    </row>
    <row r="10553" spans="1:11" ht="15" x14ac:dyDescent="0.25">
      <c r="A10553" s="43" t="s">
        <v>200</v>
      </c>
      <c r="B10553" s="1" t="s">
        <v>293</v>
      </c>
      <c r="C10553" s="1" t="s">
        <v>269</v>
      </c>
      <c r="D10553" s="1" t="s">
        <v>268</v>
      </c>
      <c r="E10553" s="45" t="str">
        <f>VLOOKUP(C10553,PROCV!E$50:G$126,3,0)</f>
        <v>NA</v>
      </c>
      <c r="F10553" s="1" t="s">
        <v>416</v>
      </c>
      <c r="G10553" s="1" t="s">
        <v>236</v>
      </c>
      <c r="H10553" s="1">
        <v>2017</v>
      </c>
      <c r="I10553" s="60">
        <f>VLOOKUP(H10553,PROCV!E$33:F$44,2,0)</f>
        <v>1</v>
      </c>
      <c r="J10553" s="71">
        <v>363818</v>
      </c>
      <c r="K10553" s="44">
        <f t="shared" si="164"/>
        <v>363818</v>
      </c>
    </row>
    <row r="10554" spans="1:11" ht="15" x14ac:dyDescent="0.25">
      <c r="A10554" s="43" t="s">
        <v>200</v>
      </c>
      <c r="B10554" s="1" t="s">
        <v>293</v>
      </c>
      <c r="C10554" s="1" t="s">
        <v>269</v>
      </c>
      <c r="D10554" s="1" t="s">
        <v>268</v>
      </c>
      <c r="E10554" s="45" t="str">
        <f>VLOOKUP(C10554,PROCV!E$50:G$126,3,0)</f>
        <v>NA</v>
      </c>
      <c r="F10554" s="1" t="s">
        <v>416</v>
      </c>
      <c r="G10554" s="1" t="s">
        <v>236</v>
      </c>
      <c r="H10554" s="1">
        <v>2017</v>
      </c>
      <c r="I10554" s="60">
        <f>VLOOKUP(H10554,PROCV!E$33:F$44,2,0)</f>
        <v>1</v>
      </c>
      <c r="J10554" s="71">
        <v>130301</v>
      </c>
      <c r="K10554" s="44">
        <f t="shared" si="164"/>
        <v>130301</v>
      </c>
    </row>
    <row r="10555" spans="1:11" ht="15" x14ac:dyDescent="0.25">
      <c r="A10555" s="43" t="s">
        <v>200</v>
      </c>
      <c r="B10555" s="1" t="s">
        <v>293</v>
      </c>
      <c r="C10555" s="1" t="s">
        <v>269</v>
      </c>
      <c r="D10555" s="1" t="s">
        <v>268</v>
      </c>
      <c r="E10555" s="45" t="str">
        <f>VLOOKUP(C10555,PROCV!E$50:G$126,3,0)</f>
        <v>NA</v>
      </c>
      <c r="F10555" s="1" t="s">
        <v>416</v>
      </c>
      <c r="G10555" s="1" t="s">
        <v>236</v>
      </c>
      <c r="H10555" s="1">
        <v>2017</v>
      </c>
      <c r="I10555" s="60">
        <f>VLOOKUP(H10555,PROCV!E$33:F$44,2,0)</f>
        <v>1</v>
      </c>
      <c r="J10555" s="71">
        <v>341193</v>
      </c>
      <c r="K10555" s="44">
        <f t="shared" si="164"/>
        <v>341193</v>
      </c>
    </row>
    <row r="10556" spans="1:11" ht="15" x14ac:dyDescent="0.25">
      <c r="A10556" s="43" t="s">
        <v>200</v>
      </c>
      <c r="B10556" s="1" t="s">
        <v>293</v>
      </c>
      <c r="C10556" s="1" t="s">
        <v>269</v>
      </c>
      <c r="D10556" s="1" t="s">
        <v>268</v>
      </c>
      <c r="E10556" s="45" t="str">
        <f>VLOOKUP(C10556,PROCV!E$50:G$126,3,0)</f>
        <v>NA</v>
      </c>
      <c r="F10556" s="1" t="s">
        <v>416</v>
      </c>
      <c r="G10556" s="1" t="s">
        <v>236</v>
      </c>
      <c r="H10556" s="1">
        <v>2017</v>
      </c>
      <c r="I10556" s="60">
        <f>VLOOKUP(H10556,PROCV!E$33:F$44,2,0)</f>
        <v>1</v>
      </c>
      <c r="J10556" s="71">
        <v>11279</v>
      </c>
      <c r="K10556" s="44">
        <f t="shared" si="164"/>
        <v>11279</v>
      </c>
    </row>
    <row r="10557" spans="1:11" ht="15" x14ac:dyDescent="0.25">
      <c r="A10557" s="43" t="s">
        <v>200</v>
      </c>
      <c r="B10557" s="1" t="s">
        <v>293</v>
      </c>
      <c r="C10557" s="1" t="s">
        <v>269</v>
      </c>
      <c r="D10557" s="1" t="s">
        <v>268</v>
      </c>
      <c r="E10557" s="45" t="str">
        <f>VLOOKUP(C10557,PROCV!E$50:G$126,3,0)</f>
        <v>NA</v>
      </c>
      <c r="F10557" s="1" t="s">
        <v>416</v>
      </c>
      <c r="G10557" s="1" t="s">
        <v>236</v>
      </c>
      <c r="H10557" s="1">
        <v>2017</v>
      </c>
      <c r="I10557" s="60">
        <f>VLOOKUP(H10557,PROCV!E$33:F$44,2,0)</f>
        <v>1</v>
      </c>
      <c r="J10557" s="71">
        <v>300000</v>
      </c>
      <c r="K10557" s="44">
        <f t="shared" si="164"/>
        <v>300000</v>
      </c>
    </row>
    <row r="10558" spans="1:11" ht="15" x14ac:dyDescent="0.25">
      <c r="A10558" s="43" t="s">
        <v>200</v>
      </c>
      <c r="B10558" s="1" t="s">
        <v>293</v>
      </c>
      <c r="C10558" s="1" t="s">
        <v>267</v>
      </c>
      <c r="D10558" s="1" t="s">
        <v>266</v>
      </c>
      <c r="E10558" s="45" t="str">
        <f>VLOOKUP(C10558,PROCV!E$50:G$126,3,0)</f>
        <v>Audiovisual</v>
      </c>
      <c r="F10558" s="1" t="s">
        <v>416</v>
      </c>
      <c r="G10558" s="1" t="s">
        <v>265</v>
      </c>
      <c r="H10558" s="1">
        <v>2017</v>
      </c>
      <c r="I10558" s="60">
        <f>VLOOKUP(H10558,PROCV!E$33:F$44,2,0)</f>
        <v>1</v>
      </c>
      <c r="J10558" s="71">
        <v>46521597</v>
      </c>
      <c r="K10558" s="44">
        <f t="shared" si="164"/>
        <v>46521597</v>
      </c>
    </row>
    <row r="10559" spans="1:11" ht="15" x14ac:dyDescent="0.25">
      <c r="A10559" s="43" t="s">
        <v>200</v>
      </c>
      <c r="B10559" s="1" t="s">
        <v>293</v>
      </c>
      <c r="C10559" s="1" t="s">
        <v>297</v>
      </c>
      <c r="D10559" s="1" t="s">
        <v>296</v>
      </c>
      <c r="E10559" s="45" t="str">
        <f>VLOOKUP(C10559,PROCV!E$50:G$126,3,0)</f>
        <v>Audiovisual</v>
      </c>
      <c r="F10559" s="1" t="s">
        <v>416</v>
      </c>
      <c r="G10559" s="1" t="s">
        <v>236</v>
      </c>
      <c r="H10559" s="1">
        <v>2017</v>
      </c>
      <c r="I10559" s="60">
        <f>VLOOKUP(H10559,PROCV!E$33:F$44,2,0)</f>
        <v>1</v>
      </c>
      <c r="J10559" s="71">
        <v>10000</v>
      </c>
      <c r="K10559" s="44">
        <f t="shared" si="164"/>
        <v>10000</v>
      </c>
    </row>
    <row r="10560" spans="1:11" ht="15" x14ac:dyDescent="0.25">
      <c r="A10560" s="43" t="s">
        <v>200</v>
      </c>
      <c r="B10560" s="1" t="s">
        <v>293</v>
      </c>
      <c r="C10560" s="1" t="s">
        <v>264</v>
      </c>
      <c r="D10560" s="1" t="s">
        <v>263</v>
      </c>
      <c r="E10560" s="45" t="str">
        <f>VLOOKUP(C10560,PROCV!E$50:G$126,3,0)</f>
        <v>Audiovisual</v>
      </c>
      <c r="F10560" s="1" t="s">
        <v>416</v>
      </c>
      <c r="G10560" s="1" t="s">
        <v>265</v>
      </c>
      <c r="H10560" s="1">
        <v>2017</v>
      </c>
      <c r="I10560" s="60">
        <f>VLOOKUP(H10560,PROCV!E$33:F$44,2,0)</f>
        <v>1</v>
      </c>
      <c r="J10560" s="71">
        <v>899000</v>
      </c>
      <c r="K10560" s="44">
        <f t="shared" si="164"/>
        <v>899000</v>
      </c>
    </row>
    <row r="10561" spans="1:11" ht="15" x14ac:dyDescent="0.25">
      <c r="A10561" s="43" t="s">
        <v>200</v>
      </c>
      <c r="B10561" s="1" t="s">
        <v>293</v>
      </c>
      <c r="C10561" s="1" t="s">
        <v>264</v>
      </c>
      <c r="D10561" s="1" t="s">
        <v>263</v>
      </c>
      <c r="E10561" s="45" t="str">
        <f>VLOOKUP(C10561,PROCV!E$50:G$126,3,0)</f>
        <v>Audiovisual</v>
      </c>
      <c r="F10561" s="1" t="s">
        <v>416</v>
      </c>
      <c r="G10561" s="1" t="s">
        <v>265</v>
      </c>
      <c r="H10561" s="1">
        <v>2017</v>
      </c>
      <c r="I10561" s="60">
        <f>VLOOKUP(H10561,PROCV!E$33:F$44,2,0)</f>
        <v>1</v>
      </c>
      <c r="J10561" s="71">
        <v>499000</v>
      </c>
      <c r="K10561" s="44">
        <f t="shared" si="164"/>
        <v>499000</v>
      </c>
    </row>
    <row r="10562" spans="1:11" ht="15" x14ac:dyDescent="0.25">
      <c r="A10562" s="43" t="s">
        <v>200</v>
      </c>
      <c r="B10562" s="1" t="s">
        <v>293</v>
      </c>
      <c r="C10562" s="1" t="s">
        <v>264</v>
      </c>
      <c r="D10562" s="1" t="s">
        <v>263</v>
      </c>
      <c r="E10562" s="45" t="str">
        <f>VLOOKUP(C10562,PROCV!E$50:G$126,3,0)</f>
        <v>Audiovisual</v>
      </c>
      <c r="F10562" s="1" t="s">
        <v>416</v>
      </c>
      <c r="G10562" s="1" t="s">
        <v>236</v>
      </c>
      <c r="H10562" s="1">
        <v>2017</v>
      </c>
      <c r="I10562" s="60">
        <f>VLOOKUP(H10562,PROCV!E$33:F$44,2,0)</f>
        <v>1</v>
      </c>
      <c r="J10562" s="71">
        <v>31949</v>
      </c>
      <c r="K10562" s="44">
        <f t="shared" si="164"/>
        <v>31949</v>
      </c>
    </row>
    <row r="10563" spans="1:11" ht="15" x14ac:dyDescent="0.25">
      <c r="A10563" s="43" t="s">
        <v>200</v>
      </c>
      <c r="B10563" s="1" t="s">
        <v>293</v>
      </c>
      <c r="C10563" s="1" t="s">
        <v>264</v>
      </c>
      <c r="D10563" s="1" t="s">
        <v>263</v>
      </c>
      <c r="E10563" s="45" t="str">
        <f>VLOOKUP(C10563,PROCV!E$50:G$126,3,0)</f>
        <v>Audiovisual</v>
      </c>
      <c r="F10563" s="1" t="s">
        <v>416</v>
      </c>
      <c r="G10563" s="1" t="s">
        <v>236</v>
      </c>
      <c r="H10563" s="1">
        <v>2017</v>
      </c>
      <c r="I10563" s="60">
        <f>VLOOKUP(H10563,PROCV!E$33:F$44,2,0)</f>
        <v>1</v>
      </c>
      <c r="J10563" s="71">
        <v>734553</v>
      </c>
      <c r="K10563" s="44">
        <f t="shared" ref="K10563:K10626" si="165">J10563*I10563</f>
        <v>734553</v>
      </c>
    </row>
    <row r="10564" spans="1:11" ht="15" x14ac:dyDescent="0.25">
      <c r="A10564" s="43" t="s">
        <v>200</v>
      </c>
      <c r="B10564" s="1" t="s">
        <v>293</v>
      </c>
      <c r="C10564" s="1" t="s">
        <v>256</v>
      </c>
      <c r="D10564" s="1" t="s">
        <v>255</v>
      </c>
      <c r="E10564" s="45" t="str">
        <f>VLOOKUP(C10564,PROCV!E$50:G$126,3,0)</f>
        <v>Audiovisual</v>
      </c>
      <c r="F10564" s="1" t="s">
        <v>416</v>
      </c>
      <c r="G10564" s="1" t="s">
        <v>236</v>
      </c>
      <c r="H10564" s="1">
        <v>2017</v>
      </c>
      <c r="I10564" s="60">
        <f>VLOOKUP(H10564,PROCV!E$33:F$44,2,0)</f>
        <v>1</v>
      </c>
      <c r="J10564" s="71">
        <v>62283</v>
      </c>
      <c r="K10564" s="44">
        <f t="shared" si="165"/>
        <v>62283</v>
      </c>
    </row>
    <row r="10565" spans="1:11" ht="15" x14ac:dyDescent="0.25">
      <c r="A10565" s="43" t="s">
        <v>200</v>
      </c>
      <c r="B10565" s="1" t="s">
        <v>293</v>
      </c>
      <c r="C10565" s="1" t="s">
        <v>254</v>
      </c>
      <c r="D10565" s="1" t="s">
        <v>253</v>
      </c>
      <c r="E10565" s="45" t="str">
        <f>VLOOKUP(C10565,PROCV!E$50:G$126,3,0)</f>
        <v>Música</v>
      </c>
      <c r="F10565" s="1" t="s">
        <v>416</v>
      </c>
      <c r="G10565" s="1" t="s">
        <v>236</v>
      </c>
      <c r="H10565" s="1">
        <v>2017</v>
      </c>
      <c r="I10565" s="60">
        <f>VLOOKUP(H10565,PROCV!E$33:F$44,2,0)</f>
        <v>1</v>
      </c>
      <c r="J10565" s="71">
        <v>22500</v>
      </c>
      <c r="K10565" s="44">
        <f t="shared" si="165"/>
        <v>22500</v>
      </c>
    </row>
    <row r="10566" spans="1:11" ht="15" x14ac:dyDescent="0.25">
      <c r="A10566" s="43" t="s">
        <v>200</v>
      </c>
      <c r="B10566" s="1" t="s">
        <v>293</v>
      </c>
      <c r="C10566" s="1" t="s">
        <v>252</v>
      </c>
      <c r="D10566" s="1" t="s">
        <v>251</v>
      </c>
      <c r="E10566" s="45" t="str">
        <f>VLOOKUP(C10566,PROCV!E$50:G$126,3,0)</f>
        <v>Audiovisual</v>
      </c>
      <c r="F10566" s="1" t="s">
        <v>416</v>
      </c>
      <c r="G10566" s="1" t="s">
        <v>236</v>
      </c>
      <c r="H10566" s="1">
        <v>2017</v>
      </c>
      <c r="I10566" s="60">
        <f>VLOOKUP(H10566,PROCV!E$33:F$44,2,0)</f>
        <v>1</v>
      </c>
      <c r="J10566" s="71">
        <v>1051902</v>
      </c>
      <c r="K10566" s="44">
        <f t="shared" si="165"/>
        <v>1051902</v>
      </c>
    </row>
    <row r="10567" spans="1:11" ht="15" x14ac:dyDescent="0.25">
      <c r="A10567" s="43" t="s">
        <v>200</v>
      </c>
      <c r="B10567" s="1" t="s">
        <v>293</v>
      </c>
      <c r="C10567" s="1" t="s">
        <v>252</v>
      </c>
      <c r="D10567" s="1" t="s">
        <v>251</v>
      </c>
      <c r="E10567" s="45" t="str">
        <f>VLOOKUP(C10567,PROCV!E$50:G$126,3,0)</f>
        <v>Audiovisual</v>
      </c>
      <c r="F10567" s="1" t="s">
        <v>416</v>
      </c>
      <c r="G10567" s="1" t="s">
        <v>236</v>
      </c>
      <c r="H10567" s="1">
        <v>2017</v>
      </c>
      <c r="I10567" s="60">
        <f>VLOOKUP(H10567,PROCV!E$33:F$44,2,0)</f>
        <v>1</v>
      </c>
      <c r="J10567" s="71">
        <v>350195</v>
      </c>
      <c r="K10567" s="44">
        <f t="shared" si="165"/>
        <v>350195</v>
      </c>
    </row>
    <row r="10568" spans="1:11" ht="15" x14ac:dyDescent="0.25">
      <c r="A10568" s="43" t="s">
        <v>200</v>
      </c>
      <c r="B10568" s="1" t="s">
        <v>293</v>
      </c>
      <c r="C10568" s="1" t="s">
        <v>252</v>
      </c>
      <c r="D10568" s="1" t="s">
        <v>251</v>
      </c>
      <c r="E10568" s="45" t="str">
        <f>VLOOKUP(C10568,PROCV!E$50:G$126,3,0)</f>
        <v>Audiovisual</v>
      </c>
      <c r="F10568" s="1" t="s">
        <v>416</v>
      </c>
      <c r="G10568" s="1" t="s">
        <v>236</v>
      </c>
      <c r="H10568" s="1">
        <v>2017</v>
      </c>
      <c r="I10568" s="60">
        <f>VLOOKUP(H10568,PROCV!E$33:F$44,2,0)</f>
        <v>1</v>
      </c>
      <c r="J10568" s="71">
        <v>3422</v>
      </c>
      <c r="K10568" s="44">
        <f t="shared" si="165"/>
        <v>3422</v>
      </c>
    </row>
    <row r="10569" spans="1:11" ht="15" x14ac:dyDescent="0.25">
      <c r="A10569" s="43" t="s">
        <v>200</v>
      </c>
      <c r="B10569" s="1" t="s">
        <v>293</v>
      </c>
      <c r="C10569" s="1" t="s">
        <v>250</v>
      </c>
      <c r="D10569" s="1" t="s">
        <v>249</v>
      </c>
      <c r="E10569" s="45" t="str">
        <f>VLOOKUP(C10569,PROCV!E$50:G$126,3,0)</f>
        <v>Audiovisual</v>
      </c>
      <c r="F10569" s="1" t="s">
        <v>416</v>
      </c>
      <c r="G10569" s="1" t="s">
        <v>236</v>
      </c>
      <c r="H10569" s="1">
        <v>2017</v>
      </c>
      <c r="I10569" s="60">
        <f>VLOOKUP(H10569,PROCV!E$33:F$44,2,0)</f>
        <v>1</v>
      </c>
      <c r="J10569" s="71">
        <v>22706</v>
      </c>
      <c r="K10569" s="44">
        <f t="shared" si="165"/>
        <v>22706</v>
      </c>
    </row>
    <row r="10570" spans="1:11" ht="15" x14ac:dyDescent="0.25">
      <c r="A10570" s="43" t="s">
        <v>200</v>
      </c>
      <c r="B10570" s="1" t="s">
        <v>293</v>
      </c>
      <c r="C10570" s="1" t="s">
        <v>352</v>
      </c>
      <c r="D10570" s="1" t="s">
        <v>351</v>
      </c>
      <c r="E10570" s="45" t="str">
        <f>VLOOKUP(C10570,PROCV!E$50:G$126,3,0)</f>
        <v>Audiovisual</v>
      </c>
      <c r="F10570" s="1" t="s">
        <v>416</v>
      </c>
      <c r="G10570" s="1" t="s">
        <v>236</v>
      </c>
      <c r="H10570" s="1">
        <v>2017</v>
      </c>
      <c r="I10570" s="60">
        <f>VLOOKUP(H10570,PROCV!E$33:F$44,2,0)</f>
        <v>1</v>
      </c>
      <c r="J10570" s="71">
        <v>228290</v>
      </c>
      <c r="K10570" s="44">
        <f t="shared" si="165"/>
        <v>228290</v>
      </c>
    </row>
    <row r="10571" spans="1:11" ht="15" x14ac:dyDescent="0.25">
      <c r="A10571" s="43" t="s">
        <v>200</v>
      </c>
      <c r="B10571" s="1" t="s">
        <v>293</v>
      </c>
      <c r="C10571" s="1" t="s">
        <v>295</v>
      </c>
      <c r="D10571" s="1" t="s">
        <v>294</v>
      </c>
      <c r="E10571" s="45" t="str">
        <f>VLOOKUP(C10571,PROCV!E$50:G$126,3,0)</f>
        <v>Educação e Criação em Artes</v>
      </c>
      <c r="F10571" s="1" t="s">
        <v>416</v>
      </c>
      <c r="G10571" s="1" t="s">
        <v>236</v>
      </c>
      <c r="H10571" s="1">
        <v>2017</v>
      </c>
      <c r="I10571" s="60">
        <f>VLOOKUP(H10571,PROCV!E$33:F$44,2,0)</f>
        <v>1</v>
      </c>
      <c r="J10571" s="71">
        <v>5101</v>
      </c>
      <c r="K10571" s="44">
        <f t="shared" si="165"/>
        <v>5101</v>
      </c>
    </row>
    <row r="10572" spans="1:11" ht="15" x14ac:dyDescent="0.25">
      <c r="A10572" s="43" t="s">
        <v>200</v>
      </c>
      <c r="B10572" s="1" t="s">
        <v>293</v>
      </c>
      <c r="C10572" s="1" t="s">
        <v>295</v>
      </c>
      <c r="D10572" s="1" t="s">
        <v>294</v>
      </c>
      <c r="E10572" s="45" t="str">
        <f>VLOOKUP(C10572,PROCV!E$50:G$126,3,0)</f>
        <v>Educação e Criação em Artes</v>
      </c>
      <c r="F10572" s="1" t="s">
        <v>416</v>
      </c>
      <c r="G10572" s="1" t="s">
        <v>236</v>
      </c>
      <c r="H10572" s="1">
        <v>2017</v>
      </c>
      <c r="I10572" s="60">
        <f>VLOOKUP(H10572,PROCV!E$33:F$44,2,0)</f>
        <v>1</v>
      </c>
      <c r="J10572" s="71">
        <v>45000</v>
      </c>
      <c r="K10572" s="44">
        <f t="shared" si="165"/>
        <v>45000</v>
      </c>
    </row>
    <row r="10573" spans="1:11" ht="15" x14ac:dyDescent="0.25">
      <c r="A10573" s="43" t="s">
        <v>200</v>
      </c>
      <c r="B10573" s="1" t="s">
        <v>293</v>
      </c>
      <c r="C10573" s="1" t="s">
        <v>248</v>
      </c>
      <c r="D10573" s="1" t="s">
        <v>247</v>
      </c>
      <c r="E10573" s="45" t="str">
        <f>VLOOKUP(C10573,PROCV!E$50:G$126,3,0)</f>
        <v>Educação e Criação em Artes</v>
      </c>
      <c r="F10573" s="1" t="s">
        <v>416</v>
      </c>
      <c r="G10573" s="1" t="s">
        <v>236</v>
      </c>
      <c r="H10573" s="1">
        <v>2017</v>
      </c>
      <c r="I10573" s="60">
        <f>VLOOKUP(H10573,PROCV!E$33:F$44,2,0)</f>
        <v>1</v>
      </c>
      <c r="J10573" s="71">
        <v>11111</v>
      </c>
      <c r="K10573" s="44">
        <f t="shared" si="165"/>
        <v>11111</v>
      </c>
    </row>
    <row r="10574" spans="1:11" ht="15" x14ac:dyDescent="0.25">
      <c r="A10574" s="43" t="s">
        <v>200</v>
      </c>
      <c r="B10574" s="1" t="s">
        <v>293</v>
      </c>
      <c r="C10574" s="1" t="s">
        <v>340</v>
      </c>
      <c r="D10574" s="1" t="s">
        <v>339</v>
      </c>
      <c r="E10574" s="45" t="str">
        <f>VLOOKUP(C10574,PROCV!E$50:G$126,3,0)</f>
        <v>Artes Cênicas e Espetáculos</v>
      </c>
      <c r="F10574" s="1" t="s">
        <v>416</v>
      </c>
      <c r="G10574" s="1" t="s">
        <v>236</v>
      </c>
      <c r="H10574" s="1">
        <v>2017</v>
      </c>
      <c r="I10574" s="60">
        <f>VLOOKUP(H10574,PROCV!E$33:F$44,2,0)</f>
        <v>1</v>
      </c>
      <c r="J10574" s="71">
        <v>10000</v>
      </c>
      <c r="K10574" s="44">
        <f t="shared" si="165"/>
        <v>10000</v>
      </c>
    </row>
    <row r="10575" spans="1:11" ht="15" x14ac:dyDescent="0.25">
      <c r="A10575" s="43" t="s">
        <v>200</v>
      </c>
      <c r="B10575" s="1" t="s">
        <v>293</v>
      </c>
      <c r="C10575" s="1" t="s">
        <v>246</v>
      </c>
      <c r="D10575" s="1" t="s">
        <v>245</v>
      </c>
      <c r="E10575" s="45" t="str">
        <f>VLOOKUP(C10575,PROCV!E$50:G$126,3,0)</f>
        <v>Artes Cênicas e Espetáculos</v>
      </c>
      <c r="F10575" s="1" t="s">
        <v>416</v>
      </c>
      <c r="G10575" s="1" t="s">
        <v>236</v>
      </c>
      <c r="H10575" s="1">
        <v>2017</v>
      </c>
      <c r="I10575" s="60">
        <f>VLOOKUP(H10575,PROCV!E$33:F$44,2,0)</f>
        <v>1</v>
      </c>
      <c r="J10575" s="71">
        <v>19714</v>
      </c>
      <c r="K10575" s="44">
        <f t="shared" si="165"/>
        <v>19714</v>
      </c>
    </row>
    <row r="10576" spans="1:11" ht="15" x14ac:dyDescent="0.25">
      <c r="A10576" s="43" t="s">
        <v>200</v>
      </c>
      <c r="B10576" s="1" t="s">
        <v>293</v>
      </c>
      <c r="C10576" s="1" t="s">
        <v>246</v>
      </c>
      <c r="D10576" s="1" t="s">
        <v>245</v>
      </c>
      <c r="E10576" s="45" t="str">
        <f>VLOOKUP(C10576,PROCV!E$50:G$126,3,0)</f>
        <v>Artes Cênicas e Espetáculos</v>
      </c>
      <c r="F10576" s="1" t="s">
        <v>416</v>
      </c>
      <c r="G10576" s="1" t="s">
        <v>236</v>
      </c>
      <c r="H10576" s="1">
        <v>2017</v>
      </c>
      <c r="I10576" s="60">
        <f>VLOOKUP(H10576,PROCV!E$33:F$44,2,0)</f>
        <v>1</v>
      </c>
      <c r="J10576" s="71">
        <v>32374</v>
      </c>
      <c r="K10576" s="44">
        <f t="shared" si="165"/>
        <v>32374</v>
      </c>
    </row>
    <row r="10577" spans="1:11" ht="15" x14ac:dyDescent="0.25">
      <c r="A10577" s="43" t="s">
        <v>200</v>
      </c>
      <c r="B10577" s="1" t="s">
        <v>293</v>
      </c>
      <c r="C10577" s="1" t="s">
        <v>246</v>
      </c>
      <c r="D10577" s="1" t="s">
        <v>245</v>
      </c>
      <c r="E10577" s="45" t="str">
        <f>VLOOKUP(C10577,PROCV!E$50:G$126,3,0)</f>
        <v>Artes Cênicas e Espetáculos</v>
      </c>
      <c r="F10577" s="1" t="s">
        <v>416</v>
      </c>
      <c r="G10577" s="1" t="s">
        <v>236</v>
      </c>
      <c r="H10577" s="1">
        <v>2017</v>
      </c>
      <c r="I10577" s="60">
        <f>VLOOKUP(H10577,PROCV!E$33:F$44,2,0)</f>
        <v>1</v>
      </c>
      <c r="J10577" s="71">
        <v>84747</v>
      </c>
      <c r="K10577" s="44">
        <f t="shared" si="165"/>
        <v>84747</v>
      </c>
    </row>
    <row r="10578" spans="1:11" ht="15" x14ac:dyDescent="0.25">
      <c r="A10578" s="43" t="s">
        <v>200</v>
      </c>
      <c r="B10578" s="1" t="s">
        <v>293</v>
      </c>
      <c r="C10578" s="1" t="s">
        <v>238</v>
      </c>
      <c r="D10578" s="1" t="s">
        <v>237</v>
      </c>
      <c r="E10578" s="45" t="str">
        <f>VLOOKUP(C10578,PROCV!E$50:G$126,3,0)</f>
        <v>Artes Cênicas e Espetáculos</v>
      </c>
      <c r="F10578" s="1" t="s">
        <v>416</v>
      </c>
      <c r="G10578" s="1" t="s">
        <v>236</v>
      </c>
      <c r="H10578" s="1">
        <v>2017</v>
      </c>
      <c r="I10578" s="60">
        <f>VLOOKUP(H10578,PROCV!E$33:F$44,2,0)</f>
        <v>1</v>
      </c>
      <c r="J10578" s="71">
        <v>20478</v>
      </c>
      <c r="K10578" s="44">
        <f t="shared" si="165"/>
        <v>20478</v>
      </c>
    </row>
    <row r="10579" spans="1:11" ht="15" x14ac:dyDescent="0.25">
      <c r="A10579" s="43" t="s">
        <v>200</v>
      </c>
      <c r="B10579" s="1" t="s">
        <v>293</v>
      </c>
      <c r="C10579" s="1" t="s">
        <v>330</v>
      </c>
      <c r="D10579" s="1" t="s">
        <v>329</v>
      </c>
      <c r="E10579" s="45" t="str">
        <f>VLOOKUP(C10579,PROCV!E$50:G$126,3,0)</f>
        <v>Educação e Criação em Artes</v>
      </c>
      <c r="F10579" s="1" t="s">
        <v>416</v>
      </c>
      <c r="G10579" s="1" t="s">
        <v>236</v>
      </c>
      <c r="H10579" s="1">
        <v>2017</v>
      </c>
      <c r="I10579" s="60">
        <f>VLOOKUP(H10579,PROCV!E$33:F$44,2,0)</f>
        <v>1</v>
      </c>
      <c r="J10579" s="71">
        <v>8000</v>
      </c>
      <c r="K10579" s="44">
        <f t="shared" si="165"/>
        <v>8000</v>
      </c>
    </row>
    <row r="10580" spans="1:11" ht="15" x14ac:dyDescent="0.25">
      <c r="A10580" s="43" t="s">
        <v>200</v>
      </c>
      <c r="B10580" s="1" t="s">
        <v>293</v>
      </c>
      <c r="C10580" s="1" t="s">
        <v>301</v>
      </c>
      <c r="D10580" s="1" t="s">
        <v>300</v>
      </c>
      <c r="E10580" s="45" t="str">
        <f>VLOOKUP(C10580,PROCV!E$50:G$126,3,0)</f>
        <v>Patrimônio</v>
      </c>
      <c r="F10580" s="1" t="s">
        <v>416</v>
      </c>
      <c r="G10580" s="1" t="s">
        <v>236</v>
      </c>
      <c r="H10580" s="1">
        <v>2017</v>
      </c>
      <c r="I10580" s="60">
        <f>VLOOKUP(H10580,PROCV!E$33:F$44,2,0)</f>
        <v>1</v>
      </c>
      <c r="J10580" s="71">
        <v>7000000</v>
      </c>
      <c r="K10580" s="44">
        <f t="shared" si="165"/>
        <v>7000000</v>
      </c>
    </row>
    <row r="10581" spans="1:11" ht="15" x14ac:dyDescent="0.25">
      <c r="A10581" s="43" t="s">
        <v>200</v>
      </c>
      <c r="B10581" s="1" t="s">
        <v>293</v>
      </c>
      <c r="C10581" s="1" t="s">
        <v>311</v>
      </c>
      <c r="D10581" s="1" t="s">
        <v>310</v>
      </c>
      <c r="E10581" s="45" t="str">
        <f>VLOOKUP(C10581,PROCV!E$50:G$126,3,0)</f>
        <v>Artes Cênicas e Espetáculos</v>
      </c>
      <c r="F10581" s="1" t="s">
        <v>416</v>
      </c>
      <c r="G10581" s="1" t="s">
        <v>236</v>
      </c>
      <c r="H10581" s="1">
        <v>2017</v>
      </c>
      <c r="I10581" s="60">
        <f>VLOOKUP(H10581,PROCV!E$33:F$44,2,0)</f>
        <v>1</v>
      </c>
      <c r="J10581" s="71">
        <v>24816</v>
      </c>
      <c r="K10581" s="44">
        <f t="shared" si="165"/>
        <v>24816</v>
      </c>
    </row>
    <row r="10582" spans="1:11" ht="15" x14ac:dyDescent="0.25">
      <c r="A10582" s="43" t="s">
        <v>181</v>
      </c>
      <c r="B10582" s="1" t="s">
        <v>292</v>
      </c>
      <c r="C10582" s="1" t="s">
        <v>289</v>
      </c>
      <c r="D10582" s="1" t="s">
        <v>288</v>
      </c>
      <c r="E10582" s="45" t="str">
        <f>VLOOKUP(C10582,PROCV!E$50:G$126,3,0)</f>
        <v>Editorial</v>
      </c>
      <c r="F10582" s="1" t="s">
        <v>416</v>
      </c>
      <c r="G10582" s="1" t="s">
        <v>236</v>
      </c>
      <c r="H10582" s="1">
        <v>2017</v>
      </c>
      <c r="I10582" s="60">
        <f>VLOOKUP(H10582,PROCV!E$33:F$44,2,0)</f>
        <v>1</v>
      </c>
      <c r="J10582" s="71">
        <v>63236</v>
      </c>
      <c r="K10582" s="44">
        <f t="shared" si="165"/>
        <v>63236</v>
      </c>
    </row>
    <row r="10583" spans="1:11" ht="15" x14ac:dyDescent="0.25">
      <c r="A10583" s="43" t="s">
        <v>181</v>
      </c>
      <c r="B10583" s="1" t="s">
        <v>292</v>
      </c>
      <c r="C10583" s="1" t="s">
        <v>285</v>
      </c>
      <c r="D10583" s="1" t="s">
        <v>284</v>
      </c>
      <c r="E10583" s="45" t="str">
        <f>VLOOKUP(C10583,PROCV!E$50:G$126,3,0)</f>
        <v>Editorial</v>
      </c>
      <c r="F10583" s="1" t="s">
        <v>416</v>
      </c>
      <c r="G10583" s="1" t="s">
        <v>236</v>
      </c>
      <c r="H10583" s="1">
        <v>2017</v>
      </c>
      <c r="I10583" s="60">
        <f>VLOOKUP(H10583,PROCV!E$33:F$44,2,0)</f>
        <v>1</v>
      </c>
      <c r="J10583" s="71">
        <v>16435</v>
      </c>
      <c r="K10583" s="44">
        <f t="shared" si="165"/>
        <v>16435</v>
      </c>
    </row>
    <row r="10584" spans="1:11" ht="15" x14ac:dyDescent="0.25">
      <c r="A10584" s="43" t="s">
        <v>181</v>
      </c>
      <c r="B10584" s="1" t="s">
        <v>292</v>
      </c>
      <c r="C10584" s="1" t="s">
        <v>252</v>
      </c>
      <c r="D10584" s="1" t="s">
        <v>251</v>
      </c>
      <c r="E10584" s="45" t="str">
        <f>VLOOKUP(C10584,PROCV!E$50:G$126,3,0)</f>
        <v>Audiovisual</v>
      </c>
      <c r="F10584" s="1" t="s">
        <v>416</v>
      </c>
      <c r="G10584" s="1" t="s">
        <v>236</v>
      </c>
      <c r="H10584" s="1">
        <v>2017</v>
      </c>
      <c r="I10584" s="60">
        <f>VLOOKUP(H10584,PROCV!E$33:F$44,2,0)</f>
        <v>1</v>
      </c>
      <c r="J10584" s="71">
        <v>26678</v>
      </c>
      <c r="K10584" s="44">
        <f t="shared" si="165"/>
        <v>26678</v>
      </c>
    </row>
    <row r="10585" spans="1:11" ht="15" x14ac:dyDescent="0.25">
      <c r="A10585" s="43" t="s">
        <v>181</v>
      </c>
      <c r="B10585" s="1" t="s">
        <v>292</v>
      </c>
      <c r="C10585" s="1" t="s">
        <v>246</v>
      </c>
      <c r="D10585" s="1" t="s">
        <v>245</v>
      </c>
      <c r="E10585" s="45" t="str">
        <f>VLOOKUP(C10585,PROCV!E$50:G$126,3,0)</f>
        <v>Artes Cênicas e Espetáculos</v>
      </c>
      <c r="F10585" s="1" t="s">
        <v>416</v>
      </c>
      <c r="G10585" s="1" t="s">
        <v>236</v>
      </c>
      <c r="H10585" s="1">
        <v>2017</v>
      </c>
      <c r="I10585" s="60">
        <f>VLOOKUP(H10585,PROCV!E$33:F$44,2,0)</f>
        <v>1</v>
      </c>
      <c r="J10585" s="71">
        <v>73776</v>
      </c>
      <c r="K10585" s="44">
        <f t="shared" si="165"/>
        <v>73776</v>
      </c>
    </row>
    <row r="10586" spans="1:11" ht="15" x14ac:dyDescent="0.25">
      <c r="A10586" s="43" t="s">
        <v>194</v>
      </c>
      <c r="B10586" s="1" t="s">
        <v>242</v>
      </c>
      <c r="C10586" s="1" t="s">
        <v>291</v>
      </c>
      <c r="D10586" s="1" t="s">
        <v>290</v>
      </c>
      <c r="E10586" s="45" t="str">
        <f>VLOOKUP(C10586,PROCV!E$50:G$126,3,0)</f>
        <v>NA</v>
      </c>
      <c r="F10586" s="1" t="s">
        <v>416</v>
      </c>
      <c r="G10586" s="1" t="s">
        <v>236</v>
      </c>
      <c r="H10586" s="1">
        <v>2017</v>
      </c>
      <c r="I10586" s="60">
        <f>VLOOKUP(H10586,PROCV!E$33:F$44,2,0)</f>
        <v>1</v>
      </c>
      <c r="J10586" s="71">
        <v>77292</v>
      </c>
      <c r="K10586" s="44">
        <f t="shared" si="165"/>
        <v>77292</v>
      </c>
    </row>
    <row r="10587" spans="1:11" ht="15" x14ac:dyDescent="0.25">
      <c r="A10587" s="43" t="s">
        <v>194</v>
      </c>
      <c r="B10587" s="1" t="s">
        <v>242</v>
      </c>
      <c r="C10587" s="1" t="s">
        <v>291</v>
      </c>
      <c r="D10587" s="1" t="s">
        <v>290</v>
      </c>
      <c r="E10587" s="45" t="str">
        <f>VLOOKUP(C10587,PROCV!E$50:G$126,3,0)</f>
        <v>NA</v>
      </c>
      <c r="F10587" s="1" t="s">
        <v>416</v>
      </c>
      <c r="G10587" s="1" t="s">
        <v>236</v>
      </c>
      <c r="H10587" s="1">
        <v>2017</v>
      </c>
      <c r="I10587" s="60">
        <f>VLOOKUP(H10587,PROCV!E$33:F$44,2,0)</f>
        <v>1</v>
      </c>
      <c r="J10587" s="71">
        <v>724846</v>
      </c>
      <c r="K10587" s="44">
        <f t="shared" si="165"/>
        <v>724846</v>
      </c>
    </row>
    <row r="10588" spans="1:11" ht="15" x14ac:dyDescent="0.25">
      <c r="A10588" s="43" t="s">
        <v>194</v>
      </c>
      <c r="B10588" s="1" t="s">
        <v>242</v>
      </c>
      <c r="C10588" s="1" t="s">
        <v>291</v>
      </c>
      <c r="D10588" s="1" t="s">
        <v>290</v>
      </c>
      <c r="E10588" s="45" t="str">
        <f>VLOOKUP(C10588,PROCV!E$50:G$126,3,0)</f>
        <v>NA</v>
      </c>
      <c r="F10588" s="1" t="s">
        <v>416</v>
      </c>
      <c r="G10588" s="1" t="s">
        <v>236</v>
      </c>
      <c r="H10588" s="1">
        <v>2017</v>
      </c>
      <c r="I10588" s="60">
        <f>VLOOKUP(H10588,PROCV!E$33:F$44,2,0)</f>
        <v>1</v>
      </c>
      <c r="J10588" s="71">
        <v>419613</v>
      </c>
      <c r="K10588" s="44">
        <f t="shared" si="165"/>
        <v>419613</v>
      </c>
    </row>
    <row r="10589" spans="1:11" ht="15" x14ac:dyDescent="0.25">
      <c r="A10589" s="43" t="s">
        <v>194</v>
      </c>
      <c r="B10589" s="1" t="s">
        <v>242</v>
      </c>
      <c r="C10589" s="1" t="s">
        <v>291</v>
      </c>
      <c r="D10589" s="1" t="s">
        <v>290</v>
      </c>
      <c r="E10589" s="45" t="str">
        <f>VLOOKUP(C10589,PROCV!E$50:G$126,3,0)</f>
        <v>NA</v>
      </c>
      <c r="F10589" s="1" t="s">
        <v>416</v>
      </c>
      <c r="G10589" s="1" t="s">
        <v>236</v>
      </c>
      <c r="H10589" s="1">
        <v>2017</v>
      </c>
      <c r="I10589" s="60">
        <f>VLOOKUP(H10589,PROCV!E$33:F$44,2,0)</f>
        <v>1</v>
      </c>
      <c r="J10589" s="71">
        <v>483250</v>
      </c>
      <c r="K10589" s="44">
        <f t="shared" si="165"/>
        <v>483250</v>
      </c>
    </row>
    <row r="10590" spans="1:11" ht="15" x14ac:dyDescent="0.25">
      <c r="A10590" s="43" t="s">
        <v>194</v>
      </c>
      <c r="B10590" s="1" t="s">
        <v>242</v>
      </c>
      <c r="C10590" s="1" t="s">
        <v>291</v>
      </c>
      <c r="D10590" s="1" t="s">
        <v>290</v>
      </c>
      <c r="E10590" s="45" t="str">
        <f>VLOOKUP(C10590,PROCV!E$50:G$126,3,0)</f>
        <v>NA</v>
      </c>
      <c r="F10590" s="1" t="s">
        <v>416</v>
      </c>
      <c r="G10590" s="1" t="s">
        <v>236</v>
      </c>
      <c r="H10590" s="1">
        <v>2017</v>
      </c>
      <c r="I10590" s="60">
        <f>VLOOKUP(H10590,PROCV!E$33:F$44,2,0)</f>
        <v>1</v>
      </c>
      <c r="J10590" s="71">
        <v>4355285</v>
      </c>
      <c r="K10590" s="44">
        <f t="shared" si="165"/>
        <v>4355285</v>
      </c>
    </row>
    <row r="10591" spans="1:11" ht="15" x14ac:dyDescent="0.25">
      <c r="A10591" s="43" t="s">
        <v>194</v>
      </c>
      <c r="B10591" s="1" t="s">
        <v>242</v>
      </c>
      <c r="C10591" s="1" t="s">
        <v>289</v>
      </c>
      <c r="D10591" s="1" t="s">
        <v>288</v>
      </c>
      <c r="E10591" s="45" t="str">
        <f>VLOOKUP(C10591,PROCV!E$50:G$126,3,0)</f>
        <v>Editorial</v>
      </c>
      <c r="F10591" s="1" t="s">
        <v>416</v>
      </c>
      <c r="G10591" s="1" t="s">
        <v>236</v>
      </c>
      <c r="H10591" s="1">
        <v>2017</v>
      </c>
      <c r="I10591" s="60">
        <f>VLOOKUP(H10591,PROCV!E$33:F$44,2,0)</f>
        <v>1</v>
      </c>
      <c r="J10591" s="71">
        <v>14579</v>
      </c>
      <c r="K10591" s="44">
        <f t="shared" si="165"/>
        <v>14579</v>
      </c>
    </row>
    <row r="10592" spans="1:11" ht="15" x14ac:dyDescent="0.25">
      <c r="A10592" s="43" t="s">
        <v>194</v>
      </c>
      <c r="B10592" s="1" t="s">
        <v>242</v>
      </c>
      <c r="C10592" s="1" t="s">
        <v>289</v>
      </c>
      <c r="D10592" s="1" t="s">
        <v>288</v>
      </c>
      <c r="E10592" s="45" t="str">
        <f>VLOOKUP(C10592,PROCV!E$50:G$126,3,0)</f>
        <v>Editorial</v>
      </c>
      <c r="F10592" s="1" t="s">
        <v>416</v>
      </c>
      <c r="G10592" s="1" t="s">
        <v>236</v>
      </c>
      <c r="H10592" s="1">
        <v>2017</v>
      </c>
      <c r="I10592" s="60">
        <f>VLOOKUP(H10592,PROCV!E$33:F$44,2,0)</f>
        <v>1</v>
      </c>
      <c r="J10592" s="71">
        <v>714308</v>
      </c>
      <c r="K10592" s="44">
        <f t="shared" si="165"/>
        <v>714308</v>
      </c>
    </row>
    <row r="10593" spans="1:11" ht="15" x14ac:dyDescent="0.25">
      <c r="A10593" s="43" t="s">
        <v>194</v>
      </c>
      <c r="B10593" s="1" t="s">
        <v>242</v>
      </c>
      <c r="C10593" s="1" t="s">
        <v>289</v>
      </c>
      <c r="D10593" s="1" t="s">
        <v>288</v>
      </c>
      <c r="E10593" s="45" t="str">
        <f>VLOOKUP(C10593,PROCV!E$50:G$126,3,0)</f>
        <v>Editorial</v>
      </c>
      <c r="F10593" s="1" t="s">
        <v>416</v>
      </c>
      <c r="G10593" s="1" t="s">
        <v>236</v>
      </c>
      <c r="H10593" s="1">
        <v>2017</v>
      </c>
      <c r="I10593" s="60">
        <f>VLOOKUP(H10593,PROCV!E$33:F$44,2,0)</f>
        <v>1</v>
      </c>
      <c r="J10593" s="71">
        <v>909028</v>
      </c>
      <c r="K10593" s="44">
        <f t="shared" si="165"/>
        <v>909028</v>
      </c>
    </row>
    <row r="10594" spans="1:11" ht="15" x14ac:dyDescent="0.25">
      <c r="A10594" s="43" t="s">
        <v>194</v>
      </c>
      <c r="B10594" s="1" t="s">
        <v>242</v>
      </c>
      <c r="C10594" s="1" t="s">
        <v>289</v>
      </c>
      <c r="D10594" s="1" t="s">
        <v>288</v>
      </c>
      <c r="E10594" s="45" t="str">
        <f>VLOOKUP(C10594,PROCV!E$50:G$126,3,0)</f>
        <v>Editorial</v>
      </c>
      <c r="F10594" s="1" t="s">
        <v>416</v>
      </c>
      <c r="G10594" s="1" t="s">
        <v>236</v>
      </c>
      <c r="H10594" s="1">
        <v>2017</v>
      </c>
      <c r="I10594" s="60">
        <f>VLOOKUP(H10594,PROCV!E$33:F$44,2,0)</f>
        <v>1</v>
      </c>
      <c r="J10594" s="71">
        <v>959865</v>
      </c>
      <c r="K10594" s="44">
        <f t="shared" si="165"/>
        <v>959865</v>
      </c>
    </row>
    <row r="10595" spans="1:11" ht="15" x14ac:dyDescent="0.25">
      <c r="A10595" s="43" t="s">
        <v>194</v>
      </c>
      <c r="B10595" s="1" t="s">
        <v>242</v>
      </c>
      <c r="C10595" s="1" t="s">
        <v>289</v>
      </c>
      <c r="D10595" s="1" t="s">
        <v>288</v>
      </c>
      <c r="E10595" s="45" t="str">
        <f>VLOOKUP(C10595,PROCV!E$50:G$126,3,0)</f>
        <v>Editorial</v>
      </c>
      <c r="F10595" s="1" t="s">
        <v>416</v>
      </c>
      <c r="G10595" s="1" t="s">
        <v>236</v>
      </c>
      <c r="H10595" s="1">
        <v>2017</v>
      </c>
      <c r="I10595" s="60">
        <f>VLOOKUP(H10595,PROCV!E$33:F$44,2,0)</f>
        <v>1</v>
      </c>
      <c r="J10595" s="71">
        <v>808705</v>
      </c>
      <c r="K10595" s="44">
        <f t="shared" si="165"/>
        <v>808705</v>
      </c>
    </row>
    <row r="10596" spans="1:11" ht="15" x14ac:dyDescent="0.25">
      <c r="A10596" s="43" t="s">
        <v>194</v>
      </c>
      <c r="B10596" s="1" t="s">
        <v>242</v>
      </c>
      <c r="C10596" s="1" t="s">
        <v>299</v>
      </c>
      <c r="D10596" s="1" t="s">
        <v>298</v>
      </c>
      <c r="E10596" s="45" t="str">
        <f>VLOOKUP(C10596,PROCV!E$50:G$126,3,0)</f>
        <v>NA</v>
      </c>
      <c r="F10596" s="1" t="s">
        <v>416</v>
      </c>
      <c r="G10596" s="1" t="s">
        <v>236</v>
      </c>
      <c r="H10596" s="1">
        <v>2017</v>
      </c>
      <c r="I10596" s="60">
        <f>VLOOKUP(H10596,PROCV!E$33:F$44,2,0)</f>
        <v>1</v>
      </c>
      <c r="J10596" s="71">
        <v>13134</v>
      </c>
      <c r="K10596" s="44">
        <f t="shared" si="165"/>
        <v>13134</v>
      </c>
    </row>
    <row r="10597" spans="1:11" ht="15" x14ac:dyDescent="0.25">
      <c r="A10597" s="43" t="s">
        <v>194</v>
      </c>
      <c r="B10597" s="1" t="s">
        <v>242</v>
      </c>
      <c r="C10597" s="1" t="s">
        <v>287</v>
      </c>
      <c r="D10597" s="1" t="s">
        <v>286</v>
      </c>
      <c r="E10597" s="45" t="str">
        <f>VLOOKUP(C10597,PROCV!E$50:G$126,3,0)</f>
        <v>Música</v>
      </c>
      <c r="F10597" s="1" t="s">
        <v>416</v>
      </c>
      <c r="G10597" s="1" t="s">
        <v>236</v>
      </c>
      <c r="H10597" s="1">
        <v>2017</v>
      </c>
      <c r="I10597" s="60">
        <f>VLOOKUP(H10597,PROCV!E$33:F$44,2,0)</f>
        <v>1</v>
      </c>
      <c r="J10597" s="71">
        <v>1233</v>
      </c>
      <c r="K10597" s="44">
        <f t="shared" si="165"/>
        <v>1233</v>
      </c>
    </row>
    <row r="10598" spans="1:11" ht="15" x14ac:dyDescent="0.25">
      <c r="A10598" s="43" t="s">
        <v>194</v>
      </c>
      <c r="B10598" s="1" t="s">
        <v>242</v>
      </c>
      <c r="C10598" s="1" t="s">
        <v>287</v>
      </c>
      <c r="D10598" s="1" t="s">
        <v>286</v>
      </c>
      <c r="E10598" s="45" t="str">
        <f>VLOOKUP(C10598,PROCV!E$50:G$126,3,0)</f>
        <v>Música</v>
      </c>
      <c r="F10598" s="1" t="s">
        <v>416</v>
      </c>
      <c r="G10598" s="1" t="s">
        <v>236</v>
      </c>
      <c r="H10598" s="1">
        <v>2017</v>
      </c>
      <c r="I10598" s="60">
        <f>VLOOKUP(H10598,PROCV!E$33:F$44,2,0)</f>
        <v>1</v>
      </c>
      <c r="J10598" s="71">
        <v>51238</v>
      </c>
      <c r="K10598" s="44">
        <f t="shared" si="165"/>
        <v>51238</v>
      </c>
    </row>
    <row r="10599" spans="1:11" ht="15" x14ac:dyDescent="0.25">
      <c r="A10599" s="43" t="s">
        <v>194</v>
      </c>
      <c r="B10599" s="1" t="s">
        <v>242</v>
      </c>
      <c r="C10599" s="1" t="s">
        <v>287</v>
      </c>
      <c r="D10599" s="1" t="s">
        <v>286</v>
      </c>
      <c r="E10599" s="45" t="str">
        <f>VLOOKUP(C10599,PROCV!E$50:G$126,3,0)</f>
        <v>Música</v>
      </c>
      <c r="F10599" s="1" t="s">
        <v>416</v>
      </c>
      <c r="G10599" s="1" t="s">
        <v>236</v>
      </c>
      <c r="H10599" s="1">
        <v>2017</v>
      </c>
      <c r="I10599" s="60">
        <f>VLOOKUP(H10599,PROCV!E$33:F$44,2,0)</f>
        <v>1</v>
      </c>
      <c r="J10599" s="71">
        <v>125000</v>
      </c>
      <c r="K10599" s="44">
        <f t="shared" si="165"/>
        <v>125000</v>
      </c>
    </row>
    <row r="10600" spans="1:11" ht="15" x14ac:dyDescent="0.25">
      <c r="A10600" s="43" t="s">
        <v>194</v>
      </c>
      <c r="B10600" s="1" t="s">
        <v>242</v>
      </c>
      <c r="C10600" s="1" t="s">
        <v>287</v>
      </c>
      <c r="D10600" s="1" t="s">
        <v>286</v>
      </c>
      <c r="E10600" s="45" t="str">
        <f>VLOOKUP(C10600,PROCV!E$50:G$126,3,0)</f>
        <v>Música</v>
      </c>
      <c r="F10600" s="1" t="s">
        <v>416</v>
      </c>
      <c r="G10600" s="1" t="s">
        <v>236</v>
      </c>
      <c r="H10600" s="1">
        <v>2017</v>
      </c>
      <c r="I10600" s="60">
        <f>VLOOKUP(H10600,PROCV!E$33:F$44,2,0)</f>
        <v>1</v>
      </c>
      <c r="J10600" s="71">
        <v>260884</v>
      </c>
      <c r="K10600" s="44">
        <f t="shared" si="165"/>
        <v>260884</v>
      </c>
    </row>
    <row r="10601" spans="1:11" ht="15" x14ac:dyDescent="0.25">
      <c r="A10601" s="43" t="s">
        <v>194</v>
      </c>
      <c r="B10601" s="1" t="s">
        <v>242</v>
      </c>
      <c r="C10601" s="1" t="s">
        <v>287</v>
      </c>
      <c r="D10601" s="1" t="s">
        <v>286</v>
      </c>
      <c r="E10601" s="45" t="str">
        <f>VLOOKUP(C10601,PROCV!E$50:G$126,3,0)</f>
        <v>Música</v>
      </c>
      <c r="F10601" s="1" t="s">
        <v>416</v>
      </c>
      <c r="G10601" s="1" t="s">
        <v>236</v>
      </c>
      <c r="H10601" s="1">
        <v>2017</v>
      </c>
      <c r="I10601" s="60">
        <f>VLOOKUP(H10601,PROCV!E$33:F$44,2,0)</f>
        <v>1</v>
      </c>
      <c r="J10601" s="71">
        <v>3011</v>
      </c>
      <c r="K10601" s="44">
        <f t="shared" si="165"/>
        <v>3011</v>
      </c>
    </row>
    <row r="10602" spans="1:11" ht="15" x14ac:dyDescent="0.25">
      <c r="A10602" s="43" t="s">
        <v>194</v>
      </c>
      <c r="B10602" s="1" t="s">
        <v>242</v>
      </c>
      <c r="C10602" s="1" t="s">
        <v>287</v>
      </c>
      <c r="D10602" s="1" t="s">
        <v>286</v>
      </c>
      <c r="E10602" s="45" t="str">
        <f>VLOOKUP(C10602,PROCV!E$50:G$126,3,0)</f>
        <v>Música</v>
      </c>
      <c r="F10602" s="1" t="s">
        <v>416</v>
      </c>
      <c r="G10602" s="1" t="s">
        <v>236</v>
      </c>
      <c r="H10602" s="1">
        <v>2017</v>
      </c>
      <c r="I10602" s="60">
        <f>VLOOKUP(H10602,PROCV!E$33:F$44,2,0)</f>
        <v>1</v>
      </c>
      <c r="J10602" s="71">
        <v>200000</v>
      </c>
      <c r="K10602" s="44">
        <f t="shared" si="165"/>
        <v>200000</v>
      </c>
    </row>
    <row r="10603" spans="1:11" ht="15" x14ac:dyDescent="0.25">
      <c r="A10603" s="43" t="s">
        <v>194</v>
      </c>
      <c r="B10603" s="1" t="s">
        <v>242</v>
      </c>
      <c r="C10603" s="1" t="s">
        <v>285</v>
      </c>
      <c r="D10603" s="1" t="s">
        <v>284</v>
      </c>
      <c r="E10603" s="45" t="str">
        <f>VLOOKUP(C10603,PROCV!E$50:G$126,3,0)</f>
        <v>Editorial</v>
      </c>
      <c r="F10603" s="1" t="s">
        <v>416</v>
      </c>
      <c r="G10603" s="1" t="s">
        <v>236</v>
      </c>
      <c r="H10603" s="1">
        <v>2017</v>
      </c>
      <c r="I10603" s="60">
        <f>VLOOKUP(H10603,PROCV!E$33:F$44,2,0)</f>
        <v>1</v>
      </c>
      <c r="J10603" s="1">
        <v>175</v>
      </c>
      <c r="K10603" s="44">
        <f t="shared" si="165"/>
        <v>175</v>
      </c>
    </row>
    <row r="10604" spans="1:11" ht="15" x14ac:dyDescent="0.25">
      <c r="A10604" s="43" t="s">
        <v>194</v>
      </c>
      <c r="B10604" s="1" t="s">
        <v>242</v>
      </c>
      <c r="C10604" s="1" t="s">
        <v>285</v>
      </c>
      <c r="D10604" s="1" t="s">
        <v>284</v>
      </c>
      <c r="E10604" s="45" t="str">
        <f>VLOOKUP(C10604,PROCV!E$50:G$126,3,0)</f>
        <v>Editorial</v>
      </c>
      <c r="F10604" s="1" t="s">
        <v>416</v>
      </c>
      <c r="G10604" s="1" t="s">
        <v>236</v>
      </c>
      <c r="H10604" s="1">
        <v>2017</v>
      </c>
      <c r="I10604" s="60">
        <f>VLOOKUP(H10604,PROCV!E$33:F$44,2,0)</f>
        <v>1</v>
      </c>
      <c r="J10604" s="71">
        <v>41454</v>
      </c>
      <c r="K10604" s="44">
        <f t="shared" si="165"/>
        <v>41454</v>
      </c>
    </row>
    <row r="10605" spans="1:11" ht="15" x14ac:dyDescent="0.25">
      <c r="A10605" s="43" t="s">
        <v>194</v>
      </c>
      <c r="B10605" s="1" t="s">
        <v>242</v>
      </c>
      <c r="C10605" s="1" t="s">
        <v>285</v>
      </c>
      <c r="D10605" s="1" t="s">
        <v>284</v>
      </c>
      <c r="E10605" s="45" t="str">
        <f>VLOOKUP(C10605,PROCV!E$50:G$126,3,0)</f>
        <v>Editorial</v>
      </c>
      <c r="F10605" s="1" t="s">
        <v>416</v>
      </c>
      <c r="G10605" s="1" t="s">
        <v>236</v>
      </c>
      <c r="H10605" s="1">
        <v>2017</v>
      </c>
      <c r="I10605" s="60">
        <f>VLOOKUP(H10605,PROCV!E$33:F$44,2,0)</f>
        <v>1</v>
      </c>
      <c r="J10605" s="71">
        <v>612458</v>
      </c>
      <c r="K10605" s="44">
        <f t="shared" si="165"/>
        <v>612458</v>
      </c>
    </row>
    <row r="10606" spans="1:11" ht="15" x14ac:dyDescent="0.25">
      <c r="A10606" s="43" t="s">
        <v>194</v>
      </c>
      <c r="B10606" s="1" t="s">
        <v>242</v>
      </c>
      <c r="C10606" s="1" t="s">
        <v>285</v>
      </c>
      <c r="D10606" s="1" t="s">
        <v>284</v>
      </c>
      <c r="E10606" s="45" t="str">
        <f>VLOOKUP(C10606,PROCV!E$50:G$126,3,0)</f>
        <v>Editorial</v>
      </c>
      <c r="F10606" s="1" t="s">
        <v>416</v>
      </c>
      <c r="G10606" s="1" t="s">
        <v>236</v>
      </c>
      <c r="H10606" s="1">
        <v>2017</v>
      </c>
      <c r="I10606" s="60">
        <f>VLOOKUP(H10606,PROCV!E$33:F$44,2,0)</f>
        <v>1</v>
      </c>
      <c r="J10606" s="71">
        <v>98700</v>
      </c>
      <c r="K10606" s="44">
        <f t="shared" si="165"/>
        <v>98700</v>
      </c>
    </row>
    <row r="10607" spans="1:11" ht="15" x14ac:dyDescent="0.25">
      <c r="A10607" s="43" t="s">
        <v>194</v>
      </c>
      <c r="B10607" s="1" t="s">
        <v>242</v>
      </c>
      <c r="C10607" s="1" t="s">
        <v>285</v>
      </c>
      <c r="D10607" s="1" t="s">
        <v>284</v>
      </c>
      <c r="E10607" s="45" t="str">
        <f>VLOOKUP(C10607,PROCV!E$50:G$126,3,0)</f>
        <v>Editorial</v>
      </c>
      <c r="F10607" s="1" t="s">
        <v>416</v>
      </c>
      <c r="G10607" s="1" t="s">
        <v>236</v>
      </c>
      <c r="H10607" s="1">
        <v>2017</v>
      </c>
      <c r="I10607" s="60">
        <f>VLOOKUP(H10607,PROCV!E$33:F$44,2,0)</f>
        <v>1</v>
      </c>
      <c r="J10607" s="71">
        <v>527517</v>
      </c>
      <c r="K10607" s="44">
        <f t="shared" si="165"/>
        <v>527517</v>
      </c>
    </row>
    <row r="10608" spans="1:11" ht="15" x14ac:dyDescent="0.25">
      <c r="A10608" s="43" t="s">
        <v>194</v>
      </c>
      <c r="B10608" s="1" t="s">
        <v>242</v>
      </c>
      <c r="C10608" s="1" t="s">
        <v>285</v>
      </c>
      <c r="D10608" s="1" t="s">
        <v>284</v>
      </c>
      <c r="E10608" s="45" t="str">
        <f>VLOOKUP(C10608,PROCV!E$50:G$126,3,0)</f>
        <v>Editorial</v>
      </c>
      <c r="F10608" s="1" t="s">
        <v>416</v>
      </c>
      <c r="G10608" s="1" t="s">
        <v>236</v>
      </c>
      <c r="H10608" s="1">
        <v>2017</v>
      </c>
      <c r="I10608" s="60">
        <f>VLOOKUP(H10608,PROCV!E$33:F$44,2,0)</f>
        <v>1</v>
      </c>
      <c r="J10608" s="71">
        <v>5772</v>
      </c>
      <c r="K10608" s="44">
        <f t="shared" si="165"/>
        <v>5772</v>
      </c>
    </row>
    <row r="10609" spans="1:11" ht="15" x14ac:dyDescent="0.25">
      <c r="A10609" s="43" t="s">
        <v>194</v>
      </c>
      <c r="B10609" s="1" t="s">
        <v>242</v>
      </c>
      <c r="C10609" s="1" t="s">
        <v>285</v>
      </c>
      <c r="D10609" s="1" t="s">
        <v>284</v>
      </c>
      <c r="E10609" s="45" t="str">
        <f>VLOOKUP(C10609,PROCV!E$50:G$126,3,0)</f>
        <v>Editorial</v>
      </c>
      <c r="F10609" s="1" t="s">
        <v>416</v>
      </c>
      <c r="G10609" s="1" t="s">
        <v>236</v>
      </c>
      <c r="H10609" s="1">
        <v>2017</v>
      </c>
      <c r="I10609" s="60">
        <f>VLOOKUP(H10609,PROCV!E$33:F$44,2,0)</f>
        <v>1</v>
      </c>
      <c r="J10609" s="71">
        <v>15635560</v>
      </c>
      <c r="K10609" s="44">
        <f t="shared" si="165"/>
        <v>15635560</v>
      </c>
    </row>
    <row r="10610" spans="1:11" ht="15" x14ac:dyDescent="0.25">
      <c r="A10610" s="43" t="s">
        <v>194</v>
      </c>
      <c r="B10610" s="1" t="s">
        <v>242</v>
      </c>
      <c r="C10610" s="1" t="s">
        <v>285</v>
      </c>
      <c r="D10610" s="1" t="s">
        <v>284</v>
      </c>
      <c r="E10610" s="45" t="str">
        <f>VLOOKUP(C10610,PROCV!E$50:G$126,3,0)</f>
        <v>Editorial</v>
      </c>
      <c r="F10610" s="1" t="s">
        <v>416</v>
      </c>
      <c r="G10610" s="1" t="s">
        <v>236</v>
      </c>
      <c r="H10610" s="1">
        <v>2017</v>
      </c>
      <c r="I10610" s="60">
        <f>VLOOKUP(H10610,PROCV!E$33:F$44,2,0)</f>
        <v>1</v>
      </c>
      <c r="J10610" s="71">
        <v>20692</v>
      </c>
      <c r="K10610" s="44">
        <f t="shared" si="165"/>
        <v>20692</v>
      </c>
    </row>
    <row r="10611" spans="1:11" ht="15" x14ac:dyDescent="0.25">
      <c r="A10611" s="43" t="s">
        <v>194</v>
      </c>
      <c r="B10611" s="1" t="s">
        <v>242</v>
      </c>
      <c r="C10611" s="1" t="s">
        <v>285</v>
      </c>
      <c r="D10611" s="1" t="s">
        <v>284</v>
      </c>
      <c r="E10611" s="45" t="str">
        <f>VLOOKUP(C10611,PROCV!E$50:G$126,3,0)</f>
        <v>Editorial</v>
      </c>
      <c r="F10611" s="1" t="s">
        <v>416</v>
      </c>
      <c r="G10611" s="1" t="s">
        <v>236</v>
      </c>
      <c r="H10611" s="1">
        <v>2017</v>
      </c>
      <c r="I10611" s="60">
        <f>VLOOKUP(H10611,PROCV!E$33:F$44,2,0)</f>
        <v>1</v>
      </c>
      <c r="J10611" s="71">
        <v>34800</v>
      </c>
      <c r="K10611" s="44">
        <f t="shared" si="165"/>
        <v>34800</v>
      </c>
    </row>
    <row r="10612" spans="1:11" ht="15" x14ac:dyDescent="0.25">
      <c r="A10612" s="43" t="s">
        <v>194</v>
      </c>
      <c r="B10612" s="1" t="s">
        <v>242</v>
      </c>
      <c r="C10612" s="1" t="s">
        <v>283</v>
      </c>
      <c r="D10612" s="1" t="s">
        <v>282</v>
      </c>
      <c r="E10612" s="45" t="str">
        <f>VLOOKUP(C10612,PROCV!E$50:G$126,3,0)</f>
        <v>Editorial</v>
      </c>
      <c r="F10612" s="1" t="s">
        <v>416</v>
      </c>
      <c r="G10612" s="1" t="s">
        <v>236</v>
      </c>
      <c r="H10612" s="1">
        <v>2017</v>
      </c>
      <c r="I10612" s="60">
        <f>VLOOKUP(H10612,PROCV!E$33:F$44,2,0)</f>
        <v>1</v>
      </c>
      <c r="J10612" s="71">
        <v>11331</v>
      </c>
      <c r="K10612" s="44">
        <f t="shared" si="165"/>
        <v>11331</v>
      </c>
    </row>
    <row r="10613" spans="1:11" ht="15" x14ac:dyDescent="0.25">
      <c r="A10613" s="43" t="s">
        <v>194</v>
      </c>
      <c r="B10613" s="1" t="s">
        <v>242</v>
      </c>
      <c r="C10613" s="1" t="s">
        <v>283</v>
      </c>
      <c r="D10613" s="1" t="s">
        <v>282</v>
      </c>
      <c r="E10613" s="45" t="str">
        <f>VLOOKUP(C10613,PROCV!E$50:G$126,3,0)</f>
        <v>Editorial</v>
      </c>
      <c r="F10613" s="1" t="s">
        <v>416</v>
      </c>
      <c r="G10613" s="1" t="s">
        <v>236</v>
      </c>
      <c r="H10613" s="1">
        <v>2017</v>
      </c>
      <c r="I10613" s="60">
        <f>VLOOKUP(H10613,PROCV!E$33:F$44,2,0)</f>
        <v>1</v>
      </c>
      <c r="J10613" s="71">
        <v>64000</v>
      </c>
      <c r="K10613" s="44">
        <f t="shared" si="165"/>
        <v>64000</v>
      </c>
    </row>
    <row r="10614" spans="1:11" ht="15" x14ac:dyDescent="0.25">
      <c r="A10614" s="43" t="s">
        <v>194</v>
      </c>
      <c r="B10614" s="1" t="s">
        <v>242</v>
      </c>
      <c r="C10614" s="1" t="s">
        <v>283</v>
      </c>
      <c r="D10614" s="1" t="s">
        <v>282</v>
      </c>
      <c r="E10614" s="45" t="str">
        <f>VLOOKUP(C10614,PROCV!E$50:G$126,3,0)</f>
        <v>Editorial</v>
      </c>
      <c r="F10614" s="1" t="s">
        <v>416</v>
      </c>
      <c r="G10614" s="1" t="s">
        <v>236</v>
      </c>
      <c r="H10614" s="1">
        <v>2017</v>
      </c>
      <c r="I10614" s="60">
        <f>VLOOKUP(H10614,PROCV!E$33:F$44,2,0)</f>
        <v>1</v>
      </c>
      <c r="J10614" s="71">
        <v>56134</v>
      </c>
      <c r="K10614" s="44">
        <f t="shared" si="165"/>
        <v>56134</v>
      </c>
    </row>
    <row r="10615" spans="1:11" ht="15" x14ac:dyDescent="0.25">
      <c r="A10615" s="43" t="s">
        <v>194</v>
      </c>
      <c r="B10615" s="1" t="s">
        <v>242</v>
      </c>
      <c r="C10615" s="1" t="s">
        <v>283</v>
      </c>
      <c r="D10615" s="1" t="s">
        <v>282</v>
      </c>
      <c r="E10615" s="45" t="str">
        <f>VLOOKUP(C10615,PROCV!E$50:G$126,3,0)</f>
        <v>Editorial</v>
      </c>
      <c r="F10615" s="1" t="s">
        <v>416</v>
      </c>
      <c r="G10615" s="1" t="s">
        <v>236</v>
      </c>
      <c r="H10615" s="1">
        <v>2017</v>
      </c>
      <c r="I10615" s="60">
        <f>VLOOKUP(H10615,PROCV!E$33:F$44,2,0)</f>
        <v>1</v>
      </c>
      <c r="J10615" s="1">
        <v>55</v>
      </c>
      <c r="K10615" s="44">
        <f t="shared" si="165"/>
        <v>55</v>
      </c>
    </row>
    <row r="10616" spans="1:11" ht="15" x14ac:dyDescent="0.25">
      <c r="A10616" s="43" t="s">
        <v>194</v>
      </c>
      <c r="B10616" s="1" t="s">
        <v>242</v>
      </c>
      <c r="C10616" s="1" t="s">
        <v>281</v>
      </c>
      <c r="D10616" s="1" t="s">
        <v>280</v>
      </c>
      <c r="E10616" s="45" t="str">
        <f>VLOOKUP(C10616,PROCV!E$50:G$126,3,0)</f>
        <v>Música</v>
      </c>
      <c r="F10616" s="1" t="s">
        <v>416</v>
      </c>
      <c r="G10616" s="1" t="s">
        <v>236</v>
      </c>
      <c r="H10616" s="1">
        <v>2017</v>
      </c>
      <c r="I10616" s="60">
        <f>VLOOKUP(H10616,PROCV!E$33:F$44,2,0)</f>
        <v>1</v>
      </c>
      <c r="J10616" s="71">
        <v>13330</v>
      </c>
      <c r="K10616" s="44">
        <f t="shared" si="165"/>
        <v>13330</v>
      </c>
    </row>
    <row r="10617" spans="1:11" ht="15" x14ac:dyDescent="0.25">
      <c r="A10617" s="43" t="s">
        <v>194</v>
      </c>
      <c r="B10617" s="1" t="s">
        <v>242</v>
      </c>
      <c r="C10617" s="1" t="s">
        <v>281</v>
      </c>
      <c r="D10617" s="1" t="s">
        <v>280</v>
      </c>
      <c r="E10617" s="45" t="str">
        <f>VLOOKUP(C10617,PROCV!E$50:G$126,3,0)</f>
        <v>Música</v>
      </c>
      <c r="F10617" s="1" t="s">
        <v>416</v>
      </c>
      <c r="G10617" s="1" t="s">
        <v>236</v>
      </c>
      <c r="H10617" s="1">
        <v>2017</v>
      </c>
      <c r="I10617" s="60">
        <f>VLOOKUP(H10617,PROCV!E$33:F$44,2,0)</f>
        <v>1</v>
      </c>
      <c r="J10617" s="71">
        <v>55287</v>
      </c>
      <c r="K10617" s="44">
        <f t="shared" si="165"/>
        <v>55287</v>
      </c>
    </row>
    <row r="10618" spans="1:11" ht="15" x14ac:dyDescent="0.25">
      <c r="A10618" s="43" t="s">
        <v>194</v>
      </c>
      <c r="B10618" s="1" t="s">
        <v>242</v>
      </c>
      <c r="C10618" s="1" t="s">
        <v>281</v>
      </c>
      <c r="D10618" s="1" t="s">
        <v>280</v>
      </c>
      <c r="E10618" s="45" t="str">
        <f>VLOOKUP(C10618,PROCV!E$50:G$126,3,0)</f>
        <v>Música</v>
      </c>
      <c r="F10618" s="1" t="s">
        <v>416</v>
      </c>
      <c r="G10618" s="1" t="s">
        <v>236</v>
      </c>
      <c r="H10618" s="1">
        <v>2017</v>
      </c>
      <c r="I10618" s="60">
        <f>VLOOKUP(H10618,PROCV!E$33:F$44,2,0)</f>
        <v>1</v>
      </c>
      <c r="J10618" s="71">
        <v>41510</v>
      </c>
      <c r="K10618" s="44">
        <f t="shared" si="165"/>
        <v>41510</v>
      </c>
    </row>
    <row r="10619" spans="1:11" ht="15" x14ac:dyDescent="0.25">
      <c r="A10619" s="43" t="s">
        <v>194</v>
      </c>
      <c r="B10619" s="1" t="s">
        <v>242</v>
      </c>
      <c r="C10619" s="1" t="s">
        <v>281</v>
      </c>
      <c r="D10619" s="1" t="s">
        <v>280</v>
      </c>
      <c r="E10619" s="45" t="str">
        <f>VLOOKUP(C10619,PROCV!E$50:G$126,3,0)</f>
        <v>Música</v>
      </c>
      <c r="F10619" s="1" t="s">
        <v>416</v>
      </c>
      <c r="G10619" s="1" t="s">
        <v>236</v>
      </c>
      <c r="H10619" s="1">
        <v>2017</v>
      </c>
      <c r="I10619" s="60">
        <f>VLOOKUP(H10619,PROCV!E$33:F$44,2,0)</f>
        <v>1</v>
      </c>
      <c r="J10619" s="71">
        <v>125000</v>
      </c>
      <c r="K10619" s="44">
        <f t="shared" si="165"/>
        <v>125000</v>
      </c>
    </row>
    <row r="10620" spans="1:11" ht="15" x14ac:dyDescent="0.25">
      <c r="A10620" s="43" t="s">
        <v>194</v>
      </c>
      <c r="B10620" s="1" t="s">
        <v>242</v>
      </c>
      <c r="C10620" s="1" t="s">
        <v>279</v>
      </c>
      <c r="D10620" s="1" t="s">
        <v>278</v>
      </c>
      <c r="E10620" s="45" t="str">
        <f>VLOOKUP(C10620,PROCV!E$50:G$126,3,0)</f>
        <v>Editorial</v>
      </c>
      <c r="F10620" s="1" t="s">
        <v>416</v>
      </c>
      <c r="G10620" s="1" t="s">
        <v>236</v>
      </c>
      <c r="H10620" s="1">
        <v>2017</v>
      </c>
      <c r="I10620" s="60">
        <f>VLOOKUP(H10620,PROCV!E$33:F$44,2,0)</f>
        <v>1</v>
      </c>
      <c r="J10620" s="71">
        <v>45302</v>
      </c>
      <c r="K10620" s="44">
        <f t="shared" si="165"/>
        <v>45302</v>
      </c>
    </row>
    <row r="10621" spans="1:11" ht="15" x14ac:dyDescent="0.25">
      <c r="A10621" s="43" t="s">
        <v>194</v>
      </c>
      <c r="B10621" s="1" t="s">
        <v>242</v>
      </c>
      <c r="C10621" s="1" t="s">
        <v>279</v>
      </c>
      <c r="D10621" s="1" t="s">
        <v>278</v>
      </c>
      <c r="E10621" s="45" t="str">
        <f>VLOOKUP(C10621,PROCV!E$50:G$126,3,0)</f>
        <v>Editorial</v>
      </c>
      <c r="F10621" s="1" t="s">
        <v>416</v>
      </c>
      <c r="G10621" s="1" t="s">
        <v>236</v>
      </c>
      <c r="H10621" s="1">
        <v>2017</v>
      </c>
      <c r="I10621" s="60">
        <f>VLOOKUP(H10621,PROCV!E$33:F$44,2,0)</f>
        <v>1</v>
      </c>
      <c r="J10621" s="71">
        <v>181602</v>
      </c>
      <c r="K10621" s="44">
        <f t="shared" si="165"/>
        <v>181602</v>
      </c>
    </row>
    <row r="10622" spans="1:11" ht="15" x14ac:dyDescent="0.25">
      <c r="A10622" s="43" t="s">
        <v>194</v>
      </c>
      <c r="B10622" s="1" t="s">
        <v>242</v>
      </c>
      <c r="C10622" s="1" t="s">
        <v>279</v>
      </c>
      <c r="D10622" s="1" t="s">
        <v>278</v>
      </c>
      <c r="E10622" s="45" t="str">
        <f>VLOOKUP(C10622,PROCV!E$50:G$126,3,0)</f>
        <v>Editorial</v>
      </c>
      <c r="F10622" s="1" t="s">
        <v>416</v>
      </c>
      <c r="G10622" s="1" t="s">
        <v>236</v>
      </c>
      <c r="H10622" s="1">
        <v>2017</v>
      </c>
      <c r="I10622" s="60">
        <f>VLOOKUP(H10622,PROCV!E$33:F$44,2,0)</f>
        <v>1</v>
      </c>
      <c r="J10622" s="71">
        <v>101827</v>
      </c>
      <c r="K10622" s="44">
        <f t="shared" si="165"/>
        <v>101827</v>
      </c>
    </row>
    <row r="10623" spans="1:11" ht="15" x14ac:dyDescent="0.25">
      <c r="A10623" s="43" t="s">
        <v>194</v>
      </c>
      <c r="B10623" s="1" t="s">
        <v>242</v>
      </c>
      <c r="C10623" s="1" t="s">
        <v>279</v>
      </c>
      <c r="D10623" s="1" t="s">
        <v>278</v>
      </c>
      <c r="E10623" s="45" t="str">
        <f>VLOOKUP(C10623,PROCV!E$50:G$126,3,0)</f>
        <v>Editorial</v>
      </c>
      <c r="F10623" s="1" t="s">
        <v>416</v>
      </c>
      <c r="G10623" s="1" t="s">
        <v>236</v>
      </c>
      <c r="H10623" s="1">
        <v>2017</v>
      </c>
      <c r="I10623" s="60">
        <f>VLOOKUP(H10623,PROCV!E$33:F$44,2,0)</f>
        <v>1</v>
      </c>
      <c r="J10623" s="71">
        <v>985376</v>
      </c>
      <c r="K10623" s="44">
        <f t="shared" si="165"/>
        <v>985376</v>
      </c>
    </row>
    <row r="10624" spans="1:11" ht="15" x14ac:dyDescent="0.25">
      <c r="A10624" s="43" t="s">
        <v>194</v>
      </c>
      <c r="B10624" s="1" t="s">
        <v>242</v>
      </c>
      <c r="C10624" s="1" t="s">
        <v>279</v>
      </c>
      <c r="D10624" s="1" t="s">
        <v>278</v>
      </c>
      <c r="E10624" s="45" t="str">
        <f>VLOOKUP(C10624,PROCV!E$50:G$126,3,0)</f>
        <v>Editorial</v>
      </c>
      <c r="F10624" s="1" t="s">
        <v>416</v>
      </c>
      <c r="G10624" s="1" t="s">
        <v>236</v>
      </c>
      <c r="H10624" s="1">
        <v>2017</v>
      </c>
      <c r="I10624" s="60">
        <f>VLOOKUP(H10624,PROCV!E$33:F$44,2,0)</f>
        <v>1</v>
      </c>
      <c r="J10624" s="71">
        <v>263045</v>
      </c>
      <c r="K10624" s="44">
        <f t="shared" si="165"/>
        <v>263045</v>
      </c>
    </row>
    <row r="10625" spans="1:11" ht="15" x14ac:dyDescent="0.25">
      <c r="A10625" s="43" t="s">
        <v>194</v>
      </c>
      <c r="B10625" s="1" t="s">
        <v>242</v>
      </c>
      <c r="C10625" s="1" t="s">
        <v>279</v>
      </c>
      <c r="D10625" s="1" t="s">
        <v>278</v>
      </c>
      <c r="E10625" s="45" t="str">
        <f>VLOOKUP(C10625,PROCV!E$50:G$126,3,0)</f>
        <v>Editorial</v>
      </c>
      <c r="F10625" s="1" t="s">
        <v>416</v>
      </c>
      <c r="G10625" s="1" t="s">
        <v>236</v>
      </c>
      <c r="H10625" s="1">
        <v>2017</v>
      </c>
      <c r="I10625" s="60">
        <f>VLOOKUP(H10625,PROCV!E$33:F$44,2,0)</f>
        <v>1</v>
      </c>
      <c r="J10625" s="71">
        <v>501375</v>
      </c>
      <c r="K10625" s="44">
        <f t="shared" si="165"/>
        <v>501375</v>
      </c>
    </row>
    <row r="10626" spans="1:11" ht="15" x14ac:dyDescent="0.25">
      <c r="A10626" s="43" t="s">
        <v>194</v>
      </c>
      <c r="B10626" s="1" t="s">
        <v>242</v>
      </c>
      <c r="C10626" s="1" t="s">
        <v>277</v>
      </c>
      <c r="D10626" s="1" t="s">
        <v>276</v>
      </c>
      <c r="E10626" s="45" t="str">
        <f>VLOOKUP(C10626,PROCV!E$50:G$126,3,0)</f>
        <v>Editorial</v>
      </c>
      <c r="F10626" s="1" t="s">
        <v>416</v>
      </c>
      <c r="G10626" s="1" t="s">
        <v>236</v>
      </c>
      <c r="H10626" s="1">
        <v>2017</v>
      </c>
      <c r="I10626" s="60">
        <f>VLOOKUP(H10626,PROCV!E$33:F$44,2,0)</f>
        <v>1</v>
      </c>
      <c r="J10626" s="71">
        <v>150000</v>
      </c>
      <c r="K10626" s="44">
        <f t="shared" si="165"/>
        <v>150000</v>
      </c>
    </row>
    <row r="10627" spans="1:11" ht="15" x14ac:dyDescent="0.25">
      <c r="A10627" s="43" t="s">
        <v>194</v>
      </c>
      <c r="B10627" s="1" t="s">
        <v>242</v>
      </c>
      <c r="C10627" s="1" t="s">
        <v>275</v>
      </c>
      <c r="D10627" s="1" t="s">
        <v>274</v>
      </c>
      <c r="E10627" s="45" t="str">
        <f>VLOOKUP(C10627,PROCV!E$50:G$126,3,0)</f>
        <v>Editorial</v>
      </c>
      <c r="F10627" s="1" t="s">
        <v>416</v>
      </c>
      <c r="G10627" s="1" t="s">
        <v>236</v>
      </c>
      <c r="H10627" s="1">
        <v>2017</v>
      </c>
      <c r="I10627" s="60">
        <f>VLOOKUP(H10627,PROCV!E$33:F$44,2,0)</f>
        <v>1</v>
      </c>
      <c r="J10627" s="71">
        <v>44518</v>
      </c>
      <c r="K10627" s="44">
        <f t="shared" ref="K10627:K10690" si="166">J10627*I10627</f>
        <v>44518</v>
      </c>
    </row>
    <row r="10628" spans="1:11" ht="15" x14ac:dyDescent="0.25">
      <c r="A10628" s="43" t="s">
        <v>194</v>
      </c>
      <c r="B10628" s="1" t="s">
        <v>242</v>
      </c>
      <c r="C10628" s="1" t="s">
        <v>275</v>
      </c>
      <c r="D10628" s="1" t="s">
        <v>274</v>
      </c>
      <c r="E10628" s="45" t="str">
        <f>VLOOKUP(C10628,PROCV!E$50:G$126,3,0)</f>
        <v>Editorial</v>
      </c>
      <c r="F10628" s="1" t="s">
        <v>416</v>
      </c>
      <c r="G10628" s="1" t="s">
        <v>236</v>
      </c>
      <c r="H10628" s="1">
        <v>2017</v>
      </c>
      <c r="I10628" s="60">
        <f>VLOOKUP(H10628,PROCV!E$33:F$44,2,0)</f>
        <v>1</v>
      </c>
      <c r="J10628" s="71">
        <v>170000</v>
      </c>
      <c r="K10628" s="44">
        <f t="shared" si="166"/>
        <v>170000</v>
      </c>
    </row>
    <row r="10629" spans="1:11" ht="15" x14ac:dyDescent="0.25">
      <c r="A10629" s="43" t="s">
        <v>194</v>
      </c>
      <c r="B10629" s="1" t="s">
        <v>242</v>
      </c>
      <c r="C10629" s="1" t="s">
        <v>307</v>
      </c>
      <c r="D10629" s="1" t="s">
        <v>306</v>
      </c>
      <c r="E10629" s="45" t="str">
        <f>VLOOKUP(C10629,PROCV!E$50:G$126,3,0)</f>
        <v>NA</v>
      </c>
      <c r="F10629" s="1" t="s">
        <v>416</v>
      </c>
      <c r="G10629" s="1" t="s">
        <v>236</v>
      </c>
      <c r="H10629" s="1">
        <v>2017</v>
      </c>
      <c r="I10629" s="60">
        <f>VLOOKUP(H10629,PROCV!E$33:F$44,2,0)</f>
        <v>1</v>
      </c>
      <c r="J10629" s="71">
        <v>114201</v>
      </c>
      <c r="K10629" s="44">
        <f t="shared" si="166"/>
        <v>114201</v>
      </c>
    </row>
    <row r="10630" spans="1:11" ht="15" x14ac:dyDescent="0.25">
      <c r="A10630" s="43" t="s">
        <v>194</v>
      </c>
      <c r="B10630" s="1" t="s">
        <v>242</v>
      </c>
      <c r="C10630" s="1" t="s">
        <v>273</v>
      </c>
      <c r="D10630" s="1" t="s">
        <v>272</v>
      </c>
      <c r="E10630" s="45" t="str">
        <f>VLOOKUP(C10630,PROCV!E$50:G$126,3,0)</f>
        <v>Editorial</v>
      </c>
      <c r="F10630" s="1" t="s">
        <v>416</v>
      </c>
      <c r="G10630" s="1" t="s">
        <v>236</v>
      </c>
      <c r="H10630" s="1">
        <v>2017</v>
      </c>
      <c r="I10630" s="60">
        <f>VLOOKUP(H10630,PROCV!E$33:F$44,2,0)</f>
        <v>1</v>
      </c>
      <c r="J10630" s="71">
        <v>137677</v>
      </c>
      <c r="K10630" s="44">
        <f t="shared" si="166"/>
        <v>137677</v>
      </c>
    </row>
    <row r="10631" spans="1:11" ht="15" x14ac:dyDescent="0.25">
      <c r="A10631" s="43" t="s">
        <v>194</v>
      </c>
      <c r="B10631" s="1" t="s">
        <v>242</v>
      </c>
      <c r="C10631" s="1" t="s">
        <v>273</v>
      </c>
      <c r="D10631" s="1" t="s">
        <v>272</v>
      </c>
      <c r="E10631" s="45" t="str">
        <f>VLOOKUP(C10631,PROCV!E$50:G$126,3,0)</f>
        <v>Editorial</v>
      </c>
      <c r="F10631" s="1" t="s">
        <v>416</v>
      </c>
      <c r="G10631" s="1" t="s">
        <v>265</v>
      </c>
      <c r="H10631" s="1">
        <v>2017</v>
      </c>
      <c r="I10631" s="60">
        <f>VLOOKUP(H10631,PROCV!E$33:F$44,2,0)</f>
        <v>1</v>
      </c>
      <c r="J10631" s="71">
        <v>4701669</v>
      </c>
      <c r="K10631" s="44">
        <f t="shared" si="166"/>
        <v>4701669</v>
      </c>
    </row>
    <row r="10632" spans="1:11" ht="15" x14ac:dyDescent="0.25">
      <c r="A10632" s="43" t="s">
        <v>194</v>
      </c>
      <c r="B10632" s="1" t="s">
        <v>242</v>
      </c>
      <c r="C10632" s="1" t="s">
        <v>273</v>
      </c>
      <c r="D10632" s="1" t="s">
        <v>272</v>
      </c>
      <c r="E10632" s="45" t="str">
        <f>VLOOKUP(C10632,PROCV!E$50:G$126,3,0)</f>
        <v>Editorial</v>
      </c>
      <c r="F10632" s="1" t="s">
        <v>416</v>
      </c>
      <c r="G10632" s="1" t="s">
        <v>236</v>
      </c>
      <c r="H10632" s="1">
        <v>2017</v>
      </c>
      <c r="I10632" s="60">
        <f>VLOOKUP(H10632,PROCV!E$33:F$44,2,0)</f>
        <v>1</v>
      </c>
      <c r="J10632" s="71">
        <v>2365347</v>
      </c>
      <c r="K10632" s="44">
        <f t="shared" si="166"/>
        <v>2365347</v>
      </c>
    </row>
    <row r="10633" spans="1:11" ht="15" x14ac:dyDescent="0.25">
      <c r="A10633" s="43" t="s">
        <v>194</v>
      </c>
      <c r="B10633" s="1" t="s">
        <v>242</v>
      </c>
      <c r="C10633" s="1" t="s">
        <v>273</v>
      </c>
      <c r="D10633" s="1" t="s">
        <v>272</v>
      </c>
      <c r="E10633" s="45" t="str">
        <f>VLOOKUP(C10633,PROCV!E$50:G$126,3,0)</f>
        <v>Editorial</v>
      </c>
      <c r="F10633" s="1" t="s">
        <v>416</v>
      </c>
      <c r="G10633" s="1" t="s">
        <v>236</v>
      </c>
      <c r="H10633" s="1">
        <v>2017</v>
      </c>
      <c r="I10633" s="60">
        <f>VLOOKUP(H10633,PROCV!E$33:F$44,2,0)</f>
        <v>1</v>
      </c>
      <c r="J10633" s="71">
        <v>93750</v>
      </c>
      <c r="K10633" s="44">
        <f t="shared" si="166"/>
        <v>93750</v>
      </c>
    </row>
    <row r="10634" spans="1:11" ht="15" x14ac:dyDescent="0.25">
      <c r="A10634" s="43" t="s">
        <v>194</v>
      </c>
      <c r="B10634" s="1" t="s">
        <v>242</v>
      </c>
      <c r="C10634" s="1" t="s">
        <v>273</v>
      </c>
      <c r="D10634" s="1" t="s">
        <v>272</v>
      </c>
      <c r="E10634" s="45" t="str">
        <f>VLOOKUP(C10634,PROCV!E$50:G$126,3,0)</f>
        <v>Editorial</v>
      </c>
      <c r="F10634" s="1" t="s">
        <v>416</v>
      </c>
      <c r="G10634" s="1" t="s">
        <v>236</v>
      </c>
      <c r="H10634" s="1">
        <v>2017</v>
      </c>
      <c r="I10634" s="60">
        <f>VLOOKUP(H10634,PROCV!E$33:F$44,2,0)</f>
        <v>1</v>
      </c>
      <c r="J10634" s="71">
        <v>688822</v>
      </c>
      <c r="K10634" s="44">
        <f t="shared" si="166"/>
        <v>688822</v>
      </c>
    </row>
    <row r="10635" spans="1:11" ht="15" x14ac:dyDescent="0.25">
      <c r="A10635" s="43" t="s">
        <v>194</v>
      </c>
      <c r="B10635" s="1" t="s">
        <v>242</v>
      </c>
      <c r="C10635" s="1" t="s">
        <v>273</v>
      </c>
      <c r="D10635" s="1" t="s">
        <v>272</v>
      </c>
      <c r="E10635" s="45" t="str">
        <f>VLOOKUP(C10635,PROCV!E$50:G$126,3,0)</f>
        <v>Editorial</v>
      </c>
      <c r="F10635" s="1" t="s">
        <v>416</v>
      </c>
      <c r="G10635" s="1" t="s">
        <v>265</v>
      </c>
      <c r="H10635" s="1">
        <v>2017</v>
      </c>
      <c r="I10635" s="60">
        <f>VLOOKUP(H10635,PROCV!E$33:F$44,2,0)</f>
        <v>1</v>
      </c>
      <c r="J10635" s="71">
        <v>4982971</v>
      </c>
      <c r="K10635" s="44">
        <f t="shared" si="166"/>
        <v>4982971</v>
      </c>
    </row>
    <row r="10636" spans="1:11" ht="15" x14ac:dyDescent="0.25">
      <c r="A10636" s="43" t="s">
        <v>194</v>
      </c>
      <c r="B10636" s="1" t="s">
        <v>242</v>
      </c>
      <c r="C10636" s="1" t="s">
        <v>273</v>
      </c>
      <c r="D10636" s="1" t="s">
        <v>272</v>
      </c>
      <c r="E10636" s="45" t="str">
        <f>VLOOKUP(C10636,PROCV!E$50:G$126,3,0)</f>
        <v>Editorial</v>
      </c>
      <c r="F10636" s="1" t="s">
        <v>416</v>
      </c>
      <c r="G10636" s="1" t="s">
        <v>236</v>
      </c>
      <c r="H10636" s="1">
        <v>2017</v>
      </c>
      <c r="I10636" s="60">
        <f>VLOOKUP(H10636,PROCV!E$33:F$44,2,0)</f>
        <v>1</v>
      </c>
      <c r="J10636" s="71">
        <v>1236800</v>
      </c>
      <c r="K10636" s="44">
        <f t="shared" si="166"/>
        <v>1236800</v>
      </c>
    </row>
    <row r="10637" spans="1:11" ht="15" x14ac:dyDescent="0.25">
      <c r="A10637" s="43" t="s">
        <v>194</v>
      </c>
      <c r="B10637" s="1" t="s">
        <v>242</v>
      </c>
      <c r="C10637" s="1" t="s">
        <v>273</v>
      </c>
      <c r="D10637" s="1" t="s">
        <v>272</v>
      </c>
      <c r="E10637" s="45" t="str">
        <f>VLOOKUP(C10637,PROCV!E$50:G$126,3,0)</f>
        <v>Editorial</v>
      </c>
      <c r="F10637" s="1" t="s">
        <v>416</v>
      </c>
      <c r="G10637" s="1" t="s">
        <v>265</v>
      </c>
      <c r="H10637" s="1">
        <v>2017</v>
      </c>
      <c r="I10637" s="60">
        <f>VLOOKUP(H10637,PROCV!E$33:F$44,2,0)</f>
        <v>1</v>
      </c>
      <c r="J10637" s="71">
        <v>1543375</v>
      </c>
      <c r="K10637" s="44">
        <f t="shared" si="166"/>
        <v>1543375</v>
      </c>
    </row>
    <row r="10638" spans="1:11" ht="15" x14ac:dyDescent="0.25">
      <c r="A10638" s="43" t="s">
        <v>194</v>
      </c>
      <c r="B10638" s="1" t="s">
        <v>242</v>
      </c>
      <c r="C10638" s="1" t="s">
        <v>273</v>
      </c>
      <c r="D10638" s="1" t="s">
        <v>272</v>
      </c>
      <c r="E10638" s="45" t="str">
        <f>VLOOKUP(C10638,PROCV!E$50:G$126,3,0)</f>
        <v>Editorial</v>
      </c>
      <c r="F10638" s="1" t="s">
        <v>416</v>
      </c>
      <c r="G10638" s="1" t="s">
        <v>265</v>
      </c>
      <c r="H10638" s="1">
        <v>2017</v>
      </c>
      <c r="I10638" s="60">
        <f>VLOOKUP(H10638,PROCV!E$33:F$44,2,0)</f>
        <v>1</v>
      </c>
      <c r="J10638" s="71">
        <v>74013</v>
      </c>
      <c r="K10638" s="44">
        <f t="shared" si="166"/>
        <v>74013</v>
      </c>
    </row>
    <row r="10639" spans="1:11" ht="15" x14ac:dyDescent="0.25">
      <c r="A10639" s="43" t="s">
        <v>194</v>
      </c>
      <c r="B10639" s="1" t="s">
        <v>242</v>
      </c>
      <c r="C10639" s="1" t="s">
        <v>271</v>
      </c>
      <c r="D10639" s="1" t="s">
        <v>270</v>
      </c>
      <c r="E10639" s="45" t="str">
        <f>VLOOKUP(C10639,PROCV!E$50:G$126,3,0)</f>
        <v>Editorial</v>
      </c>
      <c r="F10639" s="1" t="s">
        <v>416</v>
      </c>
      <c r="G10639" s="1" t="s">
        <v>236</v>
      </c>
      <c r="H10639" s="1">
        <v>2017</v>
      </c>
      <c r="I10639" s="60">
        <f>VLOOKUP(H10639,PROCV!E$33:F$44,2,0)</f>
        <v>1</v>
      </c>
      <c r="J10639" s="71">
        <v>93379</v>
      </c>
      <c r="K10639" s="44">
        <f t="shared" si="166"/>
        <v>93379</v>
      </c>
    </row>
    <row r="10640" spans="1:11" ht="15" x14ac:dyDescent="0.25">
      <c r="A10640" s="43" t="s">
        <v>194</v>
      </c>
      <c r="B10640" s="1" t="s">
        <v>242</v>
      </c>
      <c r="C10640" s="1" t="s">
        <v>271</v>
      </c>
      <c r="D10640" s="1" t="s">
        <v>270</v>
      </c>
      <c r="E10640" s="45" t="str">
        <f>VLOOKUP(C10640,PROCV!E$50:G$126,3,0)</f>
        <v>Editorial</v>
      </c>
      <c r="F10640" s="1" t="s">
        <v>416</v>
      </c>
      <c r="G10640" s="1" t="s">
        <v>236</v>
      </c>
      <c r="H10640" s="1">
        <v>2017</v>
      </c>
      <c r="I10640" s="60">
        <f>VLOOKUP(H10640,PROCV!E$33:F$44,2,0)</f>
        <v>1</v>
      </c>
      <c r="J10640" s="71">
        <v>32722</v>
      </c>
      <c r="K10640" s="44">
        <f t="shared" si="166"/>
        <v>32722</v>
      </c>
    </row>
    <row r="10641" spans="1:11" ht="15" x14ac:dyDescent="0.25">
      <c r="A10641" s="43" t="s">
        <v>194</v>
      </c>
      <c r="B10641" s="1" t="s">
        <v>242</v>
      </c>
      <c r="C10641" s="1" t="s">
        <v>315</v>
      </c>
      <c r="D10641" s="1" t="s">
        <v>314</v>
      </c>
      <c r="E10641" s="45" t="str">
        <f>VLOOKUP(C10641,PROCV!E$50:G$126,3,0)</f>
        <v>Editorial</v>
      </c>
      <c r="F10641" s="1" t="s">
        <v>416</v>
      </c>
      <c r="G10641" s="1" t="s">
        <v>236</v>
      </c>
      <c r="H10641" s="1">
        <v>2017</v>
      </c>
      <c r="I10641" s="60">
        <f>VLOOKUP(H10641,PROCV!E$33:F$44,2,0)</f>
        <v>1</v>
      </c>
      <c r="J10641" s="71">
        <v>63501</v>
      </c>
      <c r="K10641" s="44">
        <f t="shared" si="166"/>
        <v>63501</v>
      </c>
    </row>
    <row r="10642" spans="1:11" ht="15" x14ac:dyDescent="0.25">
      <c r="A10642" s="43" t="s">
        <v>194</v>
      </c>
      <c r="B10642" s="1" t="s">
        <v>242</v>
      </c>
      <c r="C10642" s="1" t="s">
        <v>315</v>
      </c>
      <c r="D10642" s="1" t="s">
        <v>314</v>
      </c>
      <c r="E10642" s="45" t="str">
        <f>VLOOKUP(C10642,PROCV!E$50:G$126,3,0)</f>
        <v>Editorial</v>
      </c>
      <c r="F10642" s="1" t="s">
        <v>416</v>
      </c>
      <c r="G10642" s="1" t="s">
        <v>236</v>
      </c>
      <c r="H10642" s="1">
        <v>2017</v>
      </c>
      <c r="I10642" s="60">
        <f>VLOOKUP(H10642,PROCV!E$33:F$44,2,0)</f>
        <v>1</v>
      </c>
      <c r="J10642" s="71">
        <v>240000</v>
      </c>
      <c r="K10642" s="44">
        <f t="shared" si="166"/>
        <v>240000</v>
      </c>
    </row>
    <row r="10643" spans="1:11" ht="15" x14ac:dyDescent="0.25">
      <c r="A10643" s="43" t="s">
        <v>194</v>
      </c>
      <c r="B10643" s="1" t="s">
        <v>242</v>
      </c>
      <c r="C10643" s="1" t="s">
        <v>269</v>
      </c>
      <c r="D10643" s="1" t="s">
        <v>268</v>
      </c>
      <c r="E10643" s="45" t="str">
        <f>VLOOKUP(C10643,PROCV!E$50:G$126,3,0)</f>
        <v>NA</v>
      </c>
      <c r="F10643" s="1" t="s">
        <v>416</v>
      </c>
      <c r="G10643" s="1" t="s">
        <v>236</v>
      </c>
      <c r="H10643" s="1">
        <v>2017</v>
      </c>
      <c r="I10643" s="60">
        <f>VLOOKUP(H10643,PROCV!E$33:F$44,2,0)</f>
        <v>1</v>
      </c>
      <c r="J10643" s="71">
        <v>320785</v>
      </c>
      <c r="K10643" s="44">
        <f t="shared" si="166"/>
        <v>320785</v>
      </c>
    </row>
    <row r="10644" spans="1:11" ht="15" x14ac:dyDescent="0.25">
      <c r="A10644" s="43" t="s">
        <v>194</v>
      </c>
      <c r="B10644" s="1" t="s">
        <v>242</v>
      </c>
      <c r="C10644" s="1" t="s">
        <v>269</v>
      </c>
      <c r="D10644" s="1" t="s">
        <v>268</v>
      </c>
      <c r="E10644" s="45" t="str">
        <f>VLOOKUP(C10644,PROCV!E$50:G$126,3,0)</f>
        <v>NA</v>
      </c>
      <c r="F10644" s="1" t="s">
        <v>416</v>
      </c>
      <c r="G10644" s="1" t="s">
        <v>236</v>
      </c>
      <c r="H10644" s="1">
        <v>2017</v>
      </c>
      <c r="I10644" s="60">
        <f>VLOOKUP(H10644,PROCV!E$33:F$44,2,0)</f>
        <v>1</v>
      </c>
      <c r="J10644" s="71">
        <v>390267</v>
      </c>
      <c r="K10644" s="44">
        <f t="shared" si="166"/>
        <v>390267</v>
      </c>
    </row>
    <row r="10645" spans="1:11" ht="15" x14ac:dyDescent="0.25">
      <c r="A10645" s="43" t="s">
        <v>194</v>
      </c>
      <c r="B10645" s="1" t="s">
        <v>242</v>
      </c>
      <c r="C10645" s="1" t="s">
        <v>269</v>
      </c>
      <c r="D10645" s="1" t="s">
        <v>268</v>
      </c>
      <c r="E10645" s="45" t="str">
        <f>VLOOKUP(C10645,PROCV!E$50:G$126,3,0)</f>
        <v>NA</v>
      </c>
      <c r="F10645" s="1" t="s">
        <v>416</v>
      </c>
      <c r="G10645" s="1" t="s">
        <v>236</v>
      </c>
      <c r="H10645" s="1">
        <v>2017</v>
      </c>
      <c r="I10645" s="60">
        <f>VLOOKUP(H10645,PROCV!E$33:F$44,2,0)</f>
        <v>1</v>
      </c>
      <c r="J10645" s="71">
        <v>329223</v>
      </c>
      <c r="K10645" s="44">
        <f t="shared" si="166"/>
        <v>329223</v>
      </c>
    </row>
    <row r="10646" spans="1:11" ht="15" x14ac:dyDescent="0.25">
      <c r="A10646" s="43" t="s">
        <v>194</v>
      </c>
      <c r="B10646" s="1" t="s">
        <v>242</v>
      </c>
      <c r="C10646" s="1" t="s">
        <v>269</v>
      </c>
      <c r="D10646" s="1" t="s">
        <v>268</v>
      </c>
      <c r="E10646" s="45" t="str">
        <f>VLOOKUP(C10646,PROCV!E$50:G$126,3,0)</f>
        <v>NA</v>
      </c>
      <c r="F10646" s="1" t="s">
        <v>416</v>
      </c>
      <c r="G10646" s="1" t="s">
        <v>236</v>
      </c>
      <c r="H10646" s="1">
        <v>2017</v>
      </c>
      <c r="I10646" s="60">
        <f>VLOOKUP(H10646,PROCV!E$33:F$44,2,0)</f>
        <v>1</v>
      </c>
      <c r="J10646" s="71">
        <v>7360000</v>
      </c>
      <c r="K10646" s="44">
        <f t="shared" si="166"/>
        <v>7360000</v>
      </c>
    </row>
    <row r="10647" spans="1:11" ht="15" x14ac:dyDescent="0.25">
      <c r="A10647" s="43" t="s">
        <v>194</v>
      </c>
      <c r="B10647" s="1" t="s">
        <v>242</v>
      </c>
      <c r="C10647" s="1" t="s">
        <v>269</v>
      </c>
      <c r="D10647" s="1" t="s">
        <v>268</v>
      </c>
      <c r="E10647" s="45" t="str">
        <f>VLOOKUP(C10647,PROCV!E$50:G$126,3,0)</f>
        <v>NA</v>
      </c>
      <c r="F10647" s="1" t="s">
        <v>416</v>
      </c>
      <c r="G10647" s="1" t="s">
        <v>236</v>
      </c>
      <c r="H10647" s="1">
        <v>2017</v>
      </c>
      <c r="I10647" s="60">
        <f>VLOOKUP(H10647,PROCV!E$33:F$44,2,0)</f>
        <v>1</v>
      </c>
      <c r="J10647" s="71">
        <v>103821</v>
      </c>
      <c r="K10647" s="44">
        <f t="shared" si="166"/>
        <v>103821</v>
      </c>
    </row>
    <row r="10648" spans="1:11" ht="15" x14ac:dyDescent="0.25">
      <c r="A10648" s="43" t="s">
        <v>194</v>
      </c>
      <c r="B10648" s="1" t="s">
        <v>242</v>
      </c>
      <c r="C10648" s="1" t="s">
        <v>267</v>
      </c>
      <c r="D10648" s="1" t="s">
        <v>266</v>
      </c>
      <c r="E10648" s="45" t="str">
        <f>VLOOKUP(C10648,PROCV!E$50:G$126,3,0)</f>
        <v>Audiovisual</v>
      </c>
      <c r="F10648" s="1" t="s">
        <v>416</v>
      </c>
      <c r="G10648" s="1" t="s">
        <v>265</v>
      </c>
      <c r="H10648" s="1">
        <v>2017</v>
      </c>
      <c r="I10648" s="60">
        <f>VLOOKUP(H10648,PROCV!E$33:F$44,2,0)</f>
        <v>1</v>
      </c>
      <c r="J10648" s="71">
        <v>46521597</v>
      </c>
      <c r="K10648" s="44">
        <f t="shared" si="166"/>
        <v>46521597</v>
      </c>
    </row>
    <row r="10649" spans="1:11" ht="15" x14ac:dyDescent="0.25">
      <c r="A10649" s="43" t="s">
        <v>194</v>
      </c>
      <c r="B10649" s="1" t="s">
        <v>242</v>
      </c>
      <c r="C10649" s="1" t="s">
        <v>297</v>
      </c>
      <c r="D10649" s="1" t="s">
        <v>296</v>
      </c>
      <c r="E10649" s="45" t="str">
        <f>VLOOKUP(C10649,PROCV!E$50:G$126,3,0)</f>
        <v>Audiovisual</v>
      </c>
      <c r="F10649" s="1" t="s">
        <v>416</v>
      </c>
      <c r="G10649" s="1" t="s">
        <v>236</v>
      </c>
      <c r="H10649" s="1">
        <v>2017</v>
      </c>
      <c r="I10649" s="60">
        <f>VLOOKUP(H10649,PROCV!E$33:F$44,2,0)</f>
        <v>1</v>
      </c>
      <c r="J10649" s="71">
        <v>250000</v>
      </c>
      <c r="K10649" s="44">
        <f t="shared" si="166"/>
        <v>250000</v>
      </c>
    </row>
    <row r="10650" spans="1:11" ht="15" x14ac:dyDescent="0.25">
      <c r="A10650" s="43" t="s">
        <v>194</v>
      </c>
      <c r="B10650" s="1" t="s">
        <v>242</v>
      </c>
      <c r="C10650" s="1" t="s">
        <v>297</v>
      </c>
      <c r="D10650" s="1" t="s">
        <v>296</v>
      </c>
      <c r="E10650" s="45" t="str">
        <f>VLOOKUP(C10650,PROCV!E$50:G$126,3,0)</f>
        <v>Audiovisual</v>
      </c>
      <c r="F10650" s="1" t="s">
        <v>416</v>
      </c>
      <c r="G10650" s="1" t="s">
        <v>236</v>
      </c>
      <c r="H10650" s="1">
        <v>2017</v>
      </c>
      <c r="I10650" s="60">
        <f>VLOOKUP(H10650,PROCV!E$33:F$44,2,0)</f>
        <v>1</v>
      </c>
      <c r="J10650" s="71">
        <v>56800</v>
      </c>
      <c r="K10650" s="44">
        <f t="shared" si="166"/>
        <v>56800</v>
      </c>
    </row>
    <row r="10651" spans="1:11" ht="15" x14ac:dyDescent="0.25">
      <c r="A10651" s="43" t="s">
        <v>194</v>
      </c>
      <c r="B10651" s="1" t="s">
        <v>242</v>
      </c>
      <c r="C10651" s="1" t="s">
        <v>264</v>
      </c>
      <c r="D10651" s="1" t="s">
        <v>263</v>
      </c>
      <c r="E10651" s="45" t="str">
        <f>VLOOKUP(C10651,PROCV!E$50:G$126,3,0)</f>
        <v>Audiovisual</v>
      </c>
      <c r="F10651" s="1" t="s">
        <v>416</v>
      </c>
      <c r="G10651" s="1" t="s">
        <v>236</v>
      </c>
      <c r="H10651" s="1">
        <v>2017</v>
      </c>
      <c r="I10651" s="60">
        <f>VLOOKUP(H10651,PROCV!E$33:F$44,2,0)</f>
        <v>1</v>
      </c>
      <c r="J10651" s="71">
        <v>283933</v>
      </c>
      <c r="K10651" s="44">
        <f t="shared" si="166"/>
        <v>283933</v>
      </c>
    </row>
    <row r="10652" spans="1:11" ht="15" x14ac:dyDescent="0.25">
      <c r="A10652" s="43" t="s">
        <v>194</v>
      </c>
      <c r="B10652" s="1" t="s">
        <v>242</v>
      </c>
      <c r="C10652" s="1" t="s">
        <v>264</v>
      </c>
      <c r="D10652" s="1" t="s">
        <v>263</v>
      </c>
      <c r="E10652" s="45" t="str">
        <f>VLOOKUP(C10652,PROCV!E$50:G$126,3,0)</f>
        <v>Audiovisual</v>
      </c>
      <c r="F10652" s="1" t="s">
        <v>416</v>
      </c>
      <c r="G10652" s="1" t="s">
        <v>265</v>
      </c>
      <c r="H10652" s="1">
        <v>2017</v>
      </c>
      <c r="I10652" s="60">
        <f>VLOOKUP(H10652,PROCV!E$33:F$44,2,0)</f>
        <v>1</v>
      </c>
      <c r="J10652" s="71">
        <v>460000</v>
      </c>
      <c r="K10652" s="44">
        <f t="shared" si="166"/>
        <v>460000</v>
      </c>
    </row>
    <row r="10653" spans="1:11" ht="15" x14ac:dyDescent="0.25">
      <c r="A10653" s="43" t="s">
        <v>194</v>
      </c>
      <c r="B10653" s="1" t="s">
        <v>242</v>
      </c>
      <c r="C10653" s="1" t="s">
        <v>264</v>
      </c>
      <c r="D10653" s="1" t="s">
        <v>263</v>
      </c>
      <c r="E10653" s="45" t="str">
        <f>VLOOKUP(C10653,PROCV!E$50:G$126,3,0)</f>
        <v>Audiovisual</v>
      </c>
      <c r="F10653" s="1" t="s">
        <v>416</v>
      </c>
      <c r="G10653" s="1" t="s">
        <v>265</v>
      </c>
      <c r="H10653" s="1">
        <v>2017</v>
      </c>
      <c r="I10653" s="60">
        <f>VLOOKUP(H10653,PROCV!E$33:F$44,2,0)</f>
        <v>1</v>
      </c>
      <c r="J10653" s="71">
        <v>66000</v>
      </c>
      <c r="K10653" s="44">
        <f t="shared" si="166"/>
        <v>66000</v>
      </c>
    </row>
    <row r="10654" spans="1:11" ht="15" x14ac:dyDescent="0.25">
      <c r="A10654" s="43" t="s">
        <v>194</v>
      </c>
      <c r="B10654" s="1" t="s">
        <v>242</v>
      </c>
      <c r="C10654" s="1" t="s">
        <v>264</v>
      </c>
      <c r="D10654" s="1" t="s">
        <v>263</v>
      </c>
      <c r="E10654" s="45" t="str">
        <f>VLOOKUP(C10654,PROCV!E$50:G$126,3,0)</f>
        <v>Audiovisual</v>
      </c>
      <c r="F10654" s="1" t="s">
        <v>416</v>
      </c>
      <c r="G10654" s="1" t="s">
        <v>265</v>
      </c>
      <c r="H10654" s="1">
        <v>2017</v>
      </c>
      <c r="I10654" s="60">
        <f>VLOOKUP(H10654,PROCV!E$33:F$44,2,0)</f>
        <v>1</v>
      </c>
      <c r="J10654" s="71">
        <v>50000</v>
      </c>
      <c r="K10654" s="44">
        <f t="shared" si="166"/>
        <v>50000</v>
      </c>
    </row>
    <row r="10655" spans="1:11" ht="15" x14ac:dyDescent="0.25">
      <c r="A10655" s="43" t="s">
        <v>194</v>
      </c>
      <c r="B10655" s="1" t="s">
        <v>242</v>
      </c>
      <c r="C10655" s="1" t="s">
        <v>264</v>
      </c>
      <c r="D10655" s="1" t="s">
        <v>263</v>
      </c>
      <c r="E10655" s="45" t="str">
        <f>VLOOKUP(C10655,PROCV!E$50:G$126,3,0)</f>
        <v>Audiovisual</v>
      </c>
      <c r="F10655" s="1" t="s">
        <v>416</v>
      </c>
      <c r="G10655" s="1" t="s">
        <v>265</v>
      </c>
      <c r="H10655" s="1">
        <v>2017</v>
      </c>
      <c r="I10655" s="60">
        <f>VLOOKUP(H10655,PROCV!E$33:F$44,2,0)</f>
        <v>1</v>
      </c>
      <c r="J10655" s="71">
        <v>400000</v>
      </c>
      <c r="K10655" s="44">
        <f t="shared" si="166"/>
        <v>400000</v>
      </c>
    </row>
    <row r="10656" spans="1:11" ht="15" x14ac:dyDescent="0.25">
      <c r="A10656" s="43" t="s">
        <v>194</v>
      </c>
      <c r="B10656" s="1" t="s">
        <v>242</v>
      </c>
      <c r="C10656" s="1" t="s">
        <v>264</v>
      </c>
      <c r="D10656" s="1" t="s">
        <v>263</v>
      </c>
      <c r="E10656" s="45" t="str">
        <f>VLOOKUP(C10656,PROCV!E$50:G$126,3,0)</f>
        <v>Audiovisual</v>
      </c>
      <c r="F10656" s="1" t="s">
        <v>416</v>
      </c>
      <c r="G10656" s="1" t="s">
        <v>265</v>
      </c>
      <c r="H10656" s="1">
        <v>2017</v>
      </c>
      <c r="I10656" s="60">
        <f>VLOOKUP(H10656,PROCV!E$33:F$44,2,0)</f>
        <v>1</v>
      </c>
      <c r="J10656" s="71">
        <v>100000</v>
      </c>
      <c r="K10656" s="44">
        <f t="shared" si="166"/>
        <v>100000</v>
      </c>
    </row>
    <row r="10657" spans="1:11" ht="15" x14ac:dyDescent="0.25">
      <c r="A10657" s="43" t="s">
        <v>194</v>
      </c>
      <c r="B10657" s="1" t="s">
        <v>242</v>
      </c>
      <c r="C10657" s="1" t="s">
        <v>264</v>
      </c>
      <c r="D10657" s="1" t="s">
        <v>263</v>
      </c>
      <c r="E10657" s="45" t="str">
        <f>VLOOKUP(C10657,PROCV!E$50:G$126,3,0)</f>
        <v>Audiovisual</v>
      </c>
      <c r="F10657" s="1" t="s">
        <v>416</v>
      </c>
      <c r="G10657" s="1" t="s">
        <v>236</v>
      </c>
      <c r="H10657" s="1">
        <v>2017</v>
      </c>
      <c r="I10657" s="60">
        <f>VLOOKUP(H10657,PROCV!E$33:F$44,2,0)</f>
        <v>1</v>
      </c>
      <c r="J10657" s="71">
        <v>150849</v>
      </c>
      <c r="K10657" s="44">
        <f t="shared" si="166"/>
        <v>150849</v>
      </c>
    </row>
    <row r="10658" spans="1:11" ht="15" x14ac:dyDescent="0.25">
      <c r="A10658" s="43" t="s">
        <v>194</v>
      </c>
      <c r="B10658" s="1" t="s">
        <v>242</v>
      </c>
      <c r="C10658" s="1" t="s">
        <v>264</v>
      </c>
      <c r="D10658" s="1" t="s">
        <v>263</v>
      </c>
      <c r="E10658" s="45" t="str">
        <f>VLOOKUP(C10658,PROCV!E$50:G$126,3,0)</f>
        <v>Audiovisual</v>
      </c>
      <c r="F10658" s="1" t="s">
        <v>416</v>
      </c>
      <c r="G10658" s="1" t="s">
        <v>265</v>
      </c>
      <c r="H10658" s="1">
        <v>2017</v>
      </c>
      <c r="I10658" s="60">
        <f>VLOOKUP(H10658,PROCV!E$33:F$44,2,0)</f>
        <v>1</v>
      </c>
      <c r="J10658" s="71">
        <v>1524800</v>
      </c>
      <c r="K10658" s="44">
        <f t="shared" si="166"/>
        <v>1524800</v>
      </c>
    </row>
    <row r="10659" spans="1:11" ht="15" x14ac:dyDescent="0.25">
      <c r="A10659" s="43" t="s">
        <v>194</v>
      </c>
      <c r="B10659" s="1" t="s">
        <v>242</v>
      </c>
      <c r="C10659" s="1" t="s">
        <v>264</v>
      </c>
      <c r="D10659" s="1" t="s">
        <v>263</v>
      </c>
      <c r="E10659" s="45" t="str">
        <f>VLOOKUP(C10659,PROCV!E$50:G$126,3,0)</f>
        <v>Audiovisual</v>
      </c>
      <c r="F10659" s="1" t="s">
        <v>416</v>
      </c>
      <c r="G10659" s="1" t="s">
        <v>236</v>
      </c>
      <c r="H10659" s="1">
        <v>2017</v>
      </c>
      <c r="I10659" s="60">
        <f>VLOOKUP(H10659,PROCV!E$33:F$44,2,0)</f>
        <v>1</v>
      </c>
      <c r="J10659" s="71">
        <v>28020</v>
      </c>
      <c r="K10659" s="44">
        <f t="shared" si="166"/>
        <v>28020</v>
      </c>
    </row>
    <row r="10660" spans="1:11" ht="15" x14ac:dyDescent="0.25">
      <c r="A10660" s="43" t="s">
        <v>194</v>
      </c>
      <c r="B10660" s="1" t="s">
        <v>242</v>
      </c>
      <c r="C10660" s="1" t="s">
        <v>264</v>
      </c>
      <c r="D10660" s="1" t="s">
        <v>263</v>
      </c>
      <c r="E10660" s="45" t="str">
        <f>VLOOKUP(C10660,PROCV!E$50:G$126,3,0)</f>
        <v>Audiovisual</v>
      </c>
      <c r="F10660" s="1" t="s">
        <v>416</v>
      </c>
      <c r="G10660" s="1" t="s">
        <v>265</v>
      </c>
      <c r="H10660" s="1">
        <v>2017</v>
      </c>
      <c r="I10660" s="60">
        <f>VLOOKUP(H10660,PROCV!E$33:F$44,2,0)</f>
        <v>1</v>
      </c>
      <c r="J10660" s="71">
        <v>131236</v>
      </c>
      <c r="K10660" s="44">
        <f t="shared" si="166"/>
        <v>131236</v>
      </c>
    </row>
    <row r="10661" spans="1:11" ht="15" x14ac:dyDescent="0.25">
      <c r="A10661" s="43" t="s">
        <v>194</v>
      </c>
      <c r="B10661" s="1" t="s">
        <v>242</v>
      </c>
      <c r="C10661" s="1" t="s">
        <v>264</v>
      </c>
      <c r="D10661" s="1" t="s">
        <v>263</v>
      </c>
      <c r="E10661" s="45" t="str">
        <f>VLOOKUP(C10661,PROCV!E$50:G$126,3,0)</f>
        <v>Audiovisual</v>
      </c>
      <c r="F10661" s="1" t="s">
        <v>416</v>
      </c>
      <c r="G10661" s="1" t="s">
        <v>236</v>
      </c>
      <c r="H10661" s="1">
        <v>2017</v>
      </c>
      <c r="I10661" s="60">
        <f>VLOOKUP(H10661,PROCV!E$33:F$44,2,0)</f>
        <v>1</v>
      </c>
      <c r="J10661" s="71">
        <v>4000000</v>
      </c>
      <c r="K10661" s="44">
        <f t="shared" si="166"/>
        <v>4000000</v>
      </c>
    </row>
    <row r="10662" spans="1:11" ht="15" x14ac:dyDescent="0.25">
      <c r="A10662" s="43" t="s">
        <v>194</v>
      </c>
      <c r="B10662" s="1" t="s">
        <v>242</v>
      </c>
      <c r="C10662" s="1" t="s">
        <v>264</v>
      </c>
      <c r="D10662" s="1" t="s">
        <v>263</v>
      </c>
      <c r="E10662" s="45" t="str">
        <f>VLOOKUP(C10662,PROCV!E$50:G$126,3,0)</f>
        <v>Audiovisual</v>
      </c>
      <c r="F10662" s="1" t="s">
        <v>416</v>
      </c>
      <c r="G10662" s="1" t="s">
        <v>236</v>
      </c>
      <c r="H10662" s="1">
        <v>2017</v>
      </c>
      <c r="I10662" s="60">
        <f>VLOOKUP(H10662,PROCV!E$33:F$44,2,0)</f>
        <v>1</v>
      </c>
      <c r="J10662" s="71">
        <v>550000</v>
      </c>
      <c r="K10662" s="44">
        <f t="shared" si="166"/>
        <v>550000</v>
      </c>
    </row>
    <row r="10663" spans="1:11" ht="15" x14ac:dyDescent="0.25">
      <c r="A10663" s="43" t="s">
        <v>194</v>
      </c>
      <c r="B10663" s="1" t="s">
        <v>242</v>
      </c>
      <c r="C10663" s="1" t="s">
        <v>262</v>
      </c>
      <c r="D10663" s="1" t="s">
        <v>261</v>
      </c>
      <c r="E10663" s="45" t="str">
        <f>VLOOKUP(C10663,PROCV!E$50:G$126,3,0)</f>
        <v>Audiovisual</v>
      </c>
      <c r="F10663" s="1" t="s">
        <v>416</v>
      </c>
      <c r="G10663" s="1" t="s">
        <v>236</v>
      </c>
      <c r="H10663" s="1">
        <v>2017</v>
      </c>
      <c r="I10663" s="60">
        <f>VLOOKUP(H10663,PROCV!E$33:F$44,2,0)</f>
        <v>1</v>
      </c>
      <c r="J10663" s="71">
        <v>47957</v>
      </c>
      <c r="K10663" s="44">
        <f t="shared" si="166"/>
        <v>47957</v>
      </c>
    </row>
    <row r="10664" spans="1:11" ht="15" x14ac:dyDescent="0.25">
      <c r="A10664" s="43" t="s">
        <v>194</v>
      </c>
      <c r="B10664" s="1" t="s">
        <v>242</v>
      </c>
      <c r="C10664" s="1" t="s">
        <v>262</v>
      </c>
      <c r="D10664" s="1" t="s">
        <v>261</v>
      </c>
      <c r="E10664" s="45" t="str">
        <f>VLOOKUP(C10664,PROCV!E$50:G$126,3,0)</f>
        <v>Audiovisual</v>
      </c>
      <c r="F10664" s="1" t="s">
        <v>416</v>
      </c>
      <c r="G10664" s="1" t="s">
        <v>236</v>
      </c>
      <c r="H10664" s="1">
        <v>2017</v>
      </c>
      <c r="I10664" s="60">
        <f>VLOOKUP(H10664,PROCV!E$33:F$44,2,0)</f>
        <v>1</v>
      </c>
      <c r="J10664" s="1">
        <v>639</v>
      </c>
      <c r="K10664" s="44">
        <f t="shared" si="166"/>
        <v>639</v>
      </c>
    </row>
    <row r="10665" spans="1:11" ht="15" x14ac:dyDescent="0.25">
      <c r="A10665" s="43" t="s">
        <v>194</v>
      </c>
      <c r="B10665" s="1" t="s">
        <v>242</v>
      </c>
      <c r="C10665" s="1" t="s">
        <v>260</v>
      </c>
      <c r="D10665" s="1" t="s">
        <v>259</v>
      </c>
      <c r="E10665" s="45" t="str">
        <f>VLOOKUP(C10665,PROCV!E$50:G$126,3,0)</f>
        <v>Audiovisual</v>
      </c>
      <c r="F10665" s="1" t="s">
        <v>416</v>
      </c>
      <c r="G10665" s="1" t="s">
        <v>236</v>
      </c>
      <c r="H10665" s="1">
        <v>2017</v>
      </c>
      <c r="I10665" s="60">
        <f>VLOOKUP(H10665,PROCV!E$33:F$44,2,0)</f>
        <v>1</v>
      </c>
      <c r="J10665" s="71">
        <v>25961</v>
      </c>
      <c r="K10665" s="44">
        <f t="shared" si="166"/>
        <v>25961</v>
      </c>
    </row>
    <row r="10666" spans="1:11" ht="15" x14ac:dyDescent="0.25">
      <c r="A10666" s="43" t="s">
        <v>194</v>
      </c>
      <c r="B10666" s="1" t="s">
        <v>242</v>
      </c>
      <c r="C10666" s="1" t="s">
        <v>258</v>
      </c>
      <c r="D10666" s="1" t="s">
        <v>257</v>
      </c>
      <c r="E10666" s="45" t="str">
        <f>VLOOKUP(C10666,PROCV!E$50:G$126,3,0)</f>
        <v>Audiovisual</v>
      </c>
      <c r="F10666" s="1" t="s">
        <v>416</v>
      </c>
      <c r="G10666" s="1" t="s">
        <v>236</v>
      </c>
      <c r="H10666" s="1">
        <v>2017</v>
      </c>
      <c r="I10666" s="60">
        <f>VLOOKUP(H10666,PROCV!E$33:F$44,2,0)</f>
        <v>1</v>
      </c>
      <c r="J10666" s="71">
        <v>12599</v>
      </c>
      <c r="K10666" s="44">
        <f t="shared" si="166"/>
        <v>12599</v>
      </c>
    </row>
    <row r="10667" spans="1:11" ht="15" x14ac:dyDescent="0.25">
      <c r="A10667" s="43" t="s">
        <v>194</v>
      </c>
      <c r="B10667" s="1" t="s">
        <v>242</v>
      </c>
      <c r="C10667" s="1" t="s">
        <v>258</v>
      </c>
      <c r="D10667" s="1" t="s">
        <v>257</v>
      </c>
      <c r="E10667" s="45" t="str">
        <f>VLOOKUP(C10667,PROCV!E$50:G$126,3,0)</f>
        <v>Audiovisual</v>
      </c>
      <c r="F10667" s="1" t="s">
        <v>416</v>
      </c>
      <c r="G10667" s="1" t="s">
        <v>236</v>
      </c>
      <c r="H10667" s="1">
        <v>2017</v>
      </c>
      <c r="I10667" s="60">
        <f>VLOOKUP(H10667,PROCV!E$33:F$44,2,0)</f>
        <v>1</v>
      </c>
      <c r="J10667" s="1">
        <v>757</v>
      </c>
      <c r="K10667" s="44">
        <f t="shared" si="166"/>
        <v>757</v>
      </c>
    </row>
    <row r="10668" spans="1:11" ht="15" x14ac:dyDescent="0.25">
      <c r="A10668" s="43" t="s">
        <v>194</v>
      </c>
      <c r="B10668" s="1" t="s">
        <v>242</v>
      </c>
      <c r="C10668" s="1" t="s">
        <v>256</v>
      </c>
      <c r="D10668" s="1" t="s">
        <v>255</v>
      </c>
      <c r="E10668" s="45" t="str">
        <f>VLOOKUP(C10668,PROCV!E$50:G$126,3,0)</f>
        <v>Audiovisual</v>
      </c>
      <c r="F10668" s="1" t="s">
        <v>416</v>
      </c>
      <c r="G10668" s="1" t="s">
        <v>236</v>
      </c>
      <c r="H10668" s="1">
        <v>2017</v>
      </c>
      <c r="I10668" s="60">
        <f>VLOOKUP(H10668,PROCV!E$33:F$44,2,0)</f>
        <v>1</v>
      </c>
      <c r="J10668" s="1">
        <v>258</v>
      </c>
      <c r="K10668" s="44">
        <f t="shared" si="166"/>
        <v>258</v>
      </c>
    </row>
    <row r="10669" spans="1:11" ht="15" x14ac:dyDescent="0.25">
      <c r="A10669" s="43" t="s">
        <v>194</v>
      </c>
      <c r="B10669" s="1" t="s">
        <v>242</v>
      </c>
      <c r="C10669" s="1" t="s">
        <v>256</v>
      </c>
      <c r="D10669" s="1" t="s">
        <v>255</v>
      </c>
      <c r="E10669" s="45" t="str">
        <f>VLOOKUP(C10669,PROCV!E$50:G$126,3,0)</f>
        <v>Audiovisual</v>
      </c>
      <c r="F10669" s="1" t="s">
        <v>416</v>
      </c>
      <c r="G10669" s="1" t="s">
        <v>236</v>
      </c>
      <c r="H10669" s="1">
        <v>2017</v>
      </c>
      <c r="I10669" s="60">
        <f>VLOOKUP(H10669,PROCV!E$33:F$44,2,0)</f>
        <v>1</v>
      </c>
      <c r="J10669" s="71">
        <v>11338</v>
      </c>
      <c r="K10669" s="44">
        <f t="shared" si="166"/>
        <v>11338</v>
      </c>
    </row>
    <row r="10670" spans="1:11" ht="15" x14ac:dyDescent="0.25">
      <c r="A10670" s="43" t="s">
        <v>194</v>
      </c>
      <c r="B10670" s="1" t="s">
        <v>242</v>
      </c>
      <c r="C10670" s="1" t="s">
        <v>256</v>
      </c>
      <c r="D10670" s="1" t="s">
        <v>255</v>
      </c>
      <c r="E10670" s="45" t="str">
        <f>VLOOKUP(C10670,PROCV!E$50:G$126,3,0)</f>
        <v>Audiovisual</v>
      </c>
      <c r="F10670" s="1" t="s">
        <v>416</v>
      </c>
      <c r="G10670" s="1" t="s">
        <v>236</v>
      </c>
      <c r="H10670" s="1">
        <v>2017</v>
      </c>
      <c r="I10670" s="60">
        <f>VLOOKUP(H10670,PROCV!E$33:F$44,2,0)</f>
        <v>1</v>
      </c>
      <c r="J10670" s="71">
        <v>6691</v>
      </c>
      <c r="K10670" s="44">
        <f t="shared" si="166"/>
        <v>6691</v>
      </c>
    </row>
    <row r="10671" spans="1:11" ht="15" x14ac:dyDescent="0.25">
      <c r="A10671" s="43" t="s">
        <v>194</v>
      </c>
      <c r="B10671" s="1" t="s">
        <v>242</v>
      </c>
      <c r="C10671" s="1" t="s">
        <v>256</v>
      </c>
      <c r="D10671" s="1" t="s">
        <v>255</v>
      </c>
      <c r="E10671" s="45" t="str">
        <f>VLOOKUP(C10671,PROCV!E$50:G$126,3,0)</f>
        <v>Audiovisual</v>
      </c>
      <c r="F10671" s="1" t="s">
        <v>416</v>
      </c>
      <c r="G10671" s="1" t="s">
        <v>236</v>
      </c>
      <c r="H10671" s="1">
        <v>2017</v>
      </c>
      <c r="I10671" s="60">
        <f>VLOOKUP(H10671,PROCV!E$33:F$44,2,0)</f>
        <v>1</v>
      </c>
      <c r="J10671" s="71">
        <v>5115</v>
      </c>
      <c r="K10671" s="44">
        <f t="shared" si="166"/>
        <v>5115</v>
      </c>
    </row>
    <row r="10672" spans="1:11" ht="15" x14ac:dyDescent="0.25">
      <c r="A10672" s="43" t="s">
        <v>194</v>
      </c>
      <c r="B10672" s="1" t="s">
        <v>242</v>
      </c>
      <c r="C10672" s="1" t="s">
        <v>254</v>
      </c>
      <c r="D10672" s="1" t="s">
        <v>253</v>
      </c>
      <c r="E10672" s="45" t="str">
        <f>VLOOKUP(C10672,PROCV!E$50:G$126,3,0)</f>
        <v>Música</v>
      </c>
      <c r="F10672" s="1" t="s">
        <v>416</v>
      </c>
      <c r="G10672" s="1" t="s">
        <v>236</v>
      </c>
      <c r="H10672" s="1">
        <v>2017</v>
      </c>
      <c r="I10672" s="60">
        <f>VLOOKUP(H10672,PROCV!E$33:F$44,2,0)</f>
        <v>1</v>
      </c>
      <c r="J10672" s="71">
        <v>55289</v>
      </c>
      <c r="K10672" s="44">
        <f t="shared" si="166"/>
        <v>55289</v>
      </c>
    </row>
    <row r="10673" spans="1:11" ht="15" x14ac:dyDescent="0.25">
      <c r="A10673" s="43" t="s">
        <v>194</v>
      </c>
      <c r="B10673" s="1" t="s">
        <v>242</v>
      </c>
      <c r="C10673" s="1" t="s">
        <v>254</v>
      </c>
      <c r="D10673" s="1" t="s">
        <v>253</v>
      </c>
      <c r="E10673" s="45" t="str">
        <f>VLOOKUP(C10673,PROCV!E$50:G$126,3,0)</f>
        <v>Música</v>
      </c>
      <c r="F10673" s="1" t="s">
        <v>416</v>
      </c>
      <c r="G10673" s="1" t="s">
        <v>236</v>
      </c>
      <c r="H10673" s="1">
        <v>2017</v>
      </c>
      <c r="I10673" s="60">
        <f>VLOOKUP(H10673,PROCV!E$33:F$44,2,0)</f>
        <v>1</v>
      </c>
      <c r="J10673" s="71">
        <v>44786</v>
      </c>
      <c r="K10673" s="44">
        <f t="shared" si="166"/>
        <v>44786</v>
      </c>
    </row>
    <row r="10674" spans="1:11" ht="15" x14ac:dyDescent="0.25">
      <c r="A10674" s="43" t="s">
        <v>194</v>
      </c>
      <c r="B10674" s="1" t="s">
        <v>242</v>
      </c>
      <c r="C10674" s="1" t="s">
        <v>254</v>
      </c>
      <c r="D10674" s="1" t="s">
        <v>253</v>
      </c>
      <c r="E10674" s="45" t="str">
        <f>VLOOKUP(C10674,PROCV!E$50:G$126,3,0)</f>
        <v>Música</v>
      </c>
      <c r="F10674" s="1" t="s">
        <v>416</v>
      </c>
      <c r="G10674" s="1" t="s">
        <v>236</v>
      </c>
      <c r="H10674" s="1">
        <v>2017</v>
      </c>
      <c r="I10674" s="60">
        <f>VLOOKUP(H10674,PROCV!E$33:F$44,2,0)</f>
        <v>1</v>
      </c>
      <c r="J10674" s="71">
        <v>25990</v>
      </c>
      <c r="K10674" s="44">
        <f t="shared" si="166"/>
        <v>25990</v>
      </c>
    </row>
    <row r="10675" spans="1:11" ht="15" x14ac:dyDescent="0.25">
      <c r="A10675" s="43" t="s">
        <v>194</v>
      </c>
      <c r="B10675" s="1" t="s">
        <v>242</v>
      </c>
      <c r="C10675" s="1" t="s">
        <v>252</v>
      </c>
      <c r="D10675" s="1" t="s">
        <v>251</v>
      </c>
      <c r="E10675" s="45" t="str">
        <f>VLOOKUP(C10675,PROCV!E$50:G$126,3,0)</f>
        <v>Audiovisual</v>
      </c>
      <c r="F10675" s="1" t="s">
        <v>416</v>
      </c>
      <c r="G10675" s="1" t="s">
        <v>236</v>
      </c>
      <c r="H10675" s="1">
        <v>2017</v>
      </c>
      <c r="I10675" s="60">
        <f>VLOOKUP(H10675,PROCV!E$33:F$44,2,0)</f>
        <v>1</v>
      </c>
      <c r="J10675" s="71">
        <v>767467</v>
      </c>
      <c r="K10675" s="44">
        <f t="shared" si="166"/>
        <v>767467</v>
      </c>
    </row>
    <row r="10676" spans="1:11" ht="15" x14ac:dyDescent="0.25">
      <c r="A10676" s="43" t="s">
        <v>194</v>
      </c>
      <c r="B10676" s="1" t="s">
        <v>242</v>
      </c>
      <c r="C10676" s="1" t="s">
        <v>252</v>
      </c>
      <c r="D10676" s="1" t="s">
        <v>251</v>
      </c>
      <c r="E10676" s="45" t="str">
        <f>VLOOKUP(C10676,PROCV!E$50:G$126,3,0)</f>
        <v>Audiovisual</v>
      </c>
      <c r="F10676" s="1" t="s">
        <v>416</v>
      </c>
      <c r="G10676" s="1" t="s">
        <v>236</v>
      </c>
      <c r="H10676" s="1">
        <v>2017</v>
      </c>
      <c r="I10676" s="60">
        <f>VLOOKUP(H10676,PROCV!E$33:F$44,2,0)</f>
        <v>1</v>
      </c>
      <c r="J10676" s="71">
        <v>198600</v>
      </c>
      <c r="K10676" s="44">
        <f t="shared" si="166"/>
        <v>198600</v>
      </c>
    </row>
    <row r="10677" spans="1:11" ht="15" x14ac:dyDescent="0.25">
      <c r="A10677" s="43" t="s">
        <v>194</v>
      </c>
      <c r="B10677" s="1" t="s">
        <v>242</v>
      </c>
      <c r="C10677" s="1" t="s">
        <v>252</v>
      </c>
      <c r="D10677" s="1" t="s">
        <v>251</v>
      </c>
      <c r="E10677" s="45" t="str">
        <f>VLOOKUP(C10677,PROCV!E$50:G$126,3,0)</f>
        <v>Audiovisual</v>
      </c>
      <c r="F10677" s="1" t="s">
        <v>416</v>
      </c>
      <c r="G10677" s="1" t="s">
        <v>236</v>
      </c>
      <c r="H10677" s="1">
        <v>2017</v>
      </c>
      <c r="I10677" s="60">
        <f>VLOOKUP(H10677,PROCV!E$33:F$44,2,0)</f>
        <v>1</v>
      </c>
      <c r="J10677" s="71">
        <v>189928</v>
      </c>
      <c r="K10677" s="44">
        <f t="shared" si="166"/>
        <v>189928</v>
      </c>
    </row>
    <row r="10678" spans="1:11" ht="15" x14ac:dyDescent="0.25">
      <c r="A10678" s="43" t="s">
        <v>194</v>
      </c>
      <c r="B10678" s="1" t="s">
        <v>242</v>
      </c>
      <c r="C10678" s="1" t="s">
        <v>252</v>
      </c>
      <c r="D10678" s="1" t="s">
        <v>251</v>
      </c>
      <c r="E10678" s="45" t="str">
        <f>VLOOKUP(C10678,PROCV!E$50:G$126,3,0)</f>
        <v>Audiovisual</v>
      </c>
      <c r="F10678" s="1" t="s">
        <v>416</v>
      </c>
      <c r="G10678" s="1" t="s">
        <v>236</v>
      </c>
      <c r="H10678" s="1">
        <v>2017</v>
      </c>
      <c r="I10678" s="60">
        <f>VLOOKUP(H10678,PROCV!E$33:F$44,2,0)</f>
        <v>1</v>
      </c>
      <c r="J10678" s="71">
        <v>96161</v>
      </c>
      <c r="K10678" s="44">
        <f t="shared" si="166"/>
        <v>96161</v>
      </c>
    </row>
    <row r="10679" spans="1:11" ht="15" x14ac:dyDescent="0.25">
      <c r="A10679" s="43" t="s">
        <v>194</v>
      </c>
      <c r="B10679" s="1" t="s">
        <v>242</v>
      </c>
      <c r="C10679" s="1" t="s">
        <v>252</v>
      </c>
      <c r="D10679" s="1" t="s">
        <v>251</v>
      </c>
      <c r="E10679" s="45" t="str">
        <f>VLOOKUP(C10679,PROCV!E$50:G$126,3,0)</f>
        <v>Audiovisual</v>
      </c>
      <c r="F10679" s="1" t="s">
        <v>416</v>
      </c>
      <c r="G10679" s="1" t="s">
        <v>236</v>
      </c>
      <c r="H10679" s="1">
        <v>2017</v>
      </c>
      <c r="I10679" s="60">
        <f>VLOOKUP(H10679,PROCV!E$33:F$44,2,0)</f>
        <v>1</v>
      </c>
      <c r="J10679" s="71">
        <v>66700</v>
      </c>
      <c r="K10679" s="44">
        <f t="shared" si="166"/>
        <v>66700</v>
      </c>
    </row>
    <row r="10680" spans="1:11" ht="15" x14ac:dyDescent="0.25">
      <c r="A10680" s="43" t="s">
        <v>194</v>
      </c>
      <c r="B10680" s="1" t="s">
        <v>242</v>
      </c>
      <c r="C10680" s="1" t="s">
        <v>250</v>
      </c>
      <c r="D10680" s="1" t="s">
        <v>249</v>
      </c>
      <c r="E10680" s="45" t="str">
        <f>VLOOKUP(C10680,PROCV!E$50:G$126,3,0)</f>
        <v>Audiovisual</v>
      </c>
      <c r="F10680" s="1" t="s">
        <v>416</v>
      </c>
      <c r="G10680" s="1" t="s">
        <v>236</v>
      </c>
      <c r="H10680" s="1">
        <v>2017</v>
      </c>
      <c r="I10680" s="60">
        <f>VLOOKUP(H10680,PROCV!E$33:F$44,2,0)</f>
        <v>1</v>
      </c>
      <c r="J10680" s="71">
        <v>399854</v>
      </c>
      <c r="K10680" s="44">
        <f t="shared" si="166"/>
        <v>399854</v>
      </c>
    </row>
    <row r="10681" spans="1:11" ht="15" x14ac:dyDescent="0.25">
      <c r="A10681" s="43" t="s">
        <v>194</v>
      </c>
      <c r="B10681" s="1" t="s">
        <v>242</v>
      </c>
      <c r="C10681" s="1" t="s">
        <v>250</v>
      </c>
      <c r="D10681" s="1" t="s">
        <v>249</v>
      </c>
      <c r="E10681" s="45" t="str">
        <f>VLOOKUP(C10681,PROCV!E$50:G$126,3,0)</f>
        <v>Audiovisual</v>
      </c>
      <c r="F10681" s="1" t="s">
        <v>416</v>
      </c>
      <c r="G10681" s="1" t="s">
        <v>236</v>
      </c>
      <c r="H10681" s="1">
        <v>2017</v>
      </c>
      <c r="I10681" s="60">
        <f>VLOOKUP(H10681,PROCV!E$33:F$44,2,0)</f>
        <v>1</v>
      </c>
      <c r="J10681" s="71">
        <v>2507344</v>
      </c>
      <c r="K10681" s="44">
        <f t="shared" si="166"/>
        <v>2507344</v>
      </c>
    </row>
    <row r="10682" spans="1:11" ht="15" x14ac:dyDescent="0.25">
      <c r="A10682" s="43" t="s">
        <v>194</v>
      </c>
      <c r="B10682" s="1" t="s">
        <v>242</v>
      </c>
      <c r="C10682" s="1" t="s">
        <v>250</v>
      </c>
      <c r="D10682" s="1" t="s">
        <v>249</v>
      </c>
      <c r="E10682" s="45" t="str">
        <f>VLOOKUP(C10682,PROCV!E$50:G$126,3,0)</f>
        <v>Audiovisual</v>
      </c>
      <c r="F10682" s="1" t="s">
        <v>416</v>
      </c>
      <c r="G10682" s="1" t="s">
        <v>236</v>
      </c>
      <c r="H10682" s="1">
        <v>2017</v>
      </c>
      <c r="I10682" s="60">
        <f>VLOOKUP(H10682,PROCV!E$33:F$44,2,0)</f>
        <v>1</v>
      </c>
      <c r="J10682" s="71">
        <v>180154</v>
      </c>
      <c r="K10682" s="44">
        <f t="shared" si="166"/>
        <v>180154</v>
      </c>
    </row>
    <row r="10683" spans="1:11" ht="15" x14ac:dyDescent="0.25">
      <c r="A10683" s="43" t="s">
        <v>194</v>
      </c>
      <c r="B10683" s="1" t="s">
        <v>242</v>
      </c>
      <c r="C10683" s="1" t="s">
        <v>250</v>
      </c>
      <c r="D10683" s="1" t="s">
        <v>249</v>
      </c>
      <c r="E10683" s="45" t="str">
        <f>VLOOKUP(C10683,PROCV!E$50:G$126,3,0)</f>
        <v>Audiovisual</v>
      </c>
      <c r="F10683" s="1" t="s">
        <v>416</v>
      </c>
      <c r="G10683" s="1" t="s">
        <v>236</v>
      </c>
      <c r="H10683" s="1">
        <v>2017</v>
      </c>
      <c r="I10683" s="60">
        <f>VLOOKUP(H10683,PROCV!E$33:F$44,2,0)</f>
        <v>1</v>
      </c>
      <c r="J10683" s="71">
        <v>416806</v>
      </c>
      <c r="K10683" s="44">
        <f t="shared" si="166"/>
        <v>416806</v>
      </c>
    </row>
    <row r="10684" spans="1:11" ht="15" x14ac:dyDescent="0.25">
      <c r="A10684" s="43" t="s">
        <v>194</v>
      </c>
      <c r="B10684" s="1" t="s">
        <v>242</v>
      </c>
      <c r="C10684" s="1" t="s">
        <v>250</v>
      </c>
      <c r="D10684" s="1" t="s">
        <v>249</v>
      </c>
      <c r="E10684" s="45" t="str">
        <f>VLOOKUP(C10684,PROCV!E$50:G$126,3,0)</f>
        <v>Audiovisual</v>
      </c>
      <c r="F10684" s="1" t="s">
        <v>416</v>
      </c>
      <c r="G10684" s="1" t="s">
        <v>236</v>
      </c>
      <c r="H10684" s="1">
        <v>2017</v>
      </c>
      <c r="I10684" s="60">
        <f>VLOOKUP(H10684,PROCV!E$33:F$44,2,0)</f>
        <v>1</v>
      </c>
      <c r="J10684" s="71">
        <v>673120</v>
      </c>
      <c r="K10684" s="44">
        <f t="shared" si="166"/>
        <v>673120</v>
      </c>
    </row>
    <row r="10685" spans="1:11" ht="15" x14ac:dyDescent="0.25">
      <c r="A10685" s="43" t="s">
        <v>194</v>
      </c>
      <c r="B10685" s="1" t="s">
        <v>242</v>
      </c>
      <c r="C10685" s="1" t="s">
        <v>407</v>
      </c>
      <c r="D10685" s="1" t="s">
        <v>411</v>
      </c>
      <c r="E10685" s="45" t="str">
        <f>VLOOKUP(C10685,PROCV!E$50:G$126,3,0)</f>
        <v>NA</v>
      </c>
      <c r="F10685" s="1" t="s">
        <v>416</v>
      </c>
      <c r="G10685" s="1" t="s">
        <v>265</v>
      </c>
      <c r="H10685" s="1">
        <v>2017</v>
      </c>
      <c r="I10685" s="60">
        <f>VLOOKUP(H10685,PROCV!E$33:F$44,2,0)</f>
        <v>1</v>
      </c>
      <c r="J10685" s="71">
        <v>968000</v>
      </c>
      <c r="K10685" s="44">
        <f t="shared" si="166"/>
        <v>968000</v>
      </c>
    </row>
    <row r="10686" spans="1:11" ht="15" x14ac:dyDescent="0.25">
      <c r="A10686" s="43" t="s">
        <v>194</v>
      </c>
      <c r="B10686" s="1" t="s">
        <v>242</v>
      </c>
      <c r="C10686" s="1" t="s">
        <v>407</v>
      </c>
      <c r="D10686" s="1" t="s">
        <v>411</v>
      </c>
      <c r="E10686" s="45" t="str">
        <f>VLOOKUP(C10686,PROCV!E$50:G$126,3,0)</f>
        <v>NA</v>
      </c>
      <c r="F10686" s="1" t="s">
        <v>416</v>
      </c>
      <c r="G10686" s="1" t="s">
        <v>265</v>
      </c>
      <c r="H10686" s="1">
        <v>2017</v>
      </c>
      <c r="I10686" s="60">
        <f>VLOOKUP(H10686,PROCV!E$33:F$44,2,0)</f>
        <v>1</v>
      </c>
      <c r="J10686" s="71">
        <v>564835</v>
      </c>
      <c r="K10686" s="44">
        <f t="shared" si="166"/>
        <v>564835</v>
      </c>
    </row>
    <row r="10687" spans="1:11" ht="15" x14ac:dyDescent="0.25">
      <c r="A10687" s="43" t="s">
        <v>194</v>
      </c>
      <c r="B10687" s="1" t="s">
        <v>242</v>
      </c>
      <c r="C10687" s="1" t="s">
        <v>303</v>
      </c>
      <c r="D10687" s="1" t="s">
        <v>302</v>
      </c>
      <c r="E10687" s="45" t="str">
        <f>VLOOKUP(C10687,PROCV!E$50:G$126,3,0)</f>
        <v>Educação e Criação em Artes</v>
      </c>
      <c r="F10687" s="1" t="s">
        <v>416</v>
      </c>
      <c r="G10687" s="1" t="s">
        <v>236</v>
      </c>
      <c r="H10687" s="1">
        <v>2017</v>
      </c>
      <c r="I10687" s="60">
        <f>VLOOKUP(H10687,PROCV!E$33:F$44,2,0)</f>
        <v>1</v>
      </c>
      <c r="J10687" s="71">
        <v>3811</v>
      </c>
      <c r="K10687" s="44">
        <f t="shared" si="166"/>
        <v>3811</v>
      </c>
    </row>
    <row r="10688" spans="1:11" ht="15" x14ac:dyDescent="0.25">
      <c r="A10688" s="43" t="s">
        <v>194</v>
      </c>
      <c r="B10688" s="1" t="s">
        <v>242</v>
      </c>
      <c r="C10688" s="1" t="s">
        <v>295</v>
      </c>
      <c r="D10688" s="1" t="s">
        <v>294</v>
      </c>
      <c r="E10688" s="45" t="str">
        <f>VLOOKUP(C10688,PROCV!E$50:G$126,3,0)</f>
        <v>Educação e Criação em Artes</v>
      </c>
      <c r="F10688" s="1" t="s">
        <v>416</v>
      </c>
      <c r="G10688" s="1" t="s">
        <v>236</v>
      </c>
      <c r="H10688" s="1">
        <v>2017</v>
      </c>
      <c r="I10688" s="60">
        <f>VLOOKUP(H10688,PROCV!E$33:F$44,2,0)</f>
        <v>1</v>
      </c>
      <c r="J10688" s="71">
        <v>49017</v>
      </c>
      <c r="K10688" s="44">
        <f t="shared" si="166"/>
        <v>49017</v>
      </c>
    </row>
    <row r="10689" spans="1:11" ht="15" x14ac:dyDescent="0.25">
      <c r="A10689" s="43" t="s">
        <v>194</v>
      </c>
      <c r="B10689" s="1" t="s">
        <v>242</v>
      </c>
      <c r="C10689" s="1" t="s">
        <v>248</v>
      </c>
      <c r="D10689" s="1" t="s">
        <v>247</v>
      </c>
      <c r="E10689" s="45" t="str">
        <f>VLOOKUP(C10689,PROCV!E$50:G$126,3,0)</f>
        <v>Educação e Criação em Artes</v>
      </c>
      <c r="F10689" s="1" t="s">
        <v>416</v>
      </c>
      <c r="G10689" s="1" t="s">
        <v>236</v>
      </c>
      <c r="H10689" s="1">
        <v>2017</v>
      </c>
      <c r="I10689" s="60">
        <f>VLOOKUP(H10689,PROCV!E$33:F$44,2,0)</f>
        <v>1</v>
      </c>
      <c r="J10689" s="71">
        <v>50000</v>
      </c>
      <c r="K10689" s="44">
        <f t="shared" si="166"/>
        <v>50000</v>
      </c>
    </row>
    <row r="10690" spans="1:11" ht="15" x14ac:dyDescent="0.25">
      <c r="A10690" s="43" t="s">
        <v>194</v>
      </c>
      <c r="B10690" s="1" t="s">
        <v>242</v>
      </c>
      <c r="C10690" s="1" t="s">
        <v>340</v>
      </c>
      <c r="D10690" s="1" t="s">
        <v>339</v>
      </c>
      <c r="E10690" s="45" t="str">
        <f>VLOOKUP(C10690,PROCV!E$50:G$126,3,0)</f>
        <v>Artes Cênicas e Espetáculos</v>
      </c>
      <c r="F10690" s="1" t="s">
        <v>416</v>
      </c>
      <c r="G10690" s="1" t="s">
        <v>236</v>
      </c>
      <c r="H10690" s="1">
        <v>2017</v>
      </c>
      <c r="I10690" s="60">
        <f>VLOOKUP(H10690,PROCV!E$33:F$44,2,0)</f>
        <v>1</v>
      </c>
      <c r="J10690" s="71">
        <v>118029</v>
      </c>
      <c r="K10690" s="44">
        <f t="shared" si="166"/>
        <v>118029</v>
      </c>
    </row>
    <row r="10691" spans="1:11" ht="15" x14ac:dyDescent="0.25">
      <c r="A10691" s="43" t="s">
        <v>194</v>
      </c>
      <c r="B10691" s="1" t="s">
        <v>242</v>
      </c>
      <c r="C10691" s="1" t="s">
        <v>246</v>
      </c>
      <c r="D10691" s="1" t="s">
        <v>245</v>
      </c>
      <c r="E10691" s="45" t="str">
        <f>VLOOKUP(C10691,PROCV!E$50:G$126,3,0)</f>
        <v>Artes Cênicas e Espetáculos</v>
      </c>
      <c r="F10691" s="1" t="s">
        <v>416</v>
      </c>
      <c r="G10691" s="1" t="s">
        <v>236</v>
      </c>
      <c r="H10691" s="1">
        <v>2017</v>
      </c>
      <c r="I10691" s="60">
        <f>VLOOKUP(H10691,PROCV!E$33:F$44,2,0)</f>
        <v>1</v>
      </c>
      <c r="J10691" s="71">
        <v>7529</v>
      </c>
      <c r="K10691" s="44">
        <f t="shared" ref="K10691:K10754" si="167">J10691*I10691</f>
        <v>7529</v>
      </c>
    </row>
    <row r="10692" spans="1:11" ht="15" x14ac:dyDescent="0.25">
      <c r="A10692" s="43" t="s">
        <v>194</v>
      </c>
      <c r="B10692" s="1" t="s">
        <v>242</v>
      </c>
      <c r="C10692" s="1" t="s">
        <v>246</v>
      </c>
      <c r="D10692" s="1" t="s">
        <v>245</v>
      </c>
      <c r="E10692" s="45" t="str">
        <f>VLOOKUP(C10692,PROCV!E$50:G$126,3,0)</f>
        <v>Artes Cênicas e Espetáculos</v>
      </c>
      <c r="F10692" s="1" t="s">
        <v>416</v>
      </c>
      <c r="G10692" s="1" t="s">
        <v>236</v>
      </c>
      <c r="H10692" s="1">
        <v>2017</v>
      </c>
      <c r="I10692" s="60">
        <f>VLOOKUP(H10692,PROCV!E$33:F$44,2,0)</f>
        <v>1</v>
      </c>
      <c r="J10692" s="71">
        <v>111945</v>
      </c>
      <c r="K10692" s="44">
        <f t="shared" si="167"/>
        <v>111945</v>
      </c>
    </row>
    <row r="10693" spans="1:11" ht="15" x14ac:dyDescent="0.25">
      <c r="A10693" s="43" t="s">
        <v>194</v>
      </c>
      <c r="B10693" s="1" t="s">
        <v>242</v>
      </c>
      <c r="C10693" s="1" t="s">
        <v>246</v>
      </c>
      <c r="D10693" s="1" t="s">
        <v>245</v>
      </c>
      <c r="E10693" s="45" t="str">
        <f>VLOOKUP(C10693,PROCV!E$50:G$126,3,0)</f>
        <v>Artes Cênicas e Espetáculos</v>
      </c>
      <c r="F10693" s="1" t="s">
        <v>416</v>
      </c>
      <c r="G10693" s="1" t="s">
        <v>236</v>
      </c>
      <c r="H10693" s="1">
        <v>2017</v>
      </c>
      <c r="I10693" s="60">
        <f>VLOOKUP(H10693,PROCV!E$33:F$44,2,0)</f>
        <v>1</v>
      </c>
      <c r="J10693" s="71">
        <v>34599</v>
      </c>
      <c r="K10693" s="44">
        <f t="shared" si="167"/>
        <v>34599</v>
      </c>
    </row>
    <row r="10694" spans="1:11" ht="15" x14ac:dyDescent="0.25">
      <c r="A10694" s="43" t="s">
        <v>194</v>
      </c>
      <c r="B10694" s="1" t="s">
        <v>242</v>
      </c>
      <c r="C10694" s="1" t="s">
        <v>246</v>
      </c>
      <c r="D10694" s="1" t="s">
        <v>245</v>
      </c>
      <c r="E10694" s="45" t="str">
        <f>VLOOKUP(C10694,PROCV!E$50:G$126,3,0)</f>
        <v>Artes Cênicas e Espetáculos</v>
      </c>
      <c r="F10694" s="1" t="s">
        <v>416</v>
      </c>
      <c r="G10694" s="1" t="s">
        <v>236</v>
      </c>
      <c r="H10694" s="1">
        <v>2017</v>
      </c>
      <c r="I10694" s="60">
        <f>VLOOKUP(H10694,PROCV!E$33:F$44,2,0)</f>
        <v>1</v>
      </c>
      <c r="J10694" s="71">
        <v>636000</v>
      </c>
      <c r="K10694" s="44">
        <f t="shared" si="167"/>
        <v>636000</v>
      </c>
    </row>
    <row r="10695" spans="1:11" ht="15" x14ac:dyDescent="0.25">
      <c r="A10695" s="43" t="s">
        <v>194</v>
      </c>
      <c r="B10695" s="1" t="s">
        <v>242</v>
      </c>
      <c r="C10695" s="1" t="s">
        <v>244</v>
      </c>
      <c r="D10695" s="1" t="s">
        <v>243</v>
      </c>
      <c r="E10695" s="45" t="str">
        <f>VLOOKUP(C10695,PROCV!E$50:G$126,3,0)</f>
        <v>Artes Cênicas e Espetáculos</v>
      </c>
      <c r="F10695" s="1" t="s">
        <v>416</v>
      </c>
      <c r="G10695" s="1" t="s">
        <v>236</v>
      </c>
      <c r="H10695" s="1">
        <v>2017</v>
      </c>
      <c r="I10695" s="60">
        <f>VLOOKUP(H10695,PROCV!E$33:F$44,2,0)</f>
        <v>1</v>
      </c>
      <c r="J10695" s="71">
        <v>6886</v>
      </c>
      <c r="K10695" s="44">
        <f t="shared" si="167"/>
        <v>6886</v>
      </c>
    </row>
    <row r="10696" spans="1:11" ht="15" x14ac:dyDescent="0.25">
      <c r="A10696" s="43" t="s">
        <v>194</v>
      </c>
      <c r="B10696" s="1" t="s">
        <v>242</v>
      </c>
      <c r="C10696" s="1" t="s">
        <v>238</v>
      </c>
      <c r="D10696" s="1" t="s">
        <v>237</v>
      </c>
      <c r="E10696" s="45" t="str">
        <f>VLOOKUP(C10696,PROCV!E$50:G$126,3,0)</f>
        <v>Artes Cênicas e Espetáculos</v>
      </c>
      <c r="F10696" s="1" t="s">
        <v>416</v>
      </c>
      <c r="G10696" s="1" t="s">
        <v>236</v>
      </c>
      <c r="H10696" s="1">
        <v>2017</v>
      </c>
      <c r="I10696" s="60">
        <f>VLOOKUP(H10696,PROCV!E$33:F$44,2,0)</f>
        <v>1</v>
      </c>
      <c r="J10696" s="71">
        <v>120000</v>
      </c>
      <c r="K10696" s="44">
        <f t="shared" si="167"/>
        <v>120000</v>
      </c>
    </row>
    <row r="10697" spans="1:11" ht="15" x14ac:dyDescent="0.25">
      <c r="A10697" s="43" t="s">
        <v>194</v>
      </c>
      <c r="B10697" s="1" t="s">
        <v>242</v>
      </c>
      <c r="C10697" s="1" t="s">
        <v>238</v>
      </c>
      <c r="D10697" s="1" t="s">
        <v>237</v>
      </c>
      <c r="E10697" s="45" t="str">
        <f>VLOOKUP(C10697,PROCV!E$50:G$126,3,0)</f>
        <v>Artes Cênicas e Espetáculos</v>
      </c>
      <c r="F10697" s="1" t="s">
        <v>416</v>
      </c>
      <c r="G10697" s="1" t="s">
        <v>236</v>
      </c>
      <c r="H10697" s="1">
        <v>2017</v>
      </c>
      <c r="I10697" s="60">
        <f>VLOOKUP(H10697,PROCV!E$33:F$44,2,0)</f>
        <v>1</v>
      </c>
      <c r="J10697" s="71">
        <v>166447</v>
      </c>
      <c r="K10697" s="44">
        <f t="shared" si="167"/>
        <v>166447</v>
      </c>
    </row>
    <row r="10698" spans="1:11" ht="15" x14ac:dyDescent="0.25">
      <c r="A10698" s="43" t="s">
        <v>194</v>
      </c>
      <c r="B10698" s="1" t="s">
        <v>242</v>
      </c>
      <c r="C10698" s="1" t="s">
        <v>238</v>
      </c>
      <c r="D10698" s="1" t="s">
        <v>237</v>
      </c>
      <c r="E10698" s="45" t="str">
        <f>VLOOKUP(C10698,PROCV!E$50:G$126,3,0)</f>
        <v>Artes Cênicas e Espetáculos</v>
      </c>
      <c r="F10698" s="1" t="s">
        <v>416</v>
      </c>
      <c r="G10698" s="1" t="s">
        <v>236</v>
      </c>
      <c r="H10698" s="1">
        <v>2017</v>
      </c>
      <c r="I10698" s="60">
        <f>VLOOKUP(H10698,PROCV!E$33:F$44,2,0)</f>
        <v>1</v>
      </c>
      <c r="J10698" s="71">
        <v>398000</v>
      </c>
      <c r="K10698" s="44">
        <f t="shared" si="167"/>
        <v>398000</v>
      </c>
    </row>
    <row r="10699" spans="1:11" ht="15" x14ac:dyDescent="0.25">
      <c r="A10699" s="43" t="s">
        <v>194</v>
      </c>
      <c r="B10699" s="1" t="s">
        <v>242</v>
      </c>
      <c r="C10699" s="1" t="s">
        <v>241</v>
      </c>
      <c r="D10699" s="1" t="s">
        <v>240</v>
      </c>
      <c r="E10699" s="45" t="str">
        <f>VLOOKUP(C10699,PROCV!E$50:G$126,3,0)</f>
        <v>Artes Cênicas e Espetáculos</v>
      </c>
      <c r="F10699" s="1" t="s">
        <v>416</v>
      </c>
      <c r="G10699" s="1" t="s">
        <v>236</v>
      </c>
      <c r="H10699" s="1">
        <v>2017</v>
      </c>
      <c r="I10699" s="60">
        <f>VLOOKUP(H10699,PROCV!E$33:F$44,2,0)</f>
        <v>1</v>
      </c>
      <c r="J10699" s="71">
        <v>60131</v>
      </c>
      <c r="K10699" s="44">
        <f t="shared" si="167"/>
        <v>60131</v>
      </c>
    </row>
    <row r="10700" spans="1:11" ht="15" x14ac:dyDescent="0.25">
      <c r="A10700" s="43" t="s">
        <v>194</v>
      </c>
      <c r="B10700" s="1" t="s">
        <v>242</v>
      </c>
      <c r="C10700" s="1" t="s">
        <v>241</v>
      </c>
      <c r="D10700" s="1" t="s">
        <v>240</v>
      </c>
      <c r="E10700" s="45" t="str">
        <f>VLOOKUP(C10700,PROCV!E$50:G$126,3,0)</f>
        <v>Artes Cênicas e Espetáculos</v>
      </c>
      <c r="F10700" s="1" t="s">
        <v>416</v>
      </c>
      <c r="G10700" s="1" t="s">
        <v>236</v>
      </c>
      <c r="H10700" s="1">
        <v>2017</v>
      </c>
      <c r="I10700" s="60">
        <f>VLOOKUP(H10700,PROCV!E$33:F$44,2,0)</f>
        <v>1</v>
      </c>
      <c r="J10700" s="71">
        <v>125000</v>
      </c>
      <c r="K10700" s="44">
        <f t="shared" si="167"/>
        <v>125000</v>
      </c>
    </row>
    <row r="10701" spans="1:11" ht="15" x14ac:dyDescent="0.25">
      <c r="A10701" s="43" t="s">
        <v>194</v>
      </c>
      <c r="B10701" s="1" t="s">
        <v>242</v>
      </c>
      <c r="C10701" s="1" t="s">
        <v>241</v>
      </c>
      <c r="D10701" s="1" t="s">
        <v>240</v>
      </c>
      <c r="E10701" s="45" t="str">
        <f>VLOOKUP(C10701,PROCV!E$50:G$126,3,0)</f>
        <v>Artes Cênicas e Espetáculos</v>
      </c>
      <c r="F10701" s="1" t="s">
        <v>416</v>
      </c>
      <c r="G10701" s="1" t="s">
        <v>236</v>
      </c>
      <c r="H10701" s="1">
        <v>2017</v>
      </c>
      <c r="I10701" s="60">
        <f>VLOOKUP(H10701,PROCV!E$33:F$44,2,0)</f>
        <v>1</v>
      </c>
      <c r="J10701" s="71">
        <v>160525</v>
      </c>
      <c r="K10701" s="44">
        <f t="shared" si="167"/>
        <v>160525</v>
      </c>
    </row>
    <row r="10702" spans="1:11" ht="15" x14ac:dyDescent="0.25">
      <c r="A10702" s="43" t="s">
        <v>194</v>
      </c>
      <c r="B10702" s="1" t="s">
        <v>242</v>
      </c>
      <c r="C10702" s="1" t="s">
        <v>241</v>
      </c>
      <c r="D10702" s="1" t="s">
        <v>240</v>
      </c>
      <c r="E10702" s="45" t="str">
        <f>VLOOKUP(C10702,PROCV!E$50:G$126,3,0)</f>
        <v>Artes Cênicas e Espetáculos</v>
      </c>
      <c r="F10702" s="1" t="s">
        <v>416</v>
      </c>
      <c r="G10702" s="1" t="s">
        <v>236</v>
      </c>
      <c r="H10702" s="1">
        <v>2017</v>
      </c>
      <c r="I10702" s="60">
        <f>VLOOKUP(H10702,PROCV!E$33:F$44,2,0)</f>
        <v>1</v>
      </c>
      <c r="J10702" s="71">
        <v>12968</v>
      </c>
      <c r="K10702" s="44">
        <f t="shared" si="167"/>
        <v>12968</v>
      </c>
    </row>
    <row r="10703" spans="1:11" ht="15" x14ac:dyDescent="0.25">
      <c r="A10703" s="43" t="s">
        <v>194</v>
      </c>
      <c r="B10703" s="1" t="s">
        <v>242</v>
      </c>
      <c r="C10703" s="1" t="s">
        <v>301</v>
      </c>
      <c r="D10703" s="1" t="s">
        <v>300</v>
      </c>
      <c r="E10703" s="45" t="str">
        <f>VLOOKUP(C10703,PROCV!E$50:G$126,3,0)</f>
        <v>Patrimônio</v>
      </c>
      <c r="F10703" s="1" t="s">
        <v>415</v>
      </c>
      <c r="G10703" s="1" t="s">
        <v>265</v>
      </c>
      <c r="H10703" s="1">
        <v>2017</v>
      </c>
      <c r="I10703" s="60">
        <f>VLOOKUP(H10703,PROCV!E$33:F$44,2,0)</f>
        <v>1</v>
      </c>
      <c r="J10703" s="71">
        <v>2500000</v>
      </c>
      <c r="K10703" s="44">
        <f t="shared" si="167"/>
        <v>2500000</v>
      </c>
    </row>
    <row r="10704" spans="1:11" ht="15" x14ac:dyDescent="0.25">
      <c r="A10704" s="43" t="s">
        <v>194</v>
      </c>
      <c r="B10704" s="1" t="s">
        <v>242</v>
      </c>
      <c r="C10704" s="1" t="s">
        <v>318</v>
      </c>
      <c r="D10704" s="1" t="s">
        <v>317</v>
      </c>
      <c r="E10704" s="45" t="str">
        <f>VLOOKUP(C10704,PROCV!E$50:G$126,3,0)</f>
        <v>Patrimônio</v>
      </c>
      <c r="F10704" s="1" t="s">
        <v>415</v>
      </c>
      <c r="G10704" s="1" t="s">
        <v>265</v>
      </c>
      <c r="H10704" s="1">
        <v>2017</v>
      </c>
      <c r="I10704" s="60">
        <f>VLOOKUP(H10704,PROCV!E$33:F$44,2,0)</f>
        <v>1</v>
      </c>
      <c r="J10704" s="71">
        <v>537944</v>
      </c>
      <c r="K10704" s="44">
        <f t="shared" si="167"/>
        <v>537944</v>
      </c>
    </row>
    <row r="10705" spans="1:11" ht="15" x14ac:dyDescent="0.25">
      <c r="A10705" s="43" t="s">
        <v>194</v>
      </c>
      <c r="B10705" s="1" t="s">
        <v>242</v>
      </c>
      <c r="C10705" s="1" t="s">
        <v>311</v>
      </c>
      <c r="D10705" s="1" t="s">
        <v>310</v>
      </c>
      <c r="E10705" s="45" t="str">
        <f>VLOOKUP(C10705,PROCV!E$50:G$126,3,0)</f>
        <v>Artes Cênicas e Espetáculos</v>
      </c>
      <c r="F10705" s="1" t="s">
        <v>416</v>
      </c>
      <c r="G10705" s="1" t="s">
        <v>236</v>
      </c>
      <c r="H10705" s="1">
        <v>2017</v>
      </c>
      <c r="I10705" s="60">
        <f>VLOOKUP(H10705,PROCV!E$33:F$44,2,0)</f>
        <v>1</v>
      </c>
      <c r="J10705" s="71">
        <v>6467</v>
      </c>
      <c r="K10705" s="44">
        <f t="shared" si="167"/>
        <v>6467</v>
      </c>
    </row>
    <row r="10706" spans="1:11" ht="15" x14ac:dyDescent="0.25">
      <c r="A10706" s="43" t="s">
        <v>194</v>
      </c>
      <c r="B10706" s="1" t="s">
        <v>242</v>
      </c>
      <c r="C10706" s="1" t="s">
        <v>311</v>
      </c>
      <c r="D10706" s="1" t="s">
        <v>310</v>
      </c>
      <c r="E10706" s="45" t="str">
        <f>VLOOKUP(C10706,PROCV!E$50:G$126,3,0)</f>
        <v>Artes Cênicas e Espetáculos</v>
      </c>
      <c r="F10706" s="1" t="s">
        <v>415</v>
      </c>
      <c r="G10706" s="1" t="s">
        <v>265</v>
      </c>
      <c r="H10706" s="1">
        <v>2017</v>
      </c>
      <c r="I10706" s="60">
        <f>VLOOKUP(H10706,PROCV!E$33:F$44,2,0)</f>
        <v>1</v>
      </c>
      <c r="J10706" s="71">
        <v>5580000</v>
      </c>
      <c r="K10706" s="44">
        <f t="shared" si="167"/>
        <v>5580000</v>
      </c>
    </row>
    <row r="10707" spans="1:11" ht="15" x14ac:dyDescent="0.25">
      <c r="A10707" s="43" t="s">
        <v>153</v>
      </c>
      <c r="B10707" s="1" t="s">
        <v>239</v>
      </c>
      <c r="C10707" s="1" t="s">
        <v>238</v>
      </c>
      <c r="D10707" s="1" t="s">
        <v>237</v>
      </c>
      <c r="E10707" s="45" t="str">
        <f>VLOOKUP(C10707,PROCV!E$50:G$126,3,0)</f>
        <v>Artes Cênicas e Espetáculos</v>
      </c>
      <c r="F10707" s="1" t="s">
        <v>416</v>
      </c>
      <c r="G10707" s="1" t="s">
        <v>236</v>
      </c>
      <c r="H10707" s="1">
        <v>2017</v>
      </c>
      <c r="I10707" s="60">
        <f>VLOOKUP(H10707,PROCV!E$33:F$44,2,0)</f>
        <v>1</v>
      </c>
      <c r="J10707" s="71">
        <v>79000</v>
      </c>
      <c r="K10707" s="44">
        <f t="shared" si="167"/>
        <v>79000</v>
      </c>
    </row>
    <row r="10708" spans="1:11" ht="15" x14ac:dyDescent="0.25">
      <c r="A10708" s="43" t="s">
        <v>139</v>
      </c>
      <c r="B10708" s="1" t="s">
        <v>239</v>
      </c>
      <c r="C10708" s="1" t="s">
        <v>281</v>
      </c>
      <c r="D10708" s="1" t="s">
        <v>280</v>
      </c>
      <c r="E10708" s="45" t="str">
        <f>VLOOKUP(C10708,PROCV!E$50:G$126,3,0)</f>
        <v>Música</v>
      </c>
      <c r="F10708" s="1" t="s">
        <v>416</v>
      </c>
      <c r="G10708" s="1" t="s">
        <v>236</v>
      </c>
      <c r="H10708" s="1">
        <v>2018</v>
      </c>
      <c r="I10708" s="60" t="e">
        <f>VLOOKUP(H10708,PROCV!E$33:F$44,2,0)</f>
        <v>#N/A</v>
      </c>
      <c r="J10708" s="71">
        <v>5343</v>
      </c>
      <c r="K10708" s="44" t="e">
        <f t="shared" si="167"/>
        <v>#N/A</v>
      </c>
    </row>
    <row r="10709" spans="1:11" ht="15" x14ac:dyDescent="0.25">
      <c r="A10709" s="43" t="s">
        <v>139</v>
      </c>
      <c r="B10709" s="1" t="s">
        <v>239</v>
      </c>
      <c r="C10709" s="1" t="s">
        <v>252</v>
      </c>
      <c r="D10709" s="1" t="s">
        <v>251</v>
      </c>
      <c r="E10709" s="45" t="str">
        <f>VLOOKUP(C10709,PROCV!E$50:G$126,3,0)</f>
        <v>Audiovisual</v>
      </c>
      <c r="F10709" s="1" t="s">
        <v>416</v>
      </c>
      <c r="G10709" s="1" t="s">
        <v>236</v>
      </c>
      <c r="H10709" s="1">
        <v>2018</v>
      </c>
      <c r="I10709" s="60" t="e">
        <f>VLOOKUP(H10709,PROCV!E$33:F$44,2,0)</f>
        <v>#N/A</v>
      </c>
      <c r="J10709" s="71">
        <v>16214</v>
      </c>
      <c r="K10709" s="44" t="e">
        <f t="shared" si="167"/>
        <v>#N/A</v>
      </c>
    </row>
    <row r="10710" spans="1:11" ht="15" x14ac:dyDescent="0.25">
      <c r="A10710" s="43" t="s">
        <v>139</v>
      </c>
      <c r="B10710" s="1" t="s">
        <v>239</v>
      </c>
      <c r="C10710" s="1" t="s">
        <v>252</v>
      </c>
      <c r="D10710" s="1" t="s">
        <v>251</v>
      </c>
      <c r="E10710" s="45" t="str">
        <f>VLOOKUP(C10710,PROCV!E$50:G$126,3,0)</f>
        <v>Audiovisual</v>
      </c>
      <c r="F10710" s="1" t="s">
        <v>416</v>
      </c>
      <c r="G10710" s="1" t="s">
        <v>236</v>
      </c>
      <c r="H10710" s="1">
        <v>2018</v>
      </c>
      <c r="I10710" s="60" t="e">
        <f>VLOOKUP(H10710,PROCV!E$33:F$44,2,0)</f>
        <v>#N/A</v>
      </c>
      <c r="J10710" s="71">
        <v>112820</v>
      </c>
      <c r="K10710" s="44" t="e">
        <f t="shared" si="167"/>
        <v>#N/A</v>
      </c>
    </row>
    <row r="10711" spans="1:11" ht="15" x14ac:dyDescent="0.25">
      <c r="A10711" s="43" t="s">
        <v>139</v>
      </c>
      <c r="B10711" s="1" t="s">
        <v>239</v>
      </c>
      <c r="C10711" s="1" t="s">
        <v>250</v>
      </c>
      <c r="D10711" s="1" t="s">
        <v>249</v>
      </c>
      <c r="E10711" s="45" t="str">
        <f>VLOOKUP(C10711,PROCV!E$50:G$126,3,0)</f>
        <v>Audiovisual</v>
      </c>
      <c r="F10711" s="1" t="s">
        <v>416</v>
      </c>
      <c r="G10711" s="1" t="s">
        <v>236</v>
      </c>
      <c r="H10711" s="1">
        <v>2018</v>
      </c>
      <c r="I10711" s="60" t="e">
        <f>VLOOKUP(H10711,PROCV!E$33:F$44,2,0)</f>
        <v>#N/A</v>
      </c>
      <c r="J10711" s="71">
        <v>172921</v>
      </c>
      <c r="K10711" s="44" t="e">
        <f t="shared" si="167"/>
        <v>#N/A</v>
      </c>
    </row>
    <row r="10712" spans="1:11" ht="15" x14ac:dyDescent="0.25">
      <c r="A10712" s="43" t="s">
        <v>141</v>
      </c>
      <c r="B10712" s="1" t="s">
        <v>239</v>
      </c>
      <c r="C10712" s="1" t="s">
        <v>285</v>
      </c>
      <c r="D10712" s="1" t="s">
        <v>284</v>
      </c>
      <c r="E10712" s="45" t="str">
        <f>VLOOKUP(C10712,PROCV!E$50:G$126,3,0)</f>
        <v>Editorial</v>
      </c>
      <c r="F10712" s="1" t="s">
        <v>416</v>
      </c>
      <c r="G10712" s="1" t="s">
        <v>236</v>
      </c>
      <c r="H10712" s="1">
        <v>2018</v>
      </c>
      <c r="I10712" s="60" t="e">
        <f>VLOOKUP(H10712,PROCV!E$33:F$44,2,0)</f>
        <v>#N/A</v>
      </c>
      <c r="J10712" s="71">
        <v>125000</v>
      </c>
      <c r="K10712" s="44" t="e">
        <f t="shared" si="167"/>
        <v>#N/A</v>
      </c>
    </row>
    <row r="10713" spans="1:11" ht="15" x14ac:dyDescent="0.25">
      <c r="A10713" s="43" t="s">
        <v>141</v>
      </c>
      <c r="B10713" s="1" t="s">
        <v>239</v>
      </c>
      <c r="C10713" s="1" t="s">
        <v>250</v>
      </c>
      <c r="D10713" s="1" t="s">
        <v>249</v>
      </c>
      <c r="E10713" s="45" t="str">
        <f>VLOOKUP(C10713,PROCV!E$50:G$126,3,0)</f>
        <v>Audiovisual</v>
      </c>
      <c r="F10713" s="1" t="s">
        <v>416</v>
      </c>
      <c r="G10713" s="1" t="s">
        <v>236</v>
      </c>
      <c r="H10713" s="1">
        <v>2018</v>
      </c>
      <c r="I10713" s="60" t="e">
        <f>VLOOKUP(H10713,PROCV!E$33:F$44,2,0)</f>
        <v>#N/A</v>
      </c>
      <c r="J10713" s="71">
        <v>192943</v>
      </c>
      <c r="K10713" s="44" t="e">
        <f t="shared" si="167"/>
        <v>#N/A</v>
      </c>
    </row>
    <row r="10714" spans="1:11" ht="15" x14ac:dyDescent="0.25">
      <c r="A10714" s="43" t="s">
        <v>148</v>
      </c>
      <c r="B10714" s="1" t="s">
        <v>292</v>
      </c>
      <c r="C10714" s="1" t="s">
        <v>291</v>
      </c>
      <c r="D10714" s="1" t="s">
        <v>290</v>
      </c>
      <c r="E10714" s="45" t="str">
        <f>VLOOKUP(C10714,PROCV!E$50:G$126,3,0)</f>
        <v>NA</v>
      </c>
      <c r="F10714" s="1" t="s">
        <v>416</v>
      </c>
      <c r="G10714" s="1" t="s">
        <v>236</v>
      </c>
      <c r="H10714" s="1">
        <v>2018</v>
      </c>
      <c r="I10714" s="60" t="e">
        <f>VLOOKUP(H10714,PROCV!E$33:F$44,2,0)</f>
        <v>#N/A</v>
      </c>
      <c r="J10714" s="71">
        <v>91046</v>
      </c>
      <c r="K10714" s="44" t="e">
        <f t="shared" si="167"/>
        <v>#N/A</v>
      </c>
    </row>
    <row r="10715" spans="1:11" ht="15" x14ac:dyDescent="0.25">
      <c r="A10715" s="43" t="s">
        <v>148</v>
      </c>
      <c r="B10715" s="1" t="s">
        <v>292</v>
      </c>
      <c r="C10715" s="1" t="s">
        <v>287</v>
      </c>
      <c r="D10715" s="1" t="s">
        <v>286</v>
      </c>
      <c r="E10715" s="45" t="str">
        <f>VLOOKUP(C10715,PROCV!E$50:G$126,3,0)</f>
        <v>Música</v>
      </c>
      <c r="F10715" s="1" t="s">
        <v>416</v>
      </c>
      <c r="G10715" s="1" t="s">
        <v>236</v>
      </c>
      <c r="H10715" s="1">
        <v>2018</v>
      </c>
      <c r="I10715" s="60" t="e">
        <f>VLOOKUP(H10715,PROCV!E$33:F$44,2,0)</f>
        <v>#N/A</v>
      </c>
      <c r="J10715" s="71">
        <v>41718</v>
      </c>
      <c r="K10715" s="44" t="e">
        <f t="shared" si="167"/>
        <v>#N/A</v>
      </c>
    </row>
    <row r="10716" spans="1:11" ht="15" x14ac:dyDescent="0.25">
      <c r="A10716" s="43" t="s">
        <v>148</v>
      </c>
      <c r="B10716" s="1" t="s">
        <v>292</v>
      </c>
      <c r="C10716" s="1" t="s">
        <v>287</v>
      </c>
      <c r="D10716" s="1" t="s">
        <v>286</v>
      </c>
      <c r="E10716" s="45" t="str">
        <f>VLOOKUP(C10716,PROCV!E$50:G$126,3,0)</f>
        <v>Música</v>
      </c>
      <c r="F10716" s="1" t="s">
        <v>416</v>
      </c>
      <c r="G10716" s="1" t="s">
        <v>236</v>
      </c>
      <c r="H10716" s="1">
        <v>2018</v>
      </c>
      <c r="I10716" s="60" t="e">
        <f>VLOOKUP(H10716,PROCV!E$33:F$44,2,0)</f>
        <v>#N/A</v>
      </c>
      <c r="J10716" s="71">
        <v>4353</v>
      </c>
      <c r="K10716" s="44" t="e">
        <f t="shared" si="167"/>
        <v>#N/A</v>
      </c>
    </row>
    <row r="10717" spans="1:11" ht="15" x14ac:dyDescent="0.25">
      <c r="A10717" s="43" t="s">
        <v>148</v>
      </c>
      <c r="B10717" s="1" t="s">
        <v>292</v>
      </c>
      <c r="C10717" s="1" t="s">
        <v>287</v>
      </c>
      <c r="D10717" s="1" t="s">
        <v>286</v>
      </c>
      <c r="E10717" s="45" t="str">
        <f>VLOOKUP(C10717,PROCV!E$50:G$126,3,0)</f>
        <v>Música</v>
      </c>
      <c r="F10717" s="1" t="s">
        <v>416</v>
      </c>
      <c r="G10717" s="1" t="s">
        <v>236</v>
      </c>
      <c r="H10717" s="1">
        <v>2018</v>
      </c>
      <c r="I10717" s="60" t="e">
        <f>VLOOKUP(H10717,PROCV!E$33:F$44,2,0)</f>
        <v>#N/A</v>
      </c>
      <c r="J10717" s="71">
        <v>7122</v>
      </c>
      <c r="K10717" s="44" t="e">
        <f t="shared" si="167"/>
        <v>#N/A</v>
      </c>
    </row>
    <row r="10718" spans="1:11" ht="15" x14ac:dyDescent="0.25">
      <c r="A10718" s="43" t="s">
        <v>148</v>
      </c>
      <c r="B10718" s="1" t="s">
        <v>292</v>
      </c>
      <c r="C10718" s="1" t="s">
        <v>285</v>
      </c>
      <c r="D10718" s="1" t="s">
        <v>284</v>
      </c>
      <c r="E10718" s="45" t="str">
        <f>VLOOKUP(C10718,PROCV!E$50:G$126,3,0)</f>
        <v>Editorial</v>
      </c>
      <c r="F10718" s="1" t="s">
        <v>416</v>
      </c>
      <c r="G10718" s="1" t="s">
        <v>236</v>
      </c>
      <c r="H10718" s="1">
        <v>2018</v>
      </c>
      <c r="I10718" s="60" t="e">
        <f>VLOOKUP(H10718,PROCV!E$33:F$44,2,0)</f>
        <v>#N/A</v>
      </c>
      <c r="J10718" s="71">
        <v>3937</v>
      </c>
      <c r="K10718" s="44" t="e">
        <f t="shared" si="167"/>
        <v>#N/A</v>
      </c>
    </row>
    <row r="10719" spans="1:11" ht="15" x14ac:dyDescent="0.25">
      <c r="A10719" s="43" t="s">
        <v>148</v>
      </c>
      <c r="B10719" s="1" t="s">
        <v>292</v>
      </c>
      <c r="C10719" s="1" t="s">
        <v>285</v>
      </c>
      <c r="D10719" s="1" t="s">
        <v>284</v>
      </c>
      <c r="E10719" s="45" t="str">
        <f>VLOOKUP(C10719,PROCV!E$50:G$126,3,0)</f>
        <v>Editorial</v>
      </c>
      <c r="F10719" s="1" t="s">
        <v>416</v>
      </c>
      <c r="G10719" s="1" t="s">
        <v>236</v>
      </c>
      <c r="H10719" s="1">
        <v>2018</v>
      </c>
      <c r="I10719" s="60" t="e">
        <f>VLOOKUP(H10719,PROCV!E$33:F$44,2,0)</f>
        <v>#N/A</v>
      </c>
      <c r="J10719" s="71">
        <v>11066</v>
      </c>
      <c r="K10719" s="44" t="e">
        <f t="shared" si="167"/>
        <v>#N/A</v>
      </c>
    </row>
    <row r="10720" spans="1:11" ht="15" x14ac:dyDescent="0.25">
      <c r="A10720" s="43" t="s">
        <v>148</v>
      </c>
      <c r="B10720" s="1" t="s">
        <v>292</v>
      </c>
      <c r="C10720" s="1" t="s">
        <v>283</v>
      </c>
      <c r="D10720" s="1" t="s">
        <v>282</v>
      </c>
      <c r="E10720" s="45" t="str">
        <f>VLOOKUP(C10720,PROCV!E$50:G$126,3,0)</f>
        <v>Editorial</v>
      </c>
      <c r="F10720" s="1" t="s">
        <v>416</v>
      </c>
      <c r="G10720" s="1" t="s">
        <v>236</v>
      </c>
      <c r="H10720" s="1">
        <v>2018</v>
      </c>
      <c r="I10720" s="60" t="e">
        <f>VLOOKUP(H10720,PROCV!E$33:F$44,2,0)</f>
        <v>#N/A</v>
      </c>
      <c r="J10720" s="71">
        <v>9652</v>
      </c>
      <c r="K10720" s="44" t="e">
        <f t="shared" si="167"/>
        <v>#N/A</v>
      </c>
    </row>
    <row r="10721" spans="1:11" ht="15" x14ac:dyDescent="0.25">
      <c r="A10721" s="43" t="s">
        <v>148</v>
      </c>
      <c r="B10721" s="1" t="s">
        <v>292</v>
      </c>
      <c r="C10721" s="1" t="s">
        <v>252</v>
      </c>
      <c r="D10721" s="1" t="s">
        <v>251</v>
      </c>
      <c r="E10721" s="45" t="str">
        <f>VLOOKUP(C10721,PROCV!E$50:G$126,3,0)</f>
        <v>Audiovisual</v>
      </c>
      <c r="F10721" s="1" t="s">
        <v>416</v>
      </c>
      <c r="G10721" s="1" t="s">
        <v>236</v>
      </c>
      <c r="H10721" s="1">
        <v>2018</v>
      </c>
      <c r="I10721" s="60" t="e">
        <f>VLOOKUP(H10721,PROCV!E$33:F$44,2,0)</f>
        <v>#N/A</v>
      </c>
      <c r="J10721" s="71">
        <v>52312</v>
      </c>
      <c r="K10721" s="44" t="e">
        <f t="shared" si="167"/>
        <v>#N/A</v>
      </c>
    </row>
    <row r="10722" spans="1:11" ht="15" x14ac:dyDescent="0.25">
      <c r="A10722" s="43" t="s">
        <v>148</v>
      </c>
      <c r="B10722" s="1" t="s">
        <v>292</v>
      </c>
      <c r="C10722" s="1" t="s">
        <v>238</v>
      </c>
      <c r="D10722" s="1" t="s">
        <v>237</v>
      </c>
      <c r="E10722" s="45" t="str">
        <f>VLOOKUP(C10722,PROCV!E$50:G$126,3,0)</f>
        <v>Artes Cênicas e Espetáculos</v>
      </c>
      <c r="F10722" s="1" t="s">
        <v>416</v>
      </c>
      <c r="G10722" s="1" t="s">
        <v>236</v>
      </c>
      <c r="H10722" s="1">
        <v>2018</v>
      </c>
      <c r="I10722" s="60" t="e">
        <f>VLOOKUP(H10722,PROCV!E$33:F$44,2,0)</f>
        <v>#N/A</v>
      </c>
      <c r="J10722" s="71">
        <v>46496</v>
      </c>
      <c r="K10722" s="44" t="e">
        <f t="shared" si="167"/>
        <v>#N/A</v>
      </c>
    </row>
    <row r="10723" spans="1:11" ht="15" x14ac:dyDescent="0.25">
      <c r="A10723" s="43" t="s">
        <v>148</v>
      </c>
      <c r="B10723" s="1" t="s">
        <v>292</v>
      </c>
      <c r="C10723" s="1" t="s">
        <v>241</v>
      </c>
      <c r="D10723" s="1" t="s">
        <v>240</v>
      </c>
      <c r="E10723" s="45" t="str">
        <f>VLOOKUP(C10723,PROCV!E$50:G$126,3,0)</f>
        <v>Artes Cênicas e Espetáculos</v>
      </c>
      <c r="F10723" s="1" t="s">
        <v>416</v>
      </c>
      <c r="G10723" s="1" t="s">
        <v>236</v>
      </c>
      <c r="H10723" s="1">
        <v>2018</v>
      </c>
      <c r="I10723" s="60" t="e">
        <f>VLOOKUP(H10723,PROCV!E$33:F$44,2,0)</f>
        <v>#N/A</v>
      </c>
      <c r="J10723" s="71">
        <v>4758</v>
      </c>
      <c r="K10723" s="44" t="e">
        <f t="shared" si="167"/>
        <v>#N/A</v>
      </c>
    </row>
    <row r="10724" spans="1:11" ht="15" x14ac:dyDescent="0.25">
      <c r="A10724" s="43" t="s">
        <v>148</v>
      </c>
      <c r="B10724" s="1" t="s">
        <v>292</v>
      </c>
      <c r="C10724" s="1" t="s">
        <v>241</v>
      </c>
      <c r="D10724" s="1" t="s">
        <v>240</v>
      </c>
      <c r="E10724" s="45" t="str">
        <f>VLOOKUP(C10724,PROCV!E$50:G$126,3,0)</f>
        <v>Artes Cênicas e Espetáculos</v>
      </c>
      <c r="F10724" s="1" t="s">
        <v>416</v>
      </c>
      <c r="G10724" s="1" t="s">
        <v>236</v>
      </c>
      <c r="H10724" s="1">
        <v>2018</v>
      </c>
      <c r="I10724" s="60" t="e">
        <f>VLOOKUP(H10724,PROCV!E$33:F$44,2,0)</f>
        <v>#N/A</v>
      </c>
      <c r="J10724" s="71">
        <v>150000</v>
      </c>
      <c r="K10724" s="44" t="e">
        <f t="shared" si="167"/>
        <v>#N/A</v>
      </c>
    </row>
    <row r="10725" spans="1:11" ht="15" x14ac:dyDescent="0.25">
      <c r="A10725" s="43" t="s">
        <v>148</v>
      </c>
      <c r="B10725" s="1" t="s">
        <v>292</v>
      </c>
      <c r="C10725" s="1" t="s">
        <v>241</v>
      </c>
      <c r="D10725" s="1" t="s">
        <v>240</v>
      </c>
      <c r="E10725" s="45" t="str">
        <f>VLOOKUP(C10725,PROCV!E$50:G$126,3,0)</f>
        <v>Artes Cênicas e Espetáculos</v>
      </c>
      <c r="F10725" s="1" t="s">
        <v>416</v>
      </c>
      <c r="G10725" s="1" t="s">
        <v>236</v>
      </c>
      <c r="H10725" s="1">
        <v>2018</v>
      </c>
      <c r="I10725" s="60" t="e">
        <f>VLOOKUP(H10725,PROCV!E$33:F$44,2,0)</f>
        <v>#N/A</v>
      </c>
      <c r="J10725" s="71">
        <v>9471</v>
      </c>
      <c r="K10725" s="44" t="e">
        <f t="shared" si="167"/>
        <v>#N/A</v>
      </c>
    </row>
    <row r="10726" spans="1:11" ht="15" x14ac:dyDescent="0.25">
      <c r="A10726" s="43" t="s">
        <v>148</v>
      </c>
      <c r="B10726" s="1" t="s">
        <v>292</v>
      </c>
      <c r="C10726" s="1" t="s">
        <v>318</v>
      </c>
      <c r="D10726" s="1" t="s">
        <v>317</v>
      </c>
      <c r="E10726" s="45" t="str">
        <f>VLOOKUP(C10726,PROCV!E$50:G$126,3,0)</f>
        <v>Patrimônio</v>
      </c>
      <c r="F10726" s="1" t="s">
        <v>415</v>
      </c>
      <c r="G10726" s="1" t="s">
        <v>265</v>
      </c>
      <c r="H10726" s="1">
        <v>2018</v>
      </c>
      <c r="I10726" s="60" t="e">
        <f>VLOOKUP(H10726,PROCV!E$33:F$44,2,0)</f>
        <v>#N/A</v>
      </c>
      <c r="J10726" s="71">
        <v>484000</v>
      </c>
      <c r="K10726" s="44" t="e">
        <f t="shared" si="167"/>
        <v>#N/A</v>
      </c>
    </row>
    <row r="10727" spans="1:11" ht="15" x14ac:dyDescent="0.25">
      <c r="A10727" s="43" t="s">
        <v>148</v>
      </c>
      <c r="B10727" s="1" t="s">
        <v>292</v>
      </c>
      <c r="C10727" s="1" t="s">
        <v>318</v>
      </c>
      <c r="D10727" s="1" t="s">
        <v>317</v>
      </c>
      <c r="E10727" s="45" t="str">
        <f>VLOOKUP(C10727,PROCV!E$50:G$126,3,0)</f>
        <v>Patrimônio</v>
      </c>
      <c r="F10727" s="1" t="s">
        <v>415</v>
      </c>
      <c r="G10727" s="1" t="s">
        <v>265</v>
      </c>
      <c r="H10727" s="1">
        <v>2018</v>
      </c>
      <c r="I10727" s="60" t="e">
        <f>VLOOKUP(H10727,PROCV!E$33:F$44,2,0)</f>
        <v>#N/A</v>
      </c>
      <c r="J10727" s="71">
        <v>700000</v>
      </c>
      <c r="K10727" s="44" t="e">
        <f t="shared" si="167"/>
        <v>#N/A</v>
      </c>
    </row>
    <row r="10728" spans="1:11" ht="15" x14ac:dyDescent="0.25">
      <c r="A10728" s="43" t="s">
        <v>151</v>
      </c>
      <c r="B10728" s="1" t="s">
        <v>292</v>
      </c>
      <c r="C10728" s="1" t="s">
        <v>309</v>
      </c>
      <c r="D10728" s="1" t="s">
        <v>308</v>
      </c>
      <c r="E10728" s="45" t="str">
        <f>VLOOKUP(C10728,PROCV!E$50:G$126,3,0)</f>
        <v>NA</v>
      </c>
      <c r="F10728" s="1" t="s">
        <v>416</v>
      </c>
      <c r="G10728" s="1" t="s">
        <v>236</v>
      </c>
      <c r="H10728" s="1">
        <v>2018</v>
      </c>
      <c r="I10728" s="60" t="e">
        <f>VLOOKUP(H10728,PROCV!E$33:F$44,2,0)</f>
        <v>#N/A</v>
      </c>
      <c r="J10728" s="71">
        <v>4961</v>
      </c>
      <c r="K10728" s="44" t="e">
        <f t="shared" si="167"/>
        <v>#N/A</v>
      </c>
    </row>
    <row r="10729" spans="1:11" ht="15" x14ac:dyDescent="0.25">
      <c r="A10729" s="43" t="s">
        <v>151</v>
      </c>
      <c r="B10729" s="1" t="s">
        <v>292</v>
      </c>
      <c r="C10729" s="1" t="s">
        <v>291</v>
      </c>
      <c r="D10729" s="1" t="s">
        <v>290</v>
      </c>
      <c r="E10729" s="45" t="str">
        <f>VLOOKUP(C10729,PROCV!E$50:G$126,3,0)</f>
        <v>NA</v>
      </c>
      <c r="F10729" s="1" t="s">
        <v>416</v>
      </c>
      <c r="G10729" s="1" t="s">
        <v>236</v>
      </c>
      <c r="H10729" s="1">
        <v>2018</v>
      </c>
      <c r="I10729" s="60" t="e">
        <f>VLOOKUP(H10729,PROCV!E$33:F$44,2,0)</f>
        <v>#N/A</v>
      </c>
      <c r="J10729" s="71">
        <v>26161</v>
      </c>
      <c r="K10729" s="44" t="e">
        <f t="shared" si="167"/>
        <v>#N/A</v>
      </c>
    </row>
    <row r="10730" spans="1:11" ht="15" x14ac:dyDescent="0.25">
      <c r="A10730" s="43" t="s">
        <v>151</v>
      </c>
      <c r="B10730" s="1" t="s">
        <v>292</v>
      </c>
      <c r="C10730" s="1" t="s">
        <v>285</v>
      </c>
      <c r="D10730" s="1" t="s">
        <v>284</v>
      </c>
      <c r="E10730" s="45" t="str">
        <f>VLOOKUP(C10730,PROCV!E$50:G$126,3,0)</f>
        <v>Editorial</v>
      </c>
      <c r="F10730" s="1" t="s">
        <v>416</v>
      </c>
      <c r="G10730" s="1" t="s">
        <v>236</v>
      </c>
      <c r="H10730" s="1">
        <v>2018</v>
      </c>
      <c r="I10730" s="60" t="e">
        <f>VLOOKUP(H10730,PROCV!E$33:F$44,2,0)</f>
        <v>#N/A</v>
      </c>
      <c r="J10730" s="71">
        <v>17060</v>
      </c>
      <c r="K10730" s="44" t="e">
        <f t="shared" si="167"/>
        <v>#N/A</v>
      </c>
    </row>
    <row r="10731" spans="1:11" ht="15" x14ac:dyDescent="0.25">
      <c r="A10731" s="43" t="s">
        <v>151</v>
      </c>
      <c r="B10731" s="1" t="s">
        <v>292</v>
      </c>
      <c r="C10731" s="1" t="s">
        <v>285</v>
      </c>
      <c r="D10731" s="1" t="s">
        <v>284</v>
      </c>
      <c r="E10731" s="45" t="str">
        <f>VLOOKUP(C10731,PROCV!E$50:G$126,3,0)</f>
        <v>Editorial</v>
      </c>
      <c r="F10731" s="1" t="s">
        <v>416</v>
      </c>
      <c r="G10731" s="1" t="s">
        <v>236</v>
      </c>
      <c r="H10731" s="1">
        <v>2018</v>
      </c>
      <c r="I10731" s="60" t="e">
        <f>VLOOKUP(H10731,PROCV!E$33:F$44,2,0)</f>
        <v>#N/A</v>
      </c>
      <c r="J10731" s="71">
        <v>83421</v>
      </c>
      <c r="K10731" s="44" t="e">
        <f t="shared" si="167"/>
        <v>#N/A</v>
      </c>
    </row>
    <row r="10732" spans="1:11" ht="15" x14ac:dyDescent="0.25">
      <c r="A10732" s="43" t="s">
        <v>151</v>
      </c>
      <c r="B10732" s="1" t="s">
        <v>292</v>
      </c>
      <c r="C10732" s="1" t="s">
        <v>279</v>
      </c>
      <c r="D10732" s="1" t="s">
        <v>278</v>
      </c>
      <c r="E10732" s="45" t="str">
        <f>VLOOKUP(C10732,PROCV!E$50:G$126,3,0)</f>
        <v>Editorial</v>
      </c>
      <c r="F10732" s="1" t="s">
        <v>416</v>
      </c>
      <c r="G10732" s="1" t="s">
        <v>236</v>
      </c>
      <c r="H10732" s="1">
        <v>2018</v>
      </c>
      <c r="I10732" s="60" t="e">
        <f>VLOOKUP(H10732,PROCV!E$33:F$44,2,0)</f>
        <v>#N/A</v>
      </c>
      <c r="J10732" s="71">
        <v>26978</v>
      </c>
      <c r="K10732" s="44" t="e">
        <f t="shared" si="167"/>
        <v>#N/A</v>
      </c>
    </row>
    <row r="10733" spans="1:11" ht="15" x14ac:dyDescent="0.25">
      <c r="A10733" s="43" t="s">
        <v>151</v>
      </c>
      <c r="B10733" s="1" t="s">
        <v>292</v>
      </c>
      <c r="C10733" s="1" t="s">
        <v>273</v>
      </c>
      <c r="D10733" s="1" t="s">
        <v>272</v>
      </c>
      <c r="E10733" s="45" t="str">
        <f>VLOOKUP(C10733,PROCV!E$50:G$126,3,0)</f>
        <v>Editorial</v>
      </c>
      <c r="F10733" s="1" t="s">
        <v>416</v>
      </c>
      <c r="G10733" s="1" t="s">
        <v>236</v>
      </c>
      <c r="H10733" s="1">
        <v>2018</v>
      </c>
      <c r="I10733" s="60" t="e">
        <f>VLOOKUP(H10733,PROCV!E$33:F$44,2,0)</f>
        <v>#N/A</v>
      </c>
      <c r="J10733" s="71">
        <v>8687</v>
      </c>
      <c r="K10733" s="44" t="e">
        <f t="shared" si="167"/>
        <v>#N/A</v>
      </c>
    </row>
    <row r="10734" spans="1:11" ht="15" x14ac:dyDescent="0.25">
      <c r="A10734" s="43" t="s">
        <v>151</v>
      </c>
      <c r="B10734" s="1" t="s">
        <v>292</v>
      </c>
      <c r="C10734" s="1" t="s">
        <v>269</v>
      </c>
      <c r="D10734" s="1" t="s">
        <v>268</v>
      </c>
      <c r="E10734" s="45" t="str">
        <f>VLOOKUP(C10734,PROCV!E$50:G$126,3,0)</f>
        <v>NA</v>
      </c>
      <c r="F10734" s="1" t="s">
        <v>416</v>
      </c>
      <c r="G10734" s="1" t="s">
        <v>236</v>
      </c>
      <c r="H10734" s="1">
        <v>2018</v>
      </c>
      <c r="I10734" s="60" t="e">
        <f>VLOOKUP(H10734,PROCV!E$33:F$44,2,0)</f>
        <v>#N/A</v>
      </c>
      <c r="J10734" s="71">
        <v>11472</v>
      </c>
      <c r="K10734" s="44" t="e">
        <f t="shared" si="167"/>
        <v>#N/A</v>
      </c>
    </row>
    <row r="10735" spans="1:11" ht="15" x14ac:dyDescent="0.25">
      <c r="A10735" s="43" t="s">
        <v>151</v>
      </c>
      <c r="B10735" s="1" t="s">
        <v>292</v>
      </c>
      <c r="C10735" s="1" t="s">
        <v>297</v>
      </c>
      <c r="D10735" s="1" t="s">
        <v>296</v>
      </c>
      <c r="E10735" s="45" t="str">
        <f>VLOOKUP(C10735,PROCV!E$50:G$126,3,0)</f>
        <v>Audiovisual</v>
      </c>
      <c r="F10735" s="1" t="s">
        <v>416</v>
      </c>
      <c r="G10735" s="1" t="s">
        <v>236</v>
      </c>
      <c r="H10735" s="1">
        <v>2018</v>
      </c>
      <c r="I10735" s="60" t="e">
        <f>VLOOKUP(H10735,PROCV!E$33:F$44,2,0)</f>
        <v>#N/A</v>
      </c>
      <c r="J10735" s="71">
        <v>39000</v>
      </c>
      <c r="K10735" s="44" t="e">
        <f t="shared" si="167"/>
        <v>#N/A</v>
      </c>
    </row>
    <row r="10736" spans="1:11" ht="15" x14ac:dyDescent="0.25">
      <c r="A10736" s="43" t="s">
        <v>151</v>
      </c>
      <c r="B10736" s="1" t="s">
        <v>292</v>
      </c>
      <c r="C10736" s="1" t="s">
        <v>264</v>
      </c>
      <c r="D10736" s="1" t="s">
        <v>263</v>
      </c>
      <c r="E10736" s="45" t="str">
        <f>VLOOKUP(C10736,PROCV!E$50:G$126,3,0)</f>
        <v>Audiovisual</v>
      </c>
      <c r="F10736" s="1" t="s">
        <v>416</v>
      </c>
      <c r="G10736" s="1" t="s">
        <v>236</v>
      </c>
      <c r="H10736" s="1">
        <v>2018</v>
      </c>
      <c r="I10736" s="60" t="e">
        <f>VLOOKUP(H10736,PROCV!E$33:F$44,2,0)</f>
        <v>#N/A</v>
      </c>
      <c r="J10736" s="71">
        <v>5041</v>
      </c>
      <c r="K10736" s="44" t="e">
        <f t="shared" si="167"/>
        <v>#N/A</v>
      </c>
    </row>
    <row r="10737" spans="1:11" ht="15" x14ac:dyDescent="0.25">
      <c r="A10737" s="43" t="s">
        <v>151</v>
      </c>
      <c r="B10737" s="1" t="s">
        <v>292</v>
      </c>
      <c r="C10737" s="1" t="s">
        <v>254</v>
      </c>
      <c r="D10737" s="1" t="s">
        <v>253</v>
      </c>
      <c r="E10737" s="45" t="str">
        <f>VLOOKUP(C10737,PROCV!E$50:G$126,3,0)</f>
        <v>Música</v>
      </c>
      <c r="F10737" s="1" t="s">
        <v>416</v>
      </c>
      <c r="G10737" s="1" t="s">
        <v>236</v>
      </c>
      <c r="H10737" s="1">
        <v>2018</v>
      </c>
      <c r="I10737" s="60" t="e">
        <f>VLOOKUP(H10737,PROCV!E$33:F$44,2,0)</f>
        <v>#N/A</v>
      </c>
      <c r="J10737" s="71">
        <v>664300</v>
      </c>
      <c r="K10737" s="44" t="e">
        <f t="shared" si="167"/>
        <v>#N/A</v>
      </c>
    </row>
    <row r="10738" spans="1:11" ht="15" x14ac:dyDescent="0.25">
      <c r="A10738" s="43" t="s">
        <v>151</v>
      </c>
      <c r="B10738" s="1" t="s">
        <v>292</v>
      </c>
      <c r="C10738" s="1" t="s">
        <v>252</v>
      </c>
      <c r="D10738" s="1" t="s">
        <v>251</v>
      </c>
      <c r="E10738" s="45" t="str">
        <f>VLOOKUP(C10738,PROCV!E$50:G$126,3,0)</f>
        <v>Audiovisual</v>
      </c>
      <c r="F10738" s="1" t="s">
        <v>416</v>
      </c>
      <c r="G10738" s="1" t="s">
        <v>236</v>
      </c>
      <c r="H10738" s="1">
        <v>2018</v>
      </c>
      <c r="I10738" s="60" t="e">
        <f>VLOOKUP(H10738,PROCV!E$33:F$44,2,0)</f>
        <v>#N/A</v>
      </c>
      <c r="J10738" s="71">
        <v>5360</v>
      </c>
      <c r="K10738" s="44" t="e">
        <f t="shared" si="167"/>
        <v>#N/A</v>
      </c>
    </row>
    <row r="10739" spans="1:11" ht="15" x14ac:dyDescent="0.25">
      <c r="A10739" s="43" t="s">
        <v>155</v>
      </c>
      <c r="B10739" s="1" t="s">
        <v>316</v>
      </c>
      <c r="C10739" s="1" t="s">
        <v>287</v>
      </c>
      <c r="D10739" s="1" t="s">
        <v>286</v>
      </c>
      <c r="E10739" s="45" t="str">
        <f>VLOOKUP(C10739,PROCV!E$50:G$126,3,0)</f>
        <v>Música</v>
      </c>
      <c r="F10739" s="1" t="s">
        <v>416</v>
      </c>
      <c r="G10739" s="1" t="s">
        <v>236</v>
      </c>
      <c r="H10739" s="1">
        <v>2018</v>
      </c>
      <c r="I10739" s="60" t="e">
        <f>VLOOKUP(H10739,PROCV!E$33:F$44,2,0)</f>
        <v>#N/A</v>
      </c>
      <c r="J10739" s="71">
        <v>193979</v>
      </c>
      <c r="K10739" s="44" t="e">
        <f t="shared" si="167"/>
        <v>#N/A</v>
      </c>
    </row>
    <row r="10740" spans="1:11" ht="15" x14ac:dyDescent="0.25">
      <c r="A10740" s="43" t="s">
        <v>155</v>
      </c>
      <c r="B10740" s="1" t="s">
        <v>316</v>
      </c>
      <c r="C10740" s="1" t="s">
        <v>283</v>
      </c>
      <c r="D10740" s="1" t="s">
        <v>282</v>
      </c>
      <c r="E10740" s="45" t="str">
        <f>VLOOKUP(C10740,PROCV!E$50:G$126,3,0)</f>
        <v>Editorial</v>
      </c>
      <c r="F10740" s="1" t="s">
        <v>416</v>
      </c>
      <c r="G10740" s="1" t="s">
        <v>236</v>
      </c>
      <c r="H10740" s="1">
        <v>2018</v>
      </c>
      <c r="I10740" s="60" t="e">
        <f>VLOOKUP(H10740,PROCV!E$33:F$44,2,0)</f>
        <v>#N/A</v>
      </c>
      <c r="J10740" s="71">
        <v>45631</v>
      </c>
      <c r="K10740" s="44" t="e">
        <f t="shared" si="167"/>
        <v>#N/A</v>
      </c>
    </row>
    <row r="10741" spans="1:11" ht="15" x14ac:dyDescent="0.25">
      <c r="A10741" s="43" t="s">
        <v>155</v>
      </c>
      <c r="B10741" s="1" t="s">
        <v>316</v>
      </c>
      <c r="C10741" s="1" t="s">
        <v>279</v>
      </c>
      <c r="D10741" s="1" t="s">
        <v>278</v>
      </c>
      <c r="E10741" s="45" t="str">
        <f>VLOOKUP(C10741,PROCV!E$50:G$126,3,0)</f>
        <v>Editorial</v>
      </c>
      <c r="F10741" s="1" t="s">
        <v>416</v>
      </c>
      <c r="G10741" s="1" t="s">
        <v>236</v>
      </c>
      <c r="H10741" s="1">
        <v>2018</v>
      </c>
      <c r="I10741" s="60" t="e">
        <f>VLOOKUP(H10741,PROCV!E$33:F$44,2,0)</f>
        <v>#N/A</v>
      </c>
      <c r="J10741" s="71">
        <v>5694</v>
      </c>
      <c r="K10741" s="44" t="e">
        <f t="shared" si="167"/>
        <v>#N/A</v>
      </c>
    </row>
    <row r="10742" spans="1:11" ht="15" x14ac:dyDescent="0.25">
      <c r="A10742" s="43" t="s">
        <v>155</v>
      </c>
      <c r="B10742" s="1" t="s">
        <v>316</v>
      </c>
      <c r="C10742" s="1" t="s">
        <v>248</v>
      </c>
      <c r="D10742" s="1" t="s">
        <v>247</v>
      </c>
      <c r="E10742" s="45" t="str">
        <f>VLOOKUP(C10742,PROCV!E$50:G$126,3,0)</f>
        <v>Educação e Criação em Artes</v>
      </c>
      <c r="F10742" s="1" t="s">
        <v>416</v>
      </c>
      <c r="G10742" s="1" t="s">
        <v>236</v>
      </c>
      <c r="H10742" s="1">
        <v>2018</v>
      </c>
      <c r="I10742" s="60" t="e">
        <f>VLOOKUP(H10742,PROCV!E$33:F$44,2,0)</f>
        <v>#N/A</v>
      </c>
      <c r="J10742" s="71">
        <v>80000</v>
      </c>
      <c r="K10742" s="44" t="e">
        <f t="shared" si="167"/>
        <v>#N/A</v>
      </c>
    </row>
    <row r="10743" spans="1:11" ht="15" x14ac:dyDescent="0.25">
      <c r="A10743" s="43" t="s">
        <v>159</v>
      </c>
      <c r="B10743" s="1" t="s">
        <v>242</v>
      </c>
      <c r="C10743" s="1" t="s">
        <v>287</v>
      </c>
      <c r="D10743" s="1" t="s">
        <v>286</v>
      </c>
      <c r="E10743" s="45" t="str">
        <f>VLOOKUP(C10743,PROCV!E$50:G$126,3,0)</f>
        <v>Música</v>
      </c>
      <c r="F10743" s="1" t="s">
        <v>416</v>
      </c>
      <c r="G10743" s="1" t="s">
        <v>236</v>
      </c>
      <c r="H10743" s="1">
        <v>2018</v>
      </c>
      <c r="I10743" s="60" t="e">
        <f>VLOOKUP(H10743,PROCV!E$33:F$44,2,0)</f>
        <v>#N/A</v>
      </c>
      <c r="J10743" s="71">
        <v>2284</v>
      </c>
      <c r="K10743" s="44" t="e">
        <f t="shared" si="167"/>
        <v>#N/A</v>
      </c>
    </row>
    <row r="10744" spans="1:11" ht="15" x14ac:dyDescent="0.25">
      <c r="A10744" s="43" t="s">
        <v>159</v>
      </c>
      <c r="B10744" s="1" t="s">
        <v>242</v>
      </c>
      <c r="C10744" s="1" t="s">
        <v>285</v>
      </c>
      <c r="D10744" s="1" t="s">
        <v>284</v>
      </c>
      <c r="E10744" s="45" t="str">
        <f>VLOOKUP(C10744,PROCV!E$50:G$126,3,0)</f>
        <v>Editorial</v>
      </c>
      <c r="F10744" s="1" t="s">
        <v>416</v>
      </c>
      <c r="G10744" s="1" t="s">
        <v>236</v>
      </c>
      <c r="H10744" s="1">
        <v>2018</v>
      </c>
      <c r="I10744" s="60" t="e">
        <f>VLOOKUP(H10744,PROCV!E$33:F$44,2,0)</f>
        <v>#N/A</v>
      </c>
      <c r="J10744" s="71">
        <v>1401</v>
      </c>
      <c r="K10744" s="44" t="e">
        <f t="shared" si="167"/>
        <v>#N/A</v>
      </c>
    </row>
    <row r="10745" spans="1:11" ht="15" x14ac:dyDescent="0.25">
      <c r="A10745" s="43" t="s">
        <v>159</v>
      </c>
      <c r="B10745" s="1" t="s">
        <v>242</v>
      </c>
      <c r="C10745" s="1" t="s">
        <v>269</v>
      </c>
      <c r="D10745" s="1" t="s">
        <v>268</v>
      </c>
      <c r="E10745" s="45" t="str">
        <f>VLOOKUP(C10745,PROCV!E$50:G$126,3,0)</f>
        <v>NA</v>
      </c>
      <c r="F10745" s="1" t="s">
        <v>416</v>
      </c>
      <c r="G10745" s="1" t="s">
        <v>236</v>
      </c>
      <c r="H10745" s="1">
        <v>2018</v>
      </c>
      <c r="I10745" s="60" t="e">
        <f>VLOOKUP(H10745,PROCV!E$33:F$44,2,0)</f>
        <v>#N/A</v>
      </c>
      <c r="J10745" s="71">
        <v>1247</v>
      </c>
      <c r="K10745" s="44" t="e">
        <f t="shared" si="167"/>
        <v>#N/A</v>
      </c>
    </row>
    <row r="10746" spans="1:11" ht="15" x14ac:dyDescent="0.25">
      <c r="A10746" s="43" t="s">
        <v>159</v>
      </c>
      <c r="B10746" s="1" t="s">
        <v>242</v>
      </c>
      <c r="C10746" s="1" t="s">
        <v>269</v>
      </c>
      <c r="D10746" s="1" t="s">
        <v>268</v>
      </c>
      <c r="E10746" s="45" t="str">
        <f>VLOOKUP(C10746,PROCV!E$50:G$126,3,0)</f>
        <v>NA</v>
      </c>
      <c r="F10746" s="1" t="s">
        <v>416</v>
      </c>
      <c r="G10746" s="1" t="s">
        <v>236</v>
      </c>
      <c r="H10746" s="1">
        <v>2018</v>
      </c>
      <c r="I10746" s="60" t="e">
        <f>VLOOKUP(H10746,PROCV!E$33:F$44,2,0)</f>
        <v>#N/A</v>
      </c>
      <c r="J10746" s="71">
        <v>66564</v>
      </c>
      <c r="K10746" s="44" t="e">
        <f t="shared" si="167"/>
        <v>#N/A</v>
      </c>
    </row>
    <row r="10747" spans="1:11" ht="15" x14ac:dyDescent="0.25">
      <c r="A10747" s="43" t="s">
        <v>159</v>
      </c>
      <c r="B10747" s="1" t="s">
        <v>242</v>
      </c>
      <c r="C10747" s="1" t="s">
        <v>252</v>
      </c>
      <c r="D10747" s="1" t="s">
        <v>251</v>
      </c>
      <c r="E10747" s="45" t="str">
        <f>VLOOKUP(C10747,PROCV!E$50:G$126,3,0)</f>
        <v>Audiovisual</v>
      </c>
      <c r="F10747" s="1" t="s">
        <v>416</v>
      </c>
      <c r="G10747" s="1" t="s">
        <v>236</v>
      </c>
      <c r="H10747" s="1">
        <v>2018</v>
      </c>
      <c r="I10747" s="60" t="e">
        <f>VLOOKUP(H10747,PROCV!E$33:F$44,2,0)</f>
        <v>#N/A</v>
      </c>
      <c r="J10747" s="71">
        <v>33018</v>
      </c>
      <c r="K10747" s="44" t="e">
        <f t="shared" si="167"/>
        <v>#N/A</v>
      </c>
    </row>
    <row r="10748" spans="1:11" ht="15" x14ac:dyDescent="0.25">
      <c r="A10748" s="43" t="s">
        <v>159</v>
      </c>
      <c r="B10748" s="1" t="s">
        <v>242</v>
      </c>
      <c r="C10748" s="1" t="s">
        <v>250</v>
      </c>
      <c r="D10748" s="1" t="s">
        <v>249</v>
      </c>
      <c r="E10748" s="45" t="str">
        <f>VLOOKUP(C10748,PROCV!E$50:G$126,3,0)</f>
        <v>Audiovisual</v>
      </c>
      <c r="F10748" s="1" t="s">
        <v>416</v>
      </c>
      <c r="G10748" s="1" t="s">
        <v>236</v>
      </c>
      <c r="H10748" s="1">
        <v>2018</v>
      </c>
      <c r="I10748" s="60" t="e">
        <f>VLOOKUP(H10748,PROCV!E$33:F$44,2,0)</f>
        <v>#N/A</v>
      </c>
      <c r="J10748" s="71">
        <v>173411</v>
      </c>
      <c r="K10748" s="44" t="e">
        <f t="shared" si="167"/>
        <v>#N/A</v>
      </c>
    </row>
    <row r="10749" spans="1:11" ht="15" x14ac:dyDescent="0.25">
      <c r="A10749" s="43" t="s">
        <v>159</v>
      </c>
      <c r="B10749" s="1" t="s">
        <v>242</v>
      </c>
      <c r="C10749" s="1" t="s">
        <v>250</v>
      </c>
      <c r="D10749" s="1" t="s">
        <v>249</v>
      </c>
      <c r="E10749" s="45" t="str">
        <f>VLOOKUP(C10749,PROCV!E$50:G$126,3,0)</f>
        <v>Audiovisual</v>
      </c>
      <c r="F10749" s="1" t="s">
        <v>416</v>
      </c>
      <c r="G10749" s="1" t="s">
        <v>236</v>
      </c>
      <c r="H10749" s="1">
        <v>2018</v>
      </c>
      <c r="I10749" s="60" t="e">
        <f>VLOOKUP(H10749,PROCV!E$33:F$44,2,0)</f>
        <v>#N/A</v>
      </c>
      <c r="J10749" s="71">
        <v>54428</v>
      </c>
      <c r="K10749" s="44" t="e">
        <f t="shared" si="167"/>
        <v>#N/A</v>
      </c>
    </row>
    <row r="10750" spans="1:11" ht="15" x14ac:dyDescent="0.25">
      <c r="A10750" s="43" t="s">
        <v>159</v>
      </c>
      <c r="B10750" s="1" t="s">
        <v>242</v>
      </c>
      <c r="C10750" s="1" t="s">
        <v>250</v>
      </c>
      <c r="D10750" s="1" t="s">
        <v>249</v>
      </c>
      <c r="E10750" s="45" t="str">
        <f>VLOOKUP(C10750,PROCV!E$50:G$126,3,0)</f>
        <v>Audiovisual</v>
      </c>
      <c r="F10750" s="1" t="s">
        <v>416</v>
      </c>
      <c r="G10750" s="1" t="s">
        <v>236</v>
      </c>
      <c r="H10750" s="1">
        <v>2018</v>
      </c>
      <c r="I10750" s="60" t="e">
        <f>VLOOKUP(H10750,PROCV!E$33:F$44,2,0)</f>
        <v>#N/A</v>
      </c>
      <c r="J10750" s="71">
        <v>486392</v>
      </c>
      <c r="K10750" s="44" t="e">
        <f t="shared" si="167"/>
        <v>#N/A</v>
      </c>
    </row>
    <row r="10751" spans="1:11" ht="15" x14ac:dyDescent="0.25">
      <c r="A10751" s="43" t="s">
        <v>163</v>
      </c>
      <c r="B10751" s="1" t="s">
        <v>316</v>
      </c>
      <c r="C10751" s="1" t="s">
        <v>291</v>
      </c>
      <c r="D10751" s="1" t="s">
        <v>290</v>
      </c>
      <c r="E10751" s="45" t="str">
        <f>VLOOKUP(C10751,PROCV!E$50:G$126,3,0)</f>
        <v>NA</v>
      </c>
      <c r="F10751" s="1" t="s">
        <v>416</v>
      </c>
      <c r="G10751" s="1" t="s">
        <v>236</v>
      </c>
      <c r="H10751" s="1">
        <v>2018</v>
      </c>
      <c r="I10751" s="60" t="e">
        <f>VLOOKUP(H10751,PROCV!E$33:F$44,2,0)</f>
        <v>#N/A</v>
      </c>
      <c r="J10751" s="71">
        <v>8557</v>
      </c>
      <c r="K10751" s="44" t="e">
        <f t="shared" si="167"/>
        <v>#N/A</v>
      </c>
    </row>
    <row r="10752" spans="1:11" ht="15" x14ac:dyDescent="0.25">
      <c r="A10752" s="43" t="s">
        <v>163</v>
      </c>
      <c r="B10752" s="1" t="s">
        <v>316</v>
      </c>
      <c r="C10752" s="1" t="s">
        <v>291</v>
      </c>
      <c r="D10752" s="1" t="s">
        <v>290</v>
      </c>
      <c r="E10752" s="45" t="str">
        <f>VLOOKUP(C10752,PROCV!E$50:G$126,3,0)</f>
        <v>NA</v>
      </c>
      <c r="F10752" s="1" t="s">
        <v>416</v>
      </c>
      <c r="G10752" s="1" t="s">
        <v>236</v>
      </c>
      <c r="H10752" s="1">
        <v>2018</v>
      </c>
      <c r="I10752" s="60" t="e">
        <f>VLOOKUP(H10752,PROCV!E$33:F$44,2,0)</f>
        <v>#N/A</v>
      </c>
      <c r="J10752" s="71">
        <v>7145</v>
      </c>
      <c r="K10752" s="44" t="e">
        <f t="shared" si="167"/>
        <v>#N/A</v>
      </c>
    </row>
    <row r="10753" spans="1:11" ht="15" x14ac:dyDescent="0.25">
      <c r="A10753" s="43" t="s">
        <v>163</v>
      </c>
      <c r="B10753" s="1" t="s">
        <v>316</v>
      </c>
      <c r="C10753" s="1" t="s">
        <v>291</v>
      </c>
      <c r="D10753" s="1" t="s">
        <v>290</v>
      </c>
      <c r="E10753" s="45" t="str">
        <f>VLOOKUP(C10753,PROCV!E$50:G$126,3,0)</f>
        <v>NA</v>
      </c>
      <c r="F10753" s="1" t="s">
        <v>416</v>
      </c>
      <c r="G10753" s="1" t="s">
        <v>236</v>
      </c>
      <c r="H10753" s="1">
        <v>2018</v>
      </c>
      <c r="I10753" s="60" t="e">
        <f>VLOOKUP(H10753,PROCV!E$33:F$44,2,0)</f>
        <v>#N/A</v>
      </c>
      <c r="J10753" s="71">
        <v>2870</v>
      </c>
      <c r="K10753" s="44" t="e">
        <f t="shared" si="167"/>
        <v>#N/A</v>
      </c>
    </row>
    <row r="10754" spans="1:11" ht="15" x14ac:dyDescent="0.25">
      <c r="A10754" s="43" t="s">
        <v>163</v>
      </c>
      <c r="B10754" s="1" t="s">
        <v>316</v>
      </c>
      <c r="C10754" s="1" t="s">
        <v>287</v>
      </c>
      <c r="D10754" s="1" t="s">
        <v>286</v>
      </c>
      <c r="E10754" s="45" t="str">
        <f>VLOOKUP(C10754,PROCV!E$50:G$126,3,0)</f>
        <v>Música</v>
      </c>
      <c r="F10754" s="1" t="s">
        <v>416</v>
      </c>
      <c r="G10754" s="1" t="s">
        <v>236</v>
      </c>
      <c r="H10754" s="1">
        <v>2018</v>
      </c>
      <c r="I10754" s="60" t="e">
        <f>VLOOKUP(H10754,PROCV!E$33:F$44,2,0)</f>
        <v>#N/A</v>
      </c>
      <c r="J10754" s="71">
        <v>50388</v>
      </c>
      <c r="K10754" s="44" t="e">
        <f t="shared" si="167"/>
        <v>#N/A</v>
      </c>
    </row>
    <row r="10755" spans="1:11" ht="15" x14ac:dyDescent="0.25">
      <c r="A10755" s="43" t="s">
        <v>163</v>
      </c>
      <c r="B10755" s="1" t="s">
        <v>316</v>
      </c>
      <c r="C10755" s="1" t="s">
        <v>285</v>
      </c>
      <c r="D10755" s="1" t="s">
        <v>284</v>
      </c>
      <c r="E10755" s="45" t="str">
        <f>VLOOKUP(C10755,PROCV!E$50:G$126,3,0)</f>
        <v>Editorial</v>
      </c>
      <c r="F10755" s="1" t="s">
        <v>416</v>
      </c>
      <c r="G10755" s="1" t="s">
        <v>236</v>
      </c>
      <c r="H10755" s="1">
        <v>2018</v>
      </c>
      <c r="I10755" s="60" t="e">
        <f>VLOOKUP(H10755,PROCV!E$33:F$44,2,0)</f>
        <v>#N/A</v>
      </c>
      <c r="J10755" s="71">
        <v>33002</v>
      </c>
      <c r="K10755" s="44" t="e">
        <f t="shared" ref="K10755:K10818" si="168">J10755*I10755</f>
        <v>#N/A</v>
      </c>
    </row>
    <row r="10756" spans="1:11" ht="15" x14ac:dyDescent="0.25">
      <c r="A10756" s="43" t="s">
        <v>163</v>
      </c>
      <c r="B10756" s="1" t="s">
        <v>316</v>
      </c>
      <c r="C10756" s="1" t="s">
        <v>285</v>
      </c>
      <c r="D10756" s="1" t="s">
        <v>284</v>
      </c>
      <c r="E10756" s="45" t="str">
        <f>VLOOKUP(C10756,PROCV!E$50:G$126,3,0)</f>
        <v>Editorial</v>
      </c>
      <c r="F10756" s="1" t="s">
        <v>416</v>
      </c>
      <c r="G10756" s="1" t="s">
        <v>236</v>
      </c>
      <c r="H10756" s="1">
        <v>2018</v>
      </c>
      <c r="I10756" s="60" t="e">
        <f>VLOOKUP(H10756,PROCV!E$33:F$44,2,0)</f>
        <v>#N/A</v>
      </c>
      <c r="J10756" s="71">
        <v>55000</v>
      </c>
      <c r="K10756" s="44" t="e">
        <f t="shared" si="168"/>
        <v>#N/A</v>
      </c>
    </row>
    <row r="10757" spans="1:11" ht="15" x14ac:dyDescent="0.25">
      <c r="A10757" s="43" t="s">
        <v>163</v>
      </c>
      <c r="B10757" s="1" t="s">
        <v>316</v>
      </c>
      <c r="C10757" s="1" t="s">
        <v>281</v>
      </c>
      <c r="D10757" s="1" t="s">
        <v>280</v>
      </c>
      <c r="E10757" s="45" t="str">
        <f>VLOOKUP(C10757,PROCV!E$50:G$126,3,0)</f>
        <v>Música</v>
      </c>
      <c r="F10757" s="1" t="s">
        <v>416</v>
      </c>
      <c r="G10757" s="1" t="s">
        <v>236</v>
      </c>
      <c r="H10757" s="1">
        <v>2018</v>
      </c>
      <c r="I10757" s="60" t="e">
        <f>VLOOKUP(H10757,PROCV!E$33:F$44,2,0)</f>
        <v>#N/A</v>
      </c>
      <c r="J10757" s="71">
        <v>7401</v>
      </c>
      <c r="K10757" s="44" t="e">
        <f t="shared" si="168"/>
        <v>#N/A</v>
      </c>
    </row>
    <row r="10758" spans="1:11" ht="15" x14ac:dyDescent="0.25">
      <c r="A10758" s="43" t="s">
        <v>163</v>
      </c>
      <c r="B10758" s="1" t="s">
        <v>316</v>
      </c>
      <c r="C10758" s="1" t="s">
        <v>279</v>
      </c>
      <c r="D10758" s="1" t="s">
        <v>278</v>
      </c>
      <c r="E10758" s="45" t="str">
        <f>VLOOKUP(C10758,PROCV!E$50:G$126,3,0)</f>
        <v>Editorial</v>
      </c>
      <c r="F10758" s="1" t="s">
        <v>416</v>
      </c>
      <c r="G10758" s="1" t="s">
        <v>236</v>
      </c>
      <c r="H10758" s="1">
        <v>2018</v>
      </c>
      <c r="I10758" s="60" t="e">
        <f>VLOOKUP(H10758,PROCV!E$33:F$44,2,0)</f>
        <v>#N/A</v>
      </c>
      <c r="J10758" s="71">
        <v>7182</v>
      </c>
      <c r="K10758" s="44" t="e">
        <f t="shared" si="168"/>
        <v>#N/A</v>
      </c>
    </row>
    <row r="10759" spans="1:11" ht="15" x14ac:dyDescent="0.25">
      <c r="A10759" s="43" t="s">
        <v>163</v>
      </c>
      <c r="B10759" s="1" t="s">
        <v>316</v>
      </c>
      <c r="C10759" s="1" t="s">
        <v>269</v>
      </c>
      <c r="D10759" s="1" t="s">
        <v>268</v>
      </c>
      <c r="E10759" s="45" t="str">
        <f>VLOOKUP(C10759,PROCV!E$50:G$126,3,0)</f>
        <v>NA</v>
      </c>
      <c r="F10759" s="1" t="s">
        <v>416</v>
      </c>
      <c r="G10759" s="1" t="s">
        <v>236</v>
      </c>
      <c r="H10759" s="1">
        <v>2018</v>
      </c>
      <c r="I10759" s="60" t="e">
        <f>VLOOKUP(H10759,PROCV!E$33:F$44,2,0)</f>
        <v>#N/A</v>
      </c>
      <c r="J10759" s="71">
        <v>39933</v>
      </c>
      <c r="K10759" s="44" t="e">
        <f t="shared" si="168"/>
        <v>#N/A</v>
      </c>
    </row>
    <row r="10760" spans="1:11" ht="15" x14ac:dyDescent="0.25">
      <c r="A10760" s="43" t="s">
        <v>163</v>
      </c>
      <c r="B10760" s="1" t="s">
        <v>316</v>
      </c>
      <c r="C10760" s="1" t="s">
        <v>269</v>
      </c>
      <c r="D10760" s="1" t="s">
        <v>268</v>
      </c>
      <c r="E10760" s="45" t="str">
        <f>VLOOKUP(C10760,PROCV!E$50:G$126,3,0)</f>
        <v>NA</v>
      </c>
      <c r="F10760" s="1" t="s">
        <v>416</v>
      </c>
      <c r="G10760" s="1" t="s">
        <v>236</v>
      </c>
      <c r="H10760" s="1">
        <v>2018</v>
      </c>
      <c r="I10760" s="60" t="e">
        <f>VLOOKUP(H10760,PROCV!E$33:F$44,2,0)</f>
        <v>#N/A</v>
      </c>
      <c r="J10760" s="71">
        <v>13622</v>
      </c>
      <c r="K10760" s="44" t="e">
        <f t="shared" si="168"/>
        <v>#N/A</v>
      </c>
    </row>
    <row r="10761" spans="1:11" ht="15" x14ac:dyDescent="0.25">
      <c r="A10761" s="43" t="s">
        <v>163</v>
      </c>
      <c r="B10761" s="1" t="s">
        <v>316</v>
      </c>
      <c r="C10761" s="1" t="s">
        <v>269</v>
      </c>
      <c r="D10761" s="1" t="s">
        <v>268</v>
      </c>
      <c r="E10761" s="45" t="str">
        <f>VLOOKUP(C10761,PROCV!E$50:G$126,3,0)</f>
        <v>NA</v>
      </c>
      <c r="F10761" s="1" t="s">
        <v>416</v>
      </c>
      <c r="G10761" s="1" t="s">
        <v>236</v>
      </c>
      <c r="H10761" s="1">
        <v>2018</v>
      </c>
      <c r="I10761" s="60" t="e">
        <f>VLOOKUP(H10761,PROCV!E$33:F$44,2,0)</f>
        <v>#N/A</v>
      </c>
      <c r="J10761" s="71">
        <v>1106</v>
      </c>
      <c r="K10761" s="44" t="e">
        <f t="shared" si="168"/>
        <v>#N/A</v>
      </c>
    </row>
    <row r="10762" spans="1:11" ht="15" x14ac:dyDescent="0.25">
      <c r="A10762" s="43" t="s">
        <v>163</v>
      </c>
      <c r="B10762" s="1" t="s">
        <v>316</v>
      </c>
      <c r="C10762" s="1" t="s">
        <v>269</v>
      </c>
      <c r="D10762" s="1" t="s">
        <v>268</v>
      </c>
      <c r="E10762" s="45" t="str">
        <f>VLOOKUP(C10762,PROCV!E$50:G$126,3,0)</f>
        <v>NA</v>
      </c>
      <c r="F10762" s="1" t="s">
        <v>416</v>
      </c>
      <c r="G10762" s="1" t="s">
        <v>236</v>
      </c>
      <c r="H10762" s="1">
        <v>2018</v>
      </c>
      <c r="I10762" s="60" t="e">
        <f>VLOOKUP(H10762,PROCV!E$33:F$44,2,0)</f>
        <v>#N/A</v>
      </c>
      <c r="J10762" s="71">
        <v>34018</v>
      </c>
      <c r="K10762" s="44" t="e">
        <f t="shared" si="168"/>
        <v>#N/A</v>
      </c>
    </row>
    <row r="10763" spans="1:11" ht="15" x14ac:dyDescent="0.25">
      <c r="A10763" s="43" t="s">
        <v>163</v>
      </c>
      <c r="B10763" s="1" t="s">
        <v>316</v>
      </c>
      <c r="C10763" s="1" t="s">
        <v>269</v>
      </c>
      <c r="D10763" s="1" t="s">
        <v>268</v>
      </c>
      <c r="E10763" s="45" t="str">
        <f>VLOOKUP(C10763,PROCV!E$50:G$126,3,0)</f>
        <v>NA</v>
      </c>
      <c r="F10763" s="1" t="s">
        <v>416</v>
      </c>
      <c r="G10763" s="1" t="s">
        <v>236</v>
      </c>
      <c r="H10763" s="1">
        <v>2018</v>
      </c>
      <c r="I10763" s="60" t="e">
        <f>VLOOKUP(H10763,PROCV!E$33:F$44,2,0)</f>
        <v>#N/A</v>
      </c>
      <c r="J10763" s="71">
        <v>19939</v>
      </c>
      <c r="K10763" s="44" t="e">
        <f t="shared" si="168"/>
        <v>#N/A</v>
      </c>
    </row>
    <row r="10764" spans="1:11" ht="15" x14ac:dyDescent="0.25">
      <c r="A10764" s="43" t="s">
        <v>163</v>
      </c>
      <c r="B10764" s="1" t="s">
        <v>316</v>
      </c>
      <c r="C10764" s="1" t="s">
        <v>238</v>
      </c>
      <c r="D10764" s="1" t="s">
        <v>237</v>
      </c>
      <c r="E10764" s="45" t="str">
        <f>VLOOKUP(C10764,PROCV!E$50:G$126,3,0)</f>
        <v>Artes Cênicas e Espetáculos</v>
      </c>
      <c r="F10764" s="1" t="s">
        <v>416</v>
      </c>
      <c r="G10764" s="1" t="s">
        <v>236</v>
      </c>
      <c r="H10764" s="1">
        <v>2018</v>
      </c>
      <c r="I10764" s="60" t="e">
        <f>VLOOKUP(H10764,PROCV!E$33:F$44,2,0)</f>
        <v>#N/A</v>
      </c>
      <c r="J10764" s="71">
        <v>38849</v>
      </c>
      <c r="K10764" s="44" t="e">
        <f t="shared" si="168"/>
        <v>#N/A</v>
      </c>
    </row>
    <row r="10765" spans="1:11" ht="15" x14ac:dyDescent="0.25">
      <c r="A10765" s="43" t="s">
        <v>157</v>
      </c>
      <c r="B10765" s="1" t="s">
        <v>292</v>
      </c>
      <c r="C10765" s="1" t="s">
        <v>307</v>
      </c>
      <c r="D10765" s="1" t="s">
        <v>306</v>
      </c>
      <c r="E10765" s="45" t="str">
        <f>VLOOKUP(C10765,PROCV!E$50:G$126,3,0)</f>
        <v>NA</v>
      </c>
      <c r="F10765" s="1" t="s">
        <v>416</v>
      </c>
      <c r="G10765" s="1" t="s">
        <v>236</v>
      </c>
      <c r="H10765" s="1">
        <v>2018</v>
      </c>
      <c r="I10765" s="60" t="e">
        <f>VLOOKUP(H10765,PROCV!E$33:F$44,2,0)</f>
        <v>#N/A</v>
      </c>
      <c r="J10765" s="71">
        <v>24298</v>
      </c>
      <c r="K10765" s="44" t="e">
        <f t="shared" si="168"/>
        <v>#N/A</v>
      </c>
    </row>
    <row r="10766" spans="1:11" ht="15" x14ac:dyDescent="0.25">
      <c r="A10766" s="43" t="s">
        <v>177</v>
      </c>
      <c r="B10766" s="1" t="s">
        <v>242</v>
      </c>
      <c r="C10766" s="1" t="s">
        <v>309</v>
      </c>
      <c r="D10766" s="1" t="s">
        <v>308</v>
      </c>
      <c r="E10766" s="45" t="str">
        <f>VLOOKUP(C10766,PROCV!E$50:G$126,3,0)</f>
        <v>NA</v>
      </c>
      <c r="F10766" s="1" t="s">
        <v>416</v>
      </c>
      <c r="G10766" s="1" t="s">
        <v>236</v>
      </c>
      <c r="H10766" s="1">
        <v>2018</v>
      </c>
      <c r="I10766" s="60" t="e">
        <f>VLOOKUP(H10766,PROCV!E$33:F$44,2,0)</f>
        <v>#N/A</v>
      </c>
      <c r="J10766" s="71">
        <v>13293</v>
      </c>
      <c r="K10766" s="44" t="e">
        <f t="shared" si="168"/>
        <v>#N/A</v>
      </c>
    </row>
    <row r="10767" spans="1:11" ht="15" x14ac:dyDescent="0.25">
      <c r="A10767" s="43" t="s">
        <v>177</v>
      </c>
      <c r="B10767" s="1" t="s">
        <v>242</v>
      </c>
      <c r="C10767" s="1" t="s">
        <v>291</v>
      </c>
      <c r="D10767" s="1" t="s">
        <v>290</v>
      </c>
      <c r="E10767" s="45" t="str">
        <f>VLOOKUP(C10767,PROCV!E$50:G$126,3,0)</f>
        <v>NA</v>
      </c>
      <c r="F10767" s="1" t="s">
        <v>416</v>
      </c>
      <c r="G10767" s="1" t="s">
        <v>236</v>
      </c>
      <c r="H10767" s="1">
        <v>2018</v>
      </c>
      <c r="I10767" s="60" t="e">
        <f>VLOOKUP(H10767,PROCV!E$33:F$44,2,0)</f>
        <v>#N/A</v>
      </c>
      <c r="J10767" s="71">
        <v>308403</v>
      </c>
      <c r="K10767" s="44" t="e">
        <f t="shared" si="168"/>
        <v>#N/A</v>
      </c>
    </row>
    <row r="10768" spans="1:11" ht="15" x14ac:dyDescent="0.25">
      <c r="A10768" s="43" t="s">
        <v>177</v>
      </c>
      <c r="B10768" s="1" t="s">
        <v>242</v>
      </c>
      <c r="C10768" s="1" t="s">
        <v>289</v>
      </c>
      <c r="D10768" s="1" t="s">
        <v>288</v>
      </c>
      <c r="E10768" s="45" t="str">
        <f>VLOOKUP(C10768,PROCV!E$50:G$126,3,0)</f>
        <v>Editorial</v>
      </c>
      <c r="F10768" s="1" t="s">
        <v>416</v>
      </c>
      <c r="G10768" s="1" t="s">
        <v>236</v>
      </c>
      <c r="H10768" s="1">
        <v>2018</v>
      </c>
      <c r="I10768" s="60" t="e">
        <f>VLOOKUP(H10768,PROCV!E$33:F$44,2,0)</f>
        <v>#N/A</v>
      </c>
      <c r="J10768" s="71">
        <v>18388</v>
      </c>
      <c r="K10768" s="44" t="e">
        <f t="shared" si="168"/>
        <v>#N/A</v>
      </c>
    </row>
    <row r="10769" spans="1:11" ht="15" x14ac:dyDescent="0.25">
      <c r="A10769" s="43" t="s">
        <v>177</v>
      </c>
      <c r="B10769" s="1" t="s">
        <v>242</v>
      </c>
      <c r="C10769" s="1" t="s">
        <v>289</v>
      </c>
      <c r="D10769" s="1" t="s">
        <v>288</v>
      </c>
      <c r="E10769" s="45" t="str">
        <f>VLOOKUP(C10769,PROCV!E$50:G$126,3,0)</f>
        <v>Editorial</v>
      </c>
      <c r="F10769" s="1" t="s">
        <v>416</v>
      </c>
      <c r="G10769" s="1" t="s">
        <v>236</v>
      </c>
      <c r="H10769" s="1">
        <v>2018</v>
      </c>
      <c r="I10769" s="60" t="e">
        <f>VLOOKUP(H10769,PROCV!E$33:F$44,2,0)</f>
        <v>#N/A</v>
      </c>
      <c r="J10769" s="71">
        <v>19488</v>
      </c>
      <c r="K10769" s="44" t="e">
        <f t="shared" si="168"/>
        <v>#N/A</v>
      </c>
    </row>
    <row r="10770" spans="1:11" ht="15" x14ac:dyDescent="0.25">
      <c r="A10770" s="43" t="s">
        <v>177</v>
      </c>
      <c r="B10770" s="1" t="s">
        <v>242</v>
      </c>
      <c r="C10770" s="1" t="s">
        <v>289</v>
      </c>
      <c r="D10770" s="1" t="s">
        <v>288</v>
      </c>
      <c r="E10770" s="45" t="str">
        <f>VLOOKUP(C10770,PROCV!E$50:G$126,3,0)</f>
        <v>Editorial</v>
      </c>
      <c r="F10770" s="1" t="s">
        <v>416</v>
      </c>
      <c r="G10770" s="1" t="s">
        <v>236</v>
      </c>
      <c r="H10770" s="1">
        <v>2018</v>
      </c>
      <c r="I10770" s="60" t="e">
        <f>VLOOKUP(H10770,PROCV!E$33:F$44,2,0)</f>
        <v>#N/A</v>
      </c>
      <c r="J10770" s="71">
        <v>78000</v>
      </c>
      <c r="K10770" s="44" t="e">
        <f t="shared" si="168"/>
        <v>#N/A</v>
      </c>
    </row>
    <row r="10771" spans="1:11" ht="15" x14ac:dyDescent="0.25">
      <c r="A10771" s="43" t="s">
        <v>177</v>
      </c>
      <c r="B10771" s="1" t="s">
        <v>242</v>
      </c>
      <c r="C10771" s="1" t="s">
        <v>289</v>
      </c>
      <c r="D10771" s="1" t="s">
        <v>288</v>
      </c>
      <c r="E10771" s="45" t="str">
        <f>VLOOKUP(C10771,PROCV!E$50:G$126,3,0)</f>
        <v>Editorial</v>
      </c>
      <c r="F10771" s="1" t="s">
        <v>416</v>
      </c>
      <c r="G10771" s="1" t="s">
        <v>236</v>
      </c>
      <c r="H10771" s="1">
        <v>2018</v>
      </c>
      <c r="I10771" s="60" t="e">
        <f>VLOOKUP(H10771,PROCV!E$33:F$44,2,0)</f>
        <v>#N/A</v>
      </c>
      <c r="J10771" s="71">
        <v>56356</v>
      </c>
      <c r="K10771" s="44" t="e">
        <f t="shared" si="168"/>
        <v>#N/A</v>
      </c>
    </row>
    <row r="10772" spans="1:11" ht="15" x14ac:dyDescent="0.25">
      <c r="A10772" s="43" t="s">
        <v>177</v>
      </c>
      <c r="B10772" s="1" t="s">
        <v>242</v>
      </c>
      <c r="C10772" s="1" t="s">
        <v>287</v>
      </c>
      <c r="D10772" s="1" t="s">
        <v>286</v>
      </c>
      <c r="E10772" s="45" t="str">
        <f>VLOOKUP(C10772,PROCV!E$50:G$126,3,0)</f>
        <v>Música</v>
      </c>
      <c r="F10772" s="1" t="s">
        <v>416</v>
      </c>
      <c r="G10772" s="1" t="s">
        <v>236</v>
      </c>
      <c r="H10772" s="1">
        <v>2018</v>
      </c>
      <c r="I10772" s="60" t="e">
        <f>VLOOKUP(H10772,PROCV!E$33:F$44,2,0)</f>
        <v>#N/A</v>
      </c>
      <c r="J10772" s="71">
        <v>47481</v>
      </c>
      <c r="K10772" s="44" t="e">
        <f t="shared" si="168"/>
        <v>#N/A</v>
      </c>
    </row>
    <row r="10773" spans="1:11" ht="15" x14ac:dyDescent="0.25">
      <c r="A10773" s="43" t="s">
        <v>177</v>
      </c>
      <c r="B10773" s="1" t="s">
        <v>242</v>
      </c>
      <c r="C10773" s="1" t="s">
        <v>287</v>
      </c>
      <c r="D10773" s="1" t="s">
        <v>286</v>
      </c>
      <c r="E10773" s="45" t="str">
        <f>VLOOKUP(C10773,PROCV!E$50:G$126,3,0)</f>
        <v>Música</v>
      </c>
      <c r="F10773" s="1" t="s">
        <v>416</v>
      </c>
      <c r="G10773" s="1" t="s">
        <v>236</v>
      </c>
      <c r="H10773" s="1">
        <v>2018</v>
      </c>
      <c r="I10773" s="60" t="e">
        <f>VLOOKUP(H10773,PROCV!E$33:F$44,2,0)</f>
        <v>#N/A</v>
      </c>
      <c r="J10773" s="71">
        <v>19097</v>
      </c>
      <c r="K10773" s="44" t="e">
        <f t="shared" si="168"/>
        <v>#N/A</v>
      </c>
    </row>
    <row r="10774" spans="1:11" ht="15" x14ac:dyDescent="0.25">
      <c r="A10774" s="43" t="s">
        <v>177</v>
      </c>
      <c r="B10774" s="1" t="s">
        <v>242</v>
      </c>
      <c r="C10774" s="1" t="s">
        <v>285</v>
      </c>
      <c r="D10774" s="1" t="s">
        <v>284</v>
      </c>
      <c r="E10774" s="45" t="str">
        <f>VLOOKUP(C10774,PROCV!E$50:G$126,3,0)</f>
        <v>Editorial</v>
      </c>
      <c r="F10774" s="1" t="s">
        <v>416</v>
      </c>
      <c r="G10774" s="1" t="s">
        <v>236</v>
      </c>
      <c r="H10774" s="1">
        <v>2018</v>
      </c>
      <c r="I10774" s="60" t="e">
        <f>VLOOKUP(H10774,PROCV!E$33:F$44,2,0)</f>
        <v>#N/A</v>
      </c>
      <c r="J10774" s="71">
        <v>27681</v>
      </c>
      <c r="K10774" s="44" t="e">
        <f t="shared" si="168"/>
        <v>#N/A</v>
      </c>
    </row>
    <row r="10775" spans="1:11" ht="15" x14ac:dyDescent="0.25">
      <c r="A10775" s="43" t="s">
        <v>177</v>
      </c>
      <c r="B10775" s="1" t="s">
        <v>242</v>
      </c>
      <c r="C10775" s="1" t="s">
        <v>285</v>
      </c>
      <c r="D10775" s="1" t="s">
        <v>284</v>
      </c>
      <c r="E10775" s="45" t="str">
        <f>VLOOKUP(C10775,PROCV!E$50:G$126,3,0)</f>
        <v>Editorial</v>
      </c>
      <c r="F10775" s="1" t="s">
        <v>416</v>
      </c>
      <c r="G10775" s="1" t="s">
        <v>236</v>
      </c>
      <c r="H10775" s="1">
        <v>2018</v>
      </c>
      <c r="I10775" s="60" t="e">
        <f>VLOOKUP(H10775,PROCV!E$33:F$44,2,0)</f>
        <v>#N/A</v>
      </c>
      <c r="J10775" s="71">
        <v>13949</v>
      </c>
      <c r="K10775" s="44" t="e">
        <f t="shared" si="168"/>
        <v>#N/A</v>
      </c>
    </row>
    <row r="10776" spans="1:11" ht="15" x14ac:dyDescent="0.25">
      <c r="A10776" s="43" t="s">
        <v>177</v>
      </c>
      <c r="B10776" s="1" t="s">
        <v>242</v>
      </c>
      <c r="C10776" s="1" t="s">
        <v>285</v>
      </c>
      <c r="D10776" s="1" t="s">
        <v>284</v>
      </c>
      <c r="E10776" s="45" t="str">
        <f>VLOOKUP(C10776,PROCV!E$50:G$126,3,0)</f>
        <v>Editorial</v>
      </c>
      <c r="F10776" s="1" t="s">
        <v>416</v>
      </c>
      <c r="G10776" s="1" t="s">
        <v>236</v>
      </c>
      <c r="H10776" s="1">
        <v>2018</v>
      </c>
      <c r="I10776" s="60" t="e">
        <f>VLOOKUP(H10776,PROCV!E$33:F$44,2,0)</f>
        <v>#N/A</v>
      </c>
      <c r="J10776" s="71">
        <v>30462</v>
      </c>
      <c r="K10776" s="44" t="e">
        <f t="shared" si="168"/>
        <v>#N/A</v>
      </c>
    </row>
    <row r="10777" spans="1:11" ht="15" x14ac:dyDescent="0.25">
      <c r="A10777" s="43" t="s">
        <v>177</v>
      </c>
      <c r="B10777" s="1" t="s">
        <v>242</v>
      </c>
      <c r="C10777" s="1" t="s">
        <v>285</v>
      </c>
      <c r="D10777" s="1" t="s">
        <v>284</v>
      </c>
      <c r="E10777" s="45" t="str">
        <f>VLOOKUP(C10777,PROCV!E$50:G$126,3,0)</f>
        <v>Editorial</v>
      </c>
      <c r="F10777" s="1" t="s">
        <v>416</v>
      </c>
      <c r="G10777" s="1" t="s">
        <v>236</v>
      </c>
      <c r="H10777" s="1">
        <v>2018</v>
      </c>
      <c r="I10777" s="60" t="e">
        <f>VLOOKUP(H10777,PROCV!E$33:F$44,2,0)</f>
        <v>#N/A</v>
      </c>
      <c r="J10777" s="71">
        <v>80000</v>
      </c>
      <c r="K10777" s="44" t="e">
        <f t="shared" si="168"/>
        <v>#N/A</v>
      </c>
    </row>
    <row r="10778" spans="1:11" ht="15" x14ac:dyDescent="0.25">
      <c r="A10778" s="43" t="s">
        <v>177</v>
      </c>
      <c r="B10778" s="1" t="s">
        <v>242</v>
      </c>
      <c r="C10778" s="1" t="s">
        <v>285</v>
      </c>
      <c r="D10778" s="1" t="s">
        <v>284</v>
      </c>
      <c r="E10778" s="45" t="str">
        <f>VLOOKUP(C10778,PROCV!E$50:G$126,3,0)</f>
        <v>Editorial</v>
      </c>
      <c r="F10778" s="1" t="s">
        <v>416</v>
      </c>
      <c r="G10778" s="1" t="s">
        <v>236</v>
      </c>
      <c r="H10778" s="1">
        <v>2018</v>
      </c>
      <c r="I10778" s="60" t="e">
        <f>VLOOKUP(H10778,PROCV!E$33:F$44,2,0)</f>
        <v>#N/A</v>
      </c>
      <c r="J10778" s="71">
        <v>146314</v>
      </c>
      <c r="K10778" s="44" t="e">
        <f t="shared" si="168"/>
        <v>#N/A</v>
      </c>
    </row>
    <row r="10779" spans="1:11" ht="15" x14ac:dyDescent="0.25">
      <c r="A10779" s="43" t="s">
        <v>177</v>
      </c>
      <c r="B10779" s="1" t="s">
        <v>242</v>
      </c>
      <c r="C10779" s="1" t="s">
        <v>279</v>
      </c>
      <c r="D10779" s="1" t="s">
        <v>278</v>
      </c>
      <c r="E10779" s="45" t="str">
        <f>VLOOKUP(C10779,PROCV!E$50:G$126,3,0)</f>
        <v>Editorial</v>
      </c>
      <c r="F10779" s="1" t="s">
        <v>416</v>
      </c>
      <c r="G10779" s="1" t="s">
        <v>236</v>
      </c>
      <c r="H10779" s="1">
        <v>2018</v>
      </c>
      <c r="I10779" s="60" t="e">
        <f>VLOOKUP(H10779,PROCV!E$33:F$44,2,0)</f>
        <v>#N/A</v>
      </c>
      <c r="J10779" s="71">
        <v>5227</v>
      </c>
      <c r="K10779" s="44" t="e">
        <f t="shared" si="168"/>
        <v>#N/A</v>
      </c>
    </row>
    <row r="10780" spans="1:11" ht="15" x14ac:dyDescent="0.25">
      <c r="A10780" s="43" t="s">
        <v>177</v>
      </c>
      <c r="B10780" s="1" t="s">
        <v>242</v>
      </c>
      <c r="C10780" s="1" t="s">
        <v>279</v>
      </c>
      <c r="D10780" s="1" t="s">
        <v>278</v>
      </c>
      <c r="E10780" s="45" t="str">
        <f>VLOOKUP(C10780,PROCV!E$50:G$126,3,0)</f>
        <v>Editorial</v>
      </c>
      <c r="F10780" s="1" t="s">
        <v>416</v>
      </c>
      <c r="G10780" s="1" t="s">
        <v>236</v>
      </c>
      <c r="H10780" s="1">
        <v>2018</v>
      </c>
      <c r="I10780" s="60" t="e">
        <f>VLOOKUP(H10780,PROCV!E$33:F$44,2,0)</f>
        <v>#N/A</v>
      </c>
      <c r="J10780" s="71">
        <v>28576</v>
      </c>
      <c r="K10780" s="44" t="e">
        <f t="shared" si="168"/>
        <v>#N/A</v>
      </c>
    </row>
    <row r="10781" spans="1:11" ht="15" x14ac:dyDescent="0.25">
      <c r="A10781" s="43" t="s">
        <v>177</v>
      </c>
      <c r="B10781" s="1" t="s">
        <v>242</v>
      </c>
      <c r="C10781" s="1" t="s">
        <v>279</v>
      </c>
      <c r="D10781" s="1" t="s">
        <v>278</v>
      </c>
      <c r="E10781" s="45" t="str">
        <f>VLOOKUP(C10781,PROCV!E$50:G$126,3,0)</f>
        <v>Editorial</v>
      </c>
      <c r="F10781" s="1" t="s">
        <v>416</v>
      </c>
      <c r="G10781" s="1" t="s">
        <v>236</v>
      </c>
      <c r="H10781" s="1">
        <v>2018</v>
      </c>
      <c r="I10781" s="60" t="e">
        <f>VLOOKUP(H10781,PROCV!E$33:F$44,2,0)</f>
        <v>#N/A</v>
      </c>
      <c r="J10781" s="71">
        <v>23768</v>
      </c>
      <c r="K10781" s="44" t="e">
        <f t="shared" si="168"/>
        <v>#N/A</v>
      </c>
    </row>
    <row r="10782" spans="1:11" ht="15" x14ac:dyDescent="0.25">
      <c r="A10782" s="43" t="s">
        <v>177</v>
      </c>
      <c r="B10782" s="1" t="s">
        <v>242</v>
      </c>
      <c r="C10782" s="1" t="s">
        <v>279</v>
      </c>
      <c r="D10782" s="1" t="s">
        <v>278</v>
      </c>
      <c r="E10782" s="45" t="str">
        <f>VLOOKUP(C10782,PROCV!E$50:G$126,3,0)</f>
        <v>Editorial</v>
      </c>
      <c r="F10782" s="1" t="s">
        <v>416</v>
      </c>
      <c r="G10782" s="1" t="s">
        <v>236</v>
      </c>
      <c r="H10782" s="1">
        <v>2018</v>
      </c>
      <c r="I10782" s="60" t="e">
        <f>VLOOKUP(H10782,PROCV!E$33:F$44,2,0)</f>
        <v>#N/A</v>
      </c>
      <c r="J10782" s="71">
        <v>15264</v>
      </c>
      <c r="K10782" s="44" t="e">
        <f t="shared" si="168"/>
        <v>#N/A</v>
      </c>
    </row>
    <row r="10783" spans="1:11" ht="15" x14ac:dyDescent="0.25">
      <c r="A10783" s="43" t="s">
        <v>177</v>
      </c>
      <c r="B10783" s="1" t="s">
        <v>242</v>
      </c>
      <c r="C10783" s="1" t="s">
        <v>408</v>
      </c>
      <c r="D10783" s="1" t="s">
        <v>412</v>
      </c>
      <c r="E10783" s="45" t="str">
        <f>VLOOKUP(C10783,PROCV!E$50:G$126,3,0)</f>
        <v>Editorial</v>
      </c>
      <c r="F10783" s="1" t="s">
        <v>416</v>
      </c>
      <c r="G10783" s="1" t="s">
        <v>236</v>
      </c>
      <c r="H10783" s="1">
        <v>2018</v>
      </c>
      <c r="I10783" s="60" t="e">
        <f>VLOOKUP(H10783,PROCV!E$33:F$44,2,0)</f>
        <v>#N/A</v>
      </c>
      <c r="J10783" s="71">
        <v>150000</v>
      </c>
      <c r="K10783" s="44" t="e">
        <f t="shared" si="168"/>
        <v>#N/A</v>
      </c>
    </row>
    <row r="10784" spans="1:11" ht="15" x14ac:dyDescent="0.25">
      <c r="A10784" s="43" t="s">
        <v>177</v>
      </c>
      <c r="B10784" s="1" t="s">
        <v>242</v>
      </c>
      <c r="C10784" s="1" t="s">
        <v>273</v>
      </c>
      <c r="D10784" s="1" t="s">
        <v>272</v>
      </c>
      <c r="E10784" s="45" t="str">
        <f>VLOOKUP(C10784,PROCV!E$50:G$126,3,0)</f>
        <v>Editorial</v>
      </c>
      <c r="F10784" s="1" t="s">
        <v>416</v>
      </c>
      <c r="G10784" s="1" t="s">
        <v>236</v>
      </c>
      <c r="H10784" s="1">
        <v>2018</v>
      </c>
      <c r="I10784" s="60" t="e">
        <f>VLOOKUP(H10784,PROCV!E$33:F$44,2,0)</f>
        <v>#N/A</v>
      </c>
      <c r="J10784" s="71">
        <v>7769</v>
      </c>
      <c r="K10784" s="44" t="e">
        <f t="shared" si="168"/>
        <v>#N/A</v>
      </c>
    </row>
    <row r="10785" spans="1:11" ht="15" x14ac:dyDescent="0.25">
      <c r="A10785" s="43" t="s">
        <v>177</v>
      </c>
      <c r="B10785" s="1" t="s">
        <v>242</v>
      </c>
      <c r="C10785" s="1" t="s">
        <v>273</v>
      </c>
      <c r="D10785" s="1" t="s">
        <v>272</v>
      </c>
      <c r="E10785" s="45" t="str">
        <f>VLOOKUP(C10785,PROCV!E$50:G$126,3,0)</f>
        <v>Editorial</v>
      </c>
      <c r="F10785" s="1" t="s">
        <v>416</v>
      </c>
      <c r="G10785" s="1" t="s">
        <v>236</v>
      </c>
      <c r="H10785" s="1">
        <v>2018</v>
      </c>
      <c r="I10785" s="60" t="e">
        <f>VLOOKUP(H10785,PROCV!E$33:F$44,2,0)</f>
        <v>#N/A</v>
      </c>
      <c r="J10785" s="71">
        <v>8709</v>
      </c>
      <c r="K10785" s="44" t="e">
        <f t="shared" si="168"/>
        <v>#N/A</v>
      </c>
    </row>
    <row r="10786" spans="1:11" ht="15" x14ac:dyDescent="0.25">
      <c r="A10786" s="43" t="s">
        <v>177</v>
      </c>
      <c r="B10786" s="1" t="s">
        <v>242</v>
      </c>
      <c r="C10786" s="1" t="s">
        <v>269</v>
      </c>
      <c r="D10786" s="1" t="s">
        <v>268</v>
      </c>
      <c r="E10786" s="45" t="str">
        <f>VLOOKUP(C10786,PROCV!E$50:G$126,3,0)</f>
        <v>NA</v>
      </c>
      <c r="F10786" s="1" t="s">
        <v>416</v>
      </c>
      <c r="G10786" s="1" t="s">
        <v>236</v>
      </c>
      <c r="H10786" s="1">
        <v>2018</v>
      </c>
      <c r="I10786" s="60" t="e">
        <f>VLOOKUP(H10786,PROCV!E$33:F$44,2,0)</f>
        <v>#N/A</v>
      </c>
      <c r="J10786" s="71">
        <v>32912</v>
      </c>
      <c r="K10786" s="44" t="e">
        <f t="shared" si="168"/>
        <v>#N/A</v>
      </c>
    </row>
    <row r="10787" spans="1:11" ht="15" x14ac:dyDescent="0.25">
      <c r="A10787" s="43" t="s">
        <v>177</v>
      </c>
      <c r="B10787" s="1" t="s">
        <v>242</v>
      </c>
      <c r="C10787" s="1" t="s">
        <v>269</v>
      </c>
      <c r="D10787" s="1" t="s">
        <v>268</v>
      </c>
      <c r="E10787" s="45" t="str">
        <f>VLOOKUP(C10787,PROCV!E$50:G$126,3,0)</f>
        <v>NA</v>
      </c>
      <c r="F10787" s="1" t="s">
        <v>416</v>
      </c>
      <c r="G10787" s="1" t="s">
        <v>236</v>
      </c>
      <c r="H10787" s="1">
        <v>2018</v>
      </c>
      <c r="I10787" s="60" t="e">
        <f>VLOOKUP(H10787,PROCV!E$33:F$44,2,0)</f>
        <v>#N/A</v>
      </c>
      <c r="J10787" s="71">
        <v>83000</v>
      </c>
      <c r="K10787" s="44" t="e">
        <f t="shared" si="168"/>
        <v>#N/A</v>
      </c>
    </row>
    <row r="10788" spans="1:11" ht="15" x14ac:dyDescent="0.25">
      <c r="A10788" s="43" t="s">
        <v>177</v>
      </c>
      <c r="B10788" s="1" t="s">
        <v>242</v>
      </c>
      <c r="C10788" s="1" t="s">
        <v>264</v>
      </c>
      <c r="D10788" s="1" t="s">
        <v>263</v>
      </c>
      <c r="E10788" s="45" t="str">
        <f>VLOOKUP(C10788,PROCV!E$50:G$126,3,0)</f>
        <v>Audiovisual</v>
      </c>
      <c r="F10788" s="1" t="s">
        <v>416</v>
      </c>
      <c r="G10788" s="1" t="s">
        <v>236</v>
      </c>
      <c r="H10788" s="1">
        <v>2018</v>
      </c>
      <c r="I10788" s="60" t="e">
        <f>VLOOKUP(H10788,PROCV!E$33:F$44,2,0)</f>
        <v>#N/A</v>
      </c>
      <c r="J10788" s="71">
        <v>11470</v>
      </c>
      <c r="K10788" s="44" t="e">
        <f t="shared" si="168"/>
        <v>#N/A</v>
      </c>
    </row>
    <row r="10789" spans="1:11" ht="15" x14ac:dyDescent="0.25">
      <c r="A10789" s="43" t="s">
        <v>177</v>
      </c>
      <c r="B10789" s="1" t="s">
        <v>242</v>
      </c>
      <c r="C10789" s="1" t="s">
        <v>256</v>
      </c>
      <c r="D10789" s="1" t="s">
        <v>255</v>
      </c>
      <c r="E10789" s="45" t="str">
        <f>VLOOKUP(C10789,PROCV!E$50:G$126,3,0)</f>
        <v>Audiovisual</v>
      </c>
      <c r="F10789" s="1" t="s">
        <v>416</v>
      </c>
      <c r="G10789" s="1" t="s">
        <v>236</v>
      </c>
      <c r="H10789" s="1">
        <v>2018</v>
      </c>
      <c r="I10789" s="60" t="e">
        <f>VLOOKUP(H10789,PROCV!E$33:F$44,2,0)</f>
        <v>#N/A</v>
      </c>
      <c r="J10789" s="71">
        <v>54827</v>
      </c>
      <c r="K10789" s="44" t="e">
        <f t="shared" si="168"/>
        <v>#N/A</v>
      </c>
    </row>
    <row r="10790" spans="1:11" ht="15" x14ac:dyDescent="0.25">
      <c r="A10790" s="43" t="s">
        <v>177</v>
      </c>
      <c r="B10790" s="1" t="s">
        <v>242</v>
      </c>
      <c r="C10790" s="1" t="s">
        <v>254</v>
      </c>
      <c r="D10790" s="1" t="s">
        <v>253</v>
      </c>
      <c r="E10790" s="45" t="str">
        <f>VLOOKUP(C10790,PROCV!E$50:G$126,3,0)</f>
        <v>Música</v>
      </c>
      <c r="F10790" s="1" t="s">
        <v>416</v>
      </c>
      <c r="G10790" s="1" t="s">
        <v>236</v>
      </c>
      <c r="H10790" s="1">
        <v>2018</v>
      </c>
      <c r="I10790" s="60" t="e">
        <f>VLOOKUP(H10790,PROCV!E$33:F$44,2,0)</f>
        <v>#N/A</v>
      </c>
      <c r="J10790" s="71">
        <v>350000</v>
      </c>
      <c r="K10790" s="44" t="e">
        <f t="shared" si="168"/>
        <v>#N/A</v>
      </c>
    </row>
    <row r="10791" spans="1:11" ht="15" x14ac:dyDescent="0.25">
      <c r="A10791" s="43" t="s">
        <v>177</v>
      </c>
      <c r="B10791" s="1" t="s">
        <v>242</v>
      </c>
      <c r="C10791" s="1" t="s">
        <v>252</v>
      </c>
      <c r="D10791" s="1" t="s">
        <v>251</v>
      </c>
      <c r="E10791" s="45" t="str">
        <f>VLOOKUP(C10791,PROCV!E$50:G$126,3,0)</f>
        <v>Audiovisual</v>
      </c>
      <c r="F10791" s="1" t="s">
        <v>416</v>
      </c>
      <c r="G10791" s="1" t="s">
        <v>236</v>
      </c>
      <c r="H10791" s="1">
        <v>2018</v>
      </c>
      <c r="I10791" s="60" t="e">
        <f>VLOOKUP(H10791,PROCV!E$33:F$44,2,0)</f>
        <v>#N/A</v>
      </c>
      <c r="J10791" s="71">
        <v>4149</v>
      </c>
      <c r="K10791" s="44" t="e">
        <f t="shared" si="168"/>
        <v>#N/A</v>
      </c>
    </row>
    <row r="10792" spans="1:11" ht="15" x14ac:dyDescent="0.25">
      <c r="A10792" s="43" t="s">
        <v>177</v>
      </c>
      <c r="B10792" s="1" t="s">
        <v>242</v>
      </c>
      <c r="C10792" s="1" t="s">
        <v>252</v>
      </c>
      <c r="D10792" s="1" t="s">
        <v>251</v>
      </c>
      <c r="E10792" s="45" t="str">
        <f>VLOOKUP(C10792,PROCV!E$50:G$126,3,0)</f>
        <v>Audiovisual</v>
      </c>
      <c r="F10792" s="1" t="s">
        <v>416</v>
      </c>
      <c r="G10792" s="1" t="s">
        <v>236</v>
      </c>
      <c r="H10792" s="1">
        <v>2018</v>
      </c>
      <c r="I10792" s="60" t="e">
        <f>VLOOKUP(H10792,PROCV!E$33:F$44,2,0)</f>
        <v>#N/A</v>
      </c>
      <c r="J10792" s="71">
        <v>16834</v>
      </c>
      <c r="K10792" s="44" t="e">
        <f t="shared" si="168"/>
        <v>#N/A</v>
      </c>
    </row>
    <row r="10793" spans="1:11" ht="15" x14ac:dyDescent="0.25">
      <c r="A10793" s="43" t="s">
        <v>177</v>
      </c>
      <c r="B10793" s="1" t="s">
        <v>242</v>
      </c>
      <c r="C10793" s="1" t="s">
        <v>252</v>
      </c>
      <c r="D10793" s="1" t="s">
        <v>251</v>
      </c>
      <c r="E10793" s="45" t="str">
        <f>VLOOKUP(C10793,PROCV!E$50:G$126,3,0)</f>
        <v>Audiovisual</v>
      </c>
      <c r="F10793" s="1" t="s">
        <v>416</v>
      </c>
      <c r="G10793" s="1" t="s">
        <v>236</v>
      </c>
      <c r="H10793" s="1">
        <v>2018</v>
      </c>
      <c r="I10793" s="60" t="e">
        <f>VLOOKUP(H10793,PROCV!E$33:F$44,2,0)</f>
        <v>#N/A</v>
      </c>
      <c r="J10793" s="71">
        <v>3943</v>
      </c>
      <c r="K10793" s="44" t="e">
        <f t="shared" si="168"/>
        <v>#N/A</v>
      </c>
    </row>
    <row r="10794" spans="1:11" ht="15" x14ac:dyDescent="0.25">
      <c r="A10794" s="43" t="s">
        <v>177</v>
      </c>
      <c r="B10794" s="1" t="s">
        <v>242</v>
      </c>
      <c r="C10794" s="1" t="s">
        <v>252</v>
      </c>
      <c r="D10794" s="1" t="s">
        <v>251</v>
      </c>
      <c r="E10794" s="45" t="str">
        <f>VLOOKUP(C10794,PROCV!E$50:G$126,3,0)</f>
        <v>Audiovisual</v>
      </c>
      <c r="F10794" s="1" t="s">
        <v>416</v>
      </c>
      <c r="G10794" s="1" t="s">
        <v>236</v>
      </c>
      <c r="H10794" s="1">
        <v>2018</v>
      </c>
      <c r="I10794" s="60" t="e">
        <f>VLOOKUP(H10794,PROCV!E$33:F$44,2,0)</f>
        <v>#N/A</v>
      </c>
      <c r="J10794" s="71">
        <v>15056</v>
      </c>
      <c r="K10794" s="44" t="e">
        <f t="shared" si="168"/>
        <v>#N/A</v>
      </c>
    </row>
    <row r="10795" spans="1:11" ht="15" x14ac:dyDescent="0.25">
      <c r="A10795" s="43" t="s">
        <v>177</v>
      </c>
      <c r="B10795" s="1" t="s">
        <v>242</v>
      </c>
      <c r="C10795" s="1" t="s">
        <v>246</v>
      </c>
      <c r="D10795" s="1" t="s">
        <v>245</v>
      </c>
      <c r="E10795" s="45" t="str">
        <f>VLOOKUP(C10795,PROCV!E$50:G$126,3,0)</f>
        <v>Artes Cênicas e Espetáculos</v>
      </c>
      <c r="F10795" s="1" t="s">
        <v>416</v>
      </c>
      <c r="G10795" s="1" t="s">
        <v>236</v>
      </c>
      <c r="H10795" s="1">
        <v>2018</v>
      </c>
      <c r="I10795" s="60" t="e">
        <f>VLOOKUP(H10795,PROCV!E$33:F$44,2,0)</f>
        <v>#N/A</v>
      </c>
      <c r="J10795" s="71">
        <v>5774</v>
      </c>
      <c r="K10795" s="44" t="e">
        <f t="shared" si="168"/>
        <v>#N/A</v>
      </c>
    </row>
    <row r="10796" spans="1:11" ht="15" x14ac:dyDescent="0.25">
      <c r="A10796" s="43" t="s">
        <v>177</v>
      </c>
      <c r="B10796" s="1" t="s">
        <v>242</v>
      </c>
      <c r="C10796" s="1" t="s">
        <v>246</v>
      </c>
      <c r="D10796" s="1" t="s">
        <v>245</v>
      </c>
      <c r="E10796" s="45" t="str">
        <f>VLOOKUP(C10796,PROCV!E$50:G$126,3,0)</f>
        <v>Artes Cênicas e Espetáculos</v>
      </c>
      <c r="F10796" s="1" t="s">
        <v>416</v>
      </c>
      <c r="G10796" s="1" t="s">
        <v>236</v>
      </c>
      <c r="H10796" s="1">
        <v>2018</v>
      </c>
      <c r="I10796" s="60" t="e">
        <f>VLOOKUP(H10796,PROCV!E$33:F$44,2,0)</f>
        <v>#N/A</v>
      </c>
      <c r="J10796" s="71">
        <v>17144</v>
      </c>
      <c r="K10796" s="44" t="e">
        <f t="shared" si="168"/>
        <v>#N/A</v>
      </c>
    </row>
    <row r="10797" spans="1:11" ht="15" x14ac:dyDescent="0.25">
      <c r="A10797" s="43" t="s">
        <v>177</v>
      </c>
      <c r="B10797" s="1" t="s">
        <v>242</v>
      </c>
      <c r="C10797" s="1" t="s">
        <v>332</v>
      </c>
      <c r="D10797" s="1" t="s">
        <v>331</v>
      </c>
      <c r="E10797" s="45" t="str">
        <f>VLOOKUP(C10797,PROCV!E$50:G$126,3,0)</f>
        <v>Artes Cênicas e Espetáculos</v>
      </c>
      <c r="F10797" s="1" t="s">
        <v>416</v>
      </c>
      <c r="G10797" s="1" t="s">
        <v>236</v>
      </c>
      <c r="H10797" s="1">
        <v>2018</v>
      </c>
      <c r="I10797" s="60" t="e">
        <f>VLOOKUP(H10797,PROCV!E$33:F$44,2,0)</f>
        <v>#N/A</v>
      </c>
      <c r="J10797" s="71">
        <v>9435</v>
      </c>
      <c r="K10797" s="44" t="e">
        <f t="shared" si="168"/>
        <v>#N/A</v>
      </c>
    </row>
    <row r="10798" spans="1:11" ht="15" x14ac:dyDescent="0.25">
      <c r="A10798" s="43" t="s">
        <v>177</v>
      </c>
      <c r="B10798" s="1" t="s">
        <v>242</v>
      </c>
      <c r="C10798" s="1" t="s">
        <v>238</v>
      </c>
      <c r="D10798" s="1" t="s">
        <v>237</v>
      </c>
      <c r="E10798" s="45" t="str">
        <f>VLOOKUP(C10798,PROCV!E$50:G$126,3,0)</f>
        <v>Artes Cênicas e Espetáculos</v>
      </c>
      <c r="F10798" s="1" t="s">
        <v>416</v>
      </c>
      <c r="G10798" s="1" t="s">
        <v>236</v>
      </c>
      <c r="H10798" s="1">
        <v>2018</v>
      </c>
      <c r="I10798" s="60" t="e">
        <f>VLOOKUP(H10798,PROCV!E$33:F$44,2,0)</f>
        <v>#N/A</v>
      </c>
      <c r="J10798" s="71">
        <v>12563</v>
      </c>
      <c r="K10798" s="44" t="e">
        <f t="shared" si="168"/>
        <v>#N/A</v>
      </c>
    </row>
    <row r="10799" spans="1:11" ht="15" x14ac:dyDescent="0.25">
      <c r="A10799" s="43" t="s">
        <v>177</v>
      </c>
      <c r="B10799" s="1" t="s">
        <v>242</v>
      </c>
      <c r="C10799" s="1" t="s">
        <v>238</v>
      </c>
      <c r="D10799" s="1" t="s">
        <v>237</v>
      </c>
      <c r="E10799" s="45" t="str">
        <f>VLOOKUP(C10799,PROCV!E$50:G$126,3,0)</f>
        <v>Artes Cênicas e Espetáculos</v>
      </c>
      <c r="F10799" s="1" t="s">
        <v>416</v>
      </c>
      <c r="G10799" s="1" t="s">
        <v>236</v>
      </c>
      <c r="H10799" s="1">
        <v>2018</v>
      </c>
      <c r="I10799" s="60" t="e">
        <f>VLOOKUP(H10799,PROCV!E$33:F$44,2,0)</f>
        <v>#N/A</v>
      </c>
      <c r="J10799" s="71">
        <v>169132</v>
      </c>
      <c r="K10799" s="44" t="e">
        <f t="shared" si="168"/>
        <v>#N/A</v>
      </c>
    </row>
    <row r="10800" spans="1:11" ht="15" x14ac:dyDescent="0.25">
      <c r="A10800" s="43" t="s">
        <v>177</v>
      </c>
      <c r="B10800" s="1" t="s">
        <v>242</v>
      </c>
      <c r="C10800" s="1" t="s">
        <v>241</v>
      </c>
      <c r="D10800" s="1" t="s">
        <v>240</v>
      </c>
      <c r="E10800" s="45" t="str">
        <f>VLOOKUP(C10800,PROCV!E$50:G$126,3,0)</f>
        <v>Artes Cênicas e Espetáculos</v>
      </c>
      <c r="F10800" s="1" t="s">
        <v>416</v>
      </c>
      <c r="G10800" s="1" t="s">
        <v>236</v>
      </c>
      <c r="H10800" s="1">
        <v>2018</v>
      </c>
      <c r="I10800" s="60" t="e">
        <f>VLOOKUP(H10800,PROCV!E$33:F$44,2,0)</f>
        <v>#N/A</v>
      </c>
      <c r="J10800" s="71">
        <v>15284</v>
      </c>
      <c r="K10800" s="44" t="e">
        <f t="shared" si="168"/>
        <v>#N/A</v>
      </c>
    </row>
    <row r="10801" spans="1:11" ht="15" x14ac:dyDescent="0.25">
      <c r="A10801" s="43" t="s">
        <v>177</v>
      </c>
      <c r="B10801" s="1" t="s">
        <v>242</v>
      </c>
      <c r="C10801" s="1" t="s">
        <v>334</v>
      </c>
      <c r="D10801" s="1" t="s">
        <v>333</v>
      </c>
      <c r="E10801" s="45" t="str">
        <f>VLOOKUP(C10801,PROCV!E$50:G$126,3,0)</f>
        <v>NA</v>
      </c>
      <c r="F10801" s="1" t="s">
        <v>415</v>
      </c>
      <c r="G10801" s="1" t="s">
        <v>265</v>
      </c>
      <c r="H10801" s="1">
        <v>2018</v>
      </c>
      <c r="I10801" s="60" t="e">
        <f>VLOOKUP(H10801,PROCV!E$33:F$44,2,0)</f>
        <v>#N/A</v>
      </c>
      <c r="J10801" s="71">
        <v>453667</v>
      </c>
      <c r="K10801" s="44" t="e">
        <f t="shared" si="168"/>
        <v>#N/A</v>
      </c>
    </row>
    <row r="10802" spans="1:11" ht="15" x14ac:dyDescent="0.25">
      <c r="A10802" s="43" t="s">
        <v>173</v>
      </c>
      <c r="B10802" s="1" t="s">
        <v>316</v>
      </c>
      <c r="C10802" s="1" t="s">
        <v>309</v>
      </c>
      <c r="D10802" s="1" t="s">
        <v>308</v>
      </c>
      <c r="E10802" s="45" t="str">
        <f>VLOOKUP(C10802,PROCV!E$50:G$126,3,0)</f>
        <v>NA</v>
      </c>
      <c r="F10802" s="1" t="s">
        <v>416</v>
      </c>
      <c r="G10802" s="1" t="s">
        <v>236</v>
      </c>
      <c r="H10802" s="1">
        <v>2018</v>
      </c>
      <c r="I10802" s="60" t="e">
        <f>VLOOKUP(H10802,PROCV!E$33:F$44,2,0)</f>
        <v>#N/A</v>
      </c>
      <c r="J10802" s="71">
        <v>7644</v>
      </c>
      <c r="K10802" s="44" t="e">
        <f t="shared" si="168"/>
        <v>#N/A</v>
      </c>
    </row>
    <row r="10803" spans="1:11" ht="15" x14ac:dyDescent="0.25">
      <c r="A10803" s="43" t="s">
        <v>173</v>
      </c>
      <c r="B10803" s="1" t="s">
        <v>316</v>
      </c>
      <c r="C10803" s="1" t="s">
        <v>291</v>
      </c>
      <c r="D10803" s="1" t="s">
        <v>290</v>
      </c>
      <c r="E10803" s="45" t="str">
        <f>VLOOKUP(C10803,PROCV!E$50:G$126,3,0)</f>
        <v>NA</v>
      </c>
      <c r="F10803" s="1" t="s">
        <v>416</v>
      </c>
      <c r="G10803" s="1" t="s">
        <v>236</v>
      </c>
      <c r="H10803" s="1">
        <v>2018</v>
      </c>
      <c r="I10803" s="60" t="e">
        <f>VLOOKUP(H10803,PROCV!E$33:F$44,2,0)</f>
        <v>#N/A</v>
      </c>
      <c r="J10803" s="71">
        <v>60000</v>
      </c>
      <c r="K10803" s="44" t="e">
        <f t="shared" si="168"/>
        <v>#N/A</v>
      </c>
    </row>
    <row r="10804" spans="1:11" ht="15" x14ac:dyDescent="0.25">
      <c r="A10804" s="43" t="s">
        <v>173</v>
      </c>
      <c r="B10804" s="1" t="s">
        <v>316</v>
      </c>
      <c r="C10804" s="1" t="s">
        <v>279</v>
      </c>
      <c r="D10804" s="1" t="s">
        <v>278</v>
      </c>
      <c r="E10804" s="45" t="str">
        <f>VLOOKUP(C10804,PROCV!E$50:G$126,3,0)</f>
        <v>Editorial</v>
      </c>
      <c r="F10804" s="1" t="s">
        <v>416</v>
      </c>
      <c r="G10804" s="1" t="s">
        <v>236</v>
      </c>
      <c r="H10804" s="1">
        <v>2018</v>
      </c>
      <c r="I10804" s="60" t="e">
        <f>VLOOKUP(H10804,PROCV!E$33:F$44,2,0)</f>
        <v>#N/A</v>
      </c>
      <c r="J10804" s="71">
        <v>38664</v>
      </c>
      <c r="K10804" s="44" t="e">
        <f t="shared" si="168"/>
        <v>#N/A</v>
      </c>
    </row>
    <row r="10805" spans="1:11" ht="15" x14ac:dyDescent="0.25">
      <c r="A10805" s="43" t="s">
        <v>173</v>
      </c>
      <c r="B10805" s="1" t="s">
        <v>316</v>
      </c>
      <c r="C10805" s="1" t="s">
        <v>409</v>
      </c>
      <c r="D10805" s="1" t="s">
        <v>413</v>
      </c>
      <c r="E10805" s="45" t="str">
        <f>VLOOKUP(C10805,PROCV!E$50:G$126,3,0)</f>
        <v>Editorial</v>
      </c>
      <c r="F10805" s="1" t="s">
        <v>416</v>
      </c>
      <c r="G10805" s="1" t="s">
        <v>236</v>
      </c>
      <c r="H10805" s="1">
        <v>2018</v>
      </c>
      <c r="I10805" s="60" t="e">
        <f>VLOOKUP(H10805,PROCV!E$33:F$44,2,0)</f>
        <v>#N/A</v>
      </c>
      <c r="J10805" s="71">
        <v>19230</v>
      </c>
      <c r="K10805" s="44" t="e">
        <f t="shared" si="168"/>
        <v>#N/A</v>
      </c>
    </row>
    <row r="10806" spans="1:11" ht="15" x14ac:dyDescent="0.25">
      <c r="A10806" s="43" t="s">
        <v>173</v>
      </c>
      <c r="B10806" s="1" t="s">
        <v>316</v>
      </c>
      <c r="C10806" s="1" t="s">
        <v>269</v>
      </c>
      <c r="D10806" s="1" t="s">
        <v>268</v>
      </c>
      <c r="E10806" s="45" t="str">
        <f>VLOOKUP(C10806,PROCV!E$50:G$126,3,0)</f>
        <v>NA</v>
      </c>
      <c r="F10806" s="1" t="s">
        <v>416</v>
      </c>
      <c r="G10806" s="1" t="s">
        <v>236</v>
      </c>
      <c r="H10806" s="1">
        <v>2018</v>
      </c>
      <c r="I10806" s="60" t="e">
        <f>VLOOKUP(H10806,PROCV!E$33:F$44,2,0)</f>
        <v>#N/A</v>
      </c>
      <c r="J10806" s="71">
        <v>40125</v>
      </c>
      <c r="K10806" s="44" t="e">
        <f t="shared" si="168"/>
        <v>#N/A</v>
      </c>
    </row>
    <row r="10807" spans="1:11" ht="15" x14ac:dyDescent="0.25">
      <c r="A10807" s="43" t="s">
        <v>173</v>
      </c>
      <c r="B10807" s="1" t="s">
        <v>316</v>
      </c>
      <c r="C10807" s="1" t="s">
        <v>269</v>
      </c>
      <c r="D10807" s="1" t="s">
        <v>268</v>
      </c>
      <c r="E10807" s="45" t="str">
        <f>VLOOKUP(C10807,PROCV!E$50:G$126,3,0)</f>
        <v>NA</v>
      </c>
      <c r="F10807" s="1" t="s">
        <v>416</v>
      </c>
      <c r="G10807" s="1" t="s">
        <v>236</v>
      </c>
      <c r="H10807" s="1">
        <v>2018</v>
      </c>
      <c r="I10807" s="60" t="e">
        <f>VLOOKUP(H10807,PROCV!E$33:F$44,2,0)</f>
        <v>#N/A</v>
      </c>
      <c r="J10807" s="71">
        <v>2003</v>
      </c>
      <c r="K10807" s="44" t="e">
        <f t="shared" si="168"/>
        <v>#N/A</v>
      </c>
    </row>
    <row r="10808" spans="1:11" ht="15" x14ac:dyDescent="0.25">
      <c r="A10808" s="43" t="s">
        <v>173</v>
      </c>
      <c r="B10808" s="1" t="s">
        <v>316</v>
      </c>
      <c r="C10808" s="1" t="s">
        <v>269</v>
      </c>
      <c r="D10808" s="1" t="s">
        <v>268</v>
      </c>
      <c r="E10808" s="45" t="str">
        <f>VLOOKUP(C10808,PROCV!E$50:G$126,3,0)</f>
        <v>NA</v>
      </c>
      <c r="F10808" s="1" t="s">
        <v>416</v>
      </c>
      <c r="G10808" s="1" t="s">
        <v>236</v>
      </c>
      <c r="H10808" s="1">
        <v>2018</v>
      </c>
      <c r="I10808" s="60" t="e">
        <f>VLOOKUP(H10808,PROCV!E$33:F$44,2,0)</f>
        <v>#N/A</v>
      </c>
      <c r="J10808" s="71">
        <v>2489</v>
      </c>
      <c r="K10808" s="44" t="e">
        <f t="shared" si="168"/>
        <v>#N/A</v>
      </c>
    </row>
    <row r="10809" spans="1:11" ht="15" x14ac:dyDescent="0.25">
      <c r="A10809" s="43" t="s">
        <v>173</v>
      </c>
      <c r="B10809" s="1" t="s">
        <v>316</v>
      </c>
      <c r="C10809" s="1" t="s">
        <v>252</v>
      </c>
      <c r="D10809" s="1" t="s">
        <v>251</v>
      </c>
      <c r="E10809" s="45" t="str">
        <f>VLOOKUP(C10809,PROCV!E$50:G$126,3,0)</f>
        <v>Audiovisual</v>
      </c>
      <c r="F10809" s="1" t="s">
        <v>416</v>
      </c>
      <c r="G10809" s="1" t="s">
        <v>236</v>
      </c>
      <c r="H10809" s="1">
        <v>2018</v>
      </c>
      <c r="I10809" s="60" t="e">
        <f>VLOOKUP(H10809,PROCV!E$33:F$44,2,0)</f>
        <v>#N/A</v>
      </c>
      <c r="J10809" s="71">
        <v>12774</v>
      </c>
      <c r="K10809" s="44" t="e">
        <f t="shared" si="168"/>
        <v>#N/A</v>
      </c>
    </row>
    <row r="10810" spans="1:11" ht="15" x14ac:dyDescent="0.25">
      <c r="A10810" s="43" t="s">
        <v>173</v>
      </c>
      <c r="B10810" s="1" t="s">
        <v>316</v>
      </c>
      <c r="C10810" s="1" t="s">
        <v>246</v>
      </c>
      <c r="D10810" s="1" t="s">
        <v>245</v>
      </c>
      <c r="E10810" s="45" t="str">
        <f>VLOOKUP(C10810,PROCV!E$50:G$126,3,0)</f>
        <v>Artes Cênicas e Espetáculos</v>
      </c>
      <c r="F10810" s="1" t="s">
        <v>416</v>
      </c>
      <c r="G10810" s="1" t="s">
        <v>236</v>
      </c>
      <c r="H10810" s="1">
        <v>2018</v>
      </c>
      <c r="I10810" s="60" t="e">
        <f>VLOOKUP(H10810,PROCV!E$33:F$44,2,0)</f>
        <v>#N/A</v>
      </c>
      <c r="J10810" s="71">
        <v>14456</v>
      </c>
      <c r="K10810" s="44" t="e">
        <f t="shared" si="168"/>
        <v>#N/A</v>
      </c>
    </row>
    <row r="10811" spans="1:11" ht="15" x14ac:dyDescent="0.25">
      <c r="A10811" s="43" t="s">
        <v>169</v>
      </c>
      <c r="B10811" s="1" t="s">
        <v>316</v>
      </c>
      <c r="C10811" s="1" t="s">
        <v>283</v>
      </c>
      <c r="D10811" s="1" t="s">
        <v>282</v>
      </c>
      <c r="E10811" s="45" t="str">
        <f>VLOOKUP(C10811,PROCV!E$50:G$126,3,0)</f>
        <v>Editorial</v>
      </c>
      <c r="F10811" s="1" t="s">
        <v>416</v>
      </c>
      <c r="G10811" s="1" t="s">
        <v>236</v>
      </c>
      <c r="H10811" s="1">
        <v>2018</v>
      </c>
      <c r="I10811" s="60" t="e">
        <f>VLOOKUP(H10811,PROCV!E$33:F$44,2,0)</f>
        <v>#N/A</v>
      </c>
      <c r="J10811" s="71">
        <v>22828</v>
      </c>
      <c r="K10811" s="44" t="e">
        <f t="shared" si="168"/>
        <v>#N/A</v>
      </c>
    </row>
    <row r="10812" spans="1:11" ht="15" x14ac:dyDescent="0.25">
      <c r="A10812" s="43" t="s">
        <v>169</v>
      </c>
      <c r="B10812" s="1" t="s">
        <v>316</v>
      </c>
      <c r="C10812" s="1" t="s">
        <v>273</v>
      </c>
      <c r="D10812" s="1" t="s">
        <v>272</v>
      </c>
      <c r="E10812" s="45" t="str">
        <f>VLOOKUP(C10812,PROCV!E$50:G$126,3,0)</f>
        <v>Editorial</v>
      </c>
      <c r="F10812" s="1" t="s">
        <v>416</v>
      </c>
      <c r="G10812" s="1" t="s">
        <v>236</v>
      </c>
      <c r="H10812" s="1">
        <v>2018</v>
      </c>
      <c r="I10812" s="60" t="e">
        <f>VLOOKUP(H10812,PROCV!E$33:F$44,2,0)</f>
        <v>#N/A</v>
      </c>
      <c r="J10812" s="71">
        <v>57204</v>
      </c>
      <c r="K10812" s="44" t="e">
        <f t="shared" si="168"/>
        <v>#N/A</v>
      </c>
    </row>
    <row r="10813" spans="1:11" ht="15" x14ac:dyDescent="0.25">
      <c r="A10813" s="43" t="s">
        <v>169</v>
      </c>
      <c r="B10813" s="1" t="s">
        <v>316</v>
      </c>
      <c r="C10813" s="1" t="s">
        <v>273</v>
      </c>
      <c r="D10813" s="1" t="s">
        <v>272</v>
      </c>
      <c r="E10813" s="45" t="str">
        <f>VLOOKUP(C10813,PROCV!E$50:G$126,3,0)</f>
        <v>Editorial</v>
      </c>
      <c r="F10813" s="1" t="s">
        <v>416</v>
      </c>
      <c r="G10813" s="1" t="s">
        <v>236</v>
      </c>
      <c r="H10813" s="1">
        <v>2018</v>
      </c>
      <c r="I10813" s="60" t="e">
        <f>VLOOKUP(H10813,PROCV!E$33:F$44,2,0)</f>
        <v>#N/A</v>
      </c>
      <c r="J10813" s="71">
        <v>8939</v>
      </c>
      <c r="K10813" s="44" t="e">
        <f t="shared" si="168"/>
        <v>#N/A</v>
      </c>
    </row>
    <row r="10814" spans="1:11" ht="15" x14ac:dyDescent="0.25">
      <c r="A10814" s="43" t="s">
        <v>169</v>
      </c>
      <c r="B10814" s="1" t="s">
        <v>316</v>
      </c>
      <c r="C10814" s="1" t="s">
        <v>256</v>
      </c>
      <c r="D10814" s="1" t="s">
        <v>255</v>
      </c>
      <c r="E10814" s="45" t="str">
        <f>VLOOKUP(C10814,PROCV!E$50:G$126,3,0)</f>
        <v>Audiovisual</v>
      </c>
      <c r="F10814" s="1" t="s">
        <v>416</v>
      </c>
      <c r="G10814" s="1" t="s">
        <v>236</v>
      </c>
      <c r="H10814" s="1">
        <v>2018</v>
      </c>
      <c r="I10814" s="60" t="e">
        <f>VLOOKUP(H10814,PROCV!E$33:F$44,2,0)</f>
        <v>#N/A</v>
      </c>
      <c r="J10814" s="71">
        <v>27199</v>
      </c>
      <c r="K10814" s="44" t="e">
        <f t="shared" si="168"/>
        <v>#N/A</v>
      </c>
    </row>
    <row r="10815" spans="1:11" ht="15" x14ac:dyDescent="0.25">
      <c r="A10815" s="43" t="s">
        <v>169</v>
      </c>
      <c r="B10815" s="1" t="s">
        <v>316</v>
      </c>
      <c r="C10815" s="1" t="s">
        <v>252</v>
      </c>
      <c r="D10815" s="1" t="s">
        <v>251</v>
      </c>
      <c r="E10815" s="45" t="str">
        <f>VLOOKUP(C10815,PROCV!E$50:G$126,3,0)</f>
        <v>Audiovisual</v>
      </c>
      <c r="F10815" s="1" t="s">
        <v>416</v>
      </c>
      <c r="G10815" s="1" t="s">
        <v>236</v>
      </c>
      <c r="H10815" s="1">
        <v>2018</v>
      </c>
      <c r="I10815" s="60" t="e">
        <f>VLOOKUP(H10815,PROCV!E$33:F$44,2,0)</f>
        <v>#N/A</v>
      </c>
      <c r="J10815" s="71">
        <v>54035</v>
      </c>
      <c r="K10815" s="44" t="e">
        <f t="shared" si="168"/>
        <v>#N/A</v>
      </c>
    </row>
    <row r="10816" spans="1:11" ht="15" x14ac:dyDescent="0.25">
      <c r="A10816" s="43" t="s">
        <v>169</v>
      </c>
      <c r="B10816" s="1" t="s">
        <v>316</v>
      </c>
      <c r="C10816" s="1" t="s">
        <v>238</v>
      </c>
      <c r="D10816" s="1" t="s">
        <v>237</v>
      </c>
      <c r="E10816" s="45" t="str">
        <f>VLOOKUP(C10816,PROCV!E$50:G$126,3,0)</f>
        <v>Artes Cênicas e Espetáculos</v>
      </c>
      <c r="F10816" s="1" t="s">
        <v>416</v>
      </c>
      <c r="G10816" s="1" t="s">
        <v>236</v>
      </c>
      <c r="H10816" s="1">
        <v>2018</v>
      </c>
      <c r="I10816" s="60" t="e">
        <f>VLOOKUP(H10816,PROCV!E$33:F$44,2,0)</f>
        <v>#N/A</v>
      </c>
      <c r="J10816" s="71">
        <v>12528</v>
      </c>
      <c r="K10816" s="44" t="e">
        <f t="shared" si="168"/>
        <v>#N/A</v>
      </c>
    </row>
    <row r="10817" spans="1:11" ht="15" x14ac:dyDescent="0.25">
      <c r="A10817" s="43" t="s">
        <v>146</v>
      </c>
      <c r="B10817" s="1" t="s">
        <v>239</v>
      </c>
      <c r="C10817" s="1" t="s">
        <v>256</v>
      </c>
      <c r="D10817" s="1" t="s">
        <v>255</v>
      </c>
      <c r="E10817" s="45" t="str">
        <f>VLOOKUP(C10817,PROCV!E$50:G$126,3,0)</f>
        <v>Audiovisual</v>
      </c>
      <c r="F10817" s="1" t="s">
        <v>416</v>
      </c>
      <c r="G10817" s="1" t="s">
        <v>265</v>
      </c>
      <c r="H10817" s="1">
        <v>2018</v>
      </c>
      <c r="I10817" s="60" t="e">
        <f>VLOOKUP(H10817,PROCV!E$33:F$44,2,0)</f>
        <v>#N/A</v>
      </c>
      <c r="J10817" s="71">
        <v>1050560</v>
      </c>
      <c r="K10817" s="44" t="e">
        <f t="shared" si="168"/>
        <v>#N/A</v>
      </c>
    </row>
    <row r="10818" spans="1:11" ht="15" x14ac:dyDescent="0.25">
      <c r="A10818" s="43" t="s">
        <v>146</v>
      </c>
      <c r="B10818" s="1" t="s">
        <v>239</v>
      </c>
      <c r="C10818" s="1" t="s">
        <v>256</v>
      </c>
      <c r="D10818" s="1" t="s">
        <v>255</v>
      </c>
      <c r="E10818" s="45" t="str">
        <f>VLOOKUP(C10818,PROCV!E$50:G$126,3,0)</f>
        <v>Audiovisual</v>
      </c>
      <c r="F10818" s="1" t="s">
        <v>416</v>
      </c>
      <c r="G10818" s="1" t="s">
        <v>265</v>
      </c>
      <c r="H10818" s="1">
        <v>2018</v>
      </c>
      <c r="I10818" s="60" t="e">
        <f>VLOOKUP(H10818,PROCV!E$33:F$44,2,0)</f>
        <v>#N/A</v>
      </c>
      <c r="J10818" s="71">
        <v>3152350</v>
      </c>
      <c r="K10818" s="44" t="e">
        <f t="shared" si="168"/>
        <v>#N/A</v>
      </c>
    </row>
    <row r="10819" spans="1:11" ht="15" x14ac:dyDescent="0.25">
      <c r="A10819" s="43" t="s">
        <v>146</v>
      </c>
      <c r="B10819" s="1" t="s">
        <v>239</v>
      </c>
      <c r="C10819" s="1" t="s">
        <v>256</v>
      </c>
      <c r="D10819" s="1" t="s">
        <v>255</v>
      </c>
      <c r="E10819" s="45" t="str">
        <f>VLOOKUP(C10819,PROCV!E$50:G$126,3,0)</f>
        <v>Audiovisual</v>
      </c>
      <c r="F10819" s="1" t="s">
        <v>416</v>
      </c>
      <c r="G10819" s="1" t="s">
        <v>265</v>
      </c>
      <c r="H10819" s="1">
        <v>2018</v>
      </c>
      <c r="I10819" s="60" t="e">
        <f>VLOOKUP(H10819,PROCV!E$33:F$44,2,0)</f>
        <v>#N/A</v>
      </c>
      <c r="J10819" s="71">
        <v>1550808</v>
      </c>
      <c r="K10819" s="44" t="e">
        <f t="shared" ref="K10819:K10882" si="169">J10819*I10819</f>
        <v>#N/A</v>
      </c>
    </row>
    <row r="10820" spans="1:11" ht="15" x14ac:dyDescent="0.25">
      <c r="A10820" s="43" t="s">
        <v>146</v>
      </c>
      <c r="B10820" s="1" t="s">
        <v>239</v>
      </c>
      <c r="C10820" s="1" t="s">
        <v>256</v>
      </c>
      <c r="D10820" s="1" t="s">
        <v>255</v>
      </c>
      <c r="E10820" s="45" t="str">
        <f>VLOOKUP(C10820,PROCV!E$50:G$126,3,0)</f>
        <v>Audiovisual</v>
      </c>
      <c r="F10820" s="1" t="s">
        <v>416</v>
      </c>
      <c r="G10820" s="1" t="s">
        <v>236</v>
      </c>
      <c r="H10820" s="1">
        <v>2018</v>
      </c>
      <c r="I10820" s="60" t="e">
        <f>VLOOKUP(H10820,PROCV!E$33:F$44,2,0)</f>
        <v>#N/A</v>
      </c>
      <c r="J10820" s="71">
        <v>43737</v>
      </c>
      <c r="K10820" s="44" t="e">
        <f t="shared" si="169"/>
        <v>#N/A</v>
      </c>
    </row>
    <row r="10821" spans="1:11" ht="15" x14ac:dyDescent="0.25">
      <c r="A10821" s="43" t="s">
        <v>146</v>
      </c>
      <c r="B10821" s="1" t="s">
        <v>239</v>
      </c>
      <c r="C10821" s="1" t="s">
        <v>252</v>
      </c>
      <c r="D10821" s="1" t="s">
        <v>251</v>
      </c>
      <c r="E10821" s="45" t="str">
        <f>VLOOKUP(C10821,PROCV!E$50:G$126,3,0)</f>
        <v>Audiovisual</v>
      </c>
      <c r="F10821" s="1" t="s">
        <v>416</v>
      </c>
      <c r="G10821" s="1" t="s">
        <v>236</v>
      </c>
      <c r="H10821" s="1">
        <v>2018</v>
      </c>
      <c r="I10821" s="60" t="e">
        <f>VLOOKUP(H10821,PROCV!E$33:F$44,2,0)</f>
        <v>#N/A</v>
      </c>
      <c r="J10821" s="71">
        <v>8397</v>
      </c>
      <c r="K10821" s="44" t="e">
        <f t="shared" si="169"/>
        <v>#N/A</v>
      </c>
    </row>
    <row r="10822" spans="1:11" ht="15" x14ac:dyDescent="0.25">
      <c r="A10822" s="43" t="s">
        <v>171</v>
      </c>
      <c r="B10822" s="1" t="s">
        <v>292</v>
      </c>
      <c r="C10822" s="1" t="s">
        <v>291</v>
      </c>
      <c r="D10822" s="1" t="s">
        <v>290</v>
      </c>
      <c r="E10822" s="45" t="str">
        <f>VLOOKUP(C10822,PROCV!E$50:G$126,3,0)</f>
        <v>NA</v>
      </c>
      <c r="F10822" s="1" t="s">
        <v>416</v>
      </c>
      <c r="G10822" s="1" t="s">
        <v>236</v>
      </c>
      <c r="H10822" s="1">
        <v>2018</v>
      </c>
      <c r="I10822" s="60" t="e">
        <f>VLOOKUP(H10822,PROCV!E$33:F$44,2,0)</f>
        <v>#N/A</v>
      </c>
      <c r="J10822" s="71">
        <v>12447</v>
      </c>
      <c r="K10822" s="44" t="e">
        <f t="shared" si="169"/>
        <v>#N/A</v>
      </c>
    </row>
    <row r="10823" spans="1:11" ht="15" x14ac:dyDescent="0.25">
      <c r="A10823" s="43" t="s">
        <v>171</v>
      </c>
      <c r="B10823" s="1" t="s">
        <v>292</v>
      </c>
      <c r="C10823" s="1" t="s">
        <v>291</v>
      </c>
      <c r="D10823" s="1" t="s">
        <v>290</v>
      </c>
      <c r="E10823" s="45" t="str">
        <f>VLOOKUP(C10823,PROCV!E$50:G$126,3,0)</f>
        <v>NA</v>
      </c>
      <c r="F10823" s="1" t="s">
        <v>416</v>
      </c>
      <c r="G10823" s="1" t="s">
        <v>236</v>
      </c>
      <c r="H10823" s="1">
        <v>2018</v>
      </c>
      <c r="I10823" s="60" t="e">
        <f>VLOOKUP(H10823,PROCV!E$33:F$44,2,0)</f>
        <v>#N/A</v>
      </c>
      <c r="J10823" s="71">
        <v>13082</v>
      </c>
      <c r="K10823" s="44" t="e">
        <f t="shared" si="169"/>
        <v>#N/A</v>
      </c>
    </row>
    <row r="10824" spans="1:11" ht="15" x14ac:dyDescent="0.25">
      <c r="A10824" s="43" t="s">
        <v>171</v>
      </c>
      <c r="B10824" s="1" t="s">
        <v>292</v>
      </c>
      <c r="C10824" s="1" t="s">
        <v>289</v>
      </c>
      <c r="D10824" s="1" t="s">
        <v>288</v>
      </c>
      <c r="E10824" s="45" t="str">
        <f>VLOOKUP(C10824,PROCV!E$50:G$126,3,0)</f>
        <v>Editorial</v>
      </c>
      <c r="F10824" s="1" t="s">
        <v>416</v>
      </c>
      <c r="G10824" s="1" t="s">
        <v>236</v>
      </c>
      <c r="H10824" s="1">
        <v>2018</v>
      </c>
      <c r="I10824" s="60" t="e">
        <f>VLOOKUP(H10824,PROCV!E$33:F$44,2,0)</f>
        <v>#N/A</v>
      </c>
      <c r="J10824" s="71">
        <v>100000</v>
      </c>
      <c r="K10824" s="44" t="e">
        <f t="shared" si="169"/>
        <v>#N/A</v>
      </c>
    </row>
    <row r="10825" spans="1:11" ht="15" x14ac:dyDescent="0.25">
      <c r="A10825" s="43" t="s">
        <v>171</v>
      </c>
      <c r="B10825" s="1" t="s">
        <v>292</v>
      </c>
      <c r="C10825" s="1" t="s">
        <v>297</v>
      </c>
      <c r="D10825" s="1" t="s">
        <v>296</v>
      </c>
      <c r="E10825" s="45" t="str">
        <f>VLOOKUP(C10825,PROCV!E$50:G$126,3,0)</f>
        <v>Audiovisual</v>
      </c>
      <c r="F10825" s="1" t="s">
        <v>416</v>
      </c>
      <c r="G10825" s="1" t="s">
        <v>236</v>
      </c>
      <c r="H10825" s="1">
        <v>2018</v>
      </c>
      <c r="I10825" s="60" t="e">
        <f>VLOOKUP(H10825,PROCV!E$33:F$44,2,0)</f>
        <v>#N/A</v>
      </c>
      <c r="J10825" s="1">
        <v>879</v>
      </c>
      <c r="K10825" s="44" t="e">
        <f t="shared" si="169"/>
        <v>#N/A</v>
      </c>
    </row>
    <row r="10826" spans="1:11" ht="15" x14ac:dyDescent="0.25">
      <c r="A10826" s="43" t="s">
        <v>171</v>
      </c>
      <c r="B10826" s="1" t="s">
        <v>292</v>
      </c>
      <c r="C10826" s="1" t="s">
        <v>297</v>
      </c>
      <c r="D10826" s="1" t="s">
        <v>296</v>
      </c>
      <c r="E10826" s="45" t="str">
        <f>VLOOKUP(C10826,PROCV!E$50:G$126,3,0)</f>
        <v>Audiovisual</v>
      </c>
      <c r="F10826" s="1" t="s">
        <v>416</v>
      </c>
      <c r="G10826" s="1" t="s">
        <v>236</v>
      </c>
      <c r="H10826" s="1">
        <v>2018</v>
      </c>
      <c r="I10826" s="60" t="e">
        <f>VLOOKUP(H10826,PROCV!E$33:F$44,2,0)</f>
        <v>#N/A</v>
      </c>
      <c r="J10826" s="71">
        <v>1749</v>
      </c>
      <c r="K10826" s="44" t="e">
        <f t="shared" si="169"/>
        <v>#N/A</v>
      </c>
    </row>
    <row r="10827" spans="1:11" ht="15" x14ac:dyDescent="0.25">
      <c r="A10827" s="43" t="s">
        <v>171</v>
      </c>
      <c r="B10827" s="1" t="s">
        <v>292</v>
      </c>
      <c r="C10827" s="1" t="s">
        <v>252</v>
      </c>
      <c r="D10827" s="1" t="s">
        <v>251</v>
      </c>
      <c r="E10827" s="45" t="str">
        <f>VLOOKUP(C10827,PROCV!E$50:G$126,3,0)</f>
        <v>Audiovisual</v>
      </c>
      <c r="F10827" s="1" t="s">
        <v>416</v>
      </c>
      <c r="G10827" s="1" t="s">
        <v>236</v>
      </c>
      <c r="H10827" s="1">
        <v>2018</v>
      </c>
      <c r="I10827" s="60" t="e">
        <f>VLOOKUP(H10827,PROCV!E$33:F$44,2,0)</f>
        <v>#N/A</v>
      </c>
      <c r="J10827" s="71">
        <v>70421</v>
      </c>
      <c r="K10827" s="44" t="e">
        <f t="shared" si="169"/>
        <v>#N/A</v>
      </c>
    </row>
    <row r="10828" spans="1:11" ht="15" x14ac:dyDescent="0.25">
      <c r="A10828" s="43" t="s">
        <v>175</v>
      </c>
      <c r="B10828" s="1" t="s">
        <v>292</v>
      </c>
      <c r="C10828" s="1" t="s">
        <v>289</v>
      </c>
      <c r="D10828" s="1" t="s">
        <v>288</v>
      </c>
      <c r="E10828" s="45" t="str">
        <f>VLOOKUP(C10828,PROCV!E$50:G$126,3,0)</f>
        <v>Editorial</v>
      </c>
      <c r="F10828" s="1" t="s">
        <v>416</v>
      </c>
      <c r="G10828" s="1" t="s">
        <v>236</v>
      </c>
      <c r="H10828" s="1">
        <v>2018</v>
      </c>
      <c r="I10828" s="60" t="e">
        <f>VLOOKUP(H10828,PROCV!E$33:F$44,2,0)</f>
        <v>#N/A</v>
      </c>
      <c r="J10828" s="71">
        <v>87618</v>
      </c>
      <c r="K10828" s="44" t="e">
        <f t="shared" si="169"/>
        <v>#N/A</v>
      </c>
    </row>
    <row r="10829" spans="1:11" ht="15" x14ac:dyDescent="0.25">
      <c r="A10829" s="43" t="s">
        <v>175</v>
      </c>
      <c r="B10829" s="1" t="s">
        <v>292</v>
      </c>
      <c r="C10829" s="1" t="s">
        <v>289</v>
      </c>
      <c r="D10829" s="1" t="s">
        <v>288</v>
      </c>
      <c r="E10829" s="45" t="str">
        <f>VLOOKUP(C10829,PROCV!E$50:G$126,3,0)</f>
        <v>Editorial</v>
      </c>
      <c r="F10829" s="1" t="s">
        <v>416</v>
      </c>
      <c r="G10829" s="1" t="s">
        <v>236</v>
      </c>
      <c r="H10829" s="1">
        <v>2018</v>
      </c>
      <c r="I10829" s="60" t="e">
        <f>VLOOKUP(H10829,PROCV!E$33:F$44,2,0)</f>
        <v>#N/A</v>
      </c>
      <c r="J10829" s="71">
        <v>267534</v>
      </c>
      <c r="K10829" s="44" t="e">
        <f t="shared" si="169"/>
        <v>#N/A</v>
      </c>
    </row>
    <row r="10830" spans="1:11" ht="15" x14ac:dyDescent="0.25">
      <c r="A10830" s="43" t="s">
        <v>175</v>
      </c>
      <c r="B10830" s="1" t="s">
        <v>292</v>
      </c>
      <c r="C10830" s="1" t="s">
        <v>275</v>
      </c>
      <c r="D10830" s="1" t="s">
        <v>274</v>
      </c>
      <c r="E10830" s="45" t="str">
        <f>VLOOKUP(C10830,PROCV!E$50:G$126,3,0)</f>
        <v>Editorial</v>
      </c>
      <c r="F10830" s="1" t="s">
        <v>416</v>
      </c>
      <c r="G10830" s="1" t="s">
        <v>236</v>
      </c>
      <c r="H10830" s="1">
        <v>2018</v>
      </c>
      <c r="I10830" s="60" t="e">
        <f>VLOOKUP(H10830,PROCV!E$33:F$44,2,0)</f>
        <v>#N/A</v>
      </c>
      <c r="J10830" s="71">
        <v>14072</v>
      </c>
      <c r="K10830" s="44" t="e">
        <f t="shared" si="169"/>
        <v>#N/A</v>
      </c>
    </row>
    <row r="10831" spans="1:11" ht="15" x14ac:dyDescent="0.25">
      <c r="A10831" s="43" t="s">
        <v>175</v>
      </c>
      <c r="B10831" s="1" t="s">
        <v>292</v>
      </c>
      <c r="C10831" s="1" t="s">
        <v>269</v>
      </c>
      <c r="D10831" s="1" t="s">
        <v>268</v>
      </c>
      <c r="E10831" s="45" t="str">
        <f>VLOOKUP(C10831,PROCV!E$50:G$126,3,0)</f>
        <v>NA</v>
      </c>
      <c r="F10831" s="1" t="s">
        <v>416</v>
      </c>
      <c r="G10831" s="1" t="s">
        <v>236</v>
      </c>
      <c r="H10831" s="1">
        <v>2018</v>
      </c>
      <c r="I10831" s="60" t="e">
        <f>VLOOKUP(H10831,PROCV!E$33:F$44,2,0)</f>
        <v>#N/A</v>
      </c>
      <c r="J10831" s="71">
        <v>9754</v>
      </c>
      <c r="K10831" s="44" t="e">
        <f t="shared" si="169"/>
        <v>#N/A</v>
      </c>
    </row>
    <row r="10832" spans="1:11" ht="15" x14ac:dyDescent="0.25">
      <c r="A10832" s="43" t="s">
        <v>175</v>
      </c>
      <c r="B10832" s="1" t="s">
        <v>292</v>
      </c>
      <c r="C10832" s="1" t="s">
        <v>256</v>
      </c>
      <c r="D10832" s="1" t="s">
        <v>255</v>
      </c>
      <c r="E10832" s="45" t="str">
        <f>VLOOKUP(C10832,PROCV!E$50:G$126,3,0)</f>
        <v>Audiovisual</v>
      </c>
      <c r="F10832" s="1" t="s">
        <v>416</v>
      </c>
      <c r="G10832" s="1" t="s">
        <v>265</v>
      </c>
      <c r="H10832" s="1">
        <v>2018</v>
      </c>
      <c r="I10832" s="60" t="e">
        <f>VLOOKUP(H10832,PROCV!E$33:F$44,2,0)</f>
        <v>#N/A</v>
      </c>
      <c r="J10832" s="71">
        <v>517440</v>
      </c>
      <c r="K10832" s="44" t="e">
        <f t="shared" si="169"/>
        <v>#N/A</v>
      </c>
    </row>
    <row r="10833" spans="1:11" ht="15" x14ac:dyDescent="0.25">
      <c r="A10833" s="43" t="s">
        <v>175</v>
      </c>
      <c r="B10833" s="1" t="s">
        <v>292</v>
      </c>
      <c r="C10833" s="1" t="s">
        <v>256</v>
      </c>
      <c r="D10833" s="1" t="s">
        <v>255</v>
      </c>
      <c r="E10833" s="45" t="str">
        <f>VLOOKUP(C10833,PROCV!E$50:G$126,3,0)</f>
        <v>Audiovisual</v>
      </c>
      <c r="F10833" s="1" t="s">
        <v>416</v>
      </c>
      <c r="G10833" s="1" t="s">
        <v>265</v>
      </c>
      <c r="H10833" s="1">
        <v>2018</v>
      </c>
      <c r="I10833" s="60" t="e">
        <f>VLOOKUP(H10833,PROCV!E$33:F$44,2,0)</f>
        <v>#N/A</v>
      </c>
      <c r="J10833" s="71">
        <v>1552650</v>
      </c>
      <c r="K10833" s="44" t="e">
        <f t="shared" si="169"/>
        <v>#N/A</v>
      </c>
    </row>
    <row r="10834" spans="1:11" ht="15" x14ac:dyDescent="0.25">
      <c r="A10834" s="43" t="s">
        <v>175</v>
      </c>
      <c r="B10834" s="1" t="s">
        <v>292</v>
      </c>
      <c r="C10834" s="1" t="s">
        <v>256</v>
      </c>
      <c r="D10834" s="1" t="s">
        <v>255</v>
      </c>
      <c r="E10834" s="45" t="str">
        <f>VLOOKUP(C10834,PROCV!E$50:G$126,3,0)</f>
        <v>Audiovisual</v>
      </c>
      <c r="F10834" s="1" t="s">
        <v>416</v>
      </c>
      <c r="G10834" s="1" t="s">
        <v>265</v>
      </c>
      <c r="H10834" s="1">
        <v>2018</v>
      </c>
      <c r="I10834" s="60" t="e">
        <f>VLOOKUP(H10834,PROCV!E$33:F$44,2,0)</f>
        <v>#N/A</v>
      </c>
      <c r="J10834" s="71">
        <v>763831</v>
      </c>
      <c r="K10834" s="44" t="e">
        <f t="shared" si="169"/>
        <v>#N/A</v>
      </c>
    </row>
    <row r="10835" spans="1:11" ht="15" x14ac:dyDescent="0.25">
      <c r="A10835" s="43" t="s">
        <v>175</v>
      </c>
      <c r="B10835" s="1" t="s">
        <v>292</v>
      </c>
      <c r="C10835" s="1" t="s">
        <v>238</v>
      </c>
      <c r="D10835" s="1" t="s">
        <v>237</v>
      </c>
      <c r="E10835" s="45" t="str">
        <f>VLOOKUP(C10835,PROCV!E$50:G$126,3,0)</f>
        <v>Artes Cênicas e Espetáculos</v>
      </c>
      <c r="F10835" s="1" t="s">
        <v>416</v>
      </c>
      <c r="G10835" s="1" t="s">
        <v>236</v>
      </c>
      <c r="H10835" s="1">
        <v>2018</v>
      </c>
      <c r="I10835" s="60" t="e">
        <f>VLOOKUP(H10835,PROCV!E$33:F$44,2,0)</f>
        <v>#N/A</v>
      </c>
      <c r="J10835" s="71">
        <v>165600</v>
      </c>
      <c r="K10835" s="44" t="e">
        <f t="shared" si="169"/>
        <v>#N/A</v>
      </c>
    </row>
    <row r="10836" spans="1:11" ht="15" x14ac:dyDescent="0.25">
      <c r="A10836" s="43" t="s">
        <v>161</v>
      </c>
      <c r="B10836" s="1" t="s">
        <v>292</v>
      </c>
      <c r="C10836" s="1" t="s">
        <v>301</v>
      </c>
      <c r="D10836" s="1" t="s">
        <v>300</v>
      </c>
      <c r="E10836" s="45" t="str">
        <f>VLOOKUP(C10836,PROCV!E$50:G$126,3,0)</f>
        <v>Patrimônio</v>
      </c>
      <c r="F10836" s="1" t="s">
        <v>415</v>
      </c>
      <c r="G10836" s="1" t="s">
        <v>265</v>
      </c>
      <c r="H10836" s="1">
        <v>2018</v>
      </c>
      <c r="I10836" s="60" t="e">
        <f>VLOOKUP(H10836,PROCV!E$33:F$44,2,0)</f>
        <v>#N/A</v>
      </c>
      <c r="J10836" s="71">
        <v>4546000</v>
      </c>
      <c r="K10836" s="44" t="e">
        <f t="shared" si="169"/>
        <v>#N/A</v>
      </c>
    </row>
    <row r="10837" spans="1:11" ht="15" x14ac:dyDescent="0.25">
      <c r="A10837" s="43" t="s">
        <v>185</v>
      </c>
      <c r="B10837" s="1" t="s">
        <v>293</v>
      </c>
      <c r="C10837" s="1" t="s">
        <v>291</v>
      </c>
      <c r="D10837" s="1" t="s">
        <v>290</v>
      </c>
      <c r="E10837" s="45" t="str">
        <f>VLOOKUP(C10837,PROCV!E$50:G$126,3,0)</f>
        <v>NA</v>
      </c>
      <c r="F10837" s="1" t="s">
        <v>416</v>
      </c>
      <c r="G10837" s="1" t="s">
        <v>236</v>
      </c>
      <c r="H10837" s="1">
        <v>2018</v>
      </c>
      <c r="I10837" s="60" t="e">
        <f>VLOOKUP(H10837,PROCV!E$33:F$44,2,0)</f>
        <v>#N/A</v>
      </c>
      <c r="J10837" s="71">
        <v>133359</v>
      </c>
      <c r="K10837" s="44" t="e">
        <f t="shared" si="169"/>
        <v>#N/A</v>
      </c>
    </row>
    <row r="10838" spans="1:11" ht="15" x14ac:dyDescent="0.25">
      <c r="A10838" s="43" t="s">
        <v>185</v>
      </c>
      <c r="B10838" s="1" t="s">
        <v>293</v>
      </c>
      <c r="C10838" s="1" t="s">
        <v>291</v>
      </c>
      <c r="D10838" s="1" t="s">
        <v>290</v>
      </c>
      <c r="E10838" s="45" t="str">
        <f>VLOOKUP(C10838,PROCV!E$50:G$126,3,0)</f>
        <v>NA</v>
      </c>
      <c r="F10838" s="1" t="s">
        <v>416</v>
      </c>
      <c r="G10838" s="1" t="s">
        <v>236</v>
      </c>
      <c r="H10838" s="1">
        <v>2018</v>
      </c>
      <c r="I10838" s="60" t="e">
        <f>VLOOKUP(H10838,PROCV!E$33:F$44,2,0)</f>
        <v>#N/A</v>
      </c>
      <c r="J10838" s="71">
        <v>1930</v>
      </c>
      <c r="K10838" s="44" t="e">
        <f t="shared" si="169"/>
        <v>#N/A</v>
      </c>
    </row>
    <row r="10839" spans="1:11" ht="15" x14ac:dyDescent="0.25">
      <c r="A10839" s="43" t="s">
        <v>185</v>
      </c>
      <c r="B10839" s="1" t="s">
        <v>293</v>
      </c>
      <c r="C10839" s="1" t="s">
        <v>289</v>
      </c>
      <c r="D10839" s="1" t="s">
        <v>288</v>
      </c>
      <c r="E10839" s="45" t="str">
        <f>VLOOKUP(C10839,PROCV!E$50:G$126,3,0)</f>
        <v>Editorial</v>
      </c>
      <c r="F10839" s="1" t="s">
        <v>416</v>
      </c>
      <c r="G10839" s="1" t="s">
        <v>236</v>
      </c>
      <c r="H10839" s="1">
        <v>2018</v>
      </c>
      <c r="I10839" s="60" t="e">
        <f>VLOOKUP(H10839,PROCV!E$33:F$44,2,0)</f>
        <v>#N/A</v>
      </c>
      <c r="J10839" s="71">
        <v>266000</v>
      </c>
      <c r="K10839" s="44" t="e">
        <f t="shared" si="169"/>
        <v>#N/A</v>
      </c>
    </row>
    <row r="10840" spans="1:11" ht="15" x14ac:dyDescent="0.25">
      <c r="A10840" s="43" t="s">
        <v>185</v>
      </c>
      <c r="B10840" s="1" t="s">
        <v>293</v>
      </c>
      <c r="C10840" s="1" t="s">
        <v>287</v>
      </c>
      <c r="D10840" s="1" t="s">
        <v>286</v>
      </c>
      <c r="E10840" s="45" t="str">
        <f>VLOOKUP(C10840,PROCV!E$50:G$126,3,0)</f>
        <v>Música</v>
      </c>
      <c r="F10840" s="1" t="s">
        <v>416</v>
      </c>
      <c r="G10840" s="1" t="s">
        <v>236</v>
      </c>
      <c r="H10840" s="1">
        <v>2018</v>
      </c>
      <c r="I10840" s="60" t="e">
        <f>VLOOKUP(H10840,PROCV!E$33:F$44,2,0)</f>
        <v>#N/A</v>
      </c>
      <c r="J10840" s="71">
        <v>1122</v>
      </c>
      <c r="K10840" s="44" t="e">
        <f t="shared" si="169"/>
        <v>#N/A</v>
      </c>
    </row>
    <row r="10841" spans="1:11" ht="15" x14ac:dyDescent="0.25">
      <c r="A10841" s="43" t="s">
        <v>185</v>
      </c>
      <c r="B10841" s="1" t="s">
        <v>293</v>
      </c>
      <c r="C10841" s="1" t="s">
        <v>287</v>
      </c>
      <c r="D10841" s="1" t="s">
        <v>286</v>
      </c>
      <c r="E10841" s="45" t="str">
        <f>VLOOKUP(C10841,PROCV!E$50:G$126,3,0)</f>
        <v>Música</v>
      </c>
      <c r="F10841" s="1" t="s">
        <v>416</v>
      </c>
      <c r="G10841" s="1" t="s">
        <v>236</v>
      </c>
      <c r="H10841" s="1">
        <v>2018</v>
      </c>
      <c r="I10841" s="60" t="e">
        <f>VLOOKUP(H10841,PROCV!E$33:F$44,2,0)</f>
        <v>#N/A</v>
      </c>
      <c r="J10841" s="71">
        <v>1564</v>
      </c>
      <c r="K10841" s="44" t="e">
        <f t="shared" si="169"/>
        <v>#N/A</v>
      </c>
    </row>
    <row r="10842" spans="1:11" ht="15" x14ac:dyDescent="0.25">
      <c r="A10842" s="43" t="s">
        <v>185</v>
      </c>
      <c r="B10842" s="1" t="s">
        <v>293</v>
      </c>
      <c r="C10842" s="1" t="s">
        <v>287</v>
      </c>
      <c r="D10842" s="1" t="s">
        <v>286</v>
      </c>
      <c r="E10842" s="45" t="str">
        <f>VLOOKUP(C10842,PROCV!E$50:G$126,3,0)</f>
        <v>Música</v>
      </c>
      <c r="F10842" s="1" t="s">
        <v>416</v>
      </c>
      <c r="G10842" s="1" t="s">
        <v>236</v>
      </c>
      <c r="H10842" s="1">
        <v>2018</v>
      </c>
      <c r="I10842" s="60" t="e">
        <f>VLOOKUP(H10842,PROCV!E$33:F$44,2,0)</f>
        <v>#N/A</v>
      </c>
      <c r="J10842" s="71">
        <v>1406</v>
      </c>
      <c r="K10842" s="44" t="e">
        <f t="shared" si="169"/>
        <v>#N/A</v>
      </c>
    </row>
    <row r="10843" spans="1:11" ht="15" x14ac:dyDescent="0.25">
      <c r="A10843" s="43" t="s">
        <v>185</v>
      </c>
      <c r="B10843" s="1" t="s">
        <v>293</v>
      </c>
      <c r="C10843" s="1" t="s">
        <v>287</v>
      </c>
      <c r="D10843" s="1" t="s">
        <v>286</v>
      </c>
      <c r="E10843" s="45" t="str">
        <f>VLOOKUP(C10843,PROCV!E$50:G$126,3,0)</f>
        <v>Música</v>
      </c>
      <c r="F10843" s="1" t="s">
        <v>416</v>
      </c>
      <c r="G10843" s="1" t="s">
        <v>236</v>
      </c>
      <c r="H10843" s="1">
        <v>2018</v>
      </c>
      <c r="I10843" s="60" t="e">
        <f>VLOOKUP(H10843,PROCV!E$33:F$44,2,0)</f>
        <v>#N/A</v>
      </c>
      <c r="J10843" s="71">
        <v>12078</v>
      </c>
      <c r="K10843" s="44" t="e">
        <f t="shared" si="169"/>
        <v>#N/A</v>
      </c>
    </row>
    <row r="10844" spans="1:11" ht="15" x14ac:dyDescent="0.25">
      <c r="A10844" s="43" t="s">
        <v>185</v>
      </c>
      <c r="B10844" s="1" t="s">
        <v>293</v>
      </c>
      <c r="C10844" s="1" t="s">
        <v>287</v>
      </c>
      <c r="D10844" s="1" t="s">
        <v>286</v>
      </c>
      <c r="E10844" s="45" t="str">
        <f>VLOOKUP(C10844,PROCV!E$50:G$126,3,0)</f>
        <v>Música</v>
      </c>
      <c r="F10844" s="1" t="s">
        <v>416</v>
      </c>
      <c r="G10844" s="1" t="s">
        <v>236</v>
      </c>
      <c r="H10844" s="1">
        <v>2018</v>
      </c>
      <c r="I10844" s="60" t="e">
        <f>VLOOKUP(H10844,PROCV!E$33:F$44,2,0)</f>
        <v>#N/A</v>
      </c>
      <c r="J10844" s="1">
        <v>956</v>
      </c>
      <c r="K10844" s="44" t="e">
        <f t="shared" si="169"/>
        <v>#N/A</v>
      </c>
    </row>
    <row r="10845" spans="1:11" ht="15" x14ac:dyDescent="0.25">
      <c r="A10845" s="43" t="s">
        <v>185</v>
      </c>
      <c r="B10845" s="1" t="s">
        <v>293</v>
      </c>
      <c r="C10845" s="1" t="s">
        <v>285</v>
      </c>
      <c r="D10845" s="1" t="s">
        <v>284</v>
      </c>
      <c r="E10845" s="45" t="str">
        <f>VLOOKUP(C10845,PROCV!E$50:G$126,3,0)</f>
        <v>Editorial</v>
      </c>
      <c r="F10845" s="1" t="s">
        <v>416</v>
      </c>
      <c r="G10845" s="1" t="s">
        <v>236</v>
      </c>
      <c r="H10845" s="1">
        <v>2018</v>
      </c>
      <c r="I10845" s="60" t="e">
        <f>VLOOKUP(H10845,PROCV!E$33:F$44,2,0)</f>
        <v>#N/A</v>
      </c>
      <c r="J10845" s="71">
        <v>47900</v>
      </c>
      <c r="K10845" s="44" t="e">
        <f t="shared" si="169"/>
        <v>#N/A</v>
      </c>
    </row>
    <row r="10846" spans="1:11" ht="15" x14ac:dyDescent="0.25">
      <c r="A10846" s="43" t="s">
        <v>185</v>
      </c>
      <c r="B10846" s="1" t="s">
        <v>293</v>
      </c>
      <c r="C10846" s="1" t="s">
        <v>285</v>
      </c>
      <c r="D10846" s="1" t="s">
        <v>284</v>
      </c>
      <c r="E10846" s="45" t="str">
        <f>VLOOKUP(C10846,PROCV!E$50:G$126,3,0)</f>
        <v>Editorial</v>
      </c>
      <c r="F10846" s="1" t="s">
        <v>416</v>
      </c>
      <c r="G10846" s="1" t="s">
        <v>236</v>
      </c>
      <c r="H10846" s="1">
        <v>2018</v>
      </c>
      <c r="I10846" s="60" t="e">
        <f>VLOOKUP(H10846,PROCV!E$33:F$44,2,0)</f>
        <v>#N/A</v>
      </c>
      <c r="J10846" s="71">
        <v>22528</v>
      </c>
      <c r="K10846" s="44" t="e">
        <f t="shared" si="169"/>
        <v>#N/A</v>
      </c>
    </row>
    <row r="10847" spans="1:11" ht="15" x14ac:dyDescent="0.25">
      <c r="A10847" s="43" t="s">
        <v>185</v>
      </c>
      <c r="B10847" s="1" t="s">
        <v>293</v>
      </c>
      <c r="C10847" s="1" t="s">
        <v>283</v>
      </c>
      <c r="D10847" s="1" t="s">
        <v>282</v>
      </c>
      <c r="E10847" s="45" t="str">
        <f>VLOOKUP(C10847,PROCV!E$50:G$126,3,0)</f>
        <v>Editorial</v>
      </c>
      <c r="F10847" s="1" t="s">
        <v>416</v>
      </c>
      <c r="G10847" s="1" t="s">
        <v>236</v>
      </c>
      <c r="H10847" s="1">
        <v>2018</v>
      </c>
      <c r="I10847" s="60" t="e">
        <f>VLOOKUP(H10847,PROCV!E$33:F$44,2,0)</f>
        <v>#N/A</v>
      </c>
      <c r="J10847" s="71">
        <v>200000</v>
      </c>
      <c r="K10847" s="44" t="e">
        <f t="shared" si="169"/>
        <v>#N/A</v>
      </c>
    </row>
    <row r="10848" spans="1:11" ht="15" x14ac:dyDescent="0.25">
      <c r="A10848" s="43" t="s">
        <v>185</v>
      </c>
      <c r="B10848" s="1" t="s">
        <v>293</v>
      </c>
      <c r="C10848" s="1" t="s">
        <v>269</v>
      </c>
      <c r="D10848" s="1" t="s">
        <v>268</v>
      </c>
      <c r="E10848" s="45" t="str">
        <f>VLOOKUP(C10848,PROCV!E$50:G$126,3,0)</f>
        <v>NA</v>
      </c>
      <c r="F10848" s="1" t="s">
        <v>416</v>
      </c>
      <c r="G10848" s="1" t="s">
        <v>236</v>
      </c>
      <c r="H10848" s="1">
        <v>2018</v>
      </c>
      <c r="I10848" s="60" t="e">
        <f>VLOOKUP(H10848,PROCV!E$33:F$44,2,0)</f>
        <v>#N/A</v>
      </c>
      <c r="J10848" s="71">
        <v>342522</v>
      </c>
      <c r="K10848" s="44" t="e">
        <f t="shared" si="169"/>
        <v>#N/A</v>
      </c>
    </row>
    <row r="10849" spans="1:11" ht="15" x14ac:dyDescent="0.25">
      <c r="A10849" s="43" t="s">
        <v>185</v>
      </c>
      <c r="B10849" s="1" t="s">
        <v>293</v>
      </c>
      <c r="C10849" s="1" t="s">
        <v>269</v>
      </c>
      <c r="D10849" s="1" t="s">
        <v>268</v>
      </c>
      <c r="E10849" s="45" t="str">
        <f>VLOOKUP(C10849,PROCV!E$50:G$126,3,0)</f>
        <v>NA</v>
      </c>
      <c r="F10849" s="1" t="s">
        <v>416</v>
      </c>
      <c r="G10849" s="1" t="s">
        <v>236</v>
      </c>
      <c r="H10849" s="1">
        <v>2018</v>
      </c>
      <c r="I10849" s="60" t="e">
        <f>VLOOKUP(H10849,PROCV!E$33:F$44,2,0)</f>
        <v>#N/A</v>
      </c>
      <c r="J10849" s="71">
        <v>124623</v>
      </c>
      <c r="K10849" s="44" t="e">
        <f t="shared" si="169"/>
        <v>#N/A</v>
      </c>
    </row>
    <row r="10850" spans="1:11" ht="15" x14ac:dyDescent="0.25">
      <c r="A10850" s="43" t="s">
        <v>185</v>
      </c>
      <c r="B10850" s="1" t="s">
        <v>293</v>
      </c>
      <c r="C10850" s="1" t="s">
        <v>269</v>
      </c>
      <c r="D10850" s="1" t="s">
        <v>268</v>
      </c>
      <c r="E10850" s="45" t="str">
        <f>VLOOKUP(C10850,PROCV!E$50:G$126,3,0)</f>
        <v>NA</v>
      </c>
      <c r="F10850" s="1" t="s">
        <v>416</v>
      </c>
      <c r="G10850" s="1" t="s">
        <v>236</v>
      </c>
      <c r="H10850" s="1">
        <v>2018</v>
      </c>
      <c r="I10850" s="60" t="e">
        <f>VLOOKUP(H10850,PROCV!E$33:F$44,2,0)</f>
        <v>#N/A</v>
      </c>
      <c r="J10850" s="71">
        <v>16255</v>
      </c>
      <c r="K10850" s="44" t="e">
        <f t="shared" si="169"/>
        <v>#N/A</v>
      </c>
    </row>
    <row r="10851" spans="1:11" ht="15" x14ac:dyDescent="0.25">
      <c r="A10851" s="43" t="s">
        <v>185</v>
      </c>
      <c r="B10851" s="1" t="s">
        <v>293</v>
      </c>
      <c r="C10851" s="1" t="s">
        <v>269</v>
      </c>
      <c r="D10851" s="1" t="s">
        <v>268</v>
      </c>
      <c r="E10851" s="45" t="str">
        <f>VLOOKUP(C10851,PROCV!E$50:G$126,3,0)</f>
        <v>NA</v>
      </c>
      <c r="F10851" s="1" t="s">
        <v>416</v>
      </c>
      <c r="G10851" s="1" t="s">
        <v>236</v>
      </c>
      <c r="H10851" s="1">
        <v>2018</v>
      </c>
      <c r="I10851" s="60" t="e">
        <f>VLOOKUP(H10851,PROCV!E$33:F$44,2,0)</f>
        <v>#N/A</v>
      </c>
      <c r="J10851" s="71">
        <v>62400</v>
      </c>
      <c r="K10851" s="44" t="e">
        <f t="shared" si="169"/>
        <v>#N/A</v>
      </c>
    </row>
    <row r="10852" spans="1:11" ht="15" x14ac:dyDescent="0.25">
      <c r="A10852" s="43" t="s">
        <v>185</v>
      </c>
      <c r="B10852" s="1" t="s">
        <v>293</v>
      </c>
      <c r="C10852" s="1" t="s">
        <v>269</v>
      </c>
      <c r="D10852" s="1" t="s">
        <v>268</v>
      </c>
      <c r="E10852" s="45" t="str">
        <f>VLOOKUP(C10852,PROCV!E$50:G$126,3,0)</f>
        <v>NA</v>
      </c>
      <c r="F10852" s="1" t="s">
        <v>416</v>
      </c>
      <c r="G10852" s="1" t="s">
        <v>236</v>
      </c>
      <c r="H10852" s="1">
        <v>2018</v>
      </c>
      <c r="I10852" s="60" t="e">
        <f>VLOOKUP(H10852,PROCV!E$33:F$44,2,0)</f>
        <v>#N/A</v>
      </c>
      <c r="J10852" s="71">
        <v>160594</v>
      </c>
      <c r="K10852" s="44" t="e">
        <f t="shared" si="169"/>
        <v>#N/A</v>
      </c>
    </row>
    <row r="10853" spans="1:11" ht="15" x14ac:dyDescent="0.25">
      <c r="A10853" s="43" t="s">
        <v>185</v>
      </c>
      <c r="B10853" s="1" t="s">
        <v>293</v>
      </c>
      <c r="C10853" s="1" t="s">
        <v>264</v>
      </c>
      <c r="D10853" s="1" t="s">
        <v>263</v>
      </c>
      <c r="E10853" s="45" t="str">
        <f>VLOOKUP(C10853,PROCV!E$50:G$126,3,0)</f>
        <v>Audiovisual</v>
      </c>
      <c r="F10853" s="1" t="s">
        <v>416</v>
      </c>
      <c r="G10853" s="1" t="s">
        <v>236</v>
      </c>
      <c r="H10853" s="1">
        <v>2018</v>
      </c>
      <c r="I10853" s="60" t="e">
        <f>VLOOKUP(H10853,PROCV!E$33:F$44,2,0)</f>
        <v>#N/A</v>
      </c>
      <c r="J10853" s="71">
        <v>63000</v>
      </c>
      <c r="K10853" s="44" t="e">
        <f t="shared" si="169"/>
        <v>#N/A</v>
      </c>
    </row>
    <row r="10854" spans="1:11" ht="15" x14ac:dyDescent="0.25">
      <c r="A10854" s="43" t="s">
        <v>185</v>
      </c>
      <c r="B10854" s="1" t="s">
        <v>293</v>
      </c>
      <c r="C10854" s="1" t="s">
        <v>252</v>
      </c>
      <c r="D10854" s="1" t="s">
        <v>251</v>
      </c>
      <c r="E10854" s="45" t="str">
        <f>VLOOKUP(C10854,PROCV!E$50:G$126,3,0)</f>
        <v>Audiovisual</v>
      </c>
      <c r="F10854" s="1" t="s">
        <v>416</v>
      </c>
      <c r="G10854" s="1" t="s">
        <v>236</v>
      </c>
      <c r="H10854" s="1">
        <v>2018</v>
      </c>
      <c r="I10854" s="60" t="e">
        <f>VLOOKUP(H10854,PROCV!E$33:F$44,2,0)</f>
        <v>#N/A</v>
      </c>
      <c r="J10854" s="71">
        <v>11119</v>
      </c>
      <c r="K10854" s="44" t="e">
        <f t="shared" si="169"/>
        <v>#N/A</v>
      </c>
    </row>
    <row r="10855" spans="1:11" ht="15" x14ac:dyDescent="0.25">
      <c r="A10855" s="43" t="s">
        <v>185</v>
      </c>
      <c r="B10855" s="1" t="s">
        <v>293</v>
      </c>
      <c r="C10855" s="1" t="s">
        <v>252</v>
      </c>
      <c r="D10855" s="1" t="s">
        <v>251</v>
      </c>
      <c r="E10855" s="45" t="str">
        <f>VLOOKUP(C10855,PROCV!E$50:G$126,3,0)</f>
        <v>Audiovisual</v>
      </c>
      <c r="F10855" s="1" t="s">
        <v>416</v>
      </c>
      <c r="G10855" s="1" t="s">
        <v>236</v>
      </c>
      <c r="H10855" s="1">
        <v>2018</v>
      </c>
      <c r="I10855" s="60" t="e">
        <f>VLOOKUP(H10855,PROCV!E$33:F$44,2,0)</f>
        <v>#N/A</v>
      </c>
      <c r="J10855" s="71">
        <v>60642</v>
      </c>
      <c r="K10855" s="44" t="e">
        <f t="shared" si="169"/>
        <v>#N/A</v>
      </c>
    </row>
    <row r="10856" spans="1:11" ht="15" x14ac:dyDescent="0.25">
      <c r="A10856" s="43" t="s">
        <v>185</v>
      </c>
      <c r="B10856" s="1" t="s">
        <v>293</v>
      </c>
      <c r="C10856" s="1" t="s">
        <v>303</v>
      </c>
      <c r="D10856" s="1" t="s">
        <v>302</v>
      </c>
      <c r="E10856" s="45" t="str">
        <f>VLOOKUP(C10856,PROCV!E$50:G$126,3,0)</f>
        <v>Educação e Criação em Artes</v>
      </c>
      <c r="F10856" s="1" t="s">
        <v>416</v>
      </c>
      <c r="G10856" s="1" t="s">
        <v>236</v>
      </c>
      <c r="H10856" s="1">
        <v>2018</v>
      </c>
      <c r="I10856" s="60" t="e">
        <f>VLOOKUP(H10856,PROCV!E$33:F$44,2,0)</f>
        <v>#N/A</v>
      </c>
      <c r="J10856" s="71">
        <v>11217</v>
      </c>
      <c r="K10856" s="44" t="e">
        <f t="shared" si="169"/>
        <v>#N/A</v>
      </c>
    </row>
    <row r="10857" spans="1:11" ht="15" x14ac:dyDescent="0.25">
      <c r="A10857" s="43" t="s">
        <v>185</v>
      </c>
      <c r="B10857" s="1" t="s">
        <v>293</v>
      </c>
      <c r="C10857" s="1" t="s">
        <v>303</v>
      </c>
      <c r="D10857" s="1" t="s">
        <v>302</v>
      </c>
      <c r="E10857" s="45" t="str">
        <f>VLOOKUP(C10857,PROCV!E$50:G$126,3,0)</f>
        <v>Educação e Criação em Artes</v>
      </c>
      <c r="F10857" s="1" t="s">
        <v>416</v>
      </c>
      <c r="G10857" s="1" t="s">
        <v>236</v>
      </c>
      <c r="H10857" s="1">
        <v>2018</v>
      </c>
      <c r="I10857" s="60" t="e">
        <f>VLOOKUP(H10857,PROCV!E$33:F$44,2,0)</f>
        <v>#N/A</v>
      </c>
      <c r="J10857" s="71">
        <v>2336</v>
      </c>
      <c r="K10857" s="44" t="e">
        <f t="shared" si="169"/>
        <v>#N/A</v>
      </c>
    </row>
    <row r="10858" spans="1:11" ht="15" x14ac:dyDescent="0.25">
      <c r="A10858" s="43" t="s">
        <v>185</v>
      </c>
      <c r="B10858" s="1" t="s">
        <v>293</v>
      </c>
      <c r="C10858" s="1" t="s">
        <v>246</v>
      </c>
      <c r="D10858" s="1" t="s">
        <v>245</v>
      </c>
      <c r="E10858" s="45" t="str">
        <f>VLOOKUP(C10858,PROCV!E$50:G$126,3,0)</f>
        <v>Artes Cênicas e Espetáculos</v>
      </c>
      <c r="F10858" s="1" t="s">
        <v>416</v>
      </c>
      <c r="G10858" s="1" t="s">
        <v>236</v>
      </c>
      <c r="H10858" s="1">
        <v>2018</v>
      </c>
      <c r="I10858" s="60" t="e">
        <f>VLOOKUP(H10858,PROCV!E$33:F$44,2,0)</f>
        <v>#N/A</v>
      </c>
      <c r="J10858" s="71">
        <v>3371</v>
      </c>
      <c r="K10858" s="44" t="e">
        <f t="shared" si="169"/>
        <v>#N/A</v>
      </c>
    </row>
    <row r="10859" spans="1:11" ht="15" x14ac:dyDescent="0.25">
      <c r="A10859" s="43" t="s">
        <v>185</v>
      </c>
      <c r="B10859" s="1" t="s">
        <v>293</v>
      </c>
      <c r="C10859" s="1" t="s">
        <v>241</v>
      </c>
      <c r="D10859" s="1" t="s">
        <v>240</v>
      </c>
      <c r="E10859" s="45" t="str">
        <f>VLOOKUP(C10859,PROCV!E$50:G$126,3,0)</f>
        <v>Artes Cênicas e Espetáculos</v>
      </c>
      <c r="F10859" s="1" t="s">
        <v>416</v>
      </c>
      <c r="G10859" s="1" t="s">
        <v>236</v>
      </c>
      <c r="H10859" s="1">
        <v>2018</v>
      </c>
      <c r="I10859" s="60" t="e">
        <f>VLOOKUP(H10859,PROCV!E$33:F$44,2,0)</f>
        <v>#N/A</v>
      </c>
      <c r="J10859" s="71">
        <v>14439</v>
      </c>
      <c r="K10859" s="44" t="e">
        <f t="shared" si="169"/>
        <v>#N/A</v>
      </c>
    </row>
    <row r="10860" spans="1:11" ht="15" x14ac:dyDescent="0.25">
      <c r="A10860" s="43" t="s">
        <v>185</v>
      </c>
      <c r="B10860" s="1" t="s">
        <v>293</v>
      </c>
      <c r="C10860" s="1" t="s">
        <v>241</v>
      </c>
      <c r="D10860" s="1" t="s">
        <v>240</v>
      </c>
      <c r="E10860" s="45" t="str">
        <f>VLOOKUP(C10860,PROCV!E$50:G$126,3,0)</f>
        <v>Artes Cênicas e Espetáculos</v>
      </c>
      <c r="F10860" s="1" t="s">
        <v>416</v>
      </c>
      <c r="G10860" s="1" t="s">
        <v>236</v>
      </c>
      <c r="H10860" s="1">
        <v>2018</v>
      </c>
      <c r="I10860" s="60" t="e">
        <f>VLOOKUP(H10860,PROCV!E$33:F$44,2,0)</f>
        <v>#N/A</v>
      </c>
      <c r="J10860" s="71">
        <v>71923</v>
      </c>
      <c r="K10860" s="44" t="e">
        <f t="shared" si="169"/>
        <v>#N/A</v>
      </c>
    </row>
    <row r="10861" spans="1:11" ht="15" x14ac:dyDescent="0.25">
      <c r="A10861" s="43" t="s">
        <v>185</v>
      </c>
      <c r="B10861" s="1" t="s">
        <v>293</v>
      </c>
      <c r="C10861" s="1" t="s">
        <v>241</v>
      </c>
      <c r="D10861" s="1" t="s">
        <v>240</v>
      </c>
      <c r="E10861" s="45" t="str">
        <f>VLOOKUP(C10861,PROCV!E$50:G$126,3,0)</f>
        <v>Artes Cênicas e Espetáculos</v>
      </c>
      <c r="F10861" s="1" t="s">
        <v>416</v>
      </c>
      <c r="G10861" s="1" t="s">
        <v>236</v>
      </c>
      <c r="H10861" s="1">
        <v>2018</v>
      </c>
      <c r="I10861" s="60" t="e">
        <f>VLOOKUP(H10861,PROCV!E$33:F$44,2,0)</f>
        <v>#N/A</v>
      </c>
      <c r="J10861" s="71">
        <v>2814</v>
      </c>
      <c r="K10861" s="44" t="e">
        <f t="shared" si="169"/>
        <v>#N/A</v>
      </c>
    </row>
    <row r="10862" spans="1:11" ht="15" x14ac:dyDescent="0.25">
      <c r="A10862" s="43" t="s">
        <v>191</v>
      </c>
      <c r="B10862" s="1" t="s">
        <v>242</v>
      </c>
      <c r="C10862" s="1" t="s">
        <v>291</v>
      </c>
      <c r="D10862" s="1" t="s">
        <v>290</v>
      </c>
      <c r="E10862" s="45" t="str">
        <f>VLOOKUP(C10862,PROCV!E$50:G$126,3,0)</f>
        <v>NA</v>
      </c>
      <c r="F10862" s="1" t="s">
        <v>416</v>
      </c>
      <c r="G10862" s="1" t="s">
        <v>236</v>
      </c>
      <c r="H10862" s="1">
        <v>2018</v>
      </c>
      <c r="I10862" s="60" t="e">
        <f>VLOOKUP(H10862,PROCV!E$33:F$44,2,0)</f>
        <v>#N/A</v>
      </c>
      <c r="J10862" s="71">
        <v>14833</v>
      </c>
      <c r="K10862" s="44" t="e">
        <f t="shared" si="169"/>
        <v>#N/A</v>
      </c>
    </row>
    <row r="10863" spans="1:11" ht="15" x14ac:dyDescent="0.25">
      <c r="A10863" s="43" t="s">
        <v>191</v>
      </c>
      <c r="B10863" s="1" t="s">
        <v>242</v>
      </c>
      <c r="C10863" s="1" t="s">
        <v>291</v>
      </c>
      <c r="D10863" s="1" t="s">
        <v>290</v>
      </c>
      <c r="E10863" s="45" t="str">
        <f>VLOOKUP(C10863,PROCV!E$50:G$126,3,0)</f>
        <v>NA</v>
      </c>
      <c r="F10863" s="1" t="s">
        <v>416</v>
      </c>
      <c r="G10863" s="1" t="s">
        <v>236</v>
      </c>
      <c r="H10863" s="1">
        <v>2018</v>
      </c>
      <c r="I10863" s="60" t="e">
        <f>VLOOKUP(H10863,PROCV!E$33:F$44,2,0)</f>
        <v>#N/A</v>
      </c>
      <c r="J10863" s="71">
        <v>1859</v>
      </c>
      <c r="K10863" s="44" t="e">
        <f t="shared" si="169"/>
        <v>#N/A</v>
      </c>
    </row>
    <row r="10864" spans="1:11" ht="15" x14ac:dyDescent="0.25">
      <c r="A10864" s="43" t="s">
        <v>191</v>
      </c>
      <c r="B10864" s="1" t="s">
        <v>242</v>
      </c>
      <c r="C10864" s="1" t="s">
        <v>291</v>
      </c>
      <c r="D10864" s="1" t="s">
        <v>290</v>
      </c>
      <c r="E10864" s="45" t="str">
        <f>VLOOKUP(C10864,PROCV!E$50:G$126,3,0)</f>
        <v>NA</v>
      </c>
      <c r="F10864" s="1" t="s">
        <v>416</v>
      </c>
      <c r="G10864" s="1" t="s">
        <v>236</v>
      </c>
      <c r="H10864" s="1">
        <v>2018</v>
      </c>
      <c r="I10864" s="60" t="e">
        <f>VLOOKUP(H10864,PROCV!E$33:F$44,2,0)</f>
        <v>#N/A</v>
      </c>
      <c r="J10864" s="71">
        <v>28066</v>
      </c>
      <c r="K10864" s="44" t="e">
        <f t="shared" si="169"/>
        <v>#N/A</v>
      </c>
    </row>
    <row r="10865" spans="1:11" ht="15" x14ac:dyDescent="0.25">
      <c r="A10865" s="43" t="s">
        <v>191</v>
      </c>
      <c r="B10865" s="1" t="s">
        <v>242</v>
      </c>
      <c r="C10865" s="1" t="s">
        <v>291</v>
      </c>
      <c r="D10865" s="1" t="s">
        <v>290</v>
      </c>
      <c r="E10865" s="45" t="str">
        <f>VLOOKUP(C10865,PROCV!E$50:G$126,3,0)</f>
        <v>NA</v>
      </c>
      <c r="F10865" s="1" t="s">
        <v>416</v>
      </c>
      <c r="G10865" s="1" t="s">
        <v>236</v>
      </c>
      <c r="H10865" s="1">
        <v>2018</v>
      </c>
      <c r="I10865" s="60" t="e">
        <f>VLOOKUP(H10865,PROCV!E$33:F$44,2,0)</f>
        <v>#N/A</v>
      </c>
      <c r="J10865" s="71">
        <v>124139</v>
      </c>
      <c r="K10865" s="44" t="e">
        <f t="shared" si="169"/>
        <v>#N/A</v>
      </c>
    </row>
    <row r="10866" spans="1:11" ht="15" x14ac:dyDescent="0.25">
      <c r="A10866" s="43" t="s">
        <v>191</v>
      </c>
      <c r="B10866" s="1" t="s">
        <v>242</v>
      </c>
      <c r="C10866" s="1" t="s">
        <v>289</v>
      </c>
      <c r="D10866" s="1" t="s">
        <v>288</v>
      </c>
      <c r="E10866" s="45" t="str">
        <f>VLOOKUP(C10866,PROCV!E$50:G$126,3,0)</f>
        <v>Editorial</v>
      </c>
      <c r="F10866" s="1" t="s">
        <v>416</v>
      </c>
      <c r="G10866" s="1" t="s">
        <v>236</v>
      </c>
      <c r="H10866" s="1">
        <v>2018</v>
      </c>
      <c r="I10866" s="60" t="e">
        <f>VLOOKUP(H10866,PROCV!E$33:F$44,2,0)</f>
        <v>#N/A</v>
      </c>
      <c r="J10866" s="71">
        <v>22253</v>
      </c>
      <c r="K10866" s="44" t="e">
        <f t="shared" si="169"/>
        <v>#N/A</v>
      </c>
    </row>
    <row r="10867" spans="1:11" ht="15" x14ac:dyDescent="0.25">
      <c r="A10867" s="43" t="s">
        <v>191</v>
      </c>
      <c r="B10867" s="1" t="s">
        <v>242</v>
      </c>
      <c r="C10867" s="1" t="s">
        <v>289</v>
      </c>
      <c r="D10867" s="1" t="s">
        <v>288</v>
      </c>
      <c r="E10867" s="45" t="str">
        <f>VLOOKUP(C10867,PROCV!E$50:G$126,3,0)</f>
        <v>Editorial</v>
      </c>
      <c r="F10867" s="1" t="s">
        <v>416</v>
      </c>
      <c r="G10867" s="1" t="s">
        <v>236</v>
      </c>
      <c r="H10867" s="1">
        <v>2018</v>
      </c>
      <c r="I10867" s="60" t="e">
        <f>VLOOKUP(H10867,PROCV!E$33:F$44,2,0)</f>
        <v>#N/A</v>
      </c>
      <c r="J10867" s="71">
        <v>33440</v>
      </c>
      <c r="K10867" s="44" t="e">
        <f t="shared" si="169"/>
        <v>#N/A</v>
      </c>
    </row>
    <row r="10868" spans="1:11" ht="15" x14ac:dyDescent="0.25">
      <c r="A10868" s="43" t="s">
        <v>191</v>
      </c>
      <c r="B10868" s="1" t="s">
        <v>242</v>
      </c>
      <c r="C10868" s="1" t="s">
        <v>289</v>
      </c>
      <c r="D10868" s="1" t="s">
        <v>288</v>
      </c>
      <c r="E10868" s="45" t="str">
        <f>VLOOKUP(C10868,PROCV!E$50:G$126,3,0)</f>
        <v>Editorial</v>
      </c>
      <c r="F10868" s="1" t="s">
        <v>416</v>
      </c>
      <c r="G10868" s="1" t="s">
        <v>236</v>
      </c>
      <c r="H10868" s="1">
        <v>2018</v>
      </c>
      <c r="I10868" s="60" t="e">
        <f>VLOOKUP(H10868,PROCV!E$33:F$44,2,0)</f>
        <v>#N/A</v>
      </c>
      <c r="J10868" s="71">
        <v>92144</v>
      </c>
      <c r="K10868" s="44" t="e">
        <f t="shared" si="169"/>
        <v>#N/A</v>
      </c>
    </row>
    <row r="10869" spans="1:11" ht="15" x14ac:dyDescent="0.25">
      <c r="A10869" s="43" t="s">
        <v>191</v>
      </c>
      <c r="B10869" s="1" t="s">
        <v>242</v>
      </c>
      <c r="C10869" s="1" t="s">
        <v>287</v>
      </c>
      <c r="D10869" s="1" t="s">
        <v>286</v>
      </c>
      <c r="E10869" s="45" t="str">
        <f>VLOOKUP(C10869,PROCV!E$50:G$126,3,0)</f>
        <v>Música</v>
      </c>
      <c r="F10869" s="1" t="s">
        <v>416</v>
      </c>
      <c r="G10869" s="1" t="s">
        <v>236</v>
      </c>
      <c r="H10869" s="1">
        <v>2018</v>
      </c>
      <c r="I10869" s="60" t="e">
        <f>VLOOKUP(H10869,PROCV!E$33:F$44,2,0)</f>
        <v>#N/A</v>
      </c>
      <c r="J10869" s="71">
        <v>5468</v>
      </c>
      <c r="K10869" s="44" t="e">
        <f t="shared" si="169"/>
        <v>#N/A</v>
      </c>
    </row>
    <row r="10870" spans="1:11" ht="15" x14ac:dyDescent="0.25">
      <c r="A10870" s="43" t="s">
        <v>191</v>
      </c>
      <c r="B10870" s="1" t="s">
        <v>242</v>
      </c>
      <c r="C10870" s="1" t="s">
        <v>287</v>
      </c>
      <c r="D10870" s="1" t="s">
        <v>286</v>
      </c>
      <c r="E10870" s="45" t="str">
        <f>VLOOKUP(C10870,PROCV!E$50:G$126,3,0)</f>
        <v>Música</v>
      </c>
      <c r="F10870" s="1" t="s">
        <v>416</v>
      </c>
      <c r="G10870" s="1" t="s">
        <v>236</v>
      </c>
      <c r="H10870" s="1">
        <v>2018</v>
      </c>
      <c r="I10870" s="60" t="e">
        <f>VLOOKUP(H10870,PROCV!E$33:F$44,2,0)</f>
        <v>#N/A</v>
      </c>
      <c r="J10870" s="71">
        <v>6865</v>
      </c>
      <c r="K10870" s="44" t="e">
        <f t="shared" si="169"/>
        <v>#N/A</v>
      </c>
    </row>
    <row r="10871" spans="1:11" ht="15" x14ac:dyDescent="0.25">
      <c r="A10871" s="43" t="s">
        <v>191</v>
      </c>
      <c r="B10871" s="1" t="s">
        <v>242</v>
      </c>
      <c r="C10871" s="1" t="s">
        <v>285</v>
      </c>
      <c r="D10871" s="1" t="s">
        <v>284</v>
      </c>
      <c r="E10871" s="45" t="str">
        <f>VLOOKUP(C10871,PROCV!E$50:G$126,3,0)</f>
        <v>Editorial</v>
      </c>
      <c r="F10871" s="1" t="s">
        <v>416</v>
      </c>
      <c r="G10871" s="1" t="s">
        <v>236</v>
      </c>
      <c r="H10871" s="1">
        <v>2018</v>
      </c>
      <c r="I10871" s="60" t="e">
        <f>VLOOKUP(H10871,PROCV!E$33:F$44,2,0)</f>
        <v>#N/A</v>
      </c>
      <c r="J10871" s="71">
        <v>96726</v>
      </c>
      <c r="K10871" s="44" t="e">
        <f t="shared" si="169"/>
        <v>#N/A</v>
      </c>
    </row>
    <row r="10872" spans="1:11" ht="15" x14ac:dyDescent="0.25">
      <c r="A10872" s="43" t="s">
        <v>191</v>
      </c>
      <c r="B10872" s="1" t="s">
        <v>242</v>
      </c>
      <c r="C10872" s="1" t="s">
        <v>285</v>
      </c>
      <c r="D10872" s="1" t="s">
        <v>284</v>
      </c>
      <c r="E10872" s="45" t="str">
        <f>VLOOKUP(C10872,PROCV!E$50:G$126,3,0)</f>
        <v>Editorial</v>
      </c>
      <c r="F10872" s="1" t="s">
        <v>416</v>
      </c>
      <c r="G10872" s="1" t="s">
        <v>236</v>
      </c>
      <c r="H10872" s="1">
        <v>2018</v>
      </c>
      <c r="I10872" s="60" t="e">
        <f>VLOOKUP(H10872,PROCV!E$33:F$44,2,0)</f>
        <v>#N/A</v>
      </c>
      <c r="J10872" s="71">
        <v>66894</v>
      </c>
      <c r="K10872" s="44" t="e">
        <f t="shared" si="169"/>
        <v>#N/A</v>
      </c>
    </row>
    <row r="10873" spans="1:11" ht="15" x14ac:dyDescent="0.25">
      <c r="A10873" s="43" t="s">
        <v>191</v>
      </c>
      <c r="B10873" s="1" t="s">
        <v>242</v>
      </c>
      <c r="C10873" s="1" t="s">
        <v>285</v>
      </c>
      <c r="D10873" s="1" t="s">
        <v>284</v>
      </c>
      <c r="E10873" s="45" t="str">
        <f>VLOOKUP(C10873,PROCV!E$50:G$126,3,0)</f>
        <v>Editorial</v>
      </c>
      <c r="F10873" s="1" t="s">
        <v>416</v>
      </c>
      <c r="G10873" s="1" t="s">
        <v>236</v>
      </c>
      <c r="H10873" s="1">
        <v>2018</v>
      </c>
      <c r="I10873" s="60" t="e">
        <f>VLOOKUP(H10873,PROCV!E$33:F$44,2,0)</f>
        <v>#N/A</v>
      </c>
      <c r="J10873" s="71">
        <v>274065</v>
      </c>
      <c r="K10873" s="44" t="e">
        <f t="shared" si="169"/>
        <v>#N/A</v>
      </c>
    </row>
    <row r="10874" spans="1:11" ht="15" x14ac:dyDescent="0.25">
      <c r="A10874" s="43" t="s">
        <v>191</v>
      </c>
      <c r="B10874" s="1" t="s">
        <v>242</v>
      </c>
      <c r="C10874" s="1" t="s">
        <v>281</v>
      </c>
      <c r="D10874" s="1" t="s">
        <v>280</v>
      </c>
      <c r="E10874" s="45" t="str">
        <f>VLOOKUP(C10874,PROCV!E$50:G$126,3,0)</f>
        <v>Música</v>
      </c>
      <c r="F10874" s="1" t="s">
        <v>416</v>
      </c>
      <c r="G10874" s="1" t="s">
        <v>236</v>
      </c>
      <c r="H10874" s="1">
        <v>2018</v>
      </c>
      <c r="I10874" s="60" t="e">
        <f>VLOOKUP(H10874,PROCV!E$33:F$44,2,0)</f>
        <v>#N/A</v>
      </c>
      <c r="J10874" s="71">
        <v>3942</v>
      </c>
      <c r="K10874" s="44" t="e">
        <f t="shared" si="169"/>
        <v>#N/A</v>
      </c>
    </row>
    <row r="10875" spans="1:11" ht="15" x14ac:dyDescent="0.25">
      <c r="A10875" s="43" t="s">
        <v>191</v>
      </c>
      <c r="B10875" s="1" t="s">
        <v>242</v>
      </c>
      <c r="C10875" s="1" t="s">
        <v>279</v>
      </c>
      <c r="D10875" s="1" t="s">
        <v>278</v>
      </c>
      <c r="E10875" s="45" t="str">
        <f>VLOOKUP(C10875,PROCV!E$50:G$126,3,0)</f>
        <v>Editorial</v>
      </c>
      <c r="F10875" s="1" t="s">
        <v>416</v>
      </c>
      <c r="G10875" s="1" t="s">
        <v>236</v>
      </c>
      <c r="H10875" s="1">
        <v>2018</v>
      </c>
      <c r="I10875" s="60" t="e">
        <f>VLOOKUP(H10875,PROCV!E$33:F$44,2,0)</f>
        <v>#N/A</v>
      </c>
      <c r="J10875" s="71">
        <v>4856</v>
      </c>
      <c r="K10875" s="44" t="e">
        <f t="shared" si="169"/>
        <v>#N/A</v>
      </c>
    </row>
    <row r="10876" spans="1:11" ht="15" x14ac:dyDescent="0.25">
      <c r="A10876" s="43" t="s">
        <v>191</v>
      </c>
      <c r="B10876" s="1" t="s">
        <v>242</v>
      </c>
      <c r="C10876" s="1" t="s">
        <v>279</v>
      </c>
      <c r="D10876" s="1" t="s">
        <v>278</v>
      </c>
      <c r="E10876" s="45" t="str">
        <f>VLOOKUP(C10876,PROCV!E$50:G$126,3,0)</f>
        <v>Editorial</v>
      </c>
      <c r="F10876" s="1" t="s">
        <v>416</v>
      </c>
      <c r="G10876" s="1" t="s">
        <v>236</v>
      </c>
      <c r="H10876" s="1">
        <v>2018</v>
      </c>
      <c r="I10876" s="60" t="e">
        <f>VLOOKUP(H10876,PROCV!E$33:F$44,2,0)</f>
        <v>#N/A</v>
      </c>
      <c r="J10876" s="71">
        <v>3287</v>
      </c>
      <c r="K10876" s="44" t="e">
        <f t="shared" si="169"/>
        <v>#N/A</v>
      </c>
    </row>
    <row r="10877" spans="1:11" ht="15" x14ac:dyDescent="0.25">
      <c r="A10877" s="43" t="s">
        <v>191</v>
      </c>
      <c r="B10877" s="1" t="s">
        <v>242</v>
      </c>
      <c r="C10877" s="1" t="s">
        <v>279</v>
      </c>
      <c r="D10877" s="1" t="s">
        <v>278</v>
      </c>
      <c r="E10877" s="45" t="str">
        <f>VLOOKUP(C10877,PROCV!E$50:G$126,3,0)</f>
        <v>Editorial</v>
      </c>
      <c r="F10877" s="1" t="s">
        <v>416</v>
      </c>
      <c r="G10877" s="1" t="s">
        <v>236</v>
      </c>
      <c r="H10877" s="1">
        <v>2018</v>
      </c>
      <c r="I10877" s="60" t="e">
        <f>VLOOKUP(H10877,PROCV!E$33:F$44,2,0)</f>
        <v>#N/A</v>
      </c>
      <c r="J10877" s="71">
        <v>78957</v>
      </c>
      <c r="K10877" s="44" t="e">
        <f t="shared" si="169"/>
        <v>#N/A</v>
      </c>
    </row>
    <row r="10878" spans="1:11" ht="15" x14ac:dyDescent="0.25">
      <c r="A10878" s="43" t="s">
        <v>191</v>
      </c>
      <c r="B10878" s="1" t="s">
        <v>242</v>
      </c>
      <c r="C10878" s="1" t="s">
        <v>277</v>
      </c>
      <c r="D10878" s="1" t="s">
        <v>276</v>
      </c>
      <c r="E10878" s="45" t="str">
        <f>VLOOKUP(C10878,PROCV!E$50:G$126,3,0)</f>
        <v>Editorial</v>
      </c>
      <c r="F10878" s="1" t="s">
        <v>416</v>
      </c>
      <c r="G10878" s="1" t="s">
        <v>236</v>
      </c>
      <c r="H10878" s="1">
        <v>2018</v>
      </c>
      <c r="I10878" s="60" t="e">
        <f>VLOOKUP(H10878,PROCV!E$33:F$44,2,0)</f>
        <v>#N/A</v>
      </c>
      <c r="J10878" s="71">
        <v>11229</v>
      </c>
      <c r="K10878" s="44" t="e">
        <f t="shared" si="169"/>
        <v>#N/A</v>
      </c>
    </row>
    <row r="10879" spans="1:11" ht="15" x14ac:dyDescent="0.25">
      <c r="A10879" s="43" t="s">
        <v>191</v>
      </c>
      <c r="B10879" s="1" t="s">
        <v>242</v>
      </c>
      <c r="C10879" s="1" t="s">
        <v>277</v>
      </c>
      <c r="D10879" s="1" t="s">
        <v>276</v>
      </c>
      <c r="E10879" s="45" t="str">
        <f>VLOOKUP(C10879,PROCV!E$50:G$126,3,0)</f>
        <v>Editorial</v>
      </c>
      <c r="F10879" s="1" t="s">
        <v>416</v>
      </c>
      <c r="G10879" s="1" t="s">
        <v>236</v>
      </c>
      <c r="H10879" s="1">
        <v>2018</v>
      </c>
      <c r="I10879" s="60" t="e">
        <f>VLOOKUP(H10879,PROCV!E$33:F$44,2,0)</f>
        <v>#N/A</v>
      </c>
      <c r="J10879" s="71">
        <v>6120</v>
      </c>
      <c r="K10879" s="44" t="e">
        <f t="shared" si="169"/>
        <v>#N/A</v>
      </c>
    </row>
    <row r="10880" spans="1:11" ht="15" x14ac:dyDescent="0.25">
      <c r="A10880" s="43" t="s">
        <v>191</v>
      </c>
      <c r="B10880" s="1" t="s">
        <v>242</v>
      </c>
      <c r="C10880" s="1" t="s">
        <v>273</v>
      </c>
      <c r="D10880" s="1" t="s">
        <v>272</v>
      </c>
      <c r="E10880" s="45" t="str">
        <f>VLOOKUP(C10880,PROCV!E$50:G$126,3,0)</f>
        <v>Editorial</v>
      </c>
      <c r="F10880" s="1" t="s">
        <v>416</v>
      </c>
      <c r="G10880" s="1" t="s">
        <v>236</v>
      </c>
      <c r="H10880" s="1">
        <v>2018</v>
      </c>
      <c r="I10880" s="60" t="e">
        <f>VLOOKUP(H10880,PROCV!E$33:F$44,2,0)</f>
        <v>#N/A</v>
      </c>
      <c r="J10880" s="71">
        <v>136304</v>
      </c>
      <c r="K10880" s="44" t="e">
        <f t="shared" si="169"/>
        <v>#N/A</v>
      </c>
    </row>
    <row r="10881" spans="1:11" ht="15" x14ac:dyDescent="0.25">
      <c r="A10881" s="43" t="s">
        <v>191</v>
      </c>
      <c r="B10881" s="1" t="s">
        <v>242</v>
      </c>
      <c r="C10881" s="1" t="s">
        <v>273</v>
      </c>
      <c r="D10881" s="1" t="s">
        <v>272</v>
      </c>
      <c r="E10881" s="45" t="str">
        <f>VLOOKUP(C10881,PROCV!E$50:G$126,3,0)</f>
        <v>Editorial</v>
      </c>
      <c r="F10881" s="1" t="s">
        <v>416</v>
      </c>
      <c r="G10881" s="1" t="s">
        <v>236</v>
      </c>
      <c r="H10881" s="1">
        <v>2018</v>
      </c>
      <c r="I10881" s="60" t="e">
        <f>VLOOKUP(H10881,PROCV!E$33:F$44,2,0)</f>
        <v>#N/A</v>
      </c>
      <c r="J10881" s="71">
        <v>1231</v>
      </c>
      <c r="K10881" s="44" t="e">
        <f t="shared" si="169"/>
        <v>#N/A</v>
      </c>
    </row>
    <row r="10882" spans="1:11" ht="15" x14ac:dyDescent="0.25">
      <c r="A10882" s="43" t="s">
        <v>191</v>
      </c>
      <c r="B10882" s="1" t="s">
        <v>242</v>
      </c>
      <c r="C10882" s="1" t="s">
        <v>273</v>
      </c>
      <c r="D10882" s="1" t="s">
        <v>272</v>
      </c>
      <c r="E10882" s="45" t="str">
        <f>VLOOKUP(C10882,PROCV!E$50:G$126,3,0)</f>
        <v>Editorial</v>
      </c>
      <c r="F10882" s="1" t="s">
        <v>416</v>
      </c>
      <c r="G10882" s="1" t="s">
        <v>236</v>
      </c>
      <c r="H10882" s="1">
        <v>2018</v>
      </c>
      <c r="I10882" s="60" t="e">
        <f>VLOOKUP(H10882,PROCV!E$33:F$44,2,0)</f>
        <v>#N/A</v>
      </c>
      <c r="J10882" s="71">
        <v>36885</v>
      </c>
      <c r="K10882" s="44" t="e">
        <f t="shared" si="169"/>
        <v>#N/A</v>
      </c>
    </row>
    <row r="10883" spans="1:11" ht="15" x14ac:dyDescent="0.25">
      <c r="A10883" s="43" t="s">
        <v>191</v>
      </c>
      <c r="B10883" s="1" t="s">
        <v>242</v>
      </c>
      <c r="C10883" s="1" t="s">
        <v>273</v>
      </c>
      <c r="D10883" s="1" t="s">
        <v>272</v>
      </c>
      <c r="E10883" s="45" t="str">
        <f>VLOOKUP(C10883,PROCV!E$50:G$126,3,0)</f>
        <v>Editorial</v>
      </c>
      <c r="F10883" s="1" t="s">
        <v>416</v>
      </c>
      <c r="G10883" s="1" t="s">
        <v>236</v>
      </c>
      <c r="H10883" s="1">
        <v>2018</v>
      </c>
      <c r="I10883" s="60" t="e">
        <f>VLOOKUP(H10883,PROCV!E$33:F$44,2,0)</f>
        <v>#N/A</v>
      </c>
      <c r="J10883" s="71">
        <v>8430</v>
      </c>
      <c r="K10883" s="44" t="e">
        <f t="shared" ref="K10883:K10946" si="170">J10883*I10883</f>
        <v>#N/A</v>
      </c>
    </row>
    <row r="10884" spans="1:11" ht="15" x14ac:dyDescent="0.25">
      <c r="A10884" s="43" t="s">
        <v>191</v>
      </c>
      <c r="B10884" s="1" t="s">
        <v>242</v>
      </c>
      <c r="C10884" s="1" t="s">
        <v>273</v>
      </c>
      <c r="D10884" s="1" t="s">
        <v>272</v>
      </c>
      <c r="E10884" s="45" t="str">
        <f>VLOOKUP(C10884,PROCV!E$50:G$126,3,0)</f>
        <v>Editorial</v>
      </c>
      <c r="F10884" s="1" t="s">
        <v>416</v>
      </c>
      <c r="G10884" s="1" t="s">
        <v>236</v>
      </c>
      <c r="H10884" s="1">
        <v>2018</v>
      </c>
      <c r="I10884" s="60" t="e">
        <f>VLOOKUP(H10884,PROCV!E$33:F$44,2,0)</f>
        <v>#N/A</v>
      </c>
      <c r="J10884" s="71">
        <v>26768</v>
      </c>
      <c r="K10884" s="44" t="e">
        <f t="shared" si="170"/>
        <v>#N/A</v>
      </c>
    </row>
    <row r="10885" spans="1:11" ht="15" x14ac:dyDescent="0.25">
      <c r="A10885" s="43" t="s">
        <v>191</v>
      </c>
      <c r="B10885" s="1" t="s">
        <v>242</v>
      </c>
      <c r="C10885" s="1" t="s">
        <v>315</v>
      </c>
      <c r="D10885" s="1" t="s">
        <v>314</v>
      </c>
      <c r="E10885" s="45" t="str">
        <f>VLOOKUP(C10885,PROCV!E$50:G$126,3,0)</f>
        <v>Editorial</v>
      </c>
      <c r="F10885" s="1" t="s">
        <v>416</v>
      </c>
      <c r="G10885" s="1" t="s">
        <v>236</v>
      </c>
      <c r="H10885" s="1">
        <v>2018</v>
      </c>
      <c r="I10885" s="60" t="e">
        <f>VLOOKUP(H10885,PROCV!E$33:F$44,2,0)</f>
        <v>#N/A</v>
      </c>
      <c r="J10885" s="71">
        <v>9353</v>
      </c>
      <c r="K10885" s="44" t="e">
        <f t="shared" si="170"/>
        <v>#N/A</v>
      </c>
    </row>
    <row r="10886" spans="1:11" ht="15" x14ac:dyDescent="0.25">
      <c r="A10886" s="43" t="s">
        <v>191</v>
      </c>
      <c r="B10886" s="1" t="s">
        <v>242</v>
      </c>
      <c r="C10886" s="1" t="s">
        <v>264</v>
      </c>
      <c r="D10886" s="1" t="s">
        <v>263</v>
      </c>
      <c r="E10886" s="45" t="str">
        <f>VLOOKUP(C10886,PROCV!E$50:G$126,3,0)</f>
        <v>Audiovisual</v>
      </c>
      <c r="F10886" s="1" t="s">
        <v>416</v>
      </c>
      <c r="G10886" s="1" t="s">
        <v>236</v>
      </c>
      <c r="H10886" s="1">
        <v>2018</v>
      </c>
      <c r="I10886" s="60" t="e">
        <f>VLOOKUP(H10886,PROCV!E$33:F$44,2,0)</f>
        <v>#N/A</v>
      </c>
      <c r="J10886" s="71">
        <v>11192</v>
      </c>
      <c r="K10886" s="44" t="e">
        <f t="shared" si="170"/>
        <v>#N/A</v>
      </c>
    </row>
    <row r="10887" spans="1:11" ht="15" x14ac:dyDescent="0.25">
      <c r="A10887" s="43" t="s">
        <v>191</v>
      </c>
      <c r="B10887" s="1" t="s">
        <v>242</v>
      </c>
      <c r="C10887" s="1" t="s">
        <v>264</v>
      </c>
      <c r="D10887" s="1" t="s">
        <v>263</v>
      </c>
      <c r="E10887" s="45" t="str">
        <f>VLOOKUP(C10887,PROCV!E$50:G$126,3,0)</f>
        <v>Audiovisual</v>
      </c>
      <c r="F10887" s="1" t="s">
        <v>416</v>
      </c>
      <c r="G10887" s="1" t="s">
        <v>265</v>
      </c>
      <c r="H10887" s="1">
        <v>2018</v>
      </c>
      <c r="I10887" s="60" t="e">
        <f>VLOOKUP(H10887,PROCV!E$33:F$44,2,0)</f>
        <v>#N/A</v>
      </c>
      <c r="J10887" s="71">
        <v>375155</v>
      </c>
      <c r="K10887" s="44" t="e">
        <f t="shared" si="170"/>
        <v>#N/A</v>
      </c>
    </row>
    <row r="10888" spans="1:11" ht="15" x14ac:dyDescent="0.25">
      <c r="A10888" s="43" t="s">
        <v>191</v>
      </c>
      <c r="B10888" s="1" t="s">
        <v>242</v>
      </c>
      <c r="C10888" s="1" t="s">
        <v>258</v>
      </c>
      <c r="D10888" s="1" t="s">
        <v>257</v>
      </c>
      <c r="E10888" s="45" t="str">
        <f>VLOOKUP(C10888,PROCV!E$50:G$126,3,0)</f>
        <v>Audiovisual</v>
      </c>
      <c r="F10888" s="1" t="s">
        <v>416</v>
      </c>
      <c r="G10888" s="1" t="s">
        <v>236</v>
      </c>
      <c r="H10888" s="1">
        <v>2018</v>
      </c>
      <c r="I10888" s="60" t="e">
        <f>VLOOKUP(H10888,PROCV!E$33:F$44,2,0)</f>
        <v>#N/A</v>
      </c>
      <c r="J10888" s="71">
        <v>91691</v>
      </c>
      <c r="K10888" s="44" t="e">
        <f t="shared" si="170"/>
        <v>#N/A</v>
      </c>
    </row>
    <row r="10889" spans="1:11" ht="15" x14ac:dyDescent="0.25">
      <c r="A10889" s="43" t="s">
        <v>191</v>
      </c>
      <c r="B10889" s="1" t="s">
        <v>242</v>
      </c>
      <c r="C10889" s="1" t="s">
        <v>250</v>
      </c>
      <c r="D10889" s="1" t="s">
        <v>249</v>
      </c>
      <c r="E10889" s="45" t="str">
        <f>VLOOKUP(C10889,PROCV!E$50:G$126,3,0)</f>
        <v>Audiovisual</v>
      </c>
      <c r="F10889" s="1" t="s">
        <v>416</v>
      </c>
      <c r="G10889" s="1" t="s">
        <v>236</v>
      </c>
      <c r="H10889" s="1">
        <v>2018</v>
      </c>
      <c r="I10889" s="60" t="e">
        <f>VLOOKUP(H10889,PROCV!E$33:F$44,2,0)</f>
        <v>#N/A</v>
      </c>
      <c r="J10889" s="71">
        <v>33357</v>
      </c>
      <c r="K10889" s="44" t="e">
        <f t="shared" si="170"/>
        <v>#N/A</v>
      </c>
    </row>
    <row r="10890" spans="1:11" ht="15" x14ac:dyDescent="0.25">
      <c r="A10890" s="43" t="s">
        <v>191</v>
      </c>
      <c r="B10890" s="1" t="s">
        <v>242</v>
      </c>
      <c r="C10890" s="1" t="s">
        <v>246</v>
      </c>
      <c r="D10890" s="1" t="s">
        <v>245</v>
      </c>
      <c r="E10890" s="45" t="str">
        <f>VLOOKUP(C10890,PROCV!E$50:G$126,3,0)</f>
        <v>Artes Cênicas e Espetáculos</v>
      </c>
      <c r="F10890" s="1" t="s">
        <v>416</v>
      </c>
      <c r="G10890" s="1" t="s">
        <v>236</v>
      </c>
      <c r="H10890" s="1">
        <v>2018</v>
      </c>
      <c r="I10890" s="60" t="e">
        <f>VLOOKUP(H10890,PROCV!E$33:F$44,2,0)</f>
        <v>#N/A</v>
      </c>
      <c r="J10890" s="71">
        <v>203270</v>
      </c>
      <c r="K10890" s="44" t="e">
        <f t="shared" si="170"/>
        <v>#N/A</v>
      </c>
    </row>
    <row r="10891" spans="1:11" ht="15" x14ac:dyDescent="0.25">
      <c r="A10891" s="43" t="s">
        <v>191</v>
      </c>
      <c r="B10891" s="1" t="s">
        <v>242</v>
      </c>
      <c r="C10891" s="1" t="s">
        <v>241</v>
      </c>
      <c r="D10891" s="1" t="s">
        <v>240</v>
      </c>
      <c r="E10891" s="45" t="str">
        <f>VLOOKUP(C10891,PROCV!E$50:G$126,3,0)</f>
        <v>Artes Cênicas e Espetáculos</v>
      </c>
      <c r="F10891" s="1" t="s">
        <v>416</v>
      </c>
      <c r="G10891" s="1" t="s">
        <v>236</v>
      </c>
      <c r="H10891" s="1">
        <v>2018</v>
      </c>
      <c r="I10891" s="60" t="e">
        <f>VLOOKUP(H10891,PROCV!E$33:F$44,2,0)</f>
        <v>#N/A</v>
      </c>
      <c r="J10891" s="71">
        <v>125000</v>
      </c>
      <c r="K10891" s="44" t="e">
        <f t="shared" si="170"/>
        <v>#N/A</v>
      </c>
    </row>
    <row r="10892" spans="1:11" ht="15" x14ac:dyDescent="0.25">
      <c r="A10892" s="43" t="s">
        <v>191</v>
      </c>
      <c r="B10892" s="1" t="s">
        <v>242</v>
      </c>
      <c r="C10892" s="1" t="s">
        <v>318</v>
      </c>
      <c r="D10892" s="1" t="s">
        <v>317</v>
      </c>
      <c r="E10892" s="45" t="str">
        <f>VLOOKUP(C10892,PROCV!E$50:G$126,3,0)</f>
        <v>Patrimônio</v>
      </c>
      <c r="F10892" s="1" t="s">
        <v>415</v>
      </c>
      <c r="G10892" s="1" t="s">
        <v>265</v>
      </c>
      <c r="H10892" s="1">
        <v>2018</v>
      </c>
      <c r="I10892" s="60" t="e">
        <f>VLOOKUP(H10892,PROCV!E$33:F$44,2,0)</f>
        <v>#N/A</v>
      </c>
      <c r="J10892" s="71">
        <v>635283</v>
      </c>
      <c r="K10892" s="44" t="e">
        <f t="shared" si="170"/>
        <v>#N/A</v>
      </c>
    </row>
    <row r="10893" spans="1:11" ht="15" x14ac:dyDescent="0.25">
      <c r="A10893" s="43" t="s">
        <v>167</v>
      </c>
      <c r="B10893" s="1" t="s">
        <v>292</v>
      </c>
      <c r="C10893" s="1" t="s">
        <v>246</v>
      </c>
      <c r="D10893" s="1" t="s">
        <v>245</v>
      </c>
      <c r="E10893" s="45" t="str">
        <f>VLOOKUP(C10893,PROCV!E$50:G$126,3,0)</f>
        <v>Artes Cênicas e Espetáculos</v>
      </c>
      <c r="F10893" s="1" t="s">
        <v>416</v>
      </c>
      <c r="G10893" s="1" t="s">
        <v>236</v>
      </c>
      <c r="H10893" s="1">
        <v>2018</v>
      </c>
      <c r="I10893" s="60" t="e">
        <f>VLOOKUP(H10893,PROCV!E$33:F$44,2,0)</f>
        <v>#N/A</v>
      </c>
      <c r="J10893" s="71">
        <v>37000</v>
      </c>
      <c r="K10893" s="44" t="e">
        <f t="shared" si="170"/>
        <v>#N/A</v>
      </c>
    </row>
    <row r="10894" spans="1:11" ht="15" x14ac:dyDescent="0.25">
      <c r="A10894" s="43" t="s">
        <v>132</v>
      </c>
      <c r="B10894" s="1" t="s">
        <v>239</v>
      </c>
      <c r="C10894" s="1" t="s">
        <v>252</v>
      </c>
      <c r="D10894" s="1" t="s">
        <v>251</v>
      </c>
      <c r="E10894" s="45" t="str">
        <f>VLOOKUP(C10894,PROCV!E$50:G$126,3,0)</f>
        <v>Audiovisual</v>
      </c>
      <c r="F10894" s="1" t="s">
        <v>416</v>
      </c>
      <c r="G10894" s="1" t="s">
        <v>236</v>
      </c>
      <c r="H10894" s="1">
        <v>2018</v>
      </c>
      <c r="I10894" s="60" t="e">
        <f>VLOOKUP(H10894,PROCV!E$33:F$44,2,0)</f>
        <v>#N/A</v>
      </c>
      <c r="J10894" s="71">
        <v>19428</v>
      </c>
      <c r="K10894" s="44" t="e">
        <f t="shared" si="170"/>
        <v>#N/A</v>
      </c>
    </row>
    <row r="10895" spans="1:11" ht="15" x14ac:dyDescent="0.25">
      <c r="A10895" s="43" t="s">
        <v>198</v>
      </c>
      <c r="B10895" s="1" t="s">
        <v>293</v>
      </c>
      <c r="C10895" s="1" t="s">
        <v>291</v>
      </c>
      <c r="D10895" s="1" t="s">
        <v>290</v>
      </c>
      <c r="E10895" s="45" t="str">
        <f>VLOOKUP(C10895,PROCV!E$50:G$126,3,0)</f>
        <v>NA</v>
      </c>
      <c r="F10895" s="1" t="s">
        <v>416</v>
      </c>
      <c r="G10895" s="1" t="s">
        <v>236</v>
      </c>
      <c r="H10895" s="1">
        <v>2018</v>
      </c>
      <c r="I10895" s="60" t="e">
        <f>VLOOKUP(H10895,PROCV!E$33:F$44,2,0)</f>
        <v>#N/A</v>
      </c>
      <c r="J10895" s="71">
        <v>6312</v>
      </c>
      <c r="K10895" s="44" t="e">
        <f t="shared" si="170"/>
        <v>#N/A</v>
      </c>
    </row>
    <row r="10896" spans="1:11" ht="15" x14ac:dyDescent="0.25">
      <c r="A10896" s="43" t="s">
        <v>198</v>
      </c>
      <c r="B10896" s="1" t="s">
        <v>293</v>
      </c>
      <c r="C10896" s="1" t="s">
        <v>289</v>
      </c>
      <c r="D10896" s="1" t="s">
        <v>288</v>
      </c>
      <c r="E10896" s="45" t="str">
        <f>VLOOKUP(C10896,PROCV!E$50:G$126,3,0)</f>
        <v>Editorial</v>
      </c>
      <c r="F10896" s="1" t="s">
        <v>416</v>
      </c>
      <c r="G10896" s="1" t="s">
        <v>236</v>
      </c>
      <c r="H10896" s="1">
        <v>2018</v>
      </c>
      <c r="I10896" s="60" t="e">
        <f>VLOOKUP(H10896,PROCV!E$33:F$44,2,0)</f>
        <v>#N/A</v>
      </c>
      <c r="J10896" s="71">
        <v>22157</v>
      </c>
      <c r="K10896" s="44" t="e">
        <f t="shared" si="170"/>
        <v>#N/A</v>
      </c>
    </row>
    <row r="10897" spans="1:11" ht="15" x14ac:dyDescent="0.25">
      <c r="A10897" s="43" t="s">
        <v>198</v>
      </c>
      <c r="B10897" s="1" t="s">
        <v>293</v>
      </c>
      <c r="C10897" s="1" t="s">
        <v>299</v>
      </c>
      <c r="D10897" s="1" t="s">
        <v>298</v>
      </c>
      <c r="E10897" s="45" t="str">
        <f>VLOOKUP(C10897,PROCV!E$50:G$126,3,0)</f>
        <v>NA</v>
      </c>
      <c r="F10897" s="1" t="s">
        <v>416</v>
      </c>
      <c r="G10897" s="1" t="s">
        <v>236</v>
      </c>
      <c r="H10897" s="1">
        <v>2018</v>
      </c>
      <c r="I10897" s="60" t="e">
        <f>VLOOKUP(H10897,PROCV!E$33:F$44,2,0)</f>
        <v>#N/A</v>
      </c>
      <c r="J10897" s="71">
        <v>200000</v>
      </c>
      <c r="K10897" s="44" t="e">
        <f t="shared" si="170"/>
        <v>#N/A</v>
      </c>
    </row>
    <row r="10898" spans="1:11" ht="15" x14ac:dyDescent="0.25">
      <c r="A10898" s="43" t="s">
        <v>198</v>
      </c>
      <c r="B10898" s="1" t="s">
        <v>293</v>
      </c>
      <c r="C10898" s="1" t="s">
        <v>287</v>
      </c>
      <c r="D10898" s="1" t="s">
        <v>286</v>
      </c>
      <c r="E10898" s="45" t="str">
        <f>VLOOKUP(C10898,PROCV!E$50:G$126,3,0)</f>
        <v>Música</v>
      </c>
      <c r="F10898" s="1" t="s">
        <v>416</v>
      </c>
      <c r="G10898" s="1" t="s">
        <v>236</v>
      </c>
      <c r="H10898" s="1">
        <v>2018</v>
      </c>
      <c r="I10898" s="60" t="e">
        <f>VLOOKUP(H10898,PROCV!E$33:F$44,2,0)</f>
        <v>#N/A</v>
      </c>
      <c r="J10898" s="71">
        <v>23738</v>
      </c>
      <c r="K10898" s="44" t="e">
        <f t="shared" si="170"/>
        <v>#N/A</v>
      </c>
    </row>
    <row r="10899" spans="1:11" ht="15" x14ac:dyDescent="0.25">
      <c r="A10899" s="43" t="s">
        <v>198</v>
      </c>
      <c r="B10899" s="1" t="s">
        <v>293</v>
      </c>
      <c r="C10899" s="1" t="s">
        <v>283</v>
      </c>
      <c r="D10899" s="1" t="s">
        <v>282</v>
      </c>
      <c r="E10899" s="45" t="str">
        <f>VLOOKUP(C10899,PROCV!E$50:G$126,3,0)</f>
        <v>Editorial</v>
      </c>
      <c r="F10899" s="1" t="s">
        <v>416</v>
      </c>
      <c r="G10899" s="1" t="s">
        <v>236</v>
      </c>
      <c r="H10899" s="1">
        <v>2018</v>
      </c>
      <c r="I10899" s="60" t="e">
        <f>VLOOKUP(H10899,PROCV!E$33:F$44,2,0)</f>
        <v>#N/A</v>
      </c>
      <c r="J10899" s="71">
        <v>15200</v>
      </c>
      <c r="K10899" s="44" t="e">
        <f t="shared" si="170"/>
        <v>#N/A</v>
      </c>
    </row>
    <row r="10900" spans="1:11" ht="15" x14ac:dyDescent="0.25">
      <c r="A10900" s="43" t="s">
        <v>198</v>
      </c>
      <c r="B10900" s="1" t="s">
        <v>293</v>
      </c>
      <c r="C10900" s="1" t="s">
        <v>279</v>
      </c>
      <c r="D10900" s="1" t="s">
        <v>278</v>
      </c>
      <c r="E10900" s="45" t="str">
        <f>VLOOKUP(C10900,PROCV!E$50:G$126,3,0)</f>
        <v>Editorial</v>
      </c>
      <c r="F10900" s="1" t="s">
        <v>416</v>
      </c>
      <c r="G10900" s="1" t="s">
        <v>236</v>
      </c>
      <c r="H10900" s="1">
        <v>2018</v>
      </c>
      <c r="I10900" s="60" t="e">
        <f>VLOOKUP(H10900,PROCV!E$33:F$44,2,0)</f>
        <v>#N/A</v>
      </c>
      <c r="J10900" s="71">
        <v>4848</v>
      </c>
      <c r="K10900" s="44" t="e">
        <f t="shared" si="170"/>
        <v>#N/A</v>
      </c>
    </row>
    <row r="10901" spans="1:11" ht="15" x14ac:dyDescent="0.25">
      <c r="A10901" s="43" t="s">
        <v>198</v>
      </c>
      <c r="B10901" s="1" t="s">
        <v>293</v>
      </c>
      <c r="C10901" s="1" t="s">
        <v>279</v>
      </c>
      <c r="D10901" s="1" t="s">
        <v>278</v>
      </c>
      <c r="E10901" s="45" t="str">
        <f>VLOOKUP(C10901,PROCV!E$50:G$126,3,0)</f>
        <v>Editorial</v>
      </c>
      <c r="F10901" s="1" t="s">
        <v>416</v>
      </c>
      <c r="G10901" s="1" t="s">
        <v>236</v>
      </c>
      <c r="H10901" s="1">
        <v>2018</v>
      </c>
      <c r="I10901" s="60" t="e">
        <f>VLOOKUP(H10901,PROCV!E$33:F$44,2,0)</f>
        <v>#N/A</v>
      </c>
      <c r="J10901" s="71">
        <v>4149</v>
      </c>
      <c r="K10901" s="44" t="e">
        <f t="shared" si="170"/>
        <v>#N/A</v>
      </c>
    </row>
    <row r="10902" spans="1:11" ht="15" x14ac:dyDescent="0.25">
      <c r="A10902" s="43" t="s">
        <v>198</v>
      </c>
      <c r="B10902" s="1" t="s">
        <v>293</v>
      </c>
      <c r="C10902" s="1" t="s">
        <v>273</v>
      </c>
      <c r="D10902" s="1" t="s">
        <v>272</v>
      </c>
      <c r="E10902" s="45" t="str">
        <f>VLOOKUP(C10902,PROCV!E$50:G$126,3,0)</f>
        <v>Editorial</v>
      </c>
      <c r="F10902" s="1" t="s">
        <v>416</v>
      </c>
      <c r="G10902" s="1" t="s">
        <v>236</v>
      </c>
      <c r="H10902" s="1">
        <v>2018</v>
      </c>
      <c r="I10902" s="60" t="e">
        <f>VLOOKUP(H10902,PROCV!E$33:F$44,2,0)</f>
        <v>#N/A</v>
      </c>
      <c r="J10902" s="71">
        <v>10413</v>
      </c>
      <c r="K10902" s="44" t="e">
        <f t="shared" si="170"/>
        <v>#N/A</v>
      </c>
    </row>
    <row r="10903" spans="1:11" ht="15" x14ac:dyDescent="0.25">
      <c r="A10903" s="43" t="s">
        <v>198</v>
      </c>
      <c r="B10903" s="1" t="s">
        <v>293</v>
      </c>
      <c r="C10903" s="1" t="s">
        <v>273</v>
      </c>
      <c r="D10903" s="1" t="s">
        <v>272</v>
      </c>
      <c r="E10903" s="45" t="str">
        <f>VLOOKUP(C10903,PROCV!E$50:G$126,3,0)</f>
        <v>Editorial</v>
      </c>
      <c r="F10903" s="1" t="s">
        <v>416</v>
      </c>
      <c r="G10903" s="1" t="s">
        <v>236</v>
      </c>
      <c r="H10903" s="1">
        <v>2018</v>
      </c>
      <c r="I10903" s="60" t="e">
        <f>VLOOKUP(H10903,PROCV!E$33:F$44,2,0)</f>
        <v>#N/A</v>
      </c>
      <c r="J10903" s="71">
        <v>2531</v>
      </c>
      <c r="K10903" s="44" t="e">
        <f t="shared" si="170"/>
        <v>#N/A</v>
      </c>
    </row>
    <row r="10904" spans="1:11" ht="15" x14ac:dyDescent="0.25">
      <c r="A10904" s="43" t="s">
        <v>198</v>
      </c>
      <c r="B10904" s="1" t="s">
        <v>293</v>
      </c>
      <c r="C10904" s="1" t="s">
        <v>273</v>
      </c>
      <c r="D10904" s="1" t="s">
        <v>272</v>
      </c>
      <c r="E10904" s="45" t="str">
        <f>VLOOKUP(C10904,PROCV!E$50:G$126,3,0)</f>
        <v>Editorial</v>
      </c>
      <c r="F10904" s="1" t="s">
        <v>416</v>
      </c>
      <c r="G10904" s="1" t="s">
        <v>236</v>
      </c>
      <c r="H10904" s="1">
        <v>2018</v>
      </c>
      <c r="I10904" s="60" t="e">
        <f>VLOOKUP(H10904,PROCV!E$33:F$44,2,0)</f>
        <v>#N/A</v>
      </c>
      <c r="J10904" s="71">
        <v>10810</v>
      </c>
      <c r="K10904" s="44" t="e">
        <f t="shared" si="170"/>
        <v>#N/A</v>
      </c>
    </row>
    <row r="10905" spans="1:11" ht="15" x14ac:dyDescent="0.25">
      <c r="A10905" s="43" t="s">
        <v>198</v>
      </c>
      <c r="B10905" s="1" t="s">
        <v>293</v>
      </c>
      <c r="C10905" s="1" t="s">
        <v>273</v>
      </c>
      <c r="D10905" s="1" t="s">
        <v>272</v>
      </c>
      <c r="E10905" s="45" t="str">
        <f>VLOOKUP(C10905,PROCV!E$50:G$126,3,0)</f>
        <v>Editorial</v>
      </c>
      <c r="F10905" s="1" t="s">
        <v>416</v>
      </c>
      <c r="G10905" s="1" t="s">
        <v>236</v>
      </c>
      <c r="H10905" s="1">
        <v>2018</v>
      </c>
      <c r="I10905" s="60" t="e">
        <f>VLOOKUP(H10905,PROCV!E$33:F$44,2,0)</f>
        <v>#N/A</v>
      </c>
      <c r="J10905" s="71">
        <v>2641081</v>
      </c>
      <c r="K10905" s="44" t="e">
        <f t="shared" si="170"/>
        <v>#N/A</v>
      </c>
    </row>
    <row r="10906" spans="1:11" ht="15" x14ac:dyDescent="0.25">
      <c r="A10906" s="43" t="s">
        <v>198</v>
      </c>
      <c r="B10906" s="1" t="s">
        <v>293</v>
      </c>
      <c r="C10906" s="1" t="s">
        <v>273</v>
      </c>
      <c r="D10906" s="1" t="s">
        <v>272</v>
      </c>
      <c r="E10906" s="45" t="str">
        <f>VLOOKUP(C10906,PROCV!E$50:G$126,3,0)</f>
        <v>Editorial</v>
      </c>
      <c r="F10906" s="1" t="s">
        <v>416</v>
      </c>
      <c r="G10906" s="1" t="s">
        <v>236</v>
      </c>
      <c r="H10906" s="1">
        <v>2018</v>
      </c>
      <c r="I10906" s="60" t="e">
        <f>VLOOKUP(H10906,PROCV!E$33:F$44,2,0)</f>
        <v>#N/A</v>
      </c>
      <c r="J10906" s="71">
        <v>8665</v>
      </c>
      <c r="K10906" s="44" t="e">
        <f t="shared" si="170"/>
        <v>#N/A</v>
      </c>
    </row>
    <row r="10907" spans="1:11" ht="15" x14ac:dyDescent="0.25">
      <c r="A10907" s="43" t="s">
        <v>198</v>
      </c>
      <c r="B10907" s="1" t="s">
        <v>293</v>
      </c>
      <c r="C10907" s="1" t="s">
        <v>410</v>
      </c>
      <c r="D10907" s="1" t="s">
        <v>414</v>
      </c>
      <c r="E10907" s="45" t="str">
        <f>VLOOKUP(C10907,PROCV!E$50:G$126,3,0)</f>
        <v>Editorial</v>
      </c>
      <c r="F10907" s="1" t="s">
        <v>416</v>
      </c>
      <c r="G10907" s="1" t="s">
        <v>236</v>
      </c>
      <c r="H10907" s="1">
        <v>2018</v>
      </c>
      <c r="I10907" s="60" t="e">
        <f>VLOOKUP(H10907,PROCV!E$33:F$44,2,0)</f>
        <v>#N/A</v>
      </c>
      <c r="J10907" s="71">
        <v>70000</v>
      </c>
      <c r="K10907" s="44" t="e">
        <f t="shared" si="170"/>
        <v>#N/A</v>
      </c>
    </row>
    <row r="10908" spans="1:11" ht="15" x14ac:dyDescent="0.25">
      <c r="A10908" s="43" t="s">
        <v>198</v>
      </c>
      <c r="B10908" s="1" t="s">
        <v>293</v>
      </c>
      <c r="C10908" s="1" t="s">
        <v>269</v>
      </c>
      <c r="D10908" s="1" t="s">
        <v>268</v>
      </c>
      <c r="E10908" s="45" t="str">
        <f>VLOOKUP(C10908,PROCV!E$50:G$126,3,0)</f>
        <v>NA</v>
      </c>
      <c r="F10908" s="1" t="s">
        <v>416</v>
      </c>
      <c r="G10908" s="1" t="s">
        <v>236</v>
      </c>
      <c r="H10908" s="1">
        <v>2018</v>
      </c>
      <c r="I10908" s="60" t="e">
        <f>VLOOKUP(H10908,PROCV!E$33:F$44,2,0)</f>
        <v>#N/A</v>
      </c>
      <c r="J10908" s="71">
        <v>17116</v>
      </c>
      <c r="K10908" s="44" t="e">
        <f t="shared" si="170"/>
        <v>#N/A</v>
      </c>
    </row>
    <row r="10909" spans="1:11" ht="15" x14ac:dyDescent="0.25">
      <c r="A10909" s="43" t="s">
        <v>198</v>
      </c>
      <c r="B10909" s="1" t="s">
        <v>293</v>
      </c>
      <c r="C10909" s="1" t="s">
        <v>269</v>
      </c>
      <c r="D10909" s="1" t="s">
        <v>268</v>
      </c>
      <c r="E10909" s="45" t="str">
        <f>VLOOKUP(C10909,PROCV!E$50:G$126,3,0)</f>
        <v>NA</v>
      </c>
      <c r="F10909" s="1" t="s">
        <v>416</v>
      </c>
      <c r="G10909" s="1" t="s">
        <v>236</v>
      </c>
      <c r="H10909" s="1">
        <v>2018</v>
      </c>
      <c r="I10909" s="60" t="e">
        <f>VLOOKUP(H10909,PROCV!E$33:F$44,2,0)</f>
        <v>#N/A</v>
      </c>
      <c r="J10909" s="71">
        <v>14817</v>
      </c>
      <c r="K10909" s="44" t="e">
        <f t="shared" si="170"/>
        <v>#N/A</v>
      </c>
    </row>
    <row r="10910" spans="1:11" ht="15" x14ac:dyDescent="0.25">
      <c r="A10910" s="43" t="s">
        <v>198</v>
      </c>
      <c r="B10910" s="1" t="s">
        <v>293</v>
      </c>
      <c r="C10910" s="1" t="s">
        <v>269</v>
      </c>
      <c r="D10910" s="1" t="s">
        <v>268</v>
      </c>
      <c r="E10910" s="45" t="str">
        <f>VLOOKUP(C10910,PROCV!E$50:G$126,3,0)</f>
        <v>NA</v>
      </c>
      <c r="F10910" s="1" t="s">
        <v>416</v>
      </c>
      <c r="G10910" s="1" t="s">
        <v>236</v>
      </c>
      <c r="H10910" s="1">
        <v>2018</v>
      </c>
      <c r="I10910" s="60" t="e">
        <f>VLOOKUP(H10910,PROCV!E$33:F$44,2,0)</f>
        <v>#N/A</v>
      </c>
      <c r="J10910" s="71">
        <v>20000</v>
      </c>
      <c r="K10910" s="44" t="e">
        <f t="shared" si="170"/>
        <v>#N/A</v>
      </c>
    </row>
    <row r="10911" spans="1:11" ht="15" x14ac:dyDescent="0.25">
      <c r="A10911" s="43" t="s">
        <v>198</v>
      </c>
      <c r="B10911" s="1" t="s">
        <v>293</v>
      </c>
      <c r="C10911" s="1" t="s">
        <v>269</v>
      </c>
      <c r="D10911" s="1" t="s">
        <v>268</v>
      </c>
      <c r="E10911" s="45" t="str">
        <f>VLOOKUP(C10911,PROCV!E$50:G$126,3,0)</f>
        <v>NA</v>
      </c>
      <c r="F10911" s="1" t="s">
        <v>416</v>
      </c>
      <c r="G10911" s="1" t="s">
        <v>236</v>
      </c>
      <c r="H10911" s="1">
        <v>2018</v>
      </c>
      <c r="I10911" s="60" t="e">
        <f>VLOOKUP(H10911,PROCV!E$33:F$44,2,0)</f>
        <v>#N/A</v>
      </c>
      <c r="J10911" s="71">
        <v>17865</v>
      </c>
      <c r="K10911" s="44" t="e">
        <f t="shared" si="170"/>
        <v>#N/A</v>
      </c>
    </row>
    <row r="10912" spans="1:11" ht="15" x14ac:dyDescent="0.25">
      <c r="A10912" s="43" t="s">
        <v>198</v>
      </c>
      <c r="B10912" s="1" t="s">
        <v>293</v>
      </c>
      <c r="C10912" s="1" t="s">
        <v>328</v>
      </c>
      <c r="D10912" s="1" t="s">
        <v>327</v>
      </c>
      <c r="E10912" s="45" t="str">
        <f>VLOOKUP(C10912,PROCV!E$50:G$126,3,0)</f>
        <v>Audiovisual</v>
      </c>
      <c r="F10912" s="1" t="s">
        <v>416</v>
      </c>
      <c r="G10912" s="1" t="s">
        <v>236</v>
      </c>
      <c r="H10912" s="1">
        <v>2018</v>
      </c>
      <c r="I10912" s="60" t="e">
        <f>VLOOKUP(H10912,PROCV!E$33:F$44,2,0)</f>
        <v>#N/A</v>
      </c>
      <c r="J10912" s="71">
        <v>4095</v>
      </c>
      <c r="K10912" s="44" t="e">
        <f t="shared" si="170"/>
        <v>#N/A</v>
      </c>
    </row>
    <row r="10913" spans="1:11" ht="15" x14ac:dyDescent="0.25">
      <c r="A10913" s="43" t="s">
        <v>198</v>
      </c>
      <c r="B10913" s="1" t="s">
        <v>293</v>
      </c>
      <c r="C10913" s="1" t="s">
        <v>297</v>
      </c>
      <c r="D10913" s="1" t="s">
        <v>296</v>
      </c>
      <c r="E10913" s="45" t="str">
        <f>VLOOKUP(C10913,PROCV!E$50:G$126,3,0)</f>
        <v>Audiovisual</v>
      </c>
      <c r="F10913" s="1" t="s">
        <v>416</v>
      </c>
      <c r="G10913" s="1" t="s">
        <v>236</v>
      </c>
      <c r="H10913" s="1">
        <v>2018</v>
      </c>
      <c r="I10913" s="60" t="e">
        <f>VLOOKUP(H10913,PROCV!E$33:F$44,2,0)</f>
        <v>#N/A</v>
      </c>
      <c r="J10913" s="71">
        <v>7478</v>
      </c>
      <c r="K10913" s="44" t="e">
        <f t="shared" si="170"/>
        <v>#N/A</v>
      </c>
    </row>
    <row r="10914" spans="1:11" ht="15" x14ac:dyDescent="0.25">
      <c r="A10914" s="43" t="s">
        <v>198</v>
      </c>
      <c r="B10914" s="1" t="s">
        <v>293</v>
      </c>
      <c r="C10914" s="1" t="s">
        <v>252</v>
      </c>
      <c r="D10914" s="1" t="s">
        <v>251</v>
      </c>
      <c r="E10914" s="45" t="str">
        <f>VLOOKUP(C10914,PROCV!E$50:G$126,3,0)</f>
        <v>Audiovisual</v>
      </c>
      <c r="F10914" s="1" t="s">
        <v>416</v>
      </c>
      <c r="G10914" s="1" t="s">
        <v>236</v>
      </c>
      <c r="H10914" s="1">
        <v>2018</v>
      </c>
      <c r="I10914" s="60" t="e">
        <f>VLOOKUP(H10914,PROCV!E$33:F$44,2,0)</f>
        <v>#N/A</v>
      </c>
      <c r="J10914" s="71">
        <v>136641</v>
      </c>
      <c r="K10914" s="44" t="e">
        <f t="shared" si="170"/>
        <v>#N/A</v>
      </c>
    </row>
    <row r="10915" spans="1:11" ht="15" x14ac:dyDescent="0.25">
      <c r="A10915" s="43" t="s">
        <v>198</v>
      </c>
      <c r="B10915" s="1" t="s">
        <v>293</v>
      </c>
      <c r="C10915" s="1" t="s">
        <v>252</v>
      </c>
      <c r="D10915" s="1" t="s">
        <v>251</v>
      </c>
      <c r="E10915" s="45" t="str">
        <f>VLOOKUP(C10915,PROCV!E$50:G$126,3,0)</f>
        <v>Audiovisual</v>
      </c>
      <c r="F10915" s="1" t="s">
        <v>416</v>
      </c>
      <c r="G10915" s="1" t="s">
        <v>236</v>
      </c>
      <c r="H10915" s="1">
        <v>2018</v>
      </c>
      <c r="I10915" s="60" t="e">
        <f>VLOOKUP(H10915,PROCV!E$33:F$44,2,0)</f>
        <v>#N/A</v>
      </c>
      <c r="J10915" s="71">
        <v>1698</v>
      </c>
      <c r="K10915" s="44" t="e">
        <f t="shared" si="170"/>
        <v>#N/A</v>
      </c>
    </row>
    <row r="10916" spans="1:11" ht="15" x14ac:dyDescent="0.25">
      <c r="A10916" s="43" t="s">
        <v>198</v>
      </c>
      <c r="B10916" s="1" t="s">
        <v>293</v>
      </c>
      <c r="C10916" s="1" t="s">
        <v>252</v>
      </c>
      <c r="D10916" s="1" t="s">
        <v>251</v>
      </c>
      <c r="E10916" s="45" t="str">
        <f>VLOOKUP(C10916,PROCV!E$50:G$126,3,0)</f>
        <v>Audiovisual</v>
      </c>
      <c r="F10916" s="1" t="s">
        <v>416</v>
      </c>
      <c r="G10916" s="1" t="s">
        <v>236</v>
      </c>
      <c r="H10916" s="1">
        <v>2018</v>
      </c>
      <c r="I10916" s="60" t="e">
        <f>VLOOKUP(H10916,PROCV!E$33:F$44,2,0)</f>
        <v>#N/A</v>
      </c>
      <c r="J10916" s="71">
        <v>60000</v>
      </c>
      <c r="K10916" s="44" t="e">
        <f t="shared" si="170"/>
        <v>#N/A</v>
      </c>
    </row>
    <row r="10917" spans="1:11" ht="15" x14ac:dyDescent="0.25">
      <c r="A10917" s="43" t="s">
        <v>198</v>
      </c>
      <c r="B10917" s="1" t="s">
        <v>293</v>
      </c>
      <c r="C10917" s="1" t="s">
        <v>250</v>
      </c>
      <c r="D10917" s="1" t="s">
        <v>249</v>
      </c>
      <c r="E10917" s="45" t="str">
        <f>VLOOKUP(C10917,PROCV!E$50:G$126,3,0)</f>
        <v>Audiovisual</v>
      </c>
      <c r="F10917" s="1" t="s">
        <v>416</v>
      </c>
      <c r="G10917" s="1" t="s">
        <v>236</v>
      </c>
      <c r="H10917" s="1">
        <v>2018</v>
      </c>
      <c r="I10917" s="60" t="e">
        <f>VLOOKUP(H10917,PROCV!E$33:F$44,2,0)</f>
        <v>#N/A</v>
      </c>
      <c r="J10917" s="71">
        <v>288010</v>
      </c>
      <c r="K10917" s="44" t="e">
        <f t="shared" si="170"/>
        <v>#N/A</v>
      </c>
    </row>
    <row r="10918" spans="1:11" ht="15" x14ac:dyDescent="0.25">
      <c r="A10918" s="43" t="s">
        <v>198</v>
      </c>
      <c r="B10918" s="1" t="s">
        <v>293</v>
      </c>
      <c r="C10918" s="1" t="s">
        <v>305</v>
      </c>
      <c r="D10918" s="1" t="s">
        <v>304</v>
      </c>
      <c r="E10918" s="45" t="str">
        <f>VLOOKUP(C10918,PROCV!E$50:G$126,3,0)</f>
        <v>NA</v>
      </c>
      <c r="F10918" s="1" t="s">
        <v>416</v>
      </c>
      <c r="G10918" s="1" t="s">
        <v>265</v>
      </c>
      <c r="H10918" s="1">
        <v>2018</v>
      </c>
      <c r="I10918" s="60" t="e">
        <f>VLOOKUP(H10918,PROCV!E$33:F$44,2,0)</f>
        <v>#N/A</v>
      </c>
      <c r="J10918" s="71">
        <v>152324</v>
      </c>
      <c r="K10918" s="44" t="e">
        <f t="shared" si="170"/>
        <v>#N/A</v>
      </c>
    </row>
    <row r="10919" spans="1:11" ht="15" x14ac:dyDescent="0.25">
      <c r="A10919" s="43" t="s">
        <v>198</v>
      </c>
      <c r="B10919" s="1" t="s">
        <v>293</v>
      </c>
      <c r="C10919" s="1" t="s">
        <v>303</v>
      </c>
      <c r="D10919" s="1" t="s">
        <v>302</v>
      </c>
      <c r="E10919" s="45" t="str">
        <f>VLOOKUP(C10919,PROCV!E$50:G$126,3,0)</f>
        <v>Educação e Criação em Artes</v>
      </c>
      <c r="F10919" s="1" t="s">
        <v>416</v>
      </c>
      <c r="G10919" s="1" t="s">
        <v>236</v>
      </c>
      <c r="H10919" s="1">
        <v>2018</v>
      </c>
      <c r="I10919" s="60" t="e">
        <f>VLOOKUP(H10919,PROCV!E$33:F$44,2,0)</f>
        <v>#N/A</v>
      </c>
      <c r="J10919" s="71">
        <v>2248</v>
      </c>
      <c r="K10919" s="44" t="e">
        <f t="shared" si="170"/>
        <v>#N/A</v>
      </c>
    </row>
    <row r="10920" spans="1:11" ht="15" x14ac:dyDescent="0.25">
      <c r="A10920" s="43" t="s">
        <v>198</v>
      </c>
      <c r="B10920" s="1" t="s">
        <v>293</v>
      </c>
      <c r="C10920" s="1" t="s">
        <v>246</v>
      </c>
      <c r="D10920" s="1" t="s">
        <v>245</v>
      </c>
      <c r="E10920" s="45" t="str">
        <f>VLOOKUP(C10920,PROCV!E$50:G$126,3,0)</f>
        <v>Artes Cênicas e Espetáculos</v>
      </c>
      <c r="F10920" s="1" t="s">
        <v>416</v>
      </c>
      <c r="G10920" s="1" t="s">
        <v>236</v>
      </c>
      <c r="H10920" s="1">
        <v>2018</v>
      </c>
      <c r="I10920" s="60" t="e">
        <f>VLOOKUP(H10920,PROCV!E$33:F$44,2,0)</f>
        <v>#N/A</v>
      </c>
      <c r="J10920" s="71">
        <v>5466</v>
      </c>
      <c r="K10920" s="44" t="e">
        <f t="shared" si="170"/>
        <v>#N/A</v>
      </c>
    </row>
    <row r="10921" spans="1:11" ht="15" x14ac:dyDescent="0.25">
      <c r="A10921" s="43" t="s">
        <v>198</v>
      </c>
      <c r="B10921" s="1" t="s">
        <v>293</v>
      </c>
      <c r="C10921" s="1" t="s">
        <v>238</v>
      </c>
      <c r="D10921" s="1" t="s">
        <v>237</v>
      </c>
      <c r="E10921" s="45" t="str">
        <f>VLOOKUP(C10921,PROCV!E$50:G$126,3,0)</f>
        <v>Artes Cênicas e Espetáculos</v>
      </c>
      <c r="F10921" s="1" t="s">
        <v>416</v>
      </c>
      <c r="G10921" s="1" t="s">
        <v>236</v>
      </c>
      <c r="H10921" s="1">
        <v>2018</v>
      </c>
      <c r="I10921" s="60" t="e">
        <f>VLOOKUP(H10921,PROCV!E$33:F$44,2,0)</f>
        <v>#N/A</v>
      </c>
      <c r="J10921" s="71">
        <v>18264</v>
      </c>
      <c r="K10921" s="44" t="e">
        <f t="shared" si="170"/>
        <v>#N/A</v>
      </c>
    </row>
    <row r="10922" spans="1:11" ht="15" x14ac:dyDescent="0.25">
      <c r="A10922" s="43" t="s">
        <v>198</v>
      </c>
      <c r="B10922" s="1" t="s">
        <v>293</v>
      </c>
      <c r="C10922" s="1" t="s">
        <v>301</v>
      </c>
      <c r="D10922" s="1" t="s">
        <v>300</v>
      </c>
      <c r="E10922" s="45" t="str">
        <f>VLOOKUP(C10922,PROCV!E$50:G$126,3,0)</f>
        <v>Patrimônio</v>
      </c>
      <c r="F10922" s="1" t="s">
        <v>416</v>
      </c>
      <c r="G10922" s="1" t="s">
        <v>236</v>
      </c>
      <c r="H10922" s="1">
        <v>2018</v>
      </c>
      <c r="I10922" s="60" t="e">
        <f>VLOOKUP(H10922,PROCV!E$33:F$44,2,0)</f>
        <v>#N/A</v>
      </c>
      <c r="J10922" s="71">
        <v>14275</v>
      </c>
      <c r="K10922" s="44" t="e">
        <f t="shared" si="170"/>
        <v>#N/A</v>
      </c>
    </row>
    <row r="10923" spans="1:11" ht="15" x14ac:dyDescent="0.25">
      <c r="A10923" s="43" t="s">
        <v>198</v>
      </c>
      <c r="B10923" s="1" t="s">
        <v>293</v>
      </c>
      <c r="C10923" s="1" t="s">
        <v>301</v>
      </c>
      <c r="D10923" s="1" t="s">
        <v>300</v>
      </c>
      <c r="E10923" s="45" t="str">
        <f>VLOOKUP(C10923,PROCV!E$50:G$126,3,0)</f>
        <v>Patrimônio</v>
      </c>
      <c r="F10923" s="1" t="s">
        <v>416</v>
      </c>
      <c r="G10923" s="1" t="s">
        <v>236</v>
      </c>
      <c r="H10923" s="1">
        <v>2018</v>
      </c>
      <c r="I10923" s="60" t="e">
        <f>VLOOKUP(H10923,PROCV!E$33:F$44,2,0)</f>
        <v>#N/A</v>
      </c>
      <c r="J10923" s="71">
        <v>24279</v>
      </c>
      <c r="K10923" s="44" t="e">
        <f t="shared" si="170"/>
        <v>#N/A</v>
      </c>
    </row>
    <row r="10924" spans="1:11" ht="15" x14ac:dyDescent="0.25">
      <c r="A10924" s="43" t="s">
        <v>200</v>
      </c>
      <c r="B10924" s="1" t="s">
        <v>293</v>
      </c>
      <c r="C10924" s="1" t="s">
        <v>287</v>
      </c>
      <c r="D10924" s="1" t="s">
        <v>286</v>
      </c>
      <c r="E10924" s="45" t="str">
        <f>VLOOKUP(C10924,PROCV!E$50:G$126,3,0)</f>
        <v>Música</v>
      </c>
      <c r="F10924" s="1" t="s">
        <v>416</v>
      </c>
      <c r="G10924" s="1" t="s">
        <v>236</v>
      </c>
      <c r="H10924" s="1">
        <v>2018</v>
      </c>
      <c r="I10924" s="60" t="e">
        <f>VLOOKUP(H10924,PROCV!E$33:F$44,2,0)</f>
        <v>#N/A</v>
      </c>
      <c r="J10924" s="71">
        <v>2023</v>
      </c>
      <c r="K10924" s="44" t="e">
        <f t="shared" si="170"/>
        <v>#N/A</v>
      </c>
    </row>
    <row r="10925" spans="1:11" ht="15" x14ac:dyDescent="0.25">
      <c r="A10925" s="43" t="s">
        <v>200</v>
      </c>
      <c r="B10925" s="1" t="s">
        <v>293</v>
      </c>
      <c r="C10925" s="1" t="s">
        <v>283</v>
      </c>
      <c r="D10925" s="1" t="s">
        <v>282</v>
      </c>
      <c r="E10925" s="45" t="str">
        <f>VLOOKUP(C10925,PROCV!E$50:G$126,3,0)</f>
        <v>Editorial</v>
      </c>
      <c r="F10925" s="1" t="s">
        <v>416</v>
      </c>
      <c r="G10925" s="1" t="s">
        <v>236</v>
      </c>
      <c r="H10925" s="1">
        <v>2018</v>
      </c>
      <c r="I10925" s="60" t="e">
        <f>VLOOKUP(H10925,PROCV!E$33:F$44,2,0)</f>
        <v>#N/A</v>
      </c>
      <c r="J10925" s="71">
        <v>19446</v>
      </c>
      <c r="K10925" s="44" t="e">
        <f t="shared" si="170"/>
        <v>#N/A</v>
      </c>
    </row>
    <row r="10926" spans="1:11" ht="15" x14ac:dyDescent="0.25">
      <c r="A10926" s="43" t="s">
        <v>200</v>
      </c>
      <c r="B10926" s="1" t="s">
        <v>293</v>
      </c>
      <c r="C10926" s="1" t="s">
        <v>408</v>
      </c>
      <c r="D10926" s="1" t="s">
        <v>412</v>
      </c>
      <c r="E10926" s="45" t="str">
        <f>VLOOKUP(C10926,PROCV!E$50:G$126,3,0)</f>
        <v>Editorial</v>
      </c>
      <c r="F10926" s="1" t="s">
        <v>416</v>
      </c>
      <c r="G10926" s="1" t="s">
        <v>236</v>
      </c>
      <c r="H10926" s="1">
        <v>2018</v>
      </c>
      <c r="I10926" s="60" t="e">
        <f>VLOOKUP(H10926,PROCV!E$33:F$44,2,0)</f>
        <v>#N/A</v>
      </c>
      <c r="J10926" s="71">
        <v>33000</v>
      </c>
      <c r="K10926" s="44" t="e">
        <f t="shared" si="170"/>
        <v>#N/A</v>
      </c>
    </row>
    <row r="10927" spans="1:11" ht="15" x14ac:dyDescent="0.25">
      <c r="A10927" s="43" t="s">
        <v>200</v>
      </c>
      <c r="B10927" s="1" t="s">
        <v>293</v>
      </c>
      <c r="C10927" s="1" t="s">
        <v>273</v>
      </c>
      <c r="D10927" s="1" t="s">
        <v>272</v>
      </c>
      <c r="E10927" s="45" t="str">
        <f>VLOOKUP(C10927,PROCV!E$50:G$126,3,0)</f>
        <v>Editorial</v>
      </c>
      <c r="F10927" s="1" t="s">
        <v>416</v>
      </c>
      <c r="G10927" s="1" t="s">
        <v>236</v>
      </c>
      <c r="H10927" s="1">
        <v>2018</v>
      </c>
      <c r="I10927" s="60" t="e">
        <f>VLOOKUP(H10927,PROCV!E$33:F$44,2,0)</f>
        <v>#N/A</v>
      </c>
      <c r="J10927" s="71">
        <v>28083</v>
      </c>
      <c r="K10927" s="44" t="e">
        <f t="shared" si="170"/>
        <v>#N/A</v>
      </c>
    </row>
    <row r="10928" spans="1:11" ht="15" x14ac:dyDescent="0.25">
      <c r="A10928" s="43" t="s">
        <v>200</v>
      </c>
      <c r="B10928" s="1" t="s">
        <v>293</v>
      </c>
      <c r="C10928" s="1" t="s">
        <v>269</v>
      </c>
      <c r="D10928" s="1" t="s">
        <v>268</v>
      </c>
      <c r="E10928" s="45" t="str">
        <f>VLOOKUP(C10928,PROCV!E$50:G$126,3,0)</f>
        <v>NA</v>
      </c>
      <c r="F10928" s="1" t="s">
        <v>416</v>
      </c>
      <c r="G10928" s="1" t="s">
        <v>236</v>
      </c>
      <c r="H10928" s="1">
        <v>2018</v>
      </c>
      <c r="I10928" s="60" t="e">
        <f>VLOOKUP(H10928,PROCV!E$33:F$44,2,0)</f>
        <v>#N/A</v>
      </c>
      <c r="J10928" s="71">
        <v>3717</v>
      </c>
      <c r="K10928" s="44" t="e">
        <f t="shared" si="170"/>
        <v>#N/A</v>
      </c>
    </row>
    <row r="10929" spans="1:11" ht="15" x14ac:dyDescent="0.25">
      <c r="A10929" s="43" t="s">
        <v>200</v>
      </c>
      <c r="B10929" s="1" t="s">
        <v>293</v>
      </c>
      <c r="C10929" s="1" t="s">
        <v>269</v>
      </c>
      <c r="D10929" s="1" t="s">
        <v>268</v>
      </c>
      <c r="E10929" s="45" t="str">
        <f>VLOOKUP(C10929,PROCV!E$50:G$126,3,0)</f>
        <v>NA</v>
      </c>
      <c r="F10929" s="1" t="s">
        <v>416</v>
      </c>
      <c r="G10929" s="1" t="s">
        <v>236</v>
      </c>
      <c r="H10929" s="1">
        <v>2018</v>
      </c>
      <c r="I10929" s="60" t="e">
        <f>VLOOKUP(H10929,PROCV!E$33:F$44,2,0)</f>
        <v>#N/A</v>
      </c>
      <c r="J10929" s="71">
        <v>78000</v>
      </c>
      <c r="K10929" s="44" t="e">
        <f t="shared" si="170"/>
        <v>#N/A</v>
      </c>
    </row>
    <row r="10930" spans="1:11" ht="15" x14ac:dyDescent="0.25">
      <c r="A10930" s="43" t="s">
        <v>200</v>
      </c>
      <c r="B10930" s="1" t="s">
        <v>293</v>
      </c>
      <c r="C10930" s="1" t="s">
        <v>264</v>
      </c>
      <c r="D10930" s="1" t="s">
        <v>263</v>
      </c>
      <c r="E10930" s="45" t="str">
        <f>VLOOKUP(C10930,PROCV!E$50:G$126,3,0)</f>
        <v>Audiovisual</v>
      </c>
      <c r="F10930" s="1" t="s">
        <v>416</v>
      </c>
      <c r="G10930" s="1" t="s">
        <v>265</v>
      </c>
      <c r="H10930" s="1">
        <v>2018</v>
      </c>
      <c r="I10930" s="60" t="e">
        <f>VLOOKUP(H10930,PROCV!E$33:F$44,2,0)</f>
        <v>#N/A</v>
      </c>
      <c r="J10930" s="71">
        <v>400000</v>
      </c>
      <c r="K10930" s="44" t="e">
        <f t="shared" si="170"/>
        <v>#N/A</v>
      </c>
    </row>
    <row r="10931" spans="1:11" ht="15" x14ac:dyDescent="0.25">
      <c r="A10931" s="43" t="s">
        <v>200</v>
      </c>
      <c r="B10931" s="1" t="s">
        <v>293</v>
      </c>
      <c r="C10931" s="1" t="s">
        <v>256</v>
      </c>
      <c r="D10931" s="1" t="s">
        <v>255</v>
      </c>
      <c r="E10931" s="45" t="str">
        <f>VLOOKUP(C10931,PROCV!E$50:G$126,3,0)</f>
        <v>Audiovisual</v>
      </c>
      <c r="F10931" s="1" t="s">
        <v>416</v>
      </c>
      <c r="G10931" s="1" t="s">
        <v>265</v>
      </c>
      <c r="H10931" s="1">
        <v>2018</v>
      </c>
      <c r="I10931" s="60" t="e">
        <f>VLOOKUP(H10931,PROCV!E$33:F$44,2,0)</f>
        <v>#N/A</v>
      </c>
      <c r="J10931" s="71">
        <v>420000</v>
      </c>
      <c r="K10931" s="44" t="e">
        <f t="shared" si="170"/>
        <v>#N/A</v>
      </c>
    </row>
    <row r="10932" spans="1:11" ht="15" x14ac:dyDescent="0.25">
      <c r="A10932" s="43" t="s">
        <v>200</v>
      </c>
      <c r="B10932" s="1" t="s">
        <v>293</v>
      </c>
      <c r="C10932" s="1" t="s">
        <v>256</v>
      </c>
      <c r="D10932" s="1" t="s">
        <v>255</v>
      </c>
      <c r="E10932" s="45" t="str">
        <f>VLOOKUP(C10932,PROCV!E$50:G$126,3,0)</f>
        <v>Audiovisual</v>
      </c>
      <c r="F10932" s="1" t="s">
        <v>416</v>
      </c>
      <c r="G10932" s="1" t="s">
        <v>265</v>
      </c>
      <c r="H10932" s="1">
        <v>2018</v>
      </c>
      <c r="I10932" s="60" t="e">
        <f>VLOOKUP(H10932,PROCV!E$33:F$44,2,0)</f>
        <v>#N/A</v>
      </c>
      <c r="J10932" s="71">
        <v>2100000</v>
      </c>
      <c r="K10932" s="44" t="e">
        <f t="shared" si="170"/>
        <v>#N/A</v>
      </c>
    </row>
    <row r="10933" spans="1:11" ht="15" x14ac:dyDescent="0.25">
      <c r="A10933" s="43" t="s">
        <v>200</v>
      </c>
      <c r="B10933" s="1" t="s">
        <v>293</v>
      </c>
      <c r="C10933" s="1" t="s">
        <v>252</v>
      </c>
      <c r="D10933" s="1" t="s">
        <v>251</v>
      </c>
      <c r="E10933" s="45" t="str">
        <f>VLOOKUP(C10933,PROCV!E$50:G$126,3,0)</f>
        <v>Audiovisual</v>
      </c>
      <c r="F10933" s="1" t="s">
        <v>416</v>
      </c>
      <c r="G10933" s="1" t="s">
        <v>236</v>
      </c>
      <c r="H10933" s="1">
        <v>2018</v>
      </c>
      <c r="I10933" s="60" t="e">
        <f>VLOOKUP(H10933,PROCV!E$33:F$44,2,0)</f>
        <v>#N/A</v>
      </c>
      <c r="J10933" s="71">
        <v>475611</v>
      </c>
      <c r="K10933" s="44" t="e">
        <f t="shared" si="170"/>
        <v>#N/A</v>
      </c>
    </row>
    <row r="10934" spans="1:11" ht="15" x14ac:dyDescent="0.25">
      <c r="A10934" s="43" t="s">
        <v>200</v>
      </c>
      <c r="B10934" s="1" t="s">
        <v>293</v>
      </c>
      <c r="C10934" s="1" t="s">
        <v>252</v>
      </c>
      <c r="D10934" s="1" t="s">
        <v>251</v>
      </c>
      <c r="E10934" s="45" t="str">
        <f>VLOOKUP(C10934,PROCV!E$50:G$126,3,0)</f>
        <v>Audiovisual</v>
      </c>
      <c r="F10934" s="1" t="s">
        <v>416</v>
      </c>
      <c r="G10934" s="1" t="s">
        <v>236</v>
      </c>
      <c r="H10934" s="1">
        <v>2018</v>
      </c>
      <c r="I10934" s="60" t="e">
        <f>VLOOKUP(H10934,PROCV!E$33:F$44,2,0)</f>
        <v>#N/A</v>
      </c>
      <c r="J10934" s="71">
        <v>147894</v>
      </c>
      <c r="K10934" s="44" t="e">
        <f t="shared" si="170"/>
        <v>#N/A</v>
      </c>
    </row>
    <row r="10935" spans="1:11" ht="15" x14ac:dyDescent="0.25">
      <c r="A10935" s="43" t="s">
        <v>200</v>
      </c>
      <c r="B10935" s="1" t="s">
        <v>293</v>
      </c>
      <c r="C10935" s="1" t="s">
        <v>250</v>
      </c>
      <c r="D10935" s="1" t="s">
        <v>249</v>
      </c>
      <c r="E10935" s="45" t="str">
        <f>VLOOKUP(C10935,PROCV!E$50:G$126,3,0)</f>
        <v>Audiovisual</v>
      </c>
      <c r="F10935" s="1" t="s">
        <v>416</v>
      </c>
      <c r="G10935" s="1" t="s">
        <v>236</v>
      </c>
      <c r="H10935" s="1">
        <v>2018</v>
      </c>
      <c r="I10935" s="60" t="e">
        <f>VLOOKUP(H10935,PROCV!E$33:F$44,2,0)</f>
        <v>#N/A</v>
      </c>
      <c r="J10935" s="71">
        <v>27953</v>
      </c>
      <c r="K10935" s="44" t="e">
        <f t="shared" si="170"/>
        <v>#N/A</v>
      </c>
    </row>
    <row r="10936" spans="1:11" ht="15" x14ac:dyDescent="0.25">
      <c r="A10936" s="43" t="s">
        <v>200</v>
      </c>
      <c r="B10936" s="1" t="s">
        <v>293</v>
      </c>
      <c r="C10936" s="1" t="s">
        <v>295</v>
      </c>
      <c r="D10936" s="1" t="s">
        <v>294</v>
      </c>
      <c r="E10936" s="45" t="str">
        <f>VLOOKUP(C10936,PROCV!E$50:G$126,3,0)</f>
        <v>Educação e Criação em Artes</v>
      </c>
      <c r="F10936" s="1" t="s">
        <v>416</v>
      </c>
      <c r="G10936" s="1" t="s">
        <v>236</v>
      </c>
      <c r="H10936" s="1">
        <v>2018</v>
      </c>
      <c r="I10936" s="60" t="e">
        <f>VLOOKUP(H10936,PROCV!E$33:F$44,2,0)</f>
        <v>#N/A</v>
      </c>
      <c r="J10936" s="71">
        <v>4688</v>
      </c>
      <c r="K10936" s="44" t="e">
        <f t="shared" si="170"/>
        <v>#N/A</v>
      </c>
    </row>
    <row r="10937" spans="1:11" ht="15" x14ac:dyDescent="0.25">
      <c r="A10937" s="43" t="s">
        <v>200</v>
      </c>
      <c r="B10937" s="1" t="s">
        <v>293</v>
      </c>
      <c r="C10937" s="1" t="s">
        <v>248</v>
      </c>
      <c r="D10937" s="1" t="s">
        <v>247</v>
      </c>
      <c r="E10937" s="45" t="str">
        <f>VLOOKUP(C10937,PROCV!E$50:G$126,3,0)</f>
        <v>Educação e Criação em Artes</v>
      </c>
      <c r="F10937" s="1" t="s">
        <v>416</v>
      </c>
      <c r="G10937" s="1" t="s">
        <v>236</v>
      </c>
      <c r="H10937" s="1">
        <v>2018</v>
      </c>
      <c r="I10937" s="60" t="e">
        <f>VLOOKUP(H10937,PROCV!E$33:F$44,2,0)</f>
        <v>#N/A</v>
      </c>
      <c r="J10937" s="71">
        <v>7485</v>
      </c>
      <c r="K10937" s="44" t="e">
        <f t="shared" si="170"/>
        <v>#N/A</v>
      </c>
    </row>
    <row r="10938" spans="1:11" ht="15" x14ac:dyDescent="0.25">
      <c r="A10938" s="43" t="s">
        <v>200</v>
      </c>
      <c r="B10938" s="1" t="s">
        <v>293</v>
      </c>
      <c r="C10938" s="1" t="s">
        <v>311</v>
      </c>
      <c r="D10938" s="1" t="s">
        <v>310</v>
      </c>
      <c r="E10938" s="45" t="str">
        <f>VLOOKUP(C10938,PROCV!E$50:G$126,3,0)</f>
        <v>Artes Cênicas e Espetáculos</v>
      </c>
      <c r="F10938" s="1" t="s">
        <v>416</v>
      </c>
      <c r="G10938" s="1" t="s">
        <v>236</v>
      </c>
      <c r="H10938" s="1">
        <v>2018</v>
      </c>
      <c r="I10938" s="60" t="e">
        <f>VLOOKUP(H10938,PROCV!E$33:F$44,2,0)</f>
        <v>#N/A</v>
      </c>
      <c r="J10938" s="71">
        <v>1519</v>
      </c>
      <c r="K10938" s="44" t="e">
        <f t="shared" si="170"/>
        <v>#N/A</v>
      </c>
    </row>
    <row r="10939" spans="1:11" ht="15" x14ac:dyDescent="0.25">
      <c r="A10939" s="43" t="s">
        <v>181</v>
      </c>
      <c r="B10939" s="1" t="s">
        <v>292</v>
      </c>
      <c r="C10939" s="1" t="s">
        <v>246</v>
      </c>
      <c r="D10939" s="1" t="s">
        <v>245</v>
      </c>
      <c r="E10939" s="45" t="str">
        <f>VLOOKUP(C10939,PROCV!E$50:G$126,3,0)</f>
        <v>Artes Cênicas e Espetáculos</v>
      </c>
      <c r="F10939" s="1" t="s">
        <v>416</v>
      </c>
      <c r="G10939" s="1" t="s">
        <v>236</v>
      </c>
      <c r="H10939" s="1">
        <v>2018</v>
      </c>
      <c r="I10939" s="60" t="e">
        <f>VLOOKUP(H10939,PROCV!E$33:F$44,2,0)</f>
        <v>#N/A</v>
      </c>
      <c r="J10939" s="71">
        <v>14840</v>
      </c>
      <c r="K10939" s="44" t="e">
        <f t="shared" si="170"/>
        <v>#N/A</v>
      </c>
    </row>
    <row r="10940" spans="1:11" ht="15" x14ac:dyDescent="0.25">
      <c r="A10940" s="43" t="s">
        <v>194</v>
      </c>
      <c r="B10940" s="1" t="s">
        <v>242</v>
      </c>
      <c r="C10940" s="1" t="s">
        <v>291</v>
      </c>
      <c r="D10940" s="1" t="s">
        <v>290</v>
      </c>
      <c r="E10940" s="45" t="str">
        <f>VLOOKUP(C10940,PROCV!E$50:G$126,3,0)</f>
        <v>NA</v>
      </c>
      <c r="F10940" s="1" t="s">
        <v>416</v>
      </c>
      <c r="G10940" s="1" t="s">
        <v>236</v>
      </c>
      <c r="H10940" s="1">
        <v>2018</v>
      </c>
      <c r="I10940" s="60" t="e">
        <f>VLOOKUP(H10940,PROCV!E$33:F$44,2,0)</f>
        <v>#N/A</v>
      </c>
      <c r="J10940" s="71">
        <v>443703</v>
      </c>
      <c r="K10940" s="44" t="e">
        <f t="shared" si="170"/>
        <v>#N/A</v>
      </c>
    </row>
    <row r="10941" spans="1:11" ht="15" x14ac:dyDescent="0.25">
      <c r="A10941" s="43" t="s">
        <v>194</v>
      </c>
      <c r="B10941" s="1" t="s">
        <v>242</v>
      </c>
      <c r="C10941" s="1" t="s">
        <v>291</v>
      </c>
      <c r="D10941" s="1" t="s">
        <v>290</v>
      </c>
      <c r="E10941" s="45" t="str">
        <f>VLOOKUP(C10941,PROCV!E$50:G$126,3,0)</f>
        <v>NA</v>
      </c>
      <c r="F10941" s="1" t="s">
        <v>416</v>
      </c>
      <c r="G10941" s="1" t="s">
        <v>236</v>
      </c>
      <c r="H10941" s="1">
        <v>2018</v>
      </c>
      <c r="I10941" s="60" t="e">
        <f>VLOOKUP(H10941,PROCV!E$33:F$44,2,0)</f>
        <v>#N/A</v>
      </c>
      <c r="J10941" s="71">
        <v>14843</v>
      </c>
      <c r="K10941" s="44" t="e">
        <f t="shared" si="170"/>
        <v>#N/A</v>
      </c>
    </row>
    <row r="10942" spans="1:11" ht="15" x14ac:dyDescent="0.25">
      <c r="A10942" s="43" t="s">
        <v>194</v>
      </c>
      <c r="B10942" s="1" t="s">
        <v>242</v>
      </c>
      <c r="C10942" s="1" t="s">
        <v>291</v>
      </c>
      <c r="D10942" s="1" t="s">
        <v>290</v>
      </c>
      <c r="E10942" s="45" t="str">
        <f>VLOOKUP(C10942,PROCV!E$50:G$126,3,0)</f>
        <v>NA</v>
      </c>
      <c r="F10942" s="1" t="s">
        <v>416</v>
      </c>
      <c r="G10942" s="1" t="s">
        <v>236</v>
      </c>
      <c r="H10942" s="1">
        <v>2018</v>
      </c>
      <c r="I10942" s="60" t="e">
        <f>VLOOKUP(H10942,PROCV!E$33:F$44,2,0)</f>
        <v>#N/A</v>
      </c>
      <c r="J10942" s="71">
        <v>79651</v>
      </c>
      <c r="K10942" s="44" t="e">
        <f t="shared" si="170"/>
        <v>#N/A</v>
      </c>
    </row>
    <row r="10943" spans="1:11" ht="15" x14ac:dyDescent="0.25">
      <c r="A10943" s="43" t="s">
        <v>194</v>
      </c>
      <c r="B10943" s="1" t="s">
        <v>242</v>
      </c>
      <c r="C10943" s="1" t="s">
        <v>291</v>
      </c>
      <c r="D10943" s="1" t="s">
        <v>290</v>
      </c>
      <c r="E10943" s="45" t="str">
        <f>VLOOKUP(C10943,PROCV!E$50:G$126,3,0)</f>
        <v>NA</v>
      </c>
      <c r="F10943" s="1" t="s">
        <v>416</v>
      </c>
      <c r="G10943" s="1" t="s">
        <v>236</v>
      </c>
      <c r="H10943" s="1">
        <v>2018</v>
      </c>
      <c r="I10943" s="60" t="e">
        <f>VLOOKUP(H10943,PROCV!E$33:F$44,2,0)</f>
        <v>#N/A</v>
      </c>
      <c r="J10943" s="71">
        <v>24901</v>
      </c>
      <c r="K10943" s="44" t="e">
        <f t="shared" si="170"/>
        <v>#N/A</v>
      </c>
    </row>
    <row r="10944" spans="1:11" ht="15" x14ac:dyDescent="0.25">
      <c r="A10944" s="43" t="s">
        <v>194</v>
      </c>
      <c r="B10944" s="1" t="s">
        <v>242</v>
      </c>
      <c r="C10944" s="1" t="s">
        <v>291</v>
      </c>
      <c r="D10944" s="1" t="s">
        <v>290</v>
      </c>
      <c r="E10944" s="45" t="str">
        <f>VLOOKUP(C10944,PROCV!E$50:G$126,3,0)</f>
        <v>NA</v>
      </c>
      <c r="F10944" s="1" t="s">
        <v>416</v>
      </c>
      <c r="G10944" s="1" t="s">
        <v>236</v>
      </c>
      <c r="H10944" s="1">
        <v>2018</v>
      </c>
      <c r="I10944" s="60" t="e">
        <f>VLOOKUP(H10944,PROCV!E$33:F$44,2,0)</f>
        <v>#N/A</v>
      </c>
      <c r="J10944" s="71">
        <v>3375</v>
      </c>
      <c r="K10944" s="44" t="e">
        <f t="shared" si="170"/>
        <v>#N/A</v>
      </c>
    </row>
    <row r="10945" spans="1:11" ht="15" x14ac:dyDescent="0.25">
      <c r="A10945" s="43" t="s">
        <v>194</v>
      </c>
      <c r="B10945" s="1" t="s">
        <v>242</v>
      </c>
      <c r="C10945" s="1" t="s">
        <v>291</v>
      </c>
      <c r="D10945" s="1" t="s">
        <v>290</v>
      </c>
      <c r="E10945" s="45" t="str">
        <f>VLOOKUP(C10945,PROCV!E$50:G$126,3,0)</f>
        <v>NA</v>
      </c>
      <c r="F10945" s="1" t="s">
        <v>416</v>
      </c>
      <c r="G10945" s="1" t="s">
        <v>236</v>
      </c>
      <c r="H10945" s="1">
        <v>2018</v>
      </c>
      <c r="I10945" s="60" t="e">
        <f>VLOOKUP(H10945,PROCV!E$33:F$44,2,0)</f>
        <v>#N/A</v>
      </c>
      <c r="J10945" s="71">
        <v>461669</v>
      </c>
      <c r="K10945" s="44" t="e">
        <f t="shared" si="170"/>
        <v>#N/A</v>
      </c>
    </row>
    <row r="10946" spans="1:11" ht="15" x14ac:dyDescent="0.25">
      <c r="A10946" s="43" t="s">
        <v>194</v>
      </c>
      <c r="B10946" s="1" t="s">
        <v>242</v>
      </c>
      <c r="C10946" s="1" t="s">
        <v>291</v>
      </c>
      <c r="D10946" s="1" t="s">
        <v>290</v>
      </c>
      <c r="E10946" s="45" t="str">
        <f>VLOOKUP(C10946,PROCV!E$50:G$126,3,0)</f>
        <v>NA</v>
      </c>
      <c r="F10946" s="1" t="s">
        <v>416</v>
      </c>
      <c r="G10946" s="1" t="s">
        <v>236</v>
      </c>
      <c r="H10946" s="1">
        <v>2018</v>
      </c>
      <c r="I10946" s="60" t="e">
        <f>VLOOKUP(H10946,PROCV!E$33:F$44,2,0)</f>
        <v>#N/A</v>
      </c>
      <c r="J10946" s="71">
        <v>51880</v>
      </c>
      <c r="K10946" s="44" t="e">
        <f t="shared" si="170"/>
        <v>#N/A</v>
      </c>
    </row>
    <row r="10947" spans="1:11" ht="15" x14ac:dyDescent="0.25">
      <c r="A10947" s="43" t="s">
        <v>194</v>
      </c>
      <c r="B10947" s="1" t="s">
        <v>242</v>
      </c>
      <c r="C10947" s="1" t="s">
        <v>291</v>
      </c>
      <c r="D10947" s="1" t="s">
        <v>290</v>
      </c>
      <c r="E10947" s="45" t="str">
        <f>VLOOKUP(C10947,PROCV!E$50:G$126,3,0)</f>
        <v>NA</v>
      </c>
      <c r="F10947" s="1" t="s">
        <v>416</v>
      </c>
      <c r="G10947" s="1" t="s">
        <v>236</v>
      </c>
      <c r="H10947" s="1">
        <v>2018</v>
      </c>
      <c r="I10947" s="60" t="e">
        <f>VLOOKUP(H10947,PROCV!E$33:F$44,2,0)</f>
        <v>#N/A</v>
      </c>
      <c r="J10947" s="71">
        <v>2510000</v>
      </c>
      <c r="K10947" s="44" t="e">
        <f t="shared" ref="K10947:K11010" si="171">J10947*I10947</f>
        <v>#N/A</v>
      </c>
    </row>
    <row r="10948" spans="1:11" ht="15" x14ac:dyDescent="0.25">
      <c r="A10948" s="43" t="s">
        <v>194</v>
      </c>
      <c r="B10948" s="1" t="s">
        <v>242</v>
      </c>
      <c r="C10948" s="1" t="s">
        <v>289</v>
      </c>
      <c r="D10948" s="1" t="s">
        <v>288</v>
      </c>
      <c r="E10948" s="45" t="str">
        <f>VLOOKUP(C10948,PROCV!E$50:G$126,3,0)</f>
        <v>Editorial</v>
      </c>
      <c r="F10948" s="1" t="s">
        <v>416</v>
      </c>
      <c r="G10948" s="1" t="s">
        <v>236</v>
      </c>
      <c r="H10948" s="1">
        <v>2018</v>
      </c>
      <c r="I10948" s="60" t="e">
        <f>VLOOKUP(H10948,PROCV!E$33:F$44,2,0)</f>
        <v>#N/A</v>
      </c>
      <c r="J10948" s="71">
        <v>121883</v>
      </c>
      <c r="K10948" s="44" t="e">
        <f t="shared" si="171"/>
        <v>#N/A</v>
      </c>
    </row>
    <row r="10949" spans="1:11" ht="15" x14ac:dyDescent="0.25">
      <c r="A10949" s="43" t="s">
        <v>194</v>
      </c>
      <c r="B10949" s="1" t="s">
        <v>242</v>
      </c>
      <c r="C10949" s="1" t="s">
        <v>289</v>
      </c>
      <c r="D10949" s="1" t="s">
        <v>288</v>
      </c>
      <c r="E10949" s="45" t="str">
        <f>VLOOKUP(C10949,PROCV!E$50:G$126,3,0)</f>
        <v>Editorial</v>
      </c>
      <c r="F10949" s="1" t="s">
        <v>416</v>
      </c>
      <c r="G10949" s="1" t="s">
        <v>236</v>
      </c>
      <c r="H10949" s="1">
        <v>2018</v>
      </c>
      <c r="I10949" s="60" t="e">
        <f>VLOOKUP(H10949,PROCV!E$33:F$44,2,0)</f>
        <v>#N/A</v>
      </c>
      <c r="J10949" s="71">
        <v>16459</v>
      </c>
      <c r="K10949" s="44" t="e">
        <f t="shared" si="171"/>
        <v>#N/A</v>
      </c>
    </row>
    <row r="10950" spans="1:11" ht="15" x14ac:dyDescent="0.25">
      <c r="A10950" s="43" t="s">
        <v>194</v>
      </c>
      <c r="B10950" s="1" t="s">
        <v>242</v>
      </c>
      <c r="C10950" s="1" t="s">
        <v>289</v>
      </c>
      <c r="D10950" s="1" t="s">
        <v>288</v>
      </c>
      <c r="E10950" s="45" t="str">
        <f>VLOOKUP(C10950,PROCV!E$50:G$126,3,0)</f>
        <v>Editorial</v>
      </c>
      <c r="F10950" s="1" t="s">
        <v>416</v>
      </c>
      <c r="G10950" s="1" t="s">
        <v>236</v>
      </c>
      <c r="H10950" s="1">
        <v>2018</v>
      </c>
      <c r="I10950" s="60" t="e">
        <f>VLOOKUP(H10950,PROCV!E$33:F$44,2,0)</f>
        <v>#N/A</v>
      </c>
      <c r="J10950" s="71">
        <v>20985</v>
      </c>
      <c r="K10950" s="44" t="e">
        <f t="shared" si="171"/>
        <v>#N/A</v>
      </c>
    </row>
    <row r="10951" spans="1:11" ht="15" x14ac:dyDescent="0.25">
      <c r="A10951" s="43" t="s">
        <v>194</v>
      </c>
      <c r="B10951" s="1" t="s">
        <v>242</v>
      </c>
      <c r="C10951" s="1" t="s">
        <v>289</v>
      </c>
      <c r="D10951" s="1" t="s">
        <v>288</v>
      </c>
      <c r="E10951" s="45" t="str">
        <f>VLOOKUP(C10951,PROCV!E$50:G$126,3,0)</f>
        <v>Editorial</v>
      </c>
      <c r="F10951" s="1" t="s">
        <v>416</v>
      </c>
      <c r="G10951" s="1" t="s">
        <v>236</v>
      </c>
      <c r="H10951" s="1">
        <v>2018</v>
      </c>
      <c r="I10951" s="60" t="e">
        <f>VLOOKUP(H10951,PROCV!E$33:F$44,2,0)</f>
        <v>#N/A</v>
      </c>
      <c r="J10951" s="71">
        <v>110159</v>
      </c>
      <c r="K10951" s="44" t="e">
        <f t="shared" si="171"/>
        <v>#N/A</v>
      </c>
    </row>
    <row r="10952" spans="1:11" ht="15" x14ac:dyDescent="0.25">
      <c r="A10952" s="43" t="s">
        <v>194</v>
      </c>
      <c r="B10952" s="1" t="s">
        <v>242</v>
      </c>
      <c r="C10952" s="1" t="s">
        <v>289</v>
      </c>
      <c r="D10952" s="1" t="s">
        <v>288</v>
      </c>
      <c r="E10952" s="45" t="str">
        <f>VLOOKUP(C10952,PROCV!E$50:G$126,3,0)</f>
        <v>Editorial</v>
      </c>
      <c r="F10952" s="1" t="s">
        <v>416</v>
      </c>
      <c r="G10952" s="1" t="s">
        <v>236</v>
      </c>
      <c r="H10952" s="1">
        <v>2018</v>
      </c>
      <c r="I10952" s="60" t="e">
        <f>VLOOKUP(H10952,PROCV!E$33:F$44,2,0)</f>
        <v>#N/A</v>
      </c>
      <c r="J10952" s="71">
        <v>32259</v>
      </c>
      <c r="K10952" s="44" t="e">
        <f t="shared" si="171"/>
        <v>#N/A</v>
      </c>
    </row>
    <row r="10953" spans="1:11" ht="15" x14ac:dyDescent="0.25">
      <c r="A10953" s="43" t="s">
        <v>194</v>
      </c>
      <c r="B10953" s="1" t="s">
        <v>242</v>
      </c>
      <c r="C10953" s="1" t="s">
        <v>289</v>
      </c>
      <c r="D10953" s="1" t="s">
        <v>288</v>
      </c>
      <c r="E10953" s="45" t="str">
        <f>VLOOKUP(C10953,PROCV!E$50:G$126,3,0)</f>
        <v>Editorial</v>
      </c>
      <c r="F10953" s="1" t="s">
        <v>416</v>
      </c>
      <c r="G10953" s="1" t="s">
        <v>236</v>
      </c>
      <c r="H10953" s="1">
        <v>2018</v>
      </c>
      <c r="I10953" s="60" t="e">
        <f>VLOOKUP(H10953,PROCV!E$33:F$44,2,0)</f>
        <v>#N/A</v>
      </c>
      <c r="J10953" s="71">
        <v>105938</v>
      </c>
      <c r="K10953" s="44" t="e">
        <f t="shared" si="171"/>
        <v>#N/A</v>
      </c>
    </row>
    <row r="10954" spans="1:11" ht="15" x14ac:dyDescent="0.25">
      <c r="A10954" s="43" t="s">
        <v>194</v>
      </c>
      <c r="B10954" s="1" t="s">
        <v>242</v>
      </c>
      <c r="C10954" s="1" t="s">
        <v>287</v>
      </c>
      <c r="D10954" s="1" t="s">
        <v>286</v>
      </c>
      <c r="E10954" s="45" t="str">
        <f>VLOOKUP(C10954,PROCV!E$50:G$126,3,0)</f>
        <v>Música</v>
      </c>
      <c r="F10954" s="1" t="s">
        <v>416</v>
      </c>
      <c r="G10954" s="1" t="s">
        <v>236</v>
      </c>
      <c r="H10954" s="1">
        <v>2018</v>
      </c>
      <c r="I10954" s="60" t="e">
        <f>VLOOKUP(H10954,PROCV!E$33:F$44,2,0)</f>
        <v>#N/A</v>
      </c>
      <c r="J10954" s="71">
        <v>119680</v>
      </c>
      <c r="K10954" s="44" t="e">
        <f t="shared" si="171"/>
        <v>#N/A</v>
      </c>
    </row>
    <row r="10955" spans="1:11" ht="15" x14ac:dyDescent="0.25">
      <c r="A10955" s="43" t="s">
        <v>194</v>
      </c>
      <c r="B10955" s="1" t="s">
        <v>242</v>
      </c>
      <c r="C10955" s="1" t="s">
        <v>287</v>
      </c>
      <c r="D10955" s="1" t="s">
        <v>286</v>
      </c>
      <c r="E10955" s="45" t="str">
        <f>VLOOKUP(C10955,PROCV!E$50:G$126,3,0)</f>
        <v>Música</v>
      </c>
      <c r="F10955" s="1" t="s">
        <v>416</v>
      </c>
      <c r="G10955" s="1" t="s">
        <v>236</v>
      </c>
      <c r="H10955" s="1">
        <v>2018</v>
      </c>
      <c r="I10955" s="60" t="e">
        <f>VLOOKUP(H10955,PROCV!E$33:F$44,2,0)</f>
        <v>#N/A</v>
      </c>
      <c r="J10955" s="71">
        <v>17884</v>
      </c>
      <c r="K10955" s="44" t="e">
        <f t="shared" si="171"/>
        <v>#N/A</v>
      </c>
    </row>
    <row r="10956" spans="1:11" ht="15" x14ac:dyDescent="0.25">
      <c r="A10956" s="43" t="s">
        <v>194</v>
      </c>
      <c r="B10956" s="1" t="s">
        <v>242</v>
      </c>
      <c r="C10956" s="1" t="s">
        <v>287</v>
      </c>
      <c r="D10956" s="1" t="s">
        <v>286</v>
      </c>
      <c r="E10956" s="45" t="str">
        <f>VLOOKUP(C10956,PROCV!E$50:G$126,3,0)</f>
        <v>Música</v>
      </c>
      <c r="F10956" s="1" t="s">
        <v>416</v>
      </c>
      <c r="G10956" s="1" t="s">
        <v>236</v>
      </c>
      <c r="H10956" s="1">
        <v>2018</v>
      </c>
      <c r="I10956" s="60" t="e">
        <f>VLOOKUP(H10956,PROCV!E$33:F$44,2,0)</f>
        <v>#N/A</v>
      </c>
      <c r="J10956" s="71">
        <v>2772</v>
      </c>
      <c r="K10956" s="44" t="e">
        <f t="shared" si="171"/>
        <v>#N/A</v>
      </c>
    </row>
    <row r="10957" spans="1:11" ht="15" x14ac:dyDescent="0.25">
      <c r="A10957" s="43" t="s">
        <v>194</v>
      </c>
      <c r="B10957" s="1" t="s">
        <v>242</v>
      </c>
      <c r="C10957" s="1" t="s">
        <v>287</v>
      </c>
      <c r="D10957" s="1" t="s">
        <v>286</v>
      </c>
      <c r="E10957" s="45" t="str">
        <f>VLOOKUP(C10957,PROCV!E$50:G$126,3,0)</f>
        <v>Música</v>
      </c>
      <c r="F10957" s="1" t="s">
        <v>416</v>
      </c>
      <c r="G10957" s="1" t="s">
        <v>236</v>
      </c>
      <c r="H10957" s="1">
        <v>2018</v>
      </c>
      <c r="I10957" s="60" t="e">
        <f>VLOOKUP(H10957,PROCV!E$33:F$44,2,0)</f>
        <v>#N/A</v>
      </c>
      <c r="J10957" s="71">
        <v>8808</v>
      </c>
      <c r="K10957" s="44" t="e">
        <f t="shared" si="171"/>
        <v>#N/A</v>
      </c>
    </row>
    <row r="10958" spans="1:11" ht="15" x14ac:dyDescent="0.25">
      <c r="A10958" s="43" t="s">
        <v>194</v>
      </c>
      <c r="B10958" s="1" t="s">
        <v>242</v>
      </c>
      <c r="C10958" s="1" t="s">
        <v>287</v>
      </c>
      <c r="D10958" s="1" t="s">
        <v>286</v>
      </c>
      <c r="E10958" s="45" t="str">
        <f>VLOOKUP(C10958,PROCV!E$50:G$126,3,0)</f>
        <v>Música</v>
      </c>
      <c r="F10958" s="1" t="s">
        <v>416</v>
      </c>
      <c r="G10958" s="1" t="s">
        <v>236</v>
      </c>
      <c r="H10958" s="1">
        <v>2018</v>
      </c>
      <c r="I10958" s="60" t="e">
        <f>VLOOKUP(H10958,PROCV!E$33:F$44,2,0)</f>
        <v>#N/A</v>
      </c>
      <c r="J10958" s="71">
        <v>20773</v>
      </c>
      <c r="K10958" s="44" t="e">
        <f t="shared" si="171"/>
        <v>#N/A</v>
      </c>
    </row>
    <row r="10959" spans="1:11" ht="15" x14ac:dyDescent="0.25">
      <c r="A10959" s="43" t="s">
        <v>194</v>
      </c>
      <c r="B10959" s="1" t="s">
        <v>242</v>
      </c>
      <c r="C10959" s="1" t="s">
        <v>287</v>
      </c>
      <c r="D10959" s="1" t="s">
        <v>286</v>
      </c>
      <c r="E10959" s="45" t="str">
        <f>VLOOKUP(C10959,PROCV!E$50:G$126,3,0)</f>
        <v>Música</v>
      </c>
      <c r="F10959" s="1" t="s">
        <v>416</v>
      </c>
      <c r="G10959" s="1" t="s">
        <v>236</v>
      </c>
      <c r="H10959" s="1">
        <v>2018</v>
      </c>
      <c r="I10959" s="60" t="e">
        <f>VLOOKUP(H10959,PROCV!E$33:F$44,2,0)</f>
        <v>#N/A</v>
      </c>
      <c r="J10959" s="71">
        <v>57078</v>
      </c>
      <c r="K10959" s="44" t="e">
        <f t="shared" si="171"/>
        <v>#N/A</v>
      </c>
    </row>
    <row r="10960" spans="1:11" ht="15" x14ac:dyDescent="0.25">
      <c r="A10960" s="43" t="s">
        <v>194</v>
      </c>
      <c r="B10960" s="1" t="s">
        <v>242</v>
      </c>
      <c r="C10960" s="1" t="s">
        <v>285</v>
      </c>
      <c r="D10960" s="1" t="s">
        <v>284</v>
      </c>
      <c r="E10960" s="45" t="str">
        <f>VLOOKUP(C10960,PROCV!E$50:G$126,3,0)</f>
        <v>Editorial</v>
      </c>
      <c r="F10960" s="1" t="s">
        <v>416</v>
      </c>
      <c r="G10960" s="1" t="s">
        <v>236</v>
      </c>
      <c r="H10960" s="1">
        <v>2018</v>
      </c>
      <c r="I10960" s="60" t="e">
        <f>VLOOKUP(H10960,PROCV!E$33:F$44,2,0)</f>
        <v>#N/A</v>
      </c>
      <c r="J10960" s="71">
        <v>16371</v>
      </c>
      <c r="K10960" s="44" t="e">
        <f t="shared" si="171"/>
        <v>#N/A</v>
      </c>
    </row>
    <row r="10961" spans="1:11" ht="15" x14ac:dyDescent="0.25">
      <c r="A10961" s="43" t="s">
        <v>194</v>
      </c>
      <c r="B10961" s="1" t="s">
        <v>242</v>
      </c>
      <c r="C10961" s="1" t="s">
        <v>285</v>
      </c>
      <c r="D10961" s="1" t="s">
        <v>284</v>
      </c>
      <c r="E10961" s="45" t="str">
        <f>VLOOKUP(C10961,PROCV!E$50:G$126,3,0)</f>
        <v>Editorial</v>
      </c>
      <c r="F10961" s="1" t="s">
        <v>416</v>
      </c>
      <c r="G10961" s="1" t="s">
        <v>236</v>
      </c>
      <c r="H10961" s="1">
        <v>2018</v>
      </c>
      <c r="I10961" s="60" t="e">
        <f>VLOOKUP(H10961,PROCV!E$33:F$44,2,0)</f>
        <v>#N/A</v>
      </c>
      <c r="J10961" s="71">
        <v>46210</v>
      </c>
      <c r="K10961" s="44" t="e">
        <f t="shared" si="171"/>
        <v>#N/A</v>
      </c>
    </row>
    <row r="10962" spans="1:11" ht="15" x14ac:dyDescent="0.25">
      <c r="A10962" s="43" t="s">
        <v>194</v>
      </c>
      <c r="B10962" s="1" t="s">
        <v>242</v>
      </c>
      <c r="C10962" s="1" t="s">
        <v>285</v>
      </c>
      <c r="D10962" s="1" t="s">
        <v>284</v>
      </c>
      <c r="E10962" s="45" t="str">
        <f>VLOOKUP(C10962,PROCV!E$50:G$126,3,0)</f>
        <v>Editorial</v>
      </c>
      <c r="F10962" s="1" t="s">
        <v>416</v>
      </c>
      <c r="G10962" s="1" t="s">
        <v>236</v>
      </c>
      <c r="H10962" s="1">
        <v>2018</v>
      </c>
      <c r="I10962" s="60" t="e">
        <f>VLOOKUP(H10962,PROCV!E$33:F$44,2,0)</f>
        <v>#N/A</v>
      </c>
      <c r="J10962" s="71">
        <v>4051</v>
      </c>
      <c r="K10962" s="44" t="e">
        <f t="shared" si="171"/>
        <v>#N/A</v>
      </c>
    </row>
    <row r="10963" spans="1:11" ht="15" x14ac:dyDescent="0.25">
      <c r="A10963" s="43" t="s">
        <v>194</v>
      </c>
      <c r="B10963" s="1" t="s">
        <v>242</v>
      </c>
      <c r="C10963" s="1" t="s">
        <v>285</v>
      </c>
      <c r="D10963" s="1" t="s">
        <v>284</v>
      </c>
      <c r="E10963" s="45" t="str">
        <f>VLOOKUP(C10963,PROCV!E$50:G$126,3,0)</f>
        <v>Editorial</v>
      </c>
      <c r="F10963" s="1" t="s">
        <v>416</v>
      </c>
      <c r="G10963" s="1" t="s">
        <v>236</v>
      </c>
      <c r="H10963" s="1">
        <v>2018</v>
      </c>
      <c r="I10963" s="60" t="e">
        <f>VLOOKUP(H10963,PROCV!E$33:F$44,2,0)</f>
        <v>#N/A</v>
      </c>
      <c r="J10963" s="1">
        <v>841</v>
      </c>
      <c r="K10963" s="44" t="e">
        <f t="shared" si="171"/>
        <v>#N/A</v>
      </c>
    </row>
    <row r="10964" spans="1:11" ht="15" x14ac:dyDescent="0.25">
      <c r="A10964" s="43" t="s">
        <v>194</v>
      </c>
      <c r="B10964" s="1" t="s">
        <v>242</v>
      </c>
      <c r="C10964" s="1" t="s">
        <v>285</v>
      </c>
      <c r="D10964" s="1" t="s">
        <v>284</v>
      </c>
      <c r="E10964" s="45" t="str">
        <f>VLOOKUP(C10964,PROCV!E$50:G$126,3,0)</f>
        <v>Editorial</v>
      </c>
      <c r="F10964" s="1" t="s">
        <v>416</v>
      </c>
      <c r="G10964" s="1" t="s">
        <v>236</v>
      </c>
      <c r="H10964" s="1">
        <v>2018</v>
      </c>
      <c r="I10964" s="60" t="e">
        <f>VLOOKUP(H10964,PROCV!E$33:F$44,2,0)</f>
        <v>#N/A</v>
      </c>
      <c r="J10964" s="71">
        <v>35000</v>
      </c>
      <c r="K10964" s="44" t="e">
        <f t="shared" si="171"/>
        <v>#N/A</v>
      </c>
    </row>
    <row r="10965" spans="1:11" ht="15" x14ac:dyDescent="0.25">
      <c r="A10965" s="43" t="s">
        <v>194</v>
      </c>
      <c r="B10965" s="1" t="s">
        <v>242</v>
      </c>
      <c r="C10965" s="1" t="s">
        <v>285</v>
      </c>
      <c r="D10965" s="1" t="s">
        <v>284</v>
      </c>
      <c r="E10965" s="45" t="str">
        <f>VLOOKUP(C10965,PROCV!E$50:G$126,3,0)</f>
        <v>Editorial</v>
      </c>
      <c r="F10965" s="1" t="s">
        <v>416</v>
      </c>
      <c r="G10965" s="1" t="s">
        <v>236</v>
      </c>
      <c r="H10965" s="1">
        <v>2018</v>
      </c>
      <c r="I10965" s="60" t="e">
        <f>VLOOKUP(H10965,PROCV!E$33:F$44,2,0)</f>
        <v>#N/A</v>
      </c>
      <c r="J10965" s="71">
        <v>112708</v>
      </c>
      <c r="K10965" s="44" t="e">
        <f t="shared" si="171"/>
        <v>#N/A</v>
      </c>
    </row>
    <row r="10966" spans="1:11" ht="15" x14ac:dyDescent="0.25">
      <c r="A10966" s="43" t="s">
        <v>194</v>
      </c>
      <c r="B10966" s="1" t="s">
        <v>242</v>
      </c>
      <c r="C10966" s="1" t="s">
        <v>285</v>
      </c>
      <c r="D10966" s="1" t="s">
        <v>284</v>
      </c>
      <c r="E10966" s="45" t="str">
        <f>VLOOKUP(C10966,PROCV!E$50:G$126,3,0)</f>
        <v>Editorial</v>
      </c>
      <c r="F10966" s="1" t="s">
        <v>416</v>
      </c>
      <c r="G10966" s="1" t="s">
        <v>236</v>
      </c>
      <c r="H10966" s="1">
        <v>2018</v>
      </c>
      <c r="I10966" s="60" t="e">
        <f>VLOOKUP(H10966,PROCV!E$33:F$44,2,0)</f>
        <v>#N/A</v>
      </c>
      <c r="J10966" s="71">
        <v>195000</v>
      </c>
      <c r="K10966" s="44" t="e">
        <f t="shared" si="171"/>
        <v>#N/A</v>
      </c>
    </row>
    <row r="10967" spans="1:11" ht="15" x14ac:dyDescent="0.25">
      <c r="A10967" s="43" t="s">
        <v>194</v>
      </c>
      <c r="B10967" s="1" t="s">
        <v>242</v>
      </c>
      <c r="C10967" s="1" t="s">
        <v>281</v>
      </c>
      <c r="D10967" s="1" t="s">
        <v>280</v>
      </c>
      <c r="E10967" s="45" t="str">
        <f>VLOOKUP(C10967,PROCV!E$50:G$126,3,0)</f>
        <v>Música</v>
      </c>
      <c r="F10967" s="1" t="s">
        <v>416</v>
      </c>
      <c r="G10967" s="1" t="s">
        <v>236</v>
      </c>
      <c r="H10967" s="1">
        <v>2018</v>
      </c>
      <c r="I10967" s="60" t="e">
        <f>VLOOKUP(H10967,PROCV!E$33:F$44,2,0)</f>
        <v>#N/A</v>
      </c>
      <c r="J10967" s="71">
        <v>39491</v>
      </c>
      <c r="K10967" s="44" t="e">
        <f t="shared" si="171"/>
        <v>#N/A</v>
      </c>
    </row>
    <row r="10968" spans="1:11" ht="15" x14ac:dyDescent="0.25">
      <c r="A10968" s="43" t="s">
        <v>194</v>
      </c>
      <c r="B10968" s="1" t="s">
        <v>242</v>
      </c>
      <c r="C10968" s="1" t="s">
        <v>281</v>
      </c>
      <c r="D10968" s="1" t="s">
        <v>280</v>
      </c>
      <c r="E10968" s="45" t="str">
        <f>VLOOKUP(C10968,PROCV!E$50:G$126,3,0)</f>
        <v>Música</v>
      </c>
      <c r="F10968" s="1" t="s">
        <v>416</v>
      </c>
      <c r="G10968" s="1" t="s">
        <v>236</v>
      </c>
      <c r="H10968" s="1">
        <v>2018</v>
      </c>
      <c r="I10968" s="60" t="e">
        <f>VLOOKUP(H10968,PROCV!E$33:F$44,2,0)</f>
        <v>#N/A</v>
      </c>
      <c r="J10968" s="71">
        <v>1630</v>
      </c>
      <c r="K10968" s="44" t="e">
        <f t="shared" si="171"/>
        <v>#N/A</v>
      </c>
    </row>
    <row r="10969" spans="1:11" ht="15" x14ac:dyDescent="0.25">
      <c r="A10969" s="43" t="s">
        <v>194</v>
      </c>
      <c r="B10969" s="1" t="s">
        <v>242</v>
      </c>
      <c r="C10969" s="1" t="s">
        <v>279</v>
      </c>
      <c r="D10969" s="1" t="s">
        <v>278</v>
      </c>
      <c r="E10969" s="45" t="str">
        <f>VLOOKUP(C10969,PROCV!E$50:G$126,3,0)</f>
        <v>Editorial</v>
      </c>
      <c r="F10969" s="1" t="s">
        <v>416</v>
      </c>
      <c r="G10969" s="1" t="s">
        <v>236</v>
      </c>
      <c r="H10969" s="1">
        <v>2018</v>
      </c>
      <c r="I10969" s="60" t="e">
        <f>VLOOKUP(H10969,PROCV!E$33:F$44,2,0)</f>
        <v>#N/A</v>
      </c>
      <c r="J10969" s="71">
        <v>75782</v>
      </c>
      <c r="K10969" s="44" t="e">
        <f t="shared" si="171"/>
        <v>#N/A</v>
      </c>
    </row>
    <row r="10970" spans="1:11" ht="15" x14ac:dyDescent="0.25">
      <c r="A10970" s="43" t="s">
        <v>194</v>
      </c>
      <c r="B10970" s="1" t="s">
        <v>242</v>
      </c>
      <c r="C10970" s="1" t="s">
        <v>279</v>
      </c>
      <c r="D10970" s="1" t="s">
        <v>278</v>
      </c>
      <c r="E10970" s="45" t="str">
        <f>VLOOKUP(C10970,PROCV!E$50:G$126,3,0)</f>
        <v>Editorial</v>
      </c>
      <c r="F10970" s="1" t="s">
        <v>416</v>
      </c>
      <c r="G10970" s="1" t="s">
        <v>236</v>
      </c>
      <c r="H10970" s="1">
        <v>2018</v>
      </c>
      <c r="I10970" s="60" t="e">
        <f>VLOOKUP(H10970,PROCV!E$33:F$44,2,0)</f>
        <v>#N/A</v>
      </c>
      <c r="J10970" s="71">
        <v>1287</v>
      </c>
      <c r="K10970" s="44" t="e">
        <f t="shared" si="171"/>
        <v>#N/A</v>
      </c>
    </row>
    <row r="10971" spans="1:11" ht="15" x14ac:dyDescent="0.25">
      <c r="A10971" s="43" t="s">
        <v>194</v>
      </c>
      <c r="B10971" s="1" t="s">
        <v>242</v>
      </c>
      <c r="C10971" s="1" t="s">
        <v>279</v>
      </c>
      <c r="D10971" s="1" t="s">
        <v>278</v>
      </c>
      <c r="E10971" s="45" t="str">
        <f>VLOOKUP(C10971,PROCV!E$50:G$126,3,0)</f>
        <v>Editorial</v>
      </c>
      <c r="F10971" s="1" t="s">
        <v>416</v>
      </c>
      <c r="G10971" s="1" t="s">
        <v>236</v>
      </c>
      <c r="H10971" s="1">
        <v>2018</v>
      </c>
      <c r="I10971" s="60" t="e">
        <f>VLOOKUP(H10971,PROCV!E$33:F$44,2,0)</f>
        <v>#N/A</v>
      </c>
      <c r="J10971" s="71">
        <v>47298</v>
      </c>
      <c r="K10971" s="44" t="e">
        <f t="shared" si="171"/>
        <v>#N/A</v>
      </c>
    </row>
    <row r="10972" spans="1:11" ht="15" x14ac:dyDescent="0.25">
      <c r="A10972" s="43" t="s">
        <v>194</v>
      </c>
      <c r="B10972" s="1" t="s">
        <v>242</v>
      </c>
      <c r="C10972" s="1" t="s">
        <v>279</v>
      </c>
      <c r="D10972" s="1" t="s">
        <v>278</v>
      </c>
      <c r="E10972" s="45" t="str">
        <f>VLOOKUP(C10972,PROCV!E$50:G$126,3,0)</f>
        <v>Editorial</v>
      </c>
      <c r="F10972" s="1" t="s">
        <v>416</v>
      </c>
      <c r="G10972" s="1" t="s">
        <v>236</v>
      </c>
      <c r="H10972" s="1">
        <v>2018</v>
      </c>
      <c r="I10972" s="60" t="e">
        <f>VLOOKUP(H10972,PROCV!E$33:F$44,2,0)</f>
        <v>#N/A</v>
      </c>
      <c r="J10972" s="71">
        <v>9138</v>
      </c>
      <c r="K10972" s="44" t="e">
        <f t="shared" si="171"/>
        <v>#N/A</v>
      </c>
    </row>
    <row r="10973" spans="1:11" ht="15" x14ac:dyDescent="0.25">
      <c r="A10973" s="43" t="s">
        <v>194</v>
      </c>
      <c r="B10973" s="1" t="s">
        <v>242</v>
      </c>
      <c r="C10973" s="1" t="s">
        <v>279</v>
      </c>
      <c r="D10973" s="1" t="s">
        <v>278</v>
      </c>
      <c r="E10973" s="45" t="str">
        <f>VLOOKUP(C10973,PROCV!E$50:G$126,3,0)</f>
        <v>Editorial</v>
      </c>
      <c r="F10973" s="1" t="s">
        <v>416</v>
      </c>
      <c r="G10973" s="1" t="s">
        <v>236</v>
      </c>
      <c r="H10973" s="1">
        <v>2018</v>
      </c>
      <c r="I10973" s="60" t="e">
        <f>VLOOKUP(H10973,PROCV!E$33:F$44,2,0)</f>
        <v>#N/A</v>
      </c>
      <c r="J10973" s="71">
        <v>900000</v>
      </c>
      <c r="K10973" s="44" t="e">
        <f t="shared" si="171"/>
        <v>#N/A</v>
      </c>
    </row>
    <row r="10974" spans="1:11" ht="15" x14ac:dyDescent="0.25">
      <c r="A10974" s="43" t="s">
        <v>194</v>
      </c>
      <c r="B10974" s="1" t="s">
        <v>242</v>
      </c>
      <c r="C10974" s="1" t="s">
        <v>279</v>
      </c>
      <c r="D10974" s="1" t="s">
        <v>278</v>
      </c>
      <c r="E10974" s="45" t="str">
        <f>VLOOKUP(C10974,PROCV!E$50:G$126,3,0)</f>
        <v>Editorial</v>
      </c>
      <c r="F10974" s="1" t="s">
        <v>416</v>
      </c>
      <c r="G10974" s="1" t="s">
        <v>236</v>
      </c>
      <c r="H10974" s="1">
        <v>2018</v>
      </c>
      <c r="I10974" s="60" t="e">
        <f>VLOOKUP(H10974,PROCV!E$33:F$44,2,0)</f>
        <v>#N/A</v>
      </c>
      <c r="J10974" s="71">
        <v>345261</v>
      </c>
      <c r="K10974" s="44" t="e">
        <f t="shared" si="171"/>
        <v>#N/A</v>
      </c>
    </row>
    <row r="10975" spans="1:11" ht="15" x14ac:dyDescent="0.25">
      <c r="A10975" s="43" t="s">
        <v>194</v>
      </c>
      <c r="B10975" s="1" t="s">
        <v>242</v>
      </c>
      <c r="C10975" s="1" t="s">
        <v>279</v>
      </c>
      <c r="D10975" s="1" t="s">
        <v>278</v>
      </c>
      <c r="E10975" s="45" t="str">
        <f>VLOOKUP(C10975,PROCV!E$50:G$126,3,0)</f>
        <v>Editorial</v>
      </c>
      <c r="F10975" s="1" t="s">
        <v>416</v>
      </c>
      <c r="G10975" s="1" t="s">
        <v>236</v>
      </c>
      <c r="H10975" s="1">
        <v>2018</v>
      </c>
      <c r="I10975" s="60" t="e">
        <f>VLOOKUP(H10975,PROCV!E$33:F$44,2,0)</f>
        <v>#N/A</v>
      </c>
      <c r="J10975" s="71">
        <v>85000</v>
      </c>
      <c r="K10975" s="44" t="e">
        <f t="shared" si="171"/>
        <v>#N/A</v>
      </c>
    </row>
    <row r="10976" spans="1:11" ht="15" x14ac:dyDescent="0.25">
      <c r="A10976" s="43" t="s">
        <v>194</v>
      </c>
      <c r="B10976" s="1" t="s">
        <v>242</v>
      </c>
      <c r="C10976" s="1" t="s">
        <v>275</v>
      </c>
      <c r="D10976" s="1" t="s">
        <v>274</v>
      </c>
      <c r="E10976" s="45" t="str">
        <f>VLOOKUP(C10976,PROCV!E$50:G$126,3,0)</f>
        <v>Editorial</v>
      </c>
      <c r="F10976" s="1" t="s">
        <v>416</v>
      </c>
      <c r="G10976" s="1" t="s">
        <v>236</v>
      </c>
      <c r="H10976" s="1">
        <v>2018</v>
      </c>
      <c r="I10976" s="60" t="e">
        <f>VLOOKUP(H10976,PROCV!E$33:F$44,2,0)</f>
        <v>#N/A</v>
      </c>
      <c r="J10976" s="71">
        <v>11659</v>
      </c>
      <c r="K10976" s="44" t="e">
        <f t="shared" si="171"/>
        <v>#N/A</v>
      </c>
    </row>
    <row r="10977" spans="1:11" ht="15" x14ac:dyDescent="0.25">
      <c r="A10977" s="43" t="s">
        <v>194</v>
      </c>
      <c r="B10977" s="1" t="s">
        <v>242</v>
      </c>
      <c r="C10977" s="1" t="s">
        <v>275</v>
      </c>
      <c r="D10977" s="1" t="s">
        <v>274</v>
      </c>
      <c r="E10977" s="45" t="str">
        <f>VLOOKUP(C10977,PROCV!E$50:G$126,3,0)</f>
        <v>Editorial</v>
      </c>
      <c r="F10977" s="1" t="s">
        <v>416</v>
      </c>
      <c r="G10977" s="1" t="s">
        <v>236</v>
      </c>
      <c r="H10977" s="1">
        <v>2018</v>
      </c>
      <c r="I10977" s="60" t="e">
        <f>VLOOKUP(H10977,PROCV!E$33:F$44,2,0)</f>
        <v>#N/A</v>
      </c>
      <c r="J10977" s="71">
        <v>1827</v>
      </c>
      <c r="K10977" s="44" t="e">
        <f t="shared" si="171"/>
        <v>#N/A</v>
      </c>
    </row>
    <row r="10978" spans="1:11" ht="15" x14ac:dyDescent="0.25">
      <c r="A10978" s="43" t="s">
        <v>194</v>
      </c>
      <c r="B10978" s="1" t="s">
        <v>242</v>
      </c>
      <c r="C10978" s="1" t="s">
        <v>275</v>
      </c>
      <c r="D10978" s="1" t="s">
        <v>274</v>
      </c>
      <c r="E10978" s="45" t="str">
        <f>VLOOKUP(C10978,PROCV!E$50:G$126,3,0)</f>
        <v>Editorial</v>
      </c>
      <c r="F10978" s="1" t="s">
        <v>416</v>
      </c>
      <c r="G10978" s="1" t="s">
        <v>236</v>
      </c>
      <c r="H10978" s="1">
        <v>2018</v>
      </c>
      <c r="I10978" s="60" t="e">
        <f>VLOOKUP(H10978,PROCV!E$33:F$44,2,0)</f>
        <v>#N/A</v>
      </c>
      <c r="J10978" s="71">
        <v>1714</v>
      </c>
      <c r="K10978" s="44" t="e">
        <f t="shared" si="171"/>
        <v>#N/A</v>
      </c>
    </row>
    <row r="10979" spans="1:11" ht="15" x14ac:dyDescent="0.25">
      <c r="A10979" s="43" t="s">
        <v>194</v>
      </c>
      <c r="B10979" s="1" t="s">
        <v>242</v>
      </c>
      <c r="C10979" s="1" t="s">
        <v>307</v>
      </c>
      <c r="D10979" s="1" t="s">
        <v>306</v>
      </c>
      <c r="E10979" s="45" t="str">
        <f>VLOOKUP(C10979,PROCV!E$50:G$126,3,0)</f>
        <v>NA</v>
      </c>
      <c r="F10979" s="1" t="s">
        <v>416</v>
      </c>
      <c r="G10979" s="1" t="s">
        <v>236</v>
      </c>
      <c r="H10979" s="1">
        <v>2018</v>
      </c>
      <c r="I10979" s="60" t="e">
        <f>VLOOKUP(H10979,PROCV!E$33:F$44,2,0)</f>
        <v>#N/A</v>
      </c>
      <c r="J10979" s="71">
        <v>3221</v>
      </c>
      <c r="K10979" s="44" t="e">
        <f t="shared" si="171"/>
        <v>#N/A</v>
      </c>
    </row>
    <row r="10980" spans="1:11" ht="15" x14ac:dyDescent="0.25">
      <c r="A10980" s="43" t="s">
        <v>194</v>
      </c>
      <c r="B10980" s="1" t="s">
        <v>242</v>
      </c>
      <c r="C10980" s="1" t="s">
        <v>307</v>
      </c>
      <c r="D10980" s="1" t="s">
        <v>306</v>
      </c>
      <c r="E10980" s="45" t="str">
        <f>VLOOKUP(C10980,PROCV!E$50:G$126,3,0)</f>
        <v>NA</v>
      </c>
      <c r="F10980" s="1" t="s">
        <v>416</v>
      </c>
      <c r="G10980" s="1" t="s">
        <v>236</v>
      </c>
      <c r="H10980" s="1">
        <v>2018</v>
      </c>
      <c r="I10980" s="60" t="e">
        <f>VLOOKUP(H10980,PROCV!E$33:F$44,2,0)</f>
        <v>#N/A</v>
      </c>
      <c r="J10980" s="71">
        <v>100000</v>
      </c>
      <c r="K10980" s="44" t="e">
        <f t="shared" si="171"/>
        <v>#N/A</v>
      </c>
    </row>
    <row r="10981" spans="1:11" ht="15" x14ac:dyDescent="0.25">
      <c r="A10981" s="43" t="s">
        <v>194</v>
      </c>
      <c r="B10981" s="1" t="s">
        <v>242</v>
      </c>
      <c r="C10981" s="1" t="s">
        <v>273</v>
      </c>
      <c r="D10981" s="1" t="s">
        <v>272</v>
      </c>
      <c r="E10981" s="45" t="str">
        <f>VLOOKUP(C10981,PROCV!E$50:G$126,3,0)</f>
        <v>Editorial</v>
      </c>
      <c r="F10981" s="1" t="s">
        <v>416</v>
      </c>
      <c r="G10981" s="1" t="s">
        <v>236</v>
      </c>
      <c r="H10981" s="1">
        <v>2018</v>
      </c>
      <c r="I10981" s="60" t="e">
        <f>VLOOKUP(H10981,PROCV!E$33:F$44,2,0)</f>
        <v>#N/A</v>
      </c>
      <c r="J10981" s="71">
        <v>165442</v>
      </c>
      <c r="K10981" s="44" t="e">
        <f t="shared" si="171"/>
        <v>#N/A</v>
      </c>
    </row>
    <row r="10982" spans="1:11" ht="15" x14ac:dyDescent="0.25">
      <c r="A10982" s="43" t="s">
        <v>194</v>
      </c>
      <c r="B10982" s="1" t="s">
        <v>242</v>
      </c>
      <c r="C10982" s="1" t="s">
        <v>273</v>
      </c>
      <c r="D10982" s="1" t="s">
        <v>272</v>
      </c>
      <c r="E10982" s="45" t="str">
        <f>VLOOKUP(C10982,PROCV!E$50:G$126,3,0)</f>
        <v>Editorial</v>
      </c>
      <c r="F10982" s="1" t="s">
        <v>416</v>
      </c>
      <c r="G10982" s="1" t="s">
        <v>236</v>
      </c>
      <c r="H10982" s="1">
        <v>2018</v>
      </c>
      <c r="I10982" s="60" t="e">
        <f>VLOOKUP(H10982,PROCV!E$33:F$44,2,0)</f>
        <v>#N/A</v>
      </c>
      <c r="J10982" s="71">
        <v>17760</v>
      </c>
      <c r="K10982" s="44" t="e">
        <f t="shared" si="171"/>
        <v>#N/A</v>
      </c>
    </row>
    <row r="10983" spans="1:11" ht="15" x14ac:dyDescent="0.25">
      <c r="A10983" s="43" t="s">
        <v>194</v>
      </c>
      <c r="B10983" s="1" t="s">
        <v>242</v>
      </c>
      <c r="C10983" s="1" t="s">
        <v>273</v>
      </c>
      <c r="D10983" s="1" t="s">
        <v>272</v>
      </c>
      <c r="E10983" s="45" t="str">
        <f>VLOOKUP(C10983,PROCV!E$50:G$126,3,0)</f>
        <v>Editorial</v>
      </c>
      <c r="F10983" s="1" t="s">
        <v>416</v>
      </c>
      <c r="G10983" s="1" t="s">
        <v>236</v>
      </c>
      <c r="H10983" s="1">
        <v>2018</v>
      </c>
      <c r="I10983" s="60" t="e">
        <f>VLOOKUP(H10983,PROCV!E$33:F$44,2,0)</f>
        <v>#N/A</v>
      </c>
      <c r="J10983" s="71">
        <v>38011</v>
      </c>
      <c r="K10983" s="44" t="e">
        <f t="shared" si="171"/>
        <v>#N/A</v>
      </c>
    </row>
    <row r="10984" spans="1:11" ht="15" x14ac:dyDescent="0.25">
      <c r="A10984" s="43" t="s">
        <v>194</v>
      </c>
      <c r="B10984" s="1" t="s">
        <v>242</v>
      </c>
      <c r="C10984" s="1" t="s">
        <v>273</v>
      </c>
      <c r="D10984" s="1" t="s">
        <v>272</v>
      </c>
      <c r="E10984" s="45" t="str">
        <f>VLOOKUP(C10984,PROCV!E$50:G$126,3,0)</f>
        <v>Editorial</v>
      </c>
      <c r="F10984" s="1" t="s">
        <v>416</v>
      </c>
      <c r="G10984" s="1" t="s">
        <v>236</v>
      </c>
      <c r="H10984" s="1">
        <v>2018</v>
      </c>
      <c r="I10984" s="60" t="e">
        <f>VLOOKUP(H10984,PROCV!E$33:F$44,2,0)</f>
        <v>#N/A</v>
      </c>
      <c r="J10984" s="71">
        <v>65752</v>
      </c>
      <c r="K10984" s="44" t="e">
        <f t="shared" si="171"/>
        <v>#N/A</v>
      </c>
    </row>
    <row r="10985" spans="1:11" ht="15" x14ac:dyDescent="0.25">
      <c r="A10985" s="43" t="s">
        <v>194</v>
      </c>
      <c r="B10985" s="1" t="s">
        <v>242</v>
      </c>
      <c r="C10985" s="1" t="s">
        <v>273</v>
      </c>
      <c r="D10985" s="1" t="s">
        <v>272</v>
      </c>
      <c r="E10985" s="45" t="str">
        <f>VLOOKUP(C10985,PROCV!E$50:G$126,3,0)</f>
        <v>Editorial</v>
      </c>
      <c r="F10985" s="1" t="s">
        <v>416</v>
      </c>
      <c r="G10985" s="1" t="s">
        <v>236</v>
      </c>
      <c r="H10985" s="1">
        <v>2018</v>
      </c>
      <c r="I10985" s="60" t="e">
        <f>VLOOKUP(H10985,PROCV!E$33:F$44,2,0)</f>
        <v>#N/A</v>
      </c>
      <c r="J10985" s="71">
        <v>10097</v>
      </c>
      <c r="K10985" s="44" t="e">
        <f t="shared" si="171"/>
        <v>#N/A</v>
      </c>
    </row>
    <row r="10986" spans="1:11" ht="15" x14ac:dyDescent="0.25">
      <c r="A10986" s="43" t="s">
        <v>194</v>
      </c>
      <c r="B10986" s="1" t="s">
        <v>242</v>
      </c>
      <c r="C10986" s="1" t="s">
        <v>273</v>
      </c>
      <c r="D10986" s="1" t="s">
        <v>272</v>
      </c>
      <c r="E10986" s="45" t="str">
        <f>VLOOKUP(C10986,PROCV!E$50:G$126,3,0)</f>
        <v>Editorial</v>
      </c>
      <c r="F10986" s="1" t="s">
        <v>416</v>
      </c>
      <c r="G10986" s="1" t="s">
        <v>236</v>
      </c>
      <c r="H10986" s="1">
        <v>2018</v>
      </c>
      <c r="I10986" s="60" t="e">
        <f>VLOOKUP(H10986,PROCV!E$33:F$44,2,0)</f>
        <v>#N/A</v>
      </c>
      <c r="J10986" s="71">
        <v>700000</v>
      </c>
      <c r="K10986" s="44" t="e">
        <f t="shared" si="171"/>
        <v>#N/A</v>
      </c>
    </row>
    <row r="10987" spans="1:11" ht="15" x14ac:dyDescent="0.25">
      <c r="A10987" s="43" t="s">
        <v>194</v>
      </c>
      <c r="B10987" s="1" t="s">
        <v>242</v>
      </c>
      <c r="C10987" s="1" t="s">
        <v>273</v>
      </c>
      <c r="D10987" s="1" t="s">
        <v>272</v>
      </c>
      <c r="E10987" s="45" t="str">
        <f>VLOOKUP(C10987,PROCV!E$50:G$126,3,0)</f>
        <v>Editorial</v>
      </c>
      <c r="F10987" s="1" t="s">
        <v>416</v>
      </c>
      <c r="G10987" s="1" t="s">
        <v>236</v>
      </c>
      <c r="H10987" s="1">
        <v>2018</v>
      </c>
      <c r="I10987" s="60" t="e">
        <f>VLOOKUP(H10987,PROCV!E$33:F$44,2,0)</f>
        <v>#N/A</v>
      </c>
      <c r="J10987" s="71">
        <v>210200</v>
      </c>
      <c r="K10987" s="44" t="e">
        <f t="shared" si="171"/>
        <v>#N/A</v>
      </c>
    </row>
    <row r="10988" spans="1:11" ht="15" x14ac:dyDescent="0.25">
      <c r="A10988" s="43" t="s">
        <v>194</v>
      </c>
      <c r="B10988" s="1" t="s">
        <v>242</v>
      </c>
      <c r="C10988" s="1" t="s">
        <v>271</v>
      </c>
      <c r="D10988" s="1" t="s">
        <v>270</v>
      </c>
      <c r="E10988" s="45" t="str">
        <f>VLOOKUP(C10988,PROCV!E$50:G$126,3,0)</f>
        <v>Editorial</v>
      </c>
      <c r="F10988" s="1" t="s">
        <v>416</v>
      </c>
      <c r="G10988" s="1" t="s">
        <v>236</v>
      </c>
      <c r="H10988" s="1">
        <v>2018</v>
      </c>
      <c r="I10988" s="60" t="e">
        <f>VLOOKUP(H10988,PROCV!E$33:F$44,2,0)</f>
        <v>#N/A</v>
      </c>
      <c r="J10988" s="71">
        <v>84000</v>
      </c>
      <c r="K10988" s="44" t="e">
        <f t="shared" si="171"/>
        <v>#N/A</v>
      </c>
    </row>
    <row r="10989" spans="1:11" ht="15" x14ac:dyDescent="0.25">
      <c r="A10989" s="43" t="s">
        <v>194</v>
      </c>
      <c r="B10989" s="1" t="s">
        <v>242</v>
      </c>
      <c r="C10989" s="1" t="s">
        <v>271</v>
      </c>
      <c r="D10989" s="1" t="s">
        <v>270</v>
      </c>
      <c r="E10989" s="45" t="str">
        <f>VLOOKUP(C10989,PROCV!E$50:G$126,3,0)</f>
        <v>Editorial</v>
      </c>
      <c r="F10989" s="1" t="s">
        <v>416</v>
      </c>
      <c r="G10989" s="1" t="s">
        <v>236</v>
      </c>
      <c r="H10989" s="1">
        <v>2018</v>
      </c>
      <c r="I10989" s="60" t="e">
        <f>VLOOKUP(H10989,PROCV!E$33:F$44,2,0)</f>
        <v>#N/A</v>
      </c>
      <c r="J10989" s="71">
        <v>21849</v>
      </c>
      <c r="K10989" s="44" t="e">
        <f t="shared" si="171"/>
        <v>#N/A</v>
      </c>
    </row>
    <row r="10990" spans="1:11" ht="15" x14ac:dyDescent="0.25">
      <c r="A10990" s="43" t="s">
        <v>194</v>
      </c>
      <c r="B10990" s="1" t="s">
        <v>242</v>
      </c>
      <c r="C10990" s="1" t="s">
        <v>269</v>
      </c>
      <c r="D10990" s="1" t="s">
        <v>268</v>
      </c>
      <c r="E10990" s="45" t="str">
        <f>VLOOKUP(C10990,PROCV!E$50:G$126,3,0)</f>
        <v>NA</v>
      </c>
      <c r="F10990" s="1" t="s">
        <v>416</v>
      </c>
      <c r="G10990" s="1" t="s">
        <v>236</v>
      </c>
      <c r="H10990" s="1">
        <v>2018</v>
      </c>
      <c r="I10990" s="60" t="e">
        <f>VLOOKUP(H10990,PROCV!E$33:F$44,2,0)</f>
        <v>#N/A</v>
      </c>
      <c r="J10990" s="71">
        <v>12993</v>
      </c>
      <c r="K10990" s="44" t="e">
        <f t="shared" si="171"/>
        <v>#N/A</v>
      </c>
    </row>
    <row r="10991" spans="1:11" ht="15" x14ac:dyDescent="0.25">
      <c r="A10991" s="43" t="s">
        <v>194</v>
      </c>
      <c r="B10991" s="1" t="s">
        <v>242</v>
      </c>
      <c r="C10991" s="1" t="s">
        <v>269</v>
      </c>
      <c r="D10991" s="1" t="s">
        <v>268</v>
      </c>
      <c r="E10991" s="45" t="str">
        <f>VLOOKUP(C10991,PROCV!E$50:G$126,3,0)</f>
        <v>NA</v>
      </c>
      <c r="F10991" s="1" t="s">
        <v>416</v>
      </c>
      <c r="G10991" s="1" t="s">
        <v>236</v>
      </c>
      <c r="H10991" s="1">
        <v>2018</v>
      </c>
      <c r="I10991" s="60" t="e">
        <f>VLOOKUP(H10991,PROCV!E$33:F$44,2,0)</f>
        <v>#N/A</v>
      </c>
      <c r="J10991" s="71">
        <v>3228</v>
      </c>
      <c r="K10991" s="44" t="e">
        <f t="shared" si="171"/>
        <v>#N/A</v>
      </c>
    </row>
    <row r="10992" spans="1:11" ht="15" x14ac:dyDescent="0.25">
      <c r="A10992" s="43" t="s">
        <v>194</v>
      </c>
      <c r="B10992" s="1" t="s">
        <v>242</v>
      </c>
      <c r="C10992" s="1" t="s">
        <v>269</v>
      </c>
      <c r="D10992" s="1" t="s">
        <v>268</v>
      </c>
      <c r="E10992" s="45" t="str">
        <f>VLOOKUP(C10992,PROCV!E$50:G$126,3,0)</f>
        <v>NA</v>
      </c>
      <c r="F10992" s="1" t="s">
        <v>416</v>
      </c>
      <c r="G10992" s="1" t="s">
        <v>236</v>
      </c>
      <c r="H10992" s="1">
        <v>2018</v>
      </c>
      <c r="I10992" s="60" t="e">
        <f>VLOOKUP(H10992,PROCV!E$33:F$44,2,0)</f>
        <v>#N/A</v>
      </c>
      <c r="J10992" s="71">
        <v>13026</v>
      </c>
      <c r="K10992" s="44" t="e">
        <f t="shared" si="171"/>
        <v>#N/A</v>
      </c>
    </row>
    <row r="10993" spans="1:11" ht="15" x14ac:dyDescent="0.25">
      <c r="A10993" s="43" t="s">
        <v>194</v>
      </c>
      <c r="B10993" s="1" t="s">
        <v>242</v>
      </c>
      <c r="C10993" s="1" t="s">
        <v>269</v>
      </c>
      <c r="D10993" s="1" t="s">
        <v>268</v>
      </c>
      <c r="E10993" s="45" t="str">
        <f>VLOOKUP(C10993,PROCV!E$50:G$126,3,0)</f>
        <v>NA</v>
      </c>
      <c r="F10993" s="1" t="s">
        <v>416</v>
      </c>
      <c r="G10993" s="1" t="s">
        <v>236</v>
      </c>
      <c r="H10993" s="1">
        <v>2018</v>
      </c>
      <c r="I10993" s="60" t="e">
        <f>VLOOKUP(H10993,PROCV!E$33:F$44,2,0)</f>
        <v>#N/A</v>
      </c>
      <c r="J10993" s="71">
        <v>3935542</v>
      </c>
      <c r="K10993" s="44" t="e">
        <f t="shared" si="171"/>
        <v>#N/A</v>
      </c>
    </row>
    <row r="10994" spans="1:11" ht="15" x14ac:dyDescent="0.25">
      <c r="A10994" s="43" t="s">
        <v>194</v>
      </c>
      <c r="B10994" s="1" t="s">
        <v>242</v>
      </c>
      <c r="C10994" s="1" t="s">
        <v>269</v>
      </c>
      <c r="D10994" s="1" t="s">
        <v>268</v>
      </c>
      <c r="E10994" s="45" t="str">
        <f>VLOOKUP(C10994,PROCV!E$50:G$126,3,0)</f>
        <v>NA</v>
      </c>
      <c r="F10994" s="1" t="s">
        <v>416</v>
      </c>
      <c r="G10994" s="1" t="s">
        <v>236</v>
      </c>
      <c r="H10994" s="1">
        <v>2018</v>
      </c>
      <c r="I10994" s="60" t="e">
        <f>VLOOKUP(H10994,PROCV!E$33:F$44,2,0)</f>
        <v>#N/A</v>
      </c>
      <c r="J10994" s="71">
        <v>52885</v>
      </c>
      <c r="K10994" s="44" t="e">
        <f t="shared" si="171"/>
        <v>#N/A</v>
      </c>
    </row>
    <row r="10995" spans="1:11" ht="15" x14ac:dyDescent="0.25">
      <c r="A10995" s="43" t="s">
        <v>194</v>
      </c>
      <c r="B10995" s="1" t="s">
        <v>242</v>
      </c>
      <c r="C10995" s="1" t="s">
        <v>297</v>
      </c>
      <c r="D10995" s="1" t="s">
        <v>296</v>
      </c>
      <c r="E10995" s="45" t="str">
        <f>VLOOKUP(C10995,PROCV!E$50:G$126,3,0)</f>
        <v>Audiovisual</v>
      </c>
      <c r="F10995" s="1" t="s">
        <v>416</v>
      </c>
      <c r="G10995" s="1" t="s">
        <v>236</v>
      </c>
      <c r="H10995" s="1">
        <v>2018</v>
      </c>
      <c r="I10995" s="60" t="e">
        <f>VLOOKUP(H10995,PROCV!E$33:F$44,2,0)</f>
        <v>#N/A</v>
      </c>
      <c r="J10995" s="71">
        <v>10108</v>
      </c>
      <c r="K10995" s="44" t="e">
        <f t="shared" si="171"/>
        <v>#N/A</v>
      </c>
    </row>
    <row r="10996" spans="1:11" ht="15" x14ac:dyDescent="0.25">
      <c r="A10996" s="43" t="s">
        <v>194</v>
      </c>
      <c r="B10996" s="1" t="s">
        <v>242</v>
      </c>
      <c r="C10996" s="1" t="s">
        <v>297</v>
      </c>
      <c r="D10996" s="1" t="s">
        <v>296</v>
      </c>
      <c r="E10996" s="45" t="str">
        <f>VLOOKUP(C10996,PROCV!E$50:G$126,3,0)</f>
        <v>Audiovisual</v>
      </c>
      <c r="F10996" s="1" t="s">
        <v>416</v>
      </c>
      <c r="G10996" s="1" t="s">
        <v>236</v>
      </c>
      <c r="H10996" s="1">
        <v>2018</v>
      </c>
      <c r="I10996" s="60" t="e">
        <f>VLOOKUP(H10996,PROCV!E$33:F$44,2,0)</f>
        <v>#N/A</v>
      </c>
      <c r="J10996" s="71">
        <v>20000</v>
      </c>
      <c r="K10996" s="44" t="e">
        <f t="shared" si="171"/>
        <v>#N/A</v>
      </c>
    </row>
    <row r="10997" spans="1:11" ht="15" x14ac:dyDescent="0.25">
      <c r="A10997" s="43" t="s">
        <v>194</v>
      </c>
      <c r="B10997" s="1" t="s">
        <v>242</v>
      </c>
      <c r="C10997" s="1" t="s">
        <v>264</v>
      </c>
      <c r="D10997" s="1" t="s">
        <v>263</v>
      </c>
      <c r="E10997" s="45" t="str">
        <f>VLOOKUP(C10997,PROCV!E$50:G$126,3,0)</f>
        <v>Audiovisual</v>
      </c>
      <c r="F10997" s="1" t="s">
        <v>416</v>
      </c>
      <c r="G10997" s="1" t="s">
        <v>265</v>
      </c>
      <c r="H10997" s="1">
        <v>2018</v>
      </c>
      <c r="I10997" s="60" t="e">
        <f>VLOOKUP(H10997,PROCV!E$33:F$44,2,0)</f>
        <v>#N/A</v>
      </c>
      <c r="J10997" s="71">
        <v>2768000</v>
      </c>
      <c r="K10997" s="44" t="e">
        <f t="shared" si="171"/>
        <v>#N/A</v>
      </c>
    </row>
    <row r="10998" spans="1:11" ht="15" x14ac:dyDescent="0.25">
      <c r="A10998" s="43" t="s">
        <v>194</v>
      </c>
      <c r="B10998" s="1" t="s">
        <v>242</v>
      </c>
      <c r="C10998" s="1" t="s">
        <v>264</v>
      </c>
      <c r="D10998" s="1" t="s">
        <v>263</v>
      </c>
      <c r="E10998" s="45" t="str">
        <f>VLOOKUP(C10998,PROCV!E$50:G$126,3,0)</f>
        <v>Audiovisual</v>
      </c>
      <c r="F10998" s="1" t="s">
        <v>416</v>
      </c>
      <c r="G10998" s="1" t="s">
        <v>265</v>
      </c>
      <c r="H10998" s="1">
        <v>2018</v>
      </c>
      <c r="I10998" s="60" t="e">
        <f>VLOOKUP(H10998,PROCV!E$33:F$44,2,0)</f>
        <v>#N/A</v>
      </c>
      <c r="J10998" s="71">
        <v>232000</v>
      </c>
      <c r="K10998" s="44" t="e">
        <f t="shared" si="171"/>
        <v>#N/A</v>
      </c>
    </row>
    <row r="10999" spans="1:11" ht="15" x14ac:dyDescent="0.25">
      <c r="A10999" s="43" t="s">
        <v>194</v>
      </c>
      <c r="B10999" s="1" t="s">
        <v>242</v>
      </c>
      <c r="C10999" s="1" t="s">
        <v>264</v>
      </c>
      <c r="D10999" s="1" t="s">
        <v>263</v>
      </c>
      <c r="E10999" s="45" t="str">
        <f>VLOOKUP(C10999,PROCV!E$50:G$126,3,0)</f>
        <v>Audiovisual</v>
      </c>
      <c r="F10999" s="1" t="s">
        <v>416</v>
      </c>
      <c r="G10999" s="1" t="s">
        <v>265</v>
      </c>
      <c r="H10999" s="1">
        <v>2018</v>
      </c>
      <c r="I10999" s="60" t="e">
        <f>VLOOKUP(H10999,PROCV!E$33:F$44,2,0)</f>
        <v>#N/A</v>
      </c>
      <c r="J10999" s="71">
        <v>354982</v>
      </c>
      <c r="K10999" s="44" t="e">
        <f t="shared" si="171"/>
        <v>#N/A</v>
      </c>
    </row>
    <row r="11000" spans="1:11" ht="15" x14ac:dyDescent="0.25">
      <c r="A11000" s="43" t="s">
        <v>194</v>
      </c>
      <c r="B11000" s="1" t="s">
        <v>242</v>
      </c>
      <c r="C11000" s="1" t="s">
        <v>264</v>
      </c>
      <c r="D11000" s="1" t="s">
        <v>263</v>
      </c>
      <c r="E11000" s="45" t="str">
        <f>VLOOKUP(C11000,PROCV!E$50:G$126,3,0)</f>
        <v>Audiovisual</v>
      </c>
      <c r="F11000" s="1" t="s">
        <v>416</v>
      </c>
      <c r="G11000" s="1" t="s">
        <v>236</v>
      </c>
      <c r="H11000" s="1">
        <v>2018</v>
      </c>
      <c r="I11000" s="60" t="e">
        <f>VLOOKUP(H11000,PROCV!E$33:F$44,2,0)</f>
        <v>#N/A</v>
      </c>
      <c r="J11000" s="71">
        <v>7658</v>
      </c>
      <c r="K11000" s="44" t="e">
        <f t="shared" si="171"/>
        <v>#N/A</v>
      </c>
    </row>
    <row r="11001" spans="1:11" ht="15" x14ac:dyDescent="0.25">
      <c r="A11001" s="43" t="s">
        <v>194</v>
      </c>
      <c r="B11001" s="1" t="s">
        <v>242</v>
      </c>
      <c r="C11001" s="1" t="s">
        <v>264</v>
      </c>
      <c r="D11001" s="1" t="s">
        <v>263</v>
      </c>
      <c r="E11001" s="45" t="str">
        <f>VLOOKUP(C11001,PROCV!E$50:G$126,3,0)</f>
        <v>Audiovisual</v>
      </c>
      <c r="F11001" s="1" t="s">
        <v>416</v>
      </c>
      <c r="G11001" s="1" t="s">
        <v>236</v>
      </c>
      <c r="H11001" s="1">
        <v>2018</v>
      </c>
      <c r="I11001" s="60" t="e">
        <f>VLOOKUP(H11001,PROCV!E$33:F$44,2,0)</f>
        <v>#N/A</v>
      </c>
      <c r="J11001" s="71">
        <v>88465</v>
      </c>
      <c r="K11001" s="44" t="e">
        <f t="shared" si="171"/>
        <v>#N/A</v>
      </c>
    </row>
    <row r="11002" spans="1:11" ht="15" x14ac:dyDescent="0.25">
      <c r="A11002" s="43" t="s">
        <v>194</v>
      </c>
      <c r="B11002" s="1" t="s">
        <v>242</v>
      </c>
      <c r="C11002" s="1" t="s">
        <v>264</v>
      </c>
      <c r="D11002" s="1" t="s">
        <v>263</v>
      </c>
      <c r="E11002" s="45" t="str">
        <f>VLOOKUP(C11002,PROCV!E$50:G$126,3,0)</f>
        <v>Audiovisual</v>
      </c>
      <c r="F11002" s="1" t="s">
        <v>416</v>
      </c>
      <c r="G11002" s="1" t="s">
        <v>236</v>
      </c>
      <c r="H11002" s="1">
        <v>2018</v>
      </c>
      <c r="I11002" s="60" t="e">
        <f>VLOOKUP(H11002,PROCV!E$33:F$44,2,0)</f>
        <v>#N/A</v>
      </c>
      <c r="J11002" s="71">
        <v>5525</v>
      </c>
      <c r="K11002" s="44" t="e">
        <f t="shared" si="171"/>
        <v>#N/A</v>
      </c>
    </row>
    <row r="11003" spans="1:11" ht="15" x14ac:dyDescent="0.25">
      <c r="A11003" s="43" t="s">
        <v>194</v>
      </c>
      <c r="B11003" s="1" t="s">
        <v>242</v>
      </c>
      <c r="C11003" s="1" t="s">
        <v>264</v>
      </c>
      <c r="D11003" s="1" t="s">
        <v>263</v>
      </c>
      <c r="E11003" s="45" t="str">
        <f>VLOOKUP(C11003,PROCV!E$50:G$126,3,0)</f>
        <v>Audiovisual</v>
      </c>
      <c r="F11003" s="1" t="s">
        <v>416</v>
      </c>
      <c r="G11003" s="1" t="s">
        <v>236</v>
      </c>
      <c r="H11003" s="1">
        <v>2018</v>
      </c>
      <c r="I11003" s="60" t="e">
        <f>VLOOKUP(H11003,PROCV!E$33:F$44,2,0)</f>
        <v>#N/A</v>
      </c>
      <c r="J11003" s="71">
        <v>171420</v>
      </c>
      <c r="K11003" s="44" t="e">
        <f t="shared" si="171"/>
        <v>#N/A</v>
      </c>
    </row>
    <row r="11004" spans="1:11" ht="15" x14ac:dyDescent="0.25">
      <c r="A11004" s="43" t="s">
        <v>194</v>
      </c>
      <c r="B11004" s="1" t="s">
        <v>242</v>
      </c>
      <c r="C11004" s="1" t="s">
        <v>262</v>
      </c>
      <c r="D11004" s="1" t="s">
        <v>261</v>
      </c>
      <c r="E11004" s="45" t="str">
        <f>VLOOKUP(C11004,PROCV!E$50:G$126,3,0)</f>
        <v>Audiovisual</v>
      </c>
      <c r="F11004" s="1" t="s">
        <v>416</v>
      </c>
      <c r="G11004" s="1" t="s">
        <v>236</v>
      </c>
      <c r="H11004" s="1">
        <v>2018</v>
      </c>
      <c r="I11004" s="60" t="e">
        <f>VLOOKUP(H11004,PROCV!E$33:F$44,2,0)</f>
        <v>#N/A</v>
      </c>
      <c r="J11004" s="71">
        <v>2088</v>
      </c>
      <c r="K11004" s="44" t="e">
        <f t="shared" si="171"/>
        <v>#N/A</v>
      </c>
    </row>
    <row r="11005" spans="1:11" ht="15" x14ac:dyDescent="0.25">
      <c r="A11005" s="43" t="s">
        <v>194</v>
      </c>
      <c r="B11005" s="1" t="s">
        <v>242</v>
      </c>
      <c r="C11005" s="1" t="s">
        <v>262</v>
      </c>
      <c r="D11005" s="1" t="s">
        <v>261</v>
      </c>
      <c r="E11005" s="45" t="str">
        <f>VLOOKUP(C11005,PROCV!E$50:G$126,3,0)</f>
        <v>Audiovisual</v>
      </c>
      <c r="F11005" s="1" t="s">
        <v>416</v>
      </c>
      <c r="G11005" s="1" t="s">
        <v>236</v>
      </c>
      <c r="H11005" s="1">
        <v>2018</v>
      </c>
      <c r="I11005" s="60" t="e">
        <f>VLOOKUP(H11005,PROCV!E$33:F$44,2,0)</f>
        <v>#N/A</v>
      </c>
      <c r="J11005" s="71">
        <v>189079</v>
      </c>
      <c r="K11005" s="44" t="e">
        <f t="shared" si="171"/>
        <v>#N/A</v>
      </c>
    </row>
    <row r="11006" spans="1:11" ht="15" x14ac:dyDescent="0.25">
      <c r="A11006" s="43" t="s">
        <v>194</v>
      </c>
      <c r="B11006" s="1" t="s">
        <v>242</v>
      </c>
      <c r="C11006" s="1" t="s">
        <v>254</v>
      </c>
      <c r="D11006" s="1" t="s">
        <v>253</v>
      </c>
      <c r="E11006" s="45" t="str">
        <f>VLOOKUP(C11006,PROCV!E$50:G$126,3,0)</f>
        <v>Música</v>
      </c>
      <c r="F11006" s="1" t="s">
        <v>416</v>
      </c>
      <c r="G11006" s="1" t="s">
        <v>236</v>
      </c>
      <c r="H11006" s="1">
        <v>2018</v>
      </c>
      <c r="I11006" s="60" t="e">
        <f>VLOOKUP(H11006,PROCV!E$33:F$44,2,0)</f>
        <v>#N/A</v>
      </c>
      <c r="J11006" s="71">
        <v>28450</v>
      </c>
      <c r="K11006" s="44" t="e">
        <f t="shared" si="171"/>
        <v>#N/A</v>
      </c>
    </row>
    <row r="11007" spans="1:11" ht="15" x14ac:dyDescent="0.25">
      <c r="A11007" s="43" t="s">
        <v>194</v>
      </c>
      <c r="B11007" s="1" t="s">
        <v>242</v>
      </c>
      <c r="C11007" s="1" t="s">
        <v>252</v>
      </c>
      <c r="D11007" s="1" t="s">
        <v>251</v>
      </c>
      <c r="E11007" s="45" t="str">
        <f>VLOOKUP(C11007,PROCV!E$50:G$126,3,0)</f>
        <v>Audiovisual</v>
      </c>
      <c r="F11007" s="1" t="s">
        <v>416</v>
      </c>
      <c r="G11007" s="1" t="s">
        <v>236</v>
      </c>
      <c r="H11007" s="1">
        <v>2018</v>
      </c>
      <c r="I11007" s="60" t="e">
        <f>VLOOKUP(H11007,PROCV!E$33:F$44,2,0)</f>
        <v>#N/A</v>
      </c>
      <c r="J11007" s="71">
        <v>79739</v>
      </c>
      <c r="K11007" s="44" t="e">
        <f t="shared" si="171"/>
        <v>#N/A</v>
      </c>
    </row>
    <row r="11008" spans="1:11" ht="15" x14ac:dyDescent="0.25">
      <c r="A11008" s="43" t="s">
        <v>194</v>
      </c>
      <c r="B11008" s="1" t="s">
        <v>242</v>
      </c>
      <c r="C11008" s="1" t="s">
        <v>252</v>
      </c>
      <c r="D11008" s="1" t="s">
        <v>251</v>
      </c>
      <c r="E11008" s="45" t="str">
        <f>VLOOKUP(C11008,PROCV!E$50:G$126,3,0)</f>
        <v>Audiovisual</v>
      </c>
      <c r="F11008" s="1" t="s">
        <v>416</v>
      </c>
      <c r="G11008" s="1" t="s">
        <v>236</v>
      </c>
      <c r="H11008" s="1">
        <v>2018</v>
      </c>
      <c r="I11008" s="60" t="e">
        <f>VLOOKUP(H11008,PROCV!E$33:F$44,2,0)</f>
        <v>#N/A</v>
      </c>
      <c r="J11008" s="71">
        <v>58603</v>
      </c>
      <c r="K11008" s="44" t="e">
        <f t="shared" si="171"/>
        <v>#N/A</v>
      </c>
    </row>
    <row r="11009" spans="1:11" ht="15" x14ac:dyDescent="0.25">
      <c r="A11009" s="43" t="s">
        <v>194</v>
      </c>
      <c r="B11009" s="1" t="s">
        <v>242</v>
      </c>
      <c r="C11009" s="1" t="s">
        <v>252</v>
      </c>
      <c r="D11009" s="1" t="s">
        <v>251</v>
      </c>
      <c r="E11009" s="45" t="str">
        <f>VLOOKUP(C11009,PROCV!E$50:G$126,3,0)</f>
        <v>Audiovisual</v>
      </c>
      <c r="F11009" s="1" t="s">
        <v>416</v>
      </c>
      <c r="G11009" s="1" t="s">
        <v>236</v>
      </c>
      <c r="H11009" s="1">
        <v>2018</v>
      </c>
      <c r="I11009" s="60" t="e">
        <f>VLOOKUP(H11009,PROCV!E$33:F$44,2,0)</f>
        <v>#N/A</v>
      </c>
      <c r="J11009" s="71">
        <v>325384</v>
      </c>
      <c r="K11009" s="44" t="e">
        <f t="shared" si="171"/>
        <v>#N/A</v>
      </c>
    </row>
    <row r="11010" spans="1:11" ht="15" x14ac:dyDescent="0.25">
      <c r="A11010" s="43" t="s">
        <v>194</v>
      </c>
      <c r="B11010" s="1" t="s">
        <v>242</v>
      </c>
      <c r="C11010" s="1" t="s">
        <v>252</v>
      </c>
      <c r="D11010" s="1" t="s">
        <v>251</v>
      </c>
      <c r="E11010" s="45" t="str">
        <f>VLOOKUP(C11010,PROCV!E$50:G$126,3,0)</f>
        <v>Audiovisual</v>
      </c>
      <c r="F11010" s="1" t="s">
        <v>416</v>
      </c>
      <c r="G11010" s="1" t="s">
        <v>236</v>
      </c>
      <c r="H11010" s="1">
        <v>2018</v>
      </c>
      <c r="I11010" s="60" t="e">
        <f>VLOOKUP(H11010,PROCV!E$33:F$44,2,0)</f>
        <v>#N/A</v>
      </c>
      <c r="J11010" s="71">
        <v>58336</v>
      </c>
      <c r="K11010" s="44" t="e">
        <f t="shared" si="171"/>
        <v>#N/A</v>
      </c>
    </row>
    <row r="11011" spans="1:11" ht="15" x14ac:dyDescent="0.25">
      <c r="A11011" s="43" t="s">
        <v>194</v>
      </c>
      <c r="B11011" s="1" t="s">
        <v>242</v>
      </c>
      <c r="C11011" s="1" t="s">
        <v>250</v>
      </c>
      <c r="D11011" s="1" t="s">
        <v>249</v>
      </c>
      <c r="E11011" s="45" t="str">
        <f>VLOOKUP(C11011,PROCV!E$50:G$126,3,0)</f>
        <v>Audiovisual</v>
      </c>
      <c r="F11011" s="1" t="s">
        <v>416</v>
      </c>
      <c r="G11011" s="1" t="s">
        <v>236</v>
      </c>
      <c r="H11011" s="1">
        <v>2018</v>
      </c>
      <c r="I11011" s="60" t="e">
        <f>VLOOKUP(H11011,PROCV!E$33:F$44,2,0)</f>
        <v>#N/A</v>
      </c>
      <c r="J11011" s="71">
        <v>32179</v>
      </c>
      <c r="K11011" s="44" t="e">
        <f t="shared" ref="K11011:K11031" si="172">J11011*I11011</f>
        <v>#N/A</v>
      </c>
    </row>
    <row r="11012" spans="1:11" ht="15" x14ac:dyDescent="0.25">
      <c r="A11012" s="43" t="s">
        <v>194</v>
      </c>
      <c r="B11012" s="1" t="s">
        <v>242</v>
      </c>
      <c r="C11012" s="1" t="s">
        <v>250</v>
      </c>
      <c r="D11012" s="1" t="s">
        <v>249</v>
      </c>
      <c r="E11012" s="45" t="str">
        <f>VLOOKUP(C11012,PROCV!E$50:G$126,3,0)</f>
        <v>Audiovisual</v>
      </c>
      <c r="F11012" s="1" t="s">
        <v>416</v>
      </c>
      <c r="G11012" s="1" t="s">
        <v>236</v>
      </c>
      <c r="H11012" s="1">
        <v>2018</v>
      </c>
      <c r="I11012" s="60" t="e">
        <f>VLOOKUP(H11012,PROCV!E$33:F$44,2,0)</f>
        <v>#N/A</v>
      </c>
      <c r="J11012" s="71">
        <v>6464</v>
      </c>
      <c r="K11012" s="44" t="e">
        <f t="shared" si="172"/>
        <v>#N/A</v>
      </c>
    </row>
    <row r="11013" spans="1:11" ht="15" x14ac:dyDescent="0.25">
      <c r="A11013" s="43" t="s">
        <v>194</v>
      </c>
      <c r="B11013" s="1" t="s">
        <v>242</v>
      </c>
      <c r="C11013" s="1" t="s">
        <v>250</v>
      </c>
      <c r="D11013" s="1" t="s">
        <v>249</v>
      </c>
      <c r="E11013" s="45" t="str">
        <f>VLOOKUP(C11013,PROCV!E$50:G$126,3,0)</f>
        <v>Audiovisual</v>
      </c>
      <c r="F11013" s="1" t="s">
        <v>416</v>
      </c>
      <c r="G11013" s="1" t="s">
        <v>236</v>
      </c>
      <c r="H11013" s="1">
        <v>2018</v>
      </c>
      <c r="I11013" s="60" t="e">
        <f>VLOOKUP(H11013,PROCV!E$33:F$44,2,0)</f>
        <v>#N/A</v>
      </c>
      <c r="J11013" s="71">
        <v>164345</v>
      </c>
      <c r="K11013" s="44" t="e">
        <f t="shared" si="172"/>
        <v>#N/A</v>
      </c>
    </row>
    <row r="11014" spans="1:11" ht="15" x14ac:dyDescent="0.25">
      <c r="A11014" s="43" t="s">
        <v>194</v>
      </c>
      <c r="B11014" s="1" t="s">
        <v>242</v>
      </c>
      <c r="C11014" s="1" t="s">
        <v>250</v>
      </c>
      <c r="D11014" s="1" t="s">
        <v>249</v>
      </c>
      <c r="E11014" s="45" t="str">
        <f>VLOOKUP(C11014,PROCV!E$50:G$126,3,0)</f>
        <v>Audiovisual</v>
      </c>
      <c r="F11014" s="1" t="s">
        <v>416</v>
      </c>
      <c r="G11014" s="1" t="s">
        <v>236</v>
      </c>
      <c r="H11014" s="1">
        <v>2018</v>
      </c>
      <c r="I11014" s="60" t="e">
        <f>VLOOKUP(H11014,PROCV!E$33:F$44,2,0)</f>
        <v>#N/A</v>
      </c>
      <c r="J11014" s="71">
        <v>53185</v>
      </c>
      <c r="K11014" s="44" t="e">
        <f t="shared" si="172"/>
        <v>#N/A</v>
      </c>
    </row>
    <row r="11015" spans="1:11" ht="15" x14ac:dyDescent="0.25">
      <c r="A11015" s="43" t="s">
        <v>194</v>
      </c>
      <c r="B11015" s="1" t="s">
        <v>242</v>
      </c>
      <c r="C11015" s="1" t="s">
        <v>250</v>
      </c>
      <c r="D11015" s="1" t="s">
        <v>249</v>
      </c>
      <c r="E11015" s="45" t="str">
        <f>VLOOKUP(C11015,PROCV!E$50:G$126,3,0)</f>
        <v>Audiovisual</v>
      </c>
      <c r="F11015" s="1" t="s">
        <v>416</v>
      </c>
      <c r="G11015" s="1" t="s">
        <v>236</v>
      </c>
      <c r="H11015" s="1">
        <v>2018</v>
      </c>
      <c r="I11015" s="60" t="e">
        <f>VLOOKUP(H11015,PROCV!E$33:F$44,2,0)</f>
        <v>#N/A</v>
      </c>
      <c r="J11015" s="71">
        <v>66715</v>
      </c>
      <c r="K11015" s="44" t="e">
        <f t="shared" si="172"/>
        <v>#N/A</v>
      </c>
    </row>
    <row r="11016" spans="1:11" ht="15" x14ac:dyDescent="0.25">
      <c r="A11016" s="43" t="s">
        <v>194</v>
      </c>
      <c r="B11016" s="1" t="s">
        <v>242</v>
      </c>
      <c r="C11016" s="1" t="s">
        <v>407</v>
      </c>
      <c r="D11016" s="1" t="s">
        <v>411</v>
      </c>
      <c r="E11016" s="45" t="str">
        <f>VLOOKUP(C11016,PROCV!E$50:G$126,3,0)</f>
        <v>NA</v>
      </c>
      <c r="F11016" s="1" t="s">
        <v>416</v>
      </c>
      <c r="G11016" s="1" t="s">
        <v>265</v>
      </c>
      <c r="H11016" s="1">
        <v>2018</v>
      </c>
      <c r="I11016" s="60" t="e">
        <f>VLOOKUP(H11016,PROCV!E$33:F$44,2,0)</f>
        <v>#N/A</v>
      </c>
      <c r="J11016" s="71">
        <v>800000</v>
      </c>
      <c r="K11016" s="44" t="e">
        <f t="shared" si="172"/>
        <v>#N/A</v>
      </c>
    </row>
    <row r="11017" spans="1:11" ht="15" x14ac:dyDescent="0.25">
      <c r="A11017" s="43" t="s">
        <v>194</v>
      </c>
      <c r="B11017" s="1" t="s">
        <v>242</v>
      </c>
      <c r="C11017" s="1" t="s">
        <v>295</v>
      </c>
      <c r="D11017" s="1" t="s">
        <v>294</v>
      </c>
      <c r="E11017" s="45" t="str">
        <f>VLOOKUP(C11017,PROCV!E$50:G$126,3,0)</f>
        <v>Educação e Criação em Artes</v>
      </c>
      <c r="F11017" s="1" t="s">
        <v>416</v>
      </c>
      <c r="G11017" s="1" t="s">
        <v>236</v>
      </c>
      <c r="H11017" s="1">
        <v>2018</v>
      </c>
      <c r="I11017" s="60" t="e">
        <f>VLOOKUP(H11017,PROCV!E$33:F$44,2,0)</f>
        <v>#N/A</v>
      </c>
      <c r="J11017" s="71">
        <v>1775</v>
      </c>
      <c r="K11017" s="44" t="e">
        <f t="shared" si="172"/>
        <v>#N/A</v>
      </c>
    </row>
    <row r="11018" spans="1:11" ht="15" x14ac:dyDescent="0.25">
      <c r="A11018" s="43" t="s">
        <v>194</v>
      </c>
      <c r="B11018" s="1" t="s">
        <v>242</v>
      </c>
      <c r="C11018" s="1" t="s">
        <v>295</v>
      </c>
      <c r="D11018" s="1" t="s">
        <v>294</v>
      </c>
      <c r="E11018" s="45" t="str">
        <f>VLOOKUP(C11018,PROCV!E$50:G$126,3,0)</f>
        <v>Educação e Criação em Artes</v>
      </c>
      <c r="F11018" s="1" t="s">
        <v>416</v>
      </c>
      <c r="G11018" s="1" t="s">
        <v>236</v>
      </c>
      <c r="H11018" s="1">
        <v>2018</v>
      </c>
      <c r="I11018" s="60" t="e">
        <f>VLOOKUP(H11018,PROCV!E$33:F$44,2,0)</f>
        <v>#N/A</v>
      </c>
      <c r="J11018" s="71">
        <v>9636</v>
      </c>
      <c r="K11018" s="44" t="e">
        <f t="shared" si="172"/>
        <v>#N/A</v>
      </c>
    </row>
    <row r="11019" spans="1:11" ht="15" x14ac:dyDescent="0.25">
      <c r="A11019" s="43" t="s">
        <v>194</v>
      </c>
      <c r="B11019" s="1" t="s">
        <v>242</v>
      </c>
      <c r="C11019" s="1" t="s">
        <v>295</v>
      </c>
      <c r="D11019" s="1" t="s">
        <v>294</v>
      </c>
      <c r="E11019" s="45" t="str">
        <f>VLOOKUP(C11019,PROCV!E$50:G$126,3,0)</f>
        <v>Educação e Criação em Artes</v>
      </c>
      <c r="F11019" s="1" t="s">
        <v>416</v>
      </c>
      <c r="G11019" s="1" t="s">
        <v>236</v>
      </c>
      <c r="H11019" s="1">
        <v>2018</v>
      </c>
      <c r="I11019" s="60" t="e">
        <f>VLOOKUP(H11019,PROCV!E$33:F$44,2,0)</f>
        <v>#N/A</v>
      </c>
      <c r="J11019" s="71">
        <v>4365</v>
      </c>
      <c r="K11019" s="44" t="e">
        <f t="shared" si="172"/>
        <v>#N/A</v>
      </c>
    </row>
    <row r="11020" spans="1:11" ht="15" x14ac:dyDescent="0.25">
      <c r="A11020" s="43" t="s">
        <v>194</v>
      </c>
      <c r="B11020" s="1" t="s">
        <v>242</v>
      </c>
      <c r="C11020" s="1" t="s">
        <v>248</v>
      </c>
      <c r="D11020" s="1" t="s">
        <v>247</v>
      </c>
      <c r="E11020" s="45" t="str">
        <f>VLOOKUP(C11020,PROCV!E$50:G$126,3,0)</f>
        <v>Educação e Criação em Artes</v>
      </c>
      <c r="F11020" s="1" t="s">
        <v>416</v>
      </c>
      <c r="G11020" s="1" t="s">
        <v>236</v>
      </c>
      <c r="H11020" s="1">
        <v>2018</v>
      </c>
      <c r="I11020" s="60" t="e">
        <f>VLOOKUP(H11020,PROCV!E$33:F$44,2,0)</f>
        <v>#N/A</v>
      </c>
      <c r="J11020" s="71">
        <v>8518</v>
      </c>
      <c r="K11020" s="44" t="e">
        <f t="shared" si="172"/>
        <v>#N/A</v>
      </c>
    </row>
    <row r="11021" spans="1:11" ht="15" x14ac:dyDescent="0.25">
      <c r="A11021" s="43" t="s">
        <v>194</v>
      </c>
      <c r="B11021" s="1" t="s">
        <v>242</v>
      </c>
      <c r="C11021" s="1" t="s">
        <v>340</v>
      </c>
      <c r="D11021" s="1" t="s">
        <v>339</v>
      </c>
      <c r="E11021" s="45" t="str">
        <f>VLOOKUP(C11021,PROCV!E$50:G$126,3,0)</f>
        <v>Artes Cênicas e Espetáculos</v>
      </c>
      <c r="F11021" s="1" t="s">
        <v>416</v>
      </c>
      <c r="G11021" s="1" t="s">
        <v>236</v>
      </c>
      <c r="H11021" s="1">
        <v>2018</v>
      </c>
      <c r="I11021" s="60" t="e">
        <f>VLOOKUP(H11021,PROCV!E$33:F$44,2,0)</f>
        <v>#N/A</v>
      </c>
      <c r="J11021" s="71">
        <v>40000</v>
      </c>
      <c r="K11021" s="44" t="e">
        <f t="shared" si="172"/>
        <v>#N/A</v>
      </c>
    </row>
    <row r="11022" spans="1:11" ht="15" x14ac:dyDescent="0.25">
      <c r="A11022" s="43" t="s">
        <v>194</v>
      </c>
      <c r="B11022" s="1" t="s">
        <v>242</v>
      </c>
      <c r="C11022" s="1" t="s">
        <v>238</v>
      </c>
      <c r="D11022" s="1" t="s">
        <v>237</v>
      </c>
      <c r="E11022" s="45" t="str">
        <f>VLOOKUP(C11022,PROCV!E$50:G$126,3,0)</f>
        <v>Artes Cênicas e Espetáculos</v>
      </c>
      <c r="F11022" s="1" t="s">
        <v>416</v>
      </c>
      <c r="G11022" s="1" t="s">
        <v>236</v>
      </c>
      <c r="H11022" s="1">
        <v>2018</v>
      </c>
      <c r="I11022" s="60" t="e">
        <f>VLOOKUP(H11022,PROCV!E$33:F$44,2,0)</f>
        <v>#N/A</v>
      </c>
      <c r="J11022" s="71">
        <v>3458</v>
      </c>
      <c r="K11022" s="44" t="e">
        <f t="shared" si="172"/>
        <v>#N/A</v>
      </c>
    </row>
    <row r="11023" spans="1:11" ht="15" x14ac:dyDescent="0.25">
      <c r="A11023" s="43" t="s">
        <v>194</v>
      </c>
      <c r="B11023" s="1" t="s">
        <v>242</v>
      </c>
      <c r="C11023" s="1" t="s">
        <v>238</v>
      </c>
      <c r="D11023" s="1" t="s">
        <v>237</v>
      </c>
      <c r="E11023" s="45" t="str">
        <f>VLOOKUP(C11023,PROCV!E$50:G$126,3,0)</f>
        <v>Artes Cênicas e Espetáculos</v>
      </c>
      <c r="F11023" s="1" t="s">
        <v>416</v>
      </c>
      <c r="G11023" s="1" t="s">
        <v>236</v>
      </c>
      <c r="H11023" s="1">
        <v>2018</v>
      </c>
      <c r="I11023" s="60" t="e">
        <f>VLOOKUP(H11023,PROCV!E$33:F$44,2,0)</f>
        <v>#N/A</v>
      </c>
      <c r="J11023" s="71">
        <v>9034</v>
      </c>
      <c r="K11023" s="44" t="e">
        <f t="shared" si="172"/>
        <v>#N/A</v>
      </c>
    </row>
    <row r="11024" spans="1:11" ht="15" x14ac:dyDescent="0.25">
      <c r="A11024" s="43" t="s">
        <v>194</v>
      </c>
      <c r="B11024" s="1" t="s">
        <v>242</v>
      </c>
      <c r="C11024" s="1" t="s">
        <v>238</v>
      </c>
      <c r="D11024" s="1" t="s">
        <v>237</v>
      </c>
      <c r="E11024" s="45" t="str">
        <f>VLOOKUP(C11024,PROCV!E$50:G$126,3,0)</f>
        <v>Artes Cênicas e Espetáculos</v>
      </c>
      <c r="F11024" s="1" t="s">
        <v>416</v>
      </c>
      <c r="G11024" s="1" t="s">
        <v>236</v>
      </c>
      <c r="H11024" s="1">
        <v>2018</v>
      </c>
      <c r="I11024" s="60" t="e">
        <f>VLOOKUP(H11024,PROCV!E$33:F$44,2,0)</f>
        <v>#N/A</v>
      </c>
      <c r="J11024" s="71">
        <v>10647</v>
      </c>
      <c r="K11024" s="44" t="e">
        <f t="shared" si="172"/>
        <v>#N/A</v>
      </c>
    </row>
    <row r="11025" spans="1:11" ht="15" x14ac:dyDescent="0.25">
      <c r="A11025" s="43" t="s">
        <v>194</v>
      </c>
      <c r="B11025" s="1" t="s">
        <v>242</v>
      </c>
      <c r="C11025" s="1" t="s">
        <v>241</v>
      </c>
      <c r="D11025" s="1" t="s">
        <v>240</v>
      </c>
      <c r="E11025" s="45" t="str">
        <f>VLOOKUP(C11025,PROCV!E$50:G$126,3,0)</f>
        <v>Artes Cênicas e Espetáculos</v>
      </c>
      <c r="F11025" s="1" t="s">
        <v>416</v>
      </c>
      <c r="G11025" s="1" t="s">
        <v>236</v>
      </c>
      <c r="H11025" s="1">
        <v>2018</v>
      </c>
      <c r="I11025" s="60" t="e">
        <f>VLOOKUP(H11025,PROCV!E$33:F$44,2,0)</f>
        <v>#N/A</v>
      </c>
      <c r="J11025" s="71">
        <v>116868</v>
      </c>
      <c r="K11025" s="44" t="e">
        <f t="shared" si="172"/>
        <v>#N/A</v>
      </c>
    </row>
    <row r="11026" spans="1:11" ht="15" x14ac:dyDescent="0.25">
      <c r="A11026" s="43" t="s">
        <v>194</v>
      </c>
      <c r="B11026" s="1" t="s">
        <v>242</v>
      </c>
      <c r="C11026" s="1" t="s">
        <v>241</v>
      </c>
      <c r="D11026" s="1" t="s">
        <v>240</v>
      </c>
      <c r="E11026" s="45" t="str">
        <f>VLOOKUP(C11026,PROCV!E$50:G$126,3,0)</f>
        <v>Artes Cênicas e Espetáculos</v>
      </c>
      <c r="F11026" s="1" t="s">
        <v>416</v>
      </c>
      <c r="G11026" s="1" t="s">
        <v>236</v>
      </c>
      <c r="H11026" s="1">
        <v>2018</v>
      </c>
      <c r="I11026" s="60" t="e">
        <f>VLOOKUP(H11026,PROCV!E$33:F$44,2,0)</f>
        <v>#N/A</v>
      </c>
      <c r="J11026" s="71">
        <v>5058</v>
      </c>
      <c r="K11026" s="44" t="e">
        <f t="shared" si="172"/>
        <v>#N/A</v>
      </c>
    </row>
    <row r="11027" spans="1:11" ht="15" x14ac:dyDescent="0.25">
      <c r="A11027" s="43" t="s">
        <v>194</v>
      </c>
      <c r="B11027" s="1" t="s">
        <v>242</v>
      </c>
      <c r="C11027" s="1" t="s">
        <v>241</v>
      </c>
      <c r="D11027" s="1" t="s">
        <v>240</v>
      </c>
      <c r="E11027" s="45" t="str">
        <f>VLOOKUP(C11027,PROCV!E$50:G$126,3,0)</f>
        <v>Artes Cênicas e Espetáculos</v>
      </c>
      <c r="F11027" s="1" t="s">
        <v>416</v>
      </c>
      <c r="G11027" s="1" t="s">
        <v>236</v>
      </c>
      <c r="H11027" s="1">
        <v>2018</v>
      </c>
      <c r="I11027" s="60" t="e">
        <f>VLOOKUP(H11027,PROCV!E$33:F$44,2,0)</f>
        <v>#N/A</v>
      </c>
      <c r="J11027" s="71">
        <v>60789</v>
      </c>
      <c r="K11027" s="44" t="e">
        <f t="shared" si="172"/>
        <v>#N/A</v>
      </c>
    </row>
    <row r="11028" spans="1:11" ht="15" x14ac:dyDescent="0.25">
      <c r="A11028" s="43" t="s">
        <v>194</v>
      </c>
      <c r="B11028" s="1" t="s">
        <v>242</v>
      </c>
      <c r="C11028" s="1" t="s">
        <v>313</v>
      </c>
      <c r="D11028" s="1" t="s">
        <v>312</v>
      </c>
      <c r="E11028" s="45" t="str">
        <f>VLOOKUP(C11028,PROCV!E$50:G$126,3,0)</f>
        <v>Patrimônio</v>
      </c>
      <c r="F11028" s="1" t="s">
        <v>415</v>
      </c>
      <c r="G11028" s="1" t="s">
        <v>265</v>
      </c>
      <c r="H11028" s="1">
        <v>2018</v>
      </c>
      <c r="I11028" s="60" t="e">
        <f>VLOOKUP(H11028,PROCV!E$33:F$44,2,0)</f>
        <v>#N/A</v>
      </c>
      <c r="J11028" s="71">
        <v>235000</v>
      </c>
      <c r="K11028" s="44" t="e">
        <f t="shared" si="172"/>
        <v>#N/A</v>
      </c>
    </row>
    <row r="11029" spans="1:11" ht="15" x14ac:dyDescent="0.25">
      <c r="A11029" s="43" t="s">
        <v>194</v>
      </c>
      <c r="B11029" s="1" t="s">
        <v>242</v>
      </c>
      <c r="C11029" s="1" t="s">
        <v>318</v>
      </c>
      <c r="D11029" s="1" t="s">
        <v>317</v>
      </c>
      <c r="E11029" s="45" t="str">
        <f>VLOOKUP(C11029,PROCV!E$50:G$126,3,0)</f>
        <v>Patrimônio</v>
      </c>
      <c r="F11029" s="1" t="s">
        <v>415</v>
      </c>
      <c r="G11029" s="1" t="s">
        <v>265</v>
      </c>
      <c r="H11029" s="1">
        <v>2018</v>
      </c>
      <c r="I11029" s="60" t="e">
        <f>VLOOKUP(H11029,PROCV!E$33:F$44,2,0)</f>
        <v>#N/A</v>
      </c>
      <c r="J11029" s="71">
        <v>1000000</v>
      </c>
      <c r="K11029" s="44" t="e">
        <f t="shared" si="172"/>
        <v>#N/A</v>
      </c>
    </row>
    <row r="11030" spans="1:11" ht="15" x14ac:dyDescent="0.25">
      <c r="A11030" s="43" t="s">
        <v>153</v>
      </c>
      <c r="B11030" s="1" t="s">
        <v>239</v>
      </c>
      <c r="C11030" s="1" t="s">
        <v>287</v>
      </c>
      <c r="D11030" s="1" t="s">
        <v>286</v>
      </c>
      <c r="E11030" s="45" t="str">
        <f>VLOOKUP(C11030,PROCV!E$50:G$126,3,0)</f>
        <v>Música</v>
      </c>
      <c r="F11030" s="1" t="s">
        <v>416</v>
      </c>
      <c r="G11030" s="1" t="s">
        <v>236</v>
      </c>
      <c r="H11030" s="1">
        <v>2018</v>
      </c>
      <c r="I11030" s="60" t="e">
        <f>VLOOKUP(H11030,PROCV!E$33:F$44,2,0)</f>
        <v>#N/A</v>
      </c>
      <c r="J11030" s="71">
        <v>102476</v>
      </c>
      <c r="K11030" s="44" t="e">
        <f t="shared" si="172"/>
        <v>#N/A</v>
      </c>
    </row>
    <row r="11031" spans="1:11" ht="15" x14ac:dyDescent="0.25">
      <c r="A11031" s="43" t="s">
        <v>153</v>
      </c>
      <c r="B11031" s="1" t="s">
        <v>239</v>
      </c>
      <c r="C11031" s="1" t="s">
        <v>287</v>
      </c>
      <c r="D11031" s="1" t="s">
        <v>286</v>
      </c>
      <c r="E11031" s="45" t="str">
        <f>VLOOKUP(C11031,PROCV!E$50:G$126,3,0)</f>
        <v>Música</v>
      </c>
      <c r="F11031" s="1" t="s">
        <v>416</v>
      </c>
      <c r="G11031" s="1" t="s">
        <v>236</v>
      </c>
      <c r="H11031" s="1">
        <v>2018</v>
      </c>
      <c r="I11031" s="60" t="e">
        <f>VLOOKUP(H11031,PROCV!E$33:F$44,2,0)</f>
        <v>#N/A</v>
      </c>
      <c r="J11031" s="71">
        <v>17626</v>
      </c>
      <c r="K11031" s="44" t="e">
        <f t="shared" si="172"/>
        <v>#N/A</v>
      </c>
    </row>
  </sheetData>
  <autoFilter ref="A1:K11031" xr:uid="{00000000-0009-0000-0000-000003000000}"/>
  <pageMargins left="0.511811024" right="0.511811024" top="0.78740157499999996" bottom="0.78740157499999996" header="0.31496062000000002" footer="0.31496062000000002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61"/>
  <sheetViews>
    <sheetView topLeftCell="A35" workbookViewId="0">
      <selection activeCell="H1" sqref="H1"/>
    </sheetView>
  </sheetViews>
  <sheetFormatPr defaultColWidth="8.85546875" defaultRowHeight="15" x14ac:dyDescent="0.25"/>
  <cols>
    <col min="1" max="1" width="3" bestFit="1" customWidth="1"/>
    <col min="2" max="2" width="73.28515625" bestFit="1" customWidth="1"/>
    <col min="3" max="3" width="25.42578125" bestFit="1" customWidth="1"/>
    <col min="4" max="4" width="26.42578125" bestFit="1" customWidth="1"/>
    <col min="6" max="6" width="26.42578125" bestFit="1" customWidth="1"/>
    <col min="7" max="7" width="74.28515625" bestFit="1" customWidth="1"/>
    <col min="8" max="8" width="26.42578125" bestFit="1" customWidth="1"/>
  </cols>
  <sheetData>
    <row r="1" spans="1:5" x14ac:dyDescent="0.25">
      <c r="A1" s="70" t="s">
        <v>397</v>
      </c>
      <c r="B1" s="70"/>
    </row>
    <row r="2" spans="1:5" x14ac:dyDescent="0.25">
      <c r="A2" s="48">
        <v>1</v>
      </c>
      <c r="B2" s="48" t="s">
        <v>224</v>
      </c>
      <c r="C2" s="48">
        <v>1</v>
      </c>
    </row>
    <row r="3" spans="1:5" x14ac:dyDescent="0.25">
      <c r="A3" s="48">
        <v>2</v>
      </c>
      <c r="B3" s="49" t="s">
        <v>228</v>
      </c>
      <c r="C3" s="48">
        <v>2</v>
      </c>
    </row>
    <row r="4" spans="1:5" x14ac:dyDescent="0.25">
      <c r="A4" s="48">
        <v>3</v>
      </c>
      <c r="B4" s="48" t="s">
        <v>15</v>
      </c>
      <c r="C4" s="48">
        <v>3</v>
      </c>
    </row>
    <row r="5" spans="1:5" x14ac:dyDescent="0.25">
      <c r="A5" s="48">
        <v>4</v>
      </c>
      <c r="B5" s="48" t="s">
        <v>229</v>
      </c>
      <c r="C5" s="48">
        <v>4</v>
      </c>
    </row>
    <row r="6" spans="1:5" x14ac:dyDescent="0.25">
      <c r="A6" s="48">
        <v>5</v>
      </c>
      <c r="B6" s="48" t="s">
        <v>226</v>
      </c>
      <c r="C6" s="48">
        <v>5</v>
      </c>
    </row>
    <row r="7" spans="1:5" x14ac:dyDescent="0.25">
      <c r="A7" s="48">
        <v>6</v>
      </c>
      <c r="B7" s="48" t="s">
        <v>227</v>
      </c>
      <c r="C7" s="48">
        <v>6</v>
      </c>
    </row>
    <row r="8" spans="1:5" x14ac:dyDescent="0.25">
      <c r="A8" s="48">
        <v>7</v>
      </c>
      <c r="B8" s="23" t="s">
        <v>131</v>
      </c>
      <c r="C8" s="48">
        <v>7</v>
      </c>
    </row>
    <row r="9" spans="1:5" x14ac:dyDescent="0.25">
      <c r="A9" s="48">
        <v>8</v>
      </c>
      <c r="B9" s="23" t="s">
        <v>130</v>
      </c>
      <c r="C9" s="48">
        <v>8</v>
      </c>
    </row>
    <row r="10" spans="1:5" x14ac:dyDescent="0.25">
      <c r="A10" s="48">
        <v>9</v>
      </c>
      <c r="B10" s="48" t="s">
        <v>129</v>
      </c>
      <c r="C10" s="48">
        <v>9</v>
      </c>
    </row>
    <row r="11" spans="1:5" x14ac:dyDescent="0.25">
      <c r="A11" s="48">
        <v>10</v>
      </c>
      <c r="B11" s="48" t="s">
        <v>230</v>
      </c>
      <c r="C11" s="48">
        <v>10</v>
      </c>
    </row>
    <row r="15" spans="1:5" x14ac:dyDescent="0.25">
      <c r="D15" t="s">
        <v>398</v>
      </c>
    </row>
    <row r="16" spans="1:5" x14ac:dyDescent="0.25">
      <c r="B16" s="51" t="s">
        <v>369</v>
      </c>
      <c r="C16" s="53"/>
      <c r="D16" s="53" t="e">
        <v>#N/A</v>
      </c>
      <c r="E16" t="e">
        <f>VLOOKUP(D16,B$2:C$11,2,0)</f>
        <v>#N/A</v>
      </c>
    </row>
    <row r="17" spans="2:5" x14ac:dyDescent="0.25">
      <c r="B17" s="50" t="s">
        <v>370</v>
      </c>
      <c r="C17" s="53"/>
      <c r="D17" s="53" t="e">
        <v>#N/A</v>
      </c>
      <c r="E17" t="e">
        <f t="shared" ref="E17:E80" si="0">VLOOKUP(D17,B$2:C$11,2,0)</f>
        <v>#N/A</v>
      </c>
    </row>
    <row r="18" spans="2:5" x14ac:dyDescent="0.25">
      <c r="B18" s="51" t="s">
        <v>240</v>
      </c>
      <c r="C18" s="49" t="s">
        <v>228</v>
      </c>
      <c r="D18" s="49" t="s">
        <v>228</v>
      </c>
      <c r="E18">
        <f t="shared" si="0"/>
        <v>2</v>
      </c>
    </row>
    <row r="19" spans="2:5" x14ac:dyDescent="0.25">
      <c r="B19" s="50" t="s">
        <v>241</v>
      </c>
      <c r="C19" s="49" t="s">
        <v>228</v>
      </c>
      <c r="D19" s="49" t="s">
        <v>228</v>
      </c>
      <c r="E19">
        <f t="shared" si="0"/>
        <v>2</v>
      </c>
    </row>
    <row r="20" spans="2:5" x14ac:dyDescent="0.25">
      <c r="B20" s="51" t="s">
        <v>355</v>
      </c>
      <c r="C20" s="49" t="s">
        <v>228</v>
      </c>
      <c r="D20" s="49" t="s">
        <v>228</v>
      </c>
      <c r="E20">
        <f t="shared" si="0"/>
        <v>2</v>
      </c>
    </row>
    <row r="21" spans="2:5" x14ac:dyDescent="0.25">
      <c r="B21" s="50" t="s">
        <v>356</v>
      </c>
      <c r="C21" s="49" t="s">
        <v>228</v>
      </c>
      <c r="D21" s="49" t="s">
        <v>228</v>
      </c>
      <c r="E21">
        <f t="shared" si="0"/>
        <v>2</v>
      </c>
    </row>
    <row r="22" spans="2:5" x14ac:dyDescent="0.25">
      <c r="B22" s="51" t="s">
        <v>383</v>
      </c>
      <c r="C22" s="52" t="s">
        <v>15</v>
      </c>
      <c r="D22" s="52" t="e">
        <v>#N/A</v>
      </c>
      <c r="E22" t="e">
        <f t="shared" si="0"/>
        <v>#N/A</v>
      </c>
    </row>
    <row r="23" spans="2:5" x14ac:dyDescent="0.25">
      <c r="B23" s="50" t="s">
        <v>384</v>
      </c>
      <c r="C23" s="52" t="s">
        <v>15</v>
      </c>
      <c r="D23" s="52" t="e">
        <v>#N/A</v>
      </c>
      <c r="E23" t="e">
        <f t="shared" si="0"/>
        <v>#N/A</v>
      </c>
    </row>
    <row r="24" spans="2:5" x14ac:dyDescent="0.25">
      <c r="B24" s="51" t="s">
        <v>263</v>
      </c>
      <c r="C24" s="48" t="s">
        <v>15</v>
      </c>
      <c r="D24" s="48" t="s">
        <v>15</v>
      </c>
      <c r="E24">
        <f t="shared" si="0"/>
        <v>3</v>
      </c>
    </row>
    <row r="25" spans="2:5" x14ac:dyDescent="0.25">
      <c r="B25" s="50" t="s">
        <v>264</v>
      </c>
      <c r="C25" s="48" t="s">
        <v>15</v>
      </c>
      <c r="D25" s="48" t="s">
        <v>15</v>
      </c>
      <c r="E25">
        <f t="shared" si="0"/>
        <v>3</v>
      </c>
    </row>
    <row r="26" spans="2:5" x14ac:dyDescent="0.25">
      <c r="B26" s="51" t="s">
        <v>259</v>
      </c>
      <c r="C26" s="48" t="s">
        <v>15</v>
      </c>
      <c r="D26" s="48" t="s">
        <v>15</v>
      </c>
      <c r="E26">
        <f t="shared" si="0"/>
        <v>3</v>
      </c>
    </row>
    <row r="27" spans="2:5" x14ac:dyDescent="0.25">
      <c r="B27" s="50" t="s">
        <v>260</v>
      </c>
      <c r="C27" s="48" t="s">
        <v>15</v>
      </c>
      <c r="D27" s="48" t="s">
        <v>15</v>
      </c>
      <c r="E27">
        <f t="shared" si="0"/>
        <v>3</v>
      </c>
    </row>
    <row r="28" spans="2:5" x14ac:dyDescent="0.25">
      <c r="B28" s="51" t="s">
        <v>266</v>
      </c>
      <c r="C28" s="48" t="s">
        <v>15</v>
      </c>
      <c r="D28" s="48" t="s">
        <v>15</v>
      </c>
      <c r="E28">
        <f t="shared" si="0"/>
        <v>3</v>
      </c>
    </row>
    <row r="29" spans="2:5" x14ac:dyDescent="0.25">
      <c r="B29" s="50" t="s">
        <v>267</v>
      </c>
      <c r="C29" s="48" t="s">
        <v>15</v>
      </c>
      <c r="D29" s="48" t="s">
        <v>15</v>
      </c>
      <c r="E29">
        <f t="shared" si="0"/>
        <v>3</v>
      </c>
    </row>
    <row r="30" spans="2:5" x14ac:dyDescent="0.25">
      <c r="B30" s="51" t="s">
        <v>351</v>
      </c>
      <c r="C30" s="48" t="s">
        <v>15</v>
      </c>
      <c r="D30" s="48" t="s">
        <v>15</v>
      </c>
      <c r="E30">
        <f t="shared" si="0"/>
        <v>3</v>
      </c>
    </row>
    <row r="31" spans="2:5" x14ac:dyDescent="0.25">
      <c r="B31" s="50" t="s">
        <v>352</v>
      </c>
      <c r="C31" s="48" t="s">
        <v>15</v>
      </c>
      <c r="D31" s="48" t="s">
        <v>15</v>
      </c>
      <c r="E31">
        <f t="shared" si="0"/>
        <v>3</v>
      </c>
    </row>
    <row r="32" spans="2:5" x14ac:dyDescent="0.25">
      <c r="B32" s="51" t="s">
        <v>329</v>
      </c>
      <c r="C32" s="23" t="s">
        <v>227</v>
      </c>
      <c r="D32" s="23" t="s">
        <v>227</v>
      </c>
      <c r="E32">
        <f t="shared" si="0"/>
        <v>6</v>
      </c>
    </row>
    <row r="33" spans="2:5" x14ac:dyDescent="0.25">
      <c r="B33" s="50" t="s">
        <v>330</v>
      </c>
      <c r="C33" s="23" t="s">
        <v>227</v>
      </c>
      <c r="D33" s="23" t="s">
        <v>227</v>
      </c>
      <c r="E33">
        <f t="shared" si="0"/>
        <v>6</v>
      </c>
    </row>
    <row r="34" spans="2:5" x14ac:dyDescent="0.25">
      <c r="B34" s="51" t="s">
        <v>379</v>
      </c>
      <c r="C34" s="53"/>
      <c r="D34" s="53" t="e">
        <v>#N/A</v>
      </c>
      <c r="E34" t="e">
        <f t="shared" si="0"/>
        <v>#N/A</v>
      </c>
    </row>
    <row r="35" spans="2:5" x14ac:dyDescent="0.25">
      <c r="B35" s="50" t="s">
        <v>380</v>
      </c>
      <c r="C35" s="53"/>
      <c r="D35" s="53" t="e">
        <v>#N/A</v>
      </c>
      <c r="E35" t="e">
        <f t="shared" si="0"/>
        <v>#N/A</v>
      </c>
    </row>
    <row r="36" spans="2:5" x14ac:dyDescent="0.25">
      <c r="B36" s="51" t="s">
        <v>300</v>
      </c>
      <c r="C36" s="48" t="s">
        <v>129</v>
      </c>
      <c r="D36" s="48" t="s">
        <v>129</v>
      </c>
      <c r="E36">
        <f t="shared" si="0"/>
        <v>9</v>
      </c>
    </row>
    <row r="37" spans="2:5" x14ac:dyDescent="0.25">
      <c r="B37" s="50" t="s">
        <v>301</v>
      </c>
      <c r="C37" s="48" t="s">
        <v>129</v>
      </c>
      <c r="D37" s="48" t="s">
        <v>129</v>
      </c>
      <c r="E37">
        <f t="shared" si="0"/>
        <v>9</v>
      </c>
    </row>
    <row r="38" spans="2:5" x14ac:dyDescent="0.25">
      <c r="B38" s="51" t="s">
        <v>363</v>
      </c>
      <c r="C38" s="48" t="s">
        <v>15</v>
      </c>
      <c r="D38" s="48" t="s">
        <v>15</v>
      </c>
      <c r="E38">
        <f t="shared" si="0"/>
        <v>3</v>
      </c>
    </row>
    <row r="39" spans="2:5" x14ac:dyDescent="0.25">
      <c r="B39" s="50" t="s">
        <v>364</v>
      </c>
      <c r="C39" s="48" t="s">
        <v>15</v>
      </c>
      <c r="D39" s="48" t="s">
        <v>15</v>
      </c>
      <c r="E39">
        <f t="shared" si="0"/>
        <v>3</v>
      </c>
    </row>
    <row r="40" spans="2:5" x14ac:dyDescent="0.25">
      <c r="B40" s="51" t="s">
        <v>381</v>
      </c>
      <c r="C40" s="53"/>
      <c r="D40" s="53" t="e">
        <v>#N/A</v>
      </c>
      <c r="E40" t="e">
        <f t="shared" si="0"/>
        <v>#N/A</v>
      </c>
    </row>
    <row r="41" spans="2:5" x14ac:dyDescent="0.25">
      <c r="B41" s="50" t="s">
        <v>382</v>
      </c>
      <c r="C41" s="53"/>
      <c r="D41" s="53" t="e">
        <v>#N/A</v>
      </c>
      <c r="E41" t="e">
        <f t="shared" si="0"/>
        <v>#N/A</v>
      </c>
    </row>
    <row r="42" spans="2:5" x14ac:dyDescent="0.25">
      <c r="B42" s="51" t="s">
        <v>357</v>
      </c>
      <c r="C42" s="53"/>
      <c r="D42" s="53" t="e">
        <v>#N/A</v>
      </c>
      <c r="E42" t="e">
        <f t="shared" si="0"/>
        <v>#N/A</v>
      </c>
    </row>
    <row r="43" spans="2:5" x14ac:dyDescent="0.25">
      <c r="B43" s="50" t="s">
        <v>358</v>
      </c>
      <c r="C43" s="53"/>
      <c r="D43" s="53" t="e">
        <v>#N/A</v>
      </c>
      <c r="E43" t="e">
        <f t="shared" si="0"/>
        <v>#N/A</v>
      </c>
    </row>
    <row r="44" spans="2:5" x14ac:dyDescent="0.25">
      <c r="B44" s="51" t="s">
        <v>325</v>
      </c>
      <c r="C44" s="53"/>
      <c r="D44" s="53" t="e">
        <v>#N/A</v>
      </c>
      <c r="E44" t="e">
        <f t="shared" si="0"/>
        <v>#N/A</v>
      </c>
    </row>
    <row r="45" spans="2:5" x14ac:dyDescent="0.25">
      <c r="B45" s="50" t="s">
        <v>326</v>
      </c>
      <c r="C45" s="53"/>
      <c r="D45" s="53" t="e">
        <v>#N/A</v>
      </c>
      <c r="E45" t="e">
        <f t="shared" si="0"/>
        <v>#N/A</v>
      </c>
    </row>
    <row r="46" spans="2:5" x14ac:dyDescent="0.25">
      <c r="B46" s="51" t="s">
        <v>312</v>
      </c>
      <c r="C46" s="48" t="s">
        <v>129</v>
      </c>
      <c r="D46" s="48" t="s">
        <v>129</v>
      </c>
      <c r="E46">
        <f t="shared" si="0"/>
        <v>9</v>
      </c>
    </row>
    <row r="47" spans="2:5" x14ac:dyDescent="0.25">
      <c r="B47" s="50" t="s">
        <v>313</v>
      </c>
      <c r="C47" s="48" t="s">
        <v>129</v>
      </c>
      <c r="D47" s="48" t="s">
        <v>129</v>
      </c>
      <c r="E47">
        <f t="shared" si="0"/>
        <v>9</v>
      </c>
    </row>
    <row r="48" spans="2:5" x14ac:dyDescent="0.25">
      <c r="B48" s="51" t="s">
        <v>255</v>
      </c>
      <c r="C48" s="48" t="s">
        <v>15</v>
      </c>
      <c r="D48" s="48" t="s">
        <v>15</v>
      </c>
      <c r="E48">
        <f t="shared" si="0"/>
        <v>3</v>
      </c>
    </row>
    <row r="49" spans="2:5" x14ac:dyDescent="0.25">
      <c r="B49" s="50" t="s">
        <v>256</v>
      </c>
      <c r="C49" s="48" t="s">
        <v>15</v>
      </c>
      <c r="D49" s="48" t="s">
        <v>15</v>
      </c>
      <c r="E49">
        <f t="shared" si="0"/>
        <v>3</v>
      </c>
    </row>
    <row r="50" spans="2:5" x14ac:dyDescent="0.25">
      <c r="B50" s="51" t="s">
        <v>253</v>
      </c>
      <c r="C50" s="54" t="s">
        <v>130</v>
      </c>
      <c r="D50" s="54" t="s">
        <v>130</v>
      </c>
      <c r="E50">
        <f t="shared" si="0"/>
        <v>8</v>
      </c>
    </row>
    <row r="51" spans="2:5" x14ac:dyDescent="0.25">
      <c r="B51" s="50" t="s">
        <v>254</v>
      </c>
      <c r="C51" s="54" t="s">
        <v>130</v>
      </c>
      <c r="D51" s="54" t="s">
        <v>130</v>
      </c>
      <c r="E51">
        <f t="shared" si="0"/>
        <v>8</v>
      </c>
    </row>
    <row r="52" spans="2:5" x14ac:dyDescent="0.25">
      <c r="B52" s="51" t="s">
        <v>310</v>
      </c>
      <c r="C52" s="49" t="s">
        <v>228</v>
      </c>
      <c r="D52" s="49" t="s">
        <v>228</v>
      </c>
      <c r="E52">
        <f t="shared" si="0"/>
        <v>2</v>
      </c>
    </row>
    <row r="53" spans="2:5" x14ac:dyDescent="0.25">
      <c r="B53" s="50" t="s">
        <v>311</v>
      </c>
      <c r="C53" s="49" t="s">
        <v>228</v>
      </c>
      <c r="D53" s="49" t="s">
        <v>228</v>
      </c>
      <c r="E53">
        <f t="shared" si="0"/>
        <v>2</v>
      </c>
    </row>
    <row r="54" spans="2:5" x14ac:dyDescent="0.25">
      <c r="B54" s="51" t="s">
        <v>349</v>
      </c>
      <c r="C54" s="53"/>
      <c r="D54" s="53" t="e">
        <v>#N/A</v>
      </c>
      <c r="E54" t="e">
        <f t="shared" si="0"/>
        <v>#N/A</v>
      </c>
    </row>
    <row r="55" spans="2:5" x14ac:dyDescent="0.25">
      <c r="B55" s="50" t="s">
        <v>350</v>
      </c>
      <c r="C55" s="53"/>
      <c r="D55" s="53" t="e">
        <v>#N/A</v>
      </c>
      <c r="E55" t="e">
        <f t="shared" si="0"/>
        <v>#N/A</v>
      </c>
    </row>
    <row r="56" spans="2:5" x14ac:dyDescent="0.25">
      <c r="B56" s="51" t="s">
        <v>333</v>
      </c>
      <c r="C56" s="53"/>
      <c r="D56" s="53" t="e">
        <v>#N/A</v>
      </c>
      <c r="E56" t="e">
        <f t="shared" si="0"/>
        <v>#N/A</v>
      </c>
    </row>
    <row r="57" spans="2:5" x14ac:dyDescent="0.25">
      <c r="B57" s="50" t="s">
        <v>334</v>
      </c>
      <c r="C57" s="53"/>
      <c r="D57" s="53" t="e">
        <v>#N/A</v>
      </c>
      <c r="E57" t="e">
        <f t="shared" si="0"/>
        <v>#N/A</v>
      </c>
    </row>
    <row r="58" spans="2:5" x14ac:dyDescent="0.25">
      <c r="B58" s="51" t="s">
        <v>251</v>
      </c>
      <c r="C58" s="48" t="s">
        <v>15</v>
      </c>
      <c r="D58" s="48" t="s">
        <v>15</v>
      </c>
      <c r="E58">
        <f t="shared" si="0"/>
        <v>3</v>
      </c>
    </row>
    <row r="59" spans="2:5" x14ac:dyDescent="0.25">
      <c r="B59" s="50" t="s">
        <v>252</v>
      </c>
      <c r="C59" s="48" t="s">
        <v>15</v>
      </c>
      <c r="D59" s="48" t="s">
        <v>15</v>
      </c>
      <c r="E59">
        <f t="shared" si="0"/>
        <v>3</v>
      </c>
    </row>
    <row r="60" spans="2:5" x14ac:dyDescent="0.25">
      <c r="B60" s="51" t="s">
        <v>237</v>
      </c>
      <c r="C60" s="49" t="s">
        <v>228</v>
      </c>
      <c r="D60" s="49" t="s">
        <v>228</v>
      </c>
      <c r="E60">
        <f t="shared" si="0"/>
        <v>2</v>
      </c>
    </row>
    <row r="61" spans="2:5" x14ac:dyDescent="0.25">
      <c r="B61" s="50" t="s">
        <v>238</v>
      </c>
      <c r="C61" s="49" t="s">
        <v>228</v>
      </c>
      <c r="D61" s="49" t="s">
        <v>228</v>
      </c>
      <c r="E61">
        <f t="shared" si="0"/>
        <v>2</v>
      </c>
    </row>
    <row r="62" spans="2:5" x14ac:dyDescent="0.25">
      <c r="B62" s="51" t="s">
        <v>371</v>
      </c>
      <c r="C62" s="52" t="s">
        <v>15</v>
      </c>
      <c r="D62" s="52" t="e">
        <v>#N/A</v>
      </c>
      <c r="E62" t="e">
        <f t="shared" si="0"/>
        <v>#N/A</v>
      </c>
    </row>
    <row r="63" spans="2:5" x14ac:dyDescent="0.25">
      <c r="B63" s="50" t="s">
        <v>372</v>
      </c>
      <c r="C63" s="52" t="s">
        <v>15</v>
      </c>
      <c r="D63" s="52" t="e">
        <v>#N/A</v>
      </c>
      <c r="E63" t="e">
        <f t="shared" si="0"/>
        <v>#N/A</v>
      </c>
    </row>
    <row r="64" spans="2:5" x14ac:dyDescent="0.25">
      <c r="B64" s="51" t="s">
        <v>249</v>
      </c>
      <c r="C64" s="48" t="s">
        <v>15</v>
      </c>
      <c r="D64" s="48" t="s">
        <v>15</v>
      </c>
      <c r="E64">
        <f t="shared" si="0"/>
        <v>3</v>
      </c>
    </row>
    <row r="65" spans="2:5" x14ac:dyDescent="0.25">
      <c r="B65" s="50" t="s">
        <v>250</v>
      </c>
      <c r="C65" s="48" t="s">
        <v>15</v>
      </c>
      <c r="D65" s="48" t="s">
        <v>15</v>
      </c>
      <c r="E65">
        <f t="shared" si="0"/>
        <v>3</v>
      </c>
    </row>
    <row r="66" spans="2:5" x14ac:dyDescent="0.25">
      <c r="B66" s="51" t="s">
        <v>377</v>
      </c>
      <c r="C66" s="53"/>
      <c r="D66" s="53" t="e">
        <v>#N/A</v>
      </c>
      <c r="E66" t="e">
        <f t="shared" si="0"/>
        <v>#N/A</v>
      </c>
    </row>
    <row r="67" spans="2:5" x14ac:dyDescent="0.25">
      <c r="B67" s="50" t="s">
        <v>378</v>
      </c>
      <c r="C67" s="53"/>
      <c r="D67" s="53" t="e">
        <v>#N/A</v>
      </c>
      <c r="E67" t="e">
        <f t="shared" si="0"/>
        <v>#N/A</v>
      </c>
    </row>
    <row r="68" spans="2:5" x14ac:dyDescent="0.25">
      <c r="B68" s="51" t="s">
        <v>373</v>
      </c>
      <c r="C68" s="53" t="s">
        <v>129</v>
      </c>
      <c r="D68" s="53" t="e">
        <v>#N/A</v>
      </c>
      <c r="E68" t="e">
        <f t="shared" si="0"/>
        <v>#N/A</v>
      </c>
    </row>
    <row r="69" spans="2:5" x14ac:dyDescent="0.25">
      <c r="B69" s="50" t="s">
        <v>374</v>
      </c>
      <c r="C69" s="53" t="s">
        <v>129</v>
      </c>
      <c r="D69" s="53" t="e">
        <v>#N/A</v>
      </c>
      <c r="E69" t="e">
        <f t="shared" si="0"/>
        <v>#N/A</v>
      </c>
    </row>
    <row r="70" spans="2:5" x14ac:dyDescent="0.25">
      <c r="B70" s="51" t="s">
        <v>347</v>
      </c>
      <c r="C70" s="55" t="s">
        <v>129</v>
      </c>
      <c r="D70" s="55" t="s">
        <v>129</v>
      </c>
      <c r="E70">
        <f t="shared" si="0"/>
        <v>9</v>
      </c>
    </row>
    <row r="71" spans="2:5" x14ac:dyDescent="0.25">
      <c r="B71" s="50" t="s">
        <v>348</v>
      </c>
      <c r="C71" s="55" t="s">
        <v>129</v>
      </c>
      <c r="D71" s="55" t="s">
        <v>129</v>
      </c>
      <c r="E71">
        <f t="shared" si="0"/>
        <v>9</v>
      </c>
    </row>
    <row r="72" spans="2:5" x14ac:dyDescent="0.25">
      <c r="B72" s="51" t="s">
        <v>286</v>
      </c>
      <c r="C72" t="s">
        <v>130</v>
      </c>
      <c r="D72" t="s">
        <v>130</v>
      </c>
      <c r="E72">
        <f t="shared" si="0"/>
        <v>8</v>
      </c>
    </row>
    <row r="73" spans="2:5" x14ac:dyDescent="0.25">
      <c r="B73" s="50" t="s">
        <v>287</v>
      </c>
      <c r="C73" t="s">
        <v>130</v>
      </c>
      <c r="D73" t="s">
        <v>130</v>
      </c>
      <c r="E73">
        <f t="shared" si="0"/>
        <v>8</v>
      </c>
    </row>
    <row r="74" spans="2:5" x14ac:dyDescent="0.25">
      <c r="B74" s="51" t="s">
        <v>298</v>
      </c>
      <c r="C74" s="53"/>
      <c r="D74" s="53" t="e">
        <v>#N/A</v>
      </c>
      <c r="E74" t="e">
        <f t="shared" si="0"/>
        <v>#N/A</v>
      </c>
    </row>
    <row r="75" spans="2:5" x14ac:dyDescent="0.25">
      <c r="B75" s="50" t="s">
        <v>299</v>
      </c>
      <c r="C75" s="53"/>
      <c r="D75" s="53" t="e">
        <v>#N/A</v>
      </c>
      <c r="E75" t="e">
        <f t="shared" si="0"/>
        <v>#N/A</v>
      </c>
    </row>
    <row r="76" spans="2:5" x14ac:dyDescent="0.25">
      <c r="B76" s="51" t="s">
        <v>288</v>
      </c>
      <c r="C76" t="s">
        <v>226</v>
      </c>
      <c r="D76" t="s">
        <v>226</v>
      </c>
      <c r="E76">
        <f t="shared" si="0"/>
        <v>5</v>
      </c>
    </row>
    <row r="77" spans="2:5" x14ac:dyDescent="0.25">
      <c r="B77" s="50" t="s">
        <v>289</v>
      </c>
      <c r="C77" t="s">
        <v>226</v>
      </c>
      <c r="D77" t="s">
        <v>226</v>
      </c>
      <c r="E77">
        <f t="shared" si="0"/>
        <v>5</v>
      </c>
    </row>
    <row r="78" spans="2:5" x14ac:dyDescent="0.25">
      <c r="B78" s="51" t="s">
        <v>280</v>
      </c>
      <c r="C78" t="s">
        <v>130</v>
      </c>
      <c r="D78" t="s">
        <v>130</v>
      </c>
      <c r="E78">
        <f t="shared" si="0"/>
        <v>8</v>
      </c>
    </row>
    <row r="79" spans="2:5" x14ac:dyDescent="0.25">
      <c r="B79" s="50" t="s">
        <v>281</v>
      </c>
      <c r="C79" t="s">
        <v>130</v>
      </c>
      <c r="D79" t="s">
        <v>130</v>
      </c>
      <c r="E79">
        <f t="shared" si="0"/>
        <v>8</v>
      </c>
    </row>
    <row r="80" spans="2:5" x14ac:dyDescent="0.25">
      <c r="B80" s="51" t="s">
        <v>282</v>
      </c>
      <c r="C80" t="s">
        <v>226</v>
      </c>
      <c r="D80" t="s">
        <v>226</v>
      </c>
      <c r="E80">
        <f t="shared" si="0"/>
        <v>5</v>
      </c>
    </row>
    <row r="81" spans="2:5" x14ac:dyDescent="0.25">
      <c r="B81" s="50" t="s">
        <v>283</v>
      </c>
      <c r="C81" t="s">
        <v>226</v>
      </c>
      <c r="D81" t="s">
        <v>226</v>
      </c>
      <c r="E81">
        <f t="shared" ref="E81:E144" si="1">VLOOKUP(D81,B$2:C$11,2,0)</f>
        <v>5</v>
      </c>
    </row>
    <row r="82" spans="2:5" x14ac:dyDescent="0.25">
      <c r="B82" s="51" t="s">
        <v>284</v>
      </c>
      <c r="C82" t="s">
        <v>226</v>
      </c>
      <c r="D82" t="s">
        <v>226</v>
      </c>
      <c r="E82">
        <f t="shared" si="1"/>
        <v>5</v>
      </c>
    </row>
    <row r="83" spans="2:5" x14ac:dyDescent="0.25">
      <c r="B83" s="50" t="s">
        <v>285</v>
      </c>
      <c r="C83" t="s">
        <v>226</v>
      </c>
      <c r="D83" t="s">
        <v>226</v>
      </c>
      <c r="E83">
        <f t="shared" si="1"/>
        <v>5</v>
      </c>
    </row>
    <row r="84" spans="2:5" x14ac:dyDescent="0.25">
      <c r="B84" s="51" t="s">
        <v>361</v>
      </c>
      <c r="C84" t="s">
        <v>226</v>
      </c>
      <c r="D84" t="s">
        <v>226</v>
      </c>
      <c r="E84">
        <f t="shared" si="1"/>
        <v>5</v>
      </c>
    </row>
    <row r="85" spans="2:5" x14ac:dyDescent="0.25">
      <c r="B85" s="50" t="s">
        <v>362</v>
      </c>
      <c r="C85" t="s">
        <v>226</v>
      </c>
      <c r="D85" t="s">
        <v>226</v>
      </c>
      <c r="E85">
        <f t="shared" si="1"/>
        <v>5</v>
      </c>
    </row>
    <row r="86" spans="2:5" x14ac:dyDescent="0.25">
      <c r="B86" s="51" t="s">
        <v>367</v>
      </c>
      <c r="C86" t="s">
        <v>227</v>
      </c>
      <c r="D86" t="s">
        <v>227</v>
      </c>
      <c r="E86">
        <f t="shared" si="1"/>
        <v>6</v>
      </c>
    </row>
    <row r="87" spans="2:5" x14ac:dyDescent="0.25">
      <c r="B87" s="50" t="s">
        <v>368</v>
      </c>
      <c r="C87" t="s">
        <v>227</v>
      </c>
      <c r="D87" t="s">
        <v>227</v>
      </c>
      <c r="E87">
        <f t="shared" si="1"/>
        <v>6</v>
      </c>
    </row>
    <row r="88" spans="2:5" x14ac:dyDescent="0.25">
      <c r="B88" s="51" t="s">
        <v>304</v>
      </c>
      <c r="C88" s="53"/>
      <c r="D88" s="53" t="e">
        <v>#N/A</v>
      </c>
      <c r="E88" t="e">
        <f t="shared" si="1"/>
        <v>#N/A</v>
      </c>
    </row>
    <row r="89" spans="2:5" x14ac:dyDescent="0.25">
      <c r="B89" s="50" t="s">
        <v>305</v>
      </c>
      <c r="C89" s="53"/>
      <c r="D89" s="53" t="e">
        <v>#N/A</v>
      </c>
      <c r="E89" t="e">
        <f t="shared" si="1"/>
        <v>#N/A</v>
      </c>
    </row>
    <row r="90" spans="2:5" x14ac:dyDescent="0.25">
      <c r="B90" s="51" t="s">
        <v>257</v>
      </c>
      <c r="C90" t="s">
        <v>15</v>
      </c>
      <c r="D90" t="s">
        <v>15</v>
      </c>
      <c r="E90">
        <f t="shared" si="1"/>
        <v>3</v>
      </c>
    </row>
    <row r="91" spans="2:5" x14ac:dyDescent="0.25">
      <c r="B91" s="50" t="s">
        <v>258</v>
      </c>
      <c r="C91" t="s">
        <v>15</v>
      </c>
      <c r="D91" t="s">
        <v>15</v>
      </c>
      <c r="E91">
        <f t="shared" si="1"/>
        <v>3</v>
      </c>
    </row>
    <row r="92" spans="2:5" x14ac:dyDescent="0.25">
      <c r="B92" s="51" t="s">
        <v>306</v>
      </c>
      <c r="C92" s="53"/>
      <c r="D92" s="53" t="e">
        <v>#N/A</v>
      </c>
      <c r="E92" t="e">
        <f t="shared" si="1"/>
        <v>#N/A</v>
      </c>
    </row>
    <row r="93" spans="2:5" x14ac:dyDescent="0.25">
      <c r="B93" s="50" t="s">
        <v>307</v>
      </c>
      <c r="C93" s="53"/>
      <c r="D93" s="53" t="e">
        <v>#N/A</v>
      </c>
      <c r="E93" t="e">
        <f t="shared" si="1"/>
        <v>#N/A</v>
      </c>
    </row>
    <row r="94" spans="2:5" x14ac:dyDescent="0.25">
      <c r="B94" s="51" t="s">
        <v>276</v>
      </c>
      <c r="C94" t="s">
        <v>226</v>
      </c>
      <c r="D94" t="s">
        <v>226</v>
      </c>
      <c r="E94">
        <f t="shared" si="1"/>
        <v>5</v>
      </c>
    </row>
    <row r="95" spans="2:5" x14ac:dyDescent="0.25">
      <c r="B95" s="50" t="s">
        <v>277</v>
      </c>
      <c r="C95" t="s">
        <v>226</v>
      </c>
      <c r="D95" t="s">
        <v>226</v>
      </c>
      <c r="E95">
        <f t="shared" si="1"/>
        <v>5</v>
      </c>
    </row>
    <row r="96" spans="2:5" x14ac:dyDescent="0.25">
      <c r="B96" s="51" t="s">
        <v>375</v>
      </c>
      <c r="C96" t="s">
        <v>226</v>
      </c>
      <c r="D96" t="s">
        <v>226</v>
      </c>
      <c r="E96">
        <f t="shared" si="1"/>
        <v>5</v>
      </c>
    </row>
    <row r="97" spans="2:5" x14ac:dyDescent="0.25">
      <c r="B97" s="50" t="s">
        <v>376</v>
      </c>
      <c r="C97" t="s">
        <v>226</v>
      </c>
      <c r="D97" t="s">
        <v>226</v>
      </c>
      <c r="E97">
        <f t="shared" si="1"/>
        <v>5</v>
      </c>
    </row>
    <row r="98" spans="2:5" x14ac:dyDescent="0.25">
      <c r="B98" s="51" t="s">
        <v>278</v>
      </c>
      <c r="C98" t="s">
        <v>226</v>
      </c>
      <c r="D98" t="s">
        <v>226</v>
      </c>
      <c r="E98">
        <f t="shared" si="1"/>
        <v>5</v>
      </c>
    </row>
    <row r="99" spans="2:5" x14ac:dyDescent="0.25">
      <c r="B99" s="50" t="s">
        <v>279</v>
      </c>
      <c r="C99" t="s">
        <v>226</v>
      </c>
      <c r="D99" t="s">
        <v>226</v>
      </c>
      <c r="E99">
        <f t="shared" si="1"/>
        <v>5</v>
      </c>
    </row>
    <row r="100" spans="2:5" x14ac:dyDescent="0.25">
      <c r="B100" s="51" t="s">
        <v>274</v>
      </c>
      <c r="C100" t="s">
        <v>226</v>
      </c>
      <c r="D100" t="s">
        <v>226</v>
      </c>
      <c r="E100">
        <f t="shared" si="1"/>
        <v>5</v>
      </c>
    </row>
    <row r="101" spans="2:5" x14ac:dyDescent="0.25">
      <c r="B101" s="50" t="s">
        <v>275</v>
      </c>
      <c r="C101" t="s">
        <v>226</v>
      </c>
      <c r="D101" t="s">
        <v>226</v>
      </c>
      <c r="E101">
        <f t="shared" si="1"/>
        <v>5</v>
      </c>
    </row>
    <row r="102" spans="2:5" x14ac:dyDescent="0.25">
      <c r="B102" s="51" t="s">
        <v>385</v>
      </c>
      <c r="C102" s="53" t="s">
        <v>226</v>
      </c>
      <c r="D102" s="53" t="e">
        <v>#N/A</v>
      </c>
      <c r="E102" t="e">
        <f t="shared" si="1"/>
        <v>#N/A</v>
      </c>
    </row>
    <row r="103" spans="2:5" x14ac:dyDescent="0.25">
      <c r="B103" s="50" t="s">
        <v>386</v>
      </c>
      <c r="C103" s="53" t="s">
        <v>226</v>
      </c>
      <c r="D103" s="53" t="e">
        <v>#N/A</v>
      </c>
      <c r="E103" t="e">
        <f t="shared" si="1"/>
        <v>#N/A</v>
      </c>
    </row>
    <row r="104" spans="2:5" x14ac:dyDescent="0.25">
      <c r="B104" s="51" t="s">
        <v>270</v>
      </c>
      <c r="C104" t="s">
        <v>226</v>
      </c>
      <c r="D104" t="s">
        <v>226</v>
      </c>
      <c r="E104">
        <f t="shared" si="1"/>
        <v>5</v>
      </c>
    </row>
    <row r="105" spans="2:5" x14ac:dyDescent="0.25">
      <c r="B105" s="50" t="s">
        <v>271</v>
      </c>
      <c r="C105" t="s">
        <v>226</v>
      </c>
      <c r="D105" t="s">
        <v>226</v>
      </c>
      <c r="E105">
        <f t="shared" si="1"/>
        <v>5</v>
      </c>
    </row>
    <row r="106" spans="2:5" x14ac:dyDescent="0.25">
      <c r="B106" s="51" t="s">
        <v>272</v>
      </c>
      <c r="C106" t="s">
        <v>226</v>
      </c>
      <c r="D106" t="s">
        <v>226</v>
      </c>
      <c r="E106">
        <f t="shared" si="1"/>
        <v>5</v>
      </c>
    </row>
    <row r="107" spans="2:5" x14ac:dyDescent="0.25">
      <c r="B107" s="50" t="s">
        <v>273</v>
      </c>
      <c r="C107" t="s">
        <v>226</v>
      </c>
      <c r="D107" t="s">
        <v>226</v>
      </c>
      <c r="E107">
        <f t="shared" si="1"/>
        <v>5</v>
      </c>
    </row>
    <row r="108" spans="2:5" x14ac:dyDescent="0.25">
      <c r="B108" s="51" t="s">
        <v>314</v>
      </c>
      <c r="C108" t="s">
        <v>226</v>
      </c>
      <c r="D108" t="s">
        <v>226</v>
      </c>
      <c r="E108">
        <f t="shared" si="1"/>
        <v>5</v>
      </c>
    </row>
    <row r="109" spans="2:5" x14ac:dyDescent="0.25">
      <c r="B109" s="50" t="s">
        <v>315</v>
      </c>
      <c r="C109" t="s">
        <v>226</v>
      </c>
      <c r="D109" t="s">
        <v>226</v>
      </c>
      <c r="E109">
        <f t="shared" si="1"/>
        <v>5</v>
      </c>
    </row>
    <row r="110" spans="2:5" x14ac:dyDescent="0.25">
      <c r="B110" s="51" t="s">
        <v>268</v>
      </c>
      <c r="C110" s="53"/>
      <c r="D110" s="53" t="e">
        <v>#N/A</v>
      </c>
      <c r="E110" t="e">
        <f t="shared" si="1"/>
        <v>#N/A</v>
      </c>
    </row>
    <row r="111" spans="2:5" x14ac:dyDescent="0.25">
      <c r="B111" s="50" t="s">
        <v>269</v>
      </c>
      <c r="C111" s="53"/>
      <c r="D111" s="53" t="e">
        <v>#N/A</v>
      </c>
      <c r="E111" t="e">
        <f t="shared" si="1"/>
        <v>#N/A</v>
      </c>
    </row>
    <row r="112" spans="2:5" x14ac:dyDescent="0.25">
      <c r="B112" s="51" t="s">
        <v>365</v>
      </c>
      <c r="C112" s="53"/>
      <c r="D112" s="53" t="e">
        <v>#N/A</v>
      </c>
      <c r="E112" t="e">
        <f t="shared" si="1"/>
        <v>#N/A</v>
      </c>
    </row>
    <row r="113" spans="2:5" x14ac:dyDescent="0.25">
      <c r="B113" s="50" t="s">
        <v>366</v>
      </c>
      <c r="C113" s="53"/>
      <c r="D113" s="53" t="e">
        <v>#N/A</v>
      </c>
      <c r="E113" t="e">
        <f t="shared" si="1"/>
        <v>#N/A</v>
      </c>
    </row>
    <row r="114" spans="2:5" x14ac:dyDescent="0.25">
      <c r="B114" s="51" t="s">
        <v>359</v>
      </c>
      <c r="C114" t="s">
        <v>227</v>
      </c>
      <c r="D114" t="s">
        <v>227</v>
      </c>
      <c r="E114">
        <f t="shared" si="1"/>
        <v>6</v>
      </c>
    </row>
    <row r="115" spans="2:5" x14ac:dyDescent="0.25">
      <c r="B115" s="50" t="s">
        <v>360</v>
      </c>
      <c r="C115" t="s">
        <v>227</v>
      </c>
      <c r="D115" t="s">
        <v>227</v>
      </c>
      <c r="E115">
        <f t="shared" si="1"/>
        <v>6</v>
      </c>
    </row>
    <row r="116" spans="2:5" x14ac:dyDescent="0.25">
      <c r="B116" s="51" t="s">
        <v>247</v>
      </c>
      <c r="C116" t="s">
        <v>227</v>
      </c>
      <c r="D116" t="s">
        <v>227</v>
      </c>
      <c r="E116">
        <f t="shared" si="1"/>
        <v>6</v>
      </c>
    </row>
    <row r="117" spans="2:5" x14ac:dyDescent="0.25">
      <c r="B117" s="50" t="s">
        <v>248</v>
      </c>
      <c r="C117" t="s">
        <v>227</v>
      </c>
      <c r="D117" t="s">
        <v>227</v>
      </c>
      <c r="E117">
        <f t="shared" si="1"/>
        <v>6</v>
      </c>
    </row>
    <row r="118" spans="2:5" x14ac:dyDescent="0.25">
      <c r="B118" s="51" t="s">
        <v>353</v>
      </c>
      <c r="C118" t="s">
        <v>227</v>
      </c>
      <c r="D118" t="s">
        <v>227</v>
      </c>
      <c r="E118">
        <f t="shared" si="1"/>
        <v>6</v>
      </c>
    </row>
    <row r="119" spans="2:5" x14ac:dyDescent="0.25">
      <c r="B119" s="50" t="s">
        <v>354</v>
      </c>
      <c r="C119" t="s">
        <v>227</v>
      </c>
      <c r="D119" t="s">
        <v>227</v>
      </c>
      <c r="E119">
        <f t="shared" si="1"/>
        <v>6</v>
      </c>
    </row>
    <row r="120" spans="2:5" x14ac:dyDescent="0.25">
      <c r="B120" s="51" t="s">
        <v>302</v>
      </c>
      <c r="C120" t="s">
        <v>227</v>
      </c>
      <c r="D120" t="s">
        <v>227</v>
      </c>
      <c r="E120">
        <f t="shared" si="1"/>
        <v>6</v>
      </c>
    </row>
    <row r="121" spans="2:5" x14ac:dyDescent="0.25">
      <c r="B121" s="50" t="s">
        <v>303</v>
      </c>
      <c r="C121" t="s">
        <v>227</v>
      </c>
      <c r="D121" t="s">
        <v>227</v>
      </c>
      <c r="E121">
        <f t="shared" si="1"/>
        <v>6</v>
      </c>
    </row>
    <row r="122" spans="2:5" x14ac:dyDescent="0.25">
      <c r="B122" s="51" t="s">
        <v>294</v>
      </c>
      <c r="C122" t="s">
        <v>227</v>
      </c>
      <c r="D122" t="s">
        <v>227</v>
      </c>
      <c r="E122">
        <f t="shared" si="1"/>
        <v>6</v>
      </c>
    </row>
    <row r="123" spans="2:5" x14ac:dyDescent="0.25">
      <c r="B123" s="50" t="s">
        <v>295</v>
      </c>
      <c r="C123" t="s">
        <v>227</v>
      </c>
      <c r="D123" t="s">
        <v>227</v>
      </c>
      <c r="E123">
        <f t="shared" si="1"/>
        <v>6</v>
      </c>
    </row>
    <row r="124" spans="2:5" x14ac:dyDescent="0.25">
      <c r="B124" s="51" t="s">
        <v>327</v>
      </c>
      <c r="C124" t="s">
        <v>15</v>
      </c>
      <c r="D124" t="s">
        <v>15</v>
      </c>
      <c r="E124">
        <f t="shared" si="1"/>
        <v>3</v>
      </c>
    </row>
    <row r="125" spans="2:5" x14ac:dyDescent="0.25">
      <c r="B125" s="50" t="s">
        <v>328</v>
      </c>
      <c r="C125" t="s">
        <v>15</v>
      </c>
      <c r="D125" t="s">
        <v>15</v>
      </c>
      <c r="E125">
        <f t="shared" si="1"/>
        <v>3</v>
      </c>
    </row>
    <row r="126" spans="2:5" x14ac:dyDescent="0.25">
      <c r="B126" s="51" t="s">
        <v>319</v>
      </c>
      <c r="C126" t="s">
        <v>130</v>
      </c>
      <c r="D126" t="s">
        <v>130</v>
      </c>
      <c r="E126">
        <f t="shared" si="1"/>
        <v>8</v>
      </c>
    </row>
    <row r="127" spans="2:5" x14ac:dyDescent="0.25">
      <c r="B127" s="50" t="s">
        <v>320</v>
      </c>
      <c r="C127" t="s">
        <v>130</v>
      </c>
      <c r="D127" t="s">
        <v>130</v>
      </c>
      <c r="E127">
        <f t="shared" si="1"/>
        <v>8</v>
      </c>
    </row>
    <row r="128" spans="2:5" x14ac:dyDescent="0.25">
      <c r="B128" s="51" t="s">
        <v>323</v>
      </c>
      <c r="C128" t="s">
        <v>131</v>
      </c>
      <c r="D128" t="s">
        <v>131</v>
      </c>
      <c r="E128">
        <f t="shared" si="1"/>
        <v>7</v>
      </c>
    </row>
    <row r="129" spans="2:5" x14ac:dyDescent="0.25">
      <c r="B129" s="50" t="s">
        <v>324</v>
      </c>
      <c r="C129" t="s">
        <v>131</v>
      </c>
      <c r="D129" t="s">
        <v>131</v>
      </c>
      <c r="E129">
        <f t="shared" si="1"/>
        <v>7</v>
      </c>
    </row>
    <row r="130" spans="2:5" x14ac:dyDescent="0.25">
      <c r="B130" s="51" t="s">
        <v>343</v>
      </c>
      <c r="C130" t="s">
        <v>228</v>
      </c>
      <c r="D130" t="s">
        <v>228</v>
      </c>
      <c r="E130">
        <f t="shared" si="1"/>
        <v>2</v>
      </c>
    </row>
    <row r="131" spans="2:5" x14ac:dyDescent="0.25">
      <c r="B131" s="50" t="s">
        <v>344</v>
      </c>
      <c r="C131" t="s">
        <v>228</v>
      </c>
      <c r="D131" t="s">
        <v>228</v>
      </c>
      <c r="E131">
        <f t="shared" si="1"/>
        <v>2</v>
      </c>
    </row>
    <row r="132" spans="2:5" x14ac:dyDescent="0.25">
      <c r="B132" s="51" t="s">
        <v>308</v>
      </c>
      <c r="C132" s="53"/>
      <c r="D132" s="53" t="e">
        <v>#N/A</v>
      </c>
      <c r="E132" t="e">
        <f t="shared" si="1"/>
        <v>#N/A</v>
      </c>
    </row>
    <row r="133" spans="2:5" x14ac:dyDescent="0.25">
      <c r="B133" s="50" t="s">
        <v>309</v>
      </c>
      <c r="C133" s="53"/>
      <c r="D133" s="53" t="e">
        <v>#N/A</v>
      </c>
      <c r="E133" t="e">
        <f t="shared" si="1"/>
        <v>#N/A</v>
      </c>
    </row>
    <row r="134" spans="2:5" x14ac:dyDescent="0.25">
      <c r="B134" s="51" t="s">
        <v>290</v>
      </c>
      <c r="C134" s="53"/>
      <c r="D134" s="53" t="e">
        <v>#N/A</v>
      </c>
      <c r="E134" t="e">
        <f t="shared" si="1"/>
        <v>#N/A</v>
      </c>
    </row>
    <row r="135" spans="2:5" x14ac:dyDescent="0.25">
      <c r="B135" s="50" t="s">
        <v>291</v>
      </c>
      <c r="C135" s="53"/>
      <c r="D135" s="53" t="e">
        <v>#N/A</v>
      </c>
      <c r="E135" t="e">
        <f t="shared" si="1"/>
        <v>#N/A</v>
      </c>
    </row>
    <row r="136" spans="2:5" x14ac:dyDescent="0.25">
      <c r="B136" s="51" t="s">
        <v>387</v>
      </c>
      <c r="C136" s="53"/>
      <c r="D136" s="53" t="e">
        <v>#N/A</v>
      </c>
      <c r="E136" t="e">
        <f t="shared" si="1"/>
        <v>#N/A</v>
      </c>
    </row>
    <row r="137" spans="2:5" x14ac:dyDescent="0.25">
      <c r="B137" s="50" t="s">
        <v>388</v>
      </c>
      <c r="C137" s="53"/>
      <c r="D137" s="53" t="e">
        <v>#N/A</v>
      </c>
      <c r="E137" t="e">
        <f t="shared" si="1"/>
        <v>#N/A</v>
      </c>
    </row>
    <row r="138" spans="2:5" x14ac:dyDescent="0.25">
      <c r="B138" s="51" t="s">
        <v>243</v>
      </c>
      <c r="C138" t="s">
        <v>228</v>
      </c>
      <c r="D138" t="s">
        <v>228</v>
      </c>
      <c r="E138">
        <f t="shared" si="1"/>
        <v>2</v>
      </c>
    </row>
    <row r="139" spans="2:5" x14ac:dyDescent="0.25">
      <c r="B139" s="50" t="s">
        <v>244</v>
      </c>
      <c r="C139" t="s">
        <v>228</v>
      </c>
      <c r="D139" t="s">
        <v>228</v>
      </c>
      <c r="E139">
        <f t="shared" si="1"/>
        <v>2</v>
      </c>
    </row>
    <row r="140" spans="2:5" x14ac:dyDescent="0.25">
      <c r="B140" s="51" t="s">
        <v>321</v>
      </c>
      <c r="C140" t="s">
        <v>228</v>
      </c>
      <c r="D140" t="s">
        <v>228</v>
      </c>
      <c r="E140">
        <f t="shared" si="1"/>
        <v>2</v>
      </c>
    </row>
    <row r="141" spans="2:5" x14ac:dyDescent="0.25">
      <c r="B141" s="50" t="s">
        <v>322</v>
      </c>
      <c r="C141" t="s">
        <v>228</v>
      </c>
      <c r="D141" t="s">
        <v>228</v>
      </c>
      <c r="E141">
        <f t="shared" si="1"/>
        <v>2</v>
      </c>
    </row>
    <row r="142" spans="2:5" x14ac:dyDescent="0.25">
      <c r="B142" s="51" t="s">
        <v>331</v>
      </c>
      <c r="C142" t="s">
        <v>228</v>
      </c>
      <c r="D142" t="s">
        <v>228</v>
      </c>
      <c r="E142">
        <f t="shared" si="1"/>
        <v>2</v>
      </c>
    </row>
    <row r="143" spans="2:5" x14ac:dyDescent="0.25">
      <c r="B143" s="50" t="s">
        <v>332</v>
      </c>
      <c r="C143" t="s">
        <v>228</v>
      </c>
      <c r="D143" t="s">
        <v>228</v>
      </c>
      <c r="E143">
        <f t="shared" si="1"/>
        <v>2</v>
      </c>
    </row>
    <row r="144" spans="2:5" x14ac:dyDescent="0.25">
      <c r="B144" s="51" t="s">
        <v>296</v>
      </c>
      <c r="C144" t="s">
        <v>15</v>
      </c>
      <c r="D144" t="s">
        <v>15</v>
      </c>
      <c r="E144">
        <f t="shared" si="1"/>
        <v>3</v>
      </c>
    </row>
    <row r="145" spans="2:5" x14ac:dyDescent="0.25">
      <c r="B145" s="50" t="s">
        <v>297</v>
      </c>
      <c r="C145" t="s">
        <v>15</v>
      </c>
      <c r="D145" t="s">
        <v>15</v>
      </c>
      <c r="E145">
        <f t="shared" ref="E145:E161" si="2">VLOOKUP(D145,B$2:C$11,2,0)</f>
        <v>3</v>
      </c>
    </row>
    <row r="146" spans="2:5" x14ac:dyDescent="0.25">
      <c r="B146" s="51" t="s">
        <v>245</v>
      </c>
      <c r="C146" t="s">
        <v>228</v>
      </c>
      <c r="D146" t="s">
        <v>228</v>
      </c>
      <c r="E146">
        <f t="shared" si="2"/>
        <v>2</v>
      </c>
    </row>
    <row r="147" spans="2:5" x14ac:dyDescent="0.25">
      <c r="B147" s="50" t="s">
        <v>246</v>
      </c>
      <c r="C147" t="s">
        <v>228</v>
      </c>
      <c r="D147" t="s">
        <v>228</v>
      </c>
      <c r="E147">
        <f t="shared" si="2"/>
        <v>2</v>
      </c>
    </row>
    <row r="148" spans="2:5" x14ac:dyDescent="0.25">
      <c r="B148" s="51" t="s">
        <v>339</v>
      </c>
      <c r="C148" t="s">
        <v>228</v>
      </c>
      <c r="D148" t="s">
        <v>228</v>
      </c>
      <c r="E148">
        <f t="shared" si="2"/>
        <v>2</v>
      </c>
    </row>
    <row r="149" spans="2:5" x14ac:dyDescent="0.25">
      <c r="B149" s="50" t="s">
        <v>340</v>
      </c>
      <c r="C149" t="s">
        <v>228</v>
      </c>
      <c r="D149" t="s">
        <v>228</v>
      </c>
      <c r="E149">
        <f t="shared" si="2"/>
        <v>2</v>
      </c>
    </row>
    <row r="150" spans="2:5" x14ac:dyDescent="0.25">
      <c r="B150" s="51" t="s">
        <v>345</v>
      </c>
      <c r="C150" t="s">
        <v>15</v>
      </c>
      <c r="D150" t="s">
        <v>15</v>
      </c>
      <c r="E150">
        <f t="shared" si="2"/>
        <v>3</v>
      </c>
    </row>
    <row r="151" spans="2:5" x14ac:dyDescent="0.25">
      <c r="B151" s="50" t="s">
        <v>346</v>
      </c>
      <c r="C151" t="s">
        <v>15</v>
      </c>
      <c r="D151" t="s">
        <v>15</v>
      </c>
      <c r="E151">
        <f t="shared" si="2"/>
        <v>3</v>
      </c>
    </row>
    <row r="152" spans="2:5" x14ac:dyDescent="0.25">
      <c r="B152" s="51" t="s">
        <v>337</v>
      </c>
      <c r="C152" t="s">
        <v>227</v>
      </c>
      <c r="D152" t="s">
        <v>227</v>
      </c>
      <c r="E152">
        <f t="shared" si="2"/>
        <v>6</v>
      </c>
    </row>
    <row r="153" spans="2:5" x14ac:dyDescent="0.25">
      <c r="B153" s="50" t="s">
        <v>338</v>
      </c>
      <c r="C153" t="s">
        <v>227</v>
      </c>
      <c r="D153" t="s">
        <v>227</v>
      </c>
      <c r="E153">
        <f t="shared" si="2"/>
        <v>6</v>
      </c>
    </row>
    <row r="154" spans="2:5" x14ac:dyDescent="0.25">
      <c r="B154" s="51" t="s">
        <v>317</v>
      </c>
      <c r="C154" t="s">
        <v>129</v>
      </c>
      <c r="D154" t="s">
        <v>129</v>
      </c>
      <c r="E154">
        <f t="shared" si="2"/>
        <v>9</v>
      </c>
    </row>
    <row r="155" spans="2:5" x14ac:dyDescent="0.25">
      <c r="B155" s="50" t="s">
        <v>318</v>
      </c>
      <c r="C155" t="s">
        <v>129</v>
      </c>
      <c r="D155" t="s">
        <v>129</v>
      </c>
      <c r="E155">
        <f t="shared" si="2"/>
        <v>9</v>
      </c>
    </row>
    <row r="156" spans="2:5" x14ac:dyDescent="0.25">
      <c r="B156" s="51" t="s">
        <v>341</v>
      </c>
      <c r="C156" s="53"/>
      <c r="D156" s="53" t="e">
        <v>#N/A</v>
      </c>
      <c r="E156" t="e">
        <f t="shared" si="2"/>
        <v>#N/A</v>
      </c>
    </row>
    <row r="157" spans="2:5" x14ac:dyDescent="0.25">
      <c r="B157" s="50" t="s">
        <v>342</v>
      </c>
      <c r="C157" s="53"/>
      <c r="D157" s="53" t="e">
        <v>#N/A</v>
      </c>
      <c r="E157" t="e">
        <f t="shared" si="2"/>
        <v>#N/A</v>
      </c>
    </row>
    <row r="158" spans="2:5" x14ac:dyDescent="0.25">
      <c r="B158" s="51" t="s">
        <v>261</v>
      </c>
      <c r="C158" t="s">
        <v>15</v>
      </c>
      <c r="D158" t="s">
        <v>15</v>
      </c>
      <c r="E158">
        <f t="shared" si="2"/>
        <v>3</v>
      </c>
    </row>
    <row r="159" spans="2:5" x14ac:dyDescent="0.25">
      <c r="B159" s="50" t="s">
        <v>262</v>
      </c>
      <c r="C159" t="s">
        <v>15</v>
      </c>
      <c r="D159" t="s">
        <v>15</v>
      </c>
      <c r="E159">
        <f t="shared" si="2"/>
        <v>3</v>
      </c>
    </row>
    <row r="160" spans="2:5" x14ac:dyDescent="0.25">
      <c r="B160" s="51" t="s">
        <v>335</v>
      </c>
      <c r="C160" s="53"/>
      <c r="D160" s="53" t="e">
        <v>#N/A</v>
      </c>
      <c r="E160" t="e">
        <f t="shared" si="2"/>
        <v>#N/A</v>
      </c>
    </row>
    <row r="161" spans="2:5" x14ac:dyDescent="0.25">
      <c r="B161" s="50" t="s">
        <v>336</v>
      </c>
      <c r="C161" s="53"/>
      <c r="D161" s="53" t="e">
        <v>#N/A</v>
      </c>
      <c r="E161" t="e">
        <f t="shared" si="2"/>
        <v>#N/A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U62"/>
  <sheetViews>
    <sheetView workbookViewId="0">
      <selection activeCell="B4" sqref="B4"/>
    </sheetView>
  </sheetViews>
  <sheetFormatPr defaultColWidth="9.140625" defaultRowHeight="15" x14ac:dyDescent="0.25"/>
  <cols>
    <col min="1" max="1" width="23.140625" style="61" bestFit="1" customWidth="1"/>
    <col min="2" max="10" width="16.85546875" style="63" bestFit="1" customWidth="1"/>
    <col min="11" max="16384" width="9.140625" style="63"/>
  </cols>
  <sheetData>
    <row r="1" spans="1:11" s="24" customFormat="1" x14ac:dyDescent="0.25">
      <c r="A1" s="24" t="s">
        <v>403</v>
      </c>
    </row>
    <row r="2" spans="1:11" s="61" customFormat="1" x14ac:dyDescent="0.25">
      <c r="B2" s="61">
        <v>2007</v>
      </c>
      <c r="C2" s="61">
        <v>2008</v>
      </c>
      <c r="D2" s="61">
        <v>2009</v>
      </c>
      <c r="E2" s="61">
        <v>2010</v>
      </c>
      <c r="F2" s="61">
        <v>2011</v>
      </c>
      <c r="G2" s="61">
        <v>2012</v>
      </c>
      <c r="H2" s="61">
        <v>2013</v>
      </c>
      <c r="I2" s="61">
        <v>2014</v>
      </c>
      <c r="J2" s="61">
        <v>2015</v>
      </c>
    </row>
    <row r="3" spans="1:11" x14ac:dyDescent="0.25">
      <c r="A3" s="61" t="s">
        <v>132</v>
      </c>
      <c r="B3" s="62"/>
      <c r="C3" s="62"/>
      <c r="D3" s="62"/>
      <c r="E3" s="62"/>
      <c r="F3" s="62"/>
      <c r="G3" s="62"/>
      <c r="H3" s="62"/>
      <c r="I3" s="62"/>
      <c r="J3" s="62"/>
      <c r="K3" s="62"/>
    </row>
    <row r="4" spans="1:11" x14ac:dyDescent="0.25">
      <c r="A4" s="61" t="s">
        <v>134</v>
      </c>
      <c r="B4" s="62"/>
      <c r="C4" s="62"/>
      <c r="D4" s="62"/>
      <c r="E4" s="62"/>
      <c r="F4" s="62"/>
      <c r="G4" s="62"/>
      <c r="H4" s="62"/>
      <c r="I4" s="62"/>
      <c r="J4" s="62"/>
      <c r="K4" s="62"/>
    </row>
    <row r="5" spans="1:11" x14ac:dyDescent="0.25">
      <c r="A5" s="61" t="s">
        <v>139</v>
      </c>
      <c r="B5" s="62"/>
      <c r="C5" s="62"/>
      <c r="D5" s="62"/>
      <c r="E5" s="62"/>
      <c r="F5" s="62"/>
      <c r="G5" s="62"/>
      <c r="H5" s="62"/>
      <c r="I5" s="62"/>
      <c r="J5" s="62"/>
      <c r="K5" s="62"/>
    </row>
    <row r="6" spans="1:11" x14ac:dyDescent="0.25">
      <c r="A6" s="61" t="s">
        <v>143</v>
      </c>
      <c r="B6" s="62"/>
      <c r="C6" s="62"/>
      <c r="D6" s="62"/>
      <c r="E6" s="62"/>
      <c r="F6" s="62"/>
      <c r="G6" s="62"/>
      <c r="H6" s="62"/>
      <c r="I6" s="62"/>
      <c r="J6" s="62"/>
      <c r="K6" s="62"/>
    </row>
    <row r="7" spans="1:11" x14ac:dyDescent="0.25">
      <c r="A7" s="61" t="s">
        <v>146</v>
      </c>
      <c r="B7" s="62"/>
      <c r="C7" s="62"/>
      <c r="D7" s="62"/>
      <c r="E7" s="62"/>
      <c r="F7" s="62"/>
      <c r="G7" s="62"/>
      <c r="H7" s="62"/>
      <c r="I7" s="62"/>
      <c r="J7" s="62"/>
      <c r="K7" s="62"/>
    </row>
    <row r="8" spans="1:11" x14ac:dyDescent="0.25">
      <c r="A8" s="61" t="s">
        <v>141</v>
      </c>
      <c r="B8" s="62"/>
      <c r="C8" s="62"/>
      <c r="D8" s="62"/>
      <c r="E8" s="62"/>
      <c r="F8" s="62"/>
      <c r="G8" s="62"/>
      <c r="H8" s="62"/>
      <c r="I8" s="62"/>
      <c r="J8" s="62"/>
      <c r="K8" s="62"/>
    </row>
    <row r="9" spans="1:11" x14ac:dyDescent="0.25">
      <c r="A9" s="61" t="s">
        <v>153</v>
      </c>
      <c r="B9" s="62"/>
      <c r="C9" s="62"/>
      <c r="D9" s="62"/>
      <c r="E9" s="62"/>
      <c r="F9" s="62"/>
      <c r="G9" s="62"/>
      <c r="H9" s="62"/>
      <c r="I9" s="62"/>
      <c r="J9" s="62"/>
      <c r="K9" s="62"/>
    </row>
    <row r="10" spans="1:11" x14ac:dyDescent="0.25">
      <c r="A10" s="61" t="s">
        <v>157</v>
      </c>
      <c r="B10" s="62"/>
      <c r="C10" s="62"/>
      <c r="D10" s="62"/>
      <c r="E10" s="62"/>
      <c r="F10" s="62"/>
      <c r="G10" s="62"/>
      <c r="H10" s="62"/>
      <c r="I10" s="62"/>
      <c r="J10" s="62"/>
      <c r="K10" s="62"/>
    </row>
    <row r="11" spans="1:11" x14ac:dyDescent="0.25">
      <c r="A11" s="61" t="s">
        <v>161</v>
      </c>
      <c r="B11" s="62"/>
      <c r="C11" s="62"/>
      <c r="D11" s="62"/>
      <c r="E11" s="62"/>
      <c r="F11" s="62"/>
      <c r="G11" s="62"/>
      <c r="H11" s="62"/>
      <c r="I11" s="62"/>
      <c r="J11" s="62"/>
      <c r="K11" s="62"/>
    </row>
    <row r="12" spans="1:11" x14ac:dyDescent="0.25">
      <c r="A12" s="61" t="s">
        <v>151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</row>
    <row r="13" spans="1:11" x14ac:dyDescent="0.25">
      <c r="A13" s="61" t="s">
        <v>167</v>
      </c>
      <c r="B13" s="62"/>
      <c r="C13" s="62"/>
      <c r="D13" s="62"/>
      <c r="E13" s="62"/>
      <c r="F13" s="62"/>
      <c r="G13" s="62"/>
      <c r="H13" s="62"/>
      <c r="I13" s="62"/>
      <c r="J13" s="62"/>
      <c r="K13" s="62"/>
    </row>
    <row r="14" spans="1:11" x14ac:dyDescent="0.25">
      <c r="A14" s="61" t="s">
        <v>171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</row>
    <row r="15" spans="1:11" x14ac:dyDescent="0.25">
      <c r="A15" s="61" t="s">
        <v>175</v>
      </c>
      <c r="B15" s="62"/>
      <c r="C15" s="62"/>
      <c r="D15" s="62"/>
      <c r="E15" s="62"/>
      <c r="F15" s="62"/>
      <c r="G15" s="62"/>
      <c r="H15" s="62"/>
      <c r="I15" s="62"/>
      <c r="J15" s="62"/>
      <c r="K15" s="62"/>
    </row>
    <row r="16" spans="1:11" x14ac:dyDescent="0.25">
      <c r="A16" s="61" t="s">
        <v>137</v>
      </c>
      <c r="B16" s="62"/>
      <c r="C16" s="62"/>
      <c r="D16" s="62"/>
      <c r="E16" s="62"/>
      <c r="F16" s="62"/>
      <c r="G16" s="62"/>
      <c r="H16" s="62"/>
      <c r="I16" s="62"/>
      <c r="J16" s="62"/>
      <c r="K16" s="62"/>
    </row>
    <row r="17" spans="1:21" x14ac:dyDescent="0.25">
      <c r="A17" s="61" t="s">
        <v>181</v>
      </c>
      <c r="B17" s="62"/>
      <c r="C17" s="62"/>
      <c r="D17" s="62"/>
      <c r="E17" s="62"/>
      <c r="F17" s="62"/>
      <c r="G17" s="62"/>
      <c r="H17" s="62"/>
      <c r="I17" s="62"/>
      <c r="J17" s="62"/>
      <c r="K17" s="62"/>
    </row>
    <row r="18" spans="1:21" x14ac:dyDescent="0.25">
      <c r="A18" s="61" t="s">
        <v>148</v>
      </c>
      <c r="B18" s="62"/>
      <c r="C18" s="62"/>
      <c r="D18" s="62"/>
      <c r="E18" s="62"/>
      <c r="F18" s="62"/>
      <c r="G18" s="62"/>
      <c r="H18" s="62"/>
      <c r="I18" s="62"/>
      <c r="J18" s="62"/>
      <c r="K18" s="62"/>
    </row>
    <row r="19" spans="1:21" x14ac:dyDescent="0.25">
      <c r="A19" s="61" t="s">
        <v>177</v>
      </c>
      <c r="B19" s="62"/>
      <c r="C19" s="62"/>
      <c r="D19" s="62"/>
      <c r="E19" s="62"/>
      <c r="F19" s="62"/>
      <c r="G19" s="62"/>
      <c r="H19" s="62"/>
      <c r="I19" s="62"/>
      <c r="J19" s="62"/>
      <c r="K19" s="62"/>
    </row>
    <row r="20" spans="1:21" x14ac:dyDescent="0.25">
      <c r="A20" s="61" t="s">
        <v>159</v>
      </c>
      <c r="B20" s="62"/>
      <c r="C20" s="62"/>
      <c r="D20" s="62"/>
      <c r="E20" s="62"/>
      <c r="F20" s="62"/>
      <c r="G20" s="62"/>
      <c r="H20" s="62"/>
      <c r="I20" s="62"/>
      <c r="J20" s="62"/>
      <c r="K20" s="62"/>
    </row>
    <row r="21" spans="1:21" x14ac:dyDescent="0.25">
      <c r="A21" s="61" t="s">
        <v>191</v>
      </c>
      <c r="B21" s="62"/>
      <c r="C21" s="62"/>
      <c r="D21" s="62"/>
      <c r="E21" s="62"/>
      <c r="F21" s="62"/>
      <c r="G21" s="62"/>
      <c r="H21" s="62"/>
      <c r="I21" s="62"/>
      <c r="J21" s="62"/>
      <c r="K21" s="62"/>
    </row>
    <row r="22" spans="1:21" x14ac:dyDescent="0.25">
      <c r="A22" s="61" t="s">
        <v>194</v>
      </c>
      <c r="B22" s="62"/>
      <c r="C22" s="62"/>
      <c r="D22" s="62"/>
      <c r="E22" s="62"/>
      <c r="F22" s="62"/>
      <c r="G22" s="62"/>
      <c r="H22" s="62"/>
      <c r="I22" s="62"/>
      <c r="J22" s="62"/>
      <c r="K22" s="62"/>
    </row>
    <row r="23" spans="1:21" x14ac:dyDescent="0.25">
      <c r="A23" s="61" t="s">
        <v>185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</row>
    <row r="24" spans="1:21" x14ac:dyDescent="0.25">
      <c r="A24" s="61" t="s">
        <v>200</v>
      </c>
      <c r="B24" s="62"/>
      <c r="C24" s="62"/>
      <c r="D24" s="62"/>
      <c r="E24" s="62"/>
      <c r="F24" s="62"/>
      <c r="G24" s="62"/>
      <c r="H24" s="62"/>
      <c r="I24" s="62"/>
      <c r="J24" s="62"/>
      <c r="K24" s="62"/>
    </row>
    <row r="25" spans="1:21" x14ac:dyDescent="0.25">
      <c r="A25" s="61" t="s">
        <v>198</v>
      </c>
      <c r="B25" s="62"/>
      <c r="C25" s="62"/>
      <c r="D25" s="62"/>
      <c r="E25" s="62"/>
      <c r="F25" s="62"/>
      <c r="G25" s="62"/>
      <c r="H25" s="62"/>
      <c r="I25" s="62"/>
      <c r="J25" s="62"/>
      <c r="K25" s="62"/>
    </row>
    <row r="26" spans="1:21" x14ac:dyDescent="0.25">
      <c r="A26" s="61" t="s">
        <v>173</v>
      </c>
      <c r="B26" s="62"/>
      <c r="C26" s="62"/>
      <c r="D26" s="62"/>
      <c r="E26" s="62"/>
      <c r="F26" s="62"/>
      <c r="G26" s="62"/>
      <c r="H26" s="62"/>
      <c r="I26" s="62"/>
      <c r="J26" s="62"/>
      <c r="K26" s="62"/>
    </row>
    <row r="27" spans="1:21" x14ac:dyDescent="0.25">
      <c r="A27" s="61" t="s">
        <v>169</v>
      </c>
      <c r="B27" s="62"/>
      <c r="C27" s="62"/>
      <c r="D27" s="62"/>
      <c r="E27" s="62"/>
      <c r="F27" s="62"/>
      <c r="G27" s="62"/>
      <c r="H27" s="62"/>
      <c r="I27" s="62"/>
      <c r="J27" s="62"/>
      <c r="K27" s="62"/>
    </row>
    <row r="28" spans="1:21" x14ac:dyDescent="0.25">
      <c r="A28" s="61" t="s">
        <v>163</v>
      </c>
      <c r="B28" s="62"/>
      <c r="C28" s="62"/>
      <c r="D28" s="62"/>
      <c r="E28" s="62"/>
      <c r="F28" s="62"/>
      <c r="G28" s="62"/>
      <c r="H28" s="62"/>
      <c r="I28" s="62"/>
      <c r="J28" s="62"/>
      <c r="K28" s="62"/>
    </row>
    <row r="29" spans="1:21" x14ac:dyDescent="0.25">
      <c r="A29" s="61" t="s">
        <v>155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</row>
    <row r="30" spans="1:21" x14ac:dyDescent="0.25">
      <c r="A30" s="61" t="s">
        <v>223</v>
      </c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spans="1:21" x14ac:dyDescent="0.25">
      <c r="M31" s="65"/>
      <c r="N31" s="65"/>
      <c r="O31" s="65"/>
      <c r="P31" s="65"/>
      <c r="Q31" s="65"/>
      <c r="R31" s="65"/>
      <c r="S31" s="65"/>
      <c r="T31" s="65"/>
    </row>
    <row r="33" spans="1:10" x14ac:dyDescent="0.25">
      <c r="B33" s="61"/>
      <c r="C33" s="61"/>
      <c r="D33" s="61"/>
      <c r="E33" s="61"/>
      <c r="F33" s="61"/>
      <c r="G33" s="61"/>
      <c r="H33" s="61"/>
      <c r="I33" s="61"/>
    </row>
    <row r="34" spans="1:10" x14ac:dyDescent="0.25">
      <c r="B34" s="61">
        <v>2007</v>
      </c>
      <c r="C34" s="61">
        <v>2008</v>
      </c>
      <c r="D34" s="61">
        <v>2009</v>
      </c>
      <c r="E34" s="61">
        <v>2010</v>
      </c>
      <c r="F34" s="61">
        <v>2011</v>
      </c>
      <c r="G34" s="61">
        <v>2012</v>
      </c>
      <c r="H34" s="61">
        <v>2013</v>
      </c>
      <c r="I34" s="61">
        <v>2014</v>
      </c>
      <c r="J34" s="61">
        <v>2015</v>
      </c>
    </row>
    <row r="35" spans="1:10" x14ac:dyDescent="0.25">
      <c r="A35" s="61" t="s">
        <v>132</v>
      </c>
      <c r="B35" s="63" t="e">
        <f>+B3/B$30</f>
        <v>#DIV/0!</v>
      </c>
      <c r="C35" s="63" t="e">
        <f t="shared" ref="C35:J50" si="0">+C3/C$30</f>
        <v>#DIV/0!</v>
      </c>
      <c r="D35" s="63" t="e">
        <f t="shared" si="0"/>
        <v>#DIV/0!</v>
      </c>
      <c r="E35" s="63" t="e">
        <f t="shared" si="0"/>
        <v>#DIV/0!</v>
      </c>
      <c r="F35" s="63" t="e">
        <f t="shared" si="0"/>
        <v>#DIV/0!</v>
      </c>
      <c r="G35" s="63" t="e">
        <f t="shared" si="0"/>
        <v>#DIV/0!</v>
      </c>
      <c r="H35" s="63" t="e">
        <f t="shared" si="0"/>
        <v>#DIV/0!</v>
      </c>
      <c r="I35" s="63" t="e">
        <f t="shared" si="0"/>
        <v>#DIV/0!</v>
      </c>
      <c r="J35" s="63" t="e">
        <f t="shared" si="0"/>
        <v>#DIV/0!</v>
      </c>
    </row>
    <row r="36" spans="1:10" x14ac:dyDescent="0.25">
      <c r="A36" s="61" t="s">
        <v>134</v>
      </c>
      <c r="B36" s="63" t="e">
        <f t="shared" ref="B36:J51" si="1">+B4/B$30</f>
        <v>#DIV/0!</v>
      </c>
      <c r="C36" s="63" t="e">
        <f t="shared" si="1"/>
        <v>#DIV/0!</v>
      </c>
      <c r="D36" s="63" t="e">
        <f t="shared" si="1"/>
        <v>#DIV/0!</v>
      </c>
      <c r="E36" s="63" t="e">
        <f t="shared" si="1"/>
        <v>#DIV/0!</v>
      </c>
      <c r="F36" s="63" t="e">
        <f t="shared" si="1"/>
        <v>#DIV/0!</v>
      </c>
      <c r="G36" s="63" t="e">
        <f t="shared" si="1"/>
        <v>#DIV/0!</v>
      </c>
      <c r="H36" s="63" t="e">
        <f t="shared" si="1"/>
        <v>#DIV/0!</v>
      </c>
      <c r="I36" s="63" t="e">
        <f t="shared" si="1"/>
        <v>#DIV/0!</v>
      </c>
      <c r="J36" s="63" t="e">
        <f t="shared" si="0"/>
        <v>#DIV/0!</v>
      </c>
    </row>
    <row r="37" spans="1:10" x14ac:dyDescent="0.25">
      <c r="A37" s="61" t="s">
        <v>139</v>
      </c>
      <c r="B37" s="63" t="e">
        <f t="shared" si="1"/>
        <v>#DIV/0!</v>
      </c>
      <c r="C37" s="63" t="e">
        <f t="shared" si="1"/>
        <v>#DIV/0!</v>
      </c>
      <c r="D37" s="63" t="e">
        <f t="shared" si="1"/>
        <v>#DIV/0!</v>
      </c>
      <c r="E37" s="63" t="e">
        <f t="shared" si="1"/>
        <v>#DIV/0!</v>
      </c>
      <c r="F37" s="63" t="e">
        <f t="shared" si="1"/>
        <v>#DIV/0!</v>
      </c>
      <c r="G37" s="63" t="e">
        <f t="shared" si="1"/>
        <v>#DIV/0!</v>
      </c>
      <c r="H37" s="63" t="e">
        <f t="shared" si="1"/>
        <v>#DIV/0!</v>
      </c>
      <c r="I37" s="63" t="e">
        <f t="shared" si="1"/>
        <v>#DIV/0!</v>
      </c>
      <c r="J37" s="63" t="e">
        <f t="shared" si="0"/>
        <v>#DIV/0!</v>
      </c>
    </row>
    <row r="38" spans="1:10" x14ac:dyDescent="0.25">
      <c r="A38" s="61" t="s">
        <v>143</v>
      </c>
      <c r="B38" s="63" t="e">
        <f t="shared" si="1"/>
        <v>#DIV/0!</v>
      </c>
      <c r="C38" s="63" t="e">
        <f t="shared" si="1"/>
        <v>#DIV/0!</v>
      </c>
      <c r="D38" s="63" t="e">
        <f t="shared" si="1"/>
        <v>#DIV/0!</v>
      </c>
      <c r="E38" s="63" t="e">
        <f t="shared" si="1"/>
        <v>#DIV/0!</v>
      </c>
      <c r="F38" s="63" t="e">
        <f t="shared" si="1"/>
        <v>#DIV/0!</v>
      </c>
      <c r="G38" s="63" t="e">
        <f t="shared" si="1"/>
        <v>#DIV/0!</v>
      </c>
      <c r="H38" s="63" t="e">
        <f t="shared" si="1"/>
        <v>#DIV/0!</v>
      </c>
      <c r="I38" s="63" t="e">
        <f t="shared" si="1"/>
        <v>#DIV/0!</v>
      </c>
      <c r="J38" s="63" t="e">
        <f t="shared" si="0"/>
        <v>#DIV/0!</v>
      </c>
    </row>
    <row r="39" spans="1:10" x14ac:dyDescent="0.25">
      <c r="A39" s="61" t="s">
        <v>146</v>
      </c>
      <c r="B39" s="63" t="e">
        <f t="shared" si="1"/>
        <v>#DIV/0!</v>
      </c>
      <c r="C39" s="63" t="e">
        <f t="shared" si="1"/>
        <v>#DIV/0!</v>
      </c>
      <c r="D39" s="63" t="e">
        <f t="shared" si="1"/>
        <v>#DIV/0!</v>
      </c>
      <c r="E39" s="63" t="e">
        <f t="shared" si="1"/>
        <v>#DIV/0!</v>
      </c>
      <c r="F39" s="63" t="e">
        <f t="shared" si="1"/>
        <v>#DIV/0!</v>
      </c>
      <c r="G39" s="63" t="e">
        <f t="shared" si="1"/>
        <v>#DIV/0!</v>
      </c>
      <c r="H39" s="63" t="e">
        <f t="shared" si="1"/>
        <v>#DIV/0!</v>
      </c>
      <c r="I39" s="63" t="e">
        <f t="shared" si="1"/>
        <v>#DIV/0!</v>
      </c>
      <c r="J39" s="63" t="e">
        <f t="shared" si="0"/>
        <v>#DIV/0!</v>
      </c>
    </row>
    <row r="40" spans="1:10" x14ac:dyDescent="0.25">
      <c r="A40" s="61" t="s">
        <v>141</v>
      </c>
      <c r="B40" s="63" t="e">
        <f t="shared" si="1"/>
        <v>#DIV/0!</v>
      </c>
      <c r="C40" s="63" t="e">
        <f t="shared" si="1"/>
        <v>#DIV/0!</v>
      </c>
      <c r="D40" s="63" t="e">
        <f t="shared" si="1"/>
        <v>#DIV/0!</v>
      </c>
      <c r="E40" s="63" t="e">
        <f t="shared" si="1"/>
        <v>#DIV/0!</v>
      </c>
      <c r="F40" s="63" t="e">
        <f t="shared" si="1"/>
        <v>#DIV/0!</v>
      </c>
      <c r="G40" s="63" t="e">
        <f t="shared" si="1"/>
        <v>#DIV/0!</v>
      </c>
      <c r="H40" s="63" t="e">
        <f t="shared" si="1"/>
        <v>#DIV/0!</v>
      </c>
      <c r="I40" s="63" t="e">
        <f t="shared" si="1"/>
        <v>#DIV/0!</v>
      </c>
      <c r="J40" s="63" t="e">
        <f t="shared" si="0"/>
        <v>#DIV/0!</v>
      </c>
    </row>
    <row r="41" spans="1:10" x14ac:dyDescent="0.25">
      <c r="A41" s="61" t="s">
        <v>153</v>
      </c>
      <c r="B41" s="63" t="e">
        <f t="shared" si="1"/>
        <v>#DIV/0!</v>
      </c>
      <c r="C41" s="63" t="e">
        <f t="shared" si="1"/>
        <v>#DIV/0!</v>
      </c>
      <c r="D41" s="63" t="e">
        <f t="shared" si="1"/>
        <v>#DIV/0!</v>
      </c>
      <c r="E41" s="63" t="e">
        <f t="shared" si="1"/>
        <v>#DIV/0!</v>
      </c>
      <c r="F41" s="63" t="e">
        <f t="shared" si="1"/>
        <v>#DIV/0!</v>
      </c>
      <c r="G41" s="63" t="e">
        <f t="shared" si="1"/>
        <v>#DIV/0!</v>
      </c>
      <c r="H41" s="63" t="e">
        <f t="shared" si="1"/>
        <v>#DIV/0!</v>
      </c>
      <c r="I41" s="63" t="e">
        <f t="shared" si="1"/>
        <v>#DIV/0!</v>
      </c>
      <c r="J41" s="63" t="e">
        <f t="shared" si="0"/>
        <v>#DIV/0!</v>
      </c>
    </row>
    <row r="42" spans="1:10" x14ac:dyDescent="0.25">
      <c r="A42" s="61" t="s">
        <v>157</v>
      </c>
      <c r="B42" s="63" t="e">
        <f t="shared" si="1"/>
        <v>#DIV/0!</v>
      </c>
      <c r="C42" s="63" t="e">
        <f t="shared" si="1"/>
        <v>#DIV/0!</v>
      </c>
      <c r="D42" s="63" t="e">
        <f t="shared" si="1"/>
        <v>#DIV/0!</v>
      </c>
      <c r="E42" s="63" t="e">
        <f t="shared" si="1"/>
        <v>#DIV/0!</v>
      </c>
      <c r="F42" s="63" t="e">
        <f t="shared" si="1"/>
        <v>#DIV/0!</v>
      </c>
      <c r="G42" s="63" t="e">
        <f t="shared" si="1"/>
        <v>#DIV/0!</v>
      </c>
      <c r="H42" s="63" t="e">
        <f t="shared" si="1"/>
        <v>#DIV/0!</v>
      </c>
      <c r="I42" s="63" t="e">
        <f t="shared" si="1"/>
        <v>#DIV/0!</v>
      </c>
      <c r="J42" s="63" t="e">
        <f t="shared" si="0"/>
        <v>#DIV/0!</v>
      </c>
    </row>
    <row r="43" spans="1:10" x14ac:dyDescent="0.25">
      <c r="A43" s="61" t="s">
        <v>161</v>
      </c>
      <c r="B43" s="63" t="e">
        <f t="shared" si="1"/>
        <v>#DIV/0!</v>
      </c>
      <c r="C43" s="63" t="e">
        <f t="shared" si="1"/>
        <v>#DIV/0!</v>
      </c>
      <c r="D43" s="63" t="e">
        <f t="shared" si="1"/>
        <v>#DIV/0!</v>
      </c>
      <c r="E43" s="63" t="e">
        <f t="shared" si="1"/>
        <v>#DIV/0!</v>
      </c>
      <c r="F43" s="63" t="e">
        <f t="shared" si="1"/>
        <v>#DIV/0!</v>
      </c>
      <c r="G43" s="63" t="e">
        <f t="shared" si="1"/>
        <v>#DIV/0!</v>
      </c>
      <c r="H43" s="63" t="e">
        <f t="shared" si="1"/>
        <v>#DIV/0!</v>
      </c>
      <c r="I43" s="63" t="e">
        <f t="shared" si="1"/>
        <v>#DIV/0!</v>
      </c>
      <c r="J43" s="63" t="e">
        <f t="shared" si="0"/>
        <v>#DIV/0!</v>
      </c>
    </row>
    <row r="44" spans="1:10" x14ac:dyDescent="0.25">
      <c r="A44" s="61" t="s">
        <v>151</v>
      </c>
      <c r="B44" s="63" t="e">
        <f t="shared" si="1"/>
        <v>#DIV/0!</v>
      </c>
      <c r="C44" s="63" t="e">
        <f t="shared" si="1"/>
        <v>#DIV/0!</v>
      </c>
      <c r="D44" s="63" t="e">
        <f t="shared" si="1"/>
        <v>#DIV/0!</v>
      </c>
      <c r="E44" s="63" t="e">
        <f t="shared" si="1"/>
        <v>#DIV/0!</v>
      </c>
      <c r="F44" s="63" t="e">
        <f t="shared" si="1"/>
        <v>#DIV/0!</v>
      </c>
      <c r="G44" s="63" t="e">
        <f t="shared" si="1"/>
        <v>#DIV/0!</v>
      </c>
      <c r="H44" s="63" t="e">
        <f t="shared" si="1"/>
        <v>#DIV/0!</v>
      </c>
      <c r="I44" s="63" t="e">
        <f t="shared" si="1"/>
        <v>#DIV/0!</v>
      </c>
      <c r="J44" s="63" t="e">
        <f t="shared" si="0"/>
        <v>#DIV/0!</v>
      </c>
    </row>
    <row r="45" spans="1:10" x14ac:dyDescent="0.25">
      <c r="A45" s="61" t="s">
        <v>167</v>
      </c>
      <c r="B45" s="63" t="e">
        <f t="shared" si="1"/>
        <v>#DIV/0!</v>
      </c>
      <c r="C45" s="63" t="e">
        <f t="shared" si="1"/>
        <v>#DIV/0!</v>
      </c>
      <c r="D45" s="63" t="e">
        <f t="shared" si="1"/>
        <v>#DIV/0!</v>
      </c>
      <c r="E45" s="63" t="e">
        <f t="shared" si="1"/>
        <v>#DIV/0!</v>
      </c>
      <c r="F45" s="63" t="e">
        <f t="shared" si="1"/>
        <v>#DIV/0!</v>
      </c>
      <c r="G45" s="63" t="e">
        <f t="shared" si="1"/>
        <v>#DIV/0!</v>
      </c>
      <c r="H45" s="63" t="e">
        <f t="shared" si="1"/>
        <v>#DIV/0!</v>
      </c>
      <c r="I45" s="63" t="e">
        <f t="shared" si="1"/>
        <v>#DIV/0!</v>
      </c>
      <c r="J45" s="63" t="e">
        <f t="shared" si="0"/>
        <v>#DIV/0!</v>
      </c>
    </row>
    <row r="46" spans="1:10" x14ac:dyDescent="0.25">
      <c r="A46" s="61" t="s">
        <v>171</v>
      </c>
      <c r="B46" s="63" t="e">
        <f t="shared" si="1"/>
        <v>#DIV/0!</v>
      </c>
      <c r="C46" s="63" t="e">
        <f t="shared" si="1"/>
        <v>#DIV/0!</v>
      </c>
      <c r="D46" s="63" t="e">
        <f t="shared" si="1"/>
        <v>#DIV/0!</v>
      </c>
      <c r="E46" s="63" t="e">
        <f t="shared" si="1"/>
        <v>#DIV/0!</v>
      </c>
      <c r="F46" s="63" t="e">
        <f t="shared" si="1"/>
        <v>#DIV/0!</v>
      </c>
      <c r="G46" s="63" t="e">
        <f t="shared" si="1"/>
        <v>#DIV/0!</v>
      </c>
      <c r="H46" s="63" t="e">
        <f t="shared" si="1"/>
        <v>#DIV/0!</v>
      </c>
      <c r="I46" s="63" t="e">
        <f t="shared" si="1"/>
        <v>#DIV/0!</v>
      </c>
      <c r="J46" s="63" t="e">
        <f t="shared" si="0"/>
        <v>#DIV/0!</v>
      </c>
    </row>
    <row r="47" spans="1:10" x14ac:dyDescent="0.25">
      <c r="A47" s="61" t="s">
        <v>175</v>
      </c>
      <c r="B47" s="63" t="e">
        <f t="shared" si="1"/>
        <v>#DIV/0!</v>
      </c>
      <c r="C47" s="63" t="e">
        <f t="shared" si="1"/>
        <v>#DIV/0!</v>
      </c>
      <c r="D47" s="63" t="e">
        <f t="shared" si="1"/>
        <v>#DIV/0!</v>
      </c>
      <c r="E47" s="63" t="e">
        <f t="shared" si="1"/>
        <v>#DIV/0!</v>
      </c>
      <c r="F47" s="63" t="e">
        <f t="shared" si="1"/>
        <v>#DIV/0!</v>
      </c>
      <c r="G47" s="63" t="e">
        <f t="shared" si="1"/>
        <v>#DIV/0!</v>
      </c>
      <c r="H47" s="63" t="e">
        <f t="shared" si="1"/>
        <v>#DIV/0!</v>
      </c>
      <c r="I47" s="63" t="e">
        <f t="shared" si="1"/>
        <v>#DIV/0!</v>
      </c>
      <c r="J47" s="63" t="e">
        <f t="shared" si="0"/>
        <v>#DIV/0!</v>
      </c>
    </row>
    <row r="48" spans="1:10" x14ac:dyDescent="0.25">
      <c r="A48" s="61" t="s">
        <v>137</v>
      </c>
      <c r="B48" s="63" t="e">
        <f t="shared" si="1"/>
        <v>#DIV/0!</v>
      </c>
      <c r="C48" s="63" t="e">
        <f t="shared" si="1"/>
        <v>#DIV/0!</v>
      </c>
      <c r="D48" s="63" t="e">
        <f t="shared" si="1"/>
        <v>#DIV/0!</v>
      </c>
      <c r="E48" s="63" t="e">
        <f t="shared" si="1"/>
        <v>#DIV/0!</v>
      </c>
      <c r="F48" s="63" t="e">
        <f t="shared" si="1"/>
        <v>#DIV/0!</v>
      </c>
      <c r="G48" s="63" t="e">
        <f t="shared" si="1"/>
        <v>#DIV/0!</v>
      </c>
      <c r="H48" s="63" t="e">
        <f t="shared" si="1"/>
        <v>#DIV/0!</v>
      </c>
      <c r="I48" s="63" t="e">
        <f t="shared" si="1"/>
        <v>#DIV/0!</v>
      </c>
      <c r="J48" s="63" t="e">
        <f t="shared" si="0"/>
        <v>#DIV/0!</v>
      </c>
    </row>
    <row r="49" spans="1:10" x14ac:dyDescent="0.25">
      <c r="A49" s="61" t="s">
        <v>181</v>
      </c>
      <c r="B49" s="63" t="e">
        <f t="shared" si="1"/>
        <v>#DIV/0!</v>
      </c>
      <c r="C49" s="63" t="e">
        <f t="shared" si="1"/>
        <v>#DIV/0!</v>
      </c>
      <c r="D49" s="63" t="e">
        <f t="shared" si="1"/>
        <v>#DIV/0!</v>
      </c>
      <c r="E49" s="63" t="e">
        <f t="shared" si="1"/>
        <v>#DIV/0!</v>
      </c>
      <c r="F49" s="63" t="e">
        <f t="shared" si="1"/>
        <v>#DIV/0!</v>
      </c>
      <c r="G49" s="63" t="e">
        <f t="shared" si="1"/>
        <v>#DIV/0!</v>
      </c>
      <c r="H49" s="63" t="e">
        <f t="shared" si="1"/>
        <v>#DIV/0!</v>
      </c>
      <c r="I49" s="63" t="e">
        <f t="shared" si="1"/>
        <v>#DIV/0!</v>
      </c>
      <c r="J49" s="63" t="e">
        <f t="shared" si="0"/>
        <v>#DIV/0!</v>
      </c>
    </row>
    <row r="50" spans="1:10" x14ac:dyDescent="0.25">
      <c r="A50" s="61" t="s">
        <v>148</v>
      </c>
      <c r="B50" s="63" t="e">
        <f t="shared" si="1"/>
        <v>#DIV/0!</v>
      </c>
      <c r="C50" s="63" t="e">
        <f t="shared" si="1"/>
        <v>#DIV/0!</v>
      </c>
      <c r="D50" s="63" t="e">
        <f t="shared" si="1"/>
        <v>#DIV/0!</v>
      </c>
      <c r="E50" s="63" t="e">
        <f t="shared" si="1"/>
        <v>#DIV/0!</v>
      </c>
      <c r="F50" s="63" t="e">
        <f t="shared" si="1"/>
        <v>#DIV/0!</v>
      </c>
      <c r="G50" s="63" t="e">
        <f t="shared" si="1"/>
        <v>#DIV/0!</v>
      </c>
      <c r="H50" s="63" t="e">
        <f t="shared" si="1"/>
        <v>#DIV/0!</v>
      </c>
      <c r="I50" s="63" t="e">
        <f t="shared" si="1"/>
        <v>#DIV/0!</v>
      </c>
      <c r="J50" s="63" t="e">
        <f t="shared" si="0"/>
        <v>#DIV/0!</v>
      </c>
    </row>
    <row r="51" spans="1:10" x14ac:dyDescent="0.25">
      <c r="A51" s="61" t="s">
        <v>177</v>
      </c>
      <c r="B51" s="63" t="e">
        <f t="shared" si="1"/>
        <v>#DIV/0!</v>
      </c>
      <c r="C51" s="63" t="e">
        <f t="shared" si="1"/>
        <v>#DIV/0!</v>
      </c>
      <c r="D51" s="63" t="e">
        <f t="shared" si="1"/>
        <v>#DIV/0!</v>
      </c>
      <c r="E51" s="63" t="e">
        <f t="shared" si="1"/>
        <v>#DIV/0!</v>
      </c>
      <c r="F51" s="63" t="e">
        <f t="shared" si="1"/>
        <v>#DIV/0!</v>
      </c>
      <c r="G51" s="63" t="e">
        <f t="shared" si="1"/>
        <v>#DIV/0!</v>
      </c>
      <c r="H51" s="63" t="e">
        <f t="shared" si="1"/>
        <v>#DIV/0!</v>
      </c>
      <c r="I51" s="63" t="e">
        <f t="shared" si="1"/>
        <v>#DIV/0!</v>
      </c>
      <c r="J51" s="63" t="e">
        <f t="shared" si="1"/>
        <v>#DIV/0!</v>
      </c>
    </row>
    <row r="52" spans="1:10" x14ac:dyDescent="0.25">
      <c r="A52" s="61" t="s">
        <v>159</v>
      </c>
      <c r="B52" s="63" t="e">
        <f t="shared" ref="B52:J62" si="2">+B20/B$30</f>
        <v>#DIV/0!</v>
      </c>
      <c r="C52" s="63" t="e">
        <f t="shared" si="2"/>
        <v>#DIV/0!</v>
      </c>
      <c r="D52" s="63" t="e">
        <f t="shared" si="2"/>
        <v>#DIV/0!</v>
      </c>
      <c r="E52" s="63" t="e">
        <f t="shared" si="2"/>
        <v>#DIV/0!</v>
      </c>
      <c r="F52" s="63" t="e">
        <f t="shared" si="2"/>
        <v>#DIV/0!</v>
      </c>
      <c r="G52" s="63" t="e">
        <f t="shared" si="2"/>
        <v>#DIV/0!</v>
      </c>
      <c r="H52" s="63" t="e">
        <f t="shared" si="2"/>
        <v>#DIV/0!</v>
      </c>
      <c r="I52" s="63" t="e">
        <f t="shared" si="2"/>
        <v>#DIV/0!</v>
      </c>
      <c r="J52" s="63" t="e">
        <f t="shared" si="2"/>
        <v>#DIV/0!</v>
      </c>
    </row>
    <row r="53" spans="1:10" x14ac:dyDescent="0.25">
      <c r="A53" s="61" t="s">
        <v>191</v>
      </c>
      <c r="B53" s="63" t="e">
        <f t="shared" si="2"/>
        <v>#DIV/0!</v>
      </c>
      <c r="C53" s="63" t="e">
        <f t="shared" si="2"/>
        <v>#DIV/0!</v>
      </c>
      <c r="D53" s="63" t="e">
        <f t="shared" si="2"/>
        <v>#DIV/0!</v>
      </c>
      <c r="E53" s="63" t="e">
        <f t="shared" si="2"/>
        <v>#DIV/0!</v>
      </c>
      <c r="F53" s="63" t="e">
        <f t="shared" si="2"/>
        <v>#DIV/0!</v>
      </c>
      <c r="G53" s="63" t="e">
        <f t="shared" si="2"/>
        <v>#DIV/0!</v>
      </c>
      <c r="H53" s="63" t="e">
        <f t="shared" si="2"/>
        <v>#DIV/0!</v>
      </c>
      <c r="I53" s="63" t="e">
        <f t="shared" si="2"/>
        <v>#DIV/0!</v>
      </c>
      <c r="J53" s="63" t="e">
        <f t="shared" si="2"/>
        <v>#DIV/0!</v>
      </c>
    </row>
    <row r="54" spans="1:10" x14ac:dyDescent="0.25">
      <c r="A54" s="61" t="s">
        <v>194</v>
      </c>
      <c r="B54" s="63" t="e">
        <f t="shared" si="2"/>
        <v>#DIV/0!</v>
      </c>
      <c r="C54" s="63" t="e">
        <f t="shared" si="2"/>
        <v>#DIV/0!</v>
      </c>
      <c r="D54" s="63" t="e">
        <f t="shared" si="2"/>
        <v>#DIV/0!</v>
      </c>
      <c r="E54" s="63" t="e">
        <f t="shared" si="2"/>
        <v>#DIV/0!</v>
      </c>
      <c r="F54" s="63" t="e">
        <f t="shared" si="2"/>
        <v>#DIV/0!</v>
      </c>
      <c r="G54" s="63" t="e">
        <f t="shared" si="2"/>
        <v>#DIV/0!</v>
      </c>
      <c r="H54" s="63" t="e">
        <f t="shared" si="2"/>
        <v>#DIV/0!</v>
      </c>
      <c r="I54" s="63" t="e">
        <f t="shared" si="2"/>
        <v>#DIV/0!</v>
      </c>
      <c r="J54" s="63" t="e">
        <f t="shared" si="2"/>
        <v>#DIV/0!</v>
      </c>
    </row>
    <row r="55" spans="1:10" x14ac:dyDescent="0.25">
      <c r="A55" s="61" t="s">
        <v>185</v>
      </c>
      <c r="B55" s="63" t="e">
        <f t="shared" si="2"/>
        <v>#DIV/0!</v>
      </c>
      <c r="C55" s="63" t="e">
        <f t="shared" si="2"/>
        <v>#DIV/0!</v>
      </c>
      <c r="D55" s="63" t="e">
        <f t="shared" si="2"/>
        <v>#DIV/0!</v>
      </c>
      <c r="E55" s="63" t="e">
        <f t="shared" si="2"/>
        <v>#DIV/0!</v>
      </c>
      <c r="F55" s="63" t="e">
        <f t="shared" si="2"/>
        <v>#DIV/0!</v>
      </c>
      <c r="G55" s="63" t="e">
        <f t="shared" si="2"/>
        <v>#DIV/0!</v>
      </c>
      <c r="H55" s="63" t="e">
        <f t="shared" si="2"/>
        <v>#DIV/0!</v>
      </c>
      <c r="I55" s="63" t="e">
        <f t="shared" si="2"/>
        <v>#DIV/0!</v>
      </c>
      <c r="J55" s="63" t="e">
        <f t="shared" si="2"/>
        <v>#DIV/0!</v>
      </c>
    </row>
    <row r="56" spans="1:10" x14ac:dyDescent="0.25">
      <c r="A56" s="61" t="s">
        <v>200</v>
      </c>
      <c r="B56" s="63" t="e">
        <f t="shared" si="2"/>
        <v>#DIV/0!</v>
      </c>
      <c r="C56" s="63" t="e">
        <f t="shared" si="2"/>
        <v>#DIV/0!</v>
      </c>
      <c r="D56" s="63" t="e">
        <f t="shared" si="2"/>
        <v>#DIV/0!</v>
      </c>
      <c r="E56" s="63" t="e">
        <f t="shared" si="2"/>
        <v>#DIV/0!</v>
      </c>
      <c r="F56" s="63" t="e">
        <f t="shared" si="2"/>
        <v>#DIV/0!</v>
      </c>
      <c r="G56" s="63" t="e">
        <f t="shared" si="2"/>
        <v>#DIV/0!</v>
      </c>
      <c r="H56" s="63" t="e">
        <f t="shared" si="2"/>
        <v>#DIV/0!</v>
      </c>
      <c r="I56" s="63" t="e">
        <f t="shared" si="2"/>
        <v>#DIV/0!</v>
      </c>
      <c r="J56" s="63" t="e">
        <f t="shared" si="2"/>
        <v>#DIV/0!</v>
      </c>
    </row>
    <row r="57" spans="1:10" x14ac:dyDescent="0.25">
      <c r="A57" s="61" t="s">
        <v>198</v>
      </c>
      <c r="B57" s="63" t="e">
        <f t="shared" si="2"/>
        <v>#DIV/0!</v>
      </c>
      <c r="C57" s="63" t="e">
        <f t="shared" si="2"/>
        <v>#DIV/0!</v>
      </c>
      <c r="D57" s="63" t="e">
        <f t="shared" si="2"/>
        <v>#DIV/0!</v>
      </c>
      <c r="E57" s="63" t="e">
        <f t="shared" si="2"/>
        <v>#DIV/0!</v>
      </c>
      <c r="F57" s="63" t="e">
        <f t="shared" si="2"/>
        <v>#DIV/0!</v>
      </c>
      <c r="G57" s="63" t="e">
        <f t="shared" si="2"/>
        <v>#DIV/0!</v>
      </c>
      <c r="H57" s="63" t="e">
        <f t="shared" si="2"/>
        <v>#DIV/0!</v>
      </c>
      <c r="I57" s="63" t="e">
        <f t="shared" si="2"/>
        <v>#DIV/0!</v>
      </c>
      <c r="J57" s="63" t="e">
        <f t="shared" si="2"/>
        <v>#DIV/0!</v>
      </c>
    </row>
    <row r="58" spans="1:10" x14ac:dyDescent="0.25">
      <c r="A58" s="61" t="s">
        <v>173</v>
      </c>
      <c r="B58" s="63" t="e">
        <f t="shared" si="2"/>
        <v>#DIV/0!</v>
      </c>
      <c r="C58" s="63" t="e">
        <f t="shared" si="2"/>
        <v>#DIV/0!</v>
      </c>
      <c r="D58" s="63" t="e">
        <f t="shared" si="2"/>
        <v>#DIV/0!</v>
      </c>
      <c r="E58" s="63" t="e">
        <f t="shared" si="2"/>
        <v>#DIV/0!</v>
      </c>
      <c r="F58" s="63" t="e">
        <f t="shared" si="2"/>
        <v>#DIV/0!</v>
      </c>
      <c r="G58" s="63" t="e">
        <f t="shared" si="2"/>
        <v>#DIV/0!</v>
      </c>
      <c r="H58" s="63" t="e">
        <f t="shared" si="2"/>
        <v>#DIV/0!</v>
      </c>
      <c r="I58" s="63" t="e">
        <f t="shared" si="2"/>
        <v>#DIV/0!</v>
      </c>
      <c r="J58" s="63" t="e">
        <f t="shared" si="2"/>
        <v>#DIV/0!</v>
      </c>
    </row>
    <row r="59" spans="1:10" x14ac:dyDescent="0.25">
      <c r="A59" s="61" t="s">
        <v>169</v>
      </c>
      <c r="B59" s="63" t="e">
        <f t="shared" si="2"/>
        <v>#DIV/0!</v>
      </c>
      <c r="C59" s="63" t="e">
        <f t="shared" si="2"/>
        <v>#DIV/0!</v>
      </c>
      <c r="D59" s="63" t="e">
        <f t="shared" si="2"/>
        <v>#DIV/0!</v>
      </c>
      <c r="E59" s="63" t="e">
        <f t="shared" si="2"/>
        <v>#DIV/0!</v>
      </c>
      <c r="F59" s="63" t="e">
        <f t="shared" si="2"/>
        <v>#DIV/0!</v>
      </c>
      <c r="G59" s="63" t="e">
        <f t="shared" si="2"/>
        <v>#DIV/0!</v>
      </c>
      <c r="H59" s="63" t="e">
        <f t="shared" si="2"/>
        <v>#DIV/0!</v>
      </c>
      <c r="I59" s="63" t="e">
        <f t="shared" si="2"/>
        <v>#DIV/0!</v>
      </c>
      <c r="J59" s="63" t="e">
        <f t="shared" si="2"/>
        <v>#DIV/0!</v>
      </c>
    </row>
    <row r="60" spans="1:10" x14ac:dyDescent="0.25">
      <c r="A60" s="61" t="s">
        <v>163</v>
      </c>
      <c r="B60" s="63" t="e">
        <f t="shared" si="2"/>
        <v>#DIV/0!</v>
      </c>
      <c r="C60" s="63" t="e">
        <f t="shared" si="2"/>
        <v>#DIV/0!</v>
      </c>
      <c r="D60" s="63" t="e">
        <f t="shared" si="2"/>
        <v>#DIV/0!</v>
      </c>
      <c r="E60" s="63" t="e">
        <f t="shared" si="2"/>
        <v>#DIV/0!</v>
      </c>
      <c r="F60" s="63" t="e">
        <f t="shared" si="2"/>
        <v>#DIV/0!</v>
      </c>
      <c r="G60" s="63" t="e">
        <f t="shared" si="2"/>
        <v>#DIV/0!</v>
      </c>
      <c r="H60" s="63" t="e">
        <f t="shared" si="2"/>
        <v>#DIV/0!</v>
      </c>
      <c r="I60" s="63" t="e">
        <f t="shared" si="2"/>
        <v>#DIV/0!</v>
      </c>
      <c r="J60" s="63" t="e">
        <f t="shared" si="2"/>
        <v>#DIV/0!</v>
      </c>
    </row>
    <row r="61" spans="1:10" x14ac:dyDescent="0.25">
      <c r="A61" s="61" t="s">
        <v>155</v>
      </c>
      <c r="B61" s="63" t="e">
        <f t="shared" si="2"/>
        <v>#DIV/0!</v>
      </c>
      <c r="C61" s="63" t="e">
        <f t="shared" si="2"/>
        <v>#DIV/0!</v>
      </c>
      <c r="D61" s="63" t="e">
        <f t="shared" si="2"/>
        <v>#DIV/0!</v>
      </c>
      <c r="E61" s="63" t="e">
        <f t="shared" si="2"/>
        <v>#DIV/0!</v>
      </c>
      <c r="F61" s="63" t="e">
        <f t="shared" si="2"/>
        <v>#DIV/0!</v>
      </c>
      <c r="G61" s="63" t="e">
        <f t="shared" si="2"/>
        <v>#DIV/0!</v>
      </c>
      <c r="H61" s="63" t="e">
        <f t="shared" si="2"/>
        <v>#DIV/0!</v>
      </c>
      <c r="I61" s="63" t="e">
        <f t="shared" si="2"/>
        <v>#DIV/0!</v>
      </c>
      <c r="J61" s="63" t="e">
        <f t="shared" si="2"/>
        <v>#DIV/0!</v>
      </c>
    </row>
    <row r="62" spans="1:10" x14ac:dyDescent="0.25">
      <c r="A62" s="61" t="s">
        <v>223</v>
      </c>
      <c r="B62" s="63" t="e">
        <f t="shared" si="2"/>
        <v>#DIV/0!</v>
      </c>
      <c r="C62" s="63" t="e">
        <f t="shared" si="2"/>
        <v>#DIV/0!</v>
      </c>
      <c r="D62" s="63" t="e">
        <f t="shared" si="2"/>
        <v>#DIV/0!</v>
      </c>
      <c r="E62" s="63" t="e">
        <f t="shared" si="2"/>
        <v>#DIV/0!</v>
      </c>
      <c r="F62" s="63" t="e">
        <f t="shared" si="2"/>
        <v>#DIV/0!</v>
      </c>
      <c r="G62" s="63" t="e">
        <f t="shared" si="2"/>
        <v>#DIV/0!</v>
      </c>
      <c r="H62" s="63" t="e">
        <f t="shared" si="2"/>
        <v>#DIV/0!</v>
      </c>
      <c r="I62" s="63" t="e">
        <f t="shared" si="2"/>
        <v>#DIV/0!</v>
      </c>
      <c r="J62" s="63" t="e">
        <f t="shared" si="2"/>
        <v>#DIV/0!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36"/>
  <sheetViews>
    <sheetView topLeftCell="A325" workbookViewId="0">
      <selection activeCell="A339" sqref="A339:A365"/>
    </sheetView>
  </sheetViews>
  <sheetFormatPr defaultColWidth="8.85546875" defaultRowHeight="15" x14ac:dyDescent="0.25"/>
  <cols>
    <col min="1" max="1" width="29.140625" bestFit="1" customWidth="1"/>
    <col min="2" max="2" width="19.5703125" bestFit="1" customWidth="1"/>
    <col min="3" max="11" width="12" bestFit="1" customWidth="1"/>
    <col min="12" max="12" width="10" bestFit="1" customWidth="1"/>
    <col min="13" max="13" width="5.5703125" bestFit="1" customWidth="1"/>
    <col min="14" max="14" width="12" bestFit="1" customWidth="1"/>
  </cols>
  <sheetData>
    <row r="1" spans="1:7" x14ac:dyDescent="0.25">
      <c r="A1" s="18" t="s">
        <v>390</v>
      </c>
      <c r="B1" s="56">
        <v>2007</v>
      </c>
    </row>
    <row r="2" spans="1:7" x14ac:dyDescent="0.25">
      <c r="A2" s="18" t="s">
        <v>392</v>
      </c>
      <c r="B2" t="s">
        <v>416</v>
      </c>
    </row>
    <row r="4" spans="1:7" x14ac:dyDescent="0.25">
      <c r="A4" s="18" t="s">
        <v>399</v>
      </c>
      <c r="B4" s="18" t="s">
        <v>127</v>
      </c>
    </row>
    <row r="5" spans="1:7" x14ac:dyDescent="0.25">
      <c r="A5" s="18" t="s">
        <v>125</v>
      </c>
      <c r="B5" t="s">
        <v>228</v>
      </c>
      <c r="C5" t="s">
        <v>15</v>
      </c>
      <c r="D5" t="s">
        <v>226</v>
      </c>
      <c r="E5" t="s">
        <v>130</v>
      </c>
      <c r="F5" t="s">
        <v>417</v>
      </c>
      <c r="G5" t="s">
        <v>126</v>
      </c>
    </row>
    <row r="6" spans="1:7" x14ac:dyDescent="0.25">
      <c r="A6" s="19" t="s">
        <v>132</v>
      </c>
      <c r="B6" s="20"/>
      <c r="C6" s="20"/>
      <c r="D6" s="20">
        <v>367263.13646846928</v>
      </c>
      <c r="E6" s="20">
        <v>14017.099918729546</v>
      </c>
      <c r="F6" s="20"/>
      <c r="G6" s="20">
        <v>381280.23638719885</v>
      </c>
    </row>
    <row r="7" spans="1:7" x14ac:dyDescent="0.25">
      <c r="A7" s="19" t="s">
        <v>139</v>
      </c>
      <c r="B7" s="20"/>
      <c r="C7" s="20"/>
      <c r="D7" s="20">
        <v>1626345.3570189122</v>
      </c>
      <c r="E7" s="20"/>
      <c r="F7" s="20">
        <v>2442126.8935576691</v>
      </c>
      <c r="G7" s="20">
        <v>4068472.2505765813</v>
      </c>
    </row>
    <row r="8" spans="1:7" x14ac:dyDescent="0.25">
      <c r="A8" s="19" t="s">
        <v>146</v>
      </c>
      <c r="B8" s="20"/>
      <c r="C8" s="20">
        <v>41550.946163814886</v>
      </c>
      <c r="D8" s="20">
        <v>40670.827794495577</v>
      </c>
      <c r="E8" s="20">
        <v>12933.600412941772</v>
      </c>
      <c r="F8" s="20">
        <v>318570.45269839879</v>
      </c>
      <c r="G8" s="20">
        <v>413725.82706965099</v>
      </c>
    </row>
    <row r="9" spans="1:7" x14ac:dyDescent="0.25">
      <c r="A9" s="19" t="s">
        <v>141</v>
      </c>
      <c r="B9" s="20"/>
      <c r="C9" s="20"/>
      <c r="D9" s="20">
        <v>7928.2646561381162</v>
      </c>
      <c r="E9" s="20"/>
      <c r="F9" s="20">
        <v>22029.956728974019</v>
      </c>
      <c r="G9" s="20">
        <v>29958.221385112134</v>
      </c>
    </row>
    <row r="10" spans="1:7" x14ac:dyDescent="0.25">
      <c r="A10" s="19" t="s">
        <v>153</v>
      </c>
      <c r="B10" s="20"/>
      <c r="C10" s="20"/>
      <c r="D10" s="20">
        <v>118439.81474729282</v>
      </c>
      <c r="E10" s="20">
        <v>14272.676214114703</v>
      </c>
      <c r="F10" s="20">
        <v>152208.28273332311</v>
      </c>
      <c r="G10" s="20">
        <v>284920.7736947306</v>
      </c>
    </row>
    <row r="11" spans="1:7" x14ac:dyDescent="0.25">
      <c r="A11" s="19" t="s">
        <v>157</v>
      </c>
      <c r="B11" s="20"/>
      <c r="C11" s="20"/>
      <c r="D11" s="20">
        <v>4119.817888286072</v>
      </c>
      <c r="E11" s="20"/>
      <c r="F11" s="20">
        <v>91841.881696575671</v>
      </c>
      <c r="G11" s="20">
        <v>95961.699584861737</v>
      </c>
    </row>
    <row r="12" spans="1:7" x14ac:dyDescent="0.25">
      <c r="A12" s="19" t="s">
        <v>161</v>
      </c>
      <c r="B12" s="20"/>
      <c r="C12" s="20">
        <v>127188.80328156918</v>
      </c>
      <c r="D12" s="20">
        <v>19123.226327234392</v>
      </c>
      <c r="E12" s="20"/>
      <c r="F12" s="20"/>
      <c r="G12" s="20">
        <v>146312.02960880357</v>
      </c>
    </row>
    <row r="13" spans="1:7" x14ac:dyDescent="0.25">
      <c r="A13" s="19" t="s">
        <v>151</v>
      </c>
      <c r="B13" s="20"/>
      <c r="C13" s="20"/>
      <c r="D13" s="20">
        <v>31939.837590880139</v>
      </c>
      <c r="E13" s="20">
        <v>782207.45052386506</v>
      </c>
      <c r="F13" s="20">
        <v>247667.82889274499</v>
      </c>
      <c r="G13" s="20">
        <v>1061815.1170074902</v>
      </c>
    </row>
    <row r="14" spans="1:7" x14ac:dyDescent="0.25">
      <c r="A14" s="19" t="s">
        <v>167</v>
      </c>
      <c r="B14" s="20">
        <v>179983.30660926484</v>
      </c>
      <c r="C14" s="20">
        <v>101193.81430799306</v>
      </c>
      <c r="D14" s="20"/>
      <c r="E14" s="20"/>
      <c r="F14" s="20"/>
      <c r="G14" s="20">
        <v>281177.12091725791</v>
      </c>
    </row>
    <row r="15" spans="1:7" x14ac:dyDescent="0.25">
      <c r="A15" s="19" t="s">
        <v>171</v>
      </c>
      <c r="B15" s="20">
        <v>110635.73857271511</v>
      </c>
      <c r="C15" s="20">
        <v>87729.263140553958</v>
      </c>
      <c r="D15" s="20">
        <v>224952.13576558966</v>
      </c>
      <c r="E15" s="20"/>
      <c r="F15" s="20">
        <v>2152600.3470468079</v>
      </c>
      <c r="G15" s="20">
        <v>2575917.4845256666</v>
      </c>
    </row>
    <row r="16" spans="1:7" x14ac:dyDescent="0.25">
      <c r="A16" s="19" t="s">
        <v>175</v>
      </c>
      <c r="B16" s="20">
        <v>34319.216904254623</v>
      </c>
      <c r="C16" s="20"/>
      <c r="D16" s="20">
        <v>33806.26448041822</v>
      </c>
      <c r="E16" s="20"/>
      <c r="F16" s="20">
        <v>164668.52704988248</v>
      </c>
      <c r="G16" s="20">
        <v>232794.00843455532</v>
      </c>
    </row>
    <row r="17" spans="1:7" x14ac:dyDescent="0.25">
      <c r="A17" s="19" t="s">
        <v>181</v>
      </c>
      <c r="B17" s="20"/>
      <c r="C17" s="20"/>
      <c r="D17" s="20">
        <v>19150.223823225781</v>
      </c>
      <c r="E17" s="20"/>
      <c r="F17" s="20">
        <v>179983.30660926484</v>
      </c>
      <c r="G17" s="20">
        <v>199133.53043249063</v>
      </c>
    </row>
    <row r="18" spans="1:7" x14ac:dyDescent="0.25">
      <c r="A18" s="19" t="s">
        <v>148</v>
      </c>
      <c r="B18" s="20">
        <v>96589.841324928071</v>
      </c>
      <c r="C18" s="20"/>
      <c r="D18" s="20">
        <v>17425551.785973161</v>
      </c>
      <c r="E18" s="20">
        <v>26259.56443429174</v>
      </c>
      <c r="F18" s="20">
        <v>8819.1820238539767</v>
      </c>
      <c r="G18" s="20">
        <v>17557220.373756234</v>
      </c>
    </row>
    <row r="19" spans="1:7" x14ac:dyDescent="0.25">
      <c r="A19" s="19" t="s">
        <v>177</v>
      </c>
      <c r="B19" s="20">
        <v>28874.721879324359</v>
      </c>
      <c r="C19" s="20">
        <v>39263.358336811129</v>
      </c>
      <c r="D19" s="20">
        <v>10417327.596393349</v>
      </c>
      <c r="E19" s="20">
        <v>5219.5158916686805</v>
      </c>
      <c r="F19" s="20">
        <v>905368.22740351886</v>
      </c>
      <c r="G19" s="20">
        <v>11396053.419904673</v>
      </c>
    </row>
    <row r="20" spans="1:7" x14ac:dyDescent="0.25">
      <c r="A20" s="19" t="s">
        <v>159</v>
      </c>
      <c r="B20" s="20">
        <v>17998.330660926484</v>
      </c>
      <c r="C20" s="20">
        <v>34752.976673182944</v>
      </c>
      <c r="D20" s="20">
        <v>199677.08001845059</v>
      </c>
      <c r="E20" s="20">
        <v>317382.56287477759</v>
      </c>
      <c r="F20" s="20">
        <v>1081256.9137874229</v>
      </c>
      <c r="G20" s="20">
        <v>1651067.8640147606</v>
      </c>
    </row>
    <row r="21" spans="1:7" x14ac:dyDescent="0.25">
      <c r="A21" s="19" t="s">
        <v>191</v>
      </c>
      <c r="B21" s="20">
        <v>2296380.0115316189</v>
      </c>
      <c r="C21" s="20">
        <v>18104796.18628506</v>
      </c>
      <c r="D21" s="20">
        <v>2264454.5726052672</v>
      </c>
      <c r="E21" s="20">
        <v>14800.027302479848</v>
      </c>
      <c r="F21" s="20">
        <v>1358702.9807586707</v>
      </c>
      <c r="G21" s="20">
        <v>24039133.778483097</v>
      </c>
    </row>
    <row r="22" spans="1:7" x14ac:dyDescent="0.25">
      <c r="A22" s="19" t="s">
        <v>194</v>
      </c>
      <c r="B22" s="20">
        <v>884486.56417071202</v>
      </c>
      <c r="C22" s="20">
        <v>32794034.764381576</v>
      </c>
      <c r="D22" s="20">
        <v>73364696.449249908</v>
      </c>
      <c r="E22" s="20">
        <v>688821.31205658184</v>
      </c>
      <c r="F22" s="20">
        <v>59510407.629846029</v>
      </c>
      <c r="G22" s="20">
        <v>167242446.71970481</v>
      </c>
    </row>
    <row r="23" spans="1:7" x14ac:dyDescent="0.25">
      <c r="A23" s="19" t="s">
        <v>185</v>
      </c>
      <c r="B23" s="20">
        <v>347785.34302721469</v>
      </c>
      <c r="C23" s="20">
        <v>14598.445999077472</v>
      </c>
      <c r="D23" s="20">
        <v>3932493.062600215</v>
      </c>
      <c r="E23" s="20"/>
      <c r="F23" s="20">
        <v>6536225.1673292769</v>
      </c>
      <c r="G23" s="20">
        <v>10831102.018955784</v>
      </c>
    </row>
    <row r="24" spans="1:7" x14ac:dyDescent="0.25">
      <c r="A24" s="19" t="s">
        <v>200</v>
      </c>
      <c r="B24" s="20"/>
      <c r="C24" s="20">
        <v>107979.18496716235</v>
      </c>
      <c r="D24" s="20">
        <v>1298871.130142553</v>
      </c>
      <c r="E24" s="20">
        <v>25568.428536912164</v>
      </c>
      <c r="F24" s="20">
        <v>4971079.5340567138</v>
      </c>
      <c r="G24" s="20">
        <v>6403498.2777033411</v>
      </c>
    </row>
    <row r="25" spans="1:7" x14ac:dyDescent="0.25">
      <c r="A25" s="19" t="s">
        <v>198</v>
      </c>
      <c r="B25" s="20">
        <v>196550.76998264767</v>
      </c>
      <c r="C25" s="20">
        <v>172877.56566433108</v>
      </c>
      <c r="D25" s="20">
        <v>1946820.0331012374</v>
      </c>
      <c r="E25" s="20">
        <v>53167.068772376835</v>
      </c>
      <c r="F25" s="20">
        <v>3959420.365102028</v>
      </c>
      <c r="G25" s="20">
        <v>6328835.8026226209</v>
      </c>
    </row>
    <row r="26" spans="1:7" x14ac:dyDescent="0.25">
      <c r="A26" s="19" t="s">
        <v>173</v>
      </c>
      <c r="B26" s="20">
        <v>49587.20080391856</v>
      </c>
      <c r="C26" s="20"/>
      <c r="D26" s="20">
        <v>36784.98820480155</v>
      </c>
      <c r="E26" s="20">
        <v>62652.189030685091</v>
      </c>
      <c r="F26" s="20">
        <v>17998.330660926484</v>
      </c>
      <c r="G26" s="20">
        <v>167022.70870033168</v>
      </c>
    </row>
    <row r="27" spans="1:7" x14ac:dyDescent="0.25">
      <c r="A27" s="19" t="s">
        <v>169</v>
      </c>
      <c r="B27" s="20">
        <v>33350.906714696779</v>
      </c>
      <c r="C27" s="20"/>
      <c r="D27" s="20">
        <v>131328.41933358228</v>
      </c>
      <c r="E27" s="20">
        <v>13329.563687482154</v>
      </c>
      <c r="F27" s="20">
        <v>108727.9155226569</v>
      </c>
      <c r="G27" s="20">
        <v>286736.80525841808</v>
      </c>
    </row>
    <row r="28" spans="1:7" x14ac:dyDescent="0.25">
      <c r="A28" s="19" t="s">
        <v>163</v>
      </c>
      <c r="B28" s="20">
        <v>363755.26182265469</v>
      </c>
      <c r="C28" s="20"/>
      <c r="D28" s="20">
        <v>1316727.2739912581</v>
      </c>
      <c r="E28" s="20"/>
      <c r="F28" s="20">
        <v>32978.341270015597</v>
      </c>
      <c r="G28" s="20">
        <v>1713460.8770839283</v>
      </c>
    </row>
    <row r="29" spans="1:7" x14ac:dyDescent="0.25">
      <c r="A29" s="19" t="s">
        <v>155</v>
      </c>
      <c r="B29" s="20">
        <v>34806.971665165729</v>
      </c>
      <c r="C29" s="20"/>
      <c r="D29" s="20">
        <v>60384.399367408361</v>
      </c>
      <c r="E29" s="20">
        <v>18520.282250093354</v>
      </c>
      <c r="F29" s="20">
        <v>391739.06633426325</v>
      </c>
      <c r="G29" s="20">
        <v>505450.7196169307</v>
      </c>
    </row>
    <row r="30" spans="1:7" x14ac:dyDescent="0.25">
      <c r="A30" s="19" t="s">
        <v>126</v>
      </c>
      <c r="B30" s="20">
        <v>4675104.1856700415</v>
      </c>
      <c r="C30" s="20">
        <v>51625965.309201129</v>
      </c>
      <c r="D30" s="20">
        <v>114888855.69754212</v>
      </c>
      <c r="E30" s="20">
        <v>2049151.3419070004</v>
      </c>
      <c r="F30" s="20">
        <v>84654421.131108999</v>
      </c>
      <c r="G30" s="20">
        <v>257893497.66542932</v>
      </c>
    </row>
    <row r="32" spans="1:7" x14ac:dyDescent="0.25">
      <c r="A32" s="18" t="s">
        <v>390</v>
      </c>
      <c r="B32" s="56">
        <v>2008</v>
      </c>
    </row>
    <row r="33" spans="1:9" x14ac:dyDescent="0.25">
      <c r="A33" s="18" t="s">
        <v>392</v>
      </c>
      <c r="B33" t="s">
        <v>416</v>
      </c>
    </row>
    <row r="35" spans="1:9" x14ac:dyDescent="0.25">
      <c r="A35" s="18" t="s">
        <v>399</v>
      </c>
      <c r="B35" s="18" t="s">
        <v>127</v>
      </c>
    </row>
    <row r="36" spans="1:9" x14ac:dyDescent="0.25">
      <c r="A36" s="18" t="s">
        <v>125</v>
      </c>
      <c r="B36" t="s">
        <v>228</v>
      </c>
      <c r="C36" t="s">
        <v>15</v>
      </c>
      <c r="D36" t="s">
        <v>226</v>
      </c>
      <c r="E36" t="s">
        <v>227</v>
      </c>
      <c r="F36" t="s">
        <v>130</v>
      </c>
      <c r="G36" t="s">
        <v>129</v>
      </c>
      <c r="H36" t="s">
        <v>417</v>
      </c>
      <c r="I36" t="s">
        <v>126</v>
      </c>
    </row>
    <row r="37" spans="1:9" x14ac:dyDescent="0.25">
      <c r="A37" s="19" t="s">
        <v>132</v>
      </c>
      <c r="B37" s="20"/>
      <c r="C37" s="20">
        <v>31670.468705709918</v>
      </c>
      <c r="D37" s="20">
        <v>50528.29112366309</v>
      </c>
      <c r="E37" s="20">
        <v>9243.6640348997189</v>
      </c>
      <c r="F37" s="20">
        <v>20968.620493214326</v>
      </c>
      <c r="G37" s="20"/>
      <c r="H37" s="20"/>
      <c r="I37" s="20">
        <v>112411.04435748706</v>
      </c>
    </row>
    <row r="38" spans="1:9" x14ac:dyDescent="0.25">
      <c r="A38" s="19" t="s">
        <v>139</v>
      </c>
      <c r="B38" s="20">
        <v>130339.23187433889</v>
      </c>
      <c r="C38" s="20"/>
      <c r="D38" s="20"/>
      <c r="E38" s="20"/>
      <c r="F38" s="20">
        <v>23045.42826130542</v>
      </c>
      <c r="G38" s="20"/>
      <c r="H38" s="20">
        <v>335448.64194603264</v>
      </c>
      <c r="I38" s="20">
        <v>488833.30208167696</v>
      </c>
    </row>
    <row r="39" spans="1:9" x14ac:dyDescent="0.25">
      <c r="A39" s="19" t="s">
        <v>146</v>
      </c>
      <c r="B39" s="20"/>
      <c r="C39" s="20">
        <v>12894.223024964913</v>
      </c>
      <c r="D39" s="20">
        <v>9994.8498233581995</v>
      </c>
      <c r="E39" s="20"/>
      <c r="F39" s="20"/>
      <c r="G39" s="20"/>
      <c r="H39" s="20">
        <v>91960.776048616244</v>
      </c>
      <c r="I39" s="20">
        <v>114849.84889693937</v>
      </c>
    </row>
    <row r="40" spans="1:9" x14ac:dyDescent="0.25">
      <c r="A40" s="19" t="s">
        <v>153</v>
      </c>
      <c r="B40" s="20"/>
      <c r="C40" s="20"/>
      <c r="D40" s="20">
        <v>151766.7215143491</v>
      </c>
      <c r="E40" s="20"/>
      <c r="F40" s="20">
        <v>2168.5815974502739</v>
      </c>
      <c r="G40" s="20"/>
      <c r="H40" s="20">
        <v>24286.074473012864</v>
      </c>
      <c r="I40" s="20">
        <v>178221.37758481223</v>
      </c>
    </row>
    <row r="41" spans="1:9" x14ac:dyDescent="0.25">
      <c r="A41" s="19" t="s">
        <v>157</v>
      </c>
      <c r="B41" s="20">
        <v>47586.430038093786</v>
      </c>
      <c r="C41" s="20"/>
      <c r="D41" s="20">
        <v>2590.0614063591047</v>
      </c>
      <c r="E41" s="20"/>
      <c r="F41" s="20">
        <v>19213.021127880365</v>
      </c>
      <c r="G41" s="20"/>
      <c r="H41" s="20"/>
      <c r="I41" s="20">
        <v>69389.51257233326</v>
      </c>
    </row>
    <row r="42" spans="1:9" x14ac:dyDescent="0.25">
      <c r="A42" s="19" t="s">
        <v>161</v>
      </c>
      <c r="B42" s="20"/>
      <c r="C42" s="20">
        <v>41847.166672427978</v>
      </c>
      <c r="D42" s="20">
        <v>15555.664076381159</v>
      </c>
      <c r="E42" s="20"/>
      <c r="F42" s="20"/>
      <c r="G42" s="20">
        <v>365395.80207822018</v>
      </c>
      <c r="H42" s="20"/>
      <c r="I42" s="20">
        <v>422798.63282702933</v>
      </c>
    </row>
    <row r="43" spans="1:9" x14ac:dyDescent="0.25">
      <c r="A43" s="19" t="s">
        <v>151</v>
      </c>
      <c r="B43" s="20">
        <v>134270.21089855712</v>
      </c>
      <c r="C43" s="20">
        <v>5953.4023008372333</v>
      </c>
      <c r="D43" s="20">
        <v>97553.881093450778</v>
      </c>
      <c r="E43" s="20"/>
      <c r="F43" s="20">
        <v>338325.92144797882</v>
      </c>
      <c r="G43" s="20"/>
      <c r="H43" s="20">
        <v>890155.1593232993</v>
      </c>
      <c r="I43" s="20">
        <v>1466258.5750641231</v>
      </c>
    </row>
    <row r="44" spans="1:9" x14ac:dyDescent="0.25">
      <c r="A44" s="19" t="s">
        <v>167</v>
      </c>
      <c r="B44" s="20">
        <v>42416.504317526596</v>
      </c>
      <c r="C44" s="20">
        <v>57900.788748850617</v>
      </c>
      <c r="D44" s="20"/>
      <c r="E44" s="20"/>
      <c r="F44" s="20">
        <v>8733.8094273487131</v>
      </c>
      <c r="G44" s="20"/>
      <c r="H44" s="20">
        <v>206661.0675940073</v>
      </c>
      <c r="I44" s="20">
        <v>315712.17008773319</v>
      </c>
    </row>
    <row r="45" spans="1:9" x14ac:dyDescent="0.25">
      <c r="A45" s="19" t="s">
        <v>171</v>
      </c>
      <c r="B45" s="20">
        <v>71889.499664691684</v>
      </c>
      <c r="C45" s="20">
        <v>704449.1160996384</v>
      </c>
      <c r="D45" s="20"/>
      <c r="E45" s="20"/>
      <c r="F45" s="20"/>
      <c r="G45" s="20"/>
      <c r="H45" s="20">
        <v>152582.48888643071</v>
      </c>
      <c r="I45" s="20">
        <v>928921.10465076088</v>
      </c>
    </row>
    <row r="46" spans="1:9" x14ac:dyDescent="0.25">
      <c r="A46" s="19" t="s">
        <v>175</v>
      </c>
      <c r="B46" s="20">
        <v>84579.780846636189</v>
      </c>
      <c r="C46" s="20">
        <v>372102.08968287439</v>
      </c>
      <c r="D46" s="20">
        <v>1525828.2878950241</v>
      </c>
      <c r="E46" s="20"/>
      <c r="F46" s="20">
        <v>57537.092462130902</v>
      </c>
      <c r="G46" s="20"/>
      <c r="H46" s="20">
        <v>272736.52521725901</v>
      </c>
      <c r="I46" s="20">
        <v>2312783.7761039245</v>
      </c>
    </row>
    <row r="47" spans="1:9" x14ac:dyDescent="0.25">
      <c r="A47" s="19" t="s">
        <v>137</v>
      </c>
      <c r="B47" s="20"/>
      <c r="C47" s="20">
        <v>55266.539943170421</v>
      </c>
      <c r="D47" s="20"/>
      <c r="E47" s="20"/>
      <c r="F47" s="20"/>
      <c r="G47" s="20"/>
      <c r="H47" s="20">
        <v>46449.454263255044</v>
      </c>
      <c r="I47" s="20">
        <v>101715.99420642547</v>
      </c>
    </row>
    <row r="48" spans="1:9" x14ac:dyDescent="0.25">
      <c r="A48" s="19" t="s">
        <v>181</v>
      </c>
      <c r="B48" s="20"/>
      <c r="C48" s="20"/>
      <c r="D48" s="20">
        <v>16254.164888726034</v>
      </c>
      <c r="E48" s="20"/>
      <c r="F48" s="20"/>
      <c r="G48" s="20"/>
      <c r="H48" s="20"/>
      <c r="I48" s="20">
        <v>16254.164888726034</v>
      </c>
    </row>
    <row r="49" spans="1:9" x14ac:dyDescent="0.25">
      <c r="A49" s="19" t="s">
        <v>148</v>
      </c>
      <c r="B49" s="20">
        <v>68611.134538138722</v>
      </c>
      <c r="C49" s="20">
        <v>1047984.0521214299</v>
      </c>
      <c r="D49" s="20">
        <v>12505345.019178253</v>
      </c>
      <c r="E49" s="20"/>
      <c r="F49" s="20">
        <v>184190.07552387603</v>
      </c>
      <c r="G49" s="20"/>
      <c r="H49" s="20">
        <v>50399.127956416822</v>
      </c>
      <c r="I49" s="20">
        <v>13856529.409318114</v>
      </c>
    </row>
    <row r="50" spans="1:9" x14ac:dyDescent="0.25">
      <c r="A50" s="19" t="s">
        <v>177</v>
      </c>
      <c r="B50" s="20">
        <v>453041.5086315964</v>
      </c>
      <c r="C50" s="20">
        <v>2446909.5281970091</v>
      </c>
      <c r="D50" s="20">
        <v>808442.4608864584</v>
      </c>
      <c r="E50" s="20">
        <v>142009.80384118139</v>
      </c>
      <c r="F50" s="20">
        <v>256961.62365963095</v>
      </c>
      <c r="G50" s="20"/>
      <c r="H50" s="20">
        <v>2070575.6452714615</v>
      </c>
      <c r="I50" s="20">
        <v>6177940.5704873372</v>
      </c>
    </row>
    <row r="51" spans="1:9" x14ac:dyDescent="0.25">
      <c r="A51" s="19" t="s">
        <v>159</v>
      </c>
      <c r="B51" s="20">
        <v>20305.809503398021</v>
      </c>
      <c r="C51" s="20">
        <v>13485.65436972408</v>
      </c>
      <c r="D51" s="20">
        <v>121168.64699985481</v>
      </c>
      <c r="E51" s="20"/>
      <c r="F51" s="20"/>
      <c r="G51" s="20"/>
      <c r="H51" s="20">
        <v>73714.77915972429</v>
      </c>
      <c r="I51" s="20">
        <v>228674.89003270119</v>
      </c>
    </row>
    <row r="52" spans="1:9" x14ac:dyDescent="0.25">
      <c r="A52" s="19" t="s">
        <v>191</v>
      </c>
      <c r="B52" s="20">
        <v>470672.28096071014</v>
      </c>
      <c r="C52" s="20">
        <v>13624695.120233953</v>
      </c>
      <c r="D52" s="20">
        <v>10267360.313032776</v>
      </c>
      <c r="E52" s="20">
        <v>182589.13205616586</v>
      </c>
      <c r="F52" s="20">
        <v>119234.598521878</v>
      </c>
      <c r="G52" s="20">
        <v>163156.87344703855</v>
      </c>
      <c r="H52" s="20">
        <v>7528470.6472141752</v>
      </c>
      <c r="I52" s="20">
        <v>32356178.965466693</v>
      </c>
    </row>
    <row r="53" spans="1:9" x14ac:dyDescent="0.25">
      <c r="A53" s="19" t="s">
        <v>194</v>
      </c>
      <c r="B53" s="20">
        <v>683565.4713743492</v>
      </c>
      <c r="C53" s="20">
        <v>69209484.609922364</v>
      </c>
      <c r="D53" s="20">
        <v>85948886.626231462</v>
      </c>
      <c r="E53" s="20">
        <v>21481.874131482338</v>
      </c>
      <c r="F53" s="20">
        <v>1499137.3991897292</v>
      </c>
      <c r="G53" s="20"/>
      <c r="H53" s="20">
        <v>12471767.694240302</v>
      </c>
      <c r="I53" s="20">
        <v>169834323.67508969</v>
      </c>
    </row>
    <row r="54" spans="1:9" x14ac:dyDescent="0.25">
      <c r="A54" s="19" t="s">
        <v>185</v>
      </c>
      <c r="B54" s="20">
        <v>31690.862890011958</v>
      </c>
      <c r="C54" s="20">
        <v>1412023.6409435645</v>
      </c>
      <c r="D54" s="20">
        <v>1011529.4476815329</v>
      </c>
      <c r="E54" s="20"/>
      <c r="F54" s="20">
        <v>10129.111536679964</v>
      </c>
      <c r="G54" s="20"/>
      <c r="H54" s="20">
        <v>4305932.90067269</v>
      </c>
      <c r="I54" s="20">
        <v>6771305.9637244791</v>
      </c>
    </row>
    <row r="55" spans="1:9" x14ac:dyDescent="0.25">
      <c r="A55" s="19" t="s">
        <v>200</v>
      </c>
      <c r="B55" s="20">
        <v>828911.42386427266</v>
      </c>
      <c r="C55" s="20">
        <v>503189.10831495479</v>
      </c>
      <c r="D55" s="20">
        <v>2058478.4949496344</v>
      </c>
      <c r="E55" s="20"/>
      <c r="F55" s="20">
        <v>6148.8465670651185</v>
      </c>
      <c r="G55" s="20"/>
      <c r="H55" s="20">
        <v>721738.28584169294</v>
      </c>
      <c r="I55" s="20">
        <v>4118466.1595376199</v>
      </c>
    </row>
    <row r="56" spans="1:9" x14ac:dyDescent="0.25">
      <c r="A56" s="19" t="s">
        <v>198</v>
      </c>
      <c r="B56" s="20">
        <v>654947.33225251129</v>
      </c>
      <c r="C56" s="20">
        <v>8789159.2435444519</v>
      </c>
      <c r="D56" s="20">
        <v>11476380.243433831</v>
      </c>
      <c r="E56" s="20"/>
      <c r="F56" s="20">
        <v>181295.80086834481</v>
      </c>
      <c r="G56" s="20"/>
      <c r="H56" s="20">
        <v>2690038.7963537811</v>
      </c>
      <c r="I56" s="20">
        <v>23791821.416452918</v>
      </c>
    </row>
    <row r="57" spans="1:9" x14ac:dyDescent="0.25">
      <c r="A57" s="19" t="s">
        <v>173</v>
      </c>
      <c r="B57" s="20"/>
      <c r="C57" s="20"/>
      <c r="D57" s="20">
        <v>97883.587073000424</v>
      </c>
      <c r="E57" s="20"/>
      <c r="F57" s="20"/>
      <c r="G57" s="20"/>
      <c r="H57" s="20">
        <v>94629.015161466508</v>
      </c>
      <c r="I57" s="20">
        <v>192512.60223446693</v>
      </c>
    </row>
    <row r="58" spans="1:9" x14ac:dyDescent="0.25">
      <c r="A58" s="19" t="s">
        <v>169</v>
      </c>
      <c r="B58" s="20"/>
      <c r="C58" s="20"/>
      <c r="D58" s="20">
        <v>12952.006547154026</v>
      </c>
      <c r="E58" s="20"/>
      <c r="F58" s="20"/>
      <c r="G58" s="20"/>
      <c r="H58" s="20">
        <v>5407.857870757658</v>
      </c>
      <c r="I58" s="20">
        <v>18359.864417911682</v>
      </c>
    </row>
    <row r="59" spans="1:9" x14ac:dyDescent="0.25">
      <c r="A59" s="19" t="s">
        <v>163</v>
      </c>
      <c r="B59" s="20">
        <v>20282.016288378974</v>
      </c>
      <c r="C59" s="20">
        <v>403051.9638765789</v>
      </c>
      <c r="D59" s="20">
        <v>73777.661227988909</v>
      </c>
      <c r="E59" s="20"/>
      <c r="F59" s="20">
        <v>121637.71323880173</v>
      </c>
      <c r="G59" s="20"/>
      <c r="H59" s="20">
        <v>49068.407430708707</v>
      </c>
      <c r="I59" s="20">
        <v>667817.76206245727</v>
      </c>
    </row>
    <row r="60" spans="1:9" x14ac:dyDescent="0.25">
      <c r="A60" s="19" t="s">
        <v>155</v>
      </c>
      <c r="B60" s="20">
        <v>11439939.235116804</v>
      </c>
      <c r="C60" s="20">
        <v>2085655.4450474617</v>
      </c>
      <c r="D60" s="20">
        <v>61587.037561444384</v>
      </c>
      <c r="E60" s="20"/>
      <c r="F60" s="20">
        <v>31689.163374653457</v>
      </c>
      <c r="G60" s="20"/>
      <c r="H60" s="20">
        <v>211101.90122577656</v>
      </c>
      <c r="I60" s="20">
        <v>13829972.782326141</v>
      </c>
    </row>
    <row r="61" spans="1:9" x14ac:dyDescent="0.25">
      <c r="A61" s="19" t="s">
        <v>126</v>
      </c>
      <c r="B61" s="20">
        <v>15183048.733060015</v>
      </c>
      <c r="C61" s="20">
        <v>100817722.16174999</v>
      </c>
      <c r="D61" s="20">
        <v>126313863.46662471</v>
      </c>
      <c r="E61" s="20">
        <v>355324.47406372929</v>
      </c>
      <c r="F61" s="20">
        <v>2880416.8072979678</v>
      </c>
      <c r="G61" s="20">
        <v>528552.67552525876</v>
      </c>
      <c r="H61" s="20">
        <v>32293125.246150862</v>
      </c>
      <c r="I61" s="20">
        <v>278372053.5644725</v>
      </c>
    </row>
    <row r="62" spans="1:9" x14ac:dyDescent="0.25">
      <c r="A62" s="19"/>
      <c r="B62" s="20"/>
      <c r="C62" s="20"/>
      <c r="D62" s="20"/>
      <c r="E62" s="20"/>
      <c r="F62" s="20"/>
    </row>
    <row r="63" spans="1:9" x14ac:dyDescent="0.25">
      <c r="A63" s="19"/>
      <c r="B63" s="20"/>
      <c r="C63" s="20"/>
      <c r="D63" s="20"/>
      <c r="E63" s="20"/>
      <c r="F63" s="20"/>
    </row>
    <row r="64" spans="1:9" x14ac:dyDescent="0.25">
      <c r="A64" s="19"/>
      <c r="B64" s="20"/>
      <c r="C64" s="20"/>
      <c r="D64" s="20"/>
      <c r="E64" s="20"/>
      <c r="F64" s="20"/>
    </row>
    <row r="65" spans="1:9" x14ac:dyDescent="0.25">
      <c r="A65" s="18" t="s">
        <v>390</v>
      </c>
      <c r="B65" s="56">
        <v>2009</v>
      </c>
    </row>
    <row r="66" spans="1:9" x14ac:dyDescent="0.25">
      <c r="A66" s="18" t="s">
        <v>392</v>
      </c>
      <c r="B66" t="s">
        <v>416</v>
      </c>
    </row>
    <row r="68" spans="1:9" x14ac:dyDescent="0.25">
      <c r="A68" s="18" t="s">
        <v>399</v>
      </c>
      <c r="B68" s="18" t="s">
        <v>127</v>
      </c>
    </row>
    <row r="69" spans="1:9" x14ac:dyDescent="0.25">
      <c r="A69" s="18" t="s">
        <v>125</v>
      </c>
      <c r="B69" t="s">
        <v>228</v>
      </c>
      <c r="C69" t="s">
        <v>15</v>
      </c>
      <c r="D69" t="s">
        <v>226</v>
      </c>
      <c r="E69" t="s">
        <v>227</v>
      </c>
      <c r="F69" t="s">
        <v>130</v>
      </c>
      <c r="G69" t="s">
        <v>129</v>
      </c>
      <c r="H69" t="s">
        <v>417</v>
      </c>
      <c r="I69" t="s">
        <v>126</v>
      </c>
    </row>
    <row r="70" spans="1:9" x14ac:dyDescent="0.25">
      <c r="A70" s="19" t="s">
        <v>132</v>
      </c>
      <c r="B70" s="20"/>
      <c r="C70" s="20">
        <v>186865.5273844359</v>
      </c>
      <c r="D70" s="20">
        <v>467004.96492233867</v>
      </c>
      <c r="E70" s="20">
        <v>3268.3097306128398</v>
      </c>
      <c r="F70" s="20">
        <v>40148.3989938991</v>
      </c>
      <c r="G70" s="20"/>
      <c r="H70" s="20">
        <v>60783.066360903897</v>
      </c>
      <c r="I70" s="20">
        <v>758070.26739219041</v>
      </c>
    </row>
    <row r="71" spans="1:9" x14ac:dyDescent="0.25">
      <c r="A71" s="19" t="s">
        <v>139</v>
      </c>
      <c r="B71" s="20"/>
      <c r="C71" s="20">
        <v>1221950.2980855582</v>
      </c>
      <c r="D71" s="20">
        <v>32313.253682574501</v>
      </c>
      <c r="E71" s="20"/>
      <c r="F71" s="20">
        <v>73509.27139869894</v>
      </c>
      <c r="G71" s="20"/>
      <c r="H71" s="20">
        <v>2110257.6575147714</v>
      </c>
      <c r="I71" s="20">
        <v>3438030.4806816028</v>
      </c>
    </row>
    <row r="72" spans="1:9" x14ac:dyDescent="0.25">
      <c r="A72" s="19" t="s">
        <v>146</v>
      </c>
      <c r="B72" s="20"/>
      <c r="C72" s="20">
        <v>181194.04873425479</v>
      </c>
      <c r="D72" s="20">
        <v>466053.472956896</v>
      </c>
      <c r="E72" s="20"/>
      <c r="F72" s="20">
        <v>192628.24499020737</v>
      </c>
      <c r="G72" s="20"/>
      <c r="H72" s="20">
        <v>180087.77639772135</v>
      </c>
      <c r="I72" s="20">
        <v>1019963.5430790795</v>
      </c>
    </row>
    <row r="73" spans="1:9" x14ac:dyDescent="0.25">
      <c r="A73" s="19" t="s">
        <v>141</v>
      </c>
      <c r="B73" s="20"/>
      <c r="C73" s="20"/>
      <c r="D73" s="20"/>
      <c r="E73" s="20"/>
      <c r="F73" s="20"/>
      <c r="G73" s="20"/>
      <c r="H73" s="20">
        <v>59132.618824956335</v>
      </c>
      <c r="I73" s="20">
        <v>59132.618824956335</v>
      </c>
    </row>
    <row r="74" spans="1:9" x14ac:dyDescent="0.25">
      <c r="A74" s="19" t="s">
        <v>153</v>
      </c>
      <c r="B74" s="20"/>
      <c r="C74" s="20">
        <v>41064.047083931218</v>
      </c>
      <c r="D74" s="20">
        <v>42145.880414502957</v>
      </c>
      <c r="E74" s="20"/>
      <c r="F74" s="20"/>
      <c r="G74" s="20"/>
      <c r="H74" s="20">
        <v>121882.21053224592</v>
      </c>
      <c r="I74" s="20">
        <v>205092.1380306801</v>
      </c>
    </row>
    <row r="75" spans="1:9" x14ac:dyDescent="0.25">
      <c r="A75" s="19" t="s">
        <v>157</v>
      </c>
      <c r="B75" s="20"/>
      <c r="C75" s="20">
        <v>157594.1153105624</v>
      </c>
      <c r="D75" s="20">
        <v>195301.87224241858</v>
      </c>
      <c r="E75" s="20"/>
      <c r="F75" s="20">
        <v>22133.593065989746</v>
      </c>
      <c r="G75" s="20"/>
      <c r="H75" s="20"/>
      <c r="I75" s="20">
        <v>375029.58061897074</v>
      </c>
    </row>
    <row r="76" spans="1:9" x14ac:dyDescent="0.25">
      <c r="A76" s="19" t="s">
        <v>161</v>
      </c>
      <c r="B76" s="20"/>
      <c r="C76" s="20">
        <v>125932.56845363352</v>
      </c>
      <c r="D76" s="20">
        <v>97907.545683807271</v>
      </c>
      <c r="E76" s="20"/>
      <c r="F76" s="20">
        <v>262311.99732236651</v>
      </c>
      <c r="G76" s="20"/>
      <c r="H76" s="20">
        <v>92877.998256887106</v>
      </c>
      <c r="I76" s="20">
        <v>579030.10971669445</v>
      </c>
    </row>
    <row r="77" spans="1:9" x14ac:dyDescent="0.25">
      <c r="A77" s="19" t="s">
        <v>151</v>
      </c>
      <c r="B77" s="20">
        <v>228512.85207731993</v>
      </c>
      <c r="C77" s="20">
        <v>90774.614477115829</v>
      </c>
      <c r="D77" s="20">
        <v>547080.18258941732</v>
      </c>
      <c r="E77" s="20"/>
      <c r="F77" s="20">
        <v>513890.38322634943</v>
      </c>
      <c r="G77" s="20"/>
      <c r="H77" s="20">
        <v>360755.57187026727</v>
      </c>
      <c r="I77" s="20">
        <v>1741013.6042404696</v>
      </c>
    </row>
    <row r="78" spans="1:9" x14ac:dyDescent="0.25">
      <c r="A78" s="19" t="s">
        <v>167</v>
      </c>
      <c r="B78" s="20">
        <v>85653.828094605298</v>
      </c>
      <c r="C78" s="20">
        <v>134917.97631222266</v>
      </c>
      <c r="D78" s="20">
        <v>329110.31768397958</v>
      </c>
      <c r="E78" s="20"/>
      <c r="F78" s="20"/>
      <c r="G78" s="20"/>
      <c r="H78" s="20">
        <v>111075.28209597724</v>
      </c>
      <c r="I78" s="20">
        <v>660757.40418678476</v>
      </c>
    </row>
    <row r="79" spans="1:9" x14ac:dyDescent="0.25">
      <c r="A79" s="19" t="s">
        <v>171</v>
      </c>
      <c r="B79" s="20">
        <v>147486.14244479866</v>
      </c>
      <c r="C79" s="20"/>
      <c r="D79" s="20">
        <v>66177.569610185601</v>
      </c>
      <c r="E79" s="20"/>
      <c r="F79" s="20">
        <v>12498.10764881909</v>
      </c>
      <c r="G79" s="20"/>
      <c r="H79" s="20">
        <v>111140.4527785418</v>
      </c>
      <c r="I79" s="20">
        <v>337302.27248234517</v>
      </c>
    </row>
    <row r="80" spans="1:9" x14ac:dyDescent="0.25">
      <c r="A80" s="19" t="s">
        <v>175</v>
      </c>
      <c r="B80" s="20">
        <v>437914.40149258176</v>
      </c>
      <c r="C80" s="20">
        <v>334164.30411686137</v>
      </c>
      <c r="D80" s="20">
        <v>541946.36207039386</v>
      </c>
      <c r="E80" s="20"/>
      <c r="F80" s="20">
        <v>272478.62380243832</v>
      </c>
      <c r="G80" s="20"/>
      <c r="H80" s="20">
        <v>338623.60807134164</v>
      </c>
      <c r="I80" s="20">
        <v>1925127.2995536169</v>
      </c>
    </row>
    <row r="81" spans="1:9" x14ac:dyDescent="0.25">
      <c r="A81" s="19" t="s">
        <v>137</v>
      </c>
      <c r="B81" s="20"/>
      <c r="C81" s="20">
        <v>191393.26055560893</v>
      </c>
      <c r="D81" s="20">
        <v>137720.31566249888</v>
      </c>
      <c r="E81" s="20"/>
      <c r="F81" s="20"/>
      <c r="G81" s="20"/>
      <c r="H81" s="20"/>
      <c r="I81" s="20">
        <v>329113.57621810783</v>
      </c>
    </row>
    <row r="82" spans="1:9" x14ac:dyDescent="0.25">
      <c r="A82" s="19" t="s">
        <v>181</v>
      </c>
      <c r="B82" s="20"/>
      <c r="C82" s="20"/>
      <c r="D82" s="20">
        <v>49836.020957121407</v>
      </c>
      <c r="E82" s="20"/>
      <c r="F82" s="20"/>
      <c r="G82" s="20"/>
      <c r="H82" s="20">
        <v>29264.895005617062</v>
      </c>
      <c r="I82" s="20">
        <v>79100.915962738465</v>
      </c>
    </row>
    <row r="83" spans="1:9" x14ac:dyDescent="0.25">
      <c r="A83" s="19" t="s">
        <v>148</v>
      </c>
      <c r="B83" s="20">
        <v>267939.4857618165</v>
      </c>
      <c r="C83" s="20">
        <v>1643974.4579018357</v>
      </c>
      <c r="D83" s="20">
        <v>632364.1670604687</v>
      </c>
      <c r="E83" s="20"/>
      <c r="F83" s="20">
        <v>157745.63714752501</v>
      </c>
      <c r="G83" s="20"/>
      <c r="H83" s="20">
        <v>404525.83154769195</v>
      </c>
      <c r="I83" s="20">
        <v>3106549.5794193377</v>
      </c>
    </row>
    <row r="84" spans="1:9" x14ac:dyDescent="0.25">
      <c r="A84" s="19" t="s">
        <v>177</v>
      </c>
      <c r="B84" s="20">
        <v>267027.09620591259</v>
      </c>
      <c r="C84" s="20">
        <v>16680069.617310503</v>
      </c>
      <c r="D84" s="20">
        <v>44935094.389310665</v>
      </c>
      <c r="E84" s="20">
        <v>20365.838301425971</v>
      </c>
      <c r="F84" s="20">
        <v>461784.79324891715</v>
      </c>
      <c r="G84" s="20">
        <v>1238242.968726699</v>
      </c>
      <c r="H84" s="20">
        <v>7711278.6535082618</v>
      </c>
      <c r="I84" s="20">
        <v>71313863.356612399</v>
      </c>
    </row>
    <row r="85" spans="1:9" x14ac:dyDescent="0.25">
      <c r="A85" s="19" t="s">
        <v>159</v>
      </c>
      <c r="B85" s="20">
        <v>63963.395670054568</v>
      </c>
      <c r="C85" s="20">
        <v>921878.4072852839</v>
      </c>
      <c r="D85" s="20">
        <v>91382.331092030392</v>
      </c>
      <c r="E85" s="20"/>
      <c r="F85" s="20">
        <v>208635.79389512818</v>
      </c>
      <c r="G85" s="20"/>
      <c r="H85" s="20">
        <v>19670.14126504926</v>
      </c>
      <c r="I85" s="20">
        <v>1305530.0692075465</v>
      </c>
    </row>
    <row r="86" spans="1:9" x14ac:dyDescent="0.25">
      <c r="A86" s="19" t="s">
        <v>191</v>
      </c>
      <c r="B86" s="20">
        <v>1292673.5228046223</v>
      </c>
      <c r="C86" s="20">
        <v>36521881.865104273</v>
      </c>
      <c r="D86" s="20">
        <v>3996408.0010935869</v>
      </c>
      <c r="E86" s="20">
        <v>53117.364824247161</v>
      </c>
      <c r="F86" s="20">
        <v>245515.88315841445</v>
      </c>
      <c r="G86" s="20"/>
      <c r="H86" s="20">
        <v>21615942.33437942</v>
      </c>
      <c r="I86" s="20">
        <v>63725538.971364573</v>
      </c>
    </row>
    <row r="87" spans="1:9" x14ac:dyDescent="0.25">
      <c r="A87" s="19" t="s">
        <v>194</v>
      </c>
      <c r="B87" s="20">
        <v>2007442.759433852</v>
      </c>
      <c r="C87" s="20">
        <v>69479277.686345711</v>
      </c>
      <c r="D87" s="20">
        <v>162804646.61076555</v>
      </c>
      <c r="E87" s="20">
        <v>965573.72067775938</v>
      </c>
      <c r="F87" s="20">
        <v>1620253.9587153983</v>
      </c>
      <c r="G87" s="20"/>
      <c r="H87" s="20">
        <v>58538646.706994645</v>
      </c>
      <c r="I87" s="20">
        <v>295415841.4429329</v>
      </c>
    </row>
    <row r="88" spans="1:9" x14ac:dyDescent="0.25">
      <c r="A88" s="19" t="s">
        <v>185</v>
      </c>
      <c r="B88" s="20">
        <v>422770.36413164134</v>
      </c>
      <c r="C88" s="20">
        <v>2026674.6278586551</v>
      </c>
      <c r="D88" s="20">
        <v>1122918.5581275122</v>
      </c>
      <c r="E88" s="20"/>
      <c r="F88" s="20">
        <v>1150928.9174937615</v>
      </c>
      <c r="G88" s="20"/>
      <c r="H88" s="20">
        <v>7798108.8124231575</v>
      </c>
      <c r="I88" s="20">
        <v>12521401.280034728</v>
      </c>
    </row>
    <row r="89" spans="1:9" x14ac:dyDescent="0.25">
      <c r="A89" s="19" t="s">
        <v>200</v>
      </c>
      <c r="B89" s="20">
        <v>479304.30198933586</v>
      </c>
      <c r="C89" s="20">
        <v>1713834.1710769187</v>
      </c>
      <c r="D89" s="20">
        <v>2127189.0008450449</v>
      </c>
      <c r="E89" s="20"/>
      <c r="F89" s="20">
        <v>125601.82723961836</v>
      </c>
      <c r="G89" s="20"/>
      <c r="H89" s="20">
        <v>1318381.7278092781</v>
      </c>
      <c r="I89" s="20">
        <v>5764311.0289601963</v>
      </c>
    </row>
    <row r="90" spans="1:9" x14ac:dyDescent="0.25">
      <c r="A90" s="19" t="s">
        <v>198</v>
      </c>
      <c r="B90" s="20">
        <v>327686.33826994384</v>
      </c>
      <c r="C90" s="20">
        <v>2180410.6387613951</v>
      </c>
      <c r="D90" s="20">
        <v>26352633.894326262</v>
      </c>
      <c r="E90" s="20">
        <v>29326.807154053397</v>
      </c>
      <c r="F90" s="20">
        <v>353311.45065433008</v>
      </c>
      <c r="G90" s="20"/>
      <c r="H90" s="20">
        <v>3816468.4879987002</v>
      </c>
      <c r="I90" s="20">
        <v>33059837.617164686</v>
      </c>
    </row>
    <row r="91" spans="1:9" x14ac:dyDescent="0.25">
      <c r="A91" s="19" t="s">
        <v>173</v>
      </c>
      <c r="B91" s="20">
        <v>47278.071666462303</v>
      </c>
      <c r="C91" s="20">
        <v>250607.34273377096</v>
      </c>
      <c r="D91" s="20">
        <v>197745.77283858971</v>
      </c>
      <c r="E91" s="20"/>
      <c r="F91" s="20">
        <v>71583.477728916114</v>
      </c>
      <c r="G91" s="20"/>
      <c r="H91" s="20">
        <v>233043.8437826212</v>
      </c>
      <c r="I91" s="20">
        <v>800258.50875036023</v>
      </c>
    </row>
    <row r="92" spans="1:9" x14ac:dyDescent="0.25">
      <c r="A92" s="19" t="s">
        <v>169</v>
      </c>
      <c r="B92" s="20">
        <v>155656.91677133073</v>
      </c>
      <c r="C92" s="20">
        <v>166185.24053963591</v>
      </c>
      <c r="D92" s="20">
        <v>556841.12157052488</v>
      </c>
      <c r="E92" s="20"/>
      <c r="F92" s="20">
        <v>12607.268542114733</v>
      </c>
      <c r="G92" s="20"/>
      <c r="H92" s="20">
        <v>124172.96002439031</v>
      </c>
      <c r="I92" s="20">
        <v>1015463.5074479966</v>
      </c>
    </row>
    <row r="93" spans="1:9" x14ac:dyDescent="0.25">
      <c r="A93" s="19" t="s">
        <v>163</v>
      </c>
      <c r="B93" s="20">
        <v>38465.366116669255</v>
      </c>
      <c r="C93" s="20">
        <v>290042.12275358813</v>
      </c>
      <c r="D93" s="20">
        <v>110382.84359372877</v>
      </c>
      <c r="E93" s="20">
        <v>21651.330015011976</v>
      </c>
      <c r="F93" s="20">
        <v>56198.308842486877</v>
      </c>
      <c r="G93" s="20"/>
      <c r="H93" s="20">
        <v>470993.41069528996</v>
      </c>
      <c r="I93" s="20">
        <v>987733.38201677497</v>
      </c>
    </row>
    <row r="94" spans="1:9" x14ac:dyDescent="0.25">
      <c r="A94" s="19" t="s">
        <v>155</v>
      </c>
      <c r="B94" s="20">
        <v>5404946.8511626823</v>
      </c>
      <c r="C94" s="20">
        <v>2656733.3820234025</v>
      </c>
      <c r="D94" s="20">
        <v>138808.66606132707</v>
      </c>
      <c r="E94" s="20">
        <v>6761.4583160734219</v>
      </c>
      <c r="F94" s="20">
        <v>145879.68511958217</v>
      </c>
      <c r="G94" s="20"/>
      <c r="H94" s="20">
        <v>83628.649133911502</v>
      </c>
      <c r="I94" s="20">
        <v>8436758.69181698</v>
      </c>
    </row>
    <row r="95" spans="1:9" x14ac:dyDescent="0.25">
      <c r="A95" s="19" t="s">
        <v>126</v>
      </c>
      <c r="B95" s="20">
        <v>11674721.69409363</v>
      </c>
      <c r="C95" s="20">
        <v>137197420.32020915</v>
      </c>
      <c r="D95" s="20">
        <v>246039013.11516145</v>
      </c>
      <c r="E95" s="20">
        <v>1100064.8290191845</v>
      </c>
      <c r="F95" s="20">
        <v>5999645.622234961</v>
      </c>
      <c r="G95" s="20">
        <v>1238242.968726699</v>
      </c>
      <c r="H95" s="20">
        <v>105710742.69727163</v>
      </c>
      <c r="I95" s="20">
        <v>508959851.24671674</v>
      </c>
    </row>
    <row r="98" spans="1:10" x14ac:dyDescent="0.25">
      <c r="A98" s="18" t="s">
        <v>390</v>
      </c>
      <c r="B98" s="56">
        <v>2010</v>
      </c>
    </row>
    <row r="99" spans="1:10" x14ac:dyDescent="0.25">
      <c r="A99" s="18" t="s">
        <v>392</v>
      </c>
      <c r="B99" t="s">
        <v>416</v>
      </c>
    </row>
    <row r="101" spans="1:10" x14ac:dyDescent="0.25">
      <c r="A101" s="18" t="s">
        <v>399</v>
      </c>
      <c r="B101" s="18" t="s">
        <v>127</v>
      </c>
    </row>
    <row r="102" spans="1:10" x14ac:dyDescent="0.25">
      <c r="A102" s="18" t="s">
        <v>125</v>
      </c>
      <c r="B102" t="s">
        <v>228</v>
      </c>
      <c r="C102" t="s">
        <v>15</v>
      </c>
      <c r="D102" t="s">
        <v>226</v>
      </c>
      <c r="E102" t="s">
        <v>227</v>
      </c>
      <c r="F102" t="s">
        <v>131</v>
      </c>
      <c r="G102" t="s">
        <v>130</v>
      </c>
      <c r="H102" t="s">
        <v>129</v>
      </c>
      <c r="I102" t="s">
        <v>417</v>
      </c>
      <c r="J102" t="s">
        <v>126</v>
      </c>
    </row>
    <row r="103" spans="1:10" x14ac:dyDescent="0.25">
      <c r="A103" s="19" t="s">
        <v>132</v>
      </c>
      <c r="B103" s="20">
        <v>76252.365638366784</v>
      </c>
      <c r="C103" s="20">
        <v>116886.86007966484</v>
      </c>
      <c r="D103" s="20">
        <v>165413.19053534383</v>
      </c>
      <c r="E103" s="20">
        <v>11140.872595740155</v>
      </c>
      <c r="F103" s="20"/>
      <c r="G103" s="20">
        <v>151609.40017334765</v>
      </c>
      <c r="H103" s="20"/>
      <c r="I103" s="20">
        <v>136061.09869238304</v>
      </c>
      <c r="J103" s="20">
        <v>657363.78771484632</v>
      </c>
    </row>
    <row r="104" spans="1:10" x14ac:dyDescent="0.25">
      <c r="A104" s="19" t="s">
        <v>134</v>
      </c>
      <c r="B104" s="20"/>
      <c r="C104" s="20">
        <v>95535.828492219705</v>
      </c>
      <c r="D104" s="20">
        <v>196123.66272931799</v>
      </c>
      <c r="E104" s="20"/>
      <c r="F104" s="20"/>
      <c r="G104" s="20"/>
      <c r="H104" s="20"/>
      <c r="I104" s="20"/>
      <c r="J104" s="20">
        <v>291659.4912215377</v>
      </c>
    </row>
    <row r="105" spans="1:10" x14ac:dyDescent="0.25">
      <c r="A105" s="19" t="s">
        <v>139</v>
      </c>
      <c r="B105" s="20">
        <v>98224.898541564326</v>
      </c>
      <c r="C105" s="20">
        <v>769184.79672329151</v>
      </c>
      <c r="D105" s="20">
        <v>11151.64118289428</v>
      </c>
      <c r="E105" s="20"/>
      <c r="F105" s="20"/>
      <c r="G105" s="20">
        <v>82387.383577031767</v>
      </c>
      <c r="H105" s="20"/>
      <c r="I105" s="20">
        <v>1857078.2372296918</v>
      </c>
      <c r="J105" s="20">
        <v>2818026.9572544736</v>
      </c>
    </row>
    <row r="106" spans="1:10" x14ac:dyDescent="0.25">
      <c r="A106" s="19" t="s">
        <v>146</v>
      </c>
      <c r="B106" s="20">
        <v>55359.768189768743</v>
      </c>
      <c r="C106" s="20">
        <v>129198.43193601783</v>
      </c>
      <c r="D106" s="20">
        <v>242799.33456408072</v>
      </c>
      <c r="E106" s="20"/>
      <c r="F106" s="20"/>
      <c r="G106" s="20">
        <v>1159279.9431206957</v>
      </c>
      <c r="H106" s="20"/>
      <c r="I106" s="20">
        <v>23724.735870133205</v>
      </c>
      <c r="J106" s="20">
        <v>1610362.2136806962</v>
      </c>
    </row>
    <row r="107" spans="1:10" x14ac:dyDescent="0.25">
      <c r="A107" s="19" t="s">
        <v>141</v>
      </c>
      <c r="B107" s="20"/>
      <c r="C107" s="20">
        <v>15692.908222748592</v>
      </c>
      <c r="D107" s="20">
        <v>8990.2319041018309</v>
      </c>
      <c r="E107" s="20"/>
      <c r="F107" s="20"/>
      <c r="G107" s="20"/>
      <c r="H107" s="20"/>
      <c r="I107" s="20"/>
      <c r="J107" s="20">
        <v>24683.140126850423</v>
      </c>
    </row>
    <row r="108" spans="1:10" x14ac:dyDescent="0.25">
      <c r="A108" s="19" t="s">
        <v>153</v>
      </c>
      <c r="B108" s="20"/>
      <c r="C108" s="20">
        <v>3441.3327805400063</v>
      </c>
      <c r="D108" s="20">
        <v>262582.76753580384</v>
      </c>
      <c r="E108" s="20"/>
      <c r="F108" s="20"/>
      <c r="G108" s="20">
        <v>77707.663273767248</v>
      </c>
      <c r="H108" s="20"/>
      <c r="I108" s="20">
        <v>11650.072931170973</v>
      </c>
      <c r="J108" s="20">
        <v>355381.83652128204</v>
      </c>
    </row>
    <row r="109" spans="1:10" x14ac:dyDescent="0.25">
      <c r="A109" s="19" t="s">
        <v>157</v>
      </c>
      <c r="B109" s="20">
        <v>149843.35188007099</v>
      </c>
      <c r="C109" s="20">
        <v>3473252.41123443</v>
      </c>
      <c r="D109" s="20">
        <v>58464.198029343948</v>
      </c>
      <c r="E109" s="20"/>
      <c r="F109" s="20"/>
      <c r="G109" s="20">
        <v>613080.28059789294</v>
      </c>
      <c r="H109" s="20"/>
      <c r="I109" s="20">
        <v>130304.51967370593</v>
      </c>
      <c r="J109" s="20">
        <v>4424944.7614154434</v>
      </c>
    </row>
    <row r="110" spans="1:10" x14ac:dyDescent="0.25">
      <c r="A110" s="19" t="s">
        <v>161</v>
      </c>
      <c r="B110" s="20"/>
      <c r="C110" s="20"/>
      <c r="D110" s="20">
        <v>13926.859929471917</v>
      </c>
      <c r="E110" s="20"/>
      <c r="F110" s="20"/>
      <c r="G110" s="20">
        <v>52447.634549374357</v>
      </c>
      <c r="H110" s="20"/>
      <c r="I110" s="20">
        <v>400046.85929741012</v>
      </c>
      <c r="J110" s="20">
        <v>466421.35377625638</v>
      </c>
    </row>
    <row r="111" spans="1:10" x14ac:dyDescent="0.25">
      <c r="A111" s="19" t="s">
        <v>151</v>
      </c>
      <c r="B111" s="20">
        <v>51310.779419817336</v>
      </c>
      <c r="C111" s="20">
        <v>369944.04309284739</v>
      </c>
      <c r="D111" s="20">
        <v>756657.85312385613</v>
      </c>
      <c r="E111" s="20"/>
      <c r="F111" s="20"/>
      <c r="G111" s="20">
        <v>164685.54171764362</v>
      </c>
      <c r="H111" s="20"/>
      <c r="I111" s="20">
        <v>862799.2015932966</v>
      </c>
      <c r="J111" s="20">
        <v>2205397.4189474611</v>
      </c>
    </row>
    <row r="112" spans="1:10" x14ac:dyDescent="0.25">
      <c r="A112" s="19" t="s">
        <v>167</v>
      </c>
      <c r="B112" s="20">
        <v>241456.33790900192</v>
      </c>
      <c r="C112" s="20">
        <v>101353.94229463467</v>
      </c>
      <c r="D112" s="20">
        <v>260216.75510108293</v>
      </c>
      <c r="E112" s="20"/>
      <c r="F112" s="20"/>
      <c r="G112" s="20">
        <v>208009.10620828631</v>
      </c>
      <c r="H112" s="20"/>
      <c r="I112" s="20">
        <v>160667.32033956112</v>
      </c>
      <c r="J112" s="20">
        <v>971703.46185256692</v>
      </c>
    </row>
    <row r="113" spans="1:10" x14ac:dyDescent="0.25">
      <c r="A113" s="19" t="s">
        <v>171</v>
      </c>
      <c r="B113" s="20">
        <v>59993.337405229846</v>
      </c>
      <c r="C113" s="20">
        <v>2141318.1719020368</v>
      </c>
      <c r="D113" s="20">
        <v>121171.21939741354</v>
      </c>
      <c r="E113" s="20"/>
      <c r="F113" s="20"/>
      <c r="G113" s="20">
        <v>307673.9186893166</v>
      </c>
      <c r="H113" s="20"/>
      <c r="I113" s="20">
        <v>766023.44720875879</v>
      </c>
      <c r="J113" s="20">
        <v>3396180.0946027557</v>
      </c>
    </row>
    <row r="114" spans="1:10" x14ac:dyDescent="0.25">
      <c r="A114" s="19" t="s">
        <v>175</v>
      </c>
      <c r="B114" s="20">
        <v>365751.98595070548</v>
      </c>
      <c r="C114" s="20">
        <v>1413470.9045242486</v>
      </c>
      <c r="D114" s="20">
        <v>1621396.9387744889</v>
      </c>
      <c r="E114" s="20"/>
      <c r="F114" s="20"/>
      <c r="G114" s="20">
        <v>532402.02563918044</v>
      </c>
      <c r="H114" s="20"/>
      <c r="I114" s="20">
        <v>993288.32561821595</v>
      </c>
      <c r="J114" s="20">
        <v>4926310.1805068394</v>
      </c>
    </row>
    <row r="115" spans="1:10" x14ac:dyDescent="0.25">
      <c r="A115" s="19" t="s">
        <v>137</v>
      </c>
      <c r="B115" s="20">
        <v>179338.51209522231</v>
      </c>
      <c r="C115" s="20">
        <v>189433.29336741881</v>
      </c>
      <c r="D115" s="20">
        <v>109619.60212022319</v>
      </c>
      <c r="E115" s="20"/>
      <c r="F115" s="20"/>
      <c r="G115" s="20">
        <v>92132.954951515858</v>
      </c>
      <c r="H115" s="20"/>
      <c r="I115" s="20">
        <v>23601.666302657479</v>
      </c>
      <c r="J115" s="20">
        <v>594126.02883703762</v>
      </c>
    </row>
    <row r="116" spans="1:10" x14ac:dyDescent="0.25">
      <c r="A116" s="19" t="s">
        <v>181</v>
      </c>
      <c r="B116" s="20">
        <v>59941.032839052663</v>
      </c>
      <c r="C116" s="20">
        <v>249438.93772939622</v>
      </c>
      <c r="D116" s="20">
        <v>43455.86427567908</v>
      </c>
      <c r="E116" s="20"/>
      <c r="F116" s="20"/>
      <c r="G116" s="20">
        <v>18946.559912888119</v>
      </c>
      <c r="H116" s="20"/>
      <c r="I116" s="20"/>
      <c r="J116" s="20">
        <v>371782.3947570161</v>
      </c>
    </row>
    <row r="117" spans="1:10" x14ac:dyDescent="0.25">
      <c r="A117" s="19" t="s">
        <v>148</v>
      </c>
      <c r="B117" s="20">
        <v>635778.9239491974</v>
      </c>
      <c r="C117" s="20">
        <v>786872.97030874027</v>
      </c>
      <c r="D117" s="20">
        <v>749410.59396912926</v>
      </c>
      <c r="E117" s="20">
        <v>15383.695934465832</v>
      </c>
      <c r="F117" s="20"/>
      <c r="G117" s="20">
        <v>787377.55553539086</v>
      </c>
      <c r="H117" s="20"/>
      <c r="I117" s="20">
        <v>434261.73742525571</v>
      </c>
      <c r="J117" s="20">
        <v>3409085.4771221788</v>
      </c>
    </row>
    <row r="118" spans="1:10" x14ac:dyDescent="0.25">
      <c r="A118" s="19" t="s">
        <v>177</v>
      </c>
      <c r="B118" s="20">
        <v>989063.96271461155</v>
      </c>
      <c r="C118" s="20">
        <v>26563761.572338231</v>
      </c>
      <c r="D118" s="20">
        <v>2925572.8371627307</v>
      </c>
      <c r="E118" s="20">
        <v>89868.47490996249</v>
      </c>
      <c r="F118" s="20"/>
      <c r="G118" s="20">
        <v>682769.96155061666</v>
      </c>
      <c r="H118" s="20">
        <v>34694.849441000784</v>
      </c>
      <c r="I118" s="20">
        <v>3119822.7657272308</v>
      </c>
      <c r="J118" s="20">
        <v>34405554.423844382</v>
      </c>
    </row>
    <row r="119" spans="1:10" x14ac:dyDescent="0.25">
      <c r="A119" s="19" t="s">
        <v>159</v>
      </c>
      <c r="B119" s="20">
        <v>17688.173585448814</v>
      </c>
      <c r="C119" s="20">
        <v>262655.07090669574</v>
      </c>
      <c r="D119" s="20">
        <v>199314.24126612622</v>
      </c>
      <c r="E119" s="20"/>
      <c r="F119" s="20"/>
      <c r="G119" s="20">
        <v>139854.71810982234</v>
      </c>
      <c r="H119" s="20"/>
      <c r="I119" s="20">
        <v>33687.217357293273</v>
      </c>
      <c r="J119" s="20">
        <v>653199.42122538632</v>
      </c>
    </row>
    <row r="120" spans="1:10" x14ac:dyDescent="0.25">
      <c r="A120" s="19" t="s">
        <v>191</v>
      </c>
      <c r="B120" s="20">
        <v>3331085.5236256565</v>
      </c>
      <c r="C120" s="20">
        <v>25472240.656330474</v>
      </c>
      <c r="D120" s="20">
        <v>11018690.667519849</v>
      </c>
      <c r="E120" s="20">
        <v>3089.046143640739</v>
      </c>
      <c r="F120" s="20"/>
      <c r="G120" s="20">
        <v>425234.5846509111</v>
      </c>
      <c r="H120" s="20"/>
      <c r="I120" s="20">
        <v>8063798.0442756182</v>
      </c>
      <c r="J120" s="20">
        <v>48314138.52254615</v>
      </c>
    </row>
    <row r="121" spans="1:10" x14ac:dyDescent="0.25">
      <c r="A121" s="19" t="s">
        <v>194</v>
      </c>
      <c r="B121" s="20">
        <v>3937364.6722509228</v>
      </c>
      <c r="C121" s="20">
        <v>54501793.315220468</v>
      </c>
      <c r="D121" s="20">
        <v>129842756.50305863</v>
      </c>
      <c r="E121" s="20">
        <v>1377528.4373429625</v>
      </c>
      <c r="F121" s="20">
        <v>131246.00186489522</v>
      </c>
      <c r="G121" s="20">
        <v>5030577.7948114621</v>
      </c>
      <c r="H121" s="20"/>
      <c r="I121" s="20">
        <v>30256716.237060729</v>
      </c>
      <c r="J121" s="20">
        <v>225077982.96161005</v>
      </c>
    </row>
    <row r="122" spans="1:10" x14ac:dyDescent="0.25">
      <c r="A122" s="19" t="s">
        <v>185</v>
      </c>
      <c r="B122" s="20">
        <v>1872795.7593659356</v>
      </c>
      <c r="C122" s="20">
        <v>1123491.3128987544</v>
      </c>
      <c r="D122" s="20">
        <v>6327900.2566608991</v>
      </c>
      <c r="E122" s="20">
        <v>30405.875014471712</v>
      </c>
      <c r="F122" s="20"/>
      <c r="G122" s="20">
        <v>553328.46721883432</v>
      </c>
      <c r="H122" s="20"/>
      <c r="I122" s="20">
        <v>8681158.0690824781</v>
      </c>
      <c r="J122" s="20">
        <v>18589079.740241371</v>
      </c>
    </row>
    <row r="123" spans="1:10" x14ac:dyDescent="0.25">
      <c r="A123" s="19" t="s">
        <v>200</v>
      </c>
      <c r="B123" s="20">
        <v>1098398.9664600473</v>
      </c>
      <c r="C123" s="20">
        <v>9270418.2348954454</v>
      </c>
      <c r="D123" s="20">
        <v>3232223.7400724059</v>
      </c>
      <c r="E123" s="20"/>
      <c r="F123" s="20"/>
      <c r="G123" s="20">
        <v>137201.03056112697</v>
      </c>
      <c r="H123" s="20"/>
      <c r="I123" s="20">
        <v>3963263.1243565958</v>
      </c>
      <c r="J123" s="20">
        <v>17701505.096345618</v>
      </c>
    </row>
    <row r="124" spans="1:10" x14ac:dyDescent="0.25">
      <c r="A124" s="19" t="s">
        <v>198</v>
      </c>
      <c r="B124" s="20">
        <v>733260.78997712687</v>
      </c>
      <c r="C124" s="20">
        <v>1078074.0273914309</v>
      </c>
      <c r="D124" s="20">
        <v>3170452.0474171508</v>
      </c>
      <c r="E124" s="20">
        <v>19998.804714805581</v>
      </c>
      <c r="F124" s="20"/>
      <c r="G124" s="20">
        <v>665392.53862304415</v>
      </c>
      <c r="H124" s="20">
        <v>792161.88497100968</v>
      </c>
      <c r="I124" s="20">
        <v>4156279.280507151</v>
      </c>
      <c r="J124" s="20">
        <v>10615619.37360172</v>
      </c>
    </row>
    <row r="125" spans="1:10" x14ac:dyDescent="0.25">
      <c r="A125" s="19" t="s">
        <v>173</v>
      </c>
      <c r="B125" s="20">
        <v>119345.17468999246</v>
      </c>
      <c r="C125" s="20">
        <v>180909.18745013129</v>
      </c>
      <c r="D125" s="20">
        <v>874816.94485730107</v>
      </c>
      <c r="E125" s="20"/>
      <c r="F125" s="20"/>
      <c r="G125" s="20">
        <v>100620.13999856065</v>
      </c>
      <c r="H125" s="20"/>
      <c r="I125" s="20">
        <v>128532.31790205547</v>
      </c>
      <c r="J125" s="20">
        <v>1404223.7648980413</v>
      </c>
    </row>
    <row r="126" spans="1:10" x14ac:dyDescent="0.25">
      <c r="A126" s="19" t="s">
        <v>169</v>
      </c>
      <c r="B126" s="20">
        <v>176054.09301321386</v>
      </c>
      <c r="C126" s="20">
        <v>306303.23138155573</v>
      </c>
      <c r="D126" s="20">
        <v>432026.48640597769</v>
      </c>
      <c r="E126" s="20"/>
      <c r="F126" s="20"/>
      <c r="G126" s="20">
        <v>25475.400467475418</v>
      </c>
      <c r="H126" s="20"/>
      <c r="I126" s="20">
        <v>99801.727374847062</v>
      </c>
      <c r="J126" s="20">
        <v>1039660.9386430697</v>
      </c>
    </row>
    <row r="127" spans="1:10" x14ac:dyDescent="0.25">
      <c r="A127" s="19" t="s">
        <v>163</v>
      </c>
      <c r="B127" s="20">
        <v>229378.59823085277</v>
      </c>
      <c r="C127" s="20">
        <v>128369.25072515011</v>
      </c>
      <c r="D127" s="20">
        <v>208041.41196974867</v>
      </c>
      <c r="E127" s="20"/>
      <c r="F127" s="20"/>
      <c r="G127" s="20">
        <v>130759.87707336611</v>
      </c>
      <c r="H127" s="20"/>
      <c r="I127" s="20">
        <v>1004350.7413646902</v>
      </c>
      <c r="J127" s="20">
        <v>1700899.8793638078</v>
      </c>
    </row>
    <row r="128" spans="1:10" x14ac:dyDescent="0.25">
      <c r="A128" s="19" t="s">
        <v>155</v>
      </c>
      <c r="B128" s="20">
        <v>292128.69394753885</v>
      </c>
      <c r="C128" s="20">
        <v>6346539.1426550979</v>
      </c>
      <c r="D128" s="20">
        <v>37438257.781125136</v>
      </c>
      <c r="E128" s="20"/>
      <c r="F128" s="20"/>
      <c r="G128" s="20">
        <v>11290.094446304474</v>
      </c>
      <c r="H128" s="20"/>
      <c r="I128" s="20">
        <v>151394.02843026514</v>
      </c>
      <c r="J128" s="20">
        <v>44239609.740604341</v>
      </c>
    </row>
    <row r="129" spans="1:10" x14ac:dyDescent="0.25">
      <c r="A129" s="19" t="s">
        <v>126</v>
      </c>
      <c r="B129" s="20">
        <v>14769815.701679347</v>
      </c>
      <c r="C129" s="20">
        <v>135089579.83488166</v>
      </c>
      <c r="D129" s="20">
        <v>200291433.63068819</v>
      </c>
      <c r="E129" s="20">
        <v>1547415.2066560492</v>
      </c>
      <c r="F129" s="20">
        <v>131246.00186489522</v>
      </c>
      <c r="G129" s="20">
        <v>12150244.575457858</v>
      </c>
      <c r="H129" s="20">
        <v>826856.73441201053</v>
      </c>
      <c r="I129" s="20">
        <v>65458310.775621198</v>
      </c>
      <c r="J129" s="20">
        <v>430264902.46126121</v>
      </c>
    </row>
    <row r="132" spans="1:10" x14ac:dyDescent="0.25">
      <c r="A132" s="18" t="s">
        <v>390</v>
      </c>
      <c r="B132" s="56">
        <v>2011</v>
      </c>
    </row>
    <row r="133" spans="1:10" x14ac:dyDescent="0.25">
      <c r="A133" s="18" t="s">
        <v>392</v>
      </c>
      <c r="B133" t="s">
        <v>416</v>
      </c>
    </row>
    <row r="135" spans="1:10" x14ac:dyDescent="0.25">
      <c r="A135" s="18" t="s">
        <v>399</v>
      </c>
      <c r="B135" s="18" t="s">
        <v>127</v>
      </c>
    </row>
    <row r="136" spans="1:10" x14ac:dyDescent="0.25">
      <c r="A136" s="18" t="s">
        <v>125</v>
      </c>
      <c r="B136" t="s">
        <v>228</v>
      </c>
      <c r="C136" t="s">
        <v>15</v>
      </c>
      <c r="D136" t="s">
        <v>226</v>
      </c>
      <c r="E136" t="s">
        <v>227</v>
      </c>
      <c r="F136" t="s">
        <v>131</v>
      </c>
      <c r="G136" t="s">
        <v>130</v>
      </c>
      <c r="H136" t="s">
        <v>129</v>
      </c>
      <c r="I136" t="s">
        <v>417</v>
      </c>
      <c r="J136" t="s">
        <v>126</v>
      </c>
    </row>
    <row r="137" spans="1:10" x14ac:dyDescent="0.25">
      <c r="A137" s="19" t="s">
        <v>132</v>
      </c>
      <c r="B137" s="20">
        <v>52549.917666794958</v>
      </c>
      <c r="C137" s="20">
        <v>134533.04696318452</v>
      </c>
      <c r="D137" s="20">
        <v>454207.74057871802</v>
      </c>
      <c r="E137" s="20">
        <v>3261.5297570606363</v>
      </c>
      <c r="F137" s="20"/>
      <c r="G137" s="20">
        <v>377316.23767455114</v>
      </c>
      <c r="H137" s="20"/>
      <c r="I137" s="20">
        <v>328864.17648285849</v>
      </c>
      <c r="J137" s="20">
        <v>1350732.6491231676</v>
      </c>
    </row>
    <row r="138" spans="1:10" x14ac:dyDescent="0.25">
      <c r="A138" s="19" t="s">
        <v>134</v>
      </c>
      <c r="B138" s="20"/>
      <c r="C138" s="20"/>
      <c r="D138" s="20">
        <v>204005.94188140656</v>
      </c>
      <c r="E138" s="20"/>
      <c r="F138" s="20"/>
      <c r="G138" s="20"/>
      <c r="H138" s="20"/>
      <c r="I138" s="20">
        <v>7386.8304595252848</v>
      </c>
      <c r="J138" s="20">
        <v>211392.77234093184</v>
      </c>
    </row>
    <row r="139" spans="1:10" x14ac:dyDescent="0.25">
      <c r="A139" s="19" t="s">
        <v>139</v>
      </c>
      <c r="B139" s="20">
        <v>857959.99136829295</v>
      </c>
      <c r="C139" s="20"/>
      <c r="D139" s="20">
        <v>778839.72831570078</v>
      </c>
      <c r="E139" s="20"/>
      <c r="F139" s="20"/>
      <c r="G139" s="20">
        <v>577997.09474605799</v>
      </c>
      <c r="H139" s="20"/>
      <c r="I139" s="20">
        <v>108062.367455703</v>
      </c>
      <c r="J139" s="20">
        <v>2322859.1818857547</v>
      </c>
    </row>
    <row r="140" spans="1:10" x14ac:dyDescent="0.25">
      <c r="A140" s="19" t="s">
        <v>143</v>
      </c>
      <c r="B140" s="20"/>
      <c r="C140" s="20"/>
      <c r="D140" s="20"/>
      <c r="E140" s="20"/>
      <c r="F140" s="20"/>
      <c r="G140" s="20">
        <v>37233.149932573971</v>
      </c>
      <c r="H140" s="20"/>
      <c r="I140" s="20"/>
      <c r="J140" s="20">
        <v>37233.149932573971</v>
      </c>
    </row>
    <row r="141" spans="1:10" x14ac:dyDescent="0.25">
      <c r="A141" s="19" t="s">
        <v>146</v>
      </c>
      <c r="B141" s="20">
        <v>832156.63991562196</v>
      </c>
      <c r="C141" s="20">
        <v>641245.92778510624</v>
      </c>
      <c r="D141" s="20">
        <v>898919.77849006827</v>
      </c>
      <c r="E141" s="20"/>
      <c r="F141" s="20"/>
      <c r="G141" s="20">
        <v>780340.49422251468</v>
      </c>
      <c r="H141" s="20"/>
      <c r="I141" s="20">
        <v>303976.59556427802</v>
      </c>
      <c r="J141" s="20">
        <v>3456639.4359775893</v>
      </c>
    </row>
    <row r="142" spans="1:10" x14ac:dyDescent="0.25">
      <c r="A142" s="19" t="s">
        <v>141</v>
      </c>
      <c r="B142" s="20">
        <v>4941.4053582393426</v>
      </c>
      <c r="C142" s="20">
        <v>44111.539969386526</v>
      </c>
      <c r="D142" s="20">
        <v>27955.556651085721</v>
      </c>
      <c r="E142" s="20"/>
      <c r="F142" s="20"/>
      <c r="G142" s="20"/>
      <c r="H142" s="20"/>
      <c r="I142" s="20">
        <v>98945.106239331551</v>
      </c>
      <c r="J142" s="20">
        <v>175953.60821804314</v>
      </c>
    </row>
    <row r="143" spans="1:10" x14ac:dyDescent="0.25">
      <c r="A143" s="19" t="s">
        <v>153</v>
      </c>
      <c r="B143" s="20"/>
      <c r="C143" s="20"/>
      <c r="D143" s="20">
        <v>486359.37515020283</v>
      </c>
      <c r="E143" s="20"/>
      <c r="F143" s="20"/>
      <c r="G143" s="20">
        <v>29823.20854474356</v>
      </c>
      <c r="H143" s="20"/>
      <c r="I143" s="20">
        <v>38632.805528053046</v>
      </c>
      <c r="J143" s="20">
        <v>554815.38922299945</v>
      </c>
    </row>
    <row r="144" spans="1:10" x14ac:dyDescent="0.25">
      <c r="A144" s="19" t="s">
        <v>157</v>
      </c>
      <c r="B144" s="20">
        <v>48099.619535039499</v>
      </c>
      <c r="C144" s="20">
        <v>168841.22003214119</v>
      </c>
      <c r="D144" s="20">
        <v>634943.86652290286</v>
      </c>
      <c r="E144" s="20"/>
      <c r="F144" s="20"/>
      <c r="G144" s="20">
        <v>322342.56140175631</v>
      </c>
      <c r="H144" s="20"/>
      <c r="I144" s="20">
        <v>304027.15071994549</v>
      </c>
      <c r="J144" s="20">
        <v>1478254.4182117854</v>
      </c>
    </row>
    <row r="145" spans="1:10" x14ac:dyDescent="0.25">
      <c r="A145" s="19" t="s">
        <v>161</v>
      </c>
      <c r="B145" s="20">
        <v>13727.891413243706</v>
      </c>
      <c r="C145" s="20">
        <v>22105.602923851184</v>
      </c>
      <c r="D145" s="20">
        <v>177166.93195406214</v>
      </c>
      <c r="E145" s="20"/>
      <c r="F145" s="20"/>
      <c r="G145" s="20">
        <v>184530.65148528232</v>
      </c>
      <c r="H145" s="20"/>
      <c r="I145" s="20">
        <v>429146.82769784908</v>
      </c>
      <c r="J145" s="20">
        <v>826677.90547428839</v>
      </c>
    </row>
    <row r="146" spans="1:10" x14ac:dyDescent="0.25">
      <c r="A146" s="19" t="s">
        <v>151</v>
      </c>
      <c r="B146" s="20">
        <v>380381.32454101823</v>
      </c>
      <c r="C146" s="20">
        <v>240607.87458464684</v>
      </c>
      <c r="D146" s="20">
        <v>1418231.0041043207</v>
      </c>
      <c r="E146" s="20">
        <v>14068.777605744286</v>
      </c>
      <c r="F146" s="20"/>
      <c r="G146" s="20">
        <v>150267.25583991679</v>
      </c>
      <c r="H146" s="20"/>
      <c r="I146" s="20">
        <v>1646962.7504061721</v>
      </c>
      <c r="J146" s="20">
        <v>3850518.9870818187</v>
      </c>
    </row>
    <row r="147" spans="1:10" x14ac:dyDescent="0.25">
      <c r="A147" s="19" t="s">
        <v>167</v>
      </c>
      <c r="B147" s="20">
        <v>574674.89880219637</v>
      </c>
      <c r="C147" s="20">
        <v>340244.86424011301</v>
      </c>
      <c r="D147" s="20">
        <v>459744.25234081433</v>
      </c>
      <c r="E147" s="20"/>
      <c r="F147" s="20"/>
      <c r="G147" s="20">
        <v>43243.435724925301</v>
      </c>
      <c r="H147" s="20"/>
      <c r="I147" s="20">
        <v>373965.15307030815</v>
      </c>
      <c r="J147" s="20">
        <v>1791872.6041783569</v>
      </c>
    </row>
    <row r="148" spans="1:10" x14ac:dyDescent="0.25">
      <c r="A148" s="19" t="s">
        <v>171</v>
      </c>
      <c r="B148" s="20">
        <v>202288.511021732</v>
      </c>
      <c r="C148" s="20">
        <v>3682412.9834563849</v>
      </c>
      <c r="D148" s="20">
        <v>606186.64954623312</v>
      </c>
      <c r="E148" s="20"/>
      <c r="F148" s="20"/>
      <c r="G148" s="20">
        <v>42983.437781492656</v>
      </c>
      <c r="H148" s="20"/>
      <c r="I148" s="20">
        <v>614807.02580404433</v>
      </c>
      <c r="J148" s="20">
        <v>5148678.6076098867</v>
      </c>
    </row>
    <row r="149" spans="1:10" x14ac:dyDescent="0.25">
      <c r="A149" s="19" t="s">
        <v>175</v>
      </c>
      <c r="B149" s="20">
        <v>664043.41412509209</v>
      </c>
      <c r="C149" s="20">
        <v>1327308.2788529054</v>
      </c>
      <c r="D149" s="20">
        <v>16062151.504948981</v>
      </c>
      <c r="E149" s="20">
        <v>14444.330190702552</v>
      </c>
      <c r="F149" s="20"/>
      <c r="G149" s="20">
        <v>380567.65640047827</v>
      </c>
      <c r="H149" s="20"/>
      <c r="I149" s="20">
        <v>1316989.2493646676</v>
      </c>
      <c r="J149" s="20">
        <v>19765504.433882829</v>
      </c>
    </row>
    <row r="150" spans="1:10" x14ac:dyDescent="0.25">
      <c r="A150" s="19" t="s">
        <v>137</v>
      </c>
      <c r="B150" s="20">
        <v>15556.54361538665</v>
      </c>
      <c r="C150" s="20">
        <v>259703.27909675561</v>
      </c>
      <c r="D150" s="20">
        <v>10201121.865324218</v>
      </c>
      <c r="E150" s="20"/>
      <c r="F150" s="20"/>
      <c r="G150" s="20">
        <v>27149.563026444517</v>
      </c>
      <c r="H150" s="20"/>
      <c r="I150" s="20">
        <v>93840.479949937275</v>
      </c>
      <c r="J150" s="20">
        <v>10597371.731012743</v>
      </c>
    </row>
    <row r="151" spans="1:10" x14ac:dyDescent="0.25">
      <c r="A151" s="19" t="s">
        <v>181</v>
      </c>
      <c r="B151" s="20">
        <v>546297.56770954211</v>
      </c>
      <c r="C151" s="20">
        <v>90180.286679613244</v>
      </c>
      <c r="D151" s="20">
        <v>1219985.4611029665</v>
      </c>
      <c r="E151" s="20">
        <v>15758.764238056485</v>
      </c>
      <c r="F151" s="20"/>
      <c r="G151" s="20">
        <v>14405.330499187656</v>
      </c>
      <c r="H151" s="20"/>
      <c r="I151" s="20">
        <v>21692.495080397093</v>
      </c>
      <c r="J151" s="20">
        <v>1908319.905309763</v>
      </c>
    </row>
    <row r="152" spans="1:10" x14ac:dyDescent="0.25">
      <c r="A152" s="19" t="s">
        <v>148</v>
      </c>
      <c r="B152" s="20">
        <v>2223214.9700651928</v>
      </c>
      <c r="C152" s="20">
        <v>1558153.2306616567</v>
      </c>
      <c r="D152" s="20">
        <v>1811128.3407555826</v>
      </c>
      <c r="E152" s="20">
        <v>131831.95721752313</v>
      </c>
      <c r="F152" s="20"/>
      <c r="G152" s="20">
        <v>2141439.8391235499</v>
      </c>
      <c r="H152" s="20"/>
      <c r="I152" s="20">
        <v>483899.5057187262</v>
      </c>
      <c r="J152" s="20">
        <v>8349667.8435422312</v>
      </c>
    </row>
    <row r="153" spans="1:10" x14ac:dyDescent="0.25">
      <c r="A153" s="19" t="s">
        <v>177</v>
      </c>
      <c r="B153" s="20">
        <v>2615293.3131946423</v>
      </c>
      <c r="C153" s="20">
        <v>13220908.423447222</v>
      </c>
      <c r="D153" s="20">
        <v>5926739.7865283079</v>
      </c>
      <c r="E153" s="20">
        <v>268512.87608006509</v>
      </c>
      <c r="F153" s="20"/>
      <c r="G153" s="20">
        <v>1180484.5513304523</v>
      </c>
      <c r="H153" s="20">
        <v>5137.8482488328982</v>
      </c>
      <c r="I153" s="20">
        <v>3974098.8984613931</v>
      </c>
      <c r="J153" s="20">
        <v>27191175.697290916</v>
      </c>
    </row>
    <row r="154" spans="1:10" x14ac:dyDescent="0.25">
      <c r="A154" s="19" t="s">
        <v>159</v>
      </c>
      <c r="B154" s="20">
        <v>80950.359687754317</v>
      </c>
      <c r="C154" s="20">
        <v>344095.7226689544</v>
      </c>
      <c r="D154" s="20">
        <v>511161.73452065821</v>
      </c>
      <c r="E154" s="20"/>
      <c r="F154" s="20"/>
      <c r="G154" s="20">
        <v>259905.49971942545</v>
      </c>
      <c r="H154" s="20"/>
      <c r="I154" s="20">
        <v>282597.54244901915</v>
      </c>
      <c r="J154" s="20">
        <v>1478710.8590458117</v>
      </c>
    </row>
    <row r="155" spans="1:10" x14ac:dyDescent="0.25">
      <c r="A155" s="19" t="s">
        <v>191</v>
      </c>
      <c r="B155" s="20">
        <v>3106641.7599927136</v>
      </c>
      <c r="C155" s="20">
        <v>27994006.013620347</v>
      </c>
      <c r="D155" s="20">
        <v>33190508.354058642</v>
      </c>
      <c r="E155" s="20">
        <v>139903.44892808772</v>
      </c>
      <c r="F155" s="20"/>
      <c r="G155" s="20">
        <v>1183253.5294280099</v>
      </c>
      <c r="H155" s="20"/>
      <c r="I155" s="20">
        <v>9023624.4014772028</v>
      </c>
      <c r="J155" s="20">
        <v>74637937.507505</v>
      </c>
    </row>
    <row r="156" spans="1:10" x14ac:dyDescent="0.25">
      <c r="A156" s="19" t="s">
        <v>194</v>
      </c>
      <c r="B156" s="20">
        <v>3177174.8687469331</v>
      </c>
      <c r="C156" s="20">
        <v>40548779.483930878</v>
      </c>
      <c r="D156" s="20">
        <v>152069794.137508</v>
      </c>
      <c r="E156" s="20">
        <v>1055250.764144042</v>
      </c>
      <c r="F156" s="20">
        <v>75070.072867119306</v>
      </c>
      <c r="G156" s="20">
        <v>6258095.6099690618</v>
      </c>
      <c r="H156" s="20">
        <v>14426.996994473709</v>
      </c>
      <c r="I156" s="20">
        <v>35080173.406927109</v>
      </c>
      <c r="J156" s="20">
        <v>238278765.34108761</v>
      </c>
    </row>
    <row r="157" spans="1:10" x14ac:dyDescent="0.25">
      <c r="A157" s="19" t="s">
        <v>185</v>
      </c>
      <c r="B157" s="20">
        <v>1297370.9600996552</v>
      </c>
      <c r="C157" s="20">
        <v>1709960.2520999021</v>
      </c>
      <c r="D157" s="20">
        <v>86847907.482967228</v>
      </c>
      <c r="E157" s="20">
        <v>42061.889515325835</v>
      </c>
      <c r="F157" s="20"/>
      <c r="G157" s="20">
        <v>1539810.375752483</v>
      </c>
      <c r="H157" s="20"/>
      <c r="I157" s="20">
        <v>10879842.163356079</v>
      </c>
      <c r="J157" s="20">
        <v>102316953.12379067</v>
      </c>
    </row>
    <row r="158" spans="1:10" x14ac:dyDescent="0.25">
      <c r="A158" s="19" t="s">
        <v>200</v>
      </c>
      <c r="B158" s="20">
        <v>1348870.7749615863</v>
      </c>
      <c r="C158" s="20">
        <v>1716785.1981150091</v>
      </c>
      <c r="D158" s="20">
        <v>3995687.3943644185</v>
      </c>
      <c r="E158" s="20"/>
      <c r="F158" s="20"/>
      <c r="G158" s="20">
        <v>668851.93164557707</v>
      </c>
      <c r="H158" s="20"/>
      <c r="I158" s="20">
        <v>1972936.6164178711</v>
      </c>
      <c r="J158" s="20">
        <v>9703131.9155044612</v>
      </c>
    </row>
    <row r="159" spans="1:10" x14ac:dyDescent="0.25">
      <c r="A159" s="19" t="s">
        <v>198</v>
      </c>
      <c r="B159" s="20">
        <v>2989943.1275159903</v>
      </c>
      <c r="C159" s="20">
        <v>1620065.9631580648</v>
      </c>
      <c r="D159" s="20">
        <v>4115377.4476236366</v>
      </c>
      <c r="E159" s="20">
        <v>15352.878559697743</v>
      </c>
      <c r="F159" s="20"/>
      <c r="G159" s="20">
        <v>1007622.0297732193</v>
      </c>
      <c r="H159" s="20">
        <v>683954.92329297564</v>
      </c>
      <c r="I159" s="20">
        <v>2827815.6321564876</v>
      </c>
      <c r="J159" s="20">
        <v>13260132.00208007</v>
      </c>
    </row>
    <row r="160" spans="1:10" x14ac:dyDescent="0.25">
      <c r="A160" s="19" t="s">
        <v>173</v>
      </c>
      <c r="B160" s="20">
        <v>45963.303099834593</v>
      </c>
      <c r="C160" s="20">
        <v>791043.74289382529</v>
      </c>
      <c r="D160" s="20">
        <v>253837.4366063113</v>
      </c>
      <c r="E160" s="20">
        <v>6237.061776345362</v>
      </c>
      <c r="F160" s="20"/>
      <c r="G160" s="20">
        <v>136064.14596339897</v>
      </c>
      <c r="H160" s="20"/>
      <c r="I160" s="20">
        <v>214293.19384322493</v>
      </c>
      <c r="J160" s="20">
        <v>1447438.8841829405</v>
      </c>
    </row>
    <row r="161" spans="1:10" x14ac:dyDescent="0.25">
      <c r="A161" s="19" t="s">
        <v>169</v>
      </c>
      <c r="B161" s="20">
        <v>264781.90559180663</v>
      </c>
      <c r="C161" s="20">
        <v>856476.55865770788</v>
      </c>
      <c r="D161" s="20">
        <v>954336.89569971745</v>
      </c>
      <c r="E161" s="20"/>
      <c r="F161" s="20"/>
      <c r="G161" s="20">
        <v>224228.00414839014</v>
      </c>
      <c r="H161" s="20"/>
      <c r="I161" s="20">
        <v>166021.68677891605</v>
      </c>
      <c r="J161" s="20">
        <v>2465845.0508765383</v>
      </c>
    </row>
    <row r="162" spans="1:10" x14ac:dyDescent="0.25">
      <c r="A162" s="19" t="s">
        <v>163</v>
      </c>
      <c r="B162" s="20">
        <v>600785.91448792943</v>
      </c>
      <c r="C162" s="20">
        <v>320464.79847696499</v>
      </c>
      <c r="D162" s="20">
        <v>1604622.0853181656</v>
      </c>
      <c r="E162" s="20"/>
      <c r="F162" s="20"/>
      <c r="G162" s="20">
        <v>303330.9340047536</v>
      </c>
      <c r="H162" s="20"/>
      <c r="I162" s="20">
        <v>640177.04735099443</v>
      </c>
      <c r="J162" s="20">
        <v>3469380.7796388082</v>
      </c>
    </row>
    <row r="163" spans="1:10" x14ac:dyDescent="0.25">
      <c r="A163" s="19" t="s">
        <v>155</v>
      </c>
      <c r="B163" s="20">
        <v>552072.41091978492</v>
      </c>
      <c r="C163" s="20">
        <v>18474734.532680325</v>
      </c>
      <c r="D163" s="20">
        <v>471886.15629911888</v>
      </c>
      <c r="E163" s="20">
        <v>62357.617866281988</v>
      </c>
      <c r="F163" s="20"/>
      <c r="G163" s="20">
        <v>241956.97502445843</v>
      </c>
      <c r="H163" s="20"/>
      <c r="I163" s="20">
        <v>455429.73091285152</v>
      </c>
      <c r="J163" s="20">
        <v>20258437.423702821</v>
      </c>
    </row>
    <row r="164" spans="1:10" x14ac:dyDescent="0.25">
      <c r="A164" s="19" t="s">
        <v>126</v>
      </c>
      <c r="B164" s="20">
        <v>22495741.393436022</v>
      </c>
      <c r="C164" s="20">
        <v>116106768.82499495</v>
      </c>
      <c r="D164" s="20">
        <v>325382806.90916145</v>
      </c>
      <c r="E164" s="20">
        <v>1769041.8958789327</v>
      </c>
      <c r="F164" s="20">
        <v>75070.072867119306</v>
      </c>
      <c r="G164" s="20">
        <v>18113243.503162704</v>
      </c>
      <c r="H164" s="20">
        <v>703519.76853628224</v>
      </c>
      <c r="I164" s="20">
        <v>71688208.839672953</v>
      </c>
      <c r="J164" s="20">
        <v>556334401.20771039</v>
      </c>
    </row>
    <row r="168" spans="1:10" x14ac:dyDescent="0.25">
      <c r="A168" s="18" t="s">
        <v>390</v>
      </c>
      <c r="B168" s="56">
        <v>2012</v>
      </c>
    </row>
    <row r="169" spans="1:10" x14ac:dyDescent="0.25">
      <c r="A169" s="18" t="s">
        <v>392</v>
      </c>
      <c r="B169" t="s">
        <v>416</v>
      </c>
    </row>
    <row r="171" spans="1:10" x14ac:dyDescent="0.25">
      <c r="A171" s="18" t="s">
        <v>399</v>
      </c>
      <c r="B171" s="18" t="s">
        <v>127</v>
      </c>
    </row>
    <row r="172" spans="1:10" x14ac:dyDescent="0.25">
      <c r="A172" s="18" t="s">
        <v>125</v>
      </c>
      <c r="B172" t="s">
        <v>228</v>
      </c>
      <c r="C172" t="s">
        <v>15</v>
      </c>
      <c r="D172" t="s">
        <v>226</v>
      </c>
      <c r="E172" t="s">
        <v>227</v>
      </c>
      <c r="F172" t="s">
        <v>131</v>
      </c>
      <c r="G172" t="s">
        <v>130</v>
      </c>
      <c r="H172" t="s">
        <v>129</v>
      </c>
      <c r="I172" t="s">
        <v>417</v>
      </c>
      <c r="J172" t="s">
        <v>126</v>
      </c>
    </row>
    <row r="173" spans="1:10" x14ac:dyDescent="0.25">
      <c r="A173" s="19" t="s">
        <v>132</v>
      </c>
      <c r="B173" s="20">
        <v>167980.34651321598</v>
      </c>
      <c r="C173" s="20">
        <v>336127.19261837745</v>
      </c>
      <c r="D173" s="20">
        <v>86830.901950333951</v>
      </c>
      <c r="E173" s="20">
        <v>11566.262637197915</v>
      </c>
      <c r="F173" s="20"/>
      <c r="G173" s="20">
        <v>103884.82736796522</v>
      </c>
      <c r="H173" s="20"/>
      <c r="I173" s="20">
        <v>138972.5692443497</v>
      </c>
      <c r="J173" s="20">
        <v>845362.10033144034</v>
      </c>
    </row>
    <row r="174" spans="1:10" x14ac:dyDescent="0.25">
      <c r="A174" s="19" t="s">
        <v>134</v>
      </c>
      <c r="B174" s="20">
        <v>177417.5979747173</v>
      </c>
      <c r="C174" s="20">
        <v>339468.10246331675</v>
      </c>
      <c r="D174" s="20">
        <v>263199.00659549312</v>
      </c>
      <c r="E174" s="20"/>
      <c r="F174" s="20"/>
      <c r="G174" s="20">
        <v>227232.36523375695</v>
      </c>
      <c r="H174" s="20"/>
      <c r="I174" s="20">
        <v>146990.47992205326</v>
      </c>
      <c r="J174" s="20">
        <v>1154307.5521893373</v>
      </c>
    </row>
    <row r="175" spans="1:10" x14ac:dyDescent="0.25">
      <c r="A175" s="19" t="s">
        <v>139</v>
      </c>
      <c r="B175" s="20">
        <v>128541.77923418996</v>
      </c>
      <c r="C175" s="20"/>
      <c r="D175" s="20">
        <v>4953784.5683616195</v>
      </c>
      <c r="E175" s="20"/>
      <c r="F175" s="20"/>
      <c r="G175" s="20">
        <v>159475.21981645876</v>
      </c>
      <c r="H175" s="20"/>
      <c r="I175" s="20">
        <v>735305.87005546212</v>
      </c>
      <c r="J175" s="20">
        <v>5977107.4374677297</v>
      </c>
    </row>
    <row r="176" spans="1:10" x14ac:dyDescent="0.25">
      <c r="A176" s="19" t="s">
        <v>143</v>
      </c>
      <c r="B176" s="20"/>
      <c r="C176" s="20">
        <v>136475.07536516714</v>
      </c>
      <c r="D176" s="20"/>
      <c r="E176" s="20"/>
      <c r="F176" s="20"/>
      <c r="G176" s="20">
        <v>389943.40908712381</v>
      </c>
      <c r="H176" s="20"/>
      <c r="I176" s="20"/>
      <c r="J176" s="20">
        <v>526418.48445229093</v>
      </c>
    </row>
    <row r="177" spans="1:10" x14ac:dyDescent="0.25">
      <c r="A177" s="19" t="s">
        <v>146</v>
      </c>
      <c r="B177" s="20">
        <v>900553.98555986746</v>
      </c>
      <c r="C177" s="20">
        <v>449387.8576639297</v>
      </c>
      <c r="D177" s="20">
        <v>874169.25923951971</v>
      </c>
      <c r="E177" s="20"/>
      <c r="F177" s="20"/>
      <c r="G177" s="20">
        <v>1495817.321780117</v>
      </c>
      <c r="H177" s="20"/>
      <c r="I177" s="20">
        <v>435083.90501490649</v>
      </c>
      <c r="J177" s="20">
        <v>4155012.3292583409</v>
      </c>
    </row>
    <row r="178" spans="1:10" x14ac:dyDescent="0.25">
      <c r="A178" s="19" t="s">
        <v>141</v>
      </c>
      <c r="B178" s="20"/>
      <c r="C178" s="20">
        <v>105830.96194267251</v>
      </c>
      <c r="D178" s="20">
        <v>532252.7939241518</v>
      </c>
      <c r="E178" s="20"/>
      <c r="F178" s="20"/>
      <c r="G178" s="20"/>
      <c r="H178" s="20"/>
      <c r="I178" s="20">
        <v>6816.930014490099</v>
      </c>
      <c r="J178" s="20">
        <v>644900.68588131445</v>
      </c>
    </row>
    <row r="179" spans="1:10" x14ac:dyDescent="0.25">
      <c r="A179" s="19" t="s">
        <v>153</v>
      </c>
      <c r="B179" s="20"/>
      <c r="C179" s="20"/>
      <c r="D179" s="20">
        <v>1051418.992871538</v>
      </c>
      <c r="E179" s="20"/>
      <c r="F179" s="20"/>
      <c r="G179" s="20">
        <v>805286.19445045898</v>
      </c>
      <c r="H179" s="20">
        <v>119808.73916157293</v>
      </c>
      <c r="I179" s="20">
        <v>316862.37097983045</v>
      </c>
      <c r="J179" s="20">
        <v>2293376.2974634003</v>
      </c>
    </row>
    <row r="180" spans="1:10" x14ac:dyDescent="0.25">
      <c r="A180" s="19" t="s">
        <v>157</v>
      </c>
      <c r="B180" s="20">
        <v>234772.61314768245</v>
      </c>
      <c r="C180" s="20">
        <v>499317.26398627611</v>
      </c>
      <c r="D180" s="20">
        <v>900659.07136789872</v>
      </c>
      <c r="E180" s="20"/>
      <c r="F180" s="20"/>
      <c r="G180" s="20">
        <v>452468.10011492146</v>
      </c>
      <c r="H180" s="20"/>
      <c r="I180" s="20">
        <v>285144.19871421193</v>
      </c>
      <c r="J180" s="20">
        <v>2372361.2473309906</v>
      </c>
    </row>
    <row r="181" spans="1:10" x14ac:dyDescent="0.25">
      <c r="A181" s="19" t="s">
        <v>161</v>
      </c>
      <c r="B181" s="20">
        <v>107042.8606119152</v>
      </c>
      <c r="C181" s="20">
        <v>302587.07809663401</v>
      </c>
      <c r="D181" s="20">
        <v>537587.60462017625</v>
      </c>
      <c r="E181" s="20"/>
      <c r="F181" s="20"/>
      <c r="G181" s="20">
        <v>135559.32760946688</v>
      </c>
      <c r="H181" s="20"/>
      <c r="I181" s="20">
        <v>271706.86279375764</v>
      </c>
      <c r="J181" s="20">
        <v>1354483.7337319499</v>
      </c>
    </row>
    <row r="182" spans="1:10" x14ac:dyDescent="0.25">
      <c r="A182" s="19" t="s">
        <v>151</v>
      </c>
      <c r="B182" s="20">
        <v>646098.93704302073</v>
      </c>
      <c r="C182" s="20">
        <v>2955609.3179160906</v>
      </c>
      <c r="D182" s="20">
        <v>1321759.7401608899</v>
      </c>
      <c r="E182" s="20">
        <v>10995.796822171516</v>
      </c>
      <c r="F182" s="20"/>
      <c r="G182" s="20">
        <v>1136715.9149747672</v>
      </c>
      <c r="H182" s="20"/>
      <c r="I182" s="20">
        <v>2443154.9631751636</v>
      </c>
      <c r="J182" s="20">
        <v>8514334.6700921021</v>
      </c>
    </row>
    <row r="183" spans="1:10" x14ac:dyDescent="0.25">
      <c r="A183" s="19" t="s">
        <v>167</v>
      </c>
      <c r="B183" s="20">
        <v>621586.64875668299</v>
      </c>
      <c r="C183" s="20">
        <v>323091.09341949667</v>
      </c>
      <c r="D183" s="20">
        <v>665741.7946403292</v>
      </c>
      <c r="E183" s="20"/>
      <c r="F183" s="20"/>
      <c r="G183" s="20">
        <v>124754.59589280658</v>
      </c>
      <c r="H183" s="20"/>
      <c r="I183" s="20">
        <v>563356.8283506271</v>
      </c>
      <c r="J183" s="20">
        <v>2298530.9610599428</v>
      </c>
    </row>
    <row r="184" spans="1:10" x14ac:dyDescent="0.25">
      <c r="A184" s="19" t="s">
        <v>171</v>
      </c>
      <c r="B184" s="20">
        <v>338889.44814376847</v>
      </c>
      <c r="C184" s="20">
        <v>719729.96970403544</v>
      </c>
      <c r="D184" s="20">
        <v>427696.50918539002</v>
      </c>
      <c r="E184" s="20">
        <v>289217.97971386218</v>
      </c>
      <c r="F184" s="20"/>
      <c r="G184" s="20">
        <v>685830.92573408177</v>
      </c>
      <c r="H184" s="20"/>
      <c r="I184" s="20">
        <v>700890.95030062797</v>
      </c>
      <c r="J184" s="20">
        <v>3162255.7827817658</v>
      </c>
    </row>
    <row r="185" spans="1:10" x14ac:dyDescent="0.25">
      <c r="A185" s="19" t="s">
        <v>175</v>
      </c>
      <c r="B185" s="20">
        <v>2076648.4187805001</v>
      </c>
      <c r="C185" s="20">
        <v>2655481.5206775372</v>
      </c>
      <c r="D185" s="20">
        <v>12277088.972985126</v>
      </c>
      <c r="E185" s="20"/>
      <c r="F185" s="20"/>
      <c r="G185" s="20">
        <v>604166.97013707296</v>
      </c>
      <c r="H185" s="20"/>
      <c r="I185" s="20">
        <v>1877016.7727885945</v>
      </c>
      <c r="J185" s="20">
        <v>19490402.655368831</v>
      </c>
    </row>
    <row r="186" spans="1:10" x14ac:dyDescent="0.25">
      <c r="A186" s="19" t="s">
        <v>137</v>
      </c>
      <c r="B186" s="20">
        <v>132465.43765093852</v>
      </c>
      <c r="C186" s="20">
        <v>631864.58668243361</v>
      </c>
      <c r="D186" s="20">
        <v>11507035.18399094</v>
      </c>
      <c r="E186" s="20"/>
      <c r="F186" s="20"/>
      <c r="G186" s="20">
        <v>234248.54885828018</v>
      </c>
      <c r="H186" s="20"/>
      <c r="I186" s="20">
        <v>60682.277510367916</v>
      </c>
      <c r="J186" s="20">
        <v>12566296.03469296</v>
      </c>
    </row>
    <row r="187" spans="1:10" x14ac:dyDescent="0.25">
      <c r="A187" s="19" t="s">
        <v>181</v>
      </c>
      <c r="B187" s="20">
        <v>251494.90413217634</v>
      </c>
      <c r="C187" s="20"/>
      <c r="D187" s="20">
        <v>147938.98169584118</v>
      </c>
      <c r="E187" s="20">
        <v>116654.80016988391</v>
      </c>
      <c r="F187" s="20"/>
      <c r="G187" s="20">
        <v>13011.533685315035</v>
      </c>
      <c r="H187" s="20"/>
      <c r="I187" s="20">
        <v>8558.3519761496318</v>
      </c>
      <c r="J187" s="20">
        <v>537658.57165936602</v>
      </c>
    </row>
    <row r="188" spans="1:10" x14ac:dyDescent="0.25">
      <c r="A188" s="19" t="s">
        <v>148</v>
      </c>
      <c r="B188" s="20">
        <v>1673154.3994603688</v>
      </c>
      <c r="C188" s="20">
        <v>1583322.4106027549</v>
      </c>
      <c r="D188" s="20">
        <v>1508854.7857297515</v>
      </c>
      <c r="E188" s="20">
        <v>177248.3688812645</v>
      </c>
      <c r="F188" s="20"/>
      <c r="G188" s="20">
        <v>1812694.7050182377</v>
      </c>
      <c r="H188" s="20"/>
      <c r="I188" s="20">
        <v>1820450.5835512399</v>
      </c>
      <c r="J188" s="20">
        <v>8575725.2532436159</v>
      </c>
    </row>
    <row r="189" spans="1:10" x14ac:dyDescent="0.25">
      <c r="A189" s="19" t="s">
        <v>177</v>
      </c>
      <c r="B189" s="20">
        <v>2953674.1013474134</v>
      </c>
      <c r="C189" s="20">
        <v>15387319.092286941</v>
      </c>
      <c r="D189" s="20">
        <v>5589480.0104095535</v>
      </c>
      <c r="E189" s="20">
        <v>68711.106194100706</v>
      </c>
      <c r="F189" s="20"/>
      <c r="G189" s="20">
        <v>1596931.7051181693</v>
      </c>
      <c r="H189" s="20"/>
      <c r="I189" s="20">
        <v>5771596.4452290935</v>
      </c>
      <c r="J189" s="20">
        <v>31367712.46058527</v>
      </c>
    </row>
    <row r="190" spans="1:10" x14ac:dyDescent="0.25">
      <c r="A190" s="19" t="s">
        <v>159</v>
      </c>
      <c r="B190" s="20">
        <v>469909.61474658991</v>
      </c>
      <c r="C190" s="20">
        <v>3460477.0232174681</v>
      </c>
      <c r="D190" s="20">
        <v>396797.18737196253</v>
      </c>
      <c r="E190" s="20">
        <v>46383.783864359357</v>
      </c>
      <c r="F190" s="20"/>
      <c r="G190" s="20">
        <v>520298.94207291678</v>
      </c>
      <c r="H190" s="20"/>
      <c r="I190" s="20">
        <v>194333.68356622977</v>
      </c>
      <c r="J190" s="20">
        <v>5088200.234839526</v>
      </c>
    </row>
    <row r="191" spans="1:10" x14ac:dyDescent="0.25">
      <c r="A191" s="19" t="s">
        <v>191</v>
      </c>
      <c r="B191" s="20">
        <v>2943488.9664729103</v>
      </c>
      <c r="C191" s="20">
        <v>34345456.670974836</v>
      </c>
      <c r="D191" s="20">
        <v>19301334.180210192</v>
      </c>
      <c r="E191" s="20">
        <v>77351.343215469431</v>
      </c>
      <c r="F191" s="20"/>
      <c r="G191" s="20">
        <v>1022453.522876035</v>
      </c>
      <c r="H191" s="20"/>
      <c r="I191" s="20">
        <v>9411483.6025216095</v>
      </c>
      <c r="J191" s="20">
        <v>67101568.286271051</v>
      </c>
    </row>
    <row r="192" spans="1:10" x14ac:dyDescent="0.25">
      <c r="A192" s="19" t="s">
        <v>194</v>
      </c>
      <c r="B192" s="20">
        <v>5534657.9726353651</v>
      </c>
      <c r="C192" s="20">
        <v>22980489.310937528</v>
      </c>
      <c r="D192" s="20">
        <v>194124629.68103459</v>
      </c>
      <c r="E192" s="20">
        <v>341101.70911543787</v>
      </c>
      <c r="F192" s="20">
        <v>16978442.418197565</v>
      </c>
      <c r="G192" s="20">
        <v>9208395.0428707041</v>
      </c>
      <c r="H192" s="20"/>
      <c r="I192" s="20">
        <v>28245345.612831239</v>
      </c>
      <c r="J192" s="20">
        <v>277413061.74762243</v>
      </c>
    </row>
    <row r="193" spans="1:10" x14ac:dyDescent="0.25">
      <c r="A193" s="19" t="s">
        <v>185</v>
      </c>
      <c r="B193" s="20">
        <v>1398318.163188488</v>
      </c>
      <c r="C193" s="20">
        <v>2747080.8617611309</v>
      </c>
      <c r="D193" s="20">
        <v>23407480.24398328</v>
      </c>
      <c r="E193" s="20">
        <v>248735.3781082927</v>
      </c>
      <c r="F193" s="20"/>
      <c r="G193" s="20">
        <v>2408271.9339118274</v>
      </c>
      <c r="H193" s="20"/>
      <c r="I193" s="20">
        <v>7344544.0206025895</v>
      </c>
      <c r="J193" s="20">
        <v>37554430.601555608</v>
      </c>
    </row>
    <row r="194" spans="1:10" x14ac:dyDescent="0.25">
      <c r="A194" s="19" t="s">
        <v>200</v>
      </c>
      <c r="B194" s="20">
        <v>3789946.9616595334</v>
      </c>
      <c r="C194" s="20">
        <v>8397012.5068036839</v>
      </c>
      <c r="D194" s="20">
        <v>3835229.3916656943</v>
      </c>
      <c r="E194" s="20">
        <v>101088.45307373296</v>
      </c>
      <c r="F194" s="20"/>
      <c r="G194" s="20">
        <v>1145887.0400393065</v>
      </c>
      <c r="H194" s="20"/>
      <c r="I194" s="20">
        <v>7355335.1048117122</v>
      </c>
      <c r="J194" s="20">
        <v>24624499.458053663</v>
      </c>
    </row>
    <row r="195" spans="1:10" x14ac:dyDescent="0.25">
      <c r="A195" s="19" t="s">
        <v>198</v>
      </c>
      <c r="B195" s="20">
        <v>2623338.9109275327</v>
      </c>
      <c r="C195" s="20">
        <v>15596022.236538367</v>
      </c>
      <c r="D195" s="20">
        <v>6536131.1821755124</v>
      </c>
      <c r="E195" s="20">
        <v>2047.1261304775071</v>
      </c>
      <c r="F195" s="20"/>
      <c r="G195" s="20">
        <v>999461.56692926504</v>
      </c>
      <c r="H195" s="20">
        <v>161067.88394597027</v>
      </c>
      <c r="I195" s="20">
        <v>3817487.6318682237</v>
      </c>
      <c r="J195" s="20">
        <v>29735556.538515352</v>
      </c>
    </row>
    <row r="196" spans="1:10" x14ac:dyDescent="0.25">
      <c r="A196" s="19" t="s">
        <v>173</v>
      </c>
      <c r="B196" s="20">
        <v>627336.34368181753</v>
      </c>
      <c r="C196" s="20">
        <v>1220933.319231858</v>
      </c>
      <c r="D196" s="20">
        <v>793410.13339218206</v>
      </c>
      <c r="E196" s="20">
        <v>21920.626605153146</v>
      </c>
      <c r="F196" s="20"/>
      <c r="G196" s="20">
        <v>177238.81562598891</v>
      </c>
      <c r="H196" s="20"/>
      <c r="I196" s="20">
        <v>579160.64207791351</v>
      </c>
      <c r="J196" s="20">
        <v>3419999.8806149131</v>
      </c>
    </row>
    <row r="197" spans="1:10" x14ac:dyDescent="0.25">
      <c r="A197" s="19" t="s">
        <v>169</v>
      </c>
      <c r="B197" s="20">
        <v>380608.51393214636</v>
      </c>
      <c r="C197" s="20">
        <v>1601195.1864725768</v>
      </c>
      <c r="D197" s="20">
        <v>425826.80065288721</v>
      </c>
      <c r="E197" s="20"/>
      <c r="F197" s="20"/>
      <c r="G197" s="20">
        <v>211735.62042604221</v>
      </c>
      <c r="H197" s="20"/>
      <c r="I197" s="20">
        <v>1042706.4240602257</v>
      </c>
      <c r="J197" s="20">
        <v>3662072.5455438783</v>
      </c>
    </row>
    <row r="198" spans="1:10" x14ac:dyDescent="0.25">
      <c r="A198" s="19" t="s">
        <v>163</v>
      </c>
      <c r="B198" s="20">
        <v>2488663.9418064323</v>
      </c>
      <c r="C198" s="20">
        <v>793897.34941123577</v>
      </c>
      <c r="D198" s="20">
        <v>1236397.3100214854</v>
      </c>
      <c r="E198" s="20">
        <v>13647.507536516714</v>
      </c>
      <c r="F198" s="20"/>
      <c r="G198" s="20">
        <v>1149515.9122932665</v>
      </c>
      <c r="H198" s="20"/>
      <c r="I198" s="20">
        <v>2169549.7320830766</v>
      </c>
      <c r="J198" s="20">
        <v>7851671.7531520128</v>
      </c>
    </row>
    <row r="199" spans="1:10" x14ac:dyDescent="0.25">
      <c r="A199" s="19" t="s">
        <v>155</v>
      </c>
      <c r="B199" s="20">
        <v>949865.1597908095</v>
      </c>
      <c r="C199" s="20">
        <v>1001780.2784597193</v>
      </c>
      <c r="D199" s="20">
        <v>1102676.3016771874</v>
      </c>
      <c r="E199" s="20">
        <v>7769.5260405389654</v>
      </c>
      <c r="F199" s="20"/>
      <c r="G199" s="20">
        <v>370925.60733498773</v>
      </c>
      <c r="H199" s="20"/>
      <c r="I199" s="20">
        <v>6708541.5096350834</v>
      </c>
      <c r="J199" s="20">
        <v>10141558.382938325</v>
      </c>
    </row>
    <row r="200" spans="1:10" x14ac:dyDescent="0.25">
      <c r="A200" s="19" t="s">
        <v>126</v>
      </c>
      <c r="B200" s="20">
        <v>31616456.02719808</v>
      </c>
      <c r="C200" s="20">
        <v>118569956.26723407</v>
      </c>
      <c r="D200" s="20">
        <v>293805410.58991343</v>
      </c>
      <c r="E200" s="20">
        <v>1534439.7681084592</v>
      </c>
      <c r="F200" s="20">
        <v>16978442.418197565</v>
      </c>
      <c r="G200" s="20">
        <v>27192205.669259343</v>
      </c>
      <c r="H200" s="20">
        <v>280876.62310754322</v>
      </c>
      <c r="I200" s="20">
        <v>82451078.323678821</v>
      </c>
      <c r="J200" s="20">
        <v>572428865.68669748</v>
      </c>
    </row>
    <row r="206" spans="1:10" x14ac:dyDescent="0.25">
      <c r="A206" s="18" t="s">
        <v>390</v>
      </c>
      <c r="B206" s="56">
        <v>2013</v>
      </c>
    </row>
    <row r="207" spans="1:10" x14ac:dyDescent="0.25">
      <c r="A207" s="18" t="s">
        <v>392</v>
      </c>
      <c r="B207" t="s">
        <v>416</v>
      </c>
    </row>
    <row r="209" spans="1:10" x14ac:dyDescent="0.25">
      <c r="A209" s="18" t="s">
        <v>399</v>
      </c>
      <c r="B209" s="18" t="s">
        <v>127</v>
      </c>
    </row>
    <row r="210" spans="1:10" x14ac:dyDescent="0.25">
      <c r="A210" s="18" t="s">
        <v>125</v>
      </c>
      <c r="B210" t="s">
        <v>228</v>
      </c>
      <c r="C210" t="s">
        <v>15</v>
      </c>
      <c r="D210" t="s">
        <v>226</v>
      </c>
      <c r="E210" t="s">
        <v>227</v>
      </c>
      <c r="F210" t="s">
        <v>131</v>
      </c>
      <c r="G210" t="s">
        <v>130</v>
      </c>
      <c r="H210" t="s">
        <v>129</v>
      </c>
      <c r="I210" t="s">
        <v>417</v>
      </c>
      <c r="J210" t="s">
        <v>126</v>
      </c>
    </row>
    <row r="211" spans="1:10" x14ac:dyDescent="0.25">
      <c r="A211" s="19" t="s">
        <v>132</v>
      </c>
      <c r="B211" s="20">
        <v>97422.292829828672</v>
      </c>
      <c r="C211" s="20">
        <v>125677.12874961669</v>
      </c>
      <c r="D211" s="20">
        <v>279149.06804284756</v>
      </c>
      <c r="E211" s="20">
        <v>14446.343115644799</v>
      </c>
      <c r="F211" s="20"/>
      <c r="G211" s="20">
        <v>567095.31603846536</v>
      </c>
      <c r="H211" s="20"/>
      <c r="I211" s="20">
        <v>136306.67868815508</v>
      </c>
      <c r="J211" s="20">
        <v>1220096.8274645582</v>
      </c>
    </row>
    <row r="212" spans="1:10" x14ac:dyDescent="0.25">
      <c r="A212" s="19" t="s">
        <v>134</v>
      </c>
      <c r="B212" s="20"/>
      <c r="C212" s="20">
        <v>38102.213860182055</v>
      </c>
      <c r="D212" s="20">
        <v>613310.47042635223</v>
      </c>
      <c r="E212" s="20"/>
      <c r="F212" s="20"/>
      <c r="G212" s="20">
        <v>357732.22641984175</v>
      </c>
      <c r="H212" s="20"/>
      <c r="I212" s="20">
        <v>148764.73285299799</v>
      </c>
      <c r="J212" s="20">
        <v>1157909.6435593741</v>
      </c>
    </row>
    <row r="213" spans="1:10" x14ac:dyDescent="0.25">
      <c r="A213" s="19" t="s">
        <v>139</v>
      </c>
      <c r="B213" s="20">
        <v>526683.95519199874</v>
      </c>
      <c r="C213" s="20">
        <v>1442013.326648128</v>
      </c>
      <c r="D213" s="20">
        <v>1525169.6784706153</v>
      </c>
      <c r="E213" s="20"/>
      <c r="F213" s="20"/>
      <c r="G213" s="20">
        <v>7270.2049646300902</v>
      </c>
      <c r="H213" s="20"/>
      <c r="I213" s="20">
        <v>415589.75972574239</v>
      </c>
      <c r="J213" s="20">
        <v>3916726.9250011151</v>
      </c>
    </row>
    <row r="214" spans="1:10" x14ac:dyDescent="0.25">
      <c r="A214" s="19" t="s">
        <v>143</v>
      </c>
      <c r="B214" s="20"/>
      <c r="C214" s="20">
        <v>244831.43269757484</v>
      </c>
      <c r="D214" s="20"/>
      <c r="E214" s="20"/>
      <c r="F214" s="20"/>
      <c r="G214" s="20">
        <v>14387.068137202226</v>
      </c>
      <c r="H214" s="20"/>
      <c r="I214" s="20">
        <v>128858.64878819729</v>
      </c>
      <c r="J214" s="20">
        <v>388077.14962297434</v>
      </c>
    </row>
    <row r="215" spans="1:10" x14ac:dyDescent="0.25">
      <c r="A215" s="19" t="s">
        <v>146</v>
      </c>
      <c r="B215" s="20">
        <v>736062.50784847699</v>
      </c>
      <c r="C215" s="20">
        <v>120667.10448473158</v>
      </c>
      <c r="D215" s="20">
        <v>576904.03638422291</v>
      </c>
      <c r="E215" s="20"/>
      <c r="F215" s="20"/>
      <c r="G215" s="20">
        <v>733149.01379937574</v>
      </c>
      <c r="H215" s="20"/>
      <c r="I215" s="20">
        <v>472998.86493386002</v>
      </c>
      <c r="J215" s="20">
        <v>2639781.5274506672</v>
      </c>
    </row>
    <row r="216" spans="1:10" x14ac:dyDescent="0.25">
      <c r="A216" s="19" t="s">
        <v>141</v>
      </c>
      <c r="B216" s="20"/>
      <c r="C216" s="20">
        <v>25100.376197452948</v>
      </c>
      <c r="D216" s="20">
        <v>129095.74870196756</v>
      </c>
      <c r="E216" s="20"/>
      <c r="F216" s="20"/>
      <c r="G216" s="20"/>
      <c r="H216" s="20"/>
      <c r="I216" s="20">
        <v>193528.93885552988</v>
      </c>
      <c r="J216" s="20">
        <v>347725.06375495042</v>
      </c>
    </row>
    <row r="217" spans="1:10" x14ac:dyDescent="0.25">
      <c r="A217" s="19" t="s">
        <v>153</v>
      </c>
      <c r="B217" s="20">
        <v>111948.52830772215</v>
      </c>
      <c r="C217" s="20">
        <v>82686.017754410437</v>
      </c>
      <c r="D217" s="20">
        <v>486941.37073274294</v>
      </c>
      <c r="E217" s="20"/>
      <c r="F217" s="20"/>
      <c r="G217" s="20">
        <v>13071.421333074732</v>
      </c>
      <c r="H217" s="20">
        <v>35223.511646253726</v>
      </c>
      <c r="I217" s="20">
        <v>255892.6591095537</v>
      </c>
      <c r="J217" s="20">
        <v>985763.50888375763</v>
      </c>
    </row>
    <row r="218" spans="1:10" x14ac:dyDescent="0.25">
      <c r="A218" s="19" t="s">
        <v>157</v>
      </c>
      <c r="B218" s="20">
        <v>145618.00464959024</v>
      </c>
      <c r="C218" s="20">
        <v>7160533.3686464559</v>
      </c>
      <c r="D218" s="20">
        <v>2062999.9067827929</v>
      </c>
      <c r="E218" s="20"/>
      <c r="F218" s="20"/>
      <c r="G218" s="20">
        <v>877966.80623999122</v>
      </c>
      <c r="H218" s="20"/>
      <c r="I218" s="20">
        <v>601699.01758404775</v>
      </c>
      <c r="J218" s="20">
        <v>10848817.103902878</v>
      </c>
    </row>
    <row r="219" spans="1:10" x14ac:dyDescent="0.25">
      <c r="A219" s="19" t="s">
        <v>161</v>
      </c>
      <c r="B219" s="20">
        <v>658725.41260526446</v>
      </c>
      <c r="C219" s="20">
        <v>99974.982662322858</v>
      </c>
      <c r="D219" s="20">
        <v>838020.62511565012</v>
      </c>
      <c r="E219" s="20"/>
      <c r="F219" s="20"/>
      <c r="G219" s="20">
        <v>440788.0684962743</v>
      </c>
      <c r="H219" s="20"/>
      <c r="I219" s="20">
        <v>1126251.6507250897</v>
      </c>
      <c r="J219" s="20">
        <v>3163760.7396046016</v>
      </c>
    </row>
    <row r="220" spans="1:10" x14ac:dyDescent="0.25">
      <c r="A220" s="19" t="s">
        <v>151</v>
      </c>
      <c r="B220" s="20">
        <v>2577459.0419642553</v>
      </c>
      <c r="C220" s="20">
        <v>507232.74215742038</v>
      </c>
      <c r="D220" s="20">
        <v>1724035.9425589524</v>
      </c>
      <c r="E220" s="20">
        <v>4468.8179399746814</v>
      </c>
      <c r="F220" s="20"/>
      <c r="G220" s="20">
        <v>207663.4440411072</v>
      </c>
      <c r="H220" s="20"/>
      <c r="I220" s="20">
        <v>2435370.475704974</v>
      </c>
      <c r="J220" s="20">
        <v>7456230.4643666837</v>
      </c>
    </row>
    <row r="221" spans="1:10" x14ac:dyDescent="0.25">
      <c r="A221" s="19" t="s">
        <v>167</v>
      </c>
      <c r="B221" s="20">
        <v>745243.68657463579</v>
      </c>
      <c r="C221" s="20">
        <v>176219.35656381131</v>
      </c>
      <c r="D221" s="20">
        <v>699364.85326008615</v>
      </c>
      <c r="E221" s="20"/>
      <c r="F221" s="20"/>
      <c r="G221" s="20">
        <v>238994.13590746952</v>
      </c>
      <c r="H221" s="20"/>
      <c r="I221" s="20">
        <v>764626.60452535655</v>
      </c>
      <c r="J221" s="20">
        <v>2624448.636831359</v>
      </c>
    </row>
    <row r="222" spans="1:10" x14ac:dyDescent="0.25">
      <c r="A222" s="19" t="s">
        <v>171</v>
      </c>
      <c r="B222" s="20">
        <v>1408828.3588257034</v>
      </c>
      <c r="C222" s="20">
        <v>1077950.2748133219</v>
      </c>
      <c r="D222" s="20">
        <v>696225.85657560558</v>
      </c>
      <c r="E222" s="20"/>
      <c r="F222" s="20"/>
      <c r="G222" s="20">
        <v>175752.88825519802</v>
      </c>
      <c r="H222" s="20"/>
      <c r="I222" s="20">
        <v>122785.54067080954</v>
      </c>
      <c r="J222" s="20">
        <v>3481542.9191406383</v>
      </c>
    </row>
    <row r="223" spans="1:10" x14ac:dyDescent="0.25">
      <c r="A223" s="19" t="s">
        <v>175</v>
      </c>
      <c r="B223" s="20">
        <v>1386805.1271613128</v>
      </c>
      <c r="C223" s="20">
        <v>779590.95940912992</v>
      </c>
      <c r="D223" s="20">
        <v>2681387.4079713998</v>
      </c>
      <c r="E223" s="20"/>
      <c r="F223" s="20"/>
      <c r="G223" s="20">
        <v>273479.28749616689</v>
      </c>
      <c r="H223" s="20"/>
      <c r="I223" s="20">
        <v>2860250.9440083453</v>
      </c>
      <c r="J223" s="20">
        <v>7981513.7260463554</v>
      </c>
    </row>
    <row r="224" spans="1:10" x14ac:dyDescent="0.25">
      <c r="A224" s="19" t="s">
        <v>137</v>
      </c>
      <c r="B224" s="20">
        <v>198662.66742325164</v>
      </c>
      <c r="C224" s="20">
        <v>17842186.013235871</v>
      </c>
      <c r="D224" s="20">
        <v>105871.55443087078</v>
      </c>
      <c r="E224" s="20"/>
      <c r="F224" s="20"/>
      <c r="G224" s="20">
        <v>285287.89407111722</v>
      </c>
      <c r="H224" s="20"/>
      <c r="I224" s="20">
        <v>92572.053289440926</v>
      </c>
      <c r="J224" s="20">
        <v>18524580.182450552</v>
      </c>
    </row>
    <row r="225" spans="1:10" x14ac:dyDescent="0.25">
      <c r="A225" s="19" t="s">
        <v>181</v>
      </c>
      <c r="B225" s="20">
        <v>587555.49229305517</v>
      </c>
      <c r="C225" s="20">
        <v>197585.4091193823</v>
      </c>
      <c r="D225" s="20">
        <v>238072.7965686339</v>
      </c>
      <c r="E225" s="20"/>
      <c r="F225" s="20"/>
      <c r="G225" s="20"/>
      <c r="H225" s="20"/>
      <c r="I225" s="20">
        <v>263804.58014514903</v>
      </c>
      <c r="J225" s="20">
        <v>1287018.2781262202</v>
      </c>
    </row>
    <row r="226" spans="1:10" x14ac:dyDescent="0.25">
      <c r="A226" s="19" t="s">
        <v>148</v>
      </c>
      <c r="B226" s="20">
        <v>3205223.5870251795</v>
      </c>
      <c r="C226" s="20">
        <v>2617544.3904292877</v>
      </c>
      <c r="D226" s="20">
        <v>1084960.1853073998</v>
      </c>
      <c r="E226" s="20">
        <v>63805.648533963773</v>
      </c>
      <c r="F226" s="20"/>
      <c r="G226" s="20">
        <v>1408833.5131716547</v>
      </c>
      <c r="H226" s="20">
        <v>122415.71634878742</v>
      </c>
      <c r="I226" s="20">
        <v>1877912.4980093781</v>
      </c>
      <c r="J226" s="20">
        <v>10380695.538825652</v>
      </c>
    </row>
    <row r="227" spans="1:10" x14ac:dyDescent="0.25">
      <c r="A227" s="19" t="s">
        <v>177</v>
      </c>
      <c r="B227" s="20">
        <v>4445991.9189283419</v>
      </c>
      <c r="C227" s="20">
        <v>35897919.156416513</v>
      </c>
      <c r="D227" s="20">
        <v>6657368.6940312777</v>
      </c>
      <c r="E227" s="20">
        <v>275669.88452556625</v>
      </c>
      <c r="F227" s="20"/>
      <c r="G227" s="20">
        <v>1399836.6023132629</v>
      </c>
      <c r="H227" s="20"/>
      <c r="I227" s="20">
        <v>12707146.953055913</v>
      </c>
      <c r="J227" s="20">
        <v>61383933.209270872</v>
      </c>
    </row>
    <row r="228" spans="1:10" x14ac:dyDescent="0.25">
      <c r="A228" s="19" t="s">
        <v>159</v>
      </c>
      <c r="B228" s="20">
        <v>411083.57277761906</v>
      </c>
      <c r="C228" s="20">
        <v>9463234.845318567</v>
      </c>
      <c r="D228" s="20">
        <v>438328.15689090767</v>
      </c>
      <c r="E228" s="20">
        <v>71180.229004112291</v>
      </c>
      <c r="F228" s="20"/>
      <c r="G228" s="20">
        <v>131639.41842904658</v>
      </c>
      <c r="H228" s="20"/>
      <c r="I228" s="20">
        <v>542103.18110599439</v>
      </c>
      <c r="J228" s="20">
        <v>11057569.403526248</v>
      </c>
    </row>
    <row r="229" spans="1:10" x14ac:dyDescent="0.25">
      <c r="A229" s="19" t="s">
        <v>191</v>
      </c>
      <c r="B229" s="20">
        <v>3996347.3955008532</v>
      </c>
      <c r="C229" s="20">
        <v>177831661.74917898</v>
      </c>
      <c r="D229" s="20">
        <v>14704159.634380756</v>
      </c>
      <c r="E229" s="20">
        <v>350221.05578197772</v>
      </c>
      <c r="F229" s="20"/>
      <c r="G229" s="20">
        <v>1299252.1182421718</v>
      </c>
      <c r="H229" s="20"/>
      <c r="I229" s="20">
        <v>5224052.0375898676</v>
      </c>
      <c r="J229" s="20">
        <v>203405693.99067461</v>
      </c>
    </row>
    <row r="230" spans="1:10" x14ac:dyDescent="0.25">
      <c r="A230" s="19" t="s">
        <v>194</v>
      </c>
      <c r="B230" s="20">
        <v>5644319.3662666213</v>
      </c>
      <c r="C230" s="20">
        <v>24692989.579309061</v>
      </c>
      <c r="D230" s="20">
        <v>66489095.103142813</v>
      </c>
      <c r="E230" s="20">
        <v>549780.57940079528</v>
      </c>
      <c r="F230" s="20">
        <v>221444.87652900492</v>
      </c>
      <c r="G230" s="20">
        <v>6254445.7394814165</v>
      </c>
      <c r="H230" s="20"/>
      <c r="I230" s="20">
        <v>24393049.168284241</v>
      </c>
      <c r="J230" s="20">
        <v>128245124.41241395</v>
      </c>
    </row>
    <row r="231" spans="1:10" x14ac:dyDescent="0.25">
      <c r="A231" s="19" t="s">
        <v>185</v>
      </c>
      <c r="B231" s="20">
        <v>3425633.7286044159</v>
      </c>
      <c r="C231" s="20">
        <v>12037423.454776576</v>
      </c>
      <c r="D231" s="20">
        <v>38118834.048702754</v>
      </c>
      <c r="E231" s="20">
        <v>51464.855739518112</v>
      </c>
      <c r="F231" s="20"/>
      <c r="G231" s="20">
        <v>2941278.5509528518</v>
      </c>
      <c r="H231" s="20"/>
      <c r="I231" s="20">
        <v>8471291.2756389268</v>
      </c>
      <c r="J231" s="20">
        <v>65045925.914415047</v>
      </c>
    </row>
    <row r="232" spans="1:10" x14ac:dyDescent="0.25">
      <c r="A232" s="19" t="s">
        <v>200</v>
      </c>
      <c r="B232" s="20">
        <v>2518274.2645758367</v>
      </c>
      <c r="C232" s="20">
        <v>7461609.0243671034</v>
      </c>
      <c r="D232" s="20">
        <v>5565377.9808459943</v>
      </c>
      <c r="E232" s="20">
        <v>801547.18457615084</v>
      </c>
      <c r="F232" s="20"/>
      <c r="G232" s="20">
        <v>289988.65757891064</v>
      </c>
      <c r="H232" s="20"/>
      <c r="I232" s="20">
        <v>9917123.9726371355</v>
      </c>
      <c r="J232" s="20">
        <v>26553921.084581129</v>
      </c>
    </row>
    <row r="233" spans="1:10" x14ac:dyDescent="0.25">
      <c r="A233" s="19" t="s">
        <v>198</v>
      </c>
      <c r="B233" s="20">
        <v>3248012.3899417883</v>
      </c>
      <c r="C233" s="20">
        <v>12735682.700830061</v>
      </c>
      <c r="D233" s="20">
        <v>10715180.376417616</v>
      </c>
      <c r="E233" s="20">
        <v>32539.385991995579</v>
      </c>
      <c r="F233" s="20"/>
      <c r="G233" s="20">
        <v>735922.05192129791</v>
      </c>
      <c r="H233" s="20">
        <v>690035.48708782066</v>
      </c>
      <c r="I233" s="20">
        <v>4831504.7814404303</v>
      </c>
      <c r="J233" s="20">
        <v>32988877.173631009</v>
      </c>
    </row>
    <row r="234" spans="1:10" x14ac:dyDescent="0.25">
      <c r="A234" s="19" t="s">
        <v>173</v>
      </c>
      <c r="B234" s="20">
        <v>1040497.5085430325</v>
      </c>
      <c r="C234" s="20">
        <v>2484939.8207208179</v>
      </c>
      <c r="D234" s="20">
        <v>585897.08148315118</v>
      </c>
      <c r="E234" s="20">
        <v>51207.138441941715</v>
      </c>
      <c r="F234" s="20"/>
      <c r="G234" s="20">
        <v>215526.39879016302</v>
      </c>
      <c r="H234" s="20"/>
      <c r="I234" s="20">
        <v>1862967.4719229231</v>
      </c>
      <c r="J234" s="20">
        <v>6241035.4199020294</v>
      </c>
    </row>
    <row r="235" spans="1:10" x14ac:dyDescent="0.25">
      <c r="A235" s="19" t="s">
        <v>169</v>
      </c>
      <c r="B235" s="20">
        <v>782932.26417220791</v>
      </c>
      <c r="C235" s="20">
        <v>3075375.3038142892</v>
      </c>
      <c r="D235" s="20">
        <v>936182.56658952299</v>
      </c>
      <c r="E235" s="20">
        <v>18764.396436537289</v>
      </c>
      <c r="F235" s="20"/>
      <c r="G235" s="20">
        <v>372195.32115982904</v>
      </c>
      <c r="H235" s="20"/>
      <c r="I235" s="20">
        <v>1015420.3269023612</v>
      </c>
      <c r="J235" s="20">
        <v>6200870.1790747484</v>
      </c>
    </row>
    <row r="236" spans="1:10" x14ac:dyDescent="0.25">
      <c r="A236" s="19" t="s">
        <v>163</v>
      </c>
      <c r="B236" s="20">
        <v>2804027.3383690794</v>
      </c>
      <c r="C236" s="20">
        <v>629087.92338397913</v>
      </c>
      <c r="D236" s="20">
        <v>978901.78583578614</v>
      </c>
      <c r="E236" s="20">
        <v>104555.90762674328</v>
      </c>
      <c r="F236" s="20"/>
      <c r="G236" s="20">
        <v>700858.32499954128</v>
      </c>
      <c r="H236" s="20"/>
      <c r="I236" s="20">
        <v>902861.00859938306</v>
      </c>
      <c r="J236" s="20">
        <v>6120292.2888145121</v>
      </c>
    </row>
    <row r="237" spans="1:10" x14ac:dyDescent="0.25">
      <c r="A237" s="19" t="s">
        <v>155</v>
      </c>
      <c r="B237" s="20">
        <v>500755.01788283768</v>
      </c>
      <c r="C237" s="20">
        <v>175837.93496339826</v>
      </c>
      <c r="D237" s="20">
        <v>1227440.4818589976</v>
      </c>
      <c r="E237" s="20">
        <v>6689.0524585953208</v>
      </c>
      <c r="F237" s="20"/>
      <c r="G237" s="20">
        <v>111989.76307533438</v>
      </c>
      <c r="H237" s="20"/>
      <c r="I237" s="20">
        <v>301353.99040202965</v>
      </c>
      <c r="J237" s="20">
        <v>2324066.240641193</v>
      </c>
    </row>
    <row r="238" spans="1:10" x14ac:dyDescent="0.25">
      <c r="A238" s="19" t="s">
        <v>126</v>
      </c>
      <c r="B238" s="20">
        <v>41204113.428262912</v>
      </c>
      <c r="C238" s="20">
        <v>319023656.5905084</v>
      </c>
      <c r="D238" s="20">
        <v>160158275.41150969</v>
      </c>
      <c r="E238" s="20">
        <v>2396340.4795735171</v>
      </c>
      <c r="F238" s="20">
        <v>221444.87652900492</v>
      </c>
      <c r="G238" s="20">
        <v>20054404.235315394</v>
      </c>
      <c r="H238" s="20">
        <v>847674.71508286183</v>
      </c>
      <c r="I238" s="20">
        <v>82066087.815195829</v>
      </c>
      <c r="J238" s="20">
        <v>625971997.55197775</v>
      </c>
    </row>
    <row r="242" spans="1:10" x14ac:dyDescent="0.25">
      <c r="A242" s="18" t="s">
        <v>390</v>
      </c>
      <c r="B242" s="56">
        <v>2014</v>
      </c>
    </row>
    <row r="243" spans="1:10" x14ac:dyDescent="0.25">
      <c r="A243" s="18" t="s">
        <v>392</v>
      </c>
      <c r="B243" t="s">
        <v>416</v>
      </c>
    </row>
    <row r="245" spans="1:10" x14ac:dyDescent="0.25">
      <c r="A245" s="18" t="s">
        <v>399</v>
      </c>
      <c r="B245" s="18" t="s">
        <v>127</v>
      </c>
    </row>
    <row r="246" spans="1:10" x14ac:dyDescent="0.25">
      <c r="A246" s="18" t="s">
        <v>125</v>
      </c>
      <c r="B246" t="s">
        <v>228</v>
      </c>
      <c r="C246" t="s">
        <v>15</v>
      </c>
      <c r="D246" t="s">
        <v>226</v>
      </c>
      <c r="E246" t="s">
        <v>227</v>
      </c>
      <c r="F246" t="s">
        <v>131</v>
      </c>
      <c r="G246" t="s">
        <v>130</v>
      </c>
      <c r="H246" t="s">
        <v>129</v>
      </c>
      <c r="I246" t="s">
        <v>417</v>
      </c>
      <c r="J246" t="s">
        <v>126</v>
      </c>
    </row>
    <row r="247" spans="1:10" x14ac:dyDescent="0.25">
      <c r="A247" s="19" t="s">
        <v>132</v>
      </c>
      <c r="B247" s="20">
        <v>191138.21180040692</v>
      </c>
      <c r="C247" s="20">
        <v>624393.78655914252</v>
      </c>
      <c r="D247" s="20">
        <v>1013966.4399560577</v>
      </c>
      <c r="E247" s="20"/>
      <c r="F247" s="20"/>
      <c r="G247" s="20">
        <v>687096.55608321482</v>
      </c>
      <c r="H247" s="20"/>
      <c r="I247" s="20">
        <v>459467.50736232282</v>
      </c>
      <c r="J247" s="20">
        <v>2976062.501761145</v>
      </c>
    </row>
    <row r="248" spans="1:10" x14ac:dyDescent="0.25">
      <c r="A248" s="19" t="s">
        <v>134</v>
      </c>
      <c r="B248" s="20"/>
      <c r="C248" s="20"/>
      <c r="D248" s="20">
        <v>104788.39178198263</v>
      </c>
      <c r="E248" s="20"/>
      <c r="F248" s="20"/>
      <c r="G248" s="20"/>
      <c r="H248" s="20"/>
      <c r="I248" s="20">
        <v>427923.57479321951</v>
      </c>
      <c r="J248" s="20">
        <v>532711.96657520218</v>
      </c>
    </row>
    <row r="249" spans="1:10" x14ac:dyDescent="0.25">
      <c r="A249" s="19" t="s">
        <v>139</v>
      </c>
      <c r="B249" s="20">
        <v>295639.59836053458</v>
      </c>
      <c r="C249" s="20">
        <v>1556681.2045587781</v>
      </c>
      <c r="D249" s="20">
        <v>2243169.8424083595</v>
      </c>
      <c r="E249" s="20"/>
      <c r="F249" s="20"/>
      <c r="G249" s="20">
        <v>696336.42883744766</v>
      </c>
      <c r="H249" s="20"/>
      <c r="I249" s="20">
        <v>554365.72341903416</v>
      </c>
      <c r="J249" s="20">
        <v>5346192.7975841537</v>
      </c>
    </row>
    <row r="250" spans="1:10" x14ac:dyDescent="0.25">
      <c r="A250" s="19" t="s">
        <v>143</v>
      </c>
      <c r="B250" s="20">
        <v>39686.646120802201</v>
      </c>
      <c r="C250" s="20"/>
      <c r="D250" s="20">
        <v>135631.15969516191</v>
      </c>
      <c r="E250" s="20"/>
      <c r="F250" s="20"/>
      <c r="G250" s="20">
        <v>240492.21102698124</v>
      </c>
      <c r="H250" s="20"/>
      <c r="I250" s="20"/>
      <c r="J250" s="20">
        <v>415810.01684294536</v>
      </c>
    </row>
    <row r="251" spans="1:10" x14ac:dyDescent="0.25">
      <c r="A251" s="19" t="s">
        <v>146</v>
      </c>
      <c r="B251" s="20">
        <v>592117.20352918573</v>
      </c>
      <c r="C251" s="20">
        <v>297791.53202819801</v>
      </c>
      <c r="D251" s="20">
        <v>662467.3906735701</v>
      </c>
      <c r="E251" s="20"/>
      <c r="F251" s="20"/>
      <c r="G251" s="20">
        <v>436364.19249924872</v>
      </c>
      <c r="H251" s="20"/>
      <c r="I251" s="20">
        <v>274384.25804830709</v>
      </c>
      <c r="J251" s="20">
        <v>2263124.5767785097</v>
      </c>
    </row>
    <row r="252" spans="1:10" x14ac:dyDescent="0.25">
      <c r="A252" s="19" t="s">
        <v>141</v>
      </c>
      <c r="B252" s="20"/>
      <c r="C252" s="20"/>
      <c r="D252" s="20"/>
      <c r="E252" s="20"/>
      <c r="F252" s="20"/>
      <c r="G252" s="20"/>
      <c r="H252" s="20"/>
      <c r="I252" s="20">
        <v>6523.6165828378325</v>
      </c>
      <c r="J252" s="20">
        <v>6523.6165828378325</v>
      </c>
    </row>
    <row r="253" spans="1:10" x14ac:dyDescent="0.25">
      <c r="A253" s="19" t="s">
        <v>153</v>
      </c>
      <c r="B253" s="20"/>
      <c r="C253" s="20">
        <v>57843.056632494721</v>
      </c>
      <c r="D253" s="20">
        <v>340548.04412960057</v>
      </c>
      <c r="E253" s="20"/>
      <c r="F253" s="20"/>
      <c r="G253" s="20">
        <v>171927.02682358507</v>
      </c>
      <c r="H253" s="20">
        <v>18958.08754489071</v>
      </c>
      <c r="I253" s="20">
        <v>455239.93255432456</v>
      </c>
      <c r="J253" s="20">
        <v>1044516.1476848957</v>
      </c>
    </row>
    <row r="254" spans="1:10" x14ac:dyDescent="0.25">
      <c r="A254" s="19" t="s">
        <v>157</v>
      </c>
      <c r="B254" s="20">
        <v>261957.0530412379</v>
      </c>
      <c r="C254" s="20">
        <v>559021.9895710689</v>
      </c>
      <c r="D254" s="20">
        <v>1393392.1872182786</v>
      </c>
      <c r="E254" s="20"/>
      <c r="F254" s="20"/>
      <c r="G254" s="20">
        <v>550954.35755420139</v>
      </c>
      <c r="H254" s="20"/>
      <c r="I254" s="20">
        <v>880070.63250949548</v>
      </c>
      <c r="J254" s="20">
        <v>3645396.2198942825</v>
      </c>
    </row>
    <row r="255" spans="1:10" x14ac:dyDescent="0.25">
      <c r="A255" s="19" t="s">
        <v>161</v>
      </c>
      <c r="B255" s="20">
        <v>152531.77098717689</v>
      </c>
      <c r="C255" s="20">
        <v>322788.83915701532</v>
      </c>
      <c r="D255" s="20">
        <v>662850.06430271</v>
      </c>
      <c r="E255" s="20"/>
      <c r="F255" s="20"/>
      <c r="G255" s="20">
        <v>154038.24565379103</v>
      </c>
      <c r="H255" s="20"/>
      <c r="I255" s="20">
        <v>663316.29641416215</v>
      </c>
      <c r="J255" s="20">
        <v>1955525.2165148556</v>
      </c>
    </row>
    <row r="256" spans="1:10" x14ac:dyDescent="0.25">
      <c r="A256" s="19" t="s">
        <v>151</v>
      </c>
      <c r="B256" s="20">
        <v>1129160.8902671521</v>
      </c>
      <c r="C256" s="20">
        <v>2861815.047582922</v>
      </c>
      <c r="D256" s="20">
        <v>1395891.6757326606</v>
      </c>
      <c r="E256" s="20">
        <v>6418.2602355746258</v>
      </c>
      <c r="F256" s="20"/>
      <c r="G256" s="20">
        <v>333164.62287369522</v>
      </c>
      <c r="H256" s="20"/>
      <c r="I256" s="20">
        <v>748740.91816466581</v>
      </c>
      <c r="J256" s="20">
        <v>6475191.4148566704</v>
      </c>
    </row>
    <row r="257" spans="1:10" x14ac:dyDescent="0.25">
      <c r="A257" s="19" t="s">
        <v>167</v>
      </c>
      <c r="B257" s="20">
        <v>736537.7467695931</v>
      </c>
      <c r="C257" s="20">
        <v>194024.00692142095</v>
      </c>
      <c r="D257" s="20">
        <v>355093.27501440939</v>
      </c>
      <c r="E257" s="20"/>
      <c r="F257" s="20"/>
      <c r="G257" s="20">
        <v>78234.959294162865</v>
      </c>
      <c r="H257" s="20"/>
      <c r="I257" s="20">
        <v>175483.71178809123</v>
      </c>
      <c r="J257" s="20">
        <v>1539373.6997876777</v>
      </c>
    </row>
    <row r="258" spans="1:10" x14ac:dyDescent="0.25">
      <c r="A258" s="19" t="s">
        <v>171</v>
      </c>
      <c r="B258" s="20">
        <v>443695.54107777117</v>
      </c>
      <c r="C258" s="20">
        <v>549038.56742350734</v>
      </c>
      <c r="D258" s="20">
        <v>832422.92171158618</v>
      </c>
      <c r="E258" s="20"/>
      <c r="F258" s="20"/>
      <c r="G258" s="20">
        <v>228542.13706383965</v>
      </c>
      <c r="H258" s="20"/>
      <c r="I258" s="20">
        <v>132631.53127940372</v>
      </c>
      <c r="J258" s="20">
        <v>2186330.6985561084</v>
      </c>
    </row>
    <row r="259" spans="1:10" x14ac:dyDescent="0.25">
      <c r="A259" s="19" t="s">
        <v>175</v>
      </c>
      <c r="B259" s="20">
        <v>1615851.5089682895</v>
      </c>
      <c r="C259" s="20">
        <v>110527.28522658418</v>
      </c>
      <c r="D259" s="20">
        <v>4036589.181252555</v>
      </c>
      <c r="E259" s="20"/>
      <c r="F259" s="20"/>
      <c r="G259" s="20">
        <v>239080.19377515482</v>
      </c>
      <c r="H259" s="20"/>
      <c r="I259" s="20">
        <v>463542.49711566407</v>
      </c>
      <c r="J259" s="20">
        <v>6465590.6663382472</v>
      </c>
    </row>
    <row r="260" spans="1:10" x14ac:dyDescent="0.25">
      <c r="A260" s="19" t="s">
        <v>137</v>
      </c>
      <c r="B260" s="20">
        <v>304059.62919411017</v>
      </c>
      <c r="C260" s="20">
        <v>2434713.7366953543</v>
      </c>
      <c r="D260" s="20">
        <v>571509.74420300208</v>
      </c>
      <c r="E260" s="20"/>
      <c r="F260" s="20"/>
      <c r="G260" s="20">
        <v>196034.25446690281</v>
      </c>
      <c r="H260" s="20"/>
      <c r="I260" s="20">
        <v>98915.078170183217</v>
      </c>
      <c r="J260" s="20">
        <v>3605232.4427295527</v>
      </c>
    </row>
    <row r="261" spans="1:10" x14ac:dyDescent="0.25">
      <c r="A261" s="19" t="s">
        <v>181</v>
      </c>
      <c r="B261" s="20">
        <v>785690.72124161921</v>
      </c>
      <c r="C261" s="20"/>
      <c r="D261" s="20">
        <v>961351.23793431302</v>
      </c>
      <c r="E261" s="20"/>
      <c r="F261" s="20"/>
      <c r="G261" s="20"/>
      <c r="H261" s="20"/>
      <c r="I261" s="20">
        <v>9466.3283512239341</v>
      </c>
      <c r="J261" s="20">
        <v>1756508.2875271561</v>
      </c>
    </row>
    <row r="262" spans="1:10" x14ac:dyDescent="0.25">
      <c r="A262" s="19" t="s">
        <v>148</v>
      </c>
      <c r="B262" s="20">
        <v>2719017.2342888671</v>
      </c>
      <c r="C262" s="20">
        <v>2403883.0787071474</v>
      </c>
      <c r="D262" s="20">
        <v>1079574.3804811004</v>
      </c>
      <c r="E262" s="20">
        <v>111199.3860625736</v>
      </c>
      <c r="F262" s="20"/>
      <c r="G262" s="20">
        <v>1316208.369411753</v>
      </c>
      <c r="H262" s="20"/>
      <c r="I262" s="20">
        <v>1752060.3120846536</v>
      </c>
      <c r="J262" s="20">
        <v>9381942.7610360961</v>
      </c>
    </row>
    <row r="263" spans="1:10" x14ac:dyDescent="0.25">
      <c r="A263" s="19" t="s">
        <v>177</v>
      </c>
      <c r="B263" s="20">
        <v>3484814.9817776964</v>
      </c>
      <c r="C263" s="20">
        <v>9779086.5395259932</v>
      </c>
      <c r="D263" s="20">
        <v>5006630.5013473369</v>
      </c>
      <c r="E263" s="20">
        <v>21526.60263161784</v>
      </c>
      <c r="F263" s="20"/>
      <c r="G263" s="20">
        <v>1886660.9171646314</v>
      </c>
      <c r="H263" s="20"/>
      <c r="I263" s="20">
        <v>8338632.7618784895</v>
      </c>
      <c r="J263" s="20">
        <v>28517352.304325763</v>
      </c>
    </row>
    <row r="264" spans="1:10" x14ac:dyDescent="0.25">
      <c r="A264" s="19" t="s">
        <v>159</v>
      </c>
      <c r="B264" s="20">
        <v>508077.95719556836</v>
      </c>
      <c r="C264" s="20">
        <v>2319065.1641977802</v>
      </c>
      <c r="D264" s="20">
        <v>1427264.8583596479</v>
      </c>
      <c r="E264" s="20">
        <v>5371.9627179262343</v>
      </c>
      <c r="F264" s="20"/>
      <c r="G264" s="20">
        <v>165859.95441222112</v>
      </c>
      <c r="H264" s="20"/>
      <c r="I264" s="20">
        <v>219452.42737926924</v>
      </c>
      <c r="J264" s="20">
        <v>4645092.3242624132</v>
      </c>
    </row>
    <row r="265" spans="1:10" x14ac:dyDescent="0.25">
      <c r="A265" s="19" t="s">
        <v>191</v>
      </c>
      <c r="B265" s="20">
        <v>4527624.8410339272</v>
      </c>
      <c r="C265" s="20">
        <v>195944146.93716535</v>
      </c>
      <c r="D265" s="20">
        <v>19957904.748508569</v>
      </c>
      <c r="E265" s="20">
        <v>154067.30947372573</v>
      </c>
      <c r="F265" s="20"/>
      <c r="G265" s="20">
        <v>1854815.4474637059</v>
      </c>
      <c r="H265" s="20">
        <v>35143.002271014273</v>
      </c>
      <c r="I265" s="20">
        <v>3684748.6320858356</v>
      </c>
      <c r="J265" s="20">
        <v>226158450.91800213</v>
      </c>
    </row>
    <row r="266" spans="1:10" x14ac:dyDescent="0.25">
      <c r="A266" s="19" t="s">
        <v>194</v>
      </c>
      <c r="B266" s="20">
        <v>4937600.2960249847</v>
      </c>
      <c r="C266" s="20">
        <v>30846391.202731121</v>
      </c>
      <c r="D266" s="20">
        <v>372432489.62405092</v>
      </c>
      <c r="E266" s="20">
        <v>797995.6160064633</v>
      </c>
      <c r="F266" s="20">
        <v>60211.757957170943</v>
      </c>
      <c r="G266" s="20">
        <v>7689792.6697767898</v>
      </c>
      <c r="H266" s="20"/>
      <c r="I266" s="20">
        <v>74026358.316611886</v>
      </c>
      <c r="J266" s="20">
        <v>490790839.4831593</v>
      </c>
    </row>
    <row r="267" spans="1:10" x14ac:dyDescent="0.25">
      <c r="A267" s="19" t="s">
        <v>185</v>
      </c>
      <c r="B267" s="20">
        <v>3643705.6743680816</v>
      </c>
      <c r="C267" s="20">
        <v>2544572.5540634412</v>
      </c>
      <c r="D267" s="20">
        <v>10966966.034001173</v>
      </c>
      <c r="E267" s="20">
        <v>254135.25250131779</v>
      </c>
      <c r="F267" s="20"/>
      <c r="G267" s="20">
        <v>2469431.6805998241</v>
      </c>
      <c r="H267" s="20"/>
      <c r="I267" s="20">
        <v>15348628.738345655</v>
      </c>
      <c r="J267" s="20">
        <v>35227439.933879487</v>
      </c>
    </row>
    <row r="268" spans="1:10" x14ac:dyDescent="0.25">
      <c r="A268" s="19" t="s">
        <v>200</v>
      </c>
      <c r="B268" s="20">
        <v>1358878.9010458488</v>
      </c>
      <c r="C268" s="20">
        <v>6522755.5671722684</v>
      </c>
      <c r="D268" s="20">
        <v>3203547.4423748599</v>
      </c>
      <c r="E268" s="20">
        <v>225495.27994068759</v>
      </c>
      <c r="F268" s="20">
        <v>913088.34294778644</v>
      </c>
      <c r="G268" s="20">
        <v>227769.52385057614</v>
      </c>
      <c r="H268" s="20"/>
      <c r="I268" s="20">
        <v>5408292.4928445816</v>
      </c>
      <c r="J268" s="20">
        <v>17859827.550176609</v>
      </c>
    </row>
    <row r="269" spans="1:10" x14ac:dyDescent="0.25">
      <c r="A269" s="19" t="s">
        <v>198</v>
      </c>
      <c r="B269" s="20">
        <v>5707130.3223904287</v>
      </c>
      <c r="C269" s="20">
        <v>6787216.9526978778</v>
      </c>
      <c r="D269" s="20">
        <v>13224333.552447623</v>
      </c>
      <c r="E269" s="20">
        <v>50638.862266186523</v>
      </c>
      <c r="F269" s="20"/>
      <c r="G269" s="20">
        <v>1037396.7227933969</v>
      </c>
      <c r="H269" s="20">
        <v>795238.18609016086</v>
      </c>
      <c r="I269" s="20">
        <v>3519281.0392427328</v>
      </c>
      <c r="J269" s="20">
        <v>31121235.637928404</v>
      </c>
    </row>
    <row r="270" spans="1:10" x14ac:dyDescent="0.25">
      <c r="A270" s="19" t="s">
        <v>173</v>
      </c>
      <c r="B270" s="20">
        <v>1238454.1741390098</v>
      </c>
      <c r="C270" s="20">
        <v>717863.03146906546</v>
      </c>
      <c r="D270" s="20">
        <v>881848.36949549988</v>
      </c>
      <c r="E270" s="20">
        <v>226066.86839940297</v>
      </c>
      <c r="F270" s="20"/>
      <c r="G270" s="20">
        <v>785466.68762962276</v>
      </c>
      <c r="H270" s="20"/>
      <c r="I270" s="20">
        <v>1056061.750153946</v>
      </c>
      <c r="J270" s="20">
        <v>4905760.8812865475</v>
      </c>
    </row>
    <row r="271" spans="1:10" x14ac:dyDescent="0.25">
      <c r="A271" s="19" t="s">
        <v>169</v>
      </c>
      <c r="B271" s="20">
        <v>239003.90124782632</v>
      </c>
      <c r="C271" s="20">
        <v>1484707.0764755437</v>
      </c>
      <c r="D271" s="20">
        <v>896010.92675116879</v>
      </c>
      <c r="E271" s="20">
        <v>3545.7860320306613</v>
      </c>
      <c r="F271" s="20"/>
      <c r="G271" s="20">
        <v>520338.04523801315</v>
      </c>
      <c r="H271" s="20"/>
      <c r="I271" s="20">
        <v>684586.16863635695</v>
      </c>
      <c r="J271" s="20">
        <v>3828191.9043809394</v>
      </c>
    </row>
    <row r="272" spans="1:10" x14ac:dyDescent="0.25">
      <c r="A272" s="19" t="s">
        <v>163</v>
      </c>
      <c r="B272" s="20">
        <v>2472002.6176715456</v>
      </c>
      <c r="C272" s="20">
        <v>2191844.3473962159</v>
      </c>
      <c r="D272" s="20">
        <v>707976.48872128583</v>
      </c>
      <c r="E272" s="20">
        <v>76063.649746542986</v>
      </c>
      <c r="F272" s="20"/>
      <c r="G272" s="20">
        <v>448941.56057598046</v>
      </c>
      <c r="H272" s="20">
        <v>361903.89681910211</v>
      </c>
      <c r="I272" s="20">
        <v>1253795.0270945304</v>
      </c>
      <c r="J272" s="20">
        <v>7512527.588025203</v>
      </c>
    </row>
    <row r="273" spans="1:10" x14ac:dyDescent="0.25">
      <c r="A273" s="19" t="s">
        <v>155</v>
      </c>
      <c r="B273" s="20">
        <v>256123.70218184867</v>
      </c>
      <c r="C273" s="20">
        <v>2452495.9505253881</v>
      </c>
      <c r="D273" s="20">
        <v>865917.76319380477</v>
      </c>
      <c r="E273" s="20"/>
      <c r="F273" s="20"/>
      <c r="G273" s="20">
        <v>291677.2309094402</v>
      </c>
      <c r="H273" s="20"/>
      <c r="I273" s="20">
        <v>151515.74828196049</v>
      </c>
      <c r="J273" s="20">
        <v>4017730.3950924422</v>
      </c>
    </row>
    <row r="274" spans="1:10" x14ac:dyDescent="0.25">
      <c r="A274" s="19" t="s">
        <v>126</v>
      </c>
      <c r="B274" s="20">
        <v>37640501.124723524</v>
      </c>
      <c r="C274" s="20">
        <v>273562667.45448369</v>
      </c>
      <c r="D274" s="20">
        <v>445360136.24574733</v>
      </c>
      <c r="E274" s="20">
        <v>1932524.8360140501</v>
      </c>
      <c r="F274" s="20">
        <v>973300.10090495739</v>
      </c>
      <c r="G274" s="20">
        <v>22706623.995778177</v>
      </c>
      <c r="H274" s="20">
        <v>1211243.1727251681</v>
      </c>
      <c r="I274" s="20">
        <v>120793485.0211928</v>
      </c>
      <c r="J274" s="20">
        <v>904180481.95156956</v>
      </c>
    </row>
    <row r="278" spans="1:10" x14ac:dyDescent="0.25">
      <c r="A278" s="18" t="s">
        <v>390</v>
      </c>
      <c r="B278" s="56">
        <v>2015</v>
      </c>
    </row>
    <row r="279" spans="1:10" x14ac:dyDescent="0.25">
      <c r="A279" s="18" t="s">
        <v>392</v>
      </c>
      <c r="B279" t="s">
        <v>416</v>
      </c>
    </row>
    <row r="281" spans="1:10" x14ac:dyDescent="0.25">
      <c r="A281" s="18" t="s">
        <v>399</v>
      </c>
      <c r="B281" s="18" t="s">
        <v>127</v>
      </c>
    </row>
    <row r="282" spans="1:10" x14ac:dyDescent="0.25">
      <c r="A282" s="18" t="s">
        <v>125</v>
      </c>
      <c r="B282" t="s">
        <v>228</v>
      </c>
      <c r="C282" t="s">
        <v>15</v>
      </c>
      <c r="D282" t="s">
        <v>226</v>
      </c>
      <c r="E282" t="s">
        <v>227</v>
      </c>
      <c r="F282" t="s">
        <v>131</v>
      </c>
      <c r="G282" t="s">
        <v>130</v>
      </c>
      <c r="H282" t="s">
        <v>129</v>
      </c>
      <c r="I282" t="s">
        <v>417</v>
      </c>
      <c r="J282" t="s">
        <v>126</v>
      </c>
    </row>
    <row r="283" spans="1:10" x14ac:dyDescent="0.25">
      <c r="A283" s="19" t="s">
        <v>132</v>
      </c>
      <c r="B283" s="20">
        <v>23068.081047456471</v>
      </c>
      <c r="C283" s="20">
        <v>136055.94030940291</v>
      </c>
      <c r="D283" s="20">
        <v>609589.52471417724</v>
      </c>
      <c r="E283" s="20">
        <v>72323.828526407859</v>
      </c>
      <c r="F283" s="20"/>
      <c r="G283" s="20">
        <v>186974.88308254528</v>
      </c>
      <c r="H283" s="20"/>
      <c r="I283" s="20">
        <v>728609.74953985715</v>
      </c>
      <c r="J283" s="20">
        <v>1756622.0072198468</v>
      </c>
    </row>
    <row r="284" spans="1:10" x14ac:dyDescent="0.25">
      <c r="A284" s="19" t="s">
        <v>134</v>
      </c>
      <c r="B284" s="20"/>
      <c r="C284" s="20"/>
      <c r="D284" s="20">
        <v>404667.45135839505</v>
      </c>
      <c r="E284" s="20"/>
      <c r="F284" s="20"/>
      <c r="G284" s="20">
        <v>120102.39597433437</v>
      </c>
      <c r="H284" s="20"/>
      <c r="I284" s="20">
        <v>597500.72102324199</v>
      </c>
      <c r="J284" s="20">
        <v>1122270.5683559715</v>
      </c>
    </row>
    <row r="285" spans="1:10" x14ac:dyDescent="0.25">
      <c r="A285" s="19" t="s">
        <v>139</v>
      </c>
      <c r="B285" s="20">
        <v>201034.35435561085</v>
      </c>
      <c r="C285" s="20">
        <v>1619109.6768205962</v>
      </c>
      <c r="D285" s="20">
        <v>348447.07358501898</v>
      </c>
      <c r="E285" s="20"/>
      <c r="F285" s="20"/>
      <c r="G285" s="20">
        <v>76738.955508026629</v>
      </c>
      <c r="H285" s="20"/>
      <c r="I285" s="20">
        <v>1034961.569070389</v>
      </c>
      <c r="J285" s="20">
        <v>3280291.6293396419</v>
      </c>
    </row>
    <row r="286" spans="1:10" x14ac:dyDescent="0.25">
      <c r="A286" s="19" t="s">
        <v>143</v>
      </c>
      <c r="B286" s="20">
        <v>127434.67996536967</v>
      </c>
      <c r="C286" s="20"/>
      <c r="D286" s="20"/>
      <c r="E286" s="20"/>
      <c r="F286" s="20"/>
      <c r="G286" s="20">
        <v>20640.034759423746</v>
      </c>
      <c r="H286" s="20"/>
      <c r="I286" s="20"/>
      <c r="J286" s="20">
        <v>148074.71472479342</v>
      </c>
    </row>
    <row r="287" spans="1:10" x14ac:dyDescent="0.25">
      <c r="A287" s="19" t="s">
        <v>146</v>
      </c>
      <c r="B287" s="20">
        <v>266973.48252570012</v>
      </c>
      <c r="C287" s="20">
        <v>29066707.819281265</v>
      </c>
      <c r="D287" s="20">
        <v>534507.19925575936</v>
      </c>
      <c r="E287" s="20"/>
      <c r="F287" s="20"/>
      <c r="G287" s="20">
        <v>588612.4740661938</v>
      </c>
      <c r="H287" s="20"/>
      <c r="I287" s="20">
        <v>136019.83146420011</v>
      </c>
      <c r="J287" s="20">
        <v>30592820.80659312</v>
      </c>
    </row>
    <row r="288" spans="1:10" x14ac:dyDescent="0.25">
      <c r="A288" s="19" t="s">
        <v>141</v>
      </c>
      <c r="B288" s="20"/>
      <c r="C288" s="20"/>
      <c r="D288" s="20"/>
      <c r="E288" s="20"/>
      <c r="F288" s="20"/>
      <c r="G288" s="20"/>
      <c r="H288" s="20"/>
      <c r="I288" s="20">
        <v>1831.7032384708345</v>
      </c>
      <c r="J288" s="20">
        <v>1831.7032384708345</v>
      </c>
    </row>
    <row r="289" spans="1:10" x14ac:dyDescent="0.25">
      <c r="A289" s="19" t="s">
        <v>153</v>
      </c>
      <c r="B289" s="20"/>
      <c r="C289" s="20"/>
      <c r="D289" s="20">
        <v>80693.421161451697</v>
      </c>
      <c r="E289" s="20"/>
      <c r="F289" s="20"/>
      <c r="G289" s="20">
        <v>197982.60983225651</v>
      </c>
      <c r="H289" s="20"/>
      <c r="I289" s="20">
        <v>409057.41156911489</v>
      </c>
      <c r="J289" s="20">
        <v>687733.44256282307</v>
      </c>
    </row>
    <row r="290" spans="1:10" x14ac:dyDescent="0.25">
      <c r="A290" s="19" t="s">
        <v>157</v>
      </c>
      <c r="B290" s="20">
        <v>328682.40476990637</v>
      </c>
      <c r="C290" s="20">
        <v>458207.02092731855</v>
      </c>
      <c r="D290" s="20">
        <v>726390.69687102863</v>
      </c>
      <c r="E290" s="20"/>
      <c r="F290" s="20"/>
      <c r="G290" s="20">
        <v>354862.41174938856</v>
      </c>
      <c r="H290" s="20"/>
      <c r="I290" s="20">
        <v>1088122.5428683981</v>
      </c>
      <c r="J290" s="20">
        <v>2956265.0771860401</v>
      </c>
    </row>
    <row r="291" spans="1:10" x14ac:dyDescent="0.25">
      <c r="A291" s="19" t="s">
        <v>161</v>
      </c>
      <c r="B291" s="20">
        <v>72656.46758524605</v>
      </c>
      <c r="C291" s="20">
        <v>100481.06833260259</v>
      </c>
      <c r="D291" s="20">
        <v>1420656.5577932729</v>
      </c>
      <c r="E291" s="20"/>
      <c r="F291" s="20"/>
      <c r="G291" s="20">
        <v>23019.935920519365</v>
      </c>
      <c r="H291" s="20"/>
      <c r="I291" s="20">
        <v>244608.97685598361</v>
      </c>
      <c r="J291" s="20">
        <v>1861423.0064876243</v>
      </c>
    </row>
    <row r="292" spans="1:10" x14ac:dyDescent="0.25">
      <c r="A292" s="19" t="s">
        <v>151</v>
      </c>
      <c r="B292" s="20">
        <v>431682.33860726393</v>
      </c>
      <c r="C292" s="20">
        <v>1137779.8644743022</v>
      </c>
      <c r="D292" s="20">
        <v>2740789.3731641583</v>
      </c>
      <c r="E292" s="20"/>
      <c r="F292" s="20"/>
      <c r="G292" s="20">
        <v>347938.26712988823</v>
      </c>
      <c r="H292" s="20"/>
      <c r="I292" s="20">
        <v>3204719.0989524103</v>
      </c>
      <c r="J292" s="20">
        <v>7862908.9423280228</v>
      </c>
    </row>
    <row r="293" spans="1:10" x14ac:dyDescent="0.25">
      <c r="A293" s="19" t="s">
        <v>167</v>
      </c>
      <c r="B293" s="20">
        <v>223251.14202222484</v>
      </c>
      <c r="C293" s="20"/>
      <c r="D293" s="20">
        <v>326323.29354998813</v>
      </c>
      <c r="E293" s="20"/>
      <c r="F293" s="20"/>
      <c r="G293" s="20">
        <v>505382.6800811009</v>
      </c>
      <c r="H293" s="20"/>
      <c r="I293" s="20">
        <v>3336.2384552554208</v>
      </c>
      <c r="J293" s="20">
        <v>1058293.3541085694</v>
      </c>
    </row>
    <row r="294" spans="1:10" x14ac:dyDescent="0.25">
      <c r="A294" s="19" t="s">
        <v>171</v>
      </c>
      <c r="B294" s="20">
        <v>657096.72871936741</v>
      </c>
      <c r="C294" s="20">
        <v>31907053.655499347</v>
      </c>
      <c r="D294" s="20">
        <v>374783.55222704681</v>
      </c>
      <c r="E294" s="20"/>
      <c r="F294" s="20"/>
      <c r="G294" s="20">
        <v>244830.00675692217</v>
      </c>
      <c r="H294" s="20"/>
      <c r="I294" s="20">
        <v>2018599.3386183917</v>
      </c>
      <c r="J294" s="20">
        <v>35202363.281821072</v>
      </c>
    </row>
    <row r="295" spans="1:10" x14ac:dyDescent="0.25">
      <c r="A295" s="19" t="s">
        <v>175</v>
      </c>
      <c r="B295" s="20">
        <v>672483.4736054946</v>
      </c>
      <c r="C295" s="20">
        <v>27977837.932737909</v>
      </c>
      <c r="D295" s="20">
        <v>3082505.9768448551</v>
      </c>
      <c r="E295" s="20"/>
      <c r="F295" s="20"/>
      <c r="G295" s="20">
        <v>81089.524251252456</v>
      </c>
      <c r="H295" s="20"/>
      <c r="I295" s="20">
        <v>8293421.5731922006</v>
      </c>
      <c r="J295" s="20">
        <v>40107338.480631709</v>
      </c>
    </row>
    <row r="296" spans="1:10" x14ac:dyDescent="0.25">
      <c r="A296" s="19" t="s">
        <v>137</v>
      </c>
      <c r="B296" s="20">
        <v>171044.31710351488</v>
      </c>
      <c r="C296" s="20">
        <v>538461.66490918433</v>
      </c>
      <c r="D296" s="20">
        <v>27503.997970252629</v>
      </c>
      <c r="E296" s="20">
        <v>1246.3022632128318</v>
      </c>
      <c r="F296" s="20"/>
      <c r="G296" s="20">
        <v>10695.877632050424</v>
      </c>
      <c r="H296" s="20"/>
      <c r="I296" s="20">
        <v>426245.221885662</v>
      </c>
      <c r="J296" s="20">
        <v>1175197.3817638771</v>
      </c>
    </row>
    <row r="297" spans="1:10" x14ac:dyDescent="0.25">
      <c r="A297" s="19" t="s">
        <v>181</v>
      </c>
      <c r="B297" s="20">
        <v>224437.26287676627</v>
      </c>
      <c r="C297" s="20">
        <v>2492.6045264256636</v>
      </c>
      <c r="D297" s="20">
        <v>168863.56169475004</v>
      </c>
      <c r="E297" s="20"/>
      <c r="F297" s="20"/>
      <c r="G297" s="20"/>
      <c r="H297" s="20"/>
      <c r="I297" s="20">
        <v>60359.764482536833</v>
      </c>
      <c r="J297" s="20">
        <v>456153.19358047878</v>
      </c>
    </row>
    <row r="298" spans="1:10" x14ac:dyDescent="0.25">
      <c r="A298" s="19" t="s">
        <v>148</v>
      </c>
      <c r="B298" s="20">
        <v>1507650.4253389032</v>
      </c>
      <c r="C298" s="20">
        <v>28615199.536242787</v>
      </c>
      <c r="D298" s="20">
        <v>1327658.7740770995</v>
      </c>
      <c r="E298" s="20">
        <v>42191.54430836135</v>
      </c>
      <c r="F298" s="20"/>
      <c r="G298" s="20">
        <v>1100599.7901971214</v>
      </c>
      <c r="H298" s="20"/>
      <c r="I298" s="20">
        <v>1369775.9122801942</v>
      </c>
      <c r="J298" s="20">
        <v>33963075.982444465</v>
      </c>
    </row>
    <row r="299" spans="1:10" x14ac:dyDescent="0.25">
      <c r="A299" s="19" t="s">
        <v>177</v>
      </c>
      <c r="B299" s="20">
        <v>2540212.3975144499</v>
      </c>
      <c r="C299" s="20">
        <v>48445075.454754658</v>
      </c>
      <c r="D299" s="20">
        <v>5654874.9423235711</v>
      </c>
      <c r="E299" s="20">
        <v>66712.732823374143</v>
      </c>
      <c r="F299" s="20"/>
      <c r="G299" s="20">
        <v>1257010.1771266167</v>
      </c>
      <c r="H299" s="20"/>
      <c r="I299" s="20">
        <v>12550578.922293169</v>
      </c>
      <c r="J299" s="20">
        <v>70514464.626835838</v>
      </c>
    </row>
    <row r="300" spans="1:10" x14ac:dyDescent="0.25">
      <c r="A300" s="19" t="s">
        <v>159</v>
      </c>
      <c r="B300" s="20">
        <v>364632.58989533002</v>
      </c>
      <c r="C300" s="20">
        <v>264801.48077637836</v>
      </c>
      <c r="D300" s="20">
        <v>318577.39915026585</v>
      </c>
      <c r="E300" s="20"/>
      <c r="F300" s="20"/>
      <c r="G300" s="20">
        <v>358715.11611178744</v>
      </c>
      <c r="H300" s="20"/>
      <c r="I300" s="20">
        <v>2123585.2589419051</v>
      </c>
      <c r="J300" s="20">
        <v>3430311.8448756668</v>
      </c>
    </row>
    <row r="301" spans="1:10" x14ac:dyDescent="0.25">
      <c r="A301" s="19" t="s">
        <v>191</v>
      </c>
      <c r="B301" s="20">
        <v>1006483.7264870903</v>
      </c>
      <c r="C301" s="20">
        <v>70555247.926181287</v>
      </c>
      <c r="D301" s="20">
        <v>8963675.0520545617</v>
      </c>
      <c r="E301" s="20">
        <v>138269.52194107947</v>
      </c>
      <c r="F301" s="20"/>
      <c r="G301" s="20">
        <v>711886.97738122521</v>
      </c>
      <c r="H301" s="20"/>
      <c r="I301" s="20">
        <v>17459461.535837729</v>
      </c>
      <c r="J301" s="20">
        <v>98835024.739882976</v>
      </c>
    </row>
    <row r="302" spans="1:10" x14ac:dyDescent="0.25">
      <c r="A302" s="19" t="s">
        <v>194</v>
      </c>
      <c r="B302" s="20">
        <v>2285322.2476425329</v>
      </c>
      <c r="C302" s="20">
        <v>54529241.892450102</v>
      </c>
      <c r="D302" s="20">
        <v>174704599.61824271</v>
      </c>
      <c r="E302" s="20">
        <v>341786.63295624248</v>
      </c>
      <c r="F302" s="20">
        <v>200082.3938911726</v>
      </c>
      <c r="G302" s="20">
        <v>3133107.5994631853</v>
      </c>
      <c r="H302" s="20">
        <v>183170.32384708346</v>
      </c>
      <c r="I302" s="20">
        <v>30394951.994333617</v>
      </c>
      <c r="J302" s="20">
        <v>265772262.70282668</v>
      </c>
    </row>
    <row r="303" spans="1:10" x14ac:dyDescent="0.25">
      <c r="A303" s="19" t="s">
        <v>185</v>
      </c>
      <c r="B303" s="20">
        <v>1015060.1243264779</v>
      </c>
      <c r="C303" s="20">
        <v>2228101.7642777814</v>
      </c>
      <c r="D303" s="20">
        <v>4709540.9980837572</v>
      </c>
      <c r="E303" s="20">
        <v>451581.59493631445</v>
      </c>
      <c r="F303" s="20"/>
      <c r="G303" s="20">
        <v>1484563.7427651302</v>
      </c>
      <c r="H303" s="20"/>
      <c r="I303" s="20">
        <v>15624923.205914756</v>
      </c>
      <c r="J303" s="20">
        <v>25513771.430304218</v>
      </c>
    </row>
    <row r="304" spans="1:10" x14ac:dyDescent="0.25">
      <c r="A304" s="19" t="s">
        <v>200</v>
      </c>
      <c r="B304" s="20">
        <v>1404863.8619504715</v>
      </c>
      <c r="C304" s="20">
        <v>33087799.763142724</v>
      </c>
      <c r="D304" s="20">
        <v>2254221.5898485929</v>
      </c>
      <c r="E304" s="20">
        <v>26105.600874215754</v>
      </c>
      <c r="F304" s="20"/>
      <c r="G304" s="20">
        <v>179199.44508220252</v>
      </c>
      <c r="H304" s="20"/>
      <c r="I304" s="20">
        <v>10741418.545303203</v>
      </c>
      <c r="J304" s="20">
        <v>47693608.806201406</v>
      </c>
    </row>
    <row r="305" spans="1:14" x14ac:dyDescent="0.25">
      <c r="A305" s="19" t="s">
        <v>198</v>
      </c>
      <c r="B305" s="20">
        <v>1614877.2824798524</v>
      </c>
      <c r="C305" s="20">
        <v>31584299.666587286</v>
      </c>
      <c r="D305" s="20">
        <v>5756299.2174611688</v>
      </c>
      <c r="E305" s="20">
        <v>29975.812555500903</v>
      </c>
      <c r="F305" s="20"/>
      <c r="G305" s="20">
        <v>735965.01188693056</v>
      </c>
      <c r="H305" s="20">
        <v>173147.38378472213</v>
      </c>
      <c r="I305" s="20">
        <v>9199571.9493497889</v>
      </c>
      <c r="J305" s="20">
        <v>49094136.324105248</v>
      </c>
    </row>
    <row r="306" spans="1:14" x14ac:dyDescent="0.25">
      <c r="A306" s="19" t="s">
        <v>173</v>
      </c>
      <c r="B306" s="20">
        <v>102259.15540698438</v>
      </c>
      <c r="C306" s="20">
        <v>28014165.619426817</v>
      </c>
      <c r="D306" s="20">
        <v>555157.08188205655</v>
      </c>
      <c r="E306" s="20"/>
      <c r="F306" s="20"/>
      <c r="G306" s="20">
        <v>234471.14501343147</v>
      </c>
      <c r="H306" s="20"/>
      <c r="I306" s="20">
        <v>1087646.5626361789</v>
      </c>
      <c r="J306" s="20">
        <v>29993699.564365469</v>
      </c>
    </row>
    <row r="307" spans="1:14" x14ac:dyDescent="0.25">
      <c r="A307" s="19" t="s">
        <v>169</v>
      </c>
      <c r="B307" s="20">
        <v>563741.13917345658</v>
      </c>
      <c r="C307" s="20">
        <v>793160.32848078304</v>
      </c>
      <c r="D307" s="20">
        <v>560465.08212687261</v>
      </c>
      <c r="E307" s="20"/>
      <c r="F307" s="20"/>
      <c r="G307" s="20">
        <v>360888.21206853958</v>
      </c>
      <c r="H307" s="20"/>
      <c r="I307" s="20">
        <v>451745.72605087282</v>
      </c>
      <c r="J307" s="20">
        <v>2730000.4879005249</v>
      </c>
    </row>
    <row r="308" spans="1:14" x14ac:dyDescent="0.25">
      <c r="A308" s="19" t="s">
        <v>163</v>
      </c>
      <c r="B308" s="20">
        <v>431796.13618002436</v>
      </c>
      <c r="C308" s="20">
        <v>1172981.6117173401</v>
      </c>
      <c r="D308" s="20">
        <v>1341415.1498919469</v>
      </c>
      <c r="E308" s="20">
        <v>41272.410066834767</v>
      </c>
      <c r="F308" s="20"/>
      <c r="G308" s="20">
        <v>413271.20438354212</v>
      </c>
      <c r="H308" s="20"/>
      <c r="I308" s="20">
        <v>3818235.7341342522</v>
      </c>
      <c r="J308" s="20">
        <v>7218972.2463739403</v>
      </c>
    </row>
    <row r="309" spans="1:14" x14ac:dyDescent="0.25">
      <c r="A309" s="19" t="s">
        <v>155</v>
      </c>
      <c r="B309" s="20">
        <v>197118.18596224938</v>
      </c>
      <c r="C309" s="20">
        <v>1328565.8720368915</v>
      </c>
      <c r="D309" s="20">
        <v>859945.27899456292</v>
      </c>
      <c r="E309" s="20"/>
      <c r="F309" s="20"/>
      <c r="G309" s="20">
        <v>118113.12686588756</v>
      </c>
      <c r="H309" s="20"/>
      <c r="I309" s="20">
        <v>1062762.097254277</v>
      </c>
      <c r="J309" s="20">
        <v>3566504.5611138679</v>
      </c>
    </row>
    <row r="310" spans="1:14" x14ac:dyDescent="0.25">
      <c r="A310" s="19" t="s">
        <v>126</v>
      </c>
      <c r="B310" s="20">
        <v>16433862.005541746</v>
      </c>
      <c r="C310" s="20">
        <v>393562828.1638931</v>
      </c>
      <c r="D310" s="20">
        <v>217852151.86432737</v>
      </c>
      <c r="E310" s="20">
        <v>1211465.9812515443</v>
      </c>
      <c r="F310" s="20">
        <v>200082.3938911726</v>
      </c>
      <c r="G310" s="20">
        <v>12846661.605089502</v>
      </c>
      <c r="H310" s="20">
        <v>356317.70763180556</v>
      </c>
      <c r="I310" s="20">
        <v>124132051.18554607</v>
      </c>
      <c r="J310" s="20">
        <v>766595420.90717232</v>
      </c>
    </row>
    <row r="317" spans="1:14" x14ac:dyDescent="0.25">
      <c r="A317" s="18" t="s">
        <v>392</v>
      </c>
      <c r="B317" t="s">
        <v>416</v>
      </c>
    </row>
    <row r="319" spans="1:14" x14ac:dyDescent="0.25">
      <c r="A319" s="18" t="s">
        <v>399</v>
      </c>
      <c r="B319" s="18" t="s">
        <v>127</v>
      </c>
    </row>
    <row r="320" spans="1:14" x14ac:dyDescent="0.25">
      <c r="A320" s="18" t="s">
        <v>125</v>
      </c>
      <c r="B320" s="58">
        <v>2007</v>
      </c>
      <c r="C320" s="58">
        <v>2008</v>
      </c>
      <c r="D320" s="58">
        <v>2009</v>
      </c>
      <c r="E320" s="58">
        <v>2010</v>
      </c>
      <c r="F320" s="58">
        <v>2011</v>
      </c>
      <c r="G320" s="58">
        <v>2012</v>
      </c>
      <c r="H320" s="58">
        <v>2013</v>
      </c>
      <c r="I320" s="58">
        <v>2014</v>
      </c>
      <c r="J320" s="58">
        <v>2015</v>
      </c>
      <c r="K320" s="58">
        <v>2016</v>
      </c>
      <c r="L320" s="58">
        <v>2017</v>
      </c>
      <c r="M320" s="58">
        <v>2018</v>
      </c>
      <c r="N320" s="58" t="s">
        <v>126</v>
      </c>
    </row>
    <row r="321" spans="1:14" x14ac:dyDescent="0.25">
      <c r="A321" s="19" t="s">
        <v>228</v>
      </c>
      <c r="B321" s="20">
        <v>4675104.1856700433</v>
      </c>
      <c r="C321" s="20">
        <v>15183048.733060015</v>
      </c>
      <c r="D321" s="20">
        <v>11674721.694093624</v>
      </c>
      <c r="E321" s="20">
        <v>14769815.701679345</v>
      </c>
      <c r="F321" s="20">
        <v>22495741.393436026</v>
      </c>
      <c r="G321" s="20">
        <v>31616456.027198069</v>
      </c>
      <c r="H321" s="20">
        <v>41204113.428262889</v>
      </c>
      <c r="I321" s="20">
        <v>37640501.124723539</v>
      </c>
      <c r="J321" s="20">
        <v>16433862.005541751</v>
      </c>
      <c r="K321" s="20">
        <v>9379971.9356743563</v>
      </c>
      <c r="L321" s="20">
        <v>6753015</v>
      </c>
      <c r="M321" s="20" t="e">
        <v>#N/A</v>
      </c>
      <c r="N321" s="20" t="e">
        <v>#N/A</v>
      </c>
    </row>
    <row r="322" spans="1:14" x14ac:dyDescent="0.25">
      <c r="A322" s="19" t="s">
        <v>15</v>
      </c>
      <c r="B322" s="20">
        <v>51625965.309201136</v>
      </c>
      <c r="C322" s="20">
        <v>100817722.16174999</v>
      </c>
      <c r="D322" s="20">
        <v>137197420.32020915</v>
      </c>
      <c r="E322" s="20">
        <v>135089579.83488166</v>
      </c>
      <c r="F322" s="20">
        <v>116106768.82499504</v>
      </c>
      <c r="G322" s="20">
        <v>118569956.26723401</v>
      </c>
      <c r="H322" s="20">
        <v>319023656.59050858</v>
      </c>
      <c r="I322" s="20">
        <v>273562667.45448363</v>
      </c>
      <c r="J322" s="20">
        <v>393562828.1638931</v>
      </c>
      <c r="K322" s="20">
        <v>593181649.79920793</v>
      </c>
      <c r="L322" s="20">
        <v>514508694</v>
      </c>
      <c r="M322" s="20" t="e">
        <v>#N/A</v>
      </c>
      <c r="N322" s="20" t="e">
        <v>#N/A</v>
      </c>
    </row>
    <row r="323" spans="1:14" x14ac:dyDescent="0.25">
      <c r="A323" s="19" t="s">
        <v>226</v>
      </c>
      <c r="B323" s="20">
        <v>114888855.69754212</v>
      </c>
      <c r="C323" s="20">
        <v>126313863.46662471</v>
      </c>
      <c r="D323" s="20">
        <v>246039013.11516148</v>
      </c>
      <c r="E323" s="20">
        <v>200291433.6306881</v>
      </c>
      <c r="F323" s="20">
        <v>325382806.90916157</v>
      </c>
      <c r="G323" s="20">
        <v>293805410.58991349</v>
      </c>
      <c r="H323" s="20">
        <v>160158275.41150975</v>
      </c>
      <c r="I323" s="20">
        <v>445360136.24574739</v>
      </c>
      <c r="J323" s="20">
        <v>217852151.86432743</v>
      </c>
      <c r="K323" s="20">
        <v>206305709.91725615</v>
      </c>
      <c r="L323" s="20">
        <v>110894492</v>
      </c>
      <c r="M323" s="20" t="e">
        <v>#N/A</v>
      </c>
      <c r="N323" s="20" t="e">
        <v>#N/A</v>
      </c>
    </row>
    <row r="324" spans="1:14" x14ac:dyDescent="0.25">
      <c r="A324" s="19" t="s">
        <v>227</v>
      </c>
      <c r="B324" s="20"/>
      <c r="C324" s="20">
        <v>355324.47406372934</v>
      </c>
      <c r="D324" s="20">
        <v>1100064.829019184</v>
      </c>
      <c r="E324" s="20">
        <v>1547415.2066560488</v>
      </c>
      <c r="F324" s="20">
        <v>1769041.8958789327</v>
      </c>
      <c r="G324" s="20">
        <v>1534439.7681084592</v>
      </c>
      <c r="H324" s="20">
        <v>2396340.4795735171</v>
      </c>
      <c r="I324" s="20">
        <v>1932524.8360140498</v>
      </c>
      <c r="J324" s="20">
        <v>1211465.9812515436</v>
      </c>
      <c r="K324" s="20">
        <v>390041.0130535838</v>
      </c>
      <c r="L324" s="20">
        <v>287738</v>
      </c>
      <c r="M324" s="20" t="e">
        <v>#N/A</v>
      </c>
      <c r="N324" s="20" t="e">
        <v>#N/A</v>
      </c>
    </row>
    <row r="325" spans="1:14" x14ac:dyDescent="0.25">
      <c r="A325" s="19" t="s">
        <v>131</v>
      </c>
      <c r="B325" s="20"/>
      <c r="C325" s="20"/>
      <c r="D325" s="20"/>
      <c r="E325" s="20">
        <v>131246.00186489525</v>
      </c>
      <c r="F325" s="20">
        <v>75070.072867119306</v>
      </c>
      <c r="G325" s="20">
        <v>16978442.418197565</v>
      </c>
      <c r="H325" s="20">
        <v>221444.87652900492</v>
      </c>
      <c r="I325" s="20">
        <v>973300.10090495739</v>
      </c>
      <c r="J325" s="20">
        <v>200082.3938911726</v>
      </c>
      <c r="K325" s="20">
        <v>68817.262730070986</v>
      </c>
      <c r="L325" s="20"/>
      <c r="M325" s="20"/>
      <c r="N325" s="20">
        <v>18648403.126984783</v>
      </c>
    </row>
    <row r="326" spans="1:14" x14ac:dyDescent="0.25">
      <c r="A326" s="19" t="s">
        <v>130</v>
      </c>
      <c r="B326" s="20">
        <v>2049151.3419070004</v>
      </c>
      <c r="C326" s="20">
        <v>2880416.8072979678</v>
      </c>
      <c r="D326" s="20">
        <v>5999645.6222349638</v>
      </c>
      <c r="E326" s="20">
        <v>12150244.575457854</v>
      </c>
      <c r="F326" s="20">
        <v>18113243.503162716</v>
      </c>
      <c r="G326" s="20">
        <v>27192205.669259351</v>
      </c>
      <c r="H326" s="20">
        <v>20054404.235315397</v>
      </c>
      <c r="I326" s="20">
        <v>22706623.995778173</v>
      </c>
      <c r="J326" s="20">
        <v>12846661.605089504</v>
      </c>
      <c r="K326" s="20">
        <v>7913801.967548213</v>
      </c>
      <c r="L326" s="20">
        <v>2689126</v>
      </c>
      <c r="M326" s="20" t="e">
        <v>#N/A</v>
      </c>
      <c r="N326" s="20" t="e">
        <v>#N/A</v>
      </c>
    </row>
    <row r="327" spans="1:14" x14ac:dyDescent="0.25">
      <c r="A327" s="19" t="s">
        <v>129</v>
      </c>
      <c r="B327" s="20"/>
      <c r="C327" s="20">
        <v>528552.67552525876</v>
      </c>
      <c r="D327" s="20">
        <v>1238242.968726699</v>
      </c>
      <c r="E327" s="20">
        <v>826856.73441201041</v>
      </c>
      <c r="F327" s="20">
        <v>703519.76853628224</v>
      </c>
      <c r="G327" s="20">
        <v>280876.62310754316</v>
      </c>
      <c r="H327" s="20">
        <v>847674.7150828616</v>
      </c>
      <c r="I327" s="20">
        <v>1211243.1727251681</v>
      </c>
      <c r="J327" s="20">
        <v>356317.70763180562</v>
      </c>
      <c r="K327" s="20">
        <v>418388.61498837871</v>
      </c>
      <c r="L327" s="20">
        <v>7153785</v>
      </c>
      <c r="M327" s="20" t="e">
        <v>#N/A</v>
      </c>
      <c r="N327" s="20" t="e">
        <v>#N/A</v>
      </c>
    </row>
    <row r="328" spans="1:14" x14ac:dyDescent="0.25">
      <c r="A328" s="19" t="s">
        <v>417</v>
      </c>
      <c r="B328" s="20">
        <v>84654421.131109014</v>
      </c>
      <c r="C328" s="20">
        <v>32293125.246150877</v>
      </c>
      <c r="D328" s="20">
        <v>105710742.69727166</v>
      </c>
      <c r="E328" s="20">
        <v>65458310.775621191</v>
      </c>
      <c r="F328" s="20">
        <v>71688208.839672938</v>
      </c>
      <c r="G328" s="20">
        <v>82451078.323678806</v>
      </c>
      <c r="H328" s="20">
        <v>82066087.815195814</v>
      </c>
      <c r="I328" s="20">
        <v>120793485.02119283</v>
      </c>
      <c r="J328" s="20">
        <v>124132051.18554606</v>
      </c>
      <c r="K328" s="20">
        <v>33951788.799761295</v>
      </c>
      <c r="L328" s="20">
        <v>46823255</v>
      </c>
      <c r="M328" s="20" t="e">
        <v>#N/A</v>
      </c>
      <c r="N328" s="20" t="e">
        <v>#N/A</v>
      </c>
    </row>
    <row r="329" spans="1:14" x14ac:dyDescent="0.25">
      <c r="A329" s="19" t="s">
        <v>126</v>
      </c>
      <c r="B329" s="20">
        <v>257893497.66542929</v>
      </c>
      <c r="C329" s="20">
        <v>278372053.5644725</v>
      </c>
      <c r="D329" s="20">
        <v>508959851.24671674</v>
      </c>
      <c r="E329" s="20">
        <v>430264902.46126109</v>
      </c>
      <c r="F329" s="20">
        <v>556334401.20771062</v>
      </c>
      <c r="G329" s="20">
        <v>572428865.68669736</v>
      </c>
      <c r="H329" s="20">
        <v>625971997.55197775</v>
      </c>
      <c r="I329" s="20">
        <v>904180481.95156968</v>
      </c>
      <c r="J329" s="20">
        <v>766595420.90717244</v>
      </c>
      <c r="K329" s="20">
        <v>851610169.31021988</v>
      </c>
      <c r="L329" s="20">
        <v>689110105</v>
      </c>
      <c r="M329" s="20" t="e">
        <v>#N/A</v>
      </c>
      <c r="N329" s="20" t="e">
        <v>#N/A</v>
      </c>
    </row>
    <row r="334" spans="1:14" x14ac:dyDescent="0.25">
      <c r="A334" s="18" t="s">
        <v>392</v>
      </c>
      <c r="B334" t="s">
        <v>416</v>
      </c>
    </row>
    <row r="335" spans="1:14" x14ac:dyDescent="0.25">
      <c r="A335" s="18" t="s">
        <v>128</v>
      </c>
      <c r="B335" t="s">
        <v>400</v>
      </c>
    </row>
    <row r="337" spans="1:14" x14ac:dyDescent="0.25">
      <c r="A337" s="18" t="s">
        <v>399</v>
      </c>
      <c r="B337" s="18" t="s">
        <v>127</v>
      </c>
    </row>
    <row r="338" spans="1:14" x14ac:dyDescent="0.25">
      <c r="A338" s="18" t="s">
        <v>125</v>
      </c>
      <c r="B338" s="58">
        <v>2007</v>
      </c>
      <c r="C338" s="58">
        <v>2008</v>
      </c>
      <c r="D338" s="58">
        <v>2009</v>
      </c>
      <c r="E338" s="58">
        <v>2010</v>
      </c>
      <c r="F338" s="58">
        <v>2011</v>
      </c>
      <c r="G338" s="58">
        <v>2012</v>
      </c>
      <c r="H338" s="58">
        <v>2013</v>
      </c>
      <c r="I338" s="58">
        <v>2014</v>
      </c>
      <c r="J338" s="58">
        <v>2015</v>
      </c>
      <c r="K338" s="58">
        <v>2016</v>
      </c>
      <c r="L338" s="58">
        <v>2017</v>
      </c>
      <c r="M338" s="58">
        <v>2018</v>
      </c>
      <c r="N338" s="58" t="s">
        <v>126</v>
      </c>
    </row>
    <row r="339" spans="1:14" x14ac:dyDescent="0.25">
      <c r="A339" s="19" t="s">
        <v>132</v>
      </c>
      <c r="B339" s="20">
        <v>381280.23638719885</v>
      </c>
      <c r="C339" s="20">
        <v>112411.04435748706</v>
      </c>
      <c r="D339" s="20">
        <v>697287.20103128639</v>
      </c>
      <c r="E339" s="20">
        <v>521302.68902246328</v>
      </c>
      <c r="F339" s="20">
        <v>1021868.4726403094</v>
      </c>
      <c r="G339" s="20">
        <v>706389.53108709049</v>
      </c>
      <c r="H339" s="20">
        <v>1083790.1487764029</v>
      </c>
      <c r="I339" s="20">
        <v>2516594.9943988221</v>
      </c>
      <c r="J339" s="20">
        <v>1028012.25767999</v>
      </c>
      <c r="K339" s="20">
        <v>555761.65399836667</v>
      </c>
      <c r="L339" s="20">
        <v>267306</v>
      </c>
      <c r="M339" s="20" t="e">
        <v>#N/A</v>
      </c>
      <c r="N339" s="20" t="e">
        <v>#N/A</v>
      </c>
    </row>
    <row r="340" spans="1:14" x14ac:dyDescent="0.25">
      <c r="A340" s="19" t="s">
        <v>134</v>
      </c>
      <c r="B340" s="20"/>
      <c r="C340" s="20"/>
      <c r="D340" s="20"/>
      <c r="E340" s="20">
        <v>291659.4912215377</v>
      </c>
      <c r="F340" s="20">
        <v>204005.94188140659</v>
      </c>
      <c r="G340" s="20">
        <v>1007317.072267284</v>
      </c>
      <c r="H340" s="20">
        <v>1009144.9107063761</v>
      </c>
      <c r="I340" s="20">
        <v>104788.39178198265</v>
      </c>
      <c r="J340" s="20">
        <v>524769.84733272949</v>
      </c>
      <c r="K340" s="20">
        <v>43899.868873672967</v>
      </c>
      <c r="L340" s="20">
        <v>43781</v>
      </c>
      <c r="M340" s="20"/>
      <c r="N340" s="20">
        <v>3229366.5240649893</v>
      </c>
    </row>
    <row r="341" spans="1:14" x14ac:dyDescent="0.25">
      <c r="A341" s="19" t="s">
        <v>139</v>
      </c>
      <c r="B341" s="20">
        <v>1626345.3570189122</v>
      </c>
      <c r="C341" s="20">
        <v>153384.66013564431</v>
      </c>
      <c r="D341" s="20">
        <v>1327772.8231668316</v>
      </c>
      <c r="E341" s="20">
        <v>960948.72002478188</v>
      </c>
      <c r="F341" s="20">
        <v>2214796.8144300519</v>
      </c>
      <c r="G341" s="20">
        <v>5241801.5674122693</v>
      </c>
      <c r="H341" s="20">
        <v>3501137.1652753726</v>
      </c>
      <c r="I341" s="20">
        <v>4791827.0741651198</v>
      </c>
      <c r="J341" s="20">
        <v>2245330.0602692524</v>
      </c>
      <c r="K341" s="20">
        <v>717761.77513662924</v>
      </c>
      <c r="L341" s="20">
        <v>595730</v>
      </c>
      <c r="M341" s="20" t="e">
        <v>#N/A</v>
      </c>
      <c r="N341" s="20" t="e">
        <v>#N/A</v>
      </c>
    </row>
    <row r="342" spans="1:14" x14ac:dyDescent="0.25">
      <c r="A342" s="19" t="s">
        <v>143</v>
      </c>
      <c r="B342" s="20"/>
      <c r="C342" s="20"/>
      <c r="D342" s="20"/>
      <c r="E342" s="20"/>
      <c r="F342" s="20">
        <v>37233.149932573971</v>
      </c>
      <c r="G342" s="20">
        <v>526418.48445229093</v>
      </c>
      <c r="H342" s="20">
        <v>259218.50083477708</v>
      </c>
      <c r="I342" s="20">
        <v>415810.01684294536</v>
      </c>
      <c r="J342" s="20">
        <v>148074.71472479342</v>
      </c>
      <c r="K342" s="20">
        <v>113899.99747471575</v>
      </c>
      <c r="L342" s="20">
        <v>30281</v>
      </c>
      <c r="M342" s="20"/>
      <c r="N342" s="20">
        <v>1530935.8642620966</v>
      </c>
    </row>
    <row r="343" spans="1:14" x14ac:dyDescent="0.25">
      <c r="A343" s="19" t="s">
        <v>146</v>
      </c>
      <c r="B343" s="20">
        <v>95155.374371252226</v>
      </c>
      <c r="C343" s="20">
        <v>22889.072848323114</v>
      </c>
      <c r="D343" s="20">
        <v>839875.7666813581</v>
      </c>
      <c r="E343" s="20">
        <v>1586637.4778105633</v>
      </c>
      <c r="F343" s="20">
        <v>3152662.840413311</v>
      </c>
      <c r="G343" s="20">
        <v>3719928.4242434343</v>
      </c>
      <c r="H343" s="20">
        <v>2166782.6625168067</v>
      </c>
      <c r="I343" s="20">
        <v>1988740.3187302027</v>
      </c>
      <c r="J343" s="20">
        <v>30456800.975128923</v>
      </c>
      <c r="K343" s="20">
        <v>59925704.245367177</v>
      </c>
      <c r="L343" s="20">
        <v>47151936</v>
      </c>
      <c r="M343" s="20" t="e">
        <v>#N/A</v>
      </c>
      <c r="N343" s="20" t="e">
        <v>#N/A</v>
      </c>
    </row>
    <row r="344" spans="1:14" x14ac:dyDescent="0.25">
      <c r="A344" s="19" t="s">
        <v>141</v>
      </c>
      <c r="B344" s="20">
        <v>7928.2646561381162</v>
      </c>
      <c r="C344" s="20"/>
      <c r="D344" s="20"/>
      <c r="E344" s="20">
        <v>24683.140126850423</v>
      </c>
      <c r="F344" s="20">
        <v>77008.501978711574</v>
      </c>
      <c r="G344" s="20">
        <v>638083.75586682442</v>
      </c>
      <c r="H344" s="20">
        <v>154196.12489942051</v>
      </c>
      <c r="I344" s="20"/>
      <c r="J344" s="20"/>
      <c r="K344" s="20">
        <v>205210.24228908855</v>
      </c>
      <c r="L344" s="20">
        <v>7502</v>
      </c>
      <c r="M344" s="20" t="e">
        <v>#N/A</v>
      </c>
      <c r="N344" s="20" t="e">
        <v>#N/A</v>
      </c>
    </row>
    <row r="345" spans="1:14" x14ac:dyDescent="0.25">
      <c r="A345" s="19" t="s">
        <v>153</v>
      </c>
      <c r="B345" s="20">
        <v>132712.49096140751</v>
      </c>
      <c r="C345" s="20">
        <v>153935.30311179938</v>
      </c>
      <c r="D345" s="20">
        <v>83209.927498434176</v>
      </c>
      <c r="E345" s="20">
        <v>343731.76359011105</v>
      </c>
      <c r="F345" s="20">
        <v>516182.58369494637</v>
      </c>
      <c r="G345" s="20">
        <v>1976513.9264835701</v>
      </c>
      <c r="H345" s="20">
        <v>729870.84977420396</v>
      </c>
      <c r="I345" s="20">
        <v>589276.21513057104</v>
      </c>
      <c r="J345" s="20">
        <v>278676.03099370823</v>
      </c>
      <c r="K345" s="20">
        <v>68670.047917582764</v>
      </c>
      <c r="L345" s="20">
        <v>79000</v>
      </c>
      <c r="M345" s="20" t="e">
        <v>#N/A</v>
      </c>
      <c r="N345" s="20" t="e">
        <v>#N/A</v>
      </c>
    </row>
    <row r="346" spans="1:14" x14ac:dyDescent="0.25">
      <c r="A346" s="19" t="s">
        <v>157</v>
      </c>
      <c r="B346" s="20">
        <v>4119.817888286072</v>
      </c>
      <c r="C346" s="20">
        <v>69389.51257233326</v>
      </c>
      <c r="D346" s="20">
        <v>375029.58061897068</v>
      </c>
      <c r="E346" s="20">
        <v>4294640.2417417374</v>
      </c>
      <c r="F346" s="20">
        <v>1174227.2674918396</v>
      </c>
      <c r="G346" s="20">
        <v>2087217.0486167786</v>
      </c>
      <c r="H346" s="20">
        <v>10247118.086318834</v>
      </c>
      <c r="I346" s="20">
        <v>2765325.5873847865</v>
      </c>
      <c r="J346" s="20">
        <v>1868142.534317642</v>
      </c>
      <c r="K346" s="20">
        <v>6390130.7172435466</v>
      </c>
      <c r="L346" s="20">
        <v>1479578</v>
      </c>
      <c r="M346" s="20"/>
      <c r="N346" s="20">
        <v>30754918.394194759</v>
      </c>
    </row>
    <row r="347" spans="1:14" x14ac:dyDescent="0.25">
      <c r="A347" s="19" t="s">
        <v>161</v>
      </c>
      <c r="B347" s="20">
        <v>146312.02960880357</v>
      </c>
      <c r="C347" s="20">
        <v>422798.63282702933</v>
      </c>
      <c r="D347" s="20">
        <v>486152.11145980732</v>
      </c>
      <c r="E347" s="20">
        <v>66374.494478846274</v>
      </c>
      <c r="F347" s="20">
        <v>397531.07777643931</v>
      </c>
      <c r="G347" s="20">
        <v>1082776.8709381924</v>
      </c>
      <c r="H347" s="20">
        <v>2037509.0888795117</v>
      </c>
      <c r="I347" s="20">
        <v>1292208.9201006931</v>
      </c>
      <c r="J347" s="20">
        <v>1616814.0296316408</v>
      </c>
      <c r="K347" s="20">
        <v>896332.31321062881</v>
      </c>
      <c r="L347" s="20">
        <v>369574</v>
      </c>
      <c r="M347" s="20"/>
      <c r="N347" s="20">
        <v>8814383.5689115915</v>
      </c>
    </row>
    <row r="348" spans="1:14" x14ac:dyDescent="0.25">
      <c r="A348" s="19" t="s">
        <v>151</v>
      </c>
      <c r="B348" s="20">
        <v>814147.28811474517</v>
      </c>
      <c r="C348" s="20">
        <v>576103.41574082396</v>
      </c>
      <c r="D348" s="20">
        <v>1380258.0323702025</v>
      </c>
      <c r="E348" s="20">
        <v>1342598.2173541647</v>
      </c>
      <c r="F348" s="20">
        <v>2203556.2366756466</v>
      </c>
      <c r="G348" s="20">
        <v>6071179.7069169404</v>
      </c>
      <c r="H348" s="20">
        <v>5020859.9886617102</v>
      </c>
      <c r="I348" s="20">
        <v>5726450.4966920055</v>
      </c>
      <c r="J348" s="20">
        <v>4658189.843375613</v>
      </c>
      <c r="K348" s="20">
        <v>3059613.8332307311</v>
      </c>
      <c r="L348" s="20">
        <v>993306</v>
      </c>
      <c r="M348" s="20" t="e">
        <v>#N/A</v>
      </c>
      <c r="N348" s="20" t="e">
        <v>#N/A</v>
      </c>
    </row>
    <row r="349" spans="1:14" x14ac:dyDescent="0.25">
      <c r="A349" s="19" t="s">
        <v>167</v>
      </c>
      <c r="B349" s="20">
        <v>281177.12091725791</v>
      </c>
      <c r="C349" s="20">
        <v>109051.10249372592</v>
      </c>
      <c r="D349" s="20">
        <v>549682.12209080742</v>
      </c>
      <c r="E349" s="20">
        <v>811036.1415130056</v>
      </c>
      <c r="F349" s="20">
        <v>1417907.4511080491</v>
      </c>
      <c r="G349" s="20">
        <v>1735174.1327093155</v>
      </c>
      <c r="H349" s="20">
        <v>1859822.0323060027</v>
      </c>
      <c r="I349" s="20">
        <v>1363889.9879995862</v>
      </c>
      <c r="J349" s="20">
        <v>1054957.1156533137</v>
      </c>
      <c r="K349" s="20">
        <v>647506.33693071164</v>
      </c>
      <c r="L349" s="20"/>
      <c r="M349" s="20" t="e">
        <v>#N/A</v>
      </c>
      <c r="N349" s="20" t="e">
        <v>#N/A</v>
      </c>
    </row>
    <row r="350" spans="1:14" x14ac:dyDescent="0.25">
      <c r="A350" s="19" t="s">
        <v>171</v>
      </c>
      <c r="B350" s="20">
        <v>423317.1374788587</v>
      </c>
      <c r="C350" s="20">
        <v>776338.61576433014</v>
      </c>
      <c r="D350" s="20">
        <v>226161.81970380334</v>
      </c>
      <c r="E350" s="20">
        <v>2630156.6473939968</v>
      </c>
      <c r="F350" s="20">
        <v>4533871.581805842</v>
      </c>
      <c r="G350" s="20">
        <v>2461364.8324811375</v>
      </c>
      <c r="H350" s="20">
        <v>3358757.378469829</v>
      </c>
      <c r="I350" s="20">
        <v>2053699.1672767042</v>
      </c>
      <c r="J350" s="20">
        <v>33183763.943202682</v>
      </c>
      <c r="K350" s="20">
        <v>49026426.03005214</v>
      </c>
      <c r="L350" s="20">
        <v>46698647</v>
      </c>
      <c r="M350" s="20" t="e">
        <v>#N/A</v>
      </c>
      <c r="N350" s="20" t="e">
        <v>#N/A</v>
      </c>
    </row>
    <row r="351" spans="1:14" x14ac:dyDescent="0.25">
      <c r="A351" s="19" t="s">
        <v>175</v>
      </c>
      <c r="B351" s="20">
        <v>68125.481384672836</v>
      </c>
      <c r="C351" s="20">
        <v>2040047.2508866657</v>
      </c>
      <c r="D351" s="20">
        <v>1586503.6914822757</v>
      </c>
      <c r="E351" s="20">
        <v>3933021.8548886222</v>
      </c>
      <c r="F351" s="20">
        <v>18448515.184518162</v>
      </c>
      <c r="G351" s="20">
        <v>17613385.882580236</v>
      </c>
      <c r="H351" s="20">
        <v>5121262.7820380088</v>
      </c>
      <c r="I351" s="20">
        <v>6002048.1692225831</v>
      </c>
      <c r="J351" s="20">
        <v>31813916.907439519</v>
      </c>
      <c r="K351" s="20">
        <v>54757243.370613731</v>
      </c>
      <c r="L351" s="20">
        <v>47826364</v>
      </c>
      <c r="M351" s="20" t="e">
        <v>#N/A</v>
      </c>
      <c r="N351" s="20" t="e">
        <v>#N/A</v>
      </c>
    </row>
    <row r="352" spans="1:14" x14ac:dyDescent="0.25">
      <c r="A352" s="19" t="s">
        <v>137</v>
      </c>
      <c r="B352" s="20"/>
      <c r="C352" s="20">
        <v>55266.539943170421</v>
      </c>
      <c r="D352" s="20">
        <v>329113.57621810783</v>
      </c>
      <c r="E352" s="20">
        <v>570524.36253438029</v>
      </c>
      <c r="F352" s="20">
        <v>10503531.251062805</v>
      </c>
      <c r="G352" s="20">
        <v>12505613.757182593</v>
      </c>
      <c r="H352" s="20">
        <v>18432008.129161112</v>
      </c>
      <c r="I352" s="20">
        <v>3506317.3645593692</v>
      </c>
      <c r="J352" s="20">
        <v>748952.15987821517</v>
      </c>
      <c r="K352" s="20">
        <v>194794.02219988694</v>
      </c>
      <c r="L352" s="20">
        <v>838263</v>
      </c>
      <c r="M352" s="20"/>
      <c r="N352" s="20">
        <v>47684384.162739635</v>
      </c>
    </row>
    <row r="353" spans="1:14" x14ac:dyDescent="0.25">
      <c r="A353" s="19" t="s">
        <v>181</v>
      </c>
      <c r="B353" s="20">
        <v>19150.223823225781</v>
      </c>
      <c r="C353" s="20">
        <v>16254.164888726034</v>
      </c>
      <c r="D353" s="20">
        <v>49836.020957121407</v>
      </c>
      <c r="E353" s="20">
        <v>371782.3947570161</v>
      </c>
      <c r="F353" s="20">
        <v>1886627.4102293658</v>
      </c>
      <c r="G353" s="20">
        <v>529100.21968321642</v>
      </c>
      <c r="H353" s="20">
        <v>1023213.6979810715</v>
      </c>
      <c r="I353" s="20">
        <v>1747041.9591759322</v>
      </c>
      <c r="J353" s="20">
        <v>395793.42909794196</v>
      </c>
      <c r="K353" s="20">
        <v>842628.76140461094</v>
      </c>
      <c r="L353" s="20">
        <v>180125</v>
      </c>
      <c r="M353" s="20" t="e">
        <v>#N/A</v>
      </c>
      <c r="N353" s="20" t="e">
        <v>#N/A</v>
      </c>
    </row>
    <row r="354" spans="1:14" x14ac:dyDescent="0.25">
      <c r="A354" s="19" t="s">
        <v>148</v>
      </c>
      <c r="B354" s="20">
        <v>17548401.191732377</v>
      </c>
      <c r="C354" s="20">
        <v>13806130.281361699</v>
      </c>
      <c r="D354" s="20">
        <v>2702023.7478716448</v>
      </c>
      <c r="E354" s="20">
        <v>2974823.7396969222</v>
      </c>
      <c r="F354" s="20">
        <v>7865768.3378235064</v>
      </c>
      <c r="G354" s="20">
        <v>6755274.6696923794</v>
      </c>
      <c r="H354" s="20">
        <v>8502783.0408162735</v>
      </c>
      <c r="I354" s="20">
        <v>7629882.4489514399</v>
      </c>
      <c r="J354" s="20">
        <v>32593300.070164271</v>
      </c>
      <c r="K354" s="20">
        <v>50473738.089540809</v>
      </c>
      <c r="L354" s="20">
        <v>47894660</v>
      </c>
      <c r="M354" s="20" t="e">
        <v>#N/A</v>
      </c>
      <c r="N354" s="20" t="e">
        <v>#N/A</v>
      </c>
    </row>
    <row r="355" spans="1:14" x14ac:dyDescent="0.25">
      <c r="A355" s="19" t="s">
        <v>177</v>
      </c>
      <c r="B355" s="20">
        <v>10490685.192501152</v>
      </c>
      <c r="C355" s="20">
        <v>4107364.9252158762</v>
      </c>
      <c r="D355" s="20">
        <v>63602584.703104123</v>
      </c>
      <c r="E355" s="20">
        <v>31285731.658117145</v>
      </c>
      <c r="F355" s="20">
        <v>23217076.798829511</v>
      </c>
      <c r="G355" s="20">
        <v>25596116.015356176</v>
      </c>
      <c r="H355" s="20">
        <v>48676786.256214984</v>
      </c>
      <c r="I355" s="20">
        <v>20178719.542447284</v>
      </c>
      <c r="J355" s="20">
        <v>57963885.704542637</v>
      </c>
      <c r="K355" s="20">
        <v>59253991.881261408</v>
      </c>
      <c r="L355" s="20">
        <v>58108300</v>
      </c>
      <c r="M355" s="20" t="e">
        <v>#N/A</v>
      </c>
      <c r="N355" s="20" t="e">
        <v>#N/A</v>
      </c>
    </row>
    <row r="356" spans="1:14" x14ac:dyDescent="0.25">
      <c r="A356" s="19" t="s">
        <v>159</v>
      </c>
      <c r="B356" s="20">
        <v>569810.95022733777</v>
      </c>
      <c r="C356" s="20">
        <v>154960.11087297692</v>
      </c>
      <c r="D356" s="20">
        <v>1285859.9279424967</v>
      </c>
      <c r="E356" s="20">
        <v>619512.20386809309</v>
      </c>
      <c r="F356" s="20">
        <v>1196113.3165967925</v>
      </c>
      <c r="G356" s="20">
        <v>4893866.5512732975</v>
      </c>
      <c r="H356" s="20">
        <v>10515466.222420251</v>
      </c>
      <c r="I356" s="20">
        <v>4425639.896883144</v>
      </c>
      <c r="J356" s="20">
        <v>1306726.5859337617</v>
      </c>
      <c r="K356" s="20">
        <v>1509410.9735033608</v>
      </c>
      <c r="L356" s="20">
        <v>254160</v>
      </c>
      <c r="M356" s="20" t="e">
        <v>#N/A</v>
      </c>
      <c r="N356" s="20" t="e">
        <v>#N/A</v>
      </c>
    </row>
    <row r="357" spans="1:14" x14ac:dyDescent="0.25">
      <c r="A357" s="19" t="s">
        <v>191</v>
      </c>
      <c r="B357" s="20">
        <v>22680430.79772443</v>
      </c>
      <c r="C357" s="20">
        <v>24827708.318252526</v>
      </c>
      <c r="D357" s="20">
        <v>42109596.636985116</v>
      </c>
      <c r="E357" s="20">
        <v>40250340.478270531</v>
      </c>
      <c r="F357" s="20">
        <v>65614313.106027819</v>
      </c>
      <c r="G357" s="20">
        <v>57690084.683749437</v>
      </c>
      <c r="H357" s="20">
        <v>198181641.95308474</v>
      </c>
      <c r="I357" s="20">
        <v>222473702.28591627</v>
      </c>
      <c r="J357" s="20">
        <v>81375563.204045251</v>
      </c>
      <c r="K357" s="20">
        <v>115016458.14103903</v>
      </c>
      <c r="L357" s="20">
        <v>89200617</v>
      </c>
      <c r="M357" s="20" t="e">
        <v>#N/A</v>
      </c>
      <c r="N357" s="20" t="e">
        <v>#N/A</v>
      </c>
    </row>
    <row r="358" spans="1:14" x14ac:dyDescent="0.25">
      <c r="A358" s="19" t="s">
        <v>194</v>
      </c>
      <c r="B358" s="20">
        <v>107732039.08985877</v>
      </c>
      <c r="C358" s="20">
        <v>157362555.98084939</v>
      </c>
      <c r="D358" s="20">
        <v>236877194.73593837</v>
      </c>
      <c r="E358" s="20">
        <v>194821266.72454923</v>
      </c>
      <c r="F358" s="20">
        <v>203198591.93416044</v>
      </c>
      <c r="G358" s="20">
        <v>249167716.13479131</v>
      </c>
      <c r="H358" s="20">
        <v>103852075.24412966</v>
      </c>
      <c r="I358" s="20">
        <v>416764481.16654754</v>
      </c>
      <c r="J358" s="20">
        <v>235377310.70849308</v>
      </c>
      <c r="K358" s="20">
        <v>177346162.77327728</v>
      </c>
      <c r="L358" s="20">
        <v>102462800</v>
      </c>
      <c r="M358" s="20" t="e">
        <v>#N/A</v>
      </c>
      <c r="N358" s="20" t="e">
        <v>#N/A</v>
      </c>
    </row>
    <row r="359" spans="1:14" x14ac:dyDescent="0.25">
      <c r="A359" s="19" t="s">
        <v>185</v>
      </c>
      <c r="B359" s="20">
        <v>4294876.8516265079</v>
      </c>
      <c r="C359" s="20">
        <v>2465373.0630517895</v>
      </c>
      <c r="D359" s="20">
        <v>4723292.4676115699</v>
      </c>
      <c r="E359" s="20">
        <v>9907921.6711588949</v>
      </c>
      <c r="F359" s="20">
        <v>91437110.960434556</v>
      </c>
      <c r="G359" s="20">
        <v>30209886.580953013</v>
      </c>
      <c r="H359" s="20">
        <v>56574634.638776101</v>
      </c>
      <c r="I359" s="20">
        <v>19878811.195533834</v>
      </c>
      <c r="J359" s="20">
        <v>9888848.2243894637</v>
      </c>
      <c r="K359" s="20">
        <v>63033038.326276787</v>
      </c>
      <c r="L359" s="20">
        <v>34024138</v>
      </c>
      <c r="M359" s="20" t="e">
        <v>#N/A</v>
      </c>
      <c r="N359" s="20" t="e">
        <v>#N/A</v>
      </c>
    </row>
    <row r="360" spans="1:14" x14ac:dyDescent="0.25">
      <c r="A360" s="19" t="s">
        <v>200</v>
      </c>
      <c r="B360" s="20">
        <v>1432418.7436466273</v>
      </c>
      <c r="C360" s="20">
        <v>3396727.8736959277</v>
      </c>
      <c r="D360" s="20">
        <v>4445929.3011509171</v>
      </c>
      <c r="E360" s="20">
        <v>13738241.971989026</v>
      </c>
      <c r="F360" s="20">
        <v>7730195.2990865894</v>
      </c>
      <c r="G360" s="20">
        <v>17269164.35324195</v>
      </c>
      <c r="H360" s="20">
        <v>16636797.111943999</v>
      </c>
      <c r="I360" s="20">
        <v>12451535.057332033</v>
      </c>
      <c r="J360" s="20">
        <v>36952190.260898218</v>
      </c>
      <c r="K360" s="20">
        <v>62174488.746164963</v>
      </c>
      <c r="L360" s="20">
        <v>58947682</v>
      </c>
      <c r="M360" s="20" t="e">
        <v>#N/A</v>
      </c>
      <c r="N360" s="20" t="e">
        <v>#N/A</v>
      </c>
    </row>
    <row r="361" spans="1:14" x14ac:dyDescent="0.25">
      <c r="A361" s="19" t="s">
        <v>198</v>
      </c>
      <c r="B361" s="20">
        <v>2369415.4375205929</v>
      </c>
      <c r="C361" s="20">
        <v>21101782.620099135</v>
      </c>
      <c r="D361" s="20">
        <v>29243369.129165988</v>
      </c>
      <c r="E361" s="20">
        <v>6459340.0930945706</v>
      </c>
      <c r="F361" s="20">
        <v>10432316.369923584</v>
      </c>
      <c r="G361" s="20">
        <v>25918068.906647116</v>
      </c>
      <c r="H361" s="20">
        <v>28157372.392190572</v>
      </c>
      <c r="I361" s="20">
        <v>27601954.598685674</v>
      </c>
      <c r="J361" s="20">
        <v>39894564.374755464</v>
      </c>
      <c r="K361" s="20">
        <v>57479287.461963698</v>
      </c>
      <c r="L361" s="20">
        <v>55244853</v>
      </c>
      <c r="M361" s="20" t="e">
        <v>#N/A</v>
      </c>
      <c r="N361" s="20" t="e">
        <v>#N/A</v>
      </c>
    </row>
    <row r="362" spans="1:14" x14ac:dyDescent="0.25">
      <c r="A362" s="19" t="s">
        <v>173</v>
      </c>
      <c r="B362" s="20">
        <v>149024.37803940522</v>
      </c>
      <c r="C362" s="20">
        <v>97883.587073000424</v>
      </c>
      <c r="D362" s="20">
        <v>567214.66496773914</v>
      </c>
      <c r="E362" s="20">
        <v>1275691.4469959857</v>
      </c>
      <c r="F362" s="20">
        <v>1233145.6903397157</v>
      </c>
      <c r="G362" s="20">
        <v>2840839.238537</v>
      </c>
      <c r="H362" s="20">
        <v>4378067.9479791056</v>
      </c>
      <c r="I362" s="20">
        <v>3849699.1311326004</v>
      </c>
      <c r="J362" s="20">
        <v>28906053.001729291</v>
      </c>
      <c r="K362" s="20">
        <v>49390214.421194814</v>
      </c>
      <c r="L362" s="20">
        <v>46916239</v>
      </c>
      <c r="M362" s="20" t="e">
        <v>#N/A</v>
      </c>
      <c r="N362" s="20" t="e">
        <v>#N/A</v>
      </c>
    </row>
    <row r="363" spans="1:14" x14ac:dyDescent="0.25">
      <c r="A363" s="19" t="s">
        <v>169</v>
      </c>
      <c r="B363" s="20">
        <v>178008.88973576121</v>
      </c>
      <c r="C363" s="20">
        <v>12952.006547154026</v>
      </c>
      <c r="D363" s="20">
        <v>891290.54742360616</v>
      </c>
      <c r="E363" s="20">
        <v>939859.21126822266</v>
      </c>
      <c r="F363" s="20">
        <v>2299823.3640976218</v>
      </c>
      <c r="G363" s="20">
        <v>2619366.1214836524</v>
      </c>
      <c r="H363" s="20">
        <v>5185449.8521723868</v>
      </c>
      <c r="I363" s="20">
        <v>3143605.7357445825</v>
      </c>
      <c r="J363" s="20">
        <v>2278254.7618496516</v>
      </c>
      <c r="K363" s="20">
        <v>1248900.4649035744</v>
      </c>
      <c r="L363" s="20">
        <v>785511</v>
      </c>
      <c r="M363" s="20" t="e">
        <v>#N/A</v>
      </c>
      <c r="N363" s="20" t="e">
        <v>#N/A</v>
      </c>
    </row>
    <row r="364" spans="1:14" x14ac:dyDescent="0.25">
      <c r="A364" s="19" t="s">
        <v>163</v>
      </c>
      <c r="B364" s="20">
        <v>1680482.5358139127</v>
      </c>
      <c r="C364" s="20">
        <v>618749.35463174852</v>
      </c>
      <c r="D364" s="20">
        <v>516739.97132148501</v>
      </c>
      <c r="E364" s="20">
        <v>696549.13799911772</v>
      </c>
      <c r="F364" s="20">
        <v>2829203.732287813</v>
      </c>
      <c r="G364" s="20">
        <v>5682122.0210689371</v>
      </c>
      <c r="H364" s="20">
        <v>5217431.2802151293</v>
      </c>
      <c r="I364" s="20">
        <v>6258732.560930673</v>
      </c>
      <c r="J364" s="20">
        <v>3400736.512239689</v>
      </c>
      <c r="K364" s="20">
        <v>1174126.6643759031</v>
      </c>
      <c r="L364" s="20">
        <v>838324</v>
      </c>
      <c r="M364" s="20" t="e">
        <v>#N/A</v>
      </c>
      <c r="N364" s="20" t="e">
        <v>#N/A</v>
      </c>
    </row>
    <row r="365" spans="1:14" x14ac:dyDescent="0.25">
      <c r="A365" s="19" t="s">
        <v>155</v>
      </c>
      <c r="B365" s="20">
        <v>113711.65328266745</v>
      </c>
      <c r="C365" s="20">
        <v>13618870.881100364</v>
      </c>
      <c r="D365" s="20">
        <v>8353130.0426830677</v>
      </c>
      <c r="E365" s="20">
        <v>44088215.712174065</v>
      </c>
      <c r="F365" s="20">
        <v>19803007.692789972</v>
      </c>
      <c r="G365" s="20">
        <v>3433016.873303243</v>
      </c>
      <c r="H365" s="20">
        <v>2022712.2502391632</v>
      </c>
      <c r="I365" s="20">
        <v>3866214.6468104818</v>
      </c>
      <c r="J365" s="20">
        <v>2503742.4638595916</v>
      </c>
      <c r="K365" s="20">
        <v>2112979.3510145112</v>
      </c>
      <c r="L365" s="20">
        <v>1048173</v>
      </c>
      <c r="M365" s="20" t="e">
        <v>#N/A</v>
      </c>
      <c r="N365" s="20" t="e">
        <v>#N/A</v>
      </c>
    </row>
    <row r="366" spans="1:14" x14ac:dyDescent="0.25">
      <c r="A366" s="19" t="s">
        <v>126</v>
      </c>
      <c r="B366" s="20">
        <v>173239076.53432032</v>
      </c>
      <c r="C366" s="20">
        <v>246078928.31832165</v>
      </c>
      <c r="D366" s="20">
        <v>403249108.54944509</v>
      </c>
      <c r="E366" s="20">
        <v>364806591.68563992</v>
      </c>
      <c r="F366" s="20">
        <v>484646192.3680374</v>
      </c>
      <c r="G366" s="20">
        <v>489977787.36301857</v>
      </c>
      <c r="H366" s="20">
        <v>543905909.73678184</v>
      </c>
      <c r="I366" s="20">
        <v>783386996.93037689</v>
      </c>
      <c r="J366" s="20">
        <v>642463369.72162628</v>
      </c>
      <c r="K366" s="20">
        <v>817658380.51045918</v>
      </c>
      <c r="L366" s="20">
        <v>642286850</v>
      </c>
      <c r="M366" s="20" t="e">
        <v>#N/A</v>
      </c>
      <c r="N366" s="20" t="e">
        <v>#N/A</v>
      </c>
    </row>
    <row r="369" spans="1:10" x14ac:dyDescent="0.25">
      <c r="A369" s="18" t="s">
        <v>390</v>
      </c>
      <c r="B369" s="56">
        <v>2016</v>
      </c>
    </row>
    <row r="370" spans="1:10" x14ac:dyDescent="0.25">
      <c r="A370" s="18" t="s">
        <v>392</v>
      </c>
      <c r="B370" t="s">
        <v>416</v>
      </c>
    </row>
    <row r="372" spans="1:10" x14ac:dyDescent="0.25">
      <c r="A372" s="18" t="s">
        <v>399</v>
      </c>
      <c r="B372" s="18" t="s">
        <v>127</v>
      </c>
    </row>
    <row r="373" spans="1:10" x14ac:dyDescent="0.25">
      <c r="A373" s="18" t="s">
        <v>125</v>
      </c>
      <c r="B373" t="s">
        <v>228</v>
      </c>
      <c r="C373" t="s">
        <v>15</v>
      </c>
      <c r="D373" t="s">
        <v>226</v>
      </c>
      <c r="E373" t="s">
        <v>227</v>
      </c>
      <c r="F373" t="s">
        <v>131</v>
      </c>
      <c r="G373" t="s">
        <v>130</v>
      </c>
      <c r="H373" t="s">
        <v>129</v>
      </c>
      <c r="I373" t="s">
        <v>417</v>
      </c>
      <c r="J373" t="s">
        <v>126</v>
      </c>
    </row>
    <row r="374" spans="1:10" x14ac:dyDescent="0.25">
      <c r="A374" s="19" t="s">
        <v>132</v>
      </c>
      <c r="B374" s="20">
        <v>9345.5669074690632</v>
      </c>
      <c r="C374" s="20">
        <v>149752.46642377033</v>
      </c>
      <c r="D374" s="20">
        <v>235331.62829323451</v>
      </c>
      <c r="E374" s="20"/>
      <c r="F374" s="20"/>
      <c r="G374" s="20">
        <v>161331.9923738928</v>
      </c>
      <c r="H374" s="20"/>
      <c r="I374" s="20">
        <v>115802.46582071739</v>
      </c>
      <c r="J374" s="20">
        <v>671564.11981908407</v>
      </c>
    </row>
    <row r="375" spans="1:10" x14ac:dyDescent="0.25">
      <c r="A375" s="19" t="s">
        <v>134</v>
      </c>
      <c r="B375" s="20"/>
      <c r="C375" s="20"/>
      <c r="D375" s="20">
        <v>43899.868873672967</v>
      </c>
      <c r="E375" s="20"/>
      <c r="F375" s="20"/>
      <c r="G375" s="20"/>
      <c r="H375" s="20"/>
      <c r="I375" s="20"/>
      <c r="J375" s="20">
        <v>43899.868873672967</v>
      </c>
    </row>
    <row r="376" spans="1:10" x14ac:dyDescent="0.25">
      <c r="A376" s="19" t="s">
        <v>139</v>
      </c>
      <c r="B376" s="20">
        <v>8440.6590740624415</v>
      </c>
      <c r="C376" s="20">
        <v>331594.67354733334</v>
      </c>
      <c r="D376" s="20">
        <v>343036.24995288649</v>
      </c>
      <c r="E376" s="20"/>
      <c r="F376" s="20"/>
      <c r="G376" s="20">
        <v>34690.192562346885</v>
      </c>
      <c r="H376" s="20"/>
      <c r="I376" s="20">
        <v>33040.974872793522</v>
      </c>
      <c r="J376" s="20">
        <v>750802.75000942277</v>
      </c>
    </row>
    <row r="377" spans="1:10" x14ac:dyDescent="0.25">
      <c r="A377" s="19" t="s">
        <v>143</v>
      </c>
      <c r="B377" s="20">
        <v>73928.602198630571</v>
      </c>
      <c r="C377" s="20"/>
      <c r="D377" s="20">
        <v>6713.2013443055475</v>
      </c>
      <c r="E377" s="20"/>
      <c r="F377" s="20"/>
      <c r="G377" s="20">
        <v>33258.193931779635</v>
      </c>
      <c r="H377" s="20"/>
      <c r="I377" s="20"/>
      <c r="J377" s="20">
        <v>113899.99747471575</v>
      </c>
    </row>
    <row r="378" spans="1:10" x14ac:dyDescent="0.25">
      <c r="A378" s="19" t="s">
        <v>146</v>
      </c>
      <c r="B378" s="20">
        <v>144238.60253784788</v>
      </c>
      <c r="C378" s="20">
        <v>59544495.091588669</v>
      </c>
      <c r="D378" s="20">
        <v>141249.00942270245</v>
      </c>
      <c r="E378" s="20"/>
      <c r="F378" s="20"/>
      <c r="G378" s="20">
        <v>95721.541817953388</v>
      </c>
      <c r="H378" s="20"/>
      <c r="I378" s="20"/>
      <c r="J378" s="20">
        <v>59925704.245367177</v>
      </c>
    </row>
    <row r="379" spans="1:10" x14ac:dyDescent="0.25">
      <c r="A379" s="19" t="s">
        <v>141</v>
      </c>
      <c r="B379" s="20"/>
      <c r="C379" s="20">
        <v>108753.65588290723</v>
      </c>
      <c r="D379" s="20">
        <v>96456.586406181304</v>
      </c>
      <c r="E379" s="20"/>
      <c r="F379" s="20"/>
      <c r="G379" s="20"/>
      <c r="H379" s="20"/>
      <c r="I379" s="20"/>
      <c r="J379" s="20">
        <v>205210.24228908855</v>
      </c>
    </row>
    <row r="380" spans="1:10" x14ac:dyDescent="0.25">
      <c r="A380" s="19" t="s">
        <v>153</v>
      </c>
      <c r="B380" s="20">
        <v>7924.8924932470636</v>
      </c>
      <c r="C380" s="20"/>
      <c r="D380" s="20">
        <v>60745.155424335702</v>
      </c>
      <c r="E380" s="20"/>
      <c r="F380" s="20"/>
      <c r="G380" s="20"/>
      <c r="H380" s="20"/>
      <c r="I380" s="20">
        <v>14557.794848922671</v>
      </c>
      <c r="J380" s="20">
        <v>83227.842766505433</v>
      </c>
    </row>
    <row r="381" spans="1:10" x14ac:dyDescent="0.25">
      <c r="A381" s="19" t="s">
        <v>157</v>
      </c>
      <c r="B381" s="20">
        <v>149493.03892204285</v>
      </c>
      <c r="C381" s="20">
        <v>5579234.468986745</v>
      </c>
      <c r="D381" s="20">
        <v>571253.18195866572</v>
      </c>
      <c r="E381" s="20"/>
      <c r="F381" s="20"/>
      <c r="G381" s="20">
        <v>90150.027376091472</v>
      </c>
      <c r="H381" s="20"/>
      <c r="I381" s="20">
        <v>433166.71731892711</v>
      </c>
      <c r="J381" s="20">
        <v>6823297.4345624717</v>
      </c>
    </row>
    <row r="382" spans="1:10" x14ac:dyDescent="0.25">
      <c r="A382" s="19" t="s">
        <v>161</v>
      </c>
      <c r="B382" s="20">
        <v>809566.16757334</v>
      </c>
      <c r="C382" s="20"/>
      <c r="D382" s="20"/>
      <c r="E382" s="20"/>
      <c r="F382" s="20"/>
      <c r="G382" s="20">
        <v>86766.145637288777</v>
      </c>
      <c r="H382" s="20"/>
      <c r="I382" s="20">
        <v>23858.064891010741</v>
      </c>
      <c r="J382" s="20">
        <v>920190.37810163957</v>
      </c>
    </row>
    <row r="383" spans="1:10" x14ac:dyDescent="0.25">
      <c r="A383" s="19" t="s">
        <v>151</v>
      </c>
      <c r="B383" s="20">
        <v>895780.51503235125</v>
      </c>
      <c r="C383" s="20">
        <v>1453962.4629059613</v>
      </c>
      <c r="D383" s="20">
        <v>665691.99890696653</v>
      </c>
      <c r="E383" s="20"/>
      <c r="F383" s="20"/>
      <c r="G383" s="20">
        <v>44178.856385451349</v>
      </c>
      <c r="H383" s="20"/>
      <c r="I383" s="20">
        <v>85417.53441799109</v>
      </c>
      <c r="J383" s="20">
        <v>3145031.3676487217</v>
      </c>
    </row>
    <row r="384" spans="1:10" x14ac:dyDescent="0.25">
      <c r="A384" s="19" t="s">
        <v>167</v>
      </c>
      <c r="B384" s="20">
        <v>309161.40096739744</v>
      </c>
      <c r="C384" s="20"/>
      <c r="D384" s="20">
        <v>338344.93596331426</v>
      </c>
      <c r="E384" s="20"/>
      <c r="F384" s="20"/>
      <c r="G384" s="20"/>
      <c r="H384" s="20"/>
      <c r="I384" s="20"/>
      <c r="J384" s="20">
        <v>647506.33693071175</v>
      </c>
    </row>
    <row r="385" spans="1:10" x14ac:dyDescent="0.25">
      <c r="A385" s="19" t="s">
        <v>171</v>
      </c>
      <c r="B385" s="20">
        <v>63595.769520698537</v>
      </c>
      <c r="C385" s="20">
        <v>48628810.145737797</v>
      </c>
      <c r="D385" s="20">
        <v>260381.82432313589</v>
      </c>
      <c r="E385" s="20"/>
      <c r="F385" s="20"/>
      <c r="G385" s="20">
        <v>73638.290470506938</v>
      </c>
      <c r="H385" s="20"/>
      <c r="I385" s="20">
        <v>98735.842314215726</v>
      </c>
      <c r="J385" s="20">
        <v>49125161.872366346</v>
      </c>
    </row>
    <row r="386" spans="1:10" x14ac:dyDescent="0.25">
      <c r="A386" s="19" t="s">
        <v>175</v>
      </c>
      <c r="B386" s="20">
        <v>213298.82118223509</v>
      </c>
      <c r="C386" s="20">
        <v>53980446.396720901</v>
      </c>
      <c r="D386" s="20">
        <v>534299.17560148251</v>
      </c>
      <c r="E386" s="20"/>
      <c r="F386" s="20"/>
      <c r="G386" s="20">
        <v>29198.977109114898</v>
      </c>
      <c r="H386" s="20"/>
      <c r="I386" s="20">
        <v>170603.43713801121</v>
      </c>
      <c r="J386" s="20">
        <v>54927846.807751745</v>
      </c>
    </row>
    <row r="387" spans="1:10" x14ac:dyDescent="0.25">
      <c r="A387" s="19" t="s">
        <v>137</v>
      </c>
      <c r="B387" s="20">
        <v>6861.4456310069736</v>
      </c>
      <c r="C387" s="20">
        <v>168230.49907657516</v>
      </c>
      <c r="D387" s="20">
        <v>8971.8677680758847</v>
      </c>
      <c r="E387" s="20"/>
      <c r="F387" s="20"/>
      <c r="G387" s="20">
        <v>10730.209724228909</v>
      </c>
      <c r="H387" s="20"/>
      <c r="I387" s="20"/>
      <c r="J387" s="20">
        <v>194794.02219988694</v>
      </c>
    </row>
    <row r="388" spans="1:10" x14ac:dyDescent="0.25">
      <c r="A388" s="19" t="s">
        <v>181</v>
      </c>
      <c r="B388" s="20">
        <v>282176.82289088512</v>
      </c>
      <c r="C388" s="20"/>
      <c r="D388" s="20">
        <v>560451.93851372576</v>
      </c>
      <c r="E388" s="20"/>
      <c r="F388" s="20"/>
      <c r="G388" s="20"/>
      <c r="H388" s="20"/>
      <c r="I388" s="20">
        <v>14505.291664049251</v>
      </c>
      <c r="J388" s="20">
        <v>857134.0530686602</v>
      </c>
    </row>
    <row r="389" spans="1:10" x14ac:dyDescent="0.25">
      <c r="A389" s="19" t="s">
        <v>148</v>
      </c>
      <c r="B389" s="20">
        <v>458300.30076009803</v>
      </c>
      <c r="C389" s="20">
        <v>49091208.783340663</v>
      </c>
      <c r="D389" s="20">
        <v>557874.135083862</v>
      </c>
      <c r="E389" s="20">
        <v>40460.39552735725</v>
      </c>
      <c r="F389" s="20"/>
      <c r="G389" s="20">
        <v>325894.47482882091</v>
      </c>
      <c r="H389" s="20"/>
      <c r="I389" s="20">
        <v>654210.27300709847</v>
      </c>
      <c r="J389" s="20">
        <v>51127948.362547897</v>
      </c>
    </row>
    <row r="390" spans="1:10" x14ac:dyDescent="0.25">
      <c r="A390" s="19" t="s">
        <v>177</v>
      </c>
      <c r="B390" s="20">
        <v>827381.21883284138</v>
      </c>
      <c r="C390" s="20">
        <v>55251027.588554561</v>
      </c>
      <c r="D390" s="20">
        <v>2333707.8875934421</v>
      </c>
      <c r="E390" s="20">
        <v>34701.51677869213</v>
      </c>
      <c r="F390" s="20"/>
      <c r="G390" s="20">
        <v>807173.66950185318</v>
      </c>
      <c r="H390" s="20"/>
      <c r="I390" s="20">
        <v>836361.32239462272</v>
      </c>
      <c r="J390" s="20">
        <v>60090353.203656018</v>
      </c>
    </row>
    <row r="391" spans="1:10" x14ac:dyDescent="0.25">
      <c r="A391" s="19" t="s">
        <v>159</v>
      </c>
      <c r="B391" s="20">
        <v>50922.941956153023</v>
      </c>
      <c r="C391" s="20">
        <v>396649.20802814246</v>
      </c>
      <c r="D391" s="20">
        <v>326674.81628242985</v>
      </c>
      <c r="E391" s="20"/>
      <c r="F391" s="20"/>
      <c r="G391" s="20">
        <v>735164.00723663555</v>
      </c>
      <c r="H391" s="20"/>
      <c r="I391" s="20">
        <v>293475.30238080281</v>
      </c>
      <c r="J391" s="20">
        <v>1802886.2758841638</v>
      </c>
    </row>
    <row r="392" spans="1:10" x14ac:dyDescent="0.25">
      <c r="A392" s="19" t="s">
        <v>191</v>
      </c>
      <c r="B392" s="20">
        <v>617719.53004585719</v>
      </c>
      <c r="C392" s="20">
        <v>90113834.151177853</v>
      </c>
      <c r="D392" s="20">
        <v>23605203.375815071</v>
      </c>
      <c r="E392" s="20">
        <v>88579.049726741636</v>
      </c>
      <c r="F392" s="20"/>
      <c r="G392" s="20">
        <v>591122.03427350963</v>
      </c>
      <c r="H392" s="20"/>
      <c r="I392" s="20">
        <v>2402703.249362397</v>
      </c>
      <c r="J392" s="20">
        <v>117419161.39040142</v>
      </c>
    </row>
    <row r="393" spans="1:10" x14ac:dyDescent="0.25">
      <c r="A393" s="19" t="s">
        <v>194</v>
      </c>
      <c r="B393" s="20">
        <v>1445055.4520133173</v>
      </c>
      <c r="C393" s="20">
        <v>62289137.171392672</v>
      </c>
      <c r="D393" s="20">
        <v>110666825.61335512</v>
      </c>
      <c r="E393" s="20">
        <v>57314.947345938825</v>
      </c>
      <c r="F393" s="20">
        <v>68817.262730070986</v>
      </c>
      <c r="G393" s="20">
        <v>2819012.3264401029</v>
      </c>
      <c r="H393" s="20"/>
      <c r="I393" s="20">
        <v>15991869.928977951</v>
      </c>
      <c r="J393" s="20">
        <v>193338032.70225513</v>
      </c>
    </row>
    <row r="394" spans="1:10" x14ac:dyDescent="0.25">
      <c r="A394" s="19" t="s">
        <v>185</v>
      </c>
      <c r="B394" s="20">
        <v>890259.44482693647</v>
      </c>
      <c r="C394" s="20">
        <v>6006632.0128148757</v>
      </c>
      <c r="D394" s="20">
        <v>55463536.803015277</v>
      </c>
      <c r="E394" s="20">
        <v>43140.116904328162</v>
      </c>
      <c r="F394" s="20"/>
      <c r="G394" s="20">
        <v>629469.94871537155</v>
      </c>
      <c r="H394" s="20"/>
      <c r="I394" s="20">
        <v>5534314.3911677869</v>
      </c>
      <c r="J394" s="20">
        <v>68567352.717444569</v>
      </c>
    </row>
    <row r="395" spans="1:10" x14ac:dyDescent="0.25">
      <c r="A395" s="19" t="s">
        <v>200</v>
      </c>
      <c r="B395" s="20">
        <v>404598.80790250649</v>
      </c>
      <c r="C395" s="20">
        <v>60460595.36864125</v>
      </c>
      <c r="D395" s="20">
        <v>1184370.9622714997</v>
      </c>
      <c r="E395" s="20">
        <v>64414.201520195995</v>
      </c>
      <c r="F395" s="20"/>
      <c r="G395" s="20">
        <v>60509.40582951191</v>
      </c>
      <c r="H395" s="20"/>
      <c r="I395" s="20">
        <v>3339125.3473836295</v>
      </c>
      <c r="J395" s="20">
        <v>65513614.093548596</v>
      </c>
    </row>
    <row r="396" spans="1:10" x14ac:dyDescent="0.25">
      <c r="A396" s="19" t="s">
        <v>198</v>
      </c>
      <c r="B396" s="20">
        <v>1429171.6943777874</v>
      </c>
      <c r="C396" s="20">
        <v>49166947.201206103</v>
      </c>
      <c r="D396" s="20">
        <v>6098635.0937747331</v>
      </c>
      <c r="E396" s="20">
        <v>7418.3911803505243</v>
      </c>
      <c r="F396" s="20"/>
      <c r="G396" s="20">
        <v>361306.32881462399</v>
      </c>
      <c r="H396" s="20">
        <v>415808.75261008856</v>
      </c>
      <c r="I396" s="20">
        <v>3042235.2790376279</v>
      </c>
      <c r="J396" s="20">
        <v>60521522.741001315</v>
      </c>
    </row>
    <row r="397" spans="1:10" x14ac:dyDescent="0.25">
      <c r="A397" s="19" t="s">
        <v>173</v>
      </c>
      <c r="B397" s="20">
        <v>5007.3625730259446</v>
      </c>
      <c r="C397" s="20">
        <v>48717330.515434384</v>
      </c>
      <c r="D397" s="20">
        <v>591244.54170488089</v>
      </c>
      <c r="E397" s="20"/>
      <c r="F397" s="20"/>
      <c r="G397" s="20">
        <v>76632.001482505191</v>
      </c>
      <c r="H397" s="20"/>
      <c r="I397" s="20">
        <v>82393.968653809919</v>
      </c>
      <c r="J397" s="20">
        <v>49472608.389848605</v>
      </c>
    </row>
    <row r="398" spans="1:10" x14ac:dyDescent="0.25">
      <c r="A398" s="19" t="s">
        <v>169</v>
      </c>
      <c r="B398" s="20">
        <v>105171.0856209561</v>
      </c>
      <c r="C398" s="20">
        <v>133325.14640366856</v>
      </c>
      <c r="D398" s="20">
        <v>625841.05211382615</v>
      </c>
      <c r="E398" s="20"/>
      <c r="F398" s="20"/>
      <c r="G398" s="20">
        <v>384563.18076512346</v>
      </c>
      <c r="H398" s="20"/>
      <c r="I398" s="20">
        <v>89691.911351215545</v>
      </c>
      <c r="J398" s="20">
        <v>1338592.37625479</v>
      </c>
    </row>
    <row r="399" spans="1:10" x14ac:dyDescent="0.25">
      <c r="A399" s="19" t="s">
        <v>163</v>
      </c>
      <c r="B399" s="20">
        <v>150201.31718072743</v>
      </c>
      <c r="C399" s="20">
        <v>319258.48405050568</v>
      </c>
      <c r="D399" s="20">
        <v>486577.89844839502</v>
      </c>
      <c r="E399" s="20">
        <v>54012.394069979273</v>
      </c>
      <c r="F399" s="20"/>
      <c r="G399" s="20">
        <v>161496.70824800554</v>
      </c>
      <c r="H399" s="20">
        <v>2579.8623782900936</v>
      </c>
      <c r="I399" s="20">
        <v>339621.48398768768</v>
      </c>
      <c r="J399" s="20">
        <v>1513748.1483635907</v>
      </c>
    </row>
    <row r="400" spans="1:10" x14ac:dyDescent="0.25">
      <c r="A400" s="19" t="s">
        <v>155</v>
      </c>
      <c r="B400" s="20">
        <v>22370.474652930461</v>
      </c>
      <c r="C400" s="20">
        <v>1290424.3072931718</v>
      </c>
      <c r="D400" s="20">
        <v>498391.11504491488</v>
      </c>
      <c r="E400" s="20"/>
      <c r="F400" s="20"/>
      <c r="G400" s="20">
        <v>301793.45402349398</v>
      </c>
      <c r="H400" s="20"/>
      <c r="I400" s="20">
        <v>356098.21877002326</v>
      </c>
      <c r="J400" s="20">
        <v>2469077.5697845346</v>
      </c>
    </row>
    <row r="401" spans="1:10" x14ac:dyDescent="0.25">
      <c r="A401" s="19" t="s">
        <v>126</v>
      </c>
      <c r="B401" s="20">
        <v>9379971.9356743507</v>
      </c>
      <c r="C401" s="20">
        <v>593181649.79920852</v>
      </c>
      <c r="D401" s="20">
        <v>206305709.91725621</v>
      </c>
      <c r="E401" s="20">
        <v>390041.01305358374</v>
      </c>
      <c r="F401" s="20">
        <v>68817.262730070986</v>
      </c>
      <c r="G401" s="20">
        <v>7913801.967548213</v>
      </c>
      <c r="H401" s="20">
        <v>418388.61498837866</v>
      </c>
      <c r="I401" s="20">
        <v>33951788.799761288</v>
      </c>
      <c r="J401" s="20">
        <v>851610169.31022048</v>
      </c>
    </row>
    <row r="404" spans="1:10" x14ac:dyDescent="0.25">
      <c r="A404" s="18" t="s">
        <v>390</v>
      </c>
      <c r="B404" s="56">
        <v>2017</v>
      </c>
    </row>
    <row r="405" spans="1:10" x14ac:dyDescent="0.25">
      <c r="A405" s="18" t="s">
        <v>392</v>
      </c>
      <c r="B405" t="s">
        <v>416</v>
      </c>
    </row>
    <row r="407" spans="1:10" x14ac:dyDescent="0.25">
      <c r="A407" s="18" t="s">
        <v>399</v>
      </c>
      <c r="B407" s="18" t="s">
        <v>127</v>
      </c>
    </row>
    <row r="408" spans="1:10" x14ac:dyDescent="0.25">
      <c r="A408" s="18" t="s">
        <v>125</v>
      </c>
      <c r="B408" t="s">
        <v>228</v>
      </c>
      <c r="C408" t="s">
        <v>15</v>
      </c>
      <c r="D408" t="s">
        <v>226</v>
      </c>
      <c r="E408" t="s">
        <v>227</v>
      </c>
      <c r="F408" t="s">
        <v>130</v>
      </c>
      <c r="G408" t="s">
        <v>129</v>
      </c>
      <c r="H408" t="s">
        <v>417</v>
      </c>
      <c r="I408" t="s">
        <v>126</v>
      </c>
    </row>
    <row r="409" spans="1:10" x14ac:dyDescent="0.25">
      <c r="A409" s="19" t="s">
        <v>132</v>
      </c>
      <c r="B409" s="20">
        <v>29741</v>
      </c>
      <c r="C409" s="20">
        <v>187298</v>
      </c>
      <c r="D409" s="20">
        <v>50267</v>
      </c>
      <c r="E409" s="20"/>
      <c r="F409" s="20"/>
      <c r="G409" s="20"/>
      <c r="H409" s="20">
        <v>83749</v>
      </c>
      <c r="I409" s="20">
        <v>351055</v>
      </c>
    </row>
    <row r="410" spans="1:10" x14ac:dyDescent="0.25">
      <c r="A410" s="19" t="s">
        <v>134</v>
      </c>
      <c r="B410" s="20"/>
      <c r="C410" s="20">
        <v>43781</v>
      </c>
      <c r="D410" s="20"/>
      <c r="E410" s="20"/>
      <c r="F410" s="20"/>
      <c r="G410" s="20"/>
      <c r="H410" s="20"/>
      <c r="I410" s="20">
        <v>43781</v>
      </c>
    </row>
    <row r="411" spans="1:10" x14ac:dyDescent="0.25">
      <c r="A411" s="19" t="s">
        <v>139</v>
      </c>
      <c r="B411" s="20">
        <v>234646</v>
      </c>
      <c r="C411" s="20">
        <v>228483</v>
      </c>
      <c r="D411" s="20">
        <v>104172</v>
      </c>
      <c r="E411" s="20"/>
      <c r="F411" s="20">
        <v>28429</v>
      </c>
      <c r="G411" s="20"/>
      <c r="H411" s="20"/>
      <c r="I411" s="20">
        <v>595730</v>
      </c>
    </row>
    <row r="412" spans="1:10" x14ac:dyDescent="0.25">
      <c r="A412" s="19" t="s">
        <v>143</v>
      </c>
      <c r="B412" s="20">
        <v>25724</v>
      </c>
      <c r="C412" s="20"/>
      <c r="D412" s="20"/>
      <c r="E412" s="20"/>
      <c r="F412" s="20">
        <v>4557</v>
      </c>
      <c r="G412" s="20"/>
      <c r="H412" s="20"/>
      <c r="I412" s="20">
        <v>30281</v>
      </c>
    </row>
    <row r="413" spans="1:10" x14ac:dyDescent="0.25">
      <c r="A413" s="19" t="s">
        <v>146</v>
      </c>
      <c r="B413" s="20">
        <v>415000</v>
      </c>
      <c r="C413" s="20">
        <v>46695382</v>
      </c>
      <c r="D413" s="20">
        <v>31798</v>
      </c>
      <c r="E413" s="20"/>
      <c r="F413" s="20">
        <v>9756</v>
      </c>
      <c r="G413" s="20"/>
      <c r="H413" s="20"/>
      <c r="I413" s="20">
        <v>47151936</v>
      </c>
    </row>
    <row r="414" spans="1:10" x14ac:dyDescent="0.25">
      <c r="A414" s="19" t="s">
        <v>141</v>
      </c>
      <c r="B414" s="20"/>
      <c r="C414" s="20">
        <v>7502</v>
      </c>
      <c r="D414" s="20"/>
      <c r="E414" s="20"/>
      <c r="F414" s="20"/>
      <c r="G414" s="20"/>
      <c r="H414" s="20"/>
      <c r="I414" s="20">
        <v>7502</v>
      </c>
    </row>
    <row r="415" spans="1:10" x14ac:dyDescent="0.25">
      <c r="A415" s="19" t="s">
        <v>153</v>
      </c>
      <c r="B415" s="20">
        <v>79000</v>
      </c>
      <c r="C415" s="20"/>
      <c r="D415" s="20"/>
      <c r="E415" s="20"/>
      <c r="F415" s="20"/>
      <c r="G415" s="20"/>
      <c r="H415" s="20"/>
      <c r="I415" s="20">
        <v>79000</v>
      </c>
    </row>
    <row r="416" spans="1:10" x14ac:dyDescent="0.25">
      <c r="A416" s="19" t="s">
        <v>157</v>
      </c>
      <c r="B416" s="20">
        <v>14325</v>
      </c>
      <c r="C416" s="20">
        <v>1385900</v>
      </c>
      <c r="D416" s="20">
        <v>50000</v>
      </c>
      <c r="E416" s="20"/>
      <c r="F416" s="20">
        <v>29353</v>
      </c>
      <c r="G416" s="20"/>
      <c r="H416" s="20"/>
      <c r="I416" s="20">
        <v>1479578</v>
      </c>
    </row>
    <row r="417" spans="1:9" x14ac:dyDescent="0.25">
      <c r="A417" s="19" t="s">
        <v>161</v>
      </c>
      <c r="B417" s="20"/>
      <c r="C417" s="20">
        <v>121574</v>
      </c>
      <c r="D417" s="20">
        <v>198000</v>
      </c>
      <c r="E417" s="20"/>
      <c r="F417" s="20">
        <v>50000</v>
      </c>
      <c r="G417" s="20"/>
      <c r="H417" s="20">
        <v>200000</v>
      </c>
      <c r="I417" s="20">
        <v>569574</v>
      </c>
    </row>
    <row r="418" spans="1:9" x14ac:dyDescent="0.25">
      <c r="A418" s="19" t="s">
        <v>151</v>
      </c>
      <c r="B418" s="20">
        <v>44555</v>
      </c>
      <c r="C418" s="20">
        <v>740927</v>
      </c>
      <c r="D418" s="20">
        <v>207824</v>
      </c>
      <c r="E418" s="20"/>
      <c r="F418" s="20"/>
      <c r="G418" s="20"/>
      <c r="H418" s="20">
        <v>295361</v>
      </c>
      <c r="I418" s="20">
        <v>1288667</v>
      </c>
    </row>
    <row r="419" spans="1:9" x14ac:dyDescent="0.25">
      <c r="A419" s="19" t="s">
        <v>167</v>
      </c>
      <c r="B419" s="20"/>
      <c r="C419" s="20"/>
      <c r="D419" s="20"/>
      <c r="E419" s="20"/>
      <c r="F419" s="20"/>
      <c r="G419" s="20"/>
      <c r="H419" s="20"/>
      <c r="I419" s="20"/>
    </row>
    <row r="420" spans="1:9" x14ac:dyDescent="0.25">
      <c r="A420" s="19" t="s">
        <v>171</v>
      </c>
      <c r="B420" s="20">
        <v>88123</v>
      </c>
      <c r="C420" s="20">
        <v>46610524</v>
      </c>
      <c r="D420" s="20"/>
      <c r="E420" s="20"/>
      <c r="F420" s="20"/>
      <c r="G420" s="20"/>
      <c r="H420" s="20">
        <v>7078396</v>
      </c>
      <c r="I420" s="20">
        <v>53777043</v>
      </c>
    </row>
    <row r="421" spans="1:9" x14ac:dyDescent="0.25">
      <c r="A421" s="19" t="s">
        <v>175</v>
      </c>
      <c r="B421" s="20">
        <v>317415</v>
      </c>
      <c r="C421" s="20">
        <v>46841597</v>
      </c>
      <c r="D421" s="20">
        <v>667352</v>
      </c>
      <c r="E421" s="20"/>
      <c r="F421" s="20"/>
      <c r="G421" s="20"/>
      <c r="H421" s="20">
        <v>261469</v>
      </c>
      <c r="I421" s="20">
        <v>48087833</v>
      </c>
    </row>
    <row r="422" spans="1:9" x14ac:dyDescent="0.25">
      <c r="A422" s="19" t="s">
        <v>137</v>
      </c>
      <c r="B422" s="20">
        <v>3847</v>
      </c>
      <c r="C422" s="20">
        <v>108496</v>
      </c>
      <c r="D422" s="20">
        <v>725920</v>
      </c>
      <c r="E422" s="20"/>
      <c r="F422" s="20"/>
      <c r="G422" s="20"/>
      <c r="H422" s="20"/>
      <c r="I422" s="20">
        <v>838263</v>
      </c>
    </row>
    <row r="423" spans="1:9" x14ac:dyDescent="0.25">
      <c r="A423" s="19" t="s">
        <v>181</v>
      </c>
      <c r="B423" s="20">
        <v>73776</v>
      </c>
      <c r="C423" s="20">
        <v>26678</v>
      </c>
      <c r="D423" s="20">
        <v>79671</v>
      </c>
      <c r="E423" s="20"/>
      <c r="F423" s="20"/>
      <c r="G423" s="20"/>
      <c r="H423" s="20"/>
      <c r="I423" s="20">
        <v>180125</v>
      </c>
    </row>
    <row r="424" spans="1:9" x14ac:dyDescent="0.25">
      <c r="A424" s="19" t="s">
        <v>148</v>
      </c>
      <c r="B424" s="20">
        <v>630023</v>
      </c>
      <c r="C424" s="20">
        <v>46732128</v>
      </c>
      <c r="D424" s="20">
        <v>103443</v>
      </c>
      <c r="E424" s="20">
        <v>8903</v>
      </c>
      <c r="F424" s="20">
        <v>420163</v>
      </c>
      <c r="G424" s="20"/>
      <c r="H424" s="20">
        <v>452659</v>
      </c>
      <c r="I424" s="20">
        <v>48347319</v>
      </c>
    </row>
    <row r="425" spans="1:9" x14ac:dyDescent="0.25">
      <c r="A425" s="19" t="s">
        <v>177</v>
      </c>
      <c r="B425" s="20">
        <v>411754</v>
      </c>
      <c r="C425" s="20">
        <v>52757029</v>
      </c>
      <c r="D425" s="20">
        <v>4823192</v>
      </c>
      <c r="E425" s="20">
        <v>12826</v>
      </c>
      <c r="F425" s="20">
        <v>103499</v>
      </c>
      <c r="G425" s="20"/>
      <c r="H425" s="20">
        <v>1678987</v>
      </c>
      <c r="I425" s="20">
        <v>59787287</v>
      </c>
    </row>
    <row r="426" spans="1:9" x14ac:dyDescent="0.25">
      <c r="A426" s="19" t="s">
        <v>159</v>
      </c>
      <c r="B426" s="20">
        <v>9013</v>
      </c>
      <c r="C426" s="20">
        <v>151638</v>
      </c>
      <c r="D426" s="20">
        <v>66774</v>
      </c>
      <c r="E426" s="20"/>
      <c r="F426" s="20">
        <v>26735</v>
      </c>
      <c r="G426" s="20"/>
      <c r="H426" s="20">
        <v>1289698</v>
      </c>
      <c r="I426" s="20">
        <v>1543858</v>
      </c>
    </row>
    <row r="427" spans="1:9" x14ac:dyDescent="0.25">
      <c r="A427" s="19" t="s">
        <v>191</v>
      </c>
      <c r="B427" s="20">
        <v>361093</v>
      </c>
      <c r="C427" s="20">
        <v>59389017</v>
      </c>
      <c r="D427" s="20">
        <v>29282711</v>
      </c>
      <c r="E427" s="20">
        <v>51945</v>
      </c>
      <c r="F427" s="20">
        <v>115851</v>
      </c>
      <c r="G427" s="20"/>
      <c r="H427" s="20">
        <v>2727676</v>
      </c>
      <c r="I427" s="20">
        <v>91928293</v>
      </c>
    </row>
    <row r="428" spans="1:9" x14ac:dyDescent="0.25">
      <c r="A428" s="19" t="s">
        <v>194</v>
      </c>
      <c r="B428" s="20">
        <v>1964526</v>
      </c>
      <c r="C428" s="20">
        <v>60180684</v>
      </c>
      <c r="D428" s="20">
        <v>39212204</v>
      </c>
      <c r="E428" s="20">
        <v>102828</v>
      </c>
      <c r="F428" s="20">
        <v>1002558</v>
      </c>
      <c r="G428" s="20"/>
      <c r="H428" s="20">
        <v>16224552</v>
      </c>
      <c r="I428" s="20">
        <v>118687352</v>
      </c>
    </row>
    <row r="429" spans="1:9" x14ac:dyDescent="0.25">
      <c r="A429" s="19" t="s">
        <v>185</v>
      </c>
      <c r="B429" s="20">
        <v>723419</v>
      </c>
      <c r="C429" s="20">
        <v>7415919</v>
      </c>
      <c r="D429" s="20">
        <v>25328258</v>
      </c>
      <c r="E429" s="20">
        <v>40000</v>
      </c>
      <c r="F429" s="20">
        <v>516542</v>
      </c>
      <c r="G429" s="20"/>
      <c r="H429" s="20">
        <v>10911910</v>
      </c>
      <c r="I429" s="20">
        <v>44936048</v>
      </c>
    </row>
    <row r="430" spans="1:9" x14ac:dyDescent="0.25">
      <c r="A430" s="19" t="s">
        <v>200</v>
      </c>
      <c r="B430" s="20">
        <v>192129</v>
      </c>
      <c r="C430" s="20">
        <v>50414897</v>
      </c>
      <c r="D430" s="20">
        <v>1178736</v>
      </c>
      <c r="E430" s="20">
        <v>69212</v>
      </c>
      <c r="F430" s="20">
        <v>92708</v>
      </c>
      <c r="G430" s="20">
        <v>7000000</v>
      </c>
      <c r="H430" s="20">
        <v>1769298</v>
      </c>
      <c r="I430" s="20">
        <v>60716980</v>
      </c>
    </row>
    <row r="431" spans="1:9" x14ac:dyDescent="0.25">
      <c r="A431" s="19" t="s">
        <v>198</v>
      </c>
      <c r="B431" s="20">
        <v>887564</v>
      </c>
      <c r="C431" s="20">
        <v>46857617</v>
      </c>
      <c r="D431" s="20">
        <v>7316292</v>
      </c>
      <c r="E431" s="20">
        <v>2024</v>
      </c>
      <c r="F431" s="20">
        <v>28655</v>
      </c>
      <c r="G431" s="20">
        <v>152701</v>
      </c>
      <c r="H431" s="20">
        <v>3233936</v>
      </c>
      <c r="I431" s="20">
        <v>58478789</v>
      </c>
    </row>
    <row r="432" spans="1:9" x14ac:dyDescent="0.25">
      <c r="A432" s="19" t="s">
        <v>173</v>
      </c>
      <c r="B432" s="20">
        <v>144097</v>
      </c>
      <c r="C432" s="20">
        <v>46754023</v>
      </c>
      <c r="D432" s="20">
        <v>14996</v>
      </c>
      <c r="E432" s="20"/>
      <c r="F432" s="20">
        <v>3123</v>
      </c>
      <c r="G432" s="20"/>
      <c r="H432" s="20">
        <v>159185</v>
      </c>
      <c r="I432" s="20">
        <v>47075424</v>
      </c>
    </row>
    <row r="433" spans="1:9" x14ac:dyDescent="0.25">
      <c r="A433" s="19" t="s">
        <v>169</v>
      </c>
      <c r="B433" s="20"/>
      <c r="C433" s="20">
        <v>405919</v>
      </c>
      <c r="D433" s="20">
        <v>346135</v>
      </c>
      <c r="E433" s="20"/>
      <c r="F433" s="20">
        <v>33457</v>
      </c>
      <c r="G433" s="20"/>
      <c r="H433" s="20">
        <v>7002</v>
      </c>
      <c r="I433" s="20">
        <v>792513</v>
      </c>
    </row>
    <row r="434" spans="1:9" x14ac:dyDescent="0.25">
      <c r="A434" s="19" t="s">
        <v>163</v>
      </c>
      <c r="B434" s="20">
        <v>103245</v>
      </c>
      <c r="C434" s="20">
        <v>413047</v>
      </c>
      <c r="D434" s="20">
        <v>97208</v>
      </c>
      <c r="E434" s="20"/>
      <c r="F434" s="20">
        <v>223740</v>
      </c>
      <c r="G434" s="20">
        <v>1084</v>
      </c>
      <c r="H434" s="20">
        <v>176265</v>
      </c>
      <c r="I434" s="20">
        <v>1014589</v>
      </c>
    </row>
    <row r="435" spans="1:9" x14ac:dyDescent="0.25">
      <c r="A435" s="19" t="s">
        <v>155</v>
      </c>
      <c r="B435" s="20"/>
      <c r="C435" s="20">
        <v>38634</v>
      </c>
      <c r="D435" s="20">
        <v>1009539</v>
      </c>
      <c r="E435" s="20"/>
      <c r="F435" s="20"/>
      <c r="G435" s="20"/>
      <c r="H435" s="20">
        <v>273112</v>
      </c>
      <c r="I435" s="20">
        <v>1321285</v>
      </c>
    </row>
    <row r="436" spans="1:9" x14ac:dyDescent="0.25">
      <c r="A436" s="19" t="s">
        <v>126</v>
      </c>
      <c r="B436" s="20">
        <v>6753015</v>
      </c>
      <c r="C436" s="20">
        <v>514508694</v>
      </c>
      <c r="D436" s="20">
        <v>110894492</v>
      </c>
      <c r="E436" s="20">
        <v>287738</v>
      </c>
      <c r="F436" s="20">
        <v>2689126</v>
      </c>
      <c r="G436" s="20">
        <v>7153785</v>
      </c>
      <c r="H436" s="20">
        <v>46823255</v>
      </c>
      <c r="I436" s="20">
        <v>689110105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37"/>
  <sheetViews>
    <sheetView topLeftCell="A209" workbookViewId="0">
      <selection activeCell="A310" sqref="A310"/>
    </sheetView>
  </sheetViews>
  <sheetFormatPr defaultColWidth="8.85546875" defaultRowHeight="15" x14ac:dyDescent="0.25"/>
  <cols>
    <col min="1" max="1" width="29.140625" bestFit="1" customWidth="1"/>
    <col min="2" max="2" width="19.5703125" bestFit="1" customWidth="1"/>
    <col min="3" max="5" width="12" bestFit="1" customWidth="1"/>
    <col min="6" max="7" width="12" customWidth="1"/>
    <col min="8" max="11" width="12" bestFit="1" customWidth="1"/>
    <col min="12" max="12" width="9" bestFit="1" customWidth="1"/>
    <col min="13" max="13" width="5.5703125" bestFit="1" customWidth="1"/>
    <col min="14" max="14" width="12" bestFit="1" customWidth="1"/>
  </cols>
  <sheetData>
    <row r="1" spans="1:6" x14ac:dyDescent="0.25">
      <c r="A1" s="18" t="s">
        <v>390</v>
      </c>
      <c r="B1" s="56">
        <v>2007</v>
      </c>
    </row>
    <row r="2" spans="1:6" x14ac:dyDescent="0.25">
      <c r="A2" s="18" t="s">
        <v>392</v>
      </c>
      <c r="B2" t="s">
        <v>415</v>
      </c>
    </row>
    <row r="4" spans="1:6" x14ac:dyDescent="0.25">
      <c r="A4" s="18" t="s">
        <v>399</v>
      </c>
      <c r="B4" s="18" t="s">
        <v>127</v>
      </c>
    </row>
    <row r="5" spans="1:6" x14ac:dyDescent="0.25">
      <c r="A5" s="18" t="s">
        <v>125</v>
      </c>
      <c r="B5" t="s">
        <v>228</v>
      </c>
      <c r="C5" t="s">
        <v>15</v>
      </c>
      <c r="D5" t="s">
        <v>129</v>
      </c>
      <c r="E5" t="s">
        <v>417</v>
      </c>
      <c r="F5" t="s">
        <v>126</v>
      </c>
    </row>
    <row r="6" spans="1:6" x14ac:dyDescent="0.25">
      <c r="A6" s="19" t="s">
        <v>134</v>
      </c>
      <c r="B6" s="20"/>
      <c r="C6" s="20"/>
      <c r="D6" s="20"/>
      <c r="E6" s="20">
        <v>248960.1090341995</v>
      </c>
      <c r="F6" s="20">
        <v>248960.1090341995</v>
      </c>
    </row>
    <row r="7" spans="1:6" x14ac:dyDescent="0.25">
      <c r="A7" s="19" t="s">
        <v>146</v>
      </c>
      <c r="B7" s="20"/>
      <c r="C7" s="20"/>
      <c r="D7" s="20">
        <v>441887.81505480269</v>
      </c>
      <c r="E7" s="20"/>
      <c r="F7" s="20">
        <v>441887.81505480269</v>
      </c>
    </row>
    <row r="8" spans="1:6" x14ac:dyDescent="0.25">
      <c r="A8" s="19" t="s">
        <v>151</v>
      </c>
      <c r="B8" s="20">
        <v>179983.30660926484</v>
      </c>
      <c r="C8" s="20"/>
      <c r="D8" s="20"/>
      <c r="E8" s="20">
        <v>175523.32027148726</v>
      </c>
      <c r="F8" s="20">
        <v>355506.6268807521</v>
      </c>
    </row>
    <row r="9" spans="1:6" x14ac:dyDescent="0.25">
      <c r="A9" s="19" t="s">
        <v>175</v>
      </c>
      <c r="B9" s="20"/>
      <c r="C9" s="20"/>
      <c r="D9" s="20">
        <v>5000645.391833418</v>
      </c>
      <c r="E9" s="20">
        <v>291914.92498956667</v>
      </c>
      <c r="F9" s="20">
        <v>5292560.3168229852</v>
      </c>
    </row>
    <row r="10" spans="1:6" x14ac:dyDescent="0.25">
      <c r="A10" s="19" t="s">
        <v>137</v>
      </c>
      <c r="B10" s="20"/>
      <c r="C10" s="20"/>
      <c r="D10" s="20">
        <v>2754752.4976387639</v>
      </c>
      <c r="E10" s="20"/>
      <c r="F10" s="20">
        <v>2754752.4976387639</v>
      </c>
    </row>
    <row r="11" spans="1:6" x14ac:dyDescent="0.25">
      <c r="A11" s="19" t="s">
        <v>148</v>
      </c>
      <c r="B11" s="20"/>
      <c r="C11" s="20"/>
      <c r="D11" s="20">
        <v>125000.20627320053</v>
      </c>
      <c r="E11" s="20">
        <v>367975.87036264199</v>
      </c>
      <c r="F11" s="20">
        <v>492976.0766358425</v>
      </c>
    </row>
    <row r="12" spans="1:6" x14ac:dyDescent="0.25">
      <c r="A12" s="19" t="s">
        <v>177</v>
      </c>
      <c r="B12" s="20"/>
      <c r="C12" s="20"/>
      <c r="D12" s="20">
        <v>1779331.1676367871</v>
      </c>
      <c r="E12" s="20">
        <v>636597.35581083759</v>
      </c>
      <c r="F12" s="20">
        <v>2415928.5234476244</v>
      </c>
    </row>
    <row r="13" spans="1:6" x14ac:dyDescent="0.25">
      <c r="A13" s="19" t="s">
        <v>191</v>
      </c>
      <c r="B13" s="20">
        <v>224979.13326158107</v>
      </c>
      <c r="C13" s="20">
        <v>899817.54222768918</v>
      </c>
      <c r="D13" s="20">
        <v>5558928.4112724327</v>
      </c>
      <c r="E13" s="20">
        <v>2745247.5792167289</v>
      </c>
      <c r="F13" s="20">
        <v>9428972.6659784317</v>
      </c>
    </row>
    <row r="14" spans="1:6" x14ac:dyDescent="0.25">
      <c r="A14" s="19" t="s">
        <v>194</v>
      </c>
      <c r="B14" s="20"/>
      <c r="C14" s="20"/>
      <c r="D14" s="20">
        <v>3848682.0360445455</v>
      </c>
      <c r="E14" s="20">
        <v>835792.08056757529</v>
      </c>
      <c r="F14" s="20">
        <v>4684474.1166121205</v>
      </c>
    </row>
    <row r="15" spans="1:6" x14ac:dyDescent="0.25">
      <c r="A15" s="19" t="s">
        <v>185</v>
      </c>
      <c r="B15" s="20"/>
      <c r="C15" s="20"/>
      <c r="D15" s="20">
        <v>688245.36547543225</v>
      </c>
      <c r="E15" s="20"/>
      <c r="F15" s="20">
        <v>688245.36547543225</v>
      </c>
    </row>
    <row r="16" spans="1:6" x14ac:dyDescent="0.25">
      <c r="A16" s="19" t="s">
        <v>200</v>
      </c>
      <c r="B16" s="20"/>
      <c r="C16" s="20"/>
      <c r="D16" s="20">
        <v>110093.98881982121</v>
      </c>
      <c r="E16" s="20"/>
      <c r="F16" s="20">
        <v>110093.98881982121</v>
      </c>
    </row>
    <row r="17" spans="1:6" x14ac:dyDescent="0.25">
      <c r="A17" s="19" t="s">
        <v>198</v>
      </c>
      <c r="B17" s="20"/>
      <c r="C17" s="20"/>
      <c r="D17" s="20">
        <v>1537377.8087288863</v>
      </c>
      <c r="E17" s="20">
        <v>213901.16073978081</v>
      </c>
      <c r="F17" s="20">
        <v>1751278.9694686672</v>
      </c>
    </row>
    <row r="18" spans="1:6" x14ac:dyDescent="0.25">
      <c r="A18" s="19" t="s">
        <v>126</v>
      </c>
      <c r="B18" s="20">
        <v>404962.43987084588</v>
      </c>
      <c r="C18" s="20">
        <v>899817.54222768918</v>
      </c>
      <c r="D18" s="20">
        <v>21844944.688778091</v>
      </c>
      <c r="E18" s="20">
        <v>5515912.4009928172</v>
      </c>
      <c r="F18" s="20">
        <v>28665637.071869444</v>
      </c>
    </row>
    <row r="22" spans="1:6" x14ac:dyDescent="0.25">
      <c r="A22" s="18" t="s">
        <v>390</v>
      </c>
      <c r="B22" s="56">
        <v>2008</v>
      </c>
    </row>
    <row r="23" spans="1:6" x14ac:dyDescent="0.25">
      <c r="A23" s="18" t="s">
        <v>392</v>
      </c>
      <c r="B23" t="s">
        <v>415</v>
      </c>
    </row>
    <row r="25" spans="1:6" x14ac:dyDescent="0.25">
      <c r="A25" s="18" t="s">
        <v>399</v>
      </c>
      <c r="B25" s="18" t="s">
        <v>127</v>
      </c>
    </row>
    <row r="26" spans="1:6" x14ac:dyDescent="0.25">
      <c r="A26" s="18" t="s">
        <v>125</v>
      </c>
      <c r="B26" t="s">
        <v>228</v>
      </c>
      <c r="C26" t="s">
        <v>15</v>
      </c>
      <c r="D26" t="s">
        <v>129</v>
      </c>
      <c r="E26" t="s">
        <v>417</v>
      </c>
      <c r="F26" t="s">
        <v>126</v>
      </c>
    </row>
    <row r="27" spans="1:6" x14ac:dyDescent="0.25">
      <c r="A27" s="19" t="s">
        <v>146</v>
      </c>
      <c r="B27" s="20"/>
      <c r="C27" s="20"/>
      <c r="D27" s="20">
        <v>1508455.8419004031</v>
      </c>
      <c r="E27" s="20"/>
      <c r="F27" s="20">
        <v>1508455.8419004031</v>
      </c>
    </row>
    <row r="28" spans="1:6" x14ac:dyDescent="0.25">
      <c r="A28" s="19" t="s">
        <v>157</v>
      </c>
      <c r="B28" s="20"/>
      <c r="C28" s="20"/>
      <c r="D28" s="20">
        <v>679806.14340133977</v>
      </c>
      <c r="E28" s="20"/>
      <c r="F28" s="20">
        <v>679806.14340133977</v>
      </c>
    </row>
    <row r="29" spans="1:6" x14ac:dyDescent="0.25">
      <c r="A29" s="19" t="s">
        <v>161</v>
      </c>
      <c r="B29" s="20"/>
      <c r="C29" s="20"/>
      <c r="D29" s="20">
        <v>64343.651472936814</v>
      </c>
      <c r="E29" s="20"/>
      <c r="F29" s="20">
        <v>64343.651472936814</v>
      </c>
    </row>
    <row r="30" spans="1:6" x14ac:dyDescent="0.25">
      <c r="A30" s="19" t="s">
        <v>151</v>
      </c>
      <c r="B30" s="20"/>
      <c r="C30" s="20"/>
      <c r="D30" s="20">
        <v>99661.280137994923</v>
      </c>
      <c r="E30" s="20">
        <v>114032.38200949924</v>
      </c>
      <c r="F30" s="20">
        <v>213693.66214749415</v>
      </c>
    </row>
    <row r="31" spans="1:6" x14ac:dyDescent="0.25">
      <c r="A31" s="19" t="s">
        <v>175</v>
      </c>
      <c r="B31" s="20"/>
      <c r="C31" s="20"/>
      <c r="D31" s="20">
        <v>6909355.8967803484</v>
      </c>
      <c r="E31" s="20"/>
      <c r="F31" s="20">
        <v>6909355.8967803484</v>
      </c>
    </row>
    <row r="32" spans="1:6" x14ac:dyDescent="0.25">
      <c r="A32" s="19" t="s">
        <v>137</v>
      </c>
      <c r="B32" s="20"/>
      <c r="C32" s="20"/>
      <c r="D32" s="20">
        <v>2209369.9660543543</v>
      </c>
      <c r="E32" s="20"/>
      <c r="F32" s="20">
        <v>2209369.9660543543</v>
      </c>
    </row>
    <row r="33" spans="1:6" x14ac:dyDescent="0.25">
      <c r="A33" s="19" t="s">
        <v>181</v>
      </c>
      <c r="B33" s="20"/>
      <c r="C33" s="20"/>
      <c r="D33" s="20">
        <v>680570.92531266634</v>
      </c>
      <c r="E33" s="20"/>
      <c r="F33" s="20">
        <v>680570.92531266634</v>
      </c>
    </row>
    <row r="34" spans="1:6" x14ac:dyDescent="0.25">
      <c r="A34" s="19" t="s">
        <v>148</v>
      </c>
      <c r="B34" s="20"/>
      <c r="C34" s="20"/>
      <c r="D34" s="20">
        <v>4152560.1371445553</v>
      </c>
      <c r="E34" s="20"/>
      <c r="F34" s="20">
        <v>4152560.1371445553</v>
      </c>
    </row>
    <row r="35" spans="1:6" x14ac:dyDescent="0.25">
      <c r="A35" s="19" t="s">
        <v>177</v>
      </c>
      <c r="B35" s="20"/>
      <c r="C35" s="20"/>
      <c r="D35" s="20">
        <v>2336388.3449181779</v>
      </c>
      <c r="E35" s="20">
        <v>405161.06243648153</v>
      </c>
      <c r="F35" s="20">
        <v>2741549.4073546594</v>
      </c>
    </row>
    <row r="36" spans="1:6" x14ac:dyDescent="0.25">
      <c r="A36" s="19" t="s">
        <v>191</v>
      </c>
      <c r="B36" s="20">
        <v>678217.09654113918</v>
      </c>
      <c r="C36" s="20">
        <v>334600.58378213947</v>
      </c>
      <c r="D36" s="20">
        <v>9483968.708530657</v>
      </c>
      <c r="E36" s="20">
        <v>2020929.4026188618</v>
      </c>
      <c r="F36" s="20">
        <v>12517715.791472796</v>
      </c>
    </row>
    <row r="37" spans="1:6" x14ac:dyDescent="0.25">
      <c r="A37" s="19" t="s">
        <v>194</v>
      </c>
      <c r="B37" s="20"/>
      <c r="C37" s="20">
        <v>1699515.3585033496</v>
      </c>
      <c r="D37" s="20">
        <v>388670.66491292353</v>
      </c>
      <c r="E37" s="20">
        <v>1102949.7778461452</v>
      </c>
      <c r="F37" s="20">
        <v>3191135.8012624183</v>
      </c>
    </row>
    <row r="38" spans="1:6" x14ac:dyDescent="0.25">
      <c r="A38" s="19" t="s">
        <v>185</v>
      </c>
      <c r="B38" s="20"/>
      <c r="C38" s="20"/>
      <c r="D38" s="20">
        <v>136771.89750627405</v>
      </c>
      <c r="E38" s="20"/>
      <c r="F38" s="20">
        <v>136771.89750627405</v>
      </c>
    </row>
    <row r="39" spans="1:6" x14ac:dyDescent="0.25">
      <c r="A39" s="19" t="s">
        <v>200</v>
      </c>
      <c r="B39" s="20"/>
      <c r="C39" s="20"/>
      <c r="D39" s="20">
        <v>74778.675774147385</v>
      </c>
      <c r="E39" s="20"/>
      <c r="F39" s="20">
        <v>74778.675774147385</v>
      </c>
    </row>
    <row r="40" spans="1:6" x14ac:dyDescent="0.25">
      <c r="A40" s="19" t="s">
        <v>198</v>
      </c>
      <c r="B40" s="20"/>
      <c r="C40" s="20"/>
      <c r="D40" s="20">
        <v>992948.64626701595</v>
      </c>
      <c r="E40" s="20">
        <v>319527.58206757327</v>
      </c>
      <c r="F40" s="20">
        <v>1312476.2283345892</v>
      </c>
    </row>
    <row r="41" spans="1:6" x14ac:dyDescent="0.25">
      <c r="A41" s="19" t="s">
        <v>163</v>
      </c>
      <c r="B41" s="20"/>
      <c r="C41" s="20"/>
      <c r="D41" s="20">
        <v>444938.21940225241</v>
      </c>
      <c r="E41" s="20"/>
      <c r="F41" s="20">
        <v>444938.21940225241</v>
      </c>
    </row>
    <row r="42" spans="1:6" x14ac:dyDescent="0.25">
      <c r="A42" s="19" t="s">
        <v>126</v>
      </c>
      <c r="B42" s="20">
        <v>678217.09654113918</v>
      </c>
      <c r="C42" s="20">
        <v>2034115.9422854891</v>
      </c>
      <c r="D42" s="20">
        <v>30162588.999516044</v>
      </c>
      <c r="E42" s="20">
        <v>3962600.2069785614</v>
      </c>
      <c r="F42" s="20">
        <v>36837522.245321244</v>
      </c>
    </row>
    <row r="46" spans="1:6" x14ac:dyDescent="0.25">
      <c r="A46" s="18" t="s">
        <v>390</v>
      </c>
      <c r="B46" s="56">
        <v>2009</v>
      </c>
    </row>
    <row r="47" spans="1:6" x14ac:dyDescent="0.25">
      <c r="A47" s="18" t="s">
        <v>392</v>
      </c>
      <c r="B47" t="s">
        <v>415</v>
      </c>
    </row>
    <row r="49" spans="1:6" x14ac:dyDescent="0.25">
      <c r="A49" s="18" t="s">
        <v>399</v>
      </c>
      <c r="B49" s="18" t="s">
        <v>127</v>
      </c>
    </row>
    <row r="50" spans="1:6" x14ac:dyDescent="0.25">
      <c r="A50" s="18" t="s">
        <v>125</v>
      </c>
      <c r="B50" t="s">
        <v>228</v>
      </c>
      <c r="C50" t="s">
        <v>15</v>
      </c>
      <c r="D50" t="s">
        <v>129</v>
      </c>
      <c r="E50" t="s">
        <v>417</v>
      </c>
      <c r="F50" t="s">
        <v>126</v>
      </c>
    </row>
    <row r="51" spans="1:6" x14ac:dyDescent="0.25">
      <c r="A51" s="19" t="s">
        <v>146</v>
      </c>
      <c r="B51" s="20"/>
      <c r="C51" s="20"/>
      <c r="D51" s="20">
        <v>223722.80690882457</v>
      </c>
      <c r="E51" s="20"/>
      <c r="F51" s="20">
        <v>223722.80690882457</v>
      </c>
    </row>
    <row r="52" spans="1:6" x14ac:dyDescent="0.25">
      <c r="A52" s="19" t="s">
        <v>157</v>
      </c>
      <c r="B52" s="20"/>
      <c r="C52" s="20"/>
      <c r="D52" s="20">
        <v>1064550.0655556254</v>
      </c>
      <c r="E52" s="20"/>
      <c r="F52" s="20">
        <v>1064550.0655556254</v>
      </c>
    </row>
    <row r="53" spans="1:6" x14ac:dyDescent="0.25">
      <c r="A53" s="19" t="s">
        <v>151</v>
      </c>
      <c r="B53" s="20"/>
      <c r="C53" s="20"/>
      <c r="D53" s="20">
        <v>84578.511832289994</v>
      </c>
      <c r="E53" s="20"/>
      <c r="F53" s="20">
        <v>84578.511832289994</v>
      </c>
    </row>
    <row r="54" spans="1:6" x14ac:dyDescent="0.25">
      <c r="A54" s="19" t="s">
        <v>175</v>
      </c>
      <c r="B54" s="20"/>
      <c r="C54" s="20"/>
      <c r="D54" s="20">
        <v>7355762.8045161869</v>
      </c>
      <c r="E54" s="20"/>
      <c r="F54" s="20">
        <v>7355762.8045161869</v>
      </c>
    </row>
    <row r="55" spans="1:6" x14ac:dyDescent="0.25">
      <c r="A55" s="19" t="s">
        <v>181</v>
      </c>
      <c r="B55" s="20"/>
      <c r="C55" s="20"/>
      <c r="D55" s="20">
        <v>1144405.3321690487</v>
      </c>
      <c r="E55" s="20"/>
      <c r="F55" s="20">
        <v>1144405.3321690487</v>
      </c>
    </row>
    <row r="56" spans="1:6" x14ac:dyDescent="0.25">
      <c r="A56" s="19" t="s">
        <v>148</v>
      </c>
      <c r="B56" s="20"/>
      <c r="C56" s="20"/>
      <c r="D56" s="20">
        <v>3337651.336861535</v>
      </c>
      <c r="E56" s="20"/>
      <c r="F56" s="20">
        <v>3337651.336861535</v>
      </c>
    </row>
    <row r="57" spans="1:6" x14ac:dyDescent="0.25">
      <c r="A57" s="19" t="s">
        <v>177</v>
      </c>
      <c r="B57" s="20"/>
      <c r="C57" s="20"/>
      <c r="D57" s="20">
        <v>2348845.8971165731</v>
      </c>
      <c r="E57" s="20"/>
      <c r="F57" s="20">
        <v>2348845.8971165731</v>
      </c>
    </row>
    <row r="58" spans="1:6" x14ac:dyDescent="0.25">
      <c r="A58" s="19" t="s">
        <v>191</v>
      </c>
      <c r="B58" s="20">
        <v>13104015.777292473</v>
      </c>
      <c r="C58" s="20">
        <v>325853.41282281553</v>
      </c>
      <c r="D58" s="20">
        <v>29283708.152406391</v>
      </c>
      <c r="E58" s="20">
        <v>1292080.4695932847</v>
      </c>
      <c r="F58" s="20">
        <v>44005657.812114969</v>
      </c>
    </row>
    <row r="59" spans="1:6" x14ac:dyDescent="0.25">
      <c r="A59" s="19" t="s">
        <v>194</v>
      </c>
      <c r="B59" s="20">
        <v>1211848.842288051</v>
      </c>
      <c r="C59" s="20">
        <v>1629267.0641140777</v>
      </c>
      <c r="D59" s="20">
        <v>4134665.9748872444</v>
      </c>
      <c r="E59" s="20">
        <v>876333.87577503896</v>
      </c>
      <c r="F59" s="20">
        <v>7852115.7570644123</v>
      </c>
    </row>
    <row r="60" spans="1:6" x14ac:dyDescent="0.25">
      <c r="A60" s="19" t="s">
        <v>185</v>
      </c>
      <c r="B60" s="20"/>
      <c r="C60" s="20"/>
      <c r="D60" s="20">
        <v>801589.61994174158</v>
      </c>
      <c r="E60" s="20"/>
      <c r="F60" s="20">
        <v>801589.61994174158</v>
      </c>
    </row>
    <row r="61" spans="1:6" x14ac:dyDescent="0.25">
      <c r="A61" s="19" t="s">
        <v>200</v>
      </c>
      <c r="B61" s="20"/>
      <c r="C61" s="20"/>
      <c r="D61" s="20">
        <v>1711823.6555198019</v>
      </c>
      <c r="E61" s="20"/>
      <c r="F61" s="20">
        <v>1711823.6555198019</v>
      </c>
    </row>
    <row r="62" spans="1:6" x14ac:dyDescent="0.25">
      <c r="A62" s="19" t="s">
        <v>198</v>
      </c>
      <c r="B62" s="20"/>
      <c r="C62" s="20"/>
      <c r="D62" s="20">
        <v>42080.709731938397</v>
      </c>
      <c r="E62" s="20">
        <v>2932680.7154053398</v>
      </c>
      <c r="F62" s="20">
        <v>2974761.4251372782</v>
      </c>
    </row>
    <row r="63" spans="1:6" x14ac:dyDescent="0.25">
      <c r="A63" s="19" t="s">
        <v>163</v>
      </c>
      <c r="B63" s="20"/>
      <c r="C63" s="20"/>
      <c r="D63" s="20">
        <v>688865.51957688085</v>
      </c>
      <c r="E63" s="20"/>
      <c r="F63" s="20">
        <v>688865.51957688085</v>
      </c>
    </row>
    <row r="64" spans="1:6" x14ac:dyDescent="0.25">
      <c r="A64" s="19" t="s">
        <v>155</v>
      </c>
      <c r="B64" s="20"/>
      <c r="C64" s="20"/>
      <c r="D64" s="20"/>
      <c r="E64" s="20">
        <v>60445.808078632283</v>
      </c>
      <c r="F64" s="20">
        <v>60445.808078632283</v>
      </c>
    </row>
    <row r="65" spans="1:8" x14ac:dyDescent="0.25">
      <c r="A65" s="19" t="s">
        <v>126</v>
      </c>
      <c r="B65" s="20">
        <v>14315864.619580524</v>
      </c>
      <c r="C65" s="20">
        <v>1955120.4769368933</v>
      </c>
      <c r="D65" s="20">
        <v>52222250.387024075</v>
      </c>
      <c r="E65" s="20">
        <v>5161540.8688522959</v>
      </c>
      <c r="F65" s="20">
        <v>73654776.352393791</v>
      </c>
    </row>
    <row r="69" spans="1:8" x14ac:dyDescent="0.25">
      <c r="A69" s="18" t="s">
        <v>390</v>
      </c>
      <c r="B69" s="56">
        <v>2010</v>
      </c>
    </row>
    <row r="70" spans="1:8" x14ac:dyDescent="0.25">
      <c r="A70" s="18" t="s">
        <v>392</v>
      </c>
      <c r="B70" t="s">
        <v>415</v>
      </c>
    </row>
    <row r="72" spans="1:8" x14ac:dyDescent="0.25">
      <c r="A72" s="18" t="s">
        <v>399</v>
      </c>
      <c r="B72" s="18" t="s">
        <v>127</v>
      </c>
    </row>
    <row r="73" spans="1:8" x14ac:dyDescent="0.25">
      <c r="A73" s="18" t="s">
        <v>125</v>
      </c>
      <c r="B73" t="s">
        <v>228</v>
      </c>
      <c r="C73" t="s">
        <v>15</v>
      </c>
      <c r="D73" t="s">
        <v>226</v>
      </c>
      <c r="E73" t="s">
        <v>227</v>
      </c>
      <c r="F73" t="s">
        <v>129</v>
      </c>
      <c r="G73" t="s">
        <v>417</v>
      </c>
      <c r="H73" t="s">
        <v>126</v>
      </c>
    </row>
    <row r="74" spans="1:8" x14ac:dyDescent="0.25">
      <c r="A74" s="19" t="s">
        <v>134</v>
      </c>
      <c r="B74" s="20"/>
      <c r="C74" s="20"/>
      <c r="D74" s="20"/>
      <c r="E74" s="20"/>
      <c r="F74" s="20">
        <v>173849.60938580491</v>
      </c>
      <c r="G74" s="20"/>
      <c r="H74" s="20">
        <v>173849.60938580491</v>
      </c>
    </row>
    <row r="75" spans="1:8" x14ac:dyDescent="0.25">
      <c r="A75" s="19" t="s">
        <v>146</v>
      </c>
      <c r="B75" s="20"/>
      <c r="C75" s="20"/>
      <c r="D75" s="20"/>
      <c r="E75" s="20"/>
      <c r="F75" s="20">
        <v>4318114.223368139</v>
      </c>
      <c r="G75" s="20"/>
      <c r="H75" s="20">
        <v>4318114.223368139</v>
      </c>
    </row>
    <row r="76" spans="1:8" x14ac:dyDescent="0.25">
      <c r="A76" s="19" t="s">
        <v>157</v>
      </c>
      <c r="B76" s="20"/>
      <c r="C76" s="20"/>
      <c r="D76" s="20"/>
      <c r="E76" s="20"/>
      <c r="F76" s="20">
        <v>998401.86614683236</v>
      </c>
      <c r="G76" s="20"/>
      <c r="H76" s="20">
        <v>998401.86614683236</v>
      </c>
    </row>
    <row r="77" spans="1:8" x14ac:dyDescent="0.25">
      <c r="A77" s="19" t="s">
        <v>151</v>
      </c>
      <c r="B77" s="20">
        <v>4153597.9023057744</v>
      </c>
      <c r="C77" s="20"/>
      <c r="D77" s="20"/>
      <c r="E77" s="20">
        <v>184604.35121358998</v>
      </c>
      <c r="F77" s="20">
        <v>349209.89771237434</v>
      </c>
      <c r="G77" s="20"/>
      <c r="H77" s="20">
        <v>4687412.1512317387</v>
      </c>
    </row>
    <row r="78" spans="1:8" x14ac:dyDescent="0.25">
      <c r="A78" s="19" t="s">
        <v>171</v>
      </c>
      <c r="B78" s="20"/>
      <c r="C78" s="20"/>
      <c r="D78" s="20"/>
      <c r="E78" s="20"/>
      <c r="F78" s="20">
        <v>810720.77574634925</v>
      </c>
      <c r="G78" s="20"/>
      <c r="H78" s="20">
        <v>810720.77574634925</v>
      </c>
    </row>
    <row r="79" spans="1:8" x14ac:dyDescent="0.25">
      <c r="A79" s="19" t="s">
        <v>175</v>
      </c>
      <c r="B79" s="20"/>
      <c r="C79" s="20">
        <v>692266.31705096236</v>
      </c>
      <c r="D79" s="20"/>
      <c r="E79" s="20"/>
      <c r="F79" s="20">
        <v>8957641.5442646667</v>
      </c>
      <c r="G79" s="20"/>
      <c r="H79" s="20">
        <v>9649907.8613156285</v>
      </c>
    </row>
    <row r="80" spans="1:8" x14ac:dyDescent="0.25">
      <c r="A80" s="19" t="s">
        <v>137</v>
      </c>
      <c r="B80" s="20"/>
      <c r="C80" s="20"/>
      <c r="D80" s="20"/>
      <c r="E80" s="20"/>
      <c r="F80" s="20">
        <v>949258.64948418131</v>
      </c>
      <c r="G80" s="20"/>
      <c r="H80" s="20">
        <v>949258.64948418131</v>
      </c>
    </row>
    <row r="81" spans="1:8" x14ac:dyDescent="0.25">
      <c r="A81" s="19" t="s">
        <v>181</v>
      </c>
      <c r="B81" s="20"/>
      <c r="C81" s="20"/>
      <c r="D81" s="20"/>
      <c r="E81" s="20"/>
      <c r="F81" s="20">
        <v>461510.87803397491</v>
      </c>
      <c r="G81" s="20"/>
      <c r="H81" s="20">
        <v>461510.87803397491</v>
      </c>
    </row>
    <row r="82" spans="1:8" x14ac:dyDescent="0.25">
      <c r="A82" s="19" t="s">
        <v>148</v>
      </c>
      <c r="B82" s="20"/>
      <c r="C82" s="20"/>
      <c r="D82" s="20"/>
      <c r="E82" s="20"/>
      <c r="F82" s="20">
        <v>6837323.6556827687</v>
      </c>
      <c r="G82" s="20"/>
      <c r="H82" s="20">
        <v>6837323.6556827687</v>
      </c>
    </row>
    <row r="83" spans="1:8" x14ac:dyDescent="0.25">
      <c r="A83" s="19" t="s">
        <v>177</v>
      </c>
      <c r="B83" s="20"/>
      <c r="C83" s="20"/>
      <c r="D83" s="20"/>
      <c r="E83" s="20"/>
      <c r="F83" s="20">
        <v>6423545.3093942534</v>
      </c>
      <c r="G83" s="20"/>
      <c r="H83" s="20">
        <v>6423545.3093942534</v>
      </c>
    </row>
    <row r="84" spans="1:8" x14ac:dyDescent="0.25">
      <c r="A84" s="19" t="s">
        <v>191</v>
      </c>
      <c r="B84" s="20">
        <v>21146336.129341122</v>
      </c>
      <c r="C84" s="20">
        <v>377669.73519113613</v>
      </c>
      <c r="D84" s="20"/>
      <c r="E84" s="20">
        <v>8254891.2384343641</v>
      </c>
      <c r="F84" s="20">
        <v>23117916.753780641</v>
      </c>
      <c r="G84" s="20">
        <v>796183.1830882791</v>
      </c>
      <c r="H84" s="20">
        <v>53692997.039835542</v>
      </c>
    </row>
    <row r="85" spans="1:8" x14ac:dyDescent="0.25">
      <c r="A85" s="19" t="s">
        <v>194</v>
      </c>
      <c r="B85" s="20">
        <v>153836.9593446583</v>
      </c>
      <c r="C85" s="20"/>
      <c r="D85" s="20">
        <v>208218.32447299501</v>
      </c>
      <c r="E85" s="20"/>
      <c r="F85" s="20">
        <v>8399078.0053193327</v>
      </c>
      <c r="G85" s="20"/>
      <c r="H85" s="20">
        <v>8761133.2891369853</v>
      </c>
    </row>
    <row r="86" spans="1:8" x14ac:dyDescent="0.25">
      <c r="A86" s="19" t="s">
        <v>185</v>
      </c>
      <c r="B86" s="20"/>
      <c r="C86" s="20"/>
      <c r="D86" s="20"/>
      <c r="E86" s="20"/>
      <c r="F86" s="20">
        <v>888906.87196367839</v>
      </c>
      <c r="G86" s="20"/>
      <c r="H86" s="20">
        <v>888906.87196367839</v>
      </c>
    </row>
    <row r="87" spans="1:8" x14ac:dyDescent="0.25">
      <c r="A87" s="19" t="s">
        <v>200</v>
      </c>
      <c r="B87" s="20"/>
      <c r="C87" s="20"/>
      <c r="D87" s="20"/>
      <c r="E87" s="20"/>
      <c r="F87" s="20">
        <v>461510.87803397491</v>
      </c>
      <c r="G87" s="20"/>
      <c r="H87" s="20">
        <v>461510.87803397491</v>
      </c>
    </row>
    <row r="88" spans="1:8" x14ac:dyDescent="0.25">
      <c r="A88" s="19" t="s">
        <v>198</v>
      </c>
      <c r="B88" s="20"/>
      <c r="C88" s="20"/>
      <c r="D88" s="20"/>
      <c r="E88" s="20"/>
      <c r="F88" s="20">
        <v>2367489.2695305538</v>
      </c>
      <c r="G88" s="20">
        <v>2841051.7349595889</v>
      </c>
      <c r="H88" s="20">
        <v>5208541.0044901427</v>
      </c>
    </row>
    <row r="89" spans="1:8" x14ac:dyDescent="0.25">
      <c r="A89" s="19" t="s">
        <v>163</v>
      </c>
      <c r="B89" s="20"/>
      <c r="C89" s="20"/>
      <c r="D89" s="20"/>
      <c r="E89" s="20"/>
      <c r="F89" s="20">
        <v>112424.0498890763</v>
      </c>
      <c r="G89" s="20"/>
      <c r="H89" s="20">
        <v>112424.0498890763</v>
      </c>
    </row>
    <row r="90" spans="1:8" x14ac:dyDescent="0.25">
      <c r="A90" s="19" t="s">
        <v>155</v>
      </c>
      <c r="B90" s="20"/>
      <c r="C90" s="20">
        <v>558494.31231362792</v>
      </c>
      <c r="D90" s="20"/>
      <c r="E90" s="20">
        <v>173989.60101880855</v>
      </c>
      <c r="F90" s="20"/>
      <c r="G90" s="20"/>
      <c r="H90" s="20">
        <v>732483.91333243647</v>
      </c>
    </row>
    <row r="91" spans="1:8" x14ac:dyDescent="0.25">
      <c r="A91" s="19" t="s">
        <v>126</v>
      </c>
      <c r="B91" s="20">
        <v>25453770.990991555</v>
      </c>
      <c r="C91" s="20">
        <v>1628430.3645557263</v>
      </c>
      <c r="D91" s="20">
        <v>208218.32447299501</v>
      </c>
      <c r="E91" s="20">
        <v>8613485.1906667631</v>
      </c>
      <c r="F91" s="20">
        <v>65626902.237736605</v>
      </c>
      <c r="G91" s="20">
        <v>3637234.9180478677</v>
      </c>
      <c r="H91" s="20">
        <v>105168042.02647151</v>
      </c>
    </row>
    <row r="95" spans="1:8" x14ac:dyDescent="0.25">
      <c r="A95" s="18" t="s">
        <v>390</v>
      </c>
      <c r="B95" s="56">
        <v>2011</v>
      </c>
    </row>
    <row r="96" spans="1:8" x14ac:dyDescent="0.25">
      <c r="A96" s="18" t="s">
        <v>392</v>
      </c>
      <c r="B96" t="s">
        <v>415</v>
      </c>
    </row>
    <row r="98" spans="1:8" x14ac:dyDescent="0.25">
      <c r="A98" s="18" t="s">
        <v>399</v>
      </c>
      <c r="B98" s="18" t="s">
        <v>127</v>
      </c>
    </row>
    <row r="99" spans="1:8" x14ac:dyDescent="0.25">
      <c r="A99" s="18" t="s">
        <v>125</v>
      </c>
      <c r="B99" t="s">
        <v>228</v>
      </c>
      <c r="C99" t="s">
        <v>15</v>
      </c>
      <c r="D99" t="s">
        <v>226</v>
      </c>
      <c r="E99" t="s">
        <v>227</v>
      </c>
      <c r="F99" t="s">
        <v>129</v>
      </c>
      <c r="G99" t="s">
        <v>417</v>
      </c>
      <c r="H99" t="s">
        <v>126</v>
      </c>
    </row>
    <row r="100" spans="1:8" x14ac:dyDescent="0.25">
      <c r="A100" s="19" t="s">
        <v>132</v>
      </c>
      <c r="B100" s="20"/>
      <c r="C100" s="20">
        <v>216664.95286053829</v>
      </c>
      <c r="D100" s="20"/>
      <c r="E100" s="20"/>
      <c r="F100" s="20"/>
      <c r="G100" s="20"/>
      <c r="H100" s="20">
        <v>216664.95286053829</v>
      </c>
    </row>
    <row r="101" spans="1:8" x14ac:dyDescent="0.25">
      <c r="A101" s="19" t="s">
        <v>139</v>
      </c>
      <c r="B101" s="20">
        <v>541662.38215134572</v>
      </c>
      <c r="C101" s="20"/>
      <c r="D101" s="20"/>
      <c r="E101" s="20"/>
      <c r="F101" s="20"/>
      <c r="G101" s="20"/>
      <c r="H101" s="20">
        <v>541662.38215134572</v>
      </c>
    </row>
    <row r="102" spans="1:8" x14ac:dyDescent="0.25">
      <c r="A102" s="19" t="s">
        <v>146</v>
      </c>
      <c r="B102" s="20"/>
      <c r="C102" s="20"/>
      <c r="D102" s="20"/>
      <c r="E102" s="20">
        <v>144443.30190702551</v>
      </c>
      <c r="F102" s="20">
        <v>219553.81889867879</v>
      </c>
      <c r="G102" s="20"/>
      <c r="H102" s="20">
        <v>363997.12080570427</v>
      </c>
    </row>
    <row r="103" spans="1:8" x14ac:dyDescent="0.25">
      <c r="A103" s="19" t="s">
        <v>157</v>
      </c>
      <c r="B103" s="20"/>
      <c r="C103" s="20"/>
      <c r="D103" s="20"/>
      <c r="E103" s="20"/>
      <c r="F103" s="20">
        <v>768639.14233502652</v>
      </c>
      <c r="G103" s="20"/>
      <c r="H103" s="20">
        <v>768639.14233502652</v>
      </c>
    </row>
    <row r="104" spans="1:8" x14ac:dyDescent="0.25">
      <c r="A104" s="19" t="s">
        <v>151</v>
      </c>
      <c r="B104" s="20">
        <v>4787433.1317055114</v>
      </c>
      <c r="C104" s="20"/>
      <c r="D104" s="20"/>
      <c r="E104" s="20">
        <v>259997.94343264593</v>
      </c>
      <c r="F104" s="20">
        <v>98768.885411004987</v>
      </c>
      <c r="G104" s="20"/>
      <c r="H104" s="20">
        <v>5146199.9605491618</v>
      </c>
    </row>
    <row r="105" spans="1:8" x14ac:dyDescent="0.25">
      <c r="A105" s="19" t="s">
        <v>171</v>
      </c>
      <c r="B105" s="20"/>
      <c r="C105" s="20"/>
      <c r="D105" s="20"/>
      <c r="E105" s="20"/>
      <c r="F105" s="20">
        <v>272940.06328351545</v>
      </c>
      <c r="G105" s="20"/>
      <c r="H105" s="20">
        <v>272940.06328351545</v>
      </c>
    </row>
    <row r="106" spans="1:8" x14ac:dyDescent="0.25">
      <c r="A106" s="19" t="s">
        <v>175</v>
      </c>
      <c r="B106" s="20">
        <v>144443.30190702551</v>
      </c>
      <c r="C106" s="20">
        <v>288886.60381405102</v>
      </c>
      <c r="D106" s="20">
        <v>288886.60381405102</v>
      </c>
      <c r="E106" s="20">
        <v>144443.30190702551</v>
      </c>
      <c r="F106" s="20">
        <v>5240210.8835953502</v>
      </c>
      <c r="G106" s="20"/>
      <c r="H106" s="20">
        <v>6106870.6950375028</v>
      </c>
    </row>
    <row r="107" spans="1:8" x14ac:dyDescent="0.25">
      <c r="A107" s="19" t="s">
        <v>137</v>
      </c>
      <c r="B107" s="20"/>
      <c r="C107" s="20"/>
      <c r="D107" s="20"/>
      <c r="E107" s="20"/>
      <c r="F107" s="20">
        <v>1974563.0479973441</v>
      </c>
      <c r="G107" s="20"/>
      <c r="H107" s="20">
        <v>1974563.0479973441</v>
      </c>
    </row>
    <row r="108" spans="1:8" x14ac:dyDescent="0.25">
      <c r="A108" s="19" t="s">
        <v>148</v>
      </c>
      <c r="B108" s="20"/>
      <c r="C108" s="20"/>
      <c r="D108" s="20"/>
      <c r="E108" s="20"/>
      <c r="F108" s="20">
        <v>4617020.3685486214</v>
      </c>
      <c r="G108" s="20"/>
      <c r="H108" s="20">
        <v>4617020.3685486214</v>
      </c>
    </row>
    <row r="109" spans="1:8" x14ac:dyDescent="0.25">
      <c r="A109" s="19" t="s">
        <v>177</v>
      </c>
      <c r="B109" s="20">
        <v>433329.90572107659</v>
      </c>
      <c r="C109" s="20"/>
      <c r="D109" s="20"/>
      <c r="E109" s="20"/>
      <c r="F109" s="20">
        <v>11209175.780570138</v>
      </c>
      <c r="G109" s="20"/>
      <c r="H109" s="20">
        <v>11642505.686291214</v>
      </c>
    </row>
    <row r="110" spans="1:8" x14ac:dyDescent="0.25">
      <c r="A110" s="19" t="s">
        <v>191</v>
      </c>
      <c r="B110" s="20">
        <v>19311894.688574005</v>
      </c>
      <c r="C110" s="20">
        <v>1610542.8162633346</v>
      </c>
      <c r="D110" s="20">
        <v>569106.60951368057</v>
      </c>
      <c r="E110" s="20">
        <v>3825869.7376113855</v>
      </c>
      <c r="F110" s="20">
        <v>31250864.474297311</v>
      </c>
      <c r="G110" s="20"/>
      <c r="H110" s="20">
        <v>56568278.326259717</v>
      </c>
    </row>
    <row r="111" spans="1:8" x14ac:dyDescent="0.25">
      <c r="A111" s="19" t="s">
        <v>194</v>
      </c>
      <c r="B111" s="20">
        <v>834882.28502260754</v>
      </c>
      <c r="C111" s="20">
        <v>2436914.5019375803</v>
      </c>
      <c r="D111" s="20">
        <v>486990.59237953654</v>
      </c>
      <c r="E111" s="20">
        <v>577773.20762810204</v>
      </c>
      <c r="F111" s="20">
        <v>18243521.25045171</v>
      </c>
      <c r="G111" s="20"/>
      <c r="H111" s="20">
        <v>22580081.837419536</v>
      </c>
    </row>
    <row r="112" spans="1:8" x14ac:dyDescent="0.25">
      <c r="A112" s="19" t="s">
        <v>185</v>
      </c>
      <c r="B112" s="20">
        <v>216664.95286053829</v>
      </c>
      <c r="C112" s="20"/>
      <c r="D112" s="20"/>
      <c r="E112" s="20"/>
      <c r="F112" s="20">
        <v>796236.47959738283</v>
      </c>
      <c r="G112" s="20"/>
      <c r="H112" s="20">
        <v>1012901.4324579211</v>
      </c>
    </row>
    <row r="113" spans="1:8" x14ac:dyDescent="0.25">
      <c r="A113" s="19" t="s">
        <v>200</v>
      </c>
      <c r="B113" s="20"/>
      <c r="C113" s="20"/>
      <c r="D113" s="20"/>
      <c r="E113" s="20"/>
      <c r="F113" s="20">
        <v>433329.90572107659</v>
      </c>
      <c r="G113" s="20"/>
      <c r="H113" s="20">
        <v>433329.90572107659</v>
      </c>
    </row>
    <row r="114" spans="1:8" x14ac:dyDescent="0.25">
      <c r="A114" s="19" t="s">
        <v>198</v>
      </c>
      <c r="B114" s="20"/>
      <c r="C114" s="20"/>
      <c r="D114" s="20"/>
      <c r="E114" s="20"/>
      <c r="F114" s="20">
        <v>4853527.4977921275</v>
      </c>
      <c r="G114" s="20">
        <v>216664.95286053829</v>
      </c>
      <c r="H114" s="20">
        <v>5070192.4506526655</v>
      </c>
    </row>
    <row r="115" spans="1:8" x14ac:dyDescent="0.25">
      <c r="A115" s="19" t="s">
        <v>155</v>
      </c>
      <c r="B115" s="20"/>
      <c r="C115" s="20"/>
      <c r="D115" s="20"/>
      <c r="E115" s="20">
        <v>291919.91315409855</v>
      </c>
      <c r="F115" s="20"/>
      <c r="G115" s="20"/>
      <c r="H115" s="20">
        <v>291919.91315409855</v>
      </c>
    </row>
    <row r="116" spans="1:8" x14ac:dyDescent="0.25">
      <c r="A116" s="19" t="s">
        <v>126</v>
      </c>
      <c r="B116" s="20">
        <v>26270310.647942111</v>
      </c>
      <c r="C116" s="20">
        <v>4553008.8748755045</v>
      </c>
      <c r="D116" s="20">
        <v>1344983.8057072682</v>
      </c>
      <c r="E116" s="20">
        <v>5244447.4056402827</v>
      </c>
      <c r="F116" s="20">
        <v>79978351.598499298</v>
      </c>
      <c r="G116" s="20">
        <v>216664.95286053829</v>
      </c>
      <c r="H116" s="20">
        <v>117607767.28552499</v>
      </c>
    </row>
    <row r="120" spans="1:8" x14ac:dyDescent="0.25">
      <c r="A120" s="18" t="s">
        <v>390</v>
      </c>
      <c r="B120" s="56">
        <v>2012</v>
      </c>
    </row>
    <row r="121" spans="1:8" x14ac:dyDescent="0.25">
      <c r="A121" s="18" t="s">
        <v>392</v>
      </c>
      <c r="B121" t="s">
        <v>415</v>
      </c>
    </row>
    <row r="123" spans="1:8" x14ac:dyDescent="0.25">
      <c r="A123" s="18" t="s">
        <v>399</v>
      </c>
      <c r="B123" s="18" t="s">
        <v>127</v>
      </c>
    </row>
    <row r="124" spans="1:8" x14ac:dyDescent="0.25">
      <c r="A124" s="18" t="s">
        <v>125</v>
      </c>
      <c r="B124" t="s">
        <v>228</v>
      </c>
      <c r="C124" t="s">
        <v>15</v>
      </c>
      <c r="D124" t="s">
        <v>226</v>
      </c>
      <c r="E124" t="s">
        <v>227</v>
      </c>
      <c r="F124" t="s">
        <v>129</v>
      </c>
      <c r="G124" t="s">
        <v>417</v>
      </c>
      <c r="H124" t="s">
        <v>126</v>
      </c>
    </row>
    <row r="125" spans="1:8" x14ac:dyDescent="0.25">
      <c r="A125" s="19" t="s">
        <v>146</v>
      </c>
      <c r="B125" s="20"/>
      <c r="C125" s="20"/>
      <c r="D125" s="20"/>
      <c r="E125" s="20">
        <v>81885.045219100284</v>
      </c>
      <c r="F125" s="20">
        <v>4706281.5601838743</v>
      </c>
      <c r="G125" s="20"/>
      <c r="H125" s="20">
        <v>4788166.6054029744</v>
      </c>
    </row>
    <row r="126" spans="1:8" x14ac:dyDescent="0.25">
      <c r="A126" s="19" t="s">
        <v>151</v>
      </c>
      <c r="B126" s="20">
        <v>3478639.1262470642</v>
      </c>
      <c r="C126" s="20"/>
      <c r="D126" s="20"/>
      <c r="E126" s="20"/>
      <c r="F126" s="20"/>
      <c r="G126" s="20"/>
      <c r="H126" s="20">
        <v>3478639.1262470642</v>
      </c>
    </row>
    <row r="127" spans="1:8" x14ac:dyDescent="0.25">
      <c r="A127" s="19" t="s">
        <v>175</v>
      </c>
      <c r="B127" s="20">
        <v>477662.76377808501</v>
      </c>
      <c r="C127" s="20"/>
      <c r="D127" s="20">
        <v>136475.07536516714</v>
      </c>
      <c r="E127" s="20"/>
      <c r="F127" s="20">
        <v>761833.89520494337</v>
      </c>
      <c r="G127" s="20"/>
      <c r="H127" s="20">
        <v>1375971.7343481956</v>
      </c>
    </row>
    <row r="128" spans="1:8" x14ac:dyDescent="0.25">
      <c r="A128" s="19" t="s">
        <v>137</v>
      </c>
      <c r="B128" s="20"/>
      <c r="C128" s="20"/>
      <c r="D128" s="20"/>
      <c r="E128" s="20"/>
      <c r="F128" s="20">
        <v>859794.33955130668</v>
      </c>
      <c r="G128" s="20"/>
      <c r="H128" s="20">
        <v>859794.33955130668</v>
      </c>
    </row>
    <row r="129" spans="1:8" x14ac:dyDescent="0.25">
      <c r="A129" s="19" t="s">
        <v>148</v>
      </c>
      <c r="B129" s="20"/>
      <c r="C129" s="20"/>
      <c r="D129" s="20"/>
      <c r="E129" s="20"/>
      <c r="F129" s="20">
        <v>723454.37451075099</v>
      </c>
      <c r="G129" s="20"/>
      <c r="H129" s="20">
        <v>723454.37451075099</v>
      </c>
    </row>
    <row r="130" spans="1:8" x14ac:dyDescent="0.25">
      <c r="A130" s="19" t="s">
        <v>177</v>
      </c>
      <c r="B130" s="20"/>
      <c r="C130" s="20">
        <v>204707.15404473612</v>
      </c>
      <c r="D130" s="20"/>
      <c r="E130" s="20"/>
      <c r="F130" s="20">
        <v>13332946.135307541</v>
      </c>
      <c r="G130" s="20">
        <v>409425.22609550145</v>
      </c>
      <c r="H130" s="20">
        <v>13947078.515447779</v>
      </c>
    </row>
    <row r="131" spans="1:8" x14ac:dyDescent="0.25">
      <c r="A131" s="19" t="s">
        <v>191</v>
      </c>
      <c r="B131" s="20">
        <v>27479249.601022638</v>
      </c>
      <c r="C131" s="20">
        <v>511781.53261937678</v>
      </c>
      <c r="D131" s="20">
        <v>176544.15749238021</v>
      </c>
      <c r="E131" s="20">
        <v>2167929.7729384918</v>
      </c>
      <c r="F131" s="20">
        <v>43151476.790143408</v>
      </c>
      <c r="G131" s="20">
        <v>682375.37682583567</v>
      </c>
      <c r="H131" s="20">
        <v>74169357.231042132</v>
      </c>
    </row>
    <row r="132" spans="1:8" x14ac:dyDescent="0.25">
      <c r="A132" s="19" t="s">
        <v>194</v>
      </c>
      <c r="B132" s="20">
        <v>649177.81474325876</v>
      </c>
      <c r="C132" s="20">
        <v>144853.28024183476</v>
      </c>
      <c r="D132" s="20">
        <v>240469.08279342452</v>
      </c>
      <c r="E132" s="20"/>
      <c r="F132" s="20">
        <v>23176642.207258373</v>
      </c>
      <c r="G132" s="20"/>
      <c r="H132" s="20">
        <v>24211142.385036893</v>
      </c>
    </row>
    <row r="133" spans="1:8" x14ac:dyDescent="0.25">
      <c r="A133" s="19" t="s">
        <v>185</v>
      </c>
      <c r="B133" s="20">
        <v>204712.61304775072</v>
      </c>
      <c r="C133" s="20"/>
      <c r="D133" s="20"/>
      <c r="E133" s="20"/>
      <c r="F133" s="20"/>
      <c r="G133" s="20"/>
      <c r="H133" s="20">
        <v>204712.61304775072</v>
      </c>
    </row>
    <row r="134" spans="1:8" x14ac:dyDescent="0.25">
      <c r="A134" s="19" t="s">
        <v>200</v>
      </c>
      <c r="B134" s="20">
        <v>1842413.5174297565</v>
      </c>
      <c r="C134" s="20"/>
      <c r="D134" s="20"/>
      <c r="E134" s="20"/>
      <c r="F134" s="20">
        <v>1577598.6459419397</v>
      </c>
      <c r="G134" s="20"/>
      <c r="H134" s="20">
        <v>3420012.1633716961</v>
      </c>
    </row>
    <row r="135" spans="1:8" x14ac:dyDescent="0.25">
      <c r="A135" s="19" t="s">
        <v>198</v>
      </c>
      <c r="B135" s="20"/>
      <c r="C135" s="20"/>
      <c r="D135" s="20"/>
      <c r="E135" s="20"/>
      <c r="F135" s="20">
        <v>1261778.9445378992</v>
      </c>
      <c r="G135" s="20"/>
      <c r="H135" s="20">
        <v>1261778.9445378992</v>
      </c>
    </row>
    <row r="136" spans="1:8" x14ac:dyDescent="0.25">
      <c r="A136" s="19" t="s">
        <v>155</v>
      </c>
      <c r="B136" s="20"/>
      <c r="C136" s="20"/>
      <c r="D136" s="20"/>
      <c r="E136" s="20">
        <v>213447.01787112141</v>
      </c>
      <c r="F136" s="20"/>
      <c r="G136" s="20"/>
      <c r="H136" s="20">
        <v>213447.01787112141</v>
      </c>
    </row>
    <row r="137" spans="1:8" x14ac:dyDescent="0.25">
      <c r="A137" s="19" t="s">
        <v>126</v>
      </c>
      <c r="B137" s="20">
        <v>34131855.436268553</v>
      </c>
      <c r="C137" s="20">
        <v>861341.96690594754</v>
      </c>
      <c r="D137" s="20">
        <v>553488.31565097184</v>
      </c>
      <c r="E137" s="20">
        <v>2463261.8360287133</v>
      </c>
      <c r="F137" s="20">
        <v>89551806.892640039</v>
      </c>
      <c r="G137" s="20">
        <v>1091800.6029213371</v>
      </c>
      <c r="H137" s="20">
        <v>128653555.05041556</v>
      </c>
    </row>
    <row r="141" spans="1:8" x14ac:dyDescent="0.25">
      <c r="A141" s="18" t="s">
        <v>390</v>
      </c>
      <c r="B141" s="56">
        <v>2013</v>
      </c>
    </row>
    <row r="142" spans="1:8" x14ac:dyDescent="0.25">
      <c r="A142" s="18" t="s">
        <v>392</v>
      </c>
      <c r="B142" t="s">
        <v>415</v>
      </c>
    </row>
    <row r="144" spans="1:8" x14ac:dyDescent="0.25">
      <c r="A144" s="18" t="s">
        <v>399</v>
      </c>
      <c r="B144" s="18" t="s">
        <v>127</v>
      </c>
    </row>
    <row r="145" spans="1:7" x14ac:dyDescent="0.25">
      <c r="A145" s="18" t="s">
        <v>125</v>
      </c>
      <c r="B145" t="s">
        <v>228</v>
      </c>
      <c r="C145" t="s">
        <v>15</v>
      </c>
      <c r="D145" t="s">
        <v>227</v>
      </c>
      <c r="E145" t="s">
        <v>129</v>
      </c>
      <c r="F145" t="s">
        <v>417</v>
      </c>
      <c r="G145" t="s">
        <v>126</v>
      </c>
    </row>
    <row r="146" spans="1:7" x14ac:dyDescent="0.25">
      <c r="A146" s="19" t="s">
        <v>139</v>
      </c>
      <c r="B146" s="20">
        <v>83064.862181847726</v>
      </c>
      <c r="C146" s="20"/>
      <c r="D146" s="20"/>
      <c r="E146" s="20"/>
      <c r="F146" s="20"/>
      <c r="G146" s="20">
        <v>83064.862181847726</v>
      </c>
    </row>
    <row r="147" spans="1:7" x14ac:dyDescent="0.25">
      <c r="A147" s="19" t="s">
        <v>157</v>
      </c>
      <c r="B147" s="20"/>
      <c r="C147" s="20"/>
      <c r="D147" s="20"/>
      <c r="E147" s="20">
        <v>1525670.9386144013</v>
      </c>
      <c r="F147" s="20"/>
      <c r="G147" s="20">
        <v>1525670.9386144013</v>
      </c>
    </row>
    <row r="148" spans="1:7" x14ac:dyDescent="0.25">
      <c r="A148" s="19" t="s">
        <v>161</v>
      </c>
      <c r="B148" s="20">
        <v>186895.29561591346</v>
      </c>
      <c r="C148" s="20"/>
      <c r="D148" s="20"/>
      <c r="E148" s="20"/>
      <c r="F148" s="20"/>
      <c r="G148" s="20">
        <v>186895.29561591346</v>
      </c>
    </row>
    <row r="149" spans="1:7" x14ac:dyDescent="0.25">
      <c r="A149" s="19" t="s">
        <v>151</v>
      </c>
      <c r="B149" s="20">
        <v>353025.01997960894</v>
      </c>
      <c r="C149" s="20"/>
      <c r="D149" s="20"/>
      <c r="E149" s="20"/>
      <c r="F149" s="20"/>
      <c r="G149" s="20">
        <v>353025.01997960894</v>
      </c>
    </row>
    <row r="150" spans="1:7" x14ac:dyDescent="0.25">
      <c r="A150" s="19" t="s">
        <v>167</v>
      </c>
      <c r="B150" s="20">
        <v>415324.31090923864</v>
      </c>
      <c r="C150" s="20"/>
      <c r="D150" s="20"/>
      <c r="E150" s="20"/>
      <c r="F150" s="20"/>
      <c r="G150" s="20">
        <v>415324.31090923864</v>
      </c>
    </row>
    <row r="151" spans="1:7" x14ac:dyDescent="0.25">
      <c r="A151" s="19" t="s">
        <v>171</v>
      </c>
      <c r="B151" s="20">
        <v>186895.29561591346</v>
      </c>
      <c r="C151" s="20"/>
      <c r="D151" s="20"/>
      <c r="E151" s="20">
        <v>457448.20319810038</v>
      </c>
      <c r="F151" s="20"/>
      <c r="G151" s="20">
        <v>644343.49881401379</v>
      </c>
    </row>
    <row r="152" spans="1:7" x14ac:dyDescent="0.25">
      <c r="A152" s="19" t="s">
        <v>175</v>
      </c>
      <c r="B152" s="20">
        <v>186895.29561591346</v>
      </c>
      <c r="C152" s="20"/>
      <c r="D152" s="20"/>
      <c r="E152" s="20">
        <v>1417445.1366701701</v>
      </c>
      <c r="F152" s="20"/>
      <c r="G152" s="20">
        <v>1604340.4322860837</v>
      </c>
    </row>
    <row r="153" spans="1:7" x14ac:dyDescent="0.25">
      <c r="A153" s="19" t="s">
        <v>137</v>
      </c>
      <c r="B153" s="20">
        <v>166129.72436369545</v>
      </c>
      <c r="C153" s="20"/>
      <c r="D153" s="20"/>
      <c r="E153" s="20">
        <v>942021.15196611627</v>
      </c>
      <c r="F153" s="20"/>
      <c r="G153" s="20">
        <v>1108150.8763298118</v>
      </c>
    </row>
    <row r="154" spans="1:7" x14ac:dyDescent="0.25">
      <c r="A154" s="19" t="s">
        <v>181</v>
      </c>
      <c r="B154" s="20">
        <v>62298.002343141859</v>
      </c>
      <c r="C154" s="20"/>
      <c r="D154" s="20"/>
      <c r="E154" s="20"/>
      <c r="F154" s="20"/>
      <c r="G154" s="20">
        <v>62298.002343141859</v>
      </c>
    </row>
    <row r="155" spans="1:7" x14ac:dyDescent="0.25">
      <c r="A155" s="19" t="s">
        <v>148</v>
      </c>
      <c r="B155" s="20">
        <v>373791.8798183148</v>
      </c>
      <c r="C155" s="20"/>
      <c r="D155" s="20"/>
      <c r="E155" s="20"/>
      <c r="F155" s="20"/>
      <c r="G155" s="20">
        <v>373791.8798183148</v>
      </c>
    </row>
    <row r="156" spans="1:7" x14ac:dyDescent="0.25">
      <c r="A156" s="19" t="s">
        <v>177</v>
      </c>
      <c r="B156" s="20">
        <v>41532.431090923863</v>
      </c>
      <c r="C156" s="20"/>
      <c r="D156" s="20"/>
      <c r="E156" s="20">
        <v>12220009.717177011</v>
      </c>
      <c r="F156" s="20"/>
      <c r="G156" s="20">
        <v>12261542.148267934</v>
      </c>
    </row>
    <row r="157" spans="1:7" x14ac:dyDescent="0.25">
      <c r="A157" s="19" t="s">
        <v>159</v>
      </c>
      <c r="B157" s="20">
        <v>20765.571252217993</v>
      </c>
      <c r="C157" s="20"/>
      <c r="D157" s="20"/>
      <c r="E157" s="20"/>
      <c r="F157" s="20"/>
      <c r="G157" s="20">
        <v>20765.571252217993</v>
      </c>
    </row>
    <row r="158" spans="1:7" x14ac:dyDescent="0.25">
      <c r="A158" s="19" t="s">
        <v>191</v>
      </c>
      <c r="B158" s="20">
        <v>19638378.933356747</v>
      </c>
      <c r="C158" s="20"/>
      <c r="D158" s="20">
        <v>395721.04466909025</v>
      </c>
      <c r="E158" s="20">
        <v>13243572.6220963</v>
      </c>
      <c r="F158" s="20"/>
      <c r="G158" s="20">
        <v>33277672.600122139</v>
      </c>
    </row>
    <row r="159" spans="1:7" x14ac:dyDescent="0.25">
      <c r="A159" s="19" t="s">
        <v>194</v>
      </c>
      <c r="B159" s="20"/>
      <c r="C159" s="20">
        <v>51543.459515278912</v>
      </c>
      <c r="D159" s="20"/>
      <c r="E159" s="20">
        <v>6664191.7594846133</v>
      </c>
      <c r="F159" s="20"/>
      <c r="G159" s="20">
        <v>6715735.2189998925</v>
      </c>
    </row>
    <row r="160" spans="1:7" x14ac:dyDescent="0.25">
      <c r="A160" s="19" t="s">
        <v>198</v>
      </c>
      <c r="B160" s="20"/>
      <c r="C160" s="20"/>
      <c r="D160" s="20"/>
      <c r="E160" s="20">
        <v>773151.89272918366</v>
      </c>
      <c r="F160" s="20">
        <v>412690.4401280079</v>
      </c>
      <c r="G160" s="20">
        <v>1185842.3328571916</v>
      </c>
    </row>
    <row r="161" spans="1:7" x14ac:dyDescent="0.25">
      <c r="A161" s="19" t="s">
        <v>163</v>
      </c>
      <c r="B161" s="20"/>
      <c r="C161" s="20"/>
      <c r="D161" s="20"/>
      <c r="E161" s="20">
        <v>1283432.1419304449</v>
      </c>
      <c r="F161" s="20"/>
      <c r="G161" s="20">
        <v>1283432.1419304449</v>
      </c>
    </row>
    <row r="162" spans="1:7" x14ac:dyDescent="0.25">
      <c r="A162" s="19" t="s">
        <v>126</v>
      </c>
      <c r="B162" s="20">
        <v>21714996.622143477</v>
      </c>
      <c r="C162" s="20">
        <v>51543.459515278912</v>
      </c>
      <c r="D162" s="20">
        <v>395721.04466909025</v>
      </c>
      <c r="E162" s="20">
        <v>38526943.563866347</v>
      </c>
      <c r="F162" s="20">
        <v>412690.4401280079</v>
      </c>
      <c r="G162" s="20">
        <v>61101895.130322203</v>
      </c>
    </row>
    <row r="166" spans="1:7" x14ac:dyDescent="0.25">
      <c r="A166" s="18" t="s">
        <v>390</v>
      </c>
      <c r="B166" s="56">
        <v>2014</v>
      </c>
    </row>
    <row r="167" spans="1:7" x14ac:dyDescent="0.25">
      <c r="A167" s="18" t="s">
        <v>392</v>
      </c>
      <c r="B167" t="s">
        <v>415</v>
      </c>
    </row>
    <row r="169" spans="1:7" x14ac:dyDescent="0.25">
      <c r="A169" s="18" t="s">
        <v>399</v>
      </c>
      <c r="B169" s="18" t="s">
        <v>127</v>
      </c>
    </row>
    <row r="170" spans="1:7" x14ac:dyDescent="0.25">
      <c r="A170" s="18" t="s">
        <v>125</v>
      </c>
      <c r="B170" t="s">
        <v>228</v>
      </c>
      <c r="C170" t="s">
        <v>129</v>
      </c>
      <c r="D170" t="s">
        <v>417</v>
      </c>
      <c r="E170" t="s">
        <v>126</v>
      </c>
    </row>
    <row r="171" spans="1:7" x14ac:dyDescent="0.25">
      <c r="A171" s="19" t="s">
        <v>146</v>
      </c>
      <c r="B171" s="20"/>
      <c r="C171" s="20">
        <v>593386.32366633334</v>
      </c>
      <c r="D171" s="20"/>
      <c r="E171" s="20">
        <v>593386.32366633334</v>
      </c>
    </row>
    <row r="172" spans="1:7" x14ac:dyDescent="0.25">
      <c r="A172" s="19" t="s">
        <v>157</v>
      </c>
      <c r="B172" s="20"/>
      <c r="C172" s="20">
        <v>7499769.7820663769</v>
      </c>
      <c r="D172" s="20"/>
      <c r="E172" s="20">
        <v>7499769.7820663769</v>
      </c>
    </row>
    <row r="173" spans="1:7" x14ac:dyDescent="0.25">
      <c r="A173" s="19" t="s">
        <v>161</v>
      </c>
      <c r="B173" s="20"/>
      <c r="C173" s="20">
        <v>544946.62377520406</v>
      </c>
      <c r="D173" s="20"/>
      <c r="E173" s="20">
        <v>544946.62377520406</v>
      </c>
    </row>
    <row r="174" spans="1:7" x14ac:dyDescent="0.25">
      <c r="A174" s="19" t="s">
        <v>171</v>
      </c>
      <c r="B174" s="20"/>
      <c r="C174" s="20">
        <v>605496.24863911571</v>
      </c>
      <c r="D174" s="20"/>
      <c r="E174" s="20">
        <v>605496.24863911571</v>
      </c>
    </row>
    <row r="175" spans="1:7" x14ac:dyDescent="0.25">
      <c r="A175" s="19" t="s">
        <v>175</v>
      </c>
      <c r="B175" s="20"/>
      <c r="C175" s="20">
        <v>2380811.2496490027</v>
      </c>
      <c r="D175" s="20"/>
      <c r="E175" s="20">
        <v>2380811.2496490027</v>
      </c>
    </row>
    <row r="176" spans="1:7" x14ac:dyDescent="0.25">
      <c r="A176" s="19" t="s">
        <v>148</v>
      </c>
      <c r="B176" s="20"/>
      <c r="C176" s="20">
        <v>3027481.2431955785</v>
      </c>
      <c r="D176" s="20"/>
      <c r="E176" s="20">
        <v>3027481.2431955785</v>
      </c>
    </row>
    <row r="177" spans="1:5" x14ac:dyDescent="0.25">
      <c r="A177" s="19" t="s">
        <v>177</v>
      </c>
      <c r="B177" s="20"/>
      <c r="C177" s="20">
        <v>7989674.3748552911</v>
      </c>
      <c r="D177" s="20"/>
      <c r="E177" s="20">
        <v>7989674.3748552911</v>
      </c>
    </row>
    <row r="178" spans="1:5" x14ac:dyDescent="0.25">
      <c r="A178" s="19" t="s">
        <v>191</v>
      </c>
      <c r="B178" s="20">
        <v>14491582.706186913</v>
      </c>
      <c r="C178" s="20">
        <v>19951416.250708155</v>
      </c>
      <c r="D178" s="20">
        <v>13320917.470060544</v>
      </c>
      <c r="E178" s="20">
        <v>47763916.426955611</v>
      </c>
    </row>
    <row r="179" spans="1:5" x14ac:dyDescent="0.25">
      <c r="A179" s="19" t="s">
        <v>194</v>
      </c>
      <c r="B179" s="20"/>
      <c r="C179" s="20">
        <v>3512229.4299310818</v>
      </c>
      <c r="D179" s="20"/>
      <c r="E179" s="20">
        <v>3512229.4299310818</v>
      </c>
    </row>
    <row r="180" spans="1:5" x14ac:dyDescent="0.25">
      <c r="A180" s="19" t="s">
        <v>200</v>
      </c>
      <c r="B180" s="20"/>
      <c r="C180" s="20">
        <v>2125291.8327232962</v>
      </c>
      <c r="D180" s="20"/>
      <c r="E180" s="20">
        <v>2125291.8327232962</v>
      </c>
    </row>
    <row r="181" spans="1:5" x14ac:dyDescent="0.25">
      <c r="A181" s="19" t="s">
        <v>198</v>
      </c>
      <c r="B181" s="20"/>
      <c r="C181" s="20">
        <v>3027481.2431955785</v>
      </c>
      <c r="D181" s="20"/>
      <c r="E181" s="20">
        <v>3027481.2431955785</v>
      </c>
    </row>
    <row r="182" spans="1:5" x14ac:dyDescent="0.25">
      <c r="A182" s="19" t="s">
        <v>163</v>
      </c>
      <c r="B182" s="20"/>
      <c r="C182" s="20">
        <v>419003.40405826806</v>
      </c>
      <c r="D182" s="20"/>
      <c r="E182" s="20">
        <v>419003.40405826806</v>
      </c>
    </row>
    <row r="183" spans="1:5" x14ac:dyDescent="0.25">
      <c r="A183" s="19" t="s">
        <v>126</v>
      </c>
      <c r="B183" s="20">
        <v>14491582.706186913</v>
      </c>
      <c r="C183" s="20">
        <v>51676988.006463282</v>
      </c>
      <c r="D183" s="20">
        <v>13320917.470060544</v>
      </c>
      <c r="E183" s="20">
        <v>79489488.182710737</v>
      </c>
    </row>
    <row r="187" spans="1:5" x14ac:dyDescent="0.25">
      <c r="A187" s="18" t="s">
        <v>390</v>
      </c>
      <c r="B187" s="56">
        <v>2015</v>
      </c>
    </row>
    <row r="188" spans="1:5" x14ac:dyDescent="0.25">
      <c r="A188" s="18" t="s">
        <v>392</v>
      </c>
      <c r="B188" t="s">
        <v>415</v>
      </c>
    </row>
    <row r="190" spans="1:5" x14ac:dyDescent="0.25">
      <c r="A190" s="18" t="s">
        <v>399</v>
      </c>
      <c r="B190" s="18" t="s">
        <v>127</v>
      </c>
    </row>
    <row r="191" spans="1:5" x14ac:dyDescent="0.25">
      <c r="A191" s="18" t="s">
        <v>125</v>
      </c>
      <c r="B191" t="s">
        <v>228</v>
      </c>
      <c r="C191" t="s">
        <v>129</v>
      </c>
      <c r="D191" t="s">
        <v>417</v>
      </c>
      <c r="E191" t="s">
        <v>126</v>
      </c>
    </row>
    <row r="192" spans="1:5" x14ac:dyDescent="0.25">
      <c r="A192" s="19" t="s">
        <v>146</v>
      </c>
      <c r="B192" s="20"/>
      <c r="C192" s="20">
        <v>384189.35929866886</v>
      </c>
      <c r="D192" s="20"/>
      <c r="E192" s="20">
        <v>384189.35929866886</v>
      </c>
    </row>
    <row r="193" spans="1:5" x14ac:dyDescent="0.25">
      <c r="A193" s="19" t="s">
        <v>171</v>
      </c>
      <c r="B193" s="20"/>
      <c r="C193" s="20">
        <v>158573.63501937385</v>
      </c>
      <c r="D193" s="20"/>
      <c r="E193" s="20">
        <v>158573.63501937385</v>
      </c>
    </row>
    <row r="194" spans="1:5" x14ac:dyDescent="0.25">
      <c r="A194" s="19" t="s">
        <v>175</v>
      </c>
      <c r="B194" s="20"/>
      <c r="C194" s="20">
        <v>3352246.709962009</v>
      </c>
      <c r="D194" s="20">
        <v>1641311.1455831851</v>
      </c>
      <c r="E194" s="20">
        <v>4993557.8555451939</v>
      </c>
    </row>
    <row r="195" spans="1:5" x14ac:dyDescent="0.25">
      <c r="A195" s="19" t="s">
        <v>148</v>
      </c>
      <c r="B195" s="20"/>
      <c r="C195" s="20">
        <v>3610884.5202830071</v>
      </c>
      <c r="D195" s="20"/>
      <c r="E195" s="20">
        <v>3610884.5202830071</v>
      </c>
    </row>
    <row r="196" spans="1:5" x14ac:dyDescent="0.25">
      <c r="A196" s="19" t="s">
        <v>177</v>
      </c>
      <c r="B196" s="20"/>
      <c r="C196" s="20">
        <v>1545177.3633715173</v>
      </c>
      <c r="D196" s="20"/>
      <c r="E196" s="20">
        <v>1545177.3633715173</v>
      </c>
    </row>
    <row r="197" spans="1:5" x14ac:dyDescent="0.25">
      <c r="A197" s="19" t="s">
        <v>191</v>
      </c>
      <c r="B197" s="20">
        <v>11207966.709472377</v>
      </c>
      <c r="C197" s="20">
        <v>14479586.744926188</v>
      </c>
      <c r="D197" s="20">
        <v>5717233.8237814279</v>
      </c>
      <c r="E197" s="20">
        <v>31404787.278179992</v>
      </c>
    </row>
    <row r="198" spans="1:5" x14ac:dyDescent="0.25">
      <c r="A198" s="19" t="s">
        <v>194</v>
      </c>
      <c r="B198" s="20">
        <v>6455823.8392938618</v>
      </c>
      <c r="C198" s="20">
        <v>1490690.2101678769</v>
      </c>
      <c r="D198" s="20"/>
      <c r="E198" s="20">
        <v>7946514.0494617391</v>
      </c>
    </row>
    <row r="199" spans="1:5" x14ac:dyDescent="0.25">
      <c r="A199" s="19" t="s">
        <v>198</v>
      </c>
      <c r="B199" s="20"/>
      <c r="C199" s="20">
        <v>3228027.9056345522</v>
      </c>
      <c r="D199" s="20">
        <v>328262.22911663703</v>
      </c>
      <c r="E199" s="20">
        <v>3556290.1347511895</v>
      </c>
    </row>
    <row r="200" spans="1:5" x14ac:dyDescent="0.25">
      <c r="A200" s="19" t="s">
        <v>163</v>
      </c>
      <c r="B200" s="20"/>
      <c r="C200" s="20">
        <v>187503.38527142306</v>
      </c>
      <c r="D200" s="20"/>
      <c r="E200" s="20">
        <v>187503.38527142306</v>
      </c>
    </row>
    <row r="201" spans="1:5" x14ac:dyDescent="0.25">
      <c r="A201" s="19" t="s">
        <v>155</v>
      </c>
      <c r="B201" s="20"/>
      <c r="C201" s="20">
        <v>187634.69016306972</v>
      </c>
      <c r="D201" s="20"/>
      <c r="E201" s="20">
        <v>187634.69016306972</v>
      </c>
    </row>
    <row r="202" spans="1:5" x14ac:dyDescent="0.25">
      <c r="A202" s="19" t="s">
        <v>126</v>
      </c>
      <c r="B202" s="20">
        <v>17663790.54876624</v>
      </c>
      <c r="C202" s="20">
        <v>28624514.524097685</v>
      </c>
      <c r="D202" s="20">
        <v>7686807.1984812506</v>
      </c>
      <c r="E202" s="20">
        <v>53975112.271345168</v>
      </c>
    </row>
    <row r="208" spans="1:5" x14ac:dyDescent="0.25">
      <c r="A208" s="18" t="s">
        <v>392</v>
      </c>
      <c r="B208" t="s">
        <v>415</v>
      </c>
    </row>
    <row r="210" spans="1:14" x14ac:dyDescent="0.25">
      <c r="A210" s="18" t="s">
        <v>399</v>
      </c>
      <c r="B210" s="18" t="s">
        <v>127</v>
      </c>
    </row>
    <row r="211" spans="1:14" x14ac:dyDescent="0.25">
      <c r="A211" s="18" t="s">
        <v>125</v>
      </c>
      <c r="B211" s="58">
        <v>2007</v>
      </c>
      <c r="C211" s="58">
        <v>2008</v>
      </c>
      <c r="D211" s="58">
        <v>2009</v>
      </c>
      <c r="E211" s="58">
        <v>2010</v>
      </c>
      <c r="F211" s="58">
        <v>2011</v>
      </c>
      <c r="G211" s="58">
        <v>2012</v>
      </c>
      <c r="H211" s="58">
        <v>2013</v>
      </c>
      <c r="I211" s="58">
        <v>2014</v>
      </c>
      <c r="J211" s="58">
        <v>2015</v>
      </c>
      <c r="K211" s="58">
        <v>2016</v>
      </c>
      <c r="L211" s="58">
        <v>2017</v>
      </c>
      <c r="M211" s="58">
        <v>2018</v>
      </c>
      <c r="N211" s="58" t="s">
        <v>126</v>
      </c>
    </row>
    <row r="212" spans="1:14" x14ac:dyDescent="0.25">
      <c r="A212" s="19" t="s">
        <v>228</v>
      </c>
      <c r="B212" s="20">
        <v>404962.43987084588</v>
      </c>
      <c r="C212" s="20">
        <v>678217.09654113918</v>
      </c>
      <c r="D212" s="20">
        <v>14315864.619580524</v>
      </c>
      <c r="E212" s="20">
        <v>25453770.990991555</v>
      </c>
      <c r="F212" s="20">
        <v>26270310.647942111</v>
      </c>
      <c r="G212" s="20">
        <v>34131855.436268561</v>
      </c>
      <c r="H212" s="20">
        <v>21714996.622143485</v>
      </c>
      <c r="I212" s="20">
        <v>14491582.706186913</v>
      </c>
      <c r="J212" s="20">
        <v>17663790.54876624</v>
      </c>
      <c r="K212" s="20">
        <v>11168930.454928074</v>
      </c>
      <c r="L212" s="20">
        <v>5580000</v>
      </c>
      <c r="M212" s="20"/>
      <c r="N212" s="20">
        <v>171874281.56321946</v>
      </c>
    </row>
    <row r="213" spans="1:14" x14ac:dyDescent="0.25">
      <c r="A213" s="19" t="s">
        <v>15</v>
      </c>
      <c r="B213" s="20">
        <v>899817.54222768918</v>
      </c>
      <c r="C213" s="20">
        <v>2034115.9422854891</v>
      </c>
      <c r="D213" s="20">
        <v>1955120.4769368933</v>
      </c>
      <c r="E213" s="20">
        <v>1628430.3645557263</v>
      </c>
      <c r="F213" s="20">
        <v>4553008.8748755045</v>
      </c>
      <c r="G213" s="20">
        <v>861341.96690594777</v>
      </c>
      <c r="H213" s="20">
        <v>51543.459515278912</v>
      </c>
      <c r="I213" s="20"/>
      <c r="J213" s="20"/>
      <c r="K213" s="20"/>
      <c r="L213" s="20"/>
      <c r="M213" s="20"/>
      <c r="N213" s="20">
        <v>11983378.627302529</v>
      </c>
    </row>
    <row r="214" spans="1:14" x14ac:dyDescent="0.25">
      <c r="A214" s="19" t="s">
        <v>226</v>
      </c>
      <c r="B214" s="20"/>
      <c r="C214" s="20"/>
      <c r="D214" s="20"/>
      <c r="E214" s="20">
        <v>208218.32447299501</v>
      </c>
      <c r="F214" s="20">
        <v>1344983.8057072682</v>
      </c>
      <c r="G214" s="20">
        <v>553488.31565097184</v>
      </c>
      <c r="H214" s="20"/>
      <c r="I214" s="20"/>
      <c r="J214" s="20"/>
      <c r="K214" s="20"/>
      <c r="L214" s="20"/>
      <c r="M214" s="20"/>
      <c r="N214" s="20">
        <v>2106690.445831235</v>
      </c>
    </row>
    <row r="215" spans="1:14" x14ac:dyDescent="0.25">
      <c r="A215" s="19" t="s">
        <v>227</v>
      </c>
      <c r="B215" s="20"/>
      <c r="C215" s="20"/>
      <c r="D215" s="20"/>
      <c r="E215" s="20">
        <v>8613485.1906667612</v>
      </c>
      <c r="F215" s="20">
        <v>5244447.4056402817</v>
      </c>
      <c r="G215" s="20">
        <v>2463261.8360287133</v>
      </c>
      <c r="H215" s="20">
        <v>395721.04466909025</v>
      </c>
      <c r="I215" s="20"/>
      <c r="J215" s="20"/>
      <c r="K215" s="20"/>
      <c r="L215" s="20"/>
      <c r="M215" s="20"/>
      <c r="N215" s="20">
        <v>16716915.477004847</v>
      </c>
    </row>
    <row r="216" spans="1:14" x14ac:dyDescent="0.25">
      <c r="A216" s="19" t="s">
        <v>129</v>
      </c>
      <c r="B216" s="20">
        <v>21844944.688778091</v>
      </c>
      <c r="C216" s="20">
        <v>30162588.999516055</v>
      </c>
      <c r="D216" s="20">
        <v>52222250.387024082</v>
      </c>
      <c r="E216" s="20">
        <v>65626902.237736598</v>
      </c>
      <c r="F216" s="20">
        <v>79978351.598499283</v>
      </c>
      <c r="G216" s="20">
        <v>89551806.892640054</v>
      </c>
      <c r="H216" s="20">
        <v>38526943.563866355</v>
      </c>
      <c r="I216" s="20">
        <v>51676988.006463259</v>
      </c>
      <c r="J216" s="20">
        <v>28624514.524097685</v>
      </c>
      <c r="K216" s="20">
        <v>31330869.960374389</v>
      </c>
      <c r="L216" s="20">
        <v>20300933</v>
      </c>
      <c r="M216" s="20" t="e">
        <v>#N/A</v>
      </c>
      <c r="N216" s="20" t="e">
        <v>#N/A</v>
      </c>
    </row>
    <row r="217" spans="1:14" x14ac:dyDescent="0.25">
      <c r="A217" s="19" t="s">
        <v>417</v>
      </c>
      <c r="B217" s="20">
        <v>5515912.4009928172</v>
      </c>
      <c r="C217" s="20">
        <v>3962600.2069785604</v>
      </c>
      <c r="D217" s="20">
        <v>5161540.8688522959</v>
      </c>
      <c r="E217" s="20">
        <v>3637234.9180478677</v>
      </c>
      <c r="F217" s="20">
        <v>216664.95286053829</v>
      </c>
      <c r="G217" s="20">
        <v>1091800.6029213371</v>
      </c>
      <c r="H217" s="20">
        <v>412690.4401280079</v>
      </c>
      <c r="I217" s="20">
        <v>13320917.470060544</v>
      </c>
      <c r="J217" s="20">
        <v>7686807.1984812506</v>
      </c>
      <c r="K217" s="20">
        <v>4371765.1937935799</v>
      </c>
      <c r="L217" s="20">
        <v>3411756</v>
      </c>
      <c r="M217" s="20" t="e">
        <v>#N/A</v>
      </c>
      <c r="N217" s="20" t="e">
        <v>#N/A</v>
      </c>
    </row>
    <row r="218" spans="1:14" x14ac:dyDescent="0.25">
      <c r="A218" s="19" t="s">
        <v>126</v>
      </c>
      <c r="B218" s="20">
        <v>28665637.071869444</v>
      </c>
      <c r="C218" s="20">
        <v>36837522.245321244</v>
      </c>
      <c r="D218" s="20">
        <v>73654776.352393806</v>
      </c>
      <c r="E218" s="20">
        <v>105168042.0264715</v>
      </c>
      <c r="F218" s="20">
        <v>117607767.28552498</v>
      </c>
      <c r="G218" s="20">
        <v>128653555.05041558</v>
      </c>
      <c r="H218" s="20">
        <v>61101895.13032221</v>
      </c>
      <c r="I218" s="20">
        <v>79489488.182710722</v>
      </c>
      <c r="J218" s="20">
        <v>53975112.271345168</v>
      </c>
      <c r="K218" s="20">
        <v>46871565.609096043</v>
      </c>
      <c r="L218" s="20">
        <v>29292689</v>
      </c>
      <c r="M218" s="20" t="e">
        <v>#N/A</v>
      </c>
      <c r="N218" s="20" t="e">
        <v>#N/A</v>
      </c>
    </row>
    <row r="221" spans="1:14" x14ac:dyDescent="0.25">
      <c r="A221" s="18" t="s">
        <v>392</v>
      </c>
      <c r="B221" t="s">
        <v>415</v>
      </c>
    </row>
    <row r="222" spans="1:14" x14ac:dyDescent="0.25">
      <c r="A222" s="18" t="s">
        <v>128</v>
      </c>
      <c r="B222" t="s">
        <v>400</v>
      </c>
    </row>
    <row r="224" spans="1:14" x14ac:dyDescent="0.25">
      <c r="A224" s="18" t="s">
        <v>399</v>
      </c>
      <c r="B224" s="18" t="s">
        <v>127</v>
      </c>
    </row>
    <row r="225" spans="1:14" x14ac:dyDescent="0.25">
      <c r="A225" s="18" t="s">
        <v>125</v>
      </c>
      <c r="B225" s="58">
        <v>2007</v>
      </c>
      <c r="C225" s="58">
        <v>2008</v>
      </c>
      <c r="D225" s="58">
        <v>2009</v>
      </c>
      <c r="E225" s="58">
        <v>2010</v>
      </c>
      <c r="F225" s="58">
        <v>2011</v>
      </c>
      <c r="G225" s="58">
        <v>2012</v>
      </c>
      <c r="H225" s="58">
        <v>2013</v>
      </c>
      <c r="I225" s="58">
        <v>2014</v>
      </c>
      <c r="J225" s="58">
        <v>2015</v>
      </c>
      <c r="K225" s="58">
        <v>2016</v>
      </c>
      <c r="L225" s="58">
        <v>2017</v>
      </c>
      <c r="M225" s="58">
        <v>2018</v>
      </c>
      <c r="N225" s="58" t="s">
        <v>126</v>
      </c>
    </row>
    <row r="226" spans="1:14" x14ac:dyDescent="0.25">
      <c r="A226" s="19" t="s">
        <v>132</v>
      </c>
      <c r="B226" s="20"/>
      <c r="C226" s="20"/>
      <c r="D226" s="20"/>
      <c r="E226" s="20"/>
      <c r="F226" s="20">
        <v>216664.95286053829</v>
      </c>
      <c r="G226" s="20"/>
      <c r="H226" s="20"/>
      <c r="I226" s="20"/>
      <c r="J226" s="20"/>
      <c r="K226" s="20"/>
      <c r="L226" s="20"/>
      <c r="M226" s="20"/>
      <c r="N226" s="20">
        <v>216664.95286053829</v>
      </c>
    </row>
    <row r="227" spans="1:14" x14ac:dyDescent="0.25">
      <c r="A227" s="19" t="s">
        <v>134</v>
      </c>
      <c r="B227" s="20"/>
      <c r="C227" s="20"/>
      <c r="D227" s="20"/>
      <c r="E227" s="20">
        <v>173849.60938580491</v>
      </c>
      <c r="F227" s="20"/>
      <c r="G227" s="20"/>
      <c r="H227" s="20"/>
      <c r="I227" s="20"/>
      <c r="J227" s="20"/>
      <c r="K227" s="20"/>
      <c r="L227" s="20"/>
      <c r="M227" s="20"/>
      <c r="N227" s="20">
        <v>173849.60938580491</v>
      </c>
    </row>
    <row r="228" spans="1:14" x14ac:dyDescent="0.25">
      <c r="A228" s="19" t="s">
        <v>139</v>
      </c>
      <c r="B228" s="20"/>
      <c r="C228" s="20"/>
      <c r="D228" s="20"/>
      <c r="E228" s="20"/>
      <c r="F228" s="20">
        <v>541662.38215134572</v>
      </c>
      <c r="G228" s="20"/>
      <c r="H228" s="20">
        <v>83064.862181847726</v>
      </c>
      <c r="I228" s="20"/>
      <c r="J228" s="20"/>
      <c r="K228" s="20"/>
      <c r="L228" s="20"/>
      <c r="M228" s="20"/>
      <c r="N228" s="20">
        <v>624727.2443331934</v>
      </c>
    </row>
    <row r="229" spans="1:14" x14ac:dyDescent="0.25">
      <c r="A229" s="19" t="s">
        <v>146</v>
      </c>
      <c r="B229" s="20">
        <v>441887.81505480269</v>
      </c>
      <c r="C229" s="20">
        <v>1508455.8419004031</v>
      </c>
      <c r="D229" s="20">
        <v>223722.80690882457</v>
      </c>
      <c r="E229" s="20">
        <v>4318114.223368139</v>
      </c>
      <c r="F229" s="20">
        <v>363997.12080570427</v>
      </c>
      <c r="G229" s="20">
        <v>4788166.6054029744</v>
      </c>
      <c r="H229" s="20"/>
      <c r="I229" s="20">
        <v>593386.32366633334</v>
      </c>
      <c r="J229" s="20">
        <v>384189.35929866886</v>
      </c>
      <c r="K229" s="20">
        <v>264616.05176204536</v>
      </c>
      <c r="L229" s="20"/>
      <c r="M229" s="20"/>
      <c r="N229" s="20">
        <v>12886536.148167897</v>
      </c>
    </row>
    <row r="230" spans="1:14" x14ac:dyDescent="0.25">
      <c r="A230" s="19" t="s">
        <v>157</v>
      </c>
      <c r="B230" s="20"/>
      <c r="C230" s="20">
        <v>679806.14340133977</v>
      </c>
      <c r="D230" s="20">
        <v>1064550.0655556254</v>
      </c>
      <c r="E230" s="20">
        <v>998401.86614683236</v>
      </c>
      <c r="F230" s="20">
        <v>768639.14233502652</v>
      </c>
      <c r="G230" s="20"/>
      <c r="H230" s="20">
        <v>1525670.9386144013</v>
      </c>
      <c r="I230" s="20">
        <v>7499769.7820663769</v>
      </c>
      <c r="J230" s="20"/>
      <c r="K230" s="20"/>
      <c r="L230" s="20"/>
      <c r="M230" s="20"/>
      <c r="N230" s="20">
        <v>12536837.938119601</v>
      </c>
    </row>
    <row r="231" spans="1:14" x14ac:dyDescent="0.25">
      <c r="A231" s="19" t="s">
        <v>161</v>
      </c>
      <c r="B231" s="20"/>
      <c r="C231" s="20">
        <v>64343.651472936814</v>
      </c>
      <c r="D231" s="20"/>
      <c r="E231" s="20"/>
      <c r="F231" s="20"/>
      <c r="G231" s="20"/>
      <c r="H231" s="20">
        <v>186895.29561591346</v>
      </c>
      <c r="I231" s="20">
        <v>544946.62377520406</v>
      </c>
      <c r="J231" s="20"/>
      <c r="K231" s="20"/>
      <c r="L231" s="20">
        <v>4408000</v>
      </c>
      <c r="M231" s="20" t="e">
        <v>#N/A</v>
      </c>
      <c r="N231" s="20" t="e">
        <v>#N/A</v>
      </c>
    </row>
    <row r="232" spans="1:14" x14ac:dyDescent="0.25">
      <c r="A232" s="19" t="s">
        <v>151</v>
      </c>
      <c r="B232" s="20">
        <v>179983.30660926484</v>
      </c>
      <c r="C232" s="20">
        <v>99661.280137994923</v>
      </c>
      <c r="D232" s="20">
        <v>84578.511832289994</v>
      </c>
      <c r="E232" s="20">
        <v>4687412.1512317387</v>
      </c>
      <c r="F232" s="20">
        <v>5146199.9605491627</v>
      </c>
      <c r="G232" s="20">
        <v>3478639.1262470642</v>
      </c>
      <c r="H232" s="20">
        <v>353025.01997960894</v>
      </c>
      <c r="I232" s="20"/>
      <c r="J232" s="20"/>
      <c r="K232" s="20"/>
      <c r="L232" s="20"/>
      <c r="M232" s="20"/>
      <c r="N232" s="20">
        <v>14029499.356587125</v>
      </c>
    </row>
    <row r="233" spans="1:14" x14ac:dyDescent="0.25">
      <c r="A233" s="19" t="s">
        <v>167</v>
      </c>
      <c r="B233" s="20"/>
      <c r="C233" s="20"/>
      <c r="D233" s="20"/>
      <c r="E233" s="20"/>
      <c r="F233" s="20"/>
      <c r="G233" s="20"/>
      <c r="H233" s="20">
        <v>415324.31090923864</v>
      </c>
      <c r="I233" s="20"/>
      <c r="J233" s="20"/>
      <c r="K233" s="20"/>
      <c r="L233" s="20"/>
      <c r="M233" s="20"/>
      <c r="N233" s="20">
        <v>415324.31090923864</v>
      </c>
    </row>
    <row r="234" spans="1:14" x14ac:dyDescent="0.25">
      <c r="A234" s="19" t="s">
        <v>171</v>
      </c>
      <c r="B234" s="20"/>
      <c r="C234" s="20"/>
      <c r="D234" s="20"/>
      <c r="E234" s="20">
        <v>810720.77574634925</v>
      </c>
      <c r="F234" s="20">
        <v>272940.06328351545</v>
      </c>
      <c r="G234" s="20"/>
      <c r="H234" s="20">
        <v>644343.49881401379</v>
      </c>
      <c r="I234" s="20">
        <v>605496.24863911571</v>
      </c>
      <c r="J234" s="20">
        <v>158573.63501937385</v>
      </c>
      <c r="K234" s="20"/>
      <c r="L234" s="20"/>
      <c r="M234" s="20"/>
      <c r="N234" s="20">
        <v>2492074.2215023683</v>
      </c>
    </row>
    <row r="235" spans="1:14" x14ac:dyDescent="0.25">
      <c r="A235" s="19" t="s">
        <v>175</v>
      </c>
      <c r="B235" s="20">
        <v>5000645.391833418</v>
      </c>
      <c r="C235" s="20">
        <v>6909355.8967803484</v>
      </c>
      <c r="D235" s="20">
        <v>7355762.8045161869</v>
      </c>
      <c r="E235" s="20">
        <v>9649907.8613156285</v>
      </c>
      <c r="F235" s="20">
        <v>6106870.6950375028</v>
      </c>
      <c r="G235" s="20">
        <v>1375971.7343481954</v>
      </c>
      <c r="H235" s="20">
        <v>1604340.4322860837</v>
      </c>
      <c r="I235" s="20">
        <v>2380811.2496490027</v>
      </c>
      <c r="J235" s="20">
        <v>3352246.709962009</v>
      </c>
      <c r="K235" s="20">
        <v>5042251.4541114392</v>
      </c>
      <c r="L235" s="20"/>
      <c r="M235" s="20"/>
      <c r="N235" s="20">
        <v>48778164.229839817</v>
      </c>
    </row>
    <row r="236" spans="1:14" x14ac:dyDescent="0.25">
      <c r="A236" s="19" t="s">
        <v>137</v>
      </c>
      <c r="B236" s="20">
        <v>2754752.4976387639</v>
      </c>
      <c r="C236" s="20">
        <v>2209369.9660543543</v>
      </c>
      <c r="D236" s="20"/>
      <c r="E236" s="20">
        <v>949258.64948418131</v>
      </c>
      <c r="F236" s="20">
        <v>1974563.0479973441</v>
      </c>
      <c r="G236" s="20">
        <v>859794.33955130668</v>
      </c>
      <c r="H236" s="20">
        <v>1108150.8763298118</v>
      </c>
      <c r="I236" s="20"/>
      <c r="J236" s="20"/>
      <c r="K236" s="20"/>
      <c r="L236" s="20"/>
      <c r="M236" s="20"/>
      <c r="N236" s="20">
        <v>9855889.3770557623</v>
      </c>
    </row>
    <row r="237" spans="1:14" x14ac:dyDescent="0.25">
      <c r="A237" s="19" t="s">
        <v>181</v>
      </c>
      <c r="B237" s="20"/>
      <c r="C237" s="20">
        <v>680570.92531266634</v>
      </c>
      <c r="D237" s="20">
        <v>1144405.3321690487</v>
      </c>
      <c r="E237" s="20">
        <v>461510.87803397491</v>
      </c>
      <c r="F237" s="20"/>
      <c r="G237" s="20"/>
      <c r="H237" s="20">
        <v>62298.002343141859</v>
      </c>
      <c r="I237" s="20"/>
      <c r="J237" s="20"/>
      <c r="K237" s="20"/>
      <c r="L237" s="20"/>
      <c r="M237" s="20"/>
      <c r="N237" s="20">
        <v>2348785.1378588318</v>
      </c>
    </row>
    <row r="238" spans="1:14" x14ac:dyDescent="0.25">
      <c r="A238" s="19" t="s">
        <v>148</v>
      </c>
      <c r="B238" s="20">
        <v>125000.20627320053</v>
      </c>
      <c r="C238" s="20">
        <v>4152560.1371445553</v>
      </c>
      <c r="D238" s="20">
        <v>3337651.336861535</v>
      </c>
      <c r="E238" s="20">
        <v>6837323.6556827687</v>
      </c>
      <c r="F238" s="20">
        <v>4617020.3685486214</v>
      </c>
      <c r="G238" s="20">
        <v>723454.37451075099</v>
      </c>
      <c r="H238" s="20">
        <v>373791.8798183148</v>
      </c>
      <c r="I238" s="20">
        <v>3027481.2431955785</v>
      </c>
      <c r="J238" s="20">
        <v>3610884.5202830071</v>
      </c>
      <c r="K238" s="20">
        <v>11427163.766568251</v>
      </c>
      <c r="L238" s="20">
        <v>6761255</v>
      </c>
      <c r="M238" s="20" t="e">
        <v>#N/A</v>
      </c>
      <c r="N238" s="20" t="e">
        <v>#N/A</v>
      </c>
    </row>
    <row r="239" spans="1:14" x14ac:dyDescent="0.25">
      <c r="A239" s="19" t="s">
        <v>177</v>
      </c>
      <c r="B239" s="20">
        <v>1779331.1676367871</v>
      </c>
      <c r="C239" s="20">
        <v>2336388.3449181779</v>
      </c>
      <c r="D239" s="20">
        <v>2348845.8971165731</v>
      </c>
      <c r="E239" s="20">
        <v>6423545.3093942534</v>
      </c>
      <c r="F239" s="20">
        <v>11642505.686291214</v>
      </c>
      <c r="G239" s="20">
        <v>13537653.289352277</v>
      </c>
      <c r="H239" s="20">
        <v>12261542.148267934</v>
      </c>
      <c r="I239" s="20">
        <v>7989674.3748552911</v>
      </c>
      <c r="J239" s="20">
        <v>1545177.3633715173</v>
      </c>
      <c r="K239" s="20">
        <v>2723322.698322759</v>
      </c>
      <c r="L239" s="20">
        <v>3060734</v>
      </c>
      <c r="M239" s="20"/>
      <c r="N239" s="20">
        <v>65648720.279526778</v>
      </c>
    </row>
    <row r="240" spans="1:14" x14ac:dyDescent="0.25">
      <c r="A240" s="19" t="s">
        <v>159</v>
      </c>
      <c r="B240" s="20"/>
      <c r="C240" s="20"/>
      <c r="D240" s="20"/>
      <c r="E240" s="20"/>
      <c r="F240" s="20"/>
      <c r="G240" s="20"/>
      <c r="H240" s="20">
        <v>20765.571252217993</v>
      </c>
      <c r="I240" s="20"/>
      <c r="J240" s="20"/>
      <c r="K240" s="20"/>
      <c r="L240" s="20"/>
      <c r="M240" s="20"/>
      <c r="N240" s="20">
        <v>20765.571252217993</v>
      </c>
    </row>
    <row r="241" spans="1:14" x14ac:dyDescent="0.25">
      <c r="A241" s="19" t="s">
        <v>191</v>
      </c>
      <c r="B241" s="20">
        <v>6683725.0867617028</v>
      </c>
      <c r="C241" s="20">
        <v>10496786.388853936</v>
      </c>
      <c r="D241" s="20">
        <v>42713577.342521675</v>
      </c>
      <c r="E241" s="20">
        <v>52896813.856747255</v>
      </c>
      <c r="F241" s="20">
        <v>56568278.326259717</v>
      </c>
      <c r="G241" s="20">
        <v>73486981.854216278</v>
      </c>
      <c r="H241" s="20">
        <v>33277672.600122139</v>
      </c>
      <c r="I241" s="20">
        <v>34442998.956895068</v>
      </c>
      <c r="J241" s="20">
        <v>25687553.454398565</v>
      </c>
      <c r="K241" s="20">
        <v>11303597.006231548</v>
      </c>
      <c r="L241" s="20">
        <v>3033000</v>
      </c>
      <c r="M241" s="20" t="e">
        <v>#N/A</v>
      </c>
      <c r="N241" s="20" t="e">
        <v>#N/A</v>
      </c>
    </row>
    <row r="242" spans="1:14" x14ac:dyDescent="0.25">
      <c r="A242" s="19" t="s">
        <v>194</v>
      </c>
      <c r="B242" s="20">
        <v>3848682.0360445455</v>
      </c>
      <c r="C242" s="20">
        <v>2088186.0234162731</v>
      </c>
      <c r="D242" s="20">
        <v>6975781.8812893732</v>
      </c>
      <c r="E242" s="20">
        <v>8761133.2891369872</v>
      </c>
      <c r="F242" s="20">
        <v>22580081.837419532</v>
      </c>
      <c r="G242" s="20">
        <v>24211142.385036889</v>
      </c>
      <c r="H242" s="20">
        <v>6715735.2189998925</v>
      </c>
      <c r="I242" s="20">
        <v>3512229.4299310818</v>
      </c>
      <c r="J242" s="20">
        <v>7946514.0494617382</v>
      </c>
      <c r="K242" s="20">
        <v>10641901.426220242</v>
      </c>
      <c r="L242" s="20">
        <v>8617944</v>
      </c>
      <c r="M242" s="20" t="e">
        <v>#N/A</v>
      </c>
      <c r="N242" s="20" t="e">
        <v>#N/A</v>
      </c>
    </row>
    <row r="243" spans="1:14" x14ac:dyDescent="0.25">
      <c r="A243" s="19" t="s">
        <v>185</v>
      </c>
      <c r="B243" s="20">
        <v>688245.36547543225</v>
      </c>
      <c r="C243" s="20">
        <v>136771.89750627405</v>
      </c>
      <c r="D243" s="20">
        <v>801589.61994174158</v>
      </c>
      <c r="E243" s="20">
        <v>888906.87196367839</v>
      </c>
      <c r="F243" s="20">
        <v>1012901.4324579211</v>
      </c>
      <c r="G243" s="20">
        <v>204712.61304775072</v>
      </c>
      <c r="H243" s="20"/>
      <c r="I243" s="20"/>
      <c r="J243" s="20"/>
      <c r="K243" s="20"/>
      <c r="L243" s="20"/>
      <c r="M243" s="20"/>
      <c r="N243" s="20">
        <v>3733127.8003927981</v>
      </c>
    </row>
    <row r="244" spans="1:14" x14ac:dyDescent="0.25">
      <c r="A244" s="19" t="s">
        <v>200</v>
      </c>
      <c r="B244" s="20">
        <v>110093.98881982121</v>
      </c>
      <c r="C244" s="20">
        <v>74778.675774147385</v>
      </c>
      <c r="D244" s="20">
        <v>1711823.6555198019</v>
      </c>
      <c r="E244" s="20">
        <v>461510.87803397491</v>
      </c>
      <c r="F244" s="20">
        <v>433329.90572107659</v>
      </c>
      <c r="G244" s="20">
        <v>3420012.1633716961</v>
      </c>
      <c r="H244" s="20"/>
      <c r="I244" s="20">
        <v>2125291.8327232962</v>
      </c>
      <c r="J244" s="20"/>
      <c r="K244" s="20"/>
      <c r="L244" s="20"/>
      <c r="M244" s="20"/>
      <c r="N244" s="20">
        <v>8336841.099963815</v>
      </c>
    </row>
    <row r="245" spans="1:14" x14ac:dyDescent="0.25">
      <c r="A245" s="19" t="s">
        <v>198</v>
      </c>
      <c r="B245" s="20">
        <v>1537377.8087288863</v>
      </c>
      <c r="C245" s="20">
        <v>992948.64626701595</v>
      </c>
      <c r="D245" s="20">
        <v>42080.709731938397</v>
      </c>
      <c r="E245" s="20">
        <v>2367489.2695305538</v>
      </c>
      <c r="F245" s="20">
        <v>4853527.4977921275</v>
      </c>
      <c r="G245" s="20">
        <v>1261778.9445378992</v>
      </c>
      <c r="H245" s="20">
        <v>773151.89272918366</v>
      </c>
      <c r="I245" s="20">
        <v>3027481.2431955785</v>
      </c>
      <c r="J245" s="20">
        <v>3228027.9056345522</v>
      </c>
      <c r="K245" s="20">
        <v>567530.6032037189</v>
      </c>
      <c r="L245" s="20"/>
      <c r="M245" s="20"/>
      <c r="N245" s="20">
        <v>18651394.521351453</v>
      </c>
    </row>
    <row r="246" spans="1:14" x14ac:dyDescent="0.25">
      <c r="A246" s="19" t="s">
        <v>163</v>
      </c>
      <c r="B246" s="20"/>
      <c r="C246" s="20">
        <v>444938.21940225241</v>
      </c>
      <c r="D246" s="20">
        <v>688865.51957688085</v>
      </c>
      <c r="E246" s="20">
        <v>112424.0498890763</v>
      </c>
      <c r="F246" s="20"/>
      <c r="G246" s="20"/>
      <c r="H246" s="20">
        <v>1283432.1419304449</v>
      </c>
      <c r="I246" s="20">
        <v>419003.40405826806</v>
      </c>
      <c r="J246" s="20">
        <v>187503.38527142306</v>
      </c>
      <c r="K246" s="20">
        <v>264616.05176204536</v>
      </c>
      <c r="L246" s="20"/>
      <c r="M246" s="20"/>
      <c r="N246" s="20">
        <v>3400782.7718903911</v>
      </c>
    </row>
    <row r="247" spans="1:14" x14ac:dyDescent="0.25">
      <c r="A247" s="19" t="s">
        <v>155</v>
      </c>
      <c r="B247" s="20"/>
      <c r="C247" s="20"/>
      <c r="D247" s="20"/>
      <c r="E247" s="20">
        <v>732483.91333243647</v>
      </c>
      <c r="F247" s="20">
        <v>291919.91315409855</v>
      </c>
      <c r="G247" s="20">
        <v>213447.01787112141</v>
      </c>
      <c r="H247" s="20"/>
      <c r="I247" s="20"/>
      <c r="J247" s="20">
        <v>187634.69016306972</v>
      </c>
      <c r="K247" s="20">
        <v>264801.35712042218</v>
      </c>
      <c r="L247" s="20"/>
      <c r="M247" s="20"/>
      <c r="N247" s="20">
        <v>1690286.8916411481</v>
      </c>
    </row>
    <row r="248" spans="1:14" x14ac:dyDescent="0.25">
      <c r="A248" s="19" t="s">
        <v>126</v>
      </c>
      <c r="B248" s="20">
        <v>23149724.670876626</v>
      </c>
      <c r="C248" s="20">
        <v>32874922.03834267</v>
      </c>
      <c r="D248" s="20">
        <v>68493235.483541489</v>
      </c>
      <c r="E248" s="20">
        <v>101530807.10842362</v>
      </c>
      <c r="F248" s="20">
        <v>117391102.33266445</v>
      </c>
      <c r="G248" s="20">
        <v>127561754.44749419</v>
      </c>
      <c r="H248" s="20">
        <v>60689204.690194197</v>
      </c>
      <c r="I248" s="20">
        <v>66168570.712650202</v>
      </c>
      <c r="J248" s="20">
        <v>46288305.072863922</v>
      </c>
      <c r="K248" s="20">
        <v>42499800.415302478</v>
      </c>
      <c r="L248" s="20">
        <v>25880933</v>
      </c>
      <c r="M248" s="20" t="e">
        <v>#N/A</v>
      </c>
      <c r="N248" s="20" t="e">
        <v>#N/A</v>
      </c>
    </row>
    <row r="251" spans="1:14" x14ac:dyDescent="0.25">
      <c r="A251" s="18" t="s">
        <v>390</v>
      </c>
      <c r="B251" s="56">
        <v>2016</v>
      </c>
    </row>
    <row r="252" spans="1:14" x14ac:dyDescent="0.25">
      <c r="A252" s="18" t="s">
        <v>392</v>
      </c>
      <c r="B252" t="s">
        <v>415</v>
      </c>
    </row>
    <row r="254" spans="1:14" x14ac:dyDescent="0.25">
      <c r="A254" s="18" t="s">
        <v>399</v>
      </c>
      <c r="B254" s="18" t="s">
        <v>127</v>
      </c>
    </row>
    <row r="255" spans="1:14" x14ac:dyDescent="0.25">
      <c r="A255" s="18" t="s">
        <v>125</v>
      </c>
      <c r="B255" t="s">
        <v>228</v>
      </c>
      <c r="C255" t="s">
        <v>129</v>
      </c>
      <c r="D255" t="s">
        <v>417</v>
      </c>
      <c r="E255" t="s">
        <v>126</v>
      </c>
      <c r="F255" s="18"/>
      <c r="G255" s="18"/>
      <c r="H255" s="18"/>
      <c r="I255" s="18"/>
      <c r="J255" s="18"/>
      <c r="K255" s="18"/>
      <c r="L255" s="18"/>
      <c r="M255" s="18"/>
    </row>
    <row r="256" spans="1:14" x14ac:dyDescent="0.25">
      <c r="A256" s="19" t="s">
        <v>146</v>
      </c>
      <c r="B256" s="20"/>
      <c r="C256" s="20">
        <v>264616.05176204536</v>
      </c>
      <c r="D256" s="20"/>
      <c r="E256" s="20">
        <v>264616.05176204536</v>
      </c>
    </row>
    <row r="257" spans="1:5" x14ac:dyDescent="0.25">
      <c r="A257" s="19" t="s">
        <v>175</v>
      </c>
      <c r="B257" s="20"/>
      <c r="C257" s="20">
        <v>5042251.4541114392</v>
      </c>
      <c r="D257" s="20">
        <v>653304.33569947863</v>
      </c>
      <c r="E257" s="20">
        <v>5695555.7898109183</v>
      </c>
    </row>
    <row r="258" spans="1:5" x14ac:dyDescent="0.25">
      <c r="A258" s="19" t="s">
        <v>148</v>
      </c>
      <c r="B258" s="20"/>
      <c r="C258" s="20">
        <v>11427163.766568251</v>
      </c>
      <c r="D258" s="20"/>
      <c r="E258" s="20">
        <v>11427163.766568251</v>
      </c>
    </row>
    <row r="259" spans="1:5" x14ac:dyDescent="0.25">
      <c r="A259" s="19" t="s">
        <v>177</v>
      </c>
      <c r="B259" s="20"/>
      <c r="C259" s="20">
        <v>2723322.698322759</v>
      </c>
      <c r="D259" s="20">
        <v>1376407.0230542121</v>
      </c>
      <c r="E259" s="20">
        <v>4099729.7213769713</v>
      </c>
    </row>
    <row r="260" spans="1:5" x14ac:dyDescent="0.25">
      <c r="A260" s="19" t="s">
        <v>191</v>
      </c>
      <c r="B260" s="20">
        <v>6556885.9797725994</v>
      </c>
      <c r="C260" s="20">
        <v>4746711.0264589489</v>
      </c>
      <c r="D260" s="20">
        <v>2239106.4137194548</v>
      </c>
      <c r="E260" s="20">
        <v>13542703.419951003</v>
      </c>
    </row>
    <row r="261" spans="1:5" x14ac:dyDescent="0.25">
      <c r="A261" s="19" t="s">
        <v>194</v>
      </c>
      <c r="B261" s="20">
        <v>4612044.4751554746</v>
      </c>
      <c r="C261" s="20">
        <v>6029856.9510647655</v>
      </c>
      <c r="D261" s="20"/>
      <c r="E261" s="20">
        <v>10641901.42622024</v>
      </c>
    </row>
    <row r="262" spans="1:5" x14ac:dyDescent="0.25">
      <c r="A262" s="19" t="s">
        <v>198</v>
      </c>
      <c r="B262" s="20"/>
      <c r="C262" s="20">
        <v>567530.6032037189</v>
      </c>
      <c r="D262" s="20">
        <v>102947.4213204347</v>
      </c>
      <c r="E262" s="20">
        <v>670478.02452415356</v>
      </c>
    </row>
    <row r="263" spans="1:5" x14ac:dyDescent="0.25">
      <c r="A263" s="19" t="s">
        <v>163</v>
      </c>
      <c r="B263" s="20"/>
      <c r="C263" s="20">
        <v>264616.05176204536</v>
      </c>
      <c r="D263" s="20"/>
      <c r="E263" s="20">
        <v>264616.05176204536</v>
      </c>
    </row>
    <row r="264" spans="1:5" x14ac:dyDescent="0.25">
      <c r="A264" s="19" t="s">
        <v>155</v>
      </c>
      <c r="B264" s="20"/>
      <c r="C264" s="20">
        <v>264801.35712042218</v>
      </c>
      <c r="D264" s="20"/>
      <c r="E264" s="20">
        <v>264801.35712042218</v>
      </c>
    </row>
    <row r="265" spans="1:5" x14ac:dyDescent="0.25">
      <c r="A265" s="19" t="s">
        <v>126</v>
      </c>
      <c r="B265" s="20">
        <v>11168930.454928074</v>
      </c>
      <c r="C265" s="20">
        <v>31330869.960374393</v>
      </c>
      <c r="D265" s="20">
        <v>4371765.1937935799</v>
      </c>
      <c r="E265" s="20">
        <v>46871565.60909605</v>
      </c>
    </row>
    <row r="268" spans="1:5" x14ac:dyDescent="0.25">
      <c r="A268" s="18" t="s">
        <v>390</v>
      </c>
      <c r="B268" s="56">
        <v>2017</v>
      </c>
    </row>
    <row r="269" spans="1:5" x14ac:dyDescent="0.25">
      <c r="A269" s="18" t="s">
        <v>392</v>
      </c>
      <c r="B269" t="s">
        <v>415</v>
      </c>
    </row>
    <row r="271" spans="1:5" x14ac:dyDescent="0.25">
      <c r="A271" s="18" t="s">
        <v>399</v>
      </c>
      <c r="B271" s="18" t="s">
        <v>127</v>
      </c>
    </row>
    <row r="272" spans="1:5" x14ac:dyDescent="0.25">
      <c r="A272" s="18" t="s">
        <v>125</v>
      </c>
      <c r="B272" t="s">
        <v>228</v>
      </c>
      <c r="C272" t="s">
        <v>129</v>
      </c>
      <c r="D272" t="s">
        <v>417</v>
      </c>
      <c r="E272" t="s">
        <v>126</v>
      </c>
    </row>
    <row r="273" spans="1:5" x14ac:dyDescent="0.25">
      <c r="A273" s="19" t="s">
        <v>132</v>
      </c>
      <c r="B273" s="20"/>
      <c r="C273" s="20"/>
      <c r="D273" s="20"/>
      <c r="E273" s="20"/>
    </row>
    <row r="274" spans="1:5" x14ac:dyDescent="0.25">
      <c r="A274" s="19" t="s">
        <v>134</v>
      </c>
      <c r="B274" s="20"/>
      <c r="C274" s="20"/>
      <c r="D274" s="20"/>
      <c r="E274" s="20"/>
    </row>
    <row r="275" spans="1:5" x14ac:dyDescent="0.25">
      <c r="A275" s="19" t="s">
        <v>139</v>
      </c>
      <c r="B275" s="20"/>
      <c r="C275" s="20"/>
      <c r="D275" s="20"/>
      <c r="E275" s="20"/>
    </row>
    <row r="276" spans="1:5" x14ac:dyDescent="0.25">
      <c r="A276" s="19" t="s">
        <v>143</v>
      </c>
      <c r="B276" s="20"/>
      <c r="C276" s="20"/>
      <c r="D276" s="20"/>
      <c r="E276" s="20"/>
    </row>
    <row r="277" spans="1:5" x14ac:dyDescent="0.25">
      <c r="A277" s="19" t="s">
        <v>146</v>
      </c>
      <c r="B277" s="20"/>
      <c r="C277" s="20"/>
      <c r="D277" s="20"/>
      <c r="E277" s="20"/>
    </row>
    <row r="278" spans="1:5" x14ac:dyDescent="0.25">
      <c r="A278" s="19" t="s">
        <v>141</v>
      </c>
      <c r="B278" s="20"/>
      <c r="C278" s="20"/>
      <c r="D278" s="20"/>
      <c r="E278" s="20"/>
    </row>
    <row r="279" spans="1:5" x14ac:dyDescent="0.25">
      <c r="A279" s="19" t="s">
        <v>153</v>
      </c>
      <c r="B279" s="20"/>
      <c r="C279" s="20"/>
      <c r="D279" s="20"/>
      <c r="E279" s="20"/>
    </row>
    <row r="280" spans="1:5" x14ac:dyDescent="0.25">
      <c r="A280" s="19" t="s">
        <v>157</v>
      </c>
      <c r="B280" s="20"/>
      <c r="C280" s="20"/>
      <c r="D280" s="20"/>
      <c r="E280" s="20"/>
    </row>
    <row r="281" spans="1:5" x14ac:dyDescent="0.25">
      <c r="A281" s="19" t="s">
        <v>161</v>
      </c>
      <c r="B281" s="20"/>
      <c r="C281" s="20">
        <v>4408000</v>
      </c>
      <c r="D281" s="20"/>
      <c r="E281" s="20">
        <v>4408000</v>
      </c>
    </row>
    <row r="282" spans="1:5" x14ac:dyDescent="0.25">
      <c r="A282" s="19" t="s">
        <v>151</v>
      </c>
      <c r="B282" s="20"/>
      <c r="C282" s="20"/>
      <c r="D282" s="20"/>
      <c r="E282" s="20"/>
    </row>
    <row r="283" spans="1:5" x14ac:dyDescent="0.25">
      <c r="A283" s="19" t="s">
        <v>167</v>
      </c>
      <c r="B283" s="20"/>
      <c r="C283" s="20"/>
      <c r="D283" s="20"/>
      <c r="E283" s="20"/>
    </row>
    <row r="284" spans="1:5" x14ac:dyDescent="0.25">
      <c r="A284" s="19" t="s">
        <v>171</v>
      </c>
      <c r="B284" s="20"/>
      <c r="C284" s="20"/>
      <c r="D284" s="20"/>
      <c r="E284" s="20"/>
    </row>
    <row r="285" spans="1:5" x14ac:dyDescent="0.25">
      <c r="A285" s="19" t="s">
        <v>175</v>
      </c>
      <c r="B285" s="20"/>
      <c r="C285" s="20"/>
      <c r="D285" s="20">
        <v>300000</v>
      </c>
      <c r="E285" s="20">
        <v>300000</v>
      </c>
    </row>
    <row r="286" spans="1:5" x14ac:dyDescent="0.25">
      <c r="A286" s="19" t="s">
        <v>137</v>
      </c>
      <c r="B286" s="20"/>
      <c r="C286" s="20"/>
      <c r="D286" s="20"/>
      <c r="E286" s="20"/>
    </row>
    <row r="287" spans="1:5" x14ac:dyDescent="0.25">
      <c r="A287" s="19" t="s">
        <v>181</v>
      </c>
      <c r="B287" s="20"/>
      <c r="C287" s="20"/>
      <c r="D287" s="20"/>
      <c r="E287" s="20"/>
    </row>
    <row r="288" spans="1:5" x14ac:dyDescent="0.25">
      <c r="A288" s="19" t="s">
        <v>148</v>
      </c>
      <c r="B288" s="20"/>
      <c r="C288" s="20">
        <v>6761255</v>
      </c>
      <c r="D288" s="20"/>
      <c r="E288" s="20">
        <v>6761255</v>
      </c>
    </row>
    <row r="289" spans="1:5" x14ac:dyDescent="0.25">
      <c r="A289" s="19" t="s">
        <v>177</v>
      </c>
      <c r="B289" s="20"/>
      <c r="C289" s="20">
        <v>3060734</v>
      </c>
      <c r="D289" s="20">
        <v>2761967</v>
      </c>
      <c r="E289" s="20">
        <v>5822701</v>
      </c>
    </row>
    <row r="290" spans="1:5" x14ac:dyDescent="0.25">
      <c r="A290" s="19" t="s">
        <v>159</v>
      </c>
      <c r="B290" s="20"/>
      <c r="C290" s="20"/>
      <c r="D290" s="20"/>
      <c r="E290" s="20"/>
    </row>
    <row r="291" spans="1:5" x14ac:dyDescent="0.25">
      <c r="A291" s="19" t="s">
        <v>191</v>
      </c>
      <c r="B291" s="20"/>
      <c r="C291" s="20">
        <v>3033000</v>
      </c>
      <c r="D291" s="20">
        <v>55029</v>
      </c>
      <c r="E291" s="20">
        <v>3088029</v>
      </c>
    </row>
    <row r="292" spans="1:5" x14ac:dyDescent="0.25">
      <c r="A292" s="19" t="s">
        <v>194</v>
      </c>
      <c r="B292" s="20">
        <v>5580000</v>
      </c>
      <c r="C292" s="20">
        <v>3037944</v>
      </c>
      <c r="D292" s="20"/>
      <c r="E292" s="20">
        <v>8617944</v>
      </c>
    </row>
    <row r="293" spans="1:5" x14ac:dyDescent="0.25">
      <c r="A293" s="19" t="s">
        <v>185</v>
      </c>
      <c r="B293" s="20"/>
      <c r="C293" s="20"/>
      <c r="D293" s="20"/>
      <c r="E293" s="20"/>
    </row>
    <row r="294" spans="1:5" x14ac:dyDescent="0.25">
      <c r="A294" s="19" t="s">
        <v>200</v>
      </c>
      <c r="B294" s="20"/>
      <c r="C294" s="20"/>
      <c r="D294" s="20"/>
      <c r="E294" s="20"/>
    </row>
    <row r="295" spans="1:5" x14ac:dyDescent="0.25">
      <c r="A295" s="19" t="s">
        <v>198</v>
      </c>
      <c r="B295" s="20"/>
      <c r="C295" s="20"/>
      <c r="D295" s="20">
        <v>294760</v>
      </c>
      <c r="E295" s="20">
        <v>294760</v>
      </c>
    </row>
    <row r="296" spans="1:5" x14ac:dyDescent="0.25">
      <c r="A296" s="19" t="s">
        <v>173</v>
      </c>
      <c r="B296" s="20"/>
      <c r="C296" s="20"/>
      <c r="D296" s="20"/>
      <c r="E296" s="20"/>
    </row>
    <row r="297" spans="1:5" x14ac:dyDescent="0.25">
      <c r="A297" s="19" t="s">
        <v>169</v>
      </c>
      <c r="B297" s="20"/>
      <c r="C297" s="20"/>
      <c r="D297" s="20"/>
      <c r="E297" s="20"/>
    </row>
    <row r="298" spans="1:5" x14ac:dyDescent="0.25">
      <c r="A298" s="19" t="s">
        <v>163</v>
      </c>
      <c r="B298" s="20"/>
      <c r="C298" s="20"/>
      <c r="D298" s="20"/>
      <c r="E298" s="20"/>
    </row>
    <row r="299" spans="1:5" x14ac:dyDescent="0.25">
      <c r="A299" s="19" t="s">
        <v>155</v>
      </c>
      <c r="B299" s="20"/>
      <c r="C299" s="20"/>
      <c r="D299" s="20"/>
      <c r="E299" s="20"/>
    </row>
    <row r="300" spans="1:5" x14ac:dyDescent="0.25">
      <c r="A300" s="19" t="s">
        <v>126</v>
      </c>
      <c r="B300" s="20">
        <v>5580000</v>
      </c>
      <c r="C300" s="20">
        <v>20300933</v>
      </c>
      <c r="D300" s="20">
        <v>3411756</v>
      </c>
      <c r="E300" s="20">
        <v>29292689</v>
      </c>
    </row>
    <row r="305" spans="1:14" x14ac:dyDescent="0.25">
      <c r="A305" s="18" t="s">
        <v>392</v>
      </c>
      <c r="B305" t="s">
        <v>415</v>
      </c>
    </row>
    <row r="306" spans="1:14" x14ac:dyDescent="0.25">
      <c r="A306" s="18" t="s">
        <v>128</v>
      </c>
      <c r="B306" t="s">
        <v>400</v>
      </c>
    </row>
    <row r="308" spans="1:14" x14ac:dyDescent="0.25">
      <c r="A308" s="18" t="s">
        <v>399</v>
      </c>
      <c r="B308" s="18" t="s">
        <v>127</v>
      </c>
    </row>
    <row r="309" spans="1:14" x14ac:dyDescent="0.25">
      <c r="A309" s="18" t="s">
        <v>125</v>
      </c>
      <c r="B309" s="58">
        <v>2007</v>
      </c>
      <c r="C309" s="58">
        <v>2008</v>
      </c>
      <c r="D309" s="58">
        <v>2009</v>
      </c>
      <c r="E309" s="58">
        <v>2010</v>
      </c>
      <c r="F309" s="58">
        <v>2011</v>
      </c>
      <c r="G309" s="58">
        <v>2012</v>
      </c>
      <c r="H309" s="58">
        <v>2013</v>
      </c>
      <c r="I309" s="58">
        <v>2014</v>
      </c>
      <c r="J309" s="58">
        <v>2015</v>
      </c>
      <c r="K309" s="58">
        <v>2016</v>
      </c>
      <c r="L309" s="58">
        <v>2017</v>
      </c>
      <c r="M309" s="58">
        <v>2018</v>
      </c>
      <c r="N309" s="58" t="s">
        <v>126</v>
      </c>
    </row>
    <row r="310" spans="1:14" x14ac:dyDescent="0.25">
      <c r="A310" s="19" t="s">
        <v>132</v>
      </c>
      <c r="B310" s="20"/>
      <c r="C310" s="20"/>
      <c r="D310" s="20"/>
      <c r="E310" s="20"/>
      <c r="F310" s="20">
        <v>216664.95286053829</v>
      </c>
      <c r="G310" s="20"/>
      <c r="H310" s="20"/>
      <c r="I310" s="20"/>
      <c r="J310" s="20"/>
      <c r="K310" s="20"/>
      <c r="L310" s="20"/>
      <c r="M310" s="20"/>
      <c r="N310" s="20">
        <v>216664.95286053829</v>
      </c>
    </row>
    <row r="311" spans="1:14" x14ac:dyDescent="0.25">
      <c r="A311" s="19" t="s">
        <v>134</v>
      </c>
      <c r="B311" s="20"/>
      <c r="C311" s="20"/>
      <c r="D311" s="20"/>
      <c r="E311" s="20">
        <v>173849.60938580491</v>
      </c>
      <c r="F311" s="20"/>
      <c r="G311" s="20"/>
      <c r="H311" s="20"/>
      <c r="I311" s="20"/>
      <c r="J311" s="20"/>
      <c r="K311" s="20"/>
      <c r="L311" s="20"/>
      <c r="M311" s="20"/>
      <c r="N311" s="20">
        <v>173849.60938580491</v>
      </c>
    </row>
    <row r="312" spans="1:14" x14ac:dyDescent="0.25">
      <c r="A312" s="19" t="s">
        <v>139</v>
      </c>
      <c r="B312" s="20"/>
      <c r="C312" s="20"/>
      <c r="D312" s="20"/>
      <c r="E312" s="20"/>
      <c r="F312" s="20">
        <v>541662.38215134572</v>
      </c>
      <c r="G312" s="20"/>
      <c r="H312" s="20">
        <v>83064.862181847726</v>
      </c>
      <c r="I312" s="20"/>
      <c r="J312" s="20"/>
      <c r="K312" s="20"/>
      <c r="L312" s="20"/>
      <c r="M312" s="20"/>
      <c r="N312" s="20">
        <v>624727.2443331934</v>
      </c>
    </row>
    <row r="313" spans="1:14" x14ac:dyDescent="0.25">
      <c r="A313" s="19" t="s">
        <v>143</v>
      </c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</row>
    <row r="314" spans="1:14" x14ac:dyDescent="0.25">
      <c r="A314" s="19" t="s">
        <v>146</v>
      </c>
      <c r="B314" s="20">
        <v>441887.81505480269</v>
      </c>
      <c r="C314" s="20">
        <v>1508455.8419004031</v>
      </c>
      <c r="D314" s="20">
        <v>223722.80690882457</v>
      </c>
      <c r="E314" s="20">
        <v>4318114.223368139</v>
      </c>
      <c r="F314" s="20">
        <v>363997.12080570427</v>
      </c>
      <c r="G314" s="20">
        <v>4788166.6054029744</v>
      </c>
      <c r="H314" s="20"/>
      <c r="I314" s="20">
        <v>593386.32366633334</v>
      </c>
      <c r="J314" s="20">
        <v>384189.35929866886</v>
      </c>
      <c r="K314" s="20">
        <v>264616.05176204536</v>
      </c>
      <c r="L314" s="20"/>
      <c r="M314" s="20"/>
      <c r="N314" s="20">
        <v>12886536.148167897</v>
      </c>
    </row>
    <row r="315" spans="1:14" x14ac:dyDescent="0.25">
      <c r="A315" s="19" t="s">
        <v>141</v>
      </c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</row>
    <row r="316" spans="1:14" x14ac:dyDescent="0.25">
      <c r="A316" s="19" t="s">
        <v>153</v>
      </c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</row>
    <row r="317" spans="1:14" x14ac:dyDescent="0.25">
      <c r="A317" s="19" t="s">
        <v>157</v>
      </c>
      <c r="B317" s="20"/>
      <c r="C317" s="20">
        <v>679806.14340133977</v>
      </c>
      <c r="D317" s="20">
        <v>1064550.0655556254</v>
      </c>
      <c r="E317" s="20">
        <v>998401.86614683236</v>
      </c>
      <c r="F317" s="20">
        <v>768639.14233502652</v>
      </c>
      <c r="G317" s="20"/>
      <c r="H317" s="20">
        <v>1525670.9386144013</v>
      </c>
      <c r="I317" s="20">
        <v>7499769.7820663769</v>
      </c>
      <c r="J317" s="20"/>
      <c r="K317" s="20"/>
      <c r="L317" s="20"/>
      <c r="M317" s="20"/>
      <c r="N317" s="20">
        <v>12536837.938119601</v>
      </c>
    </row>
    <row r="318" spans="1:14" x14ac:dyDescent="0.25">
      <c r="A318" s="19" t="s">
        <v>161</v>
      </c>
      <c r="B318" s="20"/>
      <c r="C318" s="20">
        <v>64343.651472936814</v>
      </c>
      <c r="D318" s="20"/>
      <c r="E318" s="20"/>
      <c r="F318" s="20"/>
      <c r="G318" s="20"/>
      <c r="H318" s="20">
        <v>186895.29561591346</v>
      </c>
      <c r="I318" s="20">
        <v>544946.62377520406</v>
      </c>
      <c r="J318" s="20"/>
      <c r="K318" s="20"/>
      <c r="L318" s="20">
        <v>4408000</v>
      </c>
      <c r="M318" s="20" t="e">
        <v>#N/A</v>
      </c>
      <c r="N318" s="20" t="e">
        <v>#N/A</v>
      </c>
    </row>
    <row r="319" spans="1:14" x14ac:dyDescent="0.25">
      <c r="A319" s="19" t="s">
        <v>151</v>
      </c>
      <c r="B319" s="20">
        <v>179983.30660926484</v>
      </c>
      <c r="C319" s="20">
        <v>99661.280137994923</v>
      </c>
      <c r="D319" s="20">
        <v>84578.511832289994</v>
      </c>
      <c r="E319" s="20">
        <v>4687412.1512317387</v>
      </c>
      <c r="F319" s="20">
        <v>5146199.9605491627</v>
      </c>
      <c r="G319" s="20">
        <v>3478639.1262470642</v>
      </c>
      <c r="H319" s="20">
        <v>353025.01997960894</v>
      </c>
      <c r="I319" s="20"/>
      <c r="J319" s="20"/>
      <c r="K319" s="20"/>
      <c r="L319" s="20"/>
      <c r="M319" s="20"/>
      <c r="N319" s="20">
        <v>14029499.356587125</v>
      </c>
    </row>
    <row r="320" spans="1:14" x14ac:dyDescent="0.25">
      <c r="A320" s="19" t="s">
        <v>167</v>
      </c>
      <c r="B320" s="20"/>
      <c r="C320" s="20"/>
      <c r="D320" s="20"/>
      <c r="E320" s="20"/>
      <c r="F320" s="20"/>
      <c r="G320" s="20"/>
      <c r="H320" s="20">
        <v>415324.31090923864</v>
      </c>
      <c r="I320" s="20"/>
      <c r="J320" s="20"/>
      <c r="K320" s="20"/>
      <c r="L320" s="20"/>
      <c r="M320" s="20"/>
      <c r="N320" s="20">
        <v>415324.31090923864</v>
      </c>
    </row>
    <row r="321" spans="1:14" x14ac:dyDescent="0.25">
      <c r="A321" s="19" t="s">
        <v>171</v>
      </c>
      <c r="B321" s="20"/>
      <c r="C321" s="20"/>
      <c r="D321" s="20"/>
      <c r="E321" s="20">
        <v>810720.77574634925</v>
      </c>
      <c r="F321" s="20">
        <v>272940.06328351545</v>
      </c>
      <c r="G321" s="20"/>
      <c r="H321" s="20">
        <v>644343.49881401379</v>
      </c>
      <c r="I321" s="20">
        <v>605496.24863911571</v>
      </c>
      <c r="J321" s="20">
        <v>158573.63501937385</v>
      </c>
      <c r="K321" s="20"/>
      <c r="L321" s="20"/>
      <c r="M321" s="20"/>
      <c r="N321" s="20">
        <v>2492074.2215023683</v>
      </c>
    </row>
    <row r="322" spans="1:14" x14ac:dyDescent="0.25">
      <c r="A322" s="19" t="s">
        <v>175</v>
      </c>
      <c r="B322" s="20">
        <v>5000645.391833418</v>
      </c>
      <c r="C322" s="20">
        <v>6909355.8967803484</v>
      </c>
      <c r="D322" s="20">
        <v>7355762.8045161869</v>
      </c>
      <c r="E322" s="20">
        <v>9649907.8613156285</v>
      </c>
      <c r="F322" s="20">
        <v>6106870.6950375028</v>
      </c>
      <c r="G322" s="20">
        <v>1375971.7343481954</v>
      </c>
      <c r="H322" s="20">
        <v>1604340.4322860837</v>
      </c>
      <c r="I322" s="20">
        <v>2380811.2496490027</v>
      </c>
      <c r="J322" s="20">
        <v>3352246.709962009</v>
      </c>
      <c r="K322" s="20">
        <v>5042251.4541114392</v>
      </c>
      <c r="L322" s="20"/>
      <c r="M322" s="20"/>
      <c r="N322" s="20">
        <v>48778164.229839817</v>
      </c>
    </row>
    <row r="323" spans="1:14" x14ac:dyDescent="0.25">
      <c r="A323" s="19" t="s">
        <v>137</v>
      </c>
      <c r="B323" s="20">
        <v>2754752.4976387639</v>
      </c>
      <c r="C323" s="20">
        <v>2209369.9660543543</v>
      </c>
      <c r="D323" s="20"/>
      <c r="E323" s="20">
        <v>949258.64948418131</v>
      </c>
      <c r="F323" s="20">
        <v>1974563.0479973441</v>
      </c>
      <c r="G323" s="20">
        <v>859794.33955130668</v>
      </c>
      <c r="H323" s="20">
        <v>1108150.8763298118</v>
      </c>
      <c r="I323" s="20"/>
      <c r="J323" s="20"/>
      <c r="K323" s="20"/>
      <c r="L323" s="20"/>
      <c r="M323" s="20"/>
      <c r="N323" s="20">
        <v>9855889.3770557623</v>
      </c>
    </row>
    <row r="324" spans="1:14" x14ac:dyDescent="0.25">
      <c r="A324" s="19" t="s">
        <v>181</v>
      </c>
      <c r="B324" s="20"/>
      <c r="C324" s="20">
        <v>680570.92531266634</v>
      </c>
      <c r="D324" s="20">
        <v>1144405.3321690487</v>
      </c>
      <c r="E324" s="20">
        <v>461510.87803397491</v>
      </c>
      <c r="F324" s="20"/>
      <c r="G324" s="20"/>
      <c r="H324" s="20">
        <v>62298.002343141859</v>
      </c>
      <c r="I324" s="20"/>
      <c r="J324" s="20"/>
      <c r="K324" s="20"/>
      <c r="L324" s="20"/>
      <c r="M324" s="20"/>
      <c r="N324" s="20">
        <v>2348785.1378588318</v>
      </c>
    </row>
    <row r="325" spans="1:14" x14ac:dyDescent="0.25">
      <c r="A325" s="19" t="s">
        <v>148</v>
      </c>
      <c r="B325" s="20">
        <v>125000.20627320053</v>
      </c>
      <c r="C325" s="20">
        <v>4152560.1371445553</v>
      </c>
      <c r="D325" s="20">
        <v>3337651.336861535</v>
      </c>
      <c r="E325" s="20">
        <v>6837323.6556827687</v>
      </c>
      <c r="F325" s="20">
        <v>4617020.3685486214</v>
      </c>
      <c r="G325" s="20">
        <v>723454.37451075099</v>
      </c>
      <c r="H325" s="20">
        <v>373791.8798183148</v>
      </c>
      <c r="I325" s="20">
        <v>3027481.2431955785</v>
      </c>
      <c r="J325" s="20">
        <v>3610884.5202830071</v>
      </c>
      <c r="K325" s="20">
        <v>11427163.766568251</v>
      </c>
      <c r="L325" s="20">
        <v>6761255</v>
      </c>
      <c r="M325" s="20" t="e">
        <v>#N/A</v>
      </c>
      <c r="N325" s="20" t="e">
        <v>#N/A</v>
      </c>
    </row>
    <row r="326" spans="1:14" x14ac:dyDescent="0.25">
      <c r="A326" s="19" t="s">
        <v>177</v>
      </c>
      <c r="B326" s="20">
        <v>1779331.1676367871</v>
      </c>
      <c r="C326" s="20">
        <v>2336388.3449181779</v>
      </c>
      <c r="D326" s="20">
        <v>2348845.8971165731</v>
      </c>
      <c r="E326" s="20">
        <v>6423545.3093942534</v>
      </c>
      <c r="F326" s="20">
        <v>11642505.686291214</v>
      </c>
      <c r="G326" s="20">
        <v>13537653.289352277</v>
      </c>
      <c r="H326" s="20">
        <v>12261542.148267934</v>
      </c>
      <c r="I326" s="20">
        <v>7989674.3748552911</v>
      </c>
      <c r="J326" s="20">
        <v>1545177.3633715173</v>
      </c>
      <c r="K326" s="20">
        <v>2723322.698322759</v>
      </c>
      <c r="L326" s="20">
        <v>3060734</v>
      </c>
      <c r="M326" s="20"/>
      <c r="N326" s="20">
        <v>65648720.279526778</v>
      </c>
    </row>
    <row r="327" spans="1:14" x14ac:dyDescent="0.25">
      <c r="A327" s="19" t="s">
        <v>159</v>
      </c>
      <c r="B327" s="20"/>
      <c r="C327" s="20"/>
      <c r="D327" s="20"/>
      <c r="E327" s="20"/>
      <c r="F327" s="20"/>
      <c r="G327" s="20"/>
      <c r="H327" s="20">
        <v>20765.571252217993</v>
      </c>
      <c r="I327" s="20"/>
      <c r="J327" s="20"/>
      <c r="K327" s="20"/>
      <c r="L327" s="20"/>
      <c r="M327" s="20"/>
      <c r="N327" s="20">
        <v>20765.571252217993</v>
      </c>
    </row>
    <row r="328" spans="1:14" x14ac:dyDescent="0.25">
      <c r="A328" s="19" t="s">
        <v>191</v>
      </c>
      <c r="B328" s="20">
        <v>6683725.0867617028</v>
      </c>
      <c r="C328" s="20">
        <v>10496786.388853936</v>
      </c>
      <c r="D328" s="20">
        <v>42713577.342521675</v>
      </c>
      <c r="E328" s="20">
        <v>52896813.856747255</v>
      </c>
      <c r="F328" s="20">
        <v>56568278.326259717</v>
      </c>
      <c r="G328" s="20">
        <v>73486981.854216278</v>
      </c>
      <c r="H328" s="20">
        <v>33277672.600122139</v>
      </c>
      <c r="I328" s="20">
        <v>34442998.956895068</v>
      </c>
      <c r="J328" s="20">
        <v>25687553.454398565</v>
      </c>
      <c r="K328" s="20">
        <v>11303597.006231548</v>
      </c>
      <c r="L328" s="20">
        <v>3033000</v>
      </c>
      <c r="M328" s="20" t="e">
        <v>#N/A</v>
      </c>
      <c r="N328" s="20" t="e">
        <v>#N/A</v>
      </c>
    </row>
    <row r="329" spans="1:14" x14ac:dyDescent="0.25">
      <c r="A329" s="19" t="s">
        <v>194</v>
      </c>
      <c r="B329" s="20">
        <v>3848682.0360445455</v>
      </c>
      <c r="C329" s="20">
        <v>2088186.0234162731</v>
      </c>
      <c r="D329" s="20">
        <v>6975781.8812893732</v>
      </c>
      <c r="E329" s="20">
        <v>8761133.2891369872</v>
      </c>
      <c r="F329" s="20">
        <v>22580081.837419532</v>
      </c>
      <c r="G329" s="20">
        <v>24211142.385036889</v>
      </c>
      <c r="H329" s="20">
        <v>6715735.2189998925</v>
      </c>
      <c r="I329" s="20">
        <v>3512229.4299310818</v>
      </c>
      <c r="J329" s="20">
        <v>7946514.0494617382</v>
      </c>
      <c r="K329" s="20">
        <v>10641901.426220242</v>
      </c>
      <c r="L329" s="20">
        <v>8617944</v>
      </c>
      <c r="M329" s="20" t="e">
        <v>#N/A</v>
      </c>
      <c r="N329" s="20" t="e">
        <v>#N/A</v>
      </c>
    </row>
    <row r="330" spans="1:14" x14ac:dyDescent="0.25">
      <c r="A330" s="19" t="s">
        <v>185</v>
      </c>
      <c r="B330" s="20">
        <v>688245.36547543225</v>
      </c>
      <c r="C330" s="20">
        <v>136771.89750627405</v>
      </c>
      <c r="D330" s="20">
        <v>801589.61994174158</v>
      </c>
      <c r="E330" s="20">
        <v>888906.87196367839</v>
      </c>
      <c r="F330" s="20">
        <v>1012901.4324579211</v>
      </c>
      <c r="G330" s="20">
        <v>204712.61304775072</v>
      </c>
      <c r="H330" s="20"/>
      <c r="I330" s="20"/>
      <c r="J330" s="20"/>
      <c r="K330" s="20"/>
      <c r="L330" s="20"/>
      <c r="M330" s="20"/>
      <c r="N330" s="20">
        <v>3733127.8003927981</v>
      </c>
    </row>
    <row r="331" spans="1:14" x14ac:dyDescent="0.25">
      <c r="A331" s="19" t="s">
        <v>200</v>
      </c>
      <c r="B331" s="20">
        <v>110093.98881982121</v>
      </c>
      <c r="C331" s="20">
        <v>74778.675774147385</v>
      </c>
      <c r="D331" s="20">
        <v>1711823.6555198019</v>
      </c>
      <c r="E331" s="20">
        <v>461510.87803397491</v>
      </c>
      <c r="F331" s="20">
        <v>433329.90572107659</v>
      </c>
      <c r="G331" s="20">
        <v>3420012.1633716961</v>
      </c>
      <c r="H331" s="20"/>
      <c r="I331" s="20">
        <v>2125291.8327232962</v>
      </c>
      <c r="J331" s="20"/>
      <c r="K331" s="20"/>
      <c r="L331" s="20"/>
      <c r="M331" s="20"/>
      <c r="N331" s="20">
        <v>8336841.099963815</v>
      </c>
    </row>
    <row r="332" spans="1:14" x14ac:dyDescent="0.25">
      <c r="A332" s="19" t="s">
        <v>198</v>
      </c>
      <c r="B332" s="20">
        <v>1537377.8087288863</v>
      </c>
      <c r="C332" s="20">
        <v>992948.64626701595</v>
      </c>
      <c r="D332" s="20">
        <v>42080.709731938397</v>
      </c>
      <c r="E332" s="20">
        <v>2367489.2695305538</v>
      </c>
      <c r="F332" s="20">
        <v>4853527.4977921275</v>
      </c>
      <c r="G332" s="20">
        <v>1261778.9445378992</v>
      </c>
      <c r="H332" s="20">
        <v>773151.89272918366</v>
      </c>
      <c r="I332" s="20">
        <v>3027481.2431955785</v>
      </c>
      <c r="J332" s="20">
        <v>3228027.9056345522</v>
      </c>
      <c r="K332" s="20">
        <v>567530.6032037189</v>
      </c>
      <c r="L332" s="20"/>
      <c r="M332" s="20"/>
      <c r="N332" s="20">
        <v>18651394.521351453</v>
      </c>
    </row>
    <row r="333" spans="1:14" x14ac:dyDescent="0.25">
      <c r="A333" s="19" t="s">
        <v>173</v>
      </c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</row>
    <row r="334" spans="1:14" x14ac:dyDescent="0.25">
      <c r="A334" s="19" t="s">
        <v>169</v>
      </c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</row>
    <row r="335" spans="1:14" x14ac:dyDescent="0.25">
      <c r="A335" s="19" t="s">
        <v>163</v>
      </c>
      <c r="B335" s="20"/>
      <c r="C335" s="20">
        <v>444938.21940225241</v>
      </c>
      <c r="D335" s="20">
        <v>688865.51957688085</v>
      </c>
      <c r="E335" s="20">
        <v>112424.0498890763</v>
      </c>
      <c r="F335" s="20"/>
      <c r="G335" s="20"/>
      <c r="H335" s="20">
        <v>1283432.1419304449</v>
      </c>
      <c r="I335" s="20">
        <v>419003.40405826806</v>
      </c>
      <c r="J335" s="20">
        <v>187503.38527142306</v>
      </c>
      <c r="K335" s="20">
        <v>264616.05176204536</v>
      </c>
      <c r="L335" s="20"/>
      <c r="M335" s="20"/>
      <c r="N335" s="20">
        <v>3400782.7718903911</v>
      </c>
    </row>
    <row r="336" spans="1:14" x14ac:dyDescent="0.25">
      <c r="A336" s="19" t="s">
        <v>155</v>
      </c>
      <c r="B336" s="20"/>
      <c r="C336" s="20"/>
      <c r="D336" s="20"/>
      <c r="E336" s="20">
        <v>732483.91333243647</v>
      </c>
      <c r="F336" s="20">
        <v>291919.91315409855</v>
      </c>
      <c r="G336" s="20">
        <v>213447.01787112141</v>
      </c>
      <c r="H336" s="20"/>
      <c r="I336" s="20"/>
      <c r="J336" s="20">
        <v>187634.69016306972</v>
      </c>
      <c r="K336" s="20">
        <v>264801.35712042218</v>
      </c>
      <c r="L336" s="20"/>
      <c r="M336" s="20"/>
      <c r="N336" s="20">
        <v>1690286.8916411481</v>
      </c>
    </row>
    <row r="337" spans="1:14" x14ac:dyDescent="0.25">
      <c r="A337" s="19" t="s">
        <v>126</v>
      </c>
      <c r="B337" s="20">
        <v>23149724.670876626</v>
      </c>
      <c r="C337" s="20">
        <v>32874922.03834267</v>
      </c>
      <c r="D337" s="20">
        <v>68493235.483541489</v>
      </c>
      <c r="E337" s="20">
        <v>101530807.10842362</v>
      </c>
      <c r="F337" s="20">
        <v>117391102.33266445</v>
      </c>
      <c r="G337" s="20">
        <v>127561754.44749419</v>
      </c>
      <c r="H337" s="20">
        <v>60689204.690194197</v>
      </c>
      <c r="I337" s="20">
        <v>66168570.712650202</v>
      </c>
      <c r="J337" s="20">
        <v>46288305.072863922</v>
      </c>
      <c r="K337" s="20">
        <v>42499800.415302478</v>
      </c>
      <c r="L337" s="20">
        <v>25880933</v>
      </c>
      <c r="M337" s="20" t="e">
        <v>#N/A</v>
      </c>
      <c r="N337" s="20" t="e"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60"/>
  <sheetViews>
    <sheetView topLeftCell="A426" workbookViewId="0">
      <selection activeCell="A433" sqref="A433:A459"/>
    </sheetView>
  </sheetViews>
  <sheetFormatPr defaultColWidth="8.85546875" defaultRowHeight="15" x14ac:dyDescent="0.25"/>
  <cols>
    <col min="1" max="1" width="23.140625" bestFit="1" customWidth="1"/>
    <col min="2" max="2" width="19.5703125" bestFit="1" customWidth="1"/>
    <col min="3" max="9" width="12" bestFit="1" customWidth="1"/>
    <col min="10" max="10" width="12" customWidth="1"/>
    <col min="11" max="11" width="12" bestFit="1" customWidth="1"/>
    <col min="12" max="12" width="10" bestFit="1" customWidth="1"/>
    <col min="13" max="13" width="5.5703125" bestFit="1" customWidth="1"/>
    <col min="14" max="22" width="12" bestFit="1" customWidth="1"/>
    <col min="23" max="23" width="11" bestFit="1" customWidth="1"/>
    <col min="24" max="24" width="16.42578125" bestFit="1" customWidth="1"/>
    <col min="25" max="25" width="12" bestFit="1" customWidth="1"/>
    <col min="26" max="26" width="11" bestFit="1" customWidth="1"/>
    <col min="27" max="34" width="12" bestFit="1" customWidth="1"/>
    <col min="35" max="35" width="13.42578125" bestFit="1" customWidth="1"/>
    <col min="36" max="36" width="28.42578125" bestFit="1" customWidth="1"/>
    <col min="37" max="37" width="8" customWidth="1"/>
    <col min="38" max="38" width="11" bestFit="1" customWidth="1"/>
    <col min="39" max="39" width="7" customWidth="1"/>
    <col min="40" max="40" width="31.42578125" bestFit="1" customWidth="1"/>
    <col min="41" max="41" width="12.7109375" bestFit="1" customWidth="1"/>
    <col min="42" max="50" width="12" bestFit="1" customWidth="1"/>
    <col min="51" max="51" width="9" customWidth="1"/>
    <col min="52" max="52" width="15.85546875" bestFit="1" customWidth="1"/>
    <col min="53" max="56" width="11" bestFit="1" customWidth="1"/>
    <col min="57" max="58" width="7" customWidth="1"/>
    <col min="59" max="59" width="9" customWidth="1"/>
    <col min="60" max="61" width="12" bestFit="1" customWidth="1"/>
    <col min="62" max="62" width="11" bestFit="1" customWidth="1"/>
    <col min="63" max="63" width="10" bestFit="1" customWidth="1"/>
    <col min="64" max="65" width="12" bestFit="1" customWidth="1"/>
  </cols>
  <sheetData>
    <row r="1" spans="1:7" x14ac:dyDescent="0.25">
      <c r="A1" s="18" t="s">
        <v>390</v>
      </c>
      <c r="B1" s="56">
        <v>2007</v>
      </c>
    </row>
    <row r="2" spans="1:7" x14ac:dyDescent="0.25">
      <c r="A2" s="18" t="s">
        <v>391</v>
      </c>
      <c r="B2" t="s">
        <v>265</v>
      </c>
    </row>
    <row r="4" spans="1:7" x14ac:dyDescent="0.25">
      <c r="A4" s="18" t="s">
        <v>399</v>
      </c>
      <c r="B4" s="18" t="s">
        <v>127</v>
      </c>
    </row>
    <row r="5" spans="1:7" x14ac:dyDescent="0.25">
      <c r="A5" s="18" t="s">
        <v>125</v>
      </c>
      <c r="B5" t="s">
        <v>228</v>
      </c>
      <c r="C5" t="s">
        <v>15</v>
      </c>
      <c r="D5" t="s">
        <v>226</v>
      </c>
      <c r="E5" t="s">
        <v>129</v>
      </c>
      <c r="F5" t="s">
        <v>417</v>
      </c>
      <c r="G5" t="s">
        <v>126</v>
      </c>
    </row>
    <row r="6" spans="1:7" x14ac:dyDescent="0.25">
      <c r="A6" s="19" t="s">
        <v>134</v>
      </c>
      <c r="B6" s="20"/>
      <c r="C6" s="20"/>
      <c r="D6" s="20"/>
      <c r="E6" s="20"/>
      <c r="F6" s="20">
        <v>248960.1090341995</v>
      </c>
      <c r="G6" s="20">
        <v>248960.1090341995</v>
      </c>
    </row>
    <row r="7" spans="1:7" x14ac:dyDescent="0.25">
      <c r="A7" s="19" t="s">
        <v>139</v>
      </c>
      <c r="B7" s="20"/>
      <c r="C7" s="20"/>
      <c r="D7" s="20">
        <v>1602463.3720649288</v>
      </c>
      <c r="E7" s="20"/>
      <c r="F7" s="20"/>
      <c r="G7" s="20">
        <v>1602463.3720649288</v>
      </c>
    </row>
    <row r="8" spans="1:7" x14ac:dyDescent="0.25">
      <c r="A8" s="19" t="s">
        <v>146</v>
      </c>
      <c r="B8" s="20"/>
      <c r="C8" s="20"/>
      <c r="D8" s="20"/>
      <c r="E8" s="20">
        <v>441887.81505480269</v>
      </c>
      <c r="F8" s="20"/>
      <c r="G8" s="20">
        <v>441887.81505480269</v>
      </c>
    </row>
    <row r="9" spans="1:7" x14ac:dyDescent="0.25">
      <c r="A9" s="19" t="s">
        <v>151</v>
      </c>
      <c r="B9" s="20">
        <v>179983.30660926484</v>
      </c>
      <c r="C9" s="20"/>
      <c r="D9" s="20"/>
      <c r="E9" s="20"/>
      <c r="F9" s="20">
        <v>175523.32027148726</v>
      </c>
      <c r="G9" s="20">
        <v>355506.6268807521</v>
      </c>
    </row>
    <row r="10" spans="1:7" x14ac:dyDescent="0.25">
      <c r="A10" s="19" t="s">
        <v>175</v>
      </c>
      <c r="B10" s="20"/>
      <c r="C10" s="20"/>
      <c r="D10" s="20"/>
      <c r="E10" s="20">
        <v>5000645.391833418</v>
      </c>
      <c r="F10" s="20">
        <v>291914.92498956667</v>
      </c>
      <c r="G10" s="20">
        <v>5292560.3168229852</v>
      </c>
    </row>
    <row r="11" spans="1:7" x14ac:dyDescent="0.25">
      <c r="A11" s="19" t="s">
        <v>137</v>
      </c>
      <c r="B11" s="20"/>
      <c r="C11" s="20"/>
      <c r="D11" s="20"/>
      <c r="E11" s="20">
        <v>2754752.4976387639</v>
      </c>
      <c r="F11" s="20"/>
      <c r="G11" s="20">
        <v>2754752.4976387639</v>
      </c>
    </row>
    <row r="12" spans="1:7" x14ac:dyDescent="0.25">
      <c r="A12" s="19" t="s">
        <v>148</v>
      </c>
      <c r="B12" s="20"/>
      <c r="C12" s="20"/>
      <c r="D12" s="20">
        <v>17334449.63566675</v>
      </c>
      <c r="E12" s="20">
        <v>125000.20627320053</v>
      </c>
      <c r="F12" s="20">
        <v>367975.87036264199</v>
      </c>
      <c r="G12" s="20">
        <v>17827425.712302595</v>
      </c>
    </row>
    <row r="13" spans="1:7" x14ac:dyDescent="0.25">
      <c r="A13" s="19" t="s">
        <v>177</v>
      </c>
      <c r="B13" s="20"/>
      <c r="C13" s="20"/>
      <c r="D13" s="20"/>
      <c r="E13" s="20">
        <v>1779331.1676367871</v>
      </c>
      <c r="F13" s="20">
        <v>636597.35581083759</v>
      </c>
      <c r="G13" s="20">
        <v>2415928.5234476244</v>
      </c>
    </row>
    <row r="14" spans="1:7" x14ac:dyDescent="0.25">
      <c r="A14" s="19" t="s">
        <v>191</v>
      </c>
      <c r="B14" s="20">
        <v>224979.13326158107</v>
      </c>
      <c r="C14" s="20">
        <v>18718218.891536891</v>
      </c>
      <c r="D14" s="20"/>
      <c r="E14" s="20">
        <v>5558928.4112724327</v>
      </c>
      <c r="F14" s="20">
        <v>3609167.4509412004</v>
      </c>
      <c r="G14" s="20">
        <v>28111293.887012105</v>
      </c>
    </row>
    <row r="15" spans="1:7" x14ac:dyDescent="0.25">
      <c r="A15" s="19" t="s">
        <v>194</v>
      </c>
      <c r="B15" s="20"/>
      <c r="C15" s="20">
        <v>29985670.639203113</v>
      </c>
      <c r="D15" s="20">
        <v>23738493.262789115</v>
      </c>
      <c r="E15" s="20">
        <v>3848682.0360445455</v>
      </c>
      <c r="F15" s="20">
        <v>1375742.0003953697</v>
      </c>
      <c r="G15" s="20">
        <v>58948587.93843215</v>
      </c>
    </row>
    <row r="16" spans="1:7" x14ac:dyDescent="0.25">
      <c r="A16" s="19" t="s">
        <v>185</v>
      </c>
      <c r="B16" s="20"/>
      <c r="C16" s="20"/>
      <c r="D16" s="20">
        <v>3446368.950446988</v>
      </c>
      <c r="E16" s="20">
        <v>688245.36547543225</v>
      </c>
      <c r="F16" s="20"/>
      <c r="G16" s="20">
        <v>4134614.3159224205</v>
      </c>
    </row>
    <row r="17" spans="1:7" x14ac:dyDescent="0.25">
      <c r="A17" s="19" t="s">
        <v>200</v>
      </c>
      <c r="B17" s="20"/>
      <c r="C17" s="20"/>
      <c r="D17" s="20"/>
      <c r="E17" s="20">
        <v>110093.98881982121</v>
      </c>
      <c r="F17" s="20"/>
      <c r="G17" s="20">
        <v>110093.98881982121</v>
      </c>
    </row>
    <row r="18" spans="1:7" x14ac:dyDescent="0.25">
      <c r="A18" s="19" t="s">
        <v>198</v>
      </c>
      <c r="B18" s="20"/>
      <c r="C18" s="20"/>
      <c r="D18" s="20"/>
      <c r="E18" s="20">
        <v>1537377.8087288863</v>
      </c>
      <c r="F18" s="20">
        <v>1113817.6937861051</v>
      </c>
      <c r="G18" s="20">
        <v>2651195.5025149914</v>
      </c>
    </row>
    <row r="19" spans="1:7" x14ac:dyDescent="0.25">
      <c r="A19" s="19" t="s">
        <v>126</v>
      </c>
      <c r="B19" s="20">
        <v>404962.43987084588</v>
      </c>
      <c r="C19" s="20">
        <v>48703889.530740008</v>
      </c>
      <c r="D19" s="20">
        <v>46121775.220967777</v>
      </c>
      <c r="E19" s="20">
        <v>21844944.688778091</v>
      </c>
      <c r="F19" s="20">
        <v>7819698.7255914081</v>
      </c>
      <c r="G19" s="20">
        <v>124895270.60594815</v>
      </c>
    </row>
    <row r="29" spans="1:7" x14ac:dyDescent="0.25">
      <c r="A29" s="18" t="s">
        <v>390</v>
      </c>
      <c r="B29" s="56">
        <v>2008</v>
      </c>
    </row>
    <row r="30" spans="1:7" x14ac:dyDescent="0.25">
      <c r="A30" s="18" t="s">
        <v>391</v>
      </c>
      <c r="B30" t="s">
        <v>265</v>
      </c>
    </row>
    <row r="32" spans="1:7" x14ac:dyDescent="0.25">
      <c r="A32" s="18" t="s">
        <v>399</v>
      </c>
      <c r="B32" s="18" t="s">
        <v>127</v>
      </c>
    </row>
    <row r="33" spans="1:7" x14ac:dyDescent="0.25">
      <c r="A33" s="18" t="s">
        <v>125</v>
      </c>
      <c r="B33" t="s">
        <v>228</v>
      </c>
      <c r="C33" t="s">
        <v>15</v>
      </c>
      <c r="D33" t="s">
        <v>226</v>
      </c>
      <c r="E33" t="s">
        <v>129</v>
      </c>
      <c r="F33" t="s">
        <v>417</v>
      </c>
      <c r="G33" t="s">
        <v>126</v>
      </c>
    </row>
    <row r="34" spans="1:7" x14ac:dyDescent="0.25">
      <c r="A34" s="19" t="s">
        <v>146</v>
      </c>
      <c r="B34" s="20"/>
      <c r="C34" s="20"/>
      <c r="D34" s="20"/>
      <c r="E34" s="20">
        <v>1508455.8419004031</v>
      </c>
      <c r="F34" s="20"/>
      <c r="G34" s="20">
        <v>1508455.8419004031</v>
      </c>
    </row>
    <row r="35" spans="1:7" x14ac:dyDescent="0.25">
      <c r="A35" s="19" t="s">
        <v>157</v>
      </c>
      <c r="B35" s="20"/>
      <c r="C35" s="20"/>
      <c r="D35" s="20"/>
      <c r="E35" s="20">
        <v>679806.14340133977</v>
      </c>
      <c r="F35" s="20"/>
      <c r="G35" s="20">
        <v>679806.14340133977</v>
      </c>
    </row>
    <row r="36" spans="1:7" x14ac:dyDescent="0.25">
      <c r="A36" s="19" t="s">
        <v>161</v>
      </c>
      <c r="B36" s="20"/>
      <c r="C36" s="20"/>
      <c r="D36" s="20"/>
      <c r="E36" s="20">
        <v>64343.651472936814</v>
      </c>
      <c r="F36" s="20"/>
      <c r="G36" s="20">
        <v>64343.651472936814</v>
      </c>
    </row>
    <row r="37" spans="1:7" x14ac:dyDescent="0.25">
      <c r="A37" s="19" t="s">
        <v>151</v>
      </c>
      <c r="B37" s="20"/>
      <c r="C37" s="20"/>
      <c r="D37" s="20"/>
      <c r="E37" s="20">
        <v>99661.280137994923</v>
      </c>
      <c r="F37" s="20">
        <v>114032.38200949924</v>
      </c>
      <c r="G37" s="20">
        <v>213693.66214749415</v>
      </c>
    </row>
    <row r="38" spans="1:7" x14ac:dyDescent="0.25">
      <c r="A38" s="19" t="s">
        <v>175</v>
      </c>
      <c r="B38" s="20"/>
      <c r="C38" s="20"/>
      <c r="D38" s="20"/>
      <c r="E38" s="20">
        <v>6909355.8967803484</v>
      </c>
      <c r="F38" s="20"/>
      <c r="G38" s="20">
        <v>6909355.8967803484</v>
      </c>
    </row>
    <row r="39" spans="1:7" x14ac:dyDescent="0.25">
      <c r="A39" s="19" t="s">
        <v>137</v>
      </c>
      <c r="B39" s="20"/>
      <c r="C39" s="20"/>
      <c r="D39" s="20"/>
      <c r="E39" s="20">
        <v>2209369.9660543543</v>
      </c>
      <c r="F39" s="20"/>
      <c r="G39" s="20">
        <v>2209369.9660543543</v>
      </c>
    </row>
    <row r="40" spans="1:7" x14ac:dyDescent="0.25">
      <c r="A40" s="19" t="s">
        <v>181</v>
      </c>
      <c r="B40" s="20"/>
      <c r="C40" s="20"/>
      <c r="D40" s="20"/>
      <c r="E40" s="20">
        <v>680570.92531266634</v>
      </c>
      <c r="F40" s="20"/>
      <c r="G40" s="20">
        <v>680570.92531266634</v>
      </c>
    </row>
    <row r="41" spans="1:7" x14ac:dyDescent="0.25">
      <c r="A41" s="19" t="s">
        <v>148</v>
      </c>
      <c r="B41" s="20"/>
      <c r="C41" s="20">
        <v>271922.45736053592</v>
      </c>
      <c r="D41" s="20">
        <v>12269557.657370215</v>
      </c>
      <c r="E41" s="20">
        <v>4152560.1371445553</v>
      </c>
      <c r="F41" s="20"/>
      <c r="G41" s="20">
        <v>16694040.251875307</v>
      </c>
    </row>
    <row r="42" spans="1:7" x14ac:dyDescent="0.25">
      <c r="A42" s="19" t="s">
        <v>177</v>
      </c>
      <c r="B42" s="20"/>
      <c r="C42" s="20"/>
      <c r="D42" s="20"/>
      <c r="E42" s="20">
        <v>2336388.3449181779</v>
      </c>
      <c r="F42" s="20">
        <v>405161.06243648153</v>
      </c>
      <c r="G42" s="20">
        <v>2741549.4073546594</v>
      </c>
    </row>
    <row r="43" spans="1:7" x14ac:dyDescent="0.25">
      <c r="A43" s="19" t="s">
        <v>191</v>
      </c>
      <c r="B43" s="20">
        <v>678217.09654113918</v>
      </c>
      <c r="C43" s="20">
        <v>13640186.202726714</v>
      </c>
      <c r="D43" s="20"/>
      <c r="E43" s="20">
        <v>9647125.5819776952</v>
      </c>
      <c r="F43" s="20">
        <v>2020929.4026188618</v>
      </c>
      <c r="G43" s="20">
        <v>25986458.283864409</v>
      </c>
    </row>
    <row r="44" spans="1:7" x14ac:dyDescent="0.25">
      <c r="A44" s="19" t="s">
        <v>194</v>
      </c>
      <c r="B44" s="20"/>
      <c r="C44" s="20">
        <v>61996578.274959736</v>
      </c>
      <c r="D44" s="20">
        <v>1728974.7577276467</v>
      </c>
      <c r="E44" s="20">
        <v>388670.66491292353</v>
      </c>
      <c r="F44" s="20">
        <v>1102949.7778461452</v>
      </c>
      <c r="G44" s="20">
        <v>65217173.475446448</v>
      </c>
    </row>
    <row r="45" spans="1:7" x14ac:dyDescent="0.25">
      <c r="A45" s="19" t="s">
        <v>185</v>
      </c>
      <c r="B45" s="20"/>
      <c r="C45" s="20">
        <v>985718.90793194273</v>
      </c>
      <c r="D45" s="20"/>
      <c r="E45" s="20">
        <v>136771.89750627405</v>
      </c>
      <c r="F45" s="20"/>
      <c r="G45" s="20">
        <v>1122490.8054382168</v>
      </c>
    </row>
    <row r="46" spans="1:7" x14ac:dyDescent="0.25">
      <c r="A46" s="19" t="s">
        <v>200</v>
      </c>
      <c r="B46" s="20"/>
      <c r="C46" s="20"/>
      <c r="D46" s="20"/>
      <c r="E46" s="20">
        <v>74778.675774147385</v>
      </c>
      <c r="F46" s="20"/>
      <c r="G46" s="20">
        <v>74778.675774147385</v>
      </c>
    </row>
    <row r="47" spans="1:7" x14ac:dyDescent="0.25">
      <c r="A47" s="19" t="s">
        <v>198</v>
      </c>
      <c r="B47" s="20"/>
      <c r="C47" s="20">
        <v>8701690.2865883596</v>
      </c>
      <c r="D47" s="20"/>
      <c r="E47" s="20">
        <v>992948.64626701595</v>
      </c>
      <c r="F47" s="20">
        <v>319527.58206757327</v>
      </c>
      <c r="G47" s="20">
        <v>10014166.514922949</v>
      </c>
    </row>
    <row r="48" spans="1:7" x14ac:dyDescent="0.25">
      <c r="A48" s="19" t="s">
        <v>163</v>
      </c>
      <c r="B48" s="20"/>
      <c r="C48" s="20"/>
      <c r="D48" s="20"/>
      <c r="E48" s="20">
        <v>444938.21940225241</v>
      </c>
      <c r="F48" s="20"/>
      <c r="G48" s="20">
        <v>444938.21940225241</v>
      </c>
    </row>
    <row r="49" spans="1:7" x14ac:dyDescent="0.25">
      <c r="A49" s="19" t="s">
        <v>126</v>
      </c>
      <c r="B49" s="20">
        <v>678217.09654113918</v>
      </c>
      <c r="C49" s="20">
        <v>85596096.12956728</v>
      </c>
      <c r="D49" s="20">
        <v>13998532.415097862</v>
      </c>
      <c r="E49" s="20">
        <v>30325745.872963082</v>
      </c>
      <c r="F49" s="20">
        <v>3962600.2069785614</v>
      </c>
      <c r="G49" s="20">
        <v>134561191.72114792</v>
      </c>
    </row>
    <row r="65" spans="1:7" x14ac:dyDescent="0.25">
      <c r="A65" s="18" t="s">
        <v>390</v>
      </c>
      <c r="B65" s="56">
        <v>2009</v>
      </c>
    </row>
    <row r="66" spans="1:7" x14ac:dyDescent="0.25">
      <c r="A66" s="18" t="s">
        <v>391</v>
      </c>
      <c r="B66" t="s">
        <v>265</v>
      </c>
    </row>
    <row r="68" spans="1:7" x14ac:dyDescent="0.25">
      <c r="A68" s="18" t="s">
        <v>399</v>
      </c>
      <c r="B68" s="18" t="s">
        <v>127</v>
      </c>
    </row>
    <row r="69" spans="1:7" x14ac:dyDescent="0.25">
      <c r="A69" s="18" t="s">
        <v>125</v>
      </c>
      <c r="B69" t="s">
        <v>228</v>
      </c>
      <c r="C69" t="s">
        <v>15</v>
      </c>
      <c r="D69" t="s">
        <v>226</v>
      </c>
      <c r="E69" t="s">
        <v>129</v>
      </c>
      <c r="F69" t="s">
        <v>417</v>
      </c>
      <c r="G69" t="s">
        <v>126</v>
      </c>
    </row>
    <row r="70" spans="1:7" x14ac:dyDescent="0.25">
      <c r="A70" s="19" t="s">
        <v>139</v>
      </c>
      <c r="B70" s="20"/>
      <c r="C70" s="20">
        <v>1221950.2980855582</v>
      </c>
      <c r="D70" s="20"/>
      <c r="E70" s="20"/>
      <c r="F70" s="20"/>
      <c r="G70" s="20">
        <v>1221950.2980855582</v>
      </c>
    </row>
    <row r="71" spans="1:7" x14ac:dyDescent="0.25">
      <c r="A71" s="19" t="s">
        <v>146</v>
      </c>
      <c r="B71" s="20"/>
      <c r="C71" s="20"/>
      <c r="D71" s="20"/>
      <c r="E71" s="20">
        <v>223722.80690882457</v>
      </c>
      <c r="F71" s="20"/>
      <c r="G71" s="20">
        <v>223722.80690882457</v>
      </c>
    </row>
    <row r="72" spans="1:7" x14ac:dyDescent="0.25">
      <c r="A72" s="19" t="s">
        <v>157</v>
      </c>
      <c r="B72" s="20"/>
      <c r="C72" s="20"/>
      <c r="D72" s="20"/>
      <c r="E72" s="20">
        <v>1064550.0655556254</v>
      </c>
      <c r="F72" s="20"/>
      <c r="G72" s="20">
        <v>1064550.0655556254</v>
      </c>
    </row>
    <row r="73" spans="1:7" x14ac:dyDescent="0.25">
      <c r="A73" s="19" t="s">
        <v>151</v>
      </c>
      <c r="B73" s="20"/>
      <c r="C73" s="20"/>
      <c r="D73" s="20"/>
      <c r="E73" s="20">
        <v>84578.511832289994</v>
      </c>
      <c r="F73" s="20"/>
      <c r="G73" s="20">
        <v>84578.511832289994</v>
      </c>
    </row>
    <row r="74" spans="1:7" x14ac:dyDescent="0.25">
      <c r="A74" s="19" t="s">
        <v>175</v>
      </c>
      <c r="B74" s="20"/>
      <c r="C74" s="20"/>
      <c r="D74" s="20"/>
      <c r="E74" s="20">
        <v>7355762.8045161869</v>
      </c>
      <c r="F74" s="20"/>
      <c r="G74" s="20">
        <v>7355762.8045161869</v>
      </c>
    </row>
    <row r="75" spans="1:7" x14ac:dyDescent="0.25">
      <c r="A75" s="19" t="s">
        <v>181</v>
      </c>
      <c r="B75" s="20"/>
      <c r="C75" s="20"/>
      <c r="D75" s="20"/>
      <c r="E75" s="20">
        <v>1144405.3321690487</v>
      </c>
      <c r="F75" s="20"/>
      <c r="G75" s="20">
        <v>1144405.3321690487</v>
      </c>
    </row>
    <row r="76" spans="1:7" x14ac:dyDescent="0.25">
      <c r="A76" s="19" t="s">
        <v>148</v>
      </c>
      <c r="B76" s="20"/>
      <c r="C76" s="20">
        <v>716877.50821019418</v>
      </c>
      <c r="D76" s="20"/>
      <c r="E76" s="20">
        <v>3337651.336861535</v>
      </c>
      <c r="F76" s="20"/>
      <c r="G76" s="20">
        <v>4054528.8450717293</v>
      </c>
    </row>
    <row r="77" spans="1:7" x14ac:dyDescent="0.25">
      <c r="A77" s="19" t="s">
        <v>177</v>
      </c>
      <c r="B77" s="20"/>
      <c r="C77" s="20"/>
      <c r="D77" s="20"/>
      <c r="E77" s="20">
        <v>2348845.8971165731</v>
      </c>
      <c r="F77" s="20"/>
      <c r="G77" s="20">
        <v>2348845.8971165731</v>
      </c>
    </row>
    <row r="78" spans="1:7" x14ac:dyDescent="0.25">
      <c r="A78" s="19" t="s">
        <v>191</v>
      </c>
      <c r="B78" s="20">
        <v>13214527.332984267</v>
      </c>
      <c r="C78" s="20">
        <v>35948847.458183512</v>
      </c>
      <c r="D78" s="20"/>
      <c r="E78" s="20">
        <v>29283708.152406391</v>
      </c>
      <c r="F78" s="20">
        <v>11882316.38633479</v>
      </c>
      <c r="G78" s="20">
        <v>90329399.329908967</v>
      </c>
    </row>
    <row r="79" spans="1:7" x14ac:dyDescent="0.25">
      <c r="A79" s="19" t="s">
        <v>194</v>
      </c>
      <c r="B79" s="20">
        <v>1211848.842288051</v>
      </c>
      <c r="C79" s="20">
        <v>21225165.887585789</v>
      </c>
      <c r="D79" s="20">
        <v>135822766.9665395</v>
      </c>
      <c r="E79" s="20">
        <v>4134665.9748872444</v>
      </c>
      <c r="F79" s="20">
        <v>876333.87577503896</v>
      </c>
      <c r="G79" s="20">
        <v>163270781.54707563</v>
      </c>
    </row>
    <row r="80" spans="1:7" x14ac:dyDescent="0.25">
      <c r="A80" s="19" t="s">
        <v>185</v>
      </c>
      <c r="B80" s="20"/>
      <c r="C80" s="20">
        <v>733170.17885133496</v>
      </c>
      <c r="D80" s="20"/>
      <c r="E80" s="20">
        <v>801589.61994174158</v>
      </c>
      <c r="F80" s="20"/>
      <c r="G80" s="20">
        <v>1534759.7987930765</v>
      </c>
    </row>
    <row r="81" spans="1:7" x14ac:dyDescent="0.25">
      <c r="A81" s="19" t="s">
        <v>200</v>
      </c>
      <c r="B81" s="20"/>
      <c r="C81" s="20"/>
      <c r="D81" s="20"/>
      <c r="E81" s="20">
        <v>1711823.6555198019</v>
      </c>
      <c r="F81" s="20"/>
      <c r="G81" s="20">
        <v>1711823.6555198019</v>
      </c>
    </row>
    <row r="82" spans="1:7" x14ac:dyDescent="0.25">
      <c r="A82" s="19" t="s">
        <v>198</v>
      </c>
      <c r="B82" s="20"/>
      <c r="C82" s="20">
        <v>917709.11286821589</v>
      </c>
      <c r="D82" s="20">
        <v>13849439.673733011</v>
      </c>
      <c r="E82" s="20">
        <v>42080.709731938397</v>
      </c>
      <c r="F82" s="20">
        <v>2932680.7154053398</v>
      </c>
      <c r="G82" s="20">
        <v>17741910.211738504</v>
      </c>
    </row>
    <row r="83" spans="1:7" x14ac:dyDescent="0.25">
      <c r="A83" s="19" t="s">
        <v>163</v>
      </c>
      <c r="B83" s="20"/>
      <c r="C83" s="20"/>
      <c r="D83" s="20"/>
      <c r="E83" s="20">
        <v>688865.51957688085</v>
      </c>
      <c r="F83" s="20"/>
      <c r="G83" s="20">
        <v>688865.51957688085</v>
      </c>
    </row>
    <row r="84" spans="1:7" x14ac:dyDescent="0.25">
      <c r="A84" s="19" t="s">
        <v>155</v>
      </c>
      <c r="B84" s="20"/>
      <c r="C84" s="20"/>
      <c r="D84" s="20"/>
      <c r="E84" s="20"/>
      <c r="F84" s="20">
        <v>60445.808078632283</v>
      </c>
      <c r="G84" s="20">
        <v>60445.808078632283</v>
      </c>
    </row>
    <row r="85" spans="1:7" x14ac:dyDescent="0.25">
      <c r="A85" s="19" t="s">
        <v>126</v>
      </c>
      <c r="B85" s="20">
        <v>14426376.175272318</v>
      </c>
      <c r="C85" s="20">
        <v>60763720.443784609</v>
      </c>
      <c r="D85" s="20">
        <v>149672206.6402725</v>
      </c>
      <c r="E85" s="20">
        <v>52222250.387024075</v>
      </c>
      <c r="F85" s="20">
        <v>15751776.7855938</v>
      </c>
      <c r="G85" s="20">
        <v>292836330.43194735</v>
      </c>
    </row>
    <row r="97" spans="1:8" x14ac:dyDescent="0.25">
      <c r="A97" s="18" t="s">
        <v>390</v>
      </c>
      <c r="B97" s="56">
        <v>2010</v>
      </c>
    </row>
    <row r="98" spans="1:8" x14ac:dyDescent="0.25">
      <c r="A98" s="18" t="s">
        <v>391</v>
      </c>
      <c r="B98" t="s">
        <v>265</v>
      </c>
    </row>
    <row r="100" spans="1:8" x14ac:dyDescent="0.25">
      <c r="A100" s="18" t="s">
        <v>399</v>
      </c>
      <c r="B100" s="18" t="s">
        <v>127</v>
      </c>
    </row>
    <row r="101" spans="1:8" x14ac:dyDescent="0.25">
      <c r="A101" s="18" t="s">
        <v>125</v>
      </c>
      <c r="B101" t="s">
        <v>228</v>
      </c>
      <c r="C101" t="s">
        <v>15</v>
      </c>
      <c r="D101" t="s">
        <v>226</v>
      </c>
      <c r="E101" t="s">
        <v>227</v>
      </c>
      <c r="F101" t="s">
        <v>129</v>
      </c>
      <c r="G101" t="s">
        <v>417</v>
      </c>
      <c r="H101" t="s">
        <v>126</v>
      </c>
    </row>
    <row r="102" spans="1:8" x14ac:dyDescent="0.25">
      <c r="A102" s="19" t="s">
        <v>134</v>
      </c>
      <c r="B102" s="20"/>
      <c r="C102" s="20"/>
      <c r="D102" s="20"/>
      <c r="E102" s="20"/>
      <c r="F102" s="20">
        <v>173849.60938580491</v>
      </c>
      <c r="G102" s="20"/>
      <c r="H102" s="20">
        <v>173849.60938580491</v>
      </c>
    </row>
    <row r="103" spans="1:8" x14ac:dyDescent="0.25">
      <c r="A103" s="19" t="s">
        <v>139</v>
      </c>
      <c r="B103" s="20"/>
      <c r="C103" s="20">
        <v>769184.79672329151</v>
      </c>
      <c r="D103" s="20"/>
      <c r="E103" s="20"/>
      <c r="F103" s="20"/>
      <c r="G103" s="20"/>
      <c r="H103" s="20">
        <v>769184.79672329151</v>
      </c>
    </row>
    <row r="104" spans="1:8" x14ac:dyDescent="0.25">
      <c r="A104" s="19" t="s">
        <v>146</v>
      </c>
      <c r="B104" s="20"/>
      <c r="C104" s="20"/>
      <c r="D104" s="20"/>
      <c r="E104" s="20"/>
      <c r="F104" s="20">
        <v>4318114.223368139</v>
      </c>
      <c r="G104" s="20"/>
      <c r="H104" s="20">
        <v>4318114.223368139</v>
      </c>
    </row>
    <row r="105" spans="1:8" x14ac:dyDescent="0.25">
      <c r="A105" s="19" t="s">
        <v>157</v>
      </c>
      <c r="B105" s="20"/>
      <c r="C105" s="20">
        <v>3103128.3788991491</v>
      </c>
      <c r="D105" s="20"/>
      <c r="E105" s="20"/>
      <c r="F105" s="20">
        <v>998401.86614683236</v>
      </c>
      <c r="G105" s="20"/>
      <c r="H105" s="20">
        <v>4101530.2450459814</v>
      </c>
    </row>
    <row r="106" spans="1:8" x14ac:dyDescent="0.25">
      <c r="A106" s="19" t="s">
        <v>151</v>
      </c>
      <c r="B106" s="20">
        <v>4153597.9023057744</v>
      </c>
      <c r="C106" s="20">
        <v>173066.57926274059</v>
      </c>
      <c r="D106" s="20"/>
      <c r="E106" s="20">
        <v>184604.35121358998</v>
      </c>
      <c r="F106" s="20">
        <v>349209.89771237434</v>
      </c>
      <c r="G106" s="20"/>
      <c r="H106" s="20">
        <v>4860478.7304944796</v>
      </c>
    </row>
    <row r="107" spans="1:8" x14ac:dyDescent="0.25">
      <c r="A107" s="19" t="s">
        <v>171</v>
      </c>
      <c r="B107" s="20"/>
      <c r="C107" s="20"/>
      <c r="D107" s="20"/>
      <c r="E107" s="20"/>
      <c r="F107" s="20">
        <v>810720.77574634925</v>
      </c>
      <c r="G107" s="20"/>
      <c r="H107" s="20">
        <v>810720.77574634925</v>
      </c>
    </row>
    <row r="108" spans="1:8" x14ac:dyDescent="0.25">
      <c r="A108" s="19" t="s">
        <v>175</v>
      </c>
      <c r="B108" s="20"/>
      <c r="C108" s="20">
        <v>1522985.8975121172</v>
      </c>
      <c r="D108" s="20"/>
      <c r="E108" s="20"/>
      <c r="F108" s="20">
        <v>8957641.5442646667</v>
      </c>
      <c r="G108" s="20"/>
      <c r="H108" s="20">
        <v>10480627.441776784</v>
      </c>
    </row>
    <row r="109" spans="1:8" x14ac:dyDescent="0.25">
      <c r="A109" s="19" t="s">
        <v>137</v>
      </c>
      <c r="B109" s="20"/>
      <c r="C109" s="20"/>
      <c r="D109" s="20"/>
      <c r="E109" s="20"/>
      <c r="F109" s="20">
        <v>949258.64948418131</v>
      </c>
      <c r="G109" s="20"/>
      <c r="H109" s="20">
        <v>949258.64948418131</v>
      </c>
    </row>
    <row r="110" spans="1:8" x14ac:dyDescent="0.25">
      <c r="A110" s="19" t="s">
        <v>181</v>
      </c>
      <c r="B110" s="20"/>
      <c r="C110" s="20"/>
      <c r="D110" s="20"/>
      <c r="E110" s="20"/>
      <c r="F110" s="20">
        <v>461510.87803397491</v>
      </c>
      <c r="G110" s="20"/>
      <c r="H110" s="20">
        <v>461510.87803397491</v>
      </c>
    </row>
    <row r="111" spans="1:8" x14ac:dyDescent="0.25">
      <c r="A111" s="19" t="s">
        <v>148</v>
      </c>
      <c r="B111" s="20"/>
      <c r="C111" s="20"/>
      <c r="D111" s="20"/>
      <c r="E111" s="20"/>
      <c r="F111" s="20">
        <v>6837323.6556827687</v>
      </c>
      <c r="G111" s="20"/>
      <c r="H111" s="20">
        <v>6837323.6556827687</v>
      </c>
    </row>
    <row r="112" spans="1:8" x14ac:dyDescent="0.25">
      <c r="A112" s="19" t="s">
        <v>177</v>
      </c>
      <c r="B112" s="20"/>
      <c r="C112" s="20">
        <v>16193307.545735305</v>
      </c>
      <c r="D112" s="20"/>
      <c r="E112" s="20"/>
      <c r="F112" s="20">
        <v>6423545.3093942534</v>
      </c>
      <c r="G112" s="20"/>
      <c r="H112" s="20">
        <v>22616852.855129559</v>
      </c>
    </row>
    <row r="113" spans="1:8" x14ac:dyDescent="0.25">
      <c r="A113" s="19" t="s">
        <v>191</v>
      </c>
      <c r="B113" s="20">
        <v>22621571.034672655</v>
      </c>
      <c r="C113" s="20">
        <v>22271327.352593489</v>
      </c>
      <c r="D113" s="20"/>
      <c r="E113" s="20">
        <v>8254891.2384343641</v>
      </c>
      <c r="F113" s="20">
        <v>23117916.753780641</v>
      </c>
      <c r="G113" s="20">
        <v>1566857.121578027</v>
      </c>
      <c r="H113" s="20">
        <v>77832563.501059175</v>
      </c>
    </row>
    <row r="114" spans="1:8" x14ac:dyDescent="0.25">
      <c r="A114" s="19" t="s">
        <v>194</v>
      </c>
      <c r="B114" s="20">
        <v>153836.9593446583</v>
      </c>
      <c r="C114" s="20">
        <v>29383429.969948903</v>
      </c>
      <c r="D114" s="20">
        <v>73302418.873365492</v>
      </c>
      <c r="E114" s="20"/>
      <c r="F114" s="20">
        <v>8399078.0053193327</v>
      </c>
      <c r="G114" s="20"/>
      <c r="H114" s="20">
        <v>111238763.80797838</v>
      </c>
    </row>
    <row r="115" spans="1:8" x14ac:dyDescent="0.25">
      <c r="A115" s="19" t="s">
        <v>185</v>
      </c>
      <c r="B115" s="20"/>
      <c r="C115" s="20">
        <v>415359.7902305774</v>
      </c>
      <c r="D115" s="20"/>
      <c r="E115" s="20"/>
      <c r="F115" s="20">
        <v>888906.87196367839</v>
      </c>
      <c r="G115" s="20"/>
      <c r="H115" s="20">
        <v>1304266.6621942557</v>
      </c>
    </row>
    <row r="116" spans="1:8" x14ac:dyDescent="0.25">
      <c r="A116" s="19" t="s">
        <v>200</v>
      </c>
      <c r="B116" s="20"/>
      <c r="C116" s="20">
        <v>7691847.9672329146</v>
      </c>
      <c r="D116" s="20"/>
      <c r="E116" s="20"/>
      <c r="F116" s="20">
        <v>461510.87803397491</v>
      </c>
      <c r="G116" s="20"/>
      <c r="H116" s="20">
        <v>8153358.8452668898</v>
      </c>
    </row>
    <row r="117" spans="1:8" x14ac:dyDescent="0.25">
      <c r="A117" s="19" t="s">
        <v>198</v>
      </c>
      <c r="B117" s="20"/>
      <c r="C117" s="20">
        <v>384592.39836164576</v>
      </c>
      <c r="D117" s="20">
        <v>891186.73570116621</v>
      </c>
      <c r="E117" s="20"/>
      <c r="F117" s="20">
        <v>2367489.2695305538</v>
      </c>
      <c r="G117" s="20">
        <v>2841051.7349595889</v>
      </c>
      <c r="H117" s="20">
        <v>6484320.1385529544</v>
      </c>
    </row>
    <row r="118" spans="1:8" x14ac:dyDescent="0.25">
      <c r="A118" s="19" t="s">
        <v>163</v>
      </c>
      <c r="B118" s="20"/>
      <c r="C118" s="20"/>
      <c r="D118" s="20"/>
      <c r="E118" s="20"/>
      <c r="F118" s="20">
        <v>112424.0498890763</v>
      </c>
      <c r="G118" s="20"/>
      <c r="H118" s="20">
        <v>112424.0498890763</v>
      </c>
    </row>
    <row r="119" spans="1:8" x14ac:dyDescent="0.25">
      <c r="A119" s="19" t="s">
        <v>155</v>
      </c>
      <c r="B119" s="20"/>
      <c r="C119" s="20">
        <v>558494.31231362792</v>
      </c>
      <c r="D119" s="20"/>
      <c r="E119" s="20">
        <v>173989.60101880855</v>
      </c>
      <c r="F119" s="20"/>
      <c r="G119" s="20"/>
      <c r="H119" s="20">
        <v>732483.91333243647</v>
      </c>
    </row>
    <row r="120" spans="1:8" x14ac:dyDescent="0.25">
      <c r="A120" s="19" t="s">
        <v>126</v>
      </c>
      <c r="B120" s="20">
        <v>26929005.896323089</v>
      </c>
      <c r="C120" s="20">
        <v>82466724.988813773</v>
      </c>
      <c r="D120" s="20">
        <v>74193605.609066665</v>
      </c>
      <c r="E120" s="20">
        <v>8613485.1906667631</v>
      </c>
      <c r="F120" s="20">
        <v>65626902.237736605</v>
      </c>
      <c r="G120" s="20">
        <v>4407908.8565376159</v>
      </c>
      <c r="H120" s="20">
        <v>262237632.77914447</v>
      </c>
    </row>
    <row r="132" spans="1:8" x14ac:dyDescent="0.25">
      <c r="A132" s="18" t="s">
        <v>390</v>
      </c>
      <c r="B132" s="56">
        <v>2011</v>
      </c>
    </row>
    <row r="133" spans="1:8" x14ac:dyDescent="0.25">
      <c r="A133" s="18" t="s">
        <v>391</v>
      </c>
      <c r="B133" t="s">
        <v>265</v>
      </c>
    </row>
    <row r="135" spans="1:8" x14ac:dyDescent="0.25">
      <c r="A135" s="18" t="s">
        <v>399</v>
      </c>
      <c r="B135" s="18" t="s">
        <v>127</v>
      </c>
    </row>
    <row r="136" spans="1:8" x14ac:dyDescent="0.25">
      <c r="A136" s="18" t="s">
        <v>125</v>
      </c>
      <c r="B136" t="s">
        <v>228</v>
      </c>
      <c r="C136" t="s">
        <v>15</v>
      </c>
      <c r="D136" t="s">
        <v>226</v>
      </c>
      <c r="E136" t="s">
        <v>227</v>
      </c>
      <c r="F136" t="s">
        <v>129</v>
      </c>
      <c r="G136" t="s">
        <v>417</v>
      </c>
      <c r="H136" t="s">
        <v>126</v>
      </c>
    </row>
    <row r="137" spans="1:8" x14ac:dyDescent="0.25">
      <c r="A137" s="19" t="s">
        <v>132</v>
      </c>
      <c r="B137" s="20"/>
      <c r="C137" s="20">
        <v>216664.95286053829</v>
      </c>
      <c r="D137" s="20"/>
      <c r="E137" s="20"/>
      <c r="F137" s="20"/>
      <c r="G137" s="20"/>
      <c r="H137" s="20">
        <v>216664.95286053829</v>
      </c>
    </row>
    <row r="138" spans="1:8" x14ac:dyDescent="0.25">
      <c r="A138" s="19" t="s">
        <v>139</v>
      </c>
      <c r="B138" s="20">
        <v>541662.38215134572</v>
      </c>
      <c r="C138" s="20"/>
      <c r="D138" s="20">
        <v>600884.13593322621</v>
      </c>
      <c r="E138" s="20"/>
      <c r="F138" s="20"/>
      <c r="G138" s="20"/>
      <c r="H138" s="20">
        <v>1142546.5180845719</v>
      </c>
    </row>
    <row r="139" spans="1:8" x14ac:dyDescent="0.25">
      <c r="A139" s="19" t="s">
        <v>146</v>
      </c>
      <c r="B139" s="20"/>
      <c r="C139" s="20"/>
      <c r="D139" s="20"/>
      <c r="E139" s="20">
        <v>144443.30190702551</v>
      </c>
      <c r="F139" s="20">
        <v>219553.81889867879</v>
      </c>
      <c r="G139" s="20"/>
      <c r="H139" s="20">
        <v>363997.12080570427</v>
      </c>
    </row>
    <row r="140" spans="1:8" x14ac:dyDescent="0.25">
      <c r="A140" s="19" t="s">
        <v>157</v>
      </c>
      <c r="B140" s="20"/>
      <c r="C140" s="20"/>
      <c r="D140" s="20"/>
      <c r="E140" s="20"/>
      <c r="F140" s="20">
        <v>768639.14233502652</v>
      </c>
      <c r="G140" s="20"/>
      <c r="H140" s="20">
        <v>768639.14233502652</v>
      </c>
    </row>
    <row r="141" spans="1:8" x14ac:dyDescent="0.25">
      <c r="A141" s="19" t="s">
        <v>151</v>
      </c>
      <c r="B141" s="20">
        <v>4787433.1317055114</v>
      </c>
      <c r="C141" s="20"/>
      <c r="D141" s="20"/>
      <c r="E141" s="20">
        <v>259997.94343264593</v>
      </c>
      <c r="F141" s="20">
        <v>98768.885411004987</v>
      </c>
      <c r="G141" s="20"/>
      <c r="H141" s="20">
        <v>5146199.9605491618</v>
      </c>
    </row>
    <row r="142" spans="1:8" x14ac:dyDescent="0.25">
      <c r="A142" s="19" t="s">
        <v>171</v>
      </c>
      <c r="B142" s="20"/>
      <c r="C142" s="20"/>
      <c r="D142" s="20"/>
      <c r="E142" s="20"/>
      <c r="F142" s="20">
        <v>272940.06328351545</v>
      </c>
      <c r="G142" s="20"/>
      <c r="H142" s="20">
        <v>272940.06328351545</v>
      </c>
    </row>
    <row r="143" spans="1:8" x14ac:dyDescent="0.25">
      <c r="A143" s="19" t="s">
        <v>175</v>
      </c>
      <c r="B143" s="20">
        <v>144443.30190702551</v>
      </c>
      <c r="C143" s="20">
        <v>288886.60381405102</v>
      </c>
      <c r="D143" s="20">
        <v>11476020.336513177</v>
      </c>
      <c r="E143" s="20">
        <v>144443.30190702551</v>
      </c>
      <c r="F143" s="20">
        <v>5240210.8835953502</v>
      </c>
      <c r="G143" s="20"/>
      <c r="H143" s="20">
        <v>17294004.427736629</v>
      </c>
    </row>
    <row r="144" spans="1:8" x14ac:dyDescent="0.25">
      <c r="A144" s="19" t="s">
        <v>137</v>
      </c>
      <c r="B144" s="20"/>
      <c r="C144" s="20"/>
      <c r="D144" s="20">
        <v>10043801.44305218</v>
      </c>
      <c r="E144" s="20"/>
      <c r="F144" s="20">
        <v>1974563.0479973441</v>
      </c>
      <c r="G144" s="20"/>
      <c r="H144" s="20">
        <v>12018364.491049524</v>
      </c>
    </row>
    <row r="145" spans="1:8" x14ac:dyDescent="0.25">
      <c r="A145" s="19" t="s">
        <v>148</v>
      </c>
      <c r="B145" s="20"/>
      <c r="C145" s="20"/>
      <c r="D145" s="20"/>
      <c r="E145" s="20"/>
      <c r="F145" s="20">
        <v>4617020.3685486214</v>
      </c>
      <c r="G145" s="20"/>
      <c r="H145" s="20">
        <v>4617020.3685486214</v>
      </c>
    </row>
    <row r="146" spans="1:8" x14ac:dyDescent="0.25">
      <c r="A146" s="19" t="s">
        <v>177</v>
      </c>
      <c r="B146" s="20">
        <v>433329.90572107659</v>
      </c>
      <c r="C146" s="20">
        <v>6945171.9530162495</v>
      </c>
      <c r="D146" s="20"/>
      <c r="E146" s="20"/>
      <c r="F146" s="20">
        <v>11209175.780570138</v>
      </c>
      <c r="G146" s="20"/>
      <c r="H146" s="20">
        <v>18587677.639307465</v>
      </c>
    </row>
    <row r="147" spans="1:8" x14ac:dyDescent="0.25">
      <c r="A147" s="19" t="s">
        <v>191</v>
      </c>
      <c r="B147" s="20">
        <v>20286716.533350177</v>
      </c>
      <c r="C147" s="20">
        <v>25544259.168741353</v>
      </c>
      <c r="D147" s="20">
        <v>20827861.808480695</v>
      </c>
      <c r="E147" s="20">
        <v>3825869.7376113855</v>
      </c>
      <c r="F147" s="20">
        <v>31250864.474297311</v>
      </c>
      <c r="G147" s="20"/>
      <c r="H147" s="20">
        <v>101735571.72248092</v>
      </c>
    </row>
    <row r="148" spans="1:8" x14ac:dyDescent="0.25">
      <c r="A148" s="19" t="s">
        <v>194</v>
      </c>
      <c r="B148" s="20">
        <v>834882.28502260754</v>
      </c>
      <c r="C148" s="20">
        <v>7623616.3643414723</v>
      </c>
      <c r="D148" s="20">
        <v>98697089.8677921</v>
      </c>
      <c r="E148" s="20">
        <v>577773.20762810204</v>
      </c>
      <c r="F148" s="20">
        <v>18243521.25045171</v>
      </c>
      <c r="G148" s="20"/>
      <c r="H148" s="20">
        <v>125976882.975236</v>
      </c>
    </row>
    <row r="149" spans="1:8" x14ac:dyDescent="0.25">
      <c r="A149" s="19" t="s">
        <v>185</v>
      </c>
      <c r="B149" s="20">
        <v>216664.95286053829</v>
      </c>
      <c r="C149" s="20"/>
      <c r="D149" s="20">
        <v>82332682.087004542</v>
      </c>
      <c r="E149" s="20"/>
      <c r="F149" s="20">
        <v>796236.47959738283</v>
      </c>
      <c r="G149" s="20"/>
      <c r="H149" s="20">
        <v>83345583.519462466</v>
      </c>
    </row>
    <row r="150" spans="1:8" x14ac:dyDescent="0.25">
      <c r="A150" s="19" t="s">
        <v>200</v>
      </c>
      <c r="B150" s="20"/>
      <c r="C150" s="20"/>
      <c r="D150" s="20"/>
      <c r="E150" s="20"/>
      <c r="F150" s="20">
        <v>433329.90572107659</v>
      </c>
      <c r="G150" s="20"/>
      <c r="H150" s="20">
        <v>433329.90572107659</v>
      </c>
    </row>
    <row r="151" spans="1:8" x14ac:dyDescent="0.25">
      <c r="A151" s="19" t="s">
        <v>198</v>
      </c>
      <c r="B151" s="20"/>
      <c r="C151" s="20"/>
      <c r="D151" s="20"/>
      <c r="E151" s="20"/>
      <c r="F151" s="20">
        <v>4853527.4977921275</v>
      </c>
      <c r="G151" s="20">
        <v>216664.95286053829</v>
      </c>
      <c r="H151" s="20">
        <v>5070192.4506526655</v>
      </c>
    </row>
    <row r="152" spans="1:8" x14ac:dyDescent="0.25">
      <c r="A152" s="19" t="s">
        <v>163</v>
      </c>
      <c r="B152" s="20"/>
      <c r="C152" s="20"/>
      <c r="D152" s="20">
        <v>1234645.0118135104</v>
      </c>
      <c r="E152" s="20"/>
      <c r="F152" s="20"/>
      <c r="G152" s="20"/>
      <c r="H152" s="20">
        <v>1234645.0118135104</v>
      </c>
    </row>
    <row r="153" spans="1:8" x14ac:dyDescent="0.25">
      <c r="A153" s="19" t="s">
        <v>155</v>
      </c>
      <c r="B153" s="20"/>
      <c r="C153" s="20"/>
      <c r="D153" s="20"/>
      <c r="E153" s="20">
        <v>291919.91315409855</v>
      </c>
      <c r="F153" s="20"/>
      <c r="G153" s="20"/>
      <c r="H153" s="20">
        <v>291919.91315409855</v>
      </c>
    </row>
    <row r="154" spans="1:8" x14ac:dyDescent="0.25">
      <c r="A154" s="19" t="s">
        <v>126</v>
      </c>
      <c r="B154" s="20">
        <v>27245132.492718283</v>
      </c>
      <c r="C154" s="20">
        <v>40618599.042773664</v>
      </c>
      <c r="D154" s="20">
        <v>225212984.69058943</v>
      </c>
      <c r="E154" s="20">
        <v>5244447.4056402827</v>
      </c>
      <c r="F154" s="20">
        <v>79978351.598499298</v>
      </c>
      <c r="G154" s="20">
        <v>216664.95286053829</v>
      </c>
      <c r="H154" s="20">
        <v>378516180.18308151</v>
      </c>
    </row>
    <row r="172" spans="1:8" x14ac:dyDescent="0.25">
      <c r="A172" s="18" t="s">
        <v>390</v>
      </c>
      <c r="B172" s="56">
        <v>2012</v>
      </c>
    </row>
    <row r="173" spans="1:8" x14ac:dyDescent="0.25">
      <c r="A173" s="18" t="s">
        <v>391</v>
      </c>
      <c r="B173" t="s">
        <v>265</v>
      </c>
    </row>
    <row r="175" spans="1:8" x14ac:dyDescent="0.25">
      <c r="A175" s="18" t="s">
        <v>399</v>
      </c>
      <c r="B175" s="18" t="s">
        <v>127</v>
      </c>
    </row>
    <row r="176" spans="1:8" x14ac:dyDescent="0.25">
      <c r="A176" s="18" t="s">
        <v>125</v>
      </c>
      <c r="B176" t="s">
        <v>228</v>
      </c>
      <c r="C176" t="s">
        <v>15</v>
      </c>
      <c r="D176" t="s">
        <v>226</v>
      </c>
      <c r="E176" t="s">
        <v>227</v>
      </c>
      <c r="F176" t="s">
        <v>129</v>
      </c>
      <c r="G176" t="s">
        <v>417</v>
      </c>
      <c r="H176" t="s">
        <v>126</v>
      </c>
    </row>
    <row r="177" spans="1:8" x14ac:dyDescent="0.25">
      <c r="A177" s="19" t="s">
        <v>139</v>
      </c>
      <c r="B177" s="20"/>
      <c r="C177" s="20"/>
      <c r="D177" s="20">
        <v>1820561.1283622859</v>
      </c>
      <c r="E177" s="20"/>
      <c r="F177" s="20"/>
      <c r="G177" s="20"/>
      <c r="H177" s="20">
        <v>1820561.1283622859</v>
      </c>
    </row>
    <row r="178" spans="1:8" x14ac:dyDescent="0.25">
      <c r="A178" s="19" t="s">
        <v>146</v>
      </c>
      <c r="B178" s="20"/>
      <c r="C178" s="20"/>
      <c r="D178" s="20"/>
      <c r="E178" s="20">
        <v>81885.045219100284</v>
      </c>
      <c r="F178" s="20">
        <v>4706281.5601838743</v>
      </c>
      <c r="G178" s="20"/>
      <c r="H178" s="20">
        <v>4788166.6054029744</v>
      </c>
    </row>
    <row r="179" spans="1:8" x14ac:dyDescent="0.25">
      <c r="A179" s="19" t="s">
        <v>151</v>
      </c>
      <c r="B179" s="20">
        <v>3478639.1262470642</v>
      </c>
      <c r="C179" s="20"/>
      <c r="D179" s="20"/>
      <c r="E179" s="20"/>
      <c r="F179" s="20"/>
      <c r="G179" s="20"/>
      <c r="H179" s="20">
        <v>3478639.1262470642</v>
      </c>
    </row>
    <row r="180" spans="1:8" x14ac:dyDescent="0.25">
      <c r="A180" s="19" t="s">
        <v>171</v>
      </c>
      <c r="B180" s="20"/>
      <c r="C180" s="20"/>
      <c r="D180" s="20"/>
      <c r="E180" s="20">
        <v>289217.97971386218</v>
      </c>
      <c r="F180" s="20"/>
      <c r="G180" s="20"/>
      <c r="H180" s="20">
        <v>289217.97971386218</v>
      </c>
    </row>
    <row r="181" spans="1:8" x14ac:dyDescent="0.25">
      <c r="A181" s="19" t="s">
        <v>175</v>
      </c>
      <c r="B181" s="20">
        <v>477662.76377808501</v>
      </c>
      <c r="C181" s="20"/>
      <c r="D181" s="20">
        <v>9982435.268816309</v>
      </c>
      <c r="E181" s="20"/>
      <c r="F181" s="20">
        <v>761833.89520494337</v>
      </c>
      <c r="G181" s="20"/>
      <c r="H181" s="20">
        <v>11221931.927799337</v>
      </c>
    </row>
    <row r="182" spans="1:8" x14ac:dyDescent="0.25">
      <c r="A182" s="19" t="s">
        <v>137</v>
      </c>
      <c r="B182" s="20"/>
      <c r="C182" s="20"/>
      <c r="D182" s="20">
        <v>11280422.415599341</v>
      </c>
      <c r="E182" s="20"/>
      <c r="F182" s="20">
        <v>859794.33955130668</v>
      </c>
      <c r="G182" s="20"/>
      <c r="H182" s="20">
        <v>12140216.755150648</v>
      </c>
    </row>
    <row r="183" spans="1:8" x14ac:dyDescent="0.25">
      <c r="A183" s="19" t="s">
        <v>148</v>
      </c>
      <c r="B183" s="20"/>
      <c r="C183" s="20">
        <v>490873.55107343319</v>
      </c>
      <c r="D183" s="20"/>
      <c r="E183" s="20"/>
      <c r="F183" s="20">
        <v>723454.37451075099</v>
      </c>
      <c r="G183" s="20"/>
      <c r="H183" s="20">
        <v>1214327.9255841842</v>
      </c>
    </row>
    <row r="184" spans="1:8" x14ac:dyDescent="0.25">
      <c r="A184" s="19" t="s">
        <v>177</v>
      </c>
      <c r="B184" s="20"/>
      <c r="C184" s="20">
        <v>12626031.175180295</v>
      </c>
      <c r="D184" s="20"/>
      <c r="E184" s="20"/>
      <c r="F184" s="20">
        <v>13332946.135307541</v>
      </c>
      <c r="G184" s="20">
        <v>409425.22609550145</v>
      </c>
      <c r="H184" s="20">
        <v>26368402.536583338</v>
      </c>
    </row>
    <row r="185" spans="1:8" x14ac:dyDescent="0.25">
      <c r="A185" s="19" t="s">
        <v>159</v>
      </c>
      <c r="B185" s="20"/>
      <c r="C185" s="20">
        <v>3210780.860578605</v>
      </c>
      <c r="D185" s="20"/>
      <c r="E185" s="20"/>
      <c r="F185" s="20"/>
      <c r="G185" s="20"/>
      <c r="H185" s="20">
        <v>3210780.860578605</v>
      </c>
    </row>
    <row r="186" spans="1:8" x14ac:dyDescent="0.25">
      <c r="A186" s="19" t="s">
        <v>191</v>
      </c>
      <c r="B186" s="20">
        <v>27479249.601022638</v>
      </c>
      <c r="C186" s="20">
        <v>32624602.867923591</v>
      </c>
      <c r="D186" s="20">
        <v>11929777.647940574</v>
      </c>
      <c r="E186" s="20">
        <v>2167929.7729384918</v>
      </c>
      <c r="F186" s="20">
        <v>43151476.790143408</v>
      </c>
      <c r="G186" s="20">
        <v>682375.37682583567</v>
      </c>
      <c r="H186" s="20">
        <v>118035412.05679455</v>
      </c>
    </row>
    <row r="187" spans="1:8" x14ac:dyDescent="0.25">
      <c r="A187" s="19" t="s">
        <v>194</v>
      </c>
      <c r="B187" s="20">
        <v>649177.81474325876</v>
      </c>
      <c r="C187" s="20">
        <v>16902589.571309607</v>
      </c>
      <c r="D187" s="20">
        <v>119012521.73588049</v>
      </c>
      <c r="E187" s="20"/>
      <c r="F187" s="20">
        <v>23176642.207258373</v>
      </c>
      <c r="G187" s="20"/>
      <c r="H187" s="20">
        <v>159740931.32919174</v>
      </c>
    </row>
    <row r="188" spans="1:8" x14ac:dyDescent="0.25">
      <c r="A188" s="19" t="s">
        <v>185</v>
      </c>
      <c r="B188" s="20">
        <v>204712.61304775072</v>
      </c>
      <c r="C188" s="20">
        <v>136475.07536516714</v>
      </c>
      <c r="D188" s="20">
        <v>19643299.776552688</v>
      </c>
      <c r="E188" s="20"/>
      <c r="F188" s="20"/>
      <c r="G188" s="20"/>
      <c r="H188" s="20">
        <v>19984487.464965608</v>
      </c>
    </row>
    <row r="189" spans="1:8" x14ac:dyDescent="0.25">
      <c r="A189" s="19" t="s">
        <v>200</v>
      </c>
      <c r="B189" s="20">
        <v>1842413.5174297565</v>
      </c>
      <c r="C189" s="20">
        <v>5138081.8748854948</v>
      </c>
      <c r="D189" s="20"/>
      <c r="E189" s="20"/>
      <c r="F189" s="20">
        <v>1577598.6459419397</v>
      </c>
      <c r="G189" s="20"/>
      <c r="H189" s="20">
        <v>8558094.038257191</v>
      </c>
    </row>
    <row r="190" spans="1:8" x14ac:dyDescent="0.25">
      <c r="A190" s="19" t="s">
        <v>198</v>
      </c>
      <c r="B190" s="20"/>
      <c r="C190" s="20">
        <v>14090096.205925951</v>
      </c>
      <c r="D190" s="20"/>
      <c r="E190" s="20"/>
      <c r="F190" s="20">
        <v>1261778.9445378992</v>
      </c>
      <c r="G190" s="20"/>
      <c r="H190" s="20">
        <v>15351875.150463849</v>
      </c>
    </row>
    <row r="191" spans="1:8" x14ac:dyDescent="0.25">
      <c r="A191" s="19" t="s">
        <v>155</v>
      </c>
      <c r="B191" s="20"/>
      <c r="C191" s="20"/>
      <c r="D191" s="20"/>
      <c r="E191" s="20">
        <v>213447.01787112141</v>
      </c>
      <c r="F191" s="20"/>
      <c r="G191" s="20"/>
      <c r="H191" s="20">
        <v>213447.01787112141</v>
      </c>
    </row>
    <row r="192" spans="1:8" x14ac:dyDescent="0.25">
      <c r="A192" s="19" t="s">
        <v>126</v>
      </c>
      <c r="B192" s="20">
        <v>34131855.436268553</v>
      </c>
      <c r="C192" s="20">
        <v>85219531.182242155</v>
      </c>
      <c r="D192" s="20">
        <v>173669017.97315168</v>
      </c>
      <c r="E192" s="20">
        <v>2752479.8157425756</v>
      </c>
      <c r="F192" s="20">
        <v>89551806.892640039</v>
      </c>
      <c r="G192" s="20">
        <v>1091800.6029213371</v>
      </c>
      <c r="H192" s="20">
        <v>386416491.90296638</v>
      </c>
    </row>
    <row r="207" spans="1:2" x14ac:dyDescent="0.25">
      <c r="A207" s="18" t="s">
        <v>390</v>
      </c>
      <c r="B207" s="56">
        <v>2013</v>
      </c>
    </row>
    <row r="208" spans="1:2" x14ac:dyDescent="0.25">
      <c r="A208" s="18" t="s">
        <v>391</v>
      </c>
      <c r="B208" t="s">
        <v>265</v>
      </c>
    </row>
    <row r="210" spans="1:8" x14ac:dyDescent="0.25">
      <c r="A210" s="18" t="s">
        <v>399</v>
      </c>
      <c r="B210" s="18" t="s">
        <v>127</v>
      </c>
    </row>
    <row r="211" spans="1:8" x14ac:dyDescent="0.25">
      <c r="A211" s="18" t="s">
        <v>125</v>
      </c>
      <c r="B211" t="s">
        <v>228</v>
      </c>
      <c r="C211" t="s">
        <v>15</v>
      </c>
      <c r="D211" t="s">
        <v>226</v>
      </c>
      <c r="E211" t="s">
        <v>227</v>
      </c>
      <c r="F211" t="s">
        <v>129</v>
      </c>
      <c r="G211" t="s">
        <v>417</v>
      </c>
      <c r="H211" t="s">
        <v>126</v>
      </c>
    </row>
    <row r="212" spans="1:8" x14ac:dyDescent="0.25">
      <c r="A212" s="19" t="s">
        <v>139</v>
      </c>
      <c r="B212" s="20">
        <v>83064.862181847726</v>
      </c>
      <c r="C212" s="20">
        <v>1430331.0015489899</v>
      </c>
      <c r="D212" s="20">
        <v>1328954.0367878512</v>
      </c>
      <c r="E212" s="20"/>
      <c r="F212" s="20"/>
      <c r="G212" s="20"/>
      <c r="H212" s="20">
        <v>2842349.9005186888</v>
      </c>
    </row>
    <row r="213" spans="1:8" x14ac:dyDescent="0.25">
      <c r="A213" s="19" t="s">
        <v>157</v>
      </c>
      <c r="B213" s="20"/>
      <c r="C213" s="20">
        <v>4583360.392882511</v>
      </c>
      <c r="D213" s="20"/>
      <c r="E213" s="20"/>
      <c r="F213" s="20">
        <v>1525670.9386144013</v>
      </c>
      <c r="G213" s="20"/>
      <c r="H213" s="20">
        <v>6109031.3314969121</v>
      </c>
    </row>
    <row r="214" spans="1:8" x14ac:dyDescent="0.25">
      <c r="A214" s="19" t="s">
        <v>161</v>
      </c>
      <c r="B214" s="20">
        <v>186895.29561591346</v>
      </c>
      <c r="C214" s="20"/>
      <c r="D214" s="20"/>
      <c r="E214" s="20"/>
      <c r="F214" s="20"/>
      <c r="G214" s="20"/>
      <c r="H214" s="20">
        <v>186895.29561591346</v>
      </c>
    </row>
    <row r="215" spans="1:8" x14ac:dyDescent="0.25">
      <c r="A215" s="19" t="s">
        <v>151</v>
      </c>
      <c r="B215" s="20">
        <v>353025.01997960894</v>
      </c>
      <c r="C215" s="20">
        <v>48321.993295573979</v>
      </c>
      <c r="D215" s="20">
        <v>5034.5074081548682</v>
      </c>
      <c r="E215" s="20"/>
      <c r="F215" s="20"/>
      <c r="G215" s="20"/>
      <c r="H215" s="20">
        <v>406381.52068333782</v>
      </c>
    </row>
    <row r="216" spans="1:8" x14ac:dyDescent="0.25">
      <c r="A216" s="19" t="s">
        <v>167</v>
      </c>
      <c r="B216" s="20">
        <v>415324.31090923864</v>
      </c>
      <c r="C216" s="20"/>
      <c r="D216" s="20"/>
      <c r="E216" s="20"/>
      <c r="F216" s="20"/>
      <c r="G216" s="20"/>
      <c r="H216" s="20">
        <v>415324.31090923864</v>
      </c>
    </row>
    <row r="217" spans="1:8" x14ac:dyDescent="0.25">
      <c r="A217" s="19" t="s">
        <v>171</v>
      </c>
      <c r="B217" s="20">
        <v>186895.29561591346</v>
      </c>
      <c r="C217" s="20"/>
      <c r="D217" s="20"/>
      <c r="E217" s="20"/>
      <c r="F217" s="20">
        <v>457448.20319810038</v>
      </c>
      <c r="G217" s="20"/>
      <c r="H217" s="20">
        <v>644343.49881401379</v>
      </c>
    </row>
    <row r="218" spans="1:8" x14ac:dyDescent="0.25">
      <c r="A218" s="19" t="s">
        <v>175</v>
      </c>
      <c r="B218" s="20">
        <v>186895.29561591346</v>
      </c>
      <c r="C218" s="20">
        <v>367247.14904636226</v>
      </c>
      <c r="D218" s="20">
        <v>1401067.2024091901</v>
      </c>
      <c r="E218" s="20"/>
      <c r="F218" s="20">
        <v>1417445.1366701701</v>
      </c>
      <c r="G218" s="20"/>
      <c r="H218" s="20">
        <v>3372654.7837416362</v>
      </c>
    </row>
    <row r="219" spans="1:8" x14ac:dyDescent="0.25">
      <c r="A219" s="19" t="s">
        <v>137</v>
      </c>
      <c r="B219" s="20">
        <v>166129.72436369545</v>
      </c>
      <c r="C219" s="20">
        <v>17591972.154778413</v>
      </c>
      <c r="D219" s="20">
        <v>35527.618057393876</v>
      </c>
      <c r="E219" s="20"/>
      <c r="F219" s="20">
        <v>942021.15196611627</v>
      </c>
      <c r="G219" s="20"/>
      <c r="H219" s="20">
        <v>18735650.649165619</v>
      </c>
    </row>
    <row r="220" spans="1:8" x14ac:dyDescent="0.25">
      <c r="A220" s="19" t="s">
        <v>181</v>
      </c>
      <c r="B220" s="20">
        <v>62298.002343141859</v>
      </c>
      <c r="C220" s="20"/>
      <c r="D220" s="20"/>
      <c r="E220" s="20"/>
      <c r="F220" s="20"/>
      <c r="G220" s="20"/>
      <c r="H220" s="20">
        <v>62298.002343141859</v>
      </c>
    </row>
    <row r="221" spans="1:8" x14ac:dyDescent="0.25">
      <c r="A221" s="19" t="s">
        <v>148</v>
      </c>
      <c r="B221" s="20">
        <v>373791.8798183148</v>
      </c>
      <c r="C221" s="20">
        <v>45770.592049567676</v>
      </c>
      <c r="D221" s="20">
        <v>19495.024975166369</v>
      </c>
      <c r="E221" s="20"/>
      <c r="F221" s="20"/>
      <c r="G221" s="20"/>
      <c r="H221" s="20">
        <v>439057.49684304884</v>
      </c>
    </row>
    <row r="222" spans="1:8" x14ac:dyDescent="0.25">
      <c r="A222" s="19" t="s">
        <v>177</v>
      </c>
      <c r="B222" s="20">
        <v>41532.431090923863</v>
      </c>
      <c r="C222" s="20">
        <v>30884185.051032793</v>
      </c>
      <c r="D222" s="20"/>
      <c r="E222" s="20"/>
      <c r="F222" s="20">
        <v>12220009.717177011</v>
      </c>
      <c r="G222" s="20"/>
      <c r="H222" s="20">
        <v>43145727.199300729</v>
      </c>
    </row>
    <row r="223" spans="1:8" x14ac:dyDescent="0.25">
      <c r="A223" s="19" t="s">
        <v>159</v>
      </c>
      <c r="B223" s="20">
        <v>20765.571252217993</v>
      </c>
      <c r="C223" s="20">
        <v>9197359.5066873897</v>
      </c>
      <c r="D223" s="20">
        <v>20201.170370525688</v>
      </c>
      <c r="E223" s="20"/>
      <c r="F223" s="20"/>
      <c r="G223" s="20"/>
      <c r="H223" s="20">
        <v>9238326.2483101338</v>
      </c>
    </row>
    <row r="224" spans="1:8" x14ac:dyDescent="0.25">
      <c r="A224" s="19" t="s">
        <v>191</v>
      </c>
      <c r="B224" s="20">
        <v>19638378.933356747</v>
      </c>
      <c r="C224" s="20">
        <v>175821925.5648728</v>
      </c>
      <c r="D224" s="20">
        <v>8032478.6102285748</v>
      </c>
      <c r="E224" s="20">
        <v>395721.04466909025</v>
      </c>
      <c r="F224" s="20">
        <v>13243572.6220963</v>
      </c>
      <c r="G224" s="20"/>
      <c r="H224" s="20">
        <v>217132076.77522352</v>
      </c>
    </row>
    <row r="225" spans="1:8" x14ac:dyDescent="0.25">
      <c r="A225" s="19" t="s">
        <v>194</v>
      </c>
      <c r="B225" s="20"/>
      <c r="C225" s="20">
        <v>11685478.270273812</v>
      </c>
      <c r="D225" s="20">
        <v>15628095.474989451</v>
      </c>
      <c r="E225" s="20"/>
      <c r="F225" s="20">
        <v>6664191.7594846133</v>
      </c>
      <c r="G225" s="20"/>
      <c r="H225" s="20">
        <v>33977765.504747875</v>
      </c>
    </row>
    <row r="226" spans="1:8" x14ac:dyDescent="0.25">
      <c r="A226" s="19" t="s">
        <v>185</v>
      </c>
      <c r="B226" s="20"/>
      <c r="C226" s="20">
        <v>7456934.0325890668</v>
      </c>
      <c r="D226" s="20">
        <v>30609779.269851841</v>
      </c>
      <c r="E226" s="20"/>
      <c r="F226" s="20"/>
      <c r="G226" s="20"/>
      <c r="H226" s="20">
        <v>38066713.302440912</v>
      </c>
    </row>
    <row r="227" spans="1:8" x14ac:dyDescent="0.25">
      <c r="A227" s="19" t="s">
        <v>200</v>
      </c>
      <c r="B227" s="20"/>
      <c r="C227" s="20">
        <v>188383.61300941714</v>
      </c>
      <c r="D227" s="20"/>
      <c r="E227" s="20"/>
      <c r="F227" s="20"/>
      <c r="G227" s="20"/>
      <c r="H227" s="20">
        <v>188383.61300941714</v>
      </c>
    </row>
    <row r="228" spans="1:8" x14ac:dyDescent="0.25">
      <c r="A228" s="19" t="s">
        <v>198</v>
      </c>
      <c r="B228" s="20"/>
      <c r="C228" s="20">
        <v>5762369.3515944639</v>
      </c>
      <c r="D228" s="20">
        <v>5667294.8633455569</v>
      </c>
      <c r="E228" s="20"/>
      <c r="F228" s="20">
        <v>773151.89272918366</v>
      </c>
      <c r="G228" s="20">
        <v>412690.4401280079</v>
      </c>
      <c r="H228" s="20">
        <v>12615506.547797212</v>
      </c>
    </row>
    <row r="229" spans="1:8" x14ac:dyDescent="0.25">
      <c r="A229" s="19" t="s">
        <v>163</v>
      </c>
      <c r="B229" s="20"/>
      <c r="C229" s="20"/>
      <c r="D229" s="20">
        <v>20201.170370525688</v>
      </c>
      <c r="E229" s="20"/>
      <c r="F229" s="20">
        <v>1283432.1419304449</v>
      </c>
      <c r="G229" s="20"/>
      <c r="H229" s="20">
        <v>1303633.3123009705</v>
      </c>
    </row>
    <row r="230" spans="1:8" x14ac:dyDescent="0.25">
      <c r="A230" s="19" t="s">
        <v>155</v>
      </c>
      <c r="B230" s="20"/>
      <c r="C230" s="20"/>
      <c r="D230" s="20">
        <v>5034.5074081548682</v>
      </c>
      <c r="E230" s="20"/>
      <c r="F230" s="20"/>
      <c r="G230" s="20"/>
      <c r="H230" s="20">
        <v>5034.5074081548682</v>
      </c>
    </row>
    <row r="231" spans="1:8" x14ac:dyDescent="0.25">
      <c r="A231" s="19" t="s">
        <v>126</v>
      </c>
      <c r="B231" s="20">
        <v>21714996.622143477</v>
      </c>
      <c r="C231" s="20">
        <v>265063638.67366117</v>
      </c>
      <c r="D231" s="20">
        <v>62773163.456202388</v>
      </c>
      <c r="E231" s="20">
        <v>395721.04466909025</v>
      </c>
      <c r="F231" s="20">
        <v>38526943.563866347</v>
      </c>
      <c r="G231" s="20">
        <v>412690.4401280079</v>
      </c>
      <c r="H231" s="20">
        <v>388887153.80067039</v>
      </c>
    </row>
    <row r="247" spans="1:7" x14ac:dyDescent="0.25">
      <c r="A247" s="18" t="s">
        <v>390</v>
      </c>
      <c r="B247" s="56">
        <v>2014</v>
      </c>
    </row>
    <row r="248" spans="1:7" x14ac:dyDescent="0.25">
      <c r="A248" s="18" t="s">
        <v>391</v>
      </c>
      <c r="B248" t="s">
        <v>265</v>
      </c>
    </row>
    <row r="250" spans="1:7" x14ac:dyDescent="0.25">
      <c r="A250" s="18" t="s">
        <v>399</v>
      </c>
      <c r="B250" s="18" t="s">
        <v>127</v>
      </c>
    </row>
    <row r="251" spans="1:7" x14ac:dyDescent="0.25">
      <c r="A251" s="18" t="s">
        <v>125</v>
      </c>
      <c r="B251" t="s">
        <v>228</v>
      </c>
      <c r="C251" t="s">
        <v>15</v>
      </c>
      <c r="D251" t="s">
        <v>226</v>
      </c>
      <c r="E251" t="s">
        <v>129</v>
      </c>
      <c r="F251" t="s">
        <v>417</v>
      </c>
      <c r="G251" t="s">
        <v>126</v>
      </c>
    </row>
    <row r="252" spans="1:7" x14ac:dyDescent="0.25">
      <c r="A252" s="19" t="s">
        <v>139</v>
      </c>
      <c r="B252" s="20"/>
      <c r="C252" s="20">
        <v>778183.77875099145</v>
      </c>
      <c r="D252" s="20">
        <v>1996823.6936495348</v>
      </c>
      <c r="E252" s="20"/>
      <c r="F252" s="20"/>
      <c r="G252" s="20">
        <v>2775007.4724005265</v>
      </c>
    </row>
    <row r="253" spans="1:7" x14ac:dyDescent="0.25">
      <c r="A253" s="19" t="s">
        <v>146</v>
      </c>
      <c r="B253" s="20"/>
      <c r="C253" s="20"/>
      <c r="D253" s="20"/>
      <c r="E253" s="20">
        <v>593386.32366633334</v>
      </c>
      <c r="F253" s="20"/>
      <c r="G253" s="20">
        <v>593386.32366633334</v>
      </c>
    </row>
    <row r="254" spans="1:7" x14ac:dyDescent="0.25">
      <c r="A254" s="19" t="s">
        <v>157</v>
      </c>
      <c r="B254" s="20"/>
      <c r="C254" s="20"/>
      <c r="D254" s="20"/>
      <c r="E254" s="20">
        <v>7499769.7820663769</v>
      </c>
      <c r="F254" s="20"/>
      <c r="G254" s="20">
        <v>7499769.7820663769</v>
      </c>
    </row>
    <row r="255" spans="1:7" x14ac:dyDescent="0.25">
      <c r="A255" s="19" t="s">
        <v>161</v>
      </c>
      <c r="B255" s="20"/>
      <c r="C255" s="20"/>
      <c r="D255" s="20"/>
      <c r="E255" s="20">
        <v>544946.62377520406</v>
      </c>
      <c r="F255" s="20"/>
      <c r="G255" s="20">
        <v>544946.62377520406</v>
      </c>
    </row>
    <row r="256" spans="1:7" x14ac:dyDescent="0.25">
      <c r="A256" s="19" t="s">
        <v>151</v>
      </c>
      <c r="B256" s="20"/>
      <c r="C256" s="20"/>
      <c r="D256" s="20">
        <v>7563.8591379998334</v>
      </c>
      <c r="E256" s="20"/>
      <c r="F256" s="20"/>
      <c r="G256" s="20">
        <v>7563.8591379998334</v>
      </c>
    </row>
    <row r="257" spans="1:7" x14ac:dyDescent="0.25">
      <c r="A257" s="19" t="s">
        <v>171</v>
      </c>
      <c r="B257" s="20"/>
      <c r="C257" s="20"/>
      <c r="D257" s="20"/>
      <c r="E257" s="20">
        <v>605496.24863911571</v>
      </c>
      <c r="F257" s="20"/>
      <c r="G257" s="20">
        <v>605496.24863911571</v>
      </c>
    </row>
    <row r="258" spans="1:7" x14ac:dyDescent="0.25">
      <c r="A258" s="19" t="s">
        <v>175</v>
      </c>
      <c r="B258" s="20"/>
      <c r="C258" s="20"/>
      <c r="D258" s="20">
        <v>2049768.2856305391</v>
      </c>
      <c r="E258" s="20">
        <v>2380811.2496490027</v>
      </c>
      <c r="F258" s="20"/>
      <c r="G258" s="20">
        <v>4430579.5352795422</v>
      </c>
    </row>
    <row r="259" spans="1:7" x14ac:dyDescent="0.25">
      <c r="A259" s="19" t="s">
        <v>137</v>
      </c>
      <c r="B259" s="20"/>
      <c r="C259" s="20">
        <v>2284186.1582911732</v>
      </c>
      <c r="D259" s="20"/>
      <c r="E259" s="20"/>
      <c r="F259" s="20"/>
      <c r="G259" s="20">
        <v>2284186.1582911732</v>
      </c>
    </row>
    <row r="260" spans="1:7" x14ac:dyDescent="0.25">
      <c r="A260" s="19" t="s">
        <v>148</v>
      </c>
      <c r="B260" s="20"/>
      <c r="C260" s="20"/>
      <c r="D260" s="20"/>
      <c r="E260" s="20">
        <v>3027481.2431955785</v>
      </c>
      <c r="F260" s="20"/>
      <c r="G260" s="20">
        <v>3027481.2431955785</v>
      </c>
    </row>
    <row r="261" spans="1:7" x14ac:dyDescent="0.25">
      <c r="A261" s="19" t="s">
        <v>177</v>
      </c>
      <c r="B261" s="20"/>
      <c r="C261" s="20">
        <v>5801280.1450838204</v>
      </c>
      <c r="D261" s="20"/>
      <c r="E261" s="20">
        <v>7989674.3748552911</v>
      </c>
      <c r="F261" s="20"/>
      <c r="G261" s="20">
        <v>13790954.519939112</v>
      </c>
    </row>
    <row r="262" spans="1:7" x14ac:dyDescent="0.25">
      <c r="A262" s="19" t="s">
        <v>159</v>
      </c>
      <c r="B262" s="20"/>
      <c r="C262" s="20">
        <v>2182487.0083697466</v>
      </c>
      <c r="D262" s="20"/>
      <c r="E262" s="20"/>
      <c r="F262" s="20"/>
      <c r="G262" s="20">
        <v>2182487.0083697466</v>
      </c>
    </row>
    <row r="263" spans="1:7" x14ac:dyDescent="0.25">
      <c r="A263" s="19" t="s">
        <v>191</v>
      </c>
      <c r="B263" s="20">
        <v>14491582.706186913</v>
      </c>
      <c r="C263" s="20">
        <v>194444883.73087251</v>
      </c>
      <c r="D263" s="20">
        <v>11699756.969984187</v>
      </c>
      <c r="E263" s="20">
        <v>19951416.250708155</v>
      </c>
      <c r="F263" s="20">
        <v>13320917.470060544</v>
      </c>
      <c r="G263" s="20">
        <v>253908557.12781233</v>
      </c>
    </row>
    <row r="264" spans="1:7" x14ac:dyDescent="0.25">
      <c r="A264" s="19" t="s">
        <v>194</v>
      </c>
      <c r="B264" s="20"/>
      <c r="C264" s="20">
        <v>14478941.155507827</v>
      </c>
      <c r="D264" s="20">
        <v>322209952.04651886</v>
      </c>
      <c r="E264" s="20">
        <v>3512229.4299310818</v>
      </c>
      <c r="F264" s="20">
        <v>57277523.136265785</v>
      </c>
      <c r="G264" s="20">
        <v>397478645.76822352</v>
      </c>
    </row>
    <row r="265" spans="1:7" x14ac:dyDescent="0.25">
      <c r="A265" s="19" t="s">
        <v>185</v>
      </c>
      <c r="B265" s="20"/>
      <c r="C265" s="20">
        <v>208615.25552112635</v>
      </c>
      <c r="D265" s="20">
        <v>3374456.0245082346</v>
      </c>
      <c r="E265" s="20"/>
      <c r="F265" s="20"/>
      <c r="G265" s="20">
        <v>3583071.2800293611</v>
      </c>
    </row>
    <row r="266" spans="1:7" x14ac:dyDescent="0.25">
      <c r="A266" s="19" t="s">
        <v>200</v>
      </c>
      <c r="B266" s="20"/>
      <c r="C266" s="20">
        <v>2866467.6807574648</v>
      </c>
      <c r="D266" s="20"/>
      <c r="E266" s="20">
        <v>2125291.8327232962</v>
      </c>
      <c r="F266" s="20"/>
      <c r="G266" s="20">
        <v>4991759.5134807611</v>
      </c>
    </row>
    <row r="267" spans="1:7" x14ac:dyDescent="0.25">
      <c r="A267" s="19" t="s">
        <v>198</v>
      </c>
      <c r="B267" s="20"/>
      <c r="C267" s="20">
        <v>4730659.8431275953</v>
      </c>
      <c r="D267" s="20">
        <v>6060283.5874241982</v>
      </c>
      <c r="E267" s="20">
        <v>3027481.2431955785</v>
      </c>
      <c r="F267" s="20"/>
      <c r="G267" s="20">
        <v>13818424.673747372</v>
      </c>
    </row>
    <row r="268" spans="1:7" x14ac:dyDescent="0.25">
      <c r="A268" s="19" t="s">
        <v>163</v>
      </c>
      <c r="B268" s="20"/>
      <c r="C268" s="20"/>
      <c r="D268" s="20"/>
      <c r="E268" s="20">
        <v>419003.40405826806</v>
      </c>
      <c r="F268" s="20"/>
      <c r="G268" s="20">
        <v>419003.40405826806</v>
      </c>
    </row>
    <row r="269" spans="1:7" x14ac:dyDescent="0.25">
      <c r="A269" s="19" t="s">
        <v>155</v>
      </c>
      <c r="B269" s="20"/>
      <c r="C269" s="20">
        <v>2421984.9945564629</v>
      </c>
      <c r="D269" s="20">
        <v>7563.8591379998334</v>
      </c>
      <c r="E269" s="20"/>
      <c r="F269" s="20"/>
      <c r="G269" s="20">
        <v>2429548.8536944627</v>
      </c>
    </row>
    <row r="270" spans="1:7" x14ac:dyDescent="0.25">
      <c r="A270" s="19" t="s">
        <v>126</v>
      </c>
      <c r="B270" s="20">
        <v>14491582.706186913</v>
      </c>
      <c r="C270" s="20">
        <v>230197689.75083873</v>
      </c>
      <c r="D270" s="20">
        <v>347406168.32599157</v>
      </c>
      <c r="E270" s="20">
        <v>51676988.006463282</v>
      </c>
      <c r="F270" s="20">
        <v>70598440.606326327</v>
      </c>
      <c r="G270" s="20">
        <v>714370869.39580691</v>
      </c>
    </row>
    <row r="290" spans="1:7" x14ac:dyDescent="0.25">
      <c r="A290" s="18" t="s">
        <v>390</v>
      </c>
      <c r="B290" s="56">
        <v>2015</v>
      </c>
    </row>
    <row r="291" spans="1:7" x14ac:dyDescent="0.25">
      <c r="A291" s="18" t="s">
        <v>391</v>
      </c>
      <c r="B291" t="s">
        <v>265</v>
      </c>
    </row>
    <row r="293" spans="1:7" x14ac:dyDescent="0.25">
      <c r="A293" s="18" t="s">
        <v>399</v>
      </c>
      <c r="B293" s="18" t="s">
        <v>127</v>
      </c>
    </row>
    <row r="294" spans="1:7" x14ac:dyDescent="0.25">
      <c r="A294" s="18" t="s">
        <v>125</v>
      </c>
      <c r="B294" t="s">
        <v>228</v>
      </c>
      <c r="C294" t="s">
        <v>15</v>
      </c>
      <c r="D294" t="s">
        <v>226</v>
      </c>
      <c r="E294" t="s">
        <v>129</v>
      </c>
      <c r="F294" t="s">
        <v>417</v>
      </c>
      <c r="G294" t="s">
        <v>126</v>
      </c>
    </row>
    <row r="295" spans="1:7" x14ac:dyDescent="0.25">
      <c r="A295" s="19" t="s">
        <v>132</v>
      </c>
      <c r="B295" s="20"/>
      <c r="C295" s="20"/>
      <c r="D295" s="20"/>
      <c r="E295" s="20"/>
      <c r="F295" s="20">
        <v>647896.63264465844</v>
      </c>
      <c r="G295" s="20">
        <v>647896.63264465844</v>
      </c>
    </row>
    <row r="296" spans="1:7" x14ac:dyDescent="0.25">
      <c r="A296" s="19" t="s">
        <v>134</v>
      </c>
      <c r="B296" s="20"/>
      <c r="C296" s="20"/>
      <c r="D296" s="20"/>
      <c r="E296" s="20"/>
      <c r="F296" s="20">
        <v>323948.86342604447</v>
      </c>
      <c r="G296" s="20">
        <v>323948.86342604447</v>
      </c>
    </row>
    <row r="297" spans="1:7" x14ac:dyDescent="0.25">
      <c r="A297" s="19" t="s">
        <v>139</v>
      </c>
      <c r="B297" s="20"/>
      <c r="C297" s="20">
        <v>1462843.7252719128</v>
      </c>
      <c r="D297" s="20"/>
      <c r="E297" s="20"/>
      <c r="F297" s="20">
        <v>890858.82731790689</v>
      </c>
      <c r="G297" s="20">
        <v>2353702.5525898198</v>
      </c>
    </row>
    <row r="298" spans="1:7" x14ac:dyDescent="0.25">
      <c r="A298" s="19" t="s">
        <v>146</v>
      </c>
      <c r="B298" s="20"/>
      <c r="C298" s="20">
        <v>28251584.559257716</v>
      </c>
      <c r="D298" s="20"/>
      <c r="E298" s="20">
        <v>384189.35929866886</v>
      </c>
      <c r="F298" s="20">
        <v>80986.668752795915</v>
      </c>
      <c r="G298" s="20">
        <v>28716760.587309182</v>
      </c>
    </row>
    <row r="299" spans="1:7" x14ac:dyDescent="0.25">
      <c r="A299" s="19" t="s">
        <v>153</v>
      </c>
      <c r="B299" s="20"/>
      <c r="C299" s="20"/>
      <c r="D299" s="20"/>
      <c r="E299" s="20"/>
      <c r="F299" s="20">
        <v>404935.53217884031</v>
      </c>
      <c r="G299" s="20">
        <v>404935.53217884031</v>
      </c>
    </row>
    <row r="300" spans="1:7" x14ac:dyDescent="0.25">
      <c r="A300" s="19" t="s">
        <v>157</v>
      </c>
      <c r="B300" s="20"/>
      <c r="C300" s="20"/>
      <c r="D300" s="20"/>
      <c r="E300" s="20"/>
      <c r="F300" s="20">
        <v>485922.20093163621</v>
      </c>
      <c r="G300" s="20">
        <v>485922.20093163621</v>
      </c>
    </row>
    <row r="301" spans="1:7" x14ac:dyDescent="0.25">
      <c r="A301" s="19" t="s">
        <v>151</v>
      </c>
      <c r="B301" s="20"/>
      <c r="C301" s="20"/>
      <c r="D301" s="20"/>
      <c r="E301" s="20"/>
      <c r="F301" s="20">
        <v>1943690.9921414056</v>
      </c>
      <c r="G301" s="20">
        <v>1943690.9921414056</v>
      </c>
    </row>
    <row r="302" spans="1:7" x14ac:dyDescent="0.25">
      <c r="A302" s="19" t="s">
        <v>171</v>
      </c>
      <c r="B302" s="20"/>
      <c r="C302" s="20">
        <v>31606146.612142429</v>
      </c>
      <c r="D302" s="20"/>
      <c r="E302" s="20">
        <v>158573.63501937385</v>
      </c>
      <c r="F302" s="20">
        <v>1619742.1287153612</v>
      </c>
      <c r="G302" s="20">
        <v>33384462.375877164</v>
      </c>
    </row>
    <row r="303" spans="1:7" x14ac:dyDescent="0.25">
      <c r="A303" s="19" t="s">
        <v>175</v>
      </c>
      <c r="B303" s="20"/>
      <c r="C303" s="20">
        <v>27301232.579742141</v>
      </c>
      <c r="D303" s="20"/>
      <c r="E303" s="20">
        <v>3352246.709962009</v>
      </c>
      <c r="F303" s="20">
        <v>9416075.1141488086</v>
      </c>
      <c r="G303" s="20">
        <v>40069554.403852962</v>
      </c>
    </row>
    <row r="304" spans="1:7" x14ac:dyDescent="0.25">
      <c r="A304" s="19" t="s">
        <v>137</v>
      </c>
      <c r="B304" s="20"/>
      <c r="C304" s="20">
        <v>214181.25663173216</v>
      </c>
      <c r="D304" s="20"/>
      <c r="E304" s="20"/>
      <c r="F304" s="20">
        <v>404935.53217884031</v>
      </c>
      <c r="G304" s="20">
        <v>619116.78881057247</v>
      </c>
    </row>
    <row r="305" spans="1:7" x14ac:dyDescent="0.25">
      <c r="A305" s="19" t="s">
        <v>148</v>
      </c>
      <c r="B305" s="20"/>
      <c r="C305" s="20">
        <v>27301232.579742141</v>
      </c>
      <c r="D305" s="20"/>
      <c r="E305" s="20">
        <v>3610884.5202830071</v>
      </c>
      <c r="F305" s="20">
        <v>323948.86342604447</v>
      </c>
      <c r="G305" s="20">
        <v>31236065.963451192</v>
      </c>
    </row>
    <row r="306" spans="1:7" x14ac:dyDescent="0.25">
      <c r="A306" s="19" t="s">
        <v>177</v>
      </c>
      <c r="B306" s="20"/>
      <c r="C306" s="20">
        <v>45936287.600433543</v>
      </c>
      <c r="D306" s="20"/>
      <c r="E306" s="20">
        <v>1545177.3633715173</v>
      </c>
      <c r="F306" s="20">
        <v>9151544.9968151655</v>
      </c>
      <c r="G306" s="20">
        <v>56633009.960620224</v>
      </c>
    </row>
    <row r="307" spans="1:7" x14ac:dyDescent="0.25">
      <c r="A307" s="19" t="s">
        <v>159</v>
      </c>
      <c r="B307" s="20"/>
      <c r="C307" s="20"/>
      <c r="D307" s="20"/>
      <c r="E307" s="20"/>
      <c r="F307" s="20">
        <v>1862704.3233886098</v>
      </c>
      <c r="G307" s="20">
        <v>1862704.3233886098</v>
      </c>
    </row>
    <row r="308" spans="1:7" x14ac:dyDescent="0.25">
      <c r="A308" s="19" t="s">
        <v>191</v>
      </c>
      <c r="B308" s="20">
        <v>11207966.709472377</v>
      </c>
      <c r="C308" s="20">
        <v>68935344.948973656</v>
      </c>
      <c r="D308" s="20">
        <v>4287114.5601301529</v>
      </c>
      <c r="E308" s="20">
        <v>14479586.744926188</v>
      </c>
      <c r="F308" s="20">
        <v>20051955.164376151</v>
      </c>
      <c r="G308" s="20">
        <v>118961968.12787852</v>
      </c>
    </row>
    <row r="309" spans="1:7" x14ac:dyDescent="0.25">
      <c r="A309" s="19" t="s">
        <v>194</v>
      </c>
      <c r="B309" s="20">
        <v>6455823.8392938618</v>
      </c>
      <c r="C309" s="20">
        <v>43090818.685026385</v>
      </c>
      <c r="D309" s="20">
        <v>132355330.77982804</v>
      </c>
      <c r="E309" s="20">
        <v>1490690.2101678769</v>
      </c>
      <c r="F309" s="20">
        <v>19394860.624071646</v>
      </c>
      <c r="G309" s="20">
        <v>202787524.13838783</v>
      </c>
    </row>
    <row r="310" spans="1:7" x14ac:dyDescent="0.25">
      <c r="A310" s="19" t="s">
        <v>185</v>
      </c>
      <c r="B310" s="20"/>
      <c r="C310" s="20"/>
      <c r="D310" s="20">
        <v>568987.86380217085</v>
      </c>
      <c r="E310" s="20"/>
      <c r="F310" s="20">
        <v>4373304.1852144478</v>
      </c>
      <c r="G310" s="20">
        <v>4942292.0490166191</v>
      </c>
    </row>
    <row r="311" spans="1:7" x14ac:dyDescent="0.25">
      <c r="A311" s="19" t="s">
        <v>200</v>
      </c>
      <c r="B311" s="20"/>
      <c r="C311" s="20">
        <v>27507604.477943189</v>
      </c>
      <c r="D311" s="20"/>
      <c r="E311" s="20"/>
      <c r="F311" s="20">
        <v>7693777.2998128263</v>
      </c>
      <c r="G311" s="20">
        <v>35201381.777756013</v>
      </c>
    </row>
    <row r="312" spans="1:7" x14ac:dyDescent="0.25">
      <c r="A312" s="19" t="s">
        <v>198</v>
      </c>
      <c r="B312" s="20"/>
      <c r="C312" s="20">
        <v>30654530.823044755</v>
      </c>
      <c r="D312" s="20">
        <v>568987.86380217085</v>
      </c>
      <c r="E312" s="20">
        <v>3228027.9056345522</v>
      </c>
      <c r="F312" s="20">
        <v>6726245.1694327174</v>
      </c>
      <c r="G312" s="20">
        <v>41177791.761914194</v>
      </c>
    </row>
    <row r="313" spans="1:7" x14ac:dyDescent="0.25">
      <c r="A313" s="19" t="s">
        <v>173</v>
      </c>
      <c r="B313" s="20"/>
      <c r="C313" s="20">
        <v>27301232.579742141</v>
      </c>
      <c r="D313" s="20"/>
      <c r="E313" s="20"/>
      <c r="F313" s="20">
        <v>242961.1004658181</v>
      </c>
      <c r="G313" s="20">
        <v>27544193.68020796</v>
      </c>
    </row>
    <row r="314" spans="1:7" x14ac:dyDescent="0.25">
      <c r="A314" s="19" t="s">
        <v>163</v>
      </c>
      <c r="B314" s="20"/>
      <c r="C314" s="20"/>
      <c r="D314" s="20"/>
      <c r="E314" s="20">
        <v>187503.38527142306</v>
      </c>
      <c r="F314" s="20">
        <v>3239485.3516381532</v>
      </c>
      <c r="G314" s="20">
        <v>3426988.7369095762</v>
      </c>
    </row>
    <row r="315" spans="1:7" x14ac:dyDescent="0.25">
      <c r="A315" s="19" t="s">
        <v>155</v>
      </c>
      <c r="B315" s="20"/>
      <c r="C315" s="20">
        <v>957431.50159019139</v>
      </c>
      <c r="D315" s="20"/>
      <c r="E315" s="20">
        <v>187634.69016306972</v>
      </c>
      <c r="F315" s="20">
        <v>1052832.1648234988</v>
      </c>
      <c r="G315" s="20">
        <v>2197898.3565767598</v>
      </c>
    </row>
    <row r="316" spans="1:7" x14ac:dyDescent="0.25">
      <c r="A316" s="19" t="s">
        <v>126</v>
      </c>
      <c r="B316" s="20">
        <v>17663790.54876624</v>
      </c>
      <c r="C316" s="20">
        <v>360520471.92954195</v>
      </c>
      <c r="D316" s="20">
        <v>137780421.06756252</v>
      </c>
      <c r="E316" s="20">
        <v>28624514.524097685</v>
      </c>
      <c r="F316" s="20">
        <v>90332611.735901371</v>
      </c>
      <c r="G316" s="20">
        <v>634921809.8058697</v>
      </c>
    </row>
    <row r="322" spans="1:14" x14ac:dyDescent="0.25">
      <c r="A322" s="18" t="s">
        <v>391</v>
      </c>
      <c r="B322" t="s">
        <v>265</v>
      </c>
    </row>
    <row r="324" spans="1:14" x14ac:dyDescent="0.25">
      <c r="A324" s="18" t="s">
        <v>399</v>
      </c>
      <c r="B324" s="18" t="s">
        <v>127</v>
      </c>
    </row>
    <row r="325" spans="1:14" x14ac:dyDescent="0.25">
      <c r="A325" s="18" t="s">
        <v>125</v>
      </c>
      <c r="B325" s="58">
        <v>2007</v>
      </c>
      <c r="C325" s="58">
        <v>2008</v>
      </c>
      <c r="D325" s="58">
        <v>2009</v>
      </c>
      <c r="E325" s="58">
        <v>2010</v>
      </c>
      <c r="F325" s="58">
        <v>2011</v>
      </c>
      <c r="G325" s="58">
        <v>2012</v>
      </c>
      <c r="H325" s="58">
        <v>2013</v>
      </c>
      <c r="I325" s="58">
        <v>2014</v>
      </c>
      <c r="J325" s="58">
        <v>2015</v>
      </c>
      <c r="K325" s="58">
        <v>2016</v>
      </c>
      <c r="L325" s="58">
        <v>2017</v>
      </c>
      <c r="M325" s="58">
        <v>2018</v>
      </c>
      <c r="N325" s="58" t="s">
        <v>126</v>
      </c>
    </row>
    <row r="326" spans="1:14" x14ac:dyDescent="0.25">
      <c r="A326" s="19" t="s">
        <v>228</v>
      </c>
      <c r="B326" s="20">
        <v>404962.43987084588</v>
      </c>
      <c r="C326" s="20">
        <v>678217.09654113918</v>
      </c>
      <c r="D326" s="20">
        <v>14426376.175272319</v>
      </c>
      <c r="E326" s="20">
        <v>26929005.896323089</v>
      </c>
      <c r="F326" s="20">
        <v>27245132.492718283</v>
      </c>
      <c r="G326" s="20">
        <v>34131855.436268561</v>
      </c>
      <c r="H326" s="20">
        <v>21714996.622143485</v>
      </c>
      <c r="I326" s="20">
        <v>14491582.706186913</v>
      </c>
      <c r="J326" s="20">
        <v>17663790.54876624</v>
      </c>
      <c r="K326" s="20">
        <v>11168930.454928074</v>
      </c>
      <c r="L326" s="20">
        <v>5580000</v>
      </c>
      <c r="M326" s="20"/>
      <c r="N326" s="20">
        <v>174434849.86901894</v>
      </c>
    </row>
    <row r="327" spans="1:14" x14ac:dyDescent="0.25">
      <c r="A327" s="19" t="s">
        <v>15</v>
      </c>
      <c r="B327" s="20">
        <v>48703889.530740008</v>
      </c>
      <c r="C327" s="20">
        <v>85596096.129567266</v>
      </c>
      <c r="D327" s="20">
        <v>60763720.443784602</v>
      </c>
      <c r="E327" s="20">
        <v>82466724.988813743</v>
      </c>
      <c r="F327" s="20">
        <v>40618599.042773664</v>
      </c>
      <c r="G327" s="20">
        <v>85219531.18224214</v>
      </c>
      <c r="H327" s="20">
        <v>265063638.67366114</v>
      </c>
      <c r="I327" s="20">
        <v>230197689.75083867</v>
      </c>
      <c r="J327" s="20">
        <v>360520471.92954195</v>
      </c>
      <c r="K327" s="20">
        <v>579378121.88102281</v>
      </c>
      <c r="L327" s="20">
        <v>484139698</v>
      </c>
      <c r="M327" s="20" t="e">
        <v>#N/A</v>
      </c>
      <c r="N327" s="20" t="e">
        <v>#N/A</v>
      </c>
    </row>
    <row r="328" spans="1:14" x14ac:dyDescent="0.25">
      <c r="A328" s="19" t="s">
        <v>226</v>
      </c>
      <c r="B328" s="20">
        <v>46121775.220967785</v>
      </c>
      <c r="C328" s="20">
        <v>13998532.415097862</v>
      </c>
      <c r="D328" s="20">
        <v>149672206.6402725</v>
      </c>
      <c r="E328" s="20">
        <v>74193605.609066665</v>
      </c>
      <c r="F328" s="20">
        <v>225212984.69058946</v>
      </c>
      <c r="G328" s="20">
        <v>173669017.97315168</v>
      </c>
      <c r="H328" s="20">
        <v>62773163.45620238</v>
      </c>
      <c r="I328" s="20">
        <v>347406168.32599133</v>
      </c>
      <c r="J328" s="20">
        <v>137780421.06756255</v>
      </c>
      <c r="K328" s="20">
        <v>135828040.14240858</v>
      </c>
      <c r="L328" s="20">
        <v>53490402</v>
      </c>
      <c r="M328" s="20"/>
      <c r="N328" s="20">
        <v>1420146317.5413108</v>
      </c>
    </row>
    <row r="329" spans="1:14" x14ac:dyDescent="0.25">
      <c r="A329" s="19" t="s">
        <v>227</v>
      </c>
      <c r="B329" s="20"/>
      <c r="C329" s="20"/>
      <c r="D329" s="20"/>
      <c r="E329" s="20">
        <v>8613485.1906667612</v>
      </c>
      <c r="F329" s="20">
        <v>5244447.4056402817</v>
      </c>
      <c r="G329" s="20">
        <v>2752479.8157425756</v>
      </c>
      <c r="H329" s="20">
        <v>395721.04466909025</v>
      </c>
      <c r="I329" s="20"/>
      <c r="J329" s="20"/>
      <c r="K329" s="20"/>
      <c r="L329" s="20"/>
      <c r="M329" s="20"/>
      <c r="N329" s="20">
        <v>17006133.456718709</v>
      </c>
    </row>
    <row r="330" spans="1:14" x14ac:dyDescent="0.25">
      <c r="A330" s="19" t="s">
        <v>129</v>
      </c>
      <c r="B330" s="20">
        <v>21844944.688778091</v>
      </c>
      <c r="C330" s="20">
        <v>30325745.872963089</v>
      </c>
      <c r="D330" s="20">
        <v>52222250.387024067</v>
      </c>
      <c r="E330" s="20">
        <v>65626902.237736598</v>
      </c>
      <c r="F330" s="20">
        <v>79978351.598499283</v>
      </c>
      <c r="G330" s="20">
        <v>89551806.892640054</v>
      </c>
      <c r="H330" s="20">
        <v>38526943.563866355</v>
      </c>
      <c r="I330" s="20">
        <v>51676988.006463259</v>
      </c>
      <c r="J330" s="20">
        <v>28624514.524097685</v>
      </c>
      <c r="K330" s="20">
        <v>31330869.960374389</v>
      </c>
      <c r="L330" s="20">
        <v>20300933</v>
      </c>
      <c r="M330" s="20" t="e">
        <v>#N/A</v>
      </c>
      <c r="N330" s="20" t="e">
        <v>#N/A</v>
      </c>
    </row>
    <row r="331" spans="1:14" x14ac:dyDescent="0.25">
      <c r="A331" s="19" t="s">
        <v>417</v>
      </c>
      <c r="B331" s="20">
        <v>7819698.7255914081</v>
      </c>
      <c r="C331" s="20">
        <v>3962600.2069785604</v>
      </c>
      <c r="D331" s="20">
        <v>15751776.7855938</v>
      </c>
      <c r="E331" s="20">
        <v>4407908.8565376159</v>
      </c>
      <c r="F331" s="20">
        <v>216664.95286053829</v>
      </c>
      <c r="G331" s="20">
        <v>1091800.6029213371</v>
      </c>
      <c r="H331" s="20">
        <v>412690.4401280079</v>
      </c>
      <c r="I331" s="20">
        <v>70598440.606326327</v>
      </c>
      <c r="J331" s="20">
        <v>90332611.735901445</v>
      </c>
      <c r="K331" s="20">
        <v>5401239.4069979275</v>
      </c>
      <c r="L331" s="20">
        <v>5299260</v>
      </c>
      <c r="M331" s="20" t="e">
        <v>#N/A</v>
      </c>
      <c r="N331" s="20" t="e">
        <v>#N/A</v>
      </c>
    </row>
    <row r="332" spans="1:14" x14ac:dyDescent="0.25">
      <c r="A332" s="19" t="s">
        <v>126</v>
      </c>
      <c r="B332" s="20">
        <v>124895270.60594814</v>
      </c>
      <c r="C332" s="20">
        <v>134561191.72114792</v>
      </c>
      <c r="D332" s="20">
        <v>292836330.43194729</v>
      </c>
      <c r="E332" s="20">
        <v>262237632.7791445</v>
      </c>
      <c r="F332" s="20">
        <v>378516180.18308151</v>
      </c>
      <c r="G332" s="20">
        <v>386416491.90296638</v>
      </c>
      <c r="H332" s="20">
        <v>388887153.8006705</v>
      </c>
      <c r="I332" s="20">
        <v>714370869.39580655</v>
      </c>
      <c r="J332" s="20">
        <v>634921809.80586994</v>
      </c>
      <c r="K332" s="20">
        <v>763107201.84573174</v>
      </c>
      <c r="L332" s="20">
        <v>568810293</v>
      </c>
      <c r="M332" s="20" t="e">
        <v>#N/A</v>
      </c>
      <c r="N332" s="20" t="e">
        <v>#N/A</v>
      </c>
    </row>
    <row r="336" spans="1:14" x14ac:dyDescent="0.25">
      <c r="A336" s="18" t="s">
        <v>391</v>
      </c>
      <c r="B336" t="s">
        <v>265</v>
      </c>
    </row>
    <row r="337" spans="1:14" x14ac:dyDescent="0.25">
      <c r="A337" s="18" t="s">
        <v>128</v>
      </c>
      <c r="B337" t="s">
        <v>418</v>
      </c>
    </row>
    <row r="339" spans="1:14" x14ac:dyDescent="0.25">
      <c r="A339" s="18" t="s">
        <v>399</v>
      </c>
      <c r="B339" s="18" t="s">
        <v>127</v>
      </c>
    </row>
    <row r="340" spans="1:14" x14ac:dyDescent="0.25">
      <c r="A340" s="18" t="s">
        <v>125</v>
      </c>
      <c r="B340" s="58">
        <v>2007</v>
      </c>
      <c r="C340" s="58">
        <v>2008</v>
      </c>
      <c r="D340" s="58">
        <v>2009</v>
      </c>
      <c r="E340" s="58">
        <v>2010</v>
      </c>
      <c r="F340" s="58">
        <v>2011</v>
      </c>
      <c r="G340" s="58">
        <v>2012</v>
      </c>
      <c r="H340" s="58">
        <v>2013</v>
      </c>
      <c r="I340" s="58">
        <v>2014</v>
      </c>
      <c r="J340" s="58">
        <v>2015</v>
      </c>
      <c r="K340" s="58">
        <v>2016</v>
      </c>
      <c r="L340" s="58">
        <v>2017</v>
      </c>
      <c r="M340" s="58">
        <v>2018</v>
      </c>
      <c r="N340" s="58" t="s">
        <v>126</v>
      </c>
    </row>
    <row r="341" spans="1:14" x14ac:dyDescent="0.25">
      <c r="A341" s="19" t="s">
        <v>132</v>
      </c>
      <c r="B341" s="20"/>
      <c r="C341" s="20"/>
      <c r="D341" s="20"/>
      <c r="E341" s="20"/>
      <c r="F341" s="20">
        <v>216664.95286053829</v>
      </c>
      <c r="G341" s="20"/>
      <c r="H341" s="20"/>
      <c r="I341" s="20"/>
      <c r="J341" s="20">
        <v>647896.63264465844</v>
      </c>
      <c r="K341" s="20"/>
      <c r="L341" s="20"/>
      <c r="M341" s="20"/>
      <c r="N341" s="20">
        <v>864561.58550519671</v>
      </c>
    </row>
    <row r="342" spans="1:14" x14ac:dyDescent="0.25">
      <c r="A342" s="19" t="s">
        <v>134</v>
      </c>
      <c r="B342" s="20">
        <v>248960.1090341995</v>
      </c>
      <c r="C342" s="20"/>
      <c r="D342" s="20"/>
      <c r="E342" s="20">
        <v>173849.60938580491</v>
      </c>
      <c r="F342" s="20"/>
      <c r="G342" s="20"/>
      <c r="H342" s="20"/>
      <c r="I342" s="20"/>
      <c r="J342" s="20">
        <v>323948.86342604447</v>
      </c>
      <c r="K342" s="20"/>
      <c r="L342" s="20"/>
      <c r="M342" s="20"/>
      <c r="N342" s="20">
        <v>746758.58184604882</v>
      </c>
    </row>
    <row r="343" spans="1:14" x14ac:dyDescent="0.25">
      <c r="A343" s="19" t="s">
        <v>139</v>
      </c>
      <c r="B343" s="20">
        <v>1602463.3720649288</v>
      </c>
      <c r="C343" s="20"/>
      <c r="D343" s="20">
        <v>1221950.2980855582</v>
      </c>
      <c r="E343" s="20">
        <v>769184.79672329151</v>
      </c>
      <c r="F343" s="20">
        <v>1142546.5180845719</v>
      </c>
      <c r="G343" s="20">
        <v>1820561.1283622859</v>
      </c>
      <c r="H343" s="20">
        <v>2842349.9005186888</v>
      </c>
      <c r="I343" s="20">
        <v>2775007.4724005265</v>
      </c>
      <c r="J343" s="20">
        <v>2353702.5525898198</v>
      </c>
      <c r="K343" s="20">
        <v>364797.27587159997</v>
      </c>
      <c r="L343" s="20"/>
      <c r="M343" s="20"/>
      <c r="N343" s="20">
        <v>14892563.314701268</v>
      </c>
    </row>
    <row r="344" spans="1:14" x14ac:dyDescent="0.25">
      <c r="A344" s="19" t="s">
        <v>146</v>
      </c>
      <c r="B344" s="20">
        <v>441887.81505480269</v>
      </c>
      <c r="C344" s="20">
        <v>1508455.8419004031</v>
      </c>
      <c r="D344" s="20">
        <v>223722.80690882457</v>
      </c>
      <c r="E344" s="20">
        <v>4318114.223368139</v>
      </c>
      <c r="F344" s="20">
        <v>363997.12080570427</v>
      </c>
      <c r="G344" s="20">
        <v>4788166.6054029744</v>
      </c>
      <c r="H344" s="20"/>
      <c r="I344" s="20">
        <v>593386.32366633334</v>
      </c>
      <c r="J344" s="20">
        <v>28716760.587309182</v>
      </c>
      <c r="K344" s="20">
        <v>59686422.524517871</v>
      </c>
      <c r="L344" s="20">
        <v>46521597</v>
      </c>
      <c r="M344" s="20" t="e">
        <v>#N/A</v>
      </c>
      <c r="N344" s="20" t="e">
        <v>#N/A</v>
      </c>
    </row>
    <row r="345" spans="1:14" x14ac:dyDescent="0.25">
      <c r="A345" s="19" t="s">
        <v>153</v>
      </c>
      <c r="B345" s="20"/>
      <c r="C345" s="20"/>
      <c r="D345" s="20"/>
      <c r="E345" s="20"/>
      <c r="F345" s="20"/>
      <c r="G345" s="20"/>
      <c r="H345" s="20"/>
      <c r="I345" s="20"/>
      <c r="J345" s="20">
        <v>404935.53217884031</v>
      </c>
      <c r="K345" s="20"/>
      <c r="L345" s="20"/>
      <c r="M345" s="20"/>
      <c r="N345" s="20">
        <v>404935.53217884031</v>
      </c>
    </row>
    <row r="346" spans="1:14" x14ac:dyDescent="0.25">
      <c r="A346" s="19" t="s">
        <v>157</v>
      </c>
      <c r="B346" s="20"/>
      <c r="C346" s="20">
        <v>679806.14340133977</v>
      </c>
      <c r="D346" s="20">
        <v>1064550.0655556254</v>
      </c>
      <c r="E346" s="20">
        <v>4101530.2450459814</v>
      </c>
      <c r="F346" s="20">
        <v>768639.14233502652</v>
      </c>
      <c r="G346" s="20"/>
      <c r="H346" s="20">
        <v>6109031.3314969111</v>
      </c>
      <c r="I346" s="20">
        <v>7499769.7820663769</v>
      </c>
      <c r="J346" s="20">
        <v>485922.20093163621</v>
      </c>
      <c r="K346" s="20">
        <v>5559572.5409887554</v>
      </c>
      <c r="L346" s="20">
        <v>1385900</v>
      </c>
      <c r="M346" s="20"/>
      <c r="N346" s="20">
        <v>27654721.451821648</v>
      </c>
    </row>
    <row r="347" spans="1:14" x14ac:dyDescent="0.25">
      <c r="A347" s="19" t="s">
        <v>161</v>
      </c>
      <c r="B347" s="20"/>
      <c r="C347" s="20">
        <v>64343.651472936814</v>
      </c>
      <c r="D347" s="20"/>
      <c r="E347" s="20"/>
      <c r="F347" s="20"/>
      <c r="G347" s="20"/>
      <c r="H347" s="20">
        <v>186895.29561591346</v>
      </c>
      <c r="I347" s="20">
        <v>544946.62377520406</v>
      </c>
      <c r="J347" s="20"/>
      <c r="K347" s="20"/>
      <c r="L347" s="20">
        <v>4408000</v>
      </c>
      <c r="M347" s="20" t="e">
        <v>#N/A</v>
      </c>
      <c r="N347" s="20" t="e">
        <v>#N/A</v>
      </c>
    </row>
    <row r="348" spans="1:14" x14ac:dyDescent="0.25">
      <c r="A348" s="19" t="s">
        <v>151</v>
      </c>
      <c r="B348" s="20">
        <v>355506.6268807521</v>
      </c>
      <c r="C348" s="20">
        <v>213693.66214749415</v>
      </c>
      <c r="D348" s="20">
        <v>84578.511832289994</v>
      </c>
      <c r="E348" s="20">
        <v>4860478.7304944796</v>
      </c>
      <c r="F348" s="20">
        <v>5146199.9605491627</v>
      </c>
      <c r="G348" s="20">
        <v>3478639.1262470642</v>
      </c>
      <c r="H348" s="20">
        <v>406381.52068333776</v>
      </c>
      <c r="I348" s="20">
        <v>7563.8591379998334</v>
      </c>
      <c r="J348" s="20">
        <v>1943690.9921414056</v>
      </c>
      <c r="K348" s="20">
        <v>1372495.0210440354</v>
      </c>
      <c r="L348" s="20">
        <v>716595</v>
      </c>
      <c r="M348" s="20"/>
      <c r="N348" s="20">
        <v>18585823.011158023</v>
      </c>
    </row>
    <row r="349" spans="1:14" x14ac:dyDescent="0.25">
      <c r="A349" s="19" t="s">
        <v>167</v>
      </c>
      <c r="B349" s="20"/>
      <c r="C349" s="20"/>
      <c r="D349" s="20"/>
      <c r="E349" s="20"/>
      <c r="F349" s="20"/>
      <c r="G349" s="20"/>
      <c r="H349" s="20">
        <v>415324.31090923864</v>
      </c>
      <c r="I349" s="20"/>
      <c r="J349" s="20"/>
      <c r="K349" s="20"/>
      <c r="L349" s="20"/>
      <c r="M349" s="20"/>
      <c r="N349" s="20">
        <v>415324.31090923864</v>
      </c>
    </row>
    <row r="350" spans="1:14" x14ac:dyDescent="0.25">
      <c r="A350" s="19" t="s">
        <v>171</v>
      </c>
      <c r="B350" s="20"/>
      <c r="C350" s="20"/>
      <c r="D350" s="20"/>
      <c r="E350" s="20">
        <v>810720.77574634925</v>
      </c>
      <c r="F350" s="20">
        <v>272940.06328351545</v>
      </c>
      <c r="G350" s="20">
        <v>289217.97971386218</v>
      </c>
      <c r="H350" s="20">
        <v>644343.49881401379</v>
      </c>
      <c r="I350" s="20">
        <v>605496.24863911571</v>
      </c>
      <c r="J350" s="20">
        <v>33384462.375877164</v>
      </c>
      <c r="K350" s="20">
        <v>48526392.903637163</v>
      </c>
      <c r="L350" s="20">
        <v>46521597</v>
      </c>
      <c r="M350" s="20"/>
      <c r="N350" s="20">
        <v>131055170.84571119</v>
      </c>
    </row>
    <row r="351" spans="1:14" x14ac:dyDescent="0.25">
      <c r="A351" s="19" t="s">
        <v>175</v>
      </c>
      <c r="B351" s="20">
        <v>5292560.3168229852</v>
      </c>
      <c r="C351" s="20">
        <v>6909355.8967803484</v>
      </c>
      <c r="D351" s="20">
        <v>7355762.804516186</v>
      </c>
      <c r="E351" s="20">
        <v>10480627.441776784</v>
      </c>
      <c r="F351" s="20">
        <v>17294004.427736629</v>
      </c>
      <c r="G351" s="20">
        <v>11221931.927799337</v>
      </c>
      <c r="H351" s="20">
        <v>3372654.7837416362</v>
      </c>
      <c r="I351" s="20">
        <v>4430579.5352795422</v>
      </c>
      <c r="J351" s="20">
        <v>40069554.403852955</v>
      </c>
      <c r="K351" s="20">
        <v>59614083.430504426</v>
      </c>
      <c r="L351" s="20">
        <v>46821597</v>
      </c>
      <c r="M351" s="20" t="e">
        <v>#N/A</v>
      </c>
      <c r="N351" s="20" t="e">
        <v>#N/A</v>
      </c>
    </row>
    <row r="352" spans="1:14" x14ac:dyDescent="0.25">
      <c r="A352" s="19" t="s">
        <v>137</v>
      </c>
      <c r="B352" s="20">
        <v>2754752.4976387639</v>
      </c>
      <c r="C352" s="20">
        <v>2209369.9660543543</v>
      </c>
      <c r="D352" s="20"/>
      <c r="E352" s="20">
        <v>949258.64948418131</v>
      </c>
      <c r="F352" s="20">
        <v>12018364.491049524</v>
      </c>
      <c r="G352" s="20">
        <v>12140216.755150648</v>
      </c>
      <c r="H352" s="20">
        <v>18735650.649165615</v>
      </c>
      <c r="I352" s="20">
        <v>2284186.1582911732</v>
      </c>
      <c r="J352" s="20">
        <v>619116.78881057247</v>
      </c>
      <c r="K352" s="20"/>
      <c r="L352" s="20"/>
      <c r="M352" s="20"/>
      <c r="N352" s="20">
        <v>51710915.955644839</v>
      </c>
    </row>
    <row r="353" spans="1:14" x14ac:dyDescent="0.25">
      <c r="A353" s="19" t="s">
        <v>181</v>
      </c>
      <c r="B353" s="20"/>
      <c r="C353" s="20">
        <v>680570.92531266634</v>
      </c>
      <c r="D353" s="20">
        <v>1144405.3321690487</v>
      </c>
      <c r="E353" s="20">
        <v>461510.87803397491</v>
      </c>
      <c r="F353" s="20"/>
      <c r="G353" s="20"/>
      <c r="H353" s="20">
        <v>62298.002343141859</v>
      </c>
      <c r="I353" s="20"/>
      <c r="J353" s="20"/>
      <c r="K353" s="20"/>
      <c r="L353" s="20"/>
      <c r="M353" s="20"/>
      <c r="N353" s="20">
        <v>2348785.1378588318</v>
      </c>
    </row>
    <row r="354" spans="1:14" x14ac:dyDescent="0.25">
      <c r="A354" s="19" t="s">
        <v>148</v>
      </c>
      <c r="B354" s="20">
        <v>17827425.712302595</v>
      </c>
      <c r="C354" s="20">
        <v>16694040.251875306</v>
      </c>
      <c r="D354" s="20">
        <v>4054528.8450717293</v>
      </c>
      <c r="E354" s="20">
        <v>6837323.6556827687</v>
      </c>
      <c r="F354" s="20">
        <v>4617020.3685486214</v>
      </c>
      <c r="G354" s="20">
        <v>1214327.9255841842</v>
      </c>
      <c r="H354" s="20">
        <v>439057.49684304884</v>
      </c>
      <c r="I354" s="20">
        <v>3027481.2431955785</v>
      </c>
      <c r="J354" s="20">
        <v>31236065.963451192</v>
      </c>
      <c r="K354" s="20">
        <v>59953556.670205414</v>
      </c>
      <c r="L354" s="20">
        <v>53282852</v>
      </c>
      <c r="M354" s="20" t="e">
        <v>#N/A</v>
      </c>
      <c r="N354" s="20" t="e">
        <v>#N/A</v>
      </c>
    </row>
    <row r="355" spans="1:14" x14ac:dyDescent="0.25">
      <c r="A355" s="19" t="s">
        <v>177</v>
      </c>
      <c r="B355" s="20">
        <v>2415928.5234476244</v>
      </c>
      <c r="C355" s="20">
        <v>2741549.4073546594</v>
      </c>
      <c r="D355" s="20">
        <v>2348845.8971165731</v>
      </c>
      <c r="E355" s="20">
        <v>22616852.855129559</v>
      </c>
      <c r="F355" s="20">
        <v>18587677.639307465</v>
      </c>
      <c r="G355" s="20">
        <v>26368402.536583338</v>
      </c>
      <c r="H355" s="20">
        <v>43145727.199300729</v>
      </c>
      <c r="I355" s="20">
        <v>13790954.519939112</v>
      </c>
      <c r="J355" s="20">
        <v>56633009.960620224</v>
      </c>
      <c r="K355" s="20">
        <v>56281397.444324389</v>
      </c>
      <c r="L355" s="20">
        <v>52344298</v>
      </c>
      <c r="M355" s="20" t="e">
        <v>#N/A</v>
      </c>
      <c r="N355" s="20" t="e">
        <v>#N/A</v>
      </c>
    </row>
    <row r="356" spans="1:14" x14ac:dyDescent="0.25">
      <c r="A356" s="19" t="s">
        <v>159</v>
      </c>
      <c r="B356" s="20"/>
      <c r="C356" s="20"/>
      <c r="D356" s="20"/>
      <c r="E356" s="20"/>
      <c r="F356" s="20"/>
      <c r="G356" s="20">
        <v>3210780.860578605</v>
      </c>
      <c r="H356" s="20">
        <v>9238326.2483101338</v>
      </c>
      <c r="I356" s="20">
        <v>2182487.0083697466</v>
      </c>
      <c r="J356" s="20">
        <v>1862704.3233886098</v>
      </c>
      <c r="K356" s="20">
        <v>303818.42980086687</v>
      </c>
      <c r="L356" s="20">
        <v>14854</v>
      </c>
      <c r="M356" s="20"/>
      <c r="N356" s="20">
        <v>16812970.870447963</v>
      </c>
    </row>
    <row r="357" spans="1:14" x14ac:dyDescent="0.25">
      <c r="A357" s="19" t="s">
        <v>191</v>
      </c>
      <c r="B357" s="20">
        <v>28111293.887012105</v>
      </c>
      <c r="C357" s="20">
        <v>25986458.283864409</v>
      </c>
      <c r="D357" s="20">
        <v>90329399.329908952</v>
      </c>
      <c r="E357" s="20">
        <v>77832563.501059189</v>
      </c>
      <c r="F357" s="20">
        <v>101735571.72248095</v>
      </c>
      <c r="G357" s="20">
        <v>118035412.05679451</v>
      </c>
      <c r="H357" s="20">
        <v>217132076.77522349</v>
      </c>
      <c r="I357" s="20">
        <v>253908557.1278123</v>
      </c>
      <c r="J357" s="20">
        <v>118961968.12787853</v>
      </c>
      <c r="K357" s="20">
        <v>123732740.4051511</v>
      </c>
      <c r="L357" s="20">
        <v>89914343</v>
      </c>
      <c r="M357" s="20" t="e">
        <v>#N/A</v>
      </c>
      <c r="N357" s="20" t="e">
        <v>#N/A</v>
      </c>
    </row>
    <row r="358" spans="1:14" x14ac:dyDescent="0.25">
      <c r="A358" s="19" t="s">
        <v>194</v>
      </c>
      <c r="B358" s="20">
        <v>58948587.938432135</v>
      </c>
      <c r="C358" s="20">
        <v>65217173.47544644</v>
      </c>
      <c r="D358" s="20">
        <v>163270781.54707563</v>
      </c>
      <c r="E358" s="20">
        <v>111238763.80797839</v>
      </c>
      <c r="F358" s="20">
        <v>125976882.97523597</v>
      </c>
      <c r="G358" s="20">
        <v>159740931.32919171</v>
      </c>
      <c r="H358" s="20">
        <v>33977765.504747882</v>
      </c>
      <c r="I358" s="20">
        <v>397478645.76822352</v>
      </c>
      <c r="J358" s="20">
        <v>202787524.1383878</v>
      </c>
      <c r="K358" s="20">
        <v>132189271.91263272</v>
      </c>
      <c r="L358" s="20">
        <v>70706440</v>
      </c>
      <c r="M358" s="20" t="e">
        <v>#N/A</v>
      </c>
      <c r="N358" s="20" t="e">
        <v>#N/A</v>
      </c>
    </row>
    <row r="359" spans="1:14" x14ac:dyDescent="0.25">
      <c r="A359" s="19" t="s">
        <v>185</v>
      </c>
      <c r="B359" s="20">
        <v>4134614.3159224205</v>
      </c>
      <c r="C359" s="20">
        <v>1122490.8054382168</v>
      </c>
      <c r="D359" s="20">
        <v>1534759.7987930765</v>
      </c>
      <c r="E359" s="20">
        <v>1304266.6621942557</v>
      </c>
      <c r="F359" s="20">
        <v>83345583.519462466</v>
      </c>
      <c r="G359" s="20">
        <v>19984487.464965608</v>
      </c>
      <c r="H359" s="20">
        <v>38066713.302440912</v>
      </c>
      <c r="I359" s="20">
        <v>3583071.2800293611</v>
      </c>
      <c r="J359" s="20">
        <v>4942292.0490166191</v>
      </c>
      <c r="K359" s="20">
        <v>56451594.2391482</v>
      </c>
      <c r="L359" s="20">
        <v>14560000</v>
      </c>
      <c r="M359" s="20"/>
      <c r="N359" s="20">
        <v>229029873.43741116</v>
      </c>
    </row>
    <row r="360" spans="1:14" x14ac:dyDescent="0.25">
      <c r="A360" s="19" t="s">
        <v>200</v>
      </c>
      <c r="B360" s="20">
        <v>110093.98881982121</v>
      </c>
      <c r="C360" s="20">
        <v>74778.675774147385</v>
      </c>
      <c r="D360" s="20">
        <v>1711823.6555198019</v>
      </c>
      <c r="E360" s="20">
        <v>8153358.8452668898</v>
      </c>
      <c r="F360" s="20">
        <v>433329.90572107659</v>
      </c>
      <c r="G360" s="20">
        <v>8558094.038257191</v>
      </c>
      <c r="H360" s="20">
        <v>188383.61300941714</v>
      </c>
      <c r="I360" s="20">
        <v>4991759.5134807602</v>
      </c>
      <c r="J360" s="20">
        <v>35201381.777756013</v>
      </c>
      <c r="K360" s="20">
        <v>57779046.674941897</v>
      </c>
      <c r="L360" s="20">
        <v>47919597</v>
      </c>
      <c r="M360" s="20" t="e">
        <v>#N/A</v>
      </c>
      <c r="N360" s="20" t="e">
        <v>#N/A</v>
      </c>
    </row>
    <row r="361" spans="1:14" x14ac:dyDescent="0.25">
      <c r="A361" s="19" t="s">
        <v>198</v>
      </c>
      <c r="B361" s="20">
        <v>2651195.5025149914</v>
      </c>
      <c r="C361" s="20">
        <v>10014166.51492295</v>
      </c>
      <c r="D361" s="20">
        <v>17741910.211738504</v>
      </c>
      <c r="E361" s="20">
        <v>6484320.1385529544</v>
      </c>
      <c r="F361" s="20">
        <v>5070192.4506526655</v>
      </c>
      <c r="G361" s="20">
        <v>15351875.150463849</v>
      </c>
      <c r="H361" s="20">
        <v>12615506.547797212</v>
      </c>
      <c r="I361" s="20">
        <v>13818424.673747372</v>
      </c>
      <c r="J361" s="20">
        <v>41177791.761914194</v>
      </c>
      <c r="K361" s="20">
        <v>50338140.893548593</v>
      </c>
      <c r="L361" s="20">
        <v>47171026</v>
      </c>
      <c r="M361" s="20" t="e">
        <v>#N/A</v>
      </c>
      <c r="N361" s="20" t="e">
        <v>#N/A</v>
      </c>
    </row>
    <row r="362" spans="1:14" x14ac:dyDescent="0.25">
      <c r="A362" s="19" t="s">
        <v>173</v>
      </c>
      <c r="B362" s="20"/>
      <c r="C362" s="20"/>
      <c r="D362" s="20"/>
      <c r="E362" s="20"/>
      <c r="F362" s="20"/>
      <c r="G362" s="20"/>
      <c r="H362" s="20"/>
      <c r="I362" s="20"/>
      <c r="J362" s="20">
        <v>27544193.68020796</v>
      </c>
      <c r="K362" s="20">
        <v>48830211.333438031</v>
      </c>
      <c r="L362" s="20">
        <v>46521597</v>
      </c>
      <c r="M362" s="20"/>
      <c r="N362" s="20">
        <v>122896002.01364599</v>
      </c>
    </row>
    <row r="363" spans="1:14" x14ac:dyDescent="0.25">
      <c r="A363" s="19" t="s">
        <v>163</v>
      </c>
      <c r="B363" s="20"/>
      <c r="C363" s="20">
        <v>444938.21940225241</v>
      </c>
      <c r="D363" s="20">
        <v>688865.51957688085</v>
      </c>
      <c r="E363" s="20">
        <v>112424.0498890763</v>
      </c>
      <c r="F363" s="20">
        <v>1234645.0118135104</v>
      </c>
      <c r="G363" s="20"/>
      <c r="H363" s="20">
        <v>1303633.3123009705</v>
      </c>
      <c r="I363" s="20">
        <v>419003.40405826806</v>
      </c>
      <c r="J363" s="20">
        <v>3426988.7369095762</v>
      </c>
      <c r="K363" s="20">
        <v>568434.48156291223</v>
      </c>
      <c r="L363" s="20"/>
      <c r="M363" s="20"/>
      <c r="N363" s="20">
        <v>8198932.7355134469</v>
      </c>
    </row>
    <row r="364" spans="1:14" x14ac:dyDescent="0.25">
      <c r="A364" s="19" t="s">
        <v>155</v>
      </c>
      <c r="B364" s="20"/>
      <c r="C364" s="20"/>
      <c r="D364" s="20">
        <v>60445.808078632283</v>
      </c>
      <c r="E364" s="20">
        <v>732483.91333243647</v>
      </c>
      <c r="F364" s="20">
        <v>291919.91315409855</v>
      </c>
      <c r="G364" s="20">
        <v>213447.01787112141</v>
      </c>
      <c r="H364" s="20">
        <v>5034.5074081548682</v>
      </c>
      <c r="I364" s="20">
        <v>2429548.8536944627</v>
      </c>
      <c r="J364" s="20">
        <v>2197898.3565767598</v>
      </c>
      <c r="K364" s="20">
        <v>1555225.6644135939</v>
      </c>
      <c r="L364" s="20"/>
      <c r="M364" s="20"/>
      <c r="N364" s="20">
        <v>7486004.0345292594</v>
      </c>
    </row>
    <row r="365" spans="1:14" x14ac:dyDescent="0.25">
      <c r="A365" s="19" t="s">
        <v>126</v>
      </c>
      <c r="B365" s="20">
        <v>124895270.60594812</v>
      </c>
      <c r="C365" s="20">
        <v>134561191.72114789</v>
      </c>
      <c r="D365" s="20">
        <v>292836330.43194735</v>
      </c>
      <c r="E365" s="20">
        <v>262237632.7791445</v>
      </c>
      <c r="F365" s="20">
        <v>378516180.18308157</v>
      </c>
      <c r="G365" s="20">
        <v>386416491.90296626</v>
      </c>
      <c r="H365" s="20">
        <v>388887153.80067039</v>
      </c>
      <c r="I365" s="20">
        <v>714370869.39580679</v>
      </c>
      <c r="J365" s="20">
        <v>634921809.8058697</v>
      </c>
      <c r="K365" s="20">
        <v>763107201.8457315</v>
      </c>
      <c r="L365" s="20">
        <v>568810293</v>
      </c>
      <c r="M365" s="20" t="e">
        <v>#N/A</v>
      </c>
      <c r="N365" s="20" t="e">
        <v>#N/A</v>
      </c>
    </row>
    <row r="367" spans="1:14" x14ac:dyDescent="0.25">
      <c r="A367" s="18" t="s">
        <v>390</v>
      </c>
      <c r="B367" s="56">
        <v>2016</v>
      </c>
    </row>
    <row r="368" spans="1:14" x14ac:dyDescent="0.25">
      <c r="A368" s="18" t="s">
        <v>391</v>
      </c>
      <c r="B368" t="s">
        <v>265</v>
      </c>
    </row>
    <row r="370" spans="1:7" x14ac:dyDescent="0.25">
      <c r="A370" s="18" t="s">
        <v>399</v>
      </c>
      <c r="B370" s="18" t="s">
        <v>127</v>
      </c>
    </row>
    <row r="371" spans="1:7" x14ac:dyDescent="0.25">
      <c r="A371" s="18" t="s">
        <v>125</v>
      </c>
      <c r="B371" t="s">
        <v>228</v>
      </c>
      <c r="C371" t="s">
        <v>15</v>
      </c>
      <c r="D371" t="s">
        <v>226</v>
      </c>
      <c r="E371" t="s">
        <v>129</v>
      </c>
      <c r="F371" t="s">
        <v>417</v>
      </c>
      <c r="G371" t="s">
        <v>126</v>
      </c>
    </row>
    <row r="372" spans="1:7" x14ac:dyDescent="0.25">
      <c r="A372" s="19" t="s">
        <v>139</v>
      </c>
      <c r="B372" s="20"/>
      <c r="C372" s="20">
        <v>60978.846070733089</v>
      </c>
      <c r="D372" s="20">
        <v>303818.42980086687</v>
      </c>
      <c r="E372" s="20"/>
      <c r="F372" s="20"/>
      <c r="G372" s="20">
        <v>364797.27587159997</v>
      </c>
    </row>
    <row r="373" spans="1:7" x14ac:dyDescent="0.25">
      <c r="A373" s="19" t="s">
        <v>146</v>
      </c>
      <c r="B373" s="20"/>
      <c r="C373" s="20">
        <v>59421806.472755827</v>
      </c>
      <c r="D373" s="20"/>
      <c r="E373" s="20">
        <v>264616.05176204536</v>
      </c>
      <c r="F373" s="20"/>
      <c r="G373" s="20">
        <v>59686422.524517871</v>
      </c>
    </row>
    <row r="374" spans="1:7" x14ac:dyDescent="0.25">
      <c r="A374" s="19" t="s">
        <v>157</v>
      </c>
      <c r="B374" s="20"/>
      <c r="C374" s="20">
        <v>5559572.5409887554</v>
      </c>
      <c r="D374" s="20"/>
      <c r="E374" s="20"/>
      <c r="F374" s="20"/>
      <c r="G374" s="20">
        <v>5559572.5409887554</v>
      </c>
    </row>
    <row r="375" spans="1:7" x14ac:dyDescent="0.25">
      <c r="A375" s="19" t="s">
        <v>151</v>
      </c>
      <c r="B375" s="20"/>
      <c r="C375" s="20">
        <v>1372495.0210440354</v>
      </c>
      <c r="D375" s="20"/>
      <c r="E375" s="20"/>
      <c r="F375" s="20"/>
      <c r="G375" s="20">
        <v>1372495.0210440354</v>
      </c>
    </row>
    <row r="376" spans="1:7" x14ac:dyDescent="0.25">
      <c r="A376" s="19" t="s">
        <v>171</v>
      </c>
      <c r="B376" s="20"/>
      <c r="C376" s="20">
        <v>48526392.903637163</v>
      </c>
      <c r="D376" s="20"/>
      <c r="E376" s="20"/>
      <c r="F376" s="20"/>
      <c r="G376" s="20">
        <v>48526392.903637163</v>
      </c>
    </row>
    <row r="377" spans="1:7" x14ac:dyDescent="0.25">
      <c r="A377" s="19" t="s">
        <v>175</v>
      </c>
      <c r="B377" s="20"/>
      <c r="C377" s="20">
        <v>53918527.640693508</v>
      </c>
      <c r="D377" s="20"/>
      <c r="E377" s="20">
        <v>5042251.4541114392</v>
      </c>
      <c r="F377" s="20">
        <v>653304.33569947863</v>
      </c>
      <c r="G377" s="20">
        <v>59614083.430504426</v>
      </c>
    </row>
    <row r="378" spans="1:7" x14ac:dyDescent="0.25">
      <c r="A378" s="19" t="s">
        <v>148</v>
      </c>
      <c r="B378" s="20"/>
      <c r="C378" s="20">
        <v>48526392.903637163</v>
      </c>
      <c r="D378" s="20"/>
      <c r="E378" s="20">
        <v>11427163.766568251</v>
      </c>
      <c r="F378" s="20"/>
      <c r="G378" s="20">
        <v>59953556.670205414</v>
      </c>
    </row>
    <row r="379" spans="1:7" x14ac:dyDescent="0.25">
      <c r="A379" s="19" t="s">
        <v>177</v>
      </c>
      <c r="B379" s="20"/>
      <c r="C379" s="20">
        <v>52181667.722947419</v>
      </c>
      <c r="D379" s="20"/>
      <c r="E379" s="20">
        <v>2723322.698322759</v>
      </c>
      <c r="F379" s="20">
        <v>1376407.0230542121</v>
      </c>
      <c r="G379" s="20">
        <v>56281397.444324389</v>
      </c>
    </row>
    <row r="380" spans="1:7" x14ac:dyDescent="0.25">
      <c r="A380" s="19" t="s">
        <v>159</v>
      </c>
      <c r="B380" s="20"/>
      <c r="C380" s="20"/>
      <c r="D380" s="20">
        <v>303818.42980086687</v>
      </c>
      <c r="E380" s="20"/>
      <c r="F380" s="20"/>
      <c r="G380" s="20">
        <v>303818.42980086687</v>
      </c>
    </row>
    <row r="381" spans="1:7" x14ac:dyDescent="0.25">
      <c r="A381" s="19" t="s">
        <v>191</v>
      </c>
      <c r="B381" s="20">
        <v>6556885.9797725994</v>
      </c>
      <c r="C381" s="20">
        <v>89296734.291312277</v>
      </c>
      <c r="D381" s="20">
        <v>20893302.693887815</v>
      </c>
      <c r="E381" s="20">
        <v>4746711.0264589489</v>
      </c>
      <c r="F381" s="20">
        <v>2239106.4137194548</v>
      </c>
      <c r="G381" s="20">
        <v>123732740.4051511</v>
      </c>
    </row>
    <row r="382" spans="1:7" x14ac:dyDescent="0.25">
      <c r="A382" s="19" t="s">
        <v>194</v>
      </c>
      <c r="B382" s="20">
        <v>4612044.4751554746</v>
      </c>
      <c r="C382" s="20">
        <v>58831523.459966078</v>
      </c>
      <c r="D382" s="20">
        <v>62715847.026446372</v>
      </c>
      <c r="E382" s="20">
        <v>6029856.9510647655</v>
      </c>
      <c r="F382" s="20"/>
      <c r="G382" s="20">
        <v>132189271.91263269</v>
      </c>
    </row>
    <row r="383" spans="1:7" x14ac:dyDescent="0.25">
      <c r="A383" s="19" t="s">
        <v>185</v>
      </c>
      <c r="B383" s="20"/>
      <c r="C383" s="20">
        <v>5447977.5362774041</v>
      </c>
      <c r="D383" s="20">
        <v>51003616.702870794</v>
      </c>
      <c r="E383" s="20"/>
      <c r="F383" s="20"/>
      <c r="G383" s="20">
        <v>56451594.2391482</v>
      </c>
    </row>
    <row r="384" spans="1:7" x14ac:dyDescent="0.25">
      <c r="A384" s="19" t="s">
        <v>200</v>
      </c>
      <c r="B384" s="20"/>
      <c r="C384" s="20">
        <v>57779046.674941897</v>
      </c>
      <c r="D384" s="20"/>
      <c r="E384" s="20"/>
      <c r="F384" s="20"/>
      <c r="G384" s="20">
        <v>57779046.674941897</v>
      </c>
    </row>
    <row r="385" spans="1:7" x14ac:dyDescent="0.25">
      <c r="A385" s="19" t="s">
        <v>198</v>
      </c>
      <c r="B385" s="20"/>
      <c r="C385" s="20">
        <v>48638188.655820087</v>
      </c>
      <c r="D385" s="20"/>
      <c r="E385" s="20">
        <v>567530.6032037189</v>
      </c>
      <c r="F385" s="20">
        <v>1132421.6345247817</v>
      </c>
      <c r="G385" s="20">
        <v>50338140.893548593</v>
      </c>
    </row>
    <row r="386" spans="1:7" x14ac:dyDescent="0.25">
      <c r="A386" s="19" t="s">
        <v>173</v>
      </c>
      <c r="B386" s="20"/>
      <c r="C386" s="20">
        <v>48526392.903637163</v>
      </c>
      <c r="D386" s="20">
        <v>303818.42980086687</v>
      </c>
      <c r="E386" s="20"/>
      <c r="F386" s="20"/>
      <c r="G386" s="20">
        <v>48830211.333438031</v>
      </c>
    </row>
    <row r="387" spans="1:7" x14ac:dyDescent="0.25">
      <c r="A387" s="19" t="s">
        <v>163</v>
      </c>
      <c r="B387" s="20"/>
      <c r="C387" s="20"/>
      <c r="D387" s="20">
        <v>303818.42980086687</v>
      </c>
      <c r="E387" s="20">
        <v>264616.05176204536</v>
      </c>
      <c r="F387" s="20"/>
      <c r="G387" s="20">
        <v>568434.48156291223</v>
      </c>
    </row>
    <row r="388" spans="1:7" x14ac:dyDescent="0.25">
      <c r="A388" s="19" t="s">
        <v>155</v>
      </c>
      <c r="B388" s="20"/>
      <c r="C388" s="20">
        <v>1290424.3072931718</v>
      </c>
      <c r="D388" s="20"/>
      <c r="E388" s="20">
        <v>264801.35712042218</v>
      </c>
      <c r="F388" s="20"/>
      <c r="G388" s="20">
        <v>1555225.6644135939</v>
      </c>
    </row>
    <row r="389" spans="1:7" x14ac:dyDescent="0.25">
      <c r="A389" s="19" t="s">
        <v>126</v>
      </c>
      <c r="B389" s="20">
        <v>11168930.454928074</v>
      </c>
      <c r="C389" s="20">
        <v>579378121.88102269</v>
      </c>
      <c r="D389" s="20">
        <v>135828040.14240846</v>
      </c>
      <c r="E389" s="20">
        <v>31330869.960374393</v>
      </c>
      <c r="F389" s="20">
        <v>5401239.4069979265</v>
      </c>
      <c r="G389" s="20">
        <v>763107201.8457315</v>
      </c>
    </row>
    <row r="392" spans="1:7" x14ac:dyDescent="0.25">
      <c r="A392" s="18" t="s">
        <v>390</v>
      </c>
      <c r="B392" s="56">
        <v>2017</v>
      </c>
    </row>
    <row r="393" spans="1:7" x14ac:dyDescent="0.25">
      <c r="A393" s="18" t="s">
        <v>391</v>
      </c>
      <c r="B393" t="s">
        <v>265</v>
      </c>
    </row>
    <row r="395" spans="1:7" x14ac:dyDescent="0.25">
      <c r="A395" s="18" t="s">
        <v>399</v>
      </c>
      <c r="B395" s="18" t="s">
        <v>127</v>
      </c>
    </row>
    <row r="396" spans="1:7" x14ac:dyDescent="0.25">
      <c r="A396" s="18" t="s">
        <v>125</v>
      </c>
      <c r="B396" t="s">
        <v>228</v>
      </c>
      <c r="C396" t="s">
        <v>15</v>
      </c>
      <c r="D396" t="s">
        <v>226</v>
      </c>
      <c r="E396" t="s">
        <v>129</v>
      </c>
      <c r="F396" t="s">
        <v>417</v>
      </c>
      <c r="G396" t="s">
        <v>126</v>
      </c>
    </row>
    <row r="397" spans="1:7" x14ac:dyDescent="0.25">
      <c r="A397" s="19" t="s">
        <v>132</v>
      </c>
      <c r="B397" s="20"/>
      <c r="C397" s="20"/>
      <c r="D397" s="20"/>
      <c r="E397" s="20"/>
      <c r="F397" s="20"/>
      <c r="G397" s="20"/>
    </row>
    <row r="398" spans="1:7" x14ac:dyDescent="0.25">
      <c r="A398" s="19" t="s">
        <v>134</v>
      </c>
      <c r="B398" s="20"/>
      <c r="C398" s="20"/>
      <c r="D398" s="20"/>
      <c r="E398" s="20"/>
      <c r="F398" s="20"/>
      <c r="G398" s="20"/>
    </row>
    <row r="399" spans="1:7" x14ac:dyDescent="0.25">
      <c r="A399" s="19" t="s">
        <v>139</v>
      </c>
      <c r="B399" s="20"/>
      <c r="C399" s="20"/>
      <c r="D399" s="20"/>
      <c r="E399" s="20"/>
      <c r="F399" s="20"/>
      <c r="G399" s="20"/>
    </row>
    <row r="400" spans="1:7" x14ac:dyDescent="0.25">
      <c r="A400" s="19" t="s">
        <v>143</v>
      </c>
      <c r="B400" s="20"/>
      <c r="C400" s="20"/>
      <c r="D400" s="20"/>
      <c r="E400" s="20"/>
      <c r="F400" s="20"/>
      <c r="G400" s="20"/>
    </row>
    <row r="401" spans="1:7" x14ac:dyDescent="0.25">
      <c r="A401" s="19" t="s">
        <v>146</v>
      </c>
      <c r="B401" s="20"/>
      <c r="C401" s="20">
        <v>46521597</v>
      </c>
      <c r="D401" s="20"/>
      <c r="E401" s="20"/>
      <c r="F401" s="20"/>
      <c r="G401" s="20">
        <v>46521597</v>
      </c>
    </row>
    <row r="402" spans="1:7" x14ac:dyDescent="0.25">
      <c r="A402" s="19" t="s">
        <v>141</v>
      </c>
      <c r="B402" s="20"/>
      <c r="C402" s="20"/>
      <c r="D402" s="20"/>
      <c r="E402" s="20"/>
      <c r="F402" s="20"/>
      <c r="G402" s="20"/>
    </row>
    <row r="403" spans="1:7" x14ac:dyDescent="0.25">
      <c r="A403" s="19" t="s">
        <v>153</v>
      </c>
      <c r="B403" s="20"/>
      <c r="C403" s="20"/>
      <c r="D403" s="20"/>
      <c r="E403" s="20"/>
      <c r="F403" s="20"/>
      <c r="G403" s="20"/>
    </row>
    <row r="404" spans="1:7" x14ac:dyDescent="0.25">
      <c r="A404" s="19" t="s">
        <v>157</v>
      </c>
      <c r="B404" s="20"/>
      <c r="C404" s="20">
        <v>1385900</v>
      </c>
      <c r="D404" s="20"/>
      <c r="E404" s="20"/>
      <c r="F404" s="20"/>
      <c r="G404" s="20">
        <v>1385900</v>
      </c>
    </row>
    <row r="405" spans="1:7" x14ac:dyDescent="0.25">
      <c r="A405" s="19" t="s">
        <v>161</v>
      </c>
      <c r="B405" s="20"/>
      <c r="C405" s="20"/>
      <c r="D405" s="20"/>
      <c r="E405" s="20">
        <v>4408000</v>
      </c>
      <c r="F405" s="20"/>
      <c r="G405" s="20">
        <v>4408000</v>
      </c>
    </row>
    <row r="406" spans="1:7" x14ac:dyDescent="0.25">
      <c r="A406" s="19" t="s">
        <v>151</v>
      </c>
      <c r="B406" s="20"/>
      <c r="C406" s="20">
        <v>716595</v>
      </c>
      <c r="D406" s="20"/>
      <c r="E406" s="20"/>
      <c r="F406" s="20"/>
      <c r="G406" s="20">
        <v>716595</v>
      </c>
    </row>
    <row r="407" spans="1:7" x14ac:dyDescent="0.25">
      <c r="A407" s="19" t="s">
        <v>167</v>
      </c>
      <c r="B407" s="20"/>
      <c r="C407" s="20"/>
      <c r="D407" s="20"/>
      <c r="E407" s="20"/>
      <c r="F407" s="20"/>
      <c r="G407" s="20"/>
    </row>
    <row r="408" spans="1:7" x14ac:dyDescent="0.25">
      <c r="A408" s="19" t="s">
        <v>171</v>
      </c>
      <c r="B408" s="20"/>
      <c r="C408" s="20">
        <v>46521597</v>
      </c>
      <c r="D408" s="20"/>
      <c r="E408" s="20"/>
      <c r="F408" s="20"/>
      <c r="G408" s="20">
        <v>46521597</v>
      </c>
    </row>
    <row r="409" spans="1:7" x14ac:dyDescent="0.25">
      <c r="A409" s="19" t="s">
        <v>175</v>
      </c>
      <c r="B409" s="20"/>
      <c r="C409" s="20">
        <v>46521597</v>
      </c>
      <c r="D409" s="20"/>
      <c r="E409" s="20"/>
      <c r="F409" s="20">
        <v>300000</v>
      </c>
      <c r="G409" s="20">
        <v>46821597</v>
      </c>
    </row>
    <row r="410" spans="1:7" x14ac:dyDescent="0.25">
      <c r="A410" s="19" t="s">
        <v>137</v>
      </c>
      <c r="B410" s="20"/>
      <c r="C410" s="20"/>
      <c r="D410" s="20"/>
      <c r="E410" s="20"/>
      <c r="F410" s="20"/>
      <c r="G410" s="20"/>
    </row>
    <row r="411" spans="1:7" x14ac:dyDescent="0.25">
      <c r="A411" s="19" t="s">
        <v>181</v>
      </c>
      <c r="B411" s="20"/>
      <c r="C411" s="20"/>
      <c r="D411" s="20"/>
      <c r="E411" s="20"/>
      <c r="F411" s="20"/>
      <c r="G411" s="20"/>
    </row>
    <row r="412" spans="1:7" x14ac:dyDescent="0.25">
      <c r="A412" s="19" t="s">
        <v>148</v>
      </c>
      <c r="B412" s="20"/>
      <c r="C412" s="20">
        <v>46521597</v>
      </c>
      <c r="D412" s="20"/>
      <c r="E412" s="20">
        <v>6761255</v>
      </c>
      <c r="F412" s="20"/>
      <c r="G412" s="20">
        <v>53282852</v>
      </c>
    </row>
    <row r="413" spans="1:7" x14ac:dyDescent="0.25">
      <c r="A413" s="19" t="s">
        <v>177</v>
      </c>
      <c r="B413" s="20"/>
      <c r="C413" s="20">
        <v>46521597</v>
      </c>
      <c r="D413" s="20"/>
      <c r="E413" s="20">
        <v>3060734</v>
      </c>
      <c r="F413" s="20">
        <v>2761967</v>
      </c>
      <c r="G413" s="20">
        <v>52344298</v>
      </c>
    </row>
    <row r="414" spans="1:7" x14ac:dyDescent="0.25">
      <c r="A414" s="19" t="s">
        <v>159</v>
      </c>
      <c r="B414" s="20"/>
      <c r="C414" s="20">
        <v>14854</v>
      </c>
      <c r="D414" s="20"/>
      <c r="E414" s="20"/>
      <c r="F414" s="20"/>
      <c r="G414" s="20">
        <v>14854</v>
      </c>
    </row>
    <row r="415" spans="1:7" x14ac:dyDescent="0.25">
      <c r="A415" s="19" t="s">
        <v>191</v>
      </c>
      <c r="B415" s="20"/>
      <c r="C415" s="20">
        <v>59197940</v>
      </c>
      <c r="D415" s="20">
        <v>27628374</v>
      </c>
      <c r="E415" s="20">
        <v>3033000</v>
      </c>
      <c r="F415" s="20">
        <v>55029</v>
      </c>
      <c r="G415" s="20">
        <v>89914343</v>
      </c>
    </row>
    <row r="416" spans="1:7" x14ac:dyDescent="0.25">
      <c r="A416" s="19" t="s">
        <v>194</v>
      </c>
      <c r="B416" s="20">
        <v>5580000</v>
      </c>
      <c r="C416" s="20">
        <v>49253633</v>
      </c>
      <c r="D416" s="20">
        <v>11302028</v>
      </c>
      <c r="E416" s="20">
        <v>3037944</v>
      </c>
      <c r="F416" s="20">
        <v>1532835</v>
      </c>
      <c r="G416" s="20">
        <v>70706440</v>
      </c>
    </row>
    <row r="417" spans="1:14" x14ac:dyDescent="0.25">
      <c r="A417" s="19" t="s">
        <v>185</v>
      </c>
      <c r="B417" s="20"/>
      <c r="C417" s="20"/>
      <c r="D417" s="20">
        <v>14560000</v>
      </c>
      <c r="E417" s="20"/>
      <c r="F417" s="20"/>
      <c r="G417" s="20">
        <v>14560000</v>
      </c>
    </row>
    <row r="418" spans="1:14" x14ac:dyDescent="0.25">
      <c r="A418" s="19" t="s">
        <v>200</v>
      </c>
      <c r="B418" s="20"/>
      <c r="C418" s="20">
        <v>47919597</v>
      </c>
      <c r="D418" s="20"/>
      <c r="E418" s="20"/>
      <c r="F418" s="20"/>
      <c r="G418" s="20">
        <v>47919597</v>
      </c>
    </row>
    <row r="419" spans="1:14" x14ac:dyDescent="0.25">
      <c r="A419" s="19" t="s">
        <v>198</v>
      </c>
      <c r="B419" s="20"/>
      <c r="C419" s="20">
        <v>46521597</v>
      </c>
      <c r="D419" s="20"/>
      <c r="E419" s="20"/>
      <c r="F419" s="20">
        <v>649429</v>
      </c>
      <c r="G419" s="20">
        <v>47171026</v>
      </c>
    </row>
    <row r="420" spans="1:14" x14ac:dyDescent="0.25">
      <c r="A420" s="19" t="s">
        <v>173</v>
      </c>
      <c r="B420" s="20"/>
      <c r="C420" s="20">
        <v>46521597</v>
      </c>
      <c r="D420" s="20"/>
      <c r="E420" s="20"/>
      <c r="F420" s="20"/>
      <c r="G420" s="20">
        <v>46521597</v>
      </c>
    </row>
    <row r="421" spans="1:14" x14ac:dyDescent="0.25">
      <c r="A421" s="19" t="s">
        <v>169</v>
      </c>
      <c r="B421" s="20"/>
      <c r="C421" s="20"/>
      <c r="D421" s="20"/>
      <c r="E421" s="20"/>
      <c r="F421" s="20"/>
      <c r="G421" s="20"/>
    </row>
    <row r="422" spans="1:14" x14ac:dyDescent="0.25">
      <c r="A422" s="19" t="s">
        <v>163</v>
      </c>
      <c r="B422" s="20"/>
      <c r="C422" s="20"/>
      <c r="D422" s="20"/>
      <c r="E422" s="20"/>
      <c r="F422" s="20"/>
      <c r="G422" s="20"/>
    </row>
    <row r="423" spans="1:14" x14ac:dyDescent="0.25">
      <c r="A423" s="19" t="s">
        <v>155</v>
      </c>
      <c r="B423" s="20"/>
      <c r="C423" s="20"/>
      <c r="D423" s="20"/>
      <c r="E423" s="20"/>
      <c r="F423" s="20"/>
      <c r="G423" s="20"/>
    </row>
    <row r="424" spans="1:14" x14ac:dyDescent="0.25">
      <c r="A424" s="19" t="s">
        <v>126</v>
      </c>
      <c r="B424" s="20">
        <v>5580000</v>
      </c>
      <c r="C424" s="20">
        <v>484139698</v>
      </c>
      <c r="D424" s="20">
        <v>53490402</v>
      </c>
      <c r="E424" s="20">
        <v>20300933</v>
      </c>
      <c r="F424" s="20">
        <v>5299260</v>
      </c>
      <c r="G424" s="20">
        <v>568810293</v>
      </c>
    </row>
    <row r="428" spans="1:14" x14ac:dyDescent="0.25">
      <c r="A428" s="18" t="s">
        <v>391</v>
      </c>
      <c r="B428" t="s">
        <v>265</v>
      </c>
    </row>
    <row r="429" spans="1:14" x14ac:dyDescent="0.25">
      <c r="A429" s="18" t="s">
        <v>128</v>
      </c>
      <c r="B429" t="s">
        <v>400</v>
      </c>
    </row>
    <row r="431" spans="1:14" x14ac:dyDescent="0.25">
      <c r="A431" s="18" t="s">
        <v>399</v>
      </c>
      <c r="B431" s="18" t="s">
        <v>127</v>
      </c>
    </row>
    <row r="432" spans="1:14" x14ac:dyDescent="0.25">
      <c r="A432" s="18" t="s">
        <v>125</v>
      </c>
      <c r="B432" s="58">
        <v>2007</v>
      </c>
      <c r="C432" s="58">
        <v>2008</v>
      </c>
      <c r="D432" s="58">
        <v>2009</v>
      </c>
      <c r="E432" s="58">
        <v>2010</v>
      </c>
      <c r="F432" s="58">
        <v>2011</v>
      </c>
      <c r="G432" s="58">
        <v>2012</v>
      </c>
      <c r="H432" s="58">
        <v>2013</v>
      </c>
      <c r="I432" s="58">
        <v>2014</v>
      </c>
      <c r="J432" s="58">
        <v>2015</v>
      </c>
      <c r="K432" s="58">
        <v>2016</v>
      </c>
      <c r="L432" s="58">
        <v>2017</v>
      </c>
      <c r="M432" s="58">
        <v>2018</v>
      </c>
      <c r="N432" s="58" t="s">
        <v>126</v>
      </c>
    </row>
    <row r="433" spans="1:14" x14ac:dyDescent="0.25">
      <c r="A433" s="19" t="s">
        <v>132</v>
      </c>
      <c r="B433" s="20"/>
      <c r="C433" s="20"/>
      <c r="D433" s="20"/>
      <c r="E433" s="20"/>
      <c r="F433" s="20">
        <v>216664.95286053829</v>
      </c>
      <c r="G433" s="20"/>
      <c r="H433" s="20"/>
      <c r="I433" s="20"/>
      <c r="J433" s="20"/>
      <c r="K433" s="20"/>
      <c r="L433" s="20"/>
      <c r="M433" s="20"/>
      <c r="N433" s="20">
        <v>216664.95286053829</v>
      </c>
    </row>
    <row r="434" spans="1:14" x14ac:dyDescent="0.25">
      <c r="A434" s="19" t="s">
        <v>134</v>
      </c>
      <c r="B434" s="20"/>
      <c r="C434" s="20"/>
      <c r="D434" s="20"/>
      <c r="E434" s="20">
        <v>173849.60938580491</v>
      </c>
      <c r="F434" s="20"/>
      <c r="G434" s="20"/>
      <c r="H434" s="20"/>
      <c r="I434" s="20"/>
      <c r="J434" s="20"/>
      <c r="K434" s="20"/>
      <c r="L434" s="20"/>
      <c r="M434" s="20"/>
      <c r="N434" s="20">
        <v>173849.60938580491</v>
      </c>
    </row>
    <row r="435" spans="1:14" x14ac:dyDescent="0.25">
      <c r="A435" s="19" t="s">
        <v>139</v>
      </c>
      <c r="B435" s="20">
        <v>1602463.3720649288</v>
      </c>
      <c r="C435" s="20"/>
      <c r="D435" s="20">
        <v>1221950.2980855582</v>
      </c>
      <c r="E435" s="20">
        <v>769184.79672329151</v>
      </c>
      <c r="F435" s="20">
        <v>1142546.5180845719</v>
      </c>
      <c r="G435" s="20">
        <v>1820561.1283622859</v>
      </c>
      <c r="H435" s="20">
        <v>2842349.9005186888</v>
      </c>
      <c r="I435" s="20">
        <v>2775007.4724005265</v>
      </c>
      <c r="J435" s="20">
        <v>1462843.7252719128</v>
      </c>
      <c r="K435" s="20">
        <v>364797.27587159997</v>
      </c>
      <c r="L435" s="20"/>
      <c r="M435" s="20"/>
      <c r="N435" s="20">
        <v>14001704.487383362</v>
      </c>
    </row>
    <row r="436" spans="1:14" x14ac:dyDescent="0.25">
      <c r="A436" s="19" t="s">
        <v>143</v>
      </c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</row>
    <row r="437" spans="1:14" x14ac:dyDescent="0.25">
      <c r="A437" s="19" t="s">
        <v>146</v>
      </c>
      <c r="B437" s="20">
        <v>441887.81505480269</v>
      </c>
      <c r="C437" s="20">
        <v>1508455.8419004031</v>
      </c>
      <c r="D437" s="20">
        <v>223722.80690882457</v>
      </c>
      <c r="E437" s="20">
        <v>4318114.223368139</v>
      </c>
      <c r="F437" s="20">
        <v>363997.12080570427</v>
      </c>
      <c r="G437" s="20">
        <v>4788166.6054029744</v>
      </c>
      <c r="H437" s="20"/>
      <c r="I437" s="20">
        <v>593386.32366633334</v>
      </c>
      <c r="J437" s="20">
        <v>28635773.918556385</v>
      </c>
      <c r="K437" s="20">
        <v>59686422.524517871</v>
      </c>
      <c r="L437" s="20">
        <v>46521597</v>
      </c>
      <c r="M437" s="20" t="e">
        <v>#N/A</v>
      </c>
      <c r="N437" s="20" t="e">
        <v>#N/A</v>
      </c>
    </row>
    <row r="438" spans="1:14" x14ac:dyDescent="0.25">
      <c r="A438" s="19" t="s">
        <v>141</v>
      </c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</row>
    <row r="439" spans="1:14" x14ac:dyDescent="0.25">
      <c r="A439" s="19" t="s">
        <v>153</v>
      </c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</row>
    <row r="440" spans="1:14" x14ac:dyDescent="0.25">
      <c r="A440" s="19" t="s">
        <v>157</v>
      </c>
      <c r="B440" s="20"/>
      <c r="C440" s="20">
        <v>679806.14340133977</v>
      </c>
      <c r="D440" s="20">
        <v>1064550.0655556254</v>
      </c>
      <c r="E440" s="20">
        <v>4101530.2450459814</v>
      </c>
      <c r="F440" s="20">
        <v>768639.14233502652</v>
      </c>
      <c r="G440" s="20"/>
      <c r="H440" s="20">
        <v>6109031.3314969111</v>
      </c>
      <c r="I440" s="20">
        <v>7499769.7820663769</v>
      </c>
      <c r="J440" s="20"/>
      <c r="K440" s="20">
        <v>5559572.5409887554</v>
      </c>
      <c r="L440" s="20">
        <v>1385900</v>
      </c>
      <c r="M440" s="20"/>
      <c r="N440" s="20">
        <v>27168799.250890013</v>
      </c>
    </row>
    <row r="441" spans="1:14" x14ac:dyDescent="0.25">
      <c r="A441" s="19" t="s">
        <v>161</v>
      </c>
      <c r="B441" s="20"/>
      <c r="C441" s="20">
        <v>64343.651472936814</v>
      </c>
      <c r="D441" s="20"/>
      <c r="E441" s="20"/>
      <c r="F441" s="20"/>
      <c r="G441" s="20"/>
      <c r="H441" s="20">
        <v>186895.29561591346</v>
      </c>
      <c r="I441" s="20">
        <v>544946.62377520406</v>
      </c>
      <c r="J441" s="20"/>
      <c r="K441" s="20"/>
      <c r="L441" s="20">
        <v>4408000</v>
      </c>
      <c r="M441" s="20" t="e">
        <v>#N/A</v>
      </c>
      <c r="N441" s="20" t="e">
        <v>#N/A</v>
      </c>
    </row>
    <row r="442" spans="1:14" x14ac:dyDescent="0.25">
      <c r="A442" s="19" t="s">
        <v>151</v>
      </c>
      <c r="B442" s="20">
        <v>179983.30660926484</v>
      </c>
      <c r="C442" s="20">
        <v>99661.280137994923</v>
      </c>
      <c r="D442" s="20">
        <v>84578.511832289994</v>
      </c>
      <c r="E442" s="20">
        <v>4860478.7304944796</v>
      </c>
      <c r="F442" s="20">
        <v>5146199.9605491627</v>
      </c>
      <c r="G442" s="20">
        <v>3478639.1262470642</v>
      </c>
      <c r="H442" s="20">
        <v>406381.52068333776</v>
      </c>
      <c r="I442" s="20">
        <v>7563.8591379998334</v>
      </c>
      <c r="J442" s="20"/>
      <c r="K442" s="20">
        <v>1372495.0210440354</v>
      </c>
      <c r="L442" s="20">
        <v>716595</v>
      </c>
      <c r="M442" s="20"/>
      <c r="N442" s="20">
        <v>16352576.316735629</v>
      </c>
    </row>
    <row r="443" spans="1:14" x14ac:dyDescent="0.25">
      <c r="A443" s="19" t="s">
        <v>167</v>
      </c>
      <c r="B443" s="20"/>
      <c r="C443" s="20"/>
      <c r="D443" s="20"/>
      <c r="E443" s="20"/>
      <c r="F443" s="20"/>
      <c r="G443" s="20"/>
      <c r="H443" s="20">
        <v>415324.31090923864</v>
      </c>
      <c r="I443" s="20"/>
      <c r="J443" s="20"/>
      <c r="K443" s="20"/>
      <c r="L443" s="20"/>
      <c r="M443" s="20"/>
      <c r="N443" s="20">
        <v>415324.31090923864</v>
      </c>
    </row>
    <row r="444" spans="1:14" x14ac:dyDescent="0.25">
      <c r="A444" s="19" t="s">
        <v>171</v>
      </c>
      <c r="B444" s="20"/>
      <c r="C444" s="20"/>
      <c r="D444" s="20"/>
      <c r="E444" s="20">
        <v>810720.77574634925</v>
      </c>
      <c r="F444" s="20">
        <v>272940.06328351545</v>
      </c>
      <c r="G444" s="20">
        <v>289217.97971386218</v>
      </c>
      <c r="H444" s="20">
        <v>644343.49881401379</v>
      </c>
      <c r="I444" s="20">
        <v>605496.24863911571</v>
      </c>
      <c r="J444" s="20">
        <v>31764720.247161802</v>
      </c>
      <c r="K444" s="20">
        <v>48526392.903637163</v>
      </c>
      <c r="L444" s="20">
        <v>46521597</v>
      </c>
      <c r="M444" s="20"/>
      <c r="N444" s="20">
        <v>129435428.71699582</v>
      </c>
    </row>
    <row r="445" spans="1:14" x14ac:dyDescent="0.25">
      <c r="A445" s="19" t="s">
        <v>175</v>
      </c>
      <c r="B445" s="20">
        <v>5000645.391833418</v>
      </c>
      <c r="C445" s="20">
        <v>6909355.8967803484</v>
      </c>
      <c r="D445" s="20">
        <v>7355762.804516186</v>
      </c>
      <c r="E445" s="20">
        <v>10480627.441776784</v>
      </c>
      <c r="F445" s="20">
        <v>17294004.427736629</v>
      </c>
      <c r="G445" s="20">
        <v>11221931.927799337</v>
      </c>
      <c r="H445" s="20">
        <v>3372654.7837416362</v>
      </c>
      <c r="I445" s="20">
        <v>4430579.5352795422</v>
      </c>
      <c r="J445" s="20">
        <v>30653479.289704151</v>
      </c>
      <c r="K445" s="20">
        <v>58960779.09480495</v>
      </c>
      <c r="L445" s="20">
        <v>46521597</v>
      </c>
      <c r="M445" s="20" t="e">
        <v>#N/A</v>
      </c>
      <c r="N445" s="20" t="e">
        <v>#N/A</v>
      </c>
    </row>
    <row r="446" spans="1:14" x14ac:dyDescent="0.25">
      <c r="A446" s="19" t="s">
        <v>137</v>
      </c>
      <c r="B446" s="20">
        <v>2754752.4976387639</v>
      </c>
      <c r="C446" s="20">
        <v>2209369.9660543543</v>
      </c>
      <c r="D446" s="20"/>
      <c r="E446" s="20">
        <v>949258.64948418131</v>
      </c>
      <c r="F446" s="20">
        <v>12018364.491049524</v>
      </c>
      <c r="G446" s="20">
        <v>12140216.755150648</v>
      </c>
      <c r="H446" s="20">
        <v>18735650.649165615</v>
      </c>
      <c r="I446" s="20">
        <v>2284186.1582911732</v>
      </c>
      <c r="J446" s="20">
        <v>214181.25663173216</v>
      </c>
      <c r="K446" s="20"/>
      <c r="L446" s="20"/>
      <c r="M446" s="20"/>
      <c r="N446" s="20">
        <v>51305980.423465997</v>
      </c>
    </row>
    <row r="447" spans="1:14" x14ac:dyDescent="0.25">
      <c r="A447" s="19" t="s">
        <v>181</v>
      </c>
      <c r="B447" s="20"/>
      <c r="C447" s="20">
        <v>680570.92531266634</v>
      </c>
      <c r="D447" s="20">
        <v>1144405.3321690487</v>
      </c>
      <c r="E447" s="20">
        <v>461510.87803397491</v>
      </c>
      <c r="F447" s="20"/>
      <c r="G447" s="20"/>
      <c r="H447" s="20">
        <v>62298.002343141859</v>
      </c>
      <c r="I447" s="20"/>
      <c r="J447" s="20"/>
      <c r="K447" s="20"/>
      <c r="L447" s="20"/>
      <c r="M447" s="20"/>
      <c r="N447" s="20">
        <v>2348785.1378588318</v>
      </c>
    </row>
    <row r="448" spans="1:14" x14ac:dyDescent="0.25">
      <c r="A448" s="19" t="s">
        <v>148</v>
      </c>
      <c r="B448" s="20">
        <v>17459449.841939952</v>
      </c>
      <c r="C448" s="20">
        <v>16694040.251875306</v>
      </c>
      <c r="D448" s="20">
        <v>4054528.8450717293</v>
      </c>
      <c r="E448" s="20">
        <v>6837323.6556827687</v>
      </c>
      <c r="F448" s="20">
        <v>4617020.3685486214</v>
      </c>
      <c r="G448" s="20">
        <v>1214327.9255841842</v>
      </c>
      <c r="H448" s="20">
        <v>439057.49684304884</v>
      </c>
      <c r="I448" s="20">
        <v>3027481.2431955785</v>
      </c>
      <c r="J448" s="20">
        <v>30912117.100025147</v>
      </c>
      <c r="K448" s="20">
        <v>59953556.670205414</v>
      </c>
      <c r="L448" s="20">
        <v>53282852</v>
      </c>
      <c r="M448" s="20" t="e">
        <v>#N/A</v>
      </c>
      <c r="N448" s="20" t="e">
        <v>#N/A</v>
      </c>
    </row>
    <row r="449" spans="1:14" x14ac:dyDescent="0.25">
      <c r="A449" s="19" t="s">
        <v>177</v>
      </c>
      <c r="B449" s="20">
        <v>1779331.1676367871</v>
      </c>
      <c r="C449" s="20">
        <v>2336388.3449181779</v>
      </c>
      <c r="D449" s="20">
        <v>2348845.8971165731</v>
      </c>
      <c r="E449" s="20">
        <v>22616852.855129559</v>
      </c>
      <c r="F449" s="20">
        <v>18587677.639307465</v>
      </c>
      <c r="G449" s="20">
        <v>25958977.310487833</v>
      </c>
      <c r="H449" s="20">
        <v>43145727.199300729</v>
      </c>
      <c r="I449" s="20">
        <v>13790954.519939112</v>
      </c>
      <c r="J449" s="20">
        <v>47481464.963805065</v>
      </c>
      <c r="K449" s="20">
        <v>54904990.421270177</v>
      </c>
      <c r="L449" s="20">
        <v>49582331</v>
      </c>
      <c r="M449" s="20"/>
      <c r="N449" s="20">
        <v>282533541.31891149</v>
      </c>
    </row>
    <row r="450" spans="1:14" x14ac:dyDescent="0.25">
      <c r="A450" s="19" t="s">
        <v>159</v>
      </c>
      <c r="B450" s="20"/>
      <c r="C450" s="20"/>
      <c r="D450" s="20"/>
      <c r="E450" s="20"/>
      <c r="F450" s="20"/>
      <c r="G450" s="20">
        <v>3210780.860578605</v>
      </c>
      <c r="H450" s="20">
        <v>9238326.2483101338</v>
      </c>
      <c r="I450" s="20">
        <v>2182487.0083697466</v>
      </c>
      <c r="J450" s="20"/>
      <c r="K450" s="20">
        <v>303818.42980086687</v>
      </c>
      <c r="L450" s="20">
        <v>14854</v>
      </c>
      <c r="M450" s="20"/>
      <c r="N450" s="20">
        <v>14950266.547059352</v>
      </c>
    </row>
    <row r="451" spans="1:14" x14ac:dyDescent="0.25">
      <c r="A451" s="19" t="s">
        <v>191</v>
      </c>
      <c r="B451" s="20">
        <v>24502126.436070904</v>
      </c>
      <c r="C451" s="20">
        <v>23965528.881245546</v>
      </c>
      <c r="D451" s="20">
        <v>78447082.94357416</v>
      </c>
      <c r="E451" s="20">
        <v>76265706.379481167</v>
      </c>
      <c r="F451" s="20">
        <v>101735571.72248095</v>
      </c>
      <c r="G451" s="20">
        <v>117353036.67996868</v>
      </c>
      <c r="H451" s="20">
        <v>217132076.77522349</v>
      </c>
      <c r="I451" s="20">
        <v>240587639.65775171</v>
      </c>
      <c r="J451" s="20">
        <v>98910012.963502392</v>
      </c>
      <c r="K451" s="20">
        <v>121493633.99143164</v>
      </c>
      <c r="L451" s="20">
        <v>89859314</v>
      </c>
      <c r="M451" s="20" t="e">
        <v>#N/A</v>
      </c>
      <c r="N451" s="20" t="e">
        <v>#N/A</v>
      </c>
    </row>
    <row r="452" spans="1:14" x14ac:dyDescent="0.25">
      <c r="A452" s="19" t="s">
        <v>194</v>
      </c>
      <c r="B452" s="20">
        <v>57572845.93803677</v>
      </c>
      <c r="C452" s="20">
        <v>64114223.697600298</v>
      </c>
      <c r="D452" s="20">
        <v>162394447.67130059</v>
      </c>
      <c r="E452" s="20">
        <v>111238763.80797839</v>
      </c>
      <c r="F452" s="20">
        <v>125976882.97523597</v>
      </c>
      <c r="G452" s="20">
        <v>159740931.32919171</v>
      </c>
      <c r="H452" s="20">
        <v>33977765.504747882</v>
      </c>
      <c r="I452" s="20">
        <v>340201122.63195777</v>
      </c>
      <c r="J452" s="20">
        <v>183392663.51431617</v>
      </c>
      <c r="K452" s="20">
        <v>132189271.91263272</v>
      </c>
      <c r="L452" s="20">
        <v>69173605</v>
      </c>
      <c r="M452" s="20" t="e">
        <v>#N/A</v>
      </c>
      <c r="N452" s="20" t="e">
        <v>#N/A</v>
      </c>
    </row>
    <row r="453" spans="1:14" x14ac:dyDescent="0.25">
      <c r="A453" s="19" t="s">
        <v>185</v>
      </c>
      <c r="B453" s="20">
        <v>4134614.3159224205</v>
      </c>
      <c r="C453" s="20">
        <v>1122490.8054382168</v>
      </c>
      <c r="D453" s="20">
        <v>1534759.7987930765</v>
      </c>
      <c r="E453" s="20">
        <v>1304266.6621942557</v>
      </c>
      <c r="F453" s="20">
        <v>83345583.519462466</v>
      </c>
      <c r="G453" s="20">
        <v>19984487.464965608</v>
      </c>
      <c r="H453" s="20">
        <v>38066713.302440912</v>
      </c>
      <c r="I453" s="20">
        <v>3583071.2800293611</v>
      </c>
      <c r="J453" s="20">
        <v>568987.86380217085</v>
      </c>
      <c r="K453" s="20">
        <v>56451594.2391482</v>
      </c>
      <c r="L453" s="20">
        <v>14560000</v>
      </c>
      <c r="M453" s="20"/>
      <c r="N453" s="20">
        <v>224656569.2521967</v>
      </c>
    </row>
    <row r="454" spans="1:14" x14ac:dyDescent="0.25">
      <c r="A454" s="19" t="s">
        <v>200</v>
      </c>
      <c r="B454" s="20">
        <v>110093.98881982121</v>
      </c>
      <c r="C454" s="20">
        <v>74778.675774147385</v>
      </c>
      <c r="D454" s="20">
        <v>1711823.6555198019</v>
      </c>
      <c r="E454" s="20">
        <v>8153358.8452668898</v>
      </c>
      <c r="F454" s="20">
        <v>433329.90572107659</v>
      </c>
      <c r="G454" s="20">
        <v>8558094.038257191</v>
      </c>
      <c r="H454" s="20">
        <v>188383.61300941714</v>
      </c>
      <c r="I454" s="20">
        <v>4991759.5134807602</v>
      </c>
      <c r="J454" s="20">
        <v>27507604.477943189</v>
      </c>
      <c r="K454" s="20">
        <v>57779046.674941897</v>
      </c>
      <c r="L454" s="20">
        <v>47919597</v>
      </c>
      <c r="M454" s="20" t="e">
        <v>#N/A</v>
      </c>
      <c r="N454" s="20" t="e">
        <v>#N/A</v>
      </c>
    </row>
    <row r="455" spans="1:14" x14ac:dyDescent="0.25">
      <c r="A455" s="19" t="s">
        <v>198</v>
      </c>
      <c r="B455" s="20">
        <v>1537377.8087288863</v>
      </c>
      <c r="C455" s="20">
        <v>9694638.932855377</v>
      </c>
      <c r="D455" s="20">
        <v>14809229.496333165</v>
      </c>
      <c r="E455" s="20">
        <v>3643268.4035933656</v>
      </c>
      <c r="F455" s="20">
        <v>4853527.4977921275</v>
      </c>
      <c r="G455" s="20">
        <v>15351875.150463849</v>
      </c>
      <c r="H455" s="20">
        <v>12202816.107669203</v>
      </c>
      <c r="I455" s="20">
        <v>13818424.673747372</v>
      </c>
      <c r="J455" s="20">
        <v>34451546.592481479</v>
      </c>
      <c r="K455" s="20">
        <v>49205719.259023808</v>
      </c>
      <c r="L455" s="20">
        <v>46521597</v>
      </c>
      <c r="M455" s="20"/>
      <c r="N455" s="20">
        <v>206090020.92268863</v>
      </c>
    </row>
    <row r="456" spans="1:14" x14ac:dyDescent="0.25">
      <c r="A456" s="19" t="s">
        <v>173</v>
      </c>
      <c r="B456" s="20"/>
      <c r="C456" s="20"/>
      <c r="D456" s="20"/>
      <c r="E456" s="20"/>
      <c r="F456" s="20"/>
      <c r="G456" s="20"/>
      <c r="H456" s="20"/>
      <c r="I456" s="20"/>
      <c r="J456" s="20">
        <v>27301232.579742141</v>
      </c>
      <c r="K456" s="20">
        <v>48830211.333438031</v>
      </c>
      <c r="L456" s="20">
        <v>46521597</v>
      </c>
      <c r="M456" s="20"/>
      <c r="N456" s="20">
        <v>122653040.91318017</v>
      </c>
    </row>
    <row r="457" spans="1:14" x14ac:dyDescent="0.25">
      <c r="A457" s="19" t="s">
        <v>169</v>
      </c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</row>
    <row r="458" spans="1:14" x14ac:dyDescent="0.25">
      <c r="A458" s="19" t="s">
        <v>163</v>
      </c>
      <c r="B458" s="20"/>
      <c r="C458" s="20">
        <v>444938.21940225241</v>
      </c>
      <c r="D458" s="20">
        <v>688865.51957688085</v>
      </c>
      <c r="E458" s="20">
        <v>112424.0498890763</v>
      </c>
      <c r="F458" s="20">
        <v>1234645.0118135104</v>
      </c>
      <c r="G458" s="20"/>
      <c r="H458" s="20">
        <v>1303633.3123009705</v>
      </c>
      <c r="I458" s="20">
        <v>419003.40405826806</v>
      </c>
      <c r="J458" s="20">
        <v>187503.38527142306</v>
      </c>
      <c r="K458" s="20">
        <v>568434.48156291223</v>
      </c>
      <c r="L458" s="20"/>
      <c r="M458" s="20"/>
      <c r="N458" s="20">
        <v>4959447.3838752946</v>
      </c>
    </row>
    <row r="459" spans="1:14" x14ac:dyDescent="0.25">
      <c r="A459" s="19" t="s">
        <v>155</v>
      </c>
      <c r="B459" s="20"/>
      <c r="C459" s="20"/>
      <c r="D459" s="20"/>
      <c r="E459" s="20">
        <v>732483.91333243647</v>
      </c>
      <c r="F459" s="20">
        <v>291919.91315409855</v>
      </c>
      <c r="G459" s="20">
        <v>213447.01787112141</v>
      </c>
      <c r="H459" s="20">
        <v>5034.5074081548682</v>
      </c>
      <c r="I459" s="20">
        <v>2429548.8536944627</v>
      </c>
      <c r="J459" s="20">
        <v>1145066.1917532613</v>
      </c>
      <c r="K459" s="20">
        <v>1555225.6644135939</v>
      </c>
      <c r="L459" s="20"/>
      <c r="M459" s="20"/>
      <c r="N459" s="20">
        <v>6372726.0616271291</v>
      </c>
    </row>
    <row r="460" spans="1:14" x14ac:dyDescent="0.25">
      <c r="A460" s="19" t="s">
        <v>126</v>
      </c>
      <c r="B460" s="20">
        <v>117075571.88035673</v>
      </c>
      <c r="C460" s="20">
        <v>130598591.51416937</v>
      </c>
      <c r="D460" s="20">
        <v>277084553.64635354</v>
      </c>
      <c r="E460" s="20">
        <v>257829723.92260686</v>
      </c>
      <c r="F460" s="20">
        <v>378299515.23022103</v>
      </c>
      <c r="G460" s="20">
        <v>385324691.30004501</v>
      </c>
      <c r="H460" s="20">
        <v>388474463.36054236</v>
      </c>
      <c r="I460" s="20">
        <v>643772428.78948045</v>
      </c>
      <c r="J460" s="20">
        <v>544589198.06996858</v>
      </c>
      <c r="K460" s="20">
        <v>757705962.43873358</v>
      </c>
      <c r="L460" s="20">
        <v>563511033</v>
      </c>
      <c r="M460" s="20" t="e">
        <v>#N/A</v>
      </c>
      <c r="N460" s="20" t="e"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63"/>
  <sheetViews>
    <sheetView topLeftCell="A352" workbookViewId="0">
      <selection activeCell="A362" sqref="A362:A388"/>
    </sheetView>
  </sheetViews>
  <sheetFormatPr defaultColWidth="8.85546875" defaultRowHeight="15" x14ac:dyDescent="0.25"/>
  <cols>
    <col min="1" max="1" width="23.140625" bestFit="1" customWidth="1"/>
    <col min="2" max="2" width="19.5703125" bestFit="1" customWidth="1"/>
    <col min="3" max="11" width="12" bestFit="1" customWidth="1"/>
    <col min="12" max="12" width="10" bestFit="1" customWidth="1"/>
    <col min="13" max="13" width="5.5703125" bestFit="1" customWidth="1"/>
    <col min="14" max="14" width="12" bestFit="1" customWidth="1"/>
    <col min="15" max="15" width="11" bestFit="1" customWidth="1"/>
    <col min="16" max="17" width="12" bestFit="1" customWidth="1"/>
    <col min="18" max="18" width="11" bestFit="1" customWidth="1"/>
    <col min="19" max="23" width="12" bestFit="1" customWidth="1"/>
    <col min="24" max="24" width="11" bestFit="1" customWidth="1"/>
    <col min="25" max="25" width="16.42578125" bestFit="1" customWidth="1"/>
    <col min="26" max="36" width="12" bestFit="1" customWidth="1"/>
    <col min="37" max="37" width="13.42578125" bestFit="1" customWidth="1"/>
    <col min="38" max="38" width="28.42578125" bestFit="1" customWidth="1"/>
    <col min="39" max="39" width="10" bestFit="1" customWidth="1"/>
    <col min="40" max="41" width="11" bestFit="1" customWidth="1"/>
    <col min="42" max="42" width="10" bestFit="1" customWidth="1"/>
    <col min="43" max="43" width="11" bestFit="1" customWidth="1"/>
    <col min="44" max="44" width="10" bestFit="1" customWidth="1"/>
    <col min="45" max="45" width="11" bestFit="1" customWidth="1"/>
    <col min="46" max="47" width="10" bestFit="1" customWidth="1"/>
    <col min="48" max="48" width="31.42578125" bestFit="1" customWidth="1"/>
    <col min="49" max="49" width="17.140625" bestFit="1" customWidth="1"/>
    <col min="50" max="50" width="9" customWidth="1"/>
    <col min="51" max="51" width="12" bestFit="1" customWidth="1"/>
    <col min="52" max="54" width="10" bestFit="1" customWidth="1"/>
    <col min="55" max="55" width="9" customWidth="1"/>
    <col min="56" max="56" width="20.28515625" bestFit="1" customWidth="1"/>
    <col min="57" max="57" width="10" bestFit="1" customWidth="1"/>
    <col min="58" max="59" width="11" bestFit="1" customWidth="1"/>
    <col min="60" max="60" width="8" customWidth="1"/>
    <col min="61" max="65" width="12" bestFit="1" customWidth="1"/>
    <col min="66" max="66" width="11" bestFit="1" customWidth="1"/>
    <col min="67" max="67" width="10" bestFit="1" customWidth="1"/>
    <col min="68" max="68" width="12.140625" bestFit="1" customWidth="1"/>
    <col min="69" max="69" width="12.7109375" bestFit="1" customWidth="1"/>
    <col min="70" max="70" width="7" customWidth="1"/>
    <col min="71" max="74" width="10" bestFit="1" customWidth="1"/>
    <col min="75" max="75" width="11" bestFit="1" customWidth="1"/>
    <col min="76" max="77" width="10" bestFit="1" customWidth="1"/>
    <col min="78" max="78" width="9" customWidth="1"/>
    <col min="79" max="79" width="15.85546875" bestFit="1" customWidth="1"/>
    <col min="80" max="90" width="12" bestFit="1" customWidth="1"/>
    <col min="91" max="91" width="10.42578125" bestFit="1" customWidth="1"/>
    <col min="92" max="92" width="11" bestFit="1" customWidth="1"/>
  </cols>
  <sheetData>
    <row r="1" spans="1:7" x14ac:dyDescent="0.25">
      <c r="A1" s="18" t="s">
        <v>390</v>
      </c>
      <c r="B1" s="56">
        <v>2007</v>
      </c>
    </row>
    <row r="2" spans="1:7" x14ac:dyDescent="0.25">
      <c r="A2" s="18" t="s">
        <v>391</v>
      </c>
      <c r="B2" t="s">
        <v>236</v>
      </c>
    </row>
    <row r="4" spans="1:7" x14ac:dyDescent="0.25">
      <c r="A4" s="18" t="s">
        <v>399</v>
      </c>
      <c r="B4" s="18" t="s">
        <v>127</v>
      </c>
    </row>
    <row r="5" spans="1:7" x14ac:dyDescent="0.25">
      <c r="A5" s="18" t="s">
        <v>125</v>
      </c>
      <c r="B5" t="s">
        <v>228</v>
      </c>
      <c r="C5" t="s">
        <v>15</v>
      </c>
      <c r="D5" t="s">
        <v>226</v>
      </c>
      <c r="E5" t="s">
        <v>130</v>
      </c>
      <c r="F5" t="s">
        <v>417</v>
      </c>
      <c r="G5" t="s">
        <v>126</v>
      </c>
    </row>
    <row r="6" spans="1:7" x14ac:dyDescent="0.25">
      <c r="A6" s="19" t="s">
        <v>132</v>
      </c>
      <c r="B6" s="20"/>
      <c r="C6" s="20"/>
      <c r="D6" s="20">
        <v>367263.13646846928</v>
      </c>
      <c r="E6" s="20">
        <v>14017.099918729546</v>
      </c>
      <c r="F6" s="20"/>
      <c r="G6" s="20">
        <v>381280.23638719885</v>
      </c>
    </row>
    <row r="7" spans="1:7" x14ac:dyDescent="0.25">
      <c r="A7" s="19" t="s">
        <v>139</v>
      </c>
      <c r="B7" s="20"/>
      <c r="C7" s="20"/>
      <c r="D7" s="20">
        <v>23881.984953983352</v>
      </c>
      <c r="E7" s="20"/>
      <c r="F7" s="20">
        <v>2442126.8935576691</v>
      </c>
      <c r="G7" s="20">
        <v>2466008.8785116524</v>
      </c>
    </row>
    <row r="8" spans="1:7" x14ac:dyDescent="0.25">
      <c r="A8" s="19" t="s">
        <v>146</v>
      </c>
      <c r="B8" s="20"/>
      <c r="C8" s="20">
        <v>41550.946163814886</v>
      </c>
      <c r="D8" s="20">
        <v>40670.827794495577</v>
      </c>
      <c r="E8" s="20">
        <v>12933.600412941772</v>
      </c>
      <c r="F8" s="20">
        <v>318570.45269839879</v>
      </c>
      <c r="G8" s="20">
        <v>413725.82706965099</v>
      </c>
    </row>
    <row r="9" spans="1:7" x14ac:dyDescent="0.25">
      <c r="A9" s="19" t="s">
        <v>141</v>
      </c>
      <c r="B9" s="20"/>
      <c r="C9" s="20"/>
      <c r="D9" s="20">
        <v>7928.2646561381162</v>
      </c>
      <c r="E9" s="20"/>
      <c r="F9" s="20">
        <v>22029.956728974019</v>
      </c>
      <c r="G9" s="20">
        <v>29958.221385112134</v>
      </c>
    </row>
    <row r="10" spans="1:7" x14ac:dyDescent="0.25">
      <c r="A10" s="19" t="s">
        <v>153</v>
      </c>
      <c r="B10" s="20"/>
      <c r="C10" s="20"/>
      <c r="D10" s="20">
        <v>118439.81474729282</v>
      </c>
      <c r="E10" s="20">
        <v>14272.676214114703</v>
      </c>
      <c r="F10" s="20">
        <v>152208.28273332311</v>
      </c>
      <c r="G10" s="20">
        <v>284920.7736947306</v>
      </c>
    </row>
    <row r="11" spans="1:7" x14ac:dyDescent="0.25">
      <c r="A11" s="19" t="s">
        <v>157</v>
      </c>
      <c r="B11" s="20"/>
      <c r="C11" s="20"/>
      <c r="D11" s="20">
        <v>4119.817888286072</v>
      </c>
      <c r="E11" s="20"/>
      <c r="F11" s="20">
        <v>91841.881696575671</v>
      </c>
      <c r="G11" s="20">
        <v>95961.699584861737</v>
      </c>
    </row>
    <row r="12" spans="1:7" x14ac:dyDescent="0.25">
      <c r="A12" s="19" t="s">
        <v>161</v>
      </c>
      <c r="B12" s="20"/>
      <c r="C12" s="20">
        <v>127188.80328156918</v>
      </c>
      <c r="D12" s="20">
        <v>19123.226327234392</v>
      </c>
      <c r="E12" s="20"/>
      <c r="F12" s="20"/>
      <c r="G12" s="20">
        <v>146312.02960880357</v>
      </c>
    </row>
    <row r="13" spans="1:7" x14ac:dyDescent="0.25">
      <c r="A13" s="19" t="s">
        <v>151</v>
      </c>
      <c r="B13" s="20"/>
      <c r="C13" s="20"/>
      <c r="D13" s="20">
        <v>31939.837590880139</v>
      </c>
      <c r="E13" s="20">
        <v>782207.45052386506</v>
      </c>
      <c r="F13" s="20">
        <v>247667.82889274499</v>
      </c>
      <c r="G13" s="20">
        <v>1061815.1170074902</v>
      </c>
    </row>
    <row r="14" spans="1:7" x14ac:dyDescent="0.25">
      <c r="A14" s="19" t="s">
        <v>167</v>
      </c>
      <c r="B14" s="20">
        <v>179983.30660926484</v>
      </c>
      <c r="C14" s="20">
        <v>101193.81430799306</v>
      </c>
      <c r="D14" s="20"/>
      <c r="E14" s="20"/>
      <c r="F14" s="20"/>
      <c r="G14" s="20">
        <v>281177.12091725791</v>
      </c>
    </row>
    <row r="15" spans="1:7" x14ac:dyDescent="0.25">
      <c r="A15" s="19" t="s">
        <v>171</v>
      </c>
      <c r="B15" s="20">
        <v>110635.73857271511</v>
      </c>
      <c r="C15" s="20">
        <v>87729.263140553958</v>
      </c>
      <c r="D15" s="20">
        <v>224952.13576558966</v>
      </c>
      <c r="E15" s="20"/>
      <c r="F15" s="20">
        <v>2152600.3470468079</v>
      </c>
      <c r="G15" s="20">
        <v>2575917.4845256666</v>
      </c>
    </row>
    <row r="16" spans="1:7" x14ac:dyDescent="0.25">
      <c r="A16" s="19" t="s">
        <v>175</v>
      </c>
      <c r="B16" s="20">
        <v>34319.216904254623</v>
      </c>
      <c r="C16" s="20"/>
      <c r="D16" s="20">
        <v>33806.26448041822</v>
      </c>
      <c r="E16" s="20"/>
      <c r="F16" s="20">
        <v>164668.52704988248</v>
      </c>
      <c r="G16" s="20">
        <v>232794.00843455532</v>
      </c>
    </row>
    <row r="17" spans="1:7" x14ac:dyDescent="0.25">
      <c r="A17" s="19" t="s">
        <v>181</v>
      </c>
      <c r="B17" s="20"/>
      <c r="C17" s="20"/>
      <c r="D17" s="20">
        <v>19150.223823225781</v>
      </c>
      <c r="E17" s="20"/>
      <c r="F17" s="20">
        <v>179983.30660926484</v>
      </c>
      <c r="G17" s="20">
        <v>199133.53043249063</v>
      </c>
    </row>
    <row r="18" spans="1:7" x14ac:dyDescent="0.25">
      <c r="A18" s="19" t="s">
        <v>148</v>
      </c>
      <c r="B18" s="20">
        <v>96589.841324928071</v>
      </c>
      <c r="C18" s="20"/>
      <c r="D18" s="20">
        <v>91102.150306411597</v>
      </c>
      <c r="E18" s="20">
        <v>26259.56443429174</v>
      </c>
      <c r="F18" s="20">
        <v>8819.1820238539767</v>
      </c>
      <c r="G18" s="20">
        <v>222770.73808948536</v>
      </c>
    </row>
    <row r="19" spans="1:7" x14ac:dyDescent="0.25">
      <c r="A19" s="19" t="s">
        <v>177</v>
      </c>
      <c r="B19" s="20">
        <v>28874.721879324359</v>
      </c>
      <c r="C19" s="20">
        <v>39263.358336811129</v>
      </c>
      <c r="D19" s="20">
        <v>10417327.596393349</v>
      </c>
      <c r="E19" s="20">
        <v>5219.5158916686805</v>
      </c>
      <c r="F19" s="20">
        <v>905368.22740351886</v>
      </c>
      <c r="G19" s="20">
        <v>11396053.419904673</v>
      </c>
    </row>
    <row r="20" spans="1:7" x14ac:dyDescent="0.25">
      <c r="A20" s="19" t="s">
        <v>159</v>
      </c>
      <c r="B20" s="20">
        <v>17998.330660926484</v>
      </c>
      <c r="C20" s="20">
        <v>34752.976673182944</v>
      </c>
      <c r="D20" s="20">
        <v>199677.08001845059</v>
      </c>
      <c r="E20" s="20">
        <v>317382.56287477759</v>
      </c>
      <c r="F20" s="20">
        <v>1081256.9137874229</v>
      </c>
      <c r="G20" s="20">
        <v>1651067.8640147606</v>
      </c>
    </row>
    <row r="21" spans="1:7" x14ac:dyDescent="0.25">
      <c r="A21" s="19" t="s">
        <v>191</v>
      </c>
      <c r="B21" s="20">
        <v>2296380.0115316189</v>
      </c>
      <c r="C21" s="20">
        <v>286394.83697586053</v>
      </c>
      <c r="D21" s="20">
        <v>2264454.5726052672</v>
      </c>
      <c r="E21" s="20">
        <v>14800.027302479848</v>
      </c>
      <c r="F21" s="20">
        <v>494783.1090341995</v>
      </c>
      <c r="G21" s="20">
        <v>5356812.5574494256</v>
      </c>
    </row>
    <row r="22" spans="1:7" x14ac:dyDescent="0.25">
      <c r="A22" s="19" t="s">
        <v>194</v>
      </c>
      <c r="B22" s="20">
        <v>884486.56417071202</v>
      </c>
      <c r="C22" s="20">
        <v>2808364.1251784656</v>
      </c>
      <c r="D22" s="20">
        <v>49626203.186460786</v>
      </c>
      <c r="E22" s="20">
        <v>688821.31205658184</v>
      </c>
      <c r="F22" s="20">
        <v>58970457.710018232</v>
      </c>
      <c r="G22" s="20">
        <v>112978332.89788477</v>
      </c>
    </row>
    <row r="23" spans="1:7" x14ac:dyDescent="0.25">
      <c r="A23" s="19" t="s">
        <v>185</v>
      </c>
      <c r="B23" s="20">
        <v>347785.34302721469</v>
      </c>
      <c r="C23" s="20">
        <v>14598.445999077472</v>
      </c>
      <c r="D23" s="20">
        <v>486124.11215322785</v>
      </c>
      <c r="E23" s="20"/>
      <c r="F23" s="20">
        <v>6536225.1673292769</v>
      </c>
      <c r="G23" s="20">
        <v>7384733.0685087964</v>
      </c>
    </row>
    <row r="24" spans="1:7" x14ac:dyDescent="0.25">
      <c r="A24" s="19" t="s">
        <v>200</v>
      </c>
      <c r="B24" s="20"/>
      <c r="C24" s="20">
        <v>107979.18496716235</v>
      </c>
      <c r="D24" s="20">
        <v>1298871.130142553</v>
      </c>
      <c r="E24" s="20">
        <v>25568.428536912164</v>
      </c>
      <c r="F24" s="20">
        <v>4971079.5340567138</v>
      </c>
      <c r="G24" s="20">
        <v>6403498.2777033411</v>
      </c>
    </row>
    <row r="25" spans="1:7" x14ac:dyDescent="0.25">
      <c r="A25" s="19" t="s">
        <v>198</v>
      </c>
      <c r="B25" s="20">
        <v>196550.76998264767</v>
      </c>
      <c r="C25" s="20">
        <v>172877.56566433108</v>
      </c>
      <c r="D25" s="20">
        <v>1946820.0331012374</v>
      </c>
      <c r="E25" s="20">
        <v>53167.068772376835</v>
      </c>
      <c r="F25" s="20">
        <v>3059503.8320557037</v>
      </c>
      <c r="G25" s="20">
        <v>5428919.2695762962</v>
      </c>
    </row>
    <row r="26" spans="1:7" x14ac:dyDescent="0.25">
      <c r="A26" s="19" t="s">
        <v>173</v>
      </c>
      <c r="B26" s="20">
        <v>49587.20080391856</v>
      </c>
      <c r="C26" s="20"/>
      <c r="D26" s="20">
        <v>36784.98820480155</v>
      </c>
      <c r="E26" s="20">
        <v>62652.189030685091</v>
      </c>
      <c r="F26" s="20">
        <v>17998.330660926484</v>
      </c>
      <c r="G26" s="20">
        <v>167022.70870033168</v>
      </c>
    </row>
    <row r="27" spans="1:7" x14ac:dyDescent="0.25">
      <c r="A27" s="19" t="s">
        <v>169</v>
      </c>
      <c r="B27" s="20">
        <v>33350.906714696779</v>
      </c>
      <c r="C27" s="20"/>
      <c r="D27" s="20">
        <v>131328.41933358228</v>
      </c>
      <c r="E27" s="20">
        <v>13329.563687482154</v>
      </c>
      <c r="F27" s="20">
        <v>108727.9155226569</v>
      </c>
      <c r="G27" s="20">
        <v>286736.80525841808</v>
      </c>
    </row>
    <row r="28" spans="1:7" x14ac:dyDescent="0.25">
      <c r="A28" s="19" t="s">
        <v>163</v>
      </c>
      <c r="B28" s="20">
        <v>363755.26182265469</v>
      </c>
      <c r="C28" s="20"/>
      <c r="D28" s="20">
        <v>1316727.2739912581</v>
      </c>
      <c r="E28" s="20"/>
      <c r="F28" s="20">
        <v>32978.341270015597</v>
      </c>
      <c r="G28" s="20">
        <v>1713460.8770839283</v>
      </c>
    </row>
    <row r="29" spans="1:7" x14ac:dyDescent="0.25">
      <c r="A29" s="19" t="s">
        <v>155</v>
      </c>
      <c r="B29" s="20">
        <v>34806.971665165729</v>
      </c>
      <c r="C29" s="20"/>
      <c r="D29" s="20">
        <v>60384.399367408361</v>
      </c>
      <c r="E29" s="20">
        <v>18520.282250093354</v>
      </c>
      <c r="F29" s="20">
        <v>391739.06633426325</v>
      </c>
      <c r="G29" s="20">
        <v>505450.7196169307</v>
      </c>
    </row>
    <row r="30" spans="1:7" x14ac:dyDescent="0.25">
      <c r="A30" s="19" t="s">
        <v>126</v>
      </c>
      <c r="B30" s="20">
        <v>4675104.1856700415</v>
      </c>
      <c r="C30" s="20">
        <v>3821893.3206888223</v>
      </c>
      <c r="D30" s="20">
        <v>68767080.476574346</v>
      </c>
      <c r="E30" s="20">
        <v>2049151.3419070004</v>
      </c>
      <c r="F30" s="20">
        <v>82350634.806510419</v>
      </c>
      <c r="G30" s="20">
        <v>161663864.13135064</v>
      </c>
    </row>
    <row r="42" spans="1:9" x14ac:dyDescent="0.25">
      <c r="A42" s="18" t="s">
        <v>390</v>
      </c>
      <c r="B42" s="56">
        <v>2008</v>
      </c>
    </row>
    <row r="43" spans="1:9" x14ac:dyDescent="0.25">
      <c r="A43" s="18" t="s">
        <v>391</v>
      </c>
      <c r="B43" t="s">
        <v>236</v>
      </c>
    </row>
    <row r="45" spans="1:9" x14ac:dyDescent="0.25">
      <c r="A45" s="18" t="s">
        <v>399</v>
      </c>
      <c r="B45" s="18" t="s">
        <v>127</v>
      </c>
    </row>
    <row r="46" spans="1:9" x14ac:dyDescent="0.25">
      <c r="A46" s="18" t="s">
        <v>125</v>
      </c>
      <c r="B46" t="s">
        <v>228</v>
      </c>
      <c r="C46" t="s">
        <v>15</v>
      </c>
      <c r="D46" t="s">
        <v>226</v>
      </c>
      <c r="E46" t="s">
        <v>227</v>
      </c>
      <c r="F46" t="s">
        <v>130</v>
      </c>
      <c r="G46" t="s">
        <v>129</v>
      </c>
      <c r="H46" t="s">
        <v>417</v>
      </c>
      <c r="I46" t="s">
        <v>126</v>
      </c>
    </row>
    <row r="47" spans="1:9" x14ac:dyDescent="0.25">
      <c r="A47" s="19" t="s">
        <v>132</v>
      </c>
      <c r="B47" s="20"/>
      <c r="C47" s="20">
        <v>31670.468705709918</v>
      </c>
      <c r="D47" s="20">
        <v>50528.29112366309</v>
      </c>
      <c r="E47" s="20">
        <v>9243.6640348997189</v>
      </c>
      <c r="F47" s="20">
        <v>20968.620493214326</v>
      </c>
      <c r="G47" s="20"/>
      <c r="H47" s="20"/>
      <c r="I47" s="20">
        <v>112411.04435748706</v>
      </c>
    </row>
    <row r="48" spans="1:9" x14ac:dyDescent="0.25">
      <c r="A48" s="19" t="s">
        <v>139</v>
      </c>
      <c r="B48" s="20">
        <v>130339.23187433889</v>
      </c>
      <c r="C48" s="20"/>
      <c r="D48" s="20"/>
      <c r="E48" s="20"/>
      <c r="F48" s="20">
        <v>23045.42826130542</v>
      </c>
      <c r="G48" s="20"/>
      <c r="H48" s="20">
        <v>335448.64194603264</v>
      </c>
      <c r="I48" s="20">
        <v>488833.30208167696</v>
      </c>
    </row>
    <row r="49" spans="1:9" x14ac:dyDescent="0.25">
      <c r="A49" s="19" t="s">
        <v>146</v>
      </c>
      <c r="B49" s="20"/>
      <c r="C49" s="20">
        <v>12894.223024964913</v>
      </c>
      <c r="D49" s="20">
        <v>9994.8498233581995</v>
      </c>
      <c r="E49" s="20"/>
      <c r="F49" s="20"/>
      <c r="G49" s="20"/>
      <c r="H49" s="20">
        <v>91960.776048616244</v>
      </c>
      <c r="I49" s="20">
        <v>114849.84889693937</v>
      </c>
    </row>
    <row r="50" spans="1:9" x14ac:dyDescent="0.25">
      <c r="A50" s="19" t="s">
        <v>153</v>
      </c>
      <c r="B50" s="20"/>
      <c r="C50" s="20"/>
      <c r="D50" s="20">
        <v>151766.7215143491</v>
      </c>
      <c r="E50" s="20"/>
      <c r="F50" s="20">
        <v>2168.5815974502739</v>
      </c>
      <c r="G50" s="20"/>
      <c r="H50" s="20">
        <v>24286.074473012864</v>
      </c>
      <c r="I50" s="20">
        <v>178221.37758481223</v>
      </c>
    </row>
    <row r="51" spans="1:9" x14ac:dyDescent="0.25">
      <c r="A51" s="19" t="s">
        <v>157</v>
      </c>
      <c r="B51" s="20">
        <v>47586.430038093786</v>
      </c>
      <c r="C51" s="20"/>
      <c r="D51" s="20">
        <v>2590.0614063591047</v>
      </c>
      <c r="E51" s="20"/>
      <c r="F51" s="20">
        <v>19213.021127880365</v>
      </c>
      <c r="G51" s="20"/>
      <c r="H51" s="20"/>
      <c r="I51" s="20">
        <v>69389.51257233326</v>
      </c>
    </row>
    <row r="52" spans="1:9" x14ac:dyDescent="0.25">
      <c r="A52" s="19" t="s">
        <v>161</v>
      </c>
      <c r="B52" s="20"/>
      <c r="C52" s="20">
        <v>41847.166672427978</v>
      </c>
      <c r="D52" s="20">
        <v>15555.664076381159</v>
      </c>
      <c r="E52" s="20"/>
      <c r="F52" s="20"/>
      <c r="G52" s="20">
        <v>365395.80207822018</v>
      </c>
      <c r="H52" s="20"/>
      <c r="I52" s="20">
        <v>422798.63282702933</v>
      </c>
    </row>
    <row r="53" spans="1:9" x14ac:dyDescent="0.25">
      <c r="A53" s="19" t="s">
        <v>151</v>
      </c>
      <c r="B53" s="20">
        <v>134270.21089855712</v>
      </c>
      <c r="C53" s="20">
        <v>5953.4023008372333</v>
      </c>
      <c r="D53" s="20">
        <v>97553.881093450778</v>
      </c>
      <c r="E53" s="20"/>
      <c r="F53" s="20">
        <v>338325.92144797882</v>
      </c>
      <c r="G53" s="20"/>
      <c r="H53" s="20">
        <v>890155.1593232993</v>
      </c>
      <c r="I53" s="20">
        <v>1466258.5750641231</v>
      </c>
    </row>
    <row r="54" spans="1:9" x14ac:dyDescent="0.25">
      <c r="A54" s="19" t="s">
        <v>167</v>
      </c>
      <c r="B54" s="20">
        <v>42416.504317526596</v>
      </c>
      <c r="C54" s="20">
        <v>57900.788748850617</v>
      </c>
      <c r="D54" s="20"/>
      <c r="E54" s="20"/>
      <c r="F54" s="20">
        <v>8733.8094273487131</v>
      </c>
      <c r="G54" s="20"/>
      <c r="H54" s="20">
        <v>206661.0675940073</v>
      </c>
      <c r="I54" s="20">
        <v>315712.17008773319</v>
      </c>
    </row>
    <row r="55" spans="1:9" x14ac:dyDescent="0.25">
      <c r="A55" s="19" t="s">
        <v>171</v>
      </c>
      <c r="B55" s="20">
        <v>71889.499664691684</v>
      </c>
      <c r="C55" s="20">
        <v>704449.1160996384</v>
      </c>
      <c r="D55" s="20"/>
      <c r="E55" s="20"/>
      <c r="F55" s="20"/>
      <c r="G55" s="20"/>
      <c r="H55" s="20">
        <v>152582.48888643071</v>
      </c>
      <c r="I55" s="20">
        <v>928921.10465076088</v>
      </c>
    </row>
    <row r="56" spans="1:9" x14ac:dyDescent="0.25">
      <c r="A56" s="19" t="s">
        <v>175</v>
      </c>
      <c r="B56" s="20">
        <v>84579.780846636189</v>
      </c>
      <c r="C56" s="20">
        <v>372102.08968287439</v>
      </c>
      <c r="D56" s="20">
        <v>1525828.2878950241</v>
      </c>
      <c r="E56" s="20"/>
      <c r="F56" s="20">
        <v>57537.092462130902</v>
      </c>
      <c r="G56" s="20"/>
      <c r="H56" s="20">
        <v>272736.52521725901</v>
      </c>
      <c r="I56" s="20">
        <v>2312783.7761039245</v>
      </c>
    </row>
    <row r="57" spans="1:9" x14ac:dyDescent="0.25">
      <c r="A57" s="19" t="s">
        <v>137</v>
      </c>
      <c r="B57" s="20"/>
      <c r="C57" s="20">
        <v>55266.539943170421</v>
      </c>
      <c r="D57" s="20"/>
      <c r="E57" s="20"/>
      <c r="F57" s="20"/>
      <c r="G57" s="20"/>
      <c r="H57" s="20">
        <v>46449.454263255044</v>
      </c>
      <c r="I57" s="20">
        <v>101715.99420642547</v>
      </c>
    </row>
    <row r="58" spans="1:9" x14ac:dyDescent="0.25">
      <c r="A58" s="19" t="s">
        <v>181</v>
      </c>
      <c r="B58" s="20"/>
      <c r="C58" s="20"/>
      <c r="D58" s="20">
        <v>16254.164888726034</v>
      </c>
      <c r="E58" s="20"/>
      <c r="F58" s="20"/>
      <c r="G58" s="20"/>
      <c r="H58" s="20"/>
      <c r="I58" s="20">
        <v>16254.164888726034</v>
      </c>
    </row>
    <row r="59" spans="1:9" x14ac:dyDescent="0.25">
      <c r="A59" s="19" t="s">
        <v>148</v>
      </c>
      <c r="B59" s="20">
        <v>68611.134538138722</v>
      </c>
      <c r="C59" s="20">
        <v>776061.59476089408</v>
      </c>
      <c r="D59" s="20">
        <v>235787.36180803771</v>
      </c>
      <c r="E59" s="20"/>
      <c r="F59" s="20">
        <v>184190.07552387603</v>
      </c>
      <c r="G59" s="20"/>
      <c r="H59" s="20">
        <v>50399.127956416822</v>
      </c>
      <c r="I59" s="20">
        <v>1315049.2945873635</v>
      </c>
    </row>
    <row r="60" spans="1:9" x14ac:dyDescent="0.25">
      <c r="A60" s="19" t="s">
        <v>177</v>
      </c>
      <c r="B60" s="20">
        <v>453041.5086315964</v>
      </c>
      <c r="C60" s="20">
        <v>2446909.5281970091</v>
      </c>
      <c r="D60" s="20">
        <v>808442.4608864584</v>
      </c>
      <c r="E60" s="20">
        <v>142009.80384118139</v>
      </c>
      <c r="F60" s="20">
        <v>256961.62365963095</v>
      </c>
      <c r="G60" s="20"/>
      <c r="H60" s="20">
        <v>2070575.6452714615</v>
      </c>
      <c r="I60" s="20">
        <v>6177940.5704873372</v>
      </c>
    </row>
    <row r="61" spans="1:9" x14ac:dyDescent="0.25">
      <c r="A61" s="19" t="s">
        <v>159</v>
      </c>
      <c r="B61" s="20">
        <v>20305.809503398021</v>
      </c>
      <c r="C61" s="20">
        <v>13485.65436972408</v>
      </c>
      <c r="D61" s="20">
        <v>121168.64699985481</v>
      </c>
      <c r="E61" s="20"/>
      <c r="F61" s="20"/>
      <c r="G61" s="20"/>
      <c r="H61" s="20">
        <v>73714.77915972429</v>
      </c>
      <c r="I61" s="20">
        <v>228674.89003270119</v>
      </c>
    </row>
    <row r="62" spans="1:9" x14ac:dyDescent="0.25">
      <c r="A62" s="19" t="s">
        <v>191</v>
      </c>
      <c r="B62" s="20">
        <v>470672.28096071014</v>
      </c>
      <c r="C62" s="20">
        <v>319109.50128938147</v>
      </c>
      <c r="D62" s="20">
        <v>10267360.313032776</v>
      </c>
      <c r="E62" s="20">
        <v>182589.13205616586</v>
      </c>
      <c r="F62" s="20">
        <v>119234.598521878</v>
      </c>
      <c r="G62" s="20"/>
      <c r="H62" s="20">
        <v>7528470.6472141752</v>
      </c>
      <c r="I62" s="20">
        <v>18887436.473075084</v>
      </c>
    </row>
    <row r="63" spans="1:9" x14ac:dyDescent="0.25">
      <c r="A63" s="19" t="s">
        <v>194</v>
      </c>
      <c r="B63" s="20">
        <v>683565.4713743492</v>
      </c>
      <c r="C63" s="20">
        <v>8912421.6934659816</v>
      </c>
      <c r="D63" s="20">
        <v>84219911.868503824</v>
      </c>
      <c r="E63" s="20">
        <v>21481.874131482338</v>
      </c>
      <c r="F63" s="20">
        <v>1499137.3991897292</v>
      </c>
      <c r="G63" s="20"/>
      <c r="H63" s="20">
        <v>12471767.694240302</v>
      </c>
      <c r="I63" s="20">
        <v>107808286.00090566</v>
      </c>
    </row>
    <row r="64" spans="1:9" x14ac:dyDescent="0.25">
      <c r="A64" s="19" t="s">
        <v>185</v>
      </c>
      <c r="B64" s="20">
        <v>31690.862890011958</v>
      </c>
      <c r="C64" s="20">
        <v>426304.73301162169</v>
      </c>
      <c r="D64" s="20">
        <v>1011529.4476815329</v>
      </c>
      <c r="E64" s="20"/>
      <c r="F64" s="20">
        <v>10129.111536679964</v>
      </c>
      <c r="G64" s="20"/>
      <c r="H64" s="20">
        <v>4305932.90067269</v>
      </c>
      <c r="I64" s="20">
        <v>5785587.0557925366</v>
      </c>
    </row>
    <row r="65" spans="1:9" x14ac:dyDescent="0.25">
      <c r="A65" s="19" t="s">
        <v>200</v>
      </c>
      <c r="B65" s="20">
        <v>828911.42386427266</v>
      </c>
      <c r="C65" s="20">
        <v>503189.10831495479</v>
      </c>
      <c r="D65" s="20">
        <v>2058478.4949496344</v>
      </c>
      <c r="E65" s="20"/>
      <c r="F65" s="20">
        <v>6148.8465670651185</v>
      </c>
      <c r="G65" s="20"/>
      <c r="H65" s="20">
        <v>721738.28584169294</v>
      </c>
      <c r="I65" s="20">
        <v>4118466.1595376199</v>
      </c>
    </row>
    <row r="66" spans="1:9" x14ac:dyDescent="0.25">
      <c r="A66" s="19" t="s">
        <v>198</v>
      </c>
      <c r="B66" s="20">
        <v>654947.33225251129</v>
      </c>
      <c r="C66" s="20">
        <v>87468.95695609189</v>
      </c>
      <c r="D66" s="20">
        <v>11476380.243433831</v>
      </c>
      <c r="E66" s="20"/>
      <c r="F66" s="20">
        <v>181295.80086834481</v>
      </c>
      <c r="G66" s="20"/>
      <c r="H66" s="20">
        <v>2690038.7963537811</v>
      </c>
      <c r="I66" s="20">
        <v>15090131.129864562</v>
      </c>
    </row>
    <row r="67" spans="1:9" x14ac:dyDescent="0.25">
      <c r="A67" s="19" t="s">
        <v>173</v>
      </c>
      <c r="B67" s="20"/>
      <c r="C67" s="20"/>
      <c r="D67" s="20">
        <v>97883.587073000424</v>
      </c>
      <c r="E67" s="20"/>
      <c r="F67" s="20"/>
      <c r="G67" s="20"/>
      <c r="H67" s="20">
        <v>94629.015161466508</v>
      </c>
      <c r="I67" s="20">
        <v>192512.60223446693</v>
      </c>
    </row>
    <row r="68" spans="1:9" x14ac:dyDescent="0.25">
      <c r="A68" s="19" t="s">
        <v>169</v>
      </c>
      <c r="B68" s="20"/>
      <c r="C68" s="20"/>
      <c r="D68" s="20">
        <v>12952.006547154026</v>
      </c>
      <c r="E68" s="20"/>
      <c r="F68" s="20"/>
      <c r="G68" s="20"/>
      <c r="H68" s="20">
        <v>5407.857870757658</v>
      </c>
      <c r="I68" s="20">
        <v>18359.864417911682</v>
      </c>
    </row>
    <row r="69" spans="1:9" x14ac:dyDescent="0.25">
      <c r="A69" s="19" t="s">
        <v>163</v>
      </c>
      <c r="B69" s="20">
        <v>20282.016288378974</v>
      </c>
      <c r="C69" s="20">
        <v>403051.9638765789</v>
      </c>
      <c r="D69" s="20">
        <v>73777.661227988909</v>
      </c>
      <c r="E69" s="20"/>
      <c r="F69" s="20">
        <v>121637.71323880173</v>
      </c>
      <c r="G69" s="20"/>
      <c r="H69" s="20">
        <v>49068.407430708707</v>
      </c>
      <c r="I69" s="20">
        <v>667817.76206245727</v>
      </c>
    </row>
    <row r="70" spans="1:9" x14ac:dyDescent="0.25">
      <c r="A70" s="19" t="s">
        <v>155</v>
      </c>
      <c r="B70" s="20">
        <v>11439939.235116804</v>
      </c>
      <c r="C70" s="20">
        <v>2085655.4450474617</v>
      </c>
      <c r="D70" s="20">
        <v>61587.037561444384</v>
      </c>
      <c r="E70" s="20"/>
      <c r="F70" s="20">
        <v>31689.163374653457</v>
      </c>
      <c r="G70" s="20"/>
      <c r="H70" s="20">
        <v>211101.90122577656</v>
      </c>
      <c r="I70" s="20">
        <v>13829972.782326141</v>
      </c>
    </row>
    <row r="71" spans="1:9" x14ac:dyDescent="0.25">
      <c r="A71" s="19" t="s">
        <v>126</v>
      </c>
      <c r="B71" s="20">
        <v>15183048.733060015</v>
      </c>
      <c r="C71" s="20">
        <v>17255741.974468175</v>
      </c>
      <c r="D71" s="20">
        <v>112315331.05152684</v>
      </c>
      <c r="E71" s="20">
        <v>355324.47406372929</v>
      </c>
      <c r="F71" s="20">
        <v>2880416.8072979678</v>
      </c>
      <c r="G71" s="20">
        <v>365395.80207822018</v>
      </c>
      <c r="H71" s="20">
        <v>32293125.246150862</v>
      </c>
      <c r="I71" s="20">
        <v>180648384.08864582</v>
      </c>
    </row>
    <row r="78" spans="1:9" x14ac:dyDescent="0.25">
      <c r="A78" s="18" t="s">
        <v>390</v>
      </c>
      <c r="B78" s="56">
        <v>2009</v>
      </c>
    </row>
    <row r="79" spans="1:9" x14ac:dyDescent="0.25">
      <c r="A79" s="18" t="s">
        <v>391</v>
      </c>
      <c r="B79" t="s">
        <v>236</v>
      </c>
    </row>
    <row r="81" spans="1:9" x14ac:dyDescent="0.25">
      <c r="A81" s="18" t="s">
        <v>399</v>
      </c>
      <c r="B81" s="18" t="s">
        <v>127</v>
      </c>
    </row>
    <row r="82" spans="1:9" x14ac:dyDescent="0.25">
      <c r="A82" s="18" t="s">
        <v>125</v>
      </c>
      <c r="B82" t="s">
        <v>228</v>
      </c>
      <c r="C82" t="s">
        <v>15</v>
      </c>
      <c r="D82" t="s">
        <v>226</v>
      </c>
      <c r="E82" t="s">
        <v>227</v>
      </c>
      <c r="F82" t="s">
        <v>130</v>
      </c>
      <c r="G82" t="s">
        <v>129</v>
      </c>
      <c r="H82" t="s">
        <v>417</v>
      </c>
      <c r="I82" t="s">
        <v>126</v>
      </c>
    </row>
    <row r="83" spans="1:9" x14ac:dyDescent="0.25">
      <c r="A83" s="19" t="s">
        <v>132</v>
      </c>
      <c r="B83" s="20"/>
      <c r="C83" s="20">
        <v>186865.5273844359</v>
      </c>
      <c r="D83" s="20">
        <v>467004.96492233867</v>
      </c>
      <c r="E83" s="20">
        <v>3268.3097306128398</v>
      </c>
      <c r="F83" s="20">
        <v>40148.3989938991</v>
      </c>
      <c r="G83" s="20"/>
      <c r="H83" s="20">
        <v>60783.066360903897</v>
      </c>
      <c r="I83" s="20">
        <v>758070.26739219041</v>
      </c>
    </row>
    <row r="84" spans="1:9" x14ac:dyDescent="0.25">
      <c r="A84" s="19" t="s">
        <v>139</v>
      </c>
      <c r="B84" s="20"/>
      <c r="C84" s="20"/>
      <c r="D84" s="20">
        <v>32313.253682574501</v>
      </c>
      <c r="E84" s="20"/>
      <c r="F84" s="20">
        <v>73509.27139869894</v>
      </c>
      <c r="G84" s="20"/>
      <c r="H84" s="20">
        <v>2110257.6575147714</v>
      </c>
      <c r="I84" s="20">
        <v>2216080.1825960451</v>
      </c>
    </row>
    <row r="85" spans="1:9" x14ac:dyDescent="0.25">
      <c r="A85" s="19" t="s">
        <v>146</v>
      </c>
      <c r="B85" s="20"/>
      <c r="C85" s="20">
        <v>181194.04873425479</v>
      </c>
      <c r="D85" s="20">
        <v>466053.472956896</v>
      </c>
      <c r="E85" s="20"/>
      <c r="F85" s="20">
        <v>192628.24499020737</v>
      </c>
      <c r="G85" s="20"/>
      <c r="H85" s="20">
        <v>180087.77639772135</v>
      </c>
      <c r="I85" s="20">
        <v>1019963.5430790795</v>
      </c>
    </row>
    <row r="86" spans="1:9" x14ac:dyDescent="0.25">
      <c r="A86" s="19" t="s">
        <v>141</v>
      </c>
      <c r="B86" s="20"/>
      <c r="C86" s="20"/>
      <c r="D86" s="20"/>
      <c r="E86" s="20"/>
      <c r="F86" s="20"/>
      <c r="G86" s="20"/>
      <c r="H86" s="20">
        <v>59132.618824956335</v>
      </c>
      <c r="I86" s="20">
        <v>59132.618824956335</v>
      </c>
    </row>
    <row r="87" spans="1:9" x14ac:dyDescent="0.25">
      <c r="A87" s="19" t="s">
        <v>153</v>
      </c>
      <c r="B87" s="20"/>
      <c r="C87" s="20">
        <v>41064.047083931218</v>
      </c>
      <c r="D87" s="20">
        <v>42145.880414502957</v>
      </c>
      <c r="E87" s="20"/>
      <c r="F87" s="20"/>
      <c r="G87" s="20"/>
      <c r="H87" s="20">
        <v>121882.21053224592</v>
      </c>
      <c r="I87" s="20">
        <v>205092.1380306801</v>
      </c>
    </row>
    <row r="88" spans="1:9" x14ac:dyDescent="0.25">
      <c r="A88" s="19" t="s">
        <v>157</v>
      </c>
      <c r="B88" s="20"/>
      <c r="C88" s="20">
        <v>157594.1153105624</v>
      </c>
      <c r="D88" s="20">
        <v>195301.87224241858</v>
      </c>
      <c r="E88" s="20"/>
      <c r="F88" s="20">
        <v>22133.593065989746</v>
      </c>
      <c r="G88" s="20"/>
      <c r="H88" s="20"/>
      <c r="I88" s="20">
        <v>375029.58061897074</v>
      </c>
    </row>
    <row r="89" spans="1:9" x14ac:dyDescent="0.25">
      <c r="A89" s="19" t="s">
        <v>161</v>
      </c>
      <c r="B89" s="20"/>
      <c r="C89" s="20">
        <v>125932.56845363352</v>
      </c>
      <c r="D89" s="20">
        <v>97907.545683807271</v>
      </c>
      <c r="E89" s="20"/>
      <c r="F89" s="20">
        <v>262311.99732236651</v>
      </c>
      <c r="G89" s="20"/>
      <c r="H89" s="20">
        <v>92877.998256887106</v>
      </c>
      <c r="I89" s="20">
        <v>579030.10971669445</v>
      </c>
    </row>
    <row r="90" spans="1:9" x14ac:dyDescent="0.25">
      <c r="A90" s="19" t="s">
        <v>151</v>
      </c>
      <c r="B90" s="20">
        <v>228512.85207731993</v>
      </c>
      <c r="C90" s="20">
        <v>90774.614477115829</v>
      </c>
      <c r="D90" s="20">
        <v>547080.18258941732</v>
      </c>
      <c r="E90" s="20"/>
      <c r="F90" s="20">
        <v>513890.38322634943</v>
      </c>
      <c r="G90" s="20"/>
      <c r="H90" s="20">
        <v>360755.57187026727</v>
      </c>
      <c r="I90" s="20">
        <v>1741013.6042404696</v>
      </c>
    </row>
    <row r="91" spans="1:9" x14ac:dyDescent="0.25">
      <c r="A91" s="19" t="s">
        <v>167</v>
      </c>
      <c r="B91" s="20">
        <v>85653.828094605298</v>
      </c>
      <c r="C91" s="20">
        <v>134917.97631222266</v>
      </c>
      <c r="D91" s="20">
        <v>329110.31768397958</v>
      </c>
      <c r="E91" s="20"/>
      <c r="F91" s="20"/>
      <c r="G91" s="20"/>
      <c r="H91" s="20">
        <v>111075.28209597724</v>
      </c>
      <c r="I91" s="20">
        <v>660757.40418678476</v>
      </c>
    </row>
    <row r="92" spans="1:9" x14ac:dyDescent="0.25">
      <c r="A92" s="19" t="s">
        <v>171</v>
      </c>
      <c r="B92" s="20">
        <v>147486.14244479866</v>
      </c>
      <c r="C92" s="20"/>
      <c r="D92" s="20">
        <v>66177.569610185601</v>
      </c>
      <c r="E92" s="20"/>
      <c r="F92" s="20">
        <v>12498.10764881909</v>
      </c>
      <c r="G92" s="20"/>
      <c r="H92" s="20">
        <v>111140.4527785418</v>
      </c>
      <c r="I92" s="20">
        <v>337302.27248234517</v>
      </c>
    </row>
    <row r="93" spans="1:9" x14ac:dyDescent="0.25">
      <c r="A93" s="19" t="s">
        <v>175</v>
      </c>
      <c r="B93" s="20">
        <v>437914.40149258176</v>
      </c>
      <c r="C93" s="20">
        <v>334164.30411686137</v>
      </c>
      <c r="D93" s="20">
        <v>541946.36207039386</v>
      </c>
      <c r="E93" s="20"/>
      <c r="F93" s="20">
        <v>272478.62380243832</v>
      </c>
      <c r="G93" s="20"/>
      <c r="H93" s="20">
        <v>338623.60807134164</v>
      </c>
      <c r="I93" s="20">
        <v>1925127.2995536169</v>
      </c>
    </row>
    <row r="94" spans="1:9" x14ac:dyDescent="0.25">
      <c r="A94" s="19" t="s">
        <v>137</v>
      </c>
      <c r="B94" s="20"/>
      <c r="C94" s="20">
        <v>191393.26055560893</v>
      </c>
      <c r="D94" s="20">
        <v>137720.31566249888</v>
      </c>
      <c r="E94" s="20"/>
      <c r="F94" s="20"/>
      <c r="G94" s="20"/>
      <c r="H94" s="20"/>
      <c r="I94" s="20">
        <v>329113.57621810783</v>
      </c>
    </row>
    <row r="95" spans="1:9" x14ac:dyDescent="0.25">
      <c r="A95" s="19" t="s">
        <v>181</v>
      </c>
      <c r="B95" s="20"/>
      <c r="C95" s="20"/>
      <c r="D95" s="20">
        <v>49836.020957121407</v>
      </c>
      <c r="E95" s="20"/>
      <c r="F95" s="20"/>
      <c r="G95" s="20"/>
      <c r="H95" s="20">
        <v>29264.895005617062</v>
      </c>
      <c r="I95" s="20">
        <v>79100.915962738465</v>
      </c>
    </row>
    <row r="96" spans="1:9" x14ac:dyDescent="0.25">
      <c r="A96" s="19" t="s">
        <v>148</v>
      </c>
      <c r="B96" s="20">
        <v>267939.4857618165</v>
      </c>
      <c r="C96" s="20">
        <v>927096.94969164126</v>
      </c>
      <c r="D96" s="20">
        <v>632364.1670604687</v>
      </c>
      <c r="E96" s="20"/>
      <c r="F96" s="20">
        <v>157745.63714752501</v>
      </c>
      <c r="G96" s="20"/>
      <c r="H96" s="20">
        <v>404525.83154769195</v>
      </c>
      <c r="I96" s="20">
        <v>2389672.0712091438</v>
      </c>
    </row>
    <row r="97" spans="1:9" x14ac:dyDescent="0.25">
      <c r="A97" s="19" t="s">
        <v>177</v>
      </c>
      <c r="B97" s="20">
        <v>267027.09620591259</v>
      </c>
      <c r="C97" s="20">
        <v>16680069.617310503</v>
      </c>
      <c r="D97" s="20">
        <v>44935094.389310665</v>
      </c>
      <c r="E97" s="20">
        <v>20365.838301425971</v>
      </c>
      <c r="F97" s="20">
        <v>461784.79324891715</v>
      </c>
      <c r="G97" s="20">
        <v>1238242.968726699</v>
      </c>
      <c r="H97" s="20">
        <v>7711278.6535082636</v>
      </c>
      <c r="I97" s="20">
        <v>71313863.356612399</v>
      </c>
    </row>
    <row r="98" spans="1:9" x14ac:dyDescent="0.25">
      <c r="A98" s="19" t="s">
        <v>159</v>
      </c>
      <c r="B98" s="20">
        <v>63963.395670054568</v>
      </c>
      <c r="C98" s="20">
        <v>921878.4072852839</v>
      </c>
      <c r="D98" s="20">
        <v>91382.331092030392</v>
      </c>
      <c r="E98" s="20"/>
      <c r="F98" s="20">
        <v>208635.79389512818</v>
      </c>
      <c r="G98" s="20"/>
      <c r="H98" s="20">
        <v>19670.14126504926</v>
      </c>
      <c r="I98" s="20">
        <v>1305530.0692075465</v>
      </c>
    </row>
    <row r="99" spans="1:9" x14ac:dyDescent="0.25">
      <c r="A99" s="19" t="s">
        <v>191</v>
      </c>
      <c r="B99" s="20">
        <v>1182161.9671128283</v>
      </c>
      <c r="C99" s="20">
        <v>898887.81974357006</v>
      </c>
      <c r="D99" s="20">
        <v>3996408.0010935869</v>
      </c>
      <c r="E99" s="20">
        <v>53117.364824247161</v>
      </c>
      <c r="F99" s="20">
        <v>245515.88315841445</v>
      </c>
      <c r="G99" s="20"/>
      <c r="H99" s="20">
        <v>11025706.417637916</v>
      </c>
      <c r="I99" s="20">
        <v>17401797.453570563</v>
      </c>
    </row>
    <row r="100" spans="1:9" x14ac:dyDescent="0.25">
      <c r="A100" s="19" t="s">
        <v>194</v>
      </c>
      <c r="B100" s="20">
        <v>2007442.759433852</v>
      </c>
      <c r="C100" s="20">
        <v>49883378.862874009</v>
      </c>
      <c r="D100" s="20">
        <v>26981879.644226011</v>
      </c>
      <c r="E100" s="20">
        <v>965573.72067775938</v>
      </c>
      <c r="F100" s="20">
        <v>1620253.9587153983</v>
      </c>
      <c r="G100" s="20"/>
      <c r="H100" s="20">
        <v>58538646.706994645</v>
      </c>
      <c r="I100" s="20">
        <v>139997175.65292168</v>
      </c>
    </row>
    <row r="101" spans="1:9" x14ac:dyDescent="0.25">
      <c r="A101" s="19" t="s">
        <v>185</v>
      </c>
      <c r="B101" s="20">
        <v>422770.36413164134</v>
      </c>
      <c r="C101" s="20">
        <v>1293504.4490073202</v>
      </c>
      <c r="D101" s="20">
        <v>1122918.5581275122</v>
      </c>
      <c r="E101" s="20"/>
      <c r="F101" s="20">
        <v>1150928.9174937615</v>
      </c>
      <c r="G101" s="20"/>
      <c r="H101" s="20">
        <v>7798108.8124231575</v>
      </c>
      <c r="I101" s="20">
        <v>11788231.101183392</v>
      </c>
    </row>
    <row r="102" spans="1:9" x14ac:dyDescent="0.25">
      <c r="A102" s="19" t="s">
        <v>200</v>
      </c>
      <c r="B102" s="20">
        <v>479304.30198933586</v>
      </c>
      <c r="C102" s="20">
        <v>1713834.1710769187</v>
      </c>
      <c r="D102" s="20">
        <v>2127189.0008450449</v>
      </c>
      <c r="E102" s="20"/>
      <c r="F102" s="20">
        <v>125601.82723961836</v>
      </c>
      <c r="G102" s="20"/>
      <c r="H102" s="20">
        <v>1318381.7278092781</v>
      </c>
      <c r="I102" s="20">
        <v>5764311.0289601963</v>
      </c>
    </row>
    <row r="103" spans="1:9" x14ac:dyDescent="0.25">
      <c r="A103" s="19" t="s">
        <v>198</v>
      </c>
      <c r="B103" s="20">
        <v>327686.33826994384</v>
      </c>
      <c r="C103" s="20">
        <v>1262701.5258931792</v>
      </c>
      <c r="D103" s="20">
        <v>12503194.220593253</v>
      </c>
      <c r="E103" s="20">
        <v>29326.807154053397</v>
      </c>
      <c r="F103" s="20">
        <v>353311.45065433008</v>
      </c>
      <c r="G103" s="20"/>
      <c r="H103" s="20">
        <v>3816468.4879987002</v>
      </c>
      <c r="I103" s="20">
        <v>18292688.83056346</v>
      </c>
    </row>
    <row r="104" spans="1:9" x14ac:dyDescent="0.25">
      <c r="A104" s="19" t="s">
        <v>173</v>
      </c>
      <c r="B104" s="20">
        <v>47278.071666462303</v>
      </c>
      <c r="C104" s="20">
        <v>250607.34273377096</v>
      </c>
      <c r="D104" s="20">
        <v>197745.77283858971</v>
      </c>
      <c r="E104" s="20"/>
      <c r="F104" s="20">
        <v>71583.477728916114</v>
      </c>
      <c r="G104" s="20"/>
      <c r="H104" s="20">
        <v>233043.8437826212</v>
      </c>
      <c r="I104" s="20">
        <v>800258.50875036023</v>
      </c>
    </row>
    <row r="105" spans="1:9" x14ac:dyDescent="0.25">
      <c r="A105" s="19" t="s">
        <v>169</v>
      </c>
      <c r="B105" s="20">
        <v>155656.91677133073</v>
      </c>
      <c r="C105" s="20">
        <v>166185.24053963591</v>
      </c>
      <c r="D105" s="20">
        <v>556841.12157052488</v>
      </c>
      <c r="E105" s="20"/>
      <c r="F105" s="20">
        <v>12607.268542114733</v>
      </c>
      <c r="G105" s="20"/>
      <c r="H105" s="20">
        <v>124172.96002439031</v>
      </c>
      <c r="I105" s="20">
        <v>1015463.5074479966</v>
      </c>
    </row>
    <row r="106" spans="1:9" x14ac:dyDescent="0.25">
      <c r="A106" s="19" t="s">
        <v>163</v>
      </c>
      <c r="B106" s="20">
        <v>38465.366116669255</v>
      </c>
      <c r="C106" s="20">
        <v>290042.12275358813</v>
      </c>
      <c r="D106" s="20">
        <v>110382.84359372877</v>
      </c>
      <c r="E106" s="20">
        <v>21651.330015011976</v>
      </c>
      <c r="F106" s="20">
        <v>56198.308842486877</v>
      </c>
      <c r="G106" s="20"/>
      <c r="H106" s="20">
        <v>470993.41069528996</v>
      </c>
      <c r="I106" s="20">
        <v>987733.38201677497</v>
      </c>
    </row>
    <row r="107" spans="1:9" x14ac:dyDescent="0.25">
      <c r="A107" s="19" t="s">
        <v>155</v>
      </c>
      <c r="B107" s="20">
        <v>5404946.8511626823</v>
      </c>
      <c r="C107" s="20">
        <v>2656733.3820234025</v>
      </c>
      <c r="D107" s="20">
        <v>138808.66606132707</v>
      </c>
      <c r="E107" s="20">
        <v>6761.4583160734219</v>
      </c>
      <c r="F107" s="20">
        <v>145879.68511958217</v>
      </c>
      <c r="G107" s="20"/>
      <c r="H107" s="20">
        <v>83628.649133911502</v>
      </c>
      <c r="I107" s="20">
        <v>8436758.69181698</v>
      </c>
    </row>
    <row r="108" spans="1:9" x14ac:dyDescent="0.25">
      <c r="A108" s="19" t="s">
        <v>126</v>
      </c>
      <c r="B108" s="20">
        <v>11564210.138401836</v>
      </c>
      <c r="C108" s="20">
        <v>78388820.353361458</v>
      </c>
      <c r="D108" s="20">
        <v>96366806.474888891</v>
      </c>
      <c r="E108" s="20">
        <v>1100064.8290191845</v>
      </c>
      <c r="F108" s="20">
        <v>5999645.622234961</v>
      </c>
      <c r="G108" s="20">
        <v>1238242.968726699</v>
      </c>
      <c r="H108" s="20">
        <v>95120506.780530125</v>
      </c>
      <c r="I108" s="20">
        <v>289778297.16716325</v>
      </c>
    </row>
    <row r="110" spans="1:9" x14ac:dyDescent="0.25">
      <c r="A110" s="18" t="s">
        <v>390</v>
      </c>
      <c r="B110" s="56">
        <v>2010</v>
      </c>
    </row>
    <row r="111" spans="1:9" x14ac:dyDescent="0.25">
      <c r="A111" s="18" t="s">
        <v>391</v>
      </c>
      <c r="B111" t="s">
        <v>236</v>
      </c>
    </row>
    <row r="113" spans="1:10" x14ac:dyDescent="0.25">
      <c r="A113" s="18" t="s">
        <v>399</v>
      </c>
      <c r="B113" s="18" t="s">
        <v>127</v>
      </c>
    </row>
    <row r="114" spans="1:10" x14ac:dyDescent="0.25">
      <c r="A114" s="18" t="s">
        <v>125</v>
      </c>
      <c r="B114" t="s">
        <v>228</v>
      </c>
      <c r="C114" t="s">
        <v>15</v>
      </c>
      <c r="D114" t="s">
        <v>226</v>
      </c>
      <c r="E114" t="s">
        <v>227</v>
      </c>
      <c r="F114" t="s">
        <v>131</v>
      </c>
      <c r="G114" t="s">
        <v>130</v>
      </c>
      <c r="H114" t="s">
        <v>129</v>
      </c>
      <c r="I114" t="s">
        <v>417</v>
      </c>
      <c r="J114" t="s">
        <v>126</v>
      </c>
    </row>
    <row r="115" spans="1:10" x14ac:dyDescent="0.25">
      <c r="A115" s="19" t="s">
        <v>132</v>
      </c>
      <c r="B115" s="20">
        <v>76252.365638366784</v>
      </c>
      <c r="C115" s="20">
        <v>116886.86007966484</v>
      </c>
      <c r="D115" s="20">
        <v>165413.19053534383</v>
      </c>
      <c r="E115" s="20">
        <v>11140.872595740155</v>
      </c>
      <c r="F115" s="20"/>
      <c r="G115" s="20">
        <v>151609.40017334765</v>
      </c>
      <c r="H115" s="20"/>
      <c r="I115" s="20">
        <v>136061.09869238304</v>
      </c>
      <c r="J115" s="20">
        <v>657363.78771484632</v>
      </c>
    </row>
    <row r="116" spans="1:10" x14ac:dyDescent="0.25">
      <c r="A116" s="19" t="s">
        <v>134</v>
      </c>
      <c r="B116" s="20"/>
      <c r="C116" s="20">
        <v>95535.828492219705</v>
      </c>
      <c r="D116" s="20">
        <v>196123.66272931799</v>
      </c>
      <c r="E116" s="20"/>
      <c r="F116" s="20"/>
      <c r="G116" s="20"/>
      <c r="H116" s="20"/>
      <c r="I116" s="20"/>
      <c r="J116" s="20">
        <v>291659.4912215377</v>
      </c>
    </row>
    <row r="117" spans="1:10" x14ac:dyDescent="0.25">
      <c r="A117" s="19" t="s">
        <v>139</v>
      </c>
      <c r="B117" s="20">
        <v>98224.898541564326</v>
      </c>
      <c r="C117" s="20"/>
      <c r="D117" s="20">
        <v>11151.64118289428</v>
      </c>
      <c r="E117" s="20"/>
      <c r="F117" s="20"/>
      <c r="G117" s="20">
        <v>82387.383577031767</v>
      </c>
      <c r="H117" s="20"/>
      <c r="I117" s="20">
        <v>1857078.2372296918</v>
      </c>
      <c r="J117" s="20">
        <v>2048842.1605311823</v>
      </c>
    </row>
    <row r="118" spans="1:10" x14ac:dyDescent="0.25">
      <c r="A118" s="19" t="s">
        <v>146</v>
      </c>
      <c r="B118" s="20">
        <v>55359.768189768743</v>
      </c>
      <c r="C118" s="20">
        <v>129198.43193601783</v>
      </c>
      <c r="D118" s="20">
        <v>242799.33456408072</v>
      </c>
      <c r="E118" s="20"/>
      <c r="F118" s="20"/>
      <c r="G118" s="20">
        <v>1159279.9431206957</v>
      </c>
      <c r="H118" s="20"/>
      <c r="I118" s="20">
        <v>23724.735870133205</v>
      </c>
      <c r="J118" s="20">
        <v>1610362.2136806962</v>
      </c>
    </row>
    <row r="119" spans="1:10" x14ac:dyDescent="0.25">
      <c r="A119" s="19" t="s">
        <v>141</v>
      </c>
      <c r="B119" s="20"/>
      <c r="C119" s="20">
        <v>15692.908222748592</v>
      </c>
      <c r="D119" s="20">
        <v>8990.2319041018309</v>
      </c>
      <c r="E119" s="20"/>
      <c r="F119" s="20"/>
      <c r="G119" s="20"/>
      <c r="H119" s="20"/>
      <c r="I119" s="20"/>
      <c r="J119" s="20">
        <v>24683.140126850423</v>
      </c>
    </row>
    <row r="120" spans="1:10" x14ac:dyDescent="0.25">
      <c r="A120" s="19" t="s">
        <v>153</v>
      </c>
      <c r="B120" s="20"/>
      <c r="C120" s="20">
        <v>3441.3327805400063</v>
      </c>
      <c r="D120" s="20">
        <v>262582.76753580384</v>
      </c>
      <c r="E120" s="20"/>
      <c r="F120" s="20"/>
      <c r="G120" s="20">
        <v>77707.663273767248</v>
      </c>
      <c r="H120" s="20"/>
      <c r="I120" s="20">
        <v>11650.072931170973</v>
      </c>
      <c r="J120" s="20">
        <v>355381.83652128204</v>
      </c>
    </row>
    <row r="121" spans="1:10" x14ac:dyDescent="0.25">
      <c r="A121" s="19" t="s">
        <v>157</v>
      </c>
      <c r="B121" s="20">
        <v>149843.35188007099</v>
      </c>
      <c r="C121" s="20">
        <v>370124.03233528067</v>
      </c>
      <c r="D121" s="20">
        <v>58464.198029343948</v>
      </c>
      <c r="E121" s="20"/>
      <c r="F121" s="20"/>
      <c r="G121" s="20">
        <v>613080.28059789294</v>
      </c>
      <c r="H121" s="20"/>
      <c r="I121" s="20">
        <v>130304.51967370593</v>
      </c>
      <c r="J121" s="20">
        <v>1321816.3825162947</v>
      </c>
    </row>
    <row r="122" spans="1:10" x14ac:dyDescent="0.25">
      <c r="A122" s="19" t="s">
        <v>161</v>
      </c>
      <c r="B122" s="20"/>
      <c r="C122" s="20"/>
      <c r="D122" s="20">
        <v>13926.859929471917</v>
      </c>
      <c r="E122" s="20"/>
      <c r="F122" s="20"/>
      <c r="G122" s="20">
        <v>52447.634549374357</v>
      </c>
      <c r="H122" s="20"/>
      <c r="I122" s="20">
        <v>400046.85929741012</v>
      </c>
      <c r="J122" s="20">
        <v>466421.35377625638</v>
      </c>
    </row>
    <row r="123" spans="1:10" x14ac:dyDescent="0.25">
      <c r="A123" s="19" t="s">
        <v>151</v>
      </c>
      <c r="B123" s="20">
        <v>51310.779419817336</v>
      </c>
      <c r="C123" s="20">
        <v>196877.4638301068</v>
      </c>
      <c r="D123" s="20">
        <v>756657.85312385613</v>
      </c>
      <c r="E123" s="20"/>
      <c r="F123" s="20"/>
      <c r="G123" s="20">
        <v>164685.54171764362</v>
      </c>
      <c r="H123" s="20"/>
      <c r="I123" s="20">
        <v>862799.2015932966</v>
      </c>
      <c r="J123" s="20">
        <v>2032330.8396847206</v>
      </c>
    </row>
    <row r="124" spans="1:10" x14ac:dyDescent="0.25">
      <c r="A124" s="19" t="s">
        <v>167</v>
      </c>
      <c r="B124" s="20">
        <v>241456.33790900192</v>
      </c>
      <c r="C124" s="20">
        <v>101353.94229463467</v>
      </c>
      <c r="D124" s="20">
        <v>260216.75510108293</v>
      </c>
      <c r="E124" s="20"/>
      <c r="F124" s="20"/>
      <c r="G124" s="20">
        <v>208009.10620828631</v>
      </c>
      <c r="H124" s="20"/>
      <c r="I124" s="20">
        <v>160667.32033956112</v>
      </c>
      <c r="J124" s="20">
        <v>971703.46185256692</v>
      </c>
    </row>
    <row r="125" spans="1:10" x14ac:dyDescent="0.25">
      <c r="A125" s="19" t="s">
        <v>171</v>
      </c>
      <c r="B125" s="20">
        <v>59993.337405229846</v>
      </c>
      <c r="C125" s="20">
        <v>2141318.1719020368</v>
      </c>
      <c r="D125" s="20">
        <v>121171.21939741354</v>
      </c>
      <c r="E125" s="20"/>
      <c r="F125" s="20"/>
      <c r="G125" s="20">
        <v>307673.9186893166</v>
      </c>
      <c r="H125" s="20"/>
      <c r="I125" s="20">
        <v>766023.44720875879</v>
      </c>
      <c r="J125" s="20">
        <v>3396180.0946027557</v>
      </c>
    </row>
    <row r="126" spans="1:10" x14ac:dyDescent="0.25">
      <c r="A126" s="19" t="s">
        <v>175</v>
      </c>
      <c r="B126" s="20">
        <v>365751.98595070548</v>
      </c>
      <c r="C126" s="20">
        <v>582751.32406309363</v>
      </c>
      <c r="D126" s="20">
        <v>1621396.9387744889</v>
      </c>
      <c r="E126" s="20"/>
      <c r="F126" s="20"/>
      <c r="G126" s="20">
        <v>532402.02563918044</v>
      </c>
      <c r="H126" s="20"/>
      <c r="I126" s="20">
        <v>993288.32561821595</v>
      </c>
      <c r="J126" s="20">
        <v>4095590.6000456843</v>
      </c>
    </row>
    <row r="127" spans="1:10" x14ac:dyDescent="0.25">
      <c r="A127" s="19" t="s">
        <v>137</v>
      </c>
      <c r="B127" s="20">
        <v>179338.51209522231</v>
      </c>
      <c r="C127" s="20">
        <v>189433.29336741881</v>
      </c>
      <c r="D127" s="20">
        <v>109619.60212022319</v>
      </c>
      <c r="E127" s="20"/>
      <c r="F127" s="20"/>
      <c r="G127" s="20">
        <v>92132.954951515858</v>
      </c>
      <c r="H127" s="20"/>
      <c r="I127" s="20">
        <v>23601.666302657479</v>
      </c>
      <c r="J127" s="20">
        <v>594126.02883703762</v>
      </c>
    </row>
    <row r="128" spans="1:10" x14ac:dyDescent="0.25">
      <c r="A128" s="19" t="s">
        <v>181</v>
      </c>
      <c r="B128" s="20">
        <v>59941.032839052663</v>
      </c>
      <c r="C128" s="20">
        <v>249438.93772939622</v>
      </c>
      <c r="D128" s="20">
        <v>43455.86427567908</v>
      </c>
      <c r="E128" s="20"/>
      <c r="F128" s="20"/>
      <c r="G128" s="20">
        <v>18946.559912888119</v>
      </c>
      <c r="H128" s="20"/>
      <c r="I128" s="20"/>
      <c r="J128" s="20">
        <v>371782.3947570161</v>
      </c>
    </row>
    <row r="129" spans="1:10" x14ac:dyDescent="0.25">
      <c r="A129" s="19" t="s">
        <v>148</v>
      </c>
      <c r="B129" s="20">
        <v>635778.9239491974</v>
      </c>
      <c r="C129" s="20">
        <v>786872.97030874027</v>
      </c>
      <c r="D129" s="20">
        <v>749410.59396912926</v>
      </c>
      <c r="E129" s="20">
        <v>15383.695934465832</v>
      </c>
      <c r="F129" s="20"/>
      <c r="G129" s="20">
        <v>787377.55553539086</v>
      </c>
      <c r="H129" s="20"/>
      <c r="I129" s="20">
        <v>434261.73742525571</v>
      </c>
      <c r="J129" s="20">
        <v>3409085.4771221788</v>
      </c>
    </row>
    <row r="130" spans="1:10" x14ac:dyDescent="0.25">
      <c r="A130" s="19" t="s">
        <v>177</v>
      </c>
      <c r="B130" s="20">
        <v>989063.96271461155</v>
      </c>
      <c r="C130" s="20">
        <v>10370454.026602922</v>
      </c>
      <c r="D130" s="20">
        <v>2925572.8371627307</v>
      </c>
      <c r="E130" s="20">
        <v>89868.47490996249</v>
      </c>
      <c r="F130" s="20"/>
      <c r="G130" s="20">
        <v>682769.96155061666</v>
      </c>
      <c r="H130" s="20">
        <v>34694.849441000784</v>
      </c>
      <c r="I130" s="20">
        <v>3119822.7657272308</v>
      </c>
      <c r="J130" s="20">
        <v>18212246.878109075</v>
      </c>
    </row>
    <row r="131" spans="1:10" x14ac:dyDescent="0.25">
      <c r="A131" s="19" t="s">
        <v>159</v>
      </c>
      <c r="B131" s="20">
        <v>17688.173585448814</v>
      </c>
      <c r="C131" s="20">
        <v>262655.07090669574</v>
      </c>
      <c r="D131" s="20">
        <v>199314.24126612622</v>
      </c>
      <c r="E131" s="20"/>
      <c r="F131" s="20"/>
      <c r="G131" s="20">
        <v>139854.71810982234</v>
      </c>
      <c r="H131" s="20"/>
      <c r="I131" s="20">
        <v>33687.217357293273</v>
      </c>
      <c r="J131" s="20">
        <v>653199.42122538632</v>
      </c>
    </row>
    <row r="132" spans="1:10" x14ac:dyDescent="0.25">
      <c r="A132" s="19" t="s">
        <v>191</v>
      </c>
      <c r="B132" s="20">
        <v>1855850.6182941219</v>
      </c>
      <c r="C132" s="20">
        <v>3578583.0389281241</v>
      </c>
      <c r="D132" s="20">
        <v>11018690.667519849</v>
      </c>
      <c r="E132" s="20">
        <v>3089.046143640739</v>
      </c>
      <c r="F132" s="20"/>
      <c r="G132" s="20">
        <v>425234.5846509111</v>
      </c>
      <c r="H132" s="20"/>
      <c r="I132" s="20">
        <v>7293124.1057858691</v>
      </c>
      <c r="J132" s="20">
        <v>24174572.061322514</v>
      </c>
    </row>
    <row r="133" spans="1:10" x14ac:dyDescent="0.25">
      <c r="A133" s="19" t="s">
        <v>194</v>
      </c>
      <c r="B133" s="20">
        <v>3937364.6722509228</v>
      </c>
      <c r="C133" s="20">
        <v>25118363.345271587</v>
      </c>
      <c r="D133" s="20">
        <v>56748555.954166152</v>
      </c>
      <c r="E133" s="20">
        <v>1377528.4373429625</v>
      </c>
      <c r="F133" s="20">
        <v>131246.00186489522</v>
      </c>
      <c r="G133" s="20">
        <v>5030577.7948114621</v>
      </c>
      <c r="H133" s="20"/>
      <c r="I133" s="20">
        <v>30256716.237060729</v>
      </c>
      <c r="J133" s="20">
        <v>122600352.44276869</v>
      </c>
    </row>
    <row r="134" spans="1:10" x14ac:dyDescent="0.25">
      <c r="A134" s="19" t="s">
        <v>185</v>
      </c>
      <c r="B134" s="20">
        <v>1872795.7593659356</v>
      </c>
      <c r="C134" s="20">
        <v>708131.52266817691</v>
      </c>
      <c r="D134" s="20">
        <v>6327900.2566608991</v>
      </c>
      <c r="E134" s="20">
        <v>30405.875014471712</v>
      </c>
      <c r="F134" s="20"/>
      <c r="G134" s="20">
        <v>553328.46721883432</v>
      </c>
      <c r="H134" s="20"/>
      <c r="I134" s="20">
        <v>8681158.0690824781</v>
      </c>
      <c r="J134" s="20">
        <v>18173719.950010795</v>
      </c>
    </row>
    <row r="135" spans="1:10" x14ac:dyDescent="0.25">
      <c r="A135" s="19" t="s">
        <v>200</v>
      </c>
      <c r="B135" s="20">
        <v>1098398.9664600473</v>
      </c>
      <c r="C135" s="20">
        <v>1578570.2676625291</v>
      </c>
      <c r="D135" s="20">
        <v>3232223.7400724059</v>
      </c>
      <c r="E135" s="20"/>
      <c r="F135" s="20"/>
      <c r="G135" s="20">
        <v>137201.03056112697</v>
      </c>
      <c r="H135" s="20"/>
      <c r="I135" s="20">
        <v>3963263.1243565958</v>
      </c>
      <c r="J135" s="20">
        <v>10009657.129112706</v>
      </c>
    </row>
    <row r="136" spans="1:10" x14ac:dyDescent="0.25">
      <c r="A136" s="19" t="s">
        <v>198</v>
      </c>
      <c r="B136" s="20">
        <v>733260.78997712687</v>
      </c>
      <c r="C136" s="20">
        <v>693481.62902978517</v>
      </c>
      <c r="D136" s="20">
        <v>2279265.3117159856</v>
      </c>
      <c r="E136" s="20">
        <v>19998.804714805581</v>
      </c>
      <c r="F136" s="20"/>
      <c r="G136" s="20">
        <v>665392.53862304415</v>
      </c>
      <c r="H136" s="20">
        <v>792161.88497100968</v>
      </c>
      <c r="I136" s="20">
        <v>4156279.280507151</v>
      </c>
      <c r="J136" s="20">
        <v>9339840.239538908</v>
      </c>
    </row>
    <row r="137" spans="1:10" x14ac:dyDescent="0.25">
      <c r="A137" s="19" t="s">
        <v>173</v>
      </c>
      <c r="B137" s="20">
        <v>119345.17468999246</v>
      </c>
      <c r="C137" s="20">
        <v>180909.18745013129</v>
      </c>
      <c r="D137" s="20">
        <v>874816.94485730107</v>
      </c>
      <c r="E137" s="20"/>
      <c r="F137" s="20"/>
      <c r="G137" s="20">
        <v>100620.13999856065</v>
      </c>
      <c r="H137" s="20"/>
      <c r="I137" s="20">
        <v>128532.31790205547</v>
      </c>
      <c r="J137" s="20">
        <v>1404223.7648980413</v>
      </c>
    </row>
    <row r="138" spans="1:10" x14ac:dyDescent="0.25">
      <c r="A138" s="19" t="s">
        <v>169</v>
      </c>
      <c r="B138" s="20">
        <v>176054.09301321386</v>
      </c>
      <c r="C138" s="20">
        <v>306303.23138155573</v>
      </c>
      <c r="D138" s="20">
        <v>432026.48640597769</v>
      </c>
      <c r="E138" s="20"/>
      <c r="F138" s="20"/>
      <c r="G138" s="20">
        <v>25475.400467475418</v>
      </c>
      <c r="H138" s="20"/>
      <c r="I138" s="20">
        <v>99801.727374847062</v>
      </c>
      <c r="J138" s="20">
        <v>1039660.9386430697</v>
      </c>
    </row>
    <row r="139" spans="1:10" x14ac:dyDescent="0.25">
      <c r="A139" s="19" t="s">
        <v>163</v>
      </c>
      <c r="B139" s="20">
        <v>229378.59823085277</v>
      </c>
      <c r="C139" s="20">
        <v>128369.25072515011</v>
      </c>
      <c r="D139" s="20">
        <v>208041.41196974867</v>
      </c>
      <c r="E139" s="20"/>
      <c r="F139" s="20"/>
      <c r="G139" s="20">
        <v>130759.87707336611</v>
      </c>
      <c r="H139" s="20"/>
      <c r="I139" s="20">
        <v>1004350.7413646902</v>
      </c>
      <c r="J139" s="20">
        <v>1700899.8793638078</v>
      </c>
    </row>
    <row r="140" spans="1:10" x14ac:dyDescent="0.25">
      <c r="A140" s="19" t="s">
        <v>155</v>
      </c>
      <c r="B140" s="20">
        <v>292128.69394753885</v>
      </c>
      <c r="C140" s="20">
        <v>6346539.1426550979</v>
      </c>
      <c r="D140" s="20">
        <v>37438257.781125136</v>
      </c>
      <c r="E140" s="20"/>
      <c r="F140" s="20"/>
      <c r="G140" s="20">
        <v>11290.094446304474</v>
      </c>
      <c r="H140" s="20"/>
      <c r="I140" s="20">
        <v>151394.02843026514</v>
      </c>
      <c r="J140" s="20">
        <v>44239609.740604341</v>
      </c>
    </row>
    <row r="141" spans="1:10" x14ac:dyDescent="0.25">
      <c r="A141" s="19" t="s">
        <v>126</v>
      </c>
      <c r="B141" s="20">
        <v>13294580.796347814</v>
      </c>
      <c r="C141" s="20">
        <v>54251285.210623667</v>
      </c>
      <c r="D141" s="20">
        <v>126306046.34609455</v>
      </c>
      <c r="E141" s="20">
        <v>1547415.2066560492</v>
      </c>
      <c r="F141" s="20">
        <v>131246.00186489522</v>
      </c>
      <c r="G141" s="20">
        <v>12150244.575457858</v>
      </c>
      <c r="H141" s="20">
        <v>826856.73441201053</v>
      </c>
      <c r="I141" s="20">
        <v>64687636.837131448</v>
      </c>
      <c r="J141" s="20">
        <v>273195311.70858824</v>
      </c>
    </row>
    <row r="145" spans="1:10" x14ac:dyDescent="0.25">
      <c r="A145" s="18" t="s">
        <v>390</v>
      </c>
      <c r="B145" s="56">
        <v>2011</v>
      </c>
    </row>
    <row r="146" spans="1:10" x14ac:dyDescent="0.25">
      <c r="A146" s="18" t="s">
        <v>391</v>
      </c>
      <c r="B146" t="s">
        <v>236</v>
      </c>
    </row>
    <row r="148" spans="1:10" x14ac:dyDescent="0.25">
      <c r="A148" s="18" t="s">
        <v>399</v>
      </c>
      <c r="B148" s="18" t="s">
        <v>127</v>
      </c>
    </row>
    <row r="149" spans="1:10" x14ac:dyDescent="0.25">
      <c r="A149" s="18" t="s">
        <v>125</v>
      </c>
      <c r="B149" t="s">
        <v>228</v>
      </c>
      <c r="C149" t="s">
        <v>15</v>
      </c>
      <c r="D149" t="s">
        <v>226</v>
      </c>
      <c r="E149" t="s">
        <v>227</v>
      </c>
      <c r="F149" t="s">
        <v>131</v>
      </c>
      <c r="G149" t="s">
        <v>130</v>
      </c>
      <c r="H149" t="s">
        <v>129</v>
      </c>
      <c r="I149" t="s">
        <v>417</v>
      </c>
      <c r="J149" t="s">
        <v>126</v>
      </c>
    </row>
    <row r="150" spans="1:10" x14ac:dyDescent="0.25">
      <c r="A150" s="19" t="s">
        <v>132</v>
      </c>
      <c r="B150" s="20">
        <v>52549.917666794958</v>
      </c>
      <c r="C150" s="20">
        <v>134533.04696318452</v>
      </c>
      <c r="D150" s="20">
        <v>454207.74057871802</v>
      </c>
      <c r="E150" s="20">
        <v>3261.5297570606363</v>
      </c>
      <c r="F150" s="20"/>
      <c r="G150" s="20">
        <v>377316.23767455114</v>
      </c>
      <c r="H150" s="20"/>
      <c r="I150" s="20">
        <v>328864.17648285849</v>
      </c>
      <c r="J150" s="20">
        <v>1350732.6491231676</v>
      </c>
    </row>
    <row r="151" spans="1:10" x14ac:dyDescent="0.25">
      <c r="A151" s="19" t="s">
        <v>134</v>
      </c>
      <c r="B151" s="20"/>
      <c r="C151" s="20"/>
      <c r="D151" s="20">
        <v>204005.94188140656</v>
      </c>
      <c r="E151" s="20"/>
      <c r="F151" s="20"/>
      <c r="G151" s="20"/>
      <c r="H151" s="20"/>
      <c r="I151" s="20">
        <v>7386.8304595252848</v>
      </c>
      <c r="J151" s="20">
        <v>211392.77234093184</v>
      </c>
    </row>
    <row r="152" spans="1:10" x14ac:dyDescent="0.25">
      <c r="A152" s="19" t="s">
        <v>139</v>
      </c>
      <c r="B152" s="20">
        <v>857959.99136829295</v>
      </c>
      <c r="C152" s="20"/>
      <c r="D152" s="20">
        <v>177955.59238247451</v>
      </c>
      <c r="E152" s="20"/>
      <c r="F152" s="20"/>
      <c r="G152" s="20">
        <v>577997.09474605799</v>
      </c>
      <c r="H152" s="20"/>
      <c r="I152" s="20">
        <v>108062.367455703</v>
      </c>
      <c r="J152" s="20">
        <v>1721975.0459525285</v>
      </c>
    </row>
    <row r="153" spans="1:10" x14ac:dyDescent="0.25">
      <c r="A153" s="19" t="s">
        <v>143</v>
      </c>
      <c r="B153" s="20"/>
      <c r="C153" s="20"/>
      <c r="D153" s="20"/>
      <c r="E153" s="20"/>
      <c r="F153" s="20"/>
      <c r="G153" s="20">
        <v>37233.149932573971</v>
      </c>
      <c r="H153" s="20"/>
      <c r="I153" s="20"/>
      <c r="J153" s="20">
        <v>37233.149932573971</v>
      </c>
    </row>
    <row r="154" spans="1:10" x14ac:dyDescent="0.25">
      <c r="A154" s="19" t="s">
        <v>146</v>
      </c>
      <c r="B154" s="20">
        <v>832156.63991562196</v>
      </c>
      <c r="C154" s="20">
        <v>641245.92778510624</v>
      </c>
      <c r="D154" s="20">
        <v>898919.77849006827</v>
      </c>
      <c r="E154" s="20"/>
      <c r="F154" s="20"/>
      <c r="G154" s="20">
        <v>780340.49422251468</v>
      </c>
      <c r="H154" s="20"/>
      <c r="I154" s="20">
        <v>303976.59556427802</v>
      </c>
      <c r="J154" s="20">
        <v>3456639.4359775893</v>
      </c>
    </row>
    <row r="155" spans="1:10" x14ac:dyDescent="0.25">
      <c r="A155" s="19" t="s">
        <v>141</v>
      </c>
      <c r="B155" s="20">
        <v>4941.4053582393426</v>
      </c>
      <c r="C155" s="20">
        <v>44111.539969386526</v>
      </c>
      <c r="D155" s="20">
        <v>27955.556651085721</v>
      </c>
      <c r="E155" s="20"/>
      <c r="F155" s="20"/>
      <c r="G155" s="20"/>
      <c r="H155" s="20"/>
      <c r="I155" s="20">
        <v>98945.106239331551</v>
      </c>
      <c r="J155" s="20">
        <v>175953.60821804314</v>
      </c>
    </row>
    <row r="156" spans="1:10" x14ac:dyDescent="0.25">
      <c r="A156" s="19" t="s">
        <v>153</v>
      </c>
      <c r="B156" s="20"/>
      <c r="C156" s="20"/>
      <c r="D156" s="20">
        <v>486359.37515020283</v>
      </c>
      <c r="E156" s="20"/>
      <c r="F156" s="20"/>
      <c r="G156" s="20">
        <v>29823.20854474356</v>
      </c>
      <c r="H156" s="20"/>
      <c r="I156" s="20">
        <v>38632.805528053046</v>
      </c>
      <c r="J156" s="20">
        <v>554815.38922299945</v>
      </c>
    </row>
    <row r="157" spans="1:10" x14ac:dyDescent="0.25">
      <c r="A157" s="19" t="s">
        <v>157</v>
      </c>
      <c r="B157" s="20">
        <v>48099.619535039499</v>
      </c>
      <c r="C157" s="20">
        <v>168841.22003214119</v>
      </c>
      <c r="D157" s="20">
        <v>634943.86652290286</v>
      </c>
      <c r="E157" s="20"/>
      <c r="F157" s="20"/>
      <c r="G157" s="20">
        <v>322342.56140175631</v>
      </c>
      <c r="H157" s="20"/>
      <c r="I157" s="20">
        <v>304027.15071994549</v>
      </c>
      <c r="J157" s="20">
        <v>1478254.4182117854</v>
      </c>
    </row>
    <row r="158" spans="1:10" x14ac:dyDescent="0.25">
      <c r="A158" s="19" t="s">
        <v>161</v>
      </c>
      <c r="B158" s="20">
        <v>13727.891413243706</v>
      </c>
      <c r="C158" s="20">
        <v>22105.602923851184</v>
      </c>
      <c r="D158" s="20">
        <v>177166.93195406214</v>
      </c>
      <c r="E158" s="20"/>
      <c r="F158" s="20"/>
      <c r="G158" s="20">
        <v>184530.65148528232</v>
      </c>
      <c r="H158" s="20"/>
      <c r="I158" s="20">
        <v>429146.82769784908</v>
      </c>
      <c r="J158" s="20">
        <v>826677.90547428839</v>
      </c>
    </row>
    <row r="159" spans="1:10" x14ac:dyDescent="0.25">
      <c r="A159" s="19" t="s">
        <v>151</v>
      </c>
      <c r="B159" s="20">
        <v>380381.32454101823</v>
      </c>
      <c r="C159" s="20">
        <v>240607.87458464684</v>
      </c>
      <c r="D159" s="20">
        <v>1418231.0041043207</v>
      </c>
      <c r="E159" s="20">
        <v>14068.777605744286</v>
      </c>
      <c r="F159" s="20"/>
      <c r="G159" s="20">
        <v>150267.25583991679</v>
      </c>
      <c r="H159" s="20"/>
      <c r="I159" s="20">
        <v>1646962.7504061721</v>
      </c>
      <c r="J159" s="20">
        <v>3850518.9870818187</v>
      </c>
    </row>
    <row r="160" spans="1:10" x14ac:dyDescent="0.25">
      <c r="A160" s="19" t="s">
        <v>167</v>
      </c>
      <c r="B160" s="20">
        <v>574674.89880219637</v>
      </c>
      <c r="C160" s="20">
        <v>340244.86424011301</v>
      </c>
      <c r="D160" s="20">
        <v>459744.25234081433</v>
      </c>
      <c r="E160" s="20"/>
      <c r="F160" s="20"/>
      <c r="G160" s="20">
        <v>43243.435724925301</v>
      </c>
      <c r="H160" s="20"/>
      <c r="I160" s="20">
        <v>373965.15307030815</v>
      </c>
      <c r="J160" s="20">
        <v>1791872.6041783569</v>
      </c>
    </row>
    <row r="161" spans="1:10" x14ac:dyDescent="0.25">
      <c r="A161" s="19" t="s">
        <v>171</v>
      </c>
      <c r="B161" s="20">
        <v>202288.511021732</v>
      </c>
      <c r="C161" s="20">
        <v>3682412.9834563849</v>
      </c>
      <c r="D161" s="20">
        <v>606186.64954623312</v>
      </c>
      <c r="E161" s="20"/>
      <c r="F161" s="20"/>
      <c r="G161" s="20">
        <v>42983.437781492656</v>
      </c>
      <c r="H161" s="20"/>
      <c r="I161" s="20">
        <v>614807.02580404433</v>
      </c>
      <c r="J161" s="20">
        <v>5148678.6076098867</v>
      </c>
    </row>
    <row r="162" spans="1:10" x14ac:dyDescent="0.25">
      <c r="A162" s="19" t="s">
        <v>175</v>
      </c>
      <c r="B162" s="20">
        <v>664043.41412509209</v>
      </c>
      <c r="C162" s="20">
        <v>1327308.2788529054</v>
      </c>
      <c r="D162" s="20">
        <v>4875017.7722498542</v>
      </c>
      <c r="E162" s="20">
        <v>14444.330190702552</v>
      </c>
      <c r="F162" s="20"/>
      <c r="G162" s="20">
        <v>380567.65640047827</v>
      </c>
      <c r="H162" s="20"/>
      <c r="I162" s="20">
        <v>1316989.2493646676</v>
      </c>
      <c r="J162" s="20">
        <v>8578370.7011836991</v>
      </c>
    </row>
    <row r="163" spans="1:10" x14ac:dyDescent="0.25">
      <c r="A163" s="19" t="s">
        <v>137</v>
      </c>
      <c r="B163" s="20">
        <v>15556.54361538665</v>
      </c>
      <c r="C163" s="20">
        <v>259703.27909675561</v>
      </c>
      <c r="D163" s="20">
        <v>157320.42227203687</v>
      </c>
      <c r="E163" s="20"/>
      <c r="F163" s="20"/>
      <c r="G163" s="20">
        <v>27149.563026444517</v>
      </c>
      <c r="H163" s="20"/>
      <c r="I163" s="20">
        <v>93840.479949937275</v>
      </c>
      <c r="J163" s="20">
        <v>553570.28796056099</v>
      </c>
    </row>
    <row r="164" spans="1:10" x14ac:dyDescent="0.25">
      <c r="A164" s="19" t="s">
        <v>181</v>
      </c>
      <c r="B164" s="20">
        <v>546297.56770954211</v>
      </c>
      <c r="C164" s="20">
        <v>90180.286679613244</v>
      </c>
      <c r="D164" s="20">
        <v>1219985.4611029665</v>
      </c>
      <c r="E164" s="20">
        <v>15758.764238056485</v>
      </c>
      <c r="F164" s="20"/>
      <c r="G164" s="20">
        <v>14405.330499187656</v>
      </c>
      <c r="H164" s="20"/>
      <c r="I164" s="20">
        <v>21692.495080397093</v>
      </c>
      <c r="J164" s="20">
        <v>1908319.905309763</v>
      </c>
    </row>
    <row r="165" spans="1:10" x14ac:dyDescent="0.25">
      <c r="A165" s="19" t="s">
        <v>148</v>
      </c>
      <c r="B165" s="20">
        <v>2223214.9700651928</v>
      </c>
      <c r="C165" s="20">
        <v>1558153.2306616567</v>
      </c>
      <c r="D165" s="20">
        <v>1811128.3407555826</v>
      </c>
      <c r="E165" s="20">
        <v>131831.95721752313</v>
      </c>
      <c r="F165" s="20"/>
      <c r="G165" s="20">
        <v>2141439.8391235499</v>
      </c>
      <c r="H165" s="20"/>
      <c r="I165" s="20">
        <v>483899.5057187262</v>
      </c>
      <c r="J165" s="20">
        <v>8349667.8435422312</v>
      </c>
    </row>
    <row r="166" spans="1:10" x14ac:dyDescent="0.25">
      <c r="A166" s="19" t="s">
        <v>177</v>
      </c>
      <c r="B166" s="20">
        <v>2615293.3131946423</v>
      </c>
      <c r="C166" s="20">
        <v>6275736.4704309665</v>
      </c>
      <c r="D166" s="20">
        <v>5926739.7865283079</v>
      </c>
      <c r="E166" s="20">
        <v>268512.87608006509</v>
      </c>
      <c r="F166" s="20"/>
      <c r="G166" s="20">
        <v>1180484.5513304523</v>
      </c>
      <c r="H166" s="20">
        <v>5137.8482488328982</v>
      </c>
      <c r="I166" s="20">
        <v>3974098.8984613931</v>
      </c>
      <c r="J166" s="20">
        <v>20246003.744274661</v>
      </c>
    </row>
    <row r="167" spans="1:10" x14ac:dyDescent="0.25">
      <c r="A167" s="19" t="s">
        <v>159</v>
      </c>
      <c r="B167" s="20">
        <v>80950.359687754317</v>
      </c>
      <c r="C167" s="20">
        <v>344095.7226689544</v>
      </c>
      <c r="D167" s="20">
        <v>511161.73452065821</v>
      </c>
      <c r="E167" s="20"/>
      <c r="F167" s="20"/>
      <c r="G167" s="20">
        <v>259905.49971942545</v>
      </c>
      <c r="H167" s="20"/>
      <c r="I167" s="20">
        <v>282597.54244901915</v>
      </c>
      <c r="J167" s="20">
        <v>1478710.8590458117</v>
      </c>
    </row>
    <row r="168" spans="1:10" x14ac:dyDescent="0.25">
      <c r="A168" s="19" t="s">
        <v>191</v>
      </c>
      <c r="B168" s="20">
        <v>2131819.9152165418</v>
      </c>
      <c r="C168" s="20">
        <v>4060289.6611423348</v>
      </c>
      <c r="D168" s="20">
        <v>12931753.155091619</v>
      </c>
      <c r="E168" s="20">
        <v>139903.44892808772</v>
      </c>
      <c r="F168" s="20"/>
      <c r="G168" s="20">
        <v>1183253.5294280099</v>
      </c>
      <c r="H168" s="20"/>
      <c r="I168" s="20">
        <v>9023624.4014772028</v>
      </c>
      <c r="J168" s="20">
        <v>29470644.111283798</v>
      </c>
    </row>
    <row r="169" spans="1:10" x14ac:dyDescent="0.25">
      <c r="A169" s="19" t="s">
        <v>194</v>
      </c>
      <c r="B169" s="20">
        <v>3177174.8687469331</v>
      </c>
      <c r="C169" s="20">
        <v>35362077.621526971</v>
      </c>
      <c r="D169" s="20">
        <v>53859694.862095401</v>
      </c>
      <c r="E169" s="20">
        <v>1055250.764144042</v>
      </c>
      <c r="F169" s="20">
        <v>75070.072867119306</v>
      </c>
      <c r="G169" s="20">
        <v>6258095.6099690618</v>
      </c>
      <c r="H169" s="20">
        <v>14426.996994473709</v>
      </c>
      <c r="I169" s="20">
        <v>35080173.406927109</v>
      </c>
      <c r="J169" s="20">
        <v>134881964.20327115</v>
      </c>
    </row>
    <row r="170" spans="1:10" x14ac:dyDescent="0.25">
      <c r="A170" s="19" t="s">
        <v>185</v>
      </c>
      <c r="B170" s="20">
        <v>1297370.9600996552</v>
      </c>
      <c r="C170" s="20">
        <v>1709960.2520999021</v>
      </c>
      <c r="D170" s="20">
        <v>4515225.3959626639</v>
      </c>
      <c r="E170" s="20">
        <v>42061.889515325835</v>
      </c>
      <c r="F170" s="20"/>
      <c r="G170" s="20">
        <v>1539810.375752483</v>
      </c>
      <c r="H170" s="20"/>
      <c r="I170" s="20">
        <v>10879842.163356079</v>
      </c>
      <c r="J170" s="20">
        <v>19984271.036786109</v>
      </c>
    </row>
    <row r="171" spans="1:10" x14ac:dyDescent="0.25">
      <c r="A171" s="19" t="s">
        <v>200</v>
      </c>
      <c r="B171" s="20">
        <v>1348870.7749615863</v>
      </c>
      <c r="C171" s="20">
        <v>1716785.1981150091</v>
      </c>
      <c r="D171" s="20">
        <v>3995687.3943644185</v>
      </c>
      <c r="E171" s="20"/>
      <c r="F171" s="20"/>
      <c r="G171" s="20">
        <v>668851.93164557707</v>
      </c>
      <c r="H171" s="20"/>
      <c r="I171" s="20">
        <v>1972936.6164178711</v>
      </c>
      <c r="J171" s="20">
        <v>9703131.9155044612</v>
      </c>
    </row>
    <row r="172" spans="1:10" x14ac:dyDescent="0.25">
      <c r="A172" s="19" t="s">
        <v>198</v>
      </c>
      <c r="B172" s="20">
        <v>2989943.1275159903</v>
      </c>
      <c r="C172" s="20">
        <v>1620065.9631580648</v>
      </c>
      <c r="D172" s="20">
        <v>4115377.4476236366</v>
      </c>
      <c r="E172" s="20">
        <v>15352.878559697743</v>
      </c>
      <c r="F172" s="20"/>
      <c r="G172" s="20">
        <v>1007622.0297732193</v>
      </c>
      <c r="H172" s="20">
        <v>683954.92329297564</v>
      </c>
      <c r="I172" s="20">
        <v>2827815.6321564876</v>
      </c>
      <c r="J172" s="20">
        <v>13260132.00208007</v>
      </c>
    </row>
    <row r="173" spans="1:10" x14ac:dyDescent="0.25">
      <c r="A173" s="19" t="s">
        <v>173</v>
      </c>
      <c r="B173" s="20">
        <v>45963.303099834593</v>
      </c>
      <c r="C173" s="20">
        <v>791043.74289382529</v>
      </c>
      <c r="D173" s="20">
        <v>253837.4366063113</v>
      </c>
      <c r="E173" s="20">
        <v>6237.061776345362</v>
      </c>
      <c r="F173" s="20"/>
      <c r="G173" s="20">
        <v>136064.14596339897</v>
      </c>
      <c r="H173" s="20"/>
      <c r="I173" s="20">
        <v>214293.19384322493</v>
      </c>
      <c r="J173" s="20">
        <v>1447438.8841829405</v>
      </c>
    </row>
    <row r="174" spans="1:10" x14ac:dyDescent="0.25">
      <c r="A174" s="19" t="s">
        <v>169</v>
      </c>
      <c r="B174" s="20">
        <v>264781.90559180663</v>
      </c>
      <c r="C174" s="20">
        <v>856476.55865770788</v>
      </c>
      <c r="D174" s="20">
        <v>954336.89569971745</v>
      </c>
      <c r="E174" s="20"/>
      <c r="F174" s="20"/>
      <c r="G174" s="20">
        <v>224228.00414839014</v>
      </c>
      <c r="H174" s="20"/>
      <c r="I174" s="20">
        <v>166021.68677891605</v>
      </c>
      <c r="J174" s="20">
        <v>2465845.0508765383</v>
      </c>
    </row>
    <row r="175" spans="1:10" x14ac:dyDescent="0.25">
      <c r="A175" s="19" t="s">
        <v>163</v>
      </c>
      <c r="B175" s="20">
        <v>600785.91448792943</v>
      </c>
      <c r="C175" s="20">
        <v>320464.79847696499</v>
      </c>
      <c r="D175" s="20">
        <v>369977.07350465521</v>
      </c>
      <c r="E175" s="20"/>
      <c r="F175" s="20"/>
      <c r="G175" s="20">
        <v>303330.9340047536</v>
      </c>
      <c r="H175" s="20"/>
      <c r="I175" s="20">
        <v>640177.04735099443</v>
      </c>
      <c r="J175" s="20">
        <v>2234735.7678252975</v>
      </c>
    </row>
    <row r="176" spans="1:10" x14ac:dyDescent="0.25">
      <c r="A176" s="19" t="s">
        <v>155</v>
      </c>
      <c r="B176" s="20">
        <v>552072.41091978492</v>
      </c>
      <c r="C176" s="20">
        <v>18474734.532680325</v>
      </c>
      <c r="D176" s="20">
        <v>471886.15629911888</v>
      </c>
      <c r="E176" s="20">
        <v>62357.617866281988</v>
      </c>
      <c r="F176" s="20"/>
      <c r="G176" s="20">
        <v>241956.97502445843</v>
      </c>
      <c r="H176" s="20"/>
      <c r="I176" s="20">
        <v>455429.73091285152</v>
      </c>
      <c r="J176" s="20">
        <v>20258437.423702821</v>
      </c>
    </row>
    <row r="177" spans="1:10" x14ac:dyDescent="0.25">
      <c r="A177" s="19" t="s">
        <v>126</v>
      </c>
      <c r="B177" s="20">
        <v>21520919.548659854</v>
      </c>
      <c r="C177" s="20">
        <v>80041178.657096773</v>
      </c>
      <c r="D177" s="20">
        <v>101514806.02427927</v>
      </c>
      <c r="E177" s="20">
        <v>1769041.8958789327</v>
      </c>
      <c r="F177" s="20">
        <v>75070.072867119306</v>
      </c>
      <c r="G177" s="20">
        <v>18113243.503162704</v>
      </c>
      <c r="H177" s="20">
        <v>703519.76853628224</v>
      </c>
      <c r="I177" s="20">
        <v>71688208.839672953</v>
      </c>
      <c r="J177" s="20">
        <v>295425988.3101539</v>
      </c>
    </row>
    <row r="185" spans="1:10" x14ac:dyDescent="0.25">
      <c r="A185" s="18" t="s">
        <v>390</v>
      </c>
      <c r="B185" s="56">
        <v>2012</v>
      </c>
    </row>
    <row r="186" spans="1:10" x14ac:dyDescent="0.25">
      <c r="A186" s="18" t="s">
        <v>391</v>
      </c>
      <c r="B186" t="s">
        <v>236</v>
      </c>
    </row>
    <row r="188" spans="1:10" x14ac:dyDescent="0.25">
      <c r="A188" s="18" t="s">
        <v>399</v>
      </c>
      <c r="B188" s="18" t="s">
        <v>127</v>
      </c>
    </row>
    <row r="189" spans="1:10" x14ac:dyDescent="0.25">
      <c r="A189" s="18" t="s">
        <v>125</v>
      </c>
      <c r="B189" t="s">
        <v>228</v>
      </c>
      <c r="C189" t="s">
        <v>15</v>
      </c>
      <c r="D189" t="s">
        <v>226</v>
      </c>
      <c r="E189" t="s">
        <v>227</v>
      </c>
      <c r="F189" t="s">
        <v>131</v>
      </c>
      <c r="G189" t="s">
        <v>130</v>
      </c>
      <c r="H189" t="s">
        <v>129</v>
      </c>
      <c r="I189" t="s">
        <v>417</v>
      </c>
      <c r="J189" t="s">
        <v>126</v>
      </c>
    </row>
    <row r="190" spans="1:10" x14ac:dyDescent="0.25">
      <c r="A190" s="19" t="s">
        <v>132</v>
      </c>
      <c r="B190" s="20">
        <v>167980.34651321598</v>
      </c>
      <c r="C190" s="20">
        <v>336127.19261837745</v>
      </c>
      <c r="D190" s="20">
        <v>86830.901950333951</v>
      </c>
      <c r="E190" s="20">
        <v>11566.262637197915</v>
      </c>
      <c r="F190" s="20"/>
      <c r="G190" s="20">
        <v>103884.82736796522</v>
      </c>
      <c r="H190" s="20"/>
      <c r="I190" s="20">
        <v>138972.5692443497</v>
      </c>
      <c r="J190" s="20">
        <v>845362.10033144034</v>
      </c>
    </row>
    <row r="191" spans="1:10" x14ac:dyDescent="0.25">
      <c r="A191" s="19" t="s">
        <v>134</v>
      </c>
      <c r="B191" s="20">
        <v>177417.5979747173</v>
      </c>
      <c r="C191" s="20">
        <v>339468.10246331675</v>
      </c>
      <c r="D191" s="20">
        <v>263199.00659549312</v>
      </c>
      <c r="E191" s="20"/>
      <c r="F191" s="20"/>
      <c r="G191" s="20">
        <v>227232.36523375695</v>
      </c>
      <c r="H191" s="20"/>
      <c r="I191" s="20">
        <v>146990.47992205326</v>
      </c>
      <c r="J191" s="20">
        <v>1154307.5521893373</v>
      </c>
    </row>
    <row r="192" spans="1:10" x14ac:dyDescent="0.25">
      <c r="A192" s="19" t="s">
        <v>139</v>
      </c>
      <c r="B192" s="20">
        <v>128541.77923418996</v>
      </c>
      <c r="C192" s="20"/>
      <c r="D192" s="20">
        <v>3133223.4399993336</v>
      </c>
      <c r="E192" s="20"/>
      <c r="F192" s="20"/>
      <c r="G192" s="20">
        <v>159475.21981645876</v>
      </c>
      <c r="H192" s="20"/>
      <c r="I192" s="20">
        <v>735305.87005546212</v>
      </c>
      <c r="J192" s="20">
        <v>4156546.3091054447</v>
      </c>
    </row>
    <row r="193" spans="1:10" x14ac:dyDescent="0.25">
      <c r="A193" s="19" t="s">
        <v>143</v>
      </c>
      <c r="B193" s="20"/>
      <c r="C193" s="20">
        <v>136475.07536516714</v>
      </c>
      <c r="D193" s="20"/>
      <c r="E193" s="20"/>
      <c r="F193" s="20"/>
      <c r="G193" s="20">
        <v>389943.40908712381</v>
      </c>
      <c r="H193" s="20"/>
      <c r="I193" s="20"/>
      <c r="J193" s="20">
        <v>526418.48445229093</v>
      </c>
    </row>
    <row r="194" spans="1:10" x14ac:dyDescent="0.25">
      <c r="A194" s="19" t="s">
        <v>146</v>
      </c>
      <c r="B194" s="20">
        <v>900553.98555986746</v>
      </c>
      <c r="C194" s="20">
        <v>449387.8576639297</v>
      </c>
      <c r="D194" s="20">
        <v>874169.25923951971</v>
      </c>
      <c r="E194" s="20"/>
      <c r="F194" s="20"/>
      <c r="G194" s="20">
        <v>1495817.321780117</v>
      </c>
      <c r="H194" s="20"/>
      <c r="I194" s="20">
        <v>435083.90501490649</v>
      </c>
      <c r="J194" s="20">
        <v>4155012.3292583409</v>
      </c>
    </row>
    <row r="195" spans="1:10" x14ac:dyDescent="0.25">
      <c r="A195" s="19" t="s">
        <v>141</v>
      </c>
      <c r="B195" s="20"/>
      <c r="C195" s="20">
        <v>105830.96194267251</v>
      </c>
      <c r="D195" s="20">
        <v>532252.7939241518</v>
      </c>
      <c r="E195" s="20"/>
      <c r="F195" s="20"/>
      <c r="G195" s="20"/>
      <c r="H195" s="20"/>
      <c r="I195" s="20">
        <v>6816.930014490099</v>
      </c>
      <c r="J195" s="20">
        <v>644900.68588131445</v>
      </c>
    </row>
    <row r="196" spans="1:10" x14ac:dyDescent="0.25">
      <c r="A196" s="19" t="s">
        <v>153</v>
      </c>
      <c r="B196" s="20"/>
      <c r="C196" s="20"/>
      <c r="D196" s="20">
        <v>1051418.992871538</v>
      </c>
      <c r="E196" s="20"/>
      <c r="F196" s="20"/>
      <c r="G196" s="20">
        <v>805286.19445045898</v>
      </c>
      <c r="H196" s="20">
        <v>119808.73916157293</v>
      </c>
      <c r="I196" s="20">
        <v>316862.37097983045</v>
      </c>
      <c r="J196" s="20">
        <v>2293376.2974634003</v>
      </c>
    </row>
    <row r="197" spans="1:10" x14ac:dyDescent="0.25">
      <c r="A197" s="19" t="s">
        <v>157</v>
      </c>
      <c r="B197" s="20">
        <v>234772.61314768245</v>
      </c>
      <c r="C197" s="20">
        <v>499317.26398627611</v>
      </c>
      <c r="D197" s="20">
        <v>900659.07136789872</v>
      </c>
      <c r="E197" s="20"/>
      <c r="F197" s="20"/>
      <c r="G197" s="20">
        <v>452468.10011492146</v>
      </c>
      <c r="H197" s="20"/>
      <c r="I197" s="20">
        <v>285144.19871421193</v>
      </c>
      <c r="J197" s="20">
        <v>2372361.2473309906</v>
      </c>
    </row>
    <row r="198" spans="1:10" x14ac:dyDescent="0.25">
      <c r="A198" s="19" t="s">
        <v>161</v>
      </c>
      <c r="B198" s="20">
        <v>107042.8606119152</v>
      </c>
      <c r="C198" s="20">
        <v>302587.07809663401</v>
      </c>
      <c r="D198" s="20">
        <v>537587.60462017625</v>
      </c>
      <c r="E198" s="20"/>
      <c r="F198" s="20"/>
      <c r="G198" s="20">
        <v>135559.32760946688</v>
      </c>
      <c r="H198" s="20"/>
      <c r="I198" s="20">
        <v>271706.86279375764</v>
      </c>
      <c r="J198" s="20">
        <v>1354483.7337319499</v>
      </c>
    </row>
    <row r="199" spans="1:10" x14ac:dyDescent="0.25">
      <c r="A199" s="19" t="s">
        <v>151</v>
      </c>
      <c r="B199" s="20">
        <v>646098.93704302073</v>
      </c>
      <c r="C199" s="20">
        <v>2955609.3179160906</v>
      </c>
      <c r="D199" s="20">
        <v>1321759.7401608899</v>
      </c>
      <c r="E199" s="20">
        <v>10995.796822171516</v>
      </c>
      <c r="F199" s="20"/>
      <c r="G199" s="20">
        <v>1136715.9149747672</v>
      </c>
      <c r="H199" s="20"/>
      <c r="I199" s="20">
        <v>2443154.9631751636</v>
      </c>
      <c r="J199" s="20">
        <v>8514334.6700921021</v>
      </c>
    </row>
    <row r="200" spans="1:10" x14ac:dyDescent="0.25">
      <c r="A200" s="19" t="s">
        <v>167</v>
      </c>
      <c r="B200" s="20">
        <v>621586.64875668299</v>
      </c>
      <c r="C200" s="20">
        <v>323091.09341949667</v>
      </c>
      <c r="D200" s="20">
        <v>665741.7946403292</v>
      </c>
      <c r="E200" s="20"/>
      <c r="F200" s="20"/>
      <c r="G200" s="20">
        <v>124754.59589280658</v>
      </c>
      <c r="H200" s="20"/>
      <c r="I200" s="20">
        <v>563356.8283506271</v>
      </c>
      <c r="J200" s="20">
        <v>2298530.9610599428</v>
      </c>
    </row>
    <row r="201" spans="1:10" x14ac:dyDescent="0.25">
      <c r="A201" s="19" t="s">
        <v>171</v>
      </c>
      <c r="B201" s="20">
        <v>338889.44814376847</v>
      </c>
      <c r="C201" s="20">
        <v>719729.96970403544</v>
      </c>
      <c r="D201" s="20">
        <v>427696.50918539002</v>
      </c>
      <c r="E201" s="20"/>
      <c r="F201" s="20"/>
      <c r="G201" s="20">
        <v>685830.92573408177</v>
      </c>
      <c r="H201" s="20"/>
      <c r="I201" s="20">
        <v>700890.95030062797</v>
      </c>
      <c r="J201" s="20">
        <v>2873037.8030679035</v>
      </c>
    </row>
    <row r="202" spans="1:10" x14ac:dyDescent="0.25">
      <c r="A202" s="19" t="s">
        <v>175</v>
      </c>
      <c r="B202" s="20">
        <v>2076648.4187805001</v>
      </c>
      <c r="C202" s="20">
        <v>2655481.5206775372</v>
      </c>
      <c r="D202" s="20">
        <v>2431128.7795339855</v>
      </c>
      <c r="E202" s="20"/>
      <c r="F202" s="20"/>
      <c r="G202" s="20">
        <v>604166.97013707296</v>
      </c>
      <c r="H202" s="20"/>
      <c r="I202" s="20">
        <v>1877016.7727885945</v>
      </c>
      <c r="J202" s="20">
        <v>9644442.4619176909</v>
      </c>
    </row>
    <row r="203" spans="1:10" x14ac:dyDescent="0.25">
      <c r="A203" s="19" t="s">
        <v>137</v>
      </c>
      <c r="B203" s="20">
        <v>132465.43765093852</v>
      </c>
      <c r="C203" s="20">
        <v>631864.58668243361</v>
      </c>
      <c r="D203" s="20">
        <v>226612.76839159906</v>
      </c>
      <c r="E203" s="20"/>
      <c r="F203" s="20"/>
      <c r="G203" s="20">
        <v>234248.54885828018</v>
      </c>
      <c r="H203" s="20"/>
      <c r="I203" s="20">
        <v>60682.277510367916</v>
      </c>
      <c r="J203" s="20">
        <v>1285873.6190936193</v>
      </c>
    </row>
    <row r="204" spans="1:10" x14ac:dyDescent="0.25">
      <c r="A204" s="19" t="s">
        <v>181</v>
      </c>
      <c r="B204" s="20">
        <v>251494.90413217634</v>
      </c>
      <c r="C204" s="20"/>
      <c r="D204" s="20">
        <v>147938.98169584118</v>
      </c>
      <c r="E204" s="20">
        <v>116654.80016988391</v>
      </c>
      <c r="F204" s="20"/>
      <c r="G204" s="20">
        <v>13011.533685315035</v>
      </c>
      <c r="H204" s="20"/>
      <c r="I204" s="20">
        <v>8558.3519761496318</v>
      </c>
      <c r="J204" s="20">
        <v>537658.57165936602</v>
      </c>
    </row>
    <row r="205" spans="1:10" x14ac:dyDescent="0.25">
      <c r="A205" s="19" t="s">
        <v>148</v>
      </c>
      <c r="B205" s="20">
        <v>1673154.3994603688</v>
      </c>
      <c r="C205" s="20">
        <v>1092448.8595293218</v>
      </c>
      <c r="D205" s="20">
        <v>1508854.7857297515</v>
      </c>
      <c r="E205" s="20">
        <v>177248.3688812645</v>
      </c>
      <c r="F205" s="20"/>
      <c r="G205" s="20">
        <v>1812694.7050182377</v>
      </c>
      <c r="H205" s="20"/>
      <c r="I205" s="20">
        <v>1820450.5835512399</v>
      </c>
      <c r="J205" s="20">
        <v>8084851.7021701848</v>
      </c>
    </row>
    <row r="206" spans="1:10" x14ac:dyDescent="0.25">
      <c r="A206" s="19" t="s">
        <v>177</v>
      </c>
      <c r="B206" s="20">
        <v>2953674.1013474134</v>
      </c>
      <c r="C206" s="20">
        <v>2965995.07115138</v>
      </c>
      <c r="D206" s="20">
        <v>5589480.0104095535</v>
      </c>
      <c r="E206" s="20">
        <v>68711.106194100706</v>
      </c>
      <c r="F206" s="20"/>
      <c r="G206" s="20">
        <v>1596931.7051181693</v>
      </c>
      <c r="H206" s="20"/>
      <c r="I206" s="20">
        <v>5771596.4452290935</v>
      </c>
      <c r="J206" s="20">
        <v>18946388.439449713</v>
      </c>
    </row>
    <row r="207" spans="1:10" x14ac:dyDescent="0.25">
      <c r="A207" s="19" t="s">
        <v>159</v>
      </c>
      <c r="B207" s="20">
        <v>469909.61474658991</v>
      </c>
      <c r="C207" s="20">
        <v>249696.16263886343</v>
      </c>
      <c r="D207" s="20">
        <v>396797.18737196253</v>
      </c>
      <c r="E207" s="20">
        <v>46383.783864359357</v>
      </c>
      <c r="F207" s="20"/>
      <c r="G207" s="20">
        <v>520298.94207291678</v>
      </c>
      <c r="H207" s="20"/>
      <c r="I207" s="20">
        <v>194333.68356622977</v>
      </c>
      <c r="J207" s="20">
        <v>1877419.374260922</v>
      </c>
    </row>
    <row r="208" spans="1:10" x14ac:dyDescent="0.25">
      <c r="A208" s="19" t="s">
        <v>191</v>
      </c>
      <c r="B208" s="20">
        <v>2943488.9664729103</v>
      </c>
      <c r="C208" s="20">
        <v>2232635.3356706253</v>
      </c>
      <c r="D208" s="20">
        <v>7548100.6897619972</v>
      </c>
      <c r="E208" s="20">
        <v>77351.343215469431</v>
      </c>
      <c r="F208" s="20"/>
      <c r="G208" s="20">
        <v>1022453.522876035</v>
      </c>
      <c r="H208" s="20"/>
      <c r="I208" s="20">
        <v>9411483.6025216095</v>
      </c>
      <c r="J208" s="20">
        <v>23235513.460518647</v>
      </c>
    </row>
    <row r="209" spans="1:10" x14ac:dyDescent="0.25">
      <c r="A209" s="19" t="s">
        <v>194</v>
      </c>
      <c r="B209" s="20">
        <v>5534657.9726353651</v>
      </c>
      <c r="C209" s="20">
        <v>6222753.019869756</v>
      </c>
      <c r="D209" s="20">
        <v>75352577.027947575</v>
      </c>
      <c r="E209" s="20">
        <v>341101.70911543787</v>
      </c>
      <c r="F209" s="20">
        <v>16978442.418197565</v>
      </c>
      <c r="G209" s="20">
        <v>9208395.0428707041</v>
      </c>
      <c r="H209" s="20"/>
      <c r="I209" s="20">
        <v>28245345.612831239</v>
      </c>
      <c r="J209" s="20">
        <v>141883272.80346763</v>
      </c>
    </row>
    <row r="210" spans="1:10" x14ac:dyDescent="0.25">
      <c r="A210" s="19" t="s">
        <v>185</v>
      </c>
      <c r="B210" s="20">
        <v>1398318.163188488</v>
      </c>
      <c r="C210" s="20">
        <v>2610605.7863959637</v>
      </c>
      <c r="D210" s="20">
        <v>3764180.4674305893</v>
      </c>
      <c r="E210" s="20">
        <v>248735.3781082927</v>
      </c>
      <c r="F210" s="20"/>
      <c r="G210" s="20">
        <v>2408271.9339118274</v>
      </c>
      <c r="H210" s="20"/>
      <c r="I210" s="20">
        <v>7344544.0206025895</v>
      </c>
      <c r="J210" s="20">
        <v>17774655.749637753</v>
      </c>
    </row>
    <row r="211" spans="1:10" x14ac:dyDescent="0.25">
      <c r="A211" s="19" t="s">
        <v>200</v>
      </c>
      <c r="B211" s="20">
        <v>3789946.9616595334</v>
      </c>
      <c r="C211" s="20">
        <v>3258930.6319181891</v>
      </c>
      <c r="D211" s="20">
        <v>3835229.3916656943</v>
      </c>
      <c r="E211" s="20">
        <v>101088.45307373296</v>
      </c>
      <c r="F211" s="20"/>
      <c r="G211" s="20">
        <v>1145887.0400393065</v>
      </c>
      <c r="H211" s="20"/>
      <c r="I211" s="20">
        <v>7355335.1048117122</v>
      </c>
      <c r="J211" s="20">
        <v>19486417.583168168</v>
      </c>
    </row>
    <row r="212" spans="1:10" x14ac:dyDescent="0.25">
      <c r="A212" s="19" t="s">
        <v>198</v>
      </c>
      <c r="B212" s="20">
        <v>2623338.9109275327</v>
      </c>
      <c r="C212" s="20">
        <v>1505926.0306124149</v>
      </c>
      <c r="D212" s="20">
        <v>6536131.1821755124</v>
      </c>
      <c r="E212" s="20">
        <v>2047.1261304775071</v>
      </c>
      <c r="F212" s="20"/>
      <c r="G212" s="20">
        <v>999461.56692926504</v>
      </c>
      <c r="H212" s="20">
        <v>161067.88394597027</v>
      </c>
      <c r="I212" s="20">
        <v>3817487.6318682237</v>
      </c>
      <c r="J212" s="20">
        <v>15645460.332589395</v>
      </c>
    </row>
    <row r="213" spans="1:10" x14ac:dyDescent="0.25">
      <c r="A213" s="19" t="s">
        <v>173</v>
      </c>
      <c r="B213" s="20">
        <v>627336.34368181753</v>
      </c>
      <c r="C213" s="20">
        <v>1220933.319231858</v>
      </c>
      <c r="D213" s="20">
        <v>793410.13339218206</v>
      </c>
      <c r="E213" s="20">
        <v>21920.626605153146</v>
      </c>
      <c r="F213" s="20"/>
      <c r="G213" s="20">
        <v>177238.81562598891</v>
      </c>
      <c r="H213" s="20"/>
      <c r="I213" s="20">
        <v>579160.64207791351</v>
      </c>
      <c r="J213" s="20">
        <v>3419999.8806149131</v>
      </c>
    </row>
    <row r="214" spans="1:10" x14ac:dyDescent="0.25">
      <c r="A214" s="19" t="s">
        <v>169</v>
      </c>
      <c r="B214" s="20">
        <v>380608.51393214636</v>
      </c>
      <c r="C214" s="20">
        <v>1601195.1864725768</v>
      </c>
      <c r="D214" s="20">
        <v>425826.80065288721</v>
      </c>
      <c r="E214" s="20"/>
      <c r="F214" s="20"/>
      <c r="G214" s="20">
        <v>211735.62042604221</v>
      </c>
      <c r="H214" s="20"/>
      <c r="I214" s="20">
        <v>1042706.4240602257</v>
      </c>
      <c r="J214" s="20">
        <v>3662072.5455438783</v>
      </c>
    </row>
    <row r="215" spans="1:10" x14ac:dyDescent="0.25">
      <c r="A215" s="19" t="s">
        <v>163</v>
      </c>
      <c r="B215" s="20">
        <v>2488663.9418064323</v>
      </c>
      <c r="C215" s="20">
        <v>793897.34941123577</v>
      </c>
      <c r="D215" s="20">
        <v>1236397.3100214854</v>
      </c>
      <c r="E215" s="20">
        <v>13647.507536516714</v>
      </c>
      <c r="F215" s="20"/>
      <c r="G215" s="20">
        <v>1149515.9122932665</v>
      </c>
      <c r="H215" s="20"/>
      <c r="I215" s="20">
        <v>2169549.7320830766</v>
      </c>
      <c r="J215" s="20">
        <v>7851671.7531520128</v>
      </c>
    </row>
    <row r="216" spans="1:10" x14ac:dyDescent="0.25">
      <c r="A216" s="19" t="s">
        <v>155</v>
      </c>
      <c r="B216" s="20">
        <v>949865.1597908095</v>
      </c>
      <c r="C216" s="20">
        <v>1001780.2784597193</v>
      </c>
      <c r="D216" s="20">
        <v>1102676.3016771874</v>
      </c>
      <c r="E216" s="20">
        <v>7769.5260405389654</v>
      </c>
      <c r="F216" s="20"/>
      <c r="G216" s="20">
        <v>370925.60733498773</v>
      </c>
      <c r="H216" s="20"/>
      <c r="I216" s="20">
        <v>6708541.5096350834</v>
      </c>
      <c r="J216" s="20">
        <v>10141558.382938325</v>
      </c>
    </row>
    <row r="217" spans="1:10" x14ac:dyDescent="0.25">
      <c r="A217" s="19" t="s">
        <v>126</v>
      </c>
      <c r="B217" s="20">
        <v>31616456.02719808</v>
      </c>
      <c r="C217" s="20">
        <v>34211767.051897869</v>
      </c>
      <c r="D217" s="20">
        <v>120689880.93241288</v>
      </c>
      <c r="E217" s="20">
        <v>1245221.7883945974</v>
      </c>
      <c r="F217" s="20">
        <v>16978442.418197565</v>
      </c>
      <c r="G217" s="20">
        <v>27192205.669259343</v>
      </c>
      <c r="H217" s="20">
        <v>280876.62310754322</v>
      </c>
      <c r="I217" s="20">
        <v>82451078.323678821</v>
      </c>
      <c r="J217" s="20">
        <v>314665928.83414668</v>
      </c>
    </row>
    <row r="220" spans="1:10" x14ac:dyDescent="0.25">
      <c r="A220" s="18" t="s">
        <v>390</v>
      </c>
      <c r="B220" s="56">
        <v>2013</v>
      </c>
    </row>
    <row r="221" spans="1:10" x14ac:dyDescent="0.25">
      <c r="A221" s="18" t="s">
        <v>391</v>
      </c>
      <c r="B221" t="s">
        <v>236</v>
      </c>
    </row>
    <row r="223" spans="1:10" x14ac:dyDescent="0.25">
      <c r="A223" s="18" t="s">
        <v>399</v>
      </c>
      <c r="B223" s="18" t="s">
        <v>127</v>
      </c>
    </row>
    <row r="224" spans="1:10" x14ac:dyDescent="0.25">
      <c r="A224" s="18" t="s">
        <v>125</v>
      </c>
      <c r="B224" t="s">
        <v>228</v>
      </c>
      <c r="C224" t="s">
        <v>15</v>
      </c>
      <c r="D224" t="s">
        <v>226</v>
      </c>
      <c r="E224" t="s">
        <v>227</v>
      </c>
      <c r="F224" t="s">
        <v>131</v>
      </c>
      <c r="G224" t="s">
        <v>130</v>
      </c>
      <c r="H224" t="s">
        <v>129</v>
      </c>
      <c r="I224" t="s">
        <v>417</v>
      </c>
      <c r="J224" t="s">
        <v>126</v>
      </c>
    </row>
    <row r="225" spans="1:10" x14ac:dyDescent="0.25">
      <c r="A225" s="19" t="s">
        <v>132</v>
      </c>
      <c r="B225" s="20">
        <v>97422.292829828672</v>
      </c>
      <c r="C225" s="20">
        <v>125677.12874961669</v>
      </c>
      <c r="D225" s="20">
        <v>279149.06804284756</v>
      </c>
      <c r="E225" s="20">
        <v>14446.343115644799</v>
      </c>
      <c r="F225" s="20"/>
      <c r="G225" s="20">
        <v>567095.31603846536</v>
      </c>
      <c r="H225" s="20"/>
      <c r="I225" s="20">
        <v>136306.67868815508</v>
      </c>
      <c r="J225" s="20">
        <v>1220096.8274645582</v>
      </c>
    </row>
    <row r="226" spans="1:10" x14ac:dyDescent="0.25">
      <c r="A226" s="19" t="s">
        <v>134</v>
      </c>
      <c r="B226" s="20"/>
      <c r="C226" s="20">
        <v>38102.213860182055</v>
      </c>
      <c r="D226" s="20">
        <v>613310.47042635223</v>
      </c>
      <c r="E226" s="20"/>
      <c r="F226" s="20"/>
      <c r="G226" s="20">
        <v>357732.22641984175</v>
      </c>
      <c r="H226" s="20"/>
      <c r="I226" s="20">
        <v>148764.73285299799</v>
      </c>
      <c r="J226" s="20">
        <v>1157909.6435593741</v>
      </c>
    </row>
    <row r="227" spans="1:10" x14ac:dyDescent="0.25">
      <c r="A227" s="19" t="s">
        <v>139</v>
      </c>
      <c r="B227" s="20">
        <v>526683.95519199874</v>
      </c>
      <c r="C227" s="20">
        <v>11682.325099137966</v>
      </c>
      <c r="D227" s="20">
        <v>196215.64168276376</v>
      </c>
      <c r="E227" s="20"/>
      <c r="F227" s="20"/>
      <c r="G227" s="20">
        <v>7270.2049646300902</v>
      </c>
      <c r="H227" s="20"/>
      <c r="I227" s="20">
        <v>415589.75972574239</v>
      </c>
      <c r="J227" s="20">
        <v>1157441.8866642728</v>
      </c>
    </row>
    <row r="228" spans="1:10" x14ac:dyDescent="0.25">
      <c r="A228" s="19" t="s">
        <v>143</v>
      </c>
      <c r="B228" s="20"/>
      <c r="C228" s="20">
        <v>244831.43269757484</v>
      </c>
      <c r="D228" s="20"/>
      <c r="E228" s="20"/>
      <c r="F228" s="20"/>
      <c r="G228" s="20">
        <v>14387.068137202226</v>
      </c>
      <c r="H228" s="20"/>
      <c r="I228" s="20">
        <v>128858.64878819729</v>
      </c>
      <c r="J228" s="20">
        <v>388077.14962297434</v>
      </c>
    </row>
    <row r="229" spans="1:10" x14ac:dyDescent="0.25">
      <c r="A229" s="19" t="s">
        <v>146</v>
      </c>
      <c r="B229" s="20">
        <v>736062.50784847699</v>
      </c>
      <c r="C229" s="20">
        <v>120667.10448473158</v>
      </c>
      <c r="D229" s="20">
        <v>576904.03638422291</v>
      </c>
      <c r="E229" s="20"/>
      <c r="F229" s="20"/>
      <c r="G229" s="20">
        <v>733149.01379937574</v>
      </c>
      <c r="H229" s="20"/>
      <c r="I229" s="20">
        <v>472998.86493386002</v>
      </c>
      <c r="J229" s="20">
        <v>2639781.5274506672</v>
      </c>
    </row>
    <row r="230" spans="1:10" x14ac:dyDescent="0.25">
      <c r="A230" s="19" t="s">
        <v>141</v>
      </c>
      <c r="B230" s="20"/>
      <c r="C230" s="20">
        <v>25100.376197452948</v>
      </c>
      <c r="D230" s="20">
        <v>129095.74870196756</v>
      </c>
      <c r="E230" s="20"/>
      <c r="F230" s="20"/>
      <c r="G230" s="20"/>
      <c r="H230" s="20"/>
      <c r="I230" s="20">
        <v>193528.93885552988</v>
      </c>
      <c r="J230" s="20">
        <v>347725.06375495042</v>
      </c>
    </row>
    <row r="231" spans="1:10" x14ac:dyDescent="0.25">
      <c r="A231" s="19" t="s">
        <v>153</v>
      </c>
      <c r="B231" s="20">
        <v>111948.52830772215</v>
      </c>
      <c r="C231" s="20">
        <v>82686.017754410437</v>
      </c>
      <c r="D231" s="20">
        <v>486941.37073274294</v>
      </c>
      <c r="E231" s="20"/>
      <c r="F231" s="20"/>
      <c r="G231" s="20">
        <v>13071.421333074732</v>
      </c>
      <c r="H231" s="20">
        <v>35223.511646253726</v>
      </c>
      <c r="I231" s="20">
        <v>255892.6591095537</v>
      </c>
      <c r="J231" s="20">
        <v>985763.50888375763</v>
      </c>
    </row>
    <row r="232" spans="1:10" x14ac:dyDescent="0.25">
      <c r="A232" s="19" t="s">
        <v>157</v>
      </c>
      <c r="B232" s="20">
        <v>145618.00464959024</v>
      </c>
      <c r="C232" s="20">
        <v>2577172.9757639458</v>
      </c>
      <c r="D232" s="20">
        <v>2062999.9067827929</v>
      </c>
      <c r="E232" s="20"/>
      <c r="F232" s="20"/>
      <c r="G232" s="20">
        <v>877966.80623999122</v>
      </c>
      <c r="H232" s="20"/>
      <c r="I232" s="20">
        <v>601699.01758404775</v>
      </c>
      <c r="J232" s="20">
        <v>6265456.7110203672</v>
      </c>
    </row>
    <row r="233" spans="1:10" x14ac:dyDescent="0.25">
      <c r="A233" s="19" t="s">
        <v>161</v>
      </c>
      <c r="B233" s="20">
        <v>658725.41260526446</v>
      </c>
      <c r="C233" s="20">
        <v>99974.982662322858</v>
      </c>
      <c r="D233" s="20">
        <v>838020.62511565012</v>
      </c>
      <c r="E233" s="20"/>
      <c r="F233" s="20"/>
      <c r="G233" s="20">
        <v>440788.0684962743</v>
      </c>
      <c r="H233" s="20"/>
      <c r="I233" s="20">
        <v>1126251.6507250897</v>
      </c>
      <c r="J233" s="20">
        <v>3163760.7396046016</v>
      </c>
    </row>
    <row r="234" spans="1:10" x14ac:dyDescent="0.25">
      <c r="A234" s="19" t="s">
        <v>151</v>
      </c>
      <c r="B234" s="20">
        <v>2577459.0419642553</v>
      </c>
      <c r="C234" s="20">
        <v>458910.7488618464</v>
      </c>
      <c r="D234" s="20">
        <v>1719001.4351507975</v>
      </c>
      <c r="E234" s="20">
        <v>4468.8179399746814</v>
      </c>
      <c r="F234" s="20"/>
      <c r="G234" s="20">
        <v>207663.4440411072</v>
      </c>
      <c r="H234" s="20"/>
      <c r="I234" s="20">
        <v>2435370.475704974</v>
      </c>
      <c r="J234" s="20">
        <v>7402873.963662954</v>
      </c>
    </row>
    <row r="235" spans="1:10" x14ac:dyDescent="0.25">
      <c r="A235" s="19" t="s">
        <v>167</v>
      </c>
      <c r="B235" s="20">
        <v>745243.68657463579</v>
      </c>
      <c r="C235" s="20">
        <v>176219.35656381131</v>
      </c>
      <c r="D235" s="20">
        <v>699364.85326008615</v>
      </c>
      <c r="E235" s="20"/>
      <c r="F235" s="20"/>
      <c r="G235" s="20">
        <v>238994.13590746952</v>
      </c>
      <c r="H235" s="20"/>
      <c r="I235" s="20">
        <v>764626.60452535655</v>
      </c>
      <c r="J235" s="20">
        <v>2624448.636831359</v>
      </c>
    </row>
    <row r="236" spans="1:10" x14ac:dyDescent="0.25">
      <c r="A236" s="19" t="s">
        <v>171</v>
      </c>
      <c r="B236" s="20">
        <v>1408828.3588257034</v>
      </c>
      <c r="C236" s="20">
        <v>1077950.2748133219</v>
      </c>
      <c r="D236" s="20">
        <v>696225.85657560558</v>
      </c>
      <c r="E236" s="20"/>
      <c r="F236" s="20"/>
      <c r="G236" s="20">
        <v>175752.88825519802</v>
      </c>
      <c r="H236" s="20"/>
      <c r="I236" s="20">
        <v>122785.54067080954</v>
      </c>
      <c r="J236" s="20">
        <v>3481542.9191406383</v>
      </c>
    </row>
    <row r="237" spans="1:10" x14ac:dyDescent="0.25">
      <c r="A237" s="19" t="s">
        <v>175</v>
      </c>
      <c r="B237" s="20">
        <v>1386805.1271613128</v>
      </c>
      <c r="C237" s="20">
        <v>412343.81036276766</v>
      </c>
      <c r="D237" s="20">
        <v>1280320.2055622097</v>
      </c>
      <c r="E237" s="20"/>
      <c r="F237" s="20"/>
      <c r="G237" s="20">
        <v>273479.28749616689</v>
      </c>
      <c r="H237" s="20"/>
      <c r="I237" s="20">
        <v>2860250.9440083453</v>
      </c>
      <c r="J237" s="20">
        <v>6213199.374590802</v>
      </c>
    </row>
    <row r="238" spans="1:10" x14ac:dyDescent="0.25">
      <c r="A238" s="19" t="s">
        <v>137</v>
      </c>
      <c r="B238" s="20">
        <v>198662.66742325164</v>
      </c>
      <c r="C238" s="20">
        <v>250213.85845745786</v>
      </c>
      <c r="D238" s="20">
        <v>70343.936373476899</v>
      </c>
      <c r="E238" s="20"/>
      <c r="F238" s="20"/>
      <c r="G238" s="20">
        <v>285287.89407111722</v>
      </c>
      <c r="H238" s="20"/>
      <c r="I238" s="20">
        <v>92572.053289440926</v>
      </c>
      <c r="J238" s="20">
        <v>897080.4096147446</v>
      </c>
    </row>
    <row r="239" spans="1:10" x14ac:dyDescent="0.25">
      <c r="A239" s="19" t="s">
        <v>181</v>
      </c>
      <c r="B239" s="20">
        <v>587555.49229305517</v>
      </c>
      <c r="C239" s="20">
        <v>197585.4091193823</v>
      </c>
      <c r="D239" s="20">
        <v>238072.7965686339</v>
      </c>
      <c r="E239" s="20"/>
      <c r="F239" s="20"/>
      <c r="G239" s="20"/>
      <c r="H239" s="20"/>
      <c r="I239" s="20">
        <v>263804.58014514903</v>
      </c>
      <c r="J239" s="20">
        <v>1287018.2781262202</v>
      </c>
    </row>
    <row r="240" spans="1:10" x14ac:dyDescent="0.25">
      <c r="A240" s="19" t="s">
        <v>148</v>
      </c>
      <c r="B240" s="20">
        <v>3205223.5870251795</v>
      </c>
      <c r="C240" s="20">
        <v>2571773.7983797202</v>
      </c>
      <c r="D240" s="20">
        <v>1065465.1603322334</v>
      </c>
      <c r="E240" s="20">
        <v>63805.648533963773</v>
      </c>
      <c r="F240" s="20"/>
      <c r="G240" s="20">
        <v>1408833.5131716547</v>
      </c>
      <c r="H240" s="20">
        <v>122415.71634878742</v>
      </c>
      <c r="I240" s="20">
        <v>1877912.4980093781</v>
      </c>
      <c r="J240" s="20">
        <v>10315429.921800917</v>
      </c>
    </row>
    <row r="241" spans="1:10" x14ac:dyDescent="0.25">
      <c r="A241" s="19" t="s">
        <v>177</v>
      </c>
      <c r="B241" s="20">
        <v>4445991.9189283419</v>
      </c>
      <c r="C241" s="20">
        <v>5013734.1053837221</v>
      </c>
      <c r="D241" s="20">
        <v>6657368.6940312777</v>
      </c>
      <c r="E241" s="20">
        <v>275669.88452556625</v>
      </c>
      <c r="F241" s="20"/>
      <c r="G241" s="20">
        <v>1399836.6023132629</v>
      </c>
      <c r="H241" s="20"/>
      <c r="I241" s="20">
        <v>12707146.953055913</v>
      </c>
      <c r="J241" s="20">
        <v>30499748.158238083</v>
      </c>
    </row>
    <row r="242" spans="1:10" x14ac:dyDescent="0.25">
      <c r="A242" s="19" t="s">
        <v>159</v>
      </c>
      <c r="B242" s="20">
        <v>411083.57277761906</v>
      </c>
      <c r="C242" s="20">
        <v>265875.33863117534</v>
      </c>
      <c r="D242" s="20">
        <v>418126.98652038194</v>
      </c>
      <c r="E242" s="20">
        <v>71180.229004112291</v>
      </c>
      <c r="F242" s="20"/>
      <c r="G242" s="20">
        <v>131639.41842904658</v>
      </c>
      <c r="H242" s="20"/>
      <c r="I242" s="20">
        <v>542103.18110599439</v>
      </c>
      <c r="J242" s="20">
        <v>1840008.7264683296</v>
      </c>
    </row>
    <row r="243" spans="1:10" x14ac:dyDescent="0.25">
      <c r="A243" s="19" t="s">
        <v>191</v>
      </c>
      <c r="B243" s="20">
        <v>3996347.3955008532</v>
      </c>
      <c r="C243" s="20">
        <v>2009736.1843061915</v>
      </c>
      <c r="D243" s="20">
        <v>6671681.0241521848</v>
      </c>
      <c r="E243" s="20">
        <v>350221.05578197772</v>
      </c>
      <c r="F243" s="20"/>
      <c r="G243" s="20">
        <v>1299252.1182421718</v>
      </c>
      <c r="H243" s="20"/>
      <c r="I243" s="20">
        <v>5224052.0375898676</v>
      </c>
      <c r="J243" s="20">
        <v>19551289.815573245</v>
      </c>
    </row>
    <row r="244" spans="1:10" x14ac:dyDescent="0.25">
      <c r="A244" s="19" t="s">
        <v>194</v>
      </c>
      <c r="B244" s="20">
        <v>5644319.3662666213</v>
      </c>
      <c r="C244" s="20">
        <v>13059054.768550526</v>
      </c>
      <c r="D244" s="20">
        <v>50860999.628153354</v>
      </c>
      <c r="E244" s="20">
        <v>549780.57940079528</v>
      </c>
      <c r="F244" s="20">
        <v>221444.87652900492</v>
      </c>
      <c r="G244" s="20">
        <v>6254445.7394814165</v>
      </c>
      <c r="H244" s="20"/>
      <c r="I244" s="20">
        <v>24393049.168284241</v>
      </c>
      <c r="J244" s="20">
        <v>100983094.12666596</v>
      </c>
    </row>
    <row r="245" spans="1:10" x14ac:dyDescent="0.25">
      <c r="A245" s="19" t="s">
        <v>185</v>
      </c>
      <c r="B245" s="20">
        <v>3425633.7286044159</v>
      </c>
      <c r="C245" s="20">
        <v>4580489.4221875109</v>
      </c>
      <c r="D245" s="20">
        <v>7509054.7788509177</v>
      </c>
      <c r="E245" s="20">
        <v>51464.855739518112</v>
      </c>
      <c r="F245" s="20"/>
      <c r="G245" s="20">
        <v>2941278.5509528518</v>
      </c>
      <c r="H245" s="20"/>
      <c r="I245" s="20">
        <v>8471291.2756389268</v>
      </c>
      <c r="J245" s="20">
        <v>26979212.611974142</v>
      </c>
    </row>
    <row r="246" spans="1:10" x14ac:dyDescent="0.25">
      <c r="A246" s="19" t="s">
        <v>200</v>
      </c>
      <c r="B246" s="20">
        <v>2518274.2645758367</v>
      </c>
      <c r="C246" s="20">
        <v>7273225.4113576859</v>
      </c>
      <c r="D246" s="20">
        <v>5565377.9808459943</v>
      </c>
      <c r="E246" s="20">
        <v>801547.18457615084</v>
      </c>
      <c r="F246" s="20"/>
      <c r="G246" s="20">
        <v>289988.65757891064</v>
      </c>
      <c r="H246" s="20"/>
      <c r="I246" s="20">
        <v>9917123.9726371355</v>
      </c>
      <c r="J246" s="20">
        <v>26365537.471571714</v>
      </c>
    </row>
    <row r="247" spans="1:10" x14ac:dyDescent="0.25">
      <c r="A247" s="19" t="s">
        <v>198</v>
      </c>
      <c r="B247" s="20">
        <v>3248012.3899417883</v>
      </c>
      <c r="C247" s="20">
        <v>6973313.3492355961</v>
      </c>
      <c r="D247" s="20">
        <v>5047885.5130720576</v>
      </c>
      <c r="E247" s="20">
        <v>32539.385991995579</v>
      </c>
      <c r="F247" s="20"/>
      <c r="G247" s="20">
        <v>735922.05192129791</v>
      </c>
      <c r="H247" s="20">
        <v>690035.48708782066</v>
      </c>
      <c r="I247" s="20">
        <v>4831504.7814404303</v>
      </c>
      <c r="J247" s="20">
        <v>21559212.958690986</v>
      </c>
    </row>
    <row r="248" spans="1:10" x14ac:dyDescent="0.25">
      <c r="A248" s="19" t="s">
        <v>173</v>
      </c>
      <c r="B248" s="20">
        <v>1040497.5085430325</v>
      </c>
      <c r="C248" s="20">
        <v>2484939.8207208179</v>
      </c>
      <c r="D248" s="20">
        <v>585897.08148315118</v>
      </c>
      <c r="E248" s="20">
        <v>51207.138441941715</v>
      </c>
      <c r="F248" s="20"/>
      <c r="G248" s="20">
        <v>215526.39879016302</v>
      </c>
      <c r="H248" s="20"/>
      <c r="I248" s="20">
        <v>1862967.4719229231</v>
      </c>
      <c r="J248" s="20">
        <v>6241035.4199020294</v>
      </c>
    </row>
    <row r="249" spans="1:10" x14ac:dyDescent="0.25">
      <c r="A249" s="19" t="s">
        <v>169</v>
      </c>
      <c r="B249" s="20">
        <v>782932.26417220791</v>
      </c>
      <c r="C249" s="20">
        <v>3075375.3038142892</v>
      </c>
      <c r="D249" s="20">
        <v>936182.56658952299</v>
      </c>
      <c r="E249" s="20">
        <v>18764.396436537289</v>
      </c>
      <c r="F249" s="20"/>
      <c r="G249" s="20">
        <v>372195.32115982904</v>
      </c>
      <c r="H249" s="20"/>
      <c r="I249" s="20">
        <v>1015420.3269023612</v>
      </c>
      <c r="J249" s="20">
        <v>6200870.1790747484</v>
      </c>
    </row>
    <row r="250" spans="1:10" x14ac:dyDescent="0.25">
      <c r="A250" s="19" t="s">
        <v>163</v>
      </c>
      <c r="B250" s="20">
        <v>2804027.3383690794</v>
      </c>
      <c r="C250" s="20">
        <v>629087.92338397913</v>
      </c>
      <c r="D250" s="20">
        <v>958700.61546526046</v>
      </c>
      <c r="E250" s="20">
        <v>104555.90762674328</v>
      </c>
      <c r="F250" s="20"/>
      <c r="G250" s="20">
        <v>700858.32499954128</v>
      </c>
      <c r="H250" s="20"/>
      <c r="I250" s="20">
        <v>902861.00859938306</v>
      </c>
      <c r="J250" s="20">
        <v>6100091.1184439864</v>
      </c>
    </row>
    <row r="251" spans="1:10" x14ac:dyDescent="0.25">
      <c r="A251" s="19" t="s">
        <v>155</v>
      </c>
      <c r="B251" s="20">
        <v>500755.01788283768</v>
      </c>
      <c r="C251" s="20">
        <v>175837.93496339826</v>
      </c>
      <c r="D251" s="20">
        <v>1222405.9744508427</v>
      </c>
      <c r="E251" s="20">
        <v>6689.0524585953208</v>
      </c>
      <c r="F251" s="20"/>
      <c r="G251" s="20">
        <v>111989.76307533438</v>
      </c>
      <c r="H251" s="20"/>
      <c r="I251" s="20">
        <v>301353.99040202965</v>
      </c>
      <c r="J251" s="20">
        <v>2319031.7332330379</v>
      </c>
    </row>
    <row r="252" spans="1:10" x14ac:dyDescent="0.25">
      <c r="A252" s="19" t="s">
        <v>126</v>
      </c>
      <c r="B252" s="20">
        <v>41204113.428262912</v>
      </c>
      <c r="C252" s="20">
        <v>54011561.376362585</v>
      </c>
      <c r="D252" s="20">
        <v>97385111.95530732</v>
      </c>
      <c r="E252" s="20">
        <v>2396340.4795735171</v>
      </c>
      <c r="F252" s="20">
        <v>221444.87652900492</v>
      </c>
      <c r="G252" s="20">
        <v>20054404.235315394</v>
      </c>
      <c r="H252" s="20">
        <v>847674.71508286183</v>
      </c>
      <c r="I252" s="20">
        <v>82066087.815195829</v>
      </c>
      <c r="J252" s="20">
        <v>298186738.88162941</v>
      </c>
    </row>
    <row r="260" spans="1:10" x14ac:dyDescent="0.25">
      <c r="A260" s="18" t="s">
        <v>390</v>
      </c>
      <c r="B260" s="56">
        <v>2014</v>
      </c>
    </row>
    <row r="261" spans="1:10" x14ac:dyDescent="0.25">
      <c r="A261" s="18" t="s">
        <v>391</v>
      </c>
      <c r="B261" t="s">
        <v>236</v>
      </c>
    </row>
    <row r="263" spans="1:10" x14ac:dyDescent="0.25">
      <c r="A263" s="18" t="s">
        <v>399</v>
      </c>
      <c r="B263" s="18" t="s">
        <v>127</v>
      </c>
    </row>
    <row r="264" spans="1:10" x14ac:dyDescent="0.25">
      <c r="A264" s="18" t="s">
        <v>125</v>
      </c>
      <c r="B264" t="s">
        <v>228</v>
      </c>
      <c r="C264" t="s">
        <v>15</v>
      </c>
      <c r="D264" t="s">
        <v>226</v>
      </c>
      <c r="E264" t="s">
        <v>227</v>
      </c>
      <c r="F264" t="s">
        <v>131</v>
      </c>
      <c r="G264" t="s">
        <v>130</v>
      </c>
      <c r="H264" t="s">
        <v>129</v>
      </c>
      <c r="I264" t="s">
        <v>417</v>
      </c>
      <c r="J264" t="s">
        <v>126</v>
      </c>
    </row>
    <row r="265" spans="1:10" x14ac:dyDescent="0.25">
      <c r="A265" s="19" t="s">
        <v>132</v>
      </c>
      <c r="B265" s="20">
        <v>191138.21180040692</v>
      </c>
      <c r="C265" s="20">
        <v>624393.78655914252</v>
      </c>
      <c r="D265" s="20">
        <v>1013966.4399560577</v>
      </c>
      <c r="E265" s="20"/>
      <c r="F265" s="20"/>
      <c r="G265" s="20">
        <v>687096.55608321482</v>
      </c>
      <c r="H265" s="20"/>
      <c r="I265" s="20">
        <v>459467.50736232282</v>
      </c>
      <c r="J265" s="20">
        <v>2976062.501761145</v>
      </c>
    </row>
    <row r="266" spans="1:10" x14ac:dyDescent="0.25">
      <c r="A266" s="19" t="s">
        <v>134</v>
      </c>
      <c r="B266" s="20"/>
      <c r="C266" s="20"/>
      <c r="D266" s="20">
        <v>104788.39178198263</v>
      </c>
      <c r="E266" s="20"/>
      <c r="F266" s="20"/>
      <c r="G266" s="20"/>
      <c r="H266" s="20"/>
      <c r="I266" s="20">
        <v>427923.57479321951</v>
      </c>
      <c r="J266" s="20">
        <v>532711.96657520218</v>
      </c>
    </row>
    <row r="267" spans="1:10" x14ac:dyDescent="0.25">
      <c r="A267" s="19" t="s">
        <v>139</v>
      </c>
      <c r="B267" s="20">
        <v>295639.59836053458</v>
      </c>
      <c r="C267" s="20">
        <v>778497.42580778664</v>
      </c>
      <c r="D267" s="20">
        <v>246346.14875882422</v>
      </c>
      <c r="E267" s="20"/>
      <c r="F267" s="20"/>
      <c r="G267" s="20">
        <v>696336.42883744766</v>
      </c>
      <c r="H267" s="20"/>
      <c r="I267" s="20">
        <v>554365.72341903416</v>
      </c>
      <c r="J267" s="20">
        <v>2571185.3251836272</v>
      </c>
    </row>
    <row r="268" spans="1:10" x14ac:dyDescent="0.25">
      <c r="A268" s="19" t="s">
        <v>143</v>
      </c>
      <c r="B268" s="20">
        <v>39686.646120802201</v>
      </c>
      <c r="C268" s="20"/>
      <c r="D268" s="20">
        <v>135631.15969516191</v>
      </c>
      <c r="E268" s="20"/>
      <c r="F268" s="20"/>
      <c r="G268" s="20">
        <v>240492.21102698124</v>
      </c>
      <c r="H268" s="20"/>
      <c r="I268" s="20"/>
      <c r="J268" s="20">
        <v>415810.01684294536</v>
      </c>
    </row>
    <row r="269" spans="1:10" x14ac:dyDescent="0.25">
      <c r="A269" s="19" t="s">
        <v>146</v>
      </c>
      <c r="B269" s="20">
        <v>592117.20352918573</v>
      </c>
      <c r="C269" s="20">
        <v>297791.53202819801</v>
      </c>
      <c r="D269" s="20">
        <v>662467.3906735701</v>
      </c>
      <c r="E269" s="20"/>
      <c r="F269" s="20"/>
      <c r="G269" s="20">
        <v>436364.19249924872</v>
      </c>
      <c r="H269" s="20"/>
      <c r="I269" s="20">
        <v>274384.25804830709</v>
      </c>
      <c r="J269" s="20">
        <v>2263124.5767785097</v>
      </c>
    </row>
    <row r="270" spans="1:10" x14ac:dyDescent="0.25">
      <c r="A270" s="19" t="s">
        <v>141</v>
      </c>
      <c r="B270" s="20"/>
      <c r="C270" s="20"/>
      <c r="D270" s="20"/>
      <c r="E270" s="20"/>
      <c r="F270" s="20"/>
      <c r="G270" s="20"/>
      <c r="H270" s="20"/>
      <c r="I270" s="20">
        <v>6523.6165828378325</v>
      </c>
      <c r="J270" s="20">
        <v>6523.6165828378325</v>
      </c>
    </row>
    <row r="271" spans="1:10" x14ac:dyDescent="0.25">
      <c r="A271" s="19" t="s">
        <v>153</v>
      </c>
      <c r="B271" s="20"/>
      <c r="C271" s="20">
        <v>57843.056632494721</v>
      </c>
      <c r="D271" s="20">
        <v>340548.04412960057</v>
      </c>
      <c r="E271" s="20"/>
      <c r="F271" s="20"/>
      <c r="G271" s="20">
        <v>171927.02682358507</v>
      </c>
      <c r="H271" s="20">
        <v>18958.08754489071</v>
      </c>
      <c r="I271" s="20">
        <v>455239.93255432456</v>
      </c>
      <c r="J271" s="20">
        <v>1044516.1476848957</v>
      </c>
    </row>
    <row r="272" spans="1:10" x14ac:dyDescent="0.25">
      <c r="A272" s="19" t="s">
        <v>157</v>
      </c>
      <c r="B272" s="20">
        <v>261957.0530412379</v>
      </c>
      <c r="C272" s="20">
        <v>559021.9895710689</v>
      </c>
      <c r="D272" s="20">
        <v>1393392.1872182786</v>
      </c>
      <c r="E272" s="20"/>
      <c r="F272" s="20"/>
      <c r="G272" s="20">
        <v>550954.35755420139</v>
      </c>
      <c r="H272" s="20"/>
      <c r="I272" s="20">
        <v>880070.63250949548</v>
      </c>
      <c r="J272" s="20">
        <v>3645396.2198942825</v>
      </c>
    </row>
    <row r="273" spans="1:10" x14ac:dyDescent="0.25">
      <c r="A273" s="19" t="s">
        <v>161</v>
      </c>
      <c r="B273" s="20">
        <v>152531.77098717689</v>
      </c>
      <c r="C273" s="20">
        <v>322788.83915701532</v>
      </c>
      <c r="D273" s="20">
        <v>662850.06430271</v>
      </c>
      <c r="E273" s="20"/>
      <c r="F273" s="20"/>
      <c r="G273" s="20">
        <v>154038.24565379103</v>
      </c>
      <c r="H273" s="20"/>
      <c r="I273" s="20">
        <v>663316.29641416215</v>
      </c>
      <c r="J273" s="20">
        <v>1955525.2165148556</v>
      </c>
    </row>
    <row r="274" spans="1:10" x14ac:dyDescent="0.25">
      <c r="A274" s="19" t="s">
        <v>151</v>
      </c>
      <c r="B274" s="20">
        <v>1129160.8902671521</v>
      </c>
      <c r="C274" s="20">
        <v>2861815.047582922</v>
      </c>
      <c r="D274" s="20">
        <v>1388327.8165946607</v>
      </c>
      <c r="E274" s="20">
        <v>6418.2602355746258</v>
      </c>
      <c r="F274" s="20"/>
      <c r="G274" s="20">
        <v>333164.62287369522</v>
      </c>
      <c r="H274" s="20"/>
      <c r="I274" s="20">
        <v>748740.91816466581</v>
      </c>
      <c r="J274" s="20">
        <v>6467627.5557186715</v>
      </c>
    </row>
    <row r="275" spans="1:10" x14ac:dyDescent="0.25">
      <c r="A275" s="19" t="s">
        <v>167</v>
      </c>
      <c r="B275" s="20">
        <v>736537.7467695931</v>
      </c>
      <c r="C275" s="20">
        <v>194024.00692142095</v>
      </c>
      <c r="D275" s="20">
        <v>355093.27501440939</v>
      </c>
      <c r="E275" s="20"/>
      <c r="F275" s="20"/>
      <c r="G275" s="20">
        <v>78234.959294162865</v>
      </c>
      <c r="H275" s="20"/>
      <c r="I275" s="20">
        <v>175483.71178809123</v>
      </c>
      <c r="J275" s="20">
        <v>1539373.6997876777</v>
      </c>
    </row>
    <row r="276" spans="1:10" x14ac:dyDescent="0.25">
      <c r="A276" s="19" t="s">
        <v>171</v>
      </c>
      <c r="B276" s="20">
        <v>443695.54107777117</v>
      </c>
      <c r="C276" s="20">
        <v>549038.56742350734</v>
      </c>
      <c r="D276" s="20">
        <v>832422.92171158618</v>
      </c>
      <c r="E276" s="20"/>
      <c r="F276" s="20"/>
      <c r="G276" s="20">
        <v>228542.13706383965</v>
      </c>
      <c r="H276" s="20"/>
      <c r="I276" s="20">
        <v>132631.53127940372</v>
      </c>
      <c r="J276" s="20">
        <v>2186330.6985561084</v>
      </c>
    </row>
    <row r="277" spans="1:10" x14ac:dyDescent="0.25">
      <c r="A277" s="19" t="s">
        <v>175</v>
      </c>
      <c r="B277" s="20">
        <v>1615851.5089682895</v>
      </c>
      <c r="C277" s="20">
        <v>110527.28522658418</v>
      </c>
      <c r="D277" s="20">
        <v>1986820.8956220164</v>
      </c>
      <c r="E277" s="20"/>
      <c r="F277" s="20"/>
      <c r="G277" s="20">
        <v>239080.19377515482</v>
      </c>
      <c r="H277" s="20"/>
      <c r="I277" s="20">
        <v>463542.49711566407</v>
      </c>
      <c r="J277" s="20">
        <v>4415822.3807077091</v>
      </c>
    </row>
    <row r="278" spans="1:10" x14ac:dyDescent="0.25">
      <c r="A278" s="19" t="s">
        <v>137</v>
      </c>
      <c r="B278" s="20">
        <v>304059.62919411017</v>
      </c>
      <c r="C278" s="20">
        <v>150527.57840418146</v>
      </c>
      <c r="D278" s="20">
        <v>571509.74420300208</v>
      </c>
      <c r="E278" s="20"/>
      <c r="F278" s="20"/>
      <c r="G278" s="20">
        <v>196034.25446690281</v>
      </c>
      <c r="H278" s="20"/>
      <c r="I278" s="20">
        <v>98915.078170183217</v>
      </c>
      <c r="J278" s="20">
        <v>1321046.2844383796</v>
      </c>
    </row>
    <row r="279" spans="1:10" x14ac:dyDescent="0.25">
      <c r="A279" s="19" t="s">
        <v>181</v>
      </c>
      <c r="B279" s="20">
        <v>785690.72124161921</v>
      </c>
      <c r="C279" s="20"/>
      <c r="D279" s="20">
        <v>961351.23793431302</v>
      </c>
      <c r="E279" s="20"/>
      <c r="F279" s="20"/>
      <c r="G279" s="20"/>
      <c r="H279" s="20"/>
      <c r="I279" s="20">
        <v>9466.3283512239341</v>
      </c>
      <c r="J279" s="20">
        <v>1756508.2875271561</v>
      </c>
    </row>
    <row r="280" spans="1:10" x14ac:dyDescent="0.25">
      <c r="A280" s="19" t="s">
        <v>148</v>
      </c>
      <c r="B280" s="20">
        <v>2719017.2342888671</v>
      </c>
      <c r="C280" s="20">
        <v>2403883.0787071474</v>
      </c>
      <c r="D280" s="20">
        <v>1079574.3804811004</v>
      </c>
      <c r="E280" s="20">
        <v>111199.3860625736</v>
      </c>
      <c r="F280" s="20"/>
      <c r="G280" s="20">
        <v>1316208.369411753</v>
      </c>
      <c r="H280" s="20"/>
      <c r="I280" s="20">
        <v>1752060.3120846536</v>
      </c>
      <c r="J280" s="20">
        <v>9381942.7610360961</v>
      </c>
    </row>
    <row r="281" spans="1:10" x14ac:dyDescent="0.25">
      <c r="A281" s="19" t="s">
        <v>177</v>
      </c>
      <c r="B281" s="20">
        <v>3484814.9817776964</v>
      </c>
      <c r="C281" s="20">
        <v>3977806.3944421732</v>
      </c>
      <c r="D281" s="20">
        <v>5006630.5013473369</v>
      </c>
      <c r="E281" s="20">
        <v>21526.60263161784</v>
      </c>
      <c r="F281" s="20"/>
      <c r="G281" s="20">
        <v>1886660.9171646314</v>
      </c>
      <c r="H281" s="20"/>
      <c r="I281" s="20">
        <v>8338632.7618784895</v>
      </c>
      <c r="J281" s="20">
        <v>22716072.159241945</v>
      </c>
    </row>
    <row r="282" spans="1:10" x14ac:dyDescent="0.25">
      <c r="A282" s="19" t="s">
        <v>159</v>
      </c>
      <c r="B282" s="20">
        <v>508077.95719556836</v>
      </c>
      <c r="C282" s="20">
        <v>136578.15582803349</v>
      </c>
      <c r="D282" s="20">
        <v>1427264.8583596479</v>
      </c>
      <c r="E282" s="20">
        <v>5371.9627179262343</v>
      </c>
      <c r="F282" s="20"/>
      <c r="G282" s="20">
        <v>165859.95441222112</v>
      </c>
      <c r="H282" s="20"/>
      <c r="I282" s="20">
        <v>219452.42737926924</v>
      </c>
      <c r="J282" s="20">
        <v>2462605.3158926661</v>
      </c>
    </row>
    <row r="283" spans="1:10" x14ac:dyDescent="0.25">
      <c r="A283" s="19" t="s">
        <v>191</v>
      </c>
      <c r="B283" s="20">
        <v>4527624.8410339272</v>
      </c>
      <c r="C283" s="20">
        <v>1499263.2062928278</v>
      </c>
      <c r="D283" s="20">
        <v>8258147.778524383</v>
      </c>
      <c r="E283" s="20">
        <v>154067.30947372573</v>
      </c>
      <c r="F283" s="20"/>
      <c r="G283" s="20">
        <v>1854815.4474637059</v>
      </c>
      <c r="H283" s="20">
        <v>35143.002271014273</v>
      </c>
      <c r="I283" s="20">
        <v>3684748.6320858356</v>
      </c>
      <c r="J283" s="20">
        <v>20013810.217145421</v>
      </c>
    </row>
    <row r="284" spans="1:10" x14ac:dyDescent="0.25">
      <c r="A284" s="19" t="s">
        <v>194</v>
      </c>
      <c r="B284" s="20">
        <v>4937600.2960249847</v>
      </c>
      <c r="C284" s="20">
        <v>16367450.047223303</v>
      </c>
      <c r="D284" s="20">
        <v>50222537.577532239</v>
      </c>
      <c r="E284" s="20">
        <v>797995.6160064633</v>
      </c>
      <c r="F284" s="20">
        <v>60211.757957170943</v>
      </c>
      <c r="G284" s="20">
        <v>7689792.6697767898</v>
      </c>
      <c r="H284" s="20"/>
      <c r="I284" s="20">
        <v>16748835.180346118</v>
      </c>
      <c r="J284" s="20">
        <v>96824423.144867077</v>
      </c>
    </row>
    <row r="285" spans="1:10" x14ac:dyDescent="0.25">
      <c r="A285" s="19" t="s">
        <v>185</v>
      </c>
      <c r="B285" s="20">
        <v>3643705.6743680816</v>
      </c>
      <c r="C285" s="20">
        <v>2335957.2985423147</v>
      </c>
      <c r="D285" s="20">
        <v>7592510.0094929393</v>
      </c>
      <c r="E285" s="20">
        <v>254135.25250131779</v>
      </c>
      <c r="F285" s="20"/>
      <c r="G285" s="20">
        <v>2469431.6805998241</v>
      </c>
      <c r="H285" s="20"/>
      <c r="I285" s="20">
        <v>15348628.738345655</v>
      </c>
      <c r="J285" s="20">
        <v>31644368.653850131</v>
      </c>
    </row>
    <row r="286" spans="1:10" x14ac:dyDescent="0.25">
      <c r="A286" s="19" t="s">
        <v>200</v>
      </c>
      <c r="B286" s="20">
        <v>1358878.9010458488</v>
      </c>
      <c r="C286" s="20">
        <v>3656287.8864148022</v>
      </c>
      <c r="D286" s="20">
        <v>3203547.4423748599</v>
      </c>
      <c r="E286" s="20">
        <v>225495.27994068759</v>
      </c>
      <c r="F286" s="20">
        <v>913088.34294778644</v>
      </c>
      <c r="G286" s="20">
        <v>227769.52385057614</v>
      </c>
      <c r="H286" s="20"/>
      <c r="I286" s="20">
        <v>5408292.4928445816</v>
      </c>
      <c r="J286" s="20">
        <v>14993359.869419144</v>
      </c>
    </row>
    <row r="287" spans="1:10" x14ac:dyDescent="0.25">
      <c r="A287" s="19" t="s">
        <v>198</v>
      </c>
      <c r="B287" s="20">
        <v>5707130.3223904287</v>
      </c>
      <c r="C287" s="20">
        <v>2056557.1095702806</v>
      </c>
      <c r="D287" s="20">
        <v>7164049.9650234235</v>
      </c>
      <c r="E287" s="20">
        <v>50638.862266186523</v>
      </c>
      <c r="F287" s="20"/>
      <c r="G287" s="20">
        <v>1037396.7227933969</v>
      </c>
      <c r="H287" s="20">
        <v>795238.18609016086</v>
      </c>
      <c r="I287" s="20">
        <v>3519281.0392427328</v>
      </c>
      <c r="J287" s="20">
        <v>20330292.20737661</v>
      </c>
    </row>
    <row r="288" spans="1:10" x14ac:dyDescent="0.25">
      <c r="A288" s="19" t="s">
        <v>173</v>
      </c>
      <c r="B288" s="20">
        <v>1238454.1741390098</v>
      </c>
      <c r="C288" s="20">
        <v>717863.03146906546</v>
      </c>
      <c r="D288" s="20">
        <v>881848.36949549988</v>
      </c>
      <c r="E288" s="20">
        <v>226066.86839940297</v>
      </c>
      <c r="F288" s="20"/>
      <c r="G288" s="20">
        <v>785466.68762962276</v>
      </c>
      <c r="H288" s="20"/>
      <c r="I288" s="20">
        <v>1056061.750153946</v>
      </c>
      <c r="J288" s="20">
        <v>4905760.8812865475</v>
      </c>
    </row>
    <row r="289" spans="1:10" x14ac:dyDescent="0.25">
      <c r="A289" s="19" t="s">
        <v>169</v>
      </c>
      <c r="B289" s="20">
        <v>239003.90124782632</v>
      </c>
      <c r="C289" s="20">
        <v>1484707.0764755437</v>
      </c>
      <c r="D289" s="20">
        <v>896010.92675116879</v>
      </c>
      <c r="E289" s="20">
        <v>3545.7860320306613</v>
      </c>
      <c r="F289" s="20"/>
      <c r="G289" s="20">
        <v>520338.04523801315</v>
      </c>
      <c r="H289" s="20"/>
      <c r="I289" s="20">
        <v>684586.16863635695</v>
      </c>
      <c r="J289" s="20">
        <v>3828191.9043809394</v>
      </c>
    </row>
    <row r="290" spans="1:10" x14ac:dyDescent="0.25">
      <c r="A290" s="19" t="s">
        <v>163</v>
      </c>
      <c r="B290" s="20">
        <v>2472002.6176715456</v>
      </c>
      <c r="C290" s="20">
        <v>2191844.3473962159</v>
      </c>
      <c r="D290" s="20">
        <v>707976.48872128583</v>
      </c>
      <c r="E290" s="20">
        <v>76063.649746542986</v>
      </c>
      <c r="F290" s="20"/>
      <c r="G290" s="20">
        <v>448941.56057598046</v>
      </c>
      <c r="H290" s="20">
        <v>361903.89681910211</v>
      </c>
      <c r="I290" s="20">
        <v>1253795.0270945304</v>
      </c>
      <c r="J290" s="20">
        <v>7512527.588025203</v>
      </c>
    </row>
    <row r="291" spans="1:10" x14ac:dyDescent="0.25">
      <c r="A291" s="19" t="s">
        <v>155</v>
      </c>
      <c r="B291" s="20">
        <v>256123.70218184867</v>
      </c>
      <c r="C291" s="20">
        <v>30510.955968925038</v>
      </c>
      <c r="D291" s="20">
        <v>858353.90405580495</v>
      </c>
      <c r="E291" s="20"/>
      <c r="F291" s="20"/>
      <c r="G291" s="20">
        <v>291677.2309094402</v>
      </c>
      <c r="H291" s="20"/>
      <c r="I291" s="20">
        <v>151515.74828196049</v>
      </c>
      <c r="J291" s="20">
        <v>1588181.5413979795</v>
      </c>
    </row>
    <row r="292" spans="1:10" x14ac:dyDescent="0.25">
      <c r="A292" s="19" t="s">
        <v>126</v>
      </c>
      <c r="B292" s="20">
        <v>37640501.124723524</v>
      </c>
      <c r="C292" s="20">
        <v>43364977.703644954</v>
      </c>
      <c r="D292" s="20">
        <v>97953967.919755846</v>
      </c>
      <c r="E292" s="20">
        <v>1932524.8360140501</v>
      </c>
      <c r="F292" s="20">
        <v>973300.10090495739</v>
      </c>
      <c r="G292" s="20">
        <v>22706623.995778177</v>
      </c>
      <c r="H292" s="20">
        <v>1211243.1727251681</v>
      </c>
      <c r="I292" s="20">
        <v>63515961.884927057</v>
      </c>
      <c r="J292" s="20">
        <v>269299100.73847377</v>
      </c>
    </row>
    <row r="303" spans="1:10" x14ac:dyDescent="0.25">
      <c r="A303" s="18" t="s">
        <v>390</v>
      </c>
      <c r="B303" s="56">
        <v>2015</v>
      </c>
    </row>
    <row r="304" spans="1:10" x14ac:dyDescent="0.25">
      <c r="A304" s="18" t="s">
        <v>391</v>
      </c>
      <c r="B304" t="s">
        <v>236</v>
      </c>
    </row>
    <row r="306" spans="1:10" x14ac:dyDescent="0.25">
      <c r="A306" s="18" t="s">
        <v>399</v>
      </c>
      <c r="B306" s="18" t="s">
        <v>127</v>
      </c>
    </row>
    <row r="307" spans="1:10" x14ac:dyDescent="0.25">
      <c r="A307" s="18" t="s">
        <v>125</v>
      </c>
      <c r="B307" t="s">
        <v>228</v>
      </c>
      <c r="C307" t="s">
        <v>15</v>
      </c>
      <c r="D307" t="s">
        <v>226</v>
      </c>
      <c r="E307" t="s">
        <v>227</v>
      </c>
      <c r="F307" t="s">
        <v>131</v>
      </c>
      <c r="G307" t="s">
        <v>130</v>
      </c>
      <c r="H307" t="s">
        <v>129</v>
      </c>
      <c r="I307" t="s">
        <v>417</v>
      </c>
      <c r="J307" t="s">
        <v>126</v>
      </c>
    </row>
    <row r="308" spans="1:10" x14ac:dyDescent="0.25">
      <c r="A308" s="19" t="s">
        <v>132</v>
      </c>
      <c r="B308" s="20">
        <v>23068.081047456471</v>
      </c>
      <c r="C308" s="20">
        <v>136055.94030940291</v>
      </c>
      <c r="D308" s="20">
        <v>609589.52471417724</v>
      </c>
      <c r="E308" s="20">
        <v>72323.828526407859</v>
      </c>
      <c r="F308" s="20"/>
      <c r="G308" s="20">
        <v>186974.88308254528</v>
      </c>
      <c r="H308" s="20"/>
      <c r="I308" s="20">
        <v>80713.11689519872</v>
      </c>
      <c r="J308" s="20">
        <v>1108725.3745751884</v>
      </c>
    </row>
    <row r="309" spans="1:10" x14ac:dyDescent="0.25">
      <c r="A309" s="19" t="s">
        <v>134</v>
      </c>
      <c r="B309" s="20"/>
      <c r="C309" s="20"/>
      <c r="D309" s="20">
        <v>404667.45135839505</v>
      </c>
      <c r="E309" s="20"/>
      <c r="F309" s="20"/>
      <c r="G309" s="20">
        <v>120102.39597433437</v>
      </c>
      <c r="H309" s="20"/>
      <c r="I309" s="20">
        <v>273551.85759719752</v>
      </c>
      <c r="J309" s="20">
        <v>798321.7049299269</v>
      </c>
    </row>
    <row r="310" spans="1:10" x14ac:dyDescent="0.25">
      <c r="A310" s="19" t="s">
        <v>139</v>
      </c>
      <c r="B310" s="20">
        <v>201034.35435561085</v>
      </c>
      <c r="C310" s="20">
        <v>156265.95154868392</v>
      </c>
      <c r="D310" s="20">
        <v>348447.07358501898</v>
      </c>
      <c r="E310" s="20"/>
      <c r="F310" s="20"/>
      <c r="G310" s="20">
        <v>76738.955508026629</v>
      </c>
      <c r="H310" s="20"/>
      <c r="I310" s="20">
        <v>144102.74175248211</v>
      </c>
      <c r="J310" s="20">
        <v>926589.07674982259</v>
      </c>
    </row>
    <row r="311" spans="1:10" x14ac:dyDescent="0.25">
      <c r="A311" s="19" t="s">
        <v>143</v>
      </c>
      <c r="B311" s="20">
        <v>127434.67996536967</v>
      </c>
      <c r="C311" s="20"/>
      <c r="D311" s="20"/>
      <c r="E311" s="20"/>
      <c r="F311" s="20"/>
      <c r="G311" s="20">
        <v>20640.034759423746</v>
      </c>
      <c r="H311" s="20"/>
      <c r="I311" s="20"/>
      <c r="J311" s="20">
        <v>148074.71472479342</v>
      </c>
    </row>
    <row r="312" spans="1:10" x14ac:dyDescent="0.25">
      <c r="A312" s="19" t="s">
        <v>146</v>
      </c>
      <c r="B312" s="20">
        <v>266973.48252570012</v>
      </c>
      <c r="C312" s="20">
        <v>815123.26002354699</v>
      </c>
      <c r="D312" s="20">
        <v>534507.19925575936</v>
      </c>
      <c r="E312" s="20"/>
      <c r="F312" s="20"/>
      <c r="G312" s="20">
        <v>588612.4740661938</v>
      </c>
      <c r="H312" s="20"/>
      <c r="I312" s="20">
        <v>55033.162711404198</v>
      </c>
      <c r="J312" s="20">
        <v>2260249.5785826044</v>
      </c>
    </row>
    <row r="313" spans="1:10" x14ac:dyDescent="0.25">
      <c r="A313" s="19" t="s">
        <v>141</v>
      </c>
      <c r="B313" s="20"/>
      <c r="C313" s="20"/>
      <c r="D313" s="20"/>
      <c r="E313" s="20"/>
      <c r="F313" s="20"/>
      <c r="G313" s="20"/>
      <c r="H313" s="20"/>
      <c r="I313" s="20">
        <v>1831.7032384708345</v>
      </c>
      <c r="J313" s="20">
        <v>1831.7032384708345</v>
      </c>
    </row>
    <row r="314" spans="1:10" x14ac:dyDescent="0.25">
      <c r="A314" s="19" t="s">
        <v>153</v>
      </c>
      <c r="B314" s="20"/>
      <c r="C314" s="20"/>
      <c r="D314" s="20">
        <v>80693.421161451697</v>
      </c>
      <c r="E314" s="20"/>
      <c r="F314" s="20"/>
      <c r="G314" s="20">
        <v>197982.60983225651</v>
      </c>
      <c r="H314" s="20"/>
      <c r="I314" s="20">
        <v>4121.879390274572</v>
      </c>
      <c r="J314" s="20">
        <v>282797.91038398276</v>
      </c>
    </row>
    <row r="315" spans="1:10" x14ac:dyDescent="0.25">
      <c r="A315" s="19" t="s">
        <v>157</v>
      </c>
      <c r="B315" s="20">
        <v>328682.40476990637</v>
      </c>
      <c r="C315" s="20">
        <v>458207.02092731855</v>
      </c>
      <c r="D315" s="20">
        <v>726390.69687102863</v>
      </c>
      <c r="E315" s="20"/>
      <c r="F315" s="20"/>
      <c r="G315" s="20">
        <v>354862.41174938856</v>
      </c>
      <c r="H315" s="20"/>
      <c r="I315" s="20">
        <v>602200.34193676175</v>
      </c>
      <c r="J315" s="20">
        <v>2470342.876254404</v>
      </c>
    </row>
    <row r="316" spans="1:10" x14ac:dyDescent="0.25">
      <c r="A316" s="19" t="s">
        <v>161</v>
      </c>
      <c r="B316" s="20">
        <v>72656.46758524605</v>
      </c>
      <c r="C316" s="20">
        <v>100481.06833260259</v>
      </c>
      <c r="D316" s="20">
        <v>1420656.5577932729</v>
      </c>
      <c r="E316" s="20"/>
      <c r="F316" s="20"/>
      <c r="G316" s="20">
        <v>23019.935920519365</v>
      </c>
      <c r="H316" s="20"/>
      <c r="I316" s="20">
        <v>244608.97685598361</v>
      </c>
      <c r="J316" s="20">
        <v>1861423.0064876243</v>
      </c>
    </row>
    <row r="317" spans="1:10" x14ac:dyDescent="0.25">
      <c r="A317" s="19" t="s">
        <v>151</v>
      </c>
      <c r="B317" s="20">
        <v>431682.33860726393</v>
      </c>
      <c r="C317" s="20">
        <v>1137779.8644743022</v>
      </c>
      <c r="D317" s="20">
        <v>2740789.3731641583</v>
      </c>
      <c r="E317" s="20"/>
      <c r="F317" s="20"/>
      <c r="G317" s="20">
        <v>347938.26712988823</v>
      </c>
      <c r="H317" s="20"/>
      <c r="I317" s="20">
        <v>1261028.1068110042</v>
      </c>
      <c r="J317" s="20">
        <v>5919217.9501866158</v>
      </c>
    </row>
    <row r="318" spans="1:10" x14ac:dyDescent="0.25">
      <c r="A318" s="19" t="s">
        <v>167</v>
      </c>
      <c r="B318" s="20">
        <v>223251.14202222484</v>
      </c>
      <c r="C318" s="20"/>
      <c r="D318" s="20">
        <v>326323.29354998813</v>
      </c>
      <c r="E318" s="20"/>
      <c r="F318" s="20"/>
      <c r="G318" s="20">
        <v>505382.6800811009</v>
      </c>
      <c r="H318" s="20"/>
      <c r="I318" s="20">
        <v>3336.2384552554208</v>
      </c>
      <c r="J318" s="20">
        <v>1058293.3541085694</v>
      </c>
    </row>
    <row r="319" spans="1:10" x14ac:dyDescent="0.25">
      <c r="A319" s="19" t="s">
        <v>171</v>
      </c>
      <c r="B319" s="20">
        <v>657096.72871936741</v>
      </c>
      <c r="C319" s="20">
        <v>300907.04335691727</v>
      </c>
      <c r="D319" s="20">
        <v>374783.55222704681</v>
      </c>
      <c r="E319" s="20"/>
      <c r="F319" s="20"/>
      <c r="G319" s="20">
        <v>244830.00675692217</v>
      </c>
      <c r="H319" s="20"/>
      <c r="I319" s="20">
        <v>398857.20990303054</v>
      </c>
      <c r="J319" s="20">
        <v>1976474.5409632842</v>
      </c>
    </row>
    <row r="320" spans="1:10" x14ac:dyDescent="0.25">
      <c r="A320" s="19" t="s">
        <v>175</v>
      </c>
      <c r="B320" s="20">
        <v>672483.4736054946</v>
      </c>
      <c r="C320" s="20">
        <v>676605.35299576912</v>
      </c>
      <c r="D320" s="20">
        <v>3082505.9768448551</v>
      </c>
      <c r="E320" s="20"/>
      <c r="F320" s="20"/>
      <c r="G320" s="20">
        <v>81089.524251252456</v>
      </c>
      <c r="H320" s="20"/>
      <c r="I320" s="20">
        <v>518657.60462657764</v>
      </c>
      <c r="J320" s="20">
        <v>5031341.9323239485</v>
      </c>
    </row>
    <row r="321" spans="1:10" x14ac:dyDescent="0.25">
      <c r="A321" s="19" t="s">
        <v>137</v>
      </c>
      <c r="B321" s="20">
        <v>171044.31710351488</v>
      </c>
      <c r="C321" s="20">
        <v>324280.40827745222</v>
      </c>
      <c r="D321" s="20">
        <v>27503.997970252629</v>
      </c>
      <c r="E321" s="20">
        <v>1246.3022632128318</v>
      </c>
      <c r="F321" s="20"/>
      <c r="G321" s="20">
        <v>10695.877632050424</v>
      </c>
      <c r="H321" s="20"/>
      <c r="I321" s="20">
        <v>21309.689706821686</v>
      </c>
      <c r="J321" s="20">
        <v>556080.59295330476</v>
      </c>
    </row>
    <row r="322" spans="1:10" x14ac:dyDescent="0.25">
      <c r="A322" s="19" t="s">
        <v>181</v>
      </c>
      <c r="B322" s="20">
        <v>224437.26287676627</v>
      </c>
      <c r="C322" s="20">
        <v>2492.6045264256636</v>
      </c>
      <c r="D322" s="20">
        <v>168863.56169475004</v>
      </c>
      <c r="E322" s="20"/>
      <c r="F322" s="20"/>
      <c r="G322" s="20"/>
      <c r="H322" s="20"/>
      <c r="I322" s="20">
        <v>60359.764482536833</v>
      </c>
      <c r="J322" s="20">
        <v>456153.19358047878</v>
      </c>
    </row>
    <row r="323" spans="1:10" x14ac:dyDescent="0.25">
      <c r="A323" s="19" t="s">
        <v>148</v>
      </c>
      <c r="B323" s="20">
        <v>1507650.4253389032</v>
      </c>
      <c r="C323" s="20">
        <v>1313966.9565006443</v>
      </c>
      <c r="D323" s="20">
        <v>1327658.7740770995</v>
      </c>
      <c r="E323" s="20">
        <v>42191.54430836135</v>
      </c>
      <c r="F323" s="20"/>
      <c r="G323" s="20">
        <v>1100599.7901971214</v>
      </c>
      <c r="H323" s="20"/>
      <c r="I323" s="20">
        <v>1045827.0488541498</v>
      </c>
      <c r="J323" s="20">
        <v>6337894.5392762795</v>
      </c>
    </row>
    <row r="324" spans="1:10" x14ac:dyDescent="0.25">
      <c r="A324" s="19" t="s">
        <v>177</v>
      </c>
      <c r="B324" s="20">
        <v>2540212.3975144499</v>
      </c>
      <c r="C324" s="20">
        <v>2508787.8543211138</v>
      </c>
      <c r="D324" s="20">
        <v>5654874.9423235711</v>
      </c>
      <c r="E324" s="20">
        <v>66712.732823374143</v>
      </c>
      <c r="F324" s="20"/>
      <c r="G324" s="20">
        <v>1257010.1771266167</v>
      </c>
      <c r="H324" s="20"/>
      <c r="I324" s="20">
        <v>3399033.9254780035</v>
      </c>
      <c r="J324" s="20">
        <v>15426632.029587129</v>
      </c>
    </row>
    <row r="325" spans="1:10" x14ac:dyDescent="0.25">
      <c r="A325" s="19" t="s">
        <v>159</v>
      </c>
      <c r="B325" s="20">
        <v>364632.58989533002</v>
      </c>
      <c r="C325" s="20">
        <v>264801.48077637836</v>
      </c>
      <c r="D325" s="20">
        <v>318577.39915026585</v>
      </c>
      <c r="E325" s="20"/>
      <c r="F325" s="20"/>
      <c r="G325" s="20">
        <v>358715.11611178744</v>
      </c>
      <c r="H325" s="20"/>
      <c r="I325" s="20">
        <v>260880.93555329536</v>
      </c>
      <c r="J325" s="20">
        <v>1567607.521487057</v>
      </c>
    </row>
    <row r="326" spans="1:10" x14ac:dyDescent="0.25">
      <c r="A326" s="19" t="s">
        <v>191</v>
      </c>
      <c r="B326" s="20">
        <v>1006483.7264870903</v>
      </c>
      <c r="C326" s="20">
        <v>1619902.9772076285</v>
      </c>
      <c r="D326" s="20">
        <v>4676560.4919244079</v>
      </c>
      <c r="E326" s="20">
        <v>138269.52194107947</v>
      </c>
      <c r="F326" s="20"/>
      <c r="G326" s="20">
        <v>711886.97738122521</v>
      </c>
      <c r="H326" s="20"/>
      <c r="I326" s="20">
        <v>3124740.1952430019</v>
      </c>
      <c r="J326" s="20">
        <v>11277843.890184432</v>
      </c>
    </row>
    <row r="327" spans="1:10" x14ac:dyDescent="0.25">
      <c r="A327" s="19" t="s">
        <v>194</v>
      </c>
      <c r="B327" s="20">
        <v>2285322.2476425329</v>
      </c>
      <c r="C327" s="20">
        <v>11438423.207423709</v>
      </c>
      <c r="D327" s="20">
        <v>42349268.838414736</v>
      </c>
      <c r="E327" s="20">
        <v>341786.63295624248</v>
      </c>
      <c r="F327" s="20">
        <v>200082.3938911726</v>
      </c>
      <c r="G327" s="20">
        <v>3133107.5994631853</v>
      </c>
      <c r="H327" s="20">
        <v>183170.32384708346</v>
      </c>
      <c r="I327" s="20">
        <v>11000091.370261975</v>
      </c>
      <c r="J327" s="20">
        <v>70931252.613900632</v>
      </c>
    </row>
    <row r="328" spans="1:10" x14ac:dyDescent="0.25">
      <c r="A328" s="19" t="s">
        <v>185</v>
      </c>
      <c r="B328" s="20">
        <v>1015060.1243264779</v>
      </c>
      <c r="C328" s="20">
        <v>2228101.7642777814</v>
      </c>
      <c r="D328" s="20">
        <v>4140553.1342815873</v>
      </c>
      <c r="E328" s="20">
        <v>451581.59493631445</v>
      </c>
      <c r="F328" s="20"/>
      <c r="G328" s="20">
        <v>1484563.7427651302</v>
      </c>
      <c r="H328" s="20"/>
      <c r="I328" s="20">
        <v>11251619.020700308</v>
      </c>
      <c r="J328" s="20">
        <v>20571479.381287597</v>
      </c>
    </row>
    <row r="329" spans="1:10" x14ac:dyDescent="0.25">
      <c r="A329" s="19" t="s">
        <v>200</v>
      </c>
      <c r="B329" s="20">
        <v>1404863.8619504715</v>
      </c>
      <c r="C329" s="20">
        <v>5580195.285199536</v>
      </c>
      <c r="D329" s="20">
        <v>2254221.5898485929</v>
      </c>
      <c r="E329" s="20">
        <v>26105.600874215754</v>
      </c>
      <c r="F329" s="20"/>
      <c r="G329" s="20">
        <v>179199.44508220252</v>
      </c>
      <c r="H329" s="20"/>
      <c r="I329" s="20">
        <v>3047641.2454903782</v>
      </c>
      <c r="J329" s="20">
        <v>12492227.028445397</v>
      </c>
    </row>
    <row r="330" spans="1:10" x14ac:dyDescent="0.25">
      <c r="A330" s="19" t="s">
        <v>198</v>
      </c>
      <c r="B330" s="20">
        <v>1614877.2824798524</v>
      </c>
      <c r="C330" s="20">
        <v>929768.8435425323</v>
      </c>
      <c r="D330" s="20">
        <v>5187311.3536589984</v>
      </c>
      <c r="E330" s="20">
        <v>29975.812555500903</v>
      </c>
      <c r="F330" s="20"/>
      <c r="G330" s="20">
        <v>735965.01188693056</v>
      </c>
      <c r="H330" s="20">
        <v>173147.38378472213</v>
      </c>
      <c r="I330" s="20">
        <v>2801589.0090337121</v>
      </c>
      <c r="J330" s="20">
        <v>11472634.696942249</v>
      </c>
    </row>
    <row r="331" spans="1:10" x14ac:dyDescent="0.25">
      <c r="A331" s="19" t="s">
        <v>173</v>
      </c>
      <c r="B331" s="20">
        <v>102259.15540698438</v>
      </c>
      <c r="C331" s="20">
        <v>712933.03968467703</v>
      </c>
      <c r="D331" s="20">
        <v>555157.08188205655</v>
      </c>
      <c r="E331" s="20"/>
      <c r="F331" s="20"/>
      <c r="G331" s="20">
        <v>234471.14501343147</v>
      </c>
      <c r="H331" s="20"/>
      <c r="I331" s="20">
        <v>844685.46217036073</v>
      </c>
      <c r="J331" s="20">
        <v>2449505.88415751</v>
      </c>
    </row>
    <row r="332" spans="1:10" x14ac:dyDescent="0.25">
      <c r="A332" s="19" t="s">
        <v>169</v>
      </c>
      <c r="B332" s="20">
        <v>563741.13917345658</v>
      </c>
      <c r="C332" s="20">
        <v>793160.32848078304</v>
      </c>
      <c r="D332" s="20">
        <v>560465.08212687261</v>
      </c>
      <c r="E332" s="20"/>
      <c r="F332" s="20"/>
      <c r="G332" s="20">
        <v>360888.21206853958</v>
      </c>
      <c r="H332" s="20"/>
      <c r="I332" s="20">
        <v>451745.72605087282</v>
      </c>
      <c r="J332" s="20">
        <v>2730000.4879005249</v>
      </c>
    </row>
    <row r="333" spans="1:10" x14ac:dyDescent="0.25">
      <c r="A333" s="19" t="s">
        <v>163</v>
      </c>
      <c r="B333" s="20">
        <v>431796.13618002436</v>
      </c>
      <c r="C333" s="20">
        <v>1172981.6117173401</v>
      </c>
      <c r="D333" s="20">
        <v>1341415.1498919469</v>
      </c>
      <c r="E333" s="20">
        <v>41272.410066834767</v>
      </c>
      <c r="F333" s="20"/>
      <c r="G333" s="20">
        <v>413271.20438354212</v>
      </c>
      <c r="H333" s="20"/>
      <c r="I333" s="20">
        <v>578750.38249609969</v>
      </c>
      <c r="J333" s="20">
        <v>3979486.894735788</v>
      </c>
    </row>
    <row r="334" spans="1:10" x14ac:dyDescent="0.25">
      <c r="A334" s="19" t="s">
        <v>155</v>
      </c>
      <c r="B334" s="20">
        <v>197118.18596224938</v>
      </c>
      <c r="C334" s="20">
        <v>371134.37044670025</v>
      </c>
      <c r="D334" s="20">
        <v>859945.27899456292</v>
      </c>
      <c r="E334" s="20"/>
      <c r="F334" s="20"/>
      <c r="G334" s="20">
        <v>118113.12686588756</v>
      </c>
      <c r="H334" s="20"/>
      <c r="I334" s="20">
        <v>9929.9324307782699</v>
      </c>
      <c r="J334" s="20">
        <v>1556240.8947001784</v>
      </c>
    </row>
    <row r="335" spans="1:10" x14ac:dyDescent="0.25">
      <c r="A335" s="19" t="s">
        <v>126</v>
      </c>
      <c r="B335" s="20">
        <v>16433862.005541746</v>
      </c>
      <c r="C335" s="20">
        <v>33042356.234351244</v>
      </c>
      <c r="D335" s="20">
        <v>80071730.796764851</v>
      </c>
      <c r="E335" s="20">
        <v>1211465.9812515443</v>
      </c>
      <c r="F335" s="20">
        <v>200082.3938911726</v>
      </c>
      <c r="G335" s="20">
        <v>12846661.605089502</v>
      </c>
      <c r="H335" s="20">
        <v>356317.70763180556</v>
      </c>
      <c r="I335" s="20">
        <v>41486246.648125939</v>
      </c>
      <c r="J335" s="20">
        <v>185648723.37264776</v>
      </c>
    </row>
    <row r="341" spans="1:14" x14ac:dyDescent="0.25">
      <c r="A341" s="18" t="s">
        <v>391</v>
      </c>
      <c r="B341" t="s">
        <v>236</v>
      </c>
    </row>
    <row r="343" spans="1:14" x14ac:dyDescent="0.25">
      <c r="A343" s="18" t="s">
        <v>399</v>
      </c>
      <c r="B343" s="18" t="s">
        <v>127</v>
      </c>
    </row>
    <row r="344" spans="1:14" x14ac:dyDescent="0.25">
      <c r="A344" s="18" t="s">
        <v>125</v>
      </c>
      <c r="B344" s="58">
        <v>2007</v>
      </c>
      <c r="C344" s="58">
        <v>2008</v>
      </c>
      <c r="D344" s="58">
        <v>2009</v>
      </c>
      <c r="E344" s="58">
        <v>2010</v>
      </c>
      <c r="F344" s="58">
        <v>2011</v>
      </c>
      <c r="G344" s="58">
        <v>2012</v>
      </c>
      <c r="H344" s="58">
        <v>2013</v>
      </c>
      <c r="I344" s="58">
        <v>2014</v>
      </c>
      <c r="J344" s="58">
        <v>2015</v>
      </c>
      <c r="K344" s="58">
        <v>2016</v>
      </c>
      <c r="L344" s="58">
        <v>2017</v>
      </c>
      <c r="M344" s="58">
        <v>2018</v>
      </c>
      <c r="N344" s="58" t="s">
        <v>126</v>
      </c>
    </row>
    <row r="345" spans="1:14" x14ac:dyDescent="0.25">
      <c r="A345" s="19" t="s">
        <v>228</v>
      </c>
      <c r="B345" s="20">
        <v>4675104.1856700433</v>
      </c>
      <c r="C345" s="20">
        <v>15183048.733060015</v>
      </c>
      <c r="D345" s="20">
        <v>11564210.138401831</v>
      </c>
      <c r="E345" s="20">
        <v>13294580.796347816</v>
      </c>
      <c r="F345" s="20">
        <v>21520919.548659854</v>
      </c>
      <c r="G345" s="20">
        <v>31616456.027198069</v>
      </c>
      <c r="H345" s="20">
        <v>41204113.428262889</v>
      </c>
      <c r="I345" s="20">
        <v>37640501.124723539</v>
      </c>
      <c r="J345" s="20">
        <v>16433862.005541751</v>
      </c>
      <c r="K345" s="20">
        <v>9379971.9356743526</v>
      </c>
      <c r="L345" s="20">
        <v>6753015</v>
      </c>
      <c r="M345" s="20" t="e">
        <v>#N/A</v>
      </c>
      <c r="N345" s="20" t="e">
        <v>#N/A</v>
      </c>
    </row>
    <row r="346" spans="1:14" x14ac:dyDescent="0.25">
      <c r="A346" s="19" t="s">
        <v>15</v>
      </c>
      <c r="B346" s="20">
        <v>3821893.3206888223</v>
      </c>
      <c r="C346" s="20">
        <v>17255741.974468172</v>
      </c>
      <c r="D346" s="20">
        <v>78388820.353361458</v>
      </c>
      <c r="E346" s="20">
        <v>54251285.210623652</v>
      </c>
      <c r="F346" s="20">
        <v>80041178.657096833</v>
      </c>
      <c r="G346" s="20">
        <v>34211767.051897876</v>
      </c>
      <c r="H346" s="20">
        <v>54011561.376362562</v>
      </c>
      <c r="I346" s="20">
        <v>43364977.703644976</v>
      </c>
      <c r="J346" s="20">
        <v>33042356.234351262</v>
      </c>
      <c r="K346" s="20">
        <v>13803527.918185819</v>
      </c>
      <c r="L346" s="20">
        <v>30368996</v>
      </c>
      <c r="M346" s="20" t="e">
        <v>#N/A</v>
      </c>
      <c r="N346" s="20" t="e">
        <v>#N/A</v>
      </c>
    </row>
    <row r="347" spans="1:14" x14ac:dyDescent="0.25">
      <c r="A347" s="19" t="s">
        <v>226</v>
      </c>
      <c r="B347" s="20">
        <v>68767080.476574376</v>
      </c>
      <c r="C347" s="20">
        <v>112315331.05152684</v>
      </c>
      <c r="D347" s="20">
        <v>96366806.474888906</v>
      </c>
      <c r="E347" s="20">
        <v>126306046.34609455</v>
      </c>
      <c r="F347" s="20">
        <v>101514806.02427933</v>
      </c>
      <c r="G347" s="20">
        <v>120689880.93241289</v>
      </c>
      <c r="H347" s="20">
        <v>97385111.95530735</v>
      </c>
      <c r="I347" s="20">
        <v>97953967.919755876</v>
      </c>
      <c r="J347" s="20">
        <v>80071730.796764895</v>
      </c>
      <c r="K347" s="20">
        <v>70477669.774847716</v>
      </c>
      <c r="L347" s="20">
        <v>57404090</v>
      </c>
      <c r="M347" s="20" t="e">
        <v>#N/A</v>
      </c>
      <c r="N347" s="20" t="e">
        <v>#N/A</v>
      </c>
    </row>
    <row r="348" spans="1:14" x14ac:dyDescent="0.25">
      <c r="A348" s="19" t="s">
        <v>227</v>
      </c>
      <c r="B348" s="20"/>
      <c r="C348" s="20">
        <v>355324.47406372934</v>
      </c>
      <c r="D348" s="20">
        <v>1100064.829019184</v>
      </c>
      <c r="E348" s="20">
        <v>1547415.2066560488</v>
      </c>
      <c r="F348" s="20">
        <v>1769041.8958789327</v>
      </c>
      <c r="G348" s="20">
        <v>1245221.7883945971</v>
      </c>
      <c r="H348" s="20">
        <v>2396340.4795735171</v>
      </c>
      <c r="I348" s="20">
        <v>1932524.8360140498</v>
      </c>
      <c r="J348" s="20">
        <v>1211465.9812515436</v>
      </c>
      <c r="K348" s="20">
        <v>390041.0130535838</v>
      </c>
      <c r="L348" s="20">
        <v>287738</v>
      </c>
      <c r="M348" s="20" t="e">
        <v>#N/A</v>
      </c>
      <c r="N348" s="20" t="e">
        <v>#N/A</v>
      </c>
    </row>
    <row r="349" spans="1:14" x14ac:dyDescent="0.25">
      <c r="A349" s="19" t="s">
        <v>131</v>
      </c>
      <c r="B349" s="20"/>
      <c r="C349" s="20"/>
      <c r="D349" s="20"/>
      <c r="E349" s="20">
        <v>131246.00186489525</v>
      </c>
      <c r="F349" s="20">
        <v>75070.072867119306</v>
      </c>
      <c r="G349" s="20">
        <v>16978442.418197565</v>
      </c>
      <c r="H349" s="20">
        <v>221444.87652900492</v>
      </c>
      <c r="I349" s="20">
        <v>973300.10090495739</v>
      </c>
      <c r="J349" s="20">
        <v>200082.3938911726</v>
      </c>
      <c r="K349" s="20">
        <v>68817.262730070986</v>
      </c>
      <c r="L349" s="20"/>
      <c r="M349" s="20"/>
      <c r="N349" s="20">
        <v>18648403.126984783</v>
      </c>
    </row>
    <row r="350" spans="1:14" x14ac:dyDescent="0.25">
      <c r="A350" s="19" t="s">
        <v>130</v>
      </c>
      <c r="B350" s="20">
        <v>2049151.3419070004</v>
      </c>
      <c r="C350" s="20">
        <v>2880416.8072979678</v>
      </c>
      <c r="D350" s="20">
        <v>5999645.6222349638</v>
      </c>
      <c r="E350" s="20">
        <v>12150244.575457854</v>
      </c>
      <c r="F350" s="20">
        <v>18113243.503162716</v>
      </c>
      <c r="G350" s="20">
        <v>27192205.669259351</v>
      </c>
      <c r="H350" s="20">
        <v>20054404.235315397</v>
      </c>
      <c r="I350" s="20">
        <v>22706623.995778173</v>
      </c>
      <c r="J350" s="20">
        <v>12846661.605089504</v>
      </c>
      <c r="K350" s="20">
        <v>7913801.967548213</v>
      </c>
      <c r="L350" s="20">
        <v>2689126</v>
      </c>
      <c r="M350" s="20" t="e">
        <v>#N/A</v>
      </c>
      <c r="N350" s="20" t="e">
        <v>#N/A</v>
      </c>
    </row>
    <row r="351" spans="1:14" x14ac:dyDescent="0.25">
      <c r="A351" s="19" t="s">
        <v>129</v>
      </c>
      <c r="B351" s="20"/>
      <c r="C351" s="20">
        <v>365395.80207822018</v>
      </c>
      <c r="D351" s="20">
        <v>1238242.968726699</v>
      </c>
      <c r="E351" s="20">
        <v>826856.73441201041</v>
      </c>
      <c r="F351" s="20">
        <v>703519.76853628224</v>
      </c>
      <c r="G351" s="20">
        <v>280876.62310754316</v>
      </c>
      <c r="H351" s="20">
        <v>847674.7150828616</v>
      </c>
      <c r="I351" s="20">
        <v>1211243.1727251681</v>
      </c>
      <c r="J351" s="20">
        <v>356317.70763180562</v>
      </c>
      <c r="K351" s="20">
        <v>418388.61498837871</v>
      </c>
      <c r="L351" s="20">
        <v>7153785</v>
      </c>
      <c r="M351" s="20" t="e">
        <v>#N/A</v>
      </c>
      <c r="N351" s="20" t="e">
        <v>#N/A</v>
      </c>
    </row>
    <row r="352" spans="1:14" x14ac:dyDescent="0.25">
      <c r="A352" s="19" t="s">
        <v>417</v>
      </c>
      <c r="B352" s="20">
        <v>82350634.806510434</v>
      </c>
      <c r="C352" s="20">
        <v>32293125.246150877</v>
      </c>
      <c r="D352" s="20">
        <v>95120506.780530125</v>
      </c>
      <c r="E352" s="20">
        <v>64687636.837131441</v>
      </c>
      <c r="F352" s="20">
        <v>71688208.839672938</v>
      </c>
      <c r="G352" s="20">
        <v>82451078.323678806</v>
      </c>
      <c r="H352" s="20">
        <v>82066087.815195814</v>
      </c>
      <c r="I352" s="20">
        <v>63515961.884927057</v>
      </c>
      <c r="J352" s="20">
        <v>41486246.648125924</v>
      </c>
      <c r="K352" s="20">
        <v>32922314.586556975</v>
      </c>
      <c r="L352" s="20">
        <v>44935751</v>
      </c>
      <c r="M352" s="20" t="e">
        <v>#N/A</v>
      </c>
      <c r="N352" s="20" t="e">
        <v>#N/A</v>
      </c>
    </row>
    <row r="353" spans="1:14" x14ac:dyDescent="0.25">
      <c r="A353" s="19" t="s">
        <v>126</v>
      </c>
      <c r="B353" s="20">
        <v>161663864.13135067</v>
      </c>
      <c r="C353" s="20">
        <v>180648384.08864582</v>
      </c>
      <c r="D353" s="20">
        <v>289778297.16716319</v>
      </c>
      <c r="E353" s="20">
        <v>273195311.70858824</v>
      </c>
      <c r="F353" s="20">
        <v>295425988.31015402</v>
      </c>
      <c r="G353" s="20">
        <v>314665928.83414668</v>
      </c>
      <c r="H353" s="20">
        <v>298186738.88162941</v>
      </c>
      <c r="I353" s="20">
        <v>269299100.73847383</v>
      </c>
      <c r="J353" s="20">
        <v>185648723.37264782</v>
      </c>
      <c r="K353" s="20">
        <v>135374533.07358509</v>
      </c>
      <c r="L353" s="20">
        <v>149592501</v>
      </c>
      <c r="M353" s="20" t="e">
        <v>#N/A</v>
      </c>
      <c r="N353" s="20" t="e">
        <v>#N/A</v>
      </c>
    </row>
    <row r="357" spans="1:14" x14ac:dyDescent="0.25">
      <c r="A357" s="18" t="s">
        <v>391</v>
      </c>
      <c r="B357" t="s">
        <v>236</v>
      </c>
    </row>
    <row r="358" spans="1:14" x14ac:dyDescent="0.25">
      <c r="A358" s="18" t="s">
        <v>128</v>
      </c>
      <c r="B358" t="s">
        <v>400</v>
      </c>
    </row>
    <row r="360" spans="1:14" x14ac:dyDescent="0.25">
      <c r="A360" s="18" t="s">
        <v>399</v>
      </c>
      <c r="B360" s="18" t="s">
        <v>127</v>
      </c>
    </row>
    <row r="361" spans="1:14" x14ac:dyDescent="0.25">
      <c r="A361" s="18" t="s">
        <v>125</v>
      </c>
      <c r="B361" s="58">
        <v>2007</v>
      </c>
      <c r="C361" s="58">
        <v>2008</v>
      </c>
      <c r="D361" s="58">
        <v>2009</v>
      </c>
      <c r="E361" s="58">
        <v>2010</v>
      </c>
      <c r="F361" s="58">
        <v>2011</v>
      </c>
      <c r="G361" s="58">
        <v>2012</v>
      </c>
      <c r="H361" s="58">
        <v>2013</v>
      </c>
      <c r="I361" s="58">
        <v>2014</v>
      </c>
      <c r="J361" s="58">
        <v>2015</v>
      </c>
      <c r="K361" s="58">
        <v>2016</v>
      </c>
      <c r="L361" s="58">
        <v>2017</v>
      </c>
      <c r="M361" s="58">
        <v>2018</v>
      </c>
      <c r="N361" s="58" t="s">
        <v>126</v>
      </c>
    </row>
    <row r="362" spans="1:14" x14ac:dyDescent="0.25">
      <c r="A362" s="19" t="s">
        <v>132</v>
      </c>
      <c r="B362" s="20">
        <v>381280.23638719885</v>
      </c>
      <c r="C362" s="20">
        <v>112411.04435748706</v>
      </c>
      <c r="D362" s="20">
        <v>697287.20103128639</v>
      </c>
      <c r="E362" s="20">
        <v>521302.68902246328</v>
      </c>
      <c r="F362" s="20">
        <v>1021868.4726403094</v>
      </c>
      <c r="G362" s="20">
        <v>706389.53108709049</v>
      </c>
      <c r="H362" s="20">
        <v>1083790.1487764029</v>
      </c>
      <c r="I362" s="20">
        <v>2516594.9943988221</v>
      </c>
      <c r="J362" s="20">
        <v>1028012.25767999</v>
      </c>
      <c r="K362" s="20">
        <v>555761.65399836667</v>
      </c>
      <c r="L362" s="20">
        <v>267306</v>
      </c>
      <c r="M362" s="20" t="e">
        <v>#N/A</v>
      </c>
      <c r="N362" s="20" t="e">
        <v>#N/A</v>
      </c>
    </row>
    <row r="363" spans="1:14" x14ac:dyDescent="0.25">
      <c r="A363" s="19" t="s">
        <v>134</v>
      </c>
      <c r="B363" s="20"/>
      <c r="C363" s="20"/>
      <c r="D363" s="20"/>
      <c r="E363" s="20">
        <v>291659.4912215377</v>
      </c>
      <c r="F363" s="20">
        <v>204005.94188140659</v>
      </c>
      <c r="G363" s="20">
        <v>1007317.072267284</v>
      </c>
      <c r="H363" s="20">
        <v>1009144.9107063761</v>
      </c>
      <c r="I363" s="20">
        <v>104788.39178198265</v>
      </c>
      <c r="J363" s="20">
        <v>524769.84733272949</v>
      </c>
      <c r="K363" s="20">
        <v>43899.868873672967</v>
      </c>
      <c r="L363" s="20">
        <v>43781</v>
      </c>
      <c r="M363" s="20"/>
      <c r="N363" s="20">
        <v>3229366.5240649893</v>
      </c>
    </row>
    <row r="364" spans="1:14" x14ac:dyDescent="0.25">
      <c r="A364" s="19" t="s">
        <v>139</v>
      </c>
      <c r="B364" s="20">
        <v>23881.984953983352</v>
      </c>
      <c r="C364" s="20">
        <v>153384.66013564431</v>
      </c>
      <c r="D364" s="20">
        <v>105822.52508127346</v>
      </c>
      <c r="E364" s="20">
        <v>191763.92330149037</v>
      </c>
      <c r="F364" s="20">
        <v>1613912.6784968255</v>
      </c>
      <c r="G364" s="20">
        <v>3421240.4390499829</v>
      </c>
      <c r="H364" s="20">
        <v>741852.12693853059</v>
      </c>
      <c r="I364" s="20">
        <v>2016819.6017645928</v>
      </c>
      <c r="J364" s="20">
        <v>782486.33499734034</v>
      </c>
      <c r="K364" s="20">
        <v>352964.49926502927</v>
      </c>
      <c r="L364" s="20">
        <v>595730</v>
      </c>
      <c r="M364" s="20" t="e">
        <v>#N/A</v>
      </c>
      <c r="N364" s="20" t="e">
        <v>#N/A</v>
      </c>
    </row>
    <row r="365" spans="1:14" x14ac:dyDescent="0.25">
      <c r="A365" s="19" t="s">
        <v>143</v>
      </c>
      <c r="B365" s="20"/>
      <c r="C365" s="20"/>
      <c r="D365" s="20"/>
      <c r="E365" s="20"/>
      <c r="F365" s="20">
        <v>37233.149932573971</v>
      </c>
      <c r="G365" s="20">
        <v>526418.48445229093</v>
      </c>
      <c r="H365" s="20">
        <v>259218.50083477708</v>
      </c>
      <c r="I365" s="20">
        <v>415810.01684294536</v>
      </c>
      <c r="J365" s="20">
        <v>148074.71472479342</v>
      </c>
      <c r="K365" s="20">
        <v>113899.99747471575</v>
      </c>
      <c r="L365" s="20">
        <v>30281</v>
      </c>
      <c r="M365" s="20"/>
      <c r="N365" s="20">
        <v>1530935.8642620966</v>
      </c>
    </row>
    <row r="366" spans="1:14" x14ac:dyDescent="0.25">
      <c r="A366" s="19" t="s">
        <v>146</v>
      </c>
      <c r="B366" s="20">
        <v>95155.374371252226</v>
      </c>
      <c r="C366" s="20">
        <v>22889.072848323114</v>
      </c>
      <c r="D366" s="20">
        <v>839875.7666813581</v>
      </c>
      <c r="E366" s="20">
        <v>1586637.4778105633</v>
      </c>
      <c r="F366" s="20">
        <v>3152662.840413311</v>
      </c>
      <c r="G366" s="20">
        <v>3719928.4242434343</v>
      </c>
      <c r="H366" s="20">
        <v>2166782.6625168067</v>
      </c>
      <c r="I366" s="20">
        <v>1988740.3187302027</v>
      </c>
      <c r="J366" s="20">
        <v>2205216.4158711992</v>
      </c>
      <c r="K366" s="20">
        <v>503897.77261134493</v>
      </c>
      <c r="L366" s="20">
        <v>630339</v>
      </c>
      <c r="M366" s="20" t="e">
        <v>#N/A</v>
      </c>
      <c r="N366" s="20" t="e">
        <v>#N/A</v>
      </c>
    </row>
    <row r="367" spans="1:14" x14ac:dyDescent="0.25">
      <c r="A367" s="19" t="s">
        <v>141</v>
      </c>
      <c r="B367" s="20">
        <v>7928.2646561381162</v>
      </c>
      <c r="C367" s="20"/>
      <c r="D367" s="20"/>
      <c r="E367" s="20">
        <v>24683.140126850423</v>
      </c>
      <c r="F367" s="20">
        <v>77008.501978711574</v>
      </c>
      <c r="G367" s="20">
        <v>638083.75586682442</v>
      </c>
      <c r="H367" s="20">
        <v>154196.12489942051</v>
      </c>
      <c r="I367" s="20"/>
      <c r="J367" s="20"/>
      <c r="K367" s="20">
        <v>205210.24228908855</v>
      </c>
      <c r="L367" s="20">
        <v>7502</v>
      </c>
      <c r="M367" s="20" t="e">
        <v>#N/A</v>
      </c>
      <c r="N367" s="20" t="e">
        <v>#N/A</v>
      </c>
    </row>
    <row r="368" spans="1:14" x14ac:dyDescent="0.25">
      <c r="A368" s="19" t="s">
        <v>153</v>
      </c>
      <c r="B368" s="20">
        <v>132712.49096140751</v>
      </c>
      <c r="C368" s="20">
        <v>153935.30311179938</v>
      </c>
      <c r="D368" s="20">
        <v>83209.927498434176</v>
      </c>
      <c r="E368" s="20">
        <v>343731.76359011105</v>
      </c>
      <c r="F368" s="20">
        <v>516182.58369494637</v>
      </c>
      <c r="G368" s="20">
        <v>1976513.9264835701</v>
      </c>
      <c r="H368" s="20">
        <v>729870.84977420396</v>
      </c>
      <c r="I368" s="20">
        <v>589276.21513057104</v>
      </c>
      <c r="J368" s="20">
        <v>278676.03099370823</v>
      </c>
      <c r="K368" s="20">
        <v>68670.047917582764</v>
      </c>
      <c r="L368" s="20">
        <v>79000</v>
      </c>
      <c r="M368" s="20" t="e">
        <v>#N/A</v>
      </c>
      <c r="N368" s="20" t="e">
        <v>#N/A</v>
      </c>
    </row>
    <row r="369" spans="1:14" x14ac:dyDescent="0.25">
      <c r="A369" s="19" t="s">
        <v>157</v>
      </c>
      <c r="B369" s="20">
        <v>4119.817888286072</v>
      </c>
      <c r="C369" s="20">
        <v>69389.51257233326</v>
      </c>
      <c r="D369" s="20">
        <v>375029.58061897068</v>
      </c>
      <c r="E369" s="20">
        <v>1191511.8628425887</v>
      </c>
      <c r="F369" s="20">
        <v>1174227.2674918396</v>
      </c>
      <c r="G369" s="20">
        <v>2087217.0486167786</v>
      </c>
      <c r="H369" s="20">
        <v>5663757.6934363199</v>
      </c>
      <c r="I369" s="20">
        <v>2765325.5873847865</v>
      </c>
      <c r="J369" s="20">
        <v>1868142.5343176418</v>
      </c>
      <c r="K369" s="20">
        <v>830558.17625478993</v>
      </c>
      <c r="L369" s="20">
        <v>93678</v>
      </c>
      <c r="M369" s="20"/>
      <c r="N369" s="20">
        <v>16122957.081424337</v>
      </c>
    </row>
    <row r="370" spans="1:14" x14ac:dyDescent="0.25">
      <c r="A370" s="19" t="s">
        <v>161</v>
      </c>
      <c r="B370" s="20">
        <v>146312.02960880357</v>
      </c>
      <c r="C370" s="20">
        <v>422798.63282702933</v>
      </c>
      <c r="D370" s="20">
        <v>486152.11145980732</v>
      </c>
      <c r="E370" s="20">
        <v>66374.494478846274</v>
      </c>
      <c r="F370" s="20">
        <v>397531.07777643931</v>
      </c>
      <c r="G370" s="20">
        <v>1082776.8709381924</v>
      </c>
      <c r="H370" s="20">
        <v>2037509.0888795117</v>
      </c>
      <c r="I370" s="20">
        <v>1292208.9201006931</v>
      </c>
      <c r="J370" s="20">
        <v>1616814.0296316408</v>
      </c>
      <c r="K370" s="20">
        <v>896332.31321062881</v>
      </c>
      <c r="L370" s="20">
        <v>369574</v>
      </c>
      <c r="M370" s="20"/>
      <c r="N370" s="20">
        <v>8814383.5689115915</v>
      </c>
    </row>
    <row r="371" spans="1:14" x14ac:dyDescent="0.25">
      <c r="A371" s="19" t="s">
        <v>151</v>
      </c>
      <c r="B371" s="20">
        <v>814147.28811474517</v>
      </c>
      <c r="C371" s="20">
        <v>576103.41574082396</v>
      </c>
      <c r="D371" s="20">
        <v>1380258.0323702025</v>
      </c>
      <c r="E371" s="20">
        <v>1169531.638091424</v>
      </c>
      <c r="F371" s="20">
        <v>2203556.2366756466</v>
      </c>
      <c r="G371" s="20">
        <v>6071179.7069169404</v>
      </c>
      <c r="H371" s="20">
        <v>4967503.4879579814</v>
      </c>
      <c r="I371" s="20">
        <v>5718886.6375540057</v>
      </c>
      <c r="J371" s="20">
        <v>4658189.843375613</v>
      </c>
      <c r="K371" s="20">
        <v>1687118.8121866952</v>
      </c>
      <c r="L371" s="20">
        <v>276711</v>
      </c>
      <c r="M371" s="20" t="e">
        <v>#N/A</v>
      </c>
      <c r="N371" s="20" t="e">
        <v>#N/A</v>
      </c>
    </row>
    <row r="372" spans="1:14" x14ac:dyDescent="0.25">
      <c r="A372" s="19" t="s">
        <v>167</v>
      </c>
      <c r="B372" s="20">
        <v>281177.12091725791</v>
      </c>
      <c r="C372" s="20">
        <v>109051.10249372592</v>
      </c>
      <c r="D372" s="20">
        <v>549682.12209080742</v>
      </c>
      <c r="E372" s="20">
        <v>811036.1415130056</v>
      </c>
      <c r="F372" s="20">
        <v>1417907.4511080491</v>
      </c>
      <c r="G372" s="20">
        <v>1735174.1327093155</v>
      </c>
      <c r="H372" s="20">
        <v>1859822.0323060027</v>
      </c>
      <c r="I372" s="20">
        <v>1363889.9879995862</v>
      </c>
      <c r="J372" s="20">
        <v>1054957.1156533137</v>
      </c>
      <c r="K372" s="20">
        <v>647506.33693071164</v>
      </c>
      <c r="L372" s="20"/>
      <c r="M372" s="20" t="e">
        <v>#N/A</v>
      </c>
      <c r="N372" s="20" t="e">
        <v>#N/A</v>
      </c>
    </row>
    <row r="373" spans="1:14" x14ac:dyDescent="0.25">
      <c r="A373" s="19" t="s">
        <v>171</v>
      </c>
      <c r="B373" s="20">
        <v>423317.1374788587</v>
      </c>
      <c r="C373" s="20">
        <v>776338.61576433014</v>
      </c>
      <c r="D373" s="20">
        <v>226161.81970380334</v>
      </c>
      <c r="E373" s="20">
        <v>2630156.6473939968</v>
      </c>
      <c r="F373" s="20">
        <v>4533871.581805842</v>
      </c>
      <c r="G373" s="20">
        <v>2172146.8527672756</v>
      </c>
      <c r="H373" s="20">
        <v>3358757.378469829</v>
      </c>
      <c r="I373" s="20">
        <v>2053699.1672767042</v>
      </c>
      <c r="J373" s="20">
        <v>1577617.3310602538</v>
      </c>
      <c r="K373" s="20">
        <v>500033.12641497579</v>
      </c>
      <c r="L373" s="20">
        <v>177050</v>
      </c>
      <c r="M373" s="20" t="e">
        <v>#N/A</v>
      </c>
      <c r="N373" s="20" t="e">
        <v>#N/A</v>
      </c>
    </row>
    <row r="374" spans="1:14" x14ac:dyDescent="0.25">
      <c r="A374" s="19" t="s">
        <v>175</v>
      </c>
      <c r="B374" s="20">
        <v>68125.481384672836</v>
      </c>
      <c r="C374" s="20">
        <v>2040047.2508866657</v>
      </c>
      <c r="D374" s="20">
        <v>1586503.6914822757</v>
      </c>
      <c r="E374" s="20">
        <v>3102302.2744274675</v>
      </c>
      <c r="F374" s="20">
        <v>7261381.4518190334</v>
      </c>
      <c r="G374" s="20">
        <v>7767425.6891290974</v>
      </c>
      <c r="H374" s="20">
        <v>3352948.4305824568</v>
      </c>
      <c r="I374" s="20">
        <v>3952279.8835920463</v>
      </c>
      <c r="J374" s="20">
        <v>4512684.3276973702</v>
      </c>
      <c r="K374" s="20">
        <v>838715.72992022126</v>
      </c>
      <c r="L374" s="20">
        <v>1304767</v>
      </c>
      <c r="M374" s="20" t="e">
        <v>#N/A</v>
      </c>
      <c r="N374" s="20" t="e">
        <v>#N/A</v>
      </c>
    </row>
    <row r="375" spans="1:14" x14ac:dyDescent="0.25">
      <c r="A375" s="19" t="s">
        <v>137</v>
      </c>
      <c r="B375" s="20"/>
      <c r="C375" s="20">
        <v>55266.539943170421</v>
      </c>
      <c r="D375" s="20">
        <v>329113.57621810783</v>
      </c>
      <c r="E375" s="20">
        <v>570524.36253438029</v>
      </c>
      <c r="F375" s="20">
        <v>459729.80801062362</v>
      </c>
      <c r="G375" s="20">
        <v>1225191.3415832515</v>
      </c>
      <c r="H375" s="20">
        <v>804508.35632530355</v>
      </c>
      <c r="I375" s="20">
        <v>1222131.2062681965</v>
      </c>
      <c r="J375" s="20">
        <v>534770.90324648307</v>
      </c>
      <c r="K375" s="20">
        <v>194794.02219988694</v>
      </c>
      <c r="L375" s="20">
        <v>838263</v>
      </c>
      <c r="M375" s="20"/>
      <c r="N375" s="20">
        <v>6234293.1163294036</v>
      </c>
    </row>
    <row r="376" spans="1:14" x14ac:dyDescent="0.25">
      <c r="A376" s="19" t="s">
        <v>181</v>
      </c>
      <c r="B376" s="20">
        <v>19150.223823225781</v>
      </c>
      <c r="C376" s="20">
        <v>16254.164888726034</v>
      </c>
      <c r="D376" s="20">
        <v>49836.020957121407</v>
      </c>
      <c r="E376" s="20">
        <v>371782.3947570161</v>
      </c>
      <c r="F376" s="20">
        <v>1886627.4102293658</v>
      </c>
      <c r="G376" s="20">
        <v>529100.21968321642</v>
      </c>
      <c r="H376" s="20">
        <v>1023213.6979810715</v>
      </c>
      <c r="I376" s="20">
        <v>1747041.9591759322</v>
      </c>
      <c r="J376" s="20">
        <v>395793.42909794196</v>
      </c>
      <c r="K376" s="20">
        <v>842628.76140461094</v>
      </c>
      <c r="L376" s="20">
        <v>180125</v>
      </c>
      <c r="M376" s="20" t="e">
        <v>#N/A</v>
      </c>
      <c r="N376" s="20" t="e">
        <v>#N/A</v>
      </c>
    </row>
    <row r="377" spans="1:14" x14ac:dyDescent="0.25">
      <c r="A377" s="19" t="s">
        <v>148</v>
      </c>
      <c r="B377" s="20">
        <v>213951.55606563142</v>
      </c>
      <c r="C377" s="20">
        <v>1264650.1666309466</v>
      </c>
      <c r="D377" s="20">
        <v>1985146.2396614521</v>
      </c>
      <c r="E377" s="20">
        <v>2974823.7396969222</v>
      </c>
      <c r="F377" s="20">
        <v>7865768.3378235064</v>
      </c>
      <c r="G377" s="20">
        <v>6264401.1186189465</v>
      </c>
      <c r="H377" s="20">
        <v>8437517.4237915408</v>
      </c>
      <c r="I377" s="20">
        <v>7629882.4489514399</v>
      </c>
      <c r="J377" s="20">
        <v>5292067.4904221296</v>
      </c>
      <c r="K377" s="20">
        <v>1947345.185903637</v>
      </c>
      <c r="L377" s="20">
        <v>1373063</v>
      </c>
      <c r="M377" s="20" t="e">
        <v>#N/A</v>
      </c>
      <c r="N377" s="20" t="e">
        <v>#N/A</v>
      </c>
    </row>
    <row r="378" spans="1:14" x14ac:dyDescent="0.25">
      <c r="A378" s="19" t="s">
        <v>177</v>
      </c>
      <c r="B378" s="20">
        <v>10490685.192501152</v>
      </c>
      <c r="C378" s="20">
        <v>4107364.9252158762</v>
      </c>
      <c r="D378" s="20">
        <v>63602584.703104123</v>
      </c>
      <c r="E378" s="20">
        <v>15092424.112381848</v>
      </c>
      <c r="F378" s="20">
        <v>16271904.845813271</v>
      </c>
      <c r="G378" s="20">
        <v>13174791.994220616</v>
      </c>
      <c r="H378" s="20">
        <v>17792601.205182172</v>
      </c>
      <c r="I378" s="20">
        <v>14377439.397363454</v>
      </c>
      <c r="J378" s="20">
        <v>12027598.104109129</v>
      </c>
      <c r="K378" s="20">
        <v>7072324.1583139654</v>
      </c>
      <c r="L378" s="20">
        <v>11586703</v>
      </c>
      <c r="M378" s="20" t="e">
        <v>#N/A</v>
      </c>
      <c r="N378" s="20" t="e">
        <v>#N/A</v>
      </c>
    </row>
    <row r="379" spans="1:14" x14ac:dyDescent="0.25">
      <c r="A379" s="19" t="s">
        <v>159</v>
      </c>
      <c r="B379" s="20">
        <v>569810.95022733777</v>
      </c>
      <c r="C379" s="20">
        <v>154960.11087297692</v>
      </c>
      <c r="D379" s="20">
        <v>1285859.9279424967</v>
      </c>
      <c r="E379" s="20">
        <v>619512.20386809309</v>
      </c>
      <c r="F379" s="20">
        <v>1196113.3165967925</v>
      </c>
      <c r="G379" s="20">
        <v>1683085.6906946925</v>
      </c>
      <c r="H379" s="20">
        <v>1297905.5453623349</v>
      </c>
      <c r="I379" s="20">
        <v>2243152.888513397</v>
      </c>
      <c r="J379" s="20">
        <v>1306726.5859337617</v>
      </c>
      <c r="K379" s="20">
        <v>1205592.5437024941</v>
      </c>
      <c r="L379" s="20">
        <v>239306</v>
      </c>
      <c r="M379" s="20" t="e">
        <v>#N/A</v>
      </c>
      <c r="N379" s="20" t="e">
        <v>#N/A</v>
      </c>
    </row>
    <row r="380" spans="1:14" x14ac:dyDescent="0.25">
      <c r="A380" s="19" t="s">
        <v>191</v>
      </c>
      <c r="B380" s="20">
        <v>4862029.4484152263</v>
      </c>
      <c r="C380" s="20">
        <v>11358965.825860914</v>
      </c>
      <c r="D380" s="20">
        <v>6376091.0359326499</v>
      </c>
      <c r="E380" s="20">
        <v>16881447.955536645</v>
      </c>
      <c r="F380" s="20">
        <v>20447019.709806591</v>
      </c>
      <c r="G380" s="20">
        <v>13824029.857997036</v>
      </c>
      <c r="H380" s="20">
        <v>14327237.777983379</v>
      </c>
      <c r="I380" s="20">
        <v>16329061.585059583</v>
      </c>
      <c r="J380" s="20">
        <v>8153103.6949414322</v>
      </c>
      <c r="K380" s="20">
        <v>4826421.1558389338</v>
      </c>
      <c r="L380" s="20">
        <v>2374303</v>
      </c>
      <c r="M380" s="20" t="e">
        <v>#N/A</v>
      </c>
      <c r="N380" s="20" t="e">
        <v>#N/A</v>
      </c>
    </row>
    <row r="381" spans="1:14" x14ac:dyDescent="0.25">
      <c r="A381" s="19" t="s">
        <v>194</v>
      </c>
      <c r="B381" s="20">
        <v>54007875.187866554</v>
      </c>
      <c r="C381" s="20">
        <v>95336518.306665406</v>
      </c>
      <c r="D381" s="20">
        <v>81458528.945927054</v>
      </c>
      <c r="E381" s="20">
        <v>92343636.205707908</v>
      </c>
      <c r="F381" s="20">
        <v>99801790.796344042</v>
      </c>
      <c r="G381" s="20">
        <v>113637927.19063643</v>
      </c>
      <c r="H381" s="20">
        <v>76590044.958381698</v>
      </c>
      <c r="I381" s="20">
        <v>80075587.964520931</v>
      </c>
      <c r="J381" s="20">
        <v>59931161.243638664</v>
      </c>
      <c r="K381" s="20">
        <v>55798792.286864765</v>
      </c>
      <c r="L381" s="20">
        <v>41907139</v>
      </c>
      <c r="M381" s="20" t="e">
        <v>#N/A</v>
      </c>
      <c r="N381" s="20" t="e">
        <v>#N/A</v>
      </c>
    </row>
    <row r="382" spans="1:14" x14ac:dyDescent="0.25">
      <c r="A382" s="19" t="s">
        <v>185</v>
      </c>
      <c r="B382" s="20">
        <v>848507.90117952018</v>
      </c>
      <c r="C382" s="20">
        <v>1479654.1551198466</v>
      </c>
      <c r="D382" s="20">
        <v>3990122.2887602355</v>
      </c>
      <c r="E382" s="20">
        <v>9492561.8809283171</v>
      </c>
      <c r="F382" s="20">
        <v>9104428.8734300304</v>
      </c>
      <c r="G382" s="20">
        <v>10430111.72903516</v>
      </c>
      <c r="H382" s="20">
        <v>18507921.336335212</v>
      </c>
      <c r="I382" s="20">
        <v>16295739.915504476</v>
      </c>
      <c r="J382" s="20">
        <v>9319860.3605872914</v>
      </c>
      <c r="K382" s="20">
        <v>6581444.0871285899</v>
      </c>
      <c r="L382" s="20">
        <v>19464138</v>
      </c>
      <c r="M382" s="20" t="e">
        <v>#N/A</v>
      </c>
      <c r="N382" s="20" t="e">
        <v>#N/A</v>
      </c>
    </row>
    <row r="383" spans="1:14" x14ac:dyDescent="0.25">
      <c r="A383" s="19" t="s">
        <v>200</v>
      </c>
      <c r="B383" s="20">
        <v>1432418.7436466273</v>
      </c>
      <c r="C383" s="20">
        <v>3396727.8736959277</v>
      </c>
      <c r="D383" s="20">
        <v>4445929.3011509171</v>
      </c>
      <c r="E383" s="20">
        <v>6046394.0047561117</v>
      </c>
      <c r="F383" s="20">
        <v>7730195.2990865894</v>
      </c>
      <c r="G383" s="20">
        <v>12131082.478356458</v>
      </c>
      <c r="H383" s="20">
        <v>16448413.498934584</v>
      </c>
      <c r="I383" s="20">
        <v>9585067.3765745629</v>
      </c>
      <c r="J383" s="20">
        <v>9444585.7829550151</v>
      </c>
      <c r="K383" s="20">
        <v>4395442.0712230662</v>
      </c>
      <c r="L383" s="20">
        <v>11028085</v>
      </c>
      <c r="M383" s="20" t="e">
        <v>#N/A</v>
      </c>
      <c r="N383" s="20" t="e">
        <v>#N/A</v>
      </c>
    </row>
    <row r="384" spans="1:14" x14ac:dyDescent="0.25">
      <c r="A384" s="19" t="s">
        <v>198</v>
      </c>
      <c r="B384" s="20">
        <v>2369415.4375205929</v>
      </c>
      <c r="C384" s="20">
        <v>12400092.333510783</v>
      </c>
      <c r="D384" s="20">
        <v>14476220.342564758</v>
      </c>
      <c r="E384" s="20">
        <v>5183560.959031757</v>
      </c>
      <c r="F384" s="20">
        <v>10432316.369923584</v>
      </c>
      <c r="G384" s="20">
        <v>11827972.700721174</v>
      </c>
      <c r="H384" s="20">
        <v>16727708.177250559</v>
      </c>
      <c r="I384" s="20">
        <v>16811011.168133877</v>
      </c>
      <c r="J384" s="20">
        <v>8671045.6879085377</v>
      </c>
      <c r="K384" s="20">
        <v>8841098.8061436005</v>
      </c>
      <c r="L384" s="20">
        <v>8723256</v>
      </c>
      <c r="M384" s="20" t="e">
        <v>#N/A</v>
      </c>
      <c r="N384" s="20" t="e">
        <v>#N/A</v>
      </c>
    </row>
    <row r="385" spans="1:14" x14ac:dyDescent="0.25">
      <c r="A385" s="19" t="s">
        <v>173</v>
      </c>
      <c r="B385" s="20">
        <v>149024.37803940522</v>
      </c>
      <c r="C385" s="20">
        <v>97883.587073000424</v>
      </c>
      <c r="D385" s="20">
        <v>567214.66496773914</v>
      </c>
      <c r="E385" s="20">
        <v>1275691.4469959857</v>
      </c>
      <c r="F385" s="20">
        <v>1233145.6903397157</v>
      </c>
      <c r="G385" s="20">
        <v>2840839.238537</v>
      </c>
      <c r="H385" s="20">
        <v>4378067.9479791056</v>
      </c>
      <c r="I385" s="20">
        <v>3849699.1311326004</v>
      </c>
      <c r="J385" s="20">
        <v>1604820.4219871494</v>
      </c>
      <c r="K385" s="20">
        <v>560003.0877567688</v>
      </c>
      <c r="L385" s="20">
        <v>394642</v>
      </c>
      <c r="M385" s="20" t="e">
        <v>#N/A</v>
      </c>
      <c r="N385" s="20" t="e">
        <v>#N/A</v>
      </c>
    </row>
    <row r="386" spans="1:14" x14ac:dyDescent="0.25">
      <c r="A386" s="19" t="s">
        <v>169</v>
      </c>
      <c r="B386" s="20">
        <v>178008.88973576121</v>
      </c>
      <c r="C386" s="20">
        <v>12952.006547154026</v>
      </c>
      <c r="D386" s="20">
        <v>891290.54742360616</v>
      </c>
      <c r="E386" s="20">
        <v>939859.21126822266</v>
      </c>
      <c r="F386" s="20">
        <v>2299823.3640976218</v>
      </c>
      <c r="G386" s="20">
        <v>2619366.1214836524</v>
      </c>
      <c r="H386" s="20">
        <v>5185449.8521723868</v>
      </c>
      <c r="I386" s="20">
        <v>3143605.7357445825</v>
      </c>
      <c r="J386" s="20">
        <v>2278254.7618496516</v>
      </c>
      <c r="K386" s="20">
        <v>1248900.4649035744</v>
      </c>
      <c r="L386" s="20">
        <v>785511</v>
      </c>
      <c r="M386" s="20" t="e">
        <v>#N/A</v>
      </c>
      <c r="N386" s="20" t="e">
        <v>#N/A</v>
      </c>
    </row>
    <row r="387" spans="1:14" x14ac:dyDescent="0.25">
      <c r="A387" s="19" t="s">
        <v>163</v>
      </c>
      <c r="B387" s="20">
        <v>1680482.5358139127</v>
      </c>
      <c r="C387" s="20">
        <v>618749.35463174852</v>
      </c>
      <c r="D387" s="20">
        <v>516739.97132148501</v>
      </c>
      <c r="E387" s="20">
        <v>696549.13799911772</v>
      </c>
      <c r="F387" s="20">
        <v>1594558.720474303</v>
      </c>
      <c r="G387" s="20">
        <v>5682122.0210689371</v>
      </c>
      <c r="H387" s="20">
        <v>5197230.1098446036</v>
      </c>
      <c r="I387" s="20">
        <v>6258732.560930673</v>
      </c>
      <c r="J387" s="20">
        <v>3400736.5122396895</v>
      </c>
      <c r="K387" s="20">
        <v>870308.23457503621</v>
      </c>
      <c r="L387" s="20">
        <v>838324</v>
      </c>
      <c r="M387" s="20" t="e">
        <v>#N/A</v>
      </c>
      <c r="N387" s="20" t="e">
        <v>#N/A</v>
      </c>
    </row>
    <row r="388" spans="1:14" x14ac:dyDescent="0.25">
      <c r="A388" s="19" t="s">
        <v>155</v>
      </c>
      <c r="B388" s="20">
        <v>113711.65328266745</v>
      </c>
      <c r="C388" s="20">
        <v>13618870.881100364</v>
      </c>
      <c r="D388" s="20">
        <v>8353130.0426830677</v>
      </c>
      <c r="E388" s="20">
        <v>44088215.712174065</v>
      </c>
      <c r="F388" s="20">
        <v>19803007.692789972</v>
      </c>
      <c r="G388" s="20">
        <v>3433016.873303243</v>
      </c>
      <c r="H388" s="20">
        <v>2017677.7428310083</v>
      </c>
      <c r="I388" s="20">
        <v>1436665.7931160189</v>
      </c>
      <c r="J388" s="20">
        <v>1546310.9622693998</v>
      </c>
      <c r="K388" s="20">
        <v>822555.04372133943</v>
      </c>
      <c r="L388" s="20">
        <v>1048173</v>
      </c>
      <c r="M388" s="20" t="e">
        <v>#N/A</v>
      </c>
      <c r="N388" s="20" t="e">
        <v>#N/A</v>
      </c>
    </row>
    <row r="389" spans="1:14" x14ac:dyDescent="0.25">
      <c r="A389" s="19" t="s">
        <v>126</v>
      </c>
      <c r="B389" s="20">
        <v>79313229.324840218</v>
      </c>
      <c r="C389" s="20">
        <v>148355258.84249499</v>
      </c>
      <c r="D389" s="20">
        <v>194657790.38663304</v>
      </c>
      <c r="E389" s="20">
        <v>208507674.87145671</v>
      </c>
      <c r="F389" s="20">
        <v>223737779.47048098</v>
      </c>
      <c r="G389" s="20">
        <v>232214850.51046789</v>
      </c>
      <c r="H389" s="20">
        <v>216120651.06643358</v>
      </c>
      <c r="I389" s="20">
        <v>205783138.85354671</v>
      </c>
      <c r="J389" s="20">
        <v>144162476.72452185</v>
      </c>
      <c r="K389" s="20">
        <v>102452218.48702809</v>
      </c>
      <c r="L389" s="20">
        <v>104656750</v>
      </c>
      <c r="M389" s="20" t="e">
        <v>#N/A</v>
      </c>
      <c r="N389" s="20" t="e">
        <v>#N/A</v>
      </c>
    </row>
    <row r="394" spans="1:14" x14ac:dyDescent="0.25">
      <c r="A394" s="18" t="s">
        <v>390</v>
      </c>
      <c r="B394" s="56">
        <v>2016</v>
      </c>
    </row>
    <row r="395" spans="1:14" x14ac:dyDescent="0.25">
      <c r="A395" s="18" t="s">
        <v>391</v>
      </c>
      <c r="B395" t="s">
        <v>236</v>
      </c>
    </row>
    <row r="397" spans="1:14" x14ac:dyDescent="0.25">
      <c r="A397" s="18" t="s">
        <v>399</v>
      </c>
      <c r="B397" s="18" t="s">
        <v>127</v>
      </c>
    </row>
    <row r="398" spans="1:14" x14ac:dyDescent="0.25">
      <c r="A398" s="18" t="s">
        <v>125</v>
      </c>
      <c r="B398" t="s">
        <v>228</v>
      </c>
      <c r="C398" t="s">
        <v>15</v>
      </c>
      <c r="D398" t="s">
        <v>226</v>
      </c>
      <c r="E398" t="s">
        <v>227</v>
      </c>
      <c r="F398" t="s">
        <v>131</v>
      </c>
      <c r="G398" t="s">
        <v>130</v>
      </c>
      <c r="H398" t="s">
        <v>129</v>
      </c>
      <c r="I398" t="s">
        <v>417</v>
      </c>
      <c r="J398" t="s">
        <v>126</v>
      </c>
      <c r="K398" s="18"/>
      <c r="L398" s="18"/>
      <c r="M398" s="18"/>
    </row>
    <row r="399" spans="1:14" x14ac:dyDescent="0.25">
      <c r="A399" s="19" t="s">
        <v>132</v>
      </c>
      <c r="B399" s="20">
        <v>9345.5669074690632</v>
      </c>
      <c r="C399" s="20">
        <v>149752.46642377033</v>
      </c>
      <c r="D399" s="20">
        <v>235331.62829323451</v>
      </c>
      <c r="E399" s="20"/>
      <c r="F399" s="20"/>
      <c r="G399" s="20">
        <v>161331.9923738928</v>
      </c>
      <c r="H399" s="20"/>
      <c r="I399" s="20">
        <v>115802.46582071739</v>
      </c>
      <c r="J399" s="20">
        <v>671564.11981908407</v>
      </c>
    </row>
    <row r="400" spans="1:14" x14ac:dyDescent="0.25">
      <c r="A400" s="19" t="s">
        <v>134</v>
      </c>
      <c r="B400" s="20"/>
      <c r="C400" s="20"/>
      <c r="D400" s="20">
        <v>43899.868873672967</v>
      </c>
      <c r="E400" s="20"/>
      <c r="F400" s="20"/>
      <c r="G400" s="20"/>
      <c r="H400" s="20"/>
      <c r="I400" s="20"/>
      <c r="J400" s="20">
        <v>43899.868873672967</v>
      </c>
    </row>
    <row r="401" spans="1:10" x14ac:dyDescent="0.25">
      <c r="A401" s="19" t="s">
        <v>139</v>
      </c>
      <c r="B401" s="20">
        <v>8440.6590740624415</v>
      </c>
      <c r="C401" s="20">
        <v>270615.8274766003</v>
      </c>
      <c r="D401" s="20">
        <v>39217.820152019602</v>
      </c>
      <c r="E401" s="20"/>
      <c r="F401" s="20"/>
      <c r="G401" s="20">
        <v>34690.192562346885</v>
      </c>
      <c r="H401" s="20"/>
      <c r="I401" s="20">
        <v>33040.974872793522</v>
      </c>
      <c r="J401" s="20">
        <v>386005.47413782275</v>
      </c>
    </row>
    <row r="402" spans="1:10" x14ac:dyDescent="0.25">
      <c r="A402" s="19" t="s">
        <v>143</v>
      </c>
      <c r="B402" s="20">
        <v>73928.602198630571</v>
      </c>
      <c r="C402" s="20"/>
      <c r="D402" s="20">
        <v>6713.2013443055475</v>
      </c>
      <c r="E402" s="20"/>
      <c r="F402" s="20"/>
      <c r="G402" s="20">
        <v>33258.193931779635</v>
      </c>
      <c r="H402" s="20"/>
      <c r="I402" s="20"/>
      <c r="J402" s="20">
        <v>113899.99747471575</v>
      </c>
    </row>
    <row r="403" spans="1:10" x14ac:dyDescent="0.25">
      <c r="A403" s="19" t="s">
        <v>146</v>
      </c>
      <c r="B403" s="20">
        <v>144238.60253784788</v>
      </c>
      <c r="C403" s="20">
        <v>122688.61883284127</v>
      </c>
      <c r="D403" s="20">
        <v>141249.00942270245</v>
      </c>
      <c r="E403" s="20"/>
      <c r="F403" s="20"/>
      <c r="G403" s="20">
        <v>95721.541817953388</v>
      </c>
      <c r="H403" s="20"/>
      <c r="I403" s="20"/>
      <c r="J403" s="20">
        <v>503897.77261134499</v>
      </c>
    </row>
    <row r="404" spans="1:10" x14ac:dyDescent="0.25">
      <c r="A404" s="19" t="s">
        <v>141</v>
      </c>
      <c r="B404" s="20"/>
      <c r="C404" s="20">
        <v>108753.65588290723</v>
      </c>
      <c r="D404" s="20">
        <v>96456.586406181304</v>
      </c>
      <c r="E404" s="20"/>
      <c r="F404" s="20"/>
      <c r="G404" s="20"/>
      <c r="H404" s="20"/>
      <c r="I404" s="20"/>
      <c r="J404" s="20">
        <v>205210.24228908855</v>
      </c>
    </row>
    <row r="405" spans="1:10" x14ac:dyDescent="0.25">
      <c r="A405" s="19" t="s">
        <v>153</v>
      </c>
      <c r="B405" s="20">
        <v>7924.8924932470636</v>
      </c>
      <c r="C405" s="20"/>
      <c r="D405" s="20">
        <v>60745.155424335702</v>
      </c>
      <c r="E405" s="20"/>
      <c r="F405" s="20"/>
      <c r="G405" s="20"/>
      <c r="H405" s="20"/>
      <c r="I405" s="20">
        <v>14557.794848922671</v>
      </c>
      <c r="J405" s="20">
        <v>83227.842766505433</v>
      </c>
    </row>
    <row r="406" spans="1:10" x14ac:dyDescent="0.25">
      <c r="A406" s="19" t="s">
        <v>157</v>
      </c>
      <c r="B406" s="20">
        <v>149493.03892204285</v>
      </c>
      <c r="C406" s="20">
        <v>19661.927997989824</v>
      </c>
      <c r="D406" s="20">
        <v>571253.18195866572</v>
      </c>
      <c r="E406" s="20"/>
      <c r="F406" s="20"/>
      <c r="G406" s="20">
        <v>90150.027376091472</v>
      </c>
      <c r="H406" s="20"/>
      <c r="I406" s="20">
        <v>433166.71731892711</v>
      </c>
      <c r="J406" s="20">
        <v>1263724.893573717</v>
      </c>
    </row>
    <row r="407" spans="1:10" x14ac:dyDescent="0.25">
      <c r="A407" s="19" t="s">
        <v>161</v>
      </c>
      <c r="B407" s="20">
        <v>809566.16757334</v>
      </c>
      <c r="C407" s="20"/>
      <c r="D407" s="20"/>
      <c r="E407" s="20"/>
      <c r="F407" s="20"/>
      <c r="G407" s="20">
        <v>86766.145637288777</v>
      </c>
      <c r="H407" s="20"/>
      <c r="I407" s="20">
        <v>23858.064891010741</v>
      </c>
      <c r="J407" s="20">
        <v>920190.37810163957</v>
      </c>
    </row>
    <row r="408" spans="1:10" x14ac:dyDescent="0.25">
      <c r="A408" s="19" t="s">
        <v>151</v>
      </c>
      <c r="B408" s="20">
        <v>895780.51503235125</v>
      </c>
      <c r="C408" s="20">
        <v>81467.441861925996</v>
      </c>
      <c r="D408" s="20">
        <v>665691.99890696653</v>
      </c>
      <c r="E408" s="20"/>
      <c r="F408" s="20"/>
      <c r="G408" s="20">
        <v>44178.856385451349</v>
      </c>
      <c r="H408" s="20"/>
      <c r="I408" s="20">
        <v>85417.53441799109</v>
      </c>
      <c r="J408" s="20">
        <v>1772536.3466046862</v>
      </c>
    </row>
    <row r="409" spans="1:10" x14ac:dyDescent="0.25">
      <c r="A409" s="19" t="s">
        <v>167</v>
      </c>
      <c r="B409" s="20">
        <v>309161.40096739744</v>
      </c>
      <c r="C409" s="20"/>
      <c r="D409" s="20">
        <v>338344.93596331426</v>
      </c>
      <c r="E409" s="20"/>
      <c r="F409" s="20"/>
      <c r="G409" s="20"/>
      <c r="H409" s="20"/>
      <c r="I409" s="20"/>
      <c r="J409" s="20">
        <v>647506.33693071175</v>
      </c>
    </row>
    <row r="410" spans="1:10" x14ac:dyDescent="0.25">
      <c r="A410" s="19" t="s">
        <v>171</v>
      </c>
      <c r="B410" s="20">
        <v>63595.769520698537</v>
      </c>
      <c r="C410" s="20">
        <v>102417.24210063447</v>
      </c>
      <c r="D410" s="20">
        <v>260381.82432313589</v>
      </c>
      <c r="E410" s="20"/>
      <c r="F410" s="20"/>
      <c r="G410" s="20">
        <v>73638.290470506938</v>
      </c>
      <c r="H410" s="20"/>
      <c r="I410" s="20">
        <v>98735.842314215726</v>
      </c>
      <c r="J410" s="20">
        <v>598768.96872919158</v>
      </c>
    </row>
    <row r="411" spans="1:10" x14ac:dyDescent="0.25">
      <c r="A411" s="19" t="s">
        <v>175</v>
      </c>
      <c r="B411" s="20">
        <v>213298.82118223509</v>
      </c>
      <c r="C411" s="20">
        <v>61918.756027388656</v>
      </c>
      <c r="D411" s="20">
        <v>534299.17560148251</v>
      </c>
      <c r="E411" s="20"/>
      <c r="F411" s="20"/>
      <c r="G411" s="20">
        <v>29198.977109114898</v>
      </c>
      <c r="H411" s="20"/>
      <c r="I411" s="20">
        <v>170603.43713801121</v>
      </c>
      <c r="J411" s="20">
        <v>1009319.1670582324</v>
      </c>
    </row>
    <row r="412" spans="1:10" x14ac:dyDescent="0.25">
      <c r="A412" s="19" t="s">
        <v>137</v>
      </c>
      <c r="B412" s="20">
        <v>6861.4456310069736</v>
      </c>
      <c r="C412" s="20">
        <v>168230.49907657516</v>
      </c>
      <c r="D412" s="20">
        <v>8971.8677680758847</v>
      </c>
      <c r="E412" s="20"/>
      <c r="F412" s="20"/>
      <c r="G412" s="20">
        <v>10730.209724228909</v>
      </c>
      <c r="H412" s="20"/>
      <c r="I412" s="20"/>
      <c r="J412" s="20">
        <v>194794.02219988694</v>
      </c>
    </row>
    <row r="413" spans="1:10" x14ac:dyDescent="0.25">
      <c r="A413" s="19" t="s">
        <v>181</v>
      </c>
      <c r="B413" s="20">
        <v>282176.82289088512</v>
      </c>
      <c r="C413" s="20"/>
      <c r="D413" s="20">
        <v>560451.93851372576</v>
      </c>
      <c r="E413" s="20"/>
      <c r="F413" s="20"/>
      <c r="G413" s="20"/>
      <c r="H413" s="20"/>
      <c r="I413" s="20">
        <v>14505.291664049251</v>
      </c>
      <c r="J413" s="20">
        <v>857134.0530686602</v>
      </c>
    </row>
    <row r="414" spans="1:10" x14ac:dyDescent="0.25">
      <c r="A414" s="19" t="s">
        <v>148</v>
      </c>
      <c r="B414" s="20">
        <v>458300.30076009803</v>
      </c>
      <c r="C414" s="20">
        <v>564815.87970349903</v>
      </c>
      <c r="D414" s="20">
        <v>557874.135083862</v>
      </c>
      <c r="E414" s="20">
        <v>40460.39552735725</v>
      </c>
      <c r="F414" s="20"/>
      <c r="G414" s="20">
        <v>325894.47482882091</v>
      </c>
      <c r="H414" s="20"/>
      <c r="I414" s="20">
        <v>654210.27300709847</v>
      </c>
      <c r="J414" s="20">
        <v>2601555.4589107358</v>
      </c>
    </row>
    <row r="415" spans="1:10" x14ac:dyDescent="0.25">
      <c r="A415" s="19" t="s">
        <v>177</v>
      </c>
      <c r="B415" s="20">
        <v>827381.21883284138</v>
      </c>
      <c r="C415" s="20">
        <v>3069359.8656071364</v>
      </c>
      <c r="D415" s="20">
        <v>2333707.8875934421</v>
      </c>
      <c r="E415" s="20">
        <v>34701.51677869213</v>
      </c>
      <c r="F415" s="20"/>
      <c r="G415" s="20">
        <v>807173.66950185318</v>
      </c>
      <c r="H415" s="20"/>
      <c r="I415" s="20">
        <v>836361.32239462272</v>
      </c>
      <c r="J415" s="20">
        <v>7908685.4807085879</v>
      </c>
    </row>
    <row r="416" spans="1:10" x14ac:dyDescent="0.25">
      <c r="A416" s="19" t="s">
        <v>159</v>
      </c>
      <c r="B416" s="20">
        <v>50922.941956153023</v>
      </c>
      <c r="C416" s="20">
        <v>396649.20802814246</v>
      </c>
      <c r="D416" s="20">
        <v>22856.386481562913</v>
      </c>
      <c r="E416" s="20"/>
      <c r="F416" s="20"/>
      <c r="G416" s="20">
        <v>735164.00723663555</v>
      </c>
      <c r="H416" s="20"/>
      <c r="I416" s="20">
        <v>293475.30238080281</v>
      </c>
      <c r="J416" s="20">
        <v>1499067.8460832967</v>
      </c>
    </row>
    <row r="417" spans="1:10" x14ac:dyDescent="0.25">
      <c r="A417" s="19" t="s">
        <v>191</v>
      </c>
      <c r="B417" s="20">
        <v>617719.53004585719</v>
      </c>
      <c r="C417" s="20">
        <v>817099.85986556951</v>
      </c>
      <c r="D417" s="20">
        <v>2711900.6819272572</v>
      </c>
      <c r="E417" s="20">
        <v>88579.049726741636</v>
      </c>
      <c r="F417" s="20"/>
      <c r="G417" s="20">
        <v>591122.03427350963</v>
      </c>
      <c r="H417" s="20"/>
      <c r="I417" s="20">
        <v>2402703.249362397</v>
      </c>
      <c r="J417" s="20">
        <v>7229124.4052013326</v>
      </c>
    </row>
    <row r="418" spans="1:10" x14ac:dyDescent="0.25">
      <c r="A418" s="19" t="s">
        <v>194</v>
      </c>
      <c r="B418" s="20">
        <v>1445055.4520133173</v>
      </c>
      <c r="C418" s="20">
        <v>3457613.7114265971</v>
      </c>
      <c r="D418" s="20">
        <v>47950978.586908735</v>
      </c>
      <c r="E418" s="20">
        <v>57314.947345938825</v>
      </c>
      <c r="F418" s="20">
        <v>68817.262730070986</v>
      </c>
      <c r="G418" s="20">
        <v>2819012.3264401029</v>
      </c>
      <c r="H418" s="20"/>
      <c r="I418" s="20">
        <v>15991869.928977951</v>
      </c>
      <c r="J418" s="20">
        <v>71790662.215842724</v>
      </c>
    </row>
    <row r="419" spans="1:10" x14ac:dyDescent="0.25">
      <c r="A419" s="19" t="s">
        <v>185</v>
      </c>
      <c r="B419" s="20">
        <v>890259.44482693647</v>
      </c>
      <c r="C419" s="20">
        <v>558654.47653747106</v>
      </c>
      <c r="D419" s="20">
        <v>4459920.1001444822</v>
      </c>
      <c r="E419" s="20">
        <v>43140.116904328162</v>
      </c>
      <c r="F419" s="20"/>
      <c r="G419" s="20">
        <v>629469.94871537155</v>
      </c>
      <c r="H419" s="20"/>
      <c r="I419" s="20">
        <v>5534314.3911677869</v>
      </c>
      <c r="J419" s="20">
        <v>12115758.478296377</v>
      </c>
    </row>
    <row r="420" spans="1:10" x14ac:dyDescent="0.25">
      <c r="A420" s="19" t="s">
        <v>200</v>
      </c>
      <c r="B420" s="20">
        <v>404598.80790250649</v>
      </c>
      <c r="C420" s="20">
        <v>2681548.6936993524</v>
      </c>
      <c r="D420" s="20">
        <v>1184370.9622714997</v>
      </c>
      <c r="E420" s="20">
        <v>64414.201520195995</v>
      </c>
      <c r="F420" s="20"/>
      <c r="G420" s="20">
        <v>60509.40582951191</v>
      </c>
      <c r="H420" s="20"/>
      <c r="I420" s="20">
        <v>3339125.3473836295</v>
      </c>
      <c r="J420" s="20">
        <v>7734567.4186066957</v>
      </c>
    </row>
    <row r="421" spans="1:10" x14ac:dyDescent="0.25">
      <c r="A421" s="19" t="s">
        <v>198</v>
      </c>
      <c r="B421" s="20">
        <v>1429171.6943777874</v>
      </c>
      <c r="C421" s="20">
        <v>528758.54538601672</v>
      </c>
      <c r="D421" s="20">
        <v>6098635.0937747331</v>
      </c>
      <c r="E421" s="20">
        <v>7418.3911803505243</v>
      </c>
      <c r="F421" s="20"/>
      <c r="G421" s="20">
        <v>361306.32881462399</v>
      </c>
      <c r="H421" s="20">
        <v>415808.75261008856</v>
      </c>
      <c r="I421" s="20">
        <v>2012761.065833281</v>
      </c>
      <c r="J421" s="20">
        <v>10853859.871976884</v>
      </c>
    </row>
    <row r="422" spans="1:10" x14ac:dyDescent="0.25">
      <c r="A422" s="19" t="s">
        <v>173</v>
      </c>
      <c r="B422" s="20">
        <v>5007.3625730259446</v>
      </c>
      <c r="C422" s="20">
        <v>190937.61179722348</v>
      </c>
      <c r="D422" s="20">
        <v>287426.11190401408</v>
      </c>
      <c r="E422" s="20"/>
      <c r="F422" s="20"/>
      <c r="G422" s="20">
        <v>76632.001482505191</v>
      </c>
      <c r="H422" s="20"/>
      <c r="I422" s="20">
        <v>82393.968653809919</v>
      </c>
      <c r="J422" s="20">
        <v>642397.05641057855</v>
      </c>
    </row>
    <row r="423" spans="1:10" x14ac:dyDescent="0.25">
      <c r="A423" s="19" t="s">
        <v>169</v>
      </c>
      <c r="B423" s="20">
        <v>105171.0856209561</v>
      </c>
      <c r="C423" s="20">
        <v>133325.14640366856</v>
      </c>
      <c r="D423" s="20">
        <v>625841.05211382615</v>
      </c>
      <c r="E423" s="20"/>
      <c r="F423" s="20"/>
      <c r="G423" s="20">
        <v>384563.18076512346</v>
      </c>
      <c r="H423" s="20"/>
      <c r="I423" s="20">
        <v>89691.911351215545</v>
      </c>
      <c r="J423" s="20">
        <v>1338592.37625479</v>
      </c>
    </row>
    <row r="424" spans="1:10" x14ac:dyDescent="0.25">
      <c r="A424" s="19" t="s">
        <v>163</v>
      </c>
      <c r="B424" s="20">
        <v>150201.31718072743</v>
      </c>
      <c r="C424" s="20">
        <v>319258.48405050568</v>
      </c>
      <c r="D424" s="20">
        <v>182759.46864752815</v>
      </c>
      <c r="E424" s="20">
        <v>54012.394069979273</v>
      </c>
      <c r="F424" s="20"/>
      <c r="G424" s="20">
        <v>161496.70824800554</v>
      </c>
      <c r="H424" s="20">
        <v>2579.8623782900936</v>
      </c>
      <c r="I424" s="20">
        <v>339621.48398768768</v>
      </c>
      <c r="J424" s="20">
        <v>1209929.7185627238</v>
      </c>
    </row>
    <row r="425" spans="1:10" x14ac:dyDescent="0.25">
      <c r="A425" s="19" t="s">
        <v>155</v>
      </c>
      <c r="B425" s="20">
        <v>22370.474652930461</v>
      </c>
      <c r="C425" s="20"/>
      <c r="D425" s="20">
        <v>498391.11504491488</v>
      </c>
      <c r="E425" s="20"/>
      <c r="F425" s="20"/>
      <c r="G425" s="20">
        <v>301793.45402349398</v>
      </c>
      <c r="H425" s="20"/>
      <c r="I425" s="20">
        <v>356098.21877002326</v>
      </c>
      <c r="J425" s="20">
        <v>1178653.2624913626</v>
      </c>
    </row>
    <row r="426" spans="1:10" x14ac:dyDescent="0.25">
      <c r="A426" s="19" t="s">
        <v>126</v>
      </c>
      <c r="B426" s="20">
        <v>9379971.9356743507</v>
      </c>
      <c r="C426" s="20">
        <v>13803527.918185813</v>
      </c>
      <c r="D426" s="20">
        <v>70477669.774847671</v>
      </c>
      <c r="E426" s="20">
        <v>390041.01305358374</v>
      </c>
      <c r="F426" s="20">
        <v>68817.262730070986</v>
      </c>
      <c r="G426" s="20">
        <v>7913801.967548213</v>
      </c>
      <c r="H426" s="20">
        <v>418388.61498837866</v>
      </c>
      <c r="I426" s="20">
        <v>32922314.586556945</v>
      </c>
      <c r="J426" s="20">
        <v>135374533.07358506</v>
      </c>
    </row>
    <row r="431" spans="1:10" x14ac:dyDescent="0.25">
      <c r="A431" s="18" t="s">
        <v>390</v>
      </c>
      <c r="B431" s="56">
        <v>2017</v>
      </c>
    </row>
    <row r="432" spans="1:10" x14ac:dyDescent="0.25">
      <c r="A432" s="18" t="s">
        <v>391</v>
      </c>
      <c r="B432" t="s">
        <v>236</v>
      </c>
    </row>
    <row r="434" spans="1:9" x14ac:dyDescent="0.25">
      <c r="A434" s="18" t="s">
        <v>399</v>
      </c>
      <c r="B434" s="18" t="s">
        <v>127</v>
      </c>
    </row>
    <row r="435" spans="1:9" x14ac:dyDescent="0.25">
      <c r="A435" s="18" t="s">
        <v>125</v>
      </c>
      <c r="B435" t="s">
        <v>228</v>
      </c>
      <c r="C435" t="s">
        <v>15</v>
      </c>
      <c r="D435" t="s">
        <v>226</v>
      </c>
      <c r="E435" t="s">
        <v>227</v>
      </c>
      <c r="F435" t="s">
        <v>130</v>
      </c>
      <c r="G435" t="s">
        <v>129</v>
      </c>
      <c r="H435" t="s">
        <v>417</v>
      </c>
      <c r="I435" t="s">
        <v>126</v>
      </c>
    </row>
    <row r="436" spans="1:9" x14ac:dyDescent="0.25">
      <c r="A436" s="19" t="s">
        <v>132</v>
      </c>
      <c r="B436" s="20">
        <v>29741</v>
      </c>
      <c r="C436" s="20">
        <v>187298</v>
      </c>
      <c r="D436" s="20">
        <v>50267</v>
      </c>
      <c r="E436" s="20"/>
      <c r="F436" s="20"/>
      <c r="G436" s="20"/>
      <c r="H436" s="20">
        <v>83749</v>
      </c>
      <c r="I436" s="20">
        <v>351055</v>
      </c>
    </row>
    <row r="437" spans="1:9" x14ac:dyDescent="0.25">
      <c r="A437" s="19" t="s">
        <v>134</v>
      </c>
      <c r="B437" s="20"/>
      <c r="C437" s="20">
        <v>43781</v>
      </c>
      <c r="D437" s="20"/>
      <c r="E437" s="20"/>
      <c r="F437" s="20"/>
      <c r="G437" s="20"/>
      <c r="H437" s="20"/>
      <c r="I437" s="20">
        <v>43781</v>
      </c>
    </row>
    <row r="438" spans="1:9" x14ac:dyDescent="0.25">
      <c r="A438" s="19" t="s">
        <v>139</v>
      </c>
      <c r="B438" s="20">
        <v>234646</v>
      </c>
      <c r="C438" s="20">
        <v>228483</v>
      </c>
      <c r="D438" s="20">
        <v>104172</v>
      </c>
      <c r="E438" s="20"/>
      <c r="F438" s="20">
        <v>28429</v>
      </c>
      <c r="G438" s="20"/>
      <c r="H438" s="20"/>
      <c r="I438" s="20">
        <v>595730</v>
      </c>
    </row>
    <row r="439" spans="1:9" x14ac:dyDescent="0.25">
      <c r="A439" s="19" t="s">
        <v>143</v>
      </c>
      <c r="B439" s="20">
        <v>25724</v>
      </c>
      <c r="C439" s="20"/>
      <c r="D439" s="20"/>
      <c r="E439" s="20"/>
      <c r="F439" s="20">
        <v>4557</v>
      </c>
      <c r="G439" s="20"/>
      <c r="H439" s="20"/>
      <c r="I439" s="20">
        <v>30281</v>
      </c>
    </row>
    <row r="440" spans="1:9" x14ac:dyDescent="0.25">
      <c r="A440" s="19" t="s">
        <v>146</v>
      </c>
      <c r="B440" s="20">
        <v>415000</v>
      </c>
      <c r="C440" s="20">
        <v>173785</v>
      </c>
      <c r="D440" s="20">
        <v>31798</v>
      </c>
      <c r="E440" s="20"/>
      <c r="F440" s="20">
        <v>9756</v>
      </c>
      <c r="G440" s="20"/>
      <c r="H440" s="20"/>
      <c r="I440" s="20">
        <v>630339</v>
      </c>
    </row>
    <row r="441" spans="1:9" x14ac:dyDescent="0.25">
      <c r="A441" s="19" t="s">
        <v>141</v>
      </c>
      <c r="B441" s="20"/>
      <c r="C441" s="20">
        <v>7502</v>
      </c>
      <c r="D441" s="20"/>
      <c r="E441" s="20"/>
      <c r="F441" s="20"/>
      <c r="G441" s="20"/>
      <c r="H441" s="20"/>
      <c r="I441" s="20">
        <v>7502</v>
      </c>
    </row>
    <row r="442" spans="1:9" x14ac:dyDescent="0.25">
      <c r="A442" s="19" t="s">
        <v>153</v>
      </c>
      <c r="B442" s="20">
        <v>79000</v>
      </c>
      <c r="C442" s="20"/>
      <c r="D442" s="20"/>
      <c r="E442" s="20"/>
      <c r="F442" s="20"/>
      <c r="G442" s="20"/>
      <c r="H442" s="20"/>
      <c r="I442" s="20">
        <v>79000</v>
      </c>
    </row>
    <row r="443" spans="1:9" x14ac:dyDescent="0.25">
      <c r="A443" s="19" t="s">
        <v>157</v>
      </c>
      <c r="B443" s="20">
        <v>14325</v>
      </c>
      <c r="C443" s="20"/>
      <c r="D443" s="20">
        <v>50000</v>
      </c>
      <c r="E443" s="20"/>
      <c r="F443" s="20">
        <v>29353</v>
      </c>
      <c r="G443" s="20"/>
      <c r="H443" s="20"/>
      <c r="I443" s="20">
        <v>93678</v>
      </c>
    </row>
    <row r="444" spans="1:9" x14ac:dyDescent="0.25">
      <c r="A444" s="19" t="s">
        <v>161</v>
      </c>
      <c r="B444" s="20"/>
      <c r="C444" s="20">
        <v>121574</v>
      </c>
      <c r="D444" s="20">
        <v>198000</v>
      </c>
      <c r="E444" s="20"/>
      <c r="F444" s="20">
        <v>50000</v>
      </c>
      <c r="G444" s="20"/>
      <c r="H444" s="20">
        <v>200000</v>
      </c>
      <c r="I444" s="20">
        <v>569574</v>
      </c>
    </row>
    <row r="445" spans="1:9" x14ac:dyDescent="0.25">
      <c r="A445" s="19" t="s">
        <v>151</v>
      </c>
      <c r="B445" s="20">
        <v>44555</v>
      </c>
      <c r="C445" s="20">
        <v>24332</v>
      </c>
      <c r="D445" s="20">
        <v>207824</v>
      </c>
      <c r="E445" s="20"/>
      <c r="F445" s="20"/>
      <c r="G445" s="20"/>
      <c r="H445" s="20">
        <v>295361</v>
      </c>
      <c r="I445" s="20">
        <v>572072</v>
      </c>
    </row>
    <row r="446" spans="1:9" x14ac:dyDescent="0.25">
      <c r="A446" s="19" t="s">
        <v>167</v>
      </c>
      <c r="B446" s="20"/>
      <c r="C446" s="20"/>
      <c r="D446" s="20"/>
      <c r="E446" s="20"/>
      <c r="F446" s="20"/>
      <c r="G446" s="20"/>
      <c r="H446" s="20"/>
      <c r="I446" s="20"/>
    </row>
    <row r="447" spans="1:9" x14ac:dyDescent="0.25">
      <c r="A447" s="19" t="s">
        <v>171</v>
      </c>
      <c r="B447" s="20">
        <v>88123</v>
      </c>
      <c r="C447" s="20">
        <v>88927</v>
      </c>
      <c r="D447" s="20"/>
      <c r="E447" s="20"/>
      <c r="F447" s="20"/>
      <c r="G447" s="20"/>
      <c r="H447" s="20">
        <v>7078396</v>
      </c>
      <c r="I447" s="20">
        <v>7255446</v>
      </c>
    </row>
    <row r="448" spans="1:9" x14ac:dyDescent="0.25">
      <c r="A448" s="19" t="s">
        <v>175</v>
      </c>
      <c r="B448" s="20">
        <v>317415</v>
      </c>
      <c r="C448" s="20">
        <v>320000</v>
      </c>
      <c r="D448" s="20">
        <v>667352</v>
      </c>
      <c r="E448" s="20"/>
      <c r="F448" s="20"/>
      <c r="G448" s="20"/>
      <c r="H448" s="20">
        <v>261469</v>
      </c>
      <c r="I448" s="20">
        <v>1566236</v>
      </c>
    </row>
    <row r="449" spans="1:9" x14ac:dyDescent="0.25">
      <c r="A449" s="19" t="s">
        <v>137</v>
      </c>
      <c r="B449" s="20">
        <v>3847</v>
      </c>
      <c r="C449" s="20">
        <v>108496</v>
      </c>
      <c r="D449" s="20">
        <v>725920</v>
      </c>
      <c r="E449" s="20"/>
      <c r="F449" s="20"/>
      <c r="G449" s="20"/>
      <c r="H449" s="20"/>
      <c r="I449" s="20">
        <v>838263</v>
      </c>
    </row>
    <row r="450" spans="1:9" x14ac:dyDescent="0.25">
      <c r="A450" s="19" t="s">
        <v>181</v>
      </c>
      <c r="B450" s="20">
        <v>73776</v>
      </c>
      <c r="C450" s="20">
        <v>26678</v>
      </c>
      <c r="D450" s="20">
        <v>79671</v>
      </c>
      <c r="E450" s="20"/>
      <c r="F450" s="20"/>
      <c r="G450" s="20"/>
      <c r="H450" s="20"/>
      <c r="I450" s="20">
        <v>180125</v>
      </c>
    </row>
    <row r="451" spans="1:9" x14ac:dyDescent="0.25">
      <c r="A451" s="19" t="s">
        <v>148</v>
      </c>
      <c r="B451" s="20">
        <v>630023</v>
      </c>
      <c r="C451" s="20">
        <v>210531</v>
      </c>
      <c r="D451" s="20">
        <v>103443</v>
      </c>
      <c r="E451" s="20">
        <v>8903</v>
      </c>
      <c r="F451" s="20">
        <v>420163</v>
      </c>
      <c r="G451" s="20"/>
      <c r="H451" s="20">
        <v>452659</v>
      </c>
      <c r="I451" s="20">
        <v>1825722</v>
      </c>
    </row>
    <row r="452" spans="1:9" x14ac:dyDescent="0.25">
      <c r="A452" s="19" t="s">
        <v>177</v>
      </c>
      <c r="B452" s="20">
        <v>411754</v>
      </c>
      <c r="C452" s="20">
        <v>6235432</v>
      </c>
      <c r="D452" s="20">
        <v>4823192</v>
      </c>
      <c r="E452" s="20">
        <v>12826</v>
      </c>
      <c r="F452" s="20">
        <v>103499</v>
      </c>
      <c r="G452" s="20"/>
      <c r="H452" s="20">
        <v>1678987</v>
      </c>
      <c r="I452" s="20">
        <v>13265690</v>
      </c>
    </row>
    <row r="453" spans="1:9" x14ac:dyDescent="0.25">
      <c r="A453" s="19" t="s">
        <v>159</v>
      </c>
      <c r="B453" s="20">
        <v>9013</v>
      </c>
      <c r="C453" s="20">
        <v>136784</v>
      </c>
      <c r="D453" s="20">
        <v>66774</v>
      </c>
      <c r="E453" s="20"/>
      <c r="F453" s="20">
        <v>26735</v>
      </c>
      <c r="G453" s="20"/>
      <c r="H453" s="20">
        <v>1289698</v>
      </c>
      <c r="I453" s="20">
        <v>1529004</v>
      </c>
    </row>
    <row r="454" spans="1:9" x14ac:dyDescent="0.25">
      <c r="A454" s="19" t="s">
        <v>191</v>
      </c>
      <c r="B454" s="20">
        <v>361093</v>
      </c>
      <c r="C454" s="20">
        <v>191077</v>
      </c>
      <c r="D454" s="20">
        <v>1654337</v>
      </c>
      <c r="E454" s="20">
        <v>51945</v>
      </c>
      <c r="F454" s="20">
        <v>115851</v>
      </c>
      <c r="G454" s="20"/>
      <c r="H454" s="20">
        <v>2727676</v>
      </c>
      <c r="I454" s="20">
        <v>5101979</v>
      </c>
    </row>
    <row r="455" spans="1:9" x14ac:dyDescent="0.25">
      <c r="A455" s="19" t="s">
        <v>194</v>
      </c>
      <c r="B455" s="20">
        <v>1964526</v>
      </c>
      <c r="C455" s="20">
        <v>10927051</v>
      </c>
      <c r="D455" s="20">
        <v>27910176</v>
      </c>
      <c r="E455" s="20">
        <v>102828</v>
      </c>
      <c r="F455" s="20">
        <v>1002558</v>
      </c>
      <c r="G455" s="20"/>
      <c r="H455" s="20">
        <v>14691717</v>
      </c>
      <c r="I455" s="20">
        <v>56598856</v>
      </c>
    </row>
    <row r="456" spans="1:9" x14ac:dyDescent="0.25">
      <c r="A456" s="19" t="s">
        <v>185</v>
      </c>
      <c r="B456" s="20">
        <v>723419</v>
      </c>
      <c r="C456" s="20">
        <v>7415919</v>
      </c>
      <c r="D456" s="20">
        <v>10768258</v>
      </c>
      <c r="E456" s="20">
        <v>40000</v>
      </c>
      <c r="F456" s="20">
        <v>516542</v>
      </c>
      <c r="G456" s="20"/>
      <c r="H456" s="20">
        <v>10911910</v>
      </c>
      <c r="I456" s="20">
        <v>30376048</v>
      </c>
    </row>
    <row r="457" spans="1:9" x14ac:dyDescent="0.25">
      <c r="A457" s="19" t="s">
        <v>200</v>
      </c>
      <c r="B457" s="20">
        <v>192129</v>
      </c>
      <c r="C457" s="20">
        <v>2495300</v>
      </c>
      <c r="D457" s="20">
        <v>1178736</v>
      </c>
      <c r="E457" s="20">
        <v>69212</v>
      </c>
      <c r="F457" s="20">
        <v>92708</v>
      </c>
      <c r="G457" s="20">
        <v>7000000</v>
      </c>
      <c r="H457" s="20">
        <v>1769298</v>
      </c>
      <c r="I457" s="20">
        <v>12797383</v>
      </c>
    </row>
    <row r="458" spans="1:9" x14ac:dyDescent="0.25">
      <c r="A458" s="19" t="s">
        <v>198</v>
      </c>
      <c r="B458" s="20">
        <v>887564</v>
      </c>
      <c r="C458" s="20">
        <v>336020</v>
      </c>
      <c r="D458" s="20">
        <v>7316292</v>
      </c>
      <c r="E458" s="20">
        <v>2024</v>
      </c>
      <c r="F458" s="20">
        <v>28655</v>
      </c>
      <c r="G458" s="20">
        <v>152701</v>
      </c>
      <c r="H458" s="20">
        <v>2879267</v>
      </c>
      <c r="I458" s="20">
        <v>11602523</v>
      </c>
    </row>
    <row r="459" spans="1:9" x14ac:dyDescent="0.25">
      <c r="A459" s="19" t="s">
        <v>173</v>
      </c>
      <c r="B459" s="20">
        <v>144097</v>
      </c>
      <c r="C459" s="20">
        <v>232426</v>
      </c>
      <c r="D459" s="20">
        <v>14996</v>
      </c>
      <c r="E459" s="20"/>
      <c r="F459" s="20">
        <v>3123</v>
      </c>
      <c r="G459" s="20"/>
      <c r="H459" s="20">
        <v>159185</v>
      </c>
      <c r="I459" s="20">
        <v>553827</v>
      </c>
    </row>
    <row r="460" spans="1:9" x14ac:dyDescent="0.25">
      <c r="A460" s="19" t="s">
        <v>169</v>
      </c>
      <c r="B460" s="20"/>
      <c r="C460" s="20">
        <v>405919</v>
      </c>
      <c r="D460" s="20">
        <v>346135</v>
      </c>
      <c r="E460" s="20"/>
      <c r="F460" s="20">
        <v>33457</v>
      </c>
      <c r="G460" s="20"/>
      <c r="H460" s="20">
        <v>7002</v>
      </c>
      <c r="I460" s="20">
        <v>792513</v>
      </c>
    </row>
    <row r="461" spans="1:9" x14ac:dyDescent="0.25">
      <c r="A461" s="19" t="s">
        <v>163</v>
      </c>
      <c r="B461" s="20">
        <v>103245</v>
      </c>
      <c r="C461" s="20">
        <v>413047</v>
      </c>
      <c r="D461" s="20">
        <v>97208</v>
      </c>
      <c r="E461" s="20"/>
      <c r="F461" s="20">
        <v>223740</v>
      </c>
      <c r="G461" s="20">
        <v>1084</v>
      </c>
      <c r="H461" s="20">
        <v>176265</v>
      </c>
      <c r="I461" s="20">
        <v>1014589</v>
      </c>
    </row>
    <row r="462" spans="1:9" x14ac:dyDescent="0.25">
      <c r="A462" s="19" t="s">
        <v>155</v>
      </c>
      <c r="B462" s="20"/>
      <c r="C462" s="20">
        <v>38634</v>
      </c>
      <c r="D462" s="20">
        <v>1009539</v>
      </c>
      <c r="E462" s="20"/>
      <c r="F462" s="20"/>
      <c r="G462" s="20"/>
      <c r="H462" s="20">
        <v>273112</v>
      </c>
      <c r="I462" s="20">
        <v>1321285</v>
      </c>
    </row>
    <row r="463" spans="1:9" x14ac:dyDescent="0.25">
      <c r="A463" s="19" t="s">
        <v>126</v>
      </c>
      <c r="B463" s="20">
        <v>6753015</v>
      </c>
      <c r="C463" s="20">
        <v>30368996</v>
      </c>
      <c r="D463" s="20">
        <v>57404090</v>
      </c>
      <c r="E463" s="20">
        <v>287738</v>
      </c>
      <c r="F463" s="20">
        <v>2689126</v>
      </c>
      <c r="G463" s="20">
        <v>7153785</v>
      </c>
      <c r="H463" s="20">
        <v>44935751</v>
      </c>
      <c r="I463" s="20">
        <v>149592501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39997558519241921"/>
  </sheetPr>
  <dimension ref="A1:X372"/>
  <sheetViews>
    <sheetView tabSelected="1" workbookViewId="0">
      <selection activeCell="B345" sqref="B345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2.42578125" style="1" bestFit="1" customWidth="1"/>
    <col min="13" max="13" width="23.140625" style="1" bestFit="1" customWidth="1"/>
    <col min="14" max="14" width="19.42578125" style="1" bestFit="1" customWidth="1"/>
    <col min="15" max="15" width="25.85546875" style="1" bestFit="1" customWidth="1"/>
    <col min="16" max="16" width="11.42578125" style="1" bestFit="1" customWidth="1"/>
    <col min="17" max="17" width="13.7109375" style="1" bestFit="1" customWidth="1"/>
    <col min="18" max="18" width="10" style="1" bestFit="1" customWidth="1"/>
    <col min="19" max="19" width="26.42578125" style="1" bestFit="1" customWidth="1"/>
    <col min="20" max="20" width="15.28515625" style="1" bestFit="1" customWidth="1"/>
    <col min="21" max="21" width="10" style="1" bestFit="1" customWidth="1"/>
    <col min="22" max="22" width="10.85546875" style="1" bestFit="1" customWidth="1"/>
    <col min="23" max="23" width="11.42578125" style="1" bestFit="1" customWidth="1"/>
    <col min="24" max="24" width="12" style="1" bestFit="1" customWidth="1"/>
    <col min="25" max="16384" width="9.140625" style="1"/>
  </cols>
  <sheetData>
    <row r="1" spans="1:24" s="24" customFormat="1" x14ac:dyDescent="0.25">
      <c r="B1" s="24" t="s">
        <v>231</v>
      </c>
      <c r="M1" s="24" t="s">
        <v>232</v>
      </c>
    </row>
    <row r="3" spans="1:24" x14ac:dyDescent="0.25">
      <c r="A3" s="25"/>
      <c r="B3" s="26">
        <v>2007</v>
      </c>
      <c r="C3" s="25">
        <v>2007</v>
      </c>
      <c r="D3" s="25">
        <v>2007</v>
      </c>
      <c r="E3" s="25">
        <v>2007</v>
      </c>
      <c r="F3" s="25">
        <v>2007</v>
      </c>
      <c r="G3" s="25">
        <v>2007</v>
      </c>
      <c r="H3" s="25">
        <v>2007</v>
      </c>
      <c r="I3" s="25">
        <v>2007</v>
      </c>
      <c r="J3" s="25">
        <v>2007</v>
      </c>
      <c r="K3" s="25">
        <v>2007</v>
      </c>
      <c r="L3" s="25">
        <v>2007</v>
      </c>
      <c r="M3" s="25"/>
      <c r="N3" s="26">
        <v>2007</v>
      </c>
      <c r="O3" s="25">
        <v>2007</v>
      </c>
      <c r="P3" s="25">
        <v>2007</v>
      </c>
      <c r="Q3" s="25">
        <v>2007</v>
      </c>
      <c r="R3" s="25">
        <v>2007</v>
      </c>
      <c r="S3" s="25">
        <v>2007</v>
      </c>
      <c r="T3" s="25">
        <v>2007</v>
      </c>
      <c r="U3" s="25">
        <v>2007</v>
      </c>
      <c r="V3" s="25">
        <v>2007</v>
      </c>
      <c r="W3" s="25">
        <v>2007</v>
      </c>
      <c r="X3" s="25">
        <v>2007</v>
      </c>
    </row>
    <row r="4" spans="1:24" x14ac:dyDescent="0.25">
      <c r="A4" s="25"/>
      <c r="B4" s="25" t="s">
        <v>224</v>
      </c>
      <c r="C4" s="25" t="s">
        <v>228</v>
      </c>
      <c r="D4" s="25" t="s">
        <v>15</v>
      </c>
      <c r="E4" s="25" t="s">
        <v>229</v>
      </c>
      <c r="F4" s="25" t="s">
        <v>226</v>
      </c>
      <c r="G4" s="25" t="s">
        <v>227</v>
      </c>
      <c r="H4" s="25" t="s">
        <v>131</v>
      </c>
      <c r="I4" s="25" t="s">
        <v>130</v>
      </c>
      <c r="J4" s="25" t="s">
        <v>129</v>
      </c>
      <c r="K4" s="25" t="s">
        <v>230</v>
      </c>
      <c r="L4" s="25" t="s">
        <v>404</v>
      </c>
      <c r="M4" s="25"/>
      <c r="N4" s="25" t="s">
        <v>224</v>
      </c>
      <c r="O4" s="25" t="s">
        <v>228</v>
      </c>
      <c r="P4" s="25" t="s">
        <v>15</v>
      </c>
      <c r="Q4" s="25" t="s">
        <v>229</v>
      </c>
      <c r="R4" s="25" t="s">
        <v>226</v>
      </c>
      <c r="S4" s="25" t="s">
        <v>227</v>
      </c>
      <c r="T4" s="25" t="s">
        <v>131</v>
      </c>
      <c r="U4" s="25" t="s">
        <v>130</v>
      </c>
      <c r="V4" s="25" t="s">
        <v>129</v>
      </c>
      <c r="W4" s="25" t="s">
        <v>230</v>
      </c>
      <c r="X4" s="25" t="s">
        <v>404</v>
      </c>
    </row>
    <row r="5" spans="1:24" x14ac:dyDescent="0.25">
      <c r="A5" s="25" t="s">
        <v>132</v>
      </c>
      <c r="B5" s="27">
        <f>'SCC X Ano = Fundo Cultural'!B5+'SCC X Ano = Outros'!B5</f>
        <v>0</v>
      </c>
      <c r="C5" s="27">
        <f>'SCC X Ano = Fundo Cultural'!C5+'SCC X Ano = Outros'!C5</f>
        <v>0</v>
      </c>
      <c r="D5" s="27">
        <f>'SCC X Ano = Fundo Cultural'!D5+'SCC X Ano = Outros'!D5</f>
        <v>0</v>
      </c>
      <c r="E5" s="27">
        <f>'SCC X Ano = Fundo Cultural'!E5+'SCC X Ano = Outros'!E5</f>
        <v>0</v>
      </c>
      <c r="F5" s="27">
        <f>'SCC X Ano = Fundo Cultural'!F5+'SCC X Ano = Outros'!F5</f>
        <v>367263.13646846928</v>
      </c>
      <c r="G5" s="27">
        <f>'SCC X Ano = Fundo Cultural'!G5+'SCC X Ano = Outros'!G5</f>
        <v>0</v>
      </c>
      <c r="H5" s="27">
        <f>'SCC X Ano = Fundo Cultural'!H5+'SCC X Ano = Outros'!H5</f>
        <v>0</v>
      </c>
      <c r="I5" s="27">
        <f>'SCC X Ano = Fundo Cultural'!I5+'SCC X Ano = Outros'!I5</f>
        <v>14017.099918729546</v>
      </c>
      <c r="J5" s="27">
        <f>'SCC X Ano = Fundo Cultural'!J5+'SCC X Ano = Outros'!J5</f>
        <v>0</v>
      </c>
      <c r="K5" s="27">
        <f>'SCC X Ano = Fundo Cultural'!K5+'SCC X Ano = Outros'!K5</f>
        <v>0</v>
      </c>
      <c r="L5" s="67">
        <f>SUM(B5:K5)</f>
        <v>381280.23638719885</v>
      </c>
      <c r="M5" s="25" t="s">
        <v>132</v>
      </c>
      <c r="N5" s="66">
        <f>B5/$L$32</f>
        <v>0</v>
      </c>
      <c r="O5" s="66">
        <f t="shared" ref="O5:X20" si="0">C5/$L$32</f>
        <v>0</v>
      </c>
      <c r="P5" s="66">
        <f t="shared" si="0"/>
        <v>0</v>
      </c>
      <c r="Q5" s="66">
        <f t="shared" si="0"/>
        <v>0</v>
      </c>
      <c r="R5" s="66">
        <f t="shared" si="0"/>
        <v>1.870081869305441E-3</v>
      </c>
      <c r="S5" s="66">
        <f t="shared" si="0"/>
        <v>0</v>
      </c>
      <c r="T5" s="66">
        <f t="shared" si="0"/>
        <v>0</v>
      </c>
      <c r="U5" s="66">
        <f t="shared" si="0"/>
        <v>7.1374232301992487E-5</v>
      </c>
      <c r="V5" s="66">
        <f t="shared" si="0"/>
        <v>0</v>
      </c>
      <c r="W5" s="66">
        <f t="shared" si="0"/>
        <v>0</v>
      </c>
      <c r="X5" s="66">
        <f t="shared" si="0"/>
        <v>1.9414561016074334E-3</v>
      </c>
    </row>
    <row r="6" spans="1:24" x14ac:dyDescent="0.25">
      <c r="A6" s="25" t="s">
        <v>134</v>
      </c>
      <c r="B6" s="27">
        <f>'SCC X Ano = Fundo Cultural'!B6+'SCC X Ano = Outros'!B6</f>
        <v>0</v>
      </c>
      <c r="C6" s="27">
        <f>'SCC X Ano = Fundo Cultural'!C6+'SCC X Ano = Outros'!C6</f>
        <v>0</v>
      </c>
      <c r="D6" s="27">
        <f>'SCC X Ano = Fundo Cultural'!D6+'SCC X Ano = Outros'!D6</f>
        <v>0</v>
      </c>
      <c r="E6" s="27">
        <f>'SCC X Ano = Fundo Cultural'!E6+'SCC X Ano = Outros'!E6</f>
        <v>0</v>
      </c>
      <c r="F6" s="27">
        <f>'SCC X Ano = Fundo Cultural'!F6+'SCC X Ano = Outros'!F6</f>
        <v>0</v>
      </c>
      <c r="G6" s="27">
        <f>'SCC X Ano = Fundo Cultural'!G6+'SCC X Ano = Outros'!G6</f>
        <v>0</v>
      </c>
      <c r="H6" s="27">
        <f>'SCC X Ano = Fundo Cultural'!H6+'SCC X Ano = Outros'!H6</f>
        <v>0</v>
      </c>
      <c r="I6" s="27">
        <f>'SCC X Ano = Fundo Cultural'!I6+'SCC X Ano = Outros'!I6</f>
        <v>0</v>
      </c>
      <c r="J6" s="27">
        <f>'SCC X Ano = Fundo Cultural'!J6+'SCC X Ano = Outros'!J6</f>
        <v>0</v>
      </c>
      <c r="K6" s="27">
        <f>'SCC X Ano = Fundo Cultural'!K6+'SCC X Ano = Outros'!K6</f>
        <v>0</v>
      </c>
      <c r="L6" s="67">
        <f t="shared" ref="L6:L32" si="1">SUM(B6:K6)</f>
        <v>0</v>
      </c>
      <c r="M6" s="25" t="s">
        <v>134</v>
      </c>
      <c r="N6" s="66">
        <f t="shared" ref="N6:N32" si="2">B6/$L$32</f>
        <v>0</v>
      </c>
      <c r="O6" s="66">
        <f t="shared" si="0"/>
        <v>0</v>
      </c>
      <c r="P6" s="66">
        <f t="shared" si="0"/>
        <v>0</v>
      </c>
      <c r="Q6" s="66">
        <f t="shared" si="0"/>
        <v>0</v>
      </c>
      <c r="R6" s="66">
        <f t="shared" si="0"/>
        <v>0</v>
      </c>
      <c r="S6" s="66">
        <f t="shared" si="0"/>
        <v>0</v>
      </c>
      <c r="T6" s="66">
        <f t="shared" si="0"/>
        <v>0</v>
      </c>
      <c r="U6" s="66">
        <f t="shared" si="0"/>
        <v>0</v>
      </c>
      <c r="V6" s="66">
        <f t="shared" si="0"/>
        <v>0</v>
      </c>
      <c r="W6" s="66">
        <f t="shared" si="0"/>
        <v>0</v>
      </c>
      <c r="X6" s="66">
        <f t="shared" si="0"/>
        <v>0</v>
      </c>
    </row>
    <row r="7" spans="1:24" x14ac:dyDescent="0.25">
      <c r="A7" s="25" t="s">
        <v>139</v>
      </c>
      <c r="B7" s="27">
        <f>'SCC X Ano = Fundo Cultural'!B7+'SCC X Ano = Outros'!B7</f>
        <v>0</v>
      </c>
      <c r="C7" s="27">
        <f>'SCC X Ano = Fundo Cultural'!C7+'SCC X Ano = Outros'!C7</f>
        <v>0</v>
      </c>
      <c r="D7" s="27">
        <f>'SCC X Ano = Fundo Cultural'!D7+'SCC X Ano = Outros'!D7</f>
        <v>0</v>
      </c>
      <c r="E7" s="27">
        <f>'SCC X Ano = Fundo Cultural'!E7+'SCC X Ano = Outros'!E7</f>
        <v>0</v>
      </c>
      <c r="F7" s="27">
        <f>'SCC X Ano = Fundo Cultural'!F7+'SCC X Ano = Outros'!F7</f>
        <v>1626345.3570189122</v>
      </c>
      <c r="G7" s="27">
        <f>'SCC X Ano = Fundo Cultural'!G7+'SCC X Ano = Outros'!G7</f>
        <v>0</v>
      </c>
      <c r="H7" s="27">
        <f>'SCC X Ano = Fundo Cultural'!H7+'SCC X Ano = Outros'!H7</f>
        <v>0</v>
      </c>
      <c r="I7" s="27">
        <f>'SCC X Ano = Fundo Cultural'!I7+'SCC X Ano = Outros'!I7</f>
        <v>0</v>
      </c>
      <c r="J7" s="27">
        <f>'SCC X Ano = Fundo Cultural'!J7+'SCC X Ano = Outros'!J7</f>
        <v>0</v>
      </c>
      <c r="K7" s="27">
        <f>'SCC X Ano = Fundo Cultural'!K7+'SCC X Ano = Outros'!K7</f>
        <v>0</v>
      </c>
      <c r="L7" s="67">
        <f t="shared" si="1"/>
        <v>1626345.3570189122</v>
      </c>
      <c r="M7" s="25" t="s">
        <v>139</v>
      </c>
      <c r="N7" s="66">
        <f t="shared" si="2"/>
        <v>0</v>
      </c>
      <c r="O7" s="66">
        <f t="shared" si="0"/>
        <v>0</v>
      </c>
      <c r="P7" s="66">
        <f t="shared" si="0"/>
        <v>0</v>
      </c>
      <c r="Q7" s="66">
        <f t="shared" si="0"/>
        <v>0</v>
      </c>
      <c r="R7" s="66">
        <f t="shared" si="0"/>
        <v>8.2812530400836071E-3</v>
      </c>
      <c r="S7" s="66">
        <f t="shared" si="0"/>
        <v>0</v>
      </c>
      <c r="T7" s="66">
        <f t="shared" si="0"/>
        <v>0</v>
      </c>
      <c r="U7" s="66">
        <f t="shared" si="0"/>
        <v>0</v>
      </c>
      <c r="V7" s="66">
        <f t="shared" si="0"/>
        <v>0</v>
      </c>
      <c r="W7" s="66">
        <f t="shared" si="0"/>
        <v>0</v>
      </c>
      <c r="X7" s="66">
        <f t="shared" si="0"/>
        <v>8.2812530400836071E-3</v>
      </c>
    </row>
    <row r="8" spans="1:24" x14ac:dyDescent="0.25">
      <c r="A8" s="25" t="s">
        <v>143</v>
      </c>
      <c r="B8" s="27">
        <f>'SCC X Ano = Fundo Cultural'!B8+'SCC X Ano = Outros'!B8</f>
        <v>0</v>
      </c>
      <c r="C8" s="27">
        <f>'SCC X Ano = Fundo Cultural'!C8+'SCC X Ano = Outros'!C8</f>
        <v>0</v>
      </c>
      <c r="D8" s="27">
        <f>'SCC X Ano = Fundo Cultural'!D8+'SCC X Ano = Outros'!D8</f>
        <v>0</v>
      </c>
      <c r="E8" s="27">
        <f>'SCC X Ano = Fundo Cultural'!E8+'SCC X Ano = Outros'!E8</f>
        <v>0</v>
      </c>
      <c r="F8" s="27">
        <f>'SCC X Ano = Fundo Cultural'!F8+'SCC X Ano = Outros'!F8</f>
        <v>0</v>
      </c>
      <c r="G8" s="27">
        <f>'SCC X Ano = Fundo Cultural'!G8+'SCC X Ano = Outros'!G8</f>
        <v>0</v>
      </c>
      <c r="H8" s="27">
        <f>'SCC X Ano = Fundo Cultural'!H8+'SCC X Ano = Outros'!H8</f>
        <v>0</v>
      </c>
      <c r="I8" s="27">
        <f>'SCC X Ano = Fundo Cultural'!I8+'SCC X Ano = Outros'!I8</f>
        <v>0</v>
      </c>
      <c r="J8" s="27">
        <f>'SCC X Ano = Fundo Cultural'!J8+'SCC X Ano = Outros'!J8</f>
        <v>0</v>
      </c>
      <c r="K8" s="27">
        <f>'SCC X Ano = Fundo Cultural'!K8+'SCC X Ano = Outros'!K8</f>
        <v>0</v>
      </c>
      <c r="L8" s="67">
        <f t="shared" si="1"/>
        <v>0</v>
      </c>
      <c r="M8" s="25" t="s">
        <v>143</v>
      </c>
      <c r="N8" s="66">
        <f t="shared" si="2"/>
        <v>0</v>
      </c>
      <c r="O8" s="66">
        <f t="shared" si="0"/>
        <v>0</v>
      </c>
      <c r="P8" s="66">
        <f t="shared" si="0"/>
        <v>0</v>
      </c>
      <c r="Q8" s="66">
        <f t="shared" si="0"/>
        <v>0</v>
      </c>
      <c r="R8" s="66">
        <f t="shared" si="0"/>
        <v>0</v>
      </c>
      <c r="S8" s="66">
        <f t="shared" si="0"/>
        <v>0</v>
      </c>
      <c r="T8" s="66">
        <f t="shared" si="0"/>
        <v>0</v>
      </c>
      <c r="U8" s="66">
        <f t="shared" si="0"/>
        <v>0</v>
      </c>
      <c r="V8" s="66">
        <f t="shared" si="0"/>
        <v>0</v>
      </c>
      <c r="W8" s="66">
        <f t="shared" si="0"/>
        <v>0</v>
      </c>
      <c r="X8" s="66">
        <f t="shared" si="0"/>
        <v>0</v>
      </c>
    </row>
    <row r="9" spans="1:24" x14ac:dyDescent="0.25">
      <c r="A9" s="25" t="s">
        <v>146</v>
      </c>
      <c r="B9" s="27">
        <f>'SCC X Ano = Fundo Cultural'!B9+'SCC X Ano = Outros'!B9</f>
        <v>0</v>
      </c>
      <c r="C9" s="27">
        <f>'SCC X Ano = Fundo Cultural'!C9+'SCC X Ano = Outros'!C9</f>
        <v>0</v>
      </c>
      <c r="D9" s="27">
        <f>'SCC X Ano = Fundo Cultural'!D9+'SCC X Ano = Outros'!D9</f>
        <v>41550.946163814886</v>
      </c>
      <c r="E9" s="27">
        <f>'SCC X Ano = Fundo Cultural'!E9+'SCC X Ano = Outros'!E9</f>
        <v>0</v>
      </c>
      <c r="F9" s="27">
        <f>'SCC X Ano = Fundo Cultural'!F9+'SCC X Ano = Outros'!F9</f>
        <v>40670.827794495577</v>
      </c>
      <c r="G9" s="27">
        <f>'SCC X Ano = Fundo Cultural'!G9+'SCC X Ano = Outros'!G9</f>
        <v>0</v>
      </c>
      <c r="H9" s="27">
        <f>'SCC X Ano = Fundo Cultural'!H9+'SCC X Ano = Outros'!H9</f>
        <v>0</v>
      </c>
      <c r="I9" s="27">
        <f>'SCC X Ano = Fundo Cultural'!I9+'SCC X Ano = Outros'!I9</f>
        <v>12933.600412941772</v>
      </c>
      <c r="J9" s="27">
        <f>'SCC X Ano = Fundo Cultural'!J9+'SCC X Ano = Outros'!J9</f>
        <v>441887.81505480269</v>
      </c>
      <c r="K9" s="27">
        <f>'SCC X Ano = Fundo Cultural'!K9+'SCC X Ano = Outros'!K9</f>
        <v>0</v>
      </c>
      <c r="L9" s="67">
        <f t="shared" si="1"/>
        <v>537043.18942605495</v>
      </c>
      <c r="M9" s="25" t="s">
        <v>146</v>
      </c>
      <c r="N9" s="66">
        <f t="shared" si="2"/>
        <v>0</v>
      </c>
      <c r="O9" s="66">
        <f t="shared" si="0"/>
        <v>0</v>
      </c>
      <c r="P9" s="66">
        <f t="shared" si="0"/>
        <v>2.115749264154852E-4</v>
      </c>
      <c r="Q9" s="66">
        <f t="shared" si="0"/>
        <v>0</v>
      </c>
      <c r="R9" s="66">
        <f t="shared" si="0"/>
        <v>2.0709341645199335E-4</v>
      </c>
      <c r="S9" s="66">
        <f t="shared" si="0"/>
        <v>0</v>
      </c>
      <c r="T9" s="66">
        <f t="shared" si="0"/>
        <v>0</v>
      </c>
      <c r="U9" s="66">
        <f t="shared" si="0"/>
        <v>6.5857117786609909E-5</v>
      </c>
      <c r="V9" s="66">
        <f t="shared" si="0"/>
        <v>2.2500662580708765E-3</v>
      </c>
      <c r="W9" s="66">
        <f t="shared" si="0"/>
        <v>0</v>
      </c>
      <c r="X9" s="66">
        <f t="shared" si="0"/>
        <v>2.7345917187249652E-3</v>
      </c>
    </row>
    <row r="10" spans="1:24" x14ac:dyDescent="0.25">
      <c r="A10" s="25" t="s">
        <v>141</v>
      </c>
      <c r="B10" s="27">
        <f>'SCC X Ano = Fundo Cultural'!B10+'SCC X Ano = Outros'!B10</f>
        <v>0</v>
      </c>
      <c r="C10" s="27">
        <f>'SCC X Ano = Fundo Cultural'!C10+'SCC X Ano = Outros'!C10</f>
        <v>0</v>
      </c>
      <c r="D10" s="27">
        <f>'SCC X Ano = Fundo Cultural'!D10+'SCC X Ano = Outros'!D10</f>
        <v>0</v>
      </c>
      <c r="E10" s="27">
        <f>'SCC X Ano = Fundo Cultural'!E10+'SCC X Ano = Outros'!E10</f>
        <v>0</v>
      </c>
      <c r="F10" s="27">
        <f>'SCC X Ano = Fundo Cultural'!F10+'SCC X Ano = Outros'!F10</f>
        <v>7928.2646561381162</v>
      </c>
      <c r="G10" s="27">
        <f>'SCC X Ano = Fundo Cultural'!G10+'SCC X Ano = Outros'!G10</f>
        <v>0</v>
      </c>
      <c r="H10" s="27">
        <f>'SCC X Ano = Fundo Cultural'!H10+'SCC X Ano = Outros'!H10</f>
        <v>0</v>
      </c>
      <c r="I10" s="27">
        <f>'SCC X Ano = Fundo Cultural'!I10+'SCC X Ano = Outros'!I10</f>
        <v>0</v>
      </c>
      <c r="J10" s="27">
        <f>'SCC X Ano = Fundo Cultural'!J10+'SCC X Ano = Outros'!J10</f>
        <v>0</v>
      </c>
      <c r="K10" s="27">
        <f>'SCC X Ano = Fundo Cultural'!K10+'SCC X Ano = Outros'!K10</f>
        <v>0</v>
      </c>
      <c r="L10" s="67">
        <f t="shared" si="1"/>
        <v>7928.2646561381162</v>
      </c>
      <c r="M10" s="25" t="s">
        <v>141</v>
      </c>
      <c r="N10" s="66">
        <f t="shared" si="2"/>
        <v>0</v>
      </c>
      <c r="O10" s="66">
        <f t="shared" si="0"/>
        <v>0</v>
      </c>
      <c r="P10" s="66">
        <f t="shared" si="0"/>
        <v>0</v>
      </c>
      <c r="Q10" s="66">
        <f t="shared" si="0"/>
        <v>0</v>
      </c>
      <c r="R10" s="66">
        <f t="shared" si="0"/>
        <v>4.0370248239634938E-5</v>
      </c>
      <c r="S10" s="66">
        <f t="shared" si="0"/>
        <v>0</v>
      </c>
      <c r="T10" s="66">
        <f t="shared" si="0"/>
        <v>0</v>
      </c>
      <c r="U10" s="66">
        <f t="shared" si="0"/>
        <v>0</v>
      </c>
      <c r="V10" s="66">
        <f t="shared" si="0"/>
        <v>0</v>
      </c>
      <c r="W10" s="66">
        <f t="shared" si="0"/>
        <v>0</v>
      </c>
      <c r="X10" s="66">
        <f t="shared" si="0"/>
        <v>4.0370248239634938E-5</v>
      </c>
    </row>
    <row r="11" spans="1:24" x14ac:dyDescent="0.25">
      <c r="A11" s="25" t="s">
        <v>153</v>
      </c>
      <c r="B11" s="27">
        <f>'SCC X Ano = Fundo Cultural'!B11+'SCC X Ano = Outros'!B11</f>
        <v>0</v>
      </c>
      <c r="C11" s="27">
        <f>'SCC X Ano = Fundo Cultural'!C11+'SCC X Ano = Outros'!C11</f>
        <v>0</v>
      </c>
      <c r="D11" s="27">
        <f>'SCC X Ano = Fundo Cultural'!D11+'SCC X Ano = Outros'!D11</f>
        <v>0</v>
      </c>
      <c r="E11" s="27">
        <f>'SCC X Ano = Fundo Cultural'!E11+'SCC X Ano = Outros'!E11</f>
        <v>0</v>
      </c>
      <c r="F11" s="27">
        <f>'SCC X Ano = Fundo Cultural'!F11+'SCC X Ano = Outros'!F11</f>
        <v>118439.81474729282</v>
      </c>
      <c r="G11" s="27">
        <f>'SCC X Ano = Fundo Cultural'!G11+'SCC X Ano = Outros'!G11</f>
        <v>0</v>
      </c>
      <c r="H11" s="27">
        <f>'SCC X Ano = Fundo Cultural'!H11+'SCC X Ano = Outros'!H11</f>
        <v>0</v>
      </c>
      <c r="I11" s="27">
        <f>'SCC X Ano = Fundo Cultural'!I11+'SCC X Ano = Outros'!I11</f>
        <v>14272.676214114703</v>
      </c>
      <c r="J11" s="27">
        <f>'SCC X Ano = Fundo Cultural'!J11+'SCC X Ano = Outros'!J11</f>
        <v>0</v>
      </c>
      <c r="K11" s="27">
        <f>'SCC X Ano = Fundo Cultural'!K11+'SCC X Ano = Outros'!K11</f>
        <v>0</v>
      </c>
      <c r="L11" s="67">
        <f t="shared" si="1"/>
        <v>132712.49096140751</v>
      </c>
      <c r="M11" s="25" t="s">
        <v>153</v>
      </c>
      <c r="N11" s="66">
        <f t="shared" si="2"/>
        <v>0</v>
      </c>
      <c r="O11" s="66">
        <f t="shared" si="0"/>
        <v>0</v>
      </c>
      <c r="P11" s="66">
        <f t="shared" si="0"/>
        <v>0</v>
      </c>
      <c r="Q11" s="66">
        <f t="shared" si="0"/>
        <v>0</v>
      </c>
      <c r="R11" s="66">
        <f t="shared" si="0"/>
        <v>6.0308843488250099E-4</v>
      </c>
      <c r="S11" s="66">
        <f t="shared" si="0"/>
        <v>0</v>
      </c>
      <c r="T11" s="66">
        <f t="shared" si="0"/>
        <v>0</v>
      </c>
      <c r="U11" s="66">
        <f t="shared" si="0"/>
        <v>7.2675611473395021E-5</v>
      </c>
      <c r="V11" s="66">
        <f t="shared" si="0"/>
        <v>0</v>
      </c>
      <c r="W11" s="66">
        <f t="shared" si="0"/>
        <v>0</v>
      </c>
      <c r="X11" s="66">
        <f t="shared" si="0"/>
        <v>6.7576404635589593E-4</v>
      </c>
    </row>
    <row r="12" spans="1:24" x14ac:dyDescent="0.25">
      <c r="A12" s="25" t="s">
        <v>157</v>
      </c>
      <c r="B12" s="27">
        <f>'SCC X Ano = Fundo Cultural'!B12+'SCC X Ano = Outros'!B12</f>
        <v>0</v>
      </c>
      <c r="C12" s="27">
        <f>'SCC X Ano = Fundo Cultural'!C12+'SCC X Ano = Outros'!C12</f>
        <v>0</v>
      </c>
      <c r="D12" s="27">
        <f>'SCC X Ano = Fundo Cultural'!D12+'SCC X Ano = Outros'!D12</f>
        <v>0</v>
      </c>
      <c r="E12" s="27">
        <f>'SCC X Ano = Fundo Cultural'!E12+'SCC X Ano = Outros'!E12</f>
        <v>0</v>
      </c>
      <c r="F12" s="27">
        <f>'SCC X Ano = Fundo Cultural'!F12+'SCC X Ano = Outros'!F12</f>
        <v>4119.817888286072</v>
      </c>
      <c r="G12" s="27">
        <f>'SCC X Ano = Fundo Cultural'!G12+'SCC X Ano = Outros'!G12</f>
        <v>0</v>
      </c>
      <c r="H12" s="27">
        <f>'SCC X Ano = Fundo Cultural'!H12+'SCC X Ano = Outros'!H12</f>
        <v>0</v>
      </c>
      <c r="I12" s="27">
        <f>'SCC X Ano = Fundo Cultural'!I12+'SCC X Ano = Outros'!I12</f>
        <v>0</v>
      </c>
      <c r="J12" s="27">
        <f>'SCC X Ano = Fundo Cultural'!J12+'SCC X Ano = Outros'!J12</f>
        <v>0</v>
      </c>
      <c r="K12" s="27">
        <f>'SCC X Ano = Fundo Cultural'!K12+'SCC X Ano = Outros'!K12</f>
        <v>0</v>
      </c>
      <c r="L12" s="67">
        <f t="shared" si="1"/>
        <v>4119.817888286072</v>
      </c>
      <c r="M12" s="25" t="s">
        <v>157</v>
      </c>
      <c r="N12" s="66">
        <f t="shared" si="2"/>
        <v>0</v>
      </c>
      <c r="O12" s="66">
        <f t="shared" si="0"/>
        <v>0</v>
      </c>
      <c r="P12" s="66">
        <f t="shared" si="0"/>
        <v>0</v>
      </c>
      <c r="Q12" s="66">
        <f t="shared" si="0"/>
        <v>0</v>
      </c>
      <c r="R12" s="66">
        <f t="shared" si="0"/>
        <v>2.0977865657326758E-5</v>
      </c>
      <c r="S12" s="66">
        <f t="shared" si="0"/>
        <v>0</v>
      </c>
      <c r="T12" s="66">
        <f t="shared" si="0"/>
        <v>0</v>
      </c>
      <c r="U12" s="66">
        <f t="shared" si="0"/>
        <v>0</v>
      </c>
      <c r="V12" s="66">
        <f t="shared" si="0"/>
        <v>0</v>
      </c>
      <c r="W12" s="66">
        <f t="shared" si="0"/>
        <v>0</v>
      </c>
      <c r="X12" s="66">
        <f t="shared" si="0"/>
        <v>2.0977865657326758E-5</v>
      </c>
    </row>
    <row r="13" spans="1:24" x14ac:dyDescent="0.25">
      <c r="A13" s="25" t="s">
        <v>161</v>
      </c>
      <c r="B13" s="27">
        <f>'SCC X Ano = Fundo Cultural'!B13+'SCC X Ano = Outros'!B13</f>
        <v>0</v>
      </c>
      <c r="C13" s="27">
        <f>'SCC X Ano = Fundo Cultural'!C13+'SCC X Ano = Outros'!C13</f>
        <v>0</v>
      </c>
      <c r="D13" s="27">
        <f>'SCC X Ano = Fundo Cultural'!D13+'SCC X Ano = Outros'!D13</f>
        <v>127188.80328156918</v>
      </c>
      <c r="E13" s="27">
        <f>'SCC X Ano = Fundo Cultural'!E13+'SCC X Ano = Outros'!E13</f>
        <v>0</v>
      </c>
      <c r="F13" s="27">
        <f>'SCC X Ano = Fundo Cultural'!F13+'SCC X Ano = Outros'!F13</f>
        <v>19123.226327234392</v>
      </c>
      <c r="G13" s="27">
        <f>'SCC X Ano = Fundo Cultural'!G13+'SCC X Ano = Outros'!G13</f>
        <v>0</v>
      </c>
      <c r="H13" s="27">
        <f>'SCC X Ano = Fundo Cultural'!H13+'SCC X Ano = Outros'!H13</f>
        <v>0</v>
      </c>
      <c r="I13" s="27">
        <f>'SCC X Ano = Fundo Cultural'!I13+'SCC X Ano = Outros'!I13</f>
        <v>0</v>
      </c>
      <c r="J13" s="27">
        <f>'SCC X Ano = Fundo Cultural'!J13+'SCC X Ano = Outros'!J13</f>
        <v>0</v>
      </c>
      <c r="K13" s="27">
        <f>'SCC X Ano = Fundo Cultural'!K13+'SCC X Ano = Outros'!K13</f>
        <v>0</v>
      </c>
      <c r="L13" s="67">
        <f t="shared" si="1"/>
        <v>146312.02960880357</v>
      </c>
      <c r="M13" s="25" t="s">
        <v>161</v>
      </c>
      <c r="N13" s="66">
        <f t="shared" si="2"/>
        <v>0</v>
      </c>
      <c r="O13" s="66">
        <f t="shared" si="0"/>
        <v>0</v>
      </c>
      <c r="P13" s="66">
        <f t="shared" si="0"/>
        <v>6.4763775989790735E-4</v>
      </c>
      <c r="Q13" s="66">
        <f t="shared" si="0"/>
        <v>0</v>
      </c>
      <c r="R13" s="66">
        <f t="shared" si="0"/>
        <v>9.7374321803886781E-5</v>
      </c>
      <c r="S13" s="66">
        <f t="shared" si="0"/>
        <v>0</v>
      </c>
      <c r="T13" s="66">
        <f t="shared" si="0"/>
        <v>0</v>
      </c>
      <c r="U13" s="66">
        <f t="shared" si="0"/>
        <v>0</v>
      </c>
      <c r="V13" s="66">
        <f t="shared" si="0"/>
        <v>0</v>
      </c>
      <c r="W13" s="66">
        <f t="shared" si="0"/>
        <v>0</v>
      </c>
      <c r="X13" s="66">
        <f t="shared" si="0"/>
        <v>7.4501208170179407E-4</v>
      </c>
    </row>
    <row r="14" spans="1:24" x14ac:dyDescent="0.25">
      <c r="A14" s="25" t="s">
        <v>151</v>
      </c>
      <c r="B14" s="27">
        <f>'SCC X Ano = Fundo Cultural'!B14+'SCC X Ano = Outros'!B14</f>
        <v>0</v>
      </c>
      <c r="C14" s="27">
        <f>'SCC X Ano = Fundo Cultural'!C14+'SCC X Ano = Outros'!C14</f>
        <v>179983.30660926484</v>
      </c>
      <c r="D14" s="27">
        <f>'SCC X Ano = Fundo Cultural'!D14+'SCC X Ano = Outros'!D14</f>
        <v>0</v>
      </c>
      <c r="E14" s="27">
        <f>'SCC X Ano = Fundo Cultural'!E14+'SCC X Ano = Outros'!E14</f>
        <v>0</v>
      </c>
      <c r="F14" s="27">
        <f>'SCC X Ano = Fundo Cultural'!F14+'SCC X Ano = Outros'!F14</f>
        <v>31939.837590880139</v>
      </c>
      <c r="G14" s="27">
        <f>'SCC X Ano = Fundo Cultural'!G14+'SCC X Ano = Outros'!G14</f>
        <v>0</v>
      </c>
      <c r="H14" s="27">
        <f>'SCC X Ano = Fundo Cultural'!H14+'SCC X Ano = Outros'!H14</f>
        <v>0</v>
      </c>
      <c r="I14" s="27">
        <f>'SCC X Ano = Fundo Cultural'!I14+'SCC X Ano = Outros'!I14</f>
        <v>782207.45052386506</v>
      </c>
      <c r="J14" s="27">
        <f>'SCC X Ano = Fundo Cultural'!J14+'SCC X Ano = Outros'!J14</f>
        <v>0</v>
      </c>
      <c r="K14" s="27">
        <f>'SCC X Ano = Fundo Cultural'!K14+'SCC X Ano = Outros'!K14</f>
        <v>0</v>
      </c>
      <c r="L14" s="67">
        <f t="shared" si="1"/>
        <v>994130.59472400998</v>
      </c>
      <c r="M14" s="25" t="s">
        <v>151</v>
      </c>
      <c r="N14" s="66">
        <f t="shared" si="2"/>
        <v>0</v>
      </c>
      <c r="O14" s="66">
        <f t="shared" si="0"/>
        <v>9.1646420521305193E-4</v>
      </c>
      <c r="P14" s="66">
        <f t="shared" si="0"/>
        <v>0</v>
      </c>
      <c r="Q14" s="66">
        <f t="shared" si="0"/>
        <v>0</v>
      </c>
      <c r="R14" s="66">
        <f t="shared" si="0"/>
        <v>1.6263573785710818E-4</v>
      </c>
      <c r="S14" s="66">
        <f t="shared" si="0"/>
        <v>0</v>
      </c>
      <c r="T14" s="66">
        <f t="shared" si="0"/>
        <v>0</v>
      </c>
      <c r="U14" s="66">
        <f t="shared" si="0"/>
        <v>3.9829534358559243E-3</v>
      </c>
      <c r="V14" s="66">
        <f t="shared" si="0"/>
        <v>0</v>
      </c>
      <c r="W14" s="66">
        <f t="shared" si="0"/>
        <v>0</v>
      </c>
      <c r="X14" s="66">
        <f t="shared" si="0"/>
        <v>5.0620533789260836E-3</v>
      </c>
    </row>
    <row r="15" spans="1:24" x14ac:dyDescent="0.25">
      <c r="A15" s="25" t="s">
        <v>167</v>
      </c>
      <c r="B15" s="27">
        <f>'SCC X Ano = Fundo Cultural'!B15+'SCC X Ano = Outros'!B15</f>
        <v>0</v>
      </c>
      <c r="C15" s="27">
        <f>'SCC X Ano = Fundo Cultural'!C15+'SCC X Ano = Outros'!C15</f>
        <v>179983.30660926484</v>
      </c>
      <c r="D15" s="27">
        <f>'SCC X Ano = Fundo Cultural'!D15+'SCC X Ano = Outros'!D15</f>
        <v>101193.81430799306</v>
      </c>
      <c r="E15" s="27">
        <f>'SCC X Ano = Fundo Cultural'!E15+'SCC X Ano = Outros'!E15</f>
        <v>0</v>
      </c>
      <c r="F15" s="27">
        <f>'SCC X Ano = Fundo Cultural'!F15+'SCC X Ano = Outros'!F15</f>
        <v>0</v>
      </c>
      <c r="G15" s="27">
        <f>'SCC X Ano = Fundo Cultural'!G15+'SCC X Ano = Outros'!G15</f>
        <v>0</v>
      </c>
      <c r="H15" s="27">
        <f>'SCC X Ano = Fundo Cultural'!H15+'SCC X Ano = Outros'!H15</f>
        <v>0</v>
      </c>
      <c r="I15" s="27">
        <f>'SCC X Ano = Fundo Cultural'!I15+'SCC X Ano = Outros'!I15</f>
        <v>0</v>
      </c>
      <c r="J15" s="27">
        <f>'SCC X Ano = Fundo Cultural'!J15+'SCC X Ano = Outros'!J15</f>
        <v>0</v>
      </c>
      <c r="K15" s="27">
        <f>'SCC X Ano = Fundo Cultural'!K15+'SCC X Ano = Outros'!K15</f>
        <v>0</v>
      </c>
      <c r="L15" s="67">
        <f t="shared" si="1"/>
        <v>281177.12091725791</v>
      </c>
      <c r="M15" s="25" t="s">
        <v>167</v>
      </c>
      <c r="N15" s="66">
        <f t="shared" si="2"/>
        <v>0</v>
      </c>
      <c r="O15" s="66">
        <f t="shared" si="0"/>
        <v>9.1646420521305193E-4</v>
      </c>
      <c r="P15" s="66">
        <f t="shared" si="0"/>
        <v>5.1527283473898626E-4</v>
      </c>
      <c r="Q15" s="66">
        <f t="shared" si="0"/>
        <v>0</v>
      </c>
      <c r="R15" s="66">
        <f t="shared" si="0"/>
        <v>0</v>
      </c>
      <c r="S15" s="66">
        <f t="shared" si="0"/>
        <v>0</v>
      </c>
      <c r="T15" s="66">
        <f t="shared" si="0"/>
        <v>0</v>
      </c>
      <c r="U15" s="66">
        <f t="shared" si="0"/>
        <v>0</v>
      </c>
      <c r="V15" s="66">
        <f t="shared" si="0"/>
        <v>0</v>
      </c>
      <c r="W15" s="66">
        <f t="shared" si="0"/>
        <v>0</v>
      </c>
      <c r="X15" s="66">
        <f t="shared" si="0"/>
        <v>1.4317370399520382E-3</v>
      </c>
    </row>
    <row r="16" spans="1:24" x14ac:dyDescent="0.25">
      <c r="A16" s="25" t="s">
        <v>171</v>
      </c>
      <c r="B16" s="27">
        <f>'SCC X Ano = Fundo Cultural'!B16+'SCC X Ano = Outros'!B16</f>
        <v>0</v>
      </c>
      <c r="C16" s="27">
        <f>'SCC X Ano = Fundo Cultural'!C16+'SCC X Ano = Outros'!C16</f>
        <v>110635.73857271511</v>
      </c>
      <c r="D16" s="27">
        <f>'SCC X Ano = Fundo Cultural'!D16+'SCC X Ano = Outros'!D16</f>
        <v>87729.263140553958</v>
      </c>
      <c r="E16" s="27">
        <f>'SCC X Ano = Fundo Cultural'!E16+'SCC X Ano = Outros'!E16</f>
        <v>0</v>
      </c>
      <c r="F16" s="27">
        <f>'SCC X Ano = Fundo Cultural'!F16+'SCC X Ano = Outros'!F16</f>
        <v>224952.13576558966</v>
      </c>
      <c r="G16" s="27">
        <f>'SCC X Ano = Fundo Cultural'!G16+'SCC X Ano = Outros'!G16</f>
        <v>0</v>
      </c>
      <c r="H16" s="27">
        <f>'SCC X Ano = Fundo Cultural'!H16+'SCC X Ano = Outros'!H16</f>
        <v>0</v>
      </c>
      <c r="I16" s="27">
        <f>'SCC X Ano = Fundo Cultural'!I16+'SCC X Ano = Outros'!I16</f>
        <v>0</v>
      </c>
      <c r="J16" s="27">
        <f>'SCC X Ano = Fundo Cultural'!J16+'SCC X Ano = Outros'!J16</f>
        <v>0</v>
      </c>
      <c r="K16" s="27">
        <f>'SCC X Ano = Fundo Cultural'!K16+'SCC X Ano = Outros'!K16</f>
        <v>0</v>
      </c>
      <c r="L16" s="67">
        <f t="shared" si="1"/>
        <v>423317.1374788587</v>
      </c>
      <c r="M16" s="25" t="s">
        <v>171</v>
      </c>
      <c r="N16" s="66">
        <f t="shared" si="2"/>
        <v>0</v>
      </c>
      <c r="O16" s="66">
        <f t="shared" si="0"/>
        <v>5.6335054694446303E-4</v>
      </c>
      <c r="P16" s="66">
        <f t="shared" si="0"/>
        <v>4.4671214754699788E-4</v>
      </c>
      <c r="Q16" s="66">
        <f t="shared" si="0"/>
        <v>0</v>
      </c>
      <c r="R16" s="66">
        <f t="shared" si="0"/>
        <v>1.1454427868855328E-3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2.1555054813769937E-3</v>
      </c>
    </row>
    <row r="17" spans="1:24" x14ac:dyDescent="0.25">
      <c r="A17" s="25" t="s">
        <v>175</v>
      </c>
      <c r="B17" s="27">
        <f>'SCC X Ano = Fundo Cultural'!B17+'SCC X Ano = Outros'!B17</f>
        <v>0</v>
      </c>
      <c r="C17" s="27">
        <f>'SCC X Ano = Fundo Cultural'!C17+'SCC X Ano = Outros'!C17</f>
        <v>34319.216904254623</v>
      </c>
      <c r="D17" s="27">
        <f>'SCC X Ano = Fundo Cultural'!D17+'SCC X Ano = Outros'!D17</f>
        <v>0</v>
      </c>
      <c r="E17" s="27">
        <f>'SCC X Ano = Fundo Cultural'!E17+'SCC X Ano = Outros'!E17</f>
        <v>0</v>
      </c>
      <c r="F17" s="27">
        <f>'SCC X Ano = Fundo Cultural'!F17+'SCC X Ano = Outros'!F17</f>
        <v>33806.26448041822</v>
      </c>
      <c r="G17" s="27">
        <f>'SCC X Ano = Fundo Cultural'!G17+'SCC X Ano = Outros'!G17</f>
        <v>0</v>
      </c>
      <c r="H17" s="27">
        <f>'SCC X Ano = Fundo Cultural'!H17+'SCC X Ano = Outros'!H17</f>
        <v>0</v>
      </c>
      <c r="I17" s="27">
        <f>'SCC X Ano = Fundo Cultural'!I17+'SCC X Ano = Outros'!I17</f>
        <v>0</v>
      </c>
      <c r="J17" s="27">
        <f>'SCC X Ano = Fundo Cultural'!J17+'SCC X Ano = Outros'!J17</f>
        <v>5000645.391833418</v>
      </c>
      <c r="K17" s="27">
        <f>'SCC X Ano = Fundo Cultural'!K17+'SCC X Ano = Outros'!K17</f>
        <v>0</v>
      </c>
      <c r="L17" s="67">
        <f t="shared" si="1"/>
        <v>5068770.8732180912</v>
      </c>
      <c r="M17" s="25" t="s">
        <v>175</v>
      </c>
      <c r="N17" s="66">
        <f t="shared" si="2"/>
        <v>0</v>
      </c>
      <c r="O17" s="66">
        <f t="shared" si="0"/>
        <v>1.7475139465002474E-4</v>
      </c>
      <c r="P17" s="66">
        <f t="shared" si="0"/>
        <v>0</v>
      </c>
      <c r="Q17" s="66">
        <f t="shared" si="0"/>
        <v>0</v>
      </c>
      <c r="R17" s="66">
        <f t="shared" si="0"/>
        <v>1.7213947166516756E-4</v>
      </c>
      <c r="S17" s="66">
        <f t="shared" si="0"/>
        <v>0</v>
      </c>
      <c r="T17" s="66">
        <f t="shared" si="0"/>
        <v>0</v>
      </c>
      <c r="U17" s="66">
        <f t="shared" si="0"/>
        <v>0</v>
      </c>
      <c r="V17" s="66">
        <f t="shared" si="0"/>
        <v>2.5462986489787124E-2</v>
      </c>
      <c r="W17" s="66">
        <f t="shared" si="0"/>
        <v>0</v>
      </c>
      <c r="X17" s="66">
        <f t="shared" si="0"/>
        <v>2.5809877356102316E-2</v>
      </c>
    </row>
    <row r="18" spans="1:24" x14ac:dyDescent="0.25">
      <c r="A18" s="25" t="s">
        <v>137</v>
      </c>
      <c r="B18" s="27">
        <f>'SCC X Ano = Fundo Cultural'!B18+'SCC X Ano = Outros'!B18</f>
        <v>0</v>
      </c>
      <c r="C18" s="27">
        <f>'SCC X Ano = Fundo Cultural'!C18+'SCC X Ano = Outros'!C18</f>
        <v>0</v>
      </c>
      <c r="D18" s="27">
        <f>'SCC X Ano = Fundo Cultural'!D18+'SCC X Ano = Outros'!D18</f>
        <v>0</v>
      </c>
      <c r="E18" s="27">
        <f>'SCC X Ano = Fundo Cultural'!E18+'SCC X Ano = Outros'!E18</f>
        <v>0</v>
      </c>
      <c r="F18" s="27">
        <f>'SCC X Ano = Fundo Cultural'!F18+'SCC X Ano = Outros'!F18</f>
        <v>0</v>
      </c>
      <c r="G18" s="27">
        <f>'SCC X Ano = Fundo Cultural'!G18+'SCC X Ano = Outros'!G18</f>
        <v>0</v>
      </c>
      <c r="H18" s="27">
        <f>'SCC X Ano = Fundo Cultural'!H18+'SCC X Ano = Outros'!H18</f>
        <v>0</v>
      </c>
      <c r="I18" s="27">
        <f>'SCC X Ano = Fundo Cultural'!I18+'SCC X Ano = Outros'!I18</f>
        <v>0</v>
      </c>
      <c r="J18" s="27">
        <f>'SCC X Ano = Fundo Cultural'!J18+'SCC X Ano = Outros'!J18</f>
        <v>2754752.4976387639</v>
      </c>
      <c r="K18" s="27">
        <f>'SCC X Ano = Fundo Cultural'!K18+'SCC X Ano = Outros'!K18</f>
        <v>0</v>
      </c>
      <c r="L18" s="67">
        <f t="shared" si="1"/>
        <v>2754752.4976387639</v>
      </c>
      <c r="M18" s="25" t="s">
        <v>137</v>
      </c>
      <c r="N18" s="66">
        <f t="shared" si="2"/>
        <v>0</v>
      </c>
      <c r="O18" s="66">
        <f t="shared" si="0"/>
        <v>0</v>
      </c>
      <c r="P18" s="66">
        <f t="shared" si="0"/>
        <v>0</v>
      </c>
      <c r="Q18" s="66">
        <f t="shared" si="0"/>
        <v>0</v>
      </c>
      <c r="R18" s="66">
        <f t="shared" si="0"/>
        <v>0</v>
      </c>
      <c r="S18" s="66">
        <f t="shared" si="0"/>
        <v>0</v>
      </c>
      <c r="T18" s="66">
        <f t="shared" si="0"/>
        <v>0</v>
      </c>
      <c r="U18" s="66">
        <f t="shared" si="0"/>
        <v>0</v>
      </c>
      <c r="V18" s="66">
        <f t="shared" si="0"/>
        <v>1.4027034539308886E-2</v>
      </c>
      <c r="W18" s="66">
        <f t="shared" si="0"/>
        <v>0</v>
      </c>
      <c r="X18" s="66">
        <f t="shared" si="0"/>
        <v>1.4027034539308886E-2</v>
      </c>
    </row>
    <row r="19" spans="1:24" x14ac:dyDescent="0.25">
      <c r="A19" s="25" t="s">
        <v>181</v>
      </c>
      <c r="B19" s="27">
        <f>'SCC X Ano = Fundo Cultural'!B19+'SCC X Ano = Outros'!B19</f>
        <v>0</v>
      </c>
      <c r="C19" s="27">
        <f>'SCC X Ano = Fundo Cultural'!C19+'SCC X Ano = Outros'!C19</f>
        <v>0</v>
      </c>
      <c r="D19" s="27">
        <f>'SCC X Ano = Fundo Cultural'!D19+'SCC X Ano = Outros'!D19</f>
        <v>0</v>
      </c>
      <c r="E19" s="27">
        <f>'SCC X Ano = Fundo Cultural'!E19+'SCC X Ano = Outros'!E19</f>
        <v>0</v>
      </c>
      <c r="F19" s="27">
        <f>'SCC X Ano = Fundo Cultural'!F19+'SCC X Ano = Outros'!F19</f>
        <v>19150.223823225781</v>
      </c>
      <c r="G19" s="27">
        <f>'SCC X Ano = Fundo Cultural'!G19+'SCC X Ano = Outros'!G19</f>
        <v>0</v>
      </c>
      <c r="H19" s="27">
        <f>'SCC X Ano = Fundo Cultural'!H19+'SCC X Ano = Outros'!H19</f>
        <v>0</v>
      </c>
      <c r="I19" s="27">
        <f>'SCC X Ano = Fundo Cultural'!I19+'SCC X Ano = Outros'!I19</f>
        <v>0</v>
      </c>
      <c r="J19" s="27">
        <f>'SCC X Ano = Fundo Cultural'!J19+'SCC X Ano = Outros'!J19</f>
        <v>0</v>
      </c>
      <c r="K19" s="27">
        <f>'SCC X Ano = Fundo Cultural'!K19+'SCC X Ano = Outros'!K19</f>
        <v>0</v>
      </c>
      <c r="L19" s="67">
        <f t="shared" si="1"/>
        <v>19150.223823225781</v>
      </c>
      <c r="M19" s="25" t="s">
        <v>181</v>
      </c>
      <c r="N19" s="66">
        <f t="shared" si="2"/>
        <v>0</v>
      </c>
      <c r="O19" s="66">
        <f t="shared" si="0"/>
        <v>0</v>
      </c>
      <c r="P19" s="66">
        <f t="shared" si="0"/>
        <v>0</v>
      </c>
      <c r="Q19" s="66">
        <f t="shared" si="0"/>
        <v>0</v>
      </c>
      <c r="R19" s="66">
        <f t="shared" si="0"/>
        <v>9.7511791434668732E-5</v>
      </c>
      <c r="S19" s="66">
        <f t="shared" si="0"/>
        <v>0</v>
      </c>
      <c r="T19" s="66">
        <f t="shared" si="0"/>
        <v>0</v>
      </c>
      <c r="U19" s="66">
        <f t="shared" si="0"/>
        <v>0</v>
      </c>
      <c r="V19" s="66">
        <f t="shared" si="0"/>
        <v>0</v>
      </c>
      <c r="W19" s="66">
        <f t="shared" si="0"/>
        <v>0</v>
      </c>
      <c r="X19" s="66">
        <f t="shared" si="0"/>
        <v>9.7511791434668732E-5</v>
      </c>
    </row>
    <row r="20" spans="1:24" x14ac:dyDescent="0.25">
      <c r="A20" s="25" t="s">
        <v>148</v>
      </c>
      <c r="B20" s="27">
        <f>'SCC X Ano = Fundo Cultural'!B20+'SCC X Ano = Outros'!B20</f>
        <v>0</v>
      </c>
      <c r="C20" s="27">
        <f>'SCC X Ano = Fundo Cultural'!C20+'SCC X Ano = Outros'!C20</f>
        <v>96589.841324928071</v>
      </c>
      <c r="D20" s="27">
        <f>'SCC X Ano = Fundo Cultural'!D20+'SCC X Ano = Outros'!D20</f>
        <v>0</v>
      </c>
      <c r="E20" s="27">
        <f>'SCC X Ano = Fundo Cultural'!E20+'SCC X Ano = Outros'!E20</f>
        <v>0</v>
      </c>
      <c r="F20" s="27">
        <f>'SCC X Ano = Fundo Cultural'!F20+'SCC X Ano = Outros'!F20</f>
        <v>17425551.785973161</v>
      </c>
      <c r="G20" s="27">
        <f>'SCC X Ano = Fundo Cultural'!G20+'SCC X Ano = Outros'!G20</f>
        <v>0</v>
      </c>
      <c r="H20" s="27">
        <f>'SCC X Ano = Fundo Cultural'!H20+'SCC X Ano = Outros'!H20</f>
        <v>0</v>
      </c>
      <c r="I20" s="27">
        <f>'SCC X Ano = Fundo Cultural'!I20+'SCC X Ano = Outros'!I20</f>
        <v>26259.56443429174</v>
      </c>
      <c r="J20" s="27">
        <f>'SCC X Ano = Fundo Cultural'!J20+'SCC X Ano = Outros'!J20</f>
        <v>125000.20627320053</v>
      </c>
      <c r="K20" s="27">
        <f>'SCC X Ano = Fundo Cultural'!K20+'SCC X Ano = Outros'!K20</f>
        <v>0</v>
      </c>
      <c r="L20" s="67">
        <f t="shared" si="1"/>
        <v>17673401.398005582</v>
      </c>
      <c r="M20" s="25" t="s">
        <v>148</v>
      </c>
      <c r="N20" s="66">
        <f t="shared" si="2"/>
        <v>0</v>
      </c>
      <c r="O20" s="66">
        <f t="shared" si="0"/>
        <v>4.9182968036963644E-4</v>
      </c>
      <c r="P20" s="66">
        <f t="shared" si="0"/>
        <v>0</v>
      </c>
      <c r="Q20" s="66">
        <f t="shared" si="0"/>
        <v>0</v>
      </c>
      <c r="R20" s="66">
        <f t="shared" si="0"/>
        <v>8.8729864834635186E-2</v>
      </c>
      <c r="S20" s="66">
        <f t="shared" si="0"/>
        <v>0</v>
      </c>
      <c r="T20" s="66">
        <f t="shared" si="0"/>
        <v>0</v>
      </c>
      <c r="U20" s="66">
        <f t="shared" si="0"/>
        <v>1.3371212754058426E-4</v>
      </c>
      <c r="V20" s="66">
        <f t="shared" si="0"/>
        <v>6.3649355516251667E-4</v>
      </c>
      <c r="W20" s="66">
        <f t="shared" si="0"/>
        <v>0</v>
      </c>
      <c r="X20" s="66">
        <f t="shared" si="0"/>
        <v>8.9991900197707919E-2</v>
      </c>
    </row>
    <row r="21" spans="1:24" x14ac:dyDescent="0.25">
      <c r="A21" s="25" t="s">
        <v>177</v>
      </c>
      <c r="B21" s="27">
        <f>'SCC X Ano = Fundo Cultural'!B21+'SCC X Ano = Outros'!B21</f>
        <v>0</v>
      </c>
      <c r="C21" s="27">
        <f>'SCC X Ano = Fundo Cultural'!C21+'SCC X Ano = Outros'!C21</f>
        <v>28874.721879324359</v>
      </c>
      <c r="D21" s="27">
        <f>'SCC X Ano = Fundo Cultural'!D21+'SCC X Ano = Outros'!D21</f>
        <v>39263.358336811129</v>
      </c>
      <c r="E21" s="27">
        <f>'SCC X Ano = Fundo Cultural'!E21+'SCC X Ano = Outros'!E21</f>
        <v>0</v>
      </c>
      <c r="F21" s="27">
        <f>'SCC X Ano = Fundo Cultural'!F21+'SCC X Ano = Outros'!F21</f>
        <v>10417327.596393349</v>
      </c>
      <c r="G21" s="27">
        <f>'SCC X Ano = Fundo Cultural'!G21+'SCC X Ano = Outros'!G21</f>
        <v>0</v>
      </c>
      <c r="H21" s="27">
        <f>'SCC X Ano = Fundo Cultural'!H21+'SCC X Ano = Outros'!H21</f>
        <v>0</v>
      </c>
      <c r="I21" s="27">
        <f>'SCC X Ano = Fundo Cultural'!I21+'SCC X Ano = Outros'!I21</f>
        <v>5219.5158916686805</v>
      </c>
      <c r="J21" s="27">
        <f>'SCC X Ano = Fundo Cultural'!J21+'SCC X Ano = Outros'!J21</f>
        <v>1779331.1676367871</v>
      </c>
      <c r="K21" s="27">
        <f>'SCC X Ano = Fundo Cultural'!K21+'SCC X Ano = Outros'!K21</f>
        <v>0</v>
      </c>
      <c r="L21" s="67">
        <f t="shared" si="1"/>
        <v>12270016.360137941</v>
      </c>
      <c r="M21" s="25" t="s">
        <v>177</v>
      </c>
      <c r="N21" s="66">
        <f t="shared" si="2"/>
        <v>0</v>
      </c>
      <c r="O21" s="66">
        <f t="shared" ref="O21:O32" si="3">C21/$L$32</f>
        <v>1.4702835244232991E-4</v>
      </c>
      <c r="P21" s="66">
        <f t="shared" ref="P21:P32" si="4">D21/$L$32</f>
        <v>1.9992666636722728E-4</v>
      </c>
      <c r="Q21" s="66">
        <f t="shared" ref="Q21:Q32" si="5">E21/$L$32</f>
        <v>0</v>
      </c>
      <c r="R21" s="66">
        <f t="shared" ref="R21:R32" si="6">F21/$L$32</f>
        <v>5.3044407483850364E-2</v>
      </c>
      <c r="S21" s="66">
        <f t="shared" ref="S21:S32" si="7">G21/$L$32</f>
        <v>0</v>
      </c>
      <c r="T21" s="66">
        <f t="shared" ref="T21:T32" si="8">H21/$L$32</f>
        <v>0</v>
      </c>
      <c r="U21" s="66">
        <f t="shared" ref="U21:U32" si="9">I21/$L$32</f>
        <v>2.6577461951178505E-5</v>
      </c>
      <c r="V21" s="66">
        <f t="shared" ref="V21:V32" si="10">J21/$L$32</f>
        <v>9.0602476145147E-3</v>
      </c>
      <c r="W21" s="66">
        <f t="shared" ref="W21:W32" si="11">K21/$L$32</f>
        <v>0</v>
      </c>
      <c r="X21" s="66">
        <f t="shared" ref="X21:X32" si="12">L21/$L$32</f>
        <v>6.2478187579125807E-2</v>
      </c>
    </row>
    <row r="22" spans="1:24" x14ac:dyDescent="0.25">
      <c r="A22" s="25" t="s">
        <v>159</v>
      </c>
      <c r="B22" s="27">
        <f>'SCC X Ano = Fundo Cultural'!B22+'SCC X Ano = Outros'!B22</f>
        <v>0</v>
      </c>
      <c r="C22" s="27">
        <f>'SCC X Ano = Fundo Cultural'!C22+'SCC X Ano = Outros'!C22</f>
        <v>17998.330660926484</v>
      </c>
      <c r="D22" s="27">
        <f>'SCC X Ano = Fundo Cultural'!D22+'SCC X Ano = Outros'!D22</f>
        <v>34752.976673182944</v>
      </c>
      <c r="E22" s="27">
        <f>'SCC X Ano = Fundo Cultural'!E22+'SCC X Ano = Outros'!E22</f>
        <v>0</v>
      </c>
      <c r="F22" s="27">
        <f>'SCC X Ano = Fundo Cultural'!F22+'SCC X Ano = Outros'!F22</f>
        <v>199677.08001845059</v>
      </c>
      <c r="G22" s="27">
        <f>'SCC X Ano = Fundo Cultural'!G22+'SCC X Ano = Outros'!G22</f>
        <v>0</v>
      </c>
      <c r="H22" s="27">
        <f>'SCC X Ano = Fundo Cultural'!H22+'SCC X Ano = Outros'!H22</f>
        <v>0</v>
      </c>
      <c r="I22" s="27">
        <f>'SCC X Ano = Fundo Cultural'!I22+'SCC X Ano = Outros'!I22</f>
        <v>317382.56287477759</v>
      </c>
      <c r="J22" s="27">
        <f>'SCC X Ano = Fundo Cultural'!J22+'SCC X Ano = Outros'!J22</f>
        <v>0</v>
      </c>
      <c r="K22" s="27">
        <f>'SCC X Ano = Fundo Cultural'!K22+'SCC X Ano = Outros'!K22</f>
        <v>0</v>
      </c>
      <c r="L22" s="67">
        <f t="shared" si="1"/>
        <v>569810.95022733766</v>
      </c>
      <c r="M22" s="25" t="s">
        <v>159</v>
      </c>
      <c r="N22" s="66">
        <f t="shared" si="2"/>
        <v>0</v>
      </c>
      <c r="O22" s="66">
        <f t="shared" si="3"/>
        <v>9.1646420521305193E-5</v>
      </c>
      <c r="P22" s="66">
        <f t="shared" si="4"/>
        <v>1.7696007338458816E-4</v>
      </c>
      <c r="Q22" s="66">
        <f t="shared" si="5"/>
        <v>0</v>
      </c>
      <c r="R22" s="66">
        <f t="shared" si="6"/>
        <v>1.016743718547464E-3</v>
      </c>
      <c r="S22" s="66">
        <f t="shared" si="7"/>
        <v>0</v>
      </c>
      <c r="T22" s="66">
        <f t="shared" si="8"/>
        <v>0</v>
      </c>
      <c r="U22" s="66">
        <f t="shared" si="9"/>
        <v>1.6160929794726956E-3</v>
      </c>
      <c r="V22" s="66">
        <f t="shared" si="10"/>
        <v>0</v>
      </c>
      <c r="W22" s="66">
        <f t="shared" si="11"/>
        <v>0</v>
      </c>
      <c r="X22" s="66">
        <f t="shared" si="12"/>
        <v>2.9014431919260533E-3</v>
      </c>
    </row>
    <row r="23" spans="1:24" x14ac:dyDescent="0.25">
      <c r="A23" s="25" t="s">
        <v>191</v>
      </c>
      <c r="B23" s="27">
        <f>'SCC X Ano = Fundo Cultural'!B23+'SCC X Ano = Outros'!B23</f>
        <v>0</v>
      </c>
      <c r="C23" s="27">
        <f>'SCC X Ano = Fundo Cultural'!C23+'SCC X Ano = Outros'!C23</f>
        <v>2521359.1447931998</v>
      </c>
      <c r="D23" s="27">
        <f>'SCC X Ano = Fundo Cultural'!D23+'SCC X Ano = Outros'!D23</f>
        <v>19004613.728512749</v>
      </c>
      <c r="E23" s="27">
        <f>'SCC X Ano = Fundo Cultural'!E23+'SCC X Ano = Outros'!E23</f>
        <v>0</v>
      </c>
      <c r="F23" s="27">
        <f>'SCC X Ano = Fundo Cultural'!F23+'SCC X Ano = Outros'!F23</f>
        <v>2264454.5726052672</v>
      </c>
      <c r="G23" s="27">
        <f>'SCC X Ano = Fundo Cultural'!G23+'SCC X Ano = Outros'!G23</f>
        <v>0</v>
      </c>
      <c r="H23" s="27">
        <f>'SCC X Ano = Fundo Cultural'!H23+'SCC X Ano = Outros'!H23</f>
        <v>0</v>
      </c>
      <c r="I23" s="27">
        <f>'SCC X Ano = Fundo Cultural'!I23+'SCC X Ano = Outros'!I23</f>
        <v>14800.027302479848</v>
      </c>
      <c r="J23" s="27">
        <f>'SCC X Ano = Fundo Cultural'!J23+'SCC X Ano = Outros'!J23</f>
        <v>5558928.4112724327</v>
      </c>
      <c r="K23" s="27">
        <f>'SCC X Ano = Fundo Cultural'!K23+'SCC X Ano = Outros'!K23</f>
        <v>0</v>
      </c>
      <c r="L23" s="67">
        <f t="shared" si="1"/>
        <v>29364155.884486131</v>
      </c>
      <c r="M23" s="25" t="s">
        <v>191</v>
      </c>
      <c r="N23" s="66">
        <f t="shared" si="2"/>
        <v>0</v>
      </c>
      <c r="O23" s="66">
        <f t="shared" si="3"/>
        <v>1.2838609581198862E-2</v>
      </c>
      <c r="P23" s="66">
        <f t="shared" si="4"/>
        <v>9.6770353563367245E-2</v>
      </c>
      <c r="Q23" s="66">
        <f t="shared" si="5"/>
        <v>0</v>
      </c>
      <c r="R23" s="66">
        <f t="shared" si="6"/>
        <v>1.1530466903961855E-2</v>
      </c>
      <c r="S23" s="66">
        <f t="shared" si="7"/>
        <v>0</v>
      </c>
      <c r="T23" s="66">
        <f t="shared" si="8"/>
        <v>0</v>
      </c>
      <c r="U23" s="66">
        <f t="shared" si="9"/>
        <v>7.5360851594669264E-5</v>
      </c>
      <c r="V23" s="66">
        <f t="shared" si="10"/>
        <v>2.8305730149369282E-2</v>
      </c>
      <c r="W23" s="66">
        <f t="shared" si="11"/>
        <v>0</v>
      </c>
      <c r="X23" s="66">
        <f t="shared" si="12"/>
        <v>0.14952052104949193</v>
      </c>
    </row>
    <row r="24" spans="1:24" x14ac:dyDescent="0.25">
      <c r="A24" s="25" t="s">
        <v>194</v>
      </c>
      <c r="B24" s="27">
        <f>'SCC X Ano = Fundo Cultural'!B24+'SCC X Ano = Outros'!B24</f>
        <v>0</v>
      </c>
      <c r="C24" s="27">
        <f>'SCC X Ano = Fundo Cultural'!C24+'SCC X Ano = Outros'!C24</f>
        <v>884486.56417071202</v>
      </c>
      <c r="D24" s="27">
        <f>'SCC X Ano = Fundo Cultural'!D24+'SCC X Ano = Outros'!D24</f>
        <v>32794034.764381576</v>
      </c>
      <c r="E24" s="27">
        <f>'SCC X Ano = Fundo Cultural'!E24+'SCC X Ano = Outros'!E24</f>
        <v>0</v>
      </c>
      <c r="F24" s="27">
        <f>'SCC X Ano = Fundo Cultural'!F24+'SCC X Ano = Outros'!F24</f>
        <v>73364696.449249908</v>
      </c>
      <c r="G24" s="27">
        <f>'SCC X Ano = Fundo Cultural'!G24+'SCC X Ano = Outros'!G24</f>
        <v>0</v>
      </c>
      <c r="H24" s="27">
        <f>'SCC X Ano = Fundo Cultural'!H24+'SCC X Ano = Outros'!H24</f>
        <v>0</v>
      </c>
      <c r="I24" s="27">
        <f>'SCC X Ano = Fundo Cultural'!I24+'SCC X Ano = Outros'!I24</f>
        <v>688821.31205658184</v>
      </c>
      <c r="J24" s="27">
        <f>'SCC X Ano = Fundo Cultural'!J24+'SCC X Ano = Outros'!J24</f>
        <v>3848682.0360445455</v>
      </c>
      <c r="K24" s="27">
        <f>'SCC X Ano = Fundo Cultural'!K24+'SCC X Ano = Outros'!K24</f>
        <v>0</v>
      </c>
      <c r="L24" s="67">
        <f t="shared" si="1"/>
        <v>111580721.12590334</v>
      </c>
      <c r="M24" s="25" t="s">
        <v>194</v>
      </c>
      <c r="N24" s="66">
        <f t="shared" si="2"/>
        <v>0</v>
      </c>
      <c r="O24" s="66">
        <f t="shared" si="3"/>
        <v>4.503752549752345E-3</v>
      </c>
      <c r="P24" s="66">
        <f t="shared" si="4"/>
        <v>0.16698525864576522</v>
      </c>
      <c r="Q24" s="66">
        <f t="shared" si="5"/>
        <v>0</v>
      </c>
      <c r="R24" s="66">
        <f t="shared" si="6"/>
        <v>0.37356863527363138</v>
      </c>
      <c r="S24" s="66">
        <f t="shared" si="7"/>
        <v>0</v>
      </c>
      <c r="T24" s="66">
        <f t="shared" si="8"/>
        <v>0</v>
      </c>
      <c r="U24" s="66">
        <f t="shared" si="9"/>
        <v>3.5074368183390793E-3</v>
      </c>
      <c r="V24" s="66">
        <f t="shared" si="10"/>
        <v>1.9597258155383556E-2</v>
      </c>
      <c r="W24" s="66">
        <f t="shared" si="11"/>
        <v>0</v>
      </c>
      <c r="X24" s="66">
        <f t="shared" si="12"/>
        <v>0.5681623414428717</v>
      </c>
    </row>
    <row r="25" spans="1:24" x14ac:dyDescent="0.25">
      <c r="A25" s="25" t="s">
        <v>185</v>
      </c>
      <c r="B25" s="27">
        <f>'SCC X Ano = Fundo Cultural'!B25+'SCC X Ano = Outros'!B25</f>
        <v>0</v>
      </c>
      <c r="C25" s="27">
        <f>'SCC X Ano = Fundo Cultural'!C25+'SCC X Ano = Outros'!C25</f>
        <v>347785.34302721469</v>
      </c>
      <c r="D25" s="27">
        <f>'SCC X Ano = Fundo Cultural'!D25+'SCC X Ano = Outros'!D25</f>
        <v>14598.445999077472</v>
      </c>
      <c r="E25" s="27">
        <f>'SCC X Ano = Fundo Cultural'!E25+'SCC X Ano = Outros'!E25</f>
        <v>0</v>
      </c>
      <c r="F25" s="27">
        <f>'SCC X Ano = Fundo Cultural'!F25+'SCC X Ano = Outros'!F25</f>
        <v>3932493.062600215</v>
      </c>
      <c r="G25" s="27">
        <f>'SCC X Ano = Fundo Cultural'!G25+'SCC X Ano = Outros'!G25</f>
        <v>0</v>
      </c>
      <c r="H25" s="27">
        <f>'SCC X Ano = Fundo Cultural'!H25+'SCC X Ano = Outros'!H25</f>
        <v>0</v>
      </c>
      <c r="I25" s="27">
        <f>'SCC X Ano = Fundo Cultural'!I25+'SCC X Ano = Outros'!I25</f>
        <v>0</v>
      </c>
      <c r="J25" s="27">
        <f>'SCC X Ano = Fundo Cultural'!J25+'SCC X Ano = Outros'!J25</f>
        <v>688245.36547543225</v>
      </c>
      <c r="K25" s="27">
        <f>'SCC X Ano = Fundo Cultural'!K25+'SCC X Ano = Outros'!K25</f>
        <v>0</v>
      </c>
      <c r="L25" s="67">
        <f t="shared" si="1"/>
        <v>4983122.217101939</v>
      </c>
      <c r="M25" s="25" t="s">
        <v>185</v>
      </c>
      <c r="N25" s="66">
        <f t="shared" si="2"/>
        <v>0</v>
      </c>
      <c r="O25" s="66">
        <f t="shared" si="3"/>
        <v>1.7709021130172847E-3</v>
      </c>
      <c r="P25" s="66">
        <f t="shared" si="4"/>
        <v>7.4334411684830645E-5</v>
      </c>
      <c r="Q25" s="66">
        <f t="shared" si="5"/>
        <v>0</v>
      </c>
      <c r="R25" s="66">
        <f t="shared" si="6"/>
        <v>2.0024018877183063E-2</v>
      </c>
      <c r="S25" s="66">
        <f t="shared" si="7"/>
        <v>0</v>
      </c>
      <c r="T25" s="66">
        <f t="shared" si="8"/>
        <v>0</v>
      </c>
      <c r="U25" s="66">
        <f t="shared" si="9"/>
        <v>0</v>
      </c>
      <c r="V25" s="66">
        <f t="shared" si="10"/>
        <v>3.5045041328823981E-3</v>
      </c>
      <c r="W25" s="66">
        <f t="shared" si="11"/>
        <v>0</v>
      </c>
      <c r="X25" s="66">
        <f t="shared" si="12"/>
        <v>2.5373759534767573E-2</v>
      </c>
    </row>
    <row r="26" spans="1:24" x14ac:dyDescent="0.25">
      <c r="A26" s="25" t="s">
        <v>200</v>
      </c>
      <c r="B26" s="27">
        <f>'SCC X Ano = Fundo Cultural'!B26+'SCC X Ano = Outros'!B26</f>
        <v>0</v>
      </c>
      <c r="C26" s="27">
        <f>'SCC X Ano = Fundo Cultural'!C26+'SCC X Ano = Outros'!C26</f>
        <v>0</v>
      </c>
      <c r="D26" s="27">
        <f>'SCC X Ano = Fundo Cultural'!D26+'SCC X Ano = Outros'!D26</f>
        <v>107979.18496716235</v>
      </c>
      <c r="E26" s="27">
        <f>'SCC X Ano = Fundo Cultural'!E26+'SCC X Ano = Outros'!E26</f>
        <v>0</v>
      </c>
      <c r="F26" s="27">
        <f>'SCC X Ano = Fundo Cultural'!F26+'SCC X Ano = Outros'!F26</f>
        <v>1298871.130142553</v>
      </c>
      <c r="G26" s="27">
        <f>'SCC X Ano = Fundo Cultural'!G26+'SCC X Ano = Outros'!G26</f>
        <v>0</v>
      </c>
      <c r="H26" s="27">
        <f>'SCC X Ano = Fundo Cultural'!H26+'SCC X Ano = Outros'!H26</f>
        <v>0</v>
      </c>
      <c r="I26" s="27">
        <f>'SCC X Ano = Fundo Cultural'!I26+'SCC X Ano = Outros'!I26</f>
        <v>25568.428536912164</v>
      </c>
      <c r="J26" s="27">
        <f>'SCC X Ano = Fundo Cultural'!J26+'SCC X Ano = Outros'!J26</f>
        <v>110093.98881982121</v>
      </c>
      <c r="K26" s="27">
        <f>'SCC X Ano = Fundo Cultural'!K26+'SCC X Ano = Outros'!K26</f>
        <v>0</v>
      </c>
      <c r="L26" s="67">
        <f t="shared" si="1"/>
        <v>1542512.7324664488</v>
      </c>
      <c r="M26" s="25" t="s">
        <v>200</v>
      </c>
      <c r="N26" s="66">
        <f t="shared" si="2"/>
        <v>0</v>
      </c>
      <c r="O26" s="66">
        <f t="shared" si="3"/>
        <v>0</v>
      </c>
      <c r="P26" s="66">
        <f t="shared" si="4"/>
        <v>5.4982353527551831E-4</v>
      </c>
      <c r="Q26" s="66">
        <f t="shared" si="5"/>
        <v>0</v>
      </c>
      <c r="R26" s="66">
        <f t="shared" si="6"/>
        <v>6.6137739126246155E-3</v>
      </c>
      <c r="S26" s="66">
        <f t="shared" si="7"/>
        <v>0</v>
      </c>
      <c r="T26" s="66">
        <f t="shared" si="8"/>
        <v>0</v>
      </c>
      <c r="U26" s="66">
        <f t="shared" si="9"/>
        <v>1.3019290499256616E-4</v>
      </c>
      <c r="V26" s="66">
        <f t="shared" si="10"/>
        <v>5.605919896867717E-4</v>
      </c>
      <c r="W26" s="66">
        <f t="shared" si="11"/>
        <v>0</v>
      </c>
      <c r="X26" s="66">
        <f t="shared" si="12"/>
        <v>7.8543823425794718E-3</v>
      </c>
    </row>
    <row r="27" spans="1:24" x14ac:dyDescent="0.25">
      <c r="A27" s="25" t="s">
        <v>198</v>
      </c>
      <c r="B27" s="27">
        <f>'SCC X Ano = Fundo Cultural'!B27+'SCC X Ano = Outros'!B27</f>
        <v>0</v>
      </c>
      <c r="C27" s="27">
        <f>'SCC X Ano = Fundo Cultural'!C27+'SCC X Ano = Outros'!C27</f>
        <v>196550.76998264767</v>
      </c>
      <c r="D27" s="27">
        <f>'SCC X Ano = Fundo Cultural'!D27+'SCC X Ano = Outros'!D27</f>
        <v>172877.56566433108</v>
      </c>
      <c r="E27" s="27">
        <f>'SCC X Ano = Fundo Cultural'!E27+'SCC X Ano = Outros'!E27</f>
        <v>0</v>
      </c>
      <c r="F27" s="27">
        <f>'SCC X Ano = Fundo Cultural'!F27+'SCC X Ano = Outros'!F27</f>
        <v>1946820.0331012374</v>
      </c>
      <c r="G27" s="27">
        <f>'SCC X Ano = Fundo Cultural'!G27+'SCC X Ano = Outros'!G27</f>
        <v>0</v>
      </c>
      <c r="H27" s="27">
        <f>'SCC X Ano = Fundo Cultural'!H27+'SCC X Ano = Outros'!H27</f>
        <v>0</v>
      </c>
      <c r="I27" s="27">
        <f>'SCC X Ano = Fundo Cultural'!I27+'SCC X Ano = Outros'!I27</f>
        <v>53167.068772376835</v>
      </c>
      <c r="J27" s="27">
        <f>'SCC X Ano = Fundo Cultural'!J27+'SCC X Ano = Outros'!J27</f>
        <v>1537377.8087288863</v>
      </c>
      <c r="K27" s="27">
        <f>'SCC X Ano = Fundo Cultural'!K27+'SCC X Ano = Outros'!K27</f>
        <v>0</v>
      </c>
      <c r="L27" s="67">
        <f t="shared" si="1"/>
        <v>3906793.2462494792</v>
      </c>
      <c r="M27" s="25" t="s">
        <v>198</v>
      </c>
      <c r="N27" s="66">
        <f t="shared" si="2"/>
        <v>0</v>
      </c>
      <c r="O27" s="66">
        <f t="shared" si="3"/>
        <v>1.0008247353029134E-3</v>
      </c>
      <c r="P27" s="66">
        <f t="shared" si="4"/>
        <v>8.8028219839124064E-4</v>
      </c>
      <c r="Q27" s="66">
        <f t="shared" si="5"/>
        <v>0</v>
      </c>
      <c r="R27" s="66">
        <f t="shared" si="6"/>
        <v>9.913090874601866E-3</v>
      </c>
      <c r="S27" s="66">
        <f t="shared" si="7"/>
        <v>0</v>
      </c>
      <c r="T27" s="66">
        <f t="shared" si="8"/>
        <v>0</v>
      </c>
      <c r="U27" s="66">
        <f t="shared" si="9"/>
        <v>2.7072352621993552E-4</v>
      </c>
      <c r="V27" s="66">
        <f t="shared" si="10"/>
        <v>7.8282356188047429E-3</v>
      </c>
      <c r="W27" s="66">
        <f t="shared" si="11"/>
        <v>0</v>
      </c>
      <c r="X27" s="66">
        <f t="shared" si="12"/>
        <v>1.9893156953320699E-2</v>
      </c>
    </row>
    <row r="28" spans="1:24" x14ac:dyDescent="0.25">
      <c r="A28" s="25" t="s">
        <v>173</v>
      </c>
      <c r="B28" s="27">
        <f>'SCC X Ano = Fundo Cultural'!B28+'SCC X Ano = Outros'!B28</f>
        <v>0</v>
      </c>
      <c r="C28" s="27">
        <f>'SCC X Ano = Fundo Cultural'!C28+'SCC X Ano = Outros'!C28</f>
        <v>49587.20080391856</v>
      </c>
      <c r="D28" s="27">
        <f>'SCC X Ano = Fundo Cultural'!D28+'SCC X Ano = Outros'!D28</f>
        <v>0</v>
      </c>
      <c r="E28" s="27">
        <f>'SCC X Ano = Fundo Cultural'!E28+'SCC X Ano = Outros'!E28</f>
        <v>0</v>
      </c>
      <c r="F28" s="27">
        <f>'SCC X Ano = Fundo Cultural'!F28+'SCC X Ano = Outros'!F28</f>
        <v>36784.98820480155</v>
      </c>
      <c r="G28" s="27">
        <f>'SCC X Ano = Fundo Cultural'!G28+'SCC X Ano = Outros'!G28</f>
        <v>0</v>
      </c>
      <c r="H28" s="27">
        <f>'SCC X Ano = Fundo Cultural'!H28+'SCC X Ano = Outros'!H28</f>
        <v>0</v>
      </c>
      <c r="I28" s="27">
        <f>'SCC X Ano = Fundo Cultural'!I28+'SCC X Ano = Outros'!I28</f>
        <v>62652.189030685091</v>
      </c>
      <c r="J28" s="27">
        <f>'SCC X Ano = Fundo Cultural'!J28+'SCC X Ano = Outros'!J28</f>
        <v>0</v>
      </c>
      <c r="K28" s="27">
        <f>'SCC X Ano = Fundo Cultural'!K28+'SCC X Ano = Outros'!K28</f>
        <v>0</v>
      </c>
      <c r="L28" s="67">
        <f t="shared" si="1"/>
        <v>149024.37803940519</v>
      </c>
      <c r="M28" s="25" t="s">
        <v>173</v>
      </c>
      <c r="N28" s="66">
        <f t="shared" si="2"/>
        <v>0</v>
      </c>
      <c r="O28" s="66">
        <f t="shared" si="3"/>
        <v>2.5249505317824793E-4</v>
      </c>
      <c r="P28" s="66">
        <f t="shared" si="4"/>
        <v>0</v>
      </c>
      <c r="Q28" s="66">
        <f t="shared" si="5"/>
        <v>0</v>
      </c>
      <c r="R28" s="66">
        <f t="shared" si="6"/>
        <v>1.8730695426144356E-4</v>
      </c>
      <c r="S28" s="66">
        <f t="shared" si="7"/>
        <v>0</v>
      </c>
      <c r="T28" s="66">
        <f t="shared" si="8"/>
        <v>0</v>
      </c>
      <c r="U28" s="66">
        <f t="shared" si="9"/>
        <v>3.1902118983466335E-4</v>
      </c>
      <c r="V28" s="66">
        <f t="shared" si="10"/>
        <v>0</v>
      </c>
      <c r="W28" s="66">
        <f t="shared" si="11"/>
        <v>0</v>
      </c>
      <c r="X28" s="66">
        <f t="shared" si="12"/>
        <v>7.5882319727435478E-4</v>
      </c>
    </row>
    <row r="29" spans="1:24" x14ac:dyDescent="0.25">
      <c r="A29" s="25" t="s">
        <v>169</v>
      </c>
      <c r="B29" s="27">
        <f>'SCC X Ano = Fundo Cultural'!B29+'SCC X Ano = Outros'!B29</f>
        <v>0</v>
      </c>
      <c r="C29" s="27">
        <f>'SCC X Ano = Fundo Cultural'!C29+'SCC X Ano = Outros'!C29</f>
        <v>33350.906714696779</v>
      </c>
      <c r="D29" s="27">
        <f>'SCC X Ano = Fundo Cultural'!D29+'SCC X Ano = Outros'!D29</f>
        <v>0</v>
      </c>
      <c r="E29" s="27">
        <f>'SCC X Ano = Fundo Cultural'!E29+'SCC X Ano = Outros'!E29</f>
        <v>0</v>
      </c>
      <c r="F29" s="27">
        <f>'SCC X Ano = Fundo Cultural'!F29+'SCC X Ano = Outros'!F29</f>
        <v>131328.41933358228</v>
      </c>
      <c r="G29" s="27">
        <f>'SCC X Ano = Fundo Cultural'!G29+'SCC X Ano = Outros'!G29</f>
        <v>0</v>
      </c>
      <c r="H29" s="27">
        <f>'SCC X Ano = Fundo Cultural'!H29+'SCC X Ano = Outros'!H29</f>
        <v>0</v>
      </c>
      <c r="I29" s="27">
        <f>'SCC X Ano = Fundo Cultural'!I29+'SCC X Ano = Outros'!I29</f>
        <v>13329.563687482154</v>
      </c>
      <c r="J29" s="27">
        <f>'SCC X Ano = Fundo Cultural'!J29+'SCC X Ano = Outros'!J29</f>
        <v>0</v>
      </c>
      <c r="K29" s="27">
        <f>'SCC X Ano = Fundo Cultural'!K29+'SCC X Ano = Outros'!K29</f>
        <v>0</v>
      </c>
      <c r="L29" s="67">
        <f t="shared" si="1"/>
        <v>178008.88973576121</v>
      </c>
      <c r="M29" s="25" t="s">
        <v>169</v>
      </c>
      <c r="N29" s="66">
        <f t="shared" si="2"/>
        <v>0</v>
      </c>
      <c r="O29" s="66">
        <f t="shared" si="3"/>
        <v>1.6982081722597854E-4</v>
      </c>
      <c r="P29" s="66">
        <f t="shared" si="4"/>
        <v>0</v>
      </c>
      <c r="Q29" s="66">
        <f t="shared" si="5"/>
        <v>0</v>
      </c>
      <c r="R29" s="66">
        <f t="shared" si="6"/>
        <v>6.6871643661780764E-4</v>
      </c>
      <c r="S29" s="66">
        <f t="shared" si="7"/>
        <v>0</v>
      </c>
      <c r="T29" s="66">
        <f t="shared" si="8"/>
        <v>0</v>
      </c>
      <c r="U29" s="66">
        <f t="shared" si="9"/>
        <v>6.7873339038078623E-5</v>
      </c>
      <c r="V29" s="66">
        <f t="shared" si="10"/>
        <v>0</v>
      </c>
      <c r="W29" s="66">
        <f t="shared" si="11"/>
        <v>0</v>
      </c>
      <c r="X29" s="66">
        <f t="shared" si="12"/>
        <v>9.0641059288186477E-4</v>
      </c>
    </row>
    <row r="30" spans="1:24" x14ac:dyDescent="0.25">
      <c r="A30" s="25" t="s">
        <v>163</v>
      </c>
      <c r="B30" s="27">
        <f>'SCC X Ano = Fundo Cultural'!B30+'SCC X Ano = Outros'!B30</f>
        <v>0</v>
      </c>
      <c r="C30" s="27">
        <f>'SCC X Ano = Fundo Cultural'!C30+'SCC X Ano = Outros'!C30</f>
        <v>363755.26182265469</v>
      </c>
      <c r="D30" s="27">
        <f>'SCC X Ano = Fundo Cultural'!D30+'SCC X Ano = Outros'!D30</f>
        <v>0</v>
      </c>
      <c r="E30" s="27">
        <f>'SCC X Ano = Fundo Cultural'!E30+'SCC X Ano = Outros'!E30</f>
        <v>0</v>
      </c>
      <c r="F30" s="27">
        <f>'SCC X Ano = Fundo Cultural'!F30+'SCC X Ano = Outros'!F30</f>
        <v>1316727.2739912581</v>
      </c>
      <c r="G30" s="27">
        <f>'SCC X Ano = Fundo Cultural'!G30+'SCC X Ano = Outros'!G30</f>
        <v>0</v>
      </c>
      <c r="H30" s="27">
        <f>'SCC X Ano = Fundo Cultural'!H30+'SCC X Ano = Outros'!H30</f>
        <v>0</v>
      </c>
      <c r="I30" s="27">
        <f>'SCC X Ano = Fundo Cultural'!I30+'SCC X Ano = Outros'!I30</f>
        <v>0</v>
      </c>
      <c r="J30" s="27">
        <f>'SCC X Ano = Fundo Cultural'!J30+'SCC X Ano = Outros'!J30</f>
        <v>0</v>
      </c>
      <c r="K30" s="27">
        <f>'SCC X Ano = Fundo Cultural'!K30+'SCC X Ano = Outros'!K30</f>
        <v>0</v>
      </c>
      <c r="L30" s="67">
        <f t="shared" si="1"/>
        <v>1680482.5358139127</v>
      </c>
      <c r="M30" s="25" t="s">
        <v>163</v>
      </c>
      <c r="N30" s="66">
        <f t="shared" si="2"/>
        <v>0</v>
      </c>
      <c r="O30" s="66">
        <f t="shared" si="3"/>
        <v>1.8522199819458384E-3</v>
      </c>
      <c r="P30" s="66">
        <f t="shared" si="4"/>
        <v>0</v>
      </c>
      <c r="Q30" s="66">
        <f t="shared" si="5"/>
        <v>0</v>
      </c>
      <c r="R30" s="66">
        <f t="shared" si="6"/>
        <v>6.7046963264238016E-3</v>
      </c>
      <c r="S30" s="66">
        <f t="shared" si="7"/>
        <v>0</v>
      </c>
      <c r="T30" s="66">
        <f t="shared" si="8"/>
        <v>0</v>
      </c>
      <c r="U30" s="66">
        <f t="shared" si="9"/>
        <v>0</v>
      </c>
      <c r="V30" s="66">
        <f t="shared" si="10"/>
        <v>0</v>
      </c>
      <c r="W30" s="66">
        <f t="shared" si="11"/>
        <v>0</v>
      </c>
      <c r="X30" s="66">
        <f t="shared" si="12"/>
        <v>8.5569163083696401E-3</v>
      </c>
    </row>
    <row r="31" spans="1:24" x14ac:dyDescent="0.25">
      <c r="A31" s="25" t="s">
        <v>155</v>
      </c>
      <c r="B31" s="27">
        <f>'SCC X Ano = Fundo Cultural'!B31+'SCC X Ano = Outros'!B31</f>
        <v>0</v>
      </c>
      <c r="C31" s="27">
        <f>'SCC X Ano = Fundo Cultural'!C31+'SCC X Ano = Outros'!C31</f>
        <v>34806.971665165729</v>
      </c>
      <c r="D31" s="27">
        <f>'SCC X Ano = Fundo Cultural'!D31+'SCC X Ano = Outros'!D31</f>
        <v>0</v>
      </c>
      <c r="E31" s="27">
        <f>'SCC X Ano = Fundo Cultural'!E31+'SCC X Ano = Outros'!E31</f>
        <v>0</v>
      </c>
      <c r="F31" s="27">
        <f>'SCC X Ano = Fundo Cultural'!F31+'SCC X Ano = Outros'!F31</f>
        <v>60384.399367408361</v>
      </c>
      <c r="G31" s="27">
        <f>'SCC X Ano = Fundo Cultural'!G31+'SCC X Ano = Outros'!G31</f>
        <v>0</v>
      </c>
      <c r="H31" s="27">
        <f>'SCC X Ano = Fundo Cultural'!H31+'SCC X Ano = Outros'!H31</f>
        <v>0</v>
      </c>
      <c r="I31" s="27">
        <f>'SCC X Ano = Fundo Cultural'!I31+'SCC X Ano = Outros'!I31</f>
        <v>18520.282250093354</v>
      </c>
      <c r="J31" s="27">
        <f>'SCC X Ano = Fundo Cultural'!J31+'SCC X Ano = Outros'!J31</f>
        <v>0</v>
      </c>
      <c r="K31" s="27">
        <f>'SCC X Ano = Fundo Cultural'!K31+'SCC X Ano = Outros'!K31</f>
        <v>0</v>
      </c>
      <c r="L31" s="67">
        <f t="shared" si="1"/>
        <v>113711.65328266745</v>
      </c>
      <c r="M31" s="25" t="s">
        <v>155</v>
      </c>
      <c r="N31" s="66">
        <f t="shared" si="2"/>
        <v>0</v>
      </c>
      <c r="O31" s="66">
        <f t="shared" si="3"/>
        <v>1.7723501264615212E-4</v>
      </c>
      <c r="P31" s="66">
        <f t="shared" si="4"/>
        <v>0</v>
      </c>
      <c r="Q31" s="66">
        <f t="shared" si="5"/>
        <v>0</v>
      </c>
      <c r="R31" s="66">
        <f t="shared" si="6"/>
        <v>3.0747374084897895E-4</v>
      </c>
      <c r="S31" s="66">
        <f t="shared" si="7"/>
        <v>0</v>
      </c>
      <c r="T31" s="66">
        <f t="shared" si="8"/>
        <v>0</v>
      </c>
      <c r="U31" s="66">
        <f t="shared" si="9"/>
        <v>9.4304166716423053E-5</v>
      </c>
      <c r="V31" s="66">
        <f t="shared" si="10"/>
        <v>0</v>
      </c>
      <c r="W31" s="66">
        <f t="shared" si="11"/>
        <v>0</v>
      </c>
      <c r="X31" s="66">
        <f t="shared" si="12"/>
        <v>5.7901292021155415E-4</v>
      </c>
    </row>
    <row r="32" spans="1:24" x14ac:dyDescent="0.25">
      <c r="A32" s="25" t="s">
        <v>223</v>
      </c>
      <c r="B32" s="27">
        <f>'SCC X Ano = Fundo Cultural'!B32+'SCC X Ano = Outros'!B32</f>
        <v>0</v>
      </c>
      <c r="C32" s="27">
        <f>'SCC X Ano = Fundo Cultural'!C32+'SCC X Ano = Outros'!C32</f>
        <v>5080066.625540887</v>
      </c>
      <c r="D32" s="27">
        <f>'SCC X Ano = Fundo Cultural'!D32+'SCC X Ano = Outros'!D32</f>
        <v>52525782.851428822</v>
      </c>
      <c r="E32" s="27">
        <f>'SCC X Ano = Fundo Cultural'!E32+'SCC X Ano = Outros'!E32</f>
        <v>0</v>
      </c>
      <c r="F32" s="27">
        <f>'SCC X Ano = Fundo Cultural'!F32+'SCC X Ano = Outros'!F32</f>
        <v>114888855.69754212</v>
      </c>
      <c r="G32" s="27">
        <f>'SCC X Ano = Fundo Cultural'!G32+'SCC X Ano = Outros'!G32</f>
        <v>0</v>
      </c>
      <c r="H32" s="27">
        <f>'SCC X Ano = Fundo Cultural'!H32+'SCC X Ano = Outros'!H32</f>
        <v>0</v>
      </c>
      <c r="I32" s="27">
        <f>'SCC X Ano = Fundo Cultural'!I32+'SCC X Ano = Outros'!I32</f>
        <v>2049151.3419070004</v>
      </c>
      <c r="J32" s="27">
        <f>'SCC X Ano = Fundo Cultural'!J32+'SCC X Ano = Outros'!J32</f>
        <v>21844944.688778091</v>
      </c>
      <c r="K32" s="27">
        <f>'SCC X Ano = Fundo Cultural'!K32+'SCC X Ano = Outros'!K32</f>
        <v>0</v>
      </c>
      <c r="L32" s="67">
        <f t="shared" si="1"/>
        <v>196388801.20519692</v>
      </c>
      <c r="M32" s="25" t="s">
        <v>223</v>
      </c>
      <c r="N32" s="66">
        <f t="shared" si="2"/>
        <v>0</v>
      </c>
      <c r="O32" s="66">
        <f t="shared" si="3"/>
        <v>2.586739464962148E-2</v>
      </c>
      <c r="P32" s="66">
        <f t="shared" si="4"/>
        <v>0.26745813676283525</v>
      </c>
      <c r="Q32" s="66">
        <f t="shared" si="5"/>
        <v>0</v>
      </c>
      <c r="R32" s="66">
        <f t="shared" si="6"/>
        <v>0.58500716432145461</v>
      </c>
      <c r="S32" s="66">
        <f t="shared" si="7"/>
        <v>0</v>
      </c>
      <c r="T32" s="66">
        <f t="shared" si="8"/>
        <v>0</v>
      </c>
      <c r="U32" s="66">
        <f t="shared" si="9"/>
        <v>1.0434155763117795E-2</v>
      </c>
      <c r="V32" s="66">
        <f t="shared" si="10"/>
        <v>0.11123314850297086</v>
      </c>
      <c r="W32" s="66">
        <f t="shared" si="11"/>
        <v>0</v>
      </c>
      <c r="X32" s="66">
        <f t="shared" si="12"/>
        <v>1</v>
      </c>
    </row>
    <row r="36" spans="1:24" x14ac:dyDescent="0.2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24" x14ac:dyDescent="0.25">
      <c r="A37" s="2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L37" s="1">
        <v>2008</v>
      </c>
      <c r="M37" s="25"/>
      <c r="N37" s="1">
        <v>2008</v>
      </c>
      <c r="O37" s="1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  <c r="X37" s="1">
        <v>2008</v>
      </c>
    </row>
    <row r="38" spans="1:24" x14ac:dyDescent="0.25">
      <c r="A38" s="25"/>
      <c r="B38" s="25" t="s">
        <v>224</v>
      </c>
      <c r="C38" s="25" t="s">
        <v>228</v>
      </c>
      <c r="D38" s="25" t="s">
        <v>15</v>
      </c>
      <c r="E38" s="25" t="s">
        <v>229</v>
      </c>
      <c r="F38" s="25" t="s">
        <v>226</v>
      </c>
      <c r="G38" s="25" t="s">
        <v>227</v>
      </c>
      <c r="H38" s="25" t="s">
        <v>131</v>
      </c>
      <c r="I38" s="25" t="s">
        <v>130</v>
      </c>
      <c r="J38" s="25" t="s">
        <v>129</v>
      </c>
      <c r="K38" s="25" t="s">
        <v>230</v>
      </c>
      <c r="L38" s="25" t="s">
        <v>404</v>
      </c>
      <c r="M38" s="25"/>
      <c r="N38" s="25" t="s">
        <v>224</v>
      </c>
      <c r="O38" s="25" t="s">
        <v>228</v>
      </c>
      <c r="P38" s="25" t="s">
        <v>15</v>
      </c>
      <c r="Q38" s="25" t="s">
        <v>229</v>
      </c>
      <c r="R38" s="25" t="s">
        <v>226</v>
      </c>
      <c r="S38" s="25" t="s">
        <v>227</v>
      </c>
      <c r="T38" s="25" t="s">
        <v>131</v>
      </c>
      <c r="U38" s="25" t="s">
        <v>130</v>
      </c>
      <c r="V38" s="25" t="s">
        <v>129</v>
      </c>
      <c r="W38" s="25" t="s">
        <v>230</v>
      </c>
      <c r="X38" s="25" t="s">
        <v>404</v>
      </c>
    </row>
    <row r="39" spans="1:24" x14ac:dyDescent="0.25">
      <c r="A39" s="25" t="s">
        <v>132</v>
      </c>
      <c r="B39" s="27">
        <f>'SCC X Ano = Fundo Cultural'!B39+'SCC X Ano = Outros'!B39</f>
        <v>0</v>
      </c>
      <c r="C39" s="27">
        <f>'SCC X Ano = Fundo Cultural'!C39+'SCC X Ano = Outros'!C39</f>
        <v>0</v>
      </c>
      <c r="D39" s="27">
        <f>'SCC X Ano = Fundo Cultural'!D39+'SCC X Ano = Outros'!D39</f>
        <v>31670.468705709918</v>
      </c>
      <c r="E39" s="27">
        <f>'SCC X Ano = Fundo Cultural'!E39+'SCC X Ano = Outros'!E39</f>
        <v>0</v>
      </c>
      <c r="F39" s="27">
        <f>'SCC X Ano = Fundo Cultural'!F39+'SCC X Ano = Outros'!F39</f>
        <v>50528.29112366309</v>
      </c>
      <c r="G39" s="27">
        <f>'SCC X Ano = Fundo Cultural'!G39+'SCC X Ano = Outros'!G39</f>
        <v>9243.6640348997189</v>
      </c>
      <c r="H39" s="27">
        <f>'SCC X Ano = Fundo Cultural'!H39+'SCC X Ano = Outros'!H39</f>
        <v>0</v>
      </c>
      <c r="I39" s="27">
        <f>'SCC X Ano = Fundo Cultural'!I39+'SCC X Ano = Outros'!I39</f>
        <v>20968.620493214326</v>
      </c>
      <c r="J39" s="27">
        <f>'SCC X Ano = Fundo Cultural'!J39+'SCC X Ano = Outros'!J39</f>
        <v>0</v>
      </c>
      <c r="K39" s="27">
        <f>'SCC X Ano = Fundo Cultural'!K39+'SCC X Ano = Outros'!K39</f>
        <v>0</v>
      </c>
      <c r="L39" s="67">
        <f>SUM(B39:K39)</f>
        <v>112411.04435748706</v>
      </c>
      <c r="M39" s="25" t="s">
        <v>132</v>
      </c>
      <c r="N39" s="28">
        <f>B39/$L$66</f>
        <v>0</v>
      </c>
      <c r="O39" s="28">
        <f t="shared" ref="O39:X54" si="13">C39/$L$66</f>
        <v>0</v>
      </c>
      <c r="P39" s="28">
        <f t="shared" si="13"/>
        <v>1.1353300434898727E-4</v>
      </c>
      <c r="Q39" s="28">
        <f t="shared" si="13"/>
        <v>0</v>
      </c>
      <c r="R39" s="28">
        <f t="shared" si="13"/>
        <v>1.8113494780250822E-4</v>
      </c>
      <c r="S39" s="28">
        <f t="shared" si="13"/>
        <v>3.3136893515113592E-5</v>
      </c>
      <c r="T39" s="28">
        <f t="shared" si="13"/>
        <v>0</v>
      </c>
      <c r="U39" s="28">
        <f t="shared" si="13"/>
        <v>7.5168779589900985E-5</v>
      </c>
      <c r="V39" s="28">
        <f t="shared" si="13"/>
        <v>0</v>
      </c>
      <c r="W39" s="28">
        <f t="shared" si="13"/>
        <v>0</v>
      </c>
      <c r="X39" s="28">
        <f t="shared" si="13"/>
        <v>4.0297362525651008E-4</v>
      </c>
    </row>
    <row r="40" spans="1:24" x14ac:dyDescent="0.25">
      <c r="A40" s="25" t="s">
        <v>134</v>
      </c>
      <c r="B40" s="27">
        <f>'SCC X Ano = Fundo Cultural'!B40+'SCC X Ano = Outros'!B40</f>
        <v>0</v>
      </c>
      <c r="C40" s="27">
        <f>'SCC X Ano = Fundo Cultural'!C40+'SCC X Ano = Outros'!C40</f>
        <v>0</v>
      </c>
      <c r="D40" s="27">
        <f>'SCC X Ano = Fundo Cultural'!D40+'SCC X Ano = Outros'!D40</f>
        <v>0</v>
      </c>
      <c r="E40" s="27">
        <f>'SCC X Ano = Fundo Cultural'!E40+'SCC X Ano = Outros'!E40</f>
        <v>0</v>
      </c>
      <c r="F40" s="27">
        <f>'SCC X Ano = Fundo Cultural'!F40+'SCC X Ano = Outros'!F40</f>
        <v>0</v>
      </c>
      <c r="G40" s="27">
        <f>'SCC X Ano = Fundo Cultural'!G40+'SCC X Ano = Outros'!G40</f>
        <v>0</v>
      </c>
      <c r="H40" s="27">
        <f>'SCC X Ano = Fundo Cultural'!H40+'SCC X Ano = Outros'!H40</f>
        <v>0</v>
      </c>
      <c r="I40" s="27">
        <f>'SCC X Ano = Fundo Cultural'!I40+'SCC X Ano = Outros'!I40</f>
        <v>0</v>
      </c>
      <c r="J40" s="27">
        <f>'SCC X Ano = Fundo Cultural'!J40+'SCC X Ano = Outros'!J40</f>
        <v>0</v>
      </c>
      <c r="K40" s="27">
        <f>'SCC X Ano = Fundo Cultural'!K40+'SCC X Ano = Outros'!K40</f>
        <v>0</v>
      </c>
      <c r="L40" s="67">
        <f t="shared" ref="L40:L66" si="14">SUM(B40:K40)</f>
        <v>0</v>
      </c>
      <c r="M40" s="25" t="s">
        <v>134</v>
      </c>
      <c r="N40" s="28">
        <f t="shared" ref="N40:N66" si="15">B40/$L$66</f>
        <v>0</v>
      </c>
      <c r="O40" s="28">
        <f t="shared" si="13"/>
        <v>0</v>
      </c>
      <c r="P40" s="28">
        <f t="shared" si="13"/>
        <v>0</v>
      </c>
      <c r="Q40" s="28">
        <f t="shared" si="13"/>
        <v>0</v>
      </c>
      <c r="R40" s="28">
        <f t="shared" si="13"/>
        <v>0</v>
      </c>
      <c r="S40" s="28">
        <f t="shared" si="13"/>
        <v>0</v>
      </c>
      <c r="T40" s="28">
        <f t="shared" si="13"/>
        <v>0</v>
      </c>
      <c r="U40" s="28">
        <f t="shared" si="13"/>
        <v>0</v>
      </c>
      <c r="V40" s="28">
        <f t="shared" si="13"/>
        <v>0</v>
      </c>
      <c r="W40" s="28">
        <f t="shared" si="13"/>
        <v>0</v>
      </c>
      <c r="X40" s="28">
        <f t="shared" si="13"/>
        <v>0</v>
      </c>
    </row>
    <row r="41" spans="1:24" x14ac:dyDescent="0.25">
      <c r="A41" s="25" t="s">
        <v>139</v>
      </c>
      <c r="B41" s="27">
        <f>'SCC X Ano = Fundo Cultural'!B41+'SCC X Ano = Outros'!B41</f>
        <v>0</v>
      </c>
      <c r="C41" s="27">
        <f>'SCC X Ano = Fundo Cultural'!C41+'SCC X Ano = Outros'!C41</f>
        <v>130339.23187433889</v>
      </c>
      <c r="D41" s="27">
        <f>'SCC X Ano = Fundo Cultural'!D41+'SCC X Ano = Outros'!D41</f>
        <v>0</v>
      </c>
      <c r="E41" s="27">
        <f>'SCC X Ano = Fundo Cultural'!E41+'SCC X Ano = Outros'!E41</f>
        <v>0</v>
      </c>
      <c r="F41" s="27">
        <f>'SCC X Ano = Fundo Cultural'!F41+'SCC X Ano = Outros'!F41</f>
        <v>0</v>
      </c>
      <c r="G41" s="27">
        <f>'SCC X Ano = Fundo Cultural'!G41+'SCC X Ano = Outros'!G41</f>
        <v>0</v>
      </c>
      <c r="H41" s="27">
        <f>'SCC X Ano = Fundo Cultural'!H41+'SCC X Ano = Outros'!H41</f>
        <v>0</v>
      </c>
      <c r="I41" s="27">
        <f>'SCC X Ano = Fundo Cultural'!I41+'SCC X Ano = Outros'!I41</f>
        <v>23045.42826130542</v>
      </c>
      <c r="J41" s="27">
        <f>'SCC X Ano = Fundo Cultural'!J41+'SCC X Ano = Outros'!J41</f>
        <v>0</v>
      </c>
      <c r="K41" s="27">
        <f>'SCC X Ano = Fundo Cultural'!K41+'SCC X Ano = Outros'!K41</f>
        <v>0</v>
      </c>
      <c r="L41" s="67">
        <f t="shared" si="14"/>
        <v>153384.66013564431</v>
      </c>
      <c r="M41" s="25" t="s">
        <v>139</v>
      </c>
      <c r="N41" s="28">
        <f t="shared" si="15"/>
        <v>0</v>
      </c>
      <c r="O41" s="28">
        <f t="shared" si="13"/>
        <v>4.67242992730482E-4</v>
      </c>
      <c r="P41" s="28">
        <f t="shared" si="13"/>
        <v>0</v>
      </c>
      <c r="Q41" s="28">
        <f t="shared" si="13"/>
        <v>0</v>
      </c>
      <c r="R41" s="28">
        <f t="shared" si="13"/>
        <v>0</v>
      </c>
      <c r="S41" s="28">
        <f t="shared" si="13"/>
        <v>0</v>
      </c>
      <c r="T41" s="28">
        <f t="shared" si="13"/>
        <v>0</v>
      </c>
      <c r="U41" s="28">
        <f t="shared" si="13"/>
        <v>8.2613766513134828E-5</v>
      </c>
      <c r="V41" s="28">
        <f t="shared" si="13"/>
        <v>0</v>
      </c>
      <c r="W41" s="28">
        <f t="shared" si="13"/>
        <v>0</v>
      </c>
      <c r="X41" s="28">
        <f t="shared" si="13"/>
        <v>5.498567592436168E-4</v>
      </c>
    </row>
    <row r="42" spans="1:24" x14ac:dyDescent="0.25">
      <c r="A42" s="25" t="s">
        <v>143</v>
      </c>
      <c r="B42" s="27">
        <f>'SCC X Ano = Fundo Cultural'!B42+'SCC X Ano = Outros'!B42</f>
        <v>0</v>
      </c>
      <c r="C42" s="27">
        <f>'SCC X Ano = Fundo Cultural'!C42+'SCC X Ano = Outros'!C42</f>
        <v>0</v>
      </c>
      <c r="D42" s="27">
        <f>'SCC X Ano = Fundo Cultural'!D42+'SCC X Ano = Outros'!D42</f>
        <v>0</v>
      </c>
      <c r="E42" s="27">
        <f>'SCC X Ano = Fundo Cultural'!E42+'SCC X Ano = Outros'!E42</f>
        <v>0</v>
      </c>
      <c r="F42" s="27">
        <f>'SCC X Ano = Fundo Cultural'!F42+'SCC X Ano = Outros'!F42</f>
        <v>0</v>
      </c>
      <c r="G42" s="27">
        <f>'SCC X Ano = Fundo Cultural'!G42+'SCC X Ano = Outros'!G42</f>
        <v>0</v>
      </c>
      <c r="H42" s="27">
        <f>'SCC X Ano = Fundo Cultural'!H42+'SCC X Ano = Outros'!H42</f>
        <v>0</v>
      </c>
      <c r="I42" s="27">
        <f>'SCC X Ano = Fundo Cultural'!I42+'SCC X Ano = Outros'!I42</f>
        <v>0</v>
      </c>
      <c r="J42" s="27">
        <f>'SCC X Ano = Fundo Cultural'!J42+'SCC X Ano = Outros'!J42</f>
        <v>0</v>
      </c>
      <c r="K42" s="27">
        <f>'SCC X Ano = Fundo Cultural'!K42+'SCC X Ano = Outros'!K42</f>
        <v>0</v>
      </c>
      <c r="L42" s="67">
        <f t="shared" si="14"/>
        <v>0</v>
      </c>
      <c r="M42" s="25" t="s">
        <v>143</v>
      </c>
      <c r="N42" s="28">
        <f t="shared" si="15"/>
        <v>0</v>
      </c>
      <c r="O42" s="28">
        <f t="shared" si="13"/>
        <v>0</v>
      </c>
      <c r="P42" s="28">
        <f t="shared" si="13"/>
        <v>0</v>
      </c>
      <c r="Q42" s="28">
        <f t="shared" si="13"/>
        <v>0</v>
      </c>
      <c r="R42" s="28">
        <f t="shared" si="13"/>
        <v>0</v>
      </c>
      <c r="S42" s="28">
        <f t="shared" si="13"/>
        <v>0</v>
      </c>
      <c r="T42" s="28">
        <f t="shared" si="13"/>
        <v>0</v>
      </c>
      <c r="U42" s="28">
        <f t="shared" si="13"/>
        <v>0</v>
      </c>
      <c r="V42" s="28">
        <f t="shared" si="13"/>
        <v>0</v>
      </c>
      <c r="W42" s="28">
        <f t="shared" si="13"/>
        <v>0</v>
      </c>
      <c r="X42" s="28">
        <f t="shared" si="13"/>
        <v>0</v>
      </c>
    </row>
    <row r="43" spans="1:24" x14ac:dyDescent="0.25">
      <c r="A43" s="25" t="s">
        <v>146</v>
      </c>
      <c r="B43" s="27">
        <f>'SCC X Ano = Fundo Cultural'!B43+'SCC X Ano = Outros'!B43</f>
        <v>0</v>
      </c>
      <c r="C43" s="27">
        <f>'SCC X Ano = Fundo Cultural'!C43+'SCC X Ano = Outros'!C43</f>
        <v>0</v>
      </c>
      <c r="D43" s="27">
        <f>'SCC X Ano = Fundo Cultural'!D43+'SCC X Ano = Outros'!D43</f>
        <v>12894.223024964913</v>
      </c>
      <c r="E43" s="27">
        <f>'SCC X Ano = Fundo Cultural'!E43+'SCC X Ano = Outros'!E43</f>
        <v>0</v>
      </c>
      <c r="F43" s="27">
        <f>'SCC X Ano = Fundo Cultural'!F43+'SCC X Ano = Outros'!F43</f>
        <v>9994.8498233581995</v>
      </c>
      <c r="G43" s="27">
        <f>'SCC X Ano = Fundo Cultural'!G43+'SCC X Ano = Outros'!G43</f>
        <v>0</v>
      </c>
      <c r="H43" s="27">
        <f>'SCC X Ano = Fundo Cultural'!H43+'SCC X Ano = Outros'!H43</f>
        <v>0</v>
      </c>
      <c r="I43" s="27">
        <f>'SCC X Ano = Fundo Cultural'!I43+'SCC X Ano = Outros'!I43</f>
        <v>0</v>
      </c>
      <c r="J43" s="27">
        <f>'SCC X Ano = Fundo Cultural'!J43+'SCC X Ano = Outros'!J43</f>
        <v>1508455.8419004031</v>
      </c>
      <c r="K43" s="27">
        <f>'SCC X Ano = Fundo Cultural'!K43+'SCC X Ano = Outros'!K43</f>
        <v>0</v>
      </c>
      <c r="L43" s="67">
        <f t="shared" si="14"/>
        <v>1531344.9147487262</v>
      </c>
      <c r="M43" s="25" t="s">
        <v>146</v>
      </c>
      <c r="N43" s="28">
        <f t="shared" si="15"/>
        <v>0</v>
      </c>
      <c r="O43" s="28">
        <f t="shared" si="13"/>
        <v>0</v>
      </c>
      <c r="P43" s="28">
        <f t="shared" si="13"/>
        <v>4.6223499007017247E-5</v>
      </c>
      <c r="Q43" s="28">
        <f t="shared" si="13"/>
        <v>0</v>
      </c>
      <c r="R43" s="28">
        <f t="shared" si="13"/>
        <v>3.5829761125644978E-5</v>
      </c>
      <c r="S43" s="28">
        <f t="shared" si="13"/>
        <v>0</v>
      </c>
      <c r="T43" s="28">
        <f t="shared" si="13"/>
        <v>0</v>
      </c>
      <c r="U43" s="28">
        <f t="shared" si="13"/>
        <v>0</v>
      </c>
      <c r="V43" s="28">
        <f t="shared" si="13"/>
        <v>5.4075462302159445E-3</v>
      </c>
      <c r="W43" s="28">
        <f t="shared" si="13"/>
        <v>0</v>
      </c>
      <c r="X43" s="28">
        <f t="shared" si="13"/>
        <v>5.4895994903486067E-3</v>
      </c>
    </row>
    <row r="44" spans="1:24" x14ac:dyDescent="0.25">
      <c r="A44" s="25" t="s">
        <v>141</v>
      </c>
      <c r="B44" s="27">
        <f>'SCC X Ano = Fundo Cultural'!B44+'SCC X Ano = Outros'!B44</f>
        <v>0</v>
      </c>
      <c r="C44" s="27">
        <f>'SCC X Ano = Fundo Cultural'!C44+'SCC X Ano = Outros'!C44</f>
        <v>0</v>
      </c>
      <c r="D44" s="27">
        <f>'SCC X Ano = Fundo Cultural'!D44+'SCC X Ano = Outros'!D44</f>
        <v>0</v>
      </c>
      <c r="E44" s="27">
        <f>'SCC X Ano = Fundo Cultural'!E44+'SCC X Ano = Outros'!E44</f>
        <v>0</v>
      </c>
      <c r="F44" s="27">
        <f>'SCC X Ano = Fundo Cultural'!F44+'SCC X Ano = Outros'!F44</f>
        <v>0</v>
      </c>
      <c r="G44" s="27">
        <f>'SCC X Ano = Fundo Cultural'!G44+'SCC X Ano = Outros'!G44</f>
        <v>0</v>
      </c>
      <c r="H44" s="27">
        <f>'SCC X Ano = Fundo Cultural'!H44+'SCC X Ano = Outros'!H44</f>
        <v>0</v>
      </c>
      <c r="I44" s="27">
        <f>'SCC X Ano = Fundo Cultural'!I44+'SCC X Ano = Outros'!I44</f>
        <v>0</v>
      </c>
      <c r="J44" s="27">
        <f>'SCC X Ano = Fundo Cultural'!J44+'SCC X Ano = Outros'!J44</f>
        <v>0</v>
      </c>
      <c r="K44" s="27">
        <f>'SCC X Ano = Fundo Cultural'!K44+'SCC X Ano = Outros'!K44</f>
        <v>0</v>
      </c>
      <c r="L44" s="67">
        <f t="shared" si="14"/>
        <v>0</v>
      </c>
      <c r="M44" s="25" t="s">
        <v>141</v>
      </c>
      <c r="N44" s="28">
        <f t="shared" si="15"/>
        <v>0</v>
      </c>
      <c r="O44" s="28">
        <f t="shared" si="13"/>
        <v>0</v>
      </c>
      <c r="P44" s="28">
        <f t="shared" si="13"/>
        <v>0</v>
      </c>
      <c r="Q44" s="28">
        <f t="shared" si="13"/>
        <v>0</v>
      </c>
      <c r="R44" s="28">
        <f t="shared" si="13"/>
        <v>0</v>
      </c>
      <c r="S44" s="28">
        <f t="shared" si="13"/>
        <v>0</v>
      </c>
      <c r="T44" s="28">
        <f t="shared" si="13"/>
        <v>0</v>
      </c>
      <c r="U44" s="28">
        <f t="shared" si="13"/>
        <v>0</v>
      </c>
      <c r="V44" s="28">
        <f t="shared" si="13"/>
        <v>0</v>
      </c>
      <c r="W44" s="28">
        <f t="shared" si="13"/>
        <v>0</v>
      </c>
      <c r="X44" s="28">
        <f t="shared" si="13"/>
        <v>0</v>
      </c>
    </row>
    <row r="45" spans="1:24" x14ac:dyDescent="0.25">
      <c r="A45" s="25" t="s">
        <v>153</v>
      </c>
      <c r="B45" s="27">
        <f>'SCC X Ano = Fundo Cultural'!B45+'SCC X Ano = Outros'!B45</f>
        <v>0</v>
      </c>
      <c r="C45" s="27">
        <f>'SCC X Ano = Fundo Cultural'!C45+'SCC X Ano = Outros'!C45</f>
        <v>0</v>
      </c>
      <c r="D45" s="27">
        <f>'SCC X Ano = Fundo Cultural'!D45+'SCC X Ano = Outros'!D45</f>
        <v>0</v>
      </c>
      <c r="E45" s="27">
        <f>'SCC X Ano = Fundo Cultural'!E45+'SCC X Ano = Outros'!E45</f>
        <v>0</v>
      </c>
      <c r="F45" s="27">
        <f>'SCC X Ano = Fundo Cultural'!F45+'SCC X Ano = Outros'!F45</f>
        <v>151766.7215143491</v>
      </c>
      <c r="G45" s="27">
        <f>'SCC X Ano = Fundo Cultural'!G45+'SCC X Ano = Outros'!G45</f>
        <v>0</v>
      </c>
      <c r="H45" s="27">
        <f>'SCC X Ano = Fundo Cultural'!H45+'SCC X Ano = Outros'!H45</f>
        <v>0</v>
      </c>
      <c r="I45" s="27">
        <f>'SCC X Ano = Fundo Cultural'!I45+'SCC X Ano = Outros'!I45</f>
        <v>2168.5815974502739</v>
      </c>
      <c r="J45" s="27">
        <f>'SCC X Ano = Fundo Cultural'!J45+'SCC X Ano = Outros'!J45</f>
        <v>0</v>
      </c>
      <c r="K45" s="27">
        <f>'SCC X Ano = Fundo Cultural'!K45+'SCC X Ano = Outros'!K45</f>
        <v>0</v>
      </c>
      <c r="L45" s="67">
        <f t="shared" si="14"/>
        <v>153935.30311179938</v>
      </c>
      <c r="M45" s="25" t="s">
        <v>153</v>
      </c>
      <c r="N45" s="28">
        <f t="shared" si="15"/>
        <v>0</v>
      </c>
      <c r="O45" s="28">
        <f t="shared" si="13"/>
        <v>0</v>
      </c>
      <c r="P45" s="28">
        <f t="shared" si="13"/>
        <v>0</v>
      </c>
      <c r="Q45" s="28">
        <f t="shared" si="13"/>
        <v>0</v>
      </c>
      <c r="R45" s="28">
        <f t="shared" si="13"/>
        <v>5.4405673669785681E-4</v>
      </c>
      <c r="S45" s="28">
        <f t="shared" si="13"/>
        <v>0</v>
      </c>
      <c r="T45" s="28">
        <f t="shared" si="13"/>
        <v>0</v>
      </c>
      <c r="U45" s="28">
        <f t="shared" si="13"/>
        <v>7.7739797987286146E-6</v>
      </c>
      <c r="V45" s="28">
        <f t="shared" si="13"/>
        <v>0</v>
      </c>
      <c r="W45" s="28">
        <f t="shared" si="13"/>
        <v>0</v>
      </c>
      <c r="X45" s="28">
        <f t="shared" si="13"/>
        <v>5.5183071649658549E-4</v>
      </c>
    </row>
    <row r="46" spans="1:24" x14ac:dyDescent="0.25">
      <c r="A46" s="25" t="s">
        <v>157</v>
      </c>
      <c r="B46" s="27">
        <f>'SCC X Ano = Fundo Cultural'!B46+'SCC X Ano = Outros'!B46</f>
        <v>0</v>
      </c>
      <c r="C46" s="27">
        <f>'SCC X Ano = Fundo Cultural'!C46+'SCC X Ano = Outros'!C46</f>
        <v>47586.430038093786</v>
      </c>
      <c r="D46" s="27">
        <f>'SCC X Ano = Fundo Cultural'!D46+'SCC X Ano = Outros'!D46</f>
        <v>0</v>
      </c>
      <c r="E46" s="27">
        <f>'SCC X Ano = Fundo Cultural'!E46+'SCC X Ano = Outros'!E46</f>
        <v>0</v>
      </c>
      <c r="F46" s="27">
        <f>'SCC X Ano = Fundo Cultural'!F46+'SCC X Ano = Outros'!F46</f>
        <v>2590.0614063591047</v>
      </c>
      <c r="G46" s="27">
        <f>'SCC X Ano = Fundo Cultural'!G46+'SCC X Ano = Outros'!G46</f>
        <v>0</v>
      </c>
      <c r="H46" s="27">
        <f>'SCC X Ano = Fundo Cultural'!H46+'SCC X Ano = Outros'!H46</f>
        <v>0</v>
      </c>
      <c r="I46" s="27">
        <f>'SCC X Ano = Fundo Cultural'!I46+'SCC X Ano = Outros'!I46</f>
        <v>19213.021127880365</v>
      </c>
      <c r="J46" s="27">
        <f>'SCC X Ano = Fundo Cultural'!J46+'SCC X Ano = Outros'!J46</f>
        <v>679806.14340133977</v>
      </c>
      <c r="K46" s="27">
        <f>'SCC X Ano = Fundo Cultural'!K46+'SCC X Ano = Outros'!K46</f>
        <v>0</v>
      </c>
      <c r="L46" s="67">
        <f t="shared" si="14"/>
        <v>749195.65597367298</v>
      </c>
      <c r="M46" s="25" t="s">
        <v>157</v>
      </c>
      <c r="N46" s="28">
        <f t="shared" si="15"/>
        <v>0</v>
      </c>
      <c r="O46" s="28">
        <f t="shared" si="13"/>
        <v>1.7058889840470317E-4</v>
      </c>
      <c r="P46" s="28">
        <f t="shared" si="13"/>
        <v>0</v>
      </c>
      <c r="Q46" s="28">
        <f t="shared" si="13"/>
        <v>0</v>
      </c>
      <c r="R46" s="28">
        <f t="shared" si="13"/>
        <v>9.2849100417417012E-6</v>
      </c>
      <c r="S46" s="28">
        <f t="shared" si="13"/>
        <v>0</v>
      </c>
      <c r="T46" s="28">
        <f t="shared" si="13"/>
        <v>0</v>
      </c>
      <c r="U46" s="28">
        <f t="shared" si="13"/>
        <v>6.88752677308989E-5</v>
      </c>
      <c r="V46" s="28">
        <f t="shared" si="13"/>
        <v>2.4369842629243309E-3</v>
      </c>
      <c r="W46" s="28">
        <f t="shared" si="13"/>
        <v>0</v>
      </c>
      <c r="X46" s="28">
        <f t="shared" si="13"/>
        <v>2.6857333391016743E-3</v>
      </c>
    </row>
    <row r="47" spans="1:24" x14ac:dyDescent="0.25">
      <c r="A47" s="25" t="s">
        <v>161</v>
      </c>
      <c r="B47" s="27">
        <f>'SCC X Ano = Fundo Cultural'!B47+'SCC X Ano = Outros'!B47</f>
        <v>0</v>
      </c>
      <c r="C47" s="27">
        <f>'SCC X Ano = Fundo Cultural'!C47+'SCC X Ano = Outros'!C47</f>
        <v>0</v>
      </c>
      <c r="D47" s="27">
        <f>'SCC X Ano = Fundo Cultural'!D47+'SCC X Ano = Outros'!D47</f>
        <v>41847.166672427978</v>
      </c>
      <c r="E47" s="27">
        <f>'SCC X Ano = Fundo Cultural'!E47+'SCC X Ano = Outros'!E47</f>
        <v>0</v>
      </c>
      <c r="F47" s="27">
        <f>'SCC X Ano = Fundo Cultural'!F47+'SCC X Ano = Outros'!F47</f>
        <v>15555.664076381159</v>
      </c>
      <c r="G47" s="27">
        <f>'SCC X Ano = Fundo Cultural'!G47+'SCC X Ano = Outros'!G47</f>
        <v>0</v>
      </c>
      <c r="H47" s="27">
        <f>'SCC X Ano = Fundo Cultural'!H47+'SCC X Ano = Outros'!H47</f>
        <v>0</v>
      </c>
      <c r="I47" s="27">
        <f>'SCC X Ano = Fundo Cultural'!I47+'SCC X Ano = Outros'!I47</f>
        <v>0</v>
      </c>
      <c r="J47" s="27">
        <f>'SCC X Ano = Fundo Cultural'!J47+'SCC X Ano = Outros'!J47</f>
        <v>429739.45355115697</v>
      </c>
      <c r="K47" s="27">
        <f>'SCC X Ano = Fundo Cultural'!K47+'SCC X Ano = Outros'!K47</f>
        <v>0</v>
      </c>
      <c r="L47" s="67">
        <f t="shared" si="14"/>
        <v>487142.28429996612</v>
      </c>
      <c r="M47" s="25" t="s">
        <v>161</v>
      </c>
      <c r="N47" s="28">
        <f t="shared" si="15"/>
        <v>0</v>
      </c>
      <c r="O47" s="28">
        <f t="shared" si="13"/>
        <v>0</v>
      </c>
      <c r="P47" s="28">
        <f t="shared" si="13"/>
        <v>1.5001465876496453E-4</v>
      </c>
      <c r="Q47" s="28">
        <f t="shared" si="13"/>
        <v>0</v>
      </c>
      <c r="R47" s="28">
        <f t="shared" si="13"/>
        <v>5.5764292396366007E-5</v>
      </c>
      <c r="S47" s="28">
        <f t="shared" si="13"/>
        <v>0</v>
      </c>
      <c r="T47" s="28">
        <f t="shared" si="13"/>
        <v>0</v>
      </c>
      <c r="U47" s="28">
        <f t="shared" si="13"/>
        <v>0</v>
      </c>
      <c r="V47" s="28">
        <f t="shared" si="13"/>
        <v>1.540539601807616E-3</v>
      </c>
      <c r="W47" s="28">
        <f t="shared" si="13"/>
        <v>0</v>
      </c>
      <c r="X47" s="28">
        <f t="shared" si="13"/>
        <v>1.7463185529689464E-3</v>
      </c>
    </row>
    <row r="48" spans="1:24" x14ac:dyDescent="0.25">
      <c r="A48" s="25" t="s">
        <v>151</v>
      </c>
      <c r="B48" s="27">
        <f>'SCC X Ano = Fundo Cultural'!B48+'SCC X Ano = Outros'!B48</f>
        <v>0</v>
      </c>
      <c r="C48" s="27">
        <f>'SCC X Ano = Fundo Cultural'!C48+'SCC X Ano = Outros'!C48</f>
        <v>134270.21089855712</v>
      </c>
      <c r="D48" s="27">
        <f>'SCC X Ano = Fundo Cultural'!D48+'SCC X Ano = Outros'!D48</f>
        <v>5953.4023008372333</v>
      </c>
      <c r="E48" s="27">
        <f>'SCC X Ano = Fundo Cultural'!E48+'SCC X Ano = Outros'!E48</f>
        <v>0</v>
      </c>
      <c r="F48" s="27">
        <f>'SCC X Ano = Fundo Cultural'!F48+'SCC X Ano = Outros'!F48</f>
        <v>97553.881093450778</v>
      </c>
      <c r="G48" s="27">
        <f>'SCC X Ano = Fundo Cultural'!G48+'SCC X Ano = Outros'!G48</f>
        <v>0</v>
      </c>
      <c r="H48" s="27">
        <f>'SCC X Ano = Fundo Cultural'!H48+'SCC X Ano = Outros'!H48</f>
        <v>0</v>
      </c>
      <c r="I48" s="27">
        <f>'SCC X Ano = Fundo Cultural'!I48+'SCC X Ano = Outros'!I48</f>
        <v>338325.92144797882</v>
      </c>
      <c r="J48" s="27">
        <f>'SCC X Ano = Fundo Cultural'!J48+'SCC X Ano = Outros'!J48</f>
        <v>99661.280137994923</v>
      </c>
      <c r="K48" s="27">
        <f>'SCC X Ano = Fundo Cultural'!K48+'SCC X Ano = Outros'!K48</f>
        <v>0</v>
      </c>
      <c r="L48" s="67">
        <f t="shared" si="14"/>
        <v>675764.69587881886</v>
      </c>
      <c r="M48" s="25" t="s">
        <v>151</v>
      </c>
      <c r="N48" s="28">
        <f t="shared" si="15"/>
        <v>0</v>
      </c>
      <c r="O48" s="28">
        <f t="shared" si="13"/>
        <v>4.8133485423084192E-4</v>
      </c>
      <c r="P48" s="28">
        <f t="shared" si="13"/>
        <v>2.1341889682559826E-5</v>
      </c>
      <c r="Q48" s="28">
        <f t="shared" si="13"/>
        <v>0</v>
      </c>
      <c r="R48" s="28">
        <f t="shared" si="13"/>
        <v>3.4971333419029884E-4</v>
      </c>
      <c r="S48" s="28">
        <f t="shared" si="13"/>
        <v>0</v>
      </c>
      <c r="T48" s="28">
        <f t="shared" si="13"/>
        <v>0</v>
      </c>
      <c r="U48" s="28">
        <f t="shared" si="13"/>
        <v>1.212838327972181E-3</v>
      </c>
      <c r="V48" s="28">
        <f t="shared" si="13"/>
        <v>3.5726798540536422E-4</v>
      </c>
      <c r="W48" s="28">
        <f t="shared" si="13"/>
        <v>0</v>
      </c>
      <c r="X48" s="28">
        <f t="shared" si="13"/>
        <v>2.422496391481246E-3</v>
      </c>
    </row>
    <row r="49" spans="1:24" x14ac:dyDescent="0.25">
      <c r="A49" s="25" t="s">
        <v>167</v>
      </c>
      <c r="B49" s="27">
        <f>'SCC X Ano = Fundo Cultural'!B49+'SCC X Ano = Outros'!B49</f>
        <v>0</v>
      </c>
      <c r="C49" s="27">
        <f>'SCC X Ano = Fundo Cultural'!C49+'SCC X Ano = Outros'!C49</f>
        <v>42416.504317526596</v>
      </c>
      <c r="D49" s="27">
        <f>'SCC X Ano = Fundo Cultural'!D49+'SCC X Ano = Outros'!D49</f>
        <v>57900.788748850617</v>
      </c>
      <c r="E49" s="27">
        <f>'SCC X Ano = Fundo Cultural'!E49+'SCC X Ano = Outros'!E49</f>
        <v>0</v>
      </c>
      <c r="F49" s="27">
        <f>'SCC X Ano = Fundo Cultural'!F49+'SCC X Ano = Outros'!F49</f>
        <v>0</v>
      </c>
      <c r="G49" s="27">
        <f>'SCC X Ano = Fundo Cultural'!G49+'SCC X Ano = Outros'!G49</f>
        <v>0</v>
      </c>
      <c r="H49" s="27">
        <f>'SCC X Ano = Fundo Cultural'!H49+'SCC X Ano = Outros'!H49</f>
        <v>0</v>
      </c>
      <c r="I49" s="27">
        <f>'SCC X Ano = Fundo Cultural'!I49+'SCC X Ano = Outros'!I49</f>
        <v>8733.8094273487131</v>
      </c>
      <c r="J49" s="27">
        <f>'SCC X Ano = Fundo Cultural'!J49+'SCC X Ano = Outros'!J49</f>
        <v>0</v>
      </c>
      <c r="K49" s="27">
        <f>'SCC X Ano = Fundo Cultural'!K49+'SCC X Ano = Outros'!K49</f>
        <v>0</v>
      </c>
      <c r="L49" s="67">
        <f t="shared" si="14"/>
        <v>109051.10249372592</v>
      </c>
      <c r="M49" s="25" t="s">
        <v>167</v>
      </c>
      <c r="N49" s="28">
        <f t="shared" si="15"/>
        <v>0</v>
      </c>
      <c r="O49" s="28">
        <f t="shared" si="13"/>
        <v>1.5205563308516362E-4</v>
      </c>
      <c r="P49" s="28">
        <f t="shared" si="13"/>
        <v>2.0756404213392258E-4</v>
      </c>
      <c r="Q49" s="28">
        <f t="shared" si="13"/>
        <v>0</v>
      </c>
      <c r="R49" s="28">
        <f t="shared" si="13"/>
        <v>0</v>
      </c>
      <c r="S49" s="28">
        <f t="shared" si="13"/>
        <v>0</v>
      </c>
      <c r="T49" s="28">
        <f t="shared" si="13"/>
        <v>0</v>
      </c>
      <c r="U49" s="28">
        <f t="shared" si="13"/>
        <v>3.1309155317920344E-5</v>
      </c>
      <c r="V49" s="28">
        <f t="shared" si="13"/>
        <v>0</v>
      </c>
      <c r="W49" s="28">
        <f t="shared" si="13"/>
        <v>0</v>
      </c>
      <c r="X49" s="28">
        <f t="shared" si="13"/>
        <v>3.9092883053700654E-4</v>
      </c>
    </row>
    <row r="50" spans="1:24" x14ac:dyDescent="0.25">
      <c r="A50" s="25" t="s">
        <v>171</v>
      </c>
      <c r="B50" s="27">
        <f>'SCC X Ano = Fundo Cultural'!B50+'SCC X Ano = Outros'!B50</f>
        <v>0</v>
      </c>
      <c r="C50" s="27">
        <f>'SCC X Ano = Fundo Cultural'!C50+'SCC X Ano = Outros'!C50</f>
        <v>71889.499664691684</v>
      </c>
      <c r="D50" s="27">
        <f>'SCC X Ano = Fundo Cultural'!D50+'SCC X Ano = Outros'!D50</f>
        <v>704449.1160996384</v>
      </c>
      <c r="E50" s="27">
        <f>'SCC X Ano = Fundo Cultural'!E50+'SCC X Ano = Outros'!E50</f>
        <v>0</v>
      </c>
      <c r="F50" s="27">
        <f>'SCC X Ano = Fundo Cultural'!F50+'SCC X Ano = Outros'!F50</f>
        <v>0</v>
      </c>
      <c r="G50" s="27">
        <f>'SCC X Ano = Fundo Cultural'!G50+'SCC X Ano = Outros'!G50</f>
        <v>0</v>
      </c>
      <c r="H50" s="27">
        <f>'SCC X Ano = Fundo Cultural'!H50+'SCC X Ano = Outros'!H50</f>
        <v>0</v>
      </c>
      <c r="I50" s="27">
        <f>'SCC X Ano = Fundo Cultural'!I50+'SCC X Ano = Outros'!I50</f>
        <v>0</v>
      </c>
      <c r="J50" s="27">
        <f>'SCC X Ano = Fundo Cultural'!J50+'SCC X Ano = Outros'!J50</f>
        <v>0</v>
      </c>
      <c r="K50" s="27">
        <f>'SCC X Ano = Fundo Cultural'!K50+'SCC X Ano = Outros'!K50</f>
        <v>0</v>
      </c>
      <c r="L50" s="67">
        <f t="shared" si="14"/>
        <v>776338.61576433014</v>
      </c>
      <c r="M50" s="25" t="s">
        <v>171</v>
      </c>
      <c r="N50" s="28">
        <f t="shared" si="15"/>
        <v>0</v>
      </c>
      <c r="O50" s="28">
        <f t="shared" si="13"/>
        <v>2.5771108580424797E-4</v>
      </c>
      <c r="P50" s="28">
        <f t="shared" si="13"/>
        <v>2.525324942455338E-3</v>
      </c>
      <c r="Q50" s="28">
        <f t="shared" si="13"/>
        <v>0</v>
      </c>
      <c r="R50" s="28">
        <f t="shared" si="13"/>
        <v>0</v>
      </c>
      <c r="S50" s="28">
        <f t="shared" si="13"/>
        <v>0</v>
      </c>
      <c r="T50" s="28">
        <f t="shared" si="13"/>
        <v>0</v>
      </c>
      <c r="U50" s="28">
        <f t="shared" si="13"/>
        <v>0</v>
      </c>
      <c r="V50" s="28">
        <f t="shared" si="13"/>
        <v>0</v>
      </c>
      <c r="W50" s="28">
        <f t="shared" si="13"/>
        <v>0</v>
      </c>
      <c r="X50" s="28">
        <f t="shared" si="13"/>
        <v>2.7830360282595861E-3</v>
      </c>
    </row>
    <row r="51" spans="1:24" x14ac:dyDescent="0.25">
      <c r="A51" s="25" t="s">
        <v>175</v>
      </c>
      <c r="B51" s="27">
        <f>'SCC X Ano = Fundo Cultural'!B51+'SCC X Ano = Outros'!B51</f>
        <v>0</v>
      </c>
      <c r="C51" s="27">
        <f>'SCC X Ano = Fundo Cultural'!C51+'SCC X Ano = Outros'!C51</f>
        <v>84579.780846636189</v>
      </c>
      <c r="D51" s="27">
        <f>'SCC X Ano = Fundo Cultural'!D51+'SCC X Ano = Outros'!D51</f>
        <v>372102.08968287439</v>
      </c>
      <c r="E51" s="27">
        <f>'SCC X Ano = Fundo Cultural'!E51+'SCC X Ano = Outros'!E51</f>
        <v>0</v>
      </c>
      <c r="F51" s="27">
        <f>'SCC X Ano = Fundo Cultural'!F51+'SCC X Ano = Outros'!F51</f>
        <v>1525828.2878950241</v>
      </c>
      <c r="G51" s="27">
        <f>'SCC X Ano = Fundo Cultural'!G51+'SCC X Ano = Outros'!G51</f>
        <v>0</v>
      </c>
      <c r="H51" s="27">
        <f>'SCC X Ano = Fundo Cultural'!H51+'SCC X Ano = Outros'!H51</f>
        <v>0</v>
      </c>
      <c r="I51" s="27">
        <f>'SCC X Ano = Fundo Cultural'!I51+'SCC X Ano = Outros'!I51</f>
        <v>57537.092462130902</v>
      </c>
      <c r="J51" s="27">
        <f>'SCC X Ano = Fundo Cultural'!J51+'SCC X Ano = Outros'!J51</f>
        <v>6909355.8967803484</v>
      </c>
      <c r="K51" s="27">
        <f>'SCC X Ano = Fundo Cultural'!K51+'SCC X Ano = Outros'!K51</f>
        <v>0</v>
      </c>
      <c r="L51" s="67">
        <f t="shared" si="14"/>
        <v>8949403.1476670131</v>
      </c>
      <c r="M51" s="25" t="s">
        <v>175</v>
      </c>
      <c r="N51" s="28">
        <f t="shared" si="15"/>
        <v>0</v>
      </c>
      <c r="O51" s="28">
        <f t="shared" si="13"/>
        <v>3.0320348953238792E-4</v>
      </c>
      <c r="P51" s="28">
        <f t="shared" si="13"/>
        <v>1.3339198910755764E-3</v>
      </c>
      <c r="Q51" s="28">
        <f t="shared" si="13"/>
        <v>0</v>
      </c>
      <c r="R51" s="28">
        <f t="shared" si="13"/>
        <v>5.4698233630549745E-3</v>
      </c>
      <c r="S51" s="28">
        <f t="shared" si="13"/>
        <v>0</v>
      </c>
      <c r="T51" s="28">
        <f t="shared" si="13"/>
        <v>0</v>
      </c>
      <c r="U51" s="28">
        <f t="shared" si="13"/>
        <v>2.0626025555325807E-4</v>
      </c>
      <c r="V51" s="28">
        <f t="shared" si="13"/>
        <v>2.4768813507847966E-2</v>
      </c>
      <c r="W51" s="28">
        <f t="shared" si="13"/>
        <v>0</v>
      </c>
      <c r="X51" s="28">
        <f t="shared" si="13"/>
        <v>3.2082020507064157E-2</v>
      </c>
    </row>
    <row r="52" spans="1:24" x14ac:dyDescent="0.25">
      <c r="A52" s="25" t="s">
        <v>137</v>
      </c>
      <c r="B52" s="27">
        <f>'SCC X Ano = Fundo Cultural'!B52+'SCC X Ano = Outros'!B52</f>
        <v>0</v>
      </c>
      <c r="C52" s="27">
        <f>'SCC X Ano = Fundo Cultural'!C52+'SCC X Ano = Outros'!C52</f>
        <v>0</v>
      </c>
      <c r="D52" s="27">
        <f>'SCC X Ano = Fundo Cultural'!D52+'SCC X Ano = Outros'!D52</f>
        <v>55266.539943170421</v>
      </c>
      <c r="E52" s="27">
        <f>'SCC X Ano = Fundo Cultural'!E52+'SCC X Ano = Outros'!E52</f>
        <v>0</v>
      </c>
      <c r="F52" s="27">
        <f>'SCC X Ano = Fundo Cultural'!F52+'SCC X Ano = Outros'!F52</f>
        <v>0</v>
      </c>
      <c r="G52" s="27">
        <f>'SCC X Ano = Fundo Cultural'!G52+'SCC X Ano = Outros'!G52</f>
        <v>0</v>
      </c>
      <c r="H52" s="27">
        <f>'SCC X Ano = Fundo Cultural'!H52+'SCC X Ano = Outros'!H52</f>
        <v>0</v>
      </c>
      <c r="I52" s="27">
        <f>'SCC X Ano = Fundo Cultural'!I52+'SCC X Ano = Outros'!I52</f>
        <v>0</v>
      </c>
      <c r="J52" s="27">
        <f>'SCC X Ano = Fundo Cultural'!J52+'SCC X Ano = Outros'!J52</f>
        <v>2209369.9660543543</v>
      </c>
      <c r="K52" s="27">
        <f>'SCC X Ano = Fundo Cultural'!K52+'SCC X Ano = Outros'!K52</f>
        <v>0</v>
      </c>
      <c r="L52" s="67">
        <f t="shared" si="14"/>
        <v>2264636.5059975246</v>
      </c>
      <c r="M52" s="25" t="s">
        <v>137</v>
      </c>
      <c r="N52" s="28">
        <f t="shared" si="15"/>
        <v>0</v>
      </c>
      <c r="O52" s="28">
        <f t="shared" si="13"/>
        <v>0</v>
      </c>
      <c r="P52" s="28">
        <f t="shared" si="13"/>
        <v>1.981207281150908E-4</v>
      </c>
      <c r="Q52" s="28">
        <f t="shared" si="13"/>
        <v>0</v>
      </c>
      <c r="R52" s="28">
        <f t="shared" si="13"/>
        <v>0</v>
      </c>
      <c r="S52" s="28">
        <f t="shared" si="13"/>
        <v>0</v>
      </c>
      <c r="T52" s="28">
        <f t="shared" si="13"/>
        <v>0</v>
      </c>
      <c r="U52" s="28">
        <f t="shared" si="13"/>
        <v>0</v>
      </c>
      <c r="V52" s="28">
        <f t="shared" si="13"/>
        <v>7.920198854504075E-3</v>
      </c>
      <c r="W52" s="28">
        <f t="shared" si="13"/>
        <v>0</v>
      </c>
      <c r="X52" s="28">
        <f t="shared" si="13"/>
        <v>8.1183195826191653E-3</v>
      </c>
    </row>
    <row r="53" spans="1:24" x14ac:dyDescent="0.25">
      <c r="A53" s="25" t="s">
        <v>181</v>
      </c>
      <c r="B53" s="27">
        <f>'SCC X Ano = Fundo Cultural'!B53+'SCC X Ano = Outros'!B53</f>
        <v>0</v>
      </c>
      <c r="C53" s="27">
        <f>'SCC X Ano = Fundo Cultural'!C53+'SCC X Ano = Outros'!C53</f>
        <v>0</v>
      </c>
      <c r="D53" s="27">
        <f>'SCC X Ano = Fundo Cultural'!D53+'SCC X Ano = Outros'!D53</f>
        <v>0</v>
      </c>
      <c r="E53" s="27">
        <f>'SCC X Ano = Fundo Cultural'!E53+'SCC X Ano = Outros'!E53</f>
        <v>0</v>
      </c>
      <c r="F53" s="27">
        <f>'SCC X Ano = Fundo Cultural'!F53+'SCC X Ano = Outros'!F53</f>
        <v>16254.164888726034</v>
      </c>
      <c r="G53" s="27">
        <f>'SCC X Ano = Fundo Cultural'!G53+'SCC X Ano = Outros'!G53</f>
        <v>0</v>
      </c>
      <c r="H53" s="27">
        <f>'SCC X Ano = Fundo Cultural'!H53+'SCC X Ano = Outros'!H53</f>
        <v>0</v>
      </c>
      <c r="I53" s="27">
        <f>'SCC X Ano = Fundo Cultural'!I53+'SCC X Ano = Outros'!I53</f>
        <v>0</v>
      </c>
      <c r="J53" s="27">
        <f>'SCC X Ano = Fundo Cultural'!J53+'SCC X Ano = Outros'!J53</f>
        <v>680570.92531266634</v>
      </c>
      <c r="K53" s="27">
        <f>'SCC X Ano = Fundo Cultural'!K53+'SCC X Ano = Outros'!K53</f>
        <v>0</v>
      </c>
      <c r="L53" s="67">
        <f t="shared" si="14"/>
        <v>696825.09020139242</v>
      </c>
      <c r="M53" s="25" t="s">
        <v>181</v>
      </c>
      <c r="N53" s="28">
        <f t="shared" si="15"/>
        <v>0</v>
      </c>
      <c r="O53" s="28">
        <f t="shared" si="13"/>
        <v>0</v>
      </c>
      <c r="P53" s="28">
        <f t="shared" si="13"/>
        <v>0</v>
      </c>
      <c r="Q53" s="28">
        <f t="shared" si="13"/>
        <v>0</v>
      </c>
      <c r="R53" s="28">
        <f t="shared" si="13"/>
        <v>5.8268293726520752E-5</v>
      </c>
      <c r="S53" s="28">
        <f t="shared" si="13"/>
        <v>0</v>
      </c>
      <c r="T53" s="28">
        <f t="shared" si="13"/>
        <v>0</v>
      </c>
      <c r="U53" s="28">
        <f t="shared" si="13"/>
        <v>0</v>
      </c>
      <c r="V53" s="28">
        <f t="shared" si="13"/>
        <v>2.439725870220121E-3</v>
      </c>
      <c r="W53" s="28">
        <f t="shared" si="13"/>
        <v>0</v>
      </c>
      <c r="X53" s="28">
        <f t="shared" si="13"/>
        <v>2.4979941639466418E-3</v>
      </c>
    </row>
    <row r="54" spans="1:24" x14ac:dyDescent="0.25">
      <c r="A54" s="25" t="s">
        <v>148</v>
      </c>
      <c r="B54" s="27">
        <f>'SCC X Ano = Fundo Cultural'!B54+'SCC X Ano = Outros'!B54</f>
        <v>0</v>
      </c>
      <c r="C54" s="27">
        <f>'SCC X Ano = Fundo Cultural'!C54+'SCC X Ano = Outros'!C54</f>
        <v>68611.134538138722</v>
      </c>
      <c r="D54" s="27">
        <f>'SCC X Ano = Fundo Cultural'!D54+'SCC X Ano = Outros'!D54</f>
        <v>1047984.0521214299</v>
      </c>
      <c r="E54" s="27">
        <f>'SCC X Ano = Fundo Cultural'!E54+'SCC X Ano = Outros'!E54</f>
        <v>0</v>
      </c>
      <c r="F54" s="27">
        <f>'SCC X Ano = Fundo Cultural'!F54+'SCC X Ano = Outros'!F54</f>
        <v>12505345.019178253</v>
      </c>
      <c r="G54" s="27">
        <f>'SCC X Ano = Fundo Cultural'!G54+'SCC X Ano = Outros'!G54</f>
        <v>0</v>
      </c>
      <c r="H54" s="27">
        <f>'SCC X Ano = Fundo Cultural'!H54+'SCC X Ano = Outros'!H54</f>
        <v>0</v>
      </c>
      <c r="I54" s="27">
        <f>'SCC X Ano = Fundo Cultural'!I54+'SCC X Ano = Outros'!I54</f>
        <v>184190.07552387603</v>
      </c>
      <c r="J54" s="27">
        <f>'SCC X Ano = Fundo Cultural'!J54+'SCC X Ano = Outros'!J54</f>
        <v>4152560.1371445553</v>
      </c>
      <c r="K54" s="27">
        <f>'SCC X Ano = Fundo Cultural'!K54+'SCC X Ano = Outros'!K54</f>
        <v>0</v>
      </c>
      <c r="L54" s="67">
        <f t="shared" si="14"/>
        <v>17958690.418506254</v>
      </c>
      <c r="M54" s="25" t="s">
        <v>148</v>
      </c>
      <c r="N54" s="28">
        <f t="shared" si="15"/>
        <v>0</v>
      </c>
      <c r="O54" s="28">
        <f t="shared" si="13"/>
        <v>2.4595872919629542E-4</v>
      </c>
      <c r="P54" s="28">
        <f t="shared" si="13"/>
        <v>3.7568366623421767E-3</v>
      </c>
      <c r="Q54" s="28">
        <f t="shared" si="13"/>
        <v>0</v>
      </c>
      <c r="R54" s="28">
        <f t="shared" si="13"/>
        <v>4.4829440436793357E-2</v>
      </c>
      <c r="S54" s="28">
        <f t="shared" si="13"/>
        <v>0</v>
      </c>
      <c r="T54" s="28">
        <f t="shared" si="13"/>
        <v>0</v>
      </c>
      <c r="U54" s="28">
        <f t="shared" si="13"/>
        <v>6.6028870111803297E-4</v>
      </c>
      <c r="V54" s="28">
        <f t="shared" si="13"/>
        <v>1.4886190428399471E-2</v>
      </c>
      <c r="W54" s="28">
        <f t="shared" si="13"/>
        <v>0</v>
      </c>
      <c r="X54" s="28">
        <f t="shared" si="13"/>
        <v>6.4378714957849331E-2</v>
      </c>
    </row>
    <row r="55" spans="1:24" x14ac:dyDescent="0.25">
      <c r="A55" s="25" t="s">
        <v>177</v>
      </c>
      <c r="B55" s="27">
        <f>'SCC X Ano = Fundo Cultural'!B55+'SCC X Ano = Outros'!B55</f>
        <v>0</v>
      </c>
      <c r="C55" s="27">
        <f>'SCC X Ano = Fundo Cultural'!C55+'SCC X Ano = Outros'!C55</f>
        <v>453041.5086315964</v>
      </c>
      <c r="D55" s="27">
        <f>'SCC X Ano = Fundo Cultural'!D55+'SCC X Ano = Outros'!D55</f>
        <v>2446909.5281970091</v>
      </c>
      <c r="E55" s="27">
        <f>'SCC X Ano = Fundo Cultural'!E55+'SCC X Ano = Outros'!E55</f>
        <v>0</v>
      </c>
      <c r="F55" s="27">
        <f>'SCC X Ano = Fundo Cultural'!F55+'SCC X Ano = Outros'!F55</f>
        <v>808442.4608864584</v>
      </c>
      <c r="G55" s="27">
        <f>'SCC X Ano = Fundo Cultural'!G55+'SCC X Ano = Outros'!G55</f>
        <v>142009.80384118139</v>
      </c>
      <c r="H55" s="27">
        <f>'SCC X Ano = Fundo Cultural'!H55+'SCC X Ano = Outros'!H55</f>
        <v>0</v>
      </c>
      <c r="I55" s="27">
        <f>'SCC X Ano = Fundo Cultural'!I55+'SCC X Ano = Outros'!I55</f>
        <v>256961.62365963095</v>
      </c>
      <c r="J55" s="27">
        <f>'SCC X Ano = Fundo Cultural'!J55+'SCC X Ano = Outros'!J55</f>
        <v>2336388.3449181779</v>
      </c>
      <c r="K55" s="27">
        <f>'SCC X Ano = Fundo Cultural'!K55+'SCC X Ano = Outros'!K55</f>
        <v>0</v>
      </c>
      <c r="L55" s="67">
        <f t="shared" si="14"/>
        <v>6443753.2701340541</v>
      </c>
      <c r="M55" s="25" t="s">
        <v>177</v>
      </c>
      <c r="N55" s="28">
        <f t="shared" si="15"/>
        <v>0</v>
      </c>
      <c r="O55" s="28">
        <f t="shared" ref="O55:O66" si="16">C55/$L$66</f>
        <v>1.6240733298800046E-3</v>
      </c>
      <c r="P55" s="28">
        <f t="shared" ref="P55:P66" si="17">D55/$L$66</f>
        <v>8.7717359881157534E-3</v>
      </c>
      <c r="Q55" s="28">
        <f t="shared" ref="Q55:Q66" si="18">E55/$L$66</f>
        <v>0</v>
      </c>
      <c r="R55" s="28">
        <f t="shared" ref="R55:R66" si="19">F55/$L$66</f>
        <v>2.8981226100761879E-3</v>
      </c>
      <c r="S55" s="28">
        <f t="shared" ref="S55:S66" si="20">G55/$L$66</f>
        <v>5.0907992006423547E-4</v>
      </c>
      <c r="T55" s="28">
        <f t="shared" ref="T55:T66" si="21">H55/$L$66</f>
        <v>0</v>
      </c>
      <c r="U55" s="28">
        <f t="shared" ref="U55:U66" si="22">I55/$L$66</f>
        <v>9.2116177400342525E-4</v>
      </c>
      <c r="V55" s="28">
        <f t="shared" ref="V55:V66" si="23">J55/$L$66</f>
        <v>8.3755371791101735E-3</v>
      </c>
      <c r="W55" s="28">
        <f t="shared" ref="W55:W66" si="24">K55/$L$66</f>
        <v>0</v>
      </c>
      <c r="X55" s="28">
        <f t="shared" ref="X55:X66" si="25">L55/$L$66</f>
        <v>2.3099710801249777E-2</v>
      </c>
    </row>
    <row r="56" spans="1:24" x14ac:dyDescent="0.25">
      <c r="A56" s="25" t="s">
        <v>159</v>
      </c>
      <c r="B56" s="27">
        <f>'SCC X Ano = Fundo Cultural'!B56+'SCC X Ano = Outros'!B56</f>
        <v>0</v>
      </c>
      <c r="C56" s="27">
        <f>'SCC X Ano = Fundo Cultural'!C56+'SCC X Ano = Outros'!C56</f>
        <v>20305.809503398021</v>
      </c>
      <c r="D56" s="27">
        <f>'SCC X Ano = Fundo Cultural'!D56+'SCC X Ano = Outros'!D56</f>
        <v>13485.65436972408</v>
      </c>
      <c r="E56" s="27">
        <f>'SCC X Ano = Fundo Cultural'!E56+'SCC X Ano = Outros'!E56</f>
        <v>0</v>
      </c>
      <c r="F56" s="27">
        <f>'SCC X Ano = Fundo Cultural'!F56+'SCC X Ano = Outros'!F56</f>
        <v>121168.64699985481</v>
      </c>
      <c r="G56" s="27">
        <f>'SCC X Ano = Fundo Cultural'!G56+'SCC X Ano = Outros'!G56</f>
        <v>0</v>
      </c>
      <c r="H56" s="27">
        <f>'SCC X Ano = Fundo Cultural'!H56+'SCC X Ano = Outros'!H56</f>
        <v>0</v>
      </c>
      <c r="I56" s="27">
        <f>'SCC X Ano = Fundo Cultural'!I56+'SCC X Ano = Outros'!I56</f>
        <v>0</v>
      </c>
      <c r="J56" s="27">
        <f>'SCC X Ano = Fundo Cultural'!J56+'SCC X Ano = Outros'!J56</f>
        <v>0</v>
      </c>
      <c r="K56" s="27">
        <f>'SCC X Ano = Fundo Cultural'!K56+'SCC X Ano = Outros'!K56</f>
        <v>0</v>
      </c>
      <c r="L56" s="67">
        <f t="shared" si="14"/>
        <v>154960.11087297692</v>
      </c>
      <c r="M56" s="25" t="s">
        <v>159</v>
      </c>
      <c r="N56" s="28">
        <f t="shared" si="15"/>
        <v>0</v>
      </c>
      <c r="O56" s="28">
        <f t="shared" si="16"/>
        <v>7.2792719933549764E-5</v>
      </c>
      <c r="P56" s="28">
        <f t="shared" si="17"/>
        <v>4.8343675315761422E-5</v>
      </c>
      <c r="Q56" s="28">
        <f t="shared" si="18"/>
        <v>0</v>
      </c>
      <c r="R56" s="28">
        <f t="shared" si="19"/>
        <v>4.3436807502363279E-4</v>
      </c>
      <c r="S56" s="28">
        <f t="shared" si="20"/>
        <v>0</v>
      </c>
      <c r="T56" s="28">
        <f t="shared" si="21"/>
        <v>0</v>
      </c>
      <c r="U56" s="28">
        <f t="shared" si="22"/>
        <v>0</v>
      </c>
      <c r="V56" s="28">
        <f t="shared" si="23"/>
        <v>0</v>
      </c>
      <c r="W56" s="28">
        <f t="shared" si="24"/>
        <v>0</v>
      </c>
      <c r="X56" s="28">
        <f t="shared" si="25"/>
        <v>5.5550447027294403E-4</v>
      </c>
    </row>
    <row r="57" spans="1:24" x14ac:dyDescent="0.25">
      <c r="A57" s="25" t="s">
        <v>191</v>
      </c>
      <c r="B57" s="27">
        <f>'SCC X Ano = Fundo Cultural'!B57+'SCC X Ano = Outros'!B57</f>
        <v>0</v>
      </c>
      <c r="C57" s="27">
        <f>'SCC X Ano = Fundo Cultural'!C57+'SCC X Ano = Outros'!C57</f>
        <v>1148889.3775018493</v>
      </c>
      <c r="D57" s="27">
        <f>'SCC X Ano = Fundo Cultural'!D57+'SCC X Ano = Outros'!D57</f>
        <v>13959295.704016093</v>
      </c>
      <c r="E57" s="27">
        <f>'SCC X Ano = Fundo Cultural'!E57+'SCC X Ano = Outros'!E57</f>
        <v>0</v>
      </c>
      <c r="F57" s="27">
        <f>'SCC X Ano = Fundo Cultural'!F57+'SCC X Ano = Outros'!F57</f>
        <v>10267360.313032776</v>
      </c>
      <c r="G57" s="27">
        <f>'SCC X Ano = Fundo Cultural'!G57+'SCC X Ano = Outros'!G57</f>
        <v>182589.13205616586</v>
      </c>
      <c r="H57" s="27">
        <f>'SCC X Ano = Fundo Cultural'!H57+'SCC X Ano = Outros'!H57</f>
        <v>0</v>
      </c>
      <c r="I57" s="27">
        <f>'SCC X Ano = Fundo Cultural'!I57+'SCC X Ano = Outros'!I57</f>
        <v>119234.598521878</v>
      </c>
      <c r="J57" s="27">
        <f>'SCC X Ano = Fundo Cultural'!J57+'SCC X Ano = Outros'!J57</f>
        <v>9647125.5819776952</v>
      </c>
      <c r="K57" s="27">
        <f>'SCC X Ano = Fundo Cultural'!K57+'SCC X Ano = Outros'!K57</f>
        <v>0</v>
      </c>
      <c r="L57" s="67">
        <f t="shared" si="14"/>
        <v>35324494.707106456</v>
      </c>
      <c r="M57" s="25" t="s">
        <v>191</v>
      </c>
      <c r="N57" s="28">
        <f t="shared" si="15"/>
        <v>0</v>
      </c>
      <c r="O57" s="28">
        <f t="shared" si="16"/>
        <v>4.1185643289486928E-3</v>
      </c>
      <c r="P57" s="28">
        <f t="shared" si="17"/>
        <v>5.0041595361268683E-2</v>
      </c>
      <c r="Q57" s="28">
        <f t="shared" si="18"/>
        <v>0</v>
      </c>
      <c r="R57" s="28">
        <f t="shared" si="19"/>
        <v>3.6806662822202137E-2</v>
      </c>
      <c r="S57" s="28">
        <f t="shared" si="20"/>
        <v>6.545496031788461E-4</v>
      </c>
      <c r="T57" s="28">
        <f t="shared" si="21"/>
        <v>0</v>
      </c>
      <c r="U57" s="28">
        <f t="shared" si="22"/>
        <v>4.2743485479561301E-4</v>
      </c>
      <c r="V57" s="28">
        <f t="shared" si="23"/>
        <v>3.4583231490237863E-2</v>
      </c>
      <c r="W57" s="28">
        <f t="shared" si="24"/>
        <v>0</v>
      </c>
      <c r="X57" s="28">
        <f t="shared" si="25"/>
        <v>0.12663203846063181</v>
      </c>
    </row>
    <row r="58" spans="1:24" x14ac:dyDescent="0.25">
      <c r="A58" s="25" t="s">
        <v>194</v>
      </c>
      <c r="B58" s="27">
        <f>'SCC X Ano = Fundo Cultural'!B58+'SCC X Ano = Outros'!B58</f>
        <v>0</v>
      </c>
      <c r="C58" s="27">
        <f>'SCC X Ano = Fundo Cultural'!C58+'SCC X Ano = Outros'!C58</f>
        <v>683565.4713743492</v>
      </c>
      <c r="D58" s="27">
        <f>'SCC X Ano = Fundo Cultural'!D58+'SCC X Ano = Outros'!D58</f>
        <v>70908999.968425721</v>
      </c>
      <c r="E58" s="27">
        <f>'SCC X Ano = Fundo Cultural'!E58+'SCC X Ano = Outros'!E58</f>
        <v>0</v>
      </c>
      <c r="F58" s="27">
        <f>'SCC X Ano = Fundo Cultural'!F58+'SCC X Ano = Outros'!F58</f>
        <v>85948886.626231462</v>
      </c>
      <c r="G58" s="27">
        <f>'SCC X Ano = Fundo Cultural'!G58+'SCC X Ano = Outros'!G58</f>
        <v>21481.874131482338</v>
      </c>
      <c r="H58" s="27">
        <f>'SCC X Ano = Fundo Cultural'!H58+'SCC X Ano = Outros'!H58</f>
        <v>0</v>
      </c>
      <c r="I58" s="27">
        <f>'SCC X Ano = Fundo Cultural'!I58+'SCC X Ano = Outros'!I58</f>
        <v>1499137.3991897292</v>
      </c>
      <c r="J58" s="27">
        <f>'SCC X Ano = Fundo Cultural'!J58+'SCC X Ano = Outros'!J58</f>
        <v>388670.66491292353</v>
      </c>
      <c r="K58" s="27">
        <f>'SCC X Ano = Fundo Cultural'!K58+'SCC X Ano = Outros'!K58</f>
        <v>0</v>
      </c>
      <c r="L58" s="67">
        <f t="shared" si="14"/>
        <v>159450742.00426564</v>
      </c>
      <c r="M58" s="25" t="s">
        <v>194</v>
      </c>
      <c r="N58" s="28">
        <f t="shared" si="15"/>
        <v>0</v>
      </c>
      <c r="O58" s="28">
        <f t="shared" si="16"/>
        <v>2.4504607858983024E-3</v>
      </c>
      <c r="P58" s="28">
        <f t="shared" si="17"/>
        <v>0.25419616856968635</v>
      </c>
      <c r="Q58" s="28">
        <f t="shared" si="18"/>
        <v>0</v>
      </c>
      <c r="R58" s="28">
        <f t="shared" si="19"/>
        <v>0.30811149054346831</v>
      </c>
      <c r="S58" s="28">
        <f t="shared" si="20"/>
        <v>7.7008702708408855E-5</v>
      </c>
      <c r="T58" s="28">
        <f t="shared" si="21"/>
        <v>0</v>
      </c>
      <c r="U58" s="28">
        <f t="shared" si="22"/>
        <v>5.3741412684319093E-3</v>
      </c>
      <c r="V58" s="28">
        <f t="shared" si="23"/>
        <v>1.3933152900236997E-3</v>
      </c>
      <c r="W58" s="28">
        <f t="shared" si="24"/>
        <v>0</v>
      </c>
      <c r="X58" s="28">
        <f t="shared" si="25"/>
        <v>0.57160258516021689</v>
      </c>
    </row>
    <row r="59" spans="1:24" x14ac:dyDescent="0.25">
      <c r="A59" s="25" t="s">
        <v>185</v>
      </c>
      <c r="B59" s="27">
        <f>'SCC X Ano = Fundo Cultural'!B59+'SCC X Ano = Outros'!B59</f>
        <v>0</v>
      </c>
      <c r="C59" s="27">
        <f>'SCC X Ano = Fundo Cultural'!C59+'SCC X Ano = Outros'!C59</f>
        <v>31690.862890011958</v>
      </c>
      <c r="D59" s="27">
        <f>'SCC X Ano = Fundo Cultural'!D59+'SCC X Ano = Outros'!D59</f>
        <v>1412023.6409435645</v>
      </c>
      <c r="E59" s="27">
        <f>'SCC X Ano = Fundo Cultural'!E59+'SCC X Ano = Outros'!E59</f>
        <v>0</v>
      </c>
      <c r="F59" s="27">
        <f>'SCC X Ano = Fundo Cultural'!F59+'SCC X Ano = Outros'!F59</f>
        <v>1011529.4476815329</v>
      </c>
      <c r="G59" s="27">
        <f>'SCC X Ano = Fundo Cultural'!G59+'SCC X Ano = Outros'!G59</f>
        <v>0</v>
      </c>
      <c r="H59" s="27">
        <f>'SCC X Ano = Fundo Cultural'!H59+'SCC X Ano = Outros'!H59</f>
        <v>0</v>
      </c>
      <c r="I59" s="27">
        <f>'SCC X Ano = Fundo Cultural'!I59+'SCC X Ano = Outros'!I59</f>
        <v>10129.111536679964</v>
      </c>
      <c r="J59" s="27">
        <f>'SCC X Ano = Fundo Cultural'!J59+'SCC X Ano = Outros'!J59</f>
        <v>136771.89750627405</v>
      </c>
      <c r="K59" s="27">
        <f>'SCC X Ano = Fundo Cultural'!K59+'SCC X Ano = Outros'!K59</f>
        <v>0</v>
      </c>
      <c r="L59" s="67">
        <f t="shared" si="14"/>
        <v>2602144.9605580634</v>
      </c>
      <c r="M59" s="25" t="s">
        <v>185</v>
      </c>
      <c r="N59" s="28">
        <f t="shared" si="15"/>
        <v>0</v>
      </c>
      <c r="O59" s="28">
        <f t="shared" si="16"/>
        <v>1.1360611387687499E-4</v>
      </c>
      <c r="P59" s="28">
        <f t="shared" si="17"/>
        <v>5.0618539200594712E-3</v>
      </c>
      <c r="Q59" s="28">
        <f t="shared" si="18"/>
        <v>0</v>
      </c>
      <c r="R59" s="28">
        <f t="shared" si="19"/>
        <v>3.6261533812428589E-3</v>
      </c>
      <c r="S59" s="28">
        <f t="shared" si="20"/>
        <v>0</v>
      </c>
      <c r="T59" s="28">
        <f t="shared" si="21"/>
        <v>0</v>
      </c>
      <c r="U59" s="28">
        <f t="shared" si="22"/>
        <v>3.6311065517572533E-5</v>
      </c>
      <c r="V59" s="28">
        <f t="shared" si="23"/>
        <v>4.9030295631840345E-4</v>
      </c>
      <c r="W59" s="28">
        <f t="shared" si="24"/>
        <v>0</v>
      </c>
      <c r="X59" s="28">
        <f t="shared" si="25"/>
        <v>9.3282274370151807E-3</v>
      </c>
    </row>
    <row r="60" spans="1:24" x14ac:dyDescent="0.25">
      <c r="A60" s="25" t="s">
        <v>200</v>
      </c>
      <c r="B60" s="27">
        <f>'SCC X Ano = Fundo Cultural'!B60+'SCC X Ano = Outros'!B60</f>
        <v>0</v>
      </c>
      <c r="C60" s="27">
        <f>'SCC X Ano = Fundo Cultural'!C60+'SCC X Ano = Outros'!C60</f>
        <v>828911.42386427266</v>
      </c>
      <c r="D60" s="27">
        <f>'SCC X Ano = Fundo Cultural'!D60+'SCC X Ano = Outros'!D60</f>
        <v>503189.10831495479</v>
      </c>
      <c r="E60" s="27">
        <f>'SCC X Ano = Fundo Cultural'!E60+'SCC X Ano = Outros'!E60</f>
        <v>0</v>
      </c>
      <c r="F60" s="27">
        <f>'SCC X Ano = Fundo Cultural'!F60+'SCC X Ano = Outros'!F60</f>
        <v>2058478.4949496344</v>
      </c>
      <c r="G60" s="27">
        <f>'SCC X Ano = Fundo Cultural'!G60+'SCC X Ano = Outros'!G60</f>
        <v>0</v>
      </c>
      <c r="H60" s="27">
        <f>'SCC X Ano = Fundo Cultural'!H60+'SCC X Ano = Outros'!H60</f>
        <v>0</v>
      </c>
      <c r="I60" s="27">
        <f>'SCC X Ano = Fundo Cultural'!I60+'SCC X Ano = Outros'!I60</f>
        <v>6148.8465670651185</v>
      </c>
      <c r="J60" s="27">
        <f>'SCC X Ano = Fundo Cultural'!J60+'SCC X Ano = Outros'!J60</f>
        <v>74778.675774147385</v>
      </c>
      <c r="K60" s="27">
        <f>'SCC X Ano = Fundo Cultural'!K60+'SCC X Ano = Outros'!K60</f>
        <v>0</v>
      </c>
      <c r="L60" s="67">
        <f t="shared" si="14"/>
        <v>3471506.5494700745</v>
      </c>
      <c r="M60" s="25" t="s">
        <v>200</v>
      </c>
      <c r="N60" s="28">
        <f t="shared" si="15"/>
        <v>0</v>
      </c>
      <c r="O60" s="28">
        <f t="shared" si="16"/>
        <v>2.9715002062328391E-3</v>
      </c>
      <c r="P60" s="28">
        <f t="shared" si="17"/>
        <v>1.8038435664952755E-3</v>
      </c>
      <c r="Q60" s="28">
        <f t="shared" si="18"/>
        <v>0</v>
      </c>
      <c r="R60" s="28">
        <f t="shared" si="19"/>
        <v>7.3792797350447333E-3</v>
      </c>
      <c r="S60" s="28">
        <f t="shared" si="20"/>
        <v>0</v>
      </c>
      <c r="T60" s="28">
        <f t="shared" si="21"/>
        <v>0</v>
      </c>
      <c r="U60" s="28">
        <f t="shared" si="22"/>
        <v>2.2042522658150575E-5</v>
      </c>
      <c r="V60" s="28">
        <f t="shared" si="23"/>
        <v>2.6806826892167643E-4</v>
      </c>
      <c r="W60" s="28">
        <f t="shared" si="24"/>
        <v>0</v>
      </c>
      <c r="X60" s="28">
        <f t="shared" si="25"/>
        <v>1.2444734299352675E-2</v>
      </c>
    </row>
    <row r="61" spans="1:24" x14ac:dyDescent="0.25">
      <c r="A61" s="25" t="s">
        <v>198</v>
      </c>
      <c r="B61" s="27">
        <f>'SCC X Ano = Fundo Cultural'!B61+'SCC X Ano = Outros'!B61</f>
        <v>0</v>
      </c>
      <c r="C61" s="27">
        <f>'SCC X Ano = Fundo Cultural'!C61+'SCC X Ano = Outros'!C61</f>
        <v>654947.33225251129</v>
      </c>
      <c r="D61" s="27">
        <f>'SCC X Ano = Fundo Cultural'!D61+'SCC X Ano = Outros'!D61</f>
        <v>8789159.2435444519</v>
      </c>
      <c r="E61" s="27">
        <f>'SCC X Ano = Fundo Cultural'!E61+'SCC X Ano = Outros'!E61</f>
        <v>0</v>
      </c>
      <c r="F61" s="27">
        <f>'SCC X Ano = Fundo Cultural'!F61+'SCC X Ano = Outros'!F61</f>
        <v>11476380.243433831</v>
      </c>
      <c r="G61" s="27">
        <f>'SCC X Ano = Fundo Cultural'!G61+'SCC X Ano = Outros'!G61</f>
        <v>0</v>
      </c>
      <c r="H61" s="27">
        <f>'SCC X Ano = Fundo Cultural'!H61+'SCC X Ano = Outros'!H61</f>
        <v>0</v>
      </c>
      <c r="I61" s="27">
        <f>'SCC X Ano = Fundo Cultural'!I61+'SCC X Ano = Outros'!I61</f>
        <v>181295.80086834481</v>
      </c>
      <c r="J61" s="27">
        <f>'SCC X Ano = Fundo Cultural'!J61+'SCC X Ano = Outros'!J61</f>
        <v>992948.64626701595</v>
      </c>
      <c r="K61" s="27">
        <f>'SCC X Ano = Fundo Cultural'!K61+'SCC X Ano = Outros'!K61</f>
        <v>0</v>
      </c>
      <c r="L61" s="67">
        <f t="shared" si="14"/>
        <v>22094731.266366154</v>
      </c>
      <c r="M61" s="25" t="s">
        <v>198</v>
      </c>
      <c r="N61" s="28">
        <f t="shared" si="15"/>
        <v>0</v>
      </c>
      <c r="O61" s="28">
        <f t="shared" si="16"/>
        <v>2.3478698408898454E-3</v>
      </c>
      <c r="P61" s="28">
        <f t="shared" si="17"/>
        <v>3.1507574576607647E-2</v>
      </c>
      <c r="Q61" s="28">
        <f t="shared" si="18"/>
        <v>0</v>
      </c>
      <c r="R61" s="28">
        <f t="shared" si="19"/>
        <v>4.1140784501667138E-2</v>
      </c>
      <c r="S61" s="28">
        <f t="shared" si="20"/>
        <v>0</v>
      </c>
      <c r="T61" s="28">
        <f t="shared" si="21"/>
        <v>0</v>
      </c>
      <c r="U61" s="28">
        <f t="shared" si="22"/>
        <v>6.4991324061863256E-4</v>
      </c>
      <c r="V61" s="28">
        <f t="shared" si="23"/>
        <v>3.55954450887648E-3</v>
      </c>
      <c r="W61" s="28">
        <f t="shared" si="24"/>
        <v>0</v>
      </c>
      <c r="X61" s="28">
        <f t="shared" si="25"/>
        <v>7.9205686668659736E-2</v>
      </c>
    </row>
    <row r="62" spans="1:24" x14ac:dyDescent="0.25">
      <c r="A62" s="25" t="s">
        <v>173</v>
      </c>
      <c r="B62" s="27">
        <f>'SCC X Ano = Fundo Cultural'!B62+'SCC X Ano = Outros'!B62</f>
        <v>0</v>
      </c>
      <c r="C62" s="27">
        <f>'SCC X Ano = Fundo Cultural'!C62+'SCC X Ano = Outros'!C62</f>
        <v>0</v>
      </c>
      <c r="D62" s="27">
        <f>'SCC X Ano = Fundo Cultural'!D62+'SCC X Ano = Outros'!D62</f>
        <v>0</v>
      </c>
      <c r="E62" s="27">
        <f>'SCC X Ano = Fundo Cultural'!E62+'SCC X Ano = Outros'!E62</f>
        <v>0</v>
      </c>
      <c r="F62" s="27">
        <f>'SCC X Ano = Fundo Cultural'!F62+'SCC X Ano = Outros'!F62</f>
        <v>97883.587073000424</v>
      </c>
      <c r="G62" s="27">
        <f>'SCC X Ano = Fundo Cultural'!G62+'SCC X Ano = Outros'!G62</f>
        <v>0</v>
      </c>
      <c r="H62" s="27">
        <f>'SCC X Ano = Fundo Cultural'!H62+'SCC X Ano = Outros'!H62</f>
        <v>0</v>
      </c>
      <c r="I62" s="27">
        <f>'SCC X Ano = Fundo Cultural'!I62+'SCC X Ano = Outros'!I62</f>
        <v>0</v>
      </c>
      <c r="J62" s="27">
        <f>'SCC X Ano = Fundo Cultural'!J62+'SCC X Ano = Outros'!J62</f>
        <v>0</v>
      </c>
      <c r="K62" s="27">
        <f>'SCC X Ano = Fundo Cultural'!K62+'SCC X Ano = Outros'!K62</f>
        <v>0</v>
      </c>
      <c r="L62" s="67">
        <f t="shared" si="14"/>
        <v>97883.587073000424</v>
      </c>
      <c r="M62" s="25" t="s">
        <v>173</v>
      </c>
      <c r="N62" s="28">
        <f t="shared" si="15"/>
        <v>0</v>
      </c>
      <c r="O62" s="28">
        <f t="shared" si="16"/>
        <v>0</v>
      </c>
      <c r="P62" s="28">
        <f t="shared" si="17"/>
        <v>0</v>
      </c>
      <c r="Q62" s="28">
        <f t="shared" si="18"/>
        <v>0</v>
      </c>
      <c r="R62" s="28">
        <f t="shared" si="19"/>
        <v>3.5089527155781713E-4</v>
      </c>
      <c r="S62" s="28">
        <f t="shared" si="20"/>
        <v>0</v>
      </c>
      <c r="T62" s="28">
        <f t="shared" si="21"/>
        <v>0</v>
      </c>
      <c r="U62" s="28">
        <f t="shared" si="22"/>
        <v>0</v>
      </c>
      <c r="V62" s="28">
        <f t="shared" si="23"/>
        <v>0</v>
      </c>
      <c r="W62" s="28">
        <f t="shared" si="24"/>
        <v>0</v>
      </c>
      <c r="X62" s="28">
        <f t="shared" si="25"/>
        <v>3.5089527155781713E-4</v>
      </c>
    </row>
    <row r="63" spans="1:24" x14ac:dyDescent="0.25">
      <c r="A63" s="25" t="s">
        <v>169</v>
      </c>
      <c r="B63" s="27">
        <f>'SCC X Ano = Fundo Cultural'!B63+'SCC X Ano = Outros'!B63</f>
        <v>0</v>
      </c>
      <c r="C63" s="27">
        <f>'SCC X Ano = Fundo Cultural'!C63+'SCC X Ano = Outros'!C63</f>
        <v>0</v>
      </c>
      <c r="D63" s="27">
        <f>'SCC X Ano = Fundo Cultural'!D63+'SCC X Ano = Outros'!D63</f>
        <v>0</v>
      </c>
      <c r="E63" s="27">
        <f>'SCC X Ano = Fundo Cultural'!E63+'SCC X Ano = Outros'!E63</f>
        <v>0</v>
      </c>
      <c r="F63" s="27">
        <f>'SCC X Ano = Fundo Cultural'!F63+'SCC X Ano = Outros'!F63</f>
        <v>12952.006547154026</v>
      </c>
      <c r="G63" s="27">
        <f>'SCC X Ano = Fundo Cultural'!G63+'SCC X Ano = Outros'!G63</f>
        <v>0</v>
      </c>
      <c r="H63" s="27">
        <f>'SCC X Ano = Fundo Cultural'!H63+'SCC X Ano = Outros'!H63</f>
        <v>0</v>
      </c>
      <c r="I63" s="27">
        <f>'SCC X Ano = Fundo Cultural'!I63+'SCC X Ano = Outros'!I63</f>
        <v>0</v>
      </c>
      <c r="J63" s="27">
        <f>'SCC X Ano = Fundo Cultural'!J63+'SCC X Ano = Outros'!J63</f>
        <v>0</v>
      </c>
      <c r="K63" s="27">
        <f>'SCC X Ano = Fundo Cultural'!K63+'SCC X Ano = Outros'!K63</f>
        <v>0</v>
      </c>
      <c r="L63" s="67">
        <f t="shared" si="14"/>
        <v>12952.006547154026</v>
      </c>
      <c r="M63" s="25" t="s">
        <v>169</v>
      </c>
      <c r="N63" s="28">
        <f t="shared" si="15"/>
        <v>0</v>
      </c>
      <c r="O63" s="28">
        <f t="shared" si="16"/>
        <v>0</v>
      </c>
      <c r="P63" s="28">
        <f t="shared" si="17"/>
        <v>0</v>
      </c>
      <c r="Q63" s="28">
        <f t="shared" si="18"/>
        <v>0</v>
      </c>
      <c r="R63" s="28">
        <f t="shared" si="19"/>
        <v>4.6430642669365812E-5</v>
      </c>
      <c r="S63" s="28">
        <f t="shared" si="20"/>
        <v>0</v>
      </c>
      <c r="T63" s="28">
        <f t="shared" si="21"/>
        <v>0</v>
      </c>
      <c r="U63" s="28">
        <f t="shared" si="22"/>
        <v>0</v>
      </c>
      <c r="V63" s="28">
        <f t="shared" si="23"/>
        <v>0</v>
      </c>
      <c r="W63" s="28">
        <f t="shared" si="24"/>
        <v>0</v>
      </c>
      <c r="X63" s="28">
        <f t="shared" si="25"/>
        <v>4.6430642669365812E-5</v>
      </c>
    </row>
    <row r="64" spans="1:24" x14ac:dyDescent="0.25">
      <c r="A64" s="25" t="s">
        <v>163</v>
      </c>
      <c r="B64" s="27">
        <f>'SCC X Ano = Fundo Cultural'!B64+'SCC X Ano = Outros'!B64</f>
        <v>0</v>
      </c>
      <c r="C64" s="27">
        <f>'SCC X Ano = Fundo Cultural'!C64+'SCC X Ano = Outros'!C64</f>
        <v>20282.016288378974</v>
      </c>
      <c r="D64" s="27">
        <f>'SCC X Ano = Fundo Cultural'!D64+'SCC X Ano = Outros'!D64</f>
        <v>403051.9638765789</v>
      </c>
      <c r="E64" s="27">
        <f>'SCC X Ano = Fundo Cultural'!E64+'SCC X Ano = Outros'!E64</f>
        <v>0</v>
      </c>
      <c r="F64" s="27">
        <f>'SCC X Ano = Fundo Cultural'!F64+'SCC X Ano = Outros'!F64</f>
        <v>73777.661227988909</v>
      </c>
      <c r="G64" s="27">
        <f>'SCC X Ano = Fundo Cultural'!G64+'SCC X Ano = Outros'!G64</f>
        <v>0</v>
      </c>
      <c r="H64" s="27">
        <f>'SCC X Ano = Fundo Cultural'!H64+'SCC X Ano = Outros'!H64</f>
        <v>0</v>
      </c>
      <c r="I64" s="27">
        <f>'SCC X Ano = Fundo Cultural'!I64+'SCC X Ano = Outros'!I64</f>
        <v>121637.71323880173</v>
      </c>
      <c r="J64" s="27">
        <f>'SCC X Ano = Fundo Cultural'!J64+'SCC X Ano = Outros'!J64</f>
        <v>444938.21940225241</v>
      </c>
      <c r="K64" s="27">
        <f>'SCC X Ano = Fundo Cultural'!K64+'SCC X Ano = Outros'!K64</f>
        <v>0</v>
      </c>
      <c r="L64" s="67">
        <f t="shared" si="14"/>
        <v>1063687.574034001</v>
      </c>
      <c r="M64" s="25" t="s">
        <v>163</v>
      </c>
      <c r="N64" s="28">
        <f t="shared" si="15"/>
        <v>0</v>
      </c>
      <c r="O64" s="28">
        <f t="shared" si="16"/>
        <v>7.2707425484347415E-5</v>
      </c>
      <c r="P64" s="28">
        <f t="shared" si="17"/>
        <v>1.444869692105864E-3</v>
      </c>
      <c r="Q64" s="28">
        <f t="shared" si="18"/>
        <v>0</v>
      </c>
      <c r="R64" s="28">
        <f t="shared" si="19"/>
        <v>2.6447980959452036E-4</v>
      </c>
      <c r="S64" s="28">
        <f t="shared" si="20"/>
        <v>0</v>
      </c>
      <c r="T64" s="28">
        <f t="shared" si="21"/>
        <v>0</v>
      </c>
      <c r="U64" s="28">
        <f t="shared" si="22"/>
        <v>4.3604959416505053E-4</v>
      </c>
      <c r="V64" s="28">
        <f t="shared" si="23"/>
        <v>1.5950244774659466E-3</v>
      </c>
      <c r="W64" s="28">
        <f t="shared" si="24"/>
        <v>0</v>
      </c>
      <c r="X64" s="28">
        <f t="shared" si="25"/>
        <v>3.813130998815729E-3</v>
      </c>
    </row>
    <row r="65" spans="1:24" x14ac:dyDescent="0.25">
      <c r="A65" s="25" t="s">
        <v>155</v>
      </c>
      <c r="B65" s="27">
        <f>'SCC X Ano = Fundo Cultural'!B65+'SCC X Ano = Outros'!B65</f>
        <v>0</v>
      </c>
      <c r="C65" s="27">
        <f>'SCC X Ano = Fundo Cultural'!C65+'SCC X Ano = Outros'!C65</f>
        <v>11439939.235116804</v>
      </c>
      <c r="D65" s="27">
        <f>'SCC X Ano = Fundo Cultural'!D65+'SCC X Ano = Outros'!D65</f>
        <v>2085655.4450474617</v>
      </c>
      <c r="E65" s="27">
        <f>'SCC X Ano = Fundo Cultural'!E65+'SCC X Ano = Outros'!E65</f>
        <v>0</v>
      </c>
      <c r="F65" s="27">
        <f>'SCC X Ano = Fundo Cultural'!F65+'SCC X Ano = Outros'!F65</f>
        <v>61587.037561444384</v>
      </c>
      <c r="G65" s="27">
        <f>'SCC X Ano = Fundo Cultural'!G65+'SCC X Ano = Outros'!G65</f>
        <v>0</v>
      </c>
      <c r="H65" s="27">
        <f>'SCC X Ano = Fundo Cultural'!H65+'SCC X Ano = Outros'!H65</f>
        <v>0</v>
      </c>
      <c r="I65" s="27">
        <f>'SCC X Ano = Fundo Cultural'!I65+'SCC X Ano = Outros'!I65</f>
        <v>31689.163374653457</v>
      </c>
      <c r="J65" s="27">
        <f>'SCC X Ano = Fundo Cultural'!J65+'SCC X Ano = Outros'!J65</f>
        <v>0</v>
      </c>
      <c r="K65" s="27">
        <f>'SCC X Ano = Fundo Cultural'!K65+'SCC X Ano = Outros'!K65</f>
        <v>0</v>
      </c>
      <c r="L65" s="67">
        <f t="shared" si="14"/>
        <v>13618870.881100364</v>
      </c>
      <c r="M65" s="25" t="s">
        <v>155</v>
      </c>
      <c r="N65" s="28">
        <f t="shared" si="15"/>
        <v>0</v>
      </c>
      <c r="O65" s="28">
        <f t="shared" si="16"/>
        <v>4.1010149960253088E-2</v>
      </c>
      <c r="P65" s="28">
        <f t="shared" si="17"/>
        <v>7.4767042734157916E-3</v>
      </c>
      <c r="Q65" s="28">
        <f t="shared" si="18"/>
        <v>0</v>
      </c>
      <c r="R65" s="28">
        <f t="shared" si="19"/>
        <v>2.2077858929962977E-4</v>
      </c>
      <c r="S65" s="28">
        <f t="shared" si="20"/>
        <v>0</v>
      </c>
      <c r="T65" s="28">
        <f t="shared" si="21"/>
        <v>0</v>
      </c>
      <c r="U65" s="28">
        <f t="shared" si="22"/>
        <v>1.136000214162177E-4</v>
      </c>
      <c r="V65" s="28">
        <f t="shared" si="23"/>
        <v>0</v>
      </c>
      <c r="W65" s="28">
        <f t="shared" si="24"/>
        <v>0</v>
      </c>
      <c r="X65" s="28">
        <f t="shared" si="25"/>
        <v>4.8821232844384728E-2</v>
      </c>
    </row>
    <row r="66" spans="1:24" x14ac:dyDescent="0.25">
      <c r="A66" s="25" t="s">
        <v>223</v>
      </c>
      <c r="B66" s="27">
        <f>'SCC X Ano = Fundo Cultural'!B66+'SCC X Ano = Outros'!B66</f>
        <v>0</v>
      </c>
      <c r="C66" s="27">
        <f>'SCC X Ano = Fundo Cultural'!C66+'SCC X Ano = Outros'!C66</f>
        <v>15861265.829601154</v>
      </c>
      <c r="D66" s="27">
        <f>'SCC X Ano = Fundo Cultural'!D66+'SCC X Ano = Outros'!D66</f>
        <v>102851838.10403548</v>
      </c>
      <c r="E66" s="27">
        <f>'SCC X Ano = Fundo Cultural'!E66+'SCC X Ano = Outros'!E66</f>
        <v>0</v>
      </c>
      <c r="F66" s="27">
        <f>'SCC X Ano = Fundo Cultural'!F66+'SCC X Ano = Outros'!F66</f>
        <v>126313863.46662471</v>
      </c>
      <c r="G66" s="27">
        <f>'SCC X Ano = Fundo Cultural'!G66+'SCC X Ano = Outros'!G66</f>
        <v>355324.47406372929</v>
      </c>
      <c r="H66" s="27">
        <f>'SCC X Ano = Fundo Cultural'!H66+'SCC X Ano = Outros'!H66</f>
        <v>0</v>
      </c>
      <c r="I66" s="27">
        <f>'SCC X Ano = Fundo Cultural'!I66+'SCC X Ano = Outros'!I66</f>
        <v>2880416.8072979678</v>
      </c>
      <c r="J66" s="27">
        <f>'SCC X Ano = Fundo Cultural'!J66+'SCC X Ano = Outros'!J66</f>
        <v>30691141.675041303</v>
      </c>
      <c r="K66" s="27">
        <f>'SCC X Ano = Fundo Cultural'!K66+'SCC X Ano = Outros'!K66</f>
        <v>0</v>
      </c>
      <c r="L66" s="67">
        <f t="shared" si="14"/>
        <v>278953850.35666436</v>
      </c>
      <c r="M66" s="25" t="s">
        <v>223</v>
      </c>
      <c r="N66" s="28">
        <f t="shared" si="15"/>
        <v>0</v>
      </c>
      <c r="O66" s="28">
        <f t="shared" si="16"/>
        <v>5.6859820394381658E-2</v>
      </c>
      <c r="P66" s="28">
        <f t="shared" si="17"/>
        <v>0.36870556894099632</v>
      </c>
      <c r="Q66" s="28">
        <f t="shared" si="18"/>
        <v>0</v>
      </c>
      <c r="R66" s="28">
        <f t="shared" si="19"/>
        <v>0.45281276205767562</v>
      </c>
      <c r="S66" s="28">
        <f t="shared" si="20"/>
        <v>1.2737751194666039E-3</v>
      </c>
      <c r="T66" s="28">
        <f t="shared" si="21"/>
        <v>0</v>
      </c>
      <c r="U66" s="28">
        <f t="shared" si="22"/>
        <v>1.0325782575200627E-2</v>
      </c>
      <c r="V66" s="28">
        <f t="shared" si="23"/>
        <v>0.11002229091227912</v>
      </c>
      <c r="W66" s="28">
        <f t="shared" si="24"/>
        <v>0</v>
      </c>
      <c r="X66" s="28">
        <f t="shared" si="25"/>
        <v>1</v>
      </c>
    </row>
    <row r="67" spans="1:24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24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24" x14ac:dyDescent="0.25">
      <c r="A69" s="25"/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1:24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24" x14ac:dyDescent="0.25">
      <c r="A71" s="2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L71" s="1">
        <v>2009</v>
      </c>
      <c r="N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  <c r="X71" s="1">
        <v>2009</v>
      </c>
    </row>
    <row r="72" spans="1:24" x14ac:dyDescent="0.25">
      <c r="A72" s="25"/>
      <c r="B72" s="25" t="s">
        <v>224</v>
      </c>
      <c r="C72" s="25" t="s">
        <v>228</v>
      </c>
      <c r="D72" s="25" t="s">
        <v>15</v>
      </c>
      <c r="E72" s="25" t="s">
        <v>229</v>
      </c>
      <c r="F72" s="25" t="s">
        <v>226</v>
      </c>
      <c r="G72" s="25" t="s">
        <v>227</v>
      </c>
      <c r="H72" s="25" t="s">
        <v>131</v>
      </c>
      <c r="I72" s="25" t="s">
        <v>130</v>
      </c>
      <c r="J72" s="25" t="s">
        <v>129</v>
      </c>
      <c r="K72" s="25" t="s">
        <v>230</v>
      </c>
      <c r="L72" s="25" t="s">
        <v>404</v>
      </c>
      <c r="N72" s="25" t="s">
        <v>224</v>
      </c>
      <c r="O72" s="25" t="s">
        <v>228</v>
      </c>
      <c r="P72" s="25" t="s">
        <v>15</v>
      </c>
      <c r="Q72" s="25" t="s">
        <v>229</v>
      </c>
      <c r="R72" s="25" t="s">
        <v>226</v>
      </c>
      <c r="S72" s="25" t="s">
        <v>227</v>
      </c>
      <c r="T72" s="25" t="s">
        <v>131</v>
      </c>
      <c r="U72" s="25" t="s">
        <v>130</v>
      </c>
      <c r="V72" s="25" t="s">
        <v>129</v>
      </c>
      <c r="W72" s="25" t="s">
        <v>230</v>
      </c>
      <c r="X72" s="25" t="s">
        <v>404</v>
      </c>
    </row>
    <row r="73" spans="1:24" x14ac:dyDescent="0.25">
      <c r="A73" s="25" t="s">
        <v>132</v>
      </c>
      <c r="B73" s="27">
        <f>'SCC X Ano = Fundo Cultural'!B73+'SCC X Ano = Outros'!B73</f>
        <v>0</v>
      </c>
      <c r="C73" s="27">
        <f>'SCC X Ano = Fundo Cultural'!C73+'SCC X Ano = Outros'!C73</f>
        <v>0</v>
      </c>
      <c r="D73" s="27">
        <f>'SCC X Ano = Fundo Cultural'!D73+'SCC X Ano = Outros'!D73</f>
        <v>186865.5273844359</v>
      </c>
      <c r="E73" s="27">
        <f>'SCC X Ano = Fundo Cultural'!E73+'SCC X Ano = Outros'!E73</f>
        <v>0</v>
      </c>
      <c r="F73" s="27">
        <f>'SCC X Ano = Fundo Cultural'!F73+'SCC X Ano = Outros'!F73</f>
        <v>467004.96492233867</v>
      </c>
      <c r="G73" s="27">
        <f>'SCC X Ano = Fundo Cultural'!G73+'SCC X Ano = Outros'!G73</f>
        <v>3268.3097306128398</v>
      </c>
      <c r="H73" s="27">
        <f>'SCC X Ano = Fundo Cultural'!H73+'SCC X Ano = Outros'!H73</f>
        <v>0</v>
      </c>
      <c r="I73" s="27">
        <f>'SCC X Ano = Fundo Cultural'!I73+'SCC X Ano = Outros'!I73</f>
        <v>40148.3989938991</v>
      </c>
      <c r="J73" s="27">
        <f>'SCC X Ano = Fundo Cultural'!J73+'SCC X Ano = Outros'!J73</f>
        <v>0</v>
      </c>
      <c r="K73" s="27">
        <f>'SCC X Ano = Fundo Cultural'!K73+'SCC X Ano = Outros'!K73</f>
        <v>0</v>
      </c>
      <c r="L73" s="67">
        <f>SUM(B73:K73)</f>
        <v>697287.2010312865</v>
      </c>
      <c r="M73" s="25" t="s">
        <v>132</v>
      </c>
      <c r="N73" s="28">
        <f>B73/$L$100</f>
        <v>0</v>
      </c>
      <c r="O73" s="28">
        <f t="shared" ref="O73:X88" si="26">C73/$L$100</f>
        <v>0</v>
      </c>
      <c r="P73" s="28">
        <f t="shared" si="26"/>
        <v>3.9611777434880711E-4</v>
      </c>
      <c r="Q73" s="28">
        <f t="shared" si="26"/>
        <v>0</v>
      </c>
      <c r="R73" s="28">
        <f t="shared" si="26"/>
        <v>9.8995769794556188E-4</v>
      </c>
      <c r="S73" s="28">
        <f t="shared" si="26"/>
        <v>6.9281669791853645E-6</v>
      </c>
      <c r="T73" s="28">
        <f t="shared" si="26"/>
        <v>0</v>
      </c>
      <c r="U73" s="28">
        <f t="shared" si="26"/>
        <v>8.5106625474120517E-5</v>
      </c>
      <c r="V73" s="28">
        <f t="shared" si="26"/>
        <v>0</v>
      </c>
      <c r="W73" s="28">
        <f t="shared" si="26"/>
        <v>0</v>
      </c>
      <c r="X73" s="28">
        <f t="shared" si="26"/>
        <v>1.4781102647476749E-3</v>
      </c>
    </row>
    <row r="74" spans="1:24" x14ac:dyDescent="0.25">
      <c r="A74" s="25" t="s">
        <v>134</v>
      </c>
      <c r="B74" s="27">
        <f>'SCC X Ano = Fundo Cultural'!B74+'SCC X Ano = Outros'!B74</f>
        <v>0</v>
      </c>
      <c r="C74" s="27">
        <f>'SCC X Ano = Fundo Cultural'!C74+'SCC X Ano = Outros'!C74</f>
        <v>0</v>
      </c>
      <c r="D74" s="27">
        <f>'SCC X Ano = Fundo Cultural'!D74+'SCC X Ano = Outros'!D74</f>
        <v>0</v>
      </c>
      <c r="E74" s="27">
        <f>'SCC X Ano = Fundo Cultural'!E74+'SCC X Ano = Outros'!E74</f>
        <v>0</v>
      </c>
      <c r="F74" s="27">
        <f>'SCC X Ano = Fundo Cultural'!F74+'SCC X Ano = Outros'!F74</f>
        <v>0</v>
      </c>
      <c r="G74" s="27">
        <f>'SCC X Ano = Fundo Cultural'!G74+'SCC X Ano = Outros'!G74</f>
        <v>0</v>
      </c>
      <c r="H74" s="27">
        <f>'SCC X Ano = Fundo Cultural'!H74+'SCC X Ano = Outros'!H74</f>
        <v>0</v>
      </c>
      <c r="I74" s="27">
        <f>'SCC X Ano = Fundo Cultural'!I74+'SCC X Ano = Outros'!I74</f>
        <v>0</v>
      </c>
      <c r="J74" s="27">
        <f>'SCC X Ano = Fundo Cultural'!J74+'SCC X Ano = Outros'!J74</f>
        <v>0</v>
      </c>
      <c r="K74" s="27">
        <f>'SCC X Ano = Fundo Cultural'!K74+'SCC X Ano = Outros'!K74</f>
        <v>0</v>
      </c>
      <c r="L74" s="67">
        <f t="shared" ref="L74:L100" si="27">SUM(B74:K74)</f>
        <v>0</v>
      </c>
      <c r="M74" s="25" t="s">
        <v>134</v>
      </c>
      <c r="N74" s="28">
        <f t="shared" ref="N74:N100" si="28">B74/$L$100</f>
        <v>0</v>
      </c>
      <c r="O74" s="28">
        <f t="shared" si="26"/>
        <v>0</v>
      </c>
      <c r="P74" s="28">
        <f t="shared" si="26"/>
        <v>0</v>
      </c>
      <c r="Q74" s="28">
        <f t="shared" si="26"/>
        <v>0</v>
      </c>
      <c r="R74" s="28">
        <f t="shared" si="26"/>
        <v>0</v>
      </c>
      <c r="S74" s="28">
        <f t="shared" si="26"/>
        <v>0</v>
      </c>
      <c r="T74" s="28">
        <f t="shared" si="26"/>
        <v>0</v>
      </c>
      <c r="U74" s="28">
        <f t="shared" si="26"/>
        <v>0</v>
      </c>
      <c r="V74" s="28">
        <f t="shared" si="26"/>
        <v>0</v>
      </c>
      <c r="W74" s="28">
        <f t="shared" si="26"/>
        <v>0</v>
      </c>
      <c r="X74" s="28">
        <f t="shared" si="26"/>
        <v>0</v>
      </c>
    </row>
    <row r="75" spans="1:24" x14ac:dyDescent="0.25">
      <c r="A75" s="25" t="s">
        <v>139</v>
      </c>
      <c r="B75" s="27">
        <f>'SCC X Ano = Fundo Cultural'!B75+'SCC X Ano = Outros'!B75</f>
        <v>0</v>
      </c>
      <c r="C75" s="27">
        <f>'SCC X Ano = Fundo Cultural'!C75+'SCC X Ano = Outros'!C75</f>
        <v>0</v>
      </c>
      <c r="D75" s="27">
        <f>'SCC X Ano = Fundo Cultural'!D75+'SCC X Ano = Outros'!D75</f>
        <v>1221950.2980855582</v>
      </c>
      <c r="E75" s="27">
        <f>'SCC X Ano = Fundo Cultural'!E75+'SCC X Ano = Outros'!E75</f>
        <v>0</v>
      </c>
      <c r="F75" s="27">
        <f>'SCC X Ano = Fundo Cultural'!F75+'SCC X Ano = Outros'!F75</f>
        <v>32313.253682574501</v>
      </c>
      <c r="G75" s="27">
        <f>'SCC X Ano = Fundo Cultural'!G75+'SCC X Ano = Outros'!G75</f>
        <v>0</v>
      </c>
      <c r="H75" s="27">
        <f>'SCC X Ano = Fundo Cultural'!H75+'SCC X Ano = Outros'!H75</f>
        <v>0</v>
      </c>
      <c r="I75" s="27">
        <f>'SCC X Ano = Fundo Cultural'!I75+'SCC X Ano = Outros'!I75</f>
        <v>73509.27139869894</v>
      </c>
      <c r="J75" s="27">
        <f>'SCC X Ano = Fundo Cultural'!J75+'SCC X Ano = Outros'!J75</f>
        <v>0</v>
      </c>
      <c r="K75" s="27">
        <f>'SCC X Ano = Fundo Cultural'!K75+'SCC X Ano = Outros'!K75</f>
        <v>0</v>
      </c>
      <c r="L75" s="67">
        <f t="shared" si="27"/>
        <v>1327772.8231668316</v>
      </c>
      <c r="M75" s="25" t="s">
        <v>139</v>
      </c>
      <c r="N75" s="28">
        <f t="shared" si="28"/>
        <v>0</v>
      </c>
      <c r="O75" s="28">
        <f t="shared" si="26"/>
        <v>0</v>
      </c>
      <c r="P75" s="28">
        <f t="shared" si="26"/>
        <v>2.5902917419686061E-3</v>
      </c>
      <c r="Q75" s="28">
        <f t="shared" si="26"/>
        <v>0</v>
      </c>
      <c r="R75" s="28">
        <f t="shared" si="26"/>
        <v>6.8497674824617822E-5</v>
      </c>
      <c r="S75" s="28">
        <f t="shared" si="26"/>
        <v>0</v>
      </c>
      <c r="T75" s="28">
        <f t="shared" si="26"/>
        <v>0</v>
      </c>
      <c r="U75" s="28">
        <f t="shared" si="26"/>
        <v>1.5582504375218604E-4</v>
      </c>
      <c r="V75" s="28">
        <f t="shared" si="26"/>
        <v>0</v>
      </c>
      <c r="W75" s="28">
        <f t="shared" si="26"/>
        <v>0</v>
      </c>
      <c r="X75" s="28">
        <f t="shared" si="26"/>
        <v>2.81461446054541E-3</v>
      </c>
    </row>
    <row r="76" spans="1:24" x14ac:dyDescent="0.25">
      <c r="A76" s="25" t="s">
        <v>143</v>
      </c>
      <c r="B76" s="27">
        <f>'SCC X Ano = Fundo Cultural'!B76+'SCC X Ano = Outros'!B76</f>
        <v>0</v>
      </c>
      <c r="C76" s="27">
        <f>'SCC X Ano = Fundo Cultural'!C76+'SCC X Ano = Outros'!C76</f>
        <v>0</v>
      </c>
      <c r="D76" s="27">
        <f>'SCC X Ano = Fundo Cultural'!D76+'SCC X Ano = Outros'!D76</f>
        <v>0</v>
      </c>
      <c r="E76" s="27">
        <f>'SCC X Ano = Fundo Cultural'!E76+'SCC X Ano = Outros'!E76</f>
        <v>0</v>
      </c>
      <c r="F76" s="27">
        <f>'SCC X Ano = Fundo Cultural'!F76+'SCC X Ano = Outros'!F76</f>
        <v>0</v>
      </c>
      <c r="G76" s="27">
        <f>'SCC X Ano = Fundo Cultural'!G76+'SCC X Ano = Outros'!G76</f>
        <v>0</v>
      </c>
      <c r="H76" s="27">
        <f>'SCC X Ano = Fundo Cultural'!H76+'SCC X Ano = Outros'!H76</f>
        <v>0</v>
      </c>
      <c r="I76" s="27">
        <f>'SCC X Ano = Fundo Cultural'!I76+'SCC X Ano = Outros'!I76</f>
        <v>0</v>
      </c>
      <c r="J76" s="27">
        <f>'SCC X Ano = Fundo Cultural'!J76+'SCC X Ano = Outros'!J76</f>
        <v>0</v>
      </c>
      <c r="K76" s="27">
        <f>'SCC X Ano = Fundo Cultural'!K76+'SCC X Ano = Outros'!K76</f>
        <v>0</v>
      </c>
      <c r="L76" s="67">
        <f t="shared" si="27"/>
        <v>0</v>
      </c>
      <c r="M76" s="25" t="s">
        <v>143</v>
      </c>
      <c r="N76" s="28">
        <f t="shared" si="28"/>
        <v>0</v>
      </c>
      <c r="O76" s="28">
        <f t="shared" si="26"/>
        <v>0</v>
      </c>
      <c r="P76" s="28">
        <f t="shared" si="26"/>
        <v>0</v>
      </c>
      <c r="Q76" s="28">
        <f t="shared" si="26"/>
        <v>0</v>
      </c>
      <c r="R76" s="28">
        <f t="shared" si="26"/>
        <v>0</v>
      </c>
      <c r="S76" s="28">
        <f t="shared" si="26"/>
        <v>0</v>
      </c>
      <c r="T76" s="28">
        <f t="shared" si="26"/>
        <v>0</v>
      </c>
      <c r="U76" s="28">
        <f t="shared" si="26"/>
        <v>0</v>
      </c>
      <c r="V76" s="28">
        <f t="shared" si="26"/>
        <v>0</v>
      </c>
      <c r="W76" s="28">
        <f t="shared" si="26"/>
        <v>0</v>
      </c>
      <c r="X76" s="28">
        <f t="shared" si="26"/>
        <v>0</v>
      </c>
    </row>
    <row r="77" spans="1:24" x14ac:dyDescent="0.25">
      <c r="A77" s="25" t="s">
        <v>146</v>
      </c>
      <c r="B77" s="27">
        <f>'SCC X Ano = Fundo Cultural'!B77+'SCC X Ano = Outros'!B77</f>
        <v>0</v>
      </c>
      <c r="C77" s="27">
        <f>'SCC X Ano = Fundo Cultural'!C77+'SCC X Ano = Outros'!C77</f>
        <v>0</v>
      </c>
      <c r="D77" s="27">
        <f>'SCC X Ano = Fundo Cultural'!D77+'SCC X Ano = Outros'!D77</f>
        <v>181194.04873425479</v>
      </c>
      <c r="E77" s="27">
        <f>'SCC X Ano = Fundo Cultural'!E77+'SCC X Ano = Outros'!E77</f>
        <v>0</v>
      </c>
      <c r="F77" s="27">
        <f>'SCC X Ano = Fundo Cultural'!F77+'SCC X Ano = Outros'!F77</f>
        <v>466053.472956896</v>
      </c>
      <c r="G77" s="27">
        <f>'SCC X Ano = Fundo Cultural'!G77+'SCC X Ano = Outros'!G77</f>
        <v>0</v>
      </c>
      <c r="H77" s="27">
        <f>'SCC X Ano = Fundo Cultural'!H77+'SCC X Ano = Outros'!H77</f>
        <v>0</v>
      </c>
      <c r="I77" s="27">
        <f>'SCC X Ano = Fundo Cultural'!I77+'SCC X Ano = Outros'!I77</f>
        <v>192628.24499020737</v>
      </c>
      <c r="J77" s="27">
        <f>'SCC X Ano = Fundo Cultural'!J77+'SCC X Ano = Outros'!J77</f>
        <v>223722.80690882457</v>
      </c>
      <c r="K77" s="27">
        <f>'SCC X Ano = Fundo Cultural'!K77+'SCC X Ano = Outros'!K77</f>
        <v>0</v>
      </c>
      <c r="L77" s="67">
        <f t="shared" si="27"/>
        <v>1063598.5735901827</v>
      </c>
      <c r="M77" s="25" t="s">
        <v>146</v>
      </c>
      <c r="N77" s="28">
        <f t="shared" si="28"/>
        <v>0</v>
      </c>
      <c r="O77" s="28">
        <f t="shared" si="26"/>
        <v>0</v>
      </c>
      <c r="P77" s="28">
        <f t="shared" si="26"/>
        <v>3.8409536694375011E-4</v>
      </c>
      <c r="Q77" s="28">
        <f t="shared" si="26"/>
        <v>0</v>
      </c>
      <c r="R77" s="28">
        <f t="shared" si="26"/>
        <v>9.8794072410914881E-4</v>
      </c>
      <c r="S77" s="28">
        <f t="shared" si="26"/>
        <v>0</v>
      </c>
      <c r="T77" s="28">
        <f t="shared" si="26"/>
        <v>0</v>
      </c>
      <c r="U77" s="28">
        <f t="shared" si="26"/>
        <v>4.0833359020393101E-4</v>
      </c>
      <c r="V77" s="28">
        <f t="shared" si="26"/>
        <v>4.7424788073122549E-4</v>
      </c>
      <c r="W77" s="28">
        <f t="shared" si="26"/>
        <v>0</v>
      </c>
      <c r="X77" s="28">
        <f t="shared" si="26"/>
        <v>2.2546175619880555E-3</v>
      </c>
    </row>
    <row r="78" spans="1:24" x14ac:dyDescent="0.25">
      <c r="A78" s="25" t="s">
        <v>141</v>
      </c>
      <c r="B78" s="27">
        <f>'SCC X Ano = Fundo Cultural'!B78+'SCC X Ano = Outros'!B78</f>
        <v>0</v>
      </c>
      <c r="C78" s="27">
        <f>'SCC X Ano = Fundo Cultural'!C78+'SCC X Ano = Outros'!C78</f>
        <v>0</v>
      </c>
      <c r="D78" s="27">
        <f>'SCC X Ano = Fundo Cultural'!D78+'SCC X Ano = Outros'!D78</f>
        <v>0</v>
      </c>
      <c r="E78" s="27">
        <f>'SCC X Ano = Fundo Cultural'!E78+'SCC X Ano = Outros'!E78</f>
        <v>0</v>
      </c>
      <c r="F78" s="27">
        <f>'SCC X Ano = Fundo Cultural'!F78+'SCC X Ano = Outros'!F78</f>
        <v>0</v>
      </c>
      <c r="G78" s="27">
        <f>'SCC X Ano = Fundo Cultural'!G78+'SCC X Ano = Outros'!G78</f>
        <v>0</v>
      </c>
      <c r="H78" s="27">
        <f>'SCC X Ano = Fundo Cultural'!H78+'SCC X Ano = Outros'!H78</f>
        <v>0</v>
      </c>
      <c r="I78" s="27">
        <f>'SCC X Ano = Fundo Cultural'!I78+'SCC X Ano = Outros'!I78</f>
        <v>0</v>
      </c>
      <c r="J78" s="27">
        <f>'SCC X Ano = Fundo Cultural'!J78+'SCC X Ano = Outros'!J78</f>
        <v>0</v>
      </c>
      <c r="K78" s="27">
        <f>'SCC X Ano = Fundo Cultural'!K78+'SCC X Ano = Outros'!K78</f>
        <v>0</v>
      </c>
      <c r="L78" s="67">
        <f t="shared" si="27"/>
        <v>0</v>
      </c>
      <c r="M78" s="25" t="s">
        <v>141</v>
      </c>
      <c r="N78" s="28">
        <f t="shared" si="28"/>
        <v>0</v>
      </c>
      <c r="O78" s="28">
        <f t="shared" si="26"/>
        <v>0</v>
      </c>
      <c r="P78" s="28">
        <f t="shared" si="26"/>
        <v>0</v>
      </c>
      <c r="Q78" s="28">
        <f t="shared" si="26"/>
        <v>0</v>
      </c>
      <c r="R78" s="28">
        <f t="shared" si="26"/>
        <v>0</v>
      </c>
      <c r="S78" s="28">
        <f t="shared" si="26"/>
        <v>0</v>
      </c>
      <c r="T78" s="28">
        <f t="shared" si="26"/>
        <v>0</v>
      </c>
      <c r="U78" s="28">
        <f t="shared" si="26"/>
        <v>0</v>
      </c>
      <c r="V78" s="28">
        <f t="shared" si="26"/>
        <v>0</v>
      </c>
      <c r="W78" s="28">
        <f t="shared" si="26"/>
        <v>0</v>
      </c>
      <c r="X78" s="28">
        <f t="shared" si="26"/>
        <v>0</v>
      </c>
    </row>
    <row r="79" spans="1:24" x14ac:dyDescent="0.25">
      <c r="A79" s="25" t="s">
        <v>153</v>
      </c>
      <c r="B79" s="27">
        <f>'SCC X Ano = Fundo Cultural'!B79+'SCC X Ano = Outros'!B79</f>
        <v>0</v>
      </c>
      <c r="C79" s="27">
        <f>'SCC X Ano = Fundo Cultural'!C79+'SCC X Ano = Outros'!C79</f>
        <v>0</v>
      </c>
      <c r="D79" s="27">
        <f>'SCC X Ano = Fundo Cultural'!D79+'SCC X Ano = Outros'!D79</f>
        <v>41064.047083931218</v>
      </c>
      <c r="E79" s="27">
        <f>'SCC X Ano = Fundo Cultural'!E79+'SCC X Ano = Outros'!E79</f>
        <v>0</v>
      </c>
      <c r="F79" s="27">
        <f>'SCC X Ano = Fundo Cultural'!F79+'SCC X Ano = Outros'!F79</f>
        <v>42145.880414502957</v>
      </c>
      <c r="G79" s="27">
        <f>'SCC X Ano = Fundo Cultural'!G79+'SCC X Ano = Outros'!G79</f>
        <v>0</v>
      </c>
      <c r="H79" s="27">
        <f>'SCC X Ano = Fundo Cultural'!H79+'SCC X Ano = Outros'!H79</f>
        <v>0</v>
      </c>
      <c r="I79" s="27">
        <f>'SCC X Ano = Fundo Cultural'!I79+'SCC X Ano = Outros'!I79</f>
        <v>0</v>
      </c>
      <c r="J79" s="27">
        <f>'SCC X Ano = Fundo Cultural'!J79+'SCC X Ano = Outros'!J79</f>
        <v>0</v>
      </c>
      <c r="K79" s="27">
        <f>'SCC X Ano = Fundo Cultural'!K79+'SCC X Ano = Outros'!K79</f>
        <v>0</v>
      </c>
      <c r="L79" s="67">
        <f t="shared" si="27"/>
        <v>83209.927498434176</v>
      </c>
      <c r="M79" s="25" t="s">
        <v>153</v>
      </c>
      <c r="N79" s="28">
        <f t="shared" si="28"/>
        <v>0</v>
      </c>
      <c r="O79" s="28">
        <f t="shared" si="26"/>
        <v>0</v>
      </c>
      <c r="P79" s="28">
        <f t="shared" si="26"/>
        <v>8.7047617419435668E-5</v>
      </c>
      <c r="Q79" s="28">
        <f t="shared" si="26"/>
        <v>0</v>
      </c>
      <c r="R79" s="28">
        <f t="shared" si="26"/>
        <v>8.9340889041658524E-5</v>
      </c>
      <c r="S79" s="28">
        <f t="shared" si="26"/>
        <v>0</v>
      </c>
      <c r="T79" s="28">
        <f t="shared" si="26"/>
        <v>0</v>
      </c>
      <c r="U79" s="28">
        <f t="shared" si="26"/>
        <v>0</v>
      </c>
      <c r="V79" s="28">
        <f t="shared" si="26"/>
        <v>0</v>
      </c>
      <c r="W79" s="28">
        <f t="shared" si="26"/>
        <v>0</v>
      </c>
      <c r="X79" s="28">
        <f t="shared" si="26"/>
        <v>1.7638850646109421E-4</v>
      </c>
    </row>
    <row r="80" spans="1:24" x14ac:dyDescent="0.25">
      <c r="A80" s="25" t="s">
        <v>157</v>
      </c>
      <c r="B80" s="27">
        <f>'SCC X Ano = Fundo Cultural'!B80+'SCC X Ano = Outros'!B80</f>
        <v>0</v>
      </c>
      <c r="C80" s="27">
        <f>'SCC X Ano = Fundo Cultural'!C80+'SCC X Ano = Outros'!C80</f>
        <v>0</v>
      </c>
      <c r="D80" s="27">
        <f>'SCC X Ano = Fundo Cultural'!D80+'SCC X Ano = Outros'!D80</f>
        <v>157594.1153105624</v>
      </c>
      <c r="E80" s="27">
        <f>'SCC X Ano = Fundo Cultural'!E80+'SCC X Ano = Outros'!E80</f>
        <v>0</v>
      </c>
      <c r="F80" s="27">
        <f>'SCC X Ano = Fundo Cultural'!F80+'SCC X Ano = Outros'!F80</f>
        <v>195301.87224241858</v>
      </c>
      <c r="G80" s="27">
        <f>'SCC X Ano = Fundo Cultural'!G80+'SCC X Ano = Outros'!G80</f>
        <v>0</v>
      </c>
      <c r="H80" s="27">
        <f>'SCC X Ano = Fundo Cultural'!H80+'SCC X Ano = Outros'!H80</f>
        <v>0</v>
      </c>
      <c r="I80" s="27">
        <f>'SCC X Ano = Fundo Cultural'!I80+'SCC X Ano = Outros'!I80</f>
        <v>22133.593065989746</v>
      </c>
      <c r="J80" s="27">
        <f>'SCC X Ano = Fundo Cultural'!J80+'SCC X Ano = Outros'!J80</f>
        <v>1064550.0655556254</v>
      </c>
      <c r="K80" s="27">
        <f>'SCC X Ano = Fundo Cultural'!K80+'SCC X Ano = Outros'!K80</f>
        <v>0</v>
      </c>
      <c r="L80" s="67">
        <f t="shared" si="27"/>
        <v>1439579.6461745962</v>
      </c>
      <c r="M80" s="25" t="s">
        <v>157</v>
      </c>
      <c r="N80" s="28">
        <f t="shared" si="28"/>
        <v>0</v>
      </c>
      <c r="O80" s="28">
        <f t="shared" si="26"/>
        <v>0</v>
      </c>
      <c r="P80" s="28">
        <f t="shared" si="26"/>
        <v>3.3406819910052982E-4</v>
      </c>
      <c r="Q80" s="28">
        <f t="shared" si="26"/>
        <v>0</v>
      </c>
      <c r="R80" s="28">
        <f t="shared" si="26"/>
        <v>4.1400114853535833E-4</v>
      </c>
      <c r="S80" s="28">
        <f t="shared" si="26"/>
        <v>0</v>
      </c>
      <c r="T80" s="28">
        <f t="shared" si="26"/>
        <v>0</v>
      </c>
      <c r="U80" s="28">
        <f t="shared" si="26"/>
        <v>4.6918817752858017E-5</v>
      </c>
      <c r="V80" s="28">
        <f t="shared" si="26"/>
        <v>2.2566345358244685E-3</v>
      </c>
      <c r="W80" s="28">
        <f t="shared" si="26"/>
        <v>0</v>
      </c>
      <c r="X80" s="28">
        <f t="shared" si="26"/>
        <v>3.0516227012132146E-3</v>
      </c>
    </row>
    <row r="81" spans="1:24" x14ac:dyDescent="0.25">
      <c r="A81" s="25" t="s">
        <v>161</v>
      </c>
      <c r="B81" s="27">
        <f>'SCC X Ano = Fundo Cultural'!B81+'SCC X Ano = Outros'!B81</f>
        <v>0</v>
      </c>
      <c r="C81" s="27">
        <f>'SCC X Ano = Fundo Cultural'!C81+'SCC X Ano = Outros'!C81</f>
        <v>0</v>
      </c>
      <c r="D81" s="27">
        <f>'SCC X Ano = Fundo Cultural'!D81+'SCC X Ano = Outros'!D81</f>
        <v>125932.56845363352</v>
      </c>
      <c r="E81" s="27">
        <f>'SCC X Ano = Fundo Cultural'!E81+'SCC X Ano = Outros'!E81</f>
        <v>0</v>
      </c>
      <c r="F81" s="27">
        <f>'SCC X Ano = Fundo Cultural'!F81+'SCC X Ano = Outros'!F81</f>
        <v>97907.545683807271</v>
      </c>
      <c r="G81" s="27">
        <f>'SCC X Ano = Fundo Cultural'!G81+'SCC X Ano = Outros'!G81</f>
        <v>0</v>
      </c>
      <c r="H81" s="27">
        <f>'SCC X Ano = Fundo Cultural'!H81+'SCC X Ano = Outros'!H81</f>
        <v>0</v>
      </c>
      <c r="I81" s="27">
        <f>'SCC X Ano = Fundo Cultural'!I81+'SCC X Ano = Outros'!I81</f>
        <v>262311.99732236651</v>
      </c>
      <c r="J81" s="27">
        <f>'SCC X Ano = Fundo Cultural'!J81+'SCC X Ano = Outros'!J81</f>
        <v>0</v>
      </c>
      <c r="K81" s="27">
        <f>'SCC X Ano = Fundo Cultural'!K81+'SCC X Ano = Outros'!K81</f>
        <v>0</v>
      </c>
      <c r="L81" s="67">
        <f t="shared" si="27"/>
        <v>486152.11145980732</v>
      </c>
      <c r="M81" s="25" t="s">
        <v>161</v>
      </c>
      <c r="N81" s="28">
        <f t="shared" si="28"/>
        <v>0</v>
      </c>
      <c r="O81" s="28">
        <f t="shared" si="26"/>
        <v>0</v>
      </c>
      <c r="P81" s="28">
        <f t="shared" si="26"/>
        <v>2.6695201320496191E-4</v>
      </c>
      <c r="Q81" s="28">
        <f t="shared" si="26"/>
        <v>0</v>
      </c>
      <c r="R81" s="28">
        <f t="shared" si="26"/>
        <v>2.075445355334926E-4</v>
      </c>
      <c r="S81" s="28">
        <f t="shared" si="26"/>
        <v>0</v>
      </c>
      <c r="T81" s="28">
        <f t="shared" si="26"/>
        <v>0</v>
      </c>
      <c r="U81" s="28">
        <f t="shared" si="26"/>
        <v>5.5604929394259409E-4</v>
      </c>
      <c r="V81" s="28">
        <f t="shared" si="26"/>
        <v>0</v>
      </c>
      <c r="W81" s="28">
        <f t="shared" si="26"/>
        <v>0</v>
      </c>
      <c r="X81" s="28">
        <f t="shared" si="26"/>
        <v>1.0305458426810488E-3</v>
      </c>
    </row>
    <row r="82" spans="1:24" x14ac:dyDescent="0.25">
      <c r="A82" s="25" t="s">
        <v>151</v>
      </c>
      <c r="B82" s="27">
        <f>'SCC X Ano = Fundo Cultural'!B82+'SCC X Ano = Outros'!B82</f>
        <v>0</v>
      </c>
      <c r="C82" s="27">
        <f>'SCC X Ano = Fundo Cultural'!C82+'SCC X Ano = Outros'!C82</f>
        <v>228512.85207731993</v>
      </c>
      <c r="D82" s="27">
        <f>'SCC X Ano = Fundo Cultural'!D82+'SCC X Ano = Outros'!D82</f>
        <v>90774.614477115829</v>
      </c>
      <c r="E82" s="27">
        <f>'SCC X Ano = Fundo Cultural'!E82+'SCC X Ano = Outros'!E82</f>
        <v>0</v>
      </c>
      <c r="F82" s="27">
        <f>'SCC X Ano = Fundo Cultural'!F82+'SCC X Ano = Outros'!F82</f>
        <v>547080.18258941732</v>
      </c>
      <c r="G82" s="27">
        <f>'SCC X Ano = Fundo Cultural'!G82+'SCC X Ano = Outros'!G82</f>
        <v>0</v>
      </c>
      <c r="H82" s="27">
        <f>'SCC X Ano = Fundo Cultural'!H82+'SCC X Ano = Outros'!H82</f>
        <v>0</v>
      </c>
      <c r="I82" s="27">
        <f>'SCC X Ano = Fundo Cultural'!I82+'SCC X Ano = Outros'!I82</f>
        <v>513890.38322634943</v>
      </c>
      <c r="J82" s="27">
        <f>'SCC X Ano = Fundo Cultural'!J82+'SCC X Ano = Outros'!J82</f>
        <v>84578.511832289994</v>
      </c>
      <c r="K82" s="27">
        <f>'SCC X Ano = Fundo Cultural'!K82+'SCC X Ano = Outros'!K82</f>
        <v>0</v>
      </c>
      <c r="L82" s="67">
        <f t="shared" si="27"/>
        <v>1464836.5442024926</v>
      </c>
      <c r="M82" s="25" t="s">
        <v>151</v>
      </c>
      <c r="N82" s="28">
        <f t="shared" si="28"/>
        <v>0</v>
      </c>
      <c r="O82" s="28">
        <f t="shared" si="26"/>
        <v>4.8440182435974239E-4</v>
      </c>
      <c r="P82" s="28">
        <f t="shared" si="26"/>
        <v>1.9242413920504117E-4</v>
      </c>
      <c r="Q82" s="28">
        <f t="shared" si="26"/>
        <v>0</v>
      </c>
      <c r="R82" s="28">
        <f t="shared" si="26"/>
        <v>1.1597012426579258E-3</v>
      </c>
      <c r="S82" s="28">
        <f t="shared" si="26"/>
        <v>0</v>
      </c>
      <c r="T82" s="28">
        <f t="shared" si="26"/>
        <v>0</v>
      </c>
      <c r="U82" s="28">
        <f t="shared" si="26"/>
        <v>1.0893454652237359E-3</v>
      </c>
      <c r="V82" s="28">
        <f t="shared" si="26"/>
        <v>1.7928963321209903E-4</v>
      </c>
      <c r="W82" s="28">
        <f t="shared" si="26"/>
        <v>0</v>
      </c>
      <c r="X82" s="28">
        <f t="shared" si="26"/>
        <v>3.1051623046585443E-3</v>
      </c>
    </row>
    <row r="83" spans="1:24" x14ac:dyDescent="0.25">
      <c r="A83" s="25" t="s">
        <v>167</v>
      </c>
      <c r="B83" s="27">
        <f>'SCC X Ano = Fundo Cultural'!B83+'SCC X Ano = Outros'!B83</f>
        <v>0</v>
      </c>
      <c r="C83" s="27">
        <f>'SCC X Ano = Fundo Cultural'!C83+'SCC X Ano = Outros'!C83</f>
        <v>85653.828094605298</v>
      </c>
      <c r="D83" s="27">
        <f>'SCC X Ano = Fundo Cultural'!D83+'SCC X Ano = Outros'!D83</f>
        <v>134917.97631222266</v>
      </c>
      <c r="E83" s="27">
        <f>'SCC X Ano = Fundo Cultural'!E83+'SCC X Ano = Outros'!E83</f>
        <v>0</v>
      </c>
      <c r="F83" s="27">
        <f>'SCC X Ano = Fundo Cultural'!F83+'SCC X Ano = Outros'!F83</f>
        <v>329110.31768397958</v>
      </c>
      <c r="G83" s="27">
        <f>'SCC X Ano = Fundo Cultural'!G83+'SCC X Ano = Outros'!G83</f>
        <v>0</v>
      </c>
      <c r="H83" s="27">
        <f>'SCC X Ano = Fundo Cultural'!H83+'SCC X Ano = Outros'!H83</f>
        <v>0</v>
      </c>
      <c r="I83" s="27">
        <f>'SCC X Ano = Fundo Cultural'!I83+'SCC X Ano = Outros'!I83</f>
        <v>0</v>
      </c>
      <c r="J83" s="27">
        <f>'SCC X Ano = Fundo Cultural'!J83+'SCC X Ano = Outros'!J83</f>
        <v>0</v>
      </c>
      <c r="K83" s="27">
        <f>'SCC X Ano = Fundo Cultural'!K83+'SCC X Ano = Outros'!K83</f>
        <v>0</v>
      </c>
      <c r="L83" s="67">
        <f t="shared" si="27"/>
        <v>549682.12209080753</v>
      </c>
      <c r="M83" s="25" t="s">
        <v>167</v>
      </c>
      <c r="N83" s="28">
        <f t="shared" si="28"/>
        <v>0</v>
      </c>
      <c r="O83" s="28">
        <f t="shared" si="26"/>
        <v>1.8156908994503143E-4</v>
      </c>
      <c r="P83" s="28">
        <f t="shared" si="26"/>
        <v>2.8599929181423776E-4</v>
      </c>
      <c r="Q83" s="28">
        <f t="shared" si="26"/>
        <v>0</v>
      </c>
      <c r="R83" s="28">
        <f t="shared" si="26"/>
        <v>6.9764845544788864E-4</v>
      </c>
      <c r="S83" s="28">
        <f t="shared" si="26"/>
        <v>0</v>
      </c>
      <c r="T83" s="28">
        <f t="shared" si="26"/>
        <v>0</v>
      </c>
      <c r="U83" s="28">
        <f t="shared" si="26"/>
        <v>0</v>
      </c>
      <c r="V83" s="28">
        <f t="shared" si="26"/>
        <v>0</v>
      </c>
      <c r="W83" s="28">
        <f t="shared" si="26"/>
        <v>0</v>
      </c>
      <c r="X83" s="28">
        <f t="shared" si="26"/>
        <v>1.1652168372071577E-3</v>
      </c>
    </row>
    <row r="84" spans="1:24" x14ac:dyDescent="0.25">
      <c r="A84" s="25" t="s">
        <v>171</v>
      </c>
      <c r="B84" s="27">
        <f>'SCC X Ano = Fundo Cultural'!B84+'SCC X Ano = Outros'!B84</f>
        <v>0</v>
      </c>
      <c r="C84" s="27">
        <f>'SCC X Ano = Fundo Cultural'!C84+'SCC X Ano = Outros'!C84</f>
        <v>147486.14244479866</v>
      </c>
      <c r="D84" s="27">
        <f>'SCC X Ano = Fundo Cultural'!D84+'SCC X Ano = Outros'!D84</f>
        <v>0</v>
      </c>
      <c r="E84" s="27">
        <f>'SCC X Ano = Fundo Cultural'!E84+'SCC X Ano = Outros'!E84</f>
        <v>0</v>
      </c>
      <c r="F84" s="27">
        <f>'SCC X Ano = Fundo Cultural'!F84+'SCC X Ano = Outros'!F84</f>
        <v>66177.569610185601</v>
      </c>
      <c r="G84" s="27">
        <f>'SCC X Ano = Fundo Cultural'!G84+'SCC X Ano = Outros'!G84</f>
        <v>0</v>
      </c>
      <c r="H84" s="27">
        <f>'SCC X Ano = Fundo Cultural'!H84+'SCC X Ano = Outros'!H84</f>
        <v>0</v>
      </c>
      <c r="I84" s="27">
        <f>'SCC X Ano = Fundo Cultural'!I84+'SCC X Ano = Outros'!I84</f>
        <v>12498.10764881909</v>
      </c>
      <c r="J84" s="27">
        <f>'SCC X Ano = Fundo Cultural'!J84+'SCC X Ano = Outros'!J84</f>
        <v>0</v>
      </c>
      <c r="K84" s="27">
        <f>'SCC X Ano = Fundo Cultural'!K84+'SCC X Ano = Outros'!K84</f>
        <v>0</v>
      </c>
      <c r="L84" s="67">
        <f t="shared" si="27"/>
        <v>226161.81970380337</v>
      </c>
      <c r="M84" s="25" t="s">
        <v>171</v>
      </c>
      <c r="N84" s="28">
        <f t="shared" si="28"/>
        <v>0</v>
      </c>
      <c r="O84" s="28">
        <f t="shared" si="26"/>
        <v>3.1264130581096553E-4</v>
      </c>
      <c r="P84" s="28">
        <f t="shared" si="26"/>
        <v>0</v>
      </c>
      <c r="Q84" s="28">
        <f t="shared" si="26"/>
        <v>0</v>
      </c>
      <c r="R84" s="28">
        <f t="shared" si="26"/>
        <v>1.4028329330037444E-4</v>
      </c>
      <c r="S84" s="28">
        <f t="shared" si="26"/>
        <v>0</v>
      </c>
      <c r="T84" s="28">
        <f t="shared" si="26"/>
        <v>0</v>
      </c>
      <c r="U84" s="28">
        <f t="shared" si="26"/>
        <v>2.6493503936854904E-5</v>
      </c>
      <c r="V84" s="28">
        <f t="shared" si="26"/>
        <v>0</v>
      </c>
      <c r="W84" s="28">
        <f t="shared" si="26"/>
        <v>0</v>
      </c>
      <c r="X84" s="28">
        <f t="shared" si="26"/>
        <v>4.7941810304819488E-4</v>
      </c>
    </row>
    <row r="85" spans="1:24" x14ac:dyDescent="0.25">
      <c r="A85" s="25" t="s">
        <v>175</v>
      </c>
      <c r="B85" s="27">
        <f>'SCC X Ano = Fundo Cultural'!B85+'SCC X Ano = Outros'!B85</f>
        <v>0</v>
      </c>
      <c r="C85" s="27">
        <f>'SCC X Ano = Fundo Cultural'!C85+'SCC X Ano = Outros'!C85</f>
        <v>437914.40149258176</v>
      </c>
      <c r="D85" s="27">
        <f>'SCC X Ano = Fundo Cultural'!D85+'SCC X Ano = Outros'!D85</f>
        <v>334164.30411686137</v>
      </c>
      <c r="E85" s="27">
        <f>'SCC X Ano = Fundo Cultural'!E85+'SCC X Ano = Outros'!E85</f>
        <v>0</v>
      </c>
      <c r="F85" s="27">
        <f>'SCC X Ano = Fundo Cultural'!F85+'SCC X Ano = Outros'!F85</f>
        <v>541946.36207039386</v>
      </c>
      <c r="G85" s="27">
        <f>'SCC X Ano = Fundo Cultural'!G85+'SCC X Ano = Outros'!G85</f>
        <v>0</v>
      </c>
      <c r="H85" s="27">
        <f>'SCC X Ano = Fundo Cultural'!H85+'SCC X Ano = Outros'!H85</f>
        <v>0</v>
      </c>
      <c r="I85" s="27">
        <f>'SCC X Ano = Fundo Cultural'!I85+'SCC X Ano = Outros'!I85</f>
        <v>272478.62380243832</v>
      </c>
      <c r="J85" s="27">
        <f>'SCC X Ano = Fundo Cultural'!J85+'SCC X Ano = Outros'!J85</f>
        <v>7355762.8045161869</v>
      </c>
      <c r="K85" s="27">
        <f>'SCC X Ano = Fundo Cultural'!K85+'SCC X Ano = Outros'!K85</f>
        <v>0</v>
      </c>
      <c r="L85" s="67">
        <f t="shared" si="27"/>
        <v>8942266.4959984627</v>
      </c>
      <c r="M85" s="25" t="s">
        <v>175</v>
      </c>
      <c r="N85" s="28">
        <f t="shared" si="28"/>
        <v>0</v>
      </c>
      <c r="O85" s="28">
        <f t="shared" si="26"/>
        <v>9.2829148587509583E-4</v>
      </c>
      <c r="P85" s="28">
        <f t="shared" si="26"/>
        <v>7.0836190209267054E-4</v>
      </c>
      <c r="Q85" s="28">
        <f t="shared" si="26"/>
        <v>0</v>
      </c>
      <c r="R85" s="28">
        <f t="shared" si="26"/>
        <v>1.148818563619335E-3</v>
      </c>
      <c r="S85" s="28">
        <f t="shared" si="26"/>
        <v>0</v>
      </c>
      <c r="T85" s="28">
        <f t="shared" si="26"/>
        <v>0</v>
      </c>
      <c r="U85" s="28">
        <f t="shared" si="26"/>
        <v>5.776005212357728E-4</v>
      </c>
      <c r="V85" s="28">
        <f t="shared" si="26"/>
        <v>1.559275502307216E-2</v>
      </c>
      <c r="W85" s="28">
        <f t="shared" si="26"/>
        <v>0</v>
      </c>
      <c r="X85" s="28">
        <f t="shared" si="26"/>
        <v>1.8955827495895035E-2</v>
      </c>
    </row>
    <row r="86" spans="1:24" x14ac:dyDescent="0.25">
      <c r="A86" s="25" t="s">
        <v>137</v>
      </c>
      <c r="B86" s="27">
        <f>'SCC X Ano = Fundo Cultural'!B86+'SCC X Ano = Outros'!B86</f>
        <v>0</v>
      </c>
      <c r="C86" s="27">
        <f>'SCC X Ano = Fundo Cultural'!C86+'SCC X Ano = Outros'!C86</f>
        <v>0</v>
      </c>
      <c r="D86" s="27">
        <f>'SCC X Ano = Fundo Cultural'!D86+'SCC X Ano = Outros'!D86</f>
        <v>191393.26055560893</v>
      </c>
      <c r="E86" s="27">
        <f>'SCC X Ano = Fundo Cultural'!E86+'SCC X Ano = Outros'!E86</f>
        <v>0</v>
      </c>
      <c r="F86" s="27">
        <f>'SCC X Ano = Fundo Cultural'!F86+'SCC X Ano = Outros'!F86</f>
        <v>137720.31566249888</v>
      </c>
      <c r="G86" s="27">
        <f>'SCC X Ano = Fundo Cultural'!G86+'SCC X Ano = Outros'!G86</f>
        <v>0</v>
      </c>
      <c r="H86" s="27">
        <f>'SCC X Ano = Fundo Cultural'!H86+'SCC X Ano = Outros'!H86</f>
        <v>0</v>
      </c>
      <c r="I86" s="27">
        <f>'SCC X Ano = Fundo Cultural'!I86+'SCC X Ano = Outros'!I86</f>
        <v>0</v>
      </c>
      <c r="J86" s="27">
        <f>'SCC X Ano = Fundo Cultural'!J86+'SCC X Ano = Outros'!J86</f>
        <v>0</v>
      </c>
      <c r="K86" s="27">
        <f>'SCC X Ano = Fundo Cultural'!K86+'SCC X Ano = Outros'!K86</f>
        <v>0</v>
      </c>
      <c r="L86" s="67">
        <f t="shared" si="27"/>
        <v>329113.57621810783</v>
      </c>
      <c r="M86" s="25" t="s">
        <v>137</v>
      </c>
      <c r="N86" s="28">
        <f t="shared" si="28"/>
        <v>0</v>
      </c>
      <c r="O86" s="28">
        <f t="shared" si="26"/>
        <v>0</v>
      </c>
      <c r="P86" s="28">
        <f t="shared" si="26"/>
        <v>4.0571566868338141E-4</v>
      </c>
      <c r="Q86" s="28">
        <f t="shared" si="26"/>
        <v>0</v>
      </c>
      <c r="R86" s="28">
        <f t="shared" si="26"/>
        <v>2.9193969420915241E-4</v>
      </c>
      <c r="S86" s="28">
        <f t="shared" si="26"/>
        <v>0</v>
      </c>
      <c r="T86" s="28">
        <f t="shared" si="26"/>
        <v>0</v>
      </c>
      <c r="U86" s="28">
        <f t="shared" si="26"/>
        <v>0</v>
      </c>
      <c r="V86" s="28">
        <f t="shared" si="26"/>
        <v>0</v>
      </c>
      <c r="W86" s="28">
        <f t="shared" si="26"/>
        <v>0</v>
      </c>
      <c r="X86" s="28">
        <f t="shared" si="26"/>
        <v>6.9765536289253388E-4</v>
      </c>
    </row>
    <row r="87" spans="1:24" x14ac:dyDescent="0.25">
      <c r="A87" s="25" t="s">
        <v>181</v>
      </c>
      <c r="B87" s="27">
        <f>'SCC X Ano = Fundo Cultural'!B87+'SCC X Ano = Outros'!B87</f>
        <v>0</v>
      </c>
      <c r="C87" s="27">
        <f>'SCC X Ano = Fundo Cultural'!C87+'SCC X Ano = Outros'!C87</f>
        <v>0</v>
      </c>
      <c r="D87" s="27">
        <f>'SCC X Ano = Fundo Cultural'!D87+'SCC X Ano = Outros'!D87</f>
        <v>0</v>
      </c>
      <c r="E87" s="27">
        <f>'SCC X Ano = Fundo Cultural'!E87+'SCC X Ano = Outros'!E87</f>
        <v>0</v>
      </c>
      <c r="F87" s="27">
        <f>'SCC X Ano = Fundo Cultural'!F87+'SCC X Ano = Outros'!F87</f>
        <v>49836.020957121407</v>
      </c>
      <c r="G87" s="27">
        <f>'SCC X Ano = Fundo Cultural'!G87+'SCC X Ano = Outros'!G87</f>
        <v>0</v>
      </c>
      <c r="H87" s="27">
        <f>'SCC X Ano = Fundo Cultural'!H87+'SCC X Ano = Outros'!H87</f>
        <v>0</v>
      </c>
      <c r="I87" s="27">
        <f>'SCC X Ano = Fundo Cultural'!I87+'SCC X Ano = Outros'!I87</f>
        <v>0</v>
      </c>
      <c r="J87" s="27">
        <f>'SCC X Ano = Fundo Cultural'!J87+'SCC X Ano = Outros'!J87</f>
        <v>1144405.3321690487</v>
      </c>
      <c r="K87" s="27">
        <f>'SCC X Ano = Fundo Cultural'!K87+'SCC X Ano = Outros'!K87</f>
        <v>0</v>
      </c>
      <c r="L87" s="67">
        <f t="shared" si="27"/>
        <v>1194241.3531261701</v>
      </c>
      <c r="M87" s="25" t="s">
        <v>181</v>
      </c>
      <c r="N87" s="28">
        <f t="shared" si="28"/>
        <v>0</v>
      </c>
      <c r="O87" s="28">
        <f t="shared" si="26"/>
        <v>0</v>
      </c>
      <c r="P87" s="28">
        <f t="shared" si="26"/>
        <v>0</v>
      </c>
      <c r="Q87" s="28">
        <f t="shared" si="26"/>
        <v>0</v>
      </c>
      <c r="R87" s="28">
        <f t="shared" si="26"/>
        <v>1.0564245840444762E-4</v>
      </c>
      <c r="S87" s="28">
        <f t="shared" si="26"/>
        <v>0</v>
      </c>
      <c r="T87" s="28">
        <f t="shared" si="26"/>
        <v>0</v>
      </c>
      <c r="U87" s="28">
        <f t="shared" si="26"/>
        <v>0</v>
      </c>
      <c r="V87" s="28">
        <f t="shared" si="26"/>
        <v>2.4259118280232782E-3</v>
      </c>
      <c r="W87" s="28">
        <f t="shared" si="26"/>
        <v>0</v>
      </c>
      <c r="X87" s="28">
        <f t="shared" si="26"/>
        <v>2.5315542864277258E-3</v>
      </c>
    </row>
    <row r="88" spans="1:24" x14ac:dyDescent="0.25">
      <c r="A88" s="25" t="s">
        <v>148</v>
      </c>
      <c r="B88" s="27">
        <f>'SCC X Ano = Fundo Cultural'!B88+'SCC X Ano = Outros'!B88</f>
        <v>0</v>
      </c>
      <c r="C88" s="27">
        <f>'SCC X Ano = Fundo Cultural'!C88+'SCC X Ano = Outros'!C88</f>
        <v>267939.4857618165</v>
      </c>
      <c r="D88" s="27">
        <f>'SCC X Ano = Fundo Cultural'!D88+'SCC X Ano = Outros'!D88</f>
        <v>1643974.4579018357</v>
      </c>
      <c r="E88" s="27">
        <f>'SCC X Ano = Fundo Cultural'!E88+'SCC X Ano = Outros'!E88</f>
        <v>0</v>
      </c>
      <c r="F88" s="27">
        <f>'SCC X Ano = Fundo Cultural'!F88+'SCC X Ano = Outros'!F88</f>
        <v>632364.1670604687</v>
      </c>
      <c r="G88" s="27">
        <f>'SCC X Ano = Fundo Cultural'!G88+'SCC X Ano = Outros'!G88</f>
        <v>0</v>
      </c>
      <c r="H88" s="27">
        <f>'SCC X Ano = Fundo Cultural'!H88+'SCC X Ano = Outros'!H88</f>
        <v>0</v>
      </c>
      <c r="I88" s="27">
        <f>'SCC X Ano = Fundo Cultural'!I88+'SCC X Ano = Outros'!I88</f>
        <v>157745.63714752501</v>
      </c>
      <c r="J88" s="27">
        <f>'SCC X Ano = Fundo Cultural'!J88+'SCC X Ano = Outros'!J88</f>
        <v>3337651.336861535</v>
      </c>
      <c r="K88" s="27">
        <f>'SCC X Ano = Fundo Cultural'!K88+'SCC X Ano = Outros'!K88</f>
        <v>0</v>
      </c>
      <c r="L88" s="67">
        <f t="shared" si="27"/>
        <v>6039675.0847331807</v>
      </c>
      <c r="M88" s="25" t="s">
        <v>148</v>
      </c>
      <c r="N88" s="28">
        <f t="shared" si="28"/>
        <v>0</v>
      </c>
      <c r="O88" s="28">
        <f t="shared" si="26"/>
        <v>5.6797845084494006E-4</v>
      </c>
      <c r="P88" s="28">
        <f t="shared" si="26"/>
        <v>3.4848990740311428E-3</v>
      </c>
      <c r="Q88" s="28">
        <f t="shared" si="26"/>
        <v>0</v>
      </c>
      <c r="R88" s="28">
        <f t="shared" si="26"/>
        <v>1.3404863376357214E-3</v>
      </c>
      <c r="S88" s="28">
        <f t="shared" si="26"/>
        <v>0</v>
      </c>
      <c r="T88" s="28">
        <f t="shared" si="26"/>
        <v>0</v>
      </c>
      <c r="U88" s="28">
        <f t="shared" si="26"/>
        <v>3.3438939527653393E-4</v>
      </c>
      <c r="V88" s="28">
        <f t="shared" si="26"/>
        <v>7.0751574012362772E-3</v>
      </c>
      <c r="W88" s="28">
        <f t="shared" si="26"/>
        <v>0</v>
      </c>
      <c r="X88" s="28">
        <f t="shared" si="26"/>
        <v>1.2802910659024615E-2</v>
      </c>
    </row>
    <row r="89" spans="1:24" x14ac:dyDescent="0.25">
      <c r="A89" s="25" t="s">
        <v>177</v>
      </c>
      <c r="B89" s="27">
        <f>'SCC X Ano = Fundo Cultural'!B89+'SCC X Ano = Outros'!B89</f>
        <v>0</v>
      </c>
      <c r="C89" s="27">
        <f>'SCC X Ano = Fundo Cultural'!C89+'SCC X Ano = Outros'!C89</f>
        <v>267027.09620591259</v>
      </c>
      <c r="D89" s="27">
        <f>'SCC X Ano = Fundo Cultural'!D89+'SCC X Ano = Outros'!D89</f>
        <v>16680069.617310503</v>
      </c>
      <c r="E89" s="27">
        <f>'SCC X Ano = Fundo Cultural'!E89+'SCC X Ano = Outros'!E89</f>
        <v>0</v>
      </c>
      <c r="F89" s="27">
        <f>'SCC X Ano = Fundo Cultural'!F89+'SCC X Ano = Outros'!F89</f>
        <v>44935094.389310665</v>
      </c>
      <c r="G89" s="27">
        <f>'SCC X Ano = Fundo Cultural'!G89+'SCC X Ano = Outros'!G89</f>
        <v>20365.838301425971</v>
      </c>
      <c r="H89" s="27">
        <f>'SCC X Ano = Fundo Cultural'!H89+'SCC X Ano = Outros'!H89</f>
        <v>0</v>
      </c>
      <c r="I89" s="27">
        <f>'SCC X Ano = Fundo Cultural'!I89+'SCC X Ano = Outros'!I89</f>
        <v>461784.79324891715</v>
      </c>
      <c r="J89" s="27">
        <f>'SCC X Ano = Fundo Cultural'!J89+'SCC X Ano = Outros'!J89</f>
        <v>3587088.8658432718</v>
      </c>
      <c r="K89" s="27">
        <f>'SCC X Ano = Fundo Cultural'!K89+'SCC X Ano = Outros'!K89</f>
        <v>0</v>
      </c>
      <c r="L89" s="67">
        <f t="shared" si="27"/>
        <v>65951430.600220703</v>
      </c>
      <c r="M89" s="25" t="s">
        <v>177</v>
      </c>
      <c r="N89" s="28">
        <f t="shared" si="28"/>
        <v>0</v>
      </c>
      <c r="O89" s="28">
        <f t="shared" ref="O89:O100" si="29">C89/$L$100</f>
        <v>5.6604436634427016E-4</v>
      </c>
      <c r="P89" s="28">
        <f t="shared" ref="P89:P100" si="30">D89/$L$100</f>
        <v>3.5358432051510201E-2</v>
      </c>
      <c r="Q89" s="28">
        <f t="shared" ref="Q89:Q100" si="31">E89/$L$100</f>
        <v>0</v>
      </c>
      <c r="R89" s="28">
        <f t="shared" ref="R89:R100" si="32">F89/$L$100</f>
        <v>9.5253468249542131E-2</v>
      </c>
      <c r="S89" s="28">
        <f t="shared" ref="S89:S100" si="33">G89/$L$100</f>
        <v>4.3171529032810103E-5</v>
      </c>
      <c r="T89" s="28">
        <f t="shared" ref="T89:T100" si="34">H89/$L$100</f>
        <v>0</v>
      </c>
      <c r="U89" s="28">
        <f t="shared" ref="U89:U100" si="35">I89/$L$100</f>
        <v>9.7889197162387203E-4</v>
      </c>
      <c r="V89" s="28">
        <f t="shared" ref="V89:V100" si="36">J89/$L$100</f>
        <v>7.6039153813854893E-3</v>
      </c>
      <c r="W89" s="28">
        <f t="shared" ref="W89:W100" si="37">K89/$L$100</f>
        <v>0</v>
      </c>
      <c r="X89" s="28">
        <f t="shared" ref="X89:X100" si="38">L89/$L$100</f>
        <v>0.13980392354943877</v>
      </c>
    </row>
    <row r="90" spans="1:24" x14ac:dyDescent="0.25">
      <c r="A90" s="25" t="s">
        <v>159</v>
      </c>
      <c r="B90" s="27">
        <f>'SCC X Ano = Fundo Cultural'!B90+'SCC X Ano = Outros'!B90</f>
        <v>0</v>
      </c>
      <c r="C90" s="27">
        <f>'SCC X Ano = Fundo Cultural'!C90+'SCC X Ano = Outros'!C90</f>
        <v>63963.395670054568</v>
      </c>
      <c r="D90" s="27">
        <f>'SCC X Ano = Fundo Cultural'!D90+'SCC X Ano = Outros'!D90</f>
        <v>921878.4072852839</v>
      </c>
      <c r="E90" s="27">
        <f>'SCC X Ano = Fundo Cultural'!E90+'SCC X Ano = Outros'!E90</f>
        <v>0</v>
      </c>
      <c r="F90" s="27">
        <f>'SCC X Ano = Fundo Cultural'!F90+'SCC X Ano = Outros'!F90</f>
        <v>91382.331092030392</v>
      </c>
      <c r="G90" s="27">
        <f>'SCC X Ano = Fundo Cultural'!G90+'SCC X Ano = Outros'!G90</f>
        <v>0</v>
      </c>
      <c r="H90" s="27">
        <f>'SCC X Ano = Fundo Cultural'!H90+'SCC X Ano = Outros'!H90</f>
        <v>0</v>
      </c>
      <c r="I90" s="27">
        <f>'SCC X Ano = Fundo Cultural'!I90+'SCC X Ano = Outros'!I90</f>
        <v>208635.79389512818</v>
      </c>
      <c r="J90" s="27">
        <f>'SCC X Ano = Fundo Cultural'!J90+'SCC X Ano = Outros'!J90</f>
        <v>0</v>
      </c>
      <c r="K90" s="27">
        <f>'SCC X Ano = Fundo Cultural'!K90+'SCC X Ano = Outros'!K90</f>
        <v>0</v>
      </c>
      <c r="L90" s="67">
        <f t="shared" si="27"/>
        <v>1285859.9279424972</v>
      </c>
      <c r="M90" s="25" t="s">
        <v>159</v>
      </c>
      <c r="N90" s="28">
        <f t="shared" si="28"/>
        <v>0</v>
      </c>
      <c r="O90" s="28">
        <f t="shared" si="29"/>
        <v>1.3558968466392731E-4</v>
      </c>
      <c r="P90" s="28">
        <f t="shared" si="30"/>
        <v>1.9541989794768593E-3</v>
      </c>
      <c r="Q90" s="28">
        <f t="shared" si="31"/>
        <v>0</v>
      </c>
      <c r="R90" s="28">
        <f t="shared" si="32"/>
        <v>1.9371237763138023E-4</v>
      </c>
      <c r="S90" s="28">
        <f t="shared" si="33"/>
        <v>0</v>
      </c>
      <c r="T90" s="28">
        <f t="shared" si="34"/>
        <v>0</v>
      </c>
      <c r="U90" s="28">
        <f t="shared" si="35"/>
        <v>4.4226641202371975E-4</v>
      </c>
      <c r="V90" s="28">
        <f t="shared" si="36"/>
        <v>0</v>
      </c>
      <c r="W90" s="28">
        <f t="shared" si="37"/>
        <v>0</v>
      </c>
      <c r="X90" s="28">
        <f t="shared" si="38"/>
        <v>2.7257674537958872E-3</v>
      </c>
    </row>
    <row r="91" spans="1:24" x14ac:dyDescent="0.25">
      <c r="A91" s="25" t="s">
        <v>191</v>
      </c>
      <c r="B91" s="27">
        <f>'SCC X Ano = Fundo Cultural'!B91+'SCC X Ano = Outros'!B91</f>
        <v>0</v>
      </c>
      <c r="C91" s="27">
        <f>'SCC X Ano = Fundo Cultural'!C91+'SCC X Ano = Outros'!C91</f>
        <v>14396689.300097095</v>
      </c>
      <c r="D91" s="27">
        <f>'SCC X Ano = Fundo Cultural'!D91+'SCC X Ano = Outros'!D91</f>
        <v>36847735.277927086</v>
      </c>
      <c r="E91" s="27">
        <f>'SCC X Ano = Fundo Cultural'!E91+'SCC X Ano = Outros'!E91</f>
        <v>0</v>
      </c>
      <c r="F91" s="27">
        <f>'SCC X Ano = Fundo Cultural'!F91+'SCC X Ano = Outros'!F91</f>
        <v>3996408.0010935869</v>
      </c>
      <c r="G91" s="27">
        <f>'SCC X Ano = Fundo Cultural'!G91+'SCC X Ano = Outros'!G91</f>
        <v>53117.364824247161</v>
      </c>
      <c r="H91" s="27">
        <f>'SCC X Ano = Fundo Cultural'!H91+'SCC X Ano = Outros'!H91</f>
        <v>0</v>
      </c>
      <c r="I91" s="27">
        <f>'SCC X Ano = Fundo Cultural'!I91+'SCC X Ano = Outros'!I91</f>
        <v>245515.88315841445</v>
      </c>
      <c r="J91" s="27">
        <f>'SCC X Ano = Fundo Cultural'!J91+'SCC X Ano = Outros'!J91</f>
        <v>29283708.152406391</v>
      </c>
      <c r="K91" s="27">
        <f>'SCC X Ano = Fundo Cultural'!K91+'SCC X Ano = Outros'!K91</f>
        <v>0</v>
      </c>
      <c r="L91" s="67">
        <f t="shared" si="27"/>
        <v>84823173.97950682</v>
      </c>
      <c r="M91" s="25" t="s">
        <v>191</v>
      </c>
      <c r="N91" s="28">
        <f t="shared" si="28"/>
        <v>0</v>
      </c>
      <c r="O91" s="28">
        <f t="shared" si="29"/>
        <v>3.0518119651964944E-2</v>
      </c>
      <c r="P91" s="28">
        <f t="shared" si="30"/>
        <v>7.8109874477052477E-2</v>
      </c>
      <c r="Q91" s="28">
        <f t="shared" si="31"/>
        <v>0</v>
      </c>
      <c r="R91" s="28">
        <f t="shared" si="32"/>
        <v>8.4715905867761964E-3</v>
      </c>
      <c r="S91" s="28">
        <f t="shared" si="33"/>
        <v>1.12598255162214E-4</v>
      </c>
      <c r="T91" s="28">
        <f t="shared" si="34"/>
        <v>0</v>
      </c>
      <c r="U91" s="28">
        <f t="shared" si="35"/>
        <v>5.2044487051865489E-4</v>
      </c>
      <c r="V91" s="28">
        <f t="shared" si="36"/>
        <v>6.2075640490646157E-2</v>
      </c>
      <c r="W91" s="28">
        <f t="shared" si="37"/>
        <v>0</v>
      </c>
      <c r="X91" s="28">
        <f t="shared" si="38"/>
        <v>0.17980826833212063</v>
      </c>
    </row>
    <row r="92" spans="1:24" x14ac:dyDescent="0.25">
      <c r="A92" s="25" t="s">
        <v>194</v>
      </c>
      <c r="B92" s="27">
        <f>'SCC X Ano = Fundo Cultural'!B92+'SCC X Ano = Outros'!B92</f>
        <v>0</v>
      </c>
      <c r="C92" s="27">
        <f>'SCC X Ano = Fundo Cultural'!C92+'SCC X Ano = Outros'!C92</f>
        <v>3219291.6017219033</v>
      </c>
      <c r="D92" s="27">
        <f>'SCC X Ano = Fundo Cultural'!D92+'SCC X Ano = Outros'!D92</f>
        <v>71108544.75045979</v>
      </c>
      <c r="E92" s="27">
        <f>'SCC X Ano = Fundo Cultural'!E92+'SCC X Ano = Outros'!E92</f>
        <v>0</v>
      </c>
      <c r="F92" s="27">
        <f>'SCC X Ano = Fundo Cultural'!F92+'SCC X Ano = Outros'!F92</f>
        <v>162804646.61076555</v>
      </c>
      <c r="G92" s="27">
        <f>'SCC X Ano = Fundo Cultural'!G92+'SCC X Ano = Outros'!G92</f>
        <v>965573.72067775938</v>
      </c>
      <c r="H92" s="27">
        <f>'SCC X Ano = Fundo Cultural'!H92+'SCC X Ano = Outros'!H92</f>
        <v>0</v>
      </c>
      <c r="I92" s="27">
        <f>'SCC X Ano = Fundo Cultural'!I92+'SCC X Ano = Outros'!I92</f>
        <v>1620253.9587153983</v>
      </c>
      <c r="J92" s="27">
        <f>'SCC X Ano = Fundo Cultural'!J92+'SCC X Ano = Outros'!J92</f>
        <v>4134665.9748872444</v>
      </c>
      <c r="K92" s="27">
        <f>'SCC X Ano = Fundo Cultural'!K92+'SCC X Ano = Outros'!K92</f>
        <v>0</v>
      </c>
      <c r="L92" s="67">
        <f t="shared" si="27"/>
        <v>243852976.61722767</v>
      </c>
      <c r="M92" s="25" t="s">
        <v>194</v>
      </c>
      <c r="N92" s="28">
        <f t="shared" si="28"/>
        <v>0</v>
      </c>
      <c r="O92" s="28">
        <f t="shared" si="29"/>
        <v>6.8242582893868744E-3</v>
      </c>
      <c r="P92" s="28">
        <f t="shared" si="30"/>
        <v>0.15073598045607609</v>
      </c>
      <c r="Q92" s="28">
        <f t="shared" si="31"/>
        <v>0</v>
      </c>
      <c r="R92" s="28">
        <f t="shared" si="32"/>
        <v>0.34511348974723677</v>
      </c>
      <c r="S92" s="28">
        <f t="shared" si="33"/>
        <v>2.0468243584473344E-3</v>
      </c>
      <c r="T92" s="28">
        <f t="shared" si="34"/>
        <v>0</v>
      </c>
      <c r="U92" s="28">
        <f t="shared" si="35"/>
        <v>3.4346163307360472E-3</v>
      </c>
      <c r="V92" s="28">
        <f t="shared" si="36"/>
        <v>8.7646700093518166E-3</v>
      </c>
      <c r="W92" s="28">
        <f t="shared" si="37"/>
        <v>0</v>
      </c>
      <c r="X92" s="28">
        <f t="shared" si="38"/>
        <v>0.51691983919123496</v>
      </c>
    </row>
    <row r="93" spans="1:24" x14ac:dyDescent="0.25">
      <c r="A93" s="25" t="s">
        <v>185</v>
      </c>
      <c r="B93" s="27">
        <f>'SCC X Ano = Fundo Cultural'!B93+'SCC X Ano = Outros'!B93</f>
        <v>0</v>
      </c>
      <c r="C93" s="27">
        <f>'SCC X Ano = Fundo Cultural'!C93+'SCC X Ano = Outros'!C93</f>
        <v>422770.36413164134</v>
      </c>
      <c r="D93" s="27">
        <f>'SCC X Ano = Fundo Cultural'!D93+'SCC X Ano = Outros'!D93</f>
        <v>2026674.6278586551</v>
      </c>
      <c r="E93" s="27">
        <f>'SCC X Ano = Fundo Cultural'!E93+'SCC X Ano = Outros'!E93</f>
        <v>0</v>
      </c>
      <c r="F93" s="27">
        <f>'SCC X Ano = Fundo Cultural'!F93+'SCC X Ano = Outros'!F93</f>
        <v>1122918.5581275122</v>
      </c>
      <c r="G93" s="27">
        <f>'SCC X Ano = Fundo Cultural'!G93+'SCC X Ano = Outros'!G93</f>
        <v>0</v>
      </c>
      <c r="H93" s="27">
        <f>'SCC X Ano = Fundo Cultural'!H93+'SCC X Ano = Outros'!H93</f>
        <v>0</v>
      </c>
      <c r="I93" s="27">
        <f>'SCC X Ano = Fundo Cultural'!I93+'SCC X Ano = Outros'!I93</f>
        <v>1150928.9174937615</v>
      </c>
      <c r="J93" s="27">
        <f>'SCC X Ano = Fundo Cultural'!J93+'SCC X Ano = Outros'!J93</f>
        <v>801589.61994174158</v>
      </c>
      <c r="K93" s="27">
        <f>'SCC X Ano = Fundo Cultural'!K93+'SCC X Ano = Outros'!K93</f>
        <v>0</v>
      </c>
      <c r="L93" s="67">
        <f t="shared" si="27"/>
        <v>5524882.0875533111</v>
      </c>
      <c r="M93" s="25" t="s">
        <v>185</v>
      </c>
      <c r="N93" s="28">
        <f t="shared" si="28"/>
        <v>0</v>
      </c>
      <c r="O93" s="28">
        <f t="shared" si="29"/>
        <v>8.9618913688629812E-4</v>
      </c>
      <c r="P93" s="28">
        <f t="shared" si="30"/>
        <v>4.2961473641148053E-3</v>
      </c>
      <c r="Q93" s="28">
        <f t="shared" si="31"/>
        <v>0</v>
      </c>
      <c r="R93" s="28">
        <f t="shared" si="32"/>
        <v>2.3803641380325024E-3</v>
      </c>
      <c r="S93" s="28">
        <f t="shared" si="33"/>
        <v>0</v>
      </c>
      <c r="T93" s="28">
        <f t="shared" si="34"/>
        <v>0</v>
      </c>
      <c r="U93" s="28">
        <f t="shared" si="35"/>
        <v>2.4397405322030682E-3</v>
      </c>
      <c r="V93" s="28">
        <f t="shared" si="36"/>
        <v>1.6992106603974698E-3</v>
      </c>
      <c r="W93" s="28">
        <f t="shared" si="37"/>
        <v>0</v>
      </c>
      <c r="X93" s="28">
        <f t="shared" si="38"/>
        <v>1.1711651831634142E-2</v>
      </c>
    </row>
    <row r="94" spans="1:24" x14ac:dyDescent="0.25">
      <c r="A94" s="25" t="s">
        <v>200</v>
      </c>
      <c r="B94" s="27">
        <f>'SCC X Ano = Fundo Cultural'!B94+'SCC X Ano = Outros'!B94</f>
        <v>0</v>
      </c>
      <c r="C94" s="27">
        <f>'SCC X Ano = Fundo Cultural'!C94+'SCC X Ano = Outros'!C94</f>
        <v>479304.30198933586</v>
      </c>
      <c r="D94" s="27">
        <f>'SCC X Ano = Fundo Cultural'!D94+'SCC X Ano = Outros'!D94</f>
        <v>1713834.1710769187</v>
      </c>
      <c r="E94" s="27">
        <f>'SCC X Ano = Fundo Cultural'!E94+'SCC X Ano = Outros'!E94</f>
        <v>0</v>
      </c>
      <c r="F94" s="27">
        <f>'SCC X Ano = Fundo Cultural'!F94+'SCC X Ano = Outros'!F94</f>
        <v>2127189.0008450449</v>
      </c>
      <c r="G94" s="27">
        <f>'SCC X Ano = Fundo Cultural'!G94+'SCC X Ano = Outros'!G94</f>
        <v>0</v>
      </c>
      <c r="H94" s="27">
        <f>'SCC X Ano = Fundo Cultural'!H94+'SCC X Ano = Outros'!H94</f>
        <v>0</v>
      </c>
      <c r="I94" s="27">
        <f>'SCC X Ano = Fundo Cultural'!I94+'SCC X Ano = Outros'!I94</f>
        <v>125601.82723961836</v>
      </c>
      <c r="J94" s="27">
        <f>'SCC X Ano = Fundo Cultural'!J94+'SCC X Ano = Outros'!J94</f>
        <v>1711823.6555198019</v>
      </c>
      <c r="K94" s="27">
        <f>'SCC X Ano = Fundo Cultural'!K94+'SCC X Ano = Outros'!K94</f>
        <v>0</v>
      </c>
      <c r="L94" s="67">
        <f t="shared" si="27"/>
        <v>6157752.9566707201</v>
      </c>
      <c r="M94" s="25" t="s">
        <v>200</v>
      </c>
      <c r="N94" s="28">
        <f t="shared" si="28"/>
        <v>0</v>
      </c>
      <c r="O94" s="28">
        <f t="shared" si="29"/>
        <v>1.0160298477590566E-3</v>
      </c>
      <c r="P94" s="28">
        <f t="shared" si="30"/>
        <v>3.6329877797806483E-3</v>
      </c>
      <c r="Q94" s="28">
        <f t="shared" si="31"/>
        <v>0</v>
      </c>
      <c r="R94" s="28">
        <f t="shared" si="32"/>
        <v>4.5092178553644974E-3</v>
      </c>
      <c r="S94" s="28">
        <f t="shared" si="33"/>
        <v>0</v>
      </c>
      <c r="T94" s="28">
        <f t="shared" si="34"/>
        <v>0</v>
      </c>
      <c r="U94" s="28">
        <f t="shared" si="35"/>
        <v>2.6625090757346906E-4</v>
      </c>
      <c r="V94" s="28">
        <f t="shared" si="36"/>
        <v>3.6287258864345293E-3</v>
      </c>
      <c r="W94" s="28">
        <f t="shared" si="37"/>
        <v>0</v>
      </c>
      <c r="X94" s="28">
        <f t="shared" si="38"/>
        <v>1.3053212276912201E-2</v>
      </c>
    </row>
    <row r="95" spans="1:24" x14ac:dyDescent="0.25">
      <c r="A95" s="25" t="s">
        <v>198</v>
      </c>
      <c r="B95" s="27">
        <f>'SCC X Ano = Fundo Cultural'!B95+'SCC X Ano = Outros'!B95</f>
        <v>0</v>
      </c>
      <c r="C95" s="27">
        <f>'SCC X Ano = Fundo Cultural'!C95+'SCC X Ano = Outros'!C95</f>
        <v>327686.33826994384</v>
      </c>
      <c r="D95" s="27">
        <f>'SCC X Ano = Fundo Cultural'!D95+'SCC X Ano = Outros'!D95</f>
        <v>2180410.6387613951</v>
      </c>
      <c r="E95" s="27">
        <f>'SCC X Ano = Fundo Cultural'!E95+'SCC X Ano = Outros'!E95</f>
        <v>0</v>
      </c>
      <c r="F95" s="27">
        <f>'SCC X Ano = Fundo Cultural'!F95+'SCC X Ano = Outros'!F95</f>
        <v>26352633.894326262</v>
      </c>
      <c r="G95" s="27">
        <f>'SCC X Ano = Fundo Cultural'!G95+'SCC X Ano = Outros'!G95</f>
        <v>29326.807154053397</v>
      </c>
      <c r="H95" s="27">
        <f>'SCC X Ano = Fundo Cultural'!H95+'SCC X Ano = Outros'!H95</f>
        <v>0</v>
      </c>
      <c r="I95" s="27">
        <f>'SCC X Ano = Fundo Cultural'!I95+'SCC X Ano = Outros'!I95</f>
        <v>353311.45065433008</v>
      </c>
      <c r="J95" s="27">
        <f>'SCC X Ano = Fundo Cultural'!J95+'SCC X Ano = Outros'!J95</f>
        <v>42080.709731938397</v>
      </c>
      <c r="K95" s="27">
        <f>'SCC X Ano = Fundo Cultural'!K95+'SCC X Ano = Outros'!K95</f>
        <v>0</v>
      </c>
      <c r="L95" s="67">
        <f t="shared" si="27"/>
        <v>29285449.838897925</v>
      </c>
      <c r="M95" s="25" t="s">
        <v>198</v>
      </c>
      <c r="N95" s="28">
        <f t="shared" si="28"/>
        <v>0</v>
      </c>
      <c r="O95" s="28">
        <f t="shared" si="29"/>
        <v>6.9462990213791449E-4</v>
      </c>
      <c r="P95" s="28">
        <f t="shared" si="30"/>
        <v>4.6220371487553594E-3</v>
      </c>
      <c r="Q95" s="28">
        <f t="shared" si="31"/>
        <v>0</v>
      </c>
      <c r="R95" s="28">
        <f t="shared" si="32"/>
        <v>5.5862345680131598E-2</v>
      </c>
      <c r="S95" s="28">
        <f t="shared" si="33"/>
        <v>6.2167001807246535E-5</v>
      </c>
      <c r="T95" s="28">
        <f t="shared" si="34"/>
        <v>0</v>
      </c>
      <c r="U95" s="28">
        <f t="shared" si="35"/>
        <v>7.4895004682815753E-4</v>
      </c>
      <c r="V95" s="28">
        <f t="shared" si="36"/>
        <v>8.9202740148753543E-5</v>
      </c>
      <c r="W95" s="28">
        <f t="shared" si="37"/>
        <v>0</v>
      </c>
      <c r="X95" s="28">
        <f t="shared" si="38"/>
        <v>6.207933251980903E-2</v>
      </c>
    </row>
    <row r="96" spans="1:24" x14ac:dyDescent="0.25">
      <c r="A96" s="25" t="s">
        <v>173</v>
      </c>
      <c r="B96" s="27">
        <f>'SCC X Ano = Fundo Cultural'!B96+'SCC X Ano = Outros'!B96</f>
        <v>0</v>
      </c>
      <c r="C96" s="27">
        <f>'SCC X Ano = Fundo Cultural'!C96+'SCC X Ano = Outros'!C96</f>
        <v>47278.071666462303</v>
      </c>
      <c r="D96" s="27">
        <f>'SCC X Ano = Fundo Cultural'!D96+'SCC X Ano = Outros'!D96</f>
        <v>250607.34273377096</v>
      </c>
      <c r="E96" s="27">
        <f>'SCC X Ano = Fundo Cultural'!E96+'SCC X Ano = Outros'!E96</f>
        <v>0</v>
      </c>
      <c r="F96" s="27">
        <f>'SCC X Ano = Fundo Cultural'!F96+'SCC X Ano = Outros'!F96</f>
        <v>197745.77283858971</v>
      </c>
      <c r="G96" s="27">
        <f>'SCC X Ano = Fundo Cultural'!G96+'SCC X Ano = Outros'!G96</f>
        <v>0</v>
      </c>
      <c r="H96" s="27">
        <f>'SCC X Ano = Fundo Cultural'!H96+'SCC X Ano = Outros'!H96</f>
        <v>0</v>
      </c>
      <c r="I96" s="27">
        <f>'SCC X Ano = Fundo Cultural'!I96+'SCC X Ano = Outros'!I96</f>
        <v>71583.477728916114</v>
      </c>
      <c r="J96" s="27">
        <f>'SCC X Ano = Fundo Cultural'!J96+'SCC X Ano = Outros'!J96</f>
        <v>0</v>
      </c>
      <c r="K96" s="27">
        <f>'SCC X Ano = Fundo Cultural'!K96+'SCC X Ano = Outros'!K96</f>
        <v>0</v>
      </c>
      <c r="L96" s="67">
        <f t="shared" si="27"/>
        <v>567214.66496773902</v>
      </c>
      <c r="M96" s="25" t="s">
        <v>173</v>
      </c>
      <c r="N96" s="28">
        <f t="shared" si="28"/>
        <v>0</v>
      </c>
      <c r="O96" s="28">
        <f t="shared" si="29"/>
        <v>1.0022011435792668E-4</v>
      </c>
      <c r="P96" s="28">
        <f t="shared" si="30"/>
        <v>5.312377527768575E-4</v>
      </c>
      <c r="Q96" s="28">
        <f t="shared" si="31"/>
        <v>0</v>
      </c>
      <c r="R96" s="28">
        <f t="shared" si="32"/>
        <v>4.1918173201929557E-4</v>
      </c>
      <c r="S96" s="28">
        <f t="shared" si="33"/>
        <v>0</v>
      </c>
      <c r="T96" s="28">
        <f t="shared" si="34"/>
        <v>0</v>
      </c>
      <c r="U96" s="28">
        <f t="shared" si="35"/>
        <v>1.5174274396684357E-4</v>
      </c>
      <c r="V96" s="28">
        <f t="shared" si="36"/>
        <v>0</v>
      </c>
      <c r="W96" s="28">
        <f t="shared" si="37"/>
        <v>0</v>
      </c>
      <c r="X96" s="28">
        <f t="shared" si="38"/>
        <v>1.2023823431209231E-3</v>
      </c>
    </row>
    <row r="97" spans="1:24" x14ac:dyDescent="0.25">
      <c r="A97" s="25" t="s">
        <v>169</v>
      </c>
      <c r="B97" s="27">
        <f>'SCC X Ano = Fundo Cultural'!B97+'SCC X Ano = Outros'!B97</f>
        <v>0</v>
      </c>
      <c r="C97" s="27">
        <f>'SCC X Ano = Fundo Cultural'!C97+'SCC X Ano = Outros'!C97</f>
        <v>155656.91677133073</v>
      </c>
      <c r="D97" s="27">
        <f>'SCC X Ano = Fundo Cultural'!D97+'SCC X Ano = Outros'!D97</f>
        <v>166185.24053963591</v>
      </c>
      <c r="E97" s="27">
        <f>'SCC X Ano = Fundo Cultural'!E97+'SCC X Ano = Outros'!E97</f>
        <v>0</v>
      </c>
      <c r="F97" s="27">
        <f>'SCC X Ano = Fundo Cultural'!F97+'SCC X Ano = Outros'!F97</f>
        <v>556841.12157052488</v>
      </c>
      <c r="G97" s="27">
        <f>'SCC X Ano = Fundo Cultural'!G97+'SCC X Ano = Outros'!G97</f>
        <v>0</v>
      </c>
      <c r="H97" s="27">
        <f>'SCC X Ano = Fundo Cultural'!H97+'SCC X Ano = Outros'!H97</f>
        <v>0</v>
      </c>
      <c r="I97" s="27">
        <f>'SCC X Ano = Fundo Cultural'!I97+'SCC X Ano = Outros'!I97</f>
        <v>12607.268542114733</v>
      </c>
      <c r="J97" s="27">
        <f>'SCC X Ano = Fundo Cultural'!J97+'SCC X Ano = Outros'!J97</f>
        <v>0</v>
      </c>
      <c r="K97" s="27">
        <f>'SCC X Ano = Fundo Cultural'!K97+'SCC X Ano = Outros'!K97</f>
        <v>0</v>
      </c>
      <c r="L97" s="67">
        <f t="shared" si="27"/>
        <v>891290.54742360627</v>
      </c>
      <c r="M97" s="25" t="s">
        <v>169</v>
      </c>
      <c r="N97" s="28">
        <f t="shared" si="28"/>
        <v>0</v>
      </c>
      <c r="O97" s="28">
        <f t="shared" si="29"/>
        <v>3.2996172325892886E-4</v>
      </c>
      <c r="P97" s="28">
        <f t="shared" si="30"/>
        <v>3.5227967690773038E-4</v>
      </c>
      <c r="Q97" s="28">
        <f t="shared" si="31"/>
        <v>0</v>
      </c>
      <c r="R97" s="28">
        <f t="shared" si="32"/>
        <v>1.1803924930927714E-3</v>
      </c>
      <c r="S97" s="28">
        <f t="shared" si="33"/>
        <v>0</v>
      </c>
      <c r="T97" s="28">
        <f t="shared" si="34"/>
        <v>0</v>
      </c>
      <c r="U97" s="28">
        <f t="shared" si="35"/>
        <v>2.6724903332470763E-5</v>
      </c>
      <c r="V97" s="28">
        <f t="shared" si="36"/>
        <v>0</v>
      </c>
      <c r="W97" s="28">
        <f t="shared" si="37"/>
        <v>0</v>
      </c>
      <c r="X97" s="28">
        <f t="shared" si="38"/>
        <v>1.8893587965919014E-3</v>
      </c>
    </row>
    <row r="98" spans="1:24" x14ac:dyDescent="0.25">
      <c r="A98" s="25" t="s">
        <v>163</v>
      </c>
      <c r="B98" s="27">
        <f>'SCC X Ano = Fundo Cultural'!B98+'SCC X Ano = Outros'!B98</f>
        <v>0</v>
      </c>
      <c r="C98" s="27">
        <f>'SCC X Ano = Fundo Cultural'!C98+'SCC X Ano = Outros'!C98</f>
        <v>38465.366116669255</v>
      </c>
      <c r="D98" s="27">
        <f>'SCC X Ano = Fundo Cultural'!D98+'SCC X Ano = Outros'!D98</f>
        <v>290042.12275358813</v>
      </c>
      <c r="E98" s="27">
        <f>'SCC X Ano = Fundo Cultural'!E98+'SCC X Ano = Outros'!E98</f>
        <v>0</v>
      </c>
      <c r="F98" s="27">
        <f>'SCC X Ano = Fundo Cultural'!F98+'SCC X Ano = Outros'!F98</f>
        <v>110382.84359372877</v>
      </c>
      <c r="G98" s="27">
        <f>'SCC X Ano = Fundo Cultural'!G98+'SCC X Ano = Outros'!G98</f>
        <v>21651.330015011976</v>
      </c>
      <c r="H98" s="27">
        <f>'SCC X Ano = Fundo Cultural'!H98+'SCC X Ano = Outros'!H98</f>
        <v>0</v>
      </c>
      <c r="I98" s="27">
        <f>'SCC X Ano = Fundo Cultural'!I98+'SCC X Ano = Outros'!I98</f>
        <v>56198.308842486877</v>
      </c>
      <c r="J98" s="27">
        <f>'SCC X Ano = Fundo Cultural'!J98+'SCC X Ano = Outros'!J98</f>
        <v>688865.51957688085</v>
      </c>
      <c r="K98" s="27">
        <f>'SCC X Ano = Fundo Cultural'!K98+'SCC X Ano = Outros'!K98</f>
        <v>0</v>
      </c>
      <c r="L98" s="67">
        <f t="shared" si="27"/>
        <v>1205605.4908983659</v>
      </c>
      <c r="M98" s="25" t="s">
        <v>163</v>
      </c>
      <c r="N98" s="28">
        <f t="shared" si="28"/>
        <v>0</v>
      </c>
      <c r="O98" s="28">
        <f t="shared" si="29"/>
        <v>8.1538930314849087E-5</v>
      </c>
      <c r="P98" s="28">
        <f t="shared" si="30"/>
        <v>6.1483164787366838E-4</v>
      </c>
      <c r="Q98" s="28">
        <f t="shared" si="31"/>
        <v>0</v>
      </c>
      <c r="R98" s="28">
        <f t="shared" si="32"/>
        <v>2.3398968735783077E-4</v>
      </c>
      <c r="S98" s="28">
        <f t="shared" si="33"/>
        <v>4.589651594536107E-5</v>
      </c>
      <c r="T98" s="28">
        <f t="shared" si="34"/>
        <v>0</v>
      </c>
      <c r="U98" s="28">
        <f t="shared" si="35"/>
        <v>1.1912924407429749E-4</v>
      </c>
      <c r="V98" s="28">
        <f t="shared" si="36"/>
        <v>1.4602579740620272E-3</v>
      </c>
      <c r="W98" s="28">
        <f t="shared" si="37"/>
        <v>0</v>
      </c>
      <c r="X98" s="28">
        <f t="shared" si="38"/>
        <v>2.5556439996280342E-3</v>
      </c>
    </row>
    <row r="99" spans="1:24" x14ac:dyDescent="0.25">
      <c r="A99" s="25" t="s">
        <v>155</v>
      </c>
      <c r="B99" s="27">
        <f>'SCC X Ano = Fundo Cultural'!B99+'SCC X Ano = Outros'!B99</f>
        <v>0</v>
      </c>
      <c r="C99" s="27">
        <f>'SCC X Ano = Fundo Cultural'!C99+'SCC X Ano = Outros'!C99</f>
        <v>5404946.8511626823</v>
      </c>
      <c r="D99" s="27">
        <f>'SCC X Ano = Fundo Cultural'!D99+'SCC X Ano = Outros'!D99</f>
        <v>2656733.3820234025</v>
      </c>
      <c r="E99" s="27">
        <f>'SCC X Ano = Fundo Cultural'!E99+'SCC X Ano = Outros'!E99</f>
        <v>0</v>
      </c>
      <c r="F99" s="27">
        <f>'SCC X Ano = Fundo Cultural'!F99+'SCC X Ano = Outros'!F99</f>
        <v>138808.66606132707</v>
      </c>
      <c r="G99" s="27">
        <f>'SCC X Ano = Fundo Cultural'!G99+'SCC X Ano = Outros'!G99</f>
        <v>6761.4583160734219</v>
      </c>
      <c r="H99" s="27">
        <f>'SCC X Ano = Fundo Cultural'!H99+'SCC X Ano = Outros'!H99</f>
        <v>0</v>
      </c>
      <c r="I99" s="27">
        <f>'SCC X Ano = Fundo Cultural'!I99+'SCC X Ano = Outros'!I99</f>
        <v>145879.68511958217</v>
      </c>
      <c r="J99" s="27">
        <f>'SCC X Ano = Fundo Cultural'!J99+'SCC X Ano = Outros'!J99</f>
        <v>0</v>
      </c>
      <c r="K99" s="27">
        <f>'SCC X Ano = Fundo Cultural'!K99+'SCC X Ano = Outros'!K99</f>
        <v>0</v>
      </c>
      <c r="L99" s="67">
        <f t="shared" si="27"/>
        <v>8353130.0426830677</v>
      </c>
      <c r="M99" s="25" t="s">
        <v>155</v>
      </c>
      <c r="N99" s="28">
        <f t="shared" si="28"/>
        <v>0</v>
      </c>
      <c r="O99" s="28">
        <f t="shared" si="29"/>
        <v>1.1457412970298763E-2</v>
      </c>
      <c r="P99" s="28">
        <f t="shared" si="30"/>
        <v>5.631746684664013E-3</v>
      </c>
      <c r="Q99" s="28">
        <f t="shared" si="31"/>
        <v>0</v>
      </c>
      <c r="R99" s="28">
        <f t="shared" si="32"/>
        <v>2.9424678072066576E-4</v>
      </c>
      <c r="S99" s="28">
        <f t="shared" si="33"/>
        <v>1.4332947638892952E-5</v>
      </c>
      <c r="T99" s="28">
        <f t="shared" si="34"/>
        <v>0</v>
      </c>
      <c r="U99" s="28">
        <f t="shared" si="35"/>
        <v>3.0923593560085741E-4</v>
      </c>
      <c r="V99" s="28">
        <f t="shared" si="36"/>
        <v>0</v>
      </c>
      <c r="W99" s="28">
        <f t="shared" si="37"/>
        <v>0</v>
      </c>
      <c r="X99" s="28">
        <f t="shared" si="38"/>
        <v>1.7706975318923193E-2</v>
      </c>
    </row>
    <row r="100" spans="1:24" x14ac:dyDescent="0.25">
      <c r="A100" s="25" t="s">
        <v>223</v>
      </c>
      <c r="B100" s="27">
        <f>'SCC X Ano = Fundo Cultural'!B100+'SCC X Ano = Outros'!B100</f>
        <v>0</v>
      </c>
      <c r="C100" s="27">
        <f>'SCC X Ano = Fundo Cultural'!C100+'SCC X Ano = Outros'!C100</f>
        <v>25990586.313674152</v>
      </c>
      <c r="D100" s="27">
        <f>'SCC X Ano = Fundo Cultural'!D100+'SCC X Ano = Outros'!D100</f>
        <v>139152540.79714605</v>
      </c>
      <c r="E100" s="27">
        <f>'SCC X Ano = Fundo Cultural'!E100+'SCC X Ano = Outros'!E100</f>
        <v>0</v>
      </c>
      <c r="F100" s="27">
        <f>'SCC X Ano = Fundo Cultural'!F100+'SCC X Ano = Outros'!F100</f>
        <v>246039013.11516145</v>
      </c>
      <c r="G100" s="27">
        <f>'SCC X Ano = Fundo Cultural'!G100+'SCC X Ano = Outros'!G100</f>
        <v>1100064.8290191845</v>
      </c>
      <c r="H100" s="27">
        <f>'SCC X Ano = Fundo Cultural'!H100+'SCC X Ano = Outros'!H100</f>
        <v>0</v>
      </c>
      <c r="I100" s="27">
        <f>'SCC X Ano = Fundo Cultural'!I100+'SCC X Ano = Outros'!I100</f>
        <v>5999645.622234961</v>
      </c>
      <c r="J100" s="27">
        <f>'SCC X Ano = Fundo Cultural'!J100+'SCC X Ano = Outros'!J100</f>
        <v>53460493.355750777</v>
      </c>
      <c r="K100" s="27">
        <f>'SCC X Ano = Fundo Cultural'!K100+'SCC X Ano = Outros'!K100</f>
        <v>0</v>
      </c>
      <c r="L100" s="67">
        <f t="shared" si="27"/>
        <v>471742344.03298658</v>
      </c>
      <c r="M100" s="25" t="s">
        <v>223</v>
      </c>
      <c r="N100" s="28">
        <f t="shared" si="28"/>
        <v>0</v>
      </c>
      <c r="O100" s="28">
        <f t="shared" si="29"/>
        <v>5.5094876774209524E-2</v>
      </c>
      <c r="P100" s="28">
        <f t="shared" si="30"/>
        <v>0.29497572680780126</v>
      </c>
      <c r="Q100" s="28">
        <f t="shared" si="31"/>
        <v>0</v>
      </c>
      <c r="R100" s="28">
        <f t="shared" si="32"/>
        <v>0.52155380204317037</v>
      </c>
      <c r="S100" s="28">
        <f t="shared" si="33"/>
        <v>2.3319187750130447E-3</v>
      </c>
      <c r="T100" s="28">
        <f t="shared" si="34"/>
        <v>0</v>
      </c>
      <c r="U100" s="28">
        <f t="shared" si="35"/>
        <v>1.2718056155280044E-2</v>
      </c>
      <c r="V100" s="28">
        <f t="shared" si="36"/>
        <v>0.11332561944452574</v>
      </c>
      <c r="W100" s="28">
        <f t="shared" si="37"/>
        <v>0</v>
      </c>
      <c r="X100" s="28">
        <f t="shared" si="38"/>
        <v>1</v>
      </c>
    </row>
    <row r="101" spans="1:24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24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24" x14ac:dyDescent="0.25">
      <c r="A103" s="25"/>
      <c r="B103" s="30"/>
      <c r="C103" s="30"/>
      <c r="D103" s="30"/>
      <c r="E103" s="30"/>
      <c r="F103" s="30"/>
      <c r="G103" s="30"/>
      <c r="H103" s="30"/>
      <c r="I103" s="30"/>
      <c r="J103" s="30"/>
      <c r="K103" s="30"/>
    </row>
    <row r="104" spans="1:24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24" x14ac:dyDescent="0.25">
      <c r="A105" s="2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L105" s="1">
        <v>2010</v>
      </c>
      <c r="N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  <c r="X105" s="1">
        <v>2010</v>
      </c>
    </row>
    <row r="106" spans="1:24" x14ac:dyDescent="0.25">
      <c r="A106" s="25"/>
      <c r="B106" s="25" t="s">
        <v>224</v>
      </c>
      <c r="C106" s="25" t="s">
        <v>228</v>
      </c>
      <c r="D106" s="25" t="s">
        <v>15</v>
      </c>
      <c r="E106" s="25" t="s">
        <v>229</v>
      </c>
      <c r="F106" s="25" t="s">
        <v>226</v>
      </c>
      <c r="G106" s="25" t="s">
        <v>227</v>
      </c>
      <c r="H106" s="25" t="s">
        <v>131</v>
      </c>
      <c r="I106" s="25" t="s">
        <v>130</v>
      </c>
      <c r="J106" s="25" t="s">
        <v>129</v>
      </c>
      <c r="K106" s="25" t="s">
        <v>230</v>
      </c>
      <c r="L106" s="25" t="s">
        <v>404</v>
      </c>
      <c r="N106" s="25" t="s">
        <v>224</v>
      </c>
      <c r="O106" s="25" t="s">
        <v>228</v>
      </c>
      <c r="P106" s="25" t="s">
        <v>15</v>
      </c>
      <c r="Q106" s="25" t="s">
        <v>229</v>
      </c>
      <c r="R106" s="25" t="s">
        <v>226</v>
      </c>
      <c r="S106" s="25" t="s">
        <v>227</v>
      </c>
      <c r="T106" s="25" t="s">
        <v>131</v>
      </c>
      <c r="U106" s="25" t="s">
        <v>130</v>
      </c>
      <c r="V106" s="25" t="s">
        <v>129</v>
      </c>
      <c r="W106" s="25" t="s">
        <v>230</v>
      </c>
      <c r="X106" s="25" t="s">
        <v>404</v>
      </c>
    </row>
    <row r="107" spans="1:24" x14ac:dyDescent="0.25">
      <c r="A107" s="25" t="s">
        <v>132</v>
      </c>
      <c r="B107" s="27">
        <f>'SCC X Ano = Fundo Cultural'!B107+'SCC X Ano = Outros'!B107</f>
        <v>0</v>
      </c>
      <c r="C107" s="27">
        <f>'SCC X Ano = Fundo Cultural'!C107+'SCC X Ano = Outros'!C107</f>
        <v>76252.365638366784</v>
      </c>
      <c r="D107" s="27">
        <f>'SCC X Ano = Fundo Cultural'!D107+'SCC X Ano = Outros'!D107</f>
        <v>116886.86007966484</v>
      </c>
      <c r="E107" s="27">
        <f>'SCC X Ano = Fundo Cultural'!E107+'SCC X Ano = Outros'!E107</f>
        <v>0</v>
      </c>
      <c r="F107" s="27">
        <f>'SCC X Ano = Fundo Cultural'!F107+'SCC X Ano = Outros'!F107</f>
        <v>165413.19053534383</v>
      </c>
      <c r="G107" s="27">
        <f>'SCC X Ano = Fundo Cultural'!G107+'SCC X Ano = Outros'!G107</f>
        <v>11140.872595740155</v>
      </c>
      <c r="H107" s="27">
        <f>'SCC X Ano = Fundo Cultural'!H107+'SCC X Ano = Outros'!H107</f>
        <v>0</v>
      </c>
      <c r="I107" s="27">
        <f>'SCC X Ano = Fundo Cultural'!I107+'SCC X Ano = Outros'!I107</f>
        <v>151609.40017334765</v>
      </c>
      <c r="J107" s="27">
        <f>'SCC X Ano = Fundo Cultural'!J107+'SCC X Ano = Outros'!J107</f>
        <v>0</v>
      </c>
      <c r="K107" s="27">
        <f>'SCC X Ano = Fundo Cultural'!K107+'SCC X Ano = Outros'!K107</f>
        <v>0</v>
      </c>
      <c r="L107" s="67">
        <f>SUM(B107:K107)</f>
        <v>521302.68902246328</v>
      </c>
      <c r="M107" s="25" t="s">
        <v>132</v>
      </c>
      <c r="N107" s="28">
        <f>B107/$L$134</f>
        <v>0</v>
      </c>
      <c r="O107" s="28">
        <f t="shared" ref="O107:X122" si="39">C107/$L$134</f>
        <v>1.6351329710109763E-4</v>
      </c>
      <c r="P107" s="28">
        <f t="shared" si="39"/>
        <v>2.506486942328263E-4</v>
      </c>
      <c r="Q107" s="28">
        <f t="shared" si="39"/>
        <v>0</v>
      </c>
      <c r="R107" s="28">
        <f t="shared" si="39"/>
        <v>3.5470710897967441E-4</v>
      </c>
      <c r="S107" s="28">
        <f t="shared" si="39"/>
        <v>2.3890154691753568E-5</v>
      </c>
      <c r="T107" s="28">
        <f t="shared" si="39"/>
        <v>0</v>
      </c>
      <c r="U107" s="28">
        <f t="shared" si="39"/>
        <v>3.2510667290550917E-4</v>
      </c>
      <c r="V107" s="28">
        <f t="shared" si="39"/>
        <v>0</v>
      </c>
      <c r="W107" s="28">
        <f t="shared" si="39"/>
        <v>0</v>
      </c>
      <c r="X107" s="28">
        <f t="shared" si="39"/>
        <v>1.117865927910861E-3</v>
      </c>
    </row>
    <row r="108" spans="1:24" x14ac:dyDescent="0.25">
      <c r="A108" s="25" t="s">
        <v>134</v>
      </c>
      <c r="B108" s="27">
        <f>'SCC X Ano = Fundo Cultural'!B108+'SCC X Ano = Outros'!B108</f>
        <v>0</v>
      </c>
      <c r="C108" s="27">
        <f>'SCC X Ano = Fundo Cultural'!C108+'SCC X Ano = Outros'!C108</f>
        <v>0</v>
      </c>
      <c r="D108" s="27">
        <f>'SCC X Ano = Fundo Cultural'!D108+'SCC X Ano = Outros'!D108</f>
        <v>95535.828492219705</v>
      </c>
      <c r="E108" s="27">
        <f>'SCC X Ano = Fundo Cultural'!E108+'SCC X Ano = Outros'!E108</f>
        <v>0</v>
      </c>
      <c r="F108" s="27">
        <f>'SCC X Ano = Fundo Cultural'!F108+'SCC X Ano = Outros'!F108</f>
        <v>196123.66272931799</v>
      </c>
      <c r="G108" s="27">
        <f>'SCC X Ano = Fundo Cultural'!G108+'SCC X Ano = Outros'!G108</f>
        <v>0</v>
      </c>
      <c r="H108" s="27">
        <f>'SCC X Ano = Fundo Cultural'!H108+'SCC X Ano = Outros'!H108</f>
        <v>0</v>
      </c>
      <c r="I108" s="27">
        <f>'SCC X Ano = Fundo Cultural'!I108+'SCC X Ano = Outros'!I108</f>
        <v>0</v>
      </c>
      <c r="J108" s="27">
        <f>'SCC X Ano = Fundo Cultural'!J108+'SCC X Ano = Outros'!J108</f>
        <v>173849.60938580491</v>
      </c>
      <c r="K108" s="27">
        <f>'SCC X Ano = Fundo Cultural'!K108+'SCC X Ano = Outros'!K108</f>
        <v>0</v>
      </c>
      <c r="L108" s="67">
        <f t="shared" ref="L108:L134" si="40">SUM(B108:K108)</f>
        <v>465509.10060734261</v>
      </c>
      <c r="M108" s="25" t="s">
        <v>134</v>
      </c>
      <c r="N108" s="28">
        <f t="shared" ref="N108:N134" si="41">B108/$L$134</f>
        <v>0</v>
      </c>
      <c r="O108" s="28">
        <f t="shared" si="39"/>
        <v>0</v>
      </c>
      <c r="P108" s="28">
        <f t="shared" si="39"/>
        <v>2.0486417932439658E-4</v>
      </c>
      <c r="Q108" s="28">
        <f t="shared" si="39"/>
        <v>0</v>
      </c>
      <c r="R108" s="28">
        <f t="shared" si="39"/>
        <v>4.2056172898954415E-4</v>
      </c>
      <c r="S108" s="28">
        <f t="shared" si="39"/>
        <v>0</v>
      </c>
      <c r="T108" s="28">
        <f t="shared" si="39"/>
        <v>0</v>
      </c>
      <c r="U108" s="28">
        <f t="shared" si="39"/>
        <v>0</v>
      </c>
      <c r="V108" s="28">
        <f t="shared" si="39"/>
        <v>3.7279791377525253E-4</v>
      </c>
      <c r="W108" s="28">
        <f t="shared" si="39"/>
        <v>0</v>
      </c>
      <c r="X108" s="28">
        <f t="shared" si="39"/>
        <v>9.9822382208919328E-4</v>
      </c>
    </row>
    <row r="109" spans="1:24" x14ac:dyDescent="0.25">
      <c r="A109" s="25" t="s">
        <v>139</v>
      </c>
      <c r="B109" s="27">
        <f>'SCC X Ano = Fundo Cultural'!B109+'SCC X Ano = Outros'!B109</f>
        <v>0</v>
      </c>
      <c r="C109" s="27">
        <f>'SCC X Ano = Fundo Cultural'!C109+'SCC X Ano = Outros'!C109</f>
        <v>98224.898541564326</v>
      </c>
      <c r="D109" s="27">
        <f>'SCC X Ano = Fundo Cultural'!D109+'SCC X Ano = Outros'!D109</f>
        <v>769184.79672329151</v>
      </c>
      <c r="E109" s="27">
        <f>'SCC X Ano = Fundo Cultural'!E109+'SCC X Ano = Outros'!E109</f>
        <v>0</v>
      </c>
      <c r="F109" s="27">
        <f>'SCC X Ano = Fundo Cultural'!F109+'SCC X Ano = Outros'!F109</f>
        <v>11151.64118289428</v>
      </c>
      <c r="G109" s="27">
        <f>'SCC X Ano = Fundo Cultural'!G109+'SCC X Ano = Outros'!G109</f>
        <v>0</v>
      </c>
      <c r="H109" s="27">
        <f>'SCC X Ano = Fundo Cultural'!H109+'SCC X Ano = Outros'!H109</f>
        <v>0</v>
      </c>
      <c r="I109" s="27">
        <f>'SCC X Ano = Fundo Cultural'!I109+'SCC X Ano = Outros'!I109</f>
        <v>82387.383577031767</v>
      </c>
      <c r="J109" s="27">
        <f>'SCC X Ano = Fundo Cultural'!J109+'SCC X Ano = Outros'!J109</f>
        <v>0</v>
      </c>
      <c r="K109" s="27">
        <f>'SCC X Ano = Fundo Cultural'!K109+'SCC X Ano = Outros'!K109</f>
        <v>0</v>
      </c>
      <c r="L109" s="67">
        <f t="shared" si="40"/>
        <v>960948.72002478188</v>
      </c>
      <c r="M109" s="25" t="s">
        <v>139</v>
      </c>
      <c r="N109" s="28">
        <f t="shared" si="41"/>
        <v>0</v>
      </c>
      <c r="O109" s="28">
        <f t="shared" si="39"/>
        <v>2.10630540882141E-4</v>
      </c>
      <c r="P109" s="28">
        <f t="shared" si="39"/>
        <v>1.6494169215516131E-3</v>
      </c>
      <c r="Q109" s="28">
        <f t="shared" si="39"/>
        <v>0</v>
      </c>
      <c r="R109" s="28">
        <f t="shared" si="39"/>
        <v>2.3913246528655288E-5</v>
      </c>
      <c r="S109" s="28">
        <f t="shared" si="39"/>
        <v>0</v>
      </c>
      <c r="T109" s="28">
        <f t="shared" si="39"/>
        <v>0</v>
      </c>
      <c r="U109" s="28">
        <f t="shared" si="39"/>
        <v>1.7666904646739331E-4</v>
      </c>
      <c r="V109" s="28">
        <f t="shared" si="39"/>
        <v>0</v>
      </c>
      <c r="W109" s="28">
        <f t="shared" si="39"/>
        <v>0</v>
      </c>
      <c r="X109" s="28">
        <f t="shared" si="39"/>
        <v>2.0606297554298029E-3</v>
      </c>
    </row>
    <row r="110" spans="1:24" x14ac:dyDescent="0.25">
      <c r="A110" s="25" t="s">
        <v>143</v>
      </c>
      <c r="B110" s="27">
        <f>'SCC X Ano = Fundo Cultural'!B110+'SCC X Ano = Outros'!B110</f>
        <v>0</v>
      </c>
      <c r="C110" s="27">
        <f>'SCC X Ano = Fundo Cultural'!C110+'SCC X Ano = Outros'!C110</f>
        <v>0</v>
      </c>
      <c r="D110" s="27">
        <f>'SCC X Ano = Fundo Cultural'!D110+'SCC X Ano = Outros'!D110</f>
        <v>0</v>
      </c>
      <c r="E110" s="27">
        <f>'SCC X Ano = Fundo Cultural'!E110+'SCC X Ano = Outros'!E110</f>
        <v>0</v>
      </c>
      <c r="F110" s="27">
        <f>'SCC X Ano = Fundo Cultural'!F110+'SCC X Ano = Outros'!F110</f>
        <v>0</v>
      </c>
      <c r="G110" s="27">
        <f>'SCC X Ano = Fundo Cultural'!G110+'SCC X Ano = Outros'!G110</f>
        <v>0</v>
      </c>
      <c r="H110" s="27">
        <f>'SCC X Ano = Fundo Cultural'!H110+'SCC X Ano = Outros'!H110</f>
        <v>0</v>
      </c>
      <c r="I110" s="27">
        <f>'SCC X Ano = Fundo Cultural'!I110+'SCC X Ano = Outros'!I110</f>
        <v>0</v>
      </c>
      <c r="J110" s="27">
        <f>'SCC X Ano = Fundo Cultural'!J110+'SCC X Ano = Outros'!J110</f>
        <v>0</v>
      </c>
      <c r="K110" s="27">
        <f>'SCC X Ano = Fundo Cultural'!K110+'SCC X Ano = Outros'!K110</f>
        <v>0</v>
      </c>
      <c r="L110" s="67">
        <f t="shared" si="40"/>
        <v>0</v>
      </c>
      <c r="M110" s="25" t="s">
        <v>143</v>
      </c>
      <c r="N110" s="28">
        <f t="shared" si="41"/>
        <v>0</v>
      </c>
      <c r="O110" s="28">
        <f t="shared" si="39"/>
        <v>0</v>
      </c>
      <c r="P110" s="28">
        <f t="shared" si="39"/>
        <v>0</v>
      </c>
      <c r="Q110" s="28">
        <f t="shared" si="39"/>
        <v>0</v>
      </c>
      <c r="R110" s="28">
        <f t="shared" si="39"/>
        <v>0</v>
      </c>
      <c r="S110" s="28">
        <f t="shared" si="39"/>
        <v>0</v>
      </c>
      <c r="T110" s="28">
        <f t="shared" si="39"/>
        <v>0</v>
      </c>
      <c r="U110" s="28">
        <f t="shared" si="39"/>
        <v>0</v>
      </c>
      <c r="V110" s="28">
        <f t="shared" si="39"/>
        <v>0</v>
      </c>
      <c r="W110" s="28">
        <f t="shared" si="39"/>
        <v>0</v>
      </c>
      <c r="X110" s="28">
        <f t="shared" si="39"/>
        <v>0</v>
      </c>
    </row>
    <row r="111" spans="1:24" x14ac:dyDescent="0.25">
      <c r="A111" s="25" t="s">
        <v>146</v>
      </c>
      <c r="B111" s="27">
        <f>'SCC X Ano = Fundo Cultural'!B111+'SCC X Ano = Outros'!B111</f>
        <v>0</v>
      </c>
      <c r="C111" s="27">
        <f>'SCC X Ano = Fundo Cultural'!C111+'SCC X Ano = Outros'!C111</f>
        <v>55359.768189768743</v>
      </c>
      <c r="D111" s="27">
        <f>'SCC X Ano = Fundo Cultural'!D111+'SCC X Ano = Outros'!D111</f>
        <v>129198.43193601783</v>
      </c>
      <c r="E111" s="27">
        <f>'SCC X Ano = Fundo Cultural'!E111+'SCC X Ano = Outros'!E111</f>
        <v>0</v>
      </c>
      <c r="F111" s="27">
        <f>'SCC X Ano = Fundo Cultural'!F111+'SCC X Ano = Outros'!F111</f>
        <v>242799.33456408072</v>
      </c>
      <c r="G111" s="27">
        <f>'SCC X Ano = Fundo Cultural'!G111+'SCC X Ano = Outros'!G111</f>
        <v>0</v>
      </c>
      <c r="H111" s="27">
        <f>'SCC X Ano = Fundo Cultural'!H111+'SCC X Ano = Outros'!H111</f>
        <v>0</v>
      </c>
      <c r="I111" s="27">
        <f>'SCC X Ano = Fundo Cultural'!I111+'SCC X Ano = Outros'!I111</f>
        <v>1159279.9431206957</v>
      </c>
      <c r="J111" s="27">
        <f>'SCC X Ano = Fundo Cultural'!J111+'SCC X Ano = Outros'!J111</f>
        <v>4318114.223368139</v>
      </c>
      <c r="K111" s="27">
        <f>'SCC X Ano = Fundo Cultural'!K111+'SCC X Ano = Outros'!K111</f>
        <v>0</v>
      </c>
      <c r="L111" s="67">
        <f t="shared" si="40"/>
        <v>5904751.7011787016</v>
      </c>
      <c r="M111" s="25" t="s">
        <v>146</v>
      </c>
      <c r="N111" s="28">
        <f t="shared" si="41"/>
        <v>0</v>
      </c>
      <c r="O111" s="28">
        <f t="shared" si="39"/>
        <v>1.1871183467791272E-4</v>
      </c>
      <c r="P111" s="28">
        <f t="shared" si="39"/>
        <v>2.7704926147918138E-4</v>
      </c>
      <c r="Q111" s="28">
        <f t="shared" si="39"/>
        <v>0</v>
      </c>
      <c r="R111" s="28">
        <f t="shared" si="39"/>
        <v>5.2065164662313905E-4</v>
      </c>
      <c r="S111" s="28">
        <f t="shared" si="39"/>
        <v>0</v>
      </c>
      <c r="T111" s="28">
        <f t="shared" si="39"/>
        <v>0</v>
      </c>
      <c r="U111" s="28">
        <f t="shared" si="39"/>
        <v>2.4859253109842001E-3</v>
      </c>
      <c r="V111" s="28">
        <f t="shared" si="39"/>
        <v>9.2596352652278575E-3</v>
      </c>
      <c r="W111" s="28">
        <f t="shared" si="39"/>
        <v>0</v>
      </c>
      <c r="X111" s="28">
        <f t="shared" si="39"/>
        <v>1.2661973318992289E-2</v>
      </c>
    </row>
    <row r="112" spans="1:24" x14ac:dyDescent="0.25">
      <c r="A112" s="25" t="s">
        <v>141</v>
      </c>
      <c r="B112" s="27">
        <f>'SCC X Ano = Fundo Cultural'!B112+'SCC X Ano = Outros'!B112</f>
        <v>0</v>
      </c>
      <c r="C112" s="27">
        <f>'SCC X Ano = Fundo Cultural'!C112+'SCC X Ano = Outros'!C112</f>
        <v>0</v>
      </c>
      <c r="D112" s="27">
        <f>'SCC X Ano = Fundo Cultural'!D112+'SCC X Ano = Outros'!D112</f>
        <v>15692.908222748592</v>
      </c>
      <c r="E112" s="27">
        <f>'SCC X Ano = Fundo Cultural'!E112+'SCC X Ano = Outros'!E112</f>
        <v>0</v>
      </c>
      <c r="F112" s="27">
        <f>'SCC X Ano = Fundo Cultural'!F112+'SCC X Ano = Outros'!F112</f>
        <v>8990.2319041018309</v>
      </c>
      <c r="G112" s="27">
        <f>'SCC X Ano = Fundo Cultural'!G112+'SCC X Ano = Outros'!G112</f>
        <v>0</v>
      </c>
      <c r="H112" s="27">
        <f>'SCC X Ano = Fundo Cultural'!H112+'SCC X Ano = Outros'!H112</f>
        <v>0</v>
      </c>
      <c r="I112" s="27">
        <f>'SCC X Ano = Fundo Cultural'!I112+'SCC X Ano = Outros'!I112</f>
        <v>0</v>
      </c>
      <c r="J112" s="27">
        <f>'SCC X Ano = Fundo Cultural'!J112+'SCC X Ano = Outros'!J112</f>
        <v>0</v>
      </c>
      <c r="K112" s="27">
        <f>'SCC X Ano = Fundo Cultural'!K112+'SCC X Ano = Outros'!K112</f>
        <v>0</v>
      </c>
      <c r="L112" s="67">
        <f t="shared" si="40"/>
        <v>24683.140126850423</v>
      </c>
      <c r="M112" s="25" t="s">
        <v>141</v>
      </c>
      <c r="N112" s="28">
        <f t="shared" si="41"/>
        <v>0</v>
      </c>
      <c r="O112" s="28">
        <f t="shared" si="39"/>
        <v>0</v>
      </c>
      <c r="P112" s="28">
        <f t="shared" si="39"/>
        <v>3.3651404033496011E-5</v>
      </c>
      <c r="Q112" s="28">
        <f t="shared" si="39"/>
        <v>0</v>
      </c>
      <c r="R112" s="28">
        <f t="shared" si="39"/>
        <v>1.9278384979095255E-5</v>
      </c>
      <c r="S112" s="28">
        <f t="shared" si="39"/>
        <v>0</v>
      </c>
      <c r="T112" s="28">
        <f t="shared" si="39"/>
        <v>0</v>
      </c>
      <c r="U112" s="28">
        <f t="shared" si="39"/>
        <v>0</v>
      </c>
      <c r="V112" s="28">
        <f t="shared" si="39"/>
        <v>0</v>
      </c>
      <c r="W112" s="28">
        <f t="shared" si="39"/>
        <v>0</v>
      </c>
      <c r="X112" s="28">
        <f t="shared" si="39"/>
        <v>5.2929789012591266E-5</v>
      </c>
    </row>
    <row r="113" spans="1:24" x14ac:dyDescent="0.25">
      <c r="A113" s="25" t="s">
        <v>153</v>
      </c>
      <c r="B113" s="27">
        <f>'SCC X Ano = Fundo Cultural'!B113+'SCC X Ano = Outros'!B113</f>
        <v>0</v>
      </c>
      <c r="C113" s="27">
        <f>'SCC X Ano = Fundo Cultural'!C113+'SCC X Ano = Outros'!C113</f>
        <v>0</v>
      </c>
      <c r="D113" s="27">
        <f>'SCC X Ano = Fundo Cultural'!D113+'SCC X Ano = Outros'!D113</f>
        <v>3441.3327805400063</v>
      </c>
      <c r="E113" s="27">
        <f>'SCC X Ano = Fundo Cultural'!E113+'SCC X Ano = Outros'!E113</f>
        <v>0</v>
      </c>
      <c r="F113" s="27">
        <f>'SCC X Ano = Fundo Cultural'!F113+'SCC X Ano = Outros'!F113</f>
        <v>262582.76753580384</v>
      </c>
      <c r="G113" s="27">
        <f>'SCC X Ano = Fundo Cultural'!G113+'SCC X Ano = Outros'!G113</f>
        <v>0</v>
      </c>
      <c r="H113" s="27">
        <f>'SCC X Ano = Fundo Cultural'!H113+'SCC X Ano = Outros'!H113</f>
        <v>0</v>
      </c>
      <c r="I113" s="27">
        <f>'SCC X Ano = Fundo Cultural'!I113+'SCC X Ano = Outros'!I113</f>
        <v>77707.663273767248</v>
      </c>
      <c r="J113" s="27">
        <f>'SCC X Ano = Fundo Cultural'!J113+'SCC X Ano = Outros'!J113</f>
        <v>0</v>
      </c>
      <c r="K113" s="27">
        <f>'SCC X Ano = Fundo Cultural'!K113+'SCC X Ano = Outros'!K113</f>
        <v>0</v>
      </c>
      <c r="L113" s="67">
        <f t="shared" si="40"/>
        <v>343731.76359011105</v>
      </c>
      <c r="M113" s="25" t="s">
        <v>153</v>
      </c>
      <c r="N113" s="28">
        <f t="shared" si="41"/>
        <v>0</v>
      </c>
      <c r="O113" s="28">
        <f t="shared" si="39"/>
        <v>0</v>
      </c>
      <c r="P113" s="28">
        <f t="shared" si="39"/>
        <v>7.379491307021918E-6</v>
      </c>
      <c r="Q113" s="28">
        <f t="shared" si="39"/>
        <v>0</v>
      </c>
      <c r="R113" s="28">
        <f t="shared" si="39"/>
        <v>5.6307464984544666E-4</v>
      </c>
      <c r="S113" s="28">
        <f t="shared" si="39"/>
        <v>0</v>
      </c>
      <c r="T113" s="28">
        <f t="shared" si="39"/>
        <v>0</v>
      </c>
      <c r="U113" s="28">
        <f t="shared" si="39"/>
        <v>1.6663399391667326E-4</v>
      </c>
      <c r="V113" s="28">
        <f t="shared" si="39"/>
        <v>0</v>
      </c>
      <c r="W113" s="28">
        <f t="shared" si="39"/>
        <v>0</v>
      </c>
      <c r="X113" s="28">
        <f t="shared" si="39"/>
        <v>7.3708813506914174E-4</v>
      </c>
    </row>
    <row r="114" spans="1:24" x14ac:dyDescent="0.25">
      <c r="A114" s="25" t="s">
        <v>157</v>
      </c>
      <c r="B114" s="27">
        <f>'SCC X Ano = Fundo Cultural'!B114+'SCC X Ano = Outros'!B114</f>
        <v>0</v>
      </c>
      <c r="C114" s="27">
        <f>'SCC X Ano = Fundo Cultural'!C114+'SCC X Ano = Outros'!C114</f>
        <v>149843.35188007099</v>
      </c>
      <c r="D114" s="27">
        <f>'SCC X Ano = Fundo Cultural'!D114+'SCC X Ano = Outros'!D114</f>
        <v>3473252.41123443</v>
      </c>
      <c r="E114" s="27">
        <f>'SCC X Ano = Fundo Cultural'!E114+'SCC X Ano = Outros'!E114</f>
        <v>0</v>
      </c>
      <c r="F114" s="27">
        <f>'SCC X Ano = Fundo Cultural'!F114+'SCC X Ano = Outros'!F114</f>
        <v>58464.198029343948</v>
      </c>
      <c r="G114" s="27">
        <f>'SCC X Ano = Fundo Cultural'!G114+'SCC X Ano = Outros'!G114</f>
        <v>0</v>
      </c>
      <c r="H114" s="27">
        <f>'SCC X Ano = Fundo Cultural'!H114+'SCC X Ano = Outros'!H114</f>
        <v>0</v>
      </c>
      <c r="I114" s="27">
        <f>'SCC X Ano = Fundo Cultural'!I114+'SCC X Ano = Outros'!I114</f>
        <v>613080.28059789294</v>
      </c>
      <c r="J114" s="27">
        <f>'SCC X Ano = Fundo Cultural'!J114+'SCC X Ano = Outros'!J114</f>
        <v>998401.86614683236</v>
      </c>
      <c r="K114" s="27">
        <f>'SCC X Ano = Fundo Cultural'!K114+'SCC X Ano = Outros'!K114</f>
        <v>0</v>
      </c>
      <c r="L114" s="67">
        <f t="shared" si="40"/>
        <v>5293042.1078885701</v>
      </c>
      <c r="M114" s="25" t="s">
        <v>157</v>
      </c>
      <c r="N114" s="28">
        <f t="shared" si="41"/>
        <v>0</v>
      </c>
      <c r="O114" s="28">
        <f t="shared" si="39"/>
        <v>3.2131961165362671E-4</v>
      </c>
      <c r="P114" s="28">
        <f t="shared" si="39"/>
        <v>7.447938810432468E-3</v>
      </c>
      <c r="Q114" s="28">
        <f t="shared" si="39"/>
        <v>0</v>
      </c>
      <c r="R114" s="28">
        <f t="shared" si="39"/>
        <v>1.2536888137329504E-4</v>
      </c>
      <c r="S114" s="28">
        <f t="shared" si="39"/>
        <v>0</v>
      </c>
      <c r="T114" s="28">
        <f t="shared" si="39"/>
        <v>0</v>
      </c>
      <c r="U114" s="28">
        <f t="shared" si="39"/>
        <v>1.3146710561565563E-3</v>
      </c>
      <c r="V114" s="28">
        <f t="shared" si="39"/>
        <v>2.140943164173994E-3</v>
      </c>
      <c r="W114" s="28">
        <f t="shared" si="39"/>
        <v>0</v>
      </c>
      <c r="X114" s="28">
        <f t="shared" si="39"/>
        <v>1.1350241523789939E-2</v>
      </c>
    </row>
    <row r="115" spans="1:24" x14ac:dyDescent="0.25">
      <c r="A115" s="25" t="s">
        <v>161</v>
      </c>
      <c r="B115" s="27">
        <f>'SCC X Ano = Fundo Cultural'!B115+'SCC X Ano = Outros'!B115</f>
        <v>0</v>
      </c>
      <c r="C115" s="27">
        <f>'SCC X Ano = Fundo Cultural'!C115+'SCC X Ano = Outros'!C115</f>
        <v>0</v>
      </c>
      <c r="D115" s="27">
        <f>'SCC X Ano = Fundo Cultural'!D115+'SCC X Ano = Outros'!D115</f>
        <v>0</v>
      </c>
      <c r="E115" s="27">
        <f>'SCC X Ano = Fundo Cultural'!E115+'SCC X Ano = Outros'!E115</f>
        <v>0</v>
      </c>
      <c r="F115" s="27">
        <f>'SCC X Ano = Fundo Cultural'!F115+'SCC X Ano = Outros'!F115</f>
        <v>13926.859929471917</v>
      </c>
      <c r="G115" s="27">
        <f>'SCC X Ano = Fundo Cultural'!G115+'SCC X Ano = Outros'!G115</f>
        <v>0</v>
      </c>
      <c r="H115" s="27">
        <f>'SCC X Ano = Fundo Cultural'!H115+'SCC X Ano = Outros'!H115</f>
        <v>0</v>
      </c>
      <c r="I115" s="27">
        <f>'SCC X Ano = Fundo Cultural'!I115+'SCC X Ano = Outros'!I115</f>
        <v>52447.634549374357</v>
      </c>
      <c r="J115" s="27">
        <f>'SCC X Ano = Fundo Cultural'!J115+'SCC X Ano = Outros'!J115</f>
        <v>0</v>
      </c>
      <c r="K115" s="27">
        <f>'SCC X Ano = Fundo Cultural'!K115+'SCC X Ano = Outros'!K115</f>
        <v>0</v>
      </c>
      <c r="L115" s="67">
        <f t="shared" si="40"/>
        <v>66374.494478846274</v>
      </c>
      <c r="M115" s="25" t="s">
        <v>161</v>
      </c>
      <c r="N115" s="28">
        <f t="shared" si="41"/>
        <v>0</v>
      </c>
      <c r="O115" s="28">
        <f t="shared" si="39"/>
        <v>0</v>
      </c>
      <c r="P115" s="28">
        <f t="shared" si="39"/>
        <v>0</v>
      </c>
      <c r="Q115" s="28">
        <f t="shared" si="39"/>
        <v>0</v>
      </c>
      <c r="R115" s="28">
        <f t="shared" si="39"/>
        <v>2.9864342781613509E-5</v>
      </c>
      <c r="S115" s="28">
        <f t="shared" si="39"/>
        <v>0</v>
      </c>
      <c r="T115" s="28">
        <f t="shared" si="39"/>
        <v>0</v>
      </c>
      <c r="U115" s="28">
        <f t="shared" si="39"/>
        <v>1.124671422129183E-4</v>
      </c>
      <c r="V115" s="28">
        <f t="shared" si="39"/>
        <v>0</v>
      </c>
      <c r="W115" s="28">
        <f t="shared" si="39"/>
        <v>0</v>
      </c>
      <c r="X115" s="28">
        <f t="shared" si="39"/>
        <v>1.423314849945318E-4</v>
      </c>
    </row>
    <row r="116" spans="1:24" x14ac:dyDescent="0.25">
      <c r="A116" s="25" t="s">
        <v>151</v>
      </c>
      <c r="B116" s="27">
        <f>'SCC X Ano = Fundo Cultural'!B116+'SCC X Ano = Outros'!B116</f>
        <v>0</v>
      </c>
      <c r="C116" s="27">
        <f>'SCC X Ano = Fundo Cultural'!C116+'SCC X Ano = Outros'!C116</f>
        <v>4204908.6817255914</v>
      </c>
      <c r="D116" s="27">
        <f>'SCC X Ano = Fundo Cultural'!D116+'SCC X Ano = Outros'!D116</f>
        <v>369944.04309284739</v>
      </c>
      <c r="E116" s="27">
        <f>'SCC X Ano = Fundo Cultural'!E116+'SCC X Ano = Outros'!E116</f>
        <v>0</v>
      </c>
      <c r="F116" s="27">
        <f>'SCC X Ano = Fundo Cultural'!F116+'SCC X Ano = Outros'!F116</f>
        <v>756657.85312385613</v>
      </c>
      <c r="G116" s="27">
        <f>'SCC X Ano = Fundo Cultural'!G116+'SCC X Ano = Outros'!G116</f>
        <v>184604.35121358998</v>
      </c>
      <c r="H116" s="27">
        <f>'SCC X Ano = Fundo Cultural'!H116+'SCC X Ano = Outros'!H116</f>
        <v>0</v>
      </c>
      <c r="I116" s="27">
        <f>'SCC X Ano = Fundo Cultural'!I116+'SCC X Ano = Outros'!I116</f>
        <v>164685.54171764362</v>
      </c>
      <c r="J116" s="27">
        <f>'SCC X Ano = Fundo Cultural'!J116+'SCC X Ano = Outros'!J116</f>
        <v>349209.89771237434</v>
      </c>
      <c r="K116" s="27">
        <f>'SCC X Ano = Fundo Cultural'!K116+'SCC X Ano = Outros'!K116</f>
        <v>0</v>
      </c>
      <c r="L116" s="67">
        <f t="shared" si="40"/>
        <v>6030010.3685859032</v>
      </c>
      <c r="M116" s="25" t="s">
        <v>151</v>
      </c>
      <c r="N116" s="28">
        <f t="shared" si="41"/>
        <v>0</v>
      </c>
      <c r="O116" s="28">
        <f t="shared" si="39"/>
        <v>9.0168806803815754E-3</v>
      </c>
      <c r="P116" s="28">
        <f t="shared" si="39"/>
        <v>7.9329696492177765E-4</v>
      </c>
      <c r="Q116" s="28">
        <f t="shared" si="39"/>
        <v>0</v>
      </c>
      <c r="R116" s="28">
        <f t="shared" si="39"/>
        <v>1.6225545175672239E-3</v>
      </c>
      <c r="S116" s="28">
        <f t="shared" si="39"/>
        <v>3.9586006117238719E-4</v>
      </c>
      <c r="T116" s="28">
        <f t="shared" si="39"/>
        <v>0</v>
      </c>
      <c r="U116" s="28">
        <f t="shared" si="39"/>
        <v>3.531467605718866E-4</v>
      </c>
      <c r="V116" s="28">
        <f t="shared" si="39"/>
        <v>7.4883528238443235E-4</v>
      </c>
      <c r="W116" s="28">
        <f t="shared" si="39"/>
        <v>0</v>
      </c>
      <c r="X116" s="28">
        <f t="shared" si="39"/>
        <v>1.2930574266999284E-2</v>
      </c>
    </row>
    <row r="117" spans="1:24" x14ac:dyDescent="0.25">
      <c r="A117" s="25" t="s">
        <v>167</v>
      </c>
      <c r="B117" s="27">
        <f>'SCC X Ano = Fundo Cultural'!B117+'SCC X Ano = Outros'!B117</f>
        <v>0</v>
      </c>
      <c r="C117" s="27">
        <f>'SCC X Ano = Fundo Cultural'!C117+'SCC X Ano = Outros'!C117</f>
        <v>241456.33790900192</v>
      </c>
      <c r="D117" s="27">
        <f>'SCC X Ano = Fundo Cultural'!D117+'SCC X Ano = Outros'!D117</f>
        <v>101353.94229463467</v>
      </c>
      <c r="E117" s="27">
        <f>'SCC X Ano = Fundo Cultural'!E117+'SCC X Ano = Outros'!E117</f>
        <v>0</v>
      </c>
      <c r="F117" s="27">
        <f>'SCC X Ano = Fundo Cultural'!F117+'SCC X Ano = Outros'!F117</f>
        <v>260216.75510108293</v>
      </c>
      <c r="G117" s="27">
        <f>'SCC X Ano = Fundo Cultural'!G117+'SCC X Ano = Outros'!G117</f>
        <v>0</v>
      </c>
      <c r="H117" s="27">
        <f>'SCC X Ano = Fundo Cultural'!H117+'SCC X Ano = Outros'!H117</f>
        <v>0</v>
      </c>
      <c r="I117" s="27">
        <f>'SCC X Ano = Fundo Cultural'!I117+'SCC X Ano = Outros'!I117</f>
        <v>208009.10620828631</v>
      </c>
      <c r="J117" s="27">
        <f>'SCC X Ano = Fundo Cultural'!J117+'SCC X Ano = Outros'!J117</f>
        <v>0</v>
      </c>
      <c r="K117" s="27">
        <f>'SCC X Ano = Fundo Cultural'!K117+'SCC X Ano = Outros'!K117</f>
        <v>0</v>
      </c>
      <c r="L117" s="67">
        <f t="shared" si="40"/>
        <v>811036.14151300583</v>
      </c>
      <c r="M117" s="25" t="s">
        <v>167</v>
      </c>
      <c r="N117" s="28">
        <f t="shared" si="41"/>
        <v>0</v>
      </c>
      <c r="O117" s="28">
        <f t="shared" si="39"/>
        <v>5.177717646781101E-4</v>
      </c>
      <c r="P117" s="28">
        <f t="shared" si="39"/>
        <v>2.1734036891901296E-4</v>
      </c>
      <c r="Q117" s="28">
        <f t="shared" si="39"/>
        <v>0</v>
      </c>
      <c r="R117" s="28">
        <f t="shared" si="39"/>
        <v>5.5800104339475375E-4</v>
      </c>
      <c r="S117" s="28">
        <f t="shared" si="39"/>
        <v>0</v>
      </c>
      <c r="T117" s="28">
        <f t="shared" si="39"/>
        <v>0</v>
      </c>
      <c r="U117" s="28">
        <f t="shared" si="39"/>
        <v>4.4604851926135971E-4</v>
      </c>
      <c r="V117" s="28">
        <f t="shared" si="39"/>
        <v>0</v>
      </c>
      <c r="W117" s="28">
        <f t="shared" si="39"/>
        <v>0</v>
      </c>
      <c r="X117" s="28">
        <f t="shared" si="39"/>
        <v>1.7391616962532366E-3</v>
      </c>
    </row>
    <row r="118" spans="1:24" x14ac:dyDescent="0.25">
      <c r="A118" s="25" t="s">
        <v>171</v>
      </c>
      <c r="B118" s="27">
        <f>'SCC X Ano = Fundo Cultural'!B118+'SCC X Ano = Outros'!B118</f>
        <v>0</v>
      </c>
      <c r="C118" s="27">
        <f>'SCC X Ano = Fundo Cultural'!C118+'SCC X Ano = Outros'!C118</f>
        <v>59993.337405229846</v>
      </c>
      <c r="D118" s="27">
        <f>'SCC X Ano = Fundo Cultural'!D118+'SCC X Ano = Outros'!D118</f>
        <v>2141318.1719020368</v>
      </c>
      <c r="E118" s="27">
        <f>'SCC X Ano = Fundo Cultural'!E118+'SCC X Ano = Outros'!E118</f>
        <v>0</v>
      </c>
      <c r="F118" s="27">
        <f>'SCC X Ano = Fundo Cultural'!F118+'SCC X Ano = Outros'!F118</f>
        <v>121171.21939741354</v>
      </c>
      <c r="G118" s="27">
        <f>'SCC X Ano = Fundo Cultural'!G118+'SCC X Ano = Outros'!G118</f>
        <v>0</v>
      </c>
      <c r="H118" s="27">
        <f>'SCC X Ano = Fundo Cultural'!H118+'SCC X Ano = Outros'!H118</f>
        <v>0</v>
      </c>
      <c r="I118" s="27">
        <f>'SCC X Ano = Fundo Cultural'!I118+'SCC X Ano = Outros'!I118</f>
        <v>307673.9186893166</v>
      </c>
      <c r="J118" s="27">
        <f>'SCC X Ano = Fundo Cultural'!J118+'SCC X Ano = Outros'!J118</f>
        <v>810720.77574634925</v>
      </c>
      <c r="K118" s="27">
        <f>'SCC X Ano = Fundo Cultural'!K118+'SCC X Ano = Outros'!K118</f>
        <v>0</v>
      </c>
      <c r="L118" s="67">
        <f t="shared" si="40"/>
        <v>3440877.4231403461</v>
      </c>
      <c r="M118" s="25" t="s">
        <v>171</v>
      </c>
      <c r="N118" s="28">
        <f t="shared" si="41"/>
        <v>0</v>
      </c>
      <c r="O118" s="28">
        <f t="shared" si="39"/>
        <v>1.2864792221333962E-4</v>
      </c>
      <c r="P118" s="28">
        <f t="shared" si="39"/>
        <v>4.5917787795691049E-3</v>
      </c>
      <c r="Q118" s="28">
        <f t="shared" si="39"/>
        <v>0</v>
      </c>
      <c r="R118" s="28">
        <f t="shared" si="39"/>
        <v>2.5983594648586872E-4</v>
      </c>
      <c r="S118" s="28">
        <f t="shared" si="39"/>
        <v>0</v>
      </c>
      <c r="T118" s="28">
        <f t="shared" si="39"/>
        <v>0</v>
      </c>
      <c r="U118" s="28">
        <f t="shared" si="39"/>
        <v>6.5976676862064532E-4</v>
      </c>
      <c r="V118" s="28">
        <f t="shared" si="39"/>
        <v>1.7384854353154004E-3</v>
      </c>
      <c r="W118" s="28">
        <f t="shared" si="39"/>
        <v>0</v>
      </c>
      <c r="X118" s="28">
        <f t="shared" si="39"/>
        <v>7.3785148522043592E-3</v>
      </c>
    </row>
    <row r="119" spans="1:24" x14ac:dyDescent="0.25">
      <c r="A119" s="25" t="s">
        <v>175</v>
      </c>
      <c r="B119" s="27">
        <f>'SCC X Ano = Fundo Cultural'!B119+'SCC X Ano = Outros'!B119</f>
        <v>0</v>
      </c>
      <c r="C119" s="27">
        <f>'SCC X Ano = Fundo Cultural'!C119+'SCC X Ano = Outros'!C119</f>
        <v>365751.98595070548</v>
      </c>
      <c r="D119" s="27">
        <f>'SCC X Ano = Fundo Cultural'!D119+'SCC X Ano = Outros'!D119</f>
        <v>2105737.2215752108</v>
      </c>
      <c r="E119" s="27">
        <f>'SCC X Ano = Fundo Cultural'!E119+'SCC X Ano = Outros'!E119</f>
        <v>0</v>
      </c>
      <c r="F119" s="27">
        <f>'SCC X Ano = Fundo Cultural'!F119+'SCC X Ano = Outros'!F119</f>
        <v>1621396.9387744889</v>
      </c>
      <c r="G119" s="27">
        <f>'SCC X Ano = Fundo Cultural'!G119+'SCC X Ano = Outros'!G119</f>
        <v>0</v>
      </c>
      <c r="H119" s="27">
        <f>'SCC X Ano = Fundo Cultural'!H119+'SCC X Ano = Outros'!H119</f>
        <v>0</v>
      </c>
      <c r="I119" s="27">
        <f>'SCC X Ano = Fundo Cultural'!I119+'SCC X Ano = Outros'!I119</f>
        <v>532402.02563918044</v>
      </c>
      <c r="J119" s="27">
        <f>'SCC X Ano = Fundo Cultural'!J119+'SCC X Ano = Outros'!J119</f>
        <v>8957641.5442646667</v>
      </c>
      <c r="K119" s="27">
        <f>'SCC X Ano = Fundo Cultural'!K119+'SCC X Ano = Outros'!K119</f>
        <v>0</v>
      </c>
      <c r="L119" s="67">
        <f t="shared" si="40"/>
        <v>13582929.716204252</v>
      </c>
      <c r="M119" s="25" t="s">
        <v>175</v>
      </c>
      <c r="N119" s="28">
        <f t="shared" si="41"/>
        <v>0</v>
      </c>
      <c r="O119" s="28">
        <f t="shared" si="39"/>
        <v>7.8430764269932143E-4</v>
      </c>
      <c r="P119" s="28">
        <f t="shared" si="39"/>
        <v>4.5154800516119704E-3</v>
      </c>
      <c r="Q119" s="28">
        <f t="shared" si="39"/>
        <v>0</v>
      </c>
      <c r="R119" s="28">
        <f t="shared" si="39"/>
        <v>3.4768752044493515E-3</v>
      </c>
      <c r="S119" s="28">
        <f t="shared" si="39"/>
        <v>0</v>
      </c>
      <c r="T119" s="28">
        <f t="shared" si="39"/>
        <v>0</v>
      </c>
      <c r="U119" s="28">
        <f t="shared" si="39"/>
        <v>1.141667014088851E-3</v>
      </c>
      <c r="V119" s="28">
        <f t="shared" si="39"/>
        <v>1.9208499184129115E-2</v>
      </c>
      <c r="W119" s="28">
        <f t="shared" si="39"/>
        <v>0</v>
      </c>
      <c r="X119" s="28">
        <f t="shared" si="39"/>
        <v>2.9126829096978609E-2</v>
      </c>
    </row>
    <row r="120" spans="1:24" x14ac:dyDescent="0.25">
      <c r="A120" s="25" t="s">
        <v>137</v>
      </c>
      <c r="B120" s="27">
        <f>'SCC X Ano = Fundo Cultural'!B120+'SCC X Ano = Outros'!B120</f>
        <v>0</v>
      </c>
      <c r="C120" s="27">
        <f>'SCC X Ano = Fundo Cultural'!C120+'SCC X Ano = Outros'!C120</f>
        <v>179338.51209522231</v>
      </c>
      <c r="D120" s="27">
        <f>'SCC X Ano = Fundo Cultural'!D120+'SCC X Ano = Outros'!D120</f>
        <v>189433.29336741881</v>
      </c>
      <c r="E120" s="27">
        <f>'SCC X Ano = Fundo Cultural'!E120+'SCC X Ano = Outros'!E120</f>
        <v>0</v>
      </c>
      <c r="F120" s="27">
        <f>'SCC X Ano = Fundo Cultural'!F120+'SCC X Ano = Outros'!F120</f>
        <v>109619.60212022319</v>
      </c>
      <c r="G120" s="27">
        <f>'SCC X Ano = Fundo Cultural'!G120+'SCC X Ano = Outros'!G120</f>
        <v>0</v>
      </c>
      <c r="H120" s="27">
        <f>'SCC X Ano = Fundo Cultural'!H120+'SCC X Ano = Outros'!H120</f>
        <v>0</v>
      </c>
      <c r="I120" s="27">
        <f>'SCC X Ano = Fundo Cultural'!I120+'SCC X Ano = Outros'!I120</f>
        <v>92132.954951515858</v>
      </c>
      <c r="J120" s="27">
        <f>'SCC X Ano = Fundo Cultural'!J120+'SCC X Ano = Outros'!J120</f>
        <v>949258.64948418131</v>
      </c>
      <c r="K120" s="27">
        <f>'SCC X Ano = Fundo Cultural'!K120+'SCC X Ano = Outros'!K120</f>
        <v>0</v>
      </c>
      <c r="L120" s="67">
        <f t="shared" si="40"/>
        <v>1519783.0120185614</v>
      </c>
      <c r="M120" s="25" t="s">
        <v>137</v>
      </c>
      <c r="N120" s="28">
        <f t="shared" si="41"/>
        <v>0</v>
      </c>
      <c r="O120" s="28">
        <f t="shared" si="39"/>
        <v>3.845681529274448E-4</v>
      </c>
      <c r="P120" s="28">
        <f t="shared" si="39"/>
        <v>4.0621510060588823E-4</v>
      </c>
      <c r="Q120" s="28">
        <f t="shared" si="39"/>
        <v>0</v>
      </c>
      <c r="R120" s="28">
        <f t="shared" si="39"/>
        <v>2.3506500315800667E-4</v>
      </c>
      <c r="S120" s="28">
        <f t="shared" si="39"/>
        <v>0</v>
      </c>
      <c r="T120" s="28">
        <f t="shared" si="39"/>
        <v>0</v>
      </c>
      <c r="U120" s="28">
        <f t="shared" si="39"/>
        <v>1.9756715886345223E-4</v>
      </c>
      <c r="V120" s="28">
        <f t="shared" si="39"/>
        <v>2.0355619170560613E-3</v>
      </c>
      <c r="W120" s="28">
        <f t="shared" si="39"/>
        <v>0</v>
      </c>
      <c r="X120" s="28">
        <f t="shared" si="39"/>
        <v>3.2589773326108531E-3</v>
      </c>
    </row>
    <row r="121" spans="1:24" x14ac:dyDescent="0.25">
      <c r="A121" s="25" t="s">
        <v>181</v>
      </c>
      <c r="B121" s="27">
        <f>'SCC X Ano = Fundo Cultural'!B121+'SCC X Ano = Outros'!B121</f>
        <v>0</v>
      </c>
      <c r="C121" s="27">
        <f>'SCC X Ano = Fundo Cultural'!C121+'SCC X Ano = Outros'!C121</f>
        <v>59941.032839052663</v>
      </c>
      <c r="D121" s="27">
        <f>'SCC X Ano = Fundo Cultural'!D121+'SCC X Ano = Outros'!D121</f>
        <v>249438.93772939622</v>
      </c>
      <c r="E121" s="27">
        <f>'SCC X Ano = Fundo Cultural'!E121+'SCC X Ano = Outros'!E121</f>
        <v>0</v>
      </c>
      <c r="F121" s="27">
        <f>'SCC X Ano = Fundo Cultural'!F121+'SCC X Ano = Outros'!F121</f>
        <v>43455.86427567908</v>
      </c>
      <c r="G121" s="27">
        <f>'SCC X Ano = Fundo Cultural'!G121+'SCC X Ano = Outros'!G121</f>
        <v>0</v>
      </c>
      <c r="H121" s="27">
        <f>'SCC X Ano = Fundo Cultural'!H121+'SCC X Ano = Outros'!H121</f>
        <v>0</v>
      </c>
      <c r="I121" s="27">
        <f>'SCC X Ano = Fundo Cultural'!I121+'SCC X Ano = Outros'!I121</f>
        <v>18946.559912888119</v>
      </c>
      <c r="J121" s="27">
        <f>'SCC X Ano = Fundo Cultural'!J121+'SCC X Ano = Outros'!J121</f>
        <v>461510.87803397491</v>
      </c>
      <c r="K121" s="27">
        <f>'SCC X Ano = Fundo Cultural'!K121+'SCC X Ano = Outros'!K121</f>
        <v>0</v>
      </c>
      <c r="L121" s="67">
        <f t="shared" si="40"/>
        <v>833293.272790991</v>
      </c>
      <c r="M121" s="25" t="s">
        <v>181</v>
      </c>
      <c r="N121" s="28">
        <f t="shared" si="41"/>
        <v>0</v>
      </c>
      <c r="O121" s="28">
        <f t="shared" si="39"/>
        <v>1.2853576186267412E-4</v>
      </c>
      <c r="P121" s="28">
        <f t="shared" si="39"/>
        <v>5.3488941348997271E-4</v>
      </c>
      <c r="Q121" s="28">
        <f t="shared" si="39"/>
        <v>0</v>
      </c>
      <c r="R121" s="28">
        <f t="shared" si="39"/>
        <v>9.3185458399979945E-5</v>
      </c>
      <c r="S121" s="28">
        <f t="shared" si="39"/>
        <v>0</v>
      </c>
      <c r="T121" s="28">
        <f t="shared" si="39"/>
        <v>0</v>
      </c>
      <c r="U121" s="28">
        <f t="shared" si="39"/>
        <v>4.0628437611659344E-5</v>
      </c>
      <c r="V121" s="28">
        <f t="shared" si="39"/>
        <v>9.8965015293096792E-4</v>
      </c>
      <c r="W121" s="28">
        <f t="shared" si="39"/>
        <v>0</v>
      </c>
      <c r="X121" s="28">
        <f t="shared" si="39"/>
        <v>1.7868892242952541E-3</v>
      </c>
    </row>
    <row r="122" spans="1:24" x14ac:dyDescent="0.25">
      <c r="A122" s="25" t="s">
        <v>148</v>
      </c>
      <c r="B122" s="27">
        <f>'SCC X Ano = Fundo Cultural'!B122+'SCC X Ano = Outros'!B122</f>
        <v>0</v>
      </c>
      <c r="C122" s="27">
        <f>'SCC X Ano = Fundo Cultural'!C122+'SCC X Ano = Outros'!C122</f>
        <v>635778.9239491974</v>
      </c>
      <c r="D122" s="27">
        <f>'SCC X Ano = Fundo Cultural'!D122+'SCC X Ano = Outros'!D122</f>
        <v>786872.97030874027</v>
      </c>
      <c r="E122" s="27">
        <f>'SCC X Ano = Fundo Cultural'!E122+'SCC X Ano = Outros'!E122</f>
        <v>0</v>
      </c>
      <c r="F122" s="27">
        <f>'SCC X Ano = Fundo Cultural'!F122+'SCC X Ano = Outros'!F122</f>
        <v>749410.59396912926</v>
      </c>
      <c r="G122" s="27">
        <f>'SCC X Ano = Fundo Cultural'!G122+'SCC X Ano = Outros'!G122</f>
        <v>15383.695934465832</v>
      </c>
      <c r="H122" s="27">
        <f>'SCC X Ano = Fundo Cultural'!H122+'SCC X Ano = Outros'!H122</f>
        <v>0</v>
      </c>
      <c r="I122" s="27">
        <f>'SCC X Ano = Fundo Cultural'!I122+'SCC X Ano = Outros'!I122</f>
        <v>787377.55553539086</v>
      </c>
      <c r="J122" s="27">
        <f>'SCC X Ano = Fundo Cultural'!J122+'SCC X Ano = Outros'!J122</f>
        <v>6837323.6556827687</v>
      </c>
      <c r="K122" s="27">
        <f>'SCC X Ano = Fundo Cultural'!K122+'SCC X Ano = Outros'!K122</f>
        <v>0</v>
      </c>
      <c r="L122" s="67">
        <f t="shared" si="40"/>
        <v>9812147.3953796923</v>
      </c>
      <c r="M122" s="25" t="s">
        <v>148</v>
      </c>
      <c r="N122" s="28">
        <f t="shared" si="41"/>
        <v>0</v>
      </c>
      <c r="O122" s="28">
        <f t="shared" si="39"/>
        <v>1.3633453495115449E-3</v>
      </c>
      <c r="P122" s="28">
        <f t="shared" si="39"/>
        <v>1.687346913079614E-3</v>
      </c>
      <c r="Q122" s="28">
        <f t="shared" si="39"/>
        <v>0</v>
      </c>
      <c r="R122" s="28">
        <f t="shared" si="39"/>
        <v>1.6070137113323646E-3</v>
      </c>
      <c r="S122" s="28">
        <f t="shared" si="39"/>
        <v>3.2988338431032266E-5</v>
      </c>
      <c r="T122" s="28">
        <f t="shared" si="39"/>
        <v>0</v>
      </c>
      <c r="U122" s="28">
        <f t="shared" si="39"/>
        <v>1.6884289305801521E-3</v>
      </c>
      <c r="V122" s="28">
        <f t="shared" si="39"/>
        <v>1.4661752785352212E-2</v>
      </c>
      <c r="W122" s="28">
        <f t="shared" si="39"/>
        <v>0</v>
      </c>
      <c r="X122" s="28">
        <f t="shared" si="39"/>
        <v>2.1040876028286921E-2</v>
      </c>
    </row>
    <row r="123" spans="1:24" x14ac:dyDescent="0.25">
      <c r="A123" s="25" t="s">
        <v>177</v>
      </c>
      <c r="B123" s="27">
        <f>'SCC X Ano = Fundo Cultural'!B123+'SCC X Ano = Outros'!B123</f>
        <v>0</v>
      </c>
      <c r="C123" s="27">
        <f>'SCC X Ano = Fundo Cultural'!C123+'SCC X Ano = Outros'!C123</f>
        <v>989063.96271461155</v>
      </c>
      <c r="D123" s="27">
        <f>'SCC X Ano = Fundo Cultural'!D123+'SCC X Ano = Outros'!D123</f>
        <v>26563761.572338231</v>
      </c>
      <c r="E123" s="27">
        <f>'SCC X Ano = Fundo Cultural'!E123+'SCC X Ano = Outros'!E123</f>
        <v>0</v>
      </c>
      <c r="F123" s="27">
        <f>'SCC X Ano = Fundo Cultural'!F123+'SCC X Ano = Outros'!F123</f>
        <v>2925572.8371627307</v>
      </c>
      <c r="G123" s="27">
        <f>'SCC X Ano = Fundo Cultural'!G123+'SCC X Ano = Outros'!G123</f>
        <v>89868.47490996249</v>
      </c>
      <c r="H123" s="27">
        <f>'SCC X Ano = Fundo Cultural'!H123+'SCC X Ano = Outros'!H123</f>
        <v>0</v>
      </c>
      <c r="I123" s="27">
        <f>'SCC X Ano = Fundo Cultural'!I123+'SCC X Ano = Outros'!I123</f>
        <v>682769.96155061666</v>
      </c>
      <c r="J123" s="27">
        <f>'SCC X Ano = Fundo Cultural'!J123+'SCC X Ano = Outros'!J123</f>
        <v>6458240.1588352546</v>
      </c>
      <c r="K123" s="27">
        <f>'SCC X Ano = Fundo Cultural'!K123+'SCC X Ano = Outros'!K123</f>
        <v>0</v>
      </c>
      <c r="L123" s="67">
        <f t="shared" si="40"/>
        <v>37709276.967511401</v>
      </c>
      <c r="M123" s="25" t="s">
        <v>177</v>
      </c>
      <c r="N123" s="28">
        <f t="shared" si="41"/>
        <v>0</v>
      </c>
      <c r="O123" s="28">
        <f t="shared" ref="O123:O134" si="42">C123/$L$134</f>
        <v>2.1209192427463571E-3</v>
      </c>
      <c r="P123" s="28">
        <f t="shared" ref="P123:P134" si="43">D123/$L$134</f>
        <v>5.696253751260659E-2</v>
      </c>
      <c r="Q123" s="28">
        <f t="shared" ref="Q123:Q134" si="44">E123/$L$134</f>
        <v>0</v>
      </c>
      <c r="R123" s="28">
        <f t="shared" ref="R123:R134" si="45">F123/$L$134</f>
        <v>6.2735110774477573E-3</v>
      </c>
      <c r="S123" s="28">
        <f t="shared" ref="S123:S134" si="46">G123/$L$134</f>
        <v>1.927112754464043E-4</v>
      </c>
      <c r="T123" s="28">
        <f t="shared" ref="T123:T134" si="47">H123/$L$134</f>
        <v>0</v>
      </c>
      <c r="U123" s="28">
        <f t="shared" ref="U123:U134" si="48">I123/$L$134</f>
        <v>1.4641115280829757E-3</v>
      </c>
      <c r="V123" s="28">
        <f t="shared" ref="V123:V134" si="49">J123/$L$134</f>
        <v>1.3848857448568556E-2</v>
      </c>
      <c r="W123" s="28">
        <f t="shared" ref="W123:W134" si="50">K123/$L$134</f>
        <v>0</v>
      </c>
      <c r="X123" s="28">
        <f t="shared" ref="X123:X134" si="51">L123/$L$134</f>
        <v>8.0862648084898625E-2</v>
      </c>
    </row>
    <row r="124" spans="1:24" x14ac:dyDescent="0.25">
      <c r="A124" s="25" t="s">
        <v>159</v>
      </c>
      <c r="B124" s="27">
        <f>'SCC X Ano = Fundo Cultural'!B124+'SCC X Ano = Outros'!B124</f>
        <v>0</v>
      </c>
      <c r="C124" s="27">
        <f>'SCC X Ano = Fundo Cultural'!C124+'SCC X Ano = Outros'!C124</f>
        <v>17688.173585448814</v>
      </c>
      <c r="D124" s="27">
        <f>'SCC X Ano = Fundo Cultural'!D124+'SCC X Ano = Outros'!D124</f>
        <v>262655.07090669574</v>
      </c>
      <c r="E124" s="27">
        <f>'SCC X Ano = Fundo Cultural'!E124+'SCC X Ano = Outros'!E124</f>
        <v>0</v>
      </c>
      <c r="F124" s="27">
        <f>'SCC X Ano = Fundo Cultural'!F124+'SCC X Ano = Outros'!F124</f>
        <v>199314.24126612622</v>
      </c>
      <c r="G124" s="27">
        <f>'SCC X Ano = Fundo Cultural'!G124+'SCC X Ano = Outros'!G124</f>
        <v>0</v>
      </c>
      <c r="H124" s="27">
        <f>'SCC X Ano = Fundo Cultural'!H124+'SCC X Ano = Outros'!H124</f>
        <v>0</v>
      </c>
      <c r="I124" s="27">
        <f>'SCC X Ano = Fundo Cultural'!I124+'SCC X Ano = Outros'!I124</f>
        <v>139854.71810982234</v>
      </c>
      <c r="J124" s="27">
        <f>'SCC X Ano = Fundo Cultural'!J124+'SCC X Ano = Outros'!J124</f>
        <v>0</v>
      </c>
      <c r="K124" s="27">
        <f>'SCC X Ano = Fundo Cultural'!K124+'SCC X Ano = Outros'!K124</f>
        <v>0</v>
      </c>
      <c r="L124" s="67">
        <f t="shared" si="40"/>
        <v>619512.20386809309</v>
      </c>
      <c r="M124" s="25" t="s">
        <v>159</v>
      </c>
      <c r="N124" s="28">
        <f t="shared" si="41"/>
        <v>0</v>
      </c>
      <c r="O124" s="28">
        <f t="shared" si="42"/>
        <v>3.7929991528000901E-5</v>
      </c>
      <c r="P124" s="28">
        <f t="shared" si="43"/>
        <v>5.6322969503607237E-4</v>
      </c>
      <c r="Q124" s="28">
        <f t="shared" si="44"/>
        <v>0</v>
      </c>
      <c r="R124" s="28">
        <f t="shared" si="45"/>
        <v>4.2740351038014031E-4</v>
      </c>
      <c r="S124" s="28">
        <f t="shared" si="46"/>
        <v>0</v>
      </c>
      <c r="T124" s="28">
        <f t="shared" si="47"/>
        <v>0</v>
      </c>
      <c r="U124" s="28">
        <f t="shared" si="48"/>
        <v>2.9990028351035747E-4</v>
      </c>
      <c r="V124" s="28">
        <f t="shared" si="49"/>
        <v>0</v>
      </c>
      <c r="W124" s="28">
        <f t="shared" si="50"/>
        <v>0</v>
      </c>
      <c r="X124" s="28">
        <f t="shared" si="51"/>
        <v>1.3284634804545709E-3</v>
      </c>
    </row>
    <row r="125" spans="1:24" x14ac:dyDescent="0.25">
      <c r="A125" s="25" t="s">
        <v>191</v>
      </c>
      <c r="B125" s="27">
        <f>'SCC X Ano = Fundo Cultural'!B125+'SCC X Ano = Outros'!B125</f>
        <v>0</v>
      </c>
      <c r="C125" s="27">
        <f>'SCC X Ano = Fundo Cultural'!C125+'SCC X Ano = Outros'!C125</f>
        <v>24477421.652966779</v>
      </c>
      <c r="D125" s="27">
        <f>'SCC X Ano = Fundo Cultural'!D125+'SCC X Ano = Outros'!D125</f>
        <v>25849910.39152161</v>
      </c>
      <c r="E125" s="27">
        <f>'SCC X Ano = Fundo Cultural'!E125+'SCC X Ano = Outros'!E125</f>
        <v>0</v>
      </c>
      <c r="F125" s="27">
        <f>'SCC X Ano = Fundo Cultural'!F125+'SCC X Ano = Outros'!F125</f>
        <v>11018690.667519849</v>
      </c>
      <c r="G125" s="27">
        <f>'SCC X Ano = Fundo Cultural'!G125+'SCC X Ano = Outros'!G125</f>
        <v>8257980.2845780049</v>
      </c>
      <c r="H125" s="27">
        <f>'SCC X Ano = Fundo Cultural'!H125+'SCC X Ano = Outros'!H125</f>
        <v>0</v>
      </c>
      <c r="I125" s="27">
        <f>'SCC X Ano = Fundo Cultural'!I125+'SCC X Ano = Outros'!I125</f>
        <v>425234.5846509111</v>
      </c>
      <c r="J125" s="27">
        <f>'SCC X Ano = Fundo Cultural'!J125+'SCC X Ano = Outros'!J125</f>
        <v>23117916.753780641</v>
      </c>
      <c r="K125" s="27">
        <f>'SCC X Ano = Fundo Cultural'!K125+'SCC X Ano = Outros'!K125</f>
        <v>0</v>
      </c>
      <c r="L125" s="67">
        <f t="shared" si="40"/>
        <v>93147154.3350178</v>
      </c>
      <c r="M125" s="25" t="s">
        <v>191</v>
      </c>
      <c r="N125" s="28">
        <f t="shared" si="41"/>
        <v>0</v>
      </c>
      <c r="O125" s="28">
        <f t="shared" si="42"/>
        <v>5.2488652456922288E-2</v>
      </c>
      <c r="P125" s="28">
        <f t="shared" si="43"/>
        <v>5.5431776345557536E-2</v>
      </c>
      <c r="Q125" s="28">
        <f t="shared" si="44"/>
        <v>0</v>
      </c>
      <c r="R125" s="28">
        <f t="shared" si="45"/>
        <v>2.3628151411432784E-2</v>
      </c>
      <c r="S125" s="28">
        <f t="shared" si="46"/>
        <v>1.7708166460448864E-2</v>
      </c>
      <c r="T125" s="28">
        <f t="shared" si="47"/>
        <v>0</v>
      </c>
      <c r="U125" s="28">
        <f t="shared" si="48"/>
        <v>9.1186035207675091E-4</v>
      </c>
      <c r="V125" s="28">
        <f t="shared" si="49"/>
        <v>4.9573370725922834E-2</v>
      </c>
      <c r="W125" s="28">
        <f t="shared" si="50"/>
        <v>0</v>
      </c>
      <c r="X125" s="28">
        <f t="shared" si="51"/>
        <v>0.19974197775236108</v>
      </c>
    </row>
    <row r="126" spans="1:24" x14ac:dyDescent="0.25">
      <c r="A126" s="25" t="s">
        <v>194</v>
      </c>
      <c r="B126" s="27">
        <f>'SCC X Ano = Fundo Cultural'!B126+'SCC X Ano = Outros'!B126</f>
        <v>0</v>
      </c>
      <c r="C126" s="27">
        <f>'SCC X Ano = Fundo Cultural'!C126+'SCC X Ano = Outros'!C126</f>
        <v>4091201.6315955808</v>
      </c>
      <c r="D126" s="27">
        <f>'SCC X Ano = Fundo Cultural'!D126+'SCC X Ano = Outros'!D126</f>
        <v>54501793.315220468</v>
      </c>
      <c r="E126" s="27">
        <f>'SCC X Ano = Fundo Cultural'!E126+'SCC X Ano = Outros'!E126</f>
        <v>0</v>
      </c>
      <c r="F126" s="27">
        <f>'SCC X Ano = Fundo Cultural'!F126+'SCC X Ano = Outros'!F126</f>
        <v>130050974.82753162</v>
      </c>
      <c r="G126" s="27">
        <f>'SCC X Ano = Fundo Cultural'!G126+'SCC X Ano = Outros'!G126</f>
        <v>1377528.4373429625</v>
      </c>
      <c r="H126" s="27">
        <f>'SCC X Ano = Fundo Cultural'!H126+'SCC X Ano = Outros'!H126</f>
        <v>131246.00186489522</v>
      </c>
      <c r="I126" s="27">
        <f>'SCC X Ano = Fundo Cultural'!I126+'SCC X Ano = Outros'!I126</f>
        <v>5030577.7948114621</v>
      </c>
      <c r="J126" s="27">
        <f>'SCC X Ano = Fundo Cultural'!J126+'SCC X Ano = Outros'!J126</f>
        <v>8399078.0053193327</v>
      </c>
      <c r="K126" s="27">
        <f>'SCC X Ano = Fundo Cultural'!K126+'SCC X Ano = Outros'!K126</f>
        <v>0</v>
      </c>
      <c r="L126" s="67">
        <f t="shared" si="40"/>
        <v>203582400.0136863</v>
      </c>
      <c r="M126" s="25" t="s">
        <v>194</v>
      </c>
      <c r="N126" s="28">
        <f t="shared" si="41"/>
        <v>0</v>
      </c>
      <c r="O126" s="28">
        <f t="shared" si="42"/>
        <v>8.7730506757024446E-3</v>
      </c>
      <c r="P126" s="28">
        <f t="shared" si="43"/>
        <v>0.11687201896343866</v>
      </c>
      <c r="Q126" s="28">
        <f t="shared" si="44"/>
        <v>0</v>
      </c>
      <c r="R126" s="28">
        <f t="shared" si="45"/>
        <v>0.27887742901135537</v>
      </c>
      <c r="S126" s="28">
        <f t="shared" si="46"/>
        <v>2.953930868305255E-3</v>
      </c>
      <c r="T126" s="28">
        <f t="shared" si="47"/>
        <v>2.8144000932435177E-4</v>
      </c>
      <c r="U126" s="28">
        <f t="shared" si="48"/>
        <v>1.0787420884150413E-2</v>
      </c>
      <c r="V126" s="28">
        <f t="shared" si="49"/>
        <v>1.801073220170445E-2</v>
      </c>
      <c r="W126" s="28">
        <f t="shared" si="50"/>
        <v>0</v>
      </c>
      <c r="X126" s="28">
        <f t="shared" si="51"/>
        <v>0.43655602261398091</v>
      </c>
    </row>
    <row r="127" spans="1:24" x14ac:dyDescent="0.25">
      <c r="A127" s="25" t="s">
        <v>185</v>
      </c>
      <c r="B127" s="27">
        <f>'SCC X Ano = Fundo Cultural'!B127+'SCC X Ano = Outros'!B127</f>
        <v>0</v>
      </c>
      <c r="C127" s="27">
        <f>'SCC X Ano = Fundo Cultural'!C127+'SCC X Ano = Outros'!C127</f>
        <v>1872795.7593659356</v>
      </c>
      <c r="D127" s="27">
        <f>'SCC X Ano = Fundo Cultural'!D127+'SCC X Ano = Outros'!D127</f>
        <v>1123491.3128987544</v>
      </c>
      <c r="E127" s="27">
        <f>'SCC X Ano = Fundo Cultural'!E127+'SCC X Ano = Outros'!E127</f>
        <v>0</v>
      </c>
      <c r="F127" s="27">
        <f>'SCC X Ano = Fundo Cultural'!F127+'SCC X Ano = Outros'!F127</f>
        <v>6327900.2566608991</v>
      </c>
      <c r="G127" s="27">
        <f>'SCC X Ano = Fundo Cultural'!G127+'SCC X Ano = Outros'!G127</f>
        <v>30405.875014471712</v>
      </c>
      <c r="H127" s="27">
        <f>'SCC X Ano = Fundo Cultural'!H127+'SCC X Ano = Outros'!H127</f>
        <v>0</v>
      </c>
      <c r="I127" s="27">
        <f>'SCC X Ano = Fundo Cultural'!I127+'SCC X Ano = Outros'!I127</f>
        <v>553328.46721883432</v>
      </c>
      <c r="J127" s="27">
        <f>'SCC X Ano = Fundo Cultural'!J127+'SCC X Ano = Outros'!J127</f>
        <v>888906.87196367839</v>
      </c>
      <c r="K127" s="27">
        <f>'SCC X Ano = Fundo Cultural'!K127+'SCC X Ano = Outros'!K127</f>
        <v>0</v>
      </c>
      <c r="L127" s="67">
        <f t="shared" si="40"/>
        <v>10796828.543122573</v>
      </c>
      <c r="M127" s="25" t="s">
        <v>185</v>
      </c>
      <c r="N127" s="28">
        <f t="shared" si="41"/>
        <v>0</v>
      </c>
      <c r="O127" s="28">
        <f t="shared" si="42"/>
        <v>4.0159673322554363E-3</v>
      </c>
      <c r="P127" s="28">
        <f t="shared" si="43"/>
        <v>2.4091812404582465E-3</v>
      </c>
      <c r="Q127" s="28">
        <f t="shared" si="44"/>
        <v>0</v>
      </c>
      <c r="R127" s="28">
        <f t="shared" si="45"/>
        <v>1.3569360452377792E-2</v>
      </c>
      <c r="S127" s="28">
        <f t="shared" si="46"/>
        <v>6.5201450908935273E-5</v>
      </c>
      <c r="T127" s="28">
        <f t="shared" si="47"/>
        <v>0</v>
      </c>
      <c r="U127" s="28">
        <f t="shared" si="48"/>
        <v>1.1865410508565843E-3</v>
      </c>
      <c r="V127" s="28">
        <f t="shared" si="49"/>
        <v>1.9061453665572788E-3</v>
      </c>
      <c r="W127" s="28">
        <f t="shared" si="50"/>
        <v>0</v>
      </c>
      <c r="X127" s="28">
        <f t="shared" si="51"/>
        <v>2.3152396893414272E-2</v>
      </c>
    </row>
    <row r="128" spans="1:24" x14ac:dyDescent="0.25">
      <c r="A128" s="25" t="s">
        <v>200</v>
      </c>
      <c r="B128" s="27">
        <f>'SCC X Ano = Fundo Cultural'!B128+'SCC X Ano = Outros'!B128</f>
        <v>0</v>
      </c>
      <c r="C128" s="27">
        <f>'SCC X Ano = Fundo Cultural'!C128+'SCC X Ano = Outros'!C128</f>
        <v>1098398.9664600473</v>
      </c>
      <c r="D128" s="27">
        <f>'SCC X Ano = Fundo Cultural'!D128+'SCC X Ano = Outros'!D128</f>
        <v>9270418.2348954454</v>
      </c>
      <c r="E128" s="27">
        <f>'SCC X Ano = Fundo Cultural'!E128+'SCC X Ano = Outros'!E128</f>
        <v>0</v>
      </c>
      <c r="F128" s="27">
        <f>'SCC X Ano = Fundo Cultural'!F128+'SCC X Ano = Outros'!F128</f>
        <v>3232223.7400724059</v>
      </c>
      <c r="G128" s="27">
        <f>'SCC X Ano = Fundo Cultural'!G128+'SCC X Ano = Outros'!G128</f>
        <v>0</v>
      </c>
      <c r="H128" s="27">
        <f>'SCC X Ano = Fundo Cultural'!H128+'SCC X Ano = Outros'!H128</f>
        <v>0</v>
      </c>
      <c r="I128" s="27">
        <f>'SCC X Ano = Fundo Cultural'!I128+'SCC X Ano = Outros'!I128</f>
        <v>137201.03056112697</v>
      </c>
      <c r="J128" s="27">
        <f>'SCC X Ano = Fundo Cultural'!J128+'SCC X Ano = Outros'!J128</f>
        <v>461510.87803397491</v>
      </c>
      <c r="K128" s="27">
        <f>'SCC X Ano = Fundo Cultural'!K128+'SCC X Ano = Outros'!K128</f>
        <v>0</v>
      </c>
      <c r="L128" s="67">
        <f t="shared" si="40"/>
        <v>14199752.850023</v>
      </c>
      <c r="M128" s="25" t="s">
        <v>200</v>
      </c>
      <c r="N128" s="28">
        <f t="shared" si="41"/>
        <v>0</v>
      </c>
      <c r="O128" s="28">
        <f t="shared" si="42"/>
        <v>2.3553739616433899E-3</v>
      </c>
      <c r="P128" s="28">
        <f t="shared" si="43"/>
        <v>1.9879208184607335E-2</v>
      </c>
      <c r="Q128" s="28">
        <f t="shared" si="44"/>
        <v>0</v>
      </c>
      <c r="R128" s="28">
        <f t="shared" si="45"/>
        <v>6.9310841215627396E-3</v>
      </c>
      <c r="S128" s="28">
        <f t="shared" si="46"/>
        <v>0</v>
      </c>
      <c r="T128" s="28">
        <f t="shared" si="47"/>
        <v>0</v>
      </c>
      <c r="U128" s="28">
        <f t="shared" si="48"/>
        <v>2.9420979513100442E-4</v>
      </c>
      <c r="V128" s="28">
        <f t="shared" si="49"/>
        <v>9.8965015293096792E-4</v>
      </c>
      <c r="W128" s="28">
        <f t="shared" si="50"/>
        <v>0</v>
      </c>
      <c r="X128" s="28">
        <f t="shared" si="51"/>
        <v>3.0449526215875433E-2</v>
      </c>
    </row>
    <row r="129" spans="1:24" x14ac:dyDescent="0.25">
      <c r="A129" s="25" t="s">
        <v>198</v>
      </c>
      <c r="B129" s="27">
        <f>'SCC X Ano = Fundo Cultural'!B129+'SCC X Ano = Outros'!B129</f>
        <v>0</v>
      </c>
      <c r="C129" s="27">
        <f>'SCC X Ano = Fundo Cultural'!C129+'SCC X Ano = Outros'!C129</f>
        <v>733260.78997712687</v>
      </c>
      <c r="D129" s="27">
        <f>'SCC X Ano = Fundo Cultural'!D129+'SCC X Ano = Outros'!D129</f>
        <v>1078074.0273914309</v>
      </c>
      <c r="E129" s="27">
        <f>'SCC X Ano = Fundo Cultural'!E129+'SCC X Ano = Outros'!E129</f>
        <v>0</v>
      </c>
      <c r="F129" s="27">
        <f>'SCC X Ano = Fundo Cultural'!F129+'SCC X Ano = Outros'!F129</f>
        <v>3170452.0474171508</v>
      </c>
      <c r="G129" s="27">
        <f>'SCC X Ano = Fundo Cultural'!G129+'SCC X Ano = Outros'!G129</f>
        <v>19998.804714805581</v>
      </c>
      <c r="H129" s="27">
        <f>'SCC X Ano = Fundo Cultural'!H129+'SCC X Ano = Outros'!H129</f>
        <v>0</v>
      </c>
      <c r="I129" s="27">
        <f>'SCC X Ano = Fundo Cultural'!I129+'SCC X Ano = Outros'!I129</f>
        <v>665392.53862304415</v>
      </c>
      <c r="J129" s="27">
        <f>'SCC X Ano = Fundo Cultural'!J129+'SCC X Ano = Outros'!J129</f>
        <v>3159651.1545015634</v>
      </c>
      <c r="K129" s="27">
        <f>'SCC X Ano = Fundo Cultural'!K129+'SCC X Ano = Outros'!K129</f>
        <v>0</v>
      </c>
      <c r="L129" s="67">
        <f t="shared" si="40"/>
        <v>8826829.3626251221</v>
      </c>
      <c r="M129" s="25" t="s">
        <v>198</v>
      </c>
      <c r="N129" s="28">
        <f t="shared" si="41"/>
        <v>0</v>
      </c>
      <c r="O129" s="28">
        <f t="shared" si="42"/>
        <v>1.5723825536474666E-3</v>
      </c>
      <c r="P129" s="28">
        <f t="shared" si="43"/>
        <v>2.3117897689083101E-3</v>
      </c>
      <c r="Q129" s="28">
        <f t="shared" si="44"/>
        <v>0</v>
      </c>
      <c r="R129" s="28">
        <f t="shared" si="45"/>
        <v>6.7986227474267705E-3</v>
      </c>
      <c r="S129" s="28">
        <f t="shared" si="46"/>
        <v>4.2884839960341947E-5</v>
      </c>
      <c r="T129" s="28">
        <f t="shared" si="47"/>
        <v>0</v>
      </c>
      <c r="U129" s="28">
        <f t="shared" si="48"/>
        <v>1.426847900991282E-3</v>
      </c>
      <c r="V129" s="28">
        <f t="shared" si="49"/>
        <v>6.7754616350143449E-3</v>
      </c>
      <c r="W129" s="28">
        <f t="shared" si="50"/>
        <v>0</v>
      </c>
      <c r="X129" s="28">
        <f t="shared" si="51"/>
        <v>1.8927989445948517E-2</v>
      </c>
    </row>
    <row r="130" spans="1:24" x14ac:dyDescent="0.25">
      <c r="A130" s="25" t="s">
        <v>173</v>
      </c>
      <c r="B130" s="27">
        <f>'SCC X Ano = Fundo Cultural'!B130+'SCC X Ano = Outros'!B130</f>
        <v>0</v>
      </c>
      <c r="C130" s="27">
        <f>'SCC X Ano = Fundo Cultural'!C130+'SCC X Ano = Outros'!C130</f>
        <v>119345.17468999246</v>
      </c>
      <c r="D130" s="27">
        <f>'SCC X Ano = Fundo Cultural'!D130+'SCC X Ano = Outros'!D130</f>
        <v>180909.18745013129</v>
      </c>
      <c r="E130" s="27">
        <f>'SCC X Ano = Fundo Cultural'!E130+'SCC X Ano = Outros'!E130</f>
        <v>0</v>
      </c>
      <c r="F130" s="27">
        <f>'SCC X Ano = Fundo Cultural'!F130+'SCC X Ano = Outros'!F130</f>
        <v>874816.94485730107</v>
      </c>
      <c r="G130" s="27">
        <f>'SCC X Ano = Fundo Cultural'!G130+'SCC X Ano = Outros'!G130</f>
        <v>0</v>
      </c>
      <c r="H130" s="27">
        <f>'SCC X Ano = Fundo Cultural'!H130+'SCC X Ano = Outros'!H130</f>
        <v>0</v>
      </c>
      <c r="I130" s="27">
        <f>'SCC X Ano = Fundo Cultural'!I130+'SCC X Ano = Outros'!I130</f>
        <v>100620.13999856065</v>
      </c>
      <c r="J130" s="27">
        <f>'SCC X Ano = Fundo Cultural'!J130+'SCC X Ano = Outros'!J130</f>
        <v>0</v>
      </c>
      <c r="K130" s="27">
        <f>'SCC X Ano = Fundo Cultural'!K130+'SCC X Ano = Outros'!K130</f>
        <v>0</v>
      </c>
      <c r="L130" s="67">
        <f t="shared" si="40"/>
        <v>1275691.4469959857</v>
      </c>
      <c r="M130" s="25" t="s">
        <v>173</v>
      </c>
      <c r="N130" s="28">
        <f t="shared" si="41"/>
        <v>0</v>
      </c>
      <c r="O130" s="28">
        <f t="shared" si="42"/>
        <v>2.5592023071410519E-4</v>
      </c>
      <c r="P130" s="28">
        <f t="shared" si="43"/>
        <v>3.8793626228125327E-4</v>
      </c>
      <c r="Q130" s="28">
        <f t="shared" si="44"/>
        <v>0</v>
      </c>
      <c r="R130" s="28">
        <f t="shared" si="45"/>
        <v>1.875931347388296E-3</v>
      </c>
      <c r="S130" s="28">
        <f t="shared" si="46"/>
        <v>0</v>
      </c>
      <c r="T130" s="28">
        <f t="shared" si="47"/>
        <v>0</v>
      </c>
      <c r="U130" s="28">
        <f t="shared" si="48"/>
        <v>2.1576682517585272E-4</v>
      </c>
      <c r="V130" s="28">
        <f t="shared" si="49"/>
        <v>0</v>
      </c>
      <c r="W130" s="28">
        <f t="shared" si="50"/>
        <v>0</v>
      </c>
      <c r="X130" s="28">
        <f t="shared" si="51"/>
        <v>2.735554665559508E-3</v>
      </c>
    </row>
    <row r="131" spans="1:24" x14ac:dyDescent="0.25">
      <c r="A131" s="25" t="s">
        <v>169</v>
      </c>
      <c r="B131" s="27">
        <f>'SCC X Ano = Fundo Cultural'!B131+'SCC X Ano = Outros'!B131</f>
        <v>0</v>
      </c>
      <c r="C131" s="27">
        <f>'SCC X Ano = Fundo Cultural'!C131+'SCC X Ano = Outros'!C131</f>
        <v>176054.09301321386</v>
      </c>
      <c r="D131" s="27">
        <f>'SCC X Ano = Fundo Cultural'!D131+'SCC X Ano = Outros'!D131</f>
        <v>306303.23138155573</v>
      </c>
      <c r="E131" s="27">
        <f>'SCC X Ano = Fundo Cultural'!E131+'SCC X Ano = Outros'!E131</f>
        <v>0</v>
      </c>
      <c r="F131" s="27">
        <f>'SCC X Ano = Fundo Cultural'!F131+'SCC X Ano = Outros'!F131</f>
        <v>432026.48640597769</v>
      </c>
      <c r="G131" s="27">
        <f>'SCC X Ano = Fundo Cultural'!G131+'SCC X Ano = Outros'!G131</f>
        <v>0</v>
      </c>
      <c r="H131" s="27">
        <f>'SCC X Ano = Fundo Cultural'!H131+'SCC X Ano = Outros'!H131</f>
        <v>0</v>
      </c>
      <c r="I131" s="27">
        <f>'SCC X Ano = Fundo Cultural'!I131+'SCC X Ano = Outros'!I131</f>
        <v>25475.400467475418</v>
      </c>
      <c r="J131" s="27">
        <f>'SCC X Ano = Fundo Cultural'!J131+'SCC X Ano = Outros'!J131</f>
        <v>0</v>
      </c>
      <c r="K131" s="27">
        <f>'SCC X Ano = Fundo Cultural'!K131+'SCC X Ano = Outros'!K131</f>
        <v>0</v>
      </c>
      <c r="L131" s="67">
        <f t="shared" si="40"/>
        <v>939859.21126822266</v>
      </c>
      <c r="M131" s="25" t="s">
        <v>169</v>
      </c>
      <c r="N131" s="28">
        <f t="shared" si="41"/>
        <v>0</v>
      </c>
      <c r="O131" s="28">
        <f t="shared" si="42"/>
        <v>3.7752514267241943E-4</v>
      </c>
      <c r="P131" s="28">
        <f t="shared" si="43"/>
        <v>6.5682750766644037E-4</v>
      </c>
      <c r="Q131" s="28">
        <f t="shared" si="44"/>
        <v>0</v>
      </c>
      <c r="R131" s="28">
        <f t="shared" si="45"/>
        <v>9.2642470349405144E-4</v>
      </c>
      <c r="S131" s="28">
        <f t="shared" si="46"/>
        <v>0</v>
      </c>
      <c r="T131" s="28">
        <f t="shared" si="47"/>
        <v>0</v>
      </c>
      <c r="U131" s="28">
        <f t="shared" si="48"/>
        <v>5.4628688441789436E-5</v>
      </c>
      <c r="V131" s="28">
        <f t="shared" si="49"/>
        <v>0</v>
      </c>
      <c r="W131" s="28">
        <f t="shared" si="50"/>
        <v>0</v>
      </c>
      <c r="X131" s="28">
        <f t="shared" si="51"/>
        <v>2.0154060422747006E-3</v>
      </c>
    </row>
    <row r="132" spans="1:24" x14ac:dyDescent="0.25">
      <c r="A132" s="25" t="s">
        <v>163</v>
      </c>
      <c r="B132" s="27">
        <f>'SCC X Ano = Fundo Cultural'!B132+'SCC X Ano = Outros'!B132</f>
        <v>0</v>
      </c>
      <c r="C132" s="27">
        <f>'SCC X Ano = Fundo Cultural'!C132+'SCC X Ano = Outros'!C132</f>
        <v>229378.59823085277</v>
      </c>
      <c r="D132" s="27">
        <f>'SCC X Ano = Fundo Cultural'!D132+'SCC X Ano = Outros'!D132</f>
        <v>128369.25072515011</v>
      </c>
      <c r="E132" s="27">
        <f>'SCC X Ano = Fundo Cultural'!E132+'SCC X Ano = Outros'!E132</f>
        <v>0</v>
      </c>
      <c r="F132" s="27">
        <f>'SCC X Ano = Fundo Cultural'!F132+'SCC X Ano = Outros'!F132</f>
        <v>208041.41196974867</v>
      </c>
      <c r="G132" s="27">
        <f>'SCC X Ano = Fundo Cultural'!G132+'SCC X Ano = Outros'!G132</f>
        <v>0</v>
      </c>
      <c r="H132" s="27">
        <f>'SCC X Ano = Fundo Cultural'!H132+'SCC X Ano = Outros'!H132</f>
        <v>0</v>
      </c>
      <c r="I132" s="27">
        <f>'SCC X Ano = Fundo Cultural'!I132+'SCC X Ano = Outros'!I132</f>
        <v>130759.87707336611</v>
      </c>
      <c r="J132" s="27">
        <f>'SCC X Ano = Fundo Cultural'!J132+'SCC X Ano = Outros'!J132</f>
        <v>112424.0498890763</v>
      </c>
      <c r="K132" s="27">
        <f>'SCC X Ano = Fundo Cultural'!K132+'SCC X Ano = Outros'!K132</f>
        <v>0</v>
      </c>
      <c r="L132" s="67">
        <f t="shared" si="40"/>
        <v>808973.18788819388</v>
      </c>
      <c r="M132" s="25" t="s">
        <v>163</v>
      </c>
      <c r="N132" s="28">
        <f t="shared" si="41"/>
        <v>0</v>
      </c>
      <c r="O132" s="28">
        <f t="shared" si="42"/>
        <v>4.9187262017590658E-4</v>
      </c>
      <c r="P132" s="28">
        <f t="shared" si="43"/>
        <v>2.7527119003774872E-4</v>
      </c>
      <c r="Q132" s="28">
        <f t="shared" si="44"/>
        <v>0</v>
      </c>
      <c r="R132" s="28">
        <f t="shared" si="45"/>
        <v>4.4611779477206489E-4</v>
      </c>
      <c r="S132" s="28">
        <f t="shared" si="46"/>
        <v>0</v>
      </c>
      <c r="T132" s="28">
        <f t="shared" si="47"/>
        <v>0</v>
      </c>
      <c r="U132" s="28">
        <f t="shared" si="48"/>
        <v>2.8039757782993114E-4</v>
      </c>
      <c r="V132" s="28">
        <f t="shared" si="49"/>
        <v>2.4107877725398382E-4</v>
      </c>
      <c r="W132" s="28">
        <f t="shared" si="50"/>
        <v>0</v>
      </c>
      <c r="X132" s="28">
        <f t="shared" si="51"/>
        <v>1.734737960069635E-3</v>
      </c>
    </row>
    <row r="133" spans="1:24" x14ac:dyDescent="0.25">
      <c r="A133" s="25" t="s">
        <v>155</v>
      </c>
      <c r="B133" s="27">
        <f>'SCC X Ano = Fundo Cultural'!B133+'SCC X Ano = Outros'!B133</f>
        <v>0</v>
      </c>
      <c r="C133" s="27">
        <f>'SCC X Ano = Fundo Cultural'!C133+'SCC X Ano = Outros'!C133</f>
        <v>292128.69394753885</v>
      </c>
      <c r="D133" s="27">
        <f>'SCC X Ano = Fundo Cultural'!D133+'SCC X Ano = Outros'!D133</f>
        <v>6905033.4549687263</v>
      </c>
      <c r="E133" s="27">
        <f>'SCC X Ano = Fundo Cultural'!E133+'SCC X Ano = Outros'!E133</f>
        <v>0</v>
      </c>
      <c r="F133" s="27">
        <f>'SCC X Ano = Fundo Cultural'!F133+'SCC X Ano = Outros'!F133</f>
        <v>37438257.781125136</v>
      </c>
      <c r="G133" s="27">
        <f>'SCC X Ano = Fundo Cultural'!G133+'SCC X Ano = Outros'!G133</f>
        <v>173989.60101880855</v>
      </c>
      <c r="H133" s="27">
        <f>'SCC X Ano = Fundo Cultural'!H133+'SCC X Ano = Outros'!H133</f>
        <v>0</v>
      </c>
      <c r="I133" s="27">
        <f>'SCC X Ano = Fundo Cultural'!I133+'SCC X Ano = Outros'!I133</f>
        <v>11290.094446304474</v>
      </c>
      <c r="J133" s="27">
        <f>'SCC X Ano = Fundo Cultural'!J133+'SCC X Ano = Outros'!J133</f>
        <v>0</v>
      </c>
      <c r="K133" s="27">
        <f>'SCC X Ano = Fundo Cultural'!K133+'SCC X Ano = Outros'!K133</f>
        <v>0</v>
      </c>
      <c r="L133" s="67">
        <f t="shared" si="40"/>
        <v>44820699.625506513</v>
      </c>
      <c r="M133" s="25" t="s">
        <v>155</v>
      </c>
      <c r="N133" s="28">
        <f t="shared" si="41"/>
        <v>0</v>
      </c>
      <c r="O133" s="28">
        <f t="shared" si="42"/>
        <v>6.2643205263608712E-4</v>
      </c>
      <c r="P133" s="28">
        <f t="shared" si="43"/>
        <v>1.4806947658122557E-2</v>
      </c>
      <c r="Q133" s="28">
        <f t="shared" si="44"/>
        <v>0</v>
      </c>
      <c r="R133" s="28">
        <f t="shared" si="45"/>
        <v>8.0281482630257597E-2</v>
      </c>
      <c r="S133" s="28">
        <f t="shared" si="46"/>
        <v>3.7309810765497493E-4</v>
      </c>
      <c r="T133" s="28">
        <f t="shared" si="47"/>
        <v>0</v>
      </c>
      <c r="U133" s="28">
        <f t="shared" si="48"/>
        <v>2.4210141574534584E-5</v>
      </c>
      <c r="V133" s="28">
        <f t="shared" si="49"/>
        <v>0</v>
      </c>
      <c r="W133" s="28">
        <f t="shared" si="50"/>
        <v>0</v>
      </c>
      <c r="X133" s="28">
        <f t="shared" si="51"/>
        <v>9.6112170590245752E-2</v>
      </c>
    </row>
    <row r="134" spans="1:24" x14ac:dyDescent="0.25">
      <c r="A134" s="1" t="s">
        <v>223</v>
      </c>
      <c r="B134" s="27">
        <f>'SCC X Ano = Fundo Cultural'!B134+'SCC X Ano = Outros'!B134</f>
        <v>0</v>
      </c>
      <c r="C134" s="27">
        <f>'SCC X Ano = Fundo Cultural'!C134+'SCC X Ano = Outros'!C134</f>
        <v>40223586.692670904</v>
      </c>
      <c r="D134" s="27">
        <f>'SCC X Ano = Fundo Cultural'!D134+'SCC X Ano = Outros'!D134</f>
        <v>136718010.19943738</v>
      </c>
      <c r="E134" s="27">
        <f>'SCC X Ano = Fundo Cultural'!E134+'SCC X Ano = Outros'!E134</f>
        <v>0</v>
      </c>
      <c r="F134" s="27">
        <f>'SCC X Ano = Fundo Cultural'!F134+'SCC X Ano = Outros'!F134</f>
        <v>200499651.95516118</v>
      </c>
      <c r="G134" s="27">
        <f>'SCC X Ano = Fundo Cultural'!G134+'SCC X Ano = Outros'!G134</f>
        <v>10160900.397322813</v>
      </c>
      <c r="H134" s="27">
        <f>'SCC X Ano = Fundo Cultural'!H134+'SCC X Ano = Outros'!H134</f>
        <v>131246.00186489522</v>
      </c>
      <c r="I134" s="27">
        <f>'SCC X Ano = Fundo Cultural'!I134+'SCC X Ano = Outros'!I134</f>
        <v>12150244.575457858</v>
      </c>
      <c r="J134" s="27">
        <f>'SCC X Ano = Fundo Cultural'!J134+'SCC X Ano = Outros'!J134</f>
        <v>66453758.972148612</v>
      </c>
      <c r="K134" s="27">
        <f>'SCC X Ano = Fundo Cultural'!K134+'SCC X Ano = Outros'!K134</f>
        <v>0</v>
      </c>
      <c r="L134" s="67">
        <f t="shared" si="40"/>
        <v>466337398.79406369</v>
      </c>
      <c r="M134" s="25" t="s">
        <v>223</v>
      </c>
      <c r="N134" s="28">
        <f t="shared" si="41"/>
        <v>0</v>
      </c>
      <c r="O134" s="28">
        <f t="shared" si="42"/>
        <v>8.6254258819232696E-2</v>
      </c>
      <c r="P134" s="28">
        <f t="shared" si="43"/>
        <v>0.29317402068327908</v>
      </c>
      <c r="Q134" s="28">
        <f t="shared" si="44"/>
        <v>0</v>
      </c>
      <c r="R134" s="28">
        <f t="shared" si="45"/>
        <v>0.42994546968278341</v>
      </c>
      <c r="S134" s="28">
        <f t="shared" si="46"/>
        <v>2.178873155701995E-2</v>
      </c>
      <c r="T134" s="28">
        <f t="shared" si="47"/>
        <v>2.8144000932435177E-4</v>
      </c>
      <c r="U134" s="28">
        <f t="shared" si="48"/>
        <v>2.6054621840062738E-2</v>
      </c>
      <c r="V134" s="28">
        <f t="shared" si="49"/>
        <v>0.14250145740829773</v>
      </c>
      <c r="W134" s="28">
        <f t="shared" si="50"/>
        <v>0</v>
      </c>
      <c r="X134" s="28">
        <f t="shared" si="51"/>
        <v>1</v>
      </c>
    </row>
    <row r="135" spans="1:24" x14ac:dyDescent="0.25">
      <c r="A135" s="25"/>
      <c r="B135" s="30"/>
      <c r="C135" s="30"/>
      <c r="D135" s="30"/>
      <c r="E135" s="30"/>
      <c r="F135" s="30"/>
      <c r="G135" s="30"/>
      <c r="H135" s="30"/>
      <c r="I135" s="30"/>
      <c r="J135" s="30"/>
      <c r="K135" s="30"/>
    </row>
    <row r="136" spans="1:24" x14ac:dyDescent="0.25">
      <c r="A136" s="25"/>
      <c r="B136" s="30"/>
      <c r="C136" s="30"/>
      <c r="D136" s="30"/>
      <c r="E136" s="30"/>
      <c r="F136" s="30"/>
      <c r="G136" s="30"/>
      <c r="H136" s="30"/>
      <c r="I136" s="30"/>
      <c r="J136" s="30"/>
      <c r="K136" s="30"/>
    </row>
    <row r="137" spans="1:24" x14ac:dyDescent="0.25">
      <c r="A137" s="25"/>
      <c r="B137" s="30"/>
      <c r="C137" s="30"/>
      <c r="D137" s="30"/>
      <c r="E137" s="30"/>
      <c r="F137" s="30"/>
      <c r="G137" s="30"/>
      <c r="H137" s="30"/>
      <c r="I137" s="30"/>
      <c r="J137" s="30"/>
      <c r="K137" s="30"/>
    </row>
    <row r="138" spans="1:24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24" x14ac:dyDescent="0.25">
      <c r="A139" s="2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L139" s="1">
        <v>2011</v>
      </c>
      <c r="N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  <c r="X139" s="1">
        <v>2011</v>
      </c>
    </row>
    <row r="140" spans="1:24" x14ac:dyDescent="0.25">
      <c r="A140" s="25"/>
      <c r="B140" s="25" t="s">
        <v>224</v>
      </c>
      <c r="C140" s="25" t="s">
        <v>228</v>
      </c>
      <c r="D140" s="25" t="s">
        <v>15</v>
      </c>
      <c r="E140" s="25" t="s">
        <v>229</v>
      </c>
      <c r="F140" s="25" t="s">
        <v>226</v>
      </c>
      <c r="G140" s="25" t="s">
        <v>227</v>
      </c>
      <c r="H140" s="25" t="s">
        <v>131</v>
      </c>
      <c r="I140" s="25" t="s">
        <v>130</v>
      </c>
      <c r="J140" s="25" t="s">
        <v>129</v>
      </c>
      <c r="K140" s="25" t="s">
        <v>230</v>
      </c>
      <c r="L140" s="25" t="s">
        <v>404</v>
      </c>
      <c r="N140" s="25" t="s">
        <v>224</v>
      </c>
      <c r="O140" s="25" t="s">
        <v>228</v>
      </c>
      <c r="P140" s="25" t="s">
        <v>15</v>
      </c>
      <c r="Q140" s="25" t="s">
        <v>229</v>
      </c>
      <c r="R140" s="25" t="s">
        <v>226</v>
      </c>
      <c r="S140" s="25" t="s">
        <v>227</v>
      </c>
      <c r="T140" s="25" t="s">
        <v>131</v>
      </c>
      <c r="U140" s="25" t="s">
        <v>130</v>
      </c>
      <c r="V140" s="25" t="s">
        <v>129</v>
      </c>
      <c r="W140" s="25" t="s">
        <v>230</v>
      </c>
      <c r="X140" s="25" t="s">
        <v>404</v>
      </c>
    </row>
    <row r="141" spans="1:24" x14ac:dyDescent="0.25">
      <c r="A141" s="25" t="s">
        <v>132</v>
      </c>
      <c r="B141" s="27">
        <f>'SCC X Ano = Fundo Cultural'!B141+'SCC X Ano = Outros'!B141</f>
        <v>0</v>
      </c>
      <c r="C141" s="27">
        <f>'SCC X Ano = Fundo Cultural'!C141+'SCC X Ano = Outros'!C141</f>
        <v>52549.917666794958</v>
      </c>
      <c r="D141" s="27">
        <f>'SCC X Ano = Fundo Cultural'!D141+'SCC X Ano = Outros'!D141</f>
        <v>351197.99982372281</v>
      </c>
      <c r="E141" s="27">
        <f>'SCC X Ano = Fundo Cultural'!E141+'SCC X Ano = Outros'!E141</f>
        <v>0</v>
      </c>
      <c r="F141" s="27">
        <f>'SCC X Ano = Fundo Cultural'!F141+'SCC X Ano = Outros'!F141</f>
        <v>454207.74057871802</v>
      </c>
      <c r="G141" s="27">
        <f>'SCC X Ano = Fundo Cultural'!G141+'SCC X Ano = Outros'!G141</f>
        <v>3261.5297570606363</v>
      </c>
      <c r="H141" s="27">
        <f>'SCC X Ano = Fundo Cultural'!H141+'SCC X Ano = Outros'!H141</f>
        <v>0</v>
      </c>
      <c r="I141" s="27">
        <f>'SCC X Ano = Fundo Cultural'!I141+'SCC X Ano = Outros'!I141</f>
        <v>377316.23767455114</v>
      </c>
      <c r="J141" s="27">
        <f>'SCC X Ano = Fundo Cultural'!J141+'SCC X Ano = Outros'!J141</f>
        <v>0</v>
      </c>
      <c r="K141" s="27">
        <f>'SCC X Ano = Fundo Cultural'!K141+'SCC X Ano = Outros'!K141</f>
        <v>0</v>
      </c>
      <c r="L141" s="67">
        <f t="shared" ref="L141:L167" si="52">SUM(B141:K141)</f>
        <v>1238533.4255008476</v>
      </c>
      <c r="M141" s="25" t="s">
        <v>132</v>
      </c>
      <c r="N141" s="28">
        <f>B141/$L$168</f>
        <v>0</v>
      </c>
      <c r="O141" s="28">
        <f t="shared" ref="O141:X156" si="53">C141/$L$168</f>
        <v>8.7286814503609352E-5</v>
      </c>
      <c r="P141" s="28">
        <f t="shared" si="53"/>
        <v>5.8334924250551322E-4</v>
      </c>
      <c r="Q141" s="28">
        <f t="shared" si="53"/>
        <v>0</v>
      </c>
      <c r="R141" s="28">
        <f t="shared" si="53"/>
        <v>7.5445116868469734E-4</v>
      </c>
      <c r="S141" s="28">
        <f t="shared" si="53"/>
        <v>5.4174878961312193E-6</v>
      </c>
      <c r="T141" s="28">
        <f t="shared" si="53"/>
        <v>0</v>
      </c>
      <c r="U141" s="28">
        <f t="shared" si="53"/>
        <v>6.267323320262592E-4</v>
      </c>
      <c r="V141" s="28">
        <f t="shared" si="53"/>
        <v>0</v>
      </c>
      <c r="W141" s="28">
        <f t="shared" si="53"/>
        <v>0</v>
      </c>
      <c r="X141" s="28">
        <f t="shared" si="53"/>
        <v>2.0572370456162104E-3</v>
      </c>
    </row>
    <row r="142" spans="1:24" x14ac:dyDescent="0.25">
      <c r="A142" s="25" t="s">
        <v>134</v>
      </c>
      <c r="B142" s="27">
        <f>'SCC X Ano = Fundo Cultural'!B142+'SCC X Ano = Outros'!B142</f>
        <v>0</v>
      </c>
      <c r="C142" s="27">
        <f>'SCC X Ano = Fundo Cultural'!C142+'SCC X Ano = Outros'!C142</f>
        <v>0</v>
      </c>
      <c r="D142" s="27">
        <f>'SCC X Ano = Fundo Cultural'!D142+'SCC X Ano = Outros'!D142</f>
        <v>0</v>
      </c>
      <c r="E142" s="27">
        <f>'SCC X Ano = Fundo Cultural'!E142+'SCC X Ano = Outros'!E142</f>
        <v>0</v>
      </c>
      <c r="F142" s="27">
        <f>'SCC X Ano = Fundo Cultural'!F142+'SCC X Ano = Outros'!F142</f>
        <v>204005.94188140656</v>
      </c>
      <c r="G142" s="27">
        <f>'SCC X Ano = Fundo Cultural'!G142+'SCC X Ano = Outros'!G142</f>
        <v>0</v>
      </c>
      <c r="H142" s="27">
        <f>'SCC X Ano = Fundo Cultural'!H142+'SCC X Ano = Outros'!H142</f>
        <v>0</v>
      </c>
      <c r="I142" s="27">
        <f>'SCC X Ano = Fundo Cultural'!I142+'SCC X Ano = Outros'!I142</f>
        <v>0</v>
      </c>
      <c r="J142" s="27">
        <f>'SCC X Ano = Fundo Cultural'!J142+'SCC X Ano = Outros'!J142</f>
        <v>0</v>
      </c>
      <c r="K142" s="27">
        <f>'SCC X Ano = Fundo Cultural'!K142+'SCC X Ano = Outros'!K142</f>
        <v>0</v>
      </c>
      <c r="L142" s="67">
        <f t="shared" si="52"/>
        <v>204005.94188140656</v>
      </c>
      <c r="M142" s="25" t="s">
        <v>134</v>
      </c>
      <c r="N142" s="28">
        <f t="shared" ref="N142:N168" si="54">B142/$L$168</f>
        <v>0</v>
      </c>
      <c r="O142" s="28">
        <f t="shared" si="53"/>
        <v>0</v>
      </c>
      <c r="P142" s="28">
        <f t="shared" si="53"/>
        <v>0</v>
      </c>
      <c r="Q142" s="28">
        <f t="shared" si="53"/>
        <v>0</v>
      </c>
      <c r="R142" s="28">
        <f t="shared" si="53"/>
        <v>3.3885930934366207E-4</v>
      </c>
      <c r="S142" s="28">
        <f t="shared" si="53"/>
        <v>0</v>
      </c>
      <c r="T142" s="28">
        <f t="shared" si="53"/>
        <v>0</v>
      </c>
      <c r="U142" s="28">
        <f t="shared" si="53"/>
        <v>0</v>
      </c>
      <c r="V142" s="28">
        <f t="shared" si="53"/>
        <v>0</v>
      </c>
      <c r="W142" s="28">
        <f t="shared" si="53"/>
        <v>0</v>
      </c>
      <c r="X142" s="28">
        <f t="shared" si="53"/>
        <v>3.3885930934366207E-4</v>
      </c>
    </row>
    <row r="143" spans="1:24" x14ac:dyDescent="0.25">
      <c r="A143" s="25" t="s">
        <v>139</v>
      </c>
      <c r="B143" s="27">
        <f>'SCC X Ano = Fundo Cultural'!B143+'SCC X Ano = Outros'!B143</f>
        <v>0</v>
      </c>
      <c r="C143" s="27">
        <f>'SCC X Ano = Fundo Cultural'!C143+'SCC X Ano = Outros'!C143</f>
        <v>1399622.3735196386</v>
      </c>
      <c r="D143" s="27">
        <f>'SCC X Ano = Fundo Cultural'!D143+'SCC X Ano = Outros'!D143</f>
        <v>0</v>
      </c>
      <c r="E143" s="27">
        <f>'SCC X Ano = Fundo Cultural'!E143+'SCC X Ano = Outros'!E143</f>
        <v>0</v>
      </c>
      <c r="F143" s="27">
        <f>'SCC X Ano = Fundo Cultural'!F143+'SCC X Ano = Outros'!F143</f>
        <v>778839.72831570078</v>
      </c>
      <c r="G143" s="27">
        <f>'SCC X Ano = Fundo Cultural'!G143+'SCC X Ano = Outros'!G143</f>
        <v>0</v>
      </c>
      <c r="H143" s="27">
        <f>'SCC X Ano = Fundo Cultural'!H143+'SCC X Ano = Outros'!H143</f>
        <v>0</v>
      </c>
      <c r="I143" s="27">
        <f>'SCC X Ano = Fundo Cultural'!I143+'SCC X Ano = Outros'!I143</f>
        <v>577997.09474605799</v>
      </c>
      <c r="J143" s="27">
        <f>'SCC X Ano = Fundo Cultural'!J143+'SCC X Ano = Outros'!J143</f>
        <v>0</v>
      </c>
      <c r="K143" s="27">
        <f>'SCC X Ano = Fundo Cultural'!K143+'SCC X Ano = Outros'!K143</f>
        <v>0</v>
      </c>
      <c r="L143" s="67">
        <f t="shared" si="52"/>
        <v>2756459.1965813972</v>
      </c>
      <c r="M143" s="25" t="s">
        <v>139</v>
      </c>
      <c r="N143" s="28">
        <f t="shared" si="54"/>
        <v>0</v>
      </c>
      <c r="O143" s="28">
        <f t="shared" si="53"/>
        <v>2.3248100837597609E-3</v>
      </c>
      <c r="P143" s="28">
        <f t="shared" si="53"/>
        <v>0</v>
      </c>
      <c r="Q143" s="28">
        <f t="shared" si="53"/>
        <v>0</v>
      </c>
      <c r="R143" s="28">
        <f t="shared" si="53"/>
        <v>1.293673556723583E-3</v>
      </c>
      <c r="S143" s="28">
        <f t="shared" si="53"/>
        <v>0</v>
      </c>
      <c r="T143" s="28">
        <f t="shared" si="53"/>
        <v>0</v>
      </c>
      <c r="U143" s="28">
        <f t="shared" si="53"/>
        <v>9.6006858683631013E-4</v>
      </c>
      <c r="V143" s="28">
        <f t="shared" si="53"/>
        <v>0</v>
      </c>
      <c r="W143" s="28">
        <f t="shared" si="53"/>
        <v>0</v>
      </c>
      <c r="X143" s="28">
        <f t="shared" si="53"/>
        <v>4.578552227319654E-3</v>
      </c>
    </row>
    <row r="144" spans="1:24" x14ac:dyDescent="0.25">
      <c r="A144" s="25" t="s">
        <v>143</v>
      </c>
      <c r="B144" s="27">
        <f>'SCC X Ano = Fundo Cultural'!B144+'SCC X Ano = Outros'!B144</f>
        <v>0</v>
      </c>
      <c r="C144" s="27">
        <f>'SCC X Ano = Fundo Cultural'!C144+'SCC X Ano = Outros'!C144</f>
        <v>0</v>
      </c>
      <c r="D144" s="27">
        <f>'SCC X Ano = Fundo Cultural'!D144+'SCC X Ano = Outros'!D144</f>
        <v>0</v>
      </c>
      <c r="E144" s="27">
        <f>'SCC X Ano = Fundo Cultural'!E144+'SCC X Ano = Outros'!E144</f>
        <v>0</v>
      </c>
      <c r="F144" s="27">
        <f>'SCC X Ano = Fundo Cultural'!F144+'SCC X Ano = Outros'!F144</f>
        <v>0</v>
      </c>
      <c r="G144" s="27">
        <f>'SCC X Ano = Fundo Cultural'!G144+'SCC X Ano = Outros'!G144</f>
        <v>0</v>
      </c>
      <c r="H144" s="27">
        <f>'SCC X Ano = Fundo Cultural'!H144+'SCC X Ano = Outros'!H144</f>
        <v>0</v>
      </c>
      <c r="I144" s="27">
        <f>'SCC X Ano = Fundo Cultural'!I144+'SCC X Ano = Outros'!I144</f>
        <v>37233.149932573971</v>
      </c>
      <c r="J144" s="27">
        <f>'SCC X Ano = Fundo Cultural'!J144+'SCC X Ano = Outros'!J144</f>
        <v>0</v>
      </c>
      <c r="K144" s="27">
        <f>'SCC X Ano = Fundo Cultural'!K144+'SCC X Ano = Outros'!K144</f>
        <v>0</v>
      </c>
      <c r="L144" s="67">
        <f t="shared" si="52"/>
        <v>37233.149932573971</v>
      </c>
      <c r="M144" s="25" t="s">
        <v>143</v>
      </c>
      <c r="N144" s="28">
        <f t="shared" si="54"/>
        <v>0</v>
      </c>
      <c r="O144" s="28">
        <f t="shared" si="53"/>
        <v>0</v>
      </c>
      <c r="P144" s="28">
        <f t="shared" si="53"/>
        <v>0</v>
      </c>
      <c r="Q144" s="28">
        <f t="shared" si="53"/>
        <v>0</v>
      </c>
      <c r="R144" s="28">
        <f t="shared" si="53"/>
        <v>0</v>
      </c>
      <c r="S144" s="28">
        <f t="shared" si="53"/>
        <v>0</v>
      </c>
      <c r="T144" s="28">
        <f t="shared" si="53"/>
        <v>0</v>
      </c>
      <c r="U144" s="28">
        <f t="shared" si="53"/>
        <v>6.1845254870936437E-5</v>
      </c>
      <c r="V144" s="28">
        <f t="shared" si="53"/>
        <v>0</v>
      </c>
      <c r="W144" s="28">
        <f t="shared" si="53"/>
        <v>0</v>
      </c>
      <c r="X144" s="28">
        <f t="shared" si="53"/>
        <v>6.1845254870936437E-5</v>
      </c>
    </row>
    <row r="145" spans="1:24" x14ac:dyDescent="0.25">
      <c r="A145" s="25" t="s">
        <v>146</v>
      </c>
      <c r="B145" s="27">
        <f>'SCC X Ano = Fundo Cultural'!B145+'SCC X Ano = Outros'!B145</f>
        <v>0</v>
      </c>
      <c r="C145" s="27">
        <f>'SCC X Ano = Fundo Cultural'!C145+'SCC X Ano = Outros'!C145</f>
        <v>832156.63991562196</v>
      </c>
      <c r="D145" s="27">
        <f>'SCC X Ano = Fundo Cultural'!D145+'SCC X Ano = Outros'!D145</f>
        <v>641245.92778510624</v>
      </c>
      <c r="E145" s="27">
        <f>'SCC X Ano = Fundo Cultural'!E145+'SCC X Ano = Outros'!E145</f>
        <v>0</v>
      </c>
      <c r="F145" s="27">
        <f>'SCC X Ano = Fundo Cultural'!F145+'SCC X Ano = Outros'!F145</f>
        <v>898919.77849006827</v>
      </c>
      <c r="G145" s="27">
        <f>'SCC X Ano = Fundo Cultural'!G145+'SCC X Ano = Outros'!G145</f>
        <v>144443.30190702551</v>
      </c>
      <c r="H145" s="27">
        <f>'SCC X Ano = Fundo Cultural'!H145+'SCC X Ano = Outros'!H145</f>
        <v>0</v>
      </c>
      <c r="I145" s="27">
        <f>'SCC X Ano = Fundo Cultural'!I145+'SCC X Ano = Outros'!I145</f>
        <v>780340.49422251468</v>
      </c>
      <c r="J145" s="27">
        <f>'SCC X Ano = Fundo Cultural'!J145+'SCC X Ano = Outros'!J145</f>
        <v>219553.81889867879</v>
      </c>
      <c r="K145" s="27">
        <f>'SCC X Ano = Fundo Cultural'!K145+'SCC X Ano = Outros'!K145</f>
        <v>0</v>
      </c>
      <c r="L145" s="67">
        <f t="shared" si="52"/>
        <v>3516659.961219016</v>
      </c>
      <c r="M145" s="25" t="s">
        <v>146</v>
      </c>
      <c r="N145" s="28">
        <f t="shared" si="54"/>
        <v>0</v>
      </c>
      <c r="O145" s="28">
        <f t="shared" si="53"/>
        <v>1.3822343686022344E-3</v>
      </c>
      <c r="P145" s="28">
        <f t="shared" si="53"/>
        <v>1.0651265850629679E-3</v>
      </c>
      <c r="Q145" s="28">
        <f t="shared" si="53"/>
        <v>0</v>
      </c>
      <c r="R145" s="28">
        <f t="shared" si="53"/>
        <v>1.4931297220331827E-3</v>
      </c>
      <c r="S145" s="28">
        <f t="shared" si="53"/>
        <v>2.3992417609084229E-4</v>
      </c>
      <c r="T145" s="28">
        <f t="shared" si="53"/>
        <v>0</v>
      </c>
      <c r="U145" s="28">
        <f t="shared" si="53"/>
        <v>1.2961663689131666E-3</v>
      </c>
      <c r="V145" s="28">
        <f t="shared" si="53"/>
        <v>3.646847476580803E-4</v>
      </c>
      <c r="W145" s="28">
        <f t="shared" si="53"/>
        <v>0</v>
      </c>
      <c r="X145" s="28">
        <f t="shared" si="53"/>
        <v>5.8412659683604751E-3</v>
      </c>
    </row>
    <row r="146" spans="1:24" x14ac:dyDescent="0.25">
      <c r="A146" s="25" t="s">
        <v>141</v>
      </c>
      <c r="B146" s="27">
        <f>'SCC X Ano = Fundo Cultural'!B146+'SCC X Ano = Outros'!B146</f>
        <v>0</v>
      </c>
      <c r="C146" s="27">
        <f>'SCC X Ano = Fundo Cultural'!C146+'SCC X Ano = Outros'!C146</f>
        <v>4941.4053582393426</v>
      </c>
      <c r="D146" s="27">
        <f>'SCC X Ano = Fundo Cultural'!D146+'SCC X Ano = Outros'!D146</f>
        <v>44111.539969386526</v>
      </c>
      <c r="E146" s="27">
        <f>'SCC X Ano = Fundo Cultural'!E146+'SCC X Ano = Outros'!E146</f>
        <v>0</v>
      </c>
      <c r="F146" s="27">
        <f>'SCC X Ano = Fundo Cultural'!F146+'SCC X Ano = Outros'!F146</f>
        <v>27955.556651085721</v>
      </c>
      <c r="G146" s="27">
        <f>'SCC X Ano = Fundo Cultural'!G146+'SCC X Ano = Outros'!G146</f>
        <v>0</v>
      </c>
      <c r="H146" s="27">
        <f>'SCC X Ano = Fundo Cultural'!H146+'SCC X Ano = Outros'!H146</f>
        <v>0</v>
      </c>
      <c r="I146" s="27">
        <f>'SCC X Ano = Fundo Cultural'!I146+'SCC X Ano = Outros'!I146</f>
        <v>0</v>
      </c>
      <c r="J146" s="27">
        <f>'SCC X Ano = Fundo Cultural'!J146+'SCC X Ano = Outros'!J146</f>
        <v>0</v>
      </c>
      <c r="K146" s="27">
        <f>'SCC X Ano = Fundo Cultural'!K146+'SCC X Ano = Outros'!K146</f>
        <v>0</v>
      </c>
      <c r="L146" s="67">
        <f t="shared" si="52"/>
        <v>77008.501978711589</v>
      </c>
      <c r="M146" s="25" t="s">
        <v>141</v>
      </c>
      <c r="N146" s="28">
        <f t="shared" si="54"/>
        <v>0</v>
      </c>
      <c r="O146" s="28">
        <f t="shared" si="53"/>
        <v>8.2078060640677148E-6</v>
      </c>
      <c r="P146" s="28">
        <f t="shared" si="53"/>
        <v>7.3270444136382343E-5</v>
      </c>
      <c r="Q146" s="28">
        <f t="shared" si="53"/>
        <v>0</v>
      </c>
      <c r="R146" s="28">
        <f t="shared" si="53"/>
        <v>4.6434925040621627E-5</v>
      </c>
      <c r="S146" s="28">
        <f t="shared" si="53"/>
        <v>0</v>
      </c>
      <c r="T146" s="28">
        <f t="shared" si="53"/>
        <v>0</v>
      </c>
      <c r="U146" s="28">
        <f t="shared" si="53"/>
        <v>0</v>
      </c>
      <c r="V146" s="28">
        <f t="shared" si="53"/>
        <v>0</v>
      </c>
      <c r="W146" s="28">
        <f t="shared" si="53"/>
        <v>0</v>
      </c>
      <c r="X146" s="28">
        <f t="shared" si="53"/>
        <v>1.2791317524107169E-4</v>
      </c>
    </row>
    <row r="147" spans="1:24" x14ac:dyDescent="0.25">
      <c r="A147" s="25" t="s">
        <v>153</v>
      </c>
      <c r="B147" s="27">
        <f>'SCC X Ano = Fundo Cultural'!B147+'SCC X Ano = Outros'!B147</f>
        <v>0</v>
      </c>
      <c r="C147" s="27">
        <f>'SCC X Ano = Fundo Cultural'!C147+'SCC X Ano = Outros'!C147</f>
        <v>0</v>
      </c>
      <c r="D147" s="27">
        <f>'SCC X Ano = Fundo Cultural'!D147+'SCC X Ano = Outros'!D147</f>
        <v>0</v>
      </c>
      <c r="E147" s="27">
        <f>'SCC X Ano = Fundo Cultural'!E147+'SCC X Ano = Outros'!E147</f>
        <v>0</v>
      </c>
      <c r="F147" s="27">
        <f>'SCC X Ano = Fundo Cultural'!F147+'SCC X Ano = Outros'!F147</f>
        <v>486359.37515020283</v>
      </c>
      <c r="G147" s="27">
        <f>'SCC X Ano = Fundo Cultural'!G147+'SCC X Ano = Outros'!G147</f>
        <v>0</v>
      </c>
      <c r="H147" s="27">
        <f>'SCC X Ano = Fundo Cultural'!H147+'SCC X Ano = Outros'!H147</f>
        <v>0</v>
      </c>
      <c r="I147" s="27">
        <f>'SCC X Ano = Fundo Cultural'!I147+'SCC X Ano = Outros'!I147</f>
        <v>29823.20854474356</v>
      </c>
      <c r="J147" s="27">
        <f>'SCC X Ano = Fundo Cultural'!J147+'SCC X Ano = Outros'!J147</f>
        <v>0</v>
      </c>
      <c r="K147" s="27">
        <f>'SCC X Ano = Fundo Cultural'!K147+'SCC X Ano = Outros'!K147</f>
        <v>0</v>
      </c>
      <c r="L147" s="67">
        <f t="shared" si="52"/>
        <v>516182.58369494637</v>
      </c>
      <c r="M147" s="25" t="s">
        <v>153</v>
      </c>
      <c r="N147" s="28">
        <f t="shared" si="54"/>
        <v>0</v>
      </c>
      <c r="O147" s="28">
        <f t="shared" si="53"/>
        <v>0</v>
      </c>
      <c r="P147" s="28">
        <f t="shared" si="53"/>
        <v>0</v>
      </c>
      <c r="Q147" s="28">
        <f t="shared" si="53"/>
        <v>0</v>
      </c>
      <c r="R147" s="28">
        <f t="shared" si="53"/>
        <v>8.078558910407579E-4</v>
      </c>
      <c r="S147" s="28">
        <f t="shared" si="53"/>
        <v>0</v>
      </c>
      <c r="T147" s="28">
        <f t="shared" si="53"/>
        <v>0</v>
      </c>
      <c r="U147" s="28">
        <f t="shared" si="53"/>
        <v>4.9537144637476214E-5</v>
      </c>
      <c r="V147" s="28">
        <f t="shared" si="53"/>
        <v>0</v>
      </c>
      <c r="W147" s="28">
        <f t="shared" si="53"/>
        <v>0</v>
      </c>
      <c r="X147" s="28">
        <f t="shared" si="53"/>
        <v>8.5739303567823404E-4</v>
      </c>
    </row>
    <row r="148" spans="1:24" x14ac:dyDescent="0.25">
      <c r="A148" s="25" t="s">
        <v>157</v>
      </c>
      <c r="B148" s="27">
        <f>'SCC X Ano = Fundo Cultural'!B148+'SCC X Ano = Outros'!B148</f>
        <v>0</v>
      </c>
      <c r="C148" s="27">
        <f>'SCC X Ano = Fundo Cultural'!C148+'SCC X Ano = Outros'!C148</f>
        <v>48099.619535039499</v>
      </c>
      <c r="D148" s="27">
        <f>'SCC X Ano = Fundo Cultural'!D148+'SCC X Ano = Outros'!D148</f>
        <v>168841.22003214119</v>
      </c>
      <c r="E148" s="27">
        <f>'SCC X Ano = Fundo Cultural'!E148+'SCC X Ano = Outros'!E148</f>
        <v>0</v>
      </c>
      <c r="F148" s="27">
        <f>'SCC X Ano = Fundo Cultural'!F148+'SCC X Ano = Outros'!F148</f>
        <v>634943.86652290286</v>
      </c>
      <c r="G148" s="27">
        <f>'SCC X Ano = Fundo Cultural'!G148+'SCC X Ano = Outros'!G148</f>
        <v>0</v>
      </c>
      <c r="H148" s="27">
        <f>'SCC X Ano = Fundo Cultural'!H148+'SCC X Ano = Outros'!H148</f>
        <v>0</v>
      </c>
      <c r="I148" s="27">
        <f>'SCC X Ano = Fundo Cultural'!I148+'SCC X Ano = Outros'!I148</f>
        <v>322342.56140175631</v>
      </c>
      <c r="J148" s="27">
        <f>'SCC X Ano = Fundo Cultural'!J148+'SCC X Ano = Outros'!J148</f>
        <v>768639.14233502652</v>
      </c>
      <c r="K148" s="27">
        <f>'SCC X Ano = Fundo Cultural'!K148+'SCC X Ano = Outros'!K148</f>
        <v>0</v>
      </c>
      <c r="L148" s="67">
        <f t="shared" si="52"/>
        <v>1942866.4098268664</v>
      </c>
      <c r="M148" s="25" t="s">
        <v>157</v>
      </c>
      <c r="N148" s="28">
        <f t="shared" si="54"/>
        <v>0</v>
      </c>
      <c r="O148" s="28">
        <f t="shared" si="53"/>
        <v>7.9894750638250496E-5</v>
      </c>
      <c r="P148" s="28">
        <f t="shared" si="53"/>
        <v>2.804497686743465E-4</v>
      </c>
      <c r="Q148" s="28">
        <f t="shared" si="53"/>
        <v>0</v>
      </c>
      <c r="R148" s="28">
        <f t="shared" si="53"/>
        <v>1.0546586932601249E-3</v>
      </c>
      <c r="S148" s="28">
        <f t="shared" si="53"/>
        <v>0</v>
      </c>
      <c r="T148" s="28">
        <f t="shared" si="53"/>
        <v>0</v>
      </c>
      <c r="U148" s="28">
        <f t="shared" si="53"/>
        <v>5.3541958984784557E-4</v>
      </c>
      <c r="V148" s="28">
        <f t="shared" si="53"/>
        <v>1.2767301114080475E-3</v>
      </c>
      <c r="W148" s="28">
        <f t="shared" si="53"/>
        <v>0</v>
      </c>
      <c r="X148" s="28">
        <f t="shared" si="53"/>
        <v>3.2271529138286148E-3</v>
      </c>
    </row>
    <row r="149" spans="1:24" x14ac:dyDescent="0.25">
      <c r="A149" s="25" t="s">
        <v>161</v>
      </c>
      <c r="B149" s="27">
        <f>'SCC X Ano = Fundo Cultural'!B149+'SCC X Ano = Outros'!B149</f>
        <v>0</v>
      </c>
      <c r="C149" s="27">
        <f>'SCC X Ano = Fundo Cultural'!C149+'SCC X Ano = Outros'!C149</f>
        <v>13727.891413243706</v>
      </c>
      <c r="D149" s="27">
        <f>'SCC X Ano = Fundo Cultural'!D149+'SCC X Ano = Outros'!D149</f>
        <v>22105.602923851184</v>
      </c>
      <c r="E149" s="27">
        <f>'SCC X Ano = Fundo Cultural'!E149+'SCC X Ano = Outros'!E149</f>
        <v>0</v>
      </c>
      <c r="F149" s="27">
        <f>'SCC X Ano = Fundo Cultural'!F149+'SCC X Ano = Outros'!F149</f>
        <v>177166.93195406214</v>
      </c>
      <c r="G149" s="27">
        <f>'SCC X Ano = Fundo Cultural'!G149+'SCC X Ano = Outros'!G149</f>
        <v>0</v>
      </c>
      <c r="H149" s="27">
        <f>'SCC X Ano = Fundo Cultural'!H149+'SCC X Ano = Outros'!H149</f>
        <v>0</v>
      </c>
      <c r="I149" s="27">
        <f>'SCC X Ano = Fundo Cultural'!I149+'SCC X Ano = Outros'!I149</f>
        <v>184530.65148528232</v>
      </c>
      <c r="J149" s="27">
        <f>'SCC X Ano = Fundo Cultural'!J149+'SCC X Ano = Outros'!J149</f>
        <v>0</v>
      </c>
      <c r="K149" s="27">
        <f>'SCC X Ano = Fundo Cultural'!K149+'SCC X Ano = Outros'!K149</f>
        <v>0</v>
      </c>
      <c r="L149" s="67">
        <f t="shared" si="52"/>
        <v>397531.07777643937</v>
      </c>
      <c r="M149" s="25" t="s">
        <v>161</v>
      </c>
      <c r="N149" s="28">
        <f t="shared" si="54"/>
        <v>0</v>
      </c>
      <c r="O149" s="28">
        <f t="shared" si="53"/>
        <v>2.2802393695673656E-5</v>
      </c>
      <c r="P149" s="28">
        <f t="shared" si="53"/>
        <v>3.6717995908942507E-5</v>
      </c>
      <c r="Q149" s="28">
        <f t="shared" si="53"/>
        <v>0</v>
      </c>
      <c r="R149" s="28">
        <f t="shared" si="53"/>
        <v>2.9427899818422265E-4</v>
      </c>
      <c r="S149" s="28">
        <f t="shared" si="53"/>
        <v>0</v>
      </c>
      <c r="T149" s="28">
        <f t="shared" si="53"/>
        <v>0</v>
      </c>
      <c r="U149" s="28">
        <f t="shared" si="53"/>
        <v>3.0651033268133378E-4</v>
      </c>
      <c r="V149" s="28">
        <f t="shared" si="53"/>
        <v>0</v>
      </c>
      <c r="W149" s="28">
        <f t="shared" si="53"/>
        <v>0</v>
      </c>
      <c r="X149" s="28">
        <f t="shared" si="53"/>
        <v>6.6030972047017265E-4</v>
      </c>
    </row>
    <row r="150" spans="1:24" x14ac:dyDescent="0.25">
      <c r="A150" s="25" t="s">
        <v>151</v>
      </c>
      <c r="B150" s="27">
        <f>'SCC X Ano = Fundo Cultural'!B150+'SCC X Ano = Outros'!B150</f>
        <v>0</v>
      </c>
      <c r="C150" s="27">
        <f>'SCC X Ano = Fundo Cultural'!C150+'SCC X Ano = Outros'!C150</f>
        <v>5167814.4562465297</v>
      </c>
      <c r="D150" s="27">
        <f>'SCC X Ano = Fundo Cultural'!D150+'SCC X Ano = Outros'!D150</f>
        <v>240607.87458464684</v>
      </c>
      <c r="E150" s="27">
        <f>'SCC X Ano = Fundo Cultural'!E150+'SCC X Ano = Outros'!E150</f>
        <v>0</v>
      </c>
      <c r="F150" s="27">
        <f>'SCC X Ano = Fundo Cultural'!F150+'SCC X Ano = Outros'!F150</f>
        <v>1418231.0041043207</v>
      </c>
      <c r="G150" s="27">
        <f>'SCC X Ano = Fundo Cultural'!G150+'SCC X Ano = Outros'!G150</f>
        <v>274066.72103839024</v>
      </c>
      <c r="H150" s="27">
        <f>'SCC X Ano = Fundo Cultural'!H150+'SCC X Ano = Outros'!H150</f>
        <v>0</v>
      </c>
      <c r="I150" s="27">
        <f>'SCC X Ano = Fundo Cultural'!I150+'SCC X Ano = Outros'!I150</f>
        <v>150267.25583991679</v>
      </c>
      <c r="J150" s="27">
        <f>'SCC X Ano = Fundo Cultural'!J150+'SCC X Ano = Outros'!J150</f>
        <v>98768.885411004987</v>
      </c>
      <c r="K150" s="27">
        <f>'SCC X Ano = Fundo Cultural'!K150+'SCC X Ano = Outros'!K150</f>
        <v>0</v>
      </c>
      <c r="L150" s="67">
        <f t="shared" si="52"/>
        <v>7349756.1972248089</v>
      </c>
      <c r="M150" s="25" t="s">
        <v>151</v>
      </c>
      <c r="N150" s="28">
        <f t="shared" si="54"/>
        <v>0</v>
      </c>
      <c r="O150" s="28">
        <f t="shared" si="53"/>
        <v>8.5838776131230681E-3</v>
      </c>
      <c r="P150" s="28">
        <f t="shared" si="53"/>
        <v>3.9965609556508153E-4</v>
      </c>
      <c r="Q150" s="28">
        <f t="shared" si="53"/>
        <v>0</v>
      </c>
      <c r="R150" s="28">
        <f t="shared" si="53"/>
        <v>2.3557195153655441E-3</v>
      </c>
      <c r="S150" s="28">
        <f t="shared" si="53"/>
        <v>4.5523213171476428E-4</v>
      </c>
      <c r="T150" s="28">
        <f t="shared" si="53"/>
        <v>0</v>
      </c>
      <c r="U150" s="28">
        <f t="shared" si="53"/>
        <v>2.4959791887082508E-4</v>
      </c>
      <c r="V150" s="28">
        <f t="shared" si="53"/>
        <v>1.6405775236915708E-4</v>
      </c>
      <c r="W150" s="28">
        <f t="shared" si="53"/>
        <v>0</v>
      </c>
      <c r="X150" s="28">
        <f t="shared" si="53"/>
        <v>1.2208141027008439E-2</v>
      </c>
    </row>
    <row r="151" spans="1:24" x14ac:dyDescent="0.25">
      <c r="A151" s="25" t="s">
        <v>167</v>
      </c>
      <c r="B151" s="27">
        <f>'SCC X Ano = Fundo Cultural'!B151+'SCC X Ano = Outros'!B151</f>
        <v>0</v>
      </c>
      <c r="C151" s="27">
        <f>'SCC X Ano = Fundo Cultural'!C151+'SCC X Ano = Outros'!C151</f>
        <v>574674.89880219637</v>
      </c>
      <c r="D151" s="27">
        <f>'SCC X Ano = Fundo Cultural'!D151+'SCC X Ano = Outros'!D151</f>
        <v>340244.86424011301</v>
      </c>
      <c r="E151" s="27">
        <f>'SCC X Ano = Fundo Cultural'!E151+'SCC X Ano = Outros'!E151</f>
        <v>0</v>
      </c>
      <c r="F151" s="27">
        <f>'SCC X Ano = Fundo Cultural'!F151+'SCC X Ano = Outros'!F151</f>
        <v>459744.25234081433</v>
      </c>
      <c r="G151" s="27">
        <f>'SCC X Ano = Fundo Cultural'!G151+'SCC X Ano = Outros'!G151</f>
        <v>0</v>
      </c>
      <c r="H151" s="27">
        <f>'SCC X Ano = Fundo Cultural'!H151+'SCC X Ano = Outros'!H151</f>
        <v>0</v>
      </c>
      <c r="I151" s="27">
        <f>'SCC X Ano = Fundo Cultural'!I151+'SCC X Ano = Outros'!I151</f>
        <v>43243.435724925301</v>
      </c>
      <c r="J151" s="27">
        <f>'SCC X Ano = Fundo Cultural'!J151+'SCC X Ano = Outros'!J151</f>
        <v>0</v>
      </c>
      <c r="K151" s="27">
        <f>'SCC X Ano = Fundo Cultural'!K151+'SCC X Ano = Outros'!K151</f>
        <v>0</v>
      </c>
      <c r="L151" s="67">
        <f t="shared" si="52"/>
        <v>1417907.4511080489</v>
      </c>
      <c r="M151" s="25" t="s">
        <v>167</v>
      </c>
      <c r="N151" s="28">
        <f t="shared" si="54"/>
        <v>0</v>
      </c>
      <c r="O151" s="28">
        <f t="shared" si="53"/>
        <v>9.5455033078622076E-4</v>
      </c>
      <c r="P151" s="28">
        <f t="shared" si="53"/>
        <v>5.6515579223254445E-4</v>
      </c>
      <c r="Q151" s="28">
        <f t="shared" si="53"/>
        <v>0</v>
      </c>
      <c r="R151" s="28">
        <f t="shared" si="53"/>
        <v>7.6364746235425937E-4</v>
      </c>
      <c r="S151" s="28">
        <f t="shared" si="53"/>
        <v>0</v>
      </c>
      <c r="T151" s="28">
        <f t="shared" si="53"/>
        <v>0</v>
      </c>
      <c r="U151" s="28">
        <f t="shared" si="53"/>
        <v>7.1828499838076369E-5</v>
      </c>
      <c r="V151" s="28">
        <f t="shared" si="53"/>
        <v>0</v>
      </c>
      <c r="W151" s="28">
        <f t="shared" si="53"/>
        <v>0</v>
      </c>
      <c r="X151" s="28">
        <f t="shared" si="53"/>
        <v>2.3551820852111007E-3</v>
      </c>
    </row>
    <row r="152" spans="1:24" x14ac:dyDescent="0.25">
      <c r="A152" s="25" t="s">
        <v>171</v>
      </c>
      <c r="B152" s="27">
        <f>'SCC X Ano = Fundo Cultural'!B152+'SCC X Ano = Outros'!B152</f>
        <v>0</v>
      </c>
      <c r="C152" s="27">
        <f>'SCC X Ano = Fundo Cultural'!C152+'SCC X Ano = Outros'!C152</f>
        <v>202288.511021732</v>
      </c>
      <c r="D152" s="27">
        <f>'SCC X Ano = Fundo Cultural'!D152+'SCC X Ano = Outros'!D152</f>
        <v>3682412.9834563849</v>
      </c>
      <c r="E152" s="27">
        <f>'SCC X Ano = Fundo Cultural'!E152+'SCC X Ano = Outros'!E152</f>
        <v>0</v>
      </c>
      <c r="F152" s="27">
        <f>'SCC X Ano = Fundo Cultural'!F152+'SCC X Ano = Outros'!F152</f>
        <v>606186.64954623312</v>
      </c>
      <c r="G152" s="27">
        <f>'SCC X Ano = Fundo Cultural'!G152+'SCC X Ano = Outros'!G152</f>
        <v>0</v>
      </c>
      <c r="H152" s="27">
        <f>'SCC X Ano = Fundo Cultural'!H152+'SCC X Ano = Outros'!H152</f>
        <v>0</v>
      </c>
      <c r="I152" s="27">
        <f>'SCC X Ano = Fundo Cultural'!I152+'SCC X Ano = Outros'!I152</f>
        <v>42983.437781492656</v>
      </c>
      <c r="J152" s="27">
        <f>'SCC X Ano = Fundo Cultural'!J152+'SCC X Ano = Outros'!J152</f>
        <v>272940.06328351545</v>
      </c>
      <c r="K152" s="27">
        <f>'SCC X Ano = Fundo Cultural'!K152+'SCC X Ano = Outros'!K152</f>
        <v>0</v>
      </c>
      <c r="L152" s="67">
        <f t="shared" si="52"/>
        <v>4806811.6450893572</v>
      </c>
      <c r="M152" s="25" t="s">
        <v>171</v>
      </c>
      <c r="N152" s="28">
        <f t="shared" si="54"/>
        <v>0</v>
      </c>
      <c r="O152" s="28">
        <f t="shared" si="53"/>
        <v>3.360066108899419E-4</v>
      </c>
      <c r="P152" s="28">
        <f t="shared" si="53"/>
        <v>6.1165861581499994E-3</v>
      </c>
      <c r="Q152" s="28">
        <f t="shared" si="53"/>
        <v>0</v>
      </c>
      <c r="R152" s="28">
        <f t="shared" si="53"/>
        <v>1.0068921890421989E-3</v>
      </c>
      <c r="S152" s="28">
        <f t="shared" si="53"/>
        <v>0</v>
      </c>
      <c r="T152" s="28">
        <f t="shared" si="53"/>
        <v>0</v>
      </c>
      <c r="U152" s="28">
        <f t="shared" si="53"/>
        <v>7.1396636321112859E-5</v>
      </c>
      <c r="V152" s="28">
        <f t="shared" si="53"/>
        <v>4.5336072314125568E-4</v>
      </c>
      <c r="W152" s="28">
        <f t="shared" si="53"/>
        <v>0</v>
      </c>
      <c r="X152" s="28">
        <f t="shared" si="53"/>
        <v>7.9842423175445071E-3</v>
      </c>
    </row>
    <row r="153" spans="1:24" x14ac:dyDescent="0.25">
      <c r="A153" s="25" t="s">
        <v>175</v>
      </c>
      <c r="B153" s="27">
        <f>'SCC X Ano = Fundo Cultural'!B153+'SCC X Ano = Outros'!B153</f>
        <v>0</v>
      </c>
      <c r="C153" s="27">
        <f>'SCC X Ano = Fundo Cultural'!C153+'SCC X Ano = Outros'!C153</f>
        <v>808486.71603211761</v>
      </c>
      <c r="D153" s="27">
        <f>'SCC X Ano = Fundo Cultural'!D153+'SCC X Ano = Outros'!D153</f>
        <v>1616194.8826669564</v>
      </c>
      <c r="E153" s="27">
        <f>'SCC X Ano = Fundo Cultural'!E153+'SCC X Ano = Outros'!E153</f>
        <v>0</v>
      </c>
      <c r="F153" s="27">
        <f>'SCC X Ano = Fundo Cultural'!F153+'SCC X Ano = Outros'!F153</f>
        <v>16351038.108763032</v>
      </c>
      <c r="G153" s="27">
        <f>'SCC X Ano = Fundo Cultural'!G153+'SCC X Ano = Outros'!G153</f>
        <v>158887.63209772806</v>
      </c>
      <c r="H153" s="27">
        <f>'SCC X Ano = Fundo Cultural'!H153+'SCC X Ano = Outros'!H153</f>
        <v>0</v>
      </c>
      <c r="I153" s="27">
        <f>'SCC X Ano = Fundo Cultural'!I153+'SCC X Ano = Outros'!I153</f>
        <v>380567.65640047827</v>
      </c>
      <c r="J153" s="27">
        <f>'SCC X Ano = Fundo Cultural'!J153+'SCC X Ano = Outros'!J153</f>
        <v>5240210.8835953502</v>
      </c>
      <c r="K153" s="27">
        <f>'SCC X Ano = Fundo Cultural'!K153+'SCC X Ano = Outros'!K153</f>
        <v>0</v>
      </c>
      <c r="L153" s="67">
        <f t="shared" si="52"/>
        <v>24555385.879555665</v>
      </c>
      <c r="M153" s="25" t="s">
        <v>175</v>
      </c>
      <c r="N153" s="28">
        <f t="shared" si="54"/>
        <v>0</v>
      </c>
      <c r="O153" s="28">
        <f t="shared" si="53"/>
        <v>1.3429179938662279E-3</v>
      </c>
      <c r="P153" s="28">
        <f t="shared" si="53"/>
        <v>2.6845427964233264E-3</v>
      </c>
      <c r="Q153" s="28">
        <f t="shared" si="53"/>
        <v>0</v>
      </c>
      <c r="R153" s="28">
        <f t="shared" si="53"/>
        <v>2.7159510303912025E-2</v>
      </c>
      <c r="S153" s="28">
        <f t="shared" si="53"/>
        <v>2.6391659369992651E-4</v>
      </c>
      <c r="T153" s="28">
        <f t="shared" si="53"/>
        <v>0</v>
      </c>
      <c r="U153" s="28">
        <f t="shared" si="53"/>
        <v>6.3213302523006402E-4</v>
      </c>
      <c r="V153" s="28">
        <f t="shared" si="53"/>
        <v>8.7041300094215599E-3</v>
      </c>
      <c r="W153" s="28">
        <f t="shared" si="53"/>
        <v>0</v>
      </c>
      <c r="X153" s="28">
        <f t="shared" si="53"/>
        <v>4.0787150722553137E-2</v>
      </c>
    </row>
    <row r="154" spans="1:24" x14ac:dyDescent="0.25">
      <c r="A154" s="25" t="s">
        <v>137</v>
      </c>
      <c r="B154" s="27">
        <f>'SCC X Ano = Fundo Cultural'!B154+'SCC X Ano = Outros'!B154</f>
        <v>0</v>
      </c>
      <c r="C154" s="27">
        <f>'SCC X Ano = Fundo Cultural'!C154+'SCC X Ano = Outros'!C154</f>
        <v>15556.54361538665</v>
      </c>
      <c r="D154" s="27">
        <f>'SCC X Ano = Fundo Cultural'!D154+'SCC X Ano = Outros'!D154</f>
        <v>259703.27909675561</v>
      </c>
      <c r="E154" s="27">
        <f>'SCC X Ano = Fundo Cultural'!E154+'SCC X Ano = Outros'!E154</f>
        <v>0</v>
      </c>
      <c r="F154" s="27">
        <f>'SCC X Ano = Fundo Cultural'!F154+'SCC X Ano = Outros'!F154</f>
        <v>10201121.865324218</v>
      </c>
      <c r="G154" s="27">
        <f>'SCC X Ano = Fundo Cultural'!G154+'SCC X Ano = Outros'!G154</f>
        <v>0</v>
      </c>
      <c r="H154" s="27">
        <f>'SCC X Ano = Fundo Cultural'!H154+'SCC X Ano = Outros'!H154</f>
        <v>0</v>
      </c>
      <c r="I154" s="27">
        <f>'SCC X Ano = Fundo Cultural'!I154+'SCC X Ano = Outros'!I154</f>
        <v>27149.563026444517</v>
      </c>
      <c r="J154" s="27">
        <f>'SCC X Ano = Fundo Cultural'!J154+'SCC X Ano = Outros'!J154</f>
        <v>1974563.0479973441</v>
      </c>
      <c r="K154" s="27">
        <f>'SCC X Ano = Fundo Cultural'!K154+'SCC X Ano = Outros'!K154</f>
        <v>0</v>
      </c>
      <c r="L154" s="67">
        <f t="shared" si="52"/>
        <v>12478094.299060149</v>
      </c>
      <c r="M154" s="25" t="s">
        <v>137</v>
      </c>
      <c r="N154" s="28">
        <f t="shared" si="54"/>
        <v>0</v>
      </c>
      <c r="O154" s="28">
        <f t="shared" si="53"/>
        <v>2.5839833764983722E-5</v>
      </c>
      <c r="P154" s="28">
        <f t="shared" si="53"/>
        <v>4.3137407164429086E-4</v>
      </c>
      <c r="Q154" s="28">
        <f t="shared" si="53"/>
        <v>0</v>
      </c>
      <c r="R154" s="28">
        <f t="shared" si="53"/>
        <v>1.6944335434228582E-2</v>
      </c>
      <c r="S154" s="28">
        <f t="shared" si="53"/>
        <v>0</v>
      </c>
      <c r="T154" s="28">
        <f t="shared" si="53"/>
        <v>0</v>
      </c>
      <c r="U154" s="28">
        <f t="shared" si="53"/>
        <v>4.5096148138034727E-5</v>
      </c>
      <c r="V154" s="28">
        <f t="shared" si="53"/>
        <v>3.2798018750299892E-3</v>
      </c>
      <c r="W154" s="28">
        <f t="shared" si="53"/>
        <v>0</v>
      </c>
      <c r="X154" s="28">
        <f t="shared" si="53"/>
        <v>2.0726447362805881E-2</v>
      </c>
    </row>
    <row r="155" spans="1:24" x14ac:dyDescent="0.25">
      <c r="A155" s="25" t="s">
        <v>181</v>
      </c>
      <c r="B155" s="27">
        <f>'SCC X Ano = Fundo Cultural'!B155+'SCC X Ano = Outros'!B155</f>
        <v>0</v>
      </c>
      <c r="C155" s="27">
        <f>'SCC X Ano = Fundo Cultural'!C155+'SCC X Ano = Outros'!C155</f>
        <v>546297.56770954211</v>
      </c>
      <c r="D155" s="27">
        <f>'SCC X Ano = Fundo Cultural'!D155+'SCC X Ano = Outros'!D155</f>
        <v>90180.286679613244</v>
      </c>
      <c r="E155" s="27">
        <f>'SCC X Ano = Fundo Cultural'!E155+'SCC X Ano = Outros'!E155</f>
        <v>0</v>
      </c>
      <c r="F155" s="27">
        <f>'SCC X Ano = Fundo Cultural'!F155+'SCC X Ano = Outros'!F155</f>
        <v>1219985.4611029665</v>
      </c>
      <c r="G155" s="27">
        <f>'SCC X Ano = Fundo Cultural'!G155+'SCC X Ano = Outros'!G155</f>
        <v>15758.764238056485</v>
      </c>
      <c r="H155" s="27">
        <f>'SCC X Ano = Fundo Cultural'!H155+'SCC X Ano = Outros'!H155</f>
        <v>0</v>
      </c>
      <c r="I155" s="27">
        <f>'SCC X Ano = Fundo Cultural'!I155+'SCC X Ano = Outros'!I155</f>
        <v>14405.330499187656</v>
      </c>
      <c r="J155" s="27">
        <f>'SCC X Ano = Fundo Cultural'!J155+'SCC X Ano = Outros'!J155</f>
        <v>0</v>
      </c>
      <c r="K155" s="27">
        <f>'SCC X Ano = Fundo Cultural'!K155+'SCC X Ano = Outros'!K155</f>
        <v>0</v>
      </c>
      <c r="L155" s="67">
        <f t="shared" si="52"/>
        <v>1886627.410229366</v>
      </c>
      <c r="M155" s="25" t="s">
        <v>181</v>
      </c>
      <c r="N155" s="28">
        <f t="shared" si="54"/>
        <v>0</v>
      </c>
      <c r="O155" s="28">
        <f t="shared" si="53"/>
        <v>9.0741482715141382E-4</v>
      </c>
      <c r="P155" s="28">
        <f t="shared" si="53"/>
        <v>1.497918608587956E-4</v>
      </c>
      <c r="Q155" s="28">
        <f t="shared" si="53"/>
        <v>0</v>
      </c>
      <c r="R155" s="28">
        <f t="shared" si="53"/>
        <v>2.0264283821643855E-3</v>
      </c>
      <c r="S155" s="28">
        <f t="shared" si="53"/>
        <v>2.6175727611510898E-5</v>
      </c>
      <c r="T155" s="28">
        <f t="shared" si="53"/>
        <v>0</v>
      </c>
      <c r="U155" s="28">
        <f t="shared" si="53"/>
        <v>2.3927638081539706E-5</v>
      </c>
      <c r="V155" s="28">
        <f t="shared" si="53"/>
        <v>0</v>
      </c>
      <c r="W155" s="28">
        <f t="shared" si="53"/>
        <v>0</v>
      </c>
      <c r="X155" s="28">
        <f t="shared" si="53"/>
        <v>3.1337384358676454E-3</v>
      </c>
    </row>
    <row r="156" spans="1:24" x14ac:dyDescent="0.25">
      <c r="A156" s="25" t="s">
        <v>148</v>
      </c>
      <c r="B156" s="27">
        <f>'SCC X Ano = Fundo Cultural'!B156+'SCC X Ano = Outros'!B156</f>
        <v>0</v>
      </c>
      <c r="C156" s="27">
        <f>'SCC X Ano = Fundo Cultural'!C156+'SCC X Ano = Outros'!C156</f>
        <v>2223214.9700651928</v>
      </c>
      <c r="D156" s="27">
        <f>'SCC X Ano = Fundo Cultural'!D156+'SCC X Ano = Outros'!D156</f>
        <v>1558153.2306616567</v>
      </c>
      <c r="E156" s="27">
        <f>'SCC X Ano = Fundo Cultural'!E156+'SCC X Ano = Outros'!E156</f>
        <v>0</v>
      </c>
      <c r="F156" s="27">
        <f>'SCC X Ano = Fundo Cultural'!F156+'SCC X Ano = Outros'!F156</f>
        <v>1811128.3407555826</v>
      </c>
      <c r="G156" s="27">
        <f>'SCC X Ano = Fundo Cultural'!G156+'SCC X Ano = Outros'!G156</f>
        <v>131831.95721752313</v>
      </c>
      <c r="H156" s="27">
        <f>'SCC X Ano = Fundo Cultural'!H156+'SCC X Ano = Outros'!H156</f>
        <v>0</v>
      </c>
      <c r="I156" s="27">
        <f>'SCC X Ano = Fundo Cultural'!I156+'SCC X Ano = Outros'!I156</f>
        <v>2141439.8391235499</v>
      </c>
      <c r="J156" s="27">
        <f>'SCC X Ano = Fundo Cultural'!J156+'SCC X Ano = Outros'!J156</f>
        <v>4617020.3685486214</v>
      </c>
      <c r="K156" s="27">
        <f>'SCC X Ano = Fundo Cultural'!K156+'SCC X Ano = Outros'!K156</f>
        <v>0</v>
      </c>
      <c r="L156" s="67">
        <f t="shared" si="52"/>
        <v>12482788.706372127</v>
      </c>
      <c r="M156" s="25" t="s">
        <v>148</v>
      </c>
      <c r="N156" s="28">
        <f t="shared" si="54"/>
        <v>0</v>
      </c>
      <c r="O156" s="28">
        <f t="shared" si="53"/>
        <v>3.6928193479615692E-3</v>
      </c>
      <c r="P156" s="28">
        <f t="shared" si="53"/>
        <v>2.588134064744744E-3</v>
      </c>
      <c r="Q156" s="28">
        <f t="shared" si="53"/>
        <v>0</v>
      </c>
      <c r="R156" s="28">
        <f t="shared" si="53"/>
        <v>3.0083324682667226E-3</v>
      </c>
      <c r="S156" s="28">
        <f t="shared" si="53"/>
        <v>2.1897639627635088E-4</v>
      </c>
      <c r="T156" s="28">
        <f t="shared" si="53"/>
        <v>0</v>
      </c>
      <c r="U156" s="28">
        <f t="shared" si="53"/>
        <v>3.5569886749095003E-3</v>
      </c>
      <c r="V156" s="28">
        <f t="shared" si="53"/>
        <v>7.6689939463699458E-3</v>
      </c>
      <c r="W156" s="28">
        <f t="shared" si="53"/>
        <v>0</v>
      </c>
      <c r="X156" s="28">
        <f t="shared" si="53"/>
        <v>2.0734244898528834E-2</v>
      </c>
    </row>
    <row r="157" spans="1:24" x14ac:dyDescent="0.25">
      <c r="A157" s="25" t="s">
        <v>177</v>
      </c>
      <c r="B157" s="27">
        <f>'SCC X Ano = Fundo Cultural'!B157+'SCC X Ano = Outros'!B157</f>
        <v>0</v>
      </c>
      <c r="C157" s="27">
        <f>'SCC X Ano = Fundo Cultural'!C157+'SCC X Ano = Outros'!C157</f>
        <v>3048623.2189157191</v>
      </c>
      <c r="D157" s="27">
        <f>'SCC X Ano = Fundo Cultural'!D157+'SCC X Ano = Outros'!D157</f>
        <v>13220908.423447222</v>
      </c>
      <c r="E157" s="27">
        <f>'SCC X Ano = Fundo Cultural'!E157+'SCC X Ano = Outros'!E157</f>
        <v>0</v>
      </c>
      <c r="F157" s="27">
        <f>'SCC X Ano = Fundo Cultural'!F157+'SCC X Ano = Outros'!F157</f>
        <v>5926739.7865283079</v>
      </c>
      <c r="G157" s="27">
        <f>'SCC X Ano = Fundo Cultural'!G157+'SCC X Ano = Outros'!G157</f>
        <v>268512.87608006509</v>
      </c>
      <c r="H157" s="27">
        <f>'SCC X Ano = Fundo Cultural'!H157+'SCC X Ano = Outros'!H157</f>
        <v>0</v>
      </c>
      <c r="I157" s="27">
        <f>'SCC X Ano = Fundo Cultural'!I157+'SCC X Ano = Outros'!I157</f>
        <v>1180484.5513304523</v>
      </c>
      <c r="J157" s="27">
        <f>'SCC X Ano = Fundo Cultural'!J157+'SCC X Ano = Outros'!J157</f>
        <v>11214313.628818972</v>
      </c>
      <c r="K157" s="27">
        <f>'SCC X Ano = Fundo Cultural'!K157+'SCC X Ano = Outros'!K157</f>
        <v>0</v>
      </c>
      <c r="L157" s="67">
        <f t="shared" si="52"/>
        <v>34859582.485120736</v>
      </c>
      <c r="M157" s="25" t="s">
        <v>177</v>
      </c>
      <c r="N157" s="28">
        <f t="shared" si="54"/>
        <v>0</v>
      </c>
      <c r="O157" s="28">
        <f t="shared" ref="O157:O168" si="55">C157/$L$168</f>
        <v>5.0638444590568408E-3</v>
      </c>
      <c r="P157" s="28">
        <f t="shared" ref="P157:P168" si="56">D157/$L$168</f>
        <v>2.1960281430770653E-2</v>
      </c>
      <c r="Q157" s="28">
        <f t="shared" ref="Q157:Q168" si="57">E157/$L$168</f>
        <v>0</v>
      </c>
      <c r="R157" s="28">
        <f t="shared" ref="R157:R168" si="58">F157/$L$168</f>
        <v>9.8444728236890058E-3</v>
      </c>
      <c r="S157" s="28">
        <f t="shared" ref="S157:S168" si="59">G157/$L$168</f>
        <v>4.4600704714407136E-4</v>
      </c>
      <c r="T157" s="28">
        <f t="shared" ref="T157:T168" si="60">H157/$L$168</f>
        <v>0</v>
      </c>
      <c r="U157" s="28">
        <f t="shared" ref="U157:U168" si="61">I157/$L$168</f>
        <v>1.9608163177288231E-3</v>
      </c>
      <c r="V157" s="28">
        <f t="shared" ref="V157:V168" si="62">J157/$L$168</f>
        <v>1.8627273970450754E-2</v>
      </c>
      <c r="W157" s="28">
        <f t="shared" ref="W157:W168" si="63">K157/$L$168</f>
        <v>0</v>
      </c>
      <c r="X157" s="28">
        <f t="shared" ref="X157:X168" si="64">L157/$L$168</f>
        <v>5.7902696048840144E-2</v>
      </c>
    </row>
    <row r="158" spans="1:24" x14ac:dyDescent="0.25">
      <c r="A158" s="25" t="s">
        <v>159</v>
      </c>
      <c r="B158" s="27">
        <f>'SCC X Ano = Fundo Cultural'!B158+'SCC X Ano = Outros'!B158</f>
        <v>0</v>
      </c>
      <c r="C158" s="27">
        <f>'SCC X Ano = Fundo Cultural'!C158+'SCC X Ano = Outros'!C158</f>
        <v>80950.359687754317</v>
      </c>
      <c r="D158" s="27">
        <f>'SCC X Ano = Fundo Cultural'!D158+'SCC X Ano = Outros'!D158</f>
        <v>344095.7226689544</v>
      </c>
      <c r="E158" s="27">
        <f>'SCC X Ano = Fundo Cultural'!E158+'SCC X Ano = Outros'!E158</f>
        <v>0</v>
      </c>
      <c r="F158" s="27">
        <f>'SCC X Ano = Fundo Cultural'!F158+'SCC X Ano = Outros'!F158</f>
        <v>511161.73452065821</v>
      </c>
      <c r="G158" s="27">
        <f>'SCC X Ano = Fundo Cultural'!G158+'SCC X Ano = Outros'!G158</f>
        <v>0</v>
      </c>
      <c r="H158" s="27">
        <f>'SCC X Ano = Fundo Cultural'!H158+'SCC X Ano = Outros'!H158</f>
        <v>0</v>
      </c>
      <c r="I158" s="27">
        <f>'SCC X Ano = Fundo Cultural'!I158+'SCC X Ano = Outros'!I158</f>
        <v>259905.49971942545</v>
      </c>
      <c r="J158" s="27">
        <f>'SCC X Ano = Fundo Cultural'!J158+'SCC X Ano = Outros'!J158</f>
        <v>0</v>
      </c>
      <c r="K158" s="27">
        <f>'SCC X Ano = Fundo Cultural'!K158+'SCC X Ano = Outros'!K158</f>
        <v>0</v>
      </c>
      <c r="L158" s="67">
        <f t="shared" si="52"/>
        <v>1196113.3165967925</v>
      </c>
      <c r="M158" s="25" t="s">
        <v>159</v>
      </c>
      <c r="N158" s="28">
        <f t="shared" si="54"/>
        <v>0</v>
      </c>
      <c r="O158" s="28">
        <f t="shared" si="55"/>
        <v>1.3446070600659076E-4</v>
      </c>
      <c r="P158" s="28">
        <f t="shared" si="56"/>
        <v>5.7155217076712648E-4</v>
      </c>
      <c r="Q158" s="28">
        <f t="shared" si="57"/>
        <v>0</v>
      </c>
      <c r="R158" s="28">
        <f t="shared" si="58"/>
        <v>8.4905327131731649E-4</v>
      </c>
      <c r="S158" s="28">
        <f t="shared" si="59"/>
        <v>0</v>
      </c>
      <c r="T158" s="28">
        <f t="shared" si="60"/>
        <v>0</v>
      </c>
      <c r="U158" s="28">
        <f t="shared" si="61"/>
        <v>4.3170996549081806E-4</v>
      </c>
      <c r="V158" s="28">
        <f t="shared" si="62"/>
        <v>0</v>
      </c>
      <c r="W158" s="28">
        <f t="shared" si="63"/>
        <v>0</v>
      </c>
      <c r="X158" s="28">
        <f t="shared" si="64"/>
        <v>1.9867761135818523E-3</v>
      </c>
    </row>
    <row r="159" spans="1:24" x14ac:dyDescent="0.25">
      <c r="A159" s="25" t="s">
        <v>191</v>
      </c>
      <c r="B159" s="27">
        <f>'SCC X Ano = Fundo Cultural'!B159+'SCC X Ano = Outros'!B159</f>
        <v>0</v>
      </c>
      <c r="C159" s="27">
        <f>'SCC X Ano = Fundo Cultural'!C159+'SCC X Ano = Outros'!C159</f>
        <v>22418536.44856672</v>
      </c>
      <c r="D159" s="27">
        <f>'SCC X Ano = Fundo Cultural'!D159+'SCC X Ano = Outros'!D159</f>
        <v>29604548.82988368</v>
      </c>
      <c r="E159" s="27">
        <f>'SCC X Ano = Fundo Cultural'!E159+'SCC X Ano = Outros'!E159</f>
        <v>0</v>
      </c>
      <c r="F159" s="27">
        <f>'SCC X Ano = Fundo Cultural'!F159+'SCC X Ano = Outros'!F159</f>
        <v>33759614.963572323</v>
      </c>
      <c r="G159" s="27">
        <f>'SCC X Ano = Fundo Cultural'!G159+'SCC X Ano = Outros'!G159</f>
        <v>3965773.186539473</v>
      </c>
      <c r="H159" s="27">
        <f>'SCC X Ano = Fundo Cultural'!H159+'SCC X Ano = Outros'!H159</f>
        <v>0</v>
      </c>
      <c r="I159" s="27">
        <f>'SCC X Ano = Fundo Cultural'!I159+'SCC X Ano = Outros'!I159</f>
        <v>1183253.5294280099</v>
      </c>
      <c r="J159" s="27">
        <f>'SCC X Ano = Fundo Cultural'!J159+'SCC X Ano = Outros'!J159</f>
        <v>31250864.474297311</v>
      </c>
      <c r="K159" s="27">
        <f>'SCC X Ano = Fundo Cultural'!K159+'SCC X Ano = Outros'!K159</f>
        <v>0</v>
      </c>
      <c r="L159" s="67">
        <f t="shared" si="52"/>
        <v>122182591.43228751</v>
      </c>
      <c r="M159" s="25" t="s">
        <v>191</v>
      </c>
      <c r="N159" s="28">
        <f t="shared" si="54"/>
        <v>0</v>
      </c>
      <c r="O159" s="28">
        <f t="shared" si="55"/>
        <v>3.7237786837959801E-2</v>
      </c>
      <c r="P159" s="28">
        <f t="shared" si="56"/>
        <v>4.9173945020468131E-2</v>
      </c>
      <c r="Q159" s="28">
        <f t="shared" si="57"/>
        <v>0</v>
      </c>
      <c r="R159" s="28">
        <f t="shared" si="58"/>
        <v>5.6075620664589647E-2</v>
      </c>
      <c r="S159" s="28">
        <f t="shared" si="59"/>
        <v>6.587255011354448E-3</v>
      </c>
      <c r="T159" s="28">
        <f t="shared" si="60"/>
        <v>0</v>
      </c>
      <c r="U159" s="28">
        <f t="shared" si="61"/>
        <v>1.9654156641844842E-3</v>
      </c>
      <c r="V159" s="28">
        <f t="shared" si="62"/>
        <v>5.1908519205331682E-2</v>
      </c>
      <c r="W159" s="28">
        <f t="shared" si="63"/>
        <v>0</v>
      </c>
      <c r="X159" s="28">
        <f t="shared" si="64"/>
        <v>0.20294854240388818</v>
      </c>
    </row>
    <row r="160" spans="1:24" x14ac:dyDescent="0.25">
      <c r="A160" s="25" t="s">
        <v>194</v>
      </c>
      <c r="B160" s="27">
        <f>'SCC X Ano = Fundo Cultural'!B160+'SCC X Ano = Outros'!B160</f>
        <v>0</v>
      </c>
      <c r="C160" s="27">
        <f>'SCC X Ano = Fundo Cultural'!C160+'SCC X Ano = Outros'!C160</f>
        <v>4012057.1537695406</v>
      </c>
      <c r="D160" s="27">
        <f>'SCC X Ano = Fundo Cultural'!D160+'SCC X Ano = Outros'!D160</f>
        <v>42985693.985868461</v>
      </c>
      <c r="E160" s="27">
        <f>'SCC X Ano = Fundo Cultural'!E160+'SCC X Ano = Outros'!E160</f>
        <v>0</v>
      </c>
      <c r="F160" s="27">
        <f>'SCC X Ano = Fundo Cultural'!F160+'SCC X Ano = Outros'!F160</f>
        <v>152556784.72988755</v>
      </c>
      <c r="G160" s="27">
        <f>'SCC X Ano = Fundo Cultural'!G160+'SCC X Ano = Outros'!G160</f>
        <v>1633023.9717721441</v>
      </c>
      <c r="H160" s="27">
        <f>'SCC X Ano = Fundo Cultural'!H160+'SCC X Ano = Outros'!H160</f>
        <v>75070.072867119306</v>
      </c>
      <c r="I160" s="27">
        <f>'SCC X Ano = Fundo Cultural'!I160+'SCC X Ano = Outros'!I160</f>
        <v>6258095.6099690618</v>
      </c>
      <c r="J160" s="27">
        <f>'SCC X Ano = Fundo Cultural'!J160+'SCC X Ano = Outros'!J160</f>
        <v>18257948.247446183</v>
      </c>
      <c r="K160" s="27">
        <f>'SCC X Ano = Fundo Cultural'!K160+'SCC X Ano = Outros'!K160</f>
        <v>0</v>
      </c>
      <c r="L160" s="67">
        <f t="shared" si="52"/>
        <v>225778673.77158004</v>
      </c>
      <c r="M160" s="25" t="s">
        <v>194</v>
      </c>
      <c r="N160" s="28">
        <f t="shared" si="54"/>
        <v>0</v>
      </c>
      <c r="O160" s="28">
        <f t="shared" si="55"/>
        <v>6.664133915099236E-3</v>
      </c>
      <c r="P160" s="28">
        <f t="shared" si="56"/>
        <v>7.1400383936743431E-2</v>
      </c>
      <c r="Q160" s="28">
        <f t="shared" si="57"/>
        <v>0</v>
      </c>
      <c r="R160" s="28">
        <f t="shared" si="58"/>
        <v>0.25340088740803002</v>
      </c>
      <c r="S160" s="28">
        <f t="shared" si="59"/>
        <v>2.7124963621796708E-3</v>
      </c>
      <c r="T160" s="28">
        <f t="shared" si="60"/>
        <v>1.2469339279793257E-4</v>
      </c>
      <c r="U160" s="28">
        <f t="shared" si="61"/>
        <v>1.0394863682124918E-2</v>
      </c>
      <c r="V160" s="28">
        <f t="shared" si="62"/>
        <v>3.0326938892586346E-2</v>
      </c>
      <c r="W160" s="28">
        <f t="shared" si="63"/>
        <v>0</v>
      </c>
      <c r="X160" s="28">
        <f t="shared" si="64"/>
        <v>0.37502439758956158</v>
      </c>
    </row>
    <row r="161" spans="1:24" x14ac:dyDescent="0.25">
      <c r="A161" s="25" t="s">
        <v>185</v>
      </c>
      <c r="B161" s="27">
        <f>'SCC X Ano = Fundo Cultural'!B161+'SCC X Ano = Outros'!B161</f>
        <v>0</v>
      </c>
      <c r="C161" s="27">
        <f>'SCC X Ano = Fundo Cultural'!C161+'SCC X Ano = Outros'!C161</f>
        <v>1514035.9129601936</v>
      </c>
      <c r="D161" s="27">
        <f>'SCC X Ano = Fundo Cultural'!D161+'SCC X Ano = Outros'!D161</f>
        <v>1709960.2520999021</v>
      </c>
      <c r="E161" s="27">
        <f>'SCC X Ano = Fundo Cultural'!E161+'SCC X Ano = Outros'!E161</f>
        <v>0</v>
      </c>
      <c r="F161" s="27">
        <f>'SCC X Ano = Fundo Cultural'!F161+'SCC X Ano = Outros'!F161</f>
        <v>86847907.482967228</v>
      </c>
      <c r="G161" s="27">
        <f>'SCC X Ano = Fundo Cultural'!G161+'SCC X Ano = Outros'!G161</f>
        <v>42061.889515325835</v>
      </c>
      <c r="H161" s="27">
        <f>'SCC X Ano = Fundo Cultural'!H161+'SCC X Ano = Outros'!H161</f>
        <v>0</v>
      </c>
      <c r="I161" s="27">
        <f>'SCC X Ano = Fundo Cultural'!I161+'SCC X Ano = Outros'!I161</f>
        <v>1539810.375752483</v>
      </c>
      <c r="J161" s="27">
        <f>'SCC X Ano = Fundo Cultural'!J161+'SCC X Ano = Outros'!J161</f>
        <v>796236.47959738283</v>
      </c>
      <c r="K161" s="27">
        <f>'SCC X Ano = Fundo Cultural'!K161+'SCC X Ano = Outros'!K161</f>
        <v>0</v>
      </c>
      <c r="L161" s="67">
        <f t="shared" si="52"/>
        <v>92450012.392892525</v>
      </c>
      <c r="M161" s="25" t="s">
        <v>185</v>
      </c>
      <c r="N161" s="28">
        <f t="shared" si="54"/>
        <v>0</v>
      </c>
      <c r="O161" s="28">
        <f t="shared" si="55"/>
        <v>2.5148540236413176E-3</v>
      </c>
      <c r="P161" s="28">
        <f t="shared" si="56"/>
        <v>2.840289575332697E-3</v>
      </c>
      <c r="Q161" s="28">
        <f t="shared" si="57"/>
        <v>0</v>
      </c>
      <c r="R161" s="28">
        <f t="shared" si="58"/>
        <v>0.14425669015429185</v>
      </c>
      <c r="S161" s="28">
        <f t="shared" si="59"/>
        <v>6.986592007765329E-5</v>
      </c>
      <c r="T161" s="28">
        <f t="shared" si="60"/>
        <v>0</v>
      </c>
      <c r="U161" s="28">
        <f t="shared" si="61"/>
        <v>2.5576660936229671E-3</v>
      </c>
      <c r="V161" s="28">
        <f t="shared" si="62"/>
        <v>1.3225700244919637E-3</v>
      </c>
      <c r="W161" s="28">
        <f t="shared" si="63"/>
        <v>0</v>
      </c>
      <c r="X161" s="28">
        <f t="shared" si="64"/>
        <v>0.15356193579145846</v>
      </c>
    </row>
    <row r="162" spans="1:24" x14ac:dyDescent="0.25">
      <c r="A162" s="25" t="s">
        <v>200</v>
      </c>
      <c r="B162" s="27">
        <f>'SCC X Ano = Fundo Cultural'!B162+'SCC X Ano = Outros'!B162</f>
        <v>0</v>
      </c>
      <c r="C162" s="27">
        <f>'SCC X Ano = Fundo Cultural'!C162+'SCC X Ano = Outros'!C162</f>
        <v>1348870.7749615863</v>
      </c>
      <c r="D162" s="27">
        <f>'SCC X Ano = Fundo Cultural'!D162+'SCC X Ano = Outros'!D162</f>
        <v>1716785.1981150091</v>
      </c>
      <c r="E162" s="27">
        <f>'SCC X Ano = Fundo Cultural'!E162+'SCC X Ano = Outros'!E162</f>
        <v>0</v>
      </c>
      <c r="F162" s="27">
        <f>'SCC X Ano = Fundo Cultural'!F162+'SCC X Ano = Outros'!F162</f>
        <v>3995687.3943644185</v>
      </c>
      <c r="G162" s="27">
        <f>'SCC X Ano = Fundo Cultural'!G162+'SCC X Ano = Outros'!G162</f>
        <v>0</v>
      </c>
      <c r="H162" s="27">
        <f>'SCC X Ano = Fundo Cultural'!H162+'SCC X Ano = Outros'!H162</f>
        <v>0</v>
      </c>
      <c r="I162" s="27">
        <f>'SCC X Ano = Fundo Cultural'!I162+'SCC X Ano = Outros'!I162</f>
        <v>668851.93164557707</v>
      </c>
      <c r="J162" s="27">
        <f>'SCC X Ano = Fundo Cultural'!J162+'SCC X Ano = Outros'!J162</f>
        <v>433329.90572107659</v>
      </c>
      <c r="K162" s="27">
        <f>'SCC X Ano = Fundo Cultural'!K162+'SCC X Ano = Outros'!K162</f>
        <v>0</v>
      </c>
      <c r="L162" s="67">
        <f t="shared" si="52"/>
        <v>8163525.2048076671</v>
      </c>
      <c r="M162" s="25" t="s">
        <v>200</v>
      </c>
      <c r="N162" s="28">
        <f t="shared" si="54"/>
        <v>0</v>
      </c>
      <c r="O162" s="28">
        <f t="shared" si="55"/>
        <v>2.2405103252484829E-3</v>
      </c>
      <c r="P162" s="28">
        <f t="shared" si="56"/>
        <v>2.8516259926529893E-3</v>
      </c>
      <c r="Q162" s="28">
        <f t="shared" si="57"/>
        <v>0</v>
      </c>
      <c r="R162" s="28">
        <f t="shared" si="58"/>
        <v>6.6369433082228623E-3</v>
      </c>
      <c r="S162" s="28">
        <f t="shared" si="59"/>
        <v>0</v>
      </c>
      <c r="T162" s="28">
        <f t="shared" si="60"/>
        <v>0</v>
      </c>
      <c r="U162" s="28">
        <f t="shared" si="61"/>
        <v>1.1109808935974501E-3</v>
      </c>
      <c r="V162" s="28">
        <f t="shared" si="62"/>
        <v>7.1977252827252699E-4</v>
      </c>
      <c r="W162" s="28">
        <f t="shared" si="63"/>
        <v>0</v>
      </c>
      <c r="X162" s="28">
        <f t="shared" si="64"/>
        <v>1.3559833047994312E-2</v>
      </c>
    </row>
    <row r="163" spans="1:24" x14ac:dyDescent="0.25">
      <c r="A163" s="25" t="s">
        <v>198</v>
      </c>
      <c r="B163" s="27">
        <f>'SCC X Ano = Fundo Cultural'!B163+'SCC X Ano = Outros'!B163</f>
        <v>0</v>
      </c>
      <c r="C163" s="27">
        <f>'SCC X Ano = Fundo Cultural'!C163+'SCC X Ano = Outros'!C163</f>
        <v>2989943.1275159903</v>
      </c>
      <c r="D163" s="27">
        <f>'SCC X Ano = Fundo Cultural'!D163+'SCC X Ano = Outros'!D163</f>
        <v>1620065.9631580648</v>
      </c>
      <c r="E163" s="27">
        <f>'SCC X Ano = Fundo Cultural'!E163+'SCC X Ano = Outros'!E163</f>
        <v>0</v>
      </c>
      <c r="F163" s="27">
        <f>'SCC X Ano = Fundo Cultural'!F163+'SCC X Ano = Outros'!F163</f>
        <v>4115377.4476236366</v>
      </c>
      <c r="G163" s="27">
        <f>'SCC X Ano = Fundo Cultural'!G163+'SCC X Ano = Outros'!G163</f>
        <v>15352.878559697743</v>
      </c>
      <c r="H163" s="27">
        <f>'SCC X Ano = Fundo Cultural'!H163+'SCC X Ano = Outros'!H163</f>
        <v>0</v>
      </c>
      <c r="I163" s="27">
        <f>'SCC X Ano = Fundo Cultural'!I163+'SCC X Ano = Outros'!I163</f>
        <v>1007622.0297732193</v>
      </c>
      <c r="J163" s="27">
        <f>'SCC X Ano = Fundo Cultural'!J163+'SCC X Ano = Outros'!J163</f>
        <v>5537482.4210851034</v>
      </c>
      <c r="K163" s="27">
        <f>'SCC X Ano = Fundo Cultural'!K163+'SCC X Ano = Outros'!K163</f>
        <v>0</v>
      </c>
      <c r="L163" s="67">
        <f t="shared" si="52"/>
        <v>15285843.867715709</v>
      </c>
      <c r="M163" s="25" t="s">
        <v>198</v>
      </c>
      <c r="N163" s="28">
        <f t="shared" si="54"/>
        <v>0</v>
      </c>
      <c r="O163" s="28">
        <f t="shared" si="55"/>
        <v>4.9663752625199366E-3</v>
      </c>
      <c r="P163" s="28">
        <f t="shared" si="56"/>
        <v>2.6909727643425613E-3</v>
      </c>
      <c r="Q163" s="28">
        <f t="shared" si="57"/>
        <v>0</v>
      </c>
      <c r="R163" s="28">
        <f t="shared" si="58"/>
        <v>6.8357516782570167E-3</v>
      </c>
      <c r="S163" s="28">
        <f t="shared" si="59"/>
        <v>2.550154067669563E-5</v>
      </c>
      <c r="T163" s="28">
        <f t="shared" si="60"/>
        <v>0</v>
      </c>
      <c r="U163" s="28">
        <f t="shared" si="61"/>
        <v>1.6736870599921069E-3</v>
      </c>
      <c r="V163" s="28">
        <f t="shared" si="62"/>
        <v>9.1979059600253172E-3</v>
      </c>
      <c r="W163" s="28">
        <f t="shared" si="63"/>
        <v>0</v>
      </c>
      <c r="X163" s="28">
        <f t="shared" si="64"/>
        <v>2.5390194265813629E-2</v>
      </c>
    </row>
    <row r="164" spans="1:24" x14ac:dyDescent="0.25">
      <c r="A164" s="25" t="s">
        <v>173</v>
      </c>
      <c r="B164" s="27">
        <f>'SCC X Ano = Fundo Cultural'!B164+'SCC X Ano = Outros'!B164</f>
        <v>0</v>
      </c>
      <c r="C164" s="27">
        <f>'SCC X Ano = Fundo Cultural'!C164+'SCC X Ano = Outros'!C164</f>
        <v>45963.303099834593</v>
      </c>
      <c r="D164" s="27">
        <f>'SCC X Ano = Fundo Cultural'!D164+'SCC X Ano = Outros'!D164</f>
        <v>791043.74289382529</v>
      </c>
      <c r="E164" s="27">
        <f>'SCC X Ano = Fundo Cultural'!E164+'SCC X Ano = Outros'!E164</f>
        <v>0</v>
      </c>
      <c r="F164" s="27">
        <f>'SCC X Ano = Fundo Cultural'!F164+'SCC X Ano = Outros'!F164</f>
        <v>253837.4366063113</v>
      </c>
      <c r="G164" s="27">
        <f>'SCC X Ano = Fundo Cultural'!G164+'SCC X Ano = Outros'!G164</f>
        <v>6237.061776345362</v>
      </c>
      <c r="H164" s="27">
        <f>'SCC X Ano = Fundo Cultural'!H164+'SCC X Ano = Outros'!H164</f>
        <v>0</v>
      </c>
      <c r="I164" s="27">
        <f>'SCC X Ano = Fundo Cultural'!I164+'SCC X Ano = Outros'!I164</f>
        <v>136064.14596339897</v>
      </c>
      <c r="J164" s="27">
        <f>'SCC X Ano = Fundo Cultural'!J164+'SCC X Ano = Outros'!J164</f>
        <v>0</v>
      </c>
      <c r="K164" s="27">
        <f>'SCC X Ano = Fundo Cultural'!K164+'SCC X Ano = Outros'!K164</f>
        <v>0</v>
      </c>
      <c r="L164" s="67">
        <f t="shared" si="52"/>
        <v>1233145.6903397155</v>
      </c>
      <c r="M164" s="25" t="s">
        <v>173</v>
      </c>
      <c r="N164" s="28">
        <f t="shared" si="54"/>
        <v>0</v>
      </c>
      <c r="O164" s="28">
        <f t="shared" si="55"/>
        <v>7.6346272073866939E-5</v>
      </c>
      <c r="P164" s="28">
        <f t="shared" si="56"/>
        <v>1.313944750361498E-3</v>
      </c>
      <c r="Q164" s="28">
        <f t="shared" si="57"/>
        <v>0</v>
      </c>
      <c r="R164" s="28">
        <f t="shared" si="58"/>
        <v>4.2163075085324176E-4</v>
      </c>
      <c r="S164" s="28">
        <f t="shared" si="59"/>
        <v>1.0359925923602571E-5</v>
      </c>
      <c r="T164" s="28">
        <f t="shared" si="60"/>
        <v>0</v>
      </c>
      <c r="U164" s="28">
        <f t="shared" si="61"/>
        <v>2.2600617463581257E-4</v>
      </c>
      <c r="V164" s="28">
        <f t="shared" si="62"/>
        <v>0</v>
      </c>
      <c r="W164" s="28">
        <f t="shared" si="63"/>
        <v>0</v>
      </c>
      <c r="X164" s="28">
        <f t="shared" si="64"/>
        <v>2.0482878738480219E-3</v>
      </c>
    </row>
    <row r="165" spans="1:24" x14ac:dyDescent="0.25">
      <c r="A165" s="25" t="s">
        <v>169</v>
      </c>
      <c r="B165" s="27">
        <f>'SCC X Ano = Fundo Cultural'!B165+'SCC X Ano = Outros'!B165</f>
        <v>0</v>
      </c>
      <c r="C165" s="27">
        <f>'SCC X Ano = Fundo Cultural'!C165+'SCC X Ano = Outros'!C165</f>
        <v>264781.90559180663</v>
      </c>
      <c r="D165" s="27">
        <f>'SCC X Ano = Fundo Cultural'!D165+'SCC X Ano = Outros'!D165</f>
        <v>856476.55865770788</v>
      </c>
      <c r="E165" s="27">
        <f>'SCC X Ano = Fundo Cultural'!E165+'SCC X Ano = Outros'!E165</f>
        <v>0</v>
      </c>
      <c r="F165" s="27">
        <f>'SCC X Ano = Fundo Cultural'!F165+'SCC X Ano = Outros'!F165</f>
        <v>954336.89569971745</v>
      </c>
      <c r="G165" s="27">
        <f>'SCC X Ano = Fundo Cultural'!G165+'SCC X Ano = Outros'!G165</f>
        <v>0</v>
      </c>
      <c r="H165" s="27">
        <f>'SCC X Ano = Fundo Cultural'!H165+'SCC X Ano = Outros'!H165</f>
        <v>0</v>
      </c>
      <c r="I165" s="27">
        <f>'SCC X Ano = Fundo Cultural'!I165+'SCC X Ano = Outros'!I165</f>
        <v>224228.00414839014</v>
      </c>
      <c r="J165" s="27">
        <f>'SCC X Ano = Fundo Cultural'!J165+'SCC X Ano = Outros'!J165</f>
        <v>0</v>
      </c>
      <c r="K165" s="27">
        <f>'SCC X Ano = Fundo Cultural'!K165+'SCC X Ano = Outros'!K165</f>
        <v>0</v>
      </c>
      <c r="L165" s="67">
        <f t="shared" si="52"/>
        <v>2299823.3640976222</v>
      </c>
      <c r="M165" s="25" t="s">
        <v>169</v>
      </c>
      <c r="N165" s="28">
        <f t="shared" si="54"/>
        <v>0</v>
      </c>
      <c r="O165" s="28">
        <f t="shared" si="55"/>
        <v>4.398098056756449E-4</v>
      </c>
      <c r="P165" s="28">
        <f t="shared" si="56"/>
        <v>1.4226304021306496E-3</v>
      </c>
      <c r="Q165" s="28">
        <f t="shared" si="57"/>
        <v>0</v>
      </c>
      <c r="R165" s="28">
        <f t="shared" si="58"/>
        <v>1.5851790314321949E-3</v>
      </c>
      <c r="S165" s="28">
        <f t="shared" si="59"/>
        <v>0</v>
      </c>
      <c r="T165" s="28">
        <f t="shared" si="60"/>
        <v>0</v>
      </c>
      <c r="U165" s="28">
        <f t="shared" si="61"/>
        <v>3.7244869399638E-4</v>
      </c>
      <c r="V165" s="28">
        <f t="shared" si="62"/>
        <v>0</v>
      </c>
      <c r="W165" s="28">
        <f t="shared" si="63"/>
        <v>0</v>
      </c>
      <c r="X165" s="28">
        <f t="shared" si="64"/>
        <v>3.8200679332348695E-3</v>
      </c>
    </row>
    <row r="166" spans="1:24" x14ac:dyDescent="0.25">
      <c r="A166" s="25" t="s">
        <v>163</v>
      </c>
      <c r="B166" s="27">
        <f>'SCC X Ano = Fundo Cultural'!B166+'SCC X Ano = Outros'!B166</f>
        <v>0</v>
      </c>
      <c r="C166" s="27">
        <f>'SCC X Ano = Fundo Cultural'!C166+'SCC X Ano = Outros'!C166</f>
        <v>600785.91448792943</v>
      </c>
      <c r="D166" s="27">
        <f>'SCC X Ano = Fundo Cultural'!D166+'SCC X Ano = Outros'!D166</f>
        <v>320464.79847696499</v>
      </c>
      <c r="E166" s="27">
        <f>'SCC X Ano = Fundo Cultural'!E166+'SCC X Ano = Outros'!E166</f>
        <v>0</v>
      </c>
      <c r="F166" s="27">
        <f>'SCC X Ano = Fundo Cultural'!F166+'SCC X Ano = Outros'!F166</f>
        <v>1604622.0853181656</v>
      </c>
      <c r="G166" s="27">
        <f>'SCC X Ano = Fundo Cultural'!G166+'SCC X Ano = Outros'!G166</f>
        <v>0</v>
      </c>
      <c r="H166" s="27">
        <f>'SCC X Ano = Fundo Cultural'!H166+'SCC X Ano = Outros'!H166</f>
        <v>0</v>
      </c>
      <c r="I166" s="27">
        <f>'SCC X Ano = Fundo Cultural'!I166+'SCC X Ano = Outros'!I166</f>
        <v>303330.9340047536</v>
      </c>
      <c r="J166" s="27">
        <f>'SCC X Ano = Fundo Cultural'!J166+'SCC X Ano = Outros'!J166</f>
        <v>0</v>
      </c>
      <c r="K166" s="27">
        <f>'SCC X Ano = Fundo Cultural'!K166+'SCC X Ano = Outros'!K166</f>
        <v>0</v>
      </c>
      <c r="L166" s="67">
        <f t="shared" si="52"/>
        <v>2829203.7322878139</v>
      </c>
      <c r="M166" s="25" t="s">
        <v>163</v>
      </c>
      <c r="N166" s="28">
        <f t="shared" si="54"/>
        <v>0</v>
      </c>
      <c r="O166" s="28">
        <f t="shared" si="55"/>
        <v>9.9792142409816233E-4</v>
      </c>
      <c r="P166" s="28">
        <f t="shared" si="56"/>
        <v>5.3230057555866462E-4</v>
      </c>
      <c r="Q166" s="28">
        <f t="shared" si="57"/>
        <v>0</v>
      </c>
      <c r="R166" s="28">
        <f t="shared" si="58"/>
        <v>2.6653200714349284E-3</v>
      </c>
      <c r="S166" s="28">
        <f t="shared" si="59"/>
        <v>0</v>
      </c>
      <c r="T166" s="28">
        <f t="shared" si="60"/>
        <v>0</v>
      </c>
      <c r="U166" s="28">
        <f t="shared" si="61"/>
        <v>5.0384076979076886E-4</v>
      </c>
      <c r="V166" s="28">
        <f t="shared" si="62"/>
        <v>0</v>
      </c>
      <c r="W166" s="28">
        <f t="shared" si="63"/>
        <v>0</v>
      </c>
      <c r="X166" s="28">
        <f t="shared" si="64"/>
        <v>4.6993828408825244E-3</v>
      </c>
    </row>
    <row r="167" spans="1:24" x14ac:dyDescent="0.25">
      <c r="A167" s="25" t="s">
        <v>155</v>
      </c>
      <c r="B167" s="27">
        <f>'SCC X Ano = Fundo Cultural'!B167+'SCC X Ano = Outros'!B167</f>
        <v>0</v>
      </c>
      <c r="C167" s="27">
        <f>'SCC X Ano = Fundo Cultural'!C167+'SCC X Ano = Outros'!C167</f>
        <v>552072.41091978492</v>
      </c>
      <c r="D167" s="27">
        <f>'SCC X Ano = Fundo Cultural'!D167+'SCC X Ano = Outros'!D167</f>
        <v>18474734.532680325</v>
      </c>
      <c r="E167" s="27">
        <f>'SCC X Ano = Fundo Cultural'!E167+'SCC X Ano = Outros'!E167</f>
        <v>0</v>
      </c>
      <c r="F167" s="27">
        <f>'SCC X Ano = Fundo Cultural'!F167+'SCC X Ano = Outros'!F167</f>
        <v>471886.15629911888</v>
      </c>
      <c r="G167" s="27">
        <f>'SCC X Ano = Fundo Cultural'!G167+'SCC X Ano = Outros'!G167</f>
        <v>354277.53102038056</v>
      </c>
      <c r="H167" s="27">
        <f>'SCC X Ano = Fundo Cultural'!H167+'SCC X Ano = Outros'!H167</f>
        <v>0</v>
      </c>
      <c r="I167" s="27">
        <f>'SCC X Ano = Fundo Cultural'!I167+'SCC X Ano = Outros'!I167</f>
        <v>241956.97502445843</v>
      </c>
      <c r="J167" s="27">
        <f>'SCC X Ano = Fundo Cultural'!J167+'SCC X Ano = Outros'!J167</f>
        <v>0</v>
      </c>
      <c r="K167" s="27">
        <f>'SCC X Ano = Fundo Cultural'!K167+'SCC X Ano = Outros'!K167</f>
        <v>0</v>
      </c>
      <c r="L167" s="67">
        <f t="shared" si="52"/>
        <v>20094927.605944067</v>
      </c>
      <c r="M167" s="25" t="s">
        <v>155</v>
      </c>
      <c r="N167" s="28">
        <f t="shared" si="54"/>
        <v>0</v>
      </c>
      <c r="O167" s="28">
        <f t="shared" si="55"/>
        <v>9.1700699571152554E-4</v>
      </c>
      <c r="P167" s="28">
        <f t="shared" si="56"/>
        <v>3.0687026693030531E-2</v>
      </c>
      <c r="Q167" s="28">
        <f t="shared" si="57"/>
        <v>0</v>
      </c>
      <c r="R167" s="28">
        <f t="shared" si="58"/>
        <v>7.8381548859645549E-4</v>
      </c>
      <c r="S167" s="28">
        <f t="shared" si="59"/>
        <v>5.8846442593976991E-4</v>
      </c>
      <c r="T167" s="28">
        <f t="shared" si="60"/>
        <v>0</v>
      </c>
      <c r="U167" s="28">
        <f t="shared" si="61"/>
        <v>4.0189698736976993E-4</v>
      </c>
      <c r="V167" s="28">
        <f t="shared" si="62"/>
        <v>0</v>
      </c>
      <c r="W167" s="28">
        <f t="shared" si="63"/>
        <v>0</v>
      </c>
      <c r="X167" s="28">
        <f t="shared" si="64"/>
        <v>3.337821059064805E-2</v>
      </c>
    </row>
    <row r="168" spans="1:24" x14ac:dyDescent="0.25">
      <c r="A168" s="25" t="s">
        <v>223</v>
      </c>
      <c r="B168" s="27">
        <f>'SCC X Ano = Fundo Cultural'!B168+'SCC X Ano = Outros'!B168</f>
        <v>0</v>
      </c>
      <c r="C168" s="27">
        <f>'SCC X Ano = Fundo Cultural'!C168+'SCC X Ano = Outros'!C168</f>
        <v>48766052.041378133</v>
      </c>
      <c r="D168" s="27">
        <f>'SCC X Ano = Fundo Cultural'!D168+'SCC X Ano = Outros'!D168</f>
        <v>120659777.69987045</v>
      </c>
      <c r="E168" s="27">
        <f>'SCC X Ano = Fundo Cultural'!E168+'SCC X Ano = Outros'!E168</f>
        <v>0</v>
      </c>
      <c r="F168" s="27">
        <f>'SCC X Ano = Fundo Cultural'!F168+'SCC X Ano = Outros'!F168</f>
        <v>326727790.71486872</v>
      </c>
      <c r="G168" s="27">
        <f>'SCC X Ano = Fundo Cultural'!G168+'SCC X Ano = Outros'!G168</f>
        <v>7013489.3015192151</v>
      </c>
      <c r="H168" s="27">
        <f>'SCC X Ano = Fundo Cultural'!H168+'SCC X Ano = Outros'!H168</f>
        <v>75070.072867119306</v>
      </c>
      <c r="I168" s="27">
        <f>'SCC X Ano = Fundo Cultural'!I168+'SCC X Ano = Outros'!I168</f>
        <v>18113243.503162704</v>
      </c>
      <c r="J168" s="27">
        <f>'SCC X Ano = Fundo Cultural'!J168+'SCC X Ano = Outros'!J168</f>
        <v>80681871.367035583</v>
      </c>
      <c r="K168" s="27">
        <f>'SCC X Ano = Fundo Cultural'!K168+'SCC X Ano = Outros'!K168</f>
        <v>0</v>
      </c>
      <c r="L168" s="67">
        <f>SUM(B168:K168)</f>
        <v>602037294.70070183</v>
      </c>
      <c r="M168" s="25" t="s">
        <v>223</v>
      </c>
      <c r="N168" s="28">
        <f t="shared" si="54"/>
        <v>0</v>
      </c>
      <c r="O168" s="28">
        <f t="shared" si="55"/>
        <v>8.1001712801898426E-2</v>
      </c>
      <c r="P168" s="28">
        <f t="shared" si="56"/>
        <v>0.20041910818806585</v>
      </c>
      <c r="Q168" s="28">
        <f t="shared" si="57"/>
        <v>0</v>
      </c>
      <c r="R168" s="28">
        <f t="shared" si="58"/>
        <v>0.54270357267035907</v>
      </c>
      <c r="S168" s="28">
        <f t="shared" si="59"/>
        <v>1.1649592746585436E-2</v>
      </c>
      <c r="T168" s="28">
        <f t="shared" si="60"/>
        <v>1.2469339279793257E-4</v>
      </c>
      <c r="U168" s="28">
        <f t="shared" si="61"/>
        <v>3.0086580453736779E-2</v>
      </c>
      <c r="V168" s="28">
        <f t="shared" si="62"/>
        <v>0.13401473974655664</v>
      </c>
      <c r="W168" s="28">
        <f t="shared" si="63"/>
        <v>0</v>
      </c>
      <c r="X168" s="28">
        <f t="shared" si="64"/>
        <v>1</v>
      </c>
    </row>
    <row r="169" spans="1:24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M169" s="25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4" x14ac:dyDescent="0.25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M170" s="25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4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24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24" x14ac:dyDescent="0.25">
      <c r="A173" s="2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L173" s="1">
        <v>2012</v>
      </c>
      <c r="N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  <c r="X173" s="1">
        <v>2012</v>
      </c>
    </row>
    <row r="174" spans="1:24" x14ac:dyDescent="0.25">
      <c r="A174" s="25"/>
      <c r="B174" s="25" t="s">
        <v>224</v>
      </c>
      <c r="C174" s="25" t="s">
        <v>228</v>
      </c>
      <c r="D174" s="25" t="s">
        <v>15</v>
      </c>
      <c r="E174" s="25" t="s">
        <v>229</v>
      </c>
      <c r="F174" s="25" t="s">
        <v>226</v>
      </c>
      <c r="G174" s="25" t="s">
        <v>227</v>
      </c>
      <c r="H174" s="25" t="s">
        <v>131</v>
      </c>
      <c r="I174" s="25" t="s">
        <v>130</v>
      </c>
      <c r="J174" s="25" t="s">
        <v>129</v>
      </c>
      <c r="K174" s="25" t="s">
        <v>230</v>
      </c>
      <c r="L174" s="25" t="s">
        <v>404</v>
      </c>
      <c r="N174" s="25" t="s">
        <v>224</v>
      </c>
      <c r="O174" s="25" t="s">
        <v>228</v>
      </c>
      <c r="P174" s="25" t="s">
        <v>15</v>
      </c>
      <c r="Q174" s="25" t="s">
        <v>229</v>
      </c>
      <c r="R174" s="25" t="s">
        <v>226</v>
      </c>
      <c r="S174" s="25" t="s">
        <v>227</v>
      </c>
      <c r="T174" s="25" t="s">
        <v>131</v>
      </c>
      <c r="U174" s="25" t="s">
        <v>130</v>
      </c>
      <c r="V174" s="25" t="s">
        <v>129</v>
      </c>
      <c r="W174" s="25" t="s">
        <v>230</v>
      </c>
      <c r="X174" s="25" t="s">
        <v>404</v>
      </c>
    </row>
    <row r="175" spans="1:24" x14ac:dyDescent="0.25">
      <c r="A175" s="25" t="s">
        <v>132</v>
      </c>
      <c r="B175" s="27">
        <f>'SCC X Ano = Fundo Cultural'!B175+'SCC X Ano = Outros'!B175</f>
        <v>0</v>
      </c>
      <c r="C175" s="27">
        <f>'SCC X Ano = Fundo Cultural'!C175+'SCC X Ano = Outros'!C175</f>
        <v>167980.34651321598</v>
      </c>
      <c r="D175" s="27">
        <f>'SCC X Ano = Fundo Cultural'!D175+'SCC X Ano = Outros'!D175</f>
        <v>336127.19261837745</v>
      </c>
      <c r="E175" s="27">
        <f>'SCC X Ano = Fundo Cultural'!E175+'SCC X Ano = Outros'!E175</f>
        <v>0</v>
      </c>
      <c r="F175" s="27">
        <f>'SCC X Ano = Fundo Cultural'!F175+'SCC X Ano = Outros'!F175</f>
        <v>86830.901950333951</v>
      </c>
      <c r="G175" s="27">
        <f>'SCC X Ano = Fundo Cultural'!G175+'SCC X Ano = Outros'!G175</f>
        <v>11566.262637197915</v>
      </c>
      <c r="H175" s="27">
        <f>'SCC X Ano = Fundo Cultural'!H175+'SCC X Ano = Outros'!H175</f>
        <v>0</v>
      </c>
      <c r="I175" s="27">
        <f>'SCC X Ano = Fundo Cultural'!I175+'SCC X Ano = Outros'!I175</f>
        <v>103884.82736796522</v>
      </c>
      <c r="J175" s="27">
        <f>'SCC X Ano = Fundo Cultural'!J175+'SCC X Ano = Outros'!J175</f>
        <v>0</v>
      </c>
      <c r="K175" s="27">
        <f>'SCC X Ano = Fundo Cultural'!K175+'SCC X Ano = Outros'!K175</f>
        <v>0</v>
      </c>
      <c r="L175" s="67">
        <f>SUM(B175:K175)</f>
        <v>706389.53108709061</v>
      </c>
      <c r="M175" s="25" t="s">
        <v>132</v>
      </c>
      <c r="N175" s="28">
        <f>B175/$L$202</f>
        <v>0</v>
      </c>
      <c r="O175" s="28">
        <f t="shared" ref="O175:X190" si="65">C175/$L$202</f>
        <v>2.7201553121720495E-4</v>
      </c>
      <c r="P175" s="28">
        <f t="shared" si="65"/>
        <v>5.4430068013606721E-4</v>
      </c>
      <c r="Q175" s="28">
        <f t="shared" si="65"/>
        <v>0</v>
      </c>
      <c r="R175" s="28">
        <f t="shared" si="65"/>
        <v>1.4060784139548644E-4</v>
      </c>
      <c r="S175" s="28">
        <f t="shared" si="65"/>
        <v>1.8729590340543624E-5</v>
      </c>
      <c r="T175" s="28">
        <f t="shared" si="65"/>
        <v>0</v>
      </c>
      <c r="U175" s="28">
        <f t="shared" si="65"/>
        <v>1.6822376598491805E-4</v>
      </c>
      <c r="V175" s="28">
        <f t="shared" si="65"/>
        <v>0</v>
      </c>
      <c r="W175" s="28">
        <f t="shared" si="65"/>
        <v>0</v>
      </c>
      <c r="X175" s="28">
        <f t="shared" si="65"/>
        <v>1.1438774090742204E-3</v>
      </c>
    </row>
    <row r="176" spans="1:24" x14ac:dyDescent="0.25">
      <c r="A176" s="25" t="s">
        <v>134</v>
      </c>
      <c r="B176" s="27">
        <f>'SCC X Ano = Fundo Cultural'!B176+'SCC X Ano = Outros'!B176</f>
        <v>0</v>
      </c>
      <c r="C176" s="27">
        <f>'SCC X Ano = Fundo Cultural'!C176+'SCC X Ano = Outros'!C176</f>
        <v>177417.5979747173</v>
      </c>
      <c r="D176" s="27">
        <f>'SCC X Ano = Fundo Cultural'!D176+'SCC X Ano = Outros'!D176</f>
        <v>339468.10246331675</v>
      </c>
      <c r="E176" s="27">
        <f>'SCC X Ano = Fundo Cultural'!E176+'SCC X Ano = Outros'!E176</f>
        <v>0</v>
      </c>
      <c r="F176" s="27">
        <f>'SCC X Ano = Fundo Cultural'!F176+'SCC X Ano = Outros'!F176</f>
        <v>263199.00659549312</v>
      </c>
      <c r="G176" s="27">
        <f>'SCC X Ano = Fundo Cultural'!G176+'SCC X Ano = Outros'!G176</f>
        <v>0</v>
      </c>
      <c r="H176" s="27">
        <f>'SCC X Ano = Fundo Cultural'!H176+'SCC X Ano = Outros'!H176</f>
        <v>0</v>
      </c>
      <c r="I176" s="27">
        <f>'SCC X Ano = Fundo Cultural'!I176+'SCC X Ano = Outros'!I176</f>
        <v>227232.36523375695</v>
      </c>
      <c r="J176" s="27">
        <f>'SCC X Ano = Fundo Cultural'!J176+'SCC X Ano = Outros'!J176</f>
        <v>0</v>
      </c>
      <c r="K176" s="27">
        <f>'SCC X Ano = Fundo Cultural'!K176+'SCC X Ano = Outros'!K176</f>
        <v>0</v>
      </c>
      <c r="L176" s="67">
        <f t="shared" ref="L176:L202" si="66">SUM(B176:K176)</f>
        <v>1007317.072267284</v>
      </c>
      <c r="M176" s="25" t="s">
        <v>134</v>
      </c>
      <c r="N176" s="28">
        <f t="shared" ref="N176:N202" si="67">B176/$L$202</f>
        <v>0</v>
      </c>
      <c r="O176" s="28">
        <f t="shared" si="65"/>
        <v>2.8729755094639186E-4</v>
      </c>
      <c r="P176" s="28">
        <f t="shared" si="65"/>
        <v>5.4971071401850396E-4</v>
      </c>
      <c r="Q176" s="28">
        <f t="shared" si="65"/>
        <v>0</v>
      </c>
      <c r="R176" s="28">
        <f t="shared" si="65"/>
        <v>4.2620591682897236E-4</v>
      </c>
      <c r="S176" s="28">
        <f t="shared" si="65"/>
        <v>0</v>
      </c>
      <c r="T176" s="28">
        <f t="shared" si="65"/>
        <v>0</v>
      </c>
      <c r="U176" s="28">
        <f t="shared" si="65"/>
        <v>3.6796407330865535E-4</v>
      </c>
      <c r="V176" s="28">
        <f t="shared" si="65"/>
        <v>0</v>
      </c>
      <c r="W176" s="28">
        <f t="shared" si="65"/>
        <v>0</v>
      </c>
      <c r="X176" s="28">
        <f t="shared" si="65"/>
        <v>1.6311782551025234E-3</v>
      </c>
    </row>
    <row r="177" spans="1:24" x14ac:dyDescent="0.25">
      <c r="A177" s="25" t="s">
        <v>139</v>
      </c>
      <c r="B177" s="27">
        <f>'SCC X Ano = Fundo Cultural'!B177+'SCC X Ano = Outros'!B177</f>
        <v>0</v>
      </c>
      <c r="C177" s="27">
        <f>'SCC X Ano = Fundo Cultural'!C177+'SCC X Ano = Outros'!C177</f>
        <v>128541.77923418996</v>
      </c>
      <c r="D177" s="27">
        <f>'SCC X Ano = Fundo Cultural'!D177+'SCC X Ano = Outros'!D177</f>
        <v>0</v>
      </c>
      <c r="E177" s="27">
        <f>'SCC X Ano = Fundo Cultural'!E177+'SCC X Ano = Outros'!E177</f>
        <v>0</v>
      </c>
      <c r="F177" s="27">
        <f>'SCC X Ano = Fundo Cultural'!F177+'SCC X Ano = Outros'!F177</f>
        <v>4953784.5683616195</v>
      </c>
      <c r="G177" s="27">
        <f>'SCC X Ano = Fundo Cultural'!G177+'SCC X Ano = Outros'!G177</f>
        <v>0</v>
      </c>
      <c r="H177" s="27">
        <f>'SCC X Ano = Fundo Cultural'!H177+'SCC X Ano = Outros'!H177</f>
        <v>0</v>
      </c>
      <c r="I177" s="27">
        <f>'SCC X Ano = Fundo Cultural'!I177+'SCC X Ano = Outros'!I177</f>
        <v>159475.21981645876</v>
      </c>
      <c r="J177" s="27">
        <f>'SCC X Ano = Fundo Cultural'!J177+'SCC X Ano = Outros'!J177</f>
        <v>0</v>
      </c>
      <c r="K177" s="27">
        <f>'SCC X Ano = Fundo Cultural'!K177+'SCC X Ano = Outros'!K177</f>
        <v>0</v>
      </c>
      <c r="L177" s="67">
        <f t="shared" si="66"/>
        <v>5241801.5674122674</v>
      </c>
      <c r="M177" s="25" t="s">
        <v>139</v>
      </c>
      <c r="N177" s="28">
        <f t="shared" si="67"/>
        <v>0</v>
      </c>
      <c r="O177" s="28">
        <f t="shared" si="65"/>
        <v>2.0815149562298314E-4</v>
      </c>
      <c r="P177" s="28">
        <f t="shared" si="65"/>
        <v>0</v>
      </c>
      <c r="Q177" s="28">
        <f t="shared" si="65"/>
        <v>0</v>
      </c>
      <c r="R177" s="28">
        <f t="shared" si="65"/>
        <v>8.0218095084859352E-3</v>
      </c>
      <c r="S177" s="28">
        <f t="shared" si="65"/>
        <v>0</v>
      </c>
      <c r="T177" s="28">
        <f t="shared" si="65"/>
        <v>0</v>
      </c>
      <c r="U177" s="28">
        <f t="shared" si="65"/>
        <v>2.5824292862106714E-4</v>
      </c>
      <c r="V177" s="28">
        <f t="shared" si="65"/>
        <v>0</v>
      </c>
      <c r="W177" s="28">
        <f t="shared" si="65"/>
        <v>0</v>
      </c>
      <c r="X177" s="28">
        <f t="shared" si="65"/>
        <v>8.488203932729985E-3</v>
      </c>
    </row>
    <row r="178" spans="1:24" x14ac:dyDescent="0.25">
      <c r="A178" s="25" t="s">
        <v>143</v>
      </c>
      <c r="B178" s="27">
        <f>'SCC X Ano = Fundo Cultural'!B178+'SCC X Ano = Outros'!B178</f>
        <v>0</v>
      </c>
      <c r="C178" s="27">
        <f>'SCC X Ano = Fundo Cultural'!C178+'SCC X Ano = Outros'!C178</f>
        <v>0</v>
      </c>
      <c r="D178" s="27">
        <f>'SCC X Ano = Fundo Cultural'!D178+'SCC X Ano = Outros'!D178</f>
        <v>136475.07536516714</v>
      </c>
      <c r="E178" s="27">
        <f>'SCC X Ano = Fundo Cultural'!E178+'SCC X Ano = Outros'!E178</f>
        <v>0</v>
      </c>
      <c r="F178" s="27">
        <f>'SCC X Ano = Fundo Cultural'!F178+'SCC X Ano = Outros'!F178</f>
        <v>0</v>
      </c>
      <c r="G178" s="27">
        <f>'SCC X Ano = Fundo Cultural'!G178+'SCC X Ano = Outros'!G178</f>
        <v>0</v>
      </c>
      <c r="H178" s="27">
        <f>'SCC X Ano = Fundo Cultural'!H178+'SCC X Ano = Outros'!H178</f>
        <v>0</v>
      </c>
      <c r="I178" s="27">
        <f>'SCC X Ano = Fundo Cultural'!I178+'SCC X Ano = Outros'!I178</f>
        <v>389943.40908712381</v>
      </c>
      <c r="J178" s="27">
        <f>'SCC X Ano = Fundo Cultural'!J178+'SCC X Ano = Outros'!J178</f>
        <v>0</v>
      </c>
      <c r="K178" s="27">
        <f>'SCC X Ano = Fundo Cultural'!K178+'SCC X Ano = Outros'!K178</f>
        <v>0</v>
      </c>
      <c r="L178" s="67">
        <f t="shared" si="66"/>
        <v>526418.48445229093</v>
      </c>
      <c r="M178" s="25" t="s">
        <v>143</v>
      </c>
      <c r="N178" s="28">
        <f t="shared" si="67"/>
        <v>0</v>
      </c>
      <c r="O178" s="28">
        <f t="shared" si="65"/>
        <v>0</v>
      </c>
      <c r="P178" s="28">
        <f t="shared" si="65"/>
        <v>2.2099811611260911E-4</v>
      </c>
      <c r="Q178" s="28">
        <f t="shared" si="65"/>
        <v>0</v>
      </c>
      <c r="R178" s="28">
        <f t="shared" si="65"/>
        <v>0</v>
      </c>
      <c r="S178" s="28">
        <f t="shared" si="65"/>
        <v>0</v>
      </c>
      <c r="T178" s="28">
        <f t="shared" si="65"/>
        <v>0</v>
      </c>
      <c r="U178" s="28">
        <f t="shared" si="65"/>
        <v>6.3144686726275242E-4</v>
      </c>
      <c r="V178" s="28">
        <f t="shared" si="65"/>
        <v>0</v>
      </c>
      <c r="W178" s="28">
        <f t="shared" si="65"/>
        <v>0</v>
      </c>
      <c r="X178" s="28">
        <f t="shared" si="65"/>
        <v>8.5244498337536155E-4</v>
      </c>
    </row>
    <row r="179" spans="1:24" x14ac:dyDescent="0.25">
      <c r="A179" s="25" t="s">
        <v>146</v>
      </c>
      <c r="B179" s="27">
        <f>'SCC X Ano = Fundo Cultural'!B179+'SCC X Ano = Outros'!B179</f>
        <v>0</v>
      </c>
      <c r="C179" s="27">
        <f>'SCC X Ano = Fundo Cultural'!C179+'SCC X Ano = Outros'!C179</f>
        <v>900553.98555986746</v>
      </c>
      <c r="D179" s="27">
        <f>'SCC X Ano = Fundo Cultural'!D179+'SCC X Ano = Outros'!D179</f>
        <v>449387.8576639297</v>
      </c>
      <c r="E179" s="27">
        <f>'SCC X Ano = Fundo Cultural'!E179+'SCC X Ano = Outros'!E179</f>
        <v>0</v>
      </c>
      <c r="F179" s="27">
        <f>'SCC X Ano = Fundo Cultural'!F179+'SCC X Ano = Outros'!F179</f>
        <v>874169.25923951971</v>
      </c>
      <c r="G179" s="27">
        <f>'SCC X Ano = Fundo Cultural'!G179+'SCC X Ano = Outros'!G179</f>
        <v>81885.045219100284</v>
      </c>
      <c r="H179" s="27">
        <f>'SCC X Ano = Fundo Cultural'!H179+'SCC X Ano = Outros'!H179</f>
        <v>0</v>
      </c>
      <c r="I179" s="27">
        <f>'SCC X Ano = Fundo Cultural'!I179+'SCC X Ano = Outros'!I179</f>
        <v>1495817.321780117</v>
      </c>
      <c r="J179" s="27">
        <f>'SCC X Ano = Fundo Cultural'!J179+'SCC X Ano = Outros'!J179</f>
        <v>4706281.5601838743</v>
      </c>
      <c r="K179" s="27">
        <f>'SCC X Ano = Fundo Cultural'!K179+'SCC X Ano = Outros'!K179</f>
        <v>0</v>
      </c>
      <c r="L179" s="67">
        <f t="shared" si="66"/>
        <v>8508095.0296464078</v>
      </c>
      <c r="M179" s="25" t="s">
        <v>146</v>
      </c>
      <c r="N179" s="28">
        <f t="shared" si="67"/>
        <v>0</v>
      </c>
      <c r="O179" s="28">
        <f t="shared" si="65"/>
        <v>1.4582936388487905E-3</v>
      </c>
      <c r="P179" s="28">
        <f t="shared" si="65"/>
        <v>7.2770701669792165E-4</v>
      </c>
      <c r="Q179" s="28">
        <f t="shared" si="65"/>
        <v>0</v>
      </c>
      <c r="R179" s="28">
        <f t="shared" si="65"/>
        <v>1.4155680730607398E-3</v>
      </c>
      <c r="S179" s="28">
        <f t="shared" si="65"/>
        <v>1.3259886966756547E-4</v>
      </c>
      <c r="T179" s="28">
        <f t="shared" si="65"/>
        <v>0</v>
      </c>
      <c r="U179" s="28">
        <f t="shared" si="65"/>
        <v>2.4222211218971577E-3</v>
      </c>
      <c r="V179" s="28">
        <f t="shared" si="65"/>
        <v>7.6210205849910747E-3</v>
      </c>
      <c r="W179" s="28">
        <f t="shared" si="65"/>
        <v>0</v>
      </c>
      <c r="X179" s="28">
        <f t="shared" si="65"/>
        <v>1.3777409305163248E-2</v>
      </c>
    </row>
    <row r="180" spans="1:24" x14ac:dyDescent="0.25">
      <c r="A180" s="25" t="s">
        <v>141</v>
      </c>
      <c r="B180" s="27">
        <f>'SCC X Ano = Fundo Cultural'!B180+'SCC X Ano = Outros'!B180</f>
        <v>0</v>
      </c>
      <c r="C180" s="27">
        <f>'SCC X Ano = Fundo Cultural'!C180+'SCC X Ano = Outros'!C180</f>
        <v>0</v>
      </c>
      <c r="D180" s="27">
        <f>'SCC X Ano = Fundo Cultural'!D180+'SCC X Ano = Outros'!D180</f>
        <v>105830.96194267251</v>
      </c>
      <c r="E180" s="27">
        <f>'SCC X Ano = Fundo Cultural'!E180+'SCC X Ano = Outros'!E180</f>
        <v>0</v>
      </c>
      <c r="F180" s="27">
        <f>'SCC X Ano = Fundo Cultural'!F180+'SCC X Ano = Outros'!F180</f>
        <v>532252.7939241518</v>
      </c>
      <c r="G180" s="27">
        <f>'SCC X Ano = Fundo Cultural'!G180+'SCC X Ano = Outros'!G180</f>
        <v>0</v>
      </c>
      <c r="H180" s="27">
        <f>'SCC X Ano = Fundo Cultural'!H180+'SCC X Ano = Outros'!H180</f>
        <v>0</v>
      </c>
      <c r="I180" s="27">
        <f>'SCC X Ano = Fundo Cultural'!I180+'SCC X Ano = Outros'!I180</f>
        <v>0</v>
      </c>
      <c r="J180" s="27">
        <f>'SCC X Ano = Fundo Cultural'!J180+'SCC X Ano = Outros'!J180</f>
        <v>0</v>
      </c>
      <c r="K180" s="27">
        <f>'SCC X Ano = Fundo Cultural'!K180+'SCC X Ano = Outros'!K180</f>
        <v>0</v>
      </c>
      <c r="L180" s="67">
        <f t="shared" si="66"/>
        <v>638083.7558668243</v>
      </c>
      <c r="M180" s="25" t="s">
        <v>141</v>
      </c>
      <c r="N180" s="28">
        <f t="shared" si="67"/>
        <v>0</v>
      </c>
      <c r="O180" s="28">
        <f t="shared" si="65"/>
        <v>0</v>
      </c>
      <c r="P180" s="28">
        <f t="shared" si="65"/>
        <v>1.7137519912068387E-4</v>
      </c>
      <c r="Q180" s="28">
        <f t="shared" si="65"/>
        <v>0</v>
      </c>
      <c r="R180" s="28">
        <f t="shared" si="65"/>
        <v>8.6189265283917547E-4</v>
      </c>
      <c r="S180" s="28">
        <f t="shared" si="65"/>
        <v>0</v>
      </c>
      <c r="T180" s="28">
        <f t="shared" si="65"/>
        <v>0</v>
      </c>
      <c r="U180" s="28">
        <f t="shared" si="65"/>
        <v>0</v>
      </c>
      <c r="V180" s="28">
        <f t="shared" si="65"/>
        <v>0</v>
      </c>
      <c r="W180" s="28">
        <f t="shared" si="65"/>
        <v>0</v>
      </c>
      <c r="X180" s="28">
        <f t="shared" si="65"/>
        <v>1.0332678519598593E-3</v>
      </c>
    </row>
    <row r="181" spans="1:24" x14ac:dyDescent="0.25">
      <c r="A181" s="25" t="s">
        <v>153</v>
      </c>
      <c r="B181" s="27">
        <f>'SCC X Ano = Fundo Cultural'!B181+'SCC X Ano = Outros'!B181</f>
        <v>0</v>
      </c>
      <c r="C181" s="27">
        <f>'SCC X Ano = Fundo Cultural'!C181+'SCC X Ano = Outros'!C181</f>
        <v>0</v>
      </c>
      <c r="D181" s="27">
        <f>'SCC X Ano = Fundo Cultural'!D181+'SCC X Ano = Outros'!D181</f>
        <v>0</v>
      </c>
      <c r="E181" s="27">
        <f>'SCC X Ano = Fundo Cultural'!E181+'SCC X Ano = Outros'!E181</f>
        <v>0</v>
      </c>
      <c r="F181" s="27">
        <f>'SCC X Ano = Fundo Cultural'!F181+'SCC X Ano = Outros'!F181</f>
        <v>1051418.992871538</v>
      </c>
      <c r="G181" s="27">
        <f>'SCC X Ano = Fundo Cultural'!G181+'SCC X Ano = Outros'!G181</f>
        <v>0</v>
      </c>
      <c r="H181" s="27">
        <f>'SCC X Ano = Fundo Cultural'!H181+'SCC X Ano = Outros'!H181</f>
        <v>0</v>
      </c>
      <c r="I181" s="27">
        <f>'SCC X Ano = Fundo Cultural'!I181+'SCC X Ano = Outros'!I181</f>
        <v>805286.19445045898</v>
      </c>
      <c r="J181" s="27">
        <f>'SCC X Ano = Fundo Cultural'!J181+'SCC X Ano = Outros'!J181</f>
        <v>119808.73916157293</v>
      </c>
      <c r="K181" s="27">
        <f>'SCC X Ano = Fundo Cultural'!K181+'SCC X Ano = Outros'!K181</f>
        <v>0</v>
      </c>
      <c r="L181" s="67">
        <f t="shared" si="66"/>
        <v>1976513.9264835699</v>
      </c>
      <c r="M181" s="25" t="s">
        <v>153</v>
      </c>
      <c r="N181" s="28">
        <f t="shared" si="67"/>
        <v>0</v>
      </c>
      <c r="O181" s="28">
        <f t="shared" si="65"/>
        <v>0</v>
      </c>
      <c r="P181" s="28">
        <f t="shared" si="65"/>
        <v>0</v>
      </c>
      <c r="Q181" s="28">
        <f t="shared" si="65"/>
        <v>0</v>
      </c>
      <c r="R181" s="28">
        <f t="shared" si="65"/>
        <v>1.7025937963243134E-3</v>
      </c>
      <c r="S181" s="28">
        <f t="shared" si="65"/>
        <v>0</v>
      </c>
      <c r="T181" s="28">
        <f t="shared" si="65"/>
        <v>0</v>
      </c>
      <c r="U181" s="28">
        <f t="shared" si="65"/>
        <v>1.3040236939152227E-3</v>
      </c>
      <c r="V181" s="28">
        <f t="shared" si="65"/>
        <v>1.9400982617293731E-4</v>
      </c>
      <c r="W181" s="28">
        <f t="shared" si="65"/>
        <v>0</v>
      </c>
      <c r="X181" s="28">
        <f t="shared" si="65"/>
        <v>3.2006273164124732E-3</v>
      </c>
    </row>
    <row r="182" spans="1:24" x14ac:dyDescent="0.25">
      <c r="A182" s="25" t="s">
        <v>157</v>
      </c>
      <c r="B182" s="27">
        <f>'SCC X Ano = Fundo Cultural'!B182+'SCC X Ano = Outros'!B182</f>
        <v>0</v>
      </c>
      <c r="C182" s="27">
        <f>'SCC X Ano = Fundo Cultural'!C182+'SCC X Ano = Outros'!C182</f>
        <v>234772.61314768245</v>
      </c>
      <c r="D182" s="27">
        <f>'SCC X Ano = Fundo Cultural'!D182+'SCC X Ano = Outros'!D182</f>
        <v>499317.26398627611</v>
      </c>
      <c r="E182" s="27">
        <f>'SCC X Ano = Fundo Cultural'!E182+'SCC X Ano = Outros'!E182</f>
        <v>0</v>
      </c>
      <c r="F182" s="27">
        <f>'SCC X Ano = Fundo Cultural'!F182+'SCC X Ano = Outros'!F182</f>
        <v>900659.07136789872</v>
      </c>
      <c r="G182" s="27">
        <f>'SCC X Ano = Fundo Cultural'!G182+'SCC X Ano = Outros'!G182</f>
        <v>0</v>
      </c>
      <c r="H182" s="27">
        <f>'SCC X Ano = Fundo Cultural'!H182+'SCC X Ano = Outros'!H182</f>
        <v>0</v>
      </c>
      <c r="I182" s="27">
        <f>'SCC X Ano = Fundo Cultural'!I182+'SCC X Ano = Outros'!I182</f>
        <v>452468.10011492146</v>
      </c>
      <c r="J182" s="27">
        <f>'SCC X Ano = Fundo Cultural'!J182+'SCC X Ano = Outros'!J182</f>
        <v>0</v>
      </c>
      <c r="K182" s="27">
        <f>'SCC X Ano = Fundo Cultural'!K182+'SCC X Ano = Outros'!K182</f>
        <v>0</v>
      </c>
      <c r="L182" s="67">
        <f t="shared" si="66"/>
        <v>2087217.0486167786</v>
      </c>
      <c r="M182" s="25" t="s">
        <v>157</v>
      </c>
      <c r="N182" s="28">
        <f t="shared" si="67"/>
        <v>0</v>
      </c>
      <c r="O182" s="28">
        <f t="shared" si="65"/>
        <v>3.80174219223877E-4</v>
      </c>
      <c r="P182" s="28">
        <f t="shared" si="65"/>
        <v>8.0855917747771973E-4</v>
      </c>
      <c r="Q182" s="28">
        <f t="shared" si="65"/>
        <v>0</v>
      </c>
      <c r="R182" s="28">
        <f t="shared" si="65"/>
        <v>1.4584638073981972E-3</v>
      </c>
      <c r="S182" s="28">
        <f t="shared" si="65"/>
        <v>0</v>
      </c>
      <c r="T182" s="28">
        <f t="shared" si="65"/>
        <v>0</v>
      </c>
      <c r="U182" s="28">
        <f t="shared" si="65"/>
        <v>7.3269494417858307E-4</v>
      </c>
      <c r="V182" s="28">
        <f t="shared" si="65"/>
        <v>0</v>
      </c>
      <c r="W182" s="28">
        <f t="shared" si="65"/>
        <v>0</v>
      </c>
      <c r="X182" s="28">
        <f t="shared" si="65"/>
        <v>3.3798921482783768E-3</v>
      </c>
    </row>
    <row r="183" spans="1:24" x14ac:dyDescent="0.25">
      <c r="A183" s="25" t="s">
        <v>161</v>
      </c>
      <c r="B183" s="27">
        <f>'SCC X Ano = Fundo Cultural'!B183+'SCC X Ano = Outros'!B183</f>
        <v>0</v>
      </c>
      <c r="C183" s="27">
        <f>'SCC X Ano = Fundo Cultural'!C183+'SCC X Ano = Outros'!C183</f>
        <v>107042.8606119152</v>
      </c>
      <c r="D183" s="27">
        <f>'SCC X Ano = Fundo Cultural'!D183+'SCC X Ano = Outros'!D183</f>
        <v>302587.07809663401</v>
      </c>
      <c r="E183" s="27">
        <f>'SCC X Ano = Fundo Cultural'!E183+'SCC X Ano = Outros'!E183</f>
        <v>0</v>
      </c>
      <c r="F183" s="27">
        <f>'SCC X Ano = Fundo Cultural'!F183+'SCC X Ano = Outros'!F183</f>
        <v>537587.60462017625</v>
      </c>
      <c r="G183" s="27">
        <f>'SCC X Ano = Fundo Cultural'!G183+'SCC X Ano = Outros'!G183</f>
        <v>0</v>
      </c>
      <c r="H183" s="27">
        <f>'SCC X Ano = Fundo Cultural'!H183+'SCC X Ano = Outros'!H183</f>
        <v>0</v>
      </c>
      <c r="I183" s="27">
        <f>'SCC X Ano = Fundo Cultural'!I183+'SCC X Ano = Outros'!I183</f>
        <v>135559.32760946688</v>
      </c>
      <c r="J183" s="27">
        <f>'SCC X Ano = Fundo Cultural'!J183+'SCC X Ano = Outros'!J183</f>
        <v>0</v>
      </c>
      <c r="K183" s="27">
        <f>'SCC X Ano = Fundo Cultural'!K183+'SCC X Ano = Outros'!K183</f>
        <v>0</v>
      </c>
      <c r="L183" s="67">
        <f t="shared" si="66"/>
        <v>1082776.8709381924</v>
      </c>
      <c r="M183" s="25" t="s">
        <v>161</v>
      </c>
      <c r="N183" s="28">
        <f t="shared" si="67"/>
        <v>0</v>
      </c>
      <c r="O183" s="28">
        <f t="shared" si="65"/>
        <v>1.7333766239176383E-4</v>
      </c>
      <c r="P183" s="28">
        <f t="shared" si="65"/>
        <v>4.8998818312023253E-4</v>
      </c>
      <c r="Q183" s="28">
        <f t="shared" si="65"/>
        <v>0</v>
      </c>
      <c r="R183" s="28">
        <f t="shared" si="65"/>
        <v>8.7053146919801748E-4</v>
      </c>
      <c r="S183" s="28">
        <f t="shared" si="65"/>
        <v>0</v>
      </c>
      <c r="T183" s="28">
        <f t="shared" si="65"/>
        <v>0</v>
      </c>
      <c r="U183" s="28">
        <f t="shared" si="65"/>
        <v>2.1951521875349355E-4</v>
      </c>
      <c r="V183" s="28">
        <f t="shared" si="65"/>
        <v>0</v>
      </c>
      <c r="W183" s="28">
        <f t="shared" si="65"/>
        <v>0</v>
      </c>
      <c r="X183" s="28">
        <f t="shared" si="65"/>
        <v>1.7533725334635073E-3</v>
      </c>
    </row>
    <row r="184" spans="1:24" x14ac:dyDescent="0.25">
      <c r="A184" s="25" t="s">
        <v>151</v>
      </c>
      <c r="B184" s="27">
        <f>'SCC X Ano = Fundo Cultural'!B184+'SCC X Ano = Outros'!B184</f>
        <v>0</v>
      </c>
      <c r="C184" s="27">
        <f>'SCC X Ano = Fundo Cultural'!C184+'SCC X Ano = Outros'!C184</f>
        <v>4124738.0632900847</v>
      </c>
      <c r="D184" s="27">
        <f>'SCC X Ano = Fundo Cultural'!D184+'SCC X Ano = Outros'!D184</f>
        <v>2955609.3179160906</v>
      </c>
      <c r="E184" s="27">
        <f>'SCC X Ano = Fundo Cultural'!E184+'SCC X Ano = Outros'!E184</f>
        <v>0</v>
      </c>
      <c r="F184" s="27">
        <f>'SCC X Ano = Fundo Cultural'!F184+'SCC X Ano = Outros'!F184</f>
        <v>1321759.7401608899</v>
      </c>
      <c r="G184" s="27">
        <f>'SCC X Ano = Fundo Cultural'!G184+'SCC X Ano = Outros'!G184</f>
        <v>10995.796822171516</v>
      </c>
      <c r="H184" s="27">
        <f>'SCC X Ano = Fundo Cultural'!H184+'SCC X Ano = Outros'!H184</f>
        <v>0</v>
      </c>
      <c r="I184" s="27">
        <f>'SCC X Ano = Fundo Cultural'!I184+'SCC X Ano = Outros'!I184</f>
        <v>1136715.9149747672</v>
      </c>
      <c r="J184" s="27">
        <f>'SCC X Ano = Fundo Cultural'!J184+'SCC X Ano = Outros'!J184</f>
        <v>0</v>
      </c>
      <c r="K184" s="27">
        <f>'SCC X Ano = Fundo Cultural'!K184+'SCC X Ano = Outros'!K184</f>
        <v>0</v>
      </c>
      <c r="L184" s="67">
        <f t="shared" si="66"/>
        <v>9549818.8331640046</v>
      </c>
      <c r="M184" s="25" t="s">
        <v>151</v>
      </c>
      <c r="N184" s="28">
        <f t="shared" si="67"/>
        <v>0</v>
      </c>
      <c r="O184" s="28">
        <f t="shared" si="65"/>
        <v>6.6793100425555077E-3</v>
      </c>
      <c r="P184" s="28">
        <f t="shared" si="65"/>
        <v>4.7861053710840694E-3</v>
      </c>
      <c r="Q184" s="28">
        <f t="shared" si="65"/>
        <v>0</v>
      </c>
      <c r="R184" s="28">
        <f t="shared" si="65"/>
        <v>2.1403645445694577E-3</v>
      </c>
      <c r="S184" s="28">
        <f t="shared" si="65"/>
        <v>1.7805818215192916E-5</v>
      </c>
      <c r="T184" s="28">
        <f t="shared" si="65"/>
        <v>0</v>
      </c>
      <c r="U184" s="28">
        <f t="shared" si="65"/>
        <v>1.8407176188946937E-3</v>
      </c>
      <c r="V184" s="28">
        <f t="shared" si="65"/>
        <v>0</v>
      </c>
      <c r="W184" s="28">
        <f t="shared" si="65"/>
        <v>0</v>
      </c>
      <c r="X184" s="28">
        <f t="shared" si="65"/>
        <v>1.5464303395318922E-2</v>
      </c>
    </row>
    <row r="185" spans="1:24" x14ac:dyDescent="0.25">
      <c r="A185" s="25" t="s">
        <v>167</v>
      </c>
      <c r="B185" s="27">
        <f>'SCC X Ano = Fundo Cultural'!B185+'SCC X Ano = Outros'!B185</f>
        <v>0</v>
      </c>
      <c r="C185" s="27">
        <f>'SCC X Ano = Fundo Cultural'!C185+'SCC X Ano = Outros'!C185</f>
        <v>621586.64875668299</v>
      </c>
      <c r="D185" s="27">
        <f>'SCC X Ano = Fundo Cultural'!D185+'SCC X Ano = Outros'!D185</f>
        <v>323091.09341949667</v>
      </c>
      <c r="E185" s="27">
        <f>'SCC X Ano = Fundo Cultural'!E185+'SCC X Ano = Outros'!E185</f>
        <v>0</v>
      </c>
      <c r="F185" s="27">
        <f>'SCC X Ano = Fundo Cultural'!F185+'SCC X Ano = Outros'!F185</f>
        <v>665741.7946403292</v>
      </c>
      <c r="G185" s="27">
        <f>'SCC X Ano = Fundo Cultural'!G185+'SCC X Ano = Outros'!G185</f>
        <v>0</v>
      </c>
      <c r="H185" s="27">
        <f>'SCC X Ano = Fundo Cultural'!H185+'SCC X Ano = Outros'!H185</f>
        <v>0</v>
      </c>
      <c r="I185" s="27">
        <f>'SCC X Ano = Fundo Cultural'!I185+'SCC X Ano = Outros'!I185</f>
        <v>124754.59589280658</v>
      </c>
      <c r="J185" s="27">
        <f>'SCC X Ano = Fundo Cultural'!J185+'SCC X Ano = Outros'!J185</f>
        <v>0</v>
      </c>
      <c r="K185" s="27">
        <f>'SCC X Ano = Fundo Cultural'!K185+'SCC X Ano = Outros'!K185</f>
        <v>0</v>
      </c>
      <c r="L185" s="67">
        <f t="shared" si="66"/>
        <v>1735174.1327093155</v>
      </c>
      <c r="M185" s="25" t="s">
        <v>167</v>
      </c>
      <c r="N185" s="28">
        <f t="shared" si="67"/>
        <v>0</v>
      </c>
      <c r="O185" s="28">
        <f t="shared" si="65"/>
        <v>1.0065535996841672E-3</v>
      </c>
      <c r="P185" s="28">
        <f t="shared" si="65"/>
        <v>5.2319094008499085E-4</v>
      </c>
      <c r="Q185" s="28">
        <f t="shared" si="65"/>
        <v>0</v>
      </c>
      <c r="R185" s="28">
        <f t="shared" si="65"/>
        <v>1.0780553301712409E-3</v>
      </c>
      <c r="S185" s="28">
        <f t="shared" si="65"/>
        <v>0</v>
      </c>
      <c r="T185" s="28">
        <f t="shared" si="65"/>
        <v>0</v>
      </c>
      <c r="U185" s="28">
        <f t="shared" si="65"/>
        <v>2.0201879790085825E-4</v>
      </c>
      <c r="V185" s="28">
        <f t="shared" si="65"/>
        <v>0</v>
      </c>
      <c r="W185" s="28">
        <f t="shared" si="65"/>
        <v>0</v>
      </c>
      <c r="X185" s="28">
        <f t="shared" si="65"/>
        <v>2.8098186678412575E-3</v>
      </c>
    </row>
    <row r="186" spans="1:24" x14ac:dyDescent="0.25">
      <c r="A186" s="25" t="s">
        <v>171</v>
      </c>
      <c r="B186" s="27">
        <f>'SCC X Ano = Fundo Cultural'!B186+'SCC X Ano = Outros'!B186</f>
        <v>0</v>
      </c>
      <c r="C186" s="27">
        <f>'SCC X Ano = Fundo Cultural'!C186+'SCC X Ano = Outros'!C186</f>
        <v>338889.44814376847</v>
      </c>
      <c r="D186" s="27">
        <f>'SCC X Ano = Fundo Cultural'!D186+'SCC X Ano = Outros'!D186</f>
        <v>719729.96970403544</v>
      </c>
      <c r="E186" s="27">
        <f>'SCC X Ano = Fundo Cultural'!E186+'SCC X Ano = Outros'!E186</f>
        <v>0</v>
      </c>
      <c r="F186" s="27">
        <f>'SCC X Ano = Fundo Cultural'!F186+'SCC X Ano = Outros'!F186</f>
        <v>427696.50918539002</v>
      </c>
      <c r="G186" s="27">
        <f>'SCC X Ano = Fundo Cultural'!G186+'SCC X Ano = Outros'!G186</f>
        <v>289217.97971386218</v>
      </c>
      <c r="H186" s="27">
        <f>'SCC X Ano = Fundo Cultural'!H186+'SCC X Ano = Outros'!H186</f>
        <v>0</v>
      </c>
      <c r="I186" s="27">
        <f>'SCC X Ano = Fundo Cultural'!I186+'SCC X Ano = Outros'!I186</f>
        <v>685830.92573408177</v>
      </c>
      <c r="J186" s="27">
        <f>'SCC X Ano = Fundo Cultural'!J186+'SCC X Ano = Outros'!J186</f>
        <v>0</v>
      </c>
      <c r="K186" s="27">
        <f>'SCC X Ano = Fundo Cultural'!K186+'SCC X Ano = Outros'!K186</f>
        <v>0</v>
      </c>
      <c r="L186" s="67">
        <f t="shared" si="66"/>
        <v>2461364.8324811379</v>
      </c>
      <c r="M186" s="25" t="s">
        <v>171</v>
      </c>
      <c r="N186" s="28">
        <f t="shared" si="67"/>
        <v>0</v>
      </c>
      <c r="O186" s="28">
        <f t="shared" si="65"/>
        <v>5.4877368200618656E-4</v>
      </c>
      <c r="P186" s="28">
        <f t="shared" si="65"/>
        <v>1.1654799749242276E-3</v>
      </c>
      <c r="Q186" s="28">
        <f t="shared" si="65"/>
        <v>0</v>
      </c>
      <c r="R186" s="28">
        <f t="shared" si="65"/>
        <v>6.9258157612298347E-4</v>
      </c>
      <c r="S186" s="28">
        <f t="shared" si="65"/>
        <v>4.6833920766584119E-4</v>
      </c>
      <c r="T186" s="28">
        <f t="shared" si="65"/>
        <v>0</v>
      </c>
      <c r="U186" s="28">
        <f t="shared" si="65"/>
        <v>1.110586252863017E-3</v>
      </c>
      <c r="V186" s="28">
        <f t="shared" si="65"/>
        <v>0</v>
      </c>
      <c r="W186" s="28">
        <f t="shared" si="65"/>
        <v>0</v>
      </c>
      <c r="X186" s="28">
        <f t="shared" si="65"/>
        <v>3.9857606935822555E-3</v>
      </c>
    </row>
    <row r="187" spans="1:24" x14ac:dyDescent="0.25">
      <c r="A187" s="25" t="s">
        <v>175</v>
      </c>
      <c r="B187" s="27">
        <f>'SCC X Ano = Fundo Cultural'!B187+'SCC X Ano = Outros'!B187</f>
        <v>0</v>
      </c>
      <c r="C187" s="27">
        <f>'SCC X Ano = Fundo Cultural'!C187+'SCC X Ano = Outros'!C187</f>
        <v>2554311.182558585</v>
      </c>
      <c r="D187" s="27">
        <f>'SCC X Ano = Fundo Cultural'!D187+'SCC X Ano = Outros'!D187</f>
        <v>2655481.5206775372</v>
      </c>
      <c r="E187" s="27">
        <f>'SCC X Ano = Fundo Cultural'!E187+'SCC X Ano = Outros'!E187</f>
        <v>0</v>
      </c>
      <c r="F187" s="27">
        <f>'SCC X Ano = Fundo Cultural'!F187+'SCC X Ano = Outros'!F187</f>
        <v>12413564.048350293</v>
      </c>
      <c r="G187" s="27">
        <f>'SCC X Ano = Fundo Cultural'!G187+'SCC X Ano = Outros'!G187</f>
        <v>0</v>
      </c>
      <c r="H187" s="27">
        <f>'SCC X Ano = Fundo Cultural'!H187+'SCC X Ano = Outros'!H187</f>
        <v>0</v>
      </c>
      <c r="I187" s="27">
        <f>'SCC X Ano = Fundo Cultural'!I187+'SCC X Ano = Outros'!I187</f>
        <v>604166.97013707296</v>
      </c>
      <c r="J187" s="27">
        <f>'SCC X Ano = Fundo Cultural'!J187+'SCC X Ano = Outros'!J187</f>
        <v>761833.89520494337</v>
      </c>
      <c r="K187" s="27">
        <f>'SCC X Ano = Fundo Cultural'!K187+'SCC X Ano = Outros'!K187</f>
        <v>0</v>
      </c>
      <c r="L187" s="67">
        <f t="shared" si="66"/>
        <v>18989357.616928432</v>
      </c>
      <c r="M187" s="25" t="s">
        <v>175</v>
      </c>
      <c r="N187" s="28">
        <f t="shared" si="67"/>
        <v>0</v>
      </c>
      <c r="O187" s="28">
        <f t="shared" si="65"/>
        <v>4.1362714605607479E-3</v>
      </c>
      <c r="P187" s="28">
        <f t="shared" si="65"/>
        <v>4.3000995740161869E-3</v>
      </c>
      <c r="Q187" s="28">
        <f t="shared" si="65"/>
        <v>0</v>
      </c>
      <c r="R187" s="28">
        <f t="shared" si="65"/>
        <v>2.0101650514485273E-2</v>
      </c>
      <c r="S187" s="28">
        <f t="shared" si="65"/>
        <v>0</v>
      </c>
      <c r="T187" s="28">
        <f t="shared" si="65"/>
        <v>0</v>
      </c>
      <c r="U187" s="28">
        <f t="shared" si="65"/>
        <v>9.7834540014355375E-4</v>
      </c>
      <c r="V187" s="28">
        <f t="shared" si="65"/>
        <v>1.233660103726129E-3</v>
      </c>
      <c r="W187" s="28">
        <f t="shared" si="65"/>
        <v>0</v>
      </c>
      <c r="X187" s="28">
        <f t="shared" si="65"/>
        <v>3.0750027052931891E-2</v>
      </c>
    </row>
    <row r="188" spans="1:24" x14ac:dyDescent="0.25">
      <c r="A188" s="25" t="s">
        <v>137</v>
      </c>
      <c r="B188" s="27">
        <f>'SCC X Ano = Fundo Cultural'!B188+'SCC X Ano = Outros'!B188</f>
        <v>0</v>
      </c>
      <c r="C188" s="27">
        <f>'SCC X Ano = Fundo Cultural'!C188+'SCC X Ano = Outros'!C188</f>
        <v>132465.43765093852</v>
      </c>
      <c r="D188" s="27">
        <f>'SCC X Ano = Fundo Cultural'!D188+'SCC X Ano = Outros'!D188</f>
        <v>631864.58668243361</v>
      </c>
      <c r="E188" s="27">
        <f>'SCC X Ano = Fundo Cultural'!E188+'SCC X Ano = Outros'!E188</f>
        <v>0</v>
      </c>
      <c r="F188" s="27">
        <f>'SCC X Ano = Fundo Cultural'!F188+'SCC X Ano = Outros'!F188</f>
        <v>11507035.18399094</v>
      </c>
      <c r="G188" s="27">
        <f>'SCC X Ano = Fundo Cultural'!G188+'SCC X Ano = Outros'!G188</f>
        <v>0</v>
      </c>
      <c r="H188" s="27">
        <f>'SCC X Ano = Fundo Cultural'!H188+'SCC X Ano = Outros'!H188</f>
        <v>0</v>
      </c>
      <c r="I188" s="27">
        <f>'SCC X Ano = Fundo Cultural'!I188+'SCC X Ano = Outros'!I188</f>
        <v>234248.54885828018</v>
      </c>
      <c r="J188" s="27">
        <f>'SCC X Ano = Fundo Cultural'!J188+'SCC X Ano = Outros'!J188</f>
        <v>859794.33955130668</v>
      </c>
      <c r="K188" s="27">
        <f>'SCC X Ano = Fundo Cultural'!K188+'SCC X Ano = Outros'!K188</f>
        <v>0</v>
      </c>
      <c r="L188" s="67">
        <f t="shared" si="66"/>
        <v>13365408.0967339</v>
      </c>
      <c r="M188" s="25" t="s">
        <v>137</v>
      </c>
      <c r="N188" s="28">
        <f t="shared" si="67"/>
        <v>0</v>
      </c>
      <c r="O188" s="28">
        <f t="shared" si="65"/>
        <v>2.1450519146122064E-4</v>
      </c>
      <c r="P188" s="28">
        <f t="shared" si="65"/>
        <v>1.0231969678086076E-3</v>
      </c>
      <c r="Q188" s="28">
        <f t="shared" si="65"/>
        <v>0</v>
      </c>
      <c r="R188" s="28">
        <f t="shared" si="65"/>
        <v>1.8633681578113074E-2</v>
      </c>
      <c r="S188" s="28">
        <f t="shared" si="65"/>
        <v>0</v>
      </c>
      <c r="T188" s="28">
        <f t="shared" si="65"/>
        <v>0</v>
      </c>
      <c r="U188" s="28">
        <f t="shared" si="65"/>
        <v>3.7932558645800452E-4</v>
      </c>
      <c r="V188" s="28">
        <f t="shared" si="65"/>
        <v>1.3922903414905986E-3</v>
      </c>
      <c r="W188" s="28">
        <f t="shared" si="65"/>
        <v>0</v>
      </c>
      <c r="X188" s="28">
        <f t="shared" si="65"/>
        <v>2.1642999665331505E-2</v>
      </c>
    </row>
    <row r="189" spans="1:24" x14ac:dyDescent="0.25">
      <c r="A189" s="25" t="s">
        <v>181</v>
      </c>
      <c r="B189" s="27">
        <f>'SCC X Ano = Fundo Cultural'!B189+'SCC X Ano = Outros'!B189</f>
        <v>0</v>
      </c>
      <c r="C189" s="27">
        <f>'SCC X Ano = Fundo Cultural'!C189+'SCC X Ano = Outros'!C189</f>
        <v>251494.90413217634</v>
      </c>
      <c r="D189" s="27">
        <f>'SCC X Ano = Fundo Cultural'!D189+'SCC X Ano = Outros'!D189</f>
        <v>0</v>
      </c>
      <c r="E189" s="27">
        <f>'SCC X Ano = Fundo Cultural'!E189+'SCC X Ano = Outros'!E189</f>
        <v>0</v>
      </c>
      <c r="F189" s="27">
        <f>'SCC X Ano = Fundo Cultural'!F189+'SCC X Ano = Outros'!F189</f>
        <v>147938.98169584118</v>
      </c>
      <c r="G189" s="27">
        <f>'SCC X Ano = Fundo Cultural'!G189+'SCC X Ano = Outros'!G189</f>
        <v>116654.80016988391</v>
      </c>
      <c r="H189" s="27">
        <f>'SCC X Ano = Fundo Cultural'!H189+'SCC X Ano = Outros'!H189</f>
        <v>0</v>
      </c>
      <c r="I189" s="27">
        <f>'SCC X Ano = Fundo Cultural'!I189+'SCC X Ano = Outros'!I189</f>
        <v>13011.533685315035</v>
      </c>
      <c r="J189" s="27">
        <f>'SCC X Ano = Fundo Cultural'!J189+'SCC X Ano = Outros'!J189</f>
        <v>0</v>
      </c>
      <c r="K189" s="27">
        <f>'SCC X Ano = Fundo Cultural'!K189+'SCC X Ano = Outros'!K189</f>
        <v>0</v>
      </c>
      <c r="L189" s="67">
        <f t="shared" si="66"/>
        <v>529100.21968321642</v>
      </c>
      <c r="M189" s="25" t="s">
        <v>181</v>
      </c>
      <c r="N189" s="28">
        <f t="shared" si="67"/>
        <v>0</v>
      </c>
      <c r="O189" s="28">
        <f t="shared" si="65"/>
        <v>4.0725311839115495E-4</v>
      </c>
      <c r="P189" s="28">
        <f t="shared" si="65"/>
        <v>0</v>
      </c>
      <c r="Q189" s="28">
        <f t="shared" si="65"/>
        <v>0</v>
      </c>
      <c r="R189" s="28">
        <f t="shared" si="65"/>
        <v>2.3956195786606829E-4</v>
      </c>
      <c r="S189" s="28">
        <f t="shared" si="65"/>
        <v>1.8890255970957487E-4</v>
      </c>
      <c r="T189" s="28">
        <f t="shared" si="65"/>
        <v>0</v>
      </c>
      <c r="U189" s="28">
        <f t="shared" si="65"/>
        <v>2.1069960390176153E-5</v>
      </c>
      <c r="V189" s="28">
        <f t="shared" si="65"/>
        <v>0</v>
      </c>
      <c r="W189" s="28">
        <f t="shared" si="65"/>
        <v>0</v>
      </c>
      <c r="X189" s="28">
        <f t="shared" si="65"/>
        <v>8.5678759635697424E-4</v>
      </c>
    </row>
    <row r="190" spans="1:24" x14ac:dyDescent="0.25">
      <c r="A190" s="25" t="s">
        <v>148</v>
      </c>
      <c r="B190" s="27">
        <f>'SCC X Ano = Fundo Cultural'!B190+'SCC X Ano = Outros'!B190</f>
        <v>0</v>
      </c>
      <c r="C190" s="27">
        <f>'SCC X Ano = Fundo Cultural'!C190+'SCC X Ano = Outros'!C190</f>
        <v>1673154.3994603688</v>
      </c>
      <c r="D190" s="27">
        <f>'SCC X Ano = Fundo Cultural'!D190+'SCC X Ano = Outros'!D190</f>
        <v>1583322.4106027549</v>
      </c>
      <c r="E190" s="27">
        <f>'SCC X Ano = Fundo Cultural'!E190+'SCC X Ano = Outros'!E190</f>
        <v>0</v>
      </c>
      <c r="F190" s="27">
        <f>'SCC X Ano = Fundo Cultural'!F190+'SCC X Ano = Outros'!F190</f>
        <v>1508854.7857297515</v>
      </c>
      <c r="G190" s="27">
        <f>'SCC X Ano = Fundo Cultural'!G190+'SCC X Ano = Outros'!G190</f>
        <v>177248.3688812645</v>
      </c>
      <c r="H190" s="27">
        <f>'SCC X Ano = Fundo Cultural'!H190+'SCC X Ano = Outros'!H190</f>
        <v>0</v>
      </c>
      <c r="I190" s="27">
        <f>'SCC X Ano = Fundo Cultural'!I190+'SCC X Ano = Outros'!I190</f>
        <v>1812694.7050182377</v>
      </c>
      <c r="J190" s="27">
        <f>'SCC X Ano = Fundo Cultural'!J190+'SCC X Ano = Outros'!J190</f>
        <v>723454.37451075099</v>
      </c>
      <c r="K190" s="27">
        <f>'SCC X Ano = Fundo Cultural'!K190+'SCC X Ano = Outros'!K190</f>
        <v>0</v>
      </c>
      <c r="L190" s="67">
        <f t="shared" si="66"/>
        <v>7478729.0442031277</v>
      </c>
      <c r="M190" s="25" t="s">
        <v>148</v>
      </c>
      <c r="N190" s="28">
        <f t="shared" si="67"/>
        <v>0</v>
      </c>
      <c r="O190" s="28">
        <f t="shared" si="65"/>
        <v>2.7093882839550431E-3</v>
      </c>
      <c r="P190" s="28">
        <f t="shared" si="65"/>
        <v>2.5639206939862404E-3</v>
      </c>
      <c r="Q190" s="28">
        <f t="shared" si="65"/>
        <v>0</v>
      </c>
      <c r="R190" s="28">
        <f t="shared" si="65"/>
        <v>2.4433330719293954E-3</v>
      </c>
      <c r="S190" s="28">
        <f t="shared" si="65"/>
        <v>2.8702351328241225E-4</v>
      </c>
      <c r="T190" s="28">
        <f t="shared" si="65"/>
        <v>0</v>
      </c>
      <c r="U190" s="28">
        <f t="shared" si="65"/>
        <v>2.9353500177555416E-3</v>
      </c>
      <c r="V190" s="28">
        <f t="shared" si="65"/>
        <v>1.1715110135129408E-3</v>
      </c>
      <c r="W190" s="28">
        <f t="shared" si="65"/>
        <v>0</v>
      </c>
      <c r="X190" s="28">
        <f t="shared" si="65"/>
        <v>1.2110526594421573E-2</v>
      </c>
    </row>
    <row r="191" spans="1:24" x14ac:dyDescent="0.25">
      <c r="A191" s="25" t="s">
        <v>177</v>
      </c>
      <c r="B191" s="27">
        <f>'SCC X Ano = Fundo Cultural'!B191+'SCC X Ano = Outros'!B191</f>
        <v>0</v>
      </c>
      <c r="C191" s="27">
        <f>'SCC X Ano = Fundo Cultural'!C191+'SCC X Ano = Outros'!C191</f>
        <v>2953674.1013474134</v>
      </c>
      <c r="D191" s="27">
        <f>'SCC X Ano = Fundo Cultural'!D191+'SCC X Ano = Outros'!D191</f>
        <v>15592026.246331677</v>
      </c>
      <c r="E191" s="27">
        <f>'SCC X Ano = Fundo Cultural'!E191+'SCC X Ano = Outros'!E191</f>
        <v>0</v>
      </c>
      <c r="F191" s="27">
        <f>'SCC X Ano = Fundo Cultural'!F191+'SCC X Ano = Outros'!F191</f>
        <v>5589480.0104095535</v>
      </c>
      <c r="G191" s="27">
        <f>'SCC X Ano = Fundo Cultural'!G191+'SCC X Ano = Outros'!G191</f>
        <v>68711.106194100706</v>
      </c>
      <c r="H191" s="27">
        <f>'SCC X Ano = Fundo Cultural'!H191+'SCC X Ano = Outros'!H191</f>
        <v>0</v>
      </c>
      <c r="I191" s="27">
        <f>'SCC X Ano = Fundo Cultural'!I191+'SCC X Ano = Outros'!I191</f>
        <v>1596931.7051181693</v>
      </c>
      <c r="J191" s="27">
        <f>'SCC X Ano = Fundo Cultural'!J191+'SCC X Ano = Outros'!J191</f>
        <v>13332946.135307541</v>
      </c>
      <c r="K191" s="27">
        <f>'SCC X Ano = Fundo Cultural'!K191+'SCC X Ano = Outros'!K191</f>
        <v>0</v>
      </c>
      <c r="L191" s="67">
        <f t="shared" si="66"/>
        <v>39133769.304708451</v>
      </c>
      <c r="M191" s="25" t="s">
        <v>177</v>
      </c>
      <c r="N191" s="28">
        <f t="shared" si="67"/>
        <v>0</v>
      </c>
      <c r="O191" s="28">
        <f t="shared" ref="O191:O202" si="68">C191/$L$202</f>
        <v>4.7829716177975939E-3</v>
      </c>
      <c r="P191" s="28">
        <f t="shared" ref="P191:P202" si="69">D191/$L$202</f>
        <v>2.524862812933195E-2</v>
      </c>
      <c r="Q191" s="28">
        <f t="shared" ref="Q191:Q202" si="70">E191/$L$202</f>
        <v>0</v>
      </c>
      <c r="R191" s="28">
        <f t="shared" ref="R191:R202" si="71">F191/$L$202</f>
        <v>9.0512098934138249E-3</v>
      </c>
      <c r="S191" s="28">
        <f t="shared" ref="S191:S202" si="72">G191/$L$202</f>
        <v>1.1126592151921533E-4</v>
      </c>
      <c r="T191" s="28">
        <f t="shared" ref="T191:T202" si="73">H191/$L$202</f>
        <v>0</v>
      </c>
      <c r="U191" s="28">
        <f t="shared" ref="U191:U202" si="74">I191/$L$202</f>
        <v>2.5859586261249897E-3</v>
      </c>
      <c r="V191" s="28">
        <f t="shared" ref="V191:V202" si="75">J191/$L$202</f>
        <v>2.1590433053432962E-2</v>
      </c>
      <c r="W191" s="28">
        <f t="shared" ref="W191:W202" si="76">K191/$L$202</f>
        <v>0</v>
      </c>
      <c r="X191" s="28">
        <f t="shared" ref="X191:X202" si="77">L191/$L$202</f>
        <v>6.3370467241620529E-2</v>
      </c>
    </row>
    <row r="192" spans="1:24" x14ac:dyDescent="0.25">
      <c r="A192" s="25" t="s">
        <v>159</v>
      </c>
      <c r="B192" s="27">
        <f>'SCC X Ano = Fundo Cultural'!B192+'SCC X Ano = Outros'!B192</f>
        <v>0</v>
      </c>
      <c r="C192" s="27">
        <f>'SCC X Ano = Fundo Cultural'!C192+'SCC X Ano = Outros'!C192</f>
        <v>469909.61474658991</v>
      </c>
      <c r="D192" s="27">
        <f>'SCC X Ano = Fundo Cultural'!D192+'SCC X Ano = Outros'!D192</f>
        <v>3460477.0232174681</v>
      </c>
      <c r="E192" s="27">
        <f>'SCC X Ano = Fundo Cultural'!E192+'SCC X Ano = Outros'!E192</f>
        <v>0</v>
      </c>
      <c r="F192" s="27">
        <f>'SCC X Ano = Fundo Cultural'!F192+'SCC X Ano = Outros'!F192</f>
        <v>396797.18737196253</v>
      </c>
      <c r="G192" s="27">
        <f>'SCC X Ano = Fundo Cultural'!G192+'SCC X Ano = Outros'!G192</f>
        <v>46383.783864359357</v>
      </c>
      <c r="H192" s="27">
        <f>'SCC X Ano = Fundo Cultural'!H192+'SCC X Ano = Outros'!H192</f>
        <v>0</v>
      </c>
      <c r="I192" s="27">
        <f>'SCC X Ano = Fundo Cultural'!I192+'SCC X Ano = Outros'!I192</f>
        <v>520298.94207291678</v>
      </c>
      <c r="J192" s="27">
        <f>'SCC X Ano = Fundo Cultural'!J192+'SCC X Ano = Outros'!J192</f>
        <v>0</v>
      </c>
      <c r="K192" s="27">
        <f>'SCC X Ano = Fundo Cultural'!K192+'SCC X Ano = Outros'!K192</f>
        <v>0</v>
      </c>
      <c r="L192" s="67">
        <f t="shared" si="66"/>
        <v>4893866.5512732966</v>
      </c>
      <c r="M192" s="25" t="s">
        <v>159</v>
      </c>
      <c r="N192" s="28">
        <f t="shared" si="67"/>
        <v>0</v>
      </c>
      <c r="O192" s="28">
        <f t="shared" si="68"/>
        <v>7.6093850341777476E-4</v>
      </c>
      <c r="P192" s="28">
        <f t="shared" si="69"/>
        <v>5.6036525419440892E-3</v>
      </c>
      <c r="Q192" s="28">
        <f t="shared" si="70"/>
        <v>0</v>
      </c>
      <c r="R192" s="28">
        <f t="shared" si="71"/>
        <v>6.4254539265392772E-4</v>
      </c>
      <c r="S192" s="28">
        <f t="shared" si="72"/>
        <v>7.5110629723192459E-5</v>
      </c>
      <c r="T192" s="28">
        <f t="shared" si="73"/>
        <v>0</v>
      </c>
      <c r="U192" s="28">
        <f t="shared" si="74"/>
        <v>8.4253542784887205E-4</v>
      </c>
      <c r="V192" s="28">
        <f t="shared" si="75"/>
        <v>0</v>
      </c>
      <c r="W192" s="28">
        <f t="shared" si="76"/>
        <v>0</v>
      </c>
      <c r="X192" s="28">
        <f t="shared" si="77"/>
        <v>7.9247824955878555E-3</v>
      </c>
    </row>
    <row r="193" spans="1:24" x14ac:dyDescent="0.25">
      <c r="A193" s="25" t="s">
        <v>191</v>
      </c>
      <c r="B193" s="27">
        <f>'SCC X Ano = Fundo Cultural'!B193+'SCC X Ano = Outros'!B193</f>
        <v>0</v>
      </c>
      <c r="C193" s="27">
        <f>'SCC X Ano = Fundo Cultural'!C193+'SCC X Ano = Outros'!C193</f>
        <v>30422738.567495547</v>
      </c>
      <c r="D193" s="27">
        <f>'SCC X Ano = Fundo Cultural'!D193+'SCC X Ano = Outros'!D193</f>
        <v>34857238.203594215</v>
      </c>
      <c r="E193" s="27">
        <f>'SCC X Ano = Fundo Cultural'!E193+'SCC X Ano = Outros'!E193</f>
        <v>0</v>
      </c>
      <c r="F193" s="27">
        <f>'SCC X Ano = Fundo Cultural'!F193+'SCC X Ano = Outros'!F193</f>
        <v>19477878.337702572</v>
      </c>
      <c r="G193" s="27">
        <f>'SCC X Ano = Fundo Cultural'!G193+'SCC X Ano = Outros'!G193</f>
        <v>2245281.116153961</v>
      </c>
      <c r="H193" s="27">
        <f>'SCC X Ano = Fundo Cultural'!H193+'SCC X Ano = Outros'!H193</f>
        <v>0</v>
      </c>
      <c r="I193" s="27">
        <f>'SCC X Ano = Fundo Cultural'!I193+'SCC X Ano = Outros'!I193</f>
        <v>1022453.522876035</v>
      </c>
      <c r="J193" s="27">
        <f>'SCC X Ano = Fundo Cultural'!J193+'SCC X Ano = Outros'!J193</f>
        <v>43151476.790143408</v>
      </c>
      <c r="K193" s="27">
        <f>'SCC X Ano = Fundo Cultural'!K193+'SCC X Ano = Outros'!K193</f>
        <v>0</v>
      </c>
      <c r="L193" s="67">
        <f t="shared" si="66"/>
        <v>131177066.53796574</v>
      </c>
      <c r="M193" s="25" t="s">
        <v>191</v>
      </c>
      <c r="N193" s="28">
        <f t="shared" si="67"/>
        <v>0</v>
      </c>
      <c r="O193" s="28">
        <f t="shared" si="68"/>
        <v>4.9264438157760153E-2</v>
      </c>
      <c r="P193" s="28">
        <f t="shared" si="69"/>
        <v>5.6445354254399935E-2</v>
      </c>
      <c r="Q193" s="28">
        <f t="shared" si="70"/>
        <v>0</v>
      </c>
      <c r="R193" s="28">
        <f t="shared" si="71"/>
        <v>3.1541103069443945E-2</v>
      </c>
      <c r="S193" s="28">
        <f t="shared" si="72"/>
        <v>3.635849956378839E-3</v>
      </c>
      <c r="T193" s="28">
        <f t="shared" si="73"/>
        <v>0</v>
      </c>
      <c r="U193" s="28">
        <f t="shared" si="74"/>
        <v>1.6556891561605733E-3</v>
      </c>
      <c r="V193" s="28">
        <f t="shared" si="75"/>
        <v>6.9876459511614725E-2</v>
      </c>
      <c r="W193" s="28">
        <f t="shared" si="76"/>
        <v>0</v>
      </c>
      <c r="X193" s="28">
        <f t="shared" si="77"/>
        <v>0.21241889410575818</v>
      </c>
    </row>
    <row r="194" spans="1:24" x14ac:dyDescent="0.25">
      <c r="A194" s="25" t="s">
        <v>194</v>
      </c>
      <c r="B194" s="27">
        <f>'SCC X Ano = Fundo Cultural'!B194+'SCC X Ano = Outros'!B194</f>
        <v>0</v>
      </c>
      <c r="C194" s="27">
        <f>'SCC X Ano = Fundo Cultural'!C194+'SCC X Ano = Outros'!C194</f>
        <v>6183835.7873786241</v>
      </c>
      <c r="D194" s="27">
        <f>'SCC X Ano = Fundo Cultural'!D194+'SCC X Ano = Outros'!D194</f>
        <v>23125342.591179363</v>
      </c>
      <c r="E194" s="27">
        <f>'SCC X Ano = Fundo Cultural'!E194+'SCC X Ano = Outros'!E194</f>
        <v>0</v>
      </c>
      <c r="F194" s="27">
        <f>'SCC X Ano = Fundo Cultural'!F194+'SCC X Ano = Outros'!F194</f>
        <v>194365098.76382801</v>
      </c>
      <c r="G194" s="27">
        <f>'SCC X Ano = Fundo Cultural'!G194+'SCC X Ano = Outros'!G194</f>
        <v>341101.70911543787</v>
      </c>
      <c r="H194" s="27">
        <f>'SCC X Ano = Fundo Cultural'!H194+'SCC X Ano = Outros'!H194</f>
        <v>16978442.418197565</v>
      </c>
      <c r="I194" s="27">
        <f>'SCC X Ano = Fundo Cultural'!I194+'SCC X Ano = Outros'!I194</f>
        <v>9208395.0428707041</v>
      </c>
      <c r="J194" s="27">
        <f>'SCC X Ano = Fundo Cultural'!J194+'SCC X Ano = Outros'!J194</f>
        <v>23176642.207258373</v>
      </c>
      <c r="K194" s="27">
        <f>'SCC X Ano = Fundo Cultural'!K194+'SCC X Ano = Outros'!K194</f>
        <v>0</v>
      </c>
      <c r="L194" s="67">
        <f t="shared" si="66"/>
        <v>273378858.51982808</v>
      </c>
      <c r="M194" s="25" t="s">
        <v>194</v>
      </c>
      <c r="N194" s="28">
        <f t="shared" si="67"/>
        <v>0</v>
      </c>
      <c r="O194" s="28">
        <f t="shared" si="68"/>
        <v>1.0013667738990041E-2</v>
      </c>
      <c r="P194" s="28">
        <f t="shared" si="69"/>
        <v>3.7447549550236242E-2</v>
      </c>
      <c r="Q194" s="28">
        <f t="shared" si="70"/>
        <v>0</v>
      </c>
      <c r="R194" s="28">
        <f t="shared" si="71"/>
        <v>0.31474113899489764</v>
      </c>
      <c r="S194" s="28">
        <f t="shared" si="72"/>
        <v>5.52356061468372E-4</v>
      </c>
      <c r="T194" s="28">
        <f t="shared" si="73"/>
        <v>2.7493692741390911E-2</v>
      </c>
      <c r="U194" s="28">
        <f t="shared" si="74"/>
        <v>1.4911425778296523E-2</v>
      </c>
      <c r="V194" s="28">
        <f t="shared" si="75"/>
        <v>3.7530620532101808E-2</v>
      </c>
      <c r="W194" s="28">
        <f t="shared" si="76"/>
        <v>0</v>
      </c>
      <c r="X194" s="28">
        <f t="shared" si="77"/>
        <v>0.44269045139738156</v>
      </c>
    </row>
    <row r="195" spans="1:24" x14ac:dyDescent="0.25">
      <c r="A195" s="25" t="s">
        <v>185</v>
      </c>
      <c r="B195" s="27">
        <f>'SCC X Ano = Fundo Cultural'!B195+'SCC X Ano = Outros'!B195</f>
        <v>0</v>
      </c>
      <c r="C195" s="27">
        <f>'SCC X Ano = Fundo Cultural'!C195+'SCC X Ano = Outros'!C195</f>
        <v>1603030.7762362387</v>
      </c>
      <c r="D195" s="27">
        <f>'SCC X Ano = Fundo Cultural'!D195+'SCC X Ano = Outros'!D195</f>
        <v>2747080.8617611309</v>
      </c>
      <c r="E195" s="27">
        <f>'SCC X Ano = Fundo Cultural'!E195+'SCC X Ano = Outros'!E195</f>
        <v>0</v>
      </c>
      <c r="F195" s="27">
        <f>'SCC X Ano = Fundo Cultural'!F195+'SCC X Ano = Outros'!F195</f>
        <v>23407480.24398328</v>
      </c>
      <c r="G195" s="27">
        <f>'SCC X Ano = Fundo Cultural'!G195+'SCC X Ano = Outros'!G195</f>
        <v>248735.3781082927</v>
      </c>
      <c r="H195" s="27">
        <f>'SCC X Ano = Fundo Cultural'!H195+'SCC X Ano = Outros'!H195</f>
        <v>0</v>
      </c>
      <c r="I195" s="27">
        <f>'SCC X Ano = Fundo Cultural'!I195+'SCC X Ano = Outros'!I195</f>
        <v>2408271.9339118274</v>
      </c>
      <c r="J195" s="27">
        <f>'SCC X Ano = Fundo Cultural'!J195+'SCC X Ano = Outros'!J195</f>
        <v>0</v>
      </c>
      <c r="K195" s="27">
        <f>'SCC X Ano = Fundo Cultural'!K195+'SCC X Ano = Outros'!K195</f>
        <v>0</v>
      </c>
      <c r="L195" s="67">
        <f t="shared" si="66"/>
        <v>30414599.194000769</v>
      </c>
      <c r="M195" s="25" t="s">
        <v>185</v>
      </c>
      <c r="N195" s="28">
        <f t="shared" si="67"/>
        <v>0</v>
      </c>
      <c r="O195" s="28">
        <f t="shared" si="68"/>
        <v>2.5958350319340625E-3</v>
      </c>
      <c r="P195" s="28">
        <f t="shared" si="69"/>
        <v>4.4484290895886493E-3</v>
      </c>
      <c r="Q195" s="28">
        <f t="shared" si="70"/>
        <v>0</v>
      </c>
      <c r="R195" s="28">
        <f t="shared" si="71"/>
        <v>3.7904423375638159E-2</v>
      </c>
      <c r="S195" s="28">
        <f t="shared" si="72"/>
        <v>4.0278453648335806E-4</v>
      </c>
      <c r="T195" s="28">
        <f t="shared" si="73"/>
        <v>0</v>
      </c>
      <c r="U195" s="28">
        <f t="shared" si="74"/>
        <v>3.8997857964709684E-3</v>
      </c>
      <c r="V195" s="28">
        <f t="shared" si="75"/>
        <v>0</v>
      </c>
      <c r="W195" s="28">
        <f t="shared" si="76"/>
        <v>0</v>
      </c>
      <c r="X195" s="28">
        <f t="shared" si="77"/>
        <v>4.9251257830115198E-2</v>
      </c>
    </row>
    <row r="196" spans="1:24" x14ac:dyDescent="0.25">
      <c r="A196" s="25" t="s">
        <v>200</v>
      </c>
      <c r="B196" s="27">
        <f>'SCC X Ano = Fundo Cultural'!B196+'SCC X Ano = Outros'!B196</f>
        <v>0</v>
      </c>
      <c r="C196" s="27">
        <f>'SCC X Ano = Fundo Cultural'!C196+'SCC X Ano = Outros'!C196</f>
        <v>5632360.4790892899</v>
      </c>
      <c r="D196" s="27">
        <f>'SCC X Ano = Fundo Cultural'!D196+'SCC X Ano = Outros'!D196</f>
        <v>8397012.5068036839</v>
      </c>
      <c r="E196" s="27">
        <f>'SCC X Ano = Fundo Cultural'!E196+'SCC X Ano = Outros'!E196</f>
        <v>0</v>
      </c>
      <c r="F196" s="27">
        <f>'SCC X Ano = Fundo Cultural'!F196+'SCC X Ano = Outros'!F196</f>
        <v>3835229.3916656943</v>
      </c>
      <c r="G196" s="27">
        <f>'SCC X Ano = Fundo Cultural'!G196+'SCC X Ano = Outros'!G196</f>
        <v>101088.45307373296</v>
      </c>
      <c r="H196" s="27">
        <f>'SCC X Ano = Fundo Cultural'!H196+'SCC X Ano = Outros'!H196</f>
        <v>0</v>
      </c>
      <c r="I196" s="27">
        <f>'SCC X Ano = Fundo Cultural'!I196+'SCC X Ano = Outros'!I196</f>
        <v>1145887.0400393065</v>
      </c>
      <c r="J196" s="27">
        <f>'SCC X Ano = Fundo Cultural'!J196+'SCC X Ano = Outros'!J196</f>
        <v>1577598.6459419397</v>
      </c>
      <c r="K196" s="27">
        <f>'SCC X Ano = Fundo Cultural'!K196+'SCC X Ano = Outros'!K196</f>
        <v>0</v>
      </c>
      <c r="L196" s="67">
        <f t="shared" si="66"/>
        <v>20689176.516613644</v>
      </c>
      <c r="M196" s="25" t="s">
        <v>200</v>
      </c>
      <c r="N196" s="28">
        <f t="shared" si="67"/>
        <v>0</v>
      </c>
      <c r="O196" s="28">
        <f t="shared" si="68"/>
        <v>9.1206475014964077E-3</v>
      </c>
      <c r="P196" s="28">
        <f t="shared" si="69"/>
        <v>1.3597530098534552E-2</v>
      </c>
      <c r="Q196" s="28">
        <f t="shared" si="70"/>
        <v>0</v>
      </c>
      <c r="R196" s="28">
        <f t="shared" si="71"/>
        <v>6.2105001089023453E-3</v>
      </c>
      <c r="S196" s="28">
        <f t="shared" si="72"/>
        <v>1.6369551458577072E-4</v>
      </c>
      <c r="T196" s="28">
        <f t="shared" si="73"/>
        <v>0</v>
      </c>
      <c r="U196" s="28">
        <f t="shared" si="74"/>
        <v>1.855568692297461E-3</v>
      </c>
      <c r="V196" s="28">
        <f t="shared" si="75"/>
        <v>2.5546520329964777E-3</v>
      </c>
      <c r="W196" s="28">
        <f t="shared" si="76"/>
        <v>0</v>
      </c>
      <c r="X196" s="28">
        <f t="shared" si="77"/>
        <v>3.3502593948813011E-2</v>
      </c>
    </row>
    <row r="197" spans="1:24" x14ac:dyDescent="0.25">
      <c r="A197" s="25" t="s">
        <v>198</v>
      </c>
      <c r="B197" s="27">
        <f>'SCC X Ano = Fundo Cultural'!B197+'SCC X Ano = Outros'!B197</f>
        <v>0</v>
      </c>
      <c r="C197" s="27">
        <f>'SCC X Ano = Fundo Cultural'!C197+'SCC X Ano = Outros'!C197</f>
        <v>2623338.9109275327</v>
      </c>
      <c r="D197" s="27">
        <f>'SCC X Ano = Fundo Cultural'!D197+'SCC X Ano = Outros'!D197</f>
        <v>15596022.236538367</v>
      </c>
      <c r="E197" s="27">
        <f>'SCC X Ano = Fundo Cultural'!E197+'SCC X Ano = Outros'!E197</f>
        <v>0</v>
      </c>
      <c r="F197" s="27">
        <f>'SCC X Ano = Fundo Cultural'!F197+'SCC X Ano = Outros'!F197</f>
        <v>6536131.1821755124</v>
      </c>
      <c r="G197" s="27">
        <f>'SCC X Ano = Fundo Cultural'!G197+'SCC X Ano = Outros'!G197</f>
        <v>2047.1261304775071</v>
      </c>
      <c r="H197" s="27">
        <f>'SCC X Ano = Fundo Cultural'!H197+'SCC X Ano = Outros'!H197</f>
        <v>0</v>
      </c>
      <c r="I197" s="27">
        <f>'SCC X Ano = Fundo Cultural'!I197+'SCC X Ano = Outros'!I197</f>
        <v>999461.56692926504</v>
      </c>
      <c r="J197" s="27">
        <f>'SCC X Ano = Fundo Cultural'!J197+'SCC X Ano = Outros'!J197</f>
        <v>1422846.8284838696</v>
      </c>
      <c r="K197" s="27">
        <f>'SCC X Ano = Fundo Cultural'!K197+'SCC X Ano = Outros'!K197</f>
        <v>0</v>
      </c>
      <c r="L197" s="67">
        <f t="shared" si="66"/>
        <v>27179847.851185024</v>
      </c>
      <c r="M197" s="25" t="s">
        <v>198</v>
      </c>
      <c r="N197" s="28">
        <f t="shared" si="67"/>
        <v>0</v>
      </c>
      <c r="O197" s="28">
        <f t="shared" si="68"/>
        <v>4.2480500977093447E-3</v>
      </c>
      <c r="P197" s="28">
        <f t="shared" si="69"/>
        <v>2.5255098954171724E-2</v>
      </c>
      <c r="Q197" s="28">
        <f t="shared" si="70"/>
        <v>0</v>
      </c>
      <c r="R197" s="28">
        <f t="shared" si="71"/>
        <v>1.0584150065941969E-2</v>
      </c>
      <c r="S197" s="28">
        <f t="shared" si="72"/>
        <v>3.314971741689137E-6</v>
      </c>
      <c r="T197" s="28">
        <f t="shared" si="73"/>
        <v>0</v>
      </c>
      <c r="U197" s="28">
        <f t="shared" si="74"/>
        <v>1.6184576035390816E-3</v>
      </c>
      <c r="V197" s="28">
        <f t="shared" si="75"/>
        <v>2.3040578491740678E-3</v>
      </c>
      <c r="W197" s="28">
        <f t="shared" si="76"/>
        <v>0</v>
      </c>
      <c r="X197" s="28">
        <f t="shared" si="77"/>
        <v>4.4013129542277873E-2</v>
      </c>
    </row>
    <row r="198" spans="1:24" x14ac:dyDescent="0.25">
      <c r="A198" s="25" t="s">
        <v>173</v>
      </c>
      <c r="B198" s="27">
        <f>'SCC X Ano = Fundo Cultural'!B198+'SCC X Ano = Outros'!B198</f>
        <v>0</v>
      </c>
      <c r="C198" s="27">
        <f>'SCC X Ano = Fundo Cultural'!C198+'SCC X Ano = Outros'!C198</f>
        <v>627336.34368181753</v>
      </c>
      <c r="D198" s="27">
        <f>'SCC X Ano = Fundo Cultural'!D198+'SCC X Ano = Outros'!D198</f>
        <v>1220933.319231858</v>
      </c>
      <c r="E198" s="27">
        <f>'SCC X Ano = Fundo Cultural'!E198+'SCC X Ano = Outros'!E198</f>
        <v>0</v>
      </c>
      <c r="F198" s="27">
        <f>'SCC X Ano = Fundo Cultural'!F198+'SCC X Ano = Outros'!F198</f>
        <v>793410.13339218206</v>
      </c>
      <c r="G198" s="27">
        <f>'SCC X Ano = Fundo Cultural'!G198+'SCC X Ano = Outros'!G198</f>
        <v>21920.626605153146</v>
      </c>
      <c r="H198" s="27">
        <f>'SCC X Ano = Fundo Cultural'!H198+'SCC X Ano = Outros'!H198</f>
        <v>0</v>
      </c>
      <c r="I198" s="27">
        <f>'SCC X Ano = Fundo Cultural'!I198+'SCC X Ano = Outros'!I198</f>
        <v>177238.81562598891</v>
      </c>
      <c r="J198" s="27">
        <f>'SCC X Ano = Fundo Cultural'!J198+'SCC X Ano = Outros'!J198</f>
        <v>0</v>
      </c>
      <c r="K198" s="27">
        <f>'SCC X Ano = Fundo Cultural'!K198+'SCC X Ano = Outros'!K198</f>
        <v>0</v>
      </c>
      <c r="L198" s="67">
        <f t="shared" si="66"/>
        <v>2840839.2385369996</v>
      </c>
      <c r="M198" s="25" t="s">
        <v>173</v>
      </c>
      <c r="N198" s="28">
        <f t="shared" si="67"/>
        <v>0</v>
      </c>
      <c r="O198" s="28">
        <f t="shared" si="68"/>
        <v>1.0158642503159917E-3</v>
      </c>
      <c r="P198" s="28">
        <f t="shared" si="69"/>
        <v>1.9770933463666234E-3</v>
      </c>
      <c r="Q198" s="28">
        <f t="shared" si="70"/>
        <v>0</v>
      </c>
      <c r="R198" s="28">
        <f t="shared" si="71"/>
        <v>1.2847924378511033E-3</v>
      </c>
      <c r="S198" s="28">
        <f t="shared" si="72"/>
        <v>3.5496717410007276E-5</v>
      </c>
      <c r="T198" s="28">
        <f t="shared" si="73"/>
        <v>0</v>
      </c>
      <c r="U198" s="28">
        <f t="shared" si="74"/>
        <v>2.8700804341428432E-4</v>
      </c>
      <c r="V198" s="28">
        <f t="shared" si="75"/>
        <v>0</v>
      </c>
      <c r="W198" s="28">
        <f t="shared" si="76"/>
        <v>0</v>
      </c>
      <c r="X198" s="28">
        <f t="shared" si="77"/>
        <v>4.6002547953580093E-3</v>
      </c>
    </row>
    <row r="199" spans="1:24" x14ac:dyDescent="0.25">
      <c r="A199" s="25" t="s">
        <v>169</v>
      </c>
      <c r="B199" s="27">
        <f>'SCC X Ano = Fundo Cultural'!B199+'SCC X Ano = Outros'!B199</f>
        <v>0</v>
      </c>
      <c r="C199" s="27">
        <f>'SCC X Ano = Fundo Cultural'!C199+'SCC X Ano = Outros'!C199</f>
        <v>380608.51393214636</v>
      </c>
      <c r="D199" s="27">
        <f>'SCC X Ano = Fundo Cultural'!D199+'SCC X Ano = Outros'!D199</f>
        <v>1601195.1864725768</v>
      </c>
      <c r="E199" s="27">
        <f>'SCC X Ano = Fundo Cultural'!E199+'SCC X Ano = Outros'!E199</f>
        <v>0</v>
      </c>
      <c r="F199" s="27">
        <f>'SCC X Ano = Fundo Cultural'!F199+'SCC X Ano = Outros'!F199</f>
        <v>425826.80065288721</v>
      </c>
      <c r="G199" s="27">
        <f>'SCC X Ano = Fundo Cultural'!G199+'SCC X Ano = Outros'!G199</f>
        <v>0</v>
      </c>
      <c r="H199" s="27">
        <f>'SCC X Ano = Fundo Cultural'!H199+'SCC X Ano = Outros'!H199</f>
        <v>0</v>
      </c>
      <c r="I199" s="27">
        <f>'SCC X Ano = Fundo Cultural'!I199+'SCC X Ano = Outros'!I199</f>
        <v>211735.62042604221</v>
      </c>
      <c r="J199" s="27">
        <f>'SCC X Ano = Fundo Cultural'!J199+'SCC X Ano = Outros'!J199</f>
        <v>0</v>
      </c>
      <c r="K199" s="27">
        <f>'SCC X Ano = Fundo Cultural'!K199+'SCC X Ano = Outros'!K199</f>
        <v>0</v>
      </c>
      <c r="L199" s="67">
        <f t="shared" si="66"/>
        <v>2619366.1214836524</v>
      </c>
      <c r="M199" s="25" t="s">
        <v>169</v>
      </c>
      <c r="N199" s="28">
        <f t="shared" si="67"/>
        <v>0</v>
      </c>
      <c r="O199" s="28">
        <f t="shared" si="68"/>
        <v>6.1633059612064992E-4</v>
      </c>
      <c r="P199" s="28">
        <f t="shared" si="69"/>
        <v>2.592862607272347E-3</v>
      </c>
      <c r="Q199" s="28">
        <f t="shared" si="70"/>
        <v>0</v>
      </c>
      <c r="R199" s="28">
        <f t="shared" si="71"/>
        <v>6.8955390193224078E-4</v>
      </c>
      <c r="S199" s="28">
        <f t="shared" si="72"/>
        <v>0</v>
      </c>
      <c r="T199" s="28">
        <f t="shared" si="73"/>
        <v>0</v>
      </c>
      <c r="U199" s="28">
        <f t="shared" si="74"/>
        <v>3.4286973722406856E-4</v>
      </c>
      <c r="V199" s="28">
        <f t="shared" si="75"/>
        <v>0</v>
      </c>
      <c r="W199" s="28">
        <f t="shared" si="76"/>
        <v>0</v>
      </c>
      <c r="X199" s="28">
        <f t="shared" si="77"/>
        <v>4.2416168425493056E-3</v>
      </c>
    </row>
    <row r="200" spans="1:24" x14ac:dyDescent="0.25">
      <c r="A200" s="25" t="s">
        <v>163</v>
      </c>
      <c r="B200" s="27">
        <f>'SCC X Ano = Fundo Cultural'!B200+'SCC X Ano = Outros'!B200</f>
        <v>0</v>
      </c>
      <c r="C200" s="27">
        <f>'SCC X Ano = Fundo Cultural'!C200+'SCC X Ano = Outros'!C200</f>
        <v>2488663.9418064323</v>
      </c>
      <c r="D200" s="27">
        <f>'SCC X Ano = Fundo Cultural'!D200+'SCC X Ano = Outros'!D200</f>
        <v>793897.34941123577</v>
      </c>
      <c r="E200" s="27">
        <f>'SCC X Ano = Fundo Cultural'!E200+'SCC X Ano = Outros'!E200</f>
        <v>0</v>
      </c>
      <c r="F200" s="27">
        <f>'SCC X Ano = Fundo Cultural'!F200+'SCC X Ano = Outros'!F200</f>
        <v>1236397.3100214854</v>
      </c>
      <c r="G200" s="27">
        <f>'SCC X Ano = Fundo Cultural'!G200+'SCC X Ano = Outros'!G200</f>
        <v>13647.507536516714</v>
      </c>
      <c r="H200" s="27">
        <f>'SCC X Ano = Fundo Cultural'!H200+'SCC X Ano = Outros'!H200</f>
        <v>0</v>
      </c>
      <c r="I200" s="27">
        <f>'SCC X Ano = Fundo Cultural'!I200+'SCC X Ano = Outros'!I200</f>
        <v>1149515.9122932665</v>
      </c>
      <c r="J200" s="27">
        <f>'SCC X Ano = Fundo Cultural'!J200+'SCC X Ano = Outros'!J200</f>
        <v>0</v>
      </c>
      <c r="K200" s="27">
        <f>'SCC X Ano = Fundo Cultural'!K200+'SCC X Ano = Outros'!K200</f>
        <v>0</v>
      </c>
      <c r="L200" s="67">
        <f t="shared" si="66"/>
        <v>5682122.0210689362</v>
      </c>
      <c r="M200" s="25" t="s">
        <v>163</v>
      </c>
      <c r="N200" s="28">
        <f t="shared" si="67"/>
        <v>0</v>
      </c>
      <c r="O200" s="28">
        <f t="shared" si="68"/>
        <v>4.0299669467482608E-3</v>
      </c>
      <c r="P200" s="28">
        <f t="shared" si="69"/>
        <v>1.2855814011256254E-3</v>
      </c>
      <c r="Q200" s="28">
        <f t="shared" si="70"/>
        <v>0</v>
      </c>
      <c r="R200" s="28">
        <f t="shared" si="71"/>
        <v>2.0021346429033434E-3</v>
      </c>
      <c r="S200" s="28">
        <f t="shared" si="72"/>
        <v>2.2099811611260911E-5</v>
      </c>
      <c r="T200" s="28">
        <f t="shared" si="73"/>
        <v>0</v>
      </c>
      <c r="U200" s="28">
        <f t="shared" si="74"/>
        <v>1.8614450322048956E-3</v>
      </c>
      <c r="V200" s="28">
        <f t="shared" si="75"/>
        <v>0</v>
      </c>
      <c r="W200" s="28">
        <f t="shared" si="76"/>
        <v>0</v>
      </c>
      <c r="X200" s="28">
        <f t="shared" si="77"/>
        <v>9.201227834593385E-3</v>
      </c>
    </row>
    <row r="201" spans="1:24" x14ac:dyDescent="0.25">
      <c r="A201" s="25" t="s">
        <v>155</v>
      </c>
      <c r="B201" s="27">
        <f>'SCC X Ano = Fundo Cultural'!B201+'SCC X Ano = Outros'!B201</f>
        <v>0</v>
      </c>
      <c r="C201" s="27">
        <f>'SCC X Ano = Fundo Cultural'!C201+'SCC X Ano = Outros'!C201</f>
        <v>949865.1597908095</v>
      </c>
      <c r="D201" s="27">
        <f>'SCC X Ano = Fundo Cultural'!D201+'SCC X Ano = Outros'!D201</f>
        <v>1001780.2784597193</v>
      </c>
      <c r="E201" s="27">
        <f>'SCC X Ano = Fundo Cultural'!E201+'SCC X Ano = Outros'!E201</f>
        <v>0</v>
      </c>
      <c r="F201" s="27">
        <f>'SCC X Ano = Fundo Cultural'!F201+'SCC X Ano = Outros'!F201</f>
        <v>1102676.3016771874</v>
      </c>
      <c r="G201" s="27">
        <f>'SCC X Ano = Fundo Cultural'!G201+'SCC X Ano = Outros'!G201</f>
        <v>221216.54391166038</v>
      </c>
      <c r="H201" s="27">
        <f>'SCC X Ano = Fundo Cultural'!H201+'SCC X Ano = Outros'!H201</f>
        <v>0</v>
      </c>
      <c r="I201" s="27">
        <f>'SCC X Ano = Fundo Cultural'!I201+'SCC X Ano = Outros'!I201</f>
        <v>370925.60733498773</v>
      </c>
      <c r="J201" s="27">
        <f>'SCC X Ano = Fundo Cultural'!J201+'SCC X Ano = Outros'!J201</f>
        <v>0</v>
      </c>
      <c r="K201" s="27">
        <f>'SCC X Ano = Fundo Cultural'!K201+'SCC X Ano = Outros'!K201</f>
        <v>0</v>
      </c>
      <c r="L201" s="67">
        <f t="shared" si="66"/>
        <v>3646463.8911743644</v>
      </c>
      <c r="M201" s="25" t="s">
        <v>155</v>
      </c>
      <c r="N201" s="28">
        <f t="shared" si="67"/>
        <v>0</v>
      </c>
      <c r="O201" s="28">
        <f t="shared" si="68"/>
        <v>1.5381446781625981E-3</v>
      </c>
      <c r="P201" s="28">
        <f t="shared" si="69"/>
        <v>1.6222123615318349E-3</v>
      </c>
      <c r="Q201" s="28">
        <f t="shared" si="70"/>
        <v>0</v>
      </c>
      <c r="R201" s="28">
        <f t="shared" si="71"/>
        <v>1.785596268773887E-3</v>
      </c>
      <c r="S201" s="28">
        <f t="shared" si="72"/>
        <v>3.5822247635041154E-4</v>
      </c>
      <c r="T201" s="28">
        <f t="shared" si="73"/>
        <v>0</v>
      </c>
      <c r="U201" s="28">
        <f t="shared" si="74"/>
        <v>6.0065077978246027E-4</v>
      </c>
      <c r="V201" s="28">
        <f t="shared" si="75"/>
        <v>0</v>
      </c>
      <c r="W201" s="28">
        <f t="shared" si="76"/>
        <v>0</v>
      </c>
      <c r="X201" s="28">
        <f t="shared" si="77"/>
        <v>5.9048265646011924E-3</v>
      </c>
    </row>
    <row r="202" spans="1:24" x14ac:dyDescent="0.25">
      <c r="A202" s="25" t="s">
        <v>223</v>
      </c>
      <c r="B202" s="27">
        <f>'SCC X Ano = Fundo Cultural'!B202+'SCC X Ano = Outros'!B202</f>
        <v>0</v>
      </c>
      <c r="C202" s="27">
        <f>'SCC X Ano = Fundo Cultural'!C202+'SCC X Ano = Outros'!C202</f>
        <v>65748311.463466629</v>
      </c>
      <c r="D202" s="27">
        <f>'SCC X Ano = Fundo Cultural'!D202+'SCC X Ano = Outros'!D202</f>
        <v>119431298.23414002</v>
      </c>
      <c r="E202" s="27">
        <f>'SCC X Ano = Fundo Cultural'!E202+'SCC X Ano = Outros'!E202</f>
        <v>0</v>
      </c>
      <c r="F202" s="27">
        <f>'SCC X Ano = Fundo Cultural'!F202+'SCC X Ano = Outros'!F202</f>
        <v>294358898.90556443</v>
      </c>
      <c r="G202" s="27">
        <f>'SCC X Ano = Fundo Cultural'!G202+'SCC X Ano = Outros'!G202</f>
        <v>3997701.6041371725</v>
      </c>
      <c r="H202" s="27">
        <f>'SCC X Ano = Fundo Cultural'!H202+'SCC X Ano = Outros'!H202</f>
        <v>16978442.418197565</v>
      </c>
      <c r="I202" s="27">
        <f>'SCC X Ano = Fundo Cultural'!I202+'SCC X Ano = Outros'!I202</f>
        <v>27192205.669259343</v>
      </c>
      <c r="J202" s="27">
        <f>'SCC X Ano = Fundo Cultural'!J202+'SCC X Ano = Outros'!J202</f>
        <v>89832683.515747577</v>
      </c>
      <c r="K202" s="27">
        <f>'SCC X Ano = Fundo Cultural'!K202+'SCC X Ano = Outros'!K202</f>
        <v>0</v>
      </c>
      <c r="L202" s="67">
        <f t="shared" si="66"/>
        <v>617539541.81051278</v>
      </c>
      <c r="M202" s="25" t="s">
        <v>223</v>
      </c>
      <c r="N202" s="28">
        <f t="shared" si="67"/>
        <v>0</v>
      </c>
      <c r="O202" s="28">
        <f t="shared" si="68"/>
        <v>0.10646818059731791</v>
      </c>
      <c r="P202" s="28">
        <f t="shared" si="69"/>
        <v>0.19339862494309165</v>
      </c>
      <c r="Q202" s="28">
        <f t="shared" si="70"/>
        <v>0</v>
      </c>
      <c r="R202" s="28">
        <f t="shared" si="71"/>
        <v>0.47666404979114063</v>
      </c>
      <c r="S202" s="28">
        <f t="shared" si="72"/>
        <v>6.4735961561532464E-3</v>
      </c>
      <c r="T202" s="28">
        <f t="shared" si="73"/>
        <v>2.7493692741390911E-2</v>
      </c>
      <c r="U202" s="28">
        <f t="shared" si="74"/>
        <v>4.4033140921691881E-2</v>
      </c>
      <c r="V202" s="28">
        <f t="shared" si="75"/>
        <v>0.14546871484921373</v>
      </c>
      <c r="W202" s="28">
        <f t="shared" si="76"/>
        <v>0</v>
      </c>
      <c r="X202" s="28">
        <f t="shared" si="77"/>
        <v>1</v>
      </c>
    </row>
    <row r="203" spans="1:24" x14ac:dyDescent="0.25">
      <c r="A203" s="25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M203" s="25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4" x14ac:dyDescent="0.25">
      <c r="A204" s="25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M204" s="25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4" x14ac:dyDescent="0.25">
      <c r="B205" s="31"/>
      <c r="C205" s="31"/>
      <c r="D205" s="31"/>
      <c r="E205" s="31"/>
      <c r="F205" s="31"/>
      <c r="G205" s="31"/>
      <c r="H205" s="31"/>
      <c r="I205" s="31"/>
      <c r="J205" s="31"/>
      <c r="K205" s="31"/>
    </row>
    <row r="206" spans="1:24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24" x14ac:dyDescent="0.25">
      <c r="A207" s="2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L207" s="1">
        <v>2013</v>
      </c>
      <c r="N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  <c r="X207" s="1">
        <v>2013</v>
      </c>
    </row>
    <row r="208" spans="1:24" x14ac:dyDescent="0.25">
      <c r="A208" s="25"/>
      <c r="B208" s="25" t="s">
        <v>224</v>
      </c>
      <c r="C208" s="25" t="s">
        <v>228</v>
      </c>
      <c r="D208" s="25" t="s">
        <v>15</v>
      </c>
      <c r="E208" s="25" t="s">
        <v>229</v>
      </c>
      <c r="F208" s="25" t="s">
        <v>226</v>
      </c>
      <c r="G208" s="25" t="s">
        <v>227</v>
      </c>
      <c r="H208" s="25" t="s">
        <v>131</v>
      </c>
      <c r="I208" s="25" t="s">
        <v>130</v>
      </c>
      <c r="J208" s="25" t="s">
        <v>129</v>
      </c>
      <c r="K208" s="25" t="s">
        <v>230</v>
      </c>
      <c r="L208" s="25" t="s">
        <v>404</v>
      </c>
      <c r="N208" s="25" t="s">
        <v>224</v>
      </c>
      <c r="O208" s="25" t="s">
        <v>228</v>
      </c>
      <c r="P208" s="25" t="s">
        <v>15</v>
      </c>
      <c r="Q208" s="25" t="s">
        <v>229</v>
      </c>
      <c r="R208" s="25" t="s">
        <v>226</v>
      </c>
      <c r="S208" s="25" t="s">
        <v>227</v>
      </c>
      <c r="T208" s="25" t="s">
        <v>131</v>
      </c>
      <c r="U208" s="25" t="s">
        <v>130</v>
      </c>
      <c r="V208" s="25" t="s">
        <v>129</v>
      </c>
      <c r="W208" s="25" t="s">
        <v>230</v>
      </c>
      <c r="X208" s="25" t="s">
        <v>404</v>
      </c>
    </row>
    <row r="209" spans="1:24" x14ac:dyDescent="0.25">
      <c r="A209" s="25" t="s">
        <v>132</v>
      </c>
      <c r="B209" s="27">
        <f>'SCC X Ano = Fundo Cultural'!B209+'SCC X Ano = Outros'!B209</f>
        <v>0</v>
      </c>
      <c r="C209" s="27">
        <f>'SCC X Ano = Fundo Cultural'!C209+'SCC X Ano = Outros'!C209</f>
        <v>97422.292829828672</v>
      </c>
      <c r="D209" s="27">
        <f>'SCC X Ano = Fundo Cultural'!D209+'SCC X Ano = Outros'!D209</f>
        <v>125677.12874961669</v>
      </c>
      <c r="E209" s="27">
        <f>'SCC X Ano = Fundo Cultural'!E209+'SCC X Ano = Outros'!E209</f>
        <v>0</v>
      </c>
      <c r="F209" s="27">
        <f>'SCC X Ano = Fundo Cultural'!F209+'SCC X Ano = Outros'!F209</f>
        <v>279149.06804284756</v>
      </c>
      <c r="G209" s="27">
        <f>'SCC X Ano = Fundo Cultural'!G209+'SCC X Ano = Outros'!G209</f>
        <v>14446.343115644799</v>
      </c>
      <c r="H209" s="27">
        <f>'SCC X Ano = Fundo Cultural'!H209+'SCC X Ano = Outros'!H209</f>
        <v>0</v>
      </c>
      <c r="I209" s="27">
        <f>'SCC X Ano = Fundo Cultural'!I209+'SCC X Ano = Outros'!I209</f>
        <v>567095.31603846536</v>
      </c>
      <c r="J209" s="27">
        <f>'SCC X Ano = Fundo Cultural'!J209+'SCC X Ano = Outros'!J209</f>
        <v>0</v>
      </c>
      <c r="K209" s="27">
        <f>'SCC X Ano = Fundo Cultural'!K209+'SCC X Ano = Outros'!K209</f>
        <v>0</v>
      </c>
      <c r="L209" s="67">
        <f t="shared" ref="L209:L236" si="78">SUM(B209:K209)</f>
        <v>1083790.1487764032</v>
      </c>
      <c r="M209" s="25" t="s">
        <v>132</v>
      </c>
      <c r="N209" s="28">
        <f>B209/$L$236</f>
        <v>0</v>
      </c>
      <c r="O209" s="28">
        <f t="shared" ref="O209:X224" si="79">C209/$L$236</f>
        <v>1.6113642089576541E-4</v>
      </c>
      <c r="P209" s="28">
        <f t="shared" si="79"/>
        <v>2.0786990458685912E-4</v>
      </c>
      <c r="Q209" s="28">
        <f t="shared" si="79"/>
        <v>0</v>
      </c>
      <c r="R209" s="28">
        <f t="shared" si="79"/>
        <v>4.6171241113554122E-4</v>
      </c>
      <c r="S209" s="28">
        <f t="shared" si="79"/>
        <v>2.3894243884747187E-5</v>
      </c>
      <c r="T209" s="28">
        <f t="shared" si="79"/>
        <v>0</v>
      </c>
      <c r="U209" s="28">
        <f t="shared" si="79"/>
        <v>9.3797535326752956E-4</v>
      </c>
      <c r="V209" s="28">
        <f t="shared" si="79"/>
        <v>0</v>
      </c>
      <c r="W209" s="28">
        <f t="shared" si="79"/>
        <v>0</v>
      </c>
      <c r="X209" s="28">
        <f t="shared" si="79"/>
        <v>1.7925883337704426E-3</v>
      </c>
    </row>
    <row r="210" spans="1:24" x14ac:dyDescent="0.25">
      <c r="A210" s="25" t="s">
        <v>134</v>
      </c>
      <c r="B210" s="27">
        <f>'SCC X Ano = Fundo Cultural'!B210+'SCC X Ano = Outros'!B210</f>
        <v>0</v>
      </c>
      <c r="C210" s="27">
        <f>'SCC X Ano = Fundo Cultural'!C210+'SCC X Ano = Outros'!C210</f>
        <v>0</v>
      </c>
      <c r="D210" s="27">
        <f>'SCC X Ano = Fundo Cultural'!D210+'SCC X Ano = Outros'!D210</f>
        <v>38102.213860182055</v>
      </c>
      <c r="E210" s="27">
        <f>'SCC X Ano = Fundo Cultural'!E210+'SCC X Ano = Outros'!E210</f>
        <v>0</v>
      </c>
      <c r="F210" s="27">
        <f>'SCC X Ano = Fundo Cultural'!F210+'SCC X Ano = Outros'!F210</f>
        <v>613310.47042635223</v>
      </c>
      <c r="G210" s="27">
        <f>'SCC X Ano = Fundo Cultural'!G210+'SCC X Ano = Outros'!G210</f>
        <v>0</v>
      </c>
      <c r="H210" s="27">
        <f>'SCC X Ano = Fundo Cultural'!H210+'SCC X Ano = Outros'!H210</f>
        <v>0</v>
      </c>
      <c r="I210" s="27">
        <f>'SCC X Ano = Fundo Cultural'!I210+'SCC X Ano = Outros'!I210</f>
        <v>357732.22641984175</v>
      </c>
      <c r="J210" s="27">
        <f>'SCC X Ano = Fundo Cultural'!J210+'SCC X Ano = Outros'!J210</f>
        <v>0</v>
      </c>
      <c r="K210" s="27">
        <f>'SCC X Ano = Fundo Cultural'!K210+'SCC X Ano = Outros'!K210</f>
        <v>0</v>
      </c>
      <c r="L210" s="67">
        <f t="shared" si="78"/>
        <v>1009144.9107063761</v>
      </c>
      <c r="M210" s="25" t="s">
        <v>134</v>
      </c>
      <c r="N210" s="28">
        <f t="shared" ref="N210:N236" si="80">B210/$L$236</f>
        <v>0</v>
      </c>
      <c r="O210" s="28">
        <f t="shared" si="79"/>
        <v>0</v>
      </c>
      <c r="P210" s="28">
        <f t="shared" si="79"/>
        <v>6.3021041604503566E-5</v>
      </c>
      <c r="Q210" s="28">
        <f t="shared" si="79"/>
        <v>0</v>
      </c>
      <c r="R210" s="28">
        <f t="shared" si="79"/>
        <v>1.0144151942207413E-3</v>
      </c>
      <c r="S210" s="28">
        <f t="shared" si="79"/>
        <v>0</v>
      </c>
      <c r="T210" s="28">
        <f t="shared" si="79"/>
        <v>0</v>
      </c>
      <c r="U210" s="28">
        <f t="shared" si="79"/>
        <v>5.9168891359450305E-4</v>
      </c>
      <c r="V210" s="28">
        <f t="shared" si="79"/>
        <v>0</v>
      </c>
      <c r="W210" s="28">
        <f t="shared" si="79"/>
        <v>0</v>
      </c>
      <c r="X210" s="28">
        <f t="shared" si="79"/>
        <v>1.6691251494197479E-3</v>
      </c>
    </row>
    <row r="211" spans="1:24" x14ac:dyDescent="0.25">
      <c r="A211" s="25" t="s">
        <v>139</v>
      </c>
      <c r="B211" s="27">
        <f>'SCC X Ano = Fundo Cultural'!B211+'SCC X Ano = Outros'!B211</f>
        <v>0</v>
      </c>
      <c r="C211" s="27">
        <f>'SCC X Ano = Fundo Cultural'!C211+'SCC X Ano = Outros'!C211</f>
        <v>609748.81737384642</v>
      </c>
      <c r="D211" s="27">
        <f>'SCC X Ano = Fundo Cultural'!D211+'SCC X Ano = Outros'!D211</f>
        <v>1442013.326648128</v>
      </c>
      <c r="E211" s="27">
        <f>'SCC X Ano = Fundo Cultural'!E211+'SCC X Ano = Outros'!E211</f>
        <v>0</v>
      </c>
      <c r="F211" s="27">
        <f>'SCC X Ano = Fundo Cultural'!F211+'SCC X Ano = Outros'!F211</f>
        <v>1525169.6784706153</v>
      </c>
      <c r="G211" s="27">
        <f>'SCC X Ano = Fundo Cultural'!G211+'SCC X Ano = Outros'!G211</f>
        <v>0</v>
      </c>
      <c r="H211" s="27">
        <f>'SCC X Ano = Fundo Cultural'!H211+'SCC X Ano = Outros'!H211</f>
        <v>0</v>
      </c>
      <c r="I211" s="27">
        <f>'SCC X Ano = Fundo Cultural'!I211+'SCC X Ano = Outros'!I211</f>
        <v>7270.2049646300902</v>
      </c>
      <c r="J211" s="27">
        <f>'SCC X Ano = Fundo Cultural'!J211+'SCC X Ano = Outros'!J211</f>
        <v>0</v>
      </c>
      <c r="K211" s="27">
        <f>'SCC X Ano = Fundo Cultural'!K211+'SCC X Ano = Outros'!K211</f>
        <v>0</v>
      </c>
      <c r="L211" s="67">
        <f t="shared" si="78"/>
        <v>3584202.02745722</v>
      </c>
      <c r="M211" s="25" t="s">
        <v>139</v>
      </c>
      <c r="N211" s="28">
        <f t="shared" si="80"/>
        <v>0</v>
      </c>
      <c r="O211" s="28">
        <f t="shared" si="79"/>
        <v>1.0085242219526616E-3</v>
      </c>
      <c r="P211" s="28">
        <f t="shared" si="79"/>
        <v>2.3850892808071089E-3</v>
      </c>
      <c r="Q211" s="28">
        <f t="shared" si="79"/>
        <v>0</v>
      </c>
      <c r="R211" s="28">
        <f t="shared" si="79"/>
        <v>2.5226298428099978E-3</v>
      </c>
      <c r="S211" s="28">
        <f t="shared" si="79"/>
        <v>0</v>
      </c>
      <c r="T211" s="28">
        <f t="shared" si="79"/>
        <v>0</v>
      </c>
      <c r="U211" s="28">
        <f t="shared" si="79"/>
        <v>1.2024915172397075E-5</v>
      </c>
      <c r="V211" s="28">
        <f t="shared" si="79"/>
        <v>0</v>
      </c>
      <c r="W211" s="28">
        <f t="shared" si="79"/>
        <v>0</v>
      </c>
      <c r="X211" s="28">
        <f t="shared" si="79"/>
        <v>5.9282682607421653E-3</v>
      </c>
    </row>
    <row r="212" spans="1:24" x14ac:dyDescent="0.25">
      <c r="A212" s="25" t="s">
        <v>143</v>
      </c>
      <c r="B212" s="27">
        <f>'SCC X Ano = Fundo Cultural'!B212+'SCC X Ano = Outros'!B212</f>
        <v>0</v>
      </c>
      <c r="C212" s="27">
        <f>'SCC X Ano = Fundo Cultural'!C212+'SCC X Ano = Outros'!C212</f>
        <v>0</v>
      </c>
      <c r="D212" s="27">
        <f>'SCC X Ano = Fundo Cultural'!D212+'SCC X Ano = Outros'!D212</f>
        <v>244831.43269757484</v>
      </c>
      <c r="E212" s="27">
        <f>'SCC X Ano = Fundo Cultural'!E212+'SCC X Ano = Outros'!E212</f>
        <v>0</v>
      </c>
      <c r="F212" s="27">
        <f>'SCC X Ano = Fundo Cultural'!F212+'SCC X Ano = Outros'!F212</f>
        <v>0</v>
      </c>
      <c r="G212" s="27">
        <f>'SCC X Ano = Fundo Cultural'!G212+'SCC X Ano = Outros'!G212</f>
        <v>0</v>
      </c>
      <c r="H212" s="27">
        <f>'SCC X Ano = Fundo Cultural'!H212+'SCC X Ano = Outros'!H212</f>
        <v>0</v>
      </c>
      <c r="I212" s="27">
        <f>'SCC X Ano = Fundo Cultural'!I212+'SCC X Ano = Outros'!I212</f>
        <v>14387.068137202226</v>
      </c>
      <c r="J212" s="27">
        <f>'SCC X Ano = Fundo Cultural'!J212+'SCC X Ano = Outros'!J212</f>
        <v>0</v>
      </c>
      <c r="K212" s="27">
        <f>'SCC X Ano = Fundo Cultural'!K212+'SCC X Ano = Outros'!K212</f>
        <v>0</v>
      </c>
      <c r="L212" s="67">
        <f t="shared" si="78"/>
        <v>259218.50083477708</v>
      </c>
      <c r="M212" s="25" t="s">
        <v>143</v>
      </c>
      <c r="N212" s="28">
        <f t="shared" si="80"/>
        <v>0</v>
      </c>
      <c r="O212" s="28">
        <f t="shared" si="79"/>
        <v>0</v>
      </c>
      <c r="P212" s="28">
        <f t="shared" si="79"/>
        <v>4.049510603962149E-4</v>
      </c>
      <c r="Q212" s="28">
        <f t="shared" si="79"/>
        <v>0</v>
      </c>
      <c r="R212" s="28">
        <f t="shared" si="79"/>
        <v>0</v>
      </c>
      <c r="S212" s="28">
        <f t="shared" si="79"/>
        <v>0</v>
      </c>
      <c r="T212" s="28">
        <f t="shared" si="79"/>
        <v>0</v>
      </c>
      <c r="U212" s="28">
        <f t="shared" si="79"/>
        <v>2.3796203101703889E-5</v>
      </c>
      <c r="V212" s="28">
        <f t="shared" si="79"/>
        <v>0</v>
      </c>
      <c r="W212" s="28">
        <f t="shared" si="79"/>
        <v>0</v>
      </c>
      <c r="X212" s="28">
        <f t="shared" si="79"/>
        <v>4.2874726349791879E-4</v>
      </c>
    </row>
    <row r="213" spans="1:24" x14ac:dyDescent="0.25">
      <c r="A213" s="25" t="s">
        <v>146</v>
      </c>
      <c r="B213" s="27">
        <f>'SCC X Ano = Fundo Cultural'!B213+'SCC X Ano = Outros'!B213</f>
        <v>0</v>
      </c>
      <c r="C213" s="27">
        <f>'SCC X Ano = Fundo Cultural'!C213+'SCC X Ano = Outros'!C213</f>
        <v>736062.50784847699</v>
      </c>
      <c r="D213" s="27">
        <f>'SCC X Ano = Fundo Cultural'!D213+'SCC X Ano = Outros'!D213</f>
        <v>120667.10448473158</v>
      </c>
      <c r="E213" s="27">
        <f>'SCC X Ano = Fundo Cultural'!E213+'SCC X Ano = Outros'!E213</f>
        <v>0</v>
      </c>
      <c r="F213" s="27">
        <f>'SCC X Ano = Fundo Cultural'!F213+'SCC X Ano = Outros'!F213</f>
        <v>576904.03638422291</v>
      </c>
      <c r="G213" s="27">
        <f>'SCC X Ano = Fundo Cultural'!G213+'SCC X Ano = Outros'!G213</f>
        <v>0</v>
      </c>
      <c r="H213" s="27">
        <f>'SCC X Ano = Fundo Cultural'!H213+'SCC X Ano = Outros'!H213</f>
        <v>0</v>
      </c>
      <c r="I213" s="27">
        <f>'SCC X Ano = Fundo Cultural'!I213+'SCC X Ano = Outros'!I213</f>
        <v>733149.01379937574</v>
      </c>
      <c r="J213" s="27">
        <f>'SCC X Ano = Fundo Cultural'!J213+'SCC X Ano = Outros'!J213</f>
        <v>0</v>
      </c>
      <c r="K213" s="27">
        <f>'SCC X Ano = Fundo Cultural'!K213+'SCC X Ano = Outros'!K213</f>
        <v>0</v>
      </c>
      <c r="L213" s="67">
        <f t="shared" si="78"/>
        <v>2166782.6625168072</v>
      </c>
      <c r="M213" s="25" t="s">
        <v>146</v>
      </c>
      <c r="N213" s="28">
        <f t="shared" si="80"/>
        <v>0</v>
      </c>
      <c r="O213" s="28">
        <f t="shared" si="79"/>
        <v>1.2174469992965512E-3</v>
      </c>
      <c r="P213" s="28">
        <f t="shared" si="79"/>
        <v>1.9958332709833025E-4</v>
      </c>
      <c r="Q213" s="28">
        <f t="shared" si="79"/>
        <v>0</v>
      </c>
      <c r="R213" s="28">
        <f t="shared" si="79"/>
        <v>9.5419897153982425E-4</v>
      </c>
      <c r="S213" s="28">
        <f t="shared" si="79"/>
        <v>0</v>
      </c>
      <c r="T213" s="28">
        <f t="shared" si="79"/>
        <v>0</v>
      </c>
      <c r="U213" s="28">
        <f t="shared" si="79"/>
        <v>1.212628081677836E-3</v>
      </c>
      <c r="V213" s="28">
        <f t="shared" si="79"/>
        <v>0</v>
      </c>
      <c r="W213" s="28">
        <f t="shared" si="79"/>
        <v>0</v>
      </c>
      <c r="X213" s="28">
        <f t="shared" si="79"/>
        <v>3.5838573796125417E-3</v>
      </c>
    </row>
    <row r="214" spans="1:24" x14ac:dyDescent="0.25">
      <c r="A214" s="25" t="s">
        <v>141</v>
      </c>
      <c r="B214" s="27">
        <f>'SCC X Ano = Fundo Cultural'!B214+'SCC X Ano = Outros'!B214</f>
        <v>0</v>
      </c>
      <c r="C214" s="27">
        <f>'SCC X Ano = Fundo Cultural'!C214+'SCC X Ano = Outros'!C214</f>
        <v>0</v>
      </c>
      <c r="D214" s="27">
        <f>'SCC X Ano = Fundo Cultural'!D214+'SCC X Ano = Outros'!D214</f>
        <v>25100.376197452948</v>
      </c>
      <c r="E214" s="27">
        <f>'SCC X Ano = Fundo Cultural'!E214+'SCC X Ano = Outros'!E214</f>
        <v>0</v>
      </c>
      <c r="F214" s="27">
        <f>'SCC X Ano = Fundo Cultural'!F214+'SCC X Ano = Outros'!F214</f>
        <v>129095.74870196756</v>
      </c>
      <c r="G214" s="27">
        <f>'SCC X Ano = Fundo Cultural'!G214+'SCC X Ano = Outros'!G214</f>
        <v>0</v>
      </c>
      <c r="H214" s="27">
        <f>'SCC X Ano = Fundo Cultural'!H214+'SCC X Ano = Outros'!H214</f>
        <v>0</v>
      </c>
      <c r="I214" s="27">
        <f>'SCC X Ano = Fundo Cultural'!I214+'SCC X Ano = Outros'!I214</f>
        <v>0</v>
      </c>
      <c r="J214" s="27">
        <f>'SCC X Ano = Fundo Cultural'!J214+'SCC X Ano = Outros'!J214</f>
        <v>0</v>
      </c>
      <c r="K214" s="27">
        <f>'SCC X Ano = Fundo Cultural'!K214+'SCC X Ano = Outros'!K214</f>
        <v>0</v>
      </c>
      <c r="L214" s="67">
        <f t="shared" si="78"/>
        <v>154196.12489942051</v>
      </c>
      <c r="M214" s="25" t="s">
        <v>141</v>
      </c>
      <c r="N214" s="28">
        <f t="shared" si="80"/>
        <v>0</v>
      </c>
      <c r="O214" s="28">
        <f t="shared" si="79"/>
        <v>0</v>
      </c>
      <c r="P214" s="28">
        <f t="shared" si="79"/>
        <v>4.1516008976094052E-5</v>
      </c>
      <c r="Q214" s="28">
        <f t="shared" si="79"/>
        <v>0</v>
      </c>
      <c r="R214" s="28">
        <f t="shared" si="79"/>
        <v>2.1352430018281256E-4</v>
      </c>
      <c r="S214" s="28">
        <f t="shared" si="79"/>
        <v>0</v>
      </c>
      <c r="T214" s="28">
        <f t="shared" si="79"/>
        <v>0</v>
      </c>
      <c r="U214" s="28">
        <f t="shared" si="79"/>
        <v>0</v>
      </c>
      <c r="V214" s="28">
        <f t="shared" si="79"/>
        <v>0</v>
      </c>
      <c r="W214" s="28">
        <f t="shared" si="79"/>
        <v>0</v>
      </c>
      <c r="X214" s="28">
        <f t="shared" si="79"/>
        <v>2.5504030915890664E-4</v>
      </c>
    </row>
    <row r="215" spans="1:24" x14ac:dyDescent="0.25">
      <c r="A215" s="25" t="s">
        <v>153</v>
      </c>
      <c r="B215" s="27">
        <f>'SCC X Ano = Fundo Cultural'!B215+'SCC X Ano = Outros'!B215</f>
        <v>0</v>
      </c>
      <c r="C215" s="27">
        <f>'SCC X Ano = Fundo Cultural'!C215+'SCC X Ano = Outros'!C215</f>
        <v>111948.52830772215</v>
      </c>
      <c r="D215" s="27">
        <f>'SCC X Ano = Fundo Cultural'!D215+'SCC X Ano = Outros'!D215</f>
        <v>82686.017754410437</v>
      </c>
      <c r="E215" s="27">
        <f>'SCC X Ano = Fundo Cultural'!E215+'SCC X Ano = Outros'!E215</f>
        <v>0</v>
      </c>
      <c r="F215" s="27">
        <f>'SCC X Ano = Fundo Cultural'!F215+'SCC X Ano = Outros'!F215</f>
        <v>486941.37073274294</v>
      </c>
      <c r="G215" s="27">
        <f>'SCC X Ano = Fundo Cultural'!G215+'SCC X Ano = Outros'!G215</f>
        <v>0</v>
      </c>
      <c r="H215" s="27">
        <f>'SCC X Ano = Fundo Cultural'!H215+'SCC X Ano = Outros'!H215</f>
        <v>0</v>
      </c>
      <c r="I215" s="27">
        <f>'SCC X Ano = Fundo Cultural'!I215+'SCC X Ano = Outros'!I215</f>
        <v>13071.421333074732</v>
      </c>
      <c r="J215" s="27">
        <f>'SCC X Ano = Fundo Cultural'!J215+'SCC X Ano = Outros'!J215</f>
        <v>35223.511646253726</v>
      </c>
      <c r="K215" s="27">
        <f>'SCC X Ano = Fundo Cultural'!K215+'SCC X Ano = Outros'!K215</f>
        <v>0</v>
      </c>
      <c r="L215" s="67">
        <f t="shared" si="78"/>
        <v>729870.84977420396</v>
      </c>
      <c r="M215" s="25" t="s">
        <v>153</v>
      </c>
      <c r="N215" s="28">
        <f t="shared" si="80"/>
        <v>0</v>
      </c>
      <c r="O215" s="28">
        <f t="shared" si="79"/>
        <v>1.8516280670548399E-4</v>
      </c>
      <c r="P215" s="28">
        <f t="shared" si="79"/>
        <v>1.3676262970265429E-4</v>
      </c>
      <c r="Q215" s="28">
        <f t="shared" si="79"/>
        <v>0</v>
      </c>
      <c r="R215" s="28">
        <f t="shared" si="79"/>
        <v>8.0540077005792027E-4</v>
      </c>
      <c r="S215" s="28">
        <f t="shared" si="79"/>
        <v>0</v>
      </c>
      <c r="T215" s="28">
        <f t="shared" si="79"/>
        <v>0</v>
      </c>
      <c r="U215" s="28">
        <f t="shared" si="79"/>
        <v>2.1620123982416862E-5</v>
      </c>
      <c r="V215" s="28">
        <f t="shared" si="79"/>
        <v>5.8259669662792279E-5</v>
      </c>
      <c r="W215" s="28">
        <f t="shared" si="79"/>
        <v>0</v>
      </c>
      <c r="X215" s="28">
        <f t="shared" si="79"/>
        <v>1.2072060001112677E-3</v>
      </c>
    </row>
    <row r="216" spans="1:24" x14ac:dyDescent="0.25">
      <c r="A216" s="25" t="s">
        <v>157</v>
      </c>
      <c r="B216" s="27">
        <f>'SCC X Ano = Fundo Cultural'!B216+'SCC X Ano = Outros'!B216</f>
        <v>0</v>
      </c>
      <c r="C216" s="27">
        <f>'SCC X Ano = Fundo Cultural'!C216+'SCC X Ano = Outros'!C216</f>
        <v>145618.00464959024</v>
      </c>
      <c r="D216" s="27">
        <f>'SCC X Ano = Fundo Cultural'!D216+'SCC X Ano = Outros'!D216</f>
        <v>7160533.3686464559</v>
      </c>
      <c r="E216" s="27">
        <f>'SCC X Ano = Fundo Cultural'!E216+'SCC X Ano = Outros'!E216</f>
        <v>0</v>
      </c>
      <c r="F216" s="27">
        <f>'SCC X Ano = Fundo Cultural'!F216+'SCC X Ano = Outros'!F216</f>
        <v>2062999.9067827929</v>
      </c>
      <c r="G216" s="27">
        <f>'SCC X Ano = Fundo Cultural'!G216+'SCC X Ano = Outros'!G216</f>
        <v>0</v>
      </c>
      <c r="H216" s="27">
        <f>'SCC X Ano = Fundo Cultural'!H216+'SCC X Ano = Outros'!H216</f>
        <v>0</v>
      </c>
      <c r="I216" s="27">
        <f>'SCC X Ano = Fundo Cultural'!I216+'SCC X Ano = Outros'!I216</f>
        <v>877966.80623999122</v>
      </c>
      <c r="J216" s="27">
        <f>'SCC X Ano = Fundo Cultural'!J216+'SCC X Ano = Outros'!J216</f>
        <v>1525670.9386144013</v>
      </c>
      <c r="K216" s="27">
        <f>'SCC X Ano = Fundo Cultural'!K216+'SCC X Ano = Outros'!K216</f>
        <v>0</v>
      </c>
      <c r="L216" s="67">
        <f t="shared" si="78"/>
        <v>11772789.024933232</v>
      </c>
      <c r="M216" s="25" t="s">
        <v>157</v>
      </c>
      <c r="N216" s="28">
        <f t="shared" si="80"/>
        <v>0</v>
      </c>
      <c r="O216" s="28">
        <f t="shared" si="79"/>
        <v>2.4085210279544558E-4</v>
      </c>
      <c r="P216" s="28">
        <f t="shared" si="79"/>
        <v>1.1843518410553276E-2</v>
      </c>
      <c r="Q216" s="28">
        <f t="shared" si="79"/>
        <v>0</v>
      </c>
      <c r="R216" s="28">
        <f t="shared" si="79"/>
        <v>3.4122007564319564E-3</v>
      </c>
      <c r="S216" s="28">
        <f t="shared" si="79"/>
        <v>0</v>
      </c>
      <c r="T216" s="28">
        <f t="shared" si="79"/>
        <v>0</v>
      </c>
      <c r="U216" s="28">
        <f t="shared" si="79"/>
        <v>1.452156633902197E-3</v>
      </c>
      <c r="V216" s="28">
        <f t="shared" si="79"/>
        <v>2.5234589268231244E-3</v>
      </c>
      <c r="W216" s="28">
        <f t="shared" si="79"/>
        <v>0</v>
      </c>
      <c r="X216" s="28">
        <f t="shared" si="79"/>
        <v>1.9472186830506E-2</v>
      </c>
    </row>
    <row r="217" spans="1:24" x14ac:dyDescent="0.25">
      <c r="A217" s="25" t="s">
        <v>161</v>
      </c>
      <c r="B217" s="27">
        <f>'SCC X Ano = Fundo Cultural'!B217+'SCC X Ano = Outros'!B217</f>
        <v>0</v>
      </c>
      <c r="C217" s="27">
        <f>'SCC X Ano = Fundo Cultural'!C217+'SCC X Ano = Outros'!C217</f>
        <v>845620.70822117792</v>
      </c>
      <c r="D217" s="27">
        <f>'SCC X Ano = Fundo Cultural'!D217+'SCC X Ano = Outros'!D217</f>
        <v>99974.982662322858</v>
      </c>
      <c r="E217" s="27">
        <f>'SCC X Ano = Fundo Cultural'!E217+'SCC X Ano = Outros'!E217</f>
        <v>0</v>
      </c>
      <c r="F217" s="27">
        <f>'SCC X Ano = Fundo Cultural'!F217+'SCC X Ano = Outros'!F217</f>
        <v>838020.62511565012</v>
      </c>
      <c r="G217" s="27">
        <f>'SCC X Ano = Fundo Cultural'!G217+'SCC X Ano = Outros'!G217</f>
        <v>0</v>
      </c>
      <c r="H217" s="27">
        <f>'SCC X Ano = Fundo Cultural'!H217+'SCC X Ano = Outros'!H217</f>
        <v>0</v>
      </c>
      <c r="I217" s="27">
        <f>'SCC X Ano = Fundo Cultural'!I217+'SCC X Ano = Outros'!I217</f>
        <v>440788.0684962743</v>
      </c>
      <c r="J217" s="27">
        <f>'SCC X Ano = Fundo Cultural'!J217+'SCC X Ano = Outros'!J217</f>
        <v>0</v>
      </c>
      <c r="K217" s="27">
        <f>'SCC X Ano = Fundo Cultural'!K217+'SCC X Ano = Outros'!K217</f>
        <v>0</v>
      </c>
      <c r="L217" s="67">
        <f t="shared" si="78"/>
        <v>2224404.384495425</v>
      </c>
      <c r="M217" s="25" t="s">
        <v>161</v>
      </c>
      <c r="N217" s="28">
        <f t="shared" si="80"/>
        <v>0</v>
      </c>
      <c r="O217" s="28">
        <f t="shared" si="79"/>
        <v>1.3986562048597456E-3</v>
      </c>
      <c r="P217" s="28">
        <f t="shared" si="79"/>
        <v>1.6535856853073857E-4</v>
      </c>
      <c r="Q217" s="28">
        <f t="shared" si="79"/>
        <v>0</v>
      </c>
      <c r="R217" s="28">
        <f t="shared" si="79"/>
        <v>1.3860856714164988E-3</v>
      </c>
      <c r="S217" s="28">
        <f t="shared" si="79"/>
        <v>0</v>
      </c>
      <c r="T217" s="28">
        <f t="shared" si="79"/>
        <v>0</v>
      </c>
      <c r="U217" s="28">
        <f t="shared" si="79"/>
        <v>7.2906323253049265E-4</v>
      </c>
      <c r="V217" s="28">
        <f t="shared" si="79"/>
        <v>0</v>
      </c>
      <c r="W217" s="28">
        <f t="shared" si="79"/>
        <v>0</v>
      </c>
      <c r="X217" s="28">
        <f t="shared" si="79"/>
        <v>3.6791636773374752E-3</v>
      </c>
    </row>
    <row r="218" spans="1:24" x14ac:dyDescent="0.25">
      <c r="A218" s="25" t="s">
        <v>151</v>
      </c>
      <c r="B218" s="27">
        <f>'SCC X Ano = Fundo Cultural'!B218+'SCC X Ano = Outros'!B218</f>
        <v>0</v>
      </c>
      <c r="C218" s="27">
        <f>'SCC X Ano = Fundo Cultural'!C218+'SCC X Ano = Outros'!C218</f>
        <v>2930484.0619438644</v>
      </c>
      <c r="D218" s="27">
        <f>'SCC X Ano = Fundo Cultural'!D218+'SCC X Ano = Outros'!D218</f>
        <v>507232.74215742038</v>
      </c>
      <c r="E218" s="27">
        <f>'SCC X Ano = Fundo Cultural'!E218+'SCC X Ano = Outros'!E218</f>
        <v>0</v>
      </c>
      <c r="F218" s="27">
        <f>'SCC X Ano = Fundo Cultural'!F218+'SCC X Ano = Outros'!F218</f>
        <v>1724035.9425589524</v>
      </c>
      <c r="G218" s="27">
        <f>'SCC X Ano = Fundo Cultural'!G218+'SCC X Ano = Outros'!G218</f>
        <v>4468.8179399746814</v>
      </c>
      <c r="H218" s="27">
        <f>'SCC X Ano = Fundo Cultural'!H218+'SCC X Ano = Outros'!H218</f>
        <v>0</v>
      </c>
      <c r="I218" s="27">
        <f>'SCC X Ano = Fundo Cultural'!I218+'SCC X Ano = Outros'!I218</f>
        <v>207663.4440411072</v>
      </c>
      <c r="J218" s="27">
        <f>'SCC X Ano = Fundo Cultural'!J218+'SCC X Ano = Outros'!J218</f>
        <v>0</v>
      </c>
      <c r="K218" s="27">
        <f>'SCC X Ano = Fundo Cultural'!K218+'SCC X Ano = Outros'!K218</f>
        <v>0</v>
      </c>
      <c r="L218" s="67">
        <f t="shared" si="78"/>
        <v>5373885.0086413184</v>
      </c>
      <c r="M218" s="25" t="s">
        <v>151</v>
      </c>
      <c r="N218" s="28">
        <f t="shared" si="80"/>
        <v>0</v>
      </c>
      <c r="O218" s="28">
        <f t="shared" si="79"/>
        <v>4.8470190909850842E-3</v>
      </c>
      <c r="P218" s="28">
        <f t="shared" si="79"/>
        <v>8.3896268767928446E-4</v>
      </c>
      <c r="Q218" s="28">
        <f t="shared" si="79"/>
        <v>0</v>
      </c>
      <c r="R218" s="28">
        <f t="shared" si="79"/>
        <v>2.8515545385988791E-3</v>
      </c>
      <c r="S218" s="28">
        <f t="shared" si="79"/>
        <v>7.3914225129161741E-6</v>
      </c>
      <c r="T218" s="28">
        <f t="shared" si="79"/>
        <v>0</v>
      </c>
      <c r="U218" s="28">
        <f t="shared" si="79"/>
        <v>3.434752267853284E-4</v>
      </c>
      <c r="V218" s="28">
        <f t="shared" si="79"/>
        <v>0</v>
      </c>
      <c r="W218" s="28">
        <f t="shared" si="79"/>
        <v>0</v>
      </c>
      <c r="X218" s="28">
        <f t="shared" si="79"/>
        <v>8.8884029665614907E-3</v>
      </c>
    </row>
    <row r="219" spans="1:24" x14ac:dyDescent="0.25">
      <c r="A219" s="25" t="s">
        <v>167</v>
      </c>
      <c r="B219" s="27">
        <f>'SCC X Ano = Fundo Cultural'!B219+'SCC X Ano = Outros'!B219</f>
        <v>0</v>
      </c>
      <c r="C219" s="27">
        <f>'SCC X Ano = Fundo Cultural'!C219+'SCC X Ano = Outros'!C219</f>
        <v>1160567.9974838744</v>
      </c>
      <c r="D219" s="27">
        <f>'SCC X Ano = Fundo Cultural'!D219+'SCC X Ano = Outros'!D219</f>
        <v>176219.35656381131</v>
      </c>
      <c r="E219" s="27">
        <f>'SCC X Ano = Fundo Cultural'!E219+'SCC X Ano = Outros'!E219</f>
        <v>0</v>
      </c>
      <c r="F219" s="27">
        <f>'SCC X Ano = Fundo Cultural'!F219+'SCC X Ano = Outros'!F219</f>
        <v>699364.85326008615</v>
      </c>
      <c r="G219" s="27">
        <f>'SCC X Ano = Fundo Cultural'!G219+'SCC X Ano = Outros'!G219</f>
        <v>0</v>
      </c>
      <c r="H219" s="27">
        <f>'SCC X Ano = Fundo Cultural'!H219+'SCC X Ano = Outros'!H219</f>
        <v>0</v>
      </c>
      <c r="I219" s="27">
        <f>'SCC X Ano = Fundo Cultural'!I219+'SCC X Ano = Outros'!I219</f>
        <v>238994.13590746952</v>
      </c>
      <c r="J219" s="27">
        <f>'SCC X Ano = Fundo Cultural'!J219+'SCC X Ano = Outros'!J219</f>
        <v>0</v>
      </c>
      <c r="K219" s="27">
        <f>'SCC X Ano = Fundo Cultural'!K219+'SCC X Ano = Outros'!K219</f>
        <v>0</v>
      </c>
      <c r="L219" s="67">
        <f t="shared" si="78"/>
        <v>2275146.3432152416</v>
      </c>
      <c r="M219" s="25" t="s">
        <v>167</v>
      </c>
      <c r="N219" s="28">
        <f t="shared" si="80"/>
        <v>0</v>
      </c>
      <c r="O219" s="28">
        <f t="shared" si="79"/>
        <v>1.9195788549893247E-3</v>
      </c>
      <c r="P219" s="28">
        <f t="shared" si="79"/>
        <v>2.9146672270223138E-4</v>
      </c>
      <c r="Q219" s="28">
        <f t="shared" si="79"/>
        <v>0</v>
      </c>
      <c r="R219" s="28">
        <f t="shared" si="79"/>
        <v>1.1567490979858992E-3</v>
      </c>
      <c r="S219" s="28">
        <f t="shared" si="79"/>
        <v>0</v>
      </c>
      <c r="T219" s="28">
        <f t="shared" si="79"/>
        <v>0</v>
      </c>
      <c r="U219" s="28">
        <f t="shared" si="79"/>
        <v>3.9529617458782093E-4</v>
      </c>
      <c r="V219" s="28">
        <f t="shared" si="79"/>
        <v>0</v>
      </c>
      <c r="W219" s="28">
        <f t="shared" si="79"/>
        <v>0</v>
      </c>
      <c r="X219" s="28">
        <f t="shared" si="79"/>
        <v>3.7630908502652763E-3</v>
      </c>
    </row>
    <row r="220" spans="1:24" x14ac:dyDescent="0.25">
      <c r="A220" s="25" t="s">
        <v>171</v>
      </c>
      <c r="B220" s="27">
        <f>'SCC X Ano = Fundo Cultural'!B220+'SCC X Ano = Outros'!B220</f>
        <v>0</v>
      </c>
      <c r="C220" s="27">
        <f>'SCC X Ano = Fundo Cultural'!C220+'SCC X Ano = Outros'!C220</f>
        <v>1595723.654441617</v>
      </c>
      <c r="D220" s="27">
        <f>'SCC X Ano = Fundo Cultural'!D220+'SCC X Ano = Outros'!D220</f>
        <v>1077950.2748133219</v>
      </c>
      <c r="E220" s="27">
        <f>'SCC X Ano = Fundo Cultural'!E220+'SCC X Ano = Outros'!E220</f>
        <v>0</v>
      </c>
      <c r="F220" s="27">
        <f>'SCC X Ano = Fundo Cultural'!F220+'SCC X Ano = Outros'!F220</f>
        <v>696225.85657560558</v>
      </c>
      <c r="G220" s="27">
        <f>'SCC X Ano = Fundo Cultural'!G220+'SCC X Ano = Outros'!G220</f>
        <v>0</v>
      </c>
      <c r="H220" s="27">
        <f>'SCC X Ano = Fundo Cultural'!H220+'SCC X Ano = Outros'!H220</f>
        <v>0</v>
      </c>
      <c r="I220" s="27">
        <f>'SCC X Ano = Fundo Cultural'!I220+'SCC X Ano = Outros'!I220</f>
        <v>175752.88825519802</v>
      </c>
      <c r="J220" s="27">
        <f>'SCC X Ano = Fundo Cultural'!J220+'SCC X Ano = Outros'!J220</f>
        <v>457448.20319810038</v>
      </c>
      <c r="K220" s="27">
        <f>'SCC X Ano = Fundo Cultural'!K220+'SCC X Ano = Outros'!K220</f>
        <v>0</v>
      </c>
      <c r="L220" s="67">
        <f t="shared" si="78"/>
        <v>4003100.8772838428</v>
      </c>
      <c r="M220" s="25" t="s">
        <v>171</v>
      </c>
      <c r="N220" s="28">
        <f t="shared" si="80"/>
        <v>0</v>
      </c>
      <c r="O220" s="28">
        <f t="shared" si="79"/>
        <v>2.6393260818093345E-3</v>
      </c>
      <c r="P220" s="28">
        <f t="shared" si="79"/>
        <v>1.7829291853193074E-3</v>
      </c>
      <c r="Q220" s="28">
        <f t="shared" si="79"/>
        <v>0</v>
      </c>
      <c r="R220" s="28">
        <f t="shared" si="79"/>
        <v>1.1515571991273456E-3</v>
      </c>
      <c r="S220" s="28">
        <f t="shared" si="79"/>
        <v>0</v>
      </c>
      <c r="T220" s="28">
        <f t="shared" si="79"/>
        <v>0</v>
      </c>
      <c r="U220" s="28">
        <f t="shared" si="79"/>
        <v>2.9069518436610809E-4</v>
      </c>
      <c r="V220" s="28">
        <f t="shared" si="79"/>
        <v>7.5661908652976994E-4</v>
      </c>
      <c r="W220" s="28">
        <f t="shared" si="79"/>
        <v>0</v>
      </c>
      <c r="X220" s="28">
        <f t="shared" si="79"/>
        <v>6.6211267371518653E-3</v>
      </c>
    </row>
    <row r="221" spans="1:24" x14ac:dyDescent="0.25">
      <c r="A221" s="25" t="s">
        <v>175</v>
      </c>
      <c r="B221" s="27">
        <f>'SCC X Ano = Fundo Cultural'!B221+'SCC X Ano = Outros'!B221</f>
        <v>0</v>
      </c>
      <c r="C221" s="27">
        <f>'SCC X Ano = Fundo Cultural'!C221+'SCC X Ano = Outros'!C221</f>
        <v>1573700.4227772262</v>
      </c>
      <c r="D221" s="27">
        <f>'SCC X Ano = Fundo Cultural'!D221+'SCC X Ano = Outros'!D221</f>
        <v>779590.95940912992</v>
      </c>
      <c r="E221" s="27">
        <f>'SCC X Ano = Fundo Cultural'!E221+'SCC X Ano = Outros'!E221</f>
        <v>0</v>
      </c>
      <c r="F221" s="27">
        <f>'SCC X Ano = Fundo Cultural'!F221+'SCC X Ano = Outros'!F221</f>
        <v>2681387.4079713998</v>
      </c>
      <c r="G221" s="27">
        <f>'SCC X Ano = Fundo Cultural'!G221+'SCC X Ano = Outros'!G221</f>
        <v>0</v>
      </c>
      <c r="H221" s="27">
        <f>'SCC X Ano = Fundo Cultural'!H221+'SCC X Ano = Outros'!H221</f>
        <v>0</v>
      </c>
      <c r="I221" s="27">
        <f>'SCC X Ano = Fundo Cultural'!I221+'SCC X Ano = Outros'!I221</f>
        <v>273479.28749616689</v>
      </c>
      <c r="J221" s="27">
        <f>'SCC X Ano = Fundo Cultural'!J221+'SCC X Ano = Outros'!J221</f>
        <v>1417445.1366701701</v>
      </c>
      <c r="K221" s="27">
        <f>'SCC X Ano = Fundo Cultural'!K221+'SCC X Ano = Outros'!K221</f>
        <v>0</v>
      </c>
      <c r="L221" s="67">
        <f t="shared" si="78"/>
        <v>6725603.2143240934</v>
      </c>
      <c r="M221" s="25" t="s">
        <v>175</v>
      </c>
      <c r="N221" s="28">
        <f t="shared" si="80"/>
        <v>0</v>
      </c>
      <c r="O221" s="28">
        <f t="shared" si="79"/>
        <v>2.6028996682660095E-3</v>
      </c>
      <c r="P221" s="28">
        <f t="shared" si="79"/>
        <v>1.289443035192257E-3</v>
      </c>
      <c r="Q221" s="28">
        <f t="shared" si="79"/>
        <v>0</v>
      </c>
      <c r="R221" s="28">
        <f t="shared" si="79"/>
        <v>4.4350133568524918E-3</v>
      </c>
      <c r="S221" s="28">
        <f t="shared" si="79"/>
        <v>0</v>
      </c>
      <c r="T221" s="28">
        <f t="shared" si="79"/>
        <v>0</v>
      </c>
      <c r="U221" s="28">
        <f t="shared" si="79"/>
        <v>4.5233459710531309E-4</v>
      </c>
      <c r="V221" s="28">
        <f t="shared" si="79"/>
        <v>2.3444535075570335E-3</v>
      </c>
      <c r="W221" s="28">
        <f t="shared" si="79"/>
        <v>0</v>
      </c>
      <c r="X221" s="28">
        <f t="shared" si="79"/>
        <v>1.1124144164973105E-2</v>
      </c>
    </row>
    <row r="222" spans="1:24" x14ac:dyDescent="0.25">
      <c r="A222" s="25" t="s">
        <v>137</v>
      </c>
      <c r="B222" s="27">
        <f>'SCC X Ano = Fundo Cultural'!B222+'SCC X Ano = Outros'!B222</f>
        <v>0</v>
      </c>
      <c r="C222" s="27">
        <f>'SCC X Ano = Fundo Cultural'!C222+'SCC X Ano = Outros'!C222</f>
        <v>364792.39178694709</v>
      </c>
      <c r="D222" s="27">
        <f>'SCC X Ano = Fundo Cultural'!D222+'SCC X Ano = Outros'!D222</f>
        <v>17842186.013235871</v>
      </c>
      <c r="E222" s="27">
        <f>'SCC X Ano = Fundo Cultural'!E222+'SCC X Ano = Outros'!E222</f>
        <v>0</v>
      </c>
      <c r="F222" s="27">
        <f>'SCC X Ano = Fundo Cultural'!F222+'SCC X Ano = Outros'!F222</f>
        <v>105871.55443087078</v>
      </c>
      <c r="G222" s="27">
        <f>'SCC X Ano = Fundo Cultural'!G222+'SCC X Ano = Outros'!G222</f>
        <v>0</v>
      </c>
      <c r="H222" s="27">
        <f>'SCC X Ano = Fundo Cultural'!H222+'SCC X Ano = Outros'!H222</f>
        <v>0</v>
      </c>
      <c r="I222" s="27">
        <f>'SCC X Ano = Fundo Cultural'!I222+'SCC X Ano = Outros'!I222</f>
        <v>285287.89407111722</v>
      </c>
      <c r="J222" s="27">
        <f>'SCC X Ano = Fundo Cultural'!J222+'SCC X Ano = Outros'!J222</f>
        <v>942021.15196611627</v>
      </c>
      <c r="K222" s="27">
        <f>'SCC X Ano = Fundo Cultural'!K222+'SCC X Ano = Outros'!K222</f>
        <v>0</v>
      </c>
      <c r="L222" s="67">
        <f t="shared" si="78"/>
        <v>19540159.005490925</v>
      </c>
      <c r="M222" s="25" t="s">
        <v>137</v>
      </c>
      <c r="N222" s="28">
        <f t="shared" si="80"/>
        <v>0</v>
      </c>
      <c r="O222" s="28">
        <f t="shared" si="79"/>
        <v>6.0336642338350765E-4</v>
      </c>
      <c r="P222" s="28">
        <f t="shared" si="79"/>
        <v>2.9510966244155577E-2</v>
      </c>
      <c r="Q222" s="28">
        <f t="shared" si="79"/>
        <v>0</v>
      </c>
      <c r="R222" s="28">
        <f t="shared" si="79"/>
        <v>1.7511149512217585E-4</v>
      </c>
      <c r="S222" s="28">
        <f t="shared" si="79"/>
        <v>0</v>
      </c>
      <c r="T222" s="28">
        <f t="shared" si="79"/>
        <v>0</v>
      </c>
      <c r="U222" s="28">
        <f t="shared" si="79"/>
        <v>4.7186602614463359E-4</v>
      </c>
      <c r="V222" s="28">
        <f t="shared" si="79"/>
        <v>1.5581024879086996E-3</v>
      </c>
      <c r="W222" s="28">
        <f t="shared" si="79"/>
        <v>0</v>
      </c>
      <c r="X222" s="28">
        <f t="shared" si="79"/>
        <v>3.23194126767146E-2</v>
      </c>
    </row>
    <row r="223" spans="1:24" x14ac:dyDescent="0.25">
      <c r="A223" s="25" t="s">
        <v>181</v>
      </c>
      <c r="B223" s="27">
        <f>'SCC X Ano = Fundo Cultural'!B223+'SCC X Ano = Outros'!B223</f>
        <v>0</v>
      </c>
      <c r="C223" s="27">
        <f>'SCC X Ano = Fundo Cultural'!C223+'SCC X Ano = Outros'!C223</f>
        <v>649853.49463619699</v>
      </c>
      <c r="D223" s="27">
        <f>'SCC X Ano = Fundo Cultural'!D223+'SCC X Ano = Outros'!D223</f>
        <v>197585.4091193823</v>
      </c>
      <c r="E223" s="27">
        <f>'SCC X Ano = Fundo Cultural'!E223+'SCC X Ano = Outros'!E223</f>
        <v>0</v>
      </c>
      <c r="F223" s="27">
        <f>'SCC X Ano = Fundo Cultural'!F223+'SCC X Ano = Outros'!F223</f>
        <v>238072.7965686339</v>
      </c>
      <c r="G223" s="27">
        <f>'SCC X Ano = Fundo Cultural'!G223+'SCC X Ano = Outros'!G223</f>
        <v>0</v>
      </c>
      <c r="H223" s="27">
        <f>'SCC X Ano = Fundo Cultural'!H223+'SCC X Ano = Outros'!H223</f>
        <v>0</v>
      </c>
      <c r="I223" s="27">
        <f>'SCC X Ano = Fundo Cultural'!I223+'SCC X Ano = Outros'!I223</f>
        <v>0</v>
      </c>
      <c r="J223" s="27">
        <f>'SCC X Ano = Fundo Cultural'!J223+'SCC X Ano = Outros'!J223</f>
        <v>0</v>
      </c>
      <c r="K223" s="27">
        <f>'SCC X Ano = Fundo Cultural'!K223+'SCC X Ano = Outros'!K223</f>
        <v>0</v>
      </c>
      <c r="L223" s="67">
        <f t="shared" si="78"/>
        <v>1085511.7003242131</v>
      </c>
      <c r="M223" s="25" t="s">
        <v>181</v>
      </c>
      <c r="N223" s="28">
        <f t="shared" si="80"/>
        <v>0</v>
      </c>
      <c r="O223" s="28">
        <f t="shared" si="79"/>
        <v>1.0748573369669318E-3</v>
      </c>
      <c r="P223" s="28">
        <f t="shared" si="79"/>
        <v>3.2680616234659793E-4</v>
      </c>
      <c r="Q223" s="28">
        <f t="shared" si="79"/>
        <v>0</v>
      </c>
      <c r="R223" s="28">
        <f t="shared" si="79"/>
        <v>3.9377227980790885E-4</v>
      </c>
      <c r="S223" s="28">
        <f t="shared" si="79"/>
        <v>0</v>
      </c>
      <c r="T223" s="28">
        <f t="shared" si="79"/>
        <v>0</v>
      </c>
      <c r="U223" s="28">
        <f t="shared" si="79"/>
        <v>0</v>
      </c>
      <c r="V223" s="28">
        <f t="shared" si="79"/>
        <v>0</v>
      </c>
      <c r="W223" s="28">
        <f t="shared" si="79"/>
        <v>0</v>
      </c>
      <c r="X223" s="28">
        <f t="shared" si="79"/>
        <v>1.7954357791214385E-3</v>
      </c>
    </row>
    <row r="224" spans="1:24" x14ac:dyDescent="0.25">
      <c r="A224" s="25" t="s">
        <v>148</v>
      </c>
      <c r="B224" s="27">
        <f>'SCC X Ano = Fundo Cultural'!B224+'SCC X Ano = Outros'!B224</f>
        <v>0</v>
      </c>
      <c r="C224" s="27">
        <f>'SCC X Ano = Fundo Cultural'!C224+'SCC X Ano = Outros'!C224</f>
        <v>3579015.4668434942</v>
      </c>
      <c r="D224" s="27">
        <f>'SCC X Ano = Fundo Cultural'!D224+'SCC X Ano = Outros'!D224</f>
        <v>2617544.3904292877</v>
      </c>
      <c r="E224" s="27">
        <f>'SCC X Ano = Fundo Cultural'!E224+'SCC X Ano = Outros'!E224</f>
        <v>0</v>
      </c>
      <c r="F224" s="27">
        <f>'SCC X Ano = Fundo Cultural'!F224+'SCC X Ano = Outros'!F224</f>
        <v>1084960.1853073998</v>
      </c>
      <c r="G224" s="27">
        <f>'SCC X Ano = Fundo Cultural'!G224+'SCC X Ano = Outros'!G224</f>
        <v>63805.648533963773</v>
      </c>
      <c r="H224" s="27">
        <f>'SCC X Ano = Fundo Cultural'!H224+'SCC X Ano = Outros'!H224</f>
        <v>0</v>
      </c>
      <c r="I224" s="27">
        <f>'SCC X Ano = Fundo Cultural'!I224+'SCC X Ano = Outros'!I224</f>
        <v>1408833.5131716547</v>
      </c>
      <c r="J224" s="27">
        <f>'SCC X Ano = Fundo Cultural'!J224+'SCC X Ano = Outros'!J224</f>
        <v>122415.71634878742</v>
      </c>
      <c r="K224" s="27">
        <f>'SCC X Ano = Fundo Cultural'!K224+'SCC X Ano = Outros'!K224</f>
        <v>0</v>
      </c>
      <c r="L224" s="67">
        <f t="shared" si="78"/>
        <v>8876574.9206345882</v>
      </c>
      <c r="M224" s="25" t="s">
        <v>148</v>
      </c>
      <c r="N224" s="28">
        <f t="shared" si="80"/>
        <v>0</v>
      </c>
      <c r="O224" s="28">
        <f t="shared" si="79"/>
        <v>5.9196896922258761E-3</v>
      </c>
      <c r="P224" s="28">
        <f t="shared" si="79"/>
        <v>4.3294170395507536E-3</v>
      </c>
      <c r="Q224" s="28">
        <f t="shared" si="79"/>
        <v>0</v>
      </c>
      <c r="R224" s="28">
        <f t="shared" si="79"/>
        <v>1.7945235735748622E-3</v>
      </c>
      <c r="S224" s="28">
        <f t="shared" si="79"/>
        <v>1.0553450898199462E-4</v>
      </c>
      <c r="T224" s="28">
        <f t="shared" si="79"/>
        <v>0</v>
      </c>
      <c r="U224" s="28">
        <f t="shared" si="79"/>
        <v>2.3302098868379388E-3</v>
      </c>
      <c r="V224" s="28">
        <f t="shared" si="79"/>
        <v>2.0247553019810745E-4</v>
      </c>
      <c r="W224" s="28">
        <f t="shared" si="79"/>
        <v>0</v>
      </c>
      <c r="X224" s="28">
        <f t="shared" si="79"/>
        <v>1.4681850231369533E-2</v>
      </c>
    </row>
    <row r="225" spans="1:24" x14ac:dyDescent="0.25">
      <c r="A225" s="25" t="s">
        <v>177</v>
      </c>
      <c r="B225" s="27">
        <f>'SCC X Ano = Fundo Cultural'!B225+'SCC X Ano = Outros'!B225</f>
        <v>0</v>
      </c>
      <c r="C225" s="27">
        <f>'SCC X Ano = Fundo Cultural'!C225+'SCC X Ano = Outros'!C225</f>
        <v>4487524.3500192659</v>
      </c>
      <c r="D225" s="27">
        <f>'SCC X Ano = Fundo Cultural'!D225+'SCC X Ano = Outros'!D225</f>
        <v>35897919.156416513</v>
      </c>
      <c r="E225" s="27">
        <f>'SCC X Ano = Fundo Cultural'!E225+'SCC X Ano = Outros'!E225</f>
        <v>0</v>
      </c>
      <c r="F225" s="27">
        <f>'SCC X Ano = Fundo Cultural'!F225+'SCC X Ano = Outros'!F225</f>
        <v>6657368.6940312777</v>
      </c>
      <c r="G225" s="27">
        <f>'SCC X Ano = Fundo Cultural'!G225+'SCC X Ano = Outros'!G225</f>
        <v>275669.88452556625</v>
      </c>
      <c r="H225" s="27">
        <f>'SCC X Ano = Fundo Cultural'!H225+'SCC X Ano = Outros'!H225</f>
        <v>0</v>
      </c>
      <c r="I225" s="27">
        <f>'SCC X Ano = Fundo Cultural'!I225+'SCC X Ano = Outros'!I225</f>
        <v>1399836.6023132629</v>
      </c>
      <c r="J225" s="27">
        <f>'SCC X Ano = Fundo Cultural'!J225+'SCC X Ano = Outros'!J225</f>
        <v>12220009.717177011</v>
      </c>
      <c r="K225" s="27">
        <f>'SCC X Ano = Fundo Cultural'!K225+'SCC X Ano = Outros'!K225</f>
        <v>0</v>
      </c>
      <c r="L225" s="67">
        <f t="shared" si="78"/>
        <v>60938328.404482901</v>
      </c>
      <c r="M225" s="25" t="s">
        <v>177</v>
      </c>
      <c r="N225" s="28">
        <f t="shared" si="80"/>
        <v>0</v>
      </c>
      <c r="O225" s="28">
        <f t="shared" ref="O225:O236" si="81">C225/$L$236</f>
        <v>7.4223629052518189E-3</v>
      </c>
      <c r="P225" s="28">
        <f t="shared" ref="P225:P236" si="82">D225/$L$236</f>
        <v>5.9375139328474213E-2</v>
      </c>
      <c r="Q225" s="28">
        <f t="shared" ref="Q225:Q236" si="83">E225/$L$236</f>
        <v>0</v>
      </c>
      <c r="R225" s="28">
        <f t="shared" ref="R225:R236" si="84">F225/$L$236</f>
        <v>1.1011284304440679E-2</v>
      </c>
      <c r="S225" s="28">
        <f t="shared" ref="S225:S236" si="85">G225/$L$236</f>
        <v>4.5595784343517397E-4</v>
      </c>
      <c r="T225" s="28">
        <f t="shared" ref="T225:T236" si="86">H225/$L$236</f>
        <v>0</v>
      </c>
      <c r="U225" s="28">
        <f t="shared" ref="U225:U236" si="87">I225/$L$236</f>
        <v>2.3153290010290636E-3</v>
      </c>
      <c r="V225" s="28">
        <f t="shared" ref="V225:V236" si="88">J225/$L$236</f>
        <v>2.0211889619318059E-2</v>
      </c>
      <c r="W225" s="28">
        <f t="shared" ref="W225:W236" si="89">K225/$L$236</f>
        <v>0</v>
      </c>
      <c r="X225" s="28">
        <f t="shared" ref="X225:X236" si="90">L225/$L$236</f>
        <v>0.10079196300194901</v>
      </c>
    </row>
    <row r="226" spans="1:24" x14ac:dyDescent="0.25">
      <c r="A226" s="25" t="s">
        <v>159</v>
      </c>
      <c r="B226" s="27">
        <f>'SCC X Ano = Fundo Cultural'!B226+'SCC X Ano = Outros'!B226</f>
        <v>0</v>
      </c>
      <c r="C226" s="27">
        <f>'SCC X Ano = Fundo Cultural'!C226+'SCC X Ano = Outros'!C226</f>
        <v>431849.14402983704</v>
      </c>
      <c r="D226" s="27">
        <f>'SCC X Ano = Fundo Cultural'!D226+'SCC X Ano = Outros'!D226</f>
        <v>9463234.845318567</v>
      </c>
      <c r="E226" s="27">
        <f>'SCC X Ano = Fundo Cultural'!E226+'SCC X Ano = Outros'!E226</f>
        <v>0</v>
      </c>
      <c r="F226" s="27">
        <f>'SCC X Ano = Fundo Cultural'!F226+'SCC X Ano = Outros'!F226</f>
        <v>438328.15689090767</v>
      </c>
      <c r="G226" s="27">
        <f>'SCC X Ano = Fundo Cultural'!G226+'SCC X Ano = Outros'!G226</f>
        <v>71180.229004112291</v>
      </c>
      <c r="H226" s="27">
        <f>'SCC X Ano = Fundo Cultural'!H226+'SCC X Ano = Outros'!H226</f>
        <v>0</v>
      </c>
      <c r="I226" s="27">
        <f>'SCC X Ano = Fundo Cultural'!I226+'SCC X Ano = Outros'!I226</f>
        <v>131639.41842904658</v>
      </c>
      <c r="J226" s="27">
        <f>'SCC X Ano = Fundo Cultural'!J226+'SCC X Ano = Outros'!J226</f>
        <v>0</v>
      </c>
      <c r="K226" s="27">
        <f>'SCC X Ano = Fundo Cultural'!K226+'SCC X Ano = Outros'!K226</f>
        <v>0</v>
      </c>
      <c r="L226" s="67">
        <f t="shared" si="78"/>
        <v>10536231.793672472</v>
      </c>
      <c r="M226" s="25" t="s">
        <v>159</v>
      </c>
      <c r="N226" s="28">
        <f t="shared" si="80"/>
        <v>0</v>
      </c>
      <c r="O226" s="28">
        <f t="shared" si="81"/>
        <v>7.142782561832898E-4</v>
      </c>
      <c r="P226" s="28">
        <f t="shared" si="82"/>
        <v>1.5652185437005462E-2</v>
      </c>
      <c r="Q226" s="28">
        <f t="shared" si="83"/>
        <v>0</v>
      </c>
      <c r="R226" s="28">
        <f t="shared" si="84"/>
        <v>7.2499454003419604E-4</v>
      </c>
      <c r="S226" s="28">
        <f t="shared" si="85"/>
        <v>1.177320611854027E-4</v>
      </c>
      <c r="T226" s="28">
        <f t="shared" si="86"/>
        <v>0</v>
      </c>
      <c r="U226" s="28">
        <f t="shared" si="87"/>
        <v>2.1773152856819221E-4</v>
      </c>
      <c r="V226" s="28">
        <f t="shared" si="88"/>
        <v>0</v>
      </c>
      <c r="W226" s="28">
        <f t="shared" si="89"/>
        <v>0</v>
      </c>
      <c r="X226" s="28">
        <f t="shared" si="90"/>
        <v>1.7426921822976546E-2</v>
      </c>
    </row>
    <row r="227" spans="1:24" x14ac:dyDescent="0.25">
      <c r="A227" s="25" t="s">
        <v>191</v>
      </c>
      <c r="B227" s="27">
        <f>'SCC X Ano = Fundo Cultural'!B227+'SCC X Ano = Outros'!B227</f>
        <v>0</v>
      </c>
      <c r="C227" s="27">
        <f>'SCC X Ano = Fundo Cultural'!C227+'SCC X Ano = Outros'!C227</f>
        <v>23634726.328857601</v>
      </c>
      <c r="D227" s="27">
        <f>'SCC X Ano = Fundo Cultural'!D227+'SCC X Ano = Outros'!D227</f>
        <v>177831661.74917898</v>
      </c>
      <c r="E227" s="27">
        <f>'SCC X Ano = Fundo Cultural'!E227+'SCC X Ano = Outros'!E227</f>
        <v>0</v>
      </c>
      <c r="F227" s="27">
        <f>'SCC X Ano = Fundo Cultural'!F227+'SCC X Ano = Outros'!F227</f>
        <v>14704159.634380756</v>
      </c>
      <c r="G227" s="27">
        <f>'SCC X Ano = Fundo Cultural'!G227+'SCC X Ano = Outros'!G227</f>
        <v>745942.10045106802</v>
      </c>
      <c r="H227" s="27">
        <f>'SCC X Ano = Fundo Cultural'!H227+'SCC X Ano = Outros'!H227</f>
        <v>0</v>
      </c>
      <c r="I227" s="27">
        <f>'SCC X Ano = Fundo Cultural'!I227+'SCC X Ano = Outros'!I227</f>
        <v>1299252.1182421718</v>
      </c>
      <c r="J227" s="27">
        <f>'SCC X Ano = Fundo Cultural'!J227+'SCC X Ano = Outros'!J227</f>
        <v>13243572.6220963</v>
      </c>
      <c r="K227" s="27">
        <f>'SCC X Ano = Fundo Cultural'!K227+'SCC X Ano = Outros'!K227</f>
        <v>0</v>
      </c>
      <c r="L227" s="67">
        <f t="shared" si="78"/>
        <v>231459314.55320689</v>
      </c>
      <c r="M227" s="25" t="s">
        <v>191</v>
      </c>
      <c r="N227" s="28">
        <f t="shared" si="80"/>
        <v>0</v>
      </c>
      <c r="O227" s="28">
        <f t="shared" si="81"/>
        <v>3.9091824867387742E-2</v>
      </c>
      <c r="P227" s="28">
        <f t="shared" si="82"/>
        <v>0.29413347462743639</v>
      </c>
      <c r="Q227" s="28">
        <f t="shared" si="83"/>
        <v>0</v>
      </c>
      <c r="R227" s="28">
        <f t="shared" si="84"/>
        <v>2.4320672270593986E-2</v>
      </c>
      <c r="S227" s="28">
        <f t="shared" si="85"/>
        <v>1.2337878402442235E-3</v>
      </c>
      <c r="T227" s="28">
        <f t="shared" si="86"/>
        <v>0</v>
      </c>
      <c r="U227" s="28">
        <f t="shared" si="87"/>
        <v>2.1489623174900754E-3</v>
      </c>
      <c r="V227" s="28">
        <f t="shared" si="88"/>
        <v>2.1904862123552405E-2</v>
      </c>
      <c r="W227" s="28">
        <f t="shared" si="89"/>
        <v>0</v>
      </c>
      <c r="X227" s="28">
        <f t="shared" si="90"/>
        <v>0.38283358404670487</v>
      </c>
    </row>
    <row r="228" spans="1:24" x14ac:dyDescent="0.25">
      <c r="A228" s="25" t="s">
        <v>194</v>
      </c>
      <c r="B228" s="27">
        <f>'SCC X Ano = Fundo Cultural'!B228+'SCC X Ano = Outros'!B228</f>
        <v>0</v>
      </c>
      <c r="C228" s="27">
        <f>'SCC X Ano = Fundo Cultural'!C228+'SCC X Ano = Outros'!C228</f>
        <v>5644319.3662666213</v>
      </c>
      <c r="D228" s="27">
        <f>'SCC X Ano = Fundo Cultural'!D228+'SCC X Ano = Outros'!D228</f>
        <v>24744533.038824338</v>
      </c>
      <c r="E228" s="27">
        <f>'SCC X Ano = Fundo Cultural'!E228+'SCC X Ano = Outros'!E228</f>
        <v>0</v>
      </c>
      <c r="F228" s="27">
        <f>'SCC X Ano = Fundo Cultural'!F228+'SCC X Ano = Outros'!F228</f>
        <v>66489095.103142813</v>
      </c>
      <c r="G228" s="27">
        <f>'SCC X Ano = Fundo Cultural'!G228+'SCC X Ano = Outros'!G228</f>
        <v>549780.57940079528</v>
      </c>
      <c r="H228" s="27">
        <f>'SCC X Ano = Fundo Cultural'!H228+'SCC X Ano = Outros'!H228</f>
        <v>221444.87652900492</v>
      </c>
      <c r="I228" s="27">
        <f>'SCC X Ano = Fundo Cultural'!I228+'SCC X Ano = Outros'!I228</f>
        <v>6254445.7394814165</v>
      </c>
      <c r="J228" s="27">
        <f>'SCC X Ano = Fundo Cultural'!J228+'SCC X Ano = Outros'!J228</f>
        <v>6664191.7594846133</v>
      </c>
      <c r="K228" s="27">
        <f>'SCC X Ano = Fundo Cultural'!K228+'SCC X Ano = Outros'!K228</f>
        <v>0</v>
      </c>
      <c r="L228" s="67">
        <f t="shared" si="78"/>
        <v>110567810.46312961</v>
      </c>
      <c r="M228" s="25" t="s">
        <v>194</v>
      </c>
      <c r="N228" s="28">
        <f t="shared" si="80"/>
        <v>0</v>
      </c>
      <c r="O228" s="28">
        <f t="shared" si="81"/>
        <v>9.3357012512682996E-3</v>
      </c>
      <c r="P228" s="28">
        <f t="shared" si="82"/>
        <v>4.0927444579628706E-2</v>
      </c>
      <c r="Q228" s="28">
        <f t="shared" si="83"/>
        <v>0</v>
      </c>
      <c r="R228" s="28">
        <f t="shared" si="84"/>
        <v>0.1099729281903972</v>
      </c>
      <c r="S228" s="28">
        <f t="shared" si="85"/>
        <v>9.0933678801203514E-4</v>
      </c>
      <c r="T228" s="28">
        <f t="shared" si="86"/>
        <v>3.6626970884289433E-4</v>
      </c>
      <c r="U228" s="28">
        <f t="shared" si="87"/>
        <v>1.0344849950382519E-2</v>
      </c>
      <c r="V228" s="28">
        <f t="shared" si="88"/>
        <v>1.102256965109751E-2</v>
      </c>
      <c r="W228" s="28">
        <f t="shared" si="89"/>
        <v>0</v>
      </c>
      <c r="X228" s="28">
        <f t="shared" si="90"/>
        <v>0.18287910011962916</v>
      </c>
    </row>
    <row r="229" spans="1:24" x14ac:dyDescent="0.25">
      <c r="A229" s="25" t="s">
        <v>185</v>
      </c>
      <c r="B229" s="27">
        <f>'SCC X Ano = Fundo Cultural'!B229+'SCC X Ano = Outros'!B229</f>
        <v>0</v>
      </c>
      <c r="C229" s="27">
        <f>'SCC X Ano = Fundo Cultural'!C229+'SCC X Ano = Outros'!C229</f>
        <v>3425633.7286044159</v>
      </c>
      <c r="D229" s="27">
        <f>'SCC X Ano = Fundo Cultural'!D229+'SCC X Ano = Outros'!D229</f>
        <v>12037423.454776576</v>
      </c>
      <c r="E229" s="27">
        <f>'SCC X Ano = Fundo Cultural'!E229+'SCC X Ano = Outros'!E229</f>
        <v>0</v>
      </c>
      <c r="F229" s="27">
        <f>'SCC X Ano = Fundo Cultural'!F229+'SCC X Ano = Outros'!F229</f>
        <v>38118834.048702754</v>
      </c>
      <c r="G229" s="27">
        <f>'SCC X Ano = Fundo Cultural'!G229+'SCC X Ano = Outros'!G229</f>
        <v>51464.855739518112</v>
      </c>
      <c r="H229" s="27">
        <f>'SCC X Ano = Fundo Cultural'!H229+'SCC X Ano = Outros'!H229</f>
        <v>0</v>
      </c>
      <c r="I229" s="27">
        <f>'SCC X Ano = Fundo Cultural'!I229+'SCC X Ano = Outros'!I229</f>
        <v>2941278.5509528518</v>
      </c>
      <c r="J229" s="27">
        <f>'SCC X Ano = Fundo Cultural'!J229+'SCC X Ano = Outros'!J229</f>
        <v>0</v>
      </c>
      <c r="K229" s="27">
        <f>'SCC X Ano = Fundo Cultural'!K229+'SCC X Ano = Outros'!K229</f>
        <v>0</v>
      </c>
      <c r="L229" s="67">
        <f t="shared" si="78"/>
        <v>56574634.638776116</v>
      </c>
      <c r="M229" s="25" t="s">
        <v>185</v>
      </c>
      <c r="N229" s="28">
        <f t="shared" si="80"/>
        <v>0</v>
      </c>
      <c r="O229" s="28">
        <f t="shared" si="81"/>
        <v>5.6659963781731304E-3</v>
      </c>
      <c r="P229" s="28">
        <f t="shared" si="82"/>
        <v>1.9909892037724156E-2</v>
      </c>
      <c r="Q229" s="28">
        <f t="shared" si="83"/>
        <v>0</v>
      </c>
      <c r="R229" s="28">
        <f t="shared" si="84"/>
        <v>6.3048531387540352E-2</v>
      </c>
      <c r="S229" s="28">
        <f t="shared" si="85"/>
        <v>8.5122844216654878E-5</v>
      </c>
      <c r="T229" s="28">
        <f t="shared" si="86"/>
        <v>0</v>
      </c>
      <c r="U229" s="28">
        <f t="shared" si="87"/>
        <v>4.8648731701058162E-3</v>
      </c>
      <c r="V229" s="28">
        <f t="shared" si="88"/>
        <v>0</v>
      </c>
      <c r="W229" s="28">
        <f t="shared" si="89"/>
        <v>0</v>
      </c>
      <c r="X229" s="28">
        <f t="shared" si="90"/>
        <v>9.3574415817760118E-2</v>
      </c>
    </row>
    <row r="230" spans="1:24" x14ac:dyDescent="0.25">
      <c r="A230" s="25" t="s">
        <v>200</v>
      </c>
      <c r="B230" s="27">
        <f>'SCC X Ano = Fundo Cultural'!B230+'SCC X Ano = Outros'!B230</f>
        <v>0</v>
      </c>
      <c r="C230" s="27">
        <f>'SCC X Ano = Fundo Cultural'!C230+'SCC X Ano = Outros'!C230</f>
        <v>2518274.2645758367</v>
      </c>
      <c r="D230" s="27">
        <f>'SCC X Ano = Fundo Cultural'!D230+'SCC X Ano = Outros'!D230</f>
        <v>7461609.0243671034</v>
      </c>
      <c r="E230" s="27">
        <f>'SCC X Ano = Fundo Cultural'!E230+'SCC X Ano = Outros'!E230</f>
        <v>0</v>
      </c>
      <c r="F230" s="27">
        <f>'SCC X Ano = Fundo Cultural'!F230+'SCC X Ano = Outros'!F230</f>
        <v>5565377.9808459943</v>
      </c>
      <c r="G230" s="27">
        <f>'SCC X Ano = Fundo Cultural'!G230+'SCC X Ano = Outros'!G230</f>
        <v>801547.18457615084</v>
      </c>
      <c r="H230" s="27">
        <f>'SCC X Ano = Fundo Cultural'!H230+'SCC X Ano = Outros'!H230</f>
        <v>0</v>
      </c>
      <c r="I230" s="27">
        <f>'SCC X Ano = Fundo Cultural'!I230+'SCC X Ano = Outros'!I230</f>
        <v>289988.65757891064</v>
      </c>
      <c r="J230" s="27">
        <f>'SCC X Ano = Fundo Cultural'!J230+'SCC X Ano = Outros'!J230</f>
        <v>0</v>
      </c>
      <c r="K230" s="27">
        <f>'SCC X Ano = Fundo Cultural'!K230+'SCC X Ano = Outros'!K230</f>
        <v>0</v>
      </c>
      <c r="L230" s="67">
        <f t="shared" si="78"/>
        <v>16636797.111943996</v>
      </c>
      <c r="M230" s="25" t="s">
        <v>200</v>
      </c>
      <c r="N230" s="28">
        <f t="shared" si="80"/>
        <v>0</v>
      </c>
      <c r="O230" s="28">
        <f t="shared" si="81"/>
        <v>4.1652243038096826E-3</v>
      </c>
      <c r="P230" s="28">
        <f t="shared" si="82"/>
        <v>1.2341497386129354E-2</v>
      </c>
      <c r="Q230" s="28">
        <f t="shared" si="83"/>
        <v>0</v>
      </c>
      <c r="R230" s="28">
        <f t="shared" si="84"/>
        <v>9.2051322414683345E-3</v>
      </c>
      <c r="S230" s="28">
        <f t="shared" si="85"/>
        <v>1.3257586200243153E-3</v>
      </c>
      <c r="T230" s="28">
        <f t="shared" si="86"/>
        <v>0</v>
      </c>
      <c r="U230" s="28">
        <f t="shared" si="87"/>
        <v>4.7964108650424089E-4</v>
      </c>
      <c r="V230" s="28">
        <f t="shared" si="88"/>
        <v>0</v>
      </c>
      <c r="W230" s="28">
        <f t="shared" si="89"/>
        <v>0</v>
      </c>
      <c r="X230" s="28">
        <f t="shared" si="90"/>
        <v>2.7517253637935928E-2</v>
      </c>
    </row>
    <row r="231" spans="1:24" x14ac:dyDescent="0.25">
      <c r="A231" s="25" t="s">
        <v>198</v>
      </c>
      <c r="B231" s="27">
        <f>'SCC X Ano = Fundo Cultural'!B231+'SCC X Ano = Outros'!B231</f>
        <v>0</v>
      </c>
      <c r="C231" s="27">
        <f>'SCC X Ano = Fundo Cultural'!C231+'SCC X Ano = Outros'!C231</f>
        <v>3248012.3899417883</v>
      </c>
      <c r="D231" s="27">
        <f>'SCC X Ano = Fundo Cultural'!D231+'SCC X Ano = Outros'!D231</f>
        <v>12735682.700830061</v>
      </c>
      <c r="E231" s="27">
        <f>'SCC X Ano = Fundo Cultural'!E231+'SCC X Ano = Outros'!E231</f>
        <v>0</v>
      </c>
      <c r="F231" s="27">
        <f>'SCC X Ano = Fundo Cultural'!F231+'SCC X Ano = Outros'!F231</f>
        <v>10715180.376417616</v>
      </c>
      <c r="G231" s="27">
        <f>'SCC X Ano = Fundo Cultural'!G231+'SCC X Ano = Outros'!G231</f>
        <v>32539.385991995579</v>
      </c>
      <c r="H231" s="27">
        <f>'SCC X Ano = Fundo Cultural'!H231+'SCC X Ano = Outros'!H231</f>
        <v>0</v>
      </c>
      <c r="I231" s="27">
        <f>'SCC X Ano = Fundo Cultural'!I231+'SCC X Ano = Outros'!I231</f>
        <v>735922.05192129791</v>
      </c>
      <c r="J231" s="27">
        <f>'SCC X Ano = Fundo Cultural'!J231+'SCC X Ano = Outros'!J231</f>
        <v>1463187.3798170043</v>
      </c>
      <c r="K231" s="27">
        <f>'SCC X Ano = Fundo Cultural'!K231+'SCC X Ano = Outros'!K231</f>
        <v>0</v>
      </c>
      <c r="L231" s="67">
        <f t="shared" si="78"/>
        <v>28930524.284919765</v>
      </c>
      <c r="M231" s="25" t="s">
        <v>198</v>
      </c>
      <c r="N231" s="28">
        <f t="shared" si="80"/>
        <v>0</v>
      </c>
      <c r="O231" s="28">
        <f t="shared" si="81"/>
        <v>5.3722107778197865E-3</v>
      </c>
      <c r="P231" s="28">
        <f t="shared" si="82"/>
        <v>2.1064812461974163E-2</v>
      </c>
      <c r="Q231" s="28">
        <f t="shared" si="83"/>
        <v>0</v>
      </c>
      <c r="R231" s="28">
        <f t="shared" si="84"/>
        <v>1.7722902684341509E-2</v>
      </c>
      <c r="S231" s="28">
        <f t="shared" si="85"/>
        <v>5.3820127248027466E-5</v>
      </c>
      <c r="T231" s="28">
        <f t="shared" si="86"/>
        <v>0</v>
      </c>
      <c r="U231" s="28">
        <f t="shared" si="87"/>
        <v>1.217214685267166E-3</v>
      </c>
      <c r="V231" s="28">
        <f t="shared" si="88"/>
        <v>2.4201111535672695E-3</v>
      </c>
      <c r="W231" s="28">
        <f t="shared" si="89"/>
        <v>0</v>
      </c>
      <c r="X231" s="28">
        <f t="shared" si="90"/>
        <v>4.7851071890217922E-2</v>
      </c>
    </row>
    <row r="232" spans="1:24" x14ac:dyDescent="0.25">
      <c r="A232" s="25" t="s">
        <v>173</v>
      </c>
      <c r="B232" s="27">
        <f>'SCC X Ano = Fundo Cultural'!B232+'SCC X Ano = Outros'!B232</f>
        <v>0</v>
      </c>
      <c r="C232" s="27">
        <f>'SCC X Ano = Fundo Cultural'!C232+'SCC X Ano = Outros'!C232</f>
        <v>1040497.5085430325</v>
      </c>
      <c r="D232" s="27">
        <f>'SCC X Ano = Fundo Cultural'!D232+'SCC X Ano = Outros'!D232</f>
        <v>2484939.8207208179</v>
      </c>
      <c r="E232" s="27">
        <f>'SCC X Ano = Fundo Cultural'!E232+'SCC X Ano = Outros'!E232</f>
        <v>0</v>
      </c>
      <c r="F232" s="27">
        <f>'SCC X Ano = Fundo Cultural'!F232+'SCC X Ano = Outros'!F232</f>
        <v>585897.08148315118</v>
      </c>
      <c r="G232" s="27">
        <f>'SCC X Ano = Fundo Cultural'!G232+'SCC X Ano = Outros'!G232</f>
        <v>51207.138441941715</v>
      </c>
      <c r="H232" s="27">
        <f>'SCC X Ano = Fundo Cultural'!H232+'SCC X Ano = Outros'!H232</f>
        <v>0</v>
      </c>
      <c r="I232" s="27">
        <f>'SCC X Ano = Fundo Cultural'!I232+'SCC X Ano = Outros'!I232</f>
        <v>215526.39879016302</v>
      </c>
      <c r="J232" s="27">
        <f>'SCC X Ano = Fundo Cultural'!J232+'SCC X Ano = Outros'!J232</f>
        <v>0</v>
      </c>
      <c r="K232" s="27">
        <f>'SCC X Ano = Fundo Cultural'!K232+'SCC X Ano = Outros'!K232</f>
        <v>0</v>
      </c>
      <c r="L232" s="67">
        <f t="shared" si="78"/>
        <v>4378067.9479791066</v>
      </c>
      <c r="M232" s="25" t="s">
        <v>173</v>
      </c>
      <c r="N232" s="28">
        <f t="shared" si="80"/>
        <v>0</v>
      </c>
      <c r="O232" s="28">
        <f t="shared" si="81"/>
        <v>1.7209823296855393E-3</v>
      </c>
      <c r="P232" s="28">
        <f t="shared" si="82"/>
        <v>4.1100891512760524E-3</v>
      </c>
      <c r="Q232" s="28">
        <f t="shared" si="83"/>
        <v>0</v>
      </c>
      <c r="R232" s="28">
        <f t="shared" si="84"/>
        <v>9.6907346338458828E-4</v>
      </c>
      <c r="S232" s="28">
        <f t="shared" si="85"/>
        <v>8.4696579942553592E-5</v>
      </c>
      <c r="T232" s="28">
        <f t="shared" si="86"/>
        <v>0</v>
      </c>
      <c r="U232" s="28">
        <f t="shared" si="87"/>
        <v>3.5648054978815847E-4</v>
      </c>
      <c r="V232" s="28">
        <f t="shared" si="88"/>
        <v>0</v>
      </c>
      <c r="W232" s="28">
        <f t="shared" si="89"/>
        <v>0</v>
      </c>
      <c r="X232" s="28">
        <f t="shared" si="90"/>
        <v>7.2413220740768927E-3</v>
      </c>
    </row>
    <row r="233" spans="1:24" x14ac:dyDescent="0.25">
      <c r="A233" s="25" t="s">
        <v>169</v>
      </c>
      <c r="B233" s="27">
        <f>'SCC X Ano = Fundo Cultural'!B233+'SCC X Ano = Outros'!B233</f>
        <v>0</v>
      </c>
      <c r="C233" s="27">
        <f>'SCC X Ano = Fundo Cultural'!C233+'SCC X Ano = Outros'!C233</f>
        <v>782932.26417220791</v>
      </c>
      <c r="D233" s="27">
        <f>'SCC X Ano = Fundo Cultural'!D233+'SCC X Ano = Outros'!D233</f>
        <v>3075375.3038142892</v>
      </c>
      <c r="E233" s="27">
        <f>'SCC X Ano = Fundo Cultural'!E233+'SCC X Ano = Outros'!E233</f>
        <v>0</v>
      </c>
      <c r="F233" s="27">
        <f>'SCC X Ano = Fundo Cultural'!F233+'SCC X Ano = Outros'!F233</f>
        <v>936182.56658952299</v>
      </c>
      <c r="G233" s="27">
        <f>'SCC X Ano = Fundo Cultural'!G233+'SCC X Ano = Outros'!G233</f>
        <v>18764.396436537289</v>
      </c>
      <c r="H233" s="27">
        <f>'SCC X Ano = Fundo Cultural'!H233+'SCC X Ano = Outros'!H233</f>
        <v>0</v>
      </c>
      <c r="I233" s="27">
        <f>'SCC X Ano = Fundo Cultural'!I233+'SCC X Ano = Outros'!I233</f>
        <v>372195.32115982904</v>
      </c>
      <c r="J233" s="27">
        <f>'SCC X Ano = Fundo Cultural'!J233+'SCC X Ano = Outros'!J233</f>
        <v>0</v>
      </c>
      <c r="K233" s="27">
        <f>'SCC X Ano = Fundo Cultural'!K233+'SCC X Ano = Outros'!K233</f>
        <v>0</v>
      </c>
      <c r="L233" s="67">
        <f t="shared" si="78"/>
        <v>5185449.8521723868</v>
      </c>
      <c r="M233" s="25" t="s">
        <v>169</v>
      </c>
      <c r="N233" s="28">
        <f t="shared" si="80"/>
        <v>0</v>
      </c>
      <c r="O233" s="28">
        <f t="shared" si="81"/>
        <v>1.29496955150598E-3</v>
      </c>
      <c r="P233" s="28">
        <f t="shared" si="82"/>
        <v>5.0866691285275639E-3</v>
      </c>
      <c r="Q233" s="28">
        <f t="shared" si="83"/>
        <v>0</v>
      </c>
      <c r="R233" s="28">
        <f t="shared" si="84"/>
        <v>1.5484454707789348E-3</v>
      </c>
      <c r="S233" s="28">
        <f t="shared" si="85"/>
        <v>3.1036301797314108E-5</v>
      </c>
      <c r="T233" s="28">
        <f t="shared" si="86"/>
        <v>0</v>
      </c>
      <c r="U233" s="28">
        <f t="shared" si="87"/>
        <v>6.1561086465706692E-4</v>
      </c>
      <c r="V233" s="28">
        <f t="shared" si="88"/>
        <v>0</v>
      </c>
      <c r="W233" s="28">
        <f t="shared" si="89"/>
        <v>0</v>
      </c>
      <c r="X233" s="28">
        <f t="shared" si="90"/>
        <v>8.576731317266861E-3</v>
      </c>
    </row>
    <row r="234" spans="1:24" x14ac:dyDescent="0.25">
      <c r="A234" s="25" t="s">
        <v>163</v>
      </c>
      <c r="B234" s="27">
        <f>'SCC X Ano = Fundo Cultural'!B234+'SCC X Ano = Outros'!B234</f>
        <v>0</v>
      </c>
      <c r="C234" s="27">
        <f>'SCC X Ano = Fundo Cultural'!C234+'SCC X Ano = Outros'!C234</f>
        <v>2804027.3383690794</v>
      </c>
      <c r="D234" s="27">
        <f>'SCC X Ano = Fundo Cultural'!D234+'SCC X Ano = Outros'!D234</f>
        <v>629087.92338397913</v>
      </c>
      <c r="E234" s="27">
        <f>'SCC X Ano = Fundo Cultural'!E234+'SCC X Ano = Outros'!E234</f>
        <v>0</v>
      </c>
      <c r="F234" s="27">
        <f>'SCC X Ano = Fundo Cultural'!F234+'SCC X Ano = Outros'!F234</f>
        <v>978901.78583578614</v>
      </c>
      <c r="G234" s="27">
        <f>'SCC X Ano = Fundo Cultural'!G234+'SCC X Ano = Outros'!G234</f>
        <v>104555.90762674328</v>
      </c>
      <c r="H234" s="27">
        <f>'SCC X Ano = Fundo Cultural'!H234+'SCC X Ano = Outros'!H234</f>
        <v>0</v>
      </c>
      <c r="I234" s="27">
        <f>'SCC X Ano = Fundo Cultural'!I234+'SCC X Ano = Outros'!I234</f>
        <v>700858.32499954128</v>
      </c>
      <c r="J234" s="27">
        <f>'SCC X Ano = Fundo Cultural'!J234+'SCC X Ano = Outros'!J234</f>
        <v>1283432.1419304449</v>
      </c>
      <c r="K234" s="27">
        <f>'SCC X Ano = Fundo Cultural'!K234+'SCC X Ano = Outros'!K234</f>
        <v>0</v>
      </c>
      <c r="L234" s="67">
        <f t="shared" si="78"/>
        <v>6500863.4221455744</v>
      </c>
      <c r="M234" s="25" t="s">
        <v>163</v>
      </c>
      <c r="N234" s="28">
        <f t="shared" si="80"/>
        <v>0</v>
      </c>
      <c r="O234" s="28">
        <f t="shared" si="81"/>
        <v>4.6378597369690685E-3</v>
      </c>
      <c r="P234" s="28">
        <f t="shared" si="82"/>
        <v>1.0405110930812216E-3</v>
      </c>
      <c r="Q234" s="28">
        <f t="shared" si="83"/>
        <v>0</v>
      </c>
      <c r="R234" s="28">
        <f t="shared" si="84"/>
        <v>1.6191030368539628E-3</v>
      </c>
      <c r="S234" s="28">
        <f t="shared" si="85"/>
        <v>1.7293541600288883E-4</v>
      </c>
      <c r="T234" s="28">
        <f t="shared" si="86"/>
        <v>0</v>
      </c>
      <c r="U234" s="28">
        <f t="shared" si="87"/>
        <v>1.1592192994543161E-3</v>
      </c>
      <c r="V234" s="28">
        <f t="shared" si="88"/>
        <v>2.1227960850243683E-3</v>
      </c>
      <c r="W234" s="28">
        <f t="shared" si="89"/>
        <v>0</v>
      </c>
      <c r="X234" s="28">
        <f t="shared" si="90"/>
        <v>1.0752424667385827E-2</v>
      </c>
    </row>
    <row r="235" spans="1:24" x14ac:dyDescent="0.25">
      <c r="A235" s="25" t="s">
        <v>155</v>
      </c>
      <c r="B235" s="27">
        <f>'SCC X Ano = Fundo Cultural'!B235+'SCC X Ano = Outros'!B235</f>
        <v>0</v>
      </c>
      <c r="C235" s="27">
        <f>'SCC X Ano = Fundo Cultural'!C235+'SCC X Ano = Outros'!C235</f>
        <v>500755.01788283768</v>
      </c>
      <c r="D235" s="27">
        <f>'SCC X Ano = Fundo Cultural'!D235+'SCC X Ano = Outros'!D235</f>
        <v>175837.93496339826</v>
      </c>
      <c r="E235" s="27">
        <f>'SCC X Ano = Fundo Cultural'!E235+'SCC X Ano = Outros'!E235</f>
        <v>0</v>
      </c>
      <c r="F235" s="27">
        <f>'SCC X Ano = Fundo Cultural'!F235+'SCC X Ano = Outros'!F235</f>
        <v>1227440.4818589976</v>
      </c>
      <c r="G235" s="27">
        <f>'SCC X Ano = Fundo Cultural'!G235+'SCC X Ano = Outros'!G235</f>
        <v>6689.0524585953208</v>
      </c>
      <c r="H235" s="27">
        <f>'SCC X Ano = Fundo Cultural'!H235+'SCC X Ano = Outros'!H235</f>
        <v>0</v>
      </c>
      <c r="I235" s="27">
        <f>'SCC X Ano = Fundo Cultural'!I235+'SCC X Ano = Outros'!I235</f>
        <v>111989.76307533438</v>
      </c>
      <c r="J235" s="27">
        <f>'SCC X Ano = Fundo Cultural'!J235+'SCC X Ano = Outros'!J235</f>
        <v>0</v>
      </c>
      <c r="K235" s="27">
        <f>'SCC X Ano = Fundo Cultural'!K235+'SCC X Ano = Outros'!K235</f>
        <v>0</v>
      </c>
      <c r="L235" s="67">
        <f t="shared" si="78"/>
        <v>2022712.2502391634</v>
      </c>
      <c r="M235" s="25" t="s">
        <v>155</v>
      </c>
      <c r="N235" s="28">
        <f t="shared" si="80"/>
        <v>0</v>
      </c>
      <c r="O235" s="28">
        <f t="shared" si="81"/>
        <v>8.282485351497488E-4</v>
      </c>
      <c r="P235" s="28">
        <f t="shared" si="82"/>
        <v>2.9083585157656158E-4</v>
      </c>
      <c r="Q235" s="28">
        <f t="shared" si="83"/>
        <v>0</v>
      </c>
      <c r="R235" s="28">
        <f t="shared" si="84"/>
        <v>2.030185908833125E-3</v>
      </c>
      <c r="S235" s="28">
        <f t="shared" si="85"/>
        <v>1.1063689234298692E-5</v>
      </c>
      <c r="T235" s="28">
        <f t="shared" si="86"/>
        <v>0</v>
      </c>
      <c r="U235" s="28">
        <f t="shared" si="87"/>
        <v>1.8523100898934023E-4</v>
      </c>
      <c r="V235" s="28">
        <f t="shared" si="88"/>
        <v>0</v>
      </c>
      <c r="W235" s="28">
        <f t="shared" si="89"/>
        <v>0</v>
      </c>
      <c r="X235" s="28">
        <f t="shared" si="90"/>
        <v>3.3455649937830746E-3</v>
      </c>
    </row>
    <row r="236" spans="1:24" x14ac:dyDescent="0.25">
      <c r="A236" s="25" t="s">
        <v>223</v>
      </c>
      <c r="B236" s="27">
        <f>'SCC X Ano = Fundo Cultural'!B236+'SCC X Ano = Outros'!B236</f>
        <v>0</v>
      </c>
      <c r="C236" s="27">
        <f>'SCC X Ano = Fundo Cultural'!C236+'SCC X Ano = Outros'!C236</f>
        <v>62919110.050406389</v>
      </c>
      <c r="D236" s="27">
        <f>'SCC X Ano = Fundo Cultural'!D236+'SCC X Ano = Outros'!D236</f>
        <v>319075200.05002367</v>
      </c>
      <c r="E236" s="27">
        <f>'SCC X Ano = Fundo Cultural'!E236+'SCC X Ano = Outros'!E236</f>
        <v>0</v>
      </c>
      <c r="F236" s="27">
        <f>'SCC X Ano = Fundo Cultural'!F236+'SCC X Ano = Outros'!F236</f>
        <v>160158275.41150969</v>
      </c>
      <c r="G236" s="27">
        <f>'SCC X Ano = Fundo Cultural'!G236+'SCC X Ano = Outros'!G236</f>
        <v>2792061.5242426074</v>
      </c>
      <c r="H236" s="27">
        <f>'SCC X Ano = Fundo Cultural'!H236+'SCC X Ano = Outros'!H236</f>
        <v>221444.87652900492</v>
      </c>
      <c r="I236" s="27">
        <f>'SCC X Ano = Fundo Cultural'!I236+'SCC X Ano = Outros'!I236</f>
        <v>20054404.235315394</v>
      </c>
      <c r="J236" s="27">
        <f>'SCC X Ano = Fundo Cultural'!J236+'SCC X Ano = Outros'!J236</f>
        <v>39374618.278949209</v>
      </c>
      <c r="K236" s="27">
        <f>'SCC X Ano = Fundo Cultural'!K236+'SCC X Ano = Outros'!K236</f>
        <v>0</v>
      </c>
      <c r="L236" s="67">
        <f t="shared" si="78"/>
        <v>604595114.42697608</v>
      </c>
      <c r="M236" s="25" t="s">
        <v>223</v>
      </c>
      <c r="N236" s="28">
        <f t="shared" si="80"/>
        <v>0</v>
      </c>
      <c r="O236" s="28">
        <f t="shared" si="81"/>
        <v>0.10406817479833581</v>
      </c>
      <c r="P236" s="28">
        <f t="shared" si="82"/>
        <v>0.52775021239203557</v>
      </c>
      <c r="Q236" s="28">
        <f t="shared" si="83"/>
        <v>0</v>
      </c>
      <c r="R236" s="28">
        <f t="shared" si="84"/>
        <v>0.26490170295753168</v>
      </c>
      <c r="S236" s="28">
        <f t="shared" si="85"/>
        <v>4.6180682867225462E-3</v>
      </c>
      <c r="T236" s="28">
        <f t="shared" si="86"/>
        <v>3.6626970884289433E-4</v>
      </c>
      <c r="U236" s="28">
        <f t="shared" si="87"/>
        <v>3.3169974015292168E-2</v>
      </c>
      <c r="V236" s="28">
        <f t="shared" si="88"/>
        <v>6.5125597841239141E-2</v>
      </c>
      <c r="W236" s="28">
        <f t="shared" si="89"/>
        <v>0</v>
      </c>
      <c r="X236" s="28">
        <f t="shared" si="90"/>
        <v>1</v>
      </c>
    </row>
    <row r="237" spans="1:24" x14ac:dyDescent="0.25">
      <c r="B237" s="30"/>
      <c r="C237" s="30"/>
      <c r="D237" s="30"/>
      <c r="E237" s="30"/>
      <c r="F237" s="30"/>
      <c r="G237" s="30"/>
      <c r="H237" s="30"/>
      <c r="I237" s="30"/>
      <c r="J237" s="30"/>
      <c r="K237" s="30"/>
    </row>
    <row r="238" spans="1:24" x14ac:dyDescent="0.25">
      <c r="B238" s="30"/>
      <c r="C238" s="30"/>
      <c r="D238" s="30"/>
      <c r="E238" s="30"/>
      <c r="F238" s="30"/>
      <c r="G238" s="30"/>
      <c r="H238" s="30"/>
      <c r="I238" s="30"/>
      <c r="J238" s="30"/>
      <c r="K238" s="30"/>
    </row>
    <row r="239" spans="1:24" x14ac:dyDescent="0.25">
      <c r="B239" s="30"/>
      <c r="C239" s="30"/>
      <c r="D239" s="30"/>
      <c r="E239" s="30"/>
      <c r="F239" s="30"/>
      <c r="G239" s="30"/>
      <c r="H239" s="30"/>
      <c r="I239" s="30"/>
      <c r="J239" s="30"/>
      <c r="K239" s="30"/>
    </row>
    <row r="240" spans="1:24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24" x14ac:dyDescent="0.25">
      <c r="A241" s="2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L241" s="1">
        <v>2014</v>
      </c>
      <c r="N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  <c r="X241" s="1">
        <v>2014</v>
      </c>
    </row>
    <row r="242" spans="1:24" x14ac:dyDescent="0.25">
      <c r="A242" s="25"/>
      <c r="B242" s="25" t="s">
        <v>224</v>
      </c>
      <c r="C242" s="25" t="s">
        <v>228</v>
      </c>
      <c r="D242" s="25" t="s">
        <v>15</v>
      </c>
      <c r="E242" s="25" t="s">
        <v>229</v>
      </c>
      <c r="F242" s="25" t="s">
        <v>226</v>
      </c>
      <c r="G242" s="25" t="s">
        <v>227</v>
      </c>
      <c r="H242" s="25" t="s">
        <v>131</v>
      </c>
      <c r="I242" s="25" t="s">
        <v>130</v>
      </c>
      <c r="J242" s="25" t="s">
        <v>129</v>
      </c>
      <c r="K242" s="25" t="s">
        <v>230</v>
      </c>
      <c r="L242" s="25" t="s">
        <v>404</v>
      </c>
      <c r="N242" s="25" t="s">
        <v>224</v>
      </c>
      <c r="O242" s="25" t="s">
        <v>228</v>
      </c>
      <c r="P242" s="25" t="s">
        <v>15</v>
      </c>
      <c r="Q242" s="25" t="s">
        <v>229</v>
      </c>
      <c r="R242" s="25" t="s">
        <v>226</v>
      </c>
      <c r="S242" s="25" t="s">
        <v>227</v>
      </c>
      <c r="T242" s="25" t="s">
        <v>131</v>
      </c>
      <c r="U242" s="25" t="s">
        <v>130</v>
      </c>
      <c r="V242" s="25" t="s">
        <v>129</v>
      </c>
      <c r="W242" s="25" t="s">
        <v>230</v>
      </c>
      <c r="X242" s="25" t="s">
        <v>404</v>
      </c>
    </row>
    <row r="243" spans="1:24" x14ac:dyDescent="0.25">
      <c r="A243" s="25" t="s">
        <v>132</v>
      </c>
      <c r="B243" s="27">
        <f>'SCC X Ano = Fundo Cultural'!B243+'SCC X Ano = Outros'!B243</f>
        <v>0</v>
      </c>
      <c r="C243" s="27">
        <f>'SCC X Ano = Fundo Cultural'!C243+'SCC X Ano = Outros'!C243</f>
        <v>191138.21180040692</v>
      </c>
      <c r="D243" s="27">
        <f>'SCC X Ano = Fundo Cultural'!D243+'SCC X Ano = Outros'!D243</f>
        <v>624393.78655914252</v>
      </c>
      <c r="E243" s="27">
        <f>'SCC X Ano = Fundo Cultural'!E243+'SCC X Ano = Outros'!E243</f>
        <v>0</v>
      </c>
      <c r="F243" s="27">
        <f>'SCC X Ano = Fundo Cultural'!F243+'SCC X Ano = Outros'!F243</f>
        <v>1013966.4399560577</v>
      </c>
      <c r="G243" s="27">
        <f>'SCC X Ano = Fundo Cultural'!G243+'SCC X Ano = Outros'!G243</f>
        <v>0</v>
      </c>
      <c r="H243" s="27">
        <f>'SCC X Ano = Fundo Cultural'!H243+'SCC X Ano = Outros'!H243</f>
        <v>0</v>
      </c>
      <c r="I243" s="27">
        <f>'SCC X Ano = Fundo Cultural'!I243+'SCC X Ano = Outros'!I243</f>
        <v>687096.55608321482</v>
      </c>
      <c r="J243" s="27">
        <f>'SCC X Ano = Fundo Cultural'!J243+'SCC X Ano = Outros'!J243</f>
        <v>0</v>
      </c>
      <c r="K243" s="27">
        <f>'SCC X Ano = Fundo Cultural'!K243+'SCC X Ano = Outros'!K243</f>
        <v>0</v>
      </c>
      <c r="L243" s="67">
        <f t="shared" ref="L243:L269" si="91">SUM(B243:K243)</f>
        <v>2516594.9943988221</v>
      </c>
      <c r="M243" s="25" t="s">
        <v>132</v>
      </c>
      <c r="N243" s="28">
        <f>B243/$L$270</f>
        <v>0</v>
      </c>
      <c r="O243" s="28">
        <f t="shared" ref="O243:X258" si="92">C243/$L$270</f>
        <v>2.2498612107350798E-4</v>
      </c>
      <c r="P243" s="28">
        <f t="shared" si="92"/>
        <v>7.3496521044695822E-4</v>
      </c>
      <c r="Q243" s="28">
        <f t="shared" si="92"/>
        <v>0</v>
      </c>
      <c r="R243" s="28">
        <f t="shared" si="92"/>
        <v>1.1935257428412427E-3</v>
      </c>
      <c r="S243" s="28">
        <f t="shared" si="92"/>
        <v>0</v>
      </c>
      <c r="T243" s="28">
        <f t="shared" si="92"/>
        <v>0</v>
      </c>
      <c r="U243" s="28">
        <f t="shared" si="92"/>
        <v>8.0877176520597455E-4</v>
      </c>
      <c r="V243" s="28">
        <f t="shared" si="92"/>
        <v>0</v>
      </c>
      <c r="W243" s="28">
        <f t="shared" si="92"/>
        <v>0</v>
      </c>
      <c r="X243" s="28">
        <f t="shared" si="92"/>
        <v>2.9622488395676838E-3</v>
      </c>
    </row>
    <row r="244" spans="1:24" x14ac:dyDescent="0.25">
      <c r="A244" s="25" t="s">
        <v>134</v>
      </c>
      <c r="B244" s="27">
        <f>'SCC X Ano = Fundo Cultural'!B244+'SCC X Ano = Outros'!B244</f>
        <v>0</v>
      </c>
      <c r="C244" s="27">
        <f>'SCC X Ano = Fundo Cultural'!C244+'SCC X Ano = Outros'!C244</f>
        <v>0</v>
      </c>
      <c r="D244" s="27">
        <f>'SCC X Ano = Fundo Cultural'!D244+'SCC X Ano = Outros'!D244</f>
        <v>0</v>
      </c>
      <c r="E244" s="27">
        <f>'SCC X Ano = Fundo Cultural'!E244+'SCC X Ano = Outros'!E244</f>
        <v>0</v>
      </c>
      <c r="F244" s="27">
        <f>'SCC X Ano = Fundo Cultural'!F244+'SCC X Ano = Outros'!F244</f>
        <v>104788.39178198263</v>
      </c>
      <c r="G244" s="27">
        <f>'SCC X Ano = Fundo Cultural'!G244+'SCC X Ano = Outros'!G244</f>
        <v>0</v>
      </c>
      <c r="H244" s="27">
        <f>'SCC X Ano = Fundo Cultural'!H244+'SCC X Ano = Outros'!H244</f>
        <v>0</v>
      </c>
      <c r="I244" s="27">
        <f>'SCC X Ano = Fundo Cultural'!I244+'SCC X Ano = Outros'!I244</f>
        <v>0</v>
      </c>
      <c r="J244" s="27">
        <f>'SCC X Ano = Fundo Cultural'!J244+'SCC X Ano = Outros'!J244</f>
        <v>0</v>
      </c>
      <c r="K244" s="27">
        <f>'SCC X Ano = Fundo Cultural'!K244+'SCC X Ano = Outros'!K244</f>
        <v>0</v>
      </c>
      <c r="L244" s="67">
        <f t="shared" si="91"/>
        <v>104788.39178198263</v>
      </c>
      <c r="M244" s="25" t="s">
        <v>134</v>
      </c>
      <c r="N244" s="28">
        <f t="shared" ref="N244:N270" si="93">B244/$L$270</f>
        <v>0</v>
      </c>
      <c r="O244" s="28">
        <f t="shared" si="92"/>
        <v>0</v>
      </c>
      <c r="P244" s="28">
        <f t="shared" si="92"/>
        <v>0</v>
      </c>
      <c r="Q244" s="28">
        <f t="shared" si="92"/>
        <v>0</v>
      </c>
      <c r="R244" s="28">
        <f t="shared" si="92"/>
        <v>1.2334495325915328E-4</v>
      </c>
      <c r="S244" s="28">
        <f t="shared" si="92"/>
        <v>0</v>
      </c>
      <c r="T244" s="28">
        <f t="shared" si="92"/>
        <v>0</v>
      </c>
      <c r="U244" s="28">
        <f t="shared" si="92"/>
        <v>0</v>
      </c>
      <c r="V244" s="28">
        <f t="shared" si="92"/>
        <v>0</v>
      </c>
      <c r="W244" s="28">
        <f t="shared" si="92"/>
        <v>0</v>
      </c>
      <c r="X244" s="28">
        <f t="shared" si="92"/>
        <v>1.2334495325915328E-4</v>
      </c>
    </row>
    <row r="245" spans="1:24" x14ac:dyDescent="0.25">
      <c r="A245" s="25" t="s">
        <v>139</v>
      </c>
      <c r="B245" s="27">
        <f>'SCC X Ano = Fundo Cultural'!B245+'SCC X Ano = Outros'!B245</f>
        <v>0</v>
      </c>
      <c r="C245" s="27">
        <f>'SCC X Ano = Fundo Cultural'!C245+'SCC X Ano = Outros'!C245</f>
        <v>295639.59836053458</v>
      </c>
      <c r="D245" s="27">
        <f>'SCC X Ano = Fundo Cultural'!D245+'SCC X Ano = Outros'!D245</f>
        <v>1556681.2045587781</v>
      </c>
      <c r="E245" s="27">
        <f>'SCC X Ano = Fundo Cultural'!E245+'SCC X Ano = Outros'!E245</f>
        <v>0</v>
      </c>
      <c r="F245" s="27">
        <f>'SCC X Ano = Fundo Cultural'!F245+'SCC X Ano = Outros'!F245</f>
        <v>2243169.8424083595</v>
      </c>
      <c r="G245" s="27">
        <f>'SCC X Ano = Fundo Cultural'!G245+'SCC X Ano = Outros'!G245</f>
        <v>0</v>
      </c>
      <c r="H245" s="27">
        <f>'SCC X Ano = Fundo Cultural'!H245+'SCC X Ano = Outros'!H245</f>
        <v>0</v>
      </c>
      <c r="I245" s="27">
        <f>'SCC X Ano = Fundo Cultural'!I245+'SCC X Ano = Outros'!I245</f>
        <v>696336.42883744766</v>
      </c>
      <c r="J245" s="27">
        <f>'SCC X Ano = Fundo Cultural'!J245+'SCC X Ano = Outros'!J245</f>
        <v>0</v>
      </c>
      <c r="K245" s="27">
        <f>'SCC X Ano = Fundo Cultural'!K245+'SCC X Ano = Outros'!K245</f>
        <v>0</v>
      </c>
      <c r="L245" s="67">
        <f t="shared" si="91"/>
        <v>4791827.0741651198</v>
      </c>
      <c r="M245" s="25" t="s">
        <v>139</v>
      </c>
      <c r="N245" s="28">
        <f t="shared" si="93"/>
        <v>0</v>
      </c>
      <c r="O245" s="28">
        <f t="shared" si="92"/>
        <v>3.4799324449222925E-4</v>
      </c>
      <c r="P245" s="28">
        <f t="shared" si="92"/>
        <v>1.8323477166744628E-3</v>
      </c>
      <c r="Q245" s="28">
        <f t="shared" si="92"/>
        <v>0</v>
      </c>
      <c r="R245" s="28">
        <f t="shared" si="92"/>
        <v>2.6404039098133626E-3</v>
      </c>
      <c r="S245" s="28">
        <f t="shared" si="92"/>
        <v>0</v>
      </c>
      <c r="T245" s="28">
        <f t="shared" si="92"/>
        <v>0</v>
      </c>
      <c r="U245" s="28">
        <f t="shared" si="92"/>
        <v>8.1964789044857355E-4</v>
      </c>
      <c r="V245" s="28">
        <f t="shared" si="92"/>
        <v>0</v>
      </c>
      <c r="W245" s="28">
        <f t="shared" si="92"/>
        <v>0</v>
      </c>
      <c r="X245" s="28">
        <f t="shared" si="92"/>
        <v>5.6403927614286278E-3</v>
      </c>
    </row>
    <row r="246" spans="1:24" x14ac:dyDescent="0.25">
      <c r="A246" s="25" t="s">
        <v>143</v>
      </c>
      <c r="B246" s="27">
        <f>'SCC X Ano = Fundo Cultural'!B246+'SCC X Ano = Outros'!B246</f>
        <v>0</v>
      </c>
      <c r="C246" s="27">
        <f>'SCC X Ano = Fundo Cultural'!C246+'SCC X Ano = Outros'!C246</f>
        <v>39686.646120802201</v>
      </c>
      <c r="D246" s="27">
        <f>'SCC X Ano = Fundo Cultural'!D246+'SCC X Ano = Outros'!D246</f>
        <v>0</v>
      </c>
      <c r="E246" s="27">
        <f>'SCC X Ano = Fundo Cultural'!E246+'SCC X Ano = Outros'!E246</f>
        <v>0</v>
      </c>
      <c r="F246" s="27">
        <f>'SCC X Ano = Fundo Cultural'!F246+'SCC X Ano = Outros'!F246</f>
        <v>135631.15969516191</v>
      </c>
      <c r="G246" s="27">
        <f>'SCC X Ano = Fundo Cultural'!G246+'SCC X Ano = Outros'!G246</f>
        <v>0</v>
      </c>
      <c r="H246" s="27">
        <f>'SCC X Ano = Fundo Cultural'!H246+'SCC X Ano = Outros'!H246</f>
        <v>0</v>
      </c>
      <c r="I246" s="27">
        <f>'SCC X Ano = Fundo Cultural'!I246+'SCC X Ano = Outros'!I246</f>
        <v>240492.21102698124</v>
      </c>
      <c r="J246" s="27">
        <f>'SCC X Ano = Fundo Cultural'!J246+'SCC X Ano = Outros'!J246</f>
        <v>0</v>
      </c>
      <c r="K246" s="27">
        <f>'SCC X Ano = Fundo Cultural'!K246+'SCC X Ano = Outros'!K246</f>
        <v>0</v>
      </c>
      <c r="L246" s="67">
        <f t="shared" si="91"/>
        <v>415810.01684294536</v>
      </c>
      <c r="M246" s="25" t="s">
        <v>143</v>
      </c>
      <c r="N246" s="28">
        <f t="shared" si="93"/>
        <v>0</v>
      </c>
      <c r="O246" s="28">
        <f t="shared" si="92"/>
        <v>4.6714597175682385E-5</v>
      </c>
      <c r="P246" s="28">
        <f t="shared" si="92"/>
        <v>0</v>
      </c>
      <c r="Q246" s="28">
        <f t="shared" si="92"/>
        <v>0</v>
      </c>
      <c r="R246" s="28">
        <f t="shared" si="92"/>
        <v>1.5964954484549087E-4</v>
      </c>
      <c r="S246" s="28">
        <f t="shared" si="92"/>
        <v>0</v>
      </c>
      <c r="T246" s="28">
        <f t="shared" si="92"/>
        <v>0</v>
      </c>
      <c r="U246" s="28">
        <f t="shared" si="92"/>
        <v>2.8308002464652566E-4</v>
      </c>
      <c r="V246" s="28">
        <f t="shared" si="92"/>
        <v>0</v>
      </c>
      <c r="W246" s="28">
        <f t="shared" si="92"/>
        <v>0</v>
      </c>
      <c r="X246" s="28">
        <f t="shared" si="92"/>
        <v>4.8944416666769897E-4</v>
      </c>
    </row>
    <row r="247" spans="1:24" x14ac:dyDescent="0.25">
      <c r="A247" s="25" t="s">
        <v>146</v>
      </c>
      <c r="B247" s="27">
        <f>'SCC X Ano = Fundo Cultural'!B247+'SCC X Ano = Outros'!B247</f>
        <v>0</v>
      </c>
      <c r="C247" s="27">
        <f>'SCC X Ano = Fundo Cultural'!C247+'SCC X Ano = Outros'!C247</f>
        <v>592117.20352918573</v>
      </c>
      <c r="D247" s="27">
        <f>'SCC X Ano = Fundo Cultural'!D247+'SCC X Ano = Outros'!D247</f>
        <v>297791.53202819801</v>
      </c>
      <c r="E247" s="27">
        <f>'SCC X Ano = Fundo Cultural'!E247+'SCC X Ano = Outros'!E247</f>
        <v>0</v>
      </c>
      <c r="F247" s="27">
        <f>'SCC X Ano = Fundo Cultural'!F247+'SCC X Ano = Outros'!F247</f>
        <v>662467.3906735701</v>
      </c>
      <c r="G247" s="27">
        <f>'SCC X Ano = Fundo Cultural'!G247+'SCC X Ano = Outros'!G247</f>
        <v>0</v>
      </c>
      <c r="H247" s="27">
        <f>'SCC X Ano = Fundo Cultural'!H247+'SCC X Ano = Outros'!H247</f>
        <v>0</v>
      </c>
      <c r="I247" s="27">
        <f>'SCC X Ano = Fundo Cultural'!I247+'SCC X Ano = Outros'!I247</f>
        <v>436364.19249924872</v>
      </c>
      <c r="J247" s="27">
        <f>'SCC X Ano = Fundo Cultural'!J247+'SCC X Ano = Outros'!J247</f>
        <v>593386.32366633334</v>
      </c>
      <c r="K247" s="27">
        <f>'SCC X Ano = Fundo Cultural'!K247+'SCC X Ano = Outros'!K247</f>
        <v>0</v>
      </c>
      <c r="L247" s="67">
        <f t="shared" si="91"/>
        <v>2582126.6423965357</v>
      </c>
      <c r="M247" s="25" t="s">
        <v>146</v>
      </c>
      <c r="N247" s="28">
        <f t="shared" si="93"/>
        <v>0</v>
      </c>
      <c r="O247" s="28">
        <f t="shared" si="92"/>
        <v>6.969728951008254E-4</v>
      </c>
      <c r="P247" s="28">
        <f t="shared" si="92"/>
        <v>3.5052625557428676E-4</v>
      </c>
      <c r="Q247" s="28">
        <f t="shared" si="92"/>
        <v>0</v>
      </c>
      <c r="R247" s="28">
        <f t="shared" si="92"/>
        <v>7.7978111839287103E-4</v>
      </c>
      <c r="S247" s="28">
        <f t="shared" si="92"/>
        <v>0</v>
      </c>
      <c r="T247" s="28">
        <f t="shared" si="92"/>
        <v>0</v>
      </c>
      <c r="U247" s="28">
        <f t="shared" si="92"/>
        <v>5.1363819992361419E-4</v>
      </c>
      <c r="V247" s="28">
        <f t="shared" si="92"/>
        <v>6.9846675869902246E-4</v>
      </c>
      <c r="W247" s="28">
        <f t="shared" si="92"/>
        <v>0</v>
      </c>
      <c r="X247" s="28">
        <f t="shared" si="92"/>
        <v>3.0393852276906197E-3</v>
      </c>
    </row>
    <row r="248" spans="1:24" x14ac:dyDescent="0.25">
      <c r="A248" s="25" t="s">
        <v>141</v>
      </c>
      <c r="B248" s="27">
        <f>'SCC X Ano = Fundo Cultural'!B248+'SCC X Ano = Outros'!B248</f>
        <v>0</v>
      </c>
      <c r="C248" s="27">
        <f>'SCC X Ano = Fundo Cultural'!C248+'SCC X Ano = Outros'!C248</f>
        <v>0</v>
      </c>
      <c r="D248" s="27">
        <f>'SCC X Ano = Fundo Cultural'!D248+'SCC X Ano = Outros'!D248</f>
        <v>0</v>
      </c>
      <c r="E248" s="27">
        <f>'SCC X Ano = Fundo Cultural'!E248+'SCC X Ano = Outros'!E248</f>
        <v>0</v>
      </c>
      <c r="F248" s="27">
        <f>'SCC X Ano = Fundo Cultural'!F248+'SCC X Ano = Outros'!F248</f>
        <v>0</v>
      </c>
      <c r="G248" s="27">
        <f>'SCC X Ano = Fundo Cultural'!G248+'SCC X Ano = Outros'!G248</f>
        <v>0</v>
      </c>
      <c r="H248" s="27">
        <f>'SCC X Ano = Fundo Cultural'!H248+'SCC X Ano = Outros'!H248</f>
        <v>0</v>
      </c>
      <c r="I248" s="27">
        <f>'SCC X Ano = Fundo Cultural'!I248+'SCC X Ano = Outros'!I248</f>
        <v>0</v>
      </c>
      <c r="J248" s="27">
        <f>'SCC X Ano = Fundo Cultural'!J248+'SCC X Ano = Outros'!J248</f>
        <v>0</v>
      </c>
      <c r="K248" s="27">
        <f>'SCC X Ano = Fundo Cultural'!K248+'SCC X Ano = Outros'!K248</f>
        <v>0</v>
      </c>
      <c r="L248" s="67">
        <f t="shared" si="91"/>
        <v>0</v>
      </c>
      <c r="M248" s="25" t="s">
        <v>141</v>
      </c>
      <c r="N248" s="28">
        <f t="shared" si="93"/>
        <v>0</v>
      </c>
      <c r="O248" s="28">
        <f t="shared" si="92"/>
        <v>0</v>
      </c>
      <c r="P248" s="28">
        <f t="shared" si="92"/>
        <v>0</v>
      </c>
      <c r="Q248" s="28">
        <f t="shared" si="92"/>
        <v>0</v>
      </c>
      <c r="R248" s="28">
        <f t="shared" si="92"/>
        <v>0</v>
      </c>
      <c r="S248" s="28">
        <f t="shared" si="92"/>
        <v>0</v>
      </c>
      <c r="T248" s="28">
        <f t="shared" si="92"/>
        <v>0</v>
      </c>
      <c r="U248" s="28">
        <f t="shared" si="92"/>
        <v>0</v>
      </c>
      <c r="V248" s="28">
        <f t="shared" si="92"/>
        <v>0</v>
      </c>
      <c r="W248" s="28">
        <f t="shared" si="92"/>
        <v>0</v>
      </c>
      <c r="X248" s="28">
        <f t="shared" si="92"/>
        <v>0</v>
      </c>
    </row>
    <row r="249" spans="1:24" x14ac:dyDescent="0.25">
      <c r="A249" s="25" t="s">
        <v>153</v>
      </c>
      <c r="B249" s="27">
        <f>'SCC X Ano = Fundo Cultural'!B249+'SCC X Ano = Outros'!B249</f>
        <v>0</v>
      </c>
      <c r="C249" s="27">
        <f>'SCC X Ano = Fundo Cultural'!C249+'SCC X Ano = Outros'!C249</f>
        <v>0</v>
      </c>
      <c r="D249" s="27">
        <f>'SCC X Ano = Fundo Cultural'!D249+'SCC X Ano = Outros'!D249</f>
        <v>57843.056632494721</v>
      </c>
      <c r="E249" s="27">
        <f>'SCC X Ano = Fundo Cultural'!E249+'SCC X Ano = Outros'!E249</f>
        <v>0</v>
      </c>
      <c r="F249" s="27">
        <f>'SCC X Ano = Fundo Cultural'!F249+'SCC X Ano = Outros'!F249</f>
        <v>340548.04412960057</v>
      </c>
      <c r="G249" s="27">
        <f>'SCC X Ano = Fundo Cultural'!G249+'SCC X Ano = Outros'!G249</f>
        <v>0</v>
      </c>
      <c r="H249" s="27">
        <f>'SCC X Ano = Fundo Cultural'!H249+'SCC X Ano = Outros'!H249</f>
        <v>0</v>
      </c>
      <c r="I249" s="27">
        <f>'SCC X Ano = Fundo Cultural'!I249+'SCC X Ano = Outros'!I249</f>
        <v>171927.02682358507</v>
      </c>
      <c r="J249" s="27">
        <f>'SCC X Ano = Fundo Cultural'!J249+'SCC X Ano = Outros'!J249</f>
        <v>18958.08754489071</v>
      </c>
      <c r="K249" s="27">
        <f>'SCC X Ano = Fundo Cultural'!K249+'SCC X Ano = Outros'!K249</f>
        <v>0</v>
      </c>
      <c r="L249" s="67">
        <f t="shared" si="91"/>
        <v>589276.21513057104</v>
      </c>
      <c r="M249" s="25" t="s">
        <v>153</v>
      </c>
      <c r="N249" s="28">
        <f t="shared" si="93"/>
        <v>0</v>
      </c>
      <c r="O249" s="28">
        <f t="shared" si="92"/>
        <v>0</v>
      </c>
      <c r="P249" s="28">
        <f t="shared" si="92"/>
        <v>6.8086254549507773E-5</v>
      </c>
      <c r="Q249" s="28">
        <f t="shared" si="92"/>
        <v>0</v>
      </c>
      <c r="R249" s="28">
        <f t="shared" si="92"/>
        <v>4.0085434914446315E-4</v>
      </c>
      <c r="S249" s="28">
        <f t="shared" si="92"/>
        <v>0</v>
      </c>
      <c r="T249" s="28">
        <f t="shared" si="92"/>
        <v>0</v>
      </c>
      <c r="U249" s="28">
        <f t="shared" si="92"/>
        <v>2.0237290340003596E-4</v>
      </c>
      <c r="V249" s="28">
        <f t="shared" si="92"/>
        <v>2.2315300219251422E-5</v>
      </c>
      <c r="W249" s="28">
        <f t="shared" si="92"/>
        <v>0</v>
      </c>
      <c r="X249" s="28">
        <f t="shared" si="92"/>
        <v>6.936288073132583E-4</v>
      </c>
    </row>
    <row r="250" spans="1:24" x14ac:dyDescent="0.25">
      <c r="A250" s="25" t="s">
        <v>157</v>
      </c>
      <c r="B250" s="27">
        <f>'SCC X Ano = Fundo Cultural'!B250+'SCC X Ano = Outros'!B250</f>
        <v>0</v>
      </c>
      <c r="C250" s="27">
        <f>'SCC X Ano = Fundo Cultural'!C250+'SCC X Ano = Outros'!C250</f>
        <v>261957.0530412379</v>
      </c>
      <c r="D250" s="27">
        <f>'SCC X Ano = Fundo Cultural'!D250+'SCC X Ano = Outros'!D250</f>
        <v>559021.9895710689</v>
      </c>
      <c r="E250" s="27">
        <f>'SCC X Ano = Fundo Cultural'!E250+'SCC X Ano = Outros'!E250</f>
        <v>0</v>
      </c>
      <c r="F250" s="27">
        <f>'SCC X Ano = Fundo Cultural'!F250+'SCC X Ano = Outros'!F250</f>
        <v>1393392.1872182786</v>
      </c>
      <c r="G250" s="27">
        <f>'SCC X Ano = Fundo Cultural'!G250+'SCC X Ano = Outros'!G250</f>
        <v>0</v>
      </c>
      <c r="H250" s="27">
        <f>'SCC X Ano = Fundo Cultural'!H250+'SCC X Ano = Outros'!H250</f>
        <v>0</v>
      </c>
      <c r="I250" s="27">
        <f>'SCC X Ano = Fundo Cultural'!I250+'SCC X Ano = Outros'!I250</f>
        <v>550954.35755420139</v>
      </c>
      <c r="J250" s="27">
        <f>'SCC X Ano = Fundo Cultural'!J250+'SCC X Ano = Outros'!J250</f>
        <v>7499769.7820663769</v>
      </c>
      <c r="K250" s="27">
        <f>'SCC X Ano = Fundo Cultural'!K250+'SCC X Ano = Outros'!K250</f>
        <v>0</v>
      </c>
      <c r="L250" s="67">
        <f t="shared" si="91"/>
        <v>10265095.369451163</v>
      </c>
      <c r="M250" s="25" t="s">
        <v>157</v>
      </c>
      <c r="N250" s="28">
        <f t="shared" si="93"/>
        <v>0</v>
      </c>
      <c r="O250" s="28">
        <f t="shared" si="92"/>
        <v>3.0834599056068932E-4</v>
      </c>
      <c r="P250" s="28">
        <f t="shared" si="92"/>
        <v>6.5801698071616082E-4</v>
      </c>
      <c r="Q250" s="28">
        <f t="shared" si="92"/>
        <v>0</v>
      </c>
      <c r="R250" s="28">
        <f t="shared" si="92"/>
        <v>1.640142493661774E-3</v>
      </c>
      <c r="S250" s="28">
        <f t="shared" si="92"/>
        <v>0</v>
      </c>
      <c r="T250" s="28">
        <f t="shared" si="92"/>
        <v>0</v>
      </c>
      <c r="U250" s="28">
        <f t="shared" si="92"/>
        <v>6.4852068368258361E-4</v>
      </c>
      <c r="V250" s="28">
        <f t="shared" si="92"/>
        <v>8.827874323598911E-3</v>
      </c>
      <c r="W250" s="28">
        <f t="shared" si="92"/>
        <v>0</v>
      </c>
      <c r="X250" s="28">
        <f t="shared" si="92"/>
        <v>1.2082900472220118E-2</v>
      </c>
    </row>
    <row r="251" spans="1:24" x14ac:dyDescent="0.25">
      <c r="A251" s="25" t="s">
        <v>161</v>
      </c>
      <c r="B251" s="27">
        <f>'SCC X Ano = Fundo Cultural'!B251+'SCC X Ano = Outros'!B251</f>
        <v>0</v>
      </c>
      <c r="C251" s="27">
        <f>'SCC X Ano = Fundo Cultural'!C251+'SCC X Ano = Outros'!C251</f>
        <v>152531.77098717689</v>
      </c>
      <c r="D251" s="27">
        <f>'SCC X Ano = Fundo Cultural'!D251+'SCC X Ano = Outros'!D251</f>
        <v>322788.83915701532</v>
      </c>
      <c r="E251" s="27">
        <f>'SCC X Ano = Fundo Cultural'!E251+'SCC X Ano = Outros'!E251</f>
        <v>0</v>
      </c>
      <c r="F251" s="27">
        <f>'SCC X Ano = Fundo Cultural'!F251+'SCC X Ano = Outros'!F251</f>
        <v>662850.06430271</v>
      </c>
      <c r="G251" s="27">
        <f>'SCC X Ano = Fundo Cultural'!G251+'SCC X Ano = Outros'!G251</f>
        <v>0</v>
      </c>
      <c r="H251" s="27">
        <f>'SCC X Ano = Fundo Cultural'!H251+'SCC X Ano = Outros'!H251</f>
        <v>0</v>
      </c>
      <c r="I251" s="27">
        <f>'SCC X Ano = Fundo Cultural'!I251+'SCC X Ano = Outros'!I251</f>
        <v>154038.24565379103</v>
      </c>
      <c r="J251" s="27">
        <f>'SCC X Ano = Fundo Cultural'!J251+'SCC X Ano = Outros'!J251</f>
        <v>544946.62377520406</v>
      </c>
      <c r="K251" s="27">
        <f>'SCC X Ano = Fundo Cultural'!K251+'SCC X Ano = Outros'!K251</f>
        <v>0</v>
      </c>
      <c r="L251" s="67">
        <f t="shared" si="91"/>
        <v>1837155.5438758973</v>
      </c>
      <c r="M251" s="25" t="s">
        <v>161</v>
      </c>
      <c r="N251" s="28">
        <f t="shared" si="93"/>
        <v>0</v>
      </c>
      <c r="O251" s="28">
        <f t="shared" si="92"/>
        <v>1.7954301848713074E-4</v>
      </c>
      <c r="P251" s="28">
        <f t="shared" si="92"/>
        <v>3.7995023686625669E-4</v>
      </c>
      <c r="Q251" s="28">
        <f t="shared" si="92"/>
        <v>0</v>
      </c>
      <c r="R251" s="28">
        <f t="shared" si="92"/>
        <v>7.8023155818011361E-4</v>
      </c>
      <c r="S251" s="28">
        <f t="shared" si="92"/>
        <v>0</v>
      </c>
      <c r="T251" s="28">
        <f t="shared" si="92"/>
        <v>0</v>
      </c>
      <c r="U251" s="28">
        <f t="shared" si="92"/>
        <v>1.8131626878880748E-4</v>
      </c>
      <c r="V251" s="28">
        <f t="shared" si="92"/>
        <v>6.4144906411134719E-4</v>
      </c>
      <c r="W251" s="28">
        <f t="shared" si="92"/>
        <v>0</v>
      </c>
      <c r="X251" s="28">
        <f t="shared" si="92"/>
        <v>2.1624901464336556E-3</v>
      </c>
    </row>
    <row r="252" spans="1:24" x14ac:dyDescent="0.25">
      <c r="A252" s="25" t="s">
        <v>151</v>
      </c>
      <c r="B252" s="27">
        <f>'SCC X Ano = Fundo Cultural'!B252+'SCC X Ano = Outros'!B252</f>
        <v>0</v>
      </c>
      <c r="C252" s="27">
        <f>'SCC X Ano = Fundo Cultural'!C252+'SCC X Ano = Outros'!C252</f>
        <v>1129160.8902671521</v>
      </c>
      <c r="D252" s="27">
        <f>'SCC X Ano = Fundo Cultural'!D252+'SCC X Ano = Outros'!D252</f>
        <v>2861815.047582922</v>
      </c>
      <c r="E252" s="27">
        <f>'SCC X Ano = Fundo Cultural'!E252+'SCC X Ano = Outros'!E252</f>
        <v>0</v>
      </c>
      <c r="F252" s="27">
        <f>'SCC X Ano = Fundo Cultural'!F252+'SCC X Ano = Outros'!F252</f>
        <v>1395891.6757326606</v>
      </c>
      <c r="G252" s="27">
        <f>'SCC X Ano = Fundo Cultural'!G252+'SCC X Ano = Outros'!G252</f>
        <v>6418.2602355746258</v>
      </c>
      <c r="H252" s="27">
        <f>'SCC X Ano = Fundo Cultural'!H252+'SCC X Ano = Outros'!H252</f>
        <v>0</v>
      </c>
      <c r="I252" s="27">
        <f>'SCC X Ano = Fundo Cultural'!I252+'SCC X Ano = Outros'!I252</f>
        <v>333164.62287369522</v>
      </c>
      <c r="J252" s="27">
        <f>'SCC X Ano = Fundo Cultural'!J252+'SCC X Ano = Outros'!J252</f>
        <v>0</v>
      </c>
      <c r="K252" s="27">
        <f>'SCC X Ano = Fundo Cultural'!K252+'SCC X Ano = Outros'!K252</f>
        <v>0</v>
      </c>
      <c r="L252" s="67">
        <f t="shared" si="91"/>
        <v>5726450.4966920046</v>
      </c>
      <c r="M252" s="25" t="s">
        <v>151</v>
      </c>
      <c r="N252" s="28">
        <f t="shared" si="93"/>
        <v>0</v>
      </c>
      <c r="O252" s="28">
        <f t="shared" si="92"/>
        <v>1.3291195223401934E-3</v>
      </c>
      <c r="P252" s="28">
        <f t="shared" si="92"/>
        <v>3.3686025453551279E-3</v>
      </c>
      <c r="Q252" s="28">
        <f t="shared" si="92"/>
        <v>0</v>
      </c>
      <c r="R252" s="28">
        <f t="shared" si="92"/>
        <v>1.6430846067024979E-3</v>
      </c>
      <c r="S252" s="28">
        <f t="shared" si="92"/>
        <v>7.5548445328669774E-6</v>
      </c>
      <c r="T252" s="28">
        <f t="shared" si="92"/>
        <v>0</v>
      </c>
      <c r="U252" s="28">
        <f t="shared" si="92"/>
        <v>3.9216342704693672E-4</v>
      </c>
      <c r="V252" s="28">
        <f t="shared" si="92"/>
        <v>0</v>
      </c>
      <c r="W252" s="28">
        <f t="shared" si="92"/>
        <v>0</v>
      </c>
      <c r="X252" s="28">
        <f t="shared" si="92"/>
        <v>6.740524945977623E-3</v>
      </c>
    </row>
    <row r="253" spans="1:24" x14ac:dyDescent="0.25">
      <c r="A253" s="25" t="s">
        <v>167</v>
      </c>
      <c r="B253" s="27">
        <f>'SCC X Ano = Fundo Cultural'!B253+'SCC X Ano = Outros'!B253</f>
        <v>0</v>
      </c>
      <c r="C253" s="27">
        <f>'SCC X Ano = Fundo Cultural'!C253+'SCC X Ano = Outros'!C253</f>
        <v>736537.7467695931</v>
      </c>
      <c r="D253" s="27">
        <f>'SCC X Ano = Fundo Cultural'!D253+'SCC X Ano = Outros'!D253</f>
        <v>194024.00692142095</v>
      </c>
      <c r="E253" s="27">
        <f>'SCC X Ano = Fundo Cultural'!E253+'SCC X Ano = Outros'!E253</f>
        <v>0</v>
      </c>
      <c r="F253" s="27">
        <f>'SCC X Ano = Fundo Cultural'!F253+'SCC X Ano = Outros'!F253</f>
        <v>355093.27501440939</v>
      </c>
      <c r="G253" s="27">
        <f>'SCC X Ano = Fundo Cultural'!G253+'SCC X Ano = Outros'!G253</f>
        <v>0</v>
      </c>
      <c r="H253" s="27">
        <f>'SCC X Ano = Fundo Cultural'!H253+'SCC X Ano = Outros'!H253</f>
        <v>0</v>
      </c>
      <c r="I253" s="27">
        <f>'SCC X Ano = Fundo Cultural'!I253+'SCC X Ano = Outros'!I253</f>
        <v>78234.959294162865</v>
      </c>
      <c r="J253" s="27">
        <f>'SCC X Ano = Fundo Cultural'!J253+'SCC X Ano = Outros'!J253</f>
        <v>0</v>
      </c>
      <c r="K253" s="27">
        <f>'SCC X Ano = Fundo Cultural'!K253+'SCC X Ano = Outros'!K253</f>
        <v>0</v>
      </c>
      <c r="L253" s="67">
        <f t="shared" si="91"/>
        <v>1363889.9879995864</v>
      </c>
      <c r="M253" s="25" t="s">
        <v>167</v>
      </c>
      <c r="N253" s="28">
        <f t="shared" si="93"/>
        <v>0</v>
      </c>
      <c r="O253" s="28">
        <f t="shared" si="92"/>
        <v>8.6696830062924998E-4</v>
      </c>
      <c r="P253" s="28">
        <f t="shared" si="92"/>
        <v>2.2838295022856875E-4</v>
      </c>
      <c r="Q253" s="28">
        <f t="shared" si="92"/>
        <v>0</v>
      </c>
      <c r="R253" s="28">
        <f t="shared" si="92"/>
        <v>4.1797533738677727E-4</v>
      </c>
      <c r="S253" s="28">
        <f t="shared" si="92"/>
        <v>0</v>
      </c>
      <c r="T253" s="28">
        <f t="shared" si="92"/>
        <v>0</v>
      </c>
      <c r="U253" s="28">
        <f t="shared" si="92"/>
        <v>9.2089278528554393E-5</v>
      </c>
      <c r="V253" s="28">
        <f t="shared" si="92"/>
        <v>0</v>
      </c>
      <c r="W253" s="28">
        <f t="shared" si="92"/>
        <v>0</v>
      </c>
      <c r="X253" s="28">
        <f t="shared" si="92"/>
        <v>1.6054158667731504E-3</v>
      </c>
    </row>
    <row r="254" spans="1:24" x14ac:dyDescent="0.25">
      <c r="A254" s="25" t="s">
        <v>171</v>
      </c>
      <c r="B254" s="27">
        <f>'SCC X Ano = Fundo Cultural'!B254+'SCC X Ano = Outros'!B254</f>
        <v>0</v>
      </c>
      <c r="C254" s="27">
        <f>'SCC X Ano = Fundo Cultural'!C254+'SCC X Ano = Outros'!C254</f>
        <v>443695.54107777117</v>
      </c>
      <c r="D254" s="27">
        <f>'SCC X Ano = Fundo Cultural'!D254+'SCC X Ano = Outros'!D254</f>
        <v>549038.56742350734</v>
      </c>
      <c r="E254" s="27">
        <f>'SCC X Ano = Fundo Cultural'!E254+'SCC X Ano = Outros'!E254</f>
        <v>0</v>
      </c>
      <c r="F254" s="27">
        <f>'SCC X Ano = Fundo Cultural'!F254+'SCC X Ano = Outros'!F254</f>
        <v>832422.92171158618</v>
      </c>
      <c r="G254" s="27">
        <f>'SCC X Ano = Fundo Cultural'!G254+'SCC X Ano = Outros'!G254</f>
        <v>0</v>
      </c>
      <c r="H254" s="27">
        <f>'SCC X Ano = Fundo Cultural'!H254+'SCC X Ano = Outros'!H254</f>
        <v>0</v>
      </c>
      <c r="I254" s="27">
        <f>'SCC X Ano = Fundo Cultural'!I254+'SCC X Ano = Outros'!I254</f>
        <v>228542.13706383965</v>
      </c>
      <c r="J254" s="27">
        <f>'SCC X Ano = Fundo Cultural'!J254+'SCC X Ano = Outros'!J254</f>
        <v>605496.24863911571</v>
      </c>
      <c r="K254" s="27">
        <f>'SCC X Ano = Fundo Cultural'!K254+'SCC X Ano = Outros'!K254</f>
        <v>0</v>
      </c>
      <c r="L254" s="67">
        <f t="shared" si="91"/>
        <v>2659195.4159158203</v>
      </c>
      <c r="M254" s="25" t="s">
        <v>171</v>
      </c>
      <c r="N254" s="28">
        <f t="shared" si="93"/>
        <v>0</v>
      </c>
      <c r="O254" s="28">
        <f t="shared" si="92"/>
        <v>5.2226782799945891E-4</v>
      </c>
      <c r="P254" s="28">
        <f t="shared" si="92"/>
        <v>6.4626563386164116E-4</v>
      </c>
      <c r="Q254" s="28">
        <f t="shared" si="92"/>
        <v>0</v>
      </c>
      <c r="R254" s="28">
        <f t="shared" si="92"/>
        <v>9.7983340162318853E-4</v>
      </c>
      <c r="S254" s="28">
        <f t="shared" si="92"/>
        <v>0</v>
      </c>
      <c r="T254" s="28">
        <f t="shared" si="92"/>
        <v>0</v>
      </c>
      <c r="U254" s="28">
        <f t="shared" si="92"/>
        <v>2.6901375939174618E-4</v>
      </c>
      <c r="V254" s="28">
        <f t="shared" si="92"/>
        <v>7.1272118234594133E-4</v>
      </c>
      <c r="W254" s="28">
        <f t="shared" si="92"/>
        <v>0</v>
      </c>
      <c r="X254" s="28">
        <f t="shared" si="92"/>
        <v>3.1301018052219765E-3</v>
      </c>
    </row>
    <row r="255" spans="1:24" x14ac:dyDescent="0.25">
      <c r="A255" s="25" t="s">
        <v>175</v>
      </c>
      <c r="B255" s="27">
        <f>'SCC X Ano = Fundo Cultural'!B255+'SCC X Ano = Outros'!B255</f>
        <v>0</v>
      </c>
      <c r="C255" s="27">
        <f>'SCC X Ano = Fundo Cultural'!C255+'SCC X Ano = Outros'!C255</f>
        <v>1615851.5089682895</v>
      </c>
      <c r="D255" s="27">
        <f>'SCC X Ano = Fundo Cultural'!D255+'SCC X Ano = Outros'!D255</f>
        <v>110527.28522658418</v>
      </c>
      <c r="E255" s="27">
        <f>'SCC X Ano = Fundo Cultural'!E255+'SCC X Ano = Outros'!E255</f>
        <v>0</v>
      </c>
      <c r="F255" s="27">
        <f>'SCC X Ano = Fundo Cultural'!F255+'SCC X Ano = Outros'!F255</f>
        <v>4036589.181252555</v>
      </c>
      <c r="G255" s="27">
        <f>'SCC X Ano = Fundo Cultural'!G255+'SCC X Ano = Outros'!G255</f>
        <v>0</v>
      </c>
      <c r="H255" s="27">
        <f>'SCC X Ano = Fundo Cultural'!H255+'SCC X Ano = Outros'!H255</f>
        <v>0</v>
      </c>
      <c r="I255" s="27">
        <f>'SCC X Ano = Fundo Cultural'!I255+'SCC X Ano = Outros'!I255</f>
        <v>239080.19377515482</v>
      </c>
      <c r="J255" s="27">
        <f>'SCC X Ano = Fundo Cultural'!J255+'SCC X Ano = Outros'!J255</f>
        <v>2380811.2496490027</v>
      </c>
      <c r="K255" s="27">
        <f>'SCC X Ano = Fundo Cultural'!K255+'SCC X Ano = Outros'!K255</f>
        <v>0</v>
      </c>
      <c r="L255" s="67">
        <f t="shared" si="91"/>
        <v>8382859.4188715853</v>
      </c>
      <c r="M255" s="25" t="s">
        <v>175</v>
      </c>
      <c r="N255" s="28">
        <f t="shared" si="93"/>
        <v>0</v>
      </c>
      <c r="O255" s="28">
        <f t="shared" si="92"/>
        <v>1.9019962560556727E-3</v>
      </c>
      <c r="P255" s="28">
        <f t="shared" si="92"/>
        <v>1.3010012462542813E-4</v>
      </c>
      <c r="Q255" s="28">
        <f t="shared" si="92"/>
        <v>0</v>
      </c>
      <c r="R255" s="28">
        <f t="shared" si="92"/>
        <v>4.7514127798038049E-3</v>
      </c>
      <c r="S255" s="28">
        <f t="shared" si="92"/>
        <v>0</v>
      </c>
      <c r="T255" s="28">
        <f t="shared" si="92"/>
        <v>0</v>
      </c>
      <c r="U255" s="28">
        <f t="shared" si="92"/>
        <v>2.8141795884929495E-4</v>
      </c>
      <c r="V255" s="28">
        <f t="shared" si="92"/>
        <v>2.8024196889842412E-3</v>
      </c>
      <c r="W255" s="28">
        <f t="shared" si="92"/>
        <v>0</v>
      </c>
      <c r="X255" s="28">
        <f t="shared" si="92"/>
        <v>9.8673468083184408E-3</v>
      </c>
    </row>
    <row r="256" spans="1:24" x14ac:dyDescent="0.25">
      <c r="A256" s="25" t="s">
        <v>137</v>
      </c>
      <c r="B256" s="27">
        <f>'SCC X Ano = Fundo Cultural'!B256+'SCC X Ano = Outros'!B256</f>
        <v>0</v>
      </c>
      <c r="C256" s="27">
        <f>'SCC X Ano = Fundo Cultural'!C256+'SCC X Ano = Outros'!C256</f>
        <v>304059.62919411017</v>
      </c>
      <c r="D256" s="27">
        <f>'SCC X Ano = Fundo Cultural'!D256+'SCC X Ano = Outros'!D256</f>
        <v>2434713.7366953543</v>
      </c>
      <c r="E256" s="27">
        <f>'SCC X Ano = Fundo Cultural'!E256+'SCC X Ano = Outros'!E256</f>
        <v>0</v>
      </c>
      <c r="F256" s="27">
        <f>'SCC X Ano = Fundo Cultural'!F256+'SCC X Ano = Outros'!F256</f>
        <v>571509.74420300208</v>
      </c>
      <c r="G256" s="27">
        <f>'SCC X Ano = Fundo Cultural'!G256+'SCC X Ano = Outros'!G256</f>
        <v>0</v>
      </c>
      <c r="H256" s="27">
        <f>'SCC X Ano = Fundo Cultural'!H256+'SCC X Ano = Outros'!H256</f>
        <v>0</v>
      </c>
      <c r="I256" s="27">
        <f>'SCC X Ano = Fundo Cultural'!I256+'SCC X Ano = Outros'!I256</f>
        <v>196034.25446690281</v>
      </c>
      <c r="J256" s="27">
        <f>'SCC X Ano = Fundo Cultural'!J256+'SCC X Ano = Outros'!J256</f>
        <v>0</v>
      </c>
      <c r="K256" s="27">
        <f>'SCC X Ano = Fundo Cultural'!K256+'SCC X Ano = Outros'!K256</f>
        <v>0</v>
      </c>
      <c r="L256" s="67">
        <f t="shared" si="91"/>
        <v>3506317.3645593696</v>
      </c>
      <c r="M256" s="25" t="s">
        <v>137</v>
      </c>
      <c r="N256" s="28">
        <f t="shared" si="93"/>
        <v>0</v>
      </c>
      <c r="O256" s="28">
        <f t="shared" si="92"/>
        <v>3.5790434525393198E-4</v>
      </c>
      <c r="P256" s="28">
        <f t="shared" si="92"/>
        <v>2.865867554079042E-3</v>
      </c>
      <c r="Q256" s="28">
        <f t="shared" si="92"/>
        <v>0</v>
      </c>
      <c r="R256" s="28">
        <f t="shared" si="92"/>
        <v>6.7271614238086357E-4</v>
      </c>
      <c r="S256" s="28">
        <f t="shared" si="92"/>
        <v>0</v>
      </c>
      <c r="T256" s="28">
        <f t="shared" si="92"/>
        <v>0</v>
      </c>
      <c r="U256" s="28">
        <f t="shared" si="92"/>
        <v>2.3074918455395728E-4</v>
      </c>
      <c r="V256" s="28">
        <f t="shared" si="92"/>
        <v>0</v>
      </c>
      <c r="W256" s="28">
        <f t="shared" si="92"/>
        <v>0</v>
      </c>
      <c r="X256" s="28">
        <f t="shared" si="92"/>
        <v>4.127237226267795E-3</v>
      </c>
    </row>
    <row r="257" spans="1:24" x14ac:dyDescent="0.25">
      <c r="A257" s="25" t="s">
        <v>181</v>
      </c>
      <c r="B257" s="27">
        <f>'SCC X Ano = Fundo Cultural'!B257+'SCC X Ano = Outros'!B257</f>
        <v>0</v>
      </c>
      <c r="C257" s="27">
        <f>'SCC X Ano = Fundo Cultural'!C257+'SCC X Ano = Outros'!C257</f>
        <v>785690.72124161921</v>
      </c>
      <c r="D257" s="27">
        <f>'SCC X Ano = Fundo Cultural'!D257+'SCC X Ano = Outros'!D257</f>
        <v>0</v>
      </c>
      <c r="E257" s="27">
        <f>'SCC X Ano = Fundo Cultural'!E257+'SCC X Ano = Outros'!E257</f>
        <v>0</v>
      </c>
      <c r="F257" s="27">
        <f>'SCC X Ano = Fundo Cultural'!F257+'SCC X Ano = Outros'!F257</f>
        <v>961351.23793431302</v>
      </c>
      <c r="G257" s="27">
        <f>'SCC X Ano = Fundo Cultural'!G257+'SCC X Ano = Outros'!G257</f>
        <v>0</v>
      </c>
      <c r="H257" s="27">
        <f>'SCC X Ano = Fundo Cultural'!H257+'SCC X Ano = Outros'!H257</f>
        <v>0</v>
      </c>
      <c r="I257" s="27">
        <f>'SCC X Ano = Fundo Cultural'!I257+'SCC X Ano = Outros'!I257</f>
        <v>0</v>
      </c>
      <c r="J257" s="27">
        <f>'SCC X Ano = Fundo Cultural'!J257+'SCC X Ano = Outros'!J257</f>
        <v>0</v>
      </c>
      <c r="K257" s="27">
        <f>'SCC X Ano = Fundo Cultural'!K257+'SCC X Ano = Outros'!K257</f>
        <v>0</v>
      </c>
      <c r="L257" s="67">
        <f t="shared" si="91"/>
        <v>1747041.9591759322</v>
      </c>
      <c r="M257" s="25" t="s">
        <v>181</v>
      </c>
      <c r="N257" s="28">
        <f t="shared" si="93"/>
        <v>0</v>
      </c>
      <c r="O257" s="28">
        <f t="shared" si="92"/>
        <v>9.2482558076972875E-4</v>
      </c>
      <c r="P257" s="28">
        <f t="shared" si="92"/>
        <v>0</v>
      </c>
      <c r="Q257" s="28">
        <f t="shared" si="92"/>
        <v>0</v>
      </c>
      <c r="R257" s="28">
        <f t="shared" si="92"/>
        <v>1.1315931229801098E-3</v>
      </c>
      <c r="S257" s="28">
        <f t="shared" si="92"/>
        <v>0</v>
      </c>
      <c r="T257" s="28">
        <f t="shared" si="92"/>
        <v>0</v>
      </c>
      <c r="U257" s="28">
        <f t="shared" si="92"/>
        <v>0</v>
      </c>
      <c r="V257" s="28">
        <f t="shared" si="92"/>
        <v>0</v>
      </c>
      <c r="W257" s="28">
        <f t="shared" si="92"/>
        <v>0</v>
      </c>
      <c r="X257" s="28">
        <f t="shared" si="92"/>
        <v>2.0564187037498383E-3</v>
      </c>
    </row>
    <row r="258" spans="1:24" x14ac:dyDescent="0.25">
      <c r="A258" s="25" t="s">
        <v>148</v>
      </c>
      <c r="B258" s="27">
        <f>'SCC X Ano = Fundo Cultural'!B258+'SCC X Ano = Outros'!B258</f>
        <v>0</v>
      </c>
      <c r="C258" s="27">
        <f>'SCC X Ano = Fundo Cultural'!C258+'SCC X Ano = Outros'!C258</f>
        <v>2719017.2342888671</v>
      </c>
      <c r="D258" s="27">
        <f>'SCC X Ano = Fundo Cultural'!D258+'SCC X Ano = Outros'!D258</f>
        <v>2403883.0787071474</v>
      </c>
      <c r="E258" s="27">
        <f>'SCC X Ano = Fundo Cultural'!E258+'SCC X Ano = Outros'!E258</f>
        <v>0</v>
      </c>
      <c r="F258" s="27">
        <f>'SCC X Ano = Fundo Cultural'!F258+'SCC X Ano = Outros'!F258</f>
        <v>1079574.3804811004</v>
      </c>
      <c r="G258" s="27">
        <f>'SCC X Ano = Fundo Cultural'!G258+'SCC X Ano = Outros'!G258</f>
        <v>111199.3860625736</v>
      </c>
      <c r="H258" s="27">
        <f>'SCC X Ano = Fundo Cultural'!H258+'SCC X Ano = Outros'!H258</f>
        <v>0</v>
      </c>
      <c r="I258" s="27">
        <f>'SCC X Ano = Fundo Cultural'!I258+'SCC X Ano = Outros'!I258</f>
        <v>1316208.369411753</v>
      </c>
      <c r="J258" s="27">
        <f>'SCC X Ano = Fundo Cultural'!J258+'SCC X Ano = Outros'!J258</f>
        <v>3027481.2431955785</v>
      </c>
      <c r="K258" s="27">
        <f>'SCC X Ano = Fundo Cultural'!K258+'SCC X Ano = Outros'!K258</f>
        <v>0</v>
      </c>
      <c r="L258" s="67">
        <f t="shared" si="91"/>
        <v>10657363.69214702</v>
      </c>
      <c r="M258" s="25" t="s">
        <v>148</v>
      </c>
      <c r="N258" s="28">
        <f t="shared" si="93"/>
        <v>0</v>
      </c>
      <c r="O258" s="28">
        <f t="shared" si="92"/>
        <v>3.2005172325953899E-3</v>
      </c>
      <c r="P258" s="28">
        <f t="shared" si="92"/>
        <v>2.8295772169163506E-3</v>
      </c>
      <c r="Q258" s="28">
        <f t="shared" si="92"/>
        <v>0</v>
      </c>
      <c r="R258" s="28">
        <f t="shared" si="92"/>
        <v>1.2707519338331548E-3</v>
      </c>
      <c r="S258" s="28">
        <f t="shared" si="92"/>
        <v>1.3089124513783213E-4</v>
      </c>
      <c r="T258" s="28">
        <f t="shared" si="92"/>
        <v>0</v>
      </c>
      <c r="U258" s="28">
        <f t="shared" si="92"/>
        <v>1.5492904991057719E-3</v>
      </c>
      <c r="V258" s="28">
        <f t="shared" si="92"/>
        <v>3.5636059117297066E-3</v>
      </c>
      <c r="W258" s="28">
        <f t="shared" si="92"/>
        <v>0</v>
      </c>
      <c r="X258" s="28">
        <f t="shared" si="92"/>
        <v>1.2544634039318207E-2</v>
      </c>
    </row>
    <row r="259" spans="1:24" x14ac:dyDescent="0.25">
      <c r="A259" s="25" t="s">
        <v>177</v>
      </c>
      <c r="B259" s="27">
        <f>'SCC X Ano = Fundo Cultural'!B259+'SCC X Ano = Outros'!B259</f>
        <v>0</v>
      </c>
      <c r="C259" s="27">
        <f>'SCC X Ano = Fundo Cultural'!C259+'SCC X Ano = Outros'!C259</f>
        <v>3484814.9817776964</v>
      </c>
      <c r="D259" s="27">
        <f>'SCC X Ano = Fundo Cultural'!D259+'SCC X Ano = Outros'!D259</f>
        <v>9779086.5395259932</v>
      </c>
      <c r="E259" s="27">
        <f>'SCC X Ano = Fundo Cultural'!E259+'SCC X Ano = Outros'!E259</f>
        <v>0</v>
      </c>
      <c r="F259" s="27">
        <f>'SCC X Ano = Fundo Cultural'!F259+'SCC X Ano = Outros'!F259</f>
        <v>5006630.5013473369</v>
      </c>
      <c r="G259" s="27">
        <f>'SCC X Ano = Fundo Cultural'!G259+'SCC X Ano = Outros'!G259</f>
        <v>21526.60263161784</v>
      </c>
      <c r="H259" s="27">
        <f>'SCC X Ano = Fundo Cultural'!H259+'SCC X Ano = Outros'!H259</f>
        <v>0</v>
      </c>
      <c r="I259" s="27">
        <f>'SCC X Ano = Fundo Cultural'!I259+'SCC X Ano = Outros'!I259</f>
        <v>1886660.9171646314</v>
      </c>
      <c r="J259" s="27">
        <f>'SCC X Ano = Fundo Cultural'!J259+'SCC X Ano = Outros'!J259</f>
        <v>7989674.3748552911</v>
      </c>
      <c r="K259" s="27">
        <f>'SCC X Ano = Fundo Cultural'!K259+'SCC X Ano = Outros'!K259</f>
        <v>0</v>
      </c>
      <c r="L259" s="67">
        <f t="shared" si="91"/>
        <v>28168393.917302564</v>
      </c>
      <c r="M259" s="25" t="s">
        <v>177</v>
      </c>
      <c r="N259" s="28">
        <f t="shared" si="93"/>
        <v>0</v>
      </c>
      <c r="O259" s="28">
        <f t="shared" ref="O259:O270" si="94">C259/$L$270</f>
        <v>4.1019270716403248E-3</v>
      </c>
      <c r="P259" s="28">
        <f t="shared" ref="P259:P270" si="95">D259/$L$270</f>
        <v>1.151082626255596E-2</v>
      </c>
      <c r="Q259" s="28">
        <f t="shared" ref="Q259:Q270" si="96">E259/$L$270</f>
        <v>0</v>
      </c>
      <c r="R259" s="28">
        <f t="shared" ref="R259:R270" si="97">F259/$L$270</f>
        <v>5.8932348771929439E-3</v>
      </c>
      <c r="S259" s="28">
        <f t="shared" ref="S259:S270" si="98">G259/$L$270</f>
        <v>2.5338663474762906E-5</v>
      </c>
      <c r="T259" s="28">
        <f t="shared" ref="T259:T270" si="99">H259/$L$270</f>
        <v>0</v>
      </c>
      <c r="U259" s="28">
        <f t="shared" ref="U259:U270" si="100">I259/$L$270</f>
        <v>2.2207622303022597E-3</v>
      </c>
      <c r="V259" s="28">
        <f t="shared" ref="V259:V270" si="101">J259/$L$270</f>
        <v>9.4045341813502829E-3</v>
      </c>
      <c r="W259" s="28">
        <f t="shared" ref="W259:W270" si="102">K259/$L$270</f>
        <v>0</v>
      </c>
      <c r="X259" s="28">
        <f t="shared" ref="X259:X270" si="103">L259/$L$270</f>
        <v>3.3156623286516529E-2</v>
      </c>
    </row>
    <row r="260" spans="1:24" x14ac:dyDescent="0.25">
      <c r="A260" s="25" t="s">
        <v>159</v>
      </c>
      <c r="B260" s="27">
        <f>'SCC X Ano = Fundo Cultural'!B260+'SCC X Ano = Outros'!B260</f>
        <v>0</v>
      </c>
      <c r="C260" s="27">
        <f>'SCC X Ano = Fundo Cultural'!C260+'SCC X Ano = Outros'!C260</f>
        <v>508077.95719556836</v>
      </c>
      <c r="D260" s="27">
        <f>'SCC X Ano = Fundo Cultural'!D260+'SCC X Ano = Outros'!D260</f>
        <v>2319065.1641977802</v>
      </c>
      <c r="E260" s="27">
        <f>'SCC X Ano = Fundo Cultural'!E260+'SCC X Ano = Outros'!E260</f>
        <v>0</v>
      </c>
      <c r="F260" s="27">
        <f>'SCC X Ano = Fundo Cultural'!F260+'SCC X Ano = Outros'!F260</f>
        <v>1427264.8583596479</v>
      </c>
      <c r="G260" s="27">
        <f>'SCC X Ano = Fundo Cultural'!G260+'SCC X Ano = Outros'!G260</f>
        <v>5371.9627179262343</v>
      </c>
      <c r="H260" s="27">
        <f>'SCC X Ano = Fundo Cultural'!H260+'SCC X Ano = Outros'!H260</f>
        <v>0</v>
      </c>
      <c r="I260" s="27">
        <f>'SCC X Ano = Fundo Cultural'!I260+'SCC X Ano = Outros'!I260</f>
        <v>165859.95441222112</v>
      </c>
      <c r="J260" s="27">
        <f>'SCC X Ano = Fundo Cultural'!J260+'SCC X Ano = Outros'!J260</f>
        <v>0</v>
      </c>
      <c r="K260" s="27">
        <f>'SCC X Ano = Fundo Cultural'!K260+'SCC X Ano = Outros'!K260</f>
        <v>0</v>
      </c>
      <c r="L260" s="67">
        <f t="shared" si="91"/>
        <v>4425639.896883144</v>
      </c>
      <c r="M260" s="25" t="s">
        <v>159</v>
      </c>
      <c r="N260" s="28">
        <f t="shared" si="93"/>
        <v>0</v>
      </c>
      <c r="O260" s="28">
        <f t="shared" si="94"/>
        <v>5.980514713183028E-4</v>
      </c>
      <c r="P260" s="28">
        <f t="shared" si="95"/>
        <v>2.7297392336933313E-3</v>
      </c>
      <c r="Q260" s="28">
        <f t="shared" si="96"/>
        <v>0</v>
      </c>
      <c r="R260" s="28">
        <f t="shared" si="97"/>
        <v>1.6800135420445706E-3</v>
      </c>
      <c r="S260" s="28">
        <f t="shared" si="98"/>
        <v>6.3232623297731913E-6</v>
      </c>
      <c r="T260" s="28">
        <f t="shared" si="99"/>
        <v>0</v>
      </c>
      <c r="U260" s="28">
        <f t="shared" si="100"/>
        <v>1.9523143715292963E-4</v>
      </c>
      <c r="V260" s="28">
        <f t="shared" si="101"/>
        <v>0</v>
      </c>
      <c r="W260" s="28">
        <f t="shared" si="102"/>
        <v>0</v>
      </c>
      <c r="X260" s="28">
        <f t="shared" si="103"/>
        <v>5.2093589465389079E-3</v>
      </c>
    </row>
    <row r="261" spans="1:24" x14ac:dyDescent="0.25">
      <c r="A261" s="25" t="s">
        <v>191</v>
      </c>
      <c r="B261" s="27">
        <f>'SCC X Ano = Fundo Cultural'!B261+'SCC X Ano = Outros'!B261</f>
        <v>0</v>
      </c>
      <c r="C261" s="27">
        <f>'SCC X Ano = Fundo Cultural'!C261+'SCC X Ano = Outros'!C261</f>
        <v>19019207.547220841</v>
      </c>
      <c r="D261" s="27">
        <f>'SCC X Ano = Fundo Cultural'!D261+'SCC X Ano = Outros'!D261</f>
        <v>195944146.93716535</v>
      </c>
      <c r="E261" s="27">
        <f>'SCC X Ano = Fundo Cultural'!E261+'SCC X Ano = Outros'!E261</f>
        <v>0</v>
      </c>
      <c r="F261" s="27">
        <f>'SCC X Ano = Fundo Cultural'!F261+'SCC X Ano = Outros'!F261</f>
        <v>19957904.748508569</v>
      </c>
      <c r="G261" s="27">
        <f>'SCC X Ano = Fundo Cultural'!G261+'SCC X Ano = Outros'!G261</f>
        <v>154067.30947372573</v>
      </c>
      <c r="H261" s="27">
        <f>'SCC X Ano = Fundo Cultural'!H261+'SCC X Ano = Outros'!H261</f>
        <v>0</v>
      </c>
      <c r="I261" s="27">
        <f>'SCC X Ano = Fundo Cultural'!I261+'SCC X Ano = Outros'!I261</f>
        <v>1854815.4474637059</v>
      </c>
      <c r="J261" s="27">
        <f>'SCC X Ano = Fundo Cultural'!J261+'SCC X Ano = Outros'!J261</f>
        <v>19986559.252979171</v>
      </c>
      <c r="K261" s="27">
        <f>'SCC X Ano = Fundo Cultural'!K261+'SCC X Ano = Outros'!K261</f>
        <v>0</v>
      </c>
      <c r="L261" s="67">
        <f t="shared" si="91"/>
        <v>256916701.24281135</v>
      </c>
      <c r="M261" s="25" t="s">
        <v>191</v>
      </c>
      <c r="N261" s="28">
        <f t="shared" si="93"/>
        <v>0</v>
      </c>
      <c r="O261" s="28">
        <f t="shared" si="94"/>
        <v>2.2387243720839788E-2</v>
      </c>
      <c r="P261" s="28">
        <f t="shared" si="95"/>
        <v>0.23064312023848529</v>
      </c>
      <c r="Q261" s="28">
        <f t="shared" si="96"/>
        <v>0</v>
      </c>
      <c r="R261" s="28">
        <f t="shared" si="97"/>
        <v>2.3492171093503603E-2</v>
      </c>
      <c r="S261" s="28">
        <f t="shared" si="98"/>
        <v>1.8135047940556011E-4</v>
      </c>
      <c r="T261" s="28">
        <f t="shared" si="99"/>
        <v>0</v>
      </c>
      <c r="U261" s="28">
        <f t="shared" si="100"/>
        <v>2.1832773724379576E-3</v>
      </c>
      <c r="V261" s="28">
        <f t="shared" si="101"/>
        <v>2.3525899910736947E-2</v>
      </c>
      <c r="W261" s="28">
        <f t="shared" si="102"/>
        <v>0</v>
      </c>
      <c r="X261" s="28">
        <f t="shared" si="103"/>
        <v>0.30241306281540914</v>
      </c>
    </row>
    <row r="262" spans="1:24" x14ac:dyDescent="0.25">
      <c r="A262" s="25" t="s">
        <v>194</v>
      </c>
      <c r="B262" s="27">
        <f>'SCC X Ano = Fundo Cultural'!B262+'SCC X Ano = Outros'!B262</f>
        <v>0</v>
      </c>
      <c r="C262" s="27">
        <f>'SCC X Ano = Fundo Cultural'!C262+'SCC X Ano = Outros'!C262</f>
        <v>4937600.2960249847</v>
      </c>
      <c r="D262" s="27">
        <f>'SCC X Ano = Fundo Cultural'!D262+'SCC X Ano = Outros'!D262</f>
        <v>30846391.202731121</v>
      </c>
      <c r="E262" s="27">
        <f>'SCC X Ano = Fundo Cultural'!E262+'SCC X Ano = Outros'!E262</f>
        <v>0</v>
      </c>
      <c r="F262" s="27">
        <f>'SCC X Ano = Fundo Cultural'!F262+'SCC X Ano = Outros'!F262</f>
        <v>372432489.62405092</v>
      </c>
      <c r="G262" s="27">
        <f>'SCC X Ano = Fundo Cultural'!G262+'SCC X Ano = Outros'!G262</f>
        <v>797995.6160064633</v>
      </c>
      <c r="H262" s="27">
        <f>'SCC X Ano = Fundo Cultural'!H262+'SCC X Ano = Outros'!H262</f>
        <v>60211.757957170943</v>
      </c>
      <c r="I262" s="27">
        <f>'SCC X Ano = Fundo Cultural'!I262+'SCC X Ano = Outros'!I262</f>
        <v>7689792.6697767898</v>
      </c>
      <c r="J262" s="27">
        <f>'SCC X Ano = Fundo Cultural'!J262+'SCC X Ano = Outros'!J262</f>
        <v>3512229.4299310818</v>
      </c>
      <c r="K262" s="27">
        <f>'SCC X Ano = Fundo Cultural'!K262+'SCC X Ano = Outros'!K262</f>
        <v>0</v>
      </c>
      <c r="L262" s="67">
        <f t="shared" si="91"/>
        <v>420276710.59647852</v>
      </c>
      <c r="M262" s="25" t="s">
        <v>194</v>
      </c>
      <c r="N262" s="28">
        <f t="shared" si="93"/>
        <v>0</v>
      </c>
      <c r="O262" s="28">
        <f t="shared" si="94"/>
        <v>5.811980386078411E-3</v>
      </c>
      <c r="P262" s="28">
        <f t="shared" si="95"/>
        <v>3.6308856509892705E-2</v>
      </c>
      <c r="Q262" s="28">
        <f t="shared" si="96"/>
        <v>0</v>
      </c>
      <c r="R262" s="28">
        <f t="shared" si="97"/>
        <v>0.43838508487127292</v>
      </c>
      <c r="S262" s="28">
        <f t="shared" si="98"/>
        <v>9.3930950063736299E-4</v>
      </c>
      <c r="T262" s="28">
        <f t="shared" si="99"/>
        <v>7.0874419814845105E-5</v>
      </c>
      <c r="U262" s="28">
        <f t="shared" si="100"/>
        <v>9.0515476122545371E-3</v>
      </c>
      <c r="V262" s="28">
        <f t="shared" si="101"/>
        <v>4.1341962358922204E-3</v>
      </c>
      <c r="W262" s="28">
        <f t="shared" si="102"/>
        <v>0</v>
      </c>
      <c r="X262" s="28">
        <f t="shared" si="103"/>
        <v>0.49470184953584301</v>
      </c>
    </row>
    <row r="263" spans="1:24" x14ac:dyDescent="0.25">
      <c r="A263" s="25" t="s">
        <v>185</v>
      </c>
      <c r="B263" s="27">
        <f>'SCC X Ano = Fundo Cultural'!B263+'SCC X Ano = Outros'!B263</f>
        <v>0</v>
      </c>
      <c r="C263" s="27">
        <f>'SCC X Ano = Fundo Cultural'!C263+'SCC X Ano = Outros'!C263</f>
        <v>3643705.6743680816</v>
      </c>
      <c r="D263" s="27">
        <f>'SCC X Ano = Fundo Cultural'!D263+'SCC X Ano = Outros'!D263</f>
        <v>2544572.5540634412</v>
      </c>
      <c r="E263" s="27">
        <f>'SCC X Ano = Fundo Cultural'!E263+'SCC X Ano = Outros'!E263</f>
        <v>0</v>
      </c>
      <c r="F263" s="27">
        <f>'SCC X Ano = Fundo Cultural'!F263+'SCC X Ano = Outros'!F263</f>
        <v>10966966.034001173</v>
      </c>
      <c r="G263" s="27">
        <f>'SCC X Ano = Fundo Cultural'!G263+'SCC X Ano = Outros'!G263</f>
        <v>254135.25250131779</v>
      </c>
      <c r="H263" s="27">
        <f>'SCC X Ano = Fundo Cultural'!H263+'SCC X Ano = Outros'!H263</f>
        <v>0</v>
      </c>
      <c r="I263" s="27">
        <f>'SCC X Ano = Fundo Cultural'!I263+'SCC X Ano = Outros'!I263</f>
        <v>2469431.6805998241</v>
      </c>
      <c r="J263" s="27">
        <f>'SCC X Ano = Fundo Cultural'!J263+'SCC X Ano = Outros'!J263</f>
        <v>0</v>
      </c>
      <c r="K263" s="27">
        <f>'SCC X Ano = Fundo Cultural'!K263+'SCC X Ano = Outros'!K263</f>
        <v>0</v>
      </c>
      <c r="L263" s="67">
        <f t="shared" si="91"/>
        <v>19878811.195533834</v>
      </c>
      <c r="M263" s="25" t="s">
        <v>185</v>
      </c>
      <c r="N263" s="28">
        <f t="shared" si="93"/>
        <v>0</v>
      </c>
      <c r="O263" s="28">
        <f t="shared" si="94"/>
        <v>4.2889550879844527E-3</v>
      </c>
      <c r="P263" s="28">
        <f t="shared" si="95"/>
        <v>2.9951808345191604E-3</v>
      </c>
      <c r="Q263" s="28">
        <f t="shared" si="96"/>
        <v>0</v>
      </c>
      <c r="R263" s="28">
        <f t="shared" si="97"/>
        <v>1.2909062634275334E-2</v>
      </c>
      <c r="S263" s="28">
        <f t="shared" si="98"/>
        <v>2.9913905832714441E-4</v>
      </c>
      <c r="T263" s="28">
        <f t="shared" si="99"/>
        <v>0</v>
      </c>
      <c r="U263" s="28">
        <f t="shared" si="100"/>
        <v>2.9067335612323938E-3</v>
      </c>
      <c r="V263" s="28">
        <f t="shared" si="101"/>
        <v>0</v>
      </c>
      <c r="W263" s="28">
        <f t="shared" si="102"/>
        <v>0</v>
      </c>
      <c r="X263" s="28">
        <f t="shared" si="103"/>
        <v>2.3399071176338482E-2</v>
      </c>
    </row>
    <row r="264" spans="1:24" x14ac:dyDescent="0.25">
      <c r="A264" s="25" t="s">
        <v>200</v>
      </c>
      <c r="B264" s="27">
        <f>'SCC X Ano = Fundo Cultural'!B264+'SCC X Ano = Outros'!B264</f>
        <v>0</v>
      </c>
      <c r="C264" s="27">
        <f>'SCC X Ano = Fundo Cultural'!C264+'SCC X Ano = Outros'!C264</f>
        <v>1358878.9010458488</v>
      </c>
      <c r="D264" s="27">
        <f>'SCC X Ano = Fundo Cultural'!D264+'SCC X Ano = Outros'!D264</f>
        <v>6522755.5671722684</v>
      </c>
      <c r="E264" s="27">
        <f>'SCC X Ano = Fundo Cultural'!E264+'SCC X Ano = Outros'!E264</f>
        <v>0</v>
      </c>
      <c r="F264" s="27">
        <f>'SCC X Ano = Fundo Cultural'!F264+'SCC X Ano = Outros'!F264</f>
        <v>3203547.4423748599</v>
      </c>
      <c r="G264" s="27">
        <f>'SCC X Ano = Fundo Cultural'!G264+'SCC X Ano = Outros'!G264</f>
        <v>225495.27994068759</v>
      </c>
      <c r="H264" s="27">
        <f>'SCC X Ano = Fundo Cultural'!H264+'SCC X Ano = Outros'!H264</f>
        <v>913088.34294778644</v>
      </c>
      <c r="I264" s="27">
        <f>'SCC X Ano = Fundo Cultural'!I264+'SCC X Ano = Outros'!I264</f>
        <v>227769.52385057614</v>
      </c>
      <c r="J264" s="27">
        <f>'SCC X Ano = Fundo Cultural'!J264+'SCC X Ano = Outros'!J264</f>
        <v>2125291.8327232962</v>
      </c>
      <c r="K264" s="27">
        <f>'SCC X Ano = Fundo Cultural'!K264+'SCC X Ano = Outros'!K264</f>
        <v>0</v>
      </c>
      <c r="L264" s="67">
        <f t="shared" si="91"/>
        <v>14576826.890055325</v>
      </c>
      <c r="M264" s="25" t="s">
        <v>200</v>
      </c>
      <c r="N264" s="28">
        <f t="shared" si="93"/>
        <v>0</v>
      </c>
      <c r="O264" s="28">
        <f t="shared" si="94"/>
        <v>1.5995173862680553E-3</v>
      </c>
      <c r="P264" s="28">
        <f t="shared" si="95"/>
        <v>7.6778445290738772E-3</v>
      </c>
      <c r="Q264" s="28">
        <f t="shared" si="96"/>
        <v>0</v>
      </c>
      <c r="R264" s="28">
        <f t="shared" si="97"/>
        <v>3.7708509771322589E-3</v>
      </c>
      <c r="S264" s="28">
        <f t="shared" si="98"/>
        <v>2.6542734640218134E-4</v>
      </c>
      <c r="T264" s="28">
        <f t="shared" si="99"/>
        <v>1.0747835429776795E-3</v>
      </c>
      <c r="U264" s="28">
        <f t="shared" si="100"/>
        <v>2.6810432716307275E-4</v>
      </c>
      <c r="V264" s="28">
        <f t="shared" si="101"/>
        <v>2.5016513500342543E-3</v>
      </c>
      <c r="W264" s="28">
        <f t="shared" si="102"/>
        <v>0</v>
      </c>
      <c r="X264" s="28">
        <f t="shared" si="103"/>
        <v>1.7158179459051379E-2</v>
      </c>
    </row>
    <row r="265" spans="1:24" x14ac:dyDescent="0.25">
      <c r="A265" s="25" t="s">
        <v>198</v>
      </c>
      <c r="B265" s="27">
        <f>'SCC X Ano = Fundo Cultural'!B265+'SCC X Ano = Outros'!B265</f>
        <v>0</v>
      </c>
      <c r="C265" s="27">
        <f>'SCC X Ano = Fundo Cultural'!C265+'SCC X Ano = Outros'!C265</f>
        <v>5707130.3223904287</v>
      </c>
      <c r="D265" s="27">
        <f>'SCC X Ano = Fundo Cultural'!D265+'SCC X Ano = Outros'!D265</f>
        <v>6787216.9526978778</v>
      </c>
      <c r="E265" s="27">
        <f>'SCC X Ano = Fundo Cultural'!E265+'SCC X Ano = Outros'!E265</f>
        <v>0</v>
      </c>
      <c r="F265" s="27">
        <f>'SCC X Ano = Fundo Cultural'!F265+'SCC X Ano = Outros'!F265</f>
        <v>13224333.552447623</v>
      </c>
      <c r="G265" s="27">
        <f>'SCC X Ano = Fundo Cultural'!G265+'SCC X Ano = Outros'!G265</f>
        <v>50638.862266186523</v>
      </c>
      <c r="H265" s="27">
        <f>'SCC X Ano = Fundo Cultural'!H265+'SCC X Ano = Outros'!H265</f>
        <v>0</v>
      </c>
      <c r="I265" s="27">
        <f>'SCC X Ano = Fundo Cultural'!I265+'SCC X Ano = Outros'!I265</f>
        <v>1037396.7227933969</v>
      </c>
      <c r="J265" s="27">
        <f>'SCC X Ano = Fundo Cultural'!J265+'SCC X Ano = Outros'!J265</f>
        <v>3822719.4292857395</v>
      </c>
      <c r="K265" s="27">
        <f>'SCC X Ano = Fundo Cultural'!K265+'SCC X Ano = Outros'!K265</f>
        <v>0</v>
      </c>
      <c r="L265" s="67">
        <f t="shared" si="91"/>
        <v>30629435.841881249</v>
      </c>
      <c r="M265" s="25" t="s">
        <v>198</v>
      </c>
      <c r="N265" s="28">
        <f t="shared" si="93"/>
        <v>0</v>
      </c>
      <c r="O265" s="28">
        <f t="shared" si="94"/>
        <v>6.7177834384913298E-3</v>
      </c>
      <c r="P265" s="28">
        <f t="shared" si="95"/>
        <v>7.9891383344447495E-3</v>
      </c>
      <c r="Q265" s="28">
        <f t="shared" si="96"/>
        <v>0</v>
      </c>
      <c r="R265" s="28">
        <f t="shared" si="97"/>
        <v>1.5566178430372344E-2</v>
      </c>
      <c r="S265" s="28">
        <f t="shared" si="98"/>
        <v>5.9606297921955767E-5</v>
      </c>
      <c r="T265" s="28">
        <f t="shared" si="99"/>
        <v>0</v>
      </c>
      <c r="U265" s="28">
        <f t="shared" si="100"/>
        <v>1.2211052017133013E-3</v>
      </c>
      <c r="V265" s="28">
        <f t="shared" si="101"/>
        <v>4.4996696801026664E-3</v>
      </c>
      <c r="W265" s="28">
        <f t="shared" si="102"/>
        <v>0</v>
      </c>
      <c r="X265" s="28">
        <f t="shared" si="103"/>
        <v>3.6053481383046343E-2</v>
      </c>
    </row>
    <row r="266" spans="1:24" x14ac:dyDescent="0.25">
      <c r="A266" s="25" t="s">
        <v>173</v>
      </c>
      <c r="B266" s="27">
        <f>'SCC X Ano = Fundo Cultural'!B266+'SCC X Ano = Outros'!B266</f>
        <v>0</v>
      </c>
      <c r="C266" s="27">
        <f>'SCC X Ano = Fundo Cultural'!C266+'SCC X Ano = Outros'!C266</f>
        <v>1238454.1741390098</v>
      </c>
      <c r="D266" s="27">
        <f>'SCC X Ano = Fundo Cultural'!D266+'SCC X Ano = Outros'!D266</f>
        <v>717863.03146906546</v>
      </c>
      <c r="E266" s="27">
        <f>'SCC X Ano = Fundo Cultural'!E266+'SCC X Ano = Outros'!E266</f>
        <v>0</v>
      </c>
      <c r="F266" s="27">
        <f>'SCC X Ano = Fundo Cultural'!F266+'SCC X Ano = Outros'!F266</f>
        <v>881848.36949549988</v>
      </c>
      <c r="G266" s="27">
        <f>'SCC X Ano = Fundo Cultural'!G266+'SCC X Ano = Outros'!G266</f>
        <v>226066.86839940297</v>
      </c>
      <c r="H266" s="27">
        <f>'SCC X Ano = Fundo Cultural'!H266+'SCC X Ano = Outros'!H266</f>
        <v>0</v>
      </c>
      <c r="I266" s="27">
        <f>'SCC X Ano = Fundo Cultural'!I266+'SCC X Ano = Outros'!I266</f>
        <v>785466.68762962276</v>
      </c>
      <c r="J266" s="27">
        <f>'SCC X Ano = Fundo Cultural'!J266+'SCC X Ano = Outros'!J266</f>
        <v>0</v>
      </c>
      <c r="K266" s="27">
        <f>'SCC X Ano = Fundo Cultural'!K266+'SCC X Ano = Outros'!K266</f>
        <v>0</v>
      </c>
      <c r="L266" s="67">
        <f t="shared" si="91"/>
        <v>3849699.1311326013</v>
      </c>
      <c r="M266" s="25" t="s">
        <v>173</v>
      </c>
      <c r="N266" s="28">
        <f t="shared" si="93"/>
        <v>0</v>
      </c>
      <c r="O266" s="28">
        <f t="shared" si="94"/>
        <v>1.4577671211960005E-3</v>
      </c>
      <c r="P266" s="28">
        <f t="shared" si="95"/>
        <v>8.4498655392333639E-4</v>
      </c>
      <c r="Q266" s="28">
        <f t="shared" si="96"/>
        <v>0</v>
      </c>
      <c r="R266" s="28">
        <f t="shared" si="97"/>
        <v>1.0380114062957229E-3</v>
      </c>
      <c r="S266" s="28">
        <f t="shared" si="98"/>
        <v>2.6610015519831597E-4</v>
      </c>
      <c r="T266" s="28">
        <f t="shared" si="99"/>
        <v>0</v>
      </c>
      <c r="U266" s="28">
        <f t="shared" si="100"/>
        <v>9.2456187393226083E-4</v>
      </c>
      <c r="V266" s="28">
        <f t="shared" si="101"/>
        <v>0</v>
      </c>
      <c r="W266" s="28">
        <f t="shared" si="102"/>
        <v>0</v>
      </c>
      <c r="X266" s="28">
        <f t="shared" si="103"/>
        <v>4.5314271105456371E-3</v>
      </c>
    </row>
    <row r="267" spans="1:24" x14ac:dyDescent="0.25">
      <c r="A267" s="25" t="s">
        <v>169</v>
      </c>
      <c r="B267" s="27">
        <f>'SCC X Ano = Fundo Cultural'!B267+'SCC X Ano = Outros'!B267</f>
        <v>0</v>
      </c>
      <c r="C267" s="27">
        <f>'SCC X Ano = Fundo Cultural'!C267+'SCC X Ano = Outros'!C267</f>
        <v>239003.90124782632</v>
      </c>
      <c r="D267" s="27">
        <f>'SCC X Ano = Fundo Cultural'!D267+'SCC X Ano = Outros'!D267</f>
        <v>1484707.0764755437</v>
      </c>
      <c r="E267" s="27">
        <f>'SCC X Ano = Fundo Cultural'!E267+'SCC X Ano = Outros'!E267</f>
        <v>0</v>
      </c>
      <c r="F267" s="27">
        <f>'SCC X Ano = Fundo Cultural'!F267+'SCC X Ano = Outros'!F267</f>
        <v>896010.92675116879</v>
      </c>
      <c r="G267" s="27">
        <f>'SCC X Ano = Fundo Cultural'!G267+'SCC X Ano = Outros'!G267</f>
        <v>3545.7860320306613</v>
      </c>
      <c r="H267" s="27">
        <f>'SCC X Ano = Fundo Cultural'!H267+'SCC X Ano = Outros'!H267</f>
        <v>0</v>
      </c>
      <c r="I267" s="27">
        <f>'SCC X Ano = Fundo Cultural'!I267+'SCC X Ano = Outros'!I267</f>
        <v>520338.04523801315</v>
      </c>
      <c r="J267" s="27">
        <f>'SCC X Ano = Fundo Cultural'!J267+'SCC X Ano = Outros'!J267</f>
        <v>0</v>
      </c>
      <c r="K267" s="27">
        <f>'SCC X Ano = Fundo Cultural'!K267+'SCC X Ano = Outros'!K267</f>
        <v>0</v>
      </c>
      <c r="L267" s="67">
        <f t="shared" si="91"/>
        <v>3143605.7357445825</v>
      </c>
      <c r="M267" s="25" t="s">
        <v>169</v>
      </c>
      <c r="N267" s="28">
        <f t="shared" si="93"/>
        <v>0</v>
      </c>
      <c r="O267" s="28">
        <f t="shared" si="94"/>
        <v>2.8132815598031939E-4</v>
      </c>
      <c r="P267" s="28">
        <f t="shared" si="95"/>
        <v>1.7476279751713656E-3</v>
      </c>
      <c r="Q267" s="28">
        <f t="shared" si="96"/>
        <v>0</v>
      </c>
      <c r="R267" s="28">
        <f t="shared" si="97"/>
        <v>1.0546819547507945E-3</v>
      </c>
      <c r="S267" s="28">
        <f t="shared" si="98"/>
        <v>4.1736952438178325E-6</v>
      </c>
      <c r="T267" s="28">
        <f t="shared" si="99"/>
        <v>0</v>
      </c>
      <c r="U267" s="28">
        <f t="shared" si="100"/>
        <v>6.1248264981844343E-4</v>
      </c>
      <c r="V267" s="28">
        <f t="shared" si="101"/>
        <v>0</v>
      </c>
      <c r="W267" s="28">
        <f t="shared" si="102"/>
        <v>0</v>
      </c>
      <c r="X267" s="28">
        <f t="shared" si="103"/>
        <v>3.7002944309647407E-3</v>
      </c>
    </row>
    <row r="268" spans="1:24" x14ac:dyDescent="0.25">
      <c r="A268" s="25" t="s">
        <v>163</v>
      </c>
      <c r="B268" s="27">
        <f>'SCC X Ano = Fundo Cultural'!B268+'SCC X Ano = Outros'!B268</f>
        <v>0</v>
      </c>
      <c r="C268" s="27">
        <f>'SCC X Ano = Fundo Cultural'!C268+'SCC X Ano = Outros'!C268</f>
        <v>2472002.6176715456</v>
      </c>
      <c r="D268" s="27">
        <f>'SCC X Ano = Fundo Cultural'!D268+'SCC X Ano = Outros'!D268</f>
        <v>2191844.3473962159</v>
      </c>
      <c r="E268" s="27">
        <f>'SCC X Ano = Fundo Cultural'!E268+'SCC X Ano = Outros'!E268</f>
        <v>0</v>
      </c>
      <c r="F268" s="27">
        <f>'SCC X Ano = Fundo Cultural'!F268+'SCC X Ano = Outros'!F268</f>
        <v>707976.48872128583</v>
      </c>
      <c r="G268" s="27">
        <f>'SCC X Ano = Fundo Cultural'!G268+'SCC X Ano = Outros'!G268</f>
        <v>76063.649746542986</v>
      </c>
      <c r="H268" s="27">
        <f>'SCC X Ano = Fundo Cultural'!H268+'SCC X Ano = Outros'!H268</f>
        <v>0</v>
      </c>
      <c r="I268" s="27">
        <f>'SCC X Ano = Fundo Cultural'!I268+'SCC X Ano = Outros'!I268</f>
        <v>448941.56057598046</v>
      </c>
      <c r="J268" s="27">
        <f>'SCC X Ano = Fundo Cultural'!J268+'SCC X Ano = Outros'!J268</f>
        <v>780907.30087737017</v>
      </c>
      <c r="K268" s="27">
        <f>'SCC X Ano = Fundo Cultural'!K268+'SCC X Ano = Outros'!K268</f>
        <v>0</v>
      </c>
      <c r="L268" s="67">
        <f t="shared" si="91"/>
        <v>6677735.9649889404</v>
      </c>
      <c r="M268" s="25" t="s">
        <v>163</v>
      </c>
      <c r="N268" s="28">
        <f t="shared" si="93"/>
        <v>0</v>
      </c>
      <c r="O268" s="28">
        <f t="shared" si="94"/>
        <v>2.9097597753726342E-3</v>
      </c>
      <c r="P268" s="28">
        <f t="shared" si="95"/>
        <v>2.579989386070626E-3</v>
      </c>
      <c r="Q268" s="28">
        <f t="shared" si="96"/>
        <v>0</v>
      </c>
      <c r="R268" s="28">
        <f t="shared" si="97"/>
        <v>8.3334924245799167E-4</v>
      </c>
      <c r="S268" s="28">
        <f t="shared" si="98"/>
        <v>8.9533460368661837E-5</v>
      </c>
      <c r="T268" s="28">
        <f t="shared" si="99"/>
        <v>0</v>
      </c>
      <c r="U268" s="28">
        <f t="shared" si="100"/>
        <v>5.2844284432330415E-4</v>
      </c>
      <c r="V268" s="28">
        <f t="shared" si="101"/>
        <v>9.1919508342919577E-4</v>
      </c>
      <c r="W268" s="28">
        <f t="shared" si="102"/>
        <v>0</v>
      </c>
      <c r="X268" s="28">
        <f t="shared" si="103"/>
        <v>7.8602697920224125E-3</v>
      </c>
    </row>
    <row r="269" spans="1:24" x14ac:dyDescent="0.25">
      <c r="A269" s="25" t="s">
        <v>155</v>
      </c>
      <c r="B269" s="27">
        <f>'SCC X Ano = Fundo Cultural'!B269+'SCC X Ano = Outros'!B269</f>
        <v>0</v>
      </c>
      <c r="C269" s="27">
        <f>'SCC X Ano = Fundo Cultural'!C269+'SCC X Ano = Outros'!C269</f>
        <v>256123.70218184867</v>
      </c>
      <c r="D269" s="27">
        <f>'SCC X Ano = Fundo Cultural'!D269+'SCC X Ano = Outros'!D269</f>
        <v>2452495.9505253881</v>
      </c>
      <c r="E269" s="27">
        <f>'SCC X Ano = Fundo Cultural'!E269+'SCC X Ano = Outros'!E269</f>
        <v>0</v>
      </c>
      <c r="F269" s="27">
        <f>'SCC X Ano = Fundo Cultural'!F269+'SCC X Ano = Outros'!F269</f>
        <v>865917.76319380477</v>
      </c>
      <c r="G269" s="27">
        <f>'SCC X Ano = Fundo Cultural'!G269+'SCC X Ano = Outros'!G269</f>
        <v>0</v>
      </c>
      <c r="H269" s="27">
        <f>'SCC X Ano = Fundo Cultural'!H269+'SCC X Ano = Outros'!H269</f>
        <v>0</v>
      </c>
      <c r="I269" s="27">
        <f>'SCC X Ano = Fundo Cultural'!I269+'SCC X Ano = Outros'!I269</f>
        <v>291677.2309094402</v>
      </c>
      <c r="J269" s="27">
        <f>'SCC X Ano = Fundo Cultural'!J269+'SCC X Ano = Outros'!J269</f>
        <v>0</v>
      </c>
      <c r="K269" s="27">
        <f>'SCC X Ano = Fundo Cultural'!K269+'SCC X Ano = Outros'!K269</f>
        <v>0</v>
      </c>
      <c r="L269" s="67">
        <f t="shared" si="91"/>
        <v>3866214.6468104818</v>
      </c>
      <c r="M269" s="25" t="s">
        <v>155</v>
      </c>
      <c r="N269" s="28">
        <f t="shared" si="93"/>
        <v>0</v>
      </c>
      <c r="O269" s="28">
        <f t="shared" si="94"/>
        <v>3.014796346899685E-4</v>
      </c>
      <c r="P269" s="28">
        <f t="shared" si="95"/>
        <v>2.8867987497621776E-3</v>
      </c>
      <c r="Q269" s="28">
        <f t="shared" si="96"/>
        <v>0</v>
      </c>
      <c r="R269" s="28">
        <f t="shared" si="97"/>
        <v>1.0192597119882013E-3</v>
      </c>
      <c r="S269" s="28">
        <f t="shared" si="98"/>
        <v>0</v>
      </c>
      <c r="T269" s="28">
        <f t="shared" si="99"/>
        <v>0</v>
      </c>
      <c r="U269" s="28">
        <f t="shared" si="100"/>
        <v>3.4332919707495745E-4</v>
      </c>
      <c r="V269" s="28">
        <f t="shared" si="101"/>
        <v>0</v>
      </c>
      <c r="W269" s="28">
        <f t="shared" si="102"/>
        <v>0</v>
      </c>
      <c r="X269" s="28">
        <f t="shared" si="103"/>
        <v>4.550867293515305E-3</v>
      </c>
    </row>
    <row r="270" spans="1:24" x14ac:dyDescent="0.25">
      <c r="A270" s="1" t="s">
        <v>223</v>
      </c>
      <c r="B270" s="27">
        <f>'SCC X Ano = Fundo Cultural'!B270+'SCC X Ano = Outros'!B270</f>
        <v>0</v>
      </c>
      <c r="C270" s="27">
        <f>'SCC X Ano = Fundo Cultural'!C270+'SCC X Ano = Outros'!C270</f>
        <v>52132083.830910437</v>
      </c>
      <c r="D270" s="27">
        <f>'SCC X Ano = Fundo Cultural'!D270+'SCC X Ano = Outros'!D270</f>
        <v>273562667.45448369</v>
      </c>
      <c r="E270" s="27">
        <f>'SCC X Ano = Fundo Cultural'!E270+'SCC X Ano = Outros'!E270</f>
        <v>0</v>
      </c>
      <c r="F270" s="27">
        <f>'SCC X Ano = Fundo Cultural'!F270+'SCC X Ano = Outros'!F270</f>
        <v>445360136.24574733</v>
      </c>
      <c r="G270" s="27">
        <f>'SCC X Ano = Fundo Cultural'!G270+'SCC X Ano = Outros'!G270</f>
        <v>1932524.8360140501</v>
      </c>
      <c r="H270" s="27">
        <f>'SCC X Ano = Fundo Cultural'!H270+'SCC X Ano = Outros'!H270</f>
        <v>973300.10090495739</v>
      </c>
      <c r="I270" s="27">
        <f>'SCC X Ano = Fundo Cultural'!I270+'SCC X Ano = Outros'!I270</f>
        <v>22706623.995778177</v>
      </c>
      <c r="J270" s="27">
        <f>'SCC X Ano = Fundo Cultural'!J270+'SCC X Ano = Outros'!J270</f>
        <v>52888231.179188453</v>
      </c>
      <c r="K270" s="27">
        <f>'SCC X Ano = Fundo Cultural'!K270+'SCC X Ano = Outros'!K270</f>
        <v>0</v>
      </c>
      <c r="L270" s="67">
        <f>SUM(B270:K270)</f>
        <v>849555567.64302719</v>
      </c>
      <c r="M270" s="25" t="s">
        <v>223</v>
      </c>
      <c r="N270" s="28">
        <f t="shared" si="93"/>
        <v>0</v>
      </c>
      <c r="O270" s="28">
        <f t="shared" si="94"/>
        <v>6.1363948182393289E-2</v>
      </c>
      <c r="P270" s="28">
        <f t="shared" si="95"/>
        <v>0.32200679728748638</v>
      </c>
      <c r="Q270" s="28">
        <f t="shared" si="96"/>
        <v>0</v>
      </c>
      <c r="R270" s="28">
        <f t="shared" si="97"/>
        <v>0.52422719973613563</v>
      </c>
      <c r="S270" s="28">
        <f t="shared" si="98"/>
        <v>2.2747480089802359E-3</v>
      </c>
      <c r="T270" s="28">
        <f t="shared" si="99"/>
        <v>1.1456579627925245E-3</v>
      </c>
      <c r="U270" s="28">
        <f t="shared" si="100"/>
        <v>2.6727650150977788E-2</v>
      </c>
      <c r="V270" s="28">
        <f t="shared" si="101"/>
        <v>6.225399867123399E-2</v>
      </c>
      <c r="W270" s="28">
        <f t="shared" si="102"/>
        <v>0</v>
      </c>
      <c r="X270" s="28">
        <f t="shared" si="103"/>
        <v>1</v>
      </c>
    </row>
    <row r="275" spans="1:24" x14ac:dyDescent="0.25">
      <c r="A275" s="2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L275" s="1">
        <v>2015</v>
      </c>
      <c r="N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  <c r="X275" s="1">
        <v>2015</v>
      </c>
    </row>
    <row r="276" spans="1:24" x14ac:dyDescent="0.25">
      <c r="A276" s="25"/>
      <c r="B276" s="25" t="s">
        <v>224</v>
      </c>
      <c r="C276" s="25" t="s">
        <v>228</v>
      </c>
      <c r="D276" s="25" t="s">
        <v>15</v>
      </c>
      <c r="E276" s="25" t="s">
        <v>229</v>
      </c>
      <c r="F276" s="25" t="s">
        <v>226</v>
      </c>
      <c r="G276" s="25" t="s">
        <v>227</v>
      </c>
      <c r="H276" s="25" t="s">
        <v>131</v>
      </c>
      <c r="I276" s="25" t="s">
        <v>130</v>
      </c>
      <c r="J276" s="25" t="s">
        <v>129</v>
      </c>
      <c r="K276" s="25" t="s">
        <v>230</v>
      </c>
      <c r="L276" s="25" t="s">
        <v>404</v>
      </c>
      <c r="N276" s="25" t="s">
        <v>224</v>
      </c>
      <c r="O276" s="25" t="s">
        <v>228</v>
      </c>
      <c r="P276" s="25" t="s">
        <v>15</v>
      </c>
      <c r="Q276" s="25" t="s">
        <v>229</v>
      </c>
      <c r="R276" s="25" t="s">
        <v>226</v>
      </c>
      <c r="S276" s="25" t="s">
        <v>227</v>
      </c>
      <c r="T276" s="25" t="s">
        <v>131</v>
      </c>
      <c r="U276" s="25" t="s">
        <v>130</v>
      </c>
      <c r="V276" s="25" t="s">
        <v>129</v>
      </c>
      <c r="W276" s="25" t="s">
        <v>230</v>
      </c>
      <c r="X276" s="25" t="s">
        <v>404</v>
      </c>
    </row>
    <row r="277" spans="1:24" x14ac:dyDescent="0.25">
      <c r="A277" s="25" t="s">
        <v>132</v>
      </c>
      <c r="B277" s="27">
        <f>'SCC X Ano = Fundo Cultural'!B277+'SCC X Ano = Outros'!B277</f>
        <v>0</v>
      </c>
      <c r="C277" s="27">
        <f>'SCC X Ano = Fundo Cultural'!C277+'SCC X Ano = Outros'!C277</f>
        <v>23068.081047456471</v>
      </c>
      <c r="D277" s="27">
        <f>'SCC X Ano = Fundo Cultural'!D277+'SCC X Ano = Outros'!D277</f>
        <v>136055.94030940291</v>
      </c>
      <c r="E277" s="27">
        <f>'SCC X Ano = Fundo Cultural'!E277+'SCC X Ano = Outros'!E277</f>
        <v>0</v>
      </c>
      <c r="F277" s="27">
        <f>'SCC X Ano = Fundo Cultural'!F277+'SCC X Ano = Outros'!F277</f>
        <v>609589.52471417724</v>
      </c>
      <c r="G277" s="27">
        <f>'SCC X Ano = Fundo Cultural'!G277+'SCC X Ano = Outros'!G277</f>
        <v>72323.828526407859</v>
      </c>
      <c r="H277" s="27">
        <f>'SCC X Ano = Fundo Cultural'!H277+'SCC X Ano = Outros'!H277</f>
        <v>0</v>
      </c>
      <c r="I277" s="27">
        <f>'SCC X Ano = Fundo Cultural'!I277+'SCC X Ano = Outros'!I277</f>
        <v>186974.88308254528</v>
      </c>
      <c r="J277" s="27">
        <f>'SCC X Ano = Fundo Cultural'!J277+'SCC X Ano = Outros'!J277</f>
        <v>0</v>
      </c>
      <c r="K277" s="27">
        <f>'SCC X Ano = Fundo Cultural'!K277+'SCC X Ano = Outros'!K277</f>
        <v>0</v>
      </c>
      <c r="L277" s="67">
        <f>SUM(B277:K277)</f>
        <v>1028012.2576799897</v>
      </c>
      <c r="M277" s="25" t="s">
        <v>132</v>
      </c>
      <c r="N277" s="28">
        <f>B277/$L$304</f>
        <v>0</v>
      </c>
      <c r="O277" s="28">
        <f t="shared" ref="O277:X292" si="104">C277/$L$304</f>
        <v>3.3492595214871196E-5</v>
      </c>
      <c r="P277" s="28">
        <f t="shared" si="104"/>
        <v>1.9753990485758059E-4</v>
      </c>
      <c r="Q277" s="28">
        <f t="shared" si="104"/>
        <v>0</v>
      </c>
      <c r="R277" s="28">
        <f t="shared" si="104"/>
        <v>8.8506430840413781E-4</v>
      </c>
      <c r="S277" s="28">
        <f t="shared" si="104"/>
        <v>1.0500711820118309E-4</v>
      </c>
      <c r="T277" s="28">
        <f t="shared" si="104"/>
        <v>0</v>
      </c>
      <c r="U277" s="28">
        <f t="shared" si="104"/>
        <v>2.7146922457696356E-4</v>
      </c>
      <c r="V277" s="28">
        <f t="shared" si="104"/>
        <v>0</v>
      </c>
      <c r="W277" s="28">
        <f t="shared" si="104"/>
        <v>0</v>
      </c>
      <c r="X277" s="28">
        <f t="shared" si="104"/>
        <v>1.4925731512547362E-3</v>
      </c>
    </row>
    <row r="278" spans="1:24" x14ac:dyDescent="0.25">
      <c r="A278" s="25" t="s">
        <v>134</v>
      </c>
      <c r="B278" s="27">
        <f>'SCC X Ano = Fundo Cultural'!B278+'SCC X Ano = Outros'!B278</f>
        <v>0</v>
      </c>
      <c r="C278" s="27">
        <f>'SCC X Ano = Fundo Cultural'!C278+'SCC X Ano = Outros'!C278</f>
        <v>0</v>
      </c>
      <c r="D278" s="27">
        <f>'SCC X Ano = Fundo Cultural'!D278+'SCC X Ano = Outros'!D278</f>
        <v>0</v>
      </c>
      <c r="E278" s="27">
        <f>'SCC X Ano = Fundo Cultural'!E278+'SCC X Ano = Outros'!E278</f>
        <v>0</v>
      </c>
      <c r="F278" s="27">
        <f>'SCC X Ano = Fundo Cultural'!F278+'SCC X Ano = Outros'!F278</f>
        <v>404667.45135839505</v>
      </c>
      <c r="G278" s="27">
        <f>'SCC X Ano = Fundo Cultural'!G278+'SCC X Ano = Outros'!G278</f>
        <v>0</v>
      </c>
      <c r="H278" s="27">
        <f>'SCC X Ano = Fundo Cultural'!H278+'SCC X Ano = Outros'!H278</f>
        <v>0</v>
      </c>
      <c r="I278" s="27">
        <f>'SCC X Ano = Fundo Cultural'!I278+'SCC X Ano = Outros'!I278</f>
        <v>120102.39597433437</v>
      </c>
      <c r="J278" s="27">
        <f>'SCC X Ano = Fundo Cultural'!J278+'SCC X Ano = Outros'!J278</f>
        <v>0</v>
      </c>
      <c r="K278" s="27">
        <f>'SCC X Ano = Fundo Cultural'!K278+'SCC X Ano = Outros'!K278</f>
        <v>0</v>
      </c>
      <c r="L278" s="67">
        <f t="shared" ref="L278:L304" si="105">SUM(B278:K278)</f>
        <v>524769.84733272938</v>
      </c>
      <c r="M278" s="25" t="s">
        <v>134</v>
      </c>
      <c r="N278" s="28">
        <f t="shared" ref="N278:N304" si="106">B278/$L$304</f>
        <v>0</v>
      </c>
      <c r="O278" s="28">
        <f t="shared" si="104"/>
        <v>0</v>
      </c>
      <c r="P278" s="28">
        <f t="shared" si="104"/>
        <v>0</v>
      </c>
      <c r="Q278" s="28">
        <f t="shared" si="104"/>
        <v>0</v>
      </c>
      <c r="R278" s="28">
        <f t="shared" si="104"/>
        <v>5.8753752065886396E-4</v>
      </c>
      <c r="S278" s="28">
        <f t="shared" si="104"/>
        <v>0</v>
      </c>
      <c r="T278" s="28">
        <f t="shared" si="104"/>
        <v>0</v>
      </c>
      <c r="U278" s="28">
        <f t="shared" si="104"/>
        <v>1.7437692040483314E-4</v>
      </c>
      <c r="V278" s="28">
        <f t="shared" si="104"/>
        <v>0</v>
      </c>
      <c r="W278" s="28">
        <f t="shared" si="104"/>
        <v>0</v>
      </c>
      <c r="X278" s="28">
        <f t="shared" si="104"/>
        <v>7.619144410636971E-4</v>
      </c>
    </row>
    <row r="279" spans="1:24" x14ac:dyDescent="0.25">
      <c r="A279" s="25" t="s">
        <v>139</v>
      </c>
      <c r="B279" s="27">
        <f>'SCC X Ano = Fundo Cultural'!B279+'SCC X Ano = Outros'!B279</f>
        <v>0</v>
      </c>
      <c r="C279" s="27">
        <f>'SCC X Ano = Fundo Cultural'!C279+'SCC X Ano = Outros'!C279</f>
        <v>201034.35435561085</v>
      </c>
      <c r="D279" s="27">
        <f>'SCC X Ano = Fundo Cultural'!D279+'SCC X Ano = Outros'!D279</f>
        <v>1619109.6768205962</v>
      </c>
      <c r="E279" s="27">
        <f>'SCC X Ano = Fundo Cultural'!E279+'SCC X Ano = Outros'!E279</f>
        <v>0</v>
      </c>
      <c r="F279" s="27">
        <f>'SCC X Ano = Fundo Cultural'!F279+'SCC X Ano = Outros'!F279</f>
        <v>348447.07358501898</v>
      </c>
      <c r="G279" s="27">
        <f>'SCC X Ano = Fundo Cultural'!G279+'SCC X Ano = Outros'!G279</f>
        <v>0</v>
      </c>
      <c r="H279" s="27">
        <f>'SCC X Ano = Fundo Cultural'!H279+'SCC X Ano = Outros'!H279</f>
        <v>0</v>
      </c>
      <c r="I279" s="27">
        <f>'SCC X Ano = Fundo Cultural'!I279+'SCC X Ano = Outros'!I279</f>
        <v>76738.955508026629</v>
      </c>
      <c r="J279" s="27">
        <f>'SCC X Ano = Fundo Cultural'!J279+'SCC X Ano = Outros'!J279</f>
        <v>0</v>
      </c>
      <c r="K279" s="27">
        <f>'SCC X Ano = Fundo Cultural'!K279+'SCC X Ano = Outros'!K279</f>
        <v>0</v>
      </c>
      <c r="L279" s="67">
        <f t="shared" si="105"/>
        <v>2245330.0602692529</v>
      </c>
      <c r="M279" s="25" t="s">
        <v>139</v>
      </c>
      <c r="N279" s="28">
        <f t="shared" si="106"/>
        <v>0</v>
      </c>
      <c r="O279" s="28">
        <f t="shared" si="104"/>
        <v>2.9188220038172026E-4</v>
      </c>
      <c r="P279" s="28">
        <f t="shared" si="104"/>
        <v>2.3507887328240704E-3</v>
      </c>
      <c r="Q279" s="28">
        <f t="shared" si="104"/>
        <v>0</v>
      </c>
      <c r="R279" s="28">
        <f t="shared" si="104"/>
        <v>5.0591103635281697E-4</v>
      </c>
      <c r="S279" s="28">
        <f t="shared" si="104"/>
        <v>0</v>
      </c>
      <c r="T279" s="28">
        <f t="shared" si="104"/>
        <v>0</v>
      </c>
      <c r="U279" s="28">
        <f t="shared" si="104"/>
        <v>1.1141745031825004E-4</v>
      </c>
      <c r="V279" s="28">
        <f t="shared" si="104"/>
        <v>0</v>
      </c>
      <c r="W279" s="28">
        <f t="shared" si="104"/>
        <v>0</v>
      </c>
      <c r="X279" s="28">
        <f t="shared" si="104"/>
        <v>3.2599994198768581E-3</v>
      </c>
    </row>
    <row r="280" spans="1:24" x14ac:dyDescent="0.25">
      <c r="A280" s="25" t="s">
        <v>143</v>
      </c>
      <c r="B280" s="27">
        <f>'SCC X Ano = Fundo Cultural'!B280+'SCC X Ano = Outros'!B280</f>
        <v>0</v>
      </c>
      <c r="C280" s="27">
        <f>'SCC X Ano = Fundo Cultural'!C280+'SCC X Ano = Outros'!C280</f>
        <v>127434.67996536967</v>
      </c>
      <c r="D280" s="27">
        <f>'SCC X Ano = Fundo Cultural'!D280+'SCC X Ano = Outros'!D280</f>
        <v>0</v>
      </c>
      <c r="E280" s="27">
        <f>'SCC X Ano = Fundo Cultural'!E280+'SCC X Ano = Outros'!E280</f>
        <v>0</v>
      </c>
      <c r="F280" s="27">
        <f>'SCC X Ano = Fundo Cultural'!F280+'SCC X Ano = Outros'!F280</f>
        <v>0</v>
      </c>
      <c r="G280" s="27">
        <f>'SCC X Ano = Fundo Cultural'!G280+'SCC X Ano = Outros'!G280</f>
        <v>0</v>
      </c>
      <c r="H280" s="27">
        <f>'SCC X Ano = Fundo Cultural'!H280+'SCC X Ano = Outros'!H280</f>
        <v>0</v>
      </c>
      <c r="I280" s="27">
        <f>'SCC X Ano = Fundo Cultural'!I280+'SCC X Ano = Outros'!I280</f>
        <v>20640.034759423746</v>
      </c>
      <c r="J280" s="27">
        <f>'SCC X Ano = Fundo Cultural'!J280+'SCC X Ano = Outros'!J280</f>
        <v>0</v>
      </c>
      <c r="K280" s="27">
        <f>'SCC X Ano = Fundo Cultural'!K280+'SCC X Ano = Outros'!K280</f>
        <v>0</v>
      </c>
      <c r="L280" s="67">
        <f t="shared" si="105"/>
        <v>148074.71472479342</v>
      </c>
      <c r="M280" s="25" t="s">
        <v>143</v>
      </c>
      <c r="N280" s="28">
        <f t="shared" si="106"/>
        <v>0</v>
      </c>
      <c r="O280" s="28">
        <f t="shared" si="104"/>
        <v>1.8502267889714186E-4</v>
      </c>
      <c r="P280" s="28">
        <f t="shared" si="104"/>
        <v>0</v>
      </c>
      <c r="Q280" s="28">
        <f t="shared" si="104"/>
        <v>0</v>
      </c>
      <c r="R280" s="28">
        <f t="shared" si="104"/>
        <v>0</v>
      </c>
      <c r="S280" s="28">
        <f t="shared" si="104"/>
        <v>0</v>
      </c>
      <c r="T280" s="28">
        <f t="shared" si="104"/>
        <v>0</v>
      </c>
      <c r="U280" s="28">
        <f t="shared" si="104"/>
        <v>2.9967309720999688E-5</v>
      </c>
      <c r="V280" s="28">
        <f t="shared" si="104"/>
        <v>0</v>
      </c>
      <c r="W280" s="28">
        <f t="shared" si="104"/>
        <v>0</v>
      </c>
      <c r="X280" s="28">
        <f t="shared" si="104"/>
        <v>2.1498998861814157E-4</v>
      </c>
    </row>
    <row r="281" spans="1:24" x14ac:dyDescent="0.25">
      <c r="A281" s="25" t="s">
        <v>146</v>
      </c>
      <c r="B281" s="27">
        <f>'SCC X Ano = Fundo Cultural'!B281+'SCC X Ano = Outros'!B281</f>
        <v>0</v>
      </c>
      <c r="C281" s="27">
        <f>'SCC X Ano = Fundo Cultural'!C281+'SCC X Ano = Outros'!C281</f>
        <v>266973.48252570012</v>
      </c>
      <c r="D281" s="27">
        <f>'SCC X Ano = Fundo Cultural'!D281+'SCC X Ano = Outros'!D281</f>
        <v>29066707.819281265</v>
      </c>
      <c r="E281" s="27">
        <f>'SCC X Ano = Fundo Cultural'!E281+'SCC X Ano = Outros'!E281</f>
        <v>0</v>
      </c>
      <c r="F281" s="27">
        <f>'SCC X Ano = Fundo Cultural'!F281+'SCC X Ano = Outros'!F281</f>
        <v>534507.19925575936</v>
      </c>
      <c r="G281" s="27">
        <f>'SCC X Ano = Fundo Cultural'!G281+'SCC X Ano = Outros'!G281</f>
        <v>0</v>
      </c>
      <c r="H281" s="27">
        <f>'SCC X Ano = Fundo Cultural'!H281+'SCC X Ano = Outros'!H281</f>
        <v>0</v>
      </c>
      <c r="I281" s="27">
        <f>'SCC X Ano = Fundo Cultural'!I281+'SCC X Ano = Outros'!I281</f>
        <v>588612.4740661938</v>
      </c>
      <c r="J281" s="27">
        <f>'SCC X Ano = Fundo Cultural'!J281+'SCC X Ano = Outros'!J281</f>
        <v>384189.35929866886</v>
      </c>
      <c r="K281" s="27">
        <f>'SCC X Ano = Fundo Cultural'!K281+'SCC X Ano = Outros'!K281</f>
        <v>0</v>
      </c>
      <c r="L281" s="67">
        <f t="shared" si="105"/>
        <v>30840990.334427588</v>
      </c>
      <c r="M281" s="25" t="s">
        <v>146</v>
      </c>
      <c r="N281" s="28">
        <f t="shared" si="106"/>
        <v>0</v>
      </c>
      <c r="O281" s="28">
        <f t="shared" si="104"/>
        <v>3.8761935875562066E-4</v>
      </c>
      <c r="P281" s="28">
        <f t="shared" si="104"/>
        <v>4.2202013995761518E-2</v>
      </c>
      <c r="Q281" s="28">
        <f t="shared" si="104"/>
        <v>0</v>
      </c>
      <c r="R281" s="28">
        <f t="shared" si="104"/>
        <v>7.7605212272659164E-4</v>
      </c>
      <c r="S281" s="28">
        <f t="shared" si="104"/>
        <v>0</v>
      </c>
      <c r="T281" s="28">
        <f t="shared" si="104"/>
        <v>0</v>
      </c>
      <c r="U281" s="28">
        <f t="shared" si="104"/>
        <v>8.546076846082791E-4</v>
      </c>
      <c r="V281" s="28">
        <f t="shared" si="104"/>
        <v>5.5780533588292648E-4</v>
      </c>
      <c r="W281" s="28">
        <f t="shared" si="104"/>
        <v>0</v>
      </c>
      <c r="X281" s="28">
        <f t="shared" si="104"/>
        <v>4.4778098497734932E-2</v>
      </c>
    </row>
    <row r="282" spans="1:24" x14ac:dyDescent="0.25">
      <c r="A282" s="25" t="s">
        <v>141</v>
      </c>
      <c r="B282" s="27">
        <f>'SCC X Ano = Fundo Cultural'!B282+'SCC X Ano = Outros'!B282</f>
        <v>0</v>
      </c>
      <c r="C282" s="27">
        <f>'SCC X Ano = Fundo Cultural'!C282+'SCC X Ano = Outros'!C282</f>
        <v>0</v>
      </c>
      <c r="D282" s="27">
        <f>'SCC X Ano = Fundo Cultural'!D282+'SCC X Ano = Outros'!D282</f>
        <v>0</v>
      </c>
      <c r="E282" s="27">
        <f>'SCC X Ano = Fundo Cultural'!E282+'SCC X Ano = Outros'!E282</f>
        <v>0</v>
      </c>
      <c r="F282" s="27">
        <f>'SCC X Ano = Fundo Cultural'!F282+'SCC X Ano = Outros'!F282</f>
        <v>0</v>
      </c>
      <c r="G282" s="27">
        <f>'SCC X Ano = Fundo Cultural'!G282+'SCC X Ano = Outros'!G282</f>
        <v>0</v>
      </c>
      <c r="H282" s="27">
        <f>'SCC X Ano = Fundo Cultural'!H282+'SCC X Ano = Outros'!H282</f>
        <v>0</v>
      </c>
      <c r="I282" s="27">
        <f>'SCC X Ano = Fundo Cultural'!I282+'SCC X Ano = Outros'!I282</f>
        <v>0</v>
      </c>
      <c r="J282" s="27">
        <f>'SCC X Ano = Fundo Cultural'!J282+'SCC X Ano = Outros'!J282</f>
        <v>0</v>
      </c>
      <c r="K282" s="27">
        <f>'SCC X Ano = Fundo Cultural'!K282+'SCC X Ano = Outros'!K282</f>
        <v>0</v>
      </c>
      <c r="L282" s="67">
        <f t="shared" si="105"/>
        <v>0</v>
      </c>
      <c r="M282" s="25" t="s">
        <v>141</v>
      </c>
      <c r="N282" s="28">
        <f t="shared" si="106"/>
        <v>0</v>
      </c>
      <c r="O282" s="28">
        <f t="shared" si="104"/>
        <v>0</v>
      </c>
      <c r="P282" s="28">
        <f t="shared" si="104"/>
        <v>0</v>
      </c>
      <c r="Q282" s="28">
        <f t="shared" si="104"/>
        <v>0</v>
      </c>
      <c r="R282" s="28">
        <f t="shared" si="104"/>
        <v>0</v>
      </c>
      <c r="S282" s="28">
        <f t="shared" si="104"/>
        <v>0</v>
      </c>
      <c r="T282" s="28">
        <f t="shared" si="104"/>
        <v>0</v>
      </c>
      <c r="U282" s="28">
        <f t="shared" si="104"/>
        <v>0</v>
      </c>
      <c r="V282" s="28">
        <f t="shared" si="104"/>
        <v>0</v>
      </c>
      <c r="W282" s="28">
        <f t="shared" si="104"/>
        <v>0</v>
      </c>
      <c r="X282" s="28">
        <f t="shared" si="104"/>
        <v>0</v>
      </c>
    </row>
    <row r="283" spans="1:24" x14ac:dyDescent="0.25">
      <c r="A283" s="25" t="s">
        <v>153</v>
      </c>
      <c r="B283" s="27">
        <f>'SCC X Ano = Fundo Cultural'!B283+'SCC X Ano = Outros'!B283</f>
        <v>0</v>
      </c>
      <c r="C283" s="27">
        <f>'SCC X Ano = Fundo Cultural'!C283+'SCC X Ano = Outros'!C283</f>
        <v>0</v>
      </c>
      <c r="D283" s="27">
        <f>'SCC X Ano = Fundo Cultural'!D283+'SCC X Ano = Outros'!D283</f>
        <v>0</v>
      </c>
      <c r="E283" s="27">
        <f>'SCC X Ano = Fundo Cultural'!E283+'SCC X Ano = Outros'!E283</f>
        <v>0</v>
      </c>
      <c r="F283" s="27">
        <f>'SCC X Ano = Fundo Cultural'!F283+'SCC X Ano = Outros'!F283</f>
        <v>80693.421161451697</v>
      </c>
      <c r="G283" s="27">
        <f>'SCC X Ano = Fundo Cultural'!G283+'SCC X Ano = Outros'!G283</f>
        <v>0</v>
      </c>
      <c r="H283" s="27">
        <f>'SCC X Ano = Fundo Cultural'!H283+'SCC X Ano = Outros'!H283</f>
        <v>0</v>
      </c>
      <c r="I283" s="27">
        <f>'SCC X Ano = Fundo Cultural'!I283+'SCC X Ano = Outros'!I283</f>
        <v>197982.60983225651</v>
      </c>
      <c r="J283" s="27">
        <f>'SCC X Ano = Fundo Cultural'!J283+'SCC X Ano = Outros'!J283</f>
        <v>0</v>
      </c>
      <c r="K283" s="27">
        <f>'SCC X Ano = Fundo Cultural'!K283+'SCC X Ano = Outros'!K283</f>
        <v>0</v>
      </c>
      <c r="L283" s="67">
        <f t="shared" si="105"/>
        <v>278676.03099370818</v>
      </c>
      <c r="M283" s="25" t="s">
        <v>153</v>
      </c>
      <c r="N283" s="28">
        <f t="shared" si="106"/>
        <v>0</v>
      </c>
      <c r="O283" s="28">
        <f t="shared" si="104"/>
        <v>0</v>
      </c>
      <c r="P283" s="28">
        <f t="shared" si="104"/>
        <v>0</v>
      </c>
      <c r="Q283" s="28">
        <f t="shared" si="104"/>
        <v>0</v>
      </c>
      <c r="R283" s="28">
        <f t="shared" si="104"/>
        <v>1.1715894728753871E-4</v>
      </c>
      <c r="S283" s="28">
        <f t="shared" si="104"/>
        <v>0</v>
      </c>
      <c r="T283" s="28">
        <f t="shared" si="104"/>
        <v>0</v>
      </c>
      <c r="U283" s="28">
        <f t="shared" si="104"/>
        <v>2.8745136611294707E-4</v>
      </c>
      <c r="V283" s="28">
        <f t="shared" si="104"/>
        <v>0</v>
      </c>
      <c r="W283" s="28">
        <f t="shared" si="104"/>
        <v>0</v>
      </c>
      <c r="X283" s="28">
        <f t="shared" si="104"/>
        <v>4.0461031340048576E-4</v>
      </c>
    </row>
    <row r="284" spans="1:24" x14ac:dyDescent="0.25">
      <c r="A284" s="25" t="s">
        <v>157</v>
      </c>
      <c r="B284" s="27">
        <f>'SCC X Ano = Fundo Cultural'!B284+'SCC X Ano = Outros'!B284</f>
        <v>0</v>
      </c>
      <c r="C284" s="27">
        <f>'SCC X Ano = Fundo Cultural'!C284+'SCC X Ano = Outros'!C284</f>
        <v>328682.40476990637</v>
      </c>
      <c r="D284" s="27">
        <f>'SCC X Ano = Fundo Cultural'!D284+'SCC X Ano = Outros'!D284</f>
        <v>458207.02092731855</v>
      </c>
      <c r="E284" s="27">
        <f>'SCC X Ano = Fundo Cultural'!E284+'SCC X Ano = Outros'!E284</f>
        <v>0</v>
      </c>
      <c r="F284" s="27">
        <f>'SCC X Ano = Fundo Cultural'!F284+'SCC X Ano = Outros'!F284</f>
        <v>726390.69687102863</v>
      </c>
      <c r="G284" s="27">
        <f>'SCC X Ano = Fundo Cultural'!G284+'SCC X Ano = Outros'!G284</f>
        <v>0</v>
      </c>
      <c r="H284" s="27">
        <f>'SCC X Ano = Fundo Cultural'!H284+'SCC X Ano = Outros'!H284</f>
        <v>0</v>
      </c>
      <c r="I284" s="27">
        <f>'SCC X Ano = Fundo Cultural'!I284+'SCC X Ano = Outros'!I284</f>
        <v>354862.41174938856</v>
      </c>
      <c r="J284" s="27">
        <f>'SCC X Ano = Fundo Cultural'!J284+'SCC X Ano = Outros'!J284</f>
        <v>0</v>
      </c>
      <c r="K284" s="27">
        <f>'SCC X Ano = Fundo Cultural'!K284+'SCC X Ano = Outros'!K284</f>
        <v>0</v>
      </c>
      <c r="L284" s="67">
        <f t="shared" si="105"/>
        <v>1868142.534317642</v>
      </c>
      <c r="M284" s="25" t="s">
        <v>157</v>
      </c>
      <c r="N284" s="28">
        <f t="shared" si="106"/>
        <v>0</v>
      </c>
      <c r="O284" s="28">
        <f t="shared" si="104"/>
        <v>4.7721467228080221E-4</v>
      </c>
      <c r="P284" s="28">
        <f t="shared" si="104"/>
        <v>6.6527173391489516E-4</v>
      </c>
      <c r="Q284" s="28">
        <f t="shared" si="104"/>
        <v>0</v>
      </c>
      <c r="R284" s="28">
        <f t="shared" si="104"/>
        <v>1.0546481750302371E-3</v>
      </c>
      <c r="S284" s="28">
        <f t="shared" si="104"/>
        <v>0</v>
      </c>
      <c r="T284" s="28">
        <f t="shared" si="104"/>
        <v>0</v>
      </c>
      <c r="U284" s="28">
        <f t="shared" si="104"/>
        <v>5.1522547927781428E-4</v>
      </c>
      <c r="V284" s="28">
        <f t="shared" si="104"/>
        <v>0</v>
      </c>
      <c r="W284" s="28">
        <f t="shared" si="104"/>
        <v>0</v>
      </c>
      <c r="X284" s="28">
        <f t="shared" si="104"/>
        <v>2.7123600605037487E-3</v>
      </c>
    </row>
    <row r="285" spans="1:24" x14ac:dyDescent="0.25">
      <c r="A285" s="25" t="s">
        <v>161</v>
      </c>
      <c r="B285" s="27">
        <f>'SCC X Ano = Fundo Cultural'!B285+'SCC X Ano = Outros'!B285</f>
        <v>0</v>
      </c>
      <c r="C285" s="27">
        <f>'SCC X Ano = Fundo Cultural'!C285+'SCC X Ano = Outros'!C285</f>
        <v>72656.46758524605</v>
      </c>
      <c r="D285" s="27">
        <f>'SCC X Ano = Fundo Cultural'!D285+'SCC X Ano = Outros'!D285</f>
        <v>100481.06833260259</v>
      </c>
      <c r="E285" s="27">
        <f>'SCC X Ano = Fundo Cultural'!E285+'SCC X Ano = Outros'!E285</f>
        <v>0</v>
      </c>
      <c r="F285" s="27">
        <f>'SCC X Ano = Fundo Cultural'!F285+'SCC X Ano = Outros'!F285</f>
        <v>1420656.5577932729</v>
      </c>
      <c r="G285" s="27">
        <f>'SCC X Ano = Fundo Cultural'!G285+'SCC X Ano = Outros'!G285</f>
        <v>0</v>
      </c>
      <c r="H285" s="27">
        <f>'SCC X Ano = Fundo Cultural'!H285+'SCC X Ano = Outros'!H285</f>
        <v>0</v>
      </c>
      <c r="I285" s="27">
        <f>'SCC X Ano = Fundo Cultural'!I285+'SCC X Ano = Outros'!I285</f>
        <v>23019.935920519365</v>
      </c>
      <c r="J285" s="27">
        <f>'SCC X Ano = Fundo Cultural'!J285+'SCC X Ano = Outros'!J285</f>
        <v>0</v>
      </c>
      <c r="K285" s="27">
        <f>'SCC X Ano = Fundo Cultural'!K285+'SCC X Ano = Outros'!K285</f>
        <v>0</v>
      </c>
      <c r="L285" s="67">
        <f t="shared" si="105"/>
        <v>1616814.0296316408</v>
      </c>
      <c r="M285" s="25" t="s">
        <v>161</v>
      </c>
      <c r="N285" s="28">
        <f t="shared" si="106"/>
        <v>0</v>
      </c>
      <c r="O285" s="28">
        <f t="shared" si="104"/>
        <v>1.0549007754779729E-4</v>
      </c>
      <c r="P285" s="28">
        <f t="shared" si="104"/>
        <v>1.4588867368283949E-4</v>
      </c>
      <c r="Q285" s="28">
        <f t="shared" si="104"/>
        <v>0</v>
      </c>
      <c r="R285" s="28">
        <f t="shared" si="104"/>
        <v>2.0626542334247944E-3</v>
      </c>
      <c r="S285" s="28">
        <f t="shared" si="104"/>
        <v>0</v>
      </c>
      <c r="T285" s="28">
        <f t="shared" si="104"/>
        <v>0</v>
      </c>
      <c r="U285" s="28">
        <f t="shared" si="104"/>
        <v>3.3422693204177036E-5</v>
      </c>
      <c r="V285" s="28">
        <f t="shared" si="104"/>
        <v>0</v>
      </c>
      <c r="W285" s="28">
        <f t="shared" si="104"/>
        <v>0</v>
      </c>
      <c r="X285" s="28">
        <f t="shared" si="104"/>
        <v>2.3474556778596083E-3</v>
      </c>
    </row>
    <row r="286" spans="1:24" x14ac:dyDescent="0.25">
      <c r="A286" s="25" t="s">
        <v>151</v>
      </c>
      <c r="B286" s="27">
        <f>'SCC X Ano = Fundo Cultural'!B286+'SCC X Ano = Outros'!B286</f>
        <v>0</v>
      </c>
      <c r="C286" s="27">
        <f>'SCC X Ano = Fundo Cultural'!C286+'SCC X Ano = Outros'!C286</f>
        <v>431682.33860726393</v>
      </c>
      <c r="D286" s="27">
        <f>'SCC X Ano = Fundo Cultural'!D286+'SCC X Ano = Outros'!D286</f>
        <v>1137779.8644743022</v>
      </c>
      <c r="E286" s="27">
        <f>'SCC X Ano = Fundo Cultural'!E286+'SCC X Ano = Outros'!E286</f>
        <v>0</v>
      </c>
      <c r="F286" s="27">
        <f>'SCC X Ano = Fundo Cultural'!F286+'SCC X Ano = Outros'!F286</f>
        <v>2740789.3731641583</v>
      </c>
      <c r="G286" s="27">
        <f>'SCC X Ano = Fundo Cultural'!G286+'SCC X Ano = Outros'!G286</f>
        <v>0</v>
      </c>
      <c r="H286" s="27">
        <f>'SCC X Ano = Fundo Cultural'!H286+'SCC X Ano = Outros'!H286</f>
        <v>0</v>
      </c>
      <c r="I286" s="27">
        <f>'SCC X Ano = Fundo Cultural'!I286+'SCC X Ano = Outros'!I286</f>
        <v>347938.26712988823</v>
      </c>
      <c r="J286" s="27">
        <f>'SCC X Ano = Fundo Cultural'!J286+'SCC X Ano = Outros'!J286</f>
        <v>0</v>
      </c>
      <c r="K286" s="27">
        <f>'SCC X Ano = Fundo Cultural'!K286+'SCC X Ano = Outros'!K286</f>
        <v>0</v>
      </c>
      <c r="L286" s="67">
        <f t="shared" si="105"/>
        <v>4658189.8433756121</v>
      </c>
      <c r="M286" s="25" t="s">
        <v>151</v>
      </c>
      <c r="N286" s="28">
        <f t="shared" si="106"/>
        <v>0</v>
      </c>
      <c r="O286" s="28">
        <f t="shared" si="104"/>
        <v>6.2676049206859537E-4</v>
      </c>
      <c r="P286" s="28">
        <f t="shared" si="104"/>
        <v>1.6519449695912433E-3</v>
      </c>
      <c r="Q286" s="28">
        <f t="shared" si="104"/>
        <v>0</v>
      </c>
      <c r="R286" s="28">
        <f t="shared" si="104"/>
        <v>3.9793578345663624E-3</v>
      </c>
      <c r="S286" s="28">
        <f t="shared" si="104"/>
        <v>0</v>
      </c>
      <c r="T286" s="28">
        <f t="shared" si="104"/>
        <v>0</v>
      </c>
      <c r="U286" s="28">
        <f t="shared" si="104"/>
        <v>5.0517229919434467E-4</v>
      </c>
      <c r="V286" s="28">
        <f t="shared" si="104"/>
        <v>0</v>
      </c>
      <c r="W286" s="28">
        <f t="shared" si="104"/>
        <v>0</v>
      </c>
      <c r="X286" s="28">
        <f t="shared" si="104"/>
        <v>6.7632355954205447E-3</v>
      </c>
    </row>
    <row r="287" spans="1:24" x14ac:dyDescent="0.25">
      <c r="A287" s="25" t="s">
        <v>167</v>
      </c>
      <c r="B287" s="27">
        <f>'SCC X Ano = Fundo Cultural'!B287+'SCC X Ano = Outros'!B287</f>
        <v>0</v>
      </c>
      <c r="C287" s="27">
        <f>'SCC X Ano = Fundo Cultural'!C287+'SCC X Ano = Outros'!C287</f>
        <v>223251.14202222484</v>
      </c>
      <c r="D287" s="27">
        <f>'SCC X Ano = Fundo Cultural'!D287+'SCC X Ano = Outros'!D287</f>
        <v>0</v>
      </c>
      <c r="E287" s="27">
        <f>'SCC X Ano = Fundo Cultural'!E287+'SCC X Ano = Outros'!E287</f>
        <v>0</v>
      </c>
      <c r="F287" s="27">
        <f>'SCC X Ano = Fundo Cultural'!F287+'SCC X Ano = Outros'!F287</f>
        <v>326323.29354998813</v>
      </c>
      <c r="G287" s="27">
        <f>'SCC X Ano = Fundo Cultural'!G287+'SCC X Ano = Outros'!G287</f>
        <v>0</v>
      </c>
      <c r="H287" s="27">
        <f>'SCC X Ano = Fundo Cultural'!H287+'SCC X Ano = Outros'!H287</f>
        <v>0</v>
      </c>
      <c r="I287" s="27">
        <f>'SCC X Ano = Fundo Cultural'!I287+'SCC X Ano = Outros'!I287</f>
        <v>505382.6800811009</v>
      </c>
      <c r="J287" s="27">
        <f>'SCC X Ano = Fundo Cultural'!J287+'SCC X Ano = Outros'!J287</f>
        <v>0</v>
      </c>
      <c r="K287" s="27">
        <f>'SCC X Ano = Fundo Cultural'!K287+'SCC X Ano = Outros'!K287</f>
        <v>0</v>
      </c>
      <c r="L287" s="67">
        <f t="shared" si="105"/>
        <v>1054957.1156533139</v>
      </c>
      <c r="M287" s="25" t="s">
        <v>167</v>
      </c>
      <c r="N287" s="28">
        <f t="shared" si="106"/>
        <v>0</v>
      </c>
      <c r="O287" s="28">
        <f t="shared" si="104"/>
        <v>3.2413880095295377E-4</v>
      </c>
      <c r="P287" s="28">
        <f t="shared" si="104"/>
        <v>0</v>
      </c>
      <c r="Q287" s="28">
        <f t="shared" si="104"/>
        <v>0</v>
      </c>
      <c r="R287" s="28">
        <f t="shared" si="104"/>
        <v>4.7378947375678826E-4</v>
      </c>
      <c r="S287" s="28">
        <f t="shared" si="104"/>
        <v>0</v>
      </c>
      <c r="T287" s="28">
        <f t="shared" si="104"/>
        <v>0</v>
      </c>
      <c r="U287" s="28">
        <f t="shared" si="104"/>
        <v>7.3376617230280707E-4</v>
      </c>
      <c r="V287" s="28">
        <f t="shared" si="104"/>
        <v>0</v>
      </c>
      <c r="W287" s="28">
        <f t="shared" si="104"/>
        <v>0</v>
      </c>
      <c r="X287" s="28">
        <f t="shared" si="104"/>
        <v>1.531694447012549E-3</v>
      </c>
    </row>
    <row r="288" spans="1:24" x14ac:dyDescent="0.25">
      <c r="A288" s="25" t="s">
        <v>171</v>
      </c>
      <c r="B288" s="27">
        <f>'SCC X Ano = Fundo Cultural'!B288+'SCC X Ano = Outros'!B288</f>
        <v>0</v>
      </c>
      <c r="C288" s="27">
        <f>'SCC X Ano = Fundo Cultural'!C288+'SCC X Ano = Outros'!C288</f>
        <v>657096.72871936741</v>
      </c>
      <c r="D288" s="27">
        <f>'SCC X Ano = Fundo Cultural'!D288+'SCC X Ano = Outros'!D288</f>
        <v>31907053.655499347</v>
      </c>
      <c r="E288" s="27">
        <f>'SCC X Ano = Fundo Cultural'!E288+'SCC X Ano = Outros'!E288</f>
        <v>0</v>
      </c>
      <c r="F288" s="27">
        <f>'SCC X Ano = Fundo Cultural'!F288+'SCC X Ano = Outros'!F288</f>
        <v>374783.55222704681</v>
      </c>
      <c r="G288" s="27">
        <f>'SCC X Ano = Fundo Cultural'!G288+'SCC X Ano = Outros'!G288</f>
        <v>0</v>
      </c>
      <c r="H288" s="27">
        <f>'SCC X Ano = Fundo Cultural'!H288+'SCC X Ano = Outros'!H288</f>
        <v>0</v>
      </c>
      <c r="I288" s="27">
        <f>'SCC X Ano = Fundo Cultural'!I288+'SCC X Ano = Outros'!I288</f>
        <v>244830.00675692217</v>
      </c>
      <c r="J288" s="27">
        <f>'SCC X Ano = Fundo Cultural'!J288+'SCC X Ano = Outros'!J288</f>
        <v>158573.63501937385</v>
      </c>
      <c r="K288" s="27">
        <f>'SCC X Ano = Fundo Cultural'!K288+'SCC X Ano = Outros'!K288</f>
        <v>0</v>
      </c>
      <c r="L288" s="67">
        <f t="shared" si="105"/>
        <v>33342337.578222055</v>
      </c>
      <c r="M288" s="25" t="s">
        <v>171</v>
      </c>
      <c r="N288" s="28">
        <f t="shared" si="106"/>
        <v>0</v>
      </c>
      <c r="O288" s="28">
        <f t="shared" si="104"/>
        <v>9.5404011745660279E-4</v>
      </c>
      <c r="P288" s="28">
        <f t="shared" si="104"/>
        <v>4.6325918067668975E-2</v>
      </c>
      <c r="Q288" s="28">
        <f t="shared" si="104"/>
        <v>0</v>
      </c>
      <c r="R288" s="28">
        <f t="shared" si="104"/>
        <v>5.4414902488458513E-4</v>
      </c>
      <c r="S288" s="28">
        <f t="shared" si="104"/>
        <v>0</v>
      </c>
      <c r="T288" s="28">
        <f t="shared" si="104"/>
        <v>0</v>
      </c>
      <c r="U288" s="28">
        <f t="shared" si="104"/>
        <v>3.554691998824896E-4</v>
      </c>
      <c r="V288" s="28">
        <f t="shared" si="104"/>
        <v>2.3023339299565267E-4</v>
      </c>
      <c r="W288" s="28">
        <f t="shared" si="104"/>
        <v>0</v>
      </c>
      <c r="X288" s="28">
        <f t="shared" si="104"/>
        <v>4.8409809802888303E-2</v>
      </c>
    </row>
    <row r="289" spans="1:24" x14ac:dyDescent="0.25">
      <c r="A289" s="25" t="s">
        <v>175</v>
      </c>
      <c r="B289" s="27">
        <f>'SCC X Ano = Fundo Cultural'!B289+'SCC X Ano = Outros'!B289</f>
        <v>0</v>
      </c>
      <c r="C289" s="27">
        <f>'SCC X Ano = Fundo Cultural'!C289+'SCC X Ano = Outros'!C289</f>
        <v>672483.4736054946</v>
      </c>
      <c r="D289" s="27">
        <f>'SCC X Ano = Fundo Cultural'!D289+'SCC X Ano = Outros'!D289</f>
        <v>27977837.932737909</v>
      </c>
      <c r="E289" s="27">
        <f>'SCC X Ano = Fundo Cultural'!E289+'SCC X Ano = Outros'!E289</f>
        <v>0</v>
      </c>
      <c r="F289" s="27">
        <f>'SCC X Ano = Fundo Cultural'!F289+'SCC X Ano = Outros'!F289</f>
        <v>3082505.9768448551</v>
      </c>
      <c r="G289" s="27">
        <f>'SCC X Ano = Fundo Cultural'!G289+'SCC X Ano = Outros'!G289</f>
        <v>0</v>
      </c>
      <c r="H289" s="27">
        <f>'SCC X Ano = Fundo Cultural'!H289+'SCC X Ano = Outros'!H289</f>
        <v>0</v>
      </c>
      <c r="I289" s="27">
        <f>'SCC X Ano = Fundo Cultural'!I289+'SCC X Ano = Outros'!I289</f>
        <v>81089.524251252456</v>
      </c>
      <c r="J289" s="27">
        <f>'SCC X Ano = Fundo Cultural'!J289+'SCC X Ano = Outros'!J289</f>
        <v>3352246.709962009</v>
      </c>
      <c r="K289" s="27">
        <f>'SCC X Ano = Fundo Cultural'!K289+'SCC X Ano = Outros'!K289</f>
        <v>0</v>
      </c>
      <c r="L289" s="67">
        <f t="shared" si="105"/>
        <v>35166163.617401518</v>
      </c>
      <c r="M289" s="25" t="s">
        <v>175</v>
      </c>
      <c r="N289" s="28">
        <f t="shared" si="106"/>
        <v>0</v>
      </c>
      <c r="O289" s="28">
        <f t="shared" si="104"/>
        <v>9.7638016460163256E-4</v>
      </c>
      <c r="P289" s="28">
        <f t="shared" si="104"/>
        <v>4.0621081525625234E-2</v>
      </c>
      <c r="Q289" s="28">
        <f t="shared" si="104"/>
        <v>0</v>
      </c>
      <c r="R289" s="28">
        <f t="shared" si="104"/>
        <v>4.4754968875605466E-3</v>
      </c>
      <c r="S289" s="28">
        <f t="shared" si="104"/>
        <v>0</v>
      </c>
      <c r="T289" s="28">
        <f t="shared" si="104"/>
        <v>0</v>
      </c>
      <c r="U289" s="28">
        <f t="shared" si="104"/>
        <v>1.1773405019370434E-4</v>
      </c>
      <c r="V289" s="28">
        <f t="shared" si="104"/>
        <v>4.8671340232490212E-3</v>
      </c>
      <c r="W289" s="28">
        <f t="shared" si="104"/>
        <v>0</v>
      </c>
      <c r="X289" s="28">
        <f t="shared" si="104"/>
        <v>5.1057826651230133E-2</v>
      </c>
    </row>
    <row r="290" spans="1:24" x14ac:dyDescent="0.25">
      <c r="A290" s="25" t="s">
        <v>137</v>
      </c>
      <c r="B290" s="27">
        <f>'SCC X Ano = Fundo Cultural'!B290+'SCC X Ano = Outros'!B290</f>
        <v>0</v>
      </c>
      <c r="C290" s="27">
        <f>'SCC X Ano = Fundo Cultural'!C290+'SCC X Ano = Outros'!C290</f>
        <v>171044.31710351488</v>
      </c>
      <c r="D290" s="27">
        <f>'SCC X Ano = Fundo Cultural'!D290+'SCC X Ano = Outros'!D290</f>
        <v>538461.66490918433</v>
      </c>
      <c r="E290" s="27">
        <f>'SCC X Ano = Fundo Cultural'!E290+'SCC X Ano = Outros'!E290</f>
        <v>0</v>
      </c>
      <c r="F290" s="27">
        <f>'SCC X Ano = Fundo Cultural'!F290+'SCC X Ano = Outros'!F290</f>
        <v>27503.997970252629</v>
      </c>
      <c r="G290" s="27">
        <f>'SCC X Ano = Fundo Cultural'!G290+'SCC X Ano = Outros'!G290</f>
        <v>1246.3022632128318</v>
      </c>
      <c r="H290" s="27">
        <f>'SCC X Ano = Fundo Cultural'!H290+'SCC X Ano = Outros'!H290</f>
        <v>0</v>
      </c>
      <c r="I290" s="27">
        <f>'SCC X Ano = Fundo Cultural'!I290+'SCC X Ano = Outros'!I290</f>
        <v>10695.877632050424</v>
      </c>
      <c r="J290" s="27">
        <f>'SCC X Ano = Fundo Cultural'!J290+'SCC X Ano = Outros'!J290</f>
        <v>0</v>
      </c>
      <c r="K290" s="27">
        <f>'SCC X Ano = Fundo Cultural'!K290+'SCC X Ano = Outros'!K290</f>
        <v>0</v>
      </c>
      <c r="L290" s="67">
        <f t="shared" si="105"/>
        <v>748952.15987821517</v>
      </c>
      <c r="M290" s="25" t="s">
        <v>137</v>
      </c>
      <c r="N290" s="28">
        <f t="shared" si="106"/>
        <v>0</v>
      </c>
      <c r="O290" s="28">
        <f t="shared" si="104"/>
        <v>2.4833960244750197E-4</v>
      </c>
      <c r="P290" s="28">
        <f t="shared" si="104"/>
        <v>7.8179361969588014E-4</v>
      </c>
      <c r="Q290" s="28">
        <f t="shared" si="104"/>
        <v>0</v>
      </c>
      <c r="R290" s="28">
        <f t="shared" si="104"/>
        <v>3.9933112291101533E-5</v>
      </c>
      <c r="S290" s="28">
        <f t="shared" si="104"/>
        <v>1.8095088677420687E-6</v>
      </c>
      <c r="T290" s="28">
        <f t="shared" si="104"/>
        <v>0</v>
      </c>
      <c r="U290" s="28">
        <f t="shared" si="104"/>
        <v>1.5529367148532683E-5</v>
      </c>
      <c r="V290" s="28">
        <f t="shared" si="104"/>
        <v>0</v>
      </c>
      <c r="W290" s="28">
        <f t="shared" si="104"/>
        <v>0</v>
      </c>
      <c r="X290" s="28">
        <f t="shared" si="104"/>
        <v>1.0874052104507584E-3</v>
      </c>
    </row>
    <row r="291" spans="1:24" x14ac:dyDescent="0.25">
      <c r="A291" s="25" t="s">
        <v>181</v>
      </c>
      <c r="B291" s="27">
        <f>'SCC X Ano = Fundo Cultural'!B291+'SCC X Ano = Outros'!B291</f>
        <v>0</v>
      </c>
      <c r="C291" s="27">
        <f>'SCC X Ano = Fundo Cultural'!C291+'SCC X Ano = Outros'!C291</f>
        <v>224437.26287676627</v>
      </c>
      <c r="D291" s="27">
        <f>'SCC X Ano = Fundo Cultural'!D291+'SCC X Ano = Outros'!D291</f>
        <v>2492.6045264256636</v>
      </c>
      <c r="E291" s="27">
        <f>'SCC X Ano = Fundo Cultural'!E291+'SCC X Ano = Outros'!E291</f>
        <v>0</v>
      </c>
      <c r="F291" s="27">
        <f>'SCC X Ano = Fundo Cultural'!F291+'SCC X Ano = Outros'!F291</f>
        <v>168863.56169475004</v>
      </c>
      <c r="G291" s="27">
        <f>'SCC X Ano = Fundo Cultural'!G291+'SCC X Ano = Outros'!G291</f>
        <v>0</v>
      </c>
      <c r="H291" s="27">
        <f>'SCC X Ano = Fundo Cultural'!H291+'SCC X Ano = Outros'!H291</f>
        <v>0</v>
      </c>
      <c r="I291" s="27">
        <f>'SCC X Ano = Fundo Cultural'!I291+'SCC X Ano = Outros'!I291</f>
        <v>0</v>
      </c>
      <c r="J291" s="27">
        <f>'SCC X Ano = Fundo Cultural'!J291+'SCC X Ano = Outros'!J291</f>
        <v>0</v>
      </c>
      <c r="K291" s="27">
        <f>'SCC X Ano = Fundo Cultural'!K291+'SCC X Ano = Outros'!K291</f>
        <v>0</v>
      </c>
      <c r="L291" s="67">
        <f t="shared" si="105"/>
        <v>395793.42909794196</v>
      </c>
      <c r="M291" s="25" t="s">
        <v>181</v>
      </c>
      <c r="N291" s="28">
        <f t="shared" si="106"/>
        <v>0</v>
      </c>
      <c r="O291" s="28">
        <f t="shared" si="104"/>
        <v>3.258609323073281E-4</v>
      </c>
      <c r="P291" s="28">
        <f t="shared" si="104"/>
        <v>3.6190177354841374E-6</v>
      </c>
      <c r="Q291" s="28">
        <f t="shared" si="104"/>
        <v>0</v>
      </c>
      <c r="R291" s="28">
        <f t="shared" si="104"/>
        <v>2.4517335909946865E-4</v>
      </c>
      <c r="S291" s="28">
        <f t="shared" si="104"/>
        <v>0</v>
      </c>
      <c r="T291" s="28">
        <f t="shared" si="104"/>
        <v>0</v>
      </c>
      <c r="U291" s="28">
        <f t="shared" si="104"/>
        <v>0</v>
      </c>
      <c r="V291" s="28">
        <f t="shared" si="104"/>
        <v>0</v>
      </c>
      <c r="W291" s="28">
        <f t="shared" si="104"/>
        <v>0</v>
      </c>
      <c r="X291" s="28">
        <f t="shared" si="104"/>
        <v>5.7465330914228084E-4</v>
      </c>
    </row>
    <row r="292" spans="1:24" x14ac:dyDescent="0.25">
      <c r="A292" s="25" t="s">
        <v>148</v>
      </c>
      <c r="B292" s="27">
        <f>'SCC X Ano = Fundo Cultural'!B292+'SCC X Ano = Outros'!B292</f>
        <v>0</v>
      </c>
      <c r="C292" s="27">
        <f>'SCC X Ano = Fundo Cultural'!C292+'SCC X Ano = Outros'!C292</f>
        <v>1507650.4253389032</v>
      </c>
      <c r="D292" s="27">
        <f>'SCC X Ano = Fundo Cultural'!D292+'SCC X Ano = Outros'!D292</f>
        <v>28615199.536242787</v>
      </c>
      <c r="E292" s="27">
        <f>'SCC X Ano = Fundo Cultural'!E292+'SCC X Ano = Outros'!E292</f>
        <v>0</v>
      </c>
      <c r="F292" s="27">
        <f>'SCC X Ano = Fundo Cultural'!F292+'SCC X Ano = Outros'!F292</f>
        <v>1327658.7740770995</v>
      </c>
      <c r="G292" s="27">
        <f>'SCC X Ano = Fundo Cultural'!G292+'SCC X Ano = Outros'!G292</f>
        <v>42191.54430836135</v>
      </c>
      <c r="H292" s="27">
        <f>'SCC X Ano = Fundo Cultural'!H292+'SCC X Ano = Outros'!H292</f>
        <v>0</v>
      </c>
      <c r="I292" s="27">
        <f>'SCC X Ano = Fundo Cultural'!I292+'SCC X Ano = Outros'!I292</f>
        <v>1100599.7901971214</v>
      </c>
      <c r="J292" s="27">
        <f>'SCC X Ano = Fundo Cultural'!J292+'SCC X Ano = Outros'!J292</f>
        <v>3610884.5202830071</v>
      </c>
      <c r="K292" s="27">
        <f>'SCC X Ano = Fundo Cultural'!K292+'SCC X Ano = Outros'!K292</f>
        <v>0</v>
      </c>
      <c r="L292" s="67">
        <f t="shared" si="105"/>
        <v>36204184.590447277</v>
      </c>
      <c r="M292" s="25" t="s">
        <v>148</v>
      </c>
      <c r="N292" s="28">
        <f t="shared" si="106"/>
        <v>0</v>
      </c>
      <c r="O292" s="28">
        <f t="shared" si="104"/>
        <v>2.1889608120209013E-3</v>
      </c>
      <c r="P292" s="28">
        <f t="shared" si="104"/>
        <v>4.1546468173425478E-2</v>
      </c>
      <c r="Q292" s="28">
        <f t="shared" si="104"/>
        <v>0</v>
      </c>
      <c r="R292" s="28">
        <f t="shared" si="104"/>
        <v>1.9276305563587141E-3</v>
      </c>
      <c r="S292" s="28">
        <f t="shared" si="104"/>
        <v>6.1257991599004757E-5</v>
      </c>
      <c r="T292" s="28">
        <f t="shared" si="104"/>
        <v>0</v>
      </c>
      <c r="U292" s="28">
        <f t="shared" si="104"/>
        <v>1.5979631418326762E-3</v>
      </c>
      <c r="V292" s="28">
        <f t="shared" si="104"/>
        <v>5.2426508020621838E-3</v>
      </c>
      <c r="W292" s="28">
        <f t="shared" si="104"/>
        <v>0</v>
      </c>
      <c r="X292" s="28">
        <f t="shared" si="104"/>
        <v>5.2564931477298953E-2</v>
      </c>
    </row>
    <row r="293" spans="1:24" x14ac:dyDescent="0.25">
      <c r="A293" s="25" t="s">
        <v>177</v>
      </c>
      <c r="B293" s="27">
        <f>'SCC X Ano = Fundo Cultural'!B293+'SCC X Ano = Outros'!B293</f>
        <v>0</v>
      </c>
      <c r="C293" s="27">
        <f>'SCC X Ano = Fundo Cultural'!C293+'SCC X Ano = Outros'!C293</f>
        <v>2540212.3975144499</v>
      </c>
      <c r="D293" s="27">
        <f>'SCC X Ano = Fundo Cultural'!D293+'SCC X Ano = Outros'!D293</f>
        <v>48445075.454754658</v>
      </c>
      <c r="E293" s="27">
        <f>'SCC X Ano = Fundo Cultural'!E293+'SCC X Ano = Outros'!E293</f>
        <v>0</v>
      </c>
      <c r="F293" s="27">
        <f>'SCC X Ano = Fundo Cultural'!F293+'SCC X Ano = Outros'!F293</f>
        <v>5654874.9423235711</v>
      </c>
      <c r="G293" s="27">
        <f>'SCC X Ano = Fundo Cultural'!G293+'SCC X Ano = Outros'!G293</f>
        <v>66712.732823374143</v>
      </c>
      <c r="H293" s="27">
        <f>'SCC X Ano = Fundo Cultural'!H293+'SCC X Ano = Outros'!H293</f>
        <v>0</v>
      </c>
      <c r="I293" s="27">
        <f>'SCC X Ano = Fundo Cultural'!I293+'SCC X Ano = Outros'!I293</f>
        <v>1257010.1771266167</v>
      </c>
      <c r="J293" s="27">
        <f>'SCC X Ano = Fundo Cultural'!J293+'SCC X Ano = Outros'!J293</f>
        <v>1545177.3633715173</v>
      </c>
      <c r="K293" s="27">
        <f>'SCC X Ano = Fundo Cultural'!K293+'SCC X Ano = Outros'!K293</f>
        <v>0</v>
      </c>
      <c r="L293" s="67">
        <f t="shared" si="105"/>
        <v>59509063.06791418</v>
      </c>
      <c r="M293" s="25" t="s">
        <v>177</v>
      </c>
      <c r="N293" s="28">
        <f t="shared" si="106"/>
        <v>0</v>
      </c>
      <c r="O293" s="28">
        <f t="shared" ref="O293:O304" si="107">C293/$L$304</f>
        <v>3.6881397032862361E-3</v>
      </c>
      <c r="P293" s="28">
        <f t="shared" ref="P293:P304" si="108">D293/$L$304</f>
        <v>7.0337506575515324E-2</v>
      </c>
      <c r="Q293" s="28">
        <f t="shared" ref="Q293:Q304" si="109">E293/$L$304</f>
        <v>0</v>
      </c>
      <c r="R293" s="28">
        <f t="shared" ref="R293:R304" si="110">F293/$L$304</f>
        <v>8.2103247792622378E-3</v>
      </c>
      <c r="S293" s="28">
        <f t="shared" ref="S293:S304" si="111">G293/$L$304</f>
        <v>9.6860356591190689E-5</v>
      </c>
      <c r="T293" s="28">
        <f t="shared" ref="T293:T304" si="112">H293/$L$304</f>
        <v>0</v>
      </c>
      <c r="U293" s="28">
        <f t="shared" ref="U293:U304" si="113">I293/$L$304</f>
        <v>1.8250557103932754E-3</v>
      </c>
      <c r="V293" s="28">
        <f t="shared" ref="V293:V304" si="114">J293/$L$304</f>
        <v>2.2434462519928785E-3</v>
      </c>
      <c r="W293" s="28">
        <f t="shared" ref="W293:W304" si="115">K293/$L$304</f>
        <v>0</v>
      </c>
      <c r="X293" s="28">
        <f t="shared" ref="X293:X304" si="116">L293/$L$304</f>
        <v>8.6401333377041131E-2</v>
      </c>
    </row>
    <row r="294" spans="1:24" x14ac:dyDescent="0.25">
      <c r="A294" s="25" t="s">
        <v>159</v>
      </c>
      <c r="B294" s="27">
        <f>'SCC X Ano = Fundo Cultural'!B294+'SCC X Ano = Outros'!B294</f>
        <v>0</v>
      </c>
      <c r="C294" s="27">
        <f>'SCC X Ano = Fundo Cultural'!C294+'SCC X Ano = Outros'!C294</f>
        <v>364632.58989533002</v>
      </c>
      <c r="D294" s="27">
        <f>'SCC X Ano = Fundo Cultural'!D294+'SCC X Ano = Outros'!D294</f>
        <v>264801.48077637836</v>
      </c>
      <c r="E294" s="27">
        <f>'SCC X Ano = Fundo Cultural'!E294+'SCC X Ano = Outros'!E294</f>
        <v>0</v>
      </c>
      <c r="F294" s="27">
        <f>'SCC X Ano = Fundo Cultural'!F294+'SCC X Ano = Outros'!F294</f>
        <v>318577.39915026585</v>
      </c>
      <c r="G294" s="27">
        <f>'SCC X Ano = Fundo Cultural'!G294+'SCC X Ano = Outros'!G294</f>
        <v>0</v>
      </c>
      <c r="H294" s="27">
        <f>'SCC X Ano = Fundo Cultural'!H294+'SCC X Ano = Outros'!H294</f>
        <v>0</v>
      </c>
      <c r="I294" s="27">
        <f>'SCC X Ano = Fundo Cultural'!I294+'SCC X Ano = Outros'!I294</f>
        <v>358715.11611178744</v>
      </c>
      <c r="J294" s="27">
        <f>'SCC X Ano = Fundo Cultural'!J294+'SCC X Ano = Outros'!J294</f>
        <v>0</v>
      </c>
      <c r="K294" s="27">
        <f>'SCC X Ano = Fundo Cultural'!K294+'SCC X Ano = Outros'!K294</f>
        <v>0</v>
      </c>
      <c r="L294" s="67">
        <f t="shared" si="105"/>
        <v>1306726.5859337617</v>
      </c>
      <c r="M294" s="25" t="s">
        <v>159</v>
      </c>
      <c r="N294" s="28">
        <f t="shared" si="106"/>
        <v>0</v>
      </c>
      <c r="O294" s="28">
        <f t="shared" si="107"/>
        <v>5.294108214025455E-4</v>
      </c>
      <c r="P294" s="28">
        <f t="shared" si="108"/>
        <v>3.8446582486407717E-4</v>
      </c>
      <c r="Q294" s="28">
        <f t="shared" si="109"/>
        <v>0</v>
      </c>
      <c r="R294" s="28">
        <f t="shared" si="110"/>
        <v>4.6254319344533418E-4</v>
      </c>
      <c r="S294" s="28">
        <f t="shared" si="111"/>
        <v>0</v>
      </c>
      <c r="T294" s="28">
        <f t="shared" si="112"/>
        <v>0</v>
      </c>
      <c r="U294" s="28">
        <f t="shared" si="113"/>
        <v>5.2081922881540841E-4</v>
      </c>
      <c r="V294" s="28">
        <f t="shared" si="114"/>
        <v>0</v>
      </c>
      <c r="W294" s="28">
        <f t="shared" si="115"/>
        <v>0</v>
      </c>
      <c r="X294" s="28">
        <f t="shared" si="116"/>
        <v>1.8972390685273652E-3</v>
      </c>
    </row>
    <row r="295" spans="1:24" x14ac:dyDescent="0.25">
      <c r="A295" s="25" t="s">
        <v>191</v>
      </c>
      <c r="B295" s="27">
        <f>'SCC X Ano = Fundo Cultural'!B295+'SCC X Ano = Outros'!B295</f>
        <v>0</v>
      </c>
      <c r="C295" s="27">
        <f>'SCC X Ano = Fundo Cultural'!C295+'SCC X Ano = Outros'!C295</f>
        <v>12214450.435959468</v>
      </c>
      <c r="D295" s="27">
        <f>'SCC X Ano = Fundo Cultural'!D295+'SCC X Ano = Outros'!D295</f>
        <v>70555247.926181287</v>
      </c>
      <c r="E295" s="27">
        <f>'SCC X Ano = Fundo Cultural'!E295+'SCC X Ano = Outros'!E295</f>
        <v>0</v>
      </c>
      <c r="F295" s="27">
        <f>'SCC X Ano = Fundo Cultural'!F295+'SCC X Ano = Outros'!F295</f>
        <v>8963675.0520545617</v>
      </c>
      <c r="G295" s="27">
        <f>'SCC X Ano = Fundo Cultural'!G295+'SCC X Ano = Outros'!G295</f>
        <v>138269.52194107947</v>
      </c>
      <c r="H295" s="27">
        <f>'SCC X Ano = Fundo Cultural'!H295+'SCC X Ano = Outros'!H295</f>
        <v>0</v>
      </c>
      <c r="I295" s="27">
        <f>'SCC X Ano = Fundo Cultural'!I295+'SCC X Ano = Outros'!I295</f>
        <v>711886.97738122521</v>
      </c>
      <c r="J295" s="27">
        <f>'SCC X Ano = Fundo Cultural'!J295+'SCC X Ano = Outros'!J295</f>
        <v>14479586.744926188</v>
      </c>
      <c r="K295" s="27">
        <f>'SCC X Ano = Fundo Cultural'!K295+'SCC X Ano = Outros'!K295</f>
        <v>0</v>
      </c>
      <c r="L295" s="67">
        <f t="shared" si="105"/>
        <v>107063116.65844382</v>
      </c>
      <c r="M295" s="25" t="s">
        <v>191</v>
      </c>
      <c r="N295" s="28">
        <f t="shared" si="106"/>
        <v>0</v>
      </c>
      <c r="O295" s="28">
        <f t="shared" si="107"/>
        <v>1.7734186184888791E-2</v>
      </c>
      <c r="P295" s="28">
        <f t="shared" si="108"/>
        <v>0.10243931232143073</v>
      </c>
      <c r="Q295" s="28">
        <f t="shared" si="109"/>
        <v>0</v>
      </c>
      <c r="R295" s="28">
        <f t="shared" si="110"/>
        <v>1.3014378592588022E-2</v>
      </c>
      <c r="S295" s="28">
        <f t="shared" si="111"/>
        <v>2.0075380866745089E-4</v>
      </c>
      <c r="T295" s="28">
        <f t="shared" si="112"/>
        <v>0</v>
      </c>
      <c r="U295" s="28">
        <f t="shared" si="113"/>
        <v>1.0335901943086207E-3</v>
      </c>
      <c r="V295" s="28">
        <f t="shared" si="114"/>
        <v>2.1022942338755991E-2</v>
      </c>
      <c r="W295" s="28">
        <f t="shared" si="115"/>
        <v>0</v>
      </c>
      <c r="X295" s="28">
        <f t="shared" si="116"/>
        <v>0.15544516344063963</v>
      </c>
    </row>
    <row r="296" spans="1:24" x14ac:dyDescent="0.25">
      <c r="A296" s="25" t="s">
        <v>194</v>
      </c>
      <c r="B296" s="27">
        <f>'SCC X Ano = Fundo Cultural'!B296+'SCC X Ano = Outros'!B296</f>
        <v>0</v>
      </c>
      <c r="C296" s="27">
        <f>'SCC X Ano = Fundo Cultural'!C296+'SCC X Ano = Outros'!C296</f>
        <v>8741146.0869363956</v>
      </c>
      <c r="D296" s="27">
        <f>'SCC X Ano = Fundo Cultural'!D296+'SCC X Ano = Outros'!D296</f>
        <v>54529241.892450102</v>
      </c>
      <c r="E296" s="27">
        <f>'SCC X Ano = Fundo Cultural'!E296+'SCC X Ano = Outros'!E296</f>
        <v>0</v>
      </c>
      <c r="F296" s="27">
        <f>'SCC X Ano = Fundo Cultural'!F296+'SCC X Ano = Outros'!F296</f>
        <v>174704599.61824271</v>
      </c>
      <c r="G296" s="27">
        <f>'SCC X Ano = Fundo Cultural'!G296+'SCC X Ano = Outros'!G296</f>
        <v>341786.63295624248</v>
      </c>
      <c r="H296" s="27">
        <f>'SCC X Ano = Fundo Cultural'!H296+'SCC X Ano = Outros'!H296</f>
        <v>200082.3938911726</v>
      </c>
      <c r="I296" s="27">
        <f>'SCC X Ano = Fundo Cultural'!I296+'SCC X Ano = Outros'!I296</f>
        <v>3133107.5994631853</v>
      </c>
      <c r="J296" s="27">
        <f>'SCC X Ano = Fundo Cultural'!J296+'SCC X Ano = Outros'!J296</f>
        <v>1673860.5340149603</v>
      </c>
      <c r="K296" s="27">
        <f>'SCC X Ano = Fundo Cultural'!K296+'SCC X Ano = Outros'!K296</f>
        <v>0</v>
      </c>
      <c r="L296" s="67">
        <f t="shared" si="105"/>
        <v>243323824.75795478</v>
      </c>
      <c r="M296" s="25" t="s">
        <v>194</v>
      </c>
      <c r="N296" s="28">
        <f t="shared" si="106"/>
        <v>0</v>
      </c>
      <c r="O296" s="28">
        <f t="shared" si="107"/>
        <v>1.2691288321795483E-2</v>
      </c>
      <c r="P296" s="28">
        <f t="shared" si="108"/>
        <v>7.9171120576542381E-2</v>
      </c>
      <c r="Q296" s="28">
        <f t="shared" si="109"/>
        <v>0</v>
      </c>
      <c r="R296" s="28">
        <f t="shared" si="110"/>
        <v>0.25365397430121828</v>
      </c>
      <c r="S296" s="28">
        <f t="shared" si="111"/>
        <v>4.9624072864610418E-4</v>
      </c>
      <c r="T296" s="28">
        <f t="shared" si="112"/>
        <v>2.9050004698844933E-4</v>
      </c>
      <c r="U296" s="28">
        <f t="shared" si="113"/>
        <v>4.548965489482173E-3</v>
      </c>
      <c r="V296" s="28">
        <f t="shared" si="114"/>
        <v>2.4302816171218847E-3</v>
      </c>
      <c r="W296" s="28">
        <f t="shared" si="115"/>
        <v>0</v>
      </c>
      <c r="X296" s="28">
        <f t="shared" si="116"/>
        <v>0.35328237108179478</v>
      </c>
    </row>
    <row r="297" spans="1:24" x14ac:dyDescent="0.25">
      <c r="A297" s="25" t="s">
        <v>185</v>
      </c>
      <c r="B297" s="27">
        <f>'SCC X Ano = Fundo Cultural'!B297+'SCC X Ano = Outros'!B297</f>
        <v>0</v>
      </c>
      <c r="C297" s="27">
        <f>'SCC X Ano = Fundo Cultural'!C297+'SCC X Ano = Outros'!C297</f>
        <v>1015060.1243264779</v>
      </c>
      <c r="D297" s="27">
        <f>'SCC X Ano = Fundo Cultural'!D297+'SCC X Ano = Outros'!D297</f>
        <v>2228101.7642777814</v>
      </c>
      <c r="E297" s="27">
        <f>'SCC X Ano = Fundo Cultural'!E297+'SCC X Ano = Outros'!E297</f>
        <v>0</v>
      </c>
      <c r="F297" s="27">
        <f>'SCC X Ano = Fundo Cultural'!F297+'SCC X Ano = Outros'!F297</f>
        <v>4709540.9980837572</v>
      </c>
      <c r="G297" s="27">
        <f>'SCC X Ano = Fundo Cultural'!G297+'SCC X Ano = Outros'!G297</f>
        <v>451581.59493631445</v>
      </c>
      <c r="H297" s="27">
        <f>'SCC X Ano = Fundo Cultural'!H297+'SCC X Ano = Outros'!H297</f>
        <v>0</v>
      </c>
      <c r="I297" s="27">
        <f>'SCC X Ano = Fundo Cultural'!I297+'SCC X Ano = Outros'!I297</f>
        <v>1484563.7427651302</v>
      </c>
      <c r="J297" s="27">
        <f>'SCC X Ano = Fundo Cultural'!J297+'SCC X Ano = Outros'!J297</f>
        <v>0</v>
      </c>
      <c r="K297" s="27">
        <f>'SCC X Ano = Fundo Cultural'!K297+'SCC X Ano = Outros'!K297</f>
        <v>0</v>
      </c>
      <c r="L297" s="67">
        <f t="shared" si="105"/>
        <v>9888848.2243894618</v>
      </c>
      <c r="M297" s="25" t="s">
        <v>185</v>
      </c>
      <c r="N297" s="28">
        <f t="shared" si="106"/>
        <v>0</v>
      </c>
      <c r="O297" s="28">
        <f t="shared" si="107"/>
        <v>1.4737679216959457E-3</v>
      </c>
      <c r="P297" s="28">
        <f t="shared" si="108"/>
        <v>3.2349856208227766E-3</v>
      </c>
      <c r="Q297" s="28">
        <f t="shared" si="109"/>
        <v>0</v>
      </c>
      <c r="R297" s="28">
        <f t="shared" si="110"/>
        <v>6.8377924445541128E-3</v>
      </c>
      <c r="S297" s="28">
        <f t="shared" si="111"/>
        <v>6.5565226403414161E-4</v>
      </c>
      <c r="T297" s="28">
        <f t="shared" si="112"/>
        <v>0</v>
      </c>
      <c r="U297" s="28">
        <f t="shared" si="113"/>
        <v>2.1554412092109894E-3</v>
      </c>
      <c r="V297" s="28">
        <f t="shared" si="114"/>
        <v>0</v>
      </c>
      <c r="W297" s="28">
        <f t="shared" si="115"/>
        <v>0</v>
      </c>
      <c r="X297" s="28">
        <f t="shared" si="116"/>
        <v>1.4357639460317966E-2</v>
      </c>
    </row>
    <row r="298" spans="1:24" x14ac:dyDescent="0.25">
      <c r="A298" s="25" t="s">
        <v>200</v>
      </c>
      <c r="B298" s="27">
        <f>'SCC X Ano = Fundo Cultural'!B298+'SCC X Ano = Outros'!B298</f>
        <v>0</v>
      </c>
      <c r="C298" s="27">
        <f>'SCC X Ano = Fundo Cultural'!C298+'SCC X Ano = Outros'!C298</f>
        <v>1404863.8619504715</v>
      </c>
      <c r="D298" s="27">
        <f>'SCC X Ano = Fundo Cultural'!D298+'SCC X Ano = Outros'!D298</f>
        <v>33087799.763142724</v>
      </c>
      <c r="E298" s="27">
        <f>'SCC X Ano = Fundo Cultural'!E298+'SCC X Ano = Outros'!E298</f>
        <v>0</v>
      </c>
      <c r="F298" s="27">
        <f>'SCC X Ano = Fundo Cultural'!F298+'SCC X Ano = Outros'!F298</f>
        <v>2254221.5898485929</v>
      </c>
      <c r="G298" s="27">
        <f>'SCC X Ano = Fundo Cultural'!G298+'SCC X Ano = Outros'!G298</f>
        <v>26105.600874215754</v>
      </c>
      <c r="H298" s="27">
        <f>'SCC X Ano = Fundo Cultural'!H298+'SCC X Ano = Outros'!H298</f>
        <v>0</v>
      </c>
      <c r="I298" s="27">
        <f>'SCC X Ano = Fundo Cultural'!I298+'SCC X Ano = Outros'!I298</f>
        <v>179199.44508220252</v>
      </c>
      <c r="J298" s="27">
        <f>'SCC X Ano = Fundo Cultural'!J298+'SCC X Ano = Outros'!J298</f>
        <v>0</v>
      </c>
      <c r="K298" s="27">
        <f>'SCC X Ano = Fundo Cultural'!K298+'SCC X Ano = Outros'!K298</f>
        <v>0</v>
      </c>
      <c r="L298" s="67">
        <f t="shared" si="105"/>
        <v>36952190.260898203</v>
      </c>
      <c r="M298" s="25" t="s">
        <v>200</v>
      </c>
      <c r="N298" s="28">
        <f t="shared" si="106"/>
        <v>0</v>
      </c>
      <c r="O298" s="28">
        <f t="shared" si="107"/>
        <v>2.0397247852350481E-3</v>
      </c>
      <c r="P298" s="28">
        <f t="shared" si="108"/>
        <v>4.8040245815758574E-2</v>
      </c>
      <c r="Q298" s="28">
        <f t="shared" si="109"/>
        <v>0</v>
      </c>
      <c r="R298" s="28">
        <f t="shared" si="110"/>
        <v>3.2729090503064218E-3</v>
      </c>
      <c r="S298" s="28">
        <f t="shared" si="111"/>
        <v>3.7902776616848356E-5</v>
      </c>
      <c r="T298" s="28">
        <f t="shared" si="112"/>
        <v>0</v>
      </c>
      <c r="U298" s="28">
        <f t="shared" si="113"/>
        <v>2.6018004984985633E-4</v>
      </c>
      <c r="V298" s="28">
        <f t="shared" si="114"/>
        <v>0</v>
      </c>
      <c r="W298" s="28">
        <f t="shared" si="115"/>
        <v>0</v>
      </c>
      <c r="X298" s="28">
        <f t="shared" si="116"/>
        <v>5.3650962477766739E-2</v>
      </c>
    </row>
    <row r="299" spans="1:24" x14ac:dyDescent="0.25">
      <c r="A299" s="25" t="s">
        <v>198</v>
      </c>
      <c r="B299" s="27">
        <f>'SCC X Ano = Fundo Cultural'!B299+'SCC X Ano = Outros'!B299</f>
        <v>0</v>
      </c>
      <c r="C299" s="27">
        <f>'SCC X Ano = Fundo Cultural'!C299+'SCC X Ano = Outros'!C299</f>
        <v>1614877.2824798524</v>
      </c>
      <c r="D299" s="27">
        <f>'SCC X Ano = Fundo Cultural'!D299+'SCC X Ano = Outros'!D299</f>
        <v>31584299.666587286</v>
      </c>
      <c r="E299" s="27">
        <f>'SCC X Ano = Fundo Cultural'!E299+'SCC X Ano = Outros'!E299</f>
        <v>0</v>
      </c>
      <c r="F299" s="27">
        <f>'SCC X Ano = Fundo Cultural'!F299+'SCC X Ano = Outros'!F299</f>
        <v>5756299.2174611688</v>
      </c>
      <c r="G299" s="27">
        <f>'SCC X Ano = Fundo Cultural'!G299+'SCC X Ano = Outros'!G299</f>
        <v>29975.812555500903</v>
      </c>
      <c r="H299" s="27">
        <f>'SCC X Ano = Fundo Cultural'!H299+'SCC X Ano = Outros'!H299</f>
        <v>0</v>
      </c>
      <c r="I299" s="27">
        <f>'SCC X Ano = Fundo Cultural'!I299+'SCC X Ano = Outros'!I299</f>
        <v>735965.01188693056</v>
      </c>
      <c r="J299" s="27">
        <f>'SCC X Ano = Fundo Cultural'!J299+'SCC X Ano = Outros'!J299</f>
        <v>3401175.2894192743</v>
      </c>
      <c r="K299" s="27">
        <f>'SCC X Ano = Fundo Cultural'!K299+'SCC X Ano = Outros'!K299</f>
        <v>0</v>
      </c>
      <c r="L299" s="67">
        <f t="shared" si="105"/>
        <v>43122592.280390009</v>
      </c>
      <c r="M299" s="25" t="s">
        <v>198</v>
      </c>
      <c r="N299" s="28">
        <f t="shared" si="106"/>
        <v>0</v>
      </c>
      <c r="O299" s="28">
        <f t="shared" si="107"/>
        <v>2.3446437106112291E-3</v>
      </c>
      <c r="P299" s="28">
        <f t="shared" si="108"/>
        <v>4.5857310874795922E-2</v>
      </c>
      <c r="Q299" s="28">
        <f t="shared" si="109"/>
        <v>0</v>
      </c>
      <c r="R299" s="28">
        <f t="shared" si="110"/>
        <v>8.3575828968818593E-3</v>
      </c>
      <c r="S299" s="28">
        <f t="shared" si="111"/>
        <v>4.3521945067422282E-5</v>
      </c>
      <c r="T299" s="28">
        <f t="shared" si="112"/>
        <v>0</v>
      </c>
      <c r="U299" s="28">
        <f t="shared" si="113"/>
        <v>1.0685491430660081E-3</v>
      </c>
      <c r="V299" s="28">
        <f t="shared" si="114"/>
        <v>4.9381735302990249E-3</v>
      </c>
      <c r="W299" s="28">
        <f t="shared" si="115"/>
        <v>0</v>
      </c>
      <c r="X299" s="28">
        <f t="shared" si="116"/>
        <v>6.2609782100721462E-2</v>
      </c>
    </row>
    <row r="300" spans="1:24" x14ac:dyDescent="0.25">
      <c r="A300" s="25" t="s">
        <v>173</v>
      </c>
      <c r="B300" s="27">
        <f>'SCC X Ano = Fundo Cultural'!B300+'SCC X Ano = Outros'!B300</f>
        <v>0</v>
      </c>
      <c r="C300" s="27">
        <f>'SCC X Ano = Fundo Cultural'!C300+'SCC X Ano = Outros'!C300</f>
        <v>102259.15540698438</v>
      </c>
      <c r="D300" s="27">
        <f>'SCC X Ano = Fundo Cultural'!D300+'SCC X Ano = Outros'!D300</f>
        <v>28014165.619426817</v>
      </c>
      <c r="E300" s="27">
        <f>'SCC X Ano = Fundo Cultural'!E300+'SCC X Ano = Outros'!E300</f>
        <v>0</v>
      </c>
      <c r="F300" s="27">
        <f>'SCC X Ano = Fundo Cultural'!F300+'SCC X Ano = Outros'!F300</f>
        <v>555157.08188205655</v>
      </c>
      <c r="G300" s="27">
        <f>'SCC X Ano = Fundo Cultural'!G300+'SCC X Ano = Outros'!G300</f>
        <v>0</v>
      </c>
      <c r="H300" s="27">
        <f>'SCC X Ano = Fundo Cultural'!H300+'SCC X Ano = Outros'!H300</f>
        <v>0</v>
      </c>
      <c r="I300" s="27">
        <f>'SCC X Ano = Fundo Cultural'!I300+'SCC X Ano = Outros'!I300</f>
        <v>234471.14501343147</v>
      </c>
      <c r="J300" s="27">
        <f>'SCC X Ano = Fundo Cultural'!J300+'SCC X Ano = Outros'!J300</f>
        <v>0</v>
      </c>
      <c r="K300" s="27">
        <f>'SCC X Ano = Fundo Cultural'!K300+'SCC X Ano = Outros'!K300</f>
        <v>0</v>
      </c>
      <c r="L300" s="67">
        <f t="shared" si="105"/>
        <v>28906053.001729291</v>
      </c>
      <c r="M300" s="25" t="s">
        <v>173</v>
      </c>
      <c r="N300" s="28">
        <f t="shared" si="106"/>
        <v>0</v>
      </c>
      <c r="O300" s="28">
        <f t="shared" si="107"/>
        <v>1.4847028203233983E-4</v>
      </c>
      <c r="P300" s="28">
        <f t="shared" si="108"/>
        <v>4.0673825770058097E-2</v>
      </c>
      <c r="Q300" s="28">
        <f t="shared" si="109"/>
        <v>0</v>
      </c>
      <c r="R300" s="28">
        <f t="shared" si="110"/>
        <v>8.0603373058614231E-4</v>
      </c>
      <c r="S300" s="28">
        <f t="shared" si="111"/>
        <v>0</v>
      </c>
      <c r="T300" s="28">
        <f t="shared" si="112"/>
        <v>0</v>
      </c>
      <c r="U300" s="28">
        <f t="shared" si="113"/>
        <v>3.4042914680881603E-4</v>
      </c>
      <c r="V300" s="28">
        <f t="shared" si="114"/>
        <v>0</v>
      </c>
      <c r="W300" s="28">
        <f t="shared" si="115"/>
        <v>0</v>
      </c>
      <c r="X300" s="28">
        <f t="shared" si="116"/>
        <v>4.19687589294854E-2</v>
      </c>
    </row>
    <row r="301" spans="1:24" x14ac:dyDescent="0.25">
      <c r="A301" s="25" t="s">
        <v>169</v>
      </c>
      <c r="B301" s="27">
        <f>'SCC X Ano = Fundo Cultural'!B301+'SCC X Ano = Outros'!B301</f>
        <v>0</v>
      </c>
      <c r="C301" s="27">
        <f>'SCC X Ano = Fundo Cultural'!C301+'SCC X Ano = Outros'!C301</f>
        <v>563741.13917345658</v>
      </c>
      <c r="D301" s="27">
        <f>'SCC X Ano = Fundo Cultural'!D301+'SCC X Ano = Outros'!D301</f>
        <v>793160.32848078304</v>
      </c>
      <c r="E301" s="27">
        <f>'SCC X Ano = Fundo Cultural'!E301+'SCC X Ano = Outros'!E301</f>
        <v>0</v>
      </c>
      <c r="F301" s="27">
        <f>'SCC X Ano = Fundo Cultural'!F301+'SCC X Ano = Outros'!F301</f>
        <v>560465.08212687261</v>
      </c>
      <c r="G301" s="27">
        <f>'SCC X Ano = Fundo Cultural'!G301+'SCC X Ano = Outros'!G301</f>
        <v>0</v>
      </c>
      <c r="H301" s="27">
        <f>'SCC X Ano = Fundo Cultural'!H301+'SCC X Ano = Outros'!H301</f>
        <v>0</v>
      </c>
      <c r="I301" s="27">
        <f>'SCC X Ano = Fundo Cultural'!I301+'SCC X Ano = Outros'!I301</f>
        <v>360888.21206853958</v>
      </c>
      <c r="J301" s="27">
        <f>'SCC X Ano = Fundo Cultural'!J301+'SCC X Ano = Outros'!J301</f>
        <v>0</v>
      </c>
      <c r="K301" s="27">
        <f>'SCC X Ano = Fundo Cultural'!K301+'SCC X Ano = Outros'!K301</f>
        <v>0</v>
      </c>
      <c r="L301" s="67">
        <f t="shared" si="105"/>
        <v>2278254.761849652</v>
      </c>
      <c r="M301" s="25" t="s">
        <v>169</v>
      </c>
      <c r="N301" s="28">
        <f t="shared" si="106"/>
        <v>0</v>
      </c>
      <c r="O301" s="28">
        <f t="shared" si="107"/>
        <v>8.184969413564992E-4</v>
      </c>
      <c r="P301" s="28">
        <f t="shared" si="108"/>
        <v>1.1515911430886119E-3</v>
      </c>
      <c r="Q301" s="28">
        <f t="shared" si="109"/>
        <v>0</v>
      </c>
      <c r="R301" s="28">
        <f t="shared" si="110"/>
        <v>8.1374042726517384E-4</v>
      </c>
      <c r="S301" s="28">
        <f t="shared" si="111"/>
        <v>0</v>
      </c>
      <c r="T301" s="28">
        <f t="shared" si="112"/>
        <v>0</v>
      </c>
      <c r="U301" s="28">
        <f t="shared" si="113"/>
        <v>5.2397435138901312E-4</v>
      </c>
      <c r="V301" s="28">
        <f t="shared" si="114"/>
        <v>0</v>
      </c>
      <c r="W301" s="28">
        <f t="shared" si="115"/>
        <v>0</v>
      </c>
      <c r="X301" s="28">
        <f t="shared" si="116"/>
        <v>3.3078028630992985E-3</v>
      </c>
    </row>
    <row r="302" spans="1:24" x14ac:dyDescent="0.25">
      <c r="A302" s="25" t="s">
        <v>163</v>
      </c>
      <c r="B302" s="27">
        <f>'SCC X Ano = Fundo Cultural'!B302+'SCC X Ano = Outros'!B302</f>
        <v>0</v>
      </c>
      <c r="C302" s="27">
        <f>'SCC X Ano = Fundo Cultural'!C302+'SCC X Ano = Outros'!C302</f>
        <v>431796.13618002436</v>
      </c>
      <c r="D302" s="27">
        <f>'SCC X Ano = Fundo Cultural'!D302+'SCC X Ano = Outros'!D302</f>
        <v>1172981.6117173401</v>
      </c>
      <c r="E302" s="27">
        <f>'SCC X Ano = Fundo Cultural'!E302+'SCC X Ano = Outros'!E302</f>
        <v>0</v>
      </c>
      <c r="F302" s="27">
        <f>'SCC X Ano = Fundo Cultural'!F302+'SCC X Ano = Outros'!F302</f>
        <v>1341415.1498919469</v>
      </c>
      <c r="G302" s="27">
        <f>'SCC X Ano = Fundo Cultural'!G302+'SCC X Ano = Outros'!G302</f>
        <v>41272.410066834767</v>
      </c>
      <c r="H302" s="27">
        <f>'SCC X Ano = Fundo Cultural'!H302+'SCC X Ano = Outros'!H302</f>
        <v>0</v>
      </c>
      <c r="I302" s="27">
        <f>'SCC X Ano = Fundo Cultural'!I302+'SCC X Ano = Outros'!I302</f>
        <v>413271.20438354212</v>
      </c>
      <c r="J302" s="27">
        <f>'SCC X Ano = Fundo Cultural'!J302+'SCC X Ano = Outros'!J302</f>
        <v>187503.38527142306</v>
      </c>
      <c r="K302" s="27">
        <f>'SCC X Ano = Fundo Cultural'!K302+'SCC X Ano = Outros'!K302</f>
        <v>0</v>
      </c>
      <c r="L302" s="67">
        <f t="shared" si="105"/>
        <v>3588239.8975111116</v>
      </c>
      <c r="M302" s="25" t="s">
        <v>163</v>
      </c>
      <c r="N302" s="28">
        <f t="shared" si="106"/>
        <v>0</v>
      </c>
      <c r="O302" s="28">
        <f t="shared" si="107"/>
        <v>6.2692571500296338E-4</v>
      </c>
      <c r="P302" s="28">
        <f t="shared" si="108"/>
        <v>1.7030544601831048E-3</v>
      </c>
      <c r="Q302" s="28">
        <f t="shared" si="109"/>
        <v>0</v>
      </c>
      <c r="R302" s="28">
        <f t="shared" si="110"/>
        <v>1.9476034672325092E-3</v>
      </c>
      <c r="S302" s="28">
        <f t="shared" si="111"/>
        <v>5.9923498667570753E-5</v>
      </c>
      <c r="T302" s="28">
        <f t="shared" si="112"/>
        <v>0</v>
      </c>
      <c r="U302" s="28">
        <f t="shared" si="113"/>
        <v>6.0002932770632309E-4</v>
      </c>
      <c r="V302" s="28">
        <f t="shared" si="114"/>
        <v>2.7223655801253811E-4</v>
      </c>
      <c r="W302" s="28">
        <f t="shared" si="115"/>
        <v>0</v>
      </c>
      <c r="X302" s="28">
        <f t="shared" si="116"/>
        <v>5.2097730268050096E-3</v>
      </c>
    </row>
    <row r="303" spans="1:24" x14ac:dyDescent="0.25">
      <c r="A303" s="25" t="s">
        <v>155</v>
      </c>
      <c r="B303" s="27">
        <f>'SCC X Ano = Fundo Cultural'!B303+'SCC X Ano = Outros'!B303</f>
        <v>0</v>
      </c>
      <c r="C303" s="27">
        <f>'SCC X Ano = Fundo Cultural'!C303+'SCC X Ano = Outros'!C303</f>
        <v>197118.18596224938</v>
      </c>
      <c r="D303" s="27">
        <f>'SCC X Ano = Fundo Cultural'!D303+'SCC X Ano = Outros'!D303</f>
        <v>1328565.8720368915</v>
      </c>
      <c r="E303" s="27">
        <f>'SCC X Ano = Fundo Cultural'!E303+'SCC X Ano = Outros'!E303</f>
        <v>0</v>
      </c>
      <c r="F303" s="27">
        <f>'SCC X Ano = Fundo Cultural'!F303+'SCC X Ano = Outros'!F303</f>
        <v>859945.27899456292</v>
      </c>
      <c r="G303" s="27">
        <f>'SCC X Ano = Fundo Cultural'!G303+'SCC X Ano = Outros'!G303</f>
        <v>0</v>
      </c>
      <c r="H303" s="27">
        <f>'SCC X Ano = Fundo Cultural'!H303+'SCC X Ano = Outros'!H303</f>
        <v>0</v>
      </c>
      <c r="I303" s="27">
        <f>'SCC X Ano = Fundo Cultural'!I303+'SCC X Ano = Outros'!I303</f>
        <v>118113.12686588756</v>
      </c>
      <c r="J303" s="27">
        <f>'SCC X Ano = Fundo Cultural'!J303+'SCC X Ano = Outros'!J303</f>
        <v>187634.69016306972</v>
      </c>
      <c r="K303" s="27">
        <f>'SCC X Ano = Fundo Cultural'!K303+'SCC X Ano = Outros'!K303</f>
        <v>0</v>
      </c>
      <c r="L303" s="67">
        <f t="shared" si="105"/>
        <v>2691377.154022661</v>
      </c>
      <c r="M303" s="25" t="s">
        <v>155</v>
      </c>
      <c r="N303" s="28">
        <f t="shared" si="106"/>
        <v>0</v>
      </c>
      <c r="O303" s="28">
        <f t="shared" si="107"/>
        <v>2.8619630728457464E-4</v>
      </c>
      <c r="P303" s="28">
        <f t="shared" si="108"/>
        <v>1.9289475737874742E-3</v>
      </c>
      <c r="Q303" s="28">
        <f t="shared" si="109"/>
        <v>0</v>
      </c>
      <c r="R303" s="28">
        <f t="shared" si="110"/>
        <v>1.2485563526958439E-3</v>
      </c>
      <c r="S303" s="28">
        <f t="shared" si="111"/>
        <v>0</v>
      </c>
      <c r="T303" s="28">
        <f t="shared" si="112"/>
        <v>0</v>
      </c>
      <c r="U303" s="28">
        <f t="shared" si="113"/>
        <v>1.7148869641751529E-4</v>
      </c>
      <c r="V303" s="28">
        <f t="shared" si="114"/>
        <v>2.7242719985988586E-4</v>
      </c>
      <c r="W303" s="28">
        <f t="shared" si="115"/>
        <v>0</v>
      </c>
      <c r="X303" s="28">
        <f t="shared" si="116"/>
        <v>3.907616130045294E-3</v>
      </c>
    </row>
    <row r="304" spans="1:24" x14ac:dyDescent="0.25">
      <c r="A304" s="1" t="s">
        <v>223</v>
      </c>
      <c r="B304" s="27">
        <f>'SCC X Ano = Fundo Cultural'!B304+'SCC X Ano = Outros'!B304</f>
        <v>0</v>
      </c>
      <c r="C304" s="27">
        <f>'SCC X Ano = Fundo Cultural'!C304+'SCC X Ano = Outros'!C304</f>
        <v>34097652.554307982</v>
      </c>
      <c r="D304" s="27">
        <f>'SCC X Ano = Fundo Cultural'!D304+'SCC X Ano = Outros'!D304</f>
        <v>393562828.1638931</v>
      </c>
      <c r="E304" s="27">
        <f>'SCC X Ano = Fundo Cultural'!E304+'SCC X Ano = Outros'!E304</f>
        <v>0</v>
      </c>
      <c r="F304" s="27">
        <f>'SCC X Ano = Fundo Cultural'!F304+'SCC X Ano = Outros'!F304</f>
        <v>217852151.86432737</v>
      </c>
      <c r="G304" s="27">
        <f>'SCC X Ano = Fundo Cultural'!G304+'SCC X Ano = Outros'!G304</f>
        <v>1211465.9812515443</v>
      </c>
      <c r="H304" s="27">
        <f>'SCC X Ano = Fundo Cultural'!H304+'SCC X Ano = Outros'!H304</f>
        <v>200082.3938911726</v>
      </c>
      <c r="I304" s="27">
        <f>'SCC X Ano = Fundo Cultural'!I304+'SCC X Ano = Outros'!I304</f>
        <v>12846661.605089502</v>
      </c>
      <c r="J304" s="27">
        <f>'SCC X Ano = Fundo Cultural'!J304+'SCC X Ano = Outros'!J304</f>
        <v>28980832.231729489</v>
      </c>
      <c r="K304" s="27">
        <f>'SCC X Ano = Fundo Cultural'!K304+'SCC X Ano = Outros'!K304</f>
        <v>0</v>
      </c>
      <c r="L304" s="67">
        <f t="shared" si="105"/>
        <v>688751674.79449034</v>
      </c>
      <c r="M304" s="25" t="s">
        <v>223</v>
      </c>
      <c r="N304" s="28">
        <f t="shared" si="106"/>
        <v>0</v>
      </c>
      <c r="O304" s="28">
        <f t="shared" si="107"/>
        <v>4.9506453199525124E-2</v>
      </c>
      <c r="P304" s="28">
        <f t="shared" si="108"/>
        <v>0.57141469497163011</v>
      </c>
      <c r="Q304" s="28">
        <f t="shared" si="109"/>
        <v>0</v>
      </c>
      <c r="R304" s="28">
        <f t="shared" si="110"/>
        <v>0.3162999958284386</v>
      </c>
      <c r="S304" s="28">
        <f t="shared" si="111"/>
        <v>1.7589299969586593E-3</v>
      </c>
      <c r="T304" s="28">
        <f t="shared" si="112"/>
        <v>2.9050004698844933E-4</v>
      </c>
      <c r="U304" s="28">
        <f t="shared" si="113"/>
        <v>1.8652094906226817E-2</v>
      </c>
      <c r="V304" s="28">
        <f t="shared" si="114"/>
        <v>4.2077331050231981E-2</v>
      </c>
      <c r="W304" s="28">
        <f t="shared" si="115"/>
        <v>0</v>
      </c>
      <c r="X304" s="28">
        <f t="shared" si="116"/>
        <v>1</v>
      </c>
    </row>
    <row r="309" spans="1:24" x14ac:dyDescent="0.25">
      <c r="A309" s="2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L309" s="1">
        <v>2016</v>
      </c>
      <c r="N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  <c r="X309" s="1">
        <v>2016</v>
      </c>
    </row>
    <row r="310" spans="1:24" x14ac:dyDescent="0.25">
      <c r="A310" s="25"/>
      <c r="B310" s="25" t="s">
        <v>224</v>
      </c>
      <c r="C310" s="25" t="s">
        <v>228</v>
      </c>
      <c r="D310" s="25" t="s">
        <v>15</v>
      </c>
      <c r="E310" s="25" t="s">
        <v>229</v>
      </c>
      <c r="F310" s="25" t="s">
        <v>226</v>
      </c>
      <c r="G310" s="25" t="s">
        <v>227</v>
      </c>
      <c r="H310" s="25" t="s">
        <v>131</v>
      </c>
      <c r="I310" s="25" t="s">
        <v>130</v>
      </c>
      <c r="J310" s="25" t="s">
        <v>129</v>
      </c>
      <c r="K310" s="25" t="s">
        <v>230</v>
      </c>
      <c r="L310" s="25" t="s">
        <v>404</v>
      </c>
      <c r="N310" s="25" t="s">
        <v>224</v>
      </c>
      <c r="O310" s="25" t="s">
        <v>228</v>
      </c>
      <c r="P310" s="25" t="s">
        <v>15</v>
      </c>
      <c r="Q310" s="25" t="s">
        <v>229</v>
      </c>
      <c r="R310" s="25" t="s">
        <v>226</v>
      </c>
      <c r="S310" s="25" t="s">
        <v>227</v>
      </c>
      <c r="T310" s="25" t="s">
        <v>131</v>
      </c>
      <c r="U310" s="25" t="s">
        <v>130</v>
      </c>
      <c r="V310" s="25" t="s">
        <v>129</v>
      </c>
      <c r="W310" s="25" t="s">
        <v>230</v>
      </c>
      <c r="X310" s="25" t="s">
        <v>404</v>
      </c>
    </row>
    <row r="311" spans="1:24" x14ac:dyDescent="0.25">
      <c r="A311" s="25" t="s">
        <v>132</v>
      </c>
      <c r="B311" s="27">
        <f>'SCC X Ano = Fundo Cultural'!B311+'SCC X Ano = Outros'!B311</f>
        <v>0</v>
      </c>
      <c r="C311" s="27">
        <f>'SCC X Ano = Fundo Cultural'!C311+'SCC X Ano = Outros'!C311</f>
        <v>9345.5669074690632</v>
      </c>
      <c r="D311" s="27">
        <f>'SCC X Ano = Fundo Cultural'!D311+'SCC X Ano = Outros'!D311</f>
        <v>149752.46642377033</v>
      </c>
      <c r="E311" s="27">
        <f>'SCC X Ano = Fundo Cultural'!E311+'SCC X Ano = Outros'!E311</f>
        <v>0</v>
      </c>
      <c r="F311" s="27">
        <f>'SCC X Ano = Fundo Cultural'!F311+'SCC X Ano = Outros'!F311</f>
        <v>235331.62829323451</v>
      </c>
      <c r="G311" s="27">
        <f>'SCC X Ano = Fundo Cultural'!G311+'SCC X Ano = Outros'!G311</f>
        <v>0</v>
      </c>
      <c r="H311" s="27">
        <f>'SCC X Ano = Fundo Cultural'!H311+'SCC X Ano = Outros'!H311</f>
        <v>0</v>
      </c>
      <c r="I311" s="27">
        <f>'SCC X Ano = Fundo Cultural'!I311+'SCC X Ano = Outros'!I311</f>
        <v>161331.9923738928</v>
      </c>
      <c r="J311" s="27">
        <f>'SCC X Ano = Fundo Cultural'!J311+'SCC X Ano = Outros'!J311</f>
        <v>0</v>
      </c>
      <c r="K311" s="27">
        <f>'SCC X Ano = Fundo Cultural'!K311+'SCC X Ano = Outros'!K311</f>
        <v>0</v>
      </c>
      <c r="L311" s="67">
        <f>SUM(B311:K311)</f>
        <v>555761.65399836667</v>
      </c>
      <c r="M311" s="25" t="s">
        <v>132</v>
      </c>
      <c r="N311" s="28">
        <f>B311/$L$338</f>
        <v>0</v>
      </c>
      <c r="O311" s="28">
        <f t="shared" ref="O311:X326" si="117">C311/$L$338</f>
        <v>1.086493986188763E-5</v>
      </c>
      <c r="P311" s="28">
        <f t="shared" si="117"/>
        <v>1.7409875269987704E-4</v>
      </c>
      <c r="Q311" s="28">
        <f t="shared" si="117"/>
        <v>0</v>
      </c>
      <c r="R311" s="28">
        <f t="shared" si="117"/>
        <v>2.7359110627763172E-4</v>
      </c>
      <c r="S311" s="28">
        <f t="shared" si="117"/>
        <v>0</v>
      </c>
      <c r="T311" s="28">
        <f t="shared" si="117"/>
        <v>0</v>
      </c>
      <c r="U311" s="28">
        <f t="shared" si="117"/>
        <v>1.8756084165851461E-4</v>
      </c>
      <c r="V311" s="28">
        <f t="shared" si="117"/>
        <v>0</v>
      </c>
      <c r="W311" s="28">
        <f t="shared" si="117"/>
        <v>0</v>
      </c>
      <c r="X311" s="28">
        <f t="shared" si="117"/>
        <v>6.4611564049791095E-4</v>
      </c>
    </row>
    <row r="312" spans="1:24" x14ac:dyDescent="0.25">
      <c r="A312" s="25" t="s">
        <v>134</v>
      </c>
      <c r="B312" s="27">
        <f>'SCC X Ano = Fundo Cultural'!B312+'SCC X Ano = Outros'!B312</f>
        <v>0</v>
      </c>
      <c r="C312" s="27">
        <f>'SCC X Ano = Fundo Cultural'!C312+'SCC X Ano = Outros'!C312</f>
        <v>0</v>
      </c>
      <c r="D312" s="27">
        <f>'SCC X Ano = Fundo Cultural'!D312+'SCC X Ano = Outros'!D312</f>
        <v>0</v>
      </c>
      <c r="E312" s="27">
        <f>'SCC X Ano = Fundo Cultural'!E312+'SCC X Ano = Outros'!E312</f>
        <v>0</v>
      </c>
      <c r="F312" s="27">
        <f>'SCC X Ano = Fundo Cultural'!F312+'SCC X Ano = Outros'!F312</f>
        <v>43899.868873672967</v>
      </c>
      <c r="G312" s="27">
        <f>'SCC X Ano = Fundo Cultural'!G312+'SCC X Ano = Outros'!G312</f>
        <v>0</v>
      </c>
      <c r="H312" s="27">
        <f>'SCC X Ano = Fundo Cultural'!H312+'SCC X Ano = Outros'!H312</f>
        <v>0</v>
      </c>
      <c r="I312" s="27">
        <f>'SCC X Ano = Fundo Cultural'!I312+'SCC X Ano = Outros'!I312</f>
        <v>0</v>
      </c>
      <c r="J312" s="27">
        <f>'SCC X Ano = Fundo Cultural'!J312+'SCC X Ano = Outros'!J312</f>
        <v>0</v>
      </c>
      <c r="K312" s="27">
        <f>'SCC X Ano = Fundo Cultural'!K312+'SCC X Ano = Outros'!K312</f>
        <v>0</v>
      </c>
      <c r="L312" s="67">
        <f t="shared" ref="L312:L338" si="118">SUM(B312:K312)</f>
        <v>43899.868873672967</v>
      </c>
      <c r="M312" s="25" t="s">
        <v>134</v>
      </c>
      <c r="N312" s="28">
        <f t="shared" ref="N312:N338" si="119">B312/$L$338</f>
        <v>0</v>
      </c>
      <c r="O312" s="28">
        <f t="shared" si="117"/>
        <v>0</v>
      </c>
      <c r="P312" s="28">
        <f t="shared" si="117"/>
        <v>0</v>
      </c>
      <c r="Q312" s="28">
        <f t="shared" si="117"/>
        <v>0</v>
      </c>
      <c r="R312" s="28">
        <f t="shared" si="117"/>
        <v>5.103697185839107E-5</v>
      </c>
      <c r="S312" s="28">
        <f t="shared" si="117"/>
        <v>0</v>
      </c>
      <c r="T312" s="28">
        <f t="shared" si="117"/>
        <v>0</v>
      </c>
      <c r="U312" s="28">
        <f t="shared" si="117"/>
        <v>0</v>
      </c>
      <c r="V312" s="28">
        <f t="shared" si="117"/>
        <v>0</v>
      </c>
      <c r="W312" s="28">
        <f t="shared" si="117"/>
        <v>0</v>
      </c>
      <c r="X312" s="28">
        <f t="shared" si="117"/>
        <v>5.103697185839107E-5</v>
      </c>
    </row>
    <row r="313" spans="1:24" x14ac:dyDescent="0.25">
      <c r="A313" s="25" t="s">
        <v>139</v>
      </c>
      <c r="B313" s="27">
        <f>'SCC X Ano = Fundo Cultural'!B313+'SCC X Ano = Outros'!B313</f>
        <v>0</v>
      </c>
      <c r="C313" s="27">
        <f>'SCC X Ano = Fundo Cultural'!C313+'SCC X Ano = Outros'!C313</f>
        <v>8440.6590740624415</v>
      </c>
      <c r="D313" s="27">
        <f>'SCC X Ano = Fundo Cultural'!D313+'SCC X Ano = Outros'!D313</f>
        <v>331594.67354733334</v>
      </c>
      <c r="E313" s="27">
        <f>'SCC X Ano = Fundo Cultural'!E313+'SCC X Ano = Outros'!E313</f>
        <v>0</v>
      </c>
      <c r="F313" s="27">
        <f>'SCC X Ano = Fundo Cultural'!F313+'SCC X Ano = Outros'!F313</f>
        <v>343036.24995288649</v>
      </c>
      <c r="G313" s="27">
        <f>'SCC X Ano = Fundo Cultural'!G313+'SCC X Ano = Outros'!G313</f>
        <v>0</v>
      </c>
      <c r="H313" s="27">
        <f>'SCC X Ano = Fundo Cultural'!H313+'SCC X Ano = Outros'!H313</f>
        <v>0</v>
      </c>
      <c r="I313" s="27">
        <f>'SCC X Ano = Fundo Cultural'!I313+'SCC X Ano = Outros'!I313</f>
        <v>34690.192562346885</v>
      </c>
      <c r="J313" s="27">
        <f>'SCC X Ano = Fundo Cultural'!J313+'SCC X Ano = Outros'!J313</f>
        <v>0</v>
      </c>
      <c r="K313" s="27">
        <f>'SCC X Ano = Fundo Cultural'!K313+'SCC X Ano = Outros'!K313</f>
        <v>0</v>
      </c>
      <c r="L313" s="67">
        <f t="shared" si="118"/>
        <v>717761.77513662924</v>
      </c>
      <c r="M313" s="25" t="s">
        <v>139</v>
      </c>
      <c r="N313" s="28">
        <f t="shared" si="119"/>
        <v>0</v>
      </c>
      <c r="O313" s="28">
        <f t="shared" si="117"/>
        <v>9.8129149512686359E-6</v>
      </c>
      <c r="P313" s="28">
        <f t="shared" si="117"/>
        <v>3.8550429548952049E-4</v>
      </c>
      <c r="Q313" s="28">
        <f t="shared" si="117"/>
        <v>0</v>
      </c>
      <c r="R313" s="28">
        <f t="shared" si="117"/>
        <v>3.9880600749932655E-4</v>
      </c>
      <c r="S313" s="28">
        <f t="shared" si="117"/>
        <v>0</v>
      </c>
      <c r="T313" s="28">
        <f t="shared" si="117"/>
        <v>0</v>
      </c>
      <c r="U313" s="28">
        <f t="shared" si="117"/>
        <v>4.0330015259531555E-5</v>
      </c>
      <c r="V313" s="28">
        <f t="shared" si="117"/>
        <v>0</v>
      </c>
      <c r="W313" s="28">
        <f t="shared" si="117"/>
        <v>0</v>
      </c>
      <c r="X313" s="28">
        <f t="shared" si="117"/>
        <v>8.3445323319964728E-4</v>
      </c>
    </row>
    <row r="314" spans="1:24" x14ac:dyDescent="0.25">
      <c r="A314" s="25" t="s">
        <v>143</v>
      </c>
      <c r="B314" s="27">
        <f>'SCC X Ano = Fundo Cultural'!B314+'SCC X Ano = Outros'!B314</f>
        <v>0</v>
      </c>
      <c r="C314" s="27">
        <f>'SCC X Ano = Fundo Cultural'!C314+'SCC X Ano = Outros'!C314</f>
        <v>73928.602198630571</v>
      </c>
      <c r="D314" s="27">
        <f>'SCC X Ano = Fundo Cultural'!D314+'SCC X Ano = Outros'!D314</f>
        <v>0</v>
      </c>
      <c r="E314" s="27">
        <f>'SCC X Ano = Fundo Cultural'!E314+'SCC X Ano = Outros'!E314</f>
        <v>0</v>
      </c>
      <c r="F314" s="27">
        <f>'SCC X Ano = Fundo Cultural'!F314+'SCC X Ano = Outros'!F314</f>
        <v>6713.2013443055475</v>
      </c>
      <c r="G314" s="27">
        <f>'SCC X Ano = Fundo Cultural'!G314+'SCC X Ano = Outros'!G314</f>
        <v>0</v>
      </c>
      <c r="H314" s="27">
        <f>'SCC X Ano = Fundo Cultural'!H314+'SCC X Ano = Outros'!H314</f>
        <v>0</v>
      </c>
      <c r="I314" s="27">
        <f>'SCC X Ano = Fundo Cultural'!I314+'SCC X Ano = Outros'!I314</f>
        <v>33258.193931779635</v>
      </c>
      <c r="J314" s="27">
        <f>'SCC X Ano = Fundo Cultural'!J314+'SCC X Ano = Outros'!J314</f>
        <v>0</v>
      </c>
      <c r="K314" s="27">
        <f>'SCC X Ano = Fundo Cultural'!K314+'SCC X Ano = Outros'!K314</f>
        <v>0</v>
      </c>
      <c r="L314" s="67">
        <f t="shared" si="118"/>
        <v>113899.99747471575</v>
      </c>
      <c r="M314" s="25" t="s">
        <v>143</v>
      </c>
      <c r="N314" s="28">
        <f t="shared" si="119"/>
        <v>0</v>
      </c>
      <c r="O314" s="28">
        <f t="shared" si="117"/>
        <v>8.594768245889782E-5</v>
      </c>
      <c r="P314" s="28">
        <f t="shared" si="117"/>
        <v>0</v>
      </c>
      <c r="Q314" s="28">
        <f t="shared" si="117"/>
        <v>0</v>
      </c>
      <c r="R314" s="28">
        <f t="shared" si="117"/>
        <v>7.8046125621688952E-6</v>
      </c>
      <c r="S314" s="28">
        <f t="shared" si="117"/>
        <v>0</v>
      </c>
      <c r="T314" s="28">
        <f t="shared" si="117"/>
        <v>0</v>
      </c>
      <c r="U314" s="28">
        <f t="shared" si="117"/>
        <v>3.8665206783227778E-5</v>
      </c>
      <c r="V314" s="28">
        <f t="shared" si="117"/>
        <v>0</v>
      </c>
      <c r="W314" s="28">
        <f t="shared" si="117"/>
        <v>0</v>
      </c>
      <c r="X314" s="28">
        <f t="shared" si="117"/>
        <v>1.324175018042945E-4</v>
      </c>
    </row>
    <row r="315" spans="1:24" x14ac:dyDescent="0.25">
      <c r="A315" s="25" t="s">
        <v>146</v>
      </c>
      <c r="B315" s="27">
        <f>'SCC X Ano = Fundo Cultural'!B315+'SCC X Ano = Outros'!B315</f>
        <v>0</v>
      </c>
      <c r="C315" s="27">
        <f>'SCC X Ano = Fundo Cultural'!C315+'SCC X Ano = Outros'!C315</f>
        <v>144238.60253784788</v>
      </c>
      <c r="D315" s="27">
        <f>'SCC X Ano = Fundo Cultural'!D315+'SCC X Ano = Outros'!D315</f>
        <v>59544495.091588669</v>
      </c>
      <c r="E315" s="27">
        <f>'SCC X Ano = Fundo Cultural'!E315+'SCC X Ano = Outros'!E315</f>
        <v>0</v>
      </c>
      <c r="F315" s="27">
        <f>'SCC X Ano = Fundo Cultural'!F315+'SCC X Ano = Outros'!F315</f>
        <v>141249.00942270245</v>
      </c>
      <c r="G315" s="27">
        <f>'SCC X Ano = Fundo Cultural'!G315+'SCC X Ano = Outros'!G315</f>
        <v>0</v>
      </c>
      <c r="H315" s="27">
        <f>'SCC X Ano = Fundo Cultural'!H315+'SCC X Ano = Outros'!H315</f>
        <v>0</v>
      </c>
      <c r="I315" s="27">
        <f>'SCC X Ano = Fundo Cultural'!I315+'SCC X Ano = Outros'!I315</f>
        <v>95721.541817953388</v>
      </c>
      <c r="J315" s="27">
        <f>'SCC X Ano = Fundo Cultural'!J315+'SCC X Ano = Outros'!J315</f>
        <v>264616.05176204536</v>
      </c>
      <c r="K315" s="27">
        <f>'SCC X Ano = Fundo Cultural'!K315+'SCC X Ano = Outros'!K315</f>
        <v>0</v>
      </c>
      <c r="L315" s="67">
        <f t="shared" si="118"/>
        <v>60190320.297129221</v>
      </c>
      <c r="M315" s="25" t="s">
        <v>146</v>
      </c>
      <c r="N315" s="28">
        <f t="shared" si="119"/>
        <v>0</v>
      </c>
      <c r="O315" s="28">
        <f t="shared" si="117"/>
        <v>1.6768846211822141E-4</v>
      </c>
      <c r="P315" s="28">
        <f t="shared" si="117"/>
        <v>6.9225052335725915E-2</v>
      </c>
      <c r="Q315" s="28">
        <f t="shared" si="117"/>
        <v>0</v>
      </c>
      <c r="R315" s="28">
        <f t="shared" si="117"/>
        <v>1.6421283033160304E-4</v>
      </c>
      <c r="S315" s="28">
        <f t="shared" si="117"/>
        <v>0</v>
      </c>
      <c r="T315" s="28">
        <f t="shared" si="117"/>
        <v>0</v>
      </c>
      <c r="U315" s="28">
        <f t="shared" si="117"/>
        <v>1.1128364984557983E-4</v>
      </c>
      <c r="V315" s="28">
        <f t="shared" si="117"/>
        <v>3.0763649946018905E-4</v>
      </c>
      <c r="W315" s="28">
        <f t="shared" si="117"/>
        <v>0</v>
      </c>
      <c r="X315" s="28">
        <f t="shared" si="117"/>
        <v>6.9975873777481504E-2</v>
      </c>
    </row>
    <row r="316" spans="1:24" x14ac:dyDescent="0.25">
      <c r="A316" s="25" t="s">
        <v>141</v>
      </c>
      <c r="B316" s="27">
        <f>'SCC X Ano = Fundo Cultural'!B316+'SCC X Ano = Outros'!B316</f>
        <v>0</v>
      </c>
      <c r="C316" s="27">
        <f>'SCC X Ano = Fundo Cultural'!C316+'SCC X Ano = Outros'!C316</f>
        <v>0</v>
      </c>
      <c r="D316" s="27">
        <f>'SCC X Ano = Fundo Cultural'!D316+'SCC X Ano = Outros'!D316</f>
        <v>108753.65588290723</v>
      </c>
      <c r="E316" s="27">
        <f>'SCC X Ano = Fundo Cultural'!E316+'SCC X Ano = Outros'!E316</f>
        <v>0</v>
      </c>
      <c r="F316" s="27">
        <f>'SCC X Ano = Fundo Cultural'!F316+'SCC X Ano = Outros'!F316</f>
        <v>96456.586406181304</v>
      </c>
      <c r="G316" s="27">
        <f>'SCC X Ano = Fundo Cultural'!G316+'SCC X Ano = Outros'!G316</f>
        <v>0</v>
      </c>
      <c r="H316" s="27">
        <f>'SCC X Ano = Fundo Cultural'!H316+'SCC X Ano = Outros'!H316</f>
        <v>0</v>
      </c>
      <c r="I316" s="27">
        <f>'SCC X Ano = Fundo Cultural'!I316+'SCC X Ano = Outros'!I316</f>
        <v>0</v>
      </c>
      <c r="J316" s="27">
        <f>'SCC X Ano = Fundo Cultural'!J316+'SCC X Ano = Outros'!J316</f>
        <v>0</v>
      </c>
      <c r="K316" s="27">
        <f>'SCC X Ano = Fundo Cultural'!K316+'SCC X Ano = Outros'!K316</f>
        <v>0</v>
      </c>
      <c r="L316" s="67">
        <f t="shared" si="118"/>
        <v>205210.24228908855</v>
      </c>
      <c r="M316" s="25" t="s">
        <v>141</v>
      </c>
      <c r="N316" s="28">
        <f t="shared" si="119"/>
        <v>0</v>
      </c>
      <c r="O316" s="28">
        <f t="shared" si="117"/>
        <v>0</v>
      </c>
      <c r="P316" s="28">
        <f t="shared" si="117"/>
        <v>1.2643448413855577E-4</v>
      </c>
      <c r="Q316" s="28">
        <f t="shared" si="117"/>
        <v>0</v>
      </c>
      <c r="R316" s="28">
        <f t="shared" si="117"/>
        <v>1.121381956774137E-4</v>
      </c>
      <c r="S316" s="28">
        <f t="shared" si="117"/>
        <v>0</v>
      </c>
      <c r="T316" s="28">
        <f t="shared" si="117"/>
        <v>0</v>
      </c>
      <c r="U316" s="28">
        <f t="shared" si="117"/>
        <v>0</v>
      </c>
      <c r="V316" s="28">
        <f t="shared" si="117"/>
        <v>0</v>
      </c>
      <c r="W316" s="28">
        <f t="shared" si="117"/>
        <v>0</v>
      </c>
      <c r="X316" s="28">
        <f t="shared" si="117"/>
        <v>2.3857267981596949E-4</v>
      </c>
    </row>
    <row r="317" spans="1:24" x14ac:dyDescent="0.25">
      <c r="A317" s="25" t="s">
        <v>153</v>
      </c>
      <c r="B317" s="27">
        <f>'SCC X Ano = Fundo Cultural'!B317+'SCC X Ano = Outros'!B317</f>
        <v>0</v>
      </c>
      <c r="C317" s="27">
        <f>'SCC X Ano = Fundo Cultural'!C317+'SCC X Ano = Outros'!C317</f>
        <v>7924.8924932470636</v>
      </c>
      <c r="D317" s="27">
        <f>'SCC X Ano = Fundo Cultural'!D317+'SCC X Ano = Outros'!D317</f>
        <v>0</v>
      </c>
      <c r="E317" s="27">
        <f>'SCC X Ano = Fundo Cultural'!E317+'SCC X Ano = Outros'!E317</f>
        <v>0</v>
      </c>
      <c r="F317" s="27">
        <f>'SCC X Ano = Fundo Cultural'!F317+'SCC X Ano = Outros'!F317</f>
        <v>60745.155424335702</v>
      </c>
      <c r="G317" s="27">
        <f>'SCC X Ano = Fundo Cultural'!G317+'SCC X Ano = Outros'!G317</f>
        <v>0</v>
      </c>
      <c r="H317" s="27">
        <f>'SCC X Ano = Fundo Cultural'!H317+'SCC X Ano = Outros'!H317</f>
        <v>0</v>
      </c>
      <c r="I317" s="27">
        <f>'SCC X Ano = Fundo Cultural'!I317+'SCC X Ano = Outros'!I317</f>
        <v>0</v>
      </c>
      <c r="J317" s="27">
        <f>'SCC X Ano = Fundo Cultural'!J317+'SCC X Ano = Outros'!J317</f>
        <v>0</v>
      </c>
      <c r="K317" s="27">
        <f>'SCC X Ano = Fundo Cultural'!K317+'SCC X Ano = Outros'!K317</f>
        <v>0</v>
      </c>
      <c r="L317" s="67">
        <f t="shared" si="118"/>
        <v>68670.047917582764</v>
      </c>
      <c r="M317" s="25" t="s">
        <v>153</v>
      </c>
      <c r="N317" s="28">
        <f t="shared" si="119"/>
        <v>0</v>
      </c>
      <c r="O317" s="28">
        <f t="shared" si="117"/>
        <v>9.2132966575028602E-6</v>
      </c>
      <c r="P317" s="28">
        <f t="shared" si="117"/>
        <v>0</v>
      </c>
      <c r="Q317" s="28">
        <f t="shared" si="117"/>
        <v>0</v>
      </c>
      <c r="R317" s="28">
        <f t="shared" si="117"/>
        <v>7.0620912259367858E-5</v>
      </c>
      <c r="S317" s="28">
        <f t="shared" si="117"/>
        <v>0</v>
      </c>
      <c r="T317" s="28">
        <f t="shared" si="117"/>
        <v>0</v>
      </c>
      <c r="U317" s="28">
        <f t="shared" si="117"/>
        <v>0</v>
      </c>
      <c r="V317" s="28">
        <f t="shared" si="117"/>
        <v>0</v>
      </c>
      <c r="W317" s="28">
        <f t="shared" si="117"/>
        <v>0</v>
      </c>
      <c r="X317" s="28">
        <f t="shared" si="117"/>
        <v>7.9834208916870723E-5</v>
      </c>
    </row>
    <row r="318" spans="1:24" x14ac:dyDescent="0.25">
      <c r="A318" s="25" t="s">
        <v>157</v>
      </c>
      <c r="B318" s="27">
        <f>'SCC X Ano = Fundo Cultural'!B318+'SCC X Ano = Outros'!B318</f>
        <v>0</v>
      </c>
      <c r="C318" s="27">
        <f>'SCC X Ano = Fundo Cultural'!C318+'SCC X Ano = Outros'!C318</f>
        <v>149493.03892204285</v>
      </c>
      <c r="D318" s="27">
        <f>'SCC X Ano = Fundo Cultural'!D318+'SCC X Ano = Outros'!D318</f>
        <v>5579234.468986745</v>
      </c>
      <c r="E318" s="27">
        <f>'SCC X Ano = Fundo Cultural'!E318+'SCC X Ano = Outros'!E318</f>
        <v>0</v>
      </c>
      <c r="F318" s="27">
        <f>'SCC X Ano = Fundo Cultural'!F318+'SCC X Ano = Outros'!F318</f>
        <v>571253.18195866572</v>
      </c>
      <c r="G318" s="27">
        <f>'SCC X Ano = Fundo Cultural'!G318+'SCC X Ano = Outros'!G318</f>
        <v>0</v>
      </c>
      <c r="H318" s="27">
        <f>'SCC X Ano = Fundo Cultural'!H318+'SCC X Ano = Outros'!H318</f>
        <v>0</v>
      </c>
      <c r="I318" s="27">
        <f>'SCC X Ano = Fundo Cultural'!I318+'SCC X Ano = Outros'!I318</f>
        <v>90150.027376091472</v>
      </c>
      <c r="J318" s="27">
        <f>'SCC X Ano = Fundo Cultural'!J318+'SCC X Ano = Outros'!J318</f>
        <v>0</v>
      </c>
      <c r="K318" s="27">
        <f>'SCC X Ano = Fundo Cultural'!K318+'SCC X Ano = Outros'!K318</f>
        <v>0</v>
      </c>
      <c r="L318" s="67">
        <f t="shared" si="118"/>
        <v>6390130.7172435448</v>
      </c>
      <c r="M318" s="25" t="s">
        <v>157</v>
      </c>
      <c r="N318" s="28">
        <f t="shared" si="119"/>
        <v>0</v>
      </c>
      <c r="O318" s="28">
        <f t="shared" si="117"/>
        <v>1.737971482886416E-4</v>
      </c>
      <c r="P318" s="28">
        <f t="shared" si="117"/>
        <v>6.4862889090724985E-3</v>
      </c>
      <c r="Q318" s="28">
        <f t="shared" si="117"/>
        <v>0</v>
      </c>
      <c r="R318" s="28">
        <f t="shared" si="117"/>
        <v>6.641257324831154E-4</v>
      </c>
      <c r="S318" s="28">
        <f t="shared" si="117"/>
        <v>0</v>
      </c>
      <c r="T318" s="28">
        <f t="shared" si="117"/>
        <v>0</v>
      </c>
      <c r="U318" s="28">
        <f t="shared" si="117"/>
        <v>1.048063360614274E-4</v>
      </c>
      <c r="V318" s="28">
        <f t="shared" si="117"/>
        <v>0</v>
      </c>
      <c r="W318" s="28">
        <f t="shared" si="117"/>
        <v>0</v>
      </c>
      <c r="X318" s="28">
        <f t="shared" si="117"/>
        <v>7.4290181259056825E-3</v>
      </c>
    </row>
    <row r="319" spans="1:24" x14ac:dyDescent="0.25">
      <c r="A319" s="25" t="s">
        <v>161</v>
      </c>
      <c r="B319" s="27">
        <f>'SCC X Ano = Fundo Cultural'!B319+'SCC X Ano = Outros'!B319</f>
        <v>0</v>
      </c>
      <c r="C319" s="27">
        <f>'SCC X Ano = Fundo Cultural'!C319+'SCC X Ano = Outros'!C319</f>
        <v>809566.16757334</v>
      </c>
      <c r="D319" s="27">
        <f>'SCC X Ano = Fundo Cultural'!D319+'SCC X Ano = Outros'!D319</f>
        <v>0</v>
      </c>
      <c r="E319" s="27">
        <f>'SCC X Ano = Fundo Cultural'!E319+'SCC X Ano = Outros'!E319</f>
        <v>0</v>
      </c>
      <c r="F319" s="27">
        <f>'SCC X Ano = Fundo Cultural'!F319+'SCC X Ano = Outros'!F319</f>
        <v>0</v>
      </c>
      <c r="G319" s="27">
        <f>'SCC X Ano = Fundo Cultural'!G319+'SCC X Ano = Outros'!G319</f>
        <v>0</v>
      </c>
      <c r="H319" s="27">
        <f>'SCC X Ano = Fundo Cultural'!H319+'SCC X Ano = Outros'!H319</f>
        <v>0</v>
      </c>
      <c r="I319" s="27">
        <f>'SCC X Ano = Fundo Cultural'!I319+'SCC X Ano = Outros'!I319</f>
        <v>86766.145637288777</v>
      </c>
      <c r="J319" s="27">
        <f>'SCC X Ano = Fundo Cultural'!J319+'SCC X Ano = Outros'!J319</f>
        <v>0</v>
      </c>
      <c r="K319" s="27">
        <f>'SCC X Ano = Fundo Cultural'!K319+'SCC X Ano = Outros'!K319</f>
        <v>0</v>
      </c>
      <c r="L319" s="67">
        <f t="shared" si="118"/>
        <v>896332.31321062881</v>
      </c>
      <c r="M319" s="25" t="s">
        <v>161</v>
      </c>
      <c r="N319" s="28">
        <f t="shared" si="119"/>
        <v>0</v>
      </c>
      <c r="O319" s="28">
        <f t="shared" si="117"/>
        <v>9.411828958041516E-4</v>
      </c>
      <c r="P319" s="28">
        <f t="shared" si="117"/>
        <v>0</v>
      </c>
      <c r="Q319" s="28">
        <f t="shared" si="117"/>
        <v>0</v>
      </c>
      <c r="R319" s="28">
        <f t="shared" si="117"/>
        <v>0</v>
      </c>
      <c r="S319" s="28">
        <f t="shared" si="117"/>
        <v>0</v>
      </c>
      <c r="T319" s="28">
        <f t="shared" si="117"/>
        <v>0</v>
      </c>
      <c r="U319" s="28">
        <f t="shared" si="117"/>
        <v>1.0087231344344715E-4</v>
      </c>
      <c r="V319" s="28">
        <f t="shared" si="117"/>
        <v>0</v>
      </c>
      <c r="W319" s="28">
        <f t="shared" si="117"/>
        <v>0</v>
      </c>
      <c r="X319" s="28">
        <f t="shared" si="117"/>
        <v>1.0420552092475989E-3</v>
      </c>
    </row>
    <row r="320" spans="1:24" x14ac:dyDescent="0.25">
      <c r="A320" s="25" t="s">
        <v>151</v>
      </c>
      <c r="B320" s="27">
        <f>'SCC X Ano = Fundo Cultural'!B320+'SCC X Ano = Outros'!B320</f>
        <v>0</v>
      </c>
      <c r="C320" s="27">
        <f>'SCC X Ano = Fundo Cultural'!C320+'SCC X Ano = Outros'!C320</f>
        <v>895780.51503235125</v>
      </c>
      <c r="D320" s="27">
        <f>'SCC X Ano = Fundo Cultural'!D320+'SCC X Ano = Outros'!D320</f>
        <v>1453962.4629059613</v>
      </c>
      <c r="E320" s="27">
        <f>'SCC X Ano = Fundo Cultural'!E320+'SCC X Ano = Outros'!E320</f>
        <v>0</v>
      </c>
      <c r="F320" s="27">
        <f>'SCC X Ano = Fundo Cultural'!F320+'SCC X Ano = Outros'!F320</f>
        <v>665691.99890696653</v>
      </c>
      <c r="G320" s="27">
        <f>'SCC X Ano = Fundo Cultural'!G320+'SCC X Ano = Outros'!G320</f>
        <v>0</v>
      </c>
      <c r="H320" s="27">
        <f>'SCC X Ano = Fundo Cultural'!H320+'SCC X Ano = Outros'!H320</f>
        <v>0</v>
      </c>
      <c r="I320" s="27">
        <f>'SCC X Ano = Fundo Cultural'!I320+'SCC X Ano = Outros'!I320</f>
        <v>44178.856385451349</v>
      </c>
      <c r="J320" s="27">
        <f>'SCC X Ano = Fundo Cultural'!J320+'SCC X Ano = Outros'!J320</f>
        <v>0</v>
      </c>
      <c r="K320" s="27">
        <f>'SCC X Ano = Fundo Cultural'!K320+'SCC X Ano = Outros'!K320</f>
        <v>0</v>
      </c>
      <c r="L320" s="67">
        <f t="shared" si="118"/>
        <v>3059613.8332307306</v>
      </c>
      <c r="M320" s="25" t="s">
        <v>151</v>
      </c>
      <c r="N320" s="28">
        <f t="shared" si="119"/>
        <v>0</v>
      </c>
      <c r="O320" s="28">
        <f t="shared" si="117"/>
        <v>1.0414137014522725E-3</v>
      </c>
      <c r="P320" s="28">
        <f t="shared" si="117"/>
        <v>1.6903431196121463E-3</v>
      </c>
      <c r="Q320" s="28">
        <f t="shared" si="117"/>
        <v>0</v>
      </c>
      <c r="R320" s="28">
        <f t="shared" si="117"/>
        <v>7.7391811607314205E-4</v>
      </c>
      <c r="S320" s="28">
        <f t="shared" si="117"/>
        <v>0</v>
      </c>
      <c r="T320" s="28">
        <f t="shared" si="117"/>
        <v>0</v>
      </c>
      <c r="U320" s="28">
        <f t="shared" si="117"/>
        <v>5.1361316284759388E-5</v>
      </c>
      <c r="V320" s="28">
        <f t="shared" si="117"/>
        <v>0</v>
      </c>
      <c r="W320" s="28">
        <f t="shared" si="117"/>
        <v>0</v>
      </c>
      <c r="X320" s="28">
        <f t="shared" si="117"/>
        <v>3.5570362534223204E-3</v>
      </c>
    </row>
    <row r="321" spans="1:24" x14ac:dyDescent="0.25">
      <c r="A321" s="25" t="s">
        <v>167</v>
      </c>
      <c r="B321" s="27">
        <f>'SCC X Ano = Fundo Cultural'!B321+'SCC X Ano = Outros'!B321</f>
        <v>0</v>
      </c>
      <c r="C321" s="27">
        <f>'SCC X Ano = Fundo Cultural'!C321+'SCC X Ano = Outros'!C321</f>
        <v>309161.40096739744</v>
      </c>
      <c r="D321" s="27">
        <f>'SCC X Ano = Fundo Cultural'!D321+'SCC X Ano = Outros'!D321</f>
        <v>0</v>
      </c>
      <c r="E321" s="27">
        <f>'SCC X Ano = Fundo Cultural'!E321+'SCC X Ano = Outros'!E321</f>
        <v>0</v>
      </c>
      <c r="F321" s="27">
        <f>'SCC X Ano = Fundo Cultural'!F321+'SCC X Ano = Outros'!F321</f>
        <v>338344.93596331426</v>
      </c>
      <c r="G321" s="27">
        <f>'SCC X Ano = Fundo Cultural'!G321+'SCC X Ano = Outros'!G321</f>
        <v>0</v>
      </c>
      <c r="H321" s="27">
        <f>'SCC X Ano = Fundo Cultural'!H321+'SCC X Ano = Outros'!H321</f>
        <v>0</v>
      </c>
      <c r="I321" s="27">
        <f>'SCC X Ano = Fundo Cultural'!I321+'SCC X Ano = Outros'!I321</f>
        <v>0</v>
      </c>
      <c r="J321" s="27">
        <f>'SCC X Ano = Fundo Cultural'!J321+'SCC X Ano = Outros'!J321</f>
        <v>0</v>
      </c>
      <c r="K321" s="27">
        <f>'SCC X Ano = Fundo Cultural'!K321+'SCC X Ano = Outros'!K321</f>
        <v>0</v>
      </c>
      <c r="L321" s="67">
        <f t="shared" si="118"/>
        <v>647506.33693071175</v>
      </c>
      <c r="M321" s="25" t="s">
        <v>167</v>
      </c>
      <c r="N321" s="28">
        <f t="shared" si="119"/>
        <v>0</v>
      </c>
      <c r="O321" s="28">
        <f t="shared" si="117"/>
        <v>3.594238918179636E-4</v>
      </c>
      <c r="P321" s="28">
        <f t="shared" si="117"/>
        <v>0</v>
      </c>
      <c r="Q321" s="28">
        <f t="shared" si="117"/>
        <v>0</v>
      </c>
      <c r="R321" s="28">
        <f t="shared" si="117"/>
        <v>3.9335199439615158E-4</v>
      </c>
      <c r="S321" s="28">
        <f t="shared" si="117"/>
        <v>0</v>
      </c>
      <c r="T321" s="28">
        <f t="shared" si="117"/>
        <v>0</v>
      </c>
      <c r="U321" s="28">
        <f t="shared" si="117"/>
        <v>0</v>
      </c>
      <c r="V321" s="28">
        <f t="shared" si="117"/>
        <v>0</v>
      </c>
      <c r="W321" s="28">
        <f t="shared" si="117"/>
        <v>0</v>
      </c>
      <c r="X321" s="28">
        <f t="shared" si="117"/>
        <v>7.5277588621411524E-4</v>
      </c>
    </row>
    <row r="322" spans="1:24" x14ac:dyDescent="0.25">
      <c r="A322" s="25" t="s">
        <v>171</v>
      </c>
      <c r="B322" s="27">
        <f>'SCC X Ano = Fundo Cultural'!B322+'SCC X Ano = Outros'!B322</f>
        <v>0</v>
      </c>
      <c r="C322" s="27">
        <f>'SCC X Ano = Fundo Cultural'!C322+'SCC X Ano = Outros'!C322</f>
        <v>63595.769520698537</v>
      </c>
      <c r="D322" s="27">
        <f>'SCC X Ano = Fundo Cultural'!D322+'SCC X Ano = Outros'!D322</f>
        <v>48628810.145737797</v>
      </c>
      <c r="E322" s="27">
        <f>'SCC X Ano = Fundo Cultural'!E322+'SCC X Ano = Outros'!E322</f>
        <v>0</v>
      </c>
      <c r="F322" s="27">
        <f>'SCC X Ano = Fundo Cultural'!F322+'SCC X Ano = Outros'!F322</f>
        <v>260381.82432313589</v>
      </c>
      <c r="G322" s="27">
        <f>'SCC X Ano = Fundo Cultural'!G322+'SCC X Ano = Outros'!G322</f>
        <v>0</v>
      </c>
      <c r="H322" s="27">
        <f>'SCC X Ano = Fundo Cultural'!H322+'SCC X Ano = Outros'!H322</f>
        <v>0</v>
      </c>
      <c r="I322" s="27">
        <f>'SCC X Ano = Fundo Cultural'!I322+'SCC X Ano = Outros'!I322</f>
        <v>73638.290470506938</v>
      </c>
      <c r="J322" s="27">
        <f>'SCC X Ano = Fundo Cultural'!J322+'SCC X Ano = Outros'!J322</f>
        <v>0</v>
      </c>
      <c r="K322" s="27">
        <f>'SCC X Ano = Fundo Cultural'!K322+'SCC X Ano = Outros'!K322</f>
        <v>0</v>
      </c>
      <c r="L322" s="67">
        <f t="shared" si="118"/>
        <v>49026426.030052133</v>
      </c>
      <c r="M322" s="25" t="s">
        <v>171</v>
      </c>
      <c r="N322" s="28">
        <f t="shared" si="119"/>
        <v>0</v>
      </c>
      <c r="O322" s="28">
        <f t="shared" si="117"/>
        <v>7.3934970254252945E-5</v>
      </c>
      <c r="P322" s="28">
        <f t="shared" si="117"/>
        <v>5.6534729569624152E-2</v>
      </c>
      <c r="Q322" s="28">
        <f t="shared" si="117"/>
        <v>0</v>
      </c>
      <c r="R322" s="28">
        <f t="shared" si="117"/>
        <v>3.0271388460538143E-4</v>
      </c>
      <c r="S322" s="28">
        <f t="shared" si="117"/>
        <v>0</v>
      </c>
      <c r="T322" s="28">
        <f t="shared" si="117"/>
        <v>0</v>
      </c>
      <c r="U322" s="28">
        <f t="shared" si="117"/>
        <v>8.5610172760610493E-5</v>
      </c>
      <c r="V322" s="28">
        <f t="shared" si="117"/>
        <v>0</v>
      </c>
      <c r="W322" s="28">
        <f t="shared" si="117"/>
        <v>0</v>
      </c>
      <c r="X322" s="28">
        <f t="shared" si="117"/>
        <v>5.6996988597244391E-2</v>
      </c>
    </row>
    <row r="323" spans="1:24" x14ac:dyDescent="0.25">
      <c r="A323" s="25" t="s">
        <v>175</v>
      </c>
      <c r="B323" s="27">
        <f>'SCC X Ano = Fundo Cultural'!B323+'SCC X Ano = Outros'!B323</f>
        <v>0</v>
      </c>
      <c r="C323" s="27">
        <f>'SCC X Ano = Fundo Cultural'!C323+'SCC X Ano = Outros'!C323</f>
        <v>213298.82118223509</v>
      </c>
      <c r="D323" s="27">
        <f>'SCC X Ano = Fundo Cultural'!D323+'SCC X Ano = Outros'!D323</f>
        <v>53980446.396720901</v>
      </c>
      <c r="E323" s="27">
        <f>'SCC X Ano = Fundo Cultural'!E323+'SCC X Ano = Outros'!E323</f>
        <v>0</v>
      </c>
      <c r="F323" s="27">
        <f>'SCC X Ano = Fundo Cultural'!F323+'SCC X Ano = Outros'!F323</f>
        <v>534299.17560148251</v>
      </c>
      <c r="G323" s="27">
        <f>'SCC X Ano = Fundo Cultural'!G323+'SCC X Ano = Outros'!G323</f>
        <v>0</v>
      </c>
      <c r="H323" s="27">
        <f>'SCC X Ano = Fundo Cultural'!H323+'SCC X Ano = Outros'!H323</f>
        <v>0</v>
      </c>
      <c r="I323" s="27">
        <f>'SCC X Ano = Fundo Cultural'!I323+'SCC X Ano = Outros'!I323</f>
        <v>29198.977109114898</v>
      </c>
      <c r="J323" s="27">
        <f>'SCC X Ano = Fundo Cultural'!J323+'SCC X Ano = Outros'!J323</f>
        <v>5042251.4541114392</v>
      </c>
      <c r="K323" s="27">
        <f>'SCC X Ano = Fundo Cultural'!K323+'SCC X Ano = Outros'!K323</f>
        <v>0</v>
      </c>
      <c r="L323" s="67">
        <f t="shared" si="118"/>
        <v>59799494.824725173</v>
      </c>
      <c r="M323" s="25" t="s">
        <v>175</v>
      </c>
      <c r="N323" s="28">
        <f t="shared" si="119"/>
        <v>0</v>
      </c>
      <c r="O323" s="28">
        <f t="shared" si="117"/>
        <v>2.4797627449484711E-4</v>
      </c>
      <c r="P323" s="28">
        <f t="shared" si="117"/>
        <v>6.2756418056296809E-2</v>
      </c>
      <c r="Q323" s="28">
        <f t="shared" si="117"/>
        <v>0</v>
      </c>
      <c r="R323" s="28">
        <f t="shared" si="117"/>
        <v>6.2116385968268375E-4</v>
      </c>
      <c r="S323" s="28">
        <f t="shared" si="117"/>
        <v>0</v>
      </c>
      <c r="T323" s="28">
        <f t="shared" si="117"/>
        <v>0</v>
      </c>
      <c r="U323" s="28">
        <f t="shared" si="117"/>
        <v>3.394605522171391E-5</v>
      </c>
      <c r="V323" s="28">
        <f t="shared" si="117"/>
        <v>5.8620048799450097E-3</v>
      </c>
      <c r="W323" s="28">
        <f t="shared" si="117"/>
        <v>0</v>
      </c>
      <c r="X323" s="28">
        <f t="shared" si="117"/>
        <v>6.9521509125641062E-2</v>
      </c>
    </row>
    <row r="324" spans="1:24" x14ac:dyDescent="0.25">
      <c r="A324" s="25" t="s">
        <v>137</v>
      </c>
      <c r="B324" s="27">
        <f>'SCC X Ano = Fundo Cultural'!B324+'SCC X Ano = Outros'!B324</f>
        <v>0</v>
      </c>
      <c r="C324" s="27">
        <f>'SCC X Ano = Fundo Cultural'!C324+'SCC X Ano = Outros'!C324</f>
        <v>6861.4456310069736</v>
      </c>
      <c r="D324" s="27">
        <f>'SCC X Ano = Fundo Cultural'!D324+'SCC X Ano = Outros'!D324</f>
        <v>168230.49907657516</v>
      </c>
      <c r="E324" s="27">
        <f>'SCC X Ano = Fundo Cultural'!E324+'SCC X Ano = Outros'!E324</f>
        <v>0</v>
      </c>
      <c r="F324" s="27">
        <f>'SCC X Ano = Fundo Cultural'!F324+'SCC X Ano = Outros'!F324</f>
        <v>8971.8677680758847</v>
      </c>
      <c r="G324" s="27">
        <f>'SCC X Ano = Fundo Cultural'!G324+'SCC X Ano = Outros'!G324</f>
        <v>0</v>
      </c>
      <c r="H324" s="27">
        <f>'SCC X Ano = Fundo Cultural'!H324+'SCC X Ano = Outros'!H324</f>
        <v>0</v>
      </c>
      <c r="I324" s="27">
        <f>'SCC X Ano = Fundo Cultural'!I324+'SCC X Ano = Outros'!I324</f>
        <v>10730.209724228909</v>
      </c>
      <c r="J324" s="27">
        <f>'SCC X Ano = Fundo Cultural'!J324+'SCC X Ano = Outros'!J324</f>
        <v>0</v>
      </c>
      <c r="K324" s="27">
        <f>'SCC X Ano = Fundo Cultural'!K324+'SCC X Ano = Outros'!K324</f>
        <v>0</v>
      </c>
      <c r="L324" s="67">
        <f t="shared" si="118"/>
        <v>194794.02219988694</v>
      </c>
      <c r="M324" s="25" t="s">
        <v>137</v>
      </c>
      <c r="N324" s="28">
        <f t="shared" si="119"/>
        <v>0</v>
      </c>
      <c r="O324" s="28">
        <f t="shared" si="117"/>
        <v>7.9769579400177414E-6</v>
      </c>
      <c r="P324" s="28">
        <f t="shared" si="117"/>
        <v>1.9558088594299461E-4</v>
      </c>
      <c r="Q324" s="28">
        <f t="shared" si="117"/>
        <v>0</v>
      </c>
      <c r="R324" s="28">
        <f t="shared" si="117"/>
        <v>1.0430485888560332E-5</v>
      </c>
      <c r="S324" s="28">
        <f t="shared" si="117"/>
        <v>0</v>
      </c>
      <c r="T324" s="28">
        <f t="shared" si="117"/>
        <v>0</v>
      </c>
      <c r="U324" s="28">
        <f t="shared" si="117"/>
        <v>1.2474693564711914E-5</v>
      </c>
      <c r="V324" s="28">
        <f t="shared" si="117"/>
        <v>0</v>
      </c>
      <c r="W324" s="28">
        <f t="shared" si="117"/>
        <v>0</v>
      </c>
      <c r="X324" s="28">
        <f t="shared" si="117"/>
        <v>2.2646302333628461E-4</v>
      </c>
    </row>
    <row r="325" spans="1:24" x14ac:dyDescent="0.25">
      <c r="A325" s="25" t="s">
        <v>181</v>
      </c>
      <c r="B325" s="27">
        <f>'SCC X Ano = Fundo Cultural'!B325+'SCC X Ano = Outros'!B325</f>
        <v>0</v>
      </c>
      <c r="C325" s="27">
        <f>'SCC X Ano = Fundo Cultural'!C325+'SCC X Ano = Outros'!C325</f>
        <v>282176.82289088512</v>
      </c>
      <c r="D325" s="27">
        <f>'SCC X Ano = Fundo Cultural'!D325+'SCC X Ano = Outros'!D325</f>
        <v>0</v>
      </c>
      <c r="E325" s="27">
        <f>'SCC X Ano = Fundo Cultural'!E325+'SCC X Ano = Outros'!E325</f>
        <v>0</v>
      </c>
      <c r="F325" s="27">
        <f>'SCC X Ano = Fundo Cultural'!F325+'SCC X Ano = Outros'!F325</f>
        <v>560451.93851372576</v>
      </c>
      <c r="G325" s="27">
        <f>'SCC X Ano = Fundo Cultural'!G325+'SCC X Ano = Outros'!G325</f>
        <v>0</v>
      </c>
      <c r="H325" s="27">
        <f>'SCC X Ano = Fundo Cultural'!H325+'SCC X Ano = Outros'!H325</f>
        <v>0</v>
      </c>
      <c r="I325" s="27">
        <f>'SCC X Ano = Fundo Cultural'!I325+'SCC X Ano = Outros'!I325</f>
        <v>0</v>
      </c>
      <c r="J325" s="27">
        <f>'SCC X Ano = Fundo Cultural'!J325+'SCC X Ano = Outros'!J325</f>
        <v>0</v>
      </c>
      <c r="K325" s="27">
        <f>'SCC X Ano = Fundo Cultural'!K325+'SCC X Ano = Outros'!K325</f>
        <v>0</v>
      </c>
      <c r="L325" s="67">
        <f t="shared" si="118"/>
        <v>842628.76140461094</v>
      </c>
      <c r="M325" s="25" t="s">
        <v>181</v>
      </c>
      <c r="N325" s="28">
        <f t="shared" si="119"/>
        <v>0</v>
      </c>
      <c r="O325" s="28">
        <f t="shared" si="117"/>
        <v>3.2805224567786689E-4</v>
      </c>
      <c r="P325" s="28">
        <f t="shared" si="117"/>
        <v>0</v>
      </c>
      <c r="Q325" s="28">
        <f t="shared" si="117"/>
        <v>0</v>
      </c>
      <c r="R325" s="28">
        <f t="shared" si="117"/>
        <v>6.5156845675818427E-4</v>
      </c>
      <c r="S325" s="28">
        <f t="shared" si="117"/>
        <v>0</v>
      </c>
      <c r="T325" s="28">
        <f t="shared" si="117"/>
        <v>0</v>
      </c>
      <c r="U325" s="28">
        <f t="shared" si="117"/>
        <v>0</v>
      </c>
      <c r="V325" s="28">
        <f t="shared" si="117"/>
        <v>0</v>
      </c>
      <c r="W325" s="28">
        <f t="shared" si="117"/>
        <v>0</v>
      </c>
      <c r="X325" s="28">
        <f t="shared" si="117"/>
        <v>9.7962070243605122E-4</v>
      </c>
    </row>
    <row r="326" spans="1:24" x14ac:dyDescent="0.25">
      <c r="A326" s="25" t="s">
        <v>148</v>
      </c>
      <c r="B326" s="27">
        <f>'SCC X Ano = Fundo Cultural'!B326+'SCC X Ano = Outros'!B326</f>
        <v>0</v>
      </c>
      <c r="C326" s="27">
        <f>'SCC X Ano = Fundo Cultural'!C326+'SCC X Ano = Outros'!C326</f>
        <v>458300.30076009803</v>
      </c>
      <c r="D326" s="27">
        <f>'SCC X Ano = Fundo Cultural'!D326+'SCC X Ano = Outros'!D326</f>
        <v>49091208.783340663</v>
      </c>
      <c r="E326" s="27">
        <f>'SCC X Ano = Fundo Cultural'!E326+'SCC X Ano = Outros'!E326</f>
        <v>0</v>
      </c>
      <c r="F326" s="27">
        <f>'SCC X Ano = Fundo Cultural'!F326+'SCC X Ano = Outros'!F326</f>
        <v>557874.135083862</v>
      </c>
      <c r="G326" s="27">
        <f>'SCC X Ano = Fundo Cultural'!G326+'SCC X Ano = Outros'!G326</f>
        <v>40460.39552735725</v>
      </c>
      <c r="H326" s="27">
        <f>'SCC X Ano = Fundo Cultural'!H326+'SCC X Ano = Outros'!H326</f>
        <v>0</v>
      </c>
      <c r="I326" s="27">
        <f>'SCC X Ano = Fundo Cultural'!I326+'SCC X Ano = Outros'!I326</f>
        <v>325894.47482882091</v>
      </c>
      <c r="J326" s="27">
        <f>'SCC X Ano = Fundo Cultural'!J326+'SCC X Ano = Outros'!J326</f>
        <v>11427163.766568251</v>
      </c>
      <c r="K326" s="27">
        <f>'SCC X Ano = Fundo Cultural'!K326+'SCC X Ano = Outros'!K326</f>
        <v>0</v>
      </c>
      <c r="L326" s="67">
        <f t="shared" si="118"/>
        <v>61900901.856109053</v>
      </c>
      <c r="M326" s="25" t="s">
        <v>148</v>
      </c>
      <c r="N326" s="28">
        <f t="shared" si="119"/>
        <v>0</v>
      </c>
      <c r="O326" s="28">
        <f t="shared" si="117"/>
        <v>5.3280932614841077E-4</v>
      </c>
      <c r="P326" s="28">
        <f t="shared" si="117"/>
        <v>5.7072303527364344E-2</v>
      </c>
      <c r="Q326" s="28">
        <f t="shared" si="117"/>
        <v>0</v>
      </c>
      <c r="R326" s="28">
        <f t="shared" si="117"/>
        <v>6.48571562132257E-4</v>
      </c>
      <c r="S326" s="28">
        <f t="shared" si="117"/>
        <v>4.7038319723717519E-5</v>
      </c>
      <c r="T326" s="28">
        <f t="shared" si="117"/>
        <v>0</v>
      </c>
      <c r="U326" s="28">
        <f t="shared" si="117"/>
        <v>3.7887737634265204E-4</v>
      </c>
      <c r="V326" s="28">
        <f t="shared" si="117"/>
        <v>1.3284956209181832E-2</v>
      </c>
      <c r="W326" s="28">
        <f t="shared" si="117"/>
        <v>0</v>
      </c>
      <c r="X326" s="28">
        <f t="shared" si="117"/>
        <v>7.1964556320893214E-2</v>
      </c>
    </row>
    <row r="327" spans="1:24" x14ac:dyDescent="0.25">
      <c r="A327" s="25" t="s">
        <v>177</v>
      </c>
      <c r="B327" s="27">
        <f>'SCC X Ano = Fundo Cultural'!B327+'SCC X Ano = Outros'!B327</f>
        <v>0</v>
      </c>
      <c r="C327" s="27">
        <f>'SCC X Ano = Fundo Cultural'!C327+'SCC X Ano = Outros'!C327</f>
        <v>827381.21883284138</v>
      </c>
      <c r="D327" s="27">
        <f>'SCC X Ano = Fundo Cultural'!D327+'SCC X Ano = Outros'!D327</f>
        <v>55251027.588554561</v>
      </c>
      <c r="E327" s="27">
        <f>'SCC X Ano = Fundo Cultural'!E327+'SCC X Ano = Outros'!E327</f>
        <v>0</v>
      </c>
      <c r="F327" s="27">
        <f>'SCC X Ano = Fundo Cultural'!F327+'SCC X Ano = Outros'!F327</f>
        <v>2333707.8875934421</v>
      </c>
      <c r="G327" s="27">
        <f>'SCC X Ano = Fundo Cultural'!G327+'SCC X Ano = Outros'!G327</f>
        <v>34701.51677869213</v>
      </c>
      <c r="H327" s="27">
        <f>'SCC X Ano = Fundo Cultural'!H327+'SCC X Ano = Outros'!H327</f>
        <v>0</v>
      </c>
      <c r="I327" s="27">
        <f>'SCC X Ano = Fundo Cultural'!I327+'SCC X Ano = Outros'!I327</f>
        <v>807173.66950185318</v>
      </c>
      <c r="J327" s="27">
        <f>'SCC X Ano = Fundo Cultural'!J327+'SCC X Ano = Outros'!J327</f>
        <v>2723322.698322759</v>
      </c>
      <c r="K327" s="27">
        <f>'SCC X Ano = Fundo Cultural'!K327+'SCC X Ano = Outros'!K327</f>
        <v>0</v>
      </c>
      <c r="L327" s="67">
        <f t="shared" si="118"/>
        <v>61977314.579584152</v>
      </c>
      <c r="M327" s="25" t="s">
        <v>177</v>
      </c>
      <c r="N327" s="28">
        <f t="shared" si="119"/>
        <v>0</v>
      </c>
      <c r="O327" s="28">
        <f t="shared" ref="O327:O338" si="120">C327/$L$338</f>
        <v>9.6189426221855647E-4</v>
      </c>
      <c r="P327" s="28">
        <f t="shared" ref="P327:P338" si="121">D327/$L$338</f>
        <v>6.4233566352981233E-2</v>
      </c>
      <c r="Q327" s="28">
        <f t="shared" ref="Q327:Q338" si="122">E327/$L$338</f>
        <v>0</v>
      </c>
      <c r="R327" s="28">
        <f t="shared" ref="R327:R338" si="123">F327/$L$338</f>
        <v>2.7131147960271023E-3</v>
      </c>
      <c r="S327" s="28">
        <f t="shared" ref="S327:S338" si="124">G327/$L$338</f>
        <v>4.0343180531450564E-5</v>
      </c>
      <c r="T327" s="28">
        <f t="shared" ref="T327:T338" si="125">H327/$L$338</f>
        <v>0</v>
      </c>
      <c r="U327" s="28">
        <f t="shared" ref="U327:U338" si="126">I327/$L$338</f>
        <v>9.3840143290053568E-4</v>
      </c>
      <c r="V327" s="28">
        <f t="shared" ref="V327:V338" si="127">J327/$L$338</f>
        <v>3.1660719606151164E-3</v>
      </c>
      <c r="W327" s="28">
        <f t="shared" ref="W327:W338" si="128">K327/$L$338</f>
        <v>0</v>
      </c>
      <c r="X327" s="28">
        <f t="shared" ref="X327:X338" si="129">L327/$L$338</f>
        <v>7.2053391985273996E-2</v>
      </c>
    </row>
    <row r="328" spans="1:24" x14ac:dyDescent="0.25">
      <c r="A328" s="25" t="s">
        <v>159</v>
      </c>
      <c r="B328" s="27">
        <f>'SCC X Ano = Fundo Cultural'!B328+'SCC X Ano = Outros'!B328</f>
        <v>0</v>
      </c>
      <c r="C328" s="27">
        <f>'SCC X Ano = Fundo Cultural'!C328+'SCC X Ano = Outros'!C328</f>
        <v>50922.941956153023</v>
      </c>
      <c r="D328" s="27">
        <f>'SCC X Ano = Fundo Cultural'!D328+'SCC X Ano = Outros'!D328</f>
        <v>396649.20802814246</v>
      </c>
      <c r="E328" s="27">
        <f>'SCC X Ano = Fundo Cultural'!E328+'SCC X Ano = Outros'!E328</f>
        <v>0</v>
      </c>
      <c r="F328" s="27">
        <f>'SCC X Ano = Fundo Cultural'!F328+'SCC X Ano = Outros'!F328</f>
        <v>326674.81628242985</v>
      </c>
      <c r="G328" s="27">
        <f>'SCC X Ano = Fundo Cultural'!G328+'SCC X Ano = Outros'!G328</f>
        <v>0</v>
      </c>
      <c r="H328" s="27">
        <f>'SCC X Ano = Fundo Cultural'!H328+'SCC X Ano = Outros'!H328</f>
        <v>0</v>
      </c>
      <c r="I328" s="27">
        <f>'SCC X Ano = Fundo Cultural'!I328+'SCC X Ano = Outros'!I328</f>
        <v>735164.00723663555</v>
      </c>
      <c r="J328" s="27">
        <f>'SCC X Ano = Fundo Cultural'!J328+'SCC X Ano = Outros'!J328</f>
        <v>0</v>
      </c>
      <c r="K328" s="27">
        <f>'SCC X Ano = Fundo Cultural'!K328+'SCC X Ano = Outros'!K328</f>
        <v>0</v>
      </c>
      <c r="L328" s="67">
        <f t="shared" si="118"/>
        <v>1509410.973503361</v>
      </c>
      <c r="M328" s="25" t="s">
        <v>159</v>
      </c>
      <c r="N328" s="28">
        <f t="shared" si="119"/>
        <v>0</v>
      </c>
      <c r="O328" s="28">
        <f t="shared" si="120"/>
        <v>5.920183413398012E-5</v>
      </c>
      <c r="P328" s="28">
        <f t="shared" si="121"/>
        <v>4.6113519213552217E-4</v>
      </c>
      <c r="Q328" s="28">
        <f t="shared" si="122"/>
        <v>0</v>
      </c>
      <c r="R328" s="28">
        <f t="shared" si="123"/>
        <v>3.7978458326216202E-4</v>
      </c>
      <c r="S328" s="28">
        <f t="shared" si="124"/>
        <v>0</v>
      </c>
      <c r="T328" s="28">
        <f t="shared" si="125"/>
        <v>0</v>
      </c>
      <c r="U328" s="28">
        <f t="shared" si="126"/>
        <v>8.5468466561045898E-4</v>
      </c>
      <c r="V328" s="28">
        <f t="shared" si="127"/>
        <v>0</v>
      </c>
      <c r="W328" s="28">
        <f t="shared" si="128"/>
        <v>0</v>
      </c>
      <c r="X328" s="28">
        <f t="shared" si="129"/>
        <v>1.7548062751421235E-3</v>
      </c>
    </row>
    <row r="329" spans="1:24" x14ac:dyDescent="0.25">
      <c r="A329" s="25" t="s">
        <v>191</v>
      </c>
      <c r="B329" s="27">
        <f>'SCC X Ano = Fundo Cultural'!B329+'SCC X Ano = Outros'!B329</f>
        <v>0</v>
      </c>
      <c r="C329" s="27">
        <f>'SCC X Ano = Fundo Cultural'!C329+'SCC X Ano = Outros'!C329</f>
        <v>7174605.5098184571</v>
      </c>
      <c r="D329" s="27">
        <f>'SCC X Ano = Fundo Cultural'!D329+'SCC X Ano = Outros'!D329</f>
        <v>90113834.151177853</v>
      </c>
      <c r="E329" s="27">
        <f>'SCC X Ano = Fundo Cultural'!E329+'SCC X Ano = Outros'!E329</f>
        <v>0</v>
      </c>
      <c r="F329" s="27">
        <f>'SCC X Ano = Fundo Cultural'!F329+'SCC X Ano = Outros'!F329</f>
        <v>23605203.375815071</v>
      </c>
      <c r="G329" s="27">
        <f>'SCC X Ano = Fundo Cultural'!G329+'SCC X Ano = Outros'!G329</f>
        <v>88579.049726741636</v>
      </c>
      <c r="H329" s="27">
        <f>'SCC X Ano = Fundo Cultural'!H329+'SCC X Ano = Outros'!H329</f>
        <v>0</v>
      </c>
      <c r="I329" s="27">
        <f>'SCC X Ano = Fundo Cultural'!I329+'SCC X Ano = Outros'!I329</f>
        <v>591122.03427350963</v>
      </c>
      <c r="J329" s="27">
        <f>'SCC X Ano = Fundo Cultural'!J329+'SCC X Ano = Outros'!J329</f>
        <v>4746711.0264589489</v>
      </c>
      <c r="K329" s="27">
        <f>'SCC X Ano = Fundo Cultural'!K329+'SCC X Ano = Outros'!K329</f>
        <v>0</v>
      </c>
      <c r="L329" s="67">
        <f t="shared" si="118"/>
        <v>126320055.14727058</v>
      </c>
      <c r="M329" s="25" t="s">
        <v>191</v>
      </c>
      <c r="N329" s="28">
        <f t="shared" si="119"/>
        <v>0</v>
      </c>
      <c r="O329" s="28">
        <f t="shared" si="120"/>
        <v>8.3410303696660176E-3</v>
      </c>
      <c r="P329" s="28">
        <f t="shared" si="121"/>
        <v>0.10476425865553135</v>
      </c>
      <c r="Q329" s="28">
        <f t="shared" si="122"/>
        <v>0</v>
      </c>
      <c r="R329" s="28">
        <f t="shared" si="123"/>
        <v>2.744286330034031E-2</v>
      </c>
      <c r="S329" s="28">
        <f t="shared" si="124"/>
        <v>1.0297995379339031E-4</v>
      </c>
      <c r="T329" s="28">
        <f t="shared" si="125"/>
        <v>0</v>
      </c>
      <c r="U329" s="28">
        <f t="shared" si="126"/>
        <v>6.8722480048646754E-4</v>
      </c>
      <c r="V329" s="28">
        <f t="shared" si="127"/>
        <v>5.5184164165598109E-3</v>
      </c>
      <c r="W329" s="28">
        <f t="shared" si="128"/>
        <v>0</v>
      </c>
      <c r="X329" s="28">
        <f t="shared" si="129"/>
        <v>0.14685677349637732</v>
      </c>
    </row>
    <row r="330" spans="1:24" x14ac:dyDescent="0.25">
      <c r="A330" s="25" t="s">
        <v>194</v>
      </c>
      <c r="B330" s="27">
        <f>'SCC X Ano = Fundo Cultural'!B330+'SCC X Ano = Outros'!B330</f>
        <v>0</v>
      </c>
      <c r="C330" s="27">
        <f>'SCC X Ano = Fundo Cultural'!C330+'SCC X Ano = Outros'!C330</f>
        <v>6057099.9271687921</v>
      </c>
      <c r="D330" s="27">
        <f>'SCC X Ano = Fundo Cultural'!D330+'SCC X Ano = Outros'!D330</f>
        <v>62289137.171392672</v>
      </c>
      <c r="E330" s="27">
        <f>'SCC X Ano = Fundo Cultural'!E330+'SCC X Ano = Outros'!E330</f>
        <v>0</v>
      </c>
      <c r="F330" s="27">
        <f>'SCC X Ano = Fundo Cultural'!F330+'SCC X Ano = Outros'!F330</f>
        <v>110666825.61335512</v>
      </c>
      <c r="G330" s="27">
        <f>'SCC X Ano = Fundo Cultural'!G330+'SCC X Ano = Outros'!G330</f>
        <v>57314.947345938825</v>
      </c>
      <c r="H330" s="27">
        <f>'SCC X Ano = Fundo Cultural'!H330+'SCC X Ano = Outros'!H330</f>
        <v>68817.262730070986</v>
      </c>
      <c r="I330" s="27">
        <f>'SCC X Ano = Fundo Cultural'!I330+'SCC X Ano = Outros'!I330</f>
        <v>2819012.3264401029</v>
      </c>
      <c r="J330" s="27">
        <f>'SCC X Ano = Fundo Cultural'!J330+'SCC X Ano = Outros'!J330</f>
        <v>6029856.9510647655</v>
      </c>
      <c r="K330" s="27">
        <f>'SCC X Ano = Fundo Cultural'!K330+'SCC X Ano = Outros'!K330</f>
        <v>0</v>
      </c>
      <c r="L330" s="67">
        <f t="shared" si="118"/>
        <v>187988064.19949743</v>
      </c>
      <c r="M330" s="25" t="s">
        <v>194</v>
      </c>
      <c r="N330" s="28">
        <f t="shared" si="119"/>
        <v>0</v>
      </c>
      <c r="O330" s="28">
        <f t="shared" si="120"/>
        <v>7.0418442345682522E-3</v>
      </c>
      <c r="P330" s="28">
        <f t="shared" si="121"/>
        <v>7.2415909715992904E-2</v>
      </c>
      <c r="Q330" s="28">
        <f t="shared" si="122"/>
        <v>0</v>
      </c>
      <c r="R330" s="28">
        <f t="shared" si="123"/>
        <v>0.12865869100291275</v>
      </c>
      <c r="S330" s="28">
        <f t="shared" si="124"/>
        <v>6.6633031710809865E-5</v>
      </c>
      <c r="T330" s="28">
        <f t="shared" si="125"/>
        <v>8.0005357451817837E-5</v>
      </c>
      <c r="U330" s="28">
        <f t="shared" si="126"/>
        <v>3.2773185083307425E-3</v>
      </c>
      <c r="V330" s="28">
        <f t="shared" si="127"/>
        <v>7.0101721808598213E-3</v>
      </c>
      <c r="W330" s="28">
        <f t="shared" si="128"/>
        <v>0</v>
      </c>
      <c r="X330" s="28">
        <f t="shared" si="129"/>
        <v>0.21855057403182707</v>
      </c>
    </row>
    <row r="331" spans="1:24" x14ac:dyDescent="0.25">
      <c r="A331" s="25" t="s">
        <v>185</v>
      </c>
      <c r="B331" s="27">
        <f>'SCC X Ano = Fundo Cultural'!B331+'SCC X Ano = Outros'!B331</f>
        <v>0</v>
      </c>
      <c r="C331" s="27">
        <f>'SCC X Ano = Fundo Cultural'!C331+'SCC X Ano = Outros'!C331</f>
        <v>890259.44482693647</v>
      </c>
      <c r="D331" s="27">
        <f>'SCC X Ano = Fundo Cultural'!D331+'SCC X Ano = Outros'!D331</f>
        <v>6006632.0128148757</v>
      </c>
      <c r="E331" s="27">
        <f>'SCC X Ano = Fundo Cultural'!E331+'SCC X Ano = Outros'!E331</f>
        <v>0</v>
      </c>
      <c r="F331" s="27">
        <f>'SCC X Ano = Fundo Cultural'!F331+'SCC X Ano = Outros'!F331</f>
        <v>55463536.803015277</v>
      </c>
      <c r="G331" s="27">
        <f>'SCC X Ano = Fundo Cultural'!G331+'SCC X Ano = Outros'!G331</f>
        <v>43140.116904328162</v>
      </c>
      <c r="H331" s="27">
        <f>'SCC X Ano = Fundo Cultural'!H331+'SCC X Ano = Outros'!H331</f>
        <v>0</v>
      </c>
      <c r="I331" s="27">
        <f>'SCC X Ano = Fundo Cultural'!I331+'SCC X Ano = Outros'!I331</f>
        <v>629469.94871537155</v>
      </c>
      <c r="J331" s="27">
        <f>'SCC X Ano = Fundo Cultural'!J331+'SCC X Ano = Outros'!J331</f>
        <v>0</v>
      </c>
      <c r="K331" s="27">
        <f>'SCC X Ano = Fundo Cultural'!K331+'SCC X Ano = Outros'!K331</f>
        <v>0</v>
      </c>
      <c r="L331" s="67">
        <f t="shared" si="118"/>
        <v>63033038.326276787</v>
      </c>
      <c r="M331" s="25" t="s">
        <v>185</v>
      </c>
      <c r="N331" s="28">
        <f t="shared" si="119"/>
        <v>0</v>
      </c>
      <c r="O331" s="28">
        <f t="shared" si="120"/>
        <v>1.0349950329703048E-3</v>
      </c>
      <c r="P331" s="28">
        <f t="shared" si="121"/>
        <v>6.9831714049968362E-3</v>
      </c>
      <c r="Q331" s="28">
        <f t="shared" si="122"/>
        <v>0</v>
      </c>
      <c r="R331" s="28">
        <f t="shared" si="123"/>
        <v>6.4480624648970461E-2</v>
      </c>
      <c r="S331" s="28">
        <f t="shared" si="124"/>
        <v>5.0153701796915739E-5</v>
      </c>
      <c r="T331" s="28">
        <f t="shared" si="125"/>
        <v>0</v>
      </c>
      <c r="U331" s="28">
        <f t="shared" si="126"/>
        <v>7.3180719857583905E-4</v>
      </c>
      <c r="V331" s="28">
        <f t="shared" si="127"/>
        <v>0</v>
      </c>
      <c r="W331" s="28">
        <f t="shared" si="128"/>
        <v>0</v>
      </c>
      <c r="X331" s="28">
        <f t="shared" si="129"/>
        <v>7.328075198731035E-2</v>
      </c>
    </row>
    <row r="332" spans="1:24" x14ac:dyDescent="0.25">
      <c r="A332" s="25" t="s">
        <v>200</v>
      </c>
      <c r="B332" s="27">
        <f>'SCC X Ano = Fundo Cultural'!B332+'SCC X Ano = Outros'!B332</f>
        <v>0</v>
      </c>
      <c r="C332" s="27">
        <f>'SCC X Ano = Fundo Cultural'!C332+'SCC X Ano = Outros'!C332</f>
        <v>404598.80790250649</v>
      </c>
      <c r="D332" s="27">
        <f>'SCC X Ano = Fundo Cultural'!D332+'SCC X Ano = Outros'!D332</f>
        <v>60460595.36864125</v>
      </c>
      <c r="E332" s="27">
        <f>'SCC X Ano = Fundo Cultural'!E332+'SCC X Ano = Outros'!E332</f>
        <v>0</v>
      </c>
      <c r="F332" s="27">
        <f>'SCC X Ano = Fundo Cultural'!F332+'SCC X Ano = Outros'!F332</f>
        <v>1184370.9622714997</v>
      </c>
      <c r="G332" s="27">
        <f>'SCC X Ano = Fundo Cultural'!G332+'SCC X Ano = Outros'!G332</f>
        <v>64414.201520195995</v>
      </c>
      <c r="H332" s="27">
        <f>'SCC X Ano = Fundo Cultural'!H332+'SCC X Ano = Outros'!H332</f>
        <v>0</v>
      </c>
      <c r="I332" s="27">
        <f>'SCC X Ano = Fundo Cultural'!I332+'SCC X Ano = Outros'!I332</f>
        <v>60509.40582951191</v>
      </c>
      <c r="J332" s="27">
        <f>'SCC X Ano = Fundo Cultural'!J332+'SCC X Ano = Outros'!J332</f>
        <v>0</v>
      </c>
      <c r="K332" s="27">
        <f>'SCC X Ano = Fundo Cultural'!K332+'SCC X Ano = Outros'!K332</f>
        <v>0</v>
      </c>
      <c r="L332" s="67">
        <f t="shared" si="118"/>
        <v>62174488.746164963</v>
      </c>
      <c r="M332" s="25" t="s">
        <v>200</v>
      </c>
      <c r="N332" s="28">
        <f t="shared" si="119"/>
        <v>0</v>
      </c>
      <c r="O332" s="28">
        <f t="shared" si="120"/>
        <v>4.7037721302266658E-4</v>
      </c>
      <c r="P332" s="28">
        <f t="shared" si="121"/>
        <v>7.0290089322372504E-2</v>
      </c>
      <c r="Q332" s="28">
        <f t="shared" si="122"/>
        <v>0</v>
      </c>
      <c r="R332" s="28">
        <f t="shared" si="123"/>
        <v>1.3769222784079057E-3</v>
      </c>
      <c r="S332" s="28">
        <f t="shared" si="124"/>
        <v>7.4886460361126784E-5</v>
      </c>
      <c r="T332" s="28">
        <f t="shared" si="125"/>
        <v>0</v>
      </c>
      <c r="U332" s="28">
        <f t="shared" si="126"/>
        <v>7.0346835234872131E-5</v>
      </c>
      <c r="V332" s="28">
        <f t="shared" si="127"/>
        <v>0</v>
      </c>
      <c r="W332" s="28">
        <f t="shared" si="128"/>
        <v>0</v>
      </c>
      <c r="X332" s="28">
        <f t="shared" si="129"/>
        <v>7.2282622109399064E-2</v>
      </c>
    </row>
    <row r="333" spans="1:24" x14ac:dyDescent="0.25">
      <c r="A333" s="25" t="s">
        <v>198</v>
      </c>
      <c r="B333" s="27">
        <f>'SCC X Ano = Fundo Cultural'!B333+'SCC X Ano = Outros'!B333</f>
        <v>0</v>
      </c>
      <c r="C333" s="27">
        <f>'SCC X Ano = Fundo Cultural'!C333+'SCC X Ano = Outros'!C333</f>
        <v>1429171.6943777874</v>
      </c>
      <c r="D333" s="27">
        <f>'SCC X Ano = Fundo Cultural'!D333+'SCC X Ano = Outros'!D333</f>
        <v>49166947.201206103</v>
      </c>
      <c r="E333" s="27">
        <f>'SCC X Ano = Fundo Cultural'!E333+'SCC X Ano = Outros'!E333</f>
        <v>0</v>
      </c>
      <c r="F333" s="27">
        <f>'SCC X Ano = Fundo Cultural'!F333+'SCC X Ano = Outros'!F333</f>
        <v>6098635.0937747331</v>
      </c>
      <c r="G333" s="27">
        <f>'SCC X Ano = Fundo Cultural'!G333+'SCC X Ano = Outros'!G333</f>
        <v>7418.3911803505243</v>
      </c>
      <c r="H333" s="27">
        <f>'SCC X Ano = Fundo Cultural'!H333+'SCC X Ano = Outros'!H333</f>
        <v>0</v>
      </c>
      <c r="I333" s="27">
        <f>'SCC X Ano = Fundo Cultural'!I333+'SCC X Ano = Outros'!I333</f>
        <v>361306.32881462399</v>
      </c>
      <c r="J333" s="27">
        <f>'SCC X Ano = Fundo Cultural'!J333+'SCC X Ano = Outros'!J333</f>
        <v>983339.35581380746</v>
      </c>
      <c r="K333" s="27">
        <f>'SCC X Ano = Fundo Cultural'!K333+'SCC X Ano = Outros'!K333</f>
        <v>0</v>
      </c>
      <c r="L333" s="67">
        <f t="shared" si="118"/>
        <v>58046818.065167412</v>
      </c>
      <c r="M333" s="25" t="s">
        <v>198</v>
      </c>
      <c r="N333" s="28">
        <f t="shared" si="119"/>
        <v>0</v>
      </c>
      <c r="O333" s="28">
        <f t="shared" si="120"/>
        <v>1.6615219456956321E-3</v>
      </c>
      <c r="P333" s="28">
        <f t="shared" si="121"/>
        <v>5.7160355259644476E-2</v>
      </c>
      <c r="Q333" s="28">
        <f t="shared" si="122"/>
        <v>0</v>
      </c>
      <c r="R333" s="28">
        <f t="shared" si="123"/>
        <v>7.0901320582813718E-3</v>
      </c>
      <c r="S333" s="28">
        <f t="shared" si="124"/>
        <v>8.6244499498526392E-6</v>
      </c>
      <c r="T333" s="28">
        <f t="shared" si="125"/>
        <v>0</v>
      </c>
      <c r="U333" s="28">
        <f t="shared" si="126"/>
        <v>4.2004637847629494E-4</v>
      </c>
      <c r="V333" s="28">
        <f t="shared" si="127"/>
        <v>1.1432075839300504E-3</v>
      </c>
      <c r="W333" s="28">
        <f t="shared" si="128"/>
        <v>0</v>
      </c>
      <c r="X333" s="28">
        <f t="shared" si="129"/>
        <v>6.7483887675977683E-2</v>
      </c>
    </row>
    <row r="334" spans="1:24" x14ac:dyDescent="0.25">
      <c r="A334" s="25" t="s">
        <v>173</v>
      </c>
      <c r="B334" s="27">
        <f>'SCC X Ano = Fundo Cultural'!B334+'SCC X Ano = Outros'!B334</f>
        <v>0</v>
      </c>
      <c r="C334" s="27">
        <f>'SCC X Ano = Fundo Cultural'!C334+'SCC X Ano = Outros'!C334</f>
        <v>5007.3625730259446</v>
      </c>
      <c r="D334" s="27">
        <f>'SCC X Ano = Fundo Cultural'!D334+'SCC X Ano = Outros'!D334</f>
        <v>48717330.515434384</v>
      </c>
      <c r="E334" s="27">
        <f>'SCC X Ano = Fundo Cultural'!E334+'SCC X Ano = Outros'!E334</f>
        <v>0</v>
      </c>
      <c r="F334" s="27">
        <f>'SCC X Ano = Fundo Cultural'!F334+'SCC X Ano = Outros'!F334</f>
        <v>591244.54170488089</v>
      </c>
      <c r="G334" s="27">
        <f>'SCC X Ano = Fundo Cultural'!G334+'SCC X Ano = Outros'!G334</f>
        <v>0</v>
      </c>
      <c r="H334" s="27">
        <f>'SCC X Ano = Fundo Cultural'!H334+'SCC X Ano = Outros'!H334</f>
        <v>0</v>
      </c>
      <c r="I334" s="27">
        <f>'SCC X Ano = Fundo Cultural'!I334+'SCC X Ano = Outros'!I334</f>
        <v>76632.001482505191</v>
      </c>
      <c r="J334" s="27">
        <f>'SCC X Ano = Fundo Cultural'!J334+'SCC X Ano = Outros'!J334</f>
        <v>0</v>
      </c>
      <c r="K334" s="27">
        <f>'SCC X Ano = Fundo Cultural'!K334+'SCC X Ano = Outros'!K334</f>
        <v>0</v>
      </c>
      <c r="L334" s="67">
        <f t="shared" si="118"/>
        <v>49390214.421194792</v>
      </c>
      <c r="M334" s="25" t="s">
        <v>173</v>
      </c>
      <c r="N334" s="28">
        <f t="shared" si="119"/>
        <v>0</v>
      </c>
      <c r="O334" s="28">
        <f t="shared" si="120"/>
        <v>5.821443874005446E-6</v>
      </c>
      <c r="P334" s="28">
        <f t="shared" si="121"/>
        <v>5.6637641303372142E-2</v>
      </c>
      <c r="Q334" s="28">
        <f t="shared" si="122"/>
        <v>0</v>
      </c>
      <c r="R334" s="28">
        <f t="shared" si="123"/>
        <v>6.8736722479177312E-4</v>
      </c>
      <c r="S334" s="28">
        <f t="shared" si="124"/>
        <v>0</v>
      </c>
      <c r="T334" s="28">
        <f t="shared" si="125"/>
        <v>0</v>
      </c>
      <c r="U334" s="28">
        <f t="shared" si="126"/>
        <v>8.9090591918835807E-5</v>
      </c>
      <c r="V334" s="28">
        <f t="shared" si="127"/>
        <v>0</v>
      </c>
      <c r="W334" s="28">
        <f t="shared" si="128"/>
        <v>0</v>
      </c>
      <c r="X334" s="28">
        <f t="shared" si="129"/>
        <v>5.7419920563956756E-2</v>
      </c>
    </row>
    <row r="335" spans="1:24" x14ac:dyDescent="0.25">
      <c r="A335" s="25" t="s">
        <v>169</v>
      </c>
      <c r="B335" s="27">
        <f>'SCC X Ano = Fundo Cultural'!B335+'SCC X Ano = Outros'!B335</f>
        <v>0</v>
      </c>
      <c r="C335" s="27">
        <f>'SCC X Ano = Fundo Cultural'!C335+'SCC X Ano = Outros'!C335</f>
        <v>105171.0856209561</v>
      </c>
      <c r="D335" s="27">
        <f>'SCC X Ano = Fundo Cultural'!D335+'SCC X Ano = Outros'!D335</f>
        <v>133325.14640366856</v>
      </c>
      <c r="E335" s="27">
        <f>'SCC X Ano = Fundo Cultural'!E335+'SCC X Ano = Outros'!E335</f>
        <v>0</v>
      </c>
      <c r="F335" s="27">
        <f>'SCC X Ano = Fundo Cultural'!F335+'SCC X Ano = Outros'!F335</f>
        <v>625841.05211382615</v>
      </c>
      <c r="G335" s="27">
        <f>'SCC X Ano = Fundo Cultural'!G335+'SCC X Ano = Outros'!G335</f>
        <v>0</v>
      </c>
      <c r="H335" s="27">
        <f>'SCC X Ano = Fundo Cultural'!H335+'SCC X Ano = Outros'!H335</f>
        <v>0</v>
      </c>
      <c r="I335" s="27">
        <f>'SCC X Ano = Fundo Cultural'!I335+'SCC X Ano = Outros'!I335</f>
        <v>384563.18076512346</v>
      </c>
      <c r="J335" s="27">
        <f>'SCC X Ano = Fundo Cultural'!J335+'SCC X Ano = Outros'!J335</f>
        <v>0</v>
      </c>
      <c r="K335" s="27">
        <f>'SCC X Ano = Fundo Cultural'!K335+'SCC X Ano = Outros'!K335</f>
        <v>0</v>
      </c>
      <c r="L335" s="67">
        <f t="shared" si="118"/>
        <v>1248900.4649035744</v>
      </c>
      <c r="M335" s="25" t="s">
        <v>169</v>
      </c>
      <c r="N335" s="28">
        <f t="shared" si="119"/>
        <v>0</v>
      </c>
      <c r="O335" s="28">
        <f t="shared" si="120"/>
        <v>1.22269470840542E-4</v>
      </c>
      <c r="P335" s="28">
        <f t="shared" si="121"/>
        <v>1.5500073051700187E-4</v>
      </c>
      <c r="Q335" s="28">
        <f t="shared" si="122"/>
        <v>0</v>
      </c>
      <c r="R335" s="28">
        <f t="shared" si="123"/>
        <v>7.2758832734724744E-4</v>
      </c>
      <c r="S335" s="28">
        <f t="shared" si="124"/>
        <v>0</v>
      </c>
      <c r="T335" s="28">
        <f t="shared" si="125"/>
        <v>0</v>
      </c>
      <c r="U335" s="28">
        <f t="shared" si="126"/>
        <v>4.470842564692344E-4</v>
      </c>
      <c r="V335" s="28">
        <f t="shared" si="127"/>
        <v>0</v>
      </c>
      <c r="W335" s="28">
        <f t="shared" si="128"/>
        <v>0</v>
      </c>
      <c r="X335" s="28">
        <f t="shared" si="129"/>
        <v>1.451942785174026E-3</v>
      </c>
    </row>
    <row r="336" spans="1:24" x14ac:dyDescent="0.25">
      <c r="A336" s="25" t="s">
        <v>163</v>
      </c>
      <c r="B336" s="27">
        <f>'SCC X Ano = Fundo Cultural'!B336+'SCC X Ano = Outros'!B336</f>
        <v>0</v>
      </c>
      <c r="C336" s="27">
        <f>'SCC X Ano = Fundo Cultural'!C336+'SCC X Ano = Outros'!C336</f>
        <v>150201.31718072743</v>
      </c>
      <c r="D336" s="27">
        <f>'SCC X Ano = Fundo Cultural'!D336+'SCC X Ano = Outros'!D336</f>
        <v>319258.48405050568</v>
      </c>
      <c r="E336" s="27">
        <f>'SCC X Ano = Fundo Cultural'!E336+'SCC X Ano = Outros'!E336</f>
        <v>0</v>
      </c>
      <c r="F336" s="27">
        <f>'SCC X Ano = Fundo Cultural'!F336+'SCC X Ano = Outros'!F336</f>
        <v>486577.89844839502</v>
      </c>
      <c r="G336" s="27">
        <f>'SCC X Ano = Fundo Cultural'!G336+'SCC X Ano = Outros'!G336</f>
        <v>54012.394069979273</v>
      </c>
      <c r="H336" s="27">
        <f>'SCC X Ano = Fundo Cultural'!H336+'SCC X Ano = Outros'!H336</f>
        <v>0</v>
      </c>
      <c r="I336" s="27">
        <f>'SCC X Ano = Fundo Cultural'!I336+'SCC X Ano = Outros'!I336</f>
        <v>161496.70824800554</v>
      </c>
      <c r="J336" s="27">
        <f>'SCC X Ano = Fundo Cultural'!J336+'SCC X Ano = Outros'!J336</f>
        <v>267195.91414033546</v>
      </c>
      <c r="K336" s="27">
        <f>'SCC X Ano = Fundo Cultural'!K336+'SCC X Ano = Outros'!K336</f>
        <v>0</v>
      </c>
      <c r="L336" s="67">
        <f t="shared" si="118"/>
        <v>1438742.7161379484</v>
      </c>
      <c r="M336" s="25" t="s">
        <v>163</v>
      </c>
      <c r="N336" s="28">
        <f t="shared" si="119"/>
        <v>0</v>
      </c>
      <c r="O336" s="28">
        <f t="shared" si="120"/>
        <v>1.746205762050305E-4</v>
      </c>
      <c r="P336" s="28">
        <f t="shared" si="121"/>
        <v>3.7116252699811276E-4</v>
      </c>
      <c r="Q336" s="28">
        <f t="shared" si="122"/>
        <v>0</v>
      </c>
      <c r="R336" s="28">
        <f t="shared" si="123"/>
        <v>5.65684206973078E-4</v>
      </c>
      <c r="S336" s="28">
        <f t="shared" si="124"/>
        <v>6.2793559682066134E-5</v>
      </c>
      <c r="T336" s="28">
        <f t="shared" si="125"/>
        <v>0</v>
      </c>
      <c r="U336" s="28">
        <f t="shared" si="126"/>
        <v>1.8775233652279115E-4</v>
      </c>
      <c r="V336" s="28">
        <f t="shared" si="127"/>
        <v>3.1063578777191966E-4</v>
      </c>
      <c r="W336" s="28">
        <f t="shared" si="128"/>
        <v>0</v>
      </c>
      <c r="X336" s="28">
        <f t="shared" si="129"/>
        <v>1.6726489941529983E-3</v>
      </c>
    </row>
    <row r="337" spans="1:24" x14ac:dyDescent="0.25">
      <c r="A337" s="25" t="s">
        <v>155</v>
      </c>
      <c r="B337" s="27">
        <f>'SCC X Ano = Fundo Cultural'!B337+'SCC X Ano = Outros'!B337</f>
        <v>0</v>
      </c>
      <c r="C337" s="27">
        <f>'SCC X Ano = Fundo Cultural'!C337+'SCC X Ano = Outros'!C337</f>
        <v>22370.474652930461</v>
      </c>
      <c r="D337" s="27">
        <f>'SCC X Ano = Fundo Cultural'!D337+'SCC X Ano = Outros'!D337</f>
        <v>1290424.3072931718</v>
      </c>
      <c r="E337" s="27">
        <f>'SCC X Ano = Fundo Cultural'!E337+'SCC X Ano = Outros'!E337</f>
        <v>0</v>
      </c>
      <c r="F337" s="27">
        <f>'SCC X Ano = Fundo Cultural'!F337+'SCC X Ano = Outros'!F337</f>
        <v>498391.11504491488</v>
      </c>
      <c r="G337" s="27">
        <f>'SCC X Ano = Fundo Cultural'!G337+'SCC X Ano = Outros'!G337</f>
        <v>0</v>
      </c>
      <c r="H337" s="27">
        <f>'SCC X Ano = Fundo Cultural'!H337+'SCC X Ano = Outros'!H337</f>
        <v>0</v>
      </c>
      <c r="I337" s="27">
        <f>'SCC X Ano = Fundo Cultural'!I337+'SCC X Ano = Outros'!I337</f>
        <v>301793.45402349398</v>
      </c>
      <c r="J337" s="27">
        <f>'SCC X Ano = Fundo Cultural'!J337+'SCC X Ano = Outros'!J337</f>
        <v>264801.35712042218</v>
      </c>
      <c r="K337" s="27">
        <f>'SCC X Ano = Fundo Cultural'!K337+'SCC X Ano = Outros'!K337</f>
        <v>0</v>
      </c>
      <c r="L337" s="67">
        <f t="shared" si="118"/>
        <v>2377780.7081349334</v>
      </c>
      <c r="M337" s="25" t="s">
        <v>155</v>
      </c>
      <c r="N337" s="28">
        <f t="shared" si="119"/>
        <v>0</v>
      </c>
      <c r="O337" s="28">
        <f t="shared" si="120"/>
        <v>2.6007396254551463E-5</v>
      </c>
      <c r="P337" s="28">
        <f t="shared" si="121"/>
        <v>1.5002174436152284E-3</v>
      </c>
      <c r="Q337" s="28">
        <f t="shared" si="122"/>
        <v>0</v>
      </c>
      <c r="R337" s="28">
        <f t="shared" si="123"/>
        <v>5.7941797927040786E-4</v>
      </c>
      <c r="S337" s="28">
        <f t="shared" si="124"/>
        <v>0</v>
      </c>
      <c r="T337" s="28">
        <f t="shared" si="125"/>
        <v>0</v>
      </c>
      <c r="U337" s="28">
        <f t="shared" si="126"/>
        <v>3.5085808717029573E-4</v>
      </c>
      <c r="V337" s="28">
        <f t="shared" si="127"/>
        <v>3.0785193118250013E-4</v>
      </c>
      <c r="W337" s="28">
        <f t="shared" si="128"/>
        <v>0</v>
      </c>
      <c r="X337" s="28">
        <f t="shared" si="129"/>
        <v>2.7643528374929837E-3</v>
      </c>
    </row>
    <row r="338" spans="1:24" x14ac:dyDescent="0.25">
      <c r="A338" s="1" t="s">
        <v>223</v>
      </c>
      <c r="B338" s="27">
        <f>'SCC X Ano = Fundo Cultural'!B338+'SCC X Ano = Outros'!B338</f>
        <v>0</v>
      </c>
      <c r="C338" s="27">
        <f>'SCC X Ano = Fundo Cultural'!C338+'SCC X Ano = Outros'!C338</f>
        <v>20548902.390602425</v>
      </c>
      <c r="D338" s="27">
        <f>'SCC X Ano = Fundo Cultural'!D338+'SCC X Ano = Outros'!D338</f>
        <v>593181649.79920852</v>
      </c>
      <c r="E338" s="27">
        <f>'SCC X Ano = Fundo Cultural'!E338+'SCC X Ano = Outros'!E338</f>
        <v>0</v>
      </c>
      <c r="F338" s="27">
        <f>'SCC X Ano = Fundo Cultural'!F338+'SCC X Ano = Outros'!F338</f>
        <v>206305709.91725621</v>
      </c>
      <c r="G338" s="27">
        <f>'SCC X Ano = Fundo Cultural'!G338+'SCC X Ano = Outros'!G338</f>
        <v>390041.01305358374</v>
      </c>
      <c r="H338" s="27">
        <f>'SCC X Ano = Fundo Cultural'!H338+'SCC X Ano = Outros'!H338</f>
        <v>68817.262730070986</v>
      </c>
      <c r="I338" s="27">
        <f>'SCC X Ano = Fundo Cultural'!I338+'SCC X Ano = Outros'!I338</f>
        <v>7913801.967548213</v>
      </c>
      <c r="J338" s="27">
        <f>'SCC X Ano = Fundo Cultural'!J338+'SCC X Ano = Outros'!J338</f>
        <v>31749258.575362772</v>
      </c>
      <c r="K338" s="27">
        <f>'SCC X Ano = Fundo Cultural'!K338+'SCC X Ano = Outros'!K338</f>
        <v>0</v>
      </c>
      <c r="L338" s="67">
        <f t="shared" si="118"/>
        <v>860158180.92576194</v>
      </c>
      <c r="M338" s="25" t="s">
        <v>223</v>
      </c>
      <c r="N338" s="28">
        <f t="shared" si="119"/>
        <v>0</v>
      </c>
      <c r="O338" s="28">
        <f t="shared" si="120"/>
        <v>2.3889678487375741E-2</v>
      </c>
      <c r="P338" s="28">
        <f t="shared" si="121"/>
        <v>0.68961926184412414</v>
      </c>
      <c r="Q338" s="28">
        <f t="shared" si="122"/>
        <v>0</v>
      </c>
      <c r="R338" s="28">
        <f t="shared" si="123"/>
        <v>0.23984624513507002</v>
      </c>
      <c r="S338" s="28">
        <f t="shared" si="124"/>
        <v>4.5345265754932951E-4</v>
      </c>
      <c r="T338" s="28">
        <f t="shared" si="125"/>
        <v>8.0005357451817837E-5</v>
      </c>
      <c r="U338" s="28">
        <f t="shared" si="126"/>
        <v>9.2004030689225441E-3</v>
      </c>
      <c r="V338" s="28">
        <f t="shared" si="127"/>
        <v>3.6910953449506248E-2</v>
      </c>
      <c r="W338" s="28">
        <f t="shared" si="128"/>
        <v>0</v>
      </c>
      <c r="X338" s="28">
        <f t="shared" si="129"/>
        <v>1</v>
      </c>
    </row>
    <row r="343" spans="1:24" x14ac:dyDescent="0.25">
      <c r="A343" s="25"/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L343" s="1">
        <v>2017</v>
      </c>
      <c r="N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  <c r="X343" s="1">
        <v>2017</v>
      </c>
    </row>
    <row r="344" spans="1:24" x14ac:dyDescent="0.25">
      <c r="A344" s="25"/>
      <c r="B344" s="25" t="s">
        <v>224</v>
      </c>
      <c r="C344" s="25" t="s">
        <v>228</v>
      </c>
      <c r="D344" s="25" t="s">
        <v>15</v>
      </c>
      <c r="E344" s="25" t="s">
        <v>229</v>
      </c>
      <c r="F344" s="25" t="s">
        <v>226</v>
      </c>
      <c r="G344" s="25" t="s">
        <v>227</v>
      </c>
      <c r="H344" s="25" t="s">
        <v>131</v>
      </c>
      <c r="I344" s="25" t="s">
        <v>130</v>
      </c>
      <c r="J344" s="25" t="s">
        <v>129</v>
      </c>
      <c r="K344" s="25" t="s">
        <v>230</v>
      </c>
      <c r="L344" s="25" t="s">
        <v>404</v>
      </c>
      <c r="N344" s="25" t="s">
        <v>224</v>
      </c>
      <c r="O344" s="25" t="s">
        <v>228</v>
      </c>
      <c r="P344" s="25" t="s">
        <v>15</v>
      </c>
      <c r="Q344" s="25" t="s">
        <v>229</v>
      </c>
      <c r="R344" s="25" t="s">
        <v>226</v>
      </c>
      <c r="S344" s="25" t="s">
        <v>227</v>
      </c>
      <c r="T344" s="25" t="s">
        <v>131</v>
      </c>
      <c r="U344" s="25" t="s">
        <v>130</v>
      </c>
      <c r="V344" s="25" t="s">
        <v>129</v>
      </c>
      <c r="W344" s="25" t="s">
        <v>230</v>
      </c>
      <c r="X344" s="25" t="s">
        <v>404</v>
      </c>
    </row>
    <row r="345" spans="1:24" x14ac:dyDescent="0.25">
      <c r="A345" s="25" t="s">
        <v>132</v>
      </c>
      <c r="B345" s="27">
        <f>'SCC X Ano = Fundo Cultural'!B345+'SCC X Ano = Outros'!B345</f>
        <v>0</v>
      </c>
      <c r="C345" s="27">
        <f>'SCC X Ano = Fundo Cultural'!C345+'SCC X Ano = Outros'!C345</f>
        <v>29741</v>
      </c>
      <c r="D345" s="27">
        <f>'SCC X Ano = Fundo Cultural'!D345+'SCC X Ano = Outros'!D345</f>
        <v>187298</v>
      </c>
      <c r="E345" s="27">
        <f>'SCC X Ano = Fundo Cultural'!E345+'SCC X Ano = Outros'!E345</f>
        <v>0</v>
      </c>
      <c r="F345" s="27">
        <f>'SCC X Ano = Fundo Cultural'!F345+'SCC X Ano = Outros'!F345</f>
        <v>50267</v>
      </c>
      <c r="G345" s="27">
        <f>'SCC X Ano = Fundo Cultural'!G345+'SCC X Ano = Outros'!G345</f>
        <v>0</v>
      </c>
      <c r="H345" s="27">
        <f>'SCC X Ano = Fundo Cultural'!H345+'SCC X Ano = Outros'!H345</f>
        <v>0</v>
      </c>
      <c r="I345" s="27">
        <f>'SCC X Ano = Fundo Cultural'!I345+'SCC X Ano = Outros'!I345</f>
        <v>0</v>
      </c>
      <c r="J345" s="27">
        <f>'SCC X Ano = Fundo Cultural'!J345+'SCC X Ano = Outros'!J345</f>
        <v>0</v>
      </c>
      <c r="K345" s="27">
        <f>'SCC X Ano = Fundo Cultural'!K345+'SCC X Ano = Outros'!K345</f>
        <v>0</v>
      </c>
      <c r="L345" s="67">
        <f>SUM(B345:K345)</f>
        <v>267306</v>
      </c>
      <c r="M345" s="25" t="s">
        <v>132</v>
      </c>
      <c r="N345" s="28">
        <f>B345/$L$372</f>
        <v>0</v>
      </c>
      <c r="O345" s="28">
        <f t="shared" ref="O345:X360" si="130">C345/$L$372</f>
        <v>4.4511275096901823E-5</v>
      </c>
      <c r="P345" s="28">
        <f t="shared" si="130"/>
        <v>2.8031582001612309E-4</v>
      </c>
      <c r="Q345" s="28">
        <f t="shared" si="130"/>
        <v>0</v>
      </c>
      <c r="R345" s="28">
        <f t="shared" si="130"/>
        <v>7.5231104041423085E-5</v>
      </c>
      <c r="S345" s="28">
        <f t="shared" si="130"/>
        <v>0</v>
      </c>
      <c r="T345" s="28">
        <f t="shared" si="130"/>
        <v>0</v>
      </c>
      <c r="U345" s="28">
        <f t="shared" si="130"/>
        <v>0</v>
      </c>
      <c r="V345" s="28">
        <f t="shared" si="130"/>
        <v>0</v>
      </c>
      <c r="W345" s="28">
        <f t="shared" si="130"/>
        <v>0</v>
      </c>
      <c r="X345" s="28">
        <f t="shared" si="130"/>
        <v>4.0005819915444799E-4</v>
      </c>
    </row>
    <row r="346" spans="1:24" x14ac:dyDescent="0.25">
      <c r="A346" s="25" t="s">
        <v>134</v>
      </c>
      <c r="B346" s="27">
        <f>'SCC X Ano = Fundo Cultural'!B346+'SCC X Ano = Outros'!B346</f>
        <v>0</v>
      </c>
      <c r="C346" s="27">
        <f>'SCC X Ano = Fundo Cultural'!C346+'SCC X Ano = Outros'!C346</f>
        <v>0</v>
      </c>
      <c r="D346" s="27">
        <f>'SCC X Ano = Fundo Cultural'!D346+'SCC X Ano = Outros'!D346</f>
        <v>43781</v>
      </c>
      <c r="E346" s="27">
        <f>'SCC X Ano = Fundo Cultural'!E346+'SCC X Ano = Outros'!E346</f>
        <v>0</v>
      </c>
      <c r="F346" s="27">
        <f>'SCC X Ano = Fundo Cultural'!F346+'SCC X Ano = Outros'!F346</f>
        <v>0</v>
      </c>
      <c r="G346" s="27">
        <f>'SCC X Ano = Fundo Cultural'!G346+'SCC X Ano = Outros'!G346</f>
        <v>0</v>
      </c>
      <c r="H346" s="27">
        <f>'SCC X Ano = Fundo Cultural'!H346+'SCC X Ano = Outros'!H346</f>
        <v>0</v>
      </c>
      <c r="I346" s="27">
        <f>'SCC X Ano = Fundo Cultural'!I346+'SCC X Ano = Outros'!I346</f>
        <v>0</v>
      </c>
      <c r="J346" s="27">
        <f>'SCC X Ano = Fundo Cultural'!J346+'SCC X Ano = Outros'!J346</f>
        <v>0</v>
      </c>
      <c r="K346" s="27">
        <f>'SCC X Ano = Fundo Cultural'!K346+'SCC X Ano = Outros'!K346</f>
        <v>0</v>
      </c>
      <c r="L346" s="67">
        <f t="shared" ref="L346:L372" si="131">SUM(B346:K346)</f>
        <v>43781</v>
      </c>
      <c r="M346" s="25" t="s">
        <v>134</v>
      </c>
      <c r="N346" s="28">
        <f t="shared" ref="N346:N372" si="132">B346/$L$372</f>
        <v>0</v>
      </c>
      <c r="O346" s="28">
        <f t="shared" si="130"/>
        <v>0</v>
      </c>
      <c r="P346" s="28">
        <f t="shared" si="130"/>
        <v>6.552396136705083E-5</v>
      </c>
      <c r="Q346" s="28">
        <f t="shared" si="130"/>
        <v>0</v>
      </c>
      <c r="R346" s="28">
        <f t="shared" si="130"/>
        <v>0</v>
      </c>
      <c r="S346" s="28">
        <f t="shared" si="130"/>
        <v>0</v>
      </c>
      <c r="T346" s="28">
        <f t="shared" si="130"/>
        <v>0</v>
      </c>
      <c r="U346" s="28">
        <f t="shared" si="130"/>
        <v>0</v>
      </c>
      <c r="V346" s="28">
        <f t="shared" si="130"/>
        <v>0</v>
      </c>
      <c r="W346" s="28">
        <f t="shared" si="130"/>
        <v>0</v>
      </c>
      <c r="X346" s="28">
        <f t="shared" si="130"/>
        <v>6.552396136705083E-5</v>
      </c>
    </row>
    <row r="347" spans="1:24" x14ac:dyDescent="0.25">
      <c r="A347" s="25" t="s">
        <v>139</v>
      </c>
      <c r="B347" s="27">
        <f>'SCC X Ano = Fundo Cultural'!B347+'SCC X Ano = Outros'!B347</f>
        <v>0</v>
      </c>
      <c r="C347" s="27">
        <f>'SCC X Ano = Fundo Cultural'!C347+'SCC X Ano = Outros'!C347</f>
        <v>234646</v>
      </c>
      <c r="D347" s="27">
        <f>'SCC X Ano = Fundo Cultural'!D347+'SCC X Ano = Outros'!D347</f>
        <v>228483</v>
      </c>
      <c r="E347" s="27">
        <f>'SCC X Ano = Fundo Cultural'!E347+'SCC X Ano = Outros'!E347</f>
        <v>0</v>
      </c>
      <c r="F347" s="27">
        <f>'SCC X Ano = Fundo Cultural'!F347+'SCC X Ano = Outros'!F347</f>
        <v>104172</v>
      </c>
      <c r="G347" s="27">
        <f>'SCC X Ano = Fundo Cultural'!G347+'SCC X Ano = Outros'!G347</f>
        <v>0</v>
      </c>
      <c r="H347" s="27">
        <f>'SCC X Ano = Fundo Cultural'!H347+'SCC X Ano = Outros'!H347</f>
        <v>0</v>
      </c>
      <c r="I347" s="27">
        <f>'SCC X Ano = Fundo Cultural'!I347+'SCC X Ano = Outros'!I347</f>
        <v>28429</v>
      </c>
      <c r="J347" s="27">
        <f>'SCC X Ano = Fundo Cultural'!J347+'SCC X Ano = Outros'!J347</f>
        <v>0</v>
      </c>
      <c r="K347" s="27">
        <f>'SCC X Ano = Fundo Cultural'!K347+'SCC X Ano = Outros'!K347</f>
        <v>0</v>
      </c>
      <c r="L347" s="67">
        <f t="shared" si="131"/>
        <v>595730</v>
      </c>
      <c r="M347" s="25" t="s">
        <v>139</v>
      </c>
      <c r="N347" s="28">
        <f t="shared" si="132"/>
        <v>0</v>
      </c>
      <c r="O347" s="28">
        <f t="shared" si="130"/>
        <v>3.511782608650558E-4</v>
      </c>
      <c r="P347" s="28">
        <f t="shared" si="130"/>
        <v>3.4195452970530306E-4</v>
      </c>
      <c r="Q347" s="28">
        <f t="shared" si="130"/>
        <v>0</v>
      </c>
      <c r="R347" s="28">
        <f t="shared" si="130"/>
        <v>1.5590694830013976E-4</v>
      </c>
      <c r="S347" s="28">
        <f t="shared" si="130"/>
        <v>0</v>
      </c>
      <c r="T347" s="28">
        <f t="shared" si="130"/>
        <v>0</v>
      </c>
      <c r="U347" s="28">
        <f t="shared" si="130"/>
        <v>4.2547696436899291E-5</v>
      </c>
      <c r="V347" s="28">
        <f t="shared" si="130"/>
        <v>0</v>
      </c>
      <c r="W347" s="28">
        <f t="shared" si="130"/>
        <v>0</v>
      </c>
      <c r="X347" s="28">
        <f t="shared" si="130"/>
        <v>8.9158743530739798E-4</v>
      </c>
    </row>
    <row r="348" spans="1:24" x14ac:dyDescent="0.25">
      <c r="A348" s="25" t="s">
        <v>143</v>
      </c>
      <c r="B348" s="27">
        <f>'SCC X Ano = Fundo Cultural'!B348+'SCC X Ano = Outros'!B348</f>
        <v>0</v>
      </c>
      <c r="C348" s="27">
        <f>'SCC X Ano = Fundo Cultural'!C348+'SCC X Ano = Outros'!C348</f>
        <v>25724</v>
      </c>
      <c r="D348" s="27">
        <f>'SCC X Ano = Fundo Cultural'!D348+'SCC X Ano = Outros'!D348</f>
        <v>0</v>
      </c>
      <c r="E348" s="27">
        <f>'SCC X Ano = Fundo Cultural'!E348+'SCC X Ano = Outros'!E348</f>
        <v>0</v>
      </c>
      <c r="F348" s="27">
        <f>'SCC X Ano = Fundo Cultural'!F348+'SCC X Ano = Outros'!F348</f>
        <v>0</v>
      </c>
      <c r="G348" s="27">
        <f>'SCC X Ano = Fundo Cultural'!G348+'SCC X Ano = Outros'!G348</f>
        <v>0</v>
      </c>
      <c r="H348" s="27">
        <f>'SCC X Ano = Fundo Cultural'!H348+'SCC X Ano = Outros'!H348</f>
        <v>0</v>
      </c>
      <c r="I348" s="27">
        <f>'SCC X Ano = Fundo Cultural'!I348+'SCC X Ano = Outros'!I348</f>
        <v>4557</v>
      </c>
      <c r="J348" s="27">
        <f>'SCC X Ano = Fundo Cultural'!J348+'SCC X Ano = Outros'!J348</f>
        <v>0</v>
      </c>
      <c r="K348" s="27">
        <f>'SCC X Ano = Fundo Cultural'!K348+'SCC X Ano = Outros'!K348</f>
        <v>0</v>
      </c>
      <c r="L348" s="67">
        <f t="shared" si="131"/>
        <v>30281</v>
      </c>
      <c r="M348" s="25" t="s">
        <v>143</v>
      </c>
      <c r="N348" s="28">
        <f t="shared" si="132"/>
        <v>0</v>
      </c>
      <c r="O348" s="28">
        <f t="shared" si="130"/>
        <v>3.8499312080720301E-5</v>
      </c>
      <c r="P348" s="28">
        <f t="shared" si="130"/>
        <v>0</v>
      </c>
      <c r="Q348" s="28">
        <f t="shared" si="130"/>
        <v>0</v>
      </c>
      <c r="R348" s="28">
        <f t="shared" si="130"/>
        <v>0</v>
      </c>
      <c r="S348" s="28">
        <f t="shared" si="130"/>
        <v>0</v>
      </c>
      <c r="T348" s="28">
        <f t="shared" si="130"/>
        <v>0</v>
      </c>
      <c r="U348" s="28">
        <f t="shared" si="130"/>
        <v>6.8201432573410983E-6</v>
      </c>
      <c r="V348" s="28">
        <f t="shared" si="130"/>
        <v>0</v>
      </c>
      <c r="W348" s="28">
        <f t="shared" si="130"/>
        <v>0</v>
      </c>
      <c r="X348" s="28">
        <f t="shared" si="130"/>
        <v>4.5319455338061395E-5</v>
      </c>
    </row>
    <row r="349" spans="1:24" x14ac:dyDescent="0.25">
      <c r="A349" s="25" t="s">
        <v>146</v>
      </c>
      <c r="B349" s="27">
        <f>'SCC X Ano = Fundo Cultural'!B349+'SCC X Ano = Outros'!B349</f>
        <v>0</v>
      </c>
      <c r="C349" s="27">
        <f>'SCC X Ano = Fundo Cultural'!C349+'SCC X Ano = Outros'!C349</f>
        <v>415000</v>
      </c>
      <c r="D349" s="27">
        <f>'SCC X Ano = Fundo Cultural'!D349+'SCC X Ano = Outros'!D349</f>
        <v>46695382</v>
      </c>
      <c r="E349" s="27">
        <f>'SCC X Ano = Fundo Cultural'!E349+'SCC X Ano = Outros'!E349</f>
        <v>0</v>
      </c>
      <c r="F349" s="27">
        <f>'SCC X Ano = Fundo Cultural'!F349+'SCC X Ano = Outros'!F349</f>
        <v>31798</v>
      </c>
      <c r="G349" s="27">
        <f>'SCC X Ano = Fundo Cultural'!G349+'SCC X Ano = Outros'!G349</f>
        <v>0</v>
      </c>
      <c r="H349" s="27">
        <f>'SCC X Ano = Fundo Cultural'!H349+'SCC X Ano = Outros'!H349</f>
        <v>0</v>
      </c>
      <c r="I349" s="27">
        <f>'SCC X Ano = Fundo Cultural'!I349+'SCC X Ano = Outros'!I349</f>
        <v>9756</v>
      </c>
      <c r="J349" s="27">
        <f>'SCC X Ano = Fundo Cultural'!J349+'SCC X Ano = Outros'!J349</f>
        <v>0</v>
      </c>
      <c r="K349" s="27">
        <f>'SCC X Ano = Fundo Cultural'!K349+'SCC X Ano = Outros'!K349</f>
        <v>0</v>
      </c>
      <c r="L349" s="67">
        <f t="shared" si="131"/>
        <v>47151936</v>
      </c>
      <c r="M349" s="25" t="s">
        <v>146</v>
      </c>
      <c r="N349" s="28">
        <f t="shared" si="132"/>
        <v>0</v>
      </c>
      <c r="O349" s="28">
        <f t="shared" si="130"/>
        <v>6.2110148163189722E-4</v>
      </c>
      <c r="P349" s="28">
        <f t="shared" si="130"/>
        <v>6.9885713121849213E-2</v>
      </c>
      <c r="Q349" s="28">
        <f t="shared" si="130"/>
        <v>0</v>
      </c>
      <c r="R349" s="28">
        <f t="shared" si="130"/>
        <v>4.7589843163689321E-5</v>
      </c>
      <c r="S349" s="28">
        <f t="shared" si="130"/>
        <v>0</v>
      </c>
      <c r="T349" s="28">
        <f t="shared" si="130"/>
        <v>0</v>
      </c>
      <c r="U349" s="28">
        <f t="shared" si="130"/>
        <v>1.460112302361636E-5</v>
      </c>
      <c r="V349" s="28">
        <f t="shared" si="130"/>
        <v>0</v>
      </c>
      <c r="W349" s="28">
        <f t="shared" si="130"/>
        <v>0</v>
      </c>
      <c r="X349" s="28">
        <f t="shared" si="130"/>
        <v>7.0569005569668414E-2</v>
      </c>
    </row>
    <row r="350" spans="1:24" x14ac:dyDescent="0.25">
      <c r="A350" s="25" t="s">
        <v>141</v>
      </c>
      <c r="B350" s="27">
        <f>'SCC X Ano = Fundo Cultural'!B350+'SCC X Ano = Outros'!B350</f>
        <v>0</v>
      </c>
      <c r="C350" s="27">
        <f>'SCC X Ano = Fundo Cultural'!C350+'SCC X Ano = Outros'!C350</f>
        <v>0</v>
      </c>
      <c r="D350" s="27">
        <f>'SCC X Ano = Fundo Cultural'!D350+'SCC X Ano = Outros'!D350</f>
        <v>7502</v>
      </c>
      <c r="E350" s="27">
        <f>'SCC X Ano = Fundo Cultural'!E350+'SCC X Ano = Outros'!E350</f>
        <v>0</v>
      </c>
      <c r="F350" s="27">
        <f>'SCC X Ano = Fundo Cultural'!F350+'SCC X Ano = Outros'!F350</f>
        <v>0</v>
      </c>
      <c r="G350" s="27">
        <f>'SCC X Ano = Fundo Cultural'!G350+'SCC X Ano = Outros'!G350</f>
        <v>0</v>
      </c>
      <c r="H350" s="27">
        <f>'SCC X Ano = Fundo Cultural'!H350+'SCC X Ano = Outros'!H350</f>
        <v>0</v>
      </c>
      <c r="I350" s="27">
        <f>'SCC X Ano = Fundo Cultural'!I350+'SCC X Ano = Outros'!I350</f>
        <v>0</v>
      </c>
      <c r="J350" s="27">
        <f>'SCC X Ano = Fundo Cultural'!J350+'SCC X Ano = Outros'!J350</f>
        <v>0</v>
      </c>
      <c r="K350" s="27">
        <f>'SCC X Ano = Fundo Cultural'!K350+'SCC X Ano = Outros'!K350</f>
        <v>0</v>
      </c>
      <c r="L350" s="67">
        <f t="shared" si="131"/>
        <v>7502</v>
      </c>
      <c r="M350" s="25" t="s">
        <v>141</v>
      </c>
      <c r="N350" s="28">
        <f t="shared" si="132"/>
        <v>0</v>
      </c>
      <c r="O350" s="28">
        <f t="shared" si="130"/>
        <v>0</v>
      </c>
      <c r="P350" s="28">
        <f t="shared" si="130"/>
        <v>1.1227718831813236E-5</v>
      </c>
      <c r="Q350" s="28">
        <f t="shared" si="130"/>
        <v>0</v>
      </c>
      <c r="R350" s="28">
        <f t="shared" si="130"/>
        <v>0</v>
      </c>
      <c r="S350" s="28">
        <f t="shared" si="130"/>
        <v>0</v>
      </c>
      <c r="T350" s="28">
        <f t="shared" si="130"/>
        <v>0</v>
      </c>
      <c r="U350" s="28">
        <f t="shared" si="130"/>
        <v>0</v>
      </c>
      <c r="V350" s="28">
        <f t="shared" si="130"/>
        <v>0</v>
      </c>
      <c r="W350" s="28">
        <f t="shared" si="130"/>
        <v>0</v>
      </c>
      <c r="X350" s="28">
        <f t="shared" si="130"/>
        <v>1.1227718831813236E-5</v>
      </c>
    </row>
    <row r="351" spans="1:24" x14ac:dyDescent="0.25">
      <c r="A351" s="25" t="s">
        <v>153</v>
      </c>
      <c r="B351" s="27">
        <f>'SCC X Ano = Fundo Cultural'!B351+'SCC X Ano = Outros'!B351</f>
        <v>0</v>
      </c>
      <c r="C351" s="27">
        <f>'SCC X Ano = Fundo Cultural'!C351+'SCC X Ano = Outros'!C351</f>
        <v>79000</v>
      </c>
      <c r="D351" s="27">
        <f>'SCC X Ano = Fundo Cultural'!D351+'SCC X Ano = Outros'!D351</f>
        <v>0</v>
      </c>
      <c r="E351" s="27">
        <f>'SCC X Ano = Fundo Cultural'!E351+'SCC X Ano = Outros'!E351</f>
        <v>0</v>
      </c>
      <c r="F351" s="27">
        <f>'SCC X Ano = Fundo Cultural'!F351+'SCC X Ano = Outros'!F351</f>
        <v>0</v>
      </c>
      <c r="G351" s="27">
        <f>'SCC X Ano = Fundo Cultural'!G351+'SCC X Ano = Outros'!G351</f>
        <v>0</v>
      </c>
      <c r="H351" s="27">
        <f>'SCC X Ano = Fundo Cultural'!H351+'SCC X Ano = Outros'!H351</f>
        <v>0</v>
      </c>
      <c r="I351" s="27">
        <f>'SCC X Ano = Fundo Cultural'!I351+'SCC X Ano = Outros'!I351</f>
        <v>0</v>
      </c>
      <c r="J351" s="27">
        <f>'SCC X Ano = Fundo Cultural'!J351+'SCC X Ano = Outros'!J351</f>
        <v>0</v>
      </c>
      <c r="K351" s="27">
        <f>'SCC X Ano = Fundo Cultural'!K351+'SCC X Ano = Outros'!K351</f>
        <v>0</v>
      </c>
      <c r="L351" s="67">
        <f t="shared" si="131"/>
        <v>79000</v>
      </c>
      <c r="M351" s="25" t="s">
        <v>153</v>
      </c>
      <c r="N351" s="28">
        <f t="shared" si="132"/>
        <v>0</v>
      </c>
      <c r="O351" s="28">
        <f t="shared" si="130"/>
        <v>1.1823377602149369E-4</v>
      </c>
      <c r="P351" s="28">
        <f t="shared" si="130"/>
        <v>0</v>
      </c>
      <c r="Q351" s="28">
        <f t="shared" si="130"/>
        <v>0</v>
      </c>
      <c r="R351" s="28">
        <f t="shared" si="130"/>
        <v>0</v>
      </c>
      <c r="S351" s="28">
        <f t="shared" si="130"/>
        <v>0</v>
      </c>
      <c r="T351" s="28">
        <f t="shared" si="130"/>
        <v>0</v>
      </c>
      <c r="U351" s="28">
        <f t="shared" si="130"/>
        <v>0</v>
      </c>
      <c r="V351" s="28">
        <f t="shared" si="130"/>
        <v>0</v>
      </c>
      <c r="W351" s="28">
        <f t="shared" si="130"/>
        <v>0</v>
      </c>
      <c r="X351" s="28">
        <f t="shared" si="130"/>
        <v>1.1823377602149369E-4</v>
      </c>
    </row>
    <row r="352" spans="1:24" x14ac:dyDescent="0.25">
      <c r="A352" s="25" t="s">
        <v>157</v>
      </c>
      <c r="B352" s="27">
        <f>'SCC X Ano = Fundo Cultural'!B352+'SCC X Ano = Outros'!B352</f>
        <v>0</v>
      </c>
      <c r="C352" s="27">
        <f>'SCC X Ano = Fundo Cultural'!C352+'SCC X Ano = Outros'!C352</f>
        <v>14325</v>
      </c>
      <c r="D352" s="27">
        <f>'SCC X Ano = Fundo Cultural'!D352+'SCC X Ano = Outros'!D352</f>
        <v>1385900</v>
      </c>
      <c r="E352" s="27">
        <f>'SCC X Ano = Fundo Cultural'!E352+'SCC X Ano = Outros'!E352</f>
        <v>0</v>
      </c>
      <c r="F352" s="27">
        <f>'SCC X Ano = Fundo Cultural'!F352+'SCC X Ano = Outros'!F352</f>
        <v>50000</v>
      </c>
      <c r="G352" s="27">
        <f>'SCC X Ano = Fundo Cultural'!G352+'SCC X Ano = Outros'!G352</f>
        <v>0</v>
      </c>
      <c r="H352" s="27">
        <f>'SCC X Ano = Fundo Cultural'!H352+'SCC X Ano = Outros'!H352</f>
        <v>0</v>
      </c>
      <c r="I352" s="27">
        <f>'SCC X Ano = Fundo Cultural'!I352+'SCC X Ano = Outros'!I352</f>
        <v>29353</v>
      </c>
      <c r="J352" s="27">
        <f>'SCC X Ano = Fundo Cultural'!J352+'SCC X Ano = Outros'!J352</f>
        <v>0</v>
      </c>
      <c r="K352" s="27">
        <f>'SCC X Ano = Fundo Cultural'!K352+'SCC X Ano = Outros'!K352</f>
        <v>0</v>
      </c>
      <c r="L352" s="67">
        <f t="shared" si="131"/>
        <v>1479578</v>
      </c>
      <c r="M352" s="25" t="s">
        <v>157</v>
      </c>
      <c r="N352" s="28">
        <f t="shared" si="132"/>
        <v>0</v>
      </c>
      <c r="O352" s="28">
        <f t="shared" si="130"/>
        <v>2.1439225841872116E-5</v>
      </c>
      <c r="P352" s="28">
        <f t="shared" si="130"/>
        <v>2.0741796226352925E-3</v>
      </c>
      <c r="Q352" s="28">
        <f t="shared" si="130"/>
        <v>0</v>
      </c>
      <c r="R352" s="28">
        <f t="shared" si="130"/>
        <v>7.4831503811071952E-5</v>
      </c>
      <c r="S352" s="28">
        <f t="shared" si="130"/>
        <v>0</v>
      </c>
      <c r="T352" s="28">
        <f t="shared" si="130"/>
        <v>0</v>
      </c>
      <c r="U352" s="28">
        <f t="shared" si="130"/>
        <v>4.3930582627327901E-5</v>
      </c>
      <c r="V352" s="28">
        <f t="shared" si="130"/>
        <v>0</v>
      </c>
      <c r="W352" s="28">
        <f t="shared" si="130"/>
        <v>0</v>
      </c>
      <c r="X352" s="28">
        <f t="shared" si="130"/>
        <v>2.2143809349155644E-3</v>
      </c>
    </row>
    <row r="353" spans="1:24" x14ac:dyDescent="0.25">
      <c r="A353" s="25" t="s">
        <v>161</v>
      </c>
      <c r="B353" s="27">
        <f>'SCC X Ano = Fundo Cultural'!B353+'SCC X Ano = Outros'!B353</f>
        <v>0</v>
      </c>
      <c r="C353" s="27">
        <f>'SCC X Ano = Fundo Cultural'!C353+'SCC X Ano = Outros'!C353</f>
        <v>0</v>
      </c>
      <c r="D353" s="27">
        <f>'SCC X Ano = Fundo Cultural'!D353+'SCC X Ano = Outros'!D353</f>
        <v>121574</v>
      </c>
      <c r="E353" s="27">
        <f>'SCC X Ano = Fundo Cultural'!E353+'SCC X Ano = Outros'!E353</f>
        <v>0</v>
      </c>
      <c r="F353" s="27">
        <f>'SCC X Ano = Fundo Cultural'!F353+'SCC X Ano = Outros'!F353</f>
        <v>198000</v>
      </c>
      <c r="G353" s="27">
        <f>'SCC X Ano = Fundo Cultural'!G353+'SCC X Ano = Outros'!G353</f>
        <v>0</v>
      </c>
      <c r="H353" s="27">
        <f>'SCC X Ano = Fundo Cultural'!H353+'SCC X Ano = Outros'!H353</f>
        <v>0</v>
      </c>
      <c r="I353" s="27">
        <f>'SCC X Ano = Fundo Cultural'!I353+'SCC X Ano = Outros'!I353</f>
        <v>50000</v>
      </c>
      <c r="J353" s="27">
        <f>'SCC X Ano = Fundo Cultural'!J353+'SCC X Ano = Outros'!J353</f>
        <v>4408000</v>
      </c>
      <c r="K353" s="27">
        <f>'SCC X Ano = Fundo Cultural'!K353+'SCC X Ano = Outros'!K353</f>
        <v>0</v>
      </c>
      <c r="L353" s="67">
        <f t="shared" si="131"/>
        <v>4777574</v>
      </c>
      <c r="M353" s="25" t="s">
        <v>161</v>
      </c>
      <c r="N353" s="28">
        <f t="shared" si="132"/>
        <v>0</v>
      </c>
      <c r="O353" s="28">
        <f t="shared" si="130"/>
        <v>0</v>
      </c>
      <c r="P353" s="28">
        <f t="shared" si="130"/>
        <v>1.8195130488654523E-4</v>
      </c>
      <c r="Q353" s="28">
        <f t="shared" si="130"/>
        <v>0</v>
      </c>
      <c r="R353" s="28">
        <f t="shared" si="130"/>
        <v>2.9633275509184496E-4</v>
      </c>
      <c r="S353" s="28">
        <f t="shared" si="130"/>
        <v>0</v>
      </c>
      <c r="T353" s="28">
        <f t="shared" si="130"/>
        <v>0</v>
      </c>
      <c r="U353" s="28">
        <f t="shared" si="130"/>
        <v>7.4831503811071952E-5</v>
      </c>
      <c r="V353" s="28">
        <f t="shared" si="130"/>
        <v>6.5971453759841037E-3</v>
      </c>
      <c r="W353" s="28">
        <f t="shared" si="130"/>
        <v>0</v>
      </c>
      <c r="X353" s="28">
        <f t="shared" si="130"/>
        <v>7.1502609397735657E-3</v>
      </c>
    </row>
    <row r="354" spans="1:24" x14ac:dyDescent="0.25">
      <c r="A354" s="25" t="s">
        <v>151</v>
      </c>
      <c r="B354" s="27">
        <f>'SCC X Ano = Fundo Cultural'!B354+'SCC X Ano = Outros'!B354</f>
        <v>0</v>
      </c>
      <c r="C354" s="27">
        <f>'SCC X Ano = Fundo Cultural'!C354+'SCC X Ano = Outros'!C354</f>
        <v>44555</v>
      </c>
      <c r="D354" s="27">
        <f>'SCC X Ano = Fundo Cultural'!D354+'SCC X Ano = Outros'!D354</f>
        <v>740927</v>
      </c>
      <c r="E354" s="27">
        <f>'SCC X Ano = Fundo Cultural'!E354+'SCC X Ano = Outros'!E354</f>
        <v>0</v>
      </c>
      <c r="F354" s="27">
        <f>'SCC X Ano = Fundo Cultural'!F354+'SCC X Ano = Outros'!F354</f>
        <v>207824</v>
      </c>
      <c r="G354" s="27">
        <f>'SCC X Ano = Fundo Cultural'!G354+'SCC X Ano = Outros'!G354</f>
        <v>0</v>
      </c>
      <c r="H354" s="27">
        <f>'SCC X Ano = Fundo Cultural'!H354+'SCC X Ano = Outros'!H354</f>
        <v>0</v>
      </c>
      <c r="I354" s="27">
        <f>'SCC X Ano = Fundo Cultural'!I354+'SCC X Ano = Outros'!I354</f>
        <v>0</v>
      </c>
      <c r="J354" s="27">
        <f>'SCC X Ano = Fundo Cultural'!J354+'SCC X Ano = Outros'!J354</f>
        <v>0</v>
      </c>
      <c r="K354" s="27">
        <f>'SCC X Ano = Fundo Cultural'!K354+'SCC X Ano = Outros'!K354</f>
        <v>0</v>
      </c>
      <c r="L354" s="67">
        <f t="shared" si="131"/>
        <v>993306</v>
      </c>
      <c r="M354" s="25" t="s">
        <v>151</v>
      </c>
      <c r="N354" s="28">
        <f t="shared" si="132"/>
        <v>0</v>
      </c>
      <c r="O354" s="28">
        <f t="shared" si="130"/>
        <v>6.6682353046046224E-5</v>
      </c>
      <c r="P354" s="28">
        <f t="shared" si="130"/>
        <v>1.1088936324845221E-3</v>
      </c>
      <c r="Q354" s="28">
        <f t="shared" si="130"/>
        <v>0</v>
      </c>
      <c r="R354" s="28">
        <f t="shared" si="130"/>
        <v>3.1103564896064437E-4</v>
      </c>
      <c r="S354" s="28">
        <f t="shared" si="130"/>
        <v>0</v>
      </c>
      <c r="T354" s="28">
        <f t="shared" si="130"/>
        <v>0</v>
      </c>
      <c r="U354" s="28">
        <f t="shared" si="130"/>
        <v>0</v>
      </c>
      <c r="V354" s="28">
        <f t="shared" si="130"/>
        <v>0</v>
      </c>
      <c r="W354" s="28">
        <f t="shared" si="130"/>
        <v>0</v>
      </c>
      <c r="X354" s="28">
        <f t="shared" si="130"/>
        <v>1.4866116344912129E-3</v>
      </c>
    </row>
    <row r="355" spans="1:24" x14ac:dyDescent="0.25">
      <c r="A355" s="25" t="s">
        <v>167</v>
      </c>
      <c r="B355" s="27">
        <f>'SCC X Ano = Fundo Cultural'!B355+'SCC X Ano = Outros'!B355</f>
        <v>0</v>
      </c>
      <c r="C355" s="27">
        <f>'SCC X Ano = Fundo Cultural'!C355+'SCC X Ano = Outros'!C355</f>
        <v>0</v>
      </c>
      <c r="D355" s="27">
        <f>'SCC X Ano = Fundo Cultural'!D355+'SCC X Ano = Outros'!D355</f>
        <v>0</v>
      </c>
      <c r="E355" s="27">
        <f>'SCC X Ano = Fundo Cultural'!E355+'SCC X Ano = Outros'!E355</f>
        <v>0</v>
      </c>
      <c r="F355" s="27">
        <f>'SCC X Ano = Fundo Cultural'!F355+'SCC X Ano = Outros'!F355</f>
        <v>0</v>
      </c>
      <c r="G355" s="27">
        <f>'SCC X Ano = Fundo Cultural'!G355+'SCC X Ano = Outros'!G355</f>
        <v>0</v>
      </c>
      <c r="H355" s="27">
        <f>'SCC X Ano = Fundo Cultural'!H355+'SCC X Ano = Outros'!H355</f>
        <v>0</v>
      </c>
      <c r="I355" s="27">
        <f>'SCC X Ano = Fundo Cultural'!I355+'SCC X Ano = Outros'!I355</f>
        <v>0</v>
      </c>
      <c r="J355" s="27">
        <f>'SCC X Ano = Fundo Cultural'!J355+'SCC X Ano = Outros'!J355</f>
        <v>0</v>
      </c>
      <c r="K355" s="27">
        <f>'SCC X Ano = Fundo Cultural'!K355+'SCC X Ano = Outros'!K355</f>
        <v>0</v>
      </c>
      <c r="L355" s="67">
        <f t="shared" si="131"/>
        <v>0</v>
      </c>
      <c r="M355" s="25" t="s">
        <v>167</v>
      </c>
      <c r="N355" s="28">
        <f t="shared" si="132"/>
        <v>0</v>
      </c>
      <c r="O355" s="28">
        <f t="shared" si="130"/>
        <v>0</v>
      </c>
      <c r="P355" s="28">
        <f t="shared" si="130"/>
        <v>0</v>
      </c>
      <c r="Q355" s="28">
        <f t="shared" si="130"/>
        <v>0</v>
      </c>
      <c r="R355" s="28">
        <f t="shared" si="130"/>
        <v>0</v>
      </c>
      <c r="S355" s="28">
        <f t="shared" si="130"/>
        <v>0</v>
      </c>
      <c r="T355" s="28">
        <f t="shared" si="130"/>
        <v>0</v>
      </c>
      <c r="U355" s="28">
        <f t="shared" si="130"/>
        <v>0</v>
      </c>
      <c r="V355" s="28">
        <f t="shared" si="130"/>
        <v>0</v>
      </c>
      <c r="W355" s="28">
        <f t="shared" si="130"/>
        <v>0</v>
      </c>
      <c r="X355" s="28">
        <f t="shared" si="130"/>
        <v>0</v>
      </c>
    </row>
    <row r="356" spans="1:24" x14ac:dyDescent="0.25">
      <c r="A356" s="25" t="s">
        <v>171</v>
      </c>
      <c r="B356" s="27">
        <f>'SCC X Ano = Fundo Cultural'!B356+'SCC X Ano = Outros'!B356</f>
        <v>0</v>
      </c>
      <c r="C356" s="27">
        <f>'SCC X Ano = Fundo Cultural'!C356+'SCC X Ano = Outros'!C356</f>
        <v>88123</v>
      </c>
      <c r="D356" s="27">
        <f>'SCC X Ano = Fundo Cultural'!D356+'SCC X Ano = Outros'!D356</f>
        <v>46610524</v>
      </c>
      <c r="E356" s="27">
        <f>'SCC X Ano = Fundo Cultural'!E356+'SCC X Ano = Outros'!E356</f>
        <v>0</v>
      </c>
      <c r="F356" s="27">
        <f>'SCC X Ano = Fundo Cultural'!F356+'SCC X Ano = Outros'!F356</f>
        <v>0</v>
      </c>
      <c r="G356" s="27">
        <f>'SCC X Ano = Fundo Cultural'!G356+'SCC X Ano = Outros'!G356</f>
        <v>0</v>
      </c>
      <c r="H356" s="27">
        <f>'SCC X Ano = Fundo Cultural'!H356+'SCC X Ano = Outros'!H356</f>
        <v>0</v>
      </c>
      <c r="I356" s="27">
        <f>'SCC X Ano = Fundo Cultural'!I356+'SCC X Ano = Outros'!I356</f>
        <v>0</v>
      </c>
      <c r="J356" s="27">
        <f>'SCC X Ano = Fundo Cultural'!J356+'SCC X Ano = Outros'!J356</f>
        <v>0</v>
      </c>
      <c r="K356" s="27">
        <f>'SCC X Ano = Fundo Cultural'!K356+'SCC X Ano = Outros'!K356</f>
        <v>0</v>
      </c>
      <c r="L356" s="67">
        <f t="shared" si="131"/>
        <v>46698647</v>
      </c>
      <c r="M356" s="25" t="s">
        <v>171</v>
      </c>
      <c r="N356" s="28">
        <f t="shared" si="132"/>
        <v>0</v>
      </c>
      <c r="O356" s="28">
        <f t="shared" si="130"/>
        <v>1.3188753220686188E-4</v>
      </c>
      <c r="P356" s="28">
        <f t="shared" si="130"/>
        <v>6.9758712086841215E-2</v>
      </c>
      <c r="Q356" s="28">
        <f t="shared" si="130"/>
        <v>0</v>
      </c>
      <c r="R356" s="28">
        <f t="shared" si="130"/>
        <v>0</v>
      </c>
      <c r="S356" s="28">
        <f t="shared" si="130"/>
        <v>0</v>
      </c>
      <c r="T356" s="28">
        <f t="shared" si="130"/>
        <v>0</v>
      </c>
      <c r="U356" s="28">
        <f t="shared" si="130"/>
        <v>0</v>
      </c>
      <c r="V356" s="28">
        <f t="shared" si="130"/>
        <v>0</v>
      </c>
      <c r="W356" s="28">
        <f t="shared" si="130"/>
        <v>0</v>
      </c>
      <c r="X356" s="28">
        <f t="shared" si="130"/>
        <v>6.9890599619048074E-2</v>
      </c>
    </row>
    <row r="357" spans="1:24" x14ac:dyDescent="0.25">
      <c r="A357" s="25" t="s">
        <v>175</v>
      </c>
      <c r="B357" s="27">
        <f>'SCC X Ano = Fundo Cultural'!B357+'SCC X Ano = Outros'!B357</f>
        <v>0</v>
      </c>
      <c r="C357" s="27">
        <f>'SCC X Ano = Fundo Cultural'!C357+'SCC X Ano = Outros'!C357</f>
        <v>317415</v>
      </c>
      <c r="D357" s="27">
        <f>'SCC X Ano = Fundo Cultural'!D357+'SCC X Ano = Outros'!D357</f>
        <v>46841597</v>
      </c>
      <c r="E357" s="27">
        <f>'SCC X Ano = Fundo Cultural'!E357+'SCC X Ano = Outros'!E357</f>
        <v>0</v>
      </c>
      <c r="F357" s="27">
        <f>'SCC X Ano = Fundo Cultural'!F357+'SCC X Ano = Outros'!F357</f>
        <v>667352</v>
      </c>
      <c r="G357" s="27">
        <f>'SCC X Ano = Fundo Cultural'!G357+'SCC X Ano = Outros'!G357</f>
        <v>0</v>
      </c>
      <c r="H357" s="27">
        <f>'SCC X Ano = Fundo Cultural'!H357+'SCC X Ano = Outros'!H357</f>
        <v>0</v>
      </c>
      <c r="I357" s="27">
        <f>'SCC X Ano = Fundo Cultural'!I357+'SCC X Ano = Outros'!I357</f>
        <v>0</v>
      </c>
      <c r="J357" s="27">
        <f>'SCC X Ano = Fundo Cultural'!J357+'SCC X Ano = Outros'!J357</f>
        <v>0</v>
      </c>
      <c r="K357" s="27">
        <f>'SCC X Ano = Fundo Cultural'!K357+'SCC X Ano = Outros'!K357</f>
        <v>0</v>
      </c>
      <c r="L357" s="67">
        <f t="shared" si="131"/>
        <v>47826364</v>
      </c>
      <c r="M357" s="25" t="s">
        <v>175</v>
      </c>
      <c r="N357" s="28">
        <f t="shared" si="132"/>
        <v>0</v>
      </c>
      <c r="O357" s="28">
        <f t="shared" si="130"/>
        <v>4.7505283564382812E-4</v>
      </c>
      <c r="P357" s="28">
        <f t="shared" si="130"/>
        <v>7.0104542888443935E-2</v>
      </c>
      <c r="Q357" s="28">
        <f t="shared" si="130"/>
        <v>0</v>
      </c>
      <c r="R357" s="28">
        <f t="shared" si="130"/>
        <v>9.9877907462652977E-4</v>
      </c>
      <c r="S357" s="28">
        <f t="shared" si="130"/>
        <v>0</v>
      </c>
      <c r="T357" s="28">
        <f t="shared" si="130"/>
        <v>0</v>
      </c>
      <c r="U357" s="28">
        <f t="shared" si="130"/>
        <v>0</v>
      </c>
      <c r="V357" s="28">
        <f t="shared" si="130"/>
        <v>0</v>
      </c>
      <c r="W357" s="28">
        <f t="shared" si="130"/>
        <v>0</v>
      </c>
      <c r="X357" s="28">
        <f t="shared" si="130"/>
        <v>7.1578374798714289E-2</v>
      </c>
    </row>
    <row r="358" spans="1:24" x14ac:dyDescent="0.25">
      <c r="A358" s="25" t="s">
        <v>137</v>
      </c>
      <c r="B358" s="27">
        <f>'SCC X Ano = Fundo Cultural'!B358+'SCC X Ano = Outros'!B358</f>
        <v>0</v>
      </c>
      <c r="C358" s="27">
        <f>'SCC X Ano = Fundo Cultural'!C358+'SCC X Ano = Outros'!C358</f>
        <v>3847</v>
      </c>
      <c r="D358" s="27">
        <f>'SCC X Ano = Fundo Cultural'!D358+'SCC X Ano = Outros'!D358</f>
        <v>108496</v>
      </c>
      <c r="E358" s="27">
        <f>'SCC X Ano = Fundo Cultural'!E358+'SCC X Ano = Outros'!E358</f>
        <v>0</v>
      </c>
      <c r="F358" s="27">
        <f>'SCC X Ano = Fundo Cultural'!F358+'SCC X Ano = Outros'!F358</f>
        <v>725920</v>
      </c>
      <c r="G358" s="27">
        <f>'SCC X Ano = Fundo Cultural'!G358+'SCC X Ano = Outros'!G358</f>
        <v>0</v>
      </c>
      <c r="H358" s="27">
        <f>'SCC X Ano = Fundo Cultural'!H358+'SCC X Ano = Outros'!H358</f>
        <v>0</v>
      </c>
      <c r="I358" s="27">
        <f>'SCC X Ano = Fundo Cultural'!I358+'SCC X Ano = Outros'!I358</f>
        <v>0</v>
      </c>
      <c r="J358" s="27">
        <f>'SCC X Ano = Fundo Cultural'!J358+'SCC X Ano = Outros'!J358</f>
        <v>0</v>
      </c>
      <c r="K358" s="27">
        <f>'SCC X Ano = Fundo Cultural'!K358+'SCC X Ano = Outros'!K358</f>
        <v>0</v>
      </c>
      <c r="L358" s="67">
        <f t="shared" si="131"/>
        <v>838263</v>
      </c>
      <c r="M358" s="25" t="s">
        <v>137</v>
      </c>
      <c r="N358" s="28">
        <f t="shared" si="132"/>
        <v>0</v>
      </c>
      <c r="O358" s="28">
        <f t="shared" si="130"/>
        <v>5.7575359032238766E-6</v>
      </c>
      <c r="P358" s="28">
        <f t="shared" si="130"/>
        <v>1.6237837674972126E-4</v>
      </c>
      <c r="Q358" s="28">
        <f t="shared" si="130"/>
        <v>0</v>
      </c>
      <c r="R358" s="28">
        <f t="shared" si="130"/>
        <v>1.0864337049306672E-3</v>
      </c>
      <c r="S358" s="28">
        <f t="shared" si="130"/>
        <v>0</v>
      </c>
      <c r="T358" s="28">
        <f t="shared" si="130"/>
        <v>0</v>
      </c>
      <c r="U358" s="28">
        <f t="shared" si="130"/>
        <v>0</v>
      </c>
      <c r="V358" s="28">
        <f t="shared" si="130"/>
        <v>0</v>
      </c>
      <c r="W358" s="28">
        <f t="shared" si="130"/>
        <v>0</v>
      </c>
      <c r="X358" s="28">
        <f t="shared" si="130"/>
        <v>1.2545696175836122E-3</v>
      </c>
    </row>
    <row r="359" spans="1:24" x14ac:dyDescent="0.25">
      <c r="A359" s="25" t="s">
        <v>181</v>
      </c>
      <c r="B359" s="27">
        <f>'SCC X Ano = Fundo Cultural'!B359+'SCC X Ano = Outros'!B359</f>
        <v>0</v>
      </c>
      <c r="C359" s="27">
        <f>'SCC X Ano = Fundo Cultural'!C359+'SCC X Ano = Outros'!C359</f>
        <v>73776</v>
      </c>
      <c r="D359" s="27">
        <f>'SCC X Ano = Fundo Cultural'!D359+'SCC X Ano = Outros'!D359</f>
        <v>26678</v>
      </c>
      <c r="E359" s="27">
        <f>'SCC X Ano = Fundo Cultural'!E359+'SCC X Ano = Outros'!E359</f>
        <v>0</v>
      </c>
      <c r="F359" s="27">
        <f>'SCC X Ano = Fundo Cultural'!F359+'SCC X Ano = Outros'!F359</f>
        <v>79671</v>
      </c>
      <c r="G359" s="27">
        <f>'SCC X Ano = Fundo Cultural'!G359+'SCC X Ano = Outros'!G359</f>
        <v>0</v>
      </c>
      <c r="H359" s="27">
        <f>'SCC X Ano = Fundo Cultural'!H359+'SCC X Ano = Outros'!H359</f>
        <v>0</v>
      </c>
      <c r="I359" s="27">
        <f>'SCC X Ano = Fundo Cultural'!I359+'SCC X Ano = Outros'!I359</f>
        <v>0</v>
      </c>
      <c r="J359" s="27">
        <f>'SCC X Ano = Fundo Cultural'!J359+'SCC X Ano = Outros'!J359</f>
        <v>0</v>
      </c>
      <c r="K359" s="27">
        <f>'SCC X Ano = Fundo Cultural'!K359+'SCC X Ano = Outros'!K359</f>
        <v>0</v>
      </c>
      <c r="L359" s="67">
        <f t="shared" si="131"/>
        <v>180125</v>
      </c>
      <c r="M359" s="25" t="s">
        <v>181</v>
      </c>
      <c r="N359" s="28">
        <f t="shared" si="132"/>
        <v>0</v>
      </c>
      <c r="O359" s="28">
        <f t="shared" si="130"/>
        <v>1.1041538050331289E-4</v>
      </c>
      <c r="P359" s="28">
        <f t="shared" si="130"/>
        <v>3.992709717343555E-5</v>
      </c>
      <c r="Q359" s="28">
        <f t="shared" si="130"/>
        <v>0</v>
      </c>
      <c r="R359" s="28">
        <f t="shared" si="130"/>
        <v>1.1923801480263828E-4</v>
      </c>
      <c r="S359" s="28">
        <f t="shared" si="130"/>
        <v>0</v>
      </c>
      <c r="T359" s="28">
        <f t="shared" si="130"/>
        <v>0</v>
      </c>
      <c r="U359" s="28">
        <f t="shared" si="130"/>
        <v>0</v>
      </c>
      <c r="V359" s="28">
        <f t="shared" si="130"/>
        <v>0</v>
      </c>
      <c r="W359" s="28">
        <f t="shared" si="130"/>
        <v>0</v>
      </c>
      <c r="X359" s="28">
        <f t="shared" si="130"/>
        <v>2.695804924793867E-4</v>
      </c>
    </row>
    <row r="360" spans="1:24" x14ac:dyDescent="0.25">
      <c r="A360" s="25" t="s">
        <v>148</v>
      </c>
      <c r="B360" s="27">
        <f>'SCC X Ano = Fundo Cultural'!B360+'SCC X Ano = Outros'!B360</f>
        <v>0</v>
      </c>
      <c r="C360" s="27">
        <f>'SCC X Ano = Fundo Cultural'!C360+'SCC X Ano = Outros'!C360</f>
        <v>630023</v>
      </c>
      <c r="D360" s="27">
        <f>'SCC X Ano = Fundo Cultural'!D360+'SCC X Ano = Outros'!D360</f>
        <v>46732128</v>
      </c>
      <c r="E360" s="27">
        <f>'SCC X Ano = Fundo Cultural'!E360+'SCC X Ano = Outros'!E360</f>
        <v>0</v>
      </c>
      <c r="F360" s="27">
        <f>'SCC X Ano = Fundo Cultural'!F360+'SCC X Ano = Outros'!F360</f>
        <v>103443</v>
      </c>
      <c r="G360" s="27">
        <f>'SCC X Ano = Fundo Cultural'!G360+'SCC X Ano = Outros'!G360</f>
        <v>8903</v>
      </c>
      <c r="H360" s="27">
        <f>'SCC X Ano = Fundo Cultural'!H360+'SCC X Ano = Outros'!H360</f>
        <v>0</v>
      </c>
      <c r="I360" s="27">
        <f>'SCC X Ano = Fundo Cultural'!I360+'SCC X Ano = Outros'!I360</f>
        <v>420163</v>
      </c>
      <c r="J360" s="27">
        <f>'SCC X Ano = Fundo Cultural'!J360+'SCC X Ano = Outros'!J360</f>
        <v>6761255</v>
      </c>
      <c r="K360" s="27">
        <f>'SCC X Ano = Fundo Cultural'!K360+'SCC X Ano = Outros'!K360</f>
        <v>0</v>
      </c>
      <c r="L360" s="67">
        <f t="shared" si="131"/>
        <v>54655915</v>
      </c>
      <c r="M360" s="25" t="s">
        <v>148</v>
      </c>
      <c r="N360" s="28">
        <f t="shared" si="132"/>
        <v>0</v>
      </c>
      <c r="O360" s="28">
        <f t="shared" si="130"/>
        <v>9.4291137051125975E-4</v>
      </c>
      <c r="P360" s="28">
        <f t="shared" si="130"/>
        <v>6.9940708290630052E-2</v>
      </c>
      <c r="Q360" s="28">
        <f t="shared" si="130"/>
        <v>0</v>
      </c>
      <c r="R360" s="28">
        <f t="shared" si="130"/>
        <v>1.5481590497457432E-4</v>
      </c>
      <c r="S360" s="28">
        <f t="shared" si="130"/>
        <v>1.3324497568599473E-5</v>
      </c>
      <c r="T360" s="28">
        <f t="shared" si="130"/>
        <v>0</v>
      </c>
      <c r="U360" s="28">
        <f t="shared" si="130"/>
        <v>6.2882858271542854E-4</v>
      </c>
      <c r="V360" s="28">
        <f t="shared" si="130"/>
        <v>1.0119097586002587E-2</v>
      </c>
      <c r="W360" s="28">
        <f t="shared" si="130"/>
        <v>0</v>
      </c>
      <c r="X360" s="28">
        <f t="shared" si="130"/>
        <v>8.1799686232402496E-2</v>
      </c>
    </row>
    <row r="361" spans="1:24" x14ac:dyDescent="0.25">
      <c r="A361" s="25" t="s">
        <v>177</v>
      </c>
      <c r="B361" s="27">
        <f>'SCC X Ano = Fundo Cultural'!B361+'SCC X Ano = Outros'!B361</f>
        <v>0</v>
      </c>
      <c r="C361" s="27">
        <f>'SCC X Ano = Fundo Cultural'!C361+'SCC X Ano = Outros'!C361</f>
        <v>411754</v>
      </c>
      <c r="D361" s="27">
        <f>'SCC X Ano = Fundo Cultural'!D361+'SCC X Ano = Outros'!D361</f>
        <v>52757029</v>
      </c>
      <c r="E361" s="27">
        <f>'SCC X Ano = Fundo Cultural'!E361+'SCC X Ano = Outros'!E361</f>
        <v>0</v>
      </c>
      <c r="F361" s="27">
        <f>'SCC X Ano = Fundo Cultural'!F361+'SCC X Ano = Outros'!F361</f>
        <v>4823192</v>
      </c>
      <c r="G361" s="27">
        <f>'SCC X Ano = Fundo Cultural'!G361+'SCC X Ano = Outros'!G361</f>
        <v>12826</v>
      </c>
      <c r="H361" s="27">
        <f>'SCC X Ano = Fundo Cultural'!H361+'SCC X Ano = Outros'!H361</f>
        <v>0</v>
      </c>
      <c r="I361" s="27">
        <f>'SCC X Ano = Fundo Cultural'!I361+'SCC X Ano = Outros'!I361</f>
        <v>103499</v>
      </c>
      <c r="J361" s="27">
        <f>'SCC X Ano = Fundo Cultural'!J361+'SCC X Ano = Outros'!J361</f>
        <v>3060734</v>
      </c>
      <c r="K361" s="27">
        <f>'SCC X Ano = Fundo Cultural'!K361+'SCC X Ano = Outros'!K361</f>
        <v>0</v>
      </c>
      <c r="L361" s="67">
        <f t="shared" si="131"/>
        <v>61169034</v>
      </c>
      <c r="M361" s="25" t="s">
        <v>177</v>
      </c>
      <c r="N361" s="28">
        <f t="shared" si="132"/>
        <v>0</v>
      </c>
      <c r="O361" s="28">
        <f t="shared" ref="O361:O372" si="133">C361/$L$372</f>
        <v>6.1624342040448243E-4</v>
      </c>
      <c r="P361" s="28">
        <f t="shared" ref="P361:P372" si="134">D361/$L$372</f>
        <v>7.8957756333486673E-2</v>
      </c>
      <c r="Q361" s="28">
        <f t="shared" ref="Q361:Q372" si="135">E361/$L$372</f>
        <v>0</v>
      </c>
      <c r="R361" s="28">
        <f t="shared" ref="R361:R372" si="136">F361/$L$372</f>
        <v>7.2185342105906356E-3</v>
      </c>
      <c r="S361" s="28">
        <f t="shared" ref="S361:S372" si="137">G361/$L$372</f>
        <v>1.9195777357616179E-5</v>
      </c>
      <c r="T361" s="28">
        <f t="shared" ref="T361:T372" si="138">H361/$L$372</f>
        <v>0</v>
      </c>
      <c r="U361" s="28">
        <f t="shared" ref="U361:U372" si="139">I361/$L$372</f>
        <v>1.5489971625884272E-4</v>
      </c>
      <c r="V361" s="28">
        <f t="shared" ref="V361:V372" si="140">J361/$L$372</f>
        <v>4.5807865597135506E-3</v>
      </c>
      <c r="W361" s="28">
        <f t="shared" ref="W361:W372" si="141">K361/$L$372</f>
        <v>0</v>
      </c>
      <c r="X361" s="28">
        <f t="shared" ref="X361:X372" si="142">L361/$L$372</f>
        <v>9.15474160178118E-2</v>
      </c>
    </row>
    <row r="362" spans="1:24" x14ac:dyDescent="0.25">
      <c r="A362" s="25" t="s">
        <v>159</v>
      </c>
      <c r="B362" s="27">
        <f>'SCC X Ano = Fundo Cultural'!B362+'SCC X Ano = Outros'!B362</f>
        <v>0</v>
      </c>
      <c r="C362" s="27">
        <f>'SCC X Ano = Fundo Cultural'!C362+'SCC X Ano = Outros'!C362</f>
        <v>9013</v>
      </c>
      <c r="D362" s="27">
        <f>'SCC X Ano = Fundo Cultural'!D362+'SCC X Ano = Outros'!D362</f>
        <v>151638</v>
      </c>
      <c r="E362" s="27">
        <f>'SCC X Ano = Fundo Cultural'!E362+'SCC X Ano = Outros'!E362</f>
        <v>0</v>
      </c>
      <c r="F362" s="27">
        <f>'SCC X Ano = Fundo Cultural'!F362+'SCC X Ano = Outros'!F362</f>
        <v>66774</v>
      </c>
      <c r="G362" s="27">
        <f>'SCC X Ano = Fundo Cultural'!G362+'SCC X Ano = Outros'!G362</f>
        <v>0</v>
      </c>
      <c r="H362" s="27">
        <f>'SCC X Ano = Fundo Cultural'!H362+'SCC X Ano = Outros'!H362</f>
        <v>0</v>
      </c>
      <c r="I362" s="27">
        <f>'SCC X Ano = Fundo Cultural'!I362+'SCC X Ano = Outros'!I362</f>
        <v>26735</v>
      </c>
      <c r="J362" s="27">
        <f>'SCC X Ano = Fundo Cultural'!J362+'SCC X Ano = Outros'!J362</f>
        <v>0</v>
      </c>
      <c r="K362" s="27">
        <f>'SCC X Ano = Fundo Cultural'!K362+'SCC X Ano = Outros'!K362</f>
        <v>0</v>
      </c>
      <c r="L362" s="67">
        <f t="shared" si="131"/>
        <v>254160</v>
      </c>
      <c r="M362" s="25" t="s">
        <v>159</v>
      </c>
      <c r="N362" s="28">
        <f t="shared" si="132"/>
        <v>0</v>
      </c>
      <c r="O362" s="28">
        <f t="shared" si="133"/>
        <v>1.3489126876983831E-5</v>
      </c>
      <c r="P362" s="28">
        <f t="shared" si="134"/>
        <v>2.2694599149806658E-4</v>
      </c>
      <c r="Q362" s="28">
        <f t="shared" si="135"/>
        <v>0</v>
      </c>
      <c r="R362" s="28">
        <f t="shared" si="136"/>
        <v>9.9935976709610377E-5</v>
      </c>
      <c r="S362" s="28">
        <f t="shared" si="137"/>
        <v>0</v>
      </c>
      <c r="T362" s="28">
        <f t="shared" si="138"/>
        <v>0</v>
      </c>
      <c r="U362" s="28">
        <f t="shared" si="139"/>
        <v>4.0012405087780176E-5</v>
      </c>
      <c r="V362" s="28">
        <f t="shared" si="140"/>
        <v>0</v>
      </c>
      <c r="W362" s="28">
        <f t="shared" si="141"/>
        <v>0</v>
      </c>
      <c r="X362" s="28">
        <f t="shared" si="142"/>
        <v>3.8038350017244099E-4</v>
      </c>
    </row>
    <row r="363" spans="1:24" x14ac:dyDescent="0.25">
      <c r="A363" s="25" t="s">
        <v>191</v>
      </c>
      <c r="B363" s="27">
        <f>'SCC X Ano = Fundo Cultural'!B363+'SCC X Ano = Outros'!B363</f>
        <v>0</v>
      </c>
      <c r="C363" s="27">
        <f>'SCC X Ano = Fundo Cultural'!C363+'SCC X Ano = Outros'!C363</f>
        <v>361093</v>
      </c>
      <c r="D363" s="27">
        <f>'SCC X Ano = Fundo Cultural'!D363+'SCC X Ano = Outros'!D363</f>
        <v>59389017</v>
      </c>
      <c r="E363" s="27">
        <f>'SCC X Ano = Fundo Cultural'!E363+'SCC X Ano = Outros'!E363</f>
        <v>0</v>
      </c>
      <c r="F363" s="27">
        <f>'SCC X Ano = Fundo Cultural'!F363+'SCC X Ano = Outros'!F363</f>
        <v>29282711</v>
      </c>
      <c r="G363" s="27">
        <f>'SCC X Ano = Fundo Cultural'!G363+'SCC X Ano = Outros'!G363</f>
        <v>51945</v>
      </c>
      <c r="H363" s="27">
        <f>'SCC X Ano = Fundo Cultural'!H363+'SCC X Ano = Outros'!H363</f>
        <v>0</v>
      </c>
      <c r="I363" s="27">
        <f>'SCC X Ano = Fundo Cultural'!I363+'SCC X Ano = Outros'!I363</f>
        <v>115851</v>
      </c>
      <c r="J363" s="27">
        <f>'SCC X Ano = Fundo Cultural'!J363+'SCC X Ano = Outros'!J363</f>
        <v>3033000</v>
      </c>
      <c r="K363" s="27">
        <f>'SCC X Ano = Fundo Cultural'!K363+'SCC X Ano = Outros'!K363</f>
        <v>0</v>
      </c>
      <c r="L363" s="67">
        <f t="shared" si="131"/>
        <v>92233617</v>
      </c>
      <c r="M363" s="25" t="s">
        <v>191</v>
      </c>
      <c r="N363" s="28">
        <f t="shared" si="132"/>
        <v>0</v>
      </c>
      <c r="O363" s="28">
        <f t="shared" si="133"/>
        <v>5.4042264411302814E-4</v>
      </c>
      <c r="P363" s="28">
        <f t="shared" si="134"/>
        <v>8.8883389039426344E-2</v>
      </c>
      <c r="Q363" s="28">
        <f t="shared" si="135"/>
        <v>0</v>
      </c>
      <c r="R363" s="28">
        <f t="shared" si="136"/>
        <v>4.3825385995900377E-2</v>
      </c>
      <c r="S363" s="28">
        <f t="shared" si="137"/>
        <v>7.774244930932266E-5</v>
      </c>
      <c r="T363" s="28">
        <f t="shared" si="138"/>
        <v>0</v>
      </c>
      <c r="U363" s="28">
        <f t="shared" si="139"/>
        <v>1.7338609096032994E-4</v>
      </c>
      <c r="V363" s="28">
        <f t="shared" si="140"/>
        <v>4.5392790211796251E-3</v>
      </c>
      <c r="W363" s="28">
        <f t="shared" si="141"/>
        <v>0</v>
      </c>
      <c r="X363" s="28">
        <f t="shared" si="142"/>
        <v>0.13803960524088901</v>
      </c>
    </row>
    <row r="364" spans="1:24" x14ac:dyDescent="0.25">
      <c r="A364" s="25" t="s">
        <v>194</v>
      </c>
      <c r="B364" s="27">
        <f>'SCC X Ano = Fundo Cultural'!B364+'SCC X Ano = Outros'!B364</f>
        <v>0</v>
      </c>
      <c r="C364" s="27">
        <f>'SCC X Ano = Fundo Cultural'!C364+'SCC X Ano = Outros'!C364</f>
        <v>7544526</v>
      </c>
      <c r="D364" s="27">
        <f>'SCC X Ano = Fundo Cultural'!D364+'SCC X Ano = Outros'!D364</f>
        <v>60180684</v>
      </c>
      <c r="E364" s="27">
        <f>'SCC X Ano = Fundo Cultural'!E364+'SCC X Ano = Outros'!E364</f>
        <v>0</v>
      </c>
      <c r="F364" s="27">
        <f>'SCC X Ano = Fundo Cultural'!F364+'SCC X Ano = Outros'!F364</f>
        <v>39212204</v>
      </c>
      <c r="G364" s="27">
        <f>'SCC X Ano = Fundo Cultural'!G364+'SCC X Ano = Outros'!G364</f>
        <v>102828</v>
      </c>
      <c r="H364" s="27">
        <f>'SCC X Ano = Fundo Cultural'!H364+'SCC X Ano = Outros'!H364</f>
        <v>0</v>
      </c>
      <c r="I364" s="27">
        <f>'SCC X Ano = Fundo Cultural'!I364+'SCC X Ano = Outros'!I364</f>
        <v>1002558</v>
      </c>
      <c r="J364" s="27">
        <f>'SCC X Ano = Fundo Cultural'!J364+'SCC X Ano = Outros'!J364</f>
        <v>3037944</v>
      </c>
      <c r="K364" s="27">
        <f>'SCC X Ano = Fundo Cultural'!K364+'SCC X Ano = Outros'!K364</f>
        <v>0</v>
      </c>
      <c r="L364" s="67">
        <f t="shared" si="131"/>
        <v>111080744</v>
      </c>
      <c r="M364" s="25" t="s">
        <v>194</v>
      </c>
      <c r="N364" s="28">
        <f t="shared" si="132"/>
        <v>0</v>
      </c>
      <c r="O364" s="28">
        <f t="shared" si="133"/>
        <v>1.1291364522434628E-2</v>
      </c>
      <c r="P364" s="28">
        <f t="shared" si="134"/>
        <v>9.0068221681978339E-2</v>
      </c>
      <c r="Q364" s="28">
        <f t="shared" si="135"/>
        <v>0</v>
      </c>
      <c r="R364" s="28">
        <f t="shared" si="136"/>
        <v>5.8686163861330617E-2</v>
      </c>
      <c r="S364" s="28">
        <f t="shared" si="137"/>
        <v>1.5389547747769814E-4</v>
      </c>
      <c r="T364" s="28">
        <f t="shared" si="138"/>
        <v>0</v>
      </c>
      <c r="U364" s="28">
        <f t="shared" si="139"/>
        <v>1.5004584559564136E-3</v>
      </c>
      <c r="V364" s="28">
        <f t="shared" si="140"/>
        <v>4.5466783602764634E-3</v>
      </c>
      <c r="W364" s="28">
        <f t="shared" si="141"/>
        <v>0</v>
      </c>
      <c r="X364" s="28">
        <f t="shared" si="142"/>
        <v>0.16624678235945417</v>
      </c>
    </row>
    <row r="365" spans="1:24" x14ac:dyDescent="0.25">
      <c r="A365" s="25" t="s">
        <v>185</v>
      </c>
      <c r="B365" s="27">
        <f>'SCC X Ano = Fundo Cultural'!B365+'SCC X Ano = Outros'!B365</f>
        <v>0</v>
      </c>
      <c r="C365" s="27">
        <f>'SCC X Ano = Fundo Cultural'!C365+'SCC X Ano = Outros'!C365</f>
        <v>723419</v>
      </c>
      <c r="D365" s="27">
        <f>'SCC X Ano = Fundo Cultural'!D365+'SCC X Ano = Outros'!D365</f>
        <v>7415919</v>
      </c>
      <c r="E365" s="27">
        <f>'SCC X Ano = Fundo Cultural'!E365+'SCC X Ano = Outros'!E365</f>
        <v>0</v>
      </c>
      <c r="F365" s="27">
        <f>'SCC X Ano = Fundo Cultural'!F365+'SCC X Ano = Outros'!F365</f>
        <v>25328258</v>
      </c>
      <c r="G365" s="27">
        <f>'SCC X Ano = Fundo Cultural'!G365+'SCC X Ano = Outros'!G365</f>
        <v>40000</v>
      </c>
      <c r="H365" s="27">
        <f>'SCC X Ano = Fundo Cultural'!H365+'SCC X Ano = Outros'!H365</f>
        <v>0</v>
      </c>
      <c r="I365" s="27">
        <f>'SCC X Ano = Fundo Cultural'!I365+'SCC X Ano = Outros'!I365</f>
        <v>516542</v>
      </c>
      <c r="J365" s="27">
        <f>'SCC X Ano = Fundo Cultural'!J365+'SCC X Ano = Outros'!J365</f>
        <v>0</v>
      </c>
      <c r="K365" s="27">
        <f>'SCC X Ano = Fundo Cultural'!K365+'SCC X Ano = Outros'!K365</f>
        <v>0</v>
      </c>
      <c r="L365" s="67">
        <f t="shared" si="131"/>
        <v>34024138</v>
      </c>
      <c r="M365" s="25" t="s">
        <v>185</v>
      </c>
      <c r="N365" s="28">
        <f t="shared" si="132"/>
        <v>0</v>
      </c>
      <c r="O365" s="28">
        <f t="shared" si="133"/>
        <v>1.0826906331100374E-3</v>
      </c>
      <c r="P365" s="28">
        <f t="shared" si="134"/>
        <v>1.109888741822202E-2</v>
      </c>
      <c r="Q365" s="28">
        <f t="shared" si="135"/>
        <v>0</v>
      </c>
      <c r="R365" s="28">
        <f t="shared" si="136"/>
        <v>3.7907032701096278E-2</v>
      </c>
      <c r="S365" s="28">
        <f t="shared" si="137"/>
        <v>5.9865203048857564E-5</v>
      </c>
      <c r="T365" s="28">
        <f t="shared" si="138"/>
        <v>0</v>
      </c>
      <c r="U365" s="28">
        <f t="shared" si="139"/>
        <v>7.7307229283157461E-4</v>
      </c>
      <c r="V365" s="28">
        <f t="shared" si="140"/>
        <v>0</v>
      </c>
      <c r="W365" s="28">
        <f t="shared" si="141"/>
        <v>0</v>
      </c>
      <c r="X365" s="28">
        <f t="shared" si="142"/>
        <v>5.0921548248308766E-2</v>
      </c>
    </row>
    <row r="366" spans="1:24" x14ac:dyDescent="0.25">
      <c r="A366" s="25" t="s">
        <v>200</v>
      </c>
      <c r="B366" s="27">
        <f>'SCC X Ano = Fundo Cultural'!B366+'SCC X Ano = Outros'!B366</f>
        <v>0</v>
      </c>
      <c r="C366" s="27">
        <f>'SCC X Ano = Fundo Cultural'!C366+'SCC X Ano = Outros'!C366</f>
        <v>192129</v>
      </c>
      <c r="D366" s="27">
        <f>'SCC X Ano = Fundo Cultural'!D366+'SCC X Ano = Outros'!D366</f>
        <v>50414897</v>
      </c>
      <c r="E366" s="27">
        <f>'SCC X Ano = Fundo Cultural'!E366+'SCC X Ano = Outros'!E366</f>
        <v>0</v>
      </c>
      <c r="F366" s="27">
        <f>'SCC X Ano = Fundo Cultural'!F366+'SCC X Ano = Outros'!F366</f>
        <v>1178736</v>
      </c>
      <c r="G366" s="27">
        <f>'SCC X Ano = Fundo Cultural'!G366+'SCC X Ano = Outros'!G366</f>
        <v>69212</v>
      </c>
      <c r="H366" s="27">
        <f>'SCC X Ano = Fundo Cultural'!H366+'SCC X Ano = Outros'!H366</f>
        <v>0</v>
      </c>
      <c r="I366" s="27">
        <f>'SCC X Ano = Fundo Cultural'!I366+'SCC X Ano = Outros'!I366</f>
        <v>92708</v>
      </c>
      <c r="J366" s="27">
        <f>'SCC X Ano = Fundo Cultural'!J366+'SCC X Ano = Outros'!J366</f>
        <v>7000000</v>
      </c>
      <c r="K366" s="27">
        <f>'SCC X Ano = Fundo Cultural'!K366+'SCC X Ano = Outros'!K366</f>
        <v>0</v>
      </c>
      <c r="L366" s="67">
        <f t="shared" si="131"/>
        <v>58947682</v>
      </c>
      <c r="M366" s="25" t="s">
        <v>200</v>
      </c>
      <c r="N366" s="28">
        <f t="shared" si="132"/>
        <v>0</v>
      </c>
      <c r="O366" s="28">
        <f t="shared" si="133"/>
        <v>2.8754603991434886E-4</v>
      </c>
      <c r="P366" s="28">
        <f t="shared" si="134"/>
        <v>7.5452451139806004E-2</v>
      </c>
      <c r="Q366" s="28">
        <f t="shared" si="135"/>
        <v>0</v>
      </c>
      <c r="R366" s="28">
        <f t="shared" si="136"/>
        <v>1.7641317495249542E-3</v>
      </c>
      <c r="S366" s="28">
        <f t="shared" si="137"/>
        <v>1.0358476083543825E-4</v>
      </c>
      <c r="T366" s="28">
        <f t="shared" si="138"/>
        <v>0</v>
      </c>
      <c r="U366" s="28">
        <f t="shared" si="139"/>
        <v>1.3874958110633717E-4</v>
      </c>
      <c r="V366" s="28">
        <f t="shared" si="140"/>
        <v>1.0476410533550074E-2</v>
      </c>
      <c r="W366" s="28">
        <f t="shared" si="141"/>
        <v>0</v>
      </c>
      <c r="X366" s="28">
        <f t="shared" si="142"/>
        <v>8.8222873804737159E-2</v>
      </c>
    </row>
    <row r="367" spans="1:24" x14ac:dyDescent="0.25">
      <c r="A367" s="25" t="s">
        <v>198</v>
      </c>
      <c r="B367" s="27">
        <f>'SCC X Ano = Fundo Cultural'!B367+'SCC X Ano = Outros'!B367</f>
        <v>0</v>
      </c>
      <c r="C367" s="27">
        <f>'SCC X Ano = Fundo Cultural'!C367+'SCC X Ano = Outros'!C367</f>
        <v>887564</v>
      </c>
      <c r="D367" s="27">
        <f>'SCC X Ano = Fundo Cultural'!D367+'SCC X Ano = Outros'!D367</f>
        <v>46857617</v>
      </c>
      <c r="E367" s="27">
        <f>'SCC X Ano = Fundo Cultural'!E367+'SCC X Ano = Outros'!E367</f>
        <v>0</v>
      </c>
      <c r="F367" s="27">
        <f>'SCC X Ano = Fundo Cultural'!F367+'SCC X Ano = Outros'!F367</f>
        <v>7316292</v>
      </c>
      <c r="G367" s="27">
        <f>'SCC X Ano = Fundo Cultural'!G367+'SCC X Ano = Outros'!G367</f>
        <v>2024</v>
      </c>
      <c r="H367" s="27">
        <f>'SCC X Ano = Fundo Cultural'!H367+'SCC X Ano = Outros'!H367</f>
        <v>0</v>
      </c>
      <c r="I367" s="27">
        <f>'SCC X Ano = Fundo Cultural'!I367+'SCC X Ano = Outros'!I367</f>
        <v>28655</v>
      </c>
      <c r="J367" s="27">
        <f>'SCC X Ano = Fundo Cultural'!J367+'SCC X Ano = Outros'!J367</f>
        <v>152701</v>
      </c>
      <c r="K367" s="27">
        <f>'SCC X Ano = Fundo Cultural'!K367+'SCC X Ano = Outros'!K367</f>
        <v>0</v>
      </c>
      <c r="L367" s="67">
        <f t="shared" si="131"/>
        <v>55244853</v>
      </c>
      <c r="M367" s="25" t="s">
        <v>198</v>
      </c>
      <c r="N367" s="28">
        <f t="shared" si="132"/>
        <v>0</v>
      </c>
      <c r="O367" s="28">
        <f t="shared" si="133"/>
        <v>1.3283549769714054E-3</v>
      </c>
      <c r="P367" s="28">
        <f t="shared" si="134"/>
        <v>7.0128518902265E-2</v>
      </c>
      <c r="Q367" s="28">
        <f t="shared" si="135"/>
        <v>0</v>
      </c>
      <c r="R367" s="28">
        <f t="shared" si="136"/>
        <v>1.0949782653618305E-2</v>
      </c>
      <c r="S367" s="28">
        <f t="shared" si="137"/>
        <v>3.0291792742721929E-6</v>
      </c>
      <c r="T367" s="28">
        <f t="shared" si="138"/>
        <v>0</v>
      </c>
      <c r="U367" s="28">
        <f t="shared" si="139"/>
        <v>4.2885934834125339E-5</v>
      </c>
      <c r="V367" s="28">
        <f t="shared" si="140"/>
        <v>2.2853690926908998E-4</v>
      </c>
      <c r="W367" s="28">
        <f t="shared" si="141"/>
        <v>0</v>
      </c>
      <c r="X367" s="28">
        <f t="shared" si="142"/>
        <v>8.2681108556232202E-2</v>
      </c>
    </row>
    <row r="368" spans="1:24" x14ac:dyDescent="0.25">
      <c r="A368" s="25" t="s">
        <v>173</v>
      </c>
      <c r="B368" s="27">
        <f>'SCC X Ano = Fundo Cultural'!B368+'SCC X Ano = Outros'!B368</f>
        <v>0</v>
      </c>
      <c r="C368" s="27">
        <f>'SCC X Ano = Fundo Cultural'!C368+'SCC X Ano = Outros'!C368</f>
        <v>144097</v>
      </c>
      <c r="D368" s="27">
        <f>'SCC X Ano = Fundo Cultural'!D368+'SCC X Ano = Outros'!D368</f>
        <v>46754023</v>
      </c>
      <c r="E368" s="27">
        <f>'SCC X Ano = Fundo Cultural'!E368+'SCC X Ano = Outros'!E368</f>
        <v>0</v>
      </c>
      <c r="F368" s="27">
        <f>'SCC X Ano = Fundo Cultural'!F368+'SCC X Ano = Outros'!F368</f>
        <v>14996</v>
      </c>
      <c r="G368" s="27">
        <f>'SCC X Ano = Fundo Cultural'!G368+'SCC X Ano = Outros'!G368</f>
        <v>0</v>
      </c>
      <c r="H368" s="27">
        <f>'SCC X Ano = Fundo Cultural'!H368+'SCC X Ano = Outros'!H368</f>
        <v>0</v>
      </c>
      <c r="I368" s="27">
        <f>'SCC X Ano = Fundo Cultural'!I368+'SCC X Ano = Outros'!I368</f>
        <v>3123</v>
      </c>
      <c r="J368" s="27">
        <f>'SCC X Ano = Fundo Cultural'!J368+'SCC X Ano = Outros'!J368</f>
        <v>0</v>
      </c>
      <c r="K368" s="27">
        <f>'SCC X Ano = Fundo Cultural'!K368+'SCC X Ano = Outros'!K368</f>
        <v>0</v>
      </c>
      <c r="L368" s="67">
        <f t="shared" si="131"/>
        <v>46916239</v>
      </c>
      <c r="M368" s="25" t="s">
        <v>173</v>
      </c>
      <c r="N368" s="28">
        <f t="shared" si="132"/>
        <v>0</v>
      </c>
      <c r="O368" s="28">
        <f t="shared" si="133"/>
        <v>2.1565990409328073E-4</v>
      </c>
      <c r="P368" s="28">
        <f t="shared" si="134"/>
        <v>6.9973477006148921E-2</v>
      </c>
      <c r="Q368" s="28">
        <f t="shared" si="135"/>
        <v>0</v>
      </c>
      <c r="R368" s="28">
        <f t="shared" si="136"/>
        <v>2.2443464623016701E-5</v>
      </c>
      <c r="S368" s="28">
        <f t="shared" si="137"/>
        <v>0</v>
      </c>
      <c r="T368" s="28">
        <f t="shared" si="138"/>
        <v>0</v>
      </c>
      <c r="U368" s="28">
        <f t="shared" si="139"/>
        <v>4.6739757280395544E-6</v>
      </c>
      <c r="V368" s="28">
        <f t="shared" si="140"/>
        <v>0</v>
      </c>
      <c r="W368" s="28">
        <f t="shared" si="141"/>
        <v>0</v>
      </c>
      <c r="X368" s="28">
        <f t="shared" si="142"/>
        <v>7.0216254350593255E-2</v>
      </c>
    </row>
    <row r="369" spans="1:24" x14ac:dyDescent="0.25">
      <c r="A369" s="25" t="s">
        <v>169</v>
      </c>
      <c r="B369" s="27">
        <f>'SCC X Ano = Fundo Cultural'!B369+'SCC X Ano = Outros'!B369</f>
        <v>0</v>
      </c>
      <c r="C369" s="27">
        <f>'SCC X Ano = Fundo Cultural'!C369+'SCC X Ano = Outros'!C369</f>
        <v>0</v>
      </c>
      <c r="D369" s="27">
        <f>'SCC X Ano = Fundo Cultural'!D369+'SCC X Ano = Outros'!D369</f>
        <v>405919</v>
      </c>
      <c r="E369" s="27">
        <f>'SCC X Ano = Fundo Cultural'!E369+'SCC X Ano = Outros'!E369</f>
        <v>0</v>
      </c>
      <c r="F369" s="27">
        <f>'SCC X Ano = Fundo Cultural'!F369+'SCC X Ano = Outros'!F369</f>
        <v>346135</v>
      </c>
      <c r="G369" s="27">
        <f>'SCC X Ano = Fundo Cultural'!G369+'SCC X Ano = Outros'!G369</f>
        <v>0</v>
      </c>
      <c r="H369" s="27">
        <f>'SCC X Ano = Fundo Cultural'!H369+'SCC X Ano = Outros'!H369</f>
        <v>0</v>
      </c>
      <c r="I369" s="27">
        <f>'SCC X Ano = Fundo Cultural'!I369+'SCC X Ano = Outros'!I369</f>
        <v>33457</v>
      </c>
      <c r="J369" s="27">
        <f>'SCC X Ano = Fundo Cultural'!J369+'SCC X Ano = Outros'!J369</f>
        <v>0</v>
      </c>
      <c r="K369" s="27">
        <f>'SCC X Ano = Fundo Cultural'!K369+'SCC X Ano = Outros'!K369</f>
        <v>0</v>
      </c>
      <c r="L369" s="67">
        <f t="shared" si="131"/>
        <v>785511</v>
      </c>
      <c r="M369" s="25" t="s">
        <v>169</v>
      </c>
      <c r="N369" s="28">
        <f t="shared" si="132"/>
        <v>0</v>
      </c>
      <c r="O369" s="28">
        <f t="shared" si="133"/>
        <v>0</v>
      </c>
      <c r="P369" s="28">
        <f t="shared" si="134"/>
        <v>6.0751058390973037E-4</v>
      </c>
      <c r="Q369" s="28">
        <f t="shared" si="135"/>
        <v>0</v>
      </c>
      <c r="R369" s="28">
        <f t="shared" si="136"/>
        <v>5.1803605143290788E-4</v>
      </c>
      <c r="S369" s="28">
        <f t="shared" si="137"/>
        <v>0</v>
      </c>
      <c r="T369" s="28">
        <f t="shared" si="138"/>
        <v>0</v>
      </c>
      <c r="U369" s="28">
        <f t="shared" si="139"/>
        <v>5.0072752460140689E-5</v>
      </c>
      <c r="V369" s="28">
        <f t="shared" si="140"/>
        <v>0</v>
      </c>
      <c r="W369" s="28">
        <f t="shared" si="141"/>
        <v>0</v>
      </c>
      <c r="X369" s="28">
        <f t="shared" si="142"/>
        <v>1.175619387802779E-3</v>
      </c>
    </row>
    <row r="370" spans="1:24" x14ac:dyDescent="0.25">
      <c r="A370" s="25" t="s">
        <v>163</v>
      </c>
      <c r="B370" s="27">
        <f>'SCC X Ano = Fundo Cultural'!B370+'SCC X Ano = Outros'!B370</f>
        <v>0</v>
      </c>
      <c r="C370" s="27">
        <f>'SCC X Ano = Fundo Cultural'!C370+'SCC X Ano = Outros'!C370</f>
        <v>103245</v>
      </c>
      <c r="D370" s="27">
        <f>'SCC X Ano = Fundo Cultural'!D370+'SCC X Ano = Outros'!D370</f>
        <v>413047</v>
      </c>
      <c r="E370" s="27">
        <f>'SCC X Ano = Fundo Cultural'!E370+'SCC X Ano = Outros'!E370</f>
        <v>0</v>
      </c>
      <c r="F370" s="27">
        <f>'SCC X Ano = Fundo Cultural'!F370+'SCC X Ano = Outros'!F370</f>
        <v>97208</v>
      </c>
      <c r="G370" s="27">
        <f>'SCC X Ano = Fundo Cultural'!G370+'SCC X Ano = Outros'!G370</f>
        <v>0</v>
      </c>
      <c r="H370" s="27">
        <f>'SCC X Ano = Fundo Cultural'!H370+'SCC X Ano = Outros'!H370</f>
        <v>0</v>
      </c>
      <c r="I370" s="27">
        <f>'SCC X Ano = Fundo Cultural'!I370+'SCC X Ano = Outros'!I370</f>
        <v>223740</v>
      </c>
      <c r="J370" s="27">
        <f>'SCC X Ano = Fundo Cultural'!J370+'SCC X Ano = Outros'!J370</f>
        <v>1084</v>
      </c>
      <c r="K370" s="27">
        <f>'SCC X Ano = Fundo Cultural'!K370+'SCC X Ano = Outros'!K370</f>
        <v>0</v>
      </c>
      <c r="L370" s="67">
        <f t="shared" si="131"/>
        <v>838324</v>
      </c>
      <c r="M370" s="25" t="s">
        <v>163</v>
      </c>
      <c r="N370" s="28">
        <f t="shared" si="132"/>
        <v>0</v>
      </c>
      <c r="O370" s="28">
        <f t="shared" si="133"/>
        <v>1.5451957221948248E-4</v>
      </c>
      <c r="P370" s="28">
        <f t="shared" si="134"/>
        <v>6.1817856309303676E-4</v>
      </c>
      <c r="Q370" s="28">
        <f t="shared" si="135"/>
        <v>0</v>
      </c>
      <c r="R370" s="28">
        <f t="shared" si="136"/>
        <v>1.4548441644933365E-4</v>
      </c>
      <c r="S370" s="28">
        <f t="shared" si="137"/>
        <v>0</v>
      </c>
      <c r="T370" s="28">
        <f t="shared" si="138"/>
        <v>0</v>
      </c>
      <c r="U370" s="28">
        <f t="shared" si="139"/>
        <v>3.3485601325378481E-4</v>
      </c>
      <c r="V370" s="28">
        <f t="shared" si="140"/>
        <v>1.62234700262404E-6</v>
      </c>
      <c r="W370" s="28">
        <f t="shared" si="141"/>
        <v>0</v>
      </c>
      <c r="X370" s="28">
        <f t="shared" si="142"/>
        <v>1.2546609120182618E-3</v>
      </c>
    </row>
    <row r="371" spans="1:24" x14ac:dyDescent="0.25">
      <c r="A371" s="25" t="s">
        <v>155</v>
      </c>
      <c r="B371" s="27">
        <f>'SCC X Ano = Fundo Cultural'!B371+'SCC X Ano = Outros'!B371</f>
        <v>0</v>
      </c>
      <c r="C371" s="27">
        <f>'SCC X Ano = Fundo Cultural'!C371+'SCC X Ano = Outros'!C371</f>
        <v>0</v>
      </c>
      <c r="D371" s="27">
        <f>'SCC X Ano = Fundo Cultural'!D371+'SCC X Ano = Outros'!D371</f>
        <v>38634</v>
      </c>
      <c r="E371" s="27">
        <f>'SCC X Ano = Fundo Cultural'!E371+'SCC X Ano = Outros'!E371</f>
        <v>0</v>
      </c>
      <c r="F371" s="27">
        <f>'SCC X Ano = Fundo Cultural'!F371+'SCC X Ano = Outros'!F371</f>
        <v>1009539</v>
      </c>
      <c r="G371" s="27">
        <f>'SCC X Ano = Fundo Cultural'!G371+'SCC X Ano = Outros'!G371</f>
        <v>0</v>
      </c>
      <c r="H371" s="27">
        <f>'SCC X Ano = Fundo Cultural'!H371+'SCC X Ano = Outros'!H371</f>
        <v>0</v>
      </c>
      <c r="I371" s="27">
        <f>'SCC X Ano = Fundo Cultural'!I371+'SCC X Ano = Outros'!I371</f>
        <v>0</v>
      </c>
      <c r="J371" s="27">
        <f>'SCC X Ano = Fundo Cultural'!J371+'SCC X Ano = Outros'!J371</f>
        <v>0</v>
      </c>
      <c r="K371" s="27">
        <f>'SCC X Ano = Fundo Cultural'!K371+'SCC X Ano = Outros'!K371</f>
        <v>0</v>
      </c>
      <c r="L371" s="67">
        <f t="shared" si="131"/>
        <v>1048173</v>
      </c>
      <c r="M371" s="25" t="s">
        <v>155</v>
      </c>
      <c r="N371" s="28">
        <f t="shared" si="132"/>
        <v>0</v>
      </c>
      <c r="O371" s="28">
        <f t="shared" si="133"/>
        <v>0</v>
      </c>
      <c r="P371" s="28">
        <f t="shared" si="134"/>
        <v>5.7820806364739079E-5</v>
      </c>
      <c r="Q371" s="28">
        <f t="shared" si="135"/>
        <v>0</v>
      </c>
      <c r="R371" s="28">
        <f t="shared" si="136"/>
        <v>1.5109064305185154E-3</v>
      </c>
      <c r="S371" s="28">
        <f t="shared" si="137"/>
        <v>0</v>
      </c>
      <c r="T371" s="28">
        <f t="shared" si="138"/>
        <v>0</v>
      </c>
      <c r="U371" s="28">
        <f t="shared" si="139"/>
        <v>0</v>
      </c>
      <c r="V371" s="28">
        <f t="shared" si="140"/>
        <v>0</v>
      </c>
      <c r="W371" s="28">
        <f t="shared" si="141"/>
        <v>0</v>
      </c>
      <c r="X371" s="28">
        <f t="shared" si="142"/>
        <v>1.5687272368832546E-3</v>
      </c>
    </row>
    <row r="372" spans="1:24" x14ac:dyDescent="0.25">
      <c r="A372" s="1" t="s">
        <v>223</v>
      </c>
      <c r="B372" s="27">
        <f>'SCC X Ano = Fundo Cultural'!B372+'SCC X Ano = Outros'!B372</f>
        <v>0</v>
      </c>
      <c r="C372" s="27">
        <f>'SCC X Ano = Fundo Cultural'!C372+'SCC X Ano = Outros'!C372</f>
        <v>12333015</v>
      </c>
      <c r="D372" s="27">
        <f>'SCC X Ano = Fundo Cultural'!D372+'SCC X Ano = Outros'!D372</f>
        <v>514508694</v>
      </c>
      <c r="E372" s="27">
        <f>'SCC X Ano = Fundo Cultural'!E372+'SCC X Ano = Outros'!E372</f>
        <v>0</v>
      </c>
      <c r="F372" s="27">
        <f>'SCC X Ano = Fundo Cultural'!F372+'SCC X Ano = Outros'!F372</f>
        <v>110894492</v>
      </c>
      <c r="G372" s="27">
        <f>'SCC X Ano = Fundo Cultural'!G372+'SCC X Ano = Outros'!G372</f>
        <v>287738</v>
      </c>
      <c r="H372" s="27">
        <f>'SCC X Ano = Fundo Cultural'!H372+'SCC X Ano = Outros'!H372</f>
        <v>0</v>
      </c>
      <c r="I372" s="27">
        <f>'SCC X Ano = Fundo Cultural'!I372+'SCC X Ano = Outros'!I372</f>
        <v>2689126</v>
      </c>
      <c r="J372" s="27">
        <f>'SCC X Ano = Fundo Cultural'!J372+'SCC X Ano = Outros'!J372</f>
        <v>27454718</v>
      </c>
      <c r="K372" s="27">
        <f>'SCC X Ano = Fundo Cultural'!K372+'SCC X Ano = Outros'!K372</f>
        <v>0</v>
      </c>
      <c r="L372" s="67">
        <f t="shared" si="131"/>
        <v>668167783</v>
      </c>
      <c r="M372" s="25" t="s">
        <v>223</v>
      </c>
      <c r="N372" s="28">
        <f t="shared" si="132"/>
        <v>0</v>
      </c>
      <c r="O372" s="28">
        <f t="shared" si="133"/>
        <v>1.8457961179490154E-2</v>
      </c>
      <c r="P372" s="28">
        <f t="shared" si="134"/>
        <v>0.77002918591781311</v>
      </c>
      <c r="Q372" s="28">
        <f t="shared" si="135"/>
        <v>0</v>
      </c>
      <c r="R372" s="28">
        <f t="shared" si="136"/>
        <v>0.16596803201449778</v>
      </c>
      <c r="S372" s="28">
        <f t="shared" si="137"/>
        <v>4.3063734487180444E-4</v>
      </c>
      <c r="T372" s="28">
        <f t="shared" si="138"/>
        <v>0</v>
      </c>
      <c r="U372" s="28">
        <f t="shared" si="139"/>
        <v>4.0246268503490541E-3</v>
      </c>
      <c r="V372" s="28">
        <f t="shared" si="140"/>
        <v>4.1089556692978119E-2</v>
      </c>
      <c r="W372" s="28">
        <f t="shared" si="141"/>
        <v>0</v>
      </c>
      <c r="X372" s="28">
        <f t="shared" si="142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A1:L337"/>
  <sheetViews>
    <sheetView topLeftCell="A297" workbookViewId="0">
      <selection activeCell="B310" sqref="B310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24" customFormat="1" x14ac:dyDescent="0.25">
      <c r="B1" s="24" t="s">
        <v>231</v>
      </c>
    </row>
    <row r="2" spans="1:12" x14ac:dyDescent="0.25">
      <c r="A2" s="2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  <c r="L2" s="1">
        <v>2008</v>
      </c>
    </row>
    <row r="3" spans="1:12" x14ac:dyDescent="0.25">
      <c r="A3" s="25"/>
      <c r="B3" s="25" t="s">
        <v>224</v>
      </c>
      <c r="C3" s="25" t="s">
        <v>228</v>
      </c>
      <c r="D3" s="25" t="s">
        <v>15</v>
      </c>
      <c r="E3" s="25" t="s">
        <v>229</v>
      </c>
      <c r="F3" s="25" t="s">
        <v>226</v>
      </c>
      <c r="G3" s="25" t="s">
        <v>227</v>
      </c>
      <c r="H3" s="25" t="s">
        <v>131</v>
      </c>
      <c r="I3" s="25" t="s">
        <v>130</v>
      </c>
      <c r="J3" s="25" t="s">
        <v>129</v>
      </c>
      <c r="K3" s="25" t="s">
        <v>230</v>
      </c>
      <c r="L3" s="25" t="s">
        <v>404</v>
      </c>
    </row>
    <row r="4" spans="1:12" x14ac:dyDescent="0.25">
      <c r="A4" s="25" t="s">
        <v>132</v>
      </c>
      <c r="B4" s="40" t="e">
        <f>'SCC X Ano = Total'!B39/'SCC X Ano = Total'!B5-1</f>
        <v>#DIV/0!</v>
      </c>
      <c r="C4" s="40" t="e">
        <f>'SCC X Ano = Total'!C39/'SCC X Ano = Total'!C5-1</f>
        <v>#DIV/0!</v>
      </c>
      <c r="D4" s="40" t="e">
        <f>'SCC X Ano = Total'!D39/'SCC X Ano = Total'!D5-1</f>
        <v>#DIV/0!</v>
      </c>
      <c r="E4" s="40" t="e">
        <f>'SCC X Ano = Total'!E39/'SCC X Ano = Total'!E5-1</f>
        <v>#DIV/0!</v>
      </c>
      <c r="F4" s="40">
        <f>'SCC X Ano = Total'!F39/'SCC X Ano = Total'!F5-1</f>
        <v>-0.86241937699075033</v>
      </c>
      <c r="G4" s="40" t="e">
        <f>'SCC X Ano = Total'!G39/'SCC X Ano = Total'!G5-1</f>
        <v>#DIV/0!</v>
      </c>
      <c r="H4" s="40" t="e">
        <f>'SCC X Ano = Total'!H39/'SCC X Ano = Total'!H5-1</f>
        <v>#DIV/0!</v>
      </c>
      <c r="I4" s="40">
        <f>'SCC X Ano = Total'!I39/'SCC X Ano = Total'!I5-1</f>
        <v>0.49593144193801542</v>
      </c>
      <c r="J4" s="40" t="e">
        <f>'SCC X Ano = Total'!J39/'SCC X Ano = Total'!J5-1</f>
        <v>#DIV/0!</v>
      </c>
      <c r="K4" s="40" t="e">
        <f>'SCC X Ano = Total'!K39/'SCC X Ano = Total'!K5-1</f>
        <v>#DIV/0!</v>
      </c>
      <c r="L4" s="40">
        <f>'SCC X Ano = Total'!L39/'SCC X Ano = Total'!L5-1</f>
        <v>-0.70517474122804769</v>
      </c>
    </row>
    <row r="5" spans="1:12" x14ac:dyDescent="0.25">
      <c r="A5" s="25" t="s">
        <v>134</v>
      </c>
      <c r="B5" s="40" t="e">
        <f>'SCC X Ano = Total'!B40/'SCC X Ano = Total'!B6-1</f>
        <v>#DIV/0!</v>
      </c>
      <c r="C5" s="40" t="e">
        <f>'SCC X Ano = Total'!C40/'SCC X Ano = Total'!C6-1</f>
        <v>#DIV/0!</v>
      </c>
      <c r="D5" s="40" t="e">
        <f>'SCC X Ano = Total'!D40/'SCC X Ano = Total'!D6-1</f>
        <v>#DIV/0!</v>
      </c>
      <c r="E5" s="40" t="e">
        <f>'SCC X Ano = Total'!E40/'SCC X Ano = Total'!E6-1</f>
        <v>#DIV/0!</v>
      </c>
      <c r="F5" s="40" t="e">
        <f>'SCC X Ano = Total'!F40/'SCC X Ano = Total'!F6-1</f>
        <v>#DIV/0!</v>
      </c>
      <c r="G5" s="40" t="e">
        <f>'SCC X Ano = Total'!G40/'SCC X Ano = Total'!G6-1</f>
        <v>#DIV/0!</v>
      </c>
      <c r="H5" s="40" t="e">
        <f>'SCC X Ano = Total'!H40/'SCC X Ano = Total'!H6-1</f>
        <v>#DIV/0!</v>
      </c>
      <c r="I5" s="40" t="e">
        <f>'SCC X Ano = Total'!I40/'SCC X Ano = Total'!I6-1</f>
        <v>#DIV/0!</v>
      </c>
      <c r="J5" s="40" t="e">
        <f>'SCC X Ano = Total'!J40/'SCC X Ano = Total'!J6-1</f>
        <v>#DIV/0!</v>
      </c>
      <c r="K5" s="40" t="e">
        <f>'SCC X Ano = Total'!K40/'SCC X Ano = Total'!K6-1</f>
        <v>#DIV/0!</v>
      </c>
      <c r="L5" s="40" t="e">
        <f>'SCC X Ano = Total'!L40/'SCC X Ano = Total'!L6-1</f>
        <v>#DIV/0!</v>
      </c>
    </row>
    <row r="6" spans="1:12" x14ac:dyDescent="0.25">
      <c r="A6" s="25" t="s">
        <v>139</v>
      </c>
      <c r="B6" s="40" t="e">
        <f>'SCC X Ano = Total'!B41/'SCC X Ano = Total'!B7-1</f>
        <v>#DIV/0!</v>
      </c>
      <c r="C6" s="40" t="e">
        <f>'SCC X Ano = Total'!C41/'SCC X Ano = Total'!C7-1</f>
        <v>#DIV/0!</v>
      </c>
      <c r="D6" s="40" t="e">
        <f>'SCC X Ano = Total'!D41/'SCC X Ano = Total'!D7-1</f>
        <v>#DIV/0!</v>
      </c>
      <c r="E6" s="40" t="e">
        <f>'SCC X Ano = Total'!E41/'SCC X Ano = Total'!E7-1</f>
        <v>#DIV/0!</v>
      </c>
      <c r="F6" s="40">
        <f>'SCC X Ano = Total'!F41/'SCC X Ano = Total'!F7-1</f>
        <v>-1</v>
      </c>
      <c r="G6" s="40" t="e">
        <f>'SCC X Ano = Total'!G41/'SCC X Ano = Total'!G7-1</f>
        <v>#DIV/0!</v>
      </c>
      <c r="H6" s="40" t="e">
        <f>'SCC X Ano = Total'!H41/'SCC X Ano = Total'!H7-1</f>
        <v>#DIV/0!</v>
      </c>
      <c r="I6" s="40" t="e">
        <f>'SCC X Ano = Total'!I41/'SCC X Ano = Total'!I7-1</f>
        <v>#DIV/0!</v>
      </c>
      <c r="J6" s="40" t="e">
        <f>'SCC X Ano = Total'!J41/'SCC X Ano = Total'!J7-1</f>
        <v>#DIV/0!</v>
      </c>
      <c r="K6" s="40" t="e">
        <f>'SCC X Ano = Total'!K41/'SCC X Ano = Total'!K7-1</f>
        <v>#DIV/0!</v>
      </c>
      <c r="L6" s="40">
        <f>'SCC X Ano = Total'!L41/'SCC X Ano = Total'!L7-1</f>
        <v>-0.90568752234962069</v>
      </c>
    </row>
    <row r="7" spans="1:12" x14ac:dyDescent="0.25">
      <c r="A7" s="25" t="s">
        <v>143</v>
      </c>
      <c r="B7" s="40" t="e">
        <f>'SCC X Ano = Total'!B42/'SCC X Ano = Total'!B8-1</f>
        <v>#DIV/0!</v>
      </c>
      <c r="C7" s="40" t="e">
        <f>'SCC X Ano = Total'!C42/'SCC X Ano = Total'!C8-1</f>
        <v>#DIV/0!</v>
      </c>
      <c r="D7" s="40" t="e">
        <f>'SCC X Ano = Total'!D42/'SCC X Ano = Total'!D8-1</f>
        <v>#DIV/0!</v>
      </c>
      <c r="E7" s="40" t="e">
        <f>'SCC X Ano = Total'!E42/'SCC X Ano = Total'!E8-1</f>
        <v>#DIV/0!</v>
      </c>
      <c r="F7" s="40" t="e">
        <f>'SCC X Ano = Total'!F42/'SCC X Ano = Total'!F8-1</f>
        <v>#DIV/0!</v>
      </c>
      <c r="G7" s="40" t="e">
        <f>'SCC X Ano = Total'!G42/'SCC X Ano = Total'!G8-1</f>
        <v>#DIV/0!</v>
      </c>
      <c r="H7" s="40" t="e">
        <f>'SCC X Ano = Total'!H42/'SCC X Ano = Total'!H8-1</f>
        <v>#DIV/0!</v>
      </c>
      <c r="I7" s="40" t="e">
        <f>'SCC X Ano = Total'!I42/'SCC X Ano = Total'!I8-1</f>
        <v>#DIV/0!</v>
      </c>
      <c r="J7" s="40" t="e">
        <f>'SCC X Ano = Total'!J42/'SCC X Ano = Total'!J8-1</f>
        <v>#DIV/0!</v>
      </c>
      <c r="K7" s="40" t="e">
        <f>'SCC X Ano = Total'!K42/'SCC X Ano = Total'!K8-1</f>
        <v>#DIV/0!</v>
      </c>
      <c r="L7" s="40" t="e">
        <f>'SCC X Ano = Total'!L42/'SCC X Ano = Total'!L8-1</f>
        <v>#DIV/0!</v>
      </c>
    </row>
    <row r="8" spans="1:12" x14ac:dyDescent="0.25">
      <c r="A8" s="25" t="s">
        <v>146</v>
      </c>
      <c r="B8" s="40" t="e">
        <f>'SCC X Ano = Total'!B43/'SCC X Ano = Total'!B9-1</f>
        <v>#DIV/0!</v>
      </c>
      <c r="C8" s="40" t="e">
        <f>'SCC X Ano = Total'!C43/'SCC X Ano = Total'!C9-1</f>
        <v>#DIV/0!</v>
      </c>
      <c r="D8" s="40">
        <f>'SCC X Ano = Total'!D43/'SCC X Ano = Total'!D9-1</f>
        <v>-0.68967678920885822</v>
      </c>
      <c r="E8" s="40" t="e">
        <f>'SCC X Ano = Total'!E43/'SCC X Ano = Total'!E9-1</f>
        <v>#DIV/0!</v>
      </c>
      <c r="F8" s="40">
        <f>'SCC X Ano = Total'!F43/'SCC X Ano = Total'!F9-1</f>
        <v>-0.75425015016018659</v>
      </c>
      <c r="G8" s="40" t="e">
        <f>'SCC X Ano = Total'!G43/'SCC X Ano = Total'!G9-1</f>
        <v>#DIV/0!</v>
      </c>
      <c r="H8" s="40" t="e">
        <f>'SCC X Ano = Total'!H43/'SCC X Ano = Total'!H9-1</f>
        <v>#DIV/0!</v>
      </c>
      <c r="I8" s="40">
        <f>'SCC X Ano = Total'!I43/'SCC X Ano = Total'!I9-1</f>
        <v>-1</v>
      </c>
      <c r="J8" s="40">
        <f>'SCC X Ano = Total'!J43/'SCC X Ano = Total'!J9-1</f>
        <v>2.4136624512113447</v>
      </c>
      <c r="K8" s="40" t="e">
        <f>'SCC X Ano = Total'!K43/'SCC X Ano = Total'!K9-1</f>
        <v>#DIV/0!</v>
      </c>
      <c r="L8" s="40">
        <f>'SCC X Ano = Total'!L43/'SCC X Ano = Total'!L9-1</f>
        <v>1.8514371746996634</v>
      </c>
    </row>
    <row r="9" spans="1:12" x14ac:dyDescent="0.25">
      <c r="A9" s="25" t="s">
        <v>141</v>
      </c>
      <c r="B9" s="40" t="e">
        <f>'SCC X Ano = Total'!B44/'SCC X Ano = Total'!B10-1</f>
        <v>#DIV/0!</v>
      </c>
      <c r="C9" s="40" t="e">
        <f>'SCC X Ano = Total'!C44/'SCC X Ano = Total'!C10-1</f>
        <v>#DIV/0!</v>
      </c>
      <c r="D9" s="40" t="e">
        <f>'SCC X Ano = Total'!D44/'SCC X Ano = Total'!D10-1</f>
        <v>#DIV/0!</v>
      </c>
      <c r="E9" s="40" t="e">
        <f>'SCC X Ano = Total'!E44/'SCC X Ano = Total'!E10-1</f>
        <v>#DIV/0!</v>
      </c>
      <c r="F9" s="40">
        <f>'SCC X Ano = Total'!F44/'SCC X Ano = Total'!F10-1</f>
        <v>-1</v>
      </c>
      <c r="G9" s="40" t="e">
        <f>'SCC X Ano = Total'!G44/'SCC X Ano = Total'!G10-1</f>
        <v>#DIV/0!</v>
      </c>
      <c r="H9" s="40" t="e">
        <f>'SCC X Ano = Total'!H44/'SCC X Ano = Total'!H10-1</f>
        <v>#DIV/0!</v>
      </c>
      <c r="I9" s="40" t="e">
        <f>'SCC X Ano = Total'!I44/'SCC X Ano = Total'!I10-1</f>
        <v>#DIV/0!</v>
      </c>
      <c r="J9" s="40" t="e">
        <f>'SCC X Ano = Total'!J44/'SCC X Ano = Total'!J10-1</f>
        <v>#DIV/0!</v>
      </c>
      <c r="K9" s="40" t="e">
        <f>'SCC X Ano = Total'!K44/'SCC X Ano = Total'!K10-1</f>
        <v>#DIV/0!</v>
      </c>
      <c r="L9" s="40">
        <f>'SCC X Ano = Total'!L44/'SCC X Ano = Total'!L10-1</f>
        <v>-1</v>
      </c>
    </row>
    <row r="10" spans="1:12" x14ac:dyDescent="0.25">
      <c r="A10" s="25" t="s">
        <v>153</v>
      </c>
      <c r="B10" s="40" t="e">
        <f>'SCC X Ano = Total'!B45/'SCC X Ano = Total'!B11-1</f>
        <v>#DIV/0!</v>
      </c>
      <c r="C10" s="40" t="e">
        <f>'SCC X Ano = Total'!C45/'SCC X Ano = Total'!C11-1</f>
        <v>#DIV/0!</v>
      </c>
      <c r="D10" s="40" t="e">
        <f>'SCC X Ano = Total'!D45/'SCC X Ano = Total'!D11-1</f>
        <v>#DIV/0!</v>
      </c>
      <c r="E10" s="40" t="e">
        <f>'SCC X Ano = Total'!E45/'SCC X Ano = Total'!E11-1</f>
        <v>#DIV/0!</v>
      </c>
      <c r="F10" s="40">
        <f>'SCC X Ano = Total'!F45/'SCC X Ano = Total'!F11-1</f>
        <v>0.28138263166118338</v>
      </c>
      <c r="G10" s="40" t="e">
        <f>'SCC X Ano = Total'!G45/'SCC X Ano = Total'!G11-1</f>
        <v>#DIV/0!</v>
      </c>
      <c r="H10" s="40" t="e">
        <f>'SCC X Ano = Total'!H45/'SCC X Ano = Total'!H11-1</f>
        <v>#DIV/0!</v>
      </c>
      <c r="I10" s="40">
        <f>'SCC X Ano = Total'!I45/'SCC X Ano = Total'!I11-1</f>
        <v>-0.84806061842097313</v>
      </c>
      <c r="J10" s="40" t="e">
        <f>'SCC X Ano = Total'!J45/'SCC X Ano = Total'!J11-1</f>
        <v>#DIV/0!</v>
      </c>
      <c r="K10" s="40" t="e">
        <f>'SCC X Ano = Total'!K45/'SCC X Ano = Total'!K11-1</f>
        <v>#DIV/0!</v>
      </c>
      <c r="L10" s="40">
        <f>'SCC X Ano = Total'!L45/'SCC X Ano = Total'!L11-1</f>
        <v>0.15991570949085276</v>
      </c>
    </row>
    <row r="11" spans="1:12" x14ac:dyDescent="0.25">
      <c r="A11" s="25" t="s">
        <v>157</v>
      </c>
      <c r="B11" s="40" t="e">
        <f>'SCC X Ano = Total'!B46/'SCC X Ano = Total'!B12-1</f>
        <v>#DIV/0!</v>
      </c>
      <c r="C11" s="40" t="e">
        <f>'SCC X Ano = Total'!C46/'SCC X Ano = Total'!C12-1</f>
        <v>#DIV/0!</v>
      </c>
      <c r="D11" s="40" t="e">
        <f>'SCC X Ano = Total'!D46/'SCC X Ano = Total'!D12-1</f>
        <v>#DIV/0!</v>
      </c>
      <c r="E11" s="40" t="e">
        <f>'SCC X Ano = Total'!E46/'SCC X Ano = Total'!E12-1</f>
        <v>#DIV/0!</v>
      </c>
      <c r="F11" s="40">
        <f>'SCC X Ano = Total'!F46/'SCC X Ano = Total'!F12-1</f>
        <v>-0.37131652985840524</v>
      </c>
      <c r="G11" s="40" t="e">
        <f>'SCC X Ano = Total'!G46/'SCC X Ano = Total'!G12-1</f>
        <v>#DIV/0!</v>
      </c>
      <c r="H11" s="40" t="e">
        <f>'SCC X Ano = Total'!H46/'SCC X Ano = Total'!H12-1</f>
        <v>#DIV/0!</v>
      </c>
      <c r="I11" s="40" t="e">
        <f>'SCC X Ano = Total'!I46/'SCC X Ano = Total'!I12-1</f>
        <v>#DIV/0!</v>
      </c>
      <c r="J11" s="40" t="e">
        <f>'SCC X Ano = Total'!J46/'SCC X Ano = Total'!J12-1</f>
        <v>#DIV/0!</v>
      </c>
      <c r="K11" s="40" t="e">
        <f>'SCC X Ano = Total'!K46/'SCC X Ano = Total'!K12-1</f>
        <v>#DIV/0!</v>
      </c>
      <c r="L11" s="40">
        <f>'SCC X Ano = Total'!L46/'SCC X Ano = Total'!L12-1</f>
        <v>180.85164400200068</v>
      </c>
    </row>
    <row r="12" spans="1:12" x14ac:dyDescent="0.25">
      <c r="A12" s="25" t="s">
        <v>161</v>
      </c>
      <c r="B12" s="40" t="e">
        <f>'SCC X Ano = Total'!B47/'SCC X Ano = Total'!B13-1</f>
        <v>#DIV/0!</v>
      </c>
      <c r="C12" s="40" t="e">
        <f>'SCC X Ano = Total'!C47/'SCC X Ano = Total'!C13-1</f>
        <v>#DIV/0!</v>
      </c>
      <c r="D12" s="40">
        <f>'SCC X Ano = Total'!D47/'SCC X Ano = Total'!D13-1</f>
        <v>-0.67098387914078272</v>
      </c>
      <c r="E12" s="40" t="e">
        <f>'SCC X Ano = Total'!E47/'SCC X Ano = Total'!E13-1</f>
        <v>#DIV/0!</v>
      </c>
      <c r="F12" s="40">
        <f>'SCC X Ano = Total'!F47/'SCC X Ano = Total'!F13-1</f>
        <v>-0.18655650410686608</v>
      </c>
      <c r="G12" s="40" t="e">
        <f>'SCC X Ano = Total'!G47/'SCC X Ano = Total'!G13-1</f>
        <v>#DIV/0!</v>
      </c>
      <c r="H12" s="40" t="e">
        <f>'SCC X Ano = Total'!H47/'SCC X Ano = Total'!H13-1</f>
        <v>#DIV/0!</v>
      </c>
      <c r="I12" s="40" t="e">
        <f>'SCC X Ano = Total'!I47/'SCC X Ano = Total'!I13-1</f>
        <v>#DIV/0!</v>
      </c>
      <c r="J12" s="40" t="e">
        <f>'SCC X Ano = Total'!J47/'SCC X Ano = Total'!J13-1</f>
        <v>#DIV/0!</v>
      </c>
      <c r="K12" s="40" t="e">
        <f>'SCC X Ano = Total'!K47/'SCC X Ano = Total'!K13-1</f>
        <v>#DIV/0!</v>
      </c>
      <c r="L12" s="40">
        <f>'SCC X Ano = Total'!L47/'SCC X Ano = Total'!L13-1</f>
        <v>2.329475270095323</v>
      </c>
    </row>
    <row r="13" spans="1:12" x14ac:dyDescent="0.25">
      <c r="A13" s="25" t="s">
        <v>151</v>
      </c>
      <c r="B13" s="40" t="e">
        <f>'SCC X Ano = Total'!B48/'SCC X Ano = Total'!B14-1</f>
        <v>#DIV/0!</v>
      </c>
      <c r="C13" s="40">
        <f>'SCC X Ano = Total'!C48/'SCC X Ano = Total'!C14-1</f>
        <v>-0.25398519769363204</v>
      </c>
      <c r="D13" s="40" t="e">
        <f>'SCC X Ano = Total'!D48/'SCC X Ano = Total'!D14-1</f>
        <v>#DIV/0!</v>
      </c>
      <c r="E13" s="40" t="e">
        <f>'SCC X Ano = Total'!E48/'SCC X Ano = Total'!E14-1</f>
        <v>#DIV/0!</v>
      </c>
      <c r="F13" s="40">
        <f>'SCC X Ano = Total'!F48/'SCC X Ano = Total'!F14-1</f>
        <v>2.0543011001817235</v>
      </c>
      <c r="G13" s="40" t="e">
        <f>'SCC X Ano = Total'!G48/'SCC X Ano = Total'!G14-1</f>
        <v>#DIV/0!</v>
      </c>
      <c r="H13" s="40" t="e">
        <f>'SCC X Ano = Total'!H48/'SCC X Ano = Total'!H14-1</f>
        <v>#DIV/0!</v>
      </c>
      <c r="I13" s="40">
        <f>'SCC X Ano = Total'!I48/'SCC X Ano = Total'!I14-1</f>
        <v>-0.56747289837063941</v>
      </c>
      <c r="J13" s="40" t="e">
        <f>'SCC X Ano = Total'!J48/'SCC X Ano = Total'!J14-1</f>
        <v>#DIV/0!</v>
      </c>
      <c r="K13" s="40" t="e">
        <f>'SCC X Ano = Total'!K48/'SCC X Ano = Total'!K14-1</f>
        <v>#DIV/0!</v>
      </c>
      <c r="L13" s="40">
        <f>'SCC X Ano = Total'!L48/'SCC X Ano = Total'!L14-1</f>
        <v>-0.32024554976459174</v>
      </c>
    </row>
    <row r="14" spans="1:12" x14ac:dyDescent="0.25">
      <c r="A14" s="25" t="s">
        <v>167</v>
      </c>
      <c r="B14" s="40" t="e">
        <f>'SCC X Ano = Total'!B49/'SCC X Ano = Total'!B15-1</f>
        <v>#DIV/0!</v>
      </c>
      <c r="C14" s="40">
        <f>'SCC X Ano = Total'!C49/'SCC X Ano = Total'!C15-1</f>
        <v>-0.764330897589237</v>
      </c>
      <c r="D14" s="40">
        <f>'SCC X Ano = Total'!D49/'SCC X Ano = Total'!D15-1</f>
        <v>-0.4278228452519437</v>
      </c>
      <c r="E14" s="40" t="e">
        <f>'SCC X Ano = Total'!E49/'SCC X Ano = Total'!E15-1</f>
        <v>#DIV/0!</v>
      </c>
      <c r="F14" s="40" t="e">
        <f>'SCC X Ano = Total'!F49/'SCC X Ano = Total'!F15-1</f>
        <v>#DIV/0!</v>
      </c>
      <c r="G14" s="40" t="e">
        <f>'SCC X Ano = Total'!G49/'SCC X Ano = Total'!G15-1</f>
        <v>#DIV/0!</v>
      </c>
      <c r="H14" s="40" t="e">
        <f>'SCC X Ano = Total'!H49/'SCC X Ano = Total'!H15-1</f>
        <v>#DIV/0!</v>
      </c>
      <c r="I14" s="40" t="e">
        <f>'SCC X Ano = Total'!I49/'SCC X Ano = Total'!I15-1</f>
        <v>#DIV/0!</v>
      </c>
      <c r="J14" s="40" t="e">
        <f>'SCC X Ano = Total'!J49/'SCC X Ano = Total'!J15-1</f>
        <v>#DIV/0!</v>
      </c>
      <c r="K14" s="40" t="e">
        <f>'SCC X Ano = Total'!K49/'SCC X Ano = Total'!K15-1</f>
        <v>#DIV/0!</v>
      </c>
      <c r="L14" s="40">
        <f>'SCC X Ano = Total'!L49/'SCC X Ano = Total'!L15-1</f>
        <v>-0.61216224798810559</v>
      </c>
    </row>
    <row r="15" spans="1:12" x14ac:dyDescent="0.25">
      <c r="A15" s="25" t="s">
        <v>171</v>
      </c>
      <c r="B15" s="40" t="e">
        <f>'SCC X Ano = Total'!B50/'SCC X Ano = Total'!B16-1</f>
        <v>#DIV/0!</v>
      </c>
      <c r="C15" s="40">
        <f>'SCC X Ano = Total'!C50/'SCC X Ano = Total'!C16-1</f>
        <v>-0.3502144913377836</v>
      </c>
      <c r="D15" s="40">
        <f>'SCC X Ano = Total'!D50/'SCC X Ano = Total'!D16-1</f>
        <v>7.0298077389641023</v>
      </c>
      <c r="E15" s="40" t="e">
        <f>'SCC X Ano = Total'!E50/'SCC X Ano = Total'!E16-1</f>
        <v>#DIV/0!</v>
      </c>
      <c r="F15" s="40">
        <f>'SCC X Ano = Total'!F50/'SCC X Ano = Total'!F16-1</f>
        <v>-1</v>
      </c>
      <c r="G15" s="40" t="e">
        <f>'SCC X Ano = Total'!G50/'SCC X Ano = Total'!G16-1</f>
        <v>#DIV/0!</v>
      </c>
      <c r="H15" s="40" t="e">
        <f>'SCC X Ano = Total'!H50/'SCC X Ano = Total'!H16-1</f>
        <v>#DIV/0!</v>
      </c>
      <c r="I15" s="40" t="e">
        <f>'SCC X Ano = Total'!I50/'SCC X Ano = Total'!I16-1</f>
        <v>#DIV/0!</v>
      </c>
      <c r="J15" s="40" t="e">
        <f>'SCC X Ano = Total'!J50/'SCC X Ano = Total'!J16-1</f>
        <v>#DIV/0!</v>
      </c>
      <c r="K15" s="40" t="e">
        <f>'SCC X Ano = Total'!K50/'SCC X Ano = Total'!K16-1</f>
        <v>#DIV/0!</v>
      </c>
      <c r="L15" s="40">
        <f>'SCC X Ano = Total'!L50/'SCC X Ano = Total'!L16-1</f>
        <v>0.83394090867181592</v>
      </c>
    </row>
    <row r="16" spans="1:12" x14ac:dyDescent="0.25">
      <c r="A16" s="25" t="s">
        <v>175</v>
      </c>
      <c r="B16" s="40" t="e">
        <f>'SCC X Ano = Total'!B51/'SCC X Ano = Total'!B17-1</f>
        <v>#DIV/0!</v>
      </c>
      <c r="C16" s="40">
        <f>'SCC X Ano = Total'!C51/'SCC X Ano = Total'!C17-1</f>
        <v>1.4645020625791338</v>
      </c>
      <c r="D16" s="40" t="e">
        <f>'SCC X Ano = Total'!D51/'SCC X Ano = Total'!D17-1</f>
        <v>#DIV/0!</v>
      </c>
      <c r="E16" s="40" t="e">
        <f>'SCC X Ano = Total'!E51/'SCC X Ano = Total'!E17-1</f>
        <v>#DIV/0!</v>
      </c>
      <c r="F16" s="40">
        <f>'SCC X Ano = Total'!F51/'SCC X Ano = Total'!F17-1</f>
        <v>44.134483544576113</v>
      </c>
      <c r="G16" s="40" t="e">
        <f>'SCC X Ano = Total'!G51/'SCC X Ano = Total'!G17-1</f>
        <v>#DIV/0!</v>
      </c>
      <c r="H16" s="40" t="e">
        <f>'SCC X Ano = Total'!H51/'SCC X Ano = Total'!H17-1</f>
        <v>#DIV/0!</v>
      </c>
      <c r="I16" s="40" t="e">
        <f>'SCC X Ano = Total'!I51/'SCC X Ano = Total'!I17-1</f>
        <v>#DIV/0!</v>
      </c>
      <c r="J16" s="40">
        <f>'SCC X Ano = Total'!J51/'SCC X Ano = Total'!J17-1</f>
        <v>0.38169283270196597</v>
      </c>
      <c r="K16" s="40" t="e">
        <f>'SCC X Ano = Total'!K51/'SCC X Ano = Total'!K17-1</f>
        <v>#DIV/0!</v>
      </c>
      <c r="L16" s="40">
        <f>'SCC X Ano = Total'!L51/'SCC X Ano = Total'!L17-1</f>
        <v>0.76559630954183633</v>
      </c>
    </row>
    <row r="17" spans="1:12" x14ac:dyDescent="0.25">
      <c r="A17" s="25" t="s">
        <v>137</v>
      </c>
      <c r="B17" s="40" t="e">
        <f>'SCC X Ano = Total'!B52/'SCC X Ano = Total'!B18-1</f>
        <v>#DIV/0!</v>
      </c>
      <c r="C17" s="40" t="e">
        <f>'SCC X Ano = Total'!C52/'SCC X Ano = Total'!C18-1</f>
        <v>#DIV/0!</v>
      </c>
      <c r="D17" s="40" t="e">
        <f>'SCC X Ano = Total'!D52/'SCC X Ano = Total'!D18-1</f>
        <v>#DIV/0!</v>
      </c>
      <c r="E17" s="40" t="e">
        <f>'SCC X Ano = Total'!E52/'SCC X Ano = Total'!E18-1</f>
        <v>#DIV/0!</v>
      </c>
      <c r="F17" s="40" t="e">
        <f>'SCC X Ano = Total'!F52/'SCC X Ano = Total'!F18-1</f>
        <v>#DIV/0!</v>
      </c>
      <c r="G17" s="40" t="e">
        <f>'SCC X Ano = Total'!G52/'SCC X Ano = Total'!G18-1</f>
        <v>#DIV/0!</v>
      </c>
      <c r="H17" s="40" t="e">
        <f>'SCC X Ano = Total'!H52/'SCC X Ano = Total'!H18-1</f>
        <v>#DIV/0!</v>
      </c>
      <c r="I17" s="40" t="e">
        <f>'SCC X Ano = Total'!I52/'SCC X Ano = Total'!I18-1</f>
        <v>#DIV/0!</v>
      </c>
      <c r="J17" s="40">
        <f>'SCC X Ano = Total'!J52/'SCC X Ano = Total'!J18-1</f>
        <v>-0.19797877742261205</v>
      </c>
      <c r="K17" s="40" t="e">
        <f>'SCC X Ano = Total'!K52/'SCC X Ano = Total'!K18-1</f>
        <v>#DIV/0!</v>
      </c>
      <c r="L17" s="40">
        <f>'SCC X Ano = Total'!L52/'SCC X Ano = Total'!L18-1</f>
        <v>-0.17791652500953981</v>
      </c>
    </row>
    <row r="18" spans="1:12" x14ac:dyDescent="0.25">
      <c r="A18" s="25" t="s">
        <v>181</v>
      </c>
      <c r="B18" s="40" t="e">
        <f>'SCC X Ano = Total'!B53/'SCC X Ano = Total'!B19-1</f>
        <v>#DIV/0!</v>
      </c>
      <c r="C18" s="40" t="e">
        <f>'SCC X Ano = Total'!C53/'SCC X Ano = Total'!C19-1</f>
        <v>#DIV/0!</v>
      </c>
      <c r="D18" s="40" t="e">
        <f>'SCC X Ano = Total'!D53/'SCC X Ano = Total'!D19-1</f>
        <v>#DIV/0!</v>
      </c>
      <c r="E18" s="40" t="e">
        <f>'SCC X Ano = Total'!E53/'SCC X Ano = Total'!E19-1</f>
        <v>#DIV/0!</v>
      </c>
      <c r="F18" s="40">
        <f>'SCC X Ano = Total'!F53/'SCC X Ano = Total'!F19-1</f>
        <v>-0.15122846402386936</v>
      </c>
      <c r="G18" s="40" t="e">
        <f>'SCC X Ano = Total'!G53/'SCC X Ano = Total'!G19-1</f>
        <v>#DIV/0!</v>
      </c>
      <c r="H18" s="40" t="e">
        <f>'SCC X Ano = Total'!H53/'SCC X Ano = Total'!H19-1</f>
        <v>#DIV/0!</v>
      </c>
      <c r="I18" s="40" t="e">
        <f>'SCC X Ano = Total'!I53/'SCC X Ano = Total'!I19-1</f>
        <v>#DIV/0!</v>
      </c>
      <c r="J18" s="40" t="e">
        <f>'SCC X Ano = Total'!J53/'SCC X Ano = Total'!J19-1</f>
        <v>#DIV/0!</v>
      </c>
      <c r="K18" s="40" t="e">
        <f>'SCC X Ano = Total'!K53/'SCC X Ano = Total'!K19-1</f>
        <v>#DIV/0!</v>
      </c>
      <c r="L18" s="40">
        <f>'SCC X Ano = Total'!L53/'SCC X Ano = Total'!L19-1</f>
        <v>35.387307878682272</v>
      </c>
    </row>
    <row r="19" spans="1:12" x14ac:dyDescent="0.25">
      <c r="A19" s="25" t="s">
        <v>148</v>
      </c>
      <c r="B19" s="40" t="e">
        <f>'SCC X Ano = Total'!B54/'SCC X Ano = Total'!B20-1</f>
        <v>#DIV/0!</v>
      </c>
      <c r="C19" s="40">
        <f>'SCC X Ano = Total'!C54/'SCC X Ano = Total'!C20-1</f>
        <v>-0.28966510766560871</v>
      </c>
      <c r="D19" s="40" t="e">
        <f>'SCC X Ano = Total'!D54/'SCC X Ano = Total'!D20-1</f>
        <v>#DIV/0!</v>
      </c>
      <c r="E19" s="40" t="e">
        <f>'SCC X Ano = Total'!E54/'SCC X Ano = Total'!E20-1</f>
        <v>#DIV/0!</v>
      </c>
      <c r="F19" s="40">
        <f>'SCC X Ano = Total'!F54/'SCC X Ano = Total'!F20-1</f>
        <v>-0.28235586609977359</v>
      </c>
      <c r="G19" s="40" t="e">
        <f>'SCC X Ano = Total'!G54/'SCC X Ano = Total'!G20-1</f>
        <v>#DIV/0!</v>
      </c>
      <c r="H19" s="40" t="e">
        <f>'SCC X Ano = Total'!H54/'SCC X Ano = Total'!H20-1</f>
        <v>#DIV/0!</v>
      </c>
      <c r="I19" s="40">
        <f>'SCC X Ano = Total'!I54/'SCC X Ano = Total'!I20-1</f>
        <v>6.0142090888357078</v>
      </c>
      <c r="J19" s="40">
        <f>'SCC X Ano = Total'!J54/'SCC X Ano = Total'!J20-1</f>
        <v>32.220426277287231</v>
      </c>
      <c r="K19" s="40" t="e">
        <f>'SCC X Ano = Total'!K54/'SCC X Ano = Total'!K20-1</f>
        <v>#DIV/0!</v>
      </c>
      <c r="L19" s="40">
        <f>'SCC X Ano = Total'!L54/'SCC X Ano = Total'!L20-1</f>
        <v>1.6142281504049727E-2</v>
      </c>
    </row>
    <row r="20" spans="1:12" x14ac:dyDescent="0.25">
      <c r="A20" s="25" t="s">
        <v>177</v>
      </c>
      <c r="B20" s="40" t="e">
        <f>'SCC X Ano = Total'!B55/'SCC X Ano = Total'!B21-1</f>
        <v>#DIV/0!</v>
      </c>
      <c r="C20" s="40">
        <f>'SCC X Ano = Total'!C55/'SCC X Ano = Total'!C21-1</f>
        <v>14.68990033999237</v>
      </c>
      <c r="D20" s="40">
        <f>'SCC X Ano = Total'!D55/'SCC X Ano = Total'!D21-1</f>
        <v>61.320433907023272</v>
      </c>
      <c r="E20" s="40" t="e">
        <f>'SCC X Ano = Total'!E55/'SCC X Ano = Total'!E21-1</f>
        <v>#DIV/0!</v>
      </c>
      <c r="F20" s="40">
        <f>'SCC X Ano = Total'!F55/'SCC X Ano = Total'!F21-1</f>
        <v>-0.92239444776927682</v>
      </c>
      <c r="G20" s="40" t="e">
        <f>'SCC X Ano = Total'!G55/'SCC X Ano = Total'!G21-1</f>
        <v>#DIV/0!</v>
      </c>
      <c r="H20" s="40" t="e">
        <f>'SCC X Ano = Total'!H55/'SCC X Ano = Total'!H21-1</f>
        <v>#DIV/0!</v>
      </c>
      <c r="I20" s="40">
        <f>'SCC X Ano = Total'!I55/'SCC X Ano = Total'!I21-1</f>
        <v>48.230930414406735</v>
      </c>
      <c r="J20" s="40">
        <f>'SCC X Ano = Total'!J55/'SCC X Ano = Total'!J21-1</f>
        <v>0.31307110638726376</v>
      </c>
      <c r="K20" s="40" t="e">
        <f>'SCC X Ano = Total'!K55/'SCC X Ano = Total'!K21-1</f>
        <v>#DIV/0!</v>
      </c>
      <c r="L20" s="40">
        <f>'SCC X Ano = Total'!L55/'SCC X Ano = Total'!L21-1</f>
        <v>-0.47483743452306104</v>
      </c>
    </row>
    <row r="21" spans="1:12" x14ac:dyDescent="0.25">
      <c r="A21" s="25" t="s">
        <v>159</v>
      </c>
      <c r="B21" s="40" t="e">
        <f>'SCC X Ano = Total'!B56/'SCC X Ano = Total'!B22-1</f>
        <v>#DIV/0!</v>
      </c>
      <c r="C21" s="40">
        <f>'SCC X Ano = Total'!C56/'SCC X Ano = Total'!C22-1</f>
        <v>0.12820515890848494</v>
      </c>
      <c r="D21" s="40">
        <f>'SCC X Ano = Total'!D56/'SCC X Ano = Total'!D22-1</f>
        <v>-0.61195685490359009</v>
      </c>
      <c r="E21" s="40" t="e">
        <f>'SCC X Ano = Total'!E56/'SCC X Ano = Total'!E22-1</f>
        <v>#DIV/0!</v>
      </c>
      <c r="F21" s="40">
        <f>'SCC X Ano = Total'!F56/'SCC X Ano = Total'!F22-1</f>
        <v>-0.39317698862253714</v>
      </c>
      <c r="G21" s="40" t="e">
        <f>'SCC X Ano = Total'!G56/'SCC X Ano = Total'!G22-1</f>
        <v>#DIV/0!</v>
      </c>
      <c r="H21" s="40" t="e">
        <f>'SCC X Ano = Total'!H56/'SCC X Ano = Total'!H22-1</f>
        <v>#DIV/0!</v>
      </c>
      <c r="I21" s="40">
        <f>'SCC X Ano = Total'!I56/'SCC X Ano = Total'!I22-1</f>
        <v>-1</v>
      </c>
      <c r="J21" s="40" t="e">
        <f>'SCC X Ano = Total'!J56/'SCC X Ano = Total'!J22-1</f>
        <v>#DIV/0!</v>
      </c>
      <c r="K21" s="40" t="e">
        <f>'SCC X Ano = Total'!K56/'SCC X Ano = Total'!K22-1</f>
        <v>#DIV/0!</v>
      </c>
      <c r="L21" s="40">
        <f>'SCC X Ano = Total'!L56/'SCC X Ano = Total'!L22-1</f>
        <v>-0.728049959708299</v>
      </c>
    </row>
    <row r="22" spans="1:12" x14ac:dyDescent="0.25">
      <c r="A22" s="25" t="s">
        <v>191</v>
      </c>
      <c r="B22" s="40" t="e">
        <f>'SCC X Ano = Total'!B57/'SCC X Ano = Total'!B23-1</f>
        <v>#DIV/0!</v>
      </c>
      <c r="C22" s="40">
        <f>'SCC X Ano = Total'!C57/'SCC X Ano = Total'!C23-1</f>
        <v>-0.5443372754435265</v>
      </c>
      <c r="D22" s="40">
        <f>'SCC X Ano = Total'!D57/'SCC X Ano = Total'!D23-1</f>
        <v>-0.26547858833495419</v>
      </c>
      <c r="E22" s="40" t="e">
        <f>'SCC X Ano = Total'!E57/'SCC X Ano = Total'!E23-1</f>
        <v>#DIV/0!</v>
      </c>
      <c r="F22" s="40">
        <f>'SCC X Ano = Total'!F57/'SCC X Ano = Total'!F23-1</f>
        <v>3.5341427632262556</v>
      </c>
      <c r="G22" s="40" t="e">
        <f>'SCC X Ano = Total'!G57/'SCC X Ano = Total'!G23-1</f>
        <v>#DIV/0!</v>
      </c>
      <c r="H22" s="40" t="e">
        <f>'SCC X Ano = Total'!H57/'SCC X Ano = Total'!H23-1</f>
        <v>#DIV/0!</v>
      </c>
      <c r="I22" s="40">
        <f>'SCC X Ano = Total'!I57/'SCC X Ano = Total'!I23-1</f>
        <v>7.0563769299195425</v>
      </c>
      <c r="J22" s="40">
        <f>'SCC X Ano = Total'!J57/'SCC X Ano = Total'!J23-1</f>
        <v>0.73542900146279777</v>
      </c>
      <c r="K22" s="40" t="e">
        <f>'SCC X Ano = Total'!K57/'SCC X Ano = Total'!K23-1</f>
        <v>#DIV/0!</v>
      </c>
      <c r="L22" s="40">
        <f>'SCC X Ano = Total'!L57/'SCC X Ano = Total'!L23-1</f>
        <v>0.20298008381604227</v>
      </c>
    </row>
    <row r="23" spans="1:12" x14ac:dyDescent="0.25">
      <c r="A23" s="25" t="s">
        <v>194</v>
      </c>
      <c r="B23" s="40" t="e">
        <f>'SCC X Ano = Total'!B58/'SCC X Ano = Total'!B24-1</f>
        <v>#DIV/0!</v>
      </c>
      <c r="C23" s="40">
        <f>'SCC X Ano = Total'!C58/'SCC X Ano = Total'!C24-1</f>
        <v>-0.22716127178793832</v>
      </c>
      <c r="D23" s="40">
        <f>'SCC X Ano = Total'!D58/'SCC X Ano = Total'!D24-1</f>
        <v>1.1622529974701914</v>
      </c>
      <c r="E23" s="40" t="e">
        <f>'SCC X Ano = Total'!E58/'SCC X Ano = Total'!E24-1</f>
        <v>#DIV/0!</v>
      </c>
      <c r="F23" s="40">
        <f>'SCC X Ano = Total'!F58/'SCC X Ano = Total'!F24-1</f>
        <v>0.17152923389639696</v>
      </c>
      <c r="G23" s="40" t="e">
        <f>'SCC X Ano = Total'!G58/'SCC X Ano = Total'!G24-1</f>
        <v>#DIV/0!</v>
      </c>
      <c r="H23" s="40" t="e">
        <f>'SCC X Ano = Total'!H58/'SCC X Ano = Total'!H24-1</f>
        <v>#DIV/0!</v>
      </c>
      <c r="I23" s="40">
        <f>'SCC X Ano = Total'!I58/'SCC X Ano = Total'!I24-1</f>
        <v>1.1763806853098435</v>
      </c>
      <c r="J23" s="40">
        <f>'SCC X Ano = Total'!J58/'SCC X Ano = Total'!J24-1</f>
        <v>-0.89901200949497584</v>
      </c>
      <c r="K23" s="40" t="e">
        <f>'SCC X Ano = Total'!K58/'SCC X Ano = Total'!K24-1</f>
        <v>#DIV/0!</v>
      </c>
      <c r="L23" s="40">
        <f>'SCC X Ano = Total'!L58/'SCC X Ano = Total'!L24-1</f>
        <v>0.42901695199072631</v>
      </c>
    </row>
    <row r="24" spans="1:12" x14ac:dyDescent="0.25">
      <c r="A24" s="25" t="s">
        <v>185</v>
      </c>
      <c r="B24" s="40" t="e">
        <f>'SCC X Ano = Total'!B59/'SCC X Ano = Total'!B25-1</f>
        <v>#DIV/0!</v>
      </c>
      <c r="C24" s="40">
        <f>'SCC X Ano = Total'!C59/'SCC X Ano = Total'!C25-1</f>
        <v>-0.90887809528093855</v>
      </c>
      <c r="D24" s="40">
        <f>'SCC X Ano = Total'!D59/'SCC X Ano = Total'!D25-1</f>
        <v>95.724243185390776</v>
      </c>
      <c r="E24" s="40" t="e">
        <f>'SCC X Ano = Total'!E59/'SCC X Ano = Total'!E25-1</f>
        <v>#DIV/0!</v>
      </c>
      <c r="F24" s="40">
        <f>'SCC X Ano = Total'!F59/'SCC X Ano = Total'!F25-1</f>
        <v>-0.7427765461809368</v>
      </c>
      <c r="G24" s="40" t="e">
        <f>'SCC X Ano = Total'!G59/'SCC X Ano = Total'!G25-1</f>
        <v>#DIV/0!</v>
      </c>
      <c r="H24" s="40" t="e">
        <f>'SCC X Ano = Total'!H59/'SCC X Ano = Total'!H25-1</f>
        <v>#DIV/0!</v>
      </c>
      <c r="I24" s="40" t="e">
        <f>'SCC X Ano = Total'!I59/'SCC X Ano = Total'!I25-1</f>
        <v>#DIV/0!</v>
      </c>
      <c r="J24" s="40">
        <f>'SCC X Ano = Total'!J59/'SCC X Ano = Total'!J25-1</f>
        <v>-0.80127450998265193</v>
      </c>
      <c r="K24" s="40" t="e">
        <f>'SCC X Ano = Total'!K59/'SCC X Ano = Total'!K25-1</f>
        <v>#DIV/0!</v>
      </c>
      <c r="L24" s="40">
        <f>'SCC X Ano = Total'!L59/'SCC X Ano = Total'!L25-1</f>
        <v>-0.4778083203282526</v>
      </c>
    </row>
    <row r="25" spans="1:12" x14ac:dyDescent="0.25">
      <c r="A25" s="25" t="s">
        <v>200</v>
      </c>
      <c r="B25" s="40" t="e">
        <f>'SCC X Ano = Total'!B60/'SCC X Ano = Total'!B26-1</f>
        <v>#DIV/0!</v>
      </c>
      <c r="C25" s="40" t="e">
        <f>'SCC X Ano = Total'!C60/'SCC X Ano = Total'!C26-1</f>
        <v>#DIV/0!</v>
      </c>
      <c r="D25" s="40">
        <f>'SCC X Ano = Total'!D60/'SCC X Ano = Total'!D26-1</f>
        <v>3.6600565513434846</v>
      </c>
      <c r="E25" s="40" t="e">
        <f>'SCC X Ano = Total'!E60/'SCC X Ano = Total'!E26-1</f>
        <v>#DIV/0!</v>
      </c>
      <c r="F25" s="40">
        <f>'SCC X Ano = Total'!F60/'SCC X Ano = Total'!F26-1</f>
        <v>0.5848211937112755</v>
      </c>
      <c r="G25" s="40" t="e">
        <f>'SCC X Ano = Total'!G60/'SCC X Ano = Total'!G26-1</f>
        <v>#DIV/0!</v>
      </c>
      <c r="H25" s="40" t="e">
        <f>'SCC X Ano = Total'!H60/'SCC X Ano = Total'!H26-1</f>
        <v>#DIV/0!</v>
      </c>
      <c r="I25" s="40">
        <f>'SCC X Ano = Total'!I60/'SCC X Ano = Total'!I26-1</f>
        <v>-0.75951409926549596</v>
      </c>
      <c r="J25" s="40">
        <f>'SCC X Ano = Total'!J60/'SCC X Ano = Total'!J26-1</f>
        <v>-0.32077421686910212</v>
      </c>
      <c r="K25" s="40" t="e">
        <f>'SCC X Ano = Total'!K60/'SCC X Ano = Total'!K26-1</f>
        <v>#DIV/0!</v>
      </c>
      <c r="L25" s="40">
        <f>'SCC X Ano = Total'!L60/'SCC X Ano = Total'!L26-1</f>
        <v>1.2505529299062581</v>
      </c>
    </row>
    <row r="26" spans="1:12" x14ac:dyDescent="0.25">
      <c r="A26" s="25" t="s">
        <v>198</v>
      </c>
      <c r="B26" s="40" t="e">
        <f>'SCC X Ano = Total'!B61/'SCC X Ano = Total'!B27-1</f>
        <v>#DIV/0!</v>
      </c>
      <c r="C26" s="40">
        <f>'SCC X Ano = Total'!C61/'SCC X Ano = Total'!C27-1</f>
        <v>2.3322043577358298</v>
      </c>
      <c r="D26" s="40">
        <f>'SCC X Ano = Total'!D61/'SCC X Ano = Total'!D27-1</f>
        <v>49.840369077211463</v>
      </c>
      <c r="E26" s="40" t="e">
        <f>'SCC X Ano = Total'!E61/'SCC X Ano = Total'!E27-1</f>
        <v>#DIV/0!</v>
      </c>
      <c r="F26" s="40">
        <f>'SCC X Ano = Total'!F61/'SCC X Ano = Total'!F27-1</f>
        <v>4.8949363825644605</v>
      </c>
      <c r="G26" s="40" t="e">
        <f>'SCC X Ano = Total'!G61/'SCC X Ano = Total'!G27-1</f>
        <v>#DIV/0!</v>
      </c>
      <c r="H26" s="40" t="e">
        <f>'SCC X Ano = Total'!H61/'SCC X Ano = Total'!H27-1</f>
        <v>#DIV/0!</v>
      </c>
      <c r="I26" s="40">
        <f>'SCC X Ano = Total'!I61/'SCC X Ano = Total'!I27-1</f>
        <v>2.4099265777566767</v>
      </c>
      <c r="J26" s="40">
        <f>'SCC X Ano = Total'!J61/'SCC X Ano = Total'!J27-1</f>
        <v>-0.35412841226842462</v>
      </c>
      <c r="K26" s="40" t="e">
        <f>'SCC X Ano = Total'!K61/'SCC X Ano = Total'!K27-1</f>
        <v>#DIV/0!</v>
      </c>
      <c r="L26" s="40">
        <f>'SCC X Ano = Total'!L61/'SCC X Ano = Total'!L27-1</f>
        <v>4.6554646928339736</v>
      </c>
    </row>
    <row r="27" spans="1:12" x14ac:dyDescent="0.25">
      <c r="A27" s="25" t="s">
        <v>173</v>
      </c>
      <c r="B27" s="40" t="e">
        <f>'SCC X Ano = Total'!B62/'SCC X Ano = Total'!B28-1</f>
        <v>#DIV/0!</v>
      </c>
      <c r="C27" s="40">
        <f>'SCC X Ano = Total'!C62/'SCC X Ano = Total'!C28-1</f>
        <v>-1</v>
      </c>
      <c r="D27" s="40" t="e">
        <f>'SCC X Ano = Total'!D62/'SCC X Ano = Total'!D28-1</f>
        <v>#DIV/0!</v>
      </c>
      <c r="E27" s="40" t="e">
        <f>'SCC X Ano = Total'!E62/'SCC X Ano = Total'!E28-1</f>
        <v>#DIV/0!</v>
      </c>
      <c r="F27" s="40">
        <f>'SCC X Ano = Total'!F62/'SCC X Ano = Total'!F28-1</f>
        <v>1.6609655691074456</v>
      </c>
      <c r="G27" s="40" t="e">
        <f>'SCC X Ano = Total'!G62/'SCC X Ano = Total'!G28-1</f>
        <v>#DIV/0!</v>
      </c>
      <c r="H27" s="40" t="e">
        <f>'SCC X Ano = Total'!H62/'SCC X Ano = Total'!H28-1</f>
        <v>#DIV/0!</v>
      </c>
      <c r="I27" s="40">
        <f>'SCC X Ano = Total'!I62/'SCC X Ano = Total'!I28-1</f>
        <v>-1</v>
      </c>
      <c r="J27" s="40" t="e">
        <f>'SCC X Ano = Total'!J62/'SCC X Ano = Total'!J28-1</f>
        <v>#DIV/0!</v>
      </c>
      <c r="K27" s="40" t="e">
        <f>'SCC X Ano = Total'!K62/'SCC X Ano = Total'!K28-1</f>
        <v>#DIV/0!</v>
      </c>
      <c r="L27" s="40">
        <f>'SCC X Ano = Total'!L62/'SCC X Ano = Total'!L28-1</f>
        <v>-0.34317063851715635</v>
      </c>
    </row>
    <row r="28" spans="1:12" x14ac:dyDescent="0.25">
      <c r="A28" s="25" t="s">
        <v>169</v>
      </c>
      <c r="B28" s="40" t="e">
        <f>'SCC X Ano = Total'!B63/'SCC X Ano = Total'!B29-1</f>
        <v>#DIV/0!</v>
      </c>
      <c r="C28" s="40">
        <f>'SCC X Ano = Total'!C63/'SCC X Ano = Total'!C29-1</f>
        <v>-1</v>
      </c>
      <c r="D28" s="40" t="e">
        <f>'SCC X Ano = Total'!D63/'SCC X Ano = Total'!D29-1</f>
        <v>#DIV/0!</v>
      </c>
      <c r="E28" s="40" t="e">
        <f>'SCC X Ano = Total'!E63/'SCC X Ano = Total'!E29-1</f>
        <v>#DIV/0!</v>
      </c>
      <c r="F28" s="40">
        <f>'SCC X Ano = Total'!F63/'SCC X Ano = Total'!F29-1</f>
        <v>-0.90137697070536471</v>
      </c>
      <c r="G28" s="40" t="e">
        <f>'SCC X Ano = Total'!G63/'SCC X Ano = Total'!G29-1</f>
        <v>#DIV/0!</v>
      </c>
      <c r="H28" s="40" t="e">
        <f>'SCC X Ano = Total'!H63/'SCC X Ano = Total'!H29-1</f>
        <v>#DIV/0!</v>
      </c>
      <c r="I28" s="40">
        <f>'SCC X Ano = Total'!I63/'SCC X Ano = Total'!I29-1</f>
        <v>-1</v>
      </c>
      <c r="J28" s="40" t="e">
        <f>'SCC X Ano = Total'!J63/'SCC X Ano = Total'!J29-1</f>
        <v>#DIV/0!</v>
      </c>
      <c r="K28" s="40" t="e">
        <f>'SCC X Ano = Total'!K63/'SCC X Ano = Total'!K29-1</f>
        <v>#DIV/0!</v>
      </c>
      <c r="L28" s="40">
        <f>'SCC X Ano = Total'!L63/'SCC X Ano = Total'!L29-1</f>
        <v>-0.92723955210113296</v>
      </c>
    </row>
    <row r="29" spans="1:12" x14ac:dyDescent="0.25">
      <c r="A29" s="25" t="s">
        <v>163</v>
      </c>
      <c r="B29" s="40" t="e">
        <f>'SCC X Ano = Total'!B64/'SCC X Ano = Total'!B30-1</f>
        <v>#DIV/0!</v>
      </c>
      <c r="C29" s="40">
        <f>'SCC X Ano = Total'!C64/'SCC X Ano = Total'!C30-1</f>
        <v>-0.9442426861765445</v>
      </c>
      <c r="D29" s="40" t="e">
        <f>'SCC X Ano = Total'!D64/'SCC X Ano = Total'!D30-1</f>
        <v>#DIV/0!</v>
      </c>
      <c r="E29" s="40" t="e">
        <f>'SCC X Ano = Total'!E64/'SCC X Ano = Total'!E30-1</f>
        <v>#DIV/0!</v>
      </c>
      <c r="F29" s="40">
        <f>'SCC X Ano = Total'!F64/'SCC X Ano = Total'!F30-1</f>
        <v>-0.94396891240480318</v>
      </c>
      <c r="G29" s="40" t="e">
        <f>'SCC X Ano = Total'!G64/'SCC X Ano = Total'!G30-1</f>
        <v>#DIV/0!</v>
      </c>
      <c r="H29" s="40" t="e">
        <f>'SCC X Ano = Total'!H64/'SCC X Ano = Total'!H30-1</f>
        <v>#DIV/0!</v>
      </c>
      <c r="I29" s="40" t="e">
        <f>'SCC X Ano = Total'!I64/'SCC X Ano = Total'!I30-1</f>
        <v>#DIV/0!</v>
      </c>
      <c r="J29" s="40" t="e">
        <f>'SCC X Ano = Total'!J64/'SCC X Ano = Total'!J30-1</f>
        <v>#DIV/0!</v>
      </c>
      <c r="K29" s="40" t="e">
        <f>'SCC X Ano = Total'!K64/'SCC X Ano = Total'!K30-1</f>
        <v>#DIV/0!</v>
      </c>
      <c r="L29" s="40">
        <f>'SCC X Ano = Total'!L64/'SCC X Ano = Total'!L30-1</f>
        <v>-0.36703443721370055</v>
      </c>
    </row>
    <row r="30" spans="1:12" x14ac:dyDescent="0.25">
      <c r="A30" s="25" t="s">
        <v>155</v>
      </c>
      <c r="B30" s="40" t="e">
        <f>'SCC X Ano = Total'!B65/'SCC X Ano = Total'!B31-1</f>
        <v>#DIV/0!</v>
      </c>
      <c r="C30" s="40">
        <f>'SCC X Ano = Total'!C65/'SCC X Ano = Total'!C31-1</f>
        <v>327.66804228664671</v>
      </c>
      <c r="D30" s="40" t="e">
        <f>'SCC X Ano = Total'!D65/'SCC X Ano = Total'!D31-1</f>
        <v>#DIV/0!</v>
      </c>
      <c r="E30" s="40" t="e">
        <f>'SCC X Ano = Total'!E65/'SCC X Ano = Total'!E31-1</f>
        <v>#DIV/0!</v>
      </c>
      <c r="F30" s="40">
        <f>'SCC X Ano = Total'!F65/'SCC X Ano = Total'!F31-1</f>
        <v>1.9916372550442762E-2</v>
      </c>
      <c r="G30" s="40" t="e">
        <f>'SCC X Ano = Total'!G65/'SCC X Ano = Total'!G31-1</f>
        <v>#DIV/0!</v>
      </c>
      <c r="H30" s="40" t="e">
        <f>'SCC X Ano = Total'!H65/'SCC X Ano = Total'!H31-1</f>
        <v>#DIV/0!</v>
      </c>
      <c r="I30" s="40">
        <f>'SCC X Ano = Total'!I65/'SCC X Ano = Total'!I31-1</f>
        <v>0.71105185907702473</v>
      </c>
      <c r="J30" s="40" t="e">
        <f>'SCC X Ano = Total'!J65/'SCC X Ano = Total'!J31-1</f>
        <v>#DIV/0!</v>
      </c>
      <c r="K30" s="40" t="e">
        <f>'SCC X Ano = Total'!K65/'SCC X Ano = Total'!K31-1</f>
        <v>#DIV/0!</v>
      </c>
      <c r="L30" s="40">
        <f>'SCC X Ano = Total'!L65/'SCC X Ano = Total'!L31-1</f>
        <v>118.76671245159203</v>
      </c>
    </row>
    <row r="31" spans="1:12" x14ac:dyDescent="0.25">
      <c r="A31" s="25" t="s">
        <v>223</v>
      </c>
      <c r="B31" s="40" t="e">
        <f>'SCC X Ano = Total'!B66/'SCC X Ano = Total'!B32-1</f>
        <v>#DIV/0!</v>
      </c>
      <c r="C31" s="40">
        <f>'SCC X Ano = Total'!C66/'SCC X Ano = Total'!C32-1</f>
        <v>2.1222554739451605</v>
      </c>
      <c r="D31" s="40">
        <f>'SCC X Ano = Total'!D66/'SCC X Ano = Total'!D32-1</f>
        <v>0.95812099355007851</v>
      </c>
      <c r="E31" s="40" t="e">
        <f>'SCC X Ano = Total'!E66/'SCC X Ano = Total'!E32-1</f>
        <v>#DIV/0!</v>
      </c>
      <c r="F31" s="40">
        <f>'SCC X Ano = Total'!F66/'SCC X Ano = Total'!F32-1</f>
        <v>9.9444003508575296E-2</v>
      </c>
      <c r="G31" s="40" t="e">
        <f>'SCC X Ano = Total'!G66/'SCC X Ano = Total'!G32-1</f>
        <v>#DIV/0!</v>
      </c>
      <c r="H31" s="40" t="e">
        <f>'SCC X Ano = Total'!H66/'SCC X Ano = Total'!H32-1</f>
        <v>#DIV/0!</v>
      </c>
      <c r="I31" s="40">
        <f>'SCC X Ano = Total'!I66/'SCC X Ano = Total'!I32-1</f>
        <v>0.40566328527856199</v>
      </c>
      <c r="J31" s="40">
        <f>'SCC X Ano = Total'!J66/'SCC X Ano = Total'!J32-1</f>
        <v>0.40495396588518573</v>
      </c>
      <c r="K31" s="40" t="e">
        <f>'SCC X Ano = Total'!K66/'SCC X Ano = Total'!K32-1</f>
        <v>#DIV/0!</v>
      </c>
      <c r="L31" s="40">
        <f>'SCC X Ano = Total'!L66/'SCC X Ano = Total'!L32-1</f>
        <v>0.42041627956779126</v>
      </c>
    </row>
    <row r="32" spans="1:12" x14ac:dyDescent="0.25">
      <c r="A32" s="25"/>
      <c r="B32" s="30"/>
      <c r="C32" s="30"/>
      <c r="D32" s="30"/>
      <c r="E32" s="30"/>
      <c r="F32" s="30"/>
      <c r="G32" s="30"/>
      <c r="H32" s="30"/>
      <c r="I32" s="30"/>
      <c r="J32" s="30"/>
      <c r="K32" s="30"/>
    </row>
    <row r="33" spans="1:12" x14ac:dyDescent="0.25">
      <c r="A33" s="25"/>
      <c r="B33" s="30"/>
      <c r="C33" s="30"/>
      <c r="D33" s="30"/>
      <c r="E33" s="30"/>
      <c r="F33" s="30"/>
      <c r="G33" s="30"/>
      <c r="H33" s="30"/>
      <c r="I33" s="30"/>
      <c r="J33" s="30"/>
      <c r="K33" s="30"/>
    </row>
    <row r="34" spans="1:12" x14ac:dyDescent="0.25">
      <c r="A34" s="25"/>
      <c r="B34" s="30"/>
      <c r="C34" s="30"/>
      <c r="D34" s="30"/>
      <c r="E34" s="30"/>
      <c r="F34" s="30"/>
      <c r="G34" s="30"/>
      <c r="H34" s="30"/>
      <c r="I34" s="30"/>
      <c r="J34" s="30"/>
      <c r="K34" s="30"/>
    </row>
    <row r="35" spans="1:12" x14ac:dyDescent="0.2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</row>
    <row r="36" spans="1:12" x14ac:dyDescent="0.25">
      <c r="A36" s="2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  <c r="L36" s="1">
        <v>2009</v>
      </c>
    </row>
    <row r="37" spans="1:12" x14ac:dyDescent="0.25">
      <c r="A37" s="25"/>
      <c r="B37" s="25" t="s">
        <v>224</v>
      </c>
      <c r="C37" s="25" t="s">
        <v>228</v>
      </c>
      <c r="D37" s="25" t="s">
        <v>15</v>
      </c>
      <c r="E37" s="25" t="s">
        <v>229</v>
      </c>
      <c r="F37" s="25" t="s">
        <v>226</v>
      </c>
      <c r="G37" s="25" t="s">
        <v>227</v>
      </c>
      <c r="H37" s="25" t="s">
        <v>131</v>
      </c>
      <c r="I37" s="25" t="s">
        <v>130</v>
      </c>
      <c r="J37" s="25" t="s">
        <v>129</v>
      </c>
      <c r="K37" s="25" t="s">
        <v>230</v>
      </c>
      <c r="L37" s="25" t="s">
        <v>404</v>
      </c>
    </row>
    <row r="38" spans="1:12" x14ac:dyDescent="0.25">
      <c r="A38" s="25" t="s">
        <v>132</v>
      </c>
      <c r="B38" s="40" t="e">
        <f>'SCC X Ano = Total'!B73/'SCC X Ano = Total'!B39-1</f>
        <v>#DIV/0!</v>
      </c>
      <c r="C38" s="40" t="e">
        <f>'SCC X Ano = Total'!C73/'SCC X Ano = Total'!C39-1</f>
        <v>#DIV/0!</v>
      </c>
      <c r="D38" s="40">
        <f>'SCC X Ano = Total'!D73/'SCC X Ano = Total'!D39-1</f>
        <v>4.900308237331064</v>
      </c>
      <c r="E38" s="40" t="e">
        <f>'SCC X Ano = Total'!E73/'SCC X Ano = Total'!E39-1</f>
        <v>#DIV/0!</v>
      </c>
      <c r="F38" s="40">
        <f>'SCC X Ano = Total'!F73/'SCC X Ano = Total'!F39-1</f>
        <v>8.2424452625834768</v>
      </c>
      <c r="G38" s="40">
        <f>'SCC X Ano = Total'!G73/'SCC X Ano = Total'!G39-1</f>
        <v>-0.6464270317188896</v>
      </c>
      <c r="H38" s="40" t="e">
        <f>'SCC X Ano = Total'!H73/'SCC X Ano = Total'!H39-1</f>
        <v>#DIV/0!</v>
      </c>
      <c r="I38" s="40">
        <f>'SCC X Ano = Total'!I73/'SCC X Ano = Total'!I39-1</f>
        <v>0.91468957182431532</v>
      </c>
      <c r="J38" s="40" t="e">
        <f>'SCC X Ano = Total'!J73/'SCC X Ano = Total'!J39-1</f>
        <v>#DIV/0!</v>
      </c>
      <c r="K38" s="40" t="e">
        <f>'SCC X Ano = Total'!K73/'SCC X Ano = Total'!K39-1</f>
        <v>#DIV/0!</v>
      </c>
      <c r="L38" s="40">
        <f>'SCC X Ano = Total'!L73/'SCC X Ano = Total'!L39-1</f>
        <v>5.2030132805615574</v>
      </c>
    </row>
    <row r="39" spans="1:12" x14ac:dyDescent="0.25">
      <c r="A39" s="25" t="s">
        <v>134</v>
      </c>
      <c r="B39" s="40" t="e">
        <f>'SCC X Ano = Total'!B74/'SCC X Ano = Total'!B40-1</f>
        <v>#DIV/0!</v>
      </c>
      <c r="C39" s="40" t="e">
        <f>'SCC X Ano = Total'!C74/'SCC X Ano = Total'!C40-1</f>
        <v>#DIV/0!</v>
      </c>
      <c r="D39" s="40" t="e">
        <f>'SCC X Ano = Total'!D74/'SCC X Ano = Total'!D40-1</f>
        <v>#DIV/0!</v>
      </c>
      <c r="E39" s="40" t="e">
        <f>'SCC X Ano = Total'!E74/'SCC X Ano = Total'!E40-1</f>
        <v>#DIV/0!</v>
      </c>
      <c r="F39" s="40" t="e">
        <f>'SCC X Ano = Total'!F74/'SCC X Ano = Total'!F40-1</f>
        <v>#DIV/0!</v>
      </c>
      <c r="G39" s="40" t="e">
        <f>'SCC X Ano = Total'!G74/'SCC X Ano = Total'!G40-1</f>
        <v>#DIV/0!</v>
      </c>
      <c r="H39" s="40" t="e">
        <f>'SCC X Ano = Total'!H74/'SCC X Ano = Total'!H40-1</f>
        <v>#DIV/0!</v>
      </c>
      <c r="I39" s="40" t="e">
        <f>'SCC X Ano = Total'!I74/'SCC X Ano = Total'!I40-1</f>
        <v>#DIV/0!</v>
      </c>
      <c r="J39" s="40" t="e">
        <f>'SCC X Ano = Total'!J74/'SCC X Ano = Total'!J40-1</f>
        <v>#DIV/0!</v>
      </c>
      <c r="K39" s="40" t="e">
        <f>'SCC X Ano = Total'!K74/'SCC X Ano = Total'!K40-1</f>
        <v>#DIV/0!</v>
      </c>
      <c r="L39" s="40" t="e">
        <f>'SCC X Ano = Total'!L74/'SCC X Ano = Total'!L40-1</f>
        <v>#DIV/0!</v>
      </c>
    </row>
    <row r="40" spans="1:12" x14ac:dyDescent="0.25">
      <c r="A40" s="25" t="s">
        <v>139</v>
      </c>
      <c r="B40" s="40" t="e">
        <f>'SCC X Ano = Total'!B75/'SCC X Ano = Total'!B41-1</f>
        <v>#DIV/0!</v>
      </c>
      <c r="C40" s="40">
        <f>'SCC X Ano = Total'!C75/'SCC X Ano = Total'!C41-1</f>
        <v>-1</v>
      </c>
      <c r="D40" s="40" t="e">
        <f>'SCC X Ano = Total'!D75/'SCC X Ano = Total'!D41-1</f>
        <v>#DIV/0!</v>
      </c>
      <c r="E40" s="40" t="e">
        <f>'SCC X Ano = Total'!E75/'SCC X Ano = Total'!E41-1</f>
        <v>#DIV/0!</v>
      </c>
      <c r="F40" s="40" t="e">
        <f>'SCC X Ano = Total'!F75/'SCC X Ano = Total'!F41-1</f>
        <v>#DIV/0!</v>
      </c>
      <c r="G40" s="40" t="e">
        <f>'SCC X Ano = Total'!G75/'SCC X Ano = Total'!G41-1</f>
        <v>#DIV/0!</v>
      </c>
      <c r="H40" s="40" t="e">
        <f>'SCC X Ano = Total'!H75/'SCC X Ano = Total'!H41-1</f>
        <v>#DIV/0!</v>
      </c>
      <c r="I40" s="40">
        <f>'SCC X Ano = Total'!I75/'SCC X Ano = Total'!I41-1</f>
        <v>2.1897550596673083</v>
      </c>
      <c r="J40" s="40" t="e">
        <f>'SCC X Ano = Total'!J75/'SCC X Ano = Total'!J41-1</f>
        <v>#DIV/0!</v>
      </c>
      <c r="K40" s="40" t="e">
        <f>'SCC X Ano = Total'!K75/'SCC X Ano = Total'!K41-1</f>
        <v>#DIV/0!</v>
      </c>
      <c r="L40" s="40">
        <f>'SCC X Ano = Total'!L75/'SCC X Ano = Total'!L41-1</f>
        <v>7.656490303480334</v>
      </c>
    </row>
    <row r="41" spans="1:12" x14ac:dyDescent="0.25">
      <c r="A41" s="25" t="s">
        <v>143</v>
      </c>
      <c r="B41" s="40" t="e">
        <f>'SCC X Ano = Total'!B76/'SCC X Ano = Total'!B42-1</f>
        <v>#DIV/0!</v>
      </c>
      <c r="C41" s="40" t="e">
        <f>'SCC X Ano = Total'!C76/'SCC X Ano = Total'!C42-1</f>
        <v>#DIV/0!</v>
      </c>
      <c r="D41" s="40" t="e">
        <f>'SCC X Ano = Total'!D76/'SCC X Ano = Total'!D42-1</f>
        <v>#DIV/0!</v>
      </c>
      <c r="E41" s="40" t="e">
        <f>'SCC X Ano = Total'!E76/'SCC X Ano = Total'!E42-1</f>
        <v>#DIV/0!</v>
      </c>
      <c r="F41" s="40" t="e">
        <f>'SCC X Ano = Total'!F76/'SCC X Ano = Total'!F42-1</f>
        <v>#DIV/0!</v>
      </c>
      <c r="G41" s="40" t="e">
        <f>'SCC X Ano = Total'!G76/'SCC X Ano = Total'!G42-1</f>
        <v>#DIV/0!</v>
      </c>
      <c r="H41" s="40" t="e">
        <f>'SCC X Ano = Total'!H76/'SCC X Ano = Total'!H42-1</f>
        <v>#DIV/0!</v>
      </c>
      <c r="I41" s="40" t="e">
        <f>'SCC X Ano = Total'!I76/'SCC X Ano = Total'!I42-1</f>
        <v>#DIV/0!</v>
      </c>
      <c r="J41" s="40" t="e">
        <f>'SCC X Ano = Total'!J76/'SCC X Ano = Total'!J42-1</f>
        <v>#DIV/0!</v>
      </c>
      <c r="K41" s="40" t="e">
        <f>'SCC X Ano = Total'!K76/'SCC X Ano = Total'!K42-1</f>
        <v>#DIV/0!</v>
      </c>
      <c r="L41" s="40" t="e">
        <f>'SCC X Ano = Total'!L76/'SCC X Ano = Total'!L42-1</f>
        <v>#DIV/0!</v>
      </c>
    </row>
    <row r="42" spans="1:12" x14ac:dyDescent="0.25">
      <c r="A42" s="25" t="s">
        <v>146</v>
      </c>
      <c r="B42" s="40" t="e">
        <f>'SCC X Ano = Total'!B77/'SCC X Ano = Total'!B43-1</f>
        <v>#DIV/0!</v>
      </c>
      <c r="C42" s="40" t="e">
        <f>'SCC X Ano = Total'!C77/'SCC X Ano = Total'!C43-1</f>
        <v>#DIV/0!</v>
      </c>
      <c r="D42" s="40">
        <f>'SCC X Ano = Total'!D77/'SCC X Ano = Total'!D43-1</f>
        <v>13.052343315563819</v>
      </c>
      <c r="E42" s="40" t="e">
        <f>'SCC X Ano = Total'!E77/'SCC X Ano = Total'!E43-1</f>
        <v>#DIV/0!</v>
      </c>
      <c r="F42" s="40">
        <f>'SCC X Ano = Total'!F77/'SCC X Ano = Total'!F43-1</f>
        <v>45.629362240913117</v>
      </c>
      <c r="G42" s="40" t="e">
        <f>'SCC X Ano = Total'!G77/'SCC X Ano = Total'!G43-1</f>
        <v>#DIV/0!</v>
      </c>
      <c r="H42" s="40" t="e">
        <f>'SCC X Ano = Total'!H77/'SCC X Ano = Total'!H43-1</f>
        <v>#DIV/0!</v>
      </c>
      <c r="I42" s="40" t="e">
        <f>'SCC X Ano = Total'!I77/'SCC X Ano = Total'!I43-1</f>
        <v>#DIV/0!</v>
      </c>
      <c r="J42" s="40">
        <f>'SCC X Ano = Total'!J77/'SCC X Ano = Total'!J43-1</f>
        <v>-0.8516875332412972</v>
      </c>
      <c r="K42" s="40" t="e">
        <f>'SCC X Ano = Total'!K77/'SCC X Ano = Total'!K43-1</f>
        <v>#DIV/0!</v>
      </c>
      <c r="L42" s="40">
        <f>'SCC X Ano = Total'!L77/'SCC X Ano = Total'!L43-1</f>
        <v>-0.30544806506592581</v>
      </c>
    </row>
    <row r="43" spans="1:12" x14ac:dyDescent="0.25">
      <c r="A43" s="25" t="s">
        <v>141</v>
      </c>
      <c r="B43" s="40" t="e">
        <f>'SCC X Ano = Total'!B78/'SCC X Ano = Total'!B44-1</f>
        <v>#DIV/0!</v>
      </c>
      <c r="C43" s="40" t="e">
        <f>'SCC X Ano = Total'!C78/'SCC X Ano = Total'!C44-1</f>
        <v>#DIV/0!</v>
      </c>
      <c r="D43" s="40" t="e">
        <f>'SCC X Ano = Total'!D78/'SCC X Ano = Total'!D44-1</f>
        <v>#DIV/0!</v>
      </c>
      <c r="E43" s="40" t="e">
        <f>'SCC X Ano = Total'!E78/'SCC X Ano = Total'!E44-1</f>
        <v>#DIV/0!</v>
      </c>
      <c r="F43" s="40" t="e">
        <f>'SCC X Ano = Total'!F78/'SCC X Ano = Total'!F44-1</f>
        <v>#DIV/0!</v>
      </c>
      <c r="G43" s="40" t="e">
        <f>'SCC X Ano = Total'!G78/'SCC X Ano = Total'!G44-1</f>
        <v>#DIV/0!</v>
      </c>
      <c r="H43" s="40" t="e">
        <f>'SCC X Ano = Total'!H78/'SCC X Ano = Total'!H44-1</f>
        <v>#DIV/0!</v>
      </c>
      <c r="I43" s="40" t="e">
        <f>'SCC X Ano = Total'!I78/'SCC X Ano = Total'!I44-1</f>
        <v>#DIV/0!</v>
      </c>
      <c r="J43" s="40" t="e">
        <f>'SCC X Ano = Total'!J78/'SCC X Ano = Total'!J44-1</f>
        <v>#DIV/0!</v>
      </c>
      <c r="K43" s="40" t="e">
        <f>'SCC X Ano = Total'!K78/'SCC X Ano = Total'!K44-1</f>
        <v>#DIV/0!</v>
      </c>
      <c r="L43" s="40" t="e">
        <f>'SCC X Ano = Total'!L78/'SCC X Ano = Total'!L44-1</f>
        <v>#DIV/0!</v>
      </c>
    </row>
    <row r="44" spans="1:12" x14ac:dyDescent="0.25">
      <c r="A44" s="25" t="s">
        <v>153</v>
      </c>
      <c r="B44" s="40" t="e">
        <f>'SCC X Ano = Total'!B79/'SCC X Ano = Total'!B45-1</f>
        <v>#DIV/0!</v>
      </c>
      <c r="C44" s="40" t="e">
        <f>'SCC X Ano = Total'!C79/'SCC X Ano = Total'!C45-1</f>
        <v>#DIV/0!</v>
      </c>
      <c r="D44" s="40" t="e">
        <f>'SCC X Ano = Total'!D79/'SCC X Ano = Total'!D45-1</f>
        <v>#DIV/0!</v>
      </c>
      <c r="E44" s="40" t="e">
        <f>'SCC X Ano = Total'!E79/'SCC X Ano = Total'!E45-1</f>
        <v>#DIV/0!</v>
      </c>
      <c r="F44" s="40">
        <f>'SCC X Ano = Total'!F79/'SCC X Ano = Total'!F45-1</f>
        <v>-0.72229827465490715</v>
      </c>
      <c r="G44" s="40" t="e">
        <f>'SCC X Ano = Total'!G79/'SCC X Ano = Total'!G45-1</f>
        <v>#DIV/0!</v>
      </c>
      <c r="H44" s="40" t="e">
        <f>'SCC X Ano = Total'!H79/'SCC X Ano = Total'!H45-1</f>
        <v>#DIV/0!</v>
      </c>
      <c r="I44" s="40">
        <f>'SCC X Ano = Total'!I79/'SCC X Ano = Total'!I45-1</f>
        <v>-1</v>
      </c>
      <c r="J44" s="40" t="e">
        <f>'SCC X Ano = Total'!J79/'SCC X Ano = Total'!J45-1</f>
        <v>#DIV/0!</v>
      </c>
      <c r="K44" s="40" t="e">
        <f>'SCC X Ano = Total'!K79/'SCC X Ano = Total'!K45-1</f>
        <v>#DIV/0!</v>
      </c>
      <c r="L44" s="40">
        <f>'SCC X Ano = Total'!L79/'SCC X Ano = Total'!L45-1</f>
        <v>-0.45944870464183984</v>
      </c>
    </row>
    <row r="45" spans="1:12" x14ac:dyDescent="0.25">
      <c r="A45" s="25" t="s">
        <v>157</v>
      </c>
      <c r="B45" s="40" t="e">
        <f>'SCC X Ano = Total'!B80/'SCC X Ano = Total'!B46-1</f>
        <v>#DIV/0!</v>
      </c>
      <c r="C45" s="40">
        <f>'SCC X Ano = Total'!C80/'SCC X Ano = Total'!C46-1</f>
        <v>-1</v>
      </c>
      <c r="D45" s="40" t="e">
        <f>'SCC X Ano = Total'!D80/'SCC X Ano = Total'!D46-1</f>
        <v>#DIV/0!</v>
      </c>
      <c r="E45" s="40" t="e">
        <f>'SCC X Ano = Total'!E80/'SCC X Ano = Total'!E46-1</f>
        <v>#DIV/0!</v>
      </c>
      <c r="F45" s="40">
        <f>'SCC X Ano = Total'!F80/'SCC X Ano = Total'!F46-1</f>
        <v>74.404340515987187</v>
      </c>
      <c r="G45" s="40" t="e">
        <f>'SCC X Ano = Total'!G80/'SCC X Ano = Total'!G46-1</f>
        <v>#DIV/0!</v>
      </c>
      <c r="H45" s="40" t="e">
        <f>'SCC X Ano = Total'!H80/'SCC X Ano = Total'!H46-1</f>
        <v>#DIV/0!</v>
      </c>
      <c r="I45" s="40">
        <f>'SCC X Ano = Total'!I80/'SCC X Ano = Total'!I46-1</f>
        <v>0.15201003104458599</v>
      </c>
      <c r="J45" s="40">
        <f>'SCC X Ano = Total'!J80/'SCC X Ano = Total'!J46-1</f>
        <v>0.56596123157884271</v>
      </c>
      <c r="K45" s="40" t="e">
        <f>'SCC X Ano = Total'!K80/'SCC X Ano = Total'!K46-1</f>
        <v>#DIV/0!</v>
      </c>
      <c r="L45" s="40">
        <f>'SCC X Ano = Total'!L80/'SCC X Ano = Total'!L46-1</f>
        <v>0.92150025790483703</v>
      </c>
    </row>
    <row r="46" spans="1:12" x14ac:dyDescent="0.25">
      <c r="A46" s="25" t="s">
        <v>161</v>
      </c>
      <c r="B46" s="40" t="e">
        <f>'SCC X Ano = Total'!B81/'SCC X Ano = Total'!B47-1</f>
        <v>#DIV/0!</v>
      </c>
      <c r="C46" s="40" t="e">
        <f>'SCC X Ano = Total'!C81/'SCC X Ano = Total'!C47-1</f>
        <v>#DIV/0!</v>
      </c>
      <c r="D46" s="40">
        <f>'SCC X Ano = Total'!D81/'SCC X Ano = Total'!D47-1</f>
        <v>2.0093451592412648</v>
      </c>
      <c r="E46" s="40" t="e">
        <f>'SCC X Ano = Total'!E81/'SCC X Ano = Total'!E47-1</f>
        <v>#DIV/0!</v>
      </c>
      <c r="F46" s="40">
        <f>'SCC X Ano = Total'!F81/'SCC X Ano = Total'!F47-1</f>
        <v>5.2940125990805207</v>
      </c>
      <c r="G46" s="40" t="e">
        <f>'SCC X Ano = Total'!G81/'SCC X Ano = Total'!G47-1</f>
        <v>#DIV/0!</v>
      </c>
      <c r="H46" s="40" t="e">
        <f>'SCC X Ano = Total'!H81/'SCC X Ano = Total'!H47-1</f>
        <v>#DIV/0!</v>
      </c>
      <c r="I46" s="40" t="e">
        <f>'SCC X Ano = Total'!I81/'SCC X Ano = Total'!I47-1</f>
        <v>#DIV/0!</v>
      </c>
      <c r="J46" s="40">
        <f>'SCC X Ano = Total'!J81/'SCC X Ano = Total'!J47-1</f>
        <v>-1</v>
      </c>
      <c r="K46" s="40" t="e">
        <f>'SCC X Ano = Total'!K81/'SCC X Ano = Total'!K47-1</f>
        <v>#DIV/0!</v>
      </c>
      <c r="L46" s="40">
        <f>'SCC X Ano = Total'!L81/'SCC X Ano = Total'!L47-1</f>
        <v>-2.0326152585619095E-3</v>
      </c>
    </row>
    <row r="47" spans="1:12" x14ac:dyDescent="0.25">
      <c r="A47" s="25" t="s">
        <v>151</v>
      </c>
      <c r="B47" s="40" t="e">
        <f>'SCC X Ano = Total'!B82/'SCC X Ano = Total'!B48-1</f>
        <v>#DIV/0!</v>
      </c>
      <c r="C47" s="40">
        <f>'SCC X Ano = Total'!C82/'SCC X Ano = Total'!C48-1</f>
        <v>0.70188793588746456</v>
      </c>
      <c r="D47" s="40">
        <f>'SCC X Ano = Total'!D82/'SCC X Ano = Total'!D48-1</f>
        <v>14.247518963123003</v>
      </c>
      <c r="E47" s="40" t="e">
        <f>'SCC X Ano = Total'!E82/'SCC X Ano = Total'!E48-1</f>
        <v>#DIV/0!</v>
      </c>
      <c r="F47" s="40">
        <f>'SCC X Ano = Total'!F82/'SCC X Ano = Total'!F48-1</f>
        <v>4.6079796770499293</v>
      </c>
      <c r="G47" s="40" t="e">
        <f>'SCC X Ano = Total'!G82/'SCC X Ano = Total'!G48-1</f>
        <v>#DIV/0!</v>
      </c>
      <c r="H47" s="40" t="e">
        <f>'SCC X Ano = Total'!H82/'SCC X Ano = Total'!H48-1</f>
        <v>#DIV/0!</v>
      </c>
      <c r="I47" s="40">
        <f>'SCC X Ano = Total'!I82/'SCC X Ano = Total'!I48-1</f>
        <v>0.51892110727721907</v>
      </c>
      <c r="J47" s="40">
        <f>'SCC X Ano = Total'!J82/'SCC X Ano = Total'!J48-1</f>
        <v>-0.15134030272158594</v>
      </c>
      <c r="K47" s="40" t="e">
        <f>'SCC X Ano = Total'!K82/'SCC X Ano = Total'!K48-1</f>
        <v>#DIV/0!</v>
      </c>
      <c r="L47" s="40">
        <f>'SCC X Ano = Total'!L82/'SCC X Ano = Total'!L48-1</f>
        <v>1.1676724947838553</v>
      </c>
    </row>
    <row r="48" spans="1:12" x14ac:dyDescent="0.25">
      <c r="A48" s="25" t="s">
        <v>167</v>
      </c>
      <c r="B48" s="40" t="e">
        <f>'SCC X Ano = Total'!B83/'SCC X Ano = Total'!B49-1</f>
        <v>#DIV/0!</v>
      </c>
      <c r="C48" s="40">
        <f>'SCC X Ano = Total'!C83/'SCC X Ano = Total'!C49-1</f>
        <v>1.019351416925061</v>
      </c>
      <c r="D48" s="40">
        <f>'SCC X Ano = Total'!D83/'SCC X Ano = Total'!D49-1</f>
        <v>1.3301578307929511</v>
      </c>
      <c r="E48" s="40" t="e">
        <f>'SCC X Ano = Total'!E83/'SCC X Ano = Total'!E49-1</f>
        <v>#DIV/0!</v>
      </c>
      <c r="F48" s="40" t="e">
        <f>'SCC X Ano = Total'!F83/'SCC X Ano = Total'!F49-1</f>
        <v>#DIV/0!</v>
      </c>
      <c r="G48" s="40" t="e">
        <f>'SCC X Ano = Total'!G83/'SCC X Ano = Total'!G49-1</f>
        <v>#DIV/0!</v>
      </c>
      <c r="H48" s="40" t="e">
        <f>'SCC X Ano = Total'!H83/'SCC X Ano = Total'!H49-1</f>
        <v>#DIV/0!</v>
      </c>
      <c r="I48" s="40">
        <f>'SCC X Ano = Total'!I83/'SCC X Ano = Total'!I49-1</f>
        <v>-1</v>
      </c>
      <c r="J48" s="40" t="e">
        <f>'SCC X Ano = Total'!J83/'SCC X Ano = Total'!J49-1</f>
        <v>#DIV/0!</v>
      </c>
      <c r="K48" s="40" t="e">
        <f>'SCC X Ano = Total'!K83/'SCC X Ano = Total'!K49-1</f>
        <v>#DIV/0!</v>
      </c>
      <c r="L48" s="40">
        <f>'SCC X Ano = Total'!L83/'SCC X Ano = Total'!L49-1</f>
        <v>4.0405920666637245</v>
      </c>
    </row>
    <row r="49" spans="1:12" x14ac:dyDescent="0.25">
      <c r="A49" s="25" t="s">
        <v>171</v>
      </c>
      <c r="B49" s="40" t="e">
        <f>'SCC X Ano = Total'!B84/'SCC X Ano = Total'!B50-1</f>
        <v>#DIV/0!</v>
      </c>
      <c r="C49" s="40">
        <f>'SCC X Ano = Total'!C84/'SCC X Ano = Total'!C50-1</f>
        <v>1.0515672404552294</v>
      </c>
      <c r="D49" s="40">
        <f>'SCC X Ano = Total'!D84/'SCC X Ano = Total'!D50-1</f>
        <v>-1</v>
      </c>
      <c r="E49" s="40" t="e">
        <f>'SCC X Ano = Total'!E84/'SCC X Ano = Total'!E50-1</f>
        <v>#DIV/0!</v>
      </c>
      <c r="F49" s="40" t="e">
        <f>'SCC X Ano = Total'!F84/'SCC X Ano = Total'!F50-1</f>
        <v>#DIV/0!</v>
      </c>
      <c r="G49" s="40" t="e">
        <f>'SCC X Ano = Total'!G84/'SCC X Ano = Total'!G50-1</f>
        <v>#DIV/0!</v>
      </c>
      <c r="H49" s="40" t="e">
        <f>'SCC X Ano = Total'!H84/'SCC X Ano = Total'!H50-1</f>
        <v>#DIV/0!</v>
      </c>
      <c r="I49" s="40" t="e">
        <f>'SCC X Ano = Total'!I84/'SCC X Ano = Total'!I50-1</f>
        <v>#DIV/0!</v>
      </c>
      <c r="J49" s="40" t="e">
        <f>'SCC X Ano = Total'!J84/'SCC X Ano = Total'!J50-1</f>
        <v>#DIV/0!</v>
      </c>
      <c r="K49" s="40" t="e">
        <f>'SCC X Ano = Total'!K84/'SCC X Ano = Total'!K50-1</f>
        <v>#DIV/0!</v>
      </c>
      <c r="L49" s="40">
        <f>'SCC X Ano = Total'!L84/'SCC X Ano = Total'!L50-1</f>
        <v>-0.70868147595474196</v>
      </c>
    </row>
    <row r="50" spans="1:12" x14ac:dyDescent="0.25">
      <c r="A50" s="25" t="s">
        <v>175</v>
      </c>
      <c r="B50" s="40" t="e">
        <f>'SCC X Ano = Total'!B85/'SCC X Ano = Total'!B51-1</f>
        <v>#DIV/0!</v>
      </c>
      <c r="C50" s="40">
        <f>'SCC X Ano = Total'!C85/'SCC X Ano = Total'!C51-1</f>
        <v>4.1775305765644815</v>
      </c>
      <c r="D50" s="40">
        <f>'SCC X Ano = Total'!D85/'SCC X Ano = Total'!D51-1</f>
        <v>-0.10195531446315087</v>
      </c>
      <c r="E50" s="40" t="e">
        <f>'SCC X Ano = Total'!E85/'SCC X Ano = Total'!E51-1</f>
        <v>#DIV/0!</v>
      </c>
      <c r="F50" s="40">
        <f>'SCC X Ano = Total'!F85/'SCC X Ano = Total'!F51-1</f>
        <v>-0.64481824962228029</v>
      </c>
      <c r="G50" s="40" t="e">
        <f>'SCC X Ano = Total'!G85/'SCC X Ano = Total'!G51-1</f>
        <v>#DIV/0!</v>
      </c>
      <c r="H50" s="40" t="e">
        <f>'SCC X Ano = Total'!H85/'SCC X Ano = Total'!H51-1</f>
        <v>#DIV/0!</v>
      </c>
      <c r="I50" s="40">
        <f>'SCC X Ano = Total'!I85/'SCC X Ano = Total'!I51-1</f>
        <v>3.7357037372330755</v>
      </c>
      <c r="J50" s="40">
        <f>'SCC X Ano = Total'!J85/'SCC X Ano = Total'!J51-1</f>
        <v>6.4609048137737046E-2</v>
      </c>
      <c r="K50" s="40" t="e">
        <f>'SCC X Ano = Total'!K85/'SCC X Ano = Total'!K51-1</f>
        <v>#DIV/0!</v>
      </c>
      <c r="L50" s="40">
        <f>'SCC X Ano = Total'!L85/'SCC X Ano = Total'!L51-1</f>
        <v>-7.9744442738738375E-4</v>
      </c>
    </row>
    <row r="51" spans="1:12" x14ac:dyDescent="0.25">
      <c r="A51" s="25" t="s">
        <v>137</v>
      </c>
      <c r="B51" s="40" t="e">
        <f>'SCC X Ano = Total'!B86/'SCC X Ano = Total'!B52-1</f>
        <v>#DIV/0!</v>
      </c>
      <c r="C51" s="40" t="e">
        <f>'SCC X Ano = Total'!C86/'SCC X Ano = Total'!C52-1</f>
        <v>#DIV/0!</v>
      </c>
      <c r="D51" s="40">
        <f>'SCC X Ano = Total'!D86/'SCC X Ano = Total'!D52-1</f>
        <v>2.4630946817444177</v>
      </c>
      <c r="E51" s="40" t="e">
        <f>'SCC X Ano = Total'!E86/'SCC X Ano = Total'!E52-1</f>
        <v>#DIV/0!</v>
      </c>
      <c r="F51" s="40" t="e">
        <f>'SCC X Ano = Total'!F86/'SCC X Ano = Total'!F52-1</f>
        <v>#DIV/0!</v>
      </c>
      <c r="G51" s="40" t="e">
        <f>'SCC X Ano = Total'!G86/'SCC X Ano = Total'!G52-1</f>
        <v>#DIV/0!</v>
      </c>
      <c r="H51" s="40" t="e">
        <f>'SCC X Ano = Total'!H86/'SCC X Ano = Total'!H52-1</f>
        <v>#DIV/0!</v>
      </c>
      <c r="I51" s="40" t="e">
        <f>'SCC X Ano = Total'!I86/'SCC X Ano = Total'!I52-1</f>
        <v>#DIV/0!</v>
      </c>
      <c r="J51" s="40">
        <f>'SCC X Ano = Total'!J86/'SCC X Ano = Total'!J52-1</f>
        <v>-1</v>
      </c>
      <c r="K51" s="40" t="e">
        <f>'SCC X Ano = Total'!K86/'SCC X Ano = Total'!K52-1</f>
        <v>#DIV/0!</v>
      </c>
      <c r="L51" s="40">
        <f>'SCC X Ano = Total'!L86/'SCC X Ano = Total'!L52-1</f>
        <v>-0.85467267027335136</v>
      </c>
    </row>
    <row r="52" spans="1:12" x14ac:dyDescent="0.25">
      <c r="A52" s="25" t="s">
        <v>181</v>
      </c>
      <c r="B52" s="40" t="e">
        <f>'SCC X Ano = Total'!B87/'SCC X Ano = Total'!B53-1</f>
        <v>#DIV/0!</v>
      </c>
      <c r="C52" s="40" t="e">
        <f>'SCC X Ano = Total'!C87/'SCC X Ano = Total'!C53-1</f>
        <v>#DIV/0!</v>
      </c>
      <c r="D52" s="40" t="e">
        <f>'SCC X Ano = Total'!D87/'SCC X Ano = Total'!D53-1</f>
        <v>#DIV/0!</v>
      </c>
      <c r="E52" s="40" t="e">
        <f>'SCC X Ano = Total'!E87/'SCC X Ano = Total'!E53-1</f>
        <v>#DIV/0!</v>
      </c>
      <c r="F52" s="40">
        <f>'SCC X Ano = Total'!F87/'SCC X Ano = Total'!F53-1</f>
        <v>2.066046228661548</v>
      </c>
      <c r="G52" s="40" t="e">
        <f>'SCC X Ano = Total'!G87/'SCC X Ano = Total'!G53-1</f>
        <v>#DIV/0!</v>
      </c>
      <c r="H52" s="40" t="e">
        <f>'SCC X Ano = Total'!H87/'SCC X Ano = Total'!H53-1</f>
        <v>#DIV/0!</v>
      </c>
      <c r="I52" s="40" t="e">
        <f>'SCC X Ano = Total'!I87/'SCC X Ano = Total'!I53-1</f>
        <v>#DIV/0!</v>
      </c>
      <c r="J52" s="40">
        <f>'SCC X Ano = Total'!J87/'SCC X Ano = Total'!J53-1</f>
        <v>0.68153720590295364</v>
      </c>
      <c r="K52" s="40" t="e">
        <f>'SCC X Ano = Total'!K87/'SCC X Ano = Total'!K53-1</f>
        <v>#DIV/0!</v>
      </c>
      <c r="L52" s="40">
        <f>'SCC X Ano = Total'!L87/'SCC X Ano = Total'!L53-1</f>
        <v>0.71383230873764503</v>
      </c>
    </row>
    <row r="53" spans="1:12" x14ac:dyDescent="0.25">
      <c r="A53" s="25" t="s">
        <v>148</v>
      </c>
      <c r="B53" s="40" t="e">
        <f>'SCC X Ano = Total'!B88/'SCC X Ano = Total'!B54-1</f>
        <v>#DIV/0!</v>
      </c>
      <c r="C53" s="40">
        <f>'SCC X Ano = Total'!C88/'SCC X Ano = Total'!C54-1</f>
        <v>2.9051895521838014</v>
      </c>
      <c r="D53" s="40">
        <f>'SCC X Ano = Total'!D88/'SCC X Ano = Total'!D54-1</f>
        <v>0.56870178947279282</v>
      </c>
      <c r="E53" s="40" t="e">
        <f>'SCC X Ano = Total'!E88/'SCC X Ano = Total'!E54-1</f>
        <v>#DIV/0!</v>
      </c>
      <c r="F53" s="40">
        <f>'SCC X Ano = Total'!F88/'SCC X Ano = Total'!F54-1</f>
        <v>-0.94943248938028724</v>
      </c>
      <c r="G53" s="40" t="e">
        <f>'SCC X Ano = Total'!G88/'SCC X Ano = Total'!G54-1</f>
        <v>#DIV/0!</v>
      </c>
      <c r="H53" s="40" t="e">
        <f>'SCC X Ano = Total'!H88/'SCC X Ano = Total'!H54-1</f>
        <v>#DIV/0!</v>
      </c>
      <c r="I53" s="40">
        <f>'SCC X Ano = Total'!I88/'SCC X Ano = Total'!I54-1</f>
        <v>-0.14357146171495605</v>
      </c>
      <c r="J53" s="40">
        <f>'SCC X Ano = Total'!J88/'SCC X Ano = Total'!J54-1</f>
        <v>-0.19624250423098744</v>
      </c>
      <c r="K53" s="40" t="e">
        <f>'SCC X Ano = Total'!K88/'SCC X Ano = Total'!K54-1</f>
        <v>#DIV/0!</v>
      </c>
      <c r="L53" s="40">
        <f>'SCC X Ano = Total'!L88/'SCC X Ano = Total'!L54-1</f>
        <v>-0.66369067320691966</v>
      </c>
    </row>
    <row r="54" spans="1:12" x14ac:dyDescent="0.25">
      <c r="A54" s="25" t="s">
        <v>177</v>
      </c>
      <c r="B54" s="40" t="e">
        <f>'SCC X Ano = Total'!B89/'SCC X Ano = Total'!B55-1</f>
        <v>#DIV/0!</v>
      </c>
      <c r="C54" s="40">
        <f>'SCC X Ano = Total'!C89/'SCC X Ano = Total'!C55-1</f>
        <v>-0.41059021939852036</v>
      </c>
      <c r="D54" s="40">
        <f>'SCC X Ano = Total'!D89/'SCC X Ano = Total'!D55-1</f>
        <v>5.8167904963781458</v>
      </c>
      <c r="E54" s="40" t="e">
        <f>'SCC X Ano = Total'!E89/'SCC X Ano = Total'!E55-1</f>
        <v>#DIV/0!</v>
      </c>
      <c r="F54" s="40">
        <f>'SCC X Ano = Total'!F89/'SCC X Ano = Total'!F55-1</f>
        <v>54.582303705373498</v>
      </c>
      <c r="G54" s="40">
        <f>'SCC X Ano = Total'!G89/'SCC X Ano = Total'!G55-1</f>
        <v>-0.85658850480349669</v>
      </c>
      <c r="H54" s="40" t="e">
        <f>'SCC X Ano = Total'!H89/'SCC X Ano = Total'!H55-1</f>
        <v>#DIV/0!</v>
      </c>
      <c r="I54" s="40">
        <f>'SCC X Ano = Total'!I89/'SCC X Ano = Total'!I55-1</f>
        <v>0.79709633941523172</v>
      </c>
      <c r="J54" s="40">
        <f>'SCC X Ano = Total'!J89/'SCC X Ano = Total'!J55-1</f>
        <v>0.53531362782452785</v>
      </c>
      <c r="K54" s="40" t="e">
        <f>'SCC X Ano = Total'!K89/'SCC X Ano = Total'!K55-1</f>
        <v>#DIV/0!</v>
      </c>
      <c r="L54" s="40">
        <f>'SCC X Ano = Total'!L89/'SCC X Ano = Total'!L55-1</f>
        <v>9.2349403888409078</v>
      </c>
    </row>
    <row r="55" spans="1:12" x14ac:dyDescent="0.25">
      <c r="A55" s="25" t="s">
        <v>159</v>
      </c>
      <c r="B55" s="40" t="e">
        <f>'SCC X Ano = Total'!B90/'SCC X Ano = Total'!B56-1</f>
        <v>#DIV/0!</v>
      </c>
      <c r="C55" s="40">
        <f>'SCC X Ano = Total'!C90/'SCC X Ano = Total'!C56-1</f>
        <v>2.1500047146286283</v>
      </c>
      <c r="D55" s="40">
        <f>'SCC X Ano = Total'!D90/'SCC X Ano = Total'!D56-1</f>
        <v>67.359931376777965</v>
      </c>
      <c r="E55" s="40" t="e">
        <f>'SCC X Ano = Total'!E90/'SCC X Ano = Total'!E56-1</f>
        <v>#DIV/0!</v>
      </c>
      <c r="F55" s="40">
        <f>'SCC X Ano = Total'!F90/'SCC X Ano = Total'!F56-1</f>
        <v>-0.24582527448589986</v>
      </c>
      <c r="G55" s="40" t="e">
        <f>'SCC X Ano = Total'!G90/'SCC X Ano = Total'!G56-1</f>
        <v>#DIV/0!</v>
      </c>
      <c r="H55" s="40" t="e">
        <f>'SCC X Ano = Total'!H90/'SCC X Ano = Total'!H56-1</f>
        <v>#DIV/0!</v>
      </c>
      <c r="I55" s="40" t="e">
        <f>'SCC X Ano = Total'!I90/'SCC X Ano = Total'!I56-1</f>
        <v>#DIV/0!</v>
      </c>
      <c r="J55" s="40" t="e">
        <f>'SCC X Ano = Total'!J90/'SCC X Ano = Total'!J56-1</f>
        <v>#DIV/0!</v>
      </c>
      <c r="K55" s="40" t="e">
        <f>'SCC X Ano = Total'!K90/'SCC X Ano = Total'!K56-1</f>
        <v>#DIV/0!</v>
      </c>
      <c r="L55" s="40">
        <f>'SCC X Ano = Total'!L90/'SCC X Ano = Total'!L56-1</f>
        <v>7.2980059881122283</v>
      </c>
    </row>
    <row r="56" spans="1:12" x14ac:dyDescent="0.25">
      <c r="A56" s="25" t="s">
        <v>191</v>
      </c>
      <c r="B56" s="40" t="e">
        <f>'SCC X Ano = Total'!B91/'SCC X Ano = Total'!B57-1</f>
        <v>#DIV/0!</v>
      </c>
      <c r="C56" s="40">
        <f>'SCC X Ano = Total'!C91/'SCC X Ano = Total'!C57-1</f>
        <v>11.530962146591804</v>
      </c>
      <c r="D56" s="40">
        <f>'SCC X Ano = Total'!D91/'SCC X Ano = Total'!D57-1</f>
        <v>1.639655757655881</v>
      </c>
      <c r="E56" s="40" t="e">
        <f>'SCC X Ano = Total'!E91/'SCC X Ano = Total'!E57-1</f>
        <v>#DIV/0!</v>
      </c>
      <c r="F56" s="40">
        <f>'SCC X Ano = Total'!F91/'SCC X Ano = Total'!F57-1</f>
        <v>-0.61076577822823808</v>
      </c>
      <c r="G56" s="40">
        <f>'SCC X Ano = Total'!G91/'SCC X Ano = Total'!G57-1</f>
        <v>-0.70908802607206745</v>
      </c>
      <c r="H56" s="40" t="e">
        <f>'SCC X Ano = Total'!H91/'SCC X Ano = Total'!H57-1</f>
        <v>#DIV/0!</v>
      </c>
      <c r="I56" s="40">
        <f>'SCC X Ano = Total'!I91/'SCC X Ano = Total'!I57-1</f>
        <v>1.0590993403090585</v>
      </c>
      <c r="J56" s="40">
        <f>'SCC X Ano = Total'!J91/'SCC X Ano = Total'!J57-1</f>
        <v>2.0354853270608224</v>
      </c>
      <c r="K56" s="40" t="e">
        <f>'SCC X Ano = Total'!K91/'SCC X Ano = Total'!K57-1</f>
        <v>#DIV/0!</v>
      </c>
      <c r="L56" s="40">
        <f>'SCC X Ano = Total'!L91/'SCC X Ano = Total'!L57-1</f>
        <v>1.4012565411853548</v>
      </c>
    </row>
    <row r="57" spans="1:12" x14ac:dyDescent="0.25">
      <c r="A57" s="25" t="s">
        <v>194</v>
      </c>
      <c r="B57" s="40" t="e">
        <f>'SCC X Ano = Total'!B92/'SCC X Ano = Total'!B58-1</f>
        <v>#DIV/0!</v>
      </c>
      <c r="C57" s="40">
        <f>'SCC X Ano = Total'!C92/'SCC X Ano = Total'!C58-1</f>
        <v>3.7095585376033187</v>
      </c>
      <c r="D57" s="40">
        <f>'SCC X Ano = Total'!D92/'SCC X Ano = Total'!D58-1</f>
        <v>2.8140966890368713E-3</v>
      </c>
      <c r="E57" s="40" t="e">
        <f>'SCC X Ano = Total'!E92/'SCC X Ano = Total'!E58-1</f>
        <v>#DIV/0!</v>
      </c>
      <c r="F57" s="40">
        <f>'SCC X Ano = Total'!F92/'SCC X Ano = Total'!F58-1</f>
        <v>0.89420308978240826</v>
      </c>
      <c r="G57" s="40">
        <f>'SCC X Ano = Total'!G92/'SCC X Ano = Total'!G58-1</f>
        <v>43.948299890775445</v>
      </c>
      <c r="H57" s="40" t="e">
        <f>'SCC X Ano = Total'!H92/'SCC X Ano = Total'!H58-1</f>
        <v>#DIV/0!</v>
      </c>
      <c r="I57" s="40">
        <f>'SCC X Ano = Total'!I92/'SCC X Ano = Total'!I58-1</f>
        <v>8.0790833175885979E-2</v>
      </c>
      <c r="J57" s="40">
        <f>'SCC X Ano = Total'!J92/'SCC X Ano = Total'!J58-1</f>
        <v>9.6379676886949035</v>
      </c>
      <c r="K57" s="40" t="e">
        <f>'SCC X Ano = Total'!K92/'SCC X Ano = Total'!K58-1</f>
        <v>#DIV/0!</v>
      </c>
      <c r="L57" s="40">
        <f>'SCC X Ano = Total'!L92/'SCC X Ano = Total'!L58-1</f>
        <v>0.52933108715608301</v>
      </c>
    </row>
    <row r="58" spans="1:12" x14ac:dyDescent="0.25">
      <c r="A58" s="25" t="s">
        <v>185</v>
      </c>
      <c r="B58" s="40" t="e">
        <f>'SCC X Ano = Total'!B93/'SCC X Ano = Total'!B59-1</f>
        <v>#DIV/0!</v>
      </c>
      <c r="C58" s="40">
        <f>'SCC X Ano = Total'!C93/'SCC X Ano = Total'!C59-1</f>
        <v>12.340449756730553</v>
      </c>
      <c r="D58" s="40">
        <f>'SCC X Ano = Total'!D93/'SCC X Ano = Total'!D59-1</f>
        <v>0.43529794338596117</v>
      </c>
      <c r="E58" s="40" t="e">
        <f>'SCC X Ano = Total'!E93/'SCC X Ano = Total'!E59-1</f>
        <v>#DIV/0!</v>
      </c>
      <c r="F58" s="40">
        <f>'SCC X Ano = Total'!F93/'SCC X Ano = Total'!F59-1</f>
        <v>0.11011949350687478</v>
      </c>
      <c r="G58" s="40" t="e">
        <f>'SCC X Ano = Total'!G93/'SCC X Ano = Total'!G59-1</f>
        <v>#DIV/0!</v>
      </c>
      <c r="H58" s="40" t="e">
        <f>'SCC X Ano = Total'!H93/'SCC X Ano = Total'!H59-1</f>
        <v>#DIV/0!</v>
      </c>
      <c r="I58" s="40">
        <f>'SCC X Ano = Total'!I93/'SCC X Ano = Total'!I59-1</f>
        <v>112.62585092739569</v>
      </c>
      <c r="J58" s="40">
        <f>'SCC X Ano = Total'!J93/'SCC X Ano = Total'!J59-1</f>
        <v>4.8607772105009417</v>
      </c>
      <c r="K58" s="40" t="e">
        <f>'SCC X Ano = Total'!K93/'SCC X Ano = Total'!K59-1</f>
        <v>#DIV/0!</v>
      </c>
      <c r="L58" s="40">
        <f>'SCC X Ano = Total'!L93/'SCC X Ano = Total'!L59-1</f>
        <v>1.1232030387609266</v>
      </c>
    </row>
    <row r="59" spans="1:12" x14ac:dyDescent="0.25">
      <c r="A59" s="25" t="s">
        <v>200</v>
      </c>
      <c r="B59" s="40" t="e">
        <f>'SCC X Ano = Total'!B94/'SCC X Ano = Total'!B60-1</f>
        <v>#DIV/0!</v>
      </c>
      <c r="C59" s="40">
        <f>'SCC X Ano = Total'!C94/'SCC X Ano = Total'!C60-1</f>
        <v>-0.42176656251776068</v>
      </c>
      <c r="D59" s="40">
        <f>'SCC X Ano = Total'!D94/'SCC X Ano = Total'!D60-1</f>
        <v>2.4059444903648433</v>
      </c>
      <c r="E59" s="40" t="e">
        <f>'SCC X Ano = Total'!E94/'SCC X Ano = Total'!E60-1</f>
        <v>#DIV/0!</v>
      </c>
      <c r="F59" s="40">
        <f>'SCC X Ano = Total'!F94/'SCC X Ano = Total'!F60-1</f>
        <v>3.3379268262451189E-2</v>
      </c>
      <c r="G59" s="40" t="e">
        <f>'SCC X Ano = Total'!G94/'SCC X Ano = Total'!G60-1</f>
        <v>#DIV/0!</v>
      </c>
      <c r="H59" s="40" t="e">
        <f>'SCC X Ano = Total'!H94/'SCC X Ano = Total'!H60-1</f>
        <v>#DIV/0!</v>
      </c>
      <c r="I59" s="40">
        <f>'SCC X Ano = Total'!I94/'SCC X Ano = Total'!I60-1</f>
        <v>19.426892404890317</v>
      </c>
      <c r="J59" s="40">
        <f>'SCC X Ano = Total'!J94/'SCC X Ano = Total'!J60-1</f>
        <v>21.891869076285737</v>
      </c>
      <c r="K59" s="40" t="e">
        <f>'SCC X Ano = Total'!K94/'SCC X Ano = Total'!K60-1</f>
        <v>#DIV/0!</v>
      </c>
      <c r="L59" s="40">
        <f>'SCC X Ano = Total'!L94/'SCC X Ano = Total'!L60-1</f>
        <v>0.77379845577727657</v>
      </c>
    </row>
    <row r="60" spans="1:12" x14ac:dyDescent="0.25">
      <c r="A60" s="25" t="s">
        <v>198</v>
      </c>
      <c r="B60" s="40" t="e">
        <f>'SCC X Ano = Total'!B95/'SCC X Ano = Total'!B61-1</f>
        <v>#DIV/0!</v>
      </c>
      <c r="C60" s="40">
        <f>'SCC X Ano = Total'!C95/'SCC X Ano = Total'!C61-1</f>
        <v>-0.49967528359424451</v>
      </c>
      <c r="D60" s="40">
        <f>'SCC X Ano = Total'!D95/'SCC X Ano = Total'!D61-1</f>
        <v>-0.75192045355613679</v>
      </c>
      <c r="E60" s="40" t="e">
        <f>'SCC X Ano = Total'!E95/'SCC X Ano = Total'!E61-1</f>
        <v>#DIV/0!</v>
      </c>
      <c r="F60" s="40">
        <f>'SCC X Ano = Total'!F95/'SCC X Ano = Total'!F61-1</f>
        <v>1.2962496305752702</v>
      </c>
      <c r="G60" s="40" t="e">
        <f>'SCC X Ano = Total'!G95/'SCC X Ano = Total'!G61-1</f>
        <v>#DIV/0!</v>
      </c>
      <c r="H60" s="40" t="e">
        <f>'SCC X Ano = Total'!H95/'SCC X Ano = Total'!H61-1</f>
        <v>#DIV/0!</v>
      </c>
      <c r="I60" s="40">
        <f>'SCC X Ano = Total'!I95/'SCC X Ano = Total'!I61-1</f>
        <v>0.94881210133985006</v>
      </c>
      <c r="J60" s="40">
        <f>'SCC X Ano = Total'!J95/'SCC X Ano = Total'!J61-1</f>
        <v>-0.95762045712017374</v>
      </c>
      <c r="K60" s="40" t="e">
        <f>'SCC X Ano = Total'!K95/'SCC X Ano = Total'!K61-1</f>
        <v>#DIV/0!</v>
      </c>
      <c r="L60" s="40">
        <f>'SCC X Ano = Total'!L95/'SCC X Ano = Total'!L61-1</f>
        <v>0.32544946964247035</v>
      </c>
    </row>
    <row r="61" spans="1:12" x14ac:dyDescent="0.25">
      <c r="A61" s="25" t="s">
        <v>173</v>
      </c>
      <c r="B61" s="40" t="e">
        <f>'SCC X Ano = Total'!B96/'SCC X Ano = Total'!B62-1</f>
        <v>#DIV/0!</v>
      </c>
      <c r="C61" s="40" t="e">
        <f>'SCC X Ano = Total'!C96/'SCC X Ano = Total'!C62-1</f>
        <v>#DIV/0!</v>
      </c>
      <c r="D61" s="40" t="e">
        <f>'SCC X Ano = Total'!D96/'SCC X Ano = Total'!D62-1</f>
        <v>#DIV/0!</v>
      </c>
      <c r="E61" s="40" t="e">
        <f>'SCC X Ano = Total'!E96/'SCC X Ano = Total'!E62-1</f>
        <v>#DIV/0!</v>
      </c>
      <c r="F61" s="40">
        <f>'SCC X Ano = Total'!F96/'SCC X Ano = Total'!F62-1</f>
        <v>1.0202137942810907</v>
      </c>
      <c r="G61" s="40" t="e">
        <f>'SCC X Ano = Total'!G96/'SCC X Ano = Total'!G62-1</f>
        <v>#DIV/0!</v>
      </c>
      <c r="H61" s="40" t="e">
        <f>'SCC X Ano = Total'!H96/'SCC X Ano = Total'!H62-1</f>
        <v>#DIV/0!</v>
      </c>
      <c r="I61" s="40" t="e">
        <f>'SCC X Ano = Total'!I96/'SCC X Ano = Total'!I62-1</f>
        <v>#DIV/0!</v>
      </c>
      <c r="J61" s="40" t="e">
        <f>'SCC X Ano = Total'!J96/'SCC X Ano = Total'!J62-1</f>
        <v>#DIV/0!</v>
      </c>
      <c r="K61" s="40" t="e">
        <f>'SCC X Ano = Total'!K96/'SCC X Ano = Total'!K62-1</f>
        <v>#DIV/0!</v>
      </c>
      <c r="L61" s="40">
        <f>'SCC X Ano = Total'!L96/'SCC X Ano = Total'!L62-1</f>
        <v>4.7947882983151917</v>
      </c>
    </row>
    <row r="62" spans="1:12" x14ac:dyDescent="0.25">
      <c r="A62" s="25" t="s">
        <v>169</v>
      </c>
      <c r="B62" s="40" t="e">
        <f>'SCC X Ano = Total'!B97/'SCC X Ano = Total'!B63-1</f>
        <v>#DIV/0!</v>
      </c>
      <c r="C62" s="40" t="e">
        <f>'SCC X Ano = Total'!C97/'SCC X Ano = Total'!C63-1</f>
        <v>#DIV/0!</v>
      </c>
      <c r="D62" s="40" t="e">
        <f>'SCC X Ano = Total'!D97/'SCC X Ano = Total'!D63-1</f>
        <v>#DIV/0!</v>
      </c>
      <c r="E62" s="40" t="e">
        <f>'SCC X Ano = Total'!E97/'SCC X Ano = Total'!E63-1</f>
        <v>#DIV/0!</v>
      </c>
      <c r="F62" s="40">
        <f>'SCC X Ano = Total'!F97/'SCC X Ano = Total'!F63-1</f>
        <v>41.99265287916959</v>
      </c>
      <c r="G62" s="40" t="e">
        <f>'SCC X Ano = Total'!G97/'SCC X Ano = Total'!G63-1</f>
        <v>#DIV/0!</v>
      </c>
      <c r="H62" s="40" t="e">
        <f>'SCC X Ano = Total'!H97/'SCC X Ano = Total'!H63-1</f>
        <v>#DIV/0!</v>
      </c>
      <c r="I62" s="40" t="e">
        <f>'SCC X Ano = Total'!I97/'SCC X Ano = Total'!I63-1</f>
        <v>#DIV/0!</v>
      </c>
      <c r="J62" s="40" t="e">
        <f>'SCC X Ano = Total'!J97/'SCC X Ano = Total'!J63-1</f>
        <v>#DIV/0!</v>
      </c>
      <c r="K62" s="40" t="e">
        <f>'SCC X Ano = Total'!K97/'SCC X Ano = Total'!K63-1</f>
        <v>#DIV/0!</v>
      </c>
      <c r="L62" s="40">
        <f>'SCC X Ano = Total'!L97/'SCC X Ano = Total'!L63-1</f>
        <v>67.814862328760299</v>
      </c>
    </row>
    <row r="63" spans="1:12" x14ac:dyDescent="0.25">
      <c r="A63" s="25" t="s">
        <v>163</v>
      </c>
      <c r="B63" s="40" t="e">
        <f>'SCC X Ano = Total'!B98/'SCC X Ano = Total'!B64-1</f>
        <v>#DIV/0!</v>
      </c>
      <c r="C63" s="40">
        <f>'SCC X Ano = Total'!C98/'SCC X Ano = Total'!C64-1</f>
        <v>0.89652574821709563</v>
      </c>
      <c r="D63" s="40">
        <f>'SCC X Ano = Total'!D98/'SCC X Ano = Total'!D64-1</f>
        <v>-0.28038528837833976</v>
      </c>
      <c r="E63" s="40" t="e">
        <f>'SCC X Ano = Total'!E98/'SCC X Ano = Total'!E64-1</f>
        <v>#DIV/0!</v>
      </c>
      <c r="F63" s="40">
        <f>'SCC X Ano = Total'!F98/'SCC X Ano = Total'!F64-1</f>
        <v>0.49615536405554983</v>
      </c>
      <c r="G63" s="40" t="e">
        <f>'SCC X Ano = Total'!G98/'SCC X Ano = Total'!G64-1</f>
        <v>#DIV/0!</v>
      </c>
      <c r="H63" s="40" t="e">
        <f>'SCC X Ano = Total'!H98/'SCC X Ano = Total'!H64-1</f>
        <v>#DIV/0!</v>
      </c>
      <c r="I63" s="40">
        <f>'SCC X Ano = Total'!I98/'SCC X Ano = Total'!I64-1</f>
        <v>-0.53798614470696959</v>
      </c>
      <c r="J63" s="40">
        <f>'SCC X Ano = Total'!J98/'SCC X Ano = Total'!J64-1</f>
        <v>0.54822734828743203</v>
      </c>
      <c r="K63" s="40" t="e">
        <f>'SCC X Ano = Total'!K98/'SCC X Ano = Total'!K64-1</f>
        <v>#DIV/0!</v>
      </c>
      <c r="L63" s="40">
        <f>'SCC X Ano = Total'!L98/'SCC X Ano = Total'!L64-1</f>
        <v>0.13342067758312304</v>
      </c>
    </row>
    <row r="64" spans="1:12" x14ac:dyDescent="0.25">
      <c r="A64" s="25" t="s">
        <v>155</v>
      </c>
      <c r="B64" s="40" t="e">
        <f>'SCC X Ano = Total'!B99/'SCC X Ano = Total'!B65-1</f>
        <v>#DIV/0!</v>
      </c>
      <c r="C64" s="40">
        <f>'SCC X Ano = Total'!C99/'SCC X Ano = Total'!C65-1</f>
        <v>-0.52753710137101995</v>
      </c>
      <c r="D64" s="40">
        <f>'SCC X Ano = Total'!D99/'SCC X Ano = Total'!D65-1</f>
        <v>0.27381221492361374</v>
      </c>
      <c r="E64" s="40" t="e">
        <f>'SCC X Ano = Total'!E99/'SCC X Ano = Total'!E65-1</f>
        <v>#DIV/0!</v>
      </c>
      <c r="F64" s="40">
        <f>'SCC X Ano = Total'!F99/'SCC X Ano = Total'!F65-1</f>
        <v>1.2538617143719555</v>
      </c>
      <c r="G64" s="40" t="e">
        <f>'SCC X Ano = Total'!G99/'SCC X Ano = Total'!G65-1</f>
        <v>#DIV/0!</v>
      </c>
      <c r="H64" s="40" t="e">
        <f>'SCC X Ano = Total'!H99/'SCC X Ano = Total'!H65-1</f>
        <v>#DIV/0!</v>
      </c>
      <c r="I64" s="40">
        <f>'SCC X Ano = Total'!I99/'SCC X Ano = Total'!I65-1</f>
        <v>3.6034565000937793</v>
      </c>
      <c r="J64" s="40" t="e">
        <f>'SCC X Ano = Total'!J99/'SCC X Ano = Total'!J65-1</f>
        <v>#DIV/0!</v>
      </c>
      <c r="K64" s="40" t="e">
        <f>'SCC X Ano = Total'!K99/'SCC X Ano = Total'!K65-1</f>
        <v>#DIV/0!</v>
      </c>
      <c r="L64" s="40">
        <f>'SCC X Ano = Total'!L99/'SCC X Ano = Total'!L65-1</f>
        <v>-0.38665032397985699</v>
      </c>
    </row>
    <row r="65" spans="1:12" x14ac:dyDescent="0.25">
      <c r="A65" s="25" t="s">
        <v>223</v>
      </c>
      <c r="B65" s="40" t="e">
        <f>'SCC X Ano = Total'!B100/'SCC X Ano = Total'!B66-1</f>
        <v>#DIV/0!</v>
      </c>
      <c r="C65" s="40">
        <f>'SCC X Ano = Total'!C100/'SCC X Ano = Total'!C66-1</f>
        <v>0.63861993064696709</v>
      </c>
      <c r="D65" s="40">
        <f>'SCC X Ano = Total'!D100/'SCC X Ano = Total'!D66-1</f>
        <v>0.35294170101648659</v>
      </c>
      <c r="E65" s="40" t="e">
        <f>'SCC X Ano = Total'!E100/'SCC X Ano = Total'!E66-1</f>
        <v>#DIV/0!</v>
      </c>
      <c r="F65" s="40">
        <f>'SCC X Ano = Total'!F100/'SCC X Ano = Total'!F66-1</f>
        <v>0.94783855360556779</v>
      </c>
      <c r="G65" s="40">
        <f>'SCC X Ano = Total'!G100/'SCC X Ano = Total'!G66-1</f>
        <v>2.0959444375955991</v>
      </c>
      <c r="H65" s="40" t="e">
        <f>'SCC X Ano = Total'!H100/'SCC X Ano = Total'!H66-1</f>
        <v>#DIV/0!</v>
      </c>
      <c r="I65" s="40">
        <f>'SCC X Ano = Total'!I100/'SCC X Ano = Total'!I66-1</f>
        <v>1.0829088370245441</v>
      </c>
      <c r="J65" s="40">
        <f>'SCC X Ano = Total'!J100/'SCC X Ano = Total'!J66-1</f>
        <v>0.74188676074002169</v>
      </c>
      <c r="K65" s="40" t="e">
        <f>'SCC X Ano = Total'!K100/'SCC X Ano = Total'!K66-1</f>
        <v>#DIV/0!</v>
      </c>
      <c r="L65" s="40">
        <f>'SCC X Ano = Total'!L100/'SCC X Ano = Total'!L66-1</f>
        <v>0.69111250276641467</v>
      </c>
    </row>
    <row r="66" spans="1:12" x14ac:dyDescent="0.25">
      <c r="A66" s="25"/>
      <c r="B66" s="30"/>
      <c r="C66" s="30"/>
      <c r="D66" s="30"/>
      <c r="E66" s="30"/>
      <c r="F66" s="30"/>
      <c r="G66" s="30"/>
      <c r="H66" s="30"/>
      <c r="I66" s="30"/>
      <c r="J66" s="30"/>
      <c r="K66" s="30"/>
    </row>
    <row r="67" spans="1:12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12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12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</row>
    <row r="70" spans="1:12" x14ac:dyDescent="0.25">
      <c r="A70" s="2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  <c r="L70" s="1">
        <v>2010</v>
      </c>
    </row>
    <row r="71" spans="1:12" x14ac:dyDescent="0.25">
      <c r="A71" s="25"/>
      <c r="B71" s="25" t="s">
        <v>224</v>
      </c>
      <c r="C71" s="25" t="s">
        <v>228</v>
      </c>
      <c r="D71" s="25" t="s">
        <v>15</v>
      </c>
      <c r="E71" s="25" t="s">
        <v>229</v>
      </c>
      <c r="F71" s="25" t="s">
        <v>226</v>
      </c>
      <c r="G71" s="25" t="s">
        <v>227</v>
      </c>
      <c r="H71" s="25" t="s">
        <v>131</v>
      </c>
      <c r="I71" s="25" t="s">
        <v>130</v>
      </c>
      <c r="J71" s="25" t="s">
        <v>129</v>
      </c>
      <c r="K71" s="25" t="s">
        <v>230</v>
      </c>
      <c r="L71" s="25" t="s">
        <v>404</v>
      </c>
    </row>
    <row r="72" spans="1:12" x14ac:dyDescent="0.25">
      <c r="A72" s="25" t="s">
        <v>132</v>
      </c>
      <c r="B72" s="40" t="e">
        <f>'SCC X Ano = Total'!B107/'SCC X Ano = Total'!B73-1</f>
        <v>#DIV/0!</v>
      </c>
      <c r="C72" s="40" t="e">
        <f>'SCC X Ano = Total'!C107/'SCC X Ano = Total'!C73-1</f>
        <v>#DIV/0!</v>
      </c>
      <c r="D72" s="40">
        <f>'SCC X Ano = Total'!D107/'SCC X Ano = Total'!D73-1</f>
        <v>-0.37448676748603771</v>
      </c>
      <c r="E72" s="40" t="e">
        <f>'SCC X Ano = Total'!E107/'SCC X Ano = Total'!E73-1</f>
        <v>#DIV/0!</v>
      </c>
      <c r="F72" s="40">
        <f>'SCC X Ano = Total'!F107/'SCC X Ano = Total'!F73-1</f>
        <v>-0.64579993156421478</v>
      </c>
      <c r="G72" s="40">
        <f>'SCC X Ano = Total'!G107/'SCC X Ano = Total'!G73-1</f>
        <v>2.4087566705775871</v>
      </c>
      <c r="H72" s="40" t="e">
        <f>'SCC X Ano = Total'!H107/'SCC X Ano = Total'!H73-1</f>
        <v>#DIV/0!</v>
      </c>
      <c r="I72" s="40">
        <f>'SCC X Ano = Total'!I107/'SCC X Ano = Total'!I73-1</f>
        <v>2.7762253034395226</v>
      </c>
      <c r="J72" s="40" t="e">
        <f>'SCC X Ano = Total'!J107/'SCC X Ano = Total'!J73-1</f>
        <v>#DIV/0!</v>
      </c>
      <c r="K72" s="40" t="e">
        <f>'SCC X Ano = Total'!K107/'SCC X Ano = Total'!K73-1</f>
        <v>#DIV/0!</v>
      </c>
      <c r="L72" s="40">
        <f>'SCC X Ano = Total'!L107/'SCC X Ano = Total'!L73-1</f>
        <v>-0.25238454362641738</v>
      </c>
    </row>
    <row r="73" spans="1:12" x14ac:dyDescent="0.25">
      <c r="A73" s="25" t="s">
        <v>134</v>
      </c>
      <c r="B73" s="40" t="e">
        <f>'SCC X Ano = Total'!B108/'SCC X Ano = Total'!B74-1</f>
        <v>#DIV/0!</v>
      </c>
      <c r="C73" s="40" t="e">
        <f>'SCC X Ano = Total'!C108/'SCC X Ano = Total'!C74-1</f>
        <v>#DIV/0!</v>
      </c>
      <c r="D73" s="40" t="e">
        <f>'SCC X Ano = Total'!D108/'SCC X Ano = Total'!D74-1</f>
        <v>#DIV/0!</v>
      </c>
      <c r="E73" s="40" t="e">
        <f>'SCC X Ano = Total'!E108/'SCC X Ano = Total'!E74-1</f>
        <v>#DIV/0!</v>
      </c>
      <c r="F73" s="40" t="e">
        <f>'SCC X Ano = Total'!F108/'SCC X Ano = Total'!F74-1</f>
        <v>#DIV/0!</v>
      </c>
      <c r="G73" s="40" t="e">
        <f>'SCC X Ano = Total'!G108/'SCC X Ano = Total'!G74-1</f>
        <v>#DIV/0!</v>
      </c>
      <c r="H73" s="40" t="e">
        <f>'SCC X Ano = Total'!H108/'SCC X Ano = Total'!H74-1</f>
        <v>#DIV/0!</v>
      </c>
      <c r="I73" s="40" t="e">
        <f>'SCC X Ano = Total'!I108/'SCC X Ano = Total'!I74-1</f>
        <v>#DIV/0!</v>
      </c>
      <c r="J73" s="40" t="e">
        <f>'SCC X Ano = Total'!J108/'SCC X Ano = Total'!J74-1</f>
        <v>#DIV/0!</v>
      </c>
      <c r="K73" s="40" t="e">
        <f>'SCC X Ano = Total'!K108/'SCC X Ano = Total'!K74-1</f>
        <v>#DIV/0!</v>
      </c>
      <c r="L73" s="40" t="e">
        <f>'SCC X Ano = Total'!L108/'SCC X Ano = Total'!L74-1</f>
        <v>#DIV/0!</v>
      </c>
    </row>
    <row r="74" spans="1:12" x14ac:dyDescent="0.25">
      <c r="A74" s="25" t="s">
        <v>139</v>
      </c>
      <c r="B74" s="40" t="e">
        <f>'SCC X Ano = Total'!B109/'SCC X Ano = Total'!B75-1</f>
        <v>#DIV/0!</v>
      </c>
      <c r="C74" s="40" t="e">
        <f>'SCC X Ano = Total'!C109/'SCC X Ano = Total'!C75-1</f>
        <v>#DIV/0!</v>
      </c>
      <c r="D74" s="40">
        <f>'SCC X Ano = Total'!D109/'SCC X Ano = Total'!D75-1</f>
        <v>-0.37052693720163488</v>
      </c>
      <c r="E74" s="40" t="e">
        <f>'SCC X Ano = Total'!E109/'SCC X Ano = Total'!E75-1</f>
        <v>#DIV/0!</v>
      </c>
      <c r="F74" s="40">
        <f>'SCC X Ano = Total'!F109/'SCC X Ano = Total'!F75-1</f>
        <v>-0.65488956041254354</v>
      </c>
      <c r="G74" s="40" t="e">
        <f>'SCC X Ano = Total'!G109/'SCC X Ano = Total'!G75-1</f>
        <v>#DIV/0!</v>
      </c>
      <c r="H74" s="40" t="e">
        <f>'SCC X Ano = Total'!H109/'SCC X Ano = Total'!H75-1</f>
        <v>#DIV/0!</v>
      </c>
      <c r="I74" s="40">
        <f>'SCC X Ano = Total'!I109/'SCC X Ano = Total'!I75-1</f>
        <v>0.12077540709361401</v>
      </c>
      <c r="J74" s="40" t="e">
        <f>'SCC X Ano = Total'!J109/'SCC X Ano = Total'!J75-1</f>
        <v>#DIV/0!</v>
      </c>
      <c r="K74" s="40" t="e">
        <f>'SCC X Ano = Total'!K109/'SCC X Ano = Total'!K75-1</f>
        <v>#DIV/0!</v>
      </c>
      <c r="L74" s="40">
        <f>'SCC X Ano = Total'!L109/'SCC X Ano = Total'!L75-1</f>
        <v>-0.27627022992317951</v>
      </c>
    </row>
    <row r="75" spans="1:12" x14ac:dyDescent="0.25">
      <c r="A75" s="25" t="s">
        <v>143</v>
      </c>
      <c r="B75" s="40" t="e">
        <f>'SCC X Ano = Total'!B110/'SCC X Ano = Total'!B76-1</f>
        <v>#DIV/0!</v>
      </c>
      <c r="C75" s="40" t="e">
        <f>'SCC X Ano = Total'!C110/'SCC X Ano = Total'!C76-1</f>
        <v>#DIV/0!</v>
      </c>
      <c r="D75" s="40" t="e">
        <f>'SCC X Ano = Total'!D110/'SCC X Ano = Total'!D76-1</f>
        <v>#DIV/0!</v>
      </c>
      <c r="E75" s="40" t="e">
        <f>'SCC X Ano = Total'!E110/'SCC X Ano = Total'!E76-1</f>
        <v>#DIV/0!</v>
      </c>
      <c r="F75" s="40" t="e">
        <f>'SCC X Ano = Total'!F110/'SCC X Ano = Total'!F76-1</f>
        <v>#DIV/0!</v>
      </c>
      <c r="G75" s="40" t="e">
        <f>'SCC X Ano = Total'!G110/'SCC X Ano = Total'!G76-1</f>
        <v>#DIV/0!</v>
      </c>
      <c r="H75" s="40" t="e">
        <f>'SCC X Ano = Total'!H110/'SCC X Ano = Total'!H76-1</f>
        <v>#DIV/0!</v>
      </c>
      <c r="I75" s="40" t="e">
        <f>'SCC X Ano = Total'!I110/'SCC X Ano = Total'!I76-1</f>
        <v>#DIV/0!</v>
      </c>
      <c r="J75" s="40" t="e">
        <f>'SCC X Ano = Total'!J110/'SCC X Ano = Total'!J76-1</f>
        <v>#DIV/0!</v>
      </c>
      <c r="K75" s="40" t="e">
        <f>'SCC X Ano = Total'!K110/'SCC X Ano = Total'!K76-1</f>
        <v>#DIV/0!</v>
      </c>
      <c r="L75" s="40" t="e">
        <f>'SCC X Ano = Total'!L110/'SCC X Ano = Total'!L76-1</f>
        <v>#DIV/0!</v>
      </c>
    </row>
    <row r="76" spans="1:12" x14ac:dyDescent="0.25">
      <c r="A76" s="25" t="s">
        <v>146</v>
      </c>
      <c r="B76" s="40" t="e">
        <f>'SCC X Ano = Total'!B111/'SCC X Ano = Total'!B77-1</f>
        <v>#DIV/0!</v>
      </c>
      <c r="C76" s="40" t="e">
        <f>'SCC X Ano = Total'!C111/'SCC X Ano = Total'!C77-1</f>
        <v>#DIV/0!</v>
      </c>
      <c r="D76" s="40">
        <f>'SCC X Ano = Total'!D111/'SCC X Ano = Total'!D77-1</f>
        <v>-0.2869609524234179</v>
      </c>
      <c r="E76" s="40" t="e">
        <f>'SCC X Ano = Total'!E111/'SCC X Ano = Total'!E77-1</f>
        <v>#DIV/0!</v>
      </c>
      <c r="F76" s="40">
        <f>'SCC X Ano = Total'!F111/'SCC X Ano = Total'!F77-1</f>
        <v>-0.47903116562219772</v>
      </c>
      <c r="G76" s="40" t="e">
        <f>'SCC X Ano = Total'!G111/'SCC X Ano = Total'!G77-1</f>
        <v>#DIV/0!</v>
      </c>
      <c r="H76" s="40" t="e">
        <f>'SCC X Ano = Total'!H111/'SCC X Ano = Total'!H77-1</f>
        <v>#DIV/0!</v>
      </c>
      <c r="I76" s="40">
        <f>'SCC X Ano = Total'!I111/'SCC X Ano = Total'!I77-1</f>
        <v>5.0182240832834761</v>
      </c>
      <c r="J76" s="40">
        <f>'SCC X Ano = Total'!J111/'SCC X Ano = Total'!J77-1</f>
        <v>18.301180255296604</v>
      </c>
      <c r="K76" s="40" t="e">
        <f>'SCC X Ano = Total'!K111/'SCC X Ano = Total'!K77-1</f>
        <v>#DIV/0!</v>
      </c>
      <c r="L76" s="40">
        <f>'SCC X Ano = Total'!L111/'SCC X Ano = Total'!L77-1</f>
        <v>4.5516732043436088</v>
      </c>
    </row>
    <row r="77" spans="1:12" x14ac:dyDescent="0.25">
      <c r="A77" s="25" t="s">
        <v>141</v>
      </c>
      <c r="B77" s="40" t="e">
        <f>'SCC X Ano = Total'!B112/'SCC X Ano = Total'!B78-1</f>
        <v>#DIV/0!</v>
      </c>
      <c r="C77" s="40" t="e">
        <f>'SCC X Ano = Total'!C112/'SCC X Ano = Total'!C78-1</f>
        <v>#DIV/0!</v>
      </c>
      <c r="D77" s="40" t="e">
        <f>'SCC X Ano = Total'!D112/'SCC X Ano = Total'!D78-1</f>
        <v>#DIV/0!</v>
      </c>
      <c r="E77" s="40" t="e">
        <f>'SCC X Ano = Total'!E112/'SCC X Ano = Total'!E78-1</f>
        <v>#DIV/0!</v>
      </c>
      <c r="F77" s="40" t="e">
        <f>'SCC X Ano = Total'!F112/'SCC X Ano = Total'!F78-1</f>
        <v>#DIV/0!</v>
      </c>
      <c r="G77" s="40" t="e">
        <f>'SCC X Ano = Total'!G112/'SCC X Ano = Total'!G78-1</f>
        <v>#DIV/0!</v>
      </c>
      <c r="H77" s="40" t="e">
        <f>'SCC X Ano = Total'!H112/'SCC X Ano = Total'!H78-1</f>
        <v>#DIV/0!</v>
      </c>
      <c r="I77" s="40" t="e">
        <f>'SCC X Ano = Total'!I112/'SCC X Ano = Total'!I78-1</f>
        <v>#DIV/0!</v>
      </c>
      <c r="J77" s="40" t="e">
        <f>'SCC X Ano = Total'!J112/'SCC X Ano = Total'!J78-1</f>
        <v>#DIV/0!</v>
      </c>
      <c r="K77" s="40" t="e">
        <f>'SCC X Ano = Total'!K112/'SCC X Ano = Total'!K78-1</f>
        <v>#DIV/0!</v>
      </c>
      <c r="L77" s="40" t="e">
        <f>'SCC X Ano = Total'!L112/'SCC X Ano = Total'!L78-1</f>
        <v>#DIV/0!</v>
      </c>
    </row>
    <row r="78" spans="1:12" x14ac:dyDescent="0.25">
      <c r="A78" s="25" t="s">
        <v>153</v>
      </c>
      <c r="B78" s="40" t="e">
        <f>'SCC X Ano = Total'!B113/'SCC X Ano = Total'!B79-1</f>
        <v>#DIV/0!</v>
      </c>
      <c r="C78" s="40" t="e">
        <f>'SCC X Ano = Total'!C113/'SCC X Ano = Total'!C79-1</f>
        <v>#DIV/0!</v>
      </c>
      <c r="D78" s="40">
        <f>'SCC X Ano = Total'!D113/'SCC X Ano = Total'!D79-1</f>
        <v>-0.91619596642517398</v>
      </c>
      <c r="E78" s="40" t="e">
        <f>'SCC X Ano = Total'!E113/'SCC X Ano = Total'!E79-1</f>
        <v>#DIV/0!</v>
      </c>
      <c r="F78" s="40">
        <f>'SCC X Ano = Total'!F113/'SCC X Ano = Total'!F79-1</f>
        <v>5.2303305792479211</v>
      </c>
      <c r="G78" s="40" t="e">
        <f>'SCC X Ano = Total'!G113/'SCC X Ano = Total'!G79-1</f>
        <v>#DIV/0!</v>
      </c>
      <c r="H78" s="40" t="e">
        <f>'SCC X Ano = Total'!H113/'SCC X Ano = Total'!H79-1</f>
        <v>#DIV/0!</v>
      </c>
      <c r="I78" s="40" t="e">
        <f>'SCC X Ano = Total'!I113/'SCC X Ano = Total'!I79-1</f>
        <v>#DIV/0!</v>
      </c>
      <c r="J78" s="40" t="e">
        <f>'SCC X Ano = Total'!J113/'SCC X Ano = Total'!J79-1</f>
        <v>#DIV/0!</v>
      </c>
      <c r="K78" s="40" t="e">
        <f>'SCC X Ano = Total'!K113/'SCC X Ano = Total'!K79-1</f>
        <v>#DIV/0!</v>
      </c>
      <c r="L78" s="40">
        <f>'SCC X Ano = Total'!L113/'SCC X Ano = Total'!L79-1</f>
        <v>3.1308984868011009</v>
      </c>
    </row>
    <row r="79" spans="1:12" x14ac:dyDescent="0.25">
      <c r="A79" s="25" t="s">
        <v>157</v>
      </c>
      <c r="B79" s="40" t="e">
        <f>'SCC X Ano = Total'!B114/'SCC X Ano = Total'!B80-1</f>
        <v>#DIV/0!</v>
      </c>
      <c r="C79" s="40" t="e">
        <f>'SCC X Ano = Total'!C114/'SCC X Ano = Total'!C80-1</f>
        <v>#DIV/0!</v>
      </c>
      <c r="D79" s="40">
        <f>'SCC X Ano = Total'!D114/'SCC X Ano = Total'!D80-1</f>
        <v>21.039226556079679</v>
      </c>
      <c r="E79" s="40" t="e">
        <f>'SCC X Ano = Total'!E114/'SCC X Ano = Total'!E80-1</f>
        <v>#DIV/0!</v>
      </c>
      <c r="F79" s="40">
        <f>'SCC X Ano = Total'!F114/'SCC X Ano = Total'!F80-1</f>
        <v>-0.7006470170609771</v>
      </c>
      <c r="G79" s="40" t="e">
        <f>'SCC X Ano = Total'!G114/'SCC X Ano = Total'!G80-1</f>
        <v>#DIV/0!</v>
      </c>
      <c r="H79" s="40" t="e">
        <f>'SCC X Ano = Total'!H114/'SCC X Ano = Total'!H80-1</f>
        <v>#DIV/0!</v>
      </c>
      <c r="I79" s="40">
        <f>'SCC X Ano = Total'!I114/'SCC X Ano = Total'!I80-1</f>
        <v>26.699085221727774</v>
      </c>
      <c r="J79" s="40">
        <f>'SCC X Ano = Total'!J114/'SCC X Ano = Total'!J80-1</f>
        <v>-6.2137236705976817E-2</v>
      </c>
      <c r="K79" s="40" t="e">
        <f>'SCC X Ano = Total'!K114/'SCC X Ano = Total'!K80-1</f>
        <v>#DIV/0!</v>
      </c>
      <c r="L79" s="40">
        <f>'SCC X Ano = Total'!L114/'SCC X Ano = Total'!L80-1</f>
        <v>2.6767969885888587</v>
      </c>
    </row>
    <row r="80" spans="1:12" x14ac:dyDescent="0.25">
      <c r="A80" s="25" t="s">
        <v>161</v>
      </c>
      <c r="B80" s="40" t="e">
        <f>'SCC X Ano = Total'!B115/'SCC X Ano = Total'!B81-1</f>
        <v>#DIV/0!</v>
      </c>
      <c r="C80" s="40" t="e">
        <f>'SCC X Ano = Total'!C115/'SCC X Ano = Total'!C81-1</f>
        <v>#DIV/0!</v>
      </c>
      <c r="D80" s="40">
        <f>'SCC X Ano = Total'!D115/'SCC X Ano = Total'!D81-1</f>
        <v>-1</v>
      </c>
      <c r="E80" s="40" t="e">
        <f>'SCC X Ano = Total'!E115/'SCC X Ano = Total'!E81-1</f>
        <v>#DIV/0!</v>
      </c>
      <c r="F80" s="40">
        <f>'SCC X Ano = Total'!F115/'SCC X Ano = Total'!F81-1</f>
        <v>-0.85775498882947432</v>
      </c>
      <c r="G80" s="40" t="e">
        <f>'SCC X Ano = Total'!G115/'SCC X Ano = Total'!G81-1</f>
        <v>#DIV/0!</v>
      </c>
      <c r="H80" s="40" t="e">
        <f>'SCC X Ano = Total'!H115/'SCC X Ano = Total'!H81-1</f>
        <v>#DIV/0!</v>
      </c>
      <c r="I80" s="40">
        <f>'SCC X Ano = Total'!I115/'SCC X Ano = Total'!I81-1</f>
        <v>-0.80005628760883862</v>
      </c>
      <c r="J80" s="40" t="e">
        <f>'SCC X Ano = Total'!J115/'SCC X Ano = Total'!J81-1</f>
        <v>#DIV/0!</v>
      </c>
      <c r="K80" s="40" t="e">
        <f>'SCC X Ano = Total'!K115/'SCC X Ano = Total'!K81-1</f>
        <v>#DIV/0!</v>
      </c>
      <c r="L80" s="40">
        <f>'SCC X Ano = Total'!L115/'SCC X Ano = Total'!L81-1</f>
        <v>-0.86346969824004605</v>
      </c>
    </row>
    <row r="81" spans="1:12" x14ac:dyDescent="0.25">
      <c r="A81" s="25" t="s">
        <v>151</v>
      </c>
      <c r="B81" s="40" t="e">
        <f>'SCC X Ano = Total'!B116/'SCC X Ano = Total'!B82-1</f>
        <v>#DIV/0!</v>
      </c>
      <c r="C81" s="40">
        <f>'SCC X Ano = Total'!C116/'SCC X Ano = Total'!C82-1</f>
        <v>17.40119119559548</v>
      </c>
      <c r="D81" s="40">
        <f>'SCC X Ano = Total'!D116/'SCC X Ano = Total'!D82-1</f>
        <v>3.0754129909977186</v>
      </c>
      <c r="E81" s="40" t="e">
        <f>'SCC X Ano = Total'!E116/'SCC X Ano = Total'!E82-1</f>
        <v>#DIV/0!</v>
      </c>
      <c r="F81" s="40">
        <f>'SCC X Ano = Total'!F116/'SCC X Ano = Total'!F82-1</f>
        <v>0.38308401072485276</v>
      </c>
      <c r="G81" s="40" t="e">
        <f>'SCC X Ano = Total'!G116/'SCC X Ano = Total'!G82-1</f>
        <v>#DIV/0!</v>
      </c>
      <c r="H81" s="40" t="e">
        <f>'SCC X Ano = Total'!H116/'SCC X Ano = Total'!H82-1</f>
        <v>#DIV/0!</v>
      </c>
      <c r="I81" s="40">
        <f>'SCC X Ano = Total'!I116/'SCC X Ano = Total'!I82-1</f>
        <v>-0.67953176962818196</v>
      </c>
      <c r="J81" s="40">
        <f>'SCC X Ano = Total'!J116/'SCC X Ano = Total'!J82-1</f>
        <v>3.1288252789883515</v>
      </c>
      <c r="K81" s="40" t="e">
        <f>'SCC X Ano = Total'!K116/'SCC X Ano = Total'!K82-1</f>
        <v>#DIV/0!</v>
      </c>
      <c r="L81" s="40">
        <f>'SCC X Ano = Total'!L116/'SCC X Ano = Total'!L82-1</f>
        <v>3.1165073280369642</v>
      </c>
    </row>
    <row r="82" spans="1:12" x14ac:dyDescent="0.25">
      <c r="A82" s="25" t="s">
        <v>167</v>
      </c>
      <c r="B82" s="40" t="e">
        <f>'SCC X Ano = Total'!B117/'SCC X Ano = Total'!B83-1</f>
        <v>#DIV/0!</v>
      </c>
      <c r="C82" s="40">
        <f>'SCC X Ano = Total'!C117/'SCC X Ano = Total'!C83-1</f>
        <v>1.8189789444356363</v>
      </c>
      <c r="D82" s="40">
        <f>'SCC X Ano = Total'!D117/'SCC X Ano = Total'!D83-1</f>
        <v>-0.24877362479789367</v>
      </c>
      <c r="E82" s="40" t="e">
        <f>'SCC X Ano = Total'!E117/'SCC X Ano = Total'!E83-1</f>
        <v>#DIV/0!</v>
      </c>
      <c r="F82" s="40">
        <f>'SCC X Ano = Total'!F117/'SCC X Ano = Total'!F83-1</f>
        <v>-0.20933273398329022</v>
      </c>
      <c r="G82" s="40" t="e">
        <f>'SCC X Ano = Total'!G117/'SCC X Ano = Total'!G83-1</f>
        <v>#DIV/0!</v>
      </c>
      <c r="H82" s="40" t="e">
        <f>'SCC X Ano = Total'!H117/'SCC X Ano = Total'!H83-1</f>
        <v>#DIV/0!</v>
      </c>
      <c r="I82" s="40" t="e">
        <f>'SCC X Ano = Total'!I117/'SCC X Ano = Total'!I83-1</f>
        <v>#DIV/0!</v>
      </c>
      <c r="J82" s="40" t="e">
        <f>'SCC X Ano = Total'!J117/'SCC X Ano = Total'!J83-1</f>
        <v>#DIV/0!</v>
      </c>
      <c r="K82" s="40" t="e">
        <f>'SCC X Ano = Total'!K117/'SCC X Ano = Total'!K83-1</f>
        <v>#DIV/0!</v>
      </c>
      <c r="L82" s="40">
        <f>'SCC X Ano = Total'!L117/'SCC X Ano = Total'!L83-1</f>
        <v>0.47546392527392878</v>
      </c>
    </row>
    <row r="83" spans="1:12" x14ac:dyDescent="0.25">
      <c r="A83" s="25" t="s">
        <v>171</v>
      </c>
      <c r="B83" s="40" t="e">
        <f>'SCC X Ano = Total'!B118/'SCC X Ano = Total'!B84-1</f>
        <v>#DIV/0!</v>
      </c>
      <c r="C83" s="40">
        <f>'SCC X Ano = Total'!C118/'SCC X Ano = Total'!C84-1</f>
        <v>-0.59322729301375388</v>
      </c>
      <c r="D83" s="40" t="e">
        <f>'SCC X Ano = Total'!D118/'SCC X Ano = Total'!D84-1</f>
        <v>#DIV/0!</v>
      </c>
      <c r="E83" s="40" t="e">
        <f>'SCC X Ano = Total'!E118/'SCC X Ano = Total'!E84-1</f>
        <v>#DIV/0!</v>
      </c>
      <c r="F83" s="40">
        <f>'SCC X Ano = Total'!F118/'SCC X Ano = Total'!F84-1</f>
        <v>0.8310013515329171</v>
      </c>
      <c r="G83" s="40" t="e">
        <f>'SCC X Ano = Total'!G118/'SCC X Ano = Total'!G84-1</f>
        <v>#DIV/0!</v>
      </c>
      <c r="H83" s="40" t="e">
        <f>'SCC X Ano = Total'!H118/'SCC X Ano = Total'!H84-1</f>
        <v>#DIV/0!</v>
      </c>
      <c r="I83" s="40">
        <f>'SCC X Ano = Total'!I118/'SCC X Ano = Total'!I84-1</f>
        <v>23.617640312802699</v>
      </c>
      <c r="J83" s="40" t="e">
        <f>'SCC X Ano = Total'!J118/'SCC X Ano = Total'!J84-1</f>
        <v>#DIV/0!</v>
      </c>
      <c r="K83" s="40" t="e">
        <f>'SCC X Ano = Total'!K118/'SCC X Ano = Total'!K84-1</f>
        <v>#DIV/0!</v>
      </c>
      <c r="L83" s="40">
        <f>'SCC X Ano = Total'!L118/'SCC X Ano = Total'!L84-1</f>
        <v>14.214227704953688</v>
      </c>
    </row>
    <row r="84" spans="1:12" x14ac:dyDescent="0.25">
      <c r="A84" s="25" t="s">
        <v>175</v>
      </c>
      <c r="B84" s="40" t="e">
        <f>'SCC X Ano = Total'!B119/'SCC X Ano = Total'!B85-1</f>
        <v>#DIV/0!</v>
      </c>
      <c r="C84" s="40">
        <f>'SCC X Ano = Total'!C119/'SCC X Ano = Total'!C85-1</f>
        <v>-0.16478657768714355</v>
      </c>
      <c r="D84" s="40">
        <f>'SCC X Ano = Total'!D119/'SCC X Ano = Total'!D85-1</f>
        <v>5.3015025711388031</v>
      </c>
      <c r="E84" s="40" t="e">
        <f>'SCC X Ano = Total'!E119/'SCC X Ano = Total'!E85-1</f>
        <v>#DIV/0!</v>
      </c>
      <c r="F84" s="40">
        <f>'SCC X Ano = Total'!F119/'SCC X Ano = Total'!F85-1</f>
        <v>1.9918033448555268</v>
      </c>
      <c r="G84" s="40" t="e">
        <f>'SCC X Ano = Total'!G119/'SCC X Ano = Total'!G85-1</f>
        <v>#DIV/0!</v>
      </c>
      <c r="H84" s="40" t="e">
        <f>'SCC X Ano = Total'!H119/'SCC X Ano = Total'!H85-1</f>
        <v>#DIV/0!</v>
      </c>
      <c r="I84" s="40">
        <f>'SCC X Ano = Total'!I119/'SCC X Ano = Total'!I85-1</f>
        <v>0.95392217638768084</v>
      </c>
      <c r="J84" s="40">
        <f>'SCC X Ano = Total'!J119/'SCC X Ano = Total'!J85-1</f>
        <v>0.21777194049337489</v>
      </c>
      <c r="K84" s="40" t="e">
        <f>'SCC X Ano = Total'!K119/'SCC X Ano = Total'!K85-1</f>
        <v>#DIV/0!</v>
      </c>
      <c r="L84" s="40">
        <f>'SCC X Ano = Total'!L119/'SCC X Ano = Total'!L85-1</f>
        <v>0.51895827777917614</v>
      </c>
    </row>
    <row r="85" spans="1:12" x14ac:dyDescent="0.25">
      <c r="A85" s="25" t="s">
        <v>137</v>
      </c>
      <c r="B85" s="40" t="e">
        <f>'SCC X Ano = Total'!B120/'SCC X Ano = Total'!B86-1</f>
        <v>#DIV/0!</v>
      </c>
      <c r="C85" s="40" t="e">
        <f>'SCC X Ano = Total'!C120/'SCC X Ano = Total'!C86-1</f>
        <v>#DIV/0!</v>
      </c>
      <c r="D85" s="40">
        <f>'SCC X Ano = Total'!D120/'SCC X Ano = Total'!D86-1</f>
        <v>-1.0240523529931989E-2</v>
      </c>
      <c r="E85" s="40" t="e">
        <f>'SCC X Ano = Total'!E120/'SCC X Ano = Total'!E86-1</f>
        <v>#DIV/0!</v>
      </c>
      <c r="F85" s="40">
        <f>'SCC X Ano = Total'!F120/'SCC X Ano = Total'!F86-1</f>
        <v>-0.20404189031297348</v>
      </c>
      <c r="G85" s="40" t="e">
        <f>'SCC X Ano = Total'!G120/'SCC X Ano = Total'!G86-1</f>
        <v>#DIV/0!</v>
      </c>
      <c r="H85" s="40" t="e">
        <f>'SCC X Ano = Total'!H120/'SCC X Ano = Total'!H86-1</f>
        <v>#DIV/0!</v>
      </c>
      <c r="I85" s="40" t="e">
        <f>'SCC X Ano = Total'!I120/'SCC X Ano = Total'!I86-1</f>
        <v>#DIV/0!</v>
      </c>
      <c r="J85" s="40" t="e">
        <f>'SCC X Ano = Total'!J120/'SCC X Ano = Total'!J86-1</f>
        <v>#DIV/0!</v>
      </c>
      <c r="K85" s="40" t="e">
        <f>'SCC X Ano = Total'!K120/'SCC X Ano = Total'!K86-1</f>
        <v>#DIV/0!</v>
      </c>
      <c r="L85" s="40">
        <f>'SCC X Ano = Total'!L120/'SCC X Ano = Total'!L86-1</f>
        <v>3.6178071092739774</v>
      </c>
    </row>
    <row r="86" spans="1:12" x14ac:dyDescent="0.25">
      <c r="A86" s="25" t="s">
        <v>181</v>
      </c>
      <c r="B86" s="40" t="e">
        <f>'SCC X Ano = Total'!B121/'SCC X Ano = Total'!B87-1</f>
        <v>#DIV/0!</v>
      </c>
      <c r="C86" s="40" t="e">
        <f>'SCC X Ano = Total'!C121/'SCC X Ano = Total'!C87-1</f>
        <v>#DIV/0!</v>
      </c>
      <c r="D86" s="40" t="e">
        <f>'SCC X Ano = Total'!D121/'SCC X Ano = Total'!D87-1</f>
        <v>#DIV/0!</v>
      </c>
      <c r="E86" s="40" t="e">
        <f>'SCC X Ano = Total'!E121/'SCC X Ano = Total'!E87-1</f>
        <v>#DIV/0!</v>
      </c>
      <c r="F86" s="40">
        <f>'SCC X Ano = Total'!F121/'SCC X Ano = Total'!F87-1</f>
        <v>-0.1280229953938693</v>
      </c>
      <c r="G86" s="40" t="e">
        <f>'SCC X Ano = Total'!G121/'SCC X Ano = Total'!G87-1</f>
        <v>#DIV/0!</v>
      </c>
      <c r="H86" s="40" t="e">
        <f>'SCC X Ano = Total'!H121/'SCC X Ano = Total'!H87-1</f>
        <v>#DIV/0!</v>
      </c>
      <c r="I86" s="40" t="e">
        <f>'SCC X Ano = Total'!I121/'SCC X Ano = Total'!I87-1</f>
        <v>#DIV/0!</v>
      </c>
      <c r="J86" s="40">
        <f>'SCC X Ano = Total'!J121/'SCC X Ano = Total'!J87-1</f>
        <v>-0.59672428547737522</v>
      </c>
      <c r="K86" s="40" t="e">
        <f>'SCC X Ano = Total'!K121/'SCC X Ano = Total'!K87-1</f>
        <v>#DIV/0!</v>
      </c>
      <c r="L86" s="40">
        <f>'SCC X Ano = Total'!L121/'SCC X Ano = Total'!L87-1</f>
        <v>-0.30224048044419494</v>
      </c>
    </row>
    <row r="87" spans="1:12" x14ac:dyDescent="0.25">
      <c r="A87" s="25" t="s">
        <v>148</v>
      </c>
      <c r="B87" s="40" t="e">
        <f>'SCC X Ano = Total'!B122/'SCC X Ano = Total'!B88-1</f>
        <v>#DIV/0!</v>
      </c>
      <c r="C87" s="40">
        <f>'SCC X Ano = Total'!C122/'SCC X Ano = Total'!C88-1</f>
        <v>1.3728452047354081</v>
      </c>
      <c r="D87" s="40">
        <f>'SCC X Ano = Total'!D122/'SCC X Ano = Total'!D88-1</f>
        <v>-0.52135936995456311</v>
      </c>
      <c r="E87" s="40" t="e">
        <f>'SCC X Ano = Total'!E122/'SCC X Ano = Total'!E88-1</f>
        <v>#DIV/0!</v>
      </c>
      <c r="F87" s="40">
        <f>'SCC X Ano = Total'!F122/'SCC X Ano = Total'!F88-1</f>
        <v>0.18509338922973506</v>
      </c>
      <c r="G87" s="40" t="e">
        <f>'SCC X Ano = Total'!G122/'SCC X Ano = Total'!G88-1</f>
        <v>#DIV/0!</v>
      </c>
      <c r="H87" s="40" t="e">
        <f>'SCC X Ano = Total'!H122/'SCC X Ano = Total'!H88-1</f>
        <v>#DIV/0!</v>
      </c>
      <c r="I87" s="40">
        <f>'SCC X Ano = Total'!I122/'SCC X Ano = Total'!I88-1</f>
        <v>3.9914379235669699</v>
      </c>
      <c r="J87" s="40">
        <f>'SCC X Ano = Total'!J122/'SCC X Ano = Total'!J88-1</f>
        <v>1.0485434114013992</v>
      </c>
      <c r="K87" s="40" t="e">
        <f>'SCC X Ano = Total'!K122/'SCC X Ano = Total'!K88-1</f>
        <v>#DIV/0!</v>
      </c>
      <c r="L87" s="40">
        <f>'SCC X Ano = Total'!L122/'SCC X Ano = Total'!L88-1</f>
        <v>0.62461510887934968</v>
      </c>
    </row>
    <row r="88" spans="1:12" x14ac:dyDescent="0.25">
      <c r="A88" s="25" t="s">
        <v>177</v>
      </c>
      <c r="B88" s="40" t="e">
        <f>'SCC X Ano = Total'!B123/'SCC X Ano = Total'!B89-1</f>
        <v>#DIV/0!</v>
      </c>
      <c r="C88" s="40">
        <f>'SCC X Ano = Total'!C123/'SCC X Ano = Total'!C89-1</f>
        <v>2.7039835161594041</v>
      </c>
      <c r="D88" s="40">
        <f>'SCC X Ano = Total'!D123/'SCC X Ano = Total'!D89-1</f>
        <v>0.59254500621331196</v>
      </c>
      <c r="E88" s="40" t="e">
        <f>'SCC X Ano = Total'!E123/'SCC X Ano = Total'!E89-1</f>
        <v>#DIV/0!</v>
      </c>
      <c r="F88" s="40">
        <f>'SCC X Ano = Total'!F123/'SCC X Ano = Total'!F89-1</f>
        <v>-0.9348933639302941</v>
      </c>
      <c r="G88" s="40">
        <f>'SCC X Ano = Total'!G123/'SCC X Ano = Total'!G89-1</f>
        <v>3.4127068859065872</v>
      </c>
      <c r="H88" s="40" t="e">
        <f>'SCC X Ano = Total'!H123/'SCC X Ano = Total'!H89-1</f>
        <v>#DIV/0!</v>
      </c>
      <c r="I88" s="40">
        <f>'SCC X Ano = Total'!I123/'SCC X Ano = Total'!I89-1</f>
        <v>0.47854578914767609</v>
      </c>
      <c r="J88" s="40">
        <f>'SCC X Ano = Total'!J123/'SCC X Ano = Total'!J89-1</f>
        <v>0.80041264668167544</v>
      </c>
      <c r="K88" s="40" t="e">
        <f>'SCC X Ano = Total'!K123/'SCC X Ano = Total'!K89-1</f>
        <v>#DIV/0!</v>
      </c>
      <c r="L88" s="40">
        <f>'SCC X Ano = Total'!L123/'SCC X Ano = Total'!L89-1</f>
        <v>-0.42822655059456427</v>
      </c>
    </row>
    <row r="89" spans="1:12" x14ac:dyDescent="0.25">
      <c r="A89" s="25" t="s">
        <v>159</v>
      </c>
      <c r="B89" s="40" t="e">
        <f>'SCC X Ano = Total'!B124/'SCC X Ano = Total'!B90-1</f>
        <v>#DIV/0!</v>
      </c>
      <c r="C89" s="40">
        <f>'SCC X Ano = Total'!C124/'SCC X Ano = Total'!C90-1</f>
        <v>-0.72346412506473912</v>
      </c>
      <c r="D89" s="40">
        <f>'SCC X Ano = Total'!D124/'SCC X Ano = Total'!D90-1</f>
        <v>-0.71508707782824266</v>
      </c>
      <c r="E89" s="40" t="e">
        <f>'SCC X Ano = Total'!E124/'SCC X Ano = Total'!E90-1</f>
        <v>#DIV/0!</v>
      </c>
      <c r="F89" s="40">
        <f>'SCC X Ano = Total'!F124/'SCC X Ano = Total'!F90-1</f>
        <v>1.18110261452401</v>
      </c>
      <c r="G89" s="40" t="e">
        <f>'SCC X Ano = Total'!G124/'SCC X Ano = Total'!G90-1</f>
        <v>#DIV/0!</v>
      </c>
      <c r="H89" s="40" t="e">
        <f>'SCC X Ano = Total'!H124/'SCC X Ano = Total'!H90-1</f>
        <v>#DIV/0!</v>
      </c>
      <c r="I89" s="40">
        <f>'SCC X Ano = Total'!I124/'SCC X Ano = Total'!I90-1</f>
        <v>-0.32967054454653644</v>
      </c>
      <c r="J89" s="40" t="e">
        <f>'SCC X Ano = Total'!J124/'SCC X Ano = Total'!J90-1</f>
        <v>#DIV/0!</v>
      </c>
      <c r="K89" s="40" t="e">
        <f>'SCC X Ano = Total'!K124/'SCC X Ano = Total'!K90-1</f>
        <v>#DIV/0!</v>
      </c>
      <c r="L89" s="40">
        <f>'SCC X Ano = Total'!L124/'SCC X Ano = Total'!L90-1</f>
        <v>-0.51821175043585521</v>
      </c>
    </row>
    <row r="90" spans="1:12" x14ac:dyDescent="0.25">
      <c r="A90" s="25" t="s">
        <v>191</v>
      </c>
      <c r="B90" s="40" t="e">
        <f>'SCC X Ano = Total'!B125/'SCC X Ano = Total'!B91-1</f>
        <v>#DIV/0!</v>
      </c>
      <c r="C90" s="40">
        <f>'SCC X Ano = Total'!C125/'SCC X Ano = Total'!C91-1</f>
        <v>0.70021184334385111</v>
      </c>
      <c r="D90" s="40">
        <f>'SCC X Ano = Total'!D125/'SCC X Ano = Total'!D91-1</f>
        <v>-0.29846677966646995</v>
      </c>
      <c r="E90" s="40" t="e">
        <f>'SCC X Ano = Total'!E125/'SCC X Ano = Total'!E91-1</f>
        <v>#DIV/0!</v>
      </c>
      <c r="F90" s="40">
        <f>'SCC X Ano = Total'!F125/'SCC X Ano = Total'!F91-1</f>
        <v>1.7571485855559961</v>
      </c>
      <c r="G90" s="40">
        <f>'SCC X Ano = Total'!G125/'SCC X Ano = Total'!G91-1</f>
        <v>154.46667858809855</v>
      </c>
      <c r="H90" s="40" t="e">
        <f>'SCC X Ano = Total'!H125/'SCC X Ano = Total'!H91-1</f>
        <v>#DIV/0!</v>
      </c>
      <c r="I90" s="40">
        <f>'SCC X Ano = Total'!I125/'SCC X Ano = Total'!I91-1</f>
        <v>0.73200437861910772</v>
      </c>
      <c r="J90" s="40">
        <f>'SCC X Ano = Total'!J125/'SCC X Ano = Total'!J91-1</f>
        <v>-0.21055364185901693</v>
      </c>
      <c r="K90" s="40" t="e">
        <f>'SCC X Ano = Total'!K125/'SCC X Ano = Total'!K91-1</f>
        <v>#DIV/0!</v>
      </c>
      <c r="L90" s="40">
        <f>'SCC X Ano = Total'!L125/'SCC X Ano = Total'!L91-1</f>
        <v>9.8133328016257071E-2</v>
      </c>
    </row>
    <row r="91" spans="1:12" x14ac:dyDescent="0.25">
      <c r="A91" s="25" t="s">
        <v>194</v>
      </c>
      <c r="B91" s="40" t="e">
        <f>'SCC X Ano = Total'!B126/'SCC X Ano = Total'!B92-1</f>
        <v>#DIV/0!</v>
      </c>
      <c r="C91" s="40">
        <f>'SCC X Ano = Total'!C126/'SCC X Ano = Total'!C92-1</f>
        <v>0.27083909683960239</v>
      </c>
      <c r="D91" s="40">
        <f>'SCC X Ano = Total'!D126/'SCC X Ano = Total'!D92-1</f>
        <v>-0.23354087041883864</v>
      </c>
      <c r="E91" s="40" t="e">
        <f>'SCC X Ano = Total'!E126/'SCC X Ano = Total'!E92-1</f>
        <v>#DIV/0!</v>
      </c>
      <c r="F91" s="40">
        <f>'SCC X Ano = Total'!F126/'SCC X Ano = Total'!F92-1</f>
        <v>-0.20118388796077558</v>
      </c>
      <c r="G91" s="40">
        <f>'SCC X Ano = Total'!G126/'SCC X Ano = Total'!G92-1</f>
        <v>0.42664242806446939</v>
      </c>
      <c r="H91" s="40" t="e">
        <f>'SCC X Ano = Total'!H126/'SCC X Ano = Total'!H92-1</f>
        <v>#DIV/0!</v>
      </c>
      <c r="I91" s="40">
        <f>'SCC X Ano = Total'!I126/'SCC X Ano = Total'!I92-1</f>
        <v>2.1048082109300346</v>
      </c>
      <c r="J91" s="40">
        <f>'SCC X Ano = Total'!J126/'SCC X Ano = Total'!J92-1</f>
        <v>1.0313800573813903</v>
      </c>
      <c r="K91" s="40" t="e">
        <f>'SCC X Ano = Total'!K126/'SCC X Ano = Total'!K92-1</f>
        <v>#DIV/0!</v>
      </c>
      <c r="L91" s="40">
        <f>'SCC X Ano = Total'!L126/'SCC X Ano = Total'!L92-1</f>
        <v>-0.16514285436323994</v>
      </c>
    </row>
    <row r="92" spans="1:12" x14ac:dyDescent="0.25">
      <c r="A92" s="25" t="s">
        <v>185</v>
      </c>
      <c r="B92" s="40" t="e">
        <f>'SCC X Ano = Total'!B127/'SCC X Ano = Total'!B93-1</f>
        <v>#DIV/0!</v>
      </c>
      <c r="C92" s="40">
        <f>'SCC X Ano = Total'!C127/'SCC X Ano = Total'!C93-1</f>
        <v>3.429817977455933</v>
      </c>
      <c r="D92" s="40">
        <f>'SCC X Ano = Total'!D127/'SCC X Ano = Total'!D93-1</f>
        <v>-0.4456479113838745</v>
      </c>
      <c r="E92" s="40" t="e">
        <f>'SCC X Ano = Total'!E127/'SCC X Ano = Total'!E93-1</f>
        <v>#DIV/0!</v>
      </c>
      <c r="F92" s="40">
        <f>'SCC X Ano = Total'!F127/'SCC X Ano = Total'!F93-1</f>
        <v>4.6352263580119217</v>
      </c>
      <c r="G92" s="40" t="e">
        <f>'SCC X Ano = Total'!G127/'SCC X Ano = Total'!G93-1</f>
        <v>#DIV/0!</v>
      </c>
      <c r="H92" s="40" t="e">
        <f>'SCC X Ano = Total'!H127/'SCC X Ano = Total'!H93-1</f>
        <v>#DIV/0!</v>
      </c>
      <c r="I92" s="40">
        <f>'SCC X Ano = Total'!I127/'SCC X Ano = Total'!I93-1</f>
        <v>-0.51923315262270875</v>
      </c>
      <c r="J92" s="40">
        <f>'SCC X Ano = Total'!J127/'SCC X Ano = Total'!J93-1</f>
        <v>0.10893011816730236</v>
      </c>
      <c r="K92" s="40" t="e">
        <f>'SCC X Ano = Total'!K127/'SCC X Ano = Total'!K93-1</f>
        <v>#DIV/0!</v>
      </c>
      <c r="L92" s="40">
        <f>'SCC X Ano = Total'!L127/'SCC X Ano = Total'!L93-1</f>
        <v>0.95421881807145281</v>
      </c>
    </row>
    <row r="93" spans="1:12" x14ac:dyDescent="0.25">
      <c r="A93" s="25" t="s">
        <v>200</v>
      </c>
      <c r="B93" s="40" t="e">
        <f>'SCC X Ano = Total'!B128/'SCC X Ano = Total'!B94-1</f>
        <v>#DIV/0!</v>
      </c>
      <c r="C93" s="40">
        <f>'SCC X Ano = Total'!C128/'SCC X Ano = Total'!C94-1</f>
        <v>1.2916526346648269</v>
      </c>
      <c r="D93" s="40">
        <f>'SCC X Ano = Total'!D128/'SCC X Ano = Total'!D94-1</f>
        <v>4.4091687465130951</v>
      </c>
      <c r="E93" s="40" t="e">
        <f>'SCC X Ano = Total'!E128/'SCC X Ano = Total'!E94-1</f>
        <v>#DIV/0!</v>
      </c>
      <c r="F93" s="40">
        <f>'SCC X Ano = Total'!F128/'SCC X Ano = Total'!F94-1</f>
        <v>0.51948122089216153</v>
      </c>
      <c r="G93" s="40" t="e">
        <f>'SCC X Ano = Total'!G128/'SCC X Ano = Total'!G94-1</f>
        <v>#DIV/0!</v>
      </c>
      <c r="H93" s="40" t="e">
        <f>'SCC X Ano = Total'!H128/'SCC X Ano = Total'!H94-1</f>
        <v>#DIV/0!</v>
      </c>
      <c r="I93" s="40">
        <f>'SCC X Ano = Total'!I128/'SCC X Ano = Total'!I94-1</f>
        <v>9.2349001415242826E-2</v>
      </c>
      <c r="J93" s="40">
        <f>'SCC X Ano = Total'!J128/'SCC X Ano = Total'!J94-1</f>
        <v>-0.73039811866962701</v>
      </c>
      <c r="K93" s="40" t="e">
        <f>'SCC X Ano = Total'!K128/'SCC X Ano = Total'!K94-1</f>
        <v>#DIV/0!</v>
      </c>
      <c r="L93" s="40">
        <f>'SCC X Ano = Total'!L128/'SCC X Ano = Total'!L94-1</f>
        <v>1.3059958640660221</v>
      </c>
    </row>
    <row r="94" spans="1:12" x14ac:dyDescent="0.25">
      <c r="A94" s="25" t="s">
        <v>198</v>
      </c>
      <c r="B94" s="40" t="e">
        <f>'SCC X Ano = Total'!B129/'SCC X Ano = Total'!B95-1</f>
        <v>#DIV/0!</v>
      </c>
      <c r="C94" s="40">
        <f>'SCC X Ano = Total'!C129/'SCC X Ano = Total'!C95-1</f>
        <v>1.2376910610569181</v>
      </c>
      <c r="D94" s="40">
        <f>'SCC X Ano = Total'!D129/'SCC X Ano = Total'!D95-1</f>
        <v>-0.5055637648127409</v>
      </c>
      <c r="E94" s="40" t="e">
        <f>'SCC X Ano = Total'!E129/'SCC X Ano = Total'!E95-1</f>
        <v>#DIV/0!</v>
      </c>
      <c r="F94" s="40">
        <f>'SCC X Ano = Total'!F129/'SCC X Ano = Total'!F95-1</f>
        <v>-0.87969126501242245</v>
      </c>
      <c r="G94" s="40">
        <f>'SCC X Ano = Total'!G129/'SCC X Ano = Total'!G95-1</f>
        <v>-0.31807084863510438</v>
      </c>
      <c r="H94" s="40" t="e">
        <f>'SCC X Ano = Total'!H129/'SCC X Ano = Total'!H95-1</f>
        <v>#DIV/0!</v>
      </c>
      <c r="I94" s="40">
        <f>'SCC X Ano = Total'!I129/'SCC X Ano = Total'!I95-1</f>
        <v>0.88330306699865591</v>
      </c>
      <c r="J94" s="40">
        <f>'SCC X Ano = Total'!J129/'SCC X Ano = Total'!J95-1</f>
        <v>74.085500568528971</v>
      </c>
      <c r="K94" s="40" t="e">
        <f>'SCC X Ano = Total'!K129/'SCC X Ano = Total'!K95-1</f>
        <v>#DIV/0!</v>
      </c>
      <c r="L94" s="40">
        <f>'SCC X Ano = Total'!L129/'SCC X Ano = Total'!L95-1</f>
        <v>-0.69859334887521418</v>
      </c>
    </row>
    <row r="95" spans="1:12" x14ac:dyDescent="0.25">
      <c r="A95" s="25" t="s">
        <v>173</v>
      </c>
      <c r="B95" s="40" t="e">
        <f>'SCC X Ano = Total'!B130/'SCC X Ano = Total'!B96-1</f>
        <v>#DIV/0!</v>
      </c>
      <c r="C95" s="40">
        <f>'SCC X Ano = Total'!C130/'SCC X Ano = Total'!C96-1</f>
        <v>1.5243240784427439</v>
      </c>
      <c r="D95" s="40">
        <f>'SCC X Ano = Total'!D130/'SCC X Ano = Total'!D96-1</f>
        <v>-0.278116971846601</v>
      </c>
      <c r="E95" s="40" t="e">
        <f>'SCC X Ano = Total'!E130/'SCC X Ano = Total'!E96-1</f>
        <v>#DIV/0!</v>
      </c>
      <c r="F95" s="40">
        <f>'SCC X Ano = Total'!F130/'SCC X Ano = Total'!F96-1</f>
        <v>3.4239476389281496</v>
      </c>
      <c r="G95" s="40" t="e">
        <f>'SCC X Ano = Total'!G130/'SCC X Ano = Total'!G96-1</f>
        <v>#DIV/0!</v>
      </c>
      <c r="H95" s="40" t="e">
        <f>'SCC X Ano = Total'!H130/'SCC X Ano = Total'!H96-1</f>
        <v>#DIV/0!</v>
      </c>
      <c r="I95" s="40">
        <f>'SCC X Ano = Total'!I130/'SCC X Ano = Total'!I96-1</f>
        <v>0.4056335790167287</v>
      </c>
      <c r="J95" s="40" t="e">
        <f>'SCC X Ano = Total'!J130/'SCC X Ano = Total'!J96-1</f>
        <v>#DIV/0!</v>
      </c>
      <c r="K95" s="40" t="e">
        <f>'SCC X Ano = Total'!K130/'SCC X Ano = Total'!K96-1</f>
        <v>#DIV/0!</v>
      </c>
      <c r="L95" s="40">
        <f>'SCC X Ano = Total'!L130/'SCC X Ano = Total'!L96-1</f>
        <v>1.2490452482721723</v>
      </c>
    </row>
    <row r="96" spans="1:12" x14ac:dyDescent="0.25">
      <c r="A96" s="25" t="s">
        <v>169</v>
      </c>
      <c r="B96" s="40" t="e">
        <f>'SCC X Ano = Total'!B131/'SCC X Ano = Total'!B97-1</f>
        <v>#DIV/0!</v>
      </c>
      <c r="C96" s="40">
        <f>'SCC X Ano = Total'!C131/'SCC X Ano = Total'!C97-1</f>
        <v>0.13103931816822367</v>
      </c>
      <c r="D96" s="40">
        <f>'SCC X Ano = Total'!D131/'SCC X Ano = Total'!D97-1</f>
        <v>0.84314341265764248</v>
      </c>
      <c r="E96" s="40" t="e">
        <f>'SCC X Ano = Total'!E131/'SCC X Ano = Total'!E97-1</f>
        <v>#DIV/0!</v>
      </c>
      <c r="F96" s="40">
        <f>'SCC X Ano = Total'!F131/'SCC X Ano = Total'!F97-1</f>
        <v>-0.22414766138771813</v>
      </c>
      <c r="G96" s="40" t="e">
        <f>'SCC X Ano = Total'!G131/'SCC X Ano = Total'!G97-1</f>
        <v>#DIV/0!</v>
      </c>
      <c r="H96" s="40" t="e">
        <f>'SCC X Ano = Total'!H131/'SCC X Ano = Total'!H97-1</f>
        <v>#DIV/0!</v>
      </c>
      <c r="I96" s="40">
        <f>'SCC X Ano = Total'!I131/'SCC X Ano = Total'!I97-1</f>
        <v>1.0206915068378639</v>
      </c>
      <c r="J96" s="40" t="e">
        <f>'SCC X Ano = Total'!J131/'SCC X Ano = Total'!J97-1</f>
        <v>#DIV/0!</v>
      </c>
      <c r="K96" s="40" t="e">
        <f>'SCC X Ano = Total'!K131/'SCC X Ano = Total'!K97-1</f>
        <v>#DIV/0!</v>
      </c>
      <c r="L96" s="40">
        <f>'SCC X Ano = Total'!L131/'SCC X Ano = Total'!L97-1</f>
        <v>5.449251535878008E-2</v>
      </c>
    </row>
    <row r="97" spans="1:12" x14ac:dyDescent="0.25">
      <c r="A97" s="25" t="s">
        <v>163</v>
      </c>
      <c r="B97" s="40" t="e">
        <f>'SCC X Ano = Total'!B132/'SCC X Ano = Total'!B98-1</f>
        <v>#DIV/0!</v>
      </c>
      <c r="C97" s="40">
        <f>'SCC X Ano = Total'!C132/'SCC X Ano = Total'!C98-1</f>
        <v>4.9632500971165809</v>
      </c>
      <c r="D97" s="40">
        <f>'SCC X Ano = Total'!D132/'SCC X Ano = Total'!D98-1</f>
        <v>-0.55741169763052278</v>
      </c>
      <c r="E97" s="40" t="e">
        <f>'SCC X Ano = Total'!E132/'SCC X Ano = Total'!E98-1</f>
        <v>#DIV/0!</v>
      </c>
      <c r="F97" s="40">
        <f>'SCC X Ano = Total'!F132/'SCC X Ano = Total'!F98-1</f>
        <v>0.8847259700561676</v>
      </c>
      <c r="G97" s="40">
        <f>'SCC X Ano = Total'!G132/'SCC X Ano = Total'!G98-1</f>
        <v>-1</v>
      </c>
      <c r="H97" s="40" t="e">
        <f>'SCC X Ano = Total'!H132/'SCC X Ano = Total'!H98-1</f>
        <v>#DIV/0!</v>
      </c>
      <c r="I97" s="40">
        <f>'SCC X Ano = Total'!I132/'SCC X Ano = Total'!I98-1</f>
        <v>1.3267582204272563</v>
      </c>
      <c r="J97" s="40">
        <f>'SCC X Ano = Total'!J132/'SCC X Ano = Total'!J98-1</f>
        <v>-0.83679826222376452</v>
      </c>
      <c r="K97" s="40" t="e">
        <f>'SCC X Ano = Total'!K132/'SCC X Ano = Total'!K98-1</f>
        <v>#DIV/0!</v>
      </c>
      <c r="L97" s="40">
        <f>'SCC X Ano = Total'!L132/'SCC X Ano = Total'!L98-1</f>
        <v>-0.32899012654182458</v>
      </c>
    </row>
    <row r="98" spans="1:12" x14ac:dyDescent="0.25">
      <c r="A98" s="25" t="s">
        <v>155</v>
      </c>
      <c r="B98" s="40" t="e">
        <f>'SCC X Ano = Total'!B133/'SCC X Ano = Total'!B99-1</f>
        <v>#DIV/0!</v>
      </c>
      <c r="C98" s="40">
        <f>'SCC X Ano = Total'!C133/'SCC X Ano = Total'!C99-1</f>
        <v>-0.94595160655748212</v>
      </c>
      <c r="D98" s="40">
        <f>'SCC X Ano = Total'!D133/'SCC X Ano = Total'!D99-1</f>
        <v>1.5990690302953032</v>
      </c>
      <c r="E98" s="40" t="e">
        <f>'SCC X Ano = Total'!E133/'SCC X Ano = Total'!E99-1</f>
        <v>#DIV/0!</v>
      </c>
      <c r="F98" s="40">
        <f>'SCC X Ano = Total'!F133/'SCC X Ano = Total'!F99-1</f>
        <v>268.71124241324054</v>
      </c>
      <c r="G98" s="40">
        <f>'SCC X Ano = Total'!G133/'SCC X Ano = Total'!G99-1</f>
        <v>24.732555446684973</v>
      </c>
      <c r="H98" s="40" t="e">
        <f>'SCC X Ano = Total'!H133/'SCC X Ano = Total'!H99-1</f>
        <v>#DIV/0!</v>
      </c>
      <c r="I98" s="40">
        <f>'SCC X Ano = Total'!I133/'SCC X Ano = Total'!I99-1</f>
        <v>-0.92260680822659014</v>
      </c>
      <c r="J98" s="40" t="e">
        <f>'SCC X Ano = Total'!J133/'SCC X Ano = Total'!J99-1</f>
        <v>#DIV/0!</v>
      </c>
      <c r="K98" s="40" t="e">
        <f>'SCC X Ano = Total'!K133/'SCC X Ano = Total'!K99-1</f>
        <v>#DIV/0!</v>
      </c>
      <c r="L98" s="40">
        <f>'SCC X Ano = Total'!L133/'SCC X Ano = Total'!L99-1</f>
        <v>4.3657370825643076</v>
      </c>
    </row>
    <row r="99" spans="1:12" x14ac:dyDescent="0.25">
      <c r="A99" s="1" t="s">
        <v>223</v>
      </c>
      <c r="B99" s="40" t="e">
        <f>'SCC X Ano = Total'!B134/'SCC X Ano = Total'!B100-1</f>
        <v>#DIV/0!</v>
      </c>
      <c r="C99" s="40">
        <f>'SCC X Ano = Total'!C134/'SCC X Ano = Total'!C100-1</f>
        <v>0.54762136595235233</v>
      </c>
      <c r="D99" s="40">
        <f>'SCC X Ano = Total'!D134/'SCC X Ano = Total'!D100-1</f>
        <v>-1.7495408878359542E-2</v>
      </c>
      <c r="E99" s="40" t="e">
        <f>'SCC X Ano = Total'!E134/'SCC X Ano = Total'!E100-1</f>
        <v>#DIV/0!</v>
      </c>
      <c r="F99" s="40">
        <f>'SCC X Ano = Total'!F134/'SCC X Ano = Total'!F100-1</f>
        <v>-0.18509000090438921</v>
      </c>
      <c r="G99" s="40">
        <f>'SCC X Ano = Total'!G134/'SCC X Ano = Total'!G100-1</f>
        <v>8.2366378137752587</v>
      </c>
      <c r="H99" s="40" t="e">
        <f>'SCC X Ano = Total'!H134/'SCC X Ano = Total'!H100-1</f>
        <v>#DIV/0!</v>
      </c>
      <c r="I99" s="40">
        <f>'SCC X Ano = Total'!I134/'SCC X Ano = Total'!I100-1</f>
        <v>1.0251603745442059</v>
      </c>
      <c r="J99" s="40">
        <f>'SCC X Ano = Total'!J134/'SCC X Ano = Total'!J100-1</f>
        <v>0.24304425194759527</v>
      </c>
      <c r="K99" s="40" t="e">
        <f>'SCC X Ano = Total'!K134/'SCC X Ano = Total'!K100-1</f>
        <v>#DIV/0!</v>
      </c>
      <c r="L99" s="40">
        <f>'SCC X Ano = Total'!L134/'SCC X Ano = Total'!L100-1</f>
        <v>-1.1457409552670828E-2</v>
      </c>
    </row>
    <row r="100" spans="1:12" x14ac:dyDescent="0.25">
      <c r="A100" s="25"/>
      <c r="B100" s="30"/>
      <c r="C100" s="30"/>
      <c r="D100" s="30"/>
      <c r="E100" s="30"/>
      <c r="F100" s="30"/>
      <c r="G100" s="30"/>
      <c r="H100" s="30"/>
      <c r="I100" s="30"/>
      <c r="J100" s="30"/>
      <c r="K100" s="30"/>
    </row>
    <row r="101" spans="1:12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12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12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</row>
    <row r="104" spans="1:12" x14ac:dyDescent="0.25">
      <c r="A104" s="2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  <c r="L104" s="1">
        <v>2011</v>
      </c>
    </row>
    <row r="105" spans="1:12" x14ac:dyDescent="0.25">
      <c r="A105" s="25"/>
      <c r="B105" s="25" t="s">
        <v>224</v>
      </c>
      <c r="C105" s="25" t="s">
        <v>228</v>
      </c>
      <c r="D105" s="25" t="s">
        <v>15</v>
      </c>
      <c r="E105" s="25" t="s">
        <v>229</v>
      </c>
      <c r="F105" s="25" t="s">
        <v>226</v>
      </c>
      <c r="G105" s="25" t="s">
        <v>227</v>
      </c>
      <c r="H105" s="25" t="s">
        <v>131</v>
      </c>
      <c r="I105" s="25" t="s">
        <v>130</v>
      </c>
      <c r="J105" s="25" t="s">
        <v>129</v>
      </c>
      <c r="K105" s="25" t="s">
        <v>230</v>
      </c>
      <c r="L105" s="25" t="s">
        <v>404</v>
      </c>
    </row>
    <row r="106" spans="1:12" x14ac:dyDescent="0.25">
      <c r="A106" s="25" t="s">
        <v>132</v>
      </c>
      <c r="B106" s="40" t="e">
        <f>'SCC X Ano = Total'!B141/'SCC X Ano = Total'!B107-1</f>
        <v>#DIV/0!</v>
      </c>
      <c r="C106" s="40">
        <f>'SCC X Ano = Total'!C141/'SCC X Ano = Total'!C107-1</f>
        <v>-0.31084213287208251</v>
      </c>
      <c r="D106" s="40">
        <f>'SCC X Ano = Total'!D141/'SCC X Ano = Total'!D107-1</f>
        <v>2.0045977758694349</v>
      </c>
      <c r="E106" s="40" t="e">
        <f>'SCC X Ano = Total'!E141/'SCC X Ano = Total'!E107-1</f>
        <v>#DIV/0!</v>
      </c>
      <c r="F106" s="40">
        <f>'SCC X Ano = Total'!F141/'SCC X Ano = Total'!F107-1</f>
        <v>1.7458979486987616</v>
      </c>
      <c r="G106" s="40">
        <f>'SCC X Ano = Total'!G141/'SCC X Ano = Total'!G107-1</f>
        <v>-0.7072464720305911</v>
      </c>
      <c r="H106" s="40" t="e">
        <f>'SCC X Ano = Total'!H141/'SCC X Ano = Total'!H107-1</f>
        <v>#DIV/0!</v>
      </c>
      <c r="I106" s="40">
        <f>'SCC X Ano = Total'!I141/'SCC X Ano = Total'!I107-1</f>
        <v>1.4887390705532382</v>
      </c>
      <c r="J106" s="40" t="e">
        <f>'SCC X Ano = Total'!J141/'SCC X Ano = Total'!J107-1</f>
        <v>#DIV/0!</v>
      </c>
      <c r="K106" s="40" t="e">
        <f>'SCC X Ano = Total'!K141/'SCC X Ano = Total'!K107-1</f>
        <v>#DIV/0!</v>
      </c>
      <c r="L106" s="40">
        <f>'SCC X Ano = Total'!L141/'SCC X Ano = Total'!L107-1</f>
        <v>1.3758431551989911</v>
      </c>
    </row>
    <row r="107" spans="1:12" x14ac:dyDescent="0.25">
      <c r="A107" s="25" t="s">
        <v>134</v>
      </c>
      <c r="B107" s="40" t="e">
        <f>'SCC X Ano = Total'!B142/'SCC X Ano = Total'!B108-1</f>
        <v>#DIV/0!</v>
      </c>
      <c r="C107" s="40" t="e">
        <f>'SCC X Ano = Total'!C142/'SCC X Ano = Total'!C108-1</f>
        <v>#DIV/0!</v>
      </c>
      <c r="D107" s="40">
        <f>'SCC X Ano = Total'!D142/'SCC X Ano = Total'!D108-1</f>
        <v>-1</v>
      </c>
      <c r="E107" s="40" t="e">
        <f>'SCC X Ano = Total'!E142/'SCC X Ano = Total'!E108-1</f>
        <v>#DIV/0!</v>
      </c>
      <c r="F107" s="40">
        <f>'SCC X Ano = Total'!F142/'SCC X Ano = Total'!F108-1</f>
        <v>4.019035256835557E-2</v>
      </c>
      <c r="G107" s="40" t="e">
        <f>'SCC X Ano = Total'!G142/'SCC X Ano = Total'!G108-1</f>
        <v>#DIV/0!</v>
      </c>
      <c r="H107" s="40" t="e">
        <f>'SCC X Ano = Total'!H142/'SCC X Ano = Total'!H108-1</f>
        <v>#DIV/0!</v>
      </c>
      <c r="I107" s="40" t="e">
        <f>'SCC X Ano = Total'!I142/'SCC X Ano = Total'!I108-1</f>
        <v>#DIV/0!</v>
      </c>
      <c r="J107" s="40">
        <f>'SCC X Ano = Total'!J142/'SCC X Ano = Total'!J108-1</f>
        <v>-1</v>
      </c>
      <c r="K107" s="40" t="e">
        <f>'SCC X Ano = Total'!K142/'SCC X Ano = Total'!K108-1</f>
        <v>#DIV/0!</v>
      </c>
      <c r="L107" s="40">
        <f>'SCC X Ano = Total'!L142/'SCC X Ano = Total'!L108-1</f>
        <v>-0.56175734993098281</v>
      </c>
    </row>
    <row r="108" spans="1:12" x14ac:dyDescent="0.25">
      <c r="A108" s="25" t="s">
        <v>139</v>
      </c>
      <c r="B108" s="40" t="e">
        <f>'SCC X Ano = Total'!B143/'SCC X Ano = Total'!B109-1</f>
        <v>#DIV/0!</v>
      </c>
      <c r="C108" s="40">
        <f>'SCC X Ano = Total'!C143/'SCC X Ano = Total'!C109-1</f>
        <v>13.249160796306466</v>
      </c>
      <c r="D108" s="40">
        <f>'SCC X Ano = Total'!D143/'SCC X Ano = Total'!D109-1</f>
        <v>-1</v>
      </c>
      <c r="E108" s="40" t="e">
        <f>'SCC X Ano = Total'!E143/'SCC X Ano = Total'!E109-1</f>
        <v>#DIV/0!</v>
      </c>
      <c r="F108" s="40">
        <f>'SCC X Ano = Total'!F143/'SCC X Ano = Total'!F109-1</f>
        <v>68.840816749948715</v>
      </c>
      <c r="G108" s="40" t="e">
        <f>'SCC X Ano = Total'!G143/'SCC X Ano = Total'!G109-1</f>
        <v>#DIV/0!</v>
      </c>
      <c r="H108" s="40" t="e">
        <f>'SCC X Ano = Total'!H143/'SCC X Ano = Total'!H109-1</f>
        <v>#DIV/0!</v>
      </c>
      <c r="I108" s="40">
        <f>'SCC X Ano = Total'!I143/'SCC X Ano = Total'!I109-1</f>
        <v>6.0156020212200785</v>
      </c>
      <c r="J108" s="40" t="e">
        <f>'SCC X Ano = Total'!J143/'SCC X Ano = Total'!J109-1</f>
        <v>#DIV/0!</v>
      </c>
      <c r="K108" s="40" t="e">
        <f>'SCC X Ano = Total'!K143/'SCC X Ano = Total'!K109-1</f>
        <v>#DIV/0!</v>
      </c>
      <c r="L108" s="40">
        <f>'SCC X Ano = Total'!L143/'SCC X Ano = Total'!L109-1</f>
        <v>1.8684768907442959</v>
      </c>
    </row>
    <row r="109" spans="1:12" x14ac:dyDescent="0.25">
      <c r="A109" s="25" t="s">
        <v>143</v>
      </c>
      <c r="B109" s="40" t="e">
        <f>'SCC X Ano = Total'!B144/'SCC X Ano = Total'!B110-1</f>
        <v>#DIV/0!</v>
      </c>
      <c r="C109" s="40" t="e">
        <f>'SCC X Ano = Total'!C144/'SCC X Ano = Total'!C110-1</f>
        <v>#DIV/0!</v>
      </c>
      <c r="D109" s="40" t="e">
        <f>'SCC X Ano = Total'!D144/'SCC X Ano = Total'!D110-1</f>
        <v>#DIV/0!</v>
      </c>
      <c r="E109" s="40" t="e">
        <f>'SCC X Ano = Total'!E144/'SCC X Ano = Total'!E110-1</f>
        <v>#DIV/0!</v>
      </c>
      <c r="F109" s="40" t="e">
        <f>'SCC X Ano = Total'!F144/'SCC X Ano = Total'!F110-1</f>
        <v>#DIV/0!</v>
      </c>
      <c r="G109" s="40" t="e">
        <f>'SCC X Ano = Total'!G144/'SCC X Ano = Total'!G110-1</f>
        <v>#DIV/0!</v>
      </c>
      <c r="H109" s="40" t="e">
        <f>'SCC X Ano = Total'!H144/'SCC X Ano = Total'!H110-1</f>
        <v>#DIV/0!</v>
      </c>
      <c r="I109" s="40" t="e">
        <f>'SCC X Ano = Total'!I144/'SCC X Ano = Total'!I110-1</f>
        <v>#DIV/0!</v>
      </c>
      <c r="J109" s="40" t="e">
        <f>'SCC X Ano = Total'!J144/'SCC X Ano = Total'!J110-1</f>
        <v>#DIV/0!</v>
      </c>
      <c r="K109" s="40" t="e">
        <f>'SCC X Ano = Total'!K144/'SCC X Ano = Total'!K110-1</f>
        <v>#DIV/0!</v>
      </c>
      <c r="L109" s="40" t="e">
        <f>'SCC X Ano = Total'!L144/'SCC X Ano = Total'!L110-1</f>
        <v>#DIV/0!</v>
      </c>
    </row>
    <row r="110" spans="1:12" x14ac:dyDescent="0.25">
      <c r="A110" s="25" t="s">
        <v>146</v>
      </c>
      <c r="B110" s="40" t="e">
        <f>'SCC X Ano = Total'!B145/'SCC X Ano = Total'!B111-1</f>
        <v>#DIV/0!</v>
      </c>
      <c r="C110" s="40">
        <f>'SCC X Ano = Total'!C145/'SCC X Ano = Total'!C111-1</f>
        <v>14.0317941553342</v>
      </c>
      <c r="D110" s="40">
        <f>'SCC X Ano = Total'!D145/'SCC X Ano = Total'!D111-1</f>
        <v>3.9632640131628429</v>
      </c>
      <c r="E110" s="40" t="e">
        <f>'SCC X Ano = Total'!E145/'SCC X Ano = Total'!E111-1</f>
        <v>#DIV/0!</v>
      </c>
      <c r="F110" s="40">
        <f>'SCC X Ano = Total'!F145/'SCC X Ano = Total'!F111-1</f>
        <v>2.7023156595712217</v>
      </c>
      <c r="G110" s="40" t="e">
        <f>'SCC X Ano = Total'!G145/'SCC X Ano = Total'!G111-1</f>
        <v>#DIV/0!</v>
      </c>
      <c r="H110" s="40" t="e">
        <f>'SCC X Ano = Total'!H145/'SCC X Ano = Total'!H111-1</f>
        <v>#DIV/0!</v>
      </c>
      <c r="I110" s="40">
        <f>'SCC X Ano = Total'!I145/'SCC X Ano = Total'!I111-1</f>
        <v>-0.32687484256658839</v>
      </c>
      <c r="J110" s="40">
        <f>'SCC X Ano = Total'!J145/'SCC X Ano = Total'!J111-1</f>
        <v>-0.94915516182723247</v>
      </c>
      <c r="K110" s="40" t="e">
        <f>'SCC X Ano = Total'!K145/'SCC X Ano = Total'!K111-1</f>
        <v>#DIV/0!</v>
      </c>
      <c r="L110" s="40">
        <f>'SCC X Ano = Total'!L145/'SCC X Ano = Total'!L111-1</f>
        <v>-0.4044355903200767</v>
      </c>
    </row>
    <row r="111" spans="1:12" x14ac:dyDescent="0.25">
      <c r="A111" s="25" t="s">
        <v>141</v>
      </c>
      <c r="B111" s="40" t="e">
        <f>'SCC X Ano = Total'!B146/'SCC X Ano = Total'!B112-1</f>
        <v>#DIV/0!</v>
      </c>
      <c r="C111" s="40" t="e">
        <f>'SCC X Ano = Total'!C146/'SCC X Ano = Total'!C112-1</f>
        <v>#DIV/0!</v>
      </c>
      <c r="D111" s="40">
        <f>'SCC X Ano = Total'!D146/'SCC X Ano = Total'!D112-1</f>
        <v>1.8109219364095948</v>
      </c>
      <c r="E111" s="40" t="e">
        <f>'SCC X Ano = Total'!E146/'SCC X Ano = Total'!E112-1</f>
        <v>#DIV/0!</v>
      </c>
      <c r="F111" s="40">
        <f>'SCC X Ano = Total'!F146/'SCC X Ano = Total'!F112-1</f>
        <v>2.1095478903420593</v>
      </c>
      <c r="G111" s="40" t="e">
        <f>'SCC X Ano = Total'!G146/'SCC X Ano = Total'!G112-1</f>
        <v>#DIV/0!</v>
      </c>
      <c r="H111" s="40" t="e">
        <f>'SCC X Ano = Total'!H146/'SCC X Ano = Total'!H112-1</f>
        <v>#DIV/0!</v>
      </c>
      <c r="I111" s="40" t="e">
        <f>'SCC X Ano = Total'!I146/'SCC X Ano = Total'!I112-1</f>
        <v>#DIV/0!</v>
      </c>
      <c r="J111" s="40" t="e">
        <f>'SCC X Ano = Total'!J146/'SCC X Ano = Total'!J112-1</f>
        <v>#DIV/0!</v>
      </c>
      <c r="K111" s="40" t="e">
        <f>'SCC X Ano = Total'!K146/'SCC X Ano = Total'!K112-1</f>
        <v>#DIV/0!</v>
      </c>
      <c r="L111" s="40">
        <f>'SCC X Ano = Total'!L146/'SCC X Ano = Total'!L112-1</f>
        <v>2.1198827046701978</v>
      </c>
    </row>
    <row r="112" spans="1:12" x14ac:dyDescent="0.25">
      <c r="A112" s="25" t="s">
        <v>153</v>
      </c>
      <c r="B112" s="40" t="e">
        <f>'SCC X Ano = Total'!B147/'SCC X Ano = Total'!B113-1</f>
        <v>#DIV/0!</v>
      </c>
      <c r="C112" s="40" t="e">
        <f>'SCC X Ano = Total'!C147/'SCC X Ano = Total'!C113-1</f>
        <v>#DIV/0!</v>
      </c>
      <c r="D112" s="40">
        <f>'SCC X Ano = Total'!D147/'SCC X Ano = Total'!D113-1</f>
        <v>-1</v>
      </c>
      <c r="E112" s="40" t="e">
        <f>'SCC X Ano = Total'!E147/'SCC X Ano = Total'!E113-1</f>
        <v>#DIV/0!</v>
      </c>
      <c r="F112" s="40">
        <f>'SCC X Ano = Total'!F147/'SCC X Ano = Total'!F113-1</f>
        <v>0.85221360759664644</v>
      </c>
      <c r="G112" s="40" t="e">
        <f>'SCC X Ano = Total'!G147/'SCC X Ano = Total'!G113-1</f>
        <v>#DIV/0!</v>
      </c>
      <c r="H112" s="40" t="e">
        <f>'SCC X Ano = Total'!H147/'SCC X Ano = Total'!H113-1</f>
        <v>#DIV/0!</v>
      </c>
      <c r="I112" s="40">
        <f>'SCC X Ano = Total'!I147/'SCC X Ano = Total'!I113-1</f>
        <v>-0.6162127737688472</v>
      </c>
      <c r="J112" s="40" t="e">
        <f>'SCC X Ano = Total'!J147/'SCC X Ano = Total'!J113-1</f>
        <v>#DIV/0!</v>
      </c>
      <c r="K112" s="40" t="e">
        <f>'SCC X Ano = Total'!K147/'SCC X Ano = Total'!K113-1</f>
        <v>#DIV/0!</v>
      </c>
      <c r="L112" s="40">
        <f>'SCC X Ano = Total'!L147/'SCC X Ano = Total'!L113-1</f>
        <v>0.50170172899842136</v>
      </c>
    </row>
    <row r="113" spans="1:12" x14ac:dyDescent="0.25">
      <c r="A113" s="25" t="s">
        <v>157</v>
      </c>
      <c r="B113" s="40" t="e">
        <f>'SCC X Ano = Total'!B148/'SCC X Ano = Total'!B114-1</f>
        <v>#DIV/0!</v>
      </c>
      <c r="C113" s="40">
        <f>'SCC X Ano = Total'!C148/'SCC X Ano = Total'!C114-1</f>
        <v>-0.67900064346173572</v>
      </c>
      <c r="D113" s="40">
        <f>'SCC X Ano = Total'!D148/'SCC X Ano = Total'!D114-1</f>
        <v>-0.95138815149569467</v>
      </c>
      <c r="E113" s="40" t="e">
        <f>'SCC X Ano = Total'!E148/'SCC X Ano = Total'!E114-1</f>
        <v>#DIV/0!</v>
      </c>
      <c r="F113" s="40">
        <f>'SCC X Ano = Total'!F148/'SCC X Ano = Total'!F114-1</f>
        <v>9.8603878600064991</v>
      </c>
      <c r="G113" s="40" t="e">
        <f>'SCC X Ano = Total'!G148/'SCC X Ano = Total'!G114-1</f>
        <v>#DIV/0!</v>
      </c>
      <c r="H113" s="40" t="e">
        <f>'SCC X Ano = Total'!H148/'SCC X Ano = Total'!H114-1</f>
        <v>#DIV/0!</v>
      </c>
      <c r="I113" s="40">
        <f>'SCC X Ano = Total'!I148/'SCC X Ano = Total'!I114-1</f>
        <v>-0.47422454839454486</v>
      </c>
      <c r="J113" s="40">
        <f>'SCC X Ano = Total'!J148/'SCC X Ano = Total'!J114-1</f>
        <v>-0.23013050315955164</v>
      </c>
      <c r="K113" s="40" t="e">
        <f>'SCC X Ano = Total'!K148/'SCC X Ano = Total'!K114-1</f>
        <v>#DIV/0!</v>
      </c>
      <c r="L113" s="40">
        <f>'SCC X Ano = Total'!L148/'SCC X Ano = Total'!L114-1</f>
        <v>-0.63293955154233816</v>
      </c>
    </row>
    <row r="114" spans="1:12" x14ac:dyDescent="0.25">
      <c r="A114" s="25" t="s">
        <v>161</v>
      </c>
      <c r="B114" s="40" t="e">
        <f>'SCC X Ano = Total'!B149/'SCC X Ano = Total'!B115-1</f>
        <v>#DIV/0!</v>
      </c>
      <c r="C114" s="40" t="e">
        <f>'SCC X Ano = Total'!C149/'SCC X Ano = Total'!C115-1</f>
        <v>#DIV/0!</v>
      </c>
      <c r="D114" s="40" t="e">
        <f>'SCC X Ano = Total'!D149/'SCC X Ano = Total'!D115-1</f>
        <v>#DIV/0!</v>
      </c>
      <c r="E114" s="40" t="e">
        <f>'SCC X Ano = Total'!E149/'SCC X Ano = Total'!E115-1</f>
        <v>#DIV/0!</v>
      </c>
      <c r="F114" s="40">
        <f>'SCC X Ano = Total'!F149/'SCC X Ano = Total'!F115-1</f>
        <v>11.721240311977491</v>
      </c>
      <c r="G114" s="40" t="e">
        <f>'SCC X Ano = Total'!G149/'SCC X Ano = Total'!G115-1</f>
        <v>#DIV/0!</v>
      </c>
      <c r="H114" s="40" t="e">
        <f>'SCC X Ano = Total'!H149/'SCC X Ano = Total'!H115-1</f>
        <v>#DIV/0!</v>
      </c>
      <c r="I114" s="40">
        <f>'SCC X Ano = Total'!I149/'SCC X Ano = Total'!I115-1</f>
        <v>2.518378913953967</v>
      </c>
      <c r="J114" s="40" t="e">
        <f>'SCC X Ano = Total'!J149/'SCC X Ano = Total'!J115-1</f>
        <v>#DIV/0!</v>
      </c>
      <c r="K114" s="40" t="e">
        <f>'SCC X Ano = Total'!K149/'SCC X Ano = Total'!K115-1</f>
        <v>#DIV/0!</v>
      </c>
      <c r="L114" s="40">
        <f>'SCC X Ano = Total'!L149/'SCC X Ano = Total'!L115-1</f>
        <v>4.9892143947421488</v>
      </c>
    </row>
    <row r="115" spans="1:12" x14ac:dyDescent="0.25">
      <c r="A115" s="25" t="s">
        <v>151</v>
      </c>
      <c r="B115" s="40" t="e">
        <f>'SCC X Ano = Total'!B150/'SCC X Ano = Total'!B116-1</f>
        <v>#DIV/0!</v>
      </c>
      <c r="C115" s="40">
        <f>'SCC X Ano = Total'!C150/'SCC X Ano = Total'!C116-1</f>
        <v>0.22899564471059697</v>
      </c>
      <c r="D115" s="40">
        <f>'SCC X Ano = Total'!D150/'SCC X Ano = Total'!D116-1</f>
        <v>-0.34961008542510896</v>
      </c>
      <c r="E115" s="40" t="e">
        <f>'SCC X Ano = Total'!E150/'SCC X Ano = Total'!E116-1</f>
        <v>#DIV/0!</v>
      </c>
      <c r="F115" s="40">
        <f>'SCC X Ano = Total'!F150/'SCC X Ano = Total'!F116-1</f>
        <v>0.87433593433169943</v>
      </c>
      <c r="G115" s="40">
        <f>'SCC X Ano = Total'!G150/'SCC X Ano = Total'!G116-1</f>
        <v>0.4846167993152608</v>
      </c>
      <c r="H115" s="40" t="e">
        <f>'SCC X Ano = Total'!H150/'SCC X Ano = Total'!H116-1</f>
        <v>#DIV/0!</v>
      </c>
      <c r="I115" s="40">
        <f>'SCC X Ano = Total'!I150/'SCC X Ano = Total'!I116-1</f>
        <v>-8.7550405016411426E-2</v>
      </c>
      <c r="J115" s="40">
        <f>'SCC X Ano = Total'!J150/'SCC X Ano = Total'!J116-1</f>
        <v>-0.71716470220911188</v>
      </c>
      <c r="K115" s="40" t="e">
        <f>'SCC X Ano = Total'!K150/'SCC X Ano = Total'!K116-1</f>
        <v>#DIV/0!</v>
      </c>
      <c r="L115" s="40">
        <f>'SCC X Ano = Total'!L150/'SCC X Ano = Total'!L116-1</f>
        <v>0.21886294516412241</v>
      </c>
    </row>
    <row r="116" spans="1:12" x14ac:dyDescent="0.25">
      <c r="A116" s="25" t="s">
        <v>167</v>
      </c>
      <c r="B116" s="40" t="e">
        <f>'SCC X Ano = Total'!B151/'SCC X Ano = Total'!B117-1</f>
        <v>#DIV/0!</v>
      </c>
      <c r="C116" s="40">
        <f>'SCC X Ano = Total'!C151/'SCC X Ano = Total'!C117-1</f>
        <v>1.380036505891078</v>
      </c>
      <c r="D116" s="40">
        <f>'SCC X Ano = Total'!D151/'SCC X Ano = Total'!D117-1</f>
        <v>2.3569968423233636</v>
      </c>
      <c r="E116" s="40" t="e">
        <f>'SCC X Ano = Total'!E151/'SCC X Ano = Total'!E117-1</f>
        <v>#DIV/0!</v>
      </c>
      <c r="F116" s="40">
        <f>'SCC X Ano = Total'!F151/'SCC X Ano = Total'!F117-1</f>
        <v>0.76677421160764081</v>
      </c>
      <c r="G116" s="40" t="e">
        <f>'SCC X Ano = Total'!G151/'SCC X Ano = Total'!G117-1</f>
        <v>#DIV/0!</v>
      </c>
      <c r="H116" s="40" t="e">
        <f>'SCC X Ano = Total'!H151/'SCC X Ano = Total'!H117-1</f>
        <v>#DIV/0!</v>
      </c>
      <c r="I116" s="40">
        <f>'SCC X Ano = Total'!I151/'SCC X Ano = Total'!I117-1</f>
        <v>-0.79210796818854534</v>
      </c>
      <c r="J116" s="40" t="e">
        <f>'SCC X Ano = Total'!J151/'SCC X Ano = Total'!J117-1</f>
        <v>#DIV/0!</v>
      </c>
      <c r="K116" s="40" t="e">
        <f>'SCC X Ano = Total'!K151/'SCC X Ano = Total'!K117-1</f>
        <v>#DIV/0!</v>
      </c>
      <c r="L116" s="40">
        <f>'SCC X Ano = Total'!L151/'SCC X Ano = Total'!L117-1</f>
        <v>0.74826666597484937</v>
      </c>
    </row>
    <row r="117" spans="1:12" x14ac:dyDescent="0.25">
      <c r="A117" s="25" t="s">
        <v>171</v>
      </c>
      <c r="B117" s="40" t="e">
        <f>'SCC X Ano = Total'!B152/'SCC X Ano = Total'!B118-1</f>
        <v>#DIV/0!</v>
      </c>
      <c r="C117" s="40">
        <f>'SCC X Ano = Total'!C152/'SCC X Ano = Total'!C118-1</f>
        <v>2.3718496048212474</v>
      </c>
      <c r="D117" s="40">
        <f>'SCC X Ano = Total'!D152/'SCC X Ano = Total'!D118-1</f>
        <v>0.7196944535269425</v>
      </c>
      <c r="E117" s="40" t="e">
        <f>'SCC X Ano = Total'!E152/'SCC X Ano = Total'!E118-1</f>
        <v>#DIV/0!</v>
      </c>
      <c r="F117" s="40">
        <f>'SCC X Ano = Total'!F152/'SCC X Ano = Total'!F118-1</f>
        <v>4.0027279791423185</v>
      </c>
      <c r="G117" s="40" t="e">
        <f>'SCC X Ano = Total'!G152/'SCC X Ano = Total'!G118-1</f>
        <v>#DIV/0!</v>
      </c>
      <c r="H117" s="40" t="e">
        <f>'SCC X Ano = Total'!H152/'SCC X Ano = Total'!H118-1</f>
        <v>#DIV/0!</v>
      </c>
      <c r="I117" s="40">
        <f>'SCC X Ano = Total'!I152/'SCC X Ano = Total'!I118-1</f>
        <v>-0.86029547787280425</v>
      </c>
      <c r="J117" s="40">
        <f>'SCC X Ano = Total'!J152/'SCC X Ano = Total'!J118-1</f>
        <v>-0.66333653774661572</v>
      </c>
      <c r="K117" s="40" t="e">
        <f>'SCC X Ano = Total'!K152/'SCC X Ano = Total'!K118-1</f>
        <v>#DIV/0!</v>
      </c>
      <c r="L117" s="40">
        <f>'SCC X Ano = Total'!L152/'SCC X Ano = Total'!L118-1</f>
        <v>0.39697264795395704</v>
      </c>
    </row>
    <row r="118" spans="1:12" x14ac:dyDescent="0.25">
      <c r="A118" s="25" t="s">
        <v>175</v>
      </c>
      <c r="B118" s="40" t="e">
        <f>'SCC X Ano = Total'!B153/'SCC X Ano = Total'!B119-1</f>
        <v>#DIV/0!</v>
      </c>
      <c r="C118" s="40">
        <f>'SCC X Ano = Total'!C153/'SCC X Ano = Total'!C119-1</f>
        <v>1.2104779935250498</v>
      </c>
      <c r="D118" s="40">
        <f>'SCC X Ano = Total'!D153/'SCC X Ano = Total'!D119-1</f>
        <v>-0.23248026101853725</v>
      </c>
      <c r="E118" s="40" t="e">
        <f>'SCC X Ano = Total'!E153/'SCC X Ano = Total'!E119-1</f>
        <v>#DIV/0!</v>
      </c>
      <c r="F118" s="40">
        <f>'SCC X Ano = Total'!F153/'SCC X Ano = Total'!F119-1</f>
        <v>9.08453742432852</v>
      </c>
      <c r="G118" s="40" t="e">
        <f>'SCC X Ano = Total'!G153/'SCC X Ano = Total'!G119-1</f>
        <v>#DIV/0!</v>
      </c>
      <c r="H118" s="40" t="e">
        <f>'SCC X Ano = Total'!H153/'SCC X Ano = Total'!H119-1</f>
        <v>#DIV/0!</v>
      </c>
      <c r="I118" s="40">
        <f>'SCC X Ano = Total'!I153/'SCC X Ano = Total'!I119-1</f>
        <v>-0.28518743717478523</v>
      </c>
      <c r="J118" s="40">
        <f>'SCC X Ano = Total'!J153/'SCC X Ano = Total'!J119-1</f>
        <v>-0.41500105159370726</v>
      </c>
      <c r="K118" s="40" t="e">
        <f>'SCC X Ano = Total'!K153/'SCC X Ano = Total'!K119-1</f>
        <v>#DIV/0!</v>
      </c>
      <c r="L118" s="40">
        <f>'SCC X Ano = Total'!L153/'SCC X Ano = Total'!L119-1</f>
        <v>0.80781218725305037</v>
      </c>
    </row>
    <row r="119" spans="1:12" x14ac:dyDescent="0.25">
      <c r="A119" s="25" t="s">
        <v>137</v>
      </c>
      <c r="B119" s="40" t="e">
        <f>'SCC X Ano = Total'!B154/'SCC X Ano = Total'!B120-1</f>
        <v>#DIV/0!</v>
      </c>
      <c r="C119" s="40">
        <f>'SCC X Ano = Total'!C154/'SCC X Ano = Total'!C120-1</f>
        <v>-0.91325597924484458</v>
      </c>
      <c r="D119" s="40">
        <f>'SCC X Ano = Total'!D154/'SCC X Ano = Total'!D120-1</f>
        <v>0.37094844565175444</v>
      </c>
      <c r="E119" s="40" t="e">
        <f>'SCC X Ano = Total'!E154/'SCC X Ano = Total'!E120-1</f>
        <v>#DIV/0!</v>
      </c>
      <c r="F119" s="40">
        <f>'SCC X Ano = Total'!F154/'SCC X Ano = Total'!F120-1</f>
        <v>92.059285638861681</v>
      </c>
      <c r="G119" s="40" t="e">
        <f>'SCC X Ano = Total'!G154/'SCC X Ano = Total'!G120-1</f>
        <v>#DIV/0!</v>
      </c>
      <c r="H119" s="40" t="e">
        <f>'SCC X Ano = Total'!H154/'SCC X Ano = Total'!H120-1</f>
        <v>#DIV/0!</v>
      </c>
      <c r="I119" s="40">
        <f>'SCC X Ano = Total'!I154/'SCC X Ano = Total'!I120-1</f>
        <v>-0.70532191178789683</v>
      </c>
      <c r="J119" s="40">
        <f>'SCC X Ano = Total'!J154/'SCC X Ano = Total'!J120-1</f>
        <v>1.0801106727553171</v>
      </c>
      <c r="K119" s="40" t="e">
        <f>'SCC X Ano = Total'!K154/'SCC X Ano = Total'!K120-1</f>
        <v>#DIV/0!</v>
      </c>
      <c r="L119" s="40">
        <f>'SCC X Ano = Total'!L154/'SCC X Ano = Total'!L120-1</f>
        <v>7.2104446492574379</v>
      </c>
    </row>
    <row r="120" spans="1:12" x14ac:dyDescent="0.25">
      <c r="A120" s="25" t="s">
        <v>181</v>
      </c>
      <c r="B120" s="40" t="e">
        <f>'SCC X Ano = Total'!B155/'SCC X Ano = Total'!B121-1</f>
        <v>#DIV/0!</v>
      </c>
      <c r="C120" s="40">
        <f>'SCC X Ano = Total'!C155/'SCC X Ano = Total'!C121-1</f>
        <v>8.1139164915026196</v>
      </c>
      <c r="D120" s="40">
        <f>'SCC X Ano = Total'!D155/'SCC X Ano = Total'!D121-1</f>
        <v>-0.63846748426484523</v>
      </c>
      <c r="E120" s="40" t="e">
        <f>'SCC X Ano = Total'!E155/'SCC X Ano = Total'!E121-1</f>
        <v>#DIV/0!</v>
      </c>
      <c r="F120" s="40">
        <f>'SCC X Ano = Total'!F155/'SCC X Ano = Total'!F121-1</f>
        <v>27.074127196355292</v>
      </c>
      <c r="G120" s="40" t="e">
        <f>'SCC X Ano = Total'!G155/'SCC X Ano = Total'!G121-1</f>
        <v>#DIV/0!</v>
      </c>
      <c r="H120" s="40" t="e">
        <f>'SCC X Ano = Total'!H155/'SCC X Ano = Total'!H121-1</f>
        <v>#DIV/0!</v>
      </c>
      <c r="I120" s="40">
        <f>'SCC X Ano = Total'!I155/'SCC X Ano = Total'!I121-1</f>
        <v>-0.23968622454841304</v>
      </c>
      <c r="J120" s="40">
        <f>'SCC X Ano = Total'!J155/'SCC X Ano = Total'!J121-1</f>
        <v>-1</v>
      </c>
      <c r="K120" s="40" t="e">
        <f>'SCC X Ano = Total'!K155/'SCC X Ano = Total'!K121-1</f>
        <v>#DIV/0!</v>
      </c>
      <c r="L120" s="40">
        <f>'SCC X Ano = Total'!L155/'SCC X Ano = Total'!L121-1</f>
        <v>1.2640617317242824</v>
      </c>
    </row>
    <row r="121" spans="1:12" x14ac:dyDescent="0.25">
      <c r="A121" s="25" t="s">
        <v>148</v>
      </c>
      <c r="B121" s="40" t="e">
        <f>'SCC X Ano = Total'!B156/'SCC X Ano = Total'!B122-1</f>
        <v>#DIV/0!</v>
      </c>
      <c r="C121" s="40">
        <f>'SCC X Ano = Total'!C156/'SCC X Ano = Total'!C122-1</f>
        <v>2.4968365359699169</v>
      </c>
      <c r="D121" s="40">
        <f>'SCC X Ano = Total'!D156/'SCC X Ano = Total'!D122-1</f>
        <v>0.98018395529623303</v>
      </c>
      <c r="E121" s="40" t="e">
        <f>'SCC X Ano = Total'!E156/'SCC X Ano = Total'!E122-1</f>
        <v>#DIV/0!</v>
      </c>
      <c r="F121" s="40">
        <f>'SCC X Ano = Total'!F156/'SCC X Ano = Total'!F122-1</f>
        <v>1.4167370401894654</v>
      </c>
      <c r="G121" s="40">
        <f>'SCC X Ano = Total'!G156/'SCC X Ano = Total'!G122-1</f>
        <v>7.569589374304071</v>
      </c>
      <c r="H121" s="40" t="e">
        <f>'SCC X Ano = Total'!H156/'SCC X Ano = Total'!H122-1</f>
        <v>#DIV/0!</v>
      </c>
      <c r="I121" s="40">
        <f>'SCC X Ano = Total'!I156/'SCC X Ano = Total'!I122-1</f>
        <v>1.7197115590467158</v>
      </c>
      <c r="J121" s="40">
        <f>'SCC X Ano = Total'!J156/'SCC X Ano = Total'!J122-1</f>
        <v>-0.32473280466820753</v>
      </c>
      <c r="K121" s="40" t="e">
        <f>'SCC X Ano = Total'!K156/'SCC X Ano = Total'!K122-1</f>
        <v>#DIV/0!</v>
      </c>
      <c r="L121" s="40">
        <f>'SCC X Ano = Total'!L156/'SCC X Ano = Total'!L122-1</f>
        <v>0.27217704783460306</v>
      </c>
    </row>
    <row r="122" spans="1:12" x14ac:dyDescent="0.25">
      <c r="A122" s="25" t="s">
        <v>177</v>
      </c>
      <c r="B122" s="40" t="e">
        <f>'SCC X Ano = Total'!B157/'SCC X Ano = Total'!B123-1</f>
        <v>#DIV/0!</v>
      </c>
      <c r="C122" s="40">
        <f>'SCC X Ano = Total'!C157/'SCC X Ano = Total'!C123-1</f>
        <v>2.0823317134600536</v>
      </c>
      <c r="D122" s="40">
        <f>'SCC X Ano = Total'!D157/'SCC X Ano = Total'!D123-1</f>
        <v>-0.5022953211108997</v>
      </c>
      <c r="E122" s="40" t="e">
        <f>'SCC X Ano = Total'!E157/'SCC X Ano = Total'!E123-1</f>
        <v>#DIV/0!</v>
      </c>
      <c r="F122" s="40">
        <f>'SCC X Ano = Total'!F157/'SCC X Ano = Total'!F123-1</f>
        <v>1.0258390805529078</v>
      </c>
      <c r="G122" s="40">
        <f>'SCC X Ano = Total'!G157/'SCC X Ano = Total'!G123-1</f>
        <v>1.9878428041544383</v>
      </c>
      <c r="H122" s="40" t="e">
        <f>'SCC X Ano = Total'!H157/'SCC X Ano = Total'!H123-1</f>
        <v>#DIV/0!</v>
      </c>
      <c r="I122" s="40">
        <f>'SCC X Ano = Total'!I157/'SCC X Ano = Total'!I123-1</f>
        <v>0.72896380597865229</v>
      </c>
      <c r="J122" s="40">
        <f>'SCC X Ano = Total'!J157/'SCC X Ano = Total'!J123-1</f>
        <v>0.7364349037836766</v>
      </c>
      <c r="K122" s="40" t="e">
        <f>'SCC X Ano = Total'!K157/'SCC X Ano = Total'!K123-1</f>
        <v>#DIV/0!</v>
      </c>
      <c r="L122" s="40">
        <f>'SCC X Ano = Total'!L157/'SCC X Ano = Total'!L123-1</f>
        <v>-7.5570117264402437E-2</v>
      </c>
    </row>
    <row r="123" spans="1:12" x14ac:dyDescent="0.25">
      <c r="A123" s="25" t="s">
        <v>159</v>
      </c>
      <c r="B123" s="40" t="e">
        <f>'SCC X Ano = Total'!B158/'SCC X Ano = Total'!B124-1</f>
        <v>#DIV/0!</v>
      </c>
      <c r="C123" s="40">
        <f>'SCC X Ano = Total'!C158/'SCC X Ano = Total'!C124-1</f>
        <v>3.5765244951207498</v>
      </c>
      <c r="D123" s="40">
        <f>'SCC X Ano = Total'!D158/'SCC X Ano = Total'!D124-1</f>
        <v>0.31006693105570848</v>
      </c>
      <c r="E123" s="40" t="e">
        <f>'SCC X Ano = Total'!E158/'SCC X Ano = Total'!E124-1</f>
        <v>#DIV/0!</v>
      </c>
      <c r="F123" s="40">
        <f>'SCC X Ano = Total'!F158/'SCC X Ano = Total'!F124-1</f>
        <v>1.5646021642685848</v>
      </c>
      <c r="G123" s="40" t="e">
        <f>'SCC X Ano = Total'!G158/'SCC X Ano = Total'!G124-1</f>
        <v>#DIV/0!</v>
      </c>
      <c r="H123" s="40" t="e">
        <f>'SCC X Ano = Total'!H158/'SCC X Ano = Total'!H124-1</f>
        <v>#DIV/0!</v>
      </c>
      <c r="I123" s="40">
        <f>'SCC X Ano = Total'!I158/'SCC X Ano = Total'!I124-1</f>
        <v>0.85839636468561631</v>
      </c>
      <c r="J123" s="40" t="e">
        <f>'SCC X Ano = Total'!J158/'SCC X Ano = Total'!J124-1</f>
        <v>#DIV/0!</v>
      </c>
      <c r="K123" s="40" t="e">
        <f>'SCC X Ano = Total'!K158/'SCC X Ano = Total'!K124-1</f>
        <v>#DIV/0!</v>
      </c>
      <c r="L123" s="40">
        <f>'SCC X Ano = Total'!L158/'SCC X Ano = Total'!L124-1</f>
        <v>0.93073406646153778</v>
      </c>
    </row>
    <row r="124" spans="1:12" x14ac:dyDescent="0.25">
      <c r="A124" s="25" t="s">
        <v>191</v>
      </c>
      <c r="B124" s="40" t="e">
        <f>'SCC X Ano = Total'!B159/'SCC X Ano = Total'!B125-1</f>
        <v>#DIV/0!</v>
      </c>
      <c r="C124" s="40">
        <f>'SCC X Ano = Total'!C159/'SCC X Ano = Total'!C125-1</f>
        <v>-8.4113647000500613E-2</v>
      </c>
      <c r="D124" s="40">
        <f>'SCC X Ano = Total'!D159/'SCC X Ano = Total'!D125-1</f>
        <v>0.14524763844417565</v>
      </c>
      <c r="E124" s="40" t="e">
        <f>'SCC X Ano = Total'!E159/'SCC X Ano = Total'!E125-1</f>
        <v>#DIV/0!</v>
      </c>
      <c r="F124" s="40">
        <f>'SCC X Ano = Total'!F159/'SCC X Ano = Total'!F125-1</f>
        <v>2.0638499602395259</v>
      </c>
      <c r="G124" s="40">
        <f>'SCC X Ano = Total'!G159/'SCC X Ano = Total'!G125-1</f>
        <v>-0.51976475483410167</v>
      </c>
      <c r="H124" s="40" t="e">
        <f>'SCC X Ano = Total'!H159/'SCC X Ano = Total'!H125-1</f>
        <v>#DIV/0!</v>
      </c>
      <c r="I124" s="40">
        <f>'SCC X Ano = Total'!I159/'SCC X Ano = Total'!I125-1</f>
        <v>1.7825900623755264</v>
      </c>
      <c r="J124" s="40">
        <f>'SCC X Ano = Total'!J159/'SCC X Ano = Total'!J125-1</f>
        <v>0.35180279465218822</v>
      </c>
      <c r="K124" s="40" t="e">
        <f>'SCC X Ano = Total'!K159/'SCC X Ano = Total'!K125-1</f>
        <v>#DIV/0!</v>
      </c>
      <c r="L124" s="40">
        <f>'SCC X Ano = Total'!L159/'SCC X Ano = Total'!L125-1</f>
        <v>0.31171577172222986</v>
      </c>
    </row>
    <row r="125" spans="1:12" x14ac:dyDescent="0.25">
      <c r="A125" s="25" t="s">
        <v>194</v>
      </c>
      <c r="B125" s="40" t="e">
        <f>'SCC X Ano = Total'!B160/'SCC X Ano = Total'!B126-1</f>
        <v>#DIV/0!</v>
      </c>
      <c r="C125" s="40">
        <f>'SCC X Ano = Total'!C160/'SCC X Ano = Total'!C126-1</f>
        <v>-1.9345044549948898E-2</v>
      </c>
      <c r="D125" s="40">
        <f>'SCC X Ano = Total'!D160/'SCC X Ano = Total'!D126-1</f>
        <v>-0.21129762213046221</v>
      </c>
      <c r="E125" s="40" t="e">
        <f>'SCC X Ano = Total'!E160/'SCC X Ano = Total'!E126-1</f>
        <v>#DIV/0!</v>
      </c>
      <c r="F125" s="40">
        <f>'SCC X Ano = Total'!F160/'SCC X Ano = Total'!F126-1</f>
        <v>0.17305375782228638</v>
      </c>
      <c r="G125" s="40">
        <f>'SCC X Ano = Total'!G160/'SCC X Ano = Total'!G126-1</f>
        <v>0.18547387299095819</v>
      </c>
      <c r="H125" s="40">
        <f>'SCC X Ano = Total'!H160/'SCC X Ano = Total'!H126-1</f>
        <v>-0.42802011641926796</v>
      </c>
      <c r="I125" s="40">
        <f>'SCC X Ano = Total'!I160/'SCC X Ano = Total'!I126-1</f>
        <v>0.24401129755386375</v>
      </c>
      <c r="J125" s="40">
        <f>'SCC X Ano = Total'!J160/'SCC X Ano = Total'!J126-1</f>
        <v>1.1738038670295712</v>
      </c>
      <c r="K125" s="40" t="e">
        <f>'SCC X Ano = Total'!K160/'SCC X Ano = Total'!K126-1</f>
        <v>#DIV/0!</v>
      </c>
      <c r="L125" s="40">
        <f>'SCC X Ano = Total'!L160/'SCC X Ano = Total'!L126-1</f>
        <v>0.1090284511647448</v>
      </c>
    </row>
    <row r="126" spans="1:12" x14ac:dyDescent="0.25">
      <c r="A126" s="25" t="s">
        <v>185</v>
      </c>
      <c r="B126" s="40" t="e">
        <f>'SCC X Ano = Total'!B161/'SCC X Ano = Total'!B127-1</f>
        <v>#DIV/0!</v>
      </c>
      <c r="C126" s="40">
        <f>'SCC X Ano = Total'!C161/'SCC X Ano = Total'!C127-1</f>
        <v>-0.19156378617986924</v>
      </c>
      <c r="D126" s="40">
        <f>'SCC X Ano = Total'!D161/'SCC X Ano = Total'!D127-1</f>
        <v>0.52200576227686279</v>
      </c>
      <c r="E126" s="40" t="e">
        <f>'SCC X Ano = Total'!E161/'SCC X Ano = Total'!E127-1</f>
        <v>#DIV/0!</v>
      </c>
      <c r="F126" s="40">
        <f>'SCC X Ano = Total'!F161/'SCC X Ano = Total'!F127-1</f>
        <v>12.724601204253977</v>
      </c>
      <c r="G126" s="40">
        <f>'SCC X Ano = Total'!G161/'SCC X Ano = Total'!G127-1</f>
        <v>0.38334744503509355</v>
      </c>
      <c r="H126" s="40" t="e">
        <f>'SCC X Ano = Total'!H161/'SCC X Ano = Total'!H127-1</f>
        <v>#DIV/0!</v>
      </c>
      <c r="I126" s="40">
        <f>'SCC X Ano = Total'!I161/'SCC X Ano = Total'!I127-1</f>
        <v>1.782814308275066</v>
      </c>
      <c r="J126" s="40">
        <f>'SCC X Ano = Total'!J161/'SCC X Ano = Total'!J127-1</f>
        <v>-0.10425208229246563</v>
      </c>
      <c r="K126" s="40" t="e">
        <f>'SCC X Ano = Total'!K161/'SCC X Ano = Total'!K127-1</f>
        <v>#DIV/0!</v>
      </c>
      <c r="L126" s="40">
        <f>'SCC X Ano = Total'!L161/'SCC X Ano = Total'!L127-1</f>
        <v>7.5627007990028581</v>
      </c>
    </row>
    <row r="127" spans="1:12" x14ac:dyDescent="0.25">
      <c r="A127" s="25" t="s">
        <v>200</v>
      </c>
      <c r="B127" s="40" t="e">
        <f>'SCC X Ano = Total'!B162/'SCC X Ano = Total'!B128-1</f>
        <v>#DIV/0!</v>
      </c>
      <c r="C127" s="40">
        <f>'SCC X Ano = Total'!C162/'SCC X Ano = Total'!C128-1</f>
        <v>0.22803354350265548</v>
      </c>
      <c r="D127" s="40">
        <f>'SCC X Ano = Total'!D162/'SCC X Ano = Total'!D128-1</f>
        <v>-0.81481038345683965</v>
      </c>
      <c r="E127" s="40" t="e">
        <f>'SCC X Ano = Total'!E162/'SCC X Ano = Total'!E128-1</f>
        <v>#DIV/0!</v>
      </c>
      <c r="F127" s="40">
        <f>'SCC X Ano = Total'!F162/'SCC X Ano = Total'!F128-1</f>
        <v>0.23620383849878857</v>
      </c>
      <c r="G127" s="40" t="e">
        <f>'SCC X Ano = Total'!G162/'SCC X Ano = Total'!G128-1</f>
        <v>#DIV/0!</v>
      </c>
      <c r="H127" s="40" t="e">
        <f>'SCC X Ano = Total'!H162/'SCC X Ano = Total'!H128-1</f>
        <v>#DIV/0!</v>
      </c>
      <c r="I127" s="40">
        <f>'SCC X Ano = Total'!I162/'SCC X Ano = Total'!I128-1</f>
        <v>3.8749774612486201</v>
      </c>
      <c r="J127" s="40">
        <f>'SCC X Ano = Total'!J162/'SCC X Ano = Total'!J128-1</f>
        <v>-6.1062422695102203E-2</v>
      </c>
      <c r="K127" s="40" t="e">
        <f>'SCC X Ano = Total'!K162/'SCC X Ano = Total'!K128-1</f>
        <v>#DIV/0!</v>
      </c>
      <c r="L127" s="40">
        <f>'SCC X Ano = Total'!L162/'SCC X Ano = Total'!L128-1</f>
        <v>-0.42509385261628374</v>
      </c>
    </row>
    <row r="128" spans="1:12" x14ac:dyDescent="0.25">
      <c r="A128" s="25" t="s">
        <v>198</v>
      </c>
      <c r="B128" s="40" t="e">
        <f>'SCC X Ano = Total'!B163/'SCC X Ano = Total'!B129-1</f>
        <v>#DIV/0!</v>
      </c>
      <c r="C128" s="40">
        <f>'SCC X Ano = Total'!C163/'SCC X Ano = Total'!C129-1</f>
        <v>3.0775985411810414</v>
      </c>
      <c r="D128" s="40">
        <f>'SCC X Ano = Total'!D163/'SCC X Ano = Total'!D129-1</f>
        <v>0.50274092687129124</v>
      </c>
      <c r="E128" s="40" t="e">
        <f>'SCC X Ano = Total'!E163/'SCC X Ano = Total'!E129-1</f>
        <v>#DIV/0!</v>
      </c>
      <c r="F128" s="40">
        <f>'SCC X Ano = Total'!F163/'SCC X Ano = Total'!F129-1</f>
        <v>0.2980412212751431</v>
      </c>
      <c r="G128" s="40">
        <f>'SCC X Ano = Total'!G163/'SCC X Ano = Total'!G129-1</f>
        <v>-0.2323101916020186</v>
      </c>
      <c r="H128" s="40" t="e">
        <f>'SCC X Ano = Total'!H163/'SCC X Ano = Total'!H129-1</f>
        <v>#DIV/0!</v>
      </c>
      <c r="I128" s="40">
        <f>'SCC X Ano = Total'!I163/'SCC X Ano = Total'!I129-1</f>
        <v>0.51432721481725796</v>
      </c>
      <c r="J128" s="40">
        <f>'SCC X Ano = Total'!J163/'SCC X Ano = Total'!J129-1</f>
        <v>0.7525613272831837</v>
      </c>
      <c r="K128" s="40" t="e">
        <f>'SCC X Ano = Total'!K163/'SCC X Ano = Total'!K129-1</f>
        <v>#DIV/0!</v>
      </c>
      <c r="L128" s="40">
        <f>'SCC X Ano = Total'!L163/'SCC X Ano = Total'!L129-1</f>
        <v>0.73174797424311588</v>
      </c>
    </row>
    <row r="129" spans="1:12" x14ac:dyDescent="0.25">
      <c r="A129" s="25" t="s">
        <v>173</v>
      </c>
      <c r="B129" s="40" t="e">
        <f>'SCC X Ano = Total'!B164/'SCC X Ano = Total'!B130-1</f>
        <v>#DIV/0!</v>
      </c>
      <c r="C129" s="40">
        <f>'SCC X Ano = Total'!C164/'SCC X Ano = Total'!C130-1</f>
        <v>-0.6148708716608986</v>
      </c>
      <c r="D129" s="40">
        <f>'SCC X Ano = Total'!D164/'SCC X Ano = Total'!D130-1</f>
        <v>3.37260127052354</v>
      </c>
      <c r="E129" s="40" t="e">
        <f>'SCC X Ano = Total'!E164/'SCC X Ano = Total'!E130-1</f>
        <v>#DIV/0!</v>
      </c>
      <c r="F129" s="40">
        <f>'SCC X Ano = Total'!F164/'SCC X Ano = Total'!F130-1</f>
        <v>-0.70983936914057266</v>
      </c>
      <c r="G129" s="40" t="e">
        <f>'SCC X Ano = Total'!G164/'SCC X Ano = Total'!G130-1</f>
        <v>#DIV/0!</v>
      </c>
      <c r="H129" s="40" t="e">
        <f>'SCC X Ano = Total'!H164/'SCC X Ano = Total'!H130-1</f>
        <v>#DIV/0!</v>
      </c>
      <c r="I129" s="40">
        <f>'SCC X Ano = Total'!I164/'SCC X Ano = Total'!I130-1</f>
        <v>0.3522555818879336</v>
      </c>
      <c r="J129" s="40" t="e">
        <f>'SCC X Ano = Total'!J164/'SCC X Ano = Total'!J130-1</f>
        <v>#DIV/0!</v>
      </c>
      <c r="K129" s="40" t="e">
        <f>'SCC X Ano = Total'!K164/'SCC X Ano = Total'!K130-1</f>
        <v>#DIV/0!</v>
      </c>
      <c r="L129" s="40">
        <f>'SCC X Ano = Total'!L164/'SCC X Ano = Total'!L130-1</f>
        <v>-3.3351134207615374E-2</v>
      </c>
    </row>
    <row r="130" spans="1:12" x14ac:dyDescent="0.25">
      <c r="A130" s="25" t="s">
        <v>169</v>
      </c>
      <c r="B130" s="40" t="e">
        <f>'SCC X Ano = Total'!B165/'SCC X Ano = Total'!B131-1</f>
        <v>#DIV/0!</v>
      </c>
      <c r="C130" s="40">
        <f>'SCC X Ano = Total'!C165/'SCC X Ano = Total'!C131-1</f>
        <v>0.50398040204571237</v>
      </c>
      <c r="D130" s="40">
        <f>'SCC X Ano = Total'!D165/'SCC X Ano = Total'!D131-1</f>
        <v>1.796172129150059</v>
      </c>
      <c r="E130" s="40" t="e">
        <f>'SCC X Ano = Total'!E165/'SCC X Ano = Total'!E131-1</f>
        <v>#DIV/0!</v>
      </c>
      <c r="F130" s="40">
        <f>'SCC X Ano = Total'!F165/'SCC X Ano = Total'!F131-1</f>
        <v>1.2089777495792742</v>
      </c>
      <c r="G130" s="40" t="e">
        <f>'SCC X Ano = Total'!G165/'SCC X Ano = Total'!G131-1</f>
        <v>#DIV/0!</v>
      </c>
      <c r="H130" s="40" t="e">
        <f>'SCC X Ano = Total'!H165/'SCC X Ano = Total'!H131-1</f>
        <v>#DIV/0!</v>
      </c>
      <c r="I130" s="40">
        <f>'SCC X Ano = Total'!I165/'SCC X Ano = Total'!I131-1</f>
        <v>7.8017459994265153</v>
      </c>
      <c r="J130" s="40" t="e">
        <f>'SCC X Ano = Total'!J165/'SCC X Ano = Total'!J131-1</f>
        <v>#DIV/0!</v>
      </c>
      <c r="K130" s="40" t="e">
        <f>'SCC X Ano = Total'!K165/'SCC X Ano = Total'!K131-1</f>
        <v>#DIV/0!</v>
      </c>
      <c r="L130" s="40">
        <f>'SCC X Ano = Total'!L165/'SCC X Ano = Total'!L131-1</f>
        <v>1.4469870981998438</v>
      </c>
    </row>
    <row r="131" spans="1:12" x14ac:dyDescent="0.25">
      <c r="A131" s="25" t="s">
        <v>163</v>
      </c>
      <c r="B131" s="40" t="e">
        <f>'SCC X Ano = Total'!B166/'SCC X Ano = Total'!B132-1</f>
        <v>#DIV/0!</v>
      </c>
      <c r="C131" s="40">
        <f>'SCC X Ano = Total'!C166/'SCC X Ano = Total'!C132-1</f>
        <v>1.6191890573996899</v>
      </c>
      <c r="D131" s="40">
        <f>'SCC X Ano = Total'!D166/'SCC X Ano = Total'!D132-1</f>
        <v>1.49642960963532</v>
      </c>
      <c r="E131" s="40" t="e">
        <f>'SCC X Ano = Total'!E166/'SCC X Ano = Total'!E132-1</f>
        <v>#DIV/0!</v>
      </c>
      <c r="F131" s="40">
        <f>'SCC X Ano = Total'!F166/'SCC X Ano = Total'!F132-1</f>
        <v>6.712993630092714</v>
      </c>
      <c r="G131" s="40" t="e">
        <f>'SCC X Ano = Total'!G166/'SCC X Ano = Total'!G132-1</f>
        <v>#DIV/0!</v>
      </c>
      <c r="H131" s="40" t="e">
        <f>'SCC X Ano = Total'!H166/'SCC X Ano = Total'!H132-1</f>
        <v>#DIV/0!</v>
      </c>
      <c r="I131" s="40">
        <f>'SCC X Ano = Total'!I166/'SCC X Ano = Total'!I132-1</f>
        <v>1.3197554234053168</v>
      </c>
      <c r="J131" s="40">
        <f>'SCC X Ano = Total'!J166/'SCC X Ano = Total'!J132-1</f>
        <v>-1</v>
      </c>
      <c r="K131" s="40" t="e">
        <f>'SCC X Ano = Total'!K166/'SCC X Ano = Total'!K132-1</f>
        <v>#DIV/0!</v>
      </c>
      <c r="L131" s="40">
        <f>'SCC X Ano = Total'!L166/'SCC X Ano = Total'!L132-1</f>
        <v>2.4972775051709513</v>
      </c>
    </row>
    <row r="132" spans="1:12" x14ac:dyDescent="0.25">
      <c r="A132" s="25" t="s">
        <v>155</v>
      </c>
      <c r="B132" s="40" t="e">
        <f>'SCC X Ano = Total'!B167/'SCC X Ano = Total'!B133-1</f>
        <v>#DIV/0!</v>
      </c>
      <c r="C132" s="40">
        <f>'SCC X Ano = Total'!C167/'SCC X Ano = Total'!C133-1</f>
        <v>0.8898260333814636</v>
      </c>
      <c r="D132" s="40">
        <f>'SCC X Ano = Total'!D167/'SCC X Ano = Total'!D133-1</f>
        <v>1.6755459844131919</v>
      </c>
      <c r="E132" s="40" t="e">
        <f>'SCC X Ano = Total'!E167/'SCC X Ano = Total'!E133-1</f>
        <v>#DIV/0!</v>
      </c>
      <c r="F132" s="40">
        <f>'SCC X Ano = Total'!F167/'SCC X Ano = Total'!F133-1</f>
        <v>-0.98739561656266428</v>
      </c>
      <c r="G132" s="40">
        <f>'SCC X Ano = Total'!G167/'SCC X Ano = Total'!G133-1</f>
        <v>1.0361994564381041</v>
      </c>
      <c r="H132" s="40" t="e">
        <f>'SCC X Ano = Total'!H167/'SCC X Ano = Total'!H133-1</f>
        <v>#DIV/0!</v>
      </c>
      <c r="I132" s="40">
        <f>'SCC X Ano = Total'!I167/'SCC X Ano = Total'!I133-1</f>
        <v>20.430907967617305</v>
      </c>
      <c r="J132" s="40" t="e">
        <f>'SCC X Ano = Total'!J167/'SCC X Ano = Total'!J133-1</f>
        <v>#DIV/0!</v>
      </c>
      <c r="K132" s="40" t="e">
        <f>'SCC X Ano = Total'!K167/'SCC X Ano = Total'!K133-1</f>
        <v>#DIV/0!</v>
      </c>
      <c r="L132" s="40">
        <f>'SCC X Ano = Total'!L167/'SCC X Ano = Total'!L133-1</f>
        <v>-0.55165966230236019</v>
      </c>
    </row>
    <row r="133" spans="1:12" x14ac:dyDescent="0.25">
      <c r="A133" s="25" t="s">
        <v>223</v>
      </c>
      <c r="B133" s="40" t="e">
        <f>'SCC X Ano = Total'!B168/'SCC X Ano = Total'!B134-1</f>
        <v>#DIV/0!</v>
      </c>
      <c r="C133" s="40">
        <f>'SCC X Ano = Total'!C168/'SCC X Ano = Total'!C134-1</f>
        <v>0.2123745307442646</v>
      </c>
      <c r="D133" s="40">
        <f>'SCC X Ano = Total'!D168/'SCC X Ano = Total'!D134-1</f>
        <v>-0.11745513613123815</v>
      </c>
      <c r="E133" s="40" t="e">
        <f>'SCC X Ano = Total'!E168/'SCC X Ano = Total'!E134-1</f>
        <v>#DIV/0!</v>
      </c>
      <c r="F133" s="40">
        <f>'SCC X Ano = Total'!F168/'SCC X Ano = Total'!F134-1</f>
        <v>0.62956786971349277</v>
      </c>
      <c r="G133" s="40">
        <f>'SCC X Ano = Total'!G168/'SCC X Ano = Total'!G134-1</f>
        <v>-0.30975710544637125</v>
      </c>
      <c r="H133" s="40">
        <f>'SCC X Ano = Total'!H168/'SCC X Ano = Total'!H134-1</f>
        <v>-0.42802011641926796</v>
      </c>
      <c r="I133" s="40">
        <f>'SCC X Ano = Total'!I168/'SCC X Ano = Total'!I134-1</f>
        <v>0.49077192567377947</v>
      </c>
      <c r="J133" s="40">
        <f>'SCC X Ano = Total'!J168/'SCC X Ano = Total'!J134-1</f>
        <v>0.21410545640992407</v>
      </c>
      <c r="K133" s="40" t="e">
        <f>'SCC X Ano = Total'!K168/'SCC X Ano = Total'!K134-1</f>
        <v>#DIV/0!</v>
      </c>
      <c r="L133" s="40">
        <f>'SCC X Ano = Total'!L168/'SCC X Ano = Total'!L134-1</f>
        <v>0.29099080677971467</v>
      </c>
    </row>
    <row r="134" spans="1:12" x14ac:dyDescent="0.25">
      <c r="A134" s="25"/>
      <c r="B134" s="32"/>
      <c r="C134" s="32"/>
      <c r="D134" s="32"/>
      <c r="E134" s="32"/>
      <c r="F134" s="32"/>
      <c r="G134" s="32"/>
      <c r="H134" s="32"/>
      <c r="I134" s="32"/>
      <c r="J134" s="32"/>
      <c r="K134" s="32"/>
    </row>
    <row r="135" spans="1:12" x14ac:dyDescent="0.25">
      <c r="A135" s="25"/>
      <c r="B135" s="32"/>
      <c r="C135" s="32"/>
      <c r="D135" s="32"/>
      <c r="E135" s="32"/>
      <c r="F135" s="32"/>
      <c r="G135" s="32"/>
      <c r="H135" s="32"/>
      <c r="I135" s="32"/>
      <c r="J135" s="32"/>
      <c r="K135" s="32"/>
    </row>
    <row r="136" spans="1:12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</row>
    <row r="137" spans="1:12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</row>
    <row r="138" spans="1:12" x14ac:dyDescent="0.25">
      <c r="A138" s="2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  <c r="L138" s="1">
        <v>2012</v>
      </c>
    </row>
    <row r="139" spans="1:12" x14ac:dyDescent="0.25">
      <c r="A139" s="25"/>
      <c r="B139" s="25" t="s">
        <v>224</v>
      </c>
      <c r="C139" s="25" t="s">
        <v>228</v>
      </c>
      <c r="D139" s="25" t="s">
        <v>15</v>
      </c>
      <c r="E139" s="25" t="s">
        <v>229</v>
      </c>
      <c r="F139" s="25" t="s">
        <v>226</v>
      </c>
      <c r="G139" s="25" t="s">
        <v>227</v>
      </c>
      <c r="H139" s="25" t="s">
        <v>131</v>
      </c>
      <c r="I139" s="25" t="s">
        <v>130</v>
      </c>
      <c r="J139" s="25" t="s">
        <v>129</v>
      </c>
      <c r="K139" s="25" t="s">
        <v>230</v>
      </c>
      <c r="L139" s="25" t="s">
        <v>404</v>
      </c>
    </row>
    <row r="140" spans="1:12" x14ac:dyDescent="0.25">
      <c r="A140" s="25" t="s">
        <v>132</v>
      </c>
      <c r="B140" s="40" t="e">
        <f>'SCC X Ano = Total'!B175/'SCC X Ano = Total'!B141-1</f>
        <v>#DIV/0!</v>
      </c>
      <c r="C140" s="40">
        <f>'SCC X Ano = Total'!C175/'SCC X Ano = Total'!C141-1</f>
        <v>2.1965862930239899</v>
      </c>
      <c r="D140" s="40">
        <f>'SCC X Ano = Total'!D175/'SCC X Ano = Total'!D141-1</f>
        <v>-4.2912565598066776E-2</v>
      </c>
      <c r="E140" s="40" t="e">
        <f>'SCC X Ano = Total'!E175/'SCC X Ano = Total'!E141-1</f>
        <v>#DIV/0!</v>
      </c>
      <c r="F140" s="40">
        <f>'SCC X Ano = Total'!F175/'SCC X Ano = Total'!F141-1</f>
        <v>-0.80882998198203226</v>
      </c>
      <c r="G140" s="40">
        <f>'SCC X Ano = Total'!G175/'SCC X Ano = Total'!G141-1</f>
        <v>2.5462692352136287</v>
      </c>
      <c r="H140" s="40" t="e">
        <f>'SCC X Ano = Total'!H175/'SCC X Ano = Total'!H141-1</f>
        <v>#DIV/0!</v>
      </c>
      <c r="I140" s="40">
        <f>'SCC X Ano = Total'!I175/'SCC X Ano = Total'!I141-1</f>
        <v>-0.72467437922040978</v>
      </c>
      <c r="J140" s="40" t="e">
        <f>'SCC X Ano = Total'!J175/'SCC X Ano = Total'!J141-1</f>
        <v>#DIV/0!</v>
      </c>
      <c r="K140" s="40" t="e">
        <f>'SCC X Ano = Total'!K175/'SCC X Ano = Total'!K141-1</f>
        <v>#DIV/0!</v>
      </c>
      <c r="L140" s="40">
        <f>'SCC X Ano = Total'!L175/'SCC X Ano = Total'!L141-1</f>
        <v>-0.42965646583059691</v>
      </c>
    </row>
    <row r="141" spans="1:12" x14ac:dyDescent="0.25">
      <c r="A141" s="25" t="s">
        <v>134</v>
      </c>
      <c r="B141" s="40" t="e">
        <f>'SCC X Ano = Total'!B176/'SCC X Ano = Total'!B142-1</f>
        <v>#DIV/0!</v>
      </c>
      <c r="C141" s="40" t="e">
        <f>'SCC X Ano = Total'!C176/'SCC X Ano = Total'!C142-1</f>
        <v>#DIV/0!</v>
      </c>
      <c r="D141" s="40" t="e">
        <f>'SCC X Ano = Total'!D176/'SCC X Ano = Total'!D142-1</f>
        <v>#DIV/0!</v>
      </c>
      <c r="E141" s="40" t="e">
        <f>'SCC X Ano = Total'!E176/'SCC X Ano = Total'!E142-1</f>
        <v>#DIV/0!</v>
      </c>
      <c r="F141" s="40">
        <f>'SCC X Ano = Total'!F176/'SCC X Ano = Total'!F142-1</f>
        <v>0.29015363066482092</v>
      </c>
      <c r="G141" s="40" t="e">
        <f>'SCC X Ano = Total'!G176/'SCC X Ano = Total'!G142-1</f>
        <v>#DIV/0!</v>
      </c>
      <c r="H141" s="40" t="e">
        <f>'SCC X Ano = Total'!H176/'SCC X Ano = Total'!H142-1</f>
        <v>#DIV/0!</v>
      </c>
      <c r="I141" s="40" t="e">
        <f>'SCC X Ano = Total'!I176/'SCC X Ano = Total'!I142-1</f>
        <v>#DIV/0!</v>
      </c>
      <c r="J141" s="40" t="e">
        <f>'SCC X Ano = Total'!J176/'SCC X Ano = Total'!J142-1</f>
        <v>#DIV/0!</v>
      </c>
      <c r="K141" s="40" t="e">
        <f>'SCC X Ano = Total'!K176/'SCC X Ano = Total'!K142-1</f>
        <v>#DIV/0!</v>
      </c>
      <c r="L141" s="40">
        <f>'SCC X Ano = Total'!L176/'SCC X Ano = Total'!L142-1</f>
        <v>3.9376849663176037</v>
      </c>
    </row>
    <row r="142" spans="1:12" x14ac:dyDescent="0.25">
      <c r="A142" s="25" t="s">
        <v>139</v>
      </c>
      <c r="B142" s="40" t="e">
        <f>'SCC X Ano = Total'!B177/'SCC X Ano = Total'!B143-1</f>
        <v>#DIV/0!</v>
      </c>
      <c r="C142" s="40">
        <f>'SCC X Ano = Total'!C177/'SCC X Ano = Total'!C143-1</f>
        <v>-0.90815967101830108</v>
      </c>
      <c r="D142" s="40" t="e">
        <f>'SCC X Ano = Total'!D177/'SCC X Ano = Total'!D143-1</f>
        <v>#DIV/0!</v>
      </c>
      <c r="E142" s="40" t="e">
        <f>'SCC X Ano = Total'!E177/'SCC X Ano = Total'!E143-1</f>
        <v>#DIV/0!</v>
      </c>
      <c r="F142" s="40">
        <f>'SCC X Ano = Total'!F177/'SCC X Ano = Total'!F143-1</f>
        <v>5.3604672286999913</v>
      </c>
      <c r="G142" s="40" t="e">
        <f>'SCC X Ano = Total'!G177/'SCC X Ano = Total'!G143-1</f>
        <v>#DIV/0!</v>
      </c>
      <c r="H142" s="40" t="e">
        <f>'SCC X Ano = Total'!H177/'SCC X Ano = Total'!H143-1</f>
        <v>#DIV/0!</v>
      </c>
      <c r="I142" s="40">
        <f>'SCC X Ano = Total'!I177/'SCC X Ano = Total'!I143-1</f>
        <v>-0.72408992836456398</v>
      </c>
      <c r="J142" s="40" t="e">
        <f>'SCC X Ano = Total'!J177/'SCC X Ano = Total'!J143-1</f>
        <v>#DIV/0!</v>
      </c>
      <c r="K142" s="40" t="e">
        <f>'SCC X Ano = Total'!K177/'SCC X Ano = Total'!K143-1</f>
        <v>#DIV/0!</v>
      </c>
      <c r="L142" s="40">
        <f>'SCC X Ano = Total'!L177/'SCC X Ano = Total'!L143-1</f>
        <v>0.90164308396555626</v>
      </c>
    </row>
    <row r="143" spans="1:12" x14ac:dyDescent="0.25">
      <c r="A143" s="25" t="s">
        <v>143</v>
      </c>
      <c r="B143" s="40" t="e">
        <f>'SCC X Ano = Total'!B178/'SCC X Ano = Total'!B144-1</f>
        <v>#DIV/0!</v>
      </c>
      <c r="C143" s="40" t="e">
        <f>'SCC X Ano = Total'!C178/'SCC X Ano = Total'!C144-1</f>
        <v>#DIV/0!</v>
      </c>
      <c r="D143" s="40" t="e">
        <f>'SCC X Ano = Total'!D178/'SCC X Ano = Total'!D144-1</f>
        <v>#DIV/0!</v>
      </c>
      <c r="E143" s="40" t="e">
        <f>'SCC X Ano = Total'!E178/'SCC X Ano = Total'!E144-1</f>
        <v>#DIV/0!</v>
      </c>
      <c r="F143" s="40" t="e">
        <f>'SCC X Ano = Total'!F178/'SCC X Ano = Total'!F144-1</f>
        <v>#DIV/0!</v>
      </c>
      <c r="G143" s="40" t="e">
        <f>'SCC X Ano = Total'!G178/'SCC X Ano = Total'!G144-1</f>
        <v>#DIV/0!</v>
      </c>
      <c r="H143" s="40" t="e">
        <f>'SCC X Ano = Total'!H178/'SCC X Ano = Total'!H144-1</f>
        <v>#DIV/0!</v>
      </c>
      <c r="I143" s="40">
        <f>'SCC X Ano = Total'!I178/'SCC X Ano = Total'!I144-1</f>
        <v>9.4730169161963929</v>
      </c>
      <c r="J143" s="40" t="e">
        <f>'SCC X Ano = Total'!J178/'SCC X Ano = Total'!J144-1</f>
        <v>#DIV/0!</v>
      </c>
      <c r="K143" s="40" t="e">
        <f>'SCC X Ano = Total'!K178/'SCC X Ano = Total'!K144-1</f>
        <v>#DIV/0!</v>
      </c>
      <c r="L143" s="40">
        <f>'SCC X Ano = Total'!L178/'SCC X Ano = Total'!L144-1</f>
        <v>13.138435383672601</v>
      </c>
    </row>
    <row r="144" spans="1:12" x14ac:dyDescent="0.25">
      <c r="A144" s="25" t="s">
        <v>146</v>
      </c>
      <c r="B144" s="40" t="e">
        <f>'SCC X Ano = Total'!B179/'SCC X Ano = Total'!B145-1</f>
        <v>#DIV/0!</v>
      </c>
      <c r="C144" s="40">
        <f>'SCC X Ano = Total'!C179/'SCC X Ano = Total'!C145-1</f>
        <v>8.2192873749322937E-2</v>
      </c>
      <c r="D144" s="40">
        <f>'SCC X Ano = Total'!D179/'SCC X Ano = Total'!D145-1</f>
        <v>-0.29919577155657484</v>
      </c>
      <c r="E144" s="40" t="e">
        <f>'SCC X Ano = Total'!E179/'SCC X Ano = Total'!E145-1</f>
        <v>#DIV/0!</v>
      </c>
      <c r="F144" s="40">
        <f>'SCC X Ano = Total'!F179/'SCC X Ano = Total'!F145-1</f>
        <v>-2.7533624070573248E-2</v>
      </c>
      <c r="G144" s="40">
        <f>'SCC X Ano = Total'!G179/'SCC X Ano = Total'!G145-1</f>
        <v>-0.43309904898319473</v>
      </c>
      <c r="H144" s="40" t="e">
        <f>'SCC X Ano = Total'!H179/'SCC X Ano = Total'!H145-1</f>
        <v>#DIV/0!</v>
      </c>
      <c r="I144" s="40">
        <f>'SCC X Ano = Total'!I179/'SCC X Ano = Total'!I145-1</f>
        <v>0.91687773844219289</v>
      </c>
      <c r="J144" s="40">
        <f>'SCC X Ano = Total'!J179/'SCC X Ano = Total'!J145-1</f>
        <v>20.435662489458959</v>
      </c>
      <c r="K144" s="40" t="e">
        <f>'SCC X Ano = Total'!K179/'SCC X Ano = Total'!K145-1</f>
        <v>#DIV/0!</v>
      </c>
      <c r="L144" s="40">
        <f>'SCC X Ano = Total'!L179/'SCC X Ano = Total'!L145-1</f>
        <v>1.4193681286993582</v>
      </c>
    </row>
    <row r="145" spans="1:12" x14ac:dyDescent="0.25">
      <c r="A145" s="25" t="s">
        <v>141</v>
      </c>
      <c r="B145" s="40" t="e">
        <f>'SCC X Ano = Total'!B180/'SCC X Ano = Total'!B146-1</f>
        <v>#DIV/0!</v>
      </c>
      <c r="C145" s="40">
        <f>'SCC X Ano = Total'!C180/'SCC X Ano = Total'!C146-1</f>
        <v>-1</v>
      </c>
      <c r="D145" s="40">
        <f>'SCC X Ano = Total'!D180/'SCC X Ano = Total'!D146-1</f>
        <v>1.3991672477569215</v>
      </c>
      <c r="E145" s="40" t="e">
        <f>'SCC X Ano = Total'!E180/'SCC X Ano = Total'!E146-1</f>
        <v>#DIV/0!</v>
      </c>
      <c r="F145" s="40">
        <f>'SCC X Ano = Total'!F180/'SCC X Ano = Total'!F146-1</f>
        <v>18.039248639088733</v>
      </c>
      <c r="G145" s="40" t="e">
        <f>'SCC X Ano = Total'!G180/'SCC X Ano = Total'!G146-1</f>
        <v>#DIV/0!</v>
      </c>
      <c r="H145" s="40" t="e">
        <f>'SCC X Ano = Total'!H180/'SCC X Ano = Total'!H146-1</f>
        <v>#DIV/0!</v>
      </c>
      <c r="I145" s="40" t="e">
        <f>'SCC X Ano = Total'!I180/'SCC X Ano = Total'!I146-1</f>
        <v>#DIV/0!</v>
      </c>
      <c r="J145" s="40" t="e">
        <f>'SCC X Ano = Total'!J180/'SCC X Ano = Total'!J146-1</f>
        <v>#DIV/0!</v>
      </c>
      <c r="K145" s="40" t="e">
        <f>'SCC X Ano = Total'!K180/'SCC X Ano = Total'!K146-1</f>
        <v>#DIV/0!</v>
      </c>
      <c r="L145" s="40">
        <f>'SCC X Ano = Total'!L180/'SCC X Ano = Total'!L146-1</f>
        <v>7.2858871354648311</v>
      </c>
    </row>
    <row r="146" spans="1:12" x14ac:dyDescent="0.25">
      <c r="A146" s="25" t="s">
        <v>153</v>
      </c>
      <c r="B146" s="40" t="e">
        <f>'SCC X Ano = Total'!B181/'SCC X Ano = Total'!B147-1</f>
        <v>#DIV/0!</v>
      </c>
      <c r="C146" s="40" t="e">
        <f>'SCC X Ano = Total'!C181/'SCC X Ano = Total'!C147-1</f>
        <v>#DIV/0!</v>
      </c>
      <c r="D146" s="40" t="e">
        <f>'SCC X Ano = Total'!D181/'SCC X Ano = Total'!D147-1</f>
        <v>#DIV/0!</v>
      </c>
      <c r="E146" s="40" t="e">
        <f>'SCC X Ano = Total'!E181/'SCC X Ano = Total'!E147-1</f>
        <v>#DIV/0!</v>
      </c>
      <c r="F146" s="40">
        <f>'SCC X Ano = Total'!F181/'SCC X Ano = Total'!F147-1</f>
        <v>1.1618150005781782</v>
      </c>
      <c r="G146" s="40" t="e">
        <f>'SCC X Ano = Total'!G181/'SCC X Ano = Total'!G147-1</f>
        <v>#DIV/0!</v>
      </c>
      <c r="H146" s="40" t="e">
        <f>'SCC X Ano = Total'!H181/'SCC X Ano = Total'!H147-1</f>
        <v>#DIV/0!</v>
      </c>
      <c r="I146" s="40">
        <f>'SCC X Ano = Total'!I181/'SCC X Ano = Total'!I147-1</f>
        <v>26.001997227839972</v>
      </c>
      <c r="J146" s="40" t="e">
        <f>'SCC X Ano = Total'!J181/'SCC X Ano = Total'!J147-1</f>
        <v>#DIV/0!</v>
      </c>
      <c r="K146" s="40" t="e">
        <f>'SCC X Ano = Total'!K181/'SCC X Ano = Total'!K147-1</f>
        <v>#DIV/0!</v>
      </c>
      <c r="L146" s="40">
        <f>'SCC X Ano = Total'!L181/'SCC X Ano = Total'!L147-1</f>
        <v>2.8290984409726816</v>
      </c>
    </row>
    <row r="147" spans="1:12" x14ac:dyDescent="0.25">
      <c r="A147" s="25" t="s">
        <v>157</v>
      </c>
      <c r="B147" s="40" t="e">
        <f>'SCC X Ano = Total'!B182/'SCC X Ano = Total'!B148-1</f>
        <v>#DIV/0!</v>
      </c>
      <c r="C147" s="40">
        <f>'SCC X Ano = Total'!C182/'SCC X Ano = Total'!C148-1</f>
        <v>3.8809661160969444</v>
      </c>
      <c r="D147" s="40">
        <f>'SCC X Ano = Total'!D182/'SCC X Ano = Total'!D148-1</f>
        <v>1.9573185025032651</v>
      </c>
      <c r="E147" s="40" t="e">
        <f>'SCC X Ano = Total'!E182/'SCC X Ano = Total'!E148-1</f>
        <v>#DIV/0!</v>
      </c>
      <c r="F147" s="40">
        <f>'SCC X Ano = Total'!F182/'SCC X Ano = Total'!F148-1</f>
        <v>0.4184861353179341</v>
      </c>
      <c r="G147" s="40" t="e">
        <f>'SCC X Ano = Total'!G182/'SCC X Ano = Total'!G148-1</f>
        <v>#DIV/0!</v>
      </c>
      <c r="H147" s="40" t="e">
        <f>'SCC X Ano = Total'!H182/'SCC X Ano = Total'!H148-1</f>
        <v>#DIV/0!</v>
      </c>
      <c r="I147" s="40">
        <f>'SCC X Ano = Total'!I182/'SCC X Ano = Total'!I148-1</f>
        <v>0.40368711518359279</v>
      </c>
      <c r="J147" s="40">
        <f>'SCC X Ano = Total'!J182/'SCC X Ano = Total'!J148-1</f>
        <v>-1</v>
      </c>
      <c r="K147" s="40" t="e">
        <f>'SCC X Ano = Total'!K182/'SCC X Ano = Total'!K148-1</f>
        <v>#DIV/0!</v>
      </c>
      <c r="L147" s="40">
        <f>'SCC X Ano = Total'!L182/'SCC X Ano = Total'!L148-1</f>
        <v>7.4297768523763574E-2</v>
      </c>
    </row>
    <row r="148" spans="1:12" x14ac:dyDescent="0.25">
      <c r="A148" s="25" t="s">
        <v>161</v>
      </c>
      <c r="B148" s="40" t="e">
        <f>'SCC X Ano = Total'!B183/'SCC X Ano = Total'!B149-1</f>
        <v>#DIV/0!</v>
      </c>
      <c r="C148" s="40">
        <f>'SCC X Ano = Total'!C183/'SCC X Ano = Total'!C149-1</f>
        <v>6.7974728521415724</v>
      </c>
      <c r="D148" s="40">
        <f>'SCC X Ano = Total'!D183/'SCC X Ano = Total'!D149-1</f>
        <v>12.688252663317</v>
      </c>
      <c r="E148" s="40" t="e">
        <f>'SCC X Ano = Total'!E183/'SCC X Ano = Total'!E149-1</f>
        <v>#DIV/0!</v>
      </c>
      <c r="F148" s="40">
        <f>'SCC X Ano = Total'!F183/'SCC X Ano = Total'!F149-1</f>
        <v>2.0343563479417712</v>
      </c>
      <c r="G148" s="40" t="e">
        <f>'SCC X Ano = Total'!G183/'SCC X Ano = Total'!G149-1</f>
        <v>#DIV/0!</v>
      </c>
      <c r="H148" s="40" t="e">
        <f>'SCC X Ano = Total'!H183/'SCC X Ano = Total'!H149-1</f>
        <v>#DIV/0!</v>
      </c>
      <c r="I148" s="40">
        <f>'SCC X Ano = Total'!I183/'SCC X Ano = Total'!I149-1</f>
        <v>-0.26538314085842407</v>
      </c>
      <c r="J148" s="40" t="e">
        <f>'SCC X Ano = Total'!J183/'SCC X Ano = Total'!J149-1</f>
        <v>#DIV/0!</v>
      </c>
      <c r="K148" s="40" t="e">
        <f>'SCC X Ano = Total'!K183/'SCC X Ano = Total'!K149-1</f>
        <v>#DIV/0!</v>
      </c>
      <c r="L148" s="40">
        <f>'SCC X Ano = Total'!L183/'SCC X Ano = Total'!L149-1</f>
        <v>1.7237540194206313</v>
      </c>
    </row>
    <row r="149" spans="1:12" x14ac:dyDescent="0.25">
      <c r="A149" s="25" t="s">
        <v>151</v>
      </c>
      <c r="B149" s="40" t="e">
        <f>'SCC X Ano = Total'!B184/'SCC X Ano = Total'!B150-1</f>
        <v>#DIV/0!</v>
      </c>
      <c r="C149" s="40">
        <f>'SCC X Ano = Total'!C184/'SCC X Ano = Total'!C150-1</f>
        <v>-0.20184091394683101</v>
      </c>
      <c r="D149" s="40">
        <f>'SCC X Ano = Total'!D184/'SCC X Ano = Total'!D150-1</f>
        <v>11.283925964677</v>
      </c>
      <c r="E149" s="40" t="e">
        <f>'SCC X Ano = Total'!E184/'SCC X Ano = Total'!E150-1</f>
        <v>#DIV/0!</v>
      </c>
      <c r="F149" s="40">
        <f>'SCC X Ano = Total'!F184/'SCC X Ano = Total'!F150-1</f>
        <v>-6.8022250017271912E-2</v>
      </c>
      <c r="G149" s="40">
        <f>'SCC X Ano = Total'!G184/'SCC X Ano = Total'!G150-1</f>
        <v>-0.95987912439529177</v>
      </c>
      <c r="H149" s="40" t="e">
        <f>'SCC X Ano = Total'!H184/'SCC X Ano = Total'!H150-1</f>
        <v>#DIV/0!</v>
      </c>
      <c r="I149" s="40">
        <f>'SCC X Ano = Total'!I184/'SCC X Ano = Total'!I150-1</f>
        <v>6.5646281594823108</v>
      </c>
      <c r="J149" s="40">
        <f>'SCC X Ano = Total'!J184/'SCC X Ano = Total'!J150-1</f>
        <v>-1</v>
      </c>
      <c r="K149" s="40" t="e">
        <f>'SCC X Ano = Total'!K184/'SCC X Ano = Total'!K150-1</f>
        <v>#DIV/0!</v>
      </c>
      <c r="L149" s="40">
        <f>'SCC X Ano = Total'!L184/'SCC X Ano = Total'!L150-1</f>
        <v>0.2993381789684284</v>
      </c>
    </row>
    <row r="150" spans="1:12" x14ac:dyDescent="0.25">
      <c r="A150" s="25" t="s">
        <v>167</v>
      </c>
      <c r="B150" s="40" t="e">
        <f>'SCC X Ano = Total'!B185/'SCC X Ano = Total'!B151-1</f>
        <v>#DIV/0!</v>
      </c>
      <c r="C150" s="40">
        <f>'SCC X Ano = Total'!C185/'SCC X Ano = Total'!C151-1</f>
        <v>8.1631806178180888E-2</v>
      </c>
      <c r="D150" s="40">
        <f>'SCC X Ano = Total'!D185/'SCC X Ano = Total'!D151-1</f>
        <v>-5.0415958103957825E-2</v>
      </c>
      <c r="E150" s="40" t="e">
        <f>'SCC X Ano = Total'!E185/'SCC X Ano = Total'!E151-1</f>
        <v>#DIV/0!</v>
      </c>
      <c r="F150" s="40">
        <f>'SCC X Ano = Total'!F185/'SCC X Ano = Total'!F151-1</f>
        <v>0.44806985895020235</v>
      </c>
      <c r="G150" s="40" t="e">
        <f>'SCC X Ano = Total'!G185/'SCC X Ano = Total'!G151-1</f>
        <v>#DIV/0!</v>
      </c>
      <c r="H150" s="40" t="e">
        <f>'SCC X Ano = Total'!H185/'SCC X Ano = Total'!H151-1</f>
        <v>#DIV/0!</v>
      </c>
      <c r="I150" s="40">
        <f>'SCC X Ano = Total'!I185/'SCC X Ano = Total'!I151-1</f>
        <v>1.8849371887650141</v>
      </c>
      <c r="J150" s="40" t="e">
        <f>'SCC X Ano = Total'!J185/'SCC X Ano = Total'!J151-1</f>
        <v>#DIV/0!</v>
      </c>
      <c r="K150" s="40" t="e">
        <f>'SCC X Ano = Total'!K185/'SCC X Ano = Total'!K151-1</f>
        <v>#DIV/0!</v>
      </c>
      <c r="L150" s="40">
        <f>'SCC X Ano = Total'!L185/'SCC X Ano = Total'!L151-1</f>
        <v>0.22375697465538602</v>
      </c>
    </row>
    <row r="151" spans="1:12" x14ac:dyDescent="0.25">
      <c r="A151" s="25" t="s">
        <v>171</v>
      </c>
      <c r="B151" s="40" t="e">
        <f>'SCC X Ano = Total'!B186/'SCC X Ano = Total'!B152-1</f>
        <v>#DIV/0!</v>
      </c>
      <c r="C151" s="40">
        <f>'SCC X Ano = Total'!C186/'SCC X Ano = Total'!C152-1</f>
        <v>0.67527778237173997</v>
      </c>
      <c r="D151" s="40">
        <f>'SCC X Ano = Total'!D186/'SCC X Ano = Total'!D152-1</f>
        <v>-0.80454936126461218</v>
      </c>
      <c r="E151" s="40" t="e">
        <f>'SCC X Ano = Total'!E186/'SCC X Ano = Total'!E152-1</f>
        <v>#DIV/0!</v>
      </c>
      <c r="F151" s="40">
        <f>'SCC X Ano = Total'!F186/'SCC X Ano = Total'!F152-1</f>
        <v>-0.29444749483422905</v>
      </c>
      <c r="G151" s="40" t="e">
        <f>'SCC X Ano = Total'!G186/'SCC X Ano = Total'!G152-1</f>
        <v>#DIV/0!</v>
      </c>
      <c r="H151" s="40" t="e">
        <f>'SCC X Ano = Total'!H186/'SCC X Ano = Total'!H152-1</f>
        <v>#DIV/0!</v>
      </c>
      <c r="I151" s="40">
        <f>'SCC X Ano = Total'!I186/'SCC X Ano = Total'!I152-1</f>
        <v>14.955702036224274</v>
      </c>
      <c r="J151" s="40">
        <f>'SCC X Ano = Total'!J186/'SCC X Ano = Total'!J152-1</f>
        <v>-1</v>
      </c>
      <c r="K151" s="40" t="e">
        <f>'SCC X Ano = Total'!K186/'SCC X Ano = Total'!K152-1</f>
        <v>#DIV/0!</v>
      </c>
      <c r="L151" s="40">
        <f>'SCC X Ano = Total'!L186/'SCC X Ano = Total'!L152-1</f>
        <v>-0.48794231723315595</v>
      </c>
    </row>
    <row r="152" spans="1:12" x14ac:dyDescent="0.25">
      <c r="A152" s="25" t="s">
        <v>175</v>
      </c>
      <c r="B152" s="40" t="e">
        <f>'SCC X Ano = Total'!B187/'SCC X Ano = Total'!B153-1</f>
        <v>#DIV/0!</v>
      </c>
      <c r="C152" s="40">
        <f>'SCC X Ano = Total'!C187/'SCC X Ano = Total'!C153-1</f>
        <v>2.1593731002713388</v>
      </c>
      <c r="D152" s="40">
        <f>'SCC X Ano = Total'!D187/'SCC X Ano = Total'!D153-1</f>
        <v>0.64304537104807991</v>
      </c>
      <c r="E152" s="40" t="e">
        <f>'SCC X Ano = Total'!E187/'SCC X Ano = Total'!E153-1</f>
        <v>#DIV/0!</v>
      </c>
      <c r="F152" s="40">
        <f>'SCC X Ano = Total'!F187/'SCC X Ano = Total'!F153-1</f>
        <v>-0.24080881190672065</v>
      </c>
      <c r="G152" s="40">
        <f>'SCC X Ano = Total'!G187/'SCC X Ano = Total'!G153-1</f>
        <v>-1</v>
      </c>
      <c r="H152" s="40" t="e">
        <f>'SCC X Ano = Total'!H187/'SCC X Ano = Total'!H153-1</f>
        <v>#DIV/0!</v>
      </c>
      <c r="I152" s="40">
        <f>'SCC X Ano = Total'!I187/'SCC X Ano = Total'!I153-1</f>
        <v>0.58754155792287577</v>
      </c>
      <c r="J152" s="40">
        <f>'SCC X Ano = Total'!J187/'SCC X Ano = Total'!J153-1</f>
        <v>-0.85461770296499151</v>
      </c>
      <c r="K152" s="40" t="e">
        <f>'SCC X Ano = Total'!K187/'SCC X Ano = Total'!K153-1</f>
        <v>#DIV/0!</v>
      </c>
      <c r="L152" s="40">
        <f>'SCC X Ano = Total'!L187/'SCC X Ano = Total'!L153-1</f>
        <v>-0.22667240050425752</v>
      </c>
    </row>
    <row r="153" spans="1:12" x14ac:dyDescent="0.25">
      <c r="A153" s="25" t="s">
        <v>137</v>
      </c>
      <c r="B153" s="40" t="e">
        <f>'SCC X Ano = Total'!B188/'SCC X Ano = Total'!B154-1</f>
        <v>#DIV/0!</v>
      </c>
      <c r="C153" s="40">
        <f>'SCC X Ano = Total'!C188/'SCC X Ano = Total'!C154-1</f>
        <v>7.5150944146693188</v>
      </c>
      <c r="D153" s="40">
        <f>'SCC X Ano = Total'!D188/'SCC X Ano = Total'!D154-1</f>
        <v>1.4330250618322951</v>
      </c>
      <c r="E153" s="40" t="e">
        <f>'SCC X Ano = Total'!E188/'SCC X Ano = Total'!E154-1</f>
        <v>#DIV/0!</v>
      </c>
      <c r="F153" s="40">
        <f>'SCC X Ano = Total'!F188/'SCC X Ano = Total'!F154-1</f>
        <v>0.1280166373765026</v>
      </c>
      <c r="G153" s="40" t="e">
        <f>'SCC X Ano = Total'!G188/'SCC X Ano = Total'!G154-1</f>
        <v>#DIV/0!</v>
      </c>
      <c r="H153" s="40" t="e">
        <f>'SCC X Ano = Total'!H188/'SCC X Ano = Total'!H154-1</f>
        <v>#DIV/0!</v>
      </c>
      <c r="I153" s="40">
        <f>'SCC X Ano = Total'!I188/'SCC X Ano = Total'!I154-1</f>
        <v>7.6280780515736044</v>
      </c>
      <c r="J153" s="40">
        <f>'SCC X Ano = Total'!J188/'SCC X Ano = Total'!J154-1</f>
        <v>-0.56456475754302526</v>
      </c>
      <c r="K153" s="40" t="e">
        <f>'SCC X Ano = Total'!K188/'SCC X Ano = Total'!K154-1</f>
        <v>#DIV/0!</v>
      </c>
      <c r="L153" s="40">
        <f>'SCC X Ano = Total'!L188/'SCC X Ano = Total'!L154-1</f>
        <v>7.1109720475552418E-2</v>
      </c>
    </row>
    <row r="154" spans="1:12" x14ac:dyDescent="0.25">
      <c r="A154" s="25" t="s">
        <v>181</v>
      </c>
      <c r="B154" s="40" t="e">
        <f>'SCC X Ano = Total'!B189/'SCC X Ano = Total'!B155-1</f>
        <v>#DIV/0!</v>
      </c>
      <c r="C154" s="40">
        <f>'SCC X Ano = Total'!C189/'SCC X Ano = Total'!C155-1</f>
        <v>-0.53963751808997207</v>
      </c>
      <c r="D154" s="40">
        <f>'SCC X Ano = Total'!D189/'SCC X Ano = Total'!D155-1</f>
        <v>-1</v>
      </c>
      <c r="E154" s="40" t="e">
        <f>'SCC X Ano = Total'!E189/'SCC X Ano = Total'!E155-1</f>
        <v>#DIV/0!</v>
      </c>
      <c r="F154" s="40">
        <f>'SCC X Ano = Total'!F189/'SCC X Ano = Total'!F155-1</f>
        <v>-0.87873709448791937</v>
      </c>
      <c r="G154" s="40">
        <f>'SCC X Ano = Total'!G189/'SCC X Ano = Total'!G155-1</f>
        <v>6.4025347678068218</v>
      </c>
      <c r="H154" s="40" t="e">
        <f>'SCC X Ano = Total'!H189/'SCC X Ano = Total'!H155-1</f>
        <v>#DIV/0!</v>
      </c>
      <c r="I154" s="40">
        <f>'SCC X Ano = Total'!I189/'SCC X Ano = Total'!I155-1</f>
        <v>-9.6755629032684753E-2</v>
      </c>
      <c r="J154" s="40" t="e">
        <f>'SCC X Ano = Total'!J189/'SCC X Ano = Total'!J155-1</f>
        <v>#DIV/0!</v>
      </c>
      <c r="K154" s="40" t="e">
        <f>'SCC X Ano = Total'!K189/'SCC X Ano = Total'!K155-1</f>
        <v>#DIV/0!</v>
      </c>
      <c r="L154" s="40">
        <f>'SCC X Ano = Total'!L189/'SCC X Ano = Total'!L155-1</f>
        <v>-0.71955235208901613</v>
      </c>
    </row>
    <row r="155" spans="1:12" x14ac:dyDescent="0.25">
      <c r="A155" s="25" t="s">
        <v>148</v>
      </c>
      <c r="B155" s="40" t="e">
        <f>'SCC X Ano = Total'!B190/'SCC X Ano = Total'!B156-1</f>
        <v>#DIV/0!</v>
      </c>
      <c r="C155" s="40">
        <f>'SCC X Ano = Total'!C190/'SCC X Ano = Total'!C156-1</f>
        <v>-0.2474167266823929</v>
      </c>
      <c r="D155" s="40">
        <f>'SCC X Ano = Total'!D190/'SCC X Ano = Total'!D156-1</f>
        <v>1.6153212306603715E-2</v>
      </c>
      <c r="E155" s="40" t="e">
        <f>'SCC X Ano = Total'!E190/'SCC X Ano = Total'!E156-1</f>
        <v>#DIV/0!</v>
      </c>
      <c r="F155" s="40">
        <f>'SCC X Ano = Total'!F190/'SCC X Ano = Total'!F156-1</f>
        <v>-0.16689792115986979</v>
      </c>
      <c r="G155" s="40">
        <f>'SCC X Ano = Total'!G190/'SCC X Ano = Total'!G156-1</f>
        <v>0.34450229384673503</v>
      </c>
      <c r="H155" s="40" t="e">
        <f>'SCC X Ano = Total'!H190/'SCC X Ano = Total'!H156-1</f>
        <v>#DIV/0!</v>
      </c>
      <c r="I155" s="40">
        <f>'SCC X Ano = Total'!I190/'SCC X Ano = Total'!I156-1</f>
        <v>-0.15351593264458052</v>
      </c>
      <c r="J155" s="40">
        <f>'SCC X Ano = Total'!J190/'SCC X Ano = Total'!J156-1</f>
        <v>-0.84330708622405925</v>
      </c>
      <c r="K155" s="40" t="e">
        <f>'SCC X Ano = Total'!K190/'SCC X Ano = Total'!K156-1</f>
        <v>#DIV/0!</v>
      </c>
      <c r="L155" s="40">
        <f>'SCC X Ano = Total'!L190/'SCC X Ano = Total'!L156-1</f>
        <v>-0.40087674155812325</v>
      </c>
    </row>
    <row r="156" spans="1:12" x14ac:dyDescent="0.25">
      <c r="A156" s="25" t="s">
        <v>177</v>
      </c>
      <c r="B156" s="40" t="e">
        <f>'SCC X Ano = Total'!B191/'SCC X Ano = Total'!B157-1</f>
        <v>#DIV/0!</v>
      </c>
      <c r="C156" s="40">
        <f>'SCC X Ano = Total'!C191/'SCC X Ano = Total'!C157-1</f>
        <v>-3.1144917147903795E-2</v>
      </c>
      <c r="D156" s="40">
        <f>'SCC X Ano = Total'!D191/'SCC X Ano = Total'!D157-1</f>
        <v>0.17934605905591838</v>
      </c>
      <c r="E156" s="40" t="e">
        <f>'SCC X Ano = Total'!E191/'SCC X Ano = Total'!E157-1</f>
        <v>#DIV/0!</v>
      </c>
      <c r="F156" s="40">
        <f>'SCC X Ano = Total'!F191/'SCC X Ano = Total'!F157-1</f>
        <v>-5.6904771976889923E-2</v>
      </c>
      <c r="G156" s="40">
        <f>'SCC X Ano = Total'!G191/'SCC X Ano = Total'!G157-1</f>
        <v>-0.74410498596122276</v>
      </c>
      <c r="H156" s="40" t="e">
        <f>'SCC X Ano = Total'!H191/'SCC X Ano = Total'!H157-1</f>
        <v>#DIV/0!</v>
      </c>
      <c r="I156" s="40">
        <f>'SCC X Ano = Total'!I191/'SCC X Ano = Total'!I157-1</f>
        <v>0.35277645380311395</v>
      </c>
      <c r="J156" s="40">
        <f>'SCC X Ano = Total'!J191/'SCC X Ano = Total'!J157-1</f>
        <v>0.18892217362675012</v>
      </c>
      <c r="K156" s="40" t="e">
        <f>'SCC X Ano = Total'!K191/'SCC X Ano = Total'!K157-1</f>
        <v>#DIV/0!</v>
      </c>
      <c r="L156" s="40">
        <f>'SCC X Ano = Total'!L191/'SCC X Ano = Total'!L157-1</f>
        <v>0.12261153217804854</v>
      </c>
    </row>
    <row r="157" spans="1:12" x14ac:dyDescent="0.25">
      <c r="A157" s="25" t="s">
        <v>159</v>
      </c>
      <c r="B157" s="40" t="e">
        <f>'SCC X Ano = Total'!B192/'SCC X Ano = Total'!B158-1</f>
        <v>#DIV/0!</v>
      </c>
      <c r="C157" s="40">
        <f>'SCC X Ano = Total'!C192/'SCC X Ano = Total'!C158-1</f>
        <v>4.8049107695030413</v>
      </c>
      <c r="D157" s="40">
        <f>'SCC X Ano = Total'!D192/'SCC X Ano = Total'!D158-1</f>
        <v>9.0567278092750474</v>
      </c>
      <c r="E157" s="40" t="e">
        <f>'SCC X Ano = Total'!E192/'SCC X Ano = Total'!E158-1</f>
        <v>#DIV/0!</v>
      </c>
      <c r="F157" s="40">
        <f>'SCC X Ano = Total'!F192/'SCC X Ano = Total'!F158-1</f>
        <v>-0.22373456271319103</v>
      </c>
      <c r="G157" s="40" t="e">
        <f>'SCC X Ano = Total'!G192/'SCC X Ano = Total'!G158-1</f>
        <v>#DIV/0!</v>
      </c>
      <c r="H157" s="40" t="e">
        <f>'SCC X Ano = Total'!H192/'SCC X Ano = Total'!H158-1</f>
        <v>#DIV/0!</v>
      </c>
      <c r="I157" s="40">
        <f>'SCC X Ano = Total'!I192/'SCC X Ano = Total'!I158-1</f>
        <v>1.0018773847979077</v>
      </c>
      <c r="J157" s="40" t="e">
        <f>'SCC X Ano = Total'!J192/'SCC X Ano = Total'!J158-1</f>
        <v>#DIV/0!</v>
      </c>
      <c r="K157" s="40" t="e">
        <f>'SCC X Ano = Total'!K192/'SCC X Ano = Total'!K158-1</f>
        <v>#DIV/0!</v>
      </c>
      <c r="L157" s="40">
        <f>'SCC X Ano = Total'!L192/'SCC X Ano = Total'!L158-1</f>
        <v>3.0914740128447287</v>
      </c>
    </row>
    <row r="158" spans="1:12" x14ac:dyDescent="0.25">
      <c r="A158" s="25" t="s">
        <v>191</v>
      </c>
      <c r="B158" s="40" t="e">
        <f>'SCC X Ano = Total'!B193/'SCC X Ano = Total'!B159-1</f>
        <v>#DIV/0!</v>
      </c>
      <c r="C158" s="40">
        <f>'SCC X Ano = Total'!C193/'SCC X Ano = Total'!C159-1</f>
        <v>0.35703499812721096</v>
      </c>
      <c r="D158" s="40">
        <f>'SCC X Ano = Total'!D193/'SCC X Ano = Total'!D159-1</f>
        <v>0.17742845546790842</v>
      </c>
      <c r="E158" s="40" t="e">
        <f>'SCC X Ano = Total'!E193/'SCC X Ano = Total'!E159-1</f>
        <v>#DIV/0!</v>
      </c>
      <c r="F158" s="40">
        <f>'SCC X Ano = Total'!F193/'SCC X Ano = Total'!F159-1</f>
        <v>-0.42304204717027105</v>
      </c>
      <c r="G158" s="40">
        <f>'SCC X Ano = Total'!G193/'SCC X Ano = Total'!G159-1</f>
        <v>-0.4338352168563655</v>
      </c>
      <c r="H158" s="40" t="e">
        <f>'SCC X Ano = Total'!H193/'SCC X Ano = Total'!H159-1</f>
        <v>#DIV/0!</v>
      </c>
      <c r="I158" s="40">
        <f>'SCC X Ano = Total'!I193/'SCC X Ano = Total'!I159-1</f>
        <v>-0.13589649432924689</v>
      </c>
      <c r="J158" s="40">
        <f>'SCC X Ano = Total'!J193/'SCC X Ano = Total'!J159-1</f>
        <v>0.38080905971845724</v>
      </c>
      <c r="K158" s="40" t="e">
        <f>'SCC X Ano = Total'!K193/'SCC X Ano = Total'!K159-1</f>
        <v>#DIV/0!</v>
      </c>
      <c r="L158" s="40">
        <f>'SCC X Ano = Total'!L193/'SCC X Ano = Total'!L159-1</f>
        <v>7.3615029770119911E-2</v>
      </c>
    </row>
    <row r="159" spans="1:12" x14ac:dyDescent="0.25">
      <c r="A159" s="25" t="s">
        <v>194</v>
      </c>
      <c r="B159" s="40" t="e">
        <f>'SCC X Ano = Total'!B194/'SCC X Ano = Total'!B160-1</f>
        <v>#DIV/0!</v>
      </c>
      <c r="C159" s="40">
        <f>'SCC X Ano = Total'!C194/'SCC X Ano = Total'!C160-1</f>
        <v>0.5413129849280891</v>
      </c>
      <c r="D159" s="40">
        <f>'SCC X Ano = Total'!D194/'SCC X Ano = Total'!D160-1</f>
        <v>-0.46202235099933908</v>
      </c>
      <c r="E159" s="40" t="e">
        <f>'SCC X Ano = Total'!E194/'SCC X Ano = Total'!E160-1</f>
        <v>#DIV/0!</v>
      </c>
      <c r="F159" s="40">
        <f>'SCC X Ano = Total'!F194/'SCC X Ano = Total'!F160-1</f>
        <v>0.27405083364836913</v>
      </c>
      <c r="G159" s="40">
        <f>'SCC X Ano = Total'!G194/'SCC X Ano = Total'!G160-1</f>
        <v>-0.79112265648784252</v>
      </c>
      <c r="H159" s="40">
        <f>'SCC X Ano = Total'!H194/'SCC X Ano = Total'!H160-1</f>
        <v>225.16792244561844</v>
      </c>
      <c r="I159" s="40">
        <f>'SCC X Ano = Total'!I194/'SCC X Ano = Total'!I160-1</f>
        <v>0.47143725771812361</v>
      </c>
      <c r="J159" s="40">
        <f>'SCC X Ano = Total'!J194/'SCC X Ano = Total'!J160-1</f>
        <v>0.26940014798761358</v>
      </c>
      <c r="K159" s="40" t="e">
        <f>'SCC X Ano = Total'!K194/'SCC X Ano = Total'!K160-1</f>
        <v>#DIV/0!</v>
      </c>
      <c r="L159" s="40">
        <f>'SCC X Ano = Total'!L194/'SCC X Ano = Total'!L160-1</f>
        <v>0.21082675326725098</v>
      </c>
    </row>
    <row r="160" spans="1:12" x14ac:dyDescent="0.25">
      <c r="A160" s="25" t="s">
        <v>185</v>
      </c>
      <c r="B160" s="40" t="e">
        <f>'SCC X Ano = Total'!B195/'SCC X Ano = Total'!B161-1</f>
        <v>#DIV/0!</v>
      </c>
      <c r="C160" s="40">
        <f>'SCC X Ano = Total'!C195/'SCC X Ano = Total'!C161-1</f>
        <v>5.877988924453259E-2</v>
      </c>
      <c r="D160" s="40">
        <f>'SCC X Ano = Total'!D195/'SCC X Ano = Total'!D161-1</f>
        <v>0.60651737862772048</v>
      </c>
      <c r="E160" s="40" t="e">
        <f>'SCC X Ano = Total'!E195/'SCC X Ano = Total'!E161-1</f>
        <v>#DIV/0!</v>
      </c>
      <c r="F160" s="40">
        <f>'SCC X Ano = Total'!F195/'SCC X Ano = Total'!F161-1</f>
        <v>-0.73047732613967709</v>
      </c>
      <c r="G160" s="40">
        <f>'SCC X Ano = Total'!G195/'SCC X Ano = Total'!G161-1</f>
        <v>4.9135569270529915</v>
      </c>
      <c r="H160" s="40" t="e">
        <f>'SCC X Ano = Total'!H195/'SCC X Ano = Total'!H161-1</f>
        <v>#DIV/0!</v>
      </c>
      <c r="I160" s="40">
        <f>'SCC X Ano = Total'!I195/'SCC X Ano = Total'!I161-1</f>
        <v>0.56400552420939487</v>
      </c>
      <c r="J160" s="40">
        <f>'SCC X Ano = Total'!J195/'SCC X Ano = Total'!J161-1</f>
        <v>-1</v>
      </c>
      <c r="K160" s="40" t="e">
        <f>'SCC X Ano = Total'!K195/'SCC X Ano = Total'!K161-1</f>
        <v>#DIV/0!</v>
      </c>
      <c r="L160" s="40">
        <f>'SCC X Ano = Total'!L195/'SCC X Ano = Total'!L161-1</f>
        <v>-0.67101573697204808</v>
      </c>
    </row>
    <row r="161" spans="1:12" x14ac:dyDescent="0.25">
      <c r="A161" s="25" t="s">
        <v>200</v>
      </c>
      <c r="B161" s="40" t="e">
        <f>'SCC X Ano = Total'!B196/'SCC X Ano = Total'!B162-1</f>
        <v>#DIV/0!</v>
      </c>
      <c r="C161" s="40">
        <f>'SCC X Ano = Total'!C196/'SCC X Ano = Total'!C162-1</f>
        <v>3.1756116179844511</v>
      </c>
      <c r="D161" s="40">
        <f>'SCC X Ano = Total'!D196/'SCC X Ano = Total'!D162-1</f>
        <v>3.8911258764482657</v>
      </c>
      <c r="E161" s="40" t="e">
        <f>'SCC X Ano = Total'!E196/'SCC X Ano = Total'!E162-1</f>
        <v>#DIV/0!</v>
      </c>
      <c r="F161" s="40">
        <f>'SCC X Ano = Total'!F196/'SCC X Ano = Total'!F162-1</f>
        <v>-4.0157796859943695E-2</v>
      </c>
      <c r="G161" s="40" t="e">
        <f>'SCC X Ano = Total'!G196/'SCC X Ano = Total'!G162-1</f>
        <v>#DIV/0!</v>
      </c>
      <c r="H161" s="40" t="e">
        <f>'SCC X Ano = Total'!H196/'SCC X Ano = Total'!H162-1</f>
        <v>#DIV/0!</v>
      </c>
      <c r="I161" s="40">
        <f>'SCC X Ano = Total'!I196/'SCC X Ano = Total'!I162-1</f>
        <v>0.71321481754575999</v>
      </c>
      <c r="J161" s="40">
        <f>'SCC X Ano = Total'!J196/'SCC X Ano = Total'!J162-1</f>
        <v>2.6406410568796508</v>
      </c>
      <c r="K161" s="40" t="e">
        <f>'SCC X Ano = Total'!K196/'SCC X Ano = Total'!K162-1</f>
        <v>#DIV/0!</v>
      </c>
      <c r="L161" s="40">
        <f>'SCC X Ano = Total'!L196/'SCC X Ano = Total'!L162-1</f>
        <v>1.5343434359006283</v>
      </c>
    </row>
    <row r="162" spans="1:12" x14ac:dyDescent="0.25">
      <c r="A162" s="25" t="s">
        <v>198</v>
      </c>
      <c r="B162" s="40" t="e">
        <f>'SCC X Ano = Total'!B197/'SCC X Ano = Total'!B163-1</f>
        <v>#DIV/0!</v>
      </c>
      <c r="C162" s="40">
        <f>'SCC X Ano = Total'!C197/'SCC X Ano = Total'!C163-1</f>
        <v>-0.12261243808106415</v>
      </c>
      <c r="D162" s="40">
        <f>'SCC X Ano = Total'!D197/'SCC X Ano = Total'!D163-1</f>
        <v>8.6267822367777942</v>
      </c>
      <c r="E162" s="40" t="e">
        <f>'SCC X Ano = Total'!E197/'SCC X Ano = Total'!E163-1</f>
        <v>#DIV/0!</v>
      </c>
      <c r="F162" s="40">
        <f>'SCC X Ano = Total'!F197/'SCC X Ano = Total'!F163-1</f>
        <v>0.58822155813428578</v>
      </c>
      <c r="G162" s="40">
        <f>'SCC X Ano = Total'!G197/'SCC X Ano = Total'!G163-1</f>
        <v>-0.86666173887082387</v>
      </c>
      <c r="H162" s="40" t="e">
        <f>'SCC X Ano = Total'!H197/'SCC X Ano = Total'!H163-1</f>
        <v>#DIV/0!</v>
      </c>
      <c r="I162" s="40">
        <f>'SCC X Ano = Total'!I197/'SCC X Ano = Total'!I163-1</f>
        <v>-8.0987340518853257E-3</v>
      </c>
      <c r="J162" s="40">
        <f>'SCC X Ano = Total'!J197/'SCC X Ano = Total'!J163-1</f>
        <v>-0.74305167578210496</v>
      </c>
      <c r="K162" s="40" t="e">
        <f>'SCC X Ano = Total'!K197/'SCC X Ano = Total'!K163-1</f>
        <v>#DIV/0!</v>
      </c>
      <c r="L162" s="40">
        <f>'SCC X Ano = Total'!L197/'SCC X Ano = Total'!L163-1</f>
        <v>0.77810581387592936</v>
      </c>
    </row>
    <row r="163" spans="1:12" x14ac:dyDescent="0.25">
      <c r="A163" s="25" t="s">
        <v>173</v>
      </c>
      <c r="B163" s="40" t="e">
        <f>'SCC X Ano = Total'!B198/'SCC X Ano = Total'!B164-1</f>
        <v>#DIV/0!</v>
      </c>
      <c r="C163" s="40">
        <f>'SCC X Ano = Total'!C198/'SCC X Ano = Total'!C164-1</f>
        <v>12.648634919018148</v>
      </c>
      <c r="D163" s="40">
        <f>'SCC X Ano = Total'!D198/'SCC X Ano = Total'!D164-1</f>
        <v>0.54344602330763014</v>
      </c>
      <c r="E163" s="40" t="e">
        <f>'SCC X Ano = Total'!E198/'SCC X Ano = Total'!E164-1</f>
        <v>#DIV/0!</v>
      </c>
      <c r="F163" s="40">
        <f>'SCC X Ano = Total'!F198/'SCC X Ano = Total'!F164-1</f>
        <v>2.125662408192059</v>
      </c>
      <c r="G163" s="40">
        <f>'SCC X Ano = Total'!G198/'SCC X Ano = Total'!G164-1</f>
        <v>2.5145758357387393</v>
      </c>
      <c r="H163" s="40" t="e">
        <f>'SCC X Ano = Total'!H198/'SCC X Ano = Total'!H164-1</f>
        <v>#DIV/0!</v>
      </c>
      <c r="I163" s="40">
        <f>'SCC X Ano = Total'!I198/'SCC X Ano = Total'!I164-1</f>
        <v>0.30261219346987889</v>
      </c>
      <c r="J163" s="40" t="e">
        <f>'SCC X Ano = Total'!J198/'SCC X Ano = Total'!J164-1</f>
        <v>#DIV/0!</v>
      </c>
      <c r="K163" s="40" t="e">
        <f>'SCC X Ano = Total'!K198/'SCC X Ano = Total'!K164-1</f>
        <v>#DIV/0!</v>
      </c>
      <c r="L163" s="40">
        <f>'SCC X Ano = Total'!L198/'SCC X Ano = Total'!L164-1</f>
        <v>1.303733663257896</v>
      </c>
    </row>
    <row r="164" spans="1:12" x14ac:dyDescent="0.25">
      <c r="A164" s="25" t="s">
        <v>169</v>
      </c>
      <c r="B164" s="40" t="e">
        <f>'SCC X Ano = Total'!B199/'SCC X Ano = Total'!B165-1</f>
        <v>#DIV/0!</v>
      </c>
      <c r="C164" s="40">
        <f>'SCC X Ano = Total'!C199/'SCC X Ano = Total'!C165-1</f>
        <v>0.4374415543292467</v>
      </c>
      <c r="D164" s="40">
        <f>'SCC X Ano = Total'!D199/'SCC X Ano = Total'!D165-1</f>
        <v>0.86951431453303418</v>
      </c>
      <c r="E164" s="40" t="e">
        <f>'SCC X Ano = Total'!E199/'SCC X Ano = Total'!E165-1</f>
        <v>#DIV/0!</v>
      </c>
      <c r="F164" s="40">
        <f>'SCC X Ano = Total'!F199/'SCC X Ano = Total'!F165-1</f>
        <v>-0.55379824192936389</v>
      </c>
      <c r="G164" s="40" t="e">
        <f>'SCC X Ano = Total'!G199/'SCC X Ano = Total'!G165-1</f>
        <v>#DIV/0!</v>
      </c>
      <c r="H164" s="40" t="e">
        <f>'SCC X Ano = Total'!H199/'SCC X Ano = Total'!H165-1</f>
        <v>#DIV/0!</v>
      </c>
      <c r="I164" s="40">
        <f>'SCC X Ano = Total'!I199/'SCC X Ano = Total'!I165-1</f>
        <v>-5.5712861423324656E-2</v>
      </c>
      <c r="J164" s="40" t="e">
        <f>'SCC X Ano = Total'!J199/'SCC X Ano = Total'!J165-1</f>
        <v>#DIV/0!</v>
      </c>
      <c r="K164" s="40" t="e">
        <f>'SCC X Ano = Total'!K199/'SCC X Ano = Total'!K165-1</f>
        <v>#DIV/0!</v>
      </c>
      <c r="L164" s="40">
        <f>'SCC X Ano = Total'!L199/'SCC X Ano = Total'!L165-1</f>
        <v>0.13894230416752396</v>
      </c>
    </row>
    <row r="165" spans="1:12" x14ac:dyDescent="0.25">
      <c r="A165" s="25" t="s">
        <v>163</v>
      </c>
      <c r="B165" s="40" t="e">
        <f>'SCC X Ano = Total'!B200/'SCC X Ano = Total'!B166-1</f>
        <v>#DIV/0!</v>
      </c>
      <c r="C165" s="40">
        <f>'SCC X Ano = Total'!C200/'SCC X Ano = Total'!C166-1</f>
        <v>3.1423473516811828</v>
      </c>
      <c r="D165" s="40">
        <f>'SCC X Ano = Total'!D200/'SCC X Ano = Total'!D166-1</f>
        <v>1.4773309055606028</v>
      </c>
      <c r="E165" s="40" t="e">
        <f>'SCC X Ano = Total'!E200/'SCC X Ano = Total'!E166-1</f>
        <v>#DIV/0!</v>
      </c>
      <c r="F165" s="40">
        <f>'SCC X Ano = Total'!F200/'SCC X Ano = Total'!F166-1</f>
        <v>-0.22947756899635863</v>
      </c>
      <c r="G165" s="40" t="e">
        <f>'SCC X Ano = Total'!G200/'SCC X Ano = Total'!G166-1</f>
        <v>#DIV/0!</v>
      </c>
      <c r="H165" s="40" t="e">
        <f>'SCC X Ano = Total'!H200/'SCC X Ano = Total'!H166-1</f>
        <v>#DIV/0!</v>
      </c>
      <c r="I165" s="40">
        <f>'SCC X Ano = Total'!I200/'SCC X Ano = Total'!I166-1</f>
        <v>2.7896428732694045</v>
      </c>
      <c r="J165" s="40" t="e">
        <f>'SCC X Ano = Total'!J200/'SCC X Ano = Total'!J166-1</f>
        <v>#DIV/0!</v>
      </c>
      <c r="K165" s="40" t="e">
        <f>'SCC X Ano = Total'!K200/'SCC X Ano = Total'!K166-1</f>
        <v>#DIV/0!</v>
      </c>
      <c r="L165" s="40">
        <f>'SCC X Ano = Total'!L200/'SCC X Ano = Total'!L166-1</f>
        <v>1.0083820603736204</v>
      </c>
    </row>
    <row r="166" spans="1:12" x14ac:dyDescent="0.25">
      <c r="A166" s="25" t="s">
        <v>155</v>
      </c>
      <c r="B166" s="40" t="e">
        <f>'SCC X Ano = Total'!B201/'SCC X Ano = Total'!B167-1</f>
        <v>#DIV/0!</v>
      </c>
      <c r="C166" s="40">
        <f>'SCC X Ano = Total'!C201/'SCC X Ano = Total'!C167-1</f>
        <v>0.72054451735466829</v>
      </c>
      <c r="D166" s="40">
        <f>'SCC X Ano = Total'!D201/'SCC X Ano = Total'!D167-1</f>
        <v>-0.94577566044656014</v>
      </c>
      <c r="E166" s="40" t="e">
        <f>'SCC X Ano = Total'!E201/'SCC X Ano = Total'!E167-1</f>
        <v>#DIV/0!</v>
      </c>
      <c r="F166" s="40">
        <f>'SCC X Ano = Total'!F201/'SCC X Ano = Total'!F167-1</f>
        <v>1.3367422141077259</v>
      </c>
      <c r="G166" s="40">
        <f>'SCC X Ano = Total'!G201/'SCC X Ano = Total'!G167-1</f>
        <v>-0.37558404205166929</v>
      </c>
      <c r="H166" s="40" t="e">
        <f>'SCC X Ano = Total'!H201/'SCC X Ano = Total'!H167-1</f>
        <v>#DIV/0!</v>
      </c>
      <c r="I166" s="40">
        <f>'SCC X Ano = Total'!I201/'SCC X Ano = Total'!I167-1</f>
        <v>0.53302299839668765</v>
      </c>
      <c r="J166" s="40" t="e">
        <f>'SCC X Ano = Total'!J201/'SCC X Ano = Total'!J167-1</f>
        <v>#DIV/0!</v>
      </c>
      <c r="K166" s="40" t="e">
        <f>'SCC X Ano = Total'!K201/'SCC X Ano = Total'!K167-1</f>
        <v>#DIV/0!</v>
      </c>
      <c r="L166" s="40">
        <f>'SCC X Ano = Total'!L201/'SCC X Ano = Total'!L167-1</f>
        <v>-0.81853809266295929</v>
      </c>
    </row>
    <row r="167" spans="1:12" x14ac:dyDescent="0.25">
      <c r="A167" s="25" t="s">
        <v>223</v>
      </c>
      <c r="B167" s="40" t="e">
        <f>'SCC X Ano = Total'!B202/'SCC X Ano = Total'!B168-1</f>
        <v>#DIV/0!</v>
      </c>
      <c r="C167" s="40">
        <f>'SCC X Ano = Total'!C202/'SCC X Ano = Total'!C168-1</f>
        <v>0.34823937372824432</v>
      </c>
      <c r="D167" s="40">
        <f>'SCC X Ano = Total'!D202/'SCC X Ano = Total'!D168-1</f>
        <v>-1.0181350315315085E-2</v>
      </c>
      <c r="E167" s="40" t="e">
        <f>'SCC X Ano = Total'!E202/'SCC X Ano = Total'!E168-1</f>
        <v>#DIV/0!</v>
      </c>
      <c r="F167" s="40">
        <f>'SCC X Ano = Total'!F202/'SCC X Ano = Total'!F168-1</f>
        <v>-9.9069906904712068E-2</v>
      </c>
      <c r="G167" s="40">
        <f>'SCC X Ano = Total'!G202/'SCC X Ano = Total'!G168-1</f>
        <v>-0.42999818887993213</v>
      </c>
      <c r="H167" s="40">
        <f>'SCC X Ano = Total'!H202/'SCC X Ano = Total'!H168-1</f>
        <v>225.16792244561844</v>
      </c>
      <c r="I167" s="40">
        <f>'SCC X Ano = Total'!I202/'SCC X Ano = Total'!I168-1</f>
        <v>0.5012333746030293</v>
      </c>
      <c r="J167" s="40">
        <f>'SCC X Ano = Total'!J202/'SCC X Ano = Total'!J168-1</f>
        <v>0.11341844200766471</v>
      </c>
      <c r="K167" s="40" t="e">
        <f>'SCC X Ano = Total'!K202/'SCC X Ano = Total'!K168-1</f>
        <v>#DIV/0!</v>
      </c>
      <c r="L167" s="40">
        <f>'SCC X Ano = Total'!L202/'SCC X Ano = Total'!L168-1</f>
        <v>2.5749645821390166E-2</v>
      </c>
    </row>
    <row r="168" spans="1:12" x14ac:dyDescent="0.25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</row>
    <row r="169" spans="1:12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</row>
    <row r="170" spans="1:12" x14ac:dyDescent="0.25">
      <c r="B170" s="31"/>
      <c r="C170" s="31"/>
      <c r="D170" s="31"/>
      <c r="E170" s="31"/>
      <c r="F170" s="31"/>
      <c r="G170" s="31"/>
      <c r="H170" s="31"/>
      <c r="I170" s="31"/>
      <c r="J170" s="31"/>
      <c r="K170" s="31"/>
    </row>
    <row r="171" spans="1:12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12" x14ac:dyDescent="0.25">
      <c r="A172" s="2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  <c r="L172" s="1">
        <v>2013</v>
      </c>
    </row>
    <row r="173" spans="1:12" x14ac:dyDescent="0.25">
      <c r="A173" s="25"/>
      <c r="B173" s="25" t="s">
        <v>224</v>
      </c>
      <c r="C173" s="25" t="s">
        <v>228</v>
      </c>
      <c r="D173" s="25" t="s">
        <v>15</v>
      </c>
      <c r="E173" s="25" t="s">
        <v>229</v>
      </c>
      <c r="F173" s="25" t="s">
        <v>226</v>
      </c>
      <c r="G173" s="25" t="s">
        <v>227</v>
      </c>
      <c r="H173" s="25" t="s">
        <v>131</v>
      </c>
      <c r="I173" s="25" t="s">
        <v>130</v>
      </c>
      <c r="J173" s="25" t="s">
        <v>129</v>
      </c>
      <c r="K173" s="25" t="s">
        <v>230</v>
      </c>
      <c r="L173" s="25" t="s">
        <v>404</v>
      </c>
    </row>
    <row r="174" spans="1:12" x14ac:dyDescent="0.25">
      <c r="A174" s="25" t="s">
        <v>132</v>
      </c>
      <c r="B174" s="40" t="e">
        <f>'SCC X Ano = Total'!B209/'SCC X Ano = Total'!B175-1</f>
        <v>#DIV/0!</v>
      </c>
      <c r="C174" s="40">
        <f>'SCC X Ano = Total'!C209/'SCC X Ano = Total'!C175-1</f>
        <v>-0.42003755289215394</v>
      </c>
      <c r="D174" s="40">
        <f>'SCC X Ano = Total'!D209/'SCC X Ano = Total'!D175-1</f>
        <v>-0.62610246505017397</v>
      </c>
      <c r="E174" s="40" t="e">
        <f>'SCC X Ano = Total'!E209/'SCC X Ano = Total'!E175-1</f>
        <v>#DIV/0!</v>
      </c>
      <c r="F174" s="40">
        <f>'SCC X Ano = Total'!F209/'SCC X Ano = Total'!F175-1</f>
        <v>2.2148585557998337</v>
      </c>
      <c r="G174" s="40">
        <f>'SCC X Ano = Total'!G209/'SCC X Ano = Total'!G175-1</f>
        <v>0.2490070101974291</v>
      </c>
      <c r="H174" s="40" t="e">
        <f>'SCC X Ano = Total'!H209/'SCC X Ano = Total'!H175-1</f>
        <v>#DIV/0!</v>
      </c>
      <c r="I174" s="40">
        <f>'SCC X Ano = Total'!I209/'SCC X Ano = Total'!I175-1</f>
        <v>4.4588849055866993</v>
      </c>
      <c r="J174" s="40" t="e">
        <f>'SCC X Ano = Total'!J209/'SCC X Ano = Total'!J175-1</f>
        <v>#DIV/0!</v>
      </c>
      <c r="K174" s="40" t="e">
        <f>'SCC X Ano = Total'!K209/'SCC X Ano = Total'!K175-1</f>
        <v>#DIV/0!</v>
      </c>
      <c r="L174" s="40">
        <f>'SCC X Ano = Total'!L209/'SCC X Ano = Total'!L175-1</f>
        <v>0.53426700295022189</v>
      </c>
    </row>
    <row r="175" spans="1:12" x14ac:dyDescent="0.25">
      <c r="A175" s="25" t="s">
        <v>134</v>
      </c>
      <c r="B175" s="40" t="e">
        <f>'SCC X Ano = Total'!B210/'SCC X Ano = Total'!B176-1</f>
        <v>#DIV/0!</v>
      </c>
      <c r="C175" s="40">
        <f>'SCC X Ano = Total'!C210/'SCC X Ano = Total'!C176-1</f>
        <v>-1</v>
      </c>
      <c r="D175" s="40">
        <f>'SCC X Ano = Total'!D210/'SCC X Ano = Total'!D176-1</f>
        <v>-0.88775907490660511</v>
      </c>
      <c r="E175" s="40" t="e">
        <f>'SCC X Ano = Total'!E210/'SCC X Ano = Total'!E176-1</f>
        <v>#DIV/0!</v>
      </c>
      <c r="F175" s="40">
        <f>'SCC X Ano = Total'!F210/'SCC X Ano = Total'!F176-1</f>
        <v>1.3302157495181604</v>
      </c>
      <c r="G175" s="40" t="e">
        <f>'SCC X Ano = Total'!G210/'SCC X Ano = Total'!G176-1</f>
        <v>#DIV/0!</v>
      </c>
      <c r="H175" s="40" t="e">
        <f>'SCC X Ano = Total'!H210/'SCC X Ano = Total'!H176-1</f>
        <v>#DIV/0!</v>
      </c>
      <c r="I175" s="40">
        <f>'SCC X Ano = Total'!I210/'SCC X Ano = Total'!I176-1</f>
        <v>0.57430138110756301</v>
      </c>
      <c r="J175" s="40" t="e">
        <f>'SCC X Ano = Total'!J210/'SCC X Ano = Total'!J176-1</f>
        <v>#DIV/0!</v>
      </c>
      <c r="K175" s="40" t="e">
        <f>'SCC X Ano = Total'!K210/'SCC X Ano = Total'!K176-1</f>
        <v>#DIV/0!</v>
      </c>
      <c r="L175" s="40">
        <f>'SCC X Ano = Total'!L210/'SCC X Ano = Total'!L176-1</f>
        <v>1.8145611639222015E-3</v>
      </c>
    </row>
    <row r="176" spans="1:12" x14ac:dyDescent="0.25">
      <c r="A176" s="25" t="s">
        <v>139</v>
      </c>
      <c r="B176" s="40" t="e">
        <f>'SCC X Ano = Total'!B211/'SCC X Ano = Total'!B177-1</f>
        <v>#DIV/0!</v>
      </c>
      <c r="C176" s="40">
        <f>'SCC X Ano = Total'!C211/'SCC X Ano = Total'!C177-1</f>
        <v>3.743584700682776</v>
      </c>
      <c r="D176" s="40" t="e">
        <f>'SCC X Ano = Total'!D211/'SCC X Ano = Total'!D177-1</f>
        <v>#DIV/0!</v>
      </c>
      <c r="E176" s="40" t="e">
        <f>'SCC X Ano = Total'!E211/'SCC X Ano = Total'!E177-1</f>
        <v>#DIV/0!</v>
      </c>
      <c r="F176" s="40">
        <f>'SCC X Ano = Total'!F211/'SCC X Ano = Total'!F177-1</f>
        <v>-0.69212030571304406</v>
      </c>
      <c r="G176" s="40" t="e">
        <f>'SCC X Ano = Total'!G211/'SCC X Ano = Total'!G177-1</f>
        <v>#DIV/0!</v>
      </c>
      <c r="H176" s="40" t="e">
        <f>'SCC X Ano = Total'!H211/'SCC X Ano = Total'!H177-1</f>
        <v>#DIV/0!</v>
      </c>
      <c r="I176" s="40">
        <f>'SCC X Ano = Total'!I211/'SCC X Ano = Total'!I177-1</f>
        <v>-0.95441169497682821</v>
      </c>
      <c r="J176" s="40" t="e">
        <f>'SCC X Ano = Total'!J211/'SCC X Ano = Total'!J177-1</f>
        <v>#DIV/0!</v>
      </c>
      <c r="K176" s="40" t="e">
        <f>'SCC X Ano = Total'!K211/'SCC X Ano = Total'!K177-1</f>
        <v>#DIV/0!</v>
      </c>
      <c r="L176" s="40">
        <f>'SCC X Ano = Total'!L211/'SCC X Ano = Total'!L177-1</f>
        <v>-0.31622706785777066</v>
      </c>
    </row>
    <row r="177" spans="1:12" x14ac:dyDescent="0.25">
      <c r="A177" s="25" t="s">
        <v>143</v>
      </c>
      <c r="B177" s="40" t="e">
        <f>'SCC X Ano = Total'!B212/'SCC X Ano = Total'!B178-1</f>
        <v>#DIV/0!</v>
      </c>
      <c r="C177" s="40" t="e">
        <f>'SCC X Ano = Total'!C212/'SCC X Ano = Total'!C178-1</f>
        <v>#DIV/0!</v>
      </c>
      <c r="D177" s="40">
        <f>'SCC X Ano = Total'!D212/'SCC X Ano = Total'!D178-1</f>
        <v>0.79396444400179278</v>
      </c>
      <c r="E177" s="40" t="e">
        <f>'SCC X Ano = Total'!E212/'SCC X Ano = Total'!E178-1</f>
        <v>#DIV/0!</v>
      </c>
      <c r="F177" s="40" t="e">
        <f>'SCC X Ano = Total'!F212/'SCC X Ano = Total'!F178-1</f>
        <v>#DIV/0!</v>
      </c>
      <c r="G177" s="40" t="e">
        <f>'SCC X Ano = Total'!G212/'SCC X Ano = Total'!G178-1</f>
        <v>#DIV/0!</v>
      </c>
      <c r="H177" s="40" t="e">
        <f>'SCC X Ano = Total'!H212/'SCC X Ano = Total'!H178-1</f>
        <v>#DIV/0!</v>
      </c>
      <c r="I177" s="40">
        <f>'SCC X Ano = Total'!I212/'SCC X Ano = Total'!I178-1</f>
        <v>-0.96310472801455205</v>
      </c>
      <c r="J177" s="40" t="e">
        <f>'SCC X Ano = Total'!J212/'SCC X Ano = Total'!J178-1</f>
        <v>#DIV/0!</v>
      </c>
      <c r="K177" s="40" t="e">
        <f>'SCC X Ano = Total'!K212/'SCC X Ano = Total'!K178-1</f>
        <v>#DIV/0!</v>
      </c>
      <c r="L177" s="40">
        <f>'SCC X Ano = Total'!L212/'SCC X Ano = Total'!L178-1</f>
        <v>-0.50758092944916355</v>
      </c>
    </row>
    <row r="178" spans="1:12" x14ac:dyDescent="0.25">
      <c r="A178" s="25" t="s">
        <v>146</v>
      </c>
      <c r="B178" s="40" t="e">
        <f>'SCC X Ano = Total'!B213/'SCC X Ano = Total'!B179-1</f>
        <v>#DIV/0!</v>
      </c>
      <c r="C178" s="40">
        <f>'SCC X Ano = Total'!C213/'SCC X Ano = Total'!C179-1</f>
        <v>-0.18265587665921812</v>
      </c>
      <c r="D178" s="40">
        <f>'SCC X Ano = Total'!D213/'SCC X Ano = Total'!D179-1</f>
        <v>-0.73148561442670024</v>
      </c>
      <c r="E178" s="40" t="e">
        <f>'SCC X Ano = Total'!E213/'SCC X Ano = Total'!E179-1</f>
        <v>#DIV/0!</v>
      </c>
      <c r="F178" s="40">
        <f>'SCC X Ano = Total'!F213/'SCC X Ano = Total'!F179-1</f>
        <v>-0.34005453716583622</v>
      </c>
      <c r="G178" s="40">
        <f>'SCC X Ano = Total'!G213/'SCC X Ano = Total'!G179-1</f>
        <v>-1</v>
      </c>
      <c r="H178" s="40" t="e">
        <f>'SCC X Ano = Total'!H213/'SCC X Ano = Total'!H179-1</f>
        <v>#DIV/0!</v>
      </c>
      <c r="I178" s="40">
        <f>'SCC X Ano = Total'!I213/'SCC X Ano = Total'!I179-1</f>
        <v>-0.50986727916288466</v>
      </c>
      <c r="J178" s="40">
        <f>'SCC X Ano = Total'!J213/'SCC X Ano = Total'!J179-1</f>
        <v>-1</v>
      </c>
      <c r="K178" s="40" t="e">
        <f>'SCC X Ano = Total'!K213/'SCC X Ano = Total'!K179-1</f>
        <v>#DIV/0!</v>
      </c>
      <c r="L178" s="40">
        <f>'SCC X Ano = Total'!L213/'SCC X Ano = Total'!L179-1</f>
        <v>-0.74532693217851165</v>
      </c>
    </row>
    <row r="179" spans="1:12" x14ac:dyDescent="0.25">
      <c r="A179" s="25" t="s">
        <v>141</v>
      </c>
      <c r="B179" s="40" t="e">
        <f>'SCC X Ano = Total'!B214/'SCC X Ano = Total'!B180-1</f>
        <v>#DIV/0!</v>
      </c>
      <c r="C179" s="40" t="e">
        <f>'SCC X Ano = Total'!C214/'SCC X Ano = Total'!C180-1</f>
        <v>#DIV/0!</v>
      </c>
      <c r="D179" s="40">
        <f>'SCC X Ano = Total'!D214/'SCC X Ano = Total'!D180-1</f>
        <v>-0.76282577672260454</v>
      </c>
      <c r="E179" s="40" t="e">
        <f>'SCC X Ano = Total'!E214/'SCC X Ano = Total'!E180-1</f>
        <v>#DIV/0!</v>
      </c>
      <c r="F179" s="40">
        <f>'SCC X Ano = Total'!F214/'SCC X Ano = Total'!F180-1</f>
        <v>-0.75745407036723944</v>
      </c>
      <c r="G179" s="40" t="e">
        <f>'SCC X Ano = Total'!G214/'SCC X Ano = Total'!G180-1</f>
        <v>#DIV/0!</v>
      </c>
      <c r="H179" s="40" t="e">
        <f>'SCC X Ano = Total'!H214/'SCC X Ano = Total'!H180-1</f>
        <v>#DIV/0!</v>
      </c>
      <c r="I179" s="40" t="e">
        <f>'SCC X Ano = Total'!I214/'SCC X Ano = Total'!I180-1</f>
        <v>#DIV/0!</v>
      </c>
      <c r="J179" s="40" t="e">
        <f>'SCC X Ano = Total'!J214/'SCC X Ano = Total'!J180-1</f>
        <v>#DIV/0!</v>
      </c>
      <c r="K179" s="40" t="e">
        <f>'SCC X Ano = Total'!K214/'SCC X Ano = Total'!K180-1</f>
        <v>#DIV/0!</v>
      </c>
      <c r="L179" s="40">
        <f>'SCC X Ano = Total'!L214/'SCC X Ano = Total'!L180-1</f>
        <v>-0.75834500803119786</v>
      </c>
    </row>
    <row r="180" spans="1:12" x14ac:dyDescent="0.25">
      <c r="A180" s="25" t="s">
        <v>153</v>
      </c>
      <c r="B180" s="40" t="e">
        <f>'SCC X Ano = Total'!B215/'SCC X Ano = Total'!B181-1</f>
        <v>#DIV/0!</v>
      </c>
      <c r="C180" s="40" t="e">
        <f>'SCC X Ano = Total'!C215/'SCC X Ano = Total'!C181-1</f>
        <v>#DIV/0!</v>
      </c>
      <c r="D180" s="40" t="e">
        <f>'SCC X Ano = Total'!D215/'SCC X Ano = Total'!D181-1</f>
        <v>#DIV/0!</v>
      </c>
      <c r="E180" s="40" t="e">
        <f>'SCC X Ano = Total'!E215/'SCC X Ano = Total'!E181-1</f>
        <v>#DIV/0!</v>
      </c>
      <c r="F180" s="40">
        <f>'SCC X Ano = Total'!F215/'SCC X Ano = Total'!F181-1</f>
        <v>-0.53687219459213509</v>
      </c>
      <c r="G180" s="40" t="e">
        <f>'SCC X Ano = Total'!G215/'SCC X Ano = Total'!G181-1</f>
        <v>#DIV/0!</v>
      </c>
      <c r="H180" s="40" t="e">
        <f>'SCC X Ano = Total'!H215/'SCC X Ano = Total'!H181-1</f>
        <v>#DIV/0!</v>
      </c>
      <c r="I180" s="40">
        <f>'SCC X Ano = Total'!I215/'SCC X Ano = Total'!I181-1</f>
        <v>-0.98376798034890578</v>
      </c>
      <c r="J180" s="40">
        <f>'SCC X Ano = Total'!J215/'SCC X Ano = Total'!J181-1</f>
        <v>-0.70600215065487304</v>
      </c>
      <c r="K180" s="40" t="e">
        <f>'SCC X Ano = Total'!K215/'SCC X Ano = Total'!K181-1</f>
        <v>#DIV/0!</v>
      </c>
      <c r="L180" s="40">
        <f>'SCC X Ano = Total'!L215/'SCC X Ano = Total'!L181-1</f>
        <v>-0.63072820282489861</v>
      </c>
    </row>
    <row r="181" spans="1:12" x14ac:dyDescent="0.25">
      <c r="A181" s="25" t="s">
        <v>157</v>
      </c>
      <c r="B181" s="40" t="e">
        <f>'SCC X Ano = Total'!B216/'SCC X Ano = Total'!B182-1</f>
        <v>#DIV/0!</v>
      </c>
      <c r="C181" s="40">
        <f>'SCC X Ano = Total'!C216/'SCC X Ano = Total'!C182-1</f>
        <v>-0.37974875903438532</v>
      </c>
      <c r="D181" s="40">
        <f>'SCC X Ano = Total'!D216/'SCC X Ano = Total'!D182-1</f>
        <v>13.340648491663741</v>
      </c>
      <c r="E181" s="40" t="e">
        <f>'SCC X Ano = Total'!E216/'SCC X Ano = Total'!E182-1</f>
        <v>#DIV/0!</v>
      </c>
      <c r="F181" s="40">
        <f>'SCC X Ano = Total'!F216/'SCC X Ano = Total'!F182-1</f>
        <v>1.2905447492463042</v>
      </c>
      <c r="G181" s="40" t="e">
        <f>'SCC X Ano = Total'!G216/'SCC X Ano = Total'!G182-1</f>
        <v>#DIV/0!</v>
      </c>
      <c r="H181" s="40" t="e">
        <f>'SCC X Ano = Total'!H216/'SCC X Ano = Total'!H182-1</f>
        <v>#DIV/0!</v>
      </c>
      <c r="I181" s="40">
        <f>'SCC X Ano = Total'!I216/'SCC X Ano = Total'!I182-1</f>
        <v>0.94039492732636454</v>
      </c>
      <c r="J181" s="40" t="e">
        <f>'SCC X Ano = Total'!J216/'SCC X Ano = Total'!J182-1</f>
        <v>#DIV/0!</v>
      </c>
      <c r="K181" s="40" t="e">
        <f>'SCC X Ano = Total'!K216/'SCC X Ano = Total'!K182-1</f>
        <v>#DIV/0!</v>
      </c>
      <c r="L181" s="40">
        <f>'SCC X Ano = Total'!L216/'SCC X Ano = Total'!L182-1</f>
        <v>4.6404239476364895</v>
      </c>
    </row>
    <row r="182" spans="1:12" x14ac:dyDescent="0.25">
      <c r="A182" s="25" t="s">
        <v>161</v>
      </c>
      <c r="B182" s="40" t="e">
        <f>'SCC X Ano = Total'!B217/'SCC X Ano = Total'!B183-1</f>
        <v>#DIV/0!</v>
      </c>
      <c r="C182" s="40">
        <f>'SCC X Ano = Total'!C217/'SCC X Ano = Total'!C183-1</f>
        <v>6.8998328649584861</v>
      </c>
      <c r="D182" s="40">
        <f>'SCC X Ano = Total'!D217/'SCC X Ano = Total'!D183-1</f>
        <v>-0.66959929917960703</v>
      </c>
      <c r="E182" s="40" t="e">
        <f>'SCC X Ano = Total'!E217/'SCC X Ano = Total'!E183-1</f>
        <v>#DIV/0!</v>
      </c>
      <c r="F182" s="40">
        <f>'SCC X Ano = Total'!F217/'SCC X Ano = Total'!F183-1</f>
        <v>0.5588540693897508</v>
      </c>
      <c r="G182" s="40" t="e">
        <f>'SCC X Ano = Total'!G217/'SCC X Ano = Total'!G183-1</f>
        <v>#DIV/0!</v>
      </c>
      <c r="H182" s="40" t="e">
        <f>'SCC X Ano = Total'!H217/'SCC X Ano = Total'!H183-1</f>
        <v>#DIV/0!</v>
      </c>
      <c r="I182" s="40">
        <f>'SCC X Ano = Total'!I217/'SCC X Ano = Total'!I183-1</f>
        <v>2.2516247776482152</v>
      </c>
      <c r="J182" s="40" t="e">
        <f>'SCC X Ano = Total'!J217/'SCC X Ano = Total'!J183-1</f>
        <v>#DIV/0!</v>
      </c>
      <c r="K182" s="40" t="e">
        <f>'SCC X Ano = Total'!K217/'SCC X Ano = Total'!K183-1</f>
        <v>#DIV/0!</v>
      </c>
      <c r="L182" s="40">
        <f>'SCC X Ano = Total'!L217/'SCC X Ano = Total'!L183-1</f>
        <v>1.0543515882159986</v>
      </c>
    </row>
    <row r="183" spans="1:12" x14ac:dyDescent="0.25">
      <c r="A183" s="25" t="s">
        <v>151</v>
      </c>
      <c r="B183" s="40" t="e">
        <f>'SCC X Ano = Total'!B218/'SCC X Ano = Total'!B184-1</f>
        <v>#DIV/0!</v>
      </c>
      <c r="C183" s="40">
        <f>'SCC X Ano = Total'!C218/'SCC X Ano = Total'!C184-1</f>
        <v>-0.28953450692421112</v>
      </c>
      <c r="D183" s="40">
        <f>'SCC X Ano = Total'!D218/'SCC X Ano = Total'!D184-1</f>
        <v>-0.82838302102963501</v>
      </c>
      <c r="E183" s="40" t="e">
        <f>'SCC X Ano = Total'!E218/'SCC X Ano = Total'!E184-1</f>
        <v>#DIV/0!</v>
      </c>
      <c r="F183" s="40">
        <f>'SCC X Ano = Total'!F218/'SCC X Ano = Total'!F184-1</f>
        <v>0.30434896008339285</v>
      </c>
      <c r="G183" s="40">
        <f>'SCC X Ano = Total'!G218/'SCC X Ano = Total'!G184-1</f>
        <v>-0.59358853094084796</v>
      </c>
      <c r="H183" s="40" t="e">
        <f>'SCC X Ano = Total'!H218/'SCC X Ano = Total'!H184-1</f>
        <v>#DIV/0!</v>
      </c>
      <c r="I183" s="40">
        <f>'SCC X Ano = Total'!I218/'SCC X Ano = Total'!I184-1</f>
        <v>-0.81731280322074418</v>
      </c>
      <c r="J183" s="40" t="e">
        <f>'SCC X Ano = Total'!J218/'SCC X Ano = Total'!J184-1</f>
        <v>#DIV/0!</v>
      </c>
      <c r="K183" s="40" t="e">
        <f>'SCC X Ano = Total'!K218/'SCC X Ano = Total'!K184-1</f>
        <v>#DIV/0!</v>
      </c>
      <c r="L183" s="40">
        <f>'SCC X Ano = Total'!L218/'SCC X Ano = Total'!L184-1</f>
        <v>-0.43727885287423129</v>
      </c>
    </row>
    <row r="184" spans="1:12" x14ac:dyDescent="0.25">
      <c r="A184" s="25" t="s">
        <v>167</v>
      </c>
      <c r="B184" s="40" t="e">
        <f>'SCC X Ano = Total'!B219/'SCC X Ano = Total'!B185-1</f>
        <v>#DIV/0!</v>
      </c>
      <c r="C184" s="40">
        <f>'SCC X Ano = Total'!C219/'SCC X Ano = Total'!C185-1</f>
        <v>0.86710573627229404</v>
      </c>
      <c r="D184" s="40">
        <f>'SCC X Ano = Total'!D219/'SCC X Ano = Total'!D185-1</f>
        <v>-0.45458305675108568</v>
      </c>
      <c r="E184" s="40" t="e">
        <f>'SCC X Ano = Total'!E219/'SCC X Ano = Total'!E185-1</f>
        <v>#DIV/0!</v>
      </c>
      <c r="F184" s="40">
        <f>'SCC X Ano = Total'!F219/'SCC X Ano = Total'!F185-1</f>
        <v>5.0504653441387104E-2</v>
      </c>
      <c r="G184" s="40" t="e">
        <f>'SCC X Ano = Total'!G219/'SCC X Ano = Total'!G185-1</f>
        <v>#DIV/0!</v>
      </c>
      <c r="H184" s="40" t="e">
        <f>'SCC X Ano = Total'!H219/'SCC X Ano = Total'!H185-1</f>
        <v>#DIV/0!</v>
      </c>
      <c r="I184" s="40">
        <f>'SCC X Ano = Total'!I219/'SCC X Ano = Total'!I185-1</f>
        <v>0.91571408008744992</v>
      </c>
      <c r="J184" s="40" t="e">
        <f>'SCC X Ano = Total'!J219/'SCC X Ano = Total'!J185-1</f>
        <v>#DIV/0!</v>
      </c>
      <c r="K184" s="40" t="e">
        <f>'SCC X Ano = Total'!K219/'SCC X Ano = Total'!K185-1</f>
        <v>#DIV/0!</v>
      </c>
      <c r="L184" s="40">
        <f>'SCC X Ano = Total'!L219/'SCC X Ano = Total'!L185-1</f>
        <v>0.31119194340616918</v>
      </c>
    </row>
    <row r="185" spans="1:12" x14ac:dyDescent="0.25">
      <c r="A185" s="25" t="s">
        <v>171</v>
      </c>
      <c r="B185" s="40" t="e">
        <f>'SCC X Ano = Total'!B220/'SCC X Ano = Total'!B186-1</f>
        <v>#DIV/0!</v>
      </c>
      <c r="C185" s="40">
        <f>'SCC X Ano = Total'!C220/'SCC X Ano = Total'!C186-1</f>
        <v>3.7086849802554385</v>
      </c>
      <c r="D185" s="40">
        <f>'SCC X Ano = Total'!D220/'SCC X Ano = Total'!D186-1</f>
        <v>0.49771486555797084</v>
      </c>
      <c r="E185" s="40" t="e">
        <f>'SCC X Ano = Total'!E220/'SCC X Ano = Total'!E186-1</f>
        <v>#DIV/0!</v>
      </c>
      <c r="F185" s="40">
        <f>'SCC X Ano = Total'!F220/'SCC X Ano = Total'!F186-1</f>
        <v>0.62785022001154189</v>
      </c>
      <c r="G185" s="40">
        <f>'SCC X Ano = Total'!G220/'SCC X Ano = Total'!G186-1</f>
        <v>-1</v>
      </c>
      <c r="H185" s="40" t="e">
        <f>'SCC X Ano = Total'!H220/'SCC X Ano = Total'!H186-1</f>
        <v>#DIV/0!</v>
      </c>
      <c r="I185" s="40">
        <f>'SCC X Ano = Total'!I220/'SCC X Ano = Total'!I186-1</f>
        <v>-0.7437372949213682</v>
      </c>
      <c r="J185" s="40" t="e">
        <f>'SCC X Ano = Total'!J220/'SCC X Ano = Total'!J186-1</f>
        <v>#DIV/0!</v>
      </c>
      <c r="K185" s="40" t="e">
        <f>'SCC X Ano = Total'!K220/'SCC X Ano = Total'!K186-1</f>
        <v>#DIV/0!</v>
      </c>
      <c r="L185" s="40">
        <f>'SCC X Ano = Total'!L220/'SCC X Ano = Total'!L186-1</f>
        <v>0.626374450653292</v>
      </c>
    </row>
    <row r="186" spans="1:12" x14ac:dyDescent="0.25">
      <c r="A186" s="25" t="s">
        <v>175</v>
      </c>
      <c r="B186" s="40" t="e">
        <f>'SCC X Ano = Total'!B221/'SCC X Ano = Total'!B187-1</f>
        <v>#DIV/0!</v>
      </c>
      <c r="C186" s="40">
        <f>'SCC X Ano = Total'!C221/'SCC X Ano = Total'!C187-1</f>
        <v>-0.38390418774235147</v>
      </c>
      <c r="D186" s="40">
        <f>'SCC X Ano = Total'!D221/'SCC X Ano = Total'!D187-1</f>
        <v>-0.70642199791689009</v>
      </c>
      <c r="E186" s="40" t="e">
        <f>'SCC X Ano = Total'!E221/'SCC X Ano = Total'!E187-1</f>
        <v>#DIV/0!</v>
      </c>
      <c r="F186" s="40">
        <f>'SCC X Ano = Total'!F221/'SCC X Ano = Total'!F187-1</f>
        <v>-0.78399536204691</v>
      </c>
      <c r="G186" s="40" t="e">
        <f>'SCC X Ano = Total'!G221/'SCC X Ano = Total'!G187-1</f>
        <v>#DIV/0!</v>
      </c>
      <c r="H186" s="40" t="e">
        <f>'SCC X Ano = Total'!H221/'SCC X Ano = Total'!H187-1</f>
        <v>#DIV/0!</v>
      </c>
      <c r="I186" s="40">
        <f>'SCC X Ano = Total'!I221/'SCC X Ano = Total'!I187-1</f>
        <v>-0.54734485495934981</v>
      </c>
      <c r="J186" s="40">
        <f>'SCC X Ano = Total'!J221/'SCC X Ano = Total'!J187-1</f>
        <v>0.86056979820891089</v>
      </c>
      <c r="K186" s="40" t="e">
        <f>'SCC X Ano = Total'!K221/'SCC X Ano = Total'!K187-1</f>
        <v>#DIV/0!</v>
      </c>
      <c r="L186" s="40">
        <f>'SCC X Ano = Total'!L221/'SCC X Ano = Total'!L187-1</f>
        <v>-0.64582249963377258</v>
      </c>
    </row>
    <row r="187" spans="1:12" x14ac:dyDescent="0.25">
      <c r="A187" s="25" t="s">
        <v>137</v>
      </c>
      <c r="B187" s="40" t="e">
        <f>'SCC X Ano = Total'!B222/'SCC X Ano = Total'!B188-1</f>
        <v>#DIV/0!</v>
      </c>
      <c r="C187" s="40">
        <f>'SCC X Ano = Total'!C222/'SCC X Ano = Total'!C188-1</f>
        <v>1.7538684675486182</v>
      </c>
      <c r="D187" s="40">
        <f>'SCC X Ano = Total'!D222/'SCC X Ano = Total'!D188-1</f>
        <v>27.237357163684671</v>
      </c>
      <c r="E187" s="40" t="e">
        <f>'SCC X Ano = Total'!E222/'SCC X Ano = Total'!E188-1</f>
        <v>#DIV/0!</v>
      </c>
      <c r="F187" s="40">
        <f>'SCC X Ano = Total'!F222/'SCC X Ano = Total'!F188-1</f>
        <v>-0.99079940638591568</v>
      </c>
      <c r="G187" s="40" t="e">
        <f>'SCC X Ano = Total'!G222/'SCC X Ano = Total'!G188-1</f>
        <v>#DIV/0!</v>
      </c>
      <c r="H187" s="40" t="e">
        <f>'SCC X Ano = Total'!H222/'SCC X Ano = Total'!H188-1</f>
        <v>#DIV/0!</v>
      </c>
      <c r="I187" s="40">
        <f>'SCC X Ano = Total'!I222/'SCC X Ano = Total'!I188-1</f>
        <v>0.21788542751535123</v>
      </c>
      <c r="J187" s="40">
        <f>'SCC X Ano = Total'!J222/'SCC X Ano = Total'!J188-1</f>
        <v>9.563544284057568E-2</v>
      </c>
      <c r="K187" s="40" t="e">
        <f>'SCC X Ano = Total'!K222/'SCC X Ano = Total'!K188-1</f>
        <v>#DIV/0!</v>
      </c>
      <c r="L187" s="40">
        <f>'SCC X Ano = Total'!L222/'SCC X Ano = Total'!L188-1</f>
        <v>0.46199493977785444</v>
      </c>
    </row>
    <row r="188" spans="1:12" x14ac:dyDescent="0.25">
      <c r="A188" s="25" t="s">
        <v>181</v>
      </c>
      <c r="B188" s="40" t="e">
        <f>'SCC X Ano = Total'!B223/'SCC X Ano = Total'!B189-1</f>
        <v>#DIV/0!</v>
      </c>
      <c r="C188" s="40">
        <f>'SCC X Ano = Total'!C223/'SCC X Ano = Total'!C189-1</f>
        <v>1.5839628714491099</v>
      </c>
      <c r="D188" s="40" t="e">
        <f>'SCC X Ano = Total'!D223/'SCC X Ano = Total'!D189-1</f>
        <v>#DIV/0!</v>
      </c>
      <c r="E188" s="40" t="e">
        <f>'SCC X Ano = Total'!E223/'SCC X Ano = Total'!E189-1</f>
        <v>#DIV/0!</v>
      </c>
      <c r="F188" s="40">
        <f>'SCC X Ano = Total'!F223/'SCC X Ano = Total'!F189-1</f>
        <v>0.60926345334798615</v>
      </c>
      <c r="G188" s="40">
        <f>'SCC X Ano = Total'!G223/'SCC X Ano = Total'!G189-1</f>
        <v>-1</v>
      </c>
      <c r="H188" s="40" t="e">
        <f>'SCC X Ano = Total'!H223/'SCC X Ano = Total'!H189-1</f>
        <v>#DIV/0!</v>
      </c>
      <c r="I188" s="40">
        <f>'SCC X Ano = Total'!I223/'SCC X Ano = Total'!I189-1</f>
        <v>-1</v>
      </c>
      <c r="J188" s="40" t="e">
        <f>'SCC X Ano = Total'!J223/'SCC X Ano = Total'!J189-1</f>
        <v>#DIV/0!</v>
      </c>
      <c r="K188" s="40" t="e">
        <f>'SCC X Ano = Total'!K223/'SCC X Ano = Total'!K189-1</f>
        <v>#DIV/0!</v>
      </c>
      <c r="L188" s="40">
        <f>'SCC X Ano = Total'!L223/'SCC X Ano = Total'!L189-1</f>
        <v>1.0516183133965282</v>
      </c>
    </row>
    <row r="189" spans="1:12" x14ac:dyDescent="0.25">
      <c r="A189" s="25" t="s">
        <v>148</v>
      </c>
      <c r="B189" s="40" t="e">
        <f>'SCC X Ano = Total'!B224/'SCC X Ano = Total'!B190-1</f>
        <v>#DIV/0!</v>
      </c>
      <c r="C189" s="40">
        <f>'SCC X Ano = Total'!C224/'SCC X Ano = Total'!C190-1</f>
        <v>1.1390826022976781</v>
      </c>
      <c r="D189" s="40">
        <f>'SCC X Ano = Total'!D224/'SCC X Ano = Total'!D190-1</f>
        <v>0.65319733548950065</v>
      </c>
      <c r="E189" s="40" t="e">
        <f>'SCC X Ano = Total'!E224/'SCC X Ano = Total'!E190-1</f>
        <v>#DIV/0!</v>
      </c>
      <c r="F189" s="40">
        <f>'SCC X Ano = Total'!F224/'SCC X Ano = Total'!F190-1</f>
        <v>-0.28093796993017905</v>
      </c>
      <c r="G189" s="40">
        <f>'SCC X Ano = Total'!G224/'SCC X Ano = Total'!G190-1</f>
        <v>-0.64002123722387516</v>
      </c>
      <c r="H189" s="40" t="e">
        <f>'SCC X Ano = Total'!H224/'SCC X Ano = Total'!H190-1</f>
        <v>#DIV/0!</v>
      </c>
      <c r="I189" s="40">
        <f>'SCC X Ano = Total'!I224/'SCC X Ano = Total'!I190-1</f>
        <v>-0.22279603439483742</v>
      </c>
      <c r="J189" s="40">
        <f>'SCC X Ano = Total'!J224/'SCC X Ano = Total'!J190-1</f>
        <v>-0.83078999773610707</v>
      </c>
      <c r="K189" s="40" t="e">
        <f>'SCC X Ano = Total'!K224/'SCC X Ano = Total'!K190-1</f>
        <v>#DIV/0!</v>
      </c>
      <c r="L189" s="40">
        <f>'SCC X Ano = Total'!L224/'SCC X Ano = Total'!L190-1</f>
        <v>0.18690954949289829</v>
      </c>
    </row>
    <row r="190" spans="1:12" x14ac:dyDescent="0.25">
      <c r="A190" s="25" t="s">
        <v>177</v>
      </c>
      <c r="B190" s="40" t="e">
        <f>'SCC X Ano = Total'!B225/'SCC X Ano = Total'!B191-1</f>
        <v>#DIV/0!</v>
      </c>
      <c r="C190" s="40">
        <f>'SCC X Ano = Total'!C225/'SCC X Ano = Total'!C191-1</f>
        <v>0.51930246738194219</v>
      </c>
      <c r="D190" s="40">
        <f>'SCC X Ano = Total'!D225/'SCC X Ano = Total'!D191-1</f>
        <v>1.3023254700371085</v>
      </c>
      <c r="E190" s="40" t="e">
        <f>'SCC X Ano = Total'!E225/'SCC X Ano = Total'!E191-1</f>
        <v>#DIV/0!</v>
      </c>
      <c r="F190" s="40">
        <f>'SCC X Ano = Total'!F225/'SCC X Ano = Total'!F191-1</f>
        <v>0.19105331473284526</v>
      </c>
      <c r="G190" s="40">
        <f>'SCC X Ano = Total'!G225/'SCC X Ano = Total'!G191-1</f>
        <v>3.0120134836256547</v>
      </c>
      <c r="H190" s="40" t="e">
        <f>'SCC X Ano = Total'!H225/'SCC X Ano = Total'!H191-1</f>
        <v>#DIV/0!</v>
      </c>
      <c r="I190" s="40">
        <f>'SCC X Ano = Total'!I225/'SCC X Ano = Total'!I191-1</f>
        <v>-0.12342112200115773</v>
      </c>
      <c r="J190" s="40">
        <f>'SCC X Ano = Total'!J225/'SCC X Ano = Total'!J191-1</f>
        <v>-8.3472655393342921E-2</v>
      </c>
      <c r="K190" s="40" t="e">
        <f>'SCC X Ano = Total'!K225/'SCC X Ano = Total'!K191-1</f>
        <v>#DIV/0!</v>
      </c>
      <c r="L190" s="40">
        <f>'SCC X Ano = Total'!L225/'SCC X Ano = Total'!L191-1</f>
        <v>0.55718014101828395</v>
      </c>
    </row>
    <row r="191" spans="1:12" x14ac:dyDescent="0.25">
      <c r="A191" s="25" t="s">
        <v>159</v>
      </c>
      <c r="B191" s="40" t="e">
        <f>'SCC X Ano = Total'!B226/'SCC X Ano = Total'!B192-1</f>
        <v>#DIV/0!</v>
      </c>
      <c r="C191" s="40">
        <f>'SCC X Ano = Total'!C226/'SCC X Ano = Total'!C192-1</f>
        <v>-8.099530105864694E-2</v>
      </c>
      <c r="D191" s="40">
        <f>'SCC X Ano = Total'!D226/'SCC X Ano = Total'!D192-1</f>
        <v>1.7346619503110814</v>
      </c>
      <c r="E191" s="40" t="e">
        <f>'SCC X Ano = Total'!E226/'SCC X Ano = Total'!E192-1</f>
        <v>#DIV/0!</v>
      </c>
      <c r="F191" s="40">
        <f>'SCC X Ano = Total'!F226/'SCC X Ano = Total'!F192-1</f>
        <v>0.10466548362908012</v>
      </c>
      <c r="G191" s="40">
        <f>'SCC X Ano = Total'!G226/'SCC X Ano = Total'!G192-1</f>
        <v>0.5345929778447025</v>
      </c>
      <c r="H191" s="40" t="e">
        <f>'SCC X Ano = Total'!H226/'SCC X Ano = Total'!H192-1</f>
        <v>#DIV/0!</v>
      </c>
      <c r="I191" s="40">
        <f>'SCC X Ano = Total'!I226/'SCC X Ano = Total'!I192-1</f>
        <v>-0.74699272325139932</v>
      </c>
      <c r="J191" s="40" t="e">
        <f>'SCC X Ano = Total'!J226/'SCC X Ano = Total'!J192-1</f>
        <v>#DIV/0!</v>
      </c>
      <c r="K191" s="40" t="e">
        <f>'SCC X Ano = Total'!K226/'SCC X Ano = Total'!K192-1</f>
        <v>#DIV/0!</v>
      </c>
      <c r="L191" s="40">
        <f>'SCC X Ano = Total'!L226/'SCC X Ano = Total'!L192-1</f>
        <v>1.1529462814900691</v>
      </c>
    </row>
    <row r="192" spans="1:12" x14ac:dyDescent="0.25">
      <c r="A192" s="25" t="s">
        <v>191</v>
      </c>
      <c r="B192" s="40" t="e">
        <f>'SCC X Ano = Total'!B227/'SCC X Ano = Total'!B193-1</f>
        <v>#DIV/0!</v>
      </c>
      <c r="C192" s="40">
        <f>'SCC X Ano = Total'!C227/'SCC X Ano = Total'!C193-1</f>
        <v>-0.22312298492057636</v>
      </c>
      <c r="D192" s="40">
        <f>'SCC X Ano = Total'!D227/'SCC X Ano = Total'!D193-1</f>
        <v>4.1017140460325487</v>
      </c>
      <c r="E192" s="40" t="e">
        <f>'SCC X Ano = Total'!E227/'SCC X Ano = Total'!E193-1</f>
        <v>#DIV/0!</v>
      </c>
      <c r="F192" s="40">
        <f>'SCC X Ano = Total'!F227/'SCC X Ano = Total'!F193-1</f>
        <v>-0.24508412161511017</v>
      </c>
      <c r="G192" s="40">
        <f>'SCC X Ano = Total'!G227/'SCC X Ano = Total'!G193-1</f>
        <v>-0.66777340481586356</v>
      </c>
      <c r="H192" s="40" t="e">
        <f>'SCC X Ano = Total'!H227/'SCC X Ano = Total'!H193-1</f>
        <v>#DIV/0!</v>
      </c>
      <c r="I192" s="40">
        <f>'SCC X Ano = Total'!I227/'SCC X Ano = Total'!I193-1</f>
        <v>0.2707199781438836</v>
      </c>
      <c r="J192" s="40">
        <f>'SCC X Ano = Total'!J227/'SCC X Ano = Total'!J193-1</f>
        <v>-0.69309109195721952</v>
      </c>
      <c r="K192" s="40" t="e">
        <f>'SCC X Ano = Total'!K227/'SCC X Ano = Total'!K193-1</f>
        <v>#DIV/0!</v>
      </c>
      <c r="L192" s="40">
        <f>'SCC X Ano = Total'!L227/'SCC X Ano = Total'!L193-1</f>
        <v>0.76448003192857716</v>
      </c>
    </row>
    <row r="193" spans="1:12" x14ac:dyDescent="0.25">
      <c r="A193" s="25" t="s">
        <v>194</v>
      </c>
      <c r="B193" s="40" t="e">
        <f>'SCC X Ano = Total'!B228/'SCC X Ano = Total'!B194-1</f>
        <v>#DIV/0!</v>
      </c>
      <c r="C193" s="40">
        <f>'SCC X Ano = Total'!C228/'SCC X Ano = Total'!C194-1</f>
        <v>-8.7246239981529028E-2</v>
      </c>
      <c r="D193" s="40">
        <f>'SCC X Ano = Total'!D228/'SCC X Ano = Total'!D194-1</f>
        <v>7.0018009085088151E-2</v>
      </c>
      <c r="E193" s="40" t="e">
        <f>'SCC X Ano = Total'!E228/'SCC X Ano = Total'!E194-1</f>
        <v>#DIV/0!</v>
      </c>
      <c r="F193" s="40">
        <f>'SCC X Ano = Total'!F228/'SCC X Ano = Total'!F194-1</f>
        <v>-0.65791649053242141</v>
      </c>
      <c r="G193" s="40">
        <f>'SCC X Ano = Total'!G228/'SCC X Ano = Total'!G194-1</f>
        <v>0.61177902282141572</v>
      </c>
      <c r="H193" s="40">
        <f>'SCC X Ano = Total'!H228/'SCC X Ano = Total'!H194-1</f>
        <v>-0.98695729142434996</v>
      </c>
      <c r="I193" s="40">
        <f>'SCC X Ano = Total'!I228/'SCC X Ano = Total'!I194-1</f>
        <v>-0.32078872481435139</v>
      </c>
      <c r="J193" s="40">
        <f>'SCC X Ano = Total'!J228/'SCC X Ano = Total'!J194-1</f>
        <v>-0.71246086038306511</v>
      </c>
      <c r="K193" s="40" t="e">
        <f>'SCC X Ano = Total'!K228/'SCC X Ano = Total'!K194-1</f>
        <v>#DIV/0!</v>
      </c>
      <c r="L193" s="40">
        <f>'SCC X Ano = Total'!L228/'SCC X Ano = Total'!L194-1</f>
        <v>-0.59555098348941948</v>
      </c>
    </row>
    <row r="194" spans="1:12" x14ac:dyDescent="0.25">
      <c r="A194" s="25" t="s">
        <v>185</v>
      </c>
      <c r="B194" s="40" t="e">
        <f>'SCC X Ano = Total'!B229/'SCC X Ano = Total'!B195-1</f>
        <v>#DIV/0!</v>
      </c>
      <c r="C194" s="40">
        <f>'SCC X Ano = Total'!C229/'SCC X Ano = Total'!C195-1</f>
        <v>1.1369731507260719</v>
      </c>
      <c r="D194" s="40">
        <f>'SCC X Ano = Total'!D229/'SCC X Ano = Total'!D195-1</f>
        <v>3.3818962966599688</v>
      </c>
      <c r="E194" s="40" t="e">
        <f>'SCC X Ano = Total'!E229/'SCC X Ano = Total'!E195-1</f>
        <v>#DIV/0!</v>
      </c>
      <c r="F194" s="40">
        <f>'SCC X Ano = Total'!F229/'SCC X Ano = Total'!F195-1</f>
        <v>0.62848942523409446</v>
      </c>
      <c r="G194" s="40">
        <f>'SCC X Ano = Total'!G229/'SCC X Ano = Total'!G195-1</f>
        <v>-0.79309394533691258</v>
      </c>
      <c r="H194" s="40" t="e">
        <f>'SCC X Ano = Total'!H229/'SCC X Ano = Total'!H195-1</f>
        <v>#DIV/0!</v>
      </c>
      <c r="I194" s="40">
        <f>'SCC X Ano = Total'!I229/'SCC X Ano = Total'!I195-1</f>
        <v>0.22132326899448018</v>
      </c>
      <c r="J194" s="40" t="e">
        <f>'SCC X Ano = Total'!J229/'SCC X Ano = Total'!J195-1</f>
        <v>#DIV/0!</v>
      </c>
      <c r="K194" s="40" t="e">
        <f>'SCC X Ano = Total'!K229/'SCC X Ano = Total'!K195-1</f>
        <v>#DIV/0!</v>
      </c>
      <c r="L194" s="40">
        <f>'SCC X Ano = Total'!L229/'SCC X Ano = Total'!L195-1</f>
        <v>0.86011442327128784</v>
      </c>
    </row>
    <row r="195" spans="1:12" x14ac:dyDescent="0.25">
      <c r="A195" s="25" t="s">
        <v>200</v>
      </c>
      <c r="B195" s="40" t="e">
        <f>'SCC X Ano = Total'!B230/'SCC X Ano = Total'!B196-1</f>
        <v>#DIV/0!</v>
      </c>
      <c r="C195" s="40">
        <f>'SCC X Ano = Total'!C230/'SCC X Ano = Total'!C196-1</f>
        <v>-0.55289185166233845</v>
      </c>
      <c r="D195" s="40">
        <f>'SCC X Ano = Total'!D230/'SCC X Ano = Total'!D196-1</f>
        <v>-0.11139717627890511</v>
      </c>
      <c r="E195" s="40" t="e">
        <f>'SCC X Ano = Total'!E230/'SCC X Ano = Total'!E196-1</f>
        <v>#DIV/0!</v>
      </c>
      <c r="F195" s="40">
        <f>'SCC X Ano = Total'!F230/'SCC X Ano = Total'!F196-1</f>
        <v>0.45111997549353156</v>
      </c>
      <c r="G195" s="40">
        <f>'SCC X Ano = Total'!G230/'SCC X Ano = Total'!G196-1</f>
        <v>6.9291665883096449</v>
      </c>
      <c r="H195" s="40" t="e">
        <f>'SCC X Ano = Total'!H230/'SCC X Ano = Total'!H196-1</f>
        <v>#DIV/0!</v>
      </c>
      <c r="I195" s="40">
        <f>'SCC X Ano = Total'!I230/'SCC X Ano = Total'!I196-1</f>
        <v>-0.74693085143107707</v>
      </c>
      <c r="J195" s="40">
        <f>'SCC X Ano = Total'!J230/'SCC X Ano = Total'!J196-1</f>
        <v>-1</v>
      </c>
      <c r="K195" s="40" t="e">
        <f>'SCC X Ano = Total'!K230/'SCC X Ano = Total'!K196-1</f>
        <v>#DIV/0!</v>
      </c>
      <c r="L195" s="40">
        <f>'SCC X Ano = Total'!L230/'SCC X Ano = Total'!L196-1</f>
        <v>-0.19586953600669132</v>
      </c>
    </row>
    <row r="196" spans="1:12" x14ac:dyDescent="0.25">
      <c r="A196" s="25" t="s">
        <v>198</v>
      </c>
      <c r="B196" s="40" t="e">
        <f>'SCC X Ano = Total'!B231/'SCC X Ano = Total'!B197-1</f>
        <v>#DIV/0!</v>
      </c>
      <c r="C196" s="40">
        <f>'SCC X Ano = Total'!C231/'SCC X Ano = Total'!C197-1</f>
        <v>0.23812153146212811</v>
      </c>
      <c r="D196" s="40">
        <f>'SCC X Ano = Total'!D231/'SCC X Ano = Total'!D197-1</f>
        <v>-0.18340186313706974</v>
      </c>
      <c r="E196" s="40" t="e">
        <f>'SCC X Ano = Total'!E231/'SCC X Ano = Total'!E197-1</f>
        <v>#DIV/0!</v>
      </c>
      <c r="F196" s="40">
        <f>'SCC X Ano = Total'!F231/'SCC X Ano = Total'!F197-1</f>
        <v>0.63937657886039134</v>
      </c>
      <c r="G196" s="40">
        <f>'SCC X Ano = Total'!G231/'SCC X Ano = Total'!G197-1</f>
        <v>14.895154435064306</v>
      </c>
      <c r="H196" s="40" t="e">
        <f>'SCC X Ano = Total'!H231/'SCC X Ano = Total'!H197-1</f>
        <v>#DIV/0!</v>
      </c>
      <c r="I196" s="40">
        <f>'SCC X Ano = Total'!I231/'SCC X Ano = Total'!I197-1</f>
        <v>-0.26368148984223883</v>
      </c>
      <c r="J196" s="40">
        <f>'SCC X Ano = Total'!J231/'SCC X Ano = Total'!J197-1</f>
        <v>2.8351998630885777E-2</v>
      </c>
      <c r="K196" s="40" t="e">
        <f>'SCC X Ano = Total'!K231/'SCC X Ano = Total'!K197-1</f>
        <v>#DIV/0!</v>
      </c>
      <c r="L196" s="40">
        <f>'SCC X Ano = Total'!L231/'SCC X Ano = Total'!L197-1</f>
        <v>6.441082537768561E-2</v>
      </c>
    </row>
    <row r="197" spans="1:12" x14ac:dyDescent="0.25">
      <c r="A197" s="25" t="s">
        <v>173</v>
      </c>
      <c r="B197" s="40" t="e">
        <f>'SCC X Ano = Total'!B232/'SCC X Ano = Total'!B198-1</f>
        <v>#DIV/0!</v>
      </c>
      <c r="C197" s="40">
        <f>'SCC X Ano = Total'!C232/'SCC X Ano = Total'!C198-1</f>
        <v>0.65859593346112377</v>
      </c>
      <c r="D197" s="40">
        <f>'SCC X Ano = Total'!D232/'SCC X Ano = Total'!D198-1</f>
        <v>1.035278898182745</v>
      </c>
      <c r="E197" s="40" t="e">
        <f>'SCC X Ano = Total'!E232/'SCC X Ano = Total'!E198-1</f>
        <v>#DIV/0!</v>
      </c>
      <c r="F197" s="40">
        <f>'SCC X Ano = Total'!F232/'SCC X Ano = Total'!F198-1</f>
        <v>-0.26154575442819217</v>
      </c>
      <c r="G197" s="40">
        <f>'SCC X Ano = Total'!G232/'SCC X Ano = Total'!G198-1</f>
        <v>1.3360253045824813</v>
      </c>
      <c r="H197" s="40" t="e">
        <f>'SCC X Ano = Total'!H232/'SCC X Ano = Total'!H198-1</f>
        <v>#DIV/0!</v>
      </c>
      <c r="I197" s="40">
        <f>'SCC X Ano = Total'!I232/'SCC X Ano = Total'!I198-1</f>
        <v>0.21602256271543219</v>
      </c>
      <c r="J197" s="40" t="e">
        <f>'SCC X Ano = Total'!J232/'SCC X Ano = Total'!J198-1</f>
        <v>#DIV/0!</v>
      </c>
      <c r="K197" s="40" t="e">
        <f>'SCC X Ano = Total'!K232/'SCC X Ano = Total'!K198-1</f>
        <v>#DIV/0!</v>
      </c>
      <c r="L197" s="40">
        <f>'SCC X Ano = Total'!L232/'SCC X Ano = Total'!L198-1</f>
        <v>0.54111781074727849</v>
      </c>
    </row>
    <row r="198" spans="1:12" x14ac:dyDescent="0.25">
      <c r="A198" s="25" t="s">
        <v>169</v>
      </c>
      <c r="B198" s="40" t="e">
        <f>'SCC X Ano = Total'!B233/'SCC X Ano = Total'!B199-1</f>
        <v>#DIV/0!</v>
      </c>
      <c r="C198" s="40">
        <f>'SCC X Ano = Total'!C233/'SCC X Ano = Total'!C199-1</f>
        <v>1.057053995149952</v>
      </c>
      <c r="D198" s="40">
        <f>'SCC X Ano = Total'!D233/'SCC X Ano = Total'!D199-1</f>
        <v>0.92067483701929054</v>
      </c>
      <c r="E198" s="40" t="e">
        <f>'SCC X Ano = Total'!E233/'SCC X Ano = Total'!E199-1</f>
        <v>#DIV/0!</v>
      </c>
      <c r="F198" s="40">
        <f>'SCC X Ano = Total'!F233/'SCC X Ano = Total'!F199-1</f>
        <v>1.198505507765474</v>
      </c>
      <c r="G198" s="40" t="e">
        <f>'SCC X Ano = Total'!G233/'SCC X Ano = Total'!G199-1</f>
        <v>#DIV/0!</v>
      </c>
      <c r="H198" s="40" t="e">
        <f>'SCC X Ano = Total'!H233/'SCC X Ano = Total'!H199-1</f>
        <v>#DIV/0!</v>
      </c>
      <c r="I198" s="40">
        <f>'SCC X Ano = Total'!I233/'SCC X Ano = Total'!I199-1</f>
        <v>0.75783045106401592</v>
      </c>
      <c r="J198" s="40" t="e">
        <f>'SCC X Ano = Total'!J233/'SCC X Ano = Total'!J199-1</f>
        <v>#DIV/0!</v>
      </c>
      <c r="K198" s="40" t="e">
        <f>'SCC X Ano = Total'!K233/'SCC X Ano = Total'!K199-1</f>
        <v>#DIV/0!</v>
      </c>
      <c r="L198" s="40">
        <f>'SCC X Ano = Total'!L233/'SCC X Ano = Total'!L199-1</f>
        <v>0.97965828817976086</v>
      </c>
    </row>
    <row r="199" spans="1:12" x14ac:dyDescent="0.25">
      <c r="A199" s="25" t="s">
        <v>163</v>
      </c>
      <c r="B199" s="40" t="e">
        <f>'SCC X Ano = Total'!B234/'SCC X Ano = Total'!B200-1</f>
        <v>#DIV/0!</v>
      </c>
      <c r="C199" s="40">
        <f>'SCC X Ano = Total'!C234/'SCC X Ano = Total'!C200-1</f>
        <v>0.12671996056395463</v>
      </c>
      <c r="D199" s="40">
        <f>'SCC X Ano = Total'!D234/'SCC X Ano = Total'!D200-1</f>
        <v>-0.20759538515839782</v>
      </c>
      <c r="E199" s="40" t="e">
        <f>'SCC X Ano = Total'!E234/'SCC X Ano = Total'!E200-1</f>
        <v>#DIV/0!</v>
      </c>
      <c r="F199" s="40">
        <f>'SCC X Ano = Total'!F234/'SCC X Ano = Total'!F200-1</f>
        <v>-0.20826276642515884</v>
      </c>
      <c r="G199" s="40">
        <f>'SCC X Ano = Total'!G234/'SCC X Ano = Total'!G200-1</f>
        <v>6.6611723677002885</v>
      </c>
      <c r="H199" s="40" t="e">
        <f>'SCC X Ano = Total'!H234/'SCC X Ano = Total'!H200-1</f>
        <v>#DIV/0!</v>
      </c>
      <c r="I199" s="40">
        <f>'SCC X Ano = Total'!I234/'SCC X Ano = Total'!I200-1</f>
        <v>-0.39030132814661112</v>
      </c>
      <c r="J199" s="40" t="e">
        <f>'SCC X Ano = Total'!J234/'SCC X Ano = Total'!J200-1</f>
        <v>#DIV/0!</v>
      </c>
      <c r="K199" s="40" t="e">
        <f>'SCC X Ano = Total'!K234/'SCC X Ano = Total'!K200-1</f>
        <v>#DIV/0!</v>
      </c>
      <c r="L199" s="40">
        <f>'SCC X Ano = Total'!L234/'SCC X Ano = Total'!L200-1</f>
        <v>0.1440907812329264</v>
      </c>
    </row>
    <row r="200" spans="1:12" x14ac:dyDescent="0.25">
      <c r="A200" s="25" t="s">
        <v>155</v>
      </c>
      <c r="B200" s="40" t="e">
        <f>'SCC X Ano = Total'!B235/'SCC X Ano = Total'!B201-1</f>
        <v>#DIV/0!</v>
      </c>
      <c r="C200" s="40">
        <f>'SCC X Ano = Total'!C235/'SCC X Ano = Total'!C201-1</f>
        <v>-0.47281462771713845</v>
      </c>
      <c r="D200" s="40">
        <f>'SCC X Ano = Total'!D235/'SCC X Ano = Total'!D201-1</f>
        <v>-0.82447454921576546</v>
      </c>
      <c r="E200" s="40" t="e">
        <f>'SCC X Ano = Total'!E235/'SCC X Ano = Total'!E201-1</f>
        <v>#DIV/0!</v>
      </c>
      <c r="F200" s="40">
        <f>'SCC X Ano = Total'!F235/'SCC X Ano = Total'!F201-1</f>
        <v>0.11314669589982285</v>
      </c>
      <c r="G200" s="40">
        <f>'SCC X Ano = Total'!G235/'SCC X Ano = Total'!G201-1</f>
        <v>-0.96976242219358377</v>
      </c>
      <c r="H200" s="40" t="e">
        <f>'SCC X Ano = Total'!H235/'SCC X Ano = Total'!H201-1</f>
        <v>#DIV/0!</v>
      </c>
      <c r="I200" s="40">
        <f>'SCC X Ano = Total'!I235/'SCC X Ano = Total'!I201-1</f>
        <v>-0.69808025959718933</v>
      </c>
      <c r="J200" s="40" t="e">
        <f>'SCC X Ano = Total'!J235/'SCC X Ano = Total'!J201-1</f>
        <v>#DIV/0!</v>
      </c>
      <c r="K200" s="40" t="e">
        <f>'SCC X Ano = Total'!K235/'SCC X Ano = Total'!K201-1</f>
        <v>#DIV/0!</v>
      </c>
      <c r="L200" s="40">
        <f>'SCC X Ano = Total'!L235/'SCC X Ano = Total'!L201-1</f>
        <v>-0.44529486357048842</v>
      </c>
    </row>
    <row r="201" spans="1:12" x14ac:dyDescent="0.25">
      <c r="A201" s="25" t="s">
        <v>223</v>
      </c>
      <c r="B201" s="40" t="e">
        <f>'SCC X Ano = Total'!B236/'SCC X Ano = Total'!B202-1</f>
        <v>#DIV/0!</v>
      </c>
      <c r="C201" s="40">
        <f>'SCC X Ano = Total'!C236/'SCC X Ano = Total'!C202-1</f>
        <v>-4.3030784366717922E-2</v>
      </c>
      <c r="D201" s="40">
        <f>'SCC X Ano = Total'!D236/'SCC X Ano = Total'!D202-1</f>
        <v>1.6716212983341285</v>
      </c>
      <c r="E201" s="40" t="e">
        <f>'SCC X Ano = Total'!E236/'SCC X Ano = Total'!E202-1</f>
        <v>#DIV/0!</v>
      </c>
      <c r="F201" s="40">
        <f>'SCC X Ano = Total'!F236/'SCC X Ano = Total'!F202-1</f>
        <v>-0.45590815835028886</v>
      </c>
      <c r="G201" s="40">
        <f>'SCC X Ano = Total'!G236/'SCC X Ano = Total'!G202-1</f>
        <v>-0.30158330943131495</v>
      </c>
      <c r="H201" s="40">
        <f>'SCC X Ano = Total'!H236/'SCC X Ano = Total'!H202-1</f>
        <v>-0.98695729142434996</v>
      </c>
      <c r="I201" s="40">
        <f>'SCC X Ano = Total'!I236/'SCC X Ano = Total'!I202-1</f>
        <v>-0.26249438978071571</v>
      </c>
      <c r="J201" s="40">
        <f>'SCC X Ano = Total'!J236/'SCC X Ano = Total'!J202-1</f>
        <v>-0.56168939034258192</v>
      </c>
      <c r="K201" s="40" t="e">
        <f>'SCC X Ano = Total'!K236/'SCC X Ano = Total'!K202-1</f>
        <v>#DIV/0!</v>
      </c>
      <c r="L201" s="40">
        <f>'SCC X Ano = Total'!L236/'SCC X Ano = Total'!L202-1</f>
        <v>-2.0961293175795648E-2</v>
      </c>
    </row>
    <row r="202" spans="1:12" x14ac:dyDescent="0.25">
      <c r="B202" s="30"/>
      <c r="C202" s="30"/>
      <c r="D202" s="30"/>
      <c r="E202" s="30"/>
      <c r="F202" s="30"/>
      <c r="G202" s="30"/>
      <c r="H202" s="30"/>
      <c r="I202" s="30"/>
      <c r="J202" s="30"/>
      <c r="K202" s="30"/>
    </row>
    <row r="203" spans="1:12" x14ac:dyDescent="0.25">
      <c r="B203" s="30"/>
      <c r="C203" s="30"/>
      <c r="D203" s="30"/>
      <c r="E203" s="30"/>
      <c r="F203" s="30"/>
      <c r="G203" s="30"/>
      <c r="H203" s="30"/>
      <c r="I203" s="30"/>
      <c r="J203" s="30"/>
      <c r="K203" s="30"/>
    </row>
    <row r="204" spans="1:12" x14ac:dyDescent="0.25">
      <c r="B204" s="30"/>
      <c r="C204" s="30"/>
      <c r="D204" s="30"/>
      <c r="E204" s="30"/>
      <c r="F204" s="30"/>
      <c r="G204" s="30"/>
      <c r="H204" s="30"/>
      <c r="I204" s="30"/>
      <c r="J204" s="30"/>
      <c r="K204" s="30"/>
    </row>
    <row r="205" spans="1:12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6" spans="1:12" x14ac:dyDescent="0.25">
      <c r="A206" s="2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  <c r="L206" s="1">
        <v>2014</v>
      </c>
    </row>
    <row r="207" spans="1:12" x14ac:dyDescent="0.25">
      <c r="A207" s="25"/>
      <c r="B207" s="25" t="s">
        <v>224</v>
      </c>
      <c r="C207" s="25" t="s">
        <v>228</v>
      </c>
      <c r="D207" s="25" t="s">
        <v>15</v>
      </c>
      <c r="E207" s="25" t="s">
        <v>229</v>
      </c>
      <c r="F207" s="25" t="s">
        <v>226</v>
      </c>
      <c r="G207" s="25" t="s">
        <v>227</v>
      </c>
      <c r="H207" s="25" t="s">
        <v>131</v>
      </c>
      <c r="I207" s="25" t="s">
        <v>130</v>
      </c>
      <c r="J207" s="25" t="s">
        <v>129</v>
      </c>
      <c r="K207" s="25" t="s">
        <v>230</v>
      </c>
      <c r="L207" s="25" t="s">
        <v>404</v>
      </c>
    </row>
    <row r="208" spans="1:12" x14ac:dyDescent="0.25">
      <c r="A208" s="25" t="s">
        <v>132</v>
      </c>
      <c r="B208" s="40" t="e">
        <f>'SCC X Ano = Total'!B243/'SCC X Ano = Total'!B209-1</f>
        <v>#DIV/0!</v>
      </c>
      <c r="C208" s="40">
        <f>'SCC X Ano = Total'!C243/'SCC X Ano = Total'!C209-1</f>
        <v>0.96195558786812274</v>
      </c>
      <c r="D208" s="40">
        <f>'SCC X Ano = Total'!D243/'SCC X Ano = Total'!D209-1</f>
        <v>3.9682372025152342</v>
      </c>
      <c r="E208" s="40" t="e">
        <f>'SCC X Ano = Total'!E243/'SCC X Ano = Total'!E209-1</f>
        <v>#DIV/0!</v>
      </c>
      <c r="F208" s="40">
        <f>'SCC X Ano = Total'!F243/'SCC X Ano = Total'!F209-1</f>
        <v>2.632347573520899</v>
      </c>
      <c r="G208" s="40">
        <f>'SCC X Ano = Total'!G243/'SCC X Ano = Total'!G209-1</f>
        <v>-1</v>
      </c>
      <c r="H208" s="40" t="e">
        <f>'SCC X Ano = Total'!H243/'SCC X Ano = Total'!H209-1</f>
        <v>#DIV/0!</v>
      </c>
      <c r="I208" s="40">
        <f>'SCC X Ano = Total'!I243/'SCC X Ano = Total'!I209-1</f>
        <v>0.21160682631455541</v>
      </c>
      <c r="J208" s="40" t="e">
        <f>'SCC X Ano = Total'!J243/'SCC X Ano = Total'!J209-1</f>
        <v>#DIV/0!</v>
      </c>
      <c r="K208" s="40" t="e">
        <f>'SCC X Ano = Total'!K243/'SCC X Ano = Total'!K209-1</f>
        <v>#DIV/0!</v>
      </c>
      <c r="L208" s="40">
        <f>'SCC X Ano = Total'!L243/'SCC X Ano = Total'!L209-1</f>
        <v>1.322031619534513</v>
      </c>
    </row>
    <row r="209" spans="1:12" x14ac:dyDescent="0.25">
      <c r="A209" s="25" t="s">
        <v>134</v>
      </c>
      <c r="B209" s="40" t="e">
        <f>'SCC X Ano = Total'!B244/'SCC X Ano = Total'!B210-1</f>
        <v>#DIV/0!</v>
      </c>
      <c r="C209" s="40" t="e">
        <f>'SCC X Ano = Total'!C244/'SCC X Ano = Total'!C210-1</f>
        <v>#DIV/0!</v>
      </c>
      <c r="D209" s="40">
        <f>'SCC X Ano = Total'!D244/'SCC X Ano = Total'!D210-1</f>
        <v>-1</v>
      </c>
      <c r="E209" s="40" t="e">
        <f>'SCC X Ano = Total'!E244/'SCC X Ano = Total'!E210-1</f>
        <v>#DIV/0!</v>
      </c>
      <c r="F209" s="40">
        <f>'SCC X Ano = Total'!F244/'SCC X Ano = Total'!F210-1</f>
        <v>-0.82914299227740662</v>
      </c>
      <c r="G209" s="40" t="e">
        <f>'SCC X Ano = Total'!G244/'SCC X Ano = Total'!G210-1</f>
        <v>#DIV/0!</v>
      </c>
      <c r="H209" s="40" t="e">
        <f>'SCC X Ano = Total'!H244/'SCC X Ano = Total'!H210-1</f>
        <v>#DIV/0!</v>
      </c>
      <c r="I209" s="40">
        <f>'SCC X Ano = Total'!I244/'SCC X Ano = Total'!I210-1</f>
        <v>-1</v>
      </c>
      <c r="J209" s="40" t="e">
        <f>'SCC X Ano = Total'!J244/'SCC X Ano = Total'!J210-1</f>
        <v>#DIV/0!</v>
      </c>
      <c r="K209" s="40" t="e">
        <f>'SCC X Ano = Total'!K244/'SCC X Ano = Total'!K210-1</f>
        <v>#DIV/0!</v>
      </c>
      <c r="L209" s="40">
        <f>'SCC X Ano = Total'!L244/'SCC X Ano = Total'!L210-1</f>
        <v>-0.8961612047286317</v>
      </c>
    </row>
    <row r="210" spans="1:12" x14ac:dyDescent="0.25">
      <c r="A210" s="25" t="s">
        <v>139</v>
      </c>
      <c r="B210" s="40" t="e">
        <f>'SCC X Ano = Total'!B245/'SCC X Ano = Total'!B211-1</f>
        <v>#DIV/0!</v>
      </c>
      <c r="C210" s="40">
        <f>'SCC X Ano = Total'!C245/'SCC X Ano = Total'!C211-1</f>
        <v>-0.51514526976232999</v>
      </c>
      <c r="D210" s="40">
        <f>'SCC X Ano = Total'!D245/'SCC X Ano = Total'!D211-1</f>
        <v>7.9519291390453883E-2</v>
      </c>
      <c r="E210" s="40" t="e">
        <f>'SCC X Ano = Total'!E245/'SCC X Ano = Total'!E211-1</f>
        <v>#DIV/0!</v>
      </c>
      <c r="F210" s="40">
        <f>'SCC X Ano = Total'!F245/'SCC X Ano = Total'!F211-1</f>
        <v>0.47076739989856642</v>
      </c>
      <c r="G210" s="40" t="e">
        <f>'SCC X Ano = Total'!G245/'SCC X Ano = Total'!G211-1</f>
        <v>#DIV/0!</v>
      </c>
      <c r="H210" s="40" t="e">
        <f>'SCC X Ano = Total'!H245/'SCC X Ano = Total'!H211-1</f>
        <v>#DIV/0!</v>
      </c>
      <c r="I210" s="40">
        <f>'SCC X Ano = Total'!I245/'SCC X Ano = Total'!I211-1</f>
        <v>94.779476950809382</v>
      </c>
      <c r="J210" s="40" t="e">
        <f>'SCC X Ano = Total'!J245/'SCC X Ano = Total'!J211-1</f>
        <v>#DIV/0!</v>
      </c>
      <c r="K210" s="40" t="e">
        <f>'SCC X Ano = Total'!K245/'SCC X Ano = Total'!K211-1</f>
        <v>#DIV/0!</v>
      </c>
      <c r="L210" s="40">
        <f>'SCC X Ano = Total'!L245/'SCC X Ano = Total'!L211-1</f>
        <v>0.33692996026918687</v>
      </c>
    </row>
    <row r="211" spans="1:12" x14ac:dyDescent="0.25">
      <c r="A211" s="25" t="s">
        <v>143</v>
      </c>
      <c r="B211" s="40" t="e">
        <f>'SCC X Ano = Total'!B246/'SCC X Ano = Total'!B212-1</f>
        <v>#DIV/0!</v>
      </c>
      <c r="C211" s="40" t="e">
        <f>'SCC X Ano = Total'!C246/'SCC X Ano = Total'!C212-1</f>
        <v>#DIV/0!</v>
      </c>
      <c r="D211" s="40">
        <f>'SCC X Ano = Total'!D246/'SCC X Ano = Total'!D212-1</f>
        <v>-1</v>
      </c>
      <c r="E211" s="40" t="e">
        <f>'SCC X Ano = Total'!E246/'SCC X Ano = Total'!E212-1</f>
        <v>#DIV/0!</v>
      </c>
      <c r="F211" s="40" t="e">
        <f>'SCC X Ano = Total'!F246/'SCC X Ano = Total'!F212-1</f>
        <v>#DIV/0!</v>
      </c>
      <c r="G211" s="40" t="e">
        <f>'SCC X Ano = Total'!G246/'SCC X Ano = Total'!G212-1</f>
        <v>#DIV/0!</v>
      </c>
      <c r="H211" s="40" t="e">
        <f>'SCC X Ano = Total'!H246/'SCC X Ano = Total'!H212-1</f>
        <v>#DIV/0!</v>
      </c>
      <c r="I211" s="40">
        <f>'SCC X Ano = Total'!I246/'SCC X Ano = Total'!I212-1</f>
        <v>15.715859599296262</v>
      </c>
      <c r="J211" s="40" t="e">
        <f>'SCC X Ano = Total'!J246/'SCC X Ano = Total'!J212-1</f>
        <v>#DIV/0!</v>
      </c>
      <c r="K211" s="40" t="e">
        <f>'SCC X Ano = Total'!K246/'SCC X Ano = Total'!K212-1</f>
        <v>#DIV/0!</v>
      </c>
      <c r="L211" s="40">
        <f>'SCC X Ano = Total'!L246/'SCC X Ano = Total'!L212-1</f>
        <v>0.60409081722132907</v>
      </c>
    </row>
    <row r="212" spans="1:12" x14ac:dyDescent="0.25">
      <c r="A212" s="25" t="s">
        <v>146</v>
      </c>
      <c r="B212" s="40" t="e">
        <f>'SCC X Ano = Total'!B247/'SCC X Ano = Total'!B213-1</f>
        <v>#DIV/0!</v>
      </c>
      <c r="C212" s="40">
        <f>'SCC X Ano = Total'!C247/'SCC X Ano = Total'!C213-1</f>
        <v>-0.19556125028028637</v>
      </c>
      <c r="D212" s="40">
        <f>'SCC X Ano = Total'!D247/'SCC X Ano = Total'!D213-1</f>
        <v>1.4678766702807442</v>
      </c>
      <c r="E212" s="40" t="e">
        <f>'SCC X Ano = Total'!E247/'SCC X Ano = Total'!E213-1</f>
        <v>#DIV/0!</v>
      </c>
      <c r="F212" s="40">
        <f>'SCC X Ano = Total'!F247/'SCC X Ano = Total'!F213-1</f>
        <v>0.14831470902096666</v>
      </c>
      <c r="G212" s="40" t="e">
        <f>'SCC X Ano = Total'!G247/'SCC X Ano = Total'!G213-1</f>
        <v>#DIV/0!</v>
      </c>
      <c r="H212" s="40" t="e">
        <f>'SCC X Ano = Total'!H247/'SCC X Ano = Total'!H213-1</f>
        <v>#DIV/0!</v>
      </c>
      <c r="I212" s="40">
        <f>'SCC X Ano = Total'!I247/'SCC X Ano = Total'!I213-1</f>
        <v>-0.4048083209743516</v>
      </c>
      <c r="J212" s="40" t="e">
        <f>'SCC X Ano = Total'!J247/'SCC X Ano = Total'!J213-1</f>
        <v>#DIV/0!</v>
      </c>
      <c r="K212" s="40" t="e">
        <f>'SCC X Ano = Total'!K247/'SCC X Ano = Total'!K213-1</f>
        <v>#DIV/0!</v>
      </c>
      <c r="L212" s="40">
        <f>'SCC X Ano = Total'!L247/'SCC X Ano = Total'!L213-1</f>
        <v>0.19168695922519952</v>
      </c>
    </row>
    <row r="213" spans="1:12" x14ac:dyDescent="0.25">
      <c r="A213" s="25" t="s">
        <v>141</v>
      </c>
      <c r="B213" s="40" t="e">
        <f>'SCC X Ano = Total'!B248/'SCC X Ano = Total'!B214-1</f>
        <v>#DIV/0!</v>
      </c>
      <c r="C213" s="40" t="e">
        <f>'SCC X Ano = Total'!C248/'SCC X Ano = Total'!C214-1</f>
        <v>#DIV/0!</v>
      </c>
      <c r="D213" s="40">
        <f>'SCC X Ano = Total'!D248/'SCC X Ano = Total'!D214-1</f>
        <v>-1</v>
      </c>
      <c r="E213" s="40" t="e">
        <f>'SCC X Ano = Total'!E248/'SCC X Ano = Total'!E214-1</f>
        <v>#DIV/0!</v>
      </c>
      <c r="F213" s="40">
        <f>'SCC X Ano = Total'!F248/'SCC X Ano = Total'!F214-1</f>
        <v>-1</v>
      </c>
      <c r="G213" s="40" t="e">
        <f>'SCC X Ano = Total'!G248/'SCC X Ano = Total'!G214-1</f>
        <v>#DIV/0!</v>
      </c>
      <c r="H213" s="40" t="e">
        <f>'SCC X Ano = Total'!H248/'SCC X Ano = Total'!H214-1</f>
        <v>#DIV/0!</v>
      </c>
      <c r="I213" s="40" t="e">
        <f>'SCC X Ano = Total'!I248/'SCC X Ano = Total'!I214-1</f>
        <v>#DIV/0!</v>
      </c>
      <c r="J213" s="40" t="e">
        <f>'SCC X Ano = Total'!J248/'SCC X Ano = Total'!J214-1</f>
        <v>#DIV/0!</v>
      </c>
      <c r="K213" s="40" t="e">
        <f>'SCC X Ano = Total'!K248/'SCC X Ano = Total'!K214-1</f>
        <v>#DIV/0!</v>
      </c>
      <c r="L213" s="40">
        <f>'SCC X Ano = Total'!L248/'SCC X Ano = Total'!L214-1</f>
        <v>-1</v>
      </c>
    </row>
    <row r="214" spans="1:12" x14ac:dyDescent="0.25">
      <c r="A214" s="25" t="s">
        <v>153</v>
      </c>
      <c r="B214" s="40" t="e">
        <f>'SCC X Ano = Total'!B249/'SCC X Ano = Total'!B215-1</f>
        <v>#DIV/0!</v>
      </c>
      <c r="C214" s="40">
        <f>'SCC X Ano = Total'!C249/'SCC X Ano = Total'!C215-1</f>
        <v>-1</v>
      </c>
      <c r="D214" s="40">
        <f>'SCC X Ano = Total'!D249/'SCC X Ano = Total'!D215-1</f>
        <v>-0.30044936008047873</v>
      </c>
      <c r="E214" s="40" t="e">
        <f>'SCC X Ano = Total'!E249/'SCC X Ano = Total'!E215-1</f>
        <v>#DIV/0!</v>
      </c>
      <c r="F214" s="40">
        <f>'SCC X Ano = Total'!F249/'SCC X Ano = Total'!F215-1</f>
        <v>-0.30063850681418103</v>
      </c>
      <c r="G214" s="40" t="e">
        <f>'SCC X Ano = Total'!G249/'SCC X Ano = Total'!G215-1</f>
        <v>#DIV/0!</v>
      </c>
      <c r="H214" s="40" t="e">
        <f>'SCC X Ano = Total'!H249/'SCC X Ano = Total'!H215-1</f>
        <v>#DIV/0!</v>
      </c>
      <c r="I214" s="40">
        <f>'SCC X Ano = Total'!I249/'SCC X Ano = Total'!I215-1</f>
        <v>12.152894581445141</v>
      </c>
      <c r="J214" s="40">
        <f>'SCC X Ano = Total'!J249/'SCC X Ano = Total'!J215-1</f>
        <v>-0.46177747025098115</v>
      </c>
      <c r="K214" s="40" t="e">
        <f>'SCC X Ano = Total'!K249/'SCC X Ano = Total'!K215-1</f>
        <v>#DIV/0!</v>
      </c>
      <c r="L214" s="40">
        <f>'SCC X Ano = Total'!L249/'SCC X Ano = Total'!L215-1</f>
        <v>-0.19262946956592097</v>
      </c>
    </row>
    <row r="215" spans="1:12" x14ac:dyDescent="0.25">
      <c r="A215" s="25" t="s">
        <v>157</v>
      </c>
      <c r="B215" s="40" t="e">
        <f>'SCC X Ano = Total'!B250/'SCC X Ano = Total'!B216-1</f>
        <v>#DIV/0!</v>
      </c>
      <c r="C215" s="40">
        <f>'SCC X Ano = Total'!C250/'SCC X Ano = Total'!C216-1</f>
        <v>0.79893313104791974</v>
      </c>
      <c r="D215" s="40">
        <f>'SCC X Ano = Total'!D250/'SCC X Ano = Total'!D216-1</f>
        <v>-0.92193011877874398</v>
      </c>
      <c r="E215" s="40" t="e">
        <f>'SCC X Ano = Total'!E250/'SCC X Ano = Total'!E216-1</f>
        <v>#DIV/0!</v>
      </c>
      <c r="F215" s="40">
        <f>'SCC X Ano = Total'!F250/'SCC X Ano = Total'!F216-1</f>
        <v>-0.32457961697572446</v>
      </c>
      <c r="G215" s="40" t="e">
        <f>'SCC X Ano = Total'!G250/'SCC X Ano = Total'!G216-1</f>
        <v>#DIV/0!</v>
      </c>
      <c r="H215" s="40" t="e">
        <f>'SCC X Ano = Total'!H250/'SCC X Ano = Total'!H216-1</f>
        <v>#DIV/0!</v>
      </c>
      <c r="I215" s="40">
        <f>'SCC X Ano = Total'!I250/'SCC X Ano = Total'!I216-1</f>
        <v>-0.37246561756276853</v>
      </c>
      <c r="J215" s="40">
        <f>'SCC X Ano = Total'!J250/'SCC X Ano = Total'!J216-1</f>
        <v>3.9157191057709939</v>
      </c>
      <c r="K215" s="40" t="e">
        <f>'SCC X Ano = Total'!K250/'SCC X Ano = Total'!K216-1</f>
        <v>#DIV/0!</v>
      </c>
      <c r="L215" s="40">
        <f>'SCC X Ano = Total'!L250/'SCC X Ano = Total'!L216-1</f>
        <v>-0.12806597079833593</v>
      </c>
    </row>
    <row r="216" spans="1:12" x14ac:dyDescent="0.25">
      <c r="A216" s="25" t="s">
        <v>161</v>
      </c>
      <c r="B216" s="40" t="e">
        <f>'SCC X Ano = Total'!B251/'SCC X Ano = Total'!B217-1</f>
        <v>#DIV/0!</v>
      </c>
      <c r="C216" s="40">
        <f>'SCC X Ano = Total'!C251/'SCC X Ano = Total'!C217-1</f>
        <v>-0.81962152829956336</v>
      </c>
      <c r="D216" s="40">
        <f>'SCC X Ano = Total'!D251/'SCC X Ano = Total'!D217-1</f>
        <v>2.2286961253824087</v>
      </c>
      <c r="E216" s="40" t="e">
        <f>'SCC X Ano = Total'!E251/'SCC X Ano = Total'!E217-1</f>
        <v>#DIV/0!</v>
      </c>
      <c r="F216" s="40">
        <f>'SCC X Ano = Total'!F251/'SCC X Ano = Total'!F217-1</f>
        <v>-0.20902893743070572</v>
      </c>
      <c r="G216" s="40" t="e">
        <f>'SCC X Ano = Total'!G251/'SCC X Ano = Total'!G217-1</f>
        <v>#DIV/0!</v>
      </c>
      <c r="H216" s="40" t="e">
        <f>'SCC X Ano = Total'!H251/'SCC X Ano = Total'!H217-1</f>
        <v>#DIV/0!</v>
      </c>
      <c r="I216" s="40">
        <f>'SCC X Ano = Total'!I251/'SCC X Ano = Total'!I217-1</f>
        <v>-0.65053898536935328</v>
      </c>
      <c r="J216" s="40" t="e">
        <f>'SCC X Ano = Total'!J251/'SCC X Ano = Total'!J217-1</f>
        <v>#DIV/0!</v>
      </c>
      <c r="K216" s="40" t="e">
        <f>'SCC X Ano = Total'!K251/'SCC X Ano = Total'!K217-1</f>
        <v>#DIV/0!</v>
      </c>
      <c r="L216" s="40">
        <f>'SCC X Ano = Total'!L251/'SCC X Ano = Total'!L217-1</f>
        <v>-0.17409102558812373</v>
      </c>
    </row>
    <row r="217" spans="1:12" x14ac:dyDescent="0.25">
      <c r="A217" s="25" t="s">
        <v>151</v>
      </c>
      <c r="B217" s="40" t="e">
        <f>'SCC X Ano = Total'!B252/'SCC X Ano = Total'!B218-1</f>
        <v>#DIV/0!</v>
      </c>
      <c r="C217" s="40">
        <f>'SCC X Ano = Total'!C252/'SCC X Ano = Total'!C218-1</f>
        <v>-0.61468451409418312</v>
      </c>
      <c r="D217" s="40">
        <f>'SCC X Ano = Total'!D252/'SCC X Ano = Total'!D218-1</f>
        <v>4.6420156069001433</v>
      </c>
      <c r="E217" s="40" t="e">
        <f>'SCC X Ano = Total'!E252/'SCC X Ano = Total'!E218-1</f>
        <v>#DIV/0!</v>
      </c>
      <c r="F217" s="40">
        <f>'SCC X Ano = Total'!F252/'SCC X Ano = Total'!F218-1</f>
        <v>-0.19033493370169174</v>
      </c>
      <c r="G217" s="40">
        <f>'SCC X Ano = Total'!G252/'SCC X Ano = Total'!G218-1</f>
        <v>0.43623220318771572</v>
      </c>
      <c r="H217" s="40" t="e">
        <f>'SCC X Ano = Total'!H252/'SCC X Ano = Total'!H218-1</f>
        <v>#DIV/0!</v>
      </c>
      <c r="I217" s="40">
        <f>'SCC X Ano = Total'!I252/'SCC X Ano = Total'!I218-1</f>
        <v>0.60434892338463242</v>
      </c>
      <c r="J217" s="40" t="e">
        <f>'SCC X Ano = Total'!J252/'SCC X Ano = Total'!J218-1</f>
        <v>#DIV/0!</v>
      </c>
      <c r="K217" s="40" t="e">
        <f>'SCC X Ano = Total'!K252/'SCC X Ano = Total'!K218-1</f>
        <v>#DIV/0!</v>
      </c>
      <c r="L217" s="40">
        <f>'SCC X Ano = Total'!L252/'SCC X Ano = Total'!L218-1</f>
        <v>6.5607188744037703E-2</v>
      </c>
    </row>
    <row r="218" spans="1:12" x14ac:dyDescent="0.25">
      <c r="A218" s="25" t="s">
        <v>167</v>
      </c>
      <c r="B218" s="40" t="e">
        <f>'SCC X Ano = Total'!B253/'SCC X Ano = Total'!B219-1</f>
        <v>#DIV/0!</v>
      </c>
      <c r="C218" s="40">
        <f>'SCC X Ano = Total'!C253/'SCC X Ano = Total'!C219-1</f>
        <v>-0.36536441779678919</v>
      </c>
      <c r="D218" s="40">
        <f>'SCC X Ano = Total'!D253/'SCC X Ano = Total'!D219-1</f>
        <v>0.1010368594278821</v>
      </c>
      <c r="E218" s="40" t="e">
        <f>'SCC X Ano = Total'!E253/'SCC X Ano = Total'!E219-1</f>
        <v>#DIV/0!</v>
      </c>
      <c r="F218" s="40">
        <f>'SCC X Ano = Total'!F253/'SCC X Ano = Total'!F219-1</f>
        <v>-0.49226319658595419</v>
      </c>
      <c r="G218" s="40" t="e">
        <f>'SCC X Ano = Total'!G253/'SCC X Ano = Total'!G219-1</f>
        <v>#DIV/0!</v>
      </c>
      <c r="H218" s="40" t="e">
        <f>'SCC X Ano = Total'!H253/'SCC X Ano = Total'!H219-1</f>
        <v>#DIV/0!</v>
      </c>
      <c r="I218" s="40">
        <f>'SCC X Ano = Total'!I253/'SCC X Ano = Total'!I219-1</f>
        <v>-0.67264904221560984</v>
      </c>
      <c r="J218" s="40" t="e">
        <f>'SCC X Ano = Total'!J253/'SCC X Ano = Total'!J219-1</f>
        <v>#DIV/0!</v>
      </c>
      <c r="K218" s="40" t="e">
        <f>'SCC X Ano = Total'!K253/'SCC X Ano = Total'!K219-1</f>
        <v>#DIV/0!</v>
      </c>
      <c r="L218" s="40">
        <f>'SCC X Ano = Total'!L253/'SCC X Ano = Total'!L219-1</f>
        <v>-0.40052647950894704</v>
      </c>
    </row>
    <row r="219" spans="1:12" x14ac:dyDescent="0.25">
      <c r="A219" s="25" t="s">
        <v>171</v>
      </c>
      <c r="B219" s="40" t="e">
        <f>'SCC X Ano = Total'!B254/'SCC X Ano = Total'!B220-1</f>
        <v>#DIV/0!</v>
      </c>
      <c r="C219" s="40">
        <f>'SCC X Ano = Total'!C254/'SCC X Ano = Total'!C220-1</f>
        <v>-0.72194713048041437</v>
      </c>
      <c r="D219" s="40">
        <f>'SCC X Ano = Total'!D254/'SCC X Ano = Total'!D220-1</f>
        <v>-0.49066429106056009</v>
      </c>
      <c r="E219" s="40" t="e">
        <f>'SCC X Ano = Total'!E254/'SCC X Ano = Total'!E220-1</f>
        <v>#DIV/0!</v>
      </c>
      <c r="F219" s="40">
        <f>'SCC X Ano = Total'!F254/'SCC X Ano = Total'!F220-1</f>
        <v>0.19562195780241098</v>
      </c>
      <c r="G219" s="40" t="e">
        <f>'SCC X Ano = Total'!G254/'SCC X Ano = Total'!G220-1</f>
        <v>#DIV/0!</v>
      </c>
      <c r="H219" s="40" t="e">
        <f>'SCC X Ano = Total'!H254/'SCC X Ano = Total'!H220-1</f>
        <v>#DIV/0!</v>
      </c>
      <c r="I219" s="40">
        <f>'SCC X Ano = Total'!I254/'SCC X Ano = Total'!I220-1</f>
        <v>0.30036063323175766</v>
      </c>
      <c r="J219" s="40">
        <f>'SCC X Ano = Total'!J254/'SCC X Ano = Total'!J220-1</f>
        <v>0.32363892656258253</v>
      </c>
      <c r="K219" s="40" t="e">
        <f>'SCC X Ano = Total'!K254/'SCC X Ano = Total'!K220-1</f>
        <v>#DIV/0!</v>
      </c>
      <c r="L219" s="40">
        <f>'SCC X Ano = Total'!L254/'SCC X Ano = Total'!L220-1</f>
        <v>-0.33571611172583793</v>
      </c>
    </row>
    <row r="220" spans="1:12" x14ac:dyDescent="0.25">
      <c r="A220" s="25" t="s">
        <v>175</v>
      </c>
      <c r="B220" s="40" t="e">
        <f>'SCC X Ano = Total'!B255/'SCC X Ano = Total'!B221-1</f>
        <v>#DIV/0!</v>
      </c>
      <c r="C220" s="40">
        <f>'SCC X Ano = Total'!C255/'SCC X Ano = Total'!C221-1</f>
        <v>2.6784695219612464E-2</v>
      </c>
      <c r="D220" s="40">
        <f>'SCC X Ano = Total'!D255/'SCC X Ano = Total'!D221-1</f>
        <v>-0.85822400337947047</v>
      </c>
      <c r="E220" s="40" t="e">
        <f>'SCC X Ano = Total'!E255/'SCC X Ano = Total'!E221-1</f>
        <v>#DIV/0!</v>
      </c>
      <c r="F220" s="40">
        <f>'SCC X Ano = Total'!F255/'SCC X Ano = Total'!F221-1</f>
        <v>0.50541065765145499</v>
      </c>
      <c r="G220" s="40" t="e">
        <f>'SCC X Ano = Total'!G255/'SCC X Ano = Total'!G221-1</f>
        <v>#DIV/0!</v>
      </c>
      <c r="H220" s="40" t="e">
        <f>'SCC X Ano = Total'!H255/'SCC X Ano = Total'!H221-1</f>
        <v>#DIV/0!</v>
      </c>
      <c r="I220" s="40">
        <f>'SCC X Ano = Total'!I255/'SCC X Ano = Total'!I221-1</f>
        <v>-0.12578317735120692</v>
      </c>
      <c r="J220" s="40">
        <f>'SCC X Ano = Total'!J255/'SCC X Ano = Total'!J221-1</f>
        <v>0.67964966548331485</v>
      </c>
      <c r="K220" s="40" t="e">
        <f>'SCC X Ano = Total'!K255/'SCC X Ano = Total'!K221-1</f>
        <v>#DIV/0!</v>
      </c>
      <c r="L220" s="40">
        <f>'SCC X Ano = Total'!L255/'SCC X Ano = Total'!L221-1</f>
        <v>0.24641004705985203</v>
      </c>
    </row>
    <row r="221" spans="1:12" x14ac:dyDescent="0.25">
      <c r="A221" s="25" t="s">
        <v>137</v>
      </c>
      <c r="B221" s="40" t="e">
        <f>'SCC X Ano = Total'!B256/'SCC X Ano = Total'!B222-1</f>
        <v>#DIV/0!</v>
      </c>
      <c r="C221" s="40">
        <f>'SCC X Ano = Total'!C256/'SCC X Ano = Total'!C222-1</f>
        <v>-0.16648582580172677</v>
      </c>
      <c r="D221" s="40">
        <f>'SCC X Ano = Total'!D256/'SCC X Ano = Total'!D222-1</f>
        <v>-0.86354173558726433</v>
      </c>
      <c r="E221" s="40" t="e">
        <f>'SCC X Ano = Total'!E256/'SCC X Ano = Total'!E222-1</f>
        <v>#DIV/0!</v>
      </c>
      <c r="F221" s="40">
        <f>'SCC X Ano = Total'!F256/'SCC X Ano = Total'!F222-1</f>
        <v>4.3981425631770756</v>
      </c>
      <c r="G221" s="40" t="e">
        <f>'SCC X Ano = Total'!G256/'SCC X Ano = Total'!G222-1</f>
        <v>#DIV/0!</v>
      </c>
      <c r="H221" s="40" t="e">
        <f>'SCC X Ano = Total'!H256/'SCC X Ano = Total'!H222-1</f>
        <v>#DIV/0!</v>
      </c>
      <c r="I221" s="40">
        <f>'SCC X Ano = Total'!I256/'SCC X Ano = Total'!I222-1</f>
        <v>-0.31285463371945621</v>
      </c>
      <c r="J221" s="40">
        <f>'SCC X Ano = Total'!J256/'SCC X Ano = Total'!J222-1</f>
        <v>-1</v>
      </c>
      <c r="K221" s="40" t="e">
        <f>'SCC X Ano = Total'!K256/'SCC X Ano = Total'!K222-1</f>
        <v>#DIV/0!</v>
      </c>
      <c r="L221" s="40">
        <f>'SCC X Ano = Total'!L256/'SCC X Ano = Total'!L222-1</f>
        <v>-0.82055840161924631</v>
      </c>
    </row>
    <row r="222" spans="1:12" x14ac:dyDescent="0.25">
      <c r="A222" s="25" t="s">
        <v>181</v>
      </c>
      <c r="B222" s="40" t="e">
        <f>'SCC X Ano = Total'!B257/'SCC X Ano = Total'!B223-1</f>
        <v>#DIV/0!</v>
      </c>
      <c r="C222" s="40">
        <f>'SCC X Ano = Total'!C257/'SCC X Ano = Total'!C223-1</f>
        <v>0.20902746192273236</v>
      </c>
      <c r="D222" s="40">
        <f>'SCC X Ano = Total'!D257/'SCC X Ano = Total'!D223-1</f>
        <v>-1</v>
      </c>
      <c r="E222" s="40" t="e">
        <f>'SCC X Ano = Total'!E257/'SCC X Ano = Total'!E223-1</f>
        <v>#DIV/0!</v>
      </c>
      <c r="F222" s="40">
        <f>'SCC X Ano = Total'!F257/'SCC X Ano = Total'!F223-1</f>
        <v>3.0380558038984748</v>
      </c>
      <c r="G222" s="40" t="e">
        <f>'SCC X Ano = Total'!G257/'SCC X Ano = Total'!G223-1</f>
        <v>#DIV/0!</v>
      </c>
      <c r="H222" s="40" t="e">
        <f>'SCC X Ano = Total'!H257/'SCC X Ano = Total'!H223-1</f>
        <v>#DIV/0!</v>
      </c>
      <c r="I222" s="40" t="e">
        <f>'SCC X Ano = Total'!I257/'SCC X Ano = Total'!I223-1</f>
        <v>#DIV/0!</v>
      </c>
      <c r="J222" s="40" t="e">
        <f>'SCC X Ano = Total'!J257/'SCC X Ano = Total'!J223-1</f>
        <v>#DIV/0!</v>
      </c>
      <c r="K222" s="40" t="e">
        <f>'SCC X Ano = Total'!K257/'SCC X Ano = Total'!K223-1</f>
        <v>#DIV/0!</v>
      </c>
      <c r="L222" s="40">
        <f>'SCC X Ano = Total'!L257/'SCC X Ano = Total'!L223-1</f>
        <v>0.60941789817110004</v>
      </c>
    </row>
    <row r="223" spans="1:12" x14ac:dyDescent="0.25">
      <c r="A223" s="25" t="s">
        <v>148</v>
      </c>
      <c r="B223" s="40" t="e">
        <f>'SCC X Ano = Total'!B258/'SCC X Ano = Total'!B224-1</f>
        <v>#DIV/0!</v>
      </c>
      <c r="C223" s="40">
        <f>'SCC X Ano = Total'!C258/'SCC X Ano = Total'!C224-1</f>
        <v>-0.24028905170200365</v>
      </c>
      <c r="D223" s="40">
        <f>'SCC X Ano = Total'!D258/'SCC X Ano = Total'!D224-1</f>
        <v>-8.1626623985199709E-2</v>
      </c>
      <c r="E223" s="40" t="e">
        <f>'SCC X Ano = Total'!E258/'SCC X Ano = Total'!E224-1</f>
        <v>#DIV/0!</v>
      </c>
      <c r="F223" s="40">
        <f>'SCC X Ano = Total'!F258/'SCC X Ano = Total'!F224-1</f>
        <v>-4.9640575748625126E-3</v>
      </c>
      <c r="G223" s="40">
        <f>'SCC X Ano = Total'!G258/'SCC X Ano = Total'!G224-1</f>
        <v>0.74278278831978528</v>
      </c>
      <c r="H223" s="40" t="e">
        <f>'SCC X Ano = Total'!H258/'SCC X Ano = Total'!H224-1</f>
        <v>#DIV/0!</v>
      </c>
      <c r="I223" s="40">
        <f>'SCC X Ano = Total'!I258/'SCC X Ano = Total'!I224-1</f>
        <v>-6.5745982682778537E-2</v>
      </c>
      <c r="J223" s="40">
        <f>'SCC X Ano = Total'!J258/'SCC X Ano = Total'!J224-1</f>
        <v>23.731148364721935</v>
      </c>
      <c r="K223" s="40" t="e">
        <f>'SCC X Ano = Total'!K258/'SCC X Ano = Total'!K224-1</f>
        <v>#DIV/0!</v>
      </c>
      <c r="L223" s="40">
        <f>'SCC X Ano = Total'!L258/'SCC X Ano = Total'!L224-1</f>
        <v>0.20061665534673634</v>
      </c>
    </row>
    <row r="224" spans="1:12" x14ac:dyDescent="0.25">
      <c r="A224" s="25" t="s">
        <v>177</v>
      </c>
      <c r="B224" s="40" t="e">
        <f>'SCC X Ano = Total'!B259/'SCC X Ano = Total'!B225-1</f>
        <v>#DIV/0!</v>
      </c>
      <c r="C224" s="40">
        <f>'SCC X Ano = Total'!C259/'SCC X Ano = Total'!C225-1</f>
        <v>-0.22344377211842081</v>
      </c>
      <c r="D224" s="40">
        <f>'SCC X Ano = Total'!D259/'SCC X Ano = Total'!D225-1</f>
        <v>-0.72758625654829778</v>
      </c>
      <c r="E224" s="40" t="e">
        <f>'SCC X Ano = Total'!E259/'SCC X Ano = Total'!E225-1</f>
        <v>#DIV/0!</v>
      </c>
      <c r="F224" s="40">
        <f>'SCC X Ano = Total'!F259/'SCC X Ano = Total'!F225-1</f>
        <v>-0.24795655288912033</v>
      </c>
      <c r="G224" s="40">
        <f>'SCC X Ano = Total'!G259/'SCC X Ano = Total'!G225-1</f>
        <v>-0.9219116637689112</v>
      </c>
      <c r="H224" s="40" t="e">
        <f>'SCC X Ano = Total'!H259/'SCC X Ano = Total'!H225-1</f>
        <v>#DIV/0!</v>
      </c>
      <c r="I224" s="40">
        <f>'SCC X Ano = Total'!I259/'SCC X Ano = Total'!I225-1</f>
        <v>0.34777224287954756</v>
      </c>
      <c r="J224" s="40">
        <f>'SCC X Ano = Total'!J259/'SCC X Ano = Total'!J225-1</f>
        <v>-0.34618101296395576</v>
      </c>
      <c r="K224" s="40" t="e">
        <f>'SCC X Ano = Total'!K259/'SCC X Ano = Total'!K225-1</f>
        <v>#DIV/0!</v>
      </c>
      <c r="L224" s="40">
        <f>'SCC X Ano = Total'!L259/'SCC X Ano = Total'!L225-1</f>
        <v>-0.53775571705326974</v>
      </c>
    </row>
    <row r="225" spans="1:12" x14ac:dyDescent="0.25">
      <c r="A225" s="25" t="s">
        <v>159</v>
      </c>
      <c r="B225" s="40" t="e">
        <f>'SCC X Ano = Total'!B260/'SCC X Ano = Total'!B226-1</f>
        <v>#DIV/0!</v>
      </c>
      <c r="C225" s="40">
        <f>'SCC X Ano = Total'!C260/'SCC X Ano = Total'!C226-1</f>
        <v>0.17651722648885126</v>
      </c>
      <c r="D225" s="40">
        <f>'SCC X Ano = Total'!D260/'SCC X Ano = Total'!D226-1</f>
        <v>-0.75493948928626509</v>
      </c>
      <c r="E225" s="40" t="e">
        <f>'SCC X Ano = Total'!E260/'SCC X Ano = Total'!E226-1</f>
        <v>#DIV/0!</v>
      </c>
      <c r="F225" s="40">
        <f>'SCC X Ano = Total'!F260/'SCC X Ano = Total'!F226-1</f>
        <v>2.2561560007537218</v>
      </c>
      <c r="G225" s="40">
        <f>'SCC X Ano = Total'!G260/'SCC X Ano = Total'!G226-1</f>
        <v>-0.92453012875786222</v>
      </c>
      <c r="H225" s="40" t="e">
        <f>'SCC X Ano = Total'!H260/'SCC X Ano = Total'!H226-1</f>
        <v>#DIV/0!</v>
      </c>
      <c r="I225" s="40">
        <f>'SCC X Ano = Total'!I260/'SCC X Ano = Total'!I226-1</f>
        <v>0.25995660260090991</v>
      </c>
      <c r="J225" s="40" t="e">
        <f>'SCC X Ano = Total'!J260/'SCC X Ano = Total'!J226-1</f>
        <v>#DIV/0!</v>
      </c>
      <c r="K225" s="40" t="e">
        <f>'SCC X Ano = Total'!K260/'SCC X Ano = Total'!K226-1</f>
        <v>#DIV/0!</v>
      </c>
      <c r="L225" s="40">
        <f>'SCC X Ano = Total'!L260/'SCC X Ano = Total'!L226-1</f>
        <v>-0.57995989614228494</v>
      </c>
    </row>
    <row r="226" spans="1:12" x14ac:dyDescent="0.25">
      <c r="A226" s="25" t="s">
        <v>191</v>
      </c>
      <c r="B226" s="40" t="e">
        <f>'SCC X Ano = Total'!B261/'SCC X Ano = Total'!B227-1</f>
        <v>#DIV/0!</v>
      </c>
      <c r="C226" s="40">
        <f>'SCC X Ano = Total'!C261/'SCC X Ano = Total'!C227-1</f>
        <v>-0.19528547601591173</v>
      </c>
      <c r="D226" s="40">
        <f>'SCC X Ano = Total'!D261/'SCC X Ano = Total'!D227-1</f>
        <v>0.10185185815523079</v>
      </c>
      <c r="E226" s="40" t="e">
        <f>'SCC X Ano = Total'!E261/'SCC X Ano = Total'!E227-1</f>
        <v>#DIV/0!</v>
      </c>
      <c r="F226" s="40">
        <f>'SCC X Ano = Total'!F261/'SCC X Ano = Total'!F227-1</f>
        <v>0.35729652321263483</v>
      </c>
      <c r="G226" s="40">
        <f>'SCC X Ano = Total'!G261/'SCC X Ano = Total'!G227-1</f>
        <v>-0.79345942616650555</v>
      </c>
      <c r="H226" s="40" t="e">
        <f>'SCC X Ano = Total'!H261/'SCC X Ano = Total'!H227-1</f>
        <v>#DIV/0!</v>
      </c>
      <c r="I226" s="40">
        <f>'SCC X Ano = Total'!I261/'SCC X Ano = Total'!I227-1</f>
        <v>0.42760240404547933</v>
      </c>
      <c r="J226" s="40">
        <f>'SCC X Ano = Total'!J261/'SCC X Ano = Total'!J227-1</f>
        <v>0.50915163327095758</v>
      </c>
      <c r="K226" s="40" t="e">
        <f>'SCC X Ano = Total'!K261/'SCC X Ano = Total'!K227-1</f>
        <v>#DIV/0!</v>
      </c>
      <c r="L226" s="40">
        <f>'SCC X Ano = Total'!L261/'SCC X Ano = Total'!L227-1</f>
        <v>0.10998644292516646</v>
      </c>
    </row>
    <row r="227" spans="1:12" x14ac:dyDescent="0.25">
      <c r="A227" s="25" t="s">
        <v>194</v>
      </c>
      <c r="B227" s="40" t="e">
        <f>'SCC X Ano = Total'!B262/'SCC X Ano = Total'!B228-1</f>
        <v>#DIV/0!</v>
      </c>
      <c r="C227" s="40">
        <f>'SCC X Ano = Total'!C262/'SCC X Ano = Total'!C228-1</f>
        <v>-0.12520890906091464</v>
      </c>
      <c r="D227" s="40">
        <f>'SCC X Ano = Total'!D262/'SCC X Ano = Total'!D228-1</f>
        <v>0.24659419332476085</v>
      </c>
      <c r="E227" s="40" t="e">
        <f>'SCC X Ano = Total'!E262/'SCC X Ano = Total'!E228-1</f>
        <v>#DIV/0!</v>
      </c>
      <c r="F227" s="40">
        <f>'SCC X Ano = Total'!F262/'SCC X Ano = Total'!F228-1</f>
        <v>4.601407103620617</v>
      </c>
      <c r="G227" s="40">
        <f>'SCC X Ano = Total'!G262/'SCC X Ano = Total'!G228-1</f>
        <v>0.45148018301446191</v>
      </c>
      <c r="H227" s="40">
        <f>'SCC X Ano = Total'!H262/'SCC X Ano = Total'!H228-1</f>
        <v>-0.72809595371566704</v>
      </c>
      <c r="I227" s="40">
        <f>'SCC X Ano = Total'!I262/'SCC X Ano = Total'!I228-1</f>
        <v>0.22949226679427293</v>
      </c>
      <c r="J227" s="40">
        <f>'SCC X Ano = Total'!J262/'SCC X Ano = Total'!J228-1</f>
        <v>-0.4729699329356174</v>
      </c>
      <c r="K227" s="40" t="e">
        <f>'SCC X Ano = Total'!K262/'SCC X Ano = Total'!K228-1</f>
        <v>#DIV/0!</v>
      </c>
      <c r="L227" s="40">
        <f>'SCC X Ano = Total'!L262/'SCC X Ano = Total'!L228-1</f>
        <v>2.8010765415005272</v>
      </c>
    </row>
    <row r="228" spans="1:12" x14ac:dyDescent="0.25">
      <c r="A228" s="25" t="s">
        <v>185</v>
      </c>
      <c r="B228" s="40" t="e">
        <f>'SCC X Ano = Total'!B263/'SCC X Ano = Total'!B229-1</f>
        <v>#DIV/0!</v>
      </c>
      <c r="C228" s="40">
        <f>'SCC X Ano = Total'!C263/'SCC X Ano = Total'!C229-1</f>
        <v>6.3658862283711537E-2</v>
      </c>
      <c r="D228" s="40">
        <f>'SCC X Ano = Total'!D263/'SCC X Ano = Total'!D229-1</f>
        <v>-0.7886115277390422</v>
      </c>
      <c r="E228" s="40" t="e">
        <f>'SCC X Ano = Total'!E263/'SCC X Ano = Total'!E229-1</f>
        <v>#DIV/0!</v>
      </c>
      <c r="F228" s="40">
        <f>'SCC X Ano = Total'!F263/'SCC X Ano = Total'!F229-1</f>
        <v>-0.71229534408137551</v>
      </c>
      <c r="G228" s="40">
        <f>'SCC X Ano = Total'!G263/'SCC X Ano = Total'!G229-1</f>
        <v>3.9380348754417271</v>
      </c>
      <c r="H228" s="40" t="e">
        <f>'SCC X Ano = Total'!H263/'SCC X Ano = Total'!H229-1</f>
        <v>#DIV/0!</v>
      </c>
      <c r="I228" s="40">
        <f>'SCC X Ano = Total'!I263/'SCC X Ano = Total'!I229-1</f>
        <v>-0.16042236808892818</v>
      </c>
      <c r="J228" s="40" t="e">
        <f>'SCC X Ano = Total'!J263/'SCC X Ano = Total'!J229-1</f>
        <v>#DIV/0!</v>
      </c>
      <c r="K228" s="40" t="e">
        <f>'SCC X Ano = Total'!K263/'SCC X Ano = Total'!K229-1</f>
        <v>#DIV/0!</v>
      </c>
      <c r="L228" s="40">
        <f>'SCC X Ano = Total'!L263/'SCC X Ano = Total'!L229-1</f>
        <v>-0.64862678614792246</v>
      </c>
    </row>
    <row r="229" spans="1:12" x14ac:dyDescent="0.25">
      <c r="A229" s="25" t="s">
        <v>200</v>
      </c>
      <c r="B229" s="40" t="e">
        <f>'SCC X Ano = Total'!B264/'SCC X Ano = Total'!B230-1</f>
        <v>#DIV/0!</v>
      </c>
      <c r="C229" s="40">
        <f>'SCC X Ano = Total'!C264/'SCC X Ano = Total'!C230-1</f>
        <v>-0.46039280940881533</v>
      </c>
      <c r="D229" s="40">
        <f>'SCC X Ano = Total'!D264/'SCC X Ano = Total'!D230-1</f>
        <v>-0.12582453116061909</v>
      </c>
      <c r="E229" s="40" t="e">
        <f>'SCC X Ano = Total'!E264/'SCC X Ano = Total'!E230-1</f>
        <v>#DIV/0!</v>
      </c>
      <c r="F229" s="40">
        <f>'SCC X Ano = Total'!F264/'SCC X Ano = Total'!F230-1</f>
        <v>-0.42437917902426314</v>
      </c>
      <c r="G229" s="40">
        <f>'SCC X Ano = Total'!G264/'SCC X Ano = Total'!G230-1</f>
        <v>-0.71867497724425666</v>
      </c>
      <c r="H229" s="40" t="e">
        <f>'SCC X Ano = Total'!H264/'SCC X Ano = Total'!H230-1</f>
        <v>#DIV/0!</v>
      </c>
      <c r="I229" s="40">
        <f>'SCC X Ano = Total'!I264/'SCC X Ano = Total'!I230-1</f>
        <v>-0.21455712870908983</v>
      </c>
      <c r="J229" s="40" t="e">
        <f>'SCC X Ano = Total'!J264/'SCC X Ano = Total'!J230-1</f>
        <v>#DIV/0!</v>
      </c>
      <c r="K229" s="40" t="e">
        <f>'SCC X Ano = Total'!K264/'SCC X Ano = Total'!K230-1</f>
        <v>#DIV/0!</v>
      </c>
      <c r="L229" s="40">
        <f>'SCC X Ano = Total'!L264/'SCC X Ano = Total'!L230-1</f>
        <v>-0.1238201204250885</v>
      </c>
    </row>
    <row r="230" spans="1:12" x14ac:dyDescent="0.25">
      <c r="A230" s="25" t="s">
        <v>198</v>
      </c>
      <c r="B230" s="40" t="e">
        <f>'SCC X Ano = Total'!B265/'SCC X Ano = Total'!B231-1</f>
        <v>#DIV/0!</v>
      </c>
      <c r="C230" s="40">
        <f>'SCC X Ano = Total'!C265/'SCC X Ano = Total'!C231-1</f>
        <v>0.75711470192166153</v>
      </c>
      <c r="D230" s="40">
        <f>'SCC X Ano = Total'!D265/'SCC X Ano = Total'!D231-1</f>
        <v>-0.4670708188846826</v>
      </c>
      <c r="E230" s="40" t="e">
        <f>'SCC X Ano = Total'!E265/'SCC X Ano = Total'!E231-1</f>
        <v>#DIV/0!</v>
      </c>
      <c r="F230" s="40">
        <f>'SCC X Ano = Total'!F265/'SCC X Ano = Total'!F231-1</f>
        <v>0.23416807630716585</v>
      </c>
      <c r="G230" s="40">
        <f>'SCC X Ano = Total'!G265/'SCC X Ano = Total'!G231-1</f>
        <v>0.5562328766327449</v>
      </c>
      <c r="H230" s="40" t="e">
        <f>'SCC X Ano = Total'!H265/'SCC X Ano = Total'!H231-1</f>
        <v>#DIV/0!</v>
      </c>
      <c r="I230" s="40">
        <f>'SCC X Ano = Total'!I265/'SCC X Ano = Total'!I231-1</f>
        <v>0.4096557102549494</v>
      </c>
      <c r="J230" s="40">
        <f>'SCC X Ano = Total'!J265/'SCC X Ano = Total'!J231-1</f>
        <v>1.6125973214475331</v>
      </c>
      <c r="K230" s="40" t="e">
        <f>'SCC X Ano = Total'!K265/'SCC X Ano = Total'!K231-1</f>
        <v>#DIV/0!</v>
      </c>
      <c r="L230" s="40">
        <f>'SCC X Ano = Total'!L265/'SCC X Ano = Total'!L231-1</f>
        <v>5.872384268704911E-2</v>
      </c>
    </row>
    <row r="231" spans="1:12" x14ac:dyDescent="0.25">
      <c r="A231" s="25" t="s">
        <v>173</v>
      </c>
      <c r="B231" s="40" t="e">
        <f>'SCC X Ano = Total'!B266/'SCC X Ano = Total'!B232-1</f>
        <v>#DIV/0!</v>
      </c>
      <c r="C231" s="40">
        <f>'SCC X Ano = Total'!C266/'SCC X Ano = Total'!C232-1</f>
        <v>0.19025193618499703</v>
      </c>
      <c r="D231" s="40">
        <f>'SCC X Ano = Total'!D266/'SCC X Ano = Total'!D232-1</f>
        <v>-0.71111452056781332</v>
      </c>
      <c r="E231" s="40" t="e">
        <f>'SCC X Ano = Total'!E266/'SCC X Ano = Total'!E232-1</f>
        <v>#DIV/0!</v>
      </c>
      <c r="F231" s="40">
        <f>'SCC X Ano = Total'!F266/'SCC X Ano = Total'!F232-1</f>
        <v>0.50512504220565813</v>
      </c>
      <c r="G231" s="40">
        <f>'SCC X Ano = Total'!G266/'SCC X Ano = Total'!G232-1</f>
        <v>3.414753006667536</v>
      </c>
      <c r="H231" s="40" t="e">
        <f>'SCC X Ano = Total'!H266/'SCC X Ano = Total'!H232-1</f>
        <v>#DIV/0!</v>
      </c>
      <c r="I231" s="40">
        <f>'SCC X Ano = Total'!I266/'SCC X Ano = Total'!I232-1</f>
        <v>2.6444105781879412</v>
      </c>
      <c r="J231" s="40" t="e">
        <f>'SCC X Ano = Total'!J266/'SCC X Ano = Total'!J232-1</f>
        <v>#DIV/0!</v>
      </c>
      <c r="K231" s="40" t="e">
        <f>'SCC X Ano = Total'!K266/'SCC X Ano = Total'!K232-1</f>
        <v>#DIV/0!</v>
      </c>
      <c r="L231" s="40">
        <f>'SCC X Ano = Total'!L266/'SCC X Ano = Total'!L232-1</f>
        <v>-0.12068538522578154</v>
      </c>
    </row>
    <row r="232" spans="1:12" x14ac:dyDescent="0.25">
      <c r="A232" s="25" t="s">
        <v>169</v>
      </c>
      <c r="B232" s="40" t="e">
        <f>'SCC X Ano = Total'!B267/'SCC X Ano = Total'!B233-1</f>
        <v>#DIV/0!</v>
      </c>
      <c r="C232" s="40">
        <f>'SCC X Ano = Total'!C267/'SCC X Ano = Total'!C233-1</f>
        <v>-0.69473233869021289</v>
      </c>
      <c r="D232" s="40">
        <f>'SCC X Ano = Total'!D267/'SCC X Ano = Total'!D233-1</f>
        <v>-0.51722735282613819</v>
      </c>
      <c r="E232" s="40" t="e">
        <f>'SCC X Ano = Total'!E267/'SCC X Ano = Total'!E233-1</f>
        <v>#DIV/0!</v>
      </c>
      <c r="F232" s="40">
        <f>'SCC X Ano = Total'!F267/'SCC X Ano = Total'!F233-1</f>
        <v>-4.2910049035305042E-2</v>
      </c>
      <c r="G232" s="40">
        <f>'SCC X Ano = Total'!G267/'SCC X Ano = Total'!G233-1</f>
        <v>-0.8110364996805095</v>
      </c>
      <c r="H232" s="40" t="e">
        <f>'SCC X Ano = Total'!H267/'SCC X Ano = Total'!H233-1</f>
        <v>#DIV/0!</v>
      </c>
      <c r="I232" s="40">
        <f>'SCC X Ano = Total'!I267/'SCC X Ano = Total'!I233-1</f>
        <v>0.39802414392675378</v>
      </c>
      <c r="J232" s="40" t="e">
        <f>'SCC X Ano = Total'!J267/'SCC X Ano = Total'!J233-1</f>
        <v>#DIV/0!</v>
      </c>
      <c r="K232" s="40" t="e">
        <f>'SCC X Ano = Total'!K267/'SCC X Ano = Total'!K233-1</f>
        <v>#DIV/0!</v>
      </c>
      <c r="L232" s="40">
        <f>'SCC X Ano = Total'!L267/'SCC X Ano = Total'!L233-1</f>
        <v>-0.39376412358368418</v>
      </c>
    </row>
    <row r="233" spans="1:12" x14ac:dyDescent="0.25">
      <c r="A233" s="25" t="s">
        <v>163</v>
      </c>
      <c r="B233" s="40" t="e">
        <f>'SCC X Ano = Total'!B268/'SCC X Ano = Total'!B234-1</f>
        <v>#DIV/0!</v>
      </c>
      <c r="C233" s="40">
        <f>'SCC X Ano = Total'!C268/'SCC X Ano = Total'!C234-1</f>
        <v>-0.11840994420926398</v>
      </c>
      <c r="D233" s="40">
        <f>'SCC X Ano = Total'!D268/'SCC X Ano = Total'!D234-1</f>
        <v>2.4841621749880107</v>
      </c>
      <c r="E233" s="40" t="e">
        <f>'SCC X Ano = Total'!E268/'SCC X Ano = Total'!E234-1</f>
        <v>#DIV/0!</v>
      </c>
      <c r="F233" s="40">
        <f>'SCC X Ano = Total'!F268/'SCC X Ano = Total'!F234-1</f>
        <v>-0.27676453453722571</v>
      </c>
      <c r="G233" s="40">
        <f>'SCC X Ano = Total'!G268/'SCC X Ano = Total'!G234-1</f>
        <v>-0.27250739367033672</v>
      </c>
      <c r="H233" s="40" t="e">
        <f>'SCC X Ano = Total'!H268/'SCC X Ano = Total'!H234-1</f>
        <v>#DIV/0!</v>
      </c>
      <c r="I233" s="40">
        <f>'SCC X Ano = Total'!I268/'SCC X Ano = Total'!I234-1</f>
        <v>-0.35944035397414409</v>
      </c>
      <c r="J233" s="40">
        <f>'SCC X Ano = Total'!J268/'SCC X Ano = Total'!J234-1</f>
        <v>-0.39154765151604631</v>
      </c>
      <c r="K233" s="40" t="e">
        <f>'SCC X Ano = Total'!K268/'SCC X Ano = Total'!K234-1</f>
        <v>#DIV/0!</v>
      </c>
      <c r="L233" s="40">
        <f>'SCC X Ano = Total'!L268/'SCC X Ano = Total'!L234-1</f>
        <v>2.7207546345434652E-2</v>
      </c>
    </row>
    <row r="234" spans="1:12" x14ac:dyDescent="0.25">
      <c r="A234" s="25" t="s">
        <v>155</v>
      </c>
      <c r="B234" s="40" t="e">
        <f>'SCC X Ano = Total'!B269/'SCC X Ano = Total'!B235-1</f>
        <v>#DIV/0!</v>
      </c>
      <c r="C234" s="40">
        <f>'SCC X Ano = Total'!C269/'SCC X Ano = Total'!C235-1</f>
        <v>-0.48852494126823853</v>
      </c>
      <c r="D234" s="40">
        <f>'SCC X Ano = Total'!D269/'SCC X Ano = Total'!D235-1</f>
        <v>12.947479257168768</v>
      </c>
      <c r="E234" s="40" t="e">
        <f>'SCC X Ano = Total'!E269/'SCC X Ano = Total'!E235-1</f>
        <v>#DIV/0!</v>
      </c>
      <c r="F234" s="40">
        <f>'SCC X Ano = Total'!F269/'SCC X Ano = Total'!F235-1</f>
        <v>-0.29453380755183767</v>
      </c>
      <c r="G234" s="40">
        <f>'SCC X Ano = Total'!G269/'SCC X Ano = Total'!G235-1</f>
        <v>-1</v>
      </c>
      <c r="H234" s="40" t="e">
        <f>'SCC X Ano = Total'!H269/'SCC X Ano = Total'!H235-1</f>
        <v>#DIV/0!</v>
      </c>
      <c r="I234" s="40">
        <f>'SCC X Ano = Total'!I269/'SCC X Ano = Total'!I235-1</f>
        <v>1.6044990443745459</v>
      </c>
      <c r="J234" s="40" t="e">
        <f>'SCC X Ano = Total'!J269/'SCC X Ano = Total'!J235-1</f>
        <v>#DIV/0!</v>
      </c>
      <c r="K234" s="40" t="e">
        <f>'SCC X Ano = Total'!K269/'SCC X Ano = Total'!K235-1</f>
        <v>#DIV/0!</v>
      </c>
      <c r="L234" s="40">
        <f>'SCC X Ano = Total'!L269/'SCC X Ano = Total'!L235-1</f>
        <v>0.91140121208706004</v>
      </c>
    </row>
    <row r="235" spans="1:12" x14ac:dyDescent="0.25">
      <c r="A235" s="1" t="s">
        <v>223</v>
      </c>
      <c r="B235" s="40" t="e">
        <f>'SCC X Ano = Total'!B270/'SCC X Ano = Total'!B236-1</f>
        <v>#DIV/0!</v>
      </c>
      <c r="C235" s="40">
        <f>'SCC X Ano = Total'!C270/'SCC X Ano = Total'!C236-1</f>
        <v>-0.17144276533558944</v>
      </c>
      <c r="D235" s="40">
        <f>'SCC X Ano = Total'!D270/'SCC X Ano = Total'!D236-1</f>
        <v>-0.14263889073298286</v>
      </c>
      <c r="E235" s="40" t="e">
        <f>'SCC X Ano = Total'!E270/'SCC X Ano = Total'!E236-1</f>
        <v>#DIV/0!</v>
      </c>
      <c r="F235" s="40">
        <f>'SCC X Ano = Total'!F270/'SCC X Ano = Total'!F236-1</f>
        <v>1.7807500742714777</v>
      </c>
      <c r="G235" s="40">
        <f>'SCC X Ano = Total'!G270/'SCC X Ano = Total'!G236-1</f>
        <v>-0.30785019626733356</v>
      </c>
      <c r="H235" s="40">
        <f>'SCC X Ano = Total'!H270/'SCC X Ano = Total'!H236-1</f>
        <v>3.3952251962689877</v>
      </c>
      <c r="I235" s="40">
        <f>'SCC X Ano = Total'!I270/'SCC X Ano = Total'!I236-1</f>
        <v>0.13225123665315763</v>
      </c>
      <c r="J235" s="40">
        <f>'SCC X Ano = Total'!J270/'SCC X Ano = Total'!J236-1</f>
        <v>0.34320619452110357</v>
      </c>
      <c r="K235" s="40" t="e">
        <f>'SCC X Ano = Total'!K270/'SCC X Ano = Total'!K236-1</f>
        <v>#DIV/0!</v>
      </c>
      <c r="L235" s="40">
        <f>'SCC X Ano = Total'!L270/'SCC X Ano = Total'!L236-1</f>
        <v>0.40516446026564412</v>
      </c>
    </row>
    <row r="240" spans="1:12" x14ac:dyDescent="0.25">
      <c r="A240" s="2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  <c r="L240" s="1">
        <v>2015</v>
      </c>
    </row>
    <row r="241" spans="1:12" x14ac:dyDescent="0.25">
      <c r="A241" s="25"/>
      <c r="B241" s="25" t="s">
        <v>224</v>
      </c>
      <c r="C241" s="25" t="s">
        <v>228</v>
      </c>
      <c r="D241" s="25" t="s">
        <v>15</v>
      </c>
      <c r="E241" s="25" t="s">
        <v>229</v>
      </c>
      <c r="F241" s="25" t="s">
        <v>226</v>
      </c>
      <c r="G241" s="25" t="s">
        <v>227</v>
      </c>
      <c r="H241" s="25" t="s">
        <v>131</v>
      </c>
      <c r="I241" s="25" t="s">
        <v>130</v>
      </c>
      <c r="J241" s="25" t="s">
        <v>129</v>
      </c>
      <c r="K241" s="25" t="s">
        <v>230</v>
      </c>
      <c r="L241" s="25" t="s">
        <v>404</v>
      </c>
    </row>
    <row r="242" spans="1:12" x14ac:dyDescent="0.25">
      <c r="A242" s="25" t="s">
        <v>132</v>
      </c>
      <c r="B242" s="40" t="e">
        <f>'SCC X Ano = Total'!B277/'SCC X Ano = Total'!B243-1</f>
        <v>#DIV/0!</v>
      </c>
      <c r="C242" s="40">
        <f>'SCC X Ano = Total'!C277/'SCC X Ano = Total'!C243-1</f>
        <v>-0.8793120390205128</v>
      </c>
      <c r="D242" s="40">
        <f>'SCC X Ano = Total'!D277/'SCC X Ano = Total'!D243-1</f>
        <v>-0.78209914442107331</v>
      </c>
      <c r="E242" s="40" t="e">
        <f>'SCC X Ano = Total'!E277/'SCC X Ano = Total'!E243-1</f>
        <v>#DIV/0!</v>
      </c>
      <c r="F242" s="40">
        <f>'SCC X Ano = Total'!F277/'SCC X Ano = Total'!F243-1</f>
        <v>-0.39880700120548862</v>
      </c>
      <c r="G242" s="40" t="e">
        <f>'SCC X Ano = Total'!G277/'SCC X Ano = Total'!G243-1</f>
        <v>#DIV/0!</v>
      </c>
      <c r="H242" s="40" t="e">
        <f>'SCC X Ano = Total'!H277/'SCC X Ano = Total'!H243-1</f>
        <v>#DIV/0!</v>
      </c>
      <c r="I242" s="40">
        <f>'SCC X Ano = Total'!I277/'SCC X Ano = Total'!I243-1</f>
        <v>-0.72787684434281963</v>
      </c>
      <c r="J242" s="40" t="e">
        <f>'SCC X Ano = Total'!J277/'SCC X Ano = Total'!J243-1</f>
        <v>#DIV/0!</v>
      </c>
      <c r="K242" s="40" t="e">
        <f>'SCC X Ano = Total'!K277/'SCC X Ano = Total'!K243-1</f>
        <v>#DIV/0!</v>
      </c>
      <c r="L242" s="40">
        <f>'SCC X Ano = Total'!L277/'SCC X Ano = Total'!L243-1</f>
        <v>-0.59150667470608753</v>
      </c>
    </row>
    <row r="243" spans="1:12" x14ac:dyDescent="0.25">
      <c r="A243" s="25" t="s">
        <v>134</v>
      </c>
      <c r="B243" s="40" t="e">
        <f>'SCC X Ano = Total'!B278/'SCC X Ano = Total'!B244-1</f>
        <v>#DIV/0!</v>
      </c>
      <c r="C243" s="40" t="e">
        <f>'SCC X Ano = Total'!C278/'SCC X Ano = Total'!C244-1</f>
        <v>#DIV/0!</v>
      </c>
      <c r="D243" s="40" t="e">
        <f>'SCC X Ano = Total'!D278/'SCC X Ano = Total'!D244-1</f>
        <v>#DIV/0!</v>
      </c>
      <c r="E243" s="40" t="e">
        <f>'SCC X Ano = Total'!E278/'SCC X Ano = Total'!E244-1</f>
        <v>#DIV/0!</v>
      </c>
      <c r="F243" s="40">
        <f>'SCC X Ano = Total'!F278/'SCC X Ano = Total'!F244-1</f>
        <v>2.8617583920967644</v>
      </c>
      <c r="G243" s="40" t="e">
        <f>'SCC X Ano = Total'!G278/'SCC X Ano = Total'!G244-1</f>
        <v>#DIV/0!</v>
      </c>
      <c r="H243" s="40" t="e">
        <f>'SCC X Ano = Total'!H278/'SCC X Ano = Total'!H244-1</f>
        <v>#DIV/0!</v>
      </c>
      <c r="I243" s="40" t="e">
        <f>'SCC X Ano = Total'!I278/'SCC X Ano = Total'!I244-1</f>
        <v>#DIV/0!</v>
      </c>
      <c r="J243" s="40" t="e">
        <f>'SCC X Ano = Total'!J278/'SCC X Ano = Total'!J244-1</f>
        <v>#DIV/0!</v>
      </c>
      <c r="K243" s="40" t="e">
        <f>'SCC X Ano = Total'!K278/'SCC X Ano = Total'!K244-1</f>
        <v>#DIV/0!</v>
      </c>
      <c r="L243" s="40">
        <f>'SCC X Ano = Total'!L278/'SCC X Ano = Total'!L244-1</f>
        <v>4.0079005738015203</v>
      </c>
    </row>
    <row r="244" spans="1:12" x14ac:dyDescent="0.25">
      <c r="A244" s="25" t="s">
        <v>139</v>
      </c>
      <c r="B244" s="40" t="e">
        <f>'SCC X Ano = Total'!B279/'SCC X Ano = Total'!B245-1</f>
        <v>#DIV/0!</v>
      </c>
      <c r="C244" s="40">
        <f>'SCC X Ano = Total'!C279/'SCC X Ano = Total'!C245-1</f>
        <v>-0.32000193657938869</v>
      </c>
      <c r="D244" s="40">
        <f>'SCC X Ano = Total'!D279/'SCC X Ano = Total'!D245-1</f>
        <v>4.0103569105218728E-2</v>
      </c>
      <c r="E244" s="40" t="e">
        <f>'SCC X Ano = Total'!E279/'SCC X Ano = Total'!E245-1</f>
        <v>#DIV/0!</v>
      </c>
      <c r="F244" s="40">
        <f>'SCC X Ano = Total'!F279/'SCC X Ano = Total'!F245-1</f>
        <v>-0.84466308925992339</v>
      </c>
      <c r="G244" s="40" t="e">
        <f>'SCC X Ano = Total'!G279/'SCC X Ano = Total'!G245-1</f>
        <v>#DIV/0!</v>
      </c>
      <c r="H244" s="40" t="e">
        <f>'SCC X Ano = Total'!H279/'SCC X Ano = Total'!H245-1</f>
        <v>#DIV/0!</v>
      </c>
      <c r="I244" s="40">
        <f>'SCC X Ano = Total'!I279/'SCC X Ano = Total'!I245-1</f>
        <v>-0.88979614977756605</v>
      </c>
      <c r="J244" s="40" t="e">
        <f>'SCC X Ano = Total'!J279/'SCC X Ano = Total'!J245-1</f>
        <v>#DIV/0!</v>
      </c>
      <c r="K244" s="40" t="e">
        <f>'SCC X Ano = Total'!K279/'SCC X Ano = Total'!K245-1</f>
        <v>#DIV/0!</v>
      </c>
      <c r="L244" s="40">
        <f>'SCC X Ano = Total'!L279/'SCC X Ano = Total'!L245-1</f>
        <v>-0.53142506490377539</v>
      </c>
    </row>
    <row r="245" spans="1:12" x14ac:dyDescent="0.25">
      <c r="A245" s="25" t="s">
        <v>143</v>
      </c>
      <c r="B245" s="40" t="e">
        <f>'SCC X Ano = Total'!B280/'SCC X Ano = Total'!B246-1</f>
        <v>#DIV/0!</v>
      </c>
      <c r="C245" s="40">
        <f>'SCC X Ano = Total'!C280/'SCC X Ano = Total'!C246-1</f>
        <v>2.2110216514006042</v>
      </c>
      <c r="D245" s="40" t="e">
        <f>'SCC X Ano = Total'!D280/'SCC X Ano = Total'!D246-1</f>
        <v>#DIV/0!</v>
      </c>
      <c r="E245" s="40" t="e">
        <f>'SCC X Ano = Total'!E280/'SCC X Ano = Total'!E246-1</f>
        <v>#DIV/0!</v>
      </c>
      <c r="F245" s="40">
        <f>'SCC X Ano = Total'!F280/'SCC X Ano = Total'!F246-1</f>
        <v>-1</v>
      </c>
      <c r="G245" s="40" t="e">
        <f>'SCC X Ano = Total'!G280/'SCC X Ano = Total'!G246-1</f>
        <v>#DIV/0!</v>
      </c>
      <c r="H245" s="40" t="e">
        <f>'SCC X Ano = Total'!H280/'SCC X Ano = Total'!H246-1</f>
        <v>#DIV/0!</v>
      </c>
      <c r="I245" s="40">
        <f>'SCC X Ano = Total'!I280/'SCC X Ano = Total'!I246-1</f>
        <v>-0.91417587009872803</v>
      </c>
      <c r="J245" s="40" t="e">
        <f>'SCC X Ano = Total'!J280/'SCC X Ano = Total'!J246-1</f>
        <v>#DIV/0!</v>
      </c>
      <c r="K245" s="40" t="e">
        <f>'SCC X Ano = Total'!K280/'SCC X Ano = Total'!K246-1</f>
        <v>#DIV/0!</v>
      </c>
      <c r="L245" s="40">
        <f>'SCC X Ano = Total'!L280/'SCC X Ano = Total'!L246-1</f>
        <v>-0.64388853388127409</v>
      </c>
    </row>
    <row r="246" spans="1:12" x14ac:dyDescent="0.25">
      <c r="A246" s="25" t="s">
        <v>146</v>
      </c>
      <c r="B246" s="40" t="e">
        <f>'SCC X Ano = Total'!B281/'SCC X Ano = Total'!B247-1</f>
        <v>#DIV/0!</v>
      </c>
      <c r="C246" s="40">
        <f>'SCC X Ano = Total'!C281/'SCC X Ano = Total'!C247-1</f>
        <v>-0.54912054415162603</v>
      </c>
      <c r="D246" s="40">
        <f>'SCC X Ano = Total'!D281/'SCC X Ano = Total'!D247-1</f>
        <v>96.607570038388218</v>
      </c>
      <c r="E246" s="40" t="e">
        <f>'SCC X Ano = Total'!E281/'SCC X Ano = Total'!E247-1</f>
        <v>#DIV/0!</v>
      </c>
      <c r="F246" s="40">
        <f>'SCC X Ano = Total'!F281/'SCC X Ano = Total'!F247-1</f>
        <v>-0.19315696624358514</v>
      </c>
      <c r="G246" s="40" t="e">
        <f>'SCC X Ano = Total'!G281/'SCC X Ano = Total'!G247-1</f>
        <v>#DIV/0!</v>
      </c>
      <c r="H246" s="40" t="e">
        <f>'SCC X Ano = Total'!H281/'SCC X Ano = Total'!H247-1</f>
        <v>#DIV/0!</v>
      </c>
      <c r="I246" s="40">
        <f>'SCC X Ano = Total'!I281/'SCC X Ano = Total'!I247-1</f>
        <v>0.34890186725668881</v>
      </c>
      <c r="J246" s="40">
        <f>'SCC X Ano = Total'!J281/'SCC X Ano = Total'!J247-1</f>
        <v>-0.35254766755510514</v>
      </c>
      <c r="K246" s="40" t="e">
        <f>'SCC X Ano = Total'!K281/'SCC X Ano = Total'!K247-1</f>
        <v>#DIV/0!</v>
      </c>
      <c r="L246" s="40">
        <f>'SCC X Ano = Total'!L281/'SCC X Ano = Total'!L247-1</f>
        <v>10.944027000086757</v>
      </c>
    </row>
    <row r="247" spans="1:12" x14ac:dyDescent="0.25">
      <c r="A247" s="25" t="s">
        <v>141</v>
      </c>
      <c r="B247" s="40" t="e">
        <f>'SCC X Ano = Total'!B282/'SCC X Ano = Total'!B248-1</f>
        <v>#DIV/0!</v>
      </c>
      <c r="C247" s="40" t="e">
        <f>'SCC X Ano = Total'!C282/'SCC X Ano = Total'!C248-1</f>
        <v>#DIV/0!</v>
      </c>
      <c r="D247" s="40" t="e">
        <f>'SCC X Ano = Total'!D282/'SCC X Ano = Total'!D248-1</f>
        <v>#DIV/0!</v>
      </c>
      <c r="E247" s="40" t="e">
        <f>'SCC X Ano = Total'!E282/'SCC X Ano = Total'!E248-1</f>
        <v>#DIV/0!</v>
      </c>
      <c r="F247" s="40" t="e">
        <f>'SCC X Ano = Total'!F282/'SCC X Ano = Total'!F248-1</f>
        <v>#DIV/0!</v>
      </c>
      <c r="G247" s="40" t="e">
        <f>'SCC X Ano = Total'!G282/'SCC X Ano = Total'!G248-1</f>
        <v>#DIV/0!</v>
      </c>
      <c r="H247" s="40" t="e">
        <f>'SCC X Ano = Total'!H282/'SCC X Ano = Total'!H248-1</f>
        <v>#DIV/0!</v>
      </c>
      <c r="I247" s="40" t="e">
        <f>'SCC X Ano = Total'!I282/'SCC X Ano = Total'!I248-1</f>
        <v>#DIV/0!</v>
      </c>
      <c r="J247" s="40" t="e">
        <f>'SCC X Ano = Total'!J282/'SCC X Ano = Total'!J248-1</f>
        <v>#DIV/0!</v>
      </c>
      <c r="K247" s="40" t="e">
        <f>'SCC X Ano = Total'!K282/'SCC X Ano = Total'!K248-1</f>
        <v>#DIV/0!</v>
      </c>
      <c r="L247" s="40" t="e">
        <f>'SCC X Ano = Total'!L282/'SCC X Ano = Total'!L248-1</f>
        <v>#DIV/0!</v>
      </c>
    </row>
    <row r="248" spans="1:12" x14ac:dyDescent="0.25">
      <c r="A248" s="25" t="s">
        <v>153</v>
      </c>
      <c r="B248" s="40" t="e">
        <f>'SCC X Ano = Total'!B283/'SCC X Ano = Total'!B249-1</f>
        <v>#DIV/0!</v>
      </c>
      <c r="C248" s="40" t="e">
        <f>'SCC X Ano = Total'!C283/'SCC X Ano = Total'!C249-1</f>
        <v>#DIV/0!</v>
      </c>
      <c r="D248" s="40">
        <f>'SCC X Ano = Total'!D283/'SCC X Ano = Total'!D249-1</f>
        <v>-1</v>
      </c>
      <c r="E248" s="40" t="e">
        <f>'SCC X Ano = Total'!E283/'SCC X Ano = Total'!E249-1</f>
        <v>#DIV/0!</v>
      </c>
      <c r="F248" s="40">
        <f>'SCC X Ano = Total'!F283/'SCC X Ano = Total'!F249-1</f>
        <v>-0.76304834941074384</v>
      </c>
      <c r="G248" s="40" t="e">
        <f>'SCC X Ano = Total'!G283/'SCC X Ano = Total'!G249-1</f>
        <v>#DIV/0!</v>
      </c>
      <c r="H248" s="40" t="e">
        <f>'SCC X Ano = Total'!H283/'SCC X Ano = Total'!H249-1</f>
        <v>#DIV/0!</v>
      </c>
      <c r="I248" s="40">
        <f>'SCC X Ano = Total'!I283/'SCC X Ano = Total'!I249-1</f>
        <v>0.15155024483385704</v>
      </c>
      <c r="J248" s="40">
        <f>'SCC X Ano = Total'!J283/'SCC X Ano = Total'!J249-1</f>
        <v>-1</v>
      </c>
      <c r="K248" s="40" t="e">
        <f>'SCC X Ano = Total'!K283/'SCC X Ano = Total'!K249-1</f>
        <v>#DIV/0!</v>
      </c>
      <c r="L248" s="40">
        <f>'SCC X Ano = Total'!L283/'SCC X Ano = Total'!L249-1</f>
        <v>-0.52708759688873663</v>
      </c>
    </row>
    <row r="249" spans="1:12" x14ac:dyDescent="0.25">
      <c r="A249" s="25" t="s">
        <v>157</v>
      </c>
      <c r="B249" s="40" t="e">
        <f>'SCC X Ano = Total'!B284/'SCC X Ano = Total'!B250-1</f>
        <v>#DIV/0!</v>
      </c>
      <c r="C249" s="40">
        <f>'SCC X Ano = Total'!C284/'SCC X Ano = Total'!C250-1</f>
        <v>0.25471866840006174</v>
      </c>
      <c r="D249" s="40">
        <f>'SCC X Ano = Total'!D284/'SCC X Ano = Total'!D250-1</f>
        <v>-0.18034168695421893</v>
      </c>
      <c r="E249" s="40" t="e">
        <f>'SCC X Ano = Total'!E284/'SCC X Ano = Total'!E250-1</f>
        <v>#DIV/0!</v>
      </c>
      <c r="F249" s="40">
        <f>'SCC X Ano = Total'!F284/'SCC X Ano = Total'!F250-1</f>
        <v>-0.47868898395277315</v>
      </c>
      <c r="G249" s="40" t="e">
        <f>'SCC X Ano = Total'!G284/'SCC X Ano = Total'!G250-1</f>
        <v>#DIV/0!</v>
      </c>
      <c r="H249" s="40" t="e">
        <f>'SCC X Ano = Total'!H284/'SCC X Ano = Total'!H250-1</f>
        <v>#DIV/0!</v>
      </c>
      <c r="I249" s="40">
        <f>'SCC X Ano = Total'!I284/'SCC X Ano = Total'!I250-1</f>
        <v>-0.35591323149762333</v>
      </c>
      <c r="J249" s="40">
        <f>'SCC X Ano = Total'!J284/'SCC X Ano = Total'!J250-1</f>
        <v>-1</v>
      </c>
      <c r="K249" s="40" t="e">
        <f>'SCC X Ano = Total'!K284/'SCC X Ano = Total'!K250-1</f>
        <v>#DIV/0!</v>
      </c>
      <c r="L249" s="40">
        <f>'SCC X Ano = Total'!L284/'SCC X Ano = Total'!L250-1</f>
        <v>-0.81801021158778342</v>
      </c>
    </row>
    <row r="250" spans="1:12" x14ac:dyDescent="0.25">
      <c r="A250" s="25" t="s">
        <v>161</v>
      </c>
      <c r="B250" s="40" t="e">
        <f>'SCC X Ano = Total'!B285/'SCC X Ano = Total'!B251-1</f>
        <v>#DIV/0!</v>
      </c>
      <c r="C250" s="40">
        <f>'SCC X Ano = Total'!C285/'SCC X Ano = Total'!C251-1</f>
        <v>-0.52366338425747272</v>
      </c>
      <c r="D250" s="40">
        <f>'SCC X Ano = Total'!D285/'SCC X Ano = Total'!D251-1</f>
        <v>-0.68870959542772403</v>
      </c>
      <c r="E250" s="40" t="e">
        <f>'SCC X Ano = Total'!E285/'SCC X Ano = Total'!E251-1</f>
        <v>#DIV/0!</v>
      </c>
      <c r="F250" s="40">
        <f>'SCC X Ano = Total'!F285/'SCC X Ano = Total'!F251-1</f>
        <v>1.1432547634852281</v>
      </c>
      <c r="G250" s="40" t="e">
        <f>'SCC X Ano = Total'!G285/'SCC X Ano = Total'!G251-1</f>
        <v>#DIV/0!</v>
      </c>
      <c r="H250" s="40" t="e">
        <f>'SCC X Ano = Total'!H285/'SCC X Ano = Total'!H251-1</f>
        <v>#DIV/0!</v>
      </c>
      <c r="I250" s="40">
        <f>'SCC X Ano = Total'!I285/'SCC X Ano = Total'!I251-1</f>
        <v>-0.85055701054751121</v>
      </c>
      <c r="J250" s="40">
        <f>'SCC X Ano = Total'!J285/'SCC X Ano = Total'!J251-1</f>
        <v>-1</v>
      </c>
      <c r="K250" s="40" t="e">
        <f>'SCC X Ano = Total'!K285/'SCC X Ano = Total'!K251-1</f>
        <v>#DIV/0!</v>
      </c>
      <c r="L250" s="40">
        <f>'SCC X Ano = Total'!L285/'SCC X Ano = Total'!L251-1</f>
        <v>-0.11993623238857387</v>
      </c>
    </row>
    <row r="251" spans="1:12" x14ac:dyDescent="0.25">
      <c r="A251" s="25" t="s">
        <v>151</v>
      </c>
      <c r="B251" s="40" t="e">
        <f>'SCC X Ano = Total'!B286/'SCC X Ano = Total'!B252-1</f>
        <v>#DIV/0!</v>
      </c>
      <c r="C251" s="40">
        <f>'SCC X Ano = Total'!C286/'SCC X Ano = Total'!C252-1</f>
        <v>-0.61769634218810865</v>
      </c>
      <c r="D251" s="40">
        <f>'SCC X Ano = Total'!D286/'SCC X Ano = Total'!D252-1</f>
        <v>-0.60242718500090819</v>
      </c>
      <c r="E251" s="40" t="e">
        <f>'SCC X Ano = Total'!E286/'SCC X Ano = Total'!E252-1</f>
        <v>#DIV/0!</v>
      </c>
      <c r="F251" s="40">
        <f>'SCC X Ano = Total'!F286/'SCC X Ano = Total'!F252-1</f>
        <v>0.96346852754573686</v>
      </c>
      <c r="G251" s="40">
        <f>'SCC X Ano = Total'!G286/'SCC X Ano = Total'!G252-1</f>
        <v>-1</v>
      </c>
      <c r="H251" s="40" t="e">
        <f>'SCC X Ano = Total'!H286/'SCC X Ano = Total'!H252-1</f>
        <v>#DIV/0!</v>
      </c>
      <c r="I251" s="40">
        <f>'SCC X Ano = Total'!I286/'SCC X Ano = Total'!I252-1</f>
        <v>4.4343376342793173E-2</v>
      </c>
      <c r="J251" s="40" t="e">
        <f>'SCC X Ano = Total'!J286/'SCC X Ano = Total'!J252-1</f>
        <v>#DIV/0!</v>
      </c>
      <c r="K251" s="40" t="e">
        <f>'SCC X Ano = Total'!K286/'SCC X Ano = Total'!K252-1</f>
        <v>#DIV/0!</v>
      </c>
      <c r="L251" s="40">
        <f>'SCC X Ano = Total'!L286/'SCC X Ano = Total'!L252-1</f>
        <v>-0.18654848303211458</v>
      </c>
    </row>
    <row r="252" spans="1:12" x14ac:dyDescent="0.25">
      <c r="A252" s="25" t="s">
        <v>167</v>
      </c>
      <c r="B252" s="40" t="e">
        <f>'SCC X Ano = Total'!B287/'SCC X Ano = Total'!B253-1</f>
        <v>#DIV/0!</v>
      </c>
      <c r="C252" s="40">
        <f>'SCC X Ano = Total'!C287/'SCC X Ano = Total'!C253-1</f>
        <v>-0.69689110571536905</v>
      </c>
      <c r="D252" s="40">
        <f>'SCC X Ano = Total'!D287/'SCC X Ano = Total'!D253-1</f>
        <v>-1</v>
      </c>
      <c r="E252" s="40" t="e">
        <f>'SCC X Ano = Total'!E287/'SCC X Ano = Total'!E253-1</f>
        <v>#DIV/0!</v>
      </c>
      <c r="F252" s="40">
        <f>'SCC X Ano = Total'!F287/'SCC X Ano = Total'!F253-1</f>
        <v>-8.102091334524375E-2</v>
      </c>
      <c r="G252" s="40" t="e">
        <f>'SCC X Ano = Total'!G287/'SCC X Ano = Total'!G253-1</f>
        <v>#DIV/0!</v>
      </c>
      <c r="H252" s="40" t="e">
        <f>'SCC X Ano = Total'!H287/'SCC X Ano = Total'!H253-1</f>
        <v>#DIV/0!</v>
      </c>
      <c r="I252" s="40">
        <f>'SCC X Ano = Total'!I287/'SCC X Ano = Total'!I253-1</f>
        <v>5.4598062636022568</v>
      </c>
      <c r="J252" s="40" t="e">
        <f>'SCC X Ano = Total'!J287/'SCC X Ano = Total'!J253-1</f>
        <v>#DIV/0!</v>
      </c>
      <c r="K252" s="40" t="e">
        <f>'SCC X Ano = Total'!K287/'SCC X Ano = Total'!K253-1</f>
        <v>#DIV/0!</v>
      </c>
      <c r="L252" s="40">
        <f>'SCC X Ano = Total'!L287/'SCC X Ano = Total'!L253-1</f>
        <v>-0.22650864443941221</v>
      </c>
    </row>
    <row r="253" spans="1:12" x14ac:dyDescent="0.25">
      <c r="A253" s="25" t="s">
        <v>171</v>
      </c>
      <c r="B253" s="40" t="e">
        <f>'SCC X Ano = Total'!B288/'SCC X Ano = Total'!B254-1</f>
        <v>#DIV/0!</v>
      </c>
      <c r="C253" s="40">
        <f>'SCC X Ano = Total'!C288/'SCC X Ano = Total'!C254-1</f>
        <v>0.48096311070250586</v>
      </c>
      <c r="D253" s="40">
        <f>'SCC X Ano = Total'!D288/'SCC X Ano = Total'!D254-1</f>
        <v>57.114412262932099</v>
      </c>
      <c r="E253" s="40" t="e">
        <f>'SCC X Ano = Total'!E288/'SCC X Ano = Total'!E254-1</f>
        <v>#DIV/0!</v>
      </c>
      <c r="F253" s="40">
        <f>'SCC X Ano = Total'!F288/'SCC X Ano = Total'!F254-1</f>
        <v>-0.54976786144183087</v>
      </c>
      <c r="G253" s="40" t="e">
        <f>'SCC X Ano = Total'!G288/'SCC X Ano = Total'!G254-1</f>
        <v>#DIV/0!</v>
      </c>
      <c r="H253" s="40" t="e">
        <f>'SCC X Ano = Total'!H288/'SCC X Ano = Total'!H254-1</f>
        <v>#DIV/0!</v>
      </c>
      <c r="I253" s="40">
        <f>'SCC X Ano = Total'!I288/'SCC X Ano = Total'!I254-1</f>
        <v>7.1268562998221929E-2</v>
      </c>
      <c r="J253" s="40">
        <f>'SCC X Ano = Total'!J288/'SCC X Ano = Total'!J254-1</f>
        <v>-0.73810963259346973</v>
      </c>
      <c r="K253" s="40" t="e">
        <f>'SCC X Ano = Total'!K288/'SCC X Ano = Total'!K254-1</f>
        <v>#DIV/0!</v>
      </c>
      <c r="L253" s="40">
        <f>'SCC X Ano = Total'!L288/'SCC X Ano = Total'!L254-1</f>
        <v>11.538505962616153</v>
      </c>
    </row>
    <row r="254" spans="1:12" x14ac:dyDescent="0.25">
      <c r="A254" s="25" t="s">
        <v>175</v>
      </c>
      <c r="B254" s="40" t="e">
        <f>'SCC X Ano = Total'!B289/'SCC X Ano = Total'!B255-1</f>
        <v>#DIV/0!</v>
      </c>
      <c r="C254" s="40">
        <f>'SCC X Ano = Total'!C289/'SCC X Ano = Total'!C255-1</f>
        <v>-0.5838209947677242</v>
      </c>
      <c r="D254" s="40">
        <f>'SCC X Ano = Total'!D289/'SCC X Ano = Total'!D255-1</f>
        <v>252.13059915823067</v>
      </c>
      <c r="E254" s="40" t="e">
        <f>'SCC X Ano = Total'!E289/'SCC X Ano = Total'!E255-1</f>
        <v>#DIV/0!</v>
      </c>
      <c r="F254" s="40">
        <f>'SCC X Ano = Total'!F289/'SCC X Ano = Total'!F255-1</f>
        <v>-0.23635875774498494</v>
      </c>
      <c r="G254" s="40" t="e">
        <f>'SCC X Ano = Total'!G289/'SCC X Ano = Total'!G255-1</f>
        <v>#DIV/0!</v>
      </c>
      <c r="H254" s="40" t="e">
        <f>'SCC X Ano = Total'!H289/'SCC X Ano = Total'!H255-1</f>
        <v>#DIV/0!</v>
      </c>
      <c r="I254" s="40">
        <f>'SCC X Ano = Total'!I289/'SCC X Ano = Total'!I255-1</f>
        <v>-0.66082709332453593</v>
      </c>
      <c r="J254" s="40">
        <f>'SCC X Ano = Total'!J289/'SCC X Ano = Total'!J255-1</f>
        <v>0.40802707919673287</v>
      </c>
      <c r="K254" s="40" t="e">
        <f>'SCC X Ano = Total'!K289/'SCC X Ano = Total'!K255-1</f>
        <v>#DIV/0!</v>
      </c>
      <c r="L254" s="40">
        <f>'SCC X Ano = Total'!L289/'SCC X Ano = Total'!L255-1</f>
        <v>3.1950081541669499</v>
      </c>
    </row>
    <row r="255" spans="1:12" x14ac:dyDescent="0.25">
      <c r="A255" s="25" t="s">
        <v>137</v>
      </c>
      <c r="B255" s="40" t="e">
        <f>'SCC X Ano = Total'!B290/'SCC X Ano = Total'!B256-1</f>
        <v>#DIV/0!</v>
      </c>
      <c r="C255" s="40">
        <f>'SCC X Ano = Total'!C290/'SCC X Ano = Total'!C256-1</f>
        <v>-0.43746456062958283</v>
      </c>
      <c r="D255" s="40">
        <f>'SCC X Ano = Total'!D290/'SCC X Ano = Total'!D256-1</f>
        <v>-0.77883984601818512</v>
      </c>
      <c r="E255" s="40" t="e">
        <f>'SCC X Ano = Total'!E290/'SCC X Ano = Total'!E256-1</f>
        <v>#DIV/0!</v>
      </c>
      <c r="F255" s="40">
        <f>'SCC X Ano = Total'!F290/'SCC X Ano = Total'!F256-1</f>
        <v>-0.95187483984440502</v>
      </c>
      <c r="G255" s="40" t="e">
        <f>'SCC X Ano = Total'!G290/'SCC X Ano = Total'!G256-1</f>
        <v>#DIV/0!</v>
      </c>
      <c r="H255" s="40" t="e">
        <f>'SCC X Ano = Total'!H290/'SCC X Ano = Total'!H256-1</f>
        <v>#DIV/0!</v>
      </c>
      <c r="I255" s="40">
        <f>'SCC X Ano = Total'!I290/'SCC X Ano = Total'!I256-1</f>
        <v>-0.9454387313016448</v>
      </c>
      <c r="J255" s="40" t="e">
        <f>'SCC X Ano = Total'!J290/'SCC X Ano = Total'!J256-1</f>
        <v>#DIV/0!</v>
      </c>
      <c r="K255" s="40" t="e">
        <f>'SCC X Ano = Total'!K290/'SCC X Ano = Total'!K256-1</f>
        <v>#DIV/0!</v>
      </c>
      <c r="L255" s="40">
        <f>'SCC X Ano = Total'!L290/'SCC X Ano = Total'!L256-1</f>
        <v>-0.78639920976681643</v>
      </c>
    </row>
    <row r="256" spans="1:12" x14ac:dyDescent="0.25">
      <c r="A256" s="25" t="s">
        <v>181</v>
      </c>
      <c r="B256" s="40" t="e">
        <f>'SCC X Ano = Total'!B291/'SCC X Ano = Total'!B257-1</f>
        <v>#DIV/0!</v>
      </c>
      <c r="C256" s="40">
        <f>'SCC X Ano = Total'!C291/'SCC X Ano = Total'!C257-1</f>
        <v>-0.71434400736960435</v>
      </c>
      <c r="D256" s="40" t="e">
        <f>'SCC X Ano = Total'!D291/'SCC X Ano = Total'!D257-1</f>
        <v>#DIV/0!</v>
      </c>
      <c r="E256" s="40" t="e">
        <f>'SCC X Ano = Total'!E291/'SCC X Ano = Total'!E257-1</f>
        <v>#DIV/0!</v>
      </c>
      <c r="F256" s="40">
        <f>'SCC X Ano = Total'!F291/'SCC X Ano = Total'!F257-1</f>
        <v>-0.82434769412936659</v>
      </c>
      <c r="G256" s="40" t="e">
        <f>'SCC X Ano = Total'!G291/'SCC X Ano = Total'!G257-1</f>
        <v>#DIV/0!</v>
      </c>
      <c r="H256" s="40" t="e">
        <f>'SCC X Ano = Total'!H291/'SCC X Ano = Total'!H257-1</f>
        <v>#DIV/0!</v>
      </c>
      <c r="I256" s="40" t="e">
        <f>'SCC X Ano = Total'!I291/'SCC X Ano = Total'!I257-1</f>
        <v>#DIV/0!</v>
      </c>
      <c r="J256" s="40" t="e">
        <f>'SCC X Ano = Total'!J291/'SCC X Ano = Total'!J257-1</f>
        <v>#DIV/0!</v>
      </c>
      <c r="K256" s="40" t="e">
        <f>'SCC X Ano = Total'!K291/'SCC X Ano = Total'!K257-1</f>
        <v>#DIV/0!</v>
      </c>
      <c r="L256" s="40">
        <f>'SCC X Ano = Total'!L291/'SCC X Ano = Total'!L257-1</f>
        <v>-0.77344938567781452</v>
      </c>
    </row>
    <row r="257" spans="1:12" x14ac:dyDescent="0.25">
      <c r="A257" s="25" t="s">
        <v>148</v>
      </c>
      <c r="B257" s="40" t="e">
        <f>'SCC X Ano = Total'!B292/'SCC X Ano = Total'!B258-1</f>
        <v>#DIV/0!</v>
      </c>
      <c r="C257" s="40">
        <f>'SCC X Ano = Total'!C292/'SCC X Ano = Total'!C258-1</f>
        <v>-0.44551641441389589</v>
      </c>
      <c r="D257" s="40">
        <f>'SCC X Ano = Total'!D292/'SCC X Ano = Total'!D258-1</f>
        <v>10.903740156793553</v>
      </c>
      <c r="E257" s="40" t="e">
        <f>'SCC X Ano = Total'!E292/'SCC X Ano = Total'!E258-1</f>
        <v>#DIV/0!</v>
      </c>
      <c r="F257" s="40">
        <f>'SCC X Ano = Total'!F292/'SCC X Ano = Total'!F258-1</f>
        <v>0.22979833356682944</v>
      </c>
      <c r="G257" s="40">
        <f>'SCC X Ano = Total'!G292/'SCC X Ano = Total'!G258-1</f>
        <v>-0.62057754271575272</v>
      </c>
      <c r="H257" s="40" t="e">
        <f>'SCC X Ano = Total'!H292/'SCC X Ano = Total'!H258-1</f>
        <v>#DIV/0!</v>
      </c>
      <c r="I257" s="40">
        <f>'SCC X Ano = Total'!I292/'SCC X Ano = Total'!I258-1</f>
        <v>-0.16381036941057636</v>
      </c>
      <c r="J257" s="40">
        <f>'SCC X Ano = Total'!J292/'SCC X Ano = Total'!J258-1</f>
        <v>0.1927025240531739</v>
      </c>
      <c r="K257" s="40" t="e">
        <f>'SCC X Ano = Total'!K292/'SCC X Ano = Total'!K258-1</f>
        <v>#DIV/0!</v>
      </c>
      <c r="L257" s="40">
        <f>'SCC X Ano = Total'!L292/'SCC X Ano = Total'!L258-1</f>
        <v>2.397105103687573</v>
      </c>
    </row>
    <row r="258" spans="1:12" x14ac:dyDescent="0.25">
      <c r="A258" s="25" t="s">
        <v>177</v>
      </c>
      <c r="B258" s="40" t="e">
        <f>'SCC X Ano = Total'!B293/'SCC X Ano = Total'!B259-1</f>
        <v>#DIV/0!</v>
      </c>
      <c r="C258" s="40">
        <f>'SCC X Ano = Total'!C293/'SCC X Ano = Total'!C259-1</f>
        <v>-0.27106247798021676</v>
      </c>
      <c r="D258" s="40">
        <f>'SCC X Ano = Total'!D293/'SCC X Ano = Total'!D259-1</f>
        <v>3.9539469007606165</v>
      </c>
      <c r="E258" s="40" t="e">
        <f>'SCC X Ano = Total'!E293/'SCC X Ano = Total'!E259-1</f>
        <v>#DIV/0!</v>
      </c>
      <c r="F258" s="40">
        <f>'SCC X Ano = Total'!F293/'SCC X Ano = Total'!F259-1</f>
        <v>0.12947718846073908</v>
      </c>
      <c r="G258" s="40">
        <f>'SCC X Ano = Total'!G293/'SCC X Ano = Total'!G259-1</f>
        <v>2.099083211829619</v>
      </c>
      <c r="H258" s="40" t="e">
        <f>'SCC X Ano = Total'!H293/'SCC X Ano = Total'!H259-1</f>
        <v>#DIV/0!</v>
      </c>
      <c r="I258" s="40">
        <f>'SCC X Ano = Total'!I293/'SCC X Ano = Total'!I259-1</f>
        <v>-0.33373815840966559</v>
      </c>
      <c r="J258" s="40">
        <f>'SCC X Ano = Total'!J293/'SCC X Ano = Total'!J259-1</f>
        <v>-0.80660321173608485</v>
      </c>
      <c r="K258" s="40" t="e">
        <f>'SCC X Ano = Total'!K293/'SCC X Ano = Total'!K259-1</f>
        <v>#DIV/0!</v>
      </c>
      <c r="L258" s="40">
        <f>'SCC X Ano = Total'!L293/'SCC X Ano = Total'!L259-1</f>
        <v>1.1126182501786328</v>
      </c>
    </row>
    <row r="259" spans="1:12" x14ac:dyDescent="0.25">
      <c r="A259" s="25" t="s">
        <v>159</v>
      </c>
      <c r="B259" s="40" t="e">
        <f>'SCC X Ano = Total'!B294/'SCC X Ano = Total'!B260-1</f>
        <v>#DIV/0!</v>
      </c>
      <c r="C259" s="40">
        <f>'SCC X Ano = Total'!C294/'SCC X Ano = Total'!C260-1</f>
        <v>-0.28232944426877316</v>
      </c>
      <c r="D259" s="40">
        <f>'SCC X Ano = Total'!D294/'SCC X Ano = Total'!D260-1</f>
        <v>-0.88581542042697214</v>
      </c>
      <c r="E259" s="40" t="e">
        <f>'SCC X Ano = Total'!E294/'SCC X Ano = Total'!E260-1</f>
        <v>#DIV/0!</v>
      </c>
      <c r="F259" s="40">
        <f>'SCC X Ano = Total'!F294/'SCC X Ano = Total'!F260-1</f>
        <v>-0.77679167445038466</v>
      </c>
      <c r="G259" s="40">
        <f>'SCC X Ano = Total'!G294/'SCC X Ano = Total'!G260-1</f>
        <v>-1</v>
      </c>
      <c r="H259" s="40" t="e">
        <f>'SCC X Ano = Total'!H294/'SCC X Ano = Total'!H260-1</f>
        <v>#DIV/0!</v>
      </c>
      <c r="I259" s="40">
        <f>'SCC X Ano = Total'!I294/'SCC X Ano = Total'!I260-1</f>
        <v>1.162759042006321</v>
      </c>
      <c r="J259" s="40" t="e">
        <f>'SCC X Ano = Total'!J294/'SCC X Ano = Total'!J260-1</f>
        <v>#DIV/0!</v>
      </c>
      <c r="K259" s="40" t="e">
        <f>'SCC X Ano = Total'!K294/'SCC X Ano = Total'!K260-1</f>
        <v>#DIV/0!</v>
      </c>
      <c r="L259" s="40">
        <f>'SCC X Ano = Total'!L294/'SCC X Ano = Total'!L260-1</f>
        <v>-0.7047372546388031</v>
      </c>
    </row>
    <row r="260" spans="1:12" x14ac:dyDescent="0.25">
      <c r="A260" s="25" t="s">
        <v>191</v>
      </c>
      <c r="B260" s="40" t="e">
        <f>'SCC X Ano = Total'!B295/'SCC X Ano = Total'!B261-1</f>
        <v>#DIV/0!</v>
      </c>
      <c r="C260" s="40">
        <f>'SCC X Ano = Total'!C295/'SCC X Ano = Total'!C261-1</f>
        <v>-0.35778341943882463</v>
      </c>
      <c r="D260" s="40">
        <f>'SCC X Ano = Total'!D295/'SCC X Ano = Total'!D261-1</f>
        <v>-0.6399216356852615</v>
      </c>
      <c r="E260" s="40" t="e">
        <f>'SCC X Ano = Total'!E295/'SCC X Ano = Total'!E261-1</f>
        <v>#DIV/0!</v>
      </c>
      <c r="F260" s="40">
        <f>'SCC X Ano = Total'!F295/'SCC X Ano = Total'!F261-1</f>
        <v>-0.55087093735506443</v>
      </c>
      <c r="G260" s="40">
        <f>'SCC X Ano = Total'!G295/'SCC X Ano = Total'!G261-1</f>
        <v>-0.10253821908495375</v>
      </c>
      <c r="H260" s="40" t="e">
        <f>'SCC X Ano = Total'!H295/'SCC X Ano = Total'!H261-1</f>
        <v>#DIV/0!</v>
      </c>
      <c r="I260" s="40">
        <f>'SCC X Ano = Total'!I295/'SCC X Ano = Total'!I261-1</f>
        <v>-0.61619525093201755</v>
      </c>
      <c r="J260" s="40">
        <f>'SCC X Ano = Total'!J295/'SCC X Ano = Total'!J261-1</f>
        <v>-0.27553379440396275</v>
      </c>
      <c r="K260" s="40" t="e">
        <f>'SCC X Ano = Total'!K295/'SCC X Ano = Total'!K261-1</f>
        <v>#DIV/0!</v>
      </c>
      <c r="L260" s="40">
        <f>'SCC X Ano = Total'!L295/'SCC X Ano = Total'!L261-1</f>
        <v>-0.5832769292905613</v>
      </c>
    </row>
    <row r="261" spans="1:12" x14ac:dyDescent="0.25">
      <c r="A261" s="25" t="s">
        <v>194</v>
      </c>
      <c r="B261" s="40" t="e">
        <f>'SCC X Ano = Total'!B296/'SCC X Ano = Total'!B262-1</f>
        <v>#DIV/0!</v>
      </c>
      <c r="C261" s="40">
        <f>'SCC X Ano = Total'!C296/'SCC X Ano = Total'!C262-1</f>
        <v>0.77032274037520931</v>
      </c>
      <c r="D261" s="40">
        <f>'SCC X Ano = Total'!D296/'SCC X Ano = Total'!D262-1</f>
        <v>0.76776730652440528</v>
      </c>
      <c r="E261" s="40" t="e">
        <f>'SCC X Ano = Total'!E296/'SCC X Ano = Total'!E262-1</f>
        <v>#DIV/0!</v>
      </c>
      <c r="F261" s="40">
        <f>'SCC X Ano = Total'!F296/'SCC X Ano = Total'!F262-1</f>
        <v>-0.5309093473703197</v>
      </c>
      <c r="G261" s="40">
        <f>'SCC X Ano = Total'!G296/'SCC X Ano = Total'!G262-1</f>
        <v>-0.57169359567825717</v>
      </c>
      <c r="H261" s="40">
        <f>'SCC X Ano = Total'!H296/'SCC X Ano = Total'!H262-1</f>
        <v>2.3229787782228954</v>
      </c>
      <c r="I261" s="40">
        <f>'SCC X Ano = Total'!I296/'SCC X Ano = Total'!I262-1</f>
        <v>-0.5925627992836211</v>
      </c>
      <c r="J261" s="40">
        <f>'SCC X Ano = Total'!J296/'SCC X Ano = Total'!J262-1</f>
        <v>-0.52341936442124593</v>
      </c>
      <c r="K261" s="40" t="e">
        <f>'SCC X Ano = Total'!K296/'SCC X Ano = Total'!K262-1</f>
        <v>#DIV/0!</v>
      </c>
      <c r="L261" s="40">
        <f>'SCC X Ano = Total'!L296/'SCC X Ano = Total'!L262-1</f>
        <v>-0.42103899972801972</v>
      </c>
    </row>
    <row r="262" spans="1:12" x14ac:dyDescent="0.25">
      <c r="A262" s="25" t="s">
        <v>185</v>
      </c>
      <c r="B262" s="40" t="e">
        <f>'SCC X Ano = Total'!B297/'SCC X Ano = Total'!B263-1</f>
        <v>#DIV/0!</v>
      </c>
      <c r="C262" s="40">
        <f>'SCC X Ano = Total'!C297/'SCC X Ano = Total'!C263-1</f>
        <v>-0.72142093378535099</v>
      </c>
      <c r="D262" s="40">
        <f>'SCC X Ano = Total'!D297/'SCC X Ano = Total'!D263-1</f>
        <v>-0.12437090437067166</v>
      </c>
      <c r="E262" s="40" t="e">
        <f>'SCC X Ano = Total'!E297/'SCC X Ano = Total'!E263-1</f>
        <v>#DIV/0!</v>
      </c>
      <c r="F262" s="40">
        <f>'SCC X Ano = Total'!F297/'SCC X Ano = Total'!F263-1</f>
        <v>-0.57057029414674543</v>
      </c>
      <c r="G262" s="40">
        <f>'SCC X Ano = Total'!G297/'SCC X Ano = Total'!G263-1</f>
        <v>0.77693409509950939</v>
      </c>
      <c r="H262" s="40" t="e">
        <f>'SCC X Ano = Total'!H297/'SCC X Ano = Total'!H263-1</f>
        <v>#DIV/0!</v>
      </c>
      <c r="I262" s="40">
        <f>'SCC X Ano = Total'!I297/'SCC X Ano = Total'!I263-1</f>
        <v>-0.39882372351984641</v>
      </c>
      <c r="J262" s="40" t="e">
        <f>'SCC X Ano = Total'!J297/'SCC X Ano = Total'!J263-1</f>
        <v>#DIV/0!</v>
      </c>
      <c r="K262" s="40" t="e">
        <f>'SCC X Ano = Total'!K297/'SCC X Ano = Total'!K263-1</f>
        <v>#DIV/0!</v>
      </c>
      <c r="L262" s="40">
        <f>'SCC X Ano = Total'!L297/'SCC X Ano = Total'!L263-1</f>
        <v>-0.50254327951908984</v>
      </c>
    </row>
    <row r="263" spans="1:12" x14ac:dyDescent="0.25">
      <c r="A263" s="25" t="s">
        <v>200</v>
      </c>
      <c r="B263" s="40" t="e">
        <f>'SCC X Ano = Total'!B298/'SCC X Ano = Total'!B264-1</f>
        <v>#DIV/0!</v>
      </c>
      <c r="C263" s="40">
        <f>'SCC X Ano = Total'!C298/'SCC X Ano = Total'!C264-1</f>
        <v>3.3840367135901994E-2</v>
      </c>
      <c r="D263" s="40">
        <f>'SCC X Ano = Total'!D298/'SCC X Ano = Total'!D264-1</f>
        <v>4.0726720359823139</v>
      </c>
      <c r="E263" s="40" t="e">
        <f>'SCC X Ano = Total'!E298/'SCC X Ano = Total'!E264-1</f>
        <v>#DIV/0!</v>
      </c>
      <c r="F263" s="40">
        <f>'SCC X Ano = Total'!F298/'SCC X Ano = Total'!F264-1</f>
        <v>-0.29633581821485711</v>
      </c>
      <c r="G263" s="40">
        <f>'SCC X Ano = Total'!G298/'SCC X Ano = Total'!G264-1</f>
        <v>-0.88422994538474442</v>
      </c>
      <c r="H263" s="40">
        <f>'SCC X Ano = Total'!H298/'SCC X Ano = Total'!H264-1</f>
        <v>-1</v>
      </c>
      <c r="I263" s="40">
        <f>'SCC X Ano = Total'!I298/'SCC X Ano = Total'!I264-1</f>
        <v>-0.21324221935958865</v>
      </c>
      <c r="J263" s="40">
        <f>'SCC X Ano = Total'!J298/'SCC X Ano = Total'!J264-1</f>
        <v>-1</v>
      </c>
      <c r="K263" s="40" t="e">
        <f>'SCC X Ano = Total'!K298/'SCC X Ano = Total'!K264-1</f>
        <v>#DIV/0!</v>
      </c>
      <c r="L263" s="40">
        <f>'SCC X Ano = Total'!L298/'SCC X Ano = Total'!L264-1</f>
        <v>1.5349954787559361</v>
      </c>
    </row>
    <row r="264" spans="1:12" x14ac:dyDescent="0.25">
      <c r="A264" s="25" t="s">
        <v>198</v>
      </c>
      <c r="B264" s="40" t="e">
        <f>'SCC X Ano = Total'!B299/'SCC X Ano = Total'!B265-1</f>
        <v>#DIV/0!</v>
      </c>
      <c r="C264" s="40">
        <f>'SCC X Ano = Total'!C299/'SCC X Ano = Total'!C265-1</f>
        <v>-0.71704215757185263</v>
      </c>
      <c r="D264" s="40">
        <f>'SCC X Ano = Total'!D299/'SCC X Ano = Total'!D265-1</f>
        <v>3.653497875006444</v>
      </c>
      <c r="E264" s="40" t="e">
        <f>'SCC X Ano = Total'!E299/'SCC X Ano = Total'!E265-1</f>
        <v>#DIV/0!</v>
      </c>
      <c r="F264" s="40">
        <f>'SCC X Ano = Total'!F299/'SCC X Ano = Total'!F265-1</f>
        <v>-0.56471914485280317</v>
      </c>
      <c r="G264" s="40">
        <f>'SCC X Ano = Total'!G299/'SCC X Ano = Total'!G265-1</f>
        <v>-0.40804727408899777</v>
      </c>
      <c r="H264" s="40" t="e">
        <f>'SCC X Ano = Total'!H299/'SCC X Ano = Total'!H265-1</f>
        <v>#DIV/0!</v>
      </c>
      <c r="I264" s="40">
        <f>'SCC X Ano = Total'!I299/'SCC X Ano = Total'!I265-1</f>
        <v>-0.29056551296480049</v>
      </c>
      <c r="J264" s="40">
        <f>'SCC X Ano = Total'!J299/'SCC X Ano = Total'!J265-1</f>
        <v>-0.11027336629443119</v>
      </c>
      <c r="K264" s="40" t="e">
        <f>'SCC X Ano = Total'!K299/'SCC X Ano = Total'!K265-1</f>
        <v>#DIV/0!</v>
      </c>
      <c r="L264" s="40">
        <f>'SCC X Ano = Total'!L299/'SCC X Ano = Total'!L265-1</f>
        <v>0.40788072307313628</v>
      </c>
    </row>
    <row r="265" spans="1:12" x14ac:dyDescent="0.25">
      <c r="A265" s="25" t="s">
        <v>173</v>
      </c>
      <c r="B265" s="40" t="e">
        <f>'SCC X Ano = Total'!B300/'SCC X Ano = Total'!B266-1</f>
        <v>#DIV/0!</v>
      </c>
      <c r="C265" s="40">
        <f>'SCC X Ano = Total'!C300/'SCC X Ano = Total'!C266-1</f>
        <v>-0.91743000464423619</v>
      </c>
      <c r="D265" s="40">
        <f>'SCC X Ano = Total'!D300/'SCC X Ano = Total'!D266-1</f>
        <v>38.024388206894336</v>
      </c>
      <c r="E265" s="40" t="e">
        <f>'SCC X Ano = Total'!E300/'SCC X Ano = Total'!E266-1</f>
        <v>#DIV/0!</v>
      </c>
      <c r="F265" s="40">
        <f>'SCC X Ano = Total'!F300/'SCC X Ano = Total'!F266-1</f>
        <v>-0.37046197386557678</v>
      </c>
      <c r="G265" s="40">
        <f>'SCC X Ano = Total'!G300/'SCC X Ano = Total'!G266-1</f>
        <v>-1</v>
      </c>
      <c r="H265" s="40" t="e">
        <f>'SCC X Ano = Total'!H300/'SCC X Ano = Total'!H266-1</f>
        <v>#DIV/0!</v>
      </c>
      <c r="I265" s="40">
        <f>'SCC X Ano = Total'!I300/'SCC X Ano = Total'!I266-1</f>
        <v>-0.70148811056390281</v>
      </c>
      <c r="J265" s="40" t="e">
        <f>'SCC X Ano = Total'!J300/'SCC X Ano = Total'!J266-1</f>
        <v>#DIV/0!</v>
      </c>
      <c r="K265" s="40" t="e">
        <f>'SCC X Ano = Total'!K300/'SCC X Ano = Total'!K266-1</f>
        <v>#DIV/0!</v>
      </c>
      <c r="L265" s="40">
        <f>'SCC X Ano = Total'!L300/'SCC X Ano = Total'!L266-1</f>
        <v>6.5086524990915278</v>
      </c>
    </row>
    <row r="266" spans="1:12" x14ac:dyDescent="0.25">
      <c r="A266" s="25" t="s">
        <v>169</v>
      </c>
      <c r="B266" s="40" t="e">
        <f>'SCC X Ano = Total'!B301/'SCC X Ano = Total'!B267-1</f>
        <v>#DIV/0!</v>
      </c>
      <c r="C266" s="40">
        <f>'SCC X Ano = Total'!C301/'SCC X Ano = Total'!C267-1</f>
        <v>1.3587110345487874</v>
      </c>
      <c r="D266" s="40">
        <f>'SCC X Ano = Total'!D301/'SCC X Ano = Total'!D267-1</f>
        <v>-0.46577992315924133</v>
      </c>
      <c r="E266" s="40" t="e">
        <f>'SCC X Ano = Total'!E301/'SCC X Ano = Total'!E267-1</f>
        <v>#DIV/0!</v>
      </c>
      <c r="F266" s="40">
        <f>'SCC X Ano = Total'!F301/'SCC X Ano = Total'!F267-1</f>
        <v>-0.37448856325998869</v>
      </c>
      <c r="G266" s="40">
        <f>'SCC X Ano = Total'!G301/'SCC X Ano = Total'!G267-1</f>
        <v>-1</v>
      </c>
      <c r="H266" s="40" t="e">
        <f>'SCC X Ano = Total'!H301/'SCC X Ano = Total'!H267-1</f>
        <v>#DIV/0!</v>
      </c>
      <c r="I266" s="40">
        <f>'SCC X Ano = Total'!I301/'SCC X Ano = Total'!I267-1</f>
        <v>-0.30643508509268813</v>
      </c>
      <c r="J266" s="40" t="e">
        <f>'SCC X Ano = Total'!J301/'SCC X Ano = Total'!J267-1</f>
        <v>#DIV/0!</v>
      </c>
      <c r="K266" s="40" t="e">
        <f>'SCC X Ano = Total'!K301/'SCC X Ano = Total'!K267-1</f>
        <v>#DIV/0!</v>
      </c>
      <c r="L266" s="40">
        <f>'SCC X Ano = Total'!L301/'SCC X Ano = Total'!L267-1</f>
        <v>-0.27527337924581263</v>
      </c>
    </row>
    <row r="267" spans="1:12" x14ac:dyDescent="0.25">
      <c r="A267" s="25" t="s">
        <v>163</v>
      </c>
      <c r="B267" s="40" t="e">
        <f>'SCC X Ano = Total'!B302/'SCC X Ano = Total'!B268-1</f>
        <v>#DIV/0!</v>
      </c>
      <c r="C267" s="40">
        <f>'SCC X Ano = Total'!C302/'SCC X Ano = Total'!C268-1</f>
        <v>-0.82532537259740191</v>
      </c>
      <c r="D267" s="40">
        <f>'SCC X Ano = Total'!D302/'SCC X Ano = Total'!D268-1</f>
        <v>-0.4648426503867511</v>
      </c>
      <c r="E267" s="40" t="e">
        <f>'SCC X Ano = Total'!E302/'SCC X Ano = Total'!E268-1</f>
        <v>#DIV/0!</v>
      </c>
      <c r="F267" s="40">
        <f>'SCC X Ano = Total'!F302/'SCC X Ano = Total'!F268-1</f>
        <v>0.89471708631842928</v>
      </c>
      <c r="G267" s="40">
        <f>'SCC X Ano = Total'!G302/'SCC X Ano = Total'!G268-1</f>
        <v>-0.4573964015089802</v>
      </c>
      <c r="H267" s="40" t="e">
        <f>'SCC X Ano = Total'!H302/'SCC X Ano = Total'!H268-1</f>
        <v>#DIV/0!</v>
      </c>
      <c r="I267" s="40">
        <f>'SCC X Ano = Total'!I302/'SCC X Ano = Total'!I268-1</f>
        <v>-7.9454341778190885E-2</v>
      </c>
      <c r="J267" s="40">
        <f>'SCC X Ano = Total'!J302/'SCC X Ano = Total'!J268-1</f>
        <v>-0.75989034157990587</v>
      </c>
      <c r="K267" s="40" t="e">
        <f>'SCC X Ano = Total'!K302/'SCC X Ano = Total'!K268-1</f>
        <v>#DIV/0!</v>
      </c>
      <c r="L267" s="40">
        <f>'SCC X Ano = Total'!L302/'SCC X Ano = Total'!L268-1</f>
        <v>-0.46265621816674296</v>
      </c>
    </row>
    <row r="268" spans="1:12" x14ac:dyDescent="0.25">
      <c r="A268" s="25" t="s">
        <v>155</v>
      </c>
      <c r="B268" s="40" t="e">
        <f>'SCC X Ano = Total'!B303/'SCC X Ano = Total'!B269-1</f>
        <v>#DIV/0!</v>
      </c>
      <c r="C268" s="40">
        <f>'SCC X Ano = Total'!C303/'SCC X Ano = Total'!C269-1</f>
        <v>-0.23037897592822232</v>
      </c>
      <c r="D268" s="40">
        <f>'SCC X Ano = Total'!D303/'SCC X Ano = Total'!D269-1</f>
        <v>-0.45828009552787297</v>
      </c>
      <c r="E268" s="40" t="e">
        <f>'SCC X Ano = Total'!E303/'SCC X Ano = Total'!E269-1</f>
        <v>#DIV/0!</v>
      </c>
      <c r="F268" s="40">
        <f>'SCC X Ano = Total'!F303/'SCC X Ano = Total'!F269-1</f>
        <v>-6.8972880025156558E-3</v>
      </c>
      <c r="G268" s="40" t="e">
        <f>'SCC X Ano = Total'!G303/'SCC X Ano = Total'!G269-1</f>
        <v>#DIV/0!</v>
      </c>
      <c r="H268" s="40" t="e">
        <f>'SCC X Ano = Total'!H303/'SCC X Ano = Total'!H269-1</f>
        <v>#DIV/0!</v>
      </c>
      <c r="I268" s="40">
        <f>'SCC X Ano = Total'!I303/'SCC X Ano = Total'!I269-1</f>
        <v>-0.59505537508836515</v>
      </c>
      <c r="J268" s="40" t="e">
        <f>'SCC X Ano = Total'!J303/'SCC X Ano = Total'!J269-1</f>
        <v>#DIV/0!</v>
      </c>
      <c r="K268" s="40" t="e">
        <f>'SCC X Ano = Total'!K303/'SCC X Ano = Total'!K269-1</f>
        <v>#DIV/0!</v>
      </c>
      <c r="L268" s="40">
        <f>'SCC X Ano = Total'!L303/'SCC X Ano = Total'!L269-1</f>
        <v>-0.3038728058611615</v>
      </c>
    </row>
    <row r="269" spans="1:12" x14ac:dyDescent="0.25">
      <c r="A269" s="1" t="s">
        <v>223</v>
      </c>
      <c r="B269" s="40" t="e">
        <f>'SCC X Ano = Total'!B304/'SCC X Ano = Total'!B270-1</f>
        <v>#DIV/0!</v>
      </c>
      <c r="C269" s="40">
        <f>'SCC X Ano = Total'!C304/'SCC X Ano = Total'!C270-1</f>
        <v>-0.34593727991186463</v>
      </c>
      <c r="D269" s="40">
        <f>'SCC X Ano = Total'!D304/'SCC X Ano = Total'!D270-1</f>
        <v>0.43865693307503473</v>
      </c>
      <c r="E269" s="40" t="e">
        <f>'SCC X Ano = Total'!E304/'SCC X Ano = Total'!E270-1</f>
        <v>#DIV/0!</v>
      </c>
      <c r="F269" s="40">
        <f>'SCC X Ano = Total'!F304/'SCC X Ano = Total'!F270-1</f>
        <v>-0.51084047687618428</v>
      </c>
      <c r="G269" s="40">
        <f>'SCC X Ano = Total'!G304/'SCC X Ano = Total'!G270-1</f>
        <v>-0.37311750996677151</v>
      </c>
      <c r="H269" s="40">
        <f>'SCC X Ano = Total'!H304/'SCC X Ano = Total'!H270-1</f>
        <v>-0.7944288778916806</v>
      </c>
      <c r="I269" s="40">
        <f>'SCC X Ano = Total'!I304/'SCC X Ano = Total'!I270-1</f>
        <v>-0.43423286493500435</v>
      </c>
      <c r="J269" s="40">
        <f>'SCC X Ano = Total'!J304/'SCC X Ano = Total'!J270-1</f>
        <v>-0.45203627374981181</v>
      </c>
      <c r="K269" s="40" t="e">
        <f>'SCC X Ano = Total'!K304/'SCC X Ano = Total'!K270-1</f>
        <v>#DIV/0!</v>
      </c>
      <c r="L269" s="40">
        <f>'SCC X Ano = Total'!L304/'SCC X Ano = Total'!L270-1</f>
        <v>-0.18928001766225211</v>
      </c>
    </row>
    <row r="274" spans="1:12" x14ac:dyDescent="0.25">
      <c r="A274" s="2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  <c r="L274" s="1">
        <v>2016</v>
      </c>
    </row>
    <row r="275" spans="1:12" x14ac:dyDescent="0.25">
      <c r="A275" s="25"/>
      <c r="B275" s="25" t="s">
        <v>224</v>
      </c>
      <c r="C275" s="25" t="s">
        <v>228</v>
      </c>
      <c r="D275" s="25" t="s">
        <v>15</v>
      </c>
      <c r="E275" s="25" t="s">
        <v>229</v>
      </c>
      <c r="F275" s="25" t="s">
        <v>226</v>
      </c>
      <c r="G275" s="25" t="s">
        <v>227</v>
      </c>
      <c r="H275" s="25" t="s">
        <v>131</v>
      </c>
      <c r="I275" s="25" t="s">
        <v>130</v>
      </c>
      <c r="J275" s="25" t="s">
        <v>129</v>
      </c>
      <c r="K275" s="25" t="s">
        <v>230</v>
      </c>
      <c r="L275" s="25" t="s">
        <v>404</v>
      </c>
    </row>
    <row r="276" spans="1:12" x14ac:dyDescent="0.25">
      <c r="A276" s="25" t="s">
        <v>132</v>
      </c>
      <c r="B276" s="40" t="e">
        <f>'SCC X Ano = Total'!B311/'SCC X Ano = Total'!B277-1</f>
        <v>#DIV/0!</v>
      </c>
      <c r="C276" s="40">
        <f>'SCC X Ano = Total'!C311/'SCC X Ano = Total'!C277-1</f>
        <v>-0.59487020666161905</v>
      </c>
      <c r="D276" s="40">
        <f>'SCC X Ano = Total'!D311/'SCC X Ano = Total'!D277-1</f>
        <v>0.10066834335362596</v>
      </c>
      <c r="E276" s="40" t="e">
        <f>'SCC X Ano = Total'!E311/'SCC X Ano = Total'!E277-1</f>
        <v>#DIV/0!</v>
      </c>
      <c r="F276" s="40">
        <f>'SCC X Ano = Total'!F311/'SCC X Ano = Total'!F277-1</f>
        <v>-0.61395066884790017</v>
      </c>
      <c r="G276" s="40">
        <f>'SCC X Ano = Total'!G311/'SCC X Ano = Total'!G277-1</f>
        <v>-1</v>
      </c>
      <c r="H276" s="40" t="e">
        <f>'SCC X Ano = Total'!H311/'SCC X Ano = Total'!H277-1</f>
        <v>#DIV/0!</v>
      </c>
      <c r="I276" s="40">
        <f>'SCC X Ano = Total'!I311/'SCC X Ano = Total'!I277-1</f>
        <v>-0.1371461785983934</v>
      </c>
      <c r="J276" s="40" t="e">
        <f>'SCC X Ano = Total'!J311/'SCC X Ano = Total'!J277-1</f>
        <v>#DIV/0!</v>
      </c>
      <c r="K276" s="40" t="e">
        <f>'SCC X Ano = Total'!K311/'SCC X Ano = Total'!K277-1</f>
        <v>#DIV/0!</v>
      </c>
      <c r="L276" s="40">
        <f>'SCC X Ano = Total'!L311/'SCC X Ano = Total'!L277-1</f>
        <v>-0.45938226918363267</v>
      </c>
    </row>
    <row r="277" spans="1:12" x14ac:dyDescent="0.25">
      <c r="A277" s="25" t="s">
        <v>134</v>
      </c>
      <c r="B277" s="40" t="e">
        <f>'SCC X Ano = Total'!B312/'SCC X Ano = Total'!B278-1</f>
        <v>#DIV/0!</v>
      </c>
      <c r="C277" s="40" t="e">
        <f>'SCC X Ano = Total'!C312/'SCC X Ano = Total'!C278-1</f>
        <v>#DIV/0!</v>
      </c>
      <c r="D277" s="40" t="e">
        <f>'SCC X Ano = Total'!D312/'SCC X Ano = Total'!D278-1</f>
        <v>#DIV/0!</v>
      </c>
      <c r="E277" s="40" t="e">
        <f>'SCC X Ano = Total'!E312/'SCC X Ano = Total'!E278-1</f>
        <v>#DIV/0!</v>
      </c>
      <c r="F277" s="40">
        <f>'SCC X Ano = Total'!F312/'SCC X Ano = Total'!F278-1</f>
        <v>-0.89151618513841657</v>
      </c>
      <c r="G277" s="40" t="e">
        <f>'SCC X Ano = Total'!G312/'SCC X Ano = Total'!G278-1</f>
        <v>#DIV/0!</v>
      </c>
      <c r="H277" s="40" t="e">
        <f>'SCC X Ano = Total'!H312/'SCC X Ano = Total'!H278-1</f>
        <v>#DIV/0!</v>
      </c>
      <c r="I277" s="40">
        <f>'SCC X Ano = Total'!I312/'SCC X Ano = Total'!I278-1</f>
        <v>-1</v>
      </c>
      <c r="J277" s="40" t="e">
        <f>'SCC X Ano = Total'!J312/'SCC X Ano = Total'!J278-1</f>
        <v>#DIV/0!</v>
      </c>
      <c r="K277" s="40" t="e">
        <f>'SCC X Ano = Total'!K312/'SCC X Ano = Total'!K278-1</f>
        <v>#DIV/0!</v>
      </c>
      <c r="L277" s="40">
        <f>'SCC X Ano = Total'!L312/'SCC X Ano = Total'!L278-1</f>
        <v>-0.91634452875521577</v>
      </c>
    </row>
    <row r="278" spans="1:12" x14ac:dyDescent="0.25">
      <c r="A278" s="25" t="s">
        <v>139</v>
      </c>
      <c r="B278" s="40" t="e">
        <f>'SCC X Ano = Total'!B313/'SCC X Ano = Total'!B279-1</f>
        <v>#DIV/0!</v>
      </c>
      <c r="C278" s="40">
        <f>'SCC X Ano = Total'!C313/'SCC X Ano = Total'!C279-1</f>
        <v>-0.9580138474286255</v>
      </c>
      <c r="D278" s="40">
        <f>'SCC X Ano = Total'!D313/'SCC X Ano = Total'!D279-1</f>
        <v>-0.79519937512912819</v>
      </c>
      <c r="E278" s="40" t="e">
        <f>'SCC X Ano = Total'!E313/'SCC X Ano = Total'!E279-1</f>
        <v>#DIV/0!</v>
      </c>
      <c r="F278" s="40">
        <f>'SCC X Ano = Total'!F313/'SCC X Ano = Total'!F279-1</f>
        <v>-1.552839453195265E-2</v>
      </c>
      <c r="G278" s="40" t="e">
        <f>'SCC X Ano = Total'!G313/'SCC X Ano = Total'!G279-1</f>
        <v>#DIV/0!</v>
      </c>
      <c r="H278" s="40" t="e">
        <f>'SCC X Ano = Total'!H313/'SCC X Ano = Total'!H279-1</f>
        <v>#DIV/0!</v>
      </c>
      <c r="I278" s="40">
        <f>'SCC X Ano = Total'!I313/'SCC X Ano = Total'!I279-1</f>
        <v>-0.54794546872978467</v>
      </c>
      <c r="J278" s="40" t="e">
        <f>'SCC X Ano = Total'!J313/'SCC X Ano = Total'!J279-1</f>
        <v>#DIV/0!</v>
      </c>
      <c r="K278" s="40" t="e">
        <f>'SCC X Ano = Total'!K313/'SCC X Ano = Total'!K279-1</f>
        <v>#DIV/0!</v>
      </c>
      <c r="L278" s="40">
        <f>'SCC X Ano = Total'!L313/'SCC X Ano = Total'!L279-1</f>
        <v>-0.68033128499132212</v>
      </c>
    </row>
    <row r="279" spans="1:12" x14ac:dyDescent="0.25">
      <c r="A279" s="25" t="s">
        <v>143</v>
      </c>
      <c r="B279" s="40" t="e">
        <f>'SCC X Ano = Total'!B314/'SCC X Ano = Total'!B280-1</f>
        <v>#DIV/0!</v>
      </c>
      <c r="C279" s="40">
        <f>'SCC X Ano = Total'!C314/'SCC X Ano = Total'!C280-1</f>
        <v>-0.41987061749030452</v>
      </c>
      <c r="D279" s="40" t="e">
        <f>'SCC X Ano = Total'!D314/'SCC X Ano = Total'!D280-1</f>
        <v>#DIV/0!</v>
      </c>
      <c r="E279" s="40" t="e">
        <f>'SCC X Ano = Total'!E314/'SCC X Ano = Total'!E280-1</f>
        <v>#DIV/0!</v>
      </c>
      <c r="F279" s="40" t="e">
        <f>'SCC X Ano = Total'!F314/'SCC X Ano = Total'!F280-1</f>
        <v>#DIV/0!</v>
      </c>
      <c r="G279" s="40" t="e">
        <f>'SCC X Ano = Total'!G314/'SCC X Ano = Total'!G280-1</f>
        <v>#DIV/0!</v>
      </c>
      <c r="H279" s="40" t="e">
        <f>'SCC X Ano = Total'!H314/'SCC X Ano = Total'!H280-1</f>
        <v>#DIV/0!</v>
      </c>
      <c r="I279" s="40">
        <f>'SCC X Ano = Total'!I314/'SCC X Ano = Total'!I280-1</f>
        <v>0.61134389158888114</v>
      </c>
      <c r="J279" s="40" t="e">
        <f>'SCC X Ano = Total'!J314/'SCC X Ano = Total'!J280-1</f>
        <v>#DIV/0!</v>
      </c>
      <c r="K279" s="40" t="e">
        <f>'SCC X Ano = Total'!K314/'SCC X Ano = Total'!K280-1</f>
        <v>#DIV/0!</v>
      </c>
      <c r="L279" s="40">
        <f>'SCC X Ano = Total'!L314/'SCC X Ano = Total'!L280-1</f>
        <v>-0.23079374026547084</v>
      </c>
    </row>
    <row r="280" spans="1:12" x14ac:dyDescent="0.25">
      <c r="A280" s="25" t="s">
        <v>146</v>
      </c>
      <c r="B280" s="40" t="e">
        <f>'SCC X Ano = Total'!B315/'SCC X Ano = Total'!B281-1</f>
        <v>#DIV/0!</v>
      </c>
      <c r="C280" s="40">
        <f>'SCC X Ano = Total'!C315/'SCC X Ano = Total'!C281-1</f>
        <v>-0.45972685686503412</v>
      </c>
      <c r="D280" s="40">
        <f>'SCC X Ano = Total'!D315/'SCC X Ano = Total'!D281-1</f>
        <v>1.0485462427255041</v>
      </c>
      <c r="E280" s="40" t="e">
        <f>'SCC X Ano = Total'!E315/'SCC X Ano = Total'!E281-1</f>
        <v>#DIV/0!</v>
      </c>
      <c r="F280" s="40">
        <f>'SCC X Ano = Total'!F315/'SCC X Ano = Total'!F281-1</f>
        <v>-0.7357397437875941</v>
      </c>
      <c r="G280" s="40" t="e">
        <f>'SCC X Ano = Total'!G315/'SCC X Ano = Total'!G281-1</f>
        <v>#DIV/0!</v>
      </c>
      <c r="H280" s="40" t="e">
        <f>'SCC X Ano = Total'!H315/'SCC X Ano = Total'!H281-1</f>
        <v>#DIV/0!</v>
      </c>
      <c r="I280" s="40">
        <f>'SCC X Ano = Total'!I315/'SCC X Ano = Total'!I281-1</f>
        <v>-0.83737765331968006</v>
      </c>
      <c r="J280" s="40">
        <f>'SCC X Ano = Total'!J315/'SCC X Ano = Total'!J281-1</f>
        <v>-0.31123534434920985</v>
      </c>
      <c r="K280" s="40" t="e">
        <f>'SCC X Ano = Total'!K315/'SCC X Ano = Total'!K281-1</f>
        <v>#DIV/0!</v>
      </c>
      <c r="L280" s="40">
        <f>'SCC X Ano = Total'!L315/'SCC X Ano = Total'!L281-1</f>
        <v>0.95163383680125135</v>
      </c>
    </row>
    <row r="281" spans="1:12" x14ac:dyDescent="0.25">
      <c r="A281" s="25" t="s">
        <v>141</v>
      </c>
      <c r="B281" s="40" t="e">
        <f>'SCC X Ano = Total'!B316/'SCC X Ano = Total'!B282-1</f>
        <v>#DIV/0!</v>
      </c>
      <c r="C281" s="40" t="e">
        <f>'SCC X Ano = Total'!C316/'SCC X Ano = Total'!C282-1</f>
        <v>#DIV/0!</v>
      </c>
      <c r="D281" s="40" t="e">
        <f>'SCC X Ano = Total'!D316/'SCC X Ano = Total'!D282-1</f>
        <v>#DIV/0!</v>
      </c>
      <c r="E281" s="40" t="e">
        <f>'SCC X Ano = Total'!E316/'SCC X Ano = Total'!E282-1</f>
        <v>#DIV/0!</v>
      </c>
      <c r="F281" s="40" t="e">
        <f>'SCC X Ano = Total'!F316/'SCC X Ano = Total'!F282-1</f>
        <v>#DIV/0!</v>
      </c>
      <c r="G281" s="40" t="e">
        <f>'SCC X Ano = Total'!G316/'SCC X Ano = Total'!G282-1</f>
        <v>#DIV/0!</v>
      </c>
      <c r="H281" s="40" t="e">
        <f>'SCC X Ano = Total'!H316/'SCC X Ano = Total'!H282-1</f>
        <v>#DIV/0!</v>
      </c>
      <c r="I281" s="40" t="e">
        <f>'SCC X Ano = Total'!I316/'SCC X Ano = Total'!I282-1</f>
        <v>#DIV/0!</v>
      </c>
      <c r="J281" s="40" t="e">
        <f>'SCC X Ano = Total'!J316/'SCC X Ano = Total'!J282-1</f>
        <v>#DIV/0!</v>
      </c>
      <c r="K281" s="40" t="e">
        <f>'SCC X Ano = Total'!K316/'SCC X Ano = Total'!K282-1</f>
        <v>#DIV/0!</v>
      </c>
      <c r="L281" s="40" t="e">
        <f>'SCC X Ano = Total'!L316/'SCC X Ano = Total'!L282-1</f>
        <v>#DIV/0!</v>
      </c>
    </row>
    <row r="282" spans="1:12" x14ac:dyDescent="0.25">
      <c r="A282" s="25" t="s">
        <v>153</v>
      </c>
      <c r="B282" s="40" t="e">
        <f>'SCC X Ano = Total'!B317/'SCC X Ano = Total'!B283-1</f>
        <v>#DIV/0!</v>
      </c>
      <c r="C282" s="40" t="e">
        <f>'SCC X Ano = Total'!C317/'SCC X Ano = Total'!C283-1</f>
        <v>#DIV/0!</v>
      </c>
      <c r="D282" s="40" t="e">
        <f>'SCC X Ano = Total'!D317/'SCC X Ano = Total'!D283-1</f>
        <v>#DIV/0!</v>
      </c>
      <c r="E282" s="40" t="e">
        <f>'SCC X Ano = Total'!E317/'SCC X Ano = Total'!E283-1</f>
        <v>#DIV/0!</v>
      </c>
      <c r="F282" s="40">
        <f>'SCC X Ano = Total'!F317/'SCC X Ano = Total'!F283-1</f>
        <v>-0.24721055880383891</v>
      </c>
      <c r="G282" s="40" t="e">
        <f>'SCC X Ano = Total'!G317/'SCC X Ano = Total'!G283-1</f>
        <v>#DIV/0!</v>
      </c>
      <c r="H282" s="40" t="e">
        <f>'SCC X Ano = Total'!H317/'SCC X Ano = Total'!H283-1</f>
        <v>#DIV/0!</v>
      </c>
      <c r="I282" s="40">
        <f>'SCC X Ano = Total'!I317/'SCC X Ano = Total'!I283-1</f>
        <v>-1</v>
      </c>
      <c r="J282" s="40" t="e">
        <f>'SCC X Ano = Total'!J317/'SCC X Ano = Total'!J283-1</f>
        <v>#DIV/0!</v>
      </c>
      <c r="K282" s="40" t="e">
        <f>'SCC X Ano = Total'!K317/'SCC X Ano = Total'!K283-1</f>
        <v>#DIV/0!</v>
      </c>
      <c r="L282" s="40">
        <f>'SCC X Ano = Total'!L317/'SCC X Ano = Total'!L283-1</f>
        <v>-0.75358466362278154</v>
      </c>
    </row>
    <row r="283" spans="1:12" x14ac:dyDescent="0.25">
      <c r="A283" s="25" t="s">
        <v>157</v>
      </c>
      <c r="B283" s="40" t="e">
        <f>'SCC X Ano = Total'!B318/'SCC X Ano = Total'!B284-1</f>
        <v>#DIV/0!</v>
      </c>
      <c r="C283" s="40">
        <f>'SCC X Ano = Total'!C318/'SCC X Ano = Total'!C284-1</f>
        <v>-0.5451748047581213</v>
      </c>
      <c r="D283" s="40">
        <f>'SCC X Ano = Total'!D318/'SCC X Ano = Total'!D284-1</f>
        <v>11.176230861097459</v>
      </c>
      <c r="E283" s="40" t="e">
        <f>'SCC X Ano = Total'!E318/'SCC X Ano = Total'!E284-1</f>
        <v>#DIV/0!</v>
      </c>
      <c r="F283" s="40">
        <f>'SCC X Ano = Total'!F318/'SCC X Ano = Total'!F284-1</f>
        <v>-0.21357310271266827</v>
      </c>
      <c r="G283" s="40" t="e">
        <f>'SCC X Ano = Total'!G318/'SCC X Ano = Total'!G284-1</f>
        <v>#DIV/0!</v>
      </c>
      <c r="H283" s="40" t="e">
        <f>'SCC X Ano = Total'!H318/'SCC X Ano = Total'!H284-1</f>
        <v>#DIV/0!</v>
      </c>
      <c r="I283" s="40">
        <f>'SCC X Ano = Total'!I318/'SCC X Ano = Total'!I284-1</f>
        <v>-0.74595780113291532</v>
      </c>
      <c r="J283" s="40" t="e">
        <f>'SCC X Ano = Total'!J318/'SCC X Ano = Total'!J284-1</f>
        <v>#DIV/0!</v>
      </c>
      <c r="K283" s="40" t="e">
        <f>'SCC X Ano = Total'!K318/'SCC X Ano = Total'!K284-1</f>
        <v>#DIV/0!</v>
      </c>
      <c r="L283" s="40">
        <f>'SCC X Ano = Total'!L318/'SCC X Ano = Total'!L284-1</f>
        <v>2.4205798539765087</v>
      </c>
    </row>
    <row r="284" spans="1:12" x14ac:dyDescent="0.25">
      <c r="A284" s="25" t="s">
        <v>161</v>
      </c>
      <c r="B284" s="40" t="e">
        <f>'SCC X Ano = Total'!B319/'SCC X Ano = Total'!B285-1</f>
        <v>#DIV/0!</v>
      </c>
      <c r="C284" s="40">
        <f>'SCC X Ano = Total'!C319/'SCC X Ano = Total'!C285-1</f>
        <v>10.142382701491728</v>
      </c>
      <c r="D284" s="40">
        <f>'SCC X Ano = Total'!D319/'SCC X Ano = Total'!D285-1</f>
        <v>-1</v>
      </c>
      <c r="E284" s="40" t="e">
        <f>'SCC X Ano = Total'!E319/'SCC X Ano = Total'!E285-1</f>
        <v>#DIV/0!</v>
      </c>
      <c r="F284" s="40">
        <f>'SCC X Ano = Total'!F319/'SCC X Ano = Total'!F285-1</f>
        <v>-1</v>
      </c>
      <c r="G284" s="40" t="e">
        <f>'SCC X Ano = Total'!G319/'SCC X Ano = Total'!G285-1</f>
        <v>#DIV/0!</v>
      </c>
      <c r="H284" s="40" t="e">
        <f>'SCC X Ano = Total'!H319/'SCC X Ano = Total'!H285-1</f>
        <v>#DIV/0!</v>
      </c>
      <c r="I284" s="40">
        <f>'SCC X Ano = Total'!I319/'SCC X Ano = Total'!I285-1</f>
        <v>2.7691740731540317</v>
      </c>
      <c r="J284" s="40" t="e">
        <f>'SCC X Ano = Total'!J319/'SCC X Ano = Total'!J285-1</f>
        <v>#DIV/0!</v>
      </c>
      <c r="K284" s="40" t="e">
        <f>'SCC X Ano = Total'!K319/'SCC X Ano = Total'!K285-1</f>
        <v>#DIV/0!</v>
      </c>
      <c r="L284" s="40">
        <f>'SCC X Ano = Total'!L319/'SCC X Ano = Total'!L285-1</f>
        <v>-0.44561817451890839</v>
      </c>
    </row>
    <row r="285" spans="1:12" x14ac:dyDescent="0.25">
      <c r="A285" s="25" t="s">
        <v>151</v>
      </c>
      <c r="B285" s="40" t="e">
        <f>'SCC X Ano = Total'!B320/'SCC X Ano = Total'!B286-1</f>
        <v>#DIV/0!</v>
      </c>
      <c r="C285" s="40">
        <f>'SCC X Ano = Total'!C320/'SCC X Ano = Total'!C286-1</f>
        <v>1.0750918787236157</v>
      </c>
      <c r="D285" s="40">
        <f>'SCC X Ano = Total'!D320/'SCC X Ano = Total'!D286-1</f>
        <v>0.27789435224163306</v>
      </c>
      <c r="E285" s="40" t="e">
        <f>'SCC X Ano = Total'!E320/'SCC X Ano = Total'!E286-1</f>
        <v>#DIV/0!</v>
      </c>
      <c r="F285" s="40">
        <f>'SCC X Ano = Total'!F320/'SCC X Ano = Total'!F286-1</f>
        <v>-0.75711668856244674</v>
      </c>
      <c r="G285" s="40" t="e">
        <f>'SCC X Ano = Total'!G320/'SCC X Ano = Total'!G286-1</f>
        <v>#DIV/0!</v>
      </c>
      <c r="H285" s="40" t="e">
        <f>'SCC X Ano = Total'!H320/'SCC X Ano = Total'!H286-1</f>
        <v>#DIV/0!</v>
      </c>
      <c r="I285" s="40">
        <f>'SCC X Ano = Total'!I320/'SCC X Ano = Total'!I286-1</f>
        <v>-0.87302673905380168</v>
      </c>
      <c r="J285" s="40" t="e">
        <f>'SCC X Ano = Total'!J320/'SCC X Ano = Total'!J286-1</f>
        <v>#DIV/0!</v>
      </c>
      <c r="K285" s="40" t="e">
        <f>'SCC X Ano = Total'!K320/'SCC X Ano = Total'!K286-1</f>
        <v>#DIV/0!</v>
      </c>
      <c r="L285" s="40">
        <f>'SCC X Ano = Total'!L320/'SCC X Ano = Total'!L286-1</f>
        <v>-0.34317536723373532</v>
      </c>
    </row>
    <row r="286" spans="1:12" x14ac:dyDescent="0.25">
      <c r="A286" s="25" t="s">
        <v>167</v>
      </c>
      <c r="B286" s="40" t="e">
        <f>'SCC X Ano = Total'!B321/'SCC X Ano = Total'!B287-1</f>
        <v>#DIV/0!</v>
      </c>
      <c r="C286" s="40">
        <f>'SCC X Ano = Total'!C321/'SCC X Ano = Total'!C287-1</f>
        <v>0.38481442095655738</v>
      </c>
      <c r="D286" s="40" t="e">
        <f>'SCC X Ano = Total'!D321/'SCC X Ano = Total'!D287-1</f>
        <v>#DIV/0!</v>
      </c>
      <c r="E286" s="40" t="e">
        <f>'SCC X Ano = Total'!E321/'SCC X Ano = Total'!E287-1</f>
        <v>#DIV/0!</v>
      </c>
      <c r="F286" s="40">
        <f>'SCC X Ano = Total'!F321/'SCC X Ano = Total'!F287-1</f>
        <v>3.683966989467935E-2</v>
      </c>
      <c r="G286" s="40" t="e">
        <f>'SCC X Ano = Total'!G321/'SCC X Ano = Total'!G287-1</f>
        <v>#DIV/0!</v>
      </c>
      <c r="H286" s="40" t="e">
        <f>'SCC X Ano = Total'!H321/'SCC X Ano = Total'!H287-1</f>
        <v>#DIV/0!</v>
      </c>
      <c r="I286" s="40">
        <f>'SCC X Ano = Total'!I321/'SCC X Ano = Total'!I287-1</f>
        <v>-1</v>
      </c>
      <c r="J286" s="40" t="e">
        <f>'SCC X Ano = Total'!J321/'SCC X Ano = Total'!J287-1</f>
        <v>#DIV/0!</v>
      </c>
      <c r="K286" s="40" t="e">
        <f>'SCC X Ano = Total'!K321/'SCC X Ano = Total'!K287-1</f>
        <v>#DIV/0!</v>
      </c>
      <c r="L286" s="40">
        <f>'SCC X Ano = Total'!L321/'SCC X Ano = Total'!L287-1</f>
        <v>-0.38622496846260523</v>
      </c>
    </row>
    <row r="287" spans="1:12" x14ac:dyDescent="0.25">
      <c r="A287" s="25" t="s">
        <v>171</v>
      </c>
      <c r="B287" s="40" t="e">
        <f>'SCC X Ano = Total'!B322/'SCC X Ano = Total'!B288-1</f>
        <v>#DIV/0!</v>
      </c>
      <c r="C287" s="40">
        <f>'SCC X Ano = Total'!C322/'SCC X Ano = Total'!C288-1</f>
        <v>-0.9032170352687009</v>
      </c>
      <c r="D287" s="40">
        <f>'SCC X Ano = Total'!D322/'SCC X Ano = Total'!D288-1</f>
        <v>0.52407711068478324</v>
      </c>
      <c r="E287" s="40" t="e">
        <f>'SCC X Ano = Total'!E322/'SCC X Ano = Total'!E288-1</f>
        <v>#DIV/0!</v>
      </c>
      <c r="F287" s="40">
        <f>'SCC X Ano = Total'!F322/'SCC X Ano = Total'!F288-1</f>
        <v>-0.30524746143236681</v>
      </c>
      <c r="G287" s="40" t="e">
        <f>'SCC X Ano = Total'!G322/'SCC X Ano = Total'!G288-1</f>
        <v>#DIV/0!</v>
      </c>
      <c r="H287" s="40" t="e">
        <f>'SCC X Ano = Total'!H322/'SCC X Ano = Total'!H288-1</f>
        <v>#DIV/0!</v>
      </c>
      <c r="I287" s="40">
        <f>'SCC X Ano = Total'!I322/'SCC X Ano = Total'!I288-1</f>
        <v>-0.69922685766365955</v>
      </c>
      <c r="J287" s="40">
        <f>'SCC X Ano = Total'!J322/'SCC X Ano = Total'!J288-1</f>
        <v>-1</v>
      </c>
      <c r="K287" s="40" t="e">
        <f>'SCC X Ano = Total'!K322/'SCC X Ano = Total'!K288-1</f>
        <v>#DIV/0!</v>
      </c>
      <c r="L287" s="40">
        <f>'SCC X Ano = Total'!L322/'SCC X Ano = Total'!L288-1</f>
        <v>0.47039558684314708</v>
      </c>
    </row>
    <row r="288" spans="1:12" x14ac:dyDescent="0.25">
      <c r="A288" s="25" t="s">
        <v>175</v>
      </c>
      <c r="B288" s="40" t="e">
        <f>'SCC X Ano = Total'!B323/'SCC X Ano = Total'!B289-1</f>
        <v>#DIV/0!</v>
      </c>
      <c r="C288" s="40">
        <f>'SCC X Ano = Total'!C323/'SCC X Ano = Total'!C289-1</f>
        <v>-0.68281923712022019</v>
      </c>
      <c r="D288" s="40">
        <f>'SCC X Ano = Total'!D323/'SCC X Ano = Total'!D289-1</f>
        <v>0.92940021049862365</v>
      </c>
      <c r="E288" s="40" t="e">
        <f>'SCC X Ano = Total'!E323/'SCC X Ano = Total'!E289-1</f>
        <v>#DIV/0!</v>
      </c>
      <c r="F288" s="40">
        <f>'SCC X Ano = Total'!F323/'SCC X Ano = Total'!F289-1</f>
        <v>-0.82666727019670783</v>
      </c>
      <c r="G288" s="40" t="e">
        <f>'SCC X Ano = Total'!G323/'SCC X Ano = Total'!G289-1</f>
        <v>#DIV/0!</v>
      </c>
      <c r="H288" s="40" t="e">
        <f>'SCC X Ano = Total'!H323/'SCC X Ano = Total'!H289-1</f>
        <v>#DIV/0!</v>
      </c>
      <c r="I288" s="40">
        <f>'SCC X Ano = Total'!I323/'SCC X Ano = Total'!I289-1</f>
        <v>-0.6399167786625175</v>
      </c>
      <c r="J288" s="40">
        <f>'SCC X Ano = Total'!J323/'SCC X Ano = Total'!J289-1</f>
        <v>0.50414092111036268</v>
      </c>
      <c r="K288" s="40" t="e">
        <f>'SCC X Ano = Total'!K323/'SCC X Ano = Total'!K289-1</f>
        <v>#DIV/0!</v>
      </c>
      <c r="L288" s="40">
        <f>'SCC X Ano = Total'!L323/'SCC X Ano = Total'!L289-1</f>
        <v>0.70048389341890482</v>
      </c>
    </row>
    <row r="289" spans="1:12" x14ac:dyDescent="0.25">
      <c r="A289" s="25" t="s">
        <v>137</v>
      </c>
      <c r="B289" s="40" t="e">
        <f>'SCC X Ano = Total'!B324/'SCC X Ano = Total'!B290-1</f>
        <v>#DIV/0!</v>
      </c>
      <c r="C289" s="40">
        <f>'SCC X Ano = Total'!C324/'SCC X Ano = Total'!C290-1</f>
        <v>-0.95988498333531613</v>
      </c>
      <c r="D289" s="40">
        <f>'SCC X Ano = Total'!D324/'SCC X Ano = Total'!D290-1</f>
        <v>-0.6875720036542462</v>
      </c>
      <c r="E289" s="40" t="e">
        <f>'SCC X Ano = Total'!E324/'SCC X Ano = Total'!E290-1</f>
        <v>#DIV/0!</v>
      </c>
      <c r="F289" s="40">
        <f>'SCC X Ano = Total'!F324/'SCC X Ano = Total'!F290-1</f>
        <v>-0.67379768651162841</v>
      </c>
      <c r="G289" s="40">
        <f>'SCC X Ano = Total'!G324/'SCC X Ano = Total'!G290-1</f>
        <v>-1</v>
      </c>
      <c r="H289" s="40" t="e">
        <f>'SCC X Ano = Total'!H324/'SCC X Ano = Total'!H290-1</f>
        <v>#DIV/0!</v>
      </c>
      <c r="I289" s="40">
        <f>'SCC X Ano = Total'!I324/'SCC X Ano = Total'!I290-1</f>
        <v>3.2098433957030714E-3</v>
      </c>
      <c r="J289" s="40" t="e">
        <f>'SCC X Ano = Total'!J324/'SCC X Ano = Total'!J290-1</f>
        <v>#DIV/0!</v>
      </c>
      <c r="K289" s="40" t="e">
        <f>'SCC X Ano = Total'!K324/'SCC X Ano = Total'!K290-1</f>
        <v>#DIV/0!</v>
      </c>
      <c r="L289" s="40">
        <f>'SCC X Ano = Total'!L324/'SCC X Ano = Total'!L290-1</f>
        <v>-0.73991126184673561</v>
      </c>
    </row>
    <row r="290" spans="1:12" x14ac:dyDescent="0.25">
      <c r="A290" s="25" t="s">
        <v>181</v>
      </c>
      <c r="B290" s="40" t="e">
        <f>'SCC X Ano = Total'!B325/'SCC X Ano = Total'!B291-1</f>
        <v>#DIV/0!</v>
      </c>
      <c r="C290" s="40">
        <f>'SCC X Ano = Total'!C325/'SCC X Ano = Total'!C291-1</f>
        <v>0.25726369709749308</v>
      </c>
      <c r="D290" s="40">
        <f>'SCC X Ano = Total'!D325/'SCC X Ano = Total'!D291-1</f>
        <v>-1</v>
      </c>
      <c r="E290" s="40" t="e">
        <f>'SCC X Ano = Total'!E325/'SCC X Ano = Total'!E291-1</f>
        <v>#DIV/0!</v>
      </c>
      <c r="F290" s="40">
        <f>'SCC X Ano = Total'!F325/'SCC X Ano = Total'!F291-1</f>
        <v>2.3189631492366551</v>
      </c>
      <c r="G290" s="40" t="e">
        <f>'SCC X Ano = Total'!G325/'SCC X Ano = Total'!G291-1</f>
        <v>#DIV/0!</v>
      </c>
      <c r="H290" s="40" t="e">
        <f>'SCC X Ano = Total'!H325/'SCC X Ano = Total'!H291-1</f>
        <v>#DIV/0!</v>
      </c>
      <c r="I290" s="40" t="e">
        <f>'SCC X Ano = Total'!I325/'SCC X Ano = Total'!I291-1</f>
        <v>#DIV/0!</v>
      </c>
      <c r="J290" s="40" t="e">
        <f>'SCC X Ano = Total'!J325/'SCC X Ano = Total'!J291-1</f>
        <v>#DIV/0!</v>
      </c>
      <c r="K290" s="40" t="e">
        <f>'SCC X Ano = Total'!K325/'SCC X Ano = Total'!K291-1</f>
        <v>#DIV/0!</v>
      </c>
      <c r="L290" s="40">
        <f>'SCC X Ano = Total'!L325/'SCC X Ano = Total'!L291-1</f>
        <v>1.1289609666463067</v>
      </c>
    </row>
    <row r="291" spans="1:12" x14ac:dyDescent="0.25">
      <c r="A291" s="25" t="s">
        <v>148</v>
      </c>
      <c r="B291" s="40" t="e">
        <f>'SCC X Ano = Total'!B326/'SCC X Ano = Total'!B292-1</f>
        <v>#DIV/0!</v>
      </c>
      <c r="C291" s="40">
        <f>'SCC X Ano = Total'!C326/'SCC X Ano = Total'!C292-1</f>
        <v>-0.69601686633884174</v>
      </c>
      <c r="D291" s="40">
        <f>'SCC X Ano = Total'!D326/'SCC X Ano = Total'!D292-1</f>
        <v>0.71556409107557828</v>
      </c>
      <c r="E291" s="40" t="e">
        <f>'SCC X Ano = Total'!E326/'SCC X Ano = Total'!E292-1</f>
        <v>#DIV/0!</v>
      </c>
      <c r="F291" s="40">
        <f>'SCC X Ano = Total'!F326/'SCC X Ano = Total'!F292-1</f>
        <v>-0.57980608724432292</v>
      </c>
      <c r="G291" s="40">
        <f>'SCC X Ano = Total'!G326/'SCC X Ano = Total'!G292-1</f>
        <v>-4.1030704359902415E-2</v>
      </c>
      <c r="H291" s="40" t="e">
        <f>'SCC X Ano = Total'!H326/'SCC X Ano = Total'!H292-1</f>
        <v>#DIV/0!</v>
      </c>
      <c r="I291" s="40">
        <f>'SCC X Ano = Total'!I326/'SCC X Ano = Total'!I292-1</f>
        <v>-0.70389375163295997</v>
      </c>
      <c r="J291" s="40">
        <f>'SCC X Ano = Total'!J326/'SCC X Ano = Total'!J292-1</f>
        <v>2.1646439265447999</v>
      </c>
      <c r="K291" s="40" t="e">
        <f>'SCC X Ano = Total'!K326/'SCC X Ano = Total'!K292-1</f>
        <v>#DIV/0!</v>
      </c>
      <c r="L291" s="40">
        <f>'SCC X Ano = Total'!L326/'SCC X Ano = Total'!L292-1</f>
        <v>0.70977202100671066</v>
      </c>
    </row>
    <row r="292" spans="1:12" x14ac:dyDescent="0.25">
      <c r="A292" s="25" t="s">
        <v>177</v>
      </c>
      <c r="B292" s="40" t="e">
        <f>'SCC X Ano = Total'!B327/'SCC X Ano = Total'!B293-1</f>
        <v>#DIV/0!</v>
      </c>
      <c r="C292" s="40">
        <f>'SCC X Ano = Total'!C327/'SCC X Ano = Total'!C293-1</f>
        <v>-0.67428659916689715</v>
      </c>
      <c r="D292" s="40">
        <f>'SCC X Ano = Total'!D327/'SCC X Ano = Total'!D293-1</f>
        <v>0.1404880077058881</v>
      </c>
      <c r="E292" s="40" t="e">
        <f>'SCC X Ano = Total'!E327/'SCC X Ano = Total'!E293-1</f>
        <v>#DIV/0!</v>
      </c>
      <c r="F292" s="40">
        <f>'SCC X Ano = Total'!F327/'SCC X Ano = Total'!F293-1</f>
        <v>-0.58731043367078795</v>
      </c>
      <c r="G292" s="40">
        <f>'SCC X Ano = Total'!G327/'SCC X Ano = Total'!G293-1</f>
        <v>-0.47983667719674405</v>
      </c>
      <c r="H292" s="40" t="e">
        <f>'SCC X Ano = Total'!H327/'SCC X Ano = Total'!H293-1</f>
        <v>#DIV/0!</v>
      </c>
      <c r="I292" s="40">
        <f>'SCC X Ano = Total'!I327/'SCC X Ano = Total'!I293-1</f>
        <v>-0.3578622638147918</v>
      </c>
      <c r="J292" s="40">
        <f>'SCC X Ano = Total'!J327/'SCC X Ano = Total'!J293-1</f>
        <v>0.76246608504578028</v>
      </c>
      <c r="K292" s="40" t="e">
        <f>'SCC X Ano = Total'!K327/'SCC X Ano = Total'!K293-1</f>
        <v>#DIV/0!</v>
      </c>
      <c r="L292" s="40">
        <f>'SCC X Ano = Total'!L327/'SCC X Ano = Total'!L293-1</f>
        <v>4.1476900902524649E-2</v>
      </c>
    </row>
    <row r="293" spans="1:12" x14ac:dyDescent="0.25">
      <c r="A293" s="25" t="s">
        <v>159</v>
      </c>
      <c r="B293" s="40" t="e">
        <f>'SCC X Ano = Total'!B328/'SCC X Ano = Total'!B294-1</f>
        <v>#DIV/0!</v>
      </c>
      <c r="C293" s="40">
        <f>'SCC X Ano = Total'!C328/'SCC X Ano = Total'!C294-1</f>
        <v>-0.8603445128951015</v>
      </c>
      <c r="D293" s="40">
        <f>'SCC X Ano = Total'!D328/'SCC X Ano = Total'!D294-1</f>
        <v>0.49791159348956926</v>
      </c>
      <c r="E293" s="40" t="e">
        <f>'SCC X Ano = Total'!E328/'SCC X Ano = Total'!E294-1</f>
        <v>#DIV/0!</v>
      </c>
      <c r="F293" s="40">
        <f>'SCC X Ano = Total'!F328/'SCC X Ano = Total'!F294-1</f>
        <v>2.5417424945278766E-2</v>
      </c>
      <c r="G293" s="40" t="e">
        <f>'SCC X Ano = Total'!G328/'SCC X Ano = Total'!G294-1</f>
        <v>#DIV/0!</v>
      </c>
      <c r="H293" s="40" t="e">
        <f>'SCC X Ano = Total'!H328/'SCC X Ano = Total'!H294-1</f>
        <v>#DIV/0!</v>
      </c>
      <c r="I293" s="40">
        <f>'SCC X Ano = Total'!I328/'SCC X Ano = Total'!I294-1</f>
        <v>1.0494369325867332</v>
      </c>
      <c r="J293" s="40" t="e">
        <f>'SCC X Ano = Total'!J328/'SCC X Ano = Total'!J294-1</f>
        <v>#DIV/0!</v>
      </c>
      <c r="K293" s="40" t="e">
        <f>'SCC X Ano = Total'!K328/'SCC X Ano = Total'!K294-1</f>
        <v>#DIV/0!</v>
      </c>
      <c r="L293" s="40">
        <f>'SCC X Ano = Total'!L328/'SCC X Ano = Total'!L294-1</f>
        <v>0.15510848998665239</v>
      </c>
    </row>
    <row r="294" spans="1:12" x14ac:dyDescent="0.25">
      <c r="A294" s="25" t="s">
        <v>191</v>
      </c>
      <c r="B294" s="40" t="e">
        <f>'SCC X Ano = Total'!B329/'SCC X Ano = Total'!B295-1</f>
        <v>#DIV/0!</v>
      </c>
      <c r="C294" s="40">
        <f>'SCC X Ano = Total'!C329/'SCC X Ano = Total'!C295-1</f>
        <v>-0.41261331834493797</v>
      </c>
      <c r="D294" s="40">
        <f>'SCC X Ano = Total'!D329/'SCC X Ano = Total'!D295-1</f>
        <v>0.27720951736233457</v>
      </c>
      <c r="E294" s="40" t="e">
        <f>'SCC X Ano = Total'!E329/'SCC X Ano = Total'!E295-1</f>
        <v>#DIV/0!</v>
      </c>
      <c r="F294" s="40">
        <f>'SCC X Ano = Total'!F329/'SCC X Ano = Total'!F295-1</f>
        <v>1.6334291726030976</v>
      </c>
      <c r="G294" s="40">
        <f>'SCC X Ano = Total'!G329/'SCC X Ano = Total'!G295-1</f>
        <v>-0.3593740074946693</v>
      </c>
      <c r="H294" s="40" t="e">
        <f>'SCC X Ano = Total'!H329/'SCC X Ano = Total'!H295-1</f>
        <v>#DIV/0!</v>
      </c>
      <c r="I294" s="40">
        <f>'SCC X Ano = Total'!I329/'SCC X Ano = Total'!I295-1</f>
        <v>-0.16964061282869103</v>
      </c>
      <c r="J294" s="40">
        <f>'SCC X Ano = Total'!J329/'SCC X Ano = Total'!J295-1</f>
        <v>-0.67217910910874235</v>
      </c>
      <c r="K294" s="40" t="e">
        <f>'SCC X Ano = Total'!K329/'SCC X Ano = Total'!K295-1</f>
        <v>#DIV/0!</v>
      </c>
      <c r="L294" s="40">
        <f>'SCC X Ano = Total'!L329/'SCC X Ano = Total'!L295-1</f>
        <v>0.17986528965209225</v>
      </c>
    </row>
    <row r="295" spans="1:12" x14ac:dyDescent="0.25">
      <c r="A295" s="25" t="s">
        <v>194</v>
      </c>
      <c r="B295" s="40" t="e">
        <f>'SCC X Ano = Total'!B330/'SCC X Ano = Total'!B296-1</f>
        <v>#DIV/0!</v>
      </c>
      <c r="C295" s="40">
        <f>'SCC X Ano = Total'!C330/'SCC X Ano = Total'!C296-1</f>
        <v>-0.30705883794562117</v>
      </c>
      <c r="D295" s="40">
        <f>'SCC X Ano = Total'!D330/'SCC X Ano = Total'!D296-1</f>
        <v>0.14230704498418811</v>
      </c>
      <c r="E295" s="40" t="e">
        <f>'SCC X Ano = Total'!E330/'SCC X Ano = Total'!E296-1</f>
        <v>#DIV/0!</v>
      </c>
      <c r="F295" s="40">
        <f>'SCC X Ano = Total'!F330/'SCC X Ano = Total'!F296-1</f>
        <v>-0.3665488724671262</v>
      </c>
      <c r="G295" s="40">
        <f>'SCC X Ano = Total'!G330/'SCC X Ano = Total'!G296-1</f>
        <v>-0.8323078148194385</v>
      </c>
      <c r="H295" s="40">
        <f>'SCC X Ano = Total'!H330/'SCC X Ano = Total'!H296-1</f>
        <v>-0.65605538102717031</v>
      </c>
      <c r="I295" s="40">
        <f>'SCC X Ano = Total'!I330/'SCC X Ano = Total'!I296-1</f>
        <v>-0.10025039455296658</v>
      </c>
      <c r="J295" s="40">
        <f>'SCC X Ano = Total'!J330/'SCC X Ano = Total'!J296-1</f>
        <v>2.6023652081702484</v>
      </c>
      <c r="K295" s="40" t="e">
        <f>'SCC X Ano = Total'!K330/'SCC X Ano = Total'!K296-1</f>
        <v>#DIV/0!</v>
      </c>
      <c r="L295" s="40">
        <f>'SCC X Ano = Total'!L330/'SCC X Ano = Total'!L296-1</f>
        <v>-0.22741612176079484</v>
      </c>
    </row>
    <row r="296" spans="1:12" x14ac:dyDescent="0.25">
      <c r="A296" s="25" t="s">
        <v>185</v>
      </c>
      <c r="B296" s="40" t="e">
        <f>'SCC X Ano = Total'!B331/'SCC X Ano = Total'!B297-1</f>
        <v>#DIV/0!</v>
      </c>
      <c r="C296" s="40">
        <f>'SCC X Ano = Total'!C331/'SCC X Ano = Total'!C297-1</f>
        <v>-0.1229490514981566</v>
      </c>
      <c r="D296" s="40">
        <f>'SCC X Ano = Total'!D331/'SCC X Ano = Total'!D297-1</f>
        <v>1.6958517376166031</v>
      </c>
      <c r="E296" s="40" t="e">
        <f>'SCC X Ano = Total'!E331/'SCC X Ano = Total'!E297-1</f>
        <v>#DIV/0!</v>
      </c>
      <c r="F296" s="40">
        <f>'SCC X Ano = Total'!F331/'SCC X Ano = Total'!F297-1</f>
        <v>10.776845519676455</v>
      </c>
      <c r="G296" s="40">
        <f>'SCC X Ano = Total'!G331/'SCC X Ano = Total'!G297-1</f>
        <v>-0.90446883268036615</v>
      </c>
      <c r="H296" s="40" t="e">
        <f>'SCC X Ano = Total'!H331/'SCC X Ano = Total'!H297-1</f>
        <v>#DIV/0!</v>
      </c>
      <c r="I296" s="40">
        <f>'SCC X Ano = Total'!I331/'SCC X Ano = Total'!I297-1</f>
        <v>-0.57598994870848153</v>
      </c>
      <c r="J296" s="40" t="e">
        <f>'SCC X Ano = Total'!J331/'SCC X Ano = Total'!J297-1</f>
        <v>#DIV/0!</v>
      </c>
      <c r="K296" s="40" t="e">
        <f>'SCC X Ano = Total'!K331/'SCC X Ano = Total'!K297-1</f>
        <v>#DIV/0!</v>
      </c>
      <c r="L296" s="40">
        <f>'SCC X Ano = Total'!L331/'SCC X Ano = Total'!L297-1</f>
        <v>5.3741536826113485</v>
      </c>
    </row>
    <row r="297" spans="1:12" x14ac:dyDescent="0.25">
      <c r="A297" s="25" t="s">
        <v>200</v>
      </c>
      <c r="B297" s="40" t="e">
        <f>'SCC X Ano = Total'!B332/'SCC X Ano = Total'!B298-1</f>
        <v>#DIV/0!</v>
      </c>
      <c r="C297" s="40">
        <f>'SCC X Ano = Total'!C332/'SCC X Ano = Total'!C298-1</f>
        <v>-0.71200141247795112</v>
      </c>
      <c r="D297" s="40">
        <f>'SCC X Ano = Total'!D332/'SCC X Ano = Total'!D298-1</f>
        <v>0.82727760085122748</v>
      </c>
      <c r="E297" s="40" t="e">
        <f>'SCC X Ano = Total'!E332/'SCC X Ano = Total'!E298-1</f>
        <v>#DIV/0!</v>
      </c>
      <c r="F297" s="40">
        <f>'SCC X Ano = Total'!F332/'SCC X Ano = Total'!F298-1</f>
        <v>-0.47459869623950801</v>
      </c>
      <c r="G297" s="40">
        <f>'SCC X Ano = Total'!G332/'SCC X Ano = Total'!G298-1</f>
        <v>1.4674475730538448</v>
      </c>
      <c r="H297" s="40" t="e">
        <f>'SCC X Ano = Total'!H332/'SCC X Ano = Total'!H298-1</f>
        <v>#DIV/0!</v>
      </c>
      <c r="I297" s="40">
        <f>'SCC X Ano = Total'!I332/'SCC X Ano = Total'!I298-1</f>
        <v>-0.66233485934203096</v>
      </c>
      <c r="J297" s="40" t="e">
        <f>'SCC X Ano = Total'!J332/'SCC X Ano = Total'!J298-1</f>
        <v>#DIV/0!</v>
      </c>
      <c r="K297" s="40" t="e">
        <f>'SCC X Ano = Total'!K332/'SCC X Ano = Total'!K298-1</f>
        <v>#DIV/0!</v>
      </c>
      <c r="L297" s="40">
        <f>'SCC X Ano = Total'!L332/'SCC X Ano = Total'!L298-1</f>
        <v>0.68256572363333778</v>
      </c>
    </row>
    <row r="298" spans="1:12" x14ac:dyDescent="0.25">
      <c r="A298" s="25" t="s">
        <v>198</v>
      </c>
      <c r="B298" s="40" t="e">
        <f>'SCC X Ano = Total'!B333/'SCC X Ano = Total'!B299-1</f>
        <v>#DIV/0!</v>
      </c>
      <c r="C298" s="40">
        <f>'SCC X Ano = Total'!C333/'SCC X Ano = Total'!C299-1</f>
        <v>-0.11499671839886816</v>
      </c>
      <c r="D298" s="40">
        <f>'SCC X Ano = Total'!D333/'SCC X Ano = Total'!D299-1</f>
        <v>0.5566894856060185</v>
      </c>
      <c r="E298" s="40" t="e">
        <f>'SCC X Ano = Total'!E333/'SCC X Ano = Total'!E299-1</f>
        <v>#DIV/0!</v>
      </c>
      <c r="F298" s="40">
        <f>'SCC X Ano = Total'!F333/'SCC X Ano = Total'!F299-1</f>
        <v>5.9471522132678922E-2</v>
      </c>
      <c r="G298" s="40">
        <f>'SCC X Ano = Total'!G333/'SCC X Ano = Total'!G299-1</f>
        <v>-0.75252076431238679</v>
      </c>
      <c r="H298" s="40" t="e">
        <f>'SCC X Ano = Total'!H333/'SCC X Ano = Total'!H299-1</f>
        <v>#DIV/0!</v>
      </c>
      <c r="I298" s="40">
        <f>'SCC X Ano = Total'!I333/'SCC X Ano = Total'!I299-1</f>
        <v>-0.50907132407249134</v>
      </c>
      <c r="J298" s="40">
        <f>'SCC X Ano = Total'!J333/'SCC X Ano = Total'!J299-1</f>
        <v>-0.71088248263096565</v>
      </c>
      <c r="K298" s="40" t="e">
        <f>'SCC X Ano = Total'!K333/'SCC X Ano = Total'!K299-1</f>
        <v>#DIV/0!</v>
      </c>
      <c r="L298" s="40">
        <f>'SCC X Ano = Total'!L333/'SCC X Ano = Total'!L299-1</f>
        <v>0.34608832622439989</v>
      </c>
    </row>
    <row r="299" spans="1:12" x14ac:dyDescent="0.25">
      <c r="A299" s="25" t="s">
        <v>173</v>
      </c>
      <c r="B299" s="40" t="e">
        <f>'SCC X Ano = Total'!B334/'SCC X Ano = Total'!B300-1</f>
        <v>#DIV/0!</v>
      </c>
      <c r="C299" s="40">
        <f>'SCC X Ano = Total'!C334/'SCC X Ano = Total'!C300-1</f>
        <v>-0.95103262340572847</v>
      </c>
      <c r="D299" s="40">
        <f>'SCC X Ano = Total'!D334/'SCC X Ano = Total'!D300-1</f>
        <v>0.73902486253778221</v>
      </c>
      <c r="E299" s="40" t="e">
        <f>'SCC X Ano = Total'!E334/'SCC X Ano = Total'!E300-1</f>
        <v>#DIV/0!</v>
      </c>
      <c r="F299" s="40">
        <f>'SCC X Ano = Total'!F334/'SCC X Ano = Total'!F300-1</f>
        <v>6.5004052007195945E-2</v>
      </c>
      <c r="G299" s="40" t="e">
        <f>'SCC X Ano = Total'!G334/'SCC X Ano = Total'!G300-1</f>
        <v>#DIV/0!</v>
      </c>
      <c r="H299" s="40" t="e">
        <f>'SCC X Ano = Total'!H334/'SCC X Ano = Total'!H300-1</f>
        <v>#DIV/0!</v>
      </c>
      <c r="I299" s="40">
        <f>'SCC X Ano = Total'!I334/'SCC X Ano = Total'!I300-1</f>
        <v>-0.67317086510531865</v>
      </c>
      <c r="J299" s="40" t="e">
        <f>'SCC X Ano = Total'!J334/'SCC X Ano = Total'!J300-1</f>
        <v>#DIV/0!</v>
      </c>
      <c r="K299" s="40" t="e">
        <f>'SCC X Ano = Total'!K334/'SCC X Ano = Total'!K300-1</f>
        <v>#DIV/0!</v>
      </c>
      <c r="L299" s="40">
        <f>'SCC X Ano = Total'!L334/'SCC X Ano = Total'!L300-1</f>
        <v>0.70864608939311236</v>
      </c>
    </row>
    <row r="300" spans="1:12" x14ac:dyDescent="0.25">
      <c r="A300" s="25" t="s">
        <v>169</v>
      </c>
      <c r="B300" s="40" t="e">
        <f>'SCC X Ano = Total'!B335/'SCC X Ano = Total'!B301-1</f>
        <v>#DIV/0!</v>
      </c>
      <c r="C300" s="40">
        <f>'SCC X Ano = Total'!C335/'SCC X Ano = Total'!C301-1</f>
        <v>-0.81344081828912584</v>
      </c>
      <c r="D300" s="40">
        <f>'SCC X Ano = Total'!D335/'SCC X Ano = Total'!D301-1</f>
        <v>-0.83190643604296355</v>
      </c>
      <c r="E300" s="40" t="e">
        <f>'SCC X Ano = Total'!E335/'SCC X Ano = Total'!E301-1</f>
        <v>#DIV/0!</v>
      </c>
      <c r="F300" s="40">
        <f>'SCC X Ano = Total'!F335/'SCC X Ano = Total'!F301-1</f>
        <v>0.11664592866135837</v>
      </c>
      <c r="G300" s="40" t="e">
        <f>'SCC X Ano = Total'!G335/'SCC X Ano = Total'!G301-1</f>
        <v>#DIV/0!</v>
      </c>
      <c r="H300" s="40" t="e">
        <f>'SCC X Ano = Total'!H335/'SCC X Ano = Total'!H301-1</f>
        <v>#DIV/0!</v>
      </c>
      <c r="I300" s="40">
        <f>'SCC X Ano = Total'!I335/'SCC X Ano = Total'!I301-1</f>
        <v>6.560194515881701E-2</v>
      </c>
      <c r="J300" s="40" t="e">
        <f>'SCC X Ano = Total'!J335/'SCC X Ano = Total'!J301-1</f>
        <v>#DIV/0!</v>
      </c>
      <c r="K300" s="40" t="e">
        <f>'SCC X Ano = Total'!K335/'SCC X Ano = Total'!K301-1</f>
        <v>#DIV/0!</v>
      </c>
      <c r="L300" s="40">
        <f>'SCC X Ano = Total'!L335/'SCC X Ano = Total'!L301-1</f>
        <v>-0.45181702862342454</v>
      </c>
    </row>
    <row r="301" spans="1:12" x14ac:dyDescent="0.25">
      <c r="A301" s="25" t="s">
        <v>163</v>
      </c>
      <c r="B301" s="40" t="e">
        <f>'SCC X Ano = Total'!B336/'SCC X Ano = Total'!B302-1</f>
        <v>#DIV/0!</v>
      </c>
      <c r="C301" s="40">
        <f>'SCC X Ano = Total'!C336/'SCC X Ano = Total'!C302-1</f>
        <v>-0.65214761181164083</v>
      </c>
      <c r="D301" s="40">
        <f>'SCC X Ano = Total'!D336/'SCC X Ano = Total'!D302-1</f>
        <v>-0.7278231126035426</v>
      </c>
      <c r="E301" s="40" t="e">
        <f>'SCC X Ano = Total'!E336/'SCC X Ano = Total'!E302-1</f>
        <v>#DIV/0!</v>
      </c>
      <c r="F301" s="40">
        <f>'SCC X Ano = Total'!F336/'SCC X Ano = Total'!F302-1</f>
        <v>-0.63726524298790754</v>
      </c>
      <c r="G301" s="40">
        <f>'SCC X Ano = Total'!G336/'SCC X Ano = Total'!G302-1</f>
        <v>0.30868039890362398</v>
      </c>
      <c r="H301" s="40" t="e">
        <f>'SCC X Ano = Total'!H336/'SCC X Ano = Total'!H302-1</f>
        <v>#DIV/0!</v>
      </c>
      <c r="I301" s="40">
        <f>'SCC X Ano = Total'!I336/'SCC X Ano = Total'!I302-1</f>
        <v>-0.60922341906472077</v>
      </c>
      <c r="J301" s="40">
        <f>'SCC X Ano = Total'!J336/'SCC X Ano = Total'!J302-1</f>
        <v>0.42501914700661225</v>
      </c>
      <c r="K301" s="40" t="e">
        <f>'SCC X Ano = Total'!K336/'SCC X Ano = Total'!K302-1</f>
        <v>#DIV/0!</v>
      </c>
      <c r="L301" s="40">
        <f>'SCC X Ano = Total'!L336/'SCC X Ano = Total'!L302-1</f>
        <v>-0.59903942957217149</v>
      </c>
    </row>
    <row r="302" spans="1:12" x14ac:dyDescent="0.25">
      <c r="A302" s="25" t="s">
        <v>155</v>
      </c>
      <c r="B302" s="40" t="e">
        <f>'SCC X Ano = Total'!B337/'SCC X Ano = Total'!B303-1</f>
        <v>#DIV/0!</v>
      </c>
      <c r="C302" s="40">
        <f>'SCC X Ano = Total'!C337/'SCC X Ano = Total'!C303-1</f>
        <v>-0.88651237558966434</v>
      </c>
      <c r="D302" s="40">
        <f>'SCC X Ano = Total'!D337/'SCC X Ano = Total'!D303-1</f>
        <v>-2.8708824715814041E-2</v>
      </c>
      <c r="E302" s="40" t="e">
        <f>'SCC X Ano = Total'!E337/'SCC X Ano = Total'!E303-1</f>
        <v>#DIV/0!</v>
      </c>
      <c r="F302" s="40">
        <f>'SCC X Ano = Total'!F337/'SCC X Ano = Total'!F303-1</f>
        <v>-0.42043857066390611</v>
      </c>
      <c r="G302" s="40" t="e">
        <f>'SCC X Ano = Total'!G337/'SCC X Ano = Total'!G303-1</f>
        <v>#DIV/0!</v>
      </c>
      <c r="H302" s="40" t="e">
        <f>'SCC X Ano = Total'!H337/'SCC X Ano = Total'!H303-1</f>
        <v>#DIV/0!</v>
      </c>
      <c r="I302" s="40">
        <f>'SCC X Ano = Total'!I337/'SCC X Ano = Total'!I303-1</f>
        <v>1.5551220430068509</v>
      </c>
      <c r="J302" s="40">
        <f>'SCC X Ano = Total'!J337/'SCC X Ano = Total'!J303-1</f>
        <v>0.41126012940511369</v>
      </c>
      <c r="K302" s="40" t="e">
        <f>'SCC X Ano = Total'!K337/'SCC X Ano = Total'!K303-1</f>
        <v>#DIV/0!</v>
      </c>
      <c r="L302" s="40">
        <f>'SCC X Ano = Total'!L337/'SCC X Ano = Total'!L303-1</f>
        <v>-0.11651895217250074</v>
      </c>
    </row>
    <row r="303" spans="1:12" x14ac:dyDescent="0.25">
      <c r="A303" s="1" t="s">
        <v>223</v>
      </c>
      <c r="B303" s="40" t="e">
        <f>'SCC X Ano = Total'!B338/'SCC X Ano = Total'!B304-1</f>
        <v>#DIV/0!</v>
      </c>
      <c r="C303" s="40">
        <f>'SCC X Ano = Total'!C338/'SCC X Ano = Total'!C304-1</f>
        <v>-0.39735140541203551</v>
      </c>
      <c r="D303" s="40">
        <f>'SCC X Ano = Total'!D338/'SCC X Ano = Total'!D304-1</f>
        <v>0.50720954152760411</v>
      </c>
      <c r="E303" s="40" t="e">
        <f>'SCC X Ano = Total'!E338/'SCC X Ano = Total'!E304-1</f>
        <v>#DIV/0!</v>
      </c>
      <c r="F303" s="40">
        <f>'SCC X Ano = Total'!F338/'SCC X Ano = Total'!F304-1</f>
        <v>-5.3001275627802769E-2</v>
      </c>
      <c r="G303" s="40">
        <f>'SCC X Ano = Total'!G338/'SCC X Ano = Total'!G304-1</f>
        <v>-0.67804212492154403</v>
      </c>
      <c r="H303" s="40">
        <f>'SCC X Ano = Total'!H338/'SCC X Ano = Total'!H304-1</f>
        <v>-0.65605538102717031</v>
      </c>
      <c r="I303" s="40">
        <f>'SCC X Ano = Total'!I338/'SCC X Ano = Total'!I304-1</f>
        <v>-0.38397988436054253</v>
      </c>
      <c r="J303" s="40">
        <f>'SCC X Ano = Total'!J338/'SCC X Ano = Total'!J304-1</f>
        <v>9.5526116072066625E-2</v>
      </c>
      <c r="K303" s="40" t="e">
        <f>'SCC X Ano = Total'!K338/'SCC X Ano = Total'!K304-1</f>
        <v>#DIV/0!</v>
      </c>
      <c r="L303" s="40">
        <f>'SCC X Ano = Total'!L338/'SCC X Ano = Total'!L304-1</f>
        <v>0.24886546545591459</v>
      </c>
    </row>
    <row r="308" spans="1:12" x14ac:dyDescent="0.25">
      <c r="A308" s="25"/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  <c r="L308" s="1">
        <v>2017</v>
      </c>
    </row>
    <row r="309" spans="1:12" x14ac:dyDescent="0.25">
      <c r="A309" s="25"/>
      <c r="B309" s="25" t="s">
        <v>224</v>
      </c>
      <c r="C309" s="25" t="s">
        <v>228</v>
      </c>
      <c r="D309" s="25" t="s">
        <v>15</v>
      </c>
      <c r="E309" s="25" t="s">
        <v>229</v>
      </c>
      <c r="F309" s="25" t="s">
        <v>226</v>
      </c>
      <c r="G309" s="25" t="s">
        <v>227</v>
      </c>
      <c r="H309" s="25" t="s">
        <v>131</v>
      </c>
      <c r="I309" s="25" t="s">
        <v>130</v>
      </c>
      <c r="J309" s="25" t="s">
        <v>129</v>
      </c>
      <c r="K309" s="25" t="s">
        <v>230</v>
      </c>
      <c r="L309" s="25" t="s">
        <v>404</v>
      </c>
    </row>
    <row r="310" spans="1:12" x14ac:dyDescent="0.25">
      <c r="A310" s="25" t="s">
        <v>132</v>
      </c>
      <c r="B310" s="40" t="e">
        <f>'SCC X Ano = Total'!B345/'SCC X Ano = Total'!B311-1</f>
        <v>#DIV/0!</v>
      </c>
      <c r="C310" s="40">
        <f>'SCC X Ano = Total'!C345/'SCC X Ano = Total'!C311-1</f>
        <v>2.1823644616177025</v>
      </c>
      <c r="D310" s="40">
        <f>'SCC X Ano = Total'!D345/'SCC X Ano = Total'!D311-1</f>
        <v>0.25071729683558686</v>
      </c>
      <c r="E310" s="40" t="e">
        <f>'SCC X Ano = Total'!E345/'SCC X Ano = Total'!E311-1</f>
        <v>#DIV/0!</v>
      </c>
      <c r="F310" s="40">
        <f>'SCC X Ano = Total'!F345/'SCC X Ano = Total'!F311-1</f>
        <v>-0.78639930227582966</v>
      </c>
      <c r="G310" s="40" t="e">
        <f>'SCC X Ano = Total'!G345/'SCC X Ano = Total'!G311-1</f>
        <v>#DIV/0!</v>
      </c>
      <c r="H310" s="40" t="e">
        <f>'SCC X Ano = Total'!H345/'SCC X Ano = Total'!H311-1</f>
        <v>#DIV/0!</v>
      </c>
      <c r="I310" s="40">
        <f>'SCC X Ano = Total'!I345/'SCC X Ano = Total'!I311-1</f>
        <v>-1</v>
      </c>
      <c r="J310" s="40" t="e">
        <f>'SCC X Ano = Total'!J345/'SCC X Ano = Total'!J311-1</f>
        <v>#DIV/0!</v>
      </c>
      <c r="K310" s="40" t="e">
        <f>'SCC X Ano = Total'!K345/'SCC X Ano = Total'!K311-1</f>
        <v>#DIV/0!</v>
      </c>
      <c r="L310" s="40">
        <f>'SCC X Ano = Total'!L345/'SCC X Ano = Total'!L311-1</f>
        <v>-0.51902762978176686</v>
      </c>
    </row>
    <row r="311" spans="1:12" x14ac:dyDescent="0.25">
      <c r="A311" s="25" t="s">
        <v>134</v>
      </c>
      <c r="B311" s="40" t="e">
        <f>'SCC X Ano = Total'!B346/'SCC X Ano = Total'!B312-1</f>
        <v>#DIV/0!</v>
      </c>
      <c r="C311" s="40" t="e">
        <f>'SCC X Ano = Total'!C346/'SCC X Ano = Total'!C312-1</f>
        <v>#DIV/0!</v>
      </c>
      <c r="D311" s="40" t="e">
        <f>'SCC X Ano = Total'!D346/'SCC X Ano = Total'!D312-1</f>
        <v>#DIV/0!</v>
      </c>
      <c r="E311" s="40" t="e">
        <f>'SCC X Ano = Total'!E346/'SCC X Ano = Total'!E312-1</f>
        <v>#DIV/0!</v>
      </c>
      <c r="F311" s="40">
        <f>'SCC X Ano = Total'!F346/'SCC X Ano = Total'!F312-1</f>
        <v>-1</v>
      </c>
      <c r="G311" s="40" t="e">
        <f>'SCC X Ano = Total'!G346/'SCC X Ano = Total'!G312-1</f>
        <v>#DIV/0!</v>
      </c>
      <c r="H311" s="40" t="e">
        <f>'SCC X Ano = Total'!H346/'SCC X Ano = Total'!H312-1</f>
        <v>#DIV/0!</v>
      </c>
      <c r="I311" s="40" t="e">
        <f>'SCC X Ano = Total'!I346/'SCC X Ano = Total'!I312-1</f>
        <v>#DIV/0!</v>
      </c>
      <c r="J311" s="40" t="e">
        <f>'SCC X Ano = Total'!J346/'SCC X Ano = Total'!J312-1</f>
        <v>#DIV/0!</v>
      </c>
      <c r="K311" s="40" t="e">
        <f>'SCC X Ano = Total'!K346/'SCC X Ano = Total'!K312-1</f>
        <v>#DIV/0!</v>
      </c>
      <c r="L311" s="40">
        <f>'SCC X Ano = Total'!L346/'SCC X Ano = Total'!L312-1</f>
        <v>-2.7077273058611073E-3</v>
      </c>
    </row>
    <row r="312" spans="1:12" x14ac:dyDescent="0.25">
      <c r="A312" s="25" t="s">
        <v>139</v>
      </c>
      <c r="B312" s="40" t="e">
        <f>'SCC X Ano = Total'!B347/'SCC X Ano = Total'!B313-1</f>
        <v>#DIV/0!</v>
      </c>
      <c r="C312" s="40">
        <f>'SCC X Ano = Total'!C347/'SCC X Ano = Total'!C313-1</f>
        <v>26.799487924000015</v>
      </c>
      <c r="D312" s="40">
        <f>'SCC X Ano = Total'!D347/'SCC X Ano = Total'!D313-1</f>
        <v>-0.3109569657566128</v>
      </c>
      <c r="E312" s="40" t="e">
        <f>'SCC X Ano = Total'!E347/'SCC X Ano = Total'!E313-1</f>
        <v>#DIV/0!</v>
      </c>
      <c r="F312" s="40">
        <f>'SCC X Ano = Total'!F347/'SCC X Ano = Total'!F313-1</f>
        <v>-0.69632363922382179</v>
      </c>
      <c r="G312" s="40" t="e">
        <f>'SCC X Ano = Total'!G347/'SCC X Ano = Total'!G313-1</f>
        <v>#DIV/0!</v>
      </c>
      <c r="H312" s="40" t="e">
        <f>'SCC X Ano = Total'!H347/'SCC X Ano = Total'!H313-1</f>
        <v>#DIV/0!</v>
      </c>
      <c r="I312" s="40">
        <f>'SCC X Ano = Total'!I347/'SCC X Ano = Total'!I313-1</f>
        <v>-0.18048883848349839</v>
      </c>
      <c r="J312" s="40" t="e">
        <f>'SCC X Ano = Total'!J347/'SCC X Ano = Total'!J313-1</f>
        <v>#DIV/0!</v>
      </c>
      <c r="K312" s="40" t="e">
        <f>'SCC X Ano = Total'!K347/'SCC X Ano = Total'!K313-1</f>
        <v>#DIV/0!</v>
      </c>
      <c r="L312" s="40">
        <f>'SCC X Ano = Total'!L347/'SCC X Ano = Total'!L313-1</f>
        <v>-0.1700170994943272</v>
      </c>
    </row>
    <row r="313" spans="1:12" x14ac:dyDescent="0.25">
      <c r="A313" s="25" t="s">
        <v>143</v>
      </c>
      <c r="B313" s="40" t="e">
        <f>'SCC X Ano = Total'!B348/'SCC X Ano = Total'!B314-1</f>
        <v>#DIV/0!</v>
      </c>
      <c r="C313" s="40">
        <f>'SCC X Ano = Total'!C348/'SCC X Ano = Total'!C314-1</f>
        <v>-0.65204265690178975</v>
      </c>
      <c r="D313" s="40" t="e">
        <f>'SCC X Ano = Total'!D348/'SCC X Ano = Total'!D314-1</f>
        <v>#DIV/0!</v>
      </c>
      <c r="E313" s="40" t="e">
        <f>'SCC X Ano = Total'!E348/'SCC X Ano = Total'!E314-1</f>
        <v>#DIV/0!</v>
      </c>
      <c r="F313" s="40">
        <f>'SCC X Ano = Total'!F348/'SCC X Ano = Total'!F314-1</f>
        <v>-1</v>
      </c>
      <c r="G313" s="40" t="e">
        <f>'SCC X Ano = Total'!G348/'SCC X Ano = Total'!G314-1</f>
        <v>#DIV/0!</v>
      </c>
      <c r="H313" s="40" t="e">
        <f>'SCC X Ano = Total'!H348/'SCC X Ano = Total'!H314-1</f>
        <v>#DIV/0!</v>
      </c>
      <c r="I313" s="40">
        <f>'SCC X Ano = Total'!I348/'SCC X Ano = Total'!I314-1</f>
        <v>-0.86298113453341818</v>
      </c>
      <c r="J313" s="40" t="e">
        <f>'SCC X Ano = Total'!J348/'SCC X Ano = Total'!J314-1</f>
        <v>#DIV/0!</v>
      </c>
      <c r="K313" s="40" t="e">
        <f>'SCC X Ano = Total'!K348/'SCC X Ano = Total'!K314-1</f>
        <v>#DIV/0!</v>
      </c>
      <c r="L313" s="40">
        <f>'SCC X Ano = Total'!L348/'SCC X Ano = Total'!L314-1</f>
        <v>-0.73414398005827897</v>
      </c>
    </row>
    <row r="314" spans="1:12" x14ac:dyDescent="0.25">
      <c r="A314" s="25" t="s">
        <v>146</v>
      </c>
      <c r="B314" s="40" t="e">
        <f>'SCC X Ano = Total'!B349/'SCC X Ano = Total'!B315-1</f>
        <v>#DIV/0!</v>
      </c>
      <c r="C314" s="40">
        <f>'SCC X Ano = Total'!C349/'SCC X Ano = Total'!C315-1</f>
        <v>1.8771770711734743</v>
      </c>
      <c r="D314" s="40">
        <f>'SCC X Ano = Total'!D349/'SCC X Ano = Total'!D315-1</f>
        <v>-0.21579010909110474</v>
      </c>
      <c r="E314" s="40" t="e">
        <f>'SCC X Ano = Total'!E349/'SCC X Ano = Total'!E315-1</f>
        <v>#DIV/0!</v>
      </c>
      <c r="F314" s="40">
        <f>'SCC X Ano = Total'!F349/'SCC X Ano = Total'!F315-1</f>
        <v>-0.7748798371757698</v>
      </c>
      <c r="G314" s="40" t="e">
        <f>'SCC X Ano = Total'!G349/'SCC X Ano = Total'!G315-1</f>
        <v>#DIV/0!</v>
      </c>
      <c r="H314" s="40" t="e">
        <f>'SCC X Ano = Total'!H349/'SCC X Ano = Total'!H315-1</f>
        <v>#DIV/0!</v>
      </c>
      <c r="I314" s="40">
        <f>'SCC X Ano = Total'!I349/'SCC X Ano = Total'!I315-1</f>
        <v>-0.89807936839803204</v>
      </c>
      <c r="J314" s="40">
        <f>'SCC X Ano = Total'!J349/'SCC X Ano = Total'!J315-1</f>
        <v>-1</v>
      </c>
      <c r="K314" s="40" t="e">
        <f>'SCC X Ano = Total'!K349/'SCC X Ano = Total'!K315-1</f>
        <v>#DIV/0!</v>
      </c>
      <c r="L314" s="40">
        <f>'SCC X Ano = Total'!L349/'SCC X Ano = Total'!L315-1</f>
        <v>-0.21661928749947335</v>
      </c>
    </row>
    <row r="315" spans="1:12" x14ac:dyDescent="0.25">
      <c r="A315" s="25" t="s">
        <v>141</v>
      </c>
      <c r="B315" s="40" t="e">
        <f>'SCC X Ano = Total'!B350/'SCC X Ano = Total'!B316-1</f>
        <v>#DIV/0!</v>
      </c>
      <c r="C315" s="40" t="e">
        <f>'SCC X Ano = Total'!C350/'SCC X Ano = Total'!C316-1</f>
        <v>#DIV/0!</v>
      </c>
      <c r="D315" s="40">
        <f>'SCC X Ano = Total'!D350/'SCC X Ano = Total'!D316-1</f>
        <v>-0.93101841092976911</v>
      </c>
      <c r="E315" s="40" t="e">
        <f>'SCC X Ano = Total'!E350/'SCC X Ano = Total'!E316-1</f>
        <v>#DIV/0!</v>
      </c>
      <c r="F315" s="40">
        <f>'SCC X Ano = Total'!F350/'SCC X Ano = Total'!F316-1</f>
        <v>-1</v>
      </c>
      <c r="G315" s="40" t="e">
        <f>'SCC X Ano = Total'!G350/'SCC X Ano = Total'!G316-1</f>
        <v>#DIV/0!</v>
      </c>
      <c r="H315" s="40" t="e">
        <f>'SCC X Ano = Total'!H350/'SCC X Ano = Total'!H316-1</f>
        <v>#DIV/0!</v>
      </c>
      <c r="I315" s="40" t="e">
        <f>'SCC X Ano = Total'!I350/'SCC X Ano = Total'!I316-1</f>
        <v>#DIV/0!</v>
      </c>
      <c r="J315" s="40" t="e">
        <f>'SCC X Ano = Total'!J350/'SCC X Ano = Total'!J316-1</f>
        <v>#DIV/0!</v>
      </c>
      <c r="K315" s="40" t="e">
        <f>'SCC X Ano = Total'!K350/'SCC X Ano = Total'!K316-1</f>
        <v>#DIV/0!</v>
      </c>
      <c r="L315" s="40">
        <f>'SCC X Ano = Total'!L350/'SCC X Ano = Total'!L316-1</f>
        <v>-0.96344237053513337</v>
      </c>
    </row>
    <row r="316" spans="1:12" x14ac:dyDescent="0.25">
      <c r="A316" s="25" t="s">
        <v>153</v>
      </c>
      <c r="B316" s="40" t="e">
        <f>'SCC X Ano = Total'!B351/'SCC X Ano = Total'!B317-1</f>
        <v>#DIV/0!</v>
      </c>
      <c r="C316" s="40">
        <f>'SCC X Ano = Total'!C351/'SCC X Ano = Total'!C317-1</f>
        <v>8.9685894877838717</v>
      </c>
      <c r="D316" s="40" t="e">
        <f>'SCC X Ano = Total'!D351/'SCC X Ano = Total'!D317-1</f>
        <v>#DIV/0!</v>
      </c>
      <c r="E316" s="40" t="e">
        <f>'SCC X Ano = Total'!E351/'SCC X Ano = Total'!E317-1</f>
        <v>#DIV/0!</v>
      </c>
      <c r="F316" s="40">
        <f>'SCC X Ano = Total'!F351/'SCC X Ano = Total'!F317-1</f>
        <v>-1</v>
      </c>
      <c r="G316" s="40" t="e">
        <f>'SCC X Ano = Total'!G351/'SCC X Ano = Total'!G317-1</f>
        <v>#DIV/0!</v>
      </c>
      <c r="H316" s="40" t="e">
        <f>'SCC X Ano = Total'!H351/'SCC X Ano = Total'!H317-1</f>
        <v>#DIV/0!</v>
      </c>
      <c r="I316" s="40" t="e">
        <f>'SCC X Ano = Total'!I351/'SCC X Ano = Total'!I317-1</f>
        <v>#DIV/0!</v>
      </c>
      <c r="J316" s="40" t="e">
        <f>'SCC X Ano = Total'!J351/'SCC X Ano = Total'!J317-1</f>
        <v>#DIV/0!</v>
      </c>
      <c r="K316" s="40" t="e">
        <f>'SCC X Ano = Total'!K351/'SCC X Ano = Total'!K317-1</f>
        <v>#DIV/0!</v>
      </c>
      <c r="L316" s="40">
        <f>'SCC X Ano = Total'!L351/'SCC X Ano = Total'!L317-1</f>
        <v>0.15042878803310522</v>
      </c>
    </row>
    <row r="317" spans="1:12" x14ac:dyDescent="0.25">
      <c r="A317" s="25" t="s">
        <v>157</v>
      </c>
      <c r="B317" s="40" t="e">
        <f>'SCC X Ano = Total'!B352/'SCC X Ano = Total'!B318-1</f>
        <v>#DIV/0!</v>
      </c>
      <c r="C317" s="40">
        <f>'SCC X Ano = Total'!C352/'SCC X Ano = Total'!C318-1</f>
        <v>-0.90417614021834047</v>
      </c>
      <c r="D317" s="40">
        <f>'SCC X Ano = Total'!D352/'SCC X Ano = Total'!D318-1</f>
        <v>-0.75159674544889743</v>
      </c>
      <c r="E317" s="40" t="e">
        <f>'SCC X Ano = Total'!E352/'SCC X Ano = Total'!E318-1</f>
        <v>#DIV/0!</v>
      </c>
      <c r="F317" s="40">
        <f>'SCC X Ano = Total'!F352/'SCC X Ano = Total'!F318-1</f>
        <v>-0.9124731352417782</v>
      </c>
      <c r="G317" s="40" t="e">
        <f>'SCC X Ano = Total'!G352/'SCC X Ano = Total'!G318-1</f>
        <v>#DIV/0!</v>
      </c>
      <c r="H317" s="40" t="e">
        <f>'SCC X Ano = Total'!H352/'SCC X Ano = Total'!H318-1</f>
        <v>#DIV/0!</v>
      </c>
      <c r="I317" s="40">
        <f>'SCC X Ano = Total'!I352/'SCC X Ano = Total'!I318-1</f>
        <v>-0.6743983240565864</v>
      </c>
      <c r="J317" s="40" t="e">
        <f>'SCC X Ano = Total'!J352/'SCC X Ano = Total'!J318-1</f>
        <v>#DIV/0!</v>
      </c>
      <c r="K317" s="40" t="e">
        <f>'SCC X Ano = Total'!K352/'SCC X Ano = Total'!K318-1</f>
        <v>#DIV/0!</v>
      </c>
      <c r="L317" s="40">
        <f>'SCC X Ano = Total'!L352/'SCC X Ano = Total'!L318-1</f>
        <v>-0.76845888363325487</v>
      </c>
    </row>
    <row r="318" spans="1:12" x14ac:dyDescent="0.25">
      <c r="A318" s="25" t="s">
        <v>161</v>
      </c>
      <c r="B318" s="40" t="e">
        <f>'SCC X Ano = Total'!B353/'SCC X Ano = Total'!B319-1</f>
        <v>#DIV/0!</v>
      </c>
      <c r="C318" s="40">
        <f>'SCC X Ano = Total'!C353/'SCC X Ano = Total'!C319-1</f>
        <v>-1</v>
      </c>
      <c r="D318" s="40" t="e">
        <f>'SCC X Ano = Total'!D353/'SCC X Ano = Total'!D319-1</f>
        <v>#DIV/0!</v>
      </c>
      <c r="E318" s="40" t="e">
        <f>'SCC X Ano = Total'!E353/'SCC X Ano = Total'!E319-1</f>
        <v>#DIV/0!</v>
      </c>
      <c r="F318" s="40" t="e">
        <f>'SCC X Ano = Total'!F353/'SCC X Ano = Total'!F319-1</f>
        <v>#DIV/0!</v>
      </c>
      <c r="G318" s="40" t="e">
        <f>'SCC X Ano = Total'!G353/'SCC X Ano = Total'!G319-1</f>
        <v>#DIV/0!</v>
      </c>
      <c r="H318" s="40" t="e">
        <f>'SCC X Ano = Total'!H353/'SCC X Ano = Total'!H319-1</f>
        <v>#DIV/0!</v>
      </c>
      <c r="I318" s="40">
        <f>'SCC X Ano = Total'!I353/'SCC X Ano = Total'!I319-1</f>
        <v>-0.42373837592121977</v>
      </c>
      <c r="J318" s="40" t="e">
        <f>'SCC X Ano = Total'!J353/'SCC X Ano = Total'!J319-1</f>
        <v>#DIV/0!</v>
      </c>
      <c r="K318" s="40" t="e">
        <f>'SCC X Ano = Total'!K353/'SCC X Ano = Total'!K319-1</f>
        <v>#DIV/0!</v>
      </c>
      <c r="L318" s="40">
        <f>'SCC X Ano = Total'!L353/'SCC X Ano = Total'!L319-1</f>
        <v>4.3301369699446726</v>
      </c>
    </row>
    <row r="319" spans="1:12" x14ac:dyDescent="0.25">
      <c r="A319" s="25" t="s">
        <v>151</v>
      </c>
      <c r="B319" s="40" t="e">
        <f>'SCC X Ano = Total'!B354/'SCC X Ano = Total'!B320-1</f>
        <v>#DIV/0!</v>
      </c>
      <c r="C319" s="40">
        <f>'SCC X Ano = Total'!C354/'SCC X Ano = Total'!C320-1</f>
        <v>-0.95026125345181134</v>
      </c>
      <c r="D319" s="40">
        <f>'SCC X Ano = Total'!D354/'SCC X Ano = Total'!D320-1</f>
        <v>-0.49040843976181703</v>
      </c>
      <c r="E319" s="40" t="e">
        <f>'SCC X Ano = Total'!E354/'SCC X Ano = Total'!E320-1</f>
        <v>#DIV/0!</v>
      </c>
      <c r="F319" s="40">
        <f>'SCC X Ano = Total'!F354/'SCC X Ano = Total'!F320-1</f>
        <v>-0.68780757416156901</v>
      </c>
      <c r="G319" s="40" t="e">
        <f>'SCC X Ano = Total'!G354/'SCC X Ano = Total'!G320-1</f>
        <v>#DIV/0!</v>
      </c>
      <c r="H319" s="40" t="e">
        <f>'SCC X Ano = Total'!H354/'SCC X Ano = Total'!H320-1</f>
        <v>#DIV/0!</v>
      </c>
      <c r="I319" s="40">
        <f>'SCC X Ano = Total'!I354/'SCC X Ano = Total'!I320-1</f>
        <v>-1</v>
      </c>
      <c r="J319" s="40" t="e">
        <f>'SCC X Ano = Total'!J354/'SCC X Ano = Total'!J320-1</f>
        <v>#DIV/0!</v>
      </c>
      <c r="K319" s="40" t="e">
        <f>'SCC X Ano = Total'!K354/'SCC X Ano = Total'!K320-1</f>
        <v>#DIV/0!</v>
      </c>
      <c r="L319" s="40">
        <f>'SCC X Ano = Total'!L354/'SCC X Ano = Total'!L320-1</f>
        <v>-0.67534922570566991</v>
      </c>
    </row>
    <row r="320" spans="1:12" x14ac:dyDescent="0.25">
      <c r="A320" s="25" t="s">
        <v>167</v>
      </c>
      <c r="B320" s="40" t="e">
        <f>'SCC X Ano = Total'!B355/'SCC X Ano = Total'!B321-1</f>
        <v>#DIV/0!</v>
      </c>
      <c r="C320" s="40">
        <f>'SCC X Ano = Total'!C355/'SCC X Ano = Total'!C321-1</f>
        <v>-1</v>
      </c>
      <c r="D320" s="40" t="e">
        <f>'SCC X Ano = Total'!D355/'SCC X Ano = Total'!D321-1</f>
        <v>#DIV/0!</v>
      </c>
      <c r="E320" s="40" t="e">
        <f>'SCC X Ano = Total'!E355/'SCC X Ano = Total'!E321-1</f>
        <v>#DIV/0!</v>
      </c>
      <c r="F320" s="40">
        <f>'SCC X Ano = Total'!F355/'SCC X Ano = Total'!F321-1</f>
        <v>-1</v>
      </c>
      <c r="G320" s="40" t="e">
        <f>'SCC X Ano = Total'!G355/'SCC X Ano = Total'!G321-1</f>
        <v>#DIV/0!</v>
      </c>
      <c r="H320" s="40" t="e">
        <f>'SCC X Ano = Total'!H355/'SCC X Ano = Total'!H321-1</f>
        <v>#DIV/0!</v>
      </c>
      <c r="I320" s="40" t="e">
        <f>'SCC X Ano = Total'!I355/'SCC X Ano = Total'!I321-1</f>
        <v>#DIV/0!</v>
      </c>
      <c r="J320" s="40" t="e">
        <f>'SCC X Ano = Total'!J355/'SCC X Ano = Total'!J321-1</f>
        <v>#DIV/0!</v>
      </c>
      <c r="K320" s="40" t="e">
        <f>'SCC X Ano = Total'!K355/'SCC X Ano = Total'!K321-1</f>
        <v>#DIV/0!</v>
      </c>
      <c r="L320" s="40">
        <f>'SCC X Ano = Total'!L355/'SCC X Ano = Total'!L321-1</f>
        <v>-1</v>
      </c>
    </row>
    <row r="321" spans="1:12" x14ac:dyDescent="0.25">
      <c r="A321" s="25" t="s">
        <v>171</v>
      </c>
      <c r="B321" s="40" t="e">
        <f>'SCC X Ano = Total'!B356/'SCC X Ano = Total'!B322-1</f>
        <v>#DIV/0!</v>
      </c>
      <c r="C321" s="40">
        <f>'SCC X Ano = Total'!C356/'SCC X Ano = Total'!C322-1</f>
        <v>0.38567393183784926</v>
      </c>
      <c r="D321" s="40">
        <f>'SCC X Ano = Total'!D356/'SCC X Ano = Total'!D322-1</f>
        <v>-4.1503917938545243E-2</v>
      </c>
      <c r="E321" s="40" t="e">
        <f>'SCC X Ano = Total'!E356/'SCC X Ano = Total'!E322-1</f>
        <v>#DIV/0!</v>
      </c>
      <c r="F321" s="40">
        <f>'SCC X Ano = Total'!F356/'SCC X Ano = Total'!F322-1</f>
        <v>-1</v>
      </c>
      <c r="G321" s="40" t="e">
        <f>'SCC X Ano = Total'!G356/'SCC X Ano = Total'!G322-1</f>
        <v>#DIV/0!</v>
      </c>
      <c r="H321" s="40" t="e">
        <f>'SCC X Ano = Total'!H356/'SCC X Ano = Total'!H322-1</f>
        <v>#DIV/0!</v>
      </c>
      <c r="I321" s="40">
        <f>'SCC X Ano = Total'!I356/'SCC X Ano = Total'!I322-1</f>
        <v>-1</v>
      </c>
      <c r="J321" s="40" t="e">
        <f>'SCC X Ano = Total'!J356/'SCC X Ano = Total'!J322-1</f>
        <v>#DIV/0!</v>
      </c>
      <c r="K321" s="40" t="e">
        <f>'SCC X Ano = Total'!K356/'SCC X Ano = Total'!K322-1</f>
        <v>#DIV/0!</v>
      </c>
      <c r="L321" s="40">
        <f>'SCC X Ano = Total'!L356/'SCC X Ano = Total'!L322-1</f>
        <v>-4.748008815950111E-2</v>
      </c>
    </row>
    <row r="322" spans="1:12" x14ac:dyDescent="0.25">
      <c r="A322" s="25" t="s">
        <v>175</v>
      </c>
      <c r="B322" s="40" t="e">
        <f>'SCC X Ano = Total'!B357/'SCC X Ano = Total'!B323-1</f>
        <v>#DIV/0!</v>
      </c>
      <c r="C322" s="40">
        <f>'SCC X Ano = Total'!C357/'SCC X Ano = Total'!C323-1</f>
        <v>0.48812355474206615</v>
      </c>
      <c r="D322" s="40">
        <f>'SCC X Ano = Total'!D357/'SCC X Ano = Total'!D323-1</f>
        <v>-0.13224880254333271</v>
      </c>
      <c r="E322" s="40" t="e">
        <f>'SCC X Ano = Total'!E357/'SCC X Ano = Total'!E323-1</f>
        <v>#DIV/0!</v>
      </c>
      <c r="F322" s="40">
        <f>'SCC X Ano = Total'!F357/'SCC X Ano = Total'!F323-1</f>
        <v>0.24902307634806742</v>
      </c>
      <c r="G322" s="40" t="e">
        <f>'SCC X Ano = Total'!G357/'SCC X Ano = Total'!G323-1</f>
        <v>#DIV/0!</v>
      </c>
      <c r="H322" s="40" t="e">
        <f>'SCC X Ano = Total'!H357/'SCC X Ano = Total'!H323-1</f>
        <v>#DIV/0!</v>
      </c>
      <c r="I322" s="40">
        <f>'SCC X Ano = Total'!I357/'SCC X Ano = Total'!I323-1</f>
        <v>-1</v>
      </c>
      <c r="J322" s="40">
        <f>'SCC X Ano = Total'!J357/'SCC X Ano = Total'!J323-1</f>
        <v>-1</v>
      </c>
      <c r="K322" s="40" t="e">
        <f>'SCC X Ano = Total'!K357/'SCC X Ano = Total'!K323-1</f>
        <v>#DIV/0!</v>
      </c>
      <c r="L322" s="40">
        <f>'SCC X Ano = Total'!L357/'SCC X Ano = Total'!L323-1</f>
        <v>-0.20022127042743287</v>
      </c>
    </row>
    <row r="323" spans="1:12" x14ac:dyDescent="0.25">
      <c r="A323" s="25" t="s">
        <v>137</v>
      </c>
      <c r="B323" s="40" t="e">
        <f>'SCC X Ano = Total'!B358/'SCC X Ano = Total'!B324-1</f>
        <v>#DIV/0!</v>
      </c>
      <c r="C323" s="40">
        <f>'SCC X Ano = Total'!C358/'SCC X Ano = Total'!C324-1</f>
        <v>-0.43933097966770285</v>
      </c>
      <c r="D323" s="40">
        <f>'SCC X Ano = Total'!D358/'SCC X Ano = Total'!D324-1</f>
        <v>-0.3550753246555205</v>
      </c>
      <c r="E323" s="40" t="e">
        <f>'SCC X Ano = Total'!E358/'SCC X Ano = Total'!E324-1</f>
        <v>#DIV/0!</v>
      </c>
      <c r="F323" s="40">
        <f>'SCC X Ano = Total'!F358/'SCC X Ano = Total'!F324-1</f>
        <v>79.910688695502415</v>
      </c>
      <c r="G323" s="40" t="e">
        <f>'SCC X Ano = Total'!G358/'SCC X Ano = Total'!G324-1</f>
        <v>#DIV/0!</v>
      </c>
      <c r="H323" s="40" t="e">
        <f>'SCC X Ano = Total'!H358/'SCC X Ano = Total'!H324-1</f>
        <v>#DIV/0!</v>
      </c>
      <c r="I323" s="40">
        <f>'SCC X Ano = Total'!I358/'SCC X Ano = Total'!I324-1</f>
        <v>-1</v>
      </c>
      <c r="J323" s="40" t="e">
        <f>'SCC X Ano = Total'!J358/'SCC X Ano = Total'!J324-1</f>
        <v>#DIV/0!</v>
      </c>
      <c r="K323" s="40" t="e">
        <f>'SCC X Ano = Total'!K358/'SCC X Ano = Total'!K324-1</f>
        <v>#DIV/0!</v>
      </c>
      <c r="L323" s="40">
        <f>'SCC X Ano = Total'!L358/'SCC X Ano = Total'!L324-1</f>
        <v>3.3033302076375861</v>
      </c>
    </row>
    <row r="324" spans="1:12" x14ac:dyDescent="0.25">
      <c r="A324" s="25" t="s">
        <v>181</v>
      </c>
      <c r="B324" s="40" t="e">
        <f>'SCC X Ano = Total'!B359/'SCC X Ano = Total'!B325-1</f>
        <v>#DIV/0!</v>
      </c>
      <c r="C324" s="40">
        <f>'SCC X Ano = Total'!C359/'SCC X Ano = Total'!C325-1</f>
        <v>-0.73854691804887029</v>
      </c>
      <c r="D324" s="40" t="e">
        <f>'SCC X Ano = Total'!D359/'SCC X Ano = Total'!D325-1</f>
        <v>#DIV/0!</v>
      </c>
      <c r="E324" s="40" t="e">
        <f>'SCC X Ano = Total'!E359/'SCC X Ano = Total'!E325-1</f>
        <v>#DIV/0!</v>
      </c>
      <c r="F324" s="40">
        <f>'SCC X Ano = Total'!F359/'SCC X Ano = Total'!F325-1</f>
        <v>-0.85784508086227484</v>
      </c>
      <c r="G324" s="40" t="e">
        <f>'SCC X Ano = Total'!G359/'SCC X Ano = Total'!G325-1</f>
        <v>#DIV/0!</v>
      </c>
      <c r="H324" s="40" t="e">
        <f>'SCC X Ano = Total'!H359/'SCC X Ano = Total'!H325-1</f>
        <v>#DIV/0!</v>
      </c>
      <c r="I324" s="40" t="e">
        <f>'SCC X Ano = Total'!I359/'SCC X Ano = Total'!I325-1</f>
        <v>#DIV/0!</v>
      </c>
      <c r="J324" s="40" t="e">
        <f>'SCC X Ano = Total'!J359/'SCC X Ano = Total'!J325-1</f>
        <v>#DIV/0!</v>
      </c>
      <c r="K324" s="40" t="e">
        <f>'SCC X Ano = Total'!K359/'SCC X Ano = Total'!K325-1</f>
        <v>#DIV/0!</v>
      </c>
      <c r="L324" s="40">
        <f>'SCC X Ano = Total'!L359/'SCC X Ano = Total'!L325-1</f>
        <v>-0.78623445074466414</v>
      </c>
    </row>
    <row r="325" spans="1:12" x14ac:dyDescent="0.25">
      <c r="A325" s="25" t="s">
        <v>148</v>
      </c>
      <c r="B325" s="40" t="e">
        <f>'SCC X Ano = Total'!B360/'SCC X Ano = Total'!B326-1</f>
        <v>#DIV/0!</v>
      </c>
      <c r="C325" s="40">
        <f>'SCC X Ano = Total'!C360/'SCC X Ano = Total'!C326-1</f>
        <v>0.37469471208091565</v>
      </c>
      <c r="D325" s="40">
        <f>'SCC X Ano = Total'!D360/'SCC X Ano = Total'!D326-1</f>
        <v>-4.8055055921565115E-2</v>
      </c>
      <c r="E325" s="40" t="e">
        <f>'SCC X Ano = Total'!E360/'SCC X Ano = Total'!E326-1</f>
        <v>#DIV/0!</v>
      </c>
      <c r="F325" s="40">
        <f>'SCC X Ano = Total'!F360/'SCC X Ano = Total'!F326-1</f>
        <v>-0.81457645462546846</v>
      </c>
      <c r="G325" s="40">
        <f>'SCC X Ano = Total'!G360/'SCC X Ano = Total'!G326-1</f>
        <v>-0.77995766269807598</v>
      </c>
      <c r="H325" s="40" t="e">
        <f>'SCC X Ano = Total'!H360/'SCC X Ano = Total'!H326-1</f>
        <v>#DIV/0!</v>
      </c>
      <c r="I325" s="40">
        <f>'SCC X Ano = Total'!I360/'SCC X Ano = Total'!I326-1</f>
        <v>0.28926088796287353</v>
      </c>
      <c r="J325" s="40">
        <f>'SCC X Ano = Total'!J360/'SCC X Ano = Total'!J326-1</f>
        <v>-0.40831730969140501</v>
      </c>
      <c r="K325" s="40" t="e">
        <f>'SCC X Ano = Total'!K360/'SCC X Ano = Total'!K326-1</f>
        <v>#DIV/0!</v>
      </c>
      <c r="L325" s="40">
        <f>'SCC X Ano = Total'!L360/'SCC X Ano = Total'!L326-1</f>
        <v>-0.11704170115243706</v>
      </c>
    </row>
    <row r="326" spans="1:12" x14ac:dyDescent="0.25">
      <c r="A326" s="25" t="s">
        <v>177</v>
      </c>
      <c r="B326" s="40" t="e">
        <f>'SCC X Ano = Total'!B361/'SCC X Ano = Total'!B327-1</f>
        <v>#DIV/0!</v>
      </c>
      <c r="C326" s="40">
        <f>'SCC X Ano = Total'!C361/'SCC X Ano = Total'!C327-1</f>
        <v>-0.50234064947612977</v>
      </c>
      <c r="D326" s="40">
        <f>'SCC X Ano = Total'!D361/'SCC X Ano = Total'!D327-1</f>
        <v>-4.5139406403930882E-2</v>
      </c>
      <c r="E326" s="40" t="e">
        <f>'SCC X Ano = Total'!E361/'SCC X Ano = Total'!E327-1</f>
        <v>#DIV/0!</v>
      </c>
      <c r="F326" s="40">
        <f>'SCC X Ano = Total'!F361/'SCC X Ano = Total'!F327-1</f>
        <v>1.0667505241942492</v>
      </c>
      <c r="G326" s="40">
        <f>'SCC X Ano = Total'!G361/'SCC X Ano = Total'!G327-1</f>
        <v>-0.63039079583185298</v>
      </c>
      <c r="H326" s="40" t="e">
        <f>'SCC X Ano = Total'!H361/'SCC X Ano = Total'!H327-1</f>
        <v>#DIV/0!</v>
      </c>
      <c r="I326" s="40">
        <f>'SCC X Ano = Total'!I361/'SCC X Ano = Total'!I327-1</f>
        <v>-0.8717760453411787</v>
      </c>
      <c r="J326" s="40">
        <f>'SCC X Ano = Total'!J361/'SCC X Ano = Total'!J327-1</f>
        <v>0.12389692263977614</v>
      </c>
      <c r="K326" s="40" t="e">
        <f>'SCC X Ano = Total'!K361/'SCC X Ano = Total'!K327-1</f>
        <v>#DIV/0!</v>
      </c>
      <c r="L326" s="40">
        <f>'SCC X Ano = Total'!L361/'SCC X Ano = Total'!L327-1</f>
        <v>-1.3041555366943958E-2</v>
      </c>
    </row>
    <row r="327" spans="1:12" x14ac:dyDescent="0.25">
      <c r="A327" s="25" t="s">
        <v>159</v>
      </c>
      <c r="B327" s="40" t="e">
        <f>'SCC X Ano = Total'!B362/'SCC X Ano = Total'!B328-1</f>
        <v>#DIV/0!</v>
      </c>
      <c r="C327" s="40">
        <f>'SCC X Ano = Total'!C362/'SCC X Ano = Total'!C328-1</f>
        <v>-0.82300708376667231</v>
      </c>
      <c r="D327" s="40">
        <f>'SCC X Ano = Total'!D362/'SCC X Ano = Total'!D328-1</f>
        <v>-0.61770250152814832</v>
      </c>
      <c r="E327" s="40" t="e">
        <f>'SCC X Ano = Total'!E362/'SCC X Ano = Total'!E328-1</f>
        <v>#DIV/0!</v>
      </c>
      <c r="F327" s="40">
        <f>'SCC X Ano = Total'!F362/'SCC X Ano = Total'!F328-1</f>
        <v>-0.79559489537672257</v>
      </c>
      <c r="G327" s="40" t="e">
        <f>'SCC X Ano = Total'!G362/'SCC X Ano = Total'!G328-1</f>
        <v>#DIV/0!</v>
      </c>
      <c r="H327" s="40" t="e">
        <f>'SCC X Ano = Total'!H362/'SCC X Ano = Total'!H328-1</f>
        <v>#DIV/0!</v>
      </c>
      <c r="I327" s="40">
        <f>'SCC X Ano = Total'!I362/'SCC X Ano = Total'!I328-1</f>
        <v>-0.96363396502435883</v>
      </c>
      <c r="J327" s="40" t="e">
        <f>'SCC X Ano = Total'!J362/'SCC X Ano = Total'!J328-1</f>
        <v>#DIV/0!</v>
      </c>
      <c r="K327" s="40" t="e">
        <f>'SCC X Ano = Total'!K362/'SCC X Ano = Total'!K328-1</f>
        <v>#DIV/0!</v>
      </c>
      <c r="L327" s="40">
        <f>'SCC X Ano = Total'!L362/'SCC X Ano = Total'!L328-1</f>
        <v>-0.83161643550921616</v>
      </c>
    </row>
    <row r="328" spans="1:12" x14ac:dyDescent="0.25">
      <c r="A328" s="25" t="s">
        <v>191</v>
      </c>
      <c r="B328" s="40" t="e">
        <f>'SCC X Ano = Total'!B363/'SCC X Ano = Total'!B329-1</f>
        <v>#DIV/0!</v>
      </c>
      <c r="C328" s="40">
        <f>'SCC X Ano = Total'!C363/'SCC X Ano = Total'!C329-1</f>
        <v>-0.94967068231056828</v>
      </c>
      <c r="D328" s="40">
        <f>'SCC X Ano = Total'!D363/'SCC X Ano = Total'!D329-1</f>
        <v>-0.34095560843225159</v>
      </c>
      <c r="E328" s="40" t="e">
        <f>'SCC X Ano = Total'!E363/'SCC X Ano = Total'!E329-1</f>
        <v>#DIV/0!</v>
      </c>
      <c r="F328" s="40">
        <f>'SCC X Ano = Total'!F363/'SCC X Ano = Total'!F329-1</f>
        <v>0.24051932676851551</v>
      </c>
      <c r="G328" s="40">
        <f>'SCC X Ano = Total'!G363/'SCC X Ano = Total'!G329-1</f>
        <v>-0.41357465269445048</v>
      </c>
      <c r="H328" s="40" t="e">
        <f>'SCC X Ano = Total'!H363/'SCC X Ano = Total'!H329-1</f>
        <v>#DIV/0!</v>
      </c>
      <c r="I328" s="40">
        <f>'SCC X Ano = Total'!I363/'SCC X Ano = Total'!I329-1</f>
        <v>-0.80401508777729602</v>
      </c>
      <c r="J328" s="40">
        <f>'SCC X Ano = Total'!J363/'SCC X Ano = Total'!J329-1</f>
        <v>-0.36103125235693545</v>
      </c>
      <c r="K328" s="40" t="e">
        <f>'SCC X Ano = Total'!K363/'SCC X Ano = Total'!K329-1</f>
        <v>#DIV/0!</v>
      </c>
      <c r="L328" s="40">
        <f>'SCC X Ano = Total'!L363/'SCC X Ano = Total'!L329-1</f>
        <v>-0.26984185612910638</v>
      </c>
    </row>
    <row r="329" spans="1:12" x14ac:dyDescent="0.25">
      <c r="A329" s="25" t="s">
        <v>194</v>
      </c>
      <c r="B329" s="40" t="e">
        <f>'SCC X Ano = Total'!B364/'SCC X Ano = Total'!B330-1</f>
        <v>#DIV/0!</v>
      </c>
      <c r="C329" s="40">
        <f>'SCC X Ano = Total'!C364/'SCC X Ano = Total'!C330-1</f>
        <v>0.24556736568922011</v>
      </c>
      <c r="D329" s="40">
        <f>'SCC X Ano = Total'!D364/'SCC X Ano = Total'!D330-1</f>
        <v>-3.3849452202093011E-2</v>
      </c>
      <c r="E329" s="40" t="e">
        <f>'SCC X Ano = Total'!E364/'SCC X Ano = Total'!E330-1</f>
        <v>#DIV/0!</v>
      </c>
      <c r="F329" s="40">
        <f>'SCC X Ano = Total'!F364/'SCC X Ano = Total'!F330-1</f>
        <v>-0.64567336432872313</v>
      </c>
      <c r="G329" s="40">
        <f>'SCC X Ano = Total'!G364/'SCC X Ano = Total'!G330-1</f>
        <v>0.7940869661688017</v>
      </c>
      <c r="H329" s="40">
        <f>'SCC X Ano = Total'!H364/'SCC X Ano = Total'!H330-1</f>
        <v>-1</v>
      </c>
      <c r="I329" s="40">
        <f>'SCC X Ano = Total'!I364/'SCC X Ano = Total'!I330-1</f>
        <v>-0.64435841922477599</v>
      </c>
      <c r="J329" s="40">
        <f>'SCC X Ano = Total'!J364/'SCC X Ano = Total'!J330-1</f>
        <v>-0.49618307288972197</v>
      </c>
      <c r="K329" s="40" t="e">
        <f>'SCC X Ano = Total'!K364/'SCC X Ano = Total'!K330-1</f>
        <v>#DIV/0!</v>
      </c>
      <c r="L329" s="40">
        <f>'SCC X Ano = Total'!L364/'SCC X Ano = Total'!L330-1</f>
        <v>-0.40910746396048603</v>
      </c>
    </row>
    <row r="330" spans="1:12" x14ac:dyDescent="0.25">
      <c r="A330" s="25" t="s">
        <v>185</v>
      </c>
      <c r="B330" s="40" t="e">
        <f>'SCC X Ano = Total'!B365/'SCC X Ano = Total'!B331-1</f>
        <v>#DIV/0!</v>
      </c>
      <c r="C330" s="40">
        <f>'SCC X Ano = Total'!C365/'SCC X Ano = Total'!C331-1</f>
        <v>-0.18740654288634895</v>
      </c>
      <c r="D330" s="40">
        <f>'SCC X Ano = Total'!D365/'SCC X Ano = Total'!D331-1</f>
        <v>0.23462182870175408</v>
      </c>
      <c r="E330" s="40" t="e">
        <f>'SCC X Ano = Total'!E365/'SCC X Ano = Total'!E331-1</f>
        <v>#DIV/0!</v>
      </c>
      <c r="F330" s="40">
        <f>'SCC X Ano = Total'!F365/'SCC X Ano = Total'!F331-1</f>
        <v>-0.54333496455597419</v>
      </c>
      <c r="G330" s="40">
        <f>'SCC X Ano = Total'!G365/'SCC X Ano = Total'!G331-1</f>
        <v>-7.2788789870273152E-2</v>
      </c>
      <c r="H330" s="40" t="e">
        <f>'SCC X Ano = Total'!H365/'SCC X Ano = Total'!H331-1</f>
        <v>#DIV/0!</v>
      </c>
      <c r="I330" s="40">
        <f>'SCC X Ano = Total'!I365/'SCC X Ano = Total'!I331-1</f>
        <v>-0.17940165205000813</v>
      </c>
      <c r="J330" s="40" t="e">
        <f>'SCC X Ano = Total'!J365/'SCC X Ano = Total'!J331-1</f>
        <v>#DIV/0!</v>
      </c>
      <c r="K330" s="40" t="e">
        <f>'SCC X Ano = Total'!K365/'SCC X Ano = Total'!K331-1</f>
        <v>#DIV/0!</v>
      </c>
      <c r="L330" s="40">
        <f>'SCC X Ano = Total'!L365/'SCC X Ano = Total'!L331-1</f>
        <v>-0.4602173891113821</v>
      </c>
    </row>
    <row r="331" spans="1:12" x14ac:dyDescent="0.25">
      <c r="A331" s="25" t="s">
        <v>200</v>
      </c>
      <c r="B331" s="40" t="e">
        <f>'SCC X Ano = Total'!B366/'SCC X Ano = Total'!B332-1</f>
        <v>#DIV/0!</v>
      </c>
      <c r="C331" s="40">
        <f>'SCC X Ano = Total'!C366/'SCC X Ano = Total'!C332-1</f>
        <v>-0.52513700918689787</v>
      </c>
      <c r="D331" s="40">
        <f>'SCC X Ano = Total'!D366/'SCC X Ano = Total'!D332-1</f>
        <v>-0.16615281916081814</v>
      </c>
      <c r="E331" s="40" t="e">
        <f>'SCC X Ano = Total'!E366/'SCC X Ano = Total'!E332-1</f>
        <v>#DIV/0!</v>
      </c>
      <c r="F331" s="40">
        <f>'SCC X Ano = Total'!F366/'SCC X Ano = Total'!F332-1</f>
        <v>-4.7577680059737171E-3</v>
      </c>
      <c r="G331" s="40">
        <f>'SCC X Ano = Total'!G366/'SCC X Ano = Total'!G332-1</f>
        <v>7.4483551244514556E-2</v>
      </c>
      <c r="H331" s="40" t="e">
        <f>'SCC X Ano = Total'!H366/'SCC X Ano = Total'!H332-1</f>
        <v>#DIV/0!</v>
      </c>
      <c r="I331" s="40">
        <f>'SCC X Ano = Total'!I366/'SCC X Ano = Total'!I332-1</f>
        <v>0.53212543949297975</v>
      </c>
      <c r="J331" s="40" t="e">
        <f>'SCC X Ano = Total'!J366/'SCC X Ano = Total'!J332-1</f>
        <v>#DIV/0!</v>
      </c>
      <c r="K331" s="40" t="e">
        <f>'SCC X Ano = Total'!K366/'SCC X Ano = Total'!K332-1</f>
        <v>#DIV/0!</v>
      </c>
      <c r="L331" s="40">
        <f>'SCC X Ano = Total'!L366/'SCC X Ano = Total'!L332-1</f>
        <v>-5.1899208360824622E-2</v>
      </c>
    </row>
    <row r="332" spans="1:12" x14ac:dyDescent="0.25">
      <c r="A332" s="25" t="s">
        <v>198</v>
      </c>
      <c r="B332" s="40" t="e">
        <f>'SCC X Ano = Total'!B367/'SCC X Ano = Total'!B333-1</f>
        <v>#DIV/0!</v>
      </c>
      <c r="C332" s="40">
        <f>'SCC X Ano = Total'!C367/'SCC X Ano = Total'!C333-1</f>
        <v>-0.37896614976941934</v>
      </c>
      <c r="D332" s="40">
        <f>'SCC X Ano = Total'!D367/'SCC X Ano = Total'!D333-1</f>
        <v>-4.6969159825108187E-2</v>
      </c>
      <c r="E332" s="40" t="e">
        <f>'SCC X Ano = Total'!E367/'SCC X Ano = Total'!E333-1</f>
        <v>#DIV/0!</v>
      </c>
      <c r="F332" s="40">
        <f>'SCC X Ano = Total'!F367/'SCC X Ano = Total'!F333-1</f>
        <v>0.1996605613390785</v>
      </c>
      <c r="G332" s="40">
        <f>'SCC X Ano = Total'!G367/'SCC X Ano = Total'!G333-1</f>
        <v>-0.72716456293635834</v>
      </c>
      <c r="H332" s="40" t="e">
        <f>'SCC X Ano = Total'!H367/'SCC X Ano = Total'!H333-1</f>
        <v>#DIV/0!</v>
      </c>
      <c r="I332" s="40">
        <f>'SCC X Ano = Total'!I367/'SCC X Ano = Total'!I333-1</f>
        <v>-0.92069056721477449</v>
      </c>
      <c r="J332" s="40">
        <f>'SCC X Ano = Total'!J367/'SCC X Ano = Total'!J333-1</f>
        <v>-0.84471179852897749</v>
      </c>
      <c r="K332" s="40" t="e">
        <f>'SCC X Ano = Total'!K367/'SCC X Ano = Total'!K333-1</f>
        <v>#DIV/0!</v>
      </c>
      <c r="L332" s="40">
        <f>'SCC X Ano = Total'!L367/'SCC X Ano = Total'!L333-1</f>
        <v>-4.827077794379242E-2</v>
      </c>
    </row>
    <row r="333" spans="1:12" x14ac:dyDescent="0.25">
      <c r="A333" s="25" t="s">
        <v>173</v>
      </c>
      <c r="B333" s="40" t="e">
        <f>'SCC X Ano = Total'!B368/'SCC X Ano = Total'!B334-1</f>
        <v>#DIV/0!</v>
      </c>
      <c r="C333" s="40">
        <f>'SCC X Ano = Total'!C368/'SCC X Ano = Total'!C334-1</f>
        <v>27.777025409790191</v>
      </c>
      <c r="D333" s="40">
        <f>'SCC X Ano = Total'!D368/'SCC X Ano = Total'!D334-1</f>
        <v>-4.0299981437044829E-2</v>
      </c>
      <c r="E333" s="40" t="e">
        <f>'SCC X Ano = Total'!E368/'SCC X Ano = Total'!E334-1</f>
        <v>#DIV/0!</v>
      </c>
      <c r="F333" s="40">
        <f>'SCC X Ano = Total'!F368/'SCC X Ano = Total'!F334-1</f>
        <v>-0.97463655231935276</v>
      </c>
      <c r="G333" s="40" t="e">
        <f>'SCC X Ano = Total'!G368/'SCC X Ano = Total'!G334-1</f>
        <v>#DIV/0!</v>
      </c>
      <c r="H333" s="40" t="e">
        <f>'SCC X Ano = Total'!H368/'SCC X Ano = Total'!H334-1</f>
        <v>#DIV/0!</v>
      </c>
      <c r="I333" s="40">
        <f>'SCC X Ano = Total'!I368/'SCC X Ano = Total'!I334-1</f>
        <v>-0.95924679064120533</v>
      </c>
      <c r="J333" s="40" t="e">
        <f>'SCC X Ano = Total'!J368/'SCC X Ano = Total'!J334-1</f>
        <v>#DIV/0!</v>
      </c>
      <c r="K333" s="40" t="e">
        <f>'SCC X Ano = Total'!K368/'SCC X Ano = Total'!K334-1</f>
        <v>#DIV/0!</v>
      </c>
      <c r="L333" s="40">
        <f>'SCC X Ano = Total'!L368/'SCC X Ano = Total'!L334-1</f>
        <v>-5.0090396451754171E-2</v>
      </c>
    </row>
    <row r="334" spans="1:12" x14ac:dyDescent="0.25">
      <c r="A334" s="25" t="s">
        <v>169</v>
      </c>
      <c r="B334" s="40" t="e">
        <f>'SCC X Ano = Total'!B369/'SCC X Ano = Total'!B335-1</f>
        <v>#DIV/0!</v>
      </c>
      <c r="C334" s="40">
        <f>'SCC X Ano = Total'!C369/'SCC X Ano = Total'!C335-1</f>
        <v>-1</v>
      </c>
      <c r="D334" s="40">
        <f>'SCC X Ano = Total'!D369/'SCC X Ano = Total'!D335-1</f>
        <v>2.044579443183201</v>
      </c>
      <c r="E334" s="40" t="e">
        <f>'SCC X Ano = Total'!E369/'SCC X Ano = Total'!E335-1</f>
        <v>#DIV/0!</v>
      </c>
      <c r="F334" s="40">
        <f>'SCC X Ano = Total'!F369/'SCC X Ano = Total'!F335-1</f>
        <v>-0.44692825945037884</v>
      </c>
      <c r="G334" s="40" t="e">
        <f>'SCC X Ano = Total'!G369/'SCC X Ano = Total'!G335-1</f>
        <v>#DIV/0!</v>
      </c>
      <c r="H334" s="40" t="e">
        <f>'SCC X Ano = Total'!H369/'SCC X Ano = Total'!H335-1</f>
        <v>#DIV/0!</v>
      </c>
      <c r="I334" s="40">
        <f>'SCC X Ano = Total'!I369/'SCC X Ano = Total'!I335-1</f>
        <v>-0.91299999148791555</v>
      </c>
      <c r="J334" s="40" t="e">
        <f>'SCC X Ano = Total'!J369/'SCC X Ano = Total'!J335-1</f>
        <v>#DIV/0!</v>
      </c>
      <c r="K334" s="40" t="e">
        <f>'SCC X Ano = Total'!K369/'SCC X Ano = Total'!K335-1</f>
        <v>#DIV/0!</v>
      </c>
      <c r="L334" s="40">
        <f>'SCC X Ano = Total'!L369/'SCC X Ano = Total'!L335-1</f>
        <v>-0.37103794731900586</v>
      </c>
    </row>
    <row r="335" spans="1:12" x14ac:dyDescent="0.25">
      <c r="A335" s="25" t="s">
        <v>163</v>
      </c>
      <c r="B335" s="40" t="e">
        <f>'SCC X Ano = Total'!B370/'SCC X Ano = Total'!B336-1</f>
        <v>#DIV/0!</v>
      </c>
      <c r="C335" s="40">
        <f>'SCC X Ano = Total'!C370/'SCC X Ano = Total'!C336-1</f>
        <v>-0.31262253928324724</v>
      </c>
      <c r="D335" s="40">
        <f>'SCC X Ano = Total'!D370/'SCC X Ano = Total'!D336-1</f>
        <v>0.2937698468011809</v>
      </c>
      <c r="E335" s="40" t="e">
        <f>'SCC X Ano = Total'!E370/'SCC X Ano = Total'!E336-1</f>
        <v>#DIV/0!</v>
      </c>
      <c r="F335" s="40">
        <f>'SCC X Ano = Total'!F370/'SCC X Ano = Total'!F336-1</f>
        <v>-0.80022109448460776</v>
      </c>
      <c r="G335" s="40">
        <f>'SCC X Ano = Total'!G370/'SCC X Ano = Total'!G336-1</f>
        <v>-1</v>
      </c>
      <c r="H335" s="40" t="e">
        <f>'SCC X Ano = Total'!H370/'SCC X Ano = Total'!H336-1</f>
        <v>#DIV/0!</v>
      </c>
      <c r="I335" s="40">
        <f>'SCC X Ano = Total'!I370/'SCC X Ano = Total'!I336-1</f>
        <v>0.38541523494342278</v>
      </c>
      <c r="J335" s="40">
        <f>'SCC X Ano = Total'!J370/'SCC X Ano = Total'!J336-1</f>
        <v>-0.99594305173607311</v>
      </c>
      <c r="K335" s="40" t="e">
        <f>'SCC X Ano = Total'!K370/'SCC X Ano = Total'!K336-1</f>
        <v>#DIV/0!</v>
      </c>
      <c r="L335" s="40">
        <f>'SCC X Ano = Total'!L370/'SCC X Ano = Total'!L336-1</f>
        <v>-0.41732181119197376</v>
      </c>
    </row>
    <row r="336" spans="1:12" x14ac:dyDescent="0.25">
      <c r="A336" s="25" t="s">
        <v>155</v>
      </c>
      <c r="B336" s="40" t="e">
        <f>'SCC X Ano = Total'!B371/'SCC X Ano = Total'!B337-1</f>
        <v>#DIV/0!</v>
      </c>
      <c r="C336" s="40">
        <f>'SCC X Ano = Total'!C371/'SCC X Ano = Total'!C337-1</f>
        <v>-1</v>
      </c>
      <c r="D336" s="40">
        <f>'SCC X Ano = Total'!D371/'SCC X Ano = Total'!D337-1</f>
        <v>-0.97006101033462422</v>
      </c>
      <c r="E336" s="40" t="e">
        <f>'SCC X Ano = Total'!E371/'SCC X Ano = Total'!E337-1</f>
        <v>#DIV/0!</v>
      </c>
      <c r="F336" s="40">
        <f>'SCC X Ano = Total'!F371/'SCC X Ano = Total'!F337-1</f>
        <v>1.0255959015421463</v>
      </c>
      <c r="G336" s="40" t="e">
        <f>'SCC X Ano = Total'!G371/'SCC X Ano = Total'!G337-1</f>
        <v>#DIV/0!</v>
      </c>
      <c r="H336" s="40" t="e">
        <f>'SCC X Ano = Total'!H371/'SCC X Ano = Total'!H337-1</f>
        <v>#DIV/0!</v>
      </c>
      <c r="I336" s="40">
        <f>'SCC X Ano = Total'!I371/'SCC X Ano = Total'!I337-1</f>
        <v>-1</v>
      </c>
      <c r="J336" s="40">
        <f>'SCC X Ano = Total'!J371/'SCC X Ano = Total'!J337-1</f>
        <v>-1</v>
      </c>
      <c r="K336" s="40" t="e">
        <f>'SCC X Ano = Total'!K371/'SCC X Ano = Total'!K337-1</f>
        <v>#DIV/0!</v>
      </c>
      <c r="L336" s="40">
        <f>'SCC X Ano = Total'!L371/'SCC X Ano = Total'!L337-1</f>
        <v>-0.55918012270266992</v>
      </c>
    </row>
    <row r="337" spans="1:12" x14ac:dyDescent="0.25">
      <c r="A337" s="1" t="s">
        <v>223</v>
      </c>
      <c r="B337" s="40" t="e">
        <f>'SCC X Ano = Total'!B372/'SCC X Ano = Total'!B338-1</f>
        <v>#DIV/0!</v>
      </c>
      <c r="C337" s="40">
        <f>'SCC X Ano = Total'!C372/'SCC X Ano = Total'!C338-1</f>
        <v>-0.39982122813332233</v>
      </c>
      <c r="D337" s="40">
        <f>'SCC X Ano = Total'!D372/'SCC X Ano = Total'!D338-1</f>
        <v>-0.13262877539424767</v>
      </c>
      <c r="E337" s="40" t="e">
        <f>'SCC X Ano = Total'!E372/'SCC X Ano = Total'!E338-1</f>
        <v>#DIV/0!</v>
      </c>
      <c r="F337" s="40">
        <f>'SCC X Ano = Total'!F372/'SCC X Ano = Total'!F338-1</f>
        <v>-0.46247492595102258</v>
      </c>
      <c r="G337" s="40">
        <f>'SCC X Ano = Total'!G372/'SCC X Ano = Total'!G338-1</f>
        <v>-0.26228783545777878</v>
      </c>
      <c r="H337" s="40">
        <f>'SCC X Ano = Total'!H372/'SCC X Ano = Total'!H338-1</f>
        <v>-1</v>
      </c>
      <c r="I337" s="40">
        <f>'SCC X Ano = Total'!I372/'SCC X Ano = Total'!I338-1</f>
        <v>-0.6601979666629032</v>
      </c>
      <c r="J337" s="40">
        <f>'SCC X Ano = Total'!J372/'SCC X Ano = Total'!J338-1</f>
        <v>-0.13526427916950823</v>
      </c>
      <c r="K337" s="40" t="e">
        <f>'SCC X Ano = Total'!K372/'SCC X Ano = Total'!K338-1</f>
        <v>#DIV/0!</v>
      </c>
      <c r="L337" s="40">
        <f>'SCC X Ano = Total'!L372/'SCC X Ano = Total'!L338-1</f>
        <v>-0.22320359462154804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X31"/>
  <sheetViews>
    <sheetView workbookViewId="0">
      <selection activeCell="L5" sqref="L5"/>
    </sheetView>
  </sheetViews>
  <sheetFormatPr defaultColWidth="8.85546875" defaultRowHeight="15" x14ac:dyDescent="0.25"/>
  <cols>
    <col min="1" max="1" width="29.7109375" bestFit="1" customWidth="1"/>
    <col min="2" max="10" width="15.28515625" bestFit="1" customWidth="1"/>
    <col min="11" max="12" width="14.28515625" bestFit="1" customWidth="1"/>
    <col min="13" max="13" width="23.140625" bestFit="1" customWidth="1"/>
    <col min="14" max="22" width="16.85546875" bestFit="1" customWidth="1"/>
    <col min="23" max="24" width="14.28515625" bestFit="1" customWidth="1"/>
  </cols>
  <sheetData>
    <row r="1" spans="1:24" x14ac:dyDescent="0.25">
      <c r="A1" s="39" t="s">
        <v>233</v>
      </c>
      <c r="B1" s="39" t="s">
        <v>234</v>
      </c>
      <c r="C1" s="39"/>
      <c r="D1" s="1"/>
      <c r="E1" s="1"/>
      <c r="F1" s="1"/>
      <c r="G1" s="1"/>
      <c r="H1" s="1"/>
      <c r="I1" s="1"/>
      <c r="J1" s="1"/>
      <c r="K1" s="1"/>
      <c r="L1" s="1"/>
      <c r="M1" s="39" t="s">
        <v>235</v>
      </c>
      <c r="N1" s="39" t="s">
        <v>234</v>
      </c>
      <c r="O1" s="39"/>
      <c r="P1" s="1"/>
      <c r="Q1" s="1"/>
      <c r="R1" s="1"/>
      <c r="S1" s="1"/>
      <c r="T1" s="1"/>
      <c r="U1" s="1"/>
    </row>
    <row r="2" spans="1:2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x14ac:dyDescent="0.25">
      <c r="A3" s="23"/>
      <c r="B3" s="22">
        <v>2007</v>
      </c>
      <c r="C3" s="22">
        <v>2008</v>
      </c>
      <c r="D3" s="22">
        <v>2009</v>
      </c>
      <c r="E3" s="22">
        <v>2010</v>
      </c>
      <c r="F3" s="22">
        <v>2011</v>
      </c>
      <c r="G3" s="22">
        <v>2012</v>
      </c>
      <c r="H3" s="22">
        <v>2013</v>
      </c>
      <c r="I3" s="22">
        <v>2014</v>
      </c>
      <c r="J3" s="22">
        <v>2015</v>
      </c>
      <c r="K3" s="22">
        <v>2016</v>
      </c>
      <c r="L3" s="22">
        <v>2017</v>
      </c>
      <c r="M3" s="23"/>
      <c r="N3" s="22">
        <v>2007</v>
      </c>
      <c r="O3" s="22">
        <v>2008</v>
      </c>
      <c r="P3" s="22">
        <v>2009</v>
      </c>
      <c r="Q3" s="22">
        <v>2010</v>
      </c>
      <c r="R3" s="22">
        <v>2011</v>
      </c>
      <c r="S3" s="22">
        <v>2012</v>
      </c>
      <c r="T3" s="22">
        <v>2013</v>
      </c>
      <c r="U3" s="22">
        <v>2014</v>
      </c>
      <c r="V3" s="22">
        <v>2015</v>
      </c>
      <c r="W3" s="68">
        <v>2016</v>
      </c>
      <c r="X3" s="68">
        <v>2017</v>
      </c>
    </row>
    <row r="4" spans="1:24" ht="15.75" x14ac:dyDescent="0.25">
      <c r="A4" s="36" t="s">
        <v>224</v>
      </c>
      <c r="B4" s="37">
        <v>0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/>
      <c r="M4" s="22" t="s">
        <v>132</v>
      </c>
      <c r="N4" s="38">
        <f>TAB_DIN_Fundo_Cultural!B310</f>
        <v>0</v>
      </c>
      <c r="O4" s="38">
        <f>TAB_DIN_Fundo_Cultural!C310</f>
        <v>0</v>
      </c>
      <c r="P4" s="38">
        <f>TAB_DIN_Fundo_Cultural!D310</f>
        <v>0</v>
      </c>
      <c r="Q4" s="38">
        <f>TAB_DIN_Fundo_Cultural!E310</f>
        <v>0</v>
      </c>
      <c r="R4" s="38">
        <f>TAB_DIN_Fundo_Cultural!F310</f>
        <v>216664.95286053829</v>
      </c>
      <c r="S4" s="38">
        <f>TAB_DIN_Fundo_Cultural!G310</f>
        <v>0</v>
      </c>
      <c r="T4" s="38">
        <f>TAB_DIN_Fundo_Cultural!H310</f>
        <v>0</v>
      </c>
      <c r="U4" s="38">
        <f>TAB_DIN_Fundo_Cultural!I310</f>
        <v>0</v>
      </c>
      <c r="V4" s="38">
        <f>TAB_DIN_Fundo_Cultural!J310</f>
        <v>0</v>
      </c>
      <c r="W4" s="38">
        <f>TAB_DIN_Fundo_Cultural!K310</f>
        <v>0</v>
      </c>
      <c r="X4" s="38">
        <f>TAB_DIN_Fundo_Cultural!L310</f>
        <v>0</v>
      </c>
    </row>
    <row r="5" spans="1:24" ht="15.75" x14ac:dyDescent="0.25">
      <c r="A5" s="36" t="s">
        <v>228</v>
      </c>
      <c r="B5" s="35">
        <f>TAB_DIN_Fundo_Cultural!B212</f>
        <v>404962.43987084588</v>
      </c>
      <c r="C5" s="35">
        <f>TAB_DIN_Fundo_Cultural!C212</f>
        <v>678217.09654113918</v>
      </c>
      <c r="D5" s="35">
        <f>TAB_DIN_Fundo_Cultural!D212</f>
        <v>14315864.619580524</v>
      </c>
      <c r="E5" s="35">
        <f>TAB_DIN_Fundo_Cultural!E212</f>
        <v>25453770.990991555</v>
      </c>
      <c r="F5" s="35">
        <f>TAB_DIN_Fundo_Cultural!F212</f>
        <v>26270310.647942111</v>
      </c>
      <c r="G5" s="35">
        <f>TAB_DIN_Fundo_Cultural!G212</f>
        <v>34131855.436268561</v>
      </c>
      <c r="H5" s="35">
        <f>TAB_DIN_Fundo_Cultural!H212</f>
        <v>21714996.622143485</v>
      </c>
      <c r="I5" s="35">
        <f>TAB_DIN_Fundo_Cultural!I212</f>
        <v>14491582.706186913</v>
      </c>
      <c r="J5" s="35">
        <f>TAB_DIN_Fundo_Cultural!J212</f>
        <v>17663790.54876624</v>
      </c>
      <c r="K5" s="35">
        <f>TAB_DIN_Fundo_Cultural!K212</f>
        <v>11168930.454928074</v>
      </c>
      <c r="L5" s="35">
        <f>TAB_DIN_Fundo_Cultural!L212</f>
        <v>5580000</v>
      </c>
      <c r="M5" s="22" t="s">
        <v>134</v>
      </c>
      <c r="N5" s="38">
        <f>TAB_DIN_Fundo_Cultural!B311</f>
        <v>0</v>
      </c>
      <c r="O5" s="38">
        <f>TAB_DIN_Fundo_Cultural!C311</f>
        <v>0</v>
      </c>
      <c r="P5" s="38">
        <f>TAB_DIN_Fundo_Cultural!D311</f>
        <v>0</v>
      </c>
      <c r="Q5" s="38">
        <f>TAB_DIN_Fundo_Cultural!E311</f>
        <v>173849.60938580491</v>
      </c>
      <c r="R5" s="38">
        <f>TAB_DIN_Fundo_Cultural!F311</f>
        <v>0</v>
      </c>
      <c r="S5" s="38">
        <f>TAB_DIN_Fundo_Cultural!G311</f>
        <v>0</v>
      </c>
      <c r="T5" s="38">
        <f>TAB_DIN_Fundo_Cultural!H311</f>
        <v>0</v>
      </c>
      <c r="U5" s="38">
        <f>TAB_DIN_Fundo_Cultural!I311</f>
        <v>0</v>
      </c>
      <c r="V5" s="38">
        <f>TAB_DIN_Fundo_Cultural!J311</f>
        <v>0</v>
      </c>
      <c r="W5" s="38">
        <f>TAB_DIN_Fundo_Cultural!K311</f>
        <v>0</v>
      </c>
      <c r="X5" s="38">
        <f>TAB_DIN_Fundo_Cultural!L311</f>
        <v>0</v>
      </c>
    </row>
    <row r="6" spans="1:24" ht="15.75" x14ac:dyDescent="0.25">
      <c r="A6" s="36" t="s">
        <v>15</v>
      </c>
      <c r="B6" s="35">
        <f>TAB_DIN_Fundo_Cultural!B213</f>
        <v>899817.54222768918</v>
      </c>
      <c r="C6" s="35">
        <f>TAB_DIN_Fundo_Cultural!C213</f>
        <v>2034115.9422854891</v>
      </c>
      <c r="D6" s="35">
        <f>TAB_DIN_Fundo_Cultural!D213</f>
        <v>1955120.4769368933</v>
      </c>
      <c r="E6" s="35">
        <f>TAB_DIN_Fundo_Cultural!E213</f>
        <v>1628430.3645557263</v>
      </c>
      <c r="F6" s="35">
        <f>TAB_DIN_Fundo_Cultural!F213</f>
        <v>4553008.8748755045</v>
      </c>
      <c r="G6" s="35">
        <f>TAB_DIN_Fundo_Cultural!G213</f>
        <v>861341.96690594777</v>
      </c>
      <c r="H6" s="35">
        <f>TAB_DIN_Fundo_Cultural!H213</f>
        <v>51543.459515278912</v>
      </c>
      <c r="I6" s="35">
        <f>TAB_DIN_Fundo_Cultural!I213</f>
        <v>0</v>
      </c>
      <c r="J6" s="35">
        <f>TAB_DIN_Fundo_Cultural!J213</f>
        <v>0</v>
      </c>
      <c r="K6" s="35">
        <f>TAB_DIN_Fundo_Cultural!K213</f>
        <v>0</v>
      </c>
      <c r="L6" s="35">
        <f>TAB_DIN_Fundo_Cultural!L213</f>
        <v>0</v>
      </c>
      <c r="M6" s="22" t="s">
        <v>139</v>
      </c>
      <c r="N6" s="38">
        <f>TAB_DIN_Fundo_Cultural!B312</f>
        <v>0</v>
      </c>
      <c r="O6" s="38">
        <f>TAB_DIN_Fundo_Cultural!C312</f>
        <v>0</v>
      </c>
      <c r="P6" s="38">
        <f>TAB_DIN_Fundo_Cultural!D312</f>
        <v>0</v>
      </c>
      <c r="Q6" s="38">
        <f>TAB_DIN_Fundo_Cultural!E312</f>
        <v>0</v>
      </c>
      <c r="R6" s="38">
        <f>TAB_DIN_Fundo_Cultural!F312</f>
        <v>541662.38215134572</v>
      </c>
      <c r="S6" s="38">
        <f>TAB_DIN_Fundo_Cultural!G312</f>
        <v>0</v>
      </c>
      <c r="T6" s="38">
        <f>TAB_DIN_Fundo_Cultural!H312</f>
        <v>83064.862181847726</v>
      </c>
      <c r="U6" s="38">
        <f>TAB_DIN_Fundo_Cultural!I312</f>
        <v>0</v>
      </c>
      <c r="V6" s="38">
        <f>TAB_DIN_Fundo_Cultural!J312</f>
        <v>0</v>
      </c>
      <c r="W6" s="38">
        <f>TAB_DIN_Fundo_Cultural!K312</f>
        <v>0</v>
      </c>
      <c r="X6" s="38">
        <f>TAB_DIN_Fundo_Cultural!L312</f>
        <v>0</v>
      </c>
    </row>
    <row r="7" spans="1:24" ht="15.75" x14ac:dyDescent="0.25">
      <c r="A7" s="36" t="s">
        <v>229</v>
      </c>
      <c r="B7" s="37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22" t="s">
        <v>143</v>
      </c>
      <c r="N7" s="38">
        <f>TAB_DIN_Fundo_Cultural!B313</f>
        <v>0</v>
      </c>
      <c r="O7" s="38">
        <f>TAB_DIN_Fundo_Cultural!C313</f>
        <v>0</v>
      </c>
      <c r="P7" s="38">
        <f>TAB_DIN_Fundo_Cultural!D313</f>
        <v>0</v>
      </c>
      <c r="Q7" s="38">
        <f>TAB_DIN_Fundo_Cultural!E313</f>
        <v>0</v>
      </c>
      <c r="R7" s="38">
        <f>TAB_DIN_Fundo_Cultural!F313</f>
        <v>0</v>
      </c>
      <c r="S7" s="38">
        <f>TAB_DIN_Fundo_Cultural!G313</f>
        <v>0</v>
      </c>
      <c r="T7" s="38">
        <f>TAB_DIN_Fundo_Cultural!H313</f>
        <v>0</v>
      </c>
      <c r="U7" s="38">
        <f>TAB_DIN_Fundo_Cultural!I313</f>
        <v>0</v>
      </c>
      <c r="V7" s="38">
        <f>TAB_DIN_Fundo_Cultural!J313</f>
        <v>0</v>
      </c>
      <c r="W7" s="38">
        <f>TAB_DIN_Fundo_Cultural!K313</f>
        <v>0</v>
      </c>
      <c r="X7" s="38">
        <f>TAB_DIN_Fundo_Cultural!L313</f>
        <v>0</v>
      </c>
    </row>
    <row r="8" spans="1:24" ht="15.75" x14ac:dyDescent="0.25">
      <c r="A8" s="36" t="s">
        <v>226</v>
      </c>
      <c r="B8" s="37">
        <f>TAB_DIN_Fundo_Cultural!B214</f>
        <v>0</v>
      </c>
      <c r="C8" s="35">
        <f>TAB_DIN_Fundo_Cultural!C214</f>
        <v>0</v>
      </c>
      <c r="D8" s="35">
        <f>TAB_DIN_Fundo_Cultural!D214</f>
        <v>0</v>
      </c>
      <c r="E8" s="35">
        <f>TAB_DIN_Fundo_Cultural!E214</f>
        <v>208218.32447299501</v>
      </c>
      <c r="F8" s="35">
        <f>TAB_DIN_Fundo_Cultural!F214</f>
        <v>1344983.8057072682</v>
      </c>
      <c r="G8" s="35">
        <f>TAB_DIN_Fundo_Cultural!G214</f>
        <v>553488.31565097184</v>
      </c>
      <c r="H8" s="35">
        <f>TAB_DIN_Fundo_Cultural!H214</f>
        <v>0</v>
      </c>
      <c r="I8" s="35">
        <f>TAB_DIN_Fundo_Cultural!I214</f>
        <v>0</v>
      </c>
      <c r="J8" s="35">
        <f>TAB_DIN_Fundo_Cultural!J214</f>
        <v>0</v>
      </c>
      <c r="K8" s="35">
        <f>TAB_DIN_Fundo_Cultural!K214</f>
        <v>0</v>
      </c>
      <c r="L8" s="35">
        <f>TAB_DIN_Fundo_Cultural!L214</f>
        <v>0</v>
      </c>
      <c r="M8" s="22" t="s">
        <v>146</v>
      </c>
      <c r="N8" s="38">
        <f>TAB_DIN_Fundo_Cultural!B314</f>
        <v>441887.81505480269</v>
      </c>
      <c r="O8" s="38">
        <f>TAB_DIN_Fundo_Cultural!C314</f>
        <v>1508455.8419004031</v>
      </c>
      <c r="P8" s="38">
        <f>TAB_DIN_Fundo_Cultural!D314</f>
        <v>223722.80690882457</v>
      </c>
      <c r="Q8" s="38">
        <f>TAB_DIN_Fundo_Cultural!E314</f>
        <v>4318114.223368139</v>
      </c>
      <c r="R8" s="38">
        <f>TAB_DIN_Fundo_Cultural!F314</f>
        <v>363997.12080570427</v>
      </c>
      <c r="S8" s="38">
        <f>TAB_DIN_Fundo_Cultural!G314</f>
        <v>4788166.6054029744</v>
      </c>
      <c r="T8" s="38">
        <f>TAB_DIN_Fundo_Cultural!H314</f>
        <v>0</v>
      </c>
      <c r="U8" s="38">
        <f>TAB_DIN_Fundo_Cultural!I314</f>
        <v>593386.32366633334</v>
      </c>
      <c r="V8" s="38">
        <f>TAB_DIN_Fundo_Cultural!J314</f>
        <v>384189.35929866886</v>
      </c>
      <c r="W8" s="38">
        <f>TAB_DIN_Fundo_Cultural!K314</f>
        <v>264616.05176204536</v>
      </c>
      <c r="X8" s="38">
        <f>TAB_DIN_Fundo_Cultural!L314</f>
        <v>0</v>
      </c>
    </row>
    <row r="9" spans="1:24" ht="15.75" x14ac:dyDescent="0.25">
      <c r="A9" s="36" t="s">
        <v>227</v>
      </c>
      <c r="B9" s="37">
        <f>TAB_DIN_Fundo_Cultural!B215</f>
        <v>0</v>
      </c>
      <c r="C9" s="35">
        <f>TAB_DIN_Fundo_Cultural!C215</f>
        <v>0</v>
      </c>
      <c r="D9" s="35">
        <f>TAB_DIN_Fundo_Cultural!D215</f>
        <v>0</v>
      </c>
      <c r="E9" s="35">
        <f>TAB_DIN_Fundo_Cultural!E215</f>
        <v>8613485.1906667612</v>
      </c>
      <c r="F9" s="35">
        <f>TAB_DIN_Fundo_Cultural!F215</f>
        <v>5244447.4056402817</v>
      </c>
      <c r="G9" s="35">
        <f>TAB_DIN_Fundo_Cultural!G215</f>
        <v>2463261.8360287133</v>
      </c>
      <c r="H9" s="35">
        <f>TAB_DIN_Fundo_Cultural!H215</f>
        <v>395721.04466909025</v>
      </c>
      <c r="I9" s="35">
        <f>TAB_DIN_Fundo_Cultural!I215</f>
        <v>0</v>
      </c>
      <c r="J9" s="35">
        <f>TAB_DIN_Fundo_Cultural!J215</f>
        <v>0</v>
      </c>
      <c r="K9" s="35">
        <f>TAB_DIN_Fundo_Cultural!K215</f>
        <v>0</v>
      </c>
      <c r="L9" s="35">
        <f>TAB_DIN_Fundo_Cultural!L215</f>
        <v>0</v>
      </c>
      <c r="M9" s="22" t="s">
        <v>141</v>
      </c>
      <c r="N9" s="38">
        <f>TAB_DIN_Fundo_Cultural!B315</f>
        <v>0</v>
      </c>
      <c r="O9" s="38">
        <f>TAB_DIN_Fundo_Cultural!C315</f>
        <v>0</v>
      </c>
      <c r="P9" s="38">
        <f>TAB_DIN_Fundo_Cultural!D315</f>
        <v>0</v>
      </c>
      <c r="Q9" s="38">
        <f>TAB_DIN_Fundo_Cultural!E315</f>
        <v>0</v>
      </c>
      <c r="R9" s="38">
        <f>TAB_DIN_Fundo_Cultural!F315</f>
        <v>0</v>
      </c>
      <c r="S9" s="38">
        <f>TAB_DIN_Fundo_Cultural!G315</f>
        <v>0</v>
      </c>
      <c r="T9" s="38">
        <f>TAB_DIN_Fundo_Cultural!H315</f>
        <v>0</v>
      </c>
      <c r="U9" s="38">
        <f>TAB_DIN_Fundo_Cultural!I315</f>
        <v>0</v>
      </c>
      <c r="V9" s="38">
        <f>TAB_DIN_Fundo_Cultural!J315</f>
        <v>0</v>
      </c>
      <c r="W9" s="38">
        <f>TAB_DIN_Fundo_Cultural!K315</f>
        <v>0</v>
      </c>
      <c r="X9" s="38">
        <f>TAB_DIN_Fundo_Cultural!L315</f>
        <v>0</v>
      </c>
    </row>
    <row r="10" spans="1:24" ht="15.75" x14ac:dyDescent="0.25">
      <c r="A10" s="36" t="s">
        <v>131</v>
      </c>
      <c r="B10" s="37">
        <v>0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22" t="s">
        <v>153</v>
      </c>
      <c r="N10" s="38">
        <f>TAB_DIN_Fundo_Cultural!B316</f>
        <v>0</v>
      </c>
      <c r="O10" s="38">
        <f>TAB_DIN_Fundo_Cultural!C316</f>
        <v>0</v>
      </c>
      <c r="P10" s="38">
        <f>TAB_DIN_Fundo_Cultural!D316</f>
        <v>0</v>
      </c>
      <c r="Q10" s="38">
        <f>TAB_DIN_Fundo_Cultural!E316</f>
        <v>0</v>
      </c>
      <c r="R10" s="38">
        <f>TAB_DIN_Fundo_Cultural!F316</f>
        <v>0</v>
      </c>
      <c r="S10" s="38">
        <f>TAB_DIN_Fundo_Cultural!G316</f>
        <v>0</v>
      </c>
      <c r="T10" s="38">
        <f>TAB_DIN_Fundo_Cultural!H316</f>
        <v>0</v>
      </c>
      <c r="U10" s="38">
        <f>TAB_DIN_Fundo_Cultural!I316</f>
        <v>0</v>
      </c>
      <c r="V10" s="38">
        <f>TAB_DIN_Fundo_Cultural!J316</f>
        <v>0</v>
      </c>
      <c r="W10" s="38">
        <f>TAB_DIN_Fundo_Cultural!K316</f>
        <v>0</v>
      </c>
      <c r="X10" s="38">
        <f>TAB_DIN_Fundo_Cultural!L316</f>
        <v>0</v>
      </c>
    </row>
    <row r="11" spans="1:24" ht="15.75" x14ac:dyDescent="0.25">
      <c r="A11" s="36" t="s">
        <v>130</v>
      </c>
      <c r="B11" s="37">
        <v>0</v>
      </c>
      <c r="C11" s="37">
        <v>0</v>
      </c>
      <c r="D11" s="37">
        <v>0</v>
      </c>
      <c r="E11" s="37"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22" t="s">
        <v>157</v>
      </c>
      <c r="N11" s="38">
        <f>TAB_DIN_Fundo_Cultural!B317</f>
        <v>0</v>
      </c>
      <c r="O11" s="38">
        <f>TAB_DIN_Fundo_Cultural!C317</f>
        <v>679806.14340133977</v>
      </c>
      <c r="P11" s="38">
        <f>TAB_DIN_Fundo_Cultural!D317</f>
        <v>1064550.0655556254</v>
      </c>
      <c r="Q11" s="38">
        <f>TAB_DIN_Fundo_Cultural!E317</f>
        <v>998401.86614683236</v>
      </c>
      <c r="R11" s="38">
        <f>TAB_DIN_Fundo_Cultural!F317</f>
        <v>768639.14233502652</v>
      </c>
      <c r="S11" s="38">
        <f>TAB_DIN_Fundo_Cultural!G317</f>
        <v>0</v>
      </c>
      <c r="T11" s="38">
        <f>TAB_DIN_Fundo_Cultural!H317</f>
        <v>1525670.9386144013</v>
      </c>
      <c r="U11" s="38">
        <f>TAB_DIN_Fundo_Cultural!I317</f>
        <v>7499769.7820663769</v>
      </c>
      <c r="V11" s="38">
        <f>TAB_DIN_Fundo_Cultural!J317</f>
        <v>0</v>
      </c>
      <c r="W11" s="38">
        <f>TAB_DIN_Fundo_Cultural!K317</f>
        <v>0</v>
      </c>
      <c r="X11" s="38">
        <f>TAB_DIN_Fundo_Cultural!L317</f>
        <v>0</v>
      </c>
    </row>
    <row r="12" spans="1:24" ht="15.75" x14ac:dyDescent="0.25">
      <c r="A12" s="36" t="s">
        <v>129</v>
      </c>
      <c r="B12" s="35">
        <f>TAB_DIN_Fundo_Cultural!B216</f>
        <v>21844944.688778091</v>
      </c>
      <c r="C12" s="35">
        <f>TAB_DIN_Fundo_Cultural!C216</f>
        <v>30162588.999516055</v>
      </c>
      <c r="D12" s="35">
        <f>TAB_DIN_Fundo_Cultural!D216</f>
        <v>52222250.387024082</v>
      </c>
      <c r="E12" s="35">
        <f>TAB_DIN_Fundo_Cultural!E216</f>
        <v>65626902.237736598</v>
      </c>
      <c r="F12" s="35">
        <f>TAB_DIN_Fundo_Cultural!F216</f>
        <v>79978351.598499283</v>
      </c>
      <c r="G12" s="35">
        <f>TAB_DIN_Fundo_Cultural!G216</f>
        <v>89551806.892640054</v>
      </c>
      <c r="H12" s="35">
        <f>TAB_DIN_Fundo_Cultural!H216</f>
        <v>38526943.563866355</v>
      </c>
      <c r="I12" s="35">
        <f>TAB_DIN_Fundo_Cultural!I216</f>
        <v>51676988.006463259</v>
      </c>
      <c r="J12" s="35">
        <f>TAB_DIN_Fundo_Cultural!J216</f>
        <v>28624514.524097685</v>
      </c>
      <c r="K12" s="35">
        <f>TAB_DIN_Fundo_Cultural!K216</f>
        <v>31330869.960374389</v>
      </c>
      <c r="L12" s="35">
        <f>TAB_DIN_Fundo_Cultural!L216</f>
        <v>20300933</v>
      </c>
      <c r="M12" s="22" t="s">
        <v>161</v>
      </c>
      <c r="N12" s="38">
        <f>TAB_DIN_Fundo_Cultural!B318</f>
        <v>0</v>
      </c>
      <c r="O12" s="38">
        <f>TAB_DIN_Fundo_Cultural!C318</f>
        <v>64343.651472936814</v>
      </c>
      <c r="P12" s="38">
        <f>TAB_DIN_Fundo_Cultural!D318</f>
        <v>0</v>
      </c>
      <c r="Q12" s="38">
        <f>TAB_DIN_Fundo_Cultural!E318</f>
        <v>0</v>
      </c>
      <c r="R12" s="38">
        <f>TAB_DIN_Fundo_Cultural!F318</f>
        <v>0</v>
      </c>
      <c r="S12" s="38">
        <f>TAB_DIN_Fundo_Cultural!G318</f>
        <v>0</v>
      </c>
      <c r="T12" s="38">
        <f>TAB_DIN_Fundo_Cultural!H318</f>
        <v>186895.29561591346</v>
      </c>
      <c r="U12" s="38">
        <f>TAB_DIN_Fundo_Cultural!I318</f>
        <v>544946.62377520406</v>
      </c>
      <c r="V12" s="38">
        <f>TAB_DIN_Fundo_Cultural!J318</f>
        <v>0</v>
      </c>
      <c r="W12" s="38">
        <f>TAB_DIN_Fundo_Cultural!K318</f>
        <v>0</v>
      </c>
      <c r="X12" s="38">
        <f>TAB_DIN_Fundo_Cultural!L318</f>
        <v>4408000</v>
      </c>
    </row>
    <row r="13" spans="1:24" ht="15.75" x14ac:dyDescent="0.25">
      <c r="A13" s="36" t="s">
        <v>230</v>
      </c>
      <c r="B13" s="37">
        <v>0</v>
      </c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22" t="s">
        <v>151</v>
      </c>
      <c r="N13" s="38">
        <f>TAB_DIN_Fundo_Cultural!B319</f>
        <v>179983.30660926484</v>
      </c>
      <c r="O13" s="38">
        <f>TAB_DIN_Fundo_Cultural!C319</f>
        <v>99661.280137994923</v>
      </c>
      <c r="P13" s="38">
        <f>TAB_DIN_Fundo_Cultural!D319</f>
        <v>84578.511832289994</v>
      </c>
      <c r="Q13" s="38">
        <f>TAB_DIN_Fundo_Cultural!E319</f>
        <v>4687412.1512317387</v>
      </c>
      <c r="R13" s="38">
        <f>TAB_DIN_Fundo_Cultural!F319</f>
        <v>5146199.9605491627</v>
      </c>
      <c r="S13" s="38">
        <f>TAB_DIN_Fundo_Cultural!G319</f>
        <v>3478639.1262470642</v>
      </c>
      <c r="T13" s="38">
        <f>TAB_DIN_Fundo_Cultural!H319</f>
        <v>353025.01997960894</v>
      </c>
      <c r="U13" s="38">
        <f>TAB_DIN_Fundo_Cultural!I319</f>
        <v>0</v>
      </c>
      <c r="V13" s="38">
        <f>TAB_DIN_Fundo_Cultural!J319</f>
        <v>0</v>
      </c>
      <c r="W13" s="38">
        <f>TAB_DIN_Fundo_Cultural!K319</f>
        <v>0</v>
      </c>
      <c r="X13" s="38">
        <f>TAB_DIN_Fundo_Cultural!L319</f>
        <v>0</v>
      </c>
    </row>
    <row r="14" spans="1:24" x14ac:dyDescent="0.25">
      <c r="A14" s="1"/>
      <c r="B14" s="69">
        <f>SUM(B4:B13)</f>
        <v>23149724.670876626</v>
      </c>
      <c r="C14" s="69">
        <f>SUM(C4:C13)</f>
        <v>32874922.038342685</v>
      </c>
      <c r="D14" s="69">
        <f>SUM(D4:D13)</f>
        <v>68493235.483541504</v>
      </c>
      <c r="E14" s="69">
        <f>SUM(E4:E13)</f>
        <v>101530807.10842364</v>
      </c>
      <c r="F14" s="69">
        <f>SUM(F4:F13)</f>
        <v>117391102.33266445</v>
      </c>
      <c r="G14" s="69">
        <f>SUM(G4:G13)</f>
        <v>127561754.44749424</v>
      </c>
      <c r="H14" s="69">
        <f>SUM(H4:H13)</f>
        <v>60689204.690194204</v>
      </c>
      <c r="I14" s="69">
        <f>SUM(I4:I13)</f>
        <v>66168570.712650172</v>
      </c>
      <c r="J14" s="69">
        <f>SUM(J4:J13)</f>
        <v>46288305.072863922</v>
      </c>
      <c r="K14" s="69">
        <f>SUM(K4:K13)</f>
        <v>42499800.415302463</v>
      </c>
      <c r="L14" s="69">
        <f>SUM(L4:L13)</f>
        <v>25880933</v>
      </c>
      <c r="M14" s="22" t="s">
        <v>167</v>
      </c>
      <c r="N14" s="38">
        <f>TAB_DIN_Fundo_Cultural!B320</f>
        <v>0</v>
      </c>
      <c r="O14" s="38">
        <f>TAB_DIN_Fundo_Cultural!C320</f>
        <v>0</v>
      </c>
      <c r="P14" s="38">
        <f>TAB_DIN_Fundo_Cultural!D320</f>
        <v>0</v>
      </c>
      <c r="Q14" s="38">
        <f>TAB_DIN_Fundo_Cultural!E320</f>
        <v>0</v>
      </c>
      <c r="R14" s="38">
        <f>TAB_DIN_Fundo_Cultural!F320</f>
        <v>0</v>
      </c>
      <c r="S14" s="38">
        <f>TAB_DIN_Fundo_Cultural!G320</f>
        <v>0</v>
      </c>
      <c r="T14" s="38">
        <f>TAB_DIN_Fundo_Cultural!H320</f>
        <v>415324.31090923864</v>
      </c>
      <c r="U14" s="38">
        <f>TAB_DIN_Fundo_Cultural!I320</f>
        <v>0</v>
      </c>
      <c r="V14" s="38">
        <f>TAB_DIN_Fundo_Cultural!J320</f>
        <v>0</v>
      </c>
      <c r="W14" s="38">
        <f>TAB_DIN_Fundo_Cultural!K320</f>
        <v>0</v>
      </c>
      <c r="X14" s="38">
        <f>TAB_DIN_Fundo_Cultural!L320</f>
        <v>0</v>
      </c>
    </row>
    <row r="15" spans="1:24" x14ac:dyDescent="0.25">
      <c r="A15" s="1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22" t="s">
        <v>171</v>
      </c>
      <c r="N15" s="38">
        <f>TAB_DIN_Fundo_Cultural!B321</f>
        <v>0</v>
      </c>
      <c r="O15" s="38">
        <f>TAB_DIN_Fundo_Cultural!C321</f>
        <v>0</v>
      </c>
      <c r="P15" s="38">
        <f>TAB_DIN_Fundo_Cultural!D321</f>
        <v>0</v>
      </c>
      <c r="Q15" s="38">
        <f>TAB_DIN_Fundo_Cultural!E321</f>
        <v>810720.77574634925</v>
      </c>
      <c r="R15" s="38">
        <f>TAB_DIN_Fundo_Cultural!F321</f>
        <v>272940.06328351545</v>
      </c>
      <c r="S15" s="38">
        <f>TAB_DIN_Fundo_Cultural!G321</f>
        <v>0</v>
      </c>
      <c r="T15" s="38">
        <f>TAB_DIN_Fundo_Cultural!H321</f>
        <v>644343.49881401379</v>
      </c>
      <c r="U15" s="38">
        <f>TAB_DIN_Fundo_Cultural!I321</f>
        <v>605496.24863911571</v>
      </c>
      <c r="V15" s="38">
        <f>TAB_DIN_Fundo_Cultural!J321</f>
        <v>158573.63501937385</v>
      </c>
      <c r="W15" s="38">
        <f>TAB_DIN_Fundo_Cultural!K321</f>
        <v>0</v>
      </c>
      <c r="X15" s="38">
        <f>TAB_DIN_Fundo_Cultural!L321</f>
        <v>0</v>
      </c>
    </row>
    <row r="16" spans="1:24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2" t="s">
        <v>175</v>
      </c>
      <c r="N16" s="38">
        <f>TAB_DIN_Fundo_Cultural!B322</f>
        <v>5000645.391833418</v>
      </c>
      <c r="O16" s="38">
        <f>TAB_DIN_Fundo_Cultural!C322</f>
        <v>6909355.8967803484</v>
      </c>
      <c r="P16" s="38">
        <f>TAB_DIN_Fundo_Cultural!D322</f>
        <v>7355762.8045161869</v>
      </c>
      <c r="Q16" s="38">
        <f>TAB_DIN_Fundo_Cultural!E322</f>
        <v>9649907.8613156285</v>
      </c>
      <c r="R16" s="38">
        <f>TAB_DIN_Fundo_Cultural!F322</f>
        <v>6106870.6950375028</v>
      </c>
      <c r="S16" s="38">
        <f>TAB_DIN_Fundo_Cultural!G322</f>
        <v>1375971.7343481954</v>
      </c>
      <c r="T16" s="38">
        <f>TAB_DIN_Fundo_Cultural!H322</f>
        <v>1604340.4322860837</v>
      </c>
      <c r="U16" s="38">
        <f>TAB_DIN_Fundo_Cultural!I322</f>
        <v>2380811.2496490027</v>
      </c>
      <c r="V16" s="38">
        <f>TAB_DIN_Fundo_Cultural!J322</f>
        <v>3352246.709962009</v>
      </c>
      <c r="W16" s="38">
        <f>TAB_DIN_Fundo_Cultural!K322</f>
        <v>5042251.4541114392</v>
      </c>
      <c r="X16" s="38">
        <f>TAB_DIN_Fundo_Cultural!L322</f>
        <v>0</v>
      </c>
    </row>
    <row r="17" spans="1:24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2" t="s">
        <v>137</v>
      </c>
      <c r="N17" s="38">
        <f>TAB_DIN_Fundo_Cultural!B323</f>
        <v>2754752.4976387639</v>
      </c>
      <c r="O17" s="38">
        <f>TAB_DIN_Fundo_Cultural!C323</f>
        <v>2209369.9660543543</v>
      </c>
      <c r="P17" s="38">
        <f>TAB_DIN_Fundo_Cultural!D323</f>
        <v>0</v>
      </c>
      <c r="Q17" s="38">
        <f>TAB_DIN_Fundo_Cultural!E323</f>
        <v>949258.64948418131</v>
      </c>
      <c r="R17" s="38">
        <f>TAB_DIN_Fundo_Cultural!F323</f>
        <v>1974563.0479973441</v>
      </c>
      <c r="S17" s="38">
        <f>TAB_DIN_Fundo_Cultural!G323</f>
        <v>859794.33955130668</v>
      </c>
      <c r="T17" s="38">
        <f>TAB_DIN_Fundo_Cultural!H323</f>
        <v>1108150.8763298118</v>
      </c>
      <c r="U17" s="38">
        <f>TAB_DIN_Fundo_Cultural!I323</f>
        <v>0</v>
      </c>
      <c r="V17" s="38">
        <f>TAB_DIN_Fundo_Cultural!J323</f>
        <v>0</v>
      </c>
      <c r="W17" s="38">
        <f>TAB_DIN_Fundo_Cultural!K323</f>
        <v>0</v>
      </c>
      <c r="X17" s="38">
        <f>TAB_DIN_Fundo_Cultural!L323</f>
        <v>0</v>
      </c>
    </row>
    <row r="18" spans="1:24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2" t="s">
        <v>181</v>
      </c>
      <c r="N18" s="38">
        <f>TAB_DIN_Fundo_Cultural!B324</f>
        <v>0</v>
      </c>
      <c r="O18" s="38">
        <f>TAB_DIN_Fundo_Cultural!C324</f>
        <v>680570.92531266634</v>
      </c>
      <c r="P18" s="38">
        <f>TAB_DIN_Fundo_Cultural!D324</f>
        <v>1144405.3321690487</v>
      </c>
      <c r="Q18" s="38">
        <f>TAB_DIN_Fundo_Cultural!E324</f>
        <v>461510.87803397491</v>
      </c>
      <c r="R18" s="38">
        <f>TAB_DIN_Fundo_Cultural!F324</f>
        <v>0</v>
      </c>
      <c r="S18" s="38">
        <f>TAB_DIN_Fundo_Cultural!G324</f>
        <v>0</v>
      </c>
      <c r="T18" s="38">
        <f>TAB_DIN_Fundo_Cultural!H324</f>
        <v>62298.002343141859</v>
      </c>
      <c r="U18" s="38">
        <f>TAB_DIN_Fundo_Cultural!I324</f>
        <v>0</v>
      </c>
      <c r="V18" s="38">
        <f>TAB_DIN_Fundo_Cultural!J324</f>
        <v>0</v>
      </c>
      <c r="W18" s="38">
        <f>TAB_DIN_Fundo_Cultural!K324</f>
        <v>0</v>
      </c>
      <c r="X18" s="38">
        <f>TAB_DIN_Fundo_Cultural!L324</f>
        <v>0</v>
      </c>
    </row>
    <row r="19" spans="1:2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2" t="s">
        <v>148</v>
      </c>
      <c r="N19" s="38">
        <f>TAB_DIN_Fundo_Cultural!B325</f>
        <v>125000.20627320053</v>
      </c>
      <c r="O19" s="38">
        <f>TAB_DIN_Fundo_Cultural!C325</f>
        <v>4152560.1371445553</v>
      </c>
      <c r="P19" s="38">
        <f>TAB_DIN_Fundo_Cultural!D325</f>
        <v>3337651.336861535</v>
      </c>
      <c r="Q19" s="38">
        <f>TAB_DIN_Fundo_Cultural!E325</f>
        <v>6837323.6556827687</v>
      </c>
      <c r="R19" s="38">
        <f>TAB_DIN_Fundo_Cultural!F325</f>
        <v>4617020.3685486214</v>
      </c>
      <c r="S19" s="38">
        <f>TAB_DIN_Fundo_Cultural!G325</f>
        <v>723454.37451075099</v>
      </c>
      <c r="T19" s="38">
        <f>TAB_DIN_Fundo_Cultural!H325</f>
        <v>373791.8798183148</v>
      </c>
      <c r="U19" s="38">
        <f>TAB_DIN_Fundo_Cultural!I325</f>
        <v>3027481.2431955785</v>
      </c>
      <c r="V19" s="38">
        <f>TAB_DIN_Fundo_Cultural!J325</f>
        <v>3610884.5202830071</v>
      </c>
      <c r="W19" s="38">
        <f>TAB_DIN_Fundo_Cultural!K325</f>
        <v>11427163.766568251</v>
      </c>
      <c r="X19" s="38">
        <f>TAB_DIN_Fundo_Cultural!L325</f>
        <v>6761255</v>
      </c>
    </row>
    <row r="20" spans="1:24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2" t="s">
        <v>177</v>
      </c>
      <c r="N20" s="38">
        <f>TAB_DIN_Fundo_Cultural!B326</f>
        <v>1779331.1676367871</v>
      </c>
      <c r="O20" s="38">
        <f>TAB_DIN_Fundo_Cultural!C326</f>
        <v>2336388.3449181779</v>
      </c>
      <c r="P20" s="38">
        <f>TAB_DIN_Fundo_Cultural!D326</f>
        <v>2348845.8971165731</v>
      </c>
      <c r="Q20" s="38">
        <f>TAB_DIN_Fundo_Cultural!E326</f>
        <v>6423545.3093942534</v>
      </c>
      <c r="R20" s="38">
        <f>TAB_DIN_Fundo_Cultural!F326</f>
        <v>11642505.686291214</v>
      </c>
      <c r="S20" s="38">
        <f>TAB_DIN_Fundo_Cultural!G326</f>
        <v>13537653.289352277</v>
      </c>
      <c r="T20" s="38">
        <f>TAB_DIN_Fundo_Cultural!H326</f>
        <v>12261542.148267934</v>
      </c>
      <c r="U20" s="38">
        <f>TAB_DIN_Fundo_Cultural!I326</f>
        <v>7989674.3748552911</v>
      </c>
      <c r="V20" s="38">
        <f>TAB_DIN_Fundo_Cultural!J326</f>
        <v>1545177.3633715173</v>
      </c>
      <c r="W20" s="38">
        <f>TAB_DIN_Fundo_Cultural!K326</f>
        <v>2723322.698322759</v>
      </c>
      <c r="X20" s="38">
        <f>TAB_DIN_Fundo_Cultural!L326</f>
        <v>3060734</v>
      </c>
    </row>
    <row r="21" spans="1:24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2" t="s">
        <v>159</v>
      </c>
      <c r="N21" s="38">
        <f>TAB_DIN_Fundo_Cultural!B327</f>
        <v>0</v>
      </c>
      <c r="O21" s="38">
        <f>TAB_DIN_Fundo_Cultural!C327</f>
        <v>0</v>
      </c>
      <c r="P21" s="38">
        <f>TAB_DIN_Fundo_Cultural!D327</f>
        <v>0</v>
      </c>
      <c r="Q21" s="38">
        <f>TAB_DIN_Fundo_Cultural!E327</f>
        <v>0</v>
      </c>
      <c r="R21" s="38">
        <f>TAB_DIN_Fundo_Cultural!F327</f>
        <v>0</v>
      </c>
      <c r="S21" s="38">
        <f>TAB_DIN_Fundo_Cultural!G327</f>
        <v>0</v>
      </c>
      <c r="T21" s="38">
        <f>TAB_DIN_Fundo_Cultural!H327</f>
        <v>20765.571252217993</v>
      </c>
      <c r="U21" s="38">
        <f>TAB_DIN_Fundo_Cultural!I327</f>
        <v>0</v>
      </c>
      <c r="V21" s="38">
        <f>TAB_DIN_Fundo_Cultural!J327</f>
        <v>0</v>
      </c>
      <c r="W21" s="38">
        <f>TAB_DIN_Fundo_Cultural!K327</f>
        <v>0</v>
      </c>
      <c r="X21" s="38">
        <f>TAB_DIN_Fundo_Cultural!L327</f>
        <v>0</v>
      </c>
    </row>
    <row r="22" spans="1:24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2" t="s">
        <v>191</v>
      </c>
      <c r="N22" s="38">
        <f>TAB_DIN_Fundo_Cultural!B328</f>
        <v>6683725.0867617028</v>
      </c>
      <c r="O22" s="38">
        <f>TAB_DIN_Fundo_Cultural!C328</f>
        <v>10496786.388853936</v>
      </c>
      <c r="P22" s="38">
        <f>TAB_DIN_Fundo_Cultural!D328</f>
        <v>42713577.342521675</v>
      </c>
      <c r="Q22" s="38">
        <f>TAB_DIN_Fundo_Cultural!E328</f>
        <v>52896813.856747255</v>
      </c>
      <c r="R22" s="38">
        <f>TAB_DIN_Fundo_Cultural!F328</f>
        <v>56568278.326259717</v>
      </c>
      <c r="S22" s="38">
        <f>TAB_DIN_Fundo_Cultural!G328</f>
        <v>73486981.854216278</v>
      </c>
      <c r="T22" s="38">
        <f>TAB_DIN_Fundo_Cultural!H328</f>
        <v>33277672.600122139</v>
      </c>
      <c r="U22" s="38">
        <f>TAB_DIN_Fundo_Cultural!I328</f>
        <v>34442998.956895068</v>
      </c>
      <c r="V22" s="38">
        <f>TAB_DIN_Fundo_Cultural!J328</f>
        <v>25687553.454398565</v>
      </c>
      <c r="W22" s="38">
        <f>TAB_DIN_Fundo_Cultural!K328</f>
        <v>11303597.006231548</v>
      </c>
      <c r="X22" s="38">
        <f>TAB_DIN_Fundo_Cultural!L328</f>
        <v>3033000</v>
      </c>
    </row>
    <row r="23" spans="1:24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2" t="s">
        <v>194</v>
      </c>
      <c r="N23" s="38">
        <f>TAB_DIN_Fundo_Cultural!B329</f>
        <v>3848682.0360445455</v>
      </c>
      <c r="O23" s="38">
        <f>TAB_DIN_Fundo_Cultural!C329</f>
        <v>2088186.0234162731</v>
      </c>
      <c r="P23" s="38">
        <f>TAB_DIN_Fundo_Cultural!D329</f>
        <v>6975781.8812893732</v>
      </c>
      <c r="Q23" s="38">
        <f>TAB_DIN_Fundo_Cultural!E329</f>
        <v>8761133.2891369872</v>
      </c>
      <c r="R23" s="38">
        <f>TAB_DIN_Fundo_Cultural!F329</f>
        <v>22580081.837419532</v>
      </c>
      <c r="S23" s="38">
        <f>TAB_DIN_Fundo_Cultural!G329</f>
        <v>24211142.385036889</v>
      </c>
      <c r="T23" s="38">
        <f>TAB_DIN_Fundo_Cultural!H329</f>
        <v>6715735.2189998925</v>
      </c>
      <c r="U23" s="38">
        <f>TAB_DIN_Fundo_Cultural!I329</f>
        <v>3512229.4299310818</v>
      </c>
      <c r="V23" s="38">
        <f>TAB_DIN_Fundo_Cultural!J329</f>
        <v>7946514.0494617382</v>
      </c>
      <c r="W23" s="38">
        <f>TAB_DIN_Fundo_Cultural!K329</f>
        <v>10641901.426220242</v>
      </c>
      <c r="X23" s="38">
        <f>TAB_DIN_Fundo_Cultural!L329</f>
        <v>8617944</v>
      </c>
    </row>
    <row r="24" spans="1:2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2" t="s">
        <v>185</v>
      </c>
      <c r="N24" s="38">
        <f>TAB_DIN_Fundo_Cultural!B330</f>
        <v>688245.36547543225</v>
      </c>
      <c r="O24" s="38">
        <f>TAB_DIN_Fundo_Cultural!C330</f>
        <v>136771.89750627405</v>
      </c>
      <c r="P24" s="38">
        <f>TAB_DIN_Fundo_Cultural!D330</f>
        <v>801589.61994174158</v>
      </c>
      <c r="Q24" s="38">
        <f>TAB_DIN_Fundo_Cultural!E330</f>
        <v>888906.87196367839</v>
      </c>
      <c r="R24" s="38">
        <f>TAB_DIN_Fundo_Cultural!F330</f>
        <v>1012901.4324579211</v>
      </c>
      <c r="S24" s="38">
        <f>TAB_DIN_Fundo_Cultural!G330</f>
        <v>204712.61304775072</v>
      </c>
      <c r="T24" s="38">
        <f>TAB_DIN_Fundo_Cultural!H330</f>
        <v>0</v>
      </c>
      <c r="U24" s="38">
        <f>TAB_DIN_Fundo_Cultural!I330</f>
        <v>0</v>
      </c>
      <c r="V24" s="38">
        <f>TAB_DIN_Fundo_Cultural!J330</f>
        <v>0</v>
      </c>
      <c r="W24" s="38">
        <f>TAB_DIN_Fundo_Cultural!K330</f>
        <v>0</v>
      </c>
      <c r="X24" s="38">
        <f>TAB_DIN_Fundo_Cultural!L330</f>
        <v>0</v>
      </c>
    </row>
    <row r="25" spans="1:2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2" t="s">
        <v>200</v>
      </c>
      <c r="N25" s="38">
        <f>TAB_DIN_Fundo_Cultural!B331</f>
        <v>110093.98881982121</v>
      </c>
      <c r="O25" s="38">
        <f>TAB_DIN_Fundo_Cultural!C331</f>
        <v>74778.675774147385</v>
      </c>
      <c r="P25" s="38">
        <f>TAB_DIN_Fundo_Cultural!D331</f>
        <v>1711823.6555198019</v>
      </c>
      <c r="Q25" s="38">
        <f>TAB_DIN_Fundo_Cultural!E331</f>
        <v>461510.87803397491</v>
      </c>
      <c r="R25" s="38">
        <f>TAB_DIN_Fundo_Cultural!F331</f>
        <v>433329.90572107659</v>
      </c>
      <c r="S25" s="38">
        <f>TAB_DIN_Fundo_Cultural!G331</f>
        <v>3420012.1633716961</v>
      </c>
      <c r="T25" s="38">
        <f>TAB_DIN_Fundo_Cultural!H331</f>
        <v>0</v>
      </c>
      <c r="U25" s="38">
        <f>TAB_DIN_Fundo_Cultural!I331</f>
        <v>2125291.8327232962</v>
      </c>
      <c r="V25" s="38">
        <f>TAB_DIN_Fundo_Cultural!J331</f>
        <v>0</v>
      </c>
      <c r="W25" s="38">
        <f>TAB_DIN_Fundo_Cultural!K331</f>
        <v>0</v>
      </c>
      <c r="X25" s="38">
        <f>TAB_DIN_Fundo_Cultural!L331</f>
        <v>0</v>
      </c>
    </row>
    <row r="26" spans="1:2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2" t="s">
        <v>198</v>
      </c>
      <c r="N26" s="38">
        <f>TAB_DIN_Fundo_Cultural!B332</f>
        <v>1537377.8087288863</v>
      </c>
      <c r="O26" s="38">
        <f>TAB_DIN_Fundo_Cultural!C332</f>
        <v>992948.64626701595</v>
      </c>
      <c r="P26" s="38">
        <f>TAB_DIN_Fundo_Cultural!D332</f>
        <v>42080.709731938397</v>
      </c>
      <c r="Q26" s="38">
        <f>TAB_DIN_Fundo_Cultural!E332</f>
        <v>2367489.2695305538</v>
      </c>
      <c r="R26" s="38">
        <f>TAB_DIN_Fundo_Cultural!F332</f>
        <v>4853527.4977921275</v>
      </c>
      <c r="S26" s="38">
        <f>TAB_DIN_Fundo_Cultural!G332</f>
        <v>1261778.9445378992</v>
      </c>
      <c r="T26" s="38">
        <f>TAB_DIN_Fundo_Cultural!H332</f>
        <v>773151.89272918366</v>
      </c>
      <c r="U26" s="38">
        <f>TAB_DIN_Fundo_Cultural!I332</f>
        <v>3027481.2431955785</v>
      </c>
      <c r="V26" s="38">
        <f>TAB_DIN_Fundo_Cultural!J332</f>
        <v>3228027.9056345522</v>
      </c>
      <c r="W26" s="38">
        <f>TAB_DIN_Fundo_Cultural!K332</f>
        <v>567530.6032037189</v>
      </c>
      <c r="X26" s="38">
        <f>TAB_DIN_Fundo_Cultural!L332</f>
        <v>0</v>
      </c>
    </row>
    <row r="27" spans="1:2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2" t="s">
        <v>173</v>
      </c>
      <c r="N27" s="38">
        <f>TAB_DIN_Fundo_Cultural!B333</f>
        <v>0</v>
      </c>
      <c r="O27" s="38">
        <f>TAB_DIN_Fundo_Cultural!C333</f>
        <v>0</v>
      </c>
      <c r="P27" s="38">
        <f>TAB_DIN_Fundo_Cultural!D333</f>
        <v>0</v>
      </c>
      <c r="Q27" s="38">
        <f>TAB_DIN_Fundo_Cultural!E333</f>
        <v>0</v>
      </c>
      <c r="R27" s="38">
        <f>TAB_DIN_Fundo_Cultural!F333</f>
        <v>0</v>
      </c>
      <c r="S27" s="38">
        <f>TAB_DIN_Fundo_Cultural!G333</f>
        <v>0</v>
      </c>
      <c r="T27" s="38">
        <f>TAB_DIN_Fundo_Cultural!H333</f>
        <v>0</v>
      </c>
      <c r="U27" s="38">
        <f>TAB_DIN_Fundo_Cultural!I333</f>
        <v>0</v>
      </c>
      <c r="V27" s="38">
        <f>TAB_DIN_Fundo_Cultural!J333</f>
        <v>0</v>
      </c>
      <c r="W27" s="38">
        <f>TAB_DIN_Fundo_Cultural!K333</f>
        <v>0</v>
      </c>
      <c r="X27" s="38">
        <f>TAB_DIN_Fundo_Cultural!L333</f>
        <v>0</v>
      </c>
    </row>
    <row r="28" spans="1:2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2" t="s">
        <v>169</v>
      </c>
      <c r="N28" s="38">
        <f>TAB_DIN_Fundo_Cultural!B334</f>
        <v>0</v>
      </c>
      <c r="O28" s="38">
        <f>TAB_DIN_Fundo_Cultural!C334</f>
        <v>0</v>
      </c>
      <c r="P28" s="38">
        <f>TAB_DIN_Fundo_Cultural!D334</f>
        <v>0</v>
      </c>
      <c r="Q28" s="38">
        <f>TAB_DIN_Fundo_Cultural!E334</f>
        <v>0</v>
      </c>
      <c r="R28" s="38">
        <f>TAB_DIN_Fundo_Cultural!F334</f>
        <v>0</v>
      </c>
      <c r="S28" s="38">
        <f>TAB_DIN_Fundo_Cultural!G334</f>
        <v>0</v>
      </c>
      <c r="T28" s="38">
        <f>TAB_DIN_Fundo_Cultural!H334</f>
        <v>0</v>
      </c>
      <c r="U28" s="38">
        <f>TAB_DIN_Fundo_Cultural!I334</f>
        <v>0</v>
      </c>
      <c r="V28" s="38">
        <f>TAB_DIN_Fundo_Cultural!J334</f>
        <v>0</v>
      </c>
      <c r="W28" s="38">
        <f>TAB_DIN_Fundo_Cultural!K334</f>
        <v>0</v>
      </c>
      <c r="X28" s="38">
        <f>TAB_DIN_Fundo_Cultural!L334</f>
        <v>0</v>
      </c>
    </row>
    <row r="29" spans="1:2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2" t="s">
        <v>163</v>
      </c>
      <c r="N29" s="38">
        <f>TAB_DIN_Fundo_Cultural!B335</f>
        <v>0</v>
      </c>
      <c r="O29" s="38">
        <f>TAB_DIN_Fundo_Cultural!C335</f>
        <v>444938.21940225241</v>
      </c>
      <c r="P29" s="38">
        <f>TAB_DIN_Fundo_Cultural!D335</f>
        <v>688865.51957688085</v>
      </c>
      <c r="Q29" s="38">
        <f>TAB_DIN_Fundo_Cultural!E335</f>
        <v>112424.0498890763</v>
      </c>
      <c r="R29" s="38">
        <f>TAB_DIN_Fundo_Cultural!F335</f>
        <v>0</v>
      </c>
      <c r="S29" s="38">
        <f>TAB_DIN_Fundo_Cultural!G335</f>
        <v>0</v>
      </c>
      <c r="T29" s="38">
        <f>TAB_DIN_Fundo_Cultural!H335</f>
        <v>1283432.1419304449</v>
      </c>
      <c r="U29" s="38">
        <f>TAB_DIN_Fundo_Cultural!I335</f>
        <v>419003.40405826806</v>
      </c>
      <c r="V29" s="38">
        <f>TAB_DIN_Fundo_Cultural!J335</f>
        <v>187503.38527142306</v>
      </c>
      <c r="W29" s="38">
        <f>TAB_DIN_Fundo_Cultural!K335</f>
        <v>264616.05176204536</v>
      </c>
      <c r="X29" s="38">
        <f>TAB_DIN_Fundo_Cultural!L335</f>
        <v>0</v>
      </c>
    </row>
    <row r="30" spans="1:2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2" t="s">
        <v>155</v>
      </c>
      <c r="N30" s="38">
        <f>TAB_DIN_Fundo_Cultural!B336</f>
        <v>0</v>
      </c>
      <c r="O30" s="38">
        <f>TAB_DIN_Fundo_Cultural!C336</f>
        <v>0</v>
      </c>
      <c r="P30" s="38">
        <f>TAB_DIN_Fundo_Cultural!D336</f>
        <v>0</v>
      </c>
      <c r="Q30" s="38">
        <f>TAB_DIN_Fundo_Cultural!E336</f>
        <v>732483.91333243647</v>
      </c>
      <c r="R30" s="38">
        <f>TAB_DIN_Fundo_Cultural!F336</f>
        <v>291919.91315409855</v>
      </c>
      <c r="S30" s="38">
        <f>TAB_DIN_Fundo_Cultural!G336</f>
        <v>213447.01787112141</v>
      </c>
      <c r="T30" s="38">
        <f>TAB_DIN_Fundo_Cultural!H336</f>
        <v>0</v>
      </c>
      <c r="U30" s="38">
        <f>TAB_DIN_Fundo_Cultural!I336</f>
        <v>0</v>
      </c>
      <c r="V30" s="38">
        <f>TAB_DIN_Fundo_Cultural!J336</f>
        <v>187634.69016306972</v>
      </c>
      <c r="W30" s="38">
        <f>TAB_DIN_Fundo_Cultural!K336</f>
        <v>264801.35712042218</v>
      </c>
      <c r="X30" s="38">
        <f>TAB_DIN_Fundo_Cultural!L336</f>
        <v>0</v>
      </c>
    </row>
    <row r="31" spans="1:2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2" t="s">
        <v>223</v>
      </c>
      <c r="N31" s="38">
        <f>SUM(N4:N30)</f>
        <v>23149724.670876626</v>
      </c>
      <c r="O31" s="38">
        <f t="shared" ref="O31:X31" si="0">SUM(O4:O30)</f>
        <v>32874922.03834267</v>
      </c>
      <c r="P31" s="38">
        <f t="shared" si="0"/>
        <v>68493235.483541489</v>
      </c>
      <c r="Q31" s="38">
        <f t="shared" si="0"/>
        <v>101530807.10842362</v>
      </c>
      <c r="R31" s="38">
        <f t="shared" si="0"/>
        <v>117391102.33266445</v>
      </c>
      <c r="S31" s="38">
        <f t="shared" si="0"/>
        <v>127561754.44749419</v>
      </c>
      <c r="T31" s="38">
        <f t="shared" si="0"/>
        <v>60689204.690194197</v>
      </c>
      <c r="U31" s="38">
        <f t="shared" si="0"/>
        <v>66168570.712650202</v>
      </c>
      <c r="V31" s="38">
        <f t="shared" si="0"/>
        <v>46288305.072863922</v>
      </c>
      <c r="W31" s="38">
        <f t="shared" si="0"/>
        <v>42499800.415302478</v>
      </c>
      <c r="X31" s="38">
        <f t="shared" si="0"/>
        <v>25880933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X372"/>
  <sheetViews>
    <sheetView topLeftCell="A314" zoomScale="91" zoomScaleNormal="91" workbookViewId="0">
      <selection activeCell="N314" sqref="N314:X339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2.5703125" style="1" bestFit="1" customWidth="1"/>
    <col min="13" max="13" width="23.140625" style="1" bestFit="1" customWidth="1"/>
    <col min="14" max="14" width="19.42578125" style="1" bestFit="1" customWidth="1"/>
    <col min="15" max="15" width="25.85546875" style="1" bestFit="1" customWidth="1"/>
    <col min="16" max="16" width="11.42578125" style="1" bestFit="1" customWidth="1"/>
    <col min="17" max="17" width="13.7109375" style="1" bestFit="1" customWidth="1"/>
    <col min="18" max="18" width="10" style="1" bestFit="1" customWidth="1"/>
    <col min="19" max="19" width="26.42578125" style="1" bestFit="1" customWidth="1"/>
    <col min="20" max="20" width="15.28515625" style="1" bestFit="1" customWidth="1"/>
    <col min="21" max="21" width="10" style="1" bestFit="1" customWidth="1"/>
    <col min="22" max="22" width="10.85546875" style="1" bestFit="1" customWidth="1"/>
    <col min="23" max="23" width="11.42578125" style="1" bestFit="1" customWidth="1"/>
    <col min="24" max="24" width="12" style="1" bestFit="1" customWidth="1"/>
    <col min="25" max="16384" width="9.140625" style="1"/>
  </cols>
  <sheetData>
    <row r="1" spans="1:24" s="24" customFormat="1" x14ac:dyDescent="0.25">
      <c r="B1" s="24" t="s">
        <v>231</v>
      </c>
      <c r="M1" s="24" t="s">
        <v>232</v>
      </c>
    </row>
    <row r="3" spans="1:24" x14ac:dyDescent="0.25">
      <c r="A3" s="25"/>
      <c r="B3" s="26">
        <v>2007</v>
      </c>
      <c r="C3" s="25">
        <v>2007</v>
      </c>
      <c r="D3" s="25">
        <v>2007</v>
      </c>
      <c r="E3" s="25">
        <v>2007</v>
      </c>
      <c r="F3" s="25">
        <v>2007</v>
      </c>
      <c r="G3" s="25">
        <v>2007</v>
      </c>
      <c r="H3" s="25">
        <v>2007</v>
      </c>
      <c r="I3" s="25">
        <v>2007</v>
      </c>
      <c r="J3" s="25">
        <v>2007</v>
      </c>
      <c r="K3" s="25">
        <v>2007</v>
      </c>
      <c r="M3" s="25"/>
      <c r="N3" s="26">
        <v>2007</v>
      </c>
      <c r="O3" s="25">
        <v>2007</v>
      </c>
      <c r="P3" s="25">
        <v>2007</v>
      </c>
      <c r="Q3" s="25">
        <v>2007</v>
      </c>
      <c r="R3" s="25">
        <v>2007</v>
      </c>
      <c r="S3" s="25">
        <v>2007</v>
      </c>
      <c r="T3" s="25">
        <v>2007</v>
      </c>
      <c r="U3" s="25">
        <v>2007</v>
      </c>
      <c r="V3" s="25">
        <v>2007</v>
      </c>
      <c r="W3" s="25">
        <v>2007</v>
      </c>
    </row>
    <row r="4" spans="1:24" x14ac:dyDescent="0.25">
      <c r="A4" s="25"/>
      <c r="B4" s="25" t="s">
        <v>224</v>
      </c>
      <c r="C4" s="25" t="s">
        <v>228</v>
      </c>
      <c r="D4" s="25" t="s">
        <v>15</v>
      </c>
      <c r="E4" s="25" t="s">
        <v>229</v>
      </c>
      <c r="F4" s="25" t="s">
        <v>226</v>
      </c>
      <c r="G4" s="25" t="s">
        <v>227</v>
      </c>
      <c r="H4" s="25" t="s">
        <v>131</v>
      </c>
      <c r="I4" s="25" t="s">
        <v>130</v>
      </c>
      <c r="J4" s="25" t="s">
        <v>129</v>
      </c>
      <c r="K4" s="25" t="s">
        <v>230</v>
      </c>
      <c r="L4" s="25" t="s">
        <v>404</v>
      </c>
      <c r="M4" s="25"/>
      <c r="N4" s="25" t="s">
        <v>224</v>
      </c>
      <c r="O4" s="25" t="s">
        <v>228</v>
      </c>
      <c r="P4" s="25" t="s">
        <v>15</v>
      </c>
      <c r="Q4" s="25" t="s">
        <v>229</v>
      </c>
      <c r="R4" s="25" t="s">
        <v>226</v>
      </c>
      <c r="S4" s="25" t="s">
        <v>227</v>
      </c>
      <c r="T4" s="25" t="s">
        <v>131</v>
      </c>
      <c r="U4" s="25" t="s">
        <v>130</v>
      </c>
      <c r="V4" s="25" t="s">
        <v>129</v>
      </c>
      <c r="W4" s="25" t="s">
        <v>230</v>
      </c>
      <c r="X4" s="25" t="s">
        <v>404</v>
      </c>
    </row>
    <row r="5" spans="1:24" x14ac:dyDescent="0.25">
      <c r="A5" s="25" t="s">
        <v>132</v>
      </c>
      <c r="B5" s="27">
        <v>0</v>
      </c>
      <c r="C5" s="27">
        <v>0</v>
      </c>
      <c r="D5" s="27">
        <v>0</v>
      </c>
      <c r="E5" s="27">
        <v>0</v>
      </c>
      <c r="F5" s="27">
        <v>0</v>
      </c>
      <c r="G5" s="27">
        <v>0</v>
      </c>
      <c r="H5" s="27">
        <v>0</v>
      </c>
      <c r="I5" s="27">
        <v>0</v>
      </c>
      <c r="J5" s="27">
        <v>0</v>
      </c>
      <c r="K5" s="27">
        <v>0</v>
      </c>
      <c r="L5" s="67">
        <f>SUM(B5:K5)</f>
        <v>0</v>
      </c>
      <c r="M5" s="25" t="s">
        <v>132</v>
      </c>
      <c r="N5" s="28">
        <f>B5/$L$32</f>
        <v>0</v>
      </c>
      <c r="O5" s="28">
        <f t="shared" ref="O5:X20" si="0">C5/$L$32</f>
        <v>0</v>
      </c>
      <c r="P5" s="28">
        <f t="shared" si="0"/>
        <v>0</v>
      </c>
      <c r="Q5" s="28">
        <f t="shared" si="0"/>
        <v>0</v>
      </c>
      <c r="R5" s="28">
        <f t="shared" si="0"/>
        <v>0</v>
      </c>
      <c r="S5" s="28">
        <f t="shared" si="0"/>
        <v>0</v>
      </c>
      <c r="T5" s="28">
        <f t="shared" si="0"/>
        <v>0</v>
      </c>
      <c r="U5" s="28">
        <f t="shared" si="0"/>
        <v>0</v>
      </c>
      <c r="V5" s="28">
        <f t="shared" si="0"/>
        <v>0</v>
      </c>
      <c r="W5" s="28">
        <f t="shared" si="0"/>
        <v>0</v>
      </c>
      <c r="X5" s="28">
        <f t="shared" si="0"/>
        <v>0</v>
      </c>
    </row>
    <row r="6" spans="1:24" x14ac:dyDescent="0.25">
      <c r="A6" s="25" t="s">
        <v>134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67">
        <f t="shared" ref="L6:L31" si="1">SUM(B6:K6)</f>
        <v>0</v>
      </c>
      <c r="M6" s="25" t="s">
        <v>134</v>
      </c>
      <c r="N6" s="28">
        <f t="shared" ref="N6:N31" si="2">B6/$L$32</f>
        <v>0</v>
      </c>
      <c r="O6" s="28">
        <f t="shared" si="0"/>
        <v>0</v>
      </c>
      <c r="P6" s="28">
        <f t="shared" si="0"/>
        <v>0</v>
      </c>
      <c r="Q6" s="28">
        <f t="shared" si="0"/>
        <v>0</v>
      </c>
      <c r="R6" s="28">
        <f t="shared" si="0"/>
        <v>0</v>
      </c>
      <c r="S6" s="28">
        <f t="shared" si="0"/>
        <v>0</v>
      </c>
      <c r="T6" s="28">
        <f t="shared" si="0"/>
        <v>0</v>
      </c>
      <c r="U6" s="28">
        <f t="shared" si="0"/>
        <v>0</v>
      </c>
      <c r="V6" s="28">
        <f t="shared" si="0"/>
        <v>0</v>
      </c>
      <c r="W6" s="28">
        <f t="shared" si="0"/>
        <v>0</v>
      </c>
      <c r="X6" s="28">
        <f t="shared" si="0"/>
        <v>0</v>
      </c>
    </row>
    <row r="7" spans="1:24" x14ac:dyDescent="0.25">
      <c r="A7" s="25" t="s">
        <v>139</v>
      </c>
      <c r="B7" s="27">
        <v>0</v>
      </c>
      <c r="C7" s="27">
        <v>0</v>
      </c>
      <c r="D7" s="27">
        <v>0</v>
      </c>
      <c r="E7" s="27">
        <v>0</v>
      </c>
      <c r="F7" s="27">
        <v>0</v>
      </c>
      <c r="G7" s="27">
        <v>0</v>
      </c>
      <c r="H7" s="27">
        <v>0</v>
      </c>
      <c r="I7" s="27">
        <v>0</v>
      </c>
      <c r="J7" s="27">
        <v>0</v>
      </c>
      <c r="K7" s="27">
        <v>0</v>
      </c>
      <c r="L7" s="67">
        <f t="shared" si="1"/>
        <v>0</v>
      </c>
      <c r="M7" s="25" t="s">
        <v>139</v>
      </c>
      <c r="N7" s="28">
        <f t="shared" si="2"/>
        <v>0</v>
      </c>
      <c r="O7" s="28">
        <f t="shared" si="0"/>
        <v>0</v>
      </c>
      <c r="P7" s="28">
        <f t="shared" si="0"/>
        <v>0</v>
      </c>
      <c r="Q7" s="28">
        <f t="shared" si="0"/>
        <v>0</v>
      </c>
      <c r="R7" s="28">
        <f t="shared" si="0"/>
        <v>0</v>
      </c>
      <c r="S7" s="28">
        <f t="shared" si="0"/>
        <v>0</v>
      </c>
      <c r="T7" s="28">
        <f t="shared" si="0"/>
        <v>0</v>
      </c>
      <c r="U7" s="28">
        <f t="shared" si="0"/>
        <v>0</v>
      </c>
      <c r="V7" s="28">
        <f t="shared" si="0"/>
        <v>0</v>
      </c>
      <c r="W7" s="28">
        <f t="shared" si="0"/>
        <v>0</v>
      </c>
      <c r="X7" s="28">
        <f t="shared" si="0"/>
        <v>0</v>
      </c>
    </row>
    <row r="8" spans="1:24" x14ac:dyDescent="0.25">
      <c r="A8" s="25" t="s">
        <v>143</v>
      </c>
      <c r="B8" s="27">
        <v>0</v>
      </c>
      <c r="C8" s="27">
        <v>0</v>
      </c>
      <c r="D8" s="27">
        <v>0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67">
        <f t="shared" si="1"/>
        <v>0</v>
      </c>
      <c r="M8" s="25" t="s">
        <v>143</v>
      </c>
      <c r="N8" s="28">
        <f t="shared" si="2"/>
        <v>0</v>
      </c>
      <c r="O8" s="28">
        <f t="shared" si="0"/>
        <v>0</v>
      </c>
      <c r="P8" s="28">
        <f t="shared" si="0"/>
        <v>0</v>
      </c>
      <c r="Q8" s="28">
        <f t="shared" si="0"/>
        <v>0</v>
      </c>
      <c r="R8" s="28">
        <f t="shared" si="0"/>
        <v>0</v>
      </c>
      <c r="S8" s="28">
        <f t="shared" si="0"/>
        <v>0</v>
      </c>
      <c r="T8" s="28">
        <f t="shared" si="0"/>
        <v>0</v>
      </c>
      <c r="U8" s="28">
        <f t="shared" si="0"/>
        <v>0</v>
      </c>
      <c r="V8" s="28">
        <f t="shared" si="0"/>
        <v>0</v>
      </c>
      <c r="W8" s="28">
        <f t="shared" si="0"/>
        <v>0</v>
      </c>
      <c r="X8" s="28">
        <f t="shared" si="0"/>
        <v>0</v>
      </c>
    </row>
    <row r="9" spans="1:24" x14ac:dyDescent="0.25">
      <c r="A9" s="25" t="s">
        <v>146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f>VLOOKUP(A9,TAB_DIN_Fundo_Cultural!A$6:D$17,4,0)</f>
        <v>441887.81505480269</v>
      </c>
      <c r="K9" s="27">
        <v>0</v>
      </c>
      <c r="L9" s="67">
        <f>SUM(B9:K9)</f>
        <v>441887.81505480269</v>
      </c>
      <c r="M9" s="25" t="s">
        <v>146</v>
      </c>
      <c r="N9" s="28">
        <f t="shared" si="2"/>
        <v>0</v>
      </c>
      <c r="O9" s="28">
        <f t="shared" si="0"/>
        <v>0</v>
      </c>
      <c r="P9" s="28">
        <f t="shared" si="0"/>
        <v>0</v>
      </c>
      <c r="Q9" s="28">
        <f t="shared" si="0"/>
        <v>0</v>
      </c>
      <c r="R9" s="28">
        <f t="shared" si="0"/>
        <v>0</v>
      </c>
      <c r="S9" s="28">
        <f t="shared" si="0"/>
        <v>0</v>
      </c>
      <c r="T9" s="28">
        <f t="shared" si="0"/>
        <v>0</v>
      </c>
      <c r="U9" s="28">
        <f t="shared" si="0"/>
        <v>0</v>
      </c>
      <c r="V9" s="28">
        <f t="shared" si="0"/>
        <v>1.9088253589932196E-2</v>
      </c>
      <c r="W9" s="28">
        <f t="shared" si="0"/>
        <v>0</v>
      </c>
      <c r="X9" s="28">
        <f t="shared" si="0"/>
        <v>1.9088253589932196E-2</v>
      </c>
    </row>
    <row r="10" spans="1:24" x14ac:dyDescent="0.25">
      <c r="A10" s="25" t="s">
        <v>141</v>
      </c>
      <c r="B10" s="27">
        <v>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67">
        <f t="shared" si="1"/>
        <v>0</v>
      </c>
      <c r="M10" s="25" t="s">
        <v>141</v>
      </c>
      <c r="N10" s="28">
        <f t="shared" si="2"/>
        <v>0</v>
      </c>
      <c r="O10" s="28">
        <f t="shared" si="0"/>
        <v>0</v>
      </c>
      <c r="P10" s="28">
        <f t="shared" si="0"/>
        <v>0</v>
      </c>
      <c r="Q10" s="28">
        <f t="shared" si="0"/>
        <v>0</v>
      </c>
      <c r="R10" s="28">
        <f t="shared" si="0"/>
        <v>0</v>
      </c>
      <c r="S10" s="28">
        <f t="shared" si="0"/>
        <v>0</v>
      </c>
      <c r="T10" s="28">
        <f t="shared" si="0"/>
        <v>0</v>
      </c>
      <c r="U10" s="28">
        <f t="shared" si="0"/>
        <v>0</v>
      </c>
      <c r="V10" s="28">
        <f t="shared" si="0"/>
        <v>0</v>
      </c>
      <c r="W10" s="28">
        <f t="shared" si="0"/>
        <v>0</v>
      </c>
      <c r="X10" s="28">
        <f t="shared" si="0"/>
        <v>0</v>
      </c>
    </row>
    <row r="11" spans="1:24" x14ac:dyDescent="0.25">
      <c r="A11" s="25" t="s">
        <v>153</v>
      </c>
      <c r="B11" s="27">
        <v>0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67">
        <f t="shared" si="1"/>
        <v>0</v>
      </c>
      <c r="M11" s="25" t="s">
        <v>153</v>
      </c>
      <c r="N11" s="28">
        <f t="shared" si="2"/>
        <v>0</v>
      </c>
      <c r="O11" s="28">
        <f t="shared" si="0"/>
        <v>0</v>
      </c>
      <c r="P11" s="28">
        <f t="shared" si="0"/>
        <v>0</v>
      </c>
      <c r="Q11" s="28">
        <f t="shared" si="0"/>
        <v>0</v>
      </c>
      <c r="R11" s="28">
        <f t="shared" si="0"/>
        <v>0</v>
      </c>
      <c r="S11" s="28">
        <f t="shared" si="0"/>
        <v>0</v>
      </c>
      <c r="T11" s="28">
        <f t="shared" si="0"/>
        <v>0</v>
      </c>
      <c r="U11" s="28">
        <f t="shared" si="0"/>
        <v>0</v>
      </c>
      <c r="V11" s="28">
        <f t="shared" si="0"/>
        <v>0</v>
      </c>
      <c r="W11" s="28">
        <f t="shared" si="0"/>
        <v>0</v>
      </c>
      <c r="X11" s="28">
        <f t="shared" si="0"/>
        <v>0</v>
      </c>
    </row>
    <row r="12" spans="1:24" x14ac:dyDescent="0.25">
      <c r="A12" s="25" t="s">
        <v>157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67">
        <f t="shared" si="1"/>
        <v>0</v>
      </c>
      <c r="M12" s="25" t="s">
        <v>157</v>
      </c>
      <c r="N12" s="28">
        <f t="shared" si="2"/>
        <v>0</v>
      </c>
      <c r="O12" s="28">
        <f t="shared" si="0"/>
        <v>0</v>
      </c>
      <c r="P12" s="28">
        <f t="shared" si="0"/>
        <v>0</v>
      </c>
      <c r="Q12" s="28">
        <f t="shared" si="0"/>
        <v>0</v>
      </c>
      <c r="R12" s="28">
        <f t="shared" si="0"/>
        <v>0</v>
      </c>
      <c r="S12" s="28">
        <f t="shared" si="0"/>
        <v>0</v>
      </c>
      <c r="T12" s="28">
        <f t="shared" si="0"/>
        <v>0</v>
      </c>
      <c r="U12" s="28">
        <f t="shared" si="0"/>
        <v>0</v>
      </c>
      <c r="V12" s="28">
        <f t="shared" si="0"/>
        <v>0</v>
      </c>
      <c r="W12" s="28">
        <f t="shared" si="0"/>
        <v>0</v>
      </c>
      <c r="X12" s="28">
        <f t="shared" si="0"/>
        <v>0</v>
      </c>
    </row>
    <row r="13" spans="1:24" x14ac:dyDescent="0.25">
      <c r="A13" s="25" t="s">
        <v>161</v>
      </c>
      <c r="B13" s="27">
        <v>0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67">
        <f t="shared" si="1"/>
        <v>0</v>
      </c>
      <c r="M13" s="25" t="s">
        <v>161</v>
      </c>
      <c r="N13" s="28">
        <f t="shared" si="2"/>
        <v>0</v>
      </c>
      <c r="O13" s="28">
        <f t="shared" si="0"/>
        <v>0</v>
      </c>
      <c r="P13" s="28">
        <f t="shared" si="0"/>
        <v>0</v>
      </c>
      <c r="Q13" s="28">
        <f t="shared" si="0"/>
        <v>0</v>
      </c>
      <c r="R13" s="28">
        <f t="shared" si="0"/>
        <v>0</v>
      </c>
      <c r="S13" s="28">
        <f t="shared" si="0"/>
        <v>0</v>
      </c>
      <c r="T13" s="28">
        <f t="shared" si="0"/>
        <v>0</v>
      </c>
      <c r="U13" s="28">
        <f t="shared" si="0"/>
        <v>0</v>
      </c>
      <c r="V13" s="28">
        <f t="shared" si="0"/>
        <v>0</v>
      </c>
      <c r="W13" s="28">
        <f t="shared" si="0"/>
        <v>0</v>
      </c>
      <c r="X13" s="28">
        <f t="shared" si="0"/>
        <v>0</v>
      </c>
    </row>
    <row r="14" spans="1:24" x14ac:dyDescent="0.25">
      <c r="A14" s="25" t="s">
        <v>151</v>
      </c>
      <c r="B14" s="27">
        <v>0</v>
      </c>
      <c r="C14" s="27">
        <f>VLOOKUP(A14,TAB_DIN_Fundo_Cultural!A$6:B$17,2,0)</f>
        <v>179983.30660926484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67">
        <f t="shared" si="1"/>
        <v>179983.30660926484</v>
      </c>
      <c r="M14" s="25" t="s">
        <v>151</v>
      </c>
      <c r="N14" s="28">
        <f t="shared" si="2"/>
        <v>0</v>
      </c>
      <c r="O14" s="28">
        <f t="shared" si="0"/>
        <v>7.7747493401375857E-3</v>
      </c>
      <c r="P14" s="28">
        <f t="shared" si="0"/>
        <v>0</v>
      </c>
      <c r="Q14" s="28">
        <f t="shared" si="0"/>
        <v>0</v>
      </c>
      <c r="R14" s="28">
        <f t="shared" si="0"/>
        <v>0</v>
      </c>
      <c r="S14" s="28">
        <f t="shared" si="0"/>
        <v>0</v>
      </c>
      <c r="T14" s="28">
        <f t="shared" si="0"/>
        <v>0</v>
      </c>
      <c r="U14" s="28">
        <f t="shared" si="0"/>
        <v>0</v>
      </c>
      <c r="V14" s="28">
        <f t="shared" si="0"/>
        <v>0</v>
      </c>
      <c r="W14" s="28">
        <f t="shared" si="0"/>
        <v>0</v>
      </c>
      <c r="X14" s="28">
        <f t="shared" si="0"/>
        <v>7.7747493401375857E-3</v>
      </c>
    </row>
    <row r="15" spans="1:24" x14ac:dyDescent="0.25">
      <c r="A15" s="25" t="s">
        <v>167</v>
      </c>
      <c r="B15" s="27">
        <v>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67">
        <f t="shared" si="1"/>
        <v>0</v>
      </c>
      <c r="M15" s="25" t="s">
        <v>167</v>
      </c>
      <c r="N15" s="28">
        <f t="shared" si="2"/>
        <v>0</v>
      </c>
      <c r="O15" s="28">
        <f t="shared" si="0"/>
        <v>0</v>
      </c>
      <c r="P15" s="28">
        <f t="shared" si="0"/>
        <v>0</v>
      </c>
      <c r="Q15" s="28">
        <f t="shared" si="0"/>
        <v>0</v>
      </c>
      <c r="R15" s="28">
        <f t="shared" si="0"/>
        <v>0</v>
      </c>
      <c r="S15" s="28">
        <f t="shared" si="0"/>
        <v>0</v>
      </c>
      <c r="T15" s="28">
        <f t="shared" si="0"/>
        <v>0</v>
      </c>
      <c r="U15" s="28">
        <f t="shared" si="0"/>
        <v>0</v>
      </c>
      <c r="V15" s="28">
        <f t="shared" si="0"/>
        <v>0</v>
      </c>
      <c r="W15" s="28">
        <f t="shared" si="0"/>
        <v>0</v>
      </c>
      <c r="X15" s="28">
        <f t="shared" si="0"/>
        <v>0</v>
      </c>
    </row>
    <row r="16" spans="1:24" x14ac:dyDescent="0.25">
      <c r="A16" s="25" t="s">
        <v>171</v>
      </c>
      <c r="B16" s="27">
        <v>0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67">
        <f t="shared" si="1"/>
        <v>0</v>
      </c>
      <c r="M16" s="25" t="s">
        <v>171</v>
      </c>
      <c r="N16" s="28">
        <f t="shared" si="2"/>
        <v>0</v>
      </c>
      <c r="O16" s="28">
        <f t="shared" si="0"/>
        <v>0</v>
      </c>
      <c r="P16" s="28">
        <f t="shared" si="0"/>
        <v>0</v>
      </c>
      <c r="Q16" s="28">
        <f t="shared" si="0"/>
        <v>0</v>
      </c>
      <c r="R16" s="28">
        <f t="shared" si="0"/>
        <v>0</v>
      </c>
      <c r="S16" s="28">
        <f t="shared" si="0"/>
        <v>0</v>
      </c>
      <c r="T16" s="28">
        <f t="shared" si="0"/>
        <v>0</v>
      </c>
      <c r="U16" s="28">
        <f t="shared" si="0"/>
        <v>0</v>
      </c>
      <c r="V16" s="28">
        <f t="shared" si="0"/>
        <v>0</v>
      </c>
      <c r="W16" s="28">
        <f t="shared" si="0"/>
        <v>0</v>
      </c>
      <c r="X16" s="28">
        <f t="shared" si="0"/>
        <v>0</v>
      </c>
    </row>
    <row r="17" spans="1:24" x14ac:dyDescent="0.25">
      <c r="A17" s="25" t="s">
        <v>175</v>
      </c>
      <c r="B17" s="27">
        <v>0</v>
      </c>
      <c r="C17" s="27">
        <v>0</v>
      </c>
      <c r="D17" s="27">
        <v>0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f>VLOOKUP(A17,TAB_DIN_Fundo_Cultural!A$6:D$17,4,0)</f>
        <v>5000645.391833418</v>
      </c>
      <c r="K17" s="27">
        <v>0</v>
      </c>
      <c r="L17" s="67">
        <f t="shared" si="1"/>
        <v>5000645.391833418</v>
      </c>
      <c r="M17" s="25" t="s">
        <v>175</v>
      </c>
      <c r="N17" s="28">
        <f t="shared" si="2"/>
        <v>0</v>
      </c>
      <c r="O17" s="28">
        <f t="shared" si="0"/>
        <v>0</v>
      </c>
      <c r="P17" s="28">
        <f t="shared" si="0"/>
        <v>0</v>
      </c>
      <c r="Q17" s="28">
        <f t="shared" si="0"/>
        <v>0</v>
      </c>
      <c r="R17" s="28">
        <f t="shared" si="0"/>
        <v>0</v>
      </c>
      <c r="S17" s="28">
        <f t="shared" si="0"/>
        <v>0</v>
      </c>
      <c r="T17" s="28">
        <f t="shared" si="0"/>
        <v>0</v>
      </c>
      <c r="U17" s="28">
        <f t="shared" si="0"/>
        <v>0</v>
      </c>
      <c r="V17" s="28">
        <f t="shared" si="0"/>
        <v>0.2160131691814223</v>
      </c>
      <c r="W17" s="28">
        <f t="shared" si="0"/>
        <v>0</v>
      </c>
      <c r="X17" s="28">
        <f t="shared" si="0"/>
        <v>0.2160131691814223</v>
      </c>
    </row>
    <row r="18" spans="1:24" x14ac:dyDescent="0.25">
      <c r="A18" s="25" t="s">
        <v>137</v>
      </c>
      <c r="B18" s="27">
        <v>0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f>VLOOKUP(A18,TAB_DIN_Fundo_Cultural!A$6:D$17,4,0)</f>
        <v>2754752.4976387639</v>
      </c>
      <c r="K18" s="27">
        <v>0</v>
      </c>
      <c r="L18" s="67">
        <f t="shared" si="1"/>
        <v>2754752.4976387639</v>
      </c>
      <c r="M18" s="25" t="s">
        <v>137</v>
      </c>
      <c r="N18" s="28">
        <f t="shared" si="2"/>
        <v>0</v>
      </c>
      <c r="O18" s="28">
        <f t="shared" si="0"/>
        <v>0</v>
      </c>
      <c r="P18" s="28">
        <f t="shared" si="0"/>
        <v>0</v>
      </c>
      <c r="Q18" s="28">
        <f t="shared" si="0"/>
        <v>0</v>
      </c>
      <c r="R18" s="28">
        <f t="shared" si="0"/>
        <v>0</v>
      </c>
      <c r="S18" s="28">
        <f t="shared" si="0"/>
        <v>0</v>
      </c>
      <c r="T18" s="28">
        <f t="shared" si="0"/>
        <v>0</v>
      </c>
      <c r="U18" s="28">
        <f t="shared" si="0"/>
        <v>0</v>
      </c>
      <c r="V18" s="28">
        <f t="shared" si="0"/>
        <v>0.11899720350040983</v>
      </c>
      <c r="W18" s="28">
        <f t="shared" si="0"/>
        <v>0</v>
      </c>
      <c r="X18" s="28">
        <f t="shared" si="0"/>
        <v>0.11899720350040983</v>
      </c>
    </row>
    <row r="19" spans="1:24" x14ac:dyDescent="0.25">
      <c r="A19" s="25" t="s">
        <v>181</v>
      </c>
      <c r="B19" s="27">
        <v>0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67">
        <f t="shared" si="1"/>
        <v>0</v>
      </c>
      <c r="M19" s="25" t="s">
        <v>181</v>
      </c>
      <c r="N19" s="28">
        <f t="shared" si="2"/>
        <v>0</v>
      </c>
      <c r="O19" s="28">
        <f t="shared" si="0"/>
        <v>0</v>
      </c>
      <c r="P19" s="28">
        <f t="shared" si="0"/>
        <v>0</v>
      </c>
      <c r="Q19" s="28">
        <f t="shared" si="0"/>
        <v>0</v>
      </c>
      <c r="R19" s="28">
        <f t="shared" si="0"/>
        <v>0</v>
      </c>
      <c r="S19" s="28">
        <f t="shared" si="0"/>
        <v>0</v>
      </c>
      <c r="T19" s="28">
        <f t="shared" si="0"/>
        <v>0</v>
      </c>
      <c r="U19" s="28">
        <f t="shared" si="0"/>
        <v>0</v>
      </c>
      <c r="V19" s="28">
        <f t="shared" si="0"/>
        <v>0</v>
      </c>
      <c r="W19" s="28">
        <f t="shared" si="0"/>
        <v>0</v>
      </c>
      <c r="X19" s="28">
        <f t="shared" si="0"/>
        <v>0</v>
      </c>
    </row>
    <row r="20" spans="1:24" x14ac:dyDescent="0.25">
      <c r="A20" s="25" t="s">
        <v>148</v>
      </c>
      <c r="B20" s="27">
        <v>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f>VLOOKUP(A20,TAB_DIN_Fundo_Cultural!A$6:D$17,4,0)</f>
        <v>125000.20627320053</v>
      </c>
      <c r="K20" s="27">
        <v>0</v>
      </c>
      <c r="L20" s="67">
        <f t="shared" si="1"/>
        <v>125000.20627320053</v>
      </c>
      <c r="M20" s="25" t="s">
        <v>148</v>
      </c>
      <c r="N20" s="28">
        <f t="shared" si="2"/>
        <v>0</v>
      </c>
      <c r="O20" s="28">
        <f t="shared" si="0"/>
        <v>0</v>
      </c>
      <c r="P20" s="28">
        <f t="shared" si="0"/>
        <v>0</v>
      </c>
      <c r="Q20" s="28">
        <f t="shared" si="0"/>
        <v>0</v>
      </c>
      <c r="R20" s="28">
        <f t="shared" si="0"/>
        <v>0</v>
      </c>
      <c r="S20" s="28">
        <f t="shared" si="0"/>
        <v>0</v>
      </c>
      <c r="T20" s="28">
        <f t="shared" si="0"/>
        <v>0</v>
      </c>
      <c r="U20" s="28">
        <f t="shared" si="0"/>
        <v>0</v>
      </c>
      <c r="V20" s="28">
        <f t="shared" si="0"/>
        <v>5.3996411642189546E-3</v>
      </c>
      <c r="W20" s="28">
        <f t="shared" si="0"/>
        <v>0</v>
      </c>
      <c r="X20" s="28">
        <f t="shared" si="0"/>
        <v>5.3996411642189546E-3</v>
      </c>
    </row>
    <row r="21" spans="1:24" x14ac:dyDescent="0.25">
      <c r="A21" s="25" t="s">
        <v>177</v>
      </c>
      <c r="B21" s="27">
        <v>0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f>VLOOKUP(A21,TAB_DIN_Fundo_Cultural!A$6:D$17,4,0)</f>
        <v>1779331.1676367871</v>
      </c>
      <c r="K21" s="27">
        <v>0</v>
      </c>
      <c r="L21" s="67">
        <f t="shared" si="1"/>
        <v>1779331.1676367871</v>
      </c>
      <c r="M21" s="25" t="s">
        <v>177</v>
      </c>
      <c r="N21" s="28">
        <f t="shared" si="2"/>
        <v>0</v>
      </c>
      <c r="O21" s="28">
        <f t="shared" ref="O21:O32" si="3">C21/$L$32</f>
        <v>0</v>
      </c>
      <c r="P21" s="28">
        <f t="shared" ref="P21:P32" si="4">D21/$L$32</f>
        <v>0</v>
      </c>
      <c r="Q21" s="28">
        <f t="shared" ref="Q21:Q32" si="5">E21/$L$32</f>
        <v>0</v>
      </c>
      <c r="R21" s="28">
        <f t="shared" ref="R21:R32" si="6">F21/$L$32</f>
        <v>0</v>
      </c>
      <c r="S21" s="28">
        <f t="shared" ref="S21:S32" si="7">G21/$L$32</f>
        <v>0</v>
      </c>
      <c r="T21" s="28">
        <f t="shared" ref="T21:T32" si="8">H21/$L$32</f>
        <v>0</v>
      </c>
      <c r="U21" s="28">
        <f t="shared" ref="U21:U32" si="9">I21/$L$32</f>
        <v>0</v>
      </c>
      <c r="V21" s="28">
        <f t="shared" ref="V21:V32" si="10">J21/$L$32</f>
        <v>7.6861871704040782E-2</v>
      </c>
      <c r="W21" s="28">
        <f t="shared" ref="W21:W32" si="11">K21/$L$32</f>
        <v>0</v>
      </c>
      <c r="X21" s="28">
        <f t="shared" ref="X21:X32" si="12">L21/$L$32</f>
        <v>7.6861871704040782E-2</v>
      </c>
    </row>
    <row r="22" spans="1:24" x14ac:dyDescent="0.25">
      <c r="A22" s="25" t="s">
        <v>159</v>
      </c>
      <c r="B22" s="27">
        <v>0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67">
        <f t="shared" si="1"/>
        <v>0</v>
      </c>
      <c r="M22" s="25" t="s">
        <v>159</v>
      </c>
      <c r="N22" s="28">
        <f t="shared" si="2"/>
        <v>0</v>
      </c>
      <c r="O22" s="28">
        <f t="shared" si="3"/>
        <v>0</v>
      </c>
      <c r="P22" s="28">
        <f t="shared" si="4"/>
        <v>0</v>
      </c>
      <c r="Q22" s="28">
        <f t="shared" si="5"/>
        <v>0</v>
      </c>
      <c r="R22" s="28">
        <f t="shared" si="6"/>
        <v>0</v>
      </c>
      <c r="S22" s="28">
        <f t="shared" si="7"/>
        <v>0</v>
      </c>
      <c r="T22" s="28">
        <f t="shared" si="8"/>
        <v>0</v>
      </c>
      <c r="U22" s="28">
        <f t="shared" si="9"/>
        <v>0</v>
      </c>
      <c r="V22" s="28">
        <f t="shared" si="10"/>
        <v>0</v>
      </c>
      <c r="W22" s="28">
        <f t="shared" si="11"/>
        <v>0</v>
      </c>
      <c r="X22" s="28">
        <f t="shared" si="12"/>
        <v>0</v>
      </c>
    </row>
    <row r="23" spans="1:24" x14ac:dyDescent="0.25">
      <c r="A23" s="25" t="s">
        <v>191</v>
      </c>
      <c r="B23" s="27">
        <v>0</v>
      </c>
      <c r="C23" s="27">
        <f>VLOOKUP(A23,TAB_DIN_Fundo_Cultural!A$6:B$17,2,0)</f>
        <v>224979.13326158107</v>
      </c>
      <c r="D23" s="27">
        <f>VLOOKUP(A23,TAB_DIN_Fundo_Cultural!A$6:C$17,3,0)</f>
        <v>899817.54222768918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f>VLOOKUP(A23,TAB_DIN_Fundo_Cultural!A$6:D$17,4,0)</f>
        <v>5558928.4112724327</v>
      </c>
      <c r="K23" s="27">
        <v>0</v>
      </c>
      <c r="L23" s="67">
        <f t="shared" si="1"/>
        <v>6683725.0867617028</v>
      </c>
      <c r="M23" s="25" t="s">
        <v>191</v>
      </c>
      <c r="N23" s="28">
        <f t="shared" si="2"/>
        <v>0</v>
      </c>
      <c r="O23" s="28">
        <f t="shared" si="3"/>
        <v>9.718436675171983E-3</v>
      </c>
      <c r="P23" s="28">
        <f t="shared" si="4"/>
        <v>3.8869470588550857E-2</v>
      </c>
      <c r="Q23" s="28">
        <f t="shared" si="5"/>
        <v>0</v>
      </c>
      <c r="R23" s="28">
        <f t="shared" si="6"/>
        <v>0</v>
      </c>
      <c r="S23" s="28">
        <f t="shared" si="7"/>
        <v>0</v>
      </c>
      <c r="T23" s="28">
        <f t="shared" si="8"/>
        <v>0</v>
      </c>
      <c r="U23" s="28">
        <f t="shared" si="9"/>
        <v>0</v>
      </c>
      <c r="V23" s="28">
        <f t="shared" si="10"/>
        <v>0.24012935316962147</v>
      </c>
      <c r="W23" s="28">
        <f t="shared" si="11"/>
        <v>0</v>
      </c>
      <c r="X23" s="28">
        <f t="shared" si="12"/>
        <v>0.28871726043334434</v>
      </c>
    </row>
    <row r="24" spans="1:24" x14ac:dyDescent="0.25">
      <c r="A24" s="25" t="s">
        <v>194</v>
      </c>
      <c r="B24" s="27">
        <v>0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f>VLOOKUP(A24,TAB_DIN_Fundo_Cultural!A$6:D$17,4,0)</f>
        <v>3848682.0360445455</v>
      </c>
      <c r="K24" s="27">
        <v>0</v>
      </c>
      <c r="L24" s="67">
        <f t="shared" si="1"/>
        <v>3848682.0360445455</v>
      </c>
      <c r="M24" s="25" t="s">
        <v>194</v>
      </c>
      <c r="N24" s="28">
        <f t="shared" si="2"/>
        <v>0</v>
      </c>
      <c r="O24" s="28">
        <f t="shared" si="3"/>
        <v>0</v>
      </c>
      <c r="P24" s="28">
        <f t="shared" si="4"/>
        <v>0</v>
      </c>
      <c r="Q24" s="28">
        <f t="shared" si="5"/>
        <v>0</v>
      </c>
      <c r="R24" s="28">
        <f t="shared" si="6"/>
        <v>0</v>
      </c>
      <c r="S24" s="28">
        <f t="shared" si="7"/>
        <v>0</v>
      </c>
      <c r="T24" s="28">
        <f t="shared" si="8"/>
        <v>0</v>
      </c>
      <c r="U24" s="28">
        <f t="shared" si="9"/>
        <v>0</v>
      </c>
      <c r="V24" s="28">
        <f t="shared" si="10"/>
        <v>0.16625174125229908</v>
      </c>
      <c r="W24" s="28">
        <f t="shared" si="11"/>
        <v>0</v>
      </c>
      <c r="X24" s="28">
        <f t="shared" si="12"/>
        <v>0.16625174125229908</v>
      </c>
    </row>
    <row r="25" spans="1:24" x14ac:dyDescent="0.25">
      <c r="A25" s="25" t="s">
        <v>185</v>
      </c>
      <c r="B25" s="27">
        <v>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f>VLOOKUP(A25,TAB_DIN_Fundo_Cultural!A$6:D$17,4,0)</f>
        <v>688245.36547543225</v>
      </c>
      <c r="K25" s="27">
        <v>0</v>
      </c>
      <c r="L25" s="67">
        <f t="shared" si="1"/>
        <v>688245.36547543225</v>
      </c>
      <c r="M25" s="25" t="s">
        <v>185</v>
      </c>
      <c r="N25" s="28">
        <f t="shared" si="2"/>
        <v>0</v>
      </c>
      <c r="O25" s="28">
        <f t="shared" si="3"/>
        <v>0</v>
      </c>
      <c r="P25" s="28">
        <f t="shared" si="4"/>
        <v>0</v>
      </c>
      <c r="Q25" s="28">
        <f t="shared" si="5"/>
        <v>0</v>
      </c>
      <c r="R25" s="28">
        <f t="shared" si="6"/>
        <v>0</v>
      </c>
      <c r="S25" s="28">
        <f t="shared" si="7"/>
        <v>0</v>
      </c>
      <c r="T25" s="28">
        <f t="shared" si="8"/>
        <v>0</v>
      </c>
      <c r="U25" s="28">
        <f t="shared" si="9"/>
        <v>0</v>
      </c>
      <c r="V25" s="28">
        <f t="shared" si="10"/>
        <v>2.9730174991725724E-2</v>
      </c>
      <c r="W25" s="28">
        <f t="shared" si="11"/>
        <v>0</v>
      </c>
      <c r="X25" s="28">
        <f t="shared" si="12"/>
        <v>2.9730174991725724E-2</v>
      </c>
    </row>
    <row r="26" spans="1:24" x14ac:dyDescent="0.25">
      <c r="A26" s="25" t="s">
        <v>200</v>
      </c>
      <c r="B26" s="27">
        <v>0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f>VLOOKUP(A26,TAB_DIN_Fundo_Cultural!A$6:D$17,4,0)</f>
        <v>110093.98881982121</v>
      </c>
      <c r="K26" s="27">
        <v>0</v>
      </c>
      <c r="L26" s="67">
        <f t="shared" si="1"/>
        <v>110093.98881982121</v>
      </c>
      <c r="M26" s="25" t="s">
        <v>200</v>
      </c>
      <c r="N26" s="28">
        <f t="shared" si="2"/>
        <v>0</v>
      </c>
      <c r="O26" s="28">
        <f t="shared" si="3"/>
        <v>0</v>
      </c>
      <c r="P26" s="28">
        <f t="shared" si="4"/>
        <v>0</v>
      </c>
      <c r="Q26" s="28">
        <f t="shared" si="5"/>
        <v>0</v>
      </c>
      <c r="R26" s="28">
        <f t="shared" si="6"/>
        <v>0</v>
      </c>
      <c r="S26" s="28">
        <f t="shared" si="7"/>
        <v>0</v>
      </c>
      <c r="T26" s="28">
        <f t="shared" si="8"/>
        <v>0</v>
      </c>
      <c r="U26" s="28">
        <f t="shared" si="9"/>
        <v>0</v>
      </c>
      <c r="V26" s="28">
        <f t="shared" si="10"/>
        <v>4.7557364238687604E-3</v>
      </c>
      <c r="W26" s="28">
        <f t="shared" si="11"/>
        <v>0</v>
      </c>
      <c r="X26" s="28">
        <f t="shared" si="12"/>
        <v>4.7557364238687604E-3</v>
      </c>
    </row>
    <row r="27" spans="1:24" x14ac:dyDescent="0.25">
      <c r="A27" s="25" t="s">
        <v>198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f>VLOOKUP(A27,TAB_DIN_Fundo_Cultural!A$6:D$17,4,0)</f>
        <v>1537377.8087288863</v>
      </c>
      <c r="K27" s="27">
        <v>0</v>
      </c>
      <c r="L27" s="67">
        <f t="shared" si="1"/>
        <v>1537377.8087288863</v>
      </c>
      <c r="M27" s="25" t="s">
        <v>198</v>
      </c>
      <c r="N27" s="28">
        <f t="shared" si="2"/>
        <v>0</v>
      </c>
      <c r="O27" s="28">
        <f t="shared" si="3"/>
        <v>0</v>
      </c>
      <c r="P27" s="28">
        <f t="shared" si="4"/>
        <v>0</v>
      </c>
      <c r="Q27" s="28">
        <f t="shared" si="5"/>
        <v>0</v>
      </c>
      <c r="R27" s="28">
        <f t="shared" si="6"/>
        <v>0</v>
      </c>
      <c r="S27" s="28">
        <f t="shared" si="7"/>
        <v>0</v>
      </c>
      <c r="T27" s="28">
        <f t="shared" si="8"/>
        <v>0</v>
      </c>
      <c r="U27" s="28">
        <f t="shared" si="9"/>
        <v>0</v>
      </c>
      <c r="V27" s="28">
        <f t="shared" si="10"/>
        <v>6.6410198418600436E-2</v>
      </c>
      <c r="W27" s="28">
        <f t="shared" si="11"/>
        <v>0</v>
      </c>
      <c r="X27" s="28">
        <f t="shared" si="12"/>
        <v>6.6410198418600436E-2</v>
      </c>
    </row>
    <row r="28" spans="1:24" x14ac:dyDescent="0.25">
      <c r="A28" s="25" t="s">
        <v>173</v>
      </c>
      <c r="B28" s="27">
        <v>0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67">
        <f t="shared" si="1"/>
        <v>0</v>
      </c>
      <c r="M28" s="25" t="s">
        <v>173</v>
      </c>
      <c r="N28" s="28">
        <f t="shared" si="2"/>
        <v>0</v>
      </c>
      <c r="O28" s="28">
        <f t="shared" si="3"/>
        <v>0</v>
      </c>
      <c r="P28" s="28">
        <f t="shared" si="4"/>
        <v>0</v>
      </c>
      <c r="Q28" s="28">
        <f t="shared" si="5"/>
        <v>0</v>
      </c>
      <c r="R28" s="28">
        <f t="shared" si="6"/>
        <v>0</v>
      </c>
      <c r="S28" s="28">
        <f t="shared" si="7"/>
        <v>0</v>
      </c>
      <c r="T28" s="28">
        <f t="shared" si="8"/>
        <v>0</v>
      </c>
      <c r="U28" s="28">
        <f t="shared" si="9"/>
        <v>0</v>
      </c>
      <c r="V28" s="28">
        <f t="shared" si="10"/>
        <v>0</v>
      </c>
      <c r="W28" s="28">
        <f t="shared" si="11"/>
        <v>0</v>
      </c>
      <c r="X28" s="28">
        <f t="shared" si="12"/>
        <v>0</v>
      </c>
    </row>
    <row r="29" spans="1:24" x14ac:dyDescent="0.25">
      <c r="A29" s="25" t="s">
        <v>169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67">
        <f t="shared" si="1"/>
        <v>0</v>
      </c>
      <c r="M29" s="25" t="s">
        <v>169</v>
      </c>
      <c r="N29" s="28">
        <f t="shared" si="2"/>
        <v>0</v>
      </c>
      <c r="O29" s="28">
        <f t="shared" si="3"/>
        <v>0</v>
      </c>
      <c r="P29" s="28">
        <f t="shared" si="4"/>
        <v>0</v>
      </c>
      <c r="Q29" s="28">
        <f t="shared" si="5"/>
        <v>0</v>
      </c>
      <c r="R29" s="28">
        <f t="shared" si="6"/>
        <v>0</v>
      </c>
      <c r="S29" s="28">
        <f t="shared" si="7"/>
        <v>0</v>
      </c>
      <c r="T29" s="28">
        <f t="shared" si="8"/>
        <v>0</v>
      </c>
      <c r="U29" s="28">
        <f t="shared" si="9"/>
        <v>0</v>
      </c>
      <c r="V29" s="28">
        <f t="shared" si="10"/>
        <v>0</v>
      </c>
      <c r="W29" s="28">
        <f t="shared" si="11"/>
        <v>0</v>
      </c>
      <c r="X29" s="28">
        <f t="shared" si="12"/>
        <v>0</v>
      </c>
    </row>
    <row r="30" spans="1:24" x14ac:dyDescent="0.25">
      <c r="A30" s="25" t="s">
        <v>163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67">
        <f t="shared" si="1"/>
        <v>0</v>
      </c>
      <c r="M30" s="25" t="s">
        <v>163</v>
      </c>
      <c r="N30" s="28">
        <f t="shared" si="2"/>
        <v>0</v>
      </c>
      <c r="O30" s="28">
        <f t="shared" si="3"/>
        <v>0</v>
      </c>
      <c r="P30" s="28">
        <f t="shared" si="4"/>
        <v>0</v>
      </c>
      <c r="Q30" s="28">
        <f t="shared" si="5"/>
        <v>0</v>
      </c>
      <c r="R30" s="28">
        <f t="shared" si="6"/>
        <v>0</v>
      </c>
      <c r="S30" s="28">
        <f t="shared" si="7"/>
        <v>0</v>
      </c>
      <c r="T30" s="28">
        <f t="shared" si="8"/>
        <v>0</v>
      </c>
      <c r="U30" s="28">
        <f t="shared" si="9"/>
        <v>0</v>
      </c>
      <c r="V30" s="28">
        <f t="shared" si="10"/>
        <v>0</v>
      </c>
      <c r="W30" s="28">
        <f t="shared" si="11"/>
        <v>0</v>
      </c>
      <c r="X30" s="28">
        <f t="shared" si="12"/>
        <v>0</v>
      </c>
    </row>
    <row r="31" spans="1:24" x14ac:dyDescent="0.25">
      <c r="A31" s="25" t="s">
        <v>155</v>
      </c>
      <c r="B31" s="27">
        <v>0</v>
      </c>
      <c r="C31" s="27">
        <v>0</v>
      </c>
      <c r="D31" s="27">
        <v>0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67">
        <f t="shared" si="1"/>
        <v>0</v>
      </c>
      <c r="M31" s="25" t="s">
        <v>155</v>
      </c>
      <c r="N31" s="28">
        <f t="shared" si="2"/>
        <v>0</v>
      </c>
      <c r="O31" s="28">
        <f t="shared" si="3"/>
        <v>0</v>
      </c>
      <c r="P31" s="28">
        <f t="shared" si="4"/>
        <v>0</v>
      </c>
      <c r="Q31" s="28">
        <f t="shared" si="5"/>
        <v>0</v>
      </c>
      <c r="R31" s="28">
        <f t="shared" si="6"/>
        <v>0</v>
      </c>
      <c r="S31" s="28">
        <f t="shared" si="7"/>
        <v>0</v>
      </c>
      <c r="T31" s="28">
        <f t="shared" si="8"/>
        <v>0</v>
      </c>
      <c r="U31" s="28">
        <f t="shared" si="9"/>
        <v>0</v>
      </c>
      <c r="V31" s="28">
        <f t="shared" si="10"/>
        <v>0</v>
      </c>
      <c r="W31" s="28">
        <f t="shared" si="11"/>
        <v>0</v>
      </c>
      <c r="X31" s="28">
        <f t="shared" si="12"/>
        <v>0</v>
      </c>
    </row>
    <row r="32" spans="1:24" x14ac:dyDescent="0.25">
      <c r="A32" s="25" t="s">
        <v>223</v>
      </c>
      <c r="B32" s="29">
        <f>SUM(B5:B31)</f>
        <v>0</v>
      </c>
      <c r="C32" s="29">
        <f t="shared" ref="C32:K32" si="13">SUM(C5:C31)</f>
        <v>404962.43987084588</v>
      </c>
      <c r="D32" s="29">
        <f t="shared" si="13"/>
        <v>899817.54222768918</v>
      </c>
      <c r="E32" s="29">
        <f t="shared" si="13"/>
        <v>0</v>
      </c>
      <c r="F32" s="29">
        <f t="shared" si="13"/>
        <v>0</v>
      </c>
      <c r="G32" s="29">
        <f t="shared" si="13"/>
        <v>0</v>
      </c>
      <c r="H32" s="29">
        <f t="shared" si="13"/>
        <v>0</v>
      </c>
      <c r="I32" s="29">
        <f t="shared" si="13"/>
        <v>0</v>
      </c>
      <c r="J32" s="29">
        <f t="shared" si="13"/>
        <v>21844944.688778091</v>
      </c>
      <c r="K32" s="29">
        <f t="shared" si="13"/>
        <v>0</v>
      </c>
      <c r="L32" s="67">
        <f>SUM(B32:K32)</f>
        <v>23149724.670876626</v>
      </c>
      <c r="M32" s="25" t="s">
        <v>223</v>
      </c>
      <c r="N32" s="28">
        <f>B32/$L$32</f>
        <v>0</v>
      </c>
      <c r="O32" s="28">
        <f t="shared" si="3"/>
        <v>1.7493186015309567E-2</v>
      </c>
      <c r="P32" s="28">
        <f t="shared" si="4"/>
        <v>3.8869470588550857E-2</v>
      </c>
      <c r="Q32" s="28">
        <f t="shared" si="5"/>
        <v>0</v>
      </c>
      <c r="R32" s="28">
        <f t="shared" si="6"/>
        <v>0</v>
      </c>
      <c r="S32" s="28">
        <f t="shared" si="7"/>
        <v>0</v>
      </c>
      <c r="T32" s="28">
        <f t="shared" si="8"/>
        <v>0</v>
      </c>
      <c r="U32" s="28">
        <f t="shared" si="9"/>
        <v>0</v>
      </c>
      <c r="V32" s="28">
        <f t="shared" si="10"/>
        <v>0.94363734339613958</v>
      </c>
      <c r="W32" s="28">
        <f t="shared" si="11"/>
        <v>0</v>
      </c>
      <c r="X32" s="28">
        <f t="shared" si="12"/>
        <v>1</v>
      </c>
    </row>
    <row r="36" spans="1:24" x14ac:dyDescent="0.2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24" x14ac:dyDescent="0.25">
      <c r="A37" s="2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M37" s="25"/>
      <c r="N37" s="1">
        <v>2008</v>
      </c>
      <c r="O37" s="1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</row>
    <row r="38" spans="1:24" x14ac:dyDescent="0.25">
      <c r="A38" s="25"/>
      <c r="B38" s="25" t="s">
        <v>224</v>
      </c>
      <c r="C38" s="25" t="s">
        <v>228</v>
      </c>
      <c r="D38" s="25" t="s">
        <v>15</v>
      </c>
      <c r="E38" s="25" t="s">
        <v>229</v>
      </c>
      <c r="F38" s="25" t="s">
        <v>226</v>
      </c>
      <c r="G38" s="25" t="s">
        <v>227</v>
      </c>
      <c r="H38" s="25" t="s">
        <v>131</v>
      </c>
      <c r="I38" s="25" t="s">
        <v>130</v>
      </c>
      <c r="J38" s="25" t="s">
        <v>129</v>
      </c>
      <c r="K38" s="25" t="s">
        <v>230</v>
      </c>
      <c r="L38" s="25" t="s">
        <v>404</v>
      </c>
      <c r="M38" s="25"/>
      <c r="N38" s="25" t="s">
        <v>224</v>
      </c>
      <c r="O38" s="25" t="s">
        <v>228</v>
      </c>
      <c r="P38" s="25" t="s">
        <v>15</v>
      </c>
      <c r="Q38" s="25" t="s">
        <v>229</v>
      </c>
      <c r="R38" s="25" t="s">
        <v>226</v>
      </c>
      <c r="S38" s="25" t="s">
        <v>227</v>
      </c>
      <c r="T38" s="25" t="s">
        <v>131</v>
      </c>
      <c r="U38" s="25" t="s">
        <v>130</v>
      </c>
      <c r="V38" s="25" t="s">
        <v>129</v>
      </c>
      <c r="W38" s="25" t="s">
        <v>230</v>
      </c>
    </row>
    <row r="39" spans="1:24" x14ac:dyDescent="0.25">
      <c r="A39" s="25" t="s">
        <v>132</v>
      </c>
      <c r="B39" s="27">
        <v>0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67">
        <f>SUM(B39:K39)</f>
        <v>0</v>
      </c>
      <c r="M39" s="25" t="s">
        <v>132</v>
      </c>
      <c r="N39" s="28">
        <f>B39/$L$66</f>
        <v>0</v>
      </c>
      <c r="O39" s="28">
        <f t="shared" ref="O39:X54" si="14">C39/$L$66</f>
        <v>0</v>
      </c>
      <c r="P39" s="28">
        <f t="shared" si="14"/>
        <v>0</v>
      </c>
      <c r="Q39" s="28">
        <f t="shared" si="14"/>
        <v>0</v>
      </c>
      <c r="R39" s="28">
        <f t="shared" si="14"/>
        <v>0</v>
      </c>
      <c r="S39" s="28">
        <f t="shared" si="14"/>
        <v>0</v>
      </c>
      <c r="T39" s="28">
        <f t="shared" si="14"/>
        <v>0</v>
      </c>
      <c r="U39" s="28">
        <f t="shared" si="14"/>
        <v>0</v>
      </c>
      <c r="V39" s="28">
        <f t="shared" si="14"/>
        <v>0</v>
      </c>
      <c r="W39" s="28">
        <f t="shared" si="14"/>
        <v>0</v>
      </c>
      <c r="X39" s="28">
        <f t="shared" si="14"/>
        <v>0</v>
      </c>
    </row>
    <row r="40" spans="1:24" x14ac:dyDescent="0.25">
      <c r="A40" s="25" t="s">
        <v>134</v>
      </c>
      <c r="B40" s="27">
        <v>0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67">
        <f t="shared" ref="L40:L65" si="15">SUM(B40:K40)</f>
        <v>0</v>
      </c>
      <c r="M40" s="25" t="s">
        <v>134</v>
      </c>
      <c r="N40" s="28">
        <f t="shared" ref="N40:N66" si="16">B40/$L$66</f>
        <v>0</v>
      </c>
      <c r="O40" s="28">
        <f t="shared" si="14"/>
        <v>0</v>
      </c>
      <c r="P40" s="28">
        <f t="shared" si="14"/>
        <v>0</v>
      </c>
      <c r="Q40" s="28">
        <f t="shared" si="14"/>
        <v>0</v>
      </c>
      <c r="R40" s="28">
        <f t="shared" si="14"/>
        <v>0</v>
      </c>
      <c r="S40" s="28">
        <f t="shared" si="14"/>
        <v>0</v>
      </c>
      <c r="T40" s="28">
        <f t="shared" si="14"/>
        <v>0</v>
      </c>
      <c r="U40" s="28">
        <f t="shared" si="14"/>
        <v>0</v>
      </c>
      <c r="V40" s="28">
        <f t="shared" si="14"/>
        <v>0</v>
      </c>
      <c r="W40" s="28">
        <f t="shared" si="14"/>
        <v>0</v>
      </c>
      <c r="X40" s="28">
        <f t="shared" si="14"/>
        <v>0</v>
      </c>
    </row>
    <row r="41" spans="1:24" x14ac:dyDescent="0.25">
      <c r="A41" s="25" t="s">
        <v>139</v>
      </c>
      <c r="B41" s="27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67">
        <f t="shared" si="15"/>
        <v>0</v>
      </c>
      <c r="M41" s="25" t="s">
        <v>139</v>
      </c>
      <c r="N41" s="28">
        <f t="shared" si="16"/>
        <v>0</v>
      </c>
      <c r="O41" s="28">
        <f t="shared" si="14"/>
        <v>0</v>
      </c>
      <c r="P41" s="28">
        <f t="shared" si="14"/>
        <v>0</v>
      </c>
      <c r="Q41" s="28">
        <f t="shared" si="14"/>
        <v>0</v>
      </c>
      <c r="R41" s="28">
        <f t="shared" si="14"/>
        <v>0</v>
      </c>
      <c r="S41" s="28">
        <f t="shared" si="14"/>
        <v>0</v>
      </c>
      <c r="T41" s="28">
        <f t="shared" si="14"/>
        <v>0</v>
      </c>
      <c r="U41" s="28">
        <f t="shared" si="14"/>
        <v>0</v>
      </c>
      <c r="V41" s="28">
        <f t="shared" si="14"/>
        <v>0</v>
      </c>
      <c r="W41" s="28">
        <f t="shared" si="14"/>
        <v>0</v>
      </c>
      <c r="X41" s="28">
        <f t="shared" si="14"/>
        <v>0</v>
      </c>
    </row>
    <row r="42" spans="1:24" x14ac:dyDescent="0.25">
      <c r="A42" s="25" t="s">
        <v>143</v>
      </c>
      <c r="B42" s="27">
        <v>0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67">
        <f t="shared" si="15"/>
        <v>0</v>
      </c>
      <c r="M42" s="25" t="s">
        <v>143</v>
      </c>
      <c r="N42" s="28">
        <f t="shared" si="16"/>
        <v>0</v>
      </c>
      <c r="O42" s="28">
        <f t="shared" si="14"/>
        <v>0</v>
      </c>
      <c r="P42" s="28">
        <f t="shared" si="14"/>
        <v>0</v>
      </c>
      <c r="Q42" s="28">
        <f t="shared" si="14"/>
        <v>0</v>
      </c>
      <c r="R42" s="28">
        <f t="shared" si="14"/>
        <v>0</v>
      </c>
      <c r="S42" s="28">
        <f t="shared" si="14"/>
        <v>0</v>
      </c>
      <c r="T42" s="28">
        <f t="shared" si="14"/>
        <v>0</v>
      </c>
      <c r="U42" s="28">
        <f t="shared" si="14"/>
        <v>0</v>
      </c>
      <c r="V42" s="28">
        <f t="shared" si="14"/>
        <v>0</v>
      </c>
      <c r="W42" s="28">
        <f t="shared" si="14"/>
        <v>0</v>
      </c>
      <c r="X42" s="28">
        <f t="shared" si="14"/>
        <v>0</v>
      </c>
    </row>
    <row r="43" spans="1:24" x14ac:dyDescent="0.25">
      <c r="A43" s="25" t="s">
        <v>146</v>
      </c>
      <c r="B43" s="27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f>VLOOKUP(A43,TAB_DIN_Fundo_Cultural!A$27:D$41,4,0)</f>
        <v>1508455.8419004031</v>
      </c>
      <c r="K43" s="27">
        <v>0</v>
      </c>
      <c r="L43" s="67">
        <f t="shared" si="15"/>
        <v>1508455.8419004031</v>
      </c>
      <c r="M43" s="25" t="s">
        <v>146</v>
      </c>
      <c r="N43" s="28">
        <f t="shared" si="16"/>
        <v>0</v>
      </c>
      <c r="O43" s="28">
        <f t="shared" si="14"/>
        <v>0</v>
      </c>
      <c r="P43" s="28">
        <f t="shared" si="14"/>
        <v>0</v>
      </c>
      <c r="Q43" s="28">
        <f t="shared" si="14"/>
        <v>0</v>
      </c>
      <c r="R43" s="28">
        <f t="shared" si="14"/>
        <v>0</v>
      </c>
      <c r="S43" s="28">
        <f t="shared" si="14"/>
        <v>0</v>
      </c>
      <c r="T43" s="28">
        <f t="shared" si="14"/>
        <v>0</v>
      </c>
      <c r="U43" s="28">
        <f t="shared" si="14"/>
        <v>0</v>
      </c>
      <c r="V43" s="28">
        <f t="shared" si="14"/>
        <v>4.5884697160378393E-2</v>
      </c>
      <c r="W43" s="28">
        <f t="shared" si="14"/>
        <v>0</v>
      </c>
      <c r="X43" s="28">
        <f t="shared" si="14"/>
        <v>4.5884697160378393E-2</v>
      </c>
    </row>
    <row r="44" spans="1:24" x14ac:dyDescent="0.25">
      <c r="A44" s="25" t="s">
        <v>141</v>
      </c>
      <c r="B44" s="27">
        <v>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67">
        <f t="shared" si="15"/>
        <v>0</v>
      </c>
      <c r="M44" s="25" t="s">
        <v>141</v>
      </c>
      <c r="N44" s="28">
        <f t="shared" si="16"/>
        <v>0</v>
      </c>
      <c r="O44" s="28">
        <f t="shared" si="14"/>
        <v>0</v>
      </c>
      <c r="P44" s="28">
        <f t="shared" si="14"/>
        <v>0</v>
      </c>
      <c r="Q44" s="28">
        <f t="shared" si="14"/>
        <v>0</v>
      </c>
      <c r="R44" s="28">
        <f t="shared" si="14"/>
        <v>0</v>
      </c>
      <c r="S44" s="28">
        <f t="shared" si="14"/>
        <v>0</v>
      </c>
      <c r="T44" s="28">
        <f t="shared" si="14"/>
        <v>0</v>
      </c>
      <c r="U44" s="28">
        <f t="shared" si="14"/>
        <v>0</v>
      </c>
      <c r="V44" s="28">
        <f t="shared" si="14"/>
        <v>0</v>
      </c>
      <c r="W44" s="28">
        <f t="shared" si="14"/>
        <v>0</v>
      </c>
      <c r="X44" s="28">
        <f t="shared" si="14"/>
        <v>0</v>
      </c>
    </row>
    <row r="45" spans="1:24" x14ac:dyDescent="0.25">
      <c r="A45" s="25" t="s">
        <v>153</v>
      </c>
      <c r="B45" s="27">
        <v>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67">
        <f t="shared" si="15"/>
        <v>0</v>
      </c>
      <c r="M45" s="25" t="s">
        <v>153</v>
      </c>
      <c r="N45" s="28">
        <f t="shared" si="16"/>
        <v>0</v>
      </c>
      <c r="O45" s="28">
        <f t="shared" si="14"/>
        <v>0</v>
      </c>
      <c r="P45" s="28">
        <f t="shared" si="14"/>
        <v>0</v>
      </c>
      <c r="Q45" s="28">
        <f t="shared" si="14"/>
        <v>0</v>
      </c>
      <c r="R45" s="28">
        <f t="shared" si="14"/>
        <v>0</v>
      </c>
      <c r="S45" s="28">
        <f t="shared" si="14"/>
        <v>0</v>
      </c>
      <c r="T45" s="28">
        <f t="shared" si="14"/>
        <v>0</v>
      </c>
      <c r="U45" s="28">
        <f t="shared" si="14"/>
        <v>0</v>
      </c>
      <c r="V45" s="28">
        <f t="shared" si="14"/>
        <v>0</v>
      </c>
      <c r="W45" s="28">
        <f t="shared" si="14"/>
        <v>0</v>
      </c>
      <c r="X45" s="28">
        <f t="shared" si="14"/>
        <v>0</v>
      </c>
    </row>
    <row r="46" spans="1:24" x14ac:dyDescent="0.25">
      <c r="A46" s="25" t="s">
        <v>157</v>
      </c>
      <c r="B46" s="27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f>VLOOKUP(A46,TAB_DIN_Fundo_Cultural!A$27:D$41,4,0)</f>
        <v>679806.14340133977</v>
      </c>
      <c r="K46" s="27">
        <v>0</v>
      </c>
      <c r="L46" s="67">
        <f t="shared" si="15"/>
        <v>679806.14340133977</v>
      </c>
      <c r="M46" s="25" t="s">
        <v>157</v>
      </c>
      <c r="N46" s="28">
        <f t="shared" si="16"/>
        <v>0</v>
      </c>
      <c r="O46" s="28">
        <f t="shared" si="14"/>
        <v>0</v>
      </c>
      <c r="P46" s="28">
        <f t="shared" si="14"/>
        <v>0</v>
      </c>
      <c r="Q46" s="28">
        <f t="shared" si="14"/>
        <v>0</v>
      </c>
      <c r="R46" s="28">
        <f t="shared" si="14"/>
        <v>0</v>
      </c>
      <c r="S46" s="28">
        <f t="shared" si="14"/>
        <v>0</v>
      </c>
      <c r="T46" s="28">
        <f t="shared" si="14"/>
        <v>0</v>
      </c>
      <c r="U46" s="28">
        <f t="shared" si="14"/>
        <v>0</v>
      </c>
      <c r="V46" s="28">
        <f t="shared" si="14"/>
        <v>2.0678562906049431E-2</v>
      </c>
      <c r="W46" s="28">
        <f t="shared" si="14"/>
        <v>0</v>
      </c>
      <c r="X46" s="28">
        <f t="shared" si="14"/>
        <v>2.0678562906049431E-2</v>
      </c>
    </row>
    <row r="47" spans="1:24" x14ac:dyDescent="0.25">
      <c r="A47" s="25" t="s">
        <v>161</v>
      </c>
      <c r="B47" s="27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f>VLOOKUP(A47,TAB_DIN_Fundo_Cultural!A$27:D$41,4,0)</f>
        <v>64343.651472936814</v>
      </c>
      <c r="K47" s="27">
        <v>0</v>
      </c>
      <c r="L47" s="67">
        <f t="shared" si="15"/>
        <v>64343.651472936814</v>
      </c>
      <c r="M47" s="25" t="s">
        <v>161</v>
      </c>
      <c r="N47" s="28">
        <f t="shared" si="16"/>
        <v>0</v>
      </c>
      <c r="O47" s="28">
        <f t="shared" si="14"/>
        <v>0</v>
      </c>
      <c r="P47" s="28">
        <f t="shared" si="14"/>
        <v>0</v>
      </c>
      <c r="Q47" s="28">
        <f t="shared" si="14"/>
        <v>0</v>
      </c>
      <c r="R47" s="28">
        <f t="shared" si="14"/>
        <v>0</v>
      </c>
      <c r="S47" s="28">
        <f t="shared" si="14"/>
        <v>0</v>
      </c>
      <c r="T47" s="28">
        <f t="shared" si="14"/>
        <v>0</v>
      </c>
      <c r="U47" s="28">
        <f t="shared" si="14"/>
        <v>0</v>
      </c>
      <c r="V47" s="28">
        <f t="shared" si="14"/>
        <v>1.9572259790575789E-3</v>
      </c>
      <c r="W47" s="28">
        <f t="shared" si="14"/>
        <v>0</v>
      </c>
      <c r="X47" s="28">
        <f t="shared" si="14"/>
        <v>1.9572259790575789E-3</v>
      </c>
    </row>
    <row r="48" spans="1:24" x14ac:dyDescent="0.25">
      <c r="A48" s="25" t="s">
        <v>151</v>
      </c>
      <c r="B48" s="27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f>VLOOKUP(A48,TAB_DIN_Fundo_Cultural!A$27:D$41,4,0)</f>
        <v>99661.280137994923</v>
      </c>
      <c r="K48" s="27">
        <v>0</v>
      </c>
      <c r="L48" s="67">
        <f t="shared" si="15"/>
        <v>99661.280137994923</v>
      </c>
      <c r="M48" s="25" t="s">
        <v>151</v>
      </c>
      <c r="N48" s="28">
        <f t="shared" si="16"/>
        <v>0</v>
      </c>
      <c r="O48" s="28">
        <f t="shared" si="14"/>
        <v>0</v>
      </c>
      <c r="P48" s="28">
        <f t="shared" si="14"/>
        <v>0</v>
      </c>
      <c r="Q48" s="28">
        <f t="shared" si="14"/>
        <v>0</v>
      </c>
      <c r="R48" s="28">
        <f t="shared" si="14"/>
        <v>0</v>
      </c>
      <c r="S48" s="28">
        <f t="shared" si="14"/>
        <v>0</v>
      </c>
      <c r="T48" s="28">
        <f t="shared" si="14"/>
        <v>0</v>
      </c>
      <c r="U48" s="28">
        <f t="shared" si="14"/>
        <v>0</v>
      </c>
      <c r="V48" s="28">
        <f t="shared" si="14"/>
        <v>3.0315290184341121E-3</v>
      </c>
      <c r="W48" s="28">
        <f t="shared" si="14"/>
        <v>0</v>
      </c>
      <c r="X48" s="28">
        <f t="shared" si="14"/>
        <v>3.0315290184341121E-3</v>
      </c>
    </row>
    <row r="49" spans="1:24" x14ac:dyDescent="0.25">
      <c r="A49" s="25" t="s">
        <v>167</v>
      </c>
      <c r="B49" s="27">
        <v>0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67">
        <f t="shared" si="15"/>
        <v>0</v>
      </c>
      <c r="M49" s="25" t="s">
        <v>167</v>
      </c>
      <c r="N49" s="28">
        <f t="shared" si="16"/>
        <v>0</v>
      </c>
      <c r="O49" s="28">
        <f t="shared" si="14"/>
        <v>0</v>
      </c>
      <c r="P49" s="28">
        <f t="shared" si="14"/>
        <v>0</v>
      </c>
      <c r="Q49" s="28">
        <f t="shared" si="14"/>
        <v>0</v>
      </c>
      <c r="R49" s="28">
        <f t="shared" si="14"/>
        <v>0</v>
      </c>
      <c r="S49" s="28">
        <f t="shared" si="14"/>
        <v>0</v>
      </c>
      <c r="T49" s="28">
        <f t="shared" si="14"/>
        <v>0</v>
      </c>
      <c r="U49" s="28">
        <f t="shared" si="14"/>
        <v>0</v>
      </c>
      <c r="V49" s="28">
        <f t="shared" si="14"/>
        <v>0</v>
      </c>
      <c r="W49" s="28">
        <f t="shared" si="14"/>
        <v>0</v>
      </c>
      <c r="X49" s="28">
        <f t="shared" si="14"/>
        <v>0</v>
      </c>
    </row>
    <row r="50" spans="1:24" x14ac:dyDescent="0.25">
      <c r="A50" s="25" t="s">
        <v>171</v>
      </c>
      <c r="B50" s="27">
        <v>0</v>
      </c>
      <c r="C50" s="27">
        <v>0</v>
      </c>
      <c r="D50" s="27">
        <v>0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67">
        <f t="shared" si="15"/>
        <v>0</v>
      </c>
      <c r="M50" s="25" t="s">
        <v>171</v>
      </c>
      <c r="N50" s="28">
        <f t="shared" si="16"/>
        <v>0</v>
      </c>
      <c r="O50" s="28">
        <f t="shared" si="14"/>
        <v>0</v>
      </c>
      <c r="P50" s="28">
        <f t="shared" si="14"/>
        <v>0</v>
      </c>
      <c r="Q50" s="28">
        <f t="shared" si="14"/>
        <v>0</v>
      </c>
      <c r="R50" s="28">
        <f t="shared" si="14"/>
        <v>0</v>
      </c>
      <c r="S50" s="28">
        <f t="shared" si="14"/>
        <v>0</v>
      </c>
      <c r="T50" s="28">
        <f t="shared" si="14"/>
        <v>0</v>
      </c>
      <c r="U50" s="28">
        <f t="shared" si="14"/>
        <v>0</v>
      </c>
      <c r="V50" s="28">
        <f t="shared" si="14"/>
        <v>0</v>
      </c>
      <c r="W50" s="28">
        <f t="shared" si="14"/>
        <v>0</v>
      </c>
      <c r="X50" s="28">
        <f t="shared" si="14"/>
        <v>0</v>
      </c>
    </row>
    <row r="51" spans="1:24" x14ac:dyDescent="0.25">
      <c r="A51" s="25" t="s">
        <v>175</v>
      </c>
      <c r="B51" s="27">
        <v>0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f>VLOOKUP(A51,TAB_DIN_Fundo_Cultural!A$27:D$41,4,0)</f>
        <v>6909355.8967803484</v>
      </c>
      <c r="K51" s="27">
        <v>0</v>
      </c>
      <c r="L51" s="67">
        <f t="shared" si="15"/>
        <v>6909355.8967803484</v>
      </c>
      <c r="M51" s="25" t="s">
        <v>175</v>
      </c>
      <c r="N51" s="28">
        <f t="shared" si="16"/>
        <v>0</v>
      </c>
      <c r="O51" s="28">
        <f t="shared" si="14"/>
        <v>0</v>
      </c>
      <c r="P51" s="28">
        <f t="shared" si="14"/>
        <v>0</v>
      </c>
      <c r="Q51" s="28">
        <f t="shared" si="14"/>
        <v>0</v>
      </c>
      <c r="R51" s="28">
        <f t="shared" si="14"/>
        <v>0</v>
      </c>
      <c r="S51" s="28">
        <f t="shared" si="14"/>
        <v>0</v>
      </c>
      <c r="T51" s="28">
        <f t="shared" si="14"/>
        <v>0</v>
      </c>
      <c r="U51" s="28">
        <f t="shared" si="14"/>
        <v>0</v>
      </c>
      <c r="V51" s="28">
        <f t="shared" si="14"/>
        <v>0.21017101998665821</v>
      </c>
      <c r="W51" s="28">
        <f t="shared" si="14"/>
        <v>0</v>
      </c>
      <c r="X51" s="28">
        <f t="shared" si="14"/>
        <v>0.21017101998665821</v>
      </c>
    </row>
    <row r="52" spans="1:24" x14ac:dyDescent="0.25">
      <c r="A52" s="25" t="s">
        <v>137</v>
      </c>
      <c r="B52" s="27">
        <v>0</v>
      </c>
      <c r="C52" s="27">
        <v>0</v>
      </c>
      <c r="D52" s="27">
        <v>0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f>VLOOKUP(A52,TAB_DIN_Fundo_Cultural!A$27:D$41,4,0)</f>
        <v>2209369.9660543543</v>
      </c>
      <c r="K52" s="27">
        <v>0</v>
      </c>
      <c r="L52" s="67">
        <f t="shared" si="15"/>
        <v>2209369.9660543543</v>
      </c>
      <c r="M52" s="25" t="s">
        <v>137</v>
      </c>
      <c r="N52" s="28">
        <f t="shared" si="16"/>
        <v>0</v>
      </c>
      <c r="O52" s="28">
        <f t="shared" si="14"/>
        <v>0</v>
      </c>
      <c r="P52" s="28">
        <f t="shared" si="14"/>
        <v>0</v>
      </c>
      <c r="Q52" s="28">
        <f t="shared" si="14"/>
        <v>0</v>
      </c>
      <c r="R52" s="28">
        <f t="shared" si="14"/>
        <v>0</v>
      </c>
      <c r="S52" s="28">
        <f t="shared" si="14"/>
        <v>0</v>
      </c>
      <c r="T52" s="28">
        <f t="shared" si="14"/>
        <v>0</v>
      </c>
      <c r="U52" s="28">
        <f t="shared" si="14"/>
        <v>0</v>
      </c>
      <c r="V52" s="28">
        <f t="shared" si="14"/>
        <v>6.720532944466065E-2</v>
      </c>
      <c r="W52" s="28">
        <f t="shared" si="14"/>
        <v>0</v>
      </c>
      <c r="X52" s="28">
        <f t="shared" si="14"/>
        <v>6.720532944466065E-2</v>
      </c>
    </row>
    <row r="53" spans="1:24" x14ac:dyDescent="0.25">
      <c r="A53" s="25" t="s">
        <v>181</v>
      </c>
      <c r="B53" s="27">
        <v>0</v>
      </c>
      <c r="C53" s="27">
        <v>0</v>
      </c>
      <c r="D53" s="27">
        <v>0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f>VLOOKUP(A53,TAB_DIN_Fundo_Cultural!A$27:D$41,4,0)</f>
        <v>680570.92531266634</v>
      </c>
      <c r="K53" s="27">
        <v>0</v>
      </c>
      <c r="L53" s="67">
        <f t="shared" si="15"/>
        <v>680570.92531266634</v>
      </c>
      <c r="M53" s="25" t="s">
        <v>181</v>
      </c>
      <c r="N53" s="28">
        <f t="shared" si="16"/>
        <v>0</v>
      </c>
      <c r="O53" s="28">
        <f t="shared" si="14"/>
        <v>0</v>
      </c>
      <c r="P53" s="28">
        <f t="shared" si="14"/>
        <v>0</v>
      </c>
      <c r="Q53" s="28">
        <f t="shared" si="14"/>
        <v>0</v>
      </c>
      <c r="R53" s="28">
        <f t="shared" si="14"/>
        <v>0</v>
      </c>
      <c r="S53" s="28">
        <f t="shared" si="14"/>
        <v>0</v>
      </c>
      <c r="T53" s="28">
        <f t="shared" si="14"/>
        <v>0</v>
      </c>
      <c r="U53" s="28">
        <f t="shared" si="14"/>
        <v>0</v>
      </c>
      <c r="V53" s="28">
        <f t="shared" si="14"/>
        <v>2.0701826289318739E-2</v>
      </c>
      <c r="W53" s="28">
        <f t="shared" si="14"/>
        <v>0</v>
      </c>
      <c r="X53" s="28">
        <f t="shared" si="14"/>
        <v>2.0701826289318739E-2</v>
      </c>
    </row>
    <row r="54" spans="1:24" x14ac:dyDescent="0.25">
      <c r="A54" s="25" t="s">
        <v>148</v>
      </c>
      <c r="B54" s="27">
        <v>0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f>VLOOKUP(A54,TAB_DIN_Fundo_Cultural!A$27:D$41,4,0)</f>
        <v>4152560.1371445553</v>
      </c>
      <c r="K54" s="27">
        <v>0</v>
      </c>
      <c r="L54" s="67">
        <f t="shared" si="15"/>
        <v>4152560.1371445553</v>
      </c>
      <c r="M54" s="25" t="s">
        <v>148</v>
      </c>
      <c r="N54" s="28">
        <f t="shared" si="16"/>
        <v>0</v>
      </c>
      <c r="O54" s="28">
        <f t="shared" si="14"/>
        <v>0</v>
      </c>
      <c r="P54" s="28">
        <f t="shared" si="14"/>
        <v>0</v>
      </c>
      <c r="Q54" s="28">
        <f t="shared" si="14"/>
        <v>0</v>
      </c>
      <c r="R54" s="28">
        <f t="shared" si="14"/>
        <v>0</v>
      </c>
      <c r="S54" s="28">
        <f t="shared" si="14"/>
        <v>0</v>
      </c>
      <c r="T54" s="28">
        <f t="shared" si="14"/>
        <v>0</v>
      </c>
      <c r="U54" s="28">
        <f t="shared" si="14"/>
        <v>0</v>
      </c>
      <c r="V54" s="28">
        <f t="shared" si="14"/>
        <v>0.12631391588705038</v>
      </c>
      <c r="W54" s="28">
        <f t="shared" si="14"/>
        <v>0</v>
      </c>
      <c r="X54" s="28">
        <f t="shared" si="14"/>
        <v>0.12631391588705038</v>
      </c>
    </row>
    <row r="55" spans="1:24" x14ac:dyDescent="0.25">
      <c r="A55" s="25" t="s">
        <v>177</v>
      </c>
      <c r="B55" s="27">
        <v>0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f>VLOOKUP(A55,TAB_DIN_Fundo_Cultural!A$27:D$41,4,0)</f>
        <v>2336388.3449181779</v>
      </c>
      <c r="K55" s="27">
        <v>0</v>
      </c>
      <c r="L55" s="67">
        <f t="shared" si="15"/>
        <v>2336388.3449181779</v>
      </c>
      <c r="M55" s="25" t="s">
        <v>177</v>
      </c>
      <c r="N55" s="28">
        <f t="shared" si="16"/>
        <v>0</v>
      </c>
      <c r="O55" s="28">
        <f t="shared" ref="O55:O66" si="17">C55/$L$66</f>
        <v>0</v>
      </c>
      <c r="P55" s="28">
        <f t="shared" ref="P55:P66" si="18">D55/$L$66</f>
        <v>0</v>
      </c>
      <c r="Q55" s="28">
        <f t="shared" ref="Q55:Q66" si="19">E55/$L$66</f>
        <v>0</v>
      </c>
      <c r="R55" s="28">
        <f t="shared" ref="R55:R66" si="20">F55/$L$66</f>
        <v>0</v>
      </c>
      <c r="S55" s="28">
        <f t="shared" ref="S55:S66" si="21">G55/$L$66</f>
        <v>0</v>
      </c>
      <c r="T55" s="28">
        <f t="shared" ref="T55:T66" si="22">H55/$L$66</f>
        <v>0</v>
      </c>
      <c r="U55" s="28">
        <f t="shared" ref="U55:U66" si="23">I55/$L$66</f>
        <v>0</v>
      </c>
      <c r="V55" s="28">
        <f t="shared" ref="V55:V66" si="24">J55/$L$66</f>
        <v>7.1069015530841467E-2</v>
      </c>
      <c r="W55" s="28">
        <f t="shared" ref="W55:W66" si="25">K55/$L$66</f>
        <v>0</v>
      </c>
      <c r="X55" s="28">
        <f t="shared" ref="X55:X66" si="26">L55/$L$66</f>
        <v>7.1069015530841467E-2</v>
      </c>
    </row>
    <row r="56" spans="1:24" x14ac:dyDescent="0.25">
      <c r="A56" s="25" t="s">
        <v>159</v>
      </c>
      <c r="B56" s="27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67">
        <f t="shared" si="15"/>
        <v>0</v>
      </c>
      <c r="M56" s="25" t="s">
        <v>159</v>
      </c>
      <c r="N56" s="28">
        <f t="shared" si="16"/>
        <v>0</v>
      </c>
      <c r="O56" s="28">
        <f t="shared" si="17"/>
        <v>0</v>
      </c>
      <c r="P56" s="28">
        <f t="shared" si="18"/>
        <v>0</v>
      </c>
      <c r="Q56" s="28">
        <f t="shared" si="19"/>
        <v>0</v>
      </c>
      <c r="R56" s="28">
        <f t="shared" si="20"/>
        <v>0</v>
      </c>
      <c r="S56" s="28">
        <f t="shared" si="21"/>
        <v>0</v>
      </c>
      <c r="T56" s="28">
        <f t="shared" si="22"/>
        <v>0</v>
      </c>
      <c r="U56" s="28">
        <f t="shared" si="23"/>
        <v>0</v>
      </c>
      <c r="V56" s="28">
        <f t="shared" si="24"/>
        <v>0</v>
      </c>
      <c r="W56" s="28">
        <f t="shared" si="25"/>
        <v>0</v>
      </c>
      <c r="X56" s="28">
        <f t="shared" si="26"/>
        <v>0</v>
      </c>
    </row>
    <row r="57" spans="1:24" x14ac:dyDescent="0.25">
      <c r="A57" s="25" t="s">
        <v>191</v>
      </c>
      <c r="B57" s="27">
        <v>0</v>
      </c>
      <c r="C57" s="27">
        <f>VLOOKUP(A57,TAB_DIN_Fundo_Cultural!A$27:B$41,2,0)</f>
        <v>678217.09654113918</v>
      </c>
      <c r="D57" s="27">
        <f>VLOOKUP(A57,TAB_DIN_Fundo_Cultural!A$27:C$41,3,0)</f>
        <v>334600.58378213947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f>VLOOKUP(A57,TAB_DIN_Fundo_Cultural!A$27:D$41,4,0)</f>
        <v>9483968.708530657</v>
      </c>
      <c r="K57" s="27">
        <v>0</v>
      </c>
      <c r="L57" s="67">
        <f t="shared" si="15"/>
        <v>10496786.388853936</v>
      </c>
      <c r="M57" s="25" t="s">
        <v>191</v>
      </c>
      <c r="N57" s="28">
        <f t="shared" si="16"/>
        <v>0</v>
      </c>
      <c r="O57" s="28">
        <f t="shared" si="17"/>
        <v>2.0630226765256544E-2</v>
      </c>
      <c r="P57" s="28">
        <f t="shared" si="18"/>
        <v>1.0177988662357531E-2</v>
      </c>
      <c r="Q57" s="28">
        <f t="shared" si="19"/>
        <v>0</v>
      </c>
      <c r="R57" s="28">
        <f t="shared" si="20"/>
        <v>0</v>
      </c>
      <c r="S57" s="28">
        <f t="shared" si="21"/>
        <v>0</v>
      </c>
      <c r="T57" s="28">
        <f t="shared" si="22"/>
        <v>0</v>
      </c>
      <c r="U57" s="28">
        <f t="shared" si="23"/>
        <v>0</v>
      </c>
      <c r="V57" s="28">
        <f t="shared" si="24"/>
        <v>0.28848642431666655</v>
      </c>
      <c r="W57" s="28">
        <f t="shared" si="25"/>
        <v>0</v>
      </c>
      <c r="X57" s="28">
        <f t="shared" si="26"/>
        <v>0.31929463974428063</v>
      </c>
    </row>
    <row r="58" spans="1:24" x14ac:dyDescent="0.25">
      <c r="A58" s="25" t="s">
        <v>194</v>
      </c>
      <c r="B58" s="27">
        <v>0</v>
      </c>
      <c r="C58" s="27">
        <f>VLOOKUP(A58,TAB_DIN_Fundo_Cultural!A$27:B$41,2,0)</f>
        <v>0</v>
      </c>
      <c r="D58" s="27">
        <f>VLOOKUP(A58,TAB_DIN_Fundo_Cultural!A$27:C$41,3,0)</f>
        <v>1699515.3585033496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f>VLOOKUP(A58,TAB_DIN_Fundo_Cultural!A$27:D$41,4,0)</f>
        <v>388670.66491292353</v>
      </c>
      <c r="K58" s="27">
        <v>0</v>
      </c>
      <c r="L58" s="67">
        <f t="shared" si="15"/>
        <v>2088186.0234162731</v>
      </c>
      <c r="M58" s="25" t="s">
        <v>194</v>
      </c>
      <c r="N58" s="28">
        <f t="shared" si="16"/>
        <v>0</v>
      </c>
      <c r="O58" s="28">
        <f t="shared" si="17"/>
        <v>0</v>
      </c>
      <c r="P58" s="28">
        <f t="shared" si="18"/>
        <v>5.1696407265123583E-2</v>
      </c>
      <c r="Q58" s="28">
        <f t="shared" si="19"/>
        <v>0</v>
      </c>
      <c r="R58" s="28">
        <f t="shared" si="20"/>
        <v>0</v>
      </c>
      <c r="S58" s="28">
        <f t="shared" si="21"/>
        <v>0</v>
      </c>
      <c r="T58" s="28">
        <f t="shared" si="22"/>
        <v>0</v>
      </c>
      <c r="U58" s="28">
        <f t="shared" si="23"/>
        <v>0</v>
      </c>
      <c r="V58" s="28">
        <f t="shared" si="24"/>
        <v>1.1822709859497437E-2</v>
      </c>
      <c r="W58" s="28">
        <f t="shared" si="25"/>
        <v>0</v>
      </c>
      <c r="X58" s="28">
        <f t="shared" si="26"/>
        <v>6.3519117124621022E-2</v>
      </c>
    </row>
    <row r="59" spans="1:24" x14ac:dyDescent="0.25">
      <c r="A59" s="25" t="s">
        <v>185</v>
      </c>
      <c r="B59" s="27">
        <v>0</v>
      </c>
      <c r="C59" s="27">
        <f>VLOOKUP(A59,TAB_DIN_Fundo_Cultural!A$27:B$41,2,0)</f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f>VLOOKUP(A59,TAB_DIN_Fundo_Cultural!A$27:D$41,4,0)</f>
        <v>136771.89750627405</v>
      </c>
      <c r="K59" s="27">
        <v>0</v>
      </c>
      <c r="L59" s="67">
        <f t="shared" si="15"/>
        <v>136771.89750627405</v>
      </c>
      <c r="M59" s="25" t="s">
        <v>185</v>
      </c>
      <c r="N59" s="28">
        <f t="shared" si="16"/>
        <v>0</v>
      </c>
      <c r="O59" s="28">
        <f t="shared" si="17"/>
        <v>0</v>
      </c>
      <c r="P59" s="28">
        <f t="shared" si="18"/>
        <v>0</v>
      </c>
      <c r="Q59" s="28">
        <f t="shared" si="19"/>
        <v>0</v>
      </c>
      <c r="R59" s="28">
        <f t="shared" si="20"/>
        <v>0</v>
      </c>
      <c r="S59" s="28">
        <f t="shared" si="21"/>
        <v>0</v>
      </c>
      <c r="T59" s="28">
        <f t="shared" si="22"/>
        <v>0</v>
      </c>
      <c r="U59" s="28">
        <f t="shared" si="23"/>
        <v>0</v>
      </c>
      <c r="V59" s="28">
        <f t="shared" si="24"/>
        <v>4.1603717674753501E-3</v>
      </c>
      <c r="W59" s="28">
        <f t="shared" si="25"/>
        <v>0</v>
      </c>
      <c r="X59" s="28">
        <f t="shared" si="26"/>
        <v>4.1603717674753501E-3</v>
      </c>
    </row>
    <row r="60" spans="1:24" x14ac:dyDescent="0.25">
      <c r="A60" s="25" t="s">
        <v>200</v>
      </c>
      <c r="B60" s="27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f>VLOOKUP(A60,TAB_DIN_Fundo_Cultural!A$27:D$41,4,0)</f>
        <v>74778.675774147385</v>
      </c>
      <c r="K60" s="27">
        <v>0</v>
      </c>
      <c r="L60" s="67">
        <f t="shared" si="15"/>
        <v>74778.675774147385</v>
      </c>
      <c r="M60" s="25" t="s">
        <v>200</v>
      </c>
      <c r="N60" s="28">
        <f t="shared" si="16"/>
        <v>0</v>
      </c>
      <c r="O60" s="28">
        <f t="shared" si="17"/>
        <v>0</v>
      </c>
      <c r="P60" s="28">
        <f t="shared" si="18"/>
        <v>0</v>
      </c>
      <c r="Q60" s="28">
        <f t="shared" si="19"/>
        <v>0</v>
      </c>
      <c r="R60" s="28">
        <f t="shared" si="20"/>
        <v>0</v>
      </c>
      <c r="S60" s="28">
        <f t="shared" si="21"/>
        <v>0</v>
      </c>
      <c r="T60" s="28">
        <f t="shared" si="22"/>
        <v>0</v>
      </c>
      <c r="U60" s="28">
        <f t="shared" si="23"/>
        <v>0</v>
      </c>
      <c r="V60" s="28">
        <f t="shared" si="24"/>
        <v>2.274641919665438E-3</v>
      </c>
      <c r="W60" s="28">
        <f t="shared" si="25"/>
        <v>0</v>
      </c>
      <c r="X60" s="28">
        <f t="shared" si="26"/>
        <v>2.274641919665438E-3</v>
      </c>
    </row>
    <row r="61" spans="1:24" x14ac:dyDescent="0.25">
      <c r="A61" s="25" t="s">
        <v>198</v>
      </c>
      <c r="B61" s="27">
        <v>0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f>VLOOKUP(A61,TAB_DIN_Fundo_Cultural!A$27:D$41,4,0)</f>
        <v>992948.64626701595</v>
      </c>
      <c r="K61" s="27">
        <v>0</v>
      </c>
      <c r="L61" s="67">
        <f t="shared" si="15"/>
        <v>992948.64626701595</v>
      </c>
      <c r="M61" s="25" t="s">
        <v>198</v>
      </c>
      <c r="N61" s="28">
        <f t="shared" si="16"/>
        <v>0</v>
      </c>
      <c r="O61" s="28">
        <f t="shared" si="17"/>
        <v>0</v>
      </c>
      <c r="P61" s="28">
        <f t="shared" si="18"/>
        <v>0</v>
      </c>
      <c r="Q61" s="28">
        <f t="shared" si="19"/>
        <v>0</v>
      </c>
      <c r="R61" s="28">
        <f t="shared" si="20"/>
        <v>0</v>
      </c>
      <c r="S61" s="28">
        <f t="shared" si="21"/>
        <v>0</v>
      </c>
      <c r="T61" s="28">
        <f t="shared" si="22"/>
        <v>0</v>
      </c>
      <c r="U61" s="28">
        <f t="shared" si="23"/>
        <v>0</v>
      </c>
      <c r="V61" s="28">
        <f t="shared" si="24"/>
        <v>3.0203832730277512E-2</v>
      </c>
      <c r="W61" s="28">
        <f t="shared" si="25"/>
        <v>0</v>
      </c>
      <c r="X61" s="28">
        <f t="shared" si="26"/>
        <v>3.0203832730277512E-2</v>
      </c>
    </row>
    <row r="62" spans="1:24" x14ac:dyDescent="0.25">
      <c r="A62" s="25" t="s">
        <v>173</v>
      </c>
      <c r="B62" s="27">
        <v>0</v>
      </c>
      <c r="C62" s="27">
        <v>0</v>
      </c>
      <c r="D62" s="27">
        <v>0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67">
        <f t="shared" si="15"/>
        <v>0</v>
      </c>
      <c r="M62" s="25" t="s">
        <v>173</v>
      </c>
      <c r="N62" s="28">
        <f t="shared" si="16"/>
        <v>0</v>
      </c>
      <c r="O62" s="28">
        <f t="shared" si="17"/>
        <v>0</v>
      </c>
      <c r="P62" s="28">
        <f t="shared" si="18"/>
        <v>0</v>
      </c>
      <c r="Q62" s="28">
        <f t="shared" si="19"/>
        <v>0</v>
      </c>
      <c r="R62" s="28">
        <f t="shared" si="20"/>
        <v>0</v>
      </c>
      <c r="S62" s="28">
        <f t="shared" si="21"/>
        <v>0</v>
      </c>
      <c r="T62" s="28">
        <f t="shared" si="22"/>
        <v>0</v>
      </c>
      <c r="U62" s="28">
        <f t="shared" si="23"/>
        <v>0</v>
      </c>
      <c r="V62" s="28">
        <f t="shared" si="24"/>
        <v>0</v>
      </c>
      <c r="W62" s="28">
        <f t="shared" si="25"/>
        <v>0</v>
      </c>
      <c r="X62" s="28">
        <f t="shared" si="26"/>
        <v>0</v>
      </c>
    </row>
    <row r="63" spans="1:24" x14ac:dyDescent="0.25">
      <c r="A63" s="25" t="s">
        <v>169</v>
      </c>
      <c r="B63" s="27">
        <v>0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67">
        <f t="shared" si="15"/>
        <v>0</v>
      </c>
      <c r="M63" s="25" t="s">
        <v>169</v>
      </c>
      <c r="N63" s="28">
        <f t="shared" si="16"/>
        <v>0</v>
      </c>
      <c r="O63" s="28">
        <f t="shared" si="17"/>
        <v>0</v>
      </c>
      <c r="P63" s="28">
        <f t="shared" si="18"/>
        <v>0</v>
      </c>
      <c r="Q63" s="28">
        <f t="shared" si="19"/>
        <v>0</v>
      </c>
      <c r="R63" s="28">
        <f t="shared" si="20"/>
        <v>0</v>
      </c>
      <c r="S63" s="28">
        <f t="shared" si="21"/>
        <v>0</v>
      </c>
      <c r="T63" s="28">
        <f t="shared" si="22"/>
        <v>0</v>
      </c>
      <c r="U63" s="28">
        <f t="shared" si="23"/>
        <v>0</v>
      </c>
      <c r="V63" s="28">
        <f t="shared" si="24"/>
        <v>0</v>
      </c>
      <c r="W63" s="28">
        <f t="shared" si="25"/>
        <v>0</v>
      </c>
      <c r="X63" s="28">
        <f t="shared" si="26"/>
        <v>0</v>
      </c>
    </row>
    <row r="64" spans="1:24" x14ac:dyDescent="0.25">
      <c r="A64" s="25" t="s">
        <v>163</v>
      </c>
      <c r="B64" s="27">
        <v>0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f>VLOOKUP(A64,TAB_DIN_Fundo_Cultural!A$27:D$41,4,0)</f>
        <v>444938.21940225241</v>
      </c>
      <c r="K64" s="27">
        <v>0</v>
      </c>
      <c r="L64" s="67">
        <f t="shared" si="15"/>
        <v>444938.21940225241</v>
      </c>
      <c r="M64" s="25" t="s">
        <v>163</v>
      </c>
      <c r="N64" s="28">
        <f t="shared" si="16"/>
        <v>0</v>
      </c>
      <c r="O64" s="28">
        <f t="shared" si="17"/>
        <v>0</v>
      </c>
      <c r="P64" s="28">
        <f t="shared" si="18"/>
        <v>0</v>
      </c>
      <c r="Q64" s="28">
        <f t="shared" si="19"/>
        <v>0</v>
      </c>
      <c r="R64" s="28">
        <f t="shared" si="20"/>
        <v>0</v>
      </c>
      <c r="S64" s="28">
        <f t="shared" si="21"/>
        <v>0</v>
      </c>
      <c r="T64" s="28">
        <f t="shared" si="22"/>
        <v>0</v>
      </c>
      <c r="U64" s="28">
        <f t="shared" si="23"/>
        <v>0</v>
      </c>
      <c r="V64" s="28">
        <f t="shared" si="24"/>
        <v>1.3534274511231148E-2</v>
      </c>
      <c r="W64" s="28">
        <f t="shared" si="25"/>
        <v>0</v>
      </c>
      <c r="X64" s="28">
        <f t="shared" si="26"/>
        <v>1.3534274511231148E-2</v>
      </c>
    </row>
    <row r="65" spans="1:24" x14ac:dyDescent="0.25">
      <c r="A65" s="25" t="s">
        <v>155</v>
      </c>
      <c r="B65" s="27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67">
        <f t="shared" si="15"/>
        <v>0</v>
      </c>
      <c r="M65" s="25" t="s">
        <v>155</v>
      </c>
      <c r="N65" s="28">
        <f t="shared" si="16"/>
        <v>0</v>
      </c>
      <c r="O65" s="28">
        <f t="shared" si="17"/>
        <v>0</v>
      </c>
      <c r="P65" s="28">
        <f t="shared" si="18"/>
        <v>0</v>
      </c>
      <c r="Q65" s="28">
        <f t="shared" si="19"/>
        <v>0</v>
      </c>
      <c r="R65" s="28">
        <f t="shared" si="20"/>
        <v>0</v>
      </c>
      <c r="S65" s="28">
        <f t="shared" si="21"/>
        <v>0</v>
      </c>
      <c r="T65" s="28">
        <f t="shared" si="22"/>
        <v>0</v>
      </c>
      <c r="U65" s="28">
        <f t="shared" si="23"/>
        <v>0</v>
      </c>
      <c r="V65" s="28">
        <f t="shared" si="24"/>
        <v>0</v>
      </c>
      <c r="W65" s="28">
        <f t="shared" si="25"/>
        <v>0</v>
      </c>
      <c r="X65" s="28">
        <f t="shared" si="26"/>
        <v>0</v>
      </c>
    </row>
    <row r="66" spans="1:24" x14ac:dyDescent="0.25">
      <c r="A66" s="25" t="s">
        <v>223</v>
      </c>
      <c r="B66" s="29">
        <f>SUM(B39:B65)</f>
        <v>0</v>
      </c>
      <c r="C66" s="29">
        <f>SUM(C39:C65)</f>
        <v>678217.09654113918</v>
      </c>
      <c r="D66" s="29">
        <f t="shared" ref="D66:K66" si="27">SUM(D39:D65)</f>
        <v>2034115.9422854891</v>
      </c>
      <c r="E66" s="29">
        <f t="shared" si="27"/>
        <v>0</v>
      </c>
      <c r="F66" s="29">
        <f t="shared" si="27"/>
        <v>0</v>
      </c>
      <c r="G66" s="29">
        <f t="shared" si="27"/>
        <v>0</v>
      </c>
      <c r="H66" s="29">
        <f t="shared" si="27"/>
        <v>0</v>
      </c>
      <c r="I66" s="29">
        <f t="shared" si="27"/>
        <v>0</v>
      </c>
      <c r="J66" s="29">
        <f t="shared" si="27"/>
        <v>30162588.999516044</v>
      </c>
      <c r="K66" s="29">
        <f t="shared" si="27"/>
        <v>0</v>
      </c>
      <c r="L66" s="67">
        <f>SUM(B66:K66)</f>
        <v>32874922.038342673</v>
      </c>
      <c r="M66" s="25" t="s">
        <v>223</v>
      </c>
      <c r="N66" s="28">
        <f t="shared" si="16"/>
        <v>0</v>
      </c>
      <c r="O66" s="28">
        <f t="shared" si="17"/>
        <v>2.0630226765256544E-2</v>
      </c>
      <c r="P66" s="28">
        <f t="shared" si="18"/>
        <v>6.1874395927481111E-2</v>
      </c>
      <c r="Q66" s="28">
        <f t="shared" si="19"/>
        <v>0</v>
      </c>
      <c r="R66" s="28">
        <f t="shared" si="20"/>
        <v>0</v>
      </c>
      <c r="S66" s="28">
        <f t="shared" si="21"/>
        <v>0</v>
      </c>
      <c r="T66" s="28">
        <f t="shared" si="22"/>
        <v>0</v>
      </c>
      <c r="U66" s="28">
        <f t="shared" si="23"/>
        <v>0</v>
      </c>
      <c r="V66" s="28">
        <f t="shared" si="24"/>
        <v>0.91749537730726227</v>
      </c>
      <c r="W66" s="28">
        <f t="shared" si="25"/>
        <v>0</v>
      </c>
      <c r="X66" s="28">
        <f t="shared" si="26"/>
        <v>1</v>
      </c>
    </row>
    <row r="67" spans="1:24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24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24" x14ac:dyDescent="0.25">
      <c r="A69" s="25"/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1:24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24" x14ac:dyDescent="0.25">
      <c r="A71" s="2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N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</row>
    <row r="72" spans="1:24" x14ac:dyDescent="0.25">
      <c r="A72" s="25"/>
      <c r="B72" s="25" t="s">
        <v>224</v>
      </c>
      <c r="C72" s="25" t="s">
        <v>228</v>
      </c>
      <c r="D72" s="25" t="s">
        <v>15</v>
      </c>
      <c r="E72" s="25" t="s">
        <v>229</v>
      </c>
      <c r="F72" s="25" t="s">
        <v>226</v>
      </c>
      <c r="G72" s="25" t="s">
        <v>227</v>
      </c>
      <c r="H72" s="25" t="s">
        <v>131</v>
      </c>
      <c r="I72" s="25" t="s">
        <v>130</v>
      </c>
      <c r="J72" s="25" t="s">
        <v>129</v>
      </c>
      <c r="K72" s="25" t="s">
        <v>230</v>
      </c>
      <c r="L72" s="25" t="s">
        <v>404</v>
      </c>
      <c r="N72" s="25" t="s">
        <v>224</v>
      </c>
      <c r="O72" s="25" t="s">
        <v>228</v>
      </c>
      <c r="P72" s="25" t="s">
        <v>15</v>
      </c>
      <c r="Q72" s="25" t="s">
        <v>229</v>
      </c>
      <c r="R72" s="25" t="s">
        <v>226</v>
      </c>
      <c r="S72" s="25" t="s">
        <v>227</v>
      </c>
      <c r="T72" s="25" t="s">
        <v>131</v>
      </c>
      <c r="U72" s="25" t="s">
        <v>130</v>
      </c>
      <c r="V72" s="25" t="s">
        <v>129</v>
      </c>
      <c r="W72" s="25" t="s">
        <v>230</v>
      </c>
    </row>
    <row r="73" spans="1:24" x14ac:dyDescent="0.25">
      <c r="A73" s="25" t="s">
        <v>132</v>
      </c>
      <c r="B73" s="27">
        <v>0</v>
      </c>
      <c r="C73" s="27">
        <f>IFERROR((VLOOKUP(A73,TAB_DIN_Fundo_Cultural!A$51:B$64,2,0)),0)</f>
        <v>0</v>
      </c>
      <c r="D73" s="27">
        <f>IFERROR((VLOOKUP(A73,TAB_DIN_Fundo_Cultural!A$51:C$64,3,0)),0)</f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f>IFERROR((VLOOKUP(A73,TAB_DIN_Fundo_Cultural!A$51:D$64,4,0)),0)</f>
        <v>0</v>
      </c>
      <c r="K73" s="27">
        <v>0</v>
      </c>
      <c r="L73" s="67">
        <f>SUM(B73:K73)</f>
        <v>0</v>
      </c>
      <c r="M73" s="25" t="s">
        <v>132</v>
      </c>
      <c r="N73" s="28">
        <f>B73/$L$100</f>
        <v>0</v>
      </c>
      <c r="O73" s="28">
        <f t="shared" ref="O73:X88" si="28">C73/$L$100</f>
        <v>0</v>
      </c>
      <c r="P73" s="28">
        <f t="shared" si="28"/>
        <v>0</v>
      </c>
      <c r="Q73" s="28">
        <f t="shared" si="28"/>
        <v>0</v>
      </c>
      <c r="R73" s="28">
        <f t="shared" si="28"/>
        <v>0</v>
      </c>
      <c r="S73" s="28">
        <f t="shared" si="28"/>
        <v>0</v>
      </c>
      <c r="T73" s="28">
        <f t="shared" si="28"/>
        <v>0</v>
      </c>
      <c r="U73" s="28">
        <f t="shared" si="28"/>
        <v>0</v>
      </c>
      <c r="V73" s="28">
        <f t="shared" si="28"/>
        <v>0</v>
      </c>
      <c r="W73" s="28">
        <f t="shared" si="28"/>
        <v>0</v>
      </c>
      <c r="X73" s="28">
        <f t="shared" si="28"/>
        <v>0</v>
      </c>
    </row>
    <row r="74" spans="1:24" x14ac:dyDescent="0.25">
      <c r="A74" s="25" t="s">
        <v>134</v>
      </c>
      <c r="B74" s="27">
        <v>0</v>
      </c>
      <c r="C74" s="27">
        <f>IFERROR((VLOOKUP(A74,TAB_DIN_Fundo_Cultural!A$51:B$64,2,0)),0)</f>
        <v>0</v>
      </c>
      <c r="D74" s="27">
        <f>IFERROR((VLOOKUP(A74,TAB_DIN_Fundo_Cultural!A$51:C$64,3,0)),0)</f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f>IFERROR((VLOOKUP(A74,TAB_DIN_Fundo_Cultural!A$51:D$64,4,0)),0)</f>
        <v>0</v>
      </c>
      <c r="K74" s="27">
        <v>0</v>
      </c>
      <c r="L74" s="67">
        <f t="shared" ref="L74:L99" si="29">SUM(B74:K74)</f>
        <v>0</v>
      </c>
      <c r="M74" s="25" t="s">
        <v>134</v>
      </c>
      <c r="N74" s="28">
        <f t="shared" ref="N74:N99" si="30">B74/$L$100</f>
        <v>0</v>
      </c>
      <c r="O74" s="28">
        <f t="shared" si="28"/>
        <v>0</v>
      </c>
      <c r="P74" s="28">
        <f t="shared" si="28"/>
        <v>0</v>
      </c>
      <c r="Q74" s="28">
        <f t="shared" si="28"/>
        <v>0</v>
      </c>
      <c r="R74" s="28">
        <f t="shared" si="28"/>
        <v>0</v>
      </c>
      <c r="S74" s="28">
        <f t="shared" si="28"/>
        <v>0</v>
      </c>
      <c r="T74" s="28">
        <f t="shared" si="28"/>
        <v>0</v>
      </c>
      <c r="U74" s="28">
        <f t="shared" si="28"/>
        <v>0</v>
      </c>
      <c r="V74" s="28">
        <f t="shared" si="28"/>
        <v>0</v>
      </c>
      <c r="W74" s="28">
        <f t="shared" si="28"/>
        <v>0</v>
      </c>
      <c r="X74" s="28">
        <f t="shared" si="28"/>
        <v>0</v>
      </c>
    </row>
    <row r="75" spans="1:24" x14ac:dyDescent="0.25">
      <c r="A75" s="25" t="s">
        <v>139</v>
      </c>
      <c r="B75" s="27">
        <v>0</v>
      </c>
      <c r="C75" s="27">
        <f>IFERROR((VLOOKUP(A75,TAB_DIN_Fundo_Cultural!A$51:B$64,2,0)),0)</f>
        <v>0</v>
      </c>
      <c r="D75" s="27">
        <f>IFERROR((VLOOKUP(A75,TAB_DIN_Fundo_Cultural!A$51:C$64,3,0)),0)</f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f>IFERROR((VLOOKUP(A75,TAB_DIN_Fundo_Cultural!A$51:D$64,4,0)),0)</f>
        <v>0</v>
      </c>
      <c r="K75" s="27">
        <v>0</v>
      </c>
      <c r="L75" s="67">
        <f t="shared" si="29"/>
        <v>0</v>
      </c>
      <c r="M75" s="25" t="s">
        <v>139</v>
      </c>
      <c r="N75" s="28">
        <f t="shared" si="30"/>
        <v>0</v>
      </c>
      <c r="O75" s="28">
        <f t="shared" si="28"/>
        <v>0</v>
      </c>
      <c r="P75" s="28">
        <f t="shared" si="28"/>
        <v>0</v>
      </c>
      <c r="Q75" s="28">
        <f t="shared" si="28"/>
        <v>0</v>
      </c>
      <c r="R75" s="28">
        <f t="shared" si="28"/>
        <v>0</v>
      </c>
      <c r="S75" s="28">
        <f t="shared" si="28"/>
        <v>0</v>
      </c>
      <c r="T75" s="28">
        <f t="shared" si="28"/>
        <v>0</v>
      </c>
      <c r="U75" s="28">
        <f t="shared" si="28"/>
        <v>0</v>
      </c>
      <c r="V75" s="28">
        <f t="shared" si="28"/>
        <v>0</v>
      </c>
      <c r="W75" s="28">
        <f t="shared" si="28"/>
        <v>0</v>
      </c>
      <c r="X75" s="28">
        <f t="shared" si="28"/>
        <v>0</v>
      </c>
    </row>
    <row r="76" spans="1:24" x14ac:dyDescent="0.25">
      <c r="A76" s="25" t="s">
        <v>143</v>
      </c>
      <c r="B76" s="27">
        <v>0</v>
      </c>
      <c r="C76" s="27">
        <f>IFERROR((VLOOKUP(A76,TAB_DIN_Fundo_Cultural!A$51:B$64,2,0)),0)</f>
        <v>0</v>
      </c>
      <c r="D76" s="27">
        <f>IFERROR((VLOOKUP(A76,TAB_DIN_Fundo_Cultural!A$51:C$64,3,0)),0)</f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f>IFERROR((VLOOKUP(A76,TAB_DIN_Fundo_Cultural!A$51:D$64,4,0)),0)</f>
        <v>0</v>
      </c>
      <c r="K76" s="27">
        <v>0</v>
      </c>
      <c r="L76" s="67">
        <f t="shared" si="29"/>
        <v>0</v>
      </c>
      <c r="M76" s="25" t="s">
        <v>143</v>
      </c>
      <c r="N76" s="28">
        <f t="shared" si="30"/>
        <v>0</v>
      </c>
      <c r="O76" s="28">
        <f t="shared" si="28"/>
        <v>0</v>
      </c>
      <c r="P76" s="28">
        <f t="shared" si="28"/>
        <v>0</v>
      </c>
      <c r="Q76" s="28">
        <f t="shared" si="28"/>
        <v>0</v>
      </c>
      <c r="R76" s="28">
        <f t="shared" si="28"/>
        <v>0</v>
      </c>
      <c r="S76" s="28">
        <f t="shared" si="28"/>
        <v>0</v>
      </c>
      <c r="T76" s="28">
        <f t="shared" si="28"/>
        <v>0</v>
      </c>
      <c r="U76" s="28">
        <f t="shared" si="28"/>
        <v>0</v>
      </c>
      <c r="V76" s="28">
        <f t="shared" si="28"/>
        <v>0</v>
      </c>
      <c r="W76" s="28">
        <f t="shared" si="28"/>
        <v>0</v>
      </c>
      <c r="X76" s="28">
        <f t="shared" si="28"/>
        <v>0</v>
      </c>
    </row>
    <row r="77" spans="1:24" x14ac:dyDescent="0.25">
      <c r="A77" s="25" t="s">
        <v>146</v>
      </c>
      <c r="B77" s="27">
        <v>0</v>
      </c>
      <c r="C77" s="27">
        <f>IFERROR((VLOOKUP(A77,TAB_DIN_Fundo_Cultural!A$51:B$64,2,0)),0)</f>
        <v>0</v>
      </c>
      <c r="D77" s="27">
        <f>IFERROR((VLOOKUP(A77,TAB_DIN_Fundo_Cultural!A$51:C$64,3,0)),0)</f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f>IFERROR((VLOOKUP(A77,TAB_DIN_Fundo_Cultural!A$51:D$64,4,0)),0)</f>
        <v>223722.80690882457</v>
      </c>
      <c r="K77" s="27">
        <v>0</v>
      </c>
      <c r="L77" s="67">
        <f t="shared" si="29"/>
        <v>223722.80690882457</v>
      </c>
      <c r="M77" s="25" t="s">
        <v>146</v>
      </c>
      <c r="N77" s="28">
        <f t="shared" si="30"/>
        <v>0</v>
      </c>
      <c r="O77" s="28">
        <f t="shared" si="28"/>
        <v>0</v>
      </c>
      <c r="P77" s="28">
        <f t="shared" si="28"/>
        <v>0</v>
      </c>
      <c r="Q77" s="28">
        <f t="shared" si="28"/>
        <v>0</v>
      </c>
      <c r="R77" s="28">
        <f t="shared" si="28"/>
        <v>0</v>
      </c>
      <c r="S77" s="28">
        <f t="shared" si="28"/>
        <v>0</v>
      </c>
      <c r="T77" s="28">
        <f t="shared" si="28"/>
        <v>0</v>
      </c>
      <c r="U77" s="28">
        <f t="shared" si="28"/>
        <v>0</v>
      </c>
      <c r="V77" s="28">
        <f t="shared" si="28"/>
        <v>3.2663489369338349E-3</v>
      </c>
      <c r="W77" s="28">
        <f t="shared" si="28"/>
        <v>0</v>
      </c>
      <c r="X77" s="28">
        <f t="shared" si="28"/>
        <v>3.2663489369338349E-3</v>
      </c>
    </row>
    <row r="78" spans="1:24" x14ac:dyDescent="0.25">
      <c r="A78" s="25" t="s">
        <v>141</v>
      </c>
      <c r="B78" s="27">
        <v>0</v>
      </c>
      <c r="C78" s="27">
        <f>IFERROR((VLOOKUP(A78,TAB_DIN_Fundo_Cultural!A$51:B$64,2,0)),0)</f>
        <v>0</v>
      </c>
      <c r="D78" s="27">
        <f>IFERROR((VLOOKUP(A78,TAB_DIN_Fundo_Cultural!A$51:C$64,3,0)),0)</f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f>IFERROR((VLOOKUP(A78,TAB_DIN_Fundo_Cultural!A$51:D$64,4,0)),0)</f>
        <v>0</v>
      </c>
      <c r="K78" s="27">
        <v>0</v>
      </c>
      <c r="L78" s="67">
        <f t="shared" si="29"/>
        <v>0</v>
      </c>
      <c r="M78" s="25" t="s">
        <v>141</v>
      </c>
      <c r="N78" s="28">
        <f t="shared" si="30"/>
        <v>0</v>
      </c>
      <c r="O78" s="28">
        <f t="shared" si="28"/>
        <v>0</v>
      </c>
      <c r="P78" s="28">
        <f t="shared" si="28"/>
        <v>0</v>
      </c>
      <c r="Q78" s="28">
        <f t="shared" si="28"/>
        <v>0</v>
      </c>
      <c r="R78" s="28">
        <f t="shared" si="28"/>
        <v>0</v>
      </c>
      <c r="S78" s="28">
        <f t="shared" si="28"/>
        <v>0</v>
      </c>
      <c r="T78" s="28">
        <f t="shared" si="28"/>
        <v>0</v>
      </c>
      <c r="U78" s="28">
        <f t="shared" si="28"/>
        <v>0</v>
      </c>
      <c r="V78" s="28">
        <f t="shared" si="28"/>
        <v>0</v>
      </c>
      <c r="W78" s="28">
        <f t="shared" si="28"/>
        <v>0</v>
      </c>
      <c r="X78" s="28">
        <f t="shared" si="28"/>
        <v>0</v>
      </c>
    </row>
    <row r="79" spans="1:24" x14ac:dyDescent="0.25">
      <c r="A79" s="25" t="s">
        <v>153</v>
      </c>
      <c r="B79" s="27">
        <v>0</v>
      </c>
      <c r="C79" s="27">
        <f>IFERROR((VLOOKUP(A79,TAB_DIN_Fundo_Cultural!A$51:B$64,2,0)),0)</f>
        <v>0</v>
      </c>
      <c r="D79" s="27">
        <f>IFERROR((VLOOKUP(A79,TAB_DIN_Fundo_Cultural!A$51:C$64,3,0)),0)</f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f>IFERROR((VLOOKUP(A79,TAB_DIN_Fundo_Cultural!A$51:D$64,4,0)),0)</f>
        <v>0</v>
      </c>
      <c r="K79" s="27">
        <v>0</v>
      </c>
      <c r="L79" s="67">
        <f t="shared" si="29"/>
        <v>0</v>
      </c>
      <c r="M79" s="25" t="s">
        <v>153</v>
      </c>
      <c r="N79" s="28">
        <f t="shared" si="30"/>
        <v>0</v>
      </c>
      <c r="O79" s="28">
        <f t="shared" si="28"/>
        <v>0</v>
      </c>
      <c r="P79" s="28">
        <f t="shared" si="28"/>
        <v>0</v>
      </c>
      <c r="Q79" s="28">
        <f t="shared" si="28"/>
        <v>0</v>
      </c>
      <c r="R79" s="28">
        <f t="shared" si="28"/>
        <v>0</v>
      </c>
      <c r="S79" s="28">
        <f t="shared" si="28"/>
        <v>0</v>
      </c>
      <c r="T79" s="28">
        <f t="shared" si="28"/>
        <v>0</v>
      </c>
      <c r="U79" s="28">
        <f t="shared" si="28"/>
        <v>0</v>
      </c>
      <c r="V79" s="28">
        <f t="shared" si="28"/>
        <v>0</v>
      </c>
      <c r="W79" s="28">
        <f t="shared" si="28"/>
        <v>0</v>
      </c>
      <c r="X79" s="28">
        <f t="shared" si="28"/>
        <v>0</v>
      </c>
    </row>
    <row r="80" spans="1:24" x14ac:dyDescent="0.25">
      <c r="A80" s="25" t="s">
        <v>157</v>
      </c>
      <c r="B80" s="27">
        <v>0</v>
      </c>
      <c r="C80" s="27">
        <f>IFERROR((VLOOKUP(A80,TAB_DIN_Fundo_Cultural!A$51:B$64,2,0)),0)</f>
        <v>0</v>
      </c>
      <c r="D80" s="27">
        <f>IFERROR((VLOOKUP(A80,TAB_DIN_Fundo_Cultural!A$51:C$64,3,0)),0)</f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f>IFERROR((VLOOKUP(A80,TAB_DIN_Fundo_Cultural!A$51:D$64,4,0)),0)</f>
        <v>1064550.0655556254</v>
      </c>
      <c r="K80" s="27">
        <v>0</v>
      </c>
      <c r="L80" s="67">
        <f t="shared" si="29"/>
        <v>1064550.0655556254</v>
      </c>
      <c r="M80" s="25" t="s">
        <v>157</v>
      </c>
      <c r="N80" s="28">
        <f t="shared" si="30"/>
        <v>0</v>
      </c>
      <c r="O80" s="28">
        <f t="shared" si="28"/>
        <v>0</v>
      </c>
      <c r="P80" s="28">
        <f t="shared" si="28"/>
        <v>0</v>
      </c>
      <c r="Q80" s="28">
        <f t="shared" si="28"/>
        <v>0</v>
      </c>
      <c r="R80" s="28">
        <f t="shared" si="28"/>
        <v>0</v>
      </c>
      <c r="S80" s="28">
        <f t="shared" si="28"/>
        <v>0</v>
      </c>
      <c r="T80" s="28">
        <f t="shared" si="28"/>
        <v>0</v>
      </c>
      <c r="U80" s="28">
        <f t="shared" si="28"/>
        <v>0</v>
      </c>
      <c r="V80" s="28">
        <f t="shared" si="28"/>
        <v>1.5542411714678456E-2</v>
      </c>
      <c r="W80" s="28">
        <f t="shared" si="28"/>
        <v>0</v>
      </c>
      <c r="X80" s="28">
        <f t="shared" si="28"/>
        <v>1.5542411714678456E-2</v>
      </c>
    </row>
    <row r="81" spans="1:24" x14ac:dyDescent="0.25">
      <c r="A81" s="25" t="s">
        <v>161</v>
      </c>
      <c r="B81" s="27">
        <v>0</v>
      </c>
      <c r="C81" s="27">
        <f>IFERROR((VLOOKUP(A81,TAB_DIN_Fundo_Cultural!A$51:B$64,2,0)),0)</f>
        <v>0</v>
      </c>
      <c r="D81" s="27">
        <f>IFERROR((VLOOKUP(A81,TAB_DIN_Fundo_Cultural!A$51:C$64,3,0)),0)</f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f>IFERROR((VLOOKUP(A81,TAB_DIN_Fundo_Cultural!A$51:D$64,4,0)),0)</f>
        <v>0</v>
      </c>
      <c r="K81" s="27">
        <v>0</v>
      </c>
      <c r="L81" s="67">
        <f t="shared" si="29"/>
        <v>0</v>
      </c>
      <c r="M81" s="25" t="s">
        <v>161</v>
      </c>
      <c r="N81" s="28">
        <f t="shared" si="30"/>
        <v>0</v>
      </c>
      <c r="O81" s="28">
        <f t="shared" si="28"/>
        <v>0</v>
      </c>
      <c r="P81" s="28">
        <f t="shared" si="28"/>
        <v>0</v>
      </c>
      <c r="Q81" s="28">
        <f t="shared" si="28"/>
        <v>0</v>
      </c>
      <c r="R81" s="28">
        <f t="shared" si="28"/>
        <v>0</v>
      </c>
      <c r="S81" s="28">
        <f t="shared" si="28"/>
        <v>0</v>
      </c>
      <c r="T81" s="28">
        <f t="shared" si="28"/>
        <v>0</v>
      </c>
      <c r="U81" s="28">
        <f t="shared" si="28"/>
        <v>0</v>
      </c>
      <c r="V81" s="28">
        <f t="shared" si="28"/>
        <v>0</v>
      </c>
      <c r="W81" s="28">
        <f t="shared" si="28"/>
        <v>0</v>
      </c>
      <c r="X81" s="28">
        <f t="shared" si="28"/>
        <v>0</v>
      </c>
    </row>
    <row r="82" spans="1:24" x14ac:dyDescent="0.25">
      <c r="A82" s="25" t="s">
        <v>151</v>
      </c>
      <c r="B82" s="27">
        <v>0</v>
      </c>
      <c r="C82" s="27">
        <f>IFERROR((VLOOKUP(A82,TAB_DIN_Fundo_Cultural!A$51:B$64,2,0)),0)</f>
        <v>0</v>
      </c>
      <c r="D82" s="27">
        <f>IFERROR((VLOOKUP(A82,TAB_DIN_Fundo_Cultural!A$51:C$64,3,0)),0)</f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f>IFERROR((VLOOKUP(A82,TAB_DIN_Fundo_Cultural!A$51:D$64,4,0)),0)</f>
        <v>84578.511832289994</v>
      </c>
      <c r="K82" s="27">
        <v>0</v>
      </c>
      <c r="L82" s="67">
        <f t="shared" si="29"/>
        <v>84578.511832289994</v>
      </c>
      <c r="M82" s="25" t="s">
        <v>151</v>
      </c>
      <c r="N82" s="28">
        <f t="shared" si="30"/>
        <v>0</v>
      </c>
      <c r="O82" s="28">
        <f t="shared" si="28"/>
        <v>0</v>
      </c>
      <c r="P82" s="28">
        <f t="shared" si="28"/>
        <v>0</v>
      </c>
      <c r="Q82" s="28">
        <f t="shared" si="28"/>
        <v>0</v>
      </c>
      <c r="R82" s="28">
        <f t="shared" si="28"/>
        <v>0</v>
      </c>
      <c r="S82" s="28">
        <f t="shared" si="28"/>
        <v>0</v>
      </c>
      <c r="T82" s="28">
        <f t="shared" si="28"/>
        <v>0</v>
      </c>
      <c r="U82" s="28">
        <f t="shared" si="28"/>
        <v>0</v>
      </c>
      <c r="V82" s="28">
        <f t="shared" si="28"/>
        <v>1.2348447439399137E-3</v>
      </c>
      <c r="W82" s="28">
        <f t="shared" si="28"/>
        <v>0</v>
      </c>
      <c r="X82" s="28">
        <f t="shared" si="28"/>
        <v>1.2348447439399137E-3</v>
      </c>
    </row>
    <row r="83" spans="1:24" x14ac:dyDescent="0.25">
      <c r="A83" s="25" t="s">
        <v>167</v>
      </c>
      <c r="B83" s="27">
        <v>0</v>
      </c>
      <c r="C83" s="27">
        <f>IFERROR((VLOOKUP(A83,TAB_DIN_Fundo_Cultural!A$51:B$64,2,0)),0)</f>
        <v>0</v>
      </c>
      <c r="D83" s="27">
        <f>IFERROR((VLOOKUP(A83,TAB_DIN_Fundo_Cultural!A$51:C$64,3,0)),0)</f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f>IFERROR((VLOOKUP(A83,TAB_DIN_Fundo_Cultural!A$51:D$64,4,0)),0)</f>
        <v>0</v>
      </c>
      <c r="K83" s="27">
        <v>0</v>
      </c>
      <c r="L83" s="67">
        <f t="shared" si="29"/>
        <v>0</v>
      </c>
      <c r="M83" s="25" t="s">
        <v>167</v>
      </c>
      <c r="N83" s="28">
        <f t="shared" si="30"/>
        <v>0</v>
      </c>
      <c r="O83" s="28">
        <f t="shared" si="28"/>
        <v>0</v>
      </c>
      <c r="P83" s="28">
        <f t="shared" si="28"/>
        <v>0</v>
      </c>
      <c r="Q83" s="28">
        <f t="shared" si="28"/>
        <v>0</v>
      </c>
      <c r="R83" s="28">
        <f t="shared" si="28"/>
        <v>0</v>
      </c>
      <c r="S83" s="28">
        <f t="shared" si="28"/>
        <v>0</v>
      </c>
      <c r="T83" s="28">
        <f t="shared" si="28"/>
        <v>0</v>
      </c>
      <c r="U83" s="28">
        <f t="shared" si="28"/>
        <v>0</v>
      </c>
      <c r="V83" s="28">
        <f t="shared" si="28"/>
        <v>0</v>
      </c>
      <c r="W83" s="28">
        <f t="shared" si="28"/>
        <v>0</v>
      </c>
      <c r="X83" s="28">
        <f t="shared" si="28"/>
        <v>0</v>
      </c>
    </row>
    <row r="84" spans="1:24" x14ac:dyDescent="0.25">
      <c r="A84" s="25" t="s">
        <v>171</v>
      </c>
      <c r="B84" s="27">
        <v>0</v>
      </c>
      <c r="C84" s="27">
        <f>IFERROR((VLOOKUP(A84,TAB_DIN_Fundo_Cultural!A$51:B$64,2,0)),0)</f>
        <v>0</v>
      </c>
      <c r="D84" s="27">
        <f>IFERROR((VLOOKUP(A84,TAB_DIN_Fundo_Cultural!A$51:C$64,3,0)),0)</f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f>IFERROR((VLOOKUP(A84,TAB_DIN_Fundo_Cultural!A$51:D$64,4,0)),0)</f>
        <v>0</v>
      </c>
      <c r="K84" s="27">
        <v>0</v>
      </c>
      <c r="L84" s="67">
        <f t="shared" si="29"/>
        <v>0</v>
      </c>
      <c r="M84" s="25" t="s">
        <v>171</v>
      </c>
      <c r="N84" s="28">
        <f t="shared" si="30"/>
        <v>0</v>
      </c>
      <c r="O84" s="28">
        <f t="shared" si="28"/>
        <v>0</v>
      </c>
      <c r="P84" s="28">
        <f t="shared" si="28"/>
        <v>0</v>
      </c>
      <c r="Q84" s="28">
        <f t="shared" si="28"/>
        <v>0</v>
      </c>
      <c r="R84" s="28">
        <f t="shared" si="28"/>
        <v>0</v>
      </c>
      <c r="S84" s="28">
        <f t="shared" si="28"/>
        <v>0</v>
      </c>
      <c r="T84" s="28">
        <f t="shared" si="28"/>
        <v>0</v>
      </c>
      <c r="U84" s="28">
        <f t="shared" si="28"/>
        <v>0</v>
      </c>
      <c r="V84" s="28">
        <f t="shared" si="28"/>
        <v>0</v>
      </c>
      <c r="W84" s="28">
        <f t="shared" si="28"/>
        <v>0</v>
      </c>
      <c r="X84" s="28">
        <f t="shared" si="28"/>
        <v>0</v>
      </c>
    </row>
    <row r="85" spans="1:24" x14ac:dyDescent="0.25">
      <c r="A85" s="25" t="s">
        <v>175</v>
      </c>
      <c r="B85" s="27">
        <v>0</v>
      </c>
      <c r="C85" s="27">
        <f>IFERROR((VLOOKUP(A85,TAB_DIN_Fundo_Cultural!A$51:B$64,2,0)),0)</f>
        <v>0</v>
      </c>
      <c r="D85" s="27">
        <f>IFERROR((VLOOKUP(A85,TAB_DIN_Fundo_Cultural!A$51:C$64,3,0)),0)</f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f>IFERROR((VLOOKUP(A85,TAB_DIN_Fundo_Cultural!A$51:D$64,4,0)),0)</f>
        <v>7355762.8045161869</v>
      </c>
      <c r="K85" s="27">
        <v>0</v>
      </c>
      <c r="L85" s="67">
        <f t="shared" si="29"/>
        <v>7355762.8045161869</v>
      </c>
      <c r="M85" s="25" t="s">
        <v>175</v>
      </c>
      <c r="N85" s="28">
        <f t="shared" si="30"/>
        <v>0</v>
      </c>
      <c r="O85" s="28">
        <f t="shared" si="28"/>
        <v>0</v>
      </c>
      <c r="P85" s="28">
        <f t="shared" si="28"/>
        <v>0</v>
      </c>
      <c r="Q85" s="28">
        <f t="shared" si="28"/>
        <v>0</v>
      </c>
      <c r="R85" s="28">
        <f t="shared" si="28"/>
        <v>0</v>
      </c>
      <c r="S85" s="28">
        <f t="shared" si="28"/>
        <v>0</v>
      </c>
      <c r="T85" s="28">
        <f t="shared" si="28"/>
        <v>0</v>
      </c>
      <c r="U85" s="28">
        <f t="shared" si="28"/>
        <v>0</v>
      </c>
      <c r="V85" s="28">
        <f t="shared" si="28"/>
        <v>0.10739400398574736</v>
      </c>
      <c r="W85" s="28">
        <f t="shared" si="28"/>
        <v>0</v>
      </c>
      <c r="X85" s="28">
        <f t="shared" si="28"/>
        <v>0.10739400398574736</v>
      </c>
    </row>
    <row r="86" spans="1:24" x14ac:dyDescent="0.25">
      <c r="A86" s="25" t="s">
        <v>137</v>
      </c>
      <c r="B86" s="27">
        <v>0</v>
      </c>
      <c r="C86" s="27">
        <f>IFERROR((VLOOKUP(A86,TAB_DIN_Fundo_Cultural!A$51:B$64,2,0)),0)</f>
        <v>0</v>
      </c>
      <c r="D86" s="27">
        <f>IFERROR((VLOOKUP(A86,TAB_DIN_Fundo_Cultural!A$51:C$64,3,0)),0)</f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f>IFERROR((VLOOKUP(A86,TAB_DIN_Fundo_Cultural!A$51:D$64,4,0)),0)</f>
        <v>0</v>
      </c>
      <c r="K86" s="27">
        <v>0</v>
      </c>
      <c r="L86" s="67">
        <f t="shared" si="29"/>
        <v>0</v>
      </c>
      <c r="M86" s="25" t="s">
        <v>137</v>
      </c>
      <c r="N86" s="28">
        <f t="shared" si="30"/>
        <v>0</v>
      </c>
      <c r="O86" s="28">
        <f t="shared" si="28"/>
        <v>0</v>
      </c>
      <c r="P86" s="28">
        <f t="shared" si="28"/>
        <v>0</v>
      </c>
      <c r="Q86" s="28">
        <f t="shared" si="28"/>
        <v>0</v>
      </c>
      <c r="R86" s="28">
        <f t="shared" si="28"/>
        <v>0</v>
      </c>
      <c r="S86" s="28">
        <f t="shared" si="28"/>
        <v>0</v>
      </c>
      <c r="T86" s="28">
        <f t="shared" si="28"/>
        <v>0</v>
      </c>
      <c r="U86" s="28">
        <f t="shared" si="28"/>
        <v>0</v>
      </c>
      <c r="V86" s="28">
        <f t="shared" si="28"/>
        <v>0</v>
      </c>
      <c r="W86" s="28">
        <f t="shared" si="28"/>
        <v>0</v>
      </c>
      <c r="X86" s="28">
        <f t="shared" si="28"/>
        <v>0</v>
      </c>
    </row>
    <row r="87" spans="1:24" x14ac:dyDescent="0.25">
      <c r="A87" s="25" t="s">
        <v>181</v>
      </c>
      <c r="B87" s="27">
        <v>0</v>
      </c>
      <c r="C87" s="27">
        <f>IFERROR((VLOOKUP(A87,TAB_DIN_Fundo_Cultural!A$51:B$64,2,0)),0)</f>
        <v>0</v>
      </c>
      <c r="D87" s="27">
        <f>IFERROR((VLOOKUP(A87,TAB_DIN_Fundo_Cultural!A$51:C$64,3,0)),0)</f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f>IFERROR((VLOOKUP(A87,TAB_DIN_Fundo_Cultural!A$51:D$64,4,0)),0)</f>
        <v>1144405.3321690487</v>
      </c>
      <c r="K87" s="27">
        <v>0</v>
      </c>
      <c r="L87" s="67">
        <f t="shared" si="29"/>
        <v>1144405.3321690487</v>
      </c>
      <c r="M87" s="25" t="s">
        <v>181</v>
      </c>
      <c r="N87" s="28">
        <f t="shared" si="30"/>
        <v>0</v>
      </c>
      <c r="O87" s="28">
        <f t="shared" si="28"/>
        <v>0</v>
      </c>
      <c r="P87" s="28">
        <f t="shared" si="28"/>
        <v>0</v>
      </c>
      <c r="Q87" s="28">
        <f t="shared" si="28"/>
        <v>0</v>
      </c>
      <c r="R87" s="28">
        <f t="shared" si="28"/>
        <v>0</v>
      </c>
      <c r="S87" s="28">
        <f t="shared" si="28"/>
        <v>0</v>
      </c>
      <c r="T87" s="28">
        <f t="shared" si="28"/>
        <v>0</v>
      </c>
      <c r="U87" s="28">
        <f t="shared" si="28"/>
        <v>0</v>
      </c>
      <c r="V87" s="28">
        <f t="shared" si="28"/>
        <v>1.6708297163798642E-2</v>
      </c>
      <c r="W87" s="28">
        <f t="shared" si="28"/>
        <v>0</v>
      </c>
      <c r="X87" s="28">
        <f t="shared" si="28"/>
        <v>1.6708297163798642E-2</v>
      </c>
    </row>
    <row r="88" spans="1:24" x14ac:dyDescent="0.25">
      <c r="A88" s="25" t="s">
        <v>148</v>
      </c>
      <c r="B88" s="27">
        <v>0</v>
      </c>
      <c r="C88" s="27">
        <f>IFERROR((VLOOKUP(A88,TAB_DIN_Fundo_Cultural!A$51:B$64,2,0)),0)</f>
        <v>0</v>
      </c>
      <c r="D88" s="27">
        <f>IFERROR((VLOOKUP(A88,TAB_DIN_Fundo_Cultural!A$51:C$64,3,0)),0)</f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f>IFERROR((VLOOKUP(A88,TAB_DIN_Fundo_Cultural!A$51:D$64,4,0)),0)</f>
        <v>3337651.336861535</v>
      </c>
      <c r="K88" s="27">
        <v>0</v>
      </c>
      <c r="L88" s="67">
        <f t="shared" si="29"/>
        <v>3337651.336861535</v>
      </c>
      <c r="M88" s="25" t="s">
        <v>148</v>
      </c>
      <c r="N88" s="28">
        <f t="shared" si="30"/>
        <v>0</v>
      </c>
      <c r="O88" s="28">
        <f t="shared" si="28"/>
        <v>0</v>
      </c>
      <c r="P88" s="28">
        <f t="shared" si="28"/>
        <v>0</v>
      </c>
      <c r="Q88" s="28">
        <f t="shared" si="28"/>
        <v>0</v>
      </c>
      <c r="R88" s="28">
        <f t="shared" si="28"/>
        <v>0</v>
      </c>
      <c r="S88" s="28">
        <f t="shared" si="28"/>
        <v>0</v>
      </c>
      <c r="T88" s="28">
        <f t="shared" si="28"/>
        <v>0</v>
      </c>
      <c r="U88" s="28">
        <f t="shared" si="28"/>
        <v>0</v>
      </c>
      <c r="V88" s="28">
        <f t="shared" si="28"/>
        <v>4.8729649187963277E-2</v>
      </c>
      <c r="W88" s="28">
        <f t="shared" si="28"/>
        <v>0</v>
      </c>
      <c r="X88" s="28">
        <f t="shared" si="28"/>
        <v>4.8729649187963277E-2</v>
      </c>
    </row>
    <row r="89" spans="1:24" x14ac:dyDescent="0.25">
      <c r="A89" s="25" t="s">
        <v>177</v>
      </c>
      <c r="B89" s="27">
        <v>0</v>
      </c>
      <c r="C89" s="27">
        <f>IFERROR((VLOOKUP(A89,TAB_DIN_Fundo_Cultural!A$51:B$64,2,0)),0)</f>
        <v>0</v>
      </c>
      <c r="D89" s="27">
        <f>IFERROR((VLOOKUP(A89,TAB_DIN_Fundo_Cultural!A$51:C$64,3,0)),0)</f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f>IFERROR((VLOOKUP(A89,TAB_DIN_Fundo_Cultural!A$51:D$64,4,0)),0)</f>
        <v>2348845.8971165731</v>
      </c>
      <c r="K89" s="27">
        <v>0</v>
      </c>
      <c r="L89" s="67">
        <f t="shared" si="29"/>
        <v>2348845.8971165731</v>
      </c>
      <c r="M89" s="25" t="s">
        <v>177</v>
      </c>
      <c r="N89" s="28">
        <f t="shared" si="30"/>
        <v>0</v>
      </c>
      <c r="O89" s="28">
        <f t="shared" ref="O89:O100" si="31">C89/$L$100</f>
        <v>0</v>
      </c>
      <c r="P89" s="28">
        <f t="shared" ref="P89:P100" si="32">D89/$L$100</f>
        <v>0</v>
      </c>
      <c r="Q89" s="28">
        <f t="shared" ref="Q89:Q100" si="33">E89/$L$100</f>
        <v>0</v>
      </c>
      <c r="R89" s="28">
        <f t="shared" ref="R89:R100" si="34">F89/$L$100</f>
        <v>0</v>
      </c>
      <c r="S89" s="28">
        <f t="shared" ref="S89:S100" si="35">G89/$L$100</f>
        <v>0</v>
      </c>
      <c r="T89" s="28">
        <f t="shared" ref="T89:T100" si="36">H89/$L$100</f>
        <v>0</v>
      </c>
      <c r="U89" s="28">
        <f t="shared" ref="U89:U100" si="37">I89/$L$100</f>
        <v>0</v>
      </c>
      <c r="V89" s="28">
        <f t="shared" ref="V89:V100" si="38">J89/$L$100</f>
        <v>3.4293107640987211E-2</v>
      </c>
      <c r="W89" s="28">
        <f t="shared" ref="W89:W100" si="39">K89/$L$100</f>
        <v>0</v>
      </c>
      <c r="X89" s="28">
        <f t="shared" ref="X89:X100" si="40">L89/$L$100</f>
        <v>3.4293107640987211E-2</v>
      </c>
    </row>
    <row r="90" spans="1:24" x14ac:dyDescent="0.25">
      <c r="A90" s="25" t="s">
        <v>159</v>
      </c>
      <c r="B90" s="27">
        <v>0</v>
      </c>
      <c r="C90" s="27">
        <f>IFERROR((VLOOKUP(A90,TAB_DIN_Fundo_Cultural!A$51:B$64,2,0)),0)</f>
        <v>0</v>
      </c>
      <c r="D90" s="27">
        <f>IFERROR((VLOOKUP(A90,TAB_DIN_Fundo_Cultural!A$51:C$64,3,0)),0)</f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f>IFERROR((VLOOKUP(A90,TAB_DIN_Fundo_Cultural!A$51:D$64,4,0)),0)</f>
        <v>0</v>
      </c>
      <c r="K90" s="27">
        <v>0</v>
      </c>
      <c r="L90" s="67">
        <f t="shared" si="29"/>
        <v>0</v>
      </c>
      <c r="M90" s="25" t="s">
        <v>159</v>
      </c>
      <c r="N90" s="28">
        <f t="shared" si="30"/>
        <v>0</v>
      </c>
      <c r="O90" s="28">
        <f t="shared" si="31"/>
        <v>0</v>
      </c>
      <c r="P90" s="28">
        <f t="shared" si="32"/>
        <v>0</v>
      </c>
      <c r="Q90" s="28">
        <f t="shared" si="33"/>
        <v>0</v>
      </c>
      <c r="R90" s="28">
        <f t="shared" si="34"/>
        <v>0</v>
      </c>
      <c r="S90" s="28">
        <f t="shared" si="35"/>
        <v>0</v>
      </c>
      <c r="T90" s="28">
        <f t="shared" si="36"/>
        <v>0</v>
      </c>
      <c r="U90" s="28">
        <f t="shared" si="37"/>
        <v>0</v>
      </c>
      <c r="V90" s="28">
        <f t="shared" si="38"/>
        <v>0</v>
      </c>
      <c r="W90" s="28">
        <f t="shared" si="39"/>
        <v>0</v>
      </c>
      <c r="X90" s="28">
        <f t="shared" si="40"/>
        <v>0</v>
      </c>
    </row>
    <row r="91" spans="1:24" x14ac:dyDescent="0.25">
      <c r="A91" s="25" t="s">
        <v>191</v>
      </c>
      <c r="B91" s="27">
        <v>0</v>
      </c>
      <c r="C91" s="27">
        <f>IFERROR((VLOOKUP(A91,TAB_DIN_Fundo_Cultural!A$51:B$64,2,0)),0)</f>
        <v>13104015.777292473</v>
      </c>
      <c r="D91" s="27">
        <f>IFERROR((VLOOKUP(A91,TAB_DIN_Fundo_Cultural!A$51:C$64,3,0)),0)</f>
        <v>325853.41282281553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f>IFERROR((VLOOKUP(A91,TAB_DIN_Fundo_Cultural!A$51:D$64,4,0)),0)</f>
        <v>29283708.152406391</v>
      </c>
      <c r="K91" s="27">
        <v>0</v>
      </c>
      <c r="L91" s="67">
        <f t="shared" si="29"/>
        <v>42713577.342521682</v>
      </c>
      <c r="M91" s="25" t="s">
        <v>191</v>
      </c>
      <c r="N91" s="28">
        <f t="shared" si="30"/>
        <v>0</v>
      </c>
      <c r="O91" s="28">
        <f t="shared" si="31"/>
        <v>0.19131839348487617</v>
      </c>
      <c r="P91" s="28">
        <f t="shared" si="32"/>
        <v>4.757453937201085E-3</v>
      </c>
      <c r="Q91" s="28">
        <f t="shared" si="33"/>
        <v>0</v>
      </c>
      <c r="R91" s="28">
        <f t="shared" si="34"/>
        <v>0</v>
      </c>
      <c r="S91" s="28">
        <f t="shared" si="35"/>
        <v>0</v>
      </c>
      <c r="T91" s="28">
        <f t="shared" si="36"/>
        <v>0</v>
      </c>
      <c r="U91" s="28">
        <f t="shared" si="37"/>
        <v>0</v>
      </c>
      <c r="V91" s="28">
        <f t="shared" si="38"/>
        <v>0.42754160970309379</v>
      </c>
      <c r="W91" s="28">
        <f t="shared" si="39"/>
        <v>0</v>
      </c>
      <c r="X91" s="28">
        <f t="shared" si="40"/>
        <v>0.62361745712517114</v>
      </c>
    </row>
    <row r="92" spans="1:24" x14ac:dyDescent="0.25">
      <c r="A92" s="25" t="s">
        <v>194</v>
      </c>
      <c r="B92" s="27">
        <v>0</v>
      </c>
      <c r="C92" s="27">
        <f>IFERROR((VLOOKUP(A92,TAB_DIN_Fundo_Cultural!A$51:B$64,2,0)),0)</f>
        <v>1211848.842288051</v>
      </c>
      <c r="D92" s="27">
        <f>IFERROR((VLOOKUP(A92,TAB_DIN_Fundo_Cultural!A$51:C$64,3,0)),0)</f>
        <v>1629267.0641140777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f>IFERROR((VLOOKUP(A92,TAB_DIN_Fundo_Cultural!A$51:D$64,4,0)),0)</f>
        <v>4134665.9748872444</v>
      </c>
      <c r="K92" s="27">
        <v>0</v>
      </c>
      <c r="L92" s="67">
        <f t="shared" si="29"/>
        <v>6975781.8812893732</v>
      </c>
      <c r="M92" s="25" t="s">
        <v>194</v>
      </c>
      <c r="N92" s="28">
        <f t="shared" si="30"/>
        <v>0</v>
      </c>
      <c r="O92" s="28">
        <f t="shared" si="31"/>
        <v>1.7692971192450838E-2</v>
      </c>
      <c r="P92" s="28">
        <f t="shared" si="32"/>
        <v>2.3787269686005426E-2</v>
      </c>
      <c r="Q92" s="28">
        <f t="shared" si="33"/>
        <v>0</v>
      </c>
      <c r="R92" s="28">
        <f t="shared" si="34"/>
        <v>0</v>
      </c>
      <c r="S92" s="28">
        <f t="shared" si="35"/>
        <v>0</v>
      </c>
      <c r="T92" s="28">
        <f t="shared" si="36"/>
        <v>0</v>
      </c>
      <c r="U92" s="28">
        <f t="shared" si="37"/>
        <v>0</v>
      </c>
      <c r="V92" s="28">
        <f t="shared" si="38"/>
        <v>6.0366048496581531E-2</v>
      </c>
      <c r="W92" s="28">
        <f t="shared" si="39"/>
        <v>0</v>
      </c>
      <c r="X92" s="28">
        <f t="shared" si="40"/>
        <v>0.1018462893750378</v>
      </c>
    </row>
    <row r="93" spans="1:24" x14ac:dyDescent="0.25">
      <c r="A93" s="25" t="s">
        <v>185</v>
      </c>
      <c r="B93" s="27">
        <v>0</v>
      </c>
      <c r="C93" s="27">
        <f>IFERROR((VLOOKUP(A93,TAB_DIN_Fundo_Cultural!A$51:B$64,2,0)),0)</f>
        <v>0</v>
      </c>
      <c r="D93" s="27">
        <f>IFERROR((VLOOKUP(A93,TAB_DIN_Fundo_Cultural!A$51:C$64,3,0)),0)</f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f>IFERROR((VLOOKUP(A93,TAB_DIN_Fundo_Cultural!A$51:D$64,4,0)),0)</f>
        <v>801589.61994174158</v>
      </c>
      <c r="K93" s="27">
        <v>0</v>
      </c>
      <c r="L93" s="67">
        <f t="shared" si="29"/>
        <v>801589.61994174158</v>
      </c>
      <c r="M93" s="25" t="s">
        <v>185</v>
      </c>
      <c r="N93" s="28">
        <f t="shared" si="30"/>
        <v>0</v>
      </c>
      <c r="O93" s="28">
        <f t="shared" si="31"/>
        <v>0</v>
      </c>
      <c r="P93" s="28">
        <f t="shared" si="32"/>
        <v>0</v>
      </c>
      <c r="Q93" s="28">
        <f t="shared" si="33"/>
        <v>0</v>
      </c>
      <c r="R93" s="28">
        <f t="shared" si="34"/>
        <v>0</v>
      </c>
      <c r="S93" s="28">
        <f t="shared" si="35"/>
        <v>0</v>
      </c>
      <c r="T93" s="28">
        <f t="shared" si="36"/>
        <v>0</v>
      </c>
      <c r="U93" s="28">
        <f t="shared" si="37"/>
        <v>0</v>
      </c>
      <c r="V93" s="28">
        <f t="shared" si="38"/>
        <v>1.1703193961896554E-2</v>
      </c>
      <c r="W93" s="28">
        <f t="shared" si="39"/>
        <v>0</v>
      </c>
      <c r="X93" s="28">
        <f t="shared" si="40"/>
        <v>1.1703193961896554E-2</v>
      </c>
    </row>
    <row r="94" spans="1:24" x14ac:dyDescent="0.25">
      <c r="A94" s="25" t="s">
        <v>200</v>
      </c>
      <c r="B94" s="27">
        <v>0</v>
      </c>
      <c r="C94" s="27">
        <f>IFERROR((VLOOKUP(A94,TAB_DIN_Fundo_Cultural!A$51:B$64,2,0)),0)</f>
        <v>0</v>
      </c>
      <c r="D94" s="27">
        <f>IFERROR((VLOOKUP(A94,TAB_DIN_Fundo_Cultural!A$51:C$64,3,0)),0)</f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f>IFERROR((VLOOKUP(A94,TAB_DIN_Fundo_Cultural!A$51:D$64,4,0)),0)</f>
        <v>1711823.6555198019</v>
      </c>
      <c r="K94" s="27">
        <v>0</v>
      </c>
      <c r="L94" s="67">
        <f t="shared" si="29"/>
        <v>1711823.6555198019</v>
      </c>
      <c r="M94" s="25" t="s">
        <v>200</v>
      </c>
      <c r="N94" s="28">
        <f t="shared" si="30"/>
        <v>0</v>
      </c>
      <c r="O94" s="28">
        <f t="shared" si="31"/>
        <v>0</v>
      </c>
      <c r="P94" s="28">
        <f t="shared" si="32"/>
        <v>0</v>
      </c>
      <c r="Q94" s="28">
        <f t="shared" si="33"/>
        <v>0</v>
      </c>
      <c r="R94" s="28">
        <f t="shared" si="34"/>
        <v>0</v>
      </c>
      <c r="S94" s="28">
        <f t="shared" si="35"/>
        <v>0</v>
      </c>
      <c r="T94" s="28">
        <f t="shared" si="36"/>
        <v>0</v>
      </c>
      <c r="U94" s="28">
        <f t="shared" si="37"/>
        <v>0</v>
      </c>
      <c r="V94" s="28">
        <f t="shared" si="38"/>
        <v>2.4992594428265003E-2</v>
      </c>
      <c r="W94" s="28">
        <f t="shared" si="39"/>
        <v>0</v>
      </c>
      <c r="X94" s="28">
        <f t="shared" si="40"/>
        <v>2.4992594428265003E-2</v>
      </c>
    </row>
    <row r="95" spans="1:24" x14ac:dyDescent="0.25">
      <c r="A95" s="25" t="s">
        <v>198</v>
      </c>
      <c r="B95" s="27">
        <v>0</v>
      </c>
      <c r="C95" s="27">
        <f>IFERROR((VLOOKUP(A95,TAB_DIN_Fundo_Cultural!A$51:B$64,2,0)),0)</f>
        <v>0</v>
      </c>
      <c r="D95" s="27">
        <f>IFERROR((VLOOKUP(A95,TAB_DIN_Fundo_Cultural!A$51:C$64,3,0)),0)</f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f>IFERROR((VLOOKUP(A95,TAB_DIN_Fundo_Cultural!A$51:D$64,4,0)),0)</f>
        <v>42080.709731938397</v>
      </c>
      <c r="K95" s="27">
        <v>0</v>
      </c>
      <c r="L95" s="67">
        <f t="shared" si="29"/>
        <v>42080.709731938397</v>
      </c>
      <c r="M95" s="25" t="s">
        <v>198</v>
      </c>
      <c r="N95" s="28">
        <f t="shared" si="30"/>
        <v>0</v>
      </c>
      <c r="O95" s="28">
        <f t="shared" si="31"/>
        <v>0</v>
      </c>
      <c r="P95" s="28">
        <f t="shared" si="32"/>
        <v>0</v>
      </c>
      <c r="Q95" s="28">
        <f t="shared" si="33"/>
        <v>0</v>
      </c>
      <c r="R95" s="28">
        <f t="shared" si="34"/>
        <v>0</v>
      </c>
      <c r="S95" s="28">
        <f t="shared" si="35"/>
        <v>0</v>
      </c>
      <c r="T95" s="28">
        <f t="shared" si="36"/>
        <v>0</v>
      </c>
      <c r="U95" s="28">
        <f t="shared" si="37"/>
        <v>0</v>
      </c>
      <c r="V95" s="28">
        <f t="shared" si="38"/>
        <v>6.1437760145014819E-4</v>
      </c>
      <c r="W95" s="28">
        <f t="shared" si="39"/>
        <v>0</v>
      </c>
      <c r="X95" s="28">
        <f t="shared" si="40"/>
        <v>6.1437760145014819E-4</v>
      </c>
    </row>
    <row r="96" spans="1:24" x14ac:dyDescent="0.25">
      <c r="A96" s="25" t="s">
        <v>173</v>
      </c>
      <c r="B96" s="27">
        <v>0</v>
      </c>
      <c r="C96" s="27">
        <f>IFERROR((VLOOKUP(A96,TAB_DIN_Fundo_Cultural!A$51:B$64,2,0)),0)</f>
        <v>0</v>
      </c>
      <c r="D96" s="27">
        <f>IFERROR((VLOOKUP(A96,TAB_DIN_Fundo_Cultural!A$51:C$64,3,0)),0)</f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f>IFERROR((VLOOKUP(A96,TAB_DIN_Fundo_Cultural!A$51:D$64,4,0)),0)</f>
        <v>0</v>
      </c>
      <c r="K96" s="27">
        <v>0</v>
      </c>
      <c r="L96" s="67">
        <f t="shared" si="29"/>
        <v>0</v>
      </c>
      <c r="M96" s="25" t="s">
        <v>173</v>
      </c>
      <c r="N96" s="28">
        <f t="shared" si="30"/>
        <v>0</v>
      </c>
      <c r="O96" s="28">
        <f t="shared" si="31"/>
        <v>0</v>
      </c>
      <c r="P96" s="28">
        <f t="shared" si="32"/>
        <v>0</v>
      </c>
      <c r="Q96" s="28">
        <f t="shared" si="33"/>
        <v>0</v>
      </c>
      <c r="R96" s="28">
        <f t="shared" si="34"/>
        <v>0</v>
      </c>
      <c r="S96" s="28">
        <f t="shared" si="35"/>
        <v>0</v>
      </c>
      <c r="T96" s="28">
        <f t="shared" si="36"/>
        <v>0</v>
      </c>
      <c r="U96" s="28">
        <f t="shared" si="37"/>
        <v>0</v>
      </c>
      <c r="V96" s="28">
        <f t="shared" si="38"/>
        <v>0</v>
      </c>
      <c r="W96" s="28">
        <f t="shared" si="39"/>
        <v>0</v>
      </c>
      <c r="X96" s="28">
        <f t="shared" si="40"/>
        <v>0</v>
      </c>
    </row>
    <row r="97" spans="1:24" x14ac:dyDescent="0.25">
      <c r="A97" s="25" t="s">
        <v>169</v>
      </c>
      <c r="B97" s="27">
        <v>0</v>
      </c>
      <c r="C97" s="27">
        <f>IFERROR((VLOOKUP(A97,TAB_DIN_Fundo_Cultural!A$51:B$64,2,0)),0)</f>
        <v>0</v>
      </c>
      <c r="D97" s="27">
        <f>IFERROR((VLOOKUP(A97,TAB_DIN_Fundo_Cultural!A$51:C$64,3,0)),0)</f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f>IFERROR((VLOOKUP(A97,TAB_DIN_Fundo_Cultural!A$51:D$64,4,0)),0)</f>
        <v>0</v>
      </c>
      <c r="K97" s="27">
        <v>0</v>
      </c>
      <c r="L97" s="67">
        <f t="shared" si="29"/>
        <v>0</v>
      </c>
      <c r="M97" s="25" t="s">
        <v>169</v>
      </c>
      <c r="N97" s="28">
        <f t="shared" si="30"/>
        <v>0</v>
      </c>
      <c r="O97" s="28">
        <f t="shared" si="31"/>
        <v>0</v>
      </c>
      <c r="P97" s="28">
        <f t="shared" si="32"/>
        <v>0</v>
      </c>
      <c r="Q97" s="28">
        <f t="shared" si="33"/>
        <v>0</v>
      </c>
      <c r="R97" s="28">
        <f t="shared" si="34"/>
        <v>0</v>
      </c>
      <c r="S97" s="28">
        <f t="shared" si="35"/>
        <v>0</v>
      </c>
      <c r="T97" s="28">
        <f t="shared" si="36"/>
        <v>0</v>
      </c>
      <c r="U97" s="28">
        <f t="shared" si="37"/>
        <v>0</v>
      </c>
      <c r="V97" s="28">
        <f t="shared" si="38"/>
        <v>0</v>
      </c>
      <c r="W97" s="28">
        <f t="shared" si="39"/>
        <v>0</v>
      </c>
      <c r="X97" s="28">
        <f t="shared" si="40"/>
        <v>0</v>
      </c>
    </row>
    <row r="98" spans="1:24" x14ac:dyDescent="0.25">
      <c r="A98" s="25" t="s">
        <v>163</v>
      </c>
      <c r="B98" s="27">
        <v>0</v>
      </c>
      <c r="C98" s="27">
        <f>IFERROR((VLOOKUP(A98,TAB_DIN_Fundo_Cultural!A$51:B$64,2,0)),0)</f>
        <v>0</v>
      </c>
      <c r="D98" s="27">
        <f>IFERROR((VLOOKUP(A98,TAB_DIN_Fundo_Cultural!A$51:C$64,3,0)),0)</f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f>IFERROR((VLOOKUP(A98,TAB_DIN_Fundo_Cultural!A$51:D$64,4,0)),0)</f>
        <v>688865.51957688085</v>
      </c>
      <c r="K98" s="27">
        <v>0</v>
      </c>
      <c r="L98" s="67">
        <f t="shared" si="29"/>
        <v>688865.51957688085</v>
      </c>
      <c r="M98" s="25" t="s">
        <v>163</v>
      </c>
      <c r="N98" s="28">
        <f t="shared" si="30"/>
        <v>0</v>
      </c>
      <c r="O98" s="28">
        <f t="shared" si="31"/>
        <v>0</v>
      </c>
      <c r="P98" s="28">
        <f t="shared" si="32"/>
        <v>0</v>
      </c>
      <c r="Q98" s="28">
        <f t="shared" si="33"/>
        <v>0</v>
      </c>
      <c r="R98" s="28">
        <f t="shared" si="34"/>
        <v>0</v>
      </c>
      <c r="S98" s="28">
        <f t="shared" si="35"/>
        <v>0</v>
      </c>
      <c r="T98" s="28">
        <f t="shared" si="36"/>
        <v>0</v>
      </c>
      <c r="U98" s="28">
        <f t="shared" si="37"/>
        <v>0</v>
      </c>
      <c r="V98" s="28">
        <f t="shared" si="38"/>
        <v>1.0057424134130896E-2</v>
      </c>
      <c r="W98" s="28">
        <f t="shared" si="39"/>
        <v>0</v>
      </c>
      <c r="X98" s="28">
        <f t="shared" si="40"/>
        <v>1.0057424134130896E-2</v>
      </c>
    </row>
    <row r="99" spans="1:24" x14ac:dyDescent="0.25">
      <c r="A99" s="25" t="s">
        <v>155</v>
      </c>
      <c r="B99" s="27">
        <v>0</v>
      </c>
      <c r="C99" s="27">
        <f>IFERROR((VLOOKUP(A99,TAB_DIN_Fundo_Cultural!A$51:B$64,2,0)),0)</f>
        <v>0</v>
      </c>
      <c r="D99" s="27">
        <f>IFERROR((VLOOKUP(A99,TAB_DIN_Fundo_Cultural!A$51:C$64,3,0)),0)</f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f>IFERROR((VLOOKUP(A99,TAB_DIN_Fundo_Cultural!A$51:D$64,4,0)),0)</f>
        <v>0</v>
      </c>
      <c r="K99" s="27">
        <v>0</v>
      </c>
      <c r="L99" s="67">
        <f t="shared" si="29"/>
        <v>0</v>
      </c>
      <c r="M99" s="25" t="s">
        <v>155</v>
      </c>
      <c r="N99" s="28">
        <f t="shared" si="30"/>
        <v>0</v>
      </c>
      <c r="O99" s="28">
        <f t="shared" si="31"/>
        <v>0</v>
      </c>
      <c r="P99" s="28">
        <f t="shared" si="32"/>
        <v>0</v>
      </c>
      <c r="Q99" s="28">
        <f t="shared" si="33"/>
        <v>0</v>
      </c>
      <c r="R99" s="28">
        <f t="shared" si="34"/>
        <v>0</v>
      </c>
      <c r="S99" s="28">
        <f t="shared" si="35"/>
        <v>0</v>
      </c>
      <c r="T99" s="28">
        <f t="shared" si="36"/>
        <v>0</v>
      </c>
      <c r="U99" s="28">
        <f t="shared" si="37"/>
        <v>0</v>
      </c>
      <c r="V99" s="28">
        <f t="shared" si="38"/>
        <v>0</v>
      </c>
      <c r="W99" s="28">
        <f t="shared" si="39"/>
        <v>0</v>
      </c>
      <c r="X99" s="28">
        <f t="shared" si="40"/>
        <v>0</v>
      </c>
    </row>
    <row r="100" spans="1:24" x14ac:dyDescent="0.25">
      <c r="A100" s="25" t="s">
        <v>223</v>
      </c>
      <c r="B100" s="29">
        <f>SUM(B73:B99)</f>
        <v>0</v>
      </c>
      <c r="C100" s="29">
        <f>SUM(C73:C99)</f>
        <v>14315864.619580524</v>
      </c>
      <c r="D100" s="29">
        <f t="shared" ref="D100:J100" si="41">SUM(D73:D99)</f>
        <v>1955120.4769368933</v>
      </c>
      <c r="E100" s="29">
        <f t="shared" si="41"/>
        <v>0</v>
      </c>
      <c r="F100" s="29">
        <f t="shared" si="41"/>
        <v>0</v>
      </c>
      <c r="G100" s="29">
        <f t="shared" si="41"/>
        <v>0</v>
      </c>
      <c r="H100" s="29">
        <f t="shared" si="41"/>
        <v>0</v>
      </c>
      <c r="I100" s="29">
        <f t="shared" si="41"/>
        <v>0</v>
      </c>
      <c r="J100" s="29">
        <f t="shared" si="41"/>
        <v>52222250.387024075</v>
      </c>
      <c r="K100" s="29">
        <f t="shared" ref="K100" si="42">SUM(K73:K99)</f>
        <v>0</v>
      </c>
      <c r="L100" s="67">
        <f>SUM(B100:K100)</f>
        <v>68493235.483541489</v>
      </c>
      <c r="M100" s="25" t="s">
        <v>223</v>
      </c>
      <c r="N100" s="28">
        <f>B100/$L$100</f>
        <v>0</v>
      </c>
      <c r="O100" s="28">
        <f t="shared" si="31"/>
        <v>0.20901136467732701</v>
      </c>
      <c r="P100" s="28">
        <f t="shared" si="32"/>
        <v>2.8544723623206512E-2</v>
      </c>
      <c r="Q100" s="28">
        <f t="shared" si="33"/>
        <v>0</v>
      </c>
      <c r="R100" s="28">
        <f t="shared" si="34"/>
        <v>0</v>
      </c>
      <c r="S100" s="28">
        <f t="shared" si="35"/>
        <v>0</v>
      </c>
      <c r="T100" s="28">
        <f t="shared" si="36"/>
        <v>0</v>
      </c>
      <c r="U100" s="28">
        <f t="shared" si="37"/>
        <v>0</v>
      </c>
      <c r="V100" s="28">
        <f t="shared" si="38"/>
        <v>0.76244391169946657</v>
      </c>
      <c r="W100" s="28">
        <f t="shared" si="39"/>
        <v>0</v>
      </c>
      <c r="X100" s="28">
        <f t="shared" si="40"/>
        <v>1</v>
      </c>
    </row>
    <row r="101" spans="1:24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24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24" x14ac:dyDescent="0.25">
      <c r="A103" s="25"/>
      <c r="B103" s="30"/>
      <c r="C103" s="30"/>
      <c r="D103" s="30"/>
      <c r="E103" s="30"/>
      <c r="F103" s="30"/>
      <c r="G103" s="30"/>
      <c r="H103" s="30"/>
      <c r="I103" s="30"/>
      <c r="J103" s="30"/>
      <c r="K103" s="30"/>
    </row>
    <row r="104" spans="1:24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24" x14ac:dyDescent="0.25">
      <c r="A105" s="2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N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</row>
    <row r="106" spans="1:24" x14ac:dyDescent="0.25">
      <c r="A106" s="25"/>
      <c r="B106" s="25" t="s">
        <v>224</v>
      </c>
      <c r="C106" s="25" t="s">
        <v>228</v>
      </c>
      <c r="D106" s="25" t="s">
        <v>15</v>
      </c>
      <c r="E106" s="25" t="s">
        <v>229</v>
      </c>
      <c r="F106" s="25" t="s">
        <v>226</v>
      </c>
      <c r="G106" s="25" t="s">
        <v>227</v>
      </c>
      <c r="H106" s="25" t="s">
        <v>131</v>
      </c>
      <c r="I106" s="25" t="s">
        <v>130</v>
      </c>
      <c r="J106" s="25" t="s">
        <v>129</v>
      </c>
      <c r="K106" s="25" t="s">
        <v>230</v>
      </c>
      <c r="L106" s="25" t="s">
        <v>404</v>
      </c>
      <c r="N106" s="25" t="s">
        <v>224</v>
      </c>
      <c r="O106" s="25" t="s">
        <v>228</v>
      </c>
      <c r="P106" s="25" t="s">
        <v>15</v>
      </c>
      <c r="Q106" s="25" t="s">
        <v>229</v>
      </c>
      <c r="R106" s="25" t="s">
        <v>226</v>
      </c>
      <c r="S106" s="25" t="s">
        <v>227</v>
      </c>
      <c r="T106" s="25" t="s">
        <v>131</v>
      </c>
      <c r="U106" s="25" t="s">
        <v>130</v>
      </c>
      <c r="V106" s="25" t="s">
        <v>129</v>
      </c>
      <c r="W106" s="25" t="s">
        <v>230</v>
      </c>
    </row>
    <row r="107" spans="1:24" x14ac:dyDescent="0.25">
      <c r="A107" s="25" t="s">
        <v>132</v>
      </c>
      <c r="B107" s="27">
        <v>0</v>
      </c>
      <c r="C107" s="27">
        <f>IFERROR((VLOOKUP('SCC X Ano = Fundo Cultural'!A107,TAB_DIN_Fundo_Cultural!A$74:B$90,2,0)),0)</f>
        <v>0</v>
      </c>
      <c r="D107" s="27">
        <f>IFERROR((VLOOKUP('SCC X Ano = Fundo Cultural'!A107,TAB_DIN_Fundo_Cultural!A$74:C$90,3,0)),0)</f>
        <v>0</v>
      </c>
      <c r="E107" s="27">
        <v>0</v>
      </c>
      <c r="F107" s="27">
        <f>IFERROR((VLOOKUP('SCC X Ano = Fundo Cultural'!A107,TAB_DIN_Fundo_Cultural!A$74:D$90,4,0)),0)</f>
        <v>0</v>
      </c>
      <c r="G107" s="27">
        <f>IFERROR((VLOOKUP('SCC X Ano = Fundo Cultural'!A107,TAB_DIN_Fundo_Cultural!A$74:E$90,5,0)),0)</f>
        <v>0</v>
      </c>
      <c r="H107" s="27">
        <v>0</v>
      </c>
      <c r="I107" s="27">
        <v>0</v>
      </c>
      <c r="J107" s="27">
        <f>IFERROR((VLOOKUP('SCC X Ano = Fundo Cultural'!A107,TAB_DIN_Fundo_Cultural!A$74:F$90,6,0)),0)</f>
        <v>0</v>
      </c>
      <c r="K107" s="27">
        <v>0</v>
      </c>
      <c r="L107" s="67">
        <f>SUM(B107:K107)</f>
        <v>0</v>
      </c>
      <c r="M107" s="25" t="s">
        <v>132</v>
      </c>
      <c r="N107" s="28">
        <f>B107/$L$134</f>
        <v>0</v>
      </c>
      <c r="O107" s="28">
        <f t="shared" ref="O107:X122" si="43">C107/$L$134</f>
        <v>0</v>
      </c>
      <c r="P107" s="28">
        <f t="shared" si="43"/>
        <v>0</v>
      </c>
      <c r="Q107" s="28">
        <f t="shared" si="43"/>
        <v>0</v>
      </c>
      <c r="R107" s="28">
        <f t="shared" si="43"/>
        <v>0</v>
      </c>
      <c r="S107" s="28">
        <f t="shared" si="43"/>
        <v>0</v>
      </c>
      <c r="T107" s="28">
        <f t="shared" si="43"/>
        <v>0</v>
      </c>
      <c r="U107" s="28">
        <f t="shared" si="43"/>
        <v>0</v>
      </c>
      <c r="V107" s="28">
        <f t="shared" si="43"/>
        <v>0</v>
      </c>
      <c r="W107" s="28">
        <f t="shared" si="43"/>
        <v>0</v>
      </c>
      <c r="X107" s="28">
        <f t="shared" si="43"/>
        <v>0</v>
      </c>
    </row>
    <row r="108" spans="1:24" x14ac:dyDescent="0.25">
      <c r="A108" s="25" t="s">
        <v>134</v>
      </c>
      <c r="B108" s="27">
        <v>0</v>
      </c>
      <c r="C108" s="27">
        <f>IFERROR((VLOOKUP('SCC X Ano = Fundo Cultural'!A108,TAB_DIN_Fundo_Cultural!A$74:B$90,2,0)),0)</f>
        <v>0</v>
      </c>
      <c r="D108" s="27">
        <f>IFERROR((VLOOKUP('SCC X Ano = Fundo Cultural'!A108,TAB_DIN_Fundo_Cultural!A$74:C$90,3,0)),0)</f>
        <v>0</v>
      </c>
      <c r="E108" s="27">
        <v>0</v>
      </c>
      <c r="F108" s="27">
        <f>IFERROR((VLOOKUP('SCC X Ano = Fundo Cultural'!A108,TAB_DIN_Fundo_Cultural!A$74:D$90,4,0)),0)</f>
        <v>0</v>
      </c>
      <c r="G108" s="27">
        <f>IFERROR((VLOOKUP('SCC X Ano = Fundo Cultural'!A108,TAB_DIN_Fundo_Cultural!A$74:E$90,5,0)),0)</f>
        <v>0</v>
      </c>
      <c r="H108" s="27">
        <v>0</v>
      </c>
      <c r="I108" s="27">
        <v>0</v>
      </c>
      <c r="J108" s="27">
        <f>IFERROR((VLOOKUP('SCC X Ano = Fundo Cultural'!A108,TAB_DIN_Fundo_Cultural!A$74:F$90,6,0)),0)</f>
        <v>173849.60938580491</v>
      </c>
      <c r="K108" s="27">
        <v>0</v>
      </c>
      <c r="L108" s="67">
        <f t="shared" ref="L108:L133" si="44">SUM(B108:K108)</f>
        <v>173849.60938580491</v>
      </c>
      <c r="M108" s="25" t="s">
        <v>134</v>
      </c>
      <c r="N108" s="28">
        <f t="shared" ref="N108:N133" si="45">B108/$L$134</f>
        <v>0</v>
      </c>
      <c r="O108" s="28">
        <f t="shared" si="43"/>
        <v>0</v>
      </c>
      <c r="P108" s="28">
        <f t="shared" si="43"/>
        <v>0</v>
      </c>
      <c r="Q108" s="28">
        <f t="shared" si="43"/>
        <v>0</v>
      </c>
      <c r="R108" s="28">
        <f t="shared" si="43"/>
        <v>0</v>
      </c>
      <c r="S108" s="28">
        <f t="shared" si="43"/>
        <v>0</v>
      </c>
      <c r="T108" s="28">
        <f t="shared" si="43"/>
        <v>0</v>
      </c>
      <c r="U108" s="28">
        <f t="shared" si="43"/>
        <v>0</v>
      </c>
      <c r="V108" s="28">
        <f t="shared" si="43"/>
        <v>1.7122843237142081E-3</v>
      </c>
      <c r="W108" s="28">
        <f t="shared" si="43"/>
        <v>0</v>
      </c>
      <c r="X108" s="28">
        <f t="shared" si="43"/>
        <v>1.7122843237142081E-3</v>
      </c>
    </row>
    <row r="109" spans="1:24" x14ac:dyDescent="0.25">
      <c r="A109" s="25" t="s">
        <v>139</v>
      </c>
      <c r="B109" s="27">
        <v>0</v>
      </c>
      <c r="C109" s="27">
        <f>IFERROR((VLOOKUP('SCC X Ano = Fundo Cultural'!A109,TAB_DIN_Fundo_Cultural!A$74:B$90,2,0)),0)</f>
        <v>0</v>
      </c>
      <c r="D109" s="27">
        <f>IFERROR((VLOOKUP('SCC X Ano = Fundo Cultural'!A109,TAB_DIN_Fundo_Cultural!A$74:C$90,3,0)),0)</f>
        <v>0</v>
      </c>
      <c r="E109" s="27">
        <v>0</v>
      </c>
      <c r="F109" s="27">
        <f>IFERROR((VLOOKUP('SCC X Ano = Fundo Cultural'!A109,TAB_DIN_Fundo_Cultural!A$74:D$90,4,0)),0)</f>
        <v>0</v>
      </c>
      <c r="G109" s="27">
        <f>IFERROR((VLOOKUP('SCC X Ano = Fundo Cultural'!A109,TAB_DIN_Fundo_Cultural!A$74:E$90,5,0)),0)</f>
        <v>0</v>
      </c>
      <c r="H109" s="27">
        <v>0</v>
      </c>
      <c r="I109" s="27">
        <v>0</v>
      </c>
      <c r="J109" s="27">
        <f>IFERROR((VLOOKUP('SCC X Ano = Fundo Cultural'!A109,TAB_DIN_Fundo_Cultural!A$74:F$90,6,0)),0)</f>
        <v>0</v>
      </c>
      <c r="K109" s="27">
        <v>0</v>
      </c>
      <c r="L109" s="67">
        <f t="shared" si="44"/>
        <v>0</v>
      </c>
      <c r="M109" s="25" t="s">
        <v>139</v>
      </c>
      <c r="N109" s="28">
        <f t="shared" si="45"/>
        <v>0</v>
      </c>
      <c r="O109" s="28">
        <f t="shared" si="43"/>
        <v>0</v>
      </c>
      <c r="P109" s="28">
        <f t="shared" si="43"/>
        <v>0</v>
      </c>
      <c r="Q109" s="28">
        <f t="shared" si="43"/>
        <v>0</v>
      </c>
      <c r="R109" s="28">
        <f t="shared" si="43"/>
        <v>0</v>
      </c>
      <c r="S109" s="28">
        <f t="shared" si="43"/>
        <v>0</v>
      </c>
      <c r="T109" s="28">
        <f t="shared" si="43"/>
        <v>0</v>
      </c>
      <c r="U109" s="28">
        <f t="shared" si="43"/>
        <v>0</v>
      </c>
      <c r="V109" s="28">
        <f t="shared" si="43"/>
        <v>0</v>
      </c>
      <c r="W109" s="28">
        <f t="shared" si="43"/>
        <v>0</v>
      </c>
      <c r="X109" s="28">
        <f t="shared" si="43"/>
        <v>0</v>
      </c>
    </row>
    <row r="110" spans="1:24" x14ac:dyDescent="0.25">
      <c r="A110" s="25" t="s">
        <v>143</v>
      </c>
      <c r="B110" s="27">
        <v>0</v>
      </c>
      <c r="C110" s="27">
        <f>IFERROR((VLOOKUP('SCC X Ano = Fundo Cultural'!A110,TAB_DIN_Fundo_Cultural!A$74:B$90,2,0)),0)</f>
        <v>0</v>
      </c>
      <c r="D110" s="27">
        <f>IFERROR((VLOOKUP('SCC X Ano = Fundo Cultural'!A110,TAB_DIN_Fundo_Cultural!A$74:C$90,3,0)),0)</f>
        <v>0</v>
      </c>
      <c r="E110" s="27">
        <v>0</v>
      </c>
      <c r="F110" s="27">
        <f>IFERROR((VLOOKUP('SCC X Ano = Fundo Cultural'!A110,TAB_DIN_Fundo_Cultural!A$74:D$90,4,0)),0)</f>
        <v>0</v>
      </c>
      <c r="G110" s="27">
        <f>IFERROR((VLOOKUP('SCC X Ano = Fundo Cultural'!A110,TAB_DIN_Fundo_Cultural!A$74:E$90,5,0)),0)</f>
        <v>0</v>
      </c>
      <c r="H110" s="27">
        <v>0</v>
      </c>
      <c r="I110" s="27">
        <v>0</v>
      </c>
      <c r="J110" s="27">
        <f>IFERROR((VLOOKUP('SCC X Ano = Fundo Cultural'!A110,TAB_DIN_Fundo_Cultural!A$74:F$90,6,0)),0)</f>
        <v>0</v>
      </c>
      <c r="K110" s="27">
        <v>0</v>
      </c>
      <c r="L110" s="67">
        <f t="shared" si="44"/>
        <v>0</v>
      </c>
      <c r="M110" s="25" t="s">
        <v>143</v>
      </c>
      <c r="N110" s="28">
        <f t="shared" si="45"/>
        <v>0</v>
      </c>
      <c r="O110" s="28">
        <f t="shared" si="43"/>
        <v>0</v>
      </c>
      <c r="P110" s="28">
        <f t="shared" si="43"/>
        <v>0</v>
      </c>
      <c r="Q110" s="28">
        <f t="shared" si="43"/>
        <v>0</v>
      </c>
      <c r="R110" s="28">
        <f t="shared" si="43"/>
        <v>0</v>
      </c>
      <c r="S110" s="28">
        <f t="shared" si="43"/>
        <v>0</v>
      </c>
      <c r="T110" s="28">
        <f t="shared" si="43"/>
        <v>0</v>
      </c>
      <c r="U110" s="28">
        <f t="shared" si="43"/>
        <v>0</v>
      </c>
      <c r="V110" s="28">
        <f t="shared" si="43"/>
        <v>0</v>
      </c>
      <c r="W110" s="28">
        <f t="shared" si="43"/>
        <v>0</v>
      </c>
      <c r="X110" s="28">
        <f t="shared" si="43"/>
        <v>0</v>
      </c>
    </row>
    <row r="111" spans="1:24" x14ac:dyDescent="0.25">
      <c r="A111" s="25" t="s">
        <v>146</v>
      </c>
      <c r="B111" s="27">
        <v>0</v>
      </c>
      <c r="C111" s="27">
        <f>IFERROR((VLOOKUP('SCC X Ano = Fundo Cultural'!A111,TAB_DIN_Fundo_Cultural!A$74:B$90,2,0)),0)</f>
        <v>0</v>
      </c>
      <c r="D111" s="27">
        <f>IFERROR((VLOOKUP('SCC X Ano = Fundo Cultural'!A111,TAB_DIN_Fundo_Cultural!A$74:C$90,3,0)),0)</f>
        <v>0</v>
      </c>
      <c r="E111" s="27">
        <v>0</v>
      </c>
      <c r="F111" s="27">
        <f>IFERROR((VLOOKUP('SCC X Ano = Fundo Cultural'!A111,TAB_DIN_Fundo_Cultural!A$74:D$90,4,0)),0)</f>
        <v>0</v>
      </c>
      <c r="G111" s="27">
        <f>IFERROR((VLOOKUP('SCC X Ano = Fundo Cultural'!A111,TAB_DIN_Fundo_Cultural!A$74:E$90,5,0)),0)</f>
        <v>0</v>
      </c>
      <c r="H111" s="27">
        <v>0</v>
      </c>
      <c r="I111" s="27">
        <v>0</v>
      </c>
      <c r="J111" s="27">
        <f>IFERROR((VLOOKUP('SCC X Ano = Fundo Cultural'!A111,TAB_DIN_Fundo_Cultural!A$74:F$90,6,0)),0)</f>
        <v>4318114.223368139</v>
      </c>
      <c r="K111" s="27">
        <v>0</v>
      </c>
      <c r="L111" s="67">
        <f t="shared" si="44"/>
        <v>4318114.223368139</v>
      </c>
      <c r="M111" s="25" t="s">
        <v>146</v>
      </c>
      <c r="N111" s="28">
        <f t="shared" si="45"/>
        <v>0</v>
      </c>
      <c r="O111" s="28">
        <f t="shared" si="43"/>
        <v>0</v>
      </c>
      <c r="P111" s="28">
        <f t="shared" si="43"/>
        <v>0</v>
      </c>
      <c r="Q111" s="28">
        <f t="shared" si="43"/>
        <v>0</v>
      </c>
      <c r="R111" s="28">
        <f t="shared" si="43"/>
        <v>0</v>
      </c>
      <c r="S111" s="28">
        <f t="shared" si="43"/>
        <v>0</v>
      </c>
      <c r="T111" s="28">
        <f t="shared" si="43"/>
        <v>0</v>
      </c>
      <c r="U111" s="28">
        <f t="shared" si="43"/>
        <v>0</v>
      </c>
      <c r="V111" s="28">
        <f t="shared" si="43"/>
        <v>4.2530088613960015E-2</v>
      </c>
      <c r="W111" s="28">
        <f t="shared" si="43"/>
        <v>0</v>
      </c>
      <c r="X111" s="28">
        <f t="shared" si="43"/>
        <v>4.2530088613960015E-2</v>
      </c>
    </row>
    <row r="112" spans="1:24" x14ac:dyDescent="0.25">
      <c r="A112" s="25" t="s">
        <v>141</v>
      </c>
      <c r="B112" s="27">
        <v>0</v>
      </c>
      <c r="C112" s="27">
        <f>IFERROR((VLOOKUP('SCC X Ano = Fundo Cultural'!A112,TAB_DIN_Fundo_Cultural!A$74:B$90,2,0)),0)</f>
        <v>0</v>
      </c>
      <c r="D112" s="27">
        <f>IFERROR((VLOOKUP('SCC X Ano = Fundo Cultural'!A112,TAB_DIN_Fundo_Cultural!A$74:C$90,3,0)),0)</f>
        <v>0</v>
      </c>
      <c r="E112" s="27">
        <v>0</v>
      </c>
      <c r="F112" s="27">
        <f>IFERROR((VLOOKUP('SCC X Ano = Fundo Cultural'!A112,TAB_DIN_Fundo_Cultural!A$74:D$90,4,0)),0)</f>
        <v>0</v>
      </c>
      <c r="G112" s="27">
        <f>IFERROR((VLOOKUP('SCC X Ano = Fundo Cultural'!A112,TAB_DIN_Fundo_Cultural!A$74:E$90,5,0)),0)</f>
        <v>0</v>
      </c>
      <c r="H112" s="27">
        <v>0</v>
      </c>
      <c r="I112" s="27">
        <v>0</v>
      </c>
      <c r="J112" s="27">
        <f>IFERROR((VLOOKUP('SCC X Ano = Fundo Cultural'!A112,TAB_DIN_Fundo_Cultural!A$74:F$90,6,0)),0)</f>
        <v>0</v>
      </c>
      <c r="K112" s="27">
        <v>0</v>
      </c>
      <c r="L112" s="67">
        <f t="shared" si="44"/>
        <v>0</v>
      </c>
      <c r="M112" s="25" t="s">
        <v>141</v>
      </c>
      <c r="N112" s="28">
        <f t="shared" si="45"/>
        <v>0</v>
      </c>
      <c r="O112" s="28">
        <f t="shared" si="43"/>
        <v>0</v>
      </c>
      <c r="P112" s="28">
        <f t="shared" si="43"/>
        <v>0</v>
      </c>
      <c r="Q112" s="28">
        <f t="shared" si="43"/>
        <v>0</v>
      </c>
      <c r="R112" s="28">
        <f t="shared" si="43"/>
        <v>0</v>
      </c>
      <c r="S112" s="28">
        <f t="shared" si="43"/>
        <v>0</v>
      </c>
      <c r="T112" s="28">
        <f t="shared" si="43"/>
        <v>0</v>
      </c>
      <c r="U112" s="28">
        <f t="shared" si="43"/>
        <v>0</v>
      </c>
      <c r="V112" s="28">
        <f t="shared" si="43"/>
        <v>0</v>
      </c>
      <c r="W112" s="28">
        <f t="shared" si="43"/>
        <v>0</v>
      </c>
      <c r="X112" s="28">
        <f t="shared" si="43"/>
        <v>0</v>
      </c>
    </row>
    <row r="113" spans="1:24" x14ac:dyDescent="0.25">
      <c r="A113" s="25" t="s">
        <v>153</v>
      </c>
      <c r="B113" s="27">
        <v>0</v>
      </c>
      <c r="C113" s="27">
        <f>IFERROR((VLOOKUP('SCC X Ano = Fundo Cultural'!A113,TAB_DIN_Fundo_Cultural!A$74:B$90,2,0)),0)</f>
        <v>0</v>
      </c>
      <c r="D113" s="27">
        <f>IFERROR((VLOOKUP('SCC X Ano = Fundo Cultural'!A113,TAB_DIN_Fundo_Cultural!A$74:C$90,3,0)),0)</f>
        <v>0</v>
      </c>
      <c r="E113" s="27">
        <v>0</v>
      </c>
      <c r="F113" s="27">
        <f>IFERROR((VLOOKUP('SCC X Ano = Fundo Cultural'!A113,TAB_DIN_Fundo_Cultural!A$74:D$90,4,0)),0)</f>
        <v>0</v>
      </c>
      <c r="G113" s="27">
        <f>IFERROR((VLOOKUP('SCC X Ano = Fundo Cultural'!A113,TAB_DIN_Fundo_Cultural!A$74:E$90,5,0)),0)</f>
        <v>0</v>
      </c>
      <c r="H113" s="27">
        <v>0</v>
      </c>
      <c r="I113" s="27">
        <v>0</v>
      </c>
      <c r="J113" s="27">
        <f>IFERROR((VLOOKUP('SCC X Ano = Fundo Cultural'!A113,TAB_DIN_Fundo_Cultural!A$74:F$90,6,0)),0)</f>
        <v>0</v>
      </c>
      <c r="K113" s="27">
        <v>0</v>
      </c>
      <c r="L113" s="67">
        <f t="shared" si="44"/>
        <v>0</v>
      </c>
      <c r="M113" s="25" t="s">
        <v>153</v>
      </c>
      <c r="N113" s="28">
        <f t="shared" si="45"/>
        <v>0</v>
      </c>
      <c r="O113" s="28">
        <f t="shared" si="43"/>
        <v>0</v>
      </c>
      <c r="P113" s="28">
        <f t="shared" si="43"/>
        <v>0</v>
      </c>
      <c r="Q113" s="28">
        <f t="shared" si="43"/>
        <v>0</v>
      </c>
      <c r="R113" s="28">
        <f t="shared" si="43"/>
        <v>0</v>
      </c>
      <c r="S113" s="28">
        <f t="shared" si="43"/>
        <v>0</v>
      </c>
      <c r="T113" s="28">
        <f t="shared" si="43"/>
        <v>0</v>
      </c>
      <c r="U113" s="28">
        <f t="shared" si="43"/>
        <v>0</v>
      </c>
      <c r="V113" s="28">
        <f t="shared" si="43"/>
        <v>0</v>
      </c>
      <c r="W113" s="28">
        <f t="shared" si="43"/>
        <v>0</v>
      </c>
      <c r="X113" s="28">
        <f t="shared" si="43"/>
        <v>0</v>
      </c>
    </row>
    <row r="114" spans="1:24" x14ac:dyDescent="0.25">
      <c r="A114" s="25" t="s">
        <v>157</v>
      </c>
      <c r="B114" s="27">
        <v>0</v>
      </c>
      <c r="C114" s="27">
        <f>IFERROR((VLOOKUP('SCC X Ano = Fundo Cultural'!A114,TAB_DIN_Fundo_Cultural!A$74:B$90,2,0)),0)</f>
        <v>0</v>
      </c>
      <c r="D114" s="27">
        <f>IFERROR((VLOOKUP('SCC X Ano = Fundo Cultural'!A114,TAB_DIN_Fundo_Cultural!A$74:C$90,3,0)),0)</f>
        <v>0</v>
      </c>
      <c r="E114" s="27">
        <v>0</v>
      </c>
      <c r="F114" s="27">
        <f>IFERROR((VLOOKUP('SCC X Ano = Fundo Cultural'!A114,TAB_DIN_Fundo_Cultural!A$74:D$90,4,0)),0)</f>
        <v>0</v>
      </c>
      <c r="G114" s="27">
        <f>IFERROR((VLOOKUP('SCC X Ano = Fundo Cultural'!A114,TAB_DIN_Fundo_Cultural!A$74:E$90,5,0)),0)</f>
        <v>0</v>
      </c>
      <c r="H114" s="27">
        <v>0</v>
      </c>
      <c r="I114" s="27">
        <v>0</v>
      </c>
      <c r="J114" s="27">
        <f>IFERROR((VLOOKUP('SCC X Ano = Fundo Cultural'!A114,TAB_DIN_Fundo_Cultural!A$74:F$90,6,0)),0)</f>
        <v>998401.86614683236</v>
      </c>
      <c r="K114" s="27">
        <v>0</v>
      </c>
      <c r="L114" s="67">
        <f t="shared" si="44"/>
        <v>998401.86614683236</v>
      </c>
      <c r="M114" s="25" t="s">
        <v>157</v>
      </c>
      <c r="N114" s="28">
        <f t="shared" si="45"/>
        <v>0</v>
      </c>
      <c r="O114" s="28">
        <f t="shared" si="43"/>
        <v>0</v>
      </c>
      <c r="P114" s="28">
        <f t="shared" si="43"/>
        <v>0</v>
      </c>
      <c r="Q114" s="28">
        <f t="shared" si="43"/>
        <v>0</v>
      </c>
      <c r="R114" s="28">
        <f t="shared" si="43"/>
        <v>0</v>
      </c>
      <c r="S114" s="28">
        <f t="shared" si="43"/>
        <v>0</v>
      </c>
      <c r="T114" s="28">
        <f t="shared" si="43"/>
        <v>0</v>
      </c>
      <c r="U114" s="28">
        <f t="shared" si="43"/>
        <v>0</v>
      </c>
      <c r="V114" s="28">
        <f t="shared" si="43"/>
        <v>9.8334869443187801E-3</v>
      </c>
      <c r="W114" s="28">
        <f t="shared" si="43"/>
        <v>0</v>
      </c>
      <c r="X114" s="28">
        <f t="shared" si="43"/>
        <v>9.8334869443187801E-3</v>
      </c>
    </row>
    <row r="115" spans="1:24" x14ac:dyDescent="0.25">
      <c r="A115" s="25" t="s">
        <v>161</v>
      </c>
      <c r="B115" s="27">
        <v>0</v>
      </c>
      <c r="C115" s="27">
        <f>IFERROR((VLOOKUP('SCC X Ano = Fundo Cultural'!A115,TAB_DIN_Fundo_Cultural!A$74:B$90,2,0)),0)</f>
        <v>0</v>
      </c>
      <c r="D115" s="27">
        <f>IFERROR((VLOOKUP('SCC X Ano = Fundo Cultural'!A115,TAB_DIN_Fundo_Cultural!A$74:C$90,3,0)),0)</f>
        <v>0</v>
      </c>
      <c r="E115" s="27">
        <v>0</v>
      </c>
      <c r="F115" s="27">
        <f>IFERROR((VLOOKUP('SCC X Ano = Fundo Cultural'!A115,TAB_DIN_Fundo_Cultural!A$74:D$90,4,0)),0)</f>
        <v>0</v>
      </c>
      <c r="G115" s="27">
        <f>IFERROR((VLOOKUP('SCC X Ano = Fundo Cultural'!A115,TAB_DIN_Fundo_Cultural!A$74:E$90,5,0)),0)</f>
        <v>0</v>
      </c>
      <c r="H115" s="27">
        <v>0</v>
      </c>
      <c r="I115" s="27">
        <v>0</v>
      </c>
      <c r="J115" s="27">
        <f>IFERROR((VLOOKUP('SCC X Ano = Fundo Cultural'!A115,TAB_DIN_Fundo_Cultural!A$74:F$90,6,0)),0)</f>
        <v>0</v>
      </c>
      <c r="K115" s="27">
        <v>0</v>
      </c>
      <c r="L115" s="67">
        <f t="shared" si="44"/>
        <v>0</v>
      </c>
      <c r="M115" s="25" t="s">
        <v>161</v>
      </c>
      <c r="N115" s="28">
        <f t="shared" si="45"/>
        <v>0</v>
      </c>
      <c r="O115" s="28">
        <f t="shared" si="43"/>
        <v>0</v>
      </c>
      <c r="P115" s="28">
        <f t="shared" si="43"/>
        <v>0</v>
      </c>
      <c r="Q115" s="28">
        <f t="shared" si="43"/>
        <v>0</v>
      </c>
      <c r="R115" s="28">
        <f t="shared" si="43"/>
        <v>0</v>
      </c>
      <c r="S115" s="28">
        <f t="shared" si="43"/>
        <v>0</v>
      </c>
      <c r="T115" s="28">
        <f t="shared" si="43"/>
        <v>0</v>
      </c>
      <c r="U115" s="28">
        <f t="shared" si="43"/>
        <v>0</v>
      </c>
      <c r="V115" s="28">
        <f t="shared" si="43"/>
        <v>0</v>
      </c>
      <c r="W115" s="28">
        <f t="shared" si="43"/>
        <v>0</v>
      </c>
      <c r="X115" s="28">
        <f t="shared" si="43"/>
        <v>0</v>
      </c>
    </row>
    <row r="116" spans="1:24" x14ac:dyDescent="0.25">
      <c r="A116" s="25" t="s">
        <v>151</v>
      </c>
      <c r="B116" s="27">
        <v>0</v>
      </c>
      <c r="C116" s="27">
        <f>IFERROR((VLOOKUP('SCC X Ano = Fundo Cultural'!A116,TAB_DIN_Fundo_Cultural!A$74:B$90,2,0)),0)</f>
        <v>4153597.9023057744</v>
      </c>
      <c r="D116" s="27">
        <f>IFERROR((VLOOKUP('SCC X Ano = Fundo Cultural'!A116,TAB_DIN_Fundo_Cultural!A$74:C$90,3,0)),0)</f>
        <v>0</v>
      </c>
      <c r="E116" s="27">
        <v>0</v>
      </c>
      <c r="F116" s="27">
        <f>IFERROR((VLOOKUP('SCC X Ano = Fundo Cultural'!A116,TAB_DIN_Fundo_Cultural!A$74:D$90,4,0)),0)</f>
        <v>0</v>
      </c>
      <c r="G116" s="27">
        <f>IFERROR((VLOOKUP('SCC X Ano = Fundo Cultural'!A116,TAB_DIN_Fundo_Cultural!A$74:E$90,5,0)),0)</f>
        <v>184604.35121358998</v>
      </c>
      <c r="H116" s="27">
        <v>0</v>
      </c>
      <c r="I116" s="27">
        <v>0</v>
      </c>
      <c r="J116" s="27">
        <f>IFERROR((VLOOKUP('SCC X Ano = Fundo Cultural'!A116,TAB_DIN_Fundo_Cultural!A$74:F$90,6,0)),0)</f>
        <v>349209.89771237434</v>
      </c>
      <c r="K116" s="27">
        <v>0</v>
      </c>
      <c r="L116" s="67">
        <f t="shared" si="44"/>
        <v>4687412.1512317387</v>
      </c>
      <c r="M116" s="25" t="s">
        <v>151</v>
      </c>
      <c r="N116" s="28">
        <f t="shared" si="45"/>
        <v>0</v>
      </c>
      <c r="O116" s="28">
        <f t="shared" si="43"/>
        <v>4.0909729968660567E-2</v>
      </c>
      <c r="P116" s="28">
        <f t="shared" si="43"/>
        <v>0</v>
      </c>
      <c r="Q116" s="28">
        <f t="shared" si="43"/>
        <v>0</v>
      </c>
      <c r="R116" s="28">
        <f t="shared" si="43"/>
        <v>0</v>
      </c>
      <c r="S116" s="28">
        <f t="shared" si="43"/>
        <v>1.8182102208293587E-3</v>
      </c>
      <c r="T116" s="28">
        <f t="shared" si="43"/>
        <v>0</v>
      </c>
      <c r="U116" s="28">
        <f t="shared" si="43"/>
        <v>0</v>
      </c>
      <c r="V116" s="28">
        <f t="shared" si="43"/>
        <v>3.4394476677355366E-3</v>
      </c>
      <c r="W116" s="28">
        <f t="shared" si="43"/>
        <v>0</v>
      </c>
      <c r="X116" s="28">
        <f t="shared" si="43"/>
        <v>4.6167387857225461E-2</v>
      </c>
    </row>
    <row r="117" spans="1:24" x14ac:dyDescent="0.25">
      <c r="A117" s="25" t="s">
        <v>167</v>
      </c>
      <c r="B117" s="27">
        <v>0</v>
      </c>
      <c r="C117" s="27">
        <f>IFERROR((VLOOKUP('SCC X Ano = Fundo Cultural'!A117,TAB_DIN_Fundo_Cultural!A$74:B$90,2,0)),0)</f>
        <v>0</v>
      </c>
      <c r="D117" s="27">
        <f>IFERROR((VLOOKUP('SCC X Ano = Fundo Cultural'!A117,TAB_DIN_Fundo_Cultural!A$74:C$90,3,0)),0)</f>
        <v>0</v>
      </c>
      <c r="E117" s="27">
        <v>0</v>
      </c>
      <c r="F117" s="27">
        <f>IFERROR((VLOOKUP('SCC X Ano = Fundo Cultural'!A117,TAB_DIN_Fundo_Cultural!A$74:D$90,4,0)),0)</f>
        <v>0</v>
      </c>
      <c r="G117" s="27">
        <f>IFERROR((VLOOKUP('SCC X Ano = Fundo Cultural'!A117,TAB_DIN_Fundo_Cultural!A$74:E$90,5,0)),0)</f>
        <v>0</v>
      </c>
      <c r="H117" s="27">
        <v>0</v>
      </c>
      <c r="I117" s="27">
        <v>0</v>
      </c>
      <c r="J117" s="27">
        <f>IFERROR((VLOOKUP('SCC X Ano = Fundo Cultural'!A117,TAB_DIN_Fundo_Cultural!A$74:F$90,6,0)),0)</f>
        <v>0</v>
      </c>
      <c r="K117" s="27">
        <v>0</v>
      </c>
      <c r="L117" s="67">
        <f t="shared" si="44"/>
        <v>0</v>
      </c>
      <c r="M117" s="25" t="s">
        <v>167</v>
      </c>
      <c r="N117" s="28">
        <f t="shared" si="45"/>
        <v>0</v>
      </c>
      <c r="O117" s="28">
        <f t="shared" si="43"/>
        <v>0</v>
      </c>
      <c r="P117" s="28">
        <f t="shared" si="43"/>
        <v>0</v>
      </c>
      <c r="Q117" s="28">
        <f t="shared" si="43"/>
        <v>0</v>
      </c>
      <c r="R117" s="28">
        <f t="shared" si="43"/>
        <v>0</v>
      </c>
      <c r="S117" s="28">
        <f t="shared" si="43"/>
        <v>0</v>
      </c>
      <c r="T117" s="28">
        <f t="shared" si="43"/>
        <v>0</v>
      </c>
      <c r="U117" s="28">
        <f t="shared" si="43"/>
        <v>0</v>
      </c>
      <c r="V117" s="28">
        <f t="shared" si="43"/>
        <v>0</v>
      </c>
      <c r="W117" s="28">
        <f t="shared" si="43"/>
        <v>0</v>
      </c>
      <c r="X117" s="28">
        <f t="shared" si="43"/>
        <v>0</v>
      </c>
    </row>
    <row r="118" spans="1:24" x14ac:dyDescent="0.25">
      <c r="A118" s="25" t="s">
        <v>171</v>
      </c>
      <c r="B118" s="27">
        <v>0</v>
      </c>
      <c r="C118" s="27">
        <f>IFERROR((VLOOKUP('SCC X Ano = Fundo Cultural'!A118,TAB_DIN_Fundo_Cultural!A$74:B$90,2,0)),0)</f>
        <v>0</v>
      </c>
      <c r="D118" s="27">
        <f>IFERROR((VLOOKUP('SCC X Ano = Fundo Cultural'!A118,TAB_DIN_Fundo_Cultural!A$74:C$90,3,0)),0)</f>
        <v>0</v>
      </c>
      <c r="E118" s="27">
        <v>0</v>
      </c>
      <c r="F118" s="27">
        <f>IFERROR((VLOOKUP('SCC X Ano = Fundo Cultural'!A118,TAB_DIN_Fundo_Cultural!A$74:D$90,4,0)),0)</f>
        <v>0</v>
      </c>
      <c r="G118" s="27">
        <f>IFERROR((VLOOKUP('SCC X Ano = Fundo Cultural'!A118,TAB_DIN_Fundo_Cultural!A$74:E$90,5,0)),0)</f>
        <v>0</v>
      </c>
      <c r="H118" s="27">
        <v>0</v>
      </c>
      <c r="I118" s="27">
        <v>0</v>
      </c>
      <c r="J118" s="27">
        <f>IFERROR((VLOOKUP('SCC X Ano = Fundo Cultural'!A118,TAB_DIN_Fundo_Cultural!A$74:F$90,6,0)),0)</f>
        <v>810720.77574634925</v>
      </c>
      <c r="K118" s="27">
        <v>0</v>
      </c>
      <c r="L118" s="67">
        <f t="shared" si="44"/>
        <v>810720.77574634925</v>
      </c>
      <c r="M118" s="25" t="s">
        <v>171</v>
      </c>
      <c r="N118" s="28">
        <f t="shared" si="45"/>
        <v>0</v>
      </c>
      <c r="O118" s="28">
        <f t="shared" si="43"/>
        <v>0</v>
      </c>
      <c r="P118" s="28">
        <f t="shared" si="43"/>
        <v>0</v>
      </c>
      <c r="Q118" s="28">
        <f t="shared" si="43"/>
        <v>0</v>
      </c>
      <c r="R118" s="28">
        <f t="shared" si="43"/>
        <v>0</v>
      </c>
      <c r="S118" s="28">
        <f t="shared" si="43"/>
        <v>0</v>
      </c>
      <c r="T118" s="28">
        <f t="shared" si="43"/>
        <v>0</v>
      </c>
      <c r="U118" s="28">
        <f t="shared" si="43"/>
        <v>0</v>
      </c>
      <c r="V118" s="28">
        <f t="shared" si="43"/>
        <v>7.9849732198089326E-3</v>
      </c>
      <c r="W118" s="28">
        <f t="shared" si="43"/>
        <v>0</v>
      </c>
      <c r="X118" s="28">
        <f t="shared" si="43"/>
        <v>7.9849732198089326E-3</v>
      </c>
    </row>
    <row r="119" spans="1:24" x14ac:dyDescent="0.25">
      <c r="A119" s="25" t="s">
        <v>175</v>
      </c>
      <c r="B119" s="27">
        <v>0</v>
      </c>
      <c r="C119" s="27">
        <f>IFERROR((VLOOKUP('SCC X Ano = Fundo Cultural'!A119,TAB_DIN_Fundo_Cultural!A$74:B$90,2,0)),0)</f>
        <v>0</v>
      </c>
      <c r="D119" s="27">
        <f>IFERROR((VLOOKUP('SCC X Ano = Fundo Cultural'!A119,TAB_DIN_Fundo_Cultural!A$74:C$90,3,0)),0)</f>
        <v>692266.31705096236</v>
      </c>
      <c r="E119" s="27">
        <v>0</v>
      </c>
      <c r="F119" s="27">
        <f>IFERROR((VLOOKUP('SCC X Ano = Fundo Cultural'!A119,TAB_DIN_Fundo_Cultural!A$74:D$90,4,0)),0)</f>
        <v>0</v>
      </c>
      <c r="G119" s="27">
        <f>IFERROR((VLOOKUP('SCC X Ano = Fundo Cultural'!A119,TAB_DIN_Fundo_Cultural!A$74:E$90,5,0)),0)</f>
        <v>0</v>
      </c>
      <c r="H119" s="27">
        <v>0</v>
      </c>
      <c r="I119" s="27">
        <v>0</v>
      </c>
      <c r="J119" s="27">
        <f>IFERROR((VLOOKUP('SCC X Ano = Fundo Cultural'!A119,TAB_DIN_Fundo_Cultural!A$74:F$90,6,0)),0)</f>
        <v>8957641.5442646667</v>
      </c>
      <c r="K119" s="27">
        <v>0</v>
      </c>
      <c r="L119" s="67">
        <f t="shared" si="44"/>
        <v>9649907.8613156285</v>
      </c>
      <c r="M119" s="25" t="s">
        <v>175</v>
      </c>
      <c r="N119" s="28">
        <f t="shared" si="45"/>
        <v>0</v>
      </c>
      <c r="O119" s="28">
        <f t="shared" si="43"/>
        <v>0</v>
      </c>
      <c r="P119" s="28">
        <f t="shared" si="43"/>
        <v>6.8182883281100943E-3</v>
      </c>
      <c r="Q119" s="28">
        <f t="shared" si="43"/>
        <v>0</v>
      </c>
      <c r="R119" s="28">
        <f t="shared" si="43"/>
        <v>0</v>
      </c>
      <c r="S119" s="28">
        <f t="shared" si="43"/>
        <v>0</v>
      </c>
      <c r="T119" s="28">
        <f t="shared" si="43"/>
        <v>0</v>
      </c>
      <c r="U119" s="28">
        <f t="shared" si="43"/>
        <v>0</v>
      </c>
      <c r="V119" s="28">
        <f t="shared" si="43"/>
        <v>8.8225847891654191E-2</v>
      </c>
      <c r="W119" s="28">
        <f t="shared" si="43"/>
        <v>0</v>
      </c>
      <c r="X119" s="28">
        <f t="shared" si="43"/>
        <v>9.5044136219764278E-2</v>
      </c>
    </row>
    <row r="120" spans="1:24" x14ac:dyDescent="0.25">
      <c r="A120" s="25" t="s">
        <v>137</v>
      </c>
      <c r="B120" s="27">
        <v>0</v>
      </c>
      <c r="C120" s="27">
        <f>IFERROR((VLOOKUP('SCC X Ano = Fundo Cultural'!A120,TAB_DIN_Fundo_Cultural!A$74:B$90,2,0)),0)</f>
        <v>0</v>
      </c>
      <c r="D120" s="27">
        <f>IFERROR((VLOOKUP('SCC X Ano = Fundo Cultural'!A120,TAB_DIN_Fundo_Cultural!A$74:C$90,3,0)),0)</f>
        <v>0</v>
      </c>
      <c r="E120" s="27">
        <v>0</v>
      </c>
      <c r="F120" s="27">
        <f>IFERROR((VLOOKUP('SCC X Ano = Fundo Cultural'!A120,TAB_DIN_Fundo_Cultural!A$74:D$90,4,0)),0)</f>
        <v>0</v>
      </c>
      <c r="G120" s="27">
        <f>IFERROR((VLOOKUP('SCC X Ano = Fundo Cultural'!A120,TAB_DIN_Fundo_Cultural!A$74:E$90,5,0)),0)</f>
        <v>0</v>
      </c>
      <c r="H120" s="27">
        <v>0</v>
      </c>
      <c r="I120" s="27">
        <v>0</v>
      </c>
      <c r="J120" s="27">
        <f>IFERROR((VLOOKUP('SCC X Ano = Fundo Cultural'!A120,TAB_DIN_Fundo_Cultural!A$74:F$90,6,0)),0)</f>
        <v>949258.64948418131</v>
      </c>
      <c r="K120" s="27">
        <v>0</v>
      </c>
      <c r="L120" s="67">
        <f t="shared" si="44"/>
        <v>949258.64948418131</v>
      </c>
      <c r="M120" s="25" t="s">
        <v>137</v>
      </c>
      <c r="N120" s="28">
        <f t="shared" si="45"/>
        <v>0</v>
      </c>
      <c r="O120" s="28">
        <f t="shared" si="43"/>
        <v>0</v>
      </c>
      <c r="P120" s="28">
        <f t="shared" si="43"/>
        <v>0</v>
      </c>
      <c r="Q120" s="28">
        <f t="shared" si="43"/>
        <v>0</v>
      </c>
      <c r="R120" s="28">
        <f t="shared" si="43"/>
        <v>0</v>
      </c>
      <c r="S120" s="28">
        <f t="shared" si="43"/>
        <v>0</v>
      </c>
      <c r="T120" s="28">
        <f t="shared" si="43"/>
        <v>0</v>
      </c>
      <c r="U120" s="28">
        <f t="shared" si="43"/>
        <v>0</v>
      </c>
      <c r="V120" s="28">
        <f t="shared" si="43"/>
        <v>9.3494642317821647E-3</v>
      </c>
      <c r="W120" s="28">
        <f t="shared" si="43"/>
        <v>0</v>
      </c>
      <c r="X120" s="28">
        <f t="shared" si="43"/>
        <v>9.3494642317821647E-3</v>
      </c>
    </row>
    <row r="121" spans="1:24" x14ac:dyDescent="0.25">
      <c r="A121" s="25" t="s">
        <v>181</v>
      </c>
      <c r="B121" s="27">
        <v>0</v>
      </c>
      <c r="C121" s="27">
        <f>IFERROR((VLOOKUP('SCC X Ano = Fundo Cultural'!A121,TAB_DIN_Fundo_Cultural!A$74:B$90,2,0)),0)</f>
        <v>0</v>
      </c>
      <c r="D121" s="27">
        <f>IFERROR((VLOOKUP('SCC X Ano = Fundo Cultural'!A121,TAB_DIN_Fundo_Cultural!A$74:C$90,3,0)),0)</f>
        <v>0</v>
      </c>
      <c r="E121" s="27">
        <v>0</v>
      </c>
      <c r="F121" s="27">
        <f>IFERROR((VLOOKUP('SCC X Ano = Fundo Cultural'!A121,TAB_DIN_Fundo_Cultural!A$74:D$90,4,0)),0)</f>
        <v>0</v>
      </c>
      <c r="G121" s="27">
        <f>IFERROR((VLOOKUP('SCC X Ano = Fundo Cultural'!A121,TAB_DIN_Fundo_Cultural!A$74:E$90,5,0)),0)</f>
        <v>0</v>
      </c>
      <c r="H121" s="27">
        <v>0</v>
      </c>
      <c r="I121" s="27">
        <v>0</v>
      </c>
      <c r="J121" s="27">
        <f>IFERROR((VLOOKUP('SCC X Ano = Fundo Cultural'!A121,TAB_DIN_Fundo_Cultural!A$74:F$90,6,0)),0)</f>
        <v>461510.87803397491</v>
      </c>
      <c r="K121" s="27">
        <v>0</v>
      </c>
      <c r="L121" s="67">
        <f t="shared" si="44"/>
        <v>461510.87803397491</v>
      </c>
      <c r="M121" s="25" t="s">
        <v>181</v>
      </c>
      <c r="N121" s="28">
        <f t="shared" si="45"/>
        <v>0</v>
      </c>
      <c r="O121" s="28">
        <f t="shared" si="43"/>
        <v>0</v>
      </c>
      <c r="P121" s="28">
        <f t="shared" si="43"/>
        <v>0</v>
      </c>
      <c r="Q121" s="28">
        <f t="shared" si="43"/>
        <v>0</v>
      </c>
      <c r="R121" s="28">
        <f t="shared" si="43"/>
        <v>0</v>
      </c>
      <c r="S121" s="28">
        <f t="shared" si="43"/>
        <v>0</v>
      </c>
      <c r="T121" s="28">
        <f t="shared" si="43"/>
        <v>0</v>
      </c>
      <c r="U121" s="28">
        <f t="shared" si="43"/>
        <v>0</v>
      </c>
      <c r="V121" s="28">
        <f t="shared" si="43"/>
        <v>4.5455255520733965E-3</v>
      </c>
      <c r="W121" s="28">
        <f t="shared" si="43"/>
        <v>0</v>
      </c>
      <c r="X121" s="28">
        <f t="shared" si="43"/>
        <v>4.5455255520733965E-3</v>
      </c>
    </row>
    <row r="122" spans="1:24" x14ac:dyDescent="0.25">
      <c r="A122" s="25" t="s">
        <v>148</v>
      </c>
      <c r="B122" s="27">
        <v>0</v>
      </c>
      <c r="C122" s="27">
        <f>IFERROR((VLOOKUP('SCC X Ano = Fundo Cultural'!A122,TAB_DIN_Fundo_Cultural!A$74:B$90,2,0)),0)</f>
        <v>0</v>
      </c>
      <c r="D122" s="27">
        <f>IFERROR((VLOOKUP('SCC X Ano = Fundo Cultural'!A122,TAB_DIN_Fundo_Cultural!A$74:C$90,3,0)),0)</f>
        <v>0</v>
      </c>
      <c r="E122" s="27">
        <v>0</v>
      </c>
      <c r="F122" s="27">
        <f>IFERROR((VLOOKUP('SCC X Ano = Fundo Cultural'!A122,TAB_DIN_Fundo_Cultural!A$74:D$90,4,0)),0)</f>
        <v>0</v>
      </c>
      <c r="G122" s="27">
        <f>IFERROR((VLOOKUP('SCC X Ano = Fundo Cultural'!A122,TAB_DIN_Fundo_Cultural!A$74:E$90,5,0)),0)</f>
        <v>0</v>
      </c>
      <c r="H122" s="27">
        <v>0</v>
      </c>
      <c r="I122" s="27">
        <v>0</v>
      </c>
      <c r="J122" s="27">
        <f>IFERROR((VLOOKUP('SCC X Ano = Fundo Cultural'!A122,TAB_DIN_Fundo_Cultural!A$74:F$90,6,0)),0)</f>
        <v>6837323.6556827687</v>
      </c>
      <c r="K122" s="27">
        <v>0</v>
      </c>
      <c r="L122" s="67">
        <f t="shared" si="44"/>
        <v>6837323.6556827687</v>
      </c>
      <c r="M122" s="25" t="s">
        <v>148</v>
      </c>
      <c r="N122" s="28">
        <f t="shared" si="45"/>
        <v>0</v>
      </c>
      <c r="O122" s="28">
        <f t="shared" si="43"/>
        <v>0</v>
      </c>
      <c r="P122" s="28">
        <f t="shared" si="43"/>
        <v>0</v>
      </c>
      <c r="Q122" s="28">
        <f t="shared" si="43"/>
        <v>0</v>
      </c>
      <c r="R122" s="28">
        <f t="shared" si="43"/>
        <v>0</v>
      </c>
      <c r="S122" s="28">
        <f t="shared" si="43"/>
        <v>0</v>
      </c>
      <c r="T122" s="28">
        <f t="shared" si="43"/>
        <v>0</v>
      </c>
      <c r="U122" s="28">
        <f t="shared" si="43"/>
        <v>0</v>
      </c>
      <c r="V122" s="28">
        <f t="shared" si="43"/>
        <v>6.7342354999515214E-2</v>
      </c>
      <c r="W122" s="28">
        <f t="shared" si="43"/>
        <v>0</v>
      </c>
      <c r="X122" s="28">
        <f t="shared" si="43"/>
        <v>6.7342354999515214E-2</v>
      </c>
    </row>
    <row r="123" spans="1:24" x14ac:dyDescent="0.25">
      <c r="A123" s="25" t="s">
        <v>177</v>
      </c>
      <c r="B123" s="27">
        <v>0</v>
      </c>
      <c r="C123" s="27">
        <f>IFERROR((VLOOKUP('SCC X Ano = Fundo Cultural'!A123,TAB_DIN_Fundo_Cultural!A$74:B$90,2,0)),0)</f>
        <v>0</v>
      </c>
      <c r="D123" s="27">
        <f>IFERROR((VLOOKUP('SCC X Ano = Fundo Cultural'!A123,TAB_DIN_Fundo_Cultural!A$74:C$90,3,0)),0)</f>
        <v>0</v>
      </c>
      <c r="E123" s="27">
        <v>0</v>
      </c>
      <c r="F123" s="27">
        <f>IFERROR((VLOOKUP('SCC X Ano = Fundo Cultural'!A123,TAB_DIN_Fundo_Cultural!A$74:D$90,4,0)),0)</f>
        <v>0</v>
      </c>
      <c r="G123" s="27">
        <f>IFERROR((VLOOKUP('SCC X Ano = Fundo Cultural'!A123,TAB_DIN_Fundo_Cultural!A$74:E$90,5,0)),0)</f>
        <v>0</v>
      </c>
      <c r="H123" s="27">
        <v>0</v>
      </c>
      <c r="I123" s="27">
        <v>0</v>
      </c>
      <c r="J123" s="27">
        <f>IFERROR((VLOOKUP('SCC X Ano = Fundo Cultural'!A123,TAB_DIN_Fundo_Cultural!A$74:F$90,6,0)),0)</f>
        <v>6423545.3093942534</v>
      </c>
      <c r="K123" s="27">
        <v>0</v>
      </c>
      <c r="L123" s="67">
        <f t="shared" si="44"/>
        <v>6423545.3093942534</v>
      </c>
      <c r="M123" s="25" t="s">
        <v>177</v>
      </c>
      <c r="N123" s="28">
        <f t="shared" si="45"/>
        <v>0</v>
      </c>
      <c r="O123" s="28">
        <f t="shared" ref="O123:O134" si="46">C123/$L$134</f>
        <v>0</v>
      </c>
      <c r="P123" s="28">
        <f t="shared" ref="P123:P134" si="47">D123/$L$134</f>
        <v>0</v>
      </c>
      <c r="Q123" s="28">
        <f t="shared" ref="Q123:Q134" si="48">E123/$L$134</f>
        <v>0</v>
      </c>
      <c r="R123" s="28">
        <f t="shared" ref="R123:R134" si="49">F123/$L$134</f>
        <v>0</v>
      </c>
      <c r="S123" s="28">
        <f t="shared" ref="S123:S134" si="50">G123/$L$134</f>
        <v>0</v>
      </c>
      <c r="T123" s="28">
        <f t="shared" ref="T123:T134" si="51">H123/$L$134</f>
        <v>0</v>
      </c>
      <c r="U123" s="28">
        <f t="shared" ref="U123:U134" si="52">I123/$L$134</f>
        <v>0</v>
      </c>
      <c r="V123" s="28">
        <f t="shared" ref="V123:V134" si="53">J123/$L$134</f>
        <v>6.326695800354093E-2</v>
      </c>
      <c r="W123" s="28">
        <f t="shared" ref="W123:W134" si="54">K123/$L$134</f>
        <v>0</v>
      </c>
      <c r="X123" s="28">
        <f t="shared" ref="X123:X134" si="55">L123/$L$134</f>
        <v>6.326695800354093E-2</v>
      </c>
    </row>
    <row r="124" spans="1:24" x14ac:dyDescent="0.25">
      <c r="A124" s="25" t="s">
        <v>159</v>
      </c>
      <c r="B124" s="27">
        <v>0</v>
      </c>
      <c r="C124" s="27">
        <f>IFERROR((VLOOKUP('SCC X Ano = Fundo Cultural'!A124,TAB_DIN_Fundo_Cultural!A$74:B$90,2,0)),0)</f>
        <v>0</v>
      </c>
      <c r="D124" s="27">
        <f>IFERROR((VLOOKUP('SCC X Ano = Fundo Cultural'!A124,TAB_DIN_Fundo_Cultural!A$74:C$90,3,0)),0)</f>
        <v>0</v>
      </c>
      <c r="E124" s="27">
        <v>0</v>
      </c>
      <c r="F124" s="27">
        <f>IFERROR((VLOOKUP('SCC X Ano = Fundo Cultural'!A124,TAB_DIN_Fundo_Cultural!A$74:D$90,4,0)),0)</f>
        <v>0</v>
      </c>
      <c r="G124" s="27">
        <f>IFERROR((VLOOKUP('SCC X Ano = Fundo Cultural'!A124,TAB_DIN_Fundo_Cultural!A$74:E$90,5,0)),0)</f>
        <v>0</v>
      </c>
      <c r="H124" s="27">
        <v>0</v>
      </c>
      <c r="I124" s="27">
        <v>0</v>
      </c>
      <c r="J124" s="27">
        <f>IFERROR((VLOOKUP('SCC X Ano = Fundo Cultural'!A124,TAB_DIN_Fundo_Cultural!A$74:F$90,6,0)),0)</f>
        <v>0</v>
      </c>
      <c r="K124" s="27">
        <v>0</v>
      </c>
      <c r="L124" s="67">
        <f t="shared" si="44"/>
        <v>0</v>
      </c>
      <c r="M124" s="25" t="s">
        <v>159</v>
      </c>
      <c r="N124" s="28">
        <f t="shared" si="45"/>
        <v>0</v>
      </c>
      <c r="O124" s="28">
        <f t="shared" si="46"/>
        <v>0</v>
      </c>
      <c r="P124" s="28">
        <f t="shared" si="47"/>
        <v>0</v>
      </c>
      <c r="Q124" s="28">
        <f t="shared" si="48"/>
        <v>0</v>
      </c>
      <c r="R124" s="28">
        <f t="shared" si="49"/>
        <v>0</v>
      </c>
      <c r="S124" s="28">
        <f t="shared" si="50"/>
        <v>0</v>
      </c>
      <c r="T124" s="28">
        <f t="shared" si="51"/>
        <v>0</v>
      </c>
      <c r="U124" s="28">
        <f t="shared" si="52"/>
        <v>0</v>
      </c>
      <c r="V124" s="28">
        <f t="shared" si="53"/>
        <v>0</v>
      </c>
      <c r="W124" s="28">
        <f t="shared" si="54"/>
        <v>0</v>
      </c>
      <c r="X124" s="28">
        <f t="shared" si="55"/>
        <v>0</v>
      </c>
    </row>
    <row r="125" spans="1:24" x14ac:dyDescent="0.25">
      <c r="A125" s="25" t="s">
        <v>191</v>
      </c>
      <c r="B125" s="27">
        <v>0</v>
      </c>
      <c r="C125" s="27">
        <f>IFERROR((VLOOKUP('SCC X Ano = Fundo Cultural'!A125,TAB_DIN_Fundo_Cultural!A$74:B$90,2,0)),0)</f>
        <v>21146336.129341122</v>
      </c>
      <c r="D125" s="27">
        <f>IFERROR((VLOOKUP('SCC X Ano = Fundo Cultural'!A125,TAB_DIN_Fundo_Cultural!A$74:C$90,3,0)),0)</f>
        <v>377669.73519113613</v>
      </c>
      <c r="E125" s="27">
        <v>0</v>
      </c>
      <c r="F125" s="27">
        <f>IFERROR((VLOOKUP('SCC X Ano = Fundo Cultural'!A125,TAB_DIN_Fundo_Cultural!A$74:D$90,4,0)),0)</f>
        <v>0</v>
      </c>
      <c r="G125" s="27">
        <f>IFERROR((VLOOKUP('SCC X Ano = Fundo Cultural'!A125,TAB_DIN_Fundo_Cultural!A$74:E$90,5,0)),0)</f>
        <v>8254891.2384343641</v>
      </c>
      <c r="H125" s="27">
        <v>0</v>
      </c>
      <c r="I125" s="27">
        <v>0</v>
      </c>
      <c r="J125" s="27">
        <f>IFERROR((VLOOKUP('SCC X Ano = Fundo Cultural'!A125,TAB_DIN_Fundo_Cultural!A$74:F$90,6,0)),0)</f>
        <v>23117916.753780641</v>
      </c>
      <c r="K125" s="27">
        <v>0</v>
      </c>
      <c r="L125" s="67">
        <f t="shared" si="44"/>
        <v>52896813.856747262</v>
      </c>
      <c r="M125" s="25" t="s">
        <v>191</v>
      </c>
      <c r="N125" s="28">
        <f t="shared" si="45"/>
        <v>0</v>
      </c>
      <c r="O125" s="28">
        <f t="shared" si="46"/>
        <v>0.20827507169089257</v>
      </c>
      <c r="P125" s="28">
        <f t="shared" si="47"/>
        <v>3.7197550767800627E-3</v>
      </c>
      <c r="Q125" s="28">
        <f t="shared" si="48"/>
        <v>0</v>
      </c>
      <c r="R125" s="28">
        <f t="shared" si="49"/>
        <v>0</v>
      </c>
      <c r="S125" s="28">
        <f t="shared" si="50"/>
        <v>8.1304300374752808E-2</v>
      </c>
      <c r="T125" s="28">
        <f t="shared" si="51"/>
        <v>0</v>
      </c>
      <c r="U125" s="28">
        <f t="shared" si="52"/>
        <v>0</v>
      </c>
      <c r="V125" s="28">
        <f t="shared" si="53"/>
        <v>0.22769361745635752</v>
      </c>
      <c r="W125" s="28">
        <f t="shared" si="54"/>
        <v>0</v>
      </c>
      <c r="X125" s="28">
        <f t="shared" si="55"/>
        <v>0.52099274459878298</v>
      </c>
    </row>
    <row r="126" spans="1:24" x14ac:dyDescent="0.25">
      <c r="A126" s="25" t="s">
        <v>194</v>
      </c>
      <c r="B126" s="27">
        <v>0</v>
      </c>
      <c r="C126" s="27">
        <f>IFERROR((VLOOKUP('SCC X Ano = Fundo Cultural'!A126,TAB_DIN_Fundo_Cultural!A$74:B$90,2,0)),0)</f>
        <v>153836.9593446583</v>
      </c>
      <c r="D126" s="27">
        <f>IFERROR((VLOOKUP('SCC X Ano = Fundo Cultural'!A126,TAB_DIN_Fundo_Cultural!A$74:C$90,3,0)),0)</f>
        <v>0</v>
      </c>
      <c r="E126" s="27">
        <v>0</v>
      </c>
      <c r="F126" s="27">
        <f>IFERROR((VLOOKUP('SCC X Ano = Fundo Cultural'!A126,TAB_DIN_Fundo_Cultural!A$74:D$90,4,0)),0)</f>
        <v>208218.32447299501</v>
      </c>
      <c r="G126" s="27">
        <f>IFERROR((VLOOKUP('SCC X Ano = Fundo Cultural'!A126,TAB_DIN_Fundo_Cultural!A$74:E$90,5,0)),0)</f>
        <v>0</v>
      </c>
      <c r="H126" s="27">
        <v>0</v>
      </c>
      <c r="I126" s="27">
        <v>0</v>
      </c>
      <c r="J126" s="27">
        <f>IFERROR((VLOOKUP('SCC X Ano = Fundo Cultural'!A126,TAB_DIN_Fundo_Cultural!A$74:F$90,6,0)),0)</f>
        <v>8399078.0053193327</v>
      </c>
      <c r="K126" s="27">
        <v>0</v>
      </c>
      <c r="L126" s="67">
        <f t="shared" si="44"/>
        <v>8761133.2891369853</v>
      </c>
      <c r="M126" s="25" t="s">
        <v>194</v>
      </c>
      <c r="N126" s="28">
        <f t="shared" si="45"/>
        <v>0</v>
      </c>
      <c r="O126" s="28">
        <f t="shared" si="46"/>
        <v>1.5151751840244655E-3</v>
      </c>
      <c r="P126" s="28">
        <f t="shared" si="47"/>
        <v>0</v>
      </c>
      <c r="Q126" s="28">
        <f t="shared" si="48"/>
        <v>0</v>
      </c>
      <c r="R126" s="28">
        <f t="shared" si="49"/>
        <v>2.0507896115771139E-3</v>
      </c>
      <c r="S126" s="28">
        <f t="shared" si="50"/>
        <v>0</v>
      </c>
      <c r="T126" s="28">
        <f t="shared" si="51"/>
        <v>0</v>
      </c>
      <c r="U126" s="28">
        <f t="shared" si="52"/>
        <v>0</v>
      </c>
      <c r="V126" s="28">
        <f t="shared" si="53"/>
        <v>8.2724428619483426E-2</v>
      </c>
      <c r="W126" s="28">
        <f t="shared" si="54"/>
        <v>0</v>
      </c>
      <c r="X126" s="28">
        <f t="shared" si="55"/>
        <v>8.6290393415085001E-2</v>
      </c>
    </row>
    <row r="127" spans="1:24" x14ac:dyDescent="0.25">
      <c r="A127" s="25" t="s">
        <v>185</v>
      </c>
      <c r="B127" s="27">
        <v>0</v>
      </c>
      <c r="C127" s="27">
        <f>IFERROR((VLOOKUP('SCC X Ano = Fundo Cultural'!A127,TAB_DIN_Fundo_Cultural!A$74:B$90,2,0)),0)</f>
        <v>0</v>
      </c>
      <c r="D127" s="27">
        <f>IFERROR((VLOOKUP('SCC X Ano = Fundo Cultural'!A127,TAB_DIN_Fundo_Cultural!A$74:C$90,3,0)),0)</f>
        <v>0</v>
      </c>
      <c r="E127" s="27">
        <v>0</v>
      </c>
      <c r="F127" s="27">
        <f>IFERROR((VLOOKUP('SCC X Ano = Fundo Cultural'!A127,TAB_DIN_Fundo_Cultural!A$74:D$90,4,0)),0)</f>
        <v>0</v>
      </c>
      <c r="G127" s="27">
        <f>IFERROR((VLOOKUP('SCC X Ano = Fundo Cultural'!A127,TAB_DIN_Fundo_Cultural!A$74:E$90,5,0)),0)</f>
        <v>0</v>
      </c>
      <c r="H127" s="27">
        <v>0</v>
      </c>
      <c r="I127" s="27">
        <v>0</v>
      </c>
      <c r="J127" s="27">
        <f>IFERROR((VLOOKUP('SCC X Ano = Fundo Cultural'!A127,TAB_DIN_Fundo_Cultural!A$74:F$90,6,0)),0)</f>
        <v>888906.87196367839</v>
      </c>
      <c r="K127" s="27">
        <v>0</v>
      </c>
      <c r="L127" s="67">
        <f t="shared" si="44"/>
        <v>888906.87196367839</v>
      </c>
      <c r="M127" s="25" t="s">
        <v>185</v>
      </c>
      <c r="N127" s="28">
        <f t="shared" si="45"/>
        <v>0</v>
      </c>
      <c r="O127" s="28">
        <f t="shared" si="46"/>
        <v>0</v>
      </c>
      <c r="P127" s="28">
        <f t="shared" si="47"/>
        <v>0</v>
      </c>
      <c r="Q127" s="28">
        <f t="shared" si="48"/>
        <v>0</v>
      </c>
      <c r="R127" s="28">
        <f t="shared" si="49"/>
        <v>0</v>
      </c>
      <c r="S127" s="28">
        <f t="shared" si="50"/>
        <v>0</v>
      </c>
      <c r="T127" s="28">
        <f t="shared" si="51"/>
        <v>0</v>
      </c>
      <c r="U127" s="28">
        <f t="shared" si="52"/>
        <v>0</v>
      </c>
      <c r="V127" s="28">
        <f t="shared" si="53"/>
        <v>8.7550458553375277E-3</v>
      </c>
      <c r="W127" s="28">
        <f t="shared" si="54"/>
        <v>0</v>
      </c>
      <c r="X127" s="28">
        <f t="shared" si="55"/>
        <v>8.7550458553375277E-3</v>
      </c>
    </row>
    <row r="128" spans="1:24" x14ac:dyDescent="0.25">
      <c r="A128" s="25" t="s">
        <v>200</v>
      </c>
      <c r="B128" s="27">
        <v>0</v>
      </c>
      <c r="C128" s="27">
        <f>IFERROR((VLOOKUP('SCC X Ano = Fundo Cultural'!A128,TAB_DIN_Fundo_Cultural!A$74:B$90,2,0)),0)</f>
        <v>0</v>
      </c>
      <c r="D128" s="27">
        <f>IFERROR((VLOOKUP('SCC X Ano = Fundo Cultural'!A128,TAB_DIN_Fundo_Cultural!A$74:C$90,3,0)),0)</f>
        <v>0</v>
      </c>
      <c r="E128" s="27">
        <v>0</v>
      </c>
      <c r="F128" s="27">
        <f>IFERROR((VLOOKUP('SCC X Ano = Fundo Cultural'!A128,TAB_DIN_Fundo_Cultural!A$74:D$90,4,0)),0)</f>
        <v>0</v>
      </c>
      <c r="G128" s="27">
        <f>IFERROR((VLOOKUP('SCC X Ano = Fundo Cultural'!A128,TAB_DIN_Fundo_Cultural!A$74:E$90,5,0)),0)</f>
        <v>0</v>
      </c>
      <c r="H128" s="27">
        <v>0</v>
      </c>
      <c r="I128" s="27">
        <v>0</v>
      </c>
      <c r="J128" s="27">
        <f>IFERROR((VLOOKUP('SCC X Ano = Fundo Cultural'!A128,TAB_DIN_Fundo_Cultural!A$74:F$90,6,0)),0)</f>
        <v>461510.87803397491</v>
      </c>
      <c r="K128" s="27">
        <v>0</v>
      </c>
      <c r="L128" s="67">
        <f t="shared" si="44"/>
        <v>461510.87803397491</v>
      </c>
      <c r="M128" s="25" t="s">
        <v>200</v>
      </c>
      <c r="N128" s="28">
        <f t="shared" si="45"/>
        <v>0</v>
      </c>
      <c r="O128" s="28">
        <f t="shared" si="46"/>
        <v>0</v>
      </c>
      <c r="P128" s="28">
        <f t="shared" si="47"/>
        <v>0</v>
      </c>
      <c r="Q128" s="28">
        <f t="shared" si="48"/>
        <v>0</v>
      </c>
      <c r="R128" s="28">
        <f t="shared" si="49"/>
        <v>0</v>
      </c>
      <c r="S128" s="28">
        <f t="shared" si="50"/>
        <v>0</v>
      </c>
      <c r="T128" s="28">
        <f t="shared" si="51"/>
        <v>0</v>
      </c>
      <c r="U128" s="28">
        <f t="shared" si="52"/>
        <v>0</v>
      </c>
      <c r="V128" s="28">
        <f t="shared" si="53"/>
        <v>4.5455255520733965E-3</v>
      </c>
      <c r="W128" s="28">
        <f t="shared" si="54"/>
        <v>0</v>
      </c>
      <c r="X128" s="28">
        <f t="shared" si="55"/>
        <v>4.5455255520733965E-3</v>
      </c>
    </row>
    <row r="129" spans="1:24" x14ac:dyDescent="0.25">
      <c r="A129" s="25" t="s">
        <v>198</v>
      </c>
      <c r="B129" s="27">
        <v>0</v>
      </c>
      <c r="C129" s="27">
        <f>IFERROR((VLOOKUP('SCC X Ano = Fundo Cultural'!A129,TAB_DIN_Fundo_Cultural!A$74:B$90,2,0)),0)</f>
        <v>0</v>
      </c>
      <c r="D129" s="27">
        <f>IFERROR((VLOOKUP('SCC X Ano = Fundo Cultural'!A129,TAB_DIN_Fundo_Cultural!A$74:C$90,3,0)),0)</f>
        <v>0</v>
      </c>
      <c r="E129" s="27">
        <v>0</v>
      </c>
      <c r="F129" s="27">
        <f>IFERROR((VLOOKUP('SCC X Ano = Fundo Cultural'!A129,TAB_DIN_Fundo_Cultural!A$74:D$90,4,0)),0)</f>
        <v>0</v>
      </c>
      <c r="G129" s="27">
        <f>IFERROR((VLOOKUP('SCC X Ano = Fundo Cultural'!A129,TAB_DIN_Fundo_Cultural!A$74:E$90,5,0)),0)</f>
        <v>0</v>
      </c>
      <c r="H129" s="27">
        <v>0</v>
      </c>
      <c r="I129" s="27">
        <v>0</v>
      </c>
      <c r="J129" s="27">
        <f>IFERROR((VLOOKUP('SCC X Ano = Fundo Cultural'!A129,TAB_DIN_Fundo_Cultural!A$74:F$90,6,0)),0)</f>
        <v>2367489.2695305538</v>
      </c>
      <c r="K129" s="27">
        <v>0</v>
      </c>
      <c r="L129" s="67">
        <f t="shared" si="44"/>
        <v>2367489.2695305538</v>
      </c>
      <c r="M129" s="25" t="s">
        <v>198</v>
      </c>
      <c r="N129" s="28">
        <f t="shared" si="45"/>
        <v>0</v>
      </c>
      <c r="O129" s="28">
        <f t="shared" si="46"/>
        <v>0</v>
      </c>
      <c r="P129" s="28">
        <f t="shared" si="47"/>
        <v>0</v>
      </c>
      <c r="Q129" s="28">
        <f t="shared" si="48"/>
        <v>0</v>
      </c>
      <c r="R129" s="28">
        <f t="shared" si="49"/>
        <v>0</v>
      </c>
      <c r="S129" s="28">
        <f t="shared" si="50"/>
        <v>0</v>
      </c>
      <c r="T129" s="28">
        <f t="shared" si="51"/>
        <v>0</v>
      </c>
      <c r="U129" s="28">
        <f t="shared" si="52"/>
        <v>0</v>
      </c>
      <c r="V129" s="28">
        <f t="shared" si="53"/>
        <v>2.3317940012062915E-2</v>
      </c>
      <c r="W129" s="28">
        <f t="shared" si="54"/>
        <v>0</v>
      </c>
      <c r="X129" s="28">
        <f t="shared" si="55"/>
        <v>2.3317940012062915E-2</v>
      </c>
    </row>
    <row r="130" spans="1:24" x14ac:dyDescent="0.25">
      <c r="A130" s="25" t="s">
        <v>173</v>
      </c>
      <c r="B130" s="27">
        <v>0</v>
      </c>
      <c r="C130" s="27">
        <f>IFERROR((VLOOKUP('SCC X Ano = Fundo Cultural'!A130,TAB_DIN_Fundo_Cultural!A$74:B$90,2,0)),0)</f>
        <v>0</v>
      </c>
      <c r="D130" s="27">
        <f>IFERROR((VLOOKUP('SCC X Ano = Fundo Cultural'!A130,TAB_DIN_Fundo_Cultural!A$74:C$90,3,0)),0)</f>
        <v>0</v>
      </c>
      <c r="E130" s="27">
        <v>0</v>
      </c>
      <c r="F130" s="27">
        <f>IFERROR((VLOOKUP('SCC X Ano = Fundo Cultural'!A130,TAB_DIN_Fundo_Cultural!A$74:D$90,4,0)),0)</f>
        <v>0</v>
      </c>
      <c r="G130" s="27">
        <f>IFERROR((VLOOKUP('SCC X Ano = Fundo Cultural'!A130,TAB_DIN_Fundo_Cultural!A$74:E$90,5,0)),0)</f>
        <v>0</v>
      </c>
      <c r="H130" s="27">
        <v>0</v>
      </c>
      <c r="I130" s="27">
        <v>0</v>
      </c>
      <c r="J130" s="27">
        <f>IFERROR((VLOOKUP('SCC X Ano = Fundo Cultural'!A130,TAB_DIN_Fundo_Cultural!A$74:F$90,6,0)),0)</f>
        <v>0</v>
      </c>
      <c r="K130" s="27">
        <v>0</v>
      </c>
      <c r="L130" s="67">
        <f t="shared" si="44"/>
        <v>0</v>
      </c>
      <c r="M130" s="25" t="s">
        <v>173</v>
      </c>
      <c r="N130" s="28">
        <f t="shared" si="45"/>
        <v>0</v>
      </c>
      <c r="O130" s="28">
        <f t="shared" si="46"/>
        <v>0</v>
      </c>
      <c r="P130" s="28">
        <f t="shared" si="47"/>
        <v>0</v>
      </c>
      <c r="Q130" s="28">
        <f t="shared" si="48"/>
        <v>0</v>
      </c>
      <c r="R130" s="28">
        <f t="shared" si="49"/>
        <v>0</v>
      </c>
      <c r="S130" s="28">
        <f t="shared" si="50"/>
        <v>0</v>
      </c>
      <c r="T130" s="28">
        <f t="shared" si="51"/>
        <v>0</v>
      </c>
      <c r="U130" s="28">
        <f t="shared" si="52"/>
        <v>0</v>
      </c>
      <c r="V130" s="28">
        <f t="shared" si="53"/>
        <v>0</v>
      </c>
      <c r="W130" s="28">
        <f t="shared" si="54"/>
        <v>0</v>
      </c>
      <c r="X130" s="28">
        <f t="shared" si="55"/>
        <v>0</v>
      </c>
    </row>
    <row r="131" spans="1:24" x14ac:dyDescent="0.25">
      <c r="A131" s="25" t="s">
        <v>169</v>
      </c>
      <c r="B131" s="27">
        <v>0</v>
      </c>
      <c r="C131" s="27">
        <f>IFERROR((VLOOKUP('SCC X Ano = Fundo Cultural'!A131,TAB_DIN_Fundo_Cultural!A$74:B$90,2,0)),0)</f>
        <v>0</v>
      </c>
      <c r="D131" s="27">
        <f>IFERROR((VLOOKUP('SCC X Ano = Fundo Cultural'!A131,TAB_DIN_Fundo_Cultural!A$74:C$90,3,0)),0)</f>
        <v>0</v>
      </c>
      <c r="E131" s="27">
        <v>0</v>
      </c>
      <c r="F131" s="27">
        <f>IFERROR((VLOOKUP('SCC X Ano = Fundo Cultural'!A131,TAB_DIN_Fundo_Cultural!A$74:D$90,4,0)),0)</f>
        <v>0</v>
      </c>
      <c r="G131" s="27">
        <f>IFERROR((VLOOKUP('SCC X Ano = Fundo Cultural'!A131,TAB_DIN_Fundo_Cultural!A$74:E$90,5,0)),0)</f>
        <v>0</v>
      </c>
      <c r="H131" s="27">
        <v>0</v>
      </c>
      <c r="I131" s="27">
        <v>0</v>
      </c>
      <c r="J131" s="27">
        <f>IFERROR((VLOOKUP('SCC X Ano = Fundo Cultural'!A131,TAB_DIN_Fundo_Cultural!A$74:F$90,6,0)),0)</f>
        <v>0</v>
      </c>
      <c r="K131" s="27">
        <v>0</v>
      </c>
      <c r="L131" s="67">
        <f t="shared" si="44"/>
        <v>0</v>
      </c>
      <c r="M131" s="25" t="s">
        <v>169</v>
      </c>
      <c r="N131" s="28">
        <f t="shared" si="45"/>
        <v>0</v>
      </c>
      <c r="O131" s="28">
        <f t="shared" si="46"/>
        <v>0</v>
      </c>
      <c r="P131" s="28">
        <f t="shared" si="47"/>
        <v>0</v>
      </c>
      <c r="Q131" s="28">
        <f t="shared" si="48"/>
        <v>0</v>
      </c>
      <c r="R131" s="28">
        <f t="shared" si="49"/>
        <v>0</v>
      </c>
      <c r="S131" s="28">
        <f t="shared" si="50"/>
        <v>0</v>
      </c>
      <c r="T131" s="28">
        <f t="shared" si="51"/>
        <v>0</v>
      </c>
      <c r="U131" s="28">
        <f t="shared" si="52"/>
        <v>0</v>
      </c>
      <c r="V131" s="28">
        <f t="shared" si="53"/>
        <v>0</v>
      </c>
      <c r="W131" s="28">
        <f t="shared" si="54"/>
        <v>0</v>
      </c>
      <c r="X131" s="28">
        <f t="shared" si="55"/>
        <v>0</v>
      </c>
    </row>
    <row r="132" spans="1:24" x14ac:dyDescent="0.25">
      <c r="A132" s="25" t="s">
        <v>163</v>
      </c>
      <c r="B132" s="27">
        <v>0</v>
      </c>
      <c r="C132" s="27">
        <f>IFERROR((VLOOKUP('SCC X Ano = Fundo Cultural'!A132,TAB_DIN_Fundo_Cultural!A$74:B$90,2,0)),0)</f>
        <v>0</v>
      </c>
      <c r="D132" s="27">
        <f>IFERROR((VLOOKUP('SCC X Ano = Fundo Cultural'!A132,TAB_DIN_Fundo_Cultural!A$74:C$90,3,0)),0)</f>
        <v>0</v>
      </c>
      <c r="E132" s="27">
        <v>0</v>
      </c>
      <c r="F132" s="27">
        <f>IFERROR((VLOOKUP('SCC X Ano = Fundo Cultural'!A132,TAB_DIN_Fundo_Cultural!A$74:D$90,4,0)),0)</f>
        <v>0</v>
      </c>
      <c r="G132" s="27">
        <f>IFERROR((VLOOKUP('SCC X Ano = Fundo Cultural'!A132,TAB_DIN_Fundo_Cultural!A$74:E$90,5,0)),0)</f>
        <v>0</v>
      </c>
      <c r="H132" s="27">
        <v>0</v>
      </c>
      <c r="I132" s="27">
        <v>0</v>
      </c>
      <c r="J132" s="27">
        <f>IFERROR((VLOOKUP('SCC X Ano = Fundo Cultural'!A132,TAB_DIN_Fundo_Cultural!A$74:F$90,6,0)),0)</f>
        <v>112424.0498890763</v>
      </c>
      <c r="K132" s="27">
        <v>0</v>
      </c>
      <c r="L132" s="67">
        <f t="shared" si="44"/>
        <v>112424.0498890763</v>
      </c>
      <c r="M132" s="25" t="s">
        <v>163</v>
      </c>
      <c r="N132" s="28">
        <f t="shared" si="45"/>
        <v>0</v>
      </c>
      <c r="O132" s="28">
        <f t="shared" si="46"/>
        <v>0</v>
      </c>
      <c r="P132" s="28">
        <f t="shared" si="47"/>
        <v>0</v>
      </c>
      <c r="Q132" s="28">
        <f t="shared" si="48"/>
        <v>0</v>
      </c>
      <c r="R132" s="28">
        <f t="shared" si="49"/>
        <v>0</v>
      </c>
      <c r="S132" s="28">
        <f t="shared" si="50"/>
        <v>0</v>
      </c>
      <c r="T132" s="28">
        <f t="shared" si="51"/>
        <v>0</v>
      </c>
      <c r="U132" s="28">
        <f t="shared" si="52"/>
        <v>0</v>
      </c>
      <c r="V132" s="28">
        <f t="shared" si="53"/>
        <v>1.1072900244850795E-3</v>
      </c>
      <c r="W132" s="28">
        <f t="shared" si="54"/>
        <v>0</v>
      </c>
      <c r="X132" s="28">
        <f t="shared" si="55"/>
        <v>1.1072900244850795E-3</v>
      </c>
    </row>
    <row r="133" spans="1:24" x14ac:dyDescent="0.25">
      <c r="A133" s="25" t="s">
        <v>155</v>
      </c>
      <c r="B133" s="27">
        <v>0</v>
      </c>
      <c r="C133" s="27">
        <f>IFERROR((VLOOKUP('SCC X Ano = Fundo Cultural'!A133,TAB_DIN_Fundo_Cultural!A$74:B$90,2,0)),0)</f>
        <v>0</v>
      </c>
      <c r="D133" s="27">
        <f>IFERROR((VLOOKUP('SCC X Ano = Fundo Cultural'!A133,TAB_DIN_Fundo_Cultural!A$74:C$90,3,0)),0)</f>
        <v>558494.31231362792</v>
      </c>
      <c r="E133" s="27">
        <v>0</v>
      </c>
      <c r="F133" s="27">
        <f>IFERROR((VLOOKUP('SCC X Ano = Fundo Cultural'!A133,TAB_DIN_Fundo_Cultural!A$74:D$90,4,0)),0)</f>
        <v>0</v>
      </c>
      <c r="G133" s="27">
        <f>IFERROR((VLOOKUP('SCC X Ano = Fundo Cultural'!A133,TAB_DIN_Fundo_Cultural!A$74:E$90,5,0)),0)</f>
        <v>173989.60101880855</v>
      </c>
      <c r="H133" s="27">
        <v>0</v>
      </c>
      <c r="I133" s="27">
        <v>0</v>
      </c>
      <c r="J133" s="27">
        <f>IFERROR((VLOOKUP('SCC X Ano = Fundo Cultural'!A133,TAB_DIN_Fundo_Cultural!A$74:F$90,6,0)),0)</f>
        <v>0</v>
      </c>
      <c r="K133" s="27">
        <v>0</v>
      </c>
      <c r="L133" s="67">
        <f t="shared" si="44"/>
        <v>732483.91333243647</v>
      </c>
      <c r="M133" s="25" t="s">
        <v>155</v>
      </c>
      <c r="N133" s="28">
        <f t="shared" si="45"/>
        <v>0</v>
      </c>
      <c r="O133" s="28">
        <f t="shared" si="46"/>
        <v>0</v>
      </c>
      <c r="P133" s="28">
        <f t="shared" si="47"/>
        <v>5.5007374433379405E-3</v>
      </c>
      <c r="Q133" s="28">
        <f t="shared" si="48"/>
        <v>0</v>
      </c>
      <c r="R133" s="28">
        <f t="shared" si="49"/>
        <v>0</v>
      </c>
      <c r="S133" s="28">
        <f t="shared" si="50"/>
        <v>1.7136631331316704E-3</v>
      </c>
      <c r="T133" s="28">
        <f t="shared" si="51"/>
        <v>0</v>
      </c>
      <c r="U133" s="28">
        <f t="shared" si="52"/>
        <v>0</v>
      </c>
      <c r="V133" s="28">
        <f t="shared" si="53"/>
        <v>0</v>
      </c>
      <c r="W133" s="28">
        <f t="shared" si="54"/>
        <v>0</v>
      </c>
      <c r="X133" s="28">
        <f t="shared" si="55"/>
        <v>7.2144005764696109E-3</v>
      </c>
    </row>
    <row r="134" spans="1:24" x14ac:dyDescent="0.25">
      <c r="A134" s="1" t="s">
        <v>223</v>
      </c>
      <c r="B134" s="29">
        <f t="shared" ref="B134:K134" si="56">SUM(B107:B133)</f>
        <v>0</v>
      </c>
      <c r="C134" s="29">
        <f>SUM(C107:C133)</f>
        <v>25453770.990991555</v>
      </c>
      <c r="D134" s="29">
        <f>SUM(D107:D133)</f>
        <v>1628430.3645557263</v>
      </c>
      <c r="E134" s="29">
        <f t="shared" si="56"/>
        <v>0</v>
      </c>
      <c r="F134" s="29">
        <f>SUM(F107:F133)</f>
        <v>208218.32447299501</v>
      </c>
      <c r="G134" s="29">
        <f>SUM(G107:G133)</f>
        <v>8613485.1906667631</v>
      </c>
      <c r="H134" s="29">
        <f t="shared" si="56"/>
        <v>0</v>
      </c>
      <c r="I134" s="29">
        <f t="shared" si="56"/>
        <v>0</v>
      </c>
      <c r="J134" s="29">
        <f>SUM(J107:J133)</f>
        <v>65626902.237736605</v>
      </c>
      <c r="K134" s="29">
        <f t="shared" si="56"/>
        <v>0</v>
      </c>
      <c r="L134" s="67">
        <f>SUM(B134:K134)</f>
        <v>101530807.10842365</v>
      </c>
      <c r="M134" s="25" t="s">
        <v>223</v>
      </c>
      <c r="N134" s="28">
        <f>B134/$L$134</f>
        <v>0</v>
      </c>
      <c r="O134" s="28">
        <f t="shared" si="46"/>
        <v>0.25069997684357764</v>
      </c>
      <c r="P134" s="28">
        <f t="shared" si="47"/>
        <v>1.6038780848228098E-2</v>
      </c>
      <c r="Q134" s="28">
        <f t="shared" si="48"/>
        <v>0</v>
      </c>
      <c r="R134" s="28">
        <f t="shared" si="49"/>
        <v>2.0507896115771139E-3</v>
      </c>
      <c r="S134" s="28">
        <f t="shared" si="50"/>
        <v>8.483617372871384E-2</v>
      </c>
      <c r="T134" s="28">
        <f t="shared" si="51"/>
        <v>0</v>
      </c>
      <c r="U134" s="28">
        <f t="shared" si="52"/>
        <v>0</v>
      </c>
      <c r="V134" s="28">
        <f t="shared" si="53"/>
        <v>0.64637427896790323</v>
      </c>
      <c r="W134" s="28">
        <f t="shared" si="54"/>
        <v>0</v>
      </c>
      <c r="X134" s="28">
        <f t="shared" si="55"/>
        <v>1</v>
      </c>
    </row>
    <row r="135" spans="1:24" x14ac:dyDescent="0.25">
      <c r="A135" s="25"/>
      <c r="B135" s="30"/>
      <c r="C135" s="30"/>
      <c r="D135" s="30"/>
      <c r="E135" s="30"/>
      <c r="F135" s="30"/>
      <c r="G135" s="30"/>
      <c r="H135" s="30"/>
      <c r="I135" s="30"/>
      <c r="J135" s="30"/>
      <c r="K135" s="30"/>
    </row>
    <row r="136" spans="1:24" x14ac:dyDescent="0.25">
      <c r="A136" s="25"/>
      <c r="B136" s="30"/>
      <c r="C136" s="30"/>
      <c r="D136" s="30"/>
      <c r="E136" s="30"/>
      <c r="F136" s="30"/>
      <c r="G136" s="30"/>
      <c r="H136" s="30"/>
      <c r="I136" s="30"/>
      <c r="J136" s="30"/>
      <c r="K136" s="30"/>
    </row>
    <row r="137" spans="1:24" x14ac:dyDescent="0.25">
      <c r="A137" s="25"/>
      <c r="B137" s="30"/>
      <c r="C137" s="30"/>
      <c r="D137" s="30"/>
      <c r="E137" s="30"/>
      <c r="F137" s="30"/>
      <c r="G137" s="30"/>
      <c r="H137" s="30"/>
      <c r="I137" s="30"/>
      <c r="J137" s="30"/>
      <c r="K137" s="30"/>
    </row>
    <row r="138" spans="1:24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24" x14ac:dyDescent="0.25">
      <c r="A139" s="2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N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</row>
    <row r="140" spans="1:24" x14ac:dyDescent="0.25">
      <c r="A140" s="25"/>
      <c r="B140" s="25" t="s">
        <v>224</v>
      </c>
      <c r="C140" s="25" t="s">
        <v>228</v>
      </c>
      <c r="D140" s="25" t="s">
        <v>15</v>
      </c>
      <c r="E140" s="25" t="s">
        <v>229</v>
      </c>
      <c r="F140" s="25" t="s">
        <v>226</v>
      </c>
      <c r="G140" s="25" t="s">
        <v>227</v>
      </c>
      <c r="H140" s="25" t="s">
        <v>131</v>
      </c>
      <c r="I140" s="25" t="s">
        <v>130</v>
      </c>
      <c r="J140" s="25" t="s">
        <v>129</v>
      </c>
      <c r="K140" s="25" t="s">
        <v>230</v>
      </c>
      <c r="L140" s="25" t="s">
        <v>404</v>
      </c>
      <c r="N140" s="25" t="s">
        <v>224</v>
      </c>
      <c r="O140" s="25" t="s">
        <v>228</v>
      </c>
      <c r="P140" s="25" t="s">
        <v>15</v>
      </c>
      <c r="Q140" s="25" t="s">
        <v>229</v>
      </c>
      <c r="R140" s="25" t="s">
        <v>226</v>
      </c>
      <c r="S140" s="25" t="s">
        <v>227</v>
      </c>
      <c r="T140" s="25" t="s">
        <v>131</v>
      </c>
      <c r="U140" s="25" t="s">
        <v>130</v>
      </c>
      <c r="V140" s="25" t="s">
        <v>129</v>
      </c>
      <c r="W140" s="25" t="s">
        <v>230</v>
      </c>
    </row>
    <row r="141" spans="1:24" x14ac:dyDescent="0.25">
      <c r="A141" s="25" t="s">
        <v>132</v>
      </c>
      <c r="B141" s="33">
        <v>0</v>
      </c>
      <c r="C141" s="27">
        <f>IFERROR((VLOOKUP(A141,TAB_DIN_Fundo_Cultural!A$100:F$115,2,0)),0)</f>
        <v>0</v>
      </c>
      <c r="D141" s="27">
        <f>IFERROR((VLOOKUP(A141,TAB_DIN_Fundo_Cultural!A$100:F$115,3,0)),0)</f>
        <v>216664.95286053829</v>
      </c>
      <c r="E141" s="33">
        <v>0</v>
      </c>
      <c r="F141" s="27">
        <f>IFERROR((VLOOKUP(A141,TAB_DIN_Fundo_Cultural!A$100:F$115,4,0)),0)</f>
        <v>0</v>
      </c>
      <c r="G141" s="27">
        <f>IFERROR((VLOOKUP(A141,TAB_DIN_Fundo_Cultural!A$100:F$115,5,0)),0)</f>
        <v>0</v>
      </c>
      <c r="H141" s="33">
        <v>0</v>
      </c>
      <c r="I141" s="33">
        <v>0</v>
      </c>
      <c r="J141" s="27">
        <f>IFERROR((VLOOKUP(A141,TAB_DIN_Fundo_Cultural!A$100:F$115,6,0)),0)</f>
        <v>0</v>
      </c>
      <c r="K141" s="33">
        <v>0</v>
      </c>
      <c r="L141" s="67">
        <f>SUM(B141:K141)</f>
        <v>216664.95286053829</v>
      </c>
      <c r="M141" s="25" t="s">
        <v>132</v>
      </c>
      <c r="N141" s="28">
        <f>B141/$L$168</f>
        <v>0</v>
      </c>
      <c r="O141" s="28">
        <f t="shared" ref="O141:X156" si="57">C141/$L$168</f>
        <v>0</v>
      </c>
      <c r="P141" s="28">
        <f t="shared" si="57"/>
        <v>1.8456675894102288E-3</v>
      </c>
      <c r="Q141" s="28">
        <f t="shared" si="57"/>
        <v>0</v>
      </c>
      <c r="R141" s="28">
        <f t="shared" si="57"/>
        <v>0</v>
      </c>
      <c r="S141" s="28">
        <f t="shared" si="57"/>
        <v>0</v>
      </c>
      <c r="T141" s="28">
        <f t="shared" si="57"/>
        <v>0</v>
      </c>
      <c r="U141" s="28">
        <f t="shared" si="57"/>
        <v>0</v>
      </c>
      <c r="V141" s="28">
        <f t="shared" si="57"/>
        <v>0</v>
      </c>
      <c r="W141" s="28">
        <f t="shared" si="57"/>
        <v>0</v>
      </c>
      <c r="X141" s="28">
        <f t="shared" si="57"/>
        <v>1.8456675894102288E-3</v>
      </c>
    </row>
    <row r="142" spans="1:24" x14ac:dyDescent="0.25">
      <c r="A142" s="25" t="s">
        <v>134</v>
      </c>
      <c r="B142" s="33">
        <v>0</v>
      </c>
      <c r="C142" s="27">
        <f>IFERROR((VLOOKUP(A142,TAB_DIN_Fundo_Cultural!A$100:F$115,2,0)),0)</f>
        <v>0</v>
      </c>
      <c r="D142" s="27">
        <f>IFERROR((VLOOKUP(A142,TAB_DIN_Fundo_Cultural!A$100:F$115,3,0)),0)</f>
        <v>0</v>
      </c>
      <c r="E142" s="33">
        <v>0</v>
      </c>
      <c r="F142" s="27">
        <f>IFERROR((VLOOKUP(A142,TAB_DIN_Fundo_Cultural!A$100:F$115,4,0)),0)</f>
        <v>0</v>
      </c>
      <c r="G142" s="27">
        <f>IFERROR((VLOOKUP(A142,TAB_DIN_Fundo_Cultural!A$100:F$115,5,0)),0)</f>
        <v>0</v>
      </c>
      <c r="H142" s="33">
        <v>0</v>
      </c>
      <c r="I142" s="33">
        <v>0</v>
      </c>
      <c r="J142" s="27">
        <f>IFERROR((VLOOKUP(A142,TAB_DIN_Fundo_Cultural!A$100:F$115,6,0)),0)</f>
        <v>0</v>
      </c>
      <c r="K142" s="33">
        <v>0</v>
      </c>
      <c r="L142" s="67">
        <f t="shared" ref="L142:L167" si="58">SUM(B142:K142)</f>
        <v>0</v>
      </c>
      <c r="M142" s="25" t="s">
        <v>134</v>
      </c>
      <c r="N142" s="28">
        <f t="shared" ref="N142:N168" si="59">B142/$L$168</f>
        <v>0</v>
      </c>
      <c r="O142" s="28">
        <f t="shared" si="57"/>
        <v>0</v>
      </c>
      <c r="P142" s="28">
        <f t="shared" si="57"/>
        <v>0</v>
      </c>
      <c r="Q142" s="28">
        <f t="shared" si="57"/>
        <v>0</v>
      </c>
      <c r="R142" s="28">
        <f t="shared" si="57"/>
        <v>0</v>
      </c>
      <c r="S142" s="28">
        <f t="shared" si="57"/>
        <v>0</v>
      </c>
      <c r="T142" s="28">
        <f t="shared" si="57"/>
        <v>0</v>
      </c>
      <c r="U142" s="28">
        <f t="shared" si="57"/>
        <v>0</v>
      </c>
      <c r="V142" s="28">
        <f t="shared" si="57"/>
        <v>0</v>
      </c>
      <c r="W142" s="28">
        <f t="shared" si="57"/>
        <v>0</v>
      </c>
      <c r="X142" s="28">
        <f t="shared" si="57"/>
        <v>0</v>
      </c>
    </row>
    <row r="143" spans="1:24" x14ac:dyDescent="0.25">
      <c r="A143" s="25" t="s">
        <v>139</v>
      </c>
      <c r="B143" s="33">
        <v>0</v>
      </c>
      <c r="C143" s="27">
        <f>IFERROR((VLOOKUP(A143,TAB_DIN_Fundo_Cultural!A$100:F$115,2,0)),0)</f>
        <v>541662.38215134572</v>
      </c>
      <c r="D143" s="27">
        <f>IFERROR((VLOOKUP(A143,TAB_DIN_Fundo_Cultural!A$100:F$115,3,0)),0)</f>
        <v>0</v>
      </c>
      <c r="E143" s="33">
        <v>0</v>
      </c>
      <c r="F143" s="27">
        <f>IFERROR((VLOOKUP(A143,TAB_DIN_Fundo_Cultural!A$100:F$115,4,0)),0)</f>
        <v>0</v>
      </c>
      <c r="G143" s="27">
        <f>IFERROR((VLOOKUP(A143,TAB_DIN_Fundo_Cultural!A$100:F$115,5,0)),0)</f>
        <v>0</v>
      </c>
      <c r="H143" s="33">
        <v>0</v>
      </c>
      <c r="I143" s="33">
        <v>0</v>
      </c>
      <c r="J143" s="27">
        <f>IFERROR((VLOOKUP(A143,TAB_DIN_Fundo_Cultural!A$100:F$115,6,0)),0)</f>
        <v>0</v>
      </c>
      <c r="K143" s="33">
        <v>0</v>
      </c>
      <c r="L143" s="67">
        <f t="shared" si="58"/>
        <v>541662.38215134572</v>
      </c>
      <c r="M143" s="25" t="s">
        <v>139</v>
      </c>
      <c r="N143" s="28">
        <f t="shared" si="59"/>
        <v>0</v>
      </c>
      <c r="O143" s="28">
        <f t="shared" si="57"/>
        <v>4.6141689735255719E-3</v>
      </c>
      <c r="P143" s="28">
        <f t="shared" si="57"/>
        <v>0</v>
      </c>
      <c r="Q143" s="28">
        <f t="shared" si="57"/>
        <v>0</v>
      </c>
      <c r="R143" s="28">
        <f t="shared" si="57"/>
        <v>0</v>
      </c>
      <c r="S143" s="28">
        <f t="shared" si="57"/>
        <v>0</v>
      </c>
      <c r="T143" s="28">
        <f t="shared" si="57"/>
        <v>0</v>
      </c>
      <c r="U143" s="28">
        <f t="shared" si="57"/>
        <v>0</v>
      </c>
      <c r="V143" s="28">
        <f t="shared" si="57"/>
        <v>0</v>
      </c>
      <c r="W143" s="28">
        <f t="shared" si="57"/>
        <v>0</v>
      </c>
      <c r="X143" s="28">
        <f t="shared" si="57"/>
        <v>4.6141689735255719E-3</v>
      </c>
    </row>
    <row r="144" spans="1:24" x14ac:dyDescent="0.25">
      <c r="A144" s="25" t="s">
        <v>143</v>
      </c>
      <c r="B144" s="33">
        <v>0</v>
      </c>
      <c r="C144" s="27">
        <f>IFERROR((VLOOKUP(A144,TAB_DIN_Fundo_Cultural!A$100:F$115,2,0)),0)</f>
        <v>0</v>
      </c>
      <c r="D144" s="27">
        <f>IFERROR((VLOOKUP(A144,TAB_DIN_Fundo_Cultural!A$100:F$115,3,0)),0)</f>
        <v>0</v>
      </c>
      <c r="E144" s="33">
        <v>0</v>
      </c>
      <c r="F144" s="27">
        <f>IFERROR((VLOOKUP(A144,TAB_DIN_Fundo_Cultural!A$100:F$115,4,0)),0)</f>
        <v>0</v>
      </c>
      <c r="G144" s="27">
        <f>IFERROR((VLOOKUP(A144,TAB_DIN_Fundo_Cultural!A$100:F$115,5,0)),0)</f>
        <v>0</v>
      </c>
      <c r="H144" s="33">
        <v>0</v>
      </c>
      <c r="I144" s="33">
        <v>0</v>
      </c>
      <c r="J144" s="27">
        <f>IFERROR((VLOOKUP(A144,TAB_DIN_Fundo_Cultural!A$100:F$115,6,0)),0)</f>
        <v>0</v>
      </c>
      <c r="K144" s="33">
        <v>0</v>
      </c>
      <c r="L144" s="67">
        <f t="shared" si="58"/>
        <v>0</v>
      </c>
      <c r="M144" s="25" t="s">
        <v>143</v>
      </c>
      <c r="N144" s="28">
        <f t="shared" si="59"/>
        <v>0</v>
      </c>
      <c r="O144" s="28">
        <f t="shared" si="57"/>
        <v>0</v>
      </c>
      <c r="P144" s="28">
        <f t="shared" si="57"/>
        <v>0</v>
      </c>
      <c r="Q144" s="28">
        <f t="shared" si="57"/>
        <v>0</v>
      </c>
      <c r="R144" s="28">
        <f t="shared" si="57"/>
        <v>0</v>
      </c>
      <c r="S144" s="28">
        <f t="shared" si="57"/>
        <v>0</v>
      </c>
      <c r="T144" s="28">
        <f t="shared" si="57"/>
        <v>0</v>
      </c>
      <c r="U144" s="28">
        <f t="shared" si="57"/>
        <v>0</v>
      </c>
      <c r="V144" s="28">
        <f t="shared" si="57"/>
        <v>0</v>
      </c>
      <c r="W144" s="28">
        <f t="shared" si="57"/>
        <v>0</v>
      </c>
      <c r="X144" s="28">
        <f t="shared" si="57"/>
        <v>0</v>
      </c>
    </row>
    <row r="145" spans="1:24" x14ac:dyDescent="0.25">
      <c r="A145" s="25" t="s">
        <v>146</v>
      </c>
      <c r="B145" s="33">
        <v>0</v>
      </c>
      <c r="C145" s="27">
        <f>IFERROR((VLOOKUP(A145,TAB_DIN_Fundo_Cultural!A$100:F$115,2,0)),0)</f>
        <v>0</v>
      </c>
      <c r="D145" s="27">
        <f>IFERROR((VLOOKUP(A145,TAB_DIN_Fundo_Cultural!A$100:F$115,3,0)),0)</f>
        <v>0</v>
      </c>
      <c r="E145" s="33">
        <v>0</v>
      </c>
      <c r="F145" s="27">
        <f>IFERROR((VLOOKUP(A145,TAB_DIN_Fundo_Cultural!A$100:F$115,4,0)),0)</f>
        <v>0</v>
      </c>
      <c r="G145" s="27">
        <f>IFERROR((VLOOKUP(A145,TAB_DIN_Fundo_Cultural!A$100:F$115,5,0)),0)</f>
        <v>144443.30190702551</v>
      </c>
      <c r="H145" s="33">
        <v>0</v>
      </c>
      <c r="I145" s="33">
        <v>0</v>
      </c>
      <c r="J145" s="27">
        <f>IFERROR((VLOOKUP(A145,TAB_DIN_Fundo_Cultural!A$100:F$115,6,0)),0)</f>
        <v>219553.81889867879</v>
      </c>
      <c r="K145" s="33">
        <v>0</v>
      </c>
      <c r="L145" s="67">
        <f t="shared" si="58"/>
        <v>363997.12080570427</v>
      </c>
      <c r="M145" s="25" t="s">
        <v>146</v>
      </c>
      <c r="N145" s="28">
        <f t="shared" si="59"/>
        <v>0</v>
      </c>
      <c r="O145" s="28">
        <f t="shared" si="57"/>
        <v>0</v>
      </c>
      <c r="P145" s="28">
        <f t="shared" si="57"/>
        <v>0</v>
      </c>
      <c r="Q145" s="28">
        <f t="shared" si="57"/>
        <v>0</v>
      </c>
      <c r="R145" s="28">
        <f t="shared" si="57"/>
        <v>0</v>
      </c>
      <c r="S145" s="28">
        <f t="shared" si="57"/>
        <v>1.230445059606819E-3</v>
      </c>
      <c r="T145" s="28">
        <f t="shared" si="57"/>
        <v>0</v>
      </c>
      <c r="U145" s="28">
        <f t="shared" si="57"/>
        <v>0</v>
      </c>
      <c r="V145" s="28">
        <f t="shared" si="57"/>
        <v>1.8702764906023649E-3</v>
      </c>
      <c r="W145" s="28">
        <f t="shared" si="57"/>
        <v>0</v>
      </c>
      <c r="X145" s="28">
        <f t="shared" si="57"/>
        <v>3.1007215502091836E-3</v>
      </c>
    </row>
    <row r="146" spans="1:24" x14ac:dyDescent="0.25">
      <c r="A146" s="25" t="s">
        <v>141</v>
      </c>
      <c r="B146" s="33">
        <v>0</v>
      </c>
      <c r="C146" s="27">
        <f>IFERROR((VLOOKUP(A146,TAB_DIN_Fundo_Cultural!A$100:F$115,2,0)),0)</f>
        <v>0</v>
      </c>
      <c r="D146" s="27">
        <f>IFERROR((VLOOKUP(A146,TAB_DIN_Fundo_Cultural!A$100:F$115,3,0)),0)</f>
        <v>0</v>
      </c>
      <c r="E146" s="33">
        <v>0</v>
      </c>
      <c r="F146" s="27">
        <f>IFERROR((VLOOKUP(A146,TAB_DIN_Fundo_Cultural!A$100:F$115,4,0)),0)</f>
        <v>0</v>
      </c>
      <c r="G146" s="27">
        <f>IFERROR((VLOOKUP(A146,TAB_DIN_Fundo_Cultural!A$100:F$115,5,0)),0)</f>
        <v>0</v>
      </c>
      <c r="H146" s="33">
        <v>0</v>
      </c>
      <c r="I146" s="33">
        <v>0</v>
      </c>
      <c r="J146" s="27">
        <f>IFERROR((VLOOKUP(A146,TAB_DIN_Fundo_Cultural!A$100:F$115,6,0)),0)</f>
        <v>0</v>
      </c>
      <c r="K146" s="33">
        <v>0</v>
      </c>
      <c r="L146" s="67">
        <f t="shared" si="58"/>
        <v>0</v>
      </c>
      <c r="M146" s="25" t="s">
        <v>141</v>
      </c>
      <c r="N146" s="28">
        <f t="shared" si="59"/>
        <v>0</v>
      </c>
      <c r="O146" s="28">
        <f t="shared" si="57"/>
        <v>0</v>
      </c>
      <c r="P146" s="28">
        <f t="shared" si="57"/>
        <v>0</v>
      </c>
      <c r="Q146" s="28">
        <f t="shared" si="57"/>
        <v>0</v>
      </c>
      <c r="R146" s="28">
        <f t="shared" si="57"/>
        <v>0</v>
      </c>
      <c r="S146" s="28">
        <f t="shared" si="57"/>
        <v>0</v>
      </c>
      <c r="T146" s="28">
        <f t="shared" si="57"/>
        <v>0</v>
      </c>
      <c r="U146" s="28">
        <f t="shared" si="57"/>
        <v>0</v>
      </c>
      <c r="V146" s="28">
        <f t="shared" si="57"/>
        <v>0</v>
      </c>
      <c r="W146" s="28">
        <f t="shared" si="57"/>
        <v>0</v>
      </c>
      <c r="X146" s="28">
        <f t="shared" si="57"/>
        <v>0</v>
      </c>
    </row>
    <row r="147" spans="1:24" x14ac:dyDescent="0.25">
      <c r="A147" s="25" t="s">
        <v>153</v>
      </c>
      <c r="B147" s="33">
        <v>0</v>
      </c>
      <c r="C147" s="27">
        <f>IFERROR((VLOOKUP(A147,TAB_DIN_Fundo_Cultural!A$100:F$115,2,0)),0)</f>
        <v>0</v>
      </c>
      <c r="D147" s="27">
        <f>IFERROR((VLOOKUP(A147,TAB_DIN_Fundo_Cultural!A$100:F$115,3,0)),0)</f>
        <v>0</v>
      </c>
      <c r="E147" s="33">
        <v>0</v>
      </c>
      <c r="F147" s="27">
        <f>IFERROR((VLOOKUP(A147,TAB_DIN_Fundo_Cultural!A$100:F$115,4,0)),0)</f>
        <v>0</v>
      </c>
      <c r="G147" s="27">
        <f>IFERROR((VLOOKUP(A147,TAB_DIN_Fundo_Cultural!A$100:F$115,5,0)),0)</f>
        <v>0</v>
      </c>
      <c r="H147" s="33">
        <v>0</v>
      </c>
      <c r="I147" s="33">
        <v>0</v>
      </c>
      <c r="J147" s="27">
        <f>IFERROR((VLOOKUP(A147,TAB_DIN_Fundo_Cultural!A$100:F$115,6,0)),0)</f>
        <v>0</v>
      </c>
      <c r="K147" s="33">
        <v>0</v>
      </c>
      <c r="L147" s="67">
        <f t="shared" si="58"/>
        <v>0</v>
      </c>
      <c r="M147" s="25" t="s">
        <v>153</v>
      </c>
      <c r="N147" s="28">
        <f t="shared" si="59"/>
        <v>0</v>
      </c>
      <c r="O147" s="28">
        <f t="shared" si="57"/>
        <v>0</v>
      </c>
      <c r="P147" s="28">
        <f t="shared" si="57"/>
        <v>0</v>
      </c>
      <c r="Q147" s="28">
        <f t="shared" si="57"/>
        <v>0</v>
      </c>
      <c r="R147" s="28">
        <f t="shared" si="57"/>
        <v>0</v>
      </c>
      <c r="S147" s="28">
        <f t="shared" si="57"/>
        <v>0</v>
      </c>
      <c r="T147" s="28">
        <f t="shared" si="57"/>
        <v>0</v>
      </c>
      <c r="U147" s="28">
        <f t="shared" si="57"/>
        <v>0</v>
      </c>
      <c r="V147" s="28">
        <f t="shared" si="57"/>
        <v>0</v>
      </c>
      <c r="W147" s="28">
        <f t="shared" si="57"/>
        <v>0</v>
      </c>
      <c r="X147" s="28">
        <f t="shared" si="57"/>
        <v>0</v>
      </c>
    </row>
    <row r="148" spans="1:24" x14ac:dyDescent="0.25">
      <c r="A148" s="25" t="s">
        <v>157</v>
      </c>
      <c r="B148" s="33">
        <v>0</v>
      </c>
      <c r="C148" s="27">
        <f>IFERROR((VLOOKUP(A148,TAB_DIN_Fundo_Cultural!A$100:F$115,2,0)),0)</f>
        <v>0</v>
      </c>
      <c r="D148" s="27">
        <f>IFERROR((VLOOKUP(A148,TAB_DIN_Fundo_Cultural!A$100:F$115,3,0)),0)</f>
        <v>0</v>
      </c>
      <c r="E148" s="33">
        <v>0</v>
      </c>
      <c r="F148" s="27">
        <f>IFERROR((VLOOKUP(A148,TAB_DIN_Fundo_Cultural!A$100:F$115,4,0)),0)</f>
        <v>0</v>
      </c>
      <c r="G148" s="27">
        <f>IFERROR((VLOOKUP(A148,TAB_DIN_Fundo_Cultural!A$100:F$115,5,0)),0)</f>
        <v>0</v>
      </c>
      <c r="H148" s="33">
        <v>0</v>
      </c>
      <c r="I148" s="33">
        <v>0</v>
      </c>
      <c r="J148" s="27">
        <f>IFERROR((VLOOKUP(A148,TAB_DIN_Fundo_Cultural!A$100:F$115,6,0)),0)</f>
        <v>768639.14233502652</v>
      </c>
      <c r="K148" s="33">
        <v>0</v>
      </c>
      <c r="L148" s="67">
        <f t="shared" si="58"/>
        <v>768639.14233502652</v>
      </c>
      <c r="M148" s="25" t="s">
        <v>157</v>
      </c>
      <c r="N148" s="28">
        <f t="shared" si="59"/>
        <v>0</v>
      </c>
      <c r="O148" s="28">
        <f t="shared" si="57"/>
        <v>0</v>
      </c>
      <c r="P148" s="28">
        <f t="shared" si="57"/>
        <v>0</v>
      </c>
      <c r="Q148" s="28">
        <f t="shared" si="57"/>
        <v>0</v>
      </c>
      <c r="R148" s="28">
        <f t="shared" si="57"/>
        <v>0</v>
      </c>
      <c r="S148" s="28">
        <f t="shared" si="57"/>
        <v>0</v>
      </c>
      <c r="T148" s="28">
        <f t="shared" si="57"/>
        <v>0</v>
      </c>
      <c r="U148" s="28">
        <f t="shared" si="57"/>
        <v>0</v>
      </c>
      <c r="V148" s="28">
        <f t="shared" si="57"/>
        <v>6.5476780357411309E-3</v>
      </c>
      <c r="W148" s="28">
        <f t="shared" si="57"/>
        <v>0</v>
      </c>
      <c r="X148" s="28">
        <f t="shared" si="57"/>
        <v>6.5476780357411309E-3</v>
      </c>
    </row>
    <row r="149" spans="1:24" x14ac:dyDescent="0.25">
      <c r="A149" s="25" t="s">
        <v>161</v>
      </c>
      <c r="B149" s="33">
        <v>0</v>
      </c>
      <c r="C149" s="27">
        <f>IFERROR((VLOOKUP(A149,TAB_DIN_Fundo_Cultural!A$100:F$115,2,0)),0)</f>
        <v>0</v>
      </c>
      <c r="D149" s="27">
        <f>IFERROR((VLOOKUP(A149,TAB_DIN_Fundo_Cultural!A$100:F$115,3,0)),0)</f>
        <v>0</v>
      </c>
      <c r="E149" s="33">
        <v>0</v>
      </c>
      <c r="F149" s="27">
        <f>IFERROR((VLOOKUP(A149,TAB_DIN_Fundo_Cultural!A$100:F$115,4,0)),0)</f>
        <v>0</v>
      </c>
      <c r="G149" s="27">
        <f>IFERROR((VLOOKUP(A149,TAB_DIN_Fundo_Cultural!A$100:F$115,5,0)),0)</f>
        <v>0</v>
      </c>
      <c r="H149" s="33">
        <v>0</v>
      </c>
      <c r="I149" s="33">
        <v>0</v>
      </c>
      <c r="J149" s="27">
        <f>IFERROR((VLOOKUP(A149,TAB_DIN_Fundo_Cultural!A$100:F$115,6,0)),0)</f>
        <v>0</v>
      </c>
      <c r="K149" s="33">
        <v>0</v>
      </c>
      <c r="L149" s="67">
        <f t="shared" si="58"/>
        <v>0</v>
      </c>
      <c r="M149" s="25" t="s">
        <v>161</v>
      </c>
      <c r="N149" s="28">
        <f t="shared" si="59"/>
        <v>0</v>
      </c>
      <c r="O149" s="28">
        <f t="shared" si="57"/>
        <v>0</v>
      </c>
      <c r="P149" s="28">
        <f t="shared" si="57"/>
        <v>0</v>
      </c>
      <c r="Q149" s="28">
        <f t="shared" si="57"/>
        <v>0</v>
      </c>
      <c r="R149" s="28">
        <f t="shared" si="57"/>
        <v>0</v>
      </c>
      <c r="S149" s="28">
        <f t="shared" si="57"/>
        <v>0</v>
      </c>
      <c r="T149" s="28">
        <f t="shared" si="57"/>
        <v>0</v>
      </c>
      <c r="U149" s="28">
        <f t="shared" si="57"/>
        <v>0</v>
      </c>
      <c r="V149" s="28">
        <f t="shared" si="57"/>
        <v>0</v>
      </c>
      <c r="W149" s="28">
        <f t="shared" si="57"/>
        <v>0</v>
      </c>
      <c r="X149" s="28">
        <f t="shared" si="57"/>
        <v>0</v>
      </c>
    </row>
    <row r="150" spans="1:24" x14ac:dyDescent="0.25">
      <c r="A150" s="25" t="s">
        <v>151</v>
      </c>
      <c r="B150" s="33">
        <v>0</v>
      </c>
      <c r="C150" s="27">
        <f>IFERROR((VLOOKUP(A150,TAB_DIN_Fundo_Cultural!A$100:F$115,2,0)),0)</f>
        <v>4787433.1317055114</v>
      </c>
      <c r="D150" s="27">
        <f>IFERROR((VLOOKUP(A150,TAB_DIN_Fundo_Cultural!A$100:F$115,3,0)),0)</f>
        <v>0</v>
      </c>
      <c r="E150" s="33">
        <v>0</v>
      </c>
      <c r="F150" s="27">
        <f>IFERROR((VLOOKUP(A150,TAB_DIN_Fundo_Cultural!A$100:F$115,4,0)),0)</f>
        <v>0</v>
      </c>
      <c r="G150" s="27">
        <f>IFERROR((VLOOKUP(A150,TAB_DIN_Fundo_Cultural!A$100:F$115,5,0)),0)</f>
        <v>259997.94343264593</v>
      </c>
      <c r="H150" s="33">
        <v>0</v>
      </c>
      <c r="I150" s="33">
        <v>0</v>
      </c>
      <c r="J150" s="27">
        <f>IFERROR((VLOOKUP(A150,TAB_DIN_Fundo_Cultural!A$100:F$115,6,0)),0)</f>
        <v>98768.885411004987</v>
      </c>
      <c r="K150" s="33">
        <v>0</v>
      </c>
      <c r="L150" s="67">
        <f t="shared" si="58"/>
        <v>5146199.9605491618</v>
      </c>
      <c r="M150" s="25" t="s">
        <v>151</v>
      </c>
      <c r="N150" s="28">
        <f t="shared" si="59"/>
        <v>0</v>
      </c>
      <c r="O150" s="28">
        <f t="shared" si="57"/>
        <v>4.0781907968960203E-2</v>
      </c>
      <c r="P150" s="28">
        <f t="shared" si="57"/>
        <v>0</v>
      </c>
      <c r="Q150" s="28">
        <f t="shared" si="57"/>
        <v>0</v>
      </c>
      <c r="R150" s="28">
        <f t="shared" si="57"/>
        <v>0</v>
      </c>
      <c r="S150" s="28">
        <f t="shared" si="57"/>
        <v>2.2148011072922742E-3</v>
      </c>
      <c r="T150" s="28">
        <f t="shared" si="57"/>
        <v>0</v>
      </c>
      <c r="U150" s="28">
        <f t="shared" si="57"/>
        <v>0</v>
      </c>
      <c r="V150" s="28">
        <f t="shared" si="57"/>
        <v>8.4136602730854688E-4</v>
      </c>
      <c r="W150" s="28">
        <f t="shared" si="57"/>
        <v>0</v>
      </c>
      <c r="X150" s="28">
        <f t="shared" si="57"/>
        <v>4.3838075103561018E-2</v>
      </c>
    </row>
    <row r="151" spans="1:24" x14ac:dyDescent="0.25">
      <c r="A151" s="25" t="s">
        <v>167</v>
      </c>
      <c r="B151" s="33">
        <v>0</v>
      </c>
      <c r="C151" s="27">
        <f>IFERROR((VLOOKUP(A151,TAB_DIN_Fundo_Cultural!A$100:F$115,2,0)),0)</f>
        <v>0</v>
      </c>
      <c r="D151" s="27">
        <f>IFERROR((VLOOKUP(A151,TAB_DIN_Fundo_Cultural!A$100:F$115,3,0)),0)</f>
        <v>0</v>
      </c>
      <c r="E151" s="33">
        <v>0</v>
      </c>
      <c r="F151" s="27">
        <f>IFERROR((VLOOKUP(A151,TAB_DIN_Fundo_Cultural!A$100:F$115,4,0)),0)</f>
        <v>0</v>
      </c>
      <c r="G151" s="27">
        <f>IFERROR((VLOOKUP(A151,TAB_DIN_Fundo_Cultural!A$100:F$115,5,0)),0)</f>
        <v>0</v>
      </c>
      <c r="H151" s="33">
        <v>0</v>
      </c>
      <c r="I151" s="33">
        <v>0</v>
      </c>
      <c r="J151" s="27">
        <f>IFERROR((VLOOKUP(A151,TAB_DIN_Fundo_Cultural!A$100:F$115,6,0)),0)</f>
        <v>0</v>
      </c>
      <c r="K151" s="33">
        <v>0</v>
      </c>
      <c r="L151" s="67">
        <f t="shared" si="58"/>
        <v>0</v>
      </c>
      <c r="M151" s="25" t="s">
        <v>167</v>
      </c>
      <c r="N151" s="28">
        <f t="shared" si="59"/>
        <v>0</v>
      </c>
      <c r="O151" s="28">
        <f t="shared" si="57"/>
        <v>0</v>
      </c>
      <c r="P151" s="28">
        <f t="shared" si="57"/>
        <v>0</v>
      </c>
      <c r="Q151" s="28">
        <f t="shared" si="57"/>
        <v>0</v>
      </c>
      <c r="R151" s="28">
        <f t="shared" si="57"/>
        <v>0</v>
      </c>
      <c r="S151" s="28">
        <f t="shared" si="57"/>
        <v>0</v>
      </c>
      <c r="T151" s="28">
        <f t="shared" si="57"/>
        <v>0</v>
      </c>
      <c r="U151" s="28">
        <f t="shared" si="57"/>
        <v>0</v>
      </c>
      <c r="V151" s="28">
        <f t="shared" si="57"/>
        <v>0</v>
      </c>
      <c r="W151" s="28">
        <f t="shared" si="57"/>
        <v>0</v>
      </c>
      <c r="X151" s="28">
        <f t="shared" si="57"/>
        <v>0</v>
      </c>
    </row>
    <row r="152" spans="1:24" x14ac:dyDescent="0.25">
      <c r="A152" s="25" t="s">
        <v>171</v>
      </c>
      <c r="B152" s="33">
        <v>0</v>
      </c>
      <c r="C152" s="27">
        <f>IFERROR((VLOOKUP(A152,TAB_DIN_Fundo_Cultural!A$100:F$115,2,0)),0)</f>
        <v>0</v>
      </c>
      <c r="D152" s="27">
        <f>IFERROR((VLOOKUP(A152,TAB_DIN_Fundo_Cultural!A$100:F$115,3,0)),0)</f>
        <v>0</v>
      </c>
      <c r="E152" s="33">
        <v>0</v>
      </c>
      <c r="F152" s="27">
        <f>IFERROR((VLOOKUP(A152,TAB_DIN_Fundo_Cultural!A$100:F$115,4,0)),0)</f>
        <v>0</v>
      </c>
      <c r="G152" s="27">
        <f>IFERROR((VLOOKUP(A152,TAB_DIN_Fundo_Cultural!A$100:F$115,5,0)),0)</f>
        <v>0</v>
      </c>
      <c r="H152" s="33">
        <v>0</v>
      </c>
      <c r="I152" s="33">
        <v>0</v>
      </c>
      <c r="J152" s="27">
        <f>IFERROR((VLOOKUP(A152,TAB_DIN_Fundo_Cultural!A$100:F$115,6,0)),0)</f>
        <v>272940.06328351545</v>
      </c>
      <c r="K152" s="33">
        <v>0</v>
      </c>
      <c r="L152" s="67">
        <f t="shared" si="58"/>
        <v>272940.06328351545</v>
      </c>
      <c r="M152" s="25" t="s">
        <v>171</v>
      </c>
      <c r="N152" s="28">
        <f t="shared" si="59"/>
        <v>0</v>
      </c>
      <c r="O152" s="28">
        <f t="shared" si="57"/>
        <v>0</v>
      </c>
      <c r="P152" s="28">
        <f t="shared" si="57"/>
        <v>0</v>
      </c>
      <c r="Q152" s="28">
        <f t="shared" si="57"/>
        <v>0</v>
      </c>
      <c r="R152" s="28">
        <f t="shared" si="57"/>
        <v>0</v>
      </c>
      <c r="S152" s="28">
        <f t="shared" si="57"/>
        <v>0</v>
      </c>
      <c r="T152" s="28">
        <f t="shared" si="57"/>
        <v>0</v>
      </c>
      <c r="U152" s="28">
        <f t="shared" si="57"/>
        <v>0</v>
      </c>
      <c r="V152" s="28">
        <f t="shared" si="57"/>
        <v>2.3250489846330458E-3</v>
      </c>
      <c r="W152" s="28">
        <f t="shared" si="57"/>
        <v>0</v>
      </c>
      <c r="X152" s="28">
        <f t="shared" si="57"/>
        <v>2.3250489846330458E-3</v>
      </c>
    </row>
    <row r="153" spans="1:24" x14ac:dyDescent="0.25">
      <c r="A153" s="25" t="s">
        <v>175</v>
      </c>
      <c r="B153" s="33">
        <v>0</v>
      </c>
      <c r="C153" s="27">
        <f>IFERROR((VLOOKUP(A153,TAB_DIN_Fundo_Cultural!A$100:F$115,2,0)),0)</f>
        <v>144443.30190702551</v>
      </c>
      <c r="D153" s="27">
        <f>IFERROR((VLOOKUP(A153,TAB_DIN_Fundo_Cultural!A$100:F$115,3,0)),0)</f>
        <v>288886.60381405102</v>
      </c>
      <c r="E153" s="33">
        <v>0</v>
      </c>
      <c r="F153" s="27">
        <f>IFERROR((VLOOKUP(A153,TAB_DIN_Fundo_Cultural!A$100:F$115,4,0)),0)</f>
        <v>288886.60381405102</v>
      </c>
      <c r="G153" s="27">
        <f>IFERROR((VLOOKUP(A153,TAB_DIN_Fundo_Cultural!A$100:F$115,5,0)),0)</f>
        <v>144443.30190702551</v>
      </c>
      <c r="H153" s="33">
        <v>0</v>
      </c>
      <c r="I153" s="33">
        <v>0</v>
      </c>
      <c r="J153" s="27">
        <f>IFERROR((VLOOKUP(A153,TAB_DIN_Fundo_Cultural!A$100:F$115,6,0)),0)</f>
        <v>5240210.8835953502</v>
      </c>
      <c r="K153" s="33">
        <v>0</v>
      </c>
      <c r="L153" s="67">
        <f t="shared" si="58"/>
        <v>6106870.6950375028</v>
      </c>
      <c r="M153" s="25" t="s">
        <v>175</v>
      </c>
      <c r="N153" s="28">
        <f t="shared" si="59"/>
        <v>0</v>
      </c>
      <c r="O153" s="28">
        <f t="shared" si="57"/>
        <v>1.230445059606819E-3</v>
      </c>
      <c r="P153" s="28">
        <f t="shared" si="57"/>
        <v>2.460890119213638E-3</v>
      </c>
      <c r="Q153" s="28">
        <f t="shared" si="57"/>
        <v>0</v>
      </c>
      <c r="R153" s="28">
        <f t="shared" si="57"/>
        <v>2.460890119213638E-3</v>
      </c>
      <c r="S153" s="28">
        <f t="shared" si="57"/>
        <v>1.230445059606819E-3</v>
      </c>
      <c r="T153" s="28">
        <f t="shared" si="57"/>
        <v>0</v>
      </c>
      <c r="U153" s="28">
        <f t="shared" si="57"/>
        <v>0</v>
      </c>
      <c r="V153" s="28">
        <f t="shared" si="57"/>
        <v>4.4638910270606125E-2</v>
      </c>
      <c r="W153" s="28">
        <f t="shared" si="57"/>
        <v>0</v>
      </c>
      <c r="X153" s="28">
        <f t="shared" si="57"/>
        <v>5.2021580628247036E-2</v>
      </c>
    </row>
    <row r="154" spans="1:24" x14ac:dyDescent="0.25">
      <c r="A154" s="25" t="s">
        <v>137</v>
      </c>
      <c r="B154" s="33">
        <v>0</v>
      </c>
      <c r="C154" s="27">
        <f>IFERROR((VLOOKUP(A154,TAB_DIN_Fundo_Cultural!A$100:F$115,2,0)),0)</f>
        <v>0</v>
      </c>
      <c r="D154" s="27">
        <f>IFERROR((VLOOKUP(A154,TAB_DIN_Fundo_Cultural!A$100:F$115,3,0)),0)</f>
        <v>0</v>
      </c>
      <c r="E154" s="33">
        <v>0</v>
      </c>
      <c r="F154" s="27">
        <f>IFERROR((VLOOKUP(A154,TAB_DIN_Fundo_Cultural!A$100:F$115,4,0)),0)</f>
        <v>0</v>
      </c>
      <c r="G154" s="27">
        <f>IFERROR((VLOOKUP(A154,TAB_DIN_Fundo_Cultural!A$100:F$115,5,0)),0)</f>
        <v>0</v>
      </c>
      <c r="H154" s="33">
        <v>0</v>
      </c>
      <c r="I154" s="33">
        <v>0</v>
      </c>
      <c r="J154" s="27">
        <f>IFERROR((VLOOKUP(A154,TAB_DIN_Fundo_Cultural!A$100:F$115,6,0)),0)</f>
        <v>1974563.0479973441</v>
      </c>
      <c r="K154" s="33">
        <v>0</v>
      </c>
      <c r="L154" s="67">
        <f t="shared" si="58"/>
        <v>1974563.0479973441</v>
      </c>
      <c r="M154" s="25" t="s">
        <v>137</v>
      </c>
      <c r="N154" s="28">
        <f t="shared" si="59"/>
        <v>0</v>
      </c>
      <c r="O154" s="28">
        <f t="shared" si="57"/>
        <v>0</v>
      </c>
      <c r="P154" s="28">
        <f t="shared" si="57"/>
        <v>0</v>
      </c>
      <c r="Q154" s="28">
        <f t="shared" si="57"/>
        <v>0</v>
      </c>
      <c r="R154" s="28">
        <f t="shared" si="57"/>
        <v>0</v>
      </c>
      <c r="S154" s="28">
        <f t="shared" si="57"/>
        <v>0</v>
      </c>
      <c r="T154" s="28">
        <f t="shared" si="57"/>
        <v>0</v>
      </c>
      <c r="U154" s="28">
        <f t="shared" si="57"/>
        <v>0</v>
      </c>
      <c r="V154" s="28">
        <f t="shared" si="57"/>
        <v>1.6820380836034755E-2</v>
      </c>
      <c r="W154" s="28">
        <f t="shared" si="57"/>
        <v>0</v>
      </c>
      <c r="X154" s="28">
        <f t="shared" si="57"/>
        <v>1.6820380836034755E-2</v>
      </c>
    </row>
    <row r="155" spans="1:24" x14ac:dyDescent="0.25">
      <c r="A155" s="25" t="s">
        <v>181</v>
      </c>
      <c r="B155" s="33">
        <v>0</v>
      </c>
      <c r="C155" s="27">
        <f>IFERROR((VLOOKUP(A155,TAB_DIN_Fundo_Cultural!A$100:F$115,2,0)),0)</f>
        <v>0</v>
      </c>
      <c r="D155" s="27">
        <f>IFERROR((VLOOKUP(A155,TAB_DIN_Fundo_Cultural!A$100:F$115,3,0)),0)</f>
        <v>0</v>
      </c>
      <c r="E155" s="33">
        <v>0</v>
      </c>
      <c r="F155" s="27">
        <f>IFERROR((VLOOKUP(A155,TAB_DIN_Fundo_Cultural!A$100:F$115,4,0)),0)</f>
        <v>0</v>
      </c>
      <c r="G155" s="27">
        <f>IFERROR((VLOOKUP(A155,TAB_DIN_Fundo_Cultural!A$100:F$115,5,0)),0)</f>
        <v>0</v>
      </c>
      <c r="H155" s="33">
        <v>0</v>
      </c>
      <c r="I155" s="33">
        <v>0</v>
      </c>
      <c r="J155" s="27">
        <f>IFERROR((VLOOKUP(A155,TAB_DIN_Fundo_Cultural!A$100:F$115,6,0)),0)</f>
        <v>0</v>
      </c>
      <c r="K155" s="33">
        <v>0</v>
      </c>
      <c r="L155" s="67">
        <f t="shared" si="58"/>
        <v>0</v>
      </c>
      <c r="M155" s="25" t="s">
        <v>181</v>
      </c>
      <c r="N155" s="28">
        <f t="shared" si="59"/>
        <v>0</v>
      </c>
      <c r="O155" s="28">
        <f t="shared" si="57"/>
        <v>0</v>
      </c>
      <c r="P155" s="28">
        <f t="shared" si="57"/>
        <v>0</v>
      </c>
      <c r="Q155" s="28">
        <f t="shared" si="57"/>
        <v>0</v>
      </c>
      <c r="R155" s="28">
        <f t="shared" si="57"/>
        <v>0</v>
      </c>
      <c r="S155" s="28">
        <f t="shared" si="57"/>
        <v>0</v>
      </c>
      <c r="T155" s="28">
        <f t="shared" si="57"/>
        <v>0</v>
      </c>
      <c r="U155" s="28">
        <f t="shared" si="57"/>
        <v>0</v>
      </c>
      <c r="V155" s="28">
        <f t="shared" si="57"/>
        <v>0</v>
      </c>
      <c r="W155" s="28">
        <f t="shared" si="57"/>
        <v>0</v>
      </c>
      <c r="X155" s="28">
        <f t="shared" si="57"/>
        <v>0</v>
      </c>
    </row>
    <row r="156" spans="1:24" x14ac:dyDescent="0.25">
      <c r="A156" s="25" t="s">
        <v>148</v>
      </c>
      <c r="B156" s="33">
        <v>0</v>
      </c>
      <c r="C156" s="27">
        <f>IFERROR((VLOOKUP(A156,TAB_DIN_Fundo_Cultural!A$100:F$115,2,0)),0)</f>
        <v>0</v>
      </c>
      <c r="D156" s="27">
        <f>IFERROR((VLOOKUP(A156,TAB_DIN_Fundo_Cultural!A$100:F$115,3,0)),0)</f>
        <v>0</v>
      </c>
      <c r="E156" s="33">
        <v>0</v>
      </c>
      <c r="F156" s="27">
        <f>IFERROR((VLOOKUP(A156,TAB_DIN_Fundo_Cultural!A$100:F$115,4,0)),0)</f>
        <v>0</v>
      </c>
      <c r="G156" s="27">
        <f>IFERROR((VLOOKUP(A156,TAB_DIN_Fundo_Cultural!A$100:F$115,5,0)),0)</f>
        <v>0</v>
      </c>
      <c r="H156" s="33">
        <v>0</v>
      </c>
      <c r="I156" s="33">
        <v>0</v>
      </c>
      <c r="J156" s="27">
        <f>IFERROR((VLOOKUP(A156,TAB_DIN_Fundo_Cultural!A$100:F$115,6,0)),0)</f>
        <v>4617020.3685486214</v>
      </c>
      <c r="K156" s="33">
        <v>0</v>
      </c>
      <c r="L156" s="67">
        <f t="shared" si="58"/>
        <v>4617020.3685486214</v>
      </c>
      <c r="M156" s="25" t="s">
        <v>148</v>
      </c>
      <c r="N156" s="28">
        <f t="shared" si="59"/>
        <v>0</v>
      </c>
      <c r="O156" s="28">
        <f t="shared" si="57"/>
        <v>0</v>
      </c>
      <c r="P156" s="28">
        <f t="shared" si="57"/>
        <v>0</v>
      </c>
      <c r="Q156" s="28">
        <f t="shared" si="57"/>
        <v>0</v>
      </c>
      <c r="R156" s="28">
        <f t="shared" si="57"/>
        <v>0</v>
      </c>
      <c r="S156" s="28">
        <f t="shared" si="57"/>
        <v>0</v>
      </c>
      <c r="T156" s="28">
        <f t="shared" si="57"/>
        <v>0</v>
      </c>
      <c r="U156" s="28">
        <f t="shared" si="57"/>
        <v>0</v>
      </c>
      <c r="V156" s="28">
        <f t="shared" si="57"/>
        <v>3.9330241192086668E-2</v>
      </c>
      <c r="W156" s="28">
        <f t="shared" si="57"/>
        <v>0</v>
      </c>
      <c r="X156" s="28">
        <f t="shared" si="57"/>
        <v>3.9330241192086668E-2</v>
      </c>
    </row>
    <row r="157" spans="1:24" x14ac:dyDescent="0.25">
      <c r="A157" s="25" t="s">
        <v>177</v>
      </c>
      <c r="B157" s="33">
        <v>0</v>
      </c>
      <c r="C157" s="27">
        <f>IFERROR((VLOOKUP(A157,TAB_DIN_Fundo_Cultural!A$100:F$115,2,0)),0)</f>
        <v>433329.90572107659</v>
      </c>
      <c r="D157" s="27">
        <f>IFERROR((VLOOKUP(A157,TAB_DIN_Fundo_Cultural!A$100:F$115,3,0)),0)</f>
        <v>0</v>
      </c>
      <c r="E157" s="33">
        <v>0</v>
      </c>
      <c r="F157" s="27">
        <f>IFERROR((VLOOKUP(A157,TAB_DIN_Fundo_Cultural!A$100:F$115,4,0)),0)</f>
        <v>0</v>
      </c>
      <c r="G157" s="27">
        <f>IFERROR((VLOOKUP(A157,TAB_DIN_Fundo_Cultural!A$100:F$115,5,0)),0)</f>
        <v>0</v>
      </c>
      <c r="H157" s="33">
        <v>0</v>
      </c>
      <c r="I157" s="33">
        <v>0</v>
      </c>
      <c r="J157" s="27">
        <f>IFERROR((VLOOKUP(A157,TAB_DIN_Fundo_Cultural!A$100:F$115,6,0)),0)</f>
        <v>11209175.780570138</v>
      </c>
      <c r="K157" s="33">
        <v>0</v>
      </c>
      <c r="L157" s="67">
        <f t="shared" si="58"/>
        <v>11642505.686291214</v>
      </c>
      <c r="M157" s="25" t="s">
        <v>177</v>
      </c>
      <c r="N157" s="28">
        <f t="shared" si="59"/>
        <v>0</v>
      </c>
      <c r="O157" s="28">
        <f t="shared" ref="O157:O168" si="60">C157/$L$168</f>
        <v>3.6913351788204576E-3</v>
      </c>
      <c r="P157" s="28">
        <f t="shared" ref="P157:P168" si="61">D157/$L$168</f>
        <v>0</v>
      </c>
      <c r="Q157" s="28">
        <f t="shared" ref="Q157:Q168" si="62">E157/$L$168</f>
        <v>0</v>
      </c>
      <c r="R157" s="28">
        <f t="shared" ref="R157:R168" si="63">F157/$L$168</f>
        <v>0</v>
      </c>
      <c r="S157" s="28">
        <f t="shared" ref="S157:S168" si="64">G157/$L$168</f>
        <v>0</v>
      </c>
      <c r="T157" s="28">
        <f t="shared" ref="T157:T168" si="65">H157/$L$168</f>
        <v>0</v>
      </c>
      <c r="U157" s="28">
        <f t="shared" ref="U157:U168" si="66">I157/$L$168</f>
        <v>0</v>
      </c>
      <c r="V157" s="28">
        <f t="shared" ref="V157:V168" si="67">J157/$L$168</f>
        <v>9.5485735782644132E-2</v>
      </c>
      <c r="W157" s="28">
        <f t="shared" ref="W157:W168" si="68">K157/$L$168</f>
        <v>0</v>
      </c>
      <c r="X157" s="28">
        <f t="shared" ref="X157:X168" si="69">L157/$L$168</f>
        <v>9.9177070961464581E-2</v>
      </c>
    </row>
    <row r="158" spans="1:24" x14ac:dyDescent="0.25">
      <c r="A158" s="25" t="s">
        <v>159</v>
      </c>
      <c r="B158" s="33">
        <v>0</v>
      </c>
      <c r="C158" s="27">
        <f>IFERROR((VLOOKUP(A158,TAB_DIN_Fundo_Cultural!A$100:F$115,2,0)),0)</f>
        <v>0</v>
      </c>
      <c r="D158" s="27">
        <f>IFERROR((VLOOKUP(A158,TAB_DIN_Fundo_Cultural!A$100:F$115,3,0)),0)</f>
        <v>0</v>
      </c>
      <c r="E158" s="33">
        <v>0</v>
      </c>
      <c r="F158" s="27">
        <f>IFERROR((VLOOKUP(A158,TAB_DIN_Fundo_Cultural!A$100:F$115,4,0)),0)</f>
        <v>0</v>
      </c>
      <c r="G158" s="27">
        <f>IFERROR((VLOOKUP(A158,TAB_DIN_Fundo_Cultural!A$100:F$115,5,0)),0)</f>
        <v>0</v>
      </c>
      <c r="H158" s="33">
        <v>0</v>
      </c>
      <c r="I158" s="33">
        <v>0</v>
      </c>
      <c r="J158" s="27">
        <f>IFERROR((VLOOKUP(A158,TAB_DIN_Fundo_Cultural!A$100:F$115,6,0)),0)</f>
        <v>0</v>
      </c>
      <c r="K158" s="33">
        <v>0</v>
      </c>
      <c r="L158" s="67">
        <f t="shared" si="58"/>
        <v>0</v>
      </c>
      <c r="M158" s="25" t="s">
        <v>159</v>
      </c>
      <c r="N158" s="28">
        <f t="shared" si="59"/>
        <v>0</v>
      </c>
      <c r="O158" s="28">
        <f t="shared" si="60"/>
        <v>0</v>
      </c>
      <c r="P158" s="28">
        <f t="shared" si="61"/>
        <v>0</v>
      </c>
      <c r="Q158" s="28">
        <f t="shared" si="62"/>
        <v>0</v>
      </c>
      <c r="R158" s="28">
        <f t="shared" si="63"/>
        <v>0</v>
      </c>
      <c r="S158" s="28">
        <f t="shared" si="64"/>
        <v>0</v>
      </c>
      <c r="T158" s="28">
        <f t="shared" si="65"/>
        <v>0</v>
      </c>
      <c r="U158" s="28">
        <f t="shared" si="66"/>
        <v>0</v>
      </c>
      <c r="V158" s="28">
        <f t="shared" si="67"/>
        <v>0</v>
      </c>
      <c r="W158" s="28">
        <f t="shared" si="68"/>
        <v>0</v>
      </c>
      <c r="X158" s="28">
        <f t="shared" si="69"/>
        <v>0</v>
      </c>
    </row>
    <row r="159" spans="1:24" x14ac:dyDescent="0.25">
      <c r="A159" s="25" t="s">
        <v>191</v>
      </c>
      <c r="B159" s="33">
        <v>0</v>
      </c>
      <c r="C159" s="27">
        <f>IFERROR((VLOOKUP(A159,TAB_DIN_Fundo_Cultural!A$100:F$115,2,0)),0)</f>
        <v>19311894.688574005</v>
      </c>
      <c r="D159" s="27">
        <f>IFERROR((VLOOKUP(A159,TAB_DIN_Fundo_Cultural!A$100:F$115,3,0)),0)</f>
        <v>1610542.8162633346</v>
      </c>
      <c r="E159" s="33">
        <v>0</v>
      </c>
      <c r="F159" s="27">
        <f>IFERROR((VLOOKUP(A159,TAB_DIN_Fundo_Cultural!A$100:F$115,4,0)),0)</f>
        <v>569106.60951368057</v>
      </c>
      <c r="G159" s="27">
        <f>IFERROR((VLOOKUP(A159,TAB_DIN_Fundo_Cultural!A$100:F$115,5,0)),0)</f>
        <v>3825869.7376113855</v>
      </c>
      <c r="H159" s="33">
        <v>0</v>
      </c>
      <c r="I159" s="33">
        <v>0</v>
      </c>
      <c r="J159" s="27">
        <f>IFERROR((VLOOKUP(A159,TAB_DIN_Fundo_Cultural!A$100:F$115,6,0)),0)</f>
        <v>31250864.474297311</v>
      </c>
      <c r="K159" s="33">
        <v>0</v>
      </c>
      <c r="L159" s="67">
        <f t="shared" si="58"/>
        <v>56568278.326259717</v>
      </c>
      <c r="M159" s="25" t="s">
        <v>191</v>
      </c>
      <c r="N159" s="28">
        <f t="shared" si="59"/>
        <v>0</v>
      </c>
      <c r="O159" s="28">
        <f t="shared" si="60"/>
        <v>0.16450901563090958</v>
      </c>
      <c r="P159" s="28">
        <f t="shared" si="61"/>
        <v>1.3719462414616032E-2</v>
      </c>
      <c r="Q159" s="28">
        <f t="shared" si="62"/>
        <v>0</v>
      </c>
      <c r="R159" s="28">
        <f t="shared" si="63"/>
        <v>4.8479535348508671E-3</v>
      </c>
      <c r="S159" s="28">
        <f t="shared" si="64"/>
        <v>3.2590798293805824E-2</v>
      </c>
      <c r="T159" s="28">
        <f t="shared" si="65"/>
        <v>0</v>
      </c>
      <c r="U159" s="28">
        <f t="shared" si="66"/>
        <v>0</v>
      </c>
      <c r="V159" s="28">
        <f t="shared" si="67"/>
        <v>0.26621152585941477</v>
      </c>
      <c r="W159" s="28">
        <f t="shared" si="68"/>
        <v>0</v>
      </c>
      <c r="X159" s="28">
        <f t="shared" si="69"/>
        <v>0.48187875573359712</v>
      </c>
    </row>
    <row r="160" spans="1:24" x14ac:dyDescent="0.25">
      <c r="A160" s="25" t="s">
        <v>194</v>
      </c>
      <c r="B160" s="33">
        <v>0</v>
      </c>
      <c r="C160" s="27">
        <f>IFERROR((VLOOKUP(A160,TAB_DIN_Fundo_Cultural!A$100:F$115,2,0)),0)</f>
        <v>834882.28502260754</v>
      </c>
      <c r="D160" s="27">
        <f>IFERROR((VLOOKUP(A160,TAB_DIN_Fundo_Cultural!A$100:F$115,3,0)),0)</f>
        <v>2436914.5019375803</v>
      </c>
      <c r="E160" s="33">
        <v>0</v>
      </c>
      <c r="F160" s="27">
        <f>IFERROR((VLOOKUP(A160,TAB_DIN_Fundo_Cultural!A$100:F$115,4,0)),0)</f>
        <v>486990.59237953654</v>
      </c>
      <c r="G160" s="27">
        <f>IFERROR((VLOOKUP(A160,TAB_DIN_Fundo_Cultural!A$100:F$115,5,0)),0)</f>
        <v>577773.20762810204</v>
      </c>
      <c r="H160" s="33">
        <v>0</v>
      </c>
      <c r="I160" s="33">
        <v>0</v>
      </c>
      <c r="J160" s="27">
        <f>IFERROR((VLOOKUP(A160,TAB_DIN_Fundo_Cultural!A$100:F$115,6,0)),0)</f>
        <v>18243521.25045171</v>
      </c>
      <c r="K160" s="33">
        <v>0</v>
      </c>
      <c r="L160" s="67">
        <f t="shared" si="58"/>
        <v>22580081.837419536</v>
      </c>
      <c r="M160" s="25" t="s">
        <v>194</v>
      </c>
      <c r="N160" s="28">
        <f t="shared" si="59"/>
        <v>0</v>
      </c>
      <c r="O160" s="28">
        <f t="shared" si="60"/>
        <v>7.1119724445274143E-3</v>
      </c>
      <c r="P160" s="28">
        <f t="shared" si="61"/>
        <v>2.0758937036231415E-2</v>
      </c>
      <c r="Q160" s="28">
        <f t="shared" si="62"/>
        <v>0</v>
      </c>
      <c r="R160" s="28">
        <f t="shared" si="63"/>
        <v>4.1484455184643901E-3</v>
      </c>
      <c r="S160" s="28">
        <f t="shared" si="64"/>
        <v>4.9217802384272759E-3</v>
      </c>
      <c r="T160" s="28">
        <f t="shared" si="65"/>
        <v>0</v>
      </c>
      <c r="U160" s="28">
        <f t="shared" si="66"/>
        <v>0</v>
      </c>
      <c r="V160" s="28">
        <f t="shared" si="67"/>
        <v>0.15540804105197836</v>
      </c>
      <c r="W160" s="28">
        <f t="shared" si="68"/>
        <v>0</v>
      </c>
      <c r="X160" s="28">
        <f t="shared" si="69"/>
        <v>0.19234917628962883</v>
      </c>
    </row>
    <row r="161" spans="1:24" x14ac:dyDescent="0.25">
      <c r="A161" s="25" t="s">
        <v>185</v>
      </c>
      <c r="B161" s="33">
        <v>0</v>
      </c>
      <c r="C161" s="27">
        <f>IFERROR((VLOOKUP(A161,TAB_DIN_Fundo_Cultural!A$100:F$115,2,0)),0)</f>
        <v>216664.95286053829</v>
      </c>
      <c r="D161" s="27">
        <f>IFERROR((VLOOKUP(A161,TAB_DIN_Fundo_Cultural!A$100:F$115,3,0)),0)</f>
        <v>0</v>
      </c>
      <c r="E161" s="33">
        <v>0</v>
      </c>
      <c r="F161" s="27">
        <f>IFERROR((VLOOKUP(A161,TAB_DIN_Fundo_Cultural!A$100:F$115,4,0)),0)</f>
        <v>0</v>
      </c>
      <c r="G161" s="27">
        <f>IFERROR((VLOOKUP(A161,TAB_DIN_Fundo_Cultural!A$100:F$115,5,0)),0)</f>
        <v>0</v>
      </c>
      <c r="H161" s="33">
        <v>0</v>
      </c>
      <c r="I161" s="33">
        <v>0</v>
      </c>
      <c r="J161" s="27">
        <f>IFERROR((VLOOKUP(A161,TAB_DIN_Fundo_Cultural!A$100:F$115,6,0)),0)</f>
        <v>796236.47959738283</v>
      </c>
      <c r="K161" s="33">
        <v>0</v>
      </c>
      <c r="L161" s="67">
        <f t="shared" si="58"/>
        <v>1012901.4324579211</v>
      </c>
      <c r="M161" s="25" t="s">
        <v>185</v>
      </c>
      <c r="N161" s="28">
        <f t="shared" si="59"/>
        <v>0</v>
      </c>
      <c r="O161" s="28">
        <f t="shared" si="60"/>
        <v>1.8456675894102288E-3</v>
      </c>
      <c r="P161" s="28">
        <f t="shared" si="61"/>
        <v>0</v>
      </c>
      <c r="Q161" s="28">
        <f t="shared" si="62"/>
        <v>0</v>
      </c>
      <c r="R161" s="28">
        <f t="shared" si="63"/>
        <v>0</v>
      </c>
      <c r="S161" s="28">
        <f t="shared" si="64"/>
        <v>0</v>
      </c>
      <c r="T161" s="28">
        <f t="shared" si="65"/>
        <v>0</v>
      </c>
      <c r="U161" s="28">
        <f t="shared" si="66"/>
        <v>0</v>
      </c>
      <c r="V161" s="28">
        <f t="shared" si="67"/>
        <v>6.7827668688296098E-3</v>
      </c>
      <c r="W161" s="28">
        <f t="shared" si="68"/>
        <v>0</v>
      </c>
      <c r="X161" s="28">
        <f t="shared" si="69"/>
        <v>8.6284344582398375E-3</v>
      </c>
    </row>
    <row r="162" spans="1:24" x14ac:dyDescent="0.25">
      <c r="A162" s="25" t="s">
        <v>200</v>
      </c>
      <c r="B162" s="33">
        <v>0</v>
      </c>
      <c r="C162" s="27">
        <f>IFERROR((VLOOKUP(A162,TAB_DIN_Fundo_Cultural!A$100:F$115,2,0)),0)</f>
        <v>0</v>
      </c>
      <c r="D162" s="27">
        <f>IFERROR((VLOOKUP(A162,TAB_DIN_Fundo_Cultural!A$100:F$115,3,0)),0)</f>
        <v>0</v>
      </c>
      <c r="E162" s="33">
        <v>0</v>
      </c>
      <c r="F162" s="27">
        <f>IFERROR((VLOOKUP(A162,TAB_DIN_Fundo_Cultural!A$100:F$115,4,0)),0)</f>
        <v>0</v>
      </c>
      <c r="G162" s="27">
        <f>IFERROR((VLOOKUP(A162,TAB_DIN_Fundo_Cultural!A$100:F$115,5,0)),0)</f>
        <v>0</v>
      </c>
      <c r="H162" s="33">
        <v>0</v>
      </c>
      <c r="I162" s="33">
        <v>0</v>
      </c>
      <c r="J162" s="27">
        <f>IFERROR((VLOOKUP(A162,TAB_DIN_Fundo_Cultural!A$100:F$115,6,0)),0)</f>
        <v>433329.90572107659</v>
      </c>
      <c r="K162" s="33">
        <v>0</v>
      </c>
      <c r="L162" s="67">
        <f t="shared" si="58"/>
        <v>433329.90572107659</v>
      </c>
      <c r="M162" s="25" t="s">
        <v>200</v>
      </c>
      <c r="N162" s="28">
        <f t="shared" si="59"/>
        <v>0</v>
      </c>
      <c r="O162" s="28">
        <f t="shared" si="60"/>
        <v>0</v>
      </c>
      <c r="P162" s="28">
        <f t="shared" si="61"/>
        <v>0</v>
      </c>
      <c r="Q162" s="28">
        <f t="shared" si="62"/>
        <v>0</v>
      </c>
      <c r="R162" s="28">
        <f t="shared" si="63"/>
        <v>0</v>
      </c>
      <c r="S162" s="28">
        <f t="shared" si="64"/>
        <v>0</v>
      </c>
      <c r="T162" s="28">
        <f t="shared" si="65"/>
        <v>0</v>
      </c>
      <c r="U162" s="28">
        <f t="shared" si="66"/>
        <v>0</v>
      </c>
      <c r="V162" s="28">
        <f t="shared" si="67"/>
        <v>3.6913351788204576E-3</v>
      </c>
      <c r="W162" s="28">
        <f t="shared" si="68"/>
        <v>0</v>
      </c>
      <c r="X162" s="28">
        <f t="shared" si="69"/>
        <v>3.6913351788204576E-3</v>
      </c>
    </row>
    <row r="163" spans="1:24" x14ac:dyDescent="0.25">
      <c r="A163" s="25" t="s">
        <v>198</v>
      </c>
      <c r="B163" s="33">
        <v>0</v>
      </c>
      <c r="C163" s="27">
        <f>IFERROR((VLOOKUP(A163,TAB_DIN_Fundo_Cultural!A$100:F$115,2,0)),0)</f>
        <v>0</v>
      </c>
      <c r="D163" s="27">
        <f>IFERROR((VLOOKUP(A163,TAB_DIN_Fundo_Cultural!A$100:F$115,3,0)),0)</f>
        <v>0</v>
      </c>
      <c r="E163" s="33">
        <v>0</v>
      </c>
      <c r="F163" s="27">
        <f>IFERROR((VLOOKUP(A163,TAB_DIN_Fundo_Cultural!A$100:F$115,4,0)),0)</f>
        <v>0</v>
      </c>
      <c r="G163" s="27">
        <f>IFERROR((VLOOKUP(A163,TAB_DIN_Fundo_Cultural!A$100:F$115,5,0)),0)</f>
        <v>0</v>
      </c>
      <c r="H163" s="33">
        <v>0</v>
      </c>
      <c r="I163" s="33">
        <v>0</v>
      </c>
      <c r="J163" s="27">
        <f>IFERROR((VLOOKUP(A163,TAB_DIN_Fundo_Cultural!A$100:F$115,6,0)),0)</f>
        <v>4853527.4977921275</v>
      </c>
      <c r="K163" s="33">
        <v>0</v>
      </c>
      <c r="L163" s="67">
        <f t="shared" si="58"/>
        <v>4853527.4977921275</v>
      </c>
      <c r="M163" s="25" t="s">
        <v>198</v>
      </c>
      <c r="N163" s="28">
        <f t="shared" si="59"/>
        <v>0</v>
      </c>
      <c r="O163" s="28">
        <f t="shared" si="60"/>
        <v>0</v>
      </c>
      <c r="P163" s="28">
        <f t="shared" si="61"/>
        <v>0</v>
      </c>
      <c r="Q163" s="28">
        <f t="shared" si="62"/>
        <v>0</v>
      </c>
      <c r="R163" s="28">
        <f t="shared" si="63"/>
        <v>0</v>
      </c>
      <c r="S163" s="28">
        <f t="shared" si="64"/>
        <v>0</v>
      </c>
      <c r="T163" s="28">
        <f t="shared" si="65"/>
        <v>0</v>
      </c>
      <c r="U163" s="28">
        <f t="shared" si="66"/>
        <v>0</v>
      </c>
      <c r="V163" s="28">
        <f t="shared" si="67"/>
        <v>4.1344935019335088E-2</v>
      </c>
      <c r="W163" s="28">
        <f t="shared" si="68"/>
        <v>0</v>
      </c>
      <c r="X163" s="28">
        <f t="shared" si="69"/>
        <v>4.1344935019335088E-2</v>
      </c>
    </row>
    <row r="164" spans="1:24" x14ac:dyDescent="0.25">
      <c r="A164" s="25" t="s">
        <v>173</v>
      </c>
      <c r="B164" s="33">
        <v>0</v>
      </c>
      <c r="C164" s="27">
        <f>IFERROR((VLOOKUP(A164,TAB_DIN_Fundo_Cultural!A$100:F$115,2,0)),0)</f>
        <v>0</v>
      </c>
      <c r="D164" s="27">
        <f>IFERROR((VLOOKUP(A164,TAB_DIN_Fundo_Cultural!A$100:F$115,3,0)),0)</f>
        <v>0</v>
      </c>
      <c r="E164" s="33">
        <v>0</v>
      </c>
      <c r="F164" s="27">
        <f>IFERROR((VLOOKUP(A164,TAB_DIN_Fundo_Cultural!A$100:F$115,4,0)),0)</f>
        <v>0</v>
      </c>
      <c r="G164" s="27">
        <f>IFERROR((VLOOKUP(A164,TAB_DIN_Fundo_Cultural!A$100:F$115,5,0)),0)</f>
        <v>0</v>
      </c>
      <c r="H164" s="33">
        <v>0</v>
      </c>
      <c r="I164" s="33">
        <v>0</v>
      </c>
      <c r="J164" s="27">
        <f>IFERROR((VLOOKUP(A164,TAB_DIN_Fundo_Cultural!A$100:F$115,6,0)),0)</f>
        <v>0</v>
      </c>
      <c r="K164" s="33">
        <v>0</v>
      </c>
      <c r="L164" s="67">
        <f t="shared" si="58"/>
        <v>0</v>
      </c>
      <c r="M164" s="25" t="s">
        <v>173</v>
      </c>
      <c r="N164" s="28">
        <f t="shared" si="59"/>
        <v>0</v>
      </c>
      <c r="O164" s="28">
        <f t="shared" si="60"/>
        <v>0</v>
      </c>
      <c r="P164" s="28">
        <f t="shared" si="61"/>
        <v>0</v>
      </c>
      <c r="Q164" s="28">
        <f t="shared" si="62"/>
        <v>0</v>
      </c>
      <c r="R164" s="28">
        <f t="shared" si="63"/>
        <v>0</v>
      </c>
      <c r="S164" s="28">
        <f t="shared" si="64"/>
        <v>0</v>
      </c>
      <c r="T164" s="28">
        <f t="shared" si="65"/>
        <v>0</v>
      </c>
      <c r="U164" s="28">
        <f t="shared" si="66"/>
        <v>0</v>
      </c>
      <c r="V164" s="28">
        <f t="shared" si="67"/>
        <v>0</v>
      </c>
      <c r="W164" s="28">
        <f t="shared" si="68"/>
        <v>0</v>
      </c>
      <c r="X164" s="28">
        <f t="shared" si="69"/>
        <v>0</v>
      </c>
    </row>
    <row r="165" spans="1:24" x14ac:dyDescent="0.25">
      <c r="A165" s="25" t="s">
        <v>169</v>
      </c>
      <c r="B165" s="33">
        <v>0</v>
      </c>
      <c r="C165" s="27">
        <f>IFERROR((VLOOKUP(A165,TAB_DIN_Fundo_Cultural!A$100:F$115,2,0)),0)</f>
        <v>0</v>
      </c>
      <c r="D165" s="27">
        <f>IFERROR((VLOOKUP(A165,TAB_DIN_Fundo_Cultural!A$100:F$115,3,0)),0)</f>
        <v>0</v>
      </c>
      <c r="E165" s="33">
        <v>0</v>
      </c>
      <c r="F165" s="27">
        <f>IFERROR((VLOOKUP(A165,TAB_DIN_Fundo_Cultural!A$100:F$115,4,0)),0)</f>
        <v>0</v>
      </c>
      <c r="G165" s="27">
        <f>IFERROR((VLOOKUP(A165,TAB_DIN_Fundo_Cultural!A$100:F$115,5,0)),0)</f>
        <v>0</v>
      </c>
      <c r="H165" s="33">
        <v>0</v>
      </c>
      <c r="I165" s="33">
        <v>0</v>
      </c>
      <c r="J165" s="27">
        <f>IFERROR((VLOOKUP(A165,TAB_DIN_Fundo_Cultural!A$100:F$115,6,0)),0)</f>
        <v>0</v>
      </c>
      <c r="K165" s="33">
        <v>0</v>
      </c>
      <c r="L165" s="67">
        <f t="shared" si="58"/>
        <v>0</v>
      </c>
      <c r="M165" s="25" t="s">
        <v>169</v>
      </c>
      <c r="N165" s="28">
        <f t="shared" si="59"/>
        <v>0</v>
      </c>
      <c r="O165" s="28">
        <f t="shared" si="60"/>
        <v>0</v>
      </c>
      <c r="P165" s="28">
        <f t="shared" si="61"/>
        <v>0</v>
      </c>
      <c r="Q165" s="28">
        <f t="shared" si="62"/>
        <v>0</v>
      </c>
      <c r="R165" s="28">
        <f t="shared" si="63"/>
        <v>0</v>
      </c>
      <c r="S165" s="28">
        <f t="shared" si="64"/>
        <v>0</v>
      </c>
      <c r="T165" s="28">
        <f t="shared" si="65"/>
        <v>0</v>
      </c>
      <c r="U165" s="28">
        <f t="shared" si="66"/>
        <v>0</v>
      </c>
      <c r="V165" s="28">
        <f t="shared" si="67"/>
        <v>0</v>
      </c>
      <c r="W165" s="28">
        <f t="shared" si="68"/>
        <v>0</v>
      </c>
      <c r="X165" s="28">
        <f t="shared" si="69"/>
        <v>0</v>
      </c>
    </row>
    <row r="166" spans="1:24" x14ac:dyDescent="0.25">
      <c r="A166" s="25" t="s">
        <v>163</v>
      </c>
      <c r="B166" s="33">
        <v>0</v>
      </c>
      <c r="C166" s="27">
        <f>IFERROR((VLOOKUP(A166,TAB_DIN_Fundo_Cultural!A$100:F$115,2,0)),0)</f>
        <v>0</v>
      </c>
      <c r="D166" s="27">
        <f>IFERROR((VLOOKUP(A166,TAB_DIN_Fundo_Cultural!A$100:F$115,3,0)),0)</f>
        <v>0</v>
      </c>
      <c r="E166" s="33">
        <v>0</v>
      </c>
      <c r="F166" s="27">
        <f>IFERROR((VLOOKUP(A166,TAB_DIN_Fundo_Cultural!A$100:F$115,4,0)),0)</f>
        <v>0</v>
      </c>
      <c r="G166" s="27">
        <f>IFERROR((VLOOKUP(A166,TAB_DIN_Fundo_Cultural!A$100:F$115,5,0)),0)</f>
        <v>0</v>
      </c>
      <c r="H166" s="33">
        <v>0</v>
      </c>
      <c r="I166" s="33">
        <v>0</v>
      </c>
      <c r="J166" s="27">
        <f>IFERROR((VLOOKUP(A166,TAB_DIN_Fundo_Cultural!A$100:F$115,6,0)),0)</f>
        <v>0</v>
      </c>
      <c r="K166" s="33">
        <v>0</v>
      </c>
      <c r="L166" s="67">
        <f t="shared" si="58"/>
        <v>0</v>
      </c>
      <c r="M166" s="25" t="s">
        <v>163</v>
      </c>
      <c r="N166" s="28">
        <f t="shared" si="59"/>
        <v>0</v>
      </c>
      <c r="O166" s="28">
        <f t="shared" si="60"/>
        <v>0</v>
      </c>
      <c r="P166" s="28">
        <f t="shared" si="61"/>
        <v>0</v>
      </c>
      <c r="Q166" s="28">
        <f t="shared" si="62"/>
        <v>0</v>
      </c>
      <c r="R166" s="28">
        <f t="shared" si="63"/>
        <v>0</v>
      </c>
      <c r="S166" s="28">
        <f t="shared" si="64"/>
        <v>0</v>
      </c>
      <c r="T166" s="28">
        <f t="shared" si="65"/>
        <v>0</v>
      </c>
      <c r="U166" s="28">
        <f t="shared" si="66"/>
        <v>0</v>
      </c>
      <c r="V166" s="28">
        <f t="shared" si="67"/>
        <v>0</v>
      </c>
      <c r="W166" s="28">
        <f t="shared" si="68"/>
        <v>0</v>
      </c>
      <c r="X166" s="28">
        <f t="shared" si="69"/>
        <v>0</v>
      </c>
    </row>
    <row r="167" spans="1:24" x14ac:dyDescent="0.25">
      <c r="A167" s="25" t="s">
        <v>155</v>
      </c>
      <c r="B167" s="33">
        <v>0</v>
      </c>
      <c r="C167" s="27">
        <f>IFERROR((VLOOKUP(A167,TAB_DIN_Fundo_Cultural!A$100:F$115,2,0)),0)</f>
        <v>0</v>
      </c>
      <c r="D167" s="27">
        <f>IFERROR((VLOOKUP(A167,TAB_DIN_Fundo_Cultural!A$100:F$115,3,0)),0)</f>
        <v>0</v>
      </c>
      <c r="E167" s="33">
        <v>0</v>
      </c>
      <c r="F167" s="27">
        <f>IFERROR((VLOOKUP(A167,TAB_DIN_Fundo_Cultural!A$100:F$115,4,0)),0)</f>
        <v>0</v>
      </c>
      <c r="G167" s="27">
        <f>IFERROR((VLOOKUP(A167,TAB_DIN_Fundo_Cultural!A$100:F$115,5,0)),0)</f>
        <v>291919.91315409855</v>
      </c>
      <c r="H167" s="33">
        <v>0</v>
      </c>
      <c r="I167" s="33">
        <v>0</v>
      </c>
      <c r="J167" s="27">
        <f>IFERROR((VLOOKUP(A167,TAB_DIN_Fundo_Cultural!A$100:F$115,6,0)),0)</f>
        <v>0</v>
      </c>
      <c r="K167" s="33">
        <v>0</v>
      </c>
      <c r="L167" s="67">
        <f t="shared" si="58"/>
        <v>291919.91315409855</v>
      </c>
      <c r="M167" s="25" t="s">
        <v>155</v>
      </c>
      <c r="N167" s="28">
        <f t="shared" si="59"/>
        <v>0</v>
      </c>
      <c r="O167" s="28">
        <f t="shared" si="60"/>
        <v>0</v>
      </c>
      <c r="P167" s="28">
        <f t="shared" si="61"/>
        <v>0</v>
      </c>
      <c r="Q167" s="28">
        <f t="shared" si="62"/>
        <v>0</v>
      </c>
      <c r="R167" s="28">
        <f t="shared" si="63"/>
        <v>0</v>
      </c>
      <c r="S167" s="28">
        <f t="shared" si="64"/>
        <v>2.4867294654653811E-3</v>
      </c>
      <c r="T167" s="28">
        <f t="shared" si="65"/>
        <v>0</v>
      </c>
      <c r="U167" s="28">
        <f t="shared" si="66"/>
        <v>0</v>
      </c>
      <c r="V167" s="28">
        <f t="shared" si="67"/>
        <v>0</v>
      </c>
      <c r="W167" s="28">
        <f t="shared" si="68"/>
        <v>0</v>
      </c>
      <c r="X167" s="28">
        <f t="shared" si="69"/>
        <v>2.4867294654653811E-3</v>
      </c>
    </row>
    <row r="168" spans="1:24" x14ac:dyDescent="0.25">
      <c r="A168" s="25" t="s">
        <v>223</v>
      </c>
      <c r="B168" s="29">
        <f t="shared" ref="B168:K168" si="70">SUM(B141:B167)</f>
        <v>0</v>
      </c>
      <c r="C168" s="29">
        <f>SUM(C141:C167)</f>
        <v>26270310.647942111</v>
      </c>
      <c r="D168" s="29">
        <f t="shared" si="70"/>
        <v>4553008.8748755045</v>
      </c>
      <c r="E168" s="29">
        <f t="shared" si="70"/>
        <v>0</v>
      </c>
      <c r="F168" s="29">
        <f t="shared" si="70"/>
        <v>1344983.8057072682</v>
      </c>
      <c r="G168" s="29">
        <f t="shared" si="70"/>
        <v>5244447.4056402827</v>
      </c>
      <c r="H168" s="29">
        <f t="shared" si="70"/>
        <v>0</v>
      </c>
      <c r="I168" s="29">
        <f t="shared" si="70"/>
        <v>0</v>
      </c>
      <c r="J168" s="29">
        <f t="shared" si="70"/>
        <v>79978351.598499298</v>
      </c>
      <c r="K168" s="29">
        <f t="shared" si="70"/>
        <v>0</v>
      </c>
      <c r="L168" s="67">
        <f>SUM(B168:K168)</f>
        <v>117391102.33266446</v>
      </c>
      <c r="M168" s="25" t="s">
        <v>223</v>
      </c>
      <c r="N168" s="28">
        <f t="shared" si="59"/>
        <v>0</v>
      </c>
      <c r="O168" s="28">
        <f t="shared" si="60"/>
        <v>0.22378451284576029</v>
      </c>
      <c r="P168" s="28">
        <f t="shared" si="61"/>
        <v>3.878495715947132E-2</v>
      </c>
      <c r="Q168" s="28">
        <f t="shared" si="62"/>
        <v>0</v>
      </c>
      <c r="R168" s="28">
        <f t="shared" si="63"/>
        <v>1.1457289172528896E-2</v>
      </c>
      <c r="S168" s="28">
        <f t="shared" si="64"/>
        <v>4.4674999224204391E-2</v>
      </c>
      <c r="T168" s="28">
        <f t="shared" si="65"/>
        <v>0</v>
      </c>
      <c r="U168" s="28">
        <f t="shared" si="66"/>
        <v>0</v>
      </c>
      <c r="V168" s="28">
        <f t="shared" si="67"/>
        <v>0.68129824159803509</v>
      </c>
      <c r="W168" s="28">
        <f t="shared" si="68"/>
        <v>0</v>
      </c>
      <c r="X168" s="28">
        <f t="shared" si="69"/>
        <v>1</v>
      </c>
    </row>
    <row r="169" spans="1:24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M169" s="25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4" x14ac:dyDescent="0.25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M170" s="25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4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24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24" x14ac:dyDescent="0.25">
      <c r="A173" s="2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N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</row>
    <row r="174" spans="1:24" x14ac:dyDescent="0.25">
      <c r="A174" s="25"/>
      <c r="B174" s="25" t="s">
        <v>224</v>
      </c>
      <c r="C174" s="25" t="s">
        <v>228</v>
      </c>
      <c r="D174" s="25" t="s">
        <v>15</v>
      </c>
      <c r="E174" s="25" t="s">
        <v>229</v>
      </c>
      <c r="F174" s="25" t="s">
        <v>226</v>
      </c>
      <c r="G174" s="25" t="s">
        <v>227</v>
      </c>
      <c r="H174" s="25" t="s">
        <v>131</v>
      </c>
      <c r="I174" s="25" t="s">
        <v>130</v>
      </c>
      <c r="J174" s="25" t="s">
        <v>129</v>
      </c>
      <c r="K174" s="25" t="s">
        <v>230</v>
      </c>
      <c r="L174" s="25" t="s">
        <v>404</v>
      </c>
      <c r="N174" s="25" t="s">
        <v>224</v>
      </c>
      <c r="O174" s="25" t="s">
        <v>228</v>
      </c>
      <c r="P174" s="25" t="s">
        <v>15</v>
      </c>
      <c r="Q174" s="25" t="s">
        <v>229</v>
      </c>
      <c r="R174" s="25" t="s">
        <v>226</v>
      </c>
      <c r="S174" s="25" t="s">
        <v>227</v>
      </c>
      <c r="T174" s="25" t="s">
        <v>131</v>
      </c>
      <c r="U174" s="25" t="s">
        <v>130</v>
      </c>
      <c r="V174" s="25" t="s">
        <v>129</v>
      </c>
      <c r="W174" s="25" t="s">
        <v>230</v>
      </c>
    </row>
    <row r="175" spans="1:24" x14ac:dyDescent="0.25">
      <c r="A175" s="25" t="s">
        <v>132</v>
      </c>
      <c r="B175" s="27">
        <v>0</v>
      </c>
      <c r="C175" s="27">
        <f>IFERROR((VLOOKUP(A175,TAB_DIN_Fundo_Cultural!A$125:F$136,2,0)),0)</f>
        <v>0</v>
      </c>
      <c r="D175" s="27">
        <f>IFERROR((VLOOKUP(A175,TAB_DIN_Fundo_Cultural!A$125:F$136,3,0)),0)</f>
        <v>0</v>
      </c>
      <c r="E175" s="27">
        <v>0</v>
      </c>
      <c r="F175" s="27">
        <f>IFERROR((VLOOKUP(A175,TAB_DIN_Fundo_Cultural!A$125:F$136,4,0)),0)</f>
        <v>0</v>
      </c>
      <c r="G175" s="27">
        <f>IFERROR((VLOOKUP(A175,TAB_DIN_Fundo_Cultural!A$125:F$136,5,0)),0)</f>
        <v>0</v>
      </c>
      <c r="H175" s="27">
        <v>0</v>
      </c>
      <c r="I175" s="27">
        <v>0</v>
      </c>
      <c r="J175" s="27">
        <f>IFERROR((VLOOKUP(A175,TAB_DIN_Fundo_Cultural!A$125:F$136,6,0)),0)</f>
        <v>0</v>
      </c>
      <c r="K175" s="27">
        <v>0</v>
      </c>
      <c r="L175" s="67">
        <f>SUM(B175:K175)</f>
        <v>0</v>
      </c>
      <c r="M175" s="25" t="s">
        <v>132</v>
      </c>
      <c r="N175" s="28">
        <f>B175/$L$202</f>
        <v>0</v>
      </c>
      <c r="O175" s="28">
        <f t="shared" ref="O175:X190" si="71">C175/$L$202</f>
        <v>0</v>
      </c>
      <c r="P175" s="28">
        <f t="shared" si="71"/>
        <v>0</v>
      </c>
      <c r="Q175" s="28">
        <f t="shared" si="71"/>
        <v>0</v>
      </c>
      <c r="R175" s="28">
        <f t="shared" si="71"/>
        <v>0</v>
      </c>
      <c r="S175" s="28">
        <f t="shared" si="71"/>
        <v>0</v>
      </c>
      <c r="T175" s="28">
        <f t="shared" si="71"/>
        <v>0</v>
      </c>
      <c r="U175" s="28">
        <f t="shared" si="71"/>
        <v>0</v>
      </c>
      <c r="V175" s="28">
        <f t="shared" si="71"/>
        <v>0</v>
      </c>
      <c r="W175" s="28">
        <f t="shared" si="71"/>
        <v>0</v>
      </c>
      <c r="X175" s="28">
        <f t="shared" si="71"/>
        <v>0</v>
      </c>
    </row>
    <row r="176" spans="1:24" x14ac:dyDescent="0.25">
      <c r="A176" s="25" t="s">
        <v>134</v>
      </c>
      <c r="B176" s="27">
        <v>0</v>
      </c>
      <c r="C176" s="27">
        <f>IFERROR((VLOOKUP(A176,TAB_DIN_Fundo_Cultural!A$125:F$136,2,0)),0)</f>
        <v>0</v>
      </c>
      <c r="D176" s="27">
        <f>IFERROR((VLOOKUP(A176,TAB_DIN_Fundo_Cultural!A$125:F$136,3,0)),0)</f>
        <v>0</v>
      </c>
      <c r="E176" s="27">
        <v>0</v>
      </c>
      <c r="F176" s="27">
        <f>IFERROR((VLOOKUP(A176,TAB_DIN_Fundo_Cultural!A$125:F$136,4,0)),0)</f>
        <v>0</v>
      </c>
      <c r="G176" s="27">
        <f>IFERROR((VLOOKUP(A176,TAB_DIN_Fundo_Cultural!A$125:F$136,5,0)),0)</f>
        <v>0</v>
      </c>
      <c r="H176" s="27">
        <v>0</v>
      </c>
      <c r="I176" s="27">
        <v>0</v>
      </c>
      <c r="J176" s="27">
        <f>IFERROR((VLOOKUP(A176,TAB_DIN_Fundo_Cultural!A$125:F$136,6,0)),0)</f>
        <v>0</v>
      </c>
      <c r="K176" s="27">
        <v>0</v>
      </c>
      <c r="L176" s="67">
        <f t="shared" ref="L176:L201" si="72">SUM(B176:K176)</f>
        <v>0</v>
      </c>
      <c r="M176" s="25" t="s">
        <v>134</v>
      </c>
      <c r="N176" s="28">
        <f t="shared" ref="N176:N202" si="73">B176/$L$202</f>
        <v>0</v>
      </c>
      <c r="O176" s="28">
        <f t="shared" si="71"/>
        <v>0</v>
      </c>
      <c r="P176" s="28">
        <f t="shared" si="71"/>
        <v>0</v>
      </c>
      <c r="Q176" s="28">
        <f t="shared" si="71"/>
        <v>0</v>
      </c>
      <c r="R176" s="28">
        <f t="shared" si="71"/>
        <v>0</v>
      </c>
      <c r="S176" s="28">
        <f t="shared" si="71"/>
        <v>0</v>
      </c>
      <c r="T176" s="28">
        <f t="shared" si="71"/>
        <v>0</v>
      </c>
      <c r="U176" s="28">
        <f t="shared" si="71"/>
        <v>0</v>
      </c>
      <c r="V176" s="28">
        <f t="shared" si="71"/>
        <v>0</v>
      </c>
      <c r="W176" s="28">
        <f t="shared" si="71"/>
        <v>0</v>
      </c>
      <c r="X176" s="28">
        <f t="shared" si="71"/>
        <v>0</v>
      </c>
    </row>
    <row r="177" spans="1:24" x14ac:dyDescent="0.25">
      <c r="A177" s="25" t="s">
        <v>139</v>
      </c>
      <c r="B177" s="27">
        <v>0</v>
      </c>
      <c r="C177" s="27">
        <f>IFERROR((VLOOKUP(A177,TAB_DIN_Fundo_Cultural!A$125:F$136,2,0)),0)</f>
        <v>0</v>
      </c>
      <c r="D177" s="27">
        <f>IFERROR((VLOOKUP(A177,TAB_DIN_Fundo_Cultural!A$125:F$136,3,0)),0)</f>
        <v>0</v>
      </c>
      <c r="E177" s="27">
        <v>0</v>
      </c>
      <c r="F177" s="27">
        <f>IFERROR((VLOOKUP(A177,TAB_DIN_Fundo_Cultural!A$125:F$136,4,0)),0)</f>
        <v>0</v>
      </c>
      <c r="G177" s="27">
        <f>IFERROR((VLOOKUP(A177,TAB_DIN_Fundo_Cultural!A$125:F$136,5,0)),0)</f>
        <v>0</v>
      </c>
      <c r="H177" s="27">
        <v>0</v>
      </c>
      <c r="I177" s="27">
        <v>0</v>
      </c>
      <c r="J177" s="27">
        <f>IFERROR((VLOOKUP(A177,TAB_DIN_Fundo_Cultural!A$125:F$136,6,0)),0)</f>
        <v>0</v>
      </c>
      <c r="K177" s="27">
        <v>0</v>
      </c>
      <c r="L177" s="67">
        <f t="shared" si="72"/>
        <v>0</v>
      </c>
      <c r="M177" s="25" t="s">
        <v>139</v>
      </c>
      <c r="N177" s="28">
        <f t="shared" si="73"/>
        <v>0</v>
      </c>
      <c r="O177" s="28">
        <f t="shared" si="71"/>
        <v>0</v>
      </c>
      <c r="P177" s="28">
        <f t="shared" si="71"/>
        <v>0</v>
      </c>
      <c r="Q177" s="28">
        <f t="shared" si="71"/>
        <v>0</v>
      </c>
      <c r="R177" s="28">
        <f t="shared" si="71"/>
        <v>0</v>
      </c>
      <c r="S177" s="28">
        <f t="shared" si="71"/>
        <v>0</v>
      </c>
      <c r="T177" s="28">
        <f t="shared" si="71"/>
        <v>0</v>
      </c>
      <c r="U177" s="28">
        <f t="shared" si="71"/>
        <v>0</v>
      </c>
      <c r="V177" s="28">
        <f t="shared" si="71"/>
        <v>0</v>
      </c>
      <c r="W177" s="28">
        <f t="shared" si="71"/>
        <v>0</v>
      </c>
      <c r="X177" s="28">
        <f t="shared" si="71"/>
        <v>0</v>
      </c>
    </row>
    <row r="178" spans="1:24" x14ac:dyDescent="0.25">
      <c r="A178" s="25" t="s">
        <v>143</v>
      </c>
      <c r="B178" s="27">
        <v>0</v>
      </c>
      <c r="C178" s="27">
        <f>IFERROR((VLOOKUP(A178,TAB_DIN_Fundo_Cultural!A$125:F$136,2,0)),0)</f>
        <v>0</v>
      </c>
      <c r="D178" s="27">
        <f>IFERROR((VLOOKUP(A178,TAB_DIN_Fundo_Cultural!A$125:F$136,3,0)),0)</f>
        <v>0</v>
      </c>
      <c r="E178" s="27">
        <v>0</v>
      </c>
      <c r="F178" s="27">
        <f>IFERROR((VLOOKUP(A178,TAB_DIN_Fundo_Cultural!A$125:F$136,4,0)),0)</f>
        <v>0</v>
      </c>
      <c r="G178" s="27">
        <f>IFERROR((VLOOKUP(A178,TAB_DIN_Fundo_Cultural!A$125:F$136,5,0)),0)</f>
        <v>0</v>
      </c>
      <c r="H178" s="27">
        <v>0</v>
      </c>
      <c r="I178" s="27">
        <v>0</v>
      </c>
      <c r="J178" s="27">
        <f>IFERROR((VLOOKUP(A178,TAB_DIN_Fundo_Cultural!A$125:F$136,6,0)),0)</f>
        <v>0</v>
      </c>
      <c r="K178" s="27">
        <v>0</v>
      </c>
      <c r="L178" s="67">
        <f t="shared" si="72"/>
        <v>0</v>
      </c>
      <c r="M178" s="25" t="s">
        <v>143</v>
      </c>
      <c r="N178" s="28">
        <f t="shared" si="73"/>
        <v>0</v>
      </c>
      <c r="O178" s="28">
        <f t="shared" si="71"/>
        <v>0</v>
      </c>
      <c r="P178" s="28">
        <f t="shared" si="71"/>
        <v>0</v>
      </c>
      <c r="Q178" s="28">
        <f t="shared" si="71"/>
        <v>0</v>
      </c>
      <c r="R178" s="28">
        <f t="shared" si="71"/>
        <v>0</v>
      </c>
      <c r="S178" s="28">
        <f t="shared" si="71"/>
        <v>0</v>
      </c>
      <c r="T178" s="28">
        <f t="shared" si="71"/>
        <v>0</v>
      </c>
      <c r="U178" s="28">
        <f t="shared" si="71"/>
        <v>0</v>
      </c>
      <c r="V178" s="28">
        <f t="shared" si="71"/>
        <v>0</v>
      </c>
      <c r="W178" s="28">
        <f t="shared" si="71"/>
        <v>0</v>
      </c>
      <c r="X178" s="28">
        <f t="shared" si="71"/>
        <v>0</v>
      </c>
    </row>
    <row r="179" spans="1:24" x14ac:dyDescent="0.25">
      <c r="A179" s="25" t="s">
        <v>146</v>
      </c>
      <c r="B179" s="27">
        <v>0</v>
      </c>
      <c r="C179" s="27">
        <f>IFERROR((VLOOKUP(A179,TAB_DIN_Fundo_Cultural!A$125:F$136,2,0)),0)</f>
        <v>0</v>
      </c>
      <c r="D179" s="27">
        <f>IFERROR((VLOOKUP(A179,TAB_DIN_Fundo_Cultural!A$125:F$136,3,0)),0)</f>
        <v>0</v>
      </c>
      <c r="E179" s="27">
        <v>0</v>
      </c>
      <c r="F179" s="27">
        <f>IFERROR((VLOOKUP(A179,TAB_DIN_Fundo_Cultural!A$125:F$136,4,0)),0)</f>
        <v>0</v>
      </c>
      <c r="G179" s="27">
        <f>IFERROR((VLOOKUP(A179,TAB_DIN_Fundo_Cultural!A$125:F$136,5,0)),0)</f>
        <v>81885.045219100284</v>
      </c>
      <c r="H179" s="27">
        <v>0</v>
      </c>
      <c r="I179" s="27">
        <v>0</v>
      </c>
      <c r="J179" s="27">
        <f>IFERROR((VLOOKUP(A179,TAB_DIN_Fundo_Cultural!A$125:F$136,6,0)),0)</f>
        <v>4706281.5601838743</v>
      </c>
      <c r="K179" s="27">
        <v>0</v>
      </c>
      <c r="L179" s="67">
        <f t="shared" si="72"/>
        <v>4788166.6054029744</v>
      </c>
      <c r="M179" s="25" t="s">
        <v>146</v>
      </c>
      <c r="N179" s="28">
        <f t="shared" si="73"/>
        <v>0</v>
      </c>
      <c r="O179" s="28">
        <f t="shared" si="71"/>
        <v>0</v>
      </c>
      <c r="P179" s="28">
        <f t="shared" si="71"/>
        <v>0</v>
      </c>
      <c r="Q179" s="28">
        <f t="shared" si="71"/>
        <v>0</v>
      </c>
      <c r="R179" s="28">
        <f t="shared" si="71"/>
        <v>0</v>
      </c>
      <c r="S179" s="28">
        <f t="shared" si="71"/>
        <v>6.4192473342631121E-4</v>
      </c>
      <c r="T179" s="28">
        <f t="shared" si="71"/>
        <v>0</v>
      </c>
      <c r="U179" s="28">
        <f t="shared" si="71"/>
        <v>0</v>
      </c>
      <c r="V179" s="28">
        <f t="shared" si="71"/>
        <v>3.6894142610127162E-2</v>
      </c>
      <c r="W179" s="28">
        <f t="shared" si="71"/>
        <v>0</v>
      </c>
      <c r="X179" s="28">
        <f t="shared" si="71"/>
        <v>3.7536067343553477E-2</v>
      </c>
    </row>
    <row r="180" spans="1:24" x14ac:dyDescent="0.25">
      <c r="A180" s="25" t="s">
        <v>141</v>
      </c>
      <c r="B180" s="27">
        <v>0</v>
      </c>
      <c r="C180" s="27">
        <f>IFERROR((VLOOKUP(A180,TAB_DIN_Fundo_Cultural!A$125:F$136,2,0)),0)</f>
        <v>0</v>
      </c>
      <c r="D180" s="27">
        <f>IFERROR((VLOOKUP(A180,TAB_DIN_Fundo_Cultural!A$125:F$136,3,0)),0)</f>
        <v>0</v>
      </c>
      <c r="E180" s="27">
        <v>0</v>
      </c>
      <c r="F180" s="27">
        <f>IFERROR((VLOOKUP(A180,TAB_DIN_Fundo_Cultural!A$125:F$136,4,0)),0)</f>
        <v>0</v>
      </c>
      <c r="G180" s="27">
        <f>IFERROR((VLOOKUP(A180,TAB_DIN_Fundo_Cultural!A$125:F$136,5,0)),0)</f>
        <v>0</v>
      </c>
      <c r="H180" s="27">
        <v>0</v>
      </c>
      <c r="I180" s="27">
        <v>0</v>
      </c>
      <c r="J180" s="27">
        <f>IFERROR((VLOOKUP(A180,TAB_DIN_Fundo_Cultural!A$125:F$136,6,0)),0)</f>
        <v>0</v>
      </c>
      <c r="K180" s="27">
        <v>0</v>
      </c>
      <c r="L180" s="67">
        <f t="shared" si="72"/>
        <v>0</v>
      </c>
      <c r="M180" s="25" t="s">
        <v>141</v>
      </c>
      <c r="N180" s="28">
        <f t="shared" si="73"/>
        <v>0</v>
      </c>
      <c r="O180" s="28">
        <f t="shared" si="71"/>
        <v>0</v>
      </c>
      <c r="P180" s="28">
        <f t="shared" si="71"/>
        <v>0</v>
      </c>
      <c r="Q180" s="28">
        <f t="shared" si="71"/>
        <v>0</v>
      </c>
      <c r="R180" s="28">
        <f t="shared" si="71"/>
        <v>0</v>
      </c>
      <c r="S180" s="28">
        <f t="shared" si="71"/>
        <v>0</v>
      </c>
      <c r="T180" s="28">
        <f t="shared" si="71"/>
        <v>0</v>
      </c>
      <c r="U180" s="28">
        <f t="shared" si="71"/>
        <v>0</v>
      </c>
      <c r="V180" s="28">
        <f t="shared" si="71"/>
        <v>0</v>
      </c>
      <c r="W180" s="28">
        <f t="shared" si="71"/>
        <v>0</v>
      </c>
      <c r="X180" s="28">
        <f t="shared" si="71"/>
        <v>0</v>
      </c>
    </row>
    <row r="181" spans="1:24" x14ac:dyDescent="0.25">
      <c r="A181" s="25" t="s">
        <v>153</v>
      </c>
      <c r="B181" s="27">
        <v>0</v>
      </c>
      <c r="C181" s="27">
        <f>IFERROR((VLOOKUP(A181,TAB_DIN_Fundo_Cultural!A$125:F$136,2,0)),0)</f>
        <v>0</v>
      </c>
      <c r="D181" s="27">
        <f>IFERROR((VLOOKUP(A181,TAB_DIN_Fundo_Cultural!A$125:F$136,3,0)),0)</f>
        <v>0</v>
      </c>
      <c r="E181" s="27">
        <v>0</v>
      </c>
      <c r="F181" s="27">
        <f>IFERROR((VLOOKUP(A181,TAB_DIN_Fundo_Cultural!A$125:F$136,4,0)),0)</f>
        <v>0</v>
      </c>
      <c r="G181" s="27">
        <f>IFERROR((VLOOKUP(A181,TAB_DIN_Fundo_Cultural!A$125:F$136,5,0)),0)</f>
        <v>0</v>
      </c>
      <c r="H181" s="27">
        <v>0</v>
      </c>
      <c r="I181" s="27">
        <v>0</v>
      </c>
      <c r="J181" s="27">
        <f>IFERROR((VLOOKUP(A181,TAB_DIN_Fundo_Cultural!A$125:F$136,6,0)),0)</f>
        <v>0</v>
      </c>
      <c r="K181" s="27">
        <v>0</v>
      </c>
      <c r="L181" s="67">
        <f t="shared" si="72"/>
        <v>0</v>
      </c>
      <c r="M181" s="25" t="s">
        <v>153</v>
      </c>
      <c r="N181" s="28">
        <f t="shared" si="73"/>
        <v>0</v>
      </c>
      <c r="O181" s="28">
        <f t="shared" si="71"/>
        <v>0</v>
      </c>
      <c r="P181" s="28">
        <f t="shared" si="71"/>
        <v>0</v>
      </c>
      <c r="Q181" s="28">
        <f t="shared" si="71"/>
        <v>0</v>
      </c>
      <c r="R181" s="28">
        <f t="shared" si="71"/>
        <v>0</v>
      </c>
      <c r="S181" s="28">
        <f t="shared" si="71"/>
        <v>0</v>
      </c>
      <c r="T181" s="28">
        <f t="shared" si="71"/>
        <v>0</v>
      </c>
      <c r="U181" s="28">
        <f t="shared" si="71"/>
        <v>0</v>
      </c>
      <c r="V181" s="28">
        <f t="shared" si="71"/>
        <v>0</v>
      </c>
      <c r="W181" s="28">
        <f t="shared" si="71"/>
        <v>0</v>
      </c>
      <c r="X181" s="28">
        <f t="shared" si="71"/>
        <v>0</v>
      </c>
    </row>
    <row r="182" spans="1:24" x14ac:dyDescent="0.25">
      <c r="A182" s="25" t="s">
        <v>157</v>
      </c>
      <c r="B182" s="27">
        <v>0</v>
      </c>
      <c r="C182" s="27">
        <f>IFERROR((VLOOKUP(A182,TAB_DIN_Fundo_Cultural!A$125:F$136,2,0)),0)</f>
        <v>0</v>
      </c>
      <c r="D182" s="27">
        <f>IFERROR((VLOOKUP(A182,TAB_DIN_Fundo_Cultural!A$125:F$136,3,0)),0)</f>
        <v>0</v>
      </c>
      <c r="E182" s="27">
        <v>0</v>
      </c>
      <c r="F182" s="27">
        <f>IFERROR((VLOOKUP(A182,TAB_DIN_Fundo_Cultural!A$125:F$136,4,0)),0)</f>
        <v>0</v>
      </c>
      <c r="G182" s="27">
        <f>IFERROR((VLOOKUP(A182,TAB_DIN_Fundo_Cultural!A$125:F$136,5,0)),0)</f>
        <v>0</v>
      </c>
      <c r="H182" s="27">
        <v>0</v>
      </c>
      <c r="I182" s="27">
        <v>0</v>
      </c>
      <c r="J182" s="27">
        <f>IFERROR((VLOOKUP(A182,TAB_DIN_Fundo_Cultural!A$125:F$136,6,0)),0)</f>
        <v>0</v>
      </c>
      <c r="K182" s="27">
        <v>0</v>
      </c>
      <c r="L182" s="67">
        <f t="shared" si="72"/>
        <v>0</v>
      </c>
      <c r="M182" s="25" t="s">
        <v>157</v>
      </c>
      <c r="N182" s="28">
        <f t="shared" si="73"/>
        <v>0</v>
      </c>
      <c r="O182" s="28">
        <f t="shared" si="71"/>
        <v>0</v>
      </c>
      <c r="P182" s="28">
        <f t="shared" si="71"/>
        <v>0</v>
      </c>
      <c r="Q182" s="28">
        <f t="shared" si="71"/>
        <v>0</v>
      </c>
      <c r="R182" s="28">
        <f t="shared" si="71"/>
        <v>0</v>
      </c>
      <c r="S182" s="28">
        <f t="shared" si="71"/>
        <v>0</v>
      </c>
      <c r="T182" s="28">
        <f t="shared" si="71"/>
        <v>0</v>
      </c>
      <c r="U182" s="28">
        <f t="shared" si="71"/>
        <v>0</v>
      </c>
      <c r="V182" s="28">
        <f t="shared" si="71"/>
        <v>0</v>
      </c>
      <c r="W182" s="28">
        <f t="shared" si="71"/>
        <v>0</v>
      </c>
      <c r="X182" s="28">
        <f t="shared" si="71"/>
        <v>0</v>
      </c>
    </row>
    <row r="183" spans="1:24" x14ac:dyDescent="0.25">
      <c r="A183" s="25" t="s">
        <v>161</v>
      </c>
      <c r="B183" s="27">
        <v>0</v>
      </c>
      <c r="C183" s="27">
        <f>IFERROR((VLOOKUP(A183,TAB_DIN_Fundo_Cultural!A$125:F$136,2,0)),0)</f>
        <v>0</v>
      </c>
      <c r="D183" s="27">
        <f>IFERROR((VLOOKUP(A183,TAB_DIN_Fundo_Cultural!A$125:F$136,3,0)),0)</f>
        <v>0</v>
      </c>
      <c r="E183" s="27">
        <v>0</v>
      </c>
      <c r="F183" s="27">
        <f>IFERROR((VLOOKUP(A183,TAB_DIN_Fundo_Cultural!A$125:F$136,4,0)),0)</f>
        <v>0</v>
      </c>
      <c r="G183" s="27">
        <f>IFERROR((VLOOKUP(A183,TAB_DIN_Fundo_Cultural!A$125:F$136,5,0)),0)</f>
        <v>0</v>
      </c>
      <c r="H183" s="27">
        <v>0</v>
      </c>
      <c r="I183" s="27">
        <v>0</v>
      </c>
      <c r="J183" s="27">
        <f>IFERROR((VLOOKUP(A183,TAB_DIN_Fundo_Cultural!A$125:F$136,6,0)),0)</f>
        <v>0</v>
      </c>
      <c r="K183" s="27">
        <v>0</v>
      </c>
      <c r="L183" s="67">
        <f t="shared" si="72"/>
        <v>0</v>
      </c>
      <c r="M183" s="25" t="s">
        <v>161</v>
      </c>
      <c r="N183" s="28">
        <f t="shared" si="73"/>
        <v>0</v>
      </c>
      <c r="O183" s="28">
        <f t="shared" si="71"/>
        <v>0</v>
      </c>
      <c r="P183" s="28">
        <f t="shared" si="71"/>
        <v>0</v>
      </c>
      <c r="Q183" s="28">
        <f t="shared" si="71"/>
        <v>0</v>
      </c>
      <c r="R183" s="28">
        <f t="shared" si="71"/>
        <v>0</v>
      </c>
      <c r="S183" s="28">
        <f t="shared" si="71"/>
        <v>0</v>
      </c>
      <c r="T183" s="28">
        <f t="shared" si="71"/>
        <v>0</v>
      </c>
      <c r="U183" s="28">
        <f t="shared" si="71"/>
        <v>0</v>
      </c>
      <c r="V183" s="28">
        <f t="shared" si="71"/>
        <v>0</v>
      </c>
      <c r="W183" s="28">
        <f t="shared" si="71"/>
        <v>0</v>
      </c>
      <c r="X183" s="28">
        <f t="shared" si="71"/>
        <v>0</v>
      </c>
    </row>
    <row r="184" spans="1:24" x14ac:dyDescent="0.25">
      <c r="A184" s="25" t="s">
        <v>151</v>
      </c>
      <c r="B184" s="27">
        <v>0</v>
      </c>
      <c r="C184" s="27">
        <f>IFERROR((VLOOKUP(A184,TAB_DIN_Fundo_Cultural!A$125:F$136,2,0)),0)</f>
        <v>3478639.1262470642</v>
      </c>
      <c r="D184" s="27">
        <f>IFERROR((VLOOKUP(A184,TAB_DIN_Fundo_Cultural!A$125:F$136,3,0)),0)</f>
        <v>0</v>
      </c>
      <c r="E184" s="27">
        <v>0</v>
      </c>
      <c r="F184" s="27">
        <f>IFERROR((VLOOKUP(A184,TAB_DIN_Fundo_Cultural!A$125:F$136,4,0)),0)</f>
        <v>0</v>
      </c>
      <c r="G184" s="27">
        <f>IFERROR((VLOOKUP(A184,TAB_DIN_Fundo_Cultural!A$125:F$136,5,0)),0)</f>
        <v>0</v>
      </c>
      <c r="H184" s="27">
        <v>0</v>
      </c>
      <c r="I184" s="27">
        <v>0</v>
      </c>
      <c r="J184" s="27">
        <f>IFERROR((VLOOKUP(A184,TAB_DIN_Fundo_Cultural!A$125:F$136,6,0)),0)</f>
        <v>0</v>
      </c>
      <c r="K184" s="27">
        <v>0</v>
      </c>
      <c r="L184" s="67">
        <f t="shared" si="72"/>
        <v>3478639.1262470642</v>
      </c>
      <c r="M184" s="25" t="s">
        <v>151</v>
      </c>
      <c r="N184" s="28">
        <f t="shared" si="73"/>
        <v>0</v>
      </c>
      <c r="O184" s="28">
        <f t="shared" si="71"/>
        <v>2.7270235826670992E-2</v>
      </c>
      <c r="P184" s="28">
        <f t="shared" si="71"/>
        <v>0</v>
      </c>
      <c r="Q184" s="28">
        <f t="shared" si="71"/>
        <v>0</v>
      </c>
      <c r="R184" s="28">
        <f t="shared" si="71"/>
        <v>0</v>
      </c>
      <c r="S184" s="28">
        <f t="shared" si="71"/>
        <v>0</v>
      </c>
      <c r="T184" s="28">
        <f t="shared" si="71"/>
        <v>0</v>
      </c>
      <c r="U184" s="28">
        <f t="shared" si="71"/>
        <v>0</v>
      </c>
      <c r="V184" s="28">
        <f t="shared" si="71"/>
        <v>0</v>
      </c>
      <c r="W184" s="28">
        <f t="shared" si="71"/>
        <v>0</v>
      </c>
      <c r="X184" s="28">
        <f t="shared" si="71"/>
        <v>2.7270235826670992E-2</v>
      </c>
    </row>
    <row r="185" spans="1:24" x14ac:dyDescent="0.25">
      <c r="A185" s="25" t="s">
        <v>167</v>
      </c>
      <c r="B185" s="27">
        <v>0</v>
      </c>
      <c r="C185" s="27">
        <f>IFERROR((VLOOKUP(A185,TAB_DIN_Fundo_Cultural!A$125:F$136,2,0)),0)</f>
        <v>0</v>
      </c>
      <c r="D185" s="27">
        <f>IFERROR((VLOOKUP(A185,TAB_DIN_Fundo_Cultural!A$125:F$136,3,0)),0)</f>
        <v>0</v>
      </c>
      <c r="E185" s="27">
        <v>0</v>
      </c>
      <c r="F185" s="27">
        <f>IFERROR((VLOOKUP(A185,TAB_DIN_Fundo_Cultural!A$125:F$136,4,0)),0)</f>
        <v>0</v>
      </c>
      <c r="G185" s="27">
        <f>IFERROR((VLOOKUP(A185,TAB_DIN_Fundo_Cultural!A$125:F$136,5,0)),0)</f>
        <v>0</v>
      </c>
      <c r="H185" s="27">
        <v>0</v>
      </c>
      <c r="I185" s="27">
        <v>0</v>
      </c>
      <c r="J185" s="27">
        <f>IFERROR((VLOOKUP(A185,TAB_DIN_Fundo_Cultural!A$125:F$136,6,0)),0)</f>
        <v>0</v>
      </c>
      <c r="K185" s="27">
        <v>0</v>
      </c>
      <c r="L185" s="67">
        <f t="shared" si="72"/>
        <v>0</v>
      </c>
      <c r="M185" s="25" t="s">
        <v>167</v>
      </c>
      <c r="N185" s="28">
        <f t="shared" si="73"/>
        <v>0</v>
      </c>
      <c r="O185" s="28">
        <f t="shared" si="71"/>
        <v>0</v>
      </c>
      <c r="P185" s="28">
        <f t="shared" si="71"/>
        <v>0</v>
      </c>
      <c r="Q185" s="28">
        <f t="shared" si="71"/>
        <v>0</v>
      </c>
      <c r="R185" s="28">
        <f t="shared" si="71"/>
        <v>0</v>
      </c>
      <c r="S185" s="28">
        <f t="shared" si="71"/>
        <v>0</v>
      </c>
      <c r="T185" s="28">
        <f t="shared" si="71"/>
        <v>0</v>
      </c>
      <c r="U185" s="28">
        <f t="shared" si="71"/>
        <v>0</v>
      </c>
      <c r="V185" s="28">
        <f t="shared" si="71"/>
        <v>0</v>
      </c>
      <c r="W185" s="28">
        <f t="shared" si="71"/>
        <v>0</v>
      </c>
      <c r="X185" s="28">
        <f t="shared" si="71"/>
        <v>0</v>
      </c>
    </row>
    <row r="186" spans="1:24" x14ac:dyDescent="0.25">
      <c r="A186" s="25" t="s">
        <v>171</v>
      </c>
      <c r="B186" s="27">
        <v>0</v>
      </c>
      <c r="C186" s="27">
        <f>IFERROR((VLOOKUP(A186,TAB_DIN_Fundo_Cultural!A$125:F$136,2,0)),0)</f>
        <v>0</v>
      </c>
      <c r="D186" s="27">
        <f>IFERROR((VLOOKUP(A186,TAB_DIN_Fundo_Cultural!A$125:F$136,3,0)),0)</f>
        <v>0</v>
      </c>
      <c r="E186" s="27">
        <v>0</v>
      </c>
      <c r="F186" s="27">
        <f>IFERROR((VLOOKUP(A186,TAB_DIN_Fundo_Cultural!A$125:F$136,4,0)),0)</f>
        <v>0</v>
      </c>
      <c r="G186" s="27">
        <f>IFERROR((VLOOKUP(A186,TAB_DIN_Fundo_Cultural!A$125:F$136,5,0)),0)</f>
        <v>0</v>
      </c>
      <c r="H186" s="27">
        <v>0</v>
      </c>
      <c r="I186" s="27">
        <v>0</v>
      </c>
      <c r="J186" s="27">
        <f>IFERROR((VLOOKUP(A186,TAB_DIN_Fundo_Cultural!A$125:F$136,6,0)),0)</f>
        <v>0</v>
      </c>
      <c r="K186" s="27">
        <v>0</v>
      </c>
      <c r="L186" s="67">
        <f t="shared" si="72"/>
        <v>0</v>
      </c>
      <c r="M186" s="25" t="s">
        <v>171</v>
      </c>
      <c r="N186" s="28">
        <f t="shared" si="73"/>
        <v>0</v>
      </c>
      <c r="O186" s="28">
        <f t="shared" si="71"/>
        <v>0</v>
      </c>
      <c r="P186" s="28">
        <f t="shared" si="71"/>
        <v>0</v>
      </c>
      <c r="Q186" s="28">
        <f t="shared" si="71"/>
        <v>0</v>
      </c>
      <c r="R186" s="28">
        <f t="shared" si="71"/>
        <v>0</v>
      </c>
      <c r="S186" s="28">
        <f t="shared" si="71"/>
        <v>0</v>
      </c>
      <c r="T186" s="28">
        <f t="shared" si="71"/>
        <v>0</v>
      </c>
      <c r="U186" s="28">
        <f t="shared" si="71"/>
        <v>0</v>
      </c>
      <c r="V186" s="28">
        <f t="shared" si="71"/>
        <v>0</v>
      </c>
      <c r="W186" s="28">
        <f t="shared" si="71"/>
        <v>0</v>
      </c>
      <c r="X186" s="28">
        <f t="shared" si="71"/>
        <v>0</v>
      </c>
    </row>
    <row r="187" spans="1:24" x14ac:dyDescent="0.25">
      <c r="A187" s="25" t="s">
        <v>175</v>
      </c>
      <c r="B187" s="27">
        <v>0</v>
      </c>
      <c r="C187" s="27">
        <f>IFERROR((VLOOKUP(A187,TAB_DIN_Fundo_Cultural!A$125:F$136,2,0)),0)</f>
        <v>477662.76377808501</v>
      </c>
      <c r="D187" s="27">
        <f>IFERROR((VLOOKUP(A187,TAB_DIN_Fundo_Cultural!A$125:F$136,3,0)),0)</f>
        <v>0</v>
      </c>
      <c r="E187" s="27">
        <v>0</v>
      </c>
      <c r="F187" s="27">
        <f>IFERROR((VLOOKUP(A187,TAB_DIN_Fundo_Cultural!A$125:F$136,4,0)),0)</f>
        <v>136475.07536516714</v>
      </c>
      <c r="G187" s="27">
        <f>IFERROR((VLOOKUP(A187,TAB_DIN_Fundo_Cultural!A$125:F$136,5,0)),0)</f>
        <v>0</v>
      </c>
      <c r="H187" s="27">
        <v>0</v>
      </c>
      <c r="I187" s="27">
        <v>0</v>
      </c>
      <c r="J187" s="27">
        <f>IFERROR((VLOOKUP(A187,TAB_DIN_Fundo_Cultural!A$125:F$136,6,0)),0)</f>
        <v>761833.89520494337</v>
      </c>
      <c r="K187" s="27">
        <v>0</v>
      </c>
      <c r="L187" s="67">
        <f t="shared" si="72"/>
        <v>1375971.7343481956</v>
      </c>
      <c r="M187" s="25" t="s">
        <v>175</v>
      </c>
      <c r="N187" s="28">
        <f t="shared" si="73"/>
        <v>0</v>
      </c>
      <c r="O187" s="28">
        <f t="shared" si="71"/>
        <v>3.7445609449868154E-3</v>
      </c>
      <c r="P187" s="28">
        <f t="shared" si="71"/>
        <v>0</v>
      </c>
      <c r="Q187" s="28">
        <f t="shared" si="71"/>
        <v>0</v>
      </c>
      <c r="R187" s="28">
        <f t="shared" si="71"/>
        <v>1.0698745557105186E-3</v>
      </c>
      <c r="S187" s="28">
        <f t="shared" si="71"/>
        <v>0</v>
      </c>
      <c r="T187" s="28">
        <f t="shared" si="71"/>
        <v>0</v>
      </c>
      <c r="U187" s="28">
        <f t="shared" si="71"/>
        <v>0</v>
      </c>
      <c r="V187" s="28">
        <f t="shared" si="71"/>
        <v>5.9722751423783721E-3</v>
      </c>
      <c r="W187" s="28">
        <f t="shared" si="71"/>
        <v>0</v>
      </c>
      <c r="X187" s="28">
        <f t="shared" si="71"/>
        <v>1.0786710643075707E-2</v>
      </c>
    </row>
    <row r="188" spans="1:24" x14ac:dyDescent="0.25">
      <c r="A188" s="25" t="s">
        <v>137</v>
      </c>
      <c r="B188" s="27">
        <v>0</v>
      </c>
      <c r="C188" s="27">
        <f>IFERROR((VLOOKUP(A188,TAB_DIN_Fundo_Cultural!A$125:F$136,2,0)),0)</f>
        <v>0</v>
      </c>
      <c r="D188" s="27">
        <f>IFERROR((VLOOKUP(A188,TAB_DIN_Fundo_Cultural!A$125:F$136,3,0)),0)</f>
        <v>0</v>
      </c>
      <c r="E188" s="27">
        <v>0</v>
      </c>
      <c r="F188" s="27">
        <f>IFERROR((VLOOKUP(A188,TAB_DIN_Fundo_Cultural!A$125:F$136,4,0)),0)</f>
        <v>0</v>
      </c>
      <c r="G188" s="27">
        <f>IFERROR((VLOOKUP(A188,TAB_DIN_Fundo_Cultural!A$125:F$136,5,0)),0)</f>
        <v>0</v>
      </c>
      <c r="H188" s="27">
        <v>0</v>
      </c>
      <c r="I188" s="27">
        <v>0</v>
      </c>
      <c r="J188" s="27">
        <f>IFERROR((VLOOKUP(A188,TAB_DIN_Fundo_Cultural!A$125:F$136,6,0)),0)</f>
        <v>859794.33955130668</v>
      </c>
      <c r="K188" s="27">
        <v>0</v>
      </c>
      <c r="L188" s="67">
        <f t="shared" si="72"/>
        <v>859794.33955130668</v>
      </c>
      <c r="M188" s="25" t="s">
        <v>137</v>
      </c>
      <c r="N188" s="28">
        <f t="shared" si="73"/>
        <v>0</v>
      </c>
      <c r="O188" s="28">
        <f t="shared" si="71"/>
        <v>0</v>
      </c>
      <c r="P188" s="28">
        <f t="shared" si="71"/>
        <v>0</v>
      </c>
      <c r="Q188" s="28">
        <f t="shared" si="71"/>
        <v>0</v>
      </c>
      <c r="R188" s="28">
        <f t="shared" si="71"/>
        <v>0</v>
      </c>
      <c r="S188" s="28">
        <f t="shared" si="71"/>
        <v>0</v>
      </c>
      <c r="T188" s="28">
        <f t="shared" si="71"/>
        <v>0</v>
      </c>
      <c r="U188" s="28">
        <f t="shared" si="71"/>
        <v>0</v>
      </c>
      <c r="V188" s="28">
        <f t="shared" si="71"/>
        <v>6.740220399721825E-3</v>
      </c>
      <c r="W188" s="28">
        <f t="shared" si="71"/>
        <v>0</v>
      </c>
      <c r="X188" s="28">
        <f t="shared" si="71"/>
        <v>6.740220399721825E-3</v>
      </c>
    </row>
    <row r="189" spans="1:24" x14ac:dyDescent="0.25">
      <c r="A189" s="25" t="s">
        <v>181</v>
      </c>
      <c r="B189" s="27">
        <v>0</v>
      </c>
      <c r="C189" s="27">
        <f>IFERROR((VLOOKUP(A189,TAB_DIN_Fundo_Cultural!A$125:F$136,2,0)),0)</f>
        <v>0</v>
      </c>
      <c r="D189" s="27">
        <f>IFERROR((VLOOKUP(A189,TAB_DIN_Fundo_Cultural!A$125:F$136,3,0)),0)</f>
        <v>0</v>
      </c>
      <c r="E189" s="27">
        <v>0</v>
      </c>
      <c r="F189" s="27">
        <f>IFERROR((VLOOKUP(A189,TAB_DIN_Fundo_Cultural!A$125:F$136,4,0)),0)</f>
        <v>0</v>
      </c>
      <c r="G189" s="27">
        <f>IFERROR((VLOOKUP(A189,TAB_DIN_Fundo_Cultural!A$125:F$136,5,0)),0)</f>
        <v>0</v>
      </c>
      <c r="H189" s="27">
        <v>0</v>
      </c>
      <c r="I189" s="27">
        <v>0</v>
      </c>
      <c r="J189" s="27">
        <f>IFERROR((VLOOKUP(A189,TAB_DIN_Fundo_Cultural!A$125:F$136,6,0)),0)</f>
        <v>0</v>
      </c>
      <c r="K189" s="27">
        <v>0</v>
      </c>
      <c r="L189" s="67">
        <f t="shared" si="72"/>
        <v>0</v>
      </c>
      <c r="M189" s="25" t="s">
        <v>181</v>
      </c>
      <c r="N189" s="28">
        <f t="shared" si="73"/>
        <v>0</v>
      </c>
      <c r="O189" s="28">
        <f t="shared" si="71"/>
        <v>0</v>
      </c>
      <c r="P189" s="28">
        <f t="shared" si="71"/>
        <v>0</v>
      </c>
      <c r="Q189" s="28">
        <f t="shared" si="71"/>
        <v>0</v>
      </c>
      <c r="R189" s="28">
        <f t="shared" si="71"/>
        <v>0</v>
      </c>
      <c r="S189" s="28">
        <f t="shared" si="71"/>
        <v>0</v>
      </c>
      <c r="T189" s="28">
        <f t="shared" si="71"/>
        <v>0</v>
      </c>
      <c r="U189" s="28">
        <f t="shared" si="71"/>
        <v>0</v>
      </c>
      <c r="V189" s="28">
        <f t="shared" si="71"/>
        <v>0</v>
      </c>
      <c r="W189" s="28">
        <f t="shared" si="71"/>
        <v>0</v>
      </c>
      <c r="X189" s="28">
        <f t="shared" si="71"/>
        <v>0</v>
      </c>
    </row>
    <row r="190" spans="1:24" x14ac:dyDescent="0.25">
      <c r="A190" s="25" t="s">
        <v>148</v>
      </c>
      <c r="B190" s="27">
        <v>0</v>
      </c>
      <c r="C190" s="27">
        <f>IFERROR((VLOOKUP(A190,TAB_DIN_Fundo_Cultural!A$125:F$136,2,0)),0)</f>
        <v>0</v>
      </c>
      <c r="D190" s="27">
        <f>IFERROR((VLOOKUP(A190,TAB_DIN_Fundo_Cultural!A$125:F$136,3,0)),0)</f>
        <v>0</v>
      </c>
      <c r="E190" s="27">
        <v>0</v>
      </c>
      <c r="F190" s="27">
        <f>IFERROR((VLOOKUP(A190,TAB_DIN_Fundo_Cultural!A$125:F$136,4,0)),0)</f>
        <v>0</v>
      </c>
      <c r="G190" s="27">
        <f>IFERROR((VLOOKUP(A190,TAB_DIN_Fundo_Cultural!A$125:F$136,5,0)),0)</f>
        <v>0</v>
      </c>
      <c r="H190" s="27">
        <v>0</v>
      </c>
      <c r="I190" s="27">
        <v>0</v>
      </c>
      <c r="J190" s="27">
        <f>IFERROR((VLOOKUP(A190,TAB_DIN_Fundo_Cultural!A$125:F$136,6,0)),0)</f>
        <v>723454.37451075099</v>
      </c>
      <c r="K190" s="27">
        <v>0</v>
      </c>
      <c r="L190" s="67">
        <f t="shared" si="72"/>
        <v>723454.37451075099</v>
      </c>
      <c r="M190" s="25" t="s">
        <v>148</v>
      </c>
      <c r="N190" s="28">
        <f t="shared" si="73"/>
        <v>0</v>
      </c>
      <c r="O190" s="28">
        <f t="shared" si="71"/>
        <v>0</v>
      </c>
      <c r="P190" s="28">
        <f t="shared" si="71"/>
        <v>0</v>
      </c>
      <c r="Q190" s="28">
        <f t="shared" si="71"/>
        <v>0</v>
      </c>
      <c r="R190" s="28">
        <f t="shared" si="71"/>
        <v>0</v>
      </c>
      <c r="S190" s="28">
        <f t="shared" si="71"/>
        <v>0</v>
      </c>
      <c r="T190" s="28">
        <f t="shared" si="71"/>
        <v>0</v>
      </c>
      <c r="U190" s="28">
        <f t="shared" si="71"/>
        <v>0</v>
      </c>
      <c r="V190" s="28">
        <f t="shared" si="71"/>
        <v>5.6714050198214587E-3</v>
      </c>
      <c r="W190" s="28">
        <f t="shared" si="71"/>
        <v>0</v>
      </c>
      <c r="X190" s="28">
        <f t="shared" si="71"/>
        <v>5.6714050198214587E-3</v>
      </c>
    </row>
    <row r="191" spans="1:24" x14ac:dyDescent="0.25">
      <c r="A191" s="25" t="s">
        <v>177</v>
      </c>
      <c r="B191" s="27">
        <v>0</v>
      </c>
      <c r="C191" s="27">
        <f>IFERROR((VLOOKUP(A191,TAB_DIN_Fundo_Cultural!A$125:F$136,2,0)),0)</f>
        <v>0</v>
      </c>
      <c r="D191" s="27">
        <f>IFERROR((VLOOKUP(A191,TAB_DIN_Fundo_Cultural!A$125:F$136,3,0)),0)</f>
        <v>204707.15404473612</v>
      </c>
      <c r="E191" s="27">
        <v>0</v>
      </c>
      <c r="F191" s="27">
        <f>IFERROR((VLOOKUP(A191,TAB_DIN_Fundo_Cultural!A$125:F$136,4,0)),0)</f>
        <v>0</v>
      </c>
      <c r="G191" s="27">
        <f>IFERROR((VLOOKUP(A191,TAB_DIN_Fundo_Cultural!A$125:F$136,5,0)),0)</f>
        <v>0</v>
      </c>
      <c r="H191" s="27">
        <v>0</v>
      </c>
      <c r="I191" s="27">
        <v>0</v>
      </c>
      <c r="J191" s="27">
        <f>IFERROR((VLOOKUP(A191,TAB_DIN_Fundo_Cultural!A$125:F$136,6,0)),0)</f>
        <v>13332946.135307541</v>
      </c>
      <c r="K191" s="27">
        <v>0</v>
      </c>
      <c r="L191" s="67">
        <f t="shared" si="72"/>
        <v>13537653.289352277</v>
      </c>
      <c r="M191" s="25" t="s">
        <v>177</v>
      </c>
      <c r="N191" s="28">
        <f t="shared" si="73"/>
        <v>0</v>
      </c>
      <c r="O191" s="28">
        <f t="shared" ref="O191:O202" si="74">C191/$L$202</f>
        <v>0</v>
      </c>
      <c r="P191" s="28">
        <f t="shared" ref="P191:P202" si="75">D191/$L$202</f>
        <v>1.6047690385835496E-3</v>
      </c>
      <c r="Q191" s="28">
        <f t="shared" ref="Q191:Q202" si="76">E191/$L$202</f>
        <v>0</v>
      </c>
      <c r="R191" s="28">
        <f t="shared" ref="R191:R202" si="77">F191/$L$202</f>
        <v>0</v>
      </c>
      <c r="S191" s="28">
        <f t="shared" ref="S191:S202" si="78">G191/$L$202</f>
        <v>0</v>
      </c>
      <c r="T191" s="28">
        <f t="shared" ref="T191:T202" si="79">H191/$L$202</f>
        <v>0</v>
      </c>
      <c r="U191" s="28">
        <f t="shared" ref="U191:U202" si="80">I191/$L$202</f>
        <v>0</v>
      </c>
      <c r="V191" s="28">
        <f t="shared" ref="V191:V202" si="81">J191/$L$202</f>
        <v>0.10452150170759469</v>
      </c>
      <c r="W191" s="28">
        <f t="shared" ref="W191:W202" si="82">K191/$L$202</f>
        <v>0</v>
      </c>
      <c r="X191" s="28">
        <f t="shared" ref="X191:X202" si="83">L191/$L$202</f>
        <v>0.10612627074617824</v>
      </c>
    </row>
    <row r="192" spans="1:24" x14ac:dyDescent="0.25">
      <c r="A192" s="25" t="s">
        <v>159</v>
      </c>
      <c r="B192" s="27">
        <v>0</v>
      </c>
      <c r="C192" s="27">
        <f>IFERROR((VLOOKUP(A192,TAB_DIN_Fundo_Cultural!A$125:F$136,2,0)),0)</f>
        <v>0</v>
      </c>
      <c r="D192" s="27">
        <f>IFERROR((VLOOKUP(A192,TAB_DIN_Fundo_Cultural!A$125:F$136,3,0)),0)</f>
        <v>0</v>
      </c>
      <c r="E192" s="27">
        <v>0</v>
      </c>
      <c r="F192" s="27">
        <f>IFERROR((VLOOKUP(A192,TAB_DIN_Fundo_Cultural!A$125:F$136,4,0)),0)</f>
        <v>0</v>
      </c>
      <c r="G192" s="27">
        <f>IFERROR((VLOOKUP(A192,TAB_DIN_Fundo_Cultural!A$125:F$136,5,0)),0)</f>
        <v>0</v>
      </c>
      <c r="H192" s="27">
        <v>0</v>
      </c>
      <c r="I192" s="27">
        <v>0</v>
      </c>
      <c r="J192" s="27">
        <f>IFERROR((VLOOKUP(A192,TAB_DIN_Fundo_Cultural!A$125:F$136,6,0)),0)</f>
        <v>0</v>
      </c>
      <c r="K192" s="27">
        <v>0</v>
      </c>
      <c r="L192" s="67">
        <f t="shared" si="72"/>
        <v>0</v>
      </c>
      <c r="M192" s="25" t="s">
        <v>159</v>
      </c>
      <c r="N192" s="28">
        <f t="shared" si="73"/>
        <v>0</v>
      </c>
      <c r="O192" s="28">
        <f t="shared" si="74"/>
        <v>0</v>
      </c>
      <c r="P192" s="28">
        <f t="shared" si="75"/>
        <v>0</v>
      </c>
      <c r="Q192" s="28">
        <f t="shared" si="76"/>
        <v>0</v>
      </c>
      <c r="R192" s="28">
        <f t="shared" si="77"/>
        <v>0</v>
      </c>
      <c r="S192" s="28">
        <f t="shared" si="78"/>
        <v>0</v>
      </c>
      <c r="T192" s="28">
        <f t="shared" si="79"/>
        <v>0</v>
      </c>
      <c r="U192" s="28">
        <f t="shared" si="80"/>
        <v>0</v>
      </c>
      <c r="V192" s="28">
        <f t="shared" si="81"/>
        <v>0</v>
      </c>
      <c r="W192" s="28">
        <f t="shared" si="82"/>
        <v>0</v>
      </c>
      <c r="X192" s="28">
        <f t="shared" si="83"/>
        <v>0</v>
      </c>
    </row>
    <row r="193" spans="1:24" x14ac:dyDescent="0.25">
      <c r="A193" s="25" t="s">
        <v>191</v>
      </c>
      <c r="B193" s="27">
        <v>0</v>
      </c>
      <c r="C193" s="27">
        <f>IFERROR((VLOOKUP(A193,TAB_DIN_Fundo_Cultural!A$125:F$136,2,0)),0)</f>
        <v>27479249.601022638</v>
      </c>
      <c r="D193" s="27">
        <f>IFERROR((VLOOKUP(A193,TAB_DIN_Fundo_Cultural!A$125:F$136,3,0)),0)</f>
        <v>511781.53261937678</v>
      </c>
      <c r="E193" s="27">
        <v>0</v>
      </c>
      <c r="F193" s="27">
        <f>IFERROR((VLOOKUP(A193,TAB_DIN_Fundo_Cultural!A$125:F$136,4,0)),0)</f>
        <v>176544.15749238021</v>
      </c>
      <c r="G193" s="27">
        <f>IFERROR((VLOOKUP(A193,TAB_DIN_Fundo_Cultural!A$125:F$136,5,0)),0)</f>
        <v>2167929.7729384918</v>
      </c>
      <c r="H193" s="27">
        <v>0</v>
      </c>
      <c r="I193" s="27">
        <v>0</v>
      </c>
      <c r="J193" s="27">
        <f>IFERROR((VLOOKUP(A193,TAB_DIN_Fundo_Cultural!A$125:F$136,6,0)),0)</f>
        <v>43151476.790143408</v>
      </c>
      <c r="K193" s="27">
        <v>0</v>
      </c>
      <c r="L193" s="67">
        <f t="shared" si="72"/>
        <v>73486981.854216293</v>
      </c>
      <c r="M193" s="25" t="s">
        <v>191</v>
      </c>
      <c r="N193" s="28">
        <f t="shared" si="73"/>
        <v>0</v>
      </c>
      <c r="O193" s="28">
        <f t="shared" si="74"/>
        <v>0.21541918829858517</v>
      </c>
      <c r="P193" s="28">
        <f t="shared" si="75"/>
        <v>4.0120295839144449E-3</v>
      </c>
      <c r="Q193" s="28">
        <f t="shared" si="76"/>
        <v>0</v>
      </c>
      <c r="R193" s="28">
        <f t="shared" si="77"/>
        <v>1.3839897252671269E-3</v>
      </c>
      <c r="S193" s="28">
        <f t="shared" si="78"/>
        <v>1.6995139196136058E-2</v>
      </c>
      <c r="T193" s="28">
        <f t="shared" si="79"/>
        <v>0</v>
      </c>
      <c r="U193" s="28">
        <f t="shared" si="80"/>
        <v>0</v>
      </c>
      <c r="V193" s="28">
        <f t="shared" si="81"/>
        <v>0.33827911020073825</v>
      </c>
      <c r="W193" s="28">
        <f t="shared" si="82"/>
        <v>0</v>
      </c>
      <c r="X193" s="28">
        <f t="shared" si="83"/>
        <v>0.57608945700464098</v>
      </c>
    </row>
    <row r="194" spans="1:24" x14ac:dyDescent="0.25">
      <c r="A194" s="25" t="s">
        <v>194</v>
      </c>
      <c r="B194" s="27">
        <v>0</v>
      </c>
      <c r="C194" s="27">
        <f>IFERROR((VLOOKUP(A194,TAB_DIN_Fundo_Cultural!A$125:F$136,2,0)),0)</f>
        <v>649177.81474325876</v>
      </c>
      <c r="D194" s="27">
        <f>IFERROR((VLOOKUP(A194,TAB_DIN_Fundo_Cultural!A$125:F$136,3,0)),0)</f>
        <v>144853.28024183476</v>
      </c>
      <c r="E194" s="27">
        <v>0</v>
      </c>
      <c r="F194" s="27">
        <f>IFERROR((VLOOKUP(A194,TAB_DIN_Fundo_Cultural!A$125:F$136,4,0)),0)</f>
        <v>240469.08279342452</v>
      </c>
      <c r="G194" s="27">
        <f>IFERROR((VLOOKUP(A194,TAB_DIN_Fundo_Cultural!A$125:F$136,5,0)),0)</f>
        <v>0</v>
      </c>
      <c r="H194" s="27">
        <v>0</v>
      </c>
      <c r="I194" s="27">
        <v>0</v>
      </c>
      <c r="J194" s="27">
        <f>IFERROR((VLOOKUP(A194,TAB_DIN_Fundo_Cultural!A$125:F$136,6,0)),0)</f>
        <v>23176642.207258373</v>
      </c>
      <c r="K194" s="27">
        <v>0</v>
      </c>
      <c r="L194" s="67">
        <f t="shared" si="72"/>
        <v>24211142.385036893</v>
      </c>
      <c r="M194" s="25" t="s">
        <v>194</v>
      </c>
      <c r="N194" s="28">
        <f t="shared" si="73"/>
        <v>0</v>
      </c>
      <c r="O194" s="28">
        <f t="shared" si="74"/>
        <v>5.0891257928760095E-3</v>
      </c>
      <c r="P194" s="28">
        <f t="shared" si="75"/>
        <v>1.1355541546855875E-3</v>
      </c>
      <c r="Q194" s="28">
        <f t="shared" si="76"/>
        <v>0</v>
      </c>
      <c r="R194" s="28">
        <f t="shared" si="77"/>
        <v>1.885118967161934E-3</v>
      </c>
      <c r="S194" s="28">
        <f t="shared" si="78"/>
        <v>0</v>
      </c>
      <c r="T194" s="28">
        <f t="shared" si="79"/>
        <v>0</v>
      </c>
      <c r="U194" s="28">
        <f t="shared" si="80"/>
        <v>0</v>
      </c>
      <c r="V194" s="28">
        <f t="shared" si="81"/>
        <v>0.18168958484181189</v>
      </c>
      <c r="W194" s="28">
        <f t="shared" si="82"/>
        <v>0</v>
      </c>
      <c r="X194" s="28">
        <f t="shared" si="83"/>
        <v>0.18979938375653543</v>
      </c>
    </row>
    <row r="195" spans="1:24" x14ac:dyDescent="0.25">
      <c r="A195" s="25" t="s">
        <v>185</v>
      </c>
      <c r="B195" s="27">
        <v>0</v>
      </c>
      <c r="C195" s="27">
        <f>IFERROR((VLOOKUP(A195,TAB_DIN_Fundo_Cultural!A$125:F$136,2,0)),0)</f>
        <v>204712.61304775072</v>
      </c>
      <c r="D195" s="27">
        <f>IFERROR((VLOOKUP(A195,TAB_DIN_Fundo_Cultural!A$125:F$136,3,0)),0)</f>
        <v>0</v>
      </c>
      <c r="E195" s="27">
        <v>0</v>
      </c>
      <c r="F195" s="27">
        <f>IFERROR((VLOOKUP(A195,TAB_DIN_Fundo_Cultural!A$125:F$136,4,0)),0)</f>
        <v>0</v>
      </c>
      <c r="G195" s="27">
        <f>IFERROR((VLOOKUP(A195,TAB_DIN_Fundo_Cultural!A$125:F$136,5,0)),0)</f>
        <v>0</v>
      </c>
      <c r="H195" s="27">
        <v>0</v>
      </c>
      <c r="I195" s="27">
        <v>0</v>
      </c>
      <c r="J195" s="27">
        <f>IFERROR((VLOOKUP(A195,TAB_DIN_Fundo_Cultural!A$125:F$136,6,0)),0)</f>
        <v>0</v>
      </c>
      <c r="K195" s="27">
        <v>0</v>
      </c>
      <c r="L195" s="67">
        <f t="shared" si="72"/>
        <v>204712.61304775072</v>
      </c>
      <c r="M195" s="25" t="s">
        <v>185</v>
      </c>
      <c r="N195" s="28">
        <f t="shared" si="73"/>
        <v>0</v>
      </c>
      <c r="O195" s="28">
        <f t="shared" si="74"/>
        <v>1.6048118335657781E-3</v>
      </c>
      <c r="P195" s="28">
        <f t="shared" si="75"/>
        <v>0</v>
      </c>
      <c r="Q195" s="28">
        <f t="shared" si="76"/>
        <v>0</v>
      </c>
      <c r="R195" s="28">
        <f t="shared" si="77"/>
        <v>0</v>
      </c>
      <c r="S195" s="28">
        <f t="shared" si="78"/>
        <v>0</v>
      </c>
      <c r="T195" s="28">
        <f t="shared" si="79"/>
        <v>0</v>
      </c>
      <c r="U195" s="28">
        <f t="shared" si="80"/>
        <v>0</v>
      </c>
      <c r="V195" s="28">
        <f t="shared" si="81"/>
        <v>0</v>
      </c>
      <c r="W195" s="28">
        <f t="shared" si="82"/>
        <v>0</v>
      </c>
      <c r="X195" s="28">
        <f t="shared" si="83"/>
        <v>1.6048118335657781E-3</v>
      </c>
    </row>
    <row r="196" spans="1:24" x14ac:dyDescent="0.25">
      <c r="A196" s="25" t="s">
        <v>200</v>
      </c>
      <c r="B196" s="27">
        <v>0</v>
      </c>
      <c r="C196" s="27">
        <f>IFERROR((VLOOKUP(A196,TAB_DIN_Fundo_Cultural!A$125:F$136,2,0)),0)</f>
        <v>1842413.5174297565</v>
      </c>
      <c r="D196" s="27">
        <f>IFERROR((VLOOKUP(A196,TAB_DIN_Fundo_Cultural!A$125:F$136,3,0)),0)</f>
        <v>0</v>
      </c>
      <c r="E196" s="27">
        <v>0</v>
      </c>
      <c r="F196" s="27">
        <f>IFERROR((VLOOKUP(A196,TAB_DIN_Fundo_Cultural!A$125:F$136,4,0)),0)</f>
        <v>0</v>
      </c>
      <c r="G196" s="27">
        <f>IFERROR((VLOOKUP(A196,TAB_DIN_Fundo_Cultural!A$125:F$136,5,0)),0)</f>
        <v>0</v>
      </c>
      <c r="H196" s="27">
        <v>0</v>
      </c>
      <c r="I196" s="27">
        <v>0</v>
      </c>
      <c r="J196" s="27">
        <f>IFERROR((VLOOKUP(A196,TAB_DIN_Fundo_Cultural!A$125:F$136,6,0)),0)</f>
        <v>1577598.6459419397</v>
      </c>
      <c r="K196" s="27">
        <v>0</v>
      </c>
      <c r="L196" s="67">
        <f t="shared" si="72"/>
        <v>3420012.1633716961</v>
      </c>
      <c r="M196" s="25" t="s">
        <v>200</v>
      </c>
      <c r="N196" s="28">
        <f t="shared" si="73"/>
        <v>0</v>
      </c>
      <c r="O196" s="28">
        <f t="shared" si="74"/>
        <v>1.4443306502092003E-2</v>
      </c>
      <c r="P196" s="28">
        <f t="shared" si="75"/>
        <v>0</v>
      </c>
      <c r="Q196" s="28">
        <f t="shared" si="76"/>
        <v>0</v>
      </c>
      <c r="R196" s="28">
        <f t="shared" si="77"/>
        <v>0</v>
      </c>
      <c r="S196" s="28">
        <f t="shared" si="78"/>
        <v>0</v>
      </c>
      <c r="T196" s="28">
        <f t="shared" si="79"/>
        <v>0</v>
      </c>
      <c r="U196" s="28">
        <f t="shared" si="80"/>
        <v>0</v>
      </c>
      <c r="V196" s="28">
        <f t="shared" si="81"/>
        <v>1.2367332612936868E-2</v>
      </c>
      <c r="W196" s="28">
        <f t="shared" si="82"/>
        <v>0</v>
      </c>
      <c r="X196" s="28">
        <f t="shared" si="83"/>
        <v>2.6810639115028869E-2</v>
      </c>
    </row>
    <row r="197" spans="1:24" x14ac:dyDescent="0.25">
      <c r="A197" s="25" t="s">
        <v>198</v>
      </c>
      <c r="B197" s="27">
        <v>0</v>
      </c>
      <c r="C197" s="27">
        <f>IFERROR((VLOOKUP(A197,TAB_DIN_Fundo_Cultural!A$125:F$136,2,0)),0)</f>
        <v>0</v>
      </c>
      <c r="D197" s="27">
        <f>IFERROR((VLOOKUP(A197,TAB_DIN_Fundo_Cultural!A$125:F$136,3,0)),0)</f>
        <v>0</v>
      </c>
      <c r="E197" s="27">
        <v>0</v>
      </c>
      <c r="F197" s="27">
        <f>IFERROR((VLOOKUP(A197,TAB_DIN_Fundo_Cultural!A$125:F$136,4,0)),0)</f>
        <v>0</v>
      </c>
      <c r="G197" s="27">
        <f>IFERROR((VLOOKUP(A197,TAB_DIN_Fundo_Cultural!A$125:F$136,5,0)),0)</f>
        <v>0</v>
      </c>
      <c r="H197" s="27">
        <v>0</v>
      </c>
      <c r="I197" s="27">
        <v>0</v>
      </c>
      <c r="J197" s="27">
        <f>IFERROR((VLOOKUP(A197,TAB_DIN_Fundo_Cultural!A$125:F$136,6,0)),0)</f>
        <v>1261778.9445378992</v>
      </c>
      <c r="K197" s="27">
        <v>0</v>
      </c>
      <c r="L197" s="67">
        <f t="shared" si="72"/>
        <v>1261778.9445378992</v>
      </c>
      <c r="M197" s="25" t="s">
        <v>198</v>
      </c>
      <c r="N197" s="28">
        <f t="shared" si="73"/>
        <v>0</v>
      </c>
      <c r="O197" s="28">
        <f t="shared" si="74"/>
        <v>0</v>
      </c>
      <c r="P197" s="28">
        <f t="shared" si="75"/>
        <v>0</v>
      </c>
      <c r="Q197" s="28">
        <f t="shared" si="76"/>
        <v>0</v>
      </c>
      <c r="R197" s="28">
        <f t="shared" si="77"/>
        <v>0</v>
      </c>
      <c r="S197" s="28">
        <f t="shared" si="78"/>
        <v>0</v>
      </c>
      <c r="T197" s="28">
        <f t="shared" si="79"/>
        <v>0</v>
      </c>
      <c r="U197" s="28">
        <f t="shared" si="80"/>
        <v>0</v>
      </c>
      <c r="V197" s="28">
        <f t="shared" si="81"/>
        <v>9.8915145060760427E-3</v>
      </c>
      <c r="W197" s="28">
        <f t="shared" si="82"/>
        <v>0</v>
      </c>
      <c r="X197" s="28">
        <f t="shared" si="83"/>
        <v>9.8915145060760427E-3</v>
      </c>
    </row>
    <row r="198" spans="1:24" x14ac:dyDescent="0.25">
      <c r="A198" s="25" t="s">
        <v>173</v>
      </c>
      <c r="B198" s="27">
        <v>0</v>
      </c>
      <c r="C198" s="27">
        <f>IFERROR((VLOOKUP(A198,TAB_DIN_Fundo_Cultural!A$125:F$136,2,0)),0)</f>
        <v>0</v>
      </c>
      <c r="D198" s="27">
        <f>IFERROR((VLOOKUP(A198,TAB_DIN_Fundo_Cultural!A$125:F$136,3,0)),0)</f>
        <v>0</v>
      </c>
      <c r="E198" s="27">
        <v>0</v>
      </c>
      <c r="F198" s="27">
        <f>IFERROR((VLOOKUP(A198,TAB_DIN_Fundo_Cultural!A$125:F$136,4,0)),0)</f>
        <v>0</v>
      </c>
      <c r="G198" s="27">
        <f>IFERROR((VLOOKUP(A198,TAB_DIN_Fundo_Cultural!A$125:F$136,5,0)),0)</f>
        <v>0</v>
      </c>
      <c r="H198" s="27">
        <v>0</v>
      </c>
      <c r="I198" s="27">
        <v>0</v>
      </c>
      <c r="J198" s="27">
        <f>IFERROR((VLOOKUP(A198,TAB_DIN_Fundo_Cultural!A$125:F$136,6,0)),0)</f>
        <v>0</v>
      </c>
      <c r="K198" s="27">
        <v>0</v>
      </c>
      <c r="L198" s="67">
        <f t="shared" si="72"/>
        <v>0</v>
      </c>
      <c r="M198" s="25" t="s">
        <v>173</v>
      </c>
      <c r="N198" s="28">
        <f t="shared" si="73"/>
        <v>0</v>
      </c>
      <c r="O198" s="28">
        <f t="shared" si="74"/>
        <v>0</v>
      </c>
      <c r="P198" s="28">
        <f t="shared" si="75"/>
        <v>0</v>
      </c>
      <c r="Q198" s="28">
        <f t="shared" si="76"/>
        <v>0</v>
      </c>
      <c r="R198" s="28">
        <f t="shared" si="77"/>
        <v>0</v>
      </c>
      <c r="S198" s="28">
        <f t="shared" si="78"/>
        <v>0</v>
      </c>
      <c r="T198" s="28">
        <f t="shared" si="79"/>
        <v>0</v>
      </c>
      <c r="U198" s="28">
        <f t="shared" si="80"/>
        <v>0</v>
      </c>
      <c r="V198" s="28">
        <f t="shared" si="81"/>
        <v>0</v>
      </c>
      <c r="W198" s="28">
        <f t="shared" si="82"/>
        <v>0</v>
      </c>
      <c r="X198" s="28">
        <f t="shared" si="83"/>
        <v>0</v>
      </c>
    </row>
    <row r="199" spans="1:24" x14ac:dyDescent="0.25">
      <c r="A199" s="25" t="s">
        <v>169</v>
      </c>
      <c r="B199" s="27">
        <v>0</v>
      </c>
      <c r="C199" s="27">
        <f>IFERROR((VLOOKUP(A199,TAB_DIN_Fundo_Cultural!A$125:F$136,2,0)),0)</f>
        <v>0</v>
      </c>
      <c r="D199" s="27">
        <f>IFERROR((VLOOKUP(A199,TAB_DIN_Fundo_Cultural!A$125:F$136,3,0)),0)</f>
        <v>0</v>
      </c>
      <c r="E199" s="27">
        <v>0</v>
      </c>
      <c r="F199" s="27">
        <f>IFERROR((VLOOKUP(A199,TAB_DIN_Fundo_Cultural!A$125:F$136,4,0)),0)</f>
        <v>0</v>
      </c>
      <c r="G199" s="27">
        <f>IFERROR((VLOOKUP(A199,TAB_DIN_Fundo_Cultural!A$125:F$136,5,0)),0)</f>
        <v>0</v>
      </c>
      <c r="H199" s="27">
        <v>0</v>
      </c>
      <c r="I199" s="27">
        <v>0</v>
      </c>
      <c r="J199" s="27">
        <f>IFERROR((VLOOKUP(A199,TAB_DIN_Fundo_Cultural!A$125:F$136,6,0)),0)</f>
        <v>0</v>
      </c>
      <c r="K199" s="27">
        <v>0</v>
      </c>
      <c r="L199" s="67">
        <f t="shared" si="72"/>
        <v>0</v>
      </c>
      <c r="M199" s="25" t="s">
        <v>169</v>
      </c>
      <c r="N199" s="28">
        <f t="shared" si="73"/>
        <v>0</v>
      </c>
      <c r="O199" s="28">
        <f t="shared" si="74"/>
        <v>0</v>
      </c>
      <c r="P199" s="28">
        <f t="shared" si="75"/>
        <v>0</v>
      </c>
      <c r="Q199" s="28">
        <f t="shared" si="76"/>
        <v>0</v>
      </c>
      <c r="R199" s="28">
        <f t="shared" si="77"/>
        <v>0</v>
      </c>
      <c r="S199" s="28">
        <f t="shared" si="78"/>
        <v>0</v>
      </c>
      <c r="T199" s="28">
        <f t="shared" si="79"/>
        <v>0</v>
      </c>
      <c r="U199" s="28">
        <f t="shared" si="80"/>
        <v>0</v>
      </c>
      <c r="V199" s="28">
        <f t="shared" si="81"/>
        <v>0</v>
      </c>
      <c r="W199" s="28">
        <f t="shared" si="82"/>
        <v>0</v>
      </c>
      <c r="X199" s="28">
        <f t="shared" si="83"/>
        <v>0</v>
      </c>
    </row>
    <row r="200" spans="1:24" x14ac:dyDescent="0.25">
      <c r="A200" s="25" t="s">
        <v>163</v>
      </c>
      <c r="B200" s="27">
        <v>0</v>
      </c>
      <c r="C200" s="27">
        <f>IFERROR((VLOOKUP(A200,TAB_DIN_Fundo_Cultural!A$125:F$136,2,0)),0)</f>
        <v>0</v>
      </c>
      <c r="D200" s="27">
        <f>IFERROR((VLOOKUP(A200,TAB_DIN_Fundo_Cultural!A$125:F$136,3,0)),0)</f>
        <v>0</v>
      </c>
      <c r="E200" s="27">
        <v>0</v>
      </c>
      <c r="F200" s="27">
        <f>IFERROR((VLOOKUP(A200,TAB_DIN_Fundo_Cultural!A$125:F$136,4,0)),0)</f>
        <v>0</v>
      </c>
      <c r="G200" s="27">
        <f>IFERROR((VLOOKUP(A200,TAB_DIN_Fundo_Cultural!A$125:F$136,5,0)),0)</f>
        <v>0</v>
      </c>
      <c r="H200" s="27">
        <v>0</v>
      </c>
      <c r="I200" s="27">
        <v>0</v>
      </c>
      <c r="J200" s="27">
        <f>IFERROR((VLOOKUP(A200,TAB_DIN_Fundo_Cultural!A$125:F$136,6,0)),0)</f>
        <v>0</v>
      </c>
      <c r="K200" s="27">
        <v>0</v>
      </c>
      <c r="L200" s="67">
        <f t="shared" si="72"/>
        <v>0</v>
      </c>
      <c r="M200" s="25" t="s">
        <v>163</v>
      </c>
      <c r="N200" s="28">
        <f t="shared" si="73"/>
        <v>0</v>
      </c>
      <c r="O200" s="28">
        <f t="shared" si="74"/>
        <v>0</v>
      </c>
      <c r="P200" s="28">
        <f t="shared" si="75"/>
        <v>0</v>
      </c>
      <c r="Q200" s="28">
        <f t="shared" si="76"/>
        <v>0</v>
      </c>
      <c r="R200" s="28">
        <f t="shared" si="77"/>
        <v>0</v>
      </c>
      <c r="S200" s="28">
        <f t="shared" si="78"/>
        <v>0</v>
      </c>
      <c r="T200" s="28">
        <f t="shared" si="79"/>
        <v>0</v>
      </c>
      <c r="U200" s="28">
        <f t="shared" si="80"/>
        <v>0</v>
      </c>
      <c r="V200" s="28">
        <f t="shared" si="81"/>
        <v>0</v>
      </c>
      <c r="W200" s="28">
        <f t="shared" si="82"/>
        <v>0</v>
      </c>
      <c r="X200" s="28">
        <f t="shared" si="83"/>
        <v>0</v>
      </c>
    </row>
    <row r="201" spans="1:24" x14ac:dyDescent="0.25">
      <c r="A201" s="25" t="s">
        <v>155</v>
      </c>
      <c r="B201" s="27">
        <v>0</v>
      </c>
      <c r="C201" s="27">
        <f>IFERROR((VLOOKUP(A201,TAB_DIN_Fundo_Cultural!A$125:F$136,2,0)),0)</f>
        <v>0</v>
      </c>
      <c r="D201" s="27">
        <f>IFERROR((VLOOKUP(A201,TAB_DIN_Fundo_Cultural!A$125:F$136,3,0)),0)</f>
        <v>0</v>
      </c>
      <c r="E201" s="27">
        <v>0</v>
      </c>
      <c r="F201" s="27">
        <f>IFERROR((VLOOKUP(A201,TAB_DIN_Fundo_Cultural!A$125:F$136,4,0)),0)</f>
        <v>0</v>
      </c>
      <c r="G201" s="27">
        <f>IFERROR((VLOOKUP(A201,TAB_DIN_Fundo_Cultural!A$125:F$136,5,0)),0)</f>
        <v>213447.01787112141</v>
      </c>
      <c r="H201" s="27">
        <v>0</v>
      </c>
      <c r="I201" s="27">
        <v>0</v>
      </c>
      <c r="J201" s="27">
        <f>IFERROR((VLOOKUP(A201,TAB_DIN_Fundo_Cultural!A$125:F$136,6,0)),0)</f>
        <v>0</v>
      </c>
      <c r="K201" s="27">
        <v>0</v>
      </c>
      <c r="L201" s="67">
        <f t="shared" si="72"/>
        <v>213447.01787112141</v>
      </c>
      <c r="M201" s="25" t="s">
        <v>155</v>
      </c>
      <c r="N201" s="28">
        <f t="shared" si="73"/>
        <v>0</v>
      </c>
      <c r="O201" s="28">
        <f t="shared" si="74"/>
        <v>0</v>
      </c>
      <c r="P201" s="28">
        <f t="shared" si="75"/>
        <v>0</v>
      </c>
      <c r="Q201" s="28">
        <f t="shared" si="76"/>
        <v>0</v>
      </c>
      <c r="R201" s="28">
        <f t="shared" si="77"/>
        <v>0</v>
      </c>
      <c r="S201" s="28">
        <f t="shared" si="78"/>
        <v>1.6732838051312512E-3</v>
      </c>
      <c r="T201" s="28">
        <f t="shared" si="79"/>
        <v>0</v>
      </c>
      <c r="U201" s="28">
        <f t="shared" si="80"/>
        <v>0</v>
      </c>
      <c r="V201" s="28">
        <f t="shared" si="81"/>
        <v>0</v>
      </c>
      <c r="W201" s="28">
        <f t="shared" si="82"/>
        <v>0</v>
      </c>
      <c r="X201" s="28">
        <f t="shared" si="83"/>
        <v>1.6732838051312512E-3</v>
      </c>
    </row>
    <row r="202" spans="1:24" x14ac:dyDescent="0.25">
      <c r="A202" s="25" t="s">
        <v>223</v>
      </c>
      <c r="B202" s="29">
        <f t="shared" ref="B202:K202" si="84">SUM(B175:B201)</f>
        <v>0</v>
      </c>
      <c r="C202" s="29">
        <f>SUM(C175:C201)</f>
        <v>34131855.436268553</v>
      </c>
      <c r="D202" s="29">
        <f t="shared" si="84"/>
        <v>861341.96690594754</v>
      </c>
      <c r="E202" s="29">
        <f t="shared" si="84"/>
        <v>0</v>
      </c>
      <c r="F202" s="29">
        <f t="shared" si="84"/>
        <v>553488.31565097184</v>
      </c>
      <c r="G202" s="29">
        <f t="shared" si="84"/>
        <v>2463261.8360287133</v>
      </c>
      <c r="H202" s="29">
        <f t="shared" si="84"/>
        <v>0</v>
      </c>
      <c r="I202" s="29">
        <f t="shared" si="84"/>
        <v>0</v>
      </c>
      <c r="J202" s="29">
        <f t="shared" si="84"/>
        <v>89551806.892640039</v>
      </c>
      <c r="K202" s="29">
        <f t="shared" si="84"/>
        <v>0</v>
      </c>
      <c r="L202" s="67">
        <f>SUM(B202:K202)</f>
        <v>127561754.44749421</v>
      </c>
      <c r="M202" s="25" t="s">
        <v>223</v>
      </c>
      <c r="N202" s="28">
        <f t="shared" si="73"/>
        <v>0</v>
      </c>
      <c r="O202" s="28">
        <f t="shared" si="74"/>
        <v>0.26757122919877674</v>
      </c>
      <c r="P202" s="28">
        <f t="shared" si="75"/>
        <v>6.752352777183581E-3</v>
      </c>
      <c r="Q202" s="28">
        <f t="shared" si="76"/>
        <v>0</v>
      </c>
      <c r="R202" s="28">
        <f t="shared" si="77"/>
        <v>4.3389832481395794E-3</v>
      </c>
      <c r="S202" s="28">
        <f t="shared" si="78"/>
        <v>1.9310347734693617E-2</v>
      </c>
      <c r="T202" s="28">
        <f t="shared" si="79"/>
        <v>0</v>
      </c>
      <c r="U202" s="28">
        <f t="shared" si="80"/>
        <v>0</v>
      </c>
      <c r="V202" s="28">
        <f t="shared" si="81"/>
        <v>0.70202708704120664</v>
      </c>
      <c r="W202" s="28">
        <f t="shared" si="82"/>
        <v>0</v>
      </c>
      <c r="X202" s="28">
        <f t="shared" si="83"/>
        <v>1</v>
      </c>
    </row>
    <row r="203" spans="1:24" x14ac:dyDescent="0.25">
      <c r="A203" s="25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M203" s="25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4" x14ac:dyDescent="0.25">
      <c r="A204" s="25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M204" s="25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4" x14ac:dyDescent="0.25">
      <c r="B205" s="31"/>
      <c r="C205" s="31"/>
      <c r="D205" s="31"/>
      <c r="E205" s="31"/>
      <c r="F205" s="31"/>
      <c r="G205" s="31"/>
      <c r="H205" s="31"/>
      <c r="I205" s="31"/>
      <c r="J205" s="31"/>
      <c r="K205" s="31"/>
    </row>
    <row r="206" spans="1:24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24" x14ac:dyDescent="0.25">
      <c r="A207" s="2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N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</row>
    <row r="208" spans="1:24" x14ac:dyDescent="0.25">
      <c r="A208" s="25"/>
      <c r="B208" s="25" t="s">
        <v>224</v>
      </c>
      <c r="C208" s="25" t="s">
        <v>228</v>
      </c>
      <c r="D208" s="25" t="s">
        <v>15</v>
      </c>
      <c r="E208" s="25" t="s">
        <v>229</v>
      </c>
      <c r="F208" s="25" t="s">
        <v>226</v>
      </c>
      <c r="G208" s="25" t="s">
        <v>227</v>
      </c>
      <c r="H208" s="25" t="s">
        <v>131</v>
      </c>
      <c r="I208" s="25" t="s">
        <v>130</v>
      </c>
      <c r="J208" s="25" t="s">
        <v>129</v>
      </c>
      <c r="K208" s="25" t="s">
        <v>230</v>
      </c>
      <c r="L208" s="25" t="s">
        <v>404</v>
      </c>
      <c r="N208" s="25" t="s">
        <v>224</v>
      </c>
      <c r="O208" s="25" t="s">
        <v>228</v>
      </c>
      <c r="P208" s="25" t="s">
        <v>15</v>
      </c>
      <c r="Q208" s="25" t="s">
        <v>229</v>
      </c>
      <c r="R208" s="25" t="s">
        <v>226</v>
      </c>
      <c r="S208" s="25" t="s">
        <v>227</v>
      </c>
      <c r="T208" s="25" t="s">
        <v>131</v>
      </c>
      <c r="U208" s="25" t="s">
        <v>130</v>
      </c>
      <c r="V208" s="25" t="s">
        <v>129</v>
      </c>
      <c r="W208" s="25" t="s">
        <v>230</v>
      </c>
    </row>
    <row r="209" spans="1:24" x14ac:dyDescent="0.25">
      <c r="A209" s="25" t="s">
        <v>132</v>
      </c>
      <c r="B209" s="33">
        <v>0</v>
      </c>
      <c r="C209" s="27">
        <f>IFERROR((VLOOKUP(A209,TAB_DIN_Fundo_Cultural!A$146:E$161,2,0)),0)</f>
        <v>0</v>
      </c>
      <c r="D209" s="27">
        <f>IFERROR((VLOOKUP(A209,TAB_DIN_Fundo_Cultural!A$146:E$161,3,0)),0)</f>
        <v>0</v>
      </c>
      <c r="E209" s="33">
        <v>0</v>
      </c>
      <c r="F209" s="33">
        <v>0</v>
      </c>
      <c r="G209" s="27">
        <f>IFERROR((VLOOKUP(A209,TAB_DIN_Fundo_Cultural!A$146:E$161,4,0)),0)</f>
        <v>0</v>
      </c>
      <c r="H209" s="33">
        <v>0</v>
      </c>
      <c r="I209" s="33">
        <v>0</v>
      </c>
      <c r="J209" s="27">
        <f>IFERROR((VLOOKUP(A209,TAB_DIN_Fundo_Cultural!A$146:E$161,5,0)),0)</f>
        <v>0</v>
      </c>
      <c r="K209" s="33">
        <v>0</v>
      </c>
      <c r="L209" s="67">
        <f>SUM(B209:K209)</f>
        <v>0</v>
      </c>
      <c r="M209" s="25" t="s">
        <v>132</v>
      </c>
      <c r="N209" s="28">
        <f>B209/$L$236</f>
        <v>0</v>
      </c>
      <c r="O209" s="28">
        <f t="shared" ref="O209:X224" si="85">C209/$L$236</f>
        <v>0</v>
      </c>
      <c r="P209" s="28">
        <f t="shared" si="85"/>
        <v>0</v>
      </c>
      <c r="Q209" s="28">
        <f t="shared" si="85"/>
        <v>0</v>
      </c>
      <c r="R209" s="28">
        <f t="shared" si="85"/>
        <v>0</v>
      </c>
      <c r="S209" s="28">
        <f t="shared" si="85"/>
        <v>0</v>
      </c>
      <c r="T209" s="28">
        <f t="shared" si="85"/>
        <v>0</v>
      </c>
      <c r="U209" s="28">
        <f t="shared" si="85"/>
        <v>0</v>
      </c>
      <c r="V209" s="28">
        <f t="shared" si="85"/>
        <v>0</v>
      </c>
      <c r="W209" s="28">
        <f t="shared" si="85"/>
        <v>0</v>
      </c>
      <c r="X209" s="28">
        <f t="shared" si="85"/>
        <v>0</v>
      </c>
    </row>
    <row r="210" spans="1:24" x14ac:dyDescent="0.25">
      <c r="A210" s="25" t="s">
        <v>134</v>
      </c>
      <c r="B210" s="33">
        <v>0</v>
      </c>
      <c r="C210" s="27">
        <f>IFERROR((VLOOKUP(A210,TAB_DIN_Fundo_Cultural!A$146:E$161,2,0)),0)</f>
        <v>0</v>
      </c>
      <c r="D210" s="27">
        <f>IFERROR((VLOOKUP(A210,TAB_DIN_Fundo_Cultural!A$146:E$161,3,0)),0)</f>
        <v>0</v>
      </c>
      <c r="E210" s="33">
        <v>0</v>
      </c>
      <c r="F210" s="33">
        <v>0</v>
      </c>
      <c r="G210" s="27">
        <f>IFERROR((VLOOKUP(A210,TAB_DIN_Fundo_Cultural!A$146:E$161,4,0)),0)</f>
        <v>0</v>
      </c>
      <c r="H210" s="33">
        <v>0</v>
      </c>
      <c r="I210" s="33">
        <v>0</v>
      </c>
      <c r="J210" s="27">
        <f>IFERROR((VLOOKUP(A210,TAB_DIN_Fundo_Cultural!A$146:E$161,5,0)),0)</f>
        <v>0</v>
      </c>
      <c r="K210" s="33">
        <v>0</v>
      </c>
      <c r="L210" s="67">
        <f t="shared" ref="L210:L235" si="86">SUM(B210:K210)</f>
        <v>0</v>
      </c>
      <c r="M210" s="25" t="s">
        <v>134</v>
      </c>
      <c r="N210" s="28">
        <f t="shared" ref="N210:N236" si="87">B210/$L$236</f>
        <v>0</v>
      </c>
      <c r="O210" s="28">
        <f t="shared" si="85"/>
        <v>0</v>
      </c>
      <c r="P210" s="28">
        <f t="shared" si="85"/>
        <v>0</v>
      </c>
      <c r="Q210" s="28">
        <f t="shared" si="85"/>
        <v>0</v>
      </c>
      <c r="R210" s="28">
        <f t="shared" si="85"/>
        <v>0</v>
      </c>
      <c r="S210" s="28">
        <f t="shared" si="85"/>
        <v>0</v>
      </c>
      <c r="T210" s="28">
        <f t="shared" si="85"/>
        <v>0</v>
      </c>
      <c r="U210" s="28">
        <f t="shared" si="85"/>
        <v>0</v>
      </c>
      <c r="V210" s="28">
        <f t="shared" si="85"/>
        <v>0</v>
      </c>
      <c r="W210" s="28">
        <f t="shared" si="85"/>
        <v>0</v>
      </c>
      <c r="X210" s="28">
        <f t="shared" si="85"/>
        <v>0</v>
      </c>
    </row>
    <row r="211" spans="1:24" x14ac:dyDescent="0.25">
      <c r="A211" s="25" t="s">
        <v>139</v>
      </c>
      <c r="B211" s="33">
        <v>0</v>
      </c>
      <c r="C211" s="27">
        <f>IFERROR((VLOOKUP(A211,TAB_DIN_Fundo_Cultural!A$146:E$161,2,0)),0)</f>
        <v>83064.862181847726</v>
      </c>
      <c r="D211" s="27">
        <f>IFERROR((VLOOKUP(A211,TAB_DIN_Fundo_Cultural!A$146:E$161,3,0)),0)</f>
        <v>0</v>
      </c>
      <c r="E211" s="33">
        <v>0</v>
      </c>
      <c r="F211" s="33">
        <v>0</v>
      </c>
      <c r="G211" s="27">
        <f>IFERROR((VLOOKUP(A211,TAB_DIN_Fundo_Cultural!A$146:E$161,4,0)),0)</f>
        <v>0</v>
      </c>
      <c r="H211" s="33">
        <v>0</v>
      </c>
      <c r="I211" s="33">
        <v>0</v>
      </c>
      <c r="J211" s="27">
        <f>IFERROR((VLOOKUP(A211,TAB_DIN_Fundo_Cultural!A$146:E$161,5,0)),0)</f>
        <v>0</v>
      </c>
      <c r="K211" s="33">
        <v>0</v>
      </c>
      <c r="L211" s="67">
        <f t="shared" si="86"/>
        <v>83064.862181847726</v>
      </c>
      <c r="M211" s="25" t="s">
        <v>139</v>
      </c>
      <c r="N211" s="28">
        <f t="shared" si="87"/>
        <v>0</v>
      </c>
      <c r="O211" s="28">
        <f t="shared" si="85"/>
        <v>1.3686925476429725E-3</v>
      </c>
      <c r="P211" s="28">
        <f t="shared" si="85"/>
        <v>0</v>
      </c>
      <c r="Q211" s="28">
        <f t="shared" si="85"/>
        <v>0</v>
      </c>
      <c r="R211" s="28">
        <f t="shared" si="85"/>
        <v>0</v>
      </c>
      <c r="S211" s="28">
        <f t="shared" si="85"/>
        <v>0</v>
      </c>
      <c r="T211" s="28">
        <f t="shared" si="85"/>
        <v>0</v>
      </c>
      <c r="U211" s="28">
        <f t="shared" si="85"/>
        <v>0</v>
      </c>
      <c r="V211" s="28">
        <f t="shared" si="85"/>
        <v>0</v>
      </c>
      <c r="W211" s="28">
        <f t="shared" si="85"/>
        <v>0</v>
      </c>
      <c r="X211" s="28">
        <f t="shared" si="85"/>
        <v>1.3686925476429725E-3</v>
      </c>
    </row>
    <row r="212" spans="1:24" x14ac:dyDescent="0.25">
      <c r="A212" s="25" t="s">
        <v>143</v>
      </c>
      <c r="B212" s="33">
        <v>0</v>
      </c>
      <c r="C212" s="27">
        <f>IFERROR((VLOOKUP(A212,TAB_DIN_Fundo_Cultural!A$146:E$161,2,0)),0)</f>
        <v>0</v>
      </c>
      <c r="D212" s="27">
        <f>IFERROR((VLOOKUP(A212,TAB_DIN_Fundo_Cultural!A$146:E$161,3,0)),0)</f>
        <v>0</v>
      </c>
      <c r="E212" s="33">
        <v>0</v>
      </c>
      <c r="F212" s="33">
        <v>0</v>
      </c>
      <c r="G212" s="27">
        <f>IFERROR((VLOOKUP(A212,TAB_DIN_Fundo_Cultural!A$146:E$161,4,0)),0)</f>
        <v>0</v>
      </c>
      <c r="H212" s="33">
        <v>0</v>
      </c>
      <c r="I212" s="33">
        <v>0</v>
      </c>
      <c r="J212" s="27">
        <f>IFERROR((VLOOKUP(A212,TAB_DIN_Fundo_Cultural!A$146:E$161,5,0)),0)</f>
        <v>0</v>
      </c>
      <c r="K212" s="33">
        <v>0</v>
      </c>
      <c r="L212" s="67">
        <f t="shared" si="86"/>
        <v>0</v>
      </c>
      <c r="M212" s="25" t="s">
        <v>143</v>
      </c>
      <c r="N212" s="28">
        <f t="shared" si="87"/>
        <v>0</v>
      </c>
      <c r="O212" s="28">
        <f t="shared" si="85"/>
        <v>0</v>
      </c>
      <c r="P212" s="28">
        <f t="shared" si="85"/>
        <v>0</v>
      </c>
      <c r="Q212" s="28">
        <f t="shared" si="85"/>
        <v>0</v>
      </c>
      <c r="R212" s="28">
        <f t="shared" si="85"/>
        <v>0</v>
      </c>
      <c r="S212" s="28">
        <f t="shared" si="85"/>
        <v>0</v>
      </c>
      <c r="T212" s="28">
        <f t="shared" si="85"/>
        <v>0</v>
      </c>
      <c r="U212" s="28">
        <f t="shared" si="85"/>
        <v>0</v>
      </c>
      <c r="V212" s="28">
        <f t="shared" si="85"/>
        <v>0</v>
      </c>
      <c r="W212" s="28">
        <f t="shared" si="85"/>
        <v>0</v>
      </c>
      <c r="X212" s="28">
        <f t="shared" si="85"/>
        <v>0</v>
      </c>
    </row>
    <row r="213" spans="1:24" x14ac:dyDescent="0.25">
      <c r="A213" s="25" t="s">
        <v>146</v>
      </c>
      <c r="B213" s="33">
        <v>0</v>
      </c>
      <c r="C213" s="27">
        <f>IFERROR((VLOOKUP(A213,TAB_DIN_Fundo_Cultural!A$146:E$161,2,0)),0)</f>
        <v>0</v>
      </c>
      <c r="D213" s="27">
        <f>IFERROR((VLOOKUP(A213,TAB_DIN_Fundo_Cultural!A$146:E$161,3,0)),0)</f>
        <v>0</v>
      </c>
      <c r="E213" s="33">
        <v>0</v>
      </c>
      <c r="F213" s="33">
        <v>0</v>
      </c>
      <c r="G213" s="27">
        <f>IFERROR((VLOOKUP(A213,TAB_DIN_Fundo_Cultural!A$146:E$161,4,0)),0)</f>
        <v>0</v>
      </c>
      <c r="H213" s="33">
        <v>0</v>
      </c>
      <c r="I213" s="33">
        <v>0</v>
      </c>
      <c r="J213" s="27">
        <f>IFERROR((VLOOKUP(A213,TAB_DIN_Fundo_Cultural!A$146:E$161,5,0)),0)</f>
        <v>0</v>
      </c>
      <c r="K213" s="33">
        <v>0</v>
      </c>
      <c r="L213" s="67">
        <f t="shared" si="86"/>
        <v>0</v>
      </c>
      <c r="M213" s="25" t="s">
        <v>146</v>
      </c>
      <c r="N213" s="28">
        <f t="shared" si="87"/>
        <v>0</v>
      </c>
      <c r="O213" s="28">
        <f t="shared" si="85"/>
        <v>0</v>
      </c>
      <c r="P213" s="28">
        <f t="shared" si="85"/>
        <v>0</v>
      </c>
      <c r="Q213" s="28">
        <f t="shared" si="85"/>
        <v>0</v>
      </c>
      <c r="R213" s="28">
        <f t="shared" si="85"/>
        <v>0</v>
      </c>
      <c r="S213" s="28">
        <f t="shared" si="85"/>
        <v>0</v>
      </c>
      <c r="T213" s="28">
        <f t="shared" si="85"/>
        <v>0</v>
      </c>
      <c r="U213" s="28">
        <f t="shared" si="85"/>
        <v>0</v>
      </c>
      <c r="V213" s="28">
        <f t="shared" si="85"/>
        <v>0</v>
      </c>
      <c r="W213" s="28">
        <f t="shared" si="85"/>
        <v>0</v>
      </c>
      <c r="X213" s="28">
        <f t="shared" si="85"/>
        <v>0</v>
      </c>
    </row>
    <row r="214" spans="1:24" x14ac:dyDescent="0.25">
      <c r="A214" s="25" t="s">
        <v>141</v>
      </c>
      <c r="B214" s="33">
        <v>0</v>
      </c>
      <c r="C214" s="27">
        <f>IFERROR((VLOOKUP(A214,TAB_DIN_Fundo_Cultural!A$146:E$161,2,0)),0)</f>
        <v>0</v>
      </c>
      <c r="D214" s="27">
        <f>IFERROR((VLOOKUP(A214,TAB_DIN_Fundo_Cultural!A$146:E$161,3,0)),0)</f>
        <v>0</v>
      </c>
      <c r="E214" s="33">
        <v>0</v>
      </c>
      <c r="F214" s="33">
        <v>0</v>
      </c>
      <c r="G214" s="27">
        <f>IFERROR((VLOOKUP(A214,TAB_DIN_Fundo_Cultural!A$146:E$161,4,0)),0)</f>
        <v>0</v>
      </c>
      <c r="H214" s="33">
        <v>0</v>
      </c>
      <c r="I214" s="33">
        <v>0</v>
      </c>
      <c r="J214" s="27">
        <f>IFERROR((VLOOKUP(A214,TAB_DIN_Fundo_Cultural!A$146:E$161,5,0)),0)</f>
        <v>0</v>
      </c>
      <c r="K214" s="33">
        <v>0</v>
      </c>
      <c r="L214" s="67">
        <f t="shared" si="86"/>
        <v>0</v>
      </c>
      <c r="M214" s="25" t="s">
        <v>141</v>
      </c>
      <c r="N214" s="28">
        <f t="shared" si="87"/>
        <v>0</v>
      </c>
      <c r="O214" s="28">
        <f t="shared" si="85"/>
        <v>0</v>
      </c>
      <c r="P214" s="28">
        <f t="shared" si="85"/>
        <v>0</v>
      </c>
      <c r="Q214" s="28">
        <f t="shared" si="85"/>
        <v>0</v>
      </c>
      <c r="R214" s="28">
        <f t="shared" si="85"/>
        <v>0</v>
      </c>
      <c r="S214" s="28">
        <f t="shared" si="85"/>
        <v>0</v>
      </c>
      <c r="T214" s="28">
        <f t="shared" si="85"/>
        <v>0</v>
      </c>
      <c r="U214" s="28">
        <f t="shared" si="85"/>
        <v>0</v>
      </c>
      <c r="V214" s="28">
        <f t="shared" si="85"/>
        <v>0</v>
      </c>
      <c r="W214" s="28">
        <f t="shared" si="85"/>
        <v>0</v>
      </c>
      <c r="X214" s="28">
        <f t="shared" si="85"/>
        <v>0</v>
      </c>
    </row>
    <row r="215" spans="1:24" x14ac:dyDescent="0.25">
      <c r="A215" s="25" t="s">
        <v>153</v>
      </c>
      <c r="B215" s="33">
        <v>0</v>
      </c>
      <c r="C215" s="27">
        <f>IFERROR((VLOOKUP(A215,TAB_DIN_Fundo_Cultural!A$146:E$161,2,0)),0)</f>
        <v>0</v>
      </c>
      <c r="D215" s="27">
        <f>IFERROR((VLOOKUP(A215,TAB_DIN_Fundo_Cultural!A$146:E$161,3,0)),0)</f>
        <v>0</v>
      </c>
      <c r="E215" s="33">
        <v>0</v>
      </c>
      <c r="F215" s="33">
        <v>0</v>
      </c>
      <c r="G215" s="27">
        <f>IFERROR((VLOOKUP(A215,TAB_DIN_Fundo_Cultural!A$146:E$161,4,0)),0)</f>
        <v>0</v>
      </c>
      <c r="H215" s="33">
        <v>0</v>
      </c>
      <c r="I215" s="33">
        <v>0</v>
      </c>
      <c r="J215" s="27">
        <f>IFERROR((VLOOKUP(A215,TAB_DIN_Fundo_Cultural!A$146:E$161,5,0)),0)</f>
        <v>0</v>
      </c>
      <c r="K215" s="33">
        <v>0</v>
      </c>
      <c r="L215" s="67">
        <f t="shared" si="86"/>
        <v>0</v>
      </c>
      <c r="M215" s="25" t="s">
        <v>153</v>
      </c>
      <c r="N215" s="28">
        <f t="shared" si="87"/>
        <v>0</v>
      </c>
      <c r="O215" s="28">
        <f t="shared" si="85"/>
        <v>0</v>
      </c>
      <c r="P215" s="28">
        <f t="shared" si="85"/>
        <v>0</v>
      </c>
      <c r="Q215" s="28">
        <f t="shared" si="85"/>
        <v>0</v>
      </c>
      <c r="R215" s="28">
        <f t="shared" si="85"/>
        <v>0</v>
      </c>
      <c r="S215" s="28">
        <f t="shared" si="85"/>
        <v>0</v>
      </c>
      <c r="T215" s="28">
        <f t="shared" si="85"/>
        <v>0</v>
      </c>
      <c r="U215" s="28">
        <f t="shared" si="85"/>
        <v>0</v>
      </c>
      <c r="V215" s="28">
        <f t="shared" si="85"/>
        <v>0</v>
      </c>
      <c r="W215" s="28">
        <f t="shared" si="85"/>
        <v>0</v>
      </c>
      <c r="X215" s="28">
        <f t="shared" si="85"/>
        <v>0</v>
      </c>
    </row>
    <row r="216" spans="1:24" x14ac:dyDescent="0.25">
      <c r="A216" s="25" t="s">
        <v>157</v>
      </c>
      <c r="B216" s="33">
        <v>0</v>
      </c>
      <c r="C216" s="27">
        <f>IFERROR((VLOOKUP(A216,TAB_DIN_Fundo_Cultural!A$146:E$161,2,0)),0)</f>
        <v>0</v>
      </c>
      <c r="D216" s="27">
        <f>IFERROR((VLOOKUP(A216,TAB_DIN_Fundo_Cultural!A$146:E$161,3,0)),0)</f>
        <v>0</v>
      </c>
      <c r="E216" s="33">
        <v>0</v>
      </c>
      <c r="F216" s="33">
        <v>0</v>
      </c>
      <c r="G216" s="27">
        <f>IFERROR((VLOOKUP(A216,TAB_DIN_Fundo_Cultural!A$146:E$161,4,0)),0)</f>
        <v>0</v>
      </c>
      <c r="H216" s="33">
        <v>0</v>
      </c>
      <c r="I216" s="33">
        <v>0</v>
      </c>
      <c r="J216" s="27">
        <f>IFERROR((VLOOKUP(A216,TAB_DIN_Fundo_Cultural!A$146:E$161,5,0)),0)</f>
        <v>1525670.9386144013</v>
      </c>
      <c r="K216" s="33">
        <v>0</v>
      </c>
      <c r="L216" s="67">
        <f t="shared" si="86"/>
        <v>1525670.9386144013</v>
      </c>
      <c r="M216" s="25" t="s">
        <v>157</v>
      </c>
      <c r="N216" s="28">
        <f t="shared" si="87"/>
        <v>0</v>
      </c>
      <c r="O216" s="28">
        <f t="shared" si="85"/>
        <v>0</v>
      </c>
      <c r="P216" s="28">
        <f t="shared" si="85"/>
        <v>0</v>
      </c>
      <c r="Q216" s="28">
        <f t="shared" si="85"/>
        <v>0</v>
      </c>
      <c r="R216" s="28">
        <f t="shared" si="85"/>
        <v>0</v>
      </c>
      <c r="S216" s="28">
        <f t="shared" si="85"/>
        <v>0</v>
      </c>
      <c r="T216" s="28">
        <f t="shared" si="85"/>
        <v>0</v>
      </c>
      <c r="U216" s="28">
        <f t="shared" si="85"/>
        <v>0</v>
      </c>
      <c r="V216" s="28">
        <f t="shared" si="85"/>
        <v>2.5139082747955507E-2</v>
      </c>
      <c r="W216" s="28">
        <f t="shared" si="85"/>
        <v>0</v>
      </c>
      <c r="X216" s="28">
        <f t="shared" si="85"/>
        <v>2.5139082747955507E-2</v>
      </c>
    </row>
    <row r="217" spans="1:24" x14ac:dyDescent="0.25">
      <c r="A217" s="25" t="s">
        <v>161</v>
      </c>
      <c r="B217" s="33">
        <v>0</v>
      </c>
      <c r="C217" s="27">
        <f>IFERROR((VLOOKUP(A217,TAB_DIN_Fundo_Cultural!A$146:E$161,2,0)),0)</f>
        <v>186895.29561591346</v>
      </c>
      <c r="D217" s="27">
        <f>IFERROR((VLOOKUP(A217,TAB_DIN_Fundo_Cultural!A$146:E$161,3,0)),0)</f>
        <v>0</v>
      </c>
      <c r="E217" s="33">
        <v>0</v>
      </c>
      <c r="F217" s="33">
        <v>0</v>
      </c>
      <c r="G217" s="27">
        <f>IFERROR((VLOOKUP(A217,TAB_DIN_Fundo_Cultural!A$146:E$161,4,0)),0)</f>
        <v>0</v>
      </c>
      <c r="H217" s="33">
        <v>0</v>
      </c>
      <c r="I217" s="33">
        <v>0</v>
      </c>
      <c r="J217" s="27">
        <f>IFERROR((VLOOKUP(A217,TAB_DIN_Fundo_Cultural!A$146:E$161,5,0)),0)</f>
        <v>0</v>
      </c>
      <c r="K217" s="33">
        <v>0</v>
      </c>
      <c r="L217" s="67">
        <f t="shared" si="86"/>
        <v>186895.29561591346</v>
      </c>
      <c r="M217" s="25" t="s">
        <v>161</v>
      </c>
      <c r="N217" s="28">
        <f t="shared" si="87"/>
        <v>0</v>
      </c>
      <c r="O217" s="28">
        <f t="shared" si="85"/>
        <v>3.0795476159223901E-3</v>
      </c>
      <c r="P217" s="28">
        <f t="shared" si="85"/>
        <v>0</v>
      </c>
      <c r="Q217" s="28">
        <f t="shared" si="85"/>
        <v>0</v>
      </c>
      <c r="R217" s="28">
        <f t="shared" si="85"/>
        <v>0</v>
      </c>
      <c r="S217" s="28">
        <f t="shared" si="85"/>
        <v>0</v>
      </c>
      <c r="T217" s="28">
        <f t="shared" si="85"/>
        <v>0</v>
      </c>
      <c r="U217" s="28">
        <f t="shared" si="85"/>
        <v>0</v>
      </c>
      <c r="V217" s="28">
        <f t="shared" si="85"/>
        <v>0</v>
      </c>
      <c r="W217" s="28">
        <f t="shared" si="85"/>
        <v>0</v>
      </c>
      <c r="X217" s="28">
        <f t="shared" si="85"/>
        <v>3.0795476159223901E-3</v>
      </c>
    </row>
    <row r="218" spans="1:24" x14ac:dyDescent="0.25">
      <c r="A218" s="25" t="s">
        <v>151</v>
      </c>
      <c r="B218" s="33">
        <v>0</v>
      </c>
      <c r="C218" s="27">
        <f>IFERROR((VLOOKUP(A218,TAB_DIN_Fundo_Cultural!A$146:E$161,2,0)),0)</f>
        <v>353025.01997960894</v>
      </c>
      <c r="D218" s="27">
        <f>IFERROR((VLOOKUP(A218,TAB_DIN_Fundo_Cultural!A$146:E$161,3,0)),0)</f>
        <v>0</v>
      </c>
      <c r="E218" s="33">
        <v>0</v>
      </c>
      <c r="F218" s="33">
        <v>0</v>
      </c>
      <c r="G218" s="27">
        <f>IFERROR((VLOOKUP(A218,TAB_DIN_Fundo_Cultural!A$146:E$161,4,0)),0)</f>
        <v>0</v>
      </c>
      <c r="H218" s="33">
        <v>0</v>
      </c>
      <c r="I218" s="33">
        <v>0</v>
      </c>
      <c r="J218" s="27">
        <f>IFERROR((VLOOKUP(A218,TAB_DIN_Fundo_Cultural!A$146:E$161,5,0)),0)</f>
        <v>0</v>
      </c>
      <c r="K218" s="33">
        <v>0</v>
      </c>
      <c r="L218" s="67">
        <f t="shared" si="86"/>
        <v>353025.01997960894</v>
      </c>
      <c r="M218" s="25" t="s">
        <v>151</v>
      </c>
      <c r="N218" s="28">
        <f t="shared" si="87"/>
        <v>0</v>
      </c>
      <c r="O218" s="28">
        <f t="shared" si="85"/>
        <v>5.8169327112083356E-3</v>
      </c>
      <c r="P218" s="28">
        <f t="shared" si="85"/>
        <v>0</v>
      </c>
      <c r="Q218" s="28">
        <f t="shared" si="85"/>
        <v>0</v>
      </c>
      <c r="R218" s="28">
        <f t="shared" si="85"/>
        <v>0</v>
      </c>
      <c r="S218" s="28">
        <f t="shared" si="85"/>
        <v>0</v>
      </c>
      <c r="T218" s="28">
        <f t="shared" si="85"/>
        <v>0</v>
      </c>
      <c r="U218" s="28">
        <f t="shared" si="85"/>
        <v>0</v>
      </c>
      <c r="V218" s="28">
        <f t="shared" si="85"/>
        <v>0</v>
      </c>
      <c r="W218" s="28">
        <f t="shared" si="85"/>
        <v>0</v>
      </c>
      <c r="X218" s="28">
        <f t="shared" si="85"/>
        <v>5.8169327112083356E-3</v>
      </c>
    </row>
    <row r="219" spans="1:24" x14ac:dyDescent="0.25">
      <c r="A219" s="25" t="s">
        <v>167</v>
      </c>
      <c r="B219" s="33">
        <v>0</v>
      </c>
      <c r="C219" s="27">
        <f>IFERROR((VLOOKUP(A219,TAB_DIN_Fundo_Cultural!A$146:E$161,2,0)),0)</f>
        <v>415324.31090923864</v>
      </c>
      <c r="D219" s="27">
        <f>IFERROR((VLOOKUP(A219,TAB_DIN_Fundo_Cultural!A$146:E$161,3,0)),0)</f>
        <v>0</v>
      </c>
      <c r="E219" s="33">
        <v>0</v>
      </c>
      <c r="F219" s="33">
        <v>0</v>
      </c>
      <c r="G219" s="27">
        <f>IFERROR((VLOOKUP(A219,TAB_DIN_Fundo_Cultural!A$146:E$161,4,0)),0)</f>
        <v>0</v>
      </c>
      <c r="H219" s="33">
        <v>0</v>
      </c>
      <c r="I219" s="33">
        <v>0</v>
      </c>
      <c r="J219" s="27">
        <f>IFERROR((VLOOKUP(A219,TAB_DIN_Fundo_Cultural!A$146:E$161,5,0)),0)</f>
        <v>0</v>
      </c>
      <c r="K219" s="33">
        <v>0</v>
      </c>
      <c r="L219" s="67">
        <f t="shared" si="86"/>
        <v>415324.31090923864</v>
      </c>
      <c r="M219" s="25" t="s">
        <v>167</v>
      </c>
      <c r="N219" s="28">
        <f t="shared" si="87"/>
        <v>0</v>
      </c>
      <c r="O219" s="28">
        <f t="shared" si="85"/>
        <v>6.8434627382148632E-3</v>
      </c>
      <c r="P219" s="28">
        <f t="shared" si="85"/>
        <v>0</v>
      </c>
      <c r="Q219" s="28">
        <f t="shared" si="85"/>
        <v>0</v>
      </c>
      <c r="R219" s="28">
        <f t="shared" si="85"/>
        <v>0</v>
      </c>
      <c r="S219" s="28">
        <f t="shared" si="85"/>
        <v>0</v>
      </c>
      <c r="T219" s="28">
        <f t="shared" si="85"/>
        <v>0</v>
      </c>
      <c r="U219" s="28">
        <f t="shared" si="85"/>
        <v>0</v>
      </c>
      <c r="V219" s="28">
        <f t="shared" si="85"/>
        <v>0</v>
      </c>
      <c r="W219" s="28">
        <f t="shared" si="85"/>
        <v>0</v>
      </c>
      <c r="X219" s="28">
        <f t="shared" si="85"/>
        <v>6.8434627382148632E-3</v>
      </c>
    </row>
    <row r="220" spans="1:24" x14ac:dyDescent="0.25">
      <c r="A220" s="25" t="s">
        <v>171</v>
      </c>
      <c r="B220" s="33">
        <v>0</v>
      </c>
      <c r="C220" s="27">
        <f>IFERROR((VLOOKUP(A220,TAB_DIN_Fundo_Cultural!A$146:E$161,2,0)),0)</f>
        <v>186895.29561591346</v>
      </c>
      <c r="D220" s="27">
        <f>IFERROR((VLOOKUP(A220,TAB_DIN_Fundo_Cultural!A$146:E$161,3,0)),0)</f>
        <v>0</v>
      </c>
      <c r="E220" s="33">
        <v>0</v>
      </c>
      <c r="F220" s="33">
        <v>0</v>
      </c>
      <c r="G220" s="27">
        <f>IFERROR((VLOOKUP(A220,TAB_DIN_Fundo_Cultural!A$146:E$161,4,0)),0)</f>
        <v>0</v>
      </c>
      <c r="H220" s="33">
        <v>0</v>
      </c>
      <c r="I220" s="33">
        <v>0</v>
      </c>
      <c r="J220" s="27">
        <f>IFERROR((VLOOKUP(A220,TAB_DIN_Fundo_Cultural!A$146:E$161,5,0)),0)</f>
        <v>457448.20319810038</v>
      </c>
      <c r="K220" s="33">
        <v>0</v>
      </c>
      <c r="L220" s="67">
        <f t="shared" si="86"/>
        <v>644343.49881401379</v>
      </c>
      <c r="M220" s="25" t="s">
        <v>171</v>
      </c>
      <c r="N220" s="28">
        <f t="shared" si="87"/>
        <v>0</v>
      </c>
      <c r="O220" s="28">
        <f t="shared" si="85"/>
        <v>3.0795476159223901E-3</v>
      </c>
      <c r="P220" s="28">
        <f t="shared" si="85"/>
        <v>0</v>
      </c>
      <c r="Q220" s="28">
        <f t="shared" si="85"/>
        <v>0</v>
      </c>
      <c r="R220" s="28">
        <f t="shared" si="85"/>
        <v>0</v>
      </c>
      <c r="S220" s="28">
        <f t="shared" si="85"/>
        <v>0</v>
      </c>
      <c r="T220" s="28">
        <f t="shared" si="85"/>
        <v>0</v>
      </c>
      <c r="U220" s="28">
        <f t="shared" si="85"/>
        <v>0</v>
      </c>
      <c r="V220" s="28">
        <f t="shared" si="85"/>
        <v>7.5375547518422535E-3</v>
      </c>
      <c r="W220" s="28">
        <f t="shared" si="85"/>
        <v>0</v>
      </c>
      <c r="X220" s="28">
        <f t="shared" si="85"/>
        <v>1.0617102367764643E-2</v>
      </c>
    </row>
    <row r="221" spans="1:24" x14ac:dyDescent="0.25">
      <c r="A221" s="25" t="s">
        <v>175</v>
      </c>
      <c r="B221" s="33">
        <v>0</v>
      </c>
      <c r="C221" s="27">
        <f>IFERROR((VLOOKUP(A221,TAB_DIN_Fundo_Cultural!A$146:E$161,2,0)),0)</f>
        <v>186895.29561591346</v>
      </c>
      <c r="D221" s="27">
        <f>IFERROR((VLOOKUP(A221,TAB_DIN_Fundo_Cultural!A$146:E$161,3,0)),0)</f>
        <v>0</v>
      </c>
      <c r="E221" s="33">
        <v>0</v>
      </c>
      <c r="F221" s="33">
        <v>0</v>
      </c>
      <c r="G221" s="27">
        <f>IFERROR((VLOOKUP(A221,TAB_DIN_Fundo_Cultural!A$146:E$161,4,0)),0)</f>
        <v>0</v>
      </c>
      <c r="H221" s="33">
        <v>0</v>
      </c>
      <c r="I221" s="33">
        <v>0</v>
      </c>
      <c r="J221" s="27">
        <f>IFERROR((VLOOKUP(A221,TAB_DIN_Fundo_Cultural!A$146:E$161,5,0)),0)</f>
        <v>1417445.1366701701</v>
      </c>
      <c r="K221" s="33">
        <v>0</v>
      </c>
      <c r="L221" s="67">
        <f t="shared" si="86"/>
        <v>1604340.4322860837</v>
      </c>
      <c r="M221" s="25" t="s">
        <v>175</v>
      </c>
      <c r="N221" s="28">
        <f t="shared" si="87"/>
        <v>0</v>
      </c>
      <c r="O221" s="28">
        <f t="shared" si="85"/>
        <v>3.0795476159223901E-3</v>
      </c>
      <c r="P221" s="28">
        <f t="shared" si="85"/>
        <v>0</v>
      </c>
      <c r="Q221" s="28">
        <f t="shared" si="85"/>
        <v>0</v>
      </c>
      <c r="R221" s="28">
        <f t="shared" si="85"/>
        <v>0</v>
      </c>
      <c r="S221" s="28">
        <f t="shared" si="85"/>
        <v>0</v>
      </c>
      <c r="T221" s="28">
        <f t="shared" si="85"/>
        <v>0</v>
      </c>
      <c r="U221" s="28">
        <f t="shared" si="85"/>
        <v>0</v>
      </c>
      <c r="V221" s="28">
        <f t="shared" si="85"/>
        <v>2.3355803456412614E-2</v>
      </c>
      <c r="W221" s="28">
        <f t="shared" si="85"/>
        <v>0</v>
      </c>
      <c r="X221" s="28">
        <f t="shared" si="85"/>
        <v>2.6435351072335005E-2</v>
      </c>
    </row>
    <row r="222" spans="1:24" x14ac:dyDescent="0.25">
      <c r="A222" s="25" t="s">
        <v>137</v>
      </c>
      <c r="B222" s="33">
        <v>0</v>
      </c>
      <c r="C222" s="27">
        <f>IFERROR((VLOOKUP(A222,TAB_DIN_Fundo_Cultural!A$146:E$161,2,0)),0)</f>
        <v>166129.72436369545</v>
      </c>
      <c r="D222" s="27">
        <f>IFERROR((VLOOKUP(A222,TAB_DIN_Fundo_Cultural!A$146:E$161,3,0)),0)</f>
        <v>0</v>
      </c>
      <c r="E222" s="33">
        <v>0</v>
      </c>
      <c r="F222" s="33">
        <v>0</v>
      </c>
      <c r="G222" s="27">
        <f>IFERROR((VLOOKUP(A222,TAB_DIN_Fundo_Cultural!A$146:E$161,4,0)),0)</f>
        <v>0</v>
      </c>
      <c r="H222" s="33">
        <v>0</v>
      </c>
      <c r="I222" s="33">
        <v>0</v>
      </c>
      <c r="J222" s="27">
        <f>IFERROR((VLOOKUP(A222,TAB_DIN_Fundo_Cultural!A$146:E$161,5,0)),0)</f>
        <v>942021.15196611627</v>
      </c>
      <c r="K222" s="33">
        <v>0</v>
      </c>
      <c r="L222" s="67">
        <f t="shared" si="86"/>
        <v>1108150.8763298118</v>
      </c>
      <c r="M222" s="25" t="s">
        <v>137</v>
      </c>
      <c r="N222" s="28">
        <f t="shared" si="87"/>
        <v>0</v>
      </c>
      <c r="O222" s="28">
        <f t="shared" si="85"/>
        <v>2.7373850952859451E-3</v>
      </c>
      <c r="P222" s="28">
        <f t="shared" si="85"/>
        <v>0</v>
      </c>
      <c r="Q222" s="28">
        <f t="shared" si="85"/>
        <v>0</v>
      </c>
      <c r="R222" s="28">
        <f t="shared" si="85"/>
        <v>0</v>
      </c>
      <c r="S222" s="28">
        <f t="shared" si="85"/>
        <v>0</v>
      </c>
      <c r="T222" s="28">
        <f t="shared" si="85"/>
        <v>0</v>
      </c>
      <c r="U222" s="28">
        <f t="shared" si="85"/>
        <v>0</v>
      </c>
      <c r="V222" s="28">
        <f t="shared" si="85"/>
        <v>1.5522054651645857E-2</v>
      </c>
      <c r="W222" s="28">
        <f t="shared" si="85"/>
        <v>0</v>
      </c>
      <c r="X222" s="28">
        <f t="shared" si="85"/>
        <v>1.8259439746931803E-2</v>
      </c>
    </row>
    <row r="223" spans="1:24" x14ac:dyDescent="0.25">
      <c r="A223" s="25" t="s">
        <v>181</v>
      </c>
      <c r="B223" s="33">
        <v>0</v>
      </c>
      <c r="C223" s="27">
        <f>IFERROR((VLOOKUP(A223,TAB_DIN_Fundo_Cultural!A$146:E$161,2,0)),0)</f>
        <v>62298.002343141859</v>
      </c>
      <c r="D223" s="27">
        <f>IFERROR((VLOOKUP(A223,TAB_DIN_Fundo_Cultural!A$146:E$161,3,0)),0)</f>
        <v>0</v>
      </c>
      <c r="E223" s="33">
        <v>0</v>
      </c>
      <c r="F223" s="33">
        <v>0</v>
      </c>
      <c r="G223" s="27">
        <f>IFERROR((VLOOKUP(A223,TAB_DIN_Fundo_Cultural!A$146:E$161,4,0)),0)</f>
        <v>0</v>
      </c>
      <c r="H223" s="33">
        <v>0</v>
      </c>
      <c r="I223" s="33">
        <v>0</v>
      </c>
      <c r="J223" s="27">
        <f>IFERROR((VLOOKUP(A223,TAB_DIN_Fundo_Cultural!A$146:E$161,5,0)),0)</f>
        <v>0</v>
      </c>
      <c r="K223" s="33">
        <v>0</v>
      </c>
      <c r="L223" s="67">
        <f t="shared" si="86"/>
        <v>62298.002343141859</v>
      </c>
      <c r="M223" s="25" t="s">
        <v>181</v>
      </c>
      <c r="N223" s="28">
        <f t="shared" si="87"/>
        <v>0</v>
      </c>
      <c r="O223" s="28">
        <f t="shared" si="85"/>
        <v>1.0265087944579311E-3</v>
      </c>
      <c r="P223" s="28">
        <f t="shared" si="85"/>
        <v>0</v>
      </c>
      <c r="Q223" s="28">
        <f t="shared" si="85"/>
        <v>0</v>
      </c>
      <c r="R223" s="28">
        <f t="shared" si="85"/>
        <v>0</v>
      </c>
      <c r="S223" s="28">
        <f t="shared" si="85"/>
        <v>0</v>
      </c>
      <c r="T223" s="28">
        <f t="shared" si="85"/>
        <v>0</v>
      </c>
      <c r="U223" s="28">
        <f t="shared" si="85"/>
        <v>0</v>
      </c>
      <c r="V223" s="28">
        <f t="shared" si="85"/>
        <v>0</v>
      </c>
      <c r="W223" s="28">
        <f t="shared" si="85"/>
        <v>0</v>
      </c>
      <c r="X223" s="28">
        <f t="shared" si="85"/>
        <v>1.0265087944579311E-3</v>
      </c>
    </row>
    <row r="224" spans="1:24" x14ac:dyDescent="0.25">
      <c r="A224" s="25" t="s">
        <v>148</v>
      </c>
      <c r="B224" s="33">
        <v>0</v>
      </c>
      <c r="C224" s="27">
        <f>IFERROR((VLOOKUP(A224,TAB_DIN_Fundo_Cultural!A$146:E$161,2,0)),0)</f>
        <v>373791.8798183148</v>
      </c>
      <c r="D224" s="27">
        <f>IFERROR((VLOOKUP(A224,TAB_DIN_Fundo_Cultural!A$146:E$161,3,0)),0)</f>
        <v>0</v>
      </c>
      <c r="E224" s="33">
        <v>0</v>
      </c>
      <c r="F224" s="33">
        <v>0</v>
      </c>
      <c r="G224" s="27">
        <f>IFERROR((VLOOKUP(A224,TAB_DIN_Fundo_Cultural!A$146:E$161,4,0)),0)</f>
        <v>0</v>
      </c>
      <c r="H224" s="33">
        <v>0</v>
      </c>
      <c r="I224" s="33">
        <v>0</v>
      </c>
      <c r="J224" s="27">
        <f>IFERROR((VLOOKUP(A224,TAB_DIN_Fundo_Cultural!A$146:E$161,5,0)),0)</f>
        <v>0</v>
      </c>
      <c r="K224" s="33">
        <v>0</v>
      </c>
      <c r="L224" s="67">
        <f t="shared" si="86"/>
        <v>373791.8798183148</v>
      </c>
      <c r="M224" s="25" t="s">
        <v>148</v>
      </c>
      <c r="N224" s="28">
        <f t="shared" si="87"/>
        <v>0</v>
      </c>
      <c r="O224" s="28">
        <f t="shared" si="85"/>
        <v>6.1591164643933771E-3</v>
      </c>
      <c r="P224" s="28">
        <f t="shared" si="85"/>
        <v>0</v>
      </c>
      <c r="Q224" s="28">
        <f t="shared" si="85"/>
        <v>0</v>
      </c>
      <c r="R224" s="28">
        <f t="shared" si="85"/>
        <v>0</v>
      </c>
      <c r="S224" s="28">
        <f t="shared" si="85"/>
        <v>0</v>
      </c>
      <c r="T224" s="28">
        <f t="shared" si="85"/>
        <v>0</v>
      </c>
      <c r="U224" s="28">
        <f t="shared" si="85"/>
        <v>0</v>
      </c>
      <c r="V224" s="28">
        <f t="shared" si="85"/>
        <v>0</v>
      </c>
      <c r="W224" s="28">
        <f t="shared" si="85"/>
        <v>0</v>
      </c>
      <c r="X224" s="28">
        <f t="shared" si="85"/>
        <v>6.1591164643933771E-3</v>
      </c>
    </row>
    <row r="225" spans="1:24" x14ac:dyDescent="0.25">
      <c r="A225" s="25" t="s">
        <v>177</v>
      </c>
      <c r="B225" s="33">
        <v>0</v>
      </c>
      <c r="C225" s="27">
        <f>IFERROR((VLOOKUP(A225,TAB_DIN_Fundo_Cultural!A$146:E$161,2,0)),0)</f>
        <v>41532.431090923863</v>
      </c>
      <c r="D225" s="27">
        <f>IFERROR((VLOOKUP(A225,TAB_DIN_Fundo_Cultural!A$146:E$161,3,0)),0)</f>
        <v>0</v>
      </c>
      <c r="E225" s="33">
        <v>0</v>
      </c>
      <c r="F225" s="33">
        <v>0</v>
      </c>
      <c r="G225" s="27">
        <f>IFERROR((VLOOKUP(A225,TAB_DIN_Fundo_Cultural!A$146:E$161,4,0)),0)</f>
        <v>0</v>
      </c>
      <c r="H225" s="33">
        <v>0</v>
      </c>
      <c r="I225" s="33">
        <v>0</v>
      </c>
      <c r="J225" s="27">
        <f>IFERROR((VLOOKUP(A225,TAB_DIN_Fundo_Cultural!A$146:E$161,5,0)),0)</f>
        <v>12220009.717177011</v>
      </c>
      <c r="K225" s="33">
        <v>0</v>
      </c>
      <c r="L225" s="67">
        <f t="shared" si="86"/>
        <v>12261542.148267934</v>
      </c>
      <c r="M225" s="25" t="s">
        <v>177</v>
      </c>
      <c r="N225" s="28">
        <f t="shared" si="87"/>
        <v>0</v>
      </c>
      <c r="O225" s="28">
        <f t="shared" ref="O225:O236" si="88">C225/$L$236</f>
        <v>6.8434627382148627E-4</v>
      </c>
      <c r="P225" s="28">
        <f t="shared" ref="P225:P236" si="89">D225/$L$236</f>
        <v>0</v>
      </c>
      <c r="Q225" s="28">
        <f t="shared" ref="Q225:Q236" si="90">E225/$L$236</f>
        <v>0</v>
      </c>
      <c r="R225" s="28">
        <f t="shared" ref="R225:R236" si="91">F225/$L$236</f>
        <v>0</v>
      </c>
      <c r="S225" s="28">
        <f t="shared" ref="S225:S236" si="92">G225/$L$236</f>
        <v>0</v>
      </c>
      <c r="T225" s="28">
        <f t="shared" ref="T225:T236" si="93">H225/$L$236</f>
        <v>0</v>
      </c>
      <c r="U225" s="28">
        <f t="shared" ref="U225:U236" si="94">I225/$L$236</f>
        <v>0</v>
      </c>
      <c r="V225" s="28">
        <f t="shared" ref="V225:V236" si="95">J225/$L$236</f>
        <v>0.20135392743334879</v>
      </c>
      <c r="W225" s="28">
        <f t="shared" ref="W225:W236" si="96">K225/$L$236</f>
        <v>0</v>
      </c>
      <c r="X225" s="28">
        <f t="shared" ref="X225:X236" si="97">L225/$L$236</f>
        <v>0.20203827370717026</v>
      </c>
    </row>
    <row r="226" spans="1:24" x14ac:dyDescent="0.25">
      <c r="A226" s="25" t="s">
        <v>159</v>
      </c>
      <c r="B226" s="33">
        <v>0</v>
      </c>
      <c r="C226" s="27">
        <f>IFERROR((VLOOKUP(A226,TAB_DIN_Fundo_Cultural!A$146:E$161,2,0)),0)</f>
        <v>20765.571252217993</v>
      </c>
      <c r="D226" s="27">
        <f>IFERROR((VLOOKUP(A226,TAB_DIN_Fundo_Cultural!A$146:E$161,3,0)),0)</f>
        <v>0</v>
      </c>
      <c r="E226" s="33">
        <v>0</v>
      </c>
      <c r="F226" s="33">
        <v>0</v>
      </c>
      <c r="G226" s="27">
        <f>IFERROR((VLOOKUP(A226,TAB_DIN_Fundo_Cultural!A$146:E$161,4,0)),0)</f>
        <v>0</v>
      </c>
      <c r="H226" s="33">
        <v>0</v>
      </c>
      <c r="I226" s="33">
        <v>0</v>
      </c>
      <c r="J226" s="27">
        <f>IFERROR((VLOOKUP(A226,TAB_DIN_Fundo_Cultural!A$146:E$161,5,0)),0)</f>
        <v>0</v>
      </c>
      <c r="K226" s="33">
        <v>0</v>
      </c>
      <c r="L226" s="67">
        <f t="shared" si="86"/>
        <v>20765.571252217993</v>
      </c>
      <c r="M226" s="25" t="s">
        <v>159</v>
      </c>
      <c r="N226" s="28">
        <f t="shared" si="87"/>
        <v>0</v>
      </c>
      <c r="O226" s="28">
        <f t="shared" si="88"/>
        <v>3.4216252063644484E-4</v>
      </c>
      <c r="P226" s="28">
        <f t="shared" si="89"/>
        <v>0</v>
      </c>
      <c r="Q226" s="28">
        <f t="shared" si="90"/>
        <v>0</v>
      </c>
      <c r="R226" s="28">
        <f t="shared" si="91"/>
        <v>0</v>
      </c>
      <c r="S226" s="28">
        <f t="shared" si="92"/>
        <v>0</v>
      </c>
      <c r="T226" s="28">
        <f t="shared" si="93"/>
        <v>0</v>
      </c>
      <c r="U226" s="28">
        <f t="shared" si="94"/>
        <v>0</v>
      </c>
      <c r="V226" s="28">
        <f t="shared" si="95"/>
        <v>0</v>
      </c>
      <c r="W226" s="28">
        <f t="shared" si="96"/>
        <v>0</v>
      </c>
      <c r="X226" s="28">
        <f t="shared" si="97"/>
        <v>3.4216252063644484E-4</v>
      </c>
    </row>
    <row r="227" spans="1:24" x14ac:dyDescent="0.25">
      <c r="A227" s="25" t="s">
        <v>191</v>
      </c>
      <c r="B227" s="33">
        <v>0</v>
      </c>
      <c r="C227" s="27">
        <f>IFERROR((VLOOKUP(A227,TAB_DIN_Fundo_Cultural!A$146:E$161,2,0)),0)</f>
        <v>19638378.933356747</v>
      </c>
      <c r="D227" s="27">
        <f>IFERROR((VLOOKUP(A227,TAB_DIN_Fundo_Cultural!A$146:E$161,3,0)),0)</f>
        <v>0</v>
      </c>
      <c r="E227" s="33">
        <v>0</v>
      </c>
      <c r="F227" s="33">
        <v>0</v>
      </c>
      <c r="G227" s="27">
        <f>IFERROR((VLOOKUP(A227,TAB_DIN_Fundo_Cultural!A$146:E$161,4,0)),0)</f>
        <v>395721.04466909025</v>
      </c>
      <c r="H227" s="33">
        <v>0</v>
      </c>
      <c r="I227" s="33">
        <v>0</v>
      </c>
      <c r="J227" s="27">
        <f>IFERROR((VLOOKUP(A227,TAB_DIN_Fundo_Cultural!A$146:E$161,5,0)),0)</f>
        <v>13243572.6220963</v>
      </c>
      <c r="K227" s="33">
        <v>0</v>
      </c>
      <c r="L227" s="67">
        <f t="shared" si="86"/>
        <v>33277672.600122139</v>
      </c>
      <c r="M227" s="25" t="s">
        <v>191</v>
      </c>
      <c r="N227" s="28">
        <f t="shared" si="87"/>
        <v>0</v>
      </c>
      <c r="O227" s="28">
        <f t="shared" si="88"/>
        <v>0.32358932751889896</v>
      </c>
      <c r="P227" s="28">
        <f t="shared" si="89"/>
        <v>0</v>
      </c>
      <c r="Q227" s="28">
        <f t="shared" si="90"/>
        <v>0</v>
      </c>
      <c r="R227" s="28">
        <f t="shared" si="91"/>
        <v>0</v>
      </c>
      <c r="S227" s="28">
        <f t="shared" si="92"/>
        <v>6.5204519764126773E-3</v>
      </c>
      <c r="T227" s="28">
        <f t="shared" si="93"/>
        <v>0</v>
      </c>
      <c r="U227" s="28">
        <f t="shared" si="94"/>
        <v>0</v>
      </c>
      <c r="V227" s="28">
        <f t="shared" si="95"/>
        <v>0.21821957776019629</v>
      </c>
      <c r="W227" s="28">
        <f t="shared" si="96"/>
        <v>0</v>
      </c>
      <c r="X227" s="28">
        <f t="shared" si="97"/>
        <v>0.54832935725550791</v>
      </c>
    </row>
    <row r="228" spans="1:24" x14ac:dyDescent="0.25">
      <c r="A228" s="25" t="s">
        <v>194</v>
      </c>
      <c r="B228" s="33">
        <v>0</v>
      </c>
      <c r="C228" s="27">
        <f>IFERROR((VLOOKUP(A228,TAB_DIN_Fundo_Cultural!A$146:E$161,2,0)),0)</f>
        <v>0</v>
      </c>
      <c r="D228" s="27">
        <f>IFERROR((VLOOKUP(A228,TAB_DIN_Fundo_Cultural!A$146:E$161,3,0)),0)</f>
        <v>51543.459515278912</v>
      </c>
      <c r="E228" s="33">
        <v>0</v>
      </c>
      <c r="F228" s="33">
        <v>0</v>
      </c>
      <c r="G228" s="27">
        <f>IFERROR((VLOOKUP(A228,TAB_DIN_Fundo_Cultural!A$146:E$161,4,0)),0)</f>
        <v>0</v>
      </c>
      <c r="H228" s="33">
        <v>0</v>
      </c>
      <c r="I228" s="33">
        <v>0</v>
      </c>
      <c r="J228" s="27">
        <f>IFERROR((VLOOKUP(A228,TAB_DIN_Fundo_Cultural!A$146:E$161,5,0)),0)</f>
        <v>6664191.7594846133</v>
      </c>
      <c r="K228" s="33">
        <v>0</v>
      </c>
      <c r="L228" s="67">
        <f t="shared" si="86"/>
        <v>6715735.2189998925</v>
      </c>
      <c r="M228" s="25" t="s">
        <v>194</v>
      </c>
      <c r="N228" s="28">
        <f t="shared" si="87"/>
        <v>0</v>
      </c>
      <c r="O228" s="28">
        <f t="shared" si="88"/>
        <v>0</v>
      </c>
      <c r="P228" s="28">
        <f t="shared" si="89"/>
        <v>8.4930194386954958E-4</v>
      </c>
      <c r="Q228" s="28">
        <f t="shared" si="90"/>
        <v>0</v>
      </c>
      <c r="R228" s="28">
        <f t="shared" si="91"/>
        <v>0</v>
      </c>
      <c r="S228" s="28">
        <f t="shared" si="92"/>
        <v>0</v>
      </c>
      <c r="T228" s="28">
        <f t="shared" si="93"/>
        <v>0</v>
      </c>
      <c r="U228" s="28">
        <f t="shared" si="94"/>
        <v>0</v>
      </c>
      <c r="V228" s="28">
        <f t="shared" si="95"/>
        <v>0.10980852020559391</v>
      </c>
      <c r="W228" s="28">
        <f t="shared" si="96"/>
        <v>0</v>
      </c>
      <c r="X228" s="28">
        <f t="shared" si="97"/>
        <v>0.11065782214946346</v>
      </c>
    </row>
    <row r="229" spans="1:24" x14ac:dyDescent="0.25">
      <c r="A229" s="25" t="s">
        <v>185</v>
      </c>
      <c r="B229" s="33">
        <v>0</v>
      </c>
      <c r="C229" s="27">
        <f>IFERROR((VLOOKUP(A229,TAB_DIN_Fundo_Cultural!A$146:E$161,2,0)),0)</f>
        <v>0</v>
      </c>
      <c r="D229" s="27">
        <f>IFERROR((VLOOKUP(A229,TAB_DIN_Fundo_Cultural!A$146:E$161,3,0)),0)</f>
        <v>0</v>
      </c>
      <c r="E229" s="33">
        <v>0</v>
      </c>
      <c r="F229" s="33">
        <v>0</v>
      </c>
      <c r="G229" s="27">
        <f>IFERROR((VLOOKUP(A229,TAB_DIN_Fundo_Cultural!A$146:E$161,4,0)),0)</f>
        <v>0</v>
      </c>
      <c r="H229" s="33">
        <v>0</v>
      </c>
      <c r="I229" s="33">
        <v>0</v>
      </c>
      <c r="J229" s="27">
        <f>IFERROR((VLOOKUP(A229,TAB_DIN_Fundo_Cultural!A$146:E$161,5,0)),0)</f>
        <v>0</v>
      </c>
      <c r="K229" s="33">
        <v>0</v>
      </c>
      <c r="L229" s="67">
        <f t="shared" si="86"/>
        <v>0</v>
      </c>
      <c r="M229" s="25" t="s">
        <v>185</v>
      </c>
      <c r="N229" s="28">
        <f t="shared" si="87"/>
        <v>0</v>
      </c>
      <c r="O229" s="28">
        <f t="shared" si="88"/>
        <v>0</v>
      </c>
      <c r="P229" s="28">
        <f t="shared" si="89"/>
        <v>0</v>
      </c>
      <c r="Q229" s="28">
        <f t="shared" si="90"/>
        <v>0</v>
      </c>
      <c r="R229" s="28">
        <f t="shared" si="91"/>
        <v>0</v>
      </c>
      <c r="S229" s="28">
        <f t="shared" si="92"/>
        <v>0</v>
      </c>
      <c r="T229" s="28">
        <f t="shared" si="93"/>
        <v>0</v>
      </c>
      <c r="U229" s="28">
        <f t="shared" si="94"/>
        <v>0</v>
      </c>
      <c r="V229" s="28">
        <f t="shared" si="95"/>
        <v>0</v>
      </c>
      <c r="W229" s="28">
        <f t="shared" si="96"/>
        <v>0</v>
      </c>
      <c r="X229" s="28">
        <f t="shared" si="97"/>
        <v>0</v>
      </c>
    </row>
    <row r="230" spans="1:24" x14ac:dyDescent="0.25">
      <c r="A230" s="25" t="s">
        <v>200</v>
      </c>
      <c r="B230" s="33">
        <v>0</v>
      </c>
      <c r="C230" s="27">
        <f>IFERROR((VLOOKUP(A230,TAB_DIN_Fundo_Cultural!A$146:E$161,2,0)),0)</f>
        <v>0</v>
      </c>
      <c r="D230" s="27">
        <f>IFERROR((VLOOKUP(A230,TAB_DIN_Fundo_Cultural!A$146:E$161,3,0)),0)</f>
        <v>0</v>
      </c>
      <c r="E230" s="33">
        <v>0</v>
      </c>
      <c r="F230" s="33">
        <v>0</v>
      </c>
      <c r="G230" s="27">
        <f>IFERROR((VLOOKUP(A230,TAB_DIN_Fundo_Cultural!A$146:E$161,4,0)),0)</f>
        <v>0</v>
      </c>
      <c r="H230" s="33">
        <v>0</v>
      </c>
      <c r="I230" s="33">
        <v>0</v>
      </c>
      <c r="J230" s="27">
        <f>IFERROR((VLOOKUP(A230,TAB_DIN_Fundo_Cultural!A$146:E$161,5,0)),0)</f>
        <v>0</v>
      </c>
      <c r="K230" s="33">
        <v>0</v>
      </c>
      <c r="L230" s="67">
        <f t="shared" si="86"/>
        <v>0</v>
      </c>
      <c r="M230" s="25" t="s">
        <v>200</v>
      </c>
      <c r="N230" s="28">
        <f t="shared" si="87"/>
        <v>0</v>
      </c>
      <c r="O230" s="28">
        <f t="shared" si="88"/>
        <v>0</v>
      </c>
      <c r="P230" s="28">
        <f t="shared" si="89"/>
        <v>0</v>
      </c>
      <c r="Q230" s="28">
        <f t="shared" si="90"/>
        <v>0</v>
      </c>
      <c r="R230" s="28">
        <f t="shared" si="91"/>
        <v>0</v>
      </c>
      <c r="S230" s="28">
        <f t="shared" si="92"/>
        <v>0</v>
      </c>
      <c r="T230" s="28">
        <f t="shared" si="93"/>
        <v>0</v>
      </c>
      <c r="U230" s="28">
        <f t="shared" si="94"/>
        <v>0</v>
      </c>
      <c r="V230" s="28">
        <f t="shared" si="95"/>
        <v>0</v>
      </c>
      <c r="W230" s="28">
        <f t="shared" si="96"/>
        <v>0</v>
      </c>
      <c r="X230" s="28">
        <f t="shared" si="97"/>
        <v>0</v>
      </c>
    </row>
    <row r="231" spans="1:24" x14ac:dyDescent="0.25">
      <c r="A231" s="25" t="s">
        <v>198</v>
      </c>
      <c r="B231" s="33">
        <v>0</v>
      </c>
      <c r="C231" s="27">
        <f>IFERROR((VLOOKUP(A231,TAB_DIN_Fundo_Cultural!A$146:E$161,2,0)),0)</f>
        <v>0</v>
      </c>
      <c r="D231" s="27">
        <f>IFERROR((VLOOKUP(A231,TAB_DIN_Fundo_Cultural!A$146:E$161,3,0)),0)</f>
        <v>0</v>
      </c>
      <c r="E231" s="33">
        <v>0</v>
      </c>
      <c r="F231" s="33">
        <v>0</v>
      </c>
      <c r="G231" s="27">
        <f>IFERROR((VLOOKUP(A231,TAB_DIN_Fundo_Cultural!A$146:E$161,4,0)),0)</f>
        <v>0</v>
      </c>
      <c r="H231" s="33">
        <v>0</v>
      </c>
      <c r="I231" s="33">
        <v>0</v>
      </c>
      <c r="J231" s="27">
        <f>IFERROR((VLOOKUP(A231,TAB_DIN_Fundo_Cultural!A$146:E$161,5,0)),0)</f>
        <v>773151.89272918366</v>
      </c>
      <c r="K231" s="33">
        <v>0</v>
      </c>
      <c r="L231" s="67">
        <f t="shared" si="86"/>
        <v>773151.89272918366</v>
      </c>
      <c r="M231" s="25" t="s">
        <v>198</v>
      </c>
      <c r="N231" s="28">
        <f t="shared" si="87"/>
        <v>0</v>
      </c>
      <c r="O231" s="28">
        <f t="shared" si="88"/>
        <v>0</v>
      </c>
      <c r="P231" s="28">
        <f t="shared" si="89"/>
        <v>0</v>
      </c>
      <c r="Q231" s="28">
        <f t="shared" si="90"/>
        <v>0</v>
      </c>
      <c r="R231" s="28">
        <f t="shared" si="91"/>
        <v>0</v>
      </c>
      <c r="S231" s="28">
        <f t="shared" si="92"/>
        <v>0</v>
      </c>
      <c r="T231" s="28">
        <f t="shared" si="93"/>
        <v>0</v>
      </c>
      <c r="U231" s="28">
        <f t="shared" si="94"/>
        <v>0</v>
      </c>
      <c r="V231" s="28">
        <f t="shared" si="95"/>
        <v>1.2739529158043243E-2</v>
      </c>
      <c r="W231" s="28">
        <f t="shared" si="96"/>
        <v>0</v>
      </c>
      <c r="X231" s="28">
        <f t="shared" si="97"/>
        <v>1.2739529158043243E-2</v>
      </c>
    </row>
    <row r="232" spans="1:24" x14ac:dyDescent="0.25">
      <c r="A232" s="25" t="s">
        <v>173</v>
      </c>
      <c r="B232" s="33">
        <v>0</v>
      </c>
      <c r="C232" s="27">
        <f>IFERROR((VLOOKUP(A232,TAB_DIN_Fundo_Cultural!A$146:E$161,2,0)),0)</f>
        <v>0</v>
      </c>
      <c r="D232" s="27">
        <f>IFERROR((VLOOKUP(A232,TAB_DIN_Fundo_Cultural!A$146:E$161,3,0)),0)</f>
        <v>0</v>
      </c>
      <c r="E232" s="33">
        <v>0</v>
      </c>
      <c r="F232" s="33">
        <v>0</v>
      </c>
      <c r="G232" s="27">
        <f>IFERROR((VLOOKUP(A232,TAB_DIN_Fundo_Cultural!A$146:E$161,4,0)),0)</f>
        <v>0</v>
      </c>
      <c r="H232" s="33">
        <v>0</v>
      </c>
      <c r="I232" s="33">
        <v>0</v>
      </c>
      <c r="J232" s="27">
        <f>IFERROR((VLOOKUP(A232,TAB_DIN_Fundo_Cultural!A$146:E$161,5,0)),0)</f>
        <v>0</v>
      </c>
      <c r="K232" s="33">
        <v>0</v>
      </c>
      <c r="L232" s="67">
        <f t="shared" si="86"/>
        <v>0</v>
      </c>
      <c r="M232" s="25" t="s">
        <v>173</v>
      </c>
      <c r="N232" s="28">
        <f t="shared" si="87"/>
        <v>0</v>
      </c>
      <c r="O232" s="28">
        <f t="shared" si="88"/>
        <v>0</v>
      </c>
      <c r="P232" s="28">
        <f t="shared" si="89"/>
        <v>0</v>
      </c>
      <c r="Q232" s="28">
        <f t="shared" si="90"/>
        <v>0</v>
      </c>
      <c r="R232" s="28">
        <f t="shared" si="91"/>
        <v>0</v>
      </c>
      <c r="S232" s="28">
        <f t="shared" si="92"/>
        <v>0</v>
      </c>
      <c r="T232" s="28">
        <f t="shared" si="93"/>
        <v>0</v>
      </c>
      <c r="U232" s="28">
        <f t="shared" si="94"/>
        <v>0</v>
      </c>
      <c r="V232" s="28">
        <f t="shared" si="95"/>
        <v>0</v>
      </c>
      <c r="W232" s="28">
        <f t="shared" si="96"/>
        <v>0</v>
      </c>
      <c r="X232" s="28">
        <f t="shared" si="97"/>
        <v>0</v>
      </c>
    </row>
    <row r="233" spans="1:24" x14ac:dyDescent="0.25">
      <c r="A233" s="25" t="s">
        <v>169</v>
      </c>
      <c r="B233" s="33">
        <v>0</v>
      </c>
      <c r="C233" s="27">
        <f>IFERROR((VLOOKUP(A233,TAB_DIN_Fundo_Cultural!A$146:E$161,2,0)),0)</f>
        <v>0</v>
      </c>
      <c r="D233" s="27">
        <f>IFERROR((VLOOKUP(A233,TAB_DIN_Fundo_Cultural!A$146:E$161,3,0)),0)</f>
        <v>0</v>
      </c>
      <c r="E233" s="33">
        <v>0</v>
      </c>
      <c r="F233" s="33">
        <v>0</v>
      </c>
      <c r="G233" s="27">
        <f>IFERROR((VLOOKUP(A233,TAB_DIN_Fundo_Cultural!A$146:E$161,4,0)),0)</f>
        <v>0</v>
      </c>
      <c r="H233" s="33">
        <v>0</v>
      </c>
      <c r="I233" s="33">
        <v>0</v>
      </c>
      <c r="J233" s="27">
        <f>IFERROR((VLOOKUP(A233,TAB_DIN_Fundo_Cultural!A$146:E$161,5,0)),0)</f>
        <v>0</v>
      </c>
      <c r="K233" s="33">
        <v>0</v>
      </c>
      <c r="L233" s="67">
        <f t="shared" si="86"/>
        <v>0</v>
      </c>
      <c r="M233" s="25" t="s">
        <v>169</v>
      </c>
      <c r="N233" s="28">
        <f t="shared" si="87"/>
        <v>0</v>
      </c>
      <c r="O233" s="28">
        <f t="shared" si="88"/>
        <v>0</v>
      </c>
      <c r="P233" s="28">
        <f t="shared" si="89"/>
        <v>0</v>
      </c>
      <c r="Q233" s="28">
        <f t="shared" si="90"/>
        <v>0</v>
      </c>
      <c r="R233" s="28">
        <f t="shared" si="91"/>
        <v>0</v>
      </c>
      <c r="S233" s="28">
        <f t="shared" si="92"/>
        <v>0</v>
      </c>
      <c r="T233" s="28">
        <f t="shared" si="93"/>
        <v>0</v>
      </c>
      <c r="U233" s="28">
        <f t="shared" si="94"/>
        <v>0</v>
      </c>
      <c r="V233" s="28">
        <f t="shared" si="95"/>
        <v>0</v>
      </c>
      <c r="W233" s="28">
        <f t="shared" si="96"/>
        <v>0</v>
      </c>
      <c r="X233" s="28">
        <f t="shared" si="97"/>
        <v>0</v>
      </c>
    </row>
    <row r="234" spans="1:24" x14ac:dyDescent="0.25">
      <c r="A234" s="25" t="s">
        <v>163</v>
      </c>
      <c r="B234" s="33">
        <v>0</v>
      </c>
      <c r="C234" s="27">
        <f>IFERROR((VLOOKUP(A234,TAB_DIN_Fundo_Cultural!A$146:E$161,2,0)),0)</f>
        <v>0</v>
      </c>
      <c r="D234" s="27">
        <f>IFERROR((VLOOKUP(A234,TAB_DIN_Fundo_Cultural!A$146:E$161,3,0)),0)</f>
        <v>0</v>
      </c>
      <c r="E234" s="33">
        <v>0</v>
      </c>
      <c r="F234" s="33">
        <v>0</v>
      </c>
      <c r="G234" s="27">
        <f>IFERROR((VLOOKUP(A234,TAB_DIN_Fundo_Cultural!A$146:E$161,4,0)),0)</f>
        <v>0</v>
      </c>
      <c r="H234" s="33">
        <v>0</v>
      </c>
      <c r="I234" s="33">
        <v>0</v>
      </c>
      <c r="J234" s="27">
        <f>IFERROR((VLOOKUP(A234,TAB_DIN_Fundo_Cultural!A$146:E$161,5,0)),0)</f>
        <v>1283432.1419304449</v>
      </c>
      <c r="K234" s="33">
        <v>0</v>
      </c>
      <c r="L234" s="67">
        <f t="shared" si="86"/>
        <v>1283432.1419304449</v>
      </c>
      <c r="M234" s="25" t="s">
        <v>163</v>
      </c>
      <c r="N234" s="28">
        <f t="shared" si="87"/>
        <v>0</v>
      </c>
      <c r="O234" s="28">
        <f t="shared" si="88"/>
        <v>0</v>
      </c>
      <c r="P234" s="28">
        <f t="shared" si="89"/>
        <v>0</v>
      </c>
      <c r="Q234" s="28">
        <f t="shared" si="90"/>
        <v>0</v>
      </c>
      <c r="R234" s="28">
        <f t="shared" si="91"/>
        <v>0</v>
      </c>
      <c r="S234" s="28">
        <f t="shared" si="92"/>
        <v>0</v>
      </c>
      <c r="T234" s="28">
        <f t="shared" si="93"/>
        <v>0</v>
      </c>
      <c r="U234" s="28">
        <f t="shared" si="94"/>
        <v>0</v>
      </c>
      <c r="V234" s="28">
        <f t="shared" si="95"/>
        <v>2.1147618402351784E-2</v>
      </c>
      <c r="W234" s="28">
        <f t="shared" si="96"/>
        <v>0</v>
      </c>
      <c r="X234" s="28">
        <f t="shared" si="97"/>
        <v>2.1147618402351784E-2</v>
      </c>
    </row>
    <row r="235" spans="1:24" x14ac:dyDescent="0.25">
      <c r="A235" s="25" t="s">
        <v>155</v>
      </c>
      <c r="B235" s="33">
        <v>0</v>
      </c>
      <c r="C235" s="27">
        <f>IFERROR((VLOOKUP(A235,TAB_DIN_Fundo_Cultural!A$146:E$161,2,0)),0)</f>
        <v>0</v>
      </c>
      <c r="D235" s="27">
        <f>IFERROR((VLOOKUP(A235,TAB_DIN_Fundo_Cultural!A$146:E$161,3,0)),0)</f>
        <v>0</v>
      </c>
      <c r="E235" s="33">
        <v>0</v>
      </c>
      <c r="F235" s="33">
        <v>0</v>
      </c>
      <c r="G235" s="27">
        <f>IFERROR((VLOOKUP(A235,TAB_DIN_Fundo_Cultural!A$146:E$161,4,0)),0)</f>
        <v>0</v>
      </c>
      <c r="H235" s="33">
        <v>0</v>
      </c>
      <c r="I235" s="33">
        <v>0</v>
      </c>
      <c r="J235" s="27">
        <f>IFERROR((VLOOKUP(A235,TAB_DIN_Fundo_Cultural!A$146:E$161,5,0)),0)</f>
        <v>0</v>
      </c>
      <c r="K235" s="33">
        <v>0</v>
      </c>
      <c r="L235" s="67">
        <f t="shared" si="86"/>
        <v>0</v>
      </c>
      <c r="M235" s="25" t="s">
        <v>155</v>
      </c>
      <c r="N235" s="28">
        <f t="shared" si="87"/>
        <v>0</v>
      </c>
      <c r="O235" s="28">
        <f t="shared" si="88"/>
        <v>0</v>
      </c>
      <c r="P235" s="28">
        <f t="shared" si="89"/>
        <v>0</v>
      </c>
      <c r="Q235" s="28">
        <f t="shared" si="90"/>
        <v>0</v>
      </c>
      <c r="R235" s="28">
        <f t="shared" si="91"/>
        <v>0</v>
      </c>
      <c r="S235" s="28">
        <f t="shared" si="92"/>
        <v>0</v>
      </c>
      <c r="T235" s="28">
        <f t="shared" si="93"/>
        <v>0</v>
      </c>
      <c r="U235" s="28">
        <f t="shared" si="94"/>
        <v>0</v>
      </c>
      <c r="V235" s="28">
        <f t="shared" si="95"/>
        <v>0</v>
      </c>
      <c r="W235" s="28">
        <f t="shared" si="96"/>
        <v>0</v>
      </c>
      <c r="X235" s="28">
        <f t="shared" si="97"/>
        <v>0</v>
      </c>
    </row>
    <row r="236" spans="1:24" x14ac:dyDescent="0.25">
      <c r="A236" s="25" t="s">
        <v>223</v>
      </c>
      <c r="B236" s="29">
        <f>SUM(B209:B235)</f>
        <v>0</v>
      </c>
      <c r="C236" s="29">
        <f>SUM(C209:C235)</f>
        <v>21714996.622143477</v>
      </c>
      <c r="D236" s="29">
        <f>SUM(D209:D235)</f>
        <v>51543.459515278912</v>
      </c>
      <c r="E236" s="29">
        <f t="shared" ref="E236:K236" si="98">SUM(E209:E235)</f>
        <v>0</v>
      </c>
      <c r="F236" s="29">
        <f>SUM(F209:F235)</f>
        <v>0</v>
      </c>
      <c r="G236" s="29">
        <f>SUM(G209:G235)</f>
        <v>395721.04466909025</v>
      </c>
      <c r="H236" s="29">
        <f t="shared" si="98"/>
        <v>0</v>
      </c>
      <c r="I236" s="29">
        <f>SUM(I209:I235)</f>
        <v>0</v>
      </c>
      <c r="J236" s="29">
        <f>SUM(J209:J235)</f>
        <v>38526943.563866347</v>
      </c>
      <c r="K236" s="29">
        <f t="shared" si="98"/>
        <v>0</v>
      </c>
      <c r="L236" s="67">
        <f>SUM(B236:K236)</f>
        <v>60689204.69019419</v>
      </c>
      <c r="M236" s="25" t="s">
        <v>223</v>
      </c>
      <c r="N236" s="28">
        <f t="shared" si="87"/>
        <v>0</v>
      </c>
      <c r="O236" s="28">
        <f t="shared" si="88"/>
        <v>0.35780657751232753</v>
      </c>
      <c r="P236" s="28">
        <f t="shared" si="89"/>
        <v>8.4930194386954958E-4</v>
      </c>
      <c r="Q236" s="28">
        <f t="shared" si="90"/>
        <v>0</v>
      </c>
      <c r="R236" s="28">
        <f t="shared" si="91"/>
        <v>0</v>
      </c>
      <c r="S236" s="28">
        <f t="shared" si="92"/>
        <v>6.5204519764126773E-3</v>
      </c>
      <c r="T236" s="28">
        <f t="shared" si="93"/>
        <v>0</v>
      </c>
      <c r="U236" s="28">
        <f t="shared" si="94"/>
        <v>0</v>
      </c>
      <c r="V236" s="28">
        <f t="shared" si="95"/>
        <v>0.63482366856739036</v>
      </c>
      <c r="W236" s="28">
        <f t="shared" si="96"/>
        <v>0</v>
      </c>
      <c r="X236" s="28">
        <f t="shared" si="97"/>
        <v>1</v>
      </c>
    </row>
    <row r="237" spans="1:24" x14ac:dyDescent="0.25">
      <c r="B237" s="30"/>
      <c r="C237" s="30"/>
      <c r="D237" s="30"/>
      <c r="E237" s="30"/>
      <c r="F237" s="30"/>
      <c r="G237" s="30"/>
      <c r="H237" s="30"/>
      <c r="I237" s="30"/>
      <c r="J237" s="30"/>
      <c r="K237" s="30"/>
    </row>
    <row r="238" spans="1:24" x14ac:dyDescent="0.25">
      <c r="B238" s="30"/>
      <c r="C238" s="30"/>
      <c r="D238" s="30"/>
      <c r="E238" s="30"/>
      <c r="F238" s="30"/>
      <c r="G238" s="30"/>
      <c r="H238" s="30"/>
      <c r="I238" s="30"/>
      <c r="J238" s="30"/>
      <c r="K238" s="30"/>
    </row>
    <row r="239" spans="1:24" x14ac:dyDescent="0.25">
      <c r="B239" s="30"/>
      <c r="C239" s="30"/>
      <c r="D239" s="30"/>
      <c r="E239" s="30"/>
      <c r="F239" s="30"/>
      <c r="G239" s="30"/>
      <c r="H239" s="30"/>
      <c r="I239" s="30"/>
      <c r="J239" s="30"/>
      <c r="K239" s="30"/>
    </row>
    <row r="240" spans="1:24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24" x14ac:dyDescent="0.25">
      <c r="A241" s="2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N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</row>
    <row r="242" spans="1:24" x14ac:dyDescent="0.25">
      <c r="A242" s="25"/>
      <c r="B242" s="25" t="s">
        <v>224</v>
      </c>
      <c r="C242" s="25" t="s">
        <v>228</v>
      </c>
      <c r="D242" s="25" t="s">
        <v>15</v>
      </c>
      <c r="E242" s="25" t="s">
        <v>229</v>
      </c>
      <c r="F242" s="25" t="s">
        <v>226</v>
      </c>
      <c r="G242" s="25" t="s">
        <v>227</v>
      </c>
      <c r="H242" s="25" t="s">
        <v>131</v>
      </c>
      <c r="I242" s="25" t="s">
        <v>130</v>
      </c>
      <c r="J242" s="25" t="s">
        <v>129</v>
      </c>
      <c r="K242" s="25" t="s">
        <v>230</v>
      </c>
      <c r="L242" s="25" t="s">
        <v>404</v>
      </c>
      <c r="N242" s="25" t="s">
        <v>224</v>
      </c>
      <c r="O242" s="25" t="s">
        <v>228</v>
      </c>
      <c r="P242" s="25" t="s">
        <v>15</v>
      </c>
      <c r="Q242" s="25" t="s">
        <v>229</v>
      </c>
      <c r="R242" s="25" t="s">
        <v>226</v>
      </c>
      <c r="S242" s="25" t="s">
        <v>227</v>
      </c>
      <c r="T242" s="25" t="s">
        <v>131</v>
      </c>
      <c r="U242" s="25" t="s">
        <v>130</v>
      </c>
      <c r="V242" s="25" t="s">
        <v>129</v>
      </c>
      <c r="W242" s="25" t="s">
        <v>230</v>
      </c>
    </row>
    <row r="243" spans="1:24" x14ac:dyDescent="0.25">
      <c r="A243" s="25" t="s">
        <v>132</v>
      </c>
      <c r="B243" s="33">
        <v>0</v>
      </c>
      <c r="C243" s="27">
        <f>IFERROR((VLOOKUP(A243,TAB_DIN_Fundo_Cultural!A$171:C$182,2,0)),0)</f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27">
        <f>IFERROR((VLOOKUP(A243,TAB_DIN_Fundo_Cultural!A$171:C$182,3,0)),0)</f>
        <v>0</v>
      </c>
      <c r="K243" s="33">
        <v>0</v>
      </c>
      <c r="L243" s="67">
        <f>SUM(B243:K243)</f>
        <v>0</v>
      </c>
      <c r="M243" s="25" t="s">
        <v>132</v>
      </c>
      <c r="N243" s="28">
        <f>B243/$L$270</f>
        <v>0</v>
      </c>
      <c r="O243" s="28">
        <f t="shared" ref="O243:X258" si="99">C243/$L$270</f>
        <v>0</v>
      </c>
      <c r="P243" s="28">
        <f t="shared" si="99"/>
        <v>0</v>
      </c>
      <c r="Q243" s="28">
        <f t="shared" si="99"/>
        <v>0</v>
      </c>
      <c r="R243" s="28">
        <f t="shared" si="99"/>
        <v>0</v>
      </c>
      <c r="S243" s="28">
        <f t="shared" si="99"/>
        <v>0</v>
      </c>
      <c r="T243" s="28">
        <f t="shared" si="99"/>
        <v>0</v>
      </c>
      <c r="U243" s="28">
        <f t="shared" si="99"/>
        <v>0</v>
      </c>
      <c r="V243" s="28">
        <f t="shared" si="99"/>
        <v>0</v>
      </c>
      <c r="W243" s="28">
        <f t="shared" si="99"/>
        <v>0</v>
      </c>
      <c r="X243" s="28">
        <f t="shared" si="99"/>
        <v>0</v>
      </c>
    </row>
    <row r="244" spans="1:24" x14ac:dyDescent="0.25">
      <c r="A244" s="25" t="s">
        <v>134</v>
      </c>
      <c r="B244" s="33">
        <v>0</v>
      </c>
      <c r="C244" s="27">
        <f>IFERROR((VLOOKUP(A244,TAB_DIN_Fundo_Cultural!A$171:C$182,2,0)),0)</f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27">
        <f>IFERROR((VLOOKUP(A244,TAB_DIN_Fundo_Cultural!A$171:C$182,3,0)),0)</f>
        <v>0</v>
      </c>
      <c r="K244" s="33">
        <v>0</v>
      </c>
      <c r="L244" s="67">
        <f t="shared" ref="L244:L269" si="100">SUM(B244:K244)</f>
        <v>0</v>
      </c>
      <c r="M244" s="25" t="s">
        <v>134</v>
      </c>
      <c r="N244" s="28">
        <f t="shared" ref="N244:N270" si="101">B244/$L$270</f>
        <v>0</v>
      </c>
      <c r="O244" s="28">
        <f t="shared" si="99"/>
        <v>0</v>
      </c>
      <c r="P244" s="28">
        <f t="shared" si="99"/>
        <v>0</v>
      </c>
      <c r="Q244" s="28">
        <f t="shared" si="99"/>
        <v>0</v>
      </c>
      <c r="R244" s="28">
        <f t="shared" si="99"/>
        <v>0</v>
      </c>
      <c r="S244" s="28">
        <f t="shared" si="99"/>
        <v>0</v>
      </c>
      <c r="T244" s="28">
        <f t="shared" si="99"/>
        <v>0</v>
      </c>
      <c r="U244" s="28">
        <f t="shared" si="99"/>
        <v>0</v>
      </c>
      <c r="V244" s="28">
        <f t="shared" si="99"/>
        <v>0</v>
      </c>
      <c r="W244" s="28">
        <f t="shared" si="99"/>
        <v>0</v>
      </c>
      <c r="X244" s="28">
        <f t="shared" si="99"/>
        <v>0</v>
      </c>
    </row>
    <row r="245" spans="1:24" x14ac:dyDescent="0.25">
      <c r="A245" s="25" t="s">
        <v>139</v>
      </c>
      <c r="B245" s="33">
        <v>0</v>
      </c>
      <c r="C245" s="27">
        <f>IFERROR((VLOOKUP(A245,TAB_DIN_Fundo_Cultural!A$171:C$182,2,0)),0)</f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27">
        <f>IFERROR((VLOOKUP(A245,TAB_DIN_Fundo_Cultural!A$171:C$182,3,0)),0)</f>
        <v>0</v>
      </c>
      <c r="K245" s="33">
        <v>0</v>
      </c>
      <c r="L245" s="67">
        <f t="shared" si="100"/>
        <v>0</v>
      </c>
      <c r="M245" s="25" t="s">
        <v>139</v>
      </c>
      <c r="N245" s="28">
        <f t="shared" si="101"/>
        <v>0</v>
      </c>
      <c r="O245" s="28">
        <f t="shared" si="99"/>
        <v>0</v>
      </c>
      <c r="P245" s="28">
        <f t="shared" si="99"/>
        <v>0</v>
      </c>
      <c r="Q245" s="28">
        <f t="shared" si="99"/>
        <v>0</v>
      </c>
      <c r="R245" s="28">
        <f t="shared" si="99"/>
        <v>0</v>
      </c>
      <c r="S245" s="28">
        <f t="shared" si="99"/>
        <v>0</v>
      </c>
      <c r="T245" s="28">
        <f t="shared" si="99"/>
        <v>0</v>
      </c>
      <c r="U245" s="28">
        <f t="shared" si="99"/>
        <v>0</v>
      </c>
      <c r="V245" s="28">
        <f t="shared" si="99"/>
        <v>0</v>
      </c>
      <c r="W245" s="28">
        <f t="shared" si="99"/>
        <v>0</v>
      </c>
      <c r="X245" s="28">
        <f t="shared" si="99"/>
        <v>0</v>
      </c>
    </row>
    <row r="246" spans="1:24" x14ac:dyDescent="0.25">
      <c r="A246" s="25" t="s">
        <v>143</v>
      </c>
      <c r="B246" s="33">
        <v>0</v>
      </c>
      <c r="C246" s="27">
        <f>IFERROR((VLOOKUP(A246,TAB_DIN_Fundo_Cultural!A$171:C$182,2,0)),0)</f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27">
        <f>IFERROR((VLOOKUP(A246,TAB_DIN_Fundo_Cultural!A$171:C$182,3,0)),0)</f>
        <v>0</v>
      </c>
      <c r="K246" s="33">
        <v>0</v>
      </c>
      <c r="L246" s="67">
        <f t="shared" si="100"/>
        <v>0</v>
      </c>
      <c r="M246" s="25" t="s">
        <v>143</v>
      </c>
      <c r="N246" s="28">
        <f t="shared" si="101"/>
        <v>0</v>
      </c>
      <c r="O246" s="28">
        <f t="shared" si="99"/>
        <v>0</v>
      </c>
      <c r="P246" s="28">
        <f t="shared" si="99"/>
        <v>0</v>
      </c>
      <c r="Q246" s="28">
        <f t="shared" si="99"/>
        <v>0</v>
      </c>
      <c r="R246" s="28">
        <f t="shared" si="99"/>
        <v>0</v>
      </c>
      <c r="S246" s="28">
        <f t="shared" si="99"/>
        <v>0</v>
      </c>
      <c r="T246" s="28">
        <f t="shared" si="99"/>
        <v>0</v>
      </c>
      <c r="U246" s="28">
        <f t="shared" si="99"/>
        <v>0</v>
      </c>
      <c r="V246" s="28">
        <f t="shared" si="99"/>
        <v>0</v>
      </c>
      <c r="W246" s="28">
        <f t="shared" si="99"/>
        <v>0</v>
      </c>
      <c r="X246" s="28">
        <f t="shared" si="99"/>
        <v>0</v>
      </c>
    </row>
    <row r="247" spans="1:24" x14ac:dyDescent="0.25">
      <c r="A247" s="25" t="s">
        <v>146</v>
      </c>
      <c r="B247" s="33">
        <v>0</v>
      </c>
      <c r="C247" s="27">
        <f>IFERROR((VLOOKUP(A247,TAB_DIN_Fundo_Cultural!A$171:C$182,2,0)),0)</f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27">
        <f>IFERROR((VLOOKUP(A247,TAB_DIN_Fundo_Cultural!A$171:C$182,3,0)),0)</f>
        <v>593386.32366633334</v>
      </c>
      <c r="K247" s="33">
        <v>0</v>
      </c>
      <c r="L247" s="67">
        <f t="shared" si="100"/>
        <v>593386.32366633334</v>
      </c>
      <c r="M247" s="25" t="s">
        <v>146</v>
      </c>
      <c r="N247" s="28">
        <f t="shared" si="101"/>
        <v>0</v>
      </c>
      <c r="O247" s="28">
        <f t="shared" si="99"/>
        <v>0</v>
      </c>
      <c r="P247" s="28">
        <f t="shared" si="99"/>
        <v>0</v>
      </c>
      <c r="Q247" s="28">
        <f t="shared" si="99"/>
        <v>0</v>
      </c>
      <c r="R247" s="28">
        <f t="shared" si="99"/>
        <v>0</v>
      </c>
      <c r="S247" s="28">
        <f t="shared" si="99"/>
        <v>0</v>
      </c>
      <c r="T247" s="28">
        <f t="shared" si="99"/>
        <v>0</v>
      </c>
      <c r="U247" s="28">
        <f t="shared" si="99"/>
        <v>0</v>
      </c>
      <c r="V247" s="28">
        <f t="shared" si="99"/>
        <v>8.9677972075780221E-3</v>
      </c>
      <c r="W247" s="28">
        <f t="shared" si="99"/>
        <v>0</v>
      </c>
      <c r="X247" s="28">
        <f t="shared" si="99"/>
        <v>8.9677972075780221E-3</v>
      </c>
    </row>
    <row r="248" spans="1:24" x14ac:dyDescent="0.25">
      <c r="A248" s="25" t="s">
        <v>141</v>
      </c>
      <c r="B248" s="33">
        <v>0</v>
      </c>
      <c r="C248" s="27">
        <f>IFERROR((VLOOKUP(A248,TAB_DIN_Fundo_Cultural!A$171:C$182,2,0)),0)</f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27">
        <f>IFERROR((VLOOKUP(A248,TAB_DIN_Fundo_Cultural!A$171:C$182,3,0)),0)</f>
        <v>0</v>
      </c>
      <c r="K248" s="33">
        <v>0</v>
      </c>
      <c r="L248" s="67">
        <f t="shared" si="100"/>
        <v>0</v>
      </c>
      <c r="M248" s="25" t="s">
        <v>141</v>
      </c>
      <c r="N248" s="28">
        <f t="shared" si="101"/>
        <v>0</v>
      </c>
      <c r="O248" s="28">
        <f t="shared" si="99"/>
        <v>0</v>
      </c>
      <c r="P248" s="28">
        <f t="shared" si="99"/>
        <v>0</v>
      </c>
      <c r="Q248" s="28">
        <f t="shared" si="99"/>
        <v>0</v>
      </c>
      <c r="R248" s="28">
        <f t="shared" si="99"/>
        <v>0</v>
      </c>
      <c r="S248" s="28">
        <f t="shared" si="99"/>
        <v>0</v>
      </c>
      <c r="T248" s="28">
        <f t="shared" si="99"/>
        <v>0</v>
      </c>
      <c r="U248" s="28">
        <f t="shared" si="99"/>
        <v>0</v>
      </c>
      <c r="V248" s="28">
        <f t="shared" si="99"/>
        <v>0</v>
      </c>
      <c r="W248" s="28">
        <f t="shared" si="99"/>
        <v>0</v>
      </c>
      <c r="X248" s="28">
        <f t="shared" si="99"/>
        <v>0</v>
      </c>
    </row>
    <row r="249" spans="1:24" x14ac:dyDescent="0.25">
      <c r="A249" s="25" t="s">
        <v>153</v>
      </c>
      <c r="B249" s="33">
        <v>0</v>
      </c>
      <c r="C249" s="27">
        <f>IFERROR((VLOOKUP(A249,TAB_DIN_Fundo_Cultural!A$171:C$182,2,0)),0)</f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27">
        <f>IFERROR((VLOOKUP(A249,TAB_DIN_Fundo_Cultural!A$171:C$182,3,0)),0)</f>
        <v>0</v>
      </c>
      <c r="K249" s="33">
        <v>0</v>
      </c>
      <c r="L249" s="67">
        <f t="shared" si="100"/>
        <v>0</v>
      </c>
      <c r="M249" s="25" t="s">
        <v>153</v>
      </c>
      <c r="N249" s="28">
        <f t="shared" si="101"/>
        <v>0</v>
      </c>
      <c r="O249" s="28">
        <f t="shared" si="99"/>
        <v>0</v>
      </c>
      <c r="P249" s="28">
        <f t="shared" si="99"/>
        <v>0</v>
      </c>
      <c r="Q249" s="28">
        <f t="shared" si="99"/>
        <v>0</v>
      </c>
      <c r="R249" s="28">
        <f t="shared" si="99"/>
        <v>0</v>
      </c>
      <c r="S249" s="28">
        <f t="shared" si="99"/>
        <v>0</v>
      </c>
      <c r="T249" s="28">
        <f t="shared" si="99"/>
        <v>0</v>
      </c>
      <c r="U249" s="28">
        <f t="shared" si="99"/>
        <v>0</v>
      </c>
      <c r="V249" s="28">
        <f t="shared" si="99"/>
        <v>0</v>
      </c>
      <c r="W249" s="28">
        <f t="shared" si="99"/>
        <v>0</v>
      </c>
      <c r="X249" s="28">
        <f t="shared" si="99"/>
        <v>0</v>
      </c>
    </row>
    <row r="250" spans="1:24" x14ac:dyDescent="0.25">
      <c r="A250" s="25" t="s">
        <v>157</v>
      </c>
      <c r="B250" s="33">
        <v>0</v>
      </c>
      <c r="C250" s="27">
        <f>IFERROR((VLOOKUP(A250,TAB_DIN_Fundo_Cultural!A$171:C$182,2,0)),0)</f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27">
        <f>IFERROR((VLOOKUP(A250,TAB_DIN_Fundo_Cultural!A$171:C$182,3,0)),0)</f>
        <v>7499769.7820663769</v>
      </c>
      <c r="K250" s="33">
        <v>0</v>
      </c>
      <c r="L250" s="67">
        <f t="shared" si="100"/>
        <v>7499769.7820663769</v>
      </c>
      <c r="M250" s="25" t="s">
        <v>157</v>
      </c>
      <c r="N250" s="28">
        <f t="shared" si="101"/>
        <v>0</v>
      </c>
      <c r="O250" s="28">
        <f t="shared" si="99"/>
        <v>0</v>
      </c>
      <c r="P250" s="28">
        <f t="shared" si="99"/>
        <v>0</v>
      </c>
      <c r="Q250" s="28">
        <f t="shared" si="99"/>
        <v>0</v>
      </c>
      <c r="R250" s="28">
        <f t="shared" si="99"/>
        <v>0</v>
      </c>
      <c r="S250" s="28">
        <f t="shared" si="99"/>
        <v>0</v>
      </c>
      <c r="T250" s="28">
        <f t="shared" si="99"/>
        <v>0</v>
      </c>
      <c r="U250" s="28">
        <f t="shared" si="99"/>
        <v>0</v>
      </c>
      <c r="V250" s="28">
        <f t="shared" si="99"/>
        <v>0.11334338495288913</v>
      </c>
      <c r="W250" s="28">
        <f t="shared" si="99"/>
        <v>0</v>
      </c>
      <c r="X250" s="28">
        <f t="shared" si="99"/>
        <v>0.11334338495288913</v>
      </c>
    </row>
    <row r="251" spans="1:24" x14ac:dyDescent="0.25">
      <c r="A251" s="25" t="s">
        <v>161</v>
      </c>
      <c r="B251" s="33">
        <v>0</v>
      </c>
      <c r="C251" s="27">
        <f>IFERROR((VLOOKUP(A251,TAB_DIN_Fundo_Cultural!A$171:C$182,2,0)),0)</f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27">
        <f>IFERROR((VLOOKUP(A251,TAB_DIN_Fundo_Cultural!A$171:C$182,3,0)),0)</f>
        <v>544946.62377520406</v>
      </c>
      <c r="K251" s="33">
        <v>0</v>
      </c>
      <c r="L251" s="67">
        <f t="shared" si="100"/>
        <v>544946.62377520406</v>
      </c>
      <c r="M251" s="25" t="s">
        <v>161</v>
      </c>
      <c r="N251" s="28">
        <f t="shared" si="101"/>
        <v>0</v>
      </c>
      <c r="O251" s="28">
        <f t="shared" si="99"/>
        <v>0</v>
      </c>
      <c r="P251" s="28">
        <f t="shared" si="99"/>
        <v>0</v>
      </c>
      <c r="Q251" s="28">
        <f t="shared" si="99"/>
        <v>0</v>
      </c>
      <c r="R251" s="28">
        <f t="shared" si="99"/>
        <v>0</v>
      </c>
      <c r="S251" s="28">
        <f t="shared" si="99"/>
        <v>0</v>
      </c>
      <c r="T251" s="28">
        <f t="shared" si="99"/>
        <v>0</v>
      </c>
      <c r="U251" s="28">
        <f t="shared" si="99"/>
        <v>0</v>
      </c>
      <c r="V251" s="28">
        <f t="shared" si="99"/>
        <v>8.2357321294083876E-3</v>
      </c>
      <c r="W251" s="28">
        <f t="shared" si="99"/>
        <v>0</v>
      </c>
      <c r="X251" s="28">
        <f t="shared" si="99"/>
        <v>8.2357321294083876E-3</v>
      </c>
    </row>
    <row r="252" spans="1:24" x14ac:dyDescent="0.25">
      <c r="A252" s="25" t="s">
        <v>151</v>
      </c>
      <c r="B252" s="33">
        <v>0</v>
      </c>
      <c r="C252" s="27">
        <f>IFERROR((VLOOKUP(A252,TAB_DIN_Fundo_Cultural!A$171:C$182,2,0)),0)</f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27">
        <f>IFERROR((VLOOKUP(A252,TAB_DIN_Fundo_Cultural!A$171:C$182,3,0)),0)</f>
        <v>0</v>
      </c>
      <c r="K252" s="33">
        <v>0</v>
      </c>
      <c r="L252" s="67">
        <f t="shared" si="100"/>
        <v>0</v>
      </c>
      <c r="M252" s="25" t="s">
        <v>151</v>
      </c>
      <c r="N252" s="28">
        <f t="shared" si="101"/>
        <v>0</v>
      </c>
      <c r="O252" s="28">
        <f t="shared" si="99"/>
        <v>0</v>
      </c>
      <c r="P252" s="28">
        <f t="shared" si="99"/>
        <v>0</v>
      </c>
      <c r="Q252" s="28">
        <f t="shared" si="99"/>
        <v>0</v>
      </c>
      <c r="R252" s="28">
        <f t="shared" si="99"/>
        <v>0</v>
      </c>
      <c r="S252" s="28">
        <f t="shared" si="99"/>
        <v>0</v>
      </c>
      <c r="T252" s="28">
        <f t="shared" si="99"/>
        <v>0</v>
      </c>
      <c r="U252" s="28">
        <f t="shared" si="99"/>
        <v>0</v>
      </c>
      <c r="V252" s="28">
        <f t="shared" si="99"/>
        <v>0</v>
      </c>
      <c r="W252" s="28">
        <f t="shared" si="99"/>
        <v>0</v>
      </c>
      <c r="X252" s="28">
        <f t="shared" si="99"/>
        <v>0</v>
      </c>
    </row>
    <row r="253" spans="1:24" x14ac:dyDescent="0.25">
      <c r="A253" s="25" t="s">
        <v>167</v>
      </c>
      <c r="B253" s="33">
        <v>0</v>
      </c>
      <c r="C253" s="27">
        <f>IFERROR((VLOOKUP(A253,TAB_DIN_Fundo_Cultural!A$171:C$182,2,0)),0)</f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27">
        <f>IFERROR((VLOOKUP(A253,TAB_DIN_Fundo_Cultural!A$171:C$182,3,0)),0)</f>
        <v>0</v>
      </c>
      <c r="K253" s="33">
        <v>0</v>
      </c>
      <c r="L253" s="67">
        <f t="shared" si="100"/>
        <v>0</v>
      </c>
      <c r="M253" s="25" t="s">
        <v>167</v>
      </c>
      <c r="N253" s="28">
        <f t="shared" si="101"/>
        <v>0</v>
      </c>
      <c r="O253" s="28">
        <f t="shared" si="99"/>
        <v>0</v>
      </c>
      <c r="P253" s="28">
        <f t="shared" si="99"/>
        <v>0</v>
      </c>
      <c r="Q253" s="28">
        <f t="shared" si="99"/>
        <v>0</v>
      </c>
      <c r="R253" s="28">
        <f t="shared" si="99"/>
        <v>0</v>
      </c>
      <c r="S253" s="28">
        <f t="shared" si="99"/>
        <v>0</v>
      </c>
      <c r="T253" s="28">
        <f t="shared" si="99"/>
        <v>0</v>
      </c>
      <c r="U253" s="28">
        <f t="shared" si="99"/>
        <v>0</v>
      </c>
      <c r="V253" s="28">
        <f t="shared" si="99"/>
        <v>0</v>
      </c>
      <c r="W253" s="28">
        <f t="shared" si="99"/>
        <v>0</v>
      </c>
      <c r="X253" s="28">
        <f t="shared" si="99"/>
        <v>0</v>
      </c>
    </row>
    <row r="254" spans="1:24" x14ac:dyDescent="0.25">
      <c r="A254" s="25" t="s">
        <v>171</v>
      </c>
      <c r="B254" s="33">
        <v>0</v>
      </c>
      <c r="C254" s="27">
        <f>IFERROR((VLOOKUP(A254,TAB_DIN_Fundo_Cultural!A$171:C$182,2,0)),0)</f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27">
        <f>IFERROR((VLOOKUP(A254,TAB_DIN_Fundo_Cultural!A$171:C$182,3,0)),0)</f>
        <v>605496.24863911571</v>
      </c>
      <c r="K254" s="33">
        <v>0</v>
      </c>
      <c r="L254" s="67">
        <f t="shared" si="100"/>
        <v>605496.24863911571</v>
      </c>
      <c r="M254" s="25" t="s">
        <v>171</v>
      </c>
      <c r="N254" s="28">
        <f t="shared" si="101"/>
        <v>0</v>
      </c>
      <c r="O254" s="28">
        <f t="shared" si="99"/>
        <v>0</v>
      </c>
      <c r="P254" s="28">
        <f t="shared" si="99"/>
        <v>0</v>
      </c>
      <c r="Q254" s="28">
        <f t="shared" si="99"/>
        <v>0</v>
      </c>
      <c r="R254" s="28">
        <f t="shared" si="99"/>
        <v>0</v>
      </c>
      <c r="S254" s="28">
        <f t="shared" si="99"/>
        <v>0</v>
      </c>
      <c r="T254" s="28">
        <f t="shared" si="99"/>
        <v>0</v>
      </c>
      <c r="U254" s="28">
        <f t="shared" si="99"/>
        <v>0</v>
      </c>
      <c r="V254" s="28">
        <f t="shared" si="99"/>
        <v>9.1508134771204324E-3</v>
      </c>
      <c r="W254" s="28">
        <f t="shared" si="99"/>
        <v>0</v>
      </c>
      <c r="X254" s="28">
        <f t="shared" si="99"/>
        <v>9.1508134771204324E-3</v>
      </c>
    </row>
    <row r="255" spans="1:24" x14ac:dyDescent="0.25">
      <c r="A255" s="25" t="s">
        <v>175</v>
      </c>
      <c r="B255" s="33">
        <v>0</v>
      </c>
      <c r="C255" s="27">
        <f>IFERROR((VLOOKUP(A255,TAB_DIN_Fundo_Cultural!A$171:C$182,2,0)),0)</f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27">
        <f>IFERROR((VLOOKUP(A255,TAB_DIN_Fundo_Cultural!A$171:C$182,3,0)),0)</f>
        <v>2380811.2496490027</v>
      </c>
      <c r="K255" s="33">
        <v>0</v>
      </c>
      <c r="L255" s="67">
        <f t="shared" si="100"/>
        <v>2380811.2496490027</v>
      </c>
      <c r="M255" s="25" t="s">
        <v>175</v>
      </c>
      <c r="N255" s="28">
        <f t="shared" si="101"/>
        <v>0</v>
      </c>
      <c r="O255" s="28">
        <f t="shared" si="99"/>
        <v>0</v>
      </c>
      <c r="P255" s="28">
        <f t="shared" si="99"/>
        <v>0</v>
      </c>
      <c r="Q255" s="28">
        <f t="shared" si="99"/>
        <v>0</v>
      </c>
      <c r="R255" s="28">
        <f t="shared" si="99"/>
        <v>0</v>
      </c>
      <c r="S255" s="28">
        <f t="shared" si="99"/>
        <v>0</v>
      </c>
      <c r="T255" s="28">
        <f t="shared" si="99"/>
        <v>0</v>
      </c>
      <c r="U255" s="28">
        <f t="shared" si="99"/>
        <v>0</v>
      </c>
      <c r="V255" s="28">
        <f t="shared" si="99"/>
        <v>3.5980998592037537E-2</v>
      </c>
      <c r="W255" s="28">
        <f t="shared" si="99"/>
        <v>0</v>
      </c>
      <c r="X255" s="28">
        <f t="shared" si="99"/>
        <v>3.5980998592037537E-2</v>
      </c>
    </row>
    <row r="256" spans="1:24" x14ac:dyDescent="0.25">
      <c r="A256" s="25" t="s">
        <v>137</v>
      </c>
      <c r="B256" s="33">
        <v>0</v>
      </c>
      <c r="C256" s="27">
        <f>IFERROR((VLOOKUP(A256,TAB_DIN_Fundo_Cultural!A$171:C$182,2,0)),0)</f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27">
        <f>IFERROR((VLOOKUP(A256,TAB_DIN_Fundo_Cultural!A$171:C$182,3,0)),0)</f>
        <v>0</v>
      </c>
      <c r="K256" s="33">
        <v>0</v>
      </c>
      <c r="L256" s="67">
        <f t="shared" si="100"/>
        <v>0</v>
      </c>
      <c r="M256" s="25" t="s">
        <v>137</v>
      </c>
      <c r="N256" s="28">
        <f t="shared" si="101"/>
        <v>0</v>
      </c>
      <c r="O256" s="28">
        <f t="shared" si="99"/>
        <v>0</v>
      </c>
      <c r="P256" s="28">
        <f t="shared" si="99"/>
        <v>0</v>
      </c>
      <c r="Q256" s="28">
        <f t="shared" si="99"/>
        <v>0</v>
      </c>
      <c r="R256" s="28">
        <f t="shared" si="99"/>
        <v>0</v>
      </c>
      <c r="S256" s="28">
        <f t="shared" si="99"/>
        <v>0</v>
      </c>
      <c r="T256" s="28">
        <f t="shared" si="99"/>
        <v>0</v>
      </c>
      <c r="U256" s="28">
        <f t="shared" si="99"/>
        <v>0</v>
      </c>
      <c r="V256" s="28">
        <f t="shared" si="99"/>
        <v>0</v>
      </c>
      <c r="W256" s="28">
        <f t="shared" si="99"/>
        <v>0</v>
      </c>
      <c r="X256" s="28">
        <f t="shared" si="99"/>
        <v>0</v>
      </c>
    </row>
    <row r="257" spans="1:24" x14ac:dyDescent="0.25">
      <c r="A257" s="25" t="s">
        <v>181</v>
      </c>
      <c r="B257" s="33">
        <v>0</v>
      </c>
      <c r="C257" s="27">
        <f>IFERROR((VLOOKUP(A257,TAB_DIN_Fundo_Cultural!A$171:C$182,2,0)),0)</f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27">
        <f>IFERROR((VLOOKUP(A257,TAB_DIN_Fundo_Cultural!A$171:C$182,3,0)),0)</f>
        <v>0</v>
      </c>
      <c r="K257" s="33">
        <v>0</v>
      </c>
      <c r="L257" s="67">
        <f t="shared" si="100"/>
        <v>0</v>
      </c>
      <c r="M257" s="25" t="s">
        <v>181</v>
      </c>
      <c r="N257" s="28">
        <f t="shared" si="101"/>
        <v>0</v>
      </c>
      <c r="O257" s="28">
        <f t="shared" si="99"/>
        <v>0</v>
      </c>
      <c r="P257" s="28">
        <f t="shared" si="99"/>
        <v>0</v>
      </c>
      <c r="Q257" s="28">
        <f t="shared" si="99"/>
        <v>0</v>
      </c>
      <c r="R257" s="28">
        <f t="shared" si="99"/>
        <v>0</v>
      </c>
      <c r="S257" s="28">
        <f t="shared" si="99"/>
        <v>0</v>
      </c>
      <c r="T257" s="28">
        <f t="shared" si="99"/>
        <v>0</v>
      </c>
      <c r="U257" s="28">
        <f t="shared" si="99"/>
        <v>0</v>
      </c>
      <c r="V257" s="28">
        <f t="shared" si="99"/>
        <v>0</v>
      </c>
      <c r="W257" s="28">
        <f t="shared" si="99"/>
        <v>0</v>
      </c>
      <c r="X257" s="28">
        <f t="shared" si="99"/>
        <v>0</v>
      </c>
    </row>
    <row r="258" spans="1:24" x14ac:dyDescent="0.25">
      <c r="A258" s="25" t="s">
        <v>148</v>
      </c>
      <c r="B258" s="33">
        <v>0</v>
      </c>
      <c r="C258" s="27">
        <f>IFERROR((VLOOKUP(A258,TAB_DIN_Fundo_Cultural!A$171:C$182,2,0)),0)</f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27">
        <f>IFERROR((VLOOKUP(A258,TAB_DIN_Fundo_Cultural!A$171:C$182,3,0)),0)</f>
        <v>3027481.2431955785</v>
      </c>
      <c r="K258" s="33">
        <v>0</v>
      </c>
      <c r="L258" s="67">
        <f t="shared" si="100"/>
        <v>3027481.2431955785</v>
      </c>
      <c r="M258" s="25" t="s">
        <v>148</v>
      </c>
      <c r="N258" s="28">
        <f t="shared" si="101"/>
        <v>0</v>
      </c>
      <c r="O258" s="28">
        <f t="shared" si="99"/>
        <v>0</v>
      </c>
      <c r="P258" s="28">
        <f t="shared" si="99"/>
        <v>0</v>
      </c>
      <c r="Q258" s="28">
        <f t="shared" si="99"/>
        <v>0</v>
      </c>
      <c r="R258" s="28">
        <f t="shared" si="99"/>
        <v>0</v>
      </c>
      <c r="S258" s="28">
        <f t="shared" si="99"/>
        <v>0</v>
      </c>
      <c r="T258" s="28">
        <f t="shared" si="99"/>
        <v>0</v>
      </c>
      <c r="U258" s="28">
        <f t="shared" si="99"/>
        <v>0</v>
      </c>
      <c r="V258" s="28">
        <f t="shared" si="99"/>
        <v>4.5754067385602157E-2</v>
      </c>
      <c r="W258" s="28">
        <f t="shared" si="99"/>
        <v>0</v>
      </c>
      <c r="X258" s="28">
        <f t="shared" si="99"/>
        <v>4.5754067385602157E-2</v>
      </c>
    </row>
    <row r="259" spans="1:24" x14ac:dyDescent="0.25">
      <c r="A259" s="25" t="s">
        <v>177</v>
      </c>
      <c r="B259" s="33">
        <v>0</v>
      </c>
      <c r="C259" s="27">
        <f>IFERROR((VLOOKUP(A259,TAB_DIN_Fundo_Cultural!A$171:C$182,2,0)),0)</f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27">
        <f>IFERROR((VLOOKUP(A259,TAB_DIN_Fundo_Cultural!A$171:C$182,3,0)),0)</f>
        <v>7989674.3748552911</v>
      </c>
      <c r="K259" s="33">
        <v>0</v>
      </c>
      <c r="L259" s="67">
        <f t="shared" si="100"/>
        <v>7989674.3748552911</v>
      </c>
      <c r="M259" s="25" t="s">
        <v>177</v>
      </c>
      <c r="N259" s="28">
        <f t="shared" si="101"/>
        <v>0</v>
      </c>
      <c r="O259" s="28">
        <f t="shared" ref="O259:O270" si="102">C259/$L$270</f>
        <v>0</v>
      </c>
      <c r="P259" s="28">
        <f t="shared" ref="P259:P270" si="103">D259/$L$270</f>
        <v>0</v>
      </c>
      <c r="Q259" s="28">
        <f t="shared" ref="Q259:Q270" si="104">E259/$L$270</f>
        <v>0</v>
      </c>
      <c r="R259" s="28">
        <f t="shared" ref="R259:R270" si="105">F259/$L$270</f>
        <v>0</v>
      </c>
      <c r="S259" s="28">
        <f t="shared" ref="S259:S270" si="106">G259/$L$270</f>
        <v>0</v>
      </c>
      <c r="T259" s="28">
        <f t="shared" ref="T259:T270" si="107">H259/$L$270</f>
        <v>0</v>
      </c>
      <c r="U259" s="28">
        <f t="shared" ref="U259:U270" si="108">I259/$L$270</f>
        <v>0</v>
      </c>
      <c r="V259" s="28">
        <f t="shared" ref="V259:V270" si="109">J259/$L$270</f>
        <v>0.12074727153397337</v>
      </c>
      <c r="W259" s="28">
        <f t="shared" ref="W259:W270" si="110">K259/$L$270</f>
        <v>0</v>
      </c>
      <c r="X259" s="28">
        <f t="shared" ref="X259:X270" si="111">L259/$L$270</f>
        <v>0.12074727153397337</v>
      </c>
    </row>
    <row r="260" spans="1:24" x14ac:dyDescent="0.25">
      <c r="A260" s="25" t="s">
        <v>159</v>
      </c>
      <c r="B260" s="33">
        <v>0</v>
      </c>
      <c r="C260" s="27">
        <f>IFERROR((VLOOKUP(A260,TAB_DIN_Fundo_Cultural!A$171:C$182,2,0)),0)</f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27">
        <f>IFERROR((VLOOKUP(A260,TAB_DIN_Fundo_Cultural!A$171:C$182,3,0)),0)</f>
        <v>0</v>
      </c>
      <c r="K260" s="33">
        <v>0</v>
      </c>
      <c r="L260" s="67">
        <f t="shared" si="100"/>
        <v>0</v>
      </c>
      <c r="M260" s="25" t="s">
        <v>159</v>
      </c>
      <c r="N260" s="28">
        <f t="shared" si="101"/>
        <v>0</v>
      </c>
      <c r="O260" s="28">
        <f t="shared" si="102"/>
        <v>0</v>
      </c>
      <c r="P260" s="28">
        <f t="shared" si="103"/>
        <v>0</v>
      </c>
      <c r="Q260" s="28">
        <f t="shared" si="104"/>
        <v>0</v>
      </c>
      <c r="R260" s="28">
        <f t="shared" si="105"/>
        <v>0</v>
      </c>
      <c r="S260" s="28">
        <f t="shared" si="106"/>
        <v>0</v>
      </c>
      <c r="T260" s="28">
        <f t="shared" si="107"/>
        <v>0</v>
      </c>
      <c r="U260" s="28">
        <f t="shared" si="108"/>
        <v>0</v>
      </c>
      <c r="V260" s="28">
        <f t="shared" si="109"/>
        <v>0</v>
      </c>
      <c r="W260" s="28">
        <f t="shared" si="110"/>
        <v>0</v>
      </c>
      <c r="X260" s="28">
        <f t="shared" si="111"/>
        <v>0</v>
      </c>
    </row>
    <row r="261" spans="1:24" x14ac:dyDescent="0.25">
      <c r="A261" s="25" t="s">
        <v>191</v>
      </c>
      <c r="B261" s="33">
        <v>0</v>
      </c>
      <c r="C261" s="27">
        <f>IFERROR((VLOOKUP(A261,TAB_DIN_Fundo_Cultural!A$171:C$182,2,0)),0)</f>
        <v>14491582.706186913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27">
        <f>IFERROR((VLOOKUP(A261,TAB_DIN_Fundo_Cultural!A$171:C$182,3,0)),0)</f>
        <v>19951416.250708155</v>
      </c>
      <c r="K261" s="33">
        <v>0</v>
      </c>
      <c r="L261" s="67">
        <f t="shared" si="100"/>
        <v>34442998.956895068</v>
      </c>
      <c r="M261" s="25" t="s">
        <v>191</v>
      </c>
      <c r="N261" s="28">
        <f t="shared" si="101"/>
        <v>0</v>
      </c>
      <c r="O261" s="28">
        <f t="shared" si="102"/>
        <v>0.21901006097168715</v>
      </c>
      <c r="P261" s="28">
        <f t="shared" si="103"/>
        <v>0</v>
      </c>
      <c r="Q261" s="28">
        <f t="shared" si="104"/>
        <v>0</v>
      </c>
      <c r="R261" s="28">
        <f t="shared" si="105"/>
        <v>0</v>
      </c>
      <c r="S261" s="28">
        <f t="shared" si="106"/>
        <v>0</v>
      </c>
      <c r="T261" s="28">
        <f t="shared" si="107"/>
        <v>0</v>
      </c>
      <c r="U261" s="28">
        <f t="shared" si="108"/>
        <v>0</v>
      </c>
      <c r="V261" s="28">
        <f t="shared" si="109"/>
        <v>0.30152406249412633</v>
      </c>
      <c r="W261" s="28">
        <f t="shared" si="110"/>
        <v>0</v>
      </c>
      <c r="X261" s="28">
        <f t="shared" si="111"/>
        <v>0.52053412346581351</v>
      </c>
    </row>
    <row r="262" spans="1:24" x14ac:dyDescent="0.25">
      <c r="A262" s="25" t="s">
        <v>194</v>
      </c>
      <c r="B262" s="33">
        <v>0</v>
      </c>
      <c r="C262" s="27">
        <f>IFERROR((VLOOKUP(A262,TAB_DIN_Fundo_Cultural!A$171:C$182,2,0)),0)</f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27">
        <f>IFERROR((VLOOKUP(A262,TAB_DIN_Fundo_Cultural!A$171:C$182,3,0)),0)</f>
        <v>3512229.4299310818</v>
      </c>
      <c r="K262" s="33">
        <v>0</v>
      </c>
      <c r="L262" s="67">
        <f t="shared" si="100"/>
        <v>3512229.4299310818</v>
      </c>
      <c r="M262" s="25" t="s">
        <v>194</v>
      </c>
      <c r="N262" s="28">
        <f t="shared" si="101"/>
        <v>0</v>
      </c>
      <c r="O262" s="28">
        <f t="shared" si="102"/>
        <v>0</v>
      </c>
      <c r="P262" s="28">
        <f t="shared" si="103"/>
        <v>0</v>
      </c>
      <c r="Q262" s="28">
        <f t="shared" si="104"/>
        <v>0</v>
      </c>
      <c r="R262" s="28">
        <f t="shared" si="105"/>
        <v>0</v>
      </c>
      <c r="S262" s="28">
        <f t="shared" si="106"/>
        <v>0</v>
      </c>
      <c r="T262" s="28">
        <f t="shared" si="107"/>
        <v>0</v>
      </c>
      <c r="U262" s="28">
        <f t="shared" si="108"/>
        <v>0</v>
      </c>
      <c r="V262" s="28">
        <f t="shared" si="109"/>
        <v>5.3080025639115236E-2</v>
      </c>
      <c r="W262" s="28">
        <f t="shared" si="110"/>
        <v>0</v>
      </c>
      <c r="X262" s="28">
        <f t="shared" si="111"/>
        <v>5.3080025639115236E-2</v>
      </c>
    </row>
    <row r="263" spans="1:24" x14ac:dyDescent="0.25">
      <c r="A263" s="25" t="s">
        <v>185</v>
      </c>
      <c r="B263" s="33">
        <v>0</v>
      </c>
      <c r="C263" s="27">
        <f>IFERROR((VLOOKUP(A263,TAB_DIN_Fundo_Cultural!A$171:C$182,2,0)),0)</f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27">
        <f>IFERROR((VLOOKUP(A263,TAB_DIN_Fundo_Cultural!A$171:C$182,3,0)),0)</f>
        <v>0</v>
      </c>
      <c r="K263" s="33">
        <v>0</v>
      </c>
      <c r="L263" s="67">
        <f t="shared" si="100"/>
        <v>0</v>
      </c>
      <c r="M263" s="25" t="s">
        <v>185</v>
      </c>
      <c r="N263" s="28">
        <f t="shared" si="101"/>
        <v>0</v>
      </c>
      <c r="O263" s="28">
        <f t="shared" si="102"/>
        <v>0</v>
      </c>
      <c r="P263" s="28">
        <f t="shared" si="103"/>
        <v>0</v>
      </c>
      <c r="Q263" s="28">
        <f t="shared" si="104"/>
        <v>0</v>
      </c>
      <c r="R263" s="28">
        <f t="shared" si="105"/>
        <v>0</v>
      </c>
      <c r="S263" s="28">
        <f t="shared" si="106"/>
        <v>0</v>
      </c>
      <c r="T263" s="28">
        <f t="shared" si="107"/>
        <v>0</v>
      </c>
      <c r="U263" s="28">
        <f t="shared" si="108"/>
        <v>0</v>
      </c>
      <c r="V263" s="28">
        <f t="shared" si="109"/>
        <v>0</v>
      </c>
      <c r="W263" s="28">
        <f t="shared" si="110"/>
        <v>0</v>
      </c>
      <c r="X263" s="28">
        <f t="shared" si="111"/>
        <v>0</v>
      </c>
    </row>
    <row r="264" spans="1:24" x14ac:dyDescent="0.25">
      <c r="A264" s="25" t="s">
        <v>200</v>
      </c>
      <c r="B264" s="33">
        <v>0</v>
      </c>
      <c r="C264" s="27">
        <f>IFERROR((VLOOKUP(A264,TAB_DIN_Fundo_Cultural!A$171:C$182,2,0)),0)</f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27">
        <f>IFERROR((VLOOKUP(A264,TAB_DIN_Fundo_Cultural!A$171:C$182,3,0)),0)</f>
        <v>2125291.8327232962</v>
      </c>
      <c r="K264" s="33">
        <v>0</v>
      </c>
      <c r="L264" s="67">
        <f t="shared" si="100"/>
        <v>2125291.8327232962</v>
      </c>
      <c r="M264" s="25" t="s">
        <v>200</v>
      </c>
      <c r="N264" s="28">
        <f t="shared" si="101"/>
        <v>0</v>
      </c>
      <c r="O264" s="28">
        <f t="shared" si="102"/>
        <v>0</v>
      </c>
      <c r="P264" s="28">
        <f t="shared" si="103"/>
        <v>0</v>
      </c>
      <c r="Q264" s="28">
        <f t="shared" si="104"/>
        <v>0</v>
      </c>
      <c r="R264" s="28">
        <f t="shared" si="105"/>
        <v>0</v>
      </c>
      <c r="S264" s="28">
        <f t="shared" si="106"/>
        <v>0</v>
      </c>
      <c r="T264" s="28">
        <f t="shared" si="107"/>
        <v>0</v>
      </c>
      <c r="U264" s="28">
        <f t="shared" si="108"/>
        <v>0</v>
      </c>
      <c r="V264" s="28">
        <f t="shared" si="109"/>
        <v>3.2119355304692718E-2</v>
      </c>
      <c r="W264" s="28">
        <f t="shared" si="110"/>
        <v>0</v>
      </c>
      <c r="X264" s="28">
        <f t="shared" si="111"/>
        <v>3.2119355304692718E-2</v>
      </c>
    </row>
    <row r="265" spans="1:24" x14ac:dyDescent="0.25">
      <c r="A265" s="25" t="s">
        <v>198</v>
      </c>
      <c r="B265" s="33">
        <v>0</v>
      </c>
      <c r="C265" s="27">
        <f>IFERROR((VLOOKUP(A265,TAB_DIN_Fundo_Cultural!A$171:C$182,2,0)),0)</f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27">
        <f>IFERROR((VLOOKUP(A265,TAB_DIN_Fundo_Cultural!A$171:C$182,3,0)),0)</f>
        <v>3027481.2431955785</v>
      </c>
      <c r="K265" s="33">
        <v>0</v>
      </c>
      <c r="L265" s="67">
        <f t="shared" si="100"/>
        <v>3027481.2431955785</v>
      </c>
      <c r="M265" s="25" t="s">
        <v>198</v>
      </c>
      <c r="N265" s="28">
        <f t="shared" si="101"/>
        <v>0</v>
      </c>
      <c r="O265" s="28">
        <f t="shared" si="102"/>
        <v>0</v>
      </c>
      <c r="P265" s="28">
        <f t="shared" si="103"/>
        <v>0</v>
      </c>
      <c r="Q265" s="28">
        <f t="shared" si="104"/>
        <v>0</v>
      </c>
      <c r="R265" s="28">
        <f t="shared" si="105"/>
        <v>0</v>
      </c>
      <c r="S265" s="28">
        <f t="shared" si="106"/>
        <v>0</v>
      </c>
      <c r="T265" s="28">
        <f t="shared" si="107"/>
        <v>0</v>
      </c>
      <c r="U265" s="28">
        <f t="shared" si="108"/>
        <v>0</v>
      </c>
      <c r="V265" s="28">
        <f t="shared" si="109"/>
        <v>4.5754067385602157E-2</v>
      </c>
      <c r="W265" s="28">
        <f t="shared" si="110"/>
        <v>0</v>
      </c>
      <c r="X265" s="28">
        <f t="shared" si="111"/>
        <v>4.5754067385602157E-2</v>
      </c>
    </row>
    <row r="266" spans="1:24" x14ac:dyDescent="0.25">
      <c r="A266" s="25" t="s">
        <v>173</v>
      </c>
      <c r="B266" s="33">
        <v>0</v>
      </c>
      <c r="C266" s="27">
        <f>IFERROR((VLOOKUP(A266,TAB_DIN_Fundo_Cultural!A$171:C$182,2,0)),0)</f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27">
        <f>IFERROR((VLOOKUP(A266,TAB_DIN_Fundo_Cultural!A$171:C$182,3,0)),0)</f>
        <v>0</v>
      </c>
      <c r="K266" s="33">
        <v>0</v>
      </c>
      <c r="L266" s="67">
        <f t="shared" si="100"/>
        <v>0</v>
      </c>
      <c r="M266" s="25" t="s">
        <v>173</v>
      </c>
      <c r="N266" s="28">
        <f t="shared" si="101"/>
        <v>0</v>
      </c>
      <c r="O266" s="28">
        <f t="shared" si="102"/>
        <v>0</v>
      </c>
      <c r="P266" s="28">
        <f t="shared" si="103"/>
        <v>0</v>
      </c>
      <c r="Q266" s="28">
        <f t="shared" si="104"/>
        <v>0</v>
      </c>
      <c r="R266" s="28">
        <f t="shared" si="105"/>
        <v>0</v>
      </c>
      <c r="S266" s="28">
        <f t="shared" si="106"/>
        <v>0</v>
      </c>
      <c r="T266" s="28">
        <f t="shared" si="107"/>
        <v>0</v>
      </c>
      <c r="U266" s="28">
        <f t="shared" si="108"/>
        <v>0</v>
      </c>
      <c r="V266" s="28">
        <f t="shared" si="109"/>
        <v>0</v>
      </c>
      <c r="W266" s="28">
        <f t="shared" si="110"/>
        <v>0</v>
      </c>
      <c r="X266" s="28">
        <f t="shared" si="111"/>
        <v>0</v>
      </c>
    </row>
    <row r="267" spans="1:24" x14ac:dyDescent="0.25">
      <c r="A267" s="25" t="s">
        <v>169</v>
      </c>
      <c r="B267" s="33">
        <v>0</v>
      </c>
      <c r="C267" s="27">
        <f>IFERROR((VLOOKUP(A267,TAB_DIN_Fundo_Cultural!A$171:C$182,2,0)),0)</f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27">
        <f>IFERROR((VLOOKUP(A267,TAB_DIN_Fundo_Cultural!A$171:C$182,3,0)),0)</f>
        <v>0</v>
      </c>
      <c r="K267" s="33">
        <v>0</v>
      </c>
      <c r="L267" s="67">
        <f t="shared" si="100"/>
        <v>0</v>
      </c>
      <c r="M267" s="25" t="s">
        <v>169</v>
      </c>
      <c r="N267" s="28">
        <f t="shared" si="101"/>
        <v>0</v>
      </c>
      <c r="O267" s="28">
        <f t="shared" si="102"/>
        <v>0</v>
      </c>
      <c r="P267" s="28">
        <f t="shared" si="103"/>
        <v>0</v>
      </c>
      <c r="Q267" s="28">
        <f t="shared" si="104"/>
        <v>0</v>
      </c>
      <c r="R267" s="28">
        <f t="shared" si="105"/>
        <v>0</v>
      </c>
      <c r="S267" s="28">
        <f t="shared" si="106"/>
        <v>0</v>
      </c>
      <c r="T267" s="28">
        <f t="shared" si="107"/>
        <v>0</v>
      </c>
      <c r="U267" s="28">
        <f t="shared" si="108"/>
        <v>0</v>
      </c>
      <c r="V267" s="28">
        <f t="shared" si="109"/>
        <v>0</v>
      </c>
      <c r="W267" s="28">
        <f t="shared" si="110"/>
        <v>0</v>
      </c>
      <c r="X267" s="28">
        <f t="shared" si="111"/>
        <v>0</v>
      </c>
    </row>
    <row r="268" spans="1:24" x14ac:dyDescent="0.25">
      <c r="A268" s="25" t="s">
        <v>163</v>
      </c>
      <c r="B268" s="33">
        <v>0</v>
      </c>
      <c r="C268" s="27">
        <f>IFERROR((VLOOKUP(A268,TAB_DIN_Fundo_Cultural!A$171:C$182,2,0)),0)</f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27">
        <f>IFERROR((VLOOKUP(A268,TAB_DIN_Fundo_Cultural!A$171:C$182,3,0)),0)</f>
        <v>419003.40405826806</v>
      </c>
      <c r="K268" s="33">
        <v>0</v>
      </c>
      <c r="L268" s="67">
        <f t="shared" si="100"/>
        <v>419003.40405826806</v>
      </c>
      <c r="M268" s="25" t="s">
        <v>163</v>
      </c>
      <c r="N268" s="28">
        <f t="shared" si="101"/>
        <v>0</v>
      </c>
      <c r="O268" s="28">
        <f t="shared" si="102"/>
        <v>0</v>
      </c>
      <c r="P268" s="28">
        <f t="shared" si="103"/>
        <v>0</v>
      </c>
      <c r="Q268" s="28">
        <f t="shared" si="104"/>
        <v>0</v>
      </c>
      <c r="R268" s="28">
        <f t="shared" si="105"/>
        <v>0</v>
      </c>
      <c r="S268" s="28">
        <f t="shared" si="106"/>
        <v>0</v>
      </c>
      <c r="T268" s="28">
        <f t="shared" si="107"/>
        <v>0</v>
      </c>
      <c r="U268" s="28">
        <f t="shared" si="108"/>
        <v>0</v>
      </c>
      <c r="V268" s="28">
        <f t="shared" si="109"/>
        <v>6.3323629261673384E-3</v>
      </c>
      <c r="W268" s="28">
        <f t="shared" si="110"/>
        <v>0</v>
      </c>
      <c r="X268" s="28">
        <f t="shared" si="111"/>
        <v>6.3323629261673384E-3</v>
      </c>
    </row>
    <row r="269" spans="1:24" x14ac:dyDescent="0.25">
      <c r="A269" s="25" t="s">
        <v>155</v>
      </c>
      <c r="B269" s="33">
        <v>0</v>
      </c>
      <c r="C269" s="27">
        <f>IFERROR((VLOOKUP(A269,TAB_DIN_Fundo_Cultural!A$171:C$182,2,0)),0)</f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27">
        <f>IFERROR((VLOOKUP(A269,TAB_DIN_Fundo_Cultural!A$171:C$182,3,0)),0)</f>
        <v>0</v>
      </c>
      <c r="K269" s="33">
        <v>0</v>
      </c>
      <c r="L269" s="67">
        <f t="shared" si="100"/>
        <v>0</v>
      </c>
      <c r="M269" s="25" t="s">
        <v>155</v>
      </c>
      <c r="N269" s="28">
        <f t="shared" si="101"/>
        <v>0</v>
      </c>
      <c r="O269" s="28">
        <f t="shared" si="102"/>
        <v>0</v>
      </c>
      <c r="P269" s="28">
        <f t="shared" si="103"/>
        <v>0</v>
      </c>
      <c r="Q269" s="28">
        <f t="shared" si="104"/>
        <v>0</v>
      </c>
      <c r="R269" s="28">
        <f t="shared" si="105"/>
        <v>0</v>
      </c>
      <c r="S269" s="28">
        <f t="shared" si="106"/>
        <v>0</v>
      </c>
      <c r="T269" s="28">
        <f t="shared" si="107"/>
        <v>0</v>
      </c>
      <c r="U269" s="28">
        <f t="shared" si="108"/>
        <v>0</v>
      </c>
      <c r="V269" s="28">
        <f t="shared" si="109"/>
        <v>0</v>
      </c>
      <c r="W269" s="28">
        <f t="shared" si="110"/>
        <v>0</v>
      </c>
      <c r="X269" s="28">
        <f t="shared" si="111"/>
        <v>0</v>
      </c>
    </row>
    <row r="270" spans="1:24" x14ac:dyDescent="0.25">
      <c r="A270" s="1" t="s">
        <v>223</v>
      </c>
      <c r="B270" s="29">
        <f t="shared" ref="B270:K270" si="112">SUM(B243:B269)</f>
        <v>0</v>
      </c>
      <c r="C270" s="29">
        <f>SUM(C243:C269)</f>
        <v>14491582.706186913</v>
      </c>
      <c r="D270" s="29">
        <f t="shared" si="112"/>
        <v>0</v>
      </c>
      <c r="E270" s="29">
        <f t="shared" si="112"/>
        <v>0</v>
      </c>
      <c r="F270" s="29">
        <f t="shared" si="112"/>
        <v>0</v>
      </c>
      <c r="G270" s="29">
        <f t="shared" si="112"/>
        <v>0</v>
      </c>
      <c r="H270" s="29">
        <f t="shared" si="112"/>
        <v>0</v>
      </c>
      <c r="I270" s="29">
        <f t="shared" si="112"/>
        <v>0</v>
      </c>
      <c r="J270" s="29">
        <f t="shared" si="112"/>
        <v>51676988.006463282</v>
      </c>
      <c r="K270" s="29">
        <f t="shared" si="112"/>
        <v>0</v>
      </c>
      <c r="L270" s="67">
        <f>SUM(B270:K270)</f>
        <v>66168570.712650195</v>
      </c>
      <c r="M270" s="25" t="s">
        <v>223</v>
      </c>
      <c r="N270" s="28">
        <f t="shared" si="101"/>
        <v>0</v>
      </c>
      <c r="O270" s="28">
        <f t="shared" si="102"/>
        <v>0.21901006097168715</v>
      </c>
      <c r="P270" s="28">
        <f t="shared" si="103"/>
        <v>0</v>
      </c>
      <c r="Q270" s="28">
        <f t="shared" si="104"/>
        <v>0</v>
      </c>
      <c r="R270" s="28">
        <f t="shared" si="105"/>
        <v>0</v>
      </c>
      <c r="S270" s="28">
        <f t="shared" si="106"/>
        <v>0</v>
      </c>
      <c r="T270" s="28">
        <f t="shared" si="107"/>
        <v>0</v>
      </c>
      <c r="U270" s="28">
        <f t="shared" si="108"/>
        <v>0</v>
      </c>
      <c r="V270" s="28">
        <f t="shared" si="109"/>
        <v>0.78098993902831282</v>
      </c>
      <c r="W270" s="28">
        <f t="shared" si="110"/>
        <v>0</v>
      </c>
      <c r="X270" s="28">
        <f t="shared" si="111"/>
        <v>1</v>
      </c>
    </row>
    <row r="275" spans="1:24" x14ac:dyDescent="0.25">
      <c r="A275" s="2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N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</row>
    <row r="276" spans="1:24" x14ac:dyDescent="0.25">
      <c r="A276" s="25"/>
      <c r="B276" s="25" t="s">
        <v>224</v>
      </c>
      <c r="C276" s="25" t="s">
        <v>228</v>
      </c>
      <c r="D276" s="25" t="s">
        <v>15</v>
      </c>
      <c r="E276" s="25" t="s">
        <v>229</v>
      </c>
      <c r="F276" s="25" t="s">
        <v>226</v>
      </c>
      <c r="G276" s="25" t="s">
        <v>227</v>
      </c>
      <c r="H276" s="25" t="s">
        <v>131</v>
      </c>
      <c r="I276" s="25" t="s">
        <v>130</v>
      </c>
      <c r="J276" s="25" t="s">
        <v>129</v>
      </c>
      <c r="K276" s="25" t="s">
        <v>230</v>
      </c>
      <c r="L276" s="25" t="s">
        <v>404</v>
      </c>
      <c r="N276" s="25" t="s">
        <v>224</v>
      </c>
      <c r="O276" s="25" t="s">
        <v>228</v>
      </c>
      <c r="P276" s="25" t="s">
        <v>15</v>
      </c>
      <c r="Q276" s="25" t="s">
        <v>229</v>
      </c>
      <c r="R276" s="25" t="s">
        <v>226</v>
      </c>
      <c r="S276" s="25" t="s">
        <v>227</v>
      </c>
      <c r="T276" s="25" t="s">
        <v>131</v>
      </c>
      <c r="U276" s="25" t="s">
        <v>130</v>
      </c>
      <c r="V276" s="25" t="s">
        <v>129</v>
      </c>
      <c r="W276" s="25" t="s">
        <v>230</v>
      </c>
    </row>
    <row r="277" spans="1:24" x14ac:dyDescent="0.25">
      <c r="A277" s="25" t="s">
        <v>132</v>
      </c>
      <c r="B277" s="27">
        <v>0</v>
      </c>
      <c r="C277" s="27">
        <f>IFERROR((VLOOKUP(A277,TAB_DIN_Fundo_Cultural!A$192:C$201,2,0)),0)</f>
        <v>0</v>
      </c>
      <c r="D277" s="27">
        <v>0</v>
      </c>
      <c r="E277" s="27">
        <v>0</v>
      </c>
      <c r="F277" s="27">
        <v>0</v>
      </c>
      <c r="G277" s="27">
        <v>0</v>
      </c>
      <c r="H277" s="27">
        <v>0</v>
      </c>
      <c r="I277" s="27">
        <v>0</v>
      </c>
      <c r="J277" s="27">
        <f>IFERROR((VLOOKUP(A277,TAB_DIN_Fundo_Cultural!A$192:C$201,3,0)),0)</f>
        <v>0</v>
      </c>
      <c r="K277" s="27">
        <v>0</v>
      </c>
      <c r="L277" s="67">
        <f>SUM(B277:K277)</f>
        <v>0</v>
      </c>
      <c r="M277" s="25" t="s">
        <v>132</v>
      </c>
      <c r="N277" s="28">
        <f>B277/$L$304</f>
        <v>0</v>
      </c>
      <c r="O277" s="28">
        <f t="shared" ref="O277:X292" si="113">C277/$L$304</f>
        <v>0</v>
      </c>
      <c r="P277" s="28">
        <f t="shared" si="113"/>
        <v>0</v>
      </c>
      <c r="Q277" s="28">
        <f t="shared" si="113"/>
        <v>0</v>
      </c>
      <c r="R277" s="28">
        <f t="shared" si="113"/>
        <v>0</v>
      </c>
      <c r="S277" s="28">
        <f t="shared" si="113"/>
        <v>0</v>
      </c>
      <c r="T277" s="28">
        <f t="shared" si="113"/>
        <v>0</v>
      </c>
      <c r="U277" s="28">
        <f t="shared" si="113"/>
        <v>0</v>
      </c>
      <c r="V277" s="28">
        <f t="shared" si="113"/>
        <v>0</v>
      </c>
      <c r="W277" s="28">
        <f t="shared" si="113"/>
        <v>0</v>
      </c>
      <c r="X277" s="28">
        <f t="shared" si="113"/>
        <v>0</v>
      </c>
    </row>
    <row r="278" spans="1:24" x14ac:dyDescent="0.25">
      <c r="A278" s="25" t="s">
        <v>134</v>
      </c>
      <c r="B278" s="27">
        <v>0</v>
      </c>
      <c r="C278" s="27">
        <f>IFERROR((VLOOKUP(A278,TAB_DIN_Fundo_Cultural!A$192:C$201,2,0)),0)</f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f>IFERROR((VLOOKUP(A278,TAB_DIN_Fundo_Cultural!A$192:C$201,3,0)),0)</f>
        <v>0</v>
      </c>
      <c r="K278" s="27">
        <v>0</v>
      </c>
      <c r="L278" s="67">
        <f t="shared" ref="L278:L303" si="114">SUM(B278:K278)</f>
        <v>0</v>
      </c>
      <c r="M278" s="25" t="s">
        <v>134</v>
      </c>
      <c r="N278" s="28">
        <f t="shared" ref="N278:N304" si="115">B278/$L$304</f>
        <v>0</v>
      </c>
      <c r="O278" s="28">
        <f t="shared" si="113"/>
        <v>0</v>
      </c>
      <c r="P278" s="28">
        <f t="shared" si="113"/>
        <v>0</v>
      </c>
      <c r="Q278" s="28">
        <f t="shared" si="113"/>
        <v>0</v>
      </c>
      <c r="R278" s="28">
        <f t="shared" si="113"/>
        <v>0</v>
      </c>
      <c r="S278" s="28">
        <f t="shared" si="113"/>
        <v>0</v>
      </c>
      <c r="T278" s="28">
        <f t="shared" si="113"/>
        <v>0</v>
      </c>
      <c r="U278" s="28">
        <f t="shared" si="113"/>
        <v>0</v>
      </c>
      <c r="V278" s="28">
        <f t="shared" si="113"/>
        <v>0</v>
      </c>
      <c r="W278" s="28">
        <f t="shared" si="113"/>
        <v>0</v>
      </c>
      <c r="X278" s="28">
        <f t="shared" si="113"/>
        <v>0</v>
      </c>
    </row>
    <row r="279" spans="1:24" x14ac:dyDescent="0.25">
      <c r="A279" s="25" t="s">
        <v>139</v>
      </c>
      <c r="B279" s="27">
        <v>0</v>
      </c>
      <c r="C279" s="27">
        <f>IFERROR((VLOOKUP(A279,TAB_DIN_Fundo_Cultural!A$192:C$201,2,0)),0)</f>
        <v>0</v>
      </c>
      <c r="D279" s="27">
        <v>0</v>
      </c>
      <c r="E279" s="27">
        <v>0</v>
      </c>
      <c r="F279" s="27">
        <v>0</v>
      </c>
      <c r="G279" s="27">
        <v>0</v>
      </c>
      <c r="H279" s="27">
        <v>0</v>
      </c>
      <c r="I279" s="27">
        <v>0</v>
      </c>
      <c r="J279" s="27">
        <f>IFERROR((VLOOKUP(A279,TAB_DIN_Fundo_Cultural!A$192:C$201,3,0)),0)</f>
        <v>0</v>
      </c>
      <c r="K279" s="27">
        <v>0</v>
      </c>
      <c r="L279" s="67">
        <f t="shared" si="114"/>
        <v>0</v>
      </c>
      <c r="M279" s="25" t="s">
        <v>139</v>
      </c>
      <c r="N279" s="28">
        <f t="shared" si="115"/>
        <v>0</v>
      </c>
      <c r="O279" s="28">
        <f t="shared" si="113"/>
        <v>0</v>
      </c>
      <c r="P279" s="28">
        <f t="shared" si="113"/>
        <v>0</v>
      </c>
      <c r="Q279" s="28">
        <f t="shared" si="113"/>
        <v>0</v>
      </c>
      <c r="R279" s="28">
        <f t="shared" si="113"/>
        <v>0</v>
      </c>
      <c r="S279" s="28">
        <f t="shared" si="113"/>
        <v>0</v>
      </c>
      <c r="T279" s="28">
        <f t="shared" si="113"/>
        <v>0</v>
      </c>
      <c r="U279" s="28">
        <f t="shared" si="113"/>
        <v>0</v>
      </c>
      <c r="V279" s="28">
        <f t="shared" si="113"/>
        <v>0</v>
      </c>
      <c r="W279" s="28">
        <f t="shared" si="113"/>
        <v>0</v>
      </c>
      <c r="X279" s="28">
        <f t="shared" si="113"/>
        <v>0</v>
      </c>
    </row>
    <row r="280" spans="1:24" x14ac:dyDescent="0.25">
      <c r="A280" s="25" t="s">
        <v>143</v>
      </c>
      <c r="B280" s="27">
        <v>0</v>
      </c>
      <c r="C280" s="27">
        <f>IFERROR((VLOOKUP(A280,TAB_DIN_Fundo_Cultural!A$192:C$201,2,0)),0)</f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f>IFERROR((VLOOKUP(A280,TAB_DIN_Fundo_Cultural!A$192:C$201,3,0)),0)</f>
        <v>0</v>
      </c>
      <c r="K280" s="27">
        <v>0</v>
      </c>
      <c r="L280" s="67">
        <f t="shared" si="114"/>
        <v>0</v>
      </c>
      <c r="M280" s="25" t="s">
        <v>143</v>
      </c>
      <c r="N280" s="28">
        <f t="shared" si="115"/>
        <v>0</v>
      </c>
      <c r="O280" s="28">
        <f t="shared" si="113"/>
        <v>0</v>
      </c>
      <c r="P280" s="28">
        <f t="shared" si="113"/>
        <v>0</v>
      </c>
      <c r="Q280" s="28">
        <f t="shared" si="113"/>
        <v>0</v>
      </c>
      <c r="R280" s="28">
        <f t="shared" si="113"/>
        <v>0</v>
      </c>
      <c r="S280" s="28">
        <f t="shared" si="113"/>
        <v>0</v>
      </c>
      <c r="T280" s="28">
        <f t="shared" si="113"/>
        <v>0</v>
      </c>
      <c r="U280" s="28">
        <f t="shared" si="113"/>
        <v>0</v>
      </c>
      <c r="V280" s="28">
        <f t="shared" si="113"/>
        <v>0</v>
      </c>
      <c r="W280" s="28">
        <f t="shared" si="113"/>
        <v>0</v>
      </c>
      <c r="X280" s="28">
        <f t="shared" si="113"/>
        <v>0</v>
      </c>
    </row>
    <row r="281" spans="1:24" x14ac:dyDescent="0.25">
      <c r="A281" s="25" t="s">
        <v>146</v>
      </c>
      <c r="B281" s="27">
        <v>0</v>
      </c>
      <c r="C281" s="27">
        <f>IFERROR((VLOOKUP(A281,TAB_DIN_Fundo_Cultural!A$192:C$201,2,0)),0)</f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f>IFERROR((VLOOKUP(A281,TAB_DIN_Fundo_Cultural!A$192:C$201,3,0)),0)</f>
        <v>384189.35929866886</v>
      </c>
      <c r="K281" s="27">
        <v>0</v>
      </c>
      <c r="L281" s="67">
        <f t="shared" si="114"/>
        <v>384189.35929866886</v>
      </c>
      <c r="M281" s="25" t="s">
        <v>146</v>
      </c>
      <c r="N281" s="28">
        <f t="shared" si="115"/>
        <v>0</v>
      </c>
      <c r="O281" s="28">
        <f t="shared" si="113"/>
        <v>0</v>
      </c>
      <c r="P281" s="28">
        <f t="shared" si="113"/>
        <v>0</v>
      </c>
      <c r="Q281" s="28">
        <f t="shared" si="113"/>
        <v>0</v>
      </c>
      <c r="R281" s="28">
        <f t="shared" si="113"/>
        <v>0</v>
      </c>
      <c r="S281" s="28">
        <f t="shared" si="113"/>
        <v>0</v>
      </c>
      <c r="T281" s="28">
        <f t="shared" si="113"/>
        <v>0</v>
      </c>
      <c r="U281" s="28">
        <f t="shared" si="113"/>
        <v>0</v>
      </c>
      <c r="V281" s="28">
        <f t="shared" si="113"/>
        <v>8.2999228140651065E-3</v>
      </c>
      <c r="W281" s="28">
        <f t="shared" si="113"/>
        <v>0</v>
      </c>
      <c r="X281" s="28">
        <f t="shared" si="113"/>
        <v>8.2999228140651065E-3</v>
      </c>
    </row>
    <row r="282" spans="1:24" x14ac:dyDescent="0.25">
      <c r="A282" s="25" t="s">
        <v>141</v>
      </c>
      <c r="B282" s="27">
        <v>0</v>
      </c>
      <c r="C282" s="27">
        <f>IFERROR((VLOOKUP(A282,TAB_DIN_Fundo_Cultural!A$192:C$201,2,0)),0)</f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f>IFERROR((VLOOKUP(A282,TAB_DIN_Fundo_Cultural!A$192:C$201,3,0)),0)</f>
        <v>0</v>
      </c>
      <c r="K282" s="27">
        <v>0</v>
      </c>
      <c r="L282" s="67">
        <f t="shared" si="114"/>
        <v>0</v>
      </c>
      <c r="M282" s="25" t="s">
        <v>141</v>
      </c>
      <c r="N282" s="28">
        <f t="shared" si="115"/>
        <v>0</v>
      </c>
      <c r="O282" s="28">
        <f t="shared" si="113"/>
        <v>0</v>
      </c>
      <c r="P282" s="28">
        <f t="shared" si="113"/>
        <v>0</v>
      </c>
      <c r="Q282" s="28">
        <f t="shared" si="113"/>
        <v>0</v>
      </c>
      <c r="R282" s="28">
        <f t="shared" si="113"/>
        <v>0</v>
      </c>
      <c r="S282" s="28">
        <f t="shared" si="113"/>
        <v>0</v>
      </c>
      <c r="T282" s="28">
        <f t="shared" si="113"/>
        <v>0</v>
      </c>
      <c r="U282" s="28">
        <f t="shared" si="113"/>
        <v>0</v>
      </c>
      <c r="V282" s="28">
        <f t="shared" si="113"/>
        <v>0</v>
      </c>
      <c r="W282" s="28">
        <f t="shared" si="113"/>
        <v>0</v>
      </c>
      <c r="X282" s="28">
        <f t="shared" si="113"/>
        <v>0</v>
      </c>
    </row>
    <row r="283" spans="1:24" x14ac:dyDescent="0.25">
      <c r="A283" s="25" t="s">
        <v>153</v>
      </c>
      <c r="B283" s="27">
        <v>0</v>
      </c>
      <c r="C283" s="27">
        <f>IFERROR((VLOOKUP(A283,TAB_DIN_Fundo_Cultural!A$192:C$201,2,0)),0)</f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f>IFERROR((VLOOKUP(A283,TAB_DIN_Fundo_Cultural!A$192:C$201,3,0)),0)</f>
        <v>0</v>
      </c>
      <c r="K283" s="27">
        <v>0</v>
      </c>
      <c r="L283" s="67">
        <f t="shared" si="114"/>
        <v>0</v>
      </c>
      <c r="M283" s="25" t="s">
        <v>153</v>
      </c>
      <c r="N283" s="28">
        <f t="shared" si="115"/>
        <v>0</v>
      </c>
      <c r="O283" s="28">
        <f t="shared" si="113"/>
        <v>0</v>
      </c>
      <c r="P283" s="28">
        <f t="shared" si="113"/>
        <v>0</v>
      </c>
      <c r="Q283" s="28">
        <f t="shared" si="113"/>
        <v>0</v>
      </c>
      <c r="R283" s="28">
        <f t="shared" si="113"/>
        <v>0</v>
      </c>
      <c r="S283" s="28">
        <f t="shared" si="113"/>
        <v>0</v>
      </c>
      <c r="T283" s="28">
        <f t="shared" si="113"/>
        <v>0</v>
      </c>
      <c r="U283" s="28">
        <f t="shared" si="113"/>
        <v>0</v>
      </c>
      <c r="V283" s="28">
        <f t="shared" si="113"/>
        <v>0</v>
      </c>
      <c r="W283" s="28">
        <f t="shared" si="113"/>
        <v>0</v>
      </c>
      <c r="X283" s="28">
        <f t="shared" si="113"/>
        <v>0</v>
      </c>
    </row>
    <row r="284" spans="1:24" x14ac:dyDescent="0.25">
      <c r="A284" s="25" t="s">
        <v>157</v>
      </c>
      <c r="B284" s="27">
        <v>0</v>
      </c>
      <c r="C284" s="27">
        <f>IFERROR((VLOOKUP(A284,TAB_DIN_Fundo_Cultural!A$192:C$201,2,0)),0)</f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f>IFERROR((VLOOKUP(A284,TAB_DIN_Fundo_Cultural!A$192:C$201,3,0)),0)</f>
        <v>0</v>
      </c>
      <c r="K284" s="27">
        <v>0</v>
      </c>
      <c r="L284" s="67">
        <f t="shared" si="114"/>
        <v>0</v>
      </c>
      <c r="M284" s="25" t="s">
        <v>157</v>
      </c>
      <c r="N284" s="28">
        <f t="shared" si="115"/>
        <v>0</v>
      </c>
      <c r="O284" s="28">
        <f t="shared" si="113"/>
        <v>0</v>
      </c>
      <c r="P284" s="28">
        <f t="shared" si="113"/>
        <v>0</v>
      </c>
      <c r="Q284" s="28">
        <f t="shared" si="113"/>
        <v>0</v>
      </c>
      <c r="R284" s="28">
        <f t="shared" si="113"/>
        <v>0</v>
      </c>
      <c r="S284" s="28">
        <f t="shared" si="113"/>
        <v>0</v>
      </c>
      <c r="T284" s="28">
        <f t="shared" si="113"/>
        <v>0</v>
      </c>
      <c r="U284" s="28">
        <f t="shared" si="113"/>
        <v>0</v>
      </c>
      <c r="V284" s="28">
        <f t="shared" si="113"/>
        <v>0</v>
      </c>
      <c r="W284" s="28">
        <f t="shared" si="113"/>
        <v>0</v>
      </c>
      <c r="X284" s="28">
        <f t="shared" si="113"/>
        <v>0</v>
      </c>
    </row>
    <row r="285" spans="1:24" x14ac:dyDescent="0.25">
      <c r="A285" s="25" t="s">
        <v>161</v>
      </c>
      <c r="B285" s="27">
        <v>0</v>
      </c>
      <c r="C285" s="27">
        <f>IFERROR((VLOOKUP(A285,TAB_DIN_Fundo_Cultural!A$192:C$201,2,0)),0)</f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f>IFERROR((VLOOKUP(A285,TAB_DIN_Fundo_Cultural!A$192:C$201,3,0)),0)</f>
        <v>0</v>
      </c>
      <c r="K285" s="27">
        <v>0</v>
      </c>
      <c r="L285" s="67">
        <f t="shared" si="114"/>
        <v>0</v>
      </c>
      <c r="M285" s="25" t="s">
        <v>161</v>
      </c>
      <c r="N285" s="28">
        <f t="shared" si="115"/>
        <v>0</v>
      </c>
      <c r="O285" s="28">
        <f t="shared" si="113"/>
        <v>0</v>
      </c>
      <c r="P285" s="28">
        <f t="shared" si="113"/>
        <v>0</v>
      </c>
      <c r="Q285" s="28">
        <f t="shared" si="113"/>
        <v>0</v>
      </c>
      <c r="R285" s="28">
        <f t="shared" si="113"/>
        <v>0</v>
      </c>
      <c r="S285" s="28">
        <f t="shared" si="113"/>
        <v>0</v>
      </c>
      <c r="T285" s="28">
        <f t="shared" si="113"/>
        <v>0</v>
      </c>
      <c r="U285" s="28">
        <f t="shared" si="113"/>
        <v>0</v>
      </c>
      <c r="V285" s="28">
        <f t="shared" si="113"/>
        <v>0</v>
      </c>
      <c r="W285" s="28">
        <f t="shared" si="113"/>
        <v>0</v>
      </c>
      <c r="X285" s="28">
        <f t="shared" si="113"/>
        <v>0</v>
      </c>
    </row>
    <row r="286" spans="1:24" x14ac:dyDescent="0.25">
      <c r="A286" s="25" t="s">
        <v>151</v>
      </c>
      <c r="B286" s="27">
        <v>0</v>
      </c>
      <c r="C286" s="27">
        <f>IFERROR((VLOOKUP(A286,TAB_DIN_Fundo_Cultural!A$192:C$201,2,0)),0)</f>
        <v>0</v>
      </c>
      <c r="D286" s="27">
        <v>0</v>
      </c>
      <c r="E286" s="27">
        <v>0</v>
      </c>
      <c r="F286" s="27">
        <v>0</v>
      </c>
      <c r="G286" s="27">
        <v>0</v>
      </c>
      <c r="H286" s="27">
        <v>0</v>
      </c>
      <c r="I286" s="27">
        <v>0</v>
      </c>
      <c r="J286" s="27">
        <f>IFERROR((VLOOKUP(A286,TAB_DIN_Fundo_Cultural!A$192:C$201,3,0)),0)</f>
        <v>0</v>
      </c>
      <c r="K286" s="27">
        <v>0</v>
      </c>
      <c r="L286" s="67">
        <f t="shared" si="114"/>
        <v>0</v>
      </c>
      <c r="M286" s="25" t="s">
        <v>151</v>
      </c>
      <c r="N286" s="28">
        <f t="shared" si="115"/>
        <v>0</v>
      </c>
      <c r="O286" s="28">
        <f t="shared" si="113"/>
        <v>0</v>
      </c>
      <c r="P286" s="28">
        <f t="shared" si="113"/>
        <v>0</v>
      </c>
      <c r="Q286" s="28">
        <f t="shared" si="113"/>
        <v>0</v>
      </c>
      <c r="R286" s="28">
        <f t="shared" si="113"/>
        <v>0</v>
      </c>
      <c r="S286" s="28">
        <f t="shared" si="113"/>
        <v>0</v>
      </c>
      <c r="T286" s="28">
        <f t="shared" si="113"/>
        <v>0</v>
      </c>
      <c r="U286" s="28">
        <f t="shared" si="113"/>
        <v>0</v>
      </c>
      <c r="V286" s="28">
        <f t="shared" si="113"/>
        <v>0</v>
      </c>
      <c r="W286" s="28">
        <f t="shared" si="113"/>
        <v>0</v>
      </c>
      <c r="X286" s="28">
        <f t="shared" si="113"/>
        <v>0</v>
      </c>
    </row>
    <row r="287" spans="1:24" x14ac:dyDescent="0.25">
      <c r="A287" s="25" t="s">
        <v>167</v>
      </c>
      <c r="B287" s="27">
        <v>0</v>
      </c>
      <c r="C287" s="27">
        <f>IFERROR((VLOOKUP(A287,TAB_DIN_Fundo_Cultural!A$192:C$201,2,0)),0)</f>
        <v>0</v>
      </c>
      <c r="D287" s="27">
        <v>0</v>
      </c>
      <c r="E287" s="27">
        <v>0</v>
      </c>
      <c r="F287" s="27">
        <v>0</v>
      </c>
      <c r="G287" s="27">
        <v>0</v>
      </c>
      <c r="H287" s="27">
        <v>0</v>
      </c>
      <c r="I287" s="27">
        <v>0</v>
      </c>
      <c r="J287" s="27">
        <f>IFERROR((VLOOKUP(A287,TAB_DIN_Fundo_Cultural!A$192:C$201,3,0)),0)</f>
        <v>0</v>
      </c>
      <c r="K287" s="27">
        <v>0</v>
      </c>
      <c r="L287" s="67">
        <f t="shared" si="114"/>
        <v>0</v>
      </c>
      <c r="M287" s="25" t="s">
        <v>167</v>
      </c>
      <c r="N287" s="28">
        <f t="shared" si="115"/>
        <v>0</v>
      </c>
      <c r="O287" s="28">
        <f t="shared" si="113"/>
        <v>0</v>
      </c>
      <c r="P287" s="28">
        <f t="shared" si="113"/>
        <v>0</v>
      </c>
      <c r="Q287" s="28">
        <f t="shared" si="113"/>
        <v>0</v>
      </c>
      <c r="R287" s="28">
        <f t="shared" si="113"/>
        <v>0</v>
      </c>
      <c r="S287" s="28">
        <f t="shared" si="113"/>
        <v>0</v>
      </c>
      <c r="T287" s="28">
        <f t="shared" si="113"/>
        <v>0</v>
      </c>
      <c r="U287" s="28">
        <f t="shared" si="113"/>
        <v>0</v>
      </c>
      <c r="V287" s="28">
        <f t="shared" si="113"/>
        <v>0</v>
      </c>
      <c r="W287" s="28">
        <f t="shared" si="113"/>
        <v>0</v>
      </c>
      <c r="X287" s="28">
        <f t="shared" si="113"/>
        <v>0</v>
      </c>
    </row>
    <row r="288" spans="1:24" x14ac:dyDescent="0.25">
      <c r="A288" s="25" t="s">
        <v>171</v>
      </c>
      <c r="B288" s="27">
        <v>0</v>
      </c>
      <c r="C288" s="27">
        <f>IFERROR((VLOOKUP(A288,TAB_DIN_Fundo_Cultural!A$192:C$201,2,0)),0)</f>
        <v>0</v>
      </c>
      <c r="D288" s="27">
        <v>0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f>IFERROR((VLOOKUP(A288,TAB_DIN_Fundo_Cultural!A$192:C$201,3,0)),0)</f>
        <v>158573.63501937385</v>
      </c>
      <c r="K288" s="27">
        <v>0</v>
      </c>
      <c r="L288" s="67">
        <f t="shared" si="114"/>
        <v>158573.63501937385</v>
      </c>
      <c r="M288" s="25" t="s">
        <v>171</v>
      </c>
      <c r="N288" s="28">
        <f t="shared" si="115"/>
        <v>0</v>
      </c>
      <c r="O288" s="28">
        <f t="shared" si="113"/>
        <v>0</v>
      </c>
      <c r="P288" s="28">
        <f t="shared" si="113"/>
        <v>0</v>
      </c>
      <c r="Q288" s="28">
        <f t="shared" si="113"/>
        <v>0</v>
      </c>
      <c r="R288" s="28">
        <f t="shared" si="113"/>
        <v>0</v>
      </c>
      <c r="S288" s="28">
        <f t="shared" si="113"/>
        <v>0</v>
      </c>
      <c r="T288" s="28">
        <f t="shared" si="113"/>
        <v>0</v>
      </c>
      <c r="U288" s="28">
        <f t="shared" si="113"/>
        <v>0</v>
      </c>
      <c r="V288" s="28">
        <f t="shared" si="113"/>
        <v>3.4257818420820973E-3</v>
      </c>
      <c r="W288" s="28">
        <f t="shared" si="113"/>
        <v>0</v>
      </c>
      <c r="X288" s="28">
        <f t="shared" si="113"/>
        <v>3.4257818420820973E-3</v>
      </c>
    </row>
    <row r="289" spans="1:24" x14ac:dyDescent="0.25">
      <c r="A289" s="25" t="s">
        <v>175</v>
      </c>
      <c r="B289" s="27">
        <v>0</v>
      </c>
      <c r="C289" s="27">
        <f>IFERROR((VLOOKUP(A289,TAB_DIN_Fundo_Cultural!A$192:C$201,2,0)),0)</f>
        <v>0</v>
      </c>
      <c r="D289" s="27">
        <v>0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f>IFERROR((VLOOKUP(A289,TAB_DIN_Fundo_Cultural!A$192:C$201,3,0)),0)</f>
        <v>3352246.709962009</v>
      </c>
      <c r="K289" s="27">
        <v>0</v>
      </c>
      <c r="L289" s="67">
        <f t="shared" si="114"/>
        <v>3352246.709962009</v>
      </c>
      <c r="M289" s="25" t="s">
        <v>175</v>
      </c>
      <c r="N289" s="28">
        <f t="shared" si="115"/>
        <v>0</v>
      </c>
      <c r="O289" s="28">
        <f t="shared" si="113"/>
        <v>0</v>
      </c>
      <c r="P289" s="28">
        <f t="shared" si="113"/>
        <v>0</v>
      </c>
      <c r="Q289" s="28">
        <f t="shared" si="113"/>
        <v>0</v>
      </c>
      <c r="R289" s="28">
        <f t="shared" si="113"/>
        <v>0</v>
      </c>
      <c r="S289" s="28">
        <f t="shared" si="113"/>
        <v>0</v>
      </c>
      <c r="T289" s="28">
        <f t="shared" si="113"/>
        <v>0</v>
      </c>
      <c r="U289" s="28">
        <f t="shared" si="113"/>
        <v>0</v>
      </c>
      <c r="V289" s="28">
        <f t="shared" si="113"/>
        <v>7.2421029559953179E-2</v>
      </c>
      <c r="W289" s="28">
        <f t="shared" si="113"/>
        <v>0</v>
      </c>
      <c r="X289" s="28">
        <f t="shared" si="113"/>
        <v>7.2421029559953179E-2</v>
      </c>
    </row>
    <row r="290" spans="1:24" x14ac:dyDescent="0.25">
      <c r="A290" s="25" t="s">
        <v>137</v>
      </c>
      <c r="B290" s="27">
        <v>0</v>
      </c>
      <c r="C290" s="27">
        <f>IFERROR((VLOOKUP(A290,TAB_DIN_Fundo_Cultural!A$192:C$201,2,0)),0)</f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f>IFERROR((VLOOKUP(A290,TAB_DIN_Fundo_Cultural!A$192:C$201,3,0)),0)</f>
        <v>0</v>
      </c>
      <c r="K290" s="27">
        <v>0</v>
      </c>
      <c r="L290" s="67">
        <f t="shared" si="114"/>
        <v>0</v>
      </c>
      <c r="M290" s="25" t="s">
        <v>137</v>
      </c>
      <c r="N290" s="28">
        <f t="shared" si="115"/>
        <v>0</v>
      </c>
      <c r="O290" s="28">
        <f t="shared" si="113"/>
        <v>0</v>
      </c>
      <c r="P290" s="28">
        <f t="shared" si="113"/>
        <v>0</v>
      </c>
      <c r="Q290" s="28">
        <f t="shared" si="113"/>
        <v>0</v>
      </c>
      <c r="R290" s="28">
        <f t="shared" si="113"/>
        <v>0</v>
      </c>
      <c r="S290" s="28">
        <f t="shared" si="113"/>
        <v>0</v>
      </c>
      <c r="T290" s="28">
        <f t="shared" si="113"/>
        <v>0</v>
      </c>
      <c r="U290" s="28">
        <f t="shared" si="113"/>
        <v>0</v>
      </c>
      <c r="V290" s="28">
        <f t="shared" si="113"/>
        <v>0</v>
      </c>
      <c r="W290" s="28">
        <f t="shared" si="113"/>
        <v>0</v>
      </c>
      <c r="X290" s="28">
        <f t="shared" si="113"/>
        <v>0</v>
      </c>
    </row>
    <row r="291" spans="1:24" x14ac:dyDescent="0.25">
      <c r="A291" s="25" t="s">
        <v>181</v>
      </c>
      <c r="B291" s="27">
        <v>0</v>
      </c>
      <c r="C291" s="27">
        <f>IFERROR((VLOOKUP(A291,TAB_DIN_Fundo_Cultural!A$192:C$201,2,0)),0)</f>
        <v>0</v>
      </c>
      <c r="D291" s="27">
        <v>0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f>IFERROR((VLOOKUP(A291,TAB_DIN_Fundo_Cultural!A$192:C$201,3,0)),0)</f>
        <v>0</v>
      </c>
      <c r="K291" s="27">
        <v>0</v>
      </c>
      <c r="L291" s="67">
        <f t="shared" si="114"/>
        <v>0</v>
      </c>
      <c r="M291" s="25" t="s">
        <v>181</v>
      </c>
      <c r="N291" s="28">
        <f t="shared" si="115"/>
        <v>0</v>
      </c>
      <c r="O291" s="28">
        <f t="shared" si="113"/>
        <v>0</v>
      </c>
      <c r="P291" s="28">
        <f t="shared" si="113"/>
        <v>0</v>
      </c>
      <c r="Q291" s="28">
        <f t="shared" si="113"/>
        <v>0</v>
      </c>
      <c r="R291" s="28">
        <f t="shared" si="113"/>
        <v>0</v>
      </c>
      <c r="S291" s="28">
        <f t="shared" si="113"/>
        <v>0</v>
      </c>
      <c r="T291" s="28">
        <f t="shared" si="113"/>
        <v>0</v>
      </c>
      <c r="U291" s="28">
        <f t="shared" si="113"/>
        <v>0</v>
      </c>
      <c r="V291" s="28">
        <f t="shared" si="113"/>
        <v>0</v>
      </c>
      <c r="W291" s="28">
        <f t="shared" si="113"/>
        <v>0</v>
      </c>
      <c r="X291" s="28">
        <f t="shared" si="113"/>
        <v>0</v>
      </c>
    </row>
    <row r="292" spans="1:24" x14ac:dyDescent="0.25">
      <c r="A292" s="25" t="s">
        <v>148</v>
      </c>
      <c r="B292" s="27">
        <v>0</v>
      </c>
      <c r="C292" s="27">
        <f>IFERROR((VLOOKUP(A292,TAB_DIN_Fundo_Cultural!A$192:C$201,2,0)),0)</f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f>IFERROR((VLOOKUP(A292,TAB_DIN_Fundo_Cultural!A$192:C$201,3,0)),0)</f>
        <v>3610884.5202830071</v>
      </c>
      <c r="K292" s="27">
        <v>0</v>
      </c>
      <c r="L292" s="67">
        <f t="shared" si="114"/>
        <v>3610884.5202830071</v>
      </c>
      <c r="M292" s="25" t="s">
        <v>148</v>
      </c>
      <c r="N292" s="28">
        <f t="shared" si="115"/>
        <v>0</v>
      </c>
      <c r="O292" s="28">
        <f t="shared" si="113"/>
        <v>0</v>
      </c>
      <c r="P292" s="28">
        <f t="shared" si="113"/>
        <v>0</v>
      </c>
      <c r="Q292" s="28">
        <f t="shared" si="113"/>
        <v>0</v>
      </c>
      <c r="R292" s="28">
        <f t="shared" si="113"/>
        <v>0</v>
      </c>
      <c r="S292" s="28">
        <f t="shared" si="113"/>
        <v>0</v>
      </c>
      <c r="T292" s="28">
        <f t="shared" si="113"/>
        <v>0</v>
      </c>
      <c r="U292" s="28">
        <f t="shared" si="113"/>
        <v>0</v>
      </c>
      <c r="V292" s="28">
        <f t="shared" si="113"/>
        <v>7.8008570730749308E-2</v>
      </c>
      <c r="W292" s="28">
        <f t="shared" si="113"/>
        <v>0</v>
      </c>
      <c r="X292" s="28">
        <f t="shared" si="113"/>
        <v>7.8008570730749308E-2</v>
      </c>
    </row>
    <row r="293" spans="1:24" x14ac:dyDescent="0.25">
      <c r="A293" s="25" t="s">
        <v>177</v>
      </c>
      <c r="B293" s="27">
        <v>0</v>
      </c>
      <c r="C293" s="27">
        <f>IFERROR((VLOOKUP(A293,TAB_DIN_Fundo_Cultural!A$192:C$201,2,0)),0)</f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f>IFERROR((VLOOKUP(A293,TAB_DIN_Fundo_Cultural!A$192:C$201,3,0)),0)</f>
        <v>1545177.3633715173</v>
      </c>
      <c r="K293" s="27">
        <v>0</v>
      </c>
      <c r="L293" s="67">
        <f t="shared" si="114"/>
        <v>1545177.3633715173</v>
      </c>
      <c r="M293" s="25" t="s">
        <v>177</v>
      </c>
      <c r="N293" s="28">
        <f t="shared" si="115"/>
        <v>0</v>
      </c>
      <c r="O293" s="28">
        <f t="shared" ref="O293:O304" si="116">C293/$L$304</f>
        <v>0</v>
      </c>
      <c r="P293" s="28">
        <f t="shared" ref="P293:P304" si="117">D293/$L$304</f>
        <v>0</v>
      </c>
      <c r="Q293" s="28">
        <f t="shared" ref="Q293:Q304" si="118">E293/$L$304</f>
        <v>0</v>
      </c>
      <c r="R293" s="28">
        <f t="shared" ref="R293:R304" si="119">F293/$L$304</f>
        <v>0</v>
      </c>
      <c r="S293" s="28">
        <f t="shared" ref="S293:S304" si="120">G293/$L$304</f>
        <v>0</v>
      </c>
      <c r="T293" s="28">
        <f t="shared" ref="T293:T304" si="121">H293/$L$304</f>
        <v>0</v>
      </c>
      <c r="U293" s="28">
        <f t="shared" ref="U293:U304" si="122">I293/$L$304</f>
        <v>0</v>
      </c>
      <c r="V293" s="28">
        <f t="shared" ref="V293:V304" si="123">J293/$L$304</f>
        <v>3.3381593059828039E-2</v>
      </c>
      <c r="W293" s="28">
        <f t="shared" ref="W293:W304" si="124">K293/$L$304</f>
        <v>0</v>
      </c>
      <c r="X293" s="28">
        <f t="shared" ref="X293:X304" si="125">L293/$L$304</f>
        <v>3.3381593059828039E-2</v>
      </c>
    </row>
    <row r="294" spans="1:24" x14ac:dyDescent="0.25">
      <c r="A294" s="25" t="s">
        <v>159</v>
      </c>
      <c r="B294" s="27">
        <v>0</v>
      </c>
      <c r="C294" s="27">
        <f>IFERROR((VLOOKUP(A294,TAB_DIN_Fundo_Cultural!A$192:C$201,2,0)),0)</f>
        <v>0</v>
      </c>
      <c r="D294" s="27">
        <v>0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f>IFERROR((VLOOKUP(A294,TAB_DIN_Fundo_Cultural!A$192:C$201,3,0)),0)</f>
        <v>0</v>
      </c>
      <c r="K294" s="27">
        <v>0</v>
      </c>
      <c r="L294" s="67">
        <f t="shared" si="114"/>
        <v>0</v>
      </c>
      <c r="M294" s="25" t="s">
        <v>159</v>
      </c>
      <c r="N294" s="28">
        <f t="shared" si="115"/>
        <v>0</v>
      </c>
      <c r="O294" s="28">
        <f t="shared" si="116"/>
        <v>0</v>
      </c>
      <c r="P294" s="28">
        <f t="shared" si="117"/>
        <v>0</v>
      </c>
      <c r="Q294" s="28">
        <f t="shared" si="118"/>
        <v>0</v>
      </c>
      <c r="R294" s="28">
        <f t="shared" si="119"/>
        <v>0</v>
      </c>
      <c r="S294" s="28">
        <f t="shared" si="120"/>
        <v>0</v>
      </c>
      <c r="T294" s="28">
        <f t="shared" si="121"/>
        <v>0</v>
      </c>
      <c r="U294" s="28">
        <f t="shared" si="122"/>
        <v>0</v>
      </c>
      <c r="V294" s="28">
        <f t="shared" si="123"/>
        <v>0</v>
      </c>
      <c r="W294" s="28">
        <f t="shared" si="124"/>
        <v>0</v>
      </c>
      <c r="X294" s="28">
        <f t="shared" si="125"/>
        <v>0</v>
      </c>
    </row>
    <row r="295" spans="1:24" x14ac:dyDescent="0.25">
      <c r="A295" s="25" t="s">
        <v>191</v>
      </c>
      <c r="B295" s="27">
        <v>0</v>
      </c>
      <c r="C295" s="27">
        <f>IFERROR((VLOOKUP(A295,TAB_DIN_Fundo_Cultural!A$192:C$201,2,0)),0)</f>
        <v>11207966.709472377</v>
      </c>
      <c r="D295" s="27">
        <v>0</v>
      </c>
      <c r="E295" s="27">
        <v>0</v>
      </c>
      <c r="F295" s="27">
        <v>0</v>
      </c>
      <c r="G295" s="27">
        <v>0</v>
      </c>
      <c r="H295" s="27">
        <v>0</v>
      </c>
      <c r="I295" s="27">
        <v>0</v>
      </c>
      <c r="J295" s="27">
        <f>IFERROR((VLOOKUP(A295,TAB_DIN_Fundo_Cultural!A$192:C$201,3,0)),0)</f>
        <v>14479586.744926188</v>
      </c>
      <c r="K295" s="27">
        <v>0</v>
      </c>
      <c r="L295" s="67">
        <f t="shared" si="114"/>
        <v>25687553.454398565</v>
      </c>
      <c r="M295" s="25" t="s">
        <v>191</v>
      </c>
      <c r="N295" s="28">
        <f t="shared" si="115"/>
        <v>0</v>
      </c>
      <c r="O295" s="28">
        <f t="shared" si="116"/>
        <v>0.24213387575608036</v>
      </c>
      <c r="P295" s="28">
        <f t="shared" si="117"/>
        <v>0</v>
      </c>
      <c r="Q295" s="28">
        <f t="shared" si="118"/>
        <v>0</v>
      </c>
      <c r="R295" s="28">
        <f t="shared" si="119"/>
        <v>0</v>
      </c>
      <c r="S295" s="28">
        <f t="shared" si="120"/>
        <v>0</v>
      </c>
      <c r="T295" s="28">
        <f t="shared" si="121"/>
        <v>0</v>
      </c>
      <c r="U295" s="28">
        <f t="shared" si="122"/>
        <v>0</v>
      </c>
      <c r="V295" s="28">
        <f t="shared" si="123"/>
        <v>0.31281306848745921</v>
      </c>
      <c r="W295" s="28">
        <f t="shared" si="124"/>
        <v>0</v>
      </c>
      <c r="X295" s="28">
        <f t="shared" si="125"/>
        <v>0.55494694424353963</v>
      </c>
    </row>
    <row r="296" spans="1:24" x14ac:dyDescent="0.25">
      <c r="A296" s="25" t="s">
        <v>194</v>
      </c>
      <c r="B296" s="27">
        <v>0</v>
      </c>
      <c r="C296" s="27">
        <f>IFERROR((VLOOKUP(A296,TAB_DIN_Fundo_Cultural!A$192:C$201,2,0)),0)</f>
        <v>6455823.8392938618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f>IFERROR((VLOOKUP(A296,TAB_DIN_Fundo_Cultural!A$192:C$201,3,0)),0)</f>
        <v>1490690.2101678769</v>
      </c>
      <c r="K296" s="27">
        <v>0</v>
      </c>
      <c r="L296" s="67">
        <f t="shared" si="114"/>
        <v>7946514.0494617391</v>
      </c>
      <c r="M296" s="25" t="s">
        <v>194</v>
      </c>
      <c r="N296" s="28">
        <f t="shared" si="115"/>
        <v>0</v>
      </c>
      <c r="O296" s="28">
        <f t="shared" si="116"/>
        <v>0.13946986888224877</v>
      </c>
      <c r="P296" s="28">
        <f t="shared" si="117"/>
        <v>0</v>
      </c>
      <c r="Q296" s="28">
        <f t="shared" si="118"/>
        <v>0</v>
      </c>
      <c r="R296" s="28">
        <f t="shared" si="119"/>
        <v>0</v>
      </c>
      <c r="S296" s="28">
        <f t="shared" si="120"/>
        <v>0</v>
      </c>
      <c r="T296" s="28">
        <f t="shared" si="121"/>
        <v>0</v>
      </c>
      <c r="U296" s="28">
        <f t="shared" si="122"/>
        <v>0</v>
      </c>
      <c r="V296" s="28">
        <f t="shared" si="123"/>
        <v>3.2204467366461854E-2</v>
      </c>
      <c r="W296" s="28">
        <f t="shared" si="124"/>
        <v>0</v>
      </c>
      <c r="X296" s="28">
        <f t="shared" si="125"/>
        <v>0.17167433624871065</v>
      </c>
    </row>
    <row r="297" spans="1:24" x14ac:dyDescent="0.25">
      <c r="A297" s="25" t="s">
        <v>185</v>
      </c>
      <c r="B297" s="27">
        <v>0</v>
      </c>
      <c r="C297" s="27">
        <f>IFERROR((VLOOKUP(A297,TAB_DIN_Fundo_Cultural!A$192:C$201,2,0)),0)</f>
        <v>0</v>
      </c>
      <c r="D297" s="27">
        <v>0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f>IFERROR((VLOOKUP(A297,TAB_DIN_Fundo_Cultural!A$192:C$201,3,0)),0)</f>
        <v>0</v>
      </c>
      <c r="K297" s="27">
        <v>0</v>
      </c>
      <c r="L297" s="67">
        <f t="shared" si="114"/>
        <v>0</v>
      </c>
      <c r="M297" s="25" t="s">
        <v>185</v>
      </c>
      <c r="N297" s="28">
        <f t="shared" si="115"/>
        <v>0</v>
      </c>
      <c r="O297" s="28">
        <f t="shared" si="116"/>
        <v>0</v>
      </c>
      <c r="P297" s="28">
        <f t="shared" si="117"/>
        <v>0</v>
      </c>
      <c r="Q297" s="28">
        <f t="shared" si="118"/>
        <v>0</v>
      </c>
      <c r="R297" s="28">
        <f t="shared" si="119"/>
        <v>0</v>
      </c>
      <c r="S297" s="28">
        <f t="shared" si="120"/>
        <v>0</v>
      </c>
      <c r="T297" s="28">
        <f t="shared" si="121"/>
        <v>0</v>
      </c>
      <c r="U297" s="28">
        <f t="shared" si="122"/>
        <v>0</v>
      </c>
      <c r="V297" s="28">
        <f t="shared" si="123"/>
        <v>0</v>
      </c>
      <c r="W297" s="28">
        <f t="shared" si="124"/>
        <v>0</v>
      </c>
      <c r="X297" s="28">
        <f t="shared" si="125"/>
        <v>0</v>
      </c>
    </row>
    <row r="298" spans="1:24" x14ac:dyDescent="0.25">
      <c r="A298" s="25" t="s">
        <v>200</v>
      </c>
      <c r="B298" s="27">
        <v>0</v>
      </c>
      <c r="C298" s="27">
        <f>IFERROR((VLOOKUP(A298,TAB_DIN_Fundo_Cultural!A$192:C$201,2,0)),0)</f>
        <v>0</v>
      </c>
      <c r="D298" s="27">
        <v>0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f>IFERROR((VLOOKUP(A298,TAB_DIN_Fundo_Cultural!A$192:C$201,3,0)),0)</f>
        <v>0</v>
      </c>
      <c r="K298" s="27">
        <v>0</v>
      </c>
      <c r="L298" s="67">
        <f t="shared" si="114"/>
        <v>0</v>
      </c>
      <c r="M298" s="25" t="s">
        <v>200</v>
      </c>
      <c r="N298" s="28">
        <f t="shared" si="115"/>
        <v>0</v>
      </c>
      <c r="O298" s="28">
        <f t="shared" si="116"/>
        <v>0</v>
      </c>
      <c r="P298" s="28">
        <f t="shared" si="117"/>
        <v>0</v>
      </c>
      <c r="Q298" s="28">
        <f t="shared" si="118"/>
        <v>0</v>
      </c>
      <c r="R298" s="28">
        <f t="shared" si="119"/>
        <v>0</v>
      </c>
      <c r="S298" s="28">
        <f t="shared" si="120"/>
        <v>0</v>
      </c>
      <c r="T298" s="28">
        <f t="shared" si="121"/>
        <v>0</v>
      </c>
      <c r="U298" s="28">
        <f t="shared" si="122"/>
        <v>0</v>
      </c>
      <c r="V298" s="28">
        <f t="shared" si="123"/>
        <v>0</v>
      </c>
      <c r="W298" s="28">
        <f t="shared" si="124"/>
        <v>0</v>
      </c>
      <c r="X298" s="28">
        <f t="shared" si="125"/>
        <v>0</v>
      </c>
    </row>
    <row r="299" spans="1:24" x14ac:dyDescent="0.25">
      <c r="A299" s="25" t="s">
        <v>198</v>
      </c>
      <c r="B299" s="27">
        <v>0</v>
      </c>
      <c r="C299" s="27">
        <f>IFERROR((VLOOKUP(A299,TAB_DIN_Fundo_Cultural!A$192:C$201,2,0)),0)</f>
        <v>0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f>IFERROR((VLOOKUP(A299,TAB_DIN_Fundo_Cultural!A$192:C$201,3,0)),0)</f>
        <v>3228027.9056345522</v>
      </c>
      <c r="K299" s="27">
        <v>0</v>
      </c>
      <c r="L299" s="67">
        <f t="shared" si="114"/>
        <v>3228027.9056345522</v>
      </c>
      <c r="M299" s="25" t="s">
        <v>198</v>
      </c>
      <c r="N299" s="28">
        <f t="shared" si="115"/>
        <v>0</v>
      </c>
      <c r="O299" s="28">
        <f t="shared" si="116"/>
        <v>0</v>
      </c>
      <c r="P299" s="28">
        <f t="shared" si="117"/>
        <v>0</v>
      </c>
      <c r="Q299" s="28">
        <f t="shared" si="118"/>
        <v>0</v>
      </c>
      <c r="R299" s="28">
        <f t="shared" si="119"/>
        <v>0</v>
      </c>
      <c r="S299" s="28">
        <f t="shared" si="120"/>
        <v>0</v>
      </c>
      <c r="T299" s="28">
        <f t="shared" si="121"/>
        <v>0</v>
      </c>
      <c r="U299" s="28">
        <f t="shared" si="122"/>
        <v>0</v>
      </c>
      <c r="V299" s="28">
        <f t="shared" si="123"/>
        <v>6.9737440170972109E-2</v>
      </c>
      <c r="W299" s="28">
        <f t="shared" si="124"/>
        <v>0</v>
      </c>
      <c r="X299" s="28">
        <f t="shared" si="125"/>
        <v>6.9737440170972109E-2</v>
      </c>
    </row>
    <row r="300" spans="1:24" x14ac:dyDescent="0.25">
      <c r="A300" s="25" t="s">
        <v>173</v>
      </c>
      <c r="B300" s="27">
        <v>0</v>
      </c>
      <c r="C300" s="27">
        <f>IFERROR((VLOOKUP(A300,TAB_DIN_Fundo_Cultural!A$192:C$201,2,0)),0)</f>
        <v>0</v>
      </c>
      <c r="D300" s="27">
        <v>0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27">
        <f>IFERROR((VLOOKUP(A300,TAB_DIN_Fundo_Cultural!A$192:C$201,3,0)),0)</f>
        <v>0</v>
      </c>
      <c r="K300" s="27">
        <v>0</v>
      </c>
      <c r="L300" s="67">
        <f t="shared" si="114"/>
        <v>0</v>
      </c>
      <c r="M300" s="25" t="s">
        <v>173</v>
      </c>
      <c r="N300" s="28">
        <f t="shared" si="115"/>
        <v>0</v>
      </c>
      <c r="O300" s="28">
        <f t="shared" si="116"/>
        <v>0</v>
      </c>
      <c r="P300" s="28">
        <f t="shared" si="117"/>
        <v>0</v>
      </c>
      <c r="Q300" s="28">
        <f t="shared" si="118"/>
        <v>0</v>
      </c>
      <c r="R300" s="28">
        <f t="shared" si="119"/>
        <v>0</v>
      </c>
      <c r="S300" s="28">
        <f t="shared" si="120"/>
        <v>0</v>
      </c>
      <c r="T300" s="28">
        <f t="shared" si="121"/>
        <v>0</v>
      </c>
      <c r="U300" s="28">
        <f t="shared" si="122"/>
        <v>0</v>
      </c>
      <c r="V300" s="28">
        <f t="shared" si="123"/>
        <v>0</v>
      </c>
      <c r="W300" s="28">
        <f t="shared" si="124"/>
        <v>0</v>
      </c>
      <c r="X300" s="28">
        <f t="shared" si="125"/>
        <v>0</v>
      </c>
    </row>
    <row r="301" spans="1:24" x14ac:dyDescent="0.25">
      <c r="A301" s="25" t="s">
        <v>169</v>
      </c>
      <c r="B301" s="27">
        <v>0</v>
      </c>
      <c r="C301" s="27">
        <f>IFERROR((VLOOKUP(A301,TAB_DIN_Fundo_Cultural!A$192:C$201,2,0)),0)</f>
        <v>0</v>
      </c>
      <c r="D301" s="27">
        <v>0</v>
      </c>
      <c r="E301" s="27">
        <v>0</v>
      </c>
      <c r="F301" s="27">
        <v>0</v>
      </c>
      <c r="G301" s="27">
        <v>0</v>
      </c>
      <c r="H301" s="27">
        <v>0</v>
      </c>
      <c r="I301" s="27">
        <v>0</v>
      </c>
      <c r="J301" s="27">
        <f>IFERROR((VLOOKUP(A301,TAB_DIN_Fundo_Cultural!A$192:C$201,3,0)),0)</f>
        <v>0</v>
      </c>
      <c r="K301" s="27">
        <v>0</v>
      </c>
      <c r="L301" s="67">
        <f t="shared" si="114"/>
        <v>0</v>
      </c>
      <c r="M301" s="25" t="s">
        <v>169</v>
      </c>
      <c r="N301" s="28">
        <f t="shared" si="115"/>
        <v>0</v>
      </c>
      <c r="O301" s="28">
        <f t="shared" si="116"/>
        <v>0</v>
      </c>
      <c r="P301" s="28">
        <f t="shared" si="117"/>
        <v>0</v>
      </c>
      <c r="Q301" s="28">
        <f t="shared" si="118"/>
        <v>0</v>
      </c>
      <c r="R301" s="28">
        <f t="shared" si="119"/>
        <v>0</v>
      </c>
      <c r="S301" s="28">
        <f t="shared" si="120"/>
        <v>0</v>
      </c>
      <c r="T301" s="28">
        <f t="shared" si="121"/>
        <v>0</v>
      </c>
      <c r="U301" s="28">
        <f t="shared" si="122"/>
        <v>0</v>
      </c>
      <c r="V301" s="28">
        <f t="shared" si="123"/>
        <v>0</v>
      </c>
      <c r="W301" s="28">
        <f t="shared" si="124"/>
        <v>0</v>
      </c>
      <c r="X301" s="28">
        <f t="shared" si="125"/>
        <v>0</v>
      </c>
    </row>
    <row r="302" spans="1:24" x14ac:dyDescent="0.25">
      <c r="A302" s="25" t="s">
        <v>163</v>
      </c>
      <c r="B302" s="27">
        <v>0</v>
      </c>
      <c r="C302" s="27">
        <f>IFERROR((VLOOKUP(A302,TAB_DIN_Fundo_Cultural!A$192:C$201,2,0)),0)</f>
        <v>0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f>IFERROR((VLOOKUP(A302,TAB_DIN_Fundo_Cultural!A$192:C$201,3,0)),0)</f>
        <v>187503.38527142306</v>
      </c>
      <c r="K302" s="27">
        <v>0</v>
      </c>
      <c r="L302" s="67">
        <f t="shared" si="114"/>
        <v>187503.38527142306</v>
      </c>
      <c r="M302" s="25" t="s">
        <v>163</v>
      </c>
      <c r="N302" s="28">
        <f t="shared" si="115"/>
        <v>0</v>
      </c>
      <c r="O302" s="28">
        <f t="shared" si="116"/>
        <v>0</v>
      </c>
      <c r="P302" s="28">
        <f t="shared" si="117"/>
        <v>0</v>
      </c>
      <c r="Q302" s="28">
        <f t="shared" si="118"/>
        <v>0</v>
      </c>
      <c r="R302" s="28">
        <f t="shared" si="119"/>
        <v>0</v>
      </c>
      <c r="S302" s="28">
        <f t="shared" si="120"/>
        <v>0</v>
      </c>
      <c r="T302" s="28">
        <f t="shared" si="121"/>
        <v>0</v>
      </c>
      <c r="U302" s="28">
        <f t="shared" si="122"/>
        <v>0</v>
      </c>
      <c r="V302" s="28">
        <f t="shared" si="123"/>
        <v>4.050772327400364E-3</v>
      </c>
      <c r="W302" s="28">
        <f t="shared" si="124"/>
        <v>0</v>
      </c>
      <c r="X302" s="28">
        <f t="shared" si="125"/>
        <v>4.050772327400364E-3</v>
      </c>
    </row>
    <row r="303" spans="1:24" x14ac:dyDescent="0.25">
      <c r="A303" s="25" t="s">
        <v>155</v>
      </c>
      <c r="B303" s="27">
        <v>0</v>
      </c>
      <c r="C303" s="27">
        <f>IFERROR((VLOOKUP(A303,TAB_DIN_Fundo_Cultural!A$192:C$201,2,0)),0)</f>
        <v>0</v>
      </c>
      <c r="D303" s="27">
        <v>0</v>
      </c>
      <c r="E303" s="27">
        <v>0</v>
      </c>
      <c r="F303" s="27">
        <v>0</v>
      </c>
      <c r="G303" s="27">
        <v>0</v>
      </c>
      <c r="H303" s="27">
        <v>0</v>
      </c>
      <c r="I303" s="27">
        <v>0</v>
      </c>
      <c r="J303" s="27">
        <f>IFERROR((VLOOKUP(A303,TAB_DIN_Fundo_Cultural!A$192:C$201,3,0)),0)</f>
        <v>187634.69016306972</v>
      </c>
      <c r="K303" s="27">
        <v>0</v>
      </c>
      <c r="L303" s="67">
        <f t="shared" si="114"/>
        <v>187634.69016306972</v>
      </c>
      <c r="M303" s="25" t="s">
        <v>155</v>
      </c>
      <c r="N303" s="28">
        <f t="shared" si="115"/>
        <v>0</v>
      </c>
      <c r="O303" s="28">
        <f t="shared" si="116"/>
        <v>0</v>
      </c>
      <c r="P303" s="28">
        <f t="shared" si="117"/>
        <v>0</v>
      </c>
      <c r="Q303" s="28">
        <f t="shared" si="118"/>
        <v>0</v>
      </c>
      <c r="R303" s="28">
        <f t="shared" si="119"/>
        <v>0</v>
      </c>
      <c r="S303" s="28">
        <f t="shared" si="120"/>
        <v>0</v>
      </c>
      <c r="T303" s="28">
        <f t="shared" si="121"/>
        <v>0</v>
      </c>
      <c r="U303" s="28">
        <f t="shared" si="122"/>
        <v>0</v>
      </c>
      <c r="V303" s="28">
        <f t="shared" si="123"/>
        <v>4.053609002699664E-3</v>
      </c>
      <c r="W303" s="28">
        <f t="shared" si="124"/>
        <v>0</v>
      </c>
      <c r="X303" s="28">
        <f t="shared" si="125"/>
        <v>4.053609002699664E-3</v>
      </c>
    </row>
    <row r="304" spans="1:24" x14ac:dyDescent="0.25">
      <c r="A304" s="1" t="s">
        <v>223</v>
      </c>
      <c r="B304" s="29">
        <f t="shared" ref="B304:J304" si="126">SUM(B277:B303)</f>
        <v>0</v>
      </c>
      <c r="C304" s="29">
        <f>SUM(C277:C303)</f>
        <v>17663790.54876624</v>
      </c>
      <c r="D304" s="29">
        <f t="shared" si="126"/>
        <v>0</v>
      </c>
      <c r="E304" s="29">
        <f t="shared" si="126"/>
        <v>0</v>
      </c>
      <c r="F304" s="29">
        <f t="shared" si="126"/>
        <v>0</v>
      </c>
      <c r="G304" s="29">
        <f t="shared" si="126"/>
        <v>0</v>
      </c>
      <c r="H304" s="29">
        <f t="shared" si="126"/>
        <v>0</v>
      </c>
      <c r="I304" s="29">
        <f t="shared" si="126"/>
        <v>0</v>
      </c>
      <c r="J304" s="29">
        <f t="shared" si="126"/>
        <v>28624514.524097685</v>
      </c>
      <c r="K304" s="29">
        <f t="shared" ref="K304" si="127">SUM(K277:K303)</f>
        <v>0</v>
      </c>
      <c r="L304" s="67">
        <f>SUM(B304:K304)</f>
        <v>46288305.072863922</v>
      </c>
      <c r="M304" s="25" t="s">
        <v>223</v>
      </c>
      <c r="N304" s="28">
        <f t="shared" si="115"/>
        <v>0</v>
      </c>
      <c r="O304" s="28">
        <f t="shared" si="116"/>
        <v>0.38160374463832919</v>
      </c>
      <c r="P304" s="28">
        <f t="shared" si="117"/>
        <v>0</v>
      </c>
      <c r="Q304" s="28">
        <f t="shared" si="118"/>
        <v>0</v>
      </c>
      <c r="R304" s="28">
        <f t="shared" si="119"/>
        <v>0</v>
      </c>
      <c r="S304" s="28">
        <f t="shared" si="120"/>
        <v>0</v>
      </c>
      <c r="T304" s="28">
        <f t="shared" si="121"/>
        <v>0</v>
      </c>
      <c r="U304" s="28">
        <f t="shared" si="122"/>
        <v>0</v>
      </c>
      <c r="V304" s="28">
        <f t="shared" si="123"/>
        <v>0.61839625536167087</v>
      </c>
      <c r="W304" s="28">
        <f t="shared" si="124"/>
        <v>0</v>
      </c>
      <c r="X304" s="28">
        <f t="shared" si="125"/>
        <v>1</v>
      </c>
    </row>
    <row r="309" spans="1:24" x14ac:dyDescent="0.25">
      <c r="A309" s="2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N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</row>
    <row r="310" spans="1:24" x14ac:dyDescent="0.25">
      <c r="A310" s="25"/>
      <c r="B310" s="25" t="s">
        <v>224</v>
      </c>
      <c r="C310" s="25" t="s">
        <v>228</v>
      </c>
      <c r="D310" s="25" t="s">
        <v>15</v>
      </c>
      <c r="E310" s="25" t="s">
        <v>229</v>
      </c>
      <c r="F310" s="25" t="s">
        <v>226</v>
      </c>
      <c r="G310" s="25" t="s">
        <v>227</v>
      </c>
      <c r="H310" s="25" t="s">
        <v>131</v>
      </c>
      <c r="I310" s="25" t="s">
        <v>130</v>
      </c>
      <c r="J310" s="25" t="s">
        <v>129</v>
      </c>
      <c r="K310" s="25" t="s">
        <v>230</v>
      </c>
      <c r="L310" s="25" t="s">
        <v>404</v>
      </c>
      <c r="N310" s="25" t="s">
        <v>224</v>
      </c>
      <c r="O310" s="25" t="s">
        <v>228</v>
      </c>
      <c r="P310" s="25" t="s">
        <v>15</v>
      </c>
      <c r="Q310" s="25" t="s">
        <v>229</v>
      </c>
      <c r="R310" s="25" t="s">
        <v>226</v>
      </c>
      <c r="S310" s="25" t="s">
        <v>227</v>
      </c>
      <c r="T310" s="25" t="s">
        <v>131</v>
      </c>
      <c r="U310" s="25" t="s">
        <v>130</v>
      </c>
      <c r="V310" s="25" t="s">
        <v>129</v>
      </c>
      <c r="W310" s="25" t="s">
        <v>230</v>
      </c>
    </row>
    <row r="311" spans="1:24" x14ac:dyDescent="0.25">
      <c r="A311" s="25" t="s">
        <v>132</v>
      </c>
      <c r="B311" s="27">
        <v>0</v>
      </c>
      <c r="C311" s="27">
        <f>IFERROR((VLOOKUP(A311,TAB_DIN_Fundo_Cultural!A$256:C$265,2,0)),0)</f>
        <v>0</v>
      </c>
      <c r="D311" s="27">
        <v>0</v>
      </c>
      <c r="E311" s="27">
        <v>0</v>
      </c>
      <c r="F311" s="27">
        <v>0</v>
      </c>
      <c r="G311" s="27">
        <v>0</v>
      </c>
      <c r="H311" s="27">
        <v>0</v>
      </c>
      <c r="I311" s="27">
        <v>0</v>
      </c>
      <c r="J311" s="27">
        <f>IFERROR((VLOOKUP(A311,TAB_DIN_Fundo_Cultural!A$256:C$265,3,0)),0)</f>
        <v>0</v>
      </c>
      <c r="K311" s="27">
        <v>0</v>
      </c>
      <c r="L311" s="67">
        <f>SUM(B311:K311)</f>
        <v>0</v>
      </c>
      <c r="M311" s="25" t="s">
        <v>132</v>
      </c>
      <c r="N311" s="28">
        <f>B311/$L$338</f>
        <v>0</v>
      </c>
      <c r="O311" s="28">
        <f t="shared" ref="O311:X326" si="128">C311/$L$338</f>
        <v>0</v>
      </c>
      <c r="P311" s="28">
        <f t="shared" si="128"/>
        <v>0</v>
      </c>
      <c r="Q311" s="28">
        <f t="shared" si="128"/>
        <v>0</v>
      </c>
      <c r="R311" s="28">
        <f t="shared" si="128"/>
        <v>0</v>
      </c>
      <c r="S311" s="28">
        <f t="shared" si="128"/>
        <v>0</v>
      </c>
      <c r="T311" s="28">
        <f t="shared" si="128"/>
        <v>0</v>
      </c>
      <c r="U311" s="28">
        <f t="shared" si="128"/>
        <v>0</v>
      </c>
      <c r="V311" s="28">
        <f t="shared" si="128"/>
        <v>0</v>
      </c>
      <c r="W311" s="28">
        <f t="shared" si="128"/>
        <v>0</v>
      </c>
      <c r="X311" s="28">
        <f t="shared" si="128"/>
        <v>0</v>
      </c>
    </row>
    <row r="312" spans="1:24" x14ac:dyDescent="0.25">
      <c r="A312" s="25" t="s">
        <v>134</v>
      </c>
      <c r="B312" s="27">
        <v>0</v>
      </c>
      <c r="C312" s="27">
        <f>IFERROR((VLOOKUP(A312,TAB_DIN_Fundo_Cultural!A$256:C$265,2,0)),0)</f>
        <v>0</v>
      </c>
      <c r="D312" s="27">
        <v>0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f>IFERROR((VLOOKUP(A312,TAB_DIN_Fundo_Cultural!A$256:C$265,3,0)),0)</f>
        <v>0</v>
      </c>
      <c r="K312" s="27">
        <v>0</v>
      </c>
      <c r="L312" s="67">
        <f t="shared" ref="L312:L337" si="129">SUM(B312:K312)</f>
        <v>0</v>
      </c>
      <c r="M312" s="25" t="s">
        <v>134</v>
      </c>
      <c r="N312" s="28">
        <f t="shared" ref="N312:N338" si="130">B312/$L$338</f>
        <v>0</v>
      </c>
      <c r="O312" s="28">
        <f t="shared" si="128"/>
        <v>0</v>
      </c>
      <c r="P312" s="28">
        <f t="shared" si="128"/>
        <v>0</v>
      </c>
      <c r="Q312" s="28">
        <f t="shared" si="128"/>
        <v>0</v>
      </c>
      <c r="R312" s="28">
        <f t="shared" si="128"/>
        <v>0</v>
      </c>
      <c r="S312" s="28">
        <f t="shared" si="128"/>
        <v>0</v>
      </c>
      <c r="T312" s="28">
        <f t="shared" si="128"/>
        <v>0</v>
      </c>
      <c r="U312" s="28">
        <f t="shared" si="128"/>
        <v>0</v>
      </c>
      <c r="V312" s="28">
        <f t="shared" si="128"/>
        <v>0</v>
      </c>
      <c r="W312" s="28">
        <f t="shared" si="128"/>
        <v>0</v>
      </c>
      <c r="X312" s="28">
        <f t="shared" si="128"/>
        <v>0</v>
      </c>
    </row>
    <row r="313" spans="1:24" x14ac:dyDescent="0.25">
      <c r="A313" s="25" t="s">
        <v>139</v>
      </c>
      <c r="B313" s="27">
        <v>0</v>
      </c>
      <c r="C313" s="27">
        <f>IFERROR((VLOOKUP(A313,TAB_DIN_Fundo_Cultural!A$256:C$265,2,0)),0)</f>
        <v>0</v>
      </c>
      <c r="D313" s="27">
        <v>0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f>IFERROR((VLOOKUP(A313,TAB_DIN_Fundo_Cultural!A$256:C$265,3,0)),0)</f>
        <v>0</v>
      </c>
      <c r="K313" s="27">
        <v>0</v>
      </c>
      <c r="L313" s="67">
        <f t="shared" si="129"/>
        <v>0</v>
      </c>
      <c r="M313" s="25" t="s">
        <v>139</v>
      </c>
      <c r="N313" s="28">
        <f t="shared" si="130"/>
        <v>0</v>
      </c>
      <c r="O313" s="28">
        <f t="shared" si="128"/>
        <v>0</v>
      </c>
      <c r="P313" s="28">
        <f t="shared" si="128"/>
        <v>0</v>
      </c>
      <c r="Q313" s="28">
        <f t="shared" si="128"/>
        <v>0</v>
      </c>
      <c r="R313" s="28">
        <f t="shared" si="128"/>
        <v>0</v>
      </c>
      <c r="S313" s="28">
        <f t="shared" si="128"/>
        <v>0</v>
      </c>
      <c r="T313" s="28">
        <f t="shared" si="128"/>
        <v>0</v>
      </c>
      <c r="U313" s="28">
        <f t="shared" si="128"/>
        <v>0</v>
      </c>
      <c r="V313" s="28">
        <f t="shared" si="128"/>
        <v>0</v>
      </c>
      <c r="W313" s="28">
        <f t="shared" si="128"/>
        <v>0</v>
      </c>
      <c r="X313" s="28">
        <f t="shared" si="128"/>
        <v>0</v>
      </c>
    </row>
    <row r="314" spans="1:24" x14ac:dyDescent="0.25">
      <c r="A314" s="25" t="s">
        <v>143</v>
      </c>
      <c r="B314" s="27">
        <v>0</v>
      </c>
      <c r="C314" s="27">
        <f>IFERROR((VLOOKUP(A314,TAB_DIN_Fundo_Cultural!A$256:C$265,2,0)),0)</f>
        <v>0</v>
      </c>
      <c r="D314" s="27">
        <v>0</v>
      </c>
      <c r="E314" s="27">
        <v>0</v>
      </c>
      <c r="F314" s="27">
        <v>0</v>
      </c>
      <c r="G314" s="27">
        <v>0</v>
      </c>
      <c r="H314" s="27">
        <v>0</v>
      </c>
      <c r="I314" s="27">
        <v>0</v>
      </c>
      <c r="J314" s="27">
        <f>IFERROR((VLOOKUP(A314,TAB_DIN_Fundo_Cultural!A$256:C$265,3,0)),0)</f>
        <v>0</v>
      </c>
      <c r="K314" s="27">
        <v>0</v>
      </c>
      <c r="L314" s="67">
        <f t="shared" si="129"/>
        <v>0</v>
      </c>
      <c r="M314" s="25" t="s">
        <v>143</v>
      </c>
      <c r="N314" s="28">
        <f t="shared" si="130"/>
        <v>0</v>
      </c>
      <c r="O314" s="28">
        <f t="shared" si="128"/>
        <v>0</v>
      </c>
      <c r="P314" s="28">
        <f t="shared" si="128"/>
        <v>0</v>
      </c>
      <c r="Q314" s="28">
        <f t="shared" si="128"/>
        <v>0</v>
      </c>
      <c r="R314" s="28">
        <f t="shared" si="128"/>
        <v>0</v>
      </c>
      <c r="S314" s="28">
        <f t="shared" si="128"/>
        <v>0</v>
      </c>
      <c r="T314" s="28">
        <f t="shared" si="128"/>
        <v>0</v>
      </c>
      <c r="U314" s="28">
        <f t="shared" si="128"/>
        <v>0</v>
      </c>
      <c r="V314" s="28">
        <f t="shared" si="128"/>
        <v>0</v>
      </c>
      <c r="W314" s="28">
        <f t="shared" si="128"/>
        <v>0</v>
      </c>
      <c r="X314" s="28">
        <f t="shared" si="128"/>
        <v>0</v>
      </c>
    </row>
    <row r="315" spans="1:24" x14ac:dyDescent="0.25">
      <c r="A315" s="25" t="s">
        <v>146</v>
      </c>
      <c r="B315" s="27">
        <v>0</v>
      </c>
      <c r="C315" s="27">
        <f>IFERROR((VLOOKUP(A315,TAB_DIN_Fundo_Cultural!A$256:C$265,2,0)),0)</f>
        <v>0</v>
      </c>
      <c r="D315" s="27">
        <v>0</v>
      </c>
      <c r="E315" s="27">
        <v>0</v>
      </c>
      <c r="F315" s="27">
        <v>0</v>
      </c>
      <c r="G315" s="27">
        <v>0</v>
      </c>
      <c r="H315" s="27">
        <v>0</v>
      </c>
      <c r="I315" s="27">
        <v>0</v>
      </c>
      <c r="J315" s="27">
        <f>IFERROR((VLOOKUP(A315,TAB_DIN_Fundo_Cultural!A$256:C$265,3,0)),0)</f>
        <v>264616.05176204536</v>
      </c>
      <c r="K315" s="27">
        <v>0</v>
      </c>
      <c r="L315" s="67">
        <f t="shared" si="129"/>
        <v>264616.05176204536</v>
      </c>
      <c r="M315" s="25" t="s">
        <v>146</v>
      </c>
      <c r="N315" s="28">
        <f t="shared" si="130"/>
        <v>0</v>
      </c>
      <c r="O315" s="28">
        <f t="shared" si="128"/>
        <v>0</v>
      </c>
      <c r="P315" s="28">
        <f t="shared" si="128"/>
        <v>0</v>
      </c>
      <c r="Q315" s="28">
        <f t="shared" si="128"/>
        <v>0</v>
      </c>
      <c r="R315" s="28">
        <f t="shared" si="128"/>
        <v>0</v>
      </c>
      <c r="S315" s="28">
        <f t="shared" si="128"/>
        <v>0</v>
      </c>
      <c r="T315" s="28">
        <f t="shared" si="128"/>
        <v>0</v>
      </c>
      <c r="U315" s="28">
        <f t="shared" si="128"/>
        <v>0</v>
      </c>
      <c r="V315" s="28">
        <f t="shared" si="128"/>
        <v>6.2262892808025456E-3</v>
      </c>
      <c r="W315" s="28">
        <f t="shared" si="128"/>
        <v>0</v>
      </c>
      <c r="X315" s="28">
        <f t="shared" si="128"/>
        <v>6.2262892808025456E-3</v>
      </c>
    </row>
    <row r="316" spans="1:24" x14ac:dyDescent="0.25">
      <c r="A316" s="25" t="s">
        <v>141</v>
      </c>
      <c r="B316" s="27">
        <v>0</v>
      </c>
      <c r="C316" s="27">
        <f>IFERROR((VLOOKUP(A316,TAB_DIN_Fundo_Cultural!A$256:C$265,2,0)),0)</f>
        <v>0</v>
      </c>
      <c r="D316" s="27">
        <v>0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f>IFERROR((VLOOKUP(A316,TAB_DIN_Fundo_Cultural!A$256:C$265,3,0)),0)</f>
        <v>0</v>
      </c>
      <c r="K316" s="27">
        <v>0</v>
      </c>
      <c r="L316" s="67">
        <f t="shared" si="129"/>
        <v>0</v>
      </c>
      <c r="M316" s="25" t="s">
        <v>141</v>
      </c>
      <c r="N316" s="28">
        <f t="shared" si="130"/>
        <v>0</v>
      </c>
      <c r="O316" s="28">
        <f t="shared" si="128"/>
        <v>0</v>
      </c>
      <c r="P316" s="28">
        <f t="shared" si="128"/>
        <v>0</v>
      </c>
      <c r="Q316" s="28">
        <f t="shared" si="128"/>
        <v>0</v>
      </c>
      <c r="R316" s="28">
        <f t="shared" si="128"/>
        <v>0</v>
      </c>
      <c r="S316" s="28">
        <f t="shared" si="128"/>
        <v>0</v>
      </c>
      <c r="T316" s="28">
        <f t="shared" si="128"/>
        <v>0</v>
      </c>
      <c r="U316" s="28">
        <f t="shared" si="128"/>
        <v>0</v>
      </c>
      <c r="V316" s="28">
        <f t="shared" si="128"/>
        <v>0</v>
      </c>
      <c r="W316" s="28">
        <f t="shared" si="128"/>
        <v>0</v>
      </c>
      <c r="X316" s="28">
        <f t="shared" si="128"/>
        <v>0</v>
      </c>
    </row>
    <row r="317" spans="1:24" x14ac:dyDescent="0.25">
      <c r="A317" s="25" t="s">
        <v>153</v>
      </c>
      <c r="B317" s="27">
        <v>0</v>
      </c>
      <c r="C317" s="27">
        <f>IFERROR((VLOOKUP(A317,TAB_DIN_Fundo_Cultural!A$256:C$265,2,0)),0)</f>
        <v>0</v>
      </c>
      <c r="D317" s="27">
        <v>0</v>
      </c>
      <c r="E317" s="27">
        <v>0</v>
      </c>
      <c r="F317" s="27">
        <v>0</v>
      </c>
      <c r="G317" s="27">
        <v>0</v>
      </c>
      <c r="H317" s="27">
        <v>0</v>
      </c>
      <c r="I317" s="27">
        <v>0</v>
      </c>
      <c r="J317" s="27">
        <f>IFERROR((VLOOKUP(A317,TAB_DIN_Fundo_Cultural!A$256:C$265,3,0)),0)</f>
        <v>0</v>
      </c>
      <c r="K317" s="27">
        <v>0</v>
      </c>
      <c r="L317" s="67">
        <f t="shared" si="129"/>
        <v>0</v>
      </c>
      <c r="M317" s="25" t="s">
        <v>153</v>
      </c>
      <c r="N317" s="28">
        <f t="shared" si="130"/>
        <v>0</v>
      </c>
      <c r="O317" s="28">
        <f t="shared" si="128"/>
        <v>0</v>
      </c>
      <c r="P317" s="28">
        <f t="shared" si="128"/>
        <v>0</v>
      </c>
      <c r="Q317" s="28">
        <f t="shared" si="128"/>
        <v>0</v>
      </c>
      <c r="R317" s="28">
        <f t="shared" si="128"/>
        <v>0</v>
      </c>
      <c r="S317" s="28">
        <f t="shared" si="128"/>
        <v>0</v>
      </c>
      <c r="T317" s="28">
        <f t="shared" si="128"/>
        <v>0</v>
      </c>
      <c r="U317" s="28">
        <f t="shared" si="128"/>
        <v>0</v>
      </c>
      <c r="V317" s="28">
        <f t="shared" si="128"/>
        <v>0</v>
      </c>
      <c r="W317" s="28">
        <f t="shared" si="128"/>
        <v>0</v>
      </c>
      <c r="X317" s="28">
        <f t="shared" si="128"/>
        <v>0</v>
      </c>
    </row>
    <row r="318" spans="1:24" x14ac:dyDescent="0.25">
      <c r="A318" s="25" t="s">
        <v>157</v>
      </c>
      <c r="B318" s="27">
        <v>0</v>
      </c>
      <c r="C318" s="27">
        <f>IFERROR((VLOOKUP(A318,TAB_DIN_Fundo_Cultural!A$256:C$265,2,0)),0)</f>
        <v>0</v>
      </c>
      <c r="D318" s="27">
        <v>0</v>
      </c>
      <c r="E318" s="27">
        <v>0</v>
      </c>
      <c r="F318" s="27">
        <v>0</v>
      </c>
      <c r="G318" s="27">
        <v>0</v>
      </c>
      <c r="H318" s="27">
        <v>0</v>
      </c>
      <c r="I318" s="27">
        <v>0</v>
      </c>
      <c r="J318" s="27">
        <f>IFERROR((VLOOKUP(A318,TAB_DIN_Fundo_Cultural!A$256:C$265,3,0)),0)</f>
        <v>0</v>
      </c>
      <c r="K318" s="27">
        <v>0</v>
      </c>
      <c r="L318" s="67">
        <f t="shared" si="129"/>
        <v>0</v>
      </c>
      <c r="M318" s="25" t="s">
        <v>157</v>
      </c>
      <c r="N318" s="28">
        <f t="shared" si="130"/>
        <v>0</v>
      </c>
      <c r="O318" s="28">
        <f t="shared" si="128"/>
        <v>0</v>
      </c>
      <c r="P318" s="28">
        <f t="shared" si="128"/>
        <v>0</v>
      </c>
      <c r="Q318" s="28">
        <f t="shared" si="128"/>
        <v>0</v>
      </c>
      <c r="R318" s="28">
        <f t="shared" si="128"/>
        <v>0</v>
      </c>
      <c r="S318" s="28">
        <f t="shared" si="128"/>
        <v>0</v>
      </c>
      <c r="T318" s="28">
        <f t="shared" si="128"/>
        <v>0</v>
      </c>
      <c r="U318" s="28">
        <f t="shared" si="128"/>
        <v>0</v>
      </c>
      <c r="V318" s="28">
        <f t="shared" si="128"/>
        <v>0</v>
      </c>
      <c r="W318" s="28">
        <f t="shared" si="128"/>
        <v>0</v>
      </c>
      <c r="X318" s="28">
        <f t="shared" si="128"/>
        <v>0</v>
      </c>
    </row>
    <row r="319" spans="1:24" x14ac:dyDescent="0.25">
      <c r="A319" s="25" t="s">
        <v>161</v>
      </c>
      <c r="B319" s="27">
        <v>0</v>
      </c>
      <c r="C319" s="27">
        <f>IFERROR((VLOOKUP(A319,TAB_DIN_Fundo_Cultural!A$256:C$265,2,0)),0)</f>
        <v>0</v>
      </c>
      <c r="D319" s="27">
        <v>0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f>IFERROR((VLOOKUP(A319,TAB_DIN_Fundo_Cultural!A$256:C$265,3,0)),0)</f>
        <v>0</v>
      </c>
      <c r="K319" s="27">
        <v>0</v>
      </c>
      <c r="L319" s="67">
        <f t="shared" si="129"/>
        <v>0</v>
      </c>
      <c r="M319" s="25" t="s">
        <v>161</v>
      </c>
      <c r="N319" s="28">
        <f t="shared" si="130"/>
        <v>0</v>
      </c>
      <c r="O319" s="28">
        <f t="shared" si="128"/>
        <v>0</v>
      </c>
      <c r="P319" s="28">
        <f t="shared" si="128"/>
        <v>0</v>
      </c>
      <c r="Q319" s="28">
        <f t="shared" si="128"/>
        <v>0</v>
      </c>
      <c r="R319" s="28">
        <f t="shared" si="128"/>
        <v>0</v>
      </c>
      <c r="S319" s="28">
        <f t="shared" si="128"/>
        <v>0</v>
      </c>
      <c r="T319" s="28">
        <f t="shared" si="128"/>
        <v>0</v>
      </c>
      <c r="U319" s="28">
        <f t="shared" si="128"/>
        <v>0</v>
      </c>
      <c r="V319" s="28">
        <f t="shared" si="128"/>
        <v>0</v>
      </c>
      <c r="W319" s="28">
        <f t="shared" si="128"/>
        <v>0</v>
      </c>
      <c r="X319" s="28">
        <f t="shared" si="128"/>
        <v>0</v>
      </c>
    </row>
    <row r="320" spans="1:24" x14ac:dyDescent="0.25">
      <c r="A320" s="25" t="s">
        <v>151</v>
      </c>
      <c r="B320" s="27">
        <v>0</v>
      </c>
      <c r="C320" s="27">
        <f>IFERROR((VLOOKUP(A320,TAB_DIN_Fundo_Cultural!A$256:C$265,2,0)),0)</f>
        <v>0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f>IFERROR((VLOOKUP(A320,TAB_DIN_Fundo_Cultural!A$256:C$265,3,0)),0)</f>
        <v>0</v>
      </c>
      <c r="K320" s="27">
        <v>0</v>
      </c>
      <c r="L320" s="67">
        <f t="shared" si="129"/>
        <v>0</v>
      </c>
      <c r="M320" s="25" t="s">
        <v>151</v>
      </c>
      <c r="N320" s="28">
        <f t="shared" si="130"/>
        <v>0</v>
      </c>
      <c r="O320" s="28">
        <f t="shared" si="128"/>
        <v>0</v>
      </c>
      <c r="P320" s="28">
        <f t="shared" si="128"/>
        <v>0</v>
      </c>
      <c r="Q320" s="28">
        <f t="shared" si="128"/>
        <v>0</v>
      </c>
      <c r="R320" s="28">
        <f t="shared" si="128"/>
        <v>0</v>
      </c>
      <c r="S320" s="28">
        <f t="shared" si="128"/>
        <v>0</v>
      </c>
      <c r="T320" s="28">
        <f t="shared" si="128"/>
        <v>0</v>
      </c>
      <c r="U320" s="28">
        <f t="shared" si="128"/>
        <v>0</v>
      </c>
      <c r="V320" s="28">
        <f t="shared" si="128"/>
        <v>0</v>
      </c>
      <c r="W320" s="28">
        <f t="shared" si="128"/>
        <v>0</v>
      </c>
      <c r="X320" s="28">
        <f t="shared" si="128"/>
        <v>0</v>
      </c>
    </row>
    <row r="321" spans="1:24" x14ac:dyDescent="0.25">
      <c r="A321" s="25" t="s">
        <v>167</v>
      </c>
      <c r="B321" s="27">
        <v>0</v>
      </c>
      <c r="C321" s="27">
        <f>IFERROR((VLOOKUP(A321,TAB_DIN_Fundo_Cultural!A$256:C$265,2,0)),0)</f>
        <v>0</v>
      </c>
      <c r="D321" s="27">
        <v>0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f>IFERROR((VLOOKUP(A321,TAB_DIN_Fundo_Cultural!A$256:C$265,3,0)),0)</f>
        <v>0</v>
      </c>
      <c r="K321" s="27">
        <v>0</v>
      </c>
      <c r="L321" s="67">
        <f t="shared" si="129"/>
        <v>0</v>
      </c>
      <c r="M321" s="25" t="s">
        <v>167</v>
      </c>
      <c r="N321" s="28">
        <f t="shared" si="130"/>
        <v>0</v>
      </c>
      <c r="O321" s="28">
        <f t="shared" si="128"/>
        <v>0</v>
      </c>
      <c r="P321" s="28">
        <f t="shared" si="128"/>
        <v>0</v>
      </c>
      <c r="Q321" s="28">
        <f t="shared" si="128"/>
        <v>0</v>
      </c>
      <c r="R321" s="28">
        <f t="shared" si="128"/>
        <v>0</v>
      </c>
      <c r="S321" s="28">
        <f t="shared" si="128"/>
        <v>0</v>
      </c>
      <c r="T321" s="28">
        <f t="shared" si="128"/>
        <v>0</v>
      </c>
      <c r="U321" s="28">
        <f t="shared" si="128"/>
        <v>0</v>
      </c>
      <c r="V321" s="28">
        <f t="shared" si="128"/>
        <v>0</v>
      </c>
      <c r="W321" s="28">
        <f t="shared" si="128"/>
        <v>0</v>
      </c>
      <c r="X321" s="28">
        <f t="shared" si="128"/>
        <v>0</v>
      </c>
    </row>
    <row r="322" spans="1:24" x14ac:dyDescent="0.25">
      <c r="A322" s="25" t="s">
        <v>171</v>
      </c>
      <c r="B322" s="27">
        <v>0</v>
      </c>
      <c r="C322" s="27">
        <f>IFERROR((VLOOKUP(A322,TAB_DIN_Fundo_Cultural!A$256:C$265,2,0)),0)</f>
        <v>0</v>
      </c>
      <c r="D322" s="27">
        <v>0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f>IFERROR((VLOOKUP(A322,TAB_DIN_Fundo_Cultural!A$256:C$265,3,0)),0)</f>
        <v>0</v>
      </c>
      <c r="K322" s="27">
        <v>0</v>
      </c>
      <c r="L322" s="67">
        <f t="shared" si="129"/>
        <v>0</v>
      </c>
      <c r="M322" s="25" t="s">
        <v>171</v>
      </c>
      <c r="N322" s="28">
        <f t="shared" si="130"/>
        <v>0</v>
      </c>
      <c r="O322" s="28">
        <f t="shared" si="128"/>
        <v>0</v>
      </c>
      <c r="P322" s="28">
        <f t="shared" si="128"/>
        <v>0</v>
      </c>
      <c r="Q322" s="28">
        <f t="shared" si="128"/>
        <v>0</v>
      </c>
      <c r="R322" s="28">
        <f t="shared" si="128"/>
        <v>0</v>
      </c>
      <c r="S322" s="28">
        <f t="shared" si="128"/>
        <v>0</v>
      </c>
      <c r="T322" s="28">
        <f t="shared" si="128"/>
        <v>0</v>
      </c>
      <c r="U322" s="28">
        <f t="shared" si="128"/>
        <v>0</v>
      </c>
      <c r="V322" s="28">
        <f t="shared" si="128"/>
        <v>0</v>
      </c>
      <c r="W322" s="28">
        <f t="shared" si="128"/>
        <v>0</v>
      </c>
      <c r="X322" s="28">
        <f t="shared" si="128"/>
        <v>0</v>
      </c>
    </row>
    <row r="323" spans="1:24" x14ac:dyDescent="0.25">
      <c r="A323" s="25" t="s">
        <v>175</v>
      </c>
      <c r="B323" s="27">
        <v>0</v>
      </c>
      <c r="C323" s="27">
        <f>IFERROR((VLOOKUP(A323,TAB_DIN_Fundo_Cultural!A$256:C$265,2,0)),0)</f>
        <v>0</v>
      </c>
      <c r="D323" s="27">
        <v>0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f>IFERROR((VLOOKUP(A323,TAB_DIN_Fundo_Cultural!A$256:C$265,3,0)),0)</f>
        <v>5042251.4541114392</v>
      </c>
      <c r="K323" s="27">
        <v>0</v>
      </c>
      <c r="L323" s="67">
        <f t="shared" si="129"/>
        <v>5042251.4541114392</v>
      </c>
      <c r="M323" s="25" t="s">
        <v>175</v>
      </c>
      <c r="N323" s="28">
        <f t="shared" si="130"/>
        <v>0</v>
      </c>
      <c r="O323" s="28">
        <f t="shared" si="128"/>
        <v>0</v>
      </c>
      <c r="P323" s="28">
        <f t="shared" si="128"/>
        <v>0</v>
      </c>
      <c r="Q323" s="28">
        <f t="shared" si="128"/>
        <v>0</v>
      </c>
      <c r="R323" s="28">
        <f t="shared" si="128"/>
        <v>0</v>
      </c>
      <c r="S323" s="28">
        <f t="shared" si="128"/>
        <v>0</v>
      </c>
      <c r="T323" s="28">
        <f t="shared" si="128"/>
        <v>0</v>
      </c>
      <c r="U323" s="28">
        <f t="shared" si="128"/>
        <v>0</v>
      </c>
      <c r="V323" s="28">
        <f t="shared" si="128"/>
        <v>0.1186417678398303</v>
      </c>
      <c r="W323" s="28">
        <f t="shared" si="128"/>
        <v>0</v>
      </c>
      <c r="X323" s="28">
        <f t="shared" si="128"/>
        <v>0.1186417678398303</v>
      </c>
    </row>
    <row r="324" spans="1:24" x14ac:dyDescent="0.25">
      <c r="A324" s="25" t="s">
        <v>137</v>
      </c>
      <c r="B324" s="27">
        <v>0</v>
      </c>
      <c r="C324" s="27">
        <f>IFERROR((VLOOKUP(A324,TAB_DIN_Fundo_Cultural!A$256:C$265,2,0)),0)</f>
        <v>0</v>
      </c>
      <c r="D324" s="27">
        <v>0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f>IFERROR((VLOOKUP(A324,TAB_DIN_Fundo_Cultural!A$256:C$265,3,0)),0)</f>
        <v>0</v>
      </c>
      <c r="K324" s="27">
        <v>0</v>
      </c>
      <c r="L324" s="67">
        <f t="shared" si="129"/>
        <v>0</v>
      </c>
      <c r="M324" s="25" t="s">
        <v>137</v>
      </c>
      <c r="N324" s="28">
        <f t="shared" si="130"/>
        <v>0</v>
      </c>
      <c r="O324" s="28">
        <f t="shared" si="128"/>
        <v>0</v>
      </c>
      <c r="P324" s="28">
        <f t="shared" si="128"/>
        <v>0</v>
      </c>
      <c r="Q324" s="28">
        <f t="shared" si="128"/>
        <v>0</v>
      </c>
      <c r="R324" s="28">
        <f t="shared" si="128"/>
        <v>0</v>
      </c>
      <c r="S324" s="28">
        <f t="shared" si="128"/>
        <v>0</v>
      </c>
      <c r="T324" s="28">
        <f t="shared" si="128"/>
        <v>0</v>
      </c>
      <c r="U324" s="28">
        <f t="shared" si="128"/>
        <v>0</v>
      </c>
      <c r="V324" s="28">
        <f t="shared" si="128"/>
        <v>0</v>
      </c>
      <c r="W324" s="28">
        <f t="shared" si="128"/>
        <v>0</v>
      </c>
      <c r="X324" s="28">
        <f t="shared" si="128"/>
        <v>0</v>
      </c>
    </row>
    <row r="325" spans="1:24" x14ac:dyDescent="0.25">
      <c r="A325" s="25" t="s">
        <v>181</v>
      </c>
      <c r="B325" s="27">
        <v>0</v>
      </c>
      <c r="C325" s="27">
        <f>IFERROR((VLOOKUP(A325,TAB_DIN_Fundo_Cultural!A$256:C$265,2,0)),0)</f>
        <v>0</v>
      </c>
      <c r="D325" s="27">
        <v>0</v>
      </c>
      <c r="E325" s="27">
        <v>0</v>
      </c>
      <c r="F325" s="27">
        <v>0</v>
      </c>
      <c r="G325" s="27">
        <v>0</v>
      </c>
      <c r="H325" s="27">
        <v>0</v>
      </c>
      <c r="I325" s="27">
        <v>0</v>
      </c>
      <c r="J325" s="27">
        <f>IFERROR((VLOOKUP(A325,TAB_DIN_Fundo_Cultural!A$256:C$265,3,0)),0)</f>
        <v>0</v>
      </c>
      <c r="K325" s="27">
        <v>0</v>
      </c>
      <c r="L325" s="67">
        <f t="shared" si="129"/>
        <v>0</v>
      </c>
      <c r="M325" s="25" t="s">
        <v>181</v>
      </c>
      <c r="N325" s="28">
        <f t="shared" si="130"/>
        <v>0</v>
      </c>
      <c r="O325" s="28">
        <f t="shared" si="128"/>
        <v>0</v>
      </c>
      <c r="P325" s="28">
        <f t="shared" si="128"/>
        <v>0</v>
      </c>
      <c r="Q325" s="28">
        <f t="shared" si="128"/>
        <v>0</v>
      </c>
      <c r="R325" s="28">
        <f t="shared" si="128"/>
        <v>0</v>
      </c>
      <c r="S325" s="28">
        <f t="shared" si="128"/>
        <v>0</v>
      </c>
      <c r="T325" s="28">
        <f t="shared" si="128"/>
        <v>0</v>
      </c>
      <c r="U325" s="28">
        <f t="shared" si="128"/>
        <v>0</v>
      </c>
      <c r="V325" s="28">
        <f t="shared" si="128"/>
        <v>0</v>
      </c>
      <c r="W325" s="28">
        <f t="shared" si="128"/>
        <v>0</v>
      </c>
      <c r="X325" s="28">
        <f t="shared" si="128"/>
        <v>0</v>
      </c>
    </row>
    <row r="326" spans="1:24" x14ac:dyDescent="0.25">
      <c r="A326" s="25" t="s">
        <v>148</v>
      </c>
      <c r="B326" s="27">
        <v>0</v>
      </c>
      <c r="C326" s="27">
        <f>IFERROR((VLOOKUP(A326,TAB_DIN_Fundo_Cultural!A$256:C$265,2,0)),0)</f>
        <v>0</v>
      </c>
      <c r="D326" s="27">
        <v>0</v>
      </c>
      <c r="E326" s="27">
        <v>0</v>
      </c>
      <c r="F326" s="27">
        <v>0</v>
      </c>
      <c r="G326" s="27">
        <v>0</v>
      </c>
      <c r="H326" s="27">
        <v>0</v>
      </c>
      <c r="I326" s="27">
        <v>0</v>
      </c>
      <c r="J326" s="27">
        <f>IFERROR((VLOOKUP(A326,TAB_DIN_Fundo_Cultural!A$256:C$265,3,0)),0)</f>
        <v>11427163.766568251</v>
      </c>
      <c r="K326" s="27">
        <v>0</v>
      </c>
      <c r="L326" s="67">
        <f t="shared" si="129"/>
        <v>11427163.766568251</v>
      </c>
      <c r="M326" s="25" t="s">
        <v>148</v>
      </c>
      <c r="N326" s="28">
        <f t="shared" si="130"/>
        <v>0</v>
      </c>
      <c r="O326" s="28">
        <f t="shared" si="128"/>
        <v>0</v>
      </c>
      <c r="P326" s="28">
        <f t="shared" si="128"/>
        <v>0</v>
      </c>
      <c r="Q326" s="28">
        <f t="shared" si="128"/>
        <v>0</v>
      </c>
      <c r="R326" s="28">
        <f t="shared" si="128"/>
        <v>0</v>
      </c>
      <c r="S326" s="28">
        <f t="shared" si="128"/>
        <v>0</v>
      </c>
      <c r="T326" s="28">
        <f t="shared" si="128"/>
        <v>0</v>
      </c>
      <c r="U326" s="28">
        <f t="shared" si="128"/>
        <v>0</v>
      </c>
      <c r="V326" s="28">
        <f t="shared" si="128"/>
        <v>0.26887570423633772</v>
      </c>
      <c r="W326" s="28">
        <f t="shared" si="128"/>
        <v>0</v>
      </c>
      <c r="X326" s="28">
        <f t="shared" si="128"/>
        <v>0.26887570423633772</v>
      </c>
    </row>
    <row r="327" spans="1:24" x14ac:dyDescent="0.25">
      <c r="A327" s="25" t="s">
        <v>177</v>
      </c>
      <c r="B327" s="27">
        <v>0</v>
      </c>
      <c r="C327" s="27">
        <f>IFERROR((VLOOKUP(A327,TAB_DIN_Fundo_Cultural!A$256:C$265,2,0)),0)</f>
        <v>0</v>
      </c>
      <c r="D327" s="27">
        <v>0</v>
      </c>
      <c r="E327" s="27">
        <v>0</v>
      </c>
      <c r="F327" s="27">
        <v>0</v>
      </c>
      <c r="G327" s="27">
        <v>0</v>
      </c>
      <c r="H327" s="27">
        <v>0</v>
      </c>
      <c r="I327" s="27">
        <v>0</v>
      </c>
      <c r="J327" s="27">
        <f>IFERROR((VLOOKUP(A327,TAB_DIN_Fundo_Cultural!A$256:C$265,3,0)),0)</f>
        <v>2723322.698322759</v>
      </c>
      <c r="K327" s="27">
        <v>0</v>
      </c>
      <c r="L327" s="67">
        <f t="shared" si="129"/>
        <v>2723322.698322759</v>
      </c>
      <c r="M327" s="25" t="s">
        <v>177</v>
      </c>
      <c r="N327" s="28">
        <f t="shared" si="130"/>
        <v>0</v>
      </c>
      <c r="O327" s="28">
        <f t="shared" ref="O327:O338" si="131">C327/$L$338</f>
        <v>0</v>
      </c>
      <c r="P327" s="28">
        <f t="shared" ref="P327:P338" si="132">D327/$L$338</f>
        <v>0</v>
      </c>
      <c r="Q327" s="28">
        <f t="shared" ref="Q327:Q338" si="133">E327/$L$338</f>
        <v>0</v>
      </c>
      <c r="R327" s="28">
        <f t="shared" ref="R327:R338" si="134">F327/$L$338</f>
        <v>0</v>
      </c>
      <c r="S327" s="28">
        <f t="shared" ref="S327:S338" si="135">G327/$L$338</f>
        <v>0</v>
      </c>
      <c r="T327" s="28">
        <f t="shared" ref="T327:T338" si="136">H327/$L$338</f>
        <v>0</v>
      </c>
      <c r="U327" s="28">
        <f t="shared" ref="U327:U338" si="137">I327/$L$338</f>
        <v>0</v>
      </c>
      <c r="V327" s="28">
        <f t="shared" ref="V327:V338" si="138">J327/$L$338</f>
        <v>6.4078482056640435E-2</v>
      </c>
      <c r="W327" s="28">
        <f t="shared" ref="W327:W338" si="139">K327/$L$338</f>
        <v>0</v>
      </c>
      <c r="X327" s="28">
        <f t="shared" ref="X327:X338" si="140">L327/$L$338</f>
        <v>6.4078482056640435E-2</v>
      </c>
    </row>
    <row r="328" spans="1:24" x14ac:dyDescent="0.25">
      <c r="A328" s="25" t="s">
        <v>159</v>
      </c>
      <c r="B328" s="27">
        <v>0</v>
      </c>
      <c r="C328" s="27">
        <f>IFERROR((VLOOKUP(A328,TAB_DIN_Fundo_Cultural!A$256:C$265,2,0)),0)</f>
        <v>0</v>
      </c>
      <c r="D328" s="27">
        <v>0</v>
      </c>
      <c r="E328" s="27">
        <v>0</v>
      </c>
      <c r="F328" s="27">
        <v>0</v>
      </c>
      <c r="G328" s="27">
        <v>0</v>
      </c>
      <c r="H328" s="27">
        <v>0</v>
      </c>
      <c r="I328" s="27">
        <v>0</v>
      </c>
      <c r="J328" s="27">
        <f>IFERROR((VLOOKUP(A328,TAB_DIN_Fundo_Cultural!A$256:C$265,3,0)),0)</f>
        <v>0</v>
      </c>
      <c r="K328" s="27">
        <v>0</v>
      </c>
      <c r="L328" s="67">
        <f t="shared" si="129"/>
        <v>0</v>
      </c>
      <c r="M328" s="25" t="s">
        <v>159</v>
      </c>
      <c r="N328" s="28">
        <f t="shared" si="130"/>
        <v>0</v>
      </c>
      <c r="O328" s="28">
        <f t="shared" si="131"/>
        <v>0</v>
      </c>
      <c r="P328" s="28">
        <f t="shared" si="132"/>
        <v>0</v>
      </c>
      <c r="Q328" s="28">
        <f t="shared" si="133"/>
        <v>0</v>
      </c>
      <c r="R328" s="28">
        <f t="shared" si="134"/>
        <v>0</v>
      </c>
      <c r="S328" s="28">
        <f t="shared" si="135"/>
        <v>0</v>
      </c>
      <c r="T328" s="28">
        <f t="shared" si="136"/>
        <v>0</v>
      </c>
      <c r="U328" s="28">
        <f t="shared" si="137"/>
        <v>0</v>
      </c>
      <c r="V328" s="28">
        <f t="shared" si="138"/>
        <v>0</v>
      </c>
      <c r="W328" s="28">
        <f t="shared" si="139"/>
        <v>0</v>
      </c>
      <c r="X328" s="28">
        <f t="shared" si="140"/>
        <v>0</v>
      </c>
    </row>
    <row r="329" spans="1:24" x14ac:dyDescent="0.25">
      <c r="A329" s="25" t="s">
        <v>191</v>
      </c>
      <c r="B329" s="27">
        <v>0</v>
      </c>
      <c r="C329" s="27">
        <f>IFERROR((VLOOKUP(A329,TAB_DIN_Fundo_Cultural!A$256:C$265,2,0)),0)</f>
        <v>6556885.9797725994</v>
      </c>
      <c r="D329" s="27">
        <v>0</v>
      </c>
      <c r="E329" s="27">
        <v>0</v>
      </c>
      <c r="F329" s="27">
        <v>0</v>
      </c>
      <c r="G329" s="27">
        <v>0</v>
      </c>
      <c r="H329" s="27">
        <v>0</v>
      </c>
      <c r="I329" s="27">
        <v>0</v>
      </c>
      <c r="J329" s="27">
        <f>IFERROR((VLOOKUP(A329,TAB_DIN_Fundo_Cultural!A$256:C$265,3,0)),0)</f>
        <v>4746711.0264589489</v>
      </c>
      <c r="K329" s="27">
        <v>0</v>
      </c>
      <c r="L329" s="67">
        <f t="shared" si="129"/>
        <v>11303597.006231548</v>
      </c>
      <c r="M329" s="25" t="s">
        <v>191</v>
      </c>
      <c r="N329" s="28">
        <f t="shared" si="130"/>
        <v>0</v>
      </c>
      <c r="O329" s="28">
        <f t="shared" si="131"/>
        <v>0.15428039463008228</v>
      </c>
      <c r="P329" s="28">
        <f t="shared" si="132"/>
        <v>0</v>
      </c>
      <c r="Q329" s="28">
        <f t="shared" si="133"/>
        <v>0</v>
      </c>
      <c r="R329" s="28">
        <f t="shared" si="134"/>
        <v>0</v>
      </c>
      <c r="S329" s="28">
        <f t="shared" si="135"/>
        <v>0</v>
      </c>
      <c r="T329" s="28">
        <f t="shared" si="136"/>
        <v>0</v>
      </c>
      <c r="U329" s="28">
        <f t="shared" si="137"/>
        <v>0</v>
      </c>
      <c r="V329" s="28">
        <f t="shared" si="138"/>
        <v>0.11168784276807683</v>
      </c>
      <c r="W329" s="28">
        <f t="shared" si="139"/>
        <v>0</v>
      </c>
      <c r="X329" s="28">
        <f t="shared" si="140"/>
        <v>0.26596823739815911</v>
      </c>
    </row>
    <row r="330" spans="1:24" x14ac:dyDescent="0.25">
      <c r="A330" s="25" t="s">
        <v>194</v>
      </c>
      <c r="B330" s="27">
        <v>0</v>
      </c>
      <c r="C330" s="27">
        <f>IFERROR((VLOOKUP(A330,TAB_DIN_Fundo_Cultural!A$256:C$265,2,0)),0)</f>
        <v>4612044.4751554746</v>
      </c>
      <c r="D330" s="27">
        <v>0</v>
      </c>
      <c r="E330" s="27">
        <v>0</v>
      </c>
      <c r="F330" s="27">
        <v>0</v>
      </c>
      <c r="G330" s="27">
        <v>0</v>
      </c>
      <c r="H330" s="27">
        <v>0</v>
      </c>
      <c r="I330" s="27">
        <v>0</v>
      </c>
      <c r="J330" s="27">
        <f>IFERROR((VLOOKUP(A330,TAB_DIN_Fundo_Cultural!A$256:C$265,3,0)),0)</f>
        <v>6029856.9510647655</v>
      </c>
      <c r="K330" s="27">
        <v>0</v>
      </c>
      <c r="L330" s="67">
        <f t="shared" si="129"/>
        <v>10641901.42622024</v>
      </c>
      <c r="M330" s="25" t="s">
        <v>194</v>
      </c>
      <c r="N330" s="28">
        <f t="shared" si="130"/>
        <v>0</v>
      </c>
      <c r="O330" s="28">
        <f t="shared" si="131"/>
        <v>0.10851920315124262</v>
      </c>
      <c r="P330" s="28">
        <f t="shared" si="132"/>
        <v>0</v>
      </c>
      <c r="Q330" s="28">
        <f t="shared" si="133"/>
        <v>0</v>
      </c>
      <c r="R330" s="28">
        <f t="shared" si="134"/>
        <v>0</v>
      </c>
      <c r="S330" s="28">
        <f t="shared" si="135"/>
        <v>0</v>
      </c>
      <c r="T330" s="28">
        <f t="shared" si="136"/>
        <v>0</v>
      </c>
      <c r="U330" s="28">
        <f t="shared" si="137"/>
        <v>0</v>
      </c>
      <c r="V330" s="28">
        <f t="shared" si="138"/>
        <v>0.14187965336641101</v>
      </c>
      <c r="W330" s="28">
        <f t="shared" si="139"/>
        <v>0</v>
      </c>
      <c r="X330" s="28">
        <f t="shared" si="140"/>
        <v>0.25039885651765365</v>
      </c>
    </row>
    <row r="331" spans="1:24" x14ac:dyDescent="0.25">
      <c r="A331" s="25" t="s">
        <v>185</v>
      </c>
      <c r="B331" s="27">
        <v>0</v>
      </c>
      <c r="C331" s="27">
        <f>IFERROR((VLOOKUP(A331,TAB_DIN_Fundo_Cultural!A$256:C$265,2,0)),0)</f>
        <v>0</v>
      </c>
      <c r="D331" s="27">
        <v>0</v>
      </c>
      <c r="E331" s="27">
        <v>0</v>
      </c>
      <c r="F331" s="27">
        <v>0</v>
      </c>
      <c r="G331" s="27">
        <v>0</v>
      </c>
      <c r="H331" s="27">
        <v>0</v>
      </c>
      <c r="I331" s="27">
        <v>0</v>
      </c>
      <c r="J331" s="27">
        <f>IFERROR((VLOOKUP(A331,TAB_DIN_Fundo_Cultural!A$256:C$265,3,0)),0)</f>
        <v>0</v>
      </c>
      <c r="K331" s="27">
        <v>0</v>
      </c>
      <c r="L331" s="67">
        <f t="shared" si="129"/>
        <v>0</v>
      </c>
      <c r="M331" s="25" t="s">
        <v>185</v>
      </c>
      <c r="N331" s="28">
        <f t="shared" si="130"/>
        <v>0</v>
      </c>
      <c r="O331" s="28">
        <f t="shared" si="131"/>
        <v>0</v>
      </c>
      <c r="P331" s="28">
        <f t="shared" si="132"/>
        <v>0</v>
      </c>
      <c r="Q331" s="28">
        <f t="shared" si="133"/>
        <v>0</v>
      </c>
      <c r="R331" s="28">
        <f t="shared" si="134"/>
        <v>0</v>
      </c>
      <c r="S331" s="28">
        <f t="shared" si="135"/>
        <v>0</v>
      </c>
      <c r="T331" s="28">
        <f t="shared" si="136"/>
        <v>0</v>
      </c>
      <c r="U331" s="28">
        <f t="shared" si="137"/>
        <v>0</v>
      </c>
      <c r="V331" s="28">
        <f t="shared" si="138"/>
        <v>0</v>
      </c>
      <c r="W331" s="28">
        <f t="shared" si="139"/>
        <v>0</v>
      </c>
      <c r="X331" s="28">
        <f t="shared" si="140"/>
        <v>0</v>
      </c>
    </row>
    <row r="332" spans="1:24" x14ac:dyDescent="0.25">
      <c r="A332" s="25" t="s">
        <v>200</v>
      </c>
      <c r="B332" s="27">
        <v>0</v>
      </c>
      <c r="C332" s="27">
        <f>IFERROR((VLOOKUP(A332,TAB_DIN_Fundo_Cultural!A$256:C$265,2,0)),0)</f>
        <v>0</v>
      </c>
      <c r="D332" s="27">
        <v>0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f>IFERROR((VLOOKUP(A332,TAB_DIN_Fundo_Cultural!A$256:C$265,3,0)),0)</f>
        <v>0</v>
      </c>
      <c r="K332" s="27">
        <v>0</v>
      </c>
      <c r="L332" s="67">
        <f t="shared" si="129"/>
        <v>0</v>
      </c>
      <c r="M332" s="25" t="s">
        <v>200</v>
      </c>
      <c r="N332" s="28">
        <f t="shared" si="130"/>
        <v>0</v>
      </c>
      <c r="O332" s="28">
        <f t="shared" si="131"/>
        <v>0</v>
      </c>
      <c r="P332" s="28">
        <f t="shared" si="132"/>
        <v>0</v>
      </c>
      <c r="Q332" s="28">
        <f t="shared" si="133"/>
        <v>0</v>
      </c>
      <c r="R332" s="28">
        <f t="shared" si="134"/>
        <v>0</v>
      </c>
      <c r="S332" s="28">
        <f t="shared" si="135"/>
        <v>0</v>
      </c>
      <c r="T332" s="28">
        <f t="shared" si="136"/>
        <v>0</v>
      </c>
      <c r="U332" s="28">
        <f t="shared" si="137"/>
        <v>0</v>
      </c>
      <c r="V332" s="28">
        <f t="shared" si="138"/>
        <v>0</v>
      </c>
      <c r="W332" s="28">
        <f t="shared" si="139"/>
        <v>0</v>
      </c>
      <c r="X332" s="28">
        <f t="shared" si="140"/>
        <v>0</v>
      </c>
    </row>
    <row r="333" spans="1:24" x14ac:dyDescent="0.25">
      <c r="A333" s="25" t="s">
        <v>198</v>
      </c>
      <c r="B333" s="27">
        <v>0</v>
      </c>
      <c r="C333" s="27">
        <f>IFERROR((VLOOKUP(A333,TAB_DIN_Fundo_Cultural!A$256:C$265,2,0)),0)</f>
        <v>0</v>
      </c>
      <c r="D333" s="27">
        <v>0</v>
      </c>
      <c r="E333" s="27">
        <v>0</v>
      </c>
      <c r="F333" s="27">
        <v>0</v>
      </c>
      <c r="G333" s="27">
        <v>0</v>
      </c>
      <c r="H333" s="27">
        <v>0</v>
      </c>
      <c r="I333" s="27">
        <v>0</v>
      </c>
      <c r="J333" s="27">
        <f>IFERROR((VLOOKUP(A333,TAB_DIN_Fundo_Cultural!A$256:C$265,3,0)),0)</f>
        <v>567530.6032037189</v>
      </c>
      <c r="K333" s="27">
        <v>0</v>
      </c>
      <c r="L333" s="67">
        <f t="shared" si="129"/>
        <v>567530.6032037189</v>
      </c>
      <c r="M333" s="25" t="s">
        <v>198</v>
      </c>
      <c r="N333" s="28">
        <f t="shared" si="130"/>
        <v>0</v>
      </c>
      <c r="O333" s="28">
        <f t="shared" si="131"/>
        <v>0</v>
      </c>
      <c r="P333" s="28">
        <f t="shared" si="132"/>
        <v>0</v>
      </c>
      <c r="Q333" s="28">
        <f t="shared" si="133"/>
        <v>0</v>
      </c>
      <c r="R333" s="28">
        <f t="shared" si="134"/>
        <v>0</v>
      </c>
      <c r="S333" s="28">
        <f t="shared" si="135"/>
        <v>0</v>
      </c>
      <c r="T333" s="28">
        <f t="shared" si="136"/>
        <v>0</v>
      </c>
      <c r="U333" s="28">
        <f t="shared" si="137"/>
        <v>0</v>
      </c>
      <c r="V333" s="28">
        <f t="shared" si="138"/>
        <v>1.3353723962415926E-2</v>
      </c>
      <c r="W333" s="28">
        <f t="shared" si="139"/>
        <v>0</v>
      </c>
      <c r="X333" s="28">
        <f t="shared" si="140"/>
        <v>1.3353723962415926E-2</v>
      </c>
    </row>
    <row r="334" spans="1:24" x14ac:dyDescent="0.25">
      <c r="A334" s="25" t="s">
        <v>173</v>
      </c>
      <c r="B334" s="27">
        <v>0</v>
      </c>
      <c r="C334" s="27">
        <f>IFERROR((VLOOKUP(A334,TAB_DIN_Fundo_Cultural!A$256:C$265,2,0)),0)</f>
        <v>0</v>
      </c>
      <c r="D334" s="27">
        <v>0</v>
      </c>
      <c r="E334" s="27">
        <v>0</v>
      </c>
      <c r="F334" s="27">
        <v>0</v>
      </c>
      <c r="G334" s="27">
        <v>0</v>
      </c>
      <c r="H334" s="27">
        <v>0</v>
      </c>
      <c r="I334" s="27">
        <v>0</v>
      </c>
      <c r="J334" s="27">
        <f>IFERROR((VLOOKUP(A334,TAB_DIN_Fundo_Cultural!A$256:C$265,3,0)),0)</f>
        <v>0</v>
      </c>
      <c r="K334" s="27">
        <v>0</v>
      </c>
      <c r="L334" s="67">
        <f t="shared" si="129"/>
        <v>0</v>
      </c>
      <c r="M334" s="25" t="s">
        <v>173</v>
      </c>
      <c r="N334" s="28">
        <f t="shared" si="130"/>
        <v>0</v>
      </c>
      <c r="O334" s="28">
        <f t="shared" si="131"/>
        <v>0</v>
      </c>
      <c r="P334" s="28">
        <f t="shared" si="132"/>
        <v>0</v>
      </c>
      <c r="Q334" s="28">
        <f t="shared" si="133"/>
        <v>0</v>
      </c>
      <c r="R334" s="28">
        <f t="shared" si="134"/>
        <v>0</v>
      </c>
      <c r="S334" s="28">
        <f t="shared" si="135"/>
        <v>0</v>
      </c>
      <c r="T334" s="28">
        <f t="shared" si="136"/>
        <v>0</v>
      </c>
      <c r="U334" s="28">
        <f t="shared" si="137"/>
        <v>0</v>
      </c>
      <c r="V334" s="28">
        <f t="shared" si="138"/>
        <v>0</v>
      </c>
      <c r="W334" s="28">
        <f t="shared" si="139"/>
        <v>0</v>
      </c>
      <c r="X334" s="28">
        <f t="shared" si="140"/>
        <v>0</v>
      </c>
    </row>
    <row r="335" spans="1:24" x14ac:dyDescent="0.25">
      <c r="A335" s="25" t="s">
        <v>169</v>
      </c>
      <c r="B335" s="27">
        <v>0</v>
      </c>
      <c r="C335" s="27">
        <f>IFERROR((VLOOKUP(A335,TAB_DIN_Fundo_Cultural!A$256:C$265,2,0)),0)</f>
        <v>0</v>
      </c>
      <c r="D335" s="27">
        <v>0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f>IFERROR((VLOOKUP(A335,TAB_DIN_Fundo_Cultural!A$256:C$265,3,0)),0)</f>
        <v>0</v>
      </c>
      <c r="K335" s="27">
        <v>0</v>
      </c>
      <c r="L335" s="67">
        <f t="shared" si="129"/>
        <v>0</v>
      </c>
      <c r="M335" s="25" t="s">
        <v>169</v>
      </c>
      <c r="N335" s="28">
        <f t="shared" si="130"/>
        <v>0</v>
      </c>
      <c r="O335" s="28">
        <f t="shared" si="131"/>
        <v>0</v>
      </c>
      <c r="P335" s="28">
        <f t="shared" si="132"/>
        <v>0</v>
      </c>
      <c r="Q335" s="28">
        <f t="shared" si="133"/>
        <v>0</v>
      </c>
      <c r="R335" s="28">
        <f t="shared" si="134"/>
        <v>0</v>
      </c>
      <c r="S335" s="28">
        <f t="shared" si="135"/>
        <v>0</v>
      </c>
      <c r="T335" s="28">
        <f t="shared" si="136"/>
        <v>0</v>
      </c>
      <c r="U335" s="28">
        <f t="shared" si="137"/>
        <v>0</v>
      </c>
      <c r="V335" s="28">
        <f t="shared" si="138"/>
        <v>0</v>
      </c>
      <c r="W335" s="28">
        <f t="shared" si="139"/>
        <v>0</v>
      </c>
      <c r="X335" s="28">
        <f t="shared" si="140"/>
        <v>0</v>
      </c>
    </row>
    <row r="336" spans="1:24" x14ac:dyDescent="0.25">
      <c r="A336" s="25" t="s">
        <v>163</v>
      </c>
      <c r="B336" s="27">
        <v>0</v>
      </c>
      <c r="C336" s="27">
        <f>IFERROR((VLOOKUP(A336,TAB_DIN_Fundo_Cultural!A$256:C$265,2,0)),0)</f>
        <v>0</v>
      </c>
      <c r="D336" s="27">
        <v>0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  <c r="J336" s="27">
        <f>IFERROR((VLOOKUP(A336,TAB_DIN_Fundo_Cultural!A$256:C$265,3,0)),0)</f>
        <v>264616.05176204536</v>
      </c>
      <c r="K336" s="27">
        <v>0</v>
      </c>
      <c r="L336" s="67">
        <f t="shared" si="129"/>
        <v>264616.05176204536</v>
      </c>
      <c r="M336" s="25" t="s">
        <v>163</v>
      </c>
      <c r="N336" s="28">
        <f t="shared" si="130"/>
        <v>0</v>
      </c>
      <c r="O336" s="28">
        <f t="shared" si="131"/>
        <v>0</v>
      </c>
      <c r="P336" s="28">
        <f t="shared" si="132"/>
        <v>0</v>
      </c>
      <c r="Q336" s="28">
        <f t="shared" si="133"/>
        <v>0</v>
      </c>
      <c r="R336" s="28">
        <f t="shared" si="134"/>
        <v>0</v>
      </c>
      <c r="S336" s="28">
        <f t="shared" si="135"/>
        <v>0</v>
      </c>
      <c r="T336" s="28">
        <f t="shared" si="136"/>
        <v>0</v>
      </c>
      <c r="U336" s="28">
        <f t="shared" si="137"/>
        <v>0</v>
      </c>
      <c r="V336" s="28">
        <f t="shared" si="138"/>
        <v>6.2262892808025456E-3</v>
      </c>
      <c r="W336" s="28">
        <f t="shared" si="139"/>
        <v>0</v>
      </c>
      <c r="X336" s="28">
        <f t="shared" si="140"/>
        <v>6.2262892808025456E-3</v>
      </c>
    </row>
    <row r="337" spans="1:24" x14ac:dyDescent="0.25">
      <c r="A337" s="25" t="s">
        <v>155</v>
      </c>
      <c r="B337" s="27">
        <v>0</v>
      </c>
      <c r="C337" s="27">
        <f>IFERROR((VLOOKUP(A337,TAB_DIN_Fundo_Cultural!A$256:C$265,2,0)),0)</f>
        <v>0</v>
      </c>
      <c r="D337" s="27">
        <v>0</v>
      </c>
      <c r="E337" s="27">
        <v>0</v>
      </c>
      <c r="F337" s="27">
        <v>0</v>
      </c>
      <c r="G337" s="27">
        <v>0</v>
      </c>
      <c r="H337" s="27">
        <v>0</v>
      </c>
      <c r="I337" s="27">
        <v>0</v>
      </c>
      <c r="J337" s="27">
        <f>IFERROR((VLOOKUP(A337,TAB_DIN_Fundo_Cultural!A$256:C$265,3,0)),0)</f>
        <v>264801.35712042218</v>
      </c>
      <c r="K337" s="27">
        <v>0</v>
      </c>
      <c r="L337" s="67">
        <f t="shared" si="129"/>
        <v>264801.35712042218</v>
      </c>
      <c r="M337" s="25" t="s">
        <v>155</v>
      </c>
      <c r="N337" s="28">
        <f t="shared" si="130"/>
        <v>0</v>
      </c>
      <c r="O337" s="28">
        <f t="shared" si="131"/>
        <v>0</v>
      </c>
      <c r="P337" s="28">
        <f t="shared" si="132"/>
        <v>0</v>
      </c>
      <c r="Q337" s="28">
        <f t="shared" si="133"/>
        <v>0</v>
      </c>
      <c r="R337" s="28">
        <f t="shared" si="134"/>
        <v>0</v>
      </c>
      <c r="S337" s="28">
        <f t="shared" si="135"/>
        <v>0</v>
      </c>
      <c r="T337" s="28">
        <f t="shared" si="136"/>
        <v>0</v>
      </c>
      <c r="U337" s="28">
        <f t="shared" si="137"/>
        <v>0</v>
      </c>
      <c r="V337" s="28">
        <f t="shared" si="138"/>
        <v>6.2306494273577304E-3</v>
      </c>
      <c r="W337" s="28">
        <f t="shared" si="139"/>
        <v>0</v>
      </c>
      <c r="X337" s="28">
        <f t="shared" si="140"/>
        <v>6.2306494273577304E-3</v>
      </c>
    </row>
    <row r="338" spans="1:24" x14ac:dyDescent="0.25">
      <c r="A338" s="1" t="s">
        <v>223</v>
      </c>
      <c r="B338" s="29">
        <f>SUM(B311:B337)</f>
        <v>0</v>
      </c>
      <c r="C338" s="29">
        <f t="shared" ref="C338:K338" si="141">SUM(C311:C337)</f>
        <v>11168930.454928074</v>
      </c>
      <c r="D338" s="29">
        <f t="shared" si="141"/>
        <v>0</v>
      </c>
      <c r="E338" s="29">
        <f t="shared" si="141"/>
        <v>0</v>
      </c>
      <c r="F338" s="29">
        <f t="shared" si="141"/>
        <v>0</v>
      </c>
      <c r="G338" s="29">
        <f t="shared" si="141"/>
        <v>0</v>
      </c>
      <c r="H338" s="29">
        <f t="shared" si="141"/>
        <v>0</v>
      </c>
      <c r="I338" s="29">
        <f t="shared" si="141"/>
        <v>0</v>
      </c>
      <c r="J338" s="29">
        <f t="shared" si="141"/>
        <v>31330869.960374393</v>
      </c>
      <c r="K338" s="29">
        <f t="shared" si="141"/>
        <v>0</v>
      </c>
      <c r="L338" s="67">
        <f>SUM(B338:K338)</f>
        <v>42499800.41530247</v>
      </c>
      <c r="M338" s="25" t="s">
        <v>223</v>
      </c>
      <c r="N338" s="28">
        <f t="shared" si="130"/>
        <v>0</v>
      </c>
      <c r="O338" s="28">
        <f t="shared" si="131"/>
        <v>0.26279959778132489</v>
      </c>
      <c r="P338" s="28">
        <f t="shared" si="132"/>
        <v>0</v>
      </c>
      <c r="Q338" s="28">
        <f t="shared" si="133"/>
        <v>0</v>
      </c>
      <c r="R338" s="28">
        <f t="shared" si="134"/>
        <v>0</v>
      </c>
      <c r="S338" s="28">
        <f t="shared" si="135"/>
        <v>0</v>
      </c>
      <c r="T338" s="28">
        <f t="shared" si="136"/>
        <v>0</v>
      </c>
      <c r="U338" s="28">
        <f t="shared" si="137"/>
        <v>0</v>
      </c>
      <c r="V338" s="28">
        <f t="shared" si="138"/>
        <v>0.737200402218675</v>
      </c>
      <c r="W338" s="28">
        <f t="shared" si="139"/>
        <v>0</v>
      </c>
      <c r="X338" s="28">
        <f t="shared" si="140"/>
        <v>1</v>
      </c>
    </row>
    <row r="343" spans="1:24" x14ac:dyDescent="0.25">
      <c r="A343" s="25"/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N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</row>
    <row r="344" spans="1:24" x14ac:dyDescent="0.25">
      <c r="A344" s="25"/>
      <c r="B344" s="25" t="s">
        <v>224</v>
      </c>
      <c r="C344" s="25" t="s">
        <v>228</v>
      </c>
      <c r="D344" s="25" t="s">
        <v>15</v>
      </c>
      <c r="E344" s="25" t="s">
        <v>229</v>
      </c>
      <c r="F344" s="25" t="s">
        <v>226</v>
      </c>
      <c r="G344" s="25" t="s">
        <v>227</v>
      </c>
      <c r="H344" s="25" t="s">
        <v>131</v>
      </c>
      <c r="I344" s="25" t="s">
        <v>130</v>
      </c>
      <c r="J344" s="25" t="s">
        <v>129</v>
      </c>
      <c r="K344" s="25" t="s">
        <v>230</v>
      </c>
      <c r="L344" s="25" t="s">
        <v>404</v>
      </c>
      <c r="N344" s="25" t="s">
        <v>224</v>
      </c>
      <c r="O344" s="25" t="s">
        <v>228</v>
      </c>
      <c r="P344" s="25" t="s">
        <v>15</v>
      </c>
      <c r="Q344" s="25" t="s">
        <v>229</v>
      </c>
      <c r="R344" s="25" t="s">
        <v>226</v>
      </c>
      <c r="S344" s="25" t="s">
        <v>227</v>
      </c>
      <c r="T344" s="25" t="s">
        <v>131</v>
      </c>
      <c r="U344" s="25" t="s">
        <v>130</v>
      </c>
      <c r="V344" s="25" t="s">
        <v>129</v>
      </c>
      <c r="W344" s="25" t="s">
        <v>230</v>
      </c>
    </row>
    <row r="345" spans="1:24" x14ac:dyDescent="0.25">
      <c r="A345" s="25" t="s">
        <v>132</v>
      </c>
      <c r="B345" s="27">
        <v>0</v>
      </c>
      <c r="C345" s="27">
        <f>TAB_DIN_Fundo_Cultural!B273</f>
        <v>0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f>TAB_DIN_Fundo_Cultural!C273</f>
        <v>0</v>
      </c>
      <c r="K345" s="27">
        <v>0</v>
      </c>
      <c r="L345" s="67">
        <f>SUM(B345:K345)</f>
        <v>0</v>
      </c>
      <c r="M345" s="25" t="s">
        <v>132</v>
      </c>
      <c r="N345" s="28">
        <f>B345/$L$372</f>
        <v>0</v>
      </c>
      <c r="O345" s="28">
        <f t="shared" ref="O345:X360" si="142">C345/$L$372</f>
        <v>0</v>
      </c>
      <c r="P345" s="28">
        <f t="shared" si="142"/>
        <v>0</v>
      </c>
      <c r="Q345" s="28">
        <f t="shared" si="142"/>
        <v>0</v>
      </c>
      <c r="R345" s="28">
        <f t="shared" si="142"/>
        <v>0</v>
      </c>
      <c r="S345" s="28">
        <f t="shared" si="142"/>
        <v>0</v>
      </c>
      <c r="T345" s="28">
        <f t="shared" si="142"/>
        <v>0</v>
      </c>
      <c r="U345" s="28">
        <f t="shared" si="142"/>
        <v>0</v>
      </c>
      <c r="V345" s="28">
        <f t="shared" si="142"/>
        <v>0</v>
      </c>
      <c r="W345" s="28">
        <f t="shared" si="142"/>
        <v>0</v>
      </c>
      <c r="X345" s="28">
        <f t="shared" si="142"/>
        <v>0</v>
      </c>
    </row>
    <row r="346" spans="1:24" x14ac:dyDescent="0.25">
      <c r="A346" s="25" t="s">
        <v>134</v>
      </c>
      <c r="B346" s="27">
        <v>0</v>
      </c>
      <c r="C346" s="27">
        <f>TAB_DIN_Fundo_Cultural!B274</f>
        <v>0</v>
      </c>
      <c r="D346" s="27">
        <v>0</v>
      </c>
      <c r="E346" s="27">
        <v>0</v>
      </c>
      <c r="F346" s="27">
        <v>0</v>
      </c>
      <c r="G346" s="27">
        <v>0</v>
      </c>
      <c r="H346" s="27">
        <v>0</v>
      </c>
      <c r="I346" s="27">
        <v>0</v>
      </c>
      <c r="J346" s="27">
        <f>TAB_DIN_Fundo_Cultural!C274</f>
        <v>0</v>
      </c>
      <c r="K346" s="27">
        <v>0</v>
      </c>
      <c r="L346" s="67">
        <f t="shared" ref="L346:L371" si="143">SUM(B346:K346)</f>
        <v>0</v>
      </c>
      <c r="M346" s="25" t="s">
        <v>134</v>
      </c>
      <c r="N346" s="28">
        <f t="shared" ref="N346:N372" si="144">B346/$L$372</f>
        <v>0</v>
      </c>
      <c r="O346" s="28">
        <f t="shared" si="142"/>
        <v>0</v>
      </c>
      <c r="P346" s="28">
        <f t="shared" si="142"/>
        <v>0</v>
      </c>
      <c r="Q346" s="28">
        <f t="shared" si="142"/>
        <v>0</v>
      </c>
      <c r="R346" s="28">
        <f t="shared" si="142"/>
        <v>0</v>
      </c>
      <c r="S346" s="28">
        <f t="shared" si="142"/>
        <v>0</v>
      </c>
      <c r="T346" s="28">
        <f t="shared" si="142"/>
        <v>0</v>
      </c>
      <c r="U346" s="28">
        <f t="shared" si="142"/>
        <v>0</v>
      </c>
      <c r="V346" s="28">
        <f t="shared" si="142"/>
        <v>0</v>
      </c>
      <c r="W346" s="28">
        <f t="shared" si="142"/>
        <v>0</v>
      </c>
      <c r="X346" s="28">
        <f t="shared" si="142"/>
        <v>0</v>
      </c>
    </row>
    <row r="347" spans="1:24" x14ac:dyDescent="0.25">
      <c r="A347" s="25" t="s">
        <v>139</v>
      </c>
      <c r="B347" s="27">
        <v>0</v>
      </c>
      <c r="C347" s="27">
        <f>TAB_DIN_Fundo_Cultural!B275</f>
        <v>0</v>
      </c>
      <c r="D347" s="27">
        <v>0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f>TAB_DIN_Fundo_Cultural!C275</f>
        <v>0</v>
      </c>
      <c r="K347" s="27">
        <v>0</v>
      </c>
      <c r="L347" s="67">
        <f t="shared" si="143"/>
        <v>0</v>
      </c>
      <c r="M347" s="25" t="s">
        <v>139</v>
      </c>
      <c r="N347" s="28">
        <f t="shared" si="144"/>
        <v>0</v>
      </c>
      <c r="O347" s="28">
        <f t="shared" si="142"/>
        <v>0</v>
      </c>
      <c r="P347" s="28">
        <f t="shared" si="142"/>
        <v>0</v>
      </c>
      <c r="Q347" s="28">
        <f t="shared" si="142"/>
        <v>0</v>
      </c>
      <c r="R347" s="28">
        <f t="shared" si="142"/>
        <v>0</v>
      </c>
      <c r="S347" s="28">
        <f t="shared" si="142"/>
        <v>0</v>
      </c>
      <c r="T347" s="28">
        <f t="shared" si="142"/>
        <v>0</v>
      </c>
      <c r="U347" s="28">
        <f t="shared" si="142"/>
        <v>0</v>
      </c>
      <c r="V347" s="28">
        <f t="shared" si="142"/>
        <v>0</v>
      </c>
      <c r="W347" s="28">
        <f t="shared" si="142"/>
        <v>0</v>
      </c>
      <c r="X347" s="28">
        <f t="shared" si="142"/>
        <v>0</v>
      </c>
    </row>
    <row r="348" spans="1:24" x14ac:dyDescent="0.25">
      <c r="A348" s="25" t="s">
        <v>143</v>
      </c>
      <c r="B348" s="27">
        <v>0</v>
      </c>
      <c r="C348" s="27">
        <f>TAB_DIN_Fundo_Cultural!B276</f>
        <v>0</v>
      </c>
      <c r="D348" s="27">
        <v>0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  <c r="J348" s="27">
        <f>TAB_DIN_Fundo_Cultural!C276</f>
        <v>0</v>
      </c>
      <c r="K348" s="27">
        <v>0</v>
      </c>
      <c r="L348" s="67">
        <f t="shared" si="143"/>
        <v>0</v>
      </c>
      <c r="M348" s="25" t="s">
        <v>143</v>
      </c>
      <c r="N348" s="28">
        <f t="shared" si="144"/>
        <v>0</v>
      </c>
      <c r="O348" s="28">
        <f t="shared" si="142"/>
        <v>0</v>
      </c>
      <c r="P348" s="28">
        <f t="shared" si="142"/>
        <v>0</v>
      </c>
      <c r="Q348" s="28">
        <f t="shared" si="142"/>
        <v>0</v>
      </c>
      <c r="R348" s="28">
        <f t="shared" si="142"/>
        <v>0</v>
      </c>
      <c r="S348" s="28">
        <f t="shared" si="142"/>
        <v>0</v>
      </c>
      <c r="T348" s="28">
        <f t="shared" si="142"/>
        <v>0</v>
      </c>
      <c r="U348" s="28">
        <f t="shared" si="142"/>
        <v>0</v>
      </c>
      <c r="V348" s="28">
        <f t="shared" si="142"/>
        <v>0</v>
      </c>
      <c r="W348" s="28">
        <f t="shared" si="142"/>
        <v>0</v>
      </c>
      <c r="X348" s="28">
        <f t="shared" si="142"/>
        <v>0</v>
      </c>
    </row>
    <row r="349" spans="1:24" x14ac:dyDescent="0.25">
      <c r="A349" s="25" t="s">
        <v>146</v>
      </c>
      <c r="B349" s="27">
        <v>0</v>
      </c>
      <c r="C349" s="27">
        <f>TAB_DIN_Fundo_Cultural!B277</f>
        <v>0</v>
      </c>
      <c r="D349" s="27">
        <v>0</v>
      </c>
      <c r="E349" s="27">
        <v>0</v>
      </c>
      <c r="F349" s="27">
        <v>0</v>
      </c>
      <c r="G349" s="27">
        <v>0</v>
      </c>
      <c r="H349" s="27">
        <v>0</v>
      </c>
      <c r="I349" s="27">
        <v>0</v>
      </c>
      <c r="J349" s="27">
        <f>TAB_DIN_Fundo_Cultural!C277</f>
        <v>0</v>
      </c>
      <c r="K349" s="27">
        <v>0</v>
      </c>
      <c r="L349" s="67">
        <f t="shared" si="143"/>
        <v>0</v>
      </c>
      <c r="M349" s="25" t="s">
        <v>146</v>
      </c>
      <c r="N349" s="28">
        <f t="shared" si="144"/>
        <v>0</v>
      </c>
      <c r="O349" s="28">
        <f t="shared" si="142"/>
        <v>0</v>
      </c>
      <c r="P349" s="28">
        <f t="shared" si="142"/>
        <v>0</v>
      </c>
      <c r="Q349" s="28">
        <f t="shared" si="142"/>
        <v>0</v>
      </c>
      <c r="R349" s="28">
        <f t="shared" si="142"/>
        <v>0</v>
      </c>
      <c r="S349" s="28">
        <f t="shared" si="142"/>
        <v>0</v>
      </c>
      <c r="T349" s="28">
        <f t="shared" si="142"/>
        <v>0</v>
      </c>
      <c r="U349" s="28">
        <f t="shared" si="142"/>
        <v>0</v>
      </c>
      <c r="V349" s="28">
        <f t="shared" si="142"/>
        <v>0</v>
      </c>
      <c r="W349" s="28">
        <f t="shared" si="142"/>
        <v>0</v>
      </c>
      <c r="X349" s="28">
        <f t="shared" si="142"/>
        <v>0</v>
      </c>
    </row>
    <row r="350" spans="1:24" x14ac:dyDescent="0.25">
      <c r="A350" s="25" t="s">
        <v>141</v>
      </c>
      <c r="B350" s="27">
        <v>0</v>
      </c>
      <c r="C350" s="27">
        <f>TAB_DIN_Fundo_Cultural!B278</f>
        <v>0</v>
      </c>
      <c r="D350" s="27">
        <v>0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f>TAB_DIN_Fundo_Cultural!C278</f>
        <v>0</v>
      </c>
      <c r="K350" s="27">
        <v>0</v>
      </c>
      <c r="L350" s="67">
        <f t="shared" si="143"/>
        <v>0</v>
      </c>
      <c r="M350" s="25" t="s">
        <v>141</v>
      </c>
      <c r="N350" s="28">
        <f t="shared" si="144"/>
        <v>0</v>
      </c>
      <c r="O350" s="28">
        <f t="shared" si="142"/>
        <v>0</v>
      </c>
      <c r="P350" s="28">
        <f t="shared" si="142"/>
        <v>0</v>
      </c>
      <c r="Q350" s="28">
        <f t="shared" si="142"/>
        <v>0</v>
      </c>
      <c r="R350" s="28">
        <f t="shared" si="142"/>
        <v>0</v>
      </c>
      <c r="S350" s="28">
        <f t="shared" si="142"/>
        <v>0</v>
      </c>
      <c r="T350" s="28">
        <f t="shared" si="142"/>
        <v>0</v>
      </c>
      <c r="U350" s="28">
        <f t="shared" si="142"/>
        <v>0</v>
      </c>
      <c r="V350" s="28">
        <f t="shared" si="142"/>
        <v>0</v>
      </c>
      <c r="W350" s="28">
        <f t="shared" si="142"/>
        <v>0</v>
      </c>
      <c r="X350" s="28">
        <f t="shared" si="142"/>
        <v>0</v>
      </c>
    </row>
    <row r="351" spans="1:24" x14ac:dyDescent="0.25">
      <c r="A351" s="25" t="s">
        <v>153</v>
      </c>
      <c r="B351" s="27">
        <v>0</v>
      </c>
      <c r="C351" s="27">
        <f>TAB_DIN_Fundo_Cultural!B279</f>
        <v>0</v>
      </c>
      <c r="D351" s="27">
        <v>0</v>
      </c>
      <c r="E351" s="27">
        <v>0</v>
      </c>
      <c r="F351" s="27">
        <v>0</v>
      </c>
      <c r="G351" s="27">
        <v>0</v>
      </c>
      <c r="H351" s="27">
        <v>0</v>
      </c>
      <c r="I351" s="27">
        <v>0</v>
      </c>
      <c r="J351" s="27">
        <f>TAB_DIN_Fundo_Cultural!C279</f>
        <v>0</v>
      </c>
      <c r="K351" s="27">
        <v>0</v>
      </c>
      <c r="L351" s="67">
        <f t="shared" si="143"/>
        <v>0</v>
      </c>
      <c r="M351" s="25" t="s">
        <v>153</v>
      </c>
      <c r="N351" s="28">
        <f t="shared" si="144"/>
        <v>0</v>
      </c>
      <c r="O351" s="28">
        <f t="shared" si="142"/>
        <v>0</v>
      </c>
      <c r="P351" s="28">
        <f t="shared" si="142"/>
        <v>0</v>
      </c>
      <c r="Q351" s="28">
        <f t="shared" si="142"/>
        <v>0</v>
      </c>
      <c r="R351" s="28">
        <f t="shared" si="142"/>
        <v>0</v>
      </c>
      <c r="S351" s="28">
        <f t="shared" si="142"/>
        <v>0</v>
      </c>
      <c r="T351" s="28">
        <f t="shared" si="142"/>
        <v>0</v>
      </c>
      <c r="U351" s="28">
        <f t="shared" si="142"/>
        <v>0</v>
      </c>
      <c r="V351" s="28">
        <f t="shared" si="142"/>
        <v>0</v>
      </c>
      <c r="W351" s="28">
        <f t="shared" si="142"/>
        <v>0</v>
      </c>
      <c r="X351" s="28">
        <f t="shared" si="142"/>
        <v>0</v>
      </c>
    </row>
    <row r="352" spans="1:24" x14ac:dyDescent="0.25">
      <c r="A352" s="25" t="s">
        <v>157</v>
      </c>
      <c r="B352" s="27">
        <v>0</v>
      </c>
      <c r="C352" s="27">
        <f>TAB_DIN_Fundo_Cultural!B280</f>
        <v>0</v>
      </c>
      <c r="D352" s="27">
        <v>0</v>
      </c>
      <c r="E352" s="27">
        <v>0</v>
      </c>
      <c r="F352" s="27">
        <v>0</v>
      </c>
      <c r="G352" s="27">
        <v>0</v>
      </c>
      <c r="H352" s="27">
        <v>0</v>
      </c>
      <c r="I352" s="27">
        <v>0</v>
      </c>
      <c r="J352" s="27">
        <f>TAB_DIN_Fundo_Cultural!C280</f>
        <v>0</v>
      </c>
      <c r="K352" s="27">
        <v>0</v>
      </c>
      <c r="L352" s="67">
        <f t="shared" si="143"/>
        <v>0</v>
      </c>
      <c r="M352" s="25" t="s">
        <v>157</v>
      </c>
      <c r="N352" s="28">
        <f t="shared" si="144"/>
        <v>0</v>
      </c>
      <c r="O352" s="28">
        <f t="shared" si="142"/>
        <v>0</v>
      </c>
      <c r="P352" s="28">
        <f t="shared" si="142"/>
        <v>0</v>
      </c>
      <c r="Q352" s="28">
        <f t="shared" si="142"/>
        <v>0</v>
      </c>
      <c r="R352" s="28">
        <f t="shared" si="142"/>
        <v>0</v>
      </c>
      <c r="S352" s="28">
        <f t="shared" si="142"/>
        <v>0</v>
      </c>
      <c r="T352" s="28">
        <f t="shared" si="142"/>
        <v>0</v>
      </c>
      <c r="U352" s="28">
        <f t="shared" si="142"/>
        <v>0</v>
      </c>
      <c r="V352" s="28">
        <f t="shared" si="142"/>
        <v>0</v>
      </c>
      <c r="W352" s="28">
        <f t="shared" si="142"/>
        <v>0</v>
      </c>
      <c r="X352" s="28">
        <f t="shared" si="142"/>
        <v>0</v>
      </c>
    </row>
    <row r="353" spans="1:24" x14ac:dyDescent="0.25">
      <c r="A353" s="25" t="s">
        <v>161</v>
      </c>
      <c r="B353" s="27">
        <v>0</v>
      </c>
      <c r="C353" s="27">
        <f>TAB_DIN_Fundo_Cultural!B281</f>
        <v>0</v>
      </c>
      <c r="D353" s="27">
        <v>0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f>TAB_DIN_Fundo_Cultural!C281</f>
        <v>4408000</v>
      </c>
      <c r="K353" s="27">
        <v>0</v>
      </c>
      <c r="L353" s="67">
        <f t="shared" si="143"/>
        <v>4408000</v>
      </c>
      <c r="M353" s="25" t="s">
        <v>161</v>
      </c>
      <c r="N353" s="28">
        <f t="shared" si="144"/>
        <v>0</v>
      </c>
      <c r="O353" s="28">
        <f t="shared" si="142"/>
        <v>0</v>
      </c>
      <c r="P353" s="28">
        <f t="shared" si="142"/>
        <v>0</v>
      </c>
      <c r="Q353" s="28">
        <f t="shared" si="142"/>
        <v>0</v>
      </c>
      <c r="R353" s="28">
        <f t="shared" si="142"/>
        <v>0</v>
      </c>
      <c r="S353" s="28">
        <f t="shared" si="142"/>
        <v>0</v>
      </c>
      <c r="T353" s="28">
        <f t="shared" si="142"/>
        <v>0</v>
      </c>
      <c r="U353" s="28">
        <f t="shared" si="142"/>
        <v>0</v>
      </c>
      <c r="V353" s="28">
        <f t="shared" si="142"/>
        <v>0.17031843481067704</v>
      </c>
      <c r="W353" s="28">
        <f t="shared" si="142"/>
        <v>0</v>
      </c>
      <c r="X353" s="28">
        <f t="shared" si="142"/>
        <v>0.17031843481067704</v>
      </c>
    </row>
    <row r="354" spans="1:24" x14ac:dyDescent="0.25">
      <c r="A354" s="25" t="s">
        <v>151</v>
      </c>
      <c r="B354" s="27">
        <v>0</v>
      </c>
      <c r="C354" s="27">
        <f>TAB_DIN_Fundo_Cultural!B282</f>
        <v>0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0</v>
      </c>
      <c r="J354" s="27">
        <f>TAB_DIN_Fundo_Cultural!C282</f>
        <v>0</v>
      </c>
      <c r="K354" s="27">
        <v>0</v>
      </c>
      <c r="L354" s="67">
        <f t="shared" si="143"/>
        <v>0</v>
      </c>
      <c r="M354" s="25" t="s">
        <v>151</v>
      </c>
      <c r="N354" s="28">
        <f t="shared" si="144"/>
        <v>0</v>
      </c>
      <c r="O354" s="28">
        <f t="shared" si="142"/>
        <v>0</v>
      </c>
      <c r="P354" s="28">
        <f t="shared" si="142"/>
        <v>0</v>
      </c>
      <c r="Q354" s="28">
        <f t="shared" si="142"/>
        <v>0</v>
      </c>
      <c r="R354" s="28">
        <f t="shared" si="142"/>
        <v>0</v>
      </c>
      <c r="S354" s="28">
        <f t="shared" si="142"/>
        <v>0</v>
      </c>
      <c r="T354" s="28">
        <f t="shared" si="142"/>
        <v>0</v>
      </c>
      <c r="U354" s="28">
        <f t="shared" si="142"/>
        <v>0</v>
      </c>
      <c r="V354" s="28">
        <f t="shared" si="142"/>
        <v>0</v>
      </c>
      <c r="W354" s="28">
        <f t="shared" si="142"/>
        <v>0</v>
      </c>
      <c r="X354" s="28">
        <f t="shared" si="142"/>
        <v>0</v>
      </c>
    </row>
    <row r="355" spans="1:24" x14ac:dyDescent="0.25">
      <c r="A355" s="25" t="s">
        <v>167</v>
      </c>
      <c r="B355" s="27">
        <v>0</v>
      </c>
      <c r="C355" s="27">
        <f>TAB_DIN_Fundo_Cultural!B283</f>
        <v>0</v>
      </c>
      <c r="D355" s="27">
        <v>0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f>TAB_DIN_Fundo_Cultural!C283</f>
        <v>0</v>
      </c>
      <c r="K355" s="27">
        <v>0</v>
      </c>
      <c r="L355" s="67">
        <f t="shared" si="143"/>
        <v>0</v>
      </c>
      <c r="M355" s="25" t="s">
        <v>167</v>
      </c>
      <c r="N355" s="28">
        <f t="shared" si="144"/>
        <v>0</v>
      </c>
      <c r="O355" s="28">
        <f t="shared" si="142"/>
        <v>0</v>
      </c>
      <c r="P355" s="28">
        <f t="shared" si="142"/>
        <v>0</v>
      </c>
      <c r="Q355" s="28">
        <f t="shared" si="142"/>
        <v>0</v>
      </c>
      <c r="R355" s="28">
        <f t="shared" si="142"/>
        <v>0</v>
      </c>
      <c r="S355" s="28">
        <f t="shared" si="142"/>
        <v>0</v>
      </c>
      <c r="T355" s="28">
        <f t="shared" si="142"/>
        <v>0</v>
      </c>
      <c r="U355" s="28">
        <f t="shared" si="142"/>
        <v>0</v>
      </c>
      <c r="V355" s="28">
        <f t="shared" si="142"/>
        <v>0</v>
      </c>
      <c r="W355" s="28">
        <f t="shared" si="142"/>
        <v>0</v>
      </c>
      <c r="X355" s="28">
        <f t="shared" si="142"/>
        <v>0</v>
      </c>
    </row>
    <row r="356" spans="1:24" x14ac:dyDescent="0.25">
      <c r="A356" s="25" t="s">
        <v>171</v>
      </c>
      <c r="B356" s="27">
        <v>0</v>
      </c>
      <c r="C356" s="27">
        <f>TAB_DIN_Fundo_Cultural!B284</f>
        <v>0</v>
      </c>
      <c r="D356" s="27">
        <v>0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f>TAB_DIN_Fundo_Cultural!C284</f>
        <v>0</v>
      </c>
      <c r="K356" s="27">
        <v>0</v>
      </c>
      <c r="L356" s="67">
        <f t="shared" si="143"/>
        <v>0</v>
      </c>
      <c r="M356" s="25" t="s">
        <v>171</v>
      </c>
      <c r="N356" s="28">
        <f t="shared" si="144"/>
        <v>0</v>
      </c>
      <c r="O356" s="28">
        <f t="shared" si="142"/>
        <v>0</v>
      </c>
      <c r="P356" s="28">
        <f t="shared" si="142"/>
        <v>0</v>
      </c>
      <c r="Q356" s="28">
        <f t="shared" si="142"/>
        <v>0</v>
      </c>
      <c r="R356" s="28">
        <f t="shared" si="142"/>
        <v>0</v>
      </c>
      <c r="S356" s="28">
        <f t="shared" si="142"/>
        <v>0</v>
      </c>
      <c r="T356" s="28">
        <f t="shared" si="142"/>
        <v>0</v>
      </c>
      <c r="U356" s="28">
        <f t="shared" si="142"/>
        <v>0</v>
      </c>
      <c r="V356" s="28">
        <f t="shared" si="142"/>
        <v>0</v>
      </c>
      <c r="W356" s="28">
        <f t="shared" si="142"/>
        <v>0</v>
      </c>
      <c r="X356" s="28">
        <f t="shared" si="142"/>
        <v>0</v>
      </c>
    </row>
    <row r="357" spans="1:24" x14ac:dyDescent="0.25">
      <c r="A357" s="25" t="s">
        <v>175</v>
      </c>
      <c r="B357" s="27">
        <v>0</v>
      </c>
      <c r="C357" s="27">
        <f>TAB_DIN_Fundo_Cultural!B285</f>
        <v>0</v>
      </c>
      <c r="D357" s="27">
        <v>0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  <c r="J357" s="27">
        <f>TAB_DIN_Fundo_Cultural!C285</f>
        <v>0</v>
      </c>
      <c r="K357" s="27">
        <v>0</v>
      </c>
      <c r="L357" s="67">
        <f t="shared" si="143"/>
        <v>0</v>
      </c>
      <c r="M357" s="25" t="s">
        <v>175</v>
      </c>
      <c r="N357" s="28">
        <f t="shared" si="144"/>
        <v>0</v>
      </c>
      <c r="O357" s="28">
        <f t="shared" si="142"/>
        <v>0</v>
      </c>
      <c r="P357" s="28">
        <f t="shared" si="142"/>
        <v>0</v>
      </c>
      <c r="Q357" s="28">
        <f t="shared" si="142"/>
        <v>0</v>
      </c>
      <c r="R357" s="28">
        <f t="shared" si="142"/>
        <v>0</v>
      </c>
      <c r="S357" s="28">
        <f t="shared" si="142"/>
        <v>0</v>
      </c>
      <c r="T357" s="28">
        <f t="shared" si="142"/>
        <v>0</v>
      </c>
      <c r="U357" s="28">
        <f t="shared" si="142"/>
        <v>0</v>
      </c>
      <c r="V357" s="28">
        <f t="shared" si="142"/>
        <v>0</v>
      </c>
      <c r="W357" s="28">
        <f t="shared" si="142"/>
        <v>0</v>
      </c>
      <c r="X357" s="28">
        <f t="shared" si="142"/>
        <v>0</v>
      </c>
    </row>
    <row r="358" spans="1:24" x14ac:dyDescent="0.25">
      <c r="A358" s="25" t="s">
        <v>137</v>
      </c>
      <c r="B358" s="27">
        <v>0</v>
      </c>
      <c r="C358" s="27">
        <f>TAB_DIN_Fundo_Cultural!B286</f>
        <v>0</v>
      </c>
      <c r="D358" s="27">
        <v>0</v>
      </c>
      <c r="E358" s="27">
        <v>0</v>
      </c>
      <c r="F358" s="27">
        <v>0</v>
      </c>
      <c r="G358" s="27">
        <v>0</v>
      </c>
      <c r="H358" s="27">
        <v>0</v>
      </c>
      <c r="I358" s="27">
        <v>0</v>
      </c>
      <c r="J358" s="27">
        <f>TAB_DIN_Fundo_Cultural!C286</f>
        <v>0</v>
      </c>
      <c r="K358" s="27">
        <v>0</v>
      </c>
      <c r="L358" s="67">
        <f t="shared" si="143"/>
        <v>0</v>
      </c>
      <c r="M358" s="25" t="s">
        <v>137</v>
      </c>
      <c r="N358" s="28">
        <f t="shared" si="144"/>
        <v>0</v>
      </c>
      <c r="O358" s="28">
        <f t="shared" si="142"/>
        <v>0</v>
      </c>
      <c r="P358" s="28">
        <f t="shared" si="142"/>
        <v>0</v>
      </c>
      <c r="Q358" s="28">
        <f t="shared" si="142"/>
        <v>0</v>
      </c>
      <c r="R358" s="28">
        <f t="shared" si="142"/>
        <v>0</v>
      </c>
      <c r="S358" s="28">
        <f t="shared" si="142"/>
        <v>0</v>
      </c>
      <c r="T358" s="28">
        <f t="shared" si="142"/>
        <v>0</v>
      </c>
      <c r="U358" s="28">
        <f t="shared" si="142"/>
        <v>0</v>
      </c>
      <c r="V358" s="28">
        <f t="shared" si="142"/>
        <v>0</v>
      </c>
      <c r="W358" s="28">
        <f t="shared" si="142"/>
        <v>0</v>
      </c>
      <c r="X358" s="28">
        <f t="shared" si="142"/>
        <v>0</v>
      </c>
    </row>
    <row r="359" spans="1:24" x14ac:dyDescent="0.25">
      <c r="A359" s="25" t="s">
        <v>181</v>
      </c>
      <c r="B359" s="27">
        <v>0</v>
      </c>
      <c r="C359" s="27">
        <f>TAB_DIN_Fundo_Cultural!B287</f>
        <v>0</v>
      </c>
      <c r="D359" s="27">
        <v>0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f>TAB_DIN_Fundo_Cultural!C287</f>
        <v>0</v>
      </c>
      <c r="K359" s="27">
        <v>0</v>
      </c>
      <c r="L359" s="67">
        <f t="shared" si="143"/>
        <v>0</v>
      </c>
      <c r="M359" s="25" t="s">
        <v>181</v>
      </c>
      <c r="N359" s="28">
        <f t="shared" si="144"/>
        <v>0</v>
      </c>
      <c r="O359" s="28">
        <f t="shared" si="142"/>
        <v>0</v>
      </c>
      <c r="P359" s="28">
        <f t="shared" si="142"/>
        <v>0</v>
      </c>
      <c r="Q359" s="28">
        <f t="shared" si="142"/>
        <v>0</v>
      </c>
      <c r="R359" s="28">
        <f t="shared" si="142"/>
        <v>0</v>
      </c>
      <c r="S359" s="28">
        <f t="shared" si="142"/>
        <v>0</v>
      </c>
      <c r="T359" s="28">
        <f t="shared" si="142"/>
        <v>0</v>
      </c>
      <c r="U359" s="28">
        <f t="shared" si="142"/>
        <v>0</v>
      </c>
      <c r="V359" s="28">
        <f t="shared" si="142"/>
        <v>0</v>
      </c>
      <c r="W359" s="28">
        <f t="shared" si="142"/>
        <v>0</v>
      </c>
      <c r="X359" s="28">
        <f t="shared" si="142"/>
        <v>0</v>
      </c>
    </row>
    <row r="360" spans="1:24" x14ac:dyDescent="0.25">
      <c r="A360" s="25" t="s">
        <v>148</v>
      </c>
      <c r="B360" s="27">
        <v>0</v>
      </c>
      <c r="C360" s="27">
        <f>TAB_DIN_Fundo_Cultural!B288</f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f>TAB_DIN_Fundo_Cultural!C288</f>
        <v>6761255</v>
      </c>
      <c r="K360" s="27">
        <v>0</v>
      </c>
      <c r="L360" s="67">
        <f t="shared" si="143"/>
        <v>6761255</v>
      </c>
      <c r="M360" s="25" t="s">
        <v>148</v>
      </c>
      <c r="N360" s="28">
        <f t="shared" si="144"/>
        <v>0</v>
      </c>
      <c r="O360" s="28">
        <f t="shared" si="142"/>
        <v>0</v>
      </c>
      <c r="P360" s="28">
        <f t="shared" si="142"/>
        <v>0</v>
      </c>
      <c r="Q360" s="28">
        <f t="shared" si="142"/>
        <v>0</v>
      </c>
      <c r="R360" s="28">
        <f t="shared" si="142"/>
        <v>0</v>
      </c>
      <c r="S360" s="28">
        <f t="shared" si="142"/>
        <v>0</v>
      </c>
      <c r="T360" s="28">
        <f t="shared" si="142"/>
        <v>0</v>
      </c>
      <c r="U360" s="28">
        <f t="shared" si="142"/>
        <v>0</v>
      </c>
      <c r="V360" s="28">
        <f t="shared" si="142"/>
        <v>0.26124463905532308</v>
      </c>
      <c r="W360" s="28">
        <f t="shared" si="142"/>
        <v>0</v>
      </c>
      <c r="X360" s="28">
        <f t="shared" si="142"/>
        <v>0.26124463905532308</v>
      </c>
    </row>
    <row r="361" spans="1:24" x14ac:dyDescent="0.25">
      <c r="A361" s="25" t="s">
        <v>177</v>
      </c>
      <c r="B361" s="27">
        <v>0</v>
      </c>
      <c r="C361" s="27">
        <f>TAB_DIN_Fundo_Cultural!B289</f>
        <v>0</v>
      </c>
      <c r="D361" s="27">
        <v>0</v>
      </c>
      <c r="E361" s="27">
        <v>0</v>
      </c>
      <c r="F361" s="27">
        <v>0</v>
      </c>
      <c r="G361" s="27">
        <v>0</v>
      </c>
      <c r="H361" s="27">
        <v>0</v>
      </c>
      <c r="I361" s="27">
        <v>0</v>
      </c>
      <c r="J361" s="27">
        <f>TAB_DIN_Fundo_Cultural!C289</f>
        <v>3060734</v>
      </c>
      <c r="K361" s="27">
        <v>0</v>
      </c>
      <c r="L361" s="67">
        <f t="shared" si="143"/>
        <v>3060734</v>
      </c>
      <c r="M361" s="25" t="s">
        <v>177</v>
      </c>
      <c r="N361" s="28">
        <f t="shared" si="144"/>
        <v>0</v>
      </c>
      <c r="O361" s="28">
        <f t="shared" ref="O361:O372" si="145">C361/$L$372</f>
        <v>0</v>
      </c>
      <c r="P361" s="28">
        <f t="shared" ref="P361:P372" si="146">D361/$L$372</f>
        <v>0</v>
      </c>
      <c r="Q361" s="28">
        <f t="shared" ref="Q361:Q372" si="147">E361/$L$372</f>
        <v>0</v>
      </c>
      <c r="R361" s="28">
        <f t="shared" ref="R361:R372" si="148">F361/$L$372</f>
        <v>0</v>
      </c>
      <c r="S361" s="28">
        <f t="shared" ref="S361:S372" si="149">G361/$L$372</f>
        <v>0</v>
      </c>
      <c r="T361" s="28">
        <f t="shared" ref="T361:T372" si="150">H361/$L$372</f>
        <v>0</v>
      </c>
      <c r="U361" s="28">
        <f t="shared" ref="U361:U372" si="151">I361/$L$372</f>
        <v>0</v>
      </c>
      <c r="V361" s="28">
        <f t="shared" ref="V361:V372" si="152">J361/$L$372</f>
        <v>0.11826211983934273</v>
      </c>
      <c r="W361" s="28">
        <f t="shared" ref="W361:W372" si="153">K361/$L$372</f>
        <v>0</v>
      </c>
      <c r="X361" s="28">
        <f t="shared" ref="X361:X372" si="154">L361/$L$372</f>
        <v>0.11826211983934273</v>
      </c>
    </row>
    <row r="362" spans="1:24" x14ac:dyDescent="0.25">
      <c r="A362" s="25" t="s">
        <v>159</v>
      </c>
      <c r="B362" s="27">
        <v>0</v>
      </c>
      <c r="C362" s="27">
        <f>TAB_DIN_Fundo_Cultural!B290</f>
        <v>0</v>
      </c>
      <c r="D362" s="27">
        <v>0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f>TAB_DIN_Fundo_Cultural!C290</f>
        <v>0</v>
      </c>
      <c r="K362" s="27">
        <v>0</v>
      </c>
      <c r="L362" s="67">
        <f t="shared" si="143"/>
        <v>0</v>
      </c>
      <c r="M362" s="25" t="s">
        <v>159</v>
      </c>
      <c r="N362" s="28">
        <f t="shared" si="144"/>
        <v>0</v>
      </c>
      <c r="O362" s="28">
        <f t="shared" si="145"/>
        <v>0</v>
      </c>
      <c r="P362" s="28">
        <f t="shared" si="146"/>
        <v>0</v>
      </c>
      <c r="Q362" s="28">
        <f t="shared" si="147"/>
        <v>0</v>
      </c>
      <c r="R362" s="28">
        <f t="shared" si="148"/>
        <v>0</v>
      </c>
      <c r="S362" s="28">
        <f t="shared" si="149"/>
        <v>0</v>
      </c>
      <c r="T362" s="28">
        <f t="shared" si="150"/>
        <v>0</v>
      </c>
      <c r="U362" s="28">
        <f t="shared" si="151"/>
        <v>0</v>
      </c>
      <c r="V362" s="28">
        <f t="shared" si="152"/>
        <v>0</v>
      </c>
      <c r="W362" s="28">
        <f t="shared" si="153"/>
        <v>0</v>
      </c>
      <c r="X362" s="28">
        <f t="shared" si="154"/>
        <v>0</v>
      </c>
    </row>
    <row r="363" spans="1:24" x14ac:dyDescent="0.25">
      <c r="A363" s="25" t="s">
        <v>191</v>
      </c>
      <c r="B363" s="27">
        <v>0</v>
      </c>
      <c r="C363" s="27">
        <f>TAB_DIN_Fundo_Cultural!B291</f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f>TAB_DIN_Fundo_Cultural!C291</f>
        <v>3033000</v>
      </c>
      <c r="K363" s="27">
        <v>0</v>
      </c>
      <c r="L363" s="67">
        <f t="shared" si="143"/>
        <v>3033000</v>
      </c>
      <c r="M363" s="25" t="s">
        <v>191</v>
      </c>
      <c r="N363" s="28">
        <f t="shared" si="144"/>
        <v>0</v>
      </c>
      <c r="O363" s="28">
        <f t="shared" si="145"/>
        <v>0</v>
      </c>
      <c r="P363" s="28">
        <f t="shared" si="146"/>
        <v>0</v>
      </c>
      <c r="Q363" s="28">
        <f t="shared" si="147"/>
        <v>0</v>
      </c>
      <c r="R363" s="28">
        <f t="shared" si="148"/>
        <v>0</v>
      </c>
      <c r="S363" s="28">
        <f t="shared" si="149"/>
        <v>0</v>
      </c>
      <c r="T363" s="28">
        <f t="shared" si="150"/>
        <v>0</v>
      </c>
      <c r="U363" s="28">
        <f t="shared" si="151"/>
        <v>0</v>
      </c>
      <c r="V363" s="28">
        <f t="shared" si="152"/>
        <v>0.11719052014083109</v>
      </c>
      <c r="W363" s="28">
        <f t="shared" si="153"/>
        <v>0</v>
      </c>
      <c r="X363" s="28">
        <f t="shared" si="154"/>
        <v>0.11719052014083109</v>
      </c>
    </row>
    <row r="364" spans="1:24" x14ac:dyDescent="0.25">
      <c r="A364" s="25" t="s">
        <v>194</v>
      </c>
      <c r="B364" s="27">
        <v>0</v>
      </c>
      <c r="C364" s="27">
        <f>TAB_DIN_Fundo_Cultural!B292</f>
        <v>5580000</v>
      </c>
      <c r="D364" s="27">
        <v>0</v>
      </c>
      <c r="E364" s="27">
        <v>0</v>
      </c>
      <c r="F364" s="27">
        <v>0</v>
      </c>
      <c r="G364" s="27">
        <v>0</v>
      </c>
      <c r="H364" s="27">
        <v>0</v>
      </c>
      <c r="I364" s="27">
        <v>0</v>
      </c>
      <c r="J364" s="27">
        <f>TAB_DIN_Fundo_Cultural!C292</f>
        <v>3037944</v>
      </c>
      <c r="K364" s="27">
        <v>0</v>
      </c>
      <c r="L364" s="67">
        <f t="shared" si="143"/>
        <v>8617944</v>
      </c>
      <c r="M364" s="25" t="s">
        <v>194</v>
      </c>
      <c r="N364" s="28">
        <f t="shared" si="144"/>
        <v>0</v>
      </c>
      <c r="O364" s="28">
        <f t="shared" si="145"/>
        <v>0.2156027373510839</v>
      </c>
      <c r="P364" s="28">
        <f t="shared" si="146"/>
        <v>0</v>
      </c>
      <c r="Q364" s="28">
        <f t="shared" si="147"/>
        <v>0</v>
      </c>
      <c r="R364" s="28">
        <f t="shared" si="148"/>
        <v>0</v>
      </c>
      <c r="S364" s="28">
        <f t="shared" si="149"/>
        <v>0</v>
      </c>
      <c r="T364" s="28">
        <f t="shared" si="150"/>
        <v>0</v>
      </c>
      <c r="U364" s="28">
        <f t="shared" si="151"/>
        <v>0</v>
      </c>
      <c r="V364" s="28">
        <f t="shared" si="152"/>
        <v>0.11738154880274215</v>
      </c>
      <c r="W364" s="28">
        <f t="shared" si="153"/>
        <v>0</v>
      </c>
      <c r="X364" s="28">
        <f t="shared" si="154"/>
        <v>0.33298428615382608</v>
      </c>
    </row>
    <row r="365" spans="1:24" x14ac:dyDescent="0.25">
      <c r="A365" s="25" t="s">
        <v>185</v>
      </c>
      <c r="B365" s="27">
        <v>0</v>
      </c>
      <c r="C365" s="27">
        <f>TAB_DIN_Fundo_Cultural!B293</f>
        <v>0</v>
      </c>
      <c r="D365" s="27">
        <v>0</v>
      </c>
      <c r="E365" s="27">
        <v>0</v>
      </c>
      <c r="F365" s="27">
        <v>0</v>
      </c>
      <c r="G365" s="27">
        <v>0</v>
      </c>
      <c r="H365" s="27">
        <v>0</v>
      </c>
      <c r="I365" s="27">
        <v>0</v>
      </c>
      <c r="J365" s="27">
        <f>TAB_DIN_Fundo_Cultural!C293</f>
        <v>0</v>
      </c>
      <c r="K365" s="27">
        <v>0</v>
      </c>
      <c r="L365" s="67">
        <f t="shared" si="143"/>
        <v>0</v>
      </c>
      <c r="M365" s="25" t="s">
        <v>185</v>
      </c>
      <c r="N365" s="28">
        <f t="shared" si="144"/>
        <v>0</v>
      </c>
      <c r="O365" s="28">
        <f t="shared" si="145"/>
        <v>0</v>
      </c>
      <c r="P365" s="28">
        <f t="shared" si="146"/>
        <v>0</v>
      </c>
      <c r="Q365" s="28">
        <f t="shared" si="147"/>
        <v>0</v>
      </c>
      <c r="R365" s="28">
        <f t="shared" si="148"/>
        <v>0</v>
      </c>
      <c r="S365" s="28">
        <f t="shared" si="149"/>
        <v>0</v>
      </c>
      <c r="T365" s="28">
        <f t="shared" si="150"/>
        <v>0</v>
      </c>
      <c r="U365" s="28">
        <f t="shared" si="151"/>
        <v>0</v>
      </c>
      <c r="V365" s="28">
        <f t="shared" si="152"/>
        <v>0</v>
      </c>
      <c r="W365" s="28">
        <f t="shared" si="153"/>
        <v>0</v>
      </c>
      <c r="X365" s="28">
        <f t="shared" si="154"/>
        <v>0</v>
      </c>
    </row>
    <row r="366" spans="1:24" x14ac:dyDescent="0.25">
      <c r="A366" s="25" t="s">
        <v>200</v>
      </c>
      <c r="B366" s="27">
        <v>0</v>
      </c>
      <c r="C366" s="27">
        <f>TAB_DIN_Fundo_Cultural!B294</f>
        <v>0</v>
      </c>
      <c r="D366" s="27">
        <v>0</v>
      </c>
      <c r="E366" s="27">
        <v>0</v>
      </c>
      <c r="F366" s="27">
        <v>0</v>
      </c>
      <c r="G366" s="27">
        <v>0</v>
      </c>
      <c r="H366" s="27">
        <v>0</v>
      </c>
      <c r="I366" s="27">
        <v>0</v>
      </c>
      <c r="J366" s="27">
        <f>TAB_DIN_Fundo_Cultural!C294</f>
        <v>0</v>
      </c>
      <c r="K366" s="27">
        <v>0</v>
      </c>
      <c r="L366" s="67">
        <f t="shared" si="143"/>
        <v>0</v>
      </c>
      <c r="M366" s="25" t="s">
        <v>200</v>
      </c>
      <c r="N366" s="28">
        <f t="shared" si="144"/>
        <v>0</v>
      </c>
      <c r="O366" s="28">
        <f t="shared" si="145"/>
        <v>0</v>
      </c>
      <c r="P366" s="28">
        <f t="shared" si="146"/>
        <v>0</v>
      </c>
      <c r="Q366" s="28">
        <f t="shared" si="147"/>
        <v>0</v>
      </c>
      <c r="R366" s="28">
        <f t="shared" si="148"/>
        <v>0</v>
      </c>
      <c r="S366" s="28">
        <f t="shared" si="149"/>
        <v>0</v>
      </c>
      <c r="T366" s="28">
        <f t="shared" si="150"/>
        <v>0</v>
      </c>
      <c r="U366" s="28">
        <f t="shared" si="151"/>
        <v>0</v>
      </c>
      <c r="V366" s="28">
        <f t="shared" si="152"/>
        <v>0</v>
      </c>
      <c r="W366" s="28">
        <f t="shared" si="153"/>
        <v>0</v>
      </c>
      <c r="X366" s="28">
        <f t="shared" si="154"/>
        <v>0</v>
      </c>
    </row>
    <row r="367" spans="1:24" x14ac:dyDescent="0.25">
      <c r="A367" s="25" t="s">
        <v>198</v>
      </c>
      <c r="B367" s="27">
        <v>0</v>
      </c>
      <c r="C367" s="27">
        <f>TAB_DIN_Fundo_Cultural!B295</f>
        <v>0</v>
      </c>
      <c r="D367" s="27">
        <v>0</v>
      </c>
      <c r="E367" s="27">
        <v>0</v>
      </c>
      <c r="F367" s="27">
        <v>0</v>
      </c>
      <c r="G367" s="27">
        <v>0</v>
      </c>
      <c r="H367" s="27">
        <v>0</v>
      </c>
      <c r="I367" s="27">
        <v>0</v>
      </c>
      <c r="J367" s="27">
        <f>TAB_DIN_Fundo_Cultural!C295</f>
        <v>0</v>
      </c>
      <c r="K367" s="27">
        <v>0</v>
      </c>
      <c r="L367" s="67">
        <f t="shared" si="143"/>
        <v>0</v>
      </c>
      <c r="M367" s="25" t="s">
        <v>198</v>
      </c>
      <c r="N367" s="28">
        <f t="shared" si="144"/>
        <v>0</v>
      </c>
      <c r="O367" s="28">
        <f t="shared" si="145"/>
        <v>0</v>
      </c>
      <c r="P367" s="28">
        <f t="shared" si="146"/>
        <v>0</v>
      </c>
      <c r="Q367" s="28">
        <f t="shared" si="147"/>
        <v>0</v>
      </c>
      <c r="R367" s="28">
        <f t="shared" si="148"/>
        <v>0</v>
      </c>
      <c r="S367" s="28">
        <f t="shared" si="149"/>
        <v>0</v>
      </c>
      <c r="T367" s="28">
        <f t="shared" si="150"/>
        <v>0</v>
      </c>
      <c r="U367" s="28">
        <f t="shared" si="151"/>
        <v>0</v>
      </c>
      <c r="V367" s="28">
        <f t="shared" si="152"/>
        <v>0</v>
      </c>
      <c r="W367" s="28">
        <f t="shared" si="153"/>
        <v>0</v>
      </c>
      <c r="X367" s="28">
        <f t="shared" si="154"/>
        <v>0</v>
      </c>
    </row>
    <row r="368" spans="1:24" x14ac:dyDescent="0.25">
      <c r="A368" s="25" t="s">
        <v>173</v>
      </c>
      <c r="B368" s="27">
        <v>0</v>
      </c>
      <c r="C368" s="27">
        <f>TAB_DIN_Fundo_Cultural!B296</f>
        <v>0</v>
      </c>
      <c r="D368" s="27">
        <v>0</v>
      </c>
      <c r="E368" s="27">
        <v>0</v>
      </c>
      <c r="F368" s="27">
        <v>0</v>
      </c>
      <c r="G368" s="27">
        <v>0</v>
      </c>
      <c r="H368" s="27">
        <v>0</v>
      </c>
      <c r="I368" s="27">
        <v>0</v>
      </c>
      <c r="J368" s="27">
        <f>TAB_DIN_Fundo_Cultural!C296</f>
        <v>0</v>
      </c>
      <c r="K368" s="27">
        <v>0</v>
      </c>
      <c r="L368" s="67">
        <f t="shared" si="143"/>
        <v>0</v>
      </c>
      <c r="M368" s="25" t="s">
        <v>173</v>
      </c>
      <c r="N368" s="28">
        <f t="shared" si="144"/>
        <v>0</v>
      </c>
      <c r="O368" s="28">
        <f t="shared" si="145"/>
        <v>0</v>
      </c>
      <c r="P368" s="28">
        <f t="shared" si="146"/>
        <v>0</v>
      </c>
      <c r="Q368" s="28">
        <f t="shared" si="147"/>
        <v>0</v>
      </c>
      <c r="R368" s="28">
        <f t="shared" si="148"/>
        <v>0</v>
      </c>
      <c r="S368" s="28">
        <f t="shared" si="149"/>
        <v>0</v>
      </c>
      <c r="T368" s="28">
        <f t="shared" si="150"/>
        <v>0</v>
      </c>
      <c r="U368" s="28">
        <f t="shared" si="151"/>
        <v>0</v>
      </c>
      <c r="V368" s="28">
        <f t="shared" si="152"/>
        <v>0</v>
      </c>
      <c r="W368" s="28">
        <f t="shared" si="153"/>
        <v>0</v>
      </c>
      <c r="X368" s="28">
        <f t="shared" si="154"/>
        <v>0</v>
      </c>
    </row>
    <row r="369" spans="1:24" x14ac:dyDescent="0.25">
      <c r="A369" s="25" t="s">
        <v>169</v>
      </c>
      <c r="B369" s="27">
        <v>0</v>
      </c>
      <c r="C369" s="27">
        <f>TAB_DIN_Fundo_Cultural!B297</f>
        <v>0</v>
      </c>
      <c r="D369" s="27">
        <v>0</v>
      </c>
      <c r="E369" s="27">
        <v>0</v>
      </c>
      <c r="F369" s="27">
        <v>0</v>
      </c>
      <c r="G369" s="27">
        <v>0</v>
      </c>
      <c r="H369" s="27">
        <v>0</v>
      </c>
      <c r="I369" s="27">
        <v>0</v>
      </c>
      <c r="J369" s="27">
        <f>TAB_DIN_Fundo_Cultural!C297</f>
        <v>0</v>
      </c>
      <c r="K369" s="27">
        <v>0</v>
      </c>
      <c r="L369" s="67">
        <f t="shared" si="143"/>
        <v>0</v>
      </c>
      <c r="M369" s="25" t="s">
        <v>169</v>
      </c>
      <c r="N369" s="28">
        <f t="shared" si="144"/>
        <v>0</v>
      </c>
      <c r="O369" s="28">
        <f t="shared" si="145"/>
        <v>0</v>
      </c>
      <c r="P369" s="28">
        <f t="shared" si="146"/>
        <v>0</v>
      </c>
      <c r="Q369" s="28">
        <f t="shared" si="147"/>
        <v>0</v>
      </c>
      <c r="R369" s="28">
        <f t="shared" si="148"/>
        <v>0</v>
      </c>
      <c r="S369" s="28">
        <f t="shared" si="149"/>
        <v>0</v>
      </c>
      <c r="T369" s="28">
        <f t="shared" si="150"/>
        <v>0</v>
      </c>
      <c r="U369" s="28">
        <f t="shared" si="151"/>
        <v>0</v>
      </c>
      <c r="V369" s="28">
        <f t="shared" si="152"/>
        <v>0</v>
      </c>
      <c r="W369" s="28">
        <f t="shared" si="153"/>
        <v>0</v>
      </c>
      <c r="X369" s="28">
        <f t="shared" si="154"/>
        <v>0</v>
      </c>
    </row>
    <row r="370" spans="1:24" x14ac:dyDescent="0.25">
      <c r="A370" s="25" t="s">
        <v>163</v>
      </c>
      <c r="B370" s="27">
        <v>0</v>
      </c>
      <c r="C370" s="27">
        <f>TAB_DIN_Fundo_Cultural!B298</f>
        <v>0</v>
      </c>
      <c r="D370" s="27">
        <v>0</v>
      </c>
      <c r="E370" s="27">
        <v>0</v>
      </c>
      <c r="F370" s="27">
        <v>0</v>
      </c>
      <c r="G370" s="27">
        <v>0</v>
      </c>
      <c r="H370" s="27">
        <v>0</v>
      </c>
      <c r="I370" s="27">
        <v>0</v>
      </c>
      <c r="J370" s="27">
        <f>TAB_DIN_Fundo_Cultural!C298</f>
        <v>0</v>
      </c>
      <c r="K370" s="27">
        <v>0</v>
      </c>
      <c r="L370" s="67">
        <f t="shared" si="143"/>
        <v>0</v>
      </c>
      <c r="M370" s="25" t="s">
        <v>163</v>
      </c>
      <c r="N370" s="28">
        <f t="shared" si="144"/>
        <v>0</v>
      </c>
      <c r="O370" s="28">
        <f t="shared" si="145"/>
        <v>0</v>
      </c>
      <c r="P370" s="28">
        <f t="shared" si="146"/>
        <v>0</v>
      </c>
      <c r="Q370" s="28">
        <f t="shared" si="147"/>
        <v>0</v>
      </c>
      <c r="R370" s="28">
        <f t="shared" si="148"/>
        <v>0</v>
      </c>
      <c r="S370" s="28">
        <f t="shared" si="149"/>
        <v>0</v>
      </c>
      <c r="T370" s="28">
        <f t="shared" si="150"/>
        <v>0</v>
      </c>
      <c r="U370" s="28">
        <f t="shared" si="151"/>
        <v>0</v>
      </c>
      <c r="V370" s="28">
        <f t="shared" si="152"/>
        <v>0</v>
      </c>
      <c r="W370" s="28">
        <f t="shared" si="153"/>
        <v>0</v>
      </c>
      <c r="X370" s="28">
        <f t="shared" si="154"/>
        <v>0</v>
      </c>
    </row>
    <row r="371" spans="1:24" x14ac:dyDescent="0.25">
      <c r="A371" s="25" t="s">
        <v>155</v>
      </c>
      <c r="B371" s="27">
        <v>0</v>
      </c>
      <c r="C371" s="27">
        <f>TAB_DIN_Fundo_Cultural!B299</f>
        <v>0</v>
      </c>
      <c r="D371" s="27">
        <v>0</v>
      </c>
      <c r="E371" s="27">
        <v>0</v>
      </c>
      <c r="F371" s="27">
        <v>0</v>
      </c>
      <c r="G371" s="27">
        <v>0</v>
      </c>
      <c r="H371" s="27">
        <v>0</v>
      </c>
      <c r="I371" s="27">
        <v>0</v>
      </c>
      <c r="J371" s="27">
        <f>TAB_DIN_Fundo_Cultural!C299</f>
        <v>0</v>
      </c>
      <c r="K371" s="27">
        <v>0</v>
      </c>
      <c r="L371" s="67">
        <f t="shared" si="143"/>
        <v>0</v>
      </c>
      <c r="M371" s="25" t="s">
        <v>155</v>
      </c>
      <c r="N371" s="28">
        <f t="shared" si="144"/>
        <v>0</v>
      </c>
      <c r="O371" s="28">
        <f t="shared" si="145"/>
        <v>0</v>
      </c>
      <c r="P371" s="28">
        <f t="shared" si="146"/>
        <v>0</v>
      </c>
      <c r="Q371" s="28">
        <f t="shared" si="147"/>
        <v>0</v>
      </c>
      <c r="R371" s="28">
        <f t="shared" si="148"/>
        <v>0</v>
      </c>
      <c r="S371" s="28">
        <f t="shared" si="149"/>
        <v>0</v>
      </c>
      <c r="T371" s="28">
        <f t="shared" si="150"/>
        <v>0</v>
      </c>
      <c r="U371" s="28">
        <f t="shared" si="151"/>
        <v>0</v>
      </c>
      <c r="V371" s="28">
        <f t="shared" si="152"/>
        <v>0</v>
      </c>
      <c r="W371" s="28">
        <f t="shared" si="153"/>
        <v>0</v>
      </c>
      <c r="X371" s="28">
        <f t="shared" si="154"/>
        <v>0</v>
      </c>
    </row>
    <row r="372" spans="1:24" x14ac:dyDescent="0.25">
      <c r="A372" s="1" t="s">
        <v>223</v>
      </c>
      <c r="B372" s="29">
        <f>SUM(B345:B371)</f>
        <v>0</v>
      </c>
      <c r="C372" s="29">
        <f t="shared" ref="C372:K372" si="155">SUM(C345:C371)</f>
        <v>5580000</v>
      </c>
      <c r="D372" s="29">
        <f t="shared" si="155"/>
        <v>0</v>
      </c>
      <c r="E372" s="29">
        <f t="shared" si="155"/>
        <v>0</v>
      </c>
      <c r="F372" s="29">
        <f t="shared" si="155"/>
        <v>0</v>
      </c>
      <c r="G372" s="29">
        <f t="shared" si="155"/>
        <v>0</v>
      </c>
      <c r="H372" s="29">
        <f t="shared" si="155"/>
        <v>0</v>
      </c>
      <c r="I372" s="29">
        <f t="shared" si="155"/>
        <v>0</v>
      </c>
      <c r="J372" s="29">
        <f t="shared" si="155"/>
        <v>20300933</v>
      </c>
      <c r="K372" s="29">
        <f t="shared" si="155"/>
        <v>0</v>
      </c>
      <c r="L372" s="67">
        <f>SUM(B372:K372)</f>
        <v>25880933</v>
      </c>
      <c r="M372" s="25" t="s">
        <v>223</v>
      </c>
      <c r="N372" s="28">
        <f t="shared" si="144"/>
        <v>0</v>
      </c>
      <c r="O372" s="28">
        <f t="shared" si="145"/>
        <v>0.2156027373510839</v>
      </c>
      <c r="P372" s="28">
        <f t="shared" si="146"/>
        <v>0</v>
      </c>
      <c r="Q372" s="28">
        <f t="shared" si="147"/>
        <v>0</v>
      </c>
      <c r="R372" s="28">
        <f t="shared" si="148"/>
        <v>0</v>
      </c>
      <c r="S372" s="28">
        <f t="shared" si="149"/>
        <v>0</v>
      </c>
      <c r="T372" s="28">
        <f t="shared" si="150"/>
        <v>0</v>
      </c>
      <c r="U372" s="28">
        <f t="shared" si="151"/>
        <v>0</v>
      </c>
      <c r="V372" s="28">
        <f t="shared" si="152"/>
        <v>0.78439726264891607</v>
      </c>
      <c r="W372" s="28">
        <f t="shared" si="153"/>
        <v>0</v>
      </c>
      <c r="X372" s="28">
        <f t="shared" si="154"/>
        <v>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L337"/>
  <sheetViews>
    <sheetView topLeftCell="A289" workbookViewId="0">
      <selection activeCell="B310" sqref="B310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24" customFormat="1" x14ac:dyDescent="0.25">
      <c r="B1" s="24" t="s">
        <v>231</v>
      </c>
    </row>
    <row r="2" spans="1:12" x14ac:dyDescent="0.25">
      <c r="A2" s="2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25"/>
      <c r="B3" s="25" t="s">
        <v>224</v>
      </c>
      <c r="C3" s="25" t="s">
        <v>228</v>
      </c>
      <c r="D3" s="25" t="s">
        <v>15</v>
      </c>
      <c r="E3" s="25" t="s">
        <v>229</v>
      </c>
      <c r="F3" s="25" t="s">
        <v>226</v>
      </c>
      <c r="G3" s="25" t="s">
        <v>227</v>
      </c>
      <c r="H3" s="25" t="s">
        <v>131</v>
      </c>
      <c r="I3" s="25" t="s">
        <v>130</v>
      </c>
      <c r="J3" s="25" t="s">
        <v>129</v>
      </c>
      <c r="K3" s="25" t="s">
        <v>230</v>
      </c>
      <c r="L3" s="25" t="s">
        <v>404</v>
      </c>
    </row>
    <row r="4" spans="1:12" x14ac:dyDescent="0.25">
      <c r="A4" s="25" t="s">
        <v>132</v>
      </c>
      <c r="B4" s="40" t="e">
        <f>+'SCC X Ano = Fundo Cultural'!B39/'SCC X Ano = Fundo Cultural'!B5-1</f>
        <v>#DIV/0!</v>
      </c>
      <c r="C4" s="40" t="e">
        <f>+'SCC X Ano = Fundo Cultural'!C39/'SCC X Ano = Fundo Cultural'!C5-1</f>
        <v>#DIV/0!</v>
      </c>
      <c r="D4" s="40" t="e">
        <f>+'SCC X Ano = Fundo Cultural'!D39/'SCC X Ano = Fundo Cultural'!D5-1</f>
        <v>#DIV/0!</v>
      </c>
      <c r="E4" s="40" t="e">
        <f>+'SCC X Ano = Fundo Cultural'!E39/'SCC X Ano = Fundo Cultural'!E5-1</f>
        <v>#DIV/0!</v>
      </c>
      <c r="F4" s="40" t="e">
        <f>+'SCC X Ano = Fundo Cultural'!F39/'SCC X Ano = Fundo Cultural'!F5-1</f>
        <v>#DIV/0!</v>
      </c>
      <c r="G4" s="40" t="e">
        <f>+'SCC X Ano = Fundo Cultural'!G39/'SCC X Ano = Fundo Cultural'!G5-1</f>
        <v>#DIV/0!</v>
      </c>
      <c r="H4" s="40" t="e">
        <f>+'SCC X Ano = Fundo Cultural'!H39/'SCC X Ano = Fundo Cultural'!H5-1</f>
        <v>#DIV/0!</v>
      </c>
      <c r="I4" s="40" t="e">
        <f>+'SCC X Ano = Fundo Cultural'!I39/'SCC X Ano = Fundo Cultural'!I5-1</f>
        <v>#DIV/0!</v>
      </c>
      <c r="J4" s="40" t="e">
        <f>+'SCC X Ano = Fundo Cultural'!J39/'SCC X Ano = Fundo Cultural'!J5-1</f>
        <v>#DIV/0!</v>
      </c>
      <c r="K4" s="40" t="e">
        <f>+'SCC X Ano = Fundo Cultural'!K39/'SCC X Ano = Fundo Cultural'!K5-1</f>
        <v>#DIV/0!</v>
      </c>
      <c r="L4" s="40" t="e">
        <f>+'SCC X Ano = Fundo Cultural'!L39/'SCC X Ano = Fundo Cultural'!L5-1</f>
        <v>#DIV/0!</v>
      </c>
    </row>
    <row r="5" spans="1:12" x14ac:dyDescent="0.25">
      <c r="A5" s="25" t="s">
        <v>134</v>
      </c>
      <c r="B5" s="40" t="e">
        <f>+'SCC X Ano = Fundo Cultural'!B40/'SCC X Ano = Fundo Cultural'!B6-1</f>
        <v>#DIV/0!</v>
      </c>
      <c r="C5" s="40" t="e">
        <f>+'SCC X Ano = Fundo Cultural'!C40/'SCC X Ano = Fundo Cultural'!C6-1</f>
        <v>#DIV/0!</v>
      </c>
      <c r="D5" s="40" t="e">
        <f>+'SCC X Ano = Fundo Cultural'!D40/'SCC X Ano = Fundo Cultural'!D6-1</f>
        <v>#DIV/0!</v>
      </c>
      <c r="E5" s="40" t="e">
        <f>+'SCC X Ano = Fundo Cultural'!E40/'SCC X Ano = Fundo Cultural'!E6-1</f>
        <v>#DIV/0!</v>
      </c>
      <c r="F5" s="40" t="e">
        <f>+'SCC X Ano = Fundo Cultural'!F40/'SCC X Ano = Fundo Cultural'!F6-1</f>
        <v>#DIV/0!</v>
      </c>
      <c r="G5" s="40" t="e">
        <f>+'SCC X Ano = Fundo Cultural'!G40/'SCC X Ano = Fundo Cultural'!G6-1</f>
        <v>#DIV/0!</v>
      </c>
      <c r="H5" s="40" t="e">
        <f>+'SCC X Ano = Fundo Cultural'!H40/'SCC X Ano = Fundo Cultural'!H6-1</f>
        <v>#DIV/0!</v>
      </c>
      <c r="I5" s="40" t="e">
        <f>+'SCC X Ano = Fundo Cultural'!I40/'SCC X Ano = Fundo Cultural'!I6-1</f>
        <v>#DIV/0!</v>
      </c>
      <c r="J5" s="40" t="e">
        <f>+'SCC X Ano = Fundo Cultural'!J40/'SCC X Ano = Fundo Cultural'!J6-1</f>
        <v>#DIV/0!</v>
      </c>
      <c r="K5" s="40" t="e">
        <f>+'SCC X Ano = Fundo Cultural'!K40/'SCC X Ano = Fundo Cultural'!K6-1</f>
        <v>#DIV/0!</v>
      </c>
      <c r="L5" s="40" t="e">
        <f>+'SCC X Ano = Fundo Cultural'!L40/'SCC X Ano = Fundo Cultural'!L6-1</f>
        <v>#DIV/0!</v>
      </c>
    </row>
    <row r="6" spans="1:12" x14ac:dyDescent="0.25">
      <c r="A6" s="25" t="s">
        <v>139</v>
      </c>
      <c r="B6" s="40" t="e">
        <f>+'SCC X Ano = Fundo Cultural'!B41/'SCC X Ano = Fundo Cultural'!B7-1</f>
        <v>#DIV/0!</v>
      </c>
      <c r="C6" s="40" t="e">
        <f>+'SCC X Ano = Fundo Cultural'!C41/'SCC X Ano = Fundo Cultural'!C7-1</f>
        <v>#DIV/0!</v>
      </c>
      <c r="D6" s="40" t="e">
        <f>+'SCC X Ano = Fundo Cultural'!D41/'SCC X Ano = Fundo Cultural'!D7-1</f>
        <v>#DIV/0!</v>
      </c>
      <c r="E6" s="40" t="e">
        <f>+'SCC X Ano = Fundo Cultural'!E41/'SCC X Ano = Fundo Cultural'!E7-1</f>
        <v>#DIV/0!</v>
      </c>
      <c r="F6" s="40" t="e">
        <f>+'SCC X Ano = Fundo Cultural'!F41/'SCC X Ano = Fundo Cultural'!F7-1</f>
        <v>#DIV/0!</v>
      </c>
      <c r="G6" s="40" t="e">
        <f>+'SCC X Ano = Fundo Cultural'!G41/'SCC X Ano = Fundo Cultural'!G7-1</f>
        <v>#DIV/0!</v>
      </c>
      <c r="H6" s="40" t="e">
        <f>+'SCC X Ano = Fundo Cultural'!H41/'SCC X Ano = Fundo Cultural'!H7-1</f>
        <v>#DIV/0!</v>
      </c>
      <c r="I6" s="40" t="e">
        <f>+'SCC X Ano = Fundo Cultural'!I41/'SCC X Ano = Fundo Cultural'!I7-1</f>
        <v>#DIV/0!</v>
      </c>
      <c r="J6" s="40" t="e">
        <f>+'SCC X Ano = Fundo Cultural'!J41/'SCC X Ano = Fundo Cultural'!J7-1</f>
        <v>#DIV/0!</v>
      </c>
      <c r="K6" s="40" t="e">
        <f>+'SCC X Ano = Fundo Cultural'!K41/'SCC X Ano = Fundo Cultural'!K7-1</f>
        <v>#DIV/0!</v>
      </c>
      <c r="L6" s="40" t="e">
        <f>+'SCC X Ano = Fundo Cultural'!L41/'SCC X Ano = Fundo Cultural'!L7-1</f>
        <v>#DIV/0!</v>
      </c>
    </row>
    <row r="7" spans="1:12" x14ac:dyDescent="0.25">
      <c r="A7" s="25" t="s">
        <v>143</v>
      </c>
      <c r="B7" s="40" t="e">
        <f>+'SCC X Ano = Fundo Cultural'!B42/'SCC X Ano = Fundo Cultural'!B8-1</f>
        <v>#DIV/0!</v>
      </c>
      <c r="C7" s="40" t="e">
        <f>+'SCC X Ano = Fundo Cultural'!C42/'SCC X Ano = Fundo Cultural'!C8-1</f>
        <v>#DIV/0!</v>
      </c>
      <c r="D7" s="40" t="e">
        <f>+'SCC X Ano = Fundo Cultural'!D42/'SCC X Ano = Fundo Cultural'!D8-1</f>
        <v>#DIV/0!</v>
      </c>
      <c r="E7" s="40" t="e">
        <f>+'SCC X Ano = Fundo Cultural'!E42/'SCC X Ano = Fundo Cultural'!E8-1</f>
        <v>#DIV/0!</v>
      </c>
      <c r="F7" s="40" t="e">
        <f>+'SCC X Ano = Fundo Cultural'!F42/'SCC X Ano = Fundo Cultural'!F8-1</f>
        <v>#DIV/0!</v>
      </c>
      <c r="G7" s="40" t="e">
        <f>+'SCC X Ano = Fundo Cultural'!G42/'SCC X Ano = Fundo Cultural'!G8-1</f>
        <v>#DIV/0!</v>
      </c>
      <c r="H7" s="40" t="e">
        <f>+'SCC X Ano = Fundo Cultural'!H42/'SCC X Ano = Fundo Cultural'!H8-1</f>
        <v>#DIV/0!</v>
      </c>
      <c r="I7" s="40" t="e">
        <f>+'SCC X Ano = Fundo Cultural'!I42/'SCC X Ano = Fundo Cultural'!I8-1</f>
        <v>#DIV/0!</v>
      </c>
      <c r="J7" s="40" t="e">
        <f>+'SCC X Ano = Fundo Cultural'!J42/'SCC X Ano = Fundo Cultural'!J8-1</f>
        <v>#DIV/0!</v>
      </c>
      <c r="K7" s="40" t="e">
        <f>+'SCC X Ano = Fundo Cultural'!K42/'SCC X Ano = Fundo Cultural'!K8-1</f>
        <v>#DIV/0!</v>
      </c>
      <c r="L7" s="40" t="e">
        <f>+'SCC X Ano = Fundo Cultural'!L42/'SCC X Ano = Fundo Cultural'!L8-1</f>
        <v>#DIV/0!</v>
      </c>
    </row>
    <row r="8" spans="1:12" x14ac:dyDescent="0.25">
      <c r="A8" s="25" t="s">
        <v>146</v>
      </c>
      <c r="B8" s="40" t="e">
        <f>+'SCC X Ano = Fundo Cultural'!B43/'SCC X Ano = Fundo Cultural'!B9-1</f>
        <v>#DIV/0!</v>
      </c>
      <c r="C8" s="40" t="e">
        <f>+'SCC X Ano = Fundo Cultural'!C43/'SCC X Ano = Fundo Cultural'!C9-1</f>
        <v>#DIV/0!</v>
      </c>
      <c r="D8" s="40" t="e">
        <f>+'SCC X Ano = Fundo Cultural'!D43/'SCC X Ano = Fundo Cultural'!D9-1</f>
        <v>#DIV/0!</v>
      </c>
      <c r="E8" s="40" t="e">
        <f>+'SCC X Ano = Fundo Cultural'!E43/'SCC X Ano = Fundo Cultural'!E9-1</f>
        <v>#DIV/0!</v>
      </c>
      <c r="F8" s="40" t="e">
        <f>+'SCC X Ano = Fundo Cultural'!F43/'SCC X Ano = Fundo Cultural'!F9-1</f>
        <v>#DIV/0!</v>
      </c>
      <c r="G8" s="40" t="e">
        <f>+'SCC X Ano = Fundo Cultural'!G43/'SCC X Ano = Fundo Cultural'!G9-1</f>
        <v>#DIV/0!</v>
      </c>
      <c r="H8" s="40" t="e">
        <f>+'SCC X Ano = Fundo Cultural'!H43/'SCC X Ano = Fundo Cultural'!H9-1</f>
        <v>#DIV/0!</v>
      </c>
      <c r="I8" s="40" t="e">
        <f>+'SCC X Ano = Fundo Cultural'!I43/'SCC X Ano = Fundo Cultural'!I9-1</f>
        <v>#DIV/0!</v>
      </c>
      <c r="J8" s="40">
        <f>+'SCC X Ano = Fundo Cultural'!J43/'SCC X Ano = Fundo Cultural'!J9-1</f>
        <v>2.4136624512113447</v>
      </c>
      <c r="K8" s="40" t="e">
        <f>+'SCC X Ano = Fundo Cultural'!K43/'SCC X Ano = Fundo Cultural'!K9-1</f>
        <v>#DIV/0!</v>
      </c>
      <c r="L8" s="40">
        <f>+'SCC X Ano = Fundo Cultural'!L43/'SCC X Ano = Fundo Cultural'!L9-1</f>
        <v>2.4136624512113447</v>
      </c>
    </row>
    <row r="9" spans="1:12" x14ac:dyDescent="0.25">
      <c r="A9" s="25" t="s">
        <v>141</v>
      </c>
      <c r="B9" s="40" t="e">
        <f>+'SCC X Ano = Fundo Cultural'!B44/'SCC X Ano = Fundo Cultural'!B10-1</f>
        <v>#DIV/0!</v>
      </c>
      <c r="C9" s="40" t="e">
        <f>+'SCC X Ano = Fundo Cultural'!C44/'SCC X Ano = Fundo Cultural'!C10-1</f>
        <v>#DIV/0!</v>
      </c>
      <c r="D9" s="40" t="e">
        <f>+'SCC X Ano = Fundo Cultural'!D44/'SCC X Ano = Fundo Cultural'!D10-1</f>
        <v>#DIV/0!</v>
      </c>
      <c r="E9" s="40" t="e">
        <f>+'SCC X Ano = Fundo Cultural'!E44/'SCC X Ano = Fundo Cultural'!E10-1</f>
        <v>#DIV/0!</v>
      </c>
      <c r="F9" s="40" t="e">
        <f>+'SCC X Ano = Fundo Cultural'!F44/'SCC X Ano = Fundo Cultural'!F10-1</f>
        <v>#DIV/0!</v>
      </c>
      <c r="G9" s="40" t="e">
        <f>+'SCC X Ano = Fundo Cultural'!G44/'SCC X Ano = Fundo Cultural'!G10-1</f>
        <v>#DIV/0!</v>
      </c>
      <c r="H9" s="40" t="e">
        <f>+'SCC X Ano = Fundo Cultural'!H44/'SCC X Ano = Fundo Cultural'!H10-1</f>
        <v>#DIV/0!</v>
      </c>
      <c r="I9" s="40" t="e">
        <f>+'SCC X Ano = Fundo Cultural'!I44/'SCC X Ano = Fundo Cultural'!I10-1</f>
        <v>#DIV/0!</v>
      </c>
      <c r="J9" s="40" t="e">
        <f>+'SCC X Ano = Fundo Cultural'!J44/'SCC X Ano = Fundo Cultural'!J10-1</f>
        <v>#DIV/0!</v>
      </c>
      <c r="K9" s="40" t="e">
        <f>+'SCC X Ano = Fundo Cultural'!K44/'SCC X Ano = Fundo Cultural'!K10-1</f>
        <v>#DIV/0!</v>
      </c>
      <c r="L9" s="40" t="e">
        <f>+'SCC X Ano = Fundo Cultural'!L44/'SCC X Ano = Fundo Cultural'!L10-1</f>
        <v>#DIV/0!</v>
      </c>
    </row>
    <row r="10" spans="1:12" x14ac:dyDescent="0.25">
      <c r="A10" s="25" t="s">
        <v>153</v>
      </c>
      <c r="B10" s="40" t="e">
        <f>+'SCC X Ano = Fundo Cultural'!B45/'SCC X Ano = Fundo Cultural'!B11-1</f>
        <v>#DIV/0!</v>
      </c>
      <c r="C10" s="40" t="e">
        <f>+'SCC X Ano = Fundo Cultural'!C45/'SCC X Ano = Fundo Cultural'!C11-1</f>
        <v>#DIV/0!</v>
      </c>
      <c r="D10" s="40" t="e">
        <f>+'SCC X Ano = Fundo Cultural'!D45/'SCC X Ano = Fundo Cultural'!D11-1</f>
        <v>#DIV/0!</v>
      </c>
      <c r="E10" s="40" t="e">
        <f>+'SCC X Ano = Fundo Cultural'!E45/'SCC X Ano = Fundo Cultural'!E11-1</f>
        <v>#DIV/0!</v>
      </c>
      <c r="F10" s="40" t="e">
        <f>+'SCC X Ano = Fundo Cultural'!F45/'SCC X Ano = Fundo Cultural'!F11-1</f>
        <v>#DIV/0!</v>
      </c>
      <c r="G10" s="40" t="e">
        <f>+'SCC X Ano = Fundo Cultural'!G45/'SCC X Ano = Fundo Cultural'!G11-1</f>
        <v>#DIV/0!</v>
      </c>
      <c r="H10" s="40" t="e">
        <f>+'SCC X Ano = Fundo Cultural'!H45/'SCC X Ano = Fundo Cultural'!H11-1</f>
        <v>#DIV/0!</v>
      </c>
      <c r="I10" s="40" t="e">
        <f>+'SCC X Ano = Fundo Cultural'!I45/'SCC X Ano = Fundo Cultural'!I11-1</f>
        <v>#DIV/0!</v>
      </c>
      <c r="J10" s="40" t="e">
        <f>+'SCC X Ano = Fundo Cultural'!J45/'SCC X Ano = Fundo Cultural'!J11-1</f>
        <v>#DIV/0!</v>
      </c>
      <c r="K10" s="40" t="e">
        <f>+'SCC X Ano = Fundo Cultural'!K45/'SCC X Ano = Fundo Cultural'!K11-1</f>
        <v>#DIV/0!</v>
      </c>
      <c r="L10" s="40" t="e">
        <f>+'SCC X Ano = Fundo Cultural'!L45/'SCC X Ano = Fundo Cultural'!L11-1</f>
        <v>#DIV/0!</v>
      </c>
    </row>
    <row r="11" spans="1:12" x14ac:dyDescent="0.25">
      <c r="A11" s="25" t="s">
        <v>157</v>
      </c>
      <c r="B11" s="40" t="e">
        <f>+'SCC X Ano = Fundo Cultural'!B46/'SCC X Ano = Fundo Cultural'!B12-1</f>
        <v>#DIV/0!</v>
      </c>
      <c r="C11" s="40" t="e">
        <f>+'SCC X Ano = Fundo Cultural'!C46/'SCC X Ano = Fundo Cultural'!C12-1</f>
        <v>#DIV/0!</v>
      </c>
      <c r="D11" s="40" t="e">
        <f>+'SCC X Ano = Fundo Cultural'!D46/'SCC X Ano = Fundo Cultural'!D12-1</f>
        <v>#DIV/0!</v>
      </c>
      <c r="E11" s="40" t="e">
        <f>+'SCC X Ano = Fundo Cultural'!E46/'SCC X Ano = Fundo Cultural'!E12-1</f>
        <v>#DIV/0!</v>
      </c>
      <c r="F11" s="40" t="e">
        <f>+'SCC X Ano = Fundo Cultural'!F46/'SCC X Ano = Fundo Cultural'!F12-1</f>
        <v>#DIV/0!</v>
      </c>
      <c r="G11" s="40" t="e">
        <f>+'SCC X Ano = Fundo Cultural'!G46/'SCC X Ano = Fundo Cultural'!G12-1</f>
        <v>#DIV/0!</v>
      </c>
      <c r="H11" s="40" t="e">
        <f>+'SCC X Ano = Fundo Cultural'!H46/'SCC X Ano = Fundo Cultural'!H12-1</f>
        <v>#DIV/0!</v>
      </c>
      <c r="I11" s="40" t="e">
        <f>+'SCC X Ano = Fundo Cultural'!I46/'SCC X Ano = Fundo Cultural'!I12-1</f>
        <v>#DIV/0!</v>
      </c>
      <c r="J11" s="40" t="e">
        <f>+'SCC X Ano = Fundo Cultural'!J46/'SCC X Ano = Fundo Cultural'!J12-1</f>
        <v>#DIV/0!</v>
      </c>
      <c r="K11" s="40" t="e">
        <f>+'SCC X Ano = Fundo Cultural'!K46/'SCC X Ano = Fundo Cultural'!K12-1</f>
        <v>#DIV/0!</v>
      </c>
      <c r="L11" s="40" t="e">
        <f>+'SCC X Ano = Fundo Cultural'!L46/'SCC X Ano = Fundo Cultural'!L12-1</f>
        <v>#DIV/0!</v>
      </c>
    </row>
    <row r="12" spans="1:12" x14ac:dyDescent="0.25">
      <c r="A12" s="25" t="s">
        <v>161</v>
      </c>
      <c r="B12" s="40" t="e">
        <f>+'SCC X Ano = Fundo Cultural'!B47/'SCC X Ano = Fundo Cultural'!B13-1</f>
        <v>#DIV/0!</v>
      </c>
      <c r="C12" s="40" t="e">
        <f>+'SCC X Ano = Fundo Cultural'!C47/'SCC X Ano = Fundo Cultural'!C13-1</f>
        <v>#DIV/0!</v>
      </c>
      <c r="D12" s="40" t="e">
        <f>+'SCC X Ano = Fundo Cultural'!D47/'SCC X Ano = Fundo Cultural'!D13-1</f>
        <v>#DIV/0!</v>
      </c>
      <c r="E12" s="40" t="e">
        <f>+'SCC X Ano = Fundo Cultural'!E47/'SCC X Ano = Fundo Cultural'!E13-1</f>
        <v>#DIV/0!</v>
      </c>
      <c r="F12" s="40" t="e">
        <f>+'SCC X Ano = Fundo Cultural'!F47/'SCC X Ano = Fundo Cultural'!F13-1</f>
        <v>#DIV/0!</v>
      </c>
      <c r="G12" s="40" t="e">
        <f>+'SCC X Ano = Fundo Cultural'!G47/'SCC X Ano = Fundo Cultural'!G13-1</f>
        <v>#DIV/0!</v>
      </c>
      <c r="H12" s="40" t="e">
        <f>+'SCC X Ano = Fundo Cultural'!H47/'SCC X Ano = Fundo Cultural'!H13-1</f>
        <v>#DIV/0!</v>
      </c>
      <c r="I12" s="40" t="e">
        <f>+'SCC X Ano = Fundo Cultural'!I47/'SCC X Ano = Fundo Cultural'!I13-1</f>
        <v>#DIV/0!</v>
      </c>
      <c r="J12" s="40" t="e">
        <f>+'SCC X Ano = Fundo Cultural'!J47/'SCC X Ano = Fundo Cultural'!J13-1</f>
        <v>#DIV/0!</v>
      </c>
      <c r="K12" s="40" t="e">
        <f>+'SCC X Ano = Fundo Cultural'!K47/'SCC X Ano = Fundo Cultural'!K13-1</f>
        <v>#DIV/0!</v>
      </c>
      <c r="L12" s="40" t="e">
        <f>+'SCC X Ano = Fundo Cultural'!L47/'SCC X Ano = Fundo Cultural'!L13-1</f>
        <v>#DIV/0!</v>
      </c>
    </row>
    <row r="13" spans="1:12" x14ac:dyDescent="0.25">
      <c r="A13" s="25" t="s">
        <v>151</v>
      </c>
      <c r="B13" s="40" t="e">
        <f>+'SCC X Ano = Fundo Cultural'!B48/'SCC X Ano = Fundo Cultural'!B14-1</f>
        <v>#DIV/0!</v>
      </c>
      <c r="C13" s="40">
        <f>+'SCC X Ano = Fundo Cultural'!C48/'SCC X Ano = Fundo Cultural'!C14-1</f>
        <v>-1</v>
      </c>
      <c r="D13" s="40" t="e">
        <f>+'SCC X Ano = Fundo Cultural'!D48/'SCC X Ano = Fundo Cultural'!D14-1</f>
        <v>#DIV/0!</v>
      </c>
      <c r="E13" s="40" t="e">
        <f>+'SCC X Ano = Fundo Cultural'!E48/'SCC X Ano = Fundo Cultural'!E14-1</f>
        <v>#DIV/0!</v>
      </c>
      <c r="F13" s="40" t="e">
        <f>+'SCC X Ano = Fundo Cultural'!F48/'SCC X Ano = Fundo Cultural'!F14-1</f>
        <v>#DIV/0!</v>
      </c>
      <c r="G13" s="40" t="e">
        <f>+'SCC X Ano = Fundo Cultural'!G48/'SCC X Ano = Fundo Cultural'!G14-1</f>
        <v>#DIV/0!</v>
      </c>
      <c r="H13" s="40" t="e">
        <f>+'SCC X Ano = Fundo Cultural'!H48/'SCC X Ano = Fundo Cultural'!H14-1</f>
        <v>#DIV/0!</v>
      </c>
      <c r="I13" s="40" t="e">
        <f>+'SCC X Ano = Fundo Cultural'!I48/'SCC X Ano = Fundo Cultural'!I14-1</f>
        <v>#DIV/0!</v>
      </c>
      <c r="J13" s="40" t="e">
        <f>+'SCC X Ano = Fundo Cultural'!J48/'SCC X Ano = Fundo Cultural'!J14-1</f>
        <v>#DIV/0!</v>
      </c>
      <c r="K13" s="40" t="e">
        <f>+'SCC X Ano = Fundo Cultural'!K48/'SCC X Ano = Fundo Cultural'!K14-1</f>
        <v>#DIV/0!</v>
      </c>
      <c r="L13" s="40">
        <f>+'SCC X Ano = Fundo Cultural'!L48/'SCC X Ano = Fundo Cultural'!L14-1</f>
        <v>-0.44627486840012998</v>
      </c>
    </row>
    <row r="14" spans="1:12" x14ac:dyDescent="0.25">
      <c r="A14" s="25" t="s">
        <v>167</v>
      </c>
      <c r="B14" s="40" t="e">
        <f>+'SCC X Ano = Fundo Cultural'!B49/'SCC X Ano = Fundo Cultural'!B15-1</f>
        <v>#DIV/0!</v>
      </c>
      <c r="C14" s="40" t="e">
        <f>+'SCC X Ano = Fundo Cultural'!C49/'SCC X Ano = Fundo Cultural'!C15-1</f>
        <v>#DIV/0!</v>
      </c>
      <c r="D14" s="40" t="e">
        <f>+'SCC X Ano = Fundo Cultural'!D49/'SCC X Ano = Fundo Cultural'!D15-1</f>
        <v>#DIV/0!</v>
      </c>
      <c r="E14" s="40" t="e">
        <f>+'SCC X Ano = Fundo Cultural'!E49/'SCC X Ano = Fundo Cultural'!E15-1</f>
        <v>#DIV/0!</v>
      </c>
      <c r="F14" s="40" t="e">
        <f>+'SCC X Ano = Fundo Cultural'!F49/'SCC X Ano = Fundo Cultural'!F15-1</f>
        <v>#DIV/0!</v>
      </c>
      <c r="G14" s="40" t="e">
        <f>+'SCC X Ano = Fundo Cultural'!G49/'SCC X Ano = Fundo Cultural'!G15-1</f>
        <v>#DIV/0!</v>
      </c>
      <c r="H14" s="40" t="e">
        <f>+'SCC X Ano = Fundo Cultural'!H49/'SCC X Ano = Fundo Cultural'!H15-1</f>
        <v>#DIV/0!</v>
      </c>
      <c r="I14" s="40" t="e">
        <f>+'SCC X Ano = Fundo Cultural'!I49/'SCC X Ano = Fundo Cultural'!I15-1</f>
        <v>#DIV/0!</v>
      </c>
      <c r="J14" s="40" t="e">
        <f>+'SCC X Ano = Fundo Cultural'!J49/'SCC X Ano = Fundo Cultural'!J15-1</f>
        <v>#DIV/0!</v>
      </c>
      <c r="K14" s="40" t="e">
        <f>+'SCC X Ano = Fundo Cultural'!K49/'SCC X Ano = Fundo Cultural'!K15-1</f>
        <v>#DIV/0!</v>
      </c>
      <c r="L14" s="40" t="e">
        <f>+'SCC X Ano = Fundo Cultural'!L49/'SCC X Ano = Fundo Cultural'!L15-1</f>
        <v>#DIV/0!</v>
      </c>
    </row>
    <row r="15" spans="1:12" x14ac:dyDescent="0.25">
      <c r="A15" s="25" t="s">
        <v>171</v>
      </c>
      <c r="B15" s="40" t="e">
        <f>+'SCC X Ano = Fundo Cultural'!B50/'SCC X Ano = Fundo Cultural'!B16-1</f>
        <v>#DIV/0!</v>
      </c>
      <c r="C15" s="40" t="e">
        <f>+'SCC X Ano = Fundo Cultural'!C50/'SCC X Ano = Fundo Cultural'!C16-1</f>
        <v>#DIV/0!</v>
      </c>
      <c r="D15" s="40" t="e">
        <f>+'SCC X Ano = Fundo Cultural'!D50/'SCC X Ano = Fundo Cultural'!D16-1</f>
        <v>#DIV/0!</v>
      </c>
      <c r="E15" s="40" t="e">
        <f>+'SCC X Ano = Fundo Cultural'!E50/'SCC X Ano = Fundo Cultural'!E16-1</f>
        <v>#DIV/0!</v>
      </c>
      <c r="F15" s="40" t="e">
        <f>+'SCC X Ano = Fundo Cultural'!F50/'SCC X Ano = Fundo Cultural'!F16-1</f>
        <v>#DIV/0!</v>
      </c>
      <c r="G15" s="40" t="e">
        <f>+'SCC X Ano = Fundo Cultural'!G50/'SCC X Ano = Fundo Cultural'!G16-1</f>
        <v>#DIV/0!</v>
      </c>
      <c r="H15" s="40" t="e">
        <f>+'SCC X Ano = Fundo Cultural'!H50/'SCC X Ano = Fundo Cultural'!H16-1</f>
        <v>#DIV/0!</v>
      </c>
      <c r="I15" s="40" t="e">
        <f>+'SCC X Ano = Fundo Cultural'!I50/'SCC X Ano = Fundo Cultural'!I16-1</f>
        <v>#DIV/0!</v>
      </c>
      <c r="J15" s="40" t="e">
        <f>+'SCC X Ano = Fundo Cultural'!J50/'SCC X Ano = Fundo Cultural'!J16-1</f>
        <v>#DIV/0!</v>
      </c>
      <c r="K15" s="40" t="e">
        <f>+'SCC X Ano = Fundo Cultural'!K50/'SCC X Ano = Fundo Cultural'!K16-1</f>
        <v>#DIV/0!</v>
      </c>
      <c r="L15" s="40" t="e">
        <f>+'SCC X Ano = Fundo Cultural'!L50/'SCC X Ano = Fundo Cultural'!L16-1</f>
        <v>#DIV/0!</v>
      </c>
    </row>
    <row r="16" spans="1:12" x14ac:dyDescent="0.25">
      <c r="A16" s="25" t="s">
        <v>175</v>
      </c>
      <c r="B16" s="40" t="e">
        <f>+'SCC X Ano = Fundo Cultural'!B51/'SCC X Ano = Fundo Cultural'!B17-1</f>
        <v>#DIV/0!</v>
      </c>
      <c r="C16" s="40" t="e">
        <f>+'SCC X Ano = Fundo Cultural'!C51/'SCC X Ano = Fundo Cultural'!C17-1</f>
        <v>#DIV/0!</v>
      </c>
      <c r="D16" s="40" t="e">
        <f>+'SCC X Ano = Fundo Cultural'!D51/'SCC X Ano = Fundo Cultural'!D17-1</f>
        <v>#DIV/0!</v>
      </c>
      <c r="E16" s="40" t="e">
        <f>+'SCC X Ano = Fundo Cultural'!E51/'SCC X Ano = Fundo Cultural'!E17-1</f>
        <v>#DIV/0!</v>
      </c>
      <c r="F16" s="40" t="e">
        <f>+'SCC X Ano = Fundo Cultural'!F51/'SCC X Ano = Fundo Cultural'!F17-1</f>
        <v>#DIV/0!</v>
      </c>
      <c r="G16" s="40" t="e">
        <f>+'SCC X Ano = Fundo Cultural'!G51/'SCC X Ano = Fundo Cultural'!G17-1</f>
        <v>#DIV/0!</v>
      </c>
      <c r="H16" s="40" t="e">
        <f>+'SCC X Ano = Fundo Cultural'!H51/'SCC X Ano = Fundo Cultural'!H17-1</f>
        <v>#DIV/0!</v>
      </c>
      <c r="I16" s="40" t="e">
        <f>+'SCC X Ano = Fundo Cultural'!I51/'SCC X Ano = Fundo Cultural'!I17-1</f>
        <v>#DIV/0!</v>
      </c>
      <c r="J16" s="40">
        <f>+'SCC X Ano = Fundo Cultural'!J51/'SCC X Ano = Fundo Cultural'!J17-1</f>
        <v>0.38169283270196597</v>
      </c>
      <c r="K16" s="40" t="e">
        <f>+'SCC X Ano = Fundo Cultural'!K51/'SCC X Ano = Fundo Cultural'!K17-1</f>
        <v>#DIV/0!</v>
      </c>
      <c r="L16" s="40">
        <f>+'SCC X Ano = Fundo Cultural'!L51/'SCC X Ano = Fundo Cultural'!L17-1</f>
        <v>0.38169283270196597</v>
      </c>
    </row>
    <row r="17" spans="1:12" x14ac:dyDescent="0.25">
      <c r="A17" s="25" t="s">
        <v>137</v>
      </c>
      <c r="B17" s="40" t="e">
        <f>+'SCC X Ano = Fundo Cultural'!B52/'SCC X Ano = Fundo Cultural'!B18-1</f>
        <v>#DIV/0!</v>
      </c>
      <c r="C17" s="40" t="e">
        <f>+'SCC X Ano = Fundo Cultural'!C52/'SCC X Ano = Fundo Cultural'!C18-1</f>
        <v>#DIV/0!</v>
      </c>
      <c r="D17" s="40" t="e">
        <f>+'SCC X Ano = Fundo Cultural'!D52/'SCC X Ano = Fundo Cultural'!D18-1</f>
        <v>#DIV/0!</v>
      </c>
      <c r="E17" s="40" t="e">
        <f>+'SCC X Ano = Fundo Cultural'!E52/'SCC X Ano = Fundo Cultural'!E18-1</f>
        <v>#DIV/0!</v>
      </c>
      <c r="F17" s="40" t="e">
        <f>+'SCC X Ano = Fundo Cultural'!F52/'SCC X Ano = Fundo Cultural'!F18-1</f>
        <v>#DIV/0!</v>
      </c>
      <c r="G17" s="40" t="e">
        <f>+'SCC X Ano = Fundo Cultural'!G52/'SCC X Ano = Fundo Cultural'!G18-1</f>
        <v>#DIV/0!</v>
      </c>
      <c r="H17" s="40" t="e">
        <f>+'SCC X Ano = Fundo Cultural'!H52/'SCC X Ano = Fundo Cultural'!H18-1</f>
        <v>#DIV/0!</v>
      </c>
      <c r="I17" s="40" t="e">
        <f>+'SCC X Ano = Fundo Cultural'!I52/'SCC X Ano = Fundo Cultural'!I18-1</f>
        <v>#DIV/0!</v>
      </c>
      <c r="J17" s="40">
        <f>+'SCC X Ano = Fundo Cultural'!J52/'SCC X Ano = Fundo Cultural'!J18-1</f>
        <v>-0.19797877742261205</v>
      </c>
      <c r="K17" s="40" t="e">
        <f>+'SCC X Ano = Fundo Cultural'!K52/'SCC X Ano = Fundo Cultural'!K18-1</f>
        <v>#DIV/0!</v>
      </c>
      <c r="L17" s="40">
        <f>+'SCC X Ano = Fundo Cultural'!L52/'SCC X Ano = Fundo Cultural'!L18-1</f>
        <v>-0.19797877742261205</v>
      </c>
    </row>
    <row r="18" spans="1:12" x14ac:dyDescent="0.25">
      <c r="A18" s="25" t="s">
        <v>181</v>
      </c>
      <c r="B18" s="40" t="e">
        <f>+'SCC X Ano = Fundo Cultural'!B53/'SCC X Ano = Fundo Cultural'!B19-1</f>
        <v>#DIV/0!</v>
      </c>
      <c r="C18" s="40" t="e">
        <f>+'SCC X Ano = Fundo Cultural'!C53/'SCC X Ano = Fundo Cultural'!C19-1</f>
        <v>#DIV/0!</v>
      </c>
      <c r="D18" s="40" t="e">
        <f>+'SCC X Ano = Fundo Cultural'!D53/'SCC X Ano = Fundo Cultural'!D19-1</f>
        <v>#DIV/0!</v>
      </c>
      <c r="E18" s="40" t="e">
        <f>+'SCC X Ano = Fundo Cultural'!E53/'SCC X Ano = Fundo Cultural'!E19-1</f>
        <v>#DIV/0!</v>
      </c>
      <c r="F18" s="40" t="e">
        <f>+'SCC X Ano = Fundo Cultural'!F53/'SCC X Ano = Fundo Cultural'!F19-1</f>
        <v>#DIV/0!</v>
      </c>
      <c r="G18" s="40" t="e">
        <f>+'SCC X Ano = Fundo Cultural'!G53/'SCC X Ano = Fundo Cultural'!G19-1</f>
        <v>#DIV/0!</v>
      </c>
      <c r="H18" s="40" t="e">
        <f>+'SCC X Ano = Fundo Cultural'!H53/'SCC X Ano = Fundo Cultural'!H19-1</f>
        <v>#DIV/0!</v>
      </c>
      <c r="I18" s="40" t="e">
        <f>+'SCC X Ano = Fundo Cultural'!I53/'SCC X Ano = Fundo Cultural'!I19-1</f>
        <v>#DIV/0!</v>
      </c>
      <c r="J18" s="40" t="e">
        <f>+'SCC X Ano = Fundo Cultural'!J53/'SCC X Ano = Fundo Cultural'!J19-1</f>
        <v>#DIV/0!</v>
      </c>
      <c r="K18" s="40" t="e">
        <f>+'SCC X Ano = Fundo Cultural'!K53/'SCC X Ano = Fundo Cultural'!K19-1</f>
        <v>#DIV/0!</v>
      </c>
      <c r="L18" s="40" t="e">
        <f>+'SCC X Ano = Fundo Cultural'!L53/'SCC X Ano = Fundo Cultural'!L19-1</f>
        <v>#DIV/0!</v>
      </c>
    </row>
    <row r="19" spans="1:12" x14ac:dyDescent="0.25">
      <c r="A19" s="25" t="s">
        <v>148</v>
      </c>
      <c r="B19" s="40" t="e">
        <f>+'SCC X Ano = Fundo Cultural'!B54/'SCC X Ano = Fundo Cultural'!B20-1</f>
        <v>#DIV/0!</v>
      </c>
      <c r="C19" s="40" t="e">
        <f>+'SCC X Ano = Fundo Cultural'!C54/'SCC X Ano = Fundo Cultural'!C20-1</f>
        <v>#DIV/0!</v>
      </c>
      <c r="D19" s="40" t="e">
        <f>+'SCC X Ano = Fundo Cultural'!D54/'SCC X Ano = Fundo Cultural'!D20-1</f>
        <v>#DIV/0!</v>
      </c>
      <c r="E19" s="40" t="e">
        <f>+'SCC X Ano = Fundo Cultural'!E54/'SCC X Ano = Fundo Cultural'!E20-1</f>
        <v>#DIV/0!</v>
      </c>
      <c r="F19" s="40" t="e">
        <f>+'SCC X Ano = Fundo Cultural'!F54/'SCC X Ano = Fundo Cultural'!F20-1</f>
        <v>#DIV/0!</v>
      </c>
      <c r="G19" s="40" t="e">
        <f>+'SCC X Ano = Fundo Cultural'!G54/'SCC X Ano = Fundo Cultural'!G20-1</f>
        <v>#DIV/0!</v>
      </c>
      <c r="H19" s="40" t="e">
        <f>+'SCC X Ano = Fundo Cultural'!H54/'SCC X Ano = Fundo Cultural'!H20-1</f>
        <v>#DIV/0!</v>
      </c>
      <c r="I19" s="40" t="e">
        <f>+'SCC X Ano = Fundo Cultural'!I54/'SCC X Ano = Fundo Cultural'!I20-1</f>
        <v>#DIV/0!</v>
      </c>
      <c r="J19" s="40">
        <f>+'SCC X Ano = Fundo Cultural'!J54/'SCC X Ano = Fundo Cultural'!J20-1</f>
        <v>32.220426277287231</v>
      </c>
      <c r="K19" s="40" t="e">
        <f>+'SCC X Ano = Fundo Cultural'!K54/'SCC X Ano = Fundo Cultural'!K20-1</f>
        <v>#DIV/0!</v>
      </c>
      <c r="L19" s="40">
        <f>+'SCC X Ano = Fundo Cultural'!L54/'SCC X Ano = Fundo Cultural'!L20-1</f>
        <v>32.220426277287231</v>
      </c>
    </row>
    <row r="20" spans="1:12" x14ac:dyDescent="0.25">
      <c r="A20" s="25" t="s">
        <v>177</v>
      </c>
      <c r="B20" s="40" t="e">
        <f>+'SCC X Ano = Fundo Cultural'!B55/'SCC X Ano = Fundo Cultural'!B21-1</f>
        <v>#DIV/0!</v>
      </c>
      <c r="C20" s="40" t="e">
        <f>+'SCC X Ano = Fundo Cultural'!C55/'SCC X Ano = Fundo Cultural'!C21-1</f>
        <v>#DIV/0!</v>
      </c>
      <c r="D20" s="40" t="e">
        <f>+'SCC X Ano = Fundo Cultural'!D55/'SCC X Ano = Fundo Cultural'!D21-1</f>
        <v>#DIV/0!</v>
      </c>
      <c r="E20" s="40" t="e">
        <f>+'SCC X Ano = Fundo Cultural'!E55/'SCC X Ano = Fundo Cultural'!E21-1</f>
        <v>#DIV/0!</v>
      </c>
      <c r="F20" s="40" t="e">
        <f>+'SCC X Ano = Fundo Cultural'!F55/'SCC X Ano = Fundo Cultural'!F21-1</f>
        <v>#DIV/0!</v>
      </c>
      <c r="G20" s="40" t="e">
        <f>+'SCC X Ano = Fundo Cultural'!G55/'SCC X Ano = Fundo Cultural'!G21-1</f>
        <v>#DIV/0!</v>
      </c>
      <c r="H20" s="40" t="e">
        <f>+'SCC X Ano = Fundo Cultural'!H55/'SCC X Ano = Fundo Cultural'!H21-1</f>
        <v>#DIV/0!</v>
      </c>
      <c r="I20" s="40" t="e">
        <f>+'SCC X Ano = Fundo Cultural'!I55/'SCC X Ano = Fundo Cultural'!I21-1</f>
        <v>#DIV/0!</v>
      </c>
      <c r="J20" s="40">
        <f>+'SCC X Ano = Fundo Cultural'!J55/'SCC X Ano = Fundo Cultural'!J21-1</f>
        <v>0.31307110638726376</v>
      </c>
      <c r="K20" s="40" t="e">
        <f>+'SCC X Ano = Fundo Cultural'!K55/'SCC X Ano = Fundo Cultural'!K21-1</f>
        <v>#DIV/0!</v>
      </c>
      <c r="L20" s="40">
        <f>+'SCC X Ano = Fundo Cultural'!L55/'SCC X Ano = Fundo Cultural'!L21-1</f>
        <v>0.31307110638726376</v>
      </c>
    </row>
    <row r="21" spans="1:12" x14ac:dyDescent="0.25">
      <c r="A21" s="25" t="s">
        <v>159</v>
      </c>
      <c r="B21" s="40" t="e">
        <f>+'SCC X Ano = Fundo Cultural'!B56/'SCC X Ano = Fundo Cultural'!B22-1</f>
        <v>#DIV/0!</v>
      </c>
      <c r="C21" s="40" t="e">
        <f>+'SCC X Ano = Fundo Cultural'!C56/'SCC X Ano = Fundo Cultural'!C22-1</f>
        <v>#DIV/0!</v>
      </c>
      <c r="D21" s="40" t="e">
        <f>+'SCC X Ano = Fundo Cultural'!D56/'SCC X Ano = Fundo Cultural'!D22-1</f>
        <v>#DIV/0!</v>
      </c>
      <c r="E21" s="40" t="e">
        <f>+'SCC X Ano = Fundo Cultural'!E56/'SCC X Ano = Fundo Cultural'!E22-1</f>
        <v>#DIV/0!</v>
      </c>
      <c r="F21" s="40" t="e">
        <f>+'SCC X Ano = Fundo Cultural'!F56/'SCC X Ano = Fundo Cultural'!F22-1</f>
        <v>#DIV/0!</v>
      </c>
      <c r="G21" s="40" t="e">
        <f>+'SCC X Ano = Fundo Cultural'!G56/'SCC X Ano = Fundo Cultural'!G22-1</f>
        <v>#DIV/0!</v>
      </c>
      <c r="H21" s="40" t="e">
        <f>+'SCC X Ano = Fundo Cultural'!H56/'SCC X Ano = Fundo Cultural'!H22-1</f>
        <v>#DIV/0!</v>
      </c>
      <c r="I21" s="40" t="e">
        <f>+'SCC X Ano = Fundo Cultural'!I56/'SCC X Ano = Fundo Cultural'!I22-1</f>
        <v>#DIV/0!</v>
      </c>
      <c r="J21" s="40" t="e">
        <f>+'SCC X Ano = Fundo Cultural'!J56/'SCC X Ano = Fundo Cultural'!J22-1</f>
        <v>#DIV/0!</v>
      </c>
      <c r="K21" s="40" t="e">
        <f>+'SCC X Ano = Fundo Cultural'!K56/'SCC X Ano = Fundo Cultural'!K22-1</f>
        <v>#DIV/0!</v>
      </c>
      <c r="L21" s="40" t="e">
        <f>+'SCC X Ano = Fundo Cultural'!L56/'SCC X Ano = Fundo Cultural'!L22-1</f>
        <v>#DIV/0!</v>
      </c>
    </row>
    <row r="22" spans="1:12" x14ac:dyDescent="0.25">
      <c r="A22" s="25" t="s">
        <v>191</v>
      </c>
      <c r="B22" s="40" t="e">
        <f>+'SCC X Ano = Fundo Cultural'!B57/'SCC X Ano = Fundo Cultural'!B23-1</f>
        <v>#DIV/0!</v>
      </c>
      <c r="C22" s="40">
        <f>+'SCC X Ano = Fundo Cultural'!C57/'SCC X Ano = Fundo Cultural'!C23-1</f>
        <v>2.0145777819873754</v>
      </c>
      <c r="D22" s="40">
        <f>+'SCC X Ano = Fundo Cultural'!D57/'SCC X Ano = Fundo Cultural'!D23-1</f>
        <v>-0.6281461873328622</v>
      </c>
      <c r="E22" s="40" t="e">
        <f>+'SCC X Ano = Fundo Cultural'!E57/'SCC X Ano = Fundo Cultural'!E23-1</f>
        <v>#DIV/0!</v>
      </c>
      <c r="F22" s="40" t="e">
        <f>+'SCC X Ano = Fundo Cultural'!F57/'SCC X Ano = Fundo Cultural'!F23-1</f>
        <v>#DIV/0!</v>
      </c>
      <c r="G22" s="40" t="e">
        <f>+'SCC X Ano = Fundo Cultural'!G57/'SCC X Ano = Fundo Cultural'!G23-1</f>
        <v>#DIV/0!</v>
      </c>
      <c r="H22" s="40" t="e">
        <f>+'SCC X Ano = Fundo Cultural'!H57/'SCC X Ano = Fundo Cultural'!H23-1</f>
        <v>#DIV/0!</v>
      </c>
      <c r="I22" s="40" t="e">
        <f>+'SCC X Ano = Fundo Cultural'!I57/'SCC X Ano = Fundo Cultural'!I23-1</f>
        <v>#DIV/0!</v>
      </c>
      <c r="J22" s="40">
        <f>+'SCC X Ano = Fundo Cultural'!J57/'SCC X Ano = Fundo Cultural'!J23-1</f>
        <v>0.70607858329296014</v>
      </c>
      <c r="K22" s="40" t="e">
        <f>+'SCC X Ano = Fundo Cultural'!K57/'SCC X Ano = Fundo Cultural'!K23-1</f>
        <v>#DIV/0!</v>
      </c>
      <c r="L22" s="40">
        <f>+'SCC X Ano = Fundo Cultural'!L57/'SCC X Ano = Fundo Cultural'!L23-1</f>
        <v>0.57049942249190844</v>
      </c>
    </row>
    <row r="23" spans="1:12" x14ac:dyDescent="0.25">
      <c r="A23" s="25" t="s">
        <v>194</v>
      </c>
      <c r="B23" s="40" t="e">
        <f>+'SCC X Ano = Fundo Cultural'!B58/'SCC X Ano = Fundo Cultural'!B24-1</f>
        <v>#DIV/0!</v>
      </c>
      <c r="C23" s="40" t="e">
        <f>+'SCC X Ano = Fundo Cultural'!C58/'SCC X Ano = Fundo Cultural'!C24-1</f>
        <v>#DIV/0!</v>
      </c>
      <c r="D23" s="40" t="e">
        <f>+'SCC X Ano = Fundo Cultural'!D58/'SCC X Ano = Fundo Cultural'!D24-1</f>
        <v>#DIV/0!</v>
      </c>
      <c r="E23" s="40" t="e">
        <f>+'SCC X Ano = Fundo Cultural'!E58/'SCC X Ano = Fundo Cultural'!E24-1</f>
        <v>#DIV/0!</v>
      </c>
      <c r="F23" s="40" t="e">
        <f>+'SCC X Ano = Fundo Cultural'!F58/'SCC X Ano = Fundo Cultural'!F24-1</f>
        <v>#DIV/0!</v>
      </c>
      <c r="G23" s="40" t="e">
        <f>+'SCC X Ano = Fundo Cultural'!G58/'SCC X Ano = Fundo Cultural'!G24-1</f>
        <v>#DIV/0!</v>
      </c>
      <c r="H23" s="40" t="e">
        <f>+'SCC X Ano = Fundo Cultural'!H58/'SCC X Ano = Fundo Cultural'!H24-1</f>
        <v>#DIV/0!</v>
      </c>
      <c r="I23" s="40" t="e">
        <f>+'SCC X Ano = Fundo Cultural'!I58/'SCC X Ano = Fundo Cultural'!I24-1</f>
        <v>#DIV/0!</v>
      </c>
      <c r="J23" s="40">
        <f>+'SCC X Ano = Fundo Cultural'!J58/'SCC X Ano = Fundo Cultural'!J24-1</f>
        <v>-0.89901200949497584</v>
      </c>
      <c r="K23" s="40" t="e">
        <f>+'SCC X Ano = Fundo Cultural'!K58/'SCC X Ano = Fundo Cultural'!K24-1</f>
        <v>#DIV/0!</v>
      </c>
      <c r="L23" s="40">
        <f>+'SCC X Ano = Fundo Cultural'!L58/'SCC X Ano = Fundo Cultural'!L24-1</f>
        <v>-0.45742828223804355</v>
      </c>
    </row>
    <row r="24" spans="1:12" x14ac:dyDescent="0.25">
      <c r="A24" s="25" t="s">
        <v>185</v>
      </c>
      <c r="B24" s="40" t="e">
        <f>+'SCC X Ano = Fundo Cultural'!B59/'SCC X Ano = Fundo Cultural'!B25-1</f>
        <v>#DIV/0!</v>
      </c>
      <c r="C24" s="40" t="e">
        <f>+'SCC X Ano = Fundo Cultural'!C59/'SCC X Ano = Fundo Cultural'!C25-1</f>
        <v>#DIV/0!</v>
      </c>
      <c r="D24" s="40" t="e">
        <f>+'SCC X Ano = Fundo Cultural'!D59/'SCC X Ano = Fundo Cultural'!D25-1</f>
        <v>#DIV/0!</v>
      </c>
      <c r="E24" s="40" t="e">
        <f>+'SCC X Ano = Fundo Cultural'!E59/'SCC X Ano = Fundo Cultural'!E25-1</f>
        <v>#DIV/0!</v>
      </c>
      <c r="F24" s="40" t="e">
        <f>+'SCC X Ano = Fundo Cultural'!F59/'SCC X Ano = Fundo Cultural'!F25-1</f>
        <v>#DIV/0!</v>
      </c>
      <c r="G24" s="40" t="e">
        <f>+'SCC X Ano = Fundo Cultural'!G59/'SCC X Ano = Fundo Cultural'!G25-1</f>
        <v>#DIV/0!</v>
      </c>
      <c r="H24" s="40" t="e">
        <f>+'SCC X Ano = Fundo Cultural'!H59/'SCC X Ano = Fundo Cultural'!H25-1</f>
        <v>#DIV/0!</v>
      </c>
      <c r="I24" s="40" t="e">
        <f>+'SCC X Ano = Fundo Cultural'!I59/'SCC X Ano = Fundo Cultural'!I25-1</f>
        <v>#DIV/0!</v>
      </c>
      <c r="J24" s="40">
        <f>+'SCC X Ano = Fundo Cultural'!J59/'SCC X Ano = Fundo Cultural'!J25-1</f>
        <v>-0.80127450998265193</v>
      </c>
      <c r="K24" s="40" t="e">
        <f>+'SCC X Ano = Fundo Cultural'!K59/'SCC X Ano = Fundo Cultural'!K25-1</f>
        <v>#DIV/0!</v>
      </c>
      <c r="L24" s="40">
        <f>+'SCC X Ano = Fundo Cultural'!L59/'SCC X Ano = Fundo Cultural'!L25-1</f>
        <v>-0.80127450998265193</v>
      </c>
    </row>
    <row r="25" spans="1:12" x14ac:dyDescent="0.25">
      <c r="A25" s="25" t="s">
        <v>200</v>
      </c>
      <c r="B25" s="40" t="e">
        <f>+'SCC X Ano = Fundo Cultural'!B60/'SCC X Ano = Fundo Cultural'!B26-1</f>
        <v>#DIV/0!</v>
      </c>
      <c r="C25" s="40" t="e">
        <f>+'SCC X Ano = Fundo Cultural'!C60/'SCC X Ano = Fundo Cultural'!C26-1</f>
        <v>#DIV/0!</v>
      </c>
      <c r="D25" s="40" t="e">
        <f>+'SCC X Ano = Fundo Cultural'!D60/'SCC X Ano = Fundo Cultural'!D26-1</f>
        <v>#DIV/0!</v>
      </c>
      <c r="E25" s="40" t="e">
        <f>+'SCC X Ano = Fundo Cultural'!E60/'SCC X Ano = Fundo Cultural'!E26-1</f>
        <v>#DIV/0!</v>
      </c>
      <c r="F25" s="40" t="e">
        <f>+'SCC X Ano = Fundo Cultural'!F60/'SCC X Ano = Fundo Cultural'!F26-1</f>
        <v>#DIV/0!</v>
      </c>
      <c r="G25" s="40" t="e">
        <f>+'SCC X Ano = Fundo Cultural'!G60/'SCC X Ano = Fundo Cultural'!G26-1</f>
        <v>#DIV/0!</v>
      </c>
      <c r="H25" s="40" t="e">
        <f>+'SCC X Ano = Fundo Cultural'!H60/'SCC X Ano = Fundo Cultural'!H26-1</f>
        <v>#DIV/0!</v>
      </c>
      <c r="I25" s="40" t="e">
        <f>+'SCC X Ano = Fundo Cultural'!I60/'SCC X Ano = Fundo Cultural'!I26-1</f>
        <v>#DIV/0!</v>
      </c>
      <c r="J25" s="40">
        <f>+'SCC X Ano = Fundo Cultural'!J60/'SCC X Ano = Fundo Cultural'!J26-1</f>
        <v>-0.32077421686910212</v>
      </c>
      <c r="K25" s="40" t="e">
        <f>+'SCC X Ano = Fundo Cultural'!K60/'SCC X Ano = Fundo Cultural'!K26-1</f>
        <v>#DIV/0!</v>
      </c>
      <c r="L25" s="40">
        <f>+'SCC X Ano = Fundo Cultural'!L60/'SCC X Ano = Fundo Cultural'!L26-1</f>
        <v>-0.32077421686910212</v>
      </c>
    </row>
    <row r="26" spans="1:12" x14ac:dyDescent="0.25">
      <c r="A26" s="25" t="s">
        <v>198</v>
      </c>
      <c r="B26" s="40" t="e">
        <f>+'SCC X Ano = Fundo Cultural'!B61/'SCC X Ano = Fundo Cultural'!B27-1</f>
        <v>#DIV/0!</v>
      </c>
      <c r="C26" s="40" t="e">
        <f>+'SCC X Ano = Fundo Cultural'!C61/'SCC X Ano = Fundo Cultural'!C27-1</f>
        <v>#DIV/0!</v>
      </c>
      <c r="D26" s="40" t="e">
        <f>+'SCC X Ano = Fundo Cultural'!D61/'SCC X Ano = Fundo Cultural'!D27-1</f>
        <v>#DIV/0!</v>
      </c>
      <c r="E26" s="40" t="e">
        <f>+'SCC X Ano = Fundo Cultural'!E61/'SCC X Ano = Fundo Cultural'!E27-1</f>
        <v>#DIV/0!</v>
      </c>
      <c r="F26" s="40" t="e">
        <f>+'SCC X Ano = Fundo Cultural'!F61/'SCC X Ano = Fundo Cultural'!F27-1</f>
        <v>#DIV/0!</v>
      </c>
      <c r="G26" s="40" t="e">
        <f>+'SCC X Ano = Fundo Cultural'!G61/'SCC X Ano = Fundo Cultural'!G27-1</f>
        <v>#DIV/0!</v>
      </c>
      <c r="H26" s="40" t="e">
        <f>+'SCC X Ano = Fundo Cultural'!H61/'SCC X Ano = Fundo Cultural'!H27-1</f>
        <v>#DIV/0!</v>
      </c>
      <c r="I26" s="40" t="e">
        <f>+'SCC X Ano = Fundo Cultural'!I61/'SCC X Ano = Fundo Cultural'!I27-1</f>
        <v>#DIV/0!</v>
      </c>
      <c r="J26" s="40">
        <f>+'SCC X Ano = Fundo Cultural'!J61/'SCC X Ano = Fundo Cultural'!J27-1</f>
        <v>-0.35412841226842462</v>
      </c>
      <c r="K26" s="40" t="e">
        <f>+'SCC X Ano = Fundo Cultural'!K61/'SCC X Ano = Fundo Cultural'!K27-1</f>
        <v>#DIV/0!</v>
      </c>
      <c r="L26" s="40">
        <f>+'SCC X Ano = Fundo Cultural'!L61/'SCC X Ano = Fundo Cultural'!L27-1</f>
        <v>-0.35412841226842462</v>
      </c>
    </row>
    <row r="27" spans="1:12" x14ac:dyDescent="0.25">
      <c r="A27" s="25" t="s">
        <v>173</v>
      </c>
      <c r="B27" s="40" t="e">
        <f>+'SCC X Ano = Fundo Cultural'!B62/'SCC X Ano = Fundo Cultural'!B28-1</f>
        <v>#DIV/0!</v>
      </c>
      <c r="C27" s="40" t="e">
        <f>+'SCC X Ano = Fundo Cultural'!C62/'SCC X Ano = Fundo Cultural'!C28-1</f>
        <v>#DIV/0!</v>
      </c>
      <c r="D27" s="40" t="e">
        <f>+'SCC X Ano = Fundo Cultural'!D62/'SCC X Ano = Fundo Cultural'!D28-1</f>
        <v>#DIV/0!</v>
      </c>
      <c r="E27" s="40" t="e">
        <f>+'SCC X Ano = Fundo Cultural'!E62/'SCC X Ano = Fundo Cultural'!E28-1</f>
        <v>#DIV/0!</v>
      </c>
      <c r="F27" s="40" t="e">
        <f>+'SCC X Ano = Fundo Cultural'!F62/'SCC X Ano = Fundo Cultural'!F28-1</f>
        <v>#DIV/0!</v>
      </c>
      <c r="G27" s="40" t="e">
        <f>+'SCC X Ano = Fundo Cultural'!G62/'SCC X Ano = Fundo Cultural'!G28-1</f>
        <v>#DIV/0!</v>
      </c>
      <c r="H27" s="40" t="e">
        <f>+'SCC X Ano = Fundo Cultural'!H62/'SCC X Ano = Fundo Cultural'!H28-1</f>
        <v>#DIV/0!</v>
      </c>
      <c r="I27" s="40" t="e">
        <f>+'SCC X Ano = Fundo Cultural'!I62/'SCC X Ano = Fundo Cultural'!I28-1</f>
        <v>#DIV/0!</v>
      </c>
      <c r="J27" s="40" t="e">
        <f>+'SCC X Ano = Fundo Cultural'!J62/'SCC X Ano = Fundo Cultural'!J28-1</f>
        <v>#DIV/0!</v>
      </c>
      <c r="K27" s="40" t="e">
        <f>+'SCC X Ano = Fundo Cultural'!K62/'SCC X Ano = Fundo Cultural'!K28-1</f>
        <v>#DIV/0!</v>
      </c>
      <c r="L27" s="40" t="e">
        <f>+'SCC X Ano = Fundo Cultural'!L62/'SCC X Ano = Fundo Cultural'!L28-1</f>
        <v>#DIV/0!</v>
      </c>
    </row>
    <row r="28" spans="1:12" x14ac:dyDescent="0.25">
      <c r="A28" s="25" t="s">
        <v>169</v>
      </c>
      <c r="B28" s="40" t="e">
        <f>+'SCC X Ano = Fundo Cultural'!B63/'SCC X Ano = Fundo Cultural'!B29-1</f>
        <v>#DIV/0!</v>
      </c>
      <c r="C28" s="40" t="e">
        <f>+'SCC X Ano = Fundo Cultural'!C63/'SCC X Ano = Fundo Cultural'!C29-1</f>
        <v>#DIV/0!</v>
      </c>
      <c r="D28" s="40" t="e">
        <f>+'SCC X Ano = Fundo Cultural'!D63/'SCC X Ano = Fundo Cultural'!D29-1</f>
        <v>#DIV/0!</v>
      </c>
      <c r="E28" s="40" t="e">
        <f>+'SCC X Ano = Fundo Cultural'!E63/'SCC X Ano = Fundo Cultural'!E29-1</f>
        <v>#DIV/0!</v>
      </c>
      <c r="F28" s="40" t="e">
        <f>+'SCC X Ano = Fundo Cultural'!F63/'SCC X Ano = Fundo Cultural'!F29-1</f>
        <v>#DIV/0!</v>
      </c>
      <c r="G28" s="40" t="e">
        <f>+'SCC X Ano = Fundo Cultural'!G63/'SCC X Ano = Fundo Cultural'!G29-1</f>
        <v>#DIV/0!</v>
      </c>
      <c r="H28" s="40" t="e">
        <f>+'SCC X Ano = Fundo Cultural'!H63/'SCC X Ano = Fundo Cultural'!H29-1</f>
        <v>#DIV/0!</v>
      </c>
      <c r="I28" s="40" t="e">
        <f>+'SCC X Ano = Fundo Cultural'!I63/'SCC X Ano = Fundo Cultural'!I29-1</f>
        <v>#DIV/0!</v>
      </c>
      <c r="J28" s="40" t="e">
        <f>+'SCC X Ano = Fundo Cultural'!J63/'SCC X Ano = Fundo Cultural'!J29-1</f>
        <v>#DIV/0!</v>
      </c>
      <c r="K28" s="40" t="e">
        <f>+'SCC X Ano = Fundo Cultural'!K63/'SCC X Ano = Fundo Cultural'!K29-1</f>
        <v>#DIV/0!</v>
      </c>
      <c r="L28" s="40" t="e">
        <f>+'SCC X Ano = Fundo Cultural'!L63/'SCC X Ano = Fundo Cultural'!L29-1</f>
        <v>#DIV/0!</v>
      </c>
    </row>
    <row r="29" spans="1:12" x14ac:dyDescent="0.25">
      <c r="A29" s="25" t="s">
        <v>163</v>
      </c>
      <c r="B29" s="40" t="e">
        <f>+'SCC X Ano = Fundo Cultural'!B64/'SCC X Ano = Fundo Cultural'!B30-1</f>
        <v>#DIV/0!</v>
      </c>
      <c r="C29" s="40" t="e">
        <f>+'SCC X Ano = Fundo Cultural'!C64/'SCC X Ano = Fundo Cultural'!C30-1</f>
        <v>#DIV/0!</v>
      </c>
      <c r="D29" s="40" t="e">
        <f>+'SCC X Ano = Fundo Cultural'!D64/'SCC X Ano = Fundo Cultural'!D30-1</f>
        <v>#DIV/0!</v>
      </c>
      <c r="E29" s="40" t="e">
        <f>+'SCC X Ano = Fundo Cultural'!E64/'SCC X Ano = Fundo Cultural'!E30-1</f>
        <v>#DIV/0!</v>
      </c>
      <c r="F29" s="40" t="e">
        <f>+'SCC X Ano = Fundo Cultural'!F64/'SCC X Ano = Fundo Cultural'!F30-1</f>
        <v>#DIV/0!</v>
      </c>
      <c r="G29" s="40" t="e">
        <f>+'SCC X Ano = Fundo Cultural'!G64/'SCC X Ano = Fundo Cultural'!G30-1</f>
        <v>#DIV/0!</v>
      </c>
      <c r="H29" s="40" t="e">
        <f>+'SCC X Ano = Fundo Cultural'!H64/'SCC X Ano = Fundo Cultural'!H30-1</f>
        <v>#DIV/0!</v>
      </c>
      <c r="I29" s="40" t="e">
        <f>+'SCC X Ano = Fundo Cultural'!I64/'SCC X Ano = Fundo Cultural'!I30-1</f>
        <v>#DIV/0!</v>
      </c>
      <c r="J29" s="40" t="e">
        <f>+'SCC X Ano = Fundo Cultural'!J64/'SCC X Ano = Fundo Cultural'!J30-1</f>
        <v>#DIV/0!</v>
      </c>
      <c r="K29" s="40" t="e">
        <f>+'SCC X Ano = Fundo Cultural'!K64/'SCC X Ano = Fundo Cultural'!K30-1</f>
        <v>#DIV/0!</v>
      </c>
      <c r="L29" s="40" t="e">
        <f>+'SCC X Ano = Fundo Cultural'!L64/'SCC X Ano = Fundo Cultural'!L30-1</f>
        <v>#DIV/0!</v>
      </c>
    </row>
    <row r="30" spans="1:12" x14ac:dyDescent="0.25">
      <c r="A30" s="25" t="s">
        <v>155</v>
      </c>
      <c r="B30" s="40" t="e">
        <f>+'SCC X Ano = Fundo Cultural'!B65/'SCC X Ano = Fundo Cultural'!B31-1</f>
        <v>#DIV/0!</v>
      </c>
      <c r="C30" s="40" t="e">
        <f>+'SCC X Ano = Fundo Cultural'!C65/'SCC X Ano = Fundo Cultural'!C31-1</f>
        <v>#DIV/0!</v>
      </c>
      <c r="D30" s="40" t="e">
        <f>+'SCC X Ano = Fundo Cultural'!D65/'SCC X Ano = Fundo Cultural'!D31-1</f>
        <v>#DIV/0!</v>
      </c>
      <c r="E30" s="40" t="e">
        <f>+'SCC X Ano = Fundo Cultural'!E65/'SCC X Ano = Fundo Cultural'!E31-1</f>
        <v>#DIV/0!</v>
      </c>
      <c r="F30" s="40" t="e">
        <f>+'SCC X Ano = Fundo Cultural'!F65/'SCC X Ano = Fundo Cultural'!F31-1</f>
        <v>#DIV/0!</v>
      </c>
      <c r="G30" s="40" t="e">
        <f>+'SCC X Ano = Fundo Cultural'!G65/'SCC X Ano = Fundo Cultural'!G31-1</f>
        <v>#DIV/0!</v>
      </c>
      <c r="H30" s="40" t="e">
        <f>+'SCC X Ano = Fundo Cultural'!H65/'SCC X Ano = Fundo Cultural'!H31-1</f>
        <v>#DIV/0!</v>
      </c>
      <c r="I30" s="40" t="e">
        <f>+'SCC X Ano = Fundo Cultural'!I65/'SCC X Ano = Fundo Cultural'!I31-1</f>
        <v>#DIV/0!</v>
      </c>
      <c r="J30" s="40" t="e">
        <f>+'SCC X Ano = Fundo Cultural'!J65/'SCC X Ano = Fundo Cultural'!J31-1</f>
        <v>#DIV/0!</v>
      </c>
      <c r="K30" s="40" t="e">
        <f>+'SCC X Ano = Fundo Cultural'!K65/'SCC X Ano = Fundo Cultural'!K31-1</f>
        <v>#DIV/0!</v>
      </c>
      <c r="L30" s="40" t="e">
        <f>+'SCC X Ano = Fundo Cultural'!L65/'SCC X Ano = Fundo Cultural'!L31-1</f>
        <v>#DIV/0!</v>
      </c>
    </row>
    <row r="31" spans="1:12" x14ac:dyDescent="0.25">
      <c r="A31" s="25" t="s">
        <v>223</v>
      </c>
      <c r="B31" s="40" t="e">
        <f>+'SCC X Ano = Fundo Cultural'!B66/'SCC X Ano = Fundo Cultural'!B32-1</f>
        <v>#DIV/0!</v>
      </c>
      <c r="C31" s="40">
        <f>+'SCC X Ano = Fundo Cultural'!C66/'SCC X Ano = Fundo Cultural'!C32-1</f>
        <v>0.67476543443743098</v>
      </c>
      <c r="D31" s="40">
        <f>+'SCC X Ano = Fundo Cultural'!D66/'SCC X Ano = Fundo Cultural'!D32-1</f>
        <v>1.2605871155274473</v>
      </c>
      <c r="E31" s="40" t="e">
        <f>+'SCC X Ano = Fundo Cultural'!E66/'SCC X Ano = Fundo Cultural'!E32-1</f>
        <v>#DIV/0!</v>
      </c>
      <c r="F31" s="40" t="e">
        <f>+'SCC X Ano = Fundo Cultural'!F66/'SCC X Ano = Fundo Cultural'!F32-1</f>
        <v>#DIV/0!</v>
      </c>
      <c r="G31" s="40" t="e">
        <f>+'SCC X Ano = Fundo Cultural'!G66/'SCC X Ano = Fundo Cultural'!G32-1</f>
        <v>#DIV/0!</v>
      </c>
      <c r="H31" s="40" t="e">
        <f>+'SCC X Ano = Fundo Cultural'!H66/'SCC X Ano = Fundo Cultural'!H32-1</f>
        <v>#DIV/0!</v>
      </c>
      <c r="I31" s="40" t="e">
        <f>+'SCC X Ano = Fundo Cultural'!I66/'SCC X Ano = Fundo Cultural'!I32-1</f>
        <v>#DIV/0!</v>
      </c>
      <c r="J31" s="40">
        <f>+'SCC X Ano = Fundo Cultural'!J66/'SCC X Ano = Fundo Cultural'!J32-1</f>
        <v>0.38075831407395544</v>
      </c>
      <c r="K31" s="40" t="e">
        <f>+'SCC X Ano = Fundo Cultural'!K66/'SCC X Ano = Fundo Cultural'!K32-1</f>
        <v>#DIV/0!</v>
      </c>
      <c r="L31" s="40">
        <f>+'SCC X Ano = Fundo Cultural'!L66/'SCC X Ano = Fundo Cultural'!L32-1</f>
        <v>0.4200999150413558</v>
      </c>
    </row>
    <row r="32" spans="1:12" x14ac:dyDescent="0.25">
      <c r="A32" s="25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3" spans="1:12" x14ac:dyDescent="0.25">
      <c r="A33" s="25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</row>
    <row r="34" spans="1:12" x14ac:dyDescent="0.25">
      <c r="A34" s="25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x14ac:dyDescent="0.2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x14ac:dyDescent="0.25">
      <c r="A36" s="2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25"/>
      <c r="B37" s="25" t="s">
        <v>224</v>
      </c>
      <c r="C37" s="25" t="s">
        <v>228</v>
      </c>
      <c r="D37" s="25" t="s">
        <v>15</v>
      </c>
      <c r="E37" s="25" t="s">
        <v>229</v>
      </c>
      <c r="F37" s="25" t="s">
        <v>226</v>
      </c>
      <c r="G37" s="25" t="s">
        <v>227</v>
      </c>
      <c r="H37" s="25" t="s">
        <v>131</v>
      </c>
      <c r="I37" s="25" t="s">
        <v>130</v>
      </c>
      <c r="J37" s="25" t="s">
        <v>129</v>
      </c>
      <c r="K37" s="25" t="s">
        <v>230</v>
      </c>
      <c r="L37" s="25" t="s">
        <v>404</v>
      </c>
    </row>
    <row r="38" spans="1:12" x14ac:dyDescent="0.25">
      <c r="A38" s="25" t="s">
        <v>132</v>
      </c>
      <c r="B38" s="40" t="e">
        <f>+'SCC X Ano = Fundo Cultural'!B73/'SCC X Ano = Fundo Cultural'!B39-1</f>
        <v>#DIV/0!</v>
      </c>
      <c r="C38" s="40" t="e">
        <f>+'SCC X Ano = Fundo Cultural'!C73/'SCC X Ano = Fundo Cultural'!C39-1</f>
        <v>#DIV/0!</v>
      </c>
      <c r="D38" s="40" t="e">
        <f>+'SCC X Ano = Fundo Cultural'!D73/'SCC X Ano = Fundo Cultural'!D39-1</f>
        <v>#DIV/0!</v>
      </c>
      <c r="E38" s="40" t="e">
        <f>+'SCC X Ano = Fundo Cultural'!E73/'SCC X Ano = Fundo Cultural'!E39-1</f>
        <v>#DIV/0!</v>
      </c>
      <c r="F38" s="40" t="e">
        <f>+'SCC X Ano = Fundo Cultural'!F73/'SCC X Ano = Fundo Cultural'!F39-1</f>
        <v>#DIV/0!</v>
      </c>
      <c r="G38" s="40" t="e">
        <f>+'SCC X Ano = Fundo Cultural'!G73/'SCC X Ano = Fundo Cultural'!G39-1</f>
        <v>#DIV/0!</v>
      </c>
      <c r="H38" s="40" t="e">
        <f>+'SCC X Ano = Fundo Cultural'!H73/'SCC X Ano = Fundo Cultural'!H39-1</f>
        <v>#DIV/0!</v>
      </c>
      <c r="I38" s="40" t="e">
        <f>+'SCC X Ano = Fundo Cultural'!I73/'SCC X Ano = Fundo Cultural'!I39-1</f>
        <v>#DIV/0!</v>
      </c>
      <c r="J38" s="40" t="e">
        <f>+'SCC X Ano = Fundo Cultural'!J73/'SCC X Ano = Fundo Cultural'!J39-1</f>
        <v>#DIV/0!</v>
      </c>
      <c r="K38" s="40" t="e">
        <f>+'SCC X Ano = Fundo Cultural'!K73/'SCC X Ano = Fundo Cultural'!K39-1</f>
        <v>#DIV/0!</v>
      </c>
      <c r="L38" s="40" t="e">
        <f>+'SCC X Ano = Fundo Cultural'!L73/'SCC X Ano = Fundo Cultural'!L39-1</f>
        <v>#DIV/0!</v>
      </c>
    </row>
    <row r="39" spans="1:12" x14ac:dyDescent="0.25">
      <c r="A39" s="25" t="s">
        <v>134</v>
      </c>
      <c r="B39" s="40" t="e">
        <f>+'SCC X Ano = Fundo Cultural'!B74/'SCC X Ano = Fundo Cultural'!B40-1</f>
        <v>#DIV/0!</v>
      </c>
      <c r="C39" s="40" t="e">
        <f>+'SCC X Ano = Fundo Cultural'!C74/'SCC X Ano = Fundo Cultural'!C40-1</f>
        <v>#DIV/0!</v>
      </c>
      <c r="D39" s="40" t="e">
        <f>+'SCC X Ano = Fundo Cultural'!D74/'SCC X Ano = Fundo Cultural'!D40-1</f>
        <v>#DIV/0!</v>
      </c>
      <c r="E39" s="40" t="e">
        <f>+'SCC X Ano = Fundo Cultural'!E74/'SCC X Ano = Fundo Cultural'!E40-1</f>
        <v>#DIV/0!</v>
      </c>
      <c r="F39" s="40" t="e">
        <f>+'SCC X Ano = Fundo Cultural'!F74/'SCC X Ano = Fundo Cultural'!F40-1</f>
        <v>#DIV/0!</v>
      </c>
      <c r="G39" s="40" t="e">
        <f>+'SCC X Ano = Fundo Cultural'!G74/'SCC X Ano = Fundo Cultural'!G40-1</f>
        <v>#DIV/0!</v>
      </c>
      <c r="H39" s="40" t="e">
        <f>+'SCC X Ano = Fundo Cultural'!H74/'SCC X Ano = Fundo Cultural'!H40-1</f>
        <v>#DIV/0!</v>
      </c>
      <c r="I39" s="40" t="e">
        <f>+'SCC X Ano = Fundo Cultural'!I74/'SCC X Ano = Fundo Cultural'!I40-1</f>
        <v>#DIV/0!</v>
      </c>
      <c r="J39" s="40" t="e">
        <f>+'SCC X Ano = Fundo Cultural'!J74/'SCC X Ano = Fundo Cultural'!J40-1</f>
        <v>#DIV/0!</v>
      </c>
      <c r="K39" s="40" t="e">
        <f>+'SCC X Ano = Fundo Cultural'!K74/'SCC X Ano = Fundo Cultural'!K40-1</f>
        <v>#DIV/0!</v>
      </c>
      <c r="L39" s="40" t="e">
        <f>+'SCC X Ano = Fundo Cultural'!L74/'SCC X Ano = Fundo Cultural'!L40-1</f>
        <v>#DIV/0!</v>
      </c>
    </row>
    <row r="40" spans="1:12" x14ac:dyDescent="0.25">
      <c r="A40" s="25" t="s">
        <v>139</v>
      </c>
      <c r="B40" s="40" t="e">
        <f>+'SCC X Ano = Fundo Cultural'!B75/'SCC X Ano = Fundo Cultural'!B41-1</f>
        <v>#DIV/0!</v>
      </c>
      <c r="C40" s="40" t="e">
        <f>+'SCC X Ano = Fundo Cultural'!C75/'SCC X Ano = Fundo Cultural'!C41-1</f>
        <v>#DIV/0!</v>
      </c>
      <c r="D40" s="40" t="e">
        <f>+'SCC X Ano = Fundo Cultural'!D75/'SCC X Ano = Fundo Cultural'!D41-1</f>
        <v>#DIV/0!</v>
      </c>
      <c r="E40" s="40" t="e">
        <f>+'SCC X Ano = Fundo Cultural'!E75/'SCC X Ano = Fundo Cultural'!E41-1</f>
        <v>#DIV/0!</v>
      </c>
      <c r="F40" s="40" t="e">
        <f>+'SCC X Ano = Fundo Cultural'!F75/'SCC X Ano = Fundo Cultural'!F41-1</f>
        <v>#DIV/0!</v>
      </c>
      <c r="G40" s="40" t="e">
        <f>+'SCC X Ano = Fundo Cultural'!G75/'SCC X Ano = Fundo Cultural'!G41-1</f>
        <v>#DIV/0!</v>
      </c>
      <c r="H40" s="40" t="e">
        <f>+'SCC X Ano = Fundo Cultural'!H75/'SCC X Ano = Fundo Cultural'!H41-1</f>
        <v>#DIV/0!</v>
      </c>
      <c r="I40" s="40" t="e">
        <f>+'SCC X Ano = Fundo Cultural'!I75/'SCC X Ano = Fundo Cultural'!I41-1</f>
        <v>#DIV/0!</v>
      </c>
      <c r="J40" s="40" t="e">
        <f>+'SCC X Ano = Fundo Cultural'!J75/'SCC X Ano = Fundo Cultural'!J41-1</f>
        <v>#DIV/0!</v>
      </c>
      <c r="K40" s="40" t="e">
        <f>+'SCC X Ano = Fundo Cultural'!K75/'SCC X Ano = Fundo Cultural'!K41-1</f>
        <v>#DIV/0!</v>
      </c>
      <c r="L40" s="40" t="e">
        <f>+'SCC X Ano = Fundo Cultural'!L75/'SCC X Ano = Fundo Cultural'!L41-1</f>
        <v>#DIV/0!</v>
      </c>
    </row>
    <row r="41" spans="1:12" x14ac:dyDescent="0.25">
      <c r="A41" s="25" t="s">
        <v>143</v>
      </c>
      <c r="B41" s="40" t="e">
        <f>+'SCC X Ano = Fundo Cultural'!B76/'SCC X Ano = Fundo Cultural'!B42-1</f>
        <v>#DIV/0!</v>
      </c>
      <c r="C41" s="40" t="e">
        <f>+'SCC X Ano = Fundo Cultural'!C76/'SCC X Ano = Fundo Cultural'!C42-1</f>
        <v>#DIV/0!</v>
      </c>
      <c r="D41" s="40" t="e">
        <f>+'SCC X Ano = Fundo Cultural'!D76/'SCC X Ano = Fundo Cultural'!D42-1</f>
        <v>#DIV/0!</v>
      </c>
      <c r="E41" s="40" t="e">
        <f>+'SCC X Ano = Fundo Cultural'!E76/'SCC X Ano = Fundo Cultural'!E42-1</f>
        <v>#DIV/0!</v>
      </c>
      <c r="F41" s="40" t="e">
        <f>+'SCC X Ano = Fundo Cultural'!F76/'SCC X Ano = Fundo Cultural'!F42-1</f>
        <v>#DIV/0!</v>
      </c>
      <c r="G41" s="40" t="e">
        <f>+'SCC X Ano = Fundo Cultural'!G76/'SCC X Ano = Fundo Cultural'!G42-1</f>
        <v>#DIV/0!</v>
      </c>
      <c r="H41" s="40" t="e">
        <f>+'SCC X Ano = Fundo Cultural'!H76/'SCC X Ano = Fundo Cultural'!H42-1</f>
        <v>#DIV/0!</v>
      </c>
      <c r="I41" s="40" t="e">
        <f>+'SCC X Ano = Fundo Cultural'!I76/'SCC X Ano = Fundo Cultural'!I42-1</f>
        <v>#DIV/0!</v>
      </c>
      <c r="J41" s="40" t="e">
        <f>+'SCC X Ano = Fundo Cultural'!J76/'SCC X Ano = Fundo Cultural'!J42-1</f>
        <v>#DIV/0!</v>
      </c>
      <c r="K41" s="40" t="e">
        <f>+'SCC X Ano = Fundo Cultural'!K76/'SCC X Ano = Fundo Cultural'!K42-1</f>
        <v>#DIV/0!</v>
      </c>
      <c r="L41" s="40" t="e">
        <f>+'SCC X Ano = Fundo Cultural'!L76/'SCC X Ano = Fundo Cultural'!L42-1</f>
        <v>#DIV/0!</v>
      </c>
    </row>
    <row r="42" spans="1:12" x14ac:dyDescent="0.25">
      <c r="A42" s="25" t="s">
        <v>146</v>
      </c>
      <c r="B42" s="40" t="e">
        <f>+'SCC X Ano = Fundo Cultural'!B77/'SCC X Ano = Fundo Cultural'!B43-1</f>
        <v>#DIV/0!</v>
      </c>
      <c r="C42" s="40" t="e">
        <f>+'SCC X Ano = Fundo Cultural'!C77/'SCC X Ano = Fundo Cultural'!C43-1</f>
        <v>#DIV/0!</v>
      </c>
      <c r="D42" s="40" t="e">
        <f>+'SCC X Ano = Fundo Cultural'!D77/'SCC X Ano = Fundo Cultural'!D43-1</f>
        <v>#DIV/0!</v>
      </c>
      <c r="E42" s="40" t="e">
        <f>+'SCC X Ano = Fundo Cultural'!E77/'SCC X Ano = Fundo Cultural'!E43-1</f>
        <v>#DIV/0!</v>
      </c>
      <c r="F42" s="40" t="e">
        <f>+'SCC X Ano = Fundo Cultural'!F77/'SCC X Ano = Fundo Cultural'!F43-1</f>
        <v>#DIV/0!</v>
      </c>
      <c r="G42" s="40" t="e">
        <f>+'SCC X Ano = Fundo Cultural'!G77/'SCC X Ano = Fundo Cultural'!G43-1</f>
        <v>#DIV/0!</v>
      </c>
      <c r="H42" s="40" t="e">
        <f>+'SCC X Ano = Fundo Cultural'!H77/'SCC X Ano = Fundo Cultural'!H43-1</f>
        <v>#DIV/0!</v>
      </c>
      <c r="I42" s="40" t="e">
        <f>+'SCC X Ano = Fundo Cultural'!I77/'SCC X Ano = Fundo Cultural'!I43-1</f>
        <v>#DIV/0!</v>
      </c>
      <c r="J42" s="40">
        <f>+'SCC X Ano = Fundo Cultural'!J77/'SCC X Ano = Fundo Cultural'!J43-1</f>
        <v>-0.8516875332412972</v>
      </c>
      <c r="K42" s="40" t="e">
        <f>+'SCC X Ano = Fundo Cultural'!K77/'SCC X Ano = Fundo Cultural'!K43-1</f>
        <v>#DIV/0!</v>
      </c>
      <c r="L42" s="40">
        <f>+'SCC X Ano = Fundo Cultural'!L77/'SCC X Ano = Fundo Cultural'!L43-1</f>
        <v>-0.8516875332412972</v>
      </c>
    </row>
    <row r="43" spans="1:12" x14ac:dyDescent="0.25">
      <c r="A43" s="25" t="s">
        <v>141</v>
      </c>
      <c r="B43" s="40" t="e">
        <f>+'SCC X Ano = Fundo Cultural'!B78/'SCC X Ano = Fundo Cultural'!B44-1</f>
        <v>#DIV/0!</v>
      </c>
      <c r="C43" s="40" t="e">
        <f>+'SCC X Ano = Fundo Cultural'!C78/'SCC X Ano = Fundo Cultural'!C44-1</f>
        <v>#DIV/0!</v>
      </c>
      <c r="D43" s="40" t="e">
        <f>+'SCC X Ano = Fundo Cultural'!D78/'SCC X Ano = Fundo Cultural'!D44-1</f>
        <v>#DIV/0!</v>
      </c>
      <c r="E43" s="40" t="e">
        <f>+'SCC X Ano = Fundo Cultural'!E78/'SCC X Ano = Fundo Cultural'!E44-1</f>
        <v>#DIV/0!</v>
      </c>
      <c r="F43" s="40" t="e">
        <f>+'SCC X Ano = Fundo Cultural'!F78/'SCC X Ano = Fundo Cultural'!F44-1</f>
        <v>#DIV/0!</v>
      </c>
      <c r="G43" s="40" t="e">
        <f>+'SCC X Ano = Fundo Cultural'!G78/'SCC X Ano = Fundo Cultural'!G44-1</f>
        <v>#DIV/0!</v>
      </c>
      <c r="H43" s="40" t="e">
        <f>+'SCC X Ano = Fundo Cultural'!H78/'SCC X Ano = Fundo Cultural'!H44-1</f>
        <v>#DIV/0!</v>
      </c>
      <c r="I43" s="40" t="e">
        <f>+'SCC X Ano = Fundo Cultural'!I78/'SCC X Ano = Fundo Cultural'!I44-1</f>
        <v>#DIV/0!</v>
      </c>
      <c r="J43" s="40" t="e">
        <f>+'SCC X Ano = Fundo Cultural'!J78/'SCC X Ano = Fundo Cultural'!J44-1</f>
        <v>#DIV/0!</v>
      </c>
      <c r="K43" s="40" t="e">
        <f>+'SCC X Ano = Fundo Cultural'!K78/'SCC X Ano = Fundo Cultural'!K44-1</f>
        <v>#DIV/0!</v>
      </c>
      <c r="L43" s="40" t="e">
        <f>+'SCC X Ano = Fundo Cultural'!L78/'SCC X Ano = Fundo Cultural'!L44-1</f>
        <v>#DIV/0!</v>
      </c>
    </row>
    <row r="44" spans="1:12" x14ac:dyDescent="0.25">
      <c r="A44" s="25" t="s">
        <v>153</v>
      </c>
      <c r="B44" s="40" t="e">
        <f>+'SCC X Ano = Fundo Cultural'!B79/'SCC X Ano = Fundo Cultural'!B45-1</f>
        <v>#DIV/0!</v>
      </c>
      <c r="C44" s="40" t="e">
        <f>+'SCC X Ano = Fundo Cultural'!C79/'SCC X Ano = Fundo Cultural'!C45-1</f>
        <v>#DIV/0!</v>
      </c>
      <c r="D44" s="40" t="e">
        <f>+'SCC X Ano = Fundo Cultural'!D79/'SCC X Ano = Fundo Cultural'!D45-1</f>
        <v>#DIV/0!</v>
      </c>
      <c r="E44" s="40" t="e">
        <f>+'SCC X Ano = Fundo Cultural'!E79/'SCC X Ano = Fundo Cultural'!E45-1</f>
        <v>#DIV/0!</v>
      </c>
      <c r="F44" s="40" t="e">
        <f>+'SCC X Ano = Fundo Cultural'!F79/'SCC X Ano = Fundo Cultural'!F45-1</f>
        <v>#DIV/0!</v>
      </c>
      <c r="G44" s="40" t="e">
        <f>+'SCC X Ano = Fundo Cultural'!G79/'SCC X Ano = Fundo Cultural'!G45-1</f>
        <v>#DIV/0!</v>
      </c>
      <c r="H44" s="40" t="e">
        <f>+'SCC X Ano = Fundo Cultural'!H79/'SCC X Ano = Fundo Cultural'!H45-1</f>
        <v>#DIV/0!</v>
      </c>
      <c r="I44" s="40" t="e">
        <f>+'SCC X Ano = Fundo Cultural'!I79/'SCC X Ano = Fundo Cultural'!I45-1</f>
        <v>#DIV/0!</v>
      </c>
      <c r="J44" s="40" t="e">
        <f>+'SCC X Ano = Fundo Cultural'!J79/'SCC X Ano = Fundo Cultural'!J45-1</f>
        <v>#DIV/0!</v>
      </c>
      <c r="K44" s="40" t="e">
        <f>+'SCC X Ano = Fundo Cultural'!K79/'SCC X Ano = Fundo Cultural'!K45-1</f>
        <v>#DIV/0!</v>
      </c>
      <c r="L44" s="40" t="e">
        <f>+'SCC X Ano = Fundo Cultural'!L79/'SCC X Ano = Fundo Cultural'!L45-1</f>
        <v>#DIV/0!</v>
      </c>
    </row>
    <row r="45" spans="1:12" x14ac:dyDescent="0.25">
      <c r="A45" s="25" t="s">
        <v>157</v>
      </c>
      <c r="B45" s="40" t="e">
        <f>+'SCC X Ano = Fundo Cultural'!B80/'SCC X Ano = Fundo Cultural'!B46-1</f>
        <v>#DIV/0!</v>
      </c>
      <c r="C45" s="40" t="e">
        <f>+'SCC X Ano = Fundo Cultural'!C80/'SCC X Ano = Fundo Cultural'!C46-1</f>
        <v>#DIV/0!</v>
      </c>
      <c r="D45" s="40" t="e">
        <f>+'SCC X Ano = Fundo Cultural'!D80/'SCC X Ano = Fundo Cultural'!D46-1</f>
        <v>#DIV/0!</v>
      </c>
      <c r="E45" s="40" t="e">
        <f>+'SCC X Ano = Fundo Cultural'!E80/'SCC X Ano = Fundo Cultural'!E46-1</f>
        <v>#DIV/0!</v>
      </c>
      <c r="F45" s="40" t="e">
        <f>+'SCC X Ano = Fundo Cultural'!F80/'SCC X Ano = Fundo Cultural'!F46-1</f>
        <v>#DIV/0!</v>
      </c>
      <c r="G45" s="40" t="e">
        <f>+'SCC X Ano = Fundo Cultural'!G80/'SCC X Ano = Fundo Cultural'!G46-1</f>
        <v>#DIV/0!</v>
      </c>
      <c r="H45" s="40" t="e">
        <f>+'SCC X Ano = Fundo Cultural'!H80/'SCC X Ano = Fundo Cultural'!H46-1</f>
        <v>#DIV/0!</v>
      </c>
      <c r="I45" s="40" t="e">
        <f>+'SCC X Ano = Fundo Cultural'!I80/'SCC X Ano = Fundo Cultural'!I46-1</f>
        <v>#DIV/0!</v>
      </c>
      <c r="J45" s="40">
        <f>+'SCC X Ano = Fundo Cultural'!J80/'SCC X Ano = Fundo Cultural'!J46-1</f>
        <v>0.56596123157884271</v>
      </c>
      <c r="K45" s="40" t="e">
        <f>+'SCC X Ano = Fundo Cultural'!K80/'SCC X Ano = Fundo Cultural'!K46-1</f>
        <v>#DIV/0!</v>
      </c>
      <c r="L45" s="40">
        <f>+'SCC X Ano = Fundo Cultural'!L80/'SCC X Ano = Fundo Cultural'!L46-1</f>
        <v>0.56596123157884271</v>
      </c>
    </row>
    <row r="46" spans="1:12" x14ac:dyDescent="0.25">
      <c r="A46" s="25" t="s">
        <v>161</v>
      </c>
      <c r="B46" s="40" t="e">
        <f>+'SCC X Ano = Fundo Cultural'!B81/'SCC X Ano = Fundo Cultural'!B47-1</f>
        <v>#DIV/0!</v>
      </c>
      <c r="C46" s="40" t="e">
        <f>+'SCC X Ano = Fundo Cultural'!C81/'SCC X Ano = Fundo Cultural'!C47-1</f>
        <v>#DIV/0!</v>
      </c>
      <c r="D46" s="40" t="e">
        <f>+'SCC X Ano = Fundo Cultural'!D81/'SCC X Ano = Fundo Cultural'!D47-1</f>
        <v>#DIV/0!</v>
      </c>
      <c r="E46" s="40" t="e">
        <f>+'SCC X Ano = Fundo Cultural'!E81/'SCC X Ano = Fundo Cultural'!E47-1</f>
        <v>#DIV/0!</v>
      </c>
      <c r="F46" s="40" t="e">
        <f>+'SCC X Ano = Fundo Cultural'!F81/'SCC X Ano = Fundo Cultural'!F47-1</f>
        <v>#DIV/0!</v>
      </c>
      <c r="G46" s="40" t="e">
        <f>+'SCC X Ano = Fundo Cultural'!G81/'SCC X Ano = Fundo Cultural'!G47-1</f>
        <v>#DIV/0!</v>
      </c>
      <c r="H46" s="40" t="e">
        <f>+'SCC X Ano = Fundo Cultural'!H81/'SCC X Ano = Fundo Cultural'!H47-1</f>
        <v>#DIV/0!</v>
      </c>
      <c r="I46" s="40" t="e">
        <f>+'SCC X Ano = Fundo Cultural'!I81/'SCC X Ano = Fundo Cultural'!I47-1</f>
        <v>#DIV/0!</v>
      </c>
      <c r="J46" s="40">
        <f>+'SCC X Ano = Fundo Cultural'!J81/'SCC X Ano = Fundo Cultural'!J47-1</f>
        <v>-1</v>
      </c>
      <c r="K46" s="40" t="e">
        <f>+'SCC X Ano = Fundo Cultural'!K81/'SCC X Ano = Fundo Cultural'!K47-1</f>
        <v>#DIV/0!</v>
      </c>
      <c r="L46" s="40">
        <f>+'SCC X Ano = Fundo Cultural'!L81/'SCC X Ano = Fundo Cultural'!L47-1</f>
        <v>-1</v>
      </c>
    </row>
    <row r="47" spans="1:12" x14ac:dyDescent="0.25">
      <c r="A47" s="25" t="s">
        <v>151</v>
      </c>
      <c r="B47" s="40" t="e">
        <f>+'SCC X Ano = Fundo Cultural'!B82/'SCC X Ano = Fundo Cultural'!B48-1</f>
        <v>#DIV/0!</v>
      </c>
      <c r="C47" s="40" t="e">
        <f>+'SCC X Ano = Fundo Cultural'!C82/'SCC X Ano = Fundo Cultural'!C48-1</f>
        <v>#DIV/0!</v>
      </c>
      <c r="D47" s="40" t="e">
        <f>+'SCC X Ano = Fundo Cultural'!D82/'SCC X Ano = Fundo Cultural'!D48-1</f>
        <v>#DIV/0!</v>
      </c>
      <c r="E47" s="40" t="e">
        <f>+'SCC X Ano = Fundo Cultural'!E82/'SCC X Ano = Fundo Cultural'!E48-1</f>
        <v>#DIV/0!</v>
      </c>
      <c r="F47" s="40" t="e">
        <f>+'SCC X Ano = Fundo Cultural'!F82/'SCC X Ano = Fundo Cultural'!F48-1</f>
        <v>#DIV/0!</v>
      </c>
      <c r="G47" s="40" t="e">
        <f>+'SCC X Ano = Fundo Cultural'!G82/'SCC X Ano = Fundo Cultural'!G48-1</f>
        <v>#DIV/0!</v>
      </c>
      <c r="H47" s="40" t="e">
        <f>+'SCC X Ano = Fundo Cultural'!H82/'SCC X Ano = Fundo Cultural'!H48-1</f>
        <v>#DIV/0!</v>
      </c>
      <c r="I47" s="40" t="e">
        <f>+'SCC X Ano = Fundo Cultural'!I82/'SCC X Ano = Fundo Cultural'!I48-1</f>
        <v>#DIV/0!</v>
      </c>
      <c r="J47" s="40">
        <f>+'SCC X Ano = Fundo Cultural'!J82/'SCC X Ano = Fundo Cultural'!J48-1</f>
        <v>-0.15134030272158594</v>
      </c>
      <c r="K47" s="40" t="e">
        <f>+'SCC X Ano = Fundo Cultural'!K82/'SCC X Ano = Fundo Cultural'!K48-1</f>
        <v>#DIV/0!</v>
      </c>
      <c r="L47" s="40">
        <f>+'SCC X Ano = Fundo Cultural'!L82/'SCC X Ano = Fundo Cultural'!L48-1</f>
        <v>-0.15134030272158594</v>
      </c>
    </row>
    <row r="48" spans="1:12" x14ac:dyDescent="0.25">
      <c r="A48" s="25" t="s">
        <v>167</v>
      </c>
      <c r="B48" s="40" t="e">
        <f>+'SCC X Ano = Fundo Cultural'!B83/'SCC X Ano = Fundo Cultural'!B49-1</f>
        <v>#DIV/0!</v>
      </c>
      <c r="C48" s="40" t="e">
        <f>+'SCC X Ano = Fundo Cultural'!C83/'SCC X Ano = Fundo Cultural'!C49-1</f>
        <v>#DIV/0!</v>
      </c>
      <c r="D48" s="40" t="e">
        <f>+'SCC X Ano = Fundo Cultural'!D83/'SCC X Ano = Fundo Cultural'!D49-1</f>
        <v>#DIV/0!</v>
      </c>
      <c r="E48" s="40" t="e">
        <f>+'SCC X Ano = Fundo Cultural'!E83/'SCC X Ano = Fundo Cultural'!E49-1</f>
        <v>#DIV/0!</v>
      </c>
      <c r="F48" s="40" t="e">
        <f>+'SCC X Ano = Fundo Cultural'!F83/'SCC X Ano = Fundo Cultural'!F49-1</f>
        <v>#DIV/0!</v>
      </c>
      <c r="G48" s="40" t="e">
        <f>+'SCC X Ano = Fundo Cultural'!G83/'SCC X Ano = Fundo Cultural'!G49-1</f>
        <v>#DIV/0!</v>
      </c>
      <c r="H48" s="40" t="e">
        <f>+'SCC X Ano = Fundo Cultural'!H83/'SCC X Ano = Fundo Cultural'!H49-1</f>
        <v>#DIV/0!</v>
      </c>
      <c r="I48" s="40" t="e">
        <f>+'SCC X Ano = Fundo Cultural'!I83/'SCC X Ano = Fundo Cultural'!I49-1</f>
        <v>#DIV/0!</v>
      </c>
      <c r="J48" s="40" t="e">
        <f>+'SCC X Ano = Fundo Cultural'!J83/'SCC X Ano = Fundo Cultural'!J49-1</f>
        <v>#DIV/0!</v>
      </c>
      <c r="K48" s="40" t="e">
        <f>+'SCC X Ano = Fundo Cultural'!K83/'SCC X Ano = Fundo Cultural'!K49-1</f>
        <v>#DIV/0!</v>
      </c>
      <c r="L48" s="40" t="e">
        <f>+'SCC X Ano = Fundo Cultural'!L83/'SCC X Ano = Fundo Cultural'!L49-1</f>
        <v>#DIV/0!</v>
      </c>
    </row>
    <row r="49" spans="1:12" x14ac:dyDescent="0.25">
      <c r="A49" s="25" t="s">
        <v>171</v>
      </c>
      <c r="B49" s="40" t="e">
        <f>+'SCC X Ano = Fundo Cultural'!B84/'SCC X Ano = Fundo Cultural'!B50-1</f>
        <v>#DIV/0!</v>
      </c>
      <c r="C49" s="40" t="e">
        <f>+'SCC X Ano = Fundo Cultural'!C84/'SCC X Ano = Fundo Cultural'!C50-1</f>
        <v>#DIV/0!</v>
      </c>
      <c r="D49" s="40" t="e">
        <f>+'SCC X Ano = Fundo Cultural'!D84/'SCC X Ano = Fundo Cultural'!D50-1</f>
        <v>#DIV/0!</v>
      </c>
      <c r="E49" s="40" t="e">
        <f>+'SCC X Ano = Fundo Cultural'!E84/'SCC X Ano = Fundo Cultural'!E50-1</f>
        <v>#DIV/0!</v>
      </c>
      <c r="F49" s="40" t="e">
        <f>+'SCC X Ano = Fundo Cultural'!F84/'SCC X Ano = Fundo Cultural'!F50-1</f>
        <v>#DIV/0!</v>
      </c>
      <c r="G49" s="40" t="e">
        <f>+'SCC X Ano = Fundo Cultural'!G84/'SCC X Ano = Fundo Cultural'!G50-1</f>
        <v>#DIV/0!</v>
      </c>
      <c r="H49" s="40" t="e">
        <f>+'SCC X Ano = Fundo Cultural'!H84/'SCC X Ano = Fundo Cultural'!H50-1</f>
        <v>#DIV/0!</v>
      </c>
      <c r="I49" s="40" t="e">
        <f>+'SCC X Ano = Fundo Cultural'!I84/'SCC X Ano = Fundo Cultural'!I50-1</f>
        <v>#DIV/0!</v>
      </c>
      <c r="J49" s="40" t="e">
        <f>+'SCC X Ano = Fundo Cultural'!J84/'SCC X Ano = Fundo Cultural'!J50-1</f>
        <v>#DIV/0!</v>
      </c>
      <c r="K49" s="40" t="e">
        <f>+'SCC X Ano = Fundo Cultural'!K84/'SCC X Ano = Fundo Cultural'!K50-1</f>
        <v>#DIV/0!</v>
      </c>
      <c r="L49" s="40" t="e">
        <f>+'SCC X Ano = Fundo Cultural'!L84/'SCC X Ano = Fundo Cultural'!L50-1</f>
        <v>#DIV/0!</v>
      </c>
    </row>
    <row r="50" spans="1:12" x14ac:dyDescent="0.25">
      <c r="A50" s="25" t="s">
        <v>175</v>
      </c>
      <c r="B50" s="40" t="e">
        <f>+'SCC X Ano = Fundo Cultural'!B85/'SCC X Ano = Fundo Cultural'!B51-1</f>
        <v>#DIV/0!</v>
      </c>
      <c r="C50" s="40" t="e">
        <f>+'SCC X Ano = Fundo Cultural'!C85/'SCC X Ano = Fundo Cultural'!C51-1</f>
        <v>#DIV/0!</v>
      </c>
      <c r="D50" s="40" t="e">
        <f>+'SCC X Ano = Fundo Cultural'!D85/'SCC X Ano = Fundo Cultural'!D51-1</f>
        <v>#DIV/0!</v>
      </c>
      <c r="E50" s="40" t="e">
        <f>+'SCC X Ano = Fundo Cultural'!E85/'SCC X Ano = Fundo Cultural'!E51-1</f>
        <v>#DIV/0!</v>
      </c>
      <c r="F50" s="40" t="e">
        <f>+'SCC X Ano = Fundo Cultural'!F85/'SCC X Ano = Fundo Cultural'!F51-1</f>
        <v>#DIV/0!</v>
      </c>
      <c r="G50" s="40" t="e">
        <f>+'SCC X Ano = Fundo Cultural'!G85/'SCC X Ano = Fundo Cultural'!G51-1</f>
        <v>#DIV/0!</v>
      </c>
      <c r="H50" s="40" t="e">
        <f>+'SCC X Ano = Fundo Cultural'!H85/'SCC X Ano = Fundo Cultural'!H51-1</f>
        <v>#DIV/0!</v>
      </c>
      <c r="I50" s="40" t="e">
        <f>+'SCC X Ano = Fundo Cultural'!I85/'SCC X Ano = Fundo Cultural'!I51-1</f>
        <v>#DIV/0!</v>
      </c>
      <c r="J50" s="40">
        <f>+'SCC X Ano = Fundo Cultural'!J85/'SCC X Ano = Fundo Cultural'!J51-1</f>
        <v>6.4609048137737046E-2</v>
      </c>
      <c r="K50" s="40" t="e">
        <f>+'SCC X Ano = Fundo Cultural'!K85/'SCC X Ano = Fundo Cultural'!K51-1</f>
        <v>#DIV/0!</v>
      </c>
      <c r="L50" s="40">
        <f>+'SCC X Ano = Fundo Cultural'!L85/'SCC X Ano = Fundo Cultural'!L51-1</f>
        <v>6.4609048137737046E-2</v>
      </c>
    </row>
    <row r="51" spans="1:12" x14ac:dyDescent="0.25">
      <c r="A51" s="25" t="s">
        <v>137</v>
      </c>
      <c r="B51" s="40" t="e">
        <f>+'SCC X Ano = Fundo Cultural'!B86/'SCC X Ano = Fundo Cultural'!B52-1</f>
        <v>#DIV/0!</v>
      </c>
      <c r="C51" s="40" t="e">
        <f>+'SCC X Ano = Fundo Cultural'!C86/'SCC X Ano = Fundo Cultural'!C52-1</f>
        <v>#DIV/0!</v>
      </c>
      <c r="D51" s="40" t="e">
        <f>+'SCC X Ano = Fundo Cultural'!D86/'SCC X Ano = Fundo Cultural'!D52-1</f>
        <v>#DIV/0!</v>
      </c>
      <c r="E51" s="40" t="e">
        <f>+'SCC X Ano = Fundo Cultural'!E86/'SCC X Ano = Fundo Cultural'!E52-1</f>
        <v>#DIV/0!</v>
      </c>
      <c r="F51" s="40" t="e">
        <f>+'SCC X Ano = Fundo Cultural'!F86/'SCC X Ano = Fundo Cultural'!F52-1</f>
        <v>#DIV/0!</v>
      </c>
      <c r="G51" s="40" t="e">
        <f>+'SCC X Ano = Fundo Cultural'!G86/'SCC X Ano = Fundo Cultural'!G52-1</f>
        <v>#DIV/0!</v>
      </c>
      <c r="H51" s="40" t="e">
        <f>+'SCC X Ano = Fundo Cultural'!H86/'SCC X Ano = Fundo Cultural'!H52-1</f>
        <v>#DIV/0!</v>
      </c>
      <c r="I51" s="40" t="e">
        <f>+'SCC X Ano = Fundo Cultural'!I86/'SCC X Ano = Fundo Cultural'!I52-1</f>
        <v>#DIV/0!</v>
      </c>
      <c r="J51" s="40">
        <f>+'SCC X Ano = Fundo Cultural'!J86/'SCC X Ano = Fundo Cultural'!J52-1</f>
        <v>-1</v>
      </c>
      <c r="K51" s="40" t="e">
        <f>+'SCC X Ano = Fundo Cultural'!K86/'SCC X Ano = Fundo Cultural'!K52-1</f>
        <v>#DIV/0!</v>
      </c>
      <c r="L51" s="40">
        <f>+'SCC X Ano = Fundo Cultural'!L86/'SCC X Ano = Fundo Cultural'!L52-1</f>
        <v>-1</v>
      </c>
    </row>
    <row r="52" spans="1:12" x14ac:dyDescent="0.25">
      <c r="A52" s="25" t="s">
        <v>181</v>
      </c>
      <c r="B52" s="40" t="e">
        <f>+'SCC X Ano = Fundo Cultural'!B87/'SCC X Ano = Fundo Cultural'!B53-1</f>
        <v>#DIV/0!</v>
      </c>
      <c r="C52" s="40" t="e">
        <f>+'SCC X Ano = Fundo Cultural'!C87/'SCC X Ano = Fundo Cultural'!C53-1</f>
        <v>#DIV/0!</v>
      </c>
      <c r="D52" s="40" t="e">
        <f>+'SCC X Ano = Fundo Cultural'!D87/'SCC X Ano = Fundo Cultural'!D53-1</f>
        <v>#DIV/0!</v>
      </c>
      <c r="E52" s="40" t="e">
        <f>+'SCC X Ano = Fundo Cultural'!E87/'SCC X Ano = Fundo Cultural'!E53-1</f>
        <v>#DIV/0!</v>
      </c>
      <c r="F52" s="40" t="e">
        <f>+'SCC X Ano = Fundo Cultural'!F87/'SCC X Ano = Fundo Cultural'!F53-1</f>
        <v>#DIV/0!</v>
      </c>
      <c r="G52" s="40" t="e">
        <f>+'SCC X Ano = Fundo Cultural'!G87/'SCC X Ano = Fundo Cultural'!G53-1</f>
        <v>#DIV/0!</v>
      </c>
      <c r="H52" s="40" t="e">
        <f>+'SCC X Ano = Fundo Cultural'!H87/'SCC X Ano = Fundo Cultural'!H53-1</f>
        <v>#DIV/0!</v>
      </c>
      <c r="I52" s="40" t="e">
        <f>+'SCC X Ano = Fundo Cultural'!I87/'SCC X Ano = Fundo Cultural'!I53-1</f>
        <v>#DIV/0!</v>
      </c>
      <c r="J52" s="40">
        <f>+'SCC X Ano = Fundo Cultural'!J87/'SCC X Ano = Fundo Cultural'!J53-1</f>
        <v>0.68153720590295364</v>
      </c>
      <c r="K52" s="40" t="e">
        <f>+'SCC X Ano = Fundo Cultural'!K87/'SCC X Ano = Fundo Cultural'!K53-1</f>
        <v>#DIV/0!</v>
      </c>
      <c r="L52" s="40">
        <f>+'SCC X Ano = Fundo Cultural'!L87/'SCC X Ano = Fundo Cultural'!L53-1</f>
        <v>0.68153720590295364</v>
      </c>
    </row>
    <row r="53" spans="1:12" x14ac:dyDescent="0.25">
      <c r="A53" s="25" t="s">
        <v>148</v>
      </c>
      <c r="B53" s="40" t="e">
        <f>+'SCC X Ano = Fundo Cultural'!B88/'SCC X Ano = Fundo Cultural'!B54-1</f>
        <v>#DIV/0!</v>
      </c>
      <c r="C53" s="40" t="e">
        <f>+'SCC X Ano = Fundo Cultural'!C88/'SCC X Ano = Fundo Cultural'!C54-1</f>
        <v>#DIV/0!</v>
      </c>
      <c r="D53" s="40" t="e">
        <f>+'SCC X Ano = Fundo Cultural'!D88/'SCC X Ano = Fundo Cultural'!D54-1</f>
        <v>#DIV/0!</v>
      </c>
      <c r="E53" s="40" t="e">
        <f>+'SCC X Ano = Fundo Cultural'!E88/'SCC X Ano = Fundo Cultural'!E54-1</f>
        <v>#DIV/0!</v>
      </c>
      <c r="F53" s="40" t="e">
        <f>+'SCC X Ano = Fundo Cultural'!F88/'SCC X Ano = Fundo Cultural'!F54-1</f>
        <v>#DIV/0!</v>
      </c>
      <c r="G53" s="40" t="e">
        <f>+'SCC X Ano = Fundo Cultural'!G88/'SCC X Ano = Fundo Cultural'!G54-1</f>
        <v>#DIV/0!</v>
      </c>
      <c r="H53" s="40" t="e">
        <f>+'SCC X Ano = Fundo Cultural'!H88/'SCC X Ano = Fundo Cultural'!H54-1</f>
        <v>#DIV/0!</v>
      </c>
      <c r="I53" s="40" t="e">
        <f>+'SCC X Ano = Fundo Cultural'!I88/'SCC X Ano = Fundo Cultural'!I54-1</f>
        <v>#DIV/0!</v>
      </c>
      <c r="J53" s="40">
        <f>+'SCC X Ano = Fundo Cultural'!J88/'SCC X Ano = Fundo Cultural'!J54-1</f>
        <v>-0.19624250423098744</v>
      </c>
      <c r="K53" s="40" t="e">
        <f>+'SCC X Ano = Fundo Cultural'!K88/'SCC X Ano = Fundo Cultural'!K54-1</f>
        <v>#DIV/0!</v>
      </c>
      <c r="L53" s="40">
        <f>+'SCC X Ano = Fundo Cultural'!L88/'SCC X Ano = Fundo Cultural'!L54-1</f>
        <v>-0.19624250423098744</v>
      </c>
    </row>
    <row r="54" spans="1:12" x14ac:dyDescent="0.25">
      <c r="A54" s="25" t="s">
        <v>177</v>
      </c>
      <c r="B54" s="40" t="e">
        <f>+'SCC X Ano = Fundo Cultural'!B89/'SCC X Ano = Fundo Cultural'!B55-1</f>
        <v>#DIV/0!</v>
      </c>
      <c r="C54" s="40" t="e">
        <f>+'SCC X Ano = Fundo Cultural'!C89/'SCC X Ano = Fundo Cultural'!C55-1</f>
        <v>#DIV/0!</v>
      </c>
      <c r="D54" s="40" t="e">
        <f>+'SCC X Ano = Fundo Cultural'!D89/'SCC X Ano = Fundo Cultural'!D55-1</f>
        <v>#DIV/0!</v>
      </c>
      <c r="E54" s="40" t="e">
        <f>+'SCC X Ano = Fundo Cultural'!E89/'SCC X Ano = Fundo Cultural'!E55-1</f>
        <v>#DIV/0!</v>
      </c>
      <c r="F54" s="40" t="e">
        <f>+'SCC X Ano = Fundo Cultural'!F89/'SCC X Ano = Fundo Cultural'!F55-1</f>
        <v>#DIV/0!</v>
      </c>
      <c r="G54" s="40" t="e">
        <f>+'SCC X Ano = Fundo Cultural'!G89/'SCC X Ano = Fundo Cultural'!G55-1</f>
        <v>#DIV/0!</v>
      </c>
      <c r="H54" s="40" t="e">
        <f>+'SCC X Ano = Fundo Cultural'!H89/'SCC X Ano = Fundo Cultural'!H55-1</f>
        <v>#DIV/0!</v>
      </c>
      <c r="I54" s="40" t="e">
        <f>+'SCC X Ano = Fundo Cultural'!I89/'SCC X Ano = Fundo Cultural'!I55-1</f>
        <v>#DIV/0!</v>
      </c>
      <c r="J54" s="40">
        <f>+'SCC X Ano = Fundo Cultural'!J89/'SCC X Ano = Fundo Cultural'!J55-1</f>
        <v>5.331969843751061E-3</v>
      </c>
      <c r="K54" s="40" t="e">
        <f>+'SCC X Ano = Fundo Cultural'!K89/'SCC X Ano = Fundo Cultural'!K55-1</f>
        <v>#DIV/0!</v>
      </c>
      <c r="L54" s="40">
        <f>+'SCC X Ano = Fundo Cultural'!L89/'SCC X Ano = Fundo Cultural'!L55-1</f>
        <v>5.331969843751061E-3</v>
      </c>
    </row>
    <row r="55" spans="1:12" x14ac:dyDescent="0.25">
      <c r="A55" s="25" t="s">
        <v>159</v>
      </c>
      <c r="B55" s="40" t="e">
        <f>+'SCC X Ano = Fundo Cultural'!B90/'SCC X Ano = Fundo Cultural'!B56-1</f>
        <v>#DIV/0!</v>
      </c>
      <c r="C55" s="40" t="e">
        <f>+'SCC X Ano = Fundo Cultural'!C90/'SCC X Ano = Fundo Cultural'!C56-1</f>
        <v>#DIV/0!</v>
      </c>
      <c r="D55" s="40" t="e">
        <f>+'SCC X Ano = Fundo Cultural'!D90/'SCC X Ano = Fundo Cultural'!D56-1</f>
        <v>#DIV/0!</v>
      </c>
      <c r="E55" s="40" t="e">
        <f>+'SCC X Ano = Fundo Cultural'!E90/'SCC X Ano = Fundo Cultural'!E56-1</f>
        <v>#DIV/0!</v>
      </c>
      <c r="F55" s="40" t="e">
        <f>+'SCC X Ano = Fundo Cultural'!F90/'SCC X Ano = Fundo Cultural'!F56-1</f>
        <v>#DIV/0!</v>
      </c>
      <c r="G55" s="40" t="e">
        <f>+'SCC X Ano = Fundo Cultural'!G90/'SCC X Ano = Fundo Cultural'!G56-1</f>
        <v>#DIV/0!</v>
      </c>
      <c r="H55" s="40" t="e">
        <f>+'SCC X Ano = Fundo Cultural'!H90/'SCC X Ano = Fundo Cultural'!H56-1</f>
        <v>#DIV/0!</v>
      </c>
      <c r="I55" s="40" t="e">
        <f>+'SCC X Ano = Fundo Cultural'!I90/'SCC X Ano = Fundo Cultural'!I56-1</f>
        <v>#DIV/0!</v>
      </c>
      <c r="J55" s="40" t="e">
        <f>+'SCC X Ano = Fundo Cultural'!J90/'SCC X Ano = Fundo Cultural'!J56-1</f>
        <v>#DIV/0!</v>
      </c>
      <c r="K55" s="40" t="e">
        <f>+'SCC X Ano = Fundo Cultural'!K90/'SCC X Ano = Fundo Cultural'!K56-1</f>
        <v>#DIV/0!</v>
      </c>
      <c r="L55" s="40" t="e">
        <f>+'SCC X Ano = Fundo Cultural'!L90/'SCC X Ano = Fundo Cultural'!L56-1</f>
        <v>#DIV/0!</v>
      </c>
    </row>
    <row r="56" spans="1:12" x14ac:dyDescent="0.25">
      <c r="A56" s="25" t="s">
        <v>191</v>
      </c>
      <c r="B56" s="40" t="e">
        <f>+'SCC X Ano = Fundo Cultural'!B91/'SCC X Ano = Fundo Cultural'!B57-1</f>
        <v>#DIV/0!</v>
      </c>
      <c r="C56" s="40">
        <f>+'SCC X Ano = Fundo Cultural'!C91/'SCC X Ano = Fundo Cultural'!C57-1</f>
        <v>18.321270201122999</v>
      </c>
      <c r="D56" s="40">
        <f>+'SCC X Ano = Fundo Cultural'!D91/'SCC X Ano = Fundo Cultural'!D57-1</f>
        <v>-2.6142127011407945E-2</v>
      </c>
      <c r="E56" s="40" t="e">
        <f>+'SCC X Ano = Fundo Cultural'!E91/'SCC X Ano = Fundo Cultural'!E57-1</f>
        <v>#DIV/0!</v>
      </c>
      <c r="F56" s="40" t="e">
        <f>+'SCC X Ano = Fundo Cultural'!F91/'SCC X Ano = Fundo Cultural'!F57-1</f>
        <v>#DIV/0!</v>
      </c>
      <c r="G56" s="40" t="e">
        <f>+'SCC X Ano = Fundo Cultural'!G91/'SCC X Ano = Fundo Cultural'!G57-1</f>
        <v>#DIV/0!</v>
      </c>
      <c r="H56" s="40" t="e">
        <f>+'SCC X Ano = Fundo Cultural'!H91/'SCC X Ano = Fundo Cultural'!H57-1</f>
        <v>#DIV/0!</v>
      </c>
      <c r="I56" s="40" t="e">
        <f>+'SCC X Ano = Fundo Cultural'!I91/'SCC X Ano = Fundo Cultural'!I57-1</f>
        <v>#DIV/0!</v>
      </c>
      <c r="J56" s="40">
        <f>+'SCC X Ano = Fundo Cultural'!J91/'SCC X Ano = Fundo Cultural'!J57-1</f>
        <v>2.0877061125334828</v>
      </c>
      <c r="K56" s="40" t="e">
        <f>+'SCC X Ano = Fundo Cultural'!K91/'SCC X Ano = Fundo Cultural'!K57-1</f>
        <v>#DIV/0!</v>
      </c>
      <c r="L56" s="40">
        <f>+'SCC X Ano = Fundo Cultural'!L91/'SCC X Ano = Fundo Cultural'!L57-1</f>
        <v>3.069205160531542</v>
      </c>
    </row>
    <row r="57" spans="1:12" x14ac:dyDescent="0.25">
      <c r="A57" s="25" t="s">
        <v>194</v>
      </c>
      <c r="B57" s="40" t="e">
        <f>+'SCC X Ano = Fundo Cultural'!B92/'SCC X Ano = Fundo Cultural'!B58-1</f>
        <v>#DIV/0!</v>
      </c>
      <c r="C57" s="40" t="e">
        <f>+'SCC X Ano = Fundo Cultural'!C92/'SCC X Ano = Fundo Cultural'!C58-1</f>
        <v>#DIV/0!</v>
      </c>
      <c r="D57" s="40">
        <f>+'SCC X Ano = Fundo Cultural'!D92/'SCC X Ano = Fundo Cultural'!D58-1</f>
        <v>-4.1334309830029947E-2</v>
      </c>
      <c r="E57" s="40" t="e">
        <f>+'SCC X Ano = Fundo Cultural'!E92/'SCC X Ano = Fundo Cultural'!E58-1</f>
        <v>#DIV/0!</v>
      </c>
      <c r="F57" s="40" t="e">
        <f>+'SCC X Ano = Fundo Cultural'!F92/'SCC X Ano = Fundo Cultural'!F58-1</f>
        <v>#DIV/0!</v>
      </c>
      <c r="G57" s="40" t="e">
        <f>+'SCC X Ano = Fundo Cultural'!G92/'SCC X Ano = Fundo Cultural'!G58-1</f>
        <v>#DIV/0!</v>
      </c>
      <c r="H57" s="40" t="e">
        <f>+'SCC X Ano = Fundo Cultural'!H92/'SCC X Ano = Fundo Cultural'!H58-1</f>
        <v>#DIV/0!</v>
      </c>
      <c r="I57" s="40" t="e">
        <f>+'SCC X Ano = Fundo Cultural'!I92/'SCC X Ano = Fundo Cultural'!I58-1</f>
        <v>#DIV/0!</v>
      </c>
      <c r="J57" s="40">
        <f>+'SCC X Ano = Fundo Cultural'!J92/'SCC X Ano = Fundo Cultural'!J58-1</f>
        <v>9.6379676886949035</v>
      </c>
      <c r="K57" s="40" t="e">
        <f>+'SCC X Ano = Fundo Cultural'!K92/'SCC X Ano = Fundo Cultural'!K58-1</f>
        <v>#DIV/0!</v>
      </c>
      <c r="L57" s="40">
        <f>+'SCC X Ano = Fundo Cultural'!L92/'SCC X Ano = Fundo Cultural'!L58-1</f>
        <v>2.3405940864775023</v>
      </c>
    </row>
    <row r="58" spans="1:12" x14ac:dyDescent="0.25">
      <c r="A58" s="25" t="s">
        <v>185</v>
      </c>
      <c r="B58" s="40" t="e">
        <f>+'SCC X Ano = Fundo Cultural'!B93/'SCC X Ano = Fundo Cultural'!B59-1</f>
        <v>#DIV/0!</v>
      </c>
      <c r="C58" s="40" t="e">
        <f>+'SCC X Ano = Fundo Cultural'!C93/'SCC X Ano = Fundo Cultural'!C59-1</f>
        <v>#DIV/0!</v>
      </c>
      <c r="D58" s="40" t="e">
        <f>+'SCC X Ano = Fundo Cultural'!D93/'SCC X Ano = Fundo Cultural'!D59-1</f>
        <v>#DIV/0!</v>
      </c>
      <c r="E58" s="40" t="e">
        <f>+'SCC X Ano = Fundo Cultural'!E93/'SCC X Ano = Fundo Cultural'!E59-1</f>
        <v>#DIV/0!</v>
      </c>
      <c r="F58" s="40" t="e">
        <f>+'SCC X Ano = Fundo Cultural'!F93/'SCC X Ano = Fundo Cultural'!F59-1</f>
        <v>#DIV/0!</v>
      </c>
      <c r="G58" s="40" t="e">
        <f>+'SCC X Ano = Fundo Cultural'!G93/'SCC X Ano = Fundo Cultural'!G59-1</f>
        <v>#DIV/0!</v>
      </c>
      <c r="H58" s="40" t="e">
        <f>+'SCC X Ano = Fundo Cultural'!H93/'SCC X Ano = Fundo Cultural'!H59-1</f>
        <v>#DIV/0!</v>
      </c>
      <c r="I58" s="40" t="e">
        <f>+'SCC X Ano = Fundo Cultural'!I93/'SCC X Ano = Fundo Cultural'!I59-1</f>
        <v>#DIV/0!</v>
      </c>
      <c r="J58" s="40">
        <f>+'SCC X Ano = Fundo Cultural'!J93/'SCC X Ano = Fundo Cultural'!J59-1</f>
        <v>4.8607772105009417</v>
      </c>
      <c r="K58" s="40" t="e">
        <f>+'SCC X Ano = Fundo Cultural'!K93/'SCC X Ano = Fundo Cultural'!K59-1</f>
        <v>#DIV/0!</v>
      </c>
      <c r="L58" s="40">
        <f>+'SCC X Ano = Fundo Cultural'!L93/'SCC X Ano = Fundo Cultural'!L59-1</f>
        <v>4.8607772105009417</v>
      </c>
    </row>
    <row r="59" spans="1:12" x14ac:dyDescent="0.25">
      <c r="A59" s="25" t="s">
        <v>200</v>
      </c>
      <c r="B59" s="40" t="e">
        <f>+'SCC X Ano = Fundo Cultural'!B94/'SCC X Ano = Fundo Cultural'!B60-1</f>
        <v>#DIV/0!</v>
      </c>
      <c r="C59" s="40" t="e">
        <f>+'SCC X Ano = Fundo Cultural'!C94/'SCC X Ano = Fundo Cultural'!C60-1</f>
        <v>#DIV/0!</v>
      </c>
      <c r="D59" s="40" t="e">
        <f>+'SCC X Ano = Fundo Cultural'!D94/'SCC X Ano = Fundo Cultural'!D60-1</f>
        <v>#DIV/0!</v>
      </c>
      <c r="E59" s="40" t="e">
        <f>+'SCC X Ano = Fundo Cultural'!E94/'SCC X Ano = Fundo Cultural'!E60-1</f>
        <v>#DIV/0!</v>
      </c>
      <c r="F59" s="40" t="e">
        <f>+'SCC X Ano = Fundo Cultural'!F94/'SCC X Ano = Fundo Cultural'!F60-1</f>
        <v>#DIV/0!</v>
      </c>
      <c r="G59" s="40" t="e">
        <f>+'SCC X Ano = Fundo Cultural'!G94/'SCC X Ano = Fundo Cultural'!G60-1</f>
        <v>#DIV/0!</v>
      </c>
      <c r="H59" s="40" t="e">
        <f>+'SCC X Ano = Fundo Cultural'!H94/'SCC X Ano = Fundo Cultural'!H60-1</f>
        <v>#DIV/0!</v>
      </c>
      <c r="I59" s="40" t="e">
        <f>+'SCC X Ano = Fundo Cultural'!I94/'SCC X Ano = Fundo Cultural'!I60-1</f>
        <v>#DIV/0!</v>
      </c>
      <c r="J59" s="40">
        <f>+'SCC X Ano = Fundo Cultural'!J94/'SCC X Ano = Fundo Cultural'!J60-1</f>
        <v>21.891869076285737</v>
      </c>
      <c r="K59" s="40" t="e">
        <f>+'SCC X Ano = Fundo Cultural'!K94/'SCC X Ano = Fundo Cultural'!K60-1</f>
        <v>#DIV/0!</v>
      </c>
      <c r="L59" s="40">
        <f>+'SCC X Ano = Fundo Cultural'!L94/'SCC X Ano = Fundo Cultural'!L60-1</f>
        <v>21.891869076285737</v>
      </c>
    </row>
    <row r="60" spans="1:12" x14ac:dyDescent="0.25">
      <c r="A60" s="25" t="s">
        <v>198</v>
      </c>
      <c r="B60" s="40" t="e">
        <f>+'SCC X Ano = Fundo Cultural'!B95/'SCC X Ano = Fundo Cultural'!B61-1</f>
        <v>#DIV/0!</v>
      </c>
      <c r="C60" s="40" t="e">
        <f>+'SCC X Ano = Fundo Cultural'!C95/'SCC X Ano = Fundo Cultural'!C61-1</f>
        <v>#DIV/0!</v>
      </c>
      <c r="D60" s="40" t="e">
        <f>+'SCC X Ano = Fundo Cultural'!D95/'SCC X Ano = Fundo Cultural'!D61-1</f>
        <v>#DIV/0!</v>
      </c>
      <c r="E60" s="40" t="e">
        <f>+'SCC X Ano = Fundo Cultural'!E95/'SCC X Ano = Fundo Cultural'!E61-1</f>
        <v>#DIV/0!</v>
      </c>
      <c r="F60" s="40" t="e">
        <f>+'SCC X Ano = Fundo Cultural'!F95/'SCC X Ano = Fundo Cultural'!F61-1</f>
        <v>#DIV/0!</v>
      </c>
      <c r="G60" s="40" t="e">
        <f>+'SCC X Ano = Fundo Cultural'!G95/'SCC X Ano = Fundo Cultural'!G61-1</f>
        <v>#DIV/0!</v>
      </c>
      <c r="H60" s="40" t="e">
        <f>+'SCC X Ano = Fundo Cultural'!H95/'SCC X Ano = Fundo Cultural'!H61-1</f>
        <v>#DIV/0!</v>
      </c>
      <c r="I60" s="40" t="e">
        <f>+'SCC X Ano = Fundo Cultural'!I95/'SCC X Ano = Fundo Cultural'!I61-1</f>
        <v>#DIV/0!</v>
      </c>
      <c r="J60" s="40">
        <f>+'SCC X Ano = Fundo Cultural'!J95/'SCC X Ano = Fundo Cultural'!J61-1</f>
        <v>-0.95762045712017374</v>
      </c>
      <c r="K60" s="40" t="e">
        <f>+'SCC X Ano = Fundo Cultural'!K95/'SCC X Ano = Fundo Cultural'!K61-1</f>
        <v>#DIV/0!</v>
      </c>
      <c r="L60" s="40">
        <f>+'SCC X Ano = Fundo Cultural'!L95/'SCC X Ano = Fundo Cultural'!L61-1</f>
        <v>-0.95762045712017374</v>
      </c>
    </row>
    <row r="61" spans="1:12" x14ac:dyDescent="0.25">
      <c r="A61" s="25" t="s">
        <v>173</v>
      </c>
      <c r="B61" s="40" t="e">
        <f>+'SCC X Ano = Fundo Cultural'!B96/'SCC X Ano = Fundo Cultural'!B62-1</f>
        <v>#DIV/0!</v>
      </c>
      <c r="C61" s="40" t="e">
        <f>+'SCC X Ano = Fundo Cultural'!C96/'SCC X Ano = Fundo Cultural'!C62-1</f>
        <v>#DIV/0!</v>
      </c>
      <c r="D61" s="40" t="e">
        <f>+'SCC X Ano = Fundo Cultural'!D96/'SCC X Ano = Fundo Cultural'!D62-1</f>
        <v>#DIV/0!</v>
      </c>
      <c r="E61" s="40" t="e">
        <f>+'SCC X Ano = Fundo Cultural'!E96/'SCC X Ano = Fundo Cultural'!E62-1</f>
        <v>#DIV/0!</v>
      </c>
      <c r="F61" s="40" t="e">
        <f>+'SCC X Ano = Fundo Cultural'!F96/'SCC X Ano = Fundo Cultural'!F62-1</f>
        <v>#DIV/0!</v>
      </c>
      <c r="G61" s="40" t="e">
        <f>+'SCC X Ano = Fundo Cultural'!G96/'SCC X Ano = Fundo Cultural'!G62-1</f>
        <v>#DIV/0!</v>
      </c>
      <c r="H61" s="40" t="e">
        <f>+'SCC X Ano = Fundo Cultural'!H96/'SCC X Ano = Fundo Cultural'!H62-1</f>
        <v>#DIV/0!</v>
      </c>
      <c r="I61" s="40" t="e">
        <f>+'SCC X Ano = Fundo Cultural'!I96/'SCC X Ano = Fundo Cultural'!I62-1</f>
        <v>#DIV/0!</v>
      </c>
      <c r="J61" s="40" t="e">
        <f>+'SCC X Ano = Fundo Cultural'!J96/'SCC X Ano = Fundo Cultural'!J62-1</f>
        <v>#DIV/0!</v>
      </c>
      <c r="K61" s="40" t="e">
        <f>+'SCC X Ano = Fundo Cultural'!K96/'SCC X Ano = Fundo Cultural'!K62-1</f>
        <v>#DIV/0!</v>
      </c>
      <c r="L61" s="40" t="e">
        <f>+'SCC X Ano = Fundo Cultural'!L96/'SCC X Ano = Fundo Cultural'!L62-1</f>
        <v>#DIV/0!</v>
      </c>
    </row>
    <row r="62" spans="1:12" x14ac:dyDescent="0.25">
      <c r="A62" s="25" t="s">
        <v>169</v>
      </c>
      <c r="B62" s="40" t="e">
        <f>+'SCC X Ano = Fundo Cultural'!B97/'SCC X Ano = Fundo Cultural'!B63-1</f>
        <v>#DIV/0!</v>
      </c>
      <c r="C62" s="40" t="e">
        <f>+'SCC X Ano = Fundo Cultural'!C97/'SCC X Ano = Fundo Cultural'!C63-1</f>
        <v>#DIV/0!</v>
      </c>
      <c r="D62" s="40" t="e">
        <f>+'SCC X Ano = Fundo Cultural'!D97/'SCC X Ano = Fundo Cultural'!D63-1</f>
        <v>#DIV/0!</v>
      </c>
      <c r="E62" s="40" t="e">
        <f>+'SCC X Ano = Fundo Cultural'!E97/'SCC X Ano = Fundo Cultural'!E63-1</f>
        <v>#DIV/0!</v>
      </c>
      <c r="F62" s="40" t="e">
        <f>+'SCC X Ano = Fundo Cultural'!F97/'SCC X Ano = Fundo Cultural'!F63-1</f>
        <v>#DIV/0!</v>
      </c>
      <c r="G62" s="40" t="e">
        <f>+'SCC X Ano = Fundo Cultural'!G97/'SCC X Ano = Fundo Cultural'!G63-1</f>
        <v>#DIV/0!</v>
      </c>
      <c r="H62" s="40" t="e">
        <f>+'SCC X Ano = Fundo Cultural'!H97/'SCC X Ano = Fundo Cultural'!H63-1</f>
        <v>#DIV/0!</v>
      </c>
      <c r="I62" s="40" t="e">
        <f>+'SCC X Ano = Fundo Cultural'!I97/'SCC X Ano = Fundo Cultural'!I63-1</f>
        <v>#DIV/0!</v>
      </c>
      <c r="J62" s="40" t="e">
        <f>+'SCC X Ano = Fundo Cultural'!J97/'SCC X Ano = Fundo Cultural'!J63-1</f>
        <v>#DIV/0!</v>
      </c>
      <c r="K62" s="40" t="e">
        <f>+'SCC X Ano = Fundo Cultural'!K97/'SCC X Ano = Fundo Cultural'!K63-1</f>
        <v>#DIV/0!</v>
      </c>
      <c r="L62" s="40" t="e">
        <f>+'SCC X Ano = Fundo Cultural'!L97/'SCC X Ano = Fundo Cultural'!L63-1</f>
        <v>#DIV/0!</v>
      </c>
    </row>
    <row r="63" spans="1:12" x14ac:dyDescent="0.25">
      <c r="A63" s="25" t="s">
        <v>163</v>
      </c>
      <c r="B63" s="40" t="e">
        <f>+'SCC X Ano = Fundo Cultural'!B98/'SCC X Ano = Fundo Cultural'!B64-1</f>
        <v>#DIV/0!</v>
      </c>
      <c r="C63" s="40" t="e">
        <f>+'SCC X Ano = Fundo Cultural'!C98/'SCC X Ano = Fundo Cultural'!C64-1</f>
        <v>#DIV/0!</v>
      </c>
      <c r="D63" s="40" t="e">
        <f>+'SCC X Ano = Fundo Cultural'!D98/'SCC X Ano = Fundo Cultural'!D64-1</f>
        <v>#DIV/0!</v>
      </c>
      <c r="E63" s="40" t="e">
        <f>+'SCC X Ano = Fundo Cultural'!E98/'SCC X Ano = Fundo Cultural'!E64-1</f>
        <v>#DIV/0!</v>
      </c>
      <c r="F63" s="40" t="e">
        <f>+'SCC X Ano = Fundo Cultural'!F98/'SCC X Ano = Fundo Cultural'!F64-1</f>
        <v>#DIV/0!</v>
      </c>
      <c r="G63" s="40" t="e">
        <f>+'SCC X Ano = Fundo Cultural'!G98/'SCC X Ano = Fundo Cultural'!G64-1</f>
        <v>#DIV/0!</v>
      </c>
      <c r="H63" s="40" t="e">
        <f>+'SCC X Ano = Fundo Cultural'!H98/'SCC X Ano = Fundo Cultural'!H64-1</f>
        <v>#DIV/0!</v>
      </c>
      <c r="I63" s="40" t="e">
        <f>+'SCC X Ano = Fundo Cultural'!I98/'SCC X Ano = Fundo Cultural'!I64-1</f>
        <v>#DIV/0!</v>
      </c>
      <c r="J63" s="40">
        <f>+'SCC X Ano = Fundo Cultural'!J98/'SCC X Ano = Fundo Cultural'!J64-1</f>
        <v>0.54822734828743203</v>
      </c>
      <c r="K63" s="40" t="e">
        <f>+'SCC X Ano = Fundo Cultural'!K98/'SCC X Ano = Fundo Cultural'!K64-1</f>
        <v>#DIV/0!</v>
      </c>
      <c r="L63" s="40">
        <f>+'SCC X Ano = Fundo Cultural'!L98/'SCC X Ano = Fundo Cultural'!L64-1</f>
        <v>0.54822734828743203</v>
      </c>
    </row>
    <row r="64" spans="1:12" x14ac:dyDescent="0.25">
      <c r="A64" s="25" t="s">
        <v>155</v>
      </c>
      <c r="B64" s="40" t="e">
        <f>+'SCC X Ano = Fundo Cultural'!B99/'SCC X Ano = Fundo Cultural'!B65-1</f>
        <v>#DIV/0!</v>
      </c>
      <c r="C64" s="40" t="e">
        <f>+'SCC X Ano = Fundo Cultural'!C99/'SCC X Ano = Fundo Cultural'!C65-1</f>
        <v>#DIV/0!</v>
      </c>
      <c r="D64" s="40" t="e">
        <f>+'SCC X Ano = Fundo Cultural'!D99/'SCC X Ano = Fundo Cultural'!D65-1</f>
        <v>#DIV/0!</v>
      </c>
      <c r="E64" s="40" t="e">
        <f>+'SCC X Ano = Fundo Cultural'!E99/'SCC X Ano = Fundo Cultural'!E65-1</f>
        <v>#DIV/0!</v>
      </c>
      <c r="F64" s="40" t="e">
        <f>+'SCC X Ano = Fundo Cultural'!F99/'SCC X Ano = Fundo Cultural'!F65-1</f>
        <v>#DIV/0!</v>
      </c>
      <c r="G64" s="40" t="e">
        <f>+'SCC X Ano = Fundo Cultural'!G99/'SCC X Ano = Fundo Cultural'!G65-1</f>
        <v>#DIV/0!</v>
      </c>
      <c r="H64" s="40" t="e">
        <f>+'SCC X Ano = Fundo Cultural'!H99/'SCC X Ano = Fundo Cultural'!H65-1</f>
        <v>#DIV/0!</v>
      </c>
      <c r="I64" s="40" t="e">
        <f>+'SCC X Ano = Fundo Cultural'!I99/'SCC X Ano = Fundo Cultural'!I65-1</f>
        <v>#DIV/0!</v>
      </c>
      <c r="J64" s="40" t="e">
        <f>+'SCC X Ano = Fundo Cultural'!J99/'SCC X Ano = Fundo Cultural'!J65-1</f>
        <v>#DIV/0!</v>
      </c>
      <c r="K64" s="40" t="e">
        <f>+'SCC X Ano = Fundo Cultural'!K99/'SCC X Ano = Fundo Cultural'!K65-1</f>
        <v>#DIV/0!</v>
      </c>
      <c r="L64" s="40" t="e">
        <f>+'SCC X Ano = Fundo Cultural'!L99/'SCC X Ano = Fundo Cultural'!L65-1</f>
        <v>#DIV/0!</v>
      </c>
    </row>
    <row r="65" spans="1:12" x14ac:dyDescent="0.25">
      <c r="A65" s="25" t="s">
        <v>223</v>
      </c>
      <c r="B65" s="40" t="e">
        <f>+'SCC X Ano = Fundo Cultural'!B100/'SCC X Ano = Fundo Cultural'!B66-1</f>
        <v>#DIV/0!</v>
      </c>
      <c r="C65" s="40">
        <f>+'SCC X Ano = Fundo Cultural'!C100/'SCC X Ano = Fundo Cultural'!C66-1</f>
        <v>20.108085733300523</v>
      </c>
      <c r="D65" s="40">
        <f>+'SCC X Ano = Fundo Cultural'!D100/'SCC X Ano = Fundo Cultural'!D66-1</f>
        <v>-3.8835281562091373E-2</v>
      </c>
      <c r="E65" s="40" t="e">
        <f>+'SCC X Ano = Fundo Cultural'!E100/'SCC X Ano = Fundo Cultural'!E66-1</f>
        <v>#DIV/0!</v>
      </c>
      <c r="F65" s="40" t="e">
        <f>+'SCC X Ano = Fundo Cultural'!F100/'SCC X Ano = Fundo Cultural'!F66-1</f>
        <v>#DIV/0!</v>
      </c>
      <c r="G65" s="40" t="e">
        <f>+'SCC X Ano = Fundo Cultural'!G100/'SCC X Ano = Fundo Cultural'!G66-1</f>
        <v>#DIV/0!</v>
      </c>
      <c r="H65" s="40" t="e">
        <f>+'SCC X Ano = Fundo Cultural'!H100/'SCC X Ano = Fundo Cultural'!H66-1</f>
        <v>#DIV/0!</v>
      </c>
      <c r="I65" s="40" t="e">
        <f>+'SCC X Ano = Fundo Cultural'!I100/'SCC X Ano = Fundo Cultural'!I66-1</f>
        <v>#DIV/0!</v>
      </c>
      <c r="J65" s="40">
        <f>+'SCC X Ano = Fundo Cultural'!J100/'SCC X Ano = Fundo Cultural'!J66-1</f>
        <v>0.73135835215809819</v>
      </c>
      <c r="K65" s="40" t="e">
        <f>+'SCC X Ano = Fundo Cultural'!K100/'SCC X Ano = Fundo Cultural'!K66-1</f>
        <v>#DIV/0!</v>
      </c>
      <c r="L65" s="40">
        <f>+'SCC X Ano = Fundo Cultural'!L100/'SCC X Ano = Fundo Cultural'!L66-1</f>
        <v>1.0834493661659934</v>
      </c>
    </row>
    <row r="66" spans="1:12" x14ac:dyDescent="0.25">
      <c r="A66" s="25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</row>
    <row r="67" spans="1:12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x14ac:dyDescent="0.25">
      <c r="A70" s="2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25"/>
      <c r="B71" s="25" t="s">
        <v>224</v>
      </c>
      <c r="C71" s="25" t="s">
        <v>228</v>
      </c>
      <c r="D71" s="25" t="s">
        <v>15</v>
      </c>
      <c r="E71" s="25" t="s">
        <v>229</v>
      </c>
      <c r="F71" s="25" t="s">
        <v>226</v>
      </c>
      <c r="G71" s="25" t="s">
        <v>227</v>
      </c>
      <c r="H71" s="25" t="s">
        <v>131</v>
      </c>
      <c r="I71" s="25" t="s">
        <v>130</v>
      </c>
      <c r="J71" s="25" t="s">
        <v>129</v>
      </c>
      <c r="K71" s="25" t="s">
        <v>230</v>
      </c>
      <c r="L71" s="25" t="s">
        <v>404</v>
      </c>
    </row>
    <row r="72" spans="1:12" x14ac:dyDescent="0.25">
      <c r="A72" s="25" t="s">
        <v>132</v>
      </c>
      <c r="B72" s="40" t="e">
        <f>+'SCC X Ano = Fundo Cultural'!B107/'SCC X Ano = Fundo Cultural'!B73-1</f>
        <v>#DIV/0!</v>
      </c>
      <c r="C72" s="40" t="e">
        <f>+'SCC X Ano = Fundo Cultural'!C107/'SCC X Ano = Fundo Cultural'!C73-1</f>
        <v>#DIV/0!</v>
      </c>
      <c r="D72" s="40" t="e">
        <f>+'SCC X Ano = Fundo Cultural'!D107/'SCC X Ano = Fundo Cultural'!D73-1</f>
        <v>#DIV/0!</v>
      </c>
      <c r="E72" s="40" t="e">
        <f>+'SCC X Ano = Fundo Cultural'!E107/'SCC X Ano = Fundo Cultural'!E73-1</f>
        <v>#DIV/0!</v>
      </c>
      <c r="F72" s="40" t="e">
        <f>+'SCC X Ano = Fundo Cultural'!F107/'SCC X Ano = Fundo Cultural'!F73-1</f>
        <v>#DIV/0!</v>
      </c>
      <c r="G72" s="40" t="e">
        <f>+'SCC X Ano = Fundo Cultural'!G107/'SCC X Ano = Fundo Cultural'!G73-1</f>
        <v>#DIV/0!</v>
      </c>
      <c r="H72" s="40" t="e">
        <f>+'SCC X Ano = Fundo Cultural'!H107/'SCC X Ano = Fundo Cultural'!H73-1</f>
        <v>#DIV/0!</v>
      </c>
      <c r="I72" s="40" t="e">
        <f>+'SCC X Ano = Fundo Cultural'!I107/'SCC X Ano = Fundo Cultural'!I73-1</f>
        <v>#DIV/0!</v>
      </c>
      <c r="J72" s="40" t="e">
        <f>+'SCC X Ano = Fundo Cultural'!J107/'SCC X Ano = Fundo Cultural'!J73-1</f>
        <v>#DIV/0!</v>
      </c>
      <c r="K72" s="40" t="e">
        <f>+'SCC X Ano = Fundo Cultural'!K107/'SCC X Ano = Fundo Cultural'!K73-1</f>
        <v>#DIV/0!</v>
      </c>
      <c r="L72" s="40" t="e">
        <f>+'SCC X Ano = Fundo Cultural'!L107/'SCC X Ano = Fundo Cultural'!L73-1</f>
        <v>#DIV/0!</v>
      </c>
    </row>
    <row r="73" spans="1:12" x14ac:dyDescent="0.25">
      <c r="A73" s="25" t="s">
        <v>134</v>
      </c>
      <c r="B73" s="40" t="e">
        <f>+'SCC X Ano = Fundo Cultural'!B108/'SCC X Ano = Fundo Cultural'!B74-1</f>
        <v>#DIV/0!</v>
      </c>
      <c r="C73" s="40" t="e">
        <f>+'SCC X Ano = Fundo Cultural'!C108/'SCC X Ano = Fundo Cultural'!C74-1</f>
        <v>#DIV/0!</v>
      </c>
      <c r="D73" s="40" t="e">
        <f>+'SCC X Ano = Fundo Cultural'!D108/'SCC X Ano = Fundo Cultural'!D74-1</f>
        <v>#DIV/0!</v>
      </c>
      <c r="E73" s="40" t="e">
        <f>+'SCC X Ano = Fundo Cultural'!E108/'SCC X Ano = Fundo Cultural'!E74-1</f>
        <v>#DIV/0!</v>
      </c>
      <c r="F73" s="40" t="e">
        <f>+'SCC X Ano = Fundo Cultural'!F108/'SCC X Ano = Fundo Cultural'!F74-1</f>
        <v>#DIV/0!</v>
      </c>
      <c r="G73" s="40" t="e">
        <f>+'SCC X Ano = Fundo Cultural'!G108/'SCC X Ano = Fundo Cultural'!G74-1</f>
        <v>#DIV/0!</v>
      </c>
      <c r="H73" s="40" t="e">
        <f>+'SCC X Ano = Fundo Cultural'!H108/'SCC X Ano = Fundo Cultural'!H74-1</f>
        <v>#DIV/0!</v>
      </c>
      <c r="I73" s="40" t="e">
        <f>+'SCC X Ano = Fundo Cultural'!I108/'SCC X Ano = Fundo Cultural'!I74-1</f>
        <v>#DIV/0!</v>
      </c>
      <c r="J73" s="40" t="e">
        <f>+'SCC X Ano = Fundo Cultural'!J108/'SCC X Ano = Fundo Cultural'!J74-1</f>
        <v>#DIV/0!</v>
      </c>
      <c r="K73" s="40" t="e">
        <f>+'SCC X Ano = Fundo Cultural'!K108/'SCC X Ano = Fundo Cultural'!K74-1</f>
        <v>#DIV/0!</v>
      </c>
      <c r="L73" s="40" t="e">
        <f>+'SCC X Ano = Fundo Cultural'!L108/'SCC X Ano = Fundo Cultural'!L74-1</f>
        <v>#DIV/0!</v>
      </c>
    </row>
    <row r="74" spans="1:12" x14ac:dyDescent="0.25">
      <c r="A74" s="25" t="s">
        <v>139</v>
      </c>
      <c r="B74" s="40" t="e">
        <f>+'SCC X Ano = Fundo Cultural'!B109/'SCC X Ano = Fundo Cultural'!B75-1</f>
        <v>#DIV/0!</v>
      </c>
      <c r="C74" s="40" t="e">
        <f>+'SCC X Ano = Fundo Cultural'!C109/'SCC X Ano = Fundo Cultural'!C75-1</f>
        <v>#DIV/0!</v>
      </c>
      <c r="D74" s="40" t="e">
        <f>+'SCC X Ano = Fundo Cultural'!D109/'SCC X Ano = Fundo Cultural'!D75-1</f>
        <v>#DIV/0!</v>
      </c>
      <c r="E74" s="40" t="e">
        <f>+'SCC X Ano = Fundo Cultural'!E109/'SCC X Ano = Fundo Cultural'!E75-1</f>
        <v>#DIV/0!</v>
      </c>
      <c r="F74" s="40" t="e">
        <f>+'SCC X Ano = Fundo Cultural'!F109/'SCC X Ano = Fundo Cultural'!F75-1</f>
        <v>#DIV/0!</v>
      </c>
      <c r="G74" s="40" t="e">
        <f>+'SCC X Ano = Fundo Cultural'!G109/'SCC X Ano = Fundo Cultural'!G75-1</f>
        <v>#DIV/0!</v>
      </c>
      <c r="H74" s="40" t="e">
        <f>+'SCC X Ano = Fundo Cultural'!H109/'SCC X Ano = Fundo Cultural'!H75-1</f>
        <v>#DIV/0!</v>
      </c>
      <c r="I74" s="40" t="e">
        <f>+'SCC X Ano = Fundo Cultural'!I109/'SCC X Ano = Fundo Cultural'!I75-1</f>
        <v>#DIV/0!</v>
      </c>
      <c r="J74" s="40" t="e">
        <f>+'SCC X Ano = Fundo Cultural'!J109/'SCC X Ano = Fundo Cultural'!J75-1</f>
        <v>#DIV/0!</v>
      </c>
      <c r="K74" s="40" t="e">
        <f>+'SCC X Ano = Fundo Cultural'!K109/'SCC X Ano = Fundo Cultural'!K75-1</f>
        <v>#DIV/0!</v>
      </c>
      <c r="L74" s="40" t="e">
        <f>+'SCC X Ano = Fundo Cultural'!L109/'SCC X Ano = Fundo Cultural'!L75-1</f>
        <v>#DIV/0!</v>
      </c>
    </row>
    <row r="75" spans="1:12" x14ac:dyDescent="0.25">
      <c r="A75" s="25" t="s">
        <v>143</v>
      </c>
      <c r="B75" s="40" t="e">
        <f>+'SCC X Ano = Fundo Cultural'!B110/'SCC X Ano = Fundo Cultural'!B76-1</f>
        <v>#DIV/0!</v>
      </c>
      <c r="C75" s="40" t="e">
        <f>+'SCC X Ano = Fundo Cultural'!C110/'SCC X Ano = Fundo Cultural'!C76-1</f>
        <v>#DIV/0!</v>
      </c>
      <c r="D75" s="40" t="e">
        <f>+'SCC X Ano = Fundo Cultural'!D110/'SCC X Ano = Fundo Cultural'!D76-1</f>
        <v>#DIV/0!</v>
      </c>
      <c r="E75" s="40" t="e">
        <f>+'SCC X Ano = Fundo Cultural'!E110/'SCC X Ano = Fundo Cultural'!E76-1</f>
        <v>#DIV/0!</v>
      </c>
      <c r="F75" s="40" t="e">
        <f>+'SCC X Ano = Fundo Cultural'!F110/'SCC X Ano = Fundo Cultural'!F76-1</f>
        <v>#DIV/0!</v>
      </c>
      <c r="G75" s="40" t="e">
        <f>+'SCC X Ano = Fundo Cultural'!G110/'SCC X Ano = Fundo Cultural'!G76-1</f>
        <v>#DIV/0!</v>
      </c>
      <c r="H75" s="40" t="e">
        <f>+'SCC X Ano = Fundo Cultural'!H110/'SCC X Ano = Fundo Cultural'!H76-1</f>
        <v>#DIV/0!</v>
      </c>
      <c r="I75" s="40" t="e">
        <f>+'SCC X Ano = Fundo Cultural'!I110/'SCC X Ano = Fundo Cultural'!I76-1</f>
        <v>#DIV/0!</v>
      </c>
      <c r="J75" s="40" t="e">
        <f>+'SCC X Ano = Fundo Cultural'!J110/'SCC X Ano = Fundo Cultural'!J76-1</f>
        <v>#DIV/0!</v>
      </c>
      <c r="K75" s="40" t="e">
        <f>+'SCC X Ano = Fundo Cultural'!K110/'SCC X Ano = Fundo Cultural'!K76-1</f>
        <v>#DIV/0!</v>
      </c>
      <c r="L75" s="40" t="e">
        <f>+'SCC X Ano = Fundo Cultural'!L110/'SCC X Ano = Fundo Cultural'!L76-1</f>
        <v>#DIV/0!</v>
      </c>
    </row>
    <row r="76" spans="1:12" x14ac:dyDescent="0.25">
      <c r="A76" s="25" t="s">
        <v>146</v>
      </c>
      <c r="B76" s="40" t="e">
        <f>+'SCC X Ano = Fundo Cultural'!B111/'SCC X Ano = Fundo Cultural'!B77-1</f>
        <v>#DIV/0!</v>
      </c>
      <c r="C76" s="40" t="e">
        <f>+'SCC X Ano = Fundo Cultural'!C111/'SCC X Ano = Fundo Cultural'!C77-1</f>
        <v>#DIV/0!</v>
      </c>
      <c r="D76" s="40" t="e">
        <f>+'SCC X Ano = Fundo Cultural'!D111/'SCC X Ano = Fundo Cultural'!D77-1</f>
        <v>#DIV/0!</v>
      </c>
      <c r="E76" s="40" t="e">
        <f>+'SCC X Ano = Fundo Cultural'!E111/'SCC X Ano = Fundo Cultural'!E77-1</f>
        <v>#DIV/0!</v>
      </c>
      <c r="F76" s="40" t="e">
        <f>+'SCC X Ano = Fundo Cultural'!F111/'SCC X Ano = Fundo Cultural'!F77-1</f>
        <v>#DIV/0!</v>
      </c>
      <c r="G76" s="40" t="e">
        <f>+'SCC X Ano = Fundo Cultural'!G111/'SCC X Ano = Fundo Cultural'!G77-1</f>
        <v>#DIV/0!</v>
      </c>
      <c r="H76" s="40" t="e">
        <f>+'SCC X Ano = Fundo Cultural'!H111/'SCC X Ano = Fundo Cultural'!H77-1</f>
        <v>#DIV/0!</v>
      </c>
      <c r="I76" s="40" t="e">
        <f>+'SCC X Ano = Fundo Cultural'!I111/'SCC X Ano = Fundo Cultural'!I77-1</f>
        <v>#DIV/0!</v>
      </c>
      <c r="J76" s="40">
        <f>+'SCC X Ano = Fundo Cultural'!J111/'SCC X Ano = Fundo Cultural'!J77-1</f>
        <v>18.301180255296604</v>
      </c>
      <c r="K76" s="40" t="e">
        <f>+'SCC X Ano = Fundo Cultural'!K111/'SCC X Ano = Fundo Cultural'!K77-1</f>
        <v>#DIV/0!</v>
      </c>
      <c r="L76" s="40">
        <f>+'SCC X Ano = Fundo Cultural'!L111/'SCC X Ano = Fundo Cultural'!L77-1</f>
        <v>18.301180255296604</v>
      </c>
    </row>
    <row r="77" spans="1:12" x14ac:dyDescent="0.25">
      <c r="A77" s="25" t="s">
        <v>141</v>
      </c>
      <c r="B77" s="40" t="e">
        <f>+'SCC X Ano = Fundo Cultural'!B112/'SCC X Ano = Fundo Cultural'!B78-1</f>
        <v>#DIV/0!</v>
      </c>
      <c r="C77" s="40" t="e">
        <f>+'SCC X Ano = Fundo Cultural'!C112/'SCC X Ano = Fundo Cultural'!C78-1</f>
        <v>#DIV/0!</v>
      </c>
      <c r="D77" s="40" t="e">
        <f>+'SCC X Ano = Fundo Cultural'!D112/'SCC X Ano = Fundo Cultural'!D78-1</f>
        <v>#DIV/0!</v>
      </c>
      <c r="E77" s="40" t="e">
        <f>+'SCC X Ano = Fundo Cultural'!E112/'SCC X Ano = Fundo Cultural'!E78-1</f>
        <v>#DIV/0!</v>
      </c>
      <c r="F77" s="40" t="e">
        <f>+'SCC X Ano = Fundo Cultural'!F112/'SCC X Ano = Fundo Cultural'!F78-1</f>
        <v>#DIV/0!</v>
      </c>
      <c r="G77" s="40" t="e">
        <f>+'SCC X Ano = Fundo Cultural'!G112/'SCC X Ano = Fundo Cultural'!G78-1</f>
        <v>#DIV/0!</v>
      </c>
      <c r="H77" s="40" t="e">
        <f>+'SCC X Ano = Fundo Cultural'!H112/'SCC X Ano = Fundo Cultural'!H78-1</f>
        <v>#DIV/0!</v>
      </c>
      <c r="I77" s="40" t="e">
        <f>+'SCC X Ano = Fundo Cultural'!I112/'SCC X Ano = Fundo Cultural'!I78-1</f>
        <v>#DIV/0!</v>
      </c>
      <c r="J77" s="40" t="e">
        <f>+'SCC X Ano = Fundo Cultural'!J112/'SCC X Ano = Fundo Cultural'!J78-1</f>
        <v>#DIV/0!</v>
      </c>
      <c r="K77" s="40" t="e">
        <f>+'SCC X Ano = Fundo Cultural'!K112/'SCC X Ano = Fundo Cultural'!K78-1</f>
        <v>#DIV/0!</v>
      </c>
      <c r="L77" s="40" t="e">
        <f>+'SCC X Ano = Fundo Cultural'!L112/'SCC X Ano = Fundo Cultural'!L78-1</f>
        <v>#DIV/0!</v>
      </c>
    </row>
    <row r="78" spans="1:12" x14ac:dyDescent="0.25">
      <c r="A78" s="25" t="s">
        <v>153</v>
      </c>
      <c r="B78" s="40" t="e">
        <f>+'SCC X Ano = Fundo Cultural'!B113/'SCC X Ano = Fundo Cultural'!B79-1</f>
        <v>#DIV/0!</v>
      </c>
      <c r="C78" s="40" t="e">
        <f>+'SCC X Ano = Fundo Cultural'!C113/'SCC X Ano = Fundo Cultural'!C79-1</f>
        <v>#DIV/0!</v>
      </c>
      <c r="D78" s="40" t="e">
        <f>+'SCC X Ano = Fundo Cultural'!D113/'SCC X Ano = Fundo Cultural'!D79-1</f>
        <v>#DIV/0!</v>
      </c>
      <c r="E78" s="40" t="e">
        <f>+'SCC X Ano = Fundo Cultural'!E113/'SCC X Ano = Fundo Cultural'!E79-1</f>
        <v>#DIV/0!</v>
      </c>
      <c r="F78" s="40" t="e">
        <f>+'SCC X Ano = Fundo Cultural'!F113/'SCC X Ano = Fundo Cultural'!F79-1</f>
        <v>#DIV/0!</v>
      </c>
      <c r="G78" s="40" t="e">
        <f>+'SCC X Ano = Fundo Cultural'!G113/'SCC X Ano = Fundo Cultural'!G79-1</f>
        <v>#DIV/0!</v>
      </c>
      <c r="H78" s="40" t="e">
        <f>+'SCC X Ano = Fundo Cultural'!H113/'SCC X Ano = Fundo Cultural'!H79-1</f>
        <v>#DIV/0!</v>
      </c>
      <c r="I78" s="40" t="e">
        <f>+'SCC X Ano = Fundo Cultural'!I113/'SCC X Ano = Fundo Cultural'!I79-1</f>
        <v>#DIV/0!</v>
      </c>
      <c r="J78" s="40" t="e">
        <f>+'SCC X Ano = Fundo Cultural'!J113/'SCC X Ano = Fundo Cultural'!J79-1</f>
        <v>#DIV/0!</v>
      </c>
      <c r="K78" s="40" t="e">
        <f>+'SCC X Ano = Fundo Cultural'!K113/'SCC X Ano = Fundo Cultural'!K79-1</f>
        <v>#DIV/0!</v>
      </c>
      <c r="L78" s="40" t="e">
        <f>+'SCC X Ano = Fundo Cultural'!L113/'SCC X Ano = Fundo Cultural'!L79-1</f>
        <v>#DIV/0!</v>
      </c>
    </row>
    <row r="79" spans="1:12" x14ac:dyDescent="0.25">
      <c r="A79" s="25" t="s">
        <v>157</v>
      </c>
      <c r="B79" s="40" t="e">
        <f>+'SCC X Ano = Fundo Cultural'!B114/'SCC X Ano = Fundo Cultural'!B80-1</f>
        <v>#DIV/0!</v>
      </c>
      <c r="C79" s="40" t="e">
        <f>+'SCC X Ano = Fundo Cultural'!C114/'SCC X Ano = Fundo Cultural'!C80-1</f>
        <v>#DIV/0!</v>
      </c>
      <c r="D79" s="40" t="e">
        <f>+'SCC X Ano = Fundo Cultural'!D114/'SCC X Ano = Fundo Cultural'!D80-1</f>
        <v>#DIV/0!</v>
      </c>
      <c r="E79" s="40" t="e">
        <f>+'SCC X Ano = Fundo Cultural'!E114/'SCC X Ano = Fundo Cultural'!E80-1</f>
        <v>#DIV/0!</v>
      </c>
      <c r="F79" s="40" t="e">
        <f>+'SCC X Ano = Fundo Cultural'!F114/'SCC X Ano = Fundo Cultural'!F80-1</f>
        <v>#DIV/0!</v>
      </c>
      <c r="G79" s="40" t="e">
        <f>+'SCC X Ano = Fundo Cultural'!G114/'SCC X Ano = Fundo Cultural'!G80-1</f>
        <v>#DIV/0!</v>
      </c>
      <c r="H79" s="40" t="e">
        <f>+'SCC X Ano = Fundo Cultural'!H114/'SCC X Ano = Fundo Cultural'!H80-1</f>
        <v>#DIV/0!</v>
      </c>
      <c r="I79" s="40" t="e">
        <f>+'SCC X Ano = Fundo Cultural'!I114/'SCC X Ano = Fundo Cultural'!I80-1</f>
        <v>#DIV/0!</v>
      </c>
      <c r="J79" s="40">
        <f>+'SCC X Ano = Fundo Cultural'!J114/'SCC X Ano = Fundo Cultural'!J80-1</f>
        <v>-6.2137236705976817E-2</v>
      </c>
      <c r="K79" s="40" t="e">
        <f>+'SCC X Ano = Fundo Cultural'!K114/'SCC X Ano = Fundo Cultural'!K80-1</f>
        <v>#DIV/0!</v>
      </c>
      <c r="L79" s="40">
        <f>+'SCC X Ano = Fundo Cultural'!L114/'SCC X Ano = Fundo Cultural'!L80-1</f>
        <v>-6.2137236705976817E-2</v>
      </c>
    </row>
    <row r="80" spans="1:12" x14ac:dyDescent="0.25">
      <c r="A80" s="25" t="s">
        <v>161</v>
      </c>
      <c r="B80" s="40" t="e">
        <f>+'SCC X Ano = Fundo Cultural'!B115/'SCC X Ano = Fundo Cultural'!B81-1</f>
        <v>#DIV/0!</v>
      </c>
      <c r="C80" s="40" t="e">
        <f>+'SCC X Ano = Fundo Cultural'!C115/'SCC X Ano = Fundo Cultural'!C81-1</f>
        <v>#DIV/0!</v>
      </c>
      <c r="D80" s="40" t="e">
        <f>+'SCC X Ano = Fundo Cultural'!D115/'SCC X Ano = Fundo Cultural'!D81-1</f>
        <v>#DIV/0!</v>
      </c>
      <c r="E80" s="40" t="e">
        <f>+'SCC X Ano = Fundo Cultural'!E115/'SCC X Ano = Fundo Cultural'!E81-1</f>
        <v>#DIV/0!</v>
      </c>
      <c r="F80" s="40" t="e">
        <f>+'SCC X Ano = Fundo Cultural'!F115/'SCC X Ano = Fundo Cultural'!F81-1</f>
        <v>#DIV/0!</v>
      </c>
      <c r="G80" s="40" t="e">
        <f>+'SCC X Ano = Fundo Cultural'!G115/'SCC X Ano = Fundo Cultural'!G81-1</f>
        <v>#DIV/0!</v>
      </c>
      <c r="H80" s="40" t="e">
        <f>+'SCC X Ano = Fundo Cultural'!H115/'SCC X Ano = Fundo Cultural'!H81-1</f>
        <v>#DIV/0!</v>
      </c>
      <c r="I80" s="40" t="e">
        <f>+'SCC X Ano = Fundo Cultural'!I115/'SCC X Ano = Fundo Cultural'!I81-1</f>
        <v>#DIV/0!</v>
      </c>
      <c r="J80" s="40" t="e">
        <f>+'SCC X Ano = Fundo Cultural'!J115/'SCC X Ano = Fundo Cultural'!J81-1</f>
        <v>#DIV/0!</v>
      </c>
      <c r="K80" s="40" t="e">
        <f>+'SCC X Ano = Fundo Cultural'!K115/'SCC X Ano = Fundo Cultural'!K81-1</f>
        <v>#DIV/0!</v>
      </c>
      <c r="L80" s="40" t="e">
        <f>+'SCC X Ano = Fundo Cultural'!L115/'SCC X Ano = Fundo Cultural'!L81-1</f>
        <v>#DIV/0!</v>
      </c>
    </row>
    <row r="81" spans="1:12" x14ac:dyDescent="0.25">
      <c r="A81" s="25" t="s">
        <v>151</v>
      </c>
      <c r="B81" s="40" t="e">
        <f>+'SCC X Ano = Fundo Cultural'!B116/'SCC X Ano = Fundo Cultural'!B82-1</f>
        <v>#DIV/0!</v>
      </c>
      <c r="C81" s="40" t="e">
        <f>+'SCC X Ano = Fundo Cultural'!C116/'SCC X Ano = Fundo Cultural'!C82-1</f>
        <v>#DIV/0!</v>
      </c>
      <c r="D81" s="40" t="e">
        <f>+'SCC X Ano = Fundo Cultural'!D116/'SCC X Ano = Fundo Cultural'!D82-1</f>
        <v>#DIV/0!</v>
      </c>
      <c r="E81" s="40" t="e">
        <f>+'SCC X Ano = Fundo Cultural'!E116/'SCC X Ano = Fundo Cultural'!E82-1</f>
        <v>#DIV/0!</v>
      </c>
      <c r="F81" s="40" t="e">
        <f>+'SCC X Ano = Fundo Cultural'!F116/'SCC X Ano = Fundo Cultural'!F82-1</f>
        <v>#DIV/0!</v>
      </c>
      <c r="G81" s="40" t="e">
        <f>+'SCC X Ano = Fundo Cultural'!G116/'SCC X Ano = Fundo Cultural'!G82-1</f>
        <v>#DIV/0!</v>
      </c>
      <c r="H81" s="40" t="e">
        <f>+'SCC X Ano = Fundo Cultural'!H116/'SCC X Ano = Fundo Cultural'!H82-1</f>
        <v>#DIV/0!</v>
      </c>
      <c r="I81" s="40" t="e">
        <f>+'SCC X Ano = Fundo Cultural'!I116/'SCC X Ano = Fundo Cultural'!I82-1</f>
        <v>#DIV/0!</v>
      </c>
      <c r="J81" s="40">
        <f>+'SCC X Ano = Fundo Cultural'!J116/'SCC X Ano = Fundo Cultural'!J82-1</f>
        <v>3.1288252789883515</v>
      </c>
      <c r="K81" s="40" t="e">
        <f>+'SCC X Ano = Fundo Cultural'!K116/'SCC X Ano = Fundo Cultural'!K82-1</f>
        <v>#DIV/0!</v>
      </c>
      <c r="L81" s="40">
        <f>+'SCC X Ano = Fundo Cultural'!L116/'SCC X Ano = Fundo Cultural'!L82-1</f>
        <v>54.420839758050697</v>
      </c>
    </row>
    <row r="82" spans="1:12" x14ac:dyDescent="0.25">
      <c r="A82" s="25" t="s">
        <v>167</v>
      </c>
      <c r="B82" s="40" t="e">
        <f>+'SCC X Ano = Fundo Cultural'!B117/'SCC X Ano = Fundo Cultural'!B83-1</f>
        <v>#DIV/0!</v>
      </c>
      <c r="C82" s="40" t="e">
        <f>+'SCC X Ano = Fundo Cultural'!C117/'SCC X Ano = Fundo Cultural'!C83-1</f>
        <v>#DIV/0!</v>
      </c>
      <c r="D82" s="40" t="e">
        <f>+'SCC X Ano = Fundo Cultural'!D117/'SCC X Ano = Fundo Cultural'!D83-1</f>
        <v>#DIV/0!</v>
      </c>
      <c r="E82" s="40" t="e">
        <f>+'SCC X Ano = Fundo Cultural'!E117/'SCC X Ano = Fundo Cultural'!E83-1</f>
        <v>#DIV/0!</v>
      </c>
      <c r="F82" s="40" t="e">
        <f>+'SCC X Ano = Fundo Cultural'!F117/'SCC X Ano = Fundo Cultural'!F83-1</f>
        <v>#DIV/0!</v>
      </c>
      <c r="G82" s="40" t="e">
        <f>+'SCC X Ano = Fundo Cultural'!G117/'SCC X Ano = Fundo Cultural'!G83-1</f>
        <v>#DIV/0!</v>
      </c>
      <c r="H82" s="40" t="e">
        <f>+'SCC X Ano = Fundo Cultural'!H117/'SCC X Ano = Fundo Cultural'!H83-1</f>
        <v>#DIV/0!</v>
      </c>
      <c r="I82" s="40" t="e">
        <f>+'SCC X Ano = Fundo Cultural'!I117/'SCC X Ano = Fundo Cultural'!I83-1</f>
        <v>#DIV/0!</v>
      </c>
      <c r="J82" s="40" t="e">
        <f>+'SCC X Ano = Fundo Cultural'!J117/'SCC X Ano = Fundo Cultural'!J83-1</f>
        <v>#DIV/0!</v>
      </c>
      <c r="K82" s="40" t="e">
        <f>+'SCC X Ano = Fundo Cultural'!K117/'SCC X Ano = Fundo Cultural'!K83-1</f>
        <v>#DIV/0!</v>
      </c>
      <c r="L82" s="40" t="e">
        <f>+'SCC X Ano = Fundo Cultural'!L117/'SCC X Ano = Fundo Cultural'!L83-1</f>
        <v>#DIV/0!</v>
      </c>
    </row>
    <row r="83" spans="1:12" x14ac:dyDescent="0.25">
      <c r="A83" s="25" t="s">
        <v>171</v>
      </c>
      <c r="B83" s="40" t="e">
        <f>+'SCC X Ano = Fundo Cultural'!B118/'SCC X Ano = Fundo Cultural'!B84-1</f>
        <v>#DIV/0!</v>
      </c>
      <c r="C83" s="40" t="e">
        <f>+'SCC X Ano = Fundo Cultural'!C118/'SCC X Ano = Fundo Cultural'!C84-1</f>
        <v>#DIV/0!</v>
      </c>
      <c r="D83" s="40" t="e">
        <f>+'SCC X Ano = Fundo Cultural'!D118/'SCC X Ano = Fundo Cultural'!D84-1</f>
        <v>#DIV/0!</v>
      </c>
      <c r="E83" s="40" t="e">
        <f>+'SCC X Ano = Fundo Cultural'!E118/'SCC X Ano = Fundo Cultural'!E84-1</f>
        <v>#DIV/0!</v>
      </c>
      <c r="F83" s="40" t="e">
        <f>+'SCC X Ano = Fundo Cultural'!F118/'SCC X Ano = Fundo Cultural'!F84-1</f>
        <v>#DIV/0!</v>
      </c>
      <c r="G83" s="40" t="e">
        <f>+'SCC X Ano = Fundo Cultural'!G118/'SCC X Ano = Fundo Cultural'!G84-1</f>
        <v>#DIV/0!</v>
      </c>
      <c r="H83" s="40" t="e">
        <f>+'SCC X Ano = Fundo Cultural'!H118/'SCC X Ano = Fundo Cultural'!H84-1</f>
        <v>#DIV/0!</v>
      </c>
      <c r="I83" s="40" t="e">
        <f>+'SCC X Ano = Fundo Cultural'!I118/'SCC X Ano = Fundo Cultural'!I84-1</f>
        <v>#DIV/0!</v>
      </c>
      <c r="J83" s="40" t="e">
        <f>+'SCC X Ano = Fundo Cultural'!J118/'SCC X Ano = Fundo Cultural'!J84-1</f>
        <v>#DIV/0!</v>
      </c>
      <c r="K83" s="40" t="e">
        <f>+'SCC X Ano = Fundo Cultural'!K118/'SCC X Ano = Fundo Cultural'!K84-1</f>
        <v>#DIV/0!</v>
      </c>
      <c r="L83" s="40" t="e">
        <f>+'SCC X Ano = Fundo Cultural'!L118/'SCC X Ano = Fundo Cultural'!L84-1</f>
        <v>#DIV/0!</v>
      </c>
    </row>
    <row r="84" spans="1:12" x14ac:dyDescent="0.25">
      <c r="A84" s="25" t="s">
        <v>175</v>
      </c>
      <c r="B84" s="40" t="e">
        <f>+'SCC X Ano = Fundo Cultural'!B119/'SCC X Ano = Fundo Cultural'!B85-1</f>
        <v>#DIV/0!</v>
      </c>
      <c r="C84" s="40" t="e">
        <f>+'SCC X Ano = Fundo Cultural'!C119/'SCC X Ano = Fundo Cultural'!C85-1</f>
        <v>#DIV/0!</v>
      </c>
      <c r="D84" s="40" t="e">
        <f>+'SCC X Ano = Fundo Cultural'!D119/'SCC X Ano = Fundo Cultural'!D85-1</f>
        <v>#DIV/0!</v>
      </c>
      <c r="E84" s="40" t="e">
        <f>+'SCC X Ano = Fundo Cultural'!E119/'SCC X Ano = Fundo Cultural'!E85-1</f>
        <v>#DIV/0!</v>
      </c>
      <c r="F84" s="40" t="e">
        <f>+'SCC X Ano = Fundo Cultural'!F119/'SCC X Ano = Fundo Cultural'!F85-1</f>
        <v>#DIV/0!</v>
      </c>
      <c r="G84" s="40" t="e">
        <f>+'SCC X Ano = Fundo Cultural'!G119/'SCC X Ano = Fundo Cultural'!G85-1</f>
        <v>#DIV/0!</v>
      </c>
      <c r="H84" s="40" t="e">
        <f>+'SCC X Ano = Fundo Cultural'!H119/'SCC X Ano = Fundo Cultural'!H85-1</f>
        <v>#DIV/0!</v>
      </c>
      <c r="I84" s="40" t="e">
        <f>+'SCC X Ano = Fundo Cultural'!I119/'SCC X Ano = Fundo Cultural'!I85-1</f>
        <v>#DIV/0!</v>
      </c>
      <c r="J84" s="40">
        <f>+'SCC X Ano = Fundo Cultural'!J119/'SCC X Ano = Fundo Cultural'!J85-1</f>
        <v>0.21777194049337489</v>
      </c>
      <c r="K84" s="40" t="e">
        <f>+'SCC X Ano = Fundo Cultural'!K119/'SCC X Ano = Fundo Cultural'!K85-1</f>
        <v>#DIV/0!</v>
      </c>
      <c r="L84" s="40">
        <f>+'SCC X Ano = Fundo Cultural'!L119/'SCC X Ano = Fundo Cultural'!L85-1</f>
        <v>0.31188404490026711</v>
      </c>
    </row>
    <row r="85" spans="1:12" x14ac:dyDescent="0.25">
      <c r="A85" s="25" t="s">
        <v>137</v>
      </c>
      <c r="B85" s="40" t="e">
        <f>+'SCC X Ano = Fundo Cultural'!B120/'SCC X Ano = Fundo Cultural'!B86-1</f>
        <v>#DIV/0!</v>
      </c>
      <c r="C85" s="40" t="e">
        <f>+'SCC X Ano = Fundo Cultural'!C120/'SCC X Ano = Fundo Cultural'!C86-1</f>
        <v>#DIV/0!</v>
      </c>
      <c r="D85" s="40" t="e">
        <f>+'SCC X Ano = Fundo Cultural'!D120/'SCC X Ano = Fundo Cultural'!D86-1</f>
        <v>#DIV/0!</v>
      </c>
      <c r="E85" s="40" t="e">
        <f>+'SCC X Ano = Fundo Cultural'!E120/'SCC X Ano = Fundo Cultural'!E86-1</f>
        <v>#DIV/0!</v>
      </c>
      <c r="F85" s="40" t="e">
        <f>+'SCC X Ano = Fundo Cultural'!F120/'SCC X Ano = Fundo Cultural'!F86-1</f>
        <v>#DIV/0!</v>
      </c>
      <c r="G85" s="40" t="e">
        <f>+'SCC X Ano = Fundo Cultural'!G120/'SCC X Ano = Fundo Cultural'!G86-1</f>
        <v>#DIV/0!</v>
      </c>
      <c r="H85" s="40" t="e">
        <f>+'SCC X Ano = Fundo Cultural'!H120/'SCC X Ano = Fundo Cultural'!H86-1</f>
        <v>#DIV/0!</v>
      </c>
      <c r="I85" s="40" t="e">
        <f>+'SCC X Ano = Fundo Cultural'!I120/'SCC X Ano = Fundo Cultural'!I86-1</f>
        <v>#DIV/0!</v>
      </c>
      <c r="J85" s="40" t="e">
        <f>+'SCC X Ano = Fundo Cultural'!J120/'SCC X Ano = Fundo Cultural'!J86-1</f>
        <v>#DIV/0!</v>
      </c>
      <c r="K85" s="40" t="e">
        <f>+'SCC X Ano = Fundo Cultural'!K120/'SCC X Ano = Fundo Cultural'!K86-1</f>
        <v>#DIV/0!</v>
      </c>
      <c r="L85" s="40" t="e">
        <f>+'SCC X Ano = Fundo Cultural'!L120/'SCC X Ano = Fundo Cultural'!L86-1</f>
        <v>#DIV/0!</v>
      </c>
    </row>
    <row r="86" spans="1:12" x14ac:dyDescent="0.25">
      <c r="A86" s="25" t="s">
        <v>181</v>
      </c>
      <c r="B86" s="40" t="e">
        <f>+'SCC X Ano = Fundo Cultural'!B121/'SCC X Ano = Fundo Cultural'!B87-1</f>
        <v>#DIV/0!</v>
      </c>
      <c r="C86" s="40" t="e">
        <f>+'SCC X Ano = Fundo Cultural'!C121/'SCC X Ano = Fundo Cultural'!C87-1</f>
        <v>#DIV/0!</v>
      </c>
      <c r="D86" s="40" t="e">
        <f>+'SCC X Ano = Fundo Cultural'!D121/'SCC X Ano = Fundo Cultural'!D87-1</f>
        <v>#DIV/0!</v>
      </c>
      <c r="E86" s="40" t="e">
        <f>+'SCC X Ano = Fundo Cultural'!E121/'SCC X Ano = Fundo Cultural'!E87-1</f>
        <v>#DIV/0!</v>
      </c>
      <c r="F86" s="40" t="e">
        <f>+'SCC X Ano = Fundo Cultural'!F121/'SCC X Ano = Fundo Cultural'!F87-1</f>
        <v>#DIV/0!</v>
      </c>
      <c r="G86" s="40" t="e">
        <f>+'SCC X Ano = Fundo Cultural'!G121/'SCC X Ano = Fundo Cultural'!G87-1</f>
        <v>#DIV/0!</v>
      </c>
      <c r="H86" s="40" t="e">
        <f>+'SCC X Ano = Fundo Cultural'!H121/'SCC X Ano = Fundo Cultural'!H87-1</f>
        <v>#DIV/0!</v>
      </c>
      <c r="I86" s="40" t="e">
        <f>+'SCC X Ano = Fundo Cultural'!I121/'SCC X Ano = Fundo Cultural'!I87-1</f>
        <v>#DIV/0!</v>
      </c>
      <c r="J86" s="40">
        <f>+'SCC X Ano = Fundo Cultural'!J121/'SCC X Ano = Fundo Cultural'!J87-1</f>
        <v>-0.59672428547737522</v>
      </c>
      <c r="K86" s="40" t="e">
        <f>+'SCC X Ano = Fundo Cultural'!K121/'SCC X Ano = Fundo Cultural'!K87-1</f>
        <v>#DIV/0!</v>
      </c>
      <c r="L86" s="40">
        <f>+'SCC X Ano = Fundo Cultural'!L121/'SCC X Ano = Fundo Cultural'!L87-1</f>
        <v>-0.59672428547737522</v>
      </c>
    </row>
    <row r="87" spans="1:12" x14ac:dyDescent="0.25">
      <c r="A87" s="25" t="s">
        <v>148</v>
      </c>
      <c r="B87" s="40" t="e">
        <f>+'SCC X Ano = Fundo Cultural'!B122/'SCC X Ano = Fundo Cultural'!B88-1</f>
        <v>#DIV/0!</v>
      </c>
      <c r="C87" s="40" t="e">
        <f>+'SCC X Ano = Fundo Cultural'!C122/'SCC X Ano = Fundo Cultural'!C88-1</f>
        <v>#DIV/0!</v>
      </c>
      <c r="D87" s="40" t="e">
        <f>+'SCC X Ano = Fundo Cultural'!D122/'SCC X Ano = Fundo Cultural'!D88-1</f>
        <v>#DIV/0!</v>
      </c>
      <c r="E87" s="40" t="e">
        <f>+'SCC X Ano = Fundo Cultural'!E122/'SCC X Ano = Fundo Cultural'!E88-1</f>
        <v>#DIV/0!</v>
      </c>
      <c r="F87" s="40" t="e">
        <f>+'SCC X Ano = Fundo Cultural'!F122/'SCC X Ano = Fundo Cultural'!F88-1</f>
        <v>#DIV/0!</v>
      </c>
      <c r="G87" s="40" t="e">
        <f>+'SCC X Ano = Fundo Cultural'!G122/'SCC X Ano = Fundo Cultural'!G88-1</f>
        <v>#DIV/0!</v>
      </c>
      <c r="H87" s="40" t="e">
        <f>+'SCC X Ano = Fundo Cultural'!H122/'SCC X Ano = Fundo Cultural'!H88-1</f>
        <v>#DIV/0!</v>
      </c>
      <c r="I87" s="40" t="e">
        <f>+'SCC X Ano = Fundo Cultural'!I122/'SCC X Ano = Fundo Cultural'!I88-1</f>
        <v>#DIV/0!</v>
      </c>
      <c r="J87" s="40">
        <f>+'SCC X Ano = Fundo Cultural'!J122/'SCC X Ano = Fundo Cultural'!J88-1</f>
        <v>1.0485434114013992</v>
      </c>
      <c r="K87" s="40" t="e">
        <f>+'SCC X Ano = Fundo Cultural'!K122/'SCC X Ano = Fundo Cultural'!K88-1</f>
        <v>#DIV/0!</v>
      </c>
      <c r="L87" s="40">
        <f>+'SCC X Ano = Fundo Cultural'!L122/'SCC X Ano = Fundo Cultural'!L88-1</f>
        <v>1.0485434114013992</v>
      </c>
    </row>
    <row r="88" spans="1:12" x14ac:dyDescent="0.25">
      <c r="A88" s="25" t="s">
        <v>177</v>
      </c>
      <c r="B88" s="40" t="e">
        <f>+'SCC X Ano = Fundo Cultural'!B123/'SCC X Ano = Fundo Cultural'!B89-1</f>
        <v>#DIV/0!</v>
      </c>
      <c r="C88" s="40" t="e">
        <f>+'SCC X Ano = Fundo Cultural'!C123/'SCC X Ano = Fundo Cultural'!C89-1</f>
        <v>#DIV/0!</v>
      </c>
      <c r="D88" s="40" t="e">
        <f>+'SCC X Ano = Fundo Cultural'!D123/'SCC X Ano = Fundo Cultural'!D89-1</f>
        <v>#DIV/0!</v>
      </c>
      <c r="E88" s="40" t="e">
        <f>+'SCC X Ano = Fundo Cultural'!E123/'SCC X Ano = Fundo Cultural'!E89-1</f>
        <v>#DIV/0!</v>
      </c>
      <c r="F88" s="40" t="e">
        <f>+'SCC X Ano = Fundo Cultural'!F123/'SCC X Ano = Fundo Cultural'!F89-1</f>
        <v>#DIV/0!</v>
      </c>
      <c r="G88" s="40" t="e">
        <f>+'SCC X Ano = Fundo Cultural'!G123/'SCC X Ano = Fundo Cultural'!G89-1</f>
        <v>#DIV/0!</v>
      </c>
      <c r="H88" s="40" t="e">
        <f>+'SCC X Ano = Fundo Cultural'!H123/'SCC X Ano = Fundo Cultural'!H89-1</f>
        <v>#DIV/0!</v>
      </c>
      <c r="I88" s="40" t="e">
        <f>+'SCC X Ano = Fundo Cultural'!I123/'SCC X Ano = Fundo Cultural'!I89-1</f>
        <v>#DIV/0!</v>
      </c>
      <c r="J88" s="40">
        <f>+'SCC X Ano = Fundo Cultural'!J123/'SCC X Ano = Fundo Cultural'!J89-1</f>
        <v>1.7347666006014926</v>
      </c>
      <c r="K88" s="40" t="e">
        <f>+'SCC X Ano = Fundo Cultural'!K123/'SCC X Ano = Fundo Cultural'!K89-1</f>
        <v>#DIV/0!</v>
      </c>
      <c r="L88" s="40">
        <f>+'SCC X Ano = Fundo Cultural'!L123/'SCC X Ano = Fundo Cultural'!L89-1</f>
        <v>1.7347666006014926</v>
      </c>
    </row>
    <row r="89" spans="1:12" x14ac:dyDescent="0.25">
      <c r="A89" s="25" t="s">
        <v>159</v>
      </c>
      <c r="B89" s="40" t="e">
        <f>+'SCC X Ano = Fundo Cultural'!B124/'SCC X Ano = Fundo Cultural'!B90-1</f>
        <v>#DIV/0!</v>
      </c>
      <c r="C89" s="40" t="e">
        <f>+'SCC X Ano = Fundo Cultural'!C124/'SCC X Ano = Fundo Cultural'!C90-1</f>
        <v>#DIV/0!</v>
      </c>
      <c r="D89" s="40" t="e">
        <f>+'SCC X Ano = Fundo Cultural'!D124/'SCC X Ano = Fundo Cultural'!D90-1</f>
        <v>#DIV/0!</v>
      </c>
      <c r="E89" s="40" t="e">
        <f>+'SCC X Ano = Fundo Cultural'!E124/'SCC X Ano = Fundo Cultural'!E90-1</f>
        <v>#DIV/0!</v>
      </c>
      <c r="F89" s="40" t="e">
        <f>+'SCC X Ano = Fundo Cultural'!F124/'SCC X Ano = Fundo Cultural'!F90-1</f>
        <v>#DIV/0!</v>
      </c>
      <c r="G89" s="40" t="e">
        <f>+'SCC X Ano = Fundo Cultural'!G124/'SCC X Ano = Fundo Cultural'!G90-1</f>
        <v>#DIV/0!</v>
      </c>
      <c r="H89" s="40" t="e">
        <f>+'SCC X Ano = Fundo Cultural'!H124/'SCC X Ano = Fundo Cultural'!H90-1</f>
        <v>#DIV/0!</v>
      </c>
      <c r="I89" s="40" t="e">
        <f>+'SCC X Ano = Fundo Cultural'!I124/'SCC X Ano = Fundo Cultural'!I90-1</f>
        <v>#DIV/0!</v>
      </c>
      <c r="J89" s="40" t="e">
        <f>+'SCC X Ano = Fundo Cultural'!J124/'SCC X Ano = Fundo Cultural'!J90-1</f>
        <v>#DIV/0!</v>
      </c>
      <c r="K89" s="40" t="e">
        <f>+'SCC X Ano = Fundo Cultural'!K124/'SCC X Ano = Fundo Cultural'!K90-1</f>
        <v>#DIV/0!</v>
      </c>
      <c r="L89" s="40" t="e">
        <f>+'SCC X Ano = Fundo Cultural'!L124/'SCC X Ano = Fundo Cultural'!L90-1</f>
        <v>#DIV/0!</v>
      </c>
    </row>
    <row r="90" spans="1:12" x14ac:dyDescent="0.25">
      <c r="A90" s="25" t="s">
        <v>191</v>
      </c>
      <c r="B90" s="40" t="e">
        <f>+'SCC X Ano = Fundo Cultural'!B125/'SCC X Ano = Fundo Cultural'!B91-1</f>
        <v>#DIV/0!</v>
      </c>
      <c r="C90" s="40">
        <f>+'SCC X Ano = Fundo Cultural'!C125/'SCC X Ano = Fundo Cultural'!C91-1</f>
        <v>0.61372944666206264</v>
      </c>
      <c r="D90" s="40">
        <f>+'SCC X Ano = Fundo Cultural'!D125/'SCC X Ano = Fundo Cultural'!D91-1</f>
        <v>0.15901727687748957</v>
      </c>
      <c r="E90" s="40" t="e">
        <f>+'SCC X Ano = Fundo Cultural'!E125/'SCC X Ano = Fundo Cultural'!E91-1</f>
        <v>#DIV/0!</v>
      </c>
      <c r="F90" s="40" t="e">
        <f>+'SCC X Ano = Fundo Cultural'!F125/'SCC X Ano = Fundo Cultural'!F91-1</f>
        <v>#DIV/0!</v>
      </c>
      <c r="G90" s="40" t="e">
        <f>+'SCC X Ano = Fundo Cultural'!G125/'SCC X Ano = Fundo Cultural'!G91-1</f>
        <v>#DIV/0!</v>
      </c>
      <c r="H90" s="40" t="e">
        <f>+'SCC X Ano = Fundo Cultural'!H125/'SCC X Ano = Fundo Cultural'!H91-1</f>
        <v>#DIV/0!</v>
      </c>
      <c r="I90" s="40" t="e">
        <f>+'SCC X Ano = Fundo Cultural'!I125/'SCC X Ano = Fundo Cultural'!I91-1</f>
        <v>#DIV/0!</v>
      </c>
      <c r="J90" s="40">
        <f>+'SCC X Ano = Fundo Cultural'!J125/'SCC X Ano = Fundo Cultural'!J91-1</f>
        <v>-0.21055364185901693</v>
      </c>
      <c r="K90" s="40" t="e">
        <f>+'SCC X Ano = Fundo Cultural'!K125/'SCC X Ano = Fundo Cultural'!K91-1</f>
        <v>#DIV/0!</v>
      </c>
      <c r="L90" s="40">
        <f>+'SCC X Ano = Fundo Cultural'!L125/'SCC X Ano = Fundo Cultural'!L91-1</f>
        <v>0.23840748417220703</v>
      </c>
    </row>
    <row r="91" spans="1:12" x14ac:dyDescent="0.25">
      <c r="A91" s="25" t="s">
        <v>194</v>
      </c>
      <c r="B91" s="40" t="e">
        <f>+'SCC X Ano = Fundo Cultural'!B126/'SCC X Ano = Fundo Cultural'!B92-1</f>
        <v>#DIV/0!</v>
      </c>
      <c r="C91" s="40">
        <f>+'SCC X Ano = Fundo Cultural'!C126/'SCC X Ano = Fundo Cultural'!C92-1</f>
        <v>-0.87305598357118208</v>
      </c>
      <c r="D91" s="40">
        <f>+'SCC X Ano = Fundo Cultural'!D126/'SCC X Ano = Fundo Cultural'!D92-1</f>
        <v>-1</v>
      </c>
      <c r="E91" s="40" t="e">
        <f>+'SCC X Ano = Fundo Cultural'!E126/'SCC X Ano = Fundo Cultural'!E92-1</f>
        <v>#DIV/0!</v>
      </c>
      <c r="F91" s="40" t="e">
        <f>+'SCC X Ano = Fundo Cultural'!F126/'SCC X Ano = Fundo Cultural'!F92-1</f>
        <v>#DIV/0!</v>
      </c>
      <c r="G91" s="40" t="e">
        <f>+'SCC X Ano = Fundo Cultural'!G126/'SCC X Ano = Fundo Cultural'!G92-1</f>
        <v>#DIV/0!</v>
      </c>
      <c r="H91" s="40" t="e">
        <f>+'SCC X Ano = Fundo Cultural'!H126/'SCC X Ano = Fundo Cultural'!H92-1</f>
        <v>#DIV/0!</v>
      </c>
      <c r="I91" s="40" t="e">
        <f>+'SCC X Ano = Fundo Cultural'!I126/'SCC X Ano = Fundo Cultural'!I92-1</f>
        <v>#DIV/0!</v>
      </c>
      <c r="J91" s="40">
        <f>+'SCC X Ano = Fundo Cultural'!J126/'SCC X Ano = Fundo Cultural'!J92-1</f>
        <v>1.0313800573813903</v>
      </c>
      <c r="K91" s="40" t="e">
        <f>+'SCC X Ano = Fundo Cultural'!K126/'SCC X Ano = Fundo Cultural'!K92-1</f>
        <v>#DIV/0!</v>
      </c>
      <c r="L91" s="40">
        <f>+'SCC X Ano = Fundo Cultural'!L126/'SCC X Ano = Fundo Cultural'!L92-1</f>
        <v>0.2559356697542865</v>
      </c>
    </row>
    <row r="92" spans="1:12" x14ac:dyDescent="0.25">
      <c r="A92" s="25" t="s">
        <v>185</v>
      </c>
      <c r="B92" s="40" t="e">
        <f>+'SCC X Ano = Fundo Cultural'!B127/'SCC X Ano = Fundo Cultural'!B93-1</f>
        <v>#DIV/0!</v>
      </c>
      <c r="C92" s="40" t="e">
        <f>+'SCC X Ano = Fundo Cultural'!C127/'SCC X Ano = Fundo Cultural'!C93-1</f>
        <v>#DIV/0!</v>
      </c>
      <c r="D92" s="40" t="e">
        <f>+'SCC X Ano = Fundo Cultural'!D127/'SCC X Ano = Fundo Cultural'!D93-1</f>
        <v>#DIV/0!</v>
      </c>
      <c r="E92" s="40" t="e">
        <f>+'SCC X Ano = Fundo Cultural'!E127/'SCC X Ano = Fundo Cultural'!E93-1</f>
        <v>#DIV/0!</v>
      </c>
      <c r="F92" s="40" t="e">
        <f>+'SCC X Ano = Fundo Cultural'!F127/'SCC X Ano = Fundo Cultural'!F93-1</f>
        <v>#DIV/0!</v>
      </c>
      <c r="G92" s="40" t="e">
        <f>+'SCC X Ano = Fundo Cultural'!G127/'SCC X Ano = Fundo Cultural'!G93-1</f>
        <v>#DIV/0!</v>
      </c>
      <c r="H92" s="40" t="e">
        <f>+'SCC X Ano = Fundo Cultural'!H127/'SCC X Ano = Fundo Cultural'!H93-1</f>
        <v>#DIV/0!</v>
      </c>
      <c r="I92" s="40" t="e">
        <f>+'SCC X Ano = Fundo Cultural'!I127/'SCC X Ano = Fundo Cultural'!I93-1</f>
        <v>#DIV/0!</v>
      </c>
      <c r="J92" s="40">
        <f>+'SCC X Ano = Fundo Cultural'!J127/'SCC X Ano = Fundo Cultural'!J93-1</f>
        <v>0.10893011816730236</v>
      </c>
      <c r="K92" s="40" t="e">
        <f>+'SCC X Ano = Fundo Cultural'!K127/'SCC X Ano = Fundo Cultural'!K93-1</f>
        <v>#DIV/0!</v>
      </c>
      <c r="L92" s="40">
        <f>+'SCC X Ano = Fundo Cultural'!L127/'SCC X Ano = Fundo Cultural'!L93-1</f>
        <v>0.10893011816730236</v>
      </c>
    </row>
    <row r="93" spans="1:12" x14ac:dyDescent="0.25">
      <c r="A93" s="25" t="s">
        <v>200</v>
      </c>
      <c r="B93" s="40" t="e">
        <f>+'SCC X Ano = Fundo Cultural'!B128/'SCC X Ano = Fundo Cultural'!B94-1</f>
        <v>#DIV/0!</v>
      </c>
      <c r="C93" s="40" t="e">
        <f>+'SCC X Ano = Fundo Cultural'!C128/'SCC X Ano = Fundo Cultural'!C94-1</f>
        <v>#DIV/0!</v>
      </c>
      <c r="D93" s="40" t="e">
        <f>+'SCC X Ano = Fundo Cultural'!D128/'SCC X Ano = Fundo Cultural'!D94-1</f>
        <v>#DIV/0!</v>
      </c>
      <c r="E93" s="40" t="e">
        <f>+'SCC X Ano = Fundo Cultural'!E128/'SCC X Ano = Fundo Cultural'!E94-1</f>
        <v>#DIV/0!</v>
      </c>
      <c r="F93" s="40" t="e">
        <f>+'SCC X Ano = Fundo Cultural'!F128/'SCC X Ano = Fundo Cultural'!F94-1</f>
        <v>#DIV/0!</v>
      </c>
      <c r="G93" s="40" t="e">
        <f>+'SCC X Ano = Fundo Cultural'!G128/'SCC X Ano = Fundo Cultural'!G94-1</f>
        <v>#DIV/0!</v>
      </c>
      <c r="H93" s="40" t="e">
        <f>+'SCC X Ano = Fundo Cultural'!H128/'SCC X Ano = Fundo Cultural'!H94-1</f>
        <v>#DIV/0!</v>
      </c>
      <c r="I93" s="40" t="e">
        <f>+'SCC X Ano = Fundo Cultural'!I128/'SCC X Ano = Fundo Cultural'!I94-1</f>
        <v>#DIV/0!</v>
      </c>
      <c r="J93" s="40">
        <f>+'SCC X Ano = Fundo Cultural'!J128/'SCC X Ano = Fundo Cultural'!J94-1</f>
        <v>-0.73039811866962701</v>
      </c>
      <c r="K93" s="40" t="e">
        <f>+'SCC X Ano = Fundo Cultural'!K128/'SCC X Ano = Fundo Cultural'!K94-1</f>
        <v>#DIV/0!</v>
      </c>
      <c r="L93" s="40">
        <f>+'SCC X Ano = Fundo Cultural'!L128/'SCC X Ano = Fundo Cultural'!L94-1</f>
        <v>-0.73039811866962701</v>
      </c>
    </row>
    <row r="94" spans="1:12" x14ac:dyDescent="0.25">
      <c r="A94" s="25" t="s">
        <v>198</v>
      </c>
      <c r="B94" s="40" t="e">
        <f>+'SCC X Ano = Fundo Cultural'!B129/'SCC X Ano = Fundo Cultural'!B95-1</f>
        <v>#DIV/0!</v>
      </c>
      <c r="C94" s="40" t="e">
        <f>+'SCC X Ano = Fundo Cultural'!C129/'SCC X Ano = Fundo Cultural'!C95-1</f>
        <v>#DIV/0!</v>
      </c>
      <c r="D94" s="40" t="e">
        <f>+'SCC X Ano = Fundo Cultural'!D129/'SCC X Ano = Fundo Cultural'!D95-1</f>
        <v>#DIV/0!</v>
      </c>
      <c r="E94" s="40" t="e">
        <f>+'SCC X Ano = Fundo Cultural'!E129/'SCC X Ano = Fundo Cultural'!E95-1</f>
        <v>#DIV/0!</v>
      </c>
      <c r="F94" s="40" t="e">
        <f>+'SCC X Ano = Fundo Cultural'!F129/'SCC X Ano = Fundo Cultural'!F95-1</f>
        <v>#DIV/0!</v>
      </c>
      <c r="G94" s="40" t="e">
        <f>+'SCC X Ano = Fundo Cultural'!G129/'SCC X Ano = Fundo Cultural'!G95-1</f>
        <v>#DIV/0!</v>
      </c>
      <c r="H94" s="40" t="e">
        <f>+'SCC X Ano = Fundo Cultural'!H129/'SCC X Ano = Fundo Cultural'!H95-1</f>
        <v>#DIV/0!</v>
      </c>
      <c r="I94" s="40" t="e">
        <f>+'SCC X Ano = Fundo Cultural'!I129/'SCC X Ano = Fundo Cultural'!I95-1</f>
        <v>#DIV/0!</v>
      </c>
      <c r="J94" s="40">
        <f>+'SCC X Ano = Fundo Cultural'!J129/'SCC X Ano = Fundo Cultural'!J95-1</f>
        <v>55.260678220778154</v>
      </c>
      <c r="K94" s="40" t="e">
        <f>+'SCC X Ano = Fundo Cultural'!K129/'SCC X Ano = Fundo Cultural'!K95-1</f>
        <v>#DIV/0!</v>
      </c>
      <c r="L94" s="40">
        <f>+'SCC X Ano = Fundo Cultural'!L129/'SCC X Ano = Fundo Cultural'!L95-1</f>
        <v>55.260678220778154</v>
      </c>
    </row>
    <row r="95" spans="1:12" x14ac:dyDescent="0.25">
      <c r="A95" s="25" t="s">
        <v>173</v>
      </c>
      <c r="B95" s="40" t="e">
        <f>+'SCC X Ano = Fundo Cultural'!B130/'SCC X Ano = Fundo Cultural'!B96-1</f>
        <v>#DIV/0!</v>
      </c>
      <c r="C95" s="40" t="e">
        <f>+'SCC X Ano = Fundo Cultural'!C130/'SCC X Ano = Fundo Cultural'!C96-1</f>
        <v>#DIV/0!</v>
      </c>
      <c r="D95" s="40" t="e">
        <f>+'SCC X Ano = Fundo Cultural'!D130/'SCC X Ano = Fundo Cultural'!D96-1</f>
        <v>#DIV/0!</v>
      </c>
      <c r="E95" s="40" t="e">
        <f>+'SCC X Ano = Fundo Cultural'!E130/'SCC X Ano = Fundo Cultural'!E96-1</f>
        <v>#DIV/0!</v>
      </c>
      <c r="F95" s="40" t="e">
        <f>+'SCC X Ano = Fundo Cultural'!F130/'SCC X Ano = Fundo Cultural'!F96-1</f>
        <v>#DIV/0!</v>
      </c>
      <c r="G95" s="40" t="e">
        <f>+'SCC X Ano = Fundo Cultural'!G130/'SCC X Ano = Fundo Cultural'!G96-1</f>
        <v>#DIV/0!</v>
      </c>
      <c r="H95" s="40" t="e">
        <f>+'SCC X Ano = Fundo Cultural'!H130/'SCC X Ano = Fundo Cultural'!H96-1</f>
        <v>#DIV/0!</v>
      </c>
      <c r="I95" s="40" t="e">
        <f>+'SCC X Ano = Fundo Cultural'!I130/'SCC X Ano = Fundo Cultural'!I96-1</f>
        <v>#DIV/0!</v>
      </c>
      <c r="J95" s="40" t="e">
        <f>+'SCC X Ano = Fundo Cultural'!J130/'SCC X Ano = Fundo Cultural'!J96-1</f>
        <v>#DIV/0!</v>
      </c>
      <c r="K95" s="40" t="e">
        <f>+'SCC X Ano = Fundo Cultural'!K130/'SCC X Ano = Fundo Cultural'!K96-1</f>
        <v>#DIV/0!</v>
      </c>
      <c r="L95" s="40" t="e">
        <f>+'SCC X Ano = Fundo Cultural'!L130/'SCC X Ano = Fundo Cultural'!L96-1</f>
        <v>#DIV/0!</v>
      </c>
    </row>
    <row r="96" spans="1:12" x14ac:dyDescent="0.25">
      <c r="A96" s="25" t="s">
        <v>169</v>
      </c>
      <c r="B96" s="40" t="e">
        <f>+'SCC X Ano = Fundo Cultural'!B131/'SCC X Ano = Fundo Cultural'!B97-1</f>
        <v>#DIV/0!</v>
      </c>
      <c r="C96" s="40" t="e">
        <f>+'SCC X Ano = Fundo Cultural'!C131/'SCC X Ano = Fundo Cultural'!C97-1</f>
        <v>#DIV/0!</v>
      </c>
      <c r="D96" s="40" t="e">
        <f>+'SCC X Ano = Fundo Cultural'!D131/'SCC X Ano = Fundo Cultural'!D97-1</f>
        <v>#DIV/0!</v>
      </c>
      <c r="E96" s="40" t="e">
        <f>+'SCC X Ano = Fundo Cultural'!E131/'SCC X Ano = Fundo Cultural'!E97-1</f>
        <v>#DIV/0!</v>
      </c>
      <c r="F96" s="40" t="e">
        <f>+'SCC X Ano = Fundo Cultural'!F131/'SCC X Ano = Fundo Cultural'!F97-1</f>
        <v>#DIV/0!</v>
      </c>
      <c r="G96" s="40" t="e">
        <f>+'SCC X Ano = Fundo Cultural'!G131/'SCC X Ano = Fundo Cultural'!G97-1</f>
        <v>#DIV/0!</v>
      </c>
      <c r="H96" s="40" t="e">
        <f>+'SCC X Ano = Fundo Cultural'!H131/'SCC X Ano = Fundo Cultural'!H97-1</f>
        <v>#DIV/0!</v>
      </c>
      <c r="I96" s="40" t="e">
        <f>+'SCC X Ano = Fundo Cultural'!I131/'SCC X Ano = Fundo Cultural'!I97-1</f>
        <v>#DIV/0!</v>
      </c>
      <c r="J96" s="40" t="e">
        <f>+'SCC X Ano = Fundo Cultural'!J131/'SCC X Ano = Fundo Cultural'!J97-1</f>
        <v>#DIV/0!</v>
      </c>
      <c r="K96" s="40" t="e">
        <f>+'SCC X Ano = Fundo Cultural'!K131/'SCC X Ano = Fundo Cultural'!K97-1</f>
        <v>#DIV/0!</v>
      </c>
      <c r="L96" s="40" t="e">
        <f>+'SCC X Ano = Fundo Cultural'!L131/'SCC X Ano = Fundo Cultural'!L97-1</f>
        <v>#DIV/0!</v>
      </c>
    </row>
    <row r="97" spans="1:12" x14ac:dyDescent="0.25">
      <c r="A97" s="25" t="s">
        <v>163</v>
      </c>
      <c r="B97" s="40" t="e">
        <f>+'SCC X Ano = Fundo Cultural'!B132/'SCC X Ano = Fundo Cultural'!B98-1</f>
        <v>#DIV/0!</v>
      </c>
      <c r="C97" s="40" t="e">
        <f>+'SCC X Ano = Fundo Cultural'!C132/'SCC X Ano = Fundo Cultural'!C98-1</f>
        <v>#DIV/0!</v>
      </c>
      <c r="D97" s="40" t="e">
        <f>+'SCC X Ano = Fundo Cultural'!D132/'SCC X Ano = Fundo Cultural'!D98-1</f>
        <v>#DIV/0!</v>
      </c>
      <c r="E97" s="40" t="e">
        <f>+'SCC X Ano = Fundo Cultural'!E132/'SCC X Ano = Fundo Cultural'!E98-1</f>
        <v>#DIV/0!</v>
      </c>
      <c r="F97" s="40" t="e">
        <f>+'SCC X Ano = Fundo Cultural'!F132/'SCC X Ano = Fundo Cultural'!F98-1</f>
        <v>#DIV/0!</v>
      </c>
      <c r="G97" s="40" t="e">
        <f>+'SCC X Ano = Fundo Cultural'!G132/'SCC X Ano = Fundo Cultural'!G98-1</f>
        <v>#DIV/0!</v>
      </c>
      <c r="H97" s="40" t="e">
        <f>+'SCC X Ano = Fundo Cultural'!H132/'SCC X Ano = Fundo Cultural'!H98-1</f>
        <v>#DIV/0!</v>
      </c>
      <c r="I97" s="40" t="e">
        <f>+'SCC X Ano = Fundo Cultural'!I132/'SCC X Ano = Fundo Cultural'!I98-1</f>
        <v>#DIV/0!</v>
      </c>
      <c r="J97" s="40">
        <f>+'SCC X Ano = Fundo Cultural'!J132/'SCC X Ano = Fundo Cultural'!J98-1</f>
        <v>-0.83679826222376452</v>
      </c>
      <c r="K97" s="40" t="e">
        <f>+'SCC X Ano = Fundo Cultural'!K132/'SCC X Ano = Fundo Cultural'!K98-1</f>
        <v>#DIV/0!</v>
      </c>
      <c r="L97" s="40">
        <f>+'SCC X Ano = Fundo Cultural'!L132/'SCC X Ano = Fundo Cultural'!L98-1</f>
        <v>-0.83679826222376452</v>
      </c>
    </row>
    <row r="98" spans="1:12" x14ac:dyDescent="0.25">
      <c r="A98" s="25" t="s">
        <v>155</v>
      </c>
      <c r="B98" s="40" t="e">
        <f>+'SCC X Ano = Fundo Cultural'!B133/'SCC X Ano = Fundo Cultural'!B99-1</f>
        <v>#DIV/0!</v>
      </c>
      <c r="C98" s="40" t="e">
        <f>+'SCC X Ano = Fundo Cultural'!C133/'SCC X Ano = Fundo Cultural'!C99-1</f>
        <v>#DIV/0!</v>
      </c>
      <c r="D98" s="40" t="e">
        <f>+'SCC X Ano = Fundo Cultural'!D133/'SCC X Ano = Fundo Cultural'!D99-1</f>
        <v>#DIV/0!</v>
      </c>
      <c r="E98" s="40" t="e">
        <f>+'SCC X Ano = Fundo Cultural'!E133/'SCC X Ano = Fundo Cultural'!E99-1</f>
        <v>#DIV/0!</v>
      </c>
      <c r="F98" s="40" t="e">
        <f>+'SCC X Ano = Fundo Cultural'!F133/'SCC X Ano = Fundo Cultural'!F99-1</f>
        <v>#DIV/0!</v>
      </c>
      <c r="G98" s="40" t="e">
        <f>+'SCC X Ano = Fundo Cultural'!G133/'SCC X Ano = Fundo Cultural'!G99-1</f>
        <v>#DIV/0!</v>
      </c>
      <c r="H98" s="40" t="e">
        <f>+'SCC X Ano = Fundo Cultural'!H133/'SCC X Ano = Fundo Cultural'!H99-1</f>
        <v>#DIV/0!</v>
      </c>
      <c r="I98" s="40" t="e">
        <f>+'SCC X Ano = Fundo Cultural'!I133/'SCC X Ano = Fundo Cultural'!I99-1</f>
        <v>#DIV/0!</v>
      </c>
      <c r="J98" s="40" t="e">
        <f>+'SCC X Ano = Fundo Cultural'!J133/'SCC X Ano = Fundo Cultural'!J99-1</f>
        <v>#DIV/0!</v>
      </c>
      <c r="K98" s="40" t="e">
        <f>+'SCC X Ano = Fundo Cultural'!K133/'SCC X Ano = Fundo Cultural'!K99-1</f>
        <v>#DIV/0!</v>
      </c>
      <c r="L98" s="40" t="e">
        <f>+'SCC X Ano = Fundo Cultural'!L133/'SCC X Ano = Fundo Cultural'!L99-1</f>
        <v>#DIV/0!</v>
      </c>
    </row>
    <row r="99" spans="1:12" x14ac:dyDescent="0.25">
      <c r="A99" s="1" t="s">
        <v>223</v>
      </c>
      <c r="B99" s="40" t="e">
        <f>+'SCC X Ano = Fundo Cultural'!B134/'SCC X Ano = Fundo Cultural'!B100-1</f>
        <v>#DIV/0!</v>
      </c>
      <c r="C99" s="40">
        <f>+'SCC X Ano = Fundo Cultural'!C134/'SCC X Ano = Fundo Cultural'!C100-1</f>
        <v>0.77801143468325051</v>
      </c>
      <c r="D99" s="40">
        <f>+'SCC X Ano = Fundo Cultural'!D134/'SCC X Ano = Fundo Cultural'!D100-1</f>
        <v>-0.16709461960778793</v>
      </c>
      <c r="E99" s="40" t="e">
        <f>+'SCC X Ano = Fundo Cultural'!E134/'SCC X Ano = Fundo Cultural'!E100-1</f>
        <v>#DIV/0!</v>
      </c>
      <c r="F99" s="40" t="e">
        <f>+'SCC X Ano = Fundo Cultural'!F134/'SCC X Ano = Fundo Cultural'!F100-1</f>
        <v>#DIV/0!</v>
      </c>
      <c r="G99" s="40" t="e">
        <f>+'SCC X Ano = Fundo Cultural'!G134/'SCC X Ano = Fundo Cultural'!G100-1</f>
        <v>#DIV/0!</v>
      </c>
      <c r="H99" s="40" t="e">
        <f>+'SCC X Ano = Fundo Cultural'!H134/'SCC X Ano = Fundo Cultural'!H100-1</f>
        <v>#DIV/0!</v>
      </c>
      <c r="I99" s="40" t="e">
        <f>+'SCC X Ano = Fundo Cultural'!I134/'SCC X Ano = Fundo Cultural'!I100-1</f>
        <v>#DIV/0!</v>
      </c>
      <c r="J99" s="40">
        <f>+'SCC X Ano = Fundo Cultural'!J134/'SCC X Ano = Fundo Cultural'!J100-1</f>
        <v>0.25668468423649649</v>
      </c>
      <c r="K99" s="40" t="e">
        <f>+'SCC X Ano = Fundo Cultural'!K134/'SCC X Ano = Fundo Cultural'!K100-1</f>
        <v>#DIV/0!</v>
      </c>
      <c r="L99" s="40">
        <f>+'SCC X Ano = Fundo Cultural'!L134/'SCC X Ano = Fundo Cultural'!L100-1</f>
        <v>0.48234794854772023</v>
      </c>
    </row>
    <row r="100" spans="1:12" x14ac:dyDescent="0.25">
      <c r="A100" s="25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</row>
    <row r="101" spans="1:12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</row>
    <row r="102" spans="1:12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</row>
    <row r="103" spans="1:12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x14ac:dyDescent="0.25">
      <c r="A104" s="2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25"/>
      <c r="B105" s="25" t="s">
        <v>224</v>
      </c>
      <c r="C105" s="25" t="s">
        <v>228</v>
      </c>
      <c r="D105" s="25" t="s">
        <v>15</v>
      </c>
      <c r="E105" s="25" t="s">
        <v>229</v>
      </c>
      <c r="F105" s="25" t="s">
        <v>226</v>
      </c>
      <c r="G105" s="25" t="s">
        <v>227</v>
      </c>
      <c r="H105" s="25" t="s">
        <v>131</v>
      </c>
      <c r="I105" s="25" t="s">
        <v>130</v>
      </c>
      <c r="J105" s="25" t="s">
        <v>129</v>
      </c>
      <c r="K105" s="25" t="s">
        <v>230</v>
      </c>
      <c r="L105" s="25" t="s">
        <v>404</v>
      </c>
    </row>
    <row r="106" spans="1:12" x14ac:dyDescent="0.25">
      <c r="A106" s="25" t="s">
        <v>132</v>
      </c>
      <c r="B106" s="40" t="e">
        <f>+'SCC X Ano = Fundo Cultural'!C141/'SCC X Ano = Fundo Cultural'!B107-1</f>
        <v>#DIV/0!</v>
      </c>
      <c r="C106" s="40" t="e">
        <f>+'SCC X Ano = Fundo Cultural'!#REF!/'SCC X Ano = Fundo Cultural'!C107-1</f>
        <v>#REF!</v>
      </c>
      <c r="D106" s="40" t="e">
        <f>+'SCC X Ano = Fundo Cultural'!D141/'SCC X Ano = Fundo Cultural'!D107-1</f>
        <v>#DIV/0!</v>
      </c>
      <c r="E106" s="40" t="e">
        <f>+'SCC X Ano = Fundo Cultural'!E141/'SCC X Ano = Fundo Cultural'!E107-1</f>
        <v>#DIV/0!</v>
      </c>
      <c r="F106" s="40" t="e">
        <f>+'SCC X Ano = Fundo Cultural'!F141/'SCC X Ano = Fundo Cultural'!F107-1</f>
        <v>#DIV/0!</v>
      </c>
      <c r="G106" s="40" t="e">
        <f>+'SCC X Ano = Fundo Cultural'!G141/'SCC X Ano = Fundo Cultural'!G107-1</f>
        <v>#DIV/0!</v>
      </c>
      <c r="H106" s="40" t="e">
        <f>+'SCC X Ano = Fundo Cultural'!H141/'SCC X Ano = Fundo Cultural'!H107-1</f>
        <v>#DIV/0!</v>
      </c>
      <c r="I106" s="40" t="e">
        <f>+'SCC X Ano = Fundo Cultural'!I141/'SCC X Ano = Fundo Cultural'!I107-1</f>
        <v>#DIV/0!</v>
      </c>
      <c r="J106" s="40" t="e">
        <f>+'SCC X Ano = Fundo Cultural'!J141/'SCC X Ano = Fundo Cultural'!J107-1</f>
        <v>#DIV/0!</v>
      </c>
      <c r="K106" s="40" t="e">
        <f>+'SCC X Ano = Fundo Cultural'!K141/'SCC X Ano = Fundo Cultural'!K107-1</f>
        <v>#DIV/0!</v>
      </c>
      <c r="L106" s="40" t="e">
        <f>+'SCC X Ano = Fundo Cultural'!L141/'SCC X Ano = Fundo Cultural'!L107-1</f>
        <v>#DIV/0!</v>
      </c>
    </row>
    <row r="107" spans="1:12" x14ac:dyDescent="0.25">
      <c r="A107" s="25" t="s">
        <v>134</v>
      </c>
      <c r="B107" s="40" t="e">
        <f>+'SCC X Ano = Fundo Cultural'!B142/'SCC X Ano = Fundo Cultural'!B108-1</f>
        <v>#DIV/0!</v>
      </c>
      <c r="C107" s="40" t="e">
        <f>+'SCC X Ano = Fundo Cultural'!C142/'SCC X Ano = Fundo Cultural'!C108-1</f>
        <v>#DIV/0!</v>
      </c>
      <c r="D107" s="40" t="e">
        <f>+'SCC X Ano = Fundo Cultural'!D142/'SCC X Ano = Fundo Cultural'!D108-1</f>
        <v>#DIV/0!</v>
      </c>
      <c r="E107" s="40" t="e">
        <f>+'SCC X Ano = Fundo Cultural'!E142/'SCC X Ano = Fundo Cultural'!E108-1</f>
        <v>#DIV/0!</v>
      </c>
      <c r="F107" s="40" t="e">
        <f>+'SCC X Ano = Fundo Cultural'!F142/'SCC X Ano = Fundo Cultural'!F108-1</f>
        <v>#DIV/0!</v>
      </c>
      <c r="G107" s="40" t="e">
        <f>+'SCC X Ano = Fundo Cultural'!G142/'SCC X Ano = Fundo Cultural'!G108-1</f>
        <v>#DIV/0!</v>
      </c>
      <c r="H107" s="40" t="e">
        <f>+'SCC X Ano = Fundo Cultural'!H142/'SCC X Ano = Fundo Cultural'!H108-1</f>
        <v>#DIV/0!</v>
      </c>
      <c r="I107" s="40" t="e">
        <f>+'SCC X Ano = Fundo Cultural'!I142/'SCC X Ano = Fundo Cultural'!I108-1</f>
        <v>#DIV/0!</v>
      </c>
      <c r="J107" s="40">
        <f>+'SCC X Ano = Fundo Cultural'!J142/'SCC X Ano = Fundo Cultural'!J108-1</f>
        <v>-1</v>
      </c>
      <c r="K107" s="40" t="e">
        <f>+'SCC X Ano = Fundo Cultural'!K142/'SCC X Ano = Fundo Cultural'!K108-1</f>
        <v>#DIV/0!</v>
      </c>
      <c r="L107" s="40">
        <f>+'SCC X Ano = Fundo Cultural'!L142/'SCC X Ano = Fundo Cultural'!L108-1</f>
        <v>-1</v>
      </c>
    </row>
    <row r="108" spans="1:12" x14ac:dyDescent="0.25">
      <c r="A108" s="25" t="s">
        <v>139</v>
      </c>
      <c r="B108" s="40" t="e">
        <f>+'SCC X Ano = Fundo Cultural'!B143/'SCC X Ano = Fundo Cultural'!B109-1</f>
        <v>#DIV/0!</v>
      </c>
      <c r="C108" s="40" t="e">
        <f>+'SCC X Ano = Fundo Cultural'!C143/'SCC X Ano = Fundo Cultural'!C109-1</f>
        <v>#DIV/0!</v>
      </c>
      <c r="D108" s="40" t="e">
        <f>+'SCC X Ano = Fundo Cultural'!D143/'SCC X Ano = Fundo Cultural'!D109-1</f>
        <v>#DIV/0!</v>
      </c>
      <c r="E108" s="40" t="e">
        <f>+'SCC X Ano = Fundo Cultural'!E143/'SCC X Ano = Fundo Cultural'!E109-1</f>
        <v>#DIV/0!</v>
      </c>
      <c r="F108" s="40" t="e">
        <f>+'SCC X Ano = Fundo Cultural'!F143/'SCC X Ano = Fundo Cultural'!F109-1</f>
        <v>#DIV/0!</v>
      </c>
      <c r="G108" s="40" t="e">
        <f>+'SCC X Ano = Fundo Cultural'!G143/'SCC X Ano = Fundo Cultural'!G109-1</f>
        <v>#DIV/0!</v>
      </c>
      <c r="H108" s="40" t="e">
        <f>+'SCC X Ano = Fundo Cultural'!H143/'SCC X Ano = Fundo Cultural'!H109-1</f>
        <v>#DIV/0!</v>
      </c>
      <c r="I108" s="40" t="e">
        <f>+'SCC X Ano = Fundo Cultural'!I143/'SCC X Ano = Fundo Cultural'!I109-1</f>
        <v>#DIV/0!</v>
      </c>
      <c r="J108" s="40" t="e">
        <f>+'SCC X Ano = Fundo Cultural'!J143/'SCC X Ano = Fundo Cultural'!J109-1</f>
        <v>#DIV/0!</v>
      </c>
      <c r="K108" s="40" t="e">
        <f>+'SCC X Ano = Fundo Cultural'!K143/'SCC X Ano = Fundo Cultural'!K109-1</f>
        <v>#DIV/0!</v>
      </c>
      <c r="L108" s="40" t="e">
        <f>+'SCC X Ano = Fundo Cultural'!L143/'SCC X Ano = Fundo Cultural'!L109-1</f>
        <v>#DIV/0!</v>
      </c>
    </row>
    <row r="109" spans="1:12" x14ac:dyDescent="0.25">
      <c r="A109" s="25" t="s">
        <v>143</v>
      </c>
      <c r="B109" s="40" t="e">
        <f>+'SCC X Ano = Fundo Cultural'!B144/'SCC X Ano = Fundo Cultural'!B110-1</f>
        <v>#DIV/0!</v>
      </c>
      <c r="C109" s="40" t="e">
        <f>+'SCC X Ano = Fundo Cultural'!C144/'SCC X Ano = Fundo Cultural'!C110-1</f>
        <v>#DIV/0!</v>
      </c>
      <c r="D109" s="40" t="e">
        <f>+'SCC X Ano = Fundo Cultural'!D144/'SCC X Ano = Fundo Cultural'!D110-1</f>
        <v>#DIV/0!</v>
      </c>
      <c r="E109" s="40" t="e">
        <f>+'SCC X Ano = Fundo Cultural'!E144/'SCC X Ano = Fundo Cultural'!E110-1</f>
        <v>#DIV/0!</v>
      </c>
      <c r="F109" s="40" t="e">
        <f>+'SCC X Ano = Fundo Cultural'!F144/'SCC X Ano = Fundo Cultural'!F110-1</f>
        <v>#DIV/0!</v>
      </c>
      <c r="G109" s="40" t="e">
        <f>+'SCC X Ano = Fundo Cultural'!G144/'SCC X Ano = Fundo Cultural'!G110-1</f>
        <v>#DIV/0!</v>
      </c>
      <c r="H109" s="40" t="e">
        <f>+'SCC X Ano = Fundo Cultural'!H144/'SCC X Ano = Fundo Cultural'!H110-1</f>
        <v>#DIV/0!</v>
      </c>
      <c r="I109" s="40" t="e">
        <f>+'SCC X Ano = Fundo Cultural'!I144/'SCC X Ano = Fundo Cultural'!I110-1</f>
        <v>#DIV/0!</v>
      </c>
      <c r="J109" s="40" t="e">
        <f>+'SCC X Ano = Fundo Cultural'!J144/'SCC X Ano = Fundo Cultural'!J110-1</f>
        <v>#DIV/0!</v>
      </c>
      <c r="K109" s="40" t="e">
        <f>+'SCC X Ano = Fundo Cultural'!K144/'SCC X Ano = Fundo Cultural'!K110-1</f>
        <v>#DIV/0!</v>
      </c>
      <c r="L109" s="40" t="e">
        <f>+'SCC X Ano = Fundo Cultural'!L144/'SCC X Ano = Fundo Cultural'!L110-1</f>
        <v>#DIV/0!</v>
      </c>
    </row>
    <row r="110" spans="1:12" x14ac:dyDescent="0.25">
      <c r="A110" s="25" t="s">
        <v>146</v>
      </c>
      <c r="B110" s="40" t="e">
        <f>+'SCC X Ano = Fundo Cultural'!B145/'SCC X Ano = Fundo Cultural'!B111-1</f>
        <v>#DIV/0!</v>
      </c>
      <c r="C110" s="40" t="e">
        <f>+'SCC X Ano = Fundo Cultural'!C145/'SCC X Ano = Fundo Cultural'!C111-1</f>
        <v>#DIV/0!</v>
      </c>
      <c r="D110" s="40" t="e">
        <f>+'SCC X Ano = Fundo Cultural'!D145/'SCC X Ano = Fundo Cultural'!D111-1</f>
        <v>#DIV/0!</v>
      </c>
      <c r="E110" s="40" t="e">
        <f>+'SCC X Ano = Fundo Cultural'!E145/'SCC X Ano = Fundo Cultural'!E111-1</f>
        <v>#DIV/0!</v>
      </c>
      <c r="F110" s="40" t="e">
        <f>+'SCC X Ano = Fundo Cultural'!F145/'SCC X Ano = Fundo Cultural'!F111-1</f>
        <v>#DIV/0!</v>
      </c>
      <c r="G110" s="40" t="e">
        <f>+'SCC X Ano = Fundo Cultural'!G145/'SCC X Ano = Fundo Cultural'!G111-1</f>
        <v>#DIV/0!</v>
      </c>
      <c r="H110" s="40" t="e">
        <f>+'SCC X Ano = Fundo Cultural'!H145/'SCC X Ano = Fundo Cultural'!H111-1</f>
        <v>#DIV/0!</v>
      </c>
      <c r="I110" s="40" t="e">
        <f>+'SCC X Ano = Fundo Cultural'!I145/'SCC X Ano = Fundo Cultural'!I111-1</f>
        <v>#DIV/0!</v>
      </c>
      <c r="J110" s="40">
        <f>+'SCC X Ano = Fundo Cultural'!J145/'SCC X Ano = Fundo Cultural'!J111-1</f>
        <v>-0.94915516182723247</v>
      </c>
      <c r="K110" s="40" t="e">
        <f>+'SCC X Ano = Fundo Cultural'!K145/'SCC X Ano = Fundo Cultural'!K111-1</f>
        <v>#DIV/0!</v>
      </c>
      <c r="L110" s="40">
        <f>+'SCC X Ano = Fundo Cultural'!L145/'SCC X Ano = Fundo Cultural'!L111-1</f>
        <v>-0.91570461039778017</v>
      </c>
    </row>
    <row r="111" spans="1:12" x14ac:dyDescent="0.25">
      <c r="A111" s="25" t="s">
        <v>141</v>
      </c>
      <c r="B111" s="40" t="e">
        <f>+'SCC X Ano = Fundo Cultural'!B146/'SCC X Ano = Fundo Cultural'!B112-1</f>
        <v>#DIV/0!</v>
      </c>
      <c r="C111" s="40" t="e">
        <f>+'SCC X Ano = Fundo Cultural'!C146/'SCC X Ano = Fundo Cultural'!C112-1</f>
        <v>#DIV/0!</v>
      </c>
      <c r="D111" s="40" t="e">
        <f>+'SCC X Ano = Fundo Cultural'!D146/'SCC X Ano = Fundo Cultural'!D112-1</f>
        <v>#DIV/0!</v>
      </c>
      <c r="E111" s="40" t="e">
        <f>+'SCC X Ano = Fundo Cultural'!E146/'SCC X Ano = Fundo Cultural'!E112-1</f>
        <v>#DIV/0!</v>
      </c>
      <c r="F111" s="40" t="e">
        <f>+'SCC X Ano = Fundo Cultural'!F146/'SCC X Ano = Fundo Cultural'!F112-1</f>
        <v>#DIV/0!</v>
      </c>
      <c r="G111" s="40" t="e">
        <f>+'SCC X Ano = Fundo Cultural'!G146/'SCC X Ano = Fundo Cultural'!G112-1</f>
        <v>#DIV/0!</v>
      </c>
      <c r="H111" s="40" t="e">
        <f>+'SCC X Ano = Fundo Cultural'!H146/'SCC X Ano = Fundo Cultural'!H112-1</f>
        <v>#DIV/0!</v>
      </c>
      <c r="I111" s="40" t="e">
        <f>+'SCC X Ano = Fundo Cultural'!I146/'SCC X Ano = Fundo Cultural'!I112-1</f>
        <v>#DIV/0!</v>
      </c>
      <c r="J111" s="40" t="e">
        <f>+'SCC X Ano = Fundo Cultural'!J146/'SCC X Ano = Fundo Cultural'!J112-1</f>
        <v>#DIV/0!</v>
      </c>
      <c r="K111" s="40" t="e">
        <f>+'SCC X Ano = Fundo Cultural'!K146/'SCC X Ano = Fundo Cultural'!K112-1</f>
        <v>#DIV/0!</v>
      </c>
      <c r="L111" s="40" t="e">
        <f>+'SCC X Ano = Fundo Cultural'!L146/'SCC X Ano = Fundo Cultural'!L112-1</f>
        <v>#DIV/0!</v>
      </c>
    </row>
    <row r="112" spans="1:12" x14ac:dyDescent="0.25">
      <c r="A112" s="25" t="s">
        <v>153</v>
      </c>
      <c r="B112" s="40" t="e">
        <f>+'SCC X Ano = Fundo Cultural'!B147/'SCC X Ano = Fundo Cultural'!B113-1</f>
        <v>#DIV/0!</v>
      </c>
      <c r="C112" s="40" t="e">
        <f>+'SCC X Ano = Fundo Cultural'!C147/'SCC X Ano = Fundo Cultural'!C113-1</f>
        <v>#DIV/0!</v>
      </c>
      <c r="D112" s="40" t="e">
        <f>+'SCC X Ano = Fundo Cultural'!D147/'SCC X Ano = Fundo Cultural'!D113-1</f>
        <v>#DIV/0!</v>
      </c>
      <c r="E112" s="40" t="e">
        <f>+'SCC X Ano = Fundo Cultural'!E147/'SCC X Ano = Fundo Cultural'!E113-1</f>
        <v>#DIV/0!</v>
      </c>
      <c r="F112" s="40" t="e">
        <f>+'SCC X Ano = Fundo Cultural'!F147/'SCC X Ano = Fundo Cultural'!F113-1</f>
        <v>#DIV/0!</v>
      </c>
      <c r="G112" s="40" t="e">
        <f>+'SCC X Ano = Fundo Cultural'!G147/'SCC X Ano = Fundo Cultural'!G113-1</f>
        <v>#DIV/0!</v>
      </c>
      <c r="H112" s="40" t="e">
        <f>+'SCC X Ano = Fundo Cultural'!H147/'SCC X Ano = Fundo Cultural'!H113-1</f>
        <v>#DIV/0!</v>
      </c>
      <c r="I112" s="40" t="e">
        <f>+'SCC X Ano = Fundo Cultural'!I147/'SCC X Ano = Fundo Cultural'!I113-1</f>
        <v>#DIV/0!</v>
      </c>
      <c r="J112" s="40" t="e">
        <f>+'SCC X Ano = Fundo Cultural'!J147/'SCC X Ano = Fundo Cultural'!J113-1</f>
        <v>#DIV/0!</v>
      </c>
      <c r="K112" s="40" t="e">
        <f>+'SCC X Ano = Fundo Cultural'!K147/'SCC X Ano = Fundo Cultural'!K113-1</f>
        <v>#DIV/0!</v>
      </c>
      <c r="L112" s="40" t="e">
        <f>+'SCC X Ano = Fundo Cultural'!L147/'SCC X Ano = Fundo Cultural'!L113-1</f>
        <v>#DIV/0!</v>
      </c>
    </row>
    <row r="113" spans="1:12" x14ac:dyDescent="0.25">
      <c r="A113" s="25" t="s">
        <v>157</v>
      </c>
      <c r="B113" s="40" t="e">
        <f>+'SCC X Ano = Fundo Cultural'!B148/'SCC X Ano = Fundo Cultural'!B114-1</f>
        <v>#DIV/0!</v>
      </c>
      <c r="C113" s="40" t="e">
        <f>+'SCC X Ano = Fundo Cultural'!C148/'SCC X Ano = Fundo Cultural'!C114-1</f>
        <v>#DIV/0!</v>
      </c>
      <c r="D113" s="40" t="e">
        <f>+'SCC X Ano = Fundo Cultural'!D148/'SCC X Ano = Fundo Cultural'!D114-1</f>
        <v>#DIV/0!</v>
      </c>
      <c r="E113" s="40" t="e">
        <f>+'SCC X Ano = Fundo Cultural'!E148/'SCC X Ano = Fundo Cultural'!E114-1</f>
        <v>#DIV/0!</v>
      </c>
      <c r="F113" s="40" t="e">
        <f>+'SCC X Ano = Fundo Cultural'!F148/'SCC X Ano = Fundo Cultural'!F114-1</f>
        <v>#DIV/0!</v>
      </c>
      <c r="G113" s="40" t="e">
        <f>+'SCC X Ano = Fundo Cultural'!G148/'SCC X Ano = Fundo Cultural'!G114-1</f>
        <v>#DIV/0!</v>
      </c>
      <c r="H113" s="40" t="e">
        <f>+'SCC X Ano = Fundo Cultural'!H148/'SCC X Ano = Fundo Cultural'!H114-1</f>
        <v>#DIV/0!</v>
      </c>
      <c r="I113" s="40" t="e">
        <f>+'SCC X Ano = Fundo Cultural'!I148/'SCC X Ano = Fundo Cultural'!I114-1</f>
        <v>#DIV/0!</v>
      </c>
      <c r="J113" s="40">
        <f>+'SCC X Ano = Fundo Cultural'!J148/'SCC X Ano = Fundo Cultural'!J114-1</f>
        <v>-0.23013050315955164</v>
      </c>
      <c r="K113" s="40" t="e">
        <f>+'SCC X Ano = Fundo Cultural'!K148/'SCC X Ano = Fundo Cultural'!K114-1</f>
        <v>#DIV/0!</v>
      </c>
      <c r="L113" s="40">
        <f>+'SCC X Ano = Fundo Cultural'!L148/'SCC X Ano = Fundo Cultural'!L114-1</f>
        <v>-0.23013050315955164</v>
      </c>
    </row>
    <row r="114" spans="1:12" x14ac:dyDescent="0.25">
      <c r="A114" s="25" t="s">
        <v>161</v>
      </c>
      <c r="B114" s="40" t="e">
        <f>+'SCC X Ano = Fundo Cultural'!B149/'SCC X Ano = Fundo Cultural'!B115-1</f>
        <v>#DIV/0!</v>
      </c>
      <c r="C114" s="40" t="e">
        <f>+'SCC X Ano = Fundo Cultural'!C149/'SCC X Ano = Fundo Cultural'!C115-1</f>
        <v>#DIV/0!</v>
      </c>
      <c r="D114" s="40" t="e">
        <f>+'SCC X Ano = Fundo Cultural'!D149/'SCC X Ano = Fundo Cultural'!D115-1</f>
        <v>#DIV/0!</v>
      </c>
      <c r="E114" s="40" t="e">
        <f>+'SCC X Ano = Fundo Cultural'!E149/'SCC X Ano = Fundo Cultural'!E115-1</f>
        <v>#DIV/0!</v>
      </c>
      <c r="F114" s="40" t="e">
        <f>+'SCC X Ano = Fundo Cultural'!F149/'SCC X Ano = Fundo Cultural'!F115-1</f>
        <v>#DIV/0!</v>
      </c>
      <c r="G114" s="40" t="e">
        <f>+'SCC X Ano = Fundo Cultural'!G149/'SCC X Ano = Fundo Cultural'!G115-1</f>
        <v>#DIV/0!</v>
      </c>
      <c r="H114" s="40" t="e">
        <f>+'SCC X Ano = Fundo Cultural'!H149/'SCC X Ano = Fundo Cultural'!H115-1</f>
        <v>#DIV/0!</v>
      </c>
      <c r="I114" s="40" t="e">
        <f>+'SCC X Ano = Fundo Cultural'!I149/'SCC X Ano = Fundo Cultural'!I115-1</f>
        <v>#DIV/0!</v>
      </c>
      <c r="J114" s="40" t="e">
        <f>+'SCC X Ano = Fundo Cultural'!J149/'SCC X Ano = Fundo Cultural'!J115-1</f>
        <v>#DIV/0!</v>
      </c>
      <c r="K114" s="40" t="e">
        <f>+'SCC X Ano = Fundo Cultural'!K149/'SCC X Ano = Fundo Cultural'!K115-1</f>
        <v>#DIV/0!</v>
      </c>
      <c r="L114" s="40" t="e">
        <f>+'SCC X Ano = Fundo Cultural'!L149/'SCC X Ano = Fundo Cultural'!L115-1</f>
        <v>#DIV/0!</v>
      </c>
    </row>
    <row r="115" spans="1:12" x14ac:dyDescent="0.25">
      <c r="A115" s="25" t="s">
        <v>151</v>
      </c>
      <c r="B115" s="40" t="e">
        <f>+'SCC X Ano = Fundo Cultural'!B150/'SCC X Ano = Fundo Cultural'!B116-1</f>
        <v>#DIV/0!</v>
      </c>
      <c r="C115" s="40">
        <f>+'SCC X Ano = Fundo Cultural'!C150/'SCC X Ano = Fundo Cultural'!C116-1</f>
        <v>0.15259908260447608</v>
      </c>
      <c r="D115" s="40" t="e">
        <f>+'SCC X Ano = Fundo Cultural'!D150/'SCC X Ano = Fundo Cultural'!D116-1</f>
        <v>#DIV/0!</v>
      </c>
      <c r="E115" s="40" t="e">
        <f>+'SCC X Ano = Fundo Cultural'!E150/'SCC X Ano = Fundo Cultural'!E116-1</f>
        <v>#DIV/0!</v>
      </c>
      <c r="F115" s="40" t="e">
        <f>+'SCC X Ano = Fundo Cultural'!F150/'SCC X Ano = Fundo Cultural'!F116-1</f>
        <v>#DIV/0!</v>
      </c>
      <c r="G115" s="40">
        <f>+'SCC X Ano = Fundo Cultural'!G150/'SCC X Ano = Fundo Cultural'!G116-1</f>
        <v>0.40840636595734647</v>
      </c>
      <c r="H115" s="40" t="e">
        <f>+'SCC X Ano = Fundo Cultural'!H150/'SCC X Ano = Fundo Cultural'!H116-1</f>
        <v>#DIV/0!</v>
      </c>
      <c r="I115" s="40" t="e">
        <f>+'SCC X Ano = Fundo Cultural'!I150/'SCC X Ano = Fundo Cultural'!I116-1</f>
        <v>#DIV/0!</v>
      </c>
      <c r="J115" s="40">
        <f>+'SCC X Ano = Fundo Cultural'!J150/'SCC X Ano = Fundo Cultural'!J116-1</f>
        <v>-0.71716470220911188</v>
      </c>
      <c r="K115" s="40" t="e">
        <f>+'SCC X Ano = Fundo Cultural'!K150/'SCC X Ano = Fundo Cultural'!K116-1</f>
        <v>#DIV/0!</v>
      </c>
      <c r="L115" s="40">
        <f>+'SCC X Ano = Fundo Cultural'!L150/'SCC X Ano = Fundo Cultural'!L116-1</f>
        <v>9.7876566966031531E-2</v>
      </c>
    </row>
    <row r="116" spans="1:12" x14ac:dyDescent="0.25">
      <c r="A116" s="25" t="s">
        <v>167</v>
      </c>
      <c r="B116" s="40" t="e">
        <f>+'SCC X Ano = Fundo Cultural'!B151/'SCC X Ano = Fundo Cultural'!B117-1</f>
        <v>#DIV/0!</v>
      </c>
      <c r="C116" s="40" t="e">
        <f>+'SCC X Ano = Fundo Cultural'!C151/'SCC X Ano = Fundo Cultural'!C117-1</f>
        <v>#DIV/0!</v>
      </c>
      <c r="D116" s="40" t="e">
        <f>+'SCC X Ano = Fundo Cultural'!D151/'SCC X Ano = Fundo Cultural'!D117-1</f>
        <v>#DIV/0!</v>
      </c>
      <c r="E116" s="40" t="e">
        <f>+'SCC X Ano = Fundo Cultural'!E151/'SCC X Ano = Fundo Cultural'!E117-1</f>
        <v>#DIV/0!</v>
      </c>
      <c r="F116" s="40" t="e">
        <f>+'SCC X Ano = Fundo Cultural'!F151/'SCC X Ano = Fundo Cultural'!F117-1</f>
        <v>#DIV/0!</v>
      </c>
      <c r="G116" s="40" t="e">
        <f>+'SCC X Ano = Fundo Cultural'!G151/'SCC X Ano = Fundo Cultural'!G117-1</f>
        <v>#DIV/0!</v>
      </c>
      <c r="H116" s="40" t="e">
        <f>+'SCC X Ano = Fundo Cultural'!H151/'SCC X Ano = Fundo Cultural'!H117-1</f>
        <v>#DIV/0!</v>
      </c>
      <c r="I116" s="40" t="e">
        <f>+'SCC X Ano = Fundo Cultural'!I151/'SCC X Ano = Fundo Cultural'!I117-1</f>
        <v>#DIV/0!</v>
      </c>
      <c r="J116" s="40" t="e">
        <f>+'SCC X Ano = Fundo Cultural'!J151/'SCC X Ano = Fundo Cultural'!J117-1</f>
        <v>#DIV/0!</v>
      </c>
      <c r="K116" s="40" t="e">
        <f>+'SCC X Ano = Fundo Cultural'!K151/'SCC X Ano = Fundo Cultural'!K117-1</f>
        <v>#DIV/0!</v>
      </c>
      <c r="L116" s="40" t="e">
        <f>+'SCC X Ano = Fundo Cultural'!L151/'SCC X Ano = Fundo Cultural'!L117-1</f>
        <v>#DIV/0!</v>
      </c>
    </row>
    <row r="117" spans="1:12" x14ac:dyDescent="0.25">
      <c r="A117" s="25" t="s">
        <v>171</v>
      </c>
      <c r="B117" s="40" t="e">
        <f>+'SCC X Ano = Fundo Cultural'!B152/'SCC X Ano = Fundo Cultural'!B118-1</f>
        <v>#DIV/0!</v>
      </c>
      <c r="C117" s="40" t="e">
        <f>+'SCC X Ano = Fundo Cultural'!C152/'SCC X Ano = Fundo Cultural'!C118-1</f>
        <v>#DIV/0!</v>
      </c>
      <c r="D117" s="40" t="e">
        <f>+'SCC X Ano = Fundo Cultural'!D152/'SCC X Ano = Fundo Cultural'!D118-1</f>
        <v>#DIV/0!</v>
      </c>
      <c r="E117" s="40" t="e">
        <f>+'SCC X Ano = Fundo Cultural'!E152/'SCC X Ano = Fundo Cultural'!E118-1</f>
        <v>#DIV/0!</v>
      </c>
      <c r="F117" s="40" t="e">
        <f>+'SCC X Ano = Fundo Cultural'!F152/'SCC X Ano = Fundo Cultural'!F118-1</f>
        <v>#DIV/0!</v>
      </c>
      <c r="G117" s="40" t="e">
        <f>+'SCC X Ano = Fundo Cultural'!G152/'SCC X Ano = Fundo Cultural'!G118-1</f>
        <v>#DIV/0!</v>
      </c>
      <c r="H117" s="40" t="e">
        <f>+'SCC X Ano = Fundo Cultural'!H152/'SCC X Ano = Fundo Cultural'!H118-1</f>
        <v>#DIV/0!</v>
      </c>
      <c r="I117" s="40" t="e">
        <f>+'SCC X Ano = Fundo Cultural'!I152/'SCC X Ano = Fundo Cultural'!I118-1</f>
        <v>#DIV/0!</v>
      </c>
      <c r="J117" s="40">
        <f>+'SCC X Ano = Fundo Cultural'!J152/'SCC X Ano = Fundo Cultural'!J118-1</f>
        <v>-0.66333653774661572</v>
      </c>
      <c r="K117" s="40" t="e">
        <f>+'SCC X Ano = Fundo Cultural'!K152/'SCC X Ano = Fundo Cultural'!K118-1</f>
        <v>#DIV/0!</v>
      </c>
      <c r="L117" s="40">
        <f>+'SCC X Ano = Fundo Cultural'!L152/'SCC X Ano = Fundo Cultural'!L118-1</f>
        <v>-0.66333653774661572</v>
      </c>
    </row>
    <row r="118" spans="1:12" x14ac:dyDescent="0.25">
      <c r="A118" s="25" t="s">
        <v>175</v>
      </c>
      <c r="B118" s="40" t="e">
        <f>+'SCC X Ano = Fundo Cultural'!B153/'SCC X Ano = Fundo Cultural'!B119-1</f>
        <v>#DIV/0!</v>
      </c>
      <c r="C118" s="40" t="e">
        <f>+'SCC X Ano = Fundo Cultural'!C153/'SCC X Ano = Fundo Cultural'!C119-1</f>
        <v>#DIV/0!</v>
      </c>
      <c r="D118" s="40">
        <f>+'SCC X Ano = Fundo Cultural'!D153/'SCC X Ano = Fundo Cultural'!D119-1</f>
        <v>-0.58269441008671219</v>
      </c>
      <c r="E118" s="40" t="e">
        <f>+'SCC X Ano = Fundo Cultural'!E153/'SCC X Ano = Fundo Cultural'!E119-1</f>
        <v>#DIV/0!</v>
      </c>
      <c r="F118" s="40" t="e">
        <f>+'SCC X Ano = Fundo Cultural'!F153/'SCC X Ano = Fundo Cultural'!F119-1</f>
        <v>#DIV/0!</v>
      </c>
      <c r="G118" s="40" t="e">
        <f>+'SCC X Ano = Fundo Cultural'!G153/'SCC X Ano = Fundo Cultural'!G119-1</f>
        <v>#DIV/0!</v>
      </c>
      <c r="H118" s="40" t="e">
        <f>+'SCC X Ano = Fundo Cultural'!H153/'SCC X Ano = Fundo Cultural'!H119-1</f>
        <v>#DIV/0!</v>
      </c>
      <c r="I118" s="40" t="e">
        <f>+'SCC X Ano = Fundo Cultural'!I153/'SCC X Ano = Fundo Cultural'!I119-1</f>
        <v>#DIV/0!</v>
      </c>
      <c r="J118" s="40">
        <f>+'SCC X Ano = Fundo Cultural'!J153/'SCC X Ano = Fundo Cultural'!J119-1</f>
        <v>-0.41500105159370726</v>
      </c>
      <c r="K118" s="40" t="e">
        <f>+'SCC X Ano = Fundo Cultural'!K153/'SCC X Ano = Fundo Cultural'!K119-1</f>
        <v>#DIV/0!</v>
      </c>
      <c r="L118" s="40">
        <f>+'SCC X Ano = Fundo Cultural'!L153/'SCC X Ano = Fundo Cultural'!L119-1</f>
        <v>-0.36715761613449049</v>
      </c>
    </row>
    <row r="119" spans="1:12" x14ac:dyDescent="0.25">
      <c r="A119" s="25" t="s">
        <v>137</v>
      </c>
      <c r="B119" s="40" t="e">
        <f>+'SCC X Ano = Fundo Cultural'!B154/'SCC X Ano = Fundo Cultural'!B120-1</f>
        <v>#DIV/0!</v>
      </c>
      <c r="C119" s="40" t="e">
        <f>+'SCC X Ano = Fundo Cultural'!C154/'SCC X Ano = Fundo Cultural'!C120-1</f>
        <v>#DIV/0!</v>
      </c>
      <c r="D119" s="40" t="e">
        <f>+'SCC X Ano = Fundo Cultural'!D154/'SCC X Ano = Fundo Cultural'!D120-1</f>
        <v>#DIV/0!</v>
      </c>
      <c r="E119" s="40" t="e">
        <f>+'SCC X Ano = Fundo Cultural'!E154/'SCC X Ano = Fundo Cultural'!E120-1</f>
        <v>#DIV/0!</v>
      </c>
      <c r="F119" s="40" t="e">
        <f>+'SCC X Ano = Fundo Cultural'!F154/'SCC X Ano = Fundo Cultural'!F120-1</f>
        <v>#DIV/0!</v>
      </c>
      <c r="G119" s="40" t="e">
        <f>+'SCC X Ano = Fundo Cultural'!G154/'SCC X Ano = Fundo Cultural'!G120-1</f>
        <v>#DIV/0!</v>
      </c>
      <c r="H119" s="40" t="e">
        <f>+'SCC X Ano = Fundo Cultural'!H154/'SCC X Ano = Fundo Cultural'!H120-1</f>
        <v>#DIV/0!</v>
      </c>
      <c r="I119" s="40" t="e">
        <f>+'SCC X Ano = Fundo Cultural'!I154/'SCC X Ano = Fundo Cultural'!I120-1</f>
        <v>#DIV/0!</v>
      </c>
      <c r="J119" s="40">
        <f>+'SCC X Ano = Fundo Cultural'!J154/'SCC X Ano = Fundo Cultural'!J120-1</f>
        <v>1.0801106727553171</v>
      </c>
      <c r="K119" s="40" t="e">
        <f>+'SCC X Ano = Fundo Cultural'!K154/'SCC X Ano = Fundo Cultural'!K120-1</f>
        <v>#DIV/0!</v>
      </c>
      <c r="L119" s="40">
        <f>+'SCC X Ano = Fundo Cultural'!L154/'SCC X Ano = Fundo Cultural'!L120-1</f>
        <v>1.0801106727553171</v>
      </c>
    </row>
    <row r="120" spans="1:12" x14ac:dyDescent="0.25">
      <c r="A120" s="25" t="s">
        <v>181</v>
      </c>
      <c r="B120" s="40" t="e">
        <f>+'SCC X Ano = Fundo Cultural'!B155/'SCC X Ano = Fundo Cultural'!B121-1</f>
        <v>#DIV/0!</v>
      </c>
      <c r="C120" s="40" t="e">
        <f>+'SCC X Ano = Fundo Cultural'!C155/'SCC X Ano = Fundo Cultural'!C121-1</f>
        <v>#DIV/0!</v>
      </c>
      <c r="D120" s="40" t="e">
        <f>+'SCC X Ano = Fundo Cultural'!D155/'SCC X Ano = Fundo Cultural'!D121-1</f>
        <v>#DIV/0!</v>
      </c>
      <c r="E120" s="40" t="e">
        <f>+'SCC X Ano = Fundo Cultural'!E155/'SCC X Ano = Fundo Cultural'!E121-1</f>
        <v>#DIV/0!</v>
      </c>
      <c r="F120" s="40" t="e">
        <f>+'SCC X Ano = Fundo Cultural'!F155/'SCC X Ano = Fundo Cultural'!F121-1</f>
        <v>#DIV/0!</v>
      </c>
      <c r="G120" s="40" t="e">
        <f>+'SCC X Ano = Fundo Cultural'!G155/'SCC X Ano = Fundo Cultural'!G121-1</f>
        <v>#DIV/0!</v>
      </c>
      <c r="H120" s="40" t="e">
        <f>+'SCC X Ano = Fundo Cultural'!H155/'SCC X Ano = Fundo Cultural'!H121-1</f>
        <v>#DIV/0!</v>
      </c>
      <c r="I120" s="40" t="e">
        <f>+'SCC X Ano = Fundo Cultural'!I155/'SCC X Ano = Fundo Cultural'!I121-1</f>
        <v>#DIV/0!</v>
      </c>
      <c r="J120" s="40">
        <f>+'SCC X Ano = Fundo Cultural'!J155/'SCC X Ano = Fundo Cultural'!J121-1</f>
        <v>-1</v>
      </c>
      <c r="K120" s="40" t="e">
        <f>+'SCC X Ano = Fundo Cultural'!K155/'SCC X Ano = Fundo Cultural'!K121-1</f>
        <v>#DIV/0!</v>
      </c>
      <c r="L120" s="40">
        <f>+'SCC X Ano = Fundo Cultural'!L155/'SCC X Ano = Fundo Cultural'!L121-1</f>
        <v>-1</v>
      </c>
    </row>
    <row r="121" spans="1:12" x14ac:dyDescent="0.25">
      <c r="A121" s="25" t="s">
        <v>148</v>
      </c>
      <c r="B121" s="40" t="e">
        <f>+'SCC X Ano = Fundo Cultural'!B156/'SCC X Ano = Fundo Cultural'!B122-1</f>
        <v>#DIV/0!</v>
      </c>
      <c r="C121" s="40" t="e">
        <f>+'SCC X Ano = Fundo Cultural'!C156/'SCC X Ano = Fundo Cultural'!C122-1</f>
        <v>#DIV/0!</v>
      </c>
      <c r="D121" s="40" t="e">
        <f>+'SCC X Ano = Fundo Cultural'!D156/'SCC X Ano = Fundo Cultural'!D122-1</f>
        <v>#DIV/0!</v>
      </c>
      <c r="E121" s="40" t="e">
        <f>+'SCC X Ano = Fundo Cultural'!E156/'SCC X Ano = Fundo Cultural'!E122-1</f>
        <v>#DIV/0!</v>
      </c>
      <c r="F121" s="40" t="e">
        <f>+'SCC X Ano = Fundo Cultural'!F156/'SCC X Ano = Fundo Cultural'!F122-1</f>
        <v>#DIV/0!</v>
      </c>
      <c r="G121" s="40" t="e">
        <f>+'SCC X Ano = Fundo Cultural'!G156/'SCC X Ano = Fundo Cultural'!G122-1</f>
        <v>#DIV/0!</v>
      </c>
      <c r="H121" s="40" t="e">
        <f>+'SCC X Ano = Fundo Cultural'!H156/'SCC X Ano = Fundo Cultural'!H122-1</f>
        <v>#DIV/0!</v>
      </c>
      <c r="I121" s="40" t="e">
        <f>+'SCC X Ano = Fundo Cultural'!I156/'SCC X Ano = Fundo Cultural'!I122-1</f>
        <v>#DIV/0!</v>
      </c>
      <c r="J121" s="40">
        <f>+'SCC X Ano = Fundo Cultural'!J156/'SCC X Ano = Fundo Cultural'!J122-1</f>
        <v>-0.32473280466820753</v>
      </c>
      <c r="K121" s="40" t="e">
        <f>+'SCC X Ano = Fundo Cultural'!K156/'SCC X Ano = Fundo Cultural'!K122-1</f>
        <v>#DIV/0!</v>
      </c>
      <c r="L121" s="40">
        <f>+'SCC X Ano = Fundo Cultural'!L156/'SCC X Ano = Fundo Cultural'!L122-1</f>
        <v>-0.32473280466820753</v>
      </c>
    </row>
    <row r="122" spans="1:12" x14ac:dyDescent="0.25">
      <c r="A122" s="25" t="s">
        <v>177</v>
      </c>
      <c r="B122" s="40" t="e">
        <f>+'SCC X Ano = Fundo Cultural'!B157/'SCC X Ano = Fundo Cultural'!B123-1</f>
        <v>#DIV/0!</v>
      </c>
      <c r="C122" s="40" t="e">
        <f>+'SCC X Ano = Fundo Cultural'!C157/'SCC X Ano = Fundo Cultural'!C123-1</f>
        <v>#DIV/0!</v>
      </c>
      <c r="D122" s="40" t="e">
        <f>+'SCC X Ano = Fundo Cultural'!D157/'SCC X Ano = Fundo Cultural'!D123-1</f>
        <v>#DIV/0!</v>
      </c>
      <c r="E122" s="40" t="e">
        <f>+'SCC X Ano = Fundo Cultural'!E157/'SCC X Ano = Fundo Cultural'!E123-1</f>
        <v>#DIV/0!</v>
      </c>
      <c r="F122" s="40" t="e">
        <f>+'SCC X Ano = Fundo Cultural'!F157/'SCC X Ano = Fundo Cultural'!F123-1</f>
        <v>#DIV/0!</v>
      </c>
      <c r="G122" s="40" t="e">
        <f>+'SCC X Ano = Fundo Cultural'!G157/'SCC X Ano = Fundo Cultural'!G123-1</f>
        <v>#DIV/0!</v>
      </c>
      <c r="H122" s="40" t="e">
        <f>+'SCC X Ano = Fundo Cultural'!H157/'SCC X Ano = Fundo Cultural'!H123-1</f>
        <v>#DIV/0!</v>
      </c>
      <c r="I122" s="40" t="e">
        <f>+'SCC X Ano = Fundo Cultural'!I157/'SCC X Ano = Fundo Cultural'!I123-1</f>
        <v>#DIV/0!</v>
      </c>
      <c r="J122" s="40">
        <f>+'SCC X Ano = Fundo Cultural'!J157/'SCC X Ano = Fundo Cultural'!J123-1</f>
        <v>0.74501388885309727</v>
      </c>
      <c r="K122" s="40" t="e">
        <f>+'SCC X Ano = Fundo Cultural'!K157/'SCC X Ano = Fundo Cultural'!K123-1</f>
        <v>#DIV/0!</v>
      </c>
      <c r="L122" s="40">
        <f>+'SCC X Ano = Fundo Cultural'!L157/'SCC X Ano = Fundo Cultural'!L123-1</f>
        <v>0.81247350575458355</v>
      </c>
    </row>
    <row r="123" spans="1:12" x14ac:dyDescent="0.25">
      <c r="A123" s="25" t="s">
        <v>159</v>
      </c>
      <c r="B123" s="40" t="e">
        <f>+'SCC X Ano = Fundo Cultural'!B158/'SCC X Ano = Fundo Cultural'!B124-1</f>
        <v>#DIV/0!</v>
      </c>
      <c r="C123" s="40" t="e">
        <f>+'SCC X Ano = Fundo Cultural'!C158/'SCC X Ano = Fundo Cultural'!C124-1</f>
        <v>#DIV/0!</v>
      </c>
      <c r="D123" s="40" t="e">
        <f>+'SCC X Ano = Fundo Cultural'!D158/'SCC X Ano = Fundo Cultural'!D124-1</f>
        <v>#DIV/0!</v>
      </c>
      <c r="E123" s="40" t="e">
        <f>+'SCC X Ano = Fundo Cultural'!E158/'SCC X Ano = Fundo Cultural'!E124-1</f>
        <v>#DIV/0!</v>
      </c>
      <c r="F123" s="40" t="e">
        <f>+'SCC X Ano = Fundo Cultural'!F158/'SCC X Ano = Fundo Cultural'!F124-1</f>
        <v>#DIV/0!</v>
      </c>
      <c r="G123" s="40" t="e">
        <f>+'SCC X Ano = Fundo Cultural'!G158/'SCC X Ano = Fundo Cultural'!G124-1</f>
        <v>#DIV/0!</v>
      </c>
      <c r="H123" s="40" t="e">
        <f>+'SCC X Ano = Fundo Cultural'!H158/'SCC X Ano = Fundo Cultural'!H124-1</f>
        <v>#DIV/0!</v>
      </c>
      <c r="I123" s="40" t="e">
        <f>+'SCC X Ano = Fundo Cultural'!I158/'SCC X Ano = Fundo Cultural'!I124-1</f>
        <v>#DIV/0!</v>
      </c>
      <c r="J123" s="40" t="e">
        <f>+'SCC X Ano = Fundo Cultural'!J158/'SCC X Ano = Fundo Cultural'!J124-1</f>
        <v>#DIV/0!</v>
      </c>
      <c r="K123" s="40" t="e">
        <f>+'SCC X Ano = Fundo Cultural'!K158/'SCC X Ano = Fundo Cultural'!K124-1</f>
        <v>#DIV/0!</v>
      </c>
      <c r="L123" s="40" t="e">
        <f>+'SCC X Ano = Fundo Cultural'!L158/'SCC X Ano = Fundo Cultural'!L124-1</f>
        <v>#DIV/0!</v>
      </c>
    </row>
    <row r="124" spans="1:12" x14ac:dyDescent="0.25">
      <c r="A124" s="25" t="s">
        <v>191</v>
      </c>
      <c r="B124" s="40" t="e">
        <f>+'SCC X Ano = Fundo Cultural'!B159/'SCC X Ano = Fundo Cultural'!B125-1</f>
        <v>#DIV/0!</v>
      </c>
      <c r="C124" s="40">
        <f>+'SCC X Ano = Fundo Cultural'!C159/'SCC X Ano = Fundo Cultural'!C125-1</f>
        <v>-8.6749847800904778E-2</v>
      </c>
      <c r="D124" s="40">
        <f>+'SCC X Ano = Fundo Cultural'!D159/'SCC X Ano = Fundo Cultural'!D125-1</f>
        <v>3.2644211759468877</v>
      </c>
      <c r="E124" s="40" t="e">
        <f>+'SCC X Ano = Fundo Cultural'!E159/'SCC X Ano = Fundo Cultural'!E125-1</f>
        <v>#DIV/0!</v>
      </c>
      <c r="F124" s="40" t="e">
        <f>+'SCC X Ano = Fundo Cultural'!F159/'SCC X Ano = Fundo Cultural'!F125-1</f>
        <v>#DIV/0!</v>
      </c>
      <c r="G124" s="40">
        <f>+'SCC X Ano = Fundo Cultural'!G159/'SCC X Ano = Fundo Cultural'!G125-1</f>
        <v>-0.53653299273062183</v>
      </c>
      <c r="H124" s="40" t="e">
        <f>+'SCC X Ano = Fundo Cultural'!H159/'SCC X Ano = Fundo Cultural'!H125-1</f>
        <v>#DIV/0!</v>
      </c>
      <c r="I124" s="40" t="e">
        <f>+'SCC X Ano = Fundo Cultural'!I159/'SCC X Ano = Fundo Cultural'!I125-1</f>
        <v>#DIV/0!</v>
      </c>
      <c r="J124" s="40">
        <f>+'SCC X Ano = Fundo Cultural'!J159/'SCC X Ano = Fundo Cultural'!J125-1</f>
        <v>0.35180279465218822</v>
      </c>
      <c r="K124" s="40" t="e">
        <f>+'SCC X Ano = Fundo Cultural'!K159/'SCC X Ano = Fundo Cultural'!K125-1</f>
        <v>#DIV/0!</v>
      </c>
      <c r="L124" s="40">
        <f>+'SCC X Ano = Fundo Cultural'!L159/'SCC X Ano = Fundo Cultural'!L125-1</f>
        <v>6.940804562360503E-2</v>
      </c>
    </row>
    <row r="125" spans="1:12" x14ac:dyDescent="0.25">
      <c r="A125" s="25" t="s">
        <v>194</v>
      </c>
      <c r="B125" s="40" t="e">
        <f>+'SCC X Ano = Fundo Cultural'!B160/'SCC X Ano = Fundo Cultural'!B126-1</f>
        <v>#DIV/0!</v>
      </c>
      <c r="C125" s="40">
        <f>+'SCC X Ano = Fundo Cultural'!C160/'SCC X Ano = Fundo Cultural'!C126-1</f>
        <v>4.4270591968223094</v>
      </c>
      <c r="D125" s="40" t="e">
        <f>+'SCC X Ano = Fundo Cultural'!D160/'SCC X Ano = Fundo Cultural'!D126-1</f>
        <v>#DIV/0!</v>
      </c>
      <c r="E125" s="40" t="e">
        <f>+'SCC X Ano = Fundo Cultural'!E160/'SCC X Ano = Fundo Cultural'!E126-1</f>
        <v>#DIV/0!</v>
      </c>
      <c r="F125" s="40">
        <f>+'SCC X Ano = Fundo Cultural'!F160/'SCC X Ano = Fundo Cultural'!F126-1</f>
        <v>1.3388459858762194</v>
      </c>
      <c r="G125" s="40" t="e">
        <f>+'SCC X Ano = Fundo Cultural'!G160/'SCC X Ano = Fundo Cultural'!G126-1</f>
        <v>#DIV/0!</v>
      </c>
      <c r="H125" s="40" t="e">
        <f>+'SCC X Ano = Fundo Cultural'!H160/'SCC X Ano = Fundo Cultural'!H126-1</f>
        <v>#DIV/0!</v>
      </c>
      <c r="I125" s="40" t="e">
        <f>+'SCC X Ano = Fundo Cultural'!I160/'SCC X Ano = Fundo Cultural'!I126-1</f>
        <v>#DIV/0!</v>
      </c>
      <c r="J125" s="40">
        <f>+'SCC X Ano = Fundo Cultural'!J160/'SCC X Ano = Fundo Cultural'!J126-1</f>
        <v>1.1720861788517336</v>
      </c>
      <c r="K125" s="40" t="e">
        <f>+'SCC X Ano = Fundo Cultural'!K160/'SCC X Ano = Fundo Cultural'!K126-1</f>
        <v>#DIV/0!</v>
      </c>
      <c r="L125" s="40">
        <f>+'SCC X Ano = Fundo Cultural'!L160/'SCC X Ano = Fundo Cultural'!L126-1</f>
        <v>1.5773014851191456</v>
      </c>
    </row>
    <row r="126" spans="1:12" x14ac:dyDescent="0.25">
      <c r="A126" s="25" t="s">
        <v>185</v>
      </c>
      <c r="B126" s="40" t="e">
        <f>+'SCC X Ano = Fundo Cultural'!B161/'SCC X Ano = Fundo Cultural'!B127-1</f>
        <v>#DIV/0!</v>
      </c>
      <c r="C126" s="40" t="e">
        <f>+'SCC X Ano = Fundo Cultural'!C161/'SCC X Ano = Fundo Cultural'!C127-1</f>
        <v>#DIV/0!</v>
      </c>
      <c r="D126" s="40" t="e">
        <f>+'SCC X Ano = Fundo Cultural'!D161/'SCC X Ano = Fundo Cultural'!D127-1</f>
        <v>#DIV/0!</v>
      </c>
      <c r="E126" s="40" t="e">
        <f>+'SCC X Ano = Fundo Cultural'!E161/'SCC X Ano = Fundo Cultural'!E127-1</f>
        <v>#DIV/0!</v>
      </c>
      <c r="F126" s="40" t="e">
        <f>+'SCC X Ano = Fundo Cultural'!F161/'SCC X Ano = Fundo Cultural'!F127-1</f>
        <v>#DIV/0!</v>
      </c>
      <c r="G126" s="40" t="e">
        <f>+'SCC X Ano = Fundo Cultural'!G161/'SCC X Ano = Fundo Cultural'!G127-1</f>
        <v>#DIV/0!</v>
      </c>
      <c r="H126" s="40" t="e">
        <f>+'SCC X Ano = Fundo Cultural'!H161/'SCC X Ano = Fundo Cultural'!H127-1</f>
        <v>#DIV/0!</v>
      </c>
      <c r="I126" s="40" t="e">
        <f>+'SCC X Ano = Fundo Cultural'!I161/'SCC X Ano = Fundo Cultural'!I127-1</f>
        <v>#DIV/0!</v>
      </c>
      <c r="J126" s="40">
        <f>+'SCC X Ano = Fundo Cultural'!J161/'SCC X Ano = Fundo Cultural'!J127-1</f>
        <v>-0.10425208229246563</v>
      </c>
      <c r="K126" s="40" t="e">
        <f>+'SCC X Ano = Fundo Cultural'!K161/'SCC X Ano = Fundo Cultural'!K127-1</f>
        <v>#DIV/0!</v>
      </c>
      <c r="L126" s="40">
        <f>+'SCC X Ano = Fundo Cultural'!L161/'SCC X Ano = Fundo Cultural'!L127-1</f>
        <v>0.13949105851811794</v>
      </c>
    </row>
    <row r="127" spans="1:12" x14ac:dyDescent="0.25">
      <c r="A127" s="25" t="s">
        <v>200</v>
      </c>
      <c r="B127" s="40" t="e">
        <f>+'SCC X Ano = Fundo Cultural'!B162/'SCC X Ano = Fundo Cultural'!B128-1</f>
        <v>#DIV/0!</v>
      </c>
      <c r="C127" s="40" t="e">
        <f>+'SCC X Ano = Fundo Cultural'!C162/'SCC X Ano = Fundo Cultural'!C128-1</f>
        <v>#DIV/0!</v>
      </c>
      <c r="D127" s="40" t="e">
        <f>+'SCC X Ano = Fundo Cultural'!D162/'SCC X Ano = Fundo Cultural'!D128-1</f>
        <v>#DIV/0!</v>
      </c>
      <c r="E127" s="40" t="e">
        <f>+'SCC X Ano = Fundo Cultural'!E162/'SCC X Ano = Fundo Cultural'!E128-1</f>
        <v>#DIV/0!</v>
      </c>
      <c r="F127" s="40" t="e">
        <f>+'SCC X Ano = Fundo Cultural'!F162/'SCC X Ano = Fundo Cultural'!F128-1</f>
        <v>#DIV/0!</v>
      </c>
      <c r="G127" s="40" t="e">
        <f>+'SCC X Ano = Fundo Cultural'!G162/'SCC X Ano = Fundo Cultural'!G128-1</f>
        <v>#DIV/0!</v>
      </c>
      <c r="H127" s="40" t="e">
        <f>+'SCC X Ano = Fundo Cultural'!H162/'SCC X Ano = Fundo Cultural'!H128-1</f>
        <v>#DIV/0!</v>
      </c>
      <c r="I127" s="40" t="e">
        <f>+'SCC X Ano = Fundo Cultural'!I162/'SCC X Ano = Fundo Cultural'!I128-1</f>
        <v>#DIV/0!</v>
      </c>
      <c r="J127" s="40">
        <f>+'SCC X Ano = Fundo Cultural'!J162/'SCC X Ano = Fundo Cultural'!J128-1</f>
        <v>-6.1062422695102203E-2</v>
      </c>
      <c r="K127" s="40" t="e">
        <f>+'SCC X Ano = Fundo Cultural'!K162/'SCC X Ano = Fundo Cultural'!K128-1</f>
        <v>#DIV/0!</v>
      </c>
      <c r="L127" s="40">
        <f>+'SCC X Ano = Fundo Cultural'!L162/'SCC X Ano = Fundo Cultural'!L128-1</f>
        <v>-6.1062422695102203E-2</v>
      </c>
    </row>
    <row r="128" spans="1:12" x14ac:dyDescent="0.25">
      <c r="A128" s="25" t="s">
        <v>198</v>
      </c>
      <c r="B128" s="40" t="e">
        <f>+'SCC X Ano = Fundo Cultural'!B163/'SCC X Ano = Fundo Cultural'!B129-1</f>
        <v>#DIV/0!</v>
      </c>
      <c r="C128" s="40" t="e">
        <f>+'SCC X Ano = Fundo Cultural'!C163/'SCC X Ano = Fundo Cultural'!C129-1</f>
        <v>#DIV/0!</v>
      </c>
      <c r="D128" s="40" t="e">
        <f>+'SCC X Ano = Fundo Cultural'!D163/'SCC X Ano = Fundo Cultural'!D129-1</f>
        <v>#DIV/0!</v>
      </c>
      <c r="E128" s="40" t="e">
        <f>+'SCC X Ano = Fundo Cultural'!E163/'SCC X Ano = Fundo Cultural'!E129-1</f>
        <v>#DIV/0!</v>
      </c>
      <c r="F128" s="40" t="e">
        <f>+'SCC X Ano = Fundo Cultural'!F163/'SCC X Ano = Fundo Cultural'!F129-1</f>
        <v>#DIV/0!</v>
      </c>
      <c r="G128" s="40" t="e">
        <f>+'SCC X Ano = Fundo Cultural'!G163/'SCC X Ano = Fundo Cultural'!G129-1</f>
        <v>#DIV/0!</v>
      </c>
      <c r="H128" s="40" t="e">
        <f>+'SCC X Ano = Fundo Cultural'!H163/'SCC X Ano = Fundo Cultural'!H129-1</f>
        <v>#DIV/0!</v>
      </c>
      <c r="I128" s="40" t="e">
        <f>+'SCC X Ano = Fundo Cultural'!I163/'SCC X Ano = Fundo Cultural'!I129-1</f>
        <v>#DIV/0!</v>
      </c>
      <c r="J128" s="40">
        <f>+'SCC X Ano = Fundo Cultural'!J163/'SCC X Ano = Fundo Cultural'!J129-1</f>
        <v>1.0500737047710156</v>
      </c>
      <c r="K128" s="40" t="e">
        <f>+'SCC X Ano = Fundo Cultural'!K163/'SCC X Ano = Fundo Cultural'!K129-1</f>
        <v>#DIV/0!</v>
      </c>
      <c r="L128" s="40">
        <f>+'SCC X Ano = Fundo Cultural'!L163/'SCC X Ano = Fundo Cultural'!L129-1</f>
        <v>1.0500737047710156</v>
      </c>
    </row>
    <row r="129" spans="1:12" x14ac:dyDescent="0.25">
      <c r="A129" s="25" t="s">
        <v>173</v>
      </c>
      <c r="B129" s="40" t="e">
        <f>+'SCC X Ano = Fundo Cultural'!B164/'SCC X Ano = Fundo Cultural'!B130-1</f>
        <v>#DIV/0!</v>
      </c>
      <c r="C129" s="40" t="e">
        <f>+'SCC X Ano = Fundo Cultural'!C164/'SCC X Ano = Fundo Cultural'!C130-1</f>
        <v>#DIV/0!</v>
      </c>
      <c r="D129" s="40" t="e">
        <f>+'SCC X Ano = Fundo Cultural'!D164/'SCC X Ano = Fundo Cultural'!D130-1</f>
        <v>#DIV/0!</v>
      </c>
      <c r="E129" s="40" t="e">
        <f>+'SCC X Ano = Fundo Cultural'!E164/'SCC X Ano = Fundo Cultural'!E130-1</f>
        <v>#DIV/0!</v>
      </c>
      <c r="F129" s="40" t="e">
        <f>+'SCC X Ano = Fundo Cultural'!F164/'SCC X Ano = Fundo Cultural'!F130-1</f>
        <v>#DIV/0!</v>
      </c>
      <c r="G129" s="40" t="e">
        <f>+'SCC X Ano = Fundo Cultural'!G164/'SCC X Ano = Fundo Cultural'!G130-1</f>
        <v>#DIV/0!</v>
      </c>
      <c r="H129" s="40" t="e">
        <f>+'SCC X Ano = Fundo Cultural'!H164/'SCC X Ano = Fundo Cultural'!H130-1</f>
        <v>#DIV/0!</v>
      </c>
      <c r="I129" s="40" t="e">
        <f>+'SCC X Ano = Fundo Cultural'!I164/'SCC X Ano = Fundo Cultural'!I130-1</f>
        <v>#DIV/0!</v>
      </c>
      <c r="J129" s="40" t="e">
        <f>+'SCC X Ano = Fundo Cultural'!J164/'SCC X Ano = Fundo Cultural'!J130-1</f>
        <v>#DIV/0!</v>
      </c>
      <c r="K129" s="40" t="e">
        <f>+'SCC X Ano = Fundo Cultural'!K164/'SCC X Ano = Fundo Cultural'!K130-1</f>
        <v>#DIV/0!</v>
      </c>
      <c r="L129" s="40" t="e">
        <f>+'SCC X Ano = Fundo Cultural'!L164/'SCC X Ano = Fundo Cultural'!L130-1</f>
        <v>#DIV/0!</v>
      </c>
    </row>
    <row r="130" spans="1:12" x14ac:dyDescent="0.25">
      <c r="A130" s="25" t="s">
        <v>169</v>
      </c>
      <c r="B130" s="40" t="e">
        <f>+'SCC X Ano = Fundo Cultural'!B165/'SCC X Ano = Fundo Cultural'!B131-1</f>
        <v>#DIV/0!</v>
      </c>
      <c r="C130" s="40" t="e">
        <f>+'SCC X Ano = Fundo Cultural'!C165/'SCC X Ano = Fundo Cultural'!C131-1</f>
        <v>#DIV/0!</v>
      </c>
      <c r="D130" s="40" t="e">
        <f>+'SCC X Ano = Fundo Cultural'!D165/'SCC X Ano = Fundo Cultural'!D131-1</f>
        <v>#DIV/0!</v>
      </c>
      <c r="E130" s="40" t="e">
        <f>+'SCC X Ano = Fundo Cultural'!E165/'SCC X Ano = Fundo Cultural'!E131-1</f>
        <v>#DIV/0!</v>
      </c>
      <c r="F130" s="40" t="e">
        <f>+'SCC X Ano = Fundo Cultural'!F165/'SCC X Ano = Fundo Cultural'!F131-1</f>
        <v>#DIV/0!</v>
      </c>
      <c r="G130" s="40" t="e">
        <f>+'SCC X Ano = Fundo Cultural'!G165/'SCC X Ano = Fundo Cultural'!G131-1</f>
        <v>#DIV/0!</v>
      </c>
      <c r="H130" s="40" t="e">
        <f>+'SCC X Ano = Fundo Cultural'!H165/'SCC X Ano = Fundo Cultural'!H131-1</f>
        <v>#DIV/0!</v>
      </c>
      <c r="I130" s="40" t="e">
        <f>+'SCC X Ano = Fundo Cultural'!I165/'SCC X Ano = Fundo Cultural'!I131-1</f>
        <v>#DIV/0!</v>
      </c>
      <c r="J130" s="40" t="e">
        <f>+'SCC X Ano = Fundo Cultural'!J165/'SCC X Ano = Fundo Cultural'!J131-1</f>
        <v>#DIV/0!</v>
      </c>
      <c r="K130" s="40" t="e">
        <f>+'SCC X Ano = Fundo Cultural'!K165/'SCC X Ano = Fundo Cultural'!K131-1</f>
        <v>#DIV/0!</v>
      </c>
      <c r="L130" s="40" t="e">
        <f>+'SCC X Ano = Fundo Cultural'!L165/'SCC X Ano = Fundo Cultural'!L131-1</f>
        <v>#DIV/0!</v>
      </c>
    </row>
    <row r="131" spans="1:12" x14ac:dyDescent="0.25">
      <c r="A131" s="25" t="s">
        <v>163</v>
      </c>
      <c r="B131" s="40" t="e">
        <f>+'SCC X Ano = Fundo Cultural'!B166/'SCC X Ano = Fundo Cultural'!B132-1</f>
        <v>#DIV/0!</v>
      </c>
      <c r="C131" s="40" t="e">
        <f>+'SCC X Ano = Fundo Cultural'!C166/'SCC X Ano = Fundo Cultural'!C132-1</f>
        <v>#DIV/0!</v>
      </c>
      <c r="D131" s="40" t="e">
        <f>+'SCC X Ano = Fundo Cultural'!D166/'SCC X Ano = Fundo Cultural'!D132-1</f>
        <v>#DIV/0!</v>
      </c>
      <c r="E131" s="40" t="e">
        <f>+'SCC X Ano = Fundo Cultural'!E166/'SCC X Ano = Fundo Cultural'!E132-1</f>
        <v>#DIV/0!</v>
      </c>
      <c r="F131" s="40" t="e">
        <f>+'SCC X Ano = Fundo Cultural'!F166/'SCC X Ano = Fundo Cultural'!F132-1</f>
        <v>#DIV/0!</v>
      </c>
      <c r="G131" s="40" t="e">
        <f>+'SCC X Ano = Fundo Cultural'!G166/'SCC X Ano = Fundo Cultural'!G132-1</f>
        <v>#DIV/0!</v>
      </c>
      <c r="H131" s="40" t="e">
        <f>+'SCC X Ano = Fundo Cultural'!H166/'SCC X Ano = Fundo Cultural'!H132-1</f>
        <v>#DIV/0!</v>
      </c>
      <c r="I131" s="40" t="e">
        <f>+'SCC X Ano = Fundo Cultural'!I166/'SCC X Ano = Fundo Cultural'!I132-1</f>
        <v>#DIV/0!</v>
      </c>
      <c r="J131" s="40">
        <f>+'SCC X Ano = Fundo Cultural'!J166/'SCC X Ano = Fundo Cultural'!J132-1</f>
        <v>-1</v>
      </c>
      <c r="K131" s="40" t="e">
        <f>+'SCC X Ano = Fundo Cultural'!K166/'SCC X Ano = Fundo Cultural'!K132-1</f>
        <v>#DIV/0!</v>
      </c>
      <c r="L131" s="40">
        <f>+'SCC X Ano = Fundo Cultural'!L166/'SCC X Ano = Fundo Cultural'!L132-1</f>
        <v>-1</v>
      </c>
    </row>
    <row r="132" spans="1:12" x14ac:dyDescent="0.25">
      <c r="A132" s="25" t="s">
        <v>155</v>
      </c>
      <c r="B132" s="40" t="e">
        <f>+'SCC X Ano = Fundo Cultural'!B167/'SCC X Ano = Fundo Cultural'!B133-1</f>
        <v>#DIV/0!</v>
      </c>
      <c r="C132" s="40" t="e">
        <f>+'SCC X Ano = Fundo Cultural'!C167/'SCC X Ano = Fundo Cultural'!C133-1</f>
        <v>#DIV/0!</v>
      </c>
      <c r="D132" s="40">
        <f>+'SCC X Ano = Fundo Cultural'!D167/'SCC X Ano = Fundo Cultural'!D133-1</f>
        <v>-1</v>
      </c>
      <c r="E132" s="40" t="e">
        <f>+'SCC X Ano = Fundo Cultural'!E167/'SCC X Ano = Fundo Cultural'!E133-1</f>
        <v>#DIV/0!</v>
      </c>
      <c r="F132" s="40" t="e">
        <f>+'SCC X Ano = Fundo Cultural'!F167/'SCC X Ano = Fundo Cultural'!F133-1</f>
        <v>#DIV/0!</v>
      </c>
      <c r="G132" s="40">
        <f>+'SCC X Ano = Fundo Cultural'!G167/'SCC X Ano = Fundo Cultural'!G133-1</f>
        <v>0.677800922841024</v>
      </c>
      <c r="H132" s="40" t="e">
        <f>+'SCC X Ano = Fundo Cultural'!H167/'SCC X Ano = Fundo Cultural'!H133-1</f>
        <v>#DIV/0!</v>
      </c>
      <c r="I132" s="40" t="e">
        <f>+'SCC X Ano = Fundo Cultural'!I167/'SCC X Ano = Fundo Cultural'!I133-1</f>
        <v>#DIV/0!</v>
      </c>
      <c r="J132" s="40" t="e">
        <f>+'SCC X Ano = Fundo Cultural'!J167/'SCC X Ano = Fundo Cultural'!J133-1</f>
        <v>#DIV/0!</v>
      </c>
      <c r="K132" s="40" t="e">
        <f>+'SCC X Ano = Fundo Cultural'!K167/'SCC X Ano = Fundo Cultural'!K133-1</f>
        <v>#DIV/0!</v>
      </c>
      <c r="L132" s="40">
        <f>+'SCC X Ano = Fundo Cultural'!L167/'SCC X Ano = Fundo Cultural'!L133-1</f>
        <v>-0.60146576895319304</v>
      </c>
    </row>
    <row r="133" spans="1:12" x14ac:dyDescent="0.25">
      <c r="A133" s="25" t="s">
        <v>223</v>
      </c>
      <c r="B133" s="40" t="e">
        <f>+'SCC X Ano = Fundo Cultural'!B168/'SCC X Ano = Fundo Cultural'!B134-1</f>
        <v>#DIV/0!</v>
      </c>
      <c r="C133" s="40">
        <f>+'SCC X Ano = Fundo Cultural'!C168/'SCC X Ano = Fundo Cultural'!C134-1</f>
        <v>3.2079319690569319E-2</v>
      </c>
      <c r="D133" s="40">
        <f>+'SCC X Ano = Fundo Cultural'!D168/'SCC X Ano = Fundo Cultural'!D134-1</f>
        <v>1.7959493841283605</v>
      </c>
      <c r="E133" s="40" t="e">
        <f>+'SCC X Ano = Fundo Cultural'!E168/'SCC X Ano = Fundo Cultural'!E134-1</f>
        <v>#DIV/0!</v>
      </c>
      <c r="F133" s="40">
        <f>+'SCC X Ano = Fundo Cultural'!F168/'SCC X Ano = Fundo Cultural'!F134-1</f>
        <v>5.4594881795896244</v>
      </c>
      <c r="G133" s="40">
        <f>+'SCC X Ano = Fundo Cultural'!G168/'SCC X Ano = Fundo Cultural'!G134-1</f>
        <v>-0.39113526179589164</v>
      </c>
      <c r="H133" s="40" t="e">
        <f>+'SCC X Ano = Fundo Cultural'!H168/'SCC X Ano = Fundo Cultural'!H134-1</f>
        <v>#DIV/0!</v>
      </c>
      <c r="I133" s="40" t="e">
        <f>+'SCC X Ano = Fundo Cultural'!I168/'SCC X Ano = Fundo Cultural'!I134-1</f>
        <v>#DIV/0!</v>
      </c>
      <c r="J133" s="40">
        <f>+'SCC X Ano = Fundo Cultural'!J168/'SCC X Ano = Fundo Cultural'!J134-1</f>
        <v>0.21868241333064731</v>
      </c>
      <c r="K133" s="40" t="e">
        <f>+'SCC X Ano = Fundo Cultural'!K168/'SCC X Ano = Fundo Cultural'!K134-1</f>
        <v>#DIV/0!</v>
      </c>
      <c r="L133" s="40">
        <f>+'SCC X Ano = Fundo Cultural'!L168/'SCC X Ano = Fundo Cultural'!L134-1</f>
        <v>0.15621165315177454</v>
      </c>
    </row>
    <row r="134" spans="1:12" x14ac:dyDescent="0.25">
      <c r="A134" s="25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</row>
    <row r="135" spans="1:12" x14ac:dyDescent="0.25">
      <c r="A135" s="25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</row>
    <row r="136" spans="1:12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x14ac:dyDescent="0.25">
      <c r="A138" s="2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25"/>
      <c r="B139" s="25" t="s">
        <v>224</v>
      </c>
      <c r="C139" s="25" t="s">
        <v>228</v>
      </c>
      <c r="D139" s="25" t="s">
        <v>15</v>
      </c>
      <c r="E139" s="25" t="s">
        <v>229</v>
      </c>
      <c r="F139" s="25" t="s">
        <v>226</v>
      </c>
      <c r="G139" s="25" t="s">
        <v>227</v>
      </c>
      <c r="H139" s="25" t="s">
        <v>131</v>
      </c>
      <c r="I139" s="25" t="s">
        <v>130</v>
      </c>
      <c r="J139" s="25" t="s">
        <v>129</v>
      </c>
      <c r="K139" s="25" t="s">
        <v>230</v>
      </c>
      <c r="L139" s="25" t="s">
        <v>404</v>
      </c>
    </row>
    <row r="140" spans="1:12" x14ac:dyDescent="0.25">
      <c r="A140" s="25" t="s">
        <v>132</v>
      </c>
      <c r="B140" s="40" t="e">
        <f>+'SCC X Ano = Fundo Cultural'!B175/'SCC X Ano = Fundo Cultural'!C141-1</f>
        <v>#DIV/0!</v>
      </c>
      <c r="C140" s="40" t="e">
        <f>+'SCC X Ano = Fundo Cultural'!C175/'SCC X Ano = Fundo Cultural'!#REF!-1</f>
        <v>#REF!</v>
      </c>
      <c r="D140" s="40">
        <f>+'SCC X Ano = Fundo Cultural'!D175/'SCC X Ano = Fundo Cultural'!D141-1</f>
        <v>-1</v>
      </c>
      <c r="E140" s="40" t="e">
        <f>+'SCC X Ano = Fundo Cultural'!E175/'SCC X Ano = Fundo Cultural'!E141-1</f>
        <v>#DIV/0!</v>
      </c>
      <c r="F140" s="40" t="e">
        <f>+'SCC X Ano = Fundo Cultural'!F175/'SCC X Ano = Fundo Cultural'!F141-1</f>
        <v>#DIV/0!</v>
      </c>
      <c r="G140" s="40" t="e">
        <f>+'SCC X Ano = Fundo Cultural'!G175/'SCC X Ano = Fundo Cultural'!G141-1</f>
        <v>#DIV/0!</v>
      </c>
      <c r="H140" s="40" t="e">
        <f>+'SCC X Ano = Fundo Cultural'!H175/'SCC X Ano = Fundo Cultural'!H141-1</f>
        <v>#DIV/0!</v>
      </c>
      <c r="I140" s="40" t="e">
        <f>+'SCC X Ano = Fundo Cultural'!I175/'SCC X Ano = Fundo Cultural'!I141-1</f>
        <v>#DIV/0!</v>
      </c>
      <c r="J140" s="40" t="e">
        <f>+'SCC X Ano = Fundo Cultural'!J175/'SCC X Ano = Fundo Cultural'!J141-1</f>
        <v>#DIV/0!</v>
      </c>
      <c r="K140" s="40" t="e">
        <f>+'SCC X Ano = Fundo Cultural'!K175/'SCC X Ano = Fundo Cultural'!K141-1</f>
        <v>#DIV/0!</v>
      </c>
      <c r="L140" s="40">
        <f>+'SCC X Ano = Fundo Cultural'!L175/'SCC X Ano = Fundo Cultural'!L141-1</f>
        <v>-1</v>
      </c>
    </row>
    <row r="141" spans="1:12" x14ac:dyDescent="0.25">
      <c r="A141" s="25" t="s">
        <v>134</v>
      </c>
      <c r="B141" s="40" t="e">
        <f>+'SCC X Ano = Fundo Cultural'!B176/'SCC X Ano = Fundo Cultural'!B142-1</f>
        <v>#DIV/0!</v>
      </c>
      <c r="C141" s="40" t="e">
        <f>+'SCC X Ano = Fundo Cultural'!C176/'SCC X Ano = Fundo Cultural'!C142-1</f>
        <v>#DIV/0!</v>
      </c>
      <c r="D141" s="40" t="e">
        <f>+'SCC X Ano = Fundo Cultural'!D176/'SCC X Ano = Fundo Cultural'!D142-1</f>
        <v>#DIV/0!</v>
      </c>
      <c r="E141" s="40" t="e">
        <f>+'SCC X Ano = Fundo Cultural'!E176/'SCC X Ano = Fundo Cultural'!E142-1</f>
        <v>#DIV/0!</v>
      </c>
      <c r="F141" s="40" t="e">
        <f>+'SCC X Ano = Fundo Cultural'!F176/'SCC X Ano = Fundo Cultural'!F142-1</f>
        <v>#DIV/0!</v>
      </c>
      <c r="G141" s="40" t="e">
        <f>+'SCC X Ano = Fundo Cultural'!G176/'SCC X Ano = Fundo Cultural'!G142-1</f>
        <v>#DIV/0!</v>
      </c>
      <c r="H141" s="40" t="e">
        <f>+'SCC X Ano = Fundo Cultural'!H176/'SCC X Ano = Fundo Cultural'!H142-1</f>
        <v>#DIV/0!</v>
      </c>
      <c r="I141" s="40" t="e">
        <f>+'SCC X Ano = Fundo Cultural'!I176/'SCC X Ano = Fundo Cultural'!I142-1</f>
        <v>#DIV/0!</v>
      </c>
      <c r="J141" s="40" t="e">
        <f>+'SCC X Ano = Fundo Cultural'!J176/'SCC X Ano = Fundo Cultural'!J142-1</f>
        <v>#DIV/0!</v>
      </c>
      <c r="K141" s="40" t="e">
        <f>+'SCC X Ano = Fundo Cultural'!K176/'SCC X Ano = Fundo Cultural'!K142-1</f>
        <v>#DIV/0!</v>
      </c>
      <c r="L141" s="40" t="e">
        <f>+'SCC X Ano = Fundo Cultural'!L176/'SCC X Ano = Fundo Cultural'!L142-1</f>
        <v>#DIV/0!</v>
      </c>
    </row>
    <row r="142" spans="1:12" x14ac:dyDescent="0.25">
      <c r="A142" s="25" t="s">
        <v>139</v>
      </c>
      <c r="B142" s="40" t="e">
        <f>+'SCC X Ano = Fundo Cultural'!B177/'SCC X Ano = Fundo Cultural'!B143-1</f>
        <v>#DIV/0!</v>
      </c>
      <c r="C142" s="40">
        <f>+'SCC X Ano = Fundo Cultural'!C177/'SCC X Ano = Fundo Cultural'!C143-1</f>
        <v>-1</v>
      </c>
      <c r="D142" s="40" t="e">
        <f>+'SCC X Ano = Fundo Cultural'!D177/'SCC X Ano = Fundo Cultural'!D143-1</f>
        <v>#DIV/0!</v>
      </c>
      <c r="E142" s="40" t="e">
        <f>+'SCC X Ano = Fundo Cultural'!E177/'SCC X Ano = Fundo Cultural'!E143-1</f>
        <v>#DIV/0!</v>
      </c>
      <c r="F142" s="40" t="e">
        <f>+'SCC X Ano = Fundo Cultural'!F177/'SCC X Ano = Fundo Cultural'!F143-1</f>
        <v>#DIV/0!</v>
      </c>
      <c r="G142" s="40" t="e">
        <f>+'SCC X Ano = Fundo Cultural'!G177/'SCC X Ano = Fundo Cultural'!G143-1</f>
        <v>#DIV/0!</v>
      </c>
      <c r="H142" s="40" t="e">
        <f>+'SCC X Ano = Fundo Cultural'!H177/'SCC X Ano = Fundo Cultural'!H143-1</f>
        <v>#DIV/0!</v>
      </c>
      <c r="I142" s="40" t="e">
        <f>+'SCC X Ano = Fundo Cultural'!I177/'SCC X Ano = Fundo Cultural'!I143-1</f>
        <v>#DIV/0!</v>
      </c>
      <c r="J142" s="40" t="e">
        <f>+'SCC X Ano = Fundo Cultural'!J177/'SCC X Ano = Fundo Cultural'!J143-1</f>
        <v>#DIV/0!</v>
      </c>
      <c r="K142" s="40" t="e">
        <f>+'SCC X Ano = Fundo Cultural'!K177/'SCC X Ano = Fundo Cultural'!K143-1</f>
        <v>#DIV/0!</v>
      </c>
      <c r="L142" s="40">
        <f>+'SCC X Ano = Fundo Cultural'!L177/'SCC X Ano = Fundo Cultural'!L143-1</f>
        <v>-1</v>
      </c>
    </row>
    <row r="143" spans="1:12" x14ac:dyDescent="0.25">
      <c r="A143" s="25" t="s">
        <v>143</v>
      </c>
      <c r="B143" s="40" t="e">
        <f>+'SCC X Ano = Fundo Cultural'!B178/'SCC X Ano = Fundo Cultural'!B144-1</f>
        <v>#DIV/0!</v>
      </c>
      <c r="C143" s="40" t="e">
        <f>+'SCC X Ano = Fundo Cultural'!C178/'SCC X Ano = Fundo Cultural'!C144-1</f>
        <v>#DIV/0!</v>
      </c>
      <c r="D143" s="40" t="e">
        <f>+'SCC X Ano = Fundo Cultural'!D178/'SCC X Ano = Fundo Cultural'!D144-1</f>
        <v>#DIV/0!</v>
      </c>
      <c r="E143" s="40" t="e">
        <f>+'SCC X Ano = Fundo Cultural'!E178/'SCC X Ano = Fundo Cultural'!E144-1</f>
        <v>#DIV/0!</v>
      </c>
      <c r="F143" s="40" t="e">
        <f>+'SCC X Ano = Fundo Cultural'!F178/'SCC X Ano = Fundo Cultural'!F144-1</f>
        <v>#DIV/0!</v>
      </c>
      <c r="G143" s="40" t="e">
        <f>+'SCC X Ano = Fundo Cultural'!G178/'SCC X Ano = Fundo Cultural'!G144-1</f>
        <v>#DIV/0!</v>
      </c>
      <c r="H143" s="40" t="e">
        <f>+'SCC X Ano = Fundo Cultural'!H178/'SCC X Ano = Fundo Cultural'!H144-1</f>
        <v>#DIV/0!</v>
      </c>
      <c r="I143" s="40" t="e">
        <f>+'SCC X Ano = Fundo Cultural'!I178/'SCC X Ano = Fundo Cultural'!I144-1</f>
        <v>#DIV/0!</v>
      </c>
      <c r="J143" s="40" t="e">
        <f>+'SCC X Ano = Fundo Cultural'!J178/'SCC X Ano = Fundo Cultural'!J144-1</f>
        <v>#DIV/0!</v>
      </c>
      <c r="K143" s="40" t="e">
        <f>+'SCC X Ano = Fundo Cultural'!K178/'SCC X Ano = Fundo Cultural'!K144-1</f>
        <v>#DIV/0!</v>
      </c>
      <c r="L143" s="40" t="e">
        <f>+'SCC X Ano = Fundo Cultural'!L178/'SCC X Ano = Fundo Cultural'!L144-1</f>
        <v>#DIV/0!</v>
      </c>
    </row>
    <row r="144" spans="1:12" x14ac:dyDescent="0.25">
      <c r="A144" s="25" t="s">
        <v>146</v>
      </c>
      <c r="B144" s="40" t="e">
        <f>+'SCC X Ano = Fundo Cultural'!B179/'SCC X Ano = Fundo Cultural'!B145-1</f>
        <v>#DIV/0!</v>
      </c>
      <c r="C144" s="40" t="e">
        <f>+'SCC X Ano = Fundo Cultural'!C179/'SCC X Ano = Fundo Cultural'!C145-1</f>
        <v>#DIV/0!</v>
      </c>
      <c r="D144" s="40" t="e">
        <f>+'SCC X Ano = Fundo Cultural'!D179/'SCC X Ano = Fundo Cultural'!D145-1</f>
        <v>#DIV/0!</v>
      </c>
      <c r="E144" s="40" t="e">
        <f>+'SCC X Ano = Fundo Cultural'!E179/'SCC X Ano = Fundo Cultural'!E145-1</f>
        <v>#DIV/0!</v>
      </c>
      <c r="F144" s="40" t="e">
        <f>+'SCC X Ano = Fundo Cultural'!F179/'SCC X Ano = Fundo Cultural'!F145-1</f>
        <v>#DIV/0!</v>
      </c>
      <c r="G144" s="40">
        <f>+'SCC X Ano = Fundo Cultural'!G179/'SCC X Ano = Fundo Cultural'!G145-1</f>
        <v>-0.43309904898319473</v>
      </c>
      <c r="H144" s="40" t="e">
        <f>+'SCC X Ano = Fundo Cultural'!H179/'SCC X Ano = Fundo Cultural'!H145-1</f>
        <v>#DIV/0!</v>
      </c>
      <c r="I144" s="40" t="e">
        <f>+'SCC X Ano = Fundo Cultural'!I179/'SCC X Ano = Fundo Cultural'!I145-1</f>
        <v>#DIV/0!</v>
      </c>
      <c r="J144" s="40">
        <f>+'SCC X Ano = Fundo Cultural'!J179/'SCC X Ano = Fundo Cultural'!J145-1</f>
        <v>20.435662489458959</v>
      </c>
      <c r="K144" s="40" t="e">
        <f>+'SCC X Ano = Fundo Cultural'!K179/'SCC X Ano = Fundo Cultural'!K145-1</f>
        <v>#DIV/0!</v>
      </c>
      <c r="L144" s="40">
        <f>+'SCC X Ano = Fundo Cultural'!L179/'SCC X Ano = Fundo Cultural'!L145-1</f>
        <v>12.154407910712074</v>
      </c>
    </row>
    <row r="145" spans="1:12" x14ac:dyDescent="0.25">
      <c r="A145" s="25" t="s">
        <v>141</v>
      </c>
      <c r="B145" s="40" t="e">
        <f>+'SCC X Ano = Fundo Cultural'!B180/'SCC X Ano = Fundo Cultural'!B146-1</f>
        <v>#DIV/0!</v>
      </c>
      <c r="C145" s="40" t="e">
        <f>+'SCC X Ano = Fundo Cultural'!C180/'SCC X Ano = Fundo Cultural'!C146-1</f>
        <v>#DIV/0!</v>
      </c>
      <c r="D145" s="40" t="e">
        <f>+'SCC X Ano = Fundo Cultural'!D180/'SCC X Ano = Fundo Cultural'!D146-1</f>
        <v>#DIV/0!</v>
      </c>
      <c r="E145" s="40" t="e">
        <f>+'SCC X Ano = Fundo Cultural'!E180/'SCC X Ano = Fundo Cultural'!E146-1</f>
        <v>#DIV/0!</v>
      </c>
      <c r="F145" s="40" t="e">
        <f>+'SCC X Ano = Fundo Cultural'!F180/'SCC X Ano = Fundo Cultural'!F146-1</f>
        <v>#DIV/0!</v>
      </c>
      <c r="G145" s="40" t="e">
        <f>+'SCC X Ano = Fundo Cultural'!G180/'SCC X Ano = Fundo Cultural'!G146-1</f>
        <v>#DIV/0!</v>
      </c>
      <c r="H145" s="40" t="e">
        <f>+'SCC X Ano = Fundo Cultural'!H180/'SCC X Ano = Fundo Cultural'!H146-1</f>
        <v>#DIV/0!</v>
      </c>
      <c r="I145" s="40" t="e">
        <f>+'SCC X Ano = Fundo Cultural'!I180/'SCC X Ano = Fundo Cultural'!I146-1</f>
        <v>#DIV/0!</v>
      </c>
      <c r="J145" s="40" t="e">
        <f>+'SCC X Ano = Fundo Cultural'!J180/'SCC X Ano = Fundo Cultural'!J146-1</f>
        <v>#DIV/0!</v>
      </c>
      <c r="K145" s="40" t="e">
        <f>+'SCC X Ano = Fundo Cultural'!K180/'SCC X Ano = Fundo Cultural'!K146-1</f>
        <v>#DIV/0!</v>
      </c>
      <c r="L145" s="40" t="e">
        <f>+'SCC X Ano = Fundo Cultural'!L180/'SCC X Ano = Fundo Cultural'!L146-1</f>
        <v>#DIV/0!</v>
      </c>
    </row>
    <row r="146" spans="1:12" x14ac:dyDescent="0.25">
      <c r="A146" s="25" t="s">
        <v>153</v>
      </c>
      <c r="B146" s="40" t="e">
        <f>+'SCC X Ano = Fundo Cultural'!B181/'SCC X Ano = Fundo Cultural'!B147-1</f>
        <v>#DIV/0!</v>
      </c>
      <c r="C146" s="40" t="e">
        <f>+'SCC X Ano = Fundo Cultural'!C181/'SCC X Ano = Fundo Cultural'!C147-1</f>
        <v>#DIV/0!</v>
      </c>
      <c r="D146" s="40" t="e">
        <f>+'SCC X Ano = Fundo Cultural'!D181/'SCC X Ano = Fundo Cultural'!D147-1</f>
        <v>#DIV/0!</v>
      </c>
      <c r="E146" s="40" t="e">
        <f>+'SCC X Ano = Fundo Cultural'!E181/'SCC X Ano = Fundo Cultural'!E147-1</f>
        <v>#DIV/0!</v>
      </c>
      <c r="F146" s="40" t="e">
        <f>+'SCC X Ano = Fundo Cultural'!F181/'SCC X Ano = Fundo Cultural'!F147-1</f>
        <v>#DIV/0!</v>
      </c>
      <c r="G146" s="40" t="e">
        <f>+'SCC X Ano = Fundo Cultural'!G181/'SCC X Ano = Fundo Cultural'!G147-1</f>
        <v>#DIV/0!</v>
      </c>
      <c r="H146" s="40" t="e">
        <f>+'SCC X Ano = Fundo Cultural'!H181/'SCC X Ano = Fundo Cultural'!H147-1</f>
        <v>#DIV/0!</v>
      </c>
      <c r="I146" s="40" t="e">
        <f>+'SCC X Ano = Fundo Cultural'!I181/'SCC X Ano = Fundo Cultural'!I147-1</f>
        <v>#DIV/0!</v>
      </c>
      <c r="J146" s="40" t="e">
        <f>+'SCC X Ano = Fundo Cultural'!J181/'SCC X Ano = Fundo Cultural'!J147-1</f>
        <v>#DIV/0!</v>
      </c>
      <c r="K146" s="40" t="e">
        <f>+'SCC X Ano = Fundo Cultural'!K181/'SCC X Ano = Fundo Cultural'!K147-1</f>
        <v>#DIV/0!</v>
      </c>
      <c r="L146" s="40" t="e">
        <f>+'SCC X Ano = Fundo Cultural'!L181/'SCC X Ano = Fundo Cultural'!L147-1</f>
        <v>#DIV/0!</v>
      </c>
    </row>
    <row r="147" spans="1:12" x14ac:dyDescent="0.25">
      <c r="A147" s="25" t="s">
        <v>157</v>
      </c>
      <c r="B147" s="40" t="e">
        <f>+'SCC X Ano = Fundo Cultural'!B182/'SCC X Ano = Fundo Cultural'!B148-1</f>
        <v>#DIV/0!</v>
      </c>
      <c r="C147" s="40" t="e">
        <f>+'SCC X Ano = Fundo Cultural'!C182/'SCC X Ano = Fundo Cultural'!C148-1</f>
        <v>#DIV/0!</v>
      </c>
      <c r="D147" s="40" t="e">
        <f>+'SCC X Ano = Fundo Cultural'!D182/'SCC X Ano = Fundo Cultural'!D148-1</f>
        <v>#DIV/0!</v>
      </c>
      <c r="E147" s="40" t="e">
        <f>+'SCC X Ano = Fundo Cultural'!E182/'SCC X Ano = Fundo Cultural'!E148-1</f>
        <v>#DIV/0!</v>
      </c>
      <c r="F147" s="40" t="e">
        <f>+'SCC X Ano = Fundo Cultural'!F182/'SCC X Ano = Fundo Cultural'!F148-1</f>
        <v>#DIV/0!</v>
      </c>
      <c r="G147" s="40" t="e">
        <f>+'SCC X Ano = Fundo Cultural'!G182/'SCC X Ano = Fundo Cultural'!G148-1</f>
        <v>#DIV/0!</v>
      </c>
      <c r="H147" s="40" t="e">
        <f>+'SCC X Ano = Fundo Cultural'!H182/'SCC X Ano = Fundo Cultural'!H148-1</f>
        <v>#DIV/0!</v>
      </c>
      <c r="I147" s="40" t="e">
        <f>+'SCC X Ano = Fundo Cultural'!I182/'SCC X Ano = Fundo Cultural'!I148-1</f>
        <v>#DIV/0!</v>
      </c>
      <c r="J147" s="40">
        <f>+'SCC X Ano = Fundo Cultural'!J182/'SCC X Ano = Fundo Cultural'!J148-1</f>
        <v>-1</v>
      </c>
      <c r="K147" s="40" t="e">
        <f>+'SCC X Ano = Fundo Cultural'!K182/'SCC X Ano = Fundo Cultural'!K148-1</f>
        <v>#DIV/0!</v>
      </c>
      <c r="L147" s="40">
        <f>+'SCC X Ano = Fundo Cultural'!L182/'SCC X Ano = Fundo Cultural'!L148-1</f>
        <v>-1</v>
      </c>
    </row>
    <row r="148" spans="1:12" x14ac:dyDescent="0.25">
      <c r="A148" s="25" t="s">
        <v>161</v>
      </c>
      <c r="B148" s="40" t="e">
        <f>+'SCC X Ano = Fundo Cultural'!B183/'SCC X Ano = Fundo Cultural'!B149-1</f>
        <v>#DIV/0!</v>
      </c>
      <c r="C148" s="40" t="e">
        <f>+'SCC X Ano = Fundo Cultural'!C183/'SCC X Ano = Fundo Cultural'!C149-1</f>
        <v>#DIV/0!</v>
      </c>
      <c r="D148" s="40" t="e">
        <f>+'SCC X Ano = Fundo Cultural'!D183/'SCC X Ano = Fundo Cultural'!D149-1</f>
        <v>#DIV/0!</v>
      </c>
      <c r="E148" s="40" t="e">
        <f>+'SCC X Ano = Fundo Cultural'!E183/'SCC X Ano = Fundo Cultural'!E149-1</f>
        <v>#DIV/0!</v>
      </c>
      <c r="F148" s="40" t="e">
        <f>+'SCC X Ano = Fundo Cultural'!F183/'SCC X Ano = Fundo Cultural'!F149-1</f>
        <v>#DIV/0!</v>
      </c>
      <c r="G148" s="40" t="e">
        <f>+'SCC X Ano = Fundo Cultural'!G183/'SCC X Ano = Fundo Cultural'!G149-1</f>
        <v>#DIV/0!</v>
      </c>
      <c r="H148" s="40" t="e">
        <f>+'SCC X Ano = Fundo Cultural'!H183/'SCC X Ano = Fundo Cultural'!H149-1</f>
        <v>#DIV/0!</v>
      </c>
      <c r="I148" s="40" t="e">
        <f>+'SCC X Ano = Fundo Cultural'!I183/'SCC X Ano = Fundo Cultural'!I149-1</f>
        <v>#DIV/0!</v>
      </c>
      <c r="J148" s="40" t="e">
        <f>+'SCC X Ano = Fundo Cultural'!J183/'SCC X Ano = Fundo Cultural'!J149-1</f>
        <v>#DIV/0!</v>
      </c>
      <c r="K148" s="40" t="e">
        <f>+'SCC X Ano = Fundo Cultural'!K183/'SCC X Ano = Fundo Cultural'!K149-1</f>
        <v>#DIV/0!</v>
      </c>
      <c r="L148" s="40" t="e">
        <f>+'SCC X Ano = Fundo Cultural'!L183/'SCC X Ano = Fundo Cultural'!L149-1</f>
        <v>#DIV/0!</v>
      </c>
    </row>
    <row r="149" spans="1:12" x14ac:dyDescent="0.25">
      <c r="A149" s="25" t="s">
        <v>151</v>
      </c>
      <c r="B149" s="40" t="e">
        <f>+'SCC X Ano = Fundo Cultural'!B184/'SCC X Ano = Fundo Cultural'!B150-1</f>
        <v>#DIV/0!</v>
      </c>
      <c r="C149" s="40">
        <f>+'SCC X Ano = Fundo Cultural'!C184/'SCC X Ano = Fundo Cultural'!C150-1</f>
        <v>-0.2733811563425832</v>
      </c>
      <c r="D149" s="40" t="e">
        <f>+'SCC X Ano = Fundo Cultural'!D184/'SCC X Ano = Fundo Cultural'!D150-1</f>
        <v>#DIV/0!</v>
      </c>
      <c r="E149" s="40" t="e">
        <f>+'SCC X Ano = Fundo Cultural'!E184/'SCC X Ano = Fundo Cultural'!E150-1</f>
        <v>#DIV/0!</v>
      </c>
      <c r="F149" s="40" t="e">
        <f>+'SCC X Ano = Fundo Cultural'!F184/'SCC X Ano = Fundo Cultural'!F150-1</f>
        <v>#DIV/0!</v>
      </c>
      <c r="G149" s="40">
        <f>+'SCC X Ano = Fundo Cultural'!G184/'SCC X Ano = Fundo Cultural'!G150-1</f>
        <v>-1</v>
      </c>
      <c r="H149" s="40" t="e">
        <f>+'SCC X Ano = Fundo Cultural'!H184/'SCC X Ano = Fundo Cultural'!H150-1</f>
        <v>#DIV/0!</v>
      </c>
      <c r="I149" s="40" t="e">
        <f>+'SCC X Ano = Fundo Cultural'!I184/'SCC X Ano = Fundo Cultural'!I150-1</f>
        <v>#DIV/0!</v>
      </c>
      <c r="J149" s="40">
        <f>+'SCC X Ano = Fundo Cultural'!J184/'SCC X Ano = Fundo Cultural'!J150-1</f>
        <v>-1</v>
      </c>
      <c r="K149" s="40" t="e">
        <f>+'SCC X Ano = Fundo Cultural'!K184/'SCC X Ano = Fundo Cultural'!K150-1</f>
        <v>#DIV/0!</v>
      </c>
      <c r="L149" s="40">
        <f>+'SCC X Ano = Fundo Cultural'!L184/'SCC X Ano = Fundo Cultural'!L150-1</f>
        <v>-0.32403731823202386</v>
      </c>
    </row>
    <row r="150" spans="1:12" x14ac:dyDescent="0.25">
      <c r="A150" s="25" t="s">
        <v>167</v>
      </c>
      <c r="B150" s="40" t="e">
        <f>+'SCC X Ano = Fundo Cultural'!B185/'SCC X Ano = Fundo Cultural'!B151-1</f>
        <v>#DIV/0!</v>
      </c>
      <c r="C150" s="40" t="e">
        <f>+'SCC X Ano = Fundo Cultural'!C185/'SCC X Ano = Fundo Cultural'!C151-1</f>
        <v>#DIV/0!</v>
      </c>
      <c r="D150" s="40" t="e">
        <f>+'SCC X Ano = Fundo Cultural'!D185/'SCC X Ano = Fundo Cultural'!D151-1</f>
        <v>#DIV/0!</v>
      </c>
      <c r="E150" s="40" t="e">
        <f>+'SCC X Ano = Fundo Cultural'!E185/'SCC X Ano = Fundo Cultural'!E151-1</f>
        <v>#DIV/0!</v>
      </c>
      <c r="F150" s="40" t="e">
        <f>+'SCC X Ano = Fundo Cultural'!F185/'SCC X Ano = Fundo Cultural'!F151-1</f>
        <v>#DIV/0!</v>
      </c>
      <c r="G150" s="40" t="e">
        <f>+'SCC X Ano = Fundo Cultural'!G185/'SCC X Ano = Fundo Cultural'!G151-1</f>
        <v>#DIV/0!</v>
      </c>
      <c r="H150" s="40" t="e">
        <f>+'SCC X Ano = Fundo Cultural'!H185/'SCC X Ano = Fundo Cultural'!H151-1</f>
        <v>#DIV/0!</v>
      </c>
      <c r="I150" s="40" t="e">
        <f>+'SCC X Ano = Fundo Cultural'!I185/'SCC X Ano = Fundo Cultural'!I151-1</f>
        <v>#DIV/0!</v>
      </c>
      <c r="J150" s="40" t="e">
        <f>+'SCC X Ano = Fundo Cultural'!J185/'SCC X Ano = Fundo Cultural'!J151-1</f>
        <v>#DIV/0!</v>
      </c>
      <c r="K150" s="40" t="e">
        <f>+'SCC X Ano = Fundo Cultural'!K185/'SCC X Ano = Fundo Cultural'!K151-1</f>
        <v>#DIV/0!</v>
      </c>
      <c r="L150" s="40" t="e">
        <f>+'SCC X Ano = Fundo Cultural'!L185/'SCC X Ano = Fundo Cultural'!L151-1</f>
        <v>#DIV/0!</v>
      </c>
    </row>
    <row r="151" spans="1:12" x14ac:dyDescent="0.25">
      <c r="A151" s="25" t="s">
        <v>171</v>
      </c>
      <c r="B151" s="40" t="e">
        <f>+'SCC X Ano = Fundo Cultural'!B186/'SCC X Ano = Fundo Cultural'!B152-1</f>
        <v>#DIV/0!</v>
      </c>
      <c r="C151" s="40" t="e">
        <f>+'SCC X Ano = Fundo Cultural'!C186/'SCC X Ano = Fundo Cultural'!C152-1</f>
        <v>#DIV/0!</v>
      </c>
      <c r="D151" s="40" t="e">
        <f>+'SCC X Ano = Fundo Cultural'!D186/'SCC X Ano = Fundo Cultural'!D152-1</f>
        <v>#DIV/0!</v>
      </c>
      <c r="E151" s="40" t="e">
        <f>+'SCC X Ano = Fundo Cultural'!E186/'SCC X Ano = Fundo Cultural'!E152-1</f>
        <v>#DIV/0!</v>
      </c>
      <c r="F151" s="40" t="e">
        <f>+'SCC X Ano = Fundo Cultural'!F186/'SCC X Ano = Fundo Cultural'!F152-1</f>
        <v>#DIV/0!</v>
      </c>
      <c r="G151" s="40" t="e">
        <f>+'SCC X Ano = Fundo Cultural'!G186/'SCC X Ano = Fundo Cultural'!G152-1</f>
        <v>#DIV/0!</v>
      </c>
      <c r="H151" s="40" t="e">
        <f>+'SCC X Ano = Fundo Cultural'!H186/'SCC X Ano = Fundo Cultural'!H152-1</f>
        <v>#DIV/0!</v>
      </c>
      <c r="I151" s="40" t="e">
        <f>+'SCC X Ano = Fundo Cultural'!I186/'SCC X Ano = Fundo Cultural'!I152-1</f>
        <v>#DIV/0!</v>
      </c>
      <c r="J151" s="40">
        <f>+'SCC X Ano = Fundo Cultural'!J186/'SCC X Ano = Fundo Cultural'!J152-1</f>
        <v>-1</v>
      </c>
      <c r="K151" s="40" t="e">
        <f>+'SCC X Ano = Fundo Cultural'!K186/'SCC X Ano = Fundo Cultural'!K152-1</f>
        <v>#DIV/0!</v>
      </c>
      <c r="L151" s="40">
        <f>+'SCC X Ano = Fundo Cultural'!L186/'SCC X Ano = Fundo Cultural'!L152-1</f>
        <v>-1</v>
      </c>
    </row>
    <row r="152" spans="1:12" x14ac:dyDescent="0.25">
      <c r="A152" s="25" t="s">
        <v>175</v>
      </c>
      <c r="B152" s="40" t="e">
        <f>+'SCC X Ano = Fundo Cultural'!B187/'SCC X Ano = Fundo Cultural'!B153-1</f>
        <v>#DIV/0!</v>
      </c>
      <c r="C152" s="40">
        <f>+'SCC X Ano = Fundo Cultural'!C187/'SCC X Ano = Fundo Cultural'!C153-1</f>
        <v>2.3069222142646977</v>
      </c>
      <c r="D152" s="40">
        <f>+'SCC X Ano = Fundo Cultural'!D187/'SCC X Ano = Fundo Cultural'!D153-1</f>
        <v>-1</v>
      </c>
      <c r="E152" s="40" t="e">
        <f>+'SCC X Ano = Fundo Cultural'!E187/'SCC X Ano = Fundo Cultural'!E153-1</f>
        <v>#DIV/0!</v>
      </c>
      <c r="F152" s="40">
        <f>+'SCC X Ano = Fundo Cultural'!F187/'SCC X Ano = Fundo Cultural'!F153-1</f>
        <v>-0.52758254081932887</v>
      </c>
      <c r="G152" s="40">
        <f>+'SCC X Ano = Fundo Cultural'!G187/'SCC X Ano = Fundo Cultural'!G153-1</f>
        <v>-1</v>
      </c>
      <c r="H152" s="40" t="e">
        <f>+'SCC X Ano = Fundo Cultural'!H187/'SCC X Ano = Fundo Cultural'!H153-1</f>
        <v>#DIV/0!</v>
      </c>
      <c r="I152" s="40" t="e">
        <f>+'SCC X Ano = Fundo Cultural'!I187/'SCC X Ano = Fundo Cultural'!I153-1</f>
        <v>#DIV/0!</v>
      </c>
      <c r="J152" s="40">
        <f>+'SCC X Ano = Fundo Cultural'!J187/'SCC X Ano = Fundo Cultural'!J153-1</f>
        <v>-0.85461770296499151</v>
      </c>
      <c r="K152" s="40" t="e">
        <f>+'SCC X Ano = Fundo Cultural'!K187/'SCC X Ano = Fundo Cultural'!K153-1</f>
        <v>#DIV/0!</v>
      </c>
      <c r="L152" s="40">
        <f>+'SCC X Ano = Fundo Cultural'!L187/'SCC X Ano = Fundo Cultural'!L153-1</f>
        <v>-0.77468464569483642</v>
      </c>
    </row>
    <row r="153" spans="1:12" x14ac:dyDescent="0.25">
      <c r="A153" s="25" t="s">
        <v>137</v>
      </c>
      <c r="B153" s="40" t="e">
        <f>+'SCC X Ano = Fundo Cultural'!B188/'SCC X Ano = Fundo Cultural'!B154-1</f>
        <v>#DIV/0!</v>
      </c>
      <c r="C153" s="40" t="e">
        <f>+'SCC X Ano = Fundo Cultural'!C188/'SCC X Ano = Fundo Cultural'!C154-1</f>
        <v>#DIV/0!</v>
      </c>
      <c r="D153" s="40" t="e">
        <f>+'SCC X Ano = Fundo Cultural'!D188/'SCC X Ano = Fundo Cultural'!D154-1</f>
        <v>#DIV/0!</v>
      </c>
      <c r="E153" s="40" t="e">
        <f>+'SCC X Ano = Fundo Cultural'!E188/'SCC X Ano = Fundo Cultural'!E154-1</f>
        <v>#DIV/0!</v>
      </c>
      <c r="F153" s="40" t="e">
        <f>+'SCC X Ano = Fundo Cultural'!F188/'SCC X Ano = Fundo Cultural'!F154-1</f>
        <v>#DIV/0!</v>
      </c>
      <c r="G153" s="40" t="e">
        <f>+'SCC X Ano = Fundo Cultural'!G188/'SCC X Ano = Fundo Cultural'!G154-1</f>
        <v>#DIV/0!</v>
      </c>
      <c r="H153" s="40" t="e">
        <f>+'SCC X Ano = Fundo Cultural'!H188/'SCC X Ano = Fundo Cultural'!H154-1</f>
        <v>#DIV/0!</v>
      </c>
      <c r="I153" s="40" t="e">
        <f>+'SCC X Ano = Fundo Cultural'!I188/'SCC X Ano = Fundo Cultural'!I154-1</f>
        <v>#DIV/0!</v>
      </c>
      <c r="J153" s="40">
        <f>+'SCC X Ano = Fundo Cultural'!J188/'SCC X Ano = Fundo Cultural'!J154-1</f>
        <v>-0.56456475754302526</v>
      </c>
      <c r="K153" s="40" t="e">
        <f>+'SCC X Ano = Fundo Cultural'!K188/'SCC X Ano = Fundo Cultural'!K154-1</f>
        <v>#DIV/0!</v>
      </c>
      <c r="L153" s="40">
        <f>+'SCC X Ano = Fundo Cultural'!L188/'SCC X Ano = Fundo Cultural'!L154-1</f>
        <v>-0.56456475754302526</v>
      </c>
    </row>
    <row r="154" spans="1:12" x14ac:dyDescent="0.25">
      <c r="A154" s="25" t="s">
        <v>181</v>
      </c>
      <c r="B154" s="40" t="e">
        <f>+'SCC X Ano = Fundo Cultural'!B189/'SCC X Ano = Fundo Cultural'!B155-1</f>
        <v>#DIV/0!</v>
      </c>
      <c r="C154" s="40" t="e">
        <f>+'SCC X Ano = Fundo Cultural'!C189/'SCC X Ano = Fundo Cultural'!C155-1</f>
        <v>#DIV/0!</v>
      </c>
      <c r="D154" s="40" t="e">
        <f>+'SCC X Ano = Fundo Cultural'!D189/'SCC X Ano = Fundo Cultural'!D155-1</f>
        <v>#DIV/0!</v>
      </c>
      <c r="E154" s="40" t="e">
        <f>+'SCC X Ano = Fundo Cultural'!E189/'SCC X Ano = Fundo Cultural'!E155-1</f>
        <v>#DIV/0!</v>
      </c>
      <c r="F154" s="40" t="e">
        <f>+'SCC X Ano = Fundo Cultural'!F189/'SCC X Ano = Fundo Cultural'!F155-1</f>
        <v>#DIV/0!</v>
      </c>
      <c r="G154" s="40" t="e">
        <f>+'SCC X Ano = Fundo Cultural'!G189/'SCC X Ano = Fundo Cultural'!G155-1</f>
        <v>#DIV/0!</v>
      </c>
      <c r="H154" s="40" t="e">
        <f>+'SCC X Ano = Fundo Cultural'!H189/'SCC X Ano = Fundo Cultural'!H155-1</f>
        <v>#DIV/0!</v>
      </c>
      <c r="I154" s="40" t="e">
        <f>+'SCC X Ano = Fundo Cultural'!I189/'SCC X Ano = Fundo Cultural'!I155-1</f>
        <v>#DIV/0!</v>
      </c>
      <c r="J154" s="40" t="e">
        <f>+'SCC X Ano = Fundo Cultural'!J189/'SCC X Ano = Fundo Cultural'!J155-1</f>
        <v>#DIV/0!</v>
      </c>
      <c r="K154" s="40" t="e">
        <f>+'SCC X Ano = Fundo Cultural'!K189/'SCC X Ano = Fundo Cultural'!K155-1</f>
        <v>#DIV/0!</v>
      </c>
      <c r="L154" s="40" t="e">
        <f>+'SCC X Ano = Fundo Cultural'!L189/'SCC X Ano = Fundo Cultural'!L155-1</f>
        <v>#DIV/0!</v>
      </c>
    </row>
    <row r="155" spans="1:12" x14ac:dyDescent="0.25">
      <c r="A155" s="25" t="s">
        <v>148</v>
      </c>
      <c r="B155" s="40" t="e">
        <f>+'SCC X Ano = Fundo Cultural'!B190/'SCC X Ano = Fundo Cultural'!B156-1</f>
        <v>#DIV/0!</v>
      </c>
      <c r="C155" s="40" t="e">
        <f>+'SCC X Ano = Fundo Cultural'!C190/'SCC X Ano = Fundo Cultural'!C156-1</f>
        <v>#DIV/0!</v>
      </c>
      <c r="D155" s="40" t="e">
        <f>+'SCC X Ano = Fundo Cultural'!D190/'SCC X Ano = Fundo Cultural'!D156-1</f>
        <v>#DIV/0!</v>
      </c>
      <c r="E155" s="40" t="e">
        <f>+'SCC X Ano = Fundo Cultural'!E190/'SCC X Ano = Fundo Cultural'!E156-1</f>
        <v>#DIV/0!</v>
      </c>
      <c r="F155" s="40" t="e">
        <f>+'SCC X Ano = Fundo Cultural'!F190/'SCC X Ano = Fundo Cultural'!F156-1</f>
        <v>#DIV/0!</v>
      </c>
      <c r="G155" s="40" t="e">
        <f>+'SCC X Ano = Fundo Cultural'!G190/'SCC X Ano = Fundo Cultural'!G156-1</f>
        <v>#DIV/0!</v>
      </c>
      <c r="H155" s="40" t="e">
        <f>+'SCC X Ano = Fundo Cultural'!H190/'SCC X Ano = Fundo Cultural'!H156-1</f>
        <v>#DIV/0!</v>
      </c>
      <c r="I155" s="40" t="e">
        <f>+'SCC X Ano = Fundo Cultural'!I190/'SCC X Ano = Fundo Cultural'!I156-1</f>
        <v>#DIV/0!</v>
      </c>
      <c r="J155" s="40">
        <f>+'SCC X Ano = Fundo Cultural'!J190/'SCC X Ano = Fundo Cultural'!J156-1</f>
        <v>-0.84330708622405925</v>
      </c>
      <c r="K155" s="40" t="e">
        <f>+'SCC X Ano = Fundo Cultural'!K190/'SCC X Ano = Fundo Cultural'!K156-1</f>
        <v>#DIV/0!</v>
      </c>
      <c r="L155" s="40">
        <f>+'SCC X Ano = Fundo Cultural'!L190/'SCC X Ano = Fundo Cultural'!L156-1</f>
        <v>-0.84330708622405925</v>
      </c>
    </row>
    <row r="156" spans="1:12" x14ac:dyDescent="0.25">
      <c r="A156" s="25" t="s">
        <v>177</v>
      </c>
      <c r="B156" s="40" t="e">
        <f>+'SCC X Ano = Fundo Cultural'!B191/'SCC X Ano = Fundo Cultural'!B157-1</f>
        <v>#DIV/0!</v>
      </c>
      <c r="C156" s="40">
        <f>+'SCC X Ano = Fundo Cultural'!C191/'SCC X Ano = Fundo Cultural'!C157-1</f>
        <v>-1</v>
      </c>
      <c r="D156" s="40" t="e">
        <f>+'SCC X Ano = Fundo Cultural'!D191/'SCC X Ano = Fundo Cultural'!D157-1</f>
        <v>#DIV/0!</v>
      </c>
      <c r="E156" s="40" t="e">
        <f>+'SCC X Ano = Fundo Cultural'!E191/'SCC X Ano = Fundo Cultural'!E157-1</f>
        <v>#DIV/0!</v>
      </c>
      <c r="F156" s="40" t="e">
        <f>+'SCC X Ano = Fundo Cultural'!F191/'SCC X Ano = Fundo Cultural'!F157-1</f>
        <v>#DIV/0!</v>
      </c>
      <c r="G156" s="40" t="e">
        <f>+'SCC X Ano = Fundo Cultural'!G191/'SCC X Ano = Fundo Cultural'!G157-1</f>
        <v>#DIV/0!</v>
      </c>
      <c r="H156" s="40" t="e">
        <f>+'SCC X Ano = Fundo Cultural'!H191/'SCC X Ano = Fundo Cultural'!H157-1</f>
        <v>#DIV/0!</v>
      </c>
      <c r="I156" s="40" t="e">
        <f>+'SCC X Ano = Fundo Cultural'!I191/'SCC X Ano = Fundo Cultural'!I157-1</f>
        <v>#DIV/0!</v>
      </c>
      <c r="J156" s="40">
        <f>+'SCC X Ano = Fundo Cultural'!J191/'SCC X Ano = Fundo Cultural'!J157-1</f>
        <v>0.18946712910138519</v>
      </c>
      <c r="K156" s="40" t="e">
        <f>+'SCC X Ano = Fundo Cultural'!K191/'SCC X Ano = Fundo Cultural'!K157-1</f>
        <v>#DIV/0!</v>
      </c>
      <c r="L156" s="40">
        <f>+'SCC X Ano = Fundo Cultural'!L191/'SCC X Ano = Fundo Cultural'!L157-1</f>
        <v>0.162778327460261</v>
      </c>
    </row>
    <row r="157" spans="1:12" x14ac:dyDescent="0.25">
      <c r="A157" s="25" t="s">
        <v>159</v>
      </c>
      <c r="B157" s="40" t="e">
        <f>+'SCC X Ano = Fundo Cultural'!B192/'SCC X Ano = Fundo Cultural'!B158-1</f>
        <v>#DIV/0!</v>
      </c>
      <c r="C157" s="40" t="e">
        <f>+'SCC X Ano = Fundo Cultural'!C192/'SCC X Ano = Fundo Cultural'!C158-1</f>
        <v>#DIV/0!</v>
      </c>
      <c r="D157" s="40" t="e">
        <f>+'SCC X Ano = Fundo Cultural'!D192/'SCC X Ano = Fundo Cultural'!D158-1</f>
        <v>#DIV/0!</v>
      </c>
      <c r="E157" s="40" t="e">
        <f>+'SCC X Ano = Fundo Cultural'!E192/'SCC X Ano = Fundo Cultural'!E158-1</f>
        <v>#DIV/0!</v>
      </c>
      <c r="F157" s="40" t="e">
        <f>+'SCC X Ano = Fundo Cultural'!F192/'SCC X Ano = Fundo Cultural'!F158-1</f>
        <v>#DIV/0!</v>
      </c>
      <c r="G157" s="40" t="e">
        <f>+'SCC X Ano = Fundo Cultural'!G192/'SCC X Ano = Fundo Cultural'!G158-1</f>
        <v>#DIV/0!</v>
      </c>
      <c r="H157" s="40" t="e">
        <f>+'SCC X Ano = Fundo Cultural'!H192/'SCC X Ano = Fundo Cultural'!H158-1</f>
        <v>#DIV/0!</v>
      </c>
      <c r="I157" s="40" t="e">
        <f>+'SCC X Ano = Fundo Cultural'!I192/'SCC X Ano = Fundo Cultural'!I158-1</f>
        <v>#DIV/0!</v>
      </c>
      <c r="J157" s="40" t="e">
        <f>+'SCC X Ano = Fundo Cultural'!J192/'SCC X Ano = Fundo Cultural'!J158-1</f>
        <v>#DIV/0!</v>
      </c>
      <c r="K157" s="40" t="e">
        <f>+'SCC X Ano = Fundo Cultural'!K192/'SCC X Ano = Fundo Cultural'!K158-1</f>
        <v>#DIV/0!</v>
      </c>
      <c r="L157" s="40" t="e">
        <f>+'SCC X Ano = Fundo Cultural'!L192/'SCC X Ano = Fundo Cultural'!L158-1</f>
        <v>#DIV/0!</v>
      </c>
    </row>
    <row r="158" spans="1:12" x14ac:dyDescent="0.25">
      <c r="A158" s="25" t="s">
        <v>191</v>
      </c>
      <c r="B158" s="40" t="e">
        <f>+'SCC X Ano = Fundo Cultural'!B193/'SCC X Ano = Fundo Cultural'!B159-1</f>
        <v>#DIV/0!</v>
      </c>
      <c r="C158" s="40">
        <f>+'SCC X Ano = Fundo Cultural'!C193/'SCC X Ano = Fundo Cultural'!C159-1</f>
        <v>0.4229183642597687</v>
      </c>
      <c r="D158" s="40">
        <f>+'SCC X Ano = Fundo Cultural'!D193/'SCC X Ano = Fundo Cultural'!D159-1</f>
        <v>-0.68223040862286699</v>
      </c>
      <c r="E158" s="40" t="e">
        <f>+'SCC X Ano = Fundo Cultural'!E193/'SCC X Ano = Fundo Cultural'!E159-1</f>
        <v>#DIV/0!</v>
      </c>
      <c r="F158" s="40">
        <f>+'SCC X Ano = Fundo Cultural'!F193/'SCC X Ano = Fundo Cultural'!F159-1</f>
        <v>-0.68978719533192079</v>
      </c>
      <c r="G158" s="40">
        <f>+'SCC X Ano = Fundo Cultural'!G193/'SCC X Ano = Fundo Cultural'!G159-1</f>
        <v>-0.43334982066273886</v>
      </c>
      <c r="H158" s="40" t="e">
        <f>+'SCC X Ano = Fundo Cultural'!H193/'SCC X Ano = Fundo Cultural'!H159-1</f>
        <v>#DIV/0!</v>
      </c>
      <c r="I158" s="40" t="e">
        <f>+'SCC X Ano = Fundo Cultural'!I193/'SCC X Ano = Fundo Cultural'!I159-1</f>
        <v>#DIV/0!</v>
      </c>
      <c r="J158" s="40">
        <f>+'SCC X Ano = Fundo Cultural'!J193/'SCC X Ano = Fundo Cultural'!J159-1</f>
        <v>0.38080905971845724</v>
      </c>
      <c r="K158" s="40" t="e">
        <f>+'SCC X Ano = Fundo Cultural'!K193/'SCC X Ano = Fundo Cultural'!K159-1</f>
        <v>#DIV/0!</v>
      </c>
      <c r="L158" s="40">
        <f>+'SCC X Ano = Fundo Cultural'!L193/'SCC X Ano = Fundo Cultural'!L159-1</f>
        <v>0.2990846465288779</v>
      </c>
    </row>
    <row r="159" spans="1:12" x14ac:dyDescent="0.25">
      <c r="A159" s="25" t="s">
        <v>194</v>
      </c>
      <c r="B159" s="40" t="e">
        <f>+'SCC X Ano = Fundo Cultural'!B194/'SCC X Ano = Fundo Cultural'!B160-1</f>
        <v>#DIV/0!</v>
      </c>
      <c r="C159" s="40">
        <f>+'SCC X Ano = Fundo Cultural'!C194/'SCC X Ano = Fundo Cultural'!C160-1</f>
        <v>-0.22243192077589735</v>
      </c>
      <c r="D159" s="40">
        <f>+'SCC X Ano = Fundo Cultural'!D194/'SCC X Ano = Fundo Cultural'!D160-1</f>
        <v>-0.94055873518473354</v>
      </c>
      <c r="E159" s="40" t="e">
        <f>+'SCC X Ano = Fundo Cultural'!E194/'SCC X Ano = Fundo Cultural'!E160-1</f>
        <v>#DIV/0!</v>
      </c>
      <c r="F159" s="40">
        <f>+'SCC X Ano = Fundo Cultural'!F194/'SCC X Ano = Fundo Cultural'!F160-1</f>
        <v>-0.5062141105879624</v>
      </c>
      <c r="G159" s="40">
        <f>+'SCC X Ano = Fundo Cultural'!G194/'SCC X Ano = Fundo Cultural'!G160-1</f>
        <v>-1</v>
      </c>
      <c r="H159" s="40" t="e">
        <f>+'SCC X Ano = Fundo Cultural'!H194/'SCC X Ano = Fundo Cultural'!H160-1</f>
        <v>#DIV/0!</v>
      </c>
      <c r="I159" s="40" t="e">
        <f>+'SCC X Ano = Fundo Cultural'!I194/'SCC X Ano = Fundo Cultural'!I160-1</f>
        <v>#DIV/0!</v>
      </c>
      <c r="J159" s="40">
        <f>+'SCC X Ano = Fundo Cultural'!J194/'SCC X Ano = Fundo Cultural'!J160-1</f>
        <v>0.27040399104336932</v>
      </c>
      <c r="K159" s="40" t="e">
        <f>+'SCC X Ano = Fundo Cultural'!K194/'SCC X Ano = Fundo Cultural'!K160-1</f>
        <v>#DIV/0!</v>
      </c>
      <c r="L159" s="40">
        <f>+'SCC X Ano = Fundo Cultural'!L194/'SCC X Ano = Fundo Cultural'!L160-1</f>
        <v>7.2234483442587649E-2</v>
      </c>
    </row>
    <row r="160" spans="1:12" x14ac:dyDescent="0.25">
      <c r="A160" s="25" t="s">
        <v>185</v>
      </c>
      <c r="B160" s="40" t="e">
        <f>+'SCC X Ano = Fundo Cultural'!B195/'SCC X Ano = Fundo Cultural'!B161-1</f>
        <v>#DIV/0!</v>
      </c>
      <c r="C160" s="40">
        <f>+'SCC X Ano = Fundo Cultural'!C195/'SCC X Ano = Fundo Cultural'!C161-1</f>
        <v>-5.5165081638657965E-2</v>
      </c>
      <c r="D160" s="40" t="e">
        <f>+'SCC X Ano = Fundo Cultural'!D195/'SCC X Ano = Fundo Cultural'!D161-1</f>
        <v>#DIV/0!</v>
      </c>
      <c r="E160" s="40" t="e">
        <f>+'SCC X Ano = Fundo Cultural'!E195/'SCC X Ano = Fundo Cultural'!E161-1</f>
        <v>#DIV/0!</v>
      </c>
      <c r="F160" s="40" t="e">
        <f>+'SCC X Ano = Fundo Cultural'!F195/'SCC X Ano = Fundo Cultural'!F161-1</f>
        <v>#DIV/0!</v>
      </c>
      <c r="G160" s="40" t="e">
        <f>+'SCC X Ano = Fundo Cultural'!G195/'SCC X Ano = Fundo Cultural'!G161-1</f>
        <v>#DIV/0!</v>
      </c>
      <c r="H160" s="40" t="e">
        <f>+'SCC X Ano = Fundo Cultural'!H195/'SCC X Ano = Fundo Cultural'!H161-1</f>
        <v>#DIV/0!</v>
      </c>
      <c r="I160" s="40" t="e">
        <f>+'SCC X Ano = Fundo Cultural'!I195/'SCC X Ano = Fundo Cultural'!I161-1</f>
        <v>#DIV/0!</v>
      </c>
      <c r="J160" s="40">
        <f>+'SCC X Ano = Fundo Cultural'!J195/'SCC X Ano = Fundo Cultural'!J161-1</f>
        <v>-1</v>
      </c>
      <c r="K160" s="40" t="e">
        <f>+'SCC X Ano = Fundo Cultural'!K195/'SCC X Ano = Fundo Cultural'!K161-1</f>
        <v>#DIV/0!</v>
      </c>
      <c r="L160" s="40">
        <f>+'SCC X Ano = Fundo Cultural'!L195/'SCC X Ano = Fundo Cultural'!L161-1</f>
        <v>-0.79789483311224851</v>
      </c>
    </row>
    <row r="161" spans="1:12" x14ac:dyDescent="0.25">
      <c r="A161" s="25" t="s">
        <v>200</v>
      </c>
      <c r="B161" s="40" t="e">
        <f>+'SCC X Ano = Fundo Cultural'!B196/'SCC X Ano = Fundo Cultural'!B162-1</f>
        <v>#DIV/0!</v>
      </c>
      <c r="C161" s="40" t="e">
        <f>+'SCC X Ano = Fundo Cultural'!C196/'SCC X Ano = Fundo Cultural'!C162-1</f>
        <v>#DIV/0!</v>
      </c>
      <c r="D161" s="40" t="e">
        <f>+'SCC X Ano = Fundo Cultural'!D196/'SCC X Ano = Fundo Cultural'!D162-1</f>
        <v>#DIV/0!</v>
      </c>
      <c r="E161" s="40" t="e">
        <f>+'SCC X Ano = Fundo Cultural'!E196/'SCC X Ano = Fundo Cultural'!E162-1</f>
        <v>#DIV/0!</v>
      </c>
      <c r="F161" s="40" t="e">
        <f>+'SCC X Ano = Fundo Cultural'!F196/'SCC X Ano = Fundo Cultural'!F162-1</f>
        <v>#DIV/0!</v>
      </c>
      <c r="G161" s="40" t="e">
        <f>+'SCC X Ano = Fundo Cultural'!G196/'SCC X Ano = Fundo Cultural'!G162-1</f>
        <v>#DIV/0!</v>
      </c>
      <c r="H161" s="40" t="e">
        <f>+'SCC X Ano = Fundo Cultural'!H196/'SCC X Ano = Fundo Cultural'!H162-1</f>
        <v>#DIV/0!</v>
      </c>
      <c r="I161" s="40" t="e">
        <f>+'SCC X Ano = Fundo Cultural'!I196/'SCC X Ano = Fundo Cultural'!I162-1</f>
        <v>#DIV/0!</v>
      </c>
      <c r="J161" s="40">
        <f>+'SCC X Ano = Fundo Cultural'!J196/'SCC X Ano = Fundo Cultural'!J162-1</f>
        <v>2.6406410568796508</v>
      </c>
      <c r="K161" s="40" t="e">
        <f>+'SCC X Ano = Fundo Cultural'!K196/'SCC X Ano = Fundo Cultural'!K162-1</f>
        <v>#DIV/0!</v>
      </c>
      <c r="L161" s="40">
        <f>+'SCC X Ano = Fundo Cultural'!L196/'SCC X Ano = Fundo Cultural'!L162-1</f>
        <v>6.8923981895056894</v>
      </c>
    </row>
    <row r="162" spans="1:12" x14ac:dyDescent="0.25">
      <c r="A162" s="25" t="s">
        <v>198</v>
      </c>
      <c r="B162" s="40" t="e">
        <f>+'SCC X Ano = Fundo Cultural'!B197/'SCC X Ano = Fundo Cultural'!B163-1</f>
        <v>#DIV/0!</v>
      </c>
      <c r="C162" s="40" t="e">
        <f>+'SCC X Ano = Fundo Cultural'!C197/'SCC X Ano = Fundo Cultural'!C163-1</f>
        <v>#DIV/0!</v>
      </c>
      <c r="D162" s="40" t="e">
        <f>+'SCC X Ano = Fundo Cultural'!D197/'SCC X Ano = Fundo Cultural'!D163-1</f>
        <v>#DIV/0!</v>
      </c>
      <c r="E162" s="40" t="e">
        <f>+'SCC X Ano = Fundo Cultural'!E197/'SCC X Ano = Fundo Cultural'!E163-1</f>
        <v>#DIV/0!</v>
      </c>
      <c r="F162" s="40" t="e">
        <f>+'SCC X Ano = Fundo Cultural'!F197/'SCC X Ano = Fundo Cultural'!F163-1</f>
        <v>#DIV/0!</v>
      </c>
      <c r="G162" s="40" t="e">
        <f>+'SCC X Ano = Fundo Cultural'!G197/'SCC X Ano = Fundo Cultural'!G163-1</f>
        <v>#DIV/0!</v>
      </c>
      <c r="H162" s="40" t="e">
        <f>+'SCC X Ano = Fundo Cultural'!H197/'SCC X Ano = Fundo Cultural'!H163-1</f>
        <v>#DIV/0!</v>
      </c>
      <c r="I162" s="40" t="e">
        <f>+'SCC X Ano = Fundo Cultural'!I197/'SCC X Ano = Fundo Cultural'!I163-1</f>
        <v>#DIV/0!</v>
      </c>
      <c r="J162" s="40">
        <f>+'SCC X Ano = Fundo Cultural'!J197/'SCC X Ano = Fundo Cultural'!J163-1</f>
        <v>-0.74002847514269088</v>
      </c>
      <c r="K162" s="40" t="e">
        <f>+'SCC X Ano = Fundo Cultural'!K197/'SCC X Ano = Fundo Cultural'!K163-1</f>
        <v>#DIV/0!</v>
      </c>
      <c r="L162" s="40">
        <f>+'SCC X Ano = Fundo Cultural'!L197/'SCC X Ano = Fundo Cultural'!L163-1</f>
        <v>-0.74002847514269088</v>
      </c>
    </row>
    <row r="163" spans="1:12" x14ac:dyDescent="0.25">
      <c r="A163" s="25" t="s">
        <v>173</v>
      </c>
      <c r="B163" s="40" t="e">
        <f>+'SCC X Ano = Fundo Cultural'!B198/'SCC X Ano = Fundo Cultural'!B164-1</f>
        <v>#DIV/0!</v>
      </c>
      <c r="C163" s="40" t="e">
        <f>+'SCC X Ano = Fundo Cultural'!C198/'SCC X Ano = Fundo Cultural'!C164-1</f>
        <v>#DIV/0!</v>
      </c>
      <c r="D163" s="40" t="e">
        <f>+'SCC X Ano = Fundo Cultural'!D198/'SCC X Ano = Fundo Cultural'!D164-1</f>
        <v>#DIV/0!</v>
      </c>
      <c r="E163" s="40" t="e">
        <f>+'SCC X Ano = Fundo Cultural'!E198/'SCC X Ano = Fundo Cultural'!E164-1</f>
        <v>#DIV/0!</v>
      </c>
      <c r="F163" s="40" t="e">
        <f>+'SCC X Ano = Fundo Cultural'!F198/'SCC X Ano = Fundo Cultural'!F164-1</f>
        <v>#DIV/0!</v>
      </c>
      <c r="G163" s="40" t="e">
        <f>+'SCC X Ano = Fundo Cultural'!G198/'SCC X Ano = Fundo Cultural'!G164-1</f>
        <v>#DIV/0!</v>
      </c>
      <c r="H163" s="40" t="e">
        <f>+'SCC X Ano = Fundo Cultural'!H198/'SCC X Ano = Fundo Cultural'!H164-1</f>
        <v>#DIV/0!</v>
      </c>
      <c r="I163" s="40" t="e">
        <f>+'SCC X Ano = Fundo Cultural'!I198/'SCC X Ano = Fundo Cultural'!I164-1</f>
        <v>#DIV/0!</v>
      </c>
      <c r="J163" s="40" t="e">
        <f>+'SCC X Ano = Fundo Cultural'!J198/'SCC X Ano = Fundo Cultural'!J164-1</f>
        <v>#DIV/0!</v>
      </c>
      <c r="K163" s="40" t="e">
        <f>+'SCC X Ano = Fundo Cultural'!K198/'SCC X Ano = Fundo Cultural'!K164-1</f>
        <v>#DIV/0!</v>
      </c>
      <c r="L163" s="40" t="e">
        <f>+'SCC X Ano = Fundo Cultural'!L198/'SCC X Ano = Fundo Cultural'!L164-1</f>
        <v>#DIV/0!</v>
      </c>
    </row>
    <row r="164" spans="1:12" x14ac:dyDescent="0.25">
      <c r="A164" s="25" t="s">
        <v>169</v>
      </c>
      <c r="B164" s="40" t="e">
        <f>+'SCC X Ano = Fundo Cultural'!B199/'SCC X Ano = Fundo Cultural'!B165-1</f>
        <v>#DIV/0!</v>
      </c>
      <c r="C164" s="40" t="e">
        <f>+'SCC X Ano = Fundo Cultural'!C199/'SCC X Ano = Fundo Cultural'!C165-1</f>
        <v>#DIV/0!</v>
      </c>
      <c r="D164" s="40" t="e">
        <f>+'SCC X Ano = Fundo Cultural'!D199/'SCC X Ano = Fundo Cultural'!D165-1</f>
        <v>#DIV/0!</v>
      </c>
      <c r="E164" s="40" t="e">
        <f>+'SCC X Ano = Fundo Cultural'!E199/'SCC X Ano = Fundo Cultural'!E165-1</f>
        <v>#DIV/0!</v>
      </c>
      <c r="F164" s="40" t="e">
        <f>+'SCC X Ano = Fundo Cultural'!F199/'SCC X Ano = Fundo Cultural'!F165-1</f>
        <v>#DIV/0!</v>
      </c>
      <c r="G164" s="40" t="e">
        <f>+'SCC X Ano = Fundo Cultural'!G199/'SCC X Ano = Fundo Cultural'!G165-1</f>
        <v>#DIV/0!</v>
      </c>
      <c r="H164" s="40" t="e">
        <f>+'SCC X Ano = Fundo Cultural'!H199/'SCC X Ano = Fundo Cultural'!H165-1</f>
        <v>#DIV/0!</v>
      </c>
      <c r="I164" s="40" t="e">
        <f>+'SCC X Ano = Fundo Cultural'!I199/'SCC X Ano = Fundo Cultural'!I165-1</f>
        <v>#DIV/0!</v>
      </c>
      <c r="J164" s="40" t="e">
        <f>+'SCC X Ano = Fundo Cultural'!J199/'SCC X Ano = Fundo Cultural'!J165-1</f>
        <v>#DIV/0!</v>
      </c>
      <c r="K164" s="40" t="e">
        <f>+'SCC X Ano = Fundo Cultural'!K199/'SCC X Ano = Fundo Cultural'!K165-1</f>
        <v>#DIV/0!</v>
      </c>
      <c r="L164" s="40" t="e">
        <f>+'SCC X Ano = Fundo Cultural'!L199/'SCC X Ano = Fundo Cultural'!L165-1</f>
        <v>#DIV/0!</v>
      </c>
    </row>
    <row r="165" spans="1:12" x14ac:dyDescent="0.25">
      <c r="A165" s="25" t="s">
        <v>163</v>
      </c>
      <c r="B165" s="40" t="e">
        <f>+'SCC X Ano = Fundo Cultural'!B200/'SCC X Ano = Fundo Cultural'!B166-1</f>
        <v>#DIV/0!</v>
      </c>
      <c r="C165" s="40" t="e">
        <f>+'SCC X Ano = Fundo Cultural'!C200/'SCC X Ano = Fundo Cultural'!C166-1</f>
        <v>#DIV/0!</v>
      </c>
      <c r="D165" s="40" t="e">
        <f>+'SCC X Ano = Fundo Cultural'!D200/'SCC X Ano = Fundo Cultural'!D166-1</f>
        <v>#DIV/0!</v>
      </c>
      <c r="E165" s="40" t="e">
        <f>+'SCC X Ano = Fundo Cultural'!E200/'SCC X Ano = Fundo Cultural'!E166-1</f>
        <v>#DIV/0!</v>
      </c>
      <c r="F165" s="40" t="e">
        <f>+'SCC X Ano = Fundo Cultural'!F200/'SCC X Ano = Fundo Cultural'!F166-1</f>
        <v>#DIV/0!</v>
      </c>
      <c r="G165" s="40" t="e">
        <f>+'SCC X Ano = Fundo Cultural'!G200/'SCC X Ano = Fundo Cultural'!G166-1</f>
        <v>#DIV/0!</v>
      </c>
      <c r="H165" s="40" t="e">
        <f>+'SCC X Ano = Fundo Cultural'!H200/'SCC X Ano = Fundo Cultural'!H166-1</f>
        <v>#DIV/0!</v>
      </c>
      <c r="I165" s="40" t="e">
        <f>+'SCC X Ano = Fundo Cultural'!I200/'SCC X Ano = Fundo Cultural'!I166-1</f>
        <v>#DIV/0!</v>
      </c>
      <c r="J165" s="40" t="e">
        <f>+'SCC X Ano = Fundo Cultural'!J200/'SCC X Ano = Fundo Cultural'!J166-1</f>
        <v>#DIV/0!</v>
      </c>
      <c r="K165" s="40" t="e">
        <f>+'SCC X Ano = Fundo Cultural'!K200/'SCC X Ano = Fundo Cultural'!K166-1</f>
        <v>#DIV/0!</v>
      </c>
      <c r="L165" s="40" t="e">
        <f>+'SCC X Ano = Fundo Cultural'!L200/'SCC X Ano = Fundo Cultural'!L166-1</f>
        <v>#DIV/0!</v>
      </c>
    </row>
    <row r="166" spans="1:12" x14ac:dyDescent="0.25">
      <c r="A166" s="25" t="s">
        <v>155</v>
      </c>
      <c r="B166" s="40" t="e">
        <f>+'SCC X Ano = Fundo Cultural'!B201/'SCC X Ano = Fundo Cultural'!B167-1</f>
        <v>#DIV/0!</v>
      </c>
      <c r="C166" s="40" t="e">
        <f>+'SCC X Ano = Fundo Cultural'!C201/'SCC X Ano = Fundo Cultural'!C167-1</f>
        <v>#DIV/0!</v>
      </c>
      <c r="D166" s="40" t="e">
        <f>+'SCC X Ano = Fundo Cultural'!D201/'SCC X Ano = Fundo Cultural'!D167-1</f>
        <v>#DIV/0!</v>
      </c>
      <c r="E166" s="40" t="e">
        <f>+'SCC X Ano = Fundo Cultural'!E201/'SCC X Ano = Fundo Cultural'!E167-1</f>
        <v>#DIV/0!</v>
      </c>
      <c r="F166" s="40" t="e">
        <f>+'SCC X Ano = Fundo Cultural'!F201/'SCC X Ano = Fundo Cultural'!F167-1</f>
        <v>#DIV/0!</v>
      </c>
      <c r="G166" s="40">
        <f>+'SCC X Ano = Fundo Cultural'!G201/'SCC X Ano = Fundo Cultural'!G167-1</f>
        <v>-0.26881652037746706</v>
      </c>
      <c r="H166" s="40" t="e">
        <f>+'SCC X Ano = Fundo Cultural'!H201/'SCC X Ano = Fundo Cultural'!H167-1</f>
        <v>#DIV/0!</v>
      </c>
      <c r="I166" s="40" t="e">
        <f>+'SCC X Ano = Fundo Cultural'!I201/'SCC X Ano = Fundo Cultural'!I167-1</f>
        <v>#DIV/0!</v>
      </c>
      <c r="J166" s="40" t="e">
        <f>+'SCC X Ano = Fundo Cultural'!J201/'SCC X Ano = Fundo Cultural'!J167-1</f>
        <v>#DIV/0!</v>
      </c>
      <c r="K166" s="40" t="e">
        <f>+'SCC X Ano = Fundo Cultural'!K201/'SCC X Ano = Fundo Cultural'!K167-1</f>
        <v>#DIV/0!</v>
      </c>
      <c r="L166" s="40">
        <f>+'SCC X Ano = Fundo Cultural'!L201/'SCC X Ano = Fundo Cultural'!L167-1</f>
        <v>-0.26881652037746706</v>
      </c>
    </row>
    <row r="167" spans="1:12" x14ac:dyDescent="0.25">
      <c r="A167" s="25" t="s">
        <v>223</v>
      </c>
      <c r="B167" s="40" t="e">
        <f>+'SCC X Ano = Fundo Cultural'!B202/'SCC X Ano = Fundo Cultural'!B168-1</f>
        <v>#DIV/0!</v>
      </c>
      <c r="C167" s="40">
        <f>+'SCC X Ano = Fundo Cultural'!C202/'SCC X Ano = Fundo Cultural'!C168-1</f>
        <v>0.29925587457574565</v>
      </c>
      <c r="D167" s="40">
        <f>+'SCC X Ano = Fundo Cultural'!D202/'SCC X Ano = Fundo Cultural'!D168-1</f>
        <v>-0.81081917681755022</v>
      </c>
      <c r="E167" s="40" t="e">
        <f>+'SCC X Ano = Fundo Cultural'!E202/'SCC X Ano = Fundo Cultural'!E168-1</f>
        <v>#DIV/0!</v>
      </c>
      <c r="F167" s="40">
        <f>+'SCC X Ano = Fundo Cultural'!F202/'SCC X Ano = Fundo Cultural'!F168-1</f>
        <v>-0.5884795688228257</v>
      </c>
      <c r="G167" s="40">
        <f>+'SCC X Ano = Fundo Cultural'!G202/'SCC X Ano = Fundo Cultural'!G168-1</f>
        <v>-0.5303105083331503</v>
      </c>
      <c r="H167" s="40" t="e">
        <f>+'SCC X Ano = Fundo Cultural'!H202/'SCC X Ano = Fundo Cultural'!H168-1</f>
        <v>#DIV/0!</v>
      </c>
      <c r="I167" s="40" t="e">
        <f>+'SCC X Ano = Fundo Cultural'!I202/'SCC X Ano = Fundo Cultural'!I168-1</f>
        <v>#DIV/0!</v>
      </c>
      <c r="J167" s="40">
        <f>+'SCC X Ano = Fundo Cultural'!J202/'SCC X Ano = Fundo Cultural'!J168-1</f>
        <v>0.11970058275520112</v>
      </c>
      <c r="K167" s="40" t="e">
        <f>+'SCC X Ano = Fundo Cultural'!K202/'SCC X Ano = Fundo Cultural'!K168-1</f>
        <v>#DIV/0!</v>
      </c>
      <c r="L167" s="40">
        <f>+'SCC X Ano = Fundo Cultural'!L202/'SCC X Ano = Fundo Cultural'!L168-1</f>
        <v>8.6639037480098047E-2</v>
      </c>
    </row>
    <row r="168" spans="1:12" x14ac:dyDescent="0.25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25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</row>
    <row r="171" spans="1:12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x14ac:dyDescent="0.25">
      <c r="A172" s="2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25"/>
      <c r="B173" s="25" t="s">
        <v>224</v>
      </c>
      <c r="C173" s="25" t="s">
        <v>228</v>
      </c>
      <c r="D173" s="25" t="s">
        <v>15</v>
      </c>
      <c r="E173" s="25" t="s">
        <v>229</v>
      </c>
      <c r="F173" s="25" t="s">
        <v>226</v>
      </c>
      <c r="G173" s="25" t="s">
        <v>227</v>
      </c>
      <c r="H173" s="25" t="s">
        <v>131</v>
      </c>
      <c r="I173" s="25" t="s">
        <v>130</v>
      </c>
      <c r="J173" s="25" t="s">
        <v>129</v>
      </c>
      <c r="K173" s="25" t="s">
        <v>230</v>
      </c>
      <c r="L173" s="25" t="s">
        <v>404</v>
      </c>
    </row>
    <row r="174" spans="1:12" x14ac:dyDescent="0.25">
      <c r="A174" s="25" t="s">
        <v>132</v>
      </c>
      <c r="B174" s="40" t="e">
        <f>+'SCC X Ano = Fundo Cultural'!C209/'SCC X Ano = Fundo Cultural'!B175-1</f>
        <v>#DIV/0!</v>
      </c>
      <c r="C174" s="40" t="e">
        <f>+'SCC X Ano = Fundo Cultural'!#REF!/'SCC X Ano = Fundo Cultural'!C175-1</f>
        <v>#REF!</v>
      </c>
      <c r="D174" s="40" t="e">
        <f>+'SCC X Ano = Fundo Cultural'!D209/'SCC X Ano = Fundo Cultural'!D175-1</f>
        <v>#DIV/0!</v>
      </c>
      <c r="E174" s="40" t="e">
        <f>+'SCC X Ano = Fundo Cultural'!E209/'SCC X Ano = Fundo Cultural'!E175-1</f>
        <v>#DIV/0!</v>
      </c>
      <c r="F174" s="40" t="e">
        <f>+'SCC X Ano = Fundo Cultural'!F209/'SCC X Ano = Fundo Cultural'!F175-1</f>
        <v>#DIV/0!</v>
      </c>
      <c r="G174" s="40" t="e">
        <f>+'SCC X Ano = Fundo Cultural'!G209/'SCC X Ano = Fundo Cultural'!G175-1</f>
        <v>#DIV/0!</v>
      </c>
      <c r="H174" s="40" t="e">
        <f>+'SCC X Ano = Fundo Cultural'!H209/'SCC X Ano = Fundo Cultural'!H175-1</f>
        <v>#DIV/0!</v>
      </c>
      <c r="I174" s="40" t="e">
        <f>+'SCC X Ano = Fundo Cultural'!I209/'SCC X Ano = Fundo Cultural'!I175-1</f>
        <v>#DIV/0!</v>
      </c>
      <c r="J174" s="40" t="e">
        <f>+'SCC X Ano = Fundo Cultural'!J209/'SCC X Ano = Fundo Cultural'!J175-1</f>
        <v>#DIV/0!</v>
      </c>
      <c r="K174" s="40" t="e">
        <f>+'SCC X Ano = Fundo Cultural'!K209/'SCC X Ano = Fundo Cultural'!K175-1</f>
        <v>#DIV/0!</v>
      </c>
      <c r="L174" s="40" t="e">
        <f>+'SCC X Ano = Fundo Cultural'!L209/'SCC X Ano = Fundo Cultural'!L175-1</f>
        <v>#DIV/0!</v>
      </c>
    </row>
    <row r="175" spans="1:12" x14ac:dyDescent="0.25">
      <c r="A175" s="25" t="s">
        <v>134</v>
      </c>
      <c r="B175" s="40" t="e">
        <f>+'SCC X Ano = Fundo Cultural'!B210/'SCC X Ano = Fundo Cultural'!B176-1</f>
        <v>#DIV/0!</v>
      </c>
      <c r="C175" s="40" t="e">
        <f>+'SCC X Ano = Fundo Cultural'!C210/'SCC X Ano = Fundo Cultural'!C176-1</f>
        <v>#DIV/0!</v>
      </c>
      <c r="D175" s="40" t="e">
        <f>+'SCC X Ano = Fundo Cultural'!D210/'SCC X Ano = Fundo Cultural'!D176-1</f>
        <v>#DIV/0!</v>
      </c>
      <c r="E175" s="40" t="e">
        <f>+'SCC X Ano = Fundo Cultural'!E210/'SCC X Ano = Fundo Cultural'!E176-1</f>
        <v>#DIV/0!</v>
      </c>
      <c r="F175" s="40" t="e">
        <f>+'SCC X Ano = Fundo Cultural'!F210/'SCC X Ano = Fundo Cultural'!F176-1</f>
        <v>#DIV/0!</v>
      </c>
      <c r="G175" s="40" t="e">
        <f>+'SCC X Ano = Fundo Cultural'!G210/'SCC X Ano = Fundo Cultural'!G176-1</f>
        <v>#DIV/0!</v>
      </c>
      <c r="H175" s="40" t="e">
        <f>+'SCC X Ano = Fundo Cultural'!H210/'SCC X Ano = Fundo Cultural'!H176-1</f>
        <v>#DIV/0!</v>
      </c>
      <c r="I175" s="40" t="e">
        <f>+'SCC X Ano = Fundo Cultural'!I210/'SCC X Ano = Fundo Cultural'!I176-1</f>
        <v>#DIV/0!</v>
      </c>
      <c r="J175" s="40" t="e">
        <f>+'SCC X Ano = Fundo Cultural'!J210/'SCC X Ano = Fundo Cultural'!J176-1</f>
        <v>#DIV/0!</v>
      </c>
      <c r="K175" s="40" t="e">
        <f>+'SCC X Ano = Fundo Cultural'!K210/'SCC X Ano = Fundo Cultural'!K176-1</f>
        <v>#DIV/0!</v>
      </c>
      <c r="L175" s="40" t="e">
        <f>+'SCC X Ano = Fundo Cultural'!L210/'SCC X Ano = Fundo Cultural'!L176-1</f>
        <v>#DIV/0!</v>
      </c>
    </row>
    <row r="176" spans="1:12" x14ac:dyDescent="0.25">
      <c r="A176" s="25" t="s">
        <v>139</v>
      </c>
      <c r="B176" s="40" t="e">
        <f>+'SCC X Ano = Fundo Cultural'!B211/'SCC X Ano = Fundo Cultural'!B177-1</f>
        <v>#DIV/0!</v>
      </c>
      <c r="C176" s="40" t="e">
        <f>+'SCC X Ano = Fundo Cultural'!C211/'SCC X Ano = Fundo Cultural'!C177-1</f>
        <v>#DIV/0!</v>
      </c>
      <c r="D176" s="40" t="e">
        <f>+'SCC X Ano = Fundo Cultural'!D211/'SCC X Ano = Fundo Cultural'!D177-1</f>
        <v>#DIV/0!</v>
      </c>
      <c r="E176" s="40" t="e">
        <f>+'SCC X Ano = Fundo Cultural'!E211/'SCC X Ano = Fundo Cultural'!E177-1</f>
        <v>#DIV/0!</v>
      </c>
      <c r="F176" s="40" t="e">
        <f>+'SCC X Ano = Fundo Cultural'!F211/'SCC X Ano = Fundo Cultural'!F177-1</f>
        <v>#DIV/0!</v>
      </c>
      <c r="G176" s="40" t="e">
        <f>+'SCC X Ano = Fundo Cultural'!G211/'SCC X Ano = Fundo Cultural'!G177-1</f>
        <v>#DIV/0!</v>
      </c>
      <c r="H176" s="40" t="e">
        <f>+'SCC X Ano = Fundo Cultural'!H211/'SCC X Ano = Fundo Cultural'!H177-1</f>
        <v>#DIV/0!</v>
      </c>
      <c r="I176" s="40" t="e">
        <f>+'SCC X Ano = Fundo Cultural'!I211/'SCC X Ano = Fundo Cultural'!I177-1</f>
        <v>#DIV/0!</v>
      </c>
      <c r="J176" s="40" t="e">
        <f>+'SCC X Ano = Fundo Cultural'!J211/'SCC X Ano = Fundo Cultural'!J177-1</f>
        <v>#DIV/0!</v>
      </c>
      <c r="K176" s="40" t="e">
        <f>+'SCC X Ano = Fundo Cultural'!K211/'SCC X Ano = Fundo Cultural'!K177-1</f>
        <v>#DIV/0!</v>
      </c>
      <c r="L176" s="40" t="e">
        <f>+'SCC X Ano = Fundo Cultural'!L211/'SCC X Ano = Fundo Cultural'!L177-1</f>
        <v>#DIV/0!</v>
      </c>
    </row>
    <row r="177" spans="1:12" x14ac:dyDescent="0.25">
      <c r="A177" s="25" t="s">
        <v>143</v>
      </c>
      <c r="B177" s="40" t="e">
        <f>+'SCC X Ano = Fundo Cultural'!B212/'SCC X Ano = Fundo Cultural'!B178-1</f>
        <v>#DIV/0!</v>
      </c>
      <c r="C177" s="40" t="e">
        <f>+'SCC X Ano = Fundo Cultural'!C212/'SCC X Ano = Fundo Cultural'!C178-1</f>
        <v>#DIV/0!</v>
      </c>
      <c r="D177" s="40" t="e">
        <f>+'SCC X Ano = Fundo Cultural'!D212/'SCC X Ano = Fundo Cultural'!D178-1</f>
        <v>#DIV/0!</v>
      </c>
      <c r="E177" s="40" t="e">
        <f>+'SCC X Ano = Fundo Cultural'!E212/'SCC X Ano = Fundo Cultural'!E178-1</f>
        <v>#DIV/0!</v>
      </c>
      <c r="F177" s="40" t="e">
        <f>+'SCC X Ano = Fundo Cultural'!F212/'SCC X Ano = Fundo Cultural'!F178-1</f>
        <v>#DIV/0!</v>
      </c>
      <c r="G177" s="40" t="e">
        <f>+'SCC X Ano = Fundo Cultural'!G212/'SCC X Ano = Fundo Cultural'!G178-1</f>
        <v>#DIV/0!</v>
      </c>
      <c r="H177" s="40" t="e">
        <f>+'SCC X Ano = Fundo Cultural'!H212/'SCC X Ano = Fundo Cultural'!H178-1</f>
        <v>#DIV/0!</v>
      </c>
      <c r="I177" s="40" t="e">
        <f>+'SCC X Ano = Fundo Cultural'!I212/'SCC X Ano = Fundo Cultural'!I178-1</f>
        <v>#DIV/0!</v>
      </c>
      <c r="J177" s="40" t="e">
        <f>+'SCC X Ano = Fundo Cultural'!J212/'SCC X Ano = Fundo Cultural'!J178-1</f>
        <v>#DIV/0!</v>
      </c>
      <c r="K177" s="40" t="e">
        <f>+'SCC X Ano = Fundo Cultural'!K212/'SCC X Ano = Fundo Cultural'!K178-1</f>
        <v>#DIV/0!</v>
      </c>
      <c r="L177" s="40" t="e">
        <f>+'SCC X Ano = Fundo Cultural'!L212/'SCC X Ano = Fundo Cultural'!L178-1</f>
        <v>#DIV/0!</v>
      </c>
    </row>
    <row r="178" spans="1:12" x14ac:dyDescent="0.25">
      <c r="A178" s="25" t="s">
        <v>146</v>
      </c>
      <c r="B178" s="40" t="e">
        <f>+'SCC X Ano = Fundo Cultural'!B213/'SCC X Ano = Fundo Cultural'!B179-1</f>
        <v>#DIV/0!</v>
      </c>
      <c r="C178" s="40" t="e">
        <f>+'SCC X Ano = Fundo Cultural'!C213/'SCC X Ano = Fundo Cultural'!C179-1</f>
        <v>#DIV/0!</v>
      </c>
      <c r="D178" s="40" t="e">
        <f>+'SCC X Ano = Fundo Cultural'!D213/'SCC X Ano = Fundo Cultural'!D179-1</f>
        <v>#DIV/0!</v>
      </c>
      <c r="E178" s="40" t="e">
        <f>+'SCC X Ano = Fundo Cultural'!E213/'SCC X Ano = Fundo Cultural'!E179-1</f>
        <v>#DIV/0!</v>
      </c>
      <c r="F178" s="40" t="e">
        <f>+'SCC X Ano = Fundo Cultural'!F213/'SCC X Ano = Fundo Cultural'!F179-1</f>
        <v>#DIV/0!</v>
      </c>
      <c r="G178" s="40">
        <f>+'SCC X Ano = Fundo Cultural'!G213/'SCC X Ano = Fundo Cultural'!G179-1</f>
        <v>-1</v>
      </c>
      <c r="H178" s="40" t="e">
        <f>+'SCC X Ano = Fundo Cultural'!H213/'SCC X Ano = Fundo Cultural'!H179-1</f>
        <v>#DIV/0!</v>
      </c>
      <c r="I178" s="40" t="e">
        <f>+'SCC X Ano = Fundo Cultural'!I213/'SCC X Ano = Fundo Cultural'!I179-1</f>
        <v>#DIV/0!</v>
      </c>
      <c r="J178" s="40">
        <f>+'SCC X Ano = Fundo Cultural'!J213/'SCC X Ano = Fundo Cultural'!J179-1</f>
        <v>-1</v>
      </c>
      <c r="K178" s="40" t="e">
        <f>+'SCC X Ano = Fundo Cultural'!K213/'SCC X Ano = Fundo Cultural'!K179-1</f>
        <v>#DIV/0!</v>
      </c>
      <c r="L178" s="40">
        <f>+'SCC X Ano = Fundo Cultural'!L213/'SCC X Ano = Fundo Cultural'!L179-1</f>
        <v>-1</v>
      </c>
    </row>
    <row r="179" spans="1:12" x14ac:dyDescent="0.25">
      <c r="A179" s="25" t="s">
        <v>141</v>
      </c>
      <c r="B179" s="40" t="e">
        <f>+'SCC X Ano = Fundo Cultural'!B214/'SCC X Ano = Fundo Cultural'!B180-1</f>
        <v>#DIV/0!</v>
      </c>
      <c r="C179" s="40" t="e">
        <f>+'SCC X Ano = Fundo Cultural'!C214/'SCC X Ano = Fundo Cultural'!C180-1</f>
        <v>#DIV/0!</v>
      </c>
      <c r="D179" s="40" t="e">
        <f>+'SCC X Ano = Fundo Cultural'!D214/'SCC X Ano = Fundo Cultural'!D180-1</f>
        <v>#DIV/0!</v>
      </c>
      <c r="E179" s="40" t="e">
        <f>+'SCC X Ano = Fundo Cultural'!E214/'SCC X Ano = Fundo Cultural'!E180-1</f>
        <v>#DIV/0!</v>
      </c>
      <c r="F179" s="40" t="e">
        <f>+'SCC X Ano = Fundo Cultural'!F214/'SCC X Ano = Fundo Cultural'!F180-1</f>
        <v>#DIV/0!</v>
      </c>
      <c r="G179" s="40" t="e">
        <f>+'SCC X Ano = Fundo Cultural'!G214/'SCC X Ano = Fundo Cultural'!G180-1</f>
        <v>#DIV/0!</v>
      </c>
      <c r="H179" s="40" t="e">
        <f>+'SCC X Ano = Fundo Cultural'!H214/'SCC X Ano = Fundo Cultural'!H180-1</f>
        <v>#DIV/0!</v>
      </c>
      <c r="I179" s="40" t="e">
        <f>+'SCC X Ano = Fundo Cultural'!I214/'SCC X Ano = Fundo Cultural'!I180-1</f>
        <v>#DIV/0!</v>
      </c>
      <c r="J179" s="40" t="e">
        <f>+'SCC X Ano = Fundo Cultural'!J214/'SCC X Ano = Fundo Cultural'!J180-1</f>
        <v>#DIV/0!</v>
      </c>
      <c r="K179" s="40" t="e">
        <f>+'SCC X Ano = Fundo Cultural'!K214/'SCC X Ano = Fundo Cultural'!K180-1</f>
        <v>#DIV/0!</v>
      </c>
      <c r="L179" s="40" t="e">
        <f>+'SCC X Ano = Fundo Cultural'!L214/'SCC X Ano = Fundo Cultural'!L180-1</f>
        <v>#DIV/0!</v>
      </c>
    </row>
    <row r="180" spans="1:12" x14ac:dyDescent="0.25">
      <c r="A180" s="25" t="s">
        <v>153</v>
      </c>
      <c r="B180" s="40" t="e">
        <f>+'SCC X Ano = Fundo Cultural'!B215/'SCC X Ano = Fundo Cultural'!B181-1</f>
        <v>#DIV/0!</v>
      </c>
      <c r="C180" s="40" t="e">
        <f>+'SCC X Ano = Fundo Cultural'!C215/'SCC X Ano = Fundo Cultural'!C181-1</f>
        <v>#DIV/0!</v>
      </c>
      <c r="D180" s="40" t="e">
        <f>+'SCC X Ano = Fundo Cultural'!D215/'SCC X Ano = Fundo Cultural'!D181-1</f>
        <v>#DIV/0!</v>
      </c>
      <c r="E180" s="40" t="e">
        <f>+'SCC X Ano = Fundo Cultural'!E215/'SCC X Ano = Fundo Cultural'!E181-1</f>
        <v>#DIV/0!</v>
      </c>
      <c r="F180" s="40" t="e">
        <f>+'SCC X Ano = Fundo Cultural'!F215/'SCC X Ano = Fundo Cultural'!F181-1</f>
        <v>#DIV/0!</v>
      </c>
      <c r="G180" s="40" t="e">
        <f>+'SCC X Ano = Fundo Cultural'!G215/'SCC X Ano = Fundo Cultural'!G181-1</f>
        <v>#DIV/0!</v>
      </c>
      <c r="H180" s="40" t="e">
        <f>+'SCC X Ano = Fundo Cultural'!H215/'SCC X Ano = Fundo Cultural'!H181-1</f>
        <v>#DIV/0!</v>
      </c>
      <c r="I180" s="40" t="e">
        <f>+'SCC X Ano = Fundo Cultural'!I215/'SCC X Ano = Fundo Cultural'!I181-1</f>
        <v>#DIV/0!</v>
      </c>
      <c r="J180" s="40" t="e">
        <f>+'SCC X Ano = Fundo Cultural'!J215/'SCC X Ano = Fundo Cultural'!J181-1</f>
        <v>#DIV/0!</v>
      </c>
      <c r="K180" s="40" t="e">
        <f>+'SCC X Ano = Fundo Cultural'!K215/'SCC X Ano = Fundo Cultural'!K181-1</f>
        <v>#DIV/0!</v>
      </c>
      <c r="L180" s="40" t="e">
        <f>+'SCC X Ano = Fundo Cultural'!L215/'SCC X Ano = Fundo Cultural'!L181-1</f>
        <v>#DIV/0!</v>
      </c>
    </row>
    <row r="181" spans="1:12" x14ac:dyDescent="0.25">
      <c r="A181" s="25" t="s">
        <v>157</v>
      </c>
      <c r="B181" s="40" t="e">
        <f>+'SCC X Ano = Fundo Cultural'!B216/'SCC X Ano = Fundo Cultural'!B182-1</f>
        <v>#DIV/0!</v>
      </c>
      <c r="C181" s="40" t="e">
        <f>+'SCC X Ano = Fundo Cultural'!C216/'SCC X Ano = Fundo Cultural'!C182-1</f>
        <v>#DIV/0!</v>
      </c>
      <c r="D181" s="40" t="e">
        <f>+'SCC X Ano = Fundo Cultural'!D216/'SCC X Ano = Fundo Cultural'!D182-1</f>
        <v>#DIV/0!</v>
      </c>
      <c r="E181" s="40" t="e">
        <f>+'SCC X Ano = Fundo Cultural'!E216/'SCC X Ano = Fundo Cultural'!E182-1</f>
        <v>#DIV/0!</v>
      </c>
      <c r="F181" s="40" t="e">
        <f>+'SCC X Ano = Fundo Cultural'!F216/'SCC X Ano = Fundo Cultural'!F182-1</f>
        <v>#DIV/0!</v>
      </c>
      <c r="G181" s="40" t="e">
        <f>+'SCC X Ano = Fundo Cultural'!G216/'SCC X Ano = Fundo Cultural'!G182-1</f>
        <v>#DIV/0!</v>
      </c>
      <c r="H181" s="40" t="e">
        <f>+'SCC X Ano = Fundo Cultural'!H216/'SCC X Ano = Fundo Cultural'!H182-1</f>
        <v>#DIV/0!</v>
      </c>
      <c r="I181" s="40" t="e">
        <f>+'SCC X Ano = Fundo Cultural'!I216/'SCC X Ano = Fundo Cultural'!I182-1</f>
        <v>#DIV/0!</v>
      </c>
      <c r="J181" s="40" t="e">
        <f>+'SCC X Ano = Fundo Cultural'!J216/'SCC X Ano = Fundo Cultural'!J182-1</f>
        <v>#DIV/0!</v>
      </c>
      <c r="K181" s="40" t="e">
        <f>+'SCC X Ano = Fundo Cultural'!K216/'SCC X Ano = Fundo Cultural'!K182-1</f>
        <v>#DIV/0!</v>
      </c>
      <c r="L181" s="40" t="e">
        <f>+'SCC X Ano = Fundo Cultural'!L216/'SCC X Ano = Fundo Cultural'!L182-1</f>
        <v>#DIV/0!</v>
      </c>
    </row>
    <row r="182" spans="1:12" x14ac:dyDescent="0.25">
      <c r="A182" s="25" t="s">
        <v>161</v>
      </c>
      <c r="B182" s="40" t="e">
        <f>+'SCC X Ano = Fundo Cultural'!B217/'SCC X Ano = Fundo Cultural'!B183-1</f>
        <v>#DIV/0!</v>
      </c>
      <c r="C182" s="40" t="e">
        <f>+'SCC X Ano = Fundo Cultural'!C217/'SCC X Ano = Fundo Cultural'!C183-1</f>
        <v>#DIV/0!</v>
      </c>
      <c r="D182" s="40" t="e">
        <f>+'SCC X Ano = Fundo Cultural'!D217/'SCC X Ano = Fundo Cultural'!D183-1</f>
        <v>#DIV/0!</v>
      </c>
      <c r="E182" s="40" t="e">
        <f>+'SCC X Ano = Fundo Cultural'!E217/'SCC X Ano = Fundo Cultural'!E183-1</f>
        <v>#DIV/0!</v>
      </c>
      <c r="F182" s="40" t="e">
        <f>+'SCC X Ano = Fundo Cultural'!F217/'SCC X Ano = Fundo Cultural'!F183-1</f>
        <v>#DIV/0!</v>
      </c>
      <c r="G182" s="40" t="e">
        <f>+'SCC X Ano = Fundo Cultural'!G217/'SCC X Ano = Fundo Cultural'!G183-1</f>
        <v>#DIV/0!</v>
      </c>
      <c r="H182" s="40" t="e">
        <f>+'SCC X Ano = Fundo Cultural'!H217/'SCC X Ano = Fundo Cultural'!H183-1</f>
        <v>#DIV/0!</v>
      </c>
      <c r="I182" s="40" t="e">
        <f>+'SCC X Ano = Fundo Cultural'!I217/'SCC X Ano = Fundo Cultural'!I183-1</f>
        <v>#DIV/0!</v>
      </c>
      <c r="J182" s="40" t="e">
        <f>+'SCC X Ano = Fundo Cultural'!J217/'SCC X Ano = Fundo Cultural'!J183-1</f>
        <v>#DIV/0!</v>
      </c>
      <c r="K182" s="40" t="e">
        <f>+'SCC X Ano = Fundo Cultural'!K217/'SCC X Ano = Fundo Cultural'!K183-1</f>
        <v>#DIV/0!</v>
      </c>
      <c r="L182" s="40" t="e">
        <f>+'SCC X Ano = Fundo Cultural'!L217/'SCC X Ano = Fundo Cultural'!L183-1</f>
        <v>#DIV/0!</v>
      </c>
    </row>
    <row r="183" spans="1:12" x14ac:dyDescent="0.25">
      <c r="A183" s="25" t="s">
        <v>151</v>
      </c>
      <c r="B183" s="40" t="e">
        <f>+'SCC X Ano = Fundo Cultural'!B218/'SCC X Ano = Fundo Cultural'!B184-1</f>
        <v>#DIV/0!</v>
      </c>
      <c r="C183" s="40">
        <f>+'SCC X Ano = Fundo Cultural'!C218/'SCC X Ano = Fundo Cultural'!C184-1</f>
        <v>-0.89851634298138006</v>
      </c>
      <c r="D183" s="40" t="e">
        <f>+'SCC X Ano = Fundo Cultural'!D218/'SCC X Ano = Fundo Cultural'!D184-1</f>
        <v>#DIV/0!</v>
      </c>
      <c r="E183" s="40" t="e">
        <f>+'SCC X Ano = Fundo Cultural'!E218/'SCC X Ano = Fundo Cultural'!E184-1</f>
        <v>#DIV/0!</v>
      </c>
      <c r="F183" s="40" t="e">
        <f>+'SCC X Ano = Fundo Cultural'!F218/'SCC X Ano = Fundo Cultural'!F184-1</f>
        <v>#DIV/0!</v>
      </c>
      <c r="G183" s="40" t="e">
        <f>+'SCC X Ano = Fundo Cultural'!G218/'SCC X Ano = Fundo Cultural'!G184-1</f>
        <v>#DIV/0!</v>
      </c>
      <c r="H183" s="40" t="e">
        <f>+'SCC X Ano = Fundo Cultural'!H218/'SCC X Ano = Fundo Cultural'!H184-1</f>
        <v>#DIV/0!</v>
      </c>
      <c r="I183" s="40" t="e">
        <f>+'SCC X Ano = Fundo Cultural'!I218/'SCC X Ano = Fundo Cultural'!I184-1</f>
        <v>#DIV/0!</v>
      </c>
      <c r="J183" s="40" t="e">
        <f>+'SCC X Ano = Fundo Cultural'!J218/'SCC X Ano = Fundo Cultural'!J184-1</f>
        <v>#DIV/0!</v>
      </c>
      <c r="K183" s="40" t="e">
        <f>+'SCC X Ano = Fundo Cultural'!K218/'SCC X Ano = Fundo Cultural'!K184-1</f>
        <v>#DIV/0!</v>
      </c>
      <c r="L183" s="40">
        <f>+'SCC X Ano = Fundo Cultural'!L218/'SCC X Ano = Fundo Cultural'!L184-1</f>
        <v>-0.89851634298138006</v>
      </c>
    </row>
    <row r="184" spans="1:12" x14ac:dyDescent="0.25">
      <c r="A184" s="25" t="s">
        <v>167</v>
      </c>
      <c r="B184" s="40" t="e">
        <f>+'SCC X Ano = Fundo Cultural'!B219/'SCC X Ano = Fundo Cultural'!B185-1</f>
        <v>#DIV/0!</v>
      </c>
      <c r="C184" s="40" t="e">
        <f>+'SCC X Ano = Fundo Cultural'!C219/'SCC X Ano = Fundo Cultural'!C185-1</f>
        <v>#DIV/0!</v>
      </c>
      <c r="D184" s="40" t="e">
        <f>+'SCC X Ano = Fundo Cultural'!D219/'SCC X Ano = Fundo Cultural'!D185-1</f>
        <v>#DIV/0!</v>
      </c>
      <c r="E184" s="40" t="e">
        <f>+'SCC X Ano = Fundo Cultural'!E219/'SCC X Ano = Fundo Cultural'!E185-1</f>
        <v>#DIV/0!</v>
      </c>
      <c r="F184" s="40" t="e">
        <f>+'SCC X Ano = Fundo Cultural'!F219/'SCC X Ano = Fundo Cultural'!F185-1</f>
        <v>#DIV/0!</v>
      </c>
      <c r="G184" s="40" t="e">
        <f>+'SCC X Ano = Fundo Cultural'!G219/'SCC X Ano = Fundo Cultural'!G185-1</f>
        <v>#DIV/0!</v>
      </c>
      <c r="H184" s="40" t="e">
        <f>+'SCC X Ano = Fundo Cultural'!H219/'SCC X Ano = Fundo Cultural'!H185-1</f>
        <v>#DIV/0!</v>
      </c>
      <c r="I184" s="40" t="e">
        <f>+'SCC X Ano = Fundo Cultural'!I219/'SCC X Ano = Fundo Cultural'!I185-1</f>
        <v>#DIV/0!</v>
      </c>
      <c r="J184" s="40" t="e">
        <f>+'SCC X Ano = Fundo Cultural'!J219/'SCC X Ano = Fundo Cultural'!J185-1</f>
        <v>#DIV/0!</v>
      </c>
      <c r="K184" s="40" t="e">
        <f>+'SCC X Ano = Fundo Cultural'!K219/'SCC X Ano = Fundo Cultural'!K185-1</f>
        <v>#DIV/0!</v>
      </c>
      <c r="L184" s="40" t="e">
        <f>+'SCC X Ano = Fundo Cultural'!L219/'SCC X Ano = Fundo Cultural'!L185-1</f>
        <v>#DIV/0!</v>
      </c>
    </row>
    <row r="185" spans="1:12" x14ac:dyDescent="0.25">
      <c r="A185" s="25" t="s">
        <v>171</v>
      </c>
      <c r="B185" s="40" t="e">
        <f>+'SCC X Ano = Fundo Cultural'!B220/'SCC X Ano = Fundo Cultural'!B186-1</f>
        <v>#DIV/0!</v>
      </c>
      <c r="C185" s="40" t="e">
        <f>+'SCC X Ano = Fundo Cultural'!C220/'SCC X Ano = Fundo Cultural'!C186-1</f>
        <v>#DIV/0!</v>
      </c>
      <c r="D185" s="40" t="e">
        <f>+'SCC X Ano = Fundo Cultural'!D220/'SCC X Ano = Fundo Cultural'!D186-1</f>
        <v>#DIV/0!</v>
      </c>
      <c r="E185" s="40" t="e">
        <f>+'SCC X Ano = Fundo Cultural'!E220/'SCC X Ano = Fundo Cultural'!E186-1</f>
        <v>#DIV/0!</v>
      </c>
      <c r="F185" s="40" t="e">
        <f>+'SCC X Ano = Fundo Cultural'!F220/'SCC X Ano = Fundo Cultural'!F186-1</f>
        <v>#DIV/0!</v>
      </c>
      <c r="G185" s="40" t="e">
        <f>+'SCC X Ano = Fundo Cultural'!G220/'SCC X Ano = Fundo Cultural'!G186-1</f>
        <v>#DIV/0!</v>
      </c>
      <c r="H185" s="40" t="e">
        <f>+'SCC X Ano = Fundo Cultural'!H220/'SCC X Ano = Fundo Cultural'!H186-1</f>
        <v>#DIV/0!</v>
      </c>
      <c r="I185" s="40" t="e">
        <f>+'SCC X Ano = Fundo Cultural'!I220/'SCC X Ano = Fundo Cultural'!I186-1</f>
        <v>#DIV/0!</v>
      </c>
      <c r="J185" s="40" t="e">
        <f>+'SCC X Ano = Fundo Cultural'!J220/'SCC X Ano = Fundo Cultural'!J186-1</f>
        <v>#DIV/0!</v>
      </c>
      <c r="K185" s="40" t="e">
        <f>+'SCC X Ano = Fundo Cultural'!K220/'SCC X Ano = Fundo Cultural'!K186-1</f>
        <v>#DIV/0!</v>
      </c>
      <c r="L185" s="40" t="e">
        <f>+'SCC X Ano = Fundo Cultural'!L220/'SCC X Ano = Fundo Cultural'!L186-1</f>
        <v>#DIV/0!</v>
      </c>
    </row>
    <row r="186" spans="1:12" x14ac:dyDescent="0.25">
      <c r="A186" s="25" t="s">
        <v>175</v>
      </c>
      <c r="B186" s="40" t="e">
        <f>+'SCC X Ano = Fundo Cultural'!B221/'SCC X Ano = Fundo Cultural'!B187-1</f>
        <v>#DIV/0!</v>
      </c>
      <c r="C186" s="40">
        <f>+'SCC X Ano = Fundo Cultural'!C221/'SCC X Ano = Fundo Cultural'!C187-1</f>
        <v>-0.60872961053597585</v>
      </c>
      <c r="D186" s="40" t="e">
        <f>+'SCC X Ano = Fundo Cultural'!D221/'SCC X Ano = Fundo Cultural'!D187-1</f>
        <v>#DIV/0!</v>
      </c>
      <c r="E186" s="40" t="e">
        <f>+'SCC X Ano = Fundo Cultural'!E221/'SCC X Ano = Fundo Cultural'!E187-1</f>
        <v>#DIV/0!</v>
      </c>
      <c r="F186" s="40">
        <f>+'SCC X Ano = Fundo Cultural'!F221/'SCC X Ano = Fundo Cultural'!F187-1</f>
        <v>-1</v>
      </c>
      <c r="G186" s="40" t="e">
        <f>+'SCC X Ano = Fundo Cultural'!G221/'SCC X Ano = Fundo Cultural'!G187-1</f>
        <v>#DIV/0!</v>
      </c>
      <c r="H186" s="40" t="e">
        <f>+'SCC X Ano = Fundo Cultural'!H221/'SCC X Ano = Fundo Cultural'!H187-1</f>
        <v>#DIV/0!</v>
      </c>
      <c r="I186" s="40" t="e">
        <f>+'SCC X Ano = Fundo Cultural'!I221/'SCC X Ano = Fundo Cultural'!I187-1</f>
        <v>#DIV/0!</v>
      </c>
      <c r="J186" s="40">
        <f>+'SCC X Ano = Fundo Cultural'!J221/'SCC X Ano = Fundo Cultural'!J187-1</f>
        <v>0.86056979820891089</v>
      </c>
      <c r="K186" s="40" t="e">
        <f>+'SCC X Ano = Fundo Cultural'!K221/'SCC X Ano = Fundo Cultural'!K187-1</f>
        <v>#DIV/0!</v>
      </c>
      <c r="L186" s="40">
        <f>+'SCC X Ano = Fundo Cultural'!L221/'SCC X Ano = Fundo Cultural'!L187-1</f>
        <v>0.16596903282033448</v>
      </c>
    </row>
    <row r="187" spans="1:12" x14ac:dyDescent="0.25">
      <c r="A187" s="25" t="s">
        <v>137</v>
      </c>
      <c r="B187" s="40" t="e">
        <f>+'SCC X Ano = Fundo Cultural'!B222/'SCC X Ano = Fundo Cultural'!B188-1</f>
        <v>#DIV/0!</v>
      </c>
      <c r="C187" s="40" t="e">
        <f>+'SCC X Ano = Fundo Cultural'!C222/'SCC X Ano = Fundo Cultural'!C188-1</f>
        <v>#DIV/0!</v>
      </c>
      <c r="D187" s="40" t="e">
        <f>+'SCC X Ano = Fundo Cultural'!D222/'SCC X Ano = Fundo Cultural'!D188-1</f>
        <v>#DIV/0!</v>
      </c>
      <c r="E187" s="40" t="e">
        <f>+'SCC X Ano = Fundo Cultural'!E222/'SCC X Ano = Fundo Cultural'!E188-1</f>
        <v>#DIV/0!</v>
      </c>
      <c r="F187" s="40" t="e">
        <f>+'SCC X Ano = Fundo Cultural'!F222/'SCC X Ano = Fundo Cultural'!F188-1</f>
        <v>#DIV/0!</v>
      </c>
      <c r="G187" s="40" t="e">
        <f>+'SCC X Ano = Fundo Cultural'!G222/'SCC X Ano = Fundo Cultural'!G188-1</f>
        <v>#DIV/0!</v>
      </c>
      <c r="H187" s="40" t="e">
        <f>+'SCC X Ano = Fundo Cultural'!H222/'SCC X Ano = Fundo Cultural'!H188-1</f>
        <v>#DIV/0!</v>
      </c>
      <c r="I187" s="40" t="e">
        <f>+'SCC X Ano = Fundo Cultural'!I222/'SCC X Ano = Fundo Cultural'!I188-1</f>
        <v>#DIV/0!</v>
      </c>
      <c r="J187" s="40">
        <f>+'SCC X Ano = Fundo Cultural'!J222/'SCC X Ano = Fundo Cultural'!J188-1</f>
        <v>9.563544284057568E-2</v>
      </c>
      <c r="K187" s="40" t="e">
        <f>+'SCC X Ano = Fundo Cultural'!K222/'SCC X Ano = Fundo Cultural'!K188-1</f>
        <v>#DIV/0!</v>
      </c>
      <c r="L187" s="40">
        <f>+'SCC X Ano = Fundo Cultural'!L222/'SCC X Ano = Fundo Cultural'!L188-1</f>
        <v>0.28885574765252908</v>
      </c>
    </row>
    <row r="188" spans="1:12" x14ac:dyDescent="0.25">
      <c r="A188" s="25" t="s">
        <v>181</v>
      </c>
      <c r="B188" s="40" t="e">
        <f>+'SCC X Ano = Fundo Cultural'!B223/'SCC X Ano = Fundo Cultural'!B189-1</f>
        <v>#DIV/0!</v>
      </c>
      <c r="C188" s="40" t="e">
        <f>+'SCC X Ano = Fundo Cultural'!C223/'SCC X Ano = Fundo Cultural'!C189-1</f>
        <v>#DIV/0!</v>
      </c>
      <c r="D188" s="40" t="e">
        <f>+'SCC X Ano = Fundo Cultural'!D223/'SCC X Ano = Fundo Cultural'!D189-1</f>
        <v>#DIV/0!</v>
      </c>
      <c r="E188" s="40" t="e">
        <f>+'SCC X Ano = Fundo Cultural'!E223/'SCC X Ano = Fundo Cultural'!E189-1</f>
        <v>#DIV/0!</v>
      </c>
      <c r="F188" s="40" t="e">
        <f>+'SCC X Ano = Fundo Cultural'!F223/'SCC X Ano = Fundo Cultural'!F189-1</f>
        <v>#DIV/0!</v>
      </c>
      <c r="G188" s="40" t="e">
        <f>+'SCC X Ano = Fundo Cultural'!G223/'SCC X Ano = Fundo Cultural'!G189-1</f>
        <v>#DIV/0!</v>
      </c>
      <c r="H188" s="40" t="e">
        <f>+'SCC X Ano = Fundo Cultural'!H223/'SCC X Ano = Fundo Cultural'!H189-1</f>
        <v>#DIV/0!</v>
      </c>
      <c r="I188" s="40" t="e">
        <f>+'SCC X Ano = Fundo Cultural'!I223/'SCC X Ano = Fundo Cultural'!I189-1</f>
        <v>#DIV/0!</v>
      </c>
      <c r="J188" s="40" t="e">
        <f>+'SCC X Ano = Fundo Cultural'!J223/'SCC X Ano = Fundo Cultural'!J189-1</f>
        <v>#DIV/0!</v>
      </c>
      <c r="K188" s="40" t="e">
        <f>+'SCC X Ano = Fundo Cultural'!K223/'SCC X Ano = Fundo Cultural'!K189-1</f>
        <v>#DIV/0!</v>
      </c>
      <c r="L188" s="40" t="e">
        <f>+'SCC X Ano = Fundo Cultural'!L223/'SCC X Ano = Fundo Cultural'!L189-1</f>
        <v>#DIV/0!</v>
      </c>
    </row>
    <row r="189" spans="1:12" x14ac:dyDescent="0.25">
      <c r="A189" s="25" t="s">
        <v>148</v>
      </c>
      <c r="B189" s="40" t="e">
        <f>+'SCC X Ano = Fundo Cultural'!B224/'SCC X Ano = Fundo Cultural'!B190-1</f>
        <v>#DIV/0!</v>
      </c>
      <c r="C189" s="40" t="e">
        <f>+'SCC X Ano = Fundo Cultural'!C224/'SCC X Ano = Fundo Cultural'!C190-1</f>
        <v>#DIV/0!</v>
      </c>
      <c r="D189" s="40" t="e">
        <f>+'SCC X Ano = Fundo Cultural'!D224/'SCC X Ano = Fundo Cultural'!D190-1</f>
        <v>#DIV/0!</v>
      </c>
      <c r="E189" s="40" t="e">
        <f>+'SCC X Ano = Fundo Cultural'!E224/'SCC X Ano = Fundo Cultural'!E190-1</f>
        <v>#DIV/0!</v>
      </c>
      <c r="F189" s="40" t="e">
        <f>+'SCC X Ano = Fundo Cultural'!F224/'SCC X Ano = Fundo Cultural'!F190-1</f>
        <v>#DIV/0!</v>
      </c>
      <c r="G189" s="40" t="e">
        <f>+'SCC X Ano = Fundo Cultural'!G224/'SCC X Ano = Fundo Cultural'!G190-1</f>
        <v>#DIV/0!</v>
      </c>
      <c r="H189" s="40" t="e">
        <f>+'SCC X Ano = Fundo Cultural'!H224/'SCC X Ano = Fundo Cultural'!H190-1</f>
        <v>#DIV/0!</v>
      </c>
      <c r="I189" s="40" t="e">
        <f>+'SCC X Ano = Fundo Cultural'!I224/'SCC X Ano = Fundo Cultural'!I190-1</f>
        <v>#DIV/0!</v>
      </c>
      <c r="J189" s="40">
        <f>+'SCC X Ano = Fundo Cultural'!J224/'SCC X Ano = Fundo Cultural'!J190-1</f>
        <v>-1</v>
      </c>
      <c r="K189" s="40" t="e">
        <f>+'SCC X Ano = Fundo Cultural'!K224/'SCC X Ano = Fundo Cultural'!K190-1</f>
        <v>#DIV/0!</v>
      </c>
      <c r="L189" s="40">
        <f>+'SCC X Ano = Fundo Cultural'!L224/'SCC X Ano = Fundo Cultural'!L190-1</f>
        <v>-0.48332349213991788</v>
      </c>
    </row>
    <row r="190" spans="1:12" x14ac:dyDescent="0.25">
      <c r="A190" s="25" t="s">
        <v>177</v>
      </c>
      <c r="B190" s="40" t="e">
        <f>+'SCC X Ano = Fundo Cultural'!B225/'SCC X Ano = Fundo Cultural'!B191-1</f>
        <v>#DIV/0!</v>
      </c>
      <c r="C190" s="40" t="e">
        <f>+'SCC X Ano = Fundo Cultural'!C225/'SCC X Ano = Fundo Cultural'!C191-1</f>
        <v>#DIV/0!</v>
      </c>
      <c r="D190" s="40">
        <f>+'SCC X Ano = Fundo Cultural'!D225/'SCC X Ano = Fundo Cultural'!D191-1</f>
        <v>-1</v>
      </c>
      <c r="E190" s="40" t="e">
        <f>+'SCC X Ano = Fundo Cultural'!E225/'SCC X Ano = Fundo Cultural'!E191-1</f>
        <v>#DIV/0!</v>
      </c>
      <c r="F190" s="40" t="e">
        <f>+'SCC X Ano = Fundo Cultural'!F225/'SCC X Ano = Fundo Cultural'!F191-1</f>
        <v>#DIV/0!</v>
      </c>
      <c r="G190" s="40" t="e">
        <f>+'SCC X Ano = Fundo Cultural'!G225/'SCC X Ano = Fundo Cultural'!G191-1</f>
        <v>#DIV/0!</v>
      </c>
      <c r="H190" s="40" t="e">
        <f>+'SCC X Ano = Fundo Cultural'!H225/'SCC X Ano = Fundo Cultural'!H191-1</f>
        <v>#DIV/0!</v>
      </c>
      <c r="I190" s="40" t="e">
        <f>+'SCC X Ano = Fundo Cultural'!I225/'SCC X Ano = Fundo Cultural'!I191-1</f>
        <v>#DIV/0!</v>
      </c>
      <c r="J190" s="40">
        <f>+'SCC X Ano = Fundo Cultural'!J225/'SCC X Ano = Fundo Cultural'!J191-1</f>
        <v>-8.3472655393342921E-2</v>
      </c>
      <c r="K190" s="40" t="e">
        <f>+'SCC X Ano = Fundo Cultural'!K225/'SCC X Ano = Fundo Cultural'!K191-1</f>
        <v>#DIV/0!</v>
      </c>
      <c r="L190" s="40">
        <f>+'SCC X Ano = Fundo Cultural'!L225/'SCC X Ano = Fundo Cultural'!L191-1</f>
        <v>-9.4263836856276928E-2</v>
      </c>
    </row>
    <row r="191" spans="1:12" x14ac:dyDescent="0.25">
      <c r="A191" s="25" t="s">
        <v>159</v>
      </c>
      <c r="B191" s="40" t="e">
        <f>+'SCC X Ano = Fundo Cultural'!B226/'SCC X Ano = Fundo Cultural'!B192-1</f>
        <v>#DIV/0!</v>
      </c>
      <c r="C191" s="40" t="e">
        <f>+'SCC X Ano = Fundo Cultural'!C226/'SCC X Ano = Fundo Cultural'!C192-1</f>
        <v>#DIV/0!</v>
      </c>
      <c r="D191" s="40" t="e">
        <f>+'SCC X Ano = Fundo Cultural'!D226/'SCC X Ano = Fundo Cultural'!D192-1</f>
        <v>#DIV/0!</v>
      </c>
      <c r="E191" s="40" t="e">
        <f>+'SCC X Ano = Fundo Cultural'!E226/'SCC X Ano = Fundo Cultural'!E192-1</f>
        <v>#DIV/0!</v>
      </c>
      <c r="F191" s="40" t="e">
        <f>+'SCC X Ano = Fundo Cultural'!F226/'SCC X Ano = Fundo Cultural'!F192-1</f>
        <v>#DIV/0!</v>
      </c>
      <c r="G191" s="40" t="e">
        <f>+'SCC X Ano = Fundo Cultural'!G226/'SCC X Ano = Fundo Cultural'!G192-1</f>
        <v>#DIV/0!</v>
      </c>
      <c r="H191" s="40" t="e">
        <f>+'SCC X Ano = Fundo Cultural'!H226/'SCC X Ano = Fundo Cultural'!H192-1</f>
        <v>#DIV/0!</v>
      </c>
      <c r="I191" s="40" t="e">
        <f>+'SCC X Ano = Fundo Cultural'!I226/'SCC X Ano = Fundo Cultural'!I192-1</f>
        <v>#DIV/0!</v>
      </c>
      <c r="J191" s="40" t="e">
        <f>+'SCC X Ano = Fundo Cultural'!J226/'SCC X Ano = Fundo Cultural'!J192-1</f>
        <v>#DIV/0!</v>
      </c>
      <c r="K191" s="40" t="e">
        <f>+'SCC X Ano = Fundo Cultural'!K226/'SCC X Ano = Fundo Cultural'!K192-1</f>
        <v>#DIV/0!</v>
      </c>
      <c r="L191" s="40" t="e">
        <f>+'SCC X Ano = Fundo Cultural'!L226/'SCC X Ano = Fundo Cultural'!L192-1</f>
        <v>#DIV/0!</v>
      </c>
    </row>
    <row r="192" spans="1:12" x14ac:dyDescent="0.25">
      <c r="A192" s="25" t="s">
        <v>191</v>
      </c>
      <c r="B192" s="40" t="e">
        <f>+'SCC X Ano = Fundo Cultural'!B227/'SCC X Ano = Fundo Cultural'!B193-1</f>
        <v>#DIV/0!</v>
      </c>
      <c r="C192" s="40">
        <f>+'SCC X Ano = Fundo Cultural'!C227/'SCC X Ano = Fundo Cultural'!C193-1</f>
        <v>-0.28533787426910284</v>
      </c>
      <c r="D192" s="40">
        <f>+'SCC X Ano = Fundo Cultural'!D227/'SCC X Ano = Fundo Cultural'!D193-1</f>
        <v>-1</v>
      </c>
      <c r="E192" s="40" t="e">
        <f>+'SCC X Ano = Fundo Cultural'!E227/'SCC X Ano = Fundo Cultural'!E193-1</f>
        <v>#DIV/0!</v>
      </c>
      <c r="F192" s="40">
        <f>+'SCC X Ano = Fundo Cultural'!F227/'SCC X Ano = Fundo Cultural'!F193-1</f>
        <v>-1</v>
      </c>
      <c r="G192" s="40">
        <f>+'SCC X Ano = Fundo Cultural'!G227/'SCC X Ano = Fundo Cultural'!G193-1</f>
        <v>-0.8174659301197218</v>
      </c>
      <c r="H192" s="40" t="e">
        <f>+'SCC X Ano = Fundo Cultural'!H227/'SCC X Ano = Fundo Cultural'!H193-1</f>
        <v>#DIV/0!</v>
      </c>
      <c r="I192" s="40" t="e">
        <f>+'SCC X Ano = Fundo Cultural'!I227/'SCC X Ano = Fundo Cultural'!I193-1</f>
        <v>#DIV/0!</v>
      </c>
      <c r="J192" s="40">
        <f>+'SCC X Ano = Fundo Cultural'!J227/'SCC X Ano = Fundo Cultural'!J193-1</f>
        <v>-0.69309109195721952</v>
      </c>
      <c r="K192" s="40" t="e">
        <f>+'SCC X Ano = Fundo Cultural'!K227/'SCC X Ano = Fundo Cultural'!K193-1</f>
        <v>#DIV/0!</v>
      </c>
      <c r="L192" s="40">
        <f>+'SCC X Ano = Fundo Cultural'!L227/'SCC X Ano = Fundo Cultural'!L193-1</f>
        <v>-0.54716234412595022</v>
      </c>
    </row>
    <row r="193" spans="1:12" x14ac:dyDescent="0.25">
      <c r="A193" s="25" t="s">
        <v>194</v>
      </c>
      <c r="B193" s="40" t="e">
        <f>+'SCC X Ano = Fundo Cultural'!B228/'SCC X Ano = Fundo Cultural'!B194-1</f>
        <v>#DIV/0!</v>
      </c>
      <c r="C193" s="40">
        <f>+'SCC X Ano = Fundo Cultural'!C228/'SCC X Ano = Fundo Cultural'!C194-1</f>
        <v>-1</v>
      </c>
      <c r="D193" s="40">
        <f>+'SCC X Ano = Fundo Cultural'!D228/'SCC X Ano = Fundo Cultural'!D194-1</f>
        <v>-0.64416781291230463</v>
      </c>
      <c r="E193" s="40" t="e">
        <f>+'SCC X Ano = Fundo Cultural'!E228/'SCC X Ano = Fundo Cultural'!E194-1</f>
        <v>#DIV/0!</v>
      </c>
      <c r="F193" s="40">
        <f>+'SCC X Ano = Fundo Cultural'!F228/'SCC X Ano = Fundo Cultural'!F194-1</f>
        <v>-1</v>
      </c>
      <c r="G193" s="40" t="e">
        <f>+'SCC X Ano = Fundo Cultural'!G228/'SCC X Ano = Fundo Cultural'!G194-1</f>
        <v>#DIV/0!</v>
      </c>
      <c r="H193" s="40" t="e">
        <f>+'SCC X Ano = Fundo Cultural'!H228/'SCC X Ano = Fundo Cultural'!H194-1</f>
        <v>#DIV/0!</v>
      </c>
      <c r="I193" s="40" t="e">
        <f>+'SCC X Ano = Fundo Cultural'!I228/'SCC X Ano = Fundo Cultural'!I194-1</f>
        <v>#DIV/0!</v>
      </c>
      <c r="J193" s="40">
        <f>+'SCC X Ano = Fundo Cultural'!J228/'SCC X Ano = Fundo Cultural'!J194-1</f>
        <v>-0.71246086038306511</v>
      </c>
      <c r="K193" s="40" t="e">
        <f>+'SCC X Ano = Fundo Cultural'!K228/'SCC X Ano = Fundo Cultural'!K194-1</f>
        <v>#DIV/0!</v>
      </c>
      <c r="L193" s="40">
        <f>+'SCC X Ano = Fundo Cultural'!L228/'SCC X Ano = Fundo Cultural'!L194-1</f>
        <v>-0.72261799496291479</v>
      </c>
    </row>
    <row r="194" spans="1:12" x14ac:dyDescent="0.25">
      <c r="A194" s="25" t="s">
        <v>185</v>
      </c>
      <c r="B194" s="40" t="e">
        <f>+'SCC X Ano = Fundo Cultural'!B229/'SCC X Ano = Fundo Cultural'!B195-1</f>
        <v>#DIV/0!</v>
      </c>
      <c r="C194" s="40">
        <f>+'SCC X Ano = Fundo Cultural'!C229/'SCC X Ano = Fundo Cultural'!C195-1</f>
        <v>-1</v>
      </c>
      <c r="D194" s="40" t="e">
        <f>+'SCC X Ano = Fundo Cultural'!D229/'SCC X Ano = Fundo Cultural'!D195-1</f>
        <v>#DIV/0!</v>
      </c>
      <c r="E194" s="40" t="e">
        <f>+'SCC X Ano = Fundo Cultural'!E229/'SCC X Ano = Fundo Cultural'!E195-1</f>
        <v>#DIV/0!</v>
      </c>
      <c r="F194" s="40" t="e">
        <f>+'SCC X Ano = Fundo Cultural'!F229/'SCC X Ano = Fundo Cultural'!F195-1</f>
        <v>#DIV/0!</v>
      </c>
      <c r="G194" s="40" t="e">
        <f>+'SCC X Ano = Fundo Cultural'!G229/'SCC X Ano = Fundo Cultural'!G195-1</f>
        <v>#DIV/0!</v>
      </c>
      <c r="H194" s="40" t="e">
        <f>+'SCC X Ano = Fundo Cultural'!H229/'SCC X Ano = Fundo Cultural'!H195-1</f>
        <v>#DIV/0!</v>
      </c>
      <c r="I194" s="40" t="e">
        <f>+'SCC X Ano = Fundo Cultural'!I229/'SCC X Ano = Fundo Cultural'!I195-1</f>
        <v>#DIV/0!</v>
      </c>
      <c r="J194" s="40" t="e">
        <f>+'SCC X Ano = Fundo Cultural'!J229/'SCC X Ano = Fundo Cultural'!J195-1</f>
        <v>#DIV/0!</v>
      </c>
      <c r="K194" s="40" t="e">
        <f>+'SCC X Ano = Fundo Cultural'!K229/'SCC X Ano = Fundo Cultural'!K195-1</f>
        <v>#DIV/0!</v>
      </c>
      <c r="L194" s="40">
        <f>+'SCC X Ano = Fundo Cultural'!L229/'SCC X Ano = Fundo Cultural'!L195-1</f>
        <v>-1</v>
      </c>
    </row>
    <row r="195" spans="1:12" x14ac:dyDescent="0.25">
      <c r="A195" s="25" t="s">
        <v>200</v>
      </c>
      <c r="B195" s="40" t="e">
        <f>+'SCC X Ano = Fundo Cultural'!B230/'SCC X Ano = Fundo Cultural'!B196-1</f>
        <v>#DIV/0!</v>
      </c>
      <c r="C195" s="40">
        <f>+'SCC X Ano = Fundo Cultural'!C230/'SCC X Ano = Fundo Cultural'!C196-1</f>
        <v>-1</v>
      </c>
      <c r="D195" s="40" t="e">
        <f>+'SCC X Ano = Fundo Cultural'!D230/'SCC X Ano = Fundo Cultural'!D196-1</f>
        <v>#DIV/0!</v>
      </c>
      <c r="E195" s="40" t="e">
        <f>+'SCC X Ano = Fundo Cultural'!E230/'SCC X Ano = Fundo Cultural'!E196-1</f>
        <v>#DIV/0!</v>
      </c>
      <c r="F195" s="40" t="e">
        <f>+'SCC X Ano = Fundo Cultural'!F230/'SCC X Ano = Fundo Cultural'!F196-1</f>
        <v>#DIV/0!</v>
      </c>
      <c r="G195" s="40" t="e">
        <f>+'SCC X Ano = Fundo Cultural'!G230/'SCC X Ano = Fundo Cultural'!G196-1</f>
        <v>#DIV/0!</v>
      </c>
      <c r="H195" s="40" t="e">
        <f>+'SCC X Ano = Fundo Cultural'!H230/'SCC X Ano = Fundo Cultural'!H196-1</f>
        <v>#DIV/0!</v>
      </c>
      <c r="I195" s="40" t="e">
        <f>+'SCC X Ano = Fundo Cultural'!I230/'SCC X Ano = Fundo Cultural'!I196-1</f>
        <v>#DIV/0!</v>
      </c>
      <c r="J195" s="40">
        <f>+'SCC X Ano = Fundo Cultural'!J230/'SCC X Ano = Fundo Cultural'!J196-1</f>
        <v>-1</v>
      </c>
      <c r="K195" s="40" t="e">
        <f>+'SCC X Ano = Fundo Cultural'!K230/'SCC X Ano = Fundo Cultural'!K196-1</f>
        <v>#DIV/0!</v>
      </c>
      <c r="L195" s="40">
        <f>+'SCC X Ano = Fundo Cultural'!L230/'SCC X Ano = Fundo Cultural'!L196-1</f>
        <v>-1</v>
      </c>
    </row>
    <row r="196" spans="1:12" x14ac:dyDescent="0.25">
      <c r="A196" s="25" t="s">
        <v>198</v>
      </c>
      <c r="B196" s="40" t="e">
        <f>+'SCC X Ano = Fundo Cultural'!B231/'SCC X Ano = Fundo Cultural'!B197-1</f>
        <v>#DIV/0!</v>
      </c>
      <c r="C196" s="40" t="e">
        <f>+'SCC X Ano = Fundo Cultural'!C231/'SCC X Ano = Fundo Cultural'!C197-1</f>
        <v>#DIV/0!</v>
      </c>
      <c r="D196" s="40" t="e">
        <f>+'SCC X Ano = Fundo Cultural'!D231/'SCC X Ano = Fundo Cultural'!D197-1</f>
        <v>#DIV/0!</v>
      </c>
      <c r="E196" s="40" t="e">
        <f>+'SCC X Ano = Fundo Cultural'!E231/'SCC X Ano = Fundo Cultural'!E197-1</f>
        <v>#DIV/0!</v>
      </c>
      <c r="F196" s="40" t="e">
        <f>+'SCC X Ano = Fundo Cultural'!F231/'SCC X Ano = Fundo Cultural'!F197-1</f>
        <v>#DIV/0!</v>
      </c>
      <c r="G196" s="40" t="e">
        <f>+'SCC X Ano = Fundo Cultural'!G231/'SCC X Ano = Fundo Cultural'!G197-1</f>
        <v>#DIV/0!</v>
      </c>
      <c r="H196" s="40" t="e">
        <f>+'SCC X Ano = Fundo Cultural'!H231/'SCC X Ano = Fundo Cultural'!H197-1</f>
        <v>#DIV/0!</v>
      </c>
      <c r="I196" s="40" t="e">
        <f>+'SCC X Ano = Fundo Cultural'!I231/'SCC X Ano = Fundo Cultural'!I197-1</f>
        <v>#DIV/0!</v>
      </c>
      <c r="J196" s="40">
        <f>+'SCC X Ano = Fundo Cultural'!J231/'SCC X Ano = Fundo Cultural'!J197-1</f>
        <v>-0.38725250086310903</v>
      </c>
      <c r="K196" s="40" t="e">
        <f>+'SCC X Ano = Fundo Cultural'!K231/'SCC X Ano = Fundo Cultural'!K197-1</f>
        <v>#DIV/0!</v>
      </c>
      <c r="L196" s="40">
        <f>+'SCC X Ano = Fundo Cultural'!L231/'SCC X Ano = Fundo Cultural'!L197-1</f>
        <v>-0.38725250086310903</v>
      </c>
    </row>
    <row r="197" spans="1:12" x14ac:dyDescent="0.25">
      <c r="A197" s="25" t="s">
        <v>173</v>
      </c>
      <c r="B197" s="40" t="e">
        <f>+'SCC X Ano = Fundo Cultural'!B232/'SCC X Ano = Fundo Cultural'!B198-1</f>
        <v>#DIV/0!</v>
      </c>
      <c r="C197" s="40" t="e">
        <f>+'SCC X Ano = Fundo Cultural'!C232/'SCC X Ano = Fundo Cultural'!C198-1</f>
        <v>#DIV/0!</v>
      </c>
      <c r="D197" s="40" t="e">
        <f>+'SCC X Ano = Fundo Cultural'!D232/'SCC X Ano = Fundo Cultural'!D198-1</f>
        <v>#DIV/0!</v>
      </c>
      <c r="E197" s="40" t="e">
        <f>+'SCC X Ano = Fundo Cultural'!E232/'SCC X Ano = Fundo Cultural'!E198-1</f>
        <v>#DIV/0!</v>
      </c>
      <c r="F197" s="40" t="e">
        <f>+'SCC X Ano = Fundo Cultural'!F232/'SCC X Ano = Fundo Cultural'!F198-1</f>
        <v>#DIV/0!</v>
      </c>
      <c r="G197" s="40" t="e">
        <f>+'SCC X Ano = Fundo Cultural'!G232/'SCC X Ano = Fundo Cultural'!G198-1</f>
        <v>#DIV/0!</v>
      </c>
      <c r="H197" s="40" t="e">
        <f>+'SCC X Ano = Fundo Cultural'!H232/'SCC X Ano = Fundo Cultural'!H198-1</f>
        <v>#DIV/0!</v>
      </c>
      <c r="I197" s="40" t="e">
        <f>+'SCC X Ano = Fundo Cultural'!I232/'SCC X Ano = Fundo Cultural'!I198-1</f>
        <v>#DIV/0!</v>
      </c>
      <c r="J197" s="40" t="e">
        <f>+'SCC X Ano = Fundo Cultural'!J232/'SCC X Ano = Fundo Cultural'!J198-1</f>
        <v>#DIV/0!</v>
      </c>
      <c r="K197" s="40" t="e">
        <f>+'SCC X Ano = Fundo Cultural'!K232/'SCC X Ano = Fundo Cultural'!K198-1</f>
        <v>#DIV/0!</v>
      </c>
      <c r="L197" s="40" t="e">
        <f>+'SCC X Ano = Fundo Cultural'!L232/'SCC X Ano = Fundo Cultural'!L198-1</f>
        <v>#DIV/0!</v>
      </c>
    </row>
    <row r="198" spans="1:12" x14ac:dyDescent="0.25">
      <c r="A198" s="25" t="s">
        <v>169</v>
      </c>
      <c r="B198" s="40" t="e">
        <f>+'SCC X Ano = Fundo Cultural'!B233/'SCC X Ano = Fundo Cultural'!B199-1</f>
        <v>#DIV/0!</v>
      </c>
      <c r="C198" s="40" t="e">
        <f>+'SCC X Ano = Fundo Cultural'!C233/'SCC X Ano = Fundo Cultural'!C199-1</f>
        <v>#DIV/0!</v>
      </c>
      <c r="D198" s="40" t="e">
        <f>+'SCC X Ano = Fundo Cultural'!D233/'SCC X Ano = Fundo Cultural'!D199-1</f>
        <v>#DIV/0!</v>
      </c>
      <c r="E198" s="40" t="e">
        <f>+'SCC X Ano = Fundo Cultural'!E233/'SCC X Ano = Fundo Cultural'!E199-1</f>
        <v>#DIV/0!</v>
      </c>
      <c r="F198" s="40" t="e">
        <f>+'SCC X Ano = Fundo Cultural'!F233/'SCC X Ano = Fundo Cultural'!F199-1</f>
        <v>#DIV/0!</v>
      </c>
      <c r="G198" s="40" t="e">
        <f>+'SCC X Ano = Fundo Cultural'!G233/'SCC X Ano = Fundo Cultural'!G199-1</f>
        <v>#DIV/0!</v>
      </c>
      <c r="H198" s="40" t="e">
        <f>+'SCC X Ano = Fundo Cultural'!H233/'SCC X Ano = Fundo Cultural'!H199-1</f>
        <v>#DIV/0!</v>
      </c>
      <c r="I198" s="40" t="e">
        <f>+'SCC X Ano = Fundo Cultural'!I233/'SCC X Ano = Fundo Cultural'!I199-1</f>
        <v>#DIV/0!</v>
      </c>
      <c r="J198" s="40" t="e">
        <f>+'SCC X Ano = Fundo Cultural'!J233/'SCC X Ano = Fundo Cultural'!J199-1</f>
        <v>#DIV/0!</v>
      </c>
      <c r="K198" s="40" t="e">
        <f>+'SCC X Ano = Fundo Cultural'!K233/'SCC X Ano = Fundo Cultural'!K199-1</f>
        <v>#DIV/0!</v>
      </c>
      <c r="L198" s="40" t="e">
        <f>+'SCC X Ano = Fundo Cultural'!L233/'SCC X Ano = Fundo Cultural'!L199-1</f>
        <v>#DIV/0!</v>
      </c>
    </row>
    <row r="199" spans="1:12" x14ac:dyDescent="0.25">
      <c r="A199" s="25" t="s">
        <v>163</v>
      </c>
      <c r="B199" s="40" t="e">
        <f>+'SCC X Ano = Fundo Cultural'!B234/'SCC X Ano = Fundo Cultural'!B200-1</f>
        <v>#DIV/0!</v>
      </c>
      <c r="C199" s="40" t="e">
        <f>+'SCC X Ano = Fundo Cultural'!C234/'SCC X Ano = Fundo Cultural'!C200-1</f>
        <v>#DIV/0!</v>
      </c>
      <c r="D199" s="40" t="e">
        <f>+'SCC X Ano = Fundo Cultural'!D234/'SCC X Ano = Fundo Cultural'!D200-1</f>
        <v>#DIV/0!</v>
      </c>
      <c r="E199" s="40" t="e">
        <f>+'SCC X Ano = Fundo Cultural'!E234/'SCC X Ano = Fundo Cultural'!E200-1</f>
        <v>#DIV/0!</v>
      </c>
      <c r="F199" s="40" t="e">
        <f>+'SCC X Ano = Fundo Cultural'!F234/'SCC X Ano = Fundo Cultural'!F200-1</f>
        <v>#DIV/0!</v>
      </c>
      <c r="G199" s="40" t="e">
        <f>+'SCC X Ano = Fundo Cultural'!G234/'SCC X Ano = Fundo Cultural'!G200-1</f>
        <v>#DIV/0!</v>
      </c>
      <c r="H199" s="40" t="e">
        <f>+'SCC X Ano = Fundo Cultural'!H234/'SCC X Ano = Fundo Cultural'!H200-1</f>
        <v>#DIV/0!</v>
      </c>
      <c r="I199" s="40" t="e">
        <f>+'SCC X Ano = Fundo Cultural'!I234/'SCC X Ano = Fundo Cultural'!I200-1</f>
        <v>#DIV/0!</v>
      </c>
      <c r="J199" s="40" t="e">
        <f>+'SCC X Ano = Fundo Cultural'!J234/'SCC X Ano = Fundo Cultural'!J200-1</f>
        <v>#DIV/0!</v>
      </c>
      <c r="K199" s="40" t="e">
        <f>+'SCC X Ano = Fundo Cultural'!K234/'SCC X Ano = Fundo Cultural'!K200-1</f>
        <v>#DIV/0!</v>
      </c>
      <c r="L199" s="40" t="e">
        <f>+'SCC X Ano = Fundo Cultural'!L234/'SCC X Ano = Fundo Cultural'!L200-1</f>
        <v>#DIV/0!</v>
      </c>
    </row>
    <row r="200" spans="1:12" x14ac:dyDescent="0.25">
      <c r="A200" s="25" t="s">
        <v>155</v>
      </c>
      <c r="B200" s="40" t="e">
        <f>+'SCC X Ano = Fundo Cultural'!B235/'SCC X Ano = Fundo Cultural'!B201-1</f>
        <v>#DIV/0!</v>
      </c>
      <c r="C200" s="40" t="e">
        <f>+'SCC X Ano = Fundo Cultural'!C235/'SCC X Ano = Fundo Cultural'!C201-1</f>
        <v>#DIV/0!</v>
      </c>
      <c r="D200" s="40" t="e">
        <f>+'SCC X Ano = Fundo Cultural'!D235/'SCC X Ano = Fundo Cultural'!D201-1</f>
        <v>#DIV/0!</v>
      </c>
      <c r="E200" s="40" t="e">
        <f>+'SCC X Ano = Fundo Cultural'!E235/'SCC X Ano = Fundo Cultural'!E201-1</f>
        <v>#DIV/0!</v>
      </c>
      <c r="F200" s="40" t="e">
        <f>+'SCC X Ano = Fundo Cultural'!F235/'SCC X Ano = Fundo Cultural'!F201-1</f>
        <v>#DIV/0!</v>
      </c>
      <c r="G200" s="40">
        <f>+'SCC X Ano = Fundo Cultural'!G235/'SCC X Ano = Fundo Cultural'!G201-1</f>
        <v>-1</v>
      </c>
      <c r="H200" s="40" t="e">
        <f>+'SCC X Ano = Fundo Cultural'!H235/'SCC X Ano = Fundo Cultural'!H201-1</f>
        <v>#DIV/0!</v>
      </c>
      <c r="I200" s="40" t="e">
        <f>+'SCC X Ano = Fundo Cultural'!I235/'SCC X Ano = Fundo Cultural'!I201-1</f>
        <v>#DIV/0!</v>
      </c>
      <c r="J200" s="40" t="e">
        <f>+'SCC X Ano = Fundo Cultural'!J235/'SCC X Ano = Fundo Cultural'!J201-1</f>
        <v>#DIV/0!</v>
      </c>
      <c r="K200" s="40" t="e">
        <f>+'SCC X Ano = Fundo Cultural'!K235/'SCC X Ano = Fundo Cultural'!K201-1</f>
        <v>#DIV/0!</v>
      </c>
      <c r="L200" s="40">
        <f>+'SCC X Ano = Fundo Cultural'!L235/'SCC X Ano = Fundo Cultural'!L201-1</f>
        <v>-1</v>
      </c>
    </row>
    <row r="201" spans="1:12" x14ac:dyDescent="0.25">
      <c r="A201" s="25" t="s">
        <v>223</v>
      </c>
      <c r="B201" s="40" t="e">
        <f>+'SCC X Ano = Fundo Cultural'!B236/'SCC X Ano = Fundo Cultural'!B202-1</f>
        <v>#DIV/0!</v>
      </c>
      <c r="C201" s="40">
        <f>+'SCC X Ano = Fundo Cultural'!C236/'SCC X Ano = Fundo Cultural'!C202-1</f>
        <v>-0.36379091190369062</v>
      </c>
      <c r="D201" s="40">
        <f>+'SCC X Ano = Fundo Cultural'!D236/'SCC X Ano = Fundo Cultural'!D202-1</f>
        <v>-0.94015912204948082</v>
      </c>
      <c r="E201" s="40" t="e">
        <f>+'SCC X Ano = Fundo Cultural'!E236/'SCC X Ano = Fundo Cultural'!E202-1</f>
        <v>#DIV/0!</v>
      </c>
      <c r="F201" s="40">
        <f>+'SCC X Ano = Fundo Cultural'!F236/'SCC X Ano = Fundo Cultural'!F202-1</f>
        <v>-1</v>
      </c>
      <c r="G201" s="40">
        <f>+'SCC X Ano = Fundo Cultural'!G236/'SCC X Ano = Fundo Cultural'!G202-1</f>
        <v>-0.83935079946390334</v>
      </c>
      <c r="H201" s="40" t="e">
        <f>+'SCC X Ano = Fundo Cultural'!H236/'SCC X Ano = Fundo Cultural'!H202-1</f>
        <v>#DIV/0!</v>
      </c>
      <c r="I201" s="40" t="e">
        <f>+'SCC X Ano = Fundo Cultural'!I236/'SCC X Ano = Fundo Cultural'!I202-1</f>
        <v>#DIV/0!</v>
      </c>
      <c r="J201" s="40">
        <f>+'SCC X Ano = Fundo Cultural'!J236/'SCC X Ano = Fundo Cultural'!J202-1</f>
        <v>-0.56978038857379276</v>
      </c>
      <c r="K201" s="40" t="e">
        <f>+'SCC X Ano = Fundo Cultural'!K236/'SCC X Ano = Fundo Cultural'!K202-1</f>
        <v>#DIV/0!</v>
      </c>
      <c r="L201" s="40">
        <f>+'SCC X Ano = Fundo Cultural'!L236/'SCC X Ano = Fundo Cultural'!L202-1</f>
        <v>-0.52423667302902677</v>
      </c>
    </row>
    <row r="202" spans="1:12" x14ac:dyDescent="0.25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</row>
    <row r="203" spans="1:12" x14ac:dyDescent="0.25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</row>
    <row r="204" spans="1:12" x14ac:dyDescent="0.25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</row>
    <row r="205" spans="1:12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x14ac:dyDescent="0.25">
      <c r="A206" s="2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25"/>
      <c r="B207" s="25" t="s">
        <v>224</v>
      </c>
      <c r="C207" s="25" t="s">
        <v>228</v>
      </c>
      <c r="D207" s="25" t="s">
        <v>15</v>
      </c>
      <c r="E207" s="25" t="s">
        <v>229</v>
      </c>
      <c r="F207" s="25" t="s">
        <v>226</v>
      </c>
      <c r="G207" s="25" t="s">
        <v>227</v>
      </c>
      <c r="H207" s="25" t="s">
        <v>131</v>
      </c>
      <c r="I207" s="25" t="s">
        <v>130</v>
      </c>
      <c r="J207" s="25" t="s">
        <v>129</v>
      </c>
      <c r="K207" s="25" t="s">
        <v>230</v>
      </c>
      <c r="L207" s="25" t="s">
        <v>404</v>
      </c>
    </row>
    <row r="208" spans="1:12" x14ac:dyDescent="0.25">
      <c r="A208" s="25" t="s">
        <v>132</v>
      </c>
      <c r="B208" s="40" t="e">
        <f>+'SCC X Ano = Fundo Cultural'!C243/'SCC X Ano = Fundo Cultural'!C209-1</f>
        <v>#DIV/0!</v>
      </c>
      <c r="C208" s="40" t="e">
        <f>+'SCC X Ano = Fundo Cultural'!#REF!/'SCC X Ano = Fundo Cultural'!#REF!-1</f>
        <v>#REF!</v>
      </c>
      <c r="D208" s="40" t="e">
        <f>+'SCC X Ano = Fundo Cultural'!D243/'SCC X Ano = Fundo Cultural'!D209-1</f>
        <v>#DIV/0!</v>
      </c>
      <c r="E208" s="40" t="e">
        <f>+'SCC X Ano = Fundo Cultural'!E243/'SCC X Ano = Fundo Cultural'!E209-1</f>
        <v>#DIV/0!</v>
      </c>
      <c r="F208" s="40" t="e">
        <f>+'SCC X Ano = Fundo Cultural'!F243/'SCC X Ano = Fundo Cultural'!F209-1</f>
        <v>#DIV/0!</v>
      </c>
      <c r="G208" s="40" t="e">
        <f>+'SCC X Ano = Fundo Cultural'!G243/'SCC X Ano = Fundo Cultural'!G209-1</f>
        <v>#DIV/0!</v>
      </c>
      <c r="H208" s="40" t="e">
        <f>+'SCC X Ano = Fundo Cultural'!H243/'SCC X Ano = Fundo Cultural'!H209-1</f>
        <v>#DIV/0!</v>
      </c>
      <c r="I208" s="40" t="e">
        <f>+'SCC X Ano = Fundo Cultural'!I243/'SCC X Ano = Fundo Cultural'!I209-1</f>
        <v>#DIV/0!</v>
      </c>
      <c r="J208" s="40" t="e">
        <f>+'SCC X Ano = Fundo Cultural'!J243/'SCC X Ano = Fundo Cultural'!J209-1</f>
        <v>#DIV/0!</v>
      </c>
      <c r="K208" s="40" t="e">
        <f>+'SCC X Ano = Fundo Cultural'!K243/'SCC X Ano = Fundo Cultural'!K209-1</f>
        <v>#DIV/0!</v>
      </c>
      <c r="L208" s="40" t="e">
        <f>+'SCC X Ano = Fundo Cultural'!L243/'SCC X Ano = Fundo Cultural'!L209-1</f>
        <v>#DIV/0!</v>
      </c>
    </row>
    <row r="209" spans="1:12" x14ac:dyDescent="0.25">
      <c r="A209" s="25" t="s">
        <v>134</v>
      </c>
      <c r="B209" s="40" t="e">
        <f>+'SCC X Ano = Fundo Cultural'!B244/'SCC X Ano = Fundo Cultural'!B210-1</f>
        <v>#DIV/0!</v>
      </c>
      <c r="C209" s="40" t="e">
        <f>+'SCC X Ano = Fundo Cultural'!C244/'SCC X Ano = Fundo Cultural'!C210-1</f>
        <v>#DIV/0!</v>
      </c>
      <c r="D209" s="40" t="e">
        <f>+'SCC X Ano = Fundo Cultural'!D244/'SCC X Ano = Fundo Cultural'!D210-1</f>
        <v>#DIV/0!</v>
      </c>
      <c r="E209" s="40" t="e">
        <f>+'SCC X Ano = Fundo Cultural'!E244/'SCC X Ano = Fundo Cultural'!E210-1</f>
        <v>#DIV/0!</v>
      </c>
      <c r="F209" s="40" t="e">
        <f>+'SCC X Ano = Fundo Cultural'!F244/'SCC X Ano = Fundo Cultural'!F210-1</f>
        <v>#DIV/0!</v>
      </c>
      <c r="G209" s="40" t="e">
        <f>+'SCC X Ano = Fundo Cultural'!G244/'SCC X Ano = Fundo Cultural'!G210-1</f>
        <v>#DIV/0!</v>
      </c>
      <c r="H209" s="40" t="e">
        <f>+'SCC X Ano = Fundo Cultural'!H244/'SCC X Ano = Fundo Cultural'!H210-1</f>
        <v>#DIV/0!</v>
      </c>
      <c r="I209" s="40" t="e">
        <f>+'SCC X Ano = Fundo Cultural'!I244/'SCC X Ano = Fundo Cultural'!I210-1</f>
        <v>#DIV/0!</v>
      </c>
      <c r="J209" s="40" t="e">
        <f>+'SCC X Ano = Fundo Cultural'!J244/'SCC X Ano = Fundo Cultural'!J210-1</f>
        <v>#DIV/0!</v>
      </c>
      <c r="K209" s="40" t="e">
        <f>+'SCC X Ano = Fundo Cultural'!K244/'SCC X Ano = Fundo Cultural'!K210-1</f>
        <v>#DIV/0!</v>
      </c>
      <c r="L209" s="40" t="e">
        <f>+'SCC X Ano = Fundo Cultural'!L244/'SCC X Ano = Fundo Cultural'!L210-1</f>
        <v>#DIV/0!</v>
      </c>
    </row>
    <row r="210" spans="1:12" x14ac:dyDescent="0.25">
      <c r="A210" s="25" t="s">
        <v>139</v>
      </c>
      <c r="B210" s="40" t="e">
        <f>+'SCC X Ano = Fundo Cultural'!B245/'SCC X Ano = Fundo Cultural'!B211-1</f>
        <v>#DIV/0!</v>
      </c>
      <c r="C210" s="40">
        <f>+'SCC X Ano = Fundo Cultural'!C245/'SCC X Ano = Fundo Cultural'!C211-1</f>
        <v>-1</v>
      </c>
      <c r="D210" s="40" t="e">
        <f>+'SCC X Ano = Fundo Cultural'!D245/'SCC X Ano = Fundo Cultural'!D211-1</f>
        <v>#DIV/0!</v>
      </c>
      <c r="E210" s="40" t="e">
        <f>+'SCC X Ano = Fundo Cultural'!E245/'SCC X Ano = Fundo Cultural'!E211-1</f>
        <v>#DIV/0!</v>
      </c>
      <c r="F210" s="40" t="e">
        <f>+'SCC X Ano = Fundo Cultural'!F245/'SCC X Ano = Fundo Cultural'!F211-1</f>
        <v>#DIV/0!</v>
      </c>
      <c r="G210" s="40" t="e">
        <f>+'SCC X Ano = Fundo Cultural'!G245/'SCC X Ano = Fundo Cultural'!G211-1</f>
        <v>#DIV/0!</v>
      </c>
      <c r="H210" s="40" t="e">
        <f>+'SCC X Ano = Fundo Cultural'!H245/'SCC X Ano = Fundo Cultural'!H211-1</f>
        <v>#DIV/0!</v>
      </c>
      <c r="I210" s="40" t="e">
        <f>+'SCC X Ano = Fundo Cultural'!I245/'SCC X Ano = Fundo Cultural'!I211-1</f>
        <v>#DIV/0!</v>
      </c>
      <c r="J210" s="40" t="e">
        <f>+'SCC X Ano = Fundo Cultural'!J245/'SCC X Ano = Fundo Cultural'!J211-1</f>
        <v>#DIV/0!</v>
      </c>
      <c r="K210" s="40" t="e">
        <f>+'SCC X Ano = Fundo Cultural'!K245/'SCC X Ano = Fundo Cultural'!K211-1</f>
        <v>#DIV/0!</v>
      </c>
      <c r="L210" s="40">
        <f>+'SCC X Ano = Fundo Cultural'!L245/'SCC X Ano = Fundo Cultural'!L211-1</f>
        <v>-1</v>
      </c>
    </row>
    <row r="211" spans="1:12" x14ac:dyDescent="0.25">
      <c r="A211" s="25" t="s">
        <v>143</v>
      </c>
      <c r="B211" s="40" t="e">
        <f>+'SCC X Ano = Fundo Cultural'!B246/'SCC X Ano = Fundo Cultural'!B212-1</f>
        <v>#DIV/0!</v>
      </c>
      <c r="C211" s="40" t="e">
        <f>+'SCC X Ano = Fundo Cultural'!C246/'SCC X Ano = Fundo Cultural'!C212-1</f>
        <v>#DIV/0!</v>
      </c>
      <c r="D211" s="40" t="e">
        <f>+'SCC X Ano = Fundo Cultural'!D246/'SCC X Ano = Fundo Cultural'!D212-1</f>
        <v>#DIV/0!</v>
      </c>
      <c r="E211" s="40" t="e">
        <f>+'SCC X Ano = Fundo Cultural'!E246/'SCC X Ano = Fundo Cultural'!E212-1</f>
        <v>#DIV/0!</v>
      </c>
      <c r="F211" s="40" t="e">
        <f>+'SCC X Ano = Fundo Cultural'!F246/'SCC X Ano = Fundo Cultural'!F212-1</f>
        <v>#DIV/0!</v>
      </c>
      <c r="G211" s="40" t="e">
        <f>+'SCC X Ano = Fundo Cultural'!G246/'SCC X Ano = Fundo Cultural'!G212-1</f>
        <v>#DIV/0!</v>
      </c>
      <c r="H211" s="40" t="e">
        <f>+'SCC X Ano = Fundo Cultural'!H246/'SCC X Ano = Fundo Cultural'!H212-1</f>
        <v>#DIV/0!</v>
      </c>
      <c r="I211" s="40" t="e">
        <f>+'SCC X Ano = Fundo Cultural'!I246/'SCC X Ano = Fundo Cultural'!I212-1</f>
        <v>#DIV/0!</v>
      </c>
      <c r="J211" s="40" t="e">
        <f>+'SCC X Ano = Fundo Cultural'!J246/'SCC X Ano = Fundo Cultural'!J212-1</f>
        <v>#DIV/0!</v>
      </c>
      <c r="K211" s="40" t="e">
        <f>+'SCC X Ano = Fundo Cultural'!K246/'SCC X Ano = Fundo Cultural'!K212-1</f>
        <v>#DIV/0!</v>
      </c>
      <c r="L211" s="40" t="e">
        <f>+'SCC X Ano = Fundo Cultural'!L246/'SCC X Ano = Fundo Cultural'!L212-1</f>
        <v>#DIV/0!</v>
      </c>
    </row>
    <row r="212" spans="1:12" x14ac:dyDescent="0.25">
      <c r="A212" s="25" t="s">
        <v>146</v>
      </c>
      <c r="B212" s="40" t="e">
        <f>+'SCC X Ano = Fundo Cultural'!B247/'SCC X Ano = Fundo Cultural'!B213-1</f>
        <v>#DIV/0!</v>
      </c>
      <c r="C212" s="40" t="e">
        <f>+'SCC X Ano = Fundo Cultural'!C247/'SCC X Ano = Fundo Cultural'!C213-1</f>
        <v>#DIV/0!</v>
      </c>
      <c r="D212" s="40" t="e">
        <f>+'SCC X Ano = Fundo Cultural'!D247/'SCC X Ano = Fundo Cultural'!D213-1</f>
        <v>#DIV/0!</v>
      </c>
      <c r="E212" s="40" t="e">
        <f>+'SCC X Ano = Fundo Cultural'!E247/'SCC X Ano = Fundo Cultural'!E213-1</f>
        <v>#DIV/0!</v>
      </c>
      <c r="F212" s="40" t="e">
        <f>+'SCC X Ano = Fundo Cultural'!F247/'SCC X Ano = Fundo Cultural'!F213-1</f>
        <v>#DIV/0!</v>
      </c>
      <c r="G212" s="40" t="e">
        <f>+'SCC X Ano = Fundo Cultural'!G247/'SCC X Ano = Fundo Cultural'!G213-1</f>
        <v>#DIV/0!</v>
      </c>
      <c r="H212" s="40" t="e">
        <f>+'SCC X Ano = Fundo Cultural'!H247/'SCC X Ano = Fundo Cultural'!H213-1</f>
        <v>#DIV/0!</v>
      </c>
      <c r="I212" s="40" t="e">
        <f>+'SCC X Ano = Fundo Cultural'!I247/'SCC X Ano = Fundo Cultural'!I213-1</f>
        <v>#DIV/0!</v>
      </c>
      <c r="J212" s="40" t="e">
        <f>+'SCC X Ano = Fundo Cultural'!J247/'SCC X Ano = Fundo Cultural'!J213-1</f>
        <v>#DIV/0!</v>
      </c>
      <c r="K212" s="40" t="e">
        <f>+'SCC X Ano = Fundo Cultural'!K247/'SCC X Ano = Fundo Cultural'!K213-1</f>
        <v>#DIV/0!</v>
      </c>
      <c r="L212" s="40" t="e">
        <f>+'SCC X Ano = Fundo Cultural'!L247/'SCC X Ano = Fundo Cultural'!L213-1</f>
        <v>#DIV/0!</v>
      </c>
    </row>
    <row r="213" spans="1:12" x14ac:dyDescent="0.25">
      <c r="A213" s="25" t="s">
        <v>141</v>
      </c>
      <c r="B213" s="40" t="e">
        <f>+'SCC X Ano = Fundo Cultural'!B248/'SCC X Ano = Fundo Cultural'!B214-1</f>
        <v>#DIV/0!</v>
      </c>
      <c r="C213" s="40" t="e">
        <f>+'SCC X Ano = Fundo Cultural'!C248/'SCC X Ano = Fundo Cultural'!C214-1</f>
        <v>#DIV/0!</v>
      </c>
      <c r="D213" s="40" t="e">
        <f>+'SCC X Ano = Fundo Cultural'!D248/'SCC X Ano = Fundo Cultural'!D214-1</f>
        <v>#DIV/0!</v>
      </c>
      <c r="E213" s="40" t="e">
        <f>+'SCC X Ano = Fundo Cultural'!E248/'SCC X Ano = Fundo Cultural'!E214-1</f>
        <v>#DIV/0!</v>
      </c>
      <c r="F213" s="40" t="e">
        <f>+'SCC X Ano = Fundo Cultural'!F248/'SCC X Ano = Fundo Cultural'!F214-1</f>
        <v>#DIV/0!</v>
      </c>
      <c r="G213" s="40" t="e">
        <f>+'SCC X Ano = Fundo Cultural'!G248/'SCC X Ano = Fundo Cultural'!G214-1</f>
        <v>#DIV/0!</v>
      </c>
      <c r="H213" s="40" t="e">
        <f>+'SCC X Ano = Fundo Cultural'!H248/'SCC X Ano = Fundo Cultural'!H214-1</f>
        <v>#DIV/0!</v>
      </c>
      <c r="I213" s="40" t="e">
        <f>+'SCC X Ano = Fundo Cultural'!I248/'SCC X Ano = Fundo Cultural'!I214-1</f>
        <v>#DIV/0!</v>
      </c>
      <c r="J213" s="40" t="e">
        <f>+'SCC X Ano = Fundo Cultural'!J248/'SCC X Ano = Fundo Cultural'!J214-1</f>
        <v>#DIV/0!</v>
      </c>
      <c r="K213" s="40" t="e">
        <f>+'SCC X Ano = Fundo Cultural'!K248/'SCC X Ano = Fundo Cultural'!K214-1</f>
        <v>#DIV/0!</v>
      </c>
      <c r="L213" s="40" t="e">
        <f>+'SCC X Ano = Fundo Cultural'!L248/'SCC X Ano = Fundo Cultural'!L214-1</f>
        <v>#DIV/0!</v>
      </c>
    </row>
    <row r="214" spans="1:12" x14ac:dyDescent="0.25">
      <c r="A214" s="25" t="s">
        <v>153</v>
      </c>
      <c r="B214" s="40" t="e">
        <f>+'SCC X Ano = Fundo Cultural'!B249/'SCC X Ano = Fundo Cultural'!B215-1</f>
        <v>#DIV/0!</v>
      </c>
      <c r="C214" s="40" t="e">
        <f>+'SCC X Ano = Fundo Cultural'!C249/'SCC X Ano = Fundo Cultural'!C215-1</f>
        <v>#DIV/0!</v>
      </c>
      <c r="D214" s="40" t="e">
        <f>+'SCC X Ano = Fundo Cultural'!D249/'SCC X Ano = Fundo Cultural'!D215-1</f>
        <v>#DIV/0!</v>
      </c>
      <c r="E214" s="40" t="e">
        <f>+'SCC X Ano = Fundo Cultural'!E249/'SCC X Ano = Fundo Cultural'!E215-1</f>
        <v>#DIV/0!</v>
      </c>
      <c r="F214" s="40" t="e">
        <f>+'SCC X Ano = Fundo Cultural'!F249/'SCC X Ano = Fundo Cultural'!F215-1</f>
        <v>#DIV/0!</v>
      </c>
      <c r="G214" s="40" t="e">
        <f>+'SCC X Ano = Fundo Cultural'!G249/'SCC X Ano = Fundo Cultural'!G215-1</f>
        <v>#DIV/0!</v>
      </c>
      <c r="H214" s="40" t="e">
        <f>+'SCC X Ano = Fundo Cultural'!H249/'SCC X Ano = Fundo Cultural'!H215-1</f>
        <v>#DIV/0!</v>
      </c>
      <c r="I214" s="40" t="e">
        <f>+'SCC X Ano = Fundo Cultural'!I249/'SCC X Ano = Fundo Cultural'!I215-1</f>
        <v>#DIV/0!</v>
      </c>
      <c r="J214" s="40" t="e">
        <f>+'SCC X Ano = Fundo Cultural'!J249/'SCC X Ano = Fundo Cultural'!J215-1</f>
        <v>#DIV/0!</v>
      </c>
      <c r="K214" s="40" t="e">
        <f>+'SCC X Ano = Fundo Cultural'!K249/'SCC X Ano = Fundo Cultural'!K215-1</f>
        <v>#DIV/0!</v>
      </c>
      <c r="L214" s="40" t="e">
        <f>+'SCC X Ano = Fundo Cultural'!L249/'SCC X Ano = Fundo Cultural'!L215-1</f>
        <v>#DIV/0!</v>
      </c>
    </row>
    <row r="215" spans="1:12" x14ac:dyDescent="0.25">
      <c r="A215" s="25" t="s">
        <v>157</v>
      </c>
      <c r="B215" s="40" t="e">
        <f>+'SCC X Ano = Fundo Cultural'!B250/'SCC X Ano = Fundo Cultural'!B216-1</f>
        <v>#DIV/0!</v>
      </c>
      <c r="C215" s="40" t="e">
        <f>+'SCC X Ano = Fundo Cultural'!C250/'SCC X Ano = Fundo Cultural'!C216-1</f>
        <v>#DIV/0!</v>
      </c>
      <c r="D215" s="40" t="e">
        <f>+'SCC X Ano = Fundo Cultural'!D250/'SCC X Ano = Fundo Cultural'!D216-1</f>
        <v>#DIV/0!</v>
      </c>
      <c r="E215" s="40" t="e">
        <f>+'SCC X Ano = Fundo Cultural'!E250/'SCC X Ano = Fundo Cultural'!E216-1</f>
        <v>#DIV/0!</v>
      </c>
      <c r="F215" s="40" t="e">
        <f>+'SCC X Ano = Fundo Cultural'!F250/'SCC X Ano = Fundo Cultural'!F216-1</f>
        <v>#DIV/0!</v>
      </c>
      <c r="G215" s="40" t="e">
        <f>+'SCC X Ano = Fundo Cultural'!G250/'SCC X Ano = Fundo Cultural'!G216-1</f>
        <v>#DIV/0!</v>
      </c>
      <c r="H215" s="40" t="e">
        <f>+'SCC X Ano = Fundo Cultural'!H250/'SCC X Ano = Fundo Cultural'!H216-1</f>
        <v>#DIV/0!</v>
      </c>
      <c r="I215" s="40" t="e">
        <f>+'SCC X Ano = Fundo Cultural'!I250/'SCC X Ano = Fundo Cultural'!I216-1</f>
        <v>#DIV/0!</v>
      </c>
      <c r="J215" s="40">
        <f>+'SCC X Ano = Fundo Cultural'!J250/'SCC X Ano = Fundo Cultural'!J216-1</f>
        <v>3.9157191057709939</v>
      </c>
      <c r="K215" s="40" t="e">
        <f>+'SCC X Ano = Fundo Cultural'!K250/'SCC X Ano = Fundo Cultural'!K216-1</f>
        <v>#DIV/0!</v>
      </c>
      <c r="L215" s="40">
        <f>+'SCC X Ano = Fundo Cultural'!L250/'SCC X Ano = Fundo Cultural'!L216-1</f>
        <v>3.9157191057709939</v>
      </c>
    </row>
    <row r="216" spans="1:12" x14ac:dyDescent="0.25">
      <c r="A216" s="25" t="s">
        <v>161</v>
      </c>
      <c r="B216" s="40" t="e">
        <f>+'SCC X Ano = Fundo Cultural'!B251/'SCC X Ano = Fundo Cultural'!B217-1</f>
        <v>#DIV/0!</v>
      </c>
      <c r="C216" s="40">
        <f>+'SCC X Ano = Fundo Cultural'!C251/'SCC X Ano = Fundo Cultural'!C217-1</f>
        <v>-1</v>
      </c>
      <c r="D216" s="40" t="e">
        <f>+'SCC X Ano = Fundo Cultural'!D251/'SCC X Ano = Fundo Cultural'!D217-1</f>
        <v>#DIV/0!</v>
      </c>
      <c r="E216" s="40" t="e">
        <f>+'SCC X Ano = Fundo Cultural'!E251/'SCC X Ano = Fundo Cultural'!E217-1</f>
        <v>#DIV/0!</v>
      </c>
      <c r="F216" s="40" t="e">
        <f>+'SCC X Ano = Fundo Cultural'!F251/'SCC X Ano = Fundo Cultural'!F217-1</f>
        <v>#DIV/0!</v>
      </c>
      <c r="G216" s="40" t="e">
        <f>+'SCC X Ano = Fundo Cultural'!G251/'SCC X Ano = Fundo Cultural'!G217-1</f>
        <v>#DIV/0!</v>
      </c>
      <c r="H216" s="40" t="e">
        <f>+'SCC X Ano = Fundo Cultural'!H251/'SCC X Ano = Fundo Cultural'!H217-1</f>
        <v>#DIV/0!</v>
      </c>
      <c r="I216" s="40" t="e">
        <f>+'SCC X Ano = Fundo Cultural'!I251/'SCC X Ano = Fundo Cultural'!I217-1</f>
        <v>#DIV/0!</v>
      </c>
      <c r="J216" s="40" t="e">
        <f>+'SCC X Ano = Fundo Cultural'!J251/'SCC X Ano = Fundo Cultural'!J217-1</f>
        <v>#DIV/0!</v>
      </c>
      <c r="K216" s="40" t="e">
        <f>+'SCC X Ano = Fundo Cultural'!K251/'SCC X Ano = Fundo Cultural'!K217-1</f>
        <v>#DIV/0!</v>
      </c>
      <c r="L216" s="40">
        <f>+'SCC X Ano = Fundo Cultural'!L251/'SCC X Ano = Fundo Cultural'!L217-1</f>
        <v>1.9157856647987441</v>
      </c>
    </row>
    <row r="217" spans="1:12" x14ac:dyDescent="0.25">
      <c r="A217" s="25" t="s">
        <v>151</v>
      </c>
      <c r="B217" s="40" t="e">
        <f>+'SCC X Ano = Fundo Cultural'!B252/'SCC X Ano = Fundo Cultural'!B218-1</f>
        <v>#DIV/0!</v>
      </c>
      <c r="C217" s="40">
        <f>+'SCC X Ano = Fundo Cultural'!C252/'SCC X Ano = Fundo Cultural'!C218-1</f>
        <v>-1</v>
      </c>
      <c r="D217" s="40" t="e">
        <f>+'SCC X Ano = Fundo Cultural'!D252/'SCC X Ano = Fundo Cultural'!D218-1</f>
        <v>#DIV/0!</v>
      </c>
      <c r="E217" s="40" t="e">
        <f>+'SCC X Ano = Fundo Cultural'!E252/'SCC X Ano = Fundo Cultural'!E218-1</f>
        <v>#DIV/0!</v>
      </c>
      <c r="F217" s="40" t="e">
        <f>+'SCC X Ano = Fundo Cultural'!F252/'SCC X Ano = Fundo Cultural'!F218-1</f>
        <v>#DIV/0!</v>
      </c>
      <c r="G217" s="40" t="e">
        <f>+'SCC X Ano = Fundo Cultural'!G252/'SCC X Ano = Fundo Cultural'!G218-1</f>
        <v>#DIV/0!</v>
      </c>
      <c r="H217" s="40" t="e">
        <f>+'SCC X Ano = Fundo Cultural'!H252/'SCC X Ano = Fundo Cultural'!H218-1</f>
        <v>#DIV/0!</v>
      </c>
      <c r="I217" s="40" t="e">
        <f>+'SCC X Ano = Fundo Cultural'!I252/'SCC X Ano = Fundo Cultural'!I218-1</f>
        <v>#DIV/0!</v>
      </c>
      <c r="J217" s="40" t="e">
        <f>+'SCC X Ano = Fundo Cultural'!J252/'SCC X Ano = Fundo Cultural'!J218-1</f>
        <v>#DIV/0!</v>
      </c>
      <c r="K217" s="40" t="e">
        <f>+'SCC X Ano = Fundo Cultural'!K252/'SCC X Ano = Fundo Cultural'!K218-1</f>
        <v>#DIV/0!</v>
      </c>
      <c r="L217" s="40">
        <f>+'SCC X Ano = Fundo Cultural'!L252/'SCC X Ano = Fundo Cultural'!L218-1</f>
        <v>-1</v>
      </c>
    </row>
    <row r="218" spans="1:12" x14ac:dyDescent="0.25">
      <c r="A218" s="25" t="s">
        <v>167</v>
      </c>
      <c r="B218" s="40" t="e">
        <f>+'SCC X Ano = Fundo Cultural'!B253/'SCC X Ano = Fundo Cultural'!B219-1</f>
        <v>#DIV/0!</v>
      </c>
      <c r="C218" s="40">
        <f>+'SCC X Ano = Fundo Cultural'!C253/'SCC X Ano = Fundo Cultural'!C219-1</f>
        <v>-1</v>
      </c>
      <c r="D218" s="40" t="e">
        <f>+'SCC X Ano = Fundo Cultural'!D253/'SCC X Ano = Fundo Cultural'!D219-1</f>
        <v>#DIV/0!</v>
      </c>
      <c r="E218" s="40" t="e">
        <f>+'SCC X Ano = Fundo Cultural'!E253/'SCC X Ano = Fundo Cultural'!E219-1</f>
        <v>#DIV/0!</v>
      </c>
      <c r="F218" s="40" t="e">
        <f>+'SCC X Ano = Fundo Cultural'!F253/'SCC X Ano = Fundo Cultural'!F219-1</f>
        <v>#DIV/0!</v>
      </c>
      <c r="G218" s="40" t="e">
        <f>+'SCC X Ano = Fundo Cultural'!G253/'SCC X Ano = Fundo Cultural'!G219-1</f>
        <v>#DIV/0!</v>
      </c>
      <c r="H218" s="40" t="e">
        <f>+'SCC X Ano = Fundo Cultural'!H253/'SCC X Ano = Fundo Cultural'!H219-1</f>
        <v>#DIV/0!</v>
      </c>
      <c r="I218" s="40" t="e">
        <f>+'SCC X Ano = Fundo Cultural'!I253/'SCC X Ano = Fundo Cultural'!I219-1</f>
        <v>#DIV/0!</v>
      </c>
      <c r="J218" s="40" t="e">
        <f>+'SCC X Ano = Fundo Cultural'!J253/'SCC X Ano = Fundo Cultural'!J219-1</f>
        <v>#DIV/0!</v>
      </c>
      <c r="K218" s="40" t="e">
        <f>+'SCC X Ano = Fundo Cultural'!K253/'SCC X Ano = Fundo Cultural'!K219-1</f>
        <v>#DIV/0!</v>
      </c>
      <c r="L218" s="40">
        <f>+'SCC X Ano = Fundo Cultural'!L253/'SCC X Ano = Fundo Cultural'!L219-1</f>
        <v>-1</v>
      </c>
    </row>
    <row r="219" spans="1:12" x14ac:dyDescent="0.25">
      <c r="A219" s="25" t="s">
        <v>171</v>
      </c>
      <c r="B219" s="40" t="e">
        <f>+'SCC X Ano = Fundo Cultural'!B254/'SCC X Ano = Fundo Cultural'!B220-1</f>
        <v>#DIV/0!</v>
      </c>
      <c r="C219" s="40">
        <f>+'SCC X Ano = Fundo Cultural'!C254/'SCC X Ano = Fundo Cultural'!C220-1</f>
        <v>-1</v>
      </c>
      <c r="D219" s="40" t="e">
        <f>+'SCC X Ano = Fundo Cultural'!D254/'SCC X Ano = Fundo Cultural'!D220-1</f>
        <v>#DIV/0!</v>
      </c>
      <c r="E219" s="40" t="e">
        <f>+'SCC X Ano = Fundo Cultural'!E254/'SCC X Ano = Fundo Cultural'!E220-1</f>
        <v>#DIV/0!</v>
      </c>
      <c r="F219" s="40" t="e">
        <f>+'SCC X Ano = Fundo Cultural'!F254/'SCC X Ano = Fundo Cultural'!F220-1</f>
        <v>#DIV/0!</v>
      </c>
      <c r="G219" s="40" t="e">
        <f>+'SCC X Ano = Fundo Cultural'!G254/'SCC X Ano = Fundo Cultural'!G220-1</f>
        <v>#DIV/0!</v>
      </c>
      <c r="H219" s="40" t="e">
        <f>+'SCC X Ano = Fundo Cultural'!H254/'SCC X Ano = Fundo Cultural'!H220-1</f>
        <v>#DIV/0!</v>
      </c>
      <c r="I219" s="40" t="e">
        <f>+'SCC X Ano = Fundo Cultural'!I254/'SCC X Ano = Fundo Cultural'!I220-1</f>
        <v>#DIV/0!</v>
      </c>
      <c r="J219" s="40">
        <f>+'SCC X Ano = Fundo Cultural'!J254/'SCC X Ano = Fundo Cultural'!J220-1</f>
        <v>0.32363892656258253</v>
      </c>
      <c r="K219" s="40" t="e">
        <f>+'SCC X Ano = Fundo Cultural'!K254/'SCC X Ano = Fundo Cultural'!K220-1</f>
        <v>#DIV/0!</v>
      </c>
      <c r="L219" s="40">
        <f>+'SCC X Ano = Fundo Cultural'!L254/'SCC X Ano = Fundo Cultural'!L220-1</f>
        <v>-6.0289659547121621E-2</v>
      </c>
    </row>
    <row r="220" spans="1:12" x14ac:dyDescent="0.25">
      <c r="A220" s="25" t="s">
        <v>175</v>
      </c>
      <c r="B220" s="40" t="e">
        <f>+'SCC X Ano = Fundo Cultural'!B255/'SCC X Ano = Fundo Cultural'!B221-1</f>
        <v>#DIV/0!</v>
      </c>
      <c r="C220" s="40">
        <f>+'SCC X Ano = Fundo Cultural'!C255/'SCC X Ano = Fundo Cultural'!C221-1</f>
        <v>-1</v>
      </c>
      <c r="D220" s="40" t="e">
        <f>+'SCC X Ano = Fundo Cultural'!D255/'SCC X Ano = Fundo Cultural'!D221-1</f>
        <v>#DIV/0!</v>
      </c>
      <c r="E220" s="40" t="e">
        <f>+'SCC X Ano = Fundo Cultural'!E255/'SCC X Ano = Fundo Cultural'!E221-1</f>
        <v>#DIV/0!</v>
      </c>
      <c r="F220" s="40" t="e">
        <f>+'SCC X Ano = Fundo Cultural'!F255/'SCC X Ano = Fundo Cultural'!F221-1</f>
        <v>#DIV/0!</v>
      </c>
      <c r="G220" s="40" t="e">
        <f>+'SCC X Ano = Fundo Cultural'!G255/'SCC X Ano = Fundo Cultural'!G221-1</f>
        <v>#DIV/0!</v>
      </c>
      <c r="H220" s="40" t="e">
        <f>+'SCC X Ano = Fundo Cultural'!H255/'SCC X Ano = Fundo Cultural'!H221-1</f>
        <v>#DIV/0!</v>
      </c>
      <c r="I220" s="40" t="e">
        <f>+'SCC X Ano = Fundo Cultural'!I255/'SCC X Ano = Fundo Cultural'!I221-1</f>
        <v>#DIV/0!</v>
      </c>
      <c r="J220" s="40">
        <f>+'SCC X Ano = Fundo Cultural'!J255/'SCC X Ano = Fundo Cultural'!J221-1</f>
        <v>0.67964966548331485</v>
      </c>
      <c r="K220" s="40" t="e">
        <f>+'SCC X Ano = Fundo Cultural'!K255/'SCC X Ano = Fundo Cultural'!K221-1</f>
        <v>#DIV/0!</v>
      </c>
      <c r="L220" s="40">
        <f>+'SCC X Ano = Fundo Cultural'!L255/'SCC X Ano = Fundo Cultural'!L221-1</f>
        <v>0.48398133073072103</v>
      </c>
    </row>
    <row r="221" spans="1:12" x14ac:dyDescent="0.25">
      <c r="A221" s="25" t="s">
        <v>137</v>
      </c>
      <c r="B221" s="40" t="e">
        <f>+'SCC X Ano = Fundo Cultural'!B256/'SCC X Ano = Fundo Cultural'!B222-1</f>
        <v>#DIV/0!</v>
      </c>
      <c r="C221" s="40">
        <f>+'SCC X Ano = Fundo Cultural'!C256/'SCC X Ano = Fundo Cultural'!C222-1</f>
        <v>-1</v>
      </c>
      <c r="D221" s="40" t="e">
        <f>+'SCC X Ano = Fundo Cultural'!D256/'SCC X Ano = Fundo Cultural'!D222-1</f>
        <v>#DIV/0!</v>
      </c>
      <c r="E221" s="40" t="e">
        <f>+'SCC X Ano = Fundo Cultural'!E256/'SCC X Ano = Fundo Cultural'!E222-1</f>
        <v>#DIV/0!</v>
      </c>
      <c r="F221" s="40" t="e">
        <f>+'SCC X Ano = Fundo Cultural'!F256/'SCC X Ano = Fundo Cultural'!F222-1</f>
        <v>#DIV/0!</v>
      </c>
      <c r="G221" s="40" t="e">
        <f>+'SCC X Ano = Fundo Cultural'!G256/'SCC X Ano = Fundo Cultural'!G222-1</f>
        <v>#DIV/0!</v>
      </c>
      <c r="H221" s="40" t="e">
        <f>+'SCC X Ano = Fundo Cultural'!H256/'SCC X Ano = Fundo Cultural'!H222-1</f>
        <v>#DIV/0!</v>
      </c>
      <c r="I221" s="40" t="e">
        <f>+'SCC X Ano = Fundo Cultural'!I256/'SCC X Ano = Fundo Cultural'!I222-1</f>
        <v>#DIV/0!</v>
      </c>
      <c r="J221" s="40">
        <f>+'SCC X Ano = Fundo Cultural'!J256/'SCC X Ano = Fundo Cultural'!J222-1</f>
        <v>-1</v>
      </c>
      <c r="K221" s="40" t="e">
        <f>+'SCC X Ano = Fundo Cultural'!K256/'SCC X Ano = Fundo Cultural'!K222-1</f>
        <v>#DIV/0!</v>
      </c>
      <c r="L221" s="40">
        <f>+'SCC X Ano = Fundo Cultural'!L256/'SCC X Ano = Fundo Cultural'!L222-1</f>
        <v>-1</v>
      </c>
    </row>
    <row r="222" spans="1:12" x14ac:dyDescent="0.25">
      <c r="A222" s="25" t="s">
        <v>181</v>
      </c>
      <c r="B222" s="40" t="e">
        <f>+'SCC X Ano = Fundo Cultural'!B257/'SCC X Ano = Fundo Cultural'!B223-1</f>
        <v>#DIV/0!</v>
      </c>
      <c r="C222" s="40">
        <f>+'SCC X Ano = Fundo Cultural'!C257/'SCC X Ano = Fundo Cultural'!C223-1</f>
        <v>-1</v>
      </c>
      <c r="D222" s="40" t="e">
        <f>+'SCC X Ano = Fundo Cultural'!D257/'SCC X Ano = Fundo Cultural'!D223-1</f>
        <v>#DIV/0!</v>
      </c>
      <c r="E222" s="40" t="e">
        <f>+'SCC X Ano = Fundo Cultural'!E257/'SCC X Ano = Fundo Cultural'!E223-1</f>
        <v>#DIV/0!</v>
      </c>
      <c r="F222" s="40" t="e">
        <f>+'SCC X Ano = Fundo Cultural'!F257/'SCC X Ano = Fundo Cultural'!F223-1</f>
        <v>#DIV/0!</v>
      </c>
      <c r="G222" s="40" t="e">
        <f>+'SCC X Ano = Fundo Cultural'!G257/'SCC X Ano = Fundo Cultural'!G223-1</f>
        <v>#DIV/0!</v>
      </c>
      <c r="H222" s="40" t="e">
        <f>+'SCC X Ano = Fundo Cultural'!H257/'SCC X Ano = Fundo Cultural'!H223-1</f>
        <v>#DIV/0!</v>
      </c>
      <c r="I222" s="40" t="e">
        <f>+'SCC X Ano = Fundo Cultural'!I257/'SCC X Ano = Fundo Cultural'!I223-1</f>
        <v>#DIV/0!</v>
      </c>
      <c r="J222" s="40" t="e">
        <f>+'SCC X Ano = Fundo Cultural'!J257/'SCC X Ano = Fundo Cultural'!J223-1</f>
        <v>#DIV/0!</v>
      </c>
      <c r="K222" s="40" t="e">
        <f>+'SCC X Ano = Fundo Cultural'!K257/'SCC X Ano = Fundo Cultural'!K223-1</f>
        <v>#DIV/0!</v>
      </c>
      <c r="L222" s="40">
        <f>+'SCC X Ano = Fundo Cultural'!L257/'SCC X Ano = Fundo Cultural'!L223-1</f>
        <v>-1</v>
      </c>
    </row>
    <row r="223" spans="1:12" x14ac:dyDescent="0.25">
      <c r="A223" s="25" t="s">
        <v>148</v>
      </c>
      <c r="B223" s="40" t="e">
        <f>+'SCC X Ano = Fundo Cultural'!B258/'SCC X Ano = Fundo Cultural'!B224-1</f>
        <v>#DIV/0!</v>
      </c>
      <c r="C223" s="40">
        <f>+'SCC X Ano = Fundo Cultural'!C258/'SCC X Ano = Fundo Cultural'!C224-1</f>
        <v>-1</v>
      </c>
      <c r="D223" s="40" t="e">
        <f>+'SCC X Ano = Fundo Cultural'!D258/'SCC X Ano = Fundo Cultural'!D224-1</f>
        <v>#DIV/0!</v>
      </c>
      <c r="E223" s="40" t="e">
        <f>+'SCC X Ano = Fundo Cultural'!E258/'SCC X Ano = Fundo Cultural'!E224-1</f>
        <v>#DIV/0!</v>
      </c>
      <c r="F223" s="40" t="e">
        <f>+'SCC X Ano = Fundo Cultural'!F258/'SCC X Ano = Fundo Cultural'!F224-1</f>
        <v>#DIV/0!</v>
      </c>
      <c r="G223" s="40" t="e">
        <f>+'SCC X Ano = Fundo Cultural'!G258/'SCC X Ano = Fundo Cultural'!G224-1</f>
        <v>#DIV/0!</v>
      </c>
      <c r="H223" s="40" t="e">
        <f>+'SCC X Ano = Fundo Cultural'!H258/'SCC X Ano = Fundo Cultural'!H224-1</f>
        <v>#DIV/0!</v>
      </c>
      <c r="I223" s="40" t="e">
        <f>+'SCC X Ano = Fundo Cultural'!I258/'SCC X Ano = Fundo Cultural'!I224-1</f>
        <v>#DIV/0!</v>
      </c>
      <c r="J223" s="40" t="e">
        <f>+'SCC X Ano = Fundo Cultural'!J258/'SCC X Ano = Fundo Cultural'!J224-1</f>
        <v>#DIV/0!</v>
      </c>
      <c r="K223" s="40" t="e">
        <f>+'SCC X Ano = Fundo Cultural'!K258/'SCC X Ano = Fundo Cultural'!K224-1</f>
        <v>#DIV/0!</v>
      </c>
      <c r="L223" s="40">
        <f>+'SCC X Ano = Fundo Cultural'!L258/'SCC X Ano = Fundo Cultural'!L224-1</f>
        <v>7.099376703065662</v>
      </c>
    </row>
    <row r="224" spans="1:12" x14ac:dyDescent="0.25">
      <c r="A224" s="25" t="s">
        <v>177</v>
      </c>
      <c r="B224" s="40" t="e">
        <f>+'SCC X Ano = Fundo Cultural'!B259/'SCC X Ano = Fundo Cultural'!B225-1</f>
        <v>#DIV/0!</v>
      </c>
      <c r="C224" s="40">
        <f>+'SCC X Ano = Fundo Cultural'!C259/'SCC X Ano = Fundo Cultural'!C225-1</f>
        <v>-1</v>
      </c>
      <c r="D224" s="40" t="e">
        <f>+'SCC X Ano = Fundo Cultural'!D259/'SCC X Ano = Fundo Cultural'!D225-1</f>
        <v>#DIV/0!</v>
      </c>
      <c r="E224" s="40" t="e">
        <f>+'SCC X Ano = Fundo Cultural'!E259/'SCC X Ano = Fundo Cultural'!E225-1</f>
        <v>#DIV/0!</v>
      </c>
      <c r="F224" s="40" t="e">
        <f>+'SCC X Ano = Fundo Cultural'!F259/'SCC X Ano = Fundo Cultural'!F225-1</f>
        <v>#DIV/0!</v>
      </c>
      <c r="G224" s="40" t="e">
        <f>+'SCC X Ano = Fundo Cultural'!G259/'SCC X Ano = Fundo Cultural'!G225-1</f>
        <v>#DIV/0!</v>
      </c>
      <c r="H224" s="40" t="e">
        <f>+'SCC X Ano = Fundo Cultural'!H259/'SCC X Ano = Fundo Cultural'!H225-1</f>
        <v>#DIV/0!</v>
      </c>
      <c r="I224" s="40" t="e">
        <f>+'SCC X Ano = Fundo Cultural'!I259/'SCC X Ano = Fundo Cultural'!I225-1</f>
        <v>#DIV/0!</v>
      </c>
      <c r="J224" s="40">
        <f>+'SCC X Ano = Fundo Cultural'!J259/'SCC X Ano = Fundo Cultural'!J225-1</f>
        <v>-0.34618101296395576</v>
      </c>
      <c r="K224" s="40" t="e">
        <f>+'SCC X Ano = Fundo Cultural'!K259/'SCC X Ano = Fundo Cultural'!K225-1</f>
        <v>#DIV/0!</v>
      </c>
      <c r="L224" s="40">
        <f>+'SCC X Ano = Fundo Cultural'!L259/'SCC X Ano = Fundo Cultural'!L225-1</f>
        <v>-0.34839563586347799</v>
      </c>
    </row>
    <row r="225" spans="1:12" x14ac:dyDescent="0.25">
      <c r="A225" s="25" t="s">
        <v>159</v>
      </c>
      <c r="B225" s="40" t="e">
        <f>+'SCC X Ano = Fundo Cultural'!B260/'SCC X Ano = Fundo Cultural'!B226-1</f>
        <v>#DIV/0!</v>
      </c>
      <c r="C225" s="40">
        <f>+'SCC X Ano = Fundo Cultural'!C260/'SCC X Ano = Fundo Cultural'!C226-1</f>
        <v>-1</v>
      </c>
      <c r="D225" s="40" t="e">
        <f>+'SCC X Ano = Fundo Cultural'!D260/'SCC X Ano = Fundo Cultural'!D226-1</f>
        <v>#DIV/0!</v>
      </c>
      <c r="E225" s="40" t="e">
        <f>+'SCC X Ano = Fundo Cultural'!E260/'SCC X Ano = Fundo Cultural'!E226-1</f>
        <v>#DIV/0!</v>
      </c>
      <c r="F225" s="40" t="e">
        <f>+'SCC X Ano = Fundo Cultural'!F260/'SCC X Ano = Fundo Cultural'!F226-1</f>
        <v>#DIV/0!</v>
      </c>
      <c r="G225" s="40" t="e">
        <f>+'SCC X Ano = Fundo Cultural'!G260/'SCC X Ano = Fundo Cultural'!G226-1</f>
        <v>#DIV/0!</v>
      </c>
      <c r="H225" s="40" t="e">
        <f>+'SCC X Ano = Fundo Cultural'!H260/'SCC X Ano = Fundo Cultural'!H226-1</f>
        <v>#DIV/0!</v>
      </c>
      <c r="I225" s="40" t="e">
        <f>+'SCC X Ano = Fundo Cultural'!I260/'SCC X Ano = Fundo Cultural'!I226-1</f>
        <v>#DIV/0!</v>
      </c>
      <c r="J225" s="40" t="e">
        <f>+'SCC X Ano = Fundo Cultural'!J260/'SCC X Ano = Fundo Cultural'!J226-1</f>
        <v>#DIV/0!</v>
      </c>
      <c r="K225" s="40" t="e">
        <f>+'SCC X Ano = Fundo Cultural'!K260/'SCC X Ano = Fundo Cultural'!K226-1</f>
        <v>#DIV/0!</v>
      </c>
      <c r="L225" s="40">
        <f>+'SCC X Ano = Fundo Cultural'!L260/'SCC X Ano = Fundo Cultural'!L226-1</f>
        <v>-1</v>
      </c>
    </row>
    <row r="226" spans="1:12" x14ac:dyDescent="0.25">
      <c r="A226" s="25" t="s">
        <v>191</v>
      </c>
      <c r="B226" s="40" t="e">
        <f>+'SCC X Ano = Fundo Cultural'!B261/'SCC X Ano = Fundo Cultural'!B227-1</f>
        <v>#DIV/0!</v>
      </c>
      <c r="C226" s="40">
        <f>+'SCC X Ano = Fundo Cultural'!C261/'SCC X Ano = Fundo Cultural'!C227-1</f>
        <v>-0.26207846608091201</v>
      </c>
      <c r="D226" s="40" t="e">
        <f>+'SCC X Ano = Fundo Cultural'!D261/'SCC X Ano = Fundo Cultural'!D227-1</f>
        <v>#DIV/0!</v>
      </c>
      <c r="E226" s="40" t="e">
        <f>+'SCC X Ano = Fundo Cultural'!E261/'SCC X Ano = Fundo Cultural'!E227-1</f>
        <v>#DIV/0!</v>
      </c>
      <c r="F226" s="40" t="e">
        <f>+'SCC X Ano = Fundo Cultural'!F261/'SCC X Ano = Fundo Cultural'!F227-1</f>
        <v>#DIV/0!</v>
      </c>
      <c r="G226" s="40">
        <f>+'SCC X Ano = Fundo Cultural'!G261/'SCC X Ano = Fundo Cultural'!G227-1</f>
        <v>-1</v>
      </c>
      <c r="H226" s="40" t="e">
        <f>+'SCC X Ano = Fundo Cultural'!H261/'SCC X Ano = Fundo Cultural'!H227-1</f>
        <v>#DIV/0!</v>
      </c>
      <c r="I226" s="40" t="e">
        <f>+'SCC X Ano = Fundo Cultural'!I261/'SCC X Ano = Fundo Cultural'!I227-1</f>
        <v>#DIV/0!</v>
      </c>
      <c r="J226" s="40">
        <f>+'SCC X Ano = Fundo Cultural'!J261/'SCC X Ano = Fundo Cultural'!J227-1</f>
        <v>0.50649804399608334</v>
      </c>
      <c r="K226" s="40" t="e">
        <f>+'SCC X Ano = Fundo Cultural'!K261/'SCC X Ano = Fundo Cultural'!K227-1</f>
        <v>#DIV/0!</v>
      </c>
      <c r="L226" s="40">
        <f>+'SCC X Ano = Fundo Cultural'!L261/'SCC X Ano = Fundo Cultural'!L227-1</f>
        <v>3.5018264972312085E-2</v>
      </c>
    </row>
    <row r="227" spans="1:12" x14ac:dyDescent="0.25">
      <c r="A227" s="25" t="s">
        <v>194</v>
      </c>
      <c r="B227" s="40" t="e">
        <f>+'SCC X Ano = Fundo Cultural'!B262/'SCC X Ano = Fundo Cultural'!B228-1</f>
        <v>#DIV/0!</v>
      </c>
      <c r="C227" s="40" t="e">
        <f>+'SCC X Ano = Fundo Cultural'!C262/'SCC X Ano = Fundo Cultural'!C228-1</f>
        <v>#DIV/0!</v>
      </c>
      <c r="D227" s="40">
        <f>+'SCC X Ano = Fundo Cultural'!D262/'SCC X Ano = Fundo Cultural'!D228-1</f>
        <v>-1</v>
      </c>
      <c r="E227" s="40" t="e">
        <f>+'SCC X Ano = Fundo Cultural'!E262/'SCC X Ano = Fundo Cultural'!E228-1</f>
        <v>#DIV/0!</v>
      </c>
      <c r="F227" s="40" t="e">
        <f>+'SCC X Ano = Fundo Cultural'!F262/'SCC X Ano = Fundo Cultural'!F228-1</f>
        <v>#DIV/0!</v>
      </c>
      <c r="G227" s="40" t="e">
        <f>+'SCC X Ano = Fundo Cultural'!G262/'SCC X Ano = Fundo Cultural'!G228-1</f>
        <v>#DIV/0!</v>
      </c>
      <c r="H227" s="40" t="e">
        <f>+'SCC X Ano = Fundo Cultural'!H262/'SCC X Ano = Fundo Cultural'!H228-1</f>
        <v>#DIV/0!</v>
      </c>
      <c r="I227" s="40" t="e">
        <f>+'SCC X Ano = Fundo Cultural'!I262/'SCC X Ano = Fundo Cultural'!I228-1</f>
        <v>#DIV/0!</v>
      </c>
      <c r="J227" s="40">
        <f>+'SCC X Ano = Fundo Cultural'!J262/'SCC X Ano = Fundo Cultural'!J228-1</f>
        <v>-0.4729699329356174</v>
      </c>
      <c r="K227" s="40" t="e">
        <f>+'SCC X Ano = Fundo Cultural'!K262/'SCC X Ano = Fundo Cultural'!K228-1</f>
        <v>#DIV/0!</v>
      </c>
      <c r="L227" s="40">
        <f>+'SCC X Ano = Fundo Cultural'!L262/'SCC X Ano = Fundo Cultural'!L228-1</f>
        <v>-0.47701490374509981</v>
      </c>
    </row>
    <row r="228" spans="1:12" x14ac:dyDescent="0.25">
      <c r="A228" s="25" t="s">
        <v>185</v>
      </c>
      <c r="B228" s="40" t="e">
        <f>+'SCC X Ano = Fundo Cultural'!B263/'SCC X Ano = Fundo Cultural'!B229-1</f>
        <v>#DIV/0!</v>
      </c>
      <c r="C228" s="40" t="e">
        <f>+'SCC X Ano = Fundo Cultural'!C263/'SCC X Ano = Fundo Cultural'!C229-1</f>
        <v>#DIV/0!</v>
      </c>
      <c r="D228" s="40" t="e">
        <f>+'SCC X Ano = Fundo Cultural'!D263/'SCC X Ano = Fundo Cultural'!D229-1</f>
        <v>#DIV/0!</v>
      </c>
      <c r="E228" s="40" t="e">
        <f>+'SCC X Ano = Fundo Cultural'!E263/'SCC X Ano = Fundo Cultural'!E229-1</f>
        <v>#DIV/0!</v>
      </c>
      <c r="F228" s="40" t="e">
        <f>+'SCC X Ano = Fundo Cultural'!F263/'SCC X Ano = Fundo Cultural'!F229-1</f>
        <v>#DIV/0!</v>
      </c>
      <c r="G228" s="40" t="e">
        <f>+'SCC X Ano = Fundo Cultural'!G263/'SCC X Ano = Fundo Cultural'!G229-1</f>
        <v>#DIV/0!</v>
      </c>
      <c r="H228" s="40" t="e">
        <f>+'SCC X Ano = Fundo Cultural'!H263/'SCC X Ano = Fundo Cultural'!H229-1</f>
        <v>#DIV/0!</v>
      </c>
      <c r="I228" s="40" t="e">
        <f>+'SCC X Ano = Fundo Cultural'!I263/'SCC X Ano = Fundo Cultural'!I229-1</f>
        <v>#DIV/0!</v>
      </c>
      <c r="J228" s="40" t="e">
        <f>+'SCC X Ano = Fundo Cultural'!J263/'SCC X Ano = Fundo Cultural'!J229-1</f>
        <v>#DIV/0!</v>
      </c>
      <c r="K228" s="40" t="e">
        <f>+'SCC X Ano = Fundo Cultural'!K263/'SCC X Ano = Fundo Cultural'!K229-1</f>
        <v>#DIV/0!</v>
      </c>
      <c r="L228" s="40" t="e">
        <f>+'SCC X Ano = Fundo Cultural'!L263/'SCC X Ano = Fundo Cultural'!L229-1</f>
        <v>#DIV/0!</v>
      </c>
    </row>
    <row r="229" spans="1:12" x14ac:dyDescent="0.25">
      <c r="A229" s="25" t="s">
        <v>200</v>
      </c>
      <c r="B229" s="40" t="e">
        <f>+'SCC X Ano = Fundo Cultural'!B264/'SCC X Ano = Fundo Cultural'!B230-1</f>
        <v>#DIV/0!</v>
      </c>
      <c r="C229" s="40" t="e">
        <f>+'SCC X Ano = Fundo Cultural'!C264/'SCC X Ano = Fundo Cultural'!C230-1</f>
        <v>#DIV/0!</v>
      </c>
      <c r="D229" s="40" t="e">
        <f>+'SCC X Ano = Fundo Cultural'!D264/'SCC X Ano = Fundo Cultural'!D230-1</f>
        <v>#DIV/0!</v>
      </c>
      <c r="E229" s="40" t="e">
        <f>+'SCC X Ano = Fundo Cultural'!E264/'SCC X Ano = Fundo Cultural'!E230-1</f>
        <v>#DIV/0!</v>
      </c>
      <c r="F229" s="40" t="e">
        <f>+'SCC X Ano = Fundo Cultural'!F264/'SCC X Ano = Fundo Cultural'!F230-1</f>
        <v>#DIV/0!</v>
      </c>
      <c r="G229" s="40" t="e">
        <f>+'SCC X Ano = Fundo Cultural'!G264/'SCC X Ano = Fundo Cultural'!G230-1</f>
        <v>#DIV/0!</v>
      </c>
      <c r="H229" s="40" t="e">
        <f>+'SCC X Ano = Fundo Cultural'!H264/'SCC X Ano = Fundo Cultural'!H230-1</f>
        <v>#DIV/0!</v>
      </c>
      <c r="I229" s="40" t="e">
        <f>+'SCC X Ano = Fundo Cultural'!I264/'SCC X Ano = Fundo Cultural'!I230-1</f>
        <v>#DIV/0!</v>
      </c>
      <c r="J229" s="40" t="e">
        <f>+'SCC X Ano = Fundo Cultural'!J264/'SCC X Ano = Fundo Cultural'!J230-1</f>
        <v>#DIV/0!</v>
      </c>
      <c r="K229" s="40" t="e">
        <f>+'SCC X Ano = Fundo Cultural'!K264/'SCC X Ano = Fundo Cultural'!K230-1</f>
        <v>#DIV/0!</v>
      </c>
      <c r="L229" s="40" t="e">
        <f>+'SCC X Ano = Fundo Cultural'!L264/'SCC X Ano = Fundo Cultural'!L230-1</f>
        <v>#DIV/0!</v>
      </c>
    </row>
    <row r="230" spans="1:12" x14ac:dyDescent="0.25">
      <c r="A230" s="25" t="s">
        <v>198</v>
      </c>
      <c r="B230" s="40" t="e">
        <f>+'SCC X Ano = Fundo Cultural'!B265/'SCC X Ano = Fundo Cultural'!B231-1</f>
        <v>#DIV/0!</v>
      </c>
      <c r="C230" s="40" t="e">
        <f>+'SCC X Ano = Fundo Cultural'!C265/'SCC X Ano = Fundo Cultural'!C231-1</f>
        <v>#DIV/0!</v>
      </c>
      <c r="D230" s="40" t="e">
        <f>+'SCC X Ano = Fundo Cultural'!D265/'SCC X Ano = Fundo Cultural'!D231-1</f>
        <v>#DIV/0!</v>
      </c>
      <c r="E230" s="40" t="e">
        <f>+'SCC X Ano = Fundo Cultural'!E265/'SCC X Ano = Fundo Cultural'!E231-1</f>
        <v>#DIV/0!</v>
      </c>
      <c r="F230" s="40" t="e">
        <f>+'SCC X Ano = Fundo Cultural'!F265/'SCC X Ano = Fundo Cultural'!F231-1</f>
        <v>#DIV/0!</v>
      </c>
      <c r="G230" s="40" t="e">
        <f>+'SCC X Ano = Fundo Cultural'!G265/'SCC X Ano = Fundo Cultural'!G231-1</f>
        <v>#DIV/0!</v>
      </c>
      <c r="H230" s="40" t="e">
        <f>+'SCC X Ano = Fundo Cultural'!H265/'SCC X Ano = Fundo Cultural'!H231-1</f>
        <v>#DIV/0!</v>
      </c>
      <c r="I230" s="40" t="e">
        <f>+'SCC X Ano = Fundo Cultural'!I265/'SCC X Ano = Fundo Cultural'!I231-1</f>
        <v>#DIV/0!</v>
      </c>
      <c r="J230" s="40">
        <f>+'SCC X Ano = Fundo Cultural'!J265/'SCC X Ano = Fundo Cultural'!J231-1</f>
        <v>2.9157651577476402</v>
      </c>
      <c r="K230" s="40" t="e">
        <f>+'SCC X Ano = Fundo Cultural'!K265/'SCC X Ano = Fundo Cultural'!K231-1</f>
        <v>#DIV/0!</v>
      </c>
      <c r="L230" s="40">
        <f>+'SCC X Ano = Fundo Cultural'!L265/'SCC X Ano = Fundo Cultural'!L231-1</f>
        <v>2.9157651577476402</v>
      </c>
    </row>
    <row r="231" spans="1:12" x14ac:dyDescent="0.25">
      <c r="A231" s="25" t="s">
        <v>173</v>
      </c>
      <c r="B231" s="40" t="e">
        <f>+'SCC X Ano = Fundo Cultural'!B266/'SCC X Ano = Fundo Cultural'!B232-1</f>
        <v>#DIV/0!</v>
      </c>
      <c r="C231" s="40" t="e">
        <f>+'SCC X Ano = Fundo Cultural'!C266/'SCC X Ano = Fundo Cultural'!C232-1</f>
        <v>#DIV/0!</v>
      </c>
      <c r="D231" s="40" t="e">
        <f>+'SCC X Ano = Fundo Cultural'!D266/'SCC X Ano = Fundo Cultural'!D232-1</f>
        <v>#DIV/0!</v>
      </c>
      <c r="E231" s="40" t="e">
        <f>+'SCC X Ano = Fundo Cultural'!E266/'SCC X Ano = Fundo Cultural'!E232-1</f>
        <v>#DIV/0!</v>
      </c>
      <c r="F231" s="40" t="e">
        <f>+'SCC X Ano = Fundo Cultural'!F266/'SCC X Ano = Fundo Cultural'!F232-1</f>
        <v>#DIV/0!</v>
      </c>
      <c r="G231" s="40" t="e">
        <f>+'SCC X Ano = Fundo Cultural'!G266/'SCC X Ano = Fundo Cultural'!G232-1</f>
        <v>#DIV/0!</v>
      </c>
      <c r="H231" s="40" t="e">
        <f>+'SCC X Ano = Fundo Cultural'!H266/'SCC X Ano = Fundo Cultural'!H232-1</f>
        <v>#DIV/0!</v>
      </c>
      <c r="I231" s="40" t="e">
        <f>+'SCC X Ano = Fundo Cultural'!I266/'SCC X Ano = Fundo Cultural'!I232-1</f>
        <v>#DIV/0!</v>
      </c>
      <c r="J231" s="40" t="e">
        <f>+'SCC X Ano = Fundo Cultural'!J266/'SCC X Ano = Fundo Cultural'!J232-1</f>
        <v>#DIV/0!</v>
      </c>
      <c r="K231" s="40" t="e">
        <f>+'SCC X Ano = Fundo Cultural'!K266/'SCC X Ano = Fundo Cultural'!K232-1</f>
        <v>#DIV/0!</v>
      </c>
      <c r="L231" s="40" t="e">
        <f>+'SCC X Ano = Fundo Cultural'!L266/'SCC X Ano = Fundo Cultural'!L232-1</f>
        <v>#DIV/0!</v>
      </c>
    </row>
    <row r="232" spans="1:12" x14ac:dyDescent="0.25">
      <c r="A232" s="25" t="s">
        <v>169</v>
      </c>
      <c r="B232" s="40" t="e">
        <f>+'SCC X Ano = Fundo Cultural'!B267/'SCC X Ano = Fundo Cultural'!B233-1</f>
        <v>#DIV/0!</v>
      </c>
      <c r="C232" s="40" t="e">
        <f>+'SCC X Ano = Fundo Cultural'!C267/'SCC X Ano = Fundo Cultural'!C233-1</f>
        <v>#DIV/0!</v>
      </c>
      <c r="D232" s="40" t="e">
        <f>+'SCC X Ano = Fundo Cultural'!D267/'SCC X Ano = Fundo Cultural'!D233-1</f>
        <v>#DIV/0!</v>
      </c>
      <c r="E232" s="40" t="e">
        <f>+'SCC X Ano = Fundo Cultural'!E267/'SCC X Ano = Fundo Cultural'!E233-1</f>
        <v>#DIV/0!</v>
      </c>
      <c r="F232" s="40" t="e">
        <f>+'SCC X Ano = Fundo Cultural'!F267/'SCC X Ano = Fundo Cultural'!F233-1</f>
        <v>#DIV/0!</v>
      </c>
      <c r="G232" s="40" t="e">
        <f>+'SCC X Ano = Fundo Cultural'!G267/'SCC X Ano = Fundo Cultural'!G233-1</f>
        <v>#DIV/0!</v>
      </c>
      <c r="H232" s="40" t="e">
        <f>+'SCC X Ano = Fundo Cultural'!H267/'SCC X Ano = Fundo Cultural'!H233-1</f>
        <v>#DIV/0!</v>
      </c>
      <c r="I232" s="40" t="e">
        <f>+'SCC X Ano = Fundo Cultural'!I267/'SCC X Ano = Fundo Cultural'!I233-1</f>
        <v>#DIV/0!</v>
      </c>
      <c r="J232" s="40" t="e">
        <f>+'SCC X Ano = Fundo Cultural'!J267/'SCC X Ano = Fundo Cultural'!J233-1</f>
        <v>#DIV/0!</v>
      </c>
      <c r="K232" s="40" t="e">
        <f>+'SCC X Ano = Fundo Cultural'!K267/'SCC X Ano = Fundo Cultural'!K233-1</f>
        <v>#DIV/0!</v>
      </c>
      <c r="L232" s="40" t="e">
        <f>+'SCC X Ano = Fundo Cultural'!L267/'SCC X Ano = Fundo Cultural'!L233-1</f>
        <v>#DIV/0!</v>
      </c>
    </row>
    <row r="233" spans="1:12" x14ac:dyDescent="0.25">
      <c r="A233" s="25" t="s">
        <v>163</v>
      </c>
      <c r="B233" s="40" t="e">
        <f>+'SCC X Ano = Fundo Cultural'!B268/'SCC X Ano = Fundo Cultural'!B234-1</f>
        <v>#DIV/0!</v>
      </c>
      <c r="C233" s="40" t="e">
        <f>+'SCC X Ano = Fundo Cultural'!C268/'SCC X Ano = Fundo Cultural'!C234-1</f>
        <v>#DIV/0!</v>
      </c>
      <c r="D233" s="40" t="e">
        <f>+'SCC X Ano = Fundo Cultural'!D268/'SCC X Ano = Fundo Cultural'!D234-1</f>
        <v>#DIV/0!</v>
      </c>
      <c r="E233" s="40" t="e">
        <f>+'SCC X Ano = Fundo Cultural'!E268/'SCC X Ano = Fundo Cultural'!E234-1</f>
        <v>#DIV/0!</v>
      </c>
      <c r="F233" s="40" t="e">
        <f>+'SCC X Ano = Fundo Cultural'!F268/'SCC X Ano = Fundo Cultural'!F234-1</f>
        <v>#DIV/0!</v>
      </c>
      <c r="G233" s="40" t="e">
        <f>+'SCC X Ano = Fundo Cultural'!G268/'SCC X Ano = Fundo Cultural'!G234-1</f>
        <v>#DIV/0!</v>
      </c>
      <c r="H233" s="40" t="e">
        <f>+'SCC X Ano = Fundo Cultural'!H268/'SCC X Ano = Fundo Cultural'!H234-1</f>
        <v>#DIV/0!</v>
      </c>
      <c r="I233" s="40" t="e">
        <f>+'SCC X Ano = Fundo Cultural'!I268/'SCC X Ano = Fundo Cultural'!I234-1</f>
        <v>#DIV/0!</v>
      </c>
      <c r="J233" s="40">
        <f>+'SCC X Ano = Fundo Cultural'!J268/'SCC X Ano = Fundo Cultural'!J234-1</f>
        <v>-0.67352897720947391</v>
      </c>
      <c r="K233" s="40" t="e">
        <f>+'SCC X Ano = Fundo Cultural'!K268/'SCC X Ano = Fundo Cultural'!K234-1</f>
        <v>#DIV/0!</v>
      </c>
      <c r="L233" s="40">
        <f>+'SCC X Ano = Fundo Cultural'!L268/'SCC X Ano = Fundo Cultural'!L234-1</f>
        <v>-0.67352897720947391</v>
      </c>
    </row>
    <row r="234" spans="1:12" x14ac:dyDescent="0.25">
      <c r="A234" s="25" t="s">
        <v>155</v>
      </c>
      <c r="B234" s="40" t="e">
        <f>+'SCC X Ano = Fundo Cultural'!B269/'SCC X Ano = Fundo Cultural'!B235-1</f>
        <v>#DIV/0!</v>
      </c>
      <c r="C234" s="40" t="e">
        <f>+'SCC X Ano = Fundo Cultural'!C269/'SCC X Ano = Fundo Cultural'!C235-1</f>
        <v>#DIV/0!</v>
      </c>
      <c r="D234" s="40" t="e">
        <f>+'SCC X Ano = Fundo Cultural'!D269/'SCC X Ano = Fundo Cultural'!D235-1</f>
        <v>#DIV/0!</v>
      </c>
      <c r="E234" s="40" t="e">
        <f>+'SCC X Ano = Fundo Cultural'!E269/'SCC X Ano = Fundo Cultural'!E235-1</f>
        <v>#DIV/0!</v>
      </c>
      <c r="F234" s="40" t="e">
        <f>+'SCC X Ano = Fundo Cultural'!F269/'SCC X Ano = Fundo Cultural'!F235-1</f>
        <v>#DIV/0!</v>
      </c>
      <c r="G234" s="40" t="e">
        <f>+'SCC X Ano = Fundo Cultural'!G269/'SCC X Ano = Fundo Cultural'!G235-1</f>
        <v>#DIV/0!</v>
      </c>
      <c r="H234" s="40" t="e">
        <f>+'SCC X Ano = Fundo Cultural'!H269/'SCC X Ano = Fundo Cultural'!H235-1</f>
        <v>#DIV/0!</v>
      </c>
      <c r="I234" s="40" t="e">
        <f>+'SCC X Ano = Fundo Cultural'!I269/'SCC X Ano = Fundo Cultural'!I235-1</f>
        <v>#DIV/0!</v>
      </c>
      <c r="J234" s="40" t="e">
        <f>+'SCC X Ano = Fundo Cultural'!J269/'SCC X Ano = Fundo Cultural'!J235-1</f>
        <v>#DIV/0!</v>
      </c>
      <c r="K234" s="40" t="e">
        <f>+'SCC X Ano = Fundo Cultural'!K269/'SCC X Ano = Fundo Cultural'!K235-1</f>
        <v>#DIV/0!</v>
      </c>
      <c r="L234" s="40" t="e">
        <f>+'SCC X Ano = Fundo Cultural'!L269/'SCC X Ano = Fundo Cultural'!L235-1</f>
        <v>#DIV/0!</v>
      </c>
    </row>
    <row r="235" spans="1:12" x14ac:dyDescent="0.25">
      <c r="A235" s="1" t="s">
        <v>223</v>
      </c>
      <c r="B235" s="40" t="e">
        <f>+'SCC X Ano = Fundo Cultural'!B270/'SCC X Ano = Fundo Cultural'!B236-1</f>
        <v>#DIV/0!</v>
      </c>
      <c r="C235" s="40">
        <f>+'SCC X Ano = Fundo Cultural'!C270/'SCC X Ano = Fundo Cultural'!C236-1</f>
        <v>-0.33264632924651794</v>
      </c>
      <c r="D235" s="40">
        <f>+'SCC X Ano = Fundo Cultural'!D270/'SCC X Ano = Fundo Cultural'!D236-1</f>
        <v>-1</v>
      </c>
      <c r="E235" s="40" t="e">
        <f>+'SCC X Ano = Fundo Cultural'!E270/'SCC X Ano = Fundo Cultural'!E236-1</f>
        <v>#DIV/0!</v>
      </c>
      <c r="F235" s="40" t="e">
        <f>+'SCC X Ano = Fundo Cultural'!F270/'SCC X Ano = Fundo Cultural'!F236-1</f>
        <v>#DIV/0!</v>
      </c>
      <c r="G235" s="40">
        <f>+'SCC X Ano = Fundo Cultural'!G270/'SCC X Ano = Fundo Cultural'!G236-1</f>
        <v>-1</v>
      </c>
      <c r="H235" s="40" t="e">
        <f>+'SCC X Ano = Fundo Cultural'!H270/'SCC X Ano = Fundo Cultural'!H236-1</f>
        <v>#DIV/0!</v>
      </c>
      <c r="I235" s="40" t="e">
        <f>+'SCC X Ano = Fundo Cultural'!I270/'SCC X Ano = Fundo Cultural'!I236-1</f>
        <v>#DIV/0!</v>
      </c>
      <c r="J235" s="40">
        <f>+'SCC X Ano = Fundo Cultural'!J270/'SCC X Ano = Fundo Cultural'!J236-1</f>
        <v>0.34132072846105799</v>
      </c>
      <c r="K235" s="40" t="e">
        <f>+'SCC X Ano = Fundo Cultural'!K270/'SCC X Ano = Fundo Cultural'!K236-1</f>
        <v>#DIV/0!</v>
      </c>
      <c r="L235" s="40">
        <f>+'SCC X Ano = Fundo Cultural'!L270/'SCC X Ano = Fundo Cultural'!L236-1</f>
        <v>9.0285678489725463E-2</v>
      </c>
    </row>
    <row r="240" spans="1:12" x14ac:dyDescent="0.25">
      <c r="A240" s="2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25"/>
      <c r="B241" s="25" t="s">
        <v>224</v>
      </c>
      <c r="C241" s="25" t="s">
        <v>228</v>
      </c>
      <c r="D241" s="25" t="s">
        <v>15</v>
      </c>
      <c r="E241" s="25" t="s">
        <v>229</v>
      </c>
      <c r="F241" s="25" t="s">
        <v>226</v>
      </c>
      <c r="G241" s="25" t="s">
        <v>227</v>
      </c>
      <c r="H241" s="25" t="s">
        <v>131</v>
      </c>
      <c r="I241" s="25" t="s">
        <v>130</v>
      </c>
      <c r="J241" s="25" t="s">
        <v>129</v>
      </c>
      <c r="K241" s="25" t="s">
        <v>230</v>
      </c>
      <c r="L241" s="25" t="s">
        <v>404</v>
      </c>
    </row>
    <row r="242" spans="1:12" x14ac:dyDescent="0.25">
      <c r="A242" s="25" t="s">
        <v>132</v>
      </c>
      <c r="B242" s="40" t="e">
        <f>+'SCC X Ano = Fundo Cultural'!B277/'SCC X Ano = Fundo Cultural'!C243-1</f>
        <v>#DIV/0!</v>
      </c>
      <c r="C242" s="40" t="e">
        <f>+'SCC X Ano = Fundo Cultural'!C277/'SCC X Ano = Fundo Cultural'!#REF!-1</f>
        <v>#REF!</v>
      </c>
      <c r="D242" s="40" t="e">
        <f>+'SCC X Ano = Fundo Cultural'!D277/'SCC X Ano = Fundo Cultural'!D243-1</f>
        <v>#DIV/0!</v>
      </c>
      <c r="E242" s="40" t="e">
        <f>+'SCC X Ano = Fundo Cultural'!E277/'SCC X Ano = Fundo Cultural'!E243-1</f>
        <v>#DIV/0!</v>
      </c>
      <c r="F242" s="40" t="e">
        <f>+'SCC X Ano = Fundo Cultural'!F277/'SCC X Ano = Fundo Cultural'!F243-1</f>
        <v>#DIV/0!</v>
      </c>
      <c r="G242" s="40" t="e">
        <f>+'SCC X Ano = Fundo Cultural'!G277/'SCC X Ano = Fundo Cultural'!G243-1</f>
        <v>#DIV/0!</v>
      </c>
      <c r="H242" s="40" t="e">
        <f>+'SCC X Ano = Fundo Cultural'!H277/'SCC X Ano = Fundo Cultural'!H243-1</f>
        <v>#DIV/0!</v>
      </c>
      <c r="I242" s="40" t="e">
        <f>+'SCC X Ano = Fundo Cultural'!I277/'SCC X Ano = Fundo Cultural'!I243-1</f>
        <v>#DIV/0!</v>
      </c>
      <c r="J242" s="40" t="e">
        <f>+'SCC X Ano = Fundo Cultural'!J277/'SCC X Ano = Fundo Cultural'!J243-1</f>
        <v>#DIV/0!</v>
      </c>
      <c r="K242" s="40" t="e">
        <f>+'SCC X Ano = Fundo Cultural'!K277/'SCC X Ano = Fundo Cultural'!K243-1</f>
        <v>#DIV/0!</v>
      </c>
      <c r="L242" s="40" t="e">
        <f>+'SCC X Ano = Fundo Cultural'!L277/'SCC X Ano = Fundo Cultural'!L243-1</f>
        <v>#DIV/0!</v>
      </c>
    </row>
    <row r="243" spans="1:12" x14ac:dyDescent="0.25">
      <c r="A243" s="25" t="s">
        <v>134</v>
      </c>
      <c r="B243" s="40" t="e">
        <f>+'SCC X Ano = Fundo Cultural'!B278/'SCC X Ano = Fundo Cultural'!B244-1</f>
        <v>#DIV/0!</v>
      </c>
      <c r="C243" s="40" t="e">
        <f>+'SCC X Ano = Fundo Cultural'!C278/'SCC X Ano = Fundo Cultural'!C244-1</f>
        <v>#DIV/0!</v>
      </c>
      <c r="D243" s="40" t="e">
        <f>+'SCC X Ano = Fundo Cultural'!D278/'SCC X Ano = Fundo Cultural'!D244-1</f>
        <v>#DIV/0!</v>
      </c>
      <c r="E243" s="40" t="e">
        <f>+'SCC X Ano = Fundo Cultural'!E278/'SCC X Ano = Fundo Cultural'!E244-1</f>
        <v>#DIV/0!</v>
      </c>
      <c r="F243" s="40" t="e">
        <f>+'SCC X Ano = Fundo Cultural'!F278/'SCC X Ano = Fundo Cultural'!F244-1</f>
        <v>#DIV/0!</v>
      </c>
      <c r="G243" s="40" t="e">
        <f>+'SCC X Ano = Fundo Cultural'!G278/'SCC X Ano = Fundo Cultural'!G244-1</f>
        <v>#DIV/0!</v>
      </c>
      <c r="H243" s="40" t="e">
        <f>+'SCC X Ano = Fundo Cultural'!H278/'SCC X Ano = Fundo Cultural'!H244-1</f>
        <v>#DIV/0!</v>
      </c>
      <c r="I243" s="40" t="e">
        <f>+'SCC X Ano = Fundo Cultural'!I278/'SCC X Ano = Fundo Cultural'!I244-1</f>
        <v>#DIV/0!</v>
      </c>
      <c r="J243" s="40" t="e">
        <f>+'SCC X Ano = Fundo Cultural'!J278/'SCC X Ano = Fundo Cultural'!J244-1</f>
        <v>#DIV/0!</v>
      </c>
      <c r="K243" s="40" t="e">
        <f>+'SCC X Ano = Fundo Cultural'!K278/'SCC X Ano = Fundo Cultural'!K244-1</f>
        <v>#DIV/0!</v>
      </c>
      <c r="L243" s="40" t="e">
        <f>+'SCC X Ano = Fundo Cultural'!L278/'SCC X Ano = Fundo Cultural'!L244-1</f>
        <v>#DIV/0!</v>
      </c>
    </row>
    <row r="244" spans="1:12" x14ac:dyDescent="0.25">
      <c r="A244" s="25" t="s">
        <v>139</v>
      </c>
      <c r="B244" s="40" t="e">
        <f>+'SCC X Ano = Fundo Cultural'!B279/'SCC X Ano = Fundo Cultural'!B245-1</f>
        <v>#DIV/0!</v>
      </c>
      <c r="C244" s="40" t="e">
        <f>+'SCC X Ano = Fundo Cultural'!C279/'SCC X Ano = Fundo Cultural'!C245-1</f>
        <v>#DIV/0!</v>
      </c>
      <c r="D244" s="40" t="e">
        <f>+'SCC X Ano = Fundo Cultural'!D279/'SCC X Ano = Fundo Cultural'!D245-1</f>
        <v>#DIV/0!</v>
      </c>
      <c r="E244" s="40" t="e">
        <f>+'SCC X Ano = Fundo Cultural'!E279/'SCC X Ano = Fundo Cultural'!E245-1</f>
        <v>#DIV/0!</v>
      </c>
      <c r="F244" s="40" t="e">
        <f>+'SCC X Ano = Fundo Cultural'!F279/'SCC X Ano = Fundo Cultural'!F245-1</f>
        <v>#DIV/0!</v>
      </c>
      <c r="G244" s="40" t="e">
        <f>+'SCC X Ano = Fundo Cultural'!G279/'SCC X Ano = Fundo Cultural'!G245-1</f>
        <v>#DIV/0!</v>
      </c>
      <c r="H244" s="40" t="e">
        <f>+'SCC X Ano = Fundo Cultural'!H279/'SCC X Ano = Fundo Cultural'!H245-1</f>
        <v>#DIV/0!</v>
      </c>
      <c r="I244" s="40" t="e">
        <f>+'SCC X Ano = Fundo Cultural'!I279/'SCC X Ano = Fundo Cultural'!I245-1</f>
        <v>#DIV/0!</v>
      </c>
      <c r="J244" s="40" t="e">
        <f>+'SCC X Ano = Fundo Cultural'!J279/'SCC X Ano = Fundo Cultural'!J245-1</f>
        <v>#DIV/0!</v>
      </c>
      <c r="K244" s="40" t="e">
        <f>+'SCC X Ano = Fundo Cultural'!K279/'SCC X Ano = Fundo Cultural'!K245-1</f>
        <v>#DIV/0!</v>
      </c>
      <c r="L244" s="40" t="e">
        <f>+'SCC X Ano = Fundo Cultural'!L279/'SCC X Ano = Fundo Cultural'!L245-1</f>
        <v>#DIV/0!</v>
      </c>
    </row>
    <row r="245" spans="1:12" x14ac:dyDescent="0.25">
      <c r="A245" s="25" t="s">
        <v>143</v>
      </c>
      <c r="B245" s="40" t="e">
        <f>+'SCC X Ano = Fundo Cultural'!B280/'SCC X Ano = Fundo Cultural'!B246-1</f>
        <v>#DIV/0!</v>
      </c>
      <c r="C245" s="40" t="e">
        <f>+'SCC X Ano = Fundo Cultural'!C280/'SCC X Ano = Fundo Cultural'!C246-1</f>
        <v>#DIV/0!</v>
      </c>
      <c r="D245" s="40" t="e">
        <f>+'SCC X Ano = Fundo Cultural'!D280/'SCC X Ano = Fundo Cultural'!D246-1</f>
        <v>#DIV/0!</v>
      </c>
      <c r="E245" s="40" t="e">
        <f>+'SCC X Ano = Fundo Cultural'!E280/'SCC X Ano = Fundo Cultural'!E246-1</f>
        <v>#DIV/0!</v>
      </c>
      <c r="F245" s="40" t="e">
        <f>+'SCC X Ano = Fundo Cultural'!F280/'SCC X Ano = Fundo Cultural'!F246-1</f>
        <v>#DIV/0!</v>
      </c>
      <c r="G245" s="40" t="e">
        <f>+'SCC X Ano = Fundo Cultural'!G280/'SCC X Ano = Fundo Cultural'!G246-1</f>
        <v>#DIV/0!</v>
      </c>
      <c r="H245" s="40" t="e">
        <f>+'SCC X Ano = Fundo Cultural'!H280/'SCC X Ano = Fundo Cultural'!H246-1</f>
        <v>#DIV/0!</v>
      </c>
      <c r="I245" s="40" t="e">
        <f>+'SCC X Ano = Fundo Cultural'!I280/'SCC X Ano = Fundo Cultural'!I246-1</f>
        <v>#DIV/0!</v>
      </c>
      <c r="J245" s="40" t="e">
        <f>+'SCC X Ano = Fundo Cultural'!J280/'SCC X Ano = Fundo Cultural'!J246-1</f>
        <v>#DIV/0!</v>
      </c>
      <c r="K245" s="40" t="e">
        <f>+'SCC X Ano = Fundo Cultural'!K280/'SCC X Ano = Fundo Cultural'!K246-1</f>
        <v>#DIV/0!</v>
      </c>
      <c r="L245" s="40" t="e">
        <f>+'SCC X Ano = Fundo Cultural'!L280/'SCC X Ano = Fundo Cultural'!L246-1</f>
        <v>#DIV/0!</v>
      </c>
    </row>
    <row r="246" spans="1:12" x14ac:dyDescent="0.25">
      <c r="A246" s="25" t="s">
        <v>146</v>
      </c>
      <c r="B246" s="40" t="e">
        <f>+'SCC X Ano = Fundo Cultural'!B281/'SCC X Ano = Fundo Cultural'!B247-1</f>
        <v>#DIV/0!</v>
      </c>
      <c r="C246" s="40" t="e">
        <f>+'SCC X Ano = Fundo Cultural'!C281/'SCC X Ano = Fundo Cultural'!C247-1</f>
        <v>#DIV/0!</v>
      </c>
      <c r="D246" s="40" t="e">
        <f>+'SCC X Ano = Fundo Cultural'!D281/'SCC X Ano = Fundo Cultural'!D247-1</f>
        <v>#DIV/0!</v>
      </c>
      <c r="E246" s="40" t="e">
        <f>+'SCC X Ano = Fundo Cultural'!E281/'SCC X Ano = Fundo Cultural'!E247-1</f>
        <v>#DIV/0!</v>
      </c>
      <c r="F246" s="40" t="e">
        <f>+'SCC X Ano = Fundo Cultural'!F281/'SCC X Ano = Fundo Cultural'!F247-1</f>
        <v>#DIV/0!</v>
      </c>
      <c r="G246" s="40" t="e">
        <f>+'SCC X Ano = Fundo Cultural'!G281/'SCC X Ano = Fundo Cultural'!G247-1</f>
        <v>#DIV/0!</v>
      </c>
      <c r="H246" s="40" t="e">
        <f>+'SCC X Ano = Fundo Cultural'!H281/'SCC X Ano = Fundo Cultural'!H247-1</f>
        <v>#DIV/0!</v>
      </c>
      <c r="I246" s="40" t="e">
        <f>+'SCC X Ano = Fundo Cultural'!I281/'SCC X Ano = Fundo Cultural'!I247-1</f>
        <v>#DIV/0!</v>
      </c>
      <c r="J246" s="40">
        <f>+'SCC X Ano = Fundo Cultural'!J281/'SCC X Ano = Fundo Cultural'!J247-1</f>
        <v>-0.35254766755510514</v>
      </c>
      <c r="K246" s="40" t="e">
        <f>+'SCC X Ano = Fundo Cultural'!K281/'SCC X Ano = Fundo Cultural'!K247-1</f>
        <v>#DIV/0!</v>
      </c>
      <c r="L246" s="40">
        <f>+'SCC X Ano = Fundo Cultural'!L281/'SCC X Ano = Fundo Cultural'!L247-1</f>
        <v>-0.35254766755510514</v>
      </c>
    </row>
    <row r="247" spans="1:12" x14ac:dyDescent="0.25">
      <c r="A247" s="25" t="s">
        <v>141</v>
      </c>
      <c r="B247" s="40" t="e">
        <f>+'SCC X Ano = Fundo Cultural'!B282/'SCC X Ano = Fundo Cultural'!B248-1</f>
        <v>#DIV/0!</v>
      </c>
      <c r="C247" s="40" t="e">
        <f>+'SCC X Ano = Fundo Cultural'!C282/'SCC X Ano = Fundo Cultural'!C248-1</f>
        <v>#DIV/0!</v>
      </c>
      <c r="D247" s="40" t="e">
        <f>+'SCC X Ano = Fundo Cultural'!D282/'SCC X Ano = Fundo Cultural'!D248-1</f>
        <v>#DIV/0!</v>
      </c>
      <c r="E247" s="40" t="e">
        <f>+'SCC X Ano = Fundo Cultural'!E282/'SCC X Ano = Fundo Cultural'!E248-1</f>
        <v>#DIV/0!</v>
      </c>
      <c r="F247" s="40" t="e">
        <f>+'SCC X Ano = Fundo Cultural'!F282/'SCC X Ano = Fundo Cultural'!F248-1</f>
        <v>#DIV/0!</v>
      </c>
      <c r="G247" s="40" t="e">
        <f>+'SCC X Ano = Fundo Cultural'!G282/'SCC X Ano = Fundo Cultural'!G248-1</f>
        <v>#DIV/0!</v>
      </c>
      <c r="H247" s="40" t="e">
        <f>+'SCC X Ano = Fundo Cultural'!H282/'SCC X Ano = Fundo Cultural'!H248-1</f>
        <v>#DIV/0!</v>
      </c>
      <c r="I247" s="40" t="e">
        <f>+'SCC X Ano = Fundo Cultural'!I282/'SCC X Ano = Fundo Cultural'!I248-1</f>
        <v>#DIV/0!</v>
      </c>
      <c r="J247" s="40" t="e">
        <f>+'SCC X Ano = Fundo Cultural'!J282/'SCC X Ano = Fundo Cultural'!J248-1</f>
        <v>#DIV/0!</v>
      </c>
      <c r="K247" s="40" t="e">
        <f>+'SCC X Ano = Fundo Cultural'!K282/'SCC X Ano = Fundo Cultural'!K248-1</f>
        <v>#DIV/0!</v>
      </c>
      <c r="L247" s="40" t="e">
        <f>+'SCC X Ano = Fundo Cultural'!L282/'SCC X Ano = Fundo Cultural'!L248-1</f>
        <v>#DIV/0!</v>
      </c>
    </row>
    <row r="248" spans="1:12" x14ac:dyDescent="0.25">
      <c r="A248" s="25" t="s">
        <v>153</v>
      </c>
      <c r="B248" s="40" t="e">
        <f>+'SCC X Ano = Fundo Cultural'!B283/'SCC X Ano = Fundo Cultural'!B249-1</f>
        <v>#DIV/0!</v>
      </c>
      <c r="C248" s="40" t="e">
        <f>+'SCC X Ano = Fundo Cultural'!C283/'SCC X Ano = Fundo Cultural'!C249-1</f>
        <v>#DIV/0!</v>
      </c>
      <c r="D248" s="40" t="e">
        <f>+'SCC X Ano = Fundo Cultural'!D283/'SCC X Ano = Fundo Cultural'!D249-1</f>
        <v>#DIV/0!</v>
      </c>
      <c r="E248" s="40" t="e">
        <f>+'SCC X Ano = Fundo Cultural'!E283/'SCC X Ano = Fundo Cultural'!E249-1</f>
        <v>#DIV/0!</v>
      </c>
      <c r="F248" s="40" t="e">
        <f>+'SCC X Ano = Fundo Cultural'!F283/'SCC X Ano = Fundo Cultural'!F249-1</f>
        <v>#DIV/0!</v>
      </c>
      <c r="G248" s="40" t="e">
        <f>+'SCC X Ano = Fundo Cultural'!G283/'SCC X Ano = Fundo Cultural'!G249-1</f>
        <v>#DIV/0!</v>
      </c>
      <c r="H248" s="40" t="e">
        <f>+'SCC X Ano = Fundo Cultural'!H283/'SCC X Ano = Fundo Cultural'!H249-1</f>
        <v>#DIV/0!</v>
      </c>
      <c r="I248" s="40" t="e">
        <f>+'SCC X Ano = Fundo Cultural'!I283/'SCC X Ano = Fundo Cultural'!I249-1</f>
        <v>#DIV/0!</v>
      </c>
      <c r="J248" s="40" t="e">
        <f>+'SCC X Ano = Fundo Cultural'!J283/'SCC X Ano = Fundo Cultural'!J249-1</f>
        <v>#DIV/0!</v>
      </c>
      <c r="K248" s="40" t="e">
        <f>+'SCC X Ano = Fundo Cultural'!K283/'SCC X Ano = Fundo Cultural'!K249-1</f>
        <v>#DIV/0!</v>
      </c>
      <c r="L248" s="40" t="e">
        <f>+'SCC X Ano = Fundo Cultural'!L283/'SCC X Ano = Fundo Cultural'!L249-1</f>
        <v>#DIV/0!</v>
      </c>
    </row>
    <row r="249" spans="1:12" x14ac:dyDescent="0.25">
      <c r="A249" s="25" t="s">
        <v>157</v>
      </c>
      <c r="B249" s="40" t="e">
        <f>+'SCC X Ano = Fundo Cultural'!B284/'SCC X Ano = Fundo Cultural'!B250-1</f>
        <v>#DIV/0!</v>
      </c>
      <c r="C249" s="40" t="e">
        <f>+'SCC X Ano = Fundo Cultural'!C284/'SCC X Ano = Fundo Cultural'!C250-1</f>
        <v>#DIV/0!</v>
      </c>
      <c r="D249" s="40" t="e">
        <f>+'SCC X Ano = Fundo Cultural'!D284/'SCC X Ano = Fundo Cultural'!D250-1</f>
        <v>#DIV/0!</v>
      </c>
      <c r="E249" s="40" t="e">
        <f>+'SCC X Ano = Fundo Cultural'!E284/'SCC X Ano = Fundo Cultural'!E250-1</f>
        <v>#DIV/0!</v>
      </c>
      <c r="F249" s="40" t="e">
        <f>+'SCC X Ano = Fundo Cultural'!F284/'SCC X Ano = Fundo Cultural'!F250-1</f>
        <v>#DIV/0!</v>
      </c>
      <c r="G249" s="40" t="e">
        <f>+'SCC X Ano = Fundo Cultural'!G284/'SCC X Ano = Fundo Cultural'!G250-1</f>
        <v>#DIV/0!</v>
      </c>
      <c r="H249" s="40" t="e">
        <f>+'SCC X Ano = Fundo Cultural'!H284/'SCC X Ano = Fundo Cultural'!H250-1</f>
        <v>#DIV/0!</v>
      </c>
      <c r="I249" s="40" t="e">
        <f>+'SCC X Ano = Fundo Cultural'!I284/'SCC X Ano = Fundo Cultural'!I250-1</f>
        <v>#DIV/0!</v>
      </c>
      <c r="J249" s="40">
        <f>+'SCC X Ano = Fundo Cultural'!J284/'SCC X Ano = Fundo Cultural'!J250-1</f>
        <v>-1</v>
      </c>
      <c r="K249" s="40" t="e">
        <f>+'SCC X Ano = Fundo Cultural'!K284/'SCC X Ano = Fundo Cultural'!K250-1</f>
        <v>#DIV/0!</v>
      </c>
      <c r="L249" s="40">
        <f>+'SCC X Ano = Fundo Cultural'!L284/'SCC X Ano = Fundo Cultural'!L250-1</f>
        <v>-1</v>
      </c>
    </row>
    <row r="250" spans="1:12" x14ac:dyDescent="0.25">
      <c r="A250" s="25" t="s">
        <v>161</v>
      </c>
      <c r="B250" s="40" t="e">
        <f>+'SCC X Ano = Fundo Cultural'!B285/'SCC X Ano = Fundo Cultural'!B251-1</f>
        <v>#DIV/0!</v>
      </c>
      <c r="C250" s="40" t="e">
        <f>+'SCC X Ano = Fundo Cultural'!C285/'SCC X Ano = Fundo Cultural'!C251-1</f>
        <v>#DIV/0!</v>
      </c>
      <c r="D250" s="40" t="e">
        <f>+'SCC X Ano = Fundo Cultural'!D285/'SCC X Ano = Fundo Cultural'!D251-1</f>
        <v>#DIV/0!</v>
      </c>
      <c r="E250" s="40" t="e">
        <f>+'SCC X Ano = Fundo Cultural'!E285/'SCC X Ano = Fundo Cultural'!E251-1</f>
        <v>#DIV/0!</v>
      </c>
      <c r="F250" s="40" t="e">
        <f>+'SCC X Ano = Fundo Cultural'!F285/'SCC X Ano = Fundo Cultural'!F251-1</f>
        <v>#DIV/0!</v>
      </c>
      <c r="G250" s="40" t="e">
        <f>+'SCC X Ano = Fundo Cultural'!G285/'SCC X Ano = Fundo Cultural'!G251-1</f>
        <v>#DIV/0!</v>
      </c>
      <c r="H250" s="40" t="e">
        <f>+'SCC X Ano = Fundo Cultural'!H285/'SCC X Ano = Fundo Cultural'!H251-1</f>
        <v>#DIV/0!</v>
      </c>
      <c r="I250" s="40" t="e">
        <f>+'SCC X Ano = Fundo Cultural'!I285/'SCC X Ano = Fundo Cultural'!I251-1</f>
        <v>#DIV/0!</v>
      </c>
      <c r="J250" s="40">
        <f>+'SCC X Ano = Fundo Cultural'!J285/'SCC X Ano = Fundo Cultural'!J251-1</f>
        <v>-1</v>
      </c>
      <c r="K250" s="40" t="e">
        <f>+'SCC X Ano = Fundo Cultural'!K285/'SCC X Ano = Fundo Cultural'!K251-1</f>
        <v>#DIV/0!</v>
      </c>
      <c r="L250" s="40">
        <f>+'SCC X Ano = Fundo Cultural'!L285/'SCC X Ano = Fundo Cultural'!L251-1</f>
        <v>-1</v>
      </c>
    </row>
    <row r="251" spans="1:12" x14ac:dyDescent="0.25">
      <c r="A251" s="25" t="s">
        <v>151</v>
      </c>
      <c r="B251" s="40" t="e">
        <f>+'SCC X Ano = Fundo Cultural'!B286/'SCC X Ano = Fundo Cultural'!B252-1</f>
        <v>#DIV/0!</v>
      </c>
      <c r="C251" s="40" t="e">
        <f>+'SCC X Ano = Fundo Cultural'!C286/'SCC X Ano = Fundo Cultural'!C252-1</f>
        <v>#DIV/0!</v>
      </c>
      <c r="D251" s="40" t="e">
        <f>+'SCC X Ano = Fundo Cultural'!D286/'SCC X Ano = Fundo Cultural'!D252-1</f>
        <v>#DIV/0!</v>
      </c>
      <c r="E251" s="40" t="e">
        <f>+'SCC X Ano = Fundo Cultural'!E286/'SCC X Ano = Fundo Cultural'!E252-1</f>
        <v>#DIV/0!</v>
      </c>
      <c r="F251" s="40" t="e">
        <f>+'SCC X Ano = Fundo Cultural'!F286/'SCC X Ano = Fundo Cultural'!F252-1</f>
        <v>#DIV/0!</v>
      </c>
      <c r="G251" s="40" t="e">
        <f>+'SCC X Ano = Fundo Cultural'!G286/'SCC X Ano = Fundo Cultural'!G252-1</f>
        <v>#DIV/0!</v>
      </c>
      <c r="H251" s="40" t="e">
        <f>+'SCC X Ano = Fundo Cultural'!H286/'SCC X Ano = Fundo Cultural'!H252-1</f>
        <v>#DIV/0!</v>
      </c>
      <c r="I251" s="40" t="e">
        <f>+'SCC X Ano = Fundo Cultural'!I286/'SCC X Ano = Fundo Cultural'!I252-1</f>
        <v>#DIV/0!</v>
      </c>
      <c r="J251" s="40" t="e">
        <f>+'SCC X Ano = Fundo Cultural'!J286/'SCC X Ano = Fundo Cultural'!J252-1</f>
        <v>#DIV/0!</v>
      </c>
      <c r="K251" s="40" t="e">
        <f>+'SCC X Ano = Fundo Cultural'!K286/'SCC X Ano = Fundo Cultural'!K252-1</f>
        <v>#DIV/0!</v>
      </c>
      <c r="L251" s="40" t="e">
        <f>+'SCC X Ano = Fundo Cultural'!L286/'SCC X Ano = Fundo Cultural'!L252-1</f>
        <v>#DIV/0!</v>
      </c>
    </row>
    <row r="252" spans="1:12" x14ac:dyDescent="0.25">
      <c r="A252" s="25" t="s">
        <v>167</v>
      </c>
      <c r="B252" s="40" t="e">
        <f>+'SCC X Ano = Fundo Cultural'!B287/'SCC X Ano = Fundo Cultural'!B253-1</f>
        <v>#DIV/0!</v>
      </c>
      <c r="C252" s="40" t="e">
        <f>+'SCC X Ano = Fundo Cultural'!C287/'SCC X Ano = Fundo Cultural'!C253-1</f>
        <v>#DIV/0!</v>
      </c>
      <c r="D252" s="40" t="e">
        <f>+'SCC X Ano = Fundo Cultural'!D287/'SCC X Ano = Fundo Cultural'!D253-1</f>
        <v>#DIV/0!</v>
      </c>
      <c r="E252" s="40" t="e">
        <f>+'SCC X Ano = Fundo Cultural'!E287/'SCC X Ano = Fundo Cultural'!E253-1</f>
        <v>#DIV/0!</v>
      </c>
      <c r="F252" s="40" t="e">
        <f>+'SCC X Ano = Fundo Cultural'!F287/'SCC X Ano = Fundo Cultural'!F253-1</f>
        <v>#DIV/0!</v>
      </c>
      <c r="G252" s="40" t="e">
        <f>+'SCC X Ano = Fundo Cultural'!G287/'SCC X Ano = Fundo Cultural'!G253-1</f>
        <v>#DIV/0!</v>
      </c>
      <c r="H252" s="40" t="e">
        <f>+'SCC X Ano = Fundo Cultural'!H287/'SCC X Ano = Fundo Cultural'!H253-1</f>
        <v>#DIV/0!</v>
      </c>
      <c r="I252" s="40" t="e">
        <f>+'SCC X Ano = Fundo Cultural'!I287/'SCC X Ano = Fundo Cultural'!I253-1</f>
        <v>#DIV/0!</v>
      </c>
      <c r="J252" s="40" t="e">
        <f>+'SCC X Ano = Fundo Cultural'!J287/'SCC X Ano = Fundo Cultural'!J253-1</f>
        <v>#DIV/0!</v>
      </c>
      <c r="K252" s="40" t="e">
        <f>+'SCC X Ano = Fundo Cultural'!K287/'SCC X Ano = Fundo Cultural'!K253-1</f>
        <v>#DIV/0!</v>
      </c>
      <c r="L252" s="40" t="e">
        <f>+'SCC X Ano = Fundo Cultural'!L287/'SCC X Ano = Fundo Cultural'!L253-1</f>
        <v>#DIV/0!</v>
      </c>
    </row>
    <row r="253" spans="1:12" x14ac:dyDescent="0.25">
      <c r="A253" s="25" t="s">
        <v>171</v>
      </c>
      <c r="B253" s="40" t="e">
        <f>+'SCC X Ano = Fundo Cultural'!B288/'SCC X Ano = Fundo Cultural'!B254-1</f>
        <v>#DIV/0!</v>
      </c>
      <c r="C253" s="40" t="e">
        <f>+'SCC X Ano = Fundo Cultural'!C288/'SCC X Ano = Fundo Cultural'!C254-1</f>
        <v>#DIV/0!</v>
      </c>
      <c r="D253" s="40" t="e">
        <f>+'SCC X Ano = Fundo Cultural'!D288/'SCC X Ano = Fundo Cultural'!D254-1</f>
        <v>#DIV/0!</v>
      </c>
      <c r="E253" s="40" t="e">
        <f>+'SCC X Ano = Fundo Cultural'!E288/'SCC X Ano = Fundo Cultural'!E254-1</f>
        <v>#DIV/0!</v>
      </c>
      <c r="F253" s="40" t="e">
        <f>+'SCC X Ano = Fundo Cultural'!F288/'SCC X Ano = Fundo Cultural'!F254-1</f>
        <v>#DIV/0!</v>
      </c>
      <c r="G253" s="40" t="e">
        <f>+'SCC X Ano = Fundo Cultural'!G288/'SCC X Ano = Fundo Cultural'!G254-1</f>
        <v>#DIV/0!</v>
      </c>
      <c r="H253" s="40" t="e">
        <f>+'SCC X Ano = Fundo Cultural'!H288/'SCC X Ano = Fundo Cultural'!H254-1</f>
        <v>#DIV/0!</v>
      </c>
      <c r="I253" s="40" t="e">
        <f>+'SCC X Ano = Fundo Cultural'!I288/'SCC X Ano = Fundo Cultural'!I254-1</f>
        <v>#DIV/0!</v>
      </c>
      <c r="J253" s="40">
        <f>+'SCC X Ano = Fundo Cultural'!J288/'SCC X Ano = Fundo Cultural'!J254-1</f>
        <v>-0.73810963259346973</v>
      </c>
      <c r="K253" s="40" t="e">
        <f>+'SCC X Ano = Fundo Cultural'!K288/'SCC X Ano = Fundo Cultural'!K254-1</f>
        <v>#DIV/0!</v>
      </c>
      <c r="L253" s="40">
        <f>+'SCC X Ano = Fundo Cultural'!L288/'SCC X Ano = Fundo Cultural'!L254-1</f>
        <v>-0.73810963259346973</v>
      </c>
    </row>
    <row r="254" spans="1:12" x14ac:dyDescent="0.25">
      <c r="A254" s="25" t="s">
        <v>175</v>
      </c>
      <c r="B254" s="40" t="e">
        <f>+'SCC X Ano = Fundo Cultural'!B289/'SCC X Ano = Fundo Cultural'!B255-1</f>
        <v>#DIV/0!</v>
      </c>
      <c r="C254" s="40" t="e">
        <f>+'SCC X Ano = Fundo Cultural'!C289/'SCC X Ano = Fundo Cultural'!C255-1</f>
        <v>#DIV/0!</v>
      </c>
      <c r="D254" s="40" t="e">
        <f>+'SCC X Ano = Fundo Cultural'!D289/'SCC X Ano = Fundo Cultural'!D255-1</f>
        <v>#DIV/0!</v>
      </c>
      <c r="E254" s="40" t="e">
        <f>+'SCC X Ano = Fundo Cultural'!E289/'SCC X Ano = Fundo Cultural'!E255-1</f>
        <v>#DIV/0!</v>
      </c>
      <c r="F254" s="40" t="e">
        <f>+'SCC X Ano = Fundo Cultural'!F289/'SCC X Ano = Fundo Cultural'!F255-1</f>
        <v>#DIV/0!</v>
      </c>
      <c r="G254" s="40" t="e">
        <f>+'SCC X Ano = Fundo Cultural'!G289/'SCC X Ano = Fundo Cultural'!G255-1</f>
        <v>#DIV/0!</v>
      </c>
      <c r="H254" s="40" t="e">
        <f>+'SCC X Ano = Fundo Cultural'!H289/'SCC X Ano = Fundo Cultural'!H255-1</f>
        <v>#DIV/0!</v>
      </c>
      <c r="I254" s="40" t="e">
        <f>+'SCC X Ano = Fundo Cultural'!I289/'SCC X Ano = Fundo Cultural'!I255-1</f>
        <v>#DIV/0!</v>
      </c>
      <c r="J254" s="40">
        <f>+'SCC X Ano = Fundo Cultural'!J289/'SCC X Ano = Fundo Cultural'!J255-1</f>
        <v>0.40802707919673287</v>
      </c>
      <c r="K254" s="40" t="e">
        <f>+'SCC X Ano = Fundo Cultural'!K289/'SCC X Ano = Fundo Cultural'!K255-1</f>
        <v>#DIV/0!</v>
      </c>
      <c r="L254" s="40">
        <f>+'SCC X Ano = Fundo Cultural'!L289/'SCC X Ano = Fundo Cultural'!L255-1</f>
        <v>0.40802707919673287</v>
      </c>
    </row>
    <row r="255" spans="1:12" x14ac:dyDescent="0.25">
      <c r="A255" s="25" t="s">
        <v>137</v>
      </c>
      <c r="B255" s="40" t="e">
        <f>+'SCC X Ano = Fundo Cultural'!B290/'SCC X Ano = Fundo Cultural'!B256-1</f>
        <v>#DIV/0!</v>
      </c>
      <c r="C255" s="40" t="e">
        <f>+'SCC X Ano = Fundo Cultural'!C290/'SCC X Ano = Fundo Cultural'!C256-1</f>
        <v>#DIV/0!</v>
      </c>
      <c r="D255" s="40" t="e">
        <f>+'SCC X Ano = Fundo Cultural'!D290/'SCC X Ano = Fundo Cultural'!D256-1</f>
        <v>#DIV/0!</v>
      </c>
      <c r="E255" s="40" t="e">
        <f>+'SCC X Ano = Fundo Cultural'!E290/'SCC X Ano = Fundo Cultural'!E256-1</f>
        <v>#DIV/0!</v>
      </c>
      <c r="F255" s="40" t="e">
        <f>+'SCC X Ano = Fundo Cultural'!F290/'SCC X Ano = Fundo Cultural'!F256-1</f>
        <v>#DIV/0!</v>
      </c>
      <c r="G255" s="40" t="e">
        <f>+'SCC X Ano = Fundo Cultural'!G290/'SCC X Ano = Fundo Cultural'!G256-1</f>
        <v>#DIV/0!</v>
      </c>
      <c r="H255" s="40" t="e">
        <f>+'SCC X Ano = Fundo Cultural'!H290/'SCC X Ano = Fundo Cultural'!H256-1</f>
        <v>#DIV/0!</v>
      </c>
      <c r="I255" s="40" t="e">
        <f>+'SCC X Ano = Fundo Cultural'!I290/'SCC X Ano = Fundo Cultural'!I256-1</f>
        <v>#DIV/0!</v>
      </c>
      <c r="J255" s="40" t="e">
        <f>+'SCC X Ano = Fundo Cultural'!J290/'SCC X Ano = Fundo Cultural'!J256-1</f>
        <v>#DIV/0!</v>
      </c>
      <c r="K255" s="40" t="e">
        <f>+'SCC X Ano = Fundo Cultural'!K290/'SCC X Ano = Fundo Cultural'!K256-1</f>
        <v>#DIV/0!</v>
      </c>
      <c r="L255" s="40" t="e">
        <f>+'SCC X Ano = Fundo Cultural'!L290/'SCC X Ano = Fundo Cultural'!L256-1</f>
        <v>#DIV/0!</v>
      </c>
    </row>
    <row r="256" spans="1:12" x14ac:dyDescent="0.25">
      <c r="A256" s="25" t="s">
        <v>181</v>
      </c>
      <c r="B256" s="40" t="e">
        <f>+'SCC X Ano = Fundo Cultural'!B291/'SCC X Ano = Fundo Cultural'!B257-1</f>
        <v>#DIV/0!</v>
      </c>
      <c r="C256" s="40" t="e">
        <f>+'SCC X Ano = Fundo Cultural'!C291/'SCC X Ano = Fundo Cultural'!C257-1</f>
        <v>#DIV/0!</v>
      </c>
      <c r="D256" s="40" t="e">
        <f>+'SCC X Ano = Fundo Cultural'!D291/'SCC X Ano = Fundo Cultural'!D257-1</f>
        <v>#DIV/0!</v>
      </c>
      <c r="E256" s="40" t="e">
        <f>+'SCC X Ano = Fundo Cultural'!E291/'SCC X Ano = Fundo Cultural'!E257-1</f>
        <v>#DIV/0!</v>
      </c>
      <c r="F256" s="40" t="e">
        <f>+'SCC X Ano = Fundo Cultural'!F291/'SCC X Ano = Fundo Cultural'!F257-1</f>
        <v>#DIV/0!</v>
      </c>
      <c r="G256" s="40" t="e">
        <f>+'SCC X Ano = Fundo Cultural'!G291/'SCC X Ano = Fundo Cultural'!G257-1</f>
        <v>#DIV/0!</v>
      </c>
      <c r="H256" s="40" t="e">
        <f>+'SCC X Ano = Fundo Cultural'!H291/'SCC X Ano = Fundo Cultural'!H257-1</f>
        <v>#DIV/0!</v>
      </c>
      <c r="I256" s="40" t="e">
        <f>+'SCC X Ano = Fundo Cultural'!I291/'SCC X Ano = Fundo Cultural'!I257-1</f>
        <v>#DIV/0!</v>
      </c>
      <c r="J256" s="40" t="e">
        <f>+'SCC X Ano = Fundo Cultural'!J291/'SCC X Ano = Fundo Cultural'!J257-1</f>
        <v>#DIV/0!</v>
      </c>
      <c r="K256" s="40" t="e">
        <f>+'SCC X Ano = Fundo Cultural'!K291/'SCC X Ano = Fundo Cultural'!K257-1</f>
        <v>#DIV/0!</v>
      </c>
      <c r="L256" s="40" t="e">
        <f>+'SCC X Ano = Fundo Cultural'!L291/'SCC X Ano = Fundo Cultural'!L257-1</f>
        <v>#DIV/0!</v>
      </c>
    </row>
    <row r="257" spans="1:12" x14ac:dyDescent="0.25">
      <c r="A257" s="25" t="s">
        <v>148</v>
      </c>
      <c r="B257" s="40" t="e">
        <f>+'SCC X Ano = Fundo Cultural'!B292/'SCC X Ano = Fundo Cultural'!B258-1</f>
        <v>#DIV/0!</v>
      </c>
      <c r="C257" s="40" t="e">
        <f>+'SCC X Ano = Fundo Cultural'!C292/'SCC X Ano = Fundo Cultural'!C258-1</f>
        <v>#DIV/0!</v>
      </c>
      <c r="D257" s="40" t="e">
        <f>+'SCC X Ano = Fundo Cultural'!D292/'SCC X Ano = Fundo Cultural'!D258-1</f>
        <v>#DIV/0!</v>
      </c>
      <c r="E257" s="40" t="e">
        <f>+'SCC X Ano = Fundo Cultural'!E292/'SCC X Ano = Fundo Cultural'!E258-1</f>
        <v>#DIV/0!</v>
      </c>
      <c r="F257" s="40" t="e">
        <f>+'SCC X Ano = Fundo Cultural'!F292/'SCC X Ano = Fundo Cultural'!F258-1</f>
        <v>#DIV/0!</v>
      </c>
      <c r="G257" s="40" t="e">
        <f>+'SCC X Ano = Fundo Cultural'!G292/'SCC X Ano = Fundo Cultural'!G258-1</f>
        <v>#DIV/0!</v>
      </c>
      <c r="H257" s="40" t="e">
        <f>+'SCC X Ano = Fundo Cultural'!H292/'SCC X Ano = Fundo Cultural'!H258-1</f>
        <v>#DIV/0!</v>
      </c>
      <c r="I257" s="40" t="e">
        <f>+'SCC X Ano = Fundo Cultural'!I292/'SCC X Ano = Fundo Cultural'!I258-1</f>
        <v>#DIV/0!</v>
      </c>
      <c r="J257" s="40">
        <f>+'SCC X Ano = Fundo Cultural'!J292/'SCC X Ano = Fundo Cultural'!J258-1</f>
        <v>0.1927025240531739</v>
      </c>
      <c r="K257" s="40" t="e">
        <f>+'SCC X Ano = Fundo Cultural'!K292/'SCC X Ano = Fundo Cultural'!K258-1</f>
        <v>#DIV/0!</v>
      </c>
      <c r="L257" s="40">
        <f>+'SCC X Ano = Fundo Cultural'!L292/'SCC X Ano = Fundo Cultural'!L258-1</f>
        <v>0.1927025240531739</v>
      </c>
    </row>
    <row r="258" spans="1:12" x14ac:dyDescent="0.25">
      <c r="A258" s="25" t="s">
        <v>177</v>
      </c>
      <c r="B258" s="40" t="e">
        <f>+'SCC X Ano = Fundo Cultural'!B293/'SCC X Ano = Fundo Cultural'!B259-1</f>
        <v>#DIV/0!</v>
      </c>
      <c r="C258" s="40" t="e">
        <f>+'SCC X Ano = Fundo Cultural'!C293/'SCC X Ano = Fundo Cultural'!C259-1</f>
        <v>#DIV/0!</v>
      </c>
      <c r="D258" s="40" t="e">
        <f>+'SCC X Ano = Fundo Cultural'!D293/'SCC X Ano = Fundo Cultural'!D259-1</f>
        <v>#DIV/0!</v>
      </c>
      <c r="E258" s="40" t="e">
        <f>+'SCC X Ano = Fundo Cultural'!E293/'SCC X Ano = Fundo Cultural'!E259-1</f>
        <v>#DIV/0!</v>
      </c>
      <c r="F258" s="40" t="e">
        <f>+'SCC X Ano = Fundo Cultural'!F293/'SCC X Ano = Fundo Cultural'!F259-1</f>
        <v>#DIV/0!</v>
      </c>
      <c r="G258" s="40" t="e">
        <f>+'SCC X Ano = Fundo Cultural'!G293/'SCC X Ano = Fundo Cultural'!G259-1</f>
        <v>#DIV/0!</v>
      </c>
      <c r="H258" s="40" t="e">
        <f>+'SCC X Ano = Fundo Cultural'!H293/'SCC X Ano = Fundo Cultural'!H259-1</f>
        <v>#DIV/0!</v>
      </c>
      <c r="I258" s="40" t="e">
        <f>+'SCC X Ano = Fundo Cultural'!I293/'SCC X Ano = Fundo Cultural'!I259-1</f>
        <v>#DIV/0!</v>
      </c>
      <c r="J258" s="40">
        <f>+'SCC X Ano = Fundo Cultural'!J293/'SCC X Ano = Fundo Cultural'!J259-1</f>
        <v>-0.80660321173608485</v>
      </c>
      <c r="K258" s="40" t="e">
        <f>+'SCC X Ano = Fundo Cultural'!K293/'SCC X Ano = Fundo Cultural'!K259-1</f>
        <v>#DIV/0!</v>
      </c>
      <c r="L258" s="40">
        <f>+'SCC X Ano = Fundo Cultural'!L293/'SCC X Ano = Fundo Cultural'!L259-1</f>
        <v>-0.80660321173608485</v>
      </c>
    </row>
    <row r="259" spans="1:12" x14ac:dyDescent="0.25">
      <c r="A259" s="25" t="s">
        <v>159</v>
      </c>
      <c r="B259" s="40" t="e">
        <f>+'SCC X Ano = Fundo Cultural'!B294/'SCC X Ano = Fundo Cultural'!B260-1</f>
        <v>#DIV/0!</v>
      </c>
      <c r="C259" s="40" t="e">
        <f>+'SCC X Ano = Fundo Cultural'!C294/'SCC X Ano = Fundo Cultural'!C260-1</f>
        <v>#DIV/0!</v>
      </c>
      <c r="D259" s="40" t="e">
        <f>+'SCC X Ano = Fundo Cultural'!D294/'SCC X Ano = Fundo Cultural'!D260-1</f>
        <v>#DIV/0!</v>
      </c>
      <c r="E259" s="40" t="e">
        <f>+'SCC X Ano = Fundo Cultural'!E294/'SCC X Ano = Fundo Cultural'!E260-1</f>
        <v>#DIV/0!</v>
      </c>
      <c r="F259" s="40" t="e">
        <f>+'SCC X Ano = Fundo Cultural'!F294/'SCC X Ano = Fundo Cultural'!F260-1</f>
        <v>#DIV/0!</v>
      </c>
      <c r="G259" s="40" t="e">
        <f>+'SCC X Ano = Fundo Cultural'!G294/'SCC X Ano = Fundo Cultural'!G260-1</f>
        <v>#DIV/0!</v>
      </c>
      <c r="H259" s="40" t="e">
        <f>+'SCC X Ano = Fundo Cultural'!H294/'SCC X Ano = Fundo Cultural'!H260-1</f>
        <v>#DIV/0!</v>
      </c>
      <c r="I259" s="40" t="e">
        <f>+'SCC X Ano = Fundo Cultural'!I294/'SCC X Ano = Fundo Cultural'!I260-1</f>
        <v>#DIV/0!</v>
      </c>
      <c r="J259" s="40" t="e">
        <f>+'SCC X Ano = Fundo Cultural'!J294/'SCC X Ano = Fundo Cultural'!J260-1</f>
        <v>#DIV/0!</v>
      </c>
      <c r="K259" s="40" t="e">
        <f>+'SCC X Ano = Fundo Cultural'!K294/'SCC X Ano = Fundo Cultural'!K260-1</f>
        <v>#DIV/0!</v>
      </c>
      <c r="L259" s="40" t="e">
        <f>+'SCC X Ano = Fundo Cultural'!L294/'SCC X Ano = Fundo Cultural'!L260-1</f>
        <v>#DIV/0!</v>
      </c>
    </row>
    <row r="260" spans="1:12" x14ac:dyDescent="0.25">
      <c r="A260" s="25" t="s">
        <v>191</v>
      </c>
      <c r="B260" s="40" t="e">
        <f>+'SCC X Ano = Fundo Cultural'!B295/'SCC X Ano = Fundo Cultural'!B261-1</f>
        <v>#DIV/0!</v>
      </c>
      <c r="C260" s="40">
        <f>+'SCC X Ano = Fundo Cultural'!C295/'SCC X Ano = Fundo Cultural'!C261-1</f>
        <v>-0.2265878105441621</v>
      </c>
      <c r="D260" s="40" t="e">
        <f>+'SCC X Ano = Fundo Cultural'!D295/'SCC X Ano = Fundo Cultural'!D261-1</f>
        <v>#DIV/0!</v>
      </c>
      <c r="E260" s="40" t="e">
        <f>+'SCC X Ano = Fundo Cultural'!E295/'SCC X Ano = Fundo Cultural'!E261-1</f>
        <v>#DIV/0!</v>
      </c>
      <c r="F260" s="40" t="e">
        <f>+'SCC X Ano = Fundo Cultural'!F295/'SCC X Ano = Fundo Cultural'!F261-1</f>
        <v>#DIV/0!</v>
      </c>
      <c r="G260" s="40" t="e">
        <f>+'SCC X Ano = Fundo Cultural'!G295/'SCC X Ano = Fundo Cultural'!G261-1</f>
        <v>#DIV/0!</v>
      </c>
      <c r="H260" s="40" t="e">
        <f>+'SCC X Ano = Fundo Cultural'!H295/'SCC X Ano = Fundo Cultural'!H261-1</f>
        <v>#DIV/0!</v>
      </c>
      <c r="I260" s="40" t="e">
        <f>+'SCC X Ano = Fundo Cultural'!I295/'SCC X Ano = Fundo Cultural'!I261-1</f>
        <v>#DIV/0!</v>
      </c>
      <c r="J260" s="40">
        <f>+'SCC X Ano = Fundo Cultural'!J295/'SCC X Ano = Fundo Cultural'!J261-1</f>
        <v>-0.27425769865273353</v>
      </c>
      <c r="K260" s="40" t="e">
        <f>+'SCC X Ano = Fundo Cultural'!K295/'SCC X Ano = Fundo Cultural'!K261-1</f>
        <v>#DIV/0!</v>
      </c>
      <c r="L260" s="40">
        <f>+'SCC X Ano = Fundo Cultural'!L295/'SCC X Ano = Fundo Cultural'!L261-1</f>
        <v>-0.25420102103924869</v>
      </c>
    </row>
    <row r="261" spans="1:12" x14ac:dyDescent="0.25">
      <c r="A261" s="25" t="s">
        <v>194</v>
      </c>
      <c r="B261" s="40" t="e">
        <f>+'SCC X Ano = Fundo Cultural'!B296/'SCC X Ano = Fundo Cultural'!B262-1</f>
        <v>#DIV/0!</v>
      </c>
      <c r="C261" s="40" t="e">
        <f>+'SCC X Ano = Fundo Cultural'!C296/'SCC X Ano = Fundo Cultural'!C262-1</f>
        <v>#DIV/0!</v>
      </c>
      <c r="D261" s="40" t="e">
        <f>+'SCC X Ano = Fundo Cultural'!D296/'SCC X Ano = Fundo Cultural'!D262-1</f>
        <v>#DIV/0!</v>
      </c>
      <c r="E261" s="40" t="e">
        <f>+'SCC X Ano = Fundo Cultural'!E296/'SCC X Ano = Fundo Cultural'!E262-1</f>
        <v>#DIV/0!</v>
      </c>
      <c r="F261" s="40" t="e">
        <f>+'SCC X Ano = Fundo Cultural'!F296/'SCC X Ano = Fundo Cultural'!F262-1</f>
        <v>#DIV/0!</v>
      </c>
      <c r="G261" s="40" t="e">
        <f>+'SCC X Ano = Fundo Cultural'!G296/'SCC X Ano = Fundo Cultural'!G262-1</f>
        <v>#DIV/0!</v>
      </c>
      <c r="H261" s="40" t="e">
        <f>+'SCC X Ano = Fundo Cultural'!H296/'SCC X Ano = Fundo Cultural'!H262-1</f>
        <v>#DIV/0!</v>
      </c>
      <c r="I261" s="40" t="e">
        <f>+'SCC X Ano = Fundo Cultural'!I296/'SCC X Ano = Fundo Cultural'!I262-1</f>
        <v>#DIV/0!</v>
      </c>
      <c r="J261" s="40">
        <f>+'SCC X Ano = Fundo Cultural'!J296/'SCC X Ano = Fundo Cultural'!J262-1</f>
        <v>-0.57557151663718975</v>
      </c>
      <c r="K261" s="40" t="e">
        <f>+'SCC X Ano = Fundo Cultural'!K296/'SCC X Ano = Fundo Cultural'!K262-1</f>
        <v>#DIV/0!</v>
      </c>
      <c r="L261" s="40">
        <f>+'SCC X Ano = Fundo Cultural'!L296/'SCC X Ano = Fundo Cultural'!L262-1</f>
        <v>1.262527038166088</v>
      </c>
    </row>
    <row r="262" spans="1:12" x14ac:dyDescent="0.25">
      <c r="A262" s="25" t="s">
        <v>185</v>
      </c>
      <c r="B262" s="40" t="e">
        <f>+'SCC X Ano = Fundo Cultural'!B297/'SCC X Ano = Fundo Cultural'!B263-1</f>
        <v>#DIV/0!</v>
      </c>
      <c r="C262" s="40" t="e">
        <f>+'SCC X Ano = Fundo Cultural'!C297/'SCC X Ano = Fundo Cultural'!C263-1</f>
        <v>#DIV/0!</v>
      </c>
      <c r="D262" s="40" t="e">
        <f>+'SCC X Ano = Fundo Cultural'!D297/'SCC X Ano = Fundo Cultural'!D263-1</f>
        <v>#DIV/0!</v>
      </c>
      <c r="E262" s="40" t="e">
        <f>+'SCC X Ano = Fundo Cultural'!E297/'SCC X Ano = Fundo Cultural'!E263-1</f>
        <v>#DIV/0!</v>
      </c>
      <c r="F262" s="40" t="e">
        <f>+'SCC X Ano = Fundo Cultural'!F297/'SCC X Ano = Fundo Cultural'!F263-1</f>
        <v>#DIV/0!</v>
      </c>
      <c r="G262" s="40" t="e">
        <f>+'SCC X Ano = Fundo Cultural'!G297/'SCC X Ano = Fundo Cultural'!G263-1</f>
        <v>#DIV/0!</v>
      </c>
      <c r="H262" s="40" t="e">
        <f>+'SCC X Ano = Fundo Cultural'!H297/'SCC X Ano = Fundo Cultural'!H263-1</f>
        <v>#DIV/0!</v>
      </c>
      <c r="I262" s="40" t="e">
        <f>+'SCC X Ano = Fundo Cultural'!I297/'SCC X Ano = Fundo Cultural'!I263-1</f>
        <v>#DIV/0!</v>
      </c>
      <c r="J262" s="40" t="e">
        <f>+'SCC X Ano = Fundo Cultural'!J297/'SCC X Ano = Fundo Cultural'!J263-1</f>
        <v>#DIV/0!</v>
      </c>
      <c r="K262" s="40" t="e">
        <f>+'SCC X Ano = Fundo Cultural'!K297/'SCC X Ano = Fundo Cultural'!K263-1</f>
        <v>#DIV/0!</v>
      </c>
      <c r="L262" s="40" t="e">
        <f>+'SCC X Ano = Fundo Cultural'!L297/'SCC X Ano = Fundo Cultural'!L263-1</f>
        <v>#DIV/0!</v>
      </c>
    </row>
    <row r="263" spans="1:12" x14ac:dyDescent="0.25">
      <c r="A263" s="25" t="s">
        <v>200</v>
      </c>
      <c r="B263" s="40" t="e">
        <f>+'SCC X Ano = Fundo Cultural'!B298/'SCC X Ano = Fundo Cultural'!B264-1</f>
        <v>#DIV/0!</v>
      </c>
      <c r="C263" s="40" t="e">
        <f>+'SCC X Ano = Fundo Cultural'!C298/'SCC X Ano = Fundo Cultural'!C264-1</f>
        <v>#DIV/0!</v>
      </c>
      <c r="D263" s="40" t="e">
        <f>+'SCC X Ano = Fundo Cultural'!D298/'SCC X Ano = Fundo Cultural'!D264-1</f>
        <v>#DIV/0!</v>
      </c>
      <c r="E263" s="40" t="e">
        <f>+'SCC X Ano = Fundo Cultural'!E298/'SCC X Ano = Fundo Cultural'!E264-1</f>
        <v>#DIV/0!</v>
      </c>
      <c r="F263" s="40" t="e">
        <f>+'SCC X Ano = Fundo Cultural'!F298/'SCC X Ano = Fundo Cultural'!F264-1</f>
        <v>#DIV/0!</v>
      </c>
      <c r="G263" s="40" t="e">
        <f>+'SCC X Ano = Fundo Cultural'!G298/'SCC X Ano = Fundo Cultural'!G264-1</f>
        <v>#DIV/0!</v>
      </c>
      <c r="H263" s="40" t="e">
        <f>+'SCC X Ano = Fundo Cultural'!H298/'SCC X Ano = Fundo Cultural'!H264-1</f>
        <v>#DIV/0!</v>
      </c>
      <c r="I263" s="40" t="e">
        <f>+'SCC X Ano = Fundo Cultural'!I298/'SCC X Ano = Fundo Cultural'!I264-1</f>
        <v>#DIV/0!</v>
      </c>
      <c r="J263" s="40">
        <f>+'SCC X Ano = Fundo Cultural'!J298/'SCC X Ano = Fundo Cultural'!J264-1</f>
        <v>-1</v>
      </c>
      <c r="K263" s="40" t="e">
        <f>+'SCC X Ano = Fundo Cultural'!K298/'SCC X Ano = Fundo Cultural'!K264-1</f>
        <v>#DIV/0!</v>
      </c>
      <c r="L263" s="40">
        <f>+'SCC X Ano = Fundo Cultural'!L298/'SCC X Ano = Fundo Cultural'!L264-1</f>
        <v>-1</v>
      </c>
    </row>
    <row r="264" spans="1:12" x14ac:dyDescent="0.25">
      <c r="A264" s="25" t="s">
        <v>198</v>
      </c>
      <c r="B264" s="40" t="e">
        <f>+'SCC X Ano = Fundo Cultural'!B299/'SCC X Ano = Fundo Cultural'!B265-1</f>
        <v>#DIV/0!</v>
      </c>
      <c r="C264" s="40" t="e">
        <f>+'SCC X Ano = Fundo Cultural'!C299/'SCC X Ano = Fundo Cultural'!C265-1</f>
        <v>#DIV/0!</v>
      </c>
      <c r="D264" s="40" t="e">
        <f>+'SCC X Ano = Fundo Cultural'!D299/'SCC X Ano = Fundo Cultural'!D265-1</f>
        <v>#DIV/0!</v>
      </c>
      <c r="E264" s="40" t="e">
        <f>+'SCC X Ano = Fundo Cultural'!E299/'SCC X Ano = Fundo Cultural'!E265-1</f>
        <v>#DIV/0!</v>
      </c>
      <c r="F264" s="40" t="e">
        <f>+'SCC X Ano = Fundo Cultural'!F299/'SCC X Ano = Fundo Cultural'!F265-1</f>
        <v>#DIV/0!</v>
      </c>
      <c r="G264" s="40" t="e">
        <f>+'SCC X Ano = Fundo Cultural'!G299/'SCC X Ano = Fundo Cultural'!G265-1</f>
        <v>#DIV/0!</v>
      </c>
      <c r="H264" s="40" t="e">
        <f>+'SCC X Ano = Fundo Cultural'!H299/'SCC X Ano = Fundo Cultural'!H265-1</f>
        <v>#DIV/0!</v>
      </c>
      <c r="I264" s="40" t="e">
        <f>+'SCC X Ano = Fundo Cultural'!I299/'SCC X Ano = Fundo Cultural'!I265-1</f>
        <v>#DIV/0!</v>
      </c>
      <c r="J264" s="40">
        <f>+'SCC X Ano = Fundo Cultural'!J299/'SCC X Ano = Fundo Cultural'!J265-1</f>
        <v>6.6242082552852466E-2</v>
      </c>
      <c r="K264" s="40" t="e">
        <f>+'SCC X Ano = Fundo Cultural'!K299/'SCC X Ano = Fundo Cultural'!K265-1</f>
        <v>#DIV/0!</v>
      </c>
      <c r="L264" s="40">
        <f>+'SCC X Ano = Fundo Cultural'!L299/'SCC X Ano = Fundo Cultural'!L265-1</f>
        <v>6.6242082552852466E-2</v>
      </c>
    </row>
    <row r="265" spans="1:12" x14ac:dyDescent="0.25">
      <c r="A265" s="25" t="s">
        <v>173</v>
      </c>
      <c r="B265" s="40" t="e">
        <f>+'SCC X Ano = Fundo Cultural'!B300/'SCC X Ano = Fundo Cultural'!B266-1</f>
        <v>#DIV/0!</v>
      </c>
      <c r="C265" s="40" t="e">
        <f>+'SCC X Ano = Fundo Cultural'!C300/'SCC X Ano = Fundo Cultural'!C266-1</f>
        <v>#DIV/0!</v>
      </c>
      <c r="D265" s="40" t="e">
        <f>+'SCC X Ano = Fundo Cultural'!D300/'SCC X Ano = Fundo Cultural'!D266-1</f>
        <v>#DIV/0!</v>
      </c>
      <c r="E265" s="40" t="e">
        <f>+'SCC X Ano = Fundo Cultural'!E300/'SCC X Ano = Fundo Cultural'!E266-1</f>
        <v>#DIV/0!</v>
      </c>
      <c r="F265" s="40" t="e">
        <f>+'SCC X Ano = Fundo Cultural'!F300/'SCC X Ano = Fundo Cultural'!F266-1</f>
        <v>#DIV/0!</v>
      </c>
      <c r="G265" s="40" t="e">
        <f>+'SCC X Ano = Fundo Cultural'!G300/'SCC X Ano = Fundo Cultural'!G266-1</f>
        <v>#DIV/0!</v>
      </c>
      <c r="H265" s="40" t="e">
        <f>+'SCC X Ano = Fundo Cultural'!H300/'SCC X Ano = Fundo Cultural'!H266-1</f>
        <v>#DIV/0!</v>
      </c>
      <c r="I265" s="40" t="e">
        <f>+'SCC X Ano = Fundo Cultural'!I300/'SCC X Ano = Fundo Cultural'!I266-1</f>
        <v>#DIV/0!</v>
      </c>
      <c r="J265" s="40" t="e">
        <f>+'SCC X Ano = Fundo Cultural'!J300/'SCC X Ano = Fundo Cultural'!J266-1</f>
        <v>#DIV/0!</v>
      </c>
      <c r="K265" s="40" t="e">
        <f>+'SCC X Ano = Fundo Cultural'!K300/'SCC X Ano = Fundo Cultural'!K266-1</f>
        <v>#DIV/0!</v>
      </c>
      <c r="L265" s="40" t="e">
        <f>+'SCC X Ano = Fundo Cultural'!L300/'SCC X Ano = Fundo Cultural'!L266-1</f>
        <v>#DIV/0!</v>
      </c>
    </row>
    <row r="266" spans="1:12" x14ac:dyDescent="0.25">
      <c r="A266" s="25" t="s">
        <v>169</v>
      </c>
      <c r="B266" s="40" t="e">
        <f>+'SCC X Ano = Fundo Cultural'!B301/'SCC X Ano = Fundo Cultural'!B267-1</f>
        <v>#DIV/0!</v>
      </c>
      <c r="C266" s="40" t="e">
        <f>+'SCC X Ano = Fundo Cultural'!C301/'SCC X Ano = Fundo Cultural'!C267-1</f>
        <v>#DIV/0!</v>
      </c>
      <c r="D266" s="40" t="e">
        <f>+'SCC X Ano = Fundo Cultural'!D301/'SCC X Ano = Fundo Cultural'!D267-1</f>
        <v>#DIV/0!</v>
      </c>
      <c r="E266" s="40" t="e">
        <f>+'SCC X Ano = Fundo Cultural'!E301/'SCC X Ano = Fundo Cultural'!E267-1</f>
        <v>#DIV/0!</v>
      </c>
      <c r="F266" s="40" t="e">
        <f>+'SCC X Ano = Fundo Cultural'!F301/'SCC X Ano = Fundo Cultural'!F267-1</f>
        <v>#DIV/0!</v>
      </c>
      <c r="G266" s="40" t="e">
        <f>+'SCC X Ano = Fundo Cultural'!G301/'SCC X Ano = Fundo Cultural'!G267-1</f>
        <v>#DIV/0!</v>
      </c>
      <c r="H266" s="40" t="e">
        <f>+'SCC X Ano = Fundo Cultural'!H301/'SCC X Ano = Fundo Cultural'!H267-1</f>
        <v>#DIV/0!</v>
      </c>
      <c r="I266" s="40" t="e">
        <f>+'SCC X Ano = Fundo Cultural'!I301/'SCC X Ano = Fundo Cultural'!I267-1</f>
        <v>#DIV/0!</v>
      </c>
      <c r="J266" s="40" t="e">
        <f>+'SCC X Ano = Fundo Cultural'!J301/'SCC X Ano = Fundo Cultural'!J267-1</f>
        <v>#DIV/0!</v>
      </c>
      <c r="K266" s="40" t="e">
        <f>+'SCC X Ano = Fundo Cultural'!K301/'SCC X Ano = Fundo Cultural'!K267-1</f>
        <v>#DIV/0!</v>
      </c>
      <c r="L266" s="40" t="e">
        <f>+'SCC X Ano = Fundo Cultural'!L301/'SCC X Ano = Fundo Cultural'!L267-1</f>
        <v>#DIV/0!</v>
      </c>
    </row>
    <row r="267" spans="1:12" x14ac:dyDescent="0.25">
      <c r="A267" s="25" t="s">
        <v>163</v>
      </c>
      <c r="B267" s="40" t="e">
        <f>+'SCC X Ano = Fundo Cultural'!B302/'SCC X Ano = Fundo Cultural'!B268-1</f>
        <v>#DIV/0!</v>
      </c>
      <c r="C267" s="40" t="e">
        <f>+'SCC X Ano = Fundo Cultural'!C302/'SCC X Ano = Fundo Cultural'!C268-1</f>
        <v>#DIV/0!</v>
      </c>
      <c r="D267" s="40" t="e">
        <f>+'SCC X Ano = Fundo Cultural'!D302/'SCC X Ano = Fundo Cultural'!D268-1</f>
        <v>#DIV/0!</v>
      </c>
      <c r="E267" s="40" t="e">
        <f>+'SCC X Ano = Fundo Cultural'!E302/'SCC X Ano = Fundo Cultural'!E268-1</f>
        <v>#DIV/0!</v>
      </c>
      <c r="F267" s="40" t="e">
        <f>+'SCC X Ano = Fundo Cultural'!F302/'SCC X Ano = Fundo Cultural'!F268-1</f>
        <v>#DIV/0!</v>
      </c>
      <c r="G267" s="40" t="e">
        <f>+'SCC X Ano = Fundo Cultural'!G302/'SCC X Ano = Fundo Cultural'!G268-1</f>
        <v>#DIV/0!</v>
      </c>
      <c r="H267" s="40" t="e">
        <f>+'SCC X Ano = Fundo Cultural'!H302/'SCC X Ano = Fundo Cultural'!H268-1</f>
        <v>#DIV/0!</v>
      </c>
      <c r="I267" s="40" t="e">
        <f>+'SCC X Ano = Fundo Cultural'!I302/'SCC X Ano = Fundo Cultural'!I268-1</f>
        <v>#DIV/0!</v>
      </c>
      <c r="J267" s="40">
        <f>+'SCC X Ano = Fundo Cultural'!J302/'SCC X Ano = Fundo Cultural'!J268-1</f>
        <v>-0.55250152276722742</v>
      </c>
      <c r="K267" s="40" t="e">
        <f>+'SCC X Ano = Fundo Cultural'!K302/'SCC X Ano = Fundo Cultural'!K268-1</f>
        <v>#DIV/0!</v>
      </c>
      <c r="L267" s="40">
        <f>+'SCC X Ano = Fundo Cultural'!L302/'SCC X Ano = Fundo Cultural'!L268-1</f>
        <v>-0.55250152276722742</v>
      </c>
    </row>
    <row r="268" spans="1:12" x14ac:dyDescent="0.25">
      <c r="A268" s="25" t="s">
        <v>155</v>
      </c>
      <c r="B268" s="40" t="e">
        <f>+'SCC X Ano = Fundo Cultural'!B303/'SCC X Ano = Fundo Cultural'!B269-1</f>
        <v>#DIV/0!</v>
      </c>
      <c r="C268" s="40" t="e">
        <f>+'SCC X Ano = Fundo Cultural'!C303/'SCC X Ano = Fundo Cultural'!C269-1</f>
        <v>#DIV/0!</v>
      </c>
      <c r="D268" s="40" t="e">
        <f>+'SCC X Ano = Fundo Cultural'!D303/'SCC X Ano = Fundo Cultural'!D269-1</f>
        <v>#DIV/0!</v>
      </c>
      <c r="E268" s="40" t="e">
        <f>+'SCC X Ano = Fundo Cultural'!E303/'SCC X Ano = Fundo Cultural'!E269-1</f>
        <v>#DIV/0!</v>
      </c>
      <c r="F268" s="40" t="e">
        <f>+'SCC X Ano = Fundo Cultural'!F303/'SCC X Ano = Fundo Cultural'!F269-1</f>
        <v>#DIV/0!</v>
      </c>
      <c r="G268" s="40" t="e">
        <f>+'SCC X Ano = Fundo Cultural'!G303/'SCC X Ano = Fundo Cultural'!G269-1</f>
        <v>#DIV/0!</v>
      </c>
      <c r="H268" s="40" t="e">
        <f>+'SCC X Ano = Fundo Cultural'!H303/'SCC X Ano = Fundo Cultural'!H269-1</f>
        <v>#DIV/0!</v>
      </c>
      <c r="I268" s="40" t="e">
        <f>+'SCC X Ano = Fundo Cultural'!I303/'SCC X Ano = Fundo Cultural'!I269-1</f>
        <v>#DIV/0!</v>
      </c>
      <c r="J268" s="40" t="e">
        <f>+'SCC X Ano = Fundo Cultural'!J303/'SCC X Ano = Fundo Cultural'!J269-1</f>
        <v>#DIV/0!</v>
      </c>
      <c r="K268" s="40" t="e">
        <f>+'SCC X Ano = Fundo Cultural'!K303/'SCC X Ano = Fundo Cultural'!K269-1</f>
        <v>#DIV/0!</v>
      </c>
      <c r="L268" s="40" t="e">
        <f>+'SCC X Ano = Fundo Cultural'!L303/'SCC X Ano = Fundo Cultural'!L269-1</f>
        <v>#DIV/0!</v>
      </c>
    </row>
    <row r="269" spans="1:12" x14ac:dyDescent="0.25">
      <c r="A269" s="1" t="s">
        <v>223</v>
      </c>
      <c r="B269" s="40" t="e">
        <f>+'SCC X Ano = Fundo Cultural'!B304/'SCC X Ano = Fundo Cultural'!B270-1</f>
        <v>#DIV/0!</v>
      </c>
      <c r="C269" s="40">
        <f>+'SCC X Ano = Fundo Cultural'!C304/'SCC X Ano = Fundo Cultural'!C270-1</f>
        <v>0.21890002678762022</v>
      </c>
      <c r="D269" s="40" t="e">
        <f>+'SCC X Ano = Fundo Cultural'!D304/'SCC X Ano = Fundo Cultural'!D270-1</f>
        <v>#DIV/0!</v>
      </c>
      <c r="E269" s="40" t="e">
        <f>+'SCC X Ano = Fundo Cultural'!E304/'SCC X Ano = Fundo Cultural'!E270-1</f>
        <v>#DIV/0!</v>
      </c>
      <c r="F269" s="40" t="e">
        <f>+'SCC X Ano = Fundo Cultural'!F304/'SCC X Ano = Fundo Cultural'!F270-1</f>
        <v>#DIV/0!</v>
      </c>
      <c r="G269" s="40" t="e">
        <f>+'SCC X Ano = Fundo Cultural'!G304/'SCC X Ano = Fundo Cultural'!G270-1</f>
        <v>#DIV/0!</v>
      </c>
      <c r="H269" s="40" t="e">
        <f>+'SCC X Ano = Fundo Cultural'!H304/'SCC X Ano = Fundo Cultural'!H270-1</f>
        <v>#DIV/0!</v>
      </c>
      <c r="I269" s="40" t="e">
        <f>+'SCC X Ano = Fundo Cultural'!I304/'SCC X Ano = Fundo Cultural'!I270-1</f>
        <v>#DIV/0!</v>
      </c>
      <c r="J269" s="40">
        <f>+'SCC X Ano = Fundo Cultural'!J304/'SCC X Ano = Fundo Cultural'!J270-1</f>
        <v>-0.44608779210356464</v>
      </c>
      <c r="K269" s="40" t="e">
        <f>+'SCC X Ano = Fundo Cultural'!K304/'SCC X Ano = Fundo Cultural'!K270-1</f>
        <v>#DIV/0!</v>
      </c>
      <c r="L269" s="40">
        <f>+'SCC X Ano = Fundo Cultural'!L304/'SCC X Ano = Fundo Cultural'!L270-1</f>
        <v>-0.30044876934277709</v>
      </c>
    </row>
    <row r="274" spans="1:12" x14ac:dyDescent="0.25">
      <c r="A274" s="2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25"/>
      <c r="B275" s="25" t="s">
        <v>224</v>
      </c>
      <c r="C275" s="25" t="s">
        <v>228</v>
      </c>
      <c r="D275" s="25" t="s">
        <v>15</v>
      </c>
      <c r="E275" s="25" t="s">
        <v>229</v>
      </c>
      <c r="F275" s="25" t="s">
        <v>226</v>
      </c>
      <c r="G275" s="25" t="s">
        <v>227</v>
      </c>
      <c r="H275" s="25" t="s">
        <v>131</v>
      </c>
      <c r="I275" s="25" t="s">
        <v>130</v>
      </c>
      <c r="J275" s="25" t="s">
        <v>129</v>
      </c>
      <c r="K275" s="25" t="s">
        <v>230</v>
      </c>
      <c r="L275" s="25" t="s">
        <v>404</v>
      </c>
    </row>
    <row r="276" spans="1:12" x14ac:dyDescent="0.25">
      <c r="A276" s="25" t="s">
        <v>132</v>
      </c>
      <c r="B276" s="40" t="e">
        <f>+'SCC X Ano = Fundo Cultural'!B311/'SCC X Ano = Fundo Cultural'!C277-1</f>
        <v>#DIV/0!</v>
      </c>
      <c r="C276" s="40" t="e">
        <f>+'SCC X Ano = Fundo Cultural'!C311/'SCC X Ano = Fundo Cultural'!#REF!-1</f>
        <v>#REF!</v>
      </c>
      <c r="D276" s="40" t="e">
        <f>+'SCC X Ano = Fundo Cultural'!D311/'SCC X Ano = Fundo Cultural'!D277-1</f>
        <v>#DIV/0!</v>
      </c>
      <c r="E276" s="40" t="e">
        <f>+'SCC X Ano = Fundo Cultural'!E311/'SCC X Ano = Fundo Cultural'!E277-1</f>
        <v>#DIV/0!</v>
      </c>
      <c r="F276" s="40" t="e">
        <f>+'SCC X Ano = Fundo Cultural'!F311/'SCC X Ano = Fundo Cultural'!F277-1</f>
        <v>#DIV/0!</v>
      </c>
      <c r="G276" s="40" t="e">
        <f>+'SCC X Ano = Fundo Cultural'!G311/'SCC X Ano = Fundo Cultural'!G277-1</f>
        <v>#DIV/0!</v>
      </c>
      <c r="H276" s="40" t="e">
        <f>+'SCC X Ano = Fundo Cultural'!H311/'SCC X Ano = Fundo Cultural'!H277-1</f>
        <v>#DIV/0!</v>
      </c>
      <c r="I276" s="40" t="e">
        <f>+'SCC X Ano = Fundo Cultural'!I311/'SCC X Ano = Fundo Cultural'!I277-1</f>
        <v>#DIV/0!</v>
      </c>
      <c r="J276" s="40" t="e">
        <f>+'SCC X Ano = Fundo Cultural'!J311/'SCC X Ano = Fundo Cultural'!J277-1</f>
        <v>#DIV/0!</v>
      </c>
      <c r="K276" s="40" t="e">
        <f>+'SCC X Ano = Fundo Cultural'!K311/'SCC X Ano = Fundo Cultural'!K277-1</f>
        <v>#DIV/0!</v>
      </c>
      <c r="L276" s="40" t="e">
        <f>+'SCC X Ano = Fundo Cultural'!L311/'SCC X Ano = Fundo Cultural'!L277-1</f>
        <v>#DIV/0!</v>
      </c>
    </row>
    <row r="277" spans="1:12" x14ac:dyDescent="0.25">
      <c r="A277" s="25" t="s">
        <v>134</v>
      </c>
      <c r="B277" s="40" t="e">
        <f>+'SCC X Ano = Fundo Cultural'!B312/'SCC X Ano = Fundo Cultural'!B278-1</f>
        <v>#DIV/0!</v>
      </c>
      <c r="C277" s="40" t="e">
        <f>+'SCC X Ano = Fundo Cultural'!C312/'SCC X Ano = Fundo Cultural'!C278-1</f>
        <v>#DIV/0!</v>
      </c>
      <c r="D277" s="40" t="e">
        <f>+'SCC X Ano = Fundo Cultural'!D312/'SCC X Ano = Fundo Cultural'!D278-1</f>
        <v>#DIV/0!</v>
      </c>
      <c r="E277" s="40" t="e">
        <f>+'SCC X Ano = Fundo Cultural'!E312/'SCC X Ano = Fundo Cultural'!E278-1</f>
        <v>#DIV/0!</v>
      </c>
      <c r="F277" s="40" t="e">
        <f>+'SCC X Ano = Fundo Cultural'!F312/'SCC X Ano = Fundo Cultural'!F278-1</f>
        <v>#DIV/0!</v>
      </c>
      <c r="G277" s="40" t="e">
        <f>+'SCC X Ano = Fundo Cultural'!G312/'SCC X Ano = Fundo Cultural'!G278-1</f>
        <v>#DIV/0!</v>
      </c>
      <c r="H277" s="40" t="e">
        <f>+'SCC X Ano = Fundo Cultural'!H312/'SCC X Ano = Fundo Cultural'!H278-1</f>
        <v>#DIV/0!</v>
      </c>
      <c r="I277" s="40" t="e">
        <f>+'SCC X Ano = Fundo Cultural'!I312/'SCC X Ano = Fundo Cultural'!I278-1</f>
        <v>#DIV/0!</v>
      </c>
      <c r="J277" s="40" t="e">
        <f>+'SCC X Ano = Fundo Cultural'!J312/'SCC X Ano = Fundo Cultural'!J278-1</f>
        <v>#DIV/0!</v>
      </c>
      <c r="K277" s="40" t="e">
        <f>+'SCC X Ano = Fundo Cultural'!K312/'SCC X Ano = Fundo Cultural'!K278-1</f>
        <v>#DIV/0!</v>
      </c>
      <c r="L277" s="40" t="e">
        <f>+'SCC X Ano = Fundo Cultural'!L312/'SCC X Ano = Fundo Cultural'!L278-1</f>
        <v>#DIV/0!</v>
      </c>
    </row>
    <row r="278" spans="1:12" x14ac:dyDescent="0.25">
      <c r="A278" s="25" t="s">
        <v>139</v>
      </c>
      <c r="B278" s="40" t="e">
        <f>+'SCC X Ano = Fundo Cultural'!B313/'SCC X Ano = Fundo Cultural'!B279-1</f>
        <v>#DIV/0!</v>
      </c>
      <c r="C278" s="40" t="e">
        <f>+'SCC X Ano = Fundo Cultural'!C313/'SCC X Ano = Fundo Cultural'!C279-1</f>
        <v>#DIV/0!</v>
      </c>
      <c r="D278" s="40" t="e">
        <f>+'SCC X Ano = Fundo Cultural'!D313/'SCC X Ano = Fundo Cultural'!D279-1</f>
        <v>#DIV/0!</v>
      </c>
      <c r="E278" s="40" t="e">
        <f>+'SCC X Ano = Fundo Cultural'!E313/'SCC X Ano = Fundo Cultural'!E279-1</f>
        <v>#DIV/0!</v>
      </c>
      <c r="F278" s="40" t="e">
        <f>+'SCC X Ano = Fundo Cultural'!F313/'SCC X Ano = Fundo Cultural'!F279-1</f>
        <v>#DIV/0!</v>
      </c>
      <c r="G278" s="40" t="e">
        <f>+'SCC X Ano = Fundo Cultural'!G313/'SCC X Ano = Fundo Cultural'!G279-1</f>
        <v>#DIV/0!</v>
      </c>
      <c r="H278" s="40" t="e">
        <f>+'SCC X Ano = Fundo Cultural'!H313/'SCC X Ano = Fundo Cultural'!H279-1</f>
        <v>#DIV/0!</v>
      </c>
      <c r="I278" s="40" t="e">
        <f>+'SCC X Ano = Fundo Cultural'!I313/'SCC X Ano = Fundo Cultural'!I279-1</f>
        <v>#DIV/0!</v>
      </c>
      <c r="J278" s="40" t="e">
        <f>+'SCC X Ano = Fundo Cultural'!J313/'SCC X Ano = Fundo Cultural'!J279-1</f>
        <v>#DIV/0!</v>
      </c>
      <c r="K278" s="40" t="e">
        <f>+'SCC X Ano = Fundo Cultural'!K313/'SCC X Ano = Fundo Cultural'!K279-1</f>
        <v>#DIV/0!</v>
      </c>
      <c r="L278" s="40" t="e">
        <f>+'SCC X Ano = Fundo Cultural'!L313/'SCC X Ano = Fundo Cultural'!L279-1</f>
        <v>#DIV/0!</v>
      </c>
    </row>
    <row r="279" spans="1:12" x14ac:dyDescent="0.25">
      <c r="A279" s="25" t="s">
        <v>143</v>
      </c>
      <c r="B279" s="40" t="e">
        <f>+'SCC X Ano = Fundo Cultural'!B314/'SCC X Ano = Fundo Cultural'!B280-1</f>
        <v>#DIV/0!</v>
      </c>
      <c r="C279" s="40" t="e">
        <f>+'SCC X Ano = Fundo Cultural'!C314/'SCC X Ano = Fundo Cultural'!C280-1</f>
        <v>#DIV/0!</v>
      </c>
      <c r="D279" s="40" t="e">
        <f>+'SCC X Ano = Fundo Cultural'!D314/'SCC X Ano = Fundo Cultural'!D280-1</f>
        <v>#DIV/0!</v>
      </c>
      <c r="E279" s="40" t="e">
        <f>+'SCC X Ano = Fundo Cultural'!E314/'SCC X Ano = Fundo Cultural'!E280-1</f>
        <v>#DIV/0!</v>
      </c>
      <c r="F279" s="40" t="e">
        <f>+'SCC X Ano = Fundo Cultural'!F314/'SCC X Ano = Fundo Cultural'!F280-1</f>
        <v>#DIV/0!</v>
      </c>
      <c r="G279" s="40" t="e">
        <f>+'SCC X Ano = Fundo Cultural'!G314/'SCC X Ano = Fundo Cultural'!G280-1</f>
        <v>#DIV/0!</v>
      </c>
      <c r="H279" s="40" t="e">
        <f>+'SCC X Ano = Fundo Cultural'!H314/'SCC X Ano = Fundo Cultural'!H280-1</f>
        <v>#DIV/0!</v>
      </c>
      <c r="I279" s="40" t="e">
        <f>+'SCC X Ano = Fundo Cultural'!I314/'SCC X Ano = Fundo Cultural'!I280-1</f>
        <v>#DIV/0!</v>
      </c>
      <c r="J279" s="40" t="e">
        <f>+'SCC X Ano = Fundo Cultural'!J314/'SCC X Ano = Fundo Cultural'!J280-1</f>
        <v>#DIV/0!</v>
      </c>
      <c r="K279" s="40" t="e">
        <f>+'SCC X Ano = Fundo Cultural'!K314/'SCC X Ano = Fundo Cultural'!K280-1</f>
        <v>#DIV/0!</v>
      </c>
      <c r="L279" s="40" t="e">
        <f>+'SCC X Ano = Fundo Cultural'!L314/'SCC X Ano = Fundo Cultural'!L280-1</f>
        <v>#DIV/0!</v>
      </c>
    </row>
    <row r="280" spans="1:12" x14ac:dyDescent="0.25">
      <c r="A280" s="25" t="s">
        <v>146</v>
      </c>
      <c r="B280" s="40" t="e">
        <f>+'SCC X Ano = Fundo Cultural'!B315/'SCC X Ano = Fundo Cultural'!B281-1</f>
        <v>#DIV/0!</v>
      </c>
      <c r="C280" s="40" t="e">
        <f>+'SCC X Ano = Fundo Cultural'!C315/'SCC X Ano = Fundo Cultural'!C281-1</f>
        <v>#DIV/0!</v>
      </c>
      <c r="D280" s="40" t="e">
        <f>+'SCC X Ano = Fundo Cultural'!D315/'SCC X Ano = Fundo Cultural'!D281-1</f>
        <v>#DIV/0!</v>
      </c>
      <c r="E280" s="40" t="e">
        <f>+'SCC X Ano = Fundo Cultural'!E315/'SCC X Ano = Fundo Cultural'!E281-1</f>
        <v>#DIV/0!</v>
      </c>
      <c r="F280" s="40" t="e">
        <f>+'SCC X Ano = Fundo Cultural'!F315/'SCC X Ano = Fundo Cultural'!F281-1</f>
        <v>#DIV/0!</v>
      </c>
      <c r="G280" s="40" t="e">
        <f>+'SCC X Ano = Fundo Cultural'!G315/'SCC X Ano = Fundo Cultural'!G281-1</f>
        <v>#DIV/0!</v>
      </c>
      <c r="H280" s="40" t="e">
        <f>+'SCC X Ano = Fundo Cultural'!H315/'SCC X Ano = Fundo Cultural'!H281-1</f>
        <v>#DIV/0!</v>
      </c>
      <c r="I280" s="40" t="e">
        <f>+'SCC X Ano = Fundo Cultural'!I315/'SCC X Ano = Fundo Cultural'!I281-1</f>
        <v>#DIV/0!</v>
      </c>
      <c r="J280" s="40">
        <f>+'SCC X Ano = Fundo Cultural'!J315/'SCC X Ano = Fundo Cultural'!J281-1</f>
        <v>-0.31123534434920985</v>
      </c>
      <c r="K280" s="40" t="e">
        <f>+'SCC X Ano = Fundo Cultural'!K315/'SCC X Ano = Fundo Cultural'!K281-1</f>
        <v>#DIV/0!</v>
      </c>
      <c r="L280" s="40">
        <f>+'SCC X Ano = Fundo Cultural'!L315/'SCC X Ano = Fundo Cultural'!L281-1</f>
        <v>-0.31123534434920985</v>
      </c>
    </row>
    <row r="281" spans="1:12" x14ac:dyDescent="0.25">
      <c r="A281" s="25" t="s">
        <v>141</v>
      </c>
      <c r="B281" s="40" t="e">
        <f>+'SCC X Ano = Fundo Cultural'!B316/'SCC X Ano = Fundo Cultural'!B282-1</f>
        <v>#DIV/0!</v>
      </c>
      <c r="C281" s="40" t="e">
        <f>+'SCC X Ano = Fundo Cultural'!C316/'SCC X Ano = Fundo Cultural'!C282-1</f>
        <v>#DIV/0!</v>
      </c>
      <c r="D281" s="40" t="e">
        <f>+'SCC X Ano = Fundo Cultural'!D316/'SCC X Ano = Fundo Cultural'!D282-1</f>
        <v>#DIV/0!</v>
      </c>
      <c r="E281" s="40" t="e">
        <f>+'SCC X Ano = Fundo Cultural'!E316/'SCC X Ano = Fundo Cultural'!E282-1</f>
        <v>#DIV/0!</v>
      </c>
      <c r="F281" s="40" t="e">
        <f>+'SCC X Ano = Fundo Cultural'!F316/'SCC X Ano = Fundo Cultural'!F282-1</f>
        <v>#DIV/0!</v>
      </c>
      <c r="G281" s="40" t="e">
        <f>+'SCC X Ano = Fundo Cultural'!G316/'SCC X Ano = Fundo Cultural'!G282-1</f>
        <v>#DIV/0!</v>
      </c>
      <c r="H281" s="40" t="e">
        <f>+'SCC X Ano = Fundo Cultural'!H316/'SCC X Ano = Fundo Cultural'!H282-1</f>
        <v>#DIV/0!</v>
      </c>
      <c r="I281" s="40" t="e">
        <f>+'SCC X Ano = Fundo Cultural'!I316/'SCC X Ano = Fundo Cultural'!I282-1</f>
        <v>#DIV/0!</v>
      </c>
      <c r="J281" s="40" t="e">
        <f>+'SCC X Ano = Fundo Cultural'!J316/'SCC X Ano = Fundo Cultural'!J282-1</f>
        <v>#DIV/0!</v>
      </c>
      <c r="K281" s="40" t="e">
        <f>+'SCC X Ano = Fundo Cultural'!K316/'SCC X Ano = Fundo Cultural'!K282-1</f>
        <v>#DIV/0!</v>
      </c>
      <c r="L281" s="40" t="e">
        <f>+'SCC X Ano = Fundo Cultural'!L316/'SCC X Ano = Fundo Cultural'!L282-1</f>
        <v>#DIV/0!</v>
      </c>
    </row>
    <row r="282" spans="1:12" x14ac:dyDescent="0.25">
      <c r="A282" s="25" t="s">
        <v>153</v>
      </c>
      <c r="B282" s="40" t="e">
        <f>+'SCC X Ano = Fundo Cultural'!B317/'SCC X Ano = Fundo Cultural'!B283-1</f>
        <v>#DIV/0!</v>
      </c>
      <c r="C282" s="40" t="e">
        <f>+'SCC X Ano = Fundo Cultural'!C317/'SCC X Ano = Fundo Cultural'!C283-1</f>
        <v>#DIV/0!</v>
      </c>
      <c r="D282" s="40" t="e">
        <f>+'SCC X Ano = Fundo Cultural'!D317/'SCC X Ano = Fundo Cultural'!D283-1</f>
        <v>#DIV/0!</v>
      </c>
      <c r="E282" s="40" t="e">
        <f>+'SCC X Ano = Fundo Cultural'!E317/'SCC X Ano = Fundo Cultural'!E283-1</f>
        <v>#DIV/0!</v>
      </c>
      <c r="F282" s="40" t="e">
        <f>+'SCC X Ano = Fundo Cultural'!F317/'SCC X Ano = Fundo Cultural'!F283-1</f>
        <v>#DIV/0!</v>
      </c>
      <c r="G282" s="40" t="e">
        <f>+'SCC X Ano = Fundo Cultural'!G317/'SCC X Ano = Fundo Cultural'!G283-1</f>
        <v>#DIV/0!</v>
      </c>
      <c r="H282" s="40" t="e">
        <f>+'SCC X Ano = Fundo Cultural'!H317/'SCC X Ano = Fundo Cultural'!H283-1</f>
        <v>#DIV/0!</v>
      </c>
      <c r="I282" s="40" t="e">
        <f>+'SCC X Ano = Fundo Cultural'!I317/'SCC X Ano = Fundo Cultural'!I283-1</f>
        <v>#DIV/0!</v>
      </c>
      <c r="J282" s="40" t="e">
        <f>+'SCC X Ano = Fundo Cultural'!J317/'SCC X Ano = Fundo Cultural'!J283-1</f>
        <v>#DIV/0!</v>
      </c>
      <c r="K282" s="40" t="e">
        <f>+'SCC X Ano = Fundo Cultural'!K317/'SCC X Ano = Fundo Cultural'!K283-1</f>
        <v>#DIV/0!</v>
      </c>
      <c r="L282" s="40" t="e">
        <f>+'SCC X Ano = Fundo Cultural'!L317/'SCC X Ano = Fundo Cultural'!L283-1</f>
        <v>#DIV/0!</v>
      </c>
    </row>
    <row r="283" spans="1:12" x14ac:dyDescent="0.25">
      <c r="A283" s="25" t="s">
        <v>157</v>
      </c>
      <c r="B283" s="40" t="e">
        <f>+'SCC X Ano = Fundo Cultural'!B318/'SCC X Ano = Fundo Cultural'!B284-1</f>
        <v>#DIV/0!</v>
      </c>
      <c r="C283" s="40" t="e">
        <f>+'SCC X Ano = Fundo Cultural'!C318/'SCC X Ano = Fundo Cultural'!C284-1</f>
        <v>#DIV/0!</v>
      </c>
      <c r="D283" s="40" t="e">
        <f>+'SCC X Ano = Fundo Cultural'!D318/'SCC X Ano = Fundo Cultural'!D284-1</f>
        <v>#DIV/0!</v>
      </c>
      <c r="E283" s="40" t="e">
        <f>+'SCC X Ano = Fundo Cultural'!E318/'SCC X Ano = Fundo Cultural'!E284-1</f>
        <v>#DIV/0!</v>
      </c>
      <c r="F283" s="40" t="e">
        <f>+'SCC X Ano = Fundo Cultural'!F318/'SCC X Ano = Fundo Cultural'!F284-1</f>
        <v>#DIV/0!</v>
      </c>
      <c r="G283" s="40" t="e">
        <f>+'SCC X Ano = Fundo Cultural'!G318/'SCC X Ano = Fundo Cultural'!G284-1</f>
        <v>#DIV/0!</v>
      </c>
      <c r="H283" s="40" t="e">
        <f>+'SCC X Ano = Fundo Cultural'!H318/'SCC X Ano = Fundo Cultural'!H284-1</f>
        <v>#DIV/0!</v>
      </c>
      <c r="I283" s="40" t="e">
        <f>+'SCC X Ano = Fundo Cultural'!I318/'SCC X Ano = Fundo Cultural'!I284-1</f>
        <v>#DIV/0!</v>
      </c>
      <c r="J283" s="40" t="e">
        <f>+'SCC X Ano = Fundo Cultural'!J318/'SCC X Ano = Fundo Cultural'!J284-1</f>
        <v>#DIV/0!</v>
      </c>
      <c r="K283" s="40" t="e">
        <f>+'SCC X Ano = Fundo Cultural'!K318/'SCC X Ano = Fundo Cultural'!K284-1</f>
        <v>#DIV/0!</v>
      </c>
      <c r="L283" s="40" t="e">
        <f>+'SCC X Ano = Fundo Cultural'!L318/'SCC X Ano = Fundo Cultural'!L284-1</f>
        <v>#DIV/0!</v>
      </c>
    </row>
    <row r="284" spans="1:12" x14ac:dyDescent="0.25">
      <c r="A284" s="25" t="s">
        <v>161</v>
      </c>
      <c r="B284" s="40" t="e">
        <f>+'SCC X Ano = Fundo Cultural'!B319/'SCC X Ano = Fundo Cultural'!B285-1</f>
        <v>#DIV/0!</v>
      </c>
      <c r="C284" s="40" t="e">
        <f>+'SCC X Ano = Fundo Cultural'!C319/'SCC X Ano = Fundo Cultural'!C285-1</f>
        <v>#DIV/0!</v>
      </c>
      <c r="D284" s="40" t="e">
        <f>+'SCC X Ano = Fundo Cultural'!D319/'SCC X Ano = Fundo Cultural'!D285-1</f>
        <v>#DIV/0!</v>
      </c>
      <c r="E284" s="40" t="e">
        <f>+'SCC X Ano = Fundo Cultural'!E319/'SCC X Ano = Fundo Cultural'!E285-1</f>
        <v>#DIV/0!</v>
      </c>
      <c r="F284" s="40" t="e">
        <f>+'SCC X Ano = Fundo Cultural'!F319/'SCC X Ano = Fundo Cultural'!F285-1</f>
        <v>#DIV/0!</v>
      </c>
      <c r="G284" s="40" t="e">
        <f>+'SCC X Ano = Fundo Cultural'!G319/'SCC X Ano = Fundo Cultural'!G285-1</f>
        <v>#DIV/0!</v>
      </c>
      <c r="H284" s="40" t="e">
        <f>+'SCC X Ano = Fundo Cultural'!H319/'SCC X Ano = Fundo Cultural'!H285-1</f>
        <v>#DIV/0!</v>
      </c>
      <c r="I284" s="40" t="e">
        <f>+'SCC X Ano = Fundo Cultural'!I319/'SCC X Ano = Fundo Cultural'!I285-1</f>
        <v>#DIV/0!</v>
      </c>
      <c r="J284" s="40" t="e">
        <f>+'SCC X Ano = Fundo Cultural'!J319/'SCC X Ano = Fundo Cultural'!J285-1</f>
        <v>#DIV/0!</v>
      </c>
      <c r="K284" s="40" t="e">
        <f>+'SCC X Ano = Fundo Cultural'!K319/'SCC X Ano = Fundo Cultural'!K285-1</f>
        <v>#DIV/0!</v>
      </c>
      <c r="L284" s="40" t="e">
        <f>+'SCC X Ano = Fundo Cultural'!L319/'SCC X Ano = Fundo Cultural'!L285-1</f>
        <v>#DIV/0!</v>
      </c>
    </row>
    <row r="285" spans="1:12" x14ac:dyDescent="0.25">
      <c r="A285" s="25" t="s">
        <v>151</v>
      </c>
      <c r="B285" s="40" t="e">
        <f>+'SCC X Ano = Fundo Cultural'!B320/'SCC X Ano = Fundo Cultural'!B286-1</f>
        <v>#DIV/0!</v>
      </c>
      <c r="C285" s="40" t="e">
        <f>+'SCC X Ano = Fundo Cultural'!C320/'SCC X Ano = Fundo Cultural'!C286-1</f>
        <v>#DIV/0!</v>
      </c>
      <c r="D285" s="40" t="e">
        <f>+'SCC X Ano = Fundo Cultural'!D320/'SCC X Ano = Fundo Cultural'!D286-1</f>
        <v>#DIV/0!</v>
      </c>
      <c r="E285" s="40" t="e">
        <f>+'SCC X Ano = Fundo Cultural'!E320/'SCC X Ano = Fundo Cultural'!E286-1</f>
        <v>#DIV/0!</v>
      </c>
      <c r="F285" s="40" t="e">
        <f>+'SCC X Ano = Fundo Cultural'!F320/'SCC X Ano = Fundo Cultural'!F286-1</f>
        <v>#DIV/0!</v>
      </c>
      <c r="G285" s="40" t="e">
        <f>+'SCC X Ano = Fundo Cultural'!G320/'SCC X Ano = Fundo Cultural'!G286-1</f>
        <v>#DIV/0!</v>
      </c>
      <c r="H285" s="40" t="e">
        <f>+'SCC X Ano = Fundo Cultural'!H320/'SCC X Ano = Fundo Cultural'!H286-1</f>
        <v>#DIV/0!</v>
      </c>
      <c r="I285" s="40" t="e">
        <f>+'SCC X Ano = Fundo Cultural'!I320/'SCC X Ano = Fundo Cultural'!I286-1</f>
        <v>#DIV/0!</v>
      </c>
      <c r="J285" s="40" t="e">
        <f>+'SCC X Ano = Fundo Cultural'!J320/'SCC X Ano = Fundo Cultural'!J286-1</f>
        <v>#DIV/0!</v>
      </c>
      <c r="K285" s="40" t="e">
        <f>+'SCC X Ano = Fundo Cultural'!K320/'SCC X Ano = Fundo Cultural'!K286-1</f>
        <v>#DIV/0!</v>
      </c>
      <c r="L285" s="40" t="e">
        <f>+'SCC X Ano = Fundo Cultural'!L320/'SCC X Ano = Fundo Cultural'!L286-1</f>
        <v>#DIV/0!</v>
      </c>
    </row>
    <row r="286" spans="1:12" x14ac:dyDescent="0.25">
      <c r="A286" s="25" t="s">
        <v>167</v>
      </c>
      <c r="B286" s="40" t="e">
        <f>+'SCC X Ano = Fundo Cultural'!B321/'SCC X Ano = Fundo Cultural'!B287-1</f>
        <v>#DIV/0!</v>
      </c>
      <c r="C286" s="40" t="e">
        <f>+'SCC X Ano = Fundo Cultural'!C321/'SCC X Ano = Fundo Cultural'!C287-1</f>
        <v>#DIV/0!</v>
      </c>
      <c r="D286" s="40" t="e">
        <f>+'SCC X Ano = Fundo Cultural'!D321/'SCC X Ano = Fundo Cultural'!D287-1</f>
        <v>#DIV/0!</v>
      </c>
      <c r="E286" s="40" t="e">
        <f>+'SCC X Ano = Fundo Cultural'!E321/'SCC X Ano = Fundo Cultural'!E287-1</f>
        <v>#DIV/0!</v>
      </c>
      <c r="F286" s="40" t="e">
        <f>+'SCC X Ano = Fundo Cultural'!F321/'SCC X Ano = Fundo Cultural'!F287-1</f>
        <v>#DIV/0!</v>
      </c>
      <c r="G286" s="40" t="e">
        <f>+'SCC X Ano = Fundo Cultural'!G321/'SCC X Ano = Fundo Cultural'!G287-1</f>
        <v>#DIV/0!</v>
      </c>
      <c r="H286" s="40" t="e">
        <f>+'SCC X Ano = Fundo Cultural'!H321/'SCC X Ano = Fundo Cultural'!H287-1</f>
        <v>#DIV/0!</v>
      </c>
      <c r="I286" s="40" t="e">
        <f>+'SCC X Ano = Fundo Cultural'!I321/'SCC X Ano = Fundo Cultural'!I287-1</f>
        <v>#DIV/0!</v>
      </c>
      <c r="J286" s="40" t="e">
        <f>+'SCC X Ano = Fundo Cultural'!J321/'SCC X Ano = Fundo Cultural'!J287-1</f>
        <v>#DIV/0!</v>
      </c>
      <c r="K286" s="40" t="e">
        <f>+'SCC X Ano = Fundo Cultural'!K321/'SCC X Ano = Fundo Cultural'!K287-1</f>
        <v>#DIV/0!</v>
      </c>
      <c r="L286" s="40" t="e">
        <f>+'SCC X Ano = Fundo Cultural'!L321/'SCC X Ano = Fundo Cultural'!L287-1</f>
        <v>#DIV/0!</v>
      </c>
    </row>
    <row r="287" spans="1:12" x14ac:dyDescent="0.25">
      <c r="A287" s="25" t="s">
        <v>171</v>
      </c>
      <c r="B287" s="40" t="e">
        <f>+'SCC X Ano = Fundo Cultural'!B322/'SCC X Ano = Fundo Cultural'!B288-1</f>
        <v>#DIV/0!</v>
      </c>
      <c r="C287" s="40" t="e">
        <f>+'SCC X Ano = Fundo Cultural'!C322/'SCC X Ano = Fundo Cultural'!C288-1</f>
        <v>#DIV/0!</v>
      </c>
      <c r="D287" s="40" t="e">
        <f>+'SCC X Ano = Fundo Cultural'!D322/'SCC X Ano = Fundo Cultural'!D288-1</f>
        <v>#DIV/0!</v>
      </c>
      <c r="E287" s="40" t="e">
        <f>+'SCC X Ano = Fundo Cultural'!E322/'SCC X Ano = Fundo Cultural'!E288-1</f>
        <v>#DIV/0!</v>
      </c>
      <c r="F287" s="40" t="e">
        <f>+'SCC X Ano = Fundo Cultural'!F322/'SCC X Ano = Fundo Cultural'!F288-1</f>
        <v>#DIV/0!</v>
      </c>
      <c r="G287" s="40" t="e">
        <f>+'SCC X Ano = Fundo Cultural'!G322/'SCC X Ano = Fundo Cultural'!G288-1</f>
        <v>#DIV/0!</v>
      </c>
      <c r="H287" s="40" t="e">
        <f>+'SCC X Ano = Fundo Cultural'!H322/'SCC X Ano = Fundo Cultural'!H288-1</f>
        <v>#DIV/0!</v>
      </c>
      <c r="I287" s="40" t="e">
        <f>+'SCC X Ano = Fundo Cultural'!I322/'SCC X Ano = Fundo Cultural'!I288-1</f>
        <v>#DIV/0!</v>
      </c>
      <c r="J287" s="40">
        <f>+'SCC X Ano = Fundo Cultural'!J322/'SCC X Ano = Fundo Cultural'!J288-1</f>
        <v>-1</v>
      </c>
      <c r="K287" s="40" t="e">
        <f>+'SCC X Ano = Fundo Cultural'!K322/'SCC X Ano = Fundo Cultural'!K288-1</f>
        <v>#DIV/0!</v>
      </c>
      <c r="L287" s="40">
        <f>+'SCC X Ano = Fundo Cultural'!L322/'SCC X Ano = Fundo Cultural'!L288-1</f>
        <v>-1</v>
      </c>
    </row>
    <row r="288" spans="1:12" x14ac:dyDescent="0.25">
      <c r="A288" s="25" t="s">
        <v>175</v>
      </c>
      <c r="B288" s="40" t="e">
        <f>+'SCC X Ano = Fundo Cultural'!B323/'SCC X Ano = Fundo Cultural'!B289-1</f>
        <v>#DIV/0!</v>
      </c>
      <c r="C288" s="40" t="e">
        <f>+'SCC X Ano = Fundo Cultural'!C323/'SCC X Ano = Fundo Cultural'!C289-1</f>
        <v>#DIV/0!</v>
      </c>
      <c r="D288" s="40" t="e">
        <f>+'SCC X Ano = Fundo Cultural'!D323/'SCC X Ano = Fundo Cultural'!D289-1</f>
        <v>#DIV/0!</v>
      </c>
      <c r="E288" s="40" t="e">
        <f>+'SCC X Ano = Fundo Cultural'!E323/'SCC X Ano = Fundo Cultural'!E289-1</f>
        <v>#DIV/0!</v>
      </c>
      <c r="F288" s="40" t="e">
        <f>+'SCC X Ano = Fundo Cultural'!F323/'SCC X Ano = Fundo Cultural'!F289-1</f>
        <v>#DIV/0!</v>
      </c>
      <c r="G288" s="40" t="e">
        <f>+'SCC X Ano = Fundo Cultural'!G323/'SCC X Ano = Fundo Cultural'!G289-1</f>
        <v>#DIV/0!</v>
      </c>
      <c r="H288" s="40" t="e">
        <f>+'SCC X Ano = Fundo Cultural'!H323/'SCC X Ano = Fundo Cultural'!H289-1</f>
        <v>#DIV/0!</v>
      </c>
      <c r="I288" s="40" t="e">
        <f>+'SCC X Ano = Fundo Cultural'!I323/'SCC X Ano = Fundo Cultural'!I289-1</f>
        <v>#DIV/0!</v>
      </c>
      <c r="J288" s="40">
        <f>+'SCC X Ano = Fundo Cultural'!J323/'SCC X Ano = Fundo Cultural'!J289-1</f>
        <v>0.50414092111036268</v>
      </c>
      <c r="K288" s="40" t="e">
        <f>+'SCC X Ano = Fundo Cultural'!K323/'SCC X Ano = Fundo Cultural'!K289-1</f>
        <v>#DIV/0!</v>
      </c>
      <c r="L288" s="40">
        <f>+'SCC X Ano = Fundo Cultural'!L323/'SCC X Ano = Fundo Cultural'!L289-1</f>
        <v>0.50414092111036268</v>
      </c>
    </row>
    <row r="289" spans="1:12" x14ac:dyDescent="0.25">
      <c r="A289" s="25" t="s">
        <v>137</v>
      </c>
      <c r="B289" s="40" t="e">
        <f>+'SCC X Ano = Fundo Cultural'!B324/'SCC X Ano = Fundo Cultural'!B290-1</f>
        <v>#DIV/0!</v>
      </c>
      <c r="C289" s="40" t="e">
        <f>+'SCC X Ano = Fundo Cultural'!C324/'SCC X Ano = Fundo Cultural'!C290-1</f>
        <v>#DIV/0!</v>
      </c>
      <c r="D289" s="40" t="e">
        <f>+'SCC X Ano = Fundo Cultural'!D324/'SCC X Ano = Fundo Cultural'!D290-1</f>
        <v>#DIV/0!</v>
      </c>
      <c r="E289" s="40" t="e">
        <f>+'SCC X Ano = Fundo Cultural'!E324/'SCC X Ano = Fundo Cultural'!E290-1</f>
        <v>#DIV/0!</v>
      </c>
      <c r="F289" s="40" t="e">
        <f>+'SCC X Ano = Fundo Cultural'!F324/'SCC X Ano = Fundo Cultural'!F290-1</f>
        <v>#DIV/0!</v>
      </c>
      <c r="G289" s="40" t="e">
        <f>+'SCC X Ano = Fundo Cultural'!G324/'SCC X Ano = Fundo Cultural'!G290-1</f>
        <v>#DIV/0!</v>
      </c>
      <c r="H289" s="40" t="e">
        <f>+'SCC X Ano = Fundo Cultural'!H324/'SCC X Ano = Fundo Cultural'!H290-1</f>
        <v>#DIV/0!</v>
      </c>
      <c r="I289" s="40" t="e">
        <f>+'SCC X Ano = Fundo Cultural'!I324/'SCC X Ano = Fundo Cultural'!I290-1</f>
        <v>#DIV/0!</v>
      </c>
      <c r="J289" s="40" t="e">
        <f>+'SCC X Ano = Fundo Cultural'!J324/'SCC X Ano = Fundo Cultural'!J290-1</f>
        <v>#DIV/0!</v>
      </c>
      <c r="K289" s="40" t="e">
        <f>+'SCC X Ano = Fundo Cultural'!K324/'SCC X Ano = Fundo Cultural'!K290-1</f>
        <v>#DIV/0!</v>
      </c>
      <c r="L289" s="40" t="e">
        <f>+'SCC X Ano = Fundo Cultural'!L324/'SCC X Ano = Fundo Cultural'!L290-1</f>
        <v>#DIV/0!</v>
      </c>
    </row>
    <row r="290" spans="1:12" x14ac:dyDescent="0.25">
      <c r="A290" s="25" t="s">
        <v>181</v>
      </c>
      <c r="B290" s="40" t="e">
        <f>+'SCC X Ano = Fundo Cultural'!B325/'SCC X Ano = Fundo Cultural'!B291-1</f>
        <v>#DIV/0!</v>
      </c>
      <c r="C290" s="40" t="e">
        <f>+'SCC X Ano = Fundo Cultural'!C325/'SCC X Ano = Fundo Cultural'!C291-1</f>
        <v>#DIV/0!</v>
      </c>
      <c r="D290" s="40" t="e">
        <f>+'SCC X Ano = Fundo Cultural'!D325/'SCC X Ano = Fundo Cultural'!D291-1</f>
        <v>#DIV/0!</v>
      </c>
      <c r="E290" s="40" t="e">
        <f>+'SCC X Ano = Fundo Cultural'!E325/'SCC X Ano = Fundo Cultural'!E291-1</f>
        <v>#DIV/0!</v>
      </c>
      <c r="F290" s="40" t="e">
        <f>+'SCC X Ano = Fundo Cultural'!F325/'SCC X Ano = Fundo Cultural'!F291-1</f>
        <v>#DIV/0!</v>
      </c>
      <c r="G290" s="40" t="e">
        <f>+'SCC X Ano = Fundo Cultural'!G325/'SCC X Ano = Fundo Cultural'!G291-1</f>
        <v>#DIV/0!</v>
      </c>
      <c r="H290" s="40" t="e">
        <f>+'SCC X Ano = Fundo Cultural'!H325/'SCC X Ano = Fundo Cultural'!H291-1</f>
        <v>#DIV/0!</v>
      </c>
      <c r="I290" s="40" t="e">
        <f>+'SCC X Ano = Fundo Cultural'!I325/'SCC X Ano = Fundo Cultural'!I291-1</f>
        <v>#DIV/0!</v>
      </c>
      <c r="J290" s="40" t="e">
        <f>+'SCC X Ano = Fundo Cultural'!J325/'SCC X Ano = Fundo Cultural'!J291-1</f>
        <v>#DIV/0!</v>
      </c>
      <c r="K290" s="40" t="e">
        <f>+'SCC X Ano = Fundo Cultural'!K325/'SCC X Ano = Fundo Cultural'!K291-1</f>
        <v>#DIV/0!</v>
      </c>
      <c r="L290" s="40" t="e">
        <f>+'SCC X Ano = Fundo Cultural'!L325/'SCC X Ano = Fundo Cultural'!L291-1</f>
        <v>#DIV/0!</v>
      </c>
    </row>
    <row r="291" spans="1:12" x14ac:dyDescent="0.25">
      <c r="A291" s="25" t="s">
        <v>148</v>
      </c>
      <c r="B291" s="40" t="e">
        <f>+'SCC X Ano = Fundo Cultural'!B326/'SCC X Ano = Fundo Cultural'!B292-1</f>
        <v>#DIV/0!</v>
      </c>
      <c r="C291" s="40" t="e">
        <f>+'SCC X Ano = Fundo Cultural'!C326/'SCC X Ano = Fundo Cultural'!C292-1</f>
        <v>#DIV/0!</v>
      </c>
      <c r="D291" s="40" t="e">
        <f>+'SCC X Ano = Fundo Cultural'!D326/'SCC X Ano = Fundo Cultural'!D292-1</f>
        <v>#DIV/0!</v>
      </c>
      <c r="E291" s="40" t="e">
        <f>+'SCC X Ano = Fundo Cultural'!E326/'SCC X Ano = Fundo Cultural'!E292-1</f>
        <v>#DIV/0!</v>
      </c>
      <c r="F291" s="40" t="e">
        <f>+'SCC X Ano = Fundo Cultural'!F326/'SCC X Ano = Fundo Cultural'!F292-1</f>
        <v>#DIV/0!</v>
      </c>
      <c r="G291" s="40" t="e">
        <f>+'SCC X Ano = Fundo Cultural'!G326/'SCC X Ano = Fundo Cultural'!G292-1</f>
        <v>#DIV/0!</v>
      </c>
      <c r="H291" s="40" t="e">
        <f>+'SCC X Ano = Fundo Cultural'!H326/'SCC X Ano = Fundo Cultural'!H292-1</f>
        <v>#DIV/0!</v>
      </c>
      <c r="I291" s="40" t="e">
        <f>+'SCC X Ano = Fundo Cultural'!I326/'SCC X Ano = Fundo Cultural'!I292-1</f>
        <v>#DIV/0!</v>
      </c>
      <c r="J291" s="40">
        <f>+'SCC X Ano = Fundo Cultural'!J326/'SCC X Ano = Fundo Cultural'!J292-1</f>
        <v>2.1646439265447999</v>
      </c>
      <c r="K291" s="40" t="e">
        <f>+'SCC X Ano = Fundo Cultural'!K326/'SCC X Ano = Fundo Cultural'!K292-1</f>
        <v>#DIV/0!</v>
      </c>
      <c r="L291" s="40">
        <f>+'SCC X Ano = Fundo Cultural'!L326/'SCC X Ano = Fundo Cultural'!L292-1</f>
        <v>2.1646439265447999</v>
      </c>
    </row>
    <row r="292" spans="1:12" x14ac:dyDescent="0.25">
      <c r="A292" s="25" t="s">
        <v>177</v>
      </c>
      <c r="B292" s="40" t="e">
        <f>+'SCC X Ano = Fundo Cultural'!B327/'SCC X Ano = Fundo Cultural'!B293-1</f>
        <v>#DIV/0!</v>
      </c>
      <c r="C292" s="40" t="e">
        <f>+'SCC X Ano = Fundo Cultural'!C327/'SCC X Ano = Fundo Cultural'!C293-1</f>
        <v>#DIV/0!</v>
      </c>
      <c r="D292" s="40" t="e">
        <f>+'SCC X Ano = Fundo Cultural'!D327/'SCC X Ano = Fundo Cultural'!D293-1</f>
        <v>#DIV/0!</v>
      </c>
      <c r="E292" s="40" t="e">
        <f>+'SCC X Ano = Fundo Cultural'!E327/'SCC X Ano = Fundo Cultural'!E293-1</f>
        <v>#DIV/0!</v>
      </c>
      <c r="F292" s="40" t="e">
        <f>+'SCC X Ano = Fundo Cultural'!F327/'SCC X Ano = Fundo Cultural'!F293-1</f>
        <v>#DIV/0!</v>
      </c>
      <c r="G292" s="40" t="e">
        <f>+'SCC X Ano = Fundo Cultural'!G327/'SCC X Ano = Fundo Cultural'!G293-1</f>
        <v>#DIV/0!</v>
      </c>
      <c r="H292" s="40" t="e">
        <f>+'SCC X Ano = Fundo Cultural'!H327/'SCC X Ano = Fundo Cultural'!H293-1</f>
        <v>#DIV/0!</v>
      </c>
      <c r="I292" s="40" t="e">
        <f>+'SCC X Ano = Fundo Cultural'!I327/'SCC X Ano = Fundo Cultural'!I293-1</f>
        <v>#DIV/0!</v>
      </c>
      <c r="J292" s="40">
        <f>+'SCC X Ano = Fundo Cultural'!J327/'SCC X Ano = Fundo Cultural'!J293-1</f>
        <v>0.76246608504578028</v>
      </c>
      <c r="K292" s="40" t="e">
        <f>+'SCC X Ano = Fundo Cultural'!K327/'SCC X Ano = Fundo Cultural'!K293-1</f>
        <v>#DIV/0!</v>
      </c>
      <c r="L292" s="40">
        <f>+'SCC X Ano = Fundo Cultural'!L327/'SCC X Ano = Fundo Cultural'!L293-1</f>
        <v>0.76246608504578028</v>
      </c>
    </row>
    <row r="293" spans="1:12" x14ac:dyDescent="0.25">
      <c r="A293" s="25" t="s">
        <v>159</v>
      </c>
      <c r="B293" s="40" t="e">
        <f>+'SCC X Ano = Fundo Cultural'!B328/'SCC X Ano = Fundo Cultural'!B294-1</f>
        <v>#DIV/0!</v>
      </c>
      <c r="C293" s="40" t="e">
        <f>+'SCC X Ano = Fundo Cultural'!C328/'SCC X Ano = Fundo Cultural'!C294-1</f>
        <v>#DIV/0!</v>
      </c>
      <c r="D293" s="40" t="e">
        <f>+'SCC X Ano = Fundo Cultural'!D328/'SCC X Ano = Fundo Cultural'!D294-1</f>
        <v>#DIV/0!</v>
      </c>
      <c r="E293" s="40" t="e">
        <f>+'SCC X Ano = Fundo Cultural'!E328/'SCC X Ano = Fundo Cultural'!E294-1</f>
        <v>#DIV/0!</v>
      </c>
      <c r="F293" s="40" t="e">
        <f>+'SCC X Ano = Fundo Cultural'!F328/'SCC X Ano = Fundo Cultural'!F294-1</f>
        <v>#DIV/0!</v>
      </c>
      <c r="G293" s="40" t="e">
        <f>+'SCC X Ano = Fundo Cultural'!G328/'SCC X Ano = Fundo Cultural'!G294-1</f>
        <v>#DIV/0!</v>
      </c>
      <c r="H293" s="40" t="e">
        <f>+'SCC X Ano = Fundo Cultural'!H328/'SCC X Ano = Fundo Cultural'!H294-1</f>
        <v>#DIV/0!</v>
      </c>
      <c r="I293" s="40" t="e">
        <f>+'SCC X Ano = Fundo Cultural'!I328/'SCC X Ano = Fundo Cultural'!I294-1</f>
        <v>#DIV/0!</v>
      </c>
      <c r="J293" s="40" t="e">
        <f>+'SCC X Ano = Fundo Cultural'!J328/'SCC X Ano = Fundo Cultural'!J294-1</f>
        <v>#DIV/0!</v>
      </c>
      <c r="K293" s="40" t="e">
        <f>+'SCC X Ano = Fundo Cultural'!K328/'SCC X Ano = Fundo Cultural'!K294-1</f>
        <v>#DIV/0!</v>
      </c>
      <c r="L293" s="40" t="e">
        <f>+'SCC X Ano = Fundo Cultural'!L328/'SCC X Ano = Fundo Cultural'!L294-1</f>
        <v>#DIV/0!</v>
      </c>
    </row>
    <row r="294" spans="1:12" x14ac:dyDescent="0.25">
      <c r="A294" s="25" t="s">
        <v>191</v>
      </c>
      <c r="B294" s="40" t="e">
        <f>+'SCC X Ano = Fundo Cultural'!B329/'SCC X Ano = Fundo Cultural'!B295-1</f>
        <v>#DIV/0!</v>
      </c>
      <c r="C294" s="40">
        <f>+'SCC X Ano = Fundo Cultural'!C329/'SCC X Ano = Fundo Cultural'!C295-1</f>
        <v>-0.4149798844217597</v>
      </c>
      <c r="D294" s="40" t="e">
        <f>+'SCC X Ano = Fundo Cultural'!D329/'SCC X Ano = Fundo Cultural'!D295-1</f>
        <v>#DIV/0!</v>
      </c>
      <c r="E294" s="40" t="e">
        <f>+'SCC X Ano = Fundo Cultural'!E329/'SCC X Ano = Fundo Cultural'!E295-1</f>
        <v>#DIV/0!</v>
      </c>
      <c r="F294" s="40" t="e">
        <f>+'SCC X Ano = Fundo Cultural'!F329/'SCC X Ano = Fundo Cultural'!F295-1</f>
        <v>#DIV/0!</v>
      </c>
      <c r="G294" s="40" t="e">
        <f>+'SCC X Ano = Fundo Cultural'!G329/'SCC X Ano = Fundo Cultural'!G295-1</f>
        <v>#DIV/0!</v>
      </c>
      <c r="H294" s="40" t="e">
        <f>+'SCC X Ano = Fundo Cultural'!H329/'SCC X Ano = Fundo Cultural'!H295-1</f>
        <v>#DIV/0!</v>
      </c>
      <c r="I294" s="40" t="e">
        <f>+'SCC X Ano = Fundo Cultural'!I329/'SCC X Ano = Fundo Cultural'!I295-1</f>
        <v>#DIV/0!</v>
      </c>
      <c r="J294" s="40">
        <f>+'SCC X Ano = Fundo Cultural'!J329/'SCC X Ano = Fundo Cultural'!J295-1</f>
        <v>-0.67217910910874235</v>
      </c>
      <c r="K294" s="40" t="e">
        <f>+'SCC X Ano = Fundo Cultural'!K329/'SCC X Ano = Fundo Cultural'!K295-1</f>
        <v>#DIV/0!</v>
      </c>
      <c r="L294" s="40">
        <f>+'SCC X Ano = Fundo Cultural'!L329/'SCC X Ano = Fundo Cultural'!L295-1</f>
        <v>-0.55995820986618727</v>
      </c>
    </row>
    <row r="295" spans="1:12" x14ac:dyDescent="0.25">
      <c r="A295" s="25" t="s">
        <v>194</v>
      </c>
      <c r="B295" s="40" t="e">
        <f>+'SCC X Ano = Fundo Cultural'!B330/'SCC X Ano = Fundo Cultural'!B296-1</f>
        <v>#DIV/0!</v>
      </c>
      <c r="C295" s="40">
        <f>+'SCC X Ano = Fundo Cultural'!C330/'SCC X Ano = Fundo Cultural'!C296-1</f>
        <v>-0.28559939212034935</v>
      </c>
      <c r="D295" s="40" t="e">
        <f>+'SCC X Ano = Fundo Cultural'!D330/'SCC X Ano = Fundo Cultural'!D296-1</f>
        <v>#DIV/0!</v>
      </c>
      <c r="E295" s="40" t="e">
        <f>+'SCC X Ano = Fundo Cultural'!E330/'SCC X Ano = Fundo Cultural'!E296-1</f>
        <v>#DIV/0!</v>
      </c>
      <c r="F295" s="40" t="e">
        <f>+'SCC X Ano = Fundo Cultural'!F330/'SCC X Ano = Fundo Cultural'!F296-1</f>
        <v>#DIV/0!</v>
      </c>
      <c r="G295" s="40" t="e">
        <f>+'SCC X Ano = Fundo Cultural'!G330/'SCC X Ano = Fundo Cultural'!G296-1</f>
        <v>#DIV/0!</v>
      </c>
      <c r="H295" s="40" t="e">
        <f>+'SCC X Ano = Fundo Cultural'!H330/'SCC X Ano = Fundo Cultural'!H296-1</f>
        <v>#DIV/0!</v>
      </c>
      <c r="I295" s="40" t="e">
        <f>+'SCC X Ano = Fundo Cultural'!I330/'SCC X Ano = Fundo Cultural'!I296-1</f>
        <v>#DIV/0!</v>
      </c>
      <c r="J295" s="40">
        <f>+'SCC X Ano = Fundo Cultural'!J330/'SCC X Ano = Fundo Cultural'!J296-1</f>
        <v>3.0450100966220885</v>
      </c>
      <c r="K295" s="40" t="e">
        <f>+'SCC X Ano = Fundo Cultural'!K330/'SCC X Ano = Fundo Cultural'!K296-1</f>
        <v>#DIV/0!</v>
      </c>
      <c r="L295" s="40">
        <f>+'SCC X Ano = Fundo Cultural'!L330/'SCC X Ano = Fundo Cultural'!L296-1</f>
        <v>0.33919116734476473</v>
      </c>
    </row>
    <row r="296" spans="1:12" x14ac:dyDescent="0.25">
      <c r="A296" s="25" t="s">
        <v>185</v>
      </c>
      <c r="B296" s="40" t="e">
        <f>+'SCC X Ano = Fundo Cultural'!B331/'SCC X Ano = Fundo Cultural'!B297-1</f>
        <v>#DIV/0!</v>
      </c>
      <c r="C296" s="40" t="e">
        <f>+'SCC X Ano = Fundo Cultural'!C331/'SCC X Ano = Fundo Cultural'!C297-1</f>
        <v>#DIV/0!</v>
      </c>
      <c r="D296" s="40" t="e">
        <f>+'SCC X Ano = Fundo Cultural'!D331/'SCC X Ano = Fundo Cultural'!D297-1</f>
        <v>#DIV/0!</v>
      </c>
      <c r="E296" s="40" t="e">
        <f>+'SCC X Ano = Fundo Cultural'!E331/'SCC X Ano = Fundo Cultural'!E297-1</f>
        <v>#DIV/0!</v>
      </c>
      <c r="F296" s="40" t="e">
        <f>+'SCC X Ano = Fundo Cultural'!F331/'SCC X Ano = Fundo Cultural'!F297-1</f>
        <v>#DIV/0!</v>
      </c>
      <c r="G296" s="40" t="e">
        <f>+'SCC X Ano = Fundo Cultural'!G331/'SCC X Ano = Fundo Cultural'!G297-1</f>
        <v>#DIV/0!</v>
      </c>
      <c r="H296" s="40" t="e">
        <f>+'SCC X Ano = Fundo Cultural'!H331/'SCC X Ano = Fundo Cultural'!H297-1</f>
        <v>#DIV/0!</v>
      </c>
      <c r="I296" s="40" t="e">
        <f>+'SCC X Ano = Fundo Cultural'!I331/'SCC X Ano = Fundo Cultural'!I297-1</f>
        <v>#DIV/0!</v>
      </c>
      <c r="J296" s="40" t="e">
        <f>+'SCC X Ano = Fundo Cultural'!J331/'SCC X Ano = Fundo Cultural'!J297-1</f>
        <v>#DIV/0!</v>
      </c>
      <c r="K296" s="40" t="e">
        <f>+'SCC X Ano = Fundo Cultural'!K331/'SCC X Ano = Fundo Cultural'!K297-1</f>
        <v>#DIV/0!</v>
      </c>
      <c r="L296" s="40" t="e">
        <f>+'SCC X Ano = Fundo Cultural'!L331/'SCC X Ano = Fundo Cultural'!L297-1</f>
        <v>#DIV/0!</v>
      </c>
    </row>
    <row r="297" spans="1:12" x14ac:dyDescent="0.25">
      <c r="A297" s="25" t="s">
        <v>200</v>
      </c>
      <c r="B297" s="40" t="e">
        <f>+'SCC X Ano = Fundo Cultural'!B332/'SCC X Ano = Fundo Cultural'!B298-1</f>
        <v>#DIV/0!</v>
      </c>
      <c r="C297" s="40" t="e">
        <f>+'SCC X Ano = Fundo Cultural'!C332/'SCC X Ano = Fundo Cultural'!C298-1</f>
        <v>#DIV/0!</v>
      </c>
      <c r="D297" s="40" t="e">
        <f>+'SCC X Ano = Fundo Cultural'!D332/'SCC X Ano = Fundo Cultural'!D298-1</f>
        <v>#DIV/0!</v>
      </c>
      <c r="E297" s="40" t="e">
        <f>+'SCC X Ano = Fundo Cultural'!E332/'SCC X Ano = Fundo Cultural'!E298-1</f>
        <v>#DIV/0!</v>
      </c>
      <c r="F297" s="40" t="e">
        <f>+'SCC X Ano = Fundo Cultural'!F332/'SCC X Ano = Fundo Cultural'!F298-1</f>
        <v>#DIV/0!</v>
      </c>
      <c r="G297" s="40" t="e">
        <f>+'SCC X Ano = Fundo Cultural'!G332/'SCC X Ano = Fundo Cultural'!G298-1</f>
        <v>#DIV/0!</v>
      </c>
      <c r="H297" s="40" t="e">
        <f>+'SCC X Ano = Fundo Cultural'!H332/'SCC X Ano = Fundo Cultural'!H298-1</f>
        <v>#DIV/0!</v>
      </c>
      <c r="I297" s="40" t="e">
        <f>+'SCC X Ano = Fundo Cultural'!I332/'SCC X Ano = Fundo Cultural'!I298-1</f>
        <v>#DIV/0!</v>
      </c>
      <c r="J297" s="40" t="e">
        <f>+'SCC X Ano = Fundo Cultural'!J332/'SCC X Ano = Fundo Cultural'!J298-1</f>
        <v>#DIV/0!</v>
      </c>
      <c r="K297" s="40" t="e">
        <f>+'SCC X Ano = Fundo Cultural'!K332/'SCC X Ano = Fundo Cultural'!K298-1</f>
        <v>#DIV/0!</v>
      </c>
      <c r="L297" s="40" t="e">
        <f>+'SCC X Ano = Fundo Cultural'!L332/'SCC X Ano = Fundo Cultural'!L298-1</f>
        <v>#DIV/0!</v>
      </c>
    </row>
    <row r="298" spans="1:12" x14ac:dyDescent="0.25">
      <c r="A298" s="25" t="s">
        <v>198</v>
      </c>
      <c r="B298" s="40" t="e">
        <f>+'SCC X Ano = Fundo Cultural'!B333/'SCC X Ano = Fundo Cultural'!B299-1</f>
        <v>#DIV/0!</v>
      </c>
      <c r="C298" s="40" t="e">
        <f>+'SCC X Ano = Fundo Cultural'!C333/'SCC X Ano = Fundo Cultural'!C299-1</f>
        <v>#DIV/0!</v>
      </c>
      <c r="D298" s="40" t="e">
        <f>+'SCC X Ano = Fundo Cultural'!D333/'SCC X Ano = Fundo Cultural'!D299-1</f>
        <v>#DIV/0!</v>
      </c>
      <c r="E298" s="40" t="e">
        <f>+'SCC X Ano = Fundo Cultural'!E333/'SCC X Ano = Fundo Cultural'!E299-1</f>
        <v>#DIV/0!</v>
      </c>
      <c r="F298" s="40" t="e">
        <f>+'SCC X Ano = Fundo Cultural'!F333/'SCC X Ano = Fundo Cultural'!F299-1</f>
        <v>#DIV/0!</v>
      </c>
      <c r="G298" s="40" t="e">
        <f>+'SCC X Ano = Fundo Cultural'!G333/'SCC X Ano = Fundo Cultural'!G299-1</f>
        <v>#DIV/0!</v>
      </c>
      <c r="H298" s="40" t="e">
        <f>+'SCC X Ano = Fundo Cultural'!H333/'SCC X Ano = Fundo Cultural'!H299-1</f>
        <v>#DIV/0!</v>
      </c>
      <c r="I298" s="40" t="e">
        <f>+'SCC X Ano = Fundo Cultural'!I333/'SCC X Ano = Fundo Cultural'!I299-1</f>
        <v>#DIV/0!</v>
      </c>
      <c r="J298" s="40">
        <f>+'SCC X Ano = Fundo Cultural'!J333/'SCC X Ano = Fundo Cultural'!J299-1</f>
        <v>-0.82418658704496051</v>
      </c>
      <c r="K298" s="40" t="e">
        <f>+'SCC X Ano = Fundo Cultural'!K333/'SCC X Ano = Fundo Cultural'!K299-1</f>
        <v>#DIV/0!</v>
      </c>
      <c r="L298" s="40">
        <f>+'SCC X Ano = Fundo Cultural'!L333/'SCC X Ano = Fundo Cultural'!L299-1</f>
        <v>-0.82418658704496051</v>
      </c>
    </row>
    <row r="299" spans="1:12" x14ac:dyDescent="0.25">
      <c r="A299" s="25" t="s">
        <v>173</v>
      </c>
      <c r="B299" s="40" t="e">
        <f>+'SCC X Ano = Fundo Cultural'!B334/'SCC X Ano = Fundo Cultural'!B300-1</f>
        <v>#DIV/0!</v>
      </c>
      <c r="C299" s="40" t="e">
        <f>+'SCC X Ano = Fundo Cultural'!C334/'SCC X Ano = Fundo Cultural'!C300-1</f>
        <v>#DIV/0!</v>
      </c>
      <c r="D299" s="40" t="e">
        <f>+'SCC X Ano = Fundo Cultural'!D334/'SCC X Ano = Fundo Cultural'!D300-1</f>
        <v>#DIV/0!</v>
      </c>
      <c r="E299" s="40" t="e">
        <f>+'SCC X Ano = Fundo Cultural'!E334/'SCC X Ano = Fundo Cultural'!E300-1</f>
        <v>#DIV/0!</v>
      </c>
      <c r="F299" s="40" t="e">
        <f>+'SCC X Ano = Fundo Cultural'!F334/'SCC X Ano = Fundo Cultural'!F300-1</f>
        <v>#DIV/0!</v>
      </c>
      <c r="G299" s="40" t="e">
        <f>+'SCC X Ano = Fundo Cultural'!G334/'SCC X Ano = Fundo Cultural'!G300-1</f>
        <v>#DIV/0!</v>
      </c>
      <c r="H299" s="40" t="e">
        <f>+'SCC X Ano = Fundo Cultural'!H334/'SCC X Ano = Fundo Cultural'!H300-1</f>
        <v>#DIV/0!</v>
      </c>
      <c r="I299" s="40" t="e">
        <f>+'SCC X Ano = Fundo Cultural'!I334/'SCC X Ano = Fundo Cultural'!I300-1</f>
        <v>#DIV/0!</v>
      </c>
      <c r="J299" s="40" t="e">
        <f>+'SCC X Ano = Fundo Cultural'!J334/'SCC X Ano = Fundo Cultural'!J300-1</f>
        <v>#DIV/0!</v>
      </c>
      <c r="K299" s="40" t="e">
        <f>+'SCC X Ano = Fundo Cultural'!K334/'SCC X Ano = Fundo Cultural'!K300-1</f>
        <v>#DIV/0!</v>
      </c>
      <c r="L299" s="40" t="e">
        <f>+'SCC X Ano = Fundo Cultural'!L334/'SCC X Ano = Fundo Cultural'!L300-1</f>
        <v>#DIV/0!</v>
      </c>
    </row>
    <row r="300" spans="1:12" x14ac:dyDescent="0.25">
      <c r="A300" s="25" t="s">
        <v>169</v>
      </c>
      <c r="B300" s="40" t="e">
        <f>+'SCC X Ano = Fundo Cultural'!B335/'SCC X Ano = Fundo Cultural'!B301-1</f>
        <v>#DIV/0!</v>
      </c>
      <c r="C300" s="40" t="e">
        <f>+'SCC X Ano = Fundo Cultural'!C335/'SCC X Ano = Fundo Cultural'!C301-1</f>
        <v>#DIV/0!</v>
      </c>
      <c r="D300" s="40" t="e">
        <f>+'SCC X Ano = Fundo Cultural'!D335/'SCC X Ano = Fundo Cultural'!D301-1</f>
        <v>#DIV/0!</v>
      </c>
      <c r="E300" s="40" t="e">
        <f>+'SCC X Ano = Fundo Cultural'!E335/'SCC X Ano = Fundo Cultural'!E301-1</f>
        <v>#DIV/0!</v>
      </c>
      <c r="F300" s="40" t="e">
        <f>+'SCC X Ano = Fundo Cultural'!F335/'SCC X Ano = Fundo Cultural'!F301-1</f>
        <v>#DIV/0!</v>
      </c>
      <c r="G300" s="40" t="e">
        <f>+'SCC X Ano = Fundo Cultural'!G335/'SCC X Ano = Fundo Cultural'!G301-1</f>
        <v>#DIV/0!</v>
      </c>
      <c r="H300" s="40" t="e">
        <f>+'SCC X Ano = Fundo Cultural'!H335/'SCC X Ano = Fundo Cultural'!H301-1</f>
        <v>#DIV/0!</v>
      </c>
      <c r="I300" s="40" t="e">
        <f>+'SCC X Ano = Fundo Cultural'!I335/'SCC X Ano = Fundo Cultural'!I301-1</f>
        <v>#DIV/0!</v>
      </c>
      <c r="J300" s="40" t="e">
        <f>+'SCC X Ano = Fundo Cultural'!J335/'SCC X Ano = Fundo Cultural'!J301-1</f>
        <v>#DIV/0!</v>
      </c>
      <c r="K300" s="40" t="e">
        <f>+'SCC X Ano = Fundo Cultural'!K335/'SCC X Ano = Fundo Cultural'!K301-1</f>
        <v>#DIV/0!</v>
      </c>
      <c r="L300" s="40" t="e">
        <f>+'SCC X Ano = Fundo Cultural'!L335/'SCC X Ano = Fundo Cultural'!L301-1</f>
        <v>#DIV/0!</v>
      </c>
    </row>
    <row r="301" spans="1:12" x14ac:dyDescent="0.25">
      <c r="A301" s="25" t="s">
        <v>163</v>
      </c>
      <c r="B301" s="40" t="e">
        <f>+'SCC X Ano = Fundo Cultural'!B336/'SCC X Ano = Fundo Cultural'!B302-1</f>
        <v>#DIV/0!</v>
      </c>
      <c r="C301" s="40" t="e">
        <f>+'SCC X Ano = Fundo Cultural'!C336/'SCC X Ano = Fundo Cultural'!C302-1</f>
        <v>#DIV/0!</v>
      </c>
      <c r="D301" s="40" t="e">
        <f>+'SCC X Ano = Fundo Cultural'!D336/'SCC X Ano = Fundo Cultural'!D302-1</f>
        <v>#DIV/0!</v>
      </c>
      <c r="E301" s="40" t="e">
        <f>+'SCC X Ano = Fundo Cultural'!E336/'SCC X Ano = Fundo Cultural'!E302-1</f>
        <v>#DIV/0!</v>
      </c>
      <c r="F301" s="40" t="e">
        <f>+'SCC X Ano = Fundo Cultural'!F336/'SCC X Ano = Fundo Cultural'!F302-1</f>
        <v>#DIV/0!</v>
      </c>
      <c r="G301" s="40" t="e">
        <f>+'SCC X Ano = Fundo Cultural'!G336/'SCC X Ano = Fundo Cultural'!G302-1</f>
        <v>#DIV/0!</v>
      </c>
      <c r="H301" s="40" t="e">
        <f>+'SCC X Ano = Fundo Cultural'!H336/'SCC X Ano = Fundo Cultural'!H302-1</f>
        <v>#DIV/0!</v>
      </c>
      <c r="I301" s="40" t="e">
        <f>+'SCC X Ano = Fundo Cultural'!I336/'SCC X Ano = Fundo Cultural'!I302-1</f>
        <v>#DIV/0!</v>
      </c>
      <c r="J301" s="40">
        <f>+'SCC X Ano = Fundo Cultural'!J336/'SCC X Ano = Fundo Cultural'!J302-1</f>
        <v>0.41126012940511347</v>
      </c>
      <c r="K301" s="40" t="e">
        <f>+'SCC X Ano = Fundo Cultural'!K336/'SCC X Ano = Fundo Cultural'!K302-1</f>
        <v>#DIV/0!</v>
      </c>
      <c r="L301" s="40">
        <f>+'SCC X Ano = Fundo Cultural'!L336/'SCC X Ano = Fundo Cultural'!L302-1</f>
        <v>0.41126012940511347</v>
      </c>
    </row>
    <row r="302" spans="1:12" x14ac:dyDescent="0.25">
      <c r="A302" s="25" t="s">
        <v>155</v>
      </c>
      <c r="B302" s="40" t="e">
        <f>+'SCC X Ano = Fundo Cultural'!B337/'SCC X Ano = Fundo Cultural'!B303-1</f>
        <v>#DIV/0!</v>
      </c>
      <c r="C302" s="40" t="e">
        <f>+'SCC X Ano = Fundo Cultural'!C337/'SCC X Ano = Fundo Cultural'!C303-1</f>
        <v>#DIV/0!</v>
      </c>
      <c r="D302" s="40" t="e">
        <f>+'SCC X Ano = Fundo Cultural'!D337/'SCC X Ano = Fundo Cultural'!D303-1</f>
        <v>#DIV/0!</v>
      </c>
      <c r="E302" s="40" t="e">
        <f>+'SCC X Ano = Fundo Cultural'!E337/'SCC X Ano = Fundo Cultural'!E303-1</f>
        <v>#DIV/0!</v>
      </c>
      <c r="F302" s="40" t="e">
        <f>+'SCC X Ano = Fundo Cultural'!F337/'SCC X Ano = Fundo Cultural'!F303-1</f>
        <v>#DIV/0!</v>
      </c>
      <c r="G302" s="40" t="e">
        <f>+'SCC X Ano = Fundo Cultural'!G337/'SCC X Ano = Fundo Cultural'!G303-1</f>
        <v>#DIV/0!</v>
      </c>
      <c r="H302" s="40" t="e">
        <f>+'SCC X Ano = Fundo Cultural'!H337/'SCC X Ano = Fundo Cultural'!H303-1</f>
        <v>#DIV/0!</v>
      </c>
      <c r="I302" s="40" t="e">
        <f>+'SCC X Ano = Fundo Cultural'!I337/'SCC X Ano = Fundo Cultural'!I303-1</f>
        <v>#DIV/0!</v>
      </c>
      <c r="J302" s="40">
        <f>+'SCC X Ano = Fundo Cultural'!J337/'SCC X Ano = Fundo Cultural'!J303-1</f>
        <v>0.41126012940511369</v>
      </c>
      <c r="K302" s="40" t="e">
        <f>+'SCC X Ano = Fundo Cultural'!K337/'SCC X Ano = Fundo Cultural'!K303-1</f>
        <v>#DIV/0!</v>
      </c>
      <c r="L302" s="40">
        <f>+'SCC X Ano = Fundo Cultural'!L337/'SCC X Ano = Fundo Cultural'!L303-1</f>
        <v>0.41126012940511369</v>
      </c>
    </row>
    <row r="303" spans="1:12" x14ac:dyDescent="0.25">
      <c r="A303" s="1" t="s">
        <v>223</v>
      </c>
      <c r="B303" s="40" t="e">
        <f>+'SCC X Ano = Fundo Cultural'!B338/'SCC X Ano = Fundo Cultural'!B304-1</f>
        <v>#DIV/0!</v>
      </c>
      <c r="C303" s="40">
        <f>+'SCC X Ano = Fundo Cultural'!C338/'SCC X Ano = Fundo Cultural'!C304-1</f>
        <v>-0.36769345038977563</v>
      </c>
      <c r="D303" s="40" t="e">
        <f>+'SCC X Ano = Fundo Cultural'!D338/'SCC X Ano = Fundo Cultural'!D304-1</f>
        <v>#DIV/0!</v>
      </c>
      <c r="E303" s="40" t="e">
        <f>+'SCC X Ano = Fundo Cultural'!E338/'SCC X Ano = Fundo Cultural'!E304-1</f>
        <v>#DIV/0!</v>
      </c>
      <c r="F303" s="40" t="e">
        <f>+'SCC X Ano = Fundo Cultural'!F338/'SCC X Ano = Fundo Cultural'!F304-1</f>
        <v>#DIV/0!</v>
      </c>
      <c r="G303" s="40" t="e">
        <f>+'SCC X Ano = Fundo Cultural'!G338/'SCC X Ano = Fundo Cultural'!G304-1</f>
        <v>#DIV/0!</v>
      </c>
      <c r="H303" s="40" t="e">
        <f>+'SCC X Ano = Fundo Cultural'!H338/'SCC X Ano = Fundo Cultural'!H304-1</f>
        <v>#DIV/0!</v>
      </c>
      <c r="I303" s="40" t="e">
        <f>+'SCC X Ano = Fundo Cultural'!I338/'SCC X Ano = Fundo Cultural'!I304-1</f>
        <v>#DIV/0!</v>
      </c>
      <c r="J303" s="40">
        <f>+'SCC X Ano = Fundo Cultural'!J338/'SCC X Ano = Fundo Cultural'!J304-1</f>
        <v>9.454677157924718E-2</v>
      </c>
      <c r="K303" s="40" t="e">
        <f>+'SCC X Ano = Fundo Cultural'!K338/'SCC X Ano = Fundo Cultural'!K304-1</f>
        <v>#DIV/0!</v>
      </c>
      <c r="L303" s="40">
        <f>+'SCC X Ano = Fundo Cultural'!L338/'SCC X Ano = Fundo Cultural'!L304-1</f>
        <v>-8.1845828046584135E-2</v>
      </c>
    </row>
    <row r="308" spans="1:12" x14ac:dyDescent="0.25">
      <c r="A308" s="25"/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A309" s="25"/>
      <c r="B309" s="25" t="s">
        <v>224</v>
      </c>
      <c r="C309" s="25" t="s">
        <v>228</v>
      </c>
      <c r="D309" s="25" t="s">
        <v>15</v>
      </c>
      <c r="E309" s="25" t="s">
        <v>229</v>
      </c>
      <c r="F309" s="25" t="s">
        <v>226</v>
      </c>
      <c r="G309" s="25" t="s">
        <v>227</v>
      </c>
      <c r="H309" s="25" t="s">
        <v>131</v>
      </c>
      <c r="I309" s="25" t="s">
        <v>130</v>
      </c>
      <c r="J309" s="25" t="s">
        <v>129</v>
      </c>
      <c r="K309" s="25" t="s">
        <v>230</v>
      </c>
      <c r="L309" s="25" t="s">
        <v>404</v>
      </c>
    </row>
    <row r="310" spans="1:12" x14ac:dyDescent="0.25">
      <c r="A310" s="25" t="s">
        <v>132</v>
      </c>
      <c r="B310" s="40" t="e">
        <f>+'SCC X Ano = Fundo Cultural'!B345/'SCC X Ano = Fundo Cultural'!C311-1</f>
        <v>#DIV/0!</v>
      </c>
      <c r="C310" s="40" t="e">
        <f>+'SCC X Ano = Fundo Cultural'!C345/'SCC X Ano = Fundo Cultural'!#REF!-1</f>
        <v>#REF!</v>
      </c>
      <c r="D310" s="40" t="e">
        <f>+'SCC X Ano = Fundo Cultural'!D345/'SCC X Ano = Fundo Cultural'!D311-1</f>
        <v>#DIV/0!</v>
      </c>
      <c r="E310" s="40" t="e">
        <f>+'SCC X Ano = Fundo Cultural'!E345/'SCC X Ano = Fundo Cultural'!E311-1</f>
        <v>#DIV/0!</v>
      </c>
      <c r="F310" s="40" t="e">
        <f>+'SCC X Ano = Fundo Cultural'!F345/'SCC X Ano = Fundo Cultural'!F311-1</f>
        <v>#DIV/0!</v>
      </c>
      <c r="G310" s="40" t="e">
        <f>+'SCC X Ano = Fundo Cultural'!G345/'SCC X Ano = Fundo Cultural'!G311-1</f>
        <v>#DIV/0!</v>
      </c>
      <c r="H310" s="40" t="e">
        <f>+'SCC X Ano = Fundo Cultural'!H345/'SCC X Ano = Fundo Cultural'!H311-1</f>
        <v>#DIV/0!</v>
      </c>
      <c r="I310" s="40" t="e">
        <f>+'SCC X Ano = Fundo Cultural'!I345/'SCC X Ano = Fundo Cultural'!I311-1</f>
        <v>#DIV/0!</v>
      </c>
      <c r="J310" s="40" t="e">
        <f>+'SCC X Ano = Fundo Cultural'!J345/'SCC X Ano = Fundo Cultural'!J311-1</f>
        <v>#DIV/0!</v>
      </c>
      <c r="K310" s="40" t="e">
        <f>+'SCC X Ano = Fundo Cultural'!K345/'SCC X Ano = Fundo Cultural'!K311-1</f>
        <v>#DIV/0!</v>
      </c>
      <c r="L310" s="40" t="e">
        <f>+'SCC X Ano = Fundo Cultural'!L345/'SCC X Ano = Fundo Cultural'!L311-1</f>
        <v>#DIV/0!</v>
      </c>
    </row>
    <row r="311" spans="1:12" x14ac:dyDescent="0.25">
      <c r="A311" s="25" t="s">
        <v>134</v>
      </c>
      <c r="B311" s="40" t="e">
        <f>+'SCC X Ano = Fundo Cultural'!B346/'SCC X Ano = Fundo Cultural'!B312-1</f>
        <v>#DIV/0!</v>
      </c>
      <c r="C311" s="40" t="e">
        <f>+'SCC X Ano = Fundo Cultural'!C346/'SCC X Ano = Fundo Cultural'!C312-1</f>
        <v>#DIV/0!</v>
      </c>
      <c r="D311" s="40" t="e">
        <f>+'SCC X Ano = Fundo Cultural'!D346/'SCC X Ano = Fundo Cultural'!D312-1</f>
        <v>#DIV/0!</v>
      </c>
      <c r="E311" s="40" t="e">
        <f>+'SCC X Ano = Fundo Cultural'!E346/'SCC X Ano = Fundo Cultural'!E312-1</f>
        <v>#DIV/0!</v>
      </c>
      <c r="F311" s="40" t="e">
        <f>+'SCC X Ano = Fundo Cultural'!F346/'SCC X Ano = Fundo Cultural'!F312-1</f>
        <v>#DIV/0!</v>
      </c>
      <c r="G311" s="40" t="e">
        <f>+'SCC X Ano = Fundo Cultural'!G346/'SCC X Ano = Fundo Cultural'!G312-1</f>
        <v>#DIV/0!</v>
      </c>
      <c r="H311" s="40" t="e">
        <f>+'SCC X Ano = Fundo Cultural'!H346/'SCC X Ano = Fundo Cultural'!H312-1</f>
        <v>#DIV/0!</v>
      </c>
      <c r="I311" s="40" t="e">
        <f>+'SCC X Ano = Fundo Cultural'!I346/'SCC X Ano = Fundo Cultural'!I312-1</f>
        <v>#DIV/0!</v>
      </c>
      <c r="J311" s="40" t="e">
        <f>+'SCC X Ano = Fundo Cultural'!J346/'SCC X Ano = Fundo Cultural'!J312-1</f>
        <v>#DIV/0!</v>
      </c>
      <c r="K311" s="40" t="e">
        <f>+'SCC X Ano = Fundo Cultural'!K346/'SCC X Ano = Fundo Cultural'!K312-1</f>
        <v>#DIV/0!</v>
      </c>
      <c r="L311" s="40" t="e">
        <f>+'SCC X Ano = Fundo Cultural'!L346/'SCC X Ano = Fundo Cultural'!L312-1</f>
        <v>#DIV/0!</v>
      </c>
    </row>
    <row r="312" spans="1:12" x14ac:dyDescent="0.25">
      <c r="A312" s="25" t="s">
        <v>139</v>
      </c>
      <c r="B312" s="40" t="e">
        <f>+'SCC X Ano = Fundo Cultural'!B347/'SCC X Ano = Fundo Cultural'!B313-1</f>
        <v>#DIV/0!</v>
      </c>
      <c r="C312" s="40" t="e">
        <f>+'SCC X Ano = Fundo Cultural'!C347/'SCC X Ano = Fundo Cultural'!C313-1</f>
        <v>#DIV/0!</v>
      </c>
      <c r="D312" s="40" t="e">
        <f>+'SCC X Ano = Fundo Cultural'!D347/'SCC X Ano = Fundo Cultural'!D313-1</f>
        <v>#DIV/0!</v>
      </c>
      <c r="E312" s="40" t="e">
        <f>+'SCC X Ano = Fundo Cultural'!E347/'SCC X Ano = Fundo Cultural'!E313-1</f>
        <v>#DIV/0!</v>
      </c>
      <c r="F312" s="40" t="e">
        <f>+'SCC X Ano = Fundo Cultural'!F347/'SCC X Ano = Fundo Cultural'!F313-1</f>
        <v>#DIV/0!</v>
      </c>
      <c r="G312" s="40" t="e">
        <f>+'SCC X Ano = Fundo Cultural'!G347/'SCC X Ano = Fundo Cultural'!G313-1</f>
        <v>#DIV/0!</v>
      </c>
      <c r="H312" s="40" t="e">
        <f>+'SCC X Ano = Fundo Cultural'!H347/'SCC X Ano = Fundo Cultural'!H313-1</f>
        <v>#DIV/0!</v>
      </c>
      <c r="I312" s="40" t="e">
        <f>+'SCC X Ano = Fundo Cultural'!I347/'SCC X Ano = Fundo Cultural'!I313-1</f>
        <v>#DIV/0!</v>
      </c>
      <c r="J312" s="40" t="e">
        <f>+'SCC X Ano = Fundo Cultural'!J347/'SCC X Ano = Fundo Cultural'!J313-1</f>
        <v>#DIV/0!</v>
      </c>
      <c r="K312" s="40" t="e">
        <f>+'SCC X Ano = Fundo Cultural'!K347/'SCC X Ano = Fundo Cultural'!K313-1</f>
        <v>#DIV/0!</v>
      </c>
      <c r="L312" s="40" t="e">
        <f>+'SCC X Ano = Fundo Cultural'!L347/'SCC X Ano = Fundo Cultural'!L313-1</f>
        <v>#DIV/0!</v>
      </c>
    </row>
    <row r="313" spans="1:12" x14ac:dyDescent="0.25">
      <c r="A313" s="25" t="s">
        <v>143</v>
      </c>
      <c r="B313" s="40" t="e">
        <f>+'SCC X Ano = Fundo Cultural'!B348/'SCC X Ano = Fundo Cultural'!B314-1</f>
        <v>#DIV/0!</v>
      </c>
      <c r="C313" s="40" t="e">
        <f>+'SCC X Ano = Fundo Cultural'!C348/'SCC X Ano = Fundo Cultural'!C314-1</f>
        <v>#DIV/0!</v>
      </c>
      <c r="D313" s="40" t="e">
        <f>+'SCC X Ano = Fundo Cultural'!D348/'SCC X Ano = Fundo Cultural'!D314-1</f>
        <v>#DIV/0!</v>
      </c>
      <c r="E313" s="40" t="e">
        <f>+'SCC X Ano = Fundo Cultural'!E348/'SCC X Ano = Fundo Cultural'!E314-1</f>
        <v>#DIV/0!</v>
      </c>
      <c r="F313" s="40" t="e">
        <f>+'SCC X Ano = Fundo Cultural'!F348/'SCC X Ano = Fundo Cultural'!F314-1</f>
        <v>#DIV/0!</v>
      </c>
      <c r="G313" s="40" t="e">
        <f>+'SCC X Ano = Fundo Cultural'!G348/'SCC X Ano = Fundo Cultural'!G314-1</f>
        <v>#DIV/0!</v>
      </c>
      <c r="H313" s="40" t="e">
        <f>+'SCC X Ano = Fundo Cultural'!H348/'SCC X Ano = Fundo Cultural'!H314-1</f>
        <v>#DIV/0!</v>
      </c>
      <c r="I313" s="40" t="e">
        <f>+'SCC X Ano = Fundo Cultural'!I348/'SCC X Ano = Fundo Cultural'!I314-1</f>
        <v>#DIV/0!</v>
      </c>
      <c r="J313" s="40" t="e">
        <f>+'SCC X Ano = Fundo Cultural'!J348/'SCC X Ano = Fundo Cultural'!J314-1</f>
        <v>#DIV/0!</v>
      </c>
      <c r="K313" s="40" t="e">
        <f>+'SCC X Ano = Fundo Cultural'!K348/'SCC X Ano = Fundo Cultural'!K314-1</f>
        <v>#DIV/0!</v>
      </c>
      <c r="L313" s="40" t="e">
        <f>+'SCC X Ano = Fundo Cultural'!L348/'SCC X Ano = Fundo Cultural'!L314-1</f>
        <v>#DIV/0!</v>
      </c>
    </row>
    <row r="314" spans="1:12" x14ac:dyDescent="0.25">
      <c r="A314" s="25" t="s">
        <v>146</v>
      </c>
      <c r="B314" s="40" t="e">
        <f>+'SCC X Ano = Fundo Cultural'!B349/'SCC X Ano = Fundo Cultural'!B315-1</f>
        <v>#DIV/0!</v>
      </c>
      <c r="C314" s="40" t="e">
        <f>+'SCC X Ano = Fundo Cultural'!C349/'SCC X Ano = Fundo Cultural'!C315-1</f>
        <v>#DIV/0!</v>
      </c>
      <c r="D314" s="40" t="e">
        <f>+'SCC X Ano = Fundo Cultural'!D349/'SCC X Ano = Fundo Cultural'!D315-1</f>
        <v>#DIV/0!</v>
      </c>
      <c r="E314" s="40" t="e">
        <f>+'SCC X Ano = Fundo Cultural'!E349/'SCC X Ano = Fundo Cultural'!E315-1</f>
        <v>#DIV/0!</v>
      </c>
      <c r="F314" s="40" t="e">
        <f>+'SCC X Ano = Fundo Cultural'!F349/'SCC X Ano = Fundo Cultural'!F315-1</f>
        <v>#DIV/0!</v>
      </c>
      <c r="G314" s="40" t="e">
        <f>+'SCC X Ano = Fundo Cultural'!G349/'SCC X Ano = Fundo Cultural'!G315-1</f>
        <v>#DIV/0!</v>
      </c>
      <c r="H314" s="40" t="e">
        <f>+'SCC X Ano = Fundo Cultural'!H349/'SCC X Ano = Fundo Cultural'!H315-1</f>
        <v>#DIV/0!</v>
      </c>
      <c r="I314" s="40" t="e">
        <f>+'SCC X Ano = Fundo Cultural'!I349/'SCC X Ano = Fundo Cultural'!I315-1</f>
        <v>#DIV/0!</v>
      </c>
      <c r="J314" s="40">
        <f>+'SCC X Ano = Fundo Cultural'!J349/'SCC X Ano = Fundo Cultural'!J315-1</f>
        <v>-1</v>
      </c>
      <c r="K314" s="40" t="e">
        <f>+'SCC X Ano = Fundo Cultural'!K349/'SCC X Ano = Fundo Cultural'!K315-1</f>
        <v>#DIV/0!</v>
      </c>
      <c r="L314" s="40">
        <f>+'SCC X Ano = Fundo Cultural'!L349/'SCC X Ano = Fundo Cultural'!L315-1</f>
        <v>-1</v>
      </c>
    </row>
    <row r="315" spans="1:12" x14ac:dyDescent="0.25">
      <c r="A315" s="25" t="s">
        <v>141</v>
      </c>
      <c r="B315" s="40" t="e">
        <f>+'SCC X Ano = Fundo Cultural'!B350/'SCC X Ano = Fundo Cultural'!B316-1</f>
        <v>#DIV/0!</v>
      </c>
      <c r="C315" s="40" t="e">
        <f>+'SCC X Ano = Fundo Cultural'!C350/'SCC X Ano = Fundo Cultural'!C316-1</f>
        <v>#DIV/0!</v>
      </c>
      <c r="D315" s="40" t="e">
        <f>+'SCC X Ano = Fundo Cultural'!D350/'SCC X Ano = Fundo Cultural'!D316-1</f>
        <v>#DIV/0!</v>
      </c>
      <c r="E315" s="40" t="e">
        <f>+'SCC X Ano = Fundo Cultural'!E350/'SCC X Ano = Fundo Cultural'!E316-1</f>
        <v>#DIV/0!</v>
      </c>
      <c r="F315" s="40" t="e">
        <f>+'SCC X Ano = Fundo Cultural'!F350/'SCC X Ano = Fundo Cultural'!F316-1</f>
        <v>#DIV/0!</v>
      </c>
      <c r="G315" s="40" t="e">
        <f>+'SCC X Ano = Fundo Cultural'!G350/'SCC X Ano = Fundo Cultural'!G316-1</f>
        <v>#DIV/0!</v>
      </c>
      <c r="H315" s="40" t="e">
        <f>+'SCC X Ano = Fundo Cultural'!H350/'SCC X Ano = Fundo Cultural'!H316-1</f>
        <v>#DIV/0!</v>
      </c>
      <c r="I315" s="40" t="e">
        <f>+'SCC X Ano = Fundo Cultural'!I350/'SCC X Ano = Fundo Cultural'!I316-1</f>
        <v>#DIV/0!</v>
      </c>
      <c r="J315" s="40" t="e">
        <f>+'SCC X Ano = Fundo Cultural'!J350/'SCC X Ano = Fundo Cultural'!J316-1</f>
        <v>#DIV/0!</v>
      </c>
      <c r="K315" s="40" t="e">
        <f>+'SCC X Ano = Fundo Cultural'!K350/'SCC X Ano = Fundo Cultural'!K316-1</f>
        <v>#DIV/0!</v>
      </c>
      <c r="L315" s="40" t="e">
        <f>+'SCC X Ano = Fundo Cultural'!L350/'SCC X Ano = Fundo Cultural'!L316-1</f>
        <v>#DIV/0!</v>
      </c>
    </row>
    <row r="316" spans="1:12" x14ac:dyDescent="0.25">
      <c r="A316" s="25" t="s">
        <v>153</v>
      </c>
      <c r="B316" s="40" t="e">
        <f>+'SCC X Ano = Fundo Cultural'!B351/'SCC X Ano = Fundo Cultural'!B317-1</f>
        <v>#DIV/0!</v>
      </c>
      <c r="C316" s="40" t="e">
        <f>+'SCC X Ano = Fundo Cultural'!C351/'SCC X Ano = Fundo Cultural'!C317-1</f>
        <v>#DIV/0!</v>
      </c>
      <c r="D316" s="40" t="e">
        <f>+'SCC X Ano = Fundo Cultural'!D351/'SCC X Ano = Fundo Cultural'!D317-1</f>
        <v>#DIV/0!</v>
      </c>
      <c r="E316" s="40" t="e">
        <f>+'SCC X Ano = Fundo Cultural'!E351/'SCC X Ano = Fundo Cultural'!E317-1</f>
        <v>#DIV/0!</v>
      </c>
      <c r="F316" s="40" t="e">
        <f>+'SCC X Ano = Fundo Cultural'!F351/'SCC X Ano = Fundo Cultural'!F317-1</f>
        <v>#DIV/0!</v>
      </c>
      <c r="G316" s="40" t="e">
        <f>+'SCC X Ano = Fundo Cultural'!G351/'SCC X Ano = Fundo Cultural'!G317-1</f>
        <v>#DIV/0!</v>
      </c>
      <c r="H316" s="40" t="e">
        <f>+'SCC X Ano = Fundo Cultural'!H351/'SCC X Ano = Fundo Cultural'!H317-1</f>
        <v>#DIV/0!</v>
      </c>
      <c r="I316" s="40" t="e">
        <f>+'SCC X Ano = Fundo Cultural'!I351/'SCC X Ano = Fundo Cultural'!I317-1</f>
        <v>#DIV/0!</v>
      </c>
      <c r="J316" s="40" t="e">
        <f>+'SCC X Ano = Fundo Cultural'!J351/'SCC X Ano = Fundo Cultural'!J317-1</f>
        <v>#DIV/0!</v>
      </c>
      <c r="K316" s="40" t="e">
        <f>+'SCC X Ano = Fundo Cultural'!K351/'SCC X Ano = Fundo Cultural'!K317-1</f>
        <v>#DIV/0!</v>
      </c>
      <c r="L316" s="40" t="e">
        <f>+'SCC X Ano = Fundo Cultural'!L351/'SCC X Ano = Fundo Cultural'!L317-1</f>
        <v>#DIV/0!</v>
      </c>
    </row>
    <row r="317" spans="1:12" x14ac:dyDescent="0.25">
      <c r="A317" s="25" t="s">
        <v>157</v>
      </c>
      <c r="B317" s="40" t="e">
        <f>+'SCC X Ano = Fundo Cultural'!B352/'SCC X Ano = Fundo Cultural'!B318-1</f>
        <v>#DIV/0!</v>
      </c>
      <c r="C317" s="40" t="e">
        <f>+'SCC X Ano = Fundo Cultural'!C352/'SCC X Ano = Fundo Cultural'!C318-1</f>
        <v>#DIV/0!</v>
      </c>
      <c r="D317" s="40" t="e">
        <f>+'SCC X Ano = Fundo Cultural'!D352/'SCC X Ano = Fundo Cultural'!D318-1</f>
        <v>#DIV/0!</v>
      </c>
      <c r="E317" s="40" t="e">
        <f>+'SCC X Ano = Fundo Cultural'!E352/'SCC X Ano = Fundo Cultural'!E318-1</f>
        <v>#DIV/0!</v>
      </c>
      <c r="F317" s="40" t="e">
        <f>+'SCC X Ano = Fundo Cultural'!F352/'SCC X Ano = Fundo Cultural'!F318-1</f>
        <v>#DIV/0!</v>
      </c>
      <c r="G317" s="40" t="e">
        <f>+'SCC X Ano = Fundo Cultural'!G352/'SCC X Ano = Fundo Cultural'!G318-1</f>
        <v>#DIV/0!</v>
      </c>
      <c r="H317" s="40" t="e">
        <f>+'SCC X Ano = Fundo Cultural'!H352/'SCC X Ano = Fundo Cultural'!H318-1</f>
        <v>#DIV/0!</v>
      </c>
      <c r="I317" s="40" t="e">
        <f>+'SCC X Ano = Fundo Cultural'!I352/'SCC X Ano = Fundo Cultural'!I318-1</f>
        <v>#DIV/0!</v>
      </c>
      <c r="J317" s="40" t="e">
        <f>+'SCC X Ano = Fundo Cultural'!J352/'SCC X Ano = Fundo Cultural'!J318-1</f>
        <v>#DIV/0!</v>
      </c>
      <c r="K317" s="40" t="e">
        <f>+'SCC X Ano = Fundo Cultural'!K352/'SCC X Ano = Fundo Cultural'!K318-1</f>
        <v>#DIV/0!</v>
      </c>
      <c r="L317" s="40" t="e">
        <f>+'SCC X Ano = Fundo Cultural'!L352/'SCC X Ano = Fundo Cultural'!L318-1</f>
        <v>#DIV/0!</v>
      </c>
    </row>
    <row r="318" spans="1:12" x14ac:dyDescent="0.25">
      <c r="A318" s="25" t="s">
        <v>161</v>
      </c>
      <c r="B318" s="40" t="e">
        <f>+'SCC X Ano = Fundo Cultural'!B353/'SCC X Ano = Fundo Cultural'!B319-1</f>
        <v>#DIV/0!</v>
      </c>
      <c r="C318" s="40" t="e">
        <f>+'SCC X Ano = Fundo Cultural'!C353/'SCC X Ano = Fundo Cultural'!C319-1</f>
        <v>#DIV/0!</v>
      </c>
      <c r="D318" s="40" t="e">
        <f>+'SCC X Ano = Fundo Cultural'!D353/'SCC X Ano = Fundo Cultural'!D319-1</f>
        <v>#DIV/0!</v>
      </c>
      <c r="E318" s="40" t="e">
        <f>+'SCC X Ano = Fundo Cultural'!E353/'SCC X Ano = Fundo Cultural'!E319-1</f>
        <v>#DIV/0!</v>
      </c>
      <c r="F318" s="40" t="e">
        <f>+'SCC X Ano = Fundo Cultural'!F353/'SCC X Ano = Fundo Cultural'!F319-1</f>
        <v>#DIV/0!</v>
      </c>
      <c r="G318" s="40" t="e">
        <f>+'SCC X Ano = Fundo Cultural'!G353/'SCC X Ano = Fundo Cultural'!G319-1</f>
        <v>#DIV/0!</v>
      </c>
      <c r="H318" s="40" t="e">
        <f>+'SCC X Ano = Fundo Cultural'!H353/'SCC X Ano = Fundo Cultural'!H319-1</f>
        <v>#DIV/0!</v>
      </c>
      <c r="I318" s="40" t="e">
        <f>+'SCC X Ano = Fundo Cultural'!I353/'SCC X Ano = Fundo Cultural'!I319-1</f>
        <v>#DIV/0!</v>
      </c>
      <c r="J318" s="40" t="e">
        <f>+'SCC X Ano = Fundo Cultural'!J353/'SCC X Ano = Fundo Cultural'!J319-1</f>
        <v>#DIV/0!</v>
      </c>
      <c r="K318" s="40" t="e">
        <f>+'SCC X Ano = Fundo Cultural'!K353/'SCC X Ano = Fundo Cultural'!K319-1</f>
        <v>#DIV/0!</v>
      </c>
      <c r="L318" s="40" t="e">
        <f>+'SCC X Ano = Fundo Cultural'!L353/'SCC X Ano = Fundo Cultural'!L319-1</f>
        <v>#DIV/0!</v>
      </c>
    </row>
    <row r="319" spans="1:12" x14ac:dyDescent="0.25">
      <c r="A319" s="25" t="s">
        <v>151</v>
      </c>
      <c r="B319" s="40" t="e">
        <f>+'SCC X Ano = Fundo Cultural'!B354/'SCC X Ano = Fundo Cultural'!B320-1</f>
        <v>#DIV/0!</v>
      </c>
      <c r="C319" s="40" t="e">
        <f>+'SCC X Ano = Fundo Cultural'!C354/'SCC X Ano = Fundo Cultural'!C320-1</f>
        <v>#DIV/0!</v>
      </c>
      <c r="D319" s="40" t="e">
        <f>+'SCC X Ano = Fundo Cultural'!D354/'SCC X Ano = Fundo Cultural'!D320-1</f>
        <v>#DIV/0!</v>
      </c>
      <c r="E319" s="40" t="e">
        <f>+'SCC X Ano = Fundo Cultural'!E354/'SCC X Ano = Fundo Cultural'!E320-1</f>
        <v>#DIV/0!</v>
      </c>
      <c r="F319" s="40" t="e">
        <f>+'SCC X Ano = Fundo Cultural'!F354/'SCC X Ano = Fundo Cultural'!F320-1</f>
        <v>#DIV/0!</v>
      </c>
      <c r="G319" s="40" t="e">
        <f>+'SCC X Ano = Fundo Cultural'!G354/'SCC X Ano = Fundo Cultural'!G320-1</f>
        <v>#DIV/0!</v>
      </c>
      <c r="H319" s="40" t="e">
        <f>+'SCC X Ano = Fundo Cultural'!H354/'SCC X Ano = Fundo Cultural'!H320-1</f>
        <v>#DIV/0!</v>
      </c>
      <c r="I319" s="40" t="e">
        <f>+'SCC X Ano = Fundo Cultural'!I354/'SCC X Ano = Fundo Cultural'!I320-1</f>
        <v>#DIV/0!</v>
      </c>
      <c r="J319" s="40" t="e">
        <f>+'SCC X Ano = Fundo Cultural'!J354/'SCC X Ano = Fundo Cultural'!J320-1</f>
        <v>#DIV/0!</v>
      </c>
      <c r="K319" s="40" t="e">
        <f>+'SCC X Ano = Fundo Cultural'!K354/'SCC X Ano = Fundo Cultural'!K320-1</f>
        <v>#DIV/0!</v>
      </c>
      <c r="L319" s="40" t="e">
        <f>+'SCC X Ano = Fundo Cultural'!L354/'SCC X Ano = Fundo Cultural'!L320-1</f>
        <v>#DIV/0!</v>
      </c>
    </row>
    <row r="320" spans="1:12" x14ac:dyDescent="0.25">
      <c r="A320" s="25" t="s">
        <v>167</v>
      </c>
      <c r="B320" s="40" t="e">
        <f>+'SCC X Ano = Fundo Cultural'!B355/'SCC X Ano = Fundo Cultural'!B321-1</f>
        <v>#DIV/0!</v>
      </c>
      <c r="C320" s="40" t="e">
        <f>+'SCC X Ano = Fundo Cultural'!C355/'SCC X Ano = Fundo Cultural'!C321-1</f>
        <v>#DIV/0!</v>
      </c>
      <c r="D320" s="40" t="e">
        <f>+'SCC X Ano = Fundo Cultural'!D355/'SCC X Ano = Fundo Cultural'!D321-1</f>
        <v>#DIV/0!</v>
      </c>
      <c r="E320" s="40" t="e">
        <f>+'SCC X Ano = Fundo Cultural'!E355/'SCC X Ano = Fundo Cultural'!E321-1</f>
        <v>#DIV/0!</v>
      </c>
      <c r="F320" s="40" t="e">
        <f>+'SCC X Ano = Fundo Cultural'!F355/'SCC X Ano = Fundo Cultural'!F321-1</f>
        <v>#DIV/0!</v>
      </c>
      <c r="G320" s="40" t="e">
        <f>+'SCC X Ano = Fundo Cultural'!G355/'SCC X Ano = Fundo Cultural'!G321-1</f>
        <v>#DIV/0!</v>
      </c>
      <c r="H320" s="40" t="e">
        <f>+'SCC X Ano = Fundo Cultural'!H355/'SCC X Ano = Fundo Cultural'!H321-1</f>
        <v>#DIV/0!</v>
      </c>
      <c r="I320" s="40" t="e">
        <f>+'SCC X Ano = Fundo Cultural'!I355/'SCC X Ano = Fundo Cultural'!I321-1</f>
        <v>#DIV/0!</v>
      </c>
      <c r="J320" s="40" t="e">
        <f>+'SCC X Ano = Fundo Cultural'!J355/'SCC X Ano = Fundo Cultural'!J321-1</f>
        <v>#DIV/0!</v>
      </c>
      <c r="K320" s="40" t="e">
        <f>+'SCC X Ano = Fundo Cultural'!K355/'SCC X Ano = Fundo Cultural'!K321-1</f>
        <v>#DIV/0!</v>
      </c>
      <c r="L320" s="40" t="e">
        <f>+'SCC X Ano = Fundo Cultural'!L355/'SCC X Ano = Fundo Cultural'!L321-1</f>
        <v>#DIV/0!</v>
      </c>
    </row>
    <row r="321" spans="1:12" x14ac:dyDescent="0.25">
      <c r="A321" s="25" t="s">
        <v>171</v>
      </c>
      <c r="B321" s="40" t="e">
        <f>+'SCC X Ano = Fundo Cultural'!B356/'SCC X Ano = Fundo Cultural'!B322-1</f>
        <v>#DIV/0!</v>
      </c>
      <c r="C321" s="40" t="e">
        <f>+'SCC X Ano = Fundo Cultural'!C356/'SCC X Ano = Fundo Cultural'!C322-1</f>
        <v>#DIV/0!</v>
      </c>
      <c r="D321" s="40" t="e">
        <f>+'SCC X Ano = Fundo Cultural'!D356/'SCC X Ano = Fundo Cultural'!D322-1</f>
        <v>#DIV/0!</v>
      </c>
      <c r="E321" s="40" t="e">
        <f>+'SCC X Ano = Fundo Cultural'!E356/'SCC X Ano = Fundo Cultural'!E322-1</f>
        <v>#DIV/0!</v>
      </c>
      <c r="F321" s="40" t="e">
        <f>+'SCC X Ano = Fundo Cultural'!F356/'SCC X Ano = Fundo Cultural'!F322-1</f>
        <v>#DIV/0!</v>
      </c>
      <c r="G321" s="40" t="e">
        <f>+'SCC X Ano = Fundo Cultural'!G356/'SCC X Ano = Fundo Cultural'!G322-1</f>
        <v>#DIV/0!</v>
      </c>
      <c r="H321" s="40" t="e">
        <f>+'SCC X Ano = Fundo Cultural'!H356/'SCC X Ano = Fundo Cultural'!H322-1</f>
        <v>#DIV/0!</v>
      </c>
      <c r="I321" s="40" t="e">
        <f>+'SCC X Ano = Fundo Cultural'!I356/'SCC X Ano = Fundo Cultural'!I322-1</f>
        <v>#DIV/0!</v>
      </c>
      <c r="J321" s="40" t="e">
        <f>+'SCC X Ano = Fundo Cultural'!J356/'SCC X Ano = Fundo Cultural'!J322-1</f>
        <v>#DIV/0!</v>
      </c>
      <c r="K321" s="40" t="e">
        <f>+'SCC X Ano = Fundo Cultural'!K356/'SCC X Ano = Fundo Cultural'!K322-1</f>
        <v>#DIV/0!</v>
      </c>
      <c r="L321" s="40" t="e">
        <f>+'SCC X Ano = Fundo Cultural'!L356/'SCC X Ano = Fundo Cultural'!L322-1</f>
        <v>#DIV/0!</v>
      </c>
    </row>
    <row r="322" spans="1:12" x14ac:dyDescent="0.25">
      <c r="A322" s="25" t="s">
        <v>175</v>
      </c>
      <c r="B322" s="40" t="e">
        <f>+'SCC X Ano = Fundo Cultural'!B357/'SCC X Ano = Fundo Cultural'!B323-1</f>
        <v>#DIV/0!</v>
      </c>
      <c r="C322" s="40" t="e">
        <f>+'SCC X Ano = Fundo Cultural'!C357/'SCC X Ano = Fundo Cultural'!C323-1</f>
        <v>#DIV/0!</v>
      </c>
      <c r="D322" s="40" t="e">
        <f>+'SCC X Ano = Fundo Cultural'!D357/'SCC X Ano = Fundo Cultural'!D323-1</f>
        <v>#DIV/0!</v>
      </c>
      <c r="E322" s="40" t="e">
        <f>+'SCC X Ano = Fundo Cultural'!E357/'SCC X Ano = Fundo Cultural'!E323-1</f>
        <v>#DIV/0!</v>
      </c>
      <c r="F322" s="40" t="e">
        <f>+'SCC X Ano = Fundo Cultural'!F357/'SCC X Ano = Fundo Cultural'!F323-1</f>
        <v>#DIV/0!</v>
      </c>
      <c r="G322" s="40" t="e">
        <f>+'SCC X Ano = Fundo Cultural'!G357/'SCC X Ano = Fundo Cultural'!G323-1</f>
        <v>#DIV/0!</v>
      </c>
      <c r="H322" s="40" t="e">
        <f>+'SCC X Ano = Fundo Cultural'!H357/'SCC X Ano = Fundo Cultural'!H323-1</f>
        <v>#DIV/0!</v>
      </c>
      <c r="I322" s="40" t="e">
        <f>+'SCC X Ano = Fundo Cultural'!I357/'SCC X Ano = Fundo Cultural'!I323-1</f>
        <v>#DIV/0!</v>
      </c>
      <c r="J322" s="40">
        <f>+'SCC X Ano = Fundo Cultural'!J357/'SCC X Ano = Fundo Cultural'!J323-1</f>
        <v>-1</v>
      </c>
      <c r="K322" s="40" t="e">
        <f>+'SCC X Ano = Fundo Cultural'!K357/'SCC X Ano = Fundo Cultural'!K323-1</f>
        <v>#DIV/0!</v>
      </c>
      <c r="L322" s="40">
        <f>+'SCC X Ano = Fundo Cultural'!L357/'SCC X Ano = Fundo Cultural'!L323-1</f>
        <v>-1</v>
      </c>
    </row>
    <row r="323" spans="1:12" x14ac:dyDescent="0.25">
      <c r="A323" s="25" t="s">
        <v>137</v>
      </c>
      <c r="B323" s="40" t="e">
        <f>+'SCC X Ano = Fundo Cultural'!B358/'SCC X Ano = Fundo Cultural'!B324-1</f>
        <v>#DIV/0!</v>
      </c>
      <c r="C323" s="40" t="e">
        <f>+'SCC X Ano = Fundo Cultural'!C358/'SCC X Ano = Fundo Cultural'!C324-1</f>
        <v>#DIV/0!</v>
      </c>
      <c r="D323" s="40" t="e">
        <f>+'SCC X Ano = Fundo Cultural'!D358/'SCC X Ano = Fundo Cultural'!D324-1</f>
        <v>#DIV/0!</v>
      </c>
      <c r="E323" s="40" t="e">
        <f>+'SCC X Ano = Fundo Cultural'!E358/'SCC X Ano = Fundo Cultural'!E324-1</f>
        <v>#DIV/0!</v>
      </c>
      <c r="F323" s="40" t="e">
        <f>+'SCC X Ano = Fundo Cultural'!F358/'SCC X Ano = Fundo Cultural'!F324-1</f>
        <v>#DIV/0!</v>
      </c>
      <c r="G323" s="40" t="e">
        <f>+'SCC X Ano = Fundo Cultural'!G358/'SCC X Ano = Fundo Cultural'!G324-1</f>
        <v>#DIV/0!</v>
      </c>
      <c r="H323" s="40" t="e">
        <f>+'SCC X Ano = Fundo Cultural'!H358/'SCC X Ano = Fundo Cultural'!H324-1</f>
        <v>#DIV/0!</v>
      </c>
      <c r="I323" s="40" t="e">
        <f>+'SCC X Ano = Fundo Cultural'!I358/'SCC X Ano = Fundo Cultural'!I324-1</f>
        <v>#DIV/0!</v>
      </c>
      <c r="J323" s="40" t="e">
        <f>+'SCC X Ano = Fundo Cultural'!J358/'SCC X Ano = Fundo Cultural'!J324-1</f>
        <v>#DIV/0!</v>
      </c>
      <c r="K323" s="40" t="e">
        <f>+'SCC X Ano = Fundo Cultural'!K358/'SCC X Ano = Fundo Cultural'!K324-1</f>
        <v>#DIV/0!</v>
      </c>
      <c r="L323" s="40" t="e">
        <f>+'SCC X Ano = Fundo Cultural'!L358/'SCC X Ano = Fundo Cultural'!L324-1</f>
        <v>#DIV/0!</v>
      </c>
    </row>
    <row r="324" spans="1:12" x14ac:dyDescent="0.25">
      <c r="A324" s="25" t="s">
        <v>181</v>
      </c>
      <c r="B324" s="40" t="e">
        <f>+'SCC X Ano = Fundo Cultural'!B359/'SCC X Ano = Fundo Cultural'!B325-1</f>
        <v>#DIV/0!</v>
      </c>
      <c r="C324" s="40" t="e">
        <f>+'SCC X Ano = Fundo Cultural'!C359/'SCC X Ano = Fundo Cultural'!C325-1</f>
        <v>#DIV/0!</v>
      </c>
      <c r="D324" s="40" t="e">
        <f>+'SCC X Ano = Fundo Cultural'!D359/'SCC X Ano = Fundo Cultural'!D325-1</f>
        <v>#DIV/0!</v>
      </c>
      <c r="E324" s="40" t="e">
        <f>+'SCC X Ano = Fundo Cultural'!E359/'SCC X Ano = Fundo Cultural'!E325-1</f>
        <v>#DIV/0!</v>
      </c>
      <c r="F324" s="40" t="e">
        <f>+'SCC X Ano = Fundo Cultural'!F359/'SCC X Ano = Fundo Cultural'!F325-1</f>
        <v>#DIV/0!</v>
      </c>
      <c r="G324" s="40" t="e">
        <f>+'SCC X Ano = Fundo Cultural'!G359/'SCC X Ano = Fundo Cultural'!G325-1</f>
        <v>#DIV/0!</v>
      </c>
      <c r="H324" s="40" t="e">
        <f>+'SCC X Ano = Fundo Cultural'!H359/'SCC X Ano = Fundo Cultural'!H325-1</f>
        <v>#DIV/0!</v>
      </c>
      <c r="I324" s="40" t="e">
        <f>+'SCC X Ano = Fundo Cultural'!I359/'SCC X Ano = Fundo Cultural'!I325-1</f>
        <v>#DIV/0!</v>
      </c>
      <c r="J324" s="40" t="e">
        <f>+'SCC X Ano = Fundo Cultural'!J359/'SCC X Ano = Fundo Cultural'!J325-1</f>
        <v>#DIV/0!</v>
      </c>
      <c r="K324" s="40" t="e">
        <f>+'SCC X Ano = Fundo Cultural'!K359/'SCC X Ano = Fundo Cultural'!K325-1</f>
        <v>#DIV/0!</v>
      </c>
      <c r="L324" s="40" t="e">
        <f>+'SCC X Ano = Fundo Cultural'!L359/'SCC X Ano = Fundo Cultural'!L325-1</f>
        <v>#DIV/0!</v>
      </c>
    </row>
    <row r="325" spans="1:12" x14ac:dyDescent="0.25">
      <c r="A325" s="25" t="s">
        <v>148</v>
      </c>
      <c r="B325" s="40" t="e">
        <f>+'SCC X Ano = Fundo Cultural'!B360/'SCC X Ano = Fundo Cultural'!B326-1</f>
        <v>#DIV/0!</v>
      </c>
      <c r="C325" s="40" t="e">
        <f>+'SCC X Ano = Fundo Cultural'!C360/'SCC X Ano = Fundo Cultural'!C326-1</f>
        <v>#DIV/0!</v>
      </c>
      <c r="D325" s="40" t="e">
        <f>+'SCC X Ano = Fundo Cultural'!D360/'SCC X Ano = Fundo Cultural'!D326-1</f>
        <v>#DIV/0!</v>
      </c>
      <c r="E325" s="40" t="e">
        <f>+'SCC X Ano = Fundo Cultural'!E360/'SCC X Ano = Fundo Cultural'!E326-1</f>
        <v>#DIV/0!</v>
      </c>
      <c r="F325" s="40" t="e">
        <f>+'SCC X Ano = Fundo Cultural'!F360/'SCC X Ano = Fundo Cultural'!F326-1</f>
        <v>#DIV/0!</v>
      </c>
      <c r="G325" s="40" t="e">
        <f>+'SCC X Ano = Fundo Cultural'!G360/'SCC X Ano = Fundo Cultural'!G326-1</f>
        <v>#DIV/0!</v>
      </c>
      <c r="H325" s="40" t="e">
        <f>+'SCC X Ano = Fundo Cultural'!H360/'SCC X Ano = Fundo Cultural'!H326-1</f>
        <v>#DIV/0!</v>
      </c>
      <c r="I325" s="40" t="e">
        <f>+'SCC X Ano = Fundo Cultural'!I360/'SCC X Ano = Fundo Cultural'!I326-1</f>
        <v>#DIV/0!</v>
      </c>
      <c r="J325" s="40">
        <f>+'SCC X Ano = Fundo Cultural'!J360/'SCC X Ano = Fundo Cultural'!J326-1</f>
        <v>-0.40831730969140501</v>
      </c>
      <c r="K325" s="40" t="e">
        <f>+'SCC X Ano = Fundo Cultural'!K360/'SCC X Ano = Fundo Cultural'!K326-1</f>
        <v>#DIV/0!</v>
      </c>
      <c r="L325" s="40">
        <f>+'SCC X Ano = Fundo Cultural'!L360/'SCC X Ano = Fundo Cultural'!L326-1</f>
        <v>-0.40831730969140501</v>
      </c>
    </row>
    <row r="326" spans="1:12" x14ac:dyDescent="0.25">
      <c r="A326" s="25" t="s">
        <v>177</v>
      </c>
      <c r="B326" s="40" t="e">
        <f>+'SCC X Ano = Fundo Cultural'!B361/'SCC X Ano = Fundo Cultural'!B327-1</f>
        <v>#DIV/0!</v>
      </c>
      <c r="C326" s="40" t="e">
        <f>+'SCC X Ano = Fundo Cultural'!C361/'SCC X Ano = Fundo Cultural'!C327-1</f>
        <v>#DIV/0!</v>
      </c>
      <c r="D326" s="40" t="e">
        <f>+'SCC X Ano = Fundo Cultural'!D361/'SCC X Ano = Fundo Cultural'!D327-1</f>
        <v>#DIV/0!</v>
      </c>
      <c r="E326" s="40" t="e">
        <f>+'SCC X Ano = Fundo Cultural'!E361/'SCC X Ano = Fundo Cultural'!E327-1</f>
        <v>#DIV/0!</v>
      </c>
      <c r="F326" s="40" t="e">
        <f>+'SCC X Ano = Fundo Cultural'!F361/'SCC X Ano = Fundo Cultural'!F327-1</f>
        <v>#DIV/0!</v>
      </c>
      <c r="G326" s="40" t="e">
        <f>+'SCC X Ano = Fundo Cultural'!G361/'SCC X Ano = Fundo Cultural'!G327-1</f>
        <v>#DIV/0!</v>
      </c>
      <c r="H326" s="40" t="e">
        <f>+'SCC X Ano = Fundo Cultural'!H361/'SCC X Ano = Fundo Cultural'!H327-1</f>
        <v>#DIV/0!</v>
      </c>
      <c r="I326" s="40" t="e">
        <f>+'SCC X Ano = Fundo Cultural'!I361/'SCC X Ano = Fundo Cultural'!I327-1</f>
        <v>#DIV/0!</v>
      </c>
      <c r="J326" s="40">
        <f>+'SCC X Ano = Fundo Cultural'!J361/'SCC X Ano = Fundo Cultural'!J327-1</f>
        <v>0.12389692263977614</v>
      </c>
      <c r="K326" s="40" t="e">
        <f>+'SCC X Ano = Fundo Cultural'!K361/'SCC X Ano = Fundo Cultural'!K327-1</f>
        <v>#DIV/0!</v>
      </c>
      <c r="L326" s="40">
        <f>+'SCC X Ano = Fundo Cultural'!L361/'SCC X Ano = Fundo Cultural'!L327-1</f>
        <v>0.12389692263977614</v>
      </c>
    </row>
    <row r="327" spans="1:12" x14ac:dyDescent="0.25">
      <c r="A327" s="25" t="s">
        <v>159</v>
      </c>
      <c r="B327" s="40" t="e">
        <f>+'SCC X Ano = Fundo Cultural'!B362/'SCC X Ano = Fundo Cultural'!B328-1</f>
        <v>#DIV/0!</v>
      </c>
      <c r="C327" s="40" t="e">
        <f>+'SCC X Ano = Fundo Cultural'!C362/'SCC X Ano = Fundo Cultural'!C328-1</f>
        <v>#DIV/0!</v>
      </c>
      <c r="D327" s="40" t="e">
        <f>+'SCC X Ano = Fundo Cultural'!D362/'SCC X Ano = Fundo Cultural'!D328-1</f>
        <v>#DIV/0!</v>
      </c>
      <c r="E327" s="40" t="e">
        <f>+'SCC X Ano = Fundo Cultural'!E362/'SCC X Ano = Fundo Cultural'!E328-1</f>
        <v>#DIV/0!</v>
      </c>
      <c r="F327" s="40" t="e">
        <f>+'SCC X Ano = Fundo Cultural'!F362/'SCC X Ano = Fundo Cultural'!F328-1</f>
        <v>#DIV/0!</v>
      </c>
      <c r="G327" s="40" t="e">
        <f>+'SCC X Ano = Fundo Cultural'!G362/'SCC X Ano = Fundo Cultural'!G328-1</f>
        <v>#DIV/0!</v>
      </c>
      <c r="H327" s="40" t="e">
        <f>+'SCC X Ano = Fundo Cultural'!H362/'SCC X Ano = Fundo Cultural'!H328-1</f>
        <v>#DIV/0!</v>
      </c>
      <c r="I327" s="40" t="e">
        <f>+'SCC X Ano = Fundo Cultural'!I362/'SCC X Ano = Fundo Cultural'!I328-1</f>
        <v>#DIV/0!</v>
      </c>
      <c r="J327" s="40" t="e">
        <f>+'SCC X Ano = Fundo Cultural'!J362/'SCC X Ano = Fundo Cultural'!J328-1</f>
        <v>#DIV/0!</v>
      </c>
      <c r="K327" s="40" t="e">
        <f>+'SCC X Ano = Fundo Cultural'!K362/'SCC X Ano = Fundo Cultural'!K328-1</f>
        <v>#DIV/0!</v>
      </c>
      <c r="L327" s="40" t="e">
        <f>+'SCC X Ano = Fundo Cultural'!L362/'SCC X Ano = Fundo Cultural'!L328-1</f>
        <v>#DIV/0!</v>
      </c>
    </row>
    <row r="328" spans="1:12" x14ac:dyDescent="0.25">
      <c r="A328" s="25" t="s">
        <v>191</v>
      </c>
      <c r="B328" s="40" t="e">
        <f>+'SCC X Ano = Fundo Cultural'!B363/'SCC X Ano = Fundo Cultural'!B329-1</f>
        <v>#DIV/0!</v>
      </c>
      <c r="C328" s="40">
        <f>+'SCC X Ano = Fundo Cultural'!C363/'SCC X Ano = Fundo Cultural'!C329-1</f>
        <v>-1</v>
      </c>
      <c r="D328" s="40" t="e">
        <f>+'SCC X Ano = Fundo Cultural'!D363/'SCC X Ano = Fundo Cultural'!D329-1</f>
        <v>#DIV/0!</v>
      </c>
      <c r="E328" s="40" t="e">
        <f>+'SCC X Ano = Fundo Cultural'!E363/'SCC X Ano = Fundo Cultural'!E329-1</f>
        <v>#DIV/0!</v>
      </c>
      <c r="F328" s="40" t="e">
        <f>+'SCC X Ano = Fundo Cultural'!F363/'SCC X Ano = Fundo Cultural'!F329-1</f>
        <v>#DIV/0!</v>
      </c>
      <c r="G328" s="40" t="e">
        <f>+'SCC X Ano = Fundo Cultural'!G363/'SCC X Ano = Fundo Cultural'!G329-1</f>
        <v>#DIV/0!</v>
      </c>
      <c r="H328" s="40" t="e">
        <f>+'SCC X Ano = Fundo Cultural'!H363/'SCC X Ano = Fundo Cultural'!H329-1</f>
        <v>#DIV/0!</v>
      </c>
      <c r="I328" s="40" t="e">
        <f>+'SCC X Ano = Fundo Cultural'!I363/'SCC X Ano = Fundo Cultural'!I329-1</f>
        <v>#DIV/0!</v>
      </c>
      <c r="J328" s="40">
        <f>+'SCC X Ano = Fundo Cultural'!J363/'SCC X Ano = Fundo Cultural'!J329-1</f>
        <v>-0.36103125235693545</v>
      </c>
      <c r="K328" s="40" t="e">
        <f>+'SCC X Ano = Fundo Cultural'!K363/'SCC X Ano = Fundo Cultural'!K329-1</f>
        <v>#DIV/0!</v>
      </c>
      <c r="L328" s="40">
        <f>+'SCC X Ano = Fundo Cultural'!L363/'SCC X Ano = Fundo Cultural'!L329-1</f>
        <v>-0.73167833227529777</v>
      </c>
    </row>
    <row r="329" spans="1:12" x14ac:dyDescent="0.25">
      <c r="A329" s="25" t="s">
        <v>194</v>
      </c>
      <c r="B329" s="40" t="e">
        <f>+'SCC X Ano = Fundo Cultural'!B364/'SCC X Ano = Fundo Cultural'!B330-1</f>
        <v>#DIV/0!</v>
      </c>
      <c r="C329" s="40">
        <f>+'SCC X Ano = Fundo Cultural'!C364/'SCC X Ano = Fundo Cultural'!C330-1</f>
        <v>0.20987558339013956</v>
      </c>
      <c r="D329" s="40" t="e">
        <f>+'SCC X Ano = Fundo Cultural'!D364/'SCC X Ano = Fundo Cultural'!D330-1</f>
        <v>#DIV/0!</v>
      </c>
      <c r="E329" s="40" t="e">
        <f>+'SCC X Ano = Fundo Cultural'!E364/'SCC X Ano = Fundo Cultural'!E330-1</f>
        <v>#DIV/0!</v>
      </c>
      <c r="F329" s="40" t="e">
        <f>+'SCC X Ano = Fundo Cultural'!F364/'SCC X Ano = Fundo Cultural'!F330-1</f>
        <v>#DIV/0!</v>
      </c>
      <c r="G329" s="40" t="e">
        <f>+'SCC X Ano = Fundo Cultural'!G364/'SCC X Ano = Fundo Cultural'!G330-1</f>
        <v>#DIV/0!</v>
      </c>
      <c r="H329" s="40" t="e">
        <f>+'SCC X Ano = Fundo Cultural'!H364/'SCC X Ano = Fundo Cultural'!H330-1</f>
        <v>#DIV/0!</v>
      </c>
      <c r="I329" s="40" t="e">
        <f>+'SCC X Ano = Fundo Cultural'!I364/'SCC X Ano = Fundo Cultural'!I330-1</f>
        <v>#DIV/0!</v>
      </c>
      <c r="J329" s="40">
        <f>+'SCC X Ano = Fundo Cultural'!J364/'SCC X Ano = Fundo Cultural'!J330-1</f>
        <v>-0.49618307288972197</v>
      </c>
      <c r="K329" s="40" t="e">
        <f>+'SCC X Ano = Fundo Cultural'!K364/'SCC X Ano = Fundo Cultural'!K330-1</f>
        <v>#DIV/0!</v>
      </c>
      <c r="L329" s="40">
        <f>+'SCC X Ano = Fundo Cultural'!L364/'SCC X Ano = Fundo Cultural'!L330-1</f>
        <v>-0.19018757505434847</v>
      </c>
    </row>
    <row r="330" spans="1:12" x14ac:dyDescent="0.25">
      <c r="A330" s="25" t="s">
        <v>185</v>
      </c>
      <c r="B330" s="40" t="e">
        <f>+'SCC X Ano = Fundo Cultural'!B365/'SCC X Ano = Fundo Cultural'!B331-1</f>
        <v>#DIV/0!</v>
      </c>
      <c r="C330" s="40" t="e">
        <f>+'SCC X Ano = Fundo Cultural'!C365/'SCC X Ano = Fundo Cultural'!C331-1</f>
        <v>#DIV/0!</v>
      </c>
      <c r="D330" s="40" t="e">
        <f>+'SCC X Ano = Fundo Cultural'!D365/'SCC X Ano = Fundo Cultural'!D331-1</f>
        <v>#DIV/0!</v>
      </c>
      <c r="E330" s="40" t="e">
        <f>+'SCC X Ano = Fundo Cultural'!E365/'SCC X Ano = Fundo Cultural'!E331-1</f>
        <v>#DIV/0!</v>
      </c>
      <c r="F330" s="40" t="e">
        <f>+'SCC X Ano = Fundo Cultural'!F365/'SCC X Ano = Fundo Cultural'!F331-1</f>
        <v>#DIV/0!</v>
      </c>
      <c r="G330" s="40" t="e">
        <f>+'SCC X Ano = Fundo Cultural'!G365/'SCC X Ano = Fundo Cultural'!G331-1</f>
        <v>#DIV/0!</v>
      </c>
      <c r="H330" s="40" t="e">
        <f>+'SCC X Ano = Fundo Cultural'!H365/'SCC X Ano = Fundo Cultural'!H331-1</f>
        <v>#DIV/0!</v>
      </c>
      <c r="I330" s="40" t="e">
        <f>+'SCC X Ano = Fundo Cultural'!I365/'SCC X Ano = Fundo Cultural'!I331-1</f>
        <v>#DIV/0!</v>
      </c>
      <c r="J330" s="40" t="e">
        <f>+'SCC X Ano = Fundo Cultural'!J365/'SCC X Ano = Fundo Cultural'!J331-1</f>
        <v>#DIV/0!</v>
      </c>
      <c r="K330" s="40" t="e">
        <f>+'SCC X Ano = Fundo Cultural'!K365/'SCC X Ano = Fundo Cultural'!K331-1</f>
        <v>#DIV/0!</v>
      </c>
      <c r="L330" s="40" t="e">
        <f>+'SCC X Ano = Fundo Cultural'!L365/'SCC X Ano = Fundo Cultural'!L331-1</f>
        <v>#DIV/0!</v>
      </c>
    </row>
    <row r="331" spans="1:12" x14ac:dyDescent="0.25">
      <c r="A331" s="25" t="s">
        <v>200</v>
      </c>
      <c r="B331" s="40" t="e">
        <f>+'SCC X Ano = Fundo Cultural'!B366/'SCC X Ano = Fundo Cultural'!B332-1</f>
        <v>#DIV/0!</v>
      </c>
      <c r="C331" s="40" t="e">
        <f>+'SCC X Ano = Fundo Cultural'!C366/'SCC X Ano = Fundo Cultural'!C332-1</f>
        <v>#DIV/0!</v>
      </c>
      <c r="D331" s="40" t="e">
        <f>+'SCC X Ano = Fundo Cultural'!D366/'SCC X Ano = Fundo Cultural'!D332-1</f>
        <v>#DIV/0!</v>
      </c>
      <c r="E331" s="40" t="e">
        <f>+'SCC X Ano = Fundo Cultural'!E366/'SCC X Ano = Fundo Cultural'!E332-1</f>
        <v>#DIV/0!</v>
      </c>
      <c r="F331" s="40" t="e">
        <f>+'SCC X Ano = Fundo Cultural'!F366/'SCC X Ano = Fundo Cultural'!F332-1</f>
        <v>#DIV/0!</v>
      </c>
      <c r="G331" s="40" t="e">
        <f>+'SCC X Ano = Fundo Cultural'!G366/'SCC X Ano = Fundo Cultural'!G332-1</f>
        <v>#DIV/0!</v>
      </c>
      <c r="H331" s="40" t="e">
        <f>+'SCC X Ano = Fundo Cultural'!H366/'SCC X Ano = Fundo Cultural'!H332-1</f>
        <v>#DIV/0!</v>
      </c>
      <c r="I331" s="40" t="e">
        <f>+'SCC X Ano = Fundo Cultural'!I366/'SCC X Ano = Fundo Cultural'!I332-1</f>
        <v>#DIV/0!</v>
      </c>
      <c r="J331" s="40" t="e">
        <f>+'SCC X Ano = Fundo Cultural'!J366/'SCC X Ano = Fundo Cultural'!J332-1</f>
        <v>#DIV/0!</v>
      </c>
      <c r="K331" s="40" t="e">
        <f>+'SCC X Ano = Fundo Cultural'!K366/'SCC X Ano = Fundo Cultural'!K332-1</f>
        <v>#DIV/0!</v>
      </c>
      <c r="L331" s="40" t="e">
        <f>+'SCC X Ano = Fundo Cultural'!L366/'SCC X Ano = Fundo Cultural'!L332-1</f>
        <v>#DIV/0!</v>
      </c>
    </row>
    <row r="332" spans="1:12" x14ac:dyDescent="0.25">
      <c r="A332" s="25" t="s">
        <v>198</v>
      </c>
      <c r="B332" s="40" t="e">
        <f>+'SCC X Ano = Fundo Cultural'!B367/'SCC X Ano = Fundo Cultural'!B333-1</f>
        <v>#DIV/0!</v>
      </c>
      <c r="C332" s="40" t="e">
        <f>+'SCC X Ano = Fundo Cultural'!C367/'SCC X Ano = Fundo Cultural'!C333-1</f>
        <v>#DIV/0!</v>
      </c>
      <c r="D332" s="40" t="e">
        <f>+'SCC X Ano = Fundo Cultural'!D367/'SCC X Ano = Fundo Cultural'!D333-1</f>
        <v>#DIV/0!</v>
      </c>
      <c r="E332" s="40" t="e">
        <f>+'SCC X Ano = Fundo Cultural'!E367/'SCC X Ano = Fundo Cultural'!E333-1</f>
        <v>#DIV/0!</v>
      </c>
      <c r="F332" s="40" t="e">
        <f>+'SCC X Ano = Fundo Cultural'!F367/'SCC X Ano = Fundo Cultural'!F333-1</f>
        <v>#DIV/0!</v>
      </c>
      <c r="G332" s="40" t="e">
        <f>+'SCC X Ano = Fundo Cultural'!G367/'SCC X Ano = Fundo Cultural'!G333-1</f>
        <v>#DIV/0!</v>
      </c>
      <c r="H332" s="40" t="e">
        <f>+'SCC X Ano = Fundo Cultural'!H367/'SCC X Ano = Fundo Cultural'!H333-1</f>
        <v>#DIV/0!</v>
      </c>
      <c r="I332" s="40" t="e">
        <f>+'SCC X Ano = Fundo Cultural'!I367/'SCC X Ano = Fundo Cultural'!I333-1</f>
        <v>#DIV/0!</v>
      </c>
      <c r="J332" s="40">
        <f>+'SCC X Ano = Fundo Cultural'!J367/'SCC X Ano = Fundo Cultural'!J333-1</f>
        <v>-1</v>
      </c>
      <c r="K332" s="40" t="e">
        <f>+'SCC X Ano = Fundo Cultural'!K367/'SCC X Ano = Fundo Cultural'!K333-1</f>
        <v>#DIV/0!</v>
      </c>
      <c r="L332" s="40">
        <f>+'SCC X Ano = Fundo Cultural'!L367/'SCC X Ano = Fundo Cultural'!L333-1</f>
        <v>-1</v>
      </c>
    </row>
    <row r="333" spans="1:12" x14ac:dyDescent="0.25">
      <c r="A333" s="25" t="s">
        <v>173</v>
      </c>
      <c r="B333" s="40" t="e">
        <f>+'SCC X Ano = Fundo Cultural'!B368/'SCC X Ano = Fundo Cultural'!B334-1</f>
        <v>#DIV/0!</v>
      </c>
      <c r="C333" s="40" t="e">
        <f>+'SCC X Ano = Fundo Cultural'!C368/'SCC X Ano = Fundo Cultural'!C334-1</f>
        <v>#DIV/0!</v>
      </c>
      <c r="D333" s="40" t="e">
        <f>+'SCC X Ano = Fundo Cultural'!D368/'SCC X Ano = Fundo Cultural'!D334-1</f>
        <v>#DIV/0!</v>
      </c>
      <c r="E333" s="40" t="e">
        <f>+'SCC X Ano = Fundo Cultural'!E368/'SCC X Ano = Fundo Cultural'!E334-1</f>
        <v>#DIV/0!</v>
      </c>
      <c r="F333" s="40" t="e">
        <f>+'SCC X Ano = Fundo Cultural'!F368/'SCC X Ano = Fundo Cultural'!F334-1</f>
        <v>#DIV/0!</v>
      </c>
      <c r="G333" s="40" t="e">
        <f>+'SCC X Ano = Fundo Cultural'!G368/'SCC X Ano = Fundo Cultural'!G334-1</f>
        <v>#DIV/0!</v>
      </c>
      <c r="H333" s="40" t="e">
        <f>+'SCC X Ano = Fundo Cultural'!H368/'SCC X Ano = Fundo Cultural'!H334-1</f>
        <v>#DIV/0!</v>
      </c>
      <c r="I333" s="40" t="e">
        <f>+'SCC X Ano = Fundo Cultural'!I368/'SCC X Ano = Fundo Cultural'!I334-1</f>
        <v>#DIV/0!</v>
      </c>
      <c r="J333" s="40" t="e">
        <f>+'SCC X Ano = Fundo Cultural'!J368/'SCC X Ano = Fundo Cultural'!J334-1</f>
        <v>#DIV/0!</v>
      </c>
      <c r="K333" s="40" t="e">
        <f>+'SCC X Ano = Fundo Cultural'!K368/'SCC X Ano = Fundo Cultural'!K334-1</f>
        <v>#DIV/0!</v>
      </c>
      <c r="L333" s="40" t="e">
        <f>+'SCC X Ano = Fundo Cultural'!L368/'SCC X Ano = Fundo Cultural'!L334-1</f>
        <v>#DIV/0!</v>
      </c>
    </row>
    <row r="334" spans="1:12" x14ac:dyDescent="0.25">
      <c r="A334" s="25" t="s">
        <v>169</v>
      </c>
      <c r="B334" s="40" t="e">
        <f>+'SCC X Ano = Fundo Cultural'!B369/'SCC X Ano = Fundo Cultural'!B335-1</f>
        <v>#DIV/0!</v>
      </c>
      <c r="C334" s="40" t="e">
        <f>+'SCC X Ano = Fundo Cultural'!C369/'SCC X Ano = Fundo Cultural'!C335-1</f>
        <v>#DIV/0!</v>
      </c>
      <c r="D334" s="40" t="e">
        <f>+'SCC X Ano = Fundo Cultural'!D369/'SCC X Ano = Fundo Cultural'!D335-1</f>
        <v>#DIV/0!</v>
      </c>
      <c r="E334" s="40" t="e">
        <f>+'SCC X Ano = Fundo Cultural'!E369/'SCC X Ano = Fundo Cultural'!E335-1</f>
        <v>#DIV/0!</v>
      </c>
      <c r="F334" s="40" t="e">
        <f>+'SCC X Ano = Fundo Cultural'!F369/'SCC X Ano = Fundo Cultural'!F335-1</f>
        <v>#DIV/0!</v>
      </c>
      <c r="G334" s="40" t="e">
        <f>+'SCC X Ano = Fundo Cultural'!G369/'SCC X Ano = Fundo Cultural'!G335-1</f>
        <v>#DIV/0!</v>
      </c>
      <c r="H334" s="40" t="e">
        <f>+'SCC X Ano = Fundo Cultural'!H369/'SCC X Ano = Fundo Cultural'!H335-1</f>
        <v>#DIV/0!</v>
      </c>
      <c r="I334" s="40" t="e">
        <f>+'SCC X Ano = Fundo Cultural'!I369/'SCC X Ano = Fundo Cultural'!I335-1</f>
        <v>#DIV/0!</v>
      </c>
      <c r="J334" s="40" t="e">
        <f>+'SCC X Ano = Fundo Cultural'!J369/'SCC X Ano = Fundo Cultural'!J335-1</f>
        <v>#DIV/0!</v>
      </c>
      <c r="K334" s="40" t="e">
        <f>+'SCC X Ano = Fundo Cultural'!K369/'SCC X Ano = Fundo Cultural'!K335-1</f>
        <v>#DIV/0!</v>
      </c>
      <c r="L334" s="40" t="e">
        <f>+'SCC X Ano = Fundo Cultural'!L369/'SCC X Ano = Fundo Cultural'!L335-1</f>
        <v>#DIV/0!</v>
      </c>
    </row>
    <row r="335" spans="1:12" x14ac:dyDescent="0.25">
      <c r="A335" s="25" t="s">
        <v>163</v>
      </c>
      <c r="B335" s="40" t="e">
        <f>+'SCC X Ano = Fundo Cultural'!B370/'SCC X Ano = Fundo Cultural'!B336-1</f>
        <v>#DIV/0!</v>
      </c>
      <c r="C335" s="40" t="e">
        <f>+'SCC X Ano = Fundo Cultural'!C370/'SCC X Ano = Fundo Cultural'!C336-1</f>
        <v>#DIV/0!</v>
      </c>
      <c r="D335" s="40" t="e">
        <f>+'SCC X Ano = Fundo Cultural'!D370/'SCC X Ano = Fundo Cultural'!D336-1</f>
        <v>#DIV/0!</v>
      </c>
      <c r="E335" s="40" t="e">
        <f>+'SCC X Ano = Fundo Cultural'!E370/'SCC X Ano = Fundo Cultural'!E336-1</f>
        <v>#DIV/0!</v>
      </c>
      <c r="F335" s="40" t="e">
        <f>+'SCC X Ano = Fundo Cultural'!F370/'SCC X Ano = Fundo Cultural'!F336-1</f>
        <v>#DIV/0!</v>
      </c>
      <c r="G335" s="40" t="e">
        <f>+'SCC X Ano = Fundo Cultural'!G370/'SCC X Ano = Fundo Cultural'!G336-1</f>
        <v>#DIV/0!</v>
      </c>
      <c r="H335" s="40" t="e">
        <f>+'SCC X Ano = Fundo Cultural'!H370/'SCC X Ano = Fundo Cultural'!H336-1</f>
        <v>#DIV/0!</v>
      </c>
      <c r="I335" s="40" t="e">
        <f>+'SCC X Ano = Fundo Cultural'!I370/'SCC X Ano = Fundo Cultural'!I336-1</f>
        <v>#DIV/0!</v>
      </c>
      <c r="J335" s="40">
        <f>+'SCC X Ano = Fundo Cultural'!J370/'SCC X Ano = Fundo Cultural'!J336-1</f>
        <v>-1</v>
      </c>
      <c r="K335" s="40" t="e">
        <f>+'SCC X Ano = Fundo Cultural'!K370/'SCC X Ano = Fundo Cultural'!K336-1</f>
        <v>#DIV/0!</v>
      </c>
      <c r="L335" s="40">
        <f>+'SCC X Ano = Fundo Cultural'!L370/'SCC X Ano = Fundo Cultural'!L336-1</f>
        <v>-1</v>
      </c>
    </row>
    <row r="336" spans="1:12" x14ac:dyDescent="0.25">
      <c r="A336" s="25" t="s">
        <v>155</v>
      </c>
      <c r="B336" s="40" t="e">
        <f>+'SCC X Ano = Fundo Cultural'!B371/'SCC X Ano = Fundo Cultural'!B337-1</f>
        <v>#DIV/0!</v>
      </c>
      <c r="C336" s="40" t="e">
        <f>+'SCC X Ano = Fundo Cultural'!C371/'SCC X Ano = Fundo Cultural'!C337-1</f>
        <v>#DIV/0!</v>
      </c>
      <c r="D336" s="40" t="e">
        <f>+'SCC X Ano = Fundo Cultural'!D371/'SCC X Ano = Fundo Cultural'!D337-1</f>
        <v>#DIV/0!</v>
      </c>
      <c r="E336" s="40" t="e">
        <f>+'SCC X Ano = Fundo Cultural'!E371/'SCC X Ano = Fundo Cultural'!E337-1</f>
        <v>#DIV/0!</v>
      </c>
      <c r="F336" s="40" t="e">
        <f>+'SCC X Ano = Fundo Cultural'!F371/'SCC X Ano = Fundo Cultural'!F337-1</f>
        <v>#DIV/0!</v>
      </c>
      <c r="G336" s="40" t="e">
        <f>+'SCC X Ano = Fundo Cultural'!G371/'SCC X Ano = Fundo Cultural'!G337-1</f>
        <v>#DIV/0!</v>
      </c>
      <c r="H336" s="40" t="e">
        <f>+'SCC X Ano = Fundo Cultural'!H371/'SCC X Ano = Fundo Cultural'!H337-1</f>
        <v>#DIV/0!</v>
      </c>
      <c r="I336" s="40" t="e">
        <f>+'SCC X Ano = Fundo Cultural'!I371/'SCC X Ano = Fundo Cultural'!I337-1</f>
        <v>#DIV/0!</v>
      </c>
      <c r="J336" s="40">
        <f>+'SCC X Ano = Fundo Cultural'!J371/'SCC X Ano = Fundo Cultural'!J337-1</f>
        <v>-1</v>
      </c>
      <c r="K336" s="40" t="e">
        <f>+'SCC X Ano = Fundo Cultural'!K371/'SCC X Ano = Fundo Cultural'!K337-1</f>
        <v>#DIV/0!</v>
      </c>
      <c r="L336" s="40">
        <f>+'SCC X Ano = Fundo Cultural'!L371/'SCC X Ano = Fundo Cultural'!L337-1</f>
        <v>-1</v>
      </c>
    </row>
    <row r="337" spans="1:12" x14ac:dyDescent="0.25">
      <c r="A337" s="1" t="s">
        <v>223</v>
      </c>
      <c r="B337" s="40" t="e">
        <f>+'SCC X Ano = Fundo Cultural'!B372/'SCC X Ano = Fundo Cultural'!B338-1</f>
        <v>#DIV/0!</v>
      </c>
      <c r="C337" s="40">
        <f>+'SCC X Ano = Fundo Cultural'!C372/'SCC X Ano = Fundo Cultural'!C338-1</f>
        <v>-0.50039979006781854</v>
      </c>
      <c r="D337" s="40" t="e">
        <f>+'SCC X Ano = Fundo Cultural'!D372/'SCC X Ano = Fundo Cultural'!D338-1</f>
        <v>#DIV/0!</v>
      </c>
      <c r="E337" s="40" t="e">
        <f>+'SCC X Ano = Fundo Cultural'!E372/'SCC X Ano = Fundo Cultural'!E338-1</f>
        <v>#DIV/0!</v>
      </c>
      <c r="F337" s="40" t="e">
        <f>+'SCC X Ano = Fundo Cultural'!F372/'SCC X Ano = Fundo Cultural'!F338-1</f>
        <v>#DIV/0!</v>
      </c>
      <c r="G337" s="40" t="e">
        <f>+'SCC X Ano = Fundo Cultural'!G372/'SCC X Ano = Fundo Cultural'!G338-1</f>
        <v>#DIV/0!</v>
      </c>
      <c r="H337" s="40" t="e">
        <f>+'SCC X Ano = Fundo Cultural'!H372/'SCC X Ano = Fundo Cultural'!H338-1</f>
        <v>#DIV/0!</v>
      </c>
      <c r="I337" s="40" t="e">
        <f>+'SCC X Ano = Fundo Cultural'!I372/'SCC X Ano = Fundo Cultural'!I338-1</f>
        <v>#DIV/0!</v>
      </c>
      <c r="J337" s="40">
        <f>+'SCC X Ano = Fundo Cultural'!J372/'SCC X Ano = Fundo Cultural'!J338-1</f>
        <v>-0.35204694201994602</v>
      </c>
      <c r="K337" s="40" t="e">
        <f>+'SCC X Ano = Fundo Cultural'!K372/'SCC X Ano = Fundo Cultural'!K338-1</f>
        <v>#DIV/0!</v>
      </c>
      <c r="L337" s="40">
        <f>+'SCC X Ano = Fundo Cultural'!L372/'SCC X Ano = Fundo Cultural'!L338-1</f>
        <v>-0.39103401081664102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39997558519241921"/>
  </sheetPr>
  <dimension ref="A1:X31"/>
  <sheetViews>
    <sheetView workbookViewId="0">
      <selection activeCell="L4" sqref="L4"/>
    </sheetView>
  </sheetViews>
  <sheetFormatPr defaultColWidth="8.85546875" defaultRowHeight="15" x14ac:dyDescent="0.25"/>
  <cols>
    <col min="1" max="1" width="29.7109375" bestFit="1" customWidth="1"/>
    <col min="2" max="12" width="15.28515625" bestFit="1" customWidth="1"/>
    <col min="13" max="13" width="23.140625" bestFit="1" customWidth="1"/>
    <col min="14" max="22" width="16.85546875" bestFit="1" customWidth="1"/>
    <col min="23" max="24" width="15.28515625" bestFit="1" customWidth="1"/>
  </cols>
  <sheetData>
    <row r="1" spans="1:24" x14ac:dyDescent="0.25">
      <c r="A1" s="39" t="s">
        <v>233</v>
      </c>
      <c r="B1" s="39" t="s">
        <v>234</v>
      </c>
      <c r="C1" s="39"/>
      <c r="D1" s="1"/>
      <c r="E1" s="1"/>
      <c r="F1" s="1"/>
      <c r="G1" s="1"/>
      <c r="H1" s="1"/>
      <c r="I1" s="1"/>
      <c r="J1" s="1"/>
      <c r="K1" s="1"/>
      <c r="L1" s="1"/>
      <c r="M1" s="39" t="s">
        <v>235</v>
      </c>
      <c r="N1" s="39" t="s">
        <v>234</v>
      </c>
      <c r="O1" s="39"/>
      <c r="P1" s="1"/>
      <c r="Q1" s="1"/>
      <c r="R1" s="1"/>
      <c r="S1" s="1"/>
      <c r="T1" s="1"/>
      <c r="U1" s="1"/>
    </row>
    <row r="2" spans="1:2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x14ac:dyDescent="0.25">
      <c r="A3" s="23"/>
      <c r="B3" s="22">
        <v>2007</v>
      </c>
      <c r="C3" s="22">
        <v>2008</v>
      </c>
      <c r="D3" s="22">
        <v>2009</v>
      </c>
      <c r="E3" s="22">
        <v>2010</v>
      </c>
      <c r="F3" s="22">
        <v>2011</v>
      </c>
      <c r="G3" s="22">
        <v>2012</v>
      </c>
      <c r="H3" s="22">
        <v>2013</v>
      </c>
      <c r="I3" s="22">
        <v>2014</v>
      </c>
      <c r="J3" s="22">
        <v>2015</v>
      </c>
      <c r="K3" s="22">
        <v>2016</v>
      </c>
      <c r="L3" s="22">
        <v>2017</v>
      </c>
      <c r="M3" s="23"/>
      <c r="N3" s="22">
        <v>2007</v>
      </c>
      <c r="O3" s="22">
        <v>2008</v>
      </c>
      <c r="P3" s="22">
        <v>2009</v>
      </c>
      <c r="Q3" s="22">
        <v>2010</v>
      </c>
      <c r="R3" s="22">
        <v>2011</v>
      </c>
      <c r="S3" s="22">
        <v>2012</v>
      </c>
      <c r="T3" s="22">
        <v>2013</v>
      </c>
      <c r="U3" s="22">
        <v>2014</v>
      </c>
      <c r="V3" s="22">
        <v>2015</v>
      </c>
      <c r="W3" s="68">
        <v>2016</v>
      </c>
      <c r="X3" s="68">
        <v>2017</v>
      </c>
    </row>
    <row r="4" spans="1:24" ht="15.75" x14ac:dyDescent="0.25">
      <c r="A4" s="36" t="s">
        <v>224</v>
      </c>
      <c r="B4" s="37">
        <v>0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22" t="s">
        <v>132</v>
      </c>
      <c r="N4" s="38">
        <f>TAB_DIN_Outros!B339</f>
        <v>381280.23638719885</v>
      </c>
      <c r="O4" s="38">
        <f>TAB_DIN_Outros!C339</f>
        <v>112411.04435748706</v>
      </c>
      <c r="P4" s="38">
        <f>TAB_DIN_Outros!D339</f>
        <v>697287.20103128639</v>
      </c>
      <c r="Q4" s="38">
        <f>TAB_DIN_Outros!E339</f>
        <v>521302.68902246328</v>
      </c>
      <c r="R4" s="38">
        <f>TAB_DIN_Outros!F339</f>
        <v>1021868.4726403094</v>
      </c>
      <c r="S4" s="38">
        <f>TAB_DIN_Outros!G339</f>
        <v>706389.53108709049</v>
      </c>
      <c r="T4" s="38">
        <f>TAB_DIN_Outros!H339</f>
        <v>1083790.1487764029</v>
      </c>
      <c r="U4" s="38">
        <f>TAB_DIN_Outros!I339</f>
        <v>2516594.9943988221</v>
      </c>
      <c r="V4" s="38">
        <f>TAB_DIN_Outros!J339</f>
        <v>1028012.25767999</v>
      </c>
      <c r="W4" s="38">
        <f>TAB_DIN_Outros!K339</f>
        <v>555761.65399836667</v>
      </c>
      <c r="X4" s="38">
        <f>TAB_DIN_Outros!L339</f>
        <v>267306</v>
      </c>
    </row>
    <row r="5" spans="1:24" ht="15.75" x14ac:dyDescent="0.25">
      <c r="A5" s="36" t="s">
        <v>228</v>
      </c>
      <c r="B5" s="35">
        <f>TAB_DIN_Outros!B321</f>
        <v>4675104.1856700433</v>
      </c>
      <c r="C5" s="35">
        <f>TAB_DIN_Outros!C321</f>
        <v>15183048.733060015</v>
      </c>
      <c r="D5" s="35">
        <f>TAB_DIN_Outros!D321</f>
        <v>11674721.694093624</v>
      </c>
      <c r="E5" s="35">
        <f>TAB_DIN_Outros!E321</f>
        <v>14769815.701679345</v>
      </c>
      <c r="F5" s="35">
        <f>TAB_DIN_Outros!F321</f>
        <v>22495741.393436026</v>
      </c>
      <c r="G5" s="35">
        <f>TAB_DIN_Outros!G321</f>
        <v>31616456.027198069</v>
      </c>
      <c r="H5" s="35">
        <f>TAB_DIN_Outros!H321</f>
        <v>41204113.428262889</v>
      </c>
      <c r="I5" s="35">
        <f>TAB_DIN_Outros!I321</f>
        <v>37640501.124723539</v>
      </c>
      <c r="J5" s="35">
        <f>TAB_DIN_Outros!J321</f>
        <v>16433862.005541751</v>
      </c>
      <c r="K5" s="35">
        <f>TAB_DIN_Outros!K321</f>
        <v>9379971.9356743563</v>
      </c>
      <c r="L5" s="35">
        <f>TAB_DIN_Outros!L321</f>
        <v>6753015</v>
      </c>
      <c r="M5" s="22" t="s">
        <v>134</v>
      </c>
      <c r="N5" s="38">
        <f>TAB_DIN_Outros!B340</f>
        <v>0</v>
      </c>
      <c r="O5" s="38">
        <f>TAB_DIN_Outros!C340</f>
        <v>0</v>
      </c>
      <c r="P5" s="38">
        <f>TAB_DIN_Outros!D340</f>
        <v>0</v>
      </c>
      <c r="Q5" s="38">
        <f>TAB_DIN_Outros!E340</f>
        <v>291659.4912215377</v>
      </c>
      <c r="R5" s="38">
        <f>TAB_DIN_Outros!F340</f>
        <v>204005.94188140659</v>
      </c>
      <c r="S5" s="38">
        <f>TAB_DIN_Outros!G340</f>
        <v>1007317.072267284</v>
      </c>
      <c r="T5" s="38">
        <f>TAB_DIN_Outros!H340</f>
        <v>1009144.9107063761</v>
      </c>
      <c r="U5" s="38">
        <f>TAB_DIN_Outros!I340</f>
        <v>104788.39178198265</v>
      </c>
      <c r="V5" s="38">
        <f>TAB_DIN_Outros!J340</f>
        <v>524769.84733272949</v>
      </c>
      <c r="W5" s="38">
        <f>TAB_DIN_Outros!K340</f>
        <v>43899.868873672967</v>
      </c>
      <c r="X5" s="38">
        <f>TAB_DIN_Outros!L340</f>
        <v>43781</v>
      </c>
    </row>
    <row r="6" spans="1:24" ht="15.75" x14ac:dyDescent="0.25">
      <c r="A6" s="36" t="s">
        <v>15</v>
      </c>
      <c r="B6" s="35">
        <f>TAB_DIN_Outros!B322</f>
        <v>51625965.309201136</v>
      </c>
      <c r="C6" s="35">
        <f>TAB_DIN_Outros!C322</f>
        <v>100817722.16174999</v>
      </c>
      <c r="D6" s="35">
        <f>TAB_DIN_Outros!D322</f>
        <v>137197420.32020915</v>
      </c>
      <c r="E6" s="35">
        <f>TAB_DIN_Outros!E322</f>
        <v>135089579.83488166</v>
      </c>
      <c r="F6" s="35">
        <f>TAB_DIN_Outros!F322</f>
        <v>116106768.82499504</v>
      </c>
      <c r="G6" s="35">
        <f>TAB_DIN_Outros!G322</f>
        <v>118569956.26723401</v>
      </c>
      <c r="H6" s="35">
        <f>TAB_DIN_Outros!H322</f>
        <v>319023656.59050858</v>
      </c>
      <c r="I6" s="35">
        <f>TAB_DIN_Outros!I322</f>
        <v>273562667.45448363</v>
      </c>
      <c r="J6" s="35">
        <f>TAB_DIN_Outros!J322</f>
        <v>393562828.1638931</v>
      </c>
      <c r="K6" s="35">
        <f>TAB_DIN_Outros!K322</f>
        <v>593181649.79920793</v>
      </c>
      <c r="L6" s="35">
        <f>TAB_DIN_Outros!L322</f>
        <v>514508694</v>
      </c>
      <c r="M6" s="22" t="s">
        <v>139</v>
      </c>
      <c r="N6" s="38">
        <f>TAB_DIN_Outros!B341</f>
        <v>1626345.3570189122</v>
      </c>
      <c r="O6" s="38">
        <f>TAB_DIN_Outros!C341</f>
        <v>153384.66013564431</v>
      </c>
      <c r="P6" s="38">
        <f>TAB_DIN_Outros!D341</f>
        <v>1327772.8231668316</v>
      </c>
      <c r="Q6" s="38">
        <f>TAB_DIN_Outros!E341</f>
        <v>960948.72002478188</v>
      </c>
      <c r="R6" s="38">
        <f>TAB_DIN_Outros!F341</f>
        <v>2214796.8144300519</v>
      </c>
      <c r="S6" s="38">
        <f>TAB_DIN_Outros!G341</f>
        <v>5241801.5674122693</v>
      </c>
      <c r="T6" s="38">
        <f>TAB_DIN_Outros!H341</f>
        <v>3501137.1652753726</v>
      </c>
      <c r="U6" s="38">
        <f>TAB_DIN_Outros!I341</f>
        <v>4791827.0741651198</v>
      </c>
      <c r="V6" s="38">
        <f>TAB_DIN_Outros!J341</f>
        <v>2245330.0602692524</v>
      </c>
      <c r="W6" s="38">
        <f>TAB_DIN_Outros!K341</f>
        <v>717761.77513662924</v>
      </c>
      <c r="X6" s="38">
        <f>TAB_DIN_Outros!L341</f>
        <v>595730</v>
      </c>
    </row>
    <row r="7" spans="1:24" ht="15.75" x14ac:dyDescent="0.25">
      <c r="A7" s="36" t="s">
        <v>229</v>
      </c>
      <c r="B7" s="37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22" t="s">
        <v>143</v>
      </c>
      <c r="N7" s="38">
        <f>TAB_DIN_Outros!B342</f>
        <v>0</v>
      </c>
      <c r="O7" s="38">
        <f>TAB_DIN_Outros!C342</f>
        <v>0</v>
      </c>
      <c r="P7" s="38">
        <f>TAB_DIN_Outros!D342</f>
        <v>0</v>
      </c>
      <c r="Q7" s="38">
        <f>TAB_DIN_Outros!E342</f>
        <v>0</v>
      </c>
      <c r="R7" s="38">
        <f>TAB_DIN_Outros!F342</f>
        <v>37233.149932573971</v>
      </c>
      <c r="S7" s="38">
        <f>TAB_DIN_Outros!G342</f>
        <v>526418.48445229093</v>
      </c>
      <c r="T7" s="38">
        <f>TAB_DIN_Outros!H342</f>
        <v>259218.50083477708</v>
      </c>
      <c r="U7" s="38">
        <f>TAB_DIN_Outros!I342</f>
        <v>415810.01684294536</v>
      </c>
      <c r="V7" s="38">
        <f>TAB_DIN_Outros!J342</f>
        <v>148074.71472479342</v>
      </c>
      <c r="W7" s="38">
        <f>TAB_DIN_Outros!K342</f>
        <v>113899.99747471575</v>
      </c>
      <c r="X7" s="38">
        <f>TAB_DIN_Outros!L342</f>
        <v>30281</v>
      </c>
    </row>
    <row r="8" spans="1:24" ht="15.75" x14ac:dyDescent="0.25">
      <c r="A8" s="36" t="s">
        <v>226</v>
      </c>
      <c r="B8" s="37">
        <f>TAB_DIN_Outros!B323</f>
        <v>114888855.69754212</v>
      </c>
      <c r="C8" s="37">
        <f>TAB_DIN_Outros!C323</f>
        <v>126313863.46662471</v>
      </c>
      <c r="D8" s="37">
        <f>TAB_DIN_Outros!D323</f>
        <v>246039013.11516148</v>
      </c>
      <c r="E8" s="37">
        <f>TAB_DIN_Outros!E323</f>
        <v>200291433.6306881</v>
      </c>
      <c r="F8" s="37">
        <f>TAB_DIN_Outros!F323</f>
        <v>325382806.90916157</v>
      </c>
      <c r="G8" s="37">
        <f>TAB_DIN_Outros!G323</f>
        <v>293805410.58991349</v>
      </c>
      <c r="H8" s="37">
        <f>TAB_DIN_Outros!H323</f>
        <v>160158275.41150975</v>
      </c>
      <c r="I8" s="37">
        <f>TAB_DIN_Outros!I323</f>
        <v>445360136.24574739</v>
      </c>
      <c r="J8" s="37">
        <f>TAB_DIN_Outros!J323</f>
        <v>217852151.86432743</v>
      </c>
      <c r="K8" s="37">
        <f>TAB_DIN_Outros!K323</f>
        <v>206305709.91725615</v>
      </c>
      <c r="L8" s="37">
        <f>TAB_DIN_Outros!L323</f>
        <v>110894492</v>
      </c>
      <c r="M8" s="22" t="s">
        <v>146</v>
      </c>
      <c r="N8" s="38">
        <f>TAB_DIN_Outros!B343</f>
        <v>95155.374371252226</v>
      </c>
      <c r="O8" s="38">
        <f>TAB_DIN_Outros!C343</f>
        <v>22889.072848323114</v>
      </c>
      <c r="P8" s="38">
        <f>TAB_DIN_Outros!D343</f>
        <v>839875.7666813581</v>
      </c>
      <c r="Q8" s="38">
        <f>TAB_DIN_Outros!E343</f>
        <v>1586637.4778105633</v>
      </c>
      <c r="R8" s="38">
        <f>TAB_DIN_Outros!F343</f>
        <v>3152662.840413311</v>
      </c>
      <c r="S8" s="38">
        <f>TAB_DIN_Outros!G343</f>
        <v>3719928.4242434343</v>
      </c>
      <c r="T8" s="38">
        <f>TAB_DIN_Outros!H343</f>
        <v>2166782.6625168067</v>
      </c>
      <c r="U8" s="38">
        <f>TAB_DIN_Outros!I343</f>
        <v>1988740.3187302027</v>
      </c>
      <c r="V8" s="38">
        <f>TAB_DIN_Outros!J343</f>
        <v>30456800.975128923</v>
      </c>
      <c r="W8" s="38">
        <f>TAB_DIN_Outros!K343</f>
        <v>59925704.245367177</v>
      </c>
      <c r="X8" s="38">
        <f>TAB_DIN_Outros!L343</f>
        <v>47151936</v>
      </c>
    </row>
    <row r="9" spans="1:24" ht="15.75" x14ac:dyDescent="0.25">
      <c r="A9" s="36" t="s">
        <v>227</v>
      </c>
      <c r="B9" s="37">
        <f>TAB_DIN_Outros!B324</f>
        <v>0</v>
      </c>
      <c r="C9" s="37">
        <f>TAB_DIN_Outros!C324</f>
        <v>355324.47406372934</v>
      </c>
      <c r="D9" s="37">
        <f>TAB_DIN_Outros!D324</f>
        <v>1100064.829019184</v>
      </c>
      <c r="E9" s="37">
        <f>TAB_DIN_Outros!E324</f>
        <v>1547415.2066560488</v>
      </c>
      <c r="F9" s="37">
        <f>TAB_DIN_Outros!F324</f>
        <v>1769041.8958789327</v>
      </c>
      <c r="G9" s="37">
        <f>TAB_DIN_Outros!G324</f>
        <v>1534439.7681084592</v>
      </c>
      <c r="H9" s="37">
        <f>TAB_DIN_Outros!H324</f>
        <v>2396340.4795735171</v>
      </c>
      <c r="I9" s="37">
        <f>TAB_DIN_Outros!I324</f>
        <v>1932524.8360140498</v>
      </c>
      <c r="J9" s="37">
        <f>TAB_DIN_Outros!J324</f>
        <v>1211465.9812515436</v>
      </c>
      <c r="K9" s="37">
        <f>TAB_DIN_Outros!K324</f>
        <v>390041.0130535838</v>
      </c>
      <c r="L9" s="37">
        <f>TAB_DIN_Outros!L324</f>
        <v>287738</v>
      </c>
      <c r="M9" s="22" t="s">
        <v>141</v>
      </c>
      <c r="N9" s="38">
        <f>TAB_DIN_Outros!B344</f>
        <v>7928.2646561381162</v>
      </c>
      <c r="O9" s="38">
        <f>TAB_DIN_Outros!C344</f>
        <v>0</v>
      </c>
      <c r="P9" s="38">
        <f>TAB_DIN_Outros!D344</f>
        <v>0</v>
      </c>
      <c r="Q9" s="38">
        <f>TAB_DIN_Outros!E344</f>
        <v>24683.140126850423</v>
      </c>
      <c r="R9" s="38">
        <f>TAB_DIN_Outros!F344</f>
        <v>77008.501978711574</v>
      </c>
      <c r="S9" s="38">
        <f>TAB_DIN_Outros!G344</f>
        <v>638083.75586682442</v>
      </c>
      <c r="T9" s="38">
        <f>TAB_DIN_Outros!H344</f>
        <v>154196.12489942051</v>
      </c>
      <c r="U9" s="38">
        <f>TAB_DIN_Outros!I344</f>
        <v>0</v>
      </c>
      <c r="V9" s="38">
        <f>TAB_DIN_Outros!J344</f>
        <v>0</v>
      </c>
      <c r="W9" s="38">
        <f>TAB_DIN_Outros!K344</f>
        <v>205210.24228908855</v>
      </c>
      <c r="X9" s="38">
        <f>TAB_DIN_Outros!L344</f>
        <v>7502</v>
      </c>
    </row>
    <row r="10" spans="1:24" ht="15.75" x14ac:dyDescent="0.25">
      <c r="A10" s="36" t="s">
        <v>131</v>
      </c>
      <c r="B10" s="37">
        <f>TAB_DIN_Outros!B325</f>
        <v>0</v>
      </c>
      <c r="C10" s="37">
        <f>TAB_DIN_Outros!C325</f>
        <v>0</v>
      </c>
      <c r="D10" s="37">
        <f>TAB_DIN_Outros!D325</f>
        <v>0</v>
      </c>
      <c r="E10" s="37">
        <f>TAB_DIN_Outros!E325</f>
        <v>131246.00186489525</v>
      </c>
      <c r="F10" s="37">
        <f>TAB_DIN_Outros!F325</f>
        <v>75070.072867119306</v>
      </c>
      <c r="G10" s="37">
        <f>TAB_DIN_Outros!G325</f>
        <v>16978442.418197565</v>
      </c>
      <c r="H10" s="37">
        <f>TAB_DIN_Outros!H325</f>
        <v>221444.87652900492</v>
      </c>
      <c r="I10" s="37">
        <f>TAB_DIN_Outros!I325</f>
        <v>973300.10090495739</v>
      </c>
      <c r="J10" s="37">
        <f>TAB_DIN_Outros!J325</f>
        <v>200082.3938911726</v>
      </c>
      <c r="K10" s="37">
        <f>TAB_DIN_Outros!K325</f>
        <v>68817.262730070986</v>
      </c>
      <c r="L10" s="37">
        <f>TAB_DIN_Outros!L325</f>
        <v>0</v>
      </c>
      <c r="M10" s="22" t="s">
        <v>153</v>
      </c>
      <c r="N10" s="38">
        <f>TAB_DIN_Outros!B345</f>
        <v>132712.49096140751</v>
      </c>
      <c r="O10" s="38">
        <f>TAB_DIN_Outros!C345</f>
        <v>153935.30311179938</v>
      </c>
      <c r="P10" s="38">
        <f>TAB_DIN_Outros!D345</f>
        <v>83209.927498434176</v>
      </c>
      <c r="Q10" s="38">
        <f>TAB_DIN_Outros!E345</f>
        <v>343731.76359011105</v>
      </c>
      <c r="R10" s="38">
        <f>TAB_DIN_Outros!F345</f>
        <v>516182.58369494637</v>
      </c>
      <c r="S10" s="38">
        <f>TAB_DIN_Outros!G345</f>
        <v>1976513.9264835701</v>
      </c>
      <c r="T10" s="38">
        <f>TAB_DIN_Outros!H345</f>
        <v>729870.84977420396</v>
      </c>
      <c r="U10" s="38">
        <f>TAB_DIN_Outros!I345</f>
        <v>589276.21513057104</v>
      </c>
      <c r="V10" s="38">
        <f>TAB_DIN_Outros!J345</f>
        <v>278676.03099370823</v>
      </c>
      <c r="W10" s="38">
        <f>TAB_DIN_Outros!K345</f>
        <v>68670.047917582764</v>
      </c>
      <c r="X10" s="38">
        <f>TAB_DIN_Outros!L345</f>
        <v>79000</v>
      </c>
    </row>
    <row r="11" spans="1:24" ht="15.75" x14ac:dyDescent="0.25">
      <c r="A11" s="36" t="s">
        <v>130</v>
      </c>
      <c r="B11" s="37">
        <f>TAB_DIN_Outros!B326</f>
        <v>2049151.3419070004</v>
      </c>
      <c r="C11" s="37">
        <f>TAB_DIN_Outros!C326</f>
        <v>2880416.8072979678</v>
      </c>
      <c r="D11" s="37">
        <f>TAB_DIN_Outros!D326</f>
        <v>5999645.6222349638</v>
      </c>
      <c r="E11" s="37">
        <f>TAB_DIN_Outros!E326</f>
        <v>12150244.575457854</v>
      </c>
      <c r="F11" s="37">
        <f>TAB_DIN_Outros!F326</f>
        <v>18113243.503162716</v>
      </c>
      <c r="G11" s="37">
        <f>TAB_DIN_Outros!G326</f>
        <v>27192205.669259351</v>
      </c>
      <c r="H11" s="37">
        <f>TAB_DIN_Outros!H326</f>
        <v>20054404.235315397</v>
      </c>
      <c r="I11" s="37">
        <f>TAB_DIN_Outros!I326</f>
        <v>22706623.995778173</v>
      </c>
      <c r="J11" s="37">
        <f>TAB_DIN_Outros!J326</f>
        <v>12846661.605089504</v>
      </c>
      <c r="K11" s="37">
        <f>TAB_DIN_Outros!K326</f>
        <v>7913801.967548213</v>
      </c>
      <c r="L11" s="37">
        <f>TAB_DIN_Outros!L326</f>
        <v>2689126</v>
      </c>
      <c r="M11" s="22" t="s">
        <v>157</v>
      </c>
      <c r="N11" s="38">
        <f>TAB_DIN_Outros!B346</f>
        <v>4119.817888286072</v>
      </c>
      <c r="O11" s="38">
        <f>TAB_DIN_Outros!C346</f>
        <v>69389.51257233326</v>
      </c>
      <c r="P11" s="38">
        <f>TAB_DIN_Outros!D346</f>
        <v>375029.58061897068</v>
      </c>
      <c r="Q11" s="38">
        <f>TAB_DIN_Outros!E346</f>
        <v>4294640.2417417374</v>
      </c>
      <c r="R11" s="38">
        <f>TAB_DIN_Outros!F346</f>
        <v>1174227.2674918396</v>
      </c>
      <c r="S11" s="38">
        <f>TAB_DIN_Outros!G346</f>
        <v>2087217.0486167786</v>
      </c>
      <c r="T11" s="38">
        <f>TAB_DIN_Outros!H346</f>
        <v>10247118.086318834</v>
      </c>
      <c r="U11" s="38">
        <f>TAB_DIN_Outros!I346</f>
        <v>2765325.5873847865</v>
      </c>
      <c r="V11" s="38">
        <f>TAB_DIN_Outros!J346</f>
        <v>1868142.534317642</v>
      </c>
      <c r="W11" s="38">
        <f>TAB_DIN_Outros!K346</f>
        <v>6390130.7172435466</v>
      </c>
      <c r="X11" s="38">
        <f>TAB_DIN_Outros!L346</f>
        <v>1479578</v>
      </c>
    </row>
    <row r="12" spans="1:24" ht="15.75" x14ac:dyDescent="0.25">
      <c r="A12" s="36" t="s">
        <v>129</v>
      </c>
      <c r="B12" s="35">
        <f>TAB_DIN_Outros!B327</f>
        <v>0</v>
      </c>
      <c r="C12" s="35">
        <f>TAB_DIN_Outros!C327</f>
        <v>528552.67552525876</v>
      </c>
      <c r="D12" s="35">
        <f>TAB_DIN_Outros!D327</f>
        <v>1238242.968726699</v>
      </c>
      <c r="E12" s="35">
        <f>TAB_DIN_Outros!E327</f>
        <v>826856.73441201041</v>
      </c>
      <c r="F12" s="35">
        <f>TAB_DIN_Outros!F327</f>
        <v>703519.76853628224</v>
      </c>
      <c r="G12" s="35">
        <f>TAB_DIN_Outros!G327</f>
        <v>280876.62310754316</v>
      </c>
      <c r="H12" s="35">
        <f>TAB_DIN_Outros!H327</f>
        <v>847674.7150828616</v>
      </c>
      <c r="I12" s="35">
        <f>TAB_DIN_Outros!I327</f>
        <v>1211243.1727251681</v>
      </c>
      <c r="J12" s="35">
        <f>TAB_DIN_Outros!J327</f>
        <v>356317.70763180562</v>
      </c>
      <c r="K12" s="35">
        <f>TAB_DIN_Outros!K327</f>
        <v>418388.61498837871</v>
      </c>
      <c r="L12" s="35">
        <f>TAB_DIN_Outros!L327</f>
        <v>7153785</v>
      </c>
      <c r="M12" s="22" t="s">
        <v>161</v>
      </c>
      <c r="N12" s="38">
        <f>TAB_DIN_Outros!B347</f>
        <v>146312.02960880357</v>
      </c>
      <c r="O12" s="38">
        <f>TAB_DIN_Outros!C347</f>
        <v>422798.63282702933</v>
      </c>
      <c r="P12" s="38">
        <f>TAB_DIN_Outros!D347</f>
        <v>486152.11145980732</v>
      </c>
      <c r="Q12" s="38">
        <f>TAB_DIN_Outros!E347</f>
        <v>66374.494478846274</v>
      </c>
      <c r="R12" s="38">
        <f>TAB_DIN_Outros!F347</f>
        <v>397531.07777643931</v>
      </c>
      <c r="S12" s="38">
        <f>TAB_DIN_Outros!G347</f>
        <v>1082776.8709381924</v>
      </c>
      <c r="T12" s="38">
        <f>TAB_DIN_Outros!H347</f>
        <v>2037509.0888795117</v>
      </c>
      <c r="U12" s="38">
        <f>TAB_DIN_Outros!I347</f>
        <v>1292208.9201006931</v>
      </c>
      <c r="V12" s="38">
        <f>TAB_DIN_Outros!J347</f>
        <v>1616814.0296316408</v>
      </c>
      <c r="W12" s="38">
        <f>TAB_DIN_Outros!K347</f>
        <v>896332.31321062881</v>
      </c>
      <c r="X12" s="38">
        <f>TAB_DIN_Outros!L347</f>
        <v>369574</v>
      </c>
    </row>
    <row r="13" spans="1:24" ht="15.75" x14ac:dyDescent="0.25">
      <c r="A13" s="36" t="s">
        <v>230</v>
      </c>
      <c r="B13" s="37">
        <v>0</v>
      </c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22" t="s">
        <v>151</v>
      </c>
      <c r="N13" s="38">
        <f>TAB_DIN_Outros!B348</f>
        <v>814147.28811474517</v>
      </c>
      <c r="O13" s="38">
        <f>TAB_DIN_Outros!C348</f>
        <v>576103.41574082396</v>
      </c>
      <c r="P13" s="38">
        <f>TAB_DIN_Outros!D348</f>
        <v>1380258.0323702025</v>
      </c>
      <c r="Q13" s="38">
        <f>TAB_DIN_Outros!E348</f>
        <v>1342598.2173541647</v>
      </c>
      <c r="R13" s="38">
        <f>TAB_DIN_Outros!F348</f>
        <v>2203556.2366756466</v>
      </c>
      <c r="S13" s="38">
        <f>TAB_DIN_Outros!G348</f>
        <v>6071179.7069169404</v>
      </c>
      <c r="T13" s="38">
        <f>TAB_DIN_Outros!H348</f>
        <v>5020859.9886617102</v>
      </c>
      <c r="U13" s="38">
        <f>TAB_DIN_Outros!I348</f>
        <v>5726450.4966920055</v>
      </c>
      <c r="V13" s="38">
        <f>TAB_DIN_Outros!J348</f>
        <v>4658189.843375613</v>
      </c>
      <c r="W13" s="38">
        <f>TAB_DIN_Outros!K348</f>
        <v>3059613.8332307311</v>
      </c>
      <c r="X13" s="38">
        <f>TAB_DIN_Outros!L348</f>
        <v>993306</v>
      </c>
    </row>
    <row r="14" spans="1:24" x14ac:dyDescent="0.25">
      <c r="A14" s="1"/>
      <c r="B14" s="69">
        <f t="shared" ref="B14:K14" si="0">SUM(B4:B13)</f>
        <v>173239076.53432029</v>
      </c>
      <c r="C14" s="69">
        <f t="shared" si="0"/>
        <v>246078928.31832165</v>
      </c>
      <c r="D14" s="69">
        <f t="shared" si="0"/>
        <v>403249108.54944509</v>
      </c>
      <c r="E14" s="69">
        <f t="shared" si="0"/>
        <v>364806591.68563992</v>
      </c>
      <c r="F14" s="69">
        <f t="shared" si="0"/>
        <v>484646192.36803764</v>
      </c>
      <c r="G14" s="69">
        <f t="shared" si="0"/>
        <v>489977787.36301851</v>
      </c>
      <c r="H14" s="69">
        <f t="shared" si="0"/>
        <v>543905909.73678195</v>
      </c>
      <c r="I14" s="69">
        <f t="shared" si="0"/>
        <v>783386996.93037689</v>
      </c>
      <c r="J14" s="69">
        <f t="shared" si="0"/>
        <v>642463369.7216264</v>
      </c>
      <c r="K14" s="69">
        <f t="shared" si="0"/>
        <v>817658380.51045859</v>
      </c>
      <c r="L14" s="69">
        <f>SUM(L4:L13)</f>
        <v>642286850</v>
      </c>
      <c r="M14" s="22" t="s">
        <v>167</v>
      </c>
      <c r="N14" s="38">
        <f>TAB_DIN_Outros!B349</f>
        <v>281177.12091725791</v>
      </c>
      <c r="O14" s="38">
        <f>TAB_DIN_Outros!C349</f>
        <v>109051.10249372592</v>
      </c>
      <c r="P14" s="38">
        <f>TAB_DIN_Outros!D349</f>
        <v>549682.12209080742</v>
      </c>
      <c r="Q14" s="38">
        <f>TAB_DIN_Outros!E349</f>
        <v>811036.1415130056</v>
      </c>
      <c r="R14" s="38">
        <f>TAB_DIN_Outros!F349</f>
        <v>1417907.4511080491</v>
      </c>
      <c r="S14" s="38">
        <f>TAB_DIN_Outros!G349</f>
        <v>1735174.1327093155</v>
      </c>
      <c r="T14" s="38">
        <f>TAB_DIN_Outros!H349</f>
        <v>1859822.0323060027</v>
      </c>
      <c r="U14" s="38">
        <f>TAB_DIN_Outros!I349</f>
        <v>1363889.9879995862</v>
      </c>
      <c r="V14" s="38">
        <f>TAB_DIN_Outros!J349</f>
        <v>1054957.1156533137</v>
      </c>
      <c r="W14" s="38">
        <f>TAB_DIN_Outros!K349</f>
        <v>647506.33693071164</v>
      </c>
      <c r="X14" s="38">
        <f>TAB_DIN_Outros!L349</f>
        <v>0</v>
      </c>
    </row>
    <row r="15" spans="1:24" x14ac:dyDescent="0.25">
      <c r="A15" s="1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22" t="s">
        <v>171</v>
      </c>
      <c r="N15" s="38">
        <f>TAB_DIN_Outros!B350</f>
        <v>423317.1374788587</v>
      </c>
      <c r="O15" s="38">
        <f>TAB_DIN_Outros!C350</f>
        <v>776338.61576433014</v>
      </c>
      <c r="P15" s="38">
        <f>TAB_DIN_Outros!D350</f>
        <v>226161.81970380334</v>
      </c>
      <c r="Q15" s="38">
        <f>TAB_DIN_Outros!E350</f>
        <v>2630156.6473939968</v>
      </c>
      <c r="R15" s="38">
        <f>TAB_DIN_Outros!F350</f>
        <v>4533871.581805842</v>
      </c>
      <c r="S15" s="38">
        <f>TAB_DIN_Outros!G350</f>
        <v>2461364.8324811375</v>
      </c>
      <c r="T15" s="38">
        <f>TAB_DIN_Outros!H350</f>
        <v>3358757.378469829</v>
      </c>
      <c r="U15" s="38">
        <f>TAB_DIN_Outros!I350</f>
        <v>2053699.1672767042</v>
      </c>
      <c r="V15" s="38">
        <f>TAB_DIN_Outros!J350</f>
        <v>33183763.943202682</v>
      </c>
      <c r="W15" s="38">
        <f>TAB_DIN_Outros!K350</f>
        <v>49026426.03005214</v>
      </c>
      <c r="X15" s="38">
        <f>TAB_DIN_Outros!L350</f>
        <v>46698647</v>
      </c>
    </row>
    <row r="16" spans="1:24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2" t="s">
        <v>175</v>
      </c>
      <c r="N16" s="38">
        <f>TAB_DIN_Outros!B351</f>
        <v>68125.481384672836</v>
      </c>
      <c r="O16" s="38">
        <f>TAB_DIN_Outros!C351</f>
        <v>2040047.2508866657</v>
      </c>
      <c r="P16" s="38">
        <f>TAB_DIN_Outros!D351</f>
        <v>1586503.6914822757</v>
      </c>
      <c r="Q16" s="38">
        <f>TAB_DIN_Outros!E351</f>
        <v>3933021.8548886222</v>
      </c>
      <c r="R16" s="38">
        <f>TAB_DIN_Outros!F351</f>
        <v>18448515.184518162</v>
      </c>
      <c r="S16" s="38">
        <f>TAB_DIN_Outros!G351</f>
        <v>17613385.882580236</v>
      </c>
      <c r="T16" s="38">
        <f>TAB_DIN_Outros!H351</f>
        <v>5121262.7820380088</v>
      </c>
      <c r="U16" s="38">
        <f>TAB_DIN_Outros!I351</f>
        <v>6002048.1692225831</v>
      </c>
      <c r="V16" s="38">
        <f>TAB_DIN_Outros!J351</f>
        <v>31813916.907439519</v>
      </c>
      <c r="W16" s="38">
        <f>TAB_DIN_Outros!K351</f>
        <v>54757243.370613731</v>
      </c>
      <c r="X16" s="38">
        <f>TAB_DIN_Outros!L351</f>
        <v>47826364</v>
      </c>
    </row>
    <row r="17" spans="1:24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2" t="s">
        <v>137</v>
      </c>
      <c r="N17" s="38">
        <f>TAB_DIN_Outros!B352</f>
        <v>0</v>
      </c>
      <c r="O17" s="38">
        <f>TAB_DIN_Outros!C352</f>
        <v>55266.539943170421</v>
      </c>
      <c r="P17" s="38">
        <f>TAB_DIN_Outros!D352</f>
        <v>329113.57621810783</v>
      </c>
      <c r="Q17" s="38">
        <f>TAB_DIN_Outros!E352</f>
        <v>570524.36253438029</v>
      </c>
      <c r="R17" s="38">
        <f>TAB_DIN_Outros!F352</f>
        <v>10503531.251062805</v>
      </c>
      <c r="S17" s="38">
        <f>TAB_DIN_Outros!G352</f>
        <v>12505613.757182593</v>
      </c>
      <c r="T17" s="38">
        <f>TAB_DIN_Outros!H352</f>
        <v>18432008.129161112</v>
      </c>
      <c r="U17" s="38">
        <f>TAB_DIN_Outros!I352</f>
        <v>3506317.3645593692</v>
      </c>
      <c r="V17" s="38">
        <f>TAB_DIN_Outros!J352</f>
        <v>748952.15987821517</v>
      </c>
      <c r="W17" s="38">
        <f>TAB_DIN_Outros!K352</f>
        <v>194794.02219988694</v>
      </c>
      <c r="X17" s="38">
        <f>TAB_DIN_Outros!L352</f>
        <v>838263</v>
      </c>
    </row>
    <row r="18" spans="1:24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2" t="s">
        <v>181</v>
      </c>
      <c r="N18" s="38">
        <f>TAB_DIN_Outros!B353</f>
        <v>19150.223823225781</v>
      </c>
      <c r="O18" s="38">
        <f>TAB_DIN_Outros!C353</f>
        <v>16254.164888726034</v>
      </c>
      <c r="P18" s="38">
        <f>TAB_DIN_Outros!D353</f>
        <v>49836.020957121407</v>
      </c>
      <c r="Q18" s="38">
        <f>TAB_DIN_Outros!E353</f>
        <v>371782.3947570161</v>
      </c>
      <c r="R18" s="38">
        <f>TAB_DIN_Outros!F353</f>
        <v>1886627.4102293658</v>
      </c>
      <c r="S18" s="38">
        <f>TAB_DIN_Outros!G353</f>
        <v>529100.21968321642</v>
      </c>
      <c r="T18" s="38">
        <f>TAB_DIN_Outros!H353</f>
        <v>1023213.6979810715</v>
      </c>
      <c r="U18" s="38">
        <f>TAB_DIN_Outros!I353</f>
        <v>1747041.9591759322</v>
      </c>
      <c r="V18" s="38">
        <f>TAB_DIN_Outros!J353</f>
        <v>395793.42909794196</v>
      </c>
      <c r="W18" s="38">
        <f>TAB_DIN_Outros!K353</f>
        <v>842628.76140461094</v>
      </c>
      <c r="X18" s="38">
        <f>TAB_DIN_Outros!L353</f>
        <v>180125</v>
      </c>
    </row>
    <row r="19" spans="1:2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2" t="s">
        <v>148</v>
      </c>
      <c r="N19" s="38">
        <f>TAB_DIN_Outros!B354</f>
        <v>17548401.191732377</v>
      </c>
      <c r="O19" s="38">
        <f>TAB_DIN_Outros!C354</f>
        <v>13806130.281361699</v>
      </c>
      <c r="P19" s="38">
        <f>TAB_DIN_Outros!D354</f>
        <v>2702023.7478716448</v>
      </c>
      <c r="Q19" s="38">
        <f>TAB_DIN_Outros!E354</f>
        <v>2974823.7396969222</v>
      </c>
      <c r="R19" s="38">
        <f>TAB_DIN_Outros!F354</f>
        <v>7865768.3378235064</v>
      </c>
      <c r="S19" s="38">
        <f>TAB_DIN_Outros!G354</f>
        <v>6755274.6696923794</v>
      </c>
      <c r="T19" s="38">
        <f>TAB_DIN_Outros!H354</f>
        <v>8502783.0408162735</v>
      </c>
      <c r="U19" s="38">
        <f>TAB_DIN_Outros!I354</f>
        <v>7629882.4489514399</v>
      </c>
      <c r="V19" s="38">
        <f>TAB_DIN_Outros!J354</f>
        <v>32593300.070164271</v>
      </c>
      <c r="W19" s="38">
        <f>TAB_DIN_Outros!K354</f>
        <v>50473738.089540809</v>
      </c>
      <c r="X19" s="38">
        <f>TAB_DIN_Outros!L354</f>
        <v>47894660</v>
      </c>
    </row>
    <row r="20" spans="1:24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2" t="s">
        <v>177</v>
      </c>
      <c r="N20" s="38">
        <f>TAB_DIN_Outros!B355</f>
        <v>10490685.192501152</v>
      </c>
      <c r="O20" s="38">
        <f>TAB_DIN_Outros!C355</f>
        <v>4107364.9252158762</v>
      </c>
      <c r="P20" s="38">
        <f>TAB_DIN_Outros!D355</f>
        <v>63602584.703104123</v>
      </c>
      <c r="Q20" s="38">
        <f>TAB_DIN_Outros!E355</f>
        <v>31285731.658117145</v>
      </c>
      <c r="R20" s="38">
        <f>TAB_DIN_Outros!F355</f>
        <v>23217076.798829511</v>
      </c>
      <c r="S20" s="38">
        <f>TAB_DIN_Outros!G355</f>
        <v>25596116.015356176</v>
      </c>
      <c r="T20" s="38">
        <f>TAB_DIN_Outros!H355</f>
        <v>48676786.256214984</v>
      </c>
      <c r="U20" s="38">
        <f>TAB_DIN_Outros!I355</f>
        <v>20178719.542447284</v>
      </c>
      <c r="V20" s="38">
        <f>TAB_DIN_Outros!J355</f>
        <v>57963885.704542637</v>
      </c>
      <c r="W20" s="38">
        <f>TAB_DIN_Outros!K355</f>
        <v>59253991.881261408</v>
      </c>
      <c r="X20" s="38">
        <f>TAB_DIN_Outros!L355</f>
        <v>58108300</v>
      </c>
    </row>
    <row r="21" spans="1:24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2" t="s">
        <v>159</v>
      </c>
      <c r="N21" s="38">
        <f>TAB_DIN_Outros!B356</f>
        <v>569810.95022733777</v>
      </c>
      <c r="O21" s="38">
        <f>TAB_DIN_Outros!C356</f>
        <v>154960.11087297692</v>
      </c>
      <c r="P21" s="38">
        <f>TAB_DIN_Outros!D356</f>
        <v>1285859.9279424967</v>
      </c>
      <c r="Q21" s="38">
        <f>TAB_DIN_Outros!E356</f>
        <v>619512.20386809309</v>
      </c>
      <c r="R21" s="38">
        <f>TAB_DIN_Outros!F356</f>
        <v>1196113.3165967925</v>
      </c>
      <c r="S21" s="38">
        <f>TAB_DIN_Outros!G356</f>
        <v>4893866.5512732975</v>
      </c>
      <c r="T21" s="38">
        <f>TAB_DIN_Outros!H356</f>
        <v>10515466.222420251</v>
      </c>
      <c r="U21" s="38">
        <f>TAB_DIN_Outros!I356</f>
        <v>4425639.896883144</v>
      </c>
      <c r="V21" s="38">
        <f>TAB_DIN_Outros!J356</f>
        <v>1306726.5859337617</v>
      </c>
      <c r="W21" s="38">
        <f>TAB_DIN_Outros!K356</f>
        <v>1509410.9735033608</v>
      </c>
      <c r="X21" s="38">
        <f>TAB_DIN_Outros!L356</f>
        <v>254160</v>
      </c>
    </row>
    <row r="22" spans="1:24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2" t="s">
        <v>191</v>
      </c>
      <c r="N22" s="38">
        <f>TAB_DIN_Outros!B357</f>
        <v>22680430.79772443</v>
      </c>
      <c r="O22" s="38">
        <f>TAB_DIN_Outros!C357</f>
        <v>24827708.318252526</v>
      </c>
      <c r="P22" s="38">
        <f>TAB_DIN_Outros!D357</f>
        <v>42109596.636985116</v>
      </c>
      <c r="Q22" s="38">
        <f>TAB_DIN_Outros!E357</f>
        <v>40250340.478270531</v>
      </c>
      <c r="R22" s="38">
        <f>TAB_DIN_Outros!F357</f>
        <v>65614313.106027819</v>
      </c>
      <c r="S22" s="38">
        <f>TAB_DIN_Outros!G357</f>
        <v>57690084.683749437</v>
      </c>
      <c r="T22" s="38">
        <f>TAB_DIN_Outros!H357</f>
        <v>198181641.95308474</v>
      </c>
      <c r="U22" s="38">
        <f>TAB_DIN_Outros!I357</f>
        <v>222473702.28591627</v>
      </c>
      <c r="V22" s="38">
        <f>TAB_DIN_Outros!J357</f>
        <v>81375563.204045251</v>
      </c>
      <c r="W22" s="38">
        <f>TAB_DIN_Outros!K357</f>
        <v>115016458.14103903</v>
      </c>
      <c r="X22" s="38">
        <f>TAB_DIN_Outros!L357</f>
        <v>89200617</v>
      </c>
    </row>
    <row r="23" spans="1:24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2" t="s">
        <v>194</v>
      </c>
      <c r="N23" s="38">
        <f>TAB_DIN_Outros!B358</f>
        <v>107732039.08985877</v>
      </c>
      <c r="O23" s="38">
        <f>TAB_DIN_Outros!C358</f>
        <v>157362555.98084939</v>
      </c>
      <c r="P23" s="38">
        <f>TAB_DIN_Outros!D358</f>
        <v>236877194.73593837</v>
      </c>
      <c r="Q23" s="38">
        <f>TAB_DIN_Outros!E358</f>
        <v>194821266.72454923</v>
      </c>
      <c r="R23" s="38">
        <f>TAB_DIN_Outros!F358</f>
        <v>203198591.93416044</v>
      </c>
      <c r="S23" s="38">
        <f>TAB_DIN_Outros!G358</f>
        <v>249167716.13479131</v>
      </c>
      <c r="T23" s="38">
        <f>TAB_DIN_Outros!H358</f>
        <v>103852075.24412966</v>
      </c>
      <c r="U23" s="38">
        <f>TAB_DIN_Outros!I358</f>
        <v>416764481.16654754</v>
      </c>
      <c r="V23" s="38">
        <f>TAB_DIN_Outros!J358</f>
        <v>235377310.70849308</v>
      </c>
      <c r="W23" s="38">
        <f>TAB_DIN_Outros!K358</f>
        <v>177346162.77327728</v>
      </c>
      <c r="X23" s="38">
        <f>TAB_DIN_Outros!L358</f>
        <v>102462800</v>
      </c>
    </row>
    <row r="24" spans="1:2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2" t="s">
        <v>185</v>
      </c>
      <c r="N24" s="38">
        <f>TAB_DIN_Outros!B359</f>
        <v>4294876.8516265079</v>
      </c>
      <c r="O24" s="38">
        <f>TAB_DIN_Outros!C359</f>
        <v>2465373.0630517895</v>
      </c>
      <c r="P24" s="38">
        <f>TAB_DIN_Outros!D359</f>
        <v>4723292.4676115699</v>
      </c>
      <c r="Q24" s="38">
        <f>TAB_DIN_Outros!E359</f>
        <v>9907921.6711588949</v>
      </c>
      <c r="R24" s="38">
        <f>TAB_DIN_Outros!F359</f>
        <v>91437110.960434556</v>
      </c>
      <c r="S24" s="38">
        <f>TAB_DIN_Outros!G359</f>
        <v>30209886.580953013</v>
      </c>
      <c r="T24" s="38">
        <f>TAB_DIN_Outros!H359</f>
        <v>56574634.638776101</v>
      </c>
      <c r="U24" s="38">
        <f>TAB_DIN_Outros!I359</f>
        <v>19878811.195533834</v>
      </c>
      <c r="V24" s="38">
        <f>TAB_DIN_Outros!J359</f>
        <v>9888848.2243894637</v>
      </c>
      <c r="W24" s="38">
        <f>TAB_DIN_Outros!K359</f>
        <v>63033038.326276787</v>
      </c>
      <c r="X24" s="38">
        <f>TAB_DIN_Outros!L359</f>
        <v>34024138</v>
      </c>
    </row>
    <row r="25" spans="1:2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2" t="s">
        <v>200</v>
      </c>
      <c r="N25" s="38">
        <f>TAB_DIN_Outros!B360</f>
        <v>1432418.7436466273</v>
      </c>
      <c r="O25" s="38">
        <f>TAB_DIN_Outros!C360</f>
        <v>3396727.8736959277</v>
      </c>
      <c r="P25" s="38">
        <f>TAB_DIN_Outros!D360</f>
        <v>4445929.3011509171</v>
      </c>
      <c r="Q25" s="38">
        <f>TAB_DIN_Outros!E360</f>
        <v>13738241.971989026</v>
      </c>
      <c r="R25" s="38">
        <f>TAB_DIN_Outros!F360</f>
        <v>7730195.2990865894</v>
      </c>
      <c r="S25" s="38">
        <f>TAB_DIN_Outros!G360</f>
        <v>17269164.35324195</v>
      </c>
      <c r="T25" s="38">
        <f>TAB_DIN_Outros!H360</f>
        <v>16636797.111943999</v>
      </c>
      <c r="U25" s="38">
        <f>TAB_DIN_Outros!I360</f>
        <v>12451535.057332033</v>
      </c>
      <c r="V25" s="38">
        <f>TAB_DIN_Outros!J360</f>
        <v>36952190.260898218</v>
      </c>
      <c r="W25" s="38">
        <f>TAB_DIN_Outros!K360</f>
        <v>62174488.746164963</v>
      </c>
      <c r="X25" s="38">
        <f>TAB_DIN_Outros!L360</f>
        <v>58947682</v>
      </c>
    </row>
    <row r="26" spans="1:2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2" t="s">
        <v>198</v>
      </c>
      <c r="N26" s="38">
        <f>TAB_DIN_Outros!B361</f>
        <v>2369415.4375205929</v>
      </c>
      <c r="O26" s="38">
        <f>TAB_DIN_Outros!C361</f>
        <v>21101782.620099135</v>
      </c>
      <c r="P26" s="38">
        <f>TAB_DIN_Outros!D361</f>
        <v>29243369.129165988</v>
      </c>
      <c r="Q26" s="38">
        <f>TAB_DIN_Outros!E361</f>
        <v>6459340.0930945706</v>
      </c>
      <c r="R26" s="38">
        <f>TAB_DIN_Outros!F361</f>
        <v>10432316.369923584</v>
      </c>
      <c r="S26" s="38">
        <f>TAB_DIN_Outros!G361</f>
        <v>25918068.906647116</v>
      </c>
      <c r="T26" s="38">
        <f>TAB_DIN_Outros!H361</f>
        <v>28157372.392190572</v>
      </c>
      <c r="U26" s="38">
        <f>TAB_DIN_Outros!I361</f>
        <v>27601954.598685674</v>
      </c>
      <c r="V26" s="38">
        <f>TAB_DIN_Outros!J361</f>
        <v>39894564.374755464</v>
      </c>
      <c r="W26" s="38">
        <f>TAB_DIN_Outros!K361</f>
        <v>57479287.461963698</v>
      </c>
      <c r="X26" s="38">
        <f>TAB_DIN_Outros!L361</f>
        <v>55244853</v>
      </c>
    </row>
    <row r="27" spans="1:2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2" t="s">
        <v>173</v>
      </c>
      <c r="N27" s="38">
        <f>TAB_DIN_Outros!B362</f>
        <v>149024.37803940522</v>
      </c>
      <c r="O27" s="38">
        <f>TAB_DIN_Outros!C362</f>
        <v>97883.587073000424</v>
      </c>
      <c r="P27" s="38">
        <f>TAB_DIN_Outros!D362</f>
        <v>567214.66496773914</v>
      </c>
      <c r="Q27" s="38">
        <f>TAB_DIN_Outros!E362</f>
        <v>1275691.4469959857</v>
      </c>
      <c r="R27" s="38">
        <f>TAB_DIN_Outros!F362</f>
        <v>1233145.6903397157</v>
      </c>
      <c r="S27" s="38">
        <f>TAB_DIN_Outros!G362</f>
        <v>2840839.238537</v>
      </c>
      <c r="T27" s="38">
        <f>TAB_DIN_Outros!H362</f>
        <v>4378067.9479791056</v>
      </c>
      <c r="U27" s="38">
        <f>TAB_DIN_Outros!I362</f>
        <v>3849699.1311326004</v>
      </c>
      <c r="V27" s="38">
        <f>TAB_DIN_Outros!J362</f>
        <v>28906053.001729291</v>
      </c>
      <c r="W27" s="38">
        <f>TAB_DIN_Outros!K362</f>
        <v>49390214.421194814</v>
      </c>
      <c r="X27" s="38">
        <f>TAB_DIN_Outros!L362</f>
        <v>46916239</v>
      </c>
    </row>
    <row r="28" spans="1:2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2" t="s">
        <v>169</v>
      </c>
      <c r="N28" s="38">
        <f>TAB_DIN_Outros!B363</f>
        <v>178008.88973576121</v>
      </c>
      <c r="O28" s="38">
        <f>TAB_DIN_Outros!C363</f>
        <v>12952.006547154026</v>
      </c>
      <c r="P28" s="38">
        <f>TAB_DIN_Outros!D363</f>
        <v>891290.54742360616</v>
      </c>
      <c r="Q28" s="38">
        <f>TAB_DIN_Outros!E363</f>
        <v>939859.21126822266</v>
      </c>
      <c r="R28" s="38">
        <f>TAB_DIN_Outros!F363</f>
        <v>2299823.3640976218</v>
      </c>
      <c r="S28" s="38">
        <f>TAB_DIN_Outros!G363</f>
        <v>2619366.1214836524</v>
      </c>
      <c r="T28" s="38">
        <f>TAB_DIN_Outros!H363</f>
        <v>5185449.8521723868</v>
      </c>
      <c r="U28" s="38">
        <f>TAB_DIN_Outros!I363</f>
        <v>3143605.7357445825</v>
      </c>
      <c r="V28" s="38">
        <f>TAB_DIN_Outros!J363</f>
        <v>2278254.7618496516</v>
      </c>
      <c r="W28" s="38">
        <f>TAB_DIN_Outros!K363</f>
        <v>1248900.4649035744</v>
      </c>
      <c r="X28" s="38">
        <f>TAB_DIN_Outros!L363</f>
        <v>785511</v>
      </c>
    </row>
    <row r="29" spans="1:2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2" t="s">
        <v>163</v>
      </c>
      <c r="N29" s="38">
        <f>TAB_DIN_Outros!B364</f>
        <v>1680482.5358139127</v>
      </c>
      <c r="O29" s="38">
        <f>TAB_DIN_Outros!C364</f>
        <v>618749.35463174852</v>
      </c>
      <c r="P29" s="38">
        <f>TAB_DIN_Outros!D364</f>
        <v>516739.97132148501</v>
      </c>
      <c r="Q29" s="38">
        <f>TAB_DIN_Outros!E364</f>
        <v>696549.13799911772</v>
      </c>
      <c r="R29" s="38">
        <f>TAB_DIN_Outros!F364</f>
        <v>2829203.732287813</v>
      </c>
      <c r="S29" s="38">
        <f>TAB_DIN_Outros!G364</f>
        <v>5682122.0210689371</v>
      </c>
      <c r="T29" s="38">
        <f>TAB_DIN_Outros!H364</f>
        <v>5217431.2802151293</v>
      </c>
      <c r="U29" s="38">
        <f>TAB_DIN_Outros!I364</f>
        <v>6258732.560930673</v>
      </c>
      <c r="V29" s="38">
        <f>TAB_DIN_Outros!J364</f>
        <v>3400736.512239689</v>
      </c>
      <c r="W29" s="38">
        <f>TAB_DIN_Outros!K364</f>
        <v>1174126.6643759031</v>
      </c>
      <c r="X29" s="38">
        <f>TAB_DIN_Outros!L364</f>
        <v>838324</v>
      </c>
    </row>
    <row r="30" spans="1:2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2" t="s">
        <v>155</v>
      </c>
      <c r="N30" s="38">
        <f>TAB_DIN_Outros!B365</f>
        <v>113711.65328266745</v>
      </c>
      <c r="O30" s="38">
        <f>TAB_DIN_Outros!C365</f>
        <v>13618870.881100364</v>
      </c>
      <c r="P30" s="38">
        <f>TAB_DIN_Outros!D365</f>
        <v>8353130.0426830677</v>
      </c>
      <c r="Q30" s="38">
        <f>TAB_DIN_Outros!E365</f>
        <v>44088215.712174065</v>
      </c>
      <c r="R30" s="38">
        <f>TAB_DIN_Outros!F365</f>
        <v>19803007.692789972</v>
      </c>
      <c r="S30" s="38">
        <f>TAB_DIN_Outros!G365</f>
        <v>3433016.873303243</v>
      </c>
      <c r="T30" s="38">
        <f>TAB_DIN_Outros!H365</f>
        <v>2022712.2502391632</v>
      </c>
      <c r="U30" s="38">
        <f>TAB_DIN_Outros!I365</f>
        <v>3866214.6468104818</v>
      </c>
      <c r="V30" s="38">
        <f>TAB_DIN_Outros!J365</f>
        <v>2503742.4638595916</v>
      </c>
      <c r="W30" s="38">
        <f>TAB_DIN_Outros!K365</f>
        <v>2112979.3510145112</v>
      </c>
      <c r="X30" s="38">
        <f>TAB_DIN_Outros!L365</f>
        <v>1048173</v>
      </c>
    </row>
    <row r="31" spans="1:2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2" t="s">
        <v>223</v>
      </c>
      <c r="N31" s="38">
        <f>TAB_DIN_Outros!B366</f>
        <v>173239076.53432032</v>
      </c>
      <c r="O31" s="38">
        <f>TAB_DIN_Outros!C366</f>
        <v>246078928.31832165</v>
      </c>
      <c r="P31" s="38">
        <f>TAB_DIN_Outros!D366</f>
        <v>403249108.54944509</v>
      </c>
      <c r="Q31" s="38">
        <f>TAB_DIN_Outros!E366</f>
        <v>364806591.68563992</v>
      </c>
      <c r="R31" s="38">
        <f>TAB_DIN_Outros!F366</f>
        <v>484646192.3680374</v>
      </c>
      <c r="S31" s="38">
        <f>TAB_DIN_Outros!G366</f>
        <v>489977787.36301857</v>
      </c>
      <c r="T31" s="38">
        <f>TAB_DIN_Outros!H366</f>
        <v>543905909.73678184</v>
      </c>
      <c r="U31" s="38">
        <f>TAB_DIN_Outros!I366</f>
        <v>783386996.93037689</v>
      </c>
      <c r="V31" s="38">
        <f>TAB_DIN_Outros!J366</f>
        <v>642463369.72162628</v>
      </c>
      <c r="W31" s="38">
        <f>TAB_DIN_Outros!K366</f>
        <v>817658380.51045918</v>
      </c>
      <c r="X31" s="38">
        <f>TAB_DIN_Outros!L366</f>
        <v>642286850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7" tint="0.39997558519241921"/>
  </sheetPr>
  <dimension ref="A1:X372"/>
  <sheetViews>
    <sheetView topLeftCell="A334" workbookViewId="0">
      <selection activeCell="N345" sqref="N345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5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23.140625" style="1" bestFit="1" customWidth="1"/>
    <col min="14" max="14" width="19.42578125" style="1" bestFit="1" customWidth="1"/>
    <col min="15" max="15" width="25.85546875" style="1" bestFit="1" customWidth="1"/>
    <col min="16" max="16" width="11.42578125" style="1" bestFit="1" customWidth="1"/>
    <col min="17" max="17" width="13.7109375" style="1" bestFit="1" customWidth="1"/>
    <col min="18" max="18" width="10" style="1" bestFit="1" customWidth="1"/>
    <col min="19" max="19" width="26.42578125" style="1" bestFit="1" customWidth="1"/>
    <col min="20" max="20" width="15.28515625" style="1" bestFit="1" customWidth="1"/>
    <col min="21" max="21" width="10" style="1" bestFit="1" customWidth="1"/>
    <col min="22" max="22" width="10.85546875" style="1" bestFit="1" customWidth="1"/>
    <col min="23" max="23" width="11.42578125" style="1" bestFit="1" customWidth="1"/>
    <col min="24" max="24" width="12" style="1" bestFit="1" customWidth="1"/>
    <col min="25" max="16384" width="9.140625" style="1"/>
  </cols>
  <sheetData>
    <row r="1" spans="1:24" s="24" customFormat="1" x14ac:dyDescent="0.25">
      <c r="B1" s="24" t="s">
        <v>231</v>
      </c>
      <c r="M1" s="24" t="s">
        <v>232</v>
      </c>
    </row>
    <row r="3" spans="1:24" x14ac:dyDescent="0.25">
      <c r="A3" s="25"/>
      <c r="B3" s="26">
        <v>2007</v>
      </c>
      <c r="C3" s="25">
        <v>2007</v>
      </c>
      <c r="D3" s="25">
        <v>2007</v>
      </c>
      <c r="E3" s="25">
        <v>2007</v>
      </c>
      <c r="F3" s="25">
        <v>2007</v>
      </c>
      <c r="G3" s="25">
        <v>2007</v>
      </c>
      <c r="H3" s="25">
        <v>2007</v>
      </c>
      <c r="I3" s="25">
        <v>2007</v>
      </c>
      <c r="J3" s="25">
        <v>2007</v>
      </c>
      <c r="K3" s="25">
        <v>2007</v>
      </c>
      <c r="M3" s="25"/>
      <c r="N3" s="26">
        <v>2007</v>
      </c>
      <c r="O3" s="25">
        <v>2007</v>
      </c>
      <c r="P3" s="25">
        <v>2007</v>
      </c>
      <c r="Q3" s="25">
        <v>2007</v>
      </c>
      <c r="R3" s="25">
        <v>2007</v>
      </c>
      <c r="S3" s="25">
        <v>2007</v>
      </c>
      <c r="T3" s="25">
        <v>2007</v>
      </c>
      <c r="U3" s="25">
        <v>2007</v>
      </c>
      <c r="V3" s="25">
        <v>2007</v>
      </c>
      <c r="W3" s="25">
        <v>2007</v>
      </c>
    </row>
    <row r="4" spans="1:24" x14ac:dyDescent="0.25">
      <c r="A4" s="25"/>
      <c r="B4" s="25" t="s">
        <v>224</v>
      </c>
      <c r="C4" s="25" t="s">
        <v>228</v>
      </c>
      <c r="D4" s="25" t="s">
        <v>15</v>
      </c>
      <c r="E4" s="25" t="s">
        <v>229</v>
      </c>
      <c r="F4" s="25" t="s">
        <v>226</v>
      </c>
      <c r="G4" s="25" t="s">
        <v>227</v>
      </c>
      <c r="H4" s="25" t="s">
        <v>131</v>
      </c>
      <c r="I4" s="25" t="s">
        <v>130</v>
      </c>
      <c r="J4" s="25" t="s">
        <v>129</v>
      </c>
      <c r="K4" s="25" t="s">
        <v>230</v>
      </c>
      <c r="L4" s="25" t="s">
        <v>404</v>
      </c>
      <c r="M4" s="25"/>
      <c r="N4" s="25" t="s">
        <v>224</v>
      </c>
      <c r="O4" s="25" t="s">
        <v>228</v>
      </c>
      <c r="P4" s="25" t="s">
        <v>15</v>
      </c>
      <c r="Q4" s="25" t="s">
        <v>229</v>
      </c>
      <c r="R4" s="25" t="s">
        <v>226</v>
      </c>
      <c r="S4" s="25" t="s">
        <v>227</v>
      </c>
      <c r="T4" s="25" t="s">
        <v>131</v>
      </c>
      <c r="U4" s="25" t="s">
        <v>130</v>
      </c>
      <c r="V4" s="25" t="s">
        <v>129</v>
      </c>
      <c r="W4" s="25" t="s">
        <v>230</v>
      </c>
      <c r="X4" s="25" t="s">
        <v>404</v>
      </c>
    </row>
    <row r="5" spans="1:24" x14ac:dyDescent="0.25">
      <c r="A5" s="25" t="s">
        <v>132</v>
      </c>
      <c r="B5" s="33">
        <v>0</v>
      </c>
      <c r="C5" s="27">
        <f>IFERROR((VLOOKUP(A5,TAB_DIN_Outros!A$6:E$29,2,0)),0)</f>
        <v>0</v>
      </c>
      <c r="D5" s="27">
        <f>IFERROR((VLOOKUP(A5,TAB_DIN_Outros!A$6:E$29,3,0)),0)</f>
        <v>0</v>
      </c>
      <c r="E5" s="33">
        <v>0</v>
      </c>
      <c r="F5" s="27">
        <f>IFERROR((VLOOKUP(A5,TAB_DIN_Outros!A$6:E$29,4,0)),0)</f>
        <v>367263.13646846928</v>
      </c>
      <c r="G5" s="33">
        <v>0</v>
      </c>
      <c r="H5" s="33">
        <v>0</v>
      </c>
      <c r="I5" s="27">
        <f>IFERROR((VLOOKUP(A5,TAB_DIN_Outros!A$6:E$29,5,0)),0)</f>
        <v>14017.099918729546</v>
      </c>
      <c r="J5" s="33">
        <v>0</v>
      </c>
      <c r="K5" s="33">
        <v>0</v>
      </c>
      <c r="L5" s="69">
        <f>SUM(B5:K5)</f>
        <v>381280.23638719885</v>
      </c>
      <c r="M5" s="25" t="s">
        <v>132</v>
      </c>
      <c r="N5" s="28">
        <f>B5/Formato_Análises_Outros!$N$31</f>
        <v>0</v>
      </c>
      <c r="O5" s="28">
        <f>C5/Formato_Análises_Outros!$N$31</f>
        <v>0</v>
      </c>
      <c r="P5" s="28">
        <f>D5/Formato_Análises_Outros!$N$31</f>
        <v>0</v>
      </c>
      <c r="Q5" s="28">
        <f>E5/Formato_Análises_Outros!$N$31</f>
        <v>0</v>
      </c>
      <c r="R5" s="28">
        <f>F5/Formato_Análises_Outros!$N$31</f>
        <v>2.1199786088429706E-3</v>
      </c>
      <c r="S5" s="28">
        <f>G5/Formato_Análises_Outros!$N$31</f>
        <v>0</v>
      </c>
      <c r="T5" s="28">
        <f>H5/Formato_Análises_Outros!$N$31</f>
        <v>0</v>
      </c>
      <c r="U5" s="28">
        <f>I5/Formato_Análises_Outros!$N$31</f>
        <v>8.0911883156757779E-5</v>
      </c>
      <c r="V5" s="28">
        <f>J5/Formato_Análises_Outros!$N$31</f>
        <v>0</v>
      </c>
      <c r="W5" s="28">
        <f>K5/Formato_Análises_Outros!$N$31</f>
        <v>0</v>
      </c>
      <c r="X5" s="1">
        <f>L5/$L$32</f>
        <v>2.2008904919997292E-3</v>
      </c>
    </row>
    <row r="6" spans="1:24" x14ac:dyDescent="0.25">
      <c r="A6" s="25" t="s">
        <v>134</v>
      </c>
      <c r="B6" s="33">
        <v>0</v>
      </c>
      <c r="C6" s="27">
        <f>IFERROR((VLOOKUP(A6,TAB_DIN_Outros!A$6:E$29,2,0)),0)</f>
        <v>0</v>
      </c>
      <c r="D6" s="27">
        <f>IFERROR((VLOOKUP(A6,TAB_DIN_Outros!A$6:E$29,3,0)),0)</f>
        <v>0</v>
      </c>
      <c r="E6" s="33">
        <v>0</v>
      </c>
      <c r="F6" s="27">
        <f>IFERROR((VLOOKUP(A6,TAB_DIN_Outros!A$6:E$29,4,0)),0)</f>
        <v>0</v>
      </c>
      <c r="G6" s="33">
        <v>0</v>
      </c>
      <c r="H6" s="33">
        <v>0</v>
      </c>
      <c r="I6" s="27">
        <f>IFERROR((VLOOKUP(A6,TAB_DIN_Outros!A$6:E$29,5,0)),0)</f>
        <v>0</v>
      </c>
      <c r="J6" s="33">
        <v>0</v>
      </c>
      <c r="K6" s="33">
        <v>0</v>
      </c>
      <c r="L6" s="69">
        <f t="shared" ref="L6:L32" si="0">SUM(B6:K6)</f>
        <v>0</v>
      </c>
      <c r="M6" s="25" t="s">
        <v>134</v>
      </c>
      <c r="N6" s="28">
        <f>B6/Formato_Análises_Outros!$N$31</f>
        <v>0</v>
      </c>
      <c r="O6" s="28">
        <f>C6/Formato_Análises_Outros!$N$31</f>
        <v>0</v>
      </c>
      <c r="P6" s="28">
        <f>D6/Formato_Análises_Outros!$N$31</f>
        <v>0</v>
      </c>
      <c r="Q6" s="28">
        <f>E6/Formato_Análises_Outros!$N$31</f>
        <v>0</v>
      </c>
      <c r="R6" s="28">
        <f>F6/Formato_Análises_Outros!$N$31</f>
        <v>0</v>
      </c>
      <c r="S6" s="28">
        <f>G6/Formato_Análises_Outros!$N$31</f>
        <v>0</v>
      </c>
      <c r="T6" s="28">
        <f>H6/Formato_Análises_Outros!$N$31</f>
        <v>0</v>
      </c>
      <c r="U6" s="28">
        <f>I6/Formato_Análises_Outros!$N$31</f>
        <v>0</v>
      </c>
      <c r="V6" s="28">
        <f>J6/Formato_Análises_Outros!$N$31</f>
        <v>0</v>
      </c>
      <c r="W6" s="28">
        <f>K6/Formato_Análises_Outros!$N$31</f>
        <v>0</v>
      </c>
      <c r="X6" s="1">
        <f t="shared" ref="X6:X32" si="1">L6/$L$32</f>
        <v>0</v>
      </c>
    </row>
    <row r="7" spans="1:24" x14ac:dyDescent="0.25">
      <c r="A7" s="25" t="s">
        <v>139</v>
      </c>
      <c r="B7" s="33">
        <v>0</v>
      </c>
      <c r="C7" s="27">
        <f>IFERROR((VLOOKUP(A7,TAB_DIN_Outros!A$6:E$29,2,0)),0)</f>
        <v>0</v>
      </c>
      <c r="D7" s="27">
        <f>IFERROR((VLOOKUP(A7,TAB_DIN_Outros!A$6:E$29,3,0)),0)</f>
        <v>0</v>
      </c>
      <c r="E7" s="33">
        <v>0</v>
      </c>
      <c r="F7" s="27">
        <f>IFERROR((VLOOKUP(A7,TAB_DIN_Outros!A$6:E$29,4,0)),0)</f>
        <v>1626345.3570189122</v>
      </c>
      <c r="G7" s="33">
        <v>0</v>
      </c>
      <c r="H7" s="33">
        <v>0</v>
      </c>
      <c r="I7" s="27">
        <f>IFERROR((VLOOKUP(A7,TAB_DIN_Outros!A$6:E$29,5,0)),0)</f>
        <v>0</v>
      </c>
      <c r="J7" s="33">
        <v>0</v>
      </c>
      <c r="K7" s="33">
        <v>0</v>
      </c>
      <c r="L7" s="69">
        <f t="shared" si="0"/>
        <v>1626345.3570189122</v>
      </c>
      <c r="M7" s="25" t="s">
        <v>139</v>
      </c>
      <c r="N7" s="28">
        <f>B7/Formato_Análises_Outros!$N$31</f>
        <v>0</v>
      </c>
      <c r="O7" s="28">
        <f>C7/Formato_Análises_Outros!$N$31</f>
        <v>0</v>
      </c>
      <c r="P7" s="28">
        <f>D7/Formato_Análises_Outros!$N$31</f>
        <v>0</v>
      </c>
      <c r="Q7" s="28">
        <f>E7/Formato_Análises_Outros!$N$31</f>
        <v>0</v>
      </c>
      <c r="R7" s="28">
        <f>F7/Formato_Análises_Outros!$N$31</f>
        <v>9.3878666958647616E-3</v>
      </c>
      <c r="S7" s="28">
        <f>G7/Formato_Análises_Outros!$N$31</f>
        <v>0</v>
      </c>
      <c r="T7" s="28">
        <f>H7/Formato_Análises_Outros!$N$31</f>
        <v>0</v>
      </c>
      <c r="U7" s="28">
        <f>I7/Formato_Análises_Outros!$N$31</f>
        <v>0</v>
      </c>
      <c r="V7" s="28">
        <f>J7/Formato_Análises_Outros!$N$31</f>
        <v>0</v>
      </c>
      <c r="W7" s="28">
        <f>K7/Formato_Análises_Outros!$N$31</f>
        <v>0</v>
      </c>
      <c r="X7" s="1">
        <f t="shared" si="1"/>
        <v>9.387866695864765E-3</v>
      </c>
    </row>
    <row r="8" spans="1:24" x14ac:dyDescent="0.25">
      <c r="A8" s="25" t="s">
        <v>143</v>
      </c>
      <c r="B8" s="33">
        <v>0</v>
      </c>
      <c r="C8" s="27">
        <f>IFERROR((VLOOKUP(A8,TAB_DIN_Outros!A$6:E$29,2,0)),0)</f>
        <v>0</v>
      </c>
      <c r="D8" s="27">
        <f>IFERROR((VLOOKUP(A8,TAB_DIN_Outros!A$6:E$29,3,0)),0)</f>
        <v>0</v>
      </c>
      <c r="E8" s="33">
        <v>0</v>
      </c>
      <c r="F8" s="27">
        <f>IFERROR((VLOOKUP(A8,TAB_DIN_Outros!A$6:E$29,4,0)),0)</f>
        <v>0</v>
      </c>
      <c r="G8" s="33">
        <v>0</v>
      </c>
      <c r="H8" s="33">
        <v>0</v>
      </c>
      <c r="I8" s="27">
        <f>IFERROR((VLOOKUP(A8,TAB_DIN_Outros!A$6:E$29,5,0)),0)</f>
        <v>0</v>
      </c>
      <c r="J8" s="33">
        <v>0</v>
      </c>
      <c r="K8" s="33">
        <v>0</v>
      </c>
      <c r="L8" s="69">
        <f t="shared" si="0"/>
        <v>0</v>
      </c>
      <c r="M8" s="25" t="s">
        <v>143</v>
      </c>
      <c r="N8" s="28">
        <f>B8/Formato_Análises_Outros!$N$31</f>
        <v>0</v>
      </c>
      <c r="O8" s="28">
        <f>C8/Formato_Análises_Outros!$N$31</f>
        <v>0</v>
      </c>
      <c r="P8" s="28">
        <f>D8/Formato_Análises_Outros!$N$31</f>
        <v>0</v>
      </c>
      <c r="Q8" s="28">
        <f>E8/Formato_Análises_Outros!$N$31</f>
        <v>0</v>
      </c>
      <c r="R8" s="28">
        <f>F8/Formato_Análises_Outros!$N$31</f>
        <v>0</v>
      </c>
      <c r="S8" s="28">
        <f>G8/Formato_Análises_Outros!$N$31</f>
        <v>0</v>
      </c>
      <c r="T8" s="28">
        <f>H8/Formato_Análises_Outros!$N$31</f>
        <v>0</v>
      </c>
      <c r="U8" s="28">
        <f>I8/Formato_Análises_Outros!$N$31</f>
        <v>0</v>
      </c>
      <c r="V8" s="28">
        <f>J8/Formato_Análises_Outros!$N$31</f>
        <v>0</v>
      </c>
      <c r="W8" s="28">
        <f>K8/Formato_Análises_Outros!$N$31</f>
        <v>0</v>
      </c>
      <c r="X8" s="1">
        <f t="shared" si="1"/>
        <v>0</v>
      </c>
    </row>
    <row r="9" spans="1:24" x14ac:dyDescent="0.25">
      <c r="A9" s="25" t="s">
        <v>146</v>
      </c>
      <c r="B9" s="33">
        <v>0</v>
      </c>
      <c r="C9" s="27">
        <f>IFERROR((VLOOKUP(A9,TAB_DIN_Outros!A$6:E$29,2,0)),0)</f>
        <v>0</v>
      </c>
      <c r="D9" s="27">
        <f>IFERROR((VLOOKUP(A9,TAB_DIN_Outros!A$6:E$29,3,0)),0)</f>
        <v>41550.946163814886</v>
      </c>
      <c r="E9" s="33">
        <v>0</v>
      </c>
      <c r="F9" s="27">
        <f>IFERROR((VLOOKUP(A9,TAB_DIN_Outros!A$6:E$29,4,0)),0)</f>
        <v>40670.827794495577</v>
      </c>
      <c r="G9" s="33">
        <v>0</v>
      </c>
      <c r="H9" s="33">
        <v>0</v>
      </c>
      <c r="I9" s="27">
        <f>IFERROR((VLOOKUP(A9,TAB_DIN_Outros!A$6:E$29,5,0)),0)</f>
        <v>12933.600412941772</v>
      </c>
      <c r="J9" s="33">
        <v>0</v>
      </c>
      <c r="K9" s="33">
        <v>0</v>
      </c>
      <c r="L9" s="69">
        <f t="shared" si="0"/>
        <v>95155.374371252226</v>
      </c>
      <c r="M9" s="25" t="s">
        <v>146</v>
      </c>
      <c r="N9" s="28">
        <f>B9/Formato_Análises_Outros!$N$31</f>
        <v>0</v>
      </c>
      <c r="O9" s="28">
        <f>C9/Formato_Análises_Outros!$N$31</f>
        <v>0</v>
      </c>
      <c r="P9" s="28">
        <f>D9/Formato_Análises_Outros!$N$31</f>
        <v>2.39847423543517E-4</v>
      </c>
      <c r="Q9" s="28">
        <f>E9/Formato_Análises_Outros!$N$31</f>
        <v>0</v>
      </c>
      <c r="R9" s="28">
        <f>F9/Formato_Análises_Outros!$N$31</f>
        <v>2.347670549169563E-4</v>
      </c>
      <c r="S9" s="28">
        <f>G9/Formato_Análises_Outros!$N$31</f>
        <v>0</v>
      </c>
      <c r="T9" s="28">
        <f>H9/Formato_Análises_Outros!$N$31</f>
        <v>0</v>
      </c>
      <c r="U9" s="28">
        <f>I9/Formato_Análises_Outros!$N$31</f>
        <v>7.4657523416083913E-5</v>
      </c>
      <c r="V9" s="28">
        <f>J9/Formato_Análises_Outros!$N$31</f>
        <v>0</v>
      </c>
      <c r="W9" s="28">
        <f>K9/Formato_Análises_Outros!$N$31</f>
        <v>0</v>
      </c>
      <c r="X9" s="1">
        <f t="shared" si="1"/>
        <v>5.4927200187655735E-4</v>
      </c>
    </row>
    <row r="10" spans="1:24" x14ac:dyDescent="0.25">
      <c r="A10" s="25" t="s">
        <v>141</v>
      </c>
      <c r="B10" s="33">
        <v>0</v>
      </c>
      <c r="C10" s="27">
        <f>IFERROR((VLOOKUP(A10,TAB_DIN_Outros!A$6:E$29,2,0)),0)</f>
        <v>0</v>
      </c>
      <c r="D10" s="27">
        <f>IFERROR((VLOOKUP(A10,TAB_DIN_Outros!A$6:E$29,3,0)),0)</f>
        <v>0</v>
      </c>
      <c r="E10" s="33">
        <v>0</v>
      </c>
      <c r="F10" s="27">
        <f>IFERROR((VLOOKUP(A10,TAB_DIN_Outros!A$6:E$29,4,0)),0)</f>
        <v>7928.2646561381162</v>
      </c>
      <c r="G10" s="33">
        <v>0</v>
      </c>
      <c r="H10" s="33">
        <v>0</v>
      </c>
      <c r="I10" s="27">
        <f>IFERROR((VLOOKUP(A10,TAB_DIN_Outros!A$6:E$29,5,0)),0)</f>
        <v>0</v>
      </c>
      <c r="J10" s="33">
        <v>0</v>
      </c>
      <c r="K10" s="33">
        <v>0</v>
      </c>
      <c r="L10" s="69">
        <f t="shared" si="0"/>
        <v>7928.2646561381162</v>
      </c>
      <c r="M10" s="25" t="s">
        <v>141</v>
      </c>
      <c r="N10" s="28">
        <f>B10/Formato_Análises_Outros!$N$31</f>
        <v>0</v>
      </c>
      <c r="O10" s="28">
        <f>C10/Formato_Análises_Outros!$N$31</f>
        <v>0</v>
      </c>
      <c r="P10" s="28">
        <f>D10/Formato_Análises_Outros!$N$31</f>
        <v>0</v>
      </c>
      <c r="Q10" s="28">
        <f>E10/Formato_Análises_Outros!$N$31</f>
        <v>0</v>
      </c>
      <c r="R10" s="28">
        <f>F10/Formato_Análises_Outros!$N$31</f>
        <v>4.576487484662533E-5</v>
      </c>
      <c r="S10" s="28">
        <f>G10/Formato_Análises_Outros!$N$31</f>
        <v>0</v>
      </c>
      <c r="T10" s="28">
        <f>H10/Formato_Análises_Outros!$N$31</f>
        <v>0</v>
      </c>
      <c r="U10" s="28">
        <f>I10/Formato_Análises_Outros!$N$31</f>
        <v>0</v>
      </c>
      <c r="V10" s="28">
        <f>J10/Formato_Análises_Outros!$N$31</f>
        <v>0</v>
      </c>
      <c r="W10" s="28">
        <f>K10/Formato_Análises_Outros!$N$31</f>
        <v>0</v>
      </c>
      <c r="X10" s="1">
        <f t="shared" si="1"/>
        <v>4.5764874846625343E-5</v>
      </c>
    </row>
    <row r="11" spans="1:24" x14ac:dyDescent="0.25">
      <c r="A11" s="25" t="s">
        <v>153</v>
      </c>
      <c r="B11" s="33">
        <v>0</v>
      </c>
      <c r="C11" s="27">
        <f>IFERROR((VLOOKUP(A11,TAB_DIN_Outros!A$6:E$29,2,0)),0)</f>
        <v>0</v>
      </c>
      <c r="D11" s="27">
        <f>IFERROR((VLOOKUP(A11,TAB_DIN_Outros!A$6:E$29,3,0)),0)</f>
        <v>0</v>
      </c>
      <c r="E11" s="33">
        <v>0</v>
      </c>
      <c r="F11" s="27">
        <f>IFERROR((VLOOKUP(A11,TAB_DIN_Outros!A$6:E$29,4,0)),0)</f>
        <v>118439.81474729282</v>
      </c>
      <c r="G11" s="33">
        <v>0</v>
      </c>
      <c r="H11" s="33">
        <v>0</v>
      </c>
      <c r="I11" s="27">
        <f>IFERROR((VLOOKUP(A11,TAB_DIN_Outros!A$6:E$29,5,0)),0)</f>
        <v>14272.676214114703</v>
      </c>
      <c r="J11" s="33">
        <v>0</v>
      </c>
      <c r="K11" s="33">
        <v>0</v>
      </c>
      <c r="L11" s="69">
        <f t="shared" si="0"/>
        <v>132712.49096140751</v>
      </c>
      <c r="M11" s="25" t="s">
        <v>153</v>
      </c>
      <c r="N11" s="28">
        <f>B11/Formato_Análises_Outros!$N$31</f>
        <v>0</v>
      </c>
      <c r="O11" s="28">
        <f>C11/Formato_Análises_Outros!$N$31</f>
        <v>0</v>
      </c>
      <c r="P11" s="28">
        <f>D11/Formato_Análises_Outros!$N$31</f>
        <v>0</v>
      </c>
      <c r="Q11" s="28">
        <f>E11/Formato_Análises_Outros!$N$31</f>
        <v>0</v>
      </c>
      <c r="R11" s="28">
        <f>F11/Formato_Análises_Outros!$N$31</f>
        <v>6.8367840048967686E-4</v>
      </c>
      <c r="S11" s="28">
        <f>G11/Formato_Análises_Outros!$N$31</f>
        <v>0</v>
      </c>
      <c r="T11" s="28">
        <f>H11/Formato_Análises_Outros!$N$31</f>
        <v>0</v>
      </c>
      <c r="U11" s="28">
        <f>I11/Formato_Análises_Outros!$N$31</f>
        <v>8.2387164025820401E-5</v>
      </c>
      <c r="V11" s="28">
        <f>J11/Formato_Análises_Outros!$N$31</f>
        <v>0</v>
      </c>
      <c r="W11" s="28">
        <f>K11/Formato_Análises_Outros!$N$31</f>
        <v>0</v>
      </c>
      <c r="X11" s="1">
        <f t="shared" si="1"/>
        <v>7.6606556451549741E-4</v>
      </c>
    </row>
    <row r="12" spans="1:24" x14ac:dyDescent="0.25">
      <c r="A12" s="25" t="s">
        <v>157</v>
      </c>
      <c r="B12" s="33">
        <v>0</v>
      </c>
      <c r="C12" s="27">
        <f>IFERROR((VLOOKUP(A12,TAB_DIN_Outros!A$6:E$29,2,0)),0)</f>
        <v>0</v>
      </c>
      <c r="D12" s="27">
        <f>IFERROR((VLOOKUP(A12,TAB_DIN_Outros!A$6:E$29,3,0)),0)</f>
        <v>0</v>
      </c>
      <c r="E12" s="33">
        <v>0</v>
      </c>
      <c r="F12" s="27">
        <f>IFERROR((VLOOKUP(A12,TAB_DIN_Outros!A$6:E$29,4,0)),0)</f>
        <v>4119.817888286072</v>
      </c>
      <c r="G12" s="33">
        <v>0</v>
      </c>
      <c r="H12" s="33">
        <v>0</v>
      </c>
      <c r="I12" s="27">
        <f>IFERROR((VLOOKUP(A12,TAB_DIN_Outros!A$6:E$29,5,0)),0)</f>
        <v>0</v>
      </c>
      <c r="J12" s="33">
        <v>0</v>
      </c>
      <c r="K12" s="33">
        <v>0</v>
      </c>
      <c r="L12" s="69">
        <f t="shared" si="0"/>
        <v>4119.817888286072</v>
      </c>
      <c r="M12" s="25" t="s">
        <v>157</v>
      </c>
      <c r="N12" s="28">
        <f>B12/Formato_Análises_Outros!$N$31</f>
        <v>0</v>
      </c>
      <c r="O12" s="28">
        <f>C12/Formato_Análises_Outros!$N$31</f>
        <v>0</v>
      </c>
      <c r="P12" s="28">
        <f>D12/Formato_Análises_Outros!$N$31</f>
        <v>0</v>
      </c>
      <c r="Q12" s="28">
        <f>E12/Formato_Análises_Outros!$N$31</f>
        <v>0</v>
      </c>
      <c r="R12" s="28">
        <f>F12/Formato_Análises_Outros!$N$31</f>
        <v>2.3781112037213479E-5</v>
      </c>
      <c r="S12" s="28">
        <f>G12/Formato_Análises_Outros!$N$31</f>
        <v>0</v>
      </c>
      <c r="T12" s="28">
        <f>H12/Formato_Análises_Outros!$N$31</f>
        <v>0</v>
      </c>
      <c r="U12" s="28">
        <f>I12/Formato_Análises_Outros!$N$31</f>
        <v>0</v>
      </c>
      <c r="V12" s="28">
        <f>J12/Formato_Análises_Outros!$N$31</f>
        <v>0</v>
      </c>
      <c r="W12" s="28">
        <f>K12/Formato_Análises_Outros!$N$31</f>
        <v>0</v>
      </c>
      <c r="X12" s="1">
        <f t="shared" si="1"/>
        <v>2.3781112037213486E-5</v>
      </c>
    </row>
    <row r="13" spans="1:24" x14ac:dyDescent="0.25">
      <c r="A13" s="25" t="s">
        <v>161</v>
      </c>
      <c r="B13" s="33">
        <v>0</v>
      </c>
      <c r="C13" s="27">
        <f>IFERROR((VLOOKUP(A13,TAB_DIN_Outros!A$6:E$29,2,0)),0)</f>
        <v>0</v>
      </c>
      <c r="D13" s="27">
        <f>IFERROR((VLOOKUP(A13,TAB_DIN_Outros!A$6:E$29,3,0)),0)</f>
        <v>127188.80328156918</v>
      </c>
      <c r="E13" s="33">
        <v>0</v>
      </c>
      <c r="F13" s="27">
        <f>IFERROR((VLOOKUP(A13,TAB_DIN_Outros!A$6:E$29,4,0)),0)</f>
        <v>19123.226327234392</v>
      </c>
      <c r="G13" s="33">
        <v>0</v>
      </c>
      <c r="H13" s="33">
        <v>0</v>
      </c>
      <c r="I13" s="27">
        <f>IFERROR((VLOOKUP(A13,TAB_DIN_Outros!A$6:E$29,5,0)),0)</f>
        <v>0</v>
      </c>
      <c r="J13" s="33">
        <v>0</v>
      </c>
      <c r="K13" s="33">
        <v>0</v>
      </c>
      <c r="L13" s="69">
        <f t="shared" si="0"/>
        <v>146312.02960880357</v>
      </c>
      <c r="M13" s="25" t="s">
        <v>161</v>
      </c>
      <c r="N13" s="28">
        <f>B13/Formato_Análises_Outros!$N$31</f>
        <v>0</v>
      </c>
      <c r="O13" s="28">
        <f>C13/Formato_Análises_Outros!$N$31</f>
        <v>0</v>
      </c>
      <c r="P13" s="28">
        <f>D13/Formato_Análises_Outros!$N$31</f>
        <v>7.3418079700033419E-4</v>
      </c>
      <c r="Q13" s="28">
        <f>E13/Formato_Análises_Outros!$N$31</f>
        <v>0</v>
      </c>
      <c r="R13" s="28">
        <f>F13/Formato_Análises_Outros!$N$31</f>
        <v>1.1038633263232557E-4</v>
      </c>
      <c r="S13" s="28">
        <f>G13/Formato_Análises_Outros!$N$31</f>
        <v>0</v>
      </c>
      <c r="T13" s="28">
        <f>H13/Formato_Análises_Outros!$N$31</f>
        <v>0</v>
      </c>
      <c r="U13" s="28">
        <f>I13/Formato_Análises_Outros!$N$31</f>
        <v>0</v>
      </c>
      <c r="V13" s="28">
        <f>J13/Formato_Análises_Outros!$N$31</f>
        <v>0</v>
      </c>
      <c r="W13" s="28">
        <f>K13/Formato_Análises_Outros!$N$31</f>
        <v>0</v>
      </c>
      <c r="X13" s="1">
        <f t="shared" si="1"/>
        <v>8.4456712963266003E-4</v>
      </c>
    </row>
    <row r="14" spans="1:24" x14ac:dyDescent="0.25">
      <c r="A14" s="25" t="s">
        <v>151</v>
      </c>
      <c r="B14" s="33">
        <v>0</v>
      </c>
      <c r="C14" s="27">
        <f>IFERROR((VLOOKUP(A14,TAB_DIN_Outros!A$6:E$29,2,0)),0)</f>
        <v>0</v>
      </c>
      <c r="D14" s="27">
        <f>IFERROR((VLOOKUP(A14,TAB_DIN_Outros!A$6:E$29,3,0)),0)</f>
        <v>0</v>
      </c>
      <c r="E14" s="33">
        <v>0</v>
      </c>
      <c r="F14" s="27">
        <f>IFERROR((VLOOKUP(A14,TAB_DIN_Outros!A$6:E$29,4,0)),0)</f>
        <v>31939.837590880139</v>
      </c>
      <c r="G14" s="33">
        <v>0</v>
      </c>
      <c r="H14" s="33">
        <v>0</v>
      </c>
      <c r="I14" s="27">
        <f>IFERROR((VLOOKUP(A14,TAB_DIN_Outros!A$6:E$29,5,0)),0)</f>
        <v>782207.45052386506</v>
      </c>
      <c r="J14" s="33">
        <v>0</v>
      </c>
      <c r="K14" s="33">
        <v>0</v>
      </c>
      <c r="L14" s="69">
        <f t="shared" si="0"/>
        <v>814147.28811474517</v>
      </c>
      <c r="M14" s="25" t="s">
        <v>151</v>
      </c>
      <c r="N14" s="28">
        <f>B14/Formato_Análises_Outros!$N$31</f>
        <v>0</v>
      </c>
      <c r="O14" s="28">
        <f>C14/Formato_Análises_Outros!$N$31</f>
        <v>0</v>
      </c>
      <c r="P14" s="28">
        <f>D14/Formato_Análises_Outros!$N$31</f>
        <v>0</v>
      </c>
      <c r="Q14" s="28">
        <f>E14/Formato_Análises_Outros!$N$31</f>
        <v>0</v>
      </c>
      <c r="R14" s="28">
        <f>F14/Formato_Análises_Outros!$N$31</f>
        <v>1.8436855142524701E-4</v>
      </c>
      <c r="S14" s="28">
        <f>G14/Formato_Análises_Outros!$N$31</f>
        <v>0</v>
      </c>
      <c r="T14" s="28">
        <f>H14/Formato_Análises_Outros!$N$31</f>
        <v>0</v>
      </c>
      <c r="U14" s="28">
        <f>I14/Formato_Análises_Outros!$N$31</f>
        <v>4.5151906034831711E-3</v>
      </c>
      <c r="V14" s="28">
        <f>J14/Formato_Análises_Outros!$N$31</f>
        <v>0</v>
      </c>
      <c r="W14" s="28">
        <f>K14/Formato_Análises_Outros!$N$31</f>
        <v>0</v>
      </c>
      <c r="X14" s="1">
        <f t="shared" si="1"/>
        <v>4.6995591549084193E-3</v>
      </c>
    </row>
    <row r="15" spans="1:24" x14ac:dyDescent="0.25">
      <c r="A15" s="25" t="s">
        <v>167</v>
      </c>
      <c r="B15" s="33">
        <v>0</v>
      </c>
      <c r="C15" s="27">
        <f>IFERROR((VLOOKUP(A15,TAB_DIN_Outros!A$6:E$29,2,0)),0)</f>
        <v>179983.30660926484</v>
      </c>
      <c r="D15" s="27">
        <f>IFERROR((VLOOKUP(A15,TAB_DIN_Outros!A$6:E$29,3,0)),0)</f>
        <v>101193.81430799306</v>
      </c>
      <c r="E15" s="33">
        <v>0</v>
      </c>
      <c r="F15" s="27">
        <f>IFERROR((VLOOKUP(A15,TAB_DIN_Outros!A$6:E$29,4,0)),0)</f>
        <v>0</v>
      </c>
      <c r="G15" s="33">
        <v>0</v>
      </c>
      <c r="H15" s="33">
        <v>0</v>
      </c>
      <c r="I15" s="27">
        <f>IFERROR((VLOOKUP(A15,TAB_DIN_Outros!A$6:E$29,5,0)),0)</f>
        <v>0</v>
      </c>
      <c r="J15" s="33">
        <v>0</v>
      </c>
      <c r="K15" s="33">
        <v>0</v>
      </c>
      <c r="L15" s="69">
        <f t="shared" si="0"/>
        <v>281177.12091725791</v>
      </c>
      <c r="M15" s="25" t="s">
        <v>167</v>
      </c>
      <c r="N15" s="28">
        <f>B15/Formato_Análises_Outros!$N$31</f>
        <v>0</v>
      </c>
      <c r="O15" s="28">
        <f>C15/Formato_Análises_Outros!$N$31</f>
        <v>1.0389301894807113E-3</v>
      </c>
      <c r="P15" s="28">
        <f>D15/Formato_Análises_Outros!$N$31</f>
        <v>5.84128109733635E-4</v>
      </c>
      <c r="Q15" s="28">
        <f>E15/Formato_Análises_Outros!$N$31</f>
        <v>0</v>
      </c>
      <c r="R15" s="28">
        <f>F15/Formato_Análises_Outros!$N$31</f>
        <v>0</v>
      </c>
      <c r="S15" s="28">
        <f>G15/Formato_Análises_Outros!$N$31</f>
        <v>0</v>
      </c>
      <c r="T15" s="28">
        <f>H15/Formato_Análises_Outros!$N$31</f>
        <v>0</v>
      </c>
      <c r="U15" s="28">
        <f>I15/Formato_Análises_Outros!$N$31</f>
        <v>0</v>
      </c>
      <c r="V15" s="28">
        <f>J15/Formato_Análises_Outros!$N$31</f>
        <v>0</v>
      </c>
      <c r="W15" s="28">
        <f>K15/Formato_Análises_Outros!$N$31</f>
        <v>0</v>
      </c>
      <c r="X15" s="1">
        <f t="shared" si="1"/>
        <v>1.6230582992143468E-3</v>
      </c>
    </row>
    <row r="16" spans="1:24" x14ac:dyDescent="0.25">
      <c r="A16" s="25" t="s">
        <v>171</v>
      </c>
      <c r="B16" s="33">
        <v>0</v>
      </c>
      <c r="C16" s="27">
        <f>IFERROR((VLOOKUP(A16,TAB_DIN_Outros!A$6:E$29,2,0)),0)</f>
        <v>110635.73857271511</v>
      </c>
      <c r="D16" s="27">
        <f>IFERROR((VLOOKUP(A16,TAB_DIN_Outros!A$6:E$29,3,0)),0)</f>
        <v>87729.263140553958</v>
      </c>
      <c r="E16" s="33">
        <v>0</v>
      </c>
      <c r="F16" s="27">
        <f>IFERROR((VLOOKUP(A16,TAB_DIN_Outros!A$6:E$29,4,0)),0)</f>
        <v>224952.13576558966</v>
      </c>
      <c r="G16" s="33">
        <v>0</v>
      </c>
      <c r="H16" s="33">
        <v>0</v>
      </c>
      <c r="I16" s="27">
        <f>IFERROR((VLOOKUP(A16,TAB_DIN_Outros!A$6:E$29,5,0)),0)</f>
        <v>0</v>
      </c>
      <c r="J16" s="33">
        <v>0</v>
      </c>
      <c r="K16" s="33">
        <v>0</v>
      </c>
      <c r="L16" s="69">
        <f t="shared" si="0"/>
        <v>423317.1374788587</v>
      </c>
      <c r="M16" s="25" t="s">
        <v>171</v>
      </c>
      <c r="N16" s="28">
        <f>B16/Formato_Análises_Outros!$N$31</f>
        <v>0</v>
      </c>
      <c r="O16" s="28">
        <f>C16/Formato_Análises_Outros!$N$31</f>
        <v>6.3863038747379323E-4</v>
      </c>
      <c r="P16" s="28">
        <f>D16/Formato_Análises_Outros!$N$31</f>
        <v>5.0640574225858308E-4</v>
      </c>
      <c r="Q16" s="28">
        <f>E16/Formato_Análises_Outros!$N$31</f>
        <v>0</v>
      </c>
      <c r="R16" s="28">
        <f>F16/Formato_Análises_Outros!$N$31</f>
        <v>1.2985068973224668E-3</v>
      </c>
      <c r="S16" s="28">
        <f>G16/Formato_Análises_Outros!$N$31</f>
        <v>0</v>
      </c>
      <c r="T16" s="28">
        <f>H16/Formato_Análises_Outros!$N$31</f>
        <v>0</v>
      </c>
      <c r="U16" s="28">
        <f>I16/Formato_Análises_Outros!$N$31</f>
        <v>0</v>
      </c>
      <c r="V16" s="28">
        <f>J16/Formato_Análises_Outros!$N$31</f>
        <v>0</v>
      </c>
      <c r="W16" s="28">
        <f>K16/Formato_Análises_Outros!$N$31</f>
        <v>0</v>
      </c>
      <c r="X16" s="1">
        <f t="shared" si="1"/>
        <v>2.4435430270548439E-3</v>
      </c>
    </row>
    <row r="17" spans="1:24" x14ac:dyDescent="0.25">
      <c r="A17" s="25" t="s">
        <v>175</v>
      </c>
      <c r="B17" s="33">
        <v>0</v>
      </c>
      <c r="C17" s="27">
        <f>IFERROR((VLOOKUP(A17,TAB_DIN_Outros!A$6:E$29,2,0)),0)</f>
        <v>34319.216904254623</v>
      </c>
      <c r="D17" s="27">
        <f>IFERROR((VLOOKUP(A17,TAB_DIN_Outros!A$6:E$29,3,0)),0)</f>
        <v>0</v>
      </c>
      <c r="E17" s="33">
        <v>0</v>
      </c>
      <c r="F17" s="27">
        <f>IFERROR((VLOOKUP(A17,TAB_DIN_Outros!A$6:E$29,4,0)),0)</f>
        <v>33806.26448041822</v>
      </c>
      <c r="G17" s="33">
        <v>0</v>
      </c>
      <c r="H17" s="33">
        <v>0</v>
      </c>
      <c r="I17" s="27">
        <f>IFERROR((VLOOKUP(A17,TAB_DIN_Outros!A$6:E$29,5,0)),0)</f>
        <v>0</v>
      </c>
      <c r="J17" s="33">
        <v>0</v>
      </c>
      <c r="K17" s="33">
        <v>0</v>
      </c>
      <c r="L17" s="69">
        <f t="shared" si="0"/>
        <v>68125.481384672836</v>
      </c>
      <c r="M17" s="25" t="s">
        <v>175</v>
      </c>
      <c r="N17" s="28">
        <f>B17/Formato_Análises_Outros!$N$31</f>
        <v>0</v>
      </c>
      <c r="O17" s="28">
        <f>C17/Formato_Análises_Outros!$N$31</f>
        <v>1.9810320853018204E-4</v>
      </c>
      <c r="P17" s="28">
        <f>D17/Formato_Análises_Outros!$N$31</f>
        <v>0</v>
      </c>
      <c r="Q17" s="28">
        <f>E17/Formato_Análises_Outros!$N$31</f>
        <v>0</v>
      </c>
      <c r="R17" s="28">
        <f>F17/Formato_Análises_Outros!$N$31</f>
        <v>1.9514225749016201E-4</v>
      </c>
      <c r="S17" s="28">
        <f>G17/Formato_Análises_Outros!$N$31</f>
        <v>0</v>
      </c>
      <c r="T17" s="28">
        <f>H17/Formato_Análises_Outros!$N$31</f>
        <v>0</v>
      </c>
      <c r="U17" s="28">
        <f>I17/Formato_Análises_Outros!$N$31</f>
        <v>0</v>
      </c>
      <c r="V17" s="28">
        <f>J17/Formato_Análises_Outros!$N$31</f>
        <v>0</v>
      </c>
      <c r="W17" s="28">
        <f>K17/Formato_Análises_Outros!$N$31</f>
        <v>0</v>
      </c>
      <c r="X17" s="1">
        <f t="shared" si="1"/>
        <v>3.9324546602034413E-4</v>
      </c>
    </row>
    <row r="18" spans="1:24" x14ac:dyDescent="0.25">
      <c r="A18" s="25" t="s">
        <v>137</v>
      </c>
      <c r="B18" s="33">
        <v>0</v>
      </c>
      <c r="C18" s="27">
        <f>IFERROR((VLOOKUP(A18,TAB_DIN_Outros!A$6:E$29,2,0)),0)</f>
        <v>0</v>
      </c>
      <c r="D18" s="27">
        <f>IFERROR((VLOOKUP(A18,TAB_DIN_Outros!A$6:E$29,3,0)),0)</f>
        <v>0</v>
      </c>
      <c r="E18" s="33">
        <v>0</v>
      </c>
      <c r="F18" s="27">
        <f>IFERROR((VLOOKUP(A18,TAB_DIN_Outros!A$6:E$29,4,0)),0)</f>
        <v>0</v>
      </c>
      <c r="G18" s="33">
        <v>0</v>
      </c>
      <c r="H18" s="33">
        <v>0</v>
      </c>
      <c r="I18" s="27">
        <f>IFERROR((VLOOKUP(A18,TAB_DIN_Outros!A$6:E$29,5,0)),0)</f>
        <v>0</v>
      </c>
      <c r="J18" s="33">
        <v>0</v>
      </c>
      <c r="K18" s="33">
        <v>0</v>
      </c>
      <c r="L18" s="69">
        <f t="shared" si="0"/>
        <v>0</v>
      </c>
      <c r="M18" s="25" t="s">
        <v>137</v>
      </c>
      <c r="N18" s="28">
        <f>B18/Formato_Análises_Outros!$N$31</f>
        <v>0</v>
      </c>
      <c r="O18" s="28">
        <f>C18/Formato_Análises_Outros!$N$31</f>
        <v>0</v>
      </c>
      <c r="P18" s="28">
        <f>D18/Formato_Análises_Outros!$N$31</f>
        <v>0</v>
      </c>
      <c r="Q18" s="28">
        <f>E18/Formato_Análises_Outros!$N$31</f>
        <v>0</v>
      </c>
      <c r="R18" s="28">
        <f>F18/Formato_Análises_Outros!$N$31</f>
        <v>0</v>
      </c>
      <c r="S18" s="28">
        <f>G18/Formato_Análises_Outros!$N$31</f>
        <v>0</v>
      </c>
      <c r="T18" s="28">
        <f>H18/Formato_Análises_Outros!$N$31</f>
        <v>0</v>
      </c>
      <c r="U18" s="28">
        <f>I18/Formato_Análises_Outros!$N$31</f>
        <v>0</v>
      </c>
      <c r="V18" s="28">
        <f>J18/Formato_Análises_Outros!$N$31</f>
        <v>0</v>
      </c>
      <c r="W18" s="28">
        <f>K18/Formato_Análises_Outros!$N$31</f>
        <v>0</v>
      </c>
      <c r="X18" s="1">
        <f t="shared" si="1"/>
        <v>0</v>
      </c>
    </row>
    <row r="19" spans="1:24" x14ac:dyDescent="0.25">
      <c r="A19" s="25" t="s">
        <v>181</v>
      </c>
      <c r="B19" s="33">
        <v>0</v>
      </c>
      <c r="C19" s="27">
        <f>IFERROR((VLOOKUP(A19,TAB_DIN_Outros!A$6:E$29,2,0)),0)</f>
        <v>0</v>
      </c>
      <c r="D19" s="27">
        <f>IFERROR((VLOOKUP(A19,TAB_DIN_Outros!A$6:E$29,3,0)),0)</f>
        <v>0</v>
      </c>
      <c r="E19" s="33">
        <v>0</v>
      </c>
      <c r="F19" s="27">
        <f>IFERROR((VLOOKUP(A19,TAB_DIN_Outros!A$6:E$29,4,0)),0)</f>
        <v>19150.223823225781</v>
      </c>
      <c r="G19" s="33">
        <v>0</v>
      </c>
      <c r="H19" s="33">
        <v>0</v>
      </c>
      <c r="I19" s="27">
        <f>IFERROR((VLOOKUP(A19,TAB_DIN_Outros!A$6:E$29,5,0)),0)</f>
        <v>0</v>
      </c>
      <c r="J19" s="33">
        <v>0</v>
      </c>
      <c r="K19" s="33">
        <v>0</v>
      </c>
      <c r="L19" s="69">
        <f t="shared" si="0"/>
        <v>19150.223823225781</v>
      </c>
      <c r="M19" s="25" t="s">
        <v>181</v>
      </c>
      <c r="N19" s="28">
        <f>B19/Formato_Análises_Outros!$N$31</f>
        <v>0</v>
      </c>
      <c r="O19" s="28">
        <f>C19/Formato_Análises_Outros!$N$31</f>
        <v>0</v>
      </c>
      <c r="P19" s="28">
        <f>D19/Formato_Análises_Outros!$N$31</f>
        <v>0</v>
      </c>
      <c r="Q19" s="28">
        <f>E19/Formato_Análises_Outros!$N$31</f>
        <v>0</v>
      </c>
      <c r="R19" s="28">
        <f>F19/Formato_Análises_Outros!$N$31</f>
        <v>1.1054217216074768E-4</v>
      </c>
      <c r="S19" s="28">
        <f>G19/Formato_Análises_Outros!$N$31</f>
        <v>0</v>
      </c>
      <c r="T19" s="28">
        <f>H19/Formato_Análises_Outros!$N$31</f>
        <v>0</v>
      </c>
      <c r="U19" s="28">
        <f>I19/Formato_Análises_Outros!$N$31</f>
        <v>0</v>
      </c>
      <c r="V19" s="28">
        <f>J19/Formato_Análises_Outros!$N$31</f>
        <v>0</v>
      </c>
      <c r="W19" s="28">
        <f>K19/Formato_Análises_Outros!$N$31</f>
        <v>0</v>
      </c>
      <c r="X19" s="1">
        <f t="shared" si="1"/>
        <v>1.1054217216074772E-4</v>
      </c>
    </row>
    <row r="20" spans="1:24" x14ac:dyDescent="0.25">
      <c r="A20" s="25" t="s">
        <v>148</v>
      </c>
      <c r="B20" s="33">
        <v>0</v>
      </c>
      <c r="C20" s="27">
        <f>IFERROR((VLOOKUP(A20,TAB_DIN_Outros!A$6:E$29,2,0)),0)</f>
        <v>96589.841324928071</v>
      </c>
      <c r="D20" s="27">
        <f>IFERROR((VLOOKUP(A20,TAB_DIN_Outros!A$6:E$29,3,0)),0)</f>
        <v>0</v>
      </c>
      <c r="E20" s="33">
        <v>0</v>
      </c>
      <c r="F20" s="27">
        <f>IFERROR((VLOOKUP(A20,TAB_DIN_Outros!A$6:E$29,4,0)),0)</f>
        <v>17425551.785973161</v>
      </c>
      <c r="G20" s="33">
        <v>0</v>
      </c>
      <c r="H20" s="33">
        <v>0</v>
      </c>
      <c r="I20" s="27">
        <f>IFERROR((VLOOKUP(A20,TAB_DIN_Outros!A$6:E$29,5,0)),0)</f>
        <v>26259.56443429174</v>
      </c>
      <c r="J20" s="33">
        <v>0</v>
      </c>
      <c r="K20" s="33">
        <v>0</v>
      </c>
      <c r="L20" s="69">
        <f t="shared" si="0"/>
        <v>17548401.191732381</v>
      </c>
      <c r="M20" s="25" t="s">
        <v>148</v>
      </c>
      <c r="N20" s="28">
        <f>B20/Formato_Análises_Outros!$N$31</f>
        <v>0</v>
      </c>
      <c r="O20" s="28">
        <f>C20/Formato_Análises_Outros!$N$31</f>
        <v>5.5755227548671851E-4</v>
      </c>
      <c r="P20" s="28">
        <f>D20/Formato_Análises_Outros!$N$31</f>
        <v>0</v>
      </c>
      <c r="Q20" s="28">
        <f>E20/Formato_Análises_Outros!$N$31</f>
        <v>0</v>
      </c>
      <c r="R20" s="28">
        <f>F20/Formato_Análises_Outros!$N$31</f>
        <v>0.10058672751306771</v>
      </c>
      <c r="S20" s="28">
        <f>G20/Formato_Análises_Outros!$N$31</f>
        <v>0</v>
      </c>
      <c r="T20" s="28">
        <f>H20/Formato_Análises_Outros!$N$31</f>
        <v>0</v>
      </c>
      <c r="U20" s="28">
        <f>I20/Formato_Análises_Outros!$N$31</f>
        <v>1.5157991464523576E-4</v>
      </c>
      <c r="V20" s="28">
        <f>J20/Formato_Análises_Outros!$N$31</f>
        <v>0</v>
      </c>
      <c r="W20" s="28">
        <f>K20/Formato_Análises_Outros!$N$31</f>
        <v>0</v>
      </c>
      <c r="X20" s="1">
        <f t="shared" si="1"/>
        <v>0.10129585970319969</v>
      </c>
    </row>
    <row r="21" spans="1:24" x14ac:dyDescent="0.25">
      <c r="A21" s="25" t="s">
        <v>177</v>
      </c>
      <c r="B21" s="33">
        <v>0</v>
      </c>
      <c r="C21" s="27">
        <f>IFERROR((VLOOKUP(A21,TAB_DIN_Outros!A$6:E$29,2,0)),0)</f>
        <v>28874.721879324359</v>
      </c>
      <c r="D21" s="27">
        <f>IFERROR((VLOOKUP(A21,TAB_DIN_Outros!A$6:E$29,3,0)),0)</f>
        <v>39263.358336811129</v>
      </c>
      <c r="E21" s="33">
        <v>0</v>
      </c>
      <c r="F21" s="27">
        <f>IFERROR((VLOOKUP(A21,TAB_DIN_Outros!A$6:E$29,4,0)),0)</f>
        <v>10417327.596393349</v>
      </c>
      <c r="G21" s="33">
        <v>0</v>
      </c>
      <c r="H21" s="33">
        <v>0</v>
      </c>
      <c r="I21" s="27">
        <f>IFERROR((VLOOKUP(A21,TAB_DIN_Outros!A$6:E$29,5,0)),0)</f>
        <v>5219.5158916686805</v>
      </c>
      <c r="J21" s="33">
        <v>0</v>
      </c>
      <c r="K21" s="33">
        <v>0</v>
      </c>
      <c r="L21" s="69">
        <f t="shared" si="0"/>
        <v>10490685.192501154</v>
      </c>
      <c r="M21" s="25" t="s">
        <v>177</v>
      </c>
      <c r="N21" s="28">
        <f>B21/Formato_Análises_Outros!$N$31</f>
        <v>0</v>
      </c>
      <c r="O21" s="28">
        <f>C21/Formato_Análises_Outros!$N$31</f>
        <v>1.6667557029839049E-4</v>
      </c>
      <c r="P21" s="28">
        <f>D21/Formato_Análises_Outros!$N$31</f>
        <v>2.2664262083521715E-4</v>
      </c>
      <c r="Q21" s="28">
        <f>E21/Formato_Análises_Outros!$N$31</f>
        <v>0</v>
      </c>
      <c r="R21" s="28">
        <f>F21/Formato_Análises_Outros!$N$31</f>
        <v>6.0132666398331765E-2</v>
      </c>
      <c r="S21" s="28">
        <f>G21/Formato_Análises_Outros!$N$31</f>
        <v>0</v>
      </c>
      <c r="T21" s="28">
        <f>H21/Formato_Análises_Outros!$N$31</f>
        <v>0</v>
      </c>
      <c r="U21" s="28">
        <f>I21/Formato_Análises_Outros!$N$31</f>
        <v>3.0128975494940623E-5</v>
      </c>
      <c r="V21" s="28">
        <f>J21/Formato_Análises_Outros!$N$31</f>
        <v>0</v>
      </c>
      <c r="W21" s="28">
        <f>K21/Formato_Análises_Outros!$N$31</f>
        <v>0</v>
      </c>
      <c r="X21" s="1">
        <f t="shared" si="1"/>
        <v>6.0556113564960337E-2</v>
      </c>
    </row>
    <row r="22" spans="1:24" x14ac:dyDescent="0.25">
      <c r="A22" s="25" t="s">
        <v>159</v>
      </c>
      <c r="B22" s="33">
        <v>0</v>
      </c>
      <c r="C22" s="27">
        <f>IFERROR((VLOOKUP(A22,TAB_DIN_Outros!A$6:E$29,2,0)),0)</f>
        <v>17998.330660926484</v>
      </c>
      <c r="D22" s="27">
        <f>IFERROR((VLOOKUP(A22,TAB_DIN_Outros!A$6:E$29,3,0)),0)</f>
        <v>34752.976673182944</v>
      </c>
      <c r="E22" s="33">
        <v>0</v>
      </c>
      <c r="F22" s="27">
        <f>IFERROR((VLOOKUP(A22,TAB_DIN_Outros!A$6:E$29,4,0)),0)</f>
        <v>199677.08001845059</v>
      </c>
      <c r="G22" s="33">
        <v>0</v>
      </c>
      <c r="H22" s="33">
        <v>0</v>
      </c>
      <c r="I22" s="27">
        <f>IFERROR((VLOOKUP(A22,TAB_DIN_Outros!A$6:E$29,5,0)),0)</f>
        <v>317382.56287477759</v>
      </c>
      <c r="J22" s="33">
        <v>0</v>
      </c>
      <c r="K22" s="33">
        <v>0</v>
      </c>
      <c r="L22" s="69">
        <f t="shared" si="0"/>
        <v>569810.95022733766</v>
      </c>
      <c r="M22" s="25" t="s">
        <v>159</v>
      </c>
      <c r="N22" s="28">
        <f>B22/Formato_Análises_Outros!$N$31</f>
        <v>0</v>
      </c>
      <c r="O22" s="28">
        <f>C22/Formato_Análises_Outros!$N$31</f>
        <v>1.0389301894807112E-4</v>
      </c>
      <c r="P22" s="28">
        <f>D22/Formato_Análises_Outros!$N$31</f>
        <v>2.006070302868305E-4</v>
      </c>
      <c r="Q22" s="28">
        <f>E22/Formato_Análises_Outros!$N$31</f>
        <v>0</v>
      </c>
      <c r="R22" s="28">
        <f>F22/Formato_Análises_Outros!$N$31</f>
        <v>1.1526099308136906E-3</v>
      </c>
      <c r="S22" s="28">
        <f>G22/Formato_Análises_Outros!$N$31</f>
        <v>0</v>
      </c>
      <c r="T22" s="28">
        <f>H22/Formato_Análises_Outros!$N$31</f>
        <v>0</v>
      </c>
      <c r="U22" s="28">
        <f>I22/Formato_Análises_Outros!$N$31</f>
        <v>1.832049496130286E-3</v>
      </c>
      <c r="V22" s="28">
        <f>J22/Formato_Análises_Outros!$N$31</f>
        <v>0</v>
      </c>
      <c r="W22" s="28">
        <f>K22/Formato_Análises_Outros!$N$31</f>
        <v>0</v>
      </c>
      <c r="X22" s="1">
        <f t="shared" si="1"/>
        <v>3.2891594761788796E-3</v>
      </c>
    </row>
    <row r="23" spans="1:24" x14ac:dyDescent="0.25">
      <c r="A23" s="25" t="s">
        <v>191</v>
      </c>
      <c r="B23" s="33">
        <v>0</v>
      </c>
      <c r="C23" s="27">
        <f>IFERROR((VLOOKUP(A23,TAB_DIN_Outros!A$6:E$29,2,0)),0)</f>
        <v>2296380.0115316189</v>
      </c>
      <c r="D23" s="27">
        <f>IFERROR((VLOOKUP(A23,TAB_DIN_Outros!A$6:E$29,3,0)),0)</f>
        <v>18104796.18628506</v>
      </c>
      <c r="E23" s="33">
        <v>0</v>
      </c>
      <c r="F23" s="27">
        <f>IFERROR((VLOOKUP(A23,TAB_DIN_Outros!A$6:E$29,4,0)),0)</f>
        <v>2264454.5726052672</v>
      </c>
      <c r="G23" s="33">
        <v>0</v>
      </c>
      <c r="H23" s="33">
        <v>0</v>
      </c>
      <c r="I23" s="27">
        <f>IFERROR((VLOOKUP(A23,TAB_DIN_Outros!A$6:E$29,5,0)),0)</f>
        <v>14800.027302479848</v>
      </c>
      <c r="J23" s="33">
        <v>0</v>
      </c>
      <c r="K23" s="33">
        <v>0</v>
      </c>
      <c r="L23" s="69">
        <f t="shared" si="0"/>
        <v>22680430.797724426</v>
      </c>
      <c r="M23" s="25" t="s">
        <v>191</v>
      </c>
      <c r="N23" s="28">
        <f>B23/Formato_Análises_Outros!$N$31</f>
        <v>0</v>
      </c>
      <c r="O23" s="28">
        <f>C23/Formato_Análises_Outros!$N$31</f>
        <v>1.3255554448055974E-2</v>
      </c>
      <c r="P23" s="28">
        <f>D23/Formato_Análises_Outros!$N$31</f>
        <v>0.10450757732305463</v>
      </c>
      <c r="Q23" s="28">
        <f>E23/Formato_Análises_Outros!$N$31</f>
        <v>0</v>
      </c>
      <c r="R23" s="28">
        <f>F23/Formato_Análises_Outros!$N$31</f>
        <v>1.3071269011045883E-2</v>
      </c>
      <c r="S23" s="28">
        <f>G23/Formato_Análises_Outros!$N$31</f>
        <v>0</v>
      </c>
      <c r="T23" s="28">
        <f>H23/Formato_Análises_Outros!$N$31</f>
        <v>0</v>
      </c>
      <c r="U23" s="28">
        <f>I23/Formato_Análises_Outros!$N$31</f>
        <v>8.5431229480998876E-5</v>
      </c>
      <c r="V23" s="28">
        <f>J23/Formato_Análises_Outros!$N$31</f>
        <v>0</v>
      </c>
      <c r="W23" s="28">
        <f>K23/Formato_Análises_Outros!$N$31</f>
        <v>0</v>
      </c>
      <c r="X23" s="1">
        <f t="shared" si="1"/>
        <v>0.13091983201163754</v>
      </c>
    </row>
    <row r="24" spans="1:24" x14ac:dyDescent="0.25">
      <c r="A24" s="25" t="s">
        <v>194</v>
      </c>
      <c r="B24" s="33">
        <v>0</v>
      </c>
      <c r="C24" s="27">
        <f>IFERROR((VLOOKUP(A24,TAB_DIN_Outros!A$6:E$29,2,0)),0)</f>
        <v>884486.56417071202</v>
      </c>
      <c r="D24" s="27">
        <f>IFERROR((VLOOKUP(A24,TAB_DIN_Outros!A$6:E$29,3,0)),0)</f>
        <v>32794034.764381576</v>
      </c>
      <c r="E24" s="33">
        <v>0</v>
      </c>
      <c r="F24" s="27">
        <f>IFERROR((VLOOKUP(A24,TAB_DIN_Outros!A$6:E$29,4,0)),0)</f>
        <v>73364696.449249908</v>
      </c>
      <c r="G24" s="33">
        <v>0</v>
      </c>
      <c r="H24" s="33">
        <v>0</v>
      </c>
      <c r="I24" s="27">
        <f>IFERROR((VLOOKUP(A24,TAB_DIN_Outros!A$6:E$29,5,0)),0)</f>
        <v>688821.31205658184</v>
      </c>
      <c r="J24" s="33">
        <v>0</v>
      </c>
      <c r="K24" s="33">
        <v>0</v>
      </c>
      <c r="L24" s="69">
        <f t="shared" si="0"/>
        <v>107732039.08985879</v>
      </c>
      <c r="M24" s="25" t="s">
        <v>194</v>
      </c>
      <c r="N24" s="28">
        <f>B24/Formato_Análises_Outros!$N$31</f>
        <v>0</v>
      </c>
      <c r="O24" s="28">
        <f>C24/Formato_Análises_Outros!$N$31</f>
        <v>5.1055834622593752E-3</v>
      </c>
      <c r="P24" s="28">
        <f>D24/Formato_Análises_Outros!$N$31</f>
        <v>0.18929929332591866</v>
      </c>
      <c r="Q24" s="28">
        <f>E24/Formato_Análises_Outros!$N$31</f>
        <v>0</v>
      </c>
      <c r="R24" s="28">
        <f>F24/Formato_Análises_Outros!$N$31</f>
        <v>0.42348815242452331</v>
      </c>
      <c r="S24" s="28">
        <f>G24/Formato_Análises_Outros!$N$31</f>
        <v>0</v>
      </c>
      <c r="T24" s="28">
        <f>H24/Formato_Análises_Outros!$N$31</f>
        <v>0</v>
      </c>
      <c r="U24" s="28">
        <f>I24/Formato_Análises_Outros!$N$31</f>
        <v>3.9761312853692091E-3</v>
      </c>
      <c r="V24" s="28">
        <f>J24/Formato_Análises_Outros!$N$31</f>
        <v>0</v>
      </c>
      <c r="W24" s="28">
        <f>K24/Formato_Análises_Outros!$N$31</f>
        <v>0</v>
      </c>
      <c r="X24" s="1">
        <f t="shared" si="1"/>
        <v>0.62186916049807084</v>
      </c>
    </row>
    <row r="25" spans="1:24" x14ac:dyDescent="0.25">
      <c r="A25" s="25" t="s">
        <v>185</v>
      </c>
      <c r="B25" s="33">
        <v>0</v>
      </c>
      <c r="C25" s="27">
        <f>IFERROR((VLOOKUP(A25,TAB_DIN_Outros!A$6:E$29,2,0)),0)</f>
        <v>347785.34302721469</v>
      </c>
      <c r="D25" s="27">
        <f>IFERROR((VLOOKUP(A25,TAB_DIN_Outros!A$6:E$29,3,0)),0)</f>
        <v>14598.445999077472</v>
      </c>
      <c r="E25" s="33">
        <v>0</v>
      </c>
      <c r="F25" s="27">
        <f>IFERROR((VLOOKUP(A25,TAB_DIN_Outros!A$6:E$29,4,0)),0)</f>
        <v>3932493.062600215</v>
      </c>
      <c r="G25" s="33">
        <v>0</v>
      </c>
      <c r="H25" s="33">
        <v>0</v>
      </c>
      <c r="I25" s="27">
        <f>IFERROR((VLOOKUP(A25,TAB_DIN_Outros!A$6:E$29,5,0)),0)</f>
        <v>0</v>
      </c>
      <c r="J25" s="33">
        <v>0</v>
      </c>
      <c r="K25" s="33">
        <v>0</v>
      </c>
      <c r="L25" s="69">
        <f t="shared" si="0"/>
        <v>4294876.851626507</v>
      </c>
      <c r="M25" s="25" t="s">
        <v>185</v>
      </c>
      <c r="N25" s="28">
        <f>B25/Formato_Análises_Outros!$N$31</f>
        <v>0</v>
      </c>
      <c r="O25" s="28">
        <f>C25/Formato_Análises_Outros!$N$31</f>
        <v>2.0075455837373682E-3</v>
      </c>
      <c r="P25" s="28">
        <f>D25/Formato_Análises_Outros!$N$31</f>
        <v>8.4267627668780488E-5</v>
      </c>
      <c r="Q25" s="28">
        <f>E25/Formato_Análises_Outros!$N$31</f>
        <v>0</v>
      </c>
      <c r="R25" s="28">
        <f>F25/Formato_Análises_Outros!$N$31</f>
        <v>2.2699803885303845E-2</v>
      </c>
      <c r="S25" s="28">
        <f>G25/Formato_Análises_Outros!$N$31</f>
        <v>0</v>
      </c>
      <c r="T25" s="28">
        <f>H25/Formato_Análises_Outros!$N$31</f>
        <v>0</v>
      </c>
      <c r="U25" s="28">
        <f>I25/Formato_Análises_Outros!$N$31</f>
        <v>0</v>
      </c>
      <c r="V25" s="28">
        <f>J25/Formato_Análises_Outros!$N$31</f>
        <v>0</v>
      </c>
      <c r="W25" s="28">
        <f>K25/Formato_Análises_Outros!$N$31</f>
        <v>0</v>
      </c>
      <c r="X25" s="1">
        <f t="shared" si="1"/>
        <v>2.4791617096710003E-2</v>
      </c>
    </row>
    <row r="26" spans="1:24" x14ac:dyDescent="0.25">
      <c r="A26" s="25" t="s">
        <v>200</v>
      </c>
      <c r="B26" s="33">
        <v>0</v>
      </c>
      <c r="C26" s="27">
        <f>IFERROR((VLOOKUP(A26,TAB_DIN_Outros!A$6:E$29,2,0)),0)</f>
        <v>0</v>
      </c>
      <c r="D26" s="27">
        <f>IFERROR((VLOOKUP(A26,TAB_DIN_Outros!A$6:E$29,3,0)),0)</f>
        <v>107979.18496716235</v>
      </c>
      <c r="E26" s="33">
        <v>0</v>
      </c>
      <c r="F26" s="27">
        <f>IFERROR((VLOOKUP(A26,TAB_DIN_Outros!A$6:E$29,4,0)),0)</f>
        <v>1298871.130142553</v>
      </c>
      <c r="G26" s="33">
        <v>0</v>
      </c>
      <c r="H26" s="33">
        <v>0</v>
      </c>
      <c r="I26" s="27">
        <f>IFERROR((VLOOKUP(A26,TAB_DIN_Outros!A$6:E$29,5,0)),0)</f>
        <v>25568.428536912164</v>
      </c>
      <c r="J26" s="33">
        <v>0</v>
      </c>
      <c r="K26" s="33">
        <v>0</v>
      </c>
      <c r="L26" s="69">
        <f t="shared" si="0"/>
        <v>1432418.7436466275</v>
      </c>
      <c r="M26" s="25" t="s">
        <v>200</v>
      </c>
      <c r="N26" s="28">
        <f>B26/Formato_Análises_Outros!$N$31</f>
        <v>0</v>
      </c>
      <c r="O26" s="28">
        <f>C26/Formato_Análises_Outros!$N$31</f>
        <v>0</v>
      </c>
      <c r="P26" s="28">
        <f>D26/Formato_Análises_Outros!$N$31</f>
        <v>6.2329577787705785E-4</v>
      </c>
      <c r="Q26" s="28">
        <f>E26/Formato_Análises_Outros!$N$31</f>
        <v>0</v>
      </c>
      <c r="R26" s="28">
        <f>F26/Formato_Análises_Outros!$N$31</f>
        <v>7.4975643840102905E-3</v>
      </c>
      <c r="S26" s="28">
        <f>G26/Formato_Análises_Outros!$N$31</f>
        <v>0</v>
      </c>
      <c r="T26" s="28">
        <f>H26/Formato_Análises_Outros!$N$31</f>
        <v>0</v>
      </c>
      <c r="U26" s="28">
        <f>I26/Formato_Análises_Outros!$N$31</f>
        <v>1.4759042271762985E-4</v>
      </c>
      <c r="V26" s="28">
        <f>J26/Formato_Análises_Outros!$N$31</f>
        <v>0</v>
      </c>
      <c r="W26" s="28">
        <f>K26/Formato_Análises_Outros!$N$31</f>
        <v>0</v>
      </c>
      <c r="X26" s="1">
        <f t="shared" si="1"/>
        <v>8.2684505846049808E-3</v>
      </c>
    </row>
    <row r="27" spans="1:24" x14ac:dyDescent="0.25">
      <c r="A27" s="25" t="s">
        <v>198</v>
      </c>
      <c r="B27" s="33">
        <v>0</v>
      </c>
      <c r="C27" s="27">
        <f>IFERROR((VLOOKUP(A27,TAB_DIN_Outros!A$6:E$29,2,0)),0)</f>
        <v>196550.76998264767</v>
      </c>
      <c r="D27" s="27">
        <f>IFERROR((VLOOKUP(A27,TAB_DIN_Outros!A$6:E$29,3,0)),0)</f>
        <v>172877.56566433108</v>
      </c>
      <c r="E27" s="33">
        <v>0</v>
      </c>
      <c r="F27" s="27">
        <f>IFERROR((VLOOKUP(A27,TAB_DIN_Outros!A$6:E$29,4,0)),0)</f>
        <v>1946820.0331012374</v>
      </c>
      <c r="G27" s="33">
        <v>0</v>
      </c>
      <c r="H27" s="33">
        <v>0</v>
      </c>
      <c r="I27" s="27">
        <f>IFERROR((VLOOKUP(A27,TAB_DIN_Outros!A$6:E$29,5,0)),0)</f>
        <v>53167.068772376835</v>
      </c>
      <c r="J27" s="33">
        <v>0</v>
      </c>
      <c r="K27" s="33">
        <v>0</v>
      </c>
      <c r="L27" s="69">
        <f t="shared" si="0"/>
        <v>2369415.4375205929</v>
      </c>
      <c r="M27" s="25" t="s">
        <v>198</v>
      </c>
      <c r="N27" s="28">
        <f>B27/Formato_Análises_Outros!$N$31</f>
        <v>0</v>
      </c>
      <c r="O27" s="28">
        <f>C27/Formato_Análises_Outros!$N$31</f>
        <v>1.1345637134224107E-3</v>
      </c>
      <c r="P27" s="28">
        <f>D27/Formato_Análises_Outros!$N$31</f>
        <v>9.9791322560001286E-4</v>
      </c>
      <c r="Q27" s="28">
        <f>E27/Formato_Análises_Outros!$N$31</f>
        <v>0</v>
      </c>
      <c r="R27" s="28">
        <f>F27/Formato_Análises_Outros!$N$31</f>
        <v>1.1237765012650327E-2</v>
      </c>
      <c r="S27" s="28">
        <f>G27/Formato_Análises_Outros!$N$31</f>
        <v>0</v>
      </c>
      <c r="T27" s="28">
        <f>H27/Formato_Análises_Outros!$N$31</f>
        <v>0</v>
      </c>
      <c r="U27" s="28">
        <f>I27/Formato_Análises_Outros!$N$31</f>
        <v>3.0689997797260212E-4</v>
      </c>
      <c r="V27" s="28">
        <f>J27/Formato_Análises_Outros!$N$31</f>
        <v>0</v>
      </c>
      <c r="W27" s="28">
        <f>K27/Formato_Análises_Outros!$N$31</f>
        <v>0</v>
      </c>
      <c r="X27" s="1">
        <f t="shared" si="1"/>
        <v>1.3677141929645358E-2</v>
      </c>
    </row>
    <row r="28" spans="1:24" x14ac:dyDescent="0.25">
      <c r="A28" s="25" t="s">
        <v>173</v>
      </c>
      <c r="B28" s="33">
        <v>0</v>
      </c>
      <c r="C28" s="27">
        <f>IFERROR((VLOOKUP(A28,TAB_DIN_Outros!A$6:E$29,2,0)),0)</f>
        <v>49587.20080391856</v>
      </c>
      <c r="D28" s="27">
        <f>IFERROR((VLOOKUP(A28,TAB_DIN_Outros!A$6:E$29,3,0)),0)</f>
        <v>0</v>
      </c>
      <c r="E28" s="33">
        <v>0</v>
      </c>
      <c r="F28" s="27">
        <f>IFERROR((VLOOKUP(A28,TAB_DIN_Outros!A$6:E$29,4,0)),0)</f>
        <v>36784.98820480155</v>
      </c>
      <c r="G28" s="33">
        <v>0</v>
      </c>
      <c r="H28" s="33">
        <v>0</v>
      </c>
      <c r="I28" s="27">
        <f>IFERROR((VLOOKUP(A28,TAB_DIN_Outros!A$6:E$29,5,0)),0)</f>
        <v>62652.189030685091</v>
      </c>
      <c r="J28" s="33">
        <v>0</v>
      </c>
      <c r="K28" s="33">
        <v>0</v>
      </c>
      <c r="L28" s="69">
        <f t="shared" si="0"/>
        <v>149024.37803940519</v>
      </c>
      <c r="M28" s="25" t="s">
        <v>173</v>
      </c>
      <c r="N28" s="28">
        <f>B28/Formato_Análises_Outros!$N$31</f>
        <v>0</v>
      </c>
      <c r="O28" s="28">
        <f>C28/Formato_Análises_Outros!$N$31</f>
        <v>2.8623565650383076E-4</v>
      </c>
      <c r="P28" s="28">
        <f>D28/Formato_Análises_Outros!$N$31</f>
        <v>0</v>
      </c>
      <c r="Q28" s="28">
        <f>E28/Formato_Análises_Outros!$N$31</f>
        <v>0</v>
      </c>
      <c r="R28" s="28">
        <f>F28/Formato_Análises_Outros!$N$31</f>
        <v>2.1233655212606775E-4</v>
      </c>
      <c r="S28" s="28">
        <f>G28/Formato_Análises_Outros!$N$31</f>
        <v>0</v>
      </c>
      <c r="T28" s="28">
        <f>H28/Formato_Análises_Outros!$N$31</f>
        <v>0</v>
      </c>
      <c r="U28" s="28">
        <f>I28/Formato_Análises_Outros!$N$31</f>
        <v>3.6165159895823555E-4</v>
      </c>
      <c r="V28" s="28">
        <f>J28/Formato_Análises_Outros!$N$31</f>
        <v>0</v>
      </c>
      <c r="W28" s="28">
        <f>K28/Formato_Análises_Outros!$N$31</f>
        <v>0</v>
      </c>
      <c r="X28" s="1">
        <f t="shared" si="1"/>
        <v>8.602238075881343E-4</v>
      </c>
    </row>
    <row r="29" spans="1:24" x14ac:dyDescent="0.25">
      <c r="A29" s="25" t="s">
        <v>169</v>
      </c>
      <c r="B29" s="33">
        <v>0</v>
      </c>
      <c r="C29" s="27">
        <f>IFERROR((VLOOKUP(A29,TAB_DIN_Outros!A$6:E$29,2,0)),0)</f>
        <v>33350.906714696779</v>
      </c>
      <c r="D29" s="27">
        <f>IFERROR((VLOOKUP(A29,TAB_DIN_Outros!A$6:E$29,3,0)),0)</f>
        <v>0</v>
      </c>
      <c r="E29" s="33">
        <v>0</v>
      </c>
      <c r="F29" s="27">
        <f>IFERROR((VLOOKUP(A29,TAB_DIN_Outros!A$6:E$29,4,0)),0)</f>
        <v>131328.41933358228</v>
      </c>
      <c r="G29" s="33">
        <v>0</v>
      </c>
      <c r="H29" s="33">
        <v>0</v>
      </c>
      <c r="I29" s="27">
        <f>IFERROR((VLOOKUP(A29,TAB_DIN_Outros!A$6:E$29,5,0)),0)</f>
        <v>13329.563687482154</v>
      </c>
      <c r="J29" s="33">
        <v>0</v>
      </c>
      <c r="K29" s="33">
        <v>0</v>
      </c>
      <c r="L29" s="69">
        <f t="shared" si="0"/>
        <v>178008.88973576121</v>
      </c>
      <c r="M29" s="25" t="s">
        <v>169</v>
      </c>
      <c r="N29" s="28">
        <f>B29/Formato_Análises_Outros!$N$31</f>
        <v>0</v>
      </c>
      <c r="O29" s="28">
        <f>C29/Formato_Análises_Outros!$N$31</f>
        <v>1.925137641107758E-4</v>
      </c>
      <c r="P29" s="28">
        <f>D29/Formato_Análises_Outros!$N$31</f>
        <v>0</v>
      </c>
      <c r="Q29" s="28">
        <f>E29/Formato_Análises_Outros!$N$31</f>
        <v>0</v>
      </c>
      <c r="R29" s="28">
        <f>F29/Formato_Análises_Outros!$N$31</f>
        <v>7.580761913583905E-4</v>
      </c>
      <c r="S29" s="28">
        <f>G29/Formato_Análises_Outros!$N$31</f>
        <v>0</v>
      </c>
      <c r="T29" s="28">
        <f>H29/Formato_Análises_Outros!$N$31</f>
        <v>0</v>
      </c>
      <c r="U29" s="28">
        <f>I29/Formato_Análises_Outros!$N$31</f>
        <v>7.6943169832941464E-5</v>
      </c>
      <c r="V29" s="28">
        <f>J29/Formato_Análises_Outros!$N$31</f>
        <v>0</v>
      </c>
      <c r="W29" s="28">
        <f>K29/Formato_Análises_Outros!$N$31</f>
        <v>0</v>
      </c>
      <c r="X29" s="1">
        <f t="shared" si="1"/>
        <v>1.0275331253021083E-3</v>
      </c>
    </row>
    <row r="30" spans="1:24" x14ac:dyDescent="0.25">
      <c r="A30" s="25" t="s">
        <v>163</v>
      </c>
      <c r="B30" s="33">
        <v>0</v>
      </c>
      <c r="C30" s="27">
        <f>IFERROR((VLOOKUP(A30,TAB_DIN_Outros!A$6:E$29,2,0)),0)</f>
        <v>363755.26182265469</v>
      </c>
      <c r="D30" s="27">
        <f>IFERROR((VLOOKUP(A30,TAB_DIN_Outros!A$6:E$29,3,0)),0)</f>
        <v>0</v>
      </c>
      <c r="E30" s="33">
        <v>0</v>
      </c>
      <c r="F30" s="27">
        <f>IFERROR((VLOOKUP(A30,TAB_DIN_Outros!A$6:E$29,4,0)),0)</f>
        <v>1316727.2739912581</v>
      </c>
      <c r="G30" s="33">
        <v>0</v>
      </c>
      <c r="H30" s="33">
        <v>0</v>
      </c>
      <c r="I30" s="27">
        <f>IFERROR((VLOOKUP(A30,TAB_DIN_Outros!A$6:E$29,5,0)),0)</f>
        <v>0</v>
      </c>
      <c r="J30" s="33">
        <v>0</v>
      </c>
      <c r="K30" s="33">
        <v>0</v>
      </c>
      <c r="L30" s="69">
        <f t="shared" si="0"/>
        <v>1680482.5358139127</v>
      </c>
      <c r="M30" s="25" t="s">
        <v>163</v>
      </c>
      <c r="N30" s="28">
        <f>B30/Formato_Análises_Outros!$N$31</f>
        <v>0</v>
      </c>
      <c r="O30" s="28">
        <f>C30/Formato_Análises_Outros!$N$31</f>
        <v>2.099729859449991E-3</v>
      </c>
      <c r="P30" s="28">
        <f>D30/Formato_Análises_Outros!$N$31</f>
        <v>0</v>
      </c>
      <c r="Q30" s="28">
        <f>E30/Formato_Análises_Outros!$N$31</f>
        <v>0</v>
      </c>
      <c r="R30" s="28">
        <f>F30/Formato_Análises_Outros!$N$31</f>
        <v>7.6006366481086718E-3</v>
      </c>
      <c r="S30" s="28">
        <f>G30/Formato_Análises_Outros!$N$31</f>
        <v>0</v>
      </c>
      <c r="T30" s="28">
        <f>H30/Formato_Análises_Outros!$N$31</f>
        <v>0</v>
      </c>
      <c r="U30" s="28">
        <f>I30/Formato_Análises_Outros!$N$31</f>
        <v>0</v>
      </c>
      <c r="V30" s="28">
        <f>J30/Formato_Análises_Outros!$N$31</f>
        <v>0</v>
      </c>
      <c r="W30" s="28">
        <f>K30/Formato_Análises_Outros!$N$31</f>
        <v>0</v>
      </c>
      <c r="X30" s="1">
        <f t="shared" si="1"/>
        <v>9.7003665075586654E-3</v>
      </c>
    </row>
    <row r="31" spans="1:24" x14ac:dyDescent="0.25">
      <c r="A31" s="25" t="s">
        <v>155</v>
      </c>
      <c r="B31" s="33">
        <v>0</v>
      </c>
      <c r="C31" s="27">
        <f>IFERROR((VLOOKUP(A31,TAB_DIN_Outros!A$6:E$29,2,0)),0)</f>
        <v>34806.971665165729</v>
      </c>
      <c r="D31" s="27">
        <f>IFERROR((VLOOKUP(A31,TAB_DIN_Outros!A$6:E$29,3,0)),0)</f>
        <v>0</v>
      </c>
      <c r="E31" s="33">
        <v>0</v>
      </c>
      <c r="F31" s="27">
        <f>IFERROR((VLOOKUP(A31,TAB_DIN_Outros!A$6:E$29,4,0)),0)</f>
        <v>60384.399367408361</v>
      </c>
      <c r="G31" s="33">
        <v>0</v>
      </c>
      <c r="H31" s="33">
        <v>0</v>
      </c>
      <c r="I31" s="27">
        <f>IFERROR((VLOOKUP(A31,TAB_DIN_Outros!A$6:E$29,5,0)),0)</f>
        <v>18520.282250093354</v>
      </c>
      <c r="J31" s="33">
        <v>0</v>
      </c>
      <c r="K31" s="33">
        <v>0</v>
      </c>
      <c r="L31" s="69">
        <f t="shared" si="0"/>
        <v>113711.65328266745</v>
      </c>
      <c r="M31" s="25" t="s">
        <v>155</v>
      </c>
      <c r="N31" s="28">
        <f>B31/Formato_Análises_Outros!$N$31</f>
        <v>0</v>
      </c>
      <c r="O31" s="28">
        <f>C31/Formato_Análises_Outros!$N$31</f>
        <v>2.0091870934367474E-4</v>
      </c>
      <c r="P31" s="28">
        <f>D31/Formato_Análises_Outros!$N$31</f>
        <v>0</v>
      </c>
      <c r="Q31" s="28">
        <f>E31/Formato_Análises_Outros!$N$31</f>
        <v>0</v>
      </c>
      <c r="R31" s="28">
        <f>F31/Formato_Análises_Outros!$N$31</f>
        <v>3.4856107857077863E-4</v>
      </c>
      <c r="S31" s="28">
        <f>G31/Formato_Análises_Outros!$N$31</f>
        <v>0</v>
      </c>
      <c r="T31" s="28">
        <f>H31/Formato_Análises_Outros!$N$31</f>
        <v>0</v>
      </c>
      <c r="U31" s="28">
        <f>I31/Formato_Análises_Outros!$N$31</f>
        <v>1.069059164975652E-4</v>
      </c>
      <c r="V31" s="28">
        <f>J31/Formato_Análises_Outros!$N$31</f>
        <v>0</v>
      </c>
      <c r="W31" s="28">
        <f>K31/Formato_Análises_Outros!$N$31</f>
        <v>0</v>
      </c>
      <c r="X31" s="1">
        <f t="shared" si="1"/>
        <v>6.5638570441201884E-4</v>
      </c>
    </row>
    <row r="32" spans="1:24" x14ac:dyDescent="0.25">
      <c r="A32" s="25" t="s">
        <v>223</v>
      </c>
      <c r="B32" s="29">
        <f>SUM(B5:B31)</f>
        <v>0</v>
      </c>
      <c r="C32" s="29">
        <f>SUM(C5:C31)</f>
        <v>4675104.1856700415</v>
      </c>
      <c r="D32" s="29">
        <f t="shared" ref="D32:K32" si="2">SUM(D5:D31)</f>
        <v>51625965.309201129</v>
      </c>
      <c r="E32" s="29">
        <f t="shared" si="2"/>
        <v>0</v>
      </c>
      <c r="F32" s="29">
        <f t="shared" si="2"/>
        <v>114888855.69754212</v>
      </c>
      <c r="G32" s="29">
        <f t="shared" si="2"/>
        <v>0</v>
      </c>
      <c r="H32" s="29">
        <f t="shared" si="2"/>
        <v>0</v>
      </c>
      <c r="I32" s="29">
        <f t="shared" si="2"/>
        <v>2049151.3419070004</v>
      </c>
      <c r="J32" s="29">
        <f t="shared" si="2"/>
        <v>0</v>
      </c>
      <c r="K32" s="29">
        <f t="shared" si="2"/>
        <v>0</v>
      </c>
      <c r="L32" s="69">
        <f t="shared" si="0"/>
        <v>173239076.53432027</v>
      </c>
      <c r="M32" s="25" t="s">
        <v>223</v>
      </c>
      <c r="N32" s="28">
        <f>B32/Formato_Análises_Outros!$N$31</f>
        <v>0</v>
      </c>
      <c r="O32" s="28">
        <f>C32/Formato_Análises_Outros!$N$31</f>
        <v>2.698642984710126E-2</v>
      </c>
      <c r="P32" s="28">
        <f>D32/Formato_Análises_Outros!$N$31</f>
        <v>0.29800415900377725</v>
      </c>
      <c r="Q32" s="28">
        <f>E32/Formato_Análises_Outros!$N$31</f>
        <v>0</v>
      </c>
      <c r="R32" s="28">
        <f>F32/Formato_Análises_Outros!$N$31</f>
        <v>0.6631809519879398</v>
      </c>
      <c r="S32" s="28">
        <f>G32/Formato_Análises_Outros!$N$31</f>
        <v>0</v>
      </c>
      <c r="T32" s="28">
        <f>H32/Formato_Análises_Outros!$N$31</f>
        <v>0</v>
      </c>
      <c r="U32" s="28">
        <f>I32/Formato_Análises_Outros!$N$31</f>
        <v>1.1828459161181477E-2</v>
      </c>
      <c r="V32" s="28">
        <f>J32/Formato_Análises_Outros!$N$31</f>
        <v>0</v>
      </c>
      <c r="W32" s="28">
        <f>K32/Formato_Análises_Outros!$N$31</f>
        <v>0</v>
      </c>
      <c r="X32" s="1">
        <f t="shared" si="1"/>
        <v>1</v>
      </c>
    </row>
    <row r="36" spans="1:24" x14ac:dyDescent="0.2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24" x14ac:dyDescent="0.25">
      <c r="A37" s="2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M37" s="25"/>
      <c r="N37" s="1">
        <v>2008</v>
      </c>
      <c r="O37" s="1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</row>
    <row r="38" spans="1:24" x14ac:dyDescent="0.25">
      <c r="A38" s="25"/>
      <c r="B38" s="25" t="s">
        <v>224</v>
      </c>
      <c r="C38" s="25" t="s">
        <v>228</v>
      </c>
      <c r="D38" s="25" t="s">
        <v>15</v>
      </c>
      <c r="E38" s="25" t="s">
        <v>229</v>
      </c>
      <c r="F38" s="25" t="s">
        <v>226</v>
      </c>
      <c r="G38" s="25" t="s">
        <v>227</v>
      </c>
      <c r="H38" s="25" t="s">
        <v>131</v>
      </c>
      <c r="I38" s="25" t="s">
        <v>130</v>
      </c>
      <c r="J38" s="25" t="s">
        <v>129</v>
      </c>
      <c r="K38" s="25" t="s">
        <v>230</v>
      </c>
      <c r="L38" s="25" t="s">
        <v>404</v>
      </c>
      <c r="M38" s="25"/>
      <c r="N38" s="25" t="s">
        <v>224</v>
      </c>
      <c r="O38" s="25" t="s">
        <v>228</v>
      </c>
      <c r="P38" s="25" t="s">
        <v>15</v>
      </c>
      <c r="Q38" s="25" t="s">
        <v>229</v>
      </c>
      <c r="R38" s="25" t="s">
        <v>226</v>
      </c>
      <c r="S38" s="25" t="s">
        <v>227</v>
      </c>
      <c r="T38" s="25" t="s">
        <v>131</v>
      </c>
      <c r="U38" s="25" t="s">
        <v>130</v>
      </c>
      <c r="V38" s="25" t="s">
        <v>129</v>
      </c>
      <c r="W38" s="25" t="s">
        <v>230</v>
      </c>
    </row>
    <row r="39" spans="1:24" x14ac:dyDescent="0.25">
      <c r="A39" s="25" t="s">
        <v>132</v>
      </c>
      <c r="B39" s="27">
        <v>0</v>
      </c>
      <c r="C39" s="27">
        <f>IFERROR((VLOOKUP(A39,TAB_DIN_Outros!A$37:G$60,2,0)),0)</f>
        <v>0</v>
      </c>
      <c r="D39" s="27">
        <f>IFERROR((VLOOKUP(A39,TAB_DIN_Outros!A$37:G$60,3,0)),0)</f>
        <v>31670.468705709918</v>
      </c>
      <c r="E39" s="27">
        <v>0</v>
      </c>
      <c r="F39" s="27">
        <f>IFERROR((VLOOKUP(A39,TAB_DIN_Outros!A$37:G$60,4,0)),0)</f>
        <v>50528.29112366309</v>
      </c>
      <c r="G39" s="27">
        <f>IFERROR((VLOOKUP(A39,TAB_DIN_Outros!A$37:G$60,5,0)),0)</f>
        <v>9243.6640348997189</v>
      </c>
      <c r="H39" s="27">
        <v>0</v>
      </c>
      <c r="I39" s="27">
        <f>IFERROR((VLOOKUP(A39,TAB_DIN_Outros!A$37:G$60,6,0)),0)</f>
        <v>20968.620493214326</v>
      </c>
      <c r="J39" s="27">
        <f>IFERROR((VLOOKUP(A39,TAB_DIN_Outros!A$37:G$60,7,0)),0)</f>
        <v>0</v>
      </c>
      <c r="K39" s="27">
        <v>0</v>
      </c>
      <c r="L39" s="69">
        <f>SUM(B39:K39)</f>
        <v>112411.04435748706</v>
      </c>
      <c r="M39" s="25" t="s">
        <v>132</v>
      </c>
      <c r="N39" s="28">
        <f>B39/Formato_Análises_Outros!$O$31</f>
        <v>0</v>
      </c>
      <c r="O39" s="28">
        <f>C39/Formato_Análises_Outros!$O$31</f>
        <v>0</v>
      </c>
      <c r="P39" s="28">
        <f>D39/Formato_Análises_Outros!$O$31</f>
        <v>1.2870044957584415E-4</v>
      </c>
      <c r="Q39" s="28">
        <f>E39/Formato_Análises_Outros!$O$31</f>
        <v>0</v>
      </c>
      <c r="R39" s="28">
        <f>F39/Formato_Análises_Outros!$O$31</f>
        <v>2.0533367675553649E-4</v>
      </c>
      <c r="S39" s="28">
        <f>G39/Formato_Análises_Outros!$O$31</f>
        <v>3.7563817828978604E-5</v>
      </c>
      <c r="T39" s="28">
        <f>H39/Formato_Análises_Outros!$O$31</f>
        <v>0</v>
      </c>
      <c r="U39" s="28">
        <f>I39/Formato_Análises_Outros!$O$31</f>
        <v>8.5210955023706201E-5</v>
      </c>
      <c r="V39" s="28">
        <f>J39/Formato_Análises_Outros!$O$31</f>
        <v>0</v>
      </c>
      <c r="W39" s="28">
        <f>K39/Formato_Análises_Outros!$O$31</f>
        <v>0</v>
      </c>
      <c r="X39" s="1">
        <f>L39/$L$66</f>
        <v>4.5680889918406543E-4</v>
      </c>
    </row>
    <row r="40" spans="1:24" x14ac:dyDescent="0.25">
      <c r="A40" s="25" t="s">
        <v>134</v>
      </c>
      <c r="B40" s="27">
        <v>0</v>
      </c>
      <c r="C40" s="27">
        <f>IFERROR((VLOOKUP(A40,TAB_DIN_Outros!A$37:G$60,2,0)),0)</f>
        <v>0</v>
      </c>
      <c r="D40" s="27">
        <f>IFERROR((VLOOKUP(A40,TAB_DIN_Outros!A$37:G$60,3,0)),0)</f>
        <v>0</v>
      </c>
      <c r="E40" s="27">
        <v>0</v>
      </c>
      <c r="F40" s="27">
        <f>IFERROR((VLOOKUP(A40,TAB_DIN_Outros!A$37:G$60,4,0)),0)</f>
        <v>0</v>
      </c>
      <c r="G40" s="27">
        <f>IFERROR((VLOOKUP(A40,TAB_DIN_Outros!A$37:G$60,5,0)),0)</f>
        <v>0</v>
      </c>
      <c r="H40" s="27">
        <v>0</v>
      </c>
      <c r="I40" s="27">
        <f>IFERROR((VLOOKUP(A40,TAB_DIN_Outros!A$37:G$60,6,0)),0)</f>
        <v>0</v>
      </c>
      <c r="J40" s="27">
        <f>IFERROR((VLOOKUP(A40,TAB_DIN_Outros!A$37:G$60,7,0)),0)</f>
        <v>0</v>
      </c>
      <c r="K40" s="27">
        <v>0</v>
      </c>
      <c r="L40" s="69">
        <f t="shared" ref="L40:L66" si="3">SUM(B40:K40)</f>
        <v>0</v>
      </c>
      <c r="M40" s="25" t="s">
        <v>134</v>
      </c>
      <c r="N40" s="28">
        <f>B40/Formato_Análises_Outros!$O$31</f>
        <v>0</v>
      </c>
      <c r="O40" s="28">
        <f>C40/Formato_Análises_Outros!$O$31</f>
        <v>0</v>
      </c>
      <c r="P40" s="28">
        <f>D40/Formato_Análises_Outros!$O$31</f>
        <v>0</v>
      </c>
      <c r="Q40" s="28">
        <f>E40/Formato_Análises_Outros!$O$31</f>
        <v>0</v>
      </c>
      <c r="R40" s="28">
        <f>F40/Formato_Análises_Outros!$O$31</f>
        <v>0</v>
      </c>
      <c r="S40" s="28">
        <f>G40/Formato_Análises_Outros!$O$31</f>
        <v>0</v>
      </c>
      <c r="T40" s="28">
        <f>H40/Formato_Análises_Outros!$O$31</f>
        <v>0</v>
      </c>
      <c r="U40" s="28">
        <f>I40/Formato_Análises_Outros!$O$31</f>
        <v>0</v>
      </c>
      <c r="V40" s="28">
        <f>J40/Formato_Análises_Outros!$O$31</f>
        <v>0</v>
      </c>
      <c r="W40" s="28">
        <f>K40/Formato_Análises_Outros!$O$31</f>
        <v>0</v>
      </c>
      <c r="X40" s="1">
        <f t="shared" ref="X40:X66" si="4">L40/$L$66</f>
        <v>0</v>
      </c>
    </row>
    <row r="41" spans="1:24" x14ac:dyDescent="0.25">
      <c r="A41" s="25" t="s">
        <v>139</v>
      </c>
      <c r="B41" s="27">
        <v>0</v>
      </c>
      <c r="C41" s="27">
        <f>IFERROR((VLOOKUP(A41,TAB_DIN_Outros!A$37:G$60,2,0)),0)</f>
        <v>130339.23187433889</v>
      </c>
      <c r="D41" s="27">
        <f>IFERROR((VLOOKUP(A41,TAB_DIN_Outros!A$37:G$60,3,0)),0)</f>
        <v>0</v>
      </c>
      <c r="E41" s="27">
        <v>0</v>
      </c>
      <c r="F41" s="27">
        <f>IFERROR((VLOOKUP(A41,TAB_DIN_Outros!A$37:G$60,4,0)),0)</f>
        <v>0</v>
      </c>
      <c r="G41" s="27">
        <f>IFERROR((VLOOKUP(A41,TAB_DIN_Outros!A$37:G$60,5,0)),0)</f>
        <v>0</v>
      </c>
      <c r="H41" s="27">
        <v>0</v>
      </c>
      <c r="I41" s="27">
        <f>IFERROR((VLOOKUP(A41,TAB_DIN_Outros!A$37:G$60,6,0)),0)</f>
        <v>23045.42826130542</v>
      </c>
      <c r="J41" s="27">
        <f>IFERROR((VLOOKUP(A41,TAB_DIN_Outros!A$37:G$60,7,0)),0)</f>
        <v>0</v>
      </c>
      <c r="K41" s="27">
        <v>0</v>
      </c>
      <c r="L41" s="69">
        <f t="shared" si="3"/>
        <v>153384.66013564431</v>
      </c>
      <c r="M41" s="25" t="s">
        <v>139</v>
      </c>
      <c r="N41" s="28">
        <f>B41/Formato_Análises_Outros!$O$31</f>
        <v>0</v>
      </c>
      <c r="O41" s="28">
        <f>C41/Formato_Análises_Outros!$O$31</f>
        <v>5.2966433479316552E-4</v>
      </c>
      <c r="P41" s="28">
        <f>D41/Formato_Análises_Outros!$O$31</f>
        <v>0</v>
      </c>
      <c r="Q41" s="28">
        <f>E41/Formato_Análises_Outros!$O$31</f>
        <v>0</v>
      </c>
      <c r="R41" s="28">
        <f>F41/Formato_Análises_Outros!$O$31</f>
        <v>0</v>
      </c>
      <c r="S41" s="28">
        <f>G41/Formato_Análises_Outros!$O$31</f>
        <v>0</v>
      </c>
      <c r="T41" s="28">
        <f>H41/Formato_Análises_Outros!$O$31</f>
        <v>0</v>
      </c>
      <c r="U41" s="28">
        <f>I41/Formato_Análises_Outros!$O$31</f>
        <v>9.3650555205175562E-5</v>
      </c>
      <c r="V41" s="28">
        <f>J41/Formato_Análises_Outros!$O$31</f>
        <v>0</v>
      </c>
      <c r="W41" s="28">
        <f>K41/Formato_Análises_Outros!$O$31</f>
        <v>0</v>
      </c>
      <c r="X41" s="1">
        <f t="shared" si="4"/>
        <v>6.2331488999834111E-4</v>
      </c>
    </row>
    <row r="42" spans="1:24" x14ac:dyDescent="0.25">
      <c r="A42" s="25" t="s">
        <v>143</v>
      </c>
      <c r="B42" s="27">
        <v>0</v>
      </c>
      <c r="C42" s="27">
        <f>IFERROR((VLOOKUP(A42,TAB_DIN_Outros!A$37:G$60,2,0)),0)</f>
        <v>0</v>
      </c>
      <c r="D42" s="27">
        <f>IFERROR((VLOOKUP(A42,TAB_DIN_Outros!A$37:G$60,3,0)),0)</f>
        <v>0</v>
      </c>
      <c r="E42" s="27">
        <v>0</v>
      </c>
      <c r="F42" s="27">
        <f>IFERROR((VLOOKUP(A42,TAB_DIN_Outros!A$37:G$60,4,0)),0)</f>
        <v>0</v>
      </c>
      <c r="G42" s="27">
        <f>IFERROR((VLOOKUP(A42,TAB_DIN_Outros!A$37:G$60,5,0)),0)</f>
        <v>0</v>
      </c>
      <c r="H42" s="27">
        <v>0</v>
      </c>
      <c r="I42" s="27">
        <f>IFERROR((VLOOKUP(A42,TAB_DIN_Outros!A$37:G$60,6,0)),0)</f>
        <v>0</v>
      </c>
      <c r="J42" s="27">
        <f>IFERROR((VLOOKUP(A42,TAB_DIN_Outros!A$37:G$60,7,0)),0)</f>
        <v>0</v>
      </c>
      <c r="K42" s="27">
        <v>0</v>
      </c>
      <c r="L42" s="69">
        <f t="shared" si="3"/>
        <v>0</v>
      </c>
      <c r="M42" s="25" t="s">
        <v>143</v>
      </c>
      <c r="N42" s="28">
        <f>B42/Formato_Análises_Outros!$O$31</f>
        <v>0</v>
      </c>
      <c r="O42" s="28">
        <f>C42/Formato_Análises_Outros!$O$31</f>
        <v>0</v>
      </c>
      <c r="P42" s="28">
        <f>D42/Formato_Análises_Outros!$O$31</f>
        <v>0</v>
      </c>
      <c r="Q42" s="28">
        <f>E42/Formato_Análises_Outros!$O$31</f>
        <v>0</v>
      </c>
      <c r="R42" s="28">
        <f>F42/Formato_Análises_Outros!$O$31</f>
        <v>0</v>
      </c>
      <c r="S42" s="28">
        <f>G42/Formato_Análises_Outros!$O$31</f>
        <v>0</v>
      </c>
      <c r="T42" s="28">
        <f>H42/Formato_Análises_Outros!$O$31</f>
        <v>0</v>
      </c>
      <c r="U42" s="28">
        <f>I42/Formato_Análises_Outros!$O$31</f>
        <v>0</v>
      </c>
      <c r="V42" s="28">
        <f>J42/Formato_Análises_Outros!$O$31</f>
        <v>0</v>
      </c>
      <c r="W42" s="28">
        <f>K42/Formato_Análises_Outros!$O$31</f>
        <v>0</v>
      </c>
      <c r="X42" s="1">
        <f t="shared" si="4"/>
        <v>0</v>
      </c>
    </row>
    <row r="43" spans="1:24" x14ac:dyDescent="0.25">
      <c r="A43" s="25" t="s">
        <v>146</v>
      </c>
      <c r="B43" s="27">
        <v>0</v>
      </c>
      <c r="C43" s="27">
        <f>IFERROR((VLOOKUP(A43,TAB_DIN_Outros!A$37:G$60,2,0)),0)</f>
        <v>0</v>
      </c>
      <c r="D43" s="27">
        <f>IFERROR((VLOOKUP(A43,TAB_DIN_Outros!A$37:G$60,3,0)),0)</f>
        <v>12894.223024964913</v>
      </c>
      <c r="E43" s="27">
        <v>0</v>
      </c>
      <c r="F43" s="27">
        <f>IFERROR((VLOOKUP(A43,TAB_DIN_Outros!A$37:G$60,4,0)),0)</f>
        <v>9994.8498233581995</v>
      </c>
      <c r="G43" s="27">
        <f>IFERROR((VLOOKUP(A43,TAB_DIN_Outros!A$37:G$60,5,0)),0)</f>
        <v>0</v>
      </c>
      <c r="H43" s="27">
        <v>0</v>
      </c>
      <c r="I43" s="27">
        <f>IFERROR((VLOOKUP(A43,TAB_DIN_Outros!A$37:G$60,6,0)),0)</f>
        <v>0</v>
      </c>
      <c r="J43" s="27">
        <f>IFERROR((VLOOKUP(A43,TAB_DIN_Outros!A$37:G$60,7,0)),0)</f>
        <v>0</v>
      </c>
      <c r="K43" s="27">
        <v>0</v>
      </c>
      <c r="L43" s="69">
        <f t="shared" si="3"/>
        <v>22889.072848323114</v>
      </c>
      <c r="M43" s="25" t="s">
        <v>146</v>
      </c>
      <c r="N43" s="28">
        <f>B43/Formato_Análises_Outros!$O$31</f>
        <v>0</v>
      </c>
      <c r="O43" s="28">
        <f>C43/Formato_Análises_Outros!$O$31</f>
        <v>0</v>
      </c>
      <c r="P43" s="28">
        <f>D43/Formato_Análises_Outros!$O$31</f>
        <v>5.2398728786258625E-5</v>
      </c>
      <c r="Q43" s="28">
        <f>E43/Formato_Análises_Outros!$O$31</f>
        <v>0</v>
      </c>
      <c r="R43" s="28">
        <f>F43/Formato_Análises_Outros!$O$31</f>
        <v>4.0616439171212206E-5</v>
      </c>
      <c r="S43" s="28">
        <f>G43/Formato_Análises_Outros!$O$31</f>
        <v>0</v>
      </c>
      <c r="T43" s="28">
        <f>H43/Formato_Análises_Outros!$O$31</f>
        <v>0</v>
      </c>
      <c r="U43" s="28">
        <f>I43/Formato_Análises_Outros!$O$31</f>
        <v>0</v>
      </c>
      <c r="V43" s="28">
        <f>J43/Formato_Análises_Outros!$O$31</f>
        <v>0</v>
      </c>
      <c r="W43" s="28">
        <f>K43/Formato_Análises_Outros!$O$31</f>
        <v>0</v>
      </c>
      <c r="X43" s="1">
        <f t="shared" si="4"/>
        <v>9.3015167957470837E-5</v>
      </c>
    </row>
    <row r="44" spans="1:24" x14ac:dyDescent="0.25">
      <c r="A44" s="25" t="s">
        <v>141</v>
      </c>
      <c r="B44" s="27">
        <v>0</v>
      </c>
      <c r="C44" s="27">
        <f>IFERROR((VLOOKUP(A44,TAB_DIN_Outros!A$37:G$60,2,0)),0)</f>
        <v>0</v>
      </c>
      <c r="D44" s="27">
        <f>IFERROR((VLOOKUP(A44,TAB_DIN_Outros!A$37:G$60,3,0)),0)</f>
        <v>0</v>
      </c>
      <c r="E44" s="27">
        <v>0</v>
      </c>
      <c r="F44" s="27">
        <f>IFERROR((VLOOKUP(A44,TAB_DIN_Outros!A$37:G$60,4,0)),0)</f>
        <v>0</v>
      </c>
      <c r="G44" s="27">
        <f>IFERROR((VLOOKUP(A44,TAB_DIN_Outros!A$37:G$60,5,0)),0)</f>
        <v>0</v>
      </c>
      <c r="H44" s="27">
        <v>0</v>
      </c>
      <c r="I44" s="27">
        <f>IFERROR((VLOOKUP(A44,TAB_DIN_Outros!A$37:G$60,6,0)),0)</f>
        <v>0</v>
      </c>
      <c r="J44" s="27">
        <f>IFERROR((VLOOKUP(A44,TAB_DIN_Outros!A$37:G$60,7,0)),0)</f>
        <v>0</v>
      </c>
      <c r="K44" s="27">
        <v>0</v>
      </c>
      <c r="L44" s="69">
        <f t="shared" si="3"/>
        <v>0</v>
      </c>
      <c r="M44" s="25" t="s">
        <v>141</v>
      </c>
      <c r="N44" s="28">
        <f>B44/Formato_Análises_Outros!$O$31</f>
        <v>0</v>
      </c>
      <c r="O44" s="28">
        <f>C44/Formato_Análises_Outros!$O$31</f>
        <v>0</v>
      </c>
      <c r="P44" s="28">
        <f>D44/Formato_Análises_Outros!$O$31</f>
        <v>0</v>
      </c>
      <c r="Q44" s="28">
        <f>E44/Formato_Análises_Outros!$O$31</f>
        <v>0</v>
      </c>
      <c r="R44" s="28">
        <f>F44/Formato_Análises_Outros!$O$31</f>
        <v>0</v>
      </c>
      <c r="S44" s="28">
        <f>G44/Formato_Análises_Outros!$O$31</f>
        <v>0</v>
      </c>
      <c r="T44" s="28">
        <f>H44/Formato_Análises_Outros!$O$31</f>
        <v>0</v>
      </c>
      <c r="U44" s="28">
        <f>I44/Formato_Análises_Outros!$O$31</f>
        <v>0</v>
      </c>
      <c r="V44" s="28">
        <f>J44/Formato_Análises_Outros!$O$31</f>
        <v>0</v>
      </c>
      <c r="W44" s="28">
        <f>K44/Formato_Análises_Outros!$O$31</f>
        <v>0</v>
      </c>
      <c r="X44" s="1">
        <f t="shared" si="4"/>
        <v>0</v>
      </c>
    </row>
    <row r="45" spans="1:24" x14ac:dyDescent="0.25">
      <c r="A45" s="25" t="s">
        <v>153</v>
      </c>
      <c r="B45" s="27">
        <v>0</v>
      </c>
      <c r="C45" s="27">
        <f>IFERROR((VLOOKUP(A45,TAB_DIN_Outros!A$37:G$60,2,0)),0)</f>
        <v>0</v>
      </c>
      <c r="D45" s="27">
        <f>IFERROR((VLOOKUP(A45,TAB_DIN_Outros!A$37:G$60,3,0)),0)</f>
        <v>0</v>
      </c>
      <c r="E45" s="27">
        <v>0</v>
      </c>
      <c r="F45" s="27">
        <f>IFERROR((VLOOKUP(A45,TAB_DIN_Outros!A$37:G$60,4,0)),0)</f>
        <v>151766.7215143491</v>
      </c>
      <c r="G45" s="27">
        <f>IFERROR((VLOOKUP(A45,TAB_DIN_Outros!A$37:G$60,5,0)),0)</f>
        <v>0</v>
      </c>
      <c r="H45" s="27">
        <v>0</v>
      </c>
      <c r="I45" s="27">
        <f>IFERROR((VLOOKUP(A45,TAB_DIN_Outros!A$37:G$60,6,0)),0)</f>
        <v>2168.5815974502739</v>
      </c>
      <c r="J45" s="27">
        <f>IFERROR((VLOOKUP(A45,TAB_DIN_Outros!A$37:G$60,7,0)),0)</f>
        <v>0</v>
      </c>
      <c r="K45" s="27">
        <v>0</v>
      </c>
      <c r="L45" s="69">
        <f t="shared" si="3"/>
        <v>153935.30311179938</v>
      </c>
      <c r="M45" s="25" t="s">
        <v>153</v>
      </c>
      <c r="N45" s="28">
        <f>B45/Formato_Análises_Outros!$O$31</f>
        <v>0</v>
      </c>
      <c r="O45" s="28">
        <f>C45/Formato_Análises_Outros!$O$31</f>
        <v>0</v>
      </c>
      <c r="P45" s="28">
        <f>D45/Formato_Análises_Outros!$O$31</f>
        <v>0</v>
      </c>
      <c r="Q45" s="28">
        <f>E45/Formato_Análises_Outros!$O$31</f>
        <v>0</v>
      </c>
      <c r="R45" s="28">
        <f>F45/Formato_Análises_Outros!$O$31</f>
        <v>6.1674001326122248E-4</v>
      </c>
      <c r="S45" s="28">
        <f>G45/Formato_Análises_Outros!$O$31</f>
        <v>0</v>
      </c>
      <c r="T45" s="28">
        <f>H45/Formato_Análises_Outros!$O$31</f>
        <v>0</v>
      </c>
      <c r="U45" s="28">
        <f>I45/Formato_Análises_Outros!$O$31</f>
        <v>8.8125448703395275E-6</v>
      </c>
      <c r="V45" s="28">
        <f>J45/Formato_Análises_Outros!$O$31</f>
        <v>0</v>
      </c>
      <c r="W45" s="28">
        <f>K45/Formato_Análises_Outros!$O$31</f>
        <v>0</v>
      </c>
      <c r="X45" s="1">
        <f t="shared" si="4"/>
        <v>6.2555255813156205E-4</v>
      </c>
    </row>
    <row r="46" spans="1:24" x14ac:dyDescent="0.25">
      <c r="A46" s="25" t="s">
        <v>157</v>
      </c>
      <c r="B46" s="27">
        <v>0</v>
      </c>
      <c r="C46" s="27">
        <f>IFERROR((VLOOKUP(A46,TAB_DIN_Outros!A$37:G$60,2,0)),0)</f>
        <v>47586.430038093786</v>
      </c>
      <c r="D46" s="27">
        <f>IFERROR((VLOOKUP(A46,TAB_DIN_Outros!A$37:G$60,3,0)),0)</f>
        <v>0</v>
      </c>
      <c r="E46" s="27">
        <v>0</v>
      </c>
      <c r="F46" s="27">
        <f>IFERROR((VLOOKUP(A46,TAB_DIN_Outros!A$37:G$60,4,0)),0)</f>
        <v>2590.0614063591047</v>
      </c>
      <c r="G46" s="27">
        <f>IFERROR((VLOOKUP(A46,TAB_DIN_Outros!A$37:G$60,5,0)),0)</f>
        <v>0</v>
      </c>
      <c r="H46" s="27">
        <v>0</v>
      </c>
      <c r="I46" s="27">
        <f>IFERROR((VLOOKUP(A46,TAB_DIN_Outros!A$37:G$60,6,0)),0)</f>
        <v>19213.021127880365</v>
      </c>
      <c r="J46" s="27">
        <f>IFERROR((VLOOKUP(A46,TAB_DIN_Outros!A$37:G$60,7,0)),0)</f>
        <v>0</v>
      </c>
      <c r="K46" s="27">
        <v>0</v>
      </c>
      <c r="L46" s="69">
        <f t="shared" si="3"/>
        <v>69389.51257233326</v>
      </c>
      <c r="M46" s="25" t="s">
        <v>157</v>
      </c>
      <c r="N46" s="28">
        <f>B46/Formato_Análises_Outros!$O$31</f>
        <v>0</v>
      </c>
      <c r="O46" s="28">
        <f>C46/Formato_Análises_Outros!$O$31</f>
        <v>1.9337872756230941E-4</v>
      </c>
      <c r="P46" s="28">
        <f>D46/Formato_Análises_Outros!$O$31</f>
        <v>0</v>
      </c>
      <c r="Q46" s="28">
        <f>E46/Formato_Análises_Outros!$O$31</f>
        <v>0</v>
      </c>
      <c r="R46" s="28">
        <f>F46/Formato_Análises_Outros!$O$31</f>
        <v>1.0525327885891412E-5</v>
      </c>
      <c r="S46" s="28">
        <f>G46/Formato_Análises_Outros!$O$31</f>
        <v>0</v>
      </c>
      <c r="T46" s="28">
        <f>H46/Formato_Análises_Outros!$O$31</f>
        <v>0</v>
      </c>
      <c r="U46" s="28">
        <f>I46/Formato_Análises_Outros!$O$31</f>
        <v>7.8076661253282425E-5</v>
      </c>
      <c r="V46" s="28">
        <f>J46/Formato_Análises_Outros!$O$31</f>
        <v>0</v>
      </c>
      <c r="W46" s="28">
        <f>K46/Formato_Análises_Outros!$O$31</f>
        <v>0</v>
      </c>
      <c r="X46" s="1">
        <f t="shared" si="4"/>
        <v>2.8198071670148324E-4</v>
      </c>
    </row>
    <row r="47" spans="1:24" x14ac:dyDescent="0.25">
      <c r="A47" s="25" t="s">
        <v>161</v>
      </c>
      <c r="B47" s="27">
        <v>0</v>
      </c>
      <c r="C47" s="27">
        <f>IFERROR((VLOOKUP(A47,TAB_DIN_Outros!A$37:G$60,2,0)),0)</f>
        <v>0</v>
      </c>
      <c r="D47" s="27">
        <f>IFERROR((VLOOKUP(A47,TAB_DIN_Outros!A$37:G$60,3,0)),0)</f>
        <v>41847.166672427978</v>
      </c>
      <c r="E47" s="27">
        <v>0</v>
      </c>
      <c r="F47" s="27">
        <f>IFERROR((VLOOKUP(A47,TAB_DIN_Outros!A$37:G$60,4,0)),0)</f>
        <v>15555.664076381159</v>
      </c>
      <c r="G47" s="27">
        <f>IFERROR((VLOOKUP(A47,TAB_DIN_Outros!A$37:G$60,5,0)),0)</f>
        <v>0</v>
      </c>
      <c r="H47" s="27">
        <v>0</v>
      </c>
      <c r="I47" s="27">
        <f>IFERROR((VLOOKUP(A47,TAB_DIN_Outros!A$37:G$60,6,0)),0)</f>
        <v>0</v>
      </c>
      <c r="J47" s="27">
        <f>IFERROR((VLOOKUP(A47,TAB_DIN_Outros!A$37:G$60,7,0)),0)</f>
        <v>365395.80207822018</v>
      </c>
      <c r="K47" s="27">
        <v>0</v>
      </c>
      <c r="L47" s="69">
        <f t="shared" si="3"/>
        <v>422798.63282702933</v>
      </c>
      <c r="M47" s="25" t="s">
        <v>161</v>
      </c>
      <c r="N47" s="28">
        <f>B47/Formato_Análises_Outros!$O$31</f>
        <v>0</v>
      </c>
      <c r="O47" s="28">
        <f>C47/Formato_Análises_Outros!$O$31</f>
        <v>0</v>
      </c>
      <c r="P47" s="28">
        <f>D47/Formato_Análises_Outros!$O$31</f>
        <v>1.7005587174166945E-4</v>
      </c>
      <c r="Q47" s="28">
        <f>E47/Formato_Análises_Outros!$O$31</f>
        <v>0</v>
      </c>
      <c r="R47" s="28">
        <f>F47/Formato_Análises_Outros!$O$31</f>
        <v>6.3214124763493504E-5</v>
      </c>
      <c r="S47" s="28">
        <f>G47/Formato_Análises_Outros!$O$31</f>
        <v>0</v>
      </c>
      <c r="T47" s="28">
        <f>H47/Formato_Análises_Outros!$O$31</f>
        <v>0</v>
      </c>
      <c r="U47" s="28">
        <f>I47/Formato_Análises_Outros!$O$31</f>
        <v>0</v>
      </c>
      <c r="V47" s="28">
        <f>J47/Formato_Análises_Outros!$O$31</f>
        <v>1.4848723723534473E-3</v>
      </c>
      <c r="W47" s="28">
        <f>K47/Formato_Análises_Outros!$O$31</f>
        <v>0</v>
      </c>
      <c r="X47" s="1">
        <f t="shared" si="4"/>
        <v>1.7181423688586103E-3</v>
      </c>
    </row>
    <row r="48" spans="1:24" x14ac:dyDescent="0.25">
      <c r="A48" s="25" t="s">
        <v>151</v>
      </c>
      <c r="B48" s="27">
        <v>0</v>
      </c>
      <c r="C48" s="27">
        <f>IFERROR((VLOOKUP(A48,TAB_DIN_Outros!A$37:G$60,2,0)),0)</f>
        <v>134270.21089855712</v>
      </c>
      <c r="D48" s="27">
        <f>IFERROR((VLOOKUP(A48,TAB_DIN_Outros!A$37:G$60,3,0)),0)</f>
        <v>5953.4023008372333</v>
      </c>
      <c r="E48" s="27">
        <v>0</v>
      </c>
      <c r="F48" s="27">
        <f>IFERROR((VLOOKUP(A48,TAB_DIN_Outros!A$37:G$60,4,0)),0)</f>
        <v>97553.881093450778</v>
      </c>
      <c r="G48" s="27">
        <f>IFERROR((VLOOKUP(A48,TAB_DIN_Outros!A$37:G$60,5,0)),0)</f>
        <v>0</v>
      </c>
      <c r="H48" s="27">
        <v>0</v>
      </c>
      <c r="I48" s="27">
        <f>IFERROR((VLOOKUP(A48,TAB_DIN_Outros!A$37:G$60,6,0)),0)</f>
        <v>338325.92144797882</v>
      </c>
      <c r="J48" s="27">
        <f>IFERROR((VLOOKUP(A48,TAB_DIN_Outros!A$37:G$60,7,0)),0)</f>
        <v>0</v>
      </c>
      <c r="K48" s="27">
        <v>0</v>
      </c>
      <c r="L48" s="69">
        <f t="shared" si="3"/>
        <v>576103.41574082396</v>
      </c>
      <c r="M48" s="25" t="s">
        <v>151</v>
      </c>
      <c r="N48" s="28">
        <f>B48/Formato_Análises_Outros!$O$31</f>
        <v>0</v>
      </c>
      <c r="O48" s="28">
        <f>C48/Formato_Análises_Outros!$O$31</f>
        <v>5.456387989664377E-4</v>
      </c>
      <c r="P48" s="28">
        <f>D48/Formato_Análises_Outros!$O$31</f>
        <v>2.4193060094670353E-5</v>
      </c>
      <c r="Q48" s="28">
        <f>E48/Formato_Análises_Outros!$O$31</f>
        <v>0</v>
      </c>
      <c r="R48" s="28">
        <f>F48/Formato_Análises_Outros!$O$31</f>
        <v>3.9643329788586156E-4</v>
      </c>
      <c r="S48" s="28">
        <f>G48/Formato_Análises_Outros!$O$31</f>
        <v>0</v>
      </c>
      <c r="T48" s="28">
        <f>H48/Formato_Análises_Outros!$O$31</f>
        <v>0</v>
      </c>
      <c r="U48" s="28">
        <f>I48/Formato_Análises_Outros!$O$31</f>
        <v>1.3748675019030021E-3</v>
      </c>
      <c r="V48" s="28">
        <f>J48/Formato_Análises_Outros!$O$31</f>
        <v>0</v>
      </c>
      <c r="W48" s="28">
        <f>K48/Formato_Análises_Outros!$O$31</f>
        <v>0</v>
      </c>
      <c r="X48" s="1">
        <f t="shared" si="4"/>
        <v>2.3411326588499717E-3</v>
      </c>
    </row>
    <row r="49" spans="1:24" x14ac:dyDescent="0.25">
      <c r="A49" s="25" t="s">
        <v>167</v>
      </c>
      <c r="B49" s="27">
        <v>0</v>
      </c>
      <c r="C49" s="27">
        <f>IFERROR((VLOOKUP(A49,TAB_DIN_Outros!A$37:G$60,2,0)),0)</f>
        <v>42416.504317526596</v>
      </c>
      <c r="D49" s="27">
        <f>IFERROR((VLOOKUP(A49,TAB_DIN_Outros!A$37:G$60,3,0)),0)</f>
        <v>57900.788748850617</v>
      </c>
      <c r="E49" s="27">
        <v>0</v>
      </c>
      <c r="F49" s="27">
        <f>IFERROR((VLOOKUP(A49,TAB_DIN_Outros!A$37:G$60,4,0)),0)</f>
        <v>0</v>
      </c>
      <c r="G49" s="27">
        <f>IFERROR((VLOOKUP(A49,TAB_DIN_Outros!A$37:G$60,5,0)),0)</f>
        <v>0</v>
      </c>
      <c r="H49" s="27">
        <v>0</v>
      </c>
      <c r="I49" s="27">
        <f>IFERROR((VLOOKUP(A49,TAB_DIN_Outros!A$37:G$60,6,0)),0)</f>
        <v>8733.8094273487131</v>
      </c>
      <c r="J49" s="27">
        <f>IFERROR((VLOOKUP(A49,TAB_DIN_Outros!A$37:G$60,7,0)),0)</f>
        <v>0</v>
      </c>
      <c r="K49" s="27">
        <v>0</v>
      </c>
      <c r="L49" s="69">
        <f t="shared" si="3"/>
        <v>109051.10249372592</v>
      </c>
      <c r="M49" s="25" t="s">
        <v>167</v>
      </c>
      <c r="N49" s="28">
        <f>B49/Formato_Análises_Outros!$O$31</f>
        <v>0</v>
      </c>
      <c r="O49" s="28">
        <f>C49/Formato_Análises_Outros!$O$31</f>
        <v>1.7236951008928994E-4</v>
      </c>
      <c r="P49" s="28">
        <f>D49/Formato_Análises_Outros!$O$31</f>
        <v>2.3529356676143997E-4</v>
      </c>
      <c r="Q49" s="28">
        <f>E49/Formato_Análises_Outros!$O$31</f>
        <v>0</v>
      </c>
      <c r="R49" s="28">
        <f>F49/Formato_Análises_Outros!$O$31</f>
        <v>0</v>
      </c>
      <c r="S49" s="28">
        <f>G49/Formato_Análises_Outros!$O$31</f>
        <v>0</v>
      </c>
      <c r="T49" s="28">
        <f>H49/Formato_Análises_Outros!$O$31</f>
        <v>0</v>
      </c>
      <c r="U49" s="28">
        <f>I49/Formato_Análises_Outros!$O$31</f>
        <v>3.5491902890811002E-5</v>
      </c>
      <c r="V49" s="28">
        <f>J49/Formato_Análises_Outros!$O$31</f>
        <v>0</v>
      </c>
      <c r="W49" s="28">
        <f>K49/Formato_Análises_Outros!$O$31</f>
        <v>0</v>
      </c>
      <c r="X49" s="1">
        <f t="shared" si="4"/>
        <v>4.431549797415409E-4</v>
      </c>
    </row>
    <row r="50" spans="1:24" x14ac:dyDescent="0.25">
      <c r="A50" s="25" t="s">
        <v>171</v>
      </c>
      <c r="B50" s="27">
        <v>0</v>
      </c>
      <c r="C50" s="27">
        <f>IFERROR((VLOOKUP(A50,TAB_DIN_Outros!A$37:G$60,2,0)),0)</f>
        <v>71889.499664691684</v>
      </c>
      <c r="D50" s="27">
        <f>IFERROR((VLOOKUP(A50,TAB_DIN_Outros!A$37:G$60,3,0)),0)</f>
        <v>704449.1160996384</v>
      </c>
      <c r="E50" s="27">
        <v>0</v>
      </c>
      <c r="F50" s="27">
        <f>IFERROR((VLOOKUP(A50,TAB_DIN_Outros!A$37:G$60,4,0)),0)</f>
        <v>0</v>
      </c>
      <c r="G50" s="27">
        <f>IFERROR((VLOOKUP(A50,TAB_DIN_Outros!A$37:G$60,5,0)),0)</f>
        <v>0</v>
      </c>
      <c r="H50" s="27">
        <v>0</v>
      </c>
      <c r="I50" s="27">
        <f>IFERROR((VLOOKUP(A50,TAB_DIN_Outros!A$37:G$60,6,0)),0)</f>
        <v>0</v>
      </c>
      <c r="J50" s="27">
        <f>IFERROR((VLOOKUP(A50,TAB_DIN_Outros!A$37:G$60,7,0)),0)</f>
        <v>0</v>
      </c>
      <c r="K50" s="27">
        <v>0</v>
      </c>
      <c r="L50" s="69">
        <f t="shared" si="3"/>
        <v>776338.61576433014</v>
      </c>
      <c r="M50" s="25" t="s">
        <v>171</v>
      </c>
      <c r="N50" s="28">
        <f>B50/Formato_Análises_Outros!$O$31</f>
        <v>0</v>
      </c>
      <c r="O50" s="28">
        <f>C50/Formato_Análises_Outros!$O$31</f>
        <v>2.9214000628163171E-4</v>
      </c>
      <c r="P50" s="28">
        <f>D50/Formato_Análises_Outros!$O$31</f>
        <v>2.8626958062349019E-3</v>
      </c>
      <c r="Q50" s="28">
        <f>E50/Formato_Análises_Outros!$O$31</f>
        <v>0</v>
      </c>
      <c r="R50" s="28">
        <f>F50/Formato_Análises_Outros!$O$31</f>
        <v>0</v>
      </c>
      <c r="S50" s="28">
        <f>G50/Formato_Análises_Outros!$O$31</f>
        <v>0</v>
      </c>
      <c r="T50" s="28">
        <f>H50/Formato_Análises_Outros!$O$31</f>
        <v>0</v>
      </c>
      <c r="U50" s="28">
        <f>I50/Formato_Análises_Outros!$O$31</f>
        <v>0</v>
      </c>
      <c r="V50" s="28">
        <f>J50/Formato_Análises_Outros!$O$31</f>
        <v>0</v>
      </c>
      <c r="W50" s="28">
        <f>K50/Formato_Análises_Outros!$O$31</f>
        <v>0</v>
      </c>
      <c r="X50" s="1">
        <f t="shared" si="4"/>
        <v>3.1548358125165336E-3</v>
      </c>
    </row>
    <row r="51" spans="1:24" x14ac:dyDescent="0.25">
      <c r="A51" s="25" t="s">
        <v>175</v>
      </c>
      <c r="B51" s="27">
        <v>0</v>
      </c>
      <c r="C51" s="27">
        <f>IFERROR((VLOOKUP(A51,TAB_DIN_Outros!A$37:G$60,2,0)),0)</f>
        <v>84579.780846636189</v>
      </c>
      <c r="D51" s="27">
        <f>IFERROR((VLOOKUP(A51,TAB_DIN_Outros!A$37:G$60,3,0)),0)</f>
        <v>372102.08968287439</v>
      </c>
      <c r="E51" s="27">
        <v>0</v>
      </c>
      <c r="F51" s="27">
        <f>IFERROR((VLOOKUP(A51,TAB_DIN_Outros!A$37:G$60,4,0)),0)</f>
        <v>1525828.2878950241</v>
      </c>
      <c r="G51" s="27">
        <f>IFERROR((VLOOKUP(A51,TAB_DIN_Outros!A$37:G$60,5,0)),0)</f>
        <v>0</v>
      </c>
      <c r="H51" s="27">
        <v>0</v>
      </c>
      <c r="I51" s="27">
        <f>IFERROR((VLOOKUP(A51,TAB_DIN_Outros!A$37:G$60,6,0)),0)</f>
        <v>57537.092462130902</v>
      </c>
      <c r="J51" s="27">
        <f>IFERROR((VLOOKUP(A51,TAB_DIN_Outros!A$37:G$60,7,0)),0)</f>
        <v>0</v>
      </c>
      <c r="K51" s="27">
        <v>0</v>
      </c>
      <c r="L51" s="69">
        <f t="shared" si="3"/>
        <v>2040047.2508866654</v>
      </c>
      <c r="M51" s="25" t="s">
        <v>175</v>
      </c>
      <c r="N51" s="28">
        <f>B51/Formato_Análises_Outros!$O$31</f>
        <v>0</v>
      </c>
      <c r="O51" s="28">
        <f>C51/Formato_Análises_Outros!$O$31</f>
        <v>3.4370996909262325E-4</v>
      </c>
      <c r="P51" s="28">
        <f>D51/Formato_Análises_Outros!$O$31</f>
        <v>1.5121249601734786E-3</v>
      </c>
      <c r="Q51" s="28">
        <f>E51/Formato_Análises_Outros!$O$31</f>
        <v>0</v>
      </c>
      <c r="R51" s="28">
        <f>F51/Formato_Análises_Outros!$O$31</f>
        <v>6.2005645843891607E-3</v>
      </c>
      <c r="S51" s="28">
        <f>G51/Formato_Análises_Outros!$O$31</f>
        <v>0</v>
      </c>
      <c r="T51" s="28">
        <f>H51/Formato_Análises_Outros!$O$31</f>
        <v>0</v>
      </c>
      <c r="U51" s="28">
        <f>I51/Formato_Análises_Outros!$O$31</f>
        <v>2.3381560077221375E-4</v>
      </c>
      <c r="V51" s="28">
        <f>J51/Formato_Análises_Outros!$O$31</f>
        <v>0</v>
      </c>
      <c r="W51" s="28">
        <f>K51/Formato_Análises_Outros!$O$31</f>
        <v>0</v>
      </c>
      <c r="X51" s="1">
        <f t="shared" si="4"/>
        <v>8.2902151144274763E-3</v>
      </c>
    </row>
    <row r="52" spans="1:24" x14ac:dyDescent="0.25">
      <c r="A52" s="25" t="s">
        <v>137</v>
      </c>
      <c r="B52" s="27">
        <v>0</v>
      </c>
      <c r="C52" s="27">
        <f>IFERROR((VLOOKUP(A52,TAB_DIN_Outros!A$37:G$60,2,0)),0)</f>
        <v>0</v>
      </c>
      <c r="D52" s="27">
        <f>IFERROR((VLOOKUP(A52,TAB_DIN_Outros!A$37:G$60,3,0)),0)</f>
        <v>55266.539943170421</v>
      </c>
      <c r="E52" s="27">
        <v>0</v>
      </c>
      <c r="F52" s="27">
        <f>IFERROR((VLOOKUP(A52,TAB_DIN_Outros!A$37:G$60,4,0)),0)</f>
        <v>0</v>
      </c>
      <c r="G52" s="27">
        <f>IFERROR((VLOOKUP(A52,TAB_DIN_Outros!A$37:G$60,5,0)),0)</f>
        <v>0</v>
      </c>
      <c r="H52" s="27">
        <v>0</v>
      </c>
      <c r="I52" s="27">
        <f>IFERROR((VLOOKUP(A52,TAB_DIN_Outros!A$37:G$60,6,0)),0)</f>
        <v>0</v>
      </c>
      <c r="J52" s="27">
        <f>IFERROR((VLOOKUP(A52,TAB_DIN_Outros!A$37:G$60,7,0)),0)</f>
        <v>0</v>
      </c>
      <c r="K52" s="27">
        <v>0</v>
      </c>
      <c r="L52" s="69">
        <f t="shared" si="3"/>
        <v>55266.539943170421</v>
      </c>
      <c r="M52" s="25" t="s">
        <v>137</v>
      </c>
      <c r="N52" s="28">
        <f>B52/Formato_Análises_Outros!$O$31</f>
        <v>0</v>
      </c>
      <c r="O52" s="28">
        <f>C52/Formato_Análises_Outros!$O$31</f>
        <v>0</v>
      </c>
      <c r="P52" s="28">
        <f>D52/Formato_Análises_Outros!$O$31</f>
        <v>2.245886729142407E-4</v>
      </c>
      <c r="Q52" s="28">
        <f>E52/Formato_Análises_Outros!$O$31</f>
        <v>0</v>
      </c>
      <c r="R52" s="28">
        <f>F52/Formato_Análises_Outros!$O$31</f>
        <v>0</v>
      </c>
      <c r="S52" s="28">
        <f>G52/Formato_Análises_Outros!$O$31</f>
        <v>0</v>
      </c>
      <c r="T52" s="28">
        <f>H52/Formato_Análises_Outros!$O$31</f>
        <v>0</v>
      </c>
      <c r="U52" s="28">
        <f>I52/Formato_Análises_Outros!$O$31</f>
        <v>0</v>
      </c>
      <c r="V52" s="28">
        <f>J52/Formato_Análises_Outros!$O$31</f>
        <v>0</v>
      </c>
      <c r="W52" s="28">
        <f>K52/Formato_Análises_Outros!$O$31</f>
        <v>0</v>
      </c>
      <c r="X52" s="1">
        <f t="shared" si="4"/>
        <v>2.245886729142407E-4</v>
      </c>
    </row>
    <row r="53" spans="1:24" x14ac:dyDescent="0.25">
      <c r="A53" s="25" t="s">
        <v>181</v>
      </c>
      <c r="B53" s="27">
        <v>0</v>
      </c>
      <c r="C53" s="27">
        <f>IFERROR((VLOOKUP(A53,TAB_DIN_Outros!A$37:G$60,2,0)),0)</f>
        <v>0</v>
      </c>
      <c r="D53" s="27">
        <f>IFERROR((VLOOKUP(A53,TAB_DIN_Outros!A$37:G$60,3,0)),0)</f>
        <v>0</v>
      </c>
      <c r="E53" s="27">
        <v>0</v>
      </c>
      <c r="F53" s="27">
        <f>IFERROR((VLOOKUP(A53,TAB_DIN_Outros!A$37:G$60,4,0)),0)</f>
        <v>16254.164888726034</v>
      </c>
      <c r="G53" s="27">
        <f>IFERROR((VLOOKUP(A53,TAB_DIN_Outros!A$37:G$60,5,0)),0)</f>
        <v>0</v>
      </c>
      <c r="H53" s="27">
        <v>0</v>
      </c>
      <c r="I53" s="27">
        <f>IFERROR((VLOOKUP(A53,TAB_DIN_Outros!A$37:G$60,6,0)),0)</f>
        <v>0</v>
      </c>
      <c r="J53" s="27">
        <f>IFERROR((VLOOKUP(A53,TAB_DIN_Outros!A$37:G$60,7,0)),0)</f>
        <v>0</v>
      </c>
      <c r="K53" s="27">
        <v>0</v>
      </c>
      <c r="L53" s="69">
        <f t="shared" si="3"/>
        <v>16254.164888726034</v>
      </c>
      <c r="M53" s="25" t="s">
        <v>181</v>
      </c>
      <c r="N53" s="28">
        <f>B53/Formato_Análises_Outros!$O$31</f>
        <v>0</v>
      </c>
      <c r="O53" s="28">
        <f>C53/Formato_Análises_Outros!$O$31</f>
        <v>0</v>
      </c>
      <c r="P53" s="28">
        <f>D53/Formato_Análises_Outros!$O$31</f>
        <v>0</v>
      </c>
      <c r="Q53" s="28">
        <f>E53/Formato_Análises_Outros!$O$31</f>
        <v>0</v>
      </c>
      <c r="R53" s="28">
        <f>F53/Formato_Análises_Outros!$O$31</f>
        <v>6.6052648228783108E-5</v>
      </c>
      <c r="S53" s="28">
        <f>G53/Formato_Análises_Outros!$O$31</f>
        <v>0</v>
      </c>
      <c r="T53" s="28">
        <f>H53/Formato_Análises_Outros!$O$31</f>
        <v>0</v>
      </c>
      <c r="U53" s="28">
        <f>I53/Formato_Análises_Outros!$O$31</f>
        <v>0</v>
      </c>
      <c r="V53" s="28">
        <f>J53/Formato_Análises_Outros!$O$31</f>
        <v>0</v>
      </c>
      <c r="W53" s="28">
        <f>K53/Formato_Análises_Outros!$O$31</f>
        <v>0</v>
      </c>
      <c r="X53" s="1">
        <f t="shared" si="4"/>
        <v>6.6052648228783108E-5</v>
      </c>
    </row>
    <row r="54" spans="1:24" x14ac:dyDescent="0.25">
      <c r="A54" s="25" t="s">
        <v>148</v>
      </c>
      <c r="B54" s="27">
        <v>0</v>
      </c>
      <c r="C54" s="27">
        <f>IFERROR((VLOOKUP(A54,TAB_DIN_Outros!A$37:G$60,2,0)),0)</f>
        <v>68611.134538138722</v>
      </c>
      <c r="D54" s="27">
        <f>IFERROR((VLOOKUP(A54,TAB_DIN_Outros!A$37:G$60,3,0)),0)</f>
        <v>1047984.0521214299</v>
      </c>
      <c r="E54" s="27">
        <v>0</v>
      </c>
      <c r="F54" s="27">
        <f>IFERROR((VLOOKUP(A54,TAB_DIN_Outros!A$37:G$60,4,0)),0)</f>
        <v>12505345.019178253</v>
      </c>
      <c r="G54" s="27">
        <f>IFERROR((VLOOKUP(A54,TAB_DIN_Outros!A$37:G$60,5,0)),0)</f>
        <v>0</v>
      </c>
      <c r="H54" s="27">
        <v>0</v>
      </c>
      <c r="I54" s="27">
        <f>IFERROR((VLOOKUP(A54,TAB_DIN_Outros!A$37:G$60,6,0)),0)</f>
        <v>184190.07552387603</v>
      </c>
      <c r="J54" s="27">
        <f>IFERROR((VLOOKUP(A54,TAB_DIN_Outros!A$37:G$60,7,0)),0)</f>
        <v>0</v>
      </c>
      <c r="K54" s="27">
        <v>0</v>
      </c>
      <c r="L54" s="69">
        <f t="shared" si="3"/>
        <v>13806130.281361697</v>
      </c>
      <c r="M54" s="25" t="s">
        <v>148</v>
      </c>
      <c r="N54" s="28">
        <f>B54/Formato_Análises_Outros!$O$31</f>
        <v>0</v>
      </c>
      <c r="O54" s="28">
        <f>C54/Formato_Análises_Outros!$O$31</f>
        <v>2.7881759322921401E-4</v>
      </c>
      <c r="P54" s="28">
        <f>D54/Formato_Análises_Outros!$O$31</f>
        <v>4.2587313724228495E-3</v>
      </c>
      <c r="Q54" s="28">
        <f>E54/Formato_Análises_Outros!$O$31</f>
        <v>0</v>
      </c>
      <c r="R54" s="28">
        <f>F54/Formato_Análises_Outros!$O$31</f>
        <v>5.0818430918236304E-2</v>
      </c>
      <c r="S54" s="28">
        <f>G54/Formato_Análises_Outros!$O$31</f>
        <v>0</v>
      </c>
      <c r="T54" s="28">
        <f>H54/Formato_Análises_Outros!$O$31</f>
        <v>0</v>
      </c>
      <c r="U54" s="28">
        <f>I54/Formato_Análises_Outros!$O$31</f>
        <v>7.4849999056242757E-4</v>
      </c>
      <c r="V54" s="28">
        <f>J54/Formato_Análises_Outros!$O$31</f>
        <v>0</v>
      </c>
      <c r="W54" s="28">
        <f>K54/Formato_Análises_Outros!$O$31</f>
        <v>0</v>
      </c>
      <c r="X54" s="1">
        <f t="shared" si="4"/>
        <v>5.6104479874450795E-2</v>
      </c>
    </row>
    <row r="55" spans="1:24" x14ac:dyDescent="0.25">
      <c r="A55" s="25" t="s">
        <v>177</v>
      </c>
      <c r="B55" s="27">
        <v>0</v>
      </c>
      <c r="C55" s="27">
        <f>IFERROR((VLOOKUP(A55,TAB_DIN_Outros!A$37:G$60,2,0)),0)</f>
        <v>453041.5086315964</v>
      </c>
      <c r="D55" s="27">
        <f>IFERROR((VLOOKUP(A55,TAB_DIN_Outros!A$37:G$60,3,0)),0)</f>
        <v>2446909.5281970091</v>
      </c>
      <c r="E55" s="27">
        <v>0</v>
      </c>
      <c r="F55" s="27">
        <f>IFERROR((VLOOKUP(A55,TAB_DIN_Outros!A$37:G$60,4,0)),0)</f>
        <v>808442.4608864584</v>
      </c>
      <c r="G55" s="27">
        <f>IFERROR((VLOOKUP(A55,TAB_DIN_Outros!A$37:G$60,5,0)),0)</f>
        <v>142009.80384118139</v>
      </c>
      <c r="H55" s="27">
        <v>0</v>
      </c>
      <c r="I55" s="27">
        <f>IFERROR((VLOOKUP(A55,TAB_DIN_Outros!A$37:G$60,6,0)),0)</f>
        <v>256961.62365963095</v>
      </c>
      <c r="J55" s="27">
        <f>IFERROR((VLOOKUP(A55,TAB_DIN_Outros!A$37:G$60,7,0)),0)</f>
        <v>0</v>
      </c>
      <c r="K55" s="27">
        <v>0</v>
      </c>
      <c r="L55" s="69">
        <f t="shared" si="3"/>
        <v>4107364.9252158762</v>
      </c>
      <c r="M55" s="25" t="s">
        <v>177</v>
      </c>
      <c r="N55" s="28">
        <f>B55/Formato_Análises_Outros!$O$31</f>
        <v>0</v>
      </c>
      <c r="O55" s="28">
        <f>C55/Formato_Análises_Outros!$O$31</f>
        <v>1.8410414566075852E-3</v>
      </c>
      <c r="P55" s="28">
        <f>D55/Formato_Análises_Outros!$O$31</f>
        <v>9.9435963287020958E-3</v>
      </c>
      <c r="Q55" s="28">
        <f>E55/Formato_Análises_Outros!$O$31</f>
        <v>0</v>
      </c>
      <c r="R55" s="28">
        <f>F55/Formato_Análises_Outros!$O$31</f>
        <v>3.2852973897898202E-3</v>
      </c>
      <c r="S55" s="28">
        <f>G55/Formato_Análises_Outros!$O$31</f>
        <v>5.7709046772782191E-4</v>
      </c>
      <c r="T55" s="28">
        <f>H55/Formato_Análises_Outros!$O$31</f>
        <v>0</v>
      </c>
      <c r="U55" s="28">
        <f>I55/Formato_Análises_Outros!$O$31</f>
        <v>1.0442244096870892E-3</v>
      </c>
      <c r="V55" s="28">
        <f>J55/Formato_Análises_Outros!$O$31</f>
        <v>0</v>
      </c>
      <c r="W55" s="28">
        <f>K55/Formato_Análises_Outros!$O$31</f>
        <v>0</v>
      </c>
      <c r="X55" s="1">
        <f t="shared" si="4"/>
        <v>1.6691250052514411E-2</v>
      </c>
    </row>
    <row r="56" spans="1:24" x14ac:dyDescent="0.25">
      <c r="A56" s="25" t="s">
        <v>159</v>
      </c>
      <c r="B56" s="27">
        <v>0</v>
      </c>
      <c r="C56" s="27">
        <f>IFERROR((VLOOKUP(A56,TAB_DIN_Outros!A$37:G$60,2,0)),0)</f>
        <v>20305.809503398021</v>
      </c>
      <c r="D56" s="27">
        <f>IFERROR((VLOOKUP(A56,TAB_DIN_Outros!A$37:G$60,3,0)),0)</f>
        <v>13485.65436972408</v>
      </c>
      <c r="E56" s="27">
        <v>0</v>
      </c>
      <c r="F56" s="27">
        <f>IFERROR((VLOOKUP(A56,TAB_DIN_Outros!A$37:G$60,4,0)),0)</f>
        <v>121168.64699985481</v>
      </c>
      <c r="G56" s="27">
        <f>IFERROR((VLOOKUP(A56,TAB_DIN_Outros!A$37:G$60,5,0)),0)</f>
        <v>0</v>
      </c>
      <c r="H56" s="27">
        <v>0</v>
      </c>
      <c r="I56" s="27">
        <f>IFERROR((VLOOKUP(A56,TAB_DIN_Outros!A$37:G$60,6,0)),0)</f>
        <v>0</v>
      </c>
      <c r="J56" s="27">
        <f>IFERROR((VLOOKUP(A56,TAB_DIN_Outros!A$37:G$60,7,0)),0)</f>
        <v>0</v>
      </c>
      <c r="K56" s="27">
        <v>0</v>
      </c>
      <c r="L56" s="69">
        <f t="shared" si="3"/>
        <v>154960.11087297692</v>
      </c>
      <c r="M56" s="25" t="s">
        <v>159</v>
      </c>
      <c r="N56" s="28">
        <f>B56/Formato_Análises_Outros!$O$31</f>
        <v>0</v>
      </c>
      <c r="O56" s="28">
        <f>C56/Formato_Análises_Outros!$O$31</f>
        <v>8.2517465604088321E-5</v>
      </c>
      <c r="P56" s="28">
        <f>D56/Formato_Análises_Outros!$O$31</f>
        <v>5.4802150114533042E-5</v>
      </c>
      <c r="Q56" s="28">
        <f>E56/Formato_Análises_Outros!$O$31</f>
        <v>0</v>
      </c>
      <c r="R56" s="28">
        <f>F56/Formato_Análises_Outros!$O$31</f>
        <v>4.9239749143865756E-4</v>
      </c>
      <c r="S56" s="28">
        <f>G56/Formato_Análises_Outros!$O$31</f>
        <v>0</v>
      </c>
      <c r="T56" s="28">
        <f>H56/Formato_Análises_Outros!$O$31</f>
        <v>0</v>
      </c>
      <c r="U56" s="28">
        <f>I56/Formato_Análises_Outros!$O$31</f>
        <v>0</v>
      </c>
      <c r="V56" s="28">
        <f>J56/Formato_Análises_Outros!$O$31</f>
        <v>0</v>
      </c>
      <c r="W56" s="28">
        <f>K56/Formato_Análises_Outros!$O$31</f>
        <v>0</v>
      </c>
      <c r="X56" s="1">
        <f t="shared" si="4"/>
        <v>6.2971710715727894E-4</v>
      </c>
    </row>
    <row r="57" spans="1:24" x14ac:dyDescent="0.25">
      <c r="A57" s="25" t="s">
        <v>191</v>
      </c>
      <c r="B57" s="27">
        <v>0</v>
      </c>
      <c r="C57" s="27">
        <f>IFERROR((VLOOKUP(A57,TAB_DIN_Outros!A$37:G$60,2,0)),0)</f>
        <v>470672.28096071014</v>
      </c>
      <c r="D57" s="27">
        <f>IFERROR((VLOOKUP(A57,TAB_DIN_Outros!A$37:G$60,3,0)),0)</f>
        <v>13624695.120233953</v>
      </c>
      <c r="E57" s="27">
        <v>0</v>
      </c>
      <c r="F57" s="27">
        <f>IFERROR((VLOOKUP(A57,TAB_DIN_Outros!A$37:G$60,4,0)),0)</f>
        <v>10267360.313032776</v>
      </c>
      <c r="G57" s="27">
        <f>IFERROR((VLOOKUP(A57,TAB_DIN_Outros!A$37:G$60,5,0)),0)</f>
        <v>182589.13205616586</v>
      </c>
      <c r="H57" s="27">
        <v>0</v>
      </c>
      <c r="I57" s="27">
        <f>IFERROR((VLOOKUP(A57,TAB_DIN_Outros!A$37:G$60,6,0)),0)</f>
        <v>119234.598521878</v>
      </c>
      <c r="J57" s="27">
        <f>IFERROR((VLOOKUP(A57,TAB_DIN_Outros!A$37:G$60,7,0)),0)</f>
        <v>163156.87344703855</v>
      </c>
      <c r="K57" s="27">
        <v>0</v>
      </c>
      <c r="L57" s="69">
        <f t="shared" si="3"/>
        <v>24827708.318252519</v>
      </c>
      <c r="M57" s="25" t="s">
        <v>191</v>
      </c>
      <c r="N57" s="28">
        <f>B57/Formato_Análises_Outros!$O$31</f>
        <v>0</v>
      </c>
      <c r="O57" s="28">
        <f>C57/Formato_Análises_Outros!$O$31</f>
        <v>1.9126882751694207E-3</v>
      </c>
      <c r="P57" s="28">
        <f>D57/Formato_Análises_Outros!$O$31</f>
        <v>5.5367175130937592E-2</v>
      </c>
      <c r="Q57" s="28">
        <f>E57/Formato_Análises_Outros!$O$31</f>
        <v>0</v>
      </c>
      <c r="R57" s="28">
        <f>F57/Formato_Análises_Outros!$O$31</f>
        <v>4.172385008013027E-2</v>
      </c>
      <c r="S57" s="28">
        <f>G57/Formato_Análises_Outros!$O$31</f>
        <v>7.4199417765658123E-4</v>
      </c>
      <c r="T57" s="28">
        <f>H57/Formato_Análises_Outros!$O$31</f>
        <v>0</v>
      </c>
      <c r="U57" s="28">
        <f>I57/Formato_Análises_Outros!$O$31</f>
        <v>4.8453802743987515E-4</v>
      </c>
      <c r="V57" s="28">
        <f>J57/Formato_Análises_Outros!$O$31</f>
        <v>6.630265929798867E-4</v>
      </c>
      <c r="W57" s="28">
        <f>K57/Formato_Análises_Outros!$O$31</f>
        <v>0</v>
      </c>
      <c r="X57" s="1">
        <f t="shared" si="4"/>
        <v>0.10089327228431362</v>
      </c>
    </row>
    <row r="58" spans="1:24" x14ac:dyDescent="0.25">
      <c r="A58" s="25" t="s">
        <v>194</v>
      </c>
      <c r="B58" s="27">
        <v>0</v>
      </c>
      <c r="C58" s="27">
        <f>IFERROR((VLOOKUP(A58,TAB_DIN_Outros!A$37:G$60,2,0)),0)</f>
        <v>683565.4713743492</v>
      </c>
      <c r="D58" s="27">
        <f>IFERROR((VLOOKUP(A58,TAB_DIN_Outros!A$37:G$60,3,0)),0)</f>
        <v>69209484.609922364</v>
      </c>
      <c r="E58" s="27">
        <v>0</v>
      </c>
      <c r="F58" s="27">
        <f>IFERROR((VLOOKUP(A58,TAB_DIN_Outros!A$37:G$60,4,0)),0)</f>
        <v>85948886.626231462</v>
      </c>
      <c r="G58" s="27">
        <f>IFERROR((VLOOKUP(A58,TAB_DIN_Outros!A$37:G$60,5,0)),0)</f>
        <v>21481.874131482338</v>
      </c>
      <c r="H58" s="27">
        <v>0</v>
      </c>
      <c r="I58" s="27">
        <f>IFERROR((VLOOKUP(A58,TAB_DIN_Outros!A$37:G$60,6,0)),0)</f>
        <v>1499137.3991897292</v>
      </c>
      <c r="J58" s="27">
        <f>IFERROR((VLOOKUP(A58,TAB_DIN_Outros!A$37:G$60,7,0)),0)</f>
        <v>0</v>
      </c>
      <c r="K58" s="27">
        <v>0</v>
      </c>
      <c r="L58" s="69">
        <f t="shared" si="3"/>
        <v>157362555.98084939</v>
      </c>
      <c r="M58" s="25" t="s">
        <v>194</v>
      </c>
      <c r="N58" s="28">
        <f>B58/Formato_Análises_Outros!$O$31</f>
        <v>0</v>
      </c>
      <c r="O58" s="28">
        <f>C58/Formato_Análises_Outros!$O$31</f>
        <v>2.7778301703675567E-3</v>
      </c>
      <c r="P58" s="28">
        <f>D58/Formato_Análises_Outros!$O$31</f>
        <v>0.28124913044319944</v>
      </c>
      <c r="Q58" s="28">
        <f>E58/Formato_Análises_Outros!$O$31</f>
        <v>0</v>
      </c>
      <c r="R58" s="28">
        <f>F58/Formato_Análises_Outros!$O$31</f>
        <v>0.34927365465055221</v>
      </c>
      <c r="S58" s="28">
        <f>G58/Formato_Análises_Outros!$O$31</f>
        <v>8.7296682728128249E-5</v>
      </c>
      <c r="T58" s="28">
        <f>H58/Formato_Análises_Outros!$O$31</f>
        <v>0</v>
      </c>
      <c r="U58" s="28">
        <f>I58/Formato_Análises_Outros!$O$31</f>
        <v>6.0920998373760879E-3</v>
      </c>
      <c r="V58" s="28">
        <f>J58/Formato_Análises_Outros!$O$31</f>
        <v>0</v>
      </c>
      <c r="W58" s="28">
        <f>K58/Formato_Análises_Outros!$O$31</f>
        <v>0</v>
      </c>
      <c r="X58" s="1">
        <f t="shared" si="4"/>
        <v>0.63948001178422342</v>
      </c>
    </row>
    <row r="59" spans="1:24" x14ac:dyDescent="0.25">
      <c r="A59" s="25" t="s">
        <v>185</v>
      </c>
      <c r="B59" s="27">
        <v>0</v>
      </c>
      <c r="C59" s="27">
        <f>IFERROR((VLOOKUP(A59,TAB_DIN_Outros!A$37:G$60,2,0)),0)</f>
        <v>31690.862890011958</v>
      </c>
      <c r="D59" s="27">
        <f>IFERROR((VLOOKUP(A59,TAB_DIN_Outros!A$37:G$60,3,0)),0)</f>
        <v>1412023.6409435645</v>
      </c>
      <c r="E59" s="27">
        <v>0</v>
      </c>
      <c r="F59" s="27">
        <f>IFERROR((VLOOKUP(A59,TAB_DIN_Outros!A$37:G$60,4,0)),0)</f>
        <v>1011529.4476815329</v>
      </c>
      <c r="G59" s="27">
        <f>IFERROR((VLOOKUP(A59,TAB_DIN_Outros!A$37:G$60,5,0)),0)</f>
        <v>0</v>
      </c>
      <c r="H59" s="27">
        <v>0</v>
      </c>
      <c r="I59" s="27">
        <f>IFERROR((VLOOKUP(A59,TAB_DIN_Outros!A$37:G$60,6,0)),0)</f>
        <v>10129.111536679964</v>
      </c>
      <c r="J59" s="27">
        <f>IFERROR((VLOOKUP(A59,TAB_DIN_Outros!A$37:G$60,7,0)),0)</f>
        <v>0</v>
      </c>
      <c r="K59" s="27">
        <v>0</v>
      </c>
      <c r="L59" s="69">
        <f t="shared" si="3"/>
        <v>2465373.0630517891</v>
      </c>
      <c r="M59" s="25" t="s">
        <v>185</v>
      </c>
      <c r="N59" s="28">
        <f>B59/Formato_Análises_Outros!$O$31</f>
        <v>0</v>
      </c>
      <c r="O59" s="28">
        <f>C59/Formato_Análises_Outros!$O$31</f>
        <v>1.2878332617337083E-4</v>
      </c>
      <c r="P59" s="28">
        <f>D59/Formato_Análises_Outros!$O$31</f>
        <v>5.7380924510407709E-3</v>
      </c>
      <c r="Q59" s="28">
        <f>E59/Formato_Análises_Outros!$O$31</f>
        <v>0</v>
      </c>
      <c r="R59" s="28">
        <f>F59/Formato_Análises_Outros!$O$31</f>
        <v>4.110589454343865E-3</v>
      </c>
      <c r="S59" s="28">
        <f>G59/Formato_Análises_Outros!$O$31</f>
        <v>0</v>
      </c>
      <c r="T59" s="28">
        <f>H59/Formato_Análises_Outros!$O$31</f>
        <v>0</v>
      </c>
      <c r="U59" s="28">
        <f>I59/Formato_Análises_Outros!$O$31</f>
        <v>4.1162043438263006E-5</v>
      </c>
      <c r="V59" s="28">
        <f>J59/Formato_Análises_Outros!$O$31</f>
        <v>0</v>
      </c>
      <c r="W59" s="28">
        <f>K59/Formato_Análises_Outros!$O$31</f>
        <v>0</v>
      </c>
      <c r="X59" s="1">
        <f t="shared" si="4"/>
        <v>1.0018627274996269E-2</v>
      </c>
    </row>
    <row r="60" spans="1:24" x14ac:dyDescent="0.25">
      <c r="A60" s="25" t="s">
        <v>200</v>
      </c>
      <c r="B60" s="27">
        <v>0</v>
      </c>
      <c r="C60" s="27">
        <f>IFERROR((VLOOKUP(A60,TAB_DIN_Outros!A$37:G$60,2,0)),0)</f>
        <v>828911.42386427266</v>
      </c>
      <c r="D60" s="27">
        <f>IFERROR((VLOOKUP(A60,TAB_DIN_Outros!A$37:G$60,3,0)),0)</f>
        <v>503189.10831495479</v>
      </c>
      <c r="E60" s="27">
        <v>0</v>
      </c>
      <c r="F60" s="27">
        <f>IFERROR((VLOOKUP(A60,TAB_DIN_Outros!A$37:G$60,4,0)),0)</f>
        <v>2058478.4949496344</v>
      </c>
      <c r="G60" s="27">
        <f>IFERROR((VLOOKUP(A60,TAB_DIN_Outros!A$37:G$60,5,0)),0)</f>
        <v>0</v>
      </c>
      <c r="H60" s="27">
        <v>0</v>
      </c>
      <c r="I60" s="27">
        <f>IFERROR((VLOOKUP(A60,TAB_DIN_Outros!A$37:G$60,6,0)),0)</f>
        <v>6148.8465670651185</v>
      </c>
      <c r="J60" s="27">
        <f>IFERROR((VLOOKUP(A60,TAB_DIN_Outros!A$37:G$60,7,0)),0)</f>
        <v>0</v>
      </c>
      <c r="K60" s="27">
        <v>0</v>
      </c>
      <c r="L60" s="69">
        <f t="shared" si="3"/>
        <v>3396727.8736959272</v>
      </c>
      <c r="M60" s="25" t="s">
        <v>200</v>
      </c>
      <c r="N60" s="28">
        <f>B60/Formato_Análises_Outros!$O$31</f>
        <v>0</v>
      </c>
      <c r="O60" s="28">
        <f>C60/Formato_Análises_Outros!$O$31</f>
        <v>3.3684778681741219E-3</v>
      </c>
      <c r="P60" s="28">
        <f>D60/Formato_Análises_Outros!$O$31</f>
        <v>2.0448281035426231E-3</v>
      </c>
      <c r="Q60" s="28">
        <f>E60/Formato_Análises_Outros!$O$31</f>
        <v>0</v>
      </c>
      <c r="R60" s="28">
        <f>F60/Formato_Análises_Outros!$O$31</f>
        <v>8.3651148394422344E-3</v>
      </c>
      <c r="S60" s="28">
        <f>G60/Formato_Análises_Outros!$O$31</f>
        <v>0</v>
      </c>
      <c r="T60" s="28">
        <f>H60/Formato_Análises_Outros!$O$31</f>
        <v>0</v>
      </c>
      <c r="U60" s="28">
        <f>I60/Formato_Análises_Outros!$O$31</f>
        <v>2.4987294154301265E-5</v>
      </c>
      <c r="V60" s="28">
        <f>J60/Formato_Análises_Outros!$O$31</f>
        <v>0</v>
      </c>
      <c r="W60" s="28">
        <f>K60/Formato_Análises_Outros!$O$31</f>
        <v>0</v>
      </c>
      <c r="X60" s="1">
        <f t="shared" si="4"/>
        <v>1.3803408105313282E-2</v>
      </c>
    </row>
    <row r="61" spans="1:24" x14ac:dyDescent="0.25">
      <c r="A61" s="25" t="s">
        <v>198</v>
      </c>
      <c r="B61" s="27">
        <v>0</v>
      </c>
      <c r="C61" s="27">
        <f>IFERROR((VLOOKUP(A61,TAB_DIN_Outros!A$37:G$60,2,0)),0)</f>
        <v>654947.33225251129</v>
      </c>
      <c r="D61" s="27">
        <f>IFERROR((VLOOKUP(A61,TAB_DIN_Outros!A$37:G$60,3,0)),0)</f>
        <v>8789159.2435444519</v>
      </c>
      <c r="E61" s="27">
        <v>0</v>
      </c>
      <c r="F61" s="27">
        <f>IFERROR((VLOOKUP(A61,TAB_DIN_Outros!A$37:G$60,4,0)),0)</f>
        <v>11476380.243433831</v>
      </c>
      <c r="G61" s="27">
        <f>IFERROR((VLOOKUP(A61,TAB_DIN_Outros!A$37:G$60,5,0)),0)</f>
        <v>0</v>
      </c>
      <c r="H61" s="27">
        <v>0</v>
      </c>
      <c r="I61" s="27">
        <f>IFERROR((VLOOKUP(A61,TAB_DIN_Outros!A$37:G$60,6,0)),0)</f>
        <v>181295.80086834481</v>
      </c>
      <c r="J61" s="27">
        <f>IFERROR((VLOOKUP(A61,TAB_DIN_Outros!A$37:G$60,7,0)),0)</f>
        <v>0</v>
      </c>
      <c r="K61" s="27">
        <v>0</v>
      </c>
      <c r="L61" s="69">
        <f t="shared" si="3"/>
        <v>21101782.620099138</v>
      </c>
      <c r="M61" s="25" t="s">
        <v>198</v>
      </c>
      <c r="N61" s="28">
        <f>B61/Formato_Análises_Outros!$O$31</f>
        <v>0</v>
      </c>
      <c r="O61" s="28">
        <f>C61/Formato_Análises_Outros!$O$31</f>
        <v>2.6615335848882093E-3</v>
      </c>
      <c r="P61" s="28">
        <f>D61/Formato_Análises_Outros!$O$31</f>
        <v>3.5716829976498485E-2</v>
      </c>
      <c r="Q61" s="28">
        <f>E61/Formato_Análises_Outros!$O$31</f>
        <v>0</v>
      </c>
      <c r="R61" s="28">
        <f>F61/Formato_Análises_Outros!$O$31</f>
        <v>4.6636988879390225E-2</v>
      </c>
      <c r="S61" s="28">
        <f>G61/Formato_Análises_Outros!$O$31</f>
        <v>0</v>
      </c>
      <c r="T61" s="28">
        <f>H61/Formato_Análises_Outros!$O$31</f>
        <v>0</v>
      </c>
      <c r="U61" s="28">
        <f>I61/Formato_Análises_Outros!$O$31</f>
        <v>7.3673842009676273E-4</v>
      </c>
      <c r="V61" s="28">
        <f>J61/Formato_Análises_Outros!$O$31</f>
        <v>0</v>
      </c>
      <c r="W61" s="28">
        <f>K61/Formato_Análises_Outros!$O$31</f>
        <v>0</v>
      </c>
      <c r="X61" s="1">
        <f t="shared" si="4"/>
        <v>8.5752090860873681E-2</v>
      </c>
    </row>
    <row r="62" spans="1:24" x14ac:dyDescent="0.25">
      <c r="A62" s="25" t="s">
        <v>173</v>
      </c>
      <c r="B62" s="27">
        <v>0</v>
      </c>
      <c r="C62" s="27">
        <f>IFERROR((VLOOKUP(A62,TAB_DIN_Outros!A$37:G$60,2,0)),0)</f>
        <v>0</v>
      </c>
      <c r="D62" s="27">
        <f>IFERROR((VLOOKUP(A62,TAB_DIN_Outros!A$37:G$60,3,0)),0)</f>
        <v>0</v>
      </c>
      <c r="E62" s="27">
        <v>0</v>
      </c>
      <c r="F62" s="27">
        <f>IFERROR((VLOOKUP(A62,TAB_DIN_Outros!A$37:G$60,4,0)),0)</f>
        <v>97883.587073000424</v>
      </c>
      <c r="G62" s="27">
        <f>IFERROR((VLOOKUP(A62,TAB_DIN_Outros!A$37:G$60,5,0)),0)</f>
        <v>0</v>
      </c>
      <c r="H62" s="27">
        <v>0</v>
      </c>
      <c r="I62" s="27">
        <f>IFERROR((VLOOKUP(A62,TAB_DIN_Outros!A$37:G$60,6,0)),0)</f>
        <v>0</v>
      </c>
      <c r="J62" s="27">
        <f>IFERROR((VLOOKUP(A62,TAB_DIN_Outros!A$37:G$60,7,0)),0)</f>
        <v>0</v>
      </c>
      <c r="K62" s="27">
        <v>0</v>
      </c>
      <c r="L62" s="69">
        <f t="shared" si="3"/>
        <v>97883.587073000424</v>
      </c>
      <c r="M62" s="25" t="s">
        <v>173</v>
      </c>
      <c r="N62" s="28">
        <f>B62/Formato_Análises_Outros!$O$31</f>
        <v>0</v>
      </c>
      <c r="O62" s="28">
        <f>C62/Formato_Análises_Outros!$O$31</f>
        <v>0</v>
      </c>
      <c r="P62" s="28">
        <f>D62/Formato_Análises_Outros!$O$31</f>
        <v>0</v>
      </c>
      <c r="Q62" s="28">
        <f>E62/Formato_Análises_Outros!$O$31</f>
        <v>0</v>
      </c>
      <c r="R62" s="28">
        <f>F62/Formato_Análises_Outros!$O$31</f>
        <v>3.9777313621254328E-4</v>
      </c>
      <c r="S62" s="28">
        <f>G62/Formato_Análises_Outros!$O$31</f>
        <v>0</v>
      </c>
      <c r="T62" s="28">
        <f>H62/Formato_Análises_Outros!$O$31</f>
        <v>0</v>
      </c>
      <c r="U62" s="28">
        <f>I62/Formato_Análises_Outros!$O$31</f>
        <v>0</v>
      </c>
      <c r="V62" s="28">
        <f>J62/Formato_Análises_Outros!$O$31</f>
        <v>0</v>
      </c>
      <c r="W62" s="28">
        <f>K62/Formato_Análises_Outros!$O$31</f>
        <v>0</v>
      </c>
      <c r="X62" s="1">
        <f t="shared" si="4"/>
        <v>3.9777313621254328E-4</v>
      </c>
    </row>
    <row r="63" spans="1:24" x14ac:dyDescent="0.25">
      <c r="A63" s="25" t="s">
        <v>169</v>
      </c>
      <c r="B63" s="27">
        <v>0</v>
      </c>
      <c r="C63" s="27">
        <f>IFERROR((VLOOKUP(A63,TAB_DIN_Outros!A$37:G$60,2,0)),0)</f>
        <v>0</v>
      </c>
      <c r="D63" s="27">
        <f>IFERROR((VLOOKUP(A63,TAB_DIN_Outros!A$37:G$60,3,0)),0)</f>
        <v>0</v>
      </c>
      <c r="E63" s="27">
        <v>0</v>
      </c>
      <c r="F63" s="27">
        <f>IFERROR((VLOOKUP(A63,TAB_DIN_Outros!A$37:G$60,4,0)),0)</f>
        <v>12952.006547154026</v>
      </c>
      <c r="G63" s="27">
        <f>IFERROR((VLOOKUP(A63,TAB_DIN_Outros!A$37:G$60,5,0)),0)</f>
        <v>0</v>
      </c>
      <c r="H63" s="27">
        <v>0</v>
      </c>
      <c r="I63" s="27">
        <f>IFERROR((VLOOKUP(A63,TAB_DIN_Outros!A$37:G$60,6,0)),0)</f>
        <v>0</v>
      </c>
      <c r="J63" s="27">
        <f>IFERROR((VLOOKUP(A63,TAB_DIN_Outros!A$37:G$60,7,0)),0)</f>
        <v>0</v>
      </c>
      <c r="K63" s="27">
        <v>0</v>
      </c>
      <c r="L63" s="69">
        <f t="shared" si="3"/>
        <v>12952.006547154026</v>
      </c>
      <c r="M63" s="25" t="s">
        <v>169</v>
      </c>
      <c r="N63" s="28">
        <f>B63/Formato_Análises_Outros!$O$31</f>
        <v>0</v>
      </c>
      <c r="O63" s="28">
        <f>C63/Formato_Análises_Outros!$O$31</f>
        <v>0</v>
      </c>
      <c r="P63" s="28">
        <f>D63/Formato_Análises_Outros!$O$31</f>
        <v>0</v>
      </c>
      <c r="Q63" s="28">
        <f>E63/Formato_Análises_Outros!$O$31</f>
        <v>0</v>
      </c>
      <c r="R63" s="28">
        <f>F63/Formato_Análises_Outros!$O$31</f>
        <v>5.263354581258428E-5</v>
      </c>
      <c r="S63" s="28">
        <f>G63/Formato_Análises_Outros!$O$31</f>
        <v>0</v>
      </c>
      <c r="T63" s="28">
        <f>H63/Formato_Análises_Outros!$O$31</f>
        <v>0</v>
      </c>
      <c r="U63" s="28">
        <f>I63/Formato_Análises_Outros!$O$31</f>
        <v>0</v>
      </c>
      <c r="V63" s="28">
        <f>J63/Formato_Análises_Outros!$O$31</f>
        <v>0</v>
      </c>
      <c r="W63" s="28">
        <f>K63/Formato_Análises_Outros!$O$31</f>
        <v>0</v>
      </c>
      <c r="X63" s="1">
        <f t="shared" si="4"/>
        <v>5.263354581258428E-5</v>
      </c>
    </row>
    <row r="64" spans="1:24" x14ac:dyDescent="0.25">
      <c r="A64" s="25" t="s">
        <v>163</v>
      </c>
      <c r="B64" s="27">
        <v>0</v>
      </c>
      <c r="C64" s="27">
        <f>IFERROR((VLOOKUP(A64,TAB_DIN_Outros!A$37:G$60,2,0)),0)</f>
        <v>20282.016288378974</v>
      </c>
      <c r="D64" s="27">
        <f>IFERROR((VLOOKUP(A64,TAB_DIN_Outros!A$37:G$60,3,0)),0)</f>
        <v>403051.9638765789</v>
      </c>
      <c r="E64" s="27">
        <v>0</v>
      </c>
      <c r="F64" s="27">
        <f>IFERROR((VLOOKUP(A64,TAB_DIN_Outros!A$37:G$60,4,0)),0)</f>
        <v>73777.661227988909</v>
      </c>
      <c r="G64" s="27">
        <f>IFERROR((VLOOKUP(A64,TAB_DIN_Outros!A$37:G$60,5,0)),0)</f>
        <v>0</v>
      </c>
      <c r="H64" s="27">
        <v>0</v>
      </c>
      <c r="I64" s="27">
        <f>IFERROR((VLOOKUP(A64,TAB_DIN_Outros!A$37:G$60,6,0)),0)</f>
        <v>121637.71323880173</v>
      </c>
      <c r="J64" s="27">
        <f>IFERROR((VLOOKUP(A64,TAB_DIN_Outros!A$37:G$60,7,0)),0)</f>
        <v>0</v>
      </c>
      <c r="K64" s="27">
        <v>0</v>
      </c>
      <c r="L64" s="69">
        <f t="shared" si="3"/>
        <v>618749.35463174852</v>
      </c>
      <c r="M64" s="25" t="s">
        <v>163</v>
      </c>
      <c r="N64" s="28">
        <f>B64/Formato_Análises_Outros!$O$31</f>
        <v>0</v>
      </c>
      <c r="O64" s="28">
        <f>C64/Formato_Análises_Outros!$O$31</f>
        <v>8.2420776240307167E-5</v>
      </c>
      <c r="P64" s="28">
        <f>D64/Formato_Análises_Outros!$O$31</f>
        <v>1.6378971033033792E-3</v>
      </c>
      <c r="Q64" s="28">
        <f>E64/Formato_Análises_Outros!$O$31</f>
        <v>0</v>
      </c>
      <c r="R64" s="28">
        <f>F64/Formato_Análises_Outros!$O$31</f>
        <v>2.9981299793597907E-4</v>
      </c>
      <c r="S64" s="28">
        <f>G64/Formato_Análises_Outros!$O$31</f>
        <v>0</v>
      </c>
      <c r="T64" s="28">
        <f>H64/Formato_Análises_Outros!$O$31</f>
        <v>0</v>
      </c>
      <c r="U64" s="28">
        <f>I64/Formato_Análises_Outros!$O$31</f>
        <v>4.9430365318177177E-4</v>
      </c>
      <c r="V64" s="28">
        <f>J64/Formato_Análises_Outros!$O$31</f>
        <v>0</v>
      </c>
      <c r="W64" s="28">
        <f>K64/Formato_Análises_Outros!$O$31</f>
        <v>0</v>
      </c>
      <c r="X64" s="1">
        <f t="shared" si="4"/>
        <v>2.514434530661437E-3</v>
      </c>
    </row>
    <row r="65" spans="1:24" x14ac:dyDescent="0.25">
      <c r="A65" s="25" t="s">
        <v>155</v>
      </c>
      <c r="B65" s="27">
        <v>0</v>
      </c>
      <c r="C65" s="27">
        <f>IFERROR((VLOOKUP(A65,TAB_DIN_Outros!A$37:G$60,2,0)),0)</f>
        <v>11439939.235116804</v>
      </c>
      <c r="D65" s="27">
        <f>IFERROR((VLOOKUP(A65,TAB_DIN_Outros!A$37:G$60,3,0)),0)</f>
        <v>2085655.4450474617</v>
      </c>
      <c r="E65" s="27">
        <v>0</v>
      </c>
      <c r="F65" s="27">
        <f>IFERROR((VLOOKUP(A65,TAB_DIN_Outros!A$37:G$60,4,0)),0)</f>
        <v>61587.037561444384</v>
      </c>
      <c r="G65" s="27">
        <f>IFERROR((VLOOKUP(A65,TAB_DIN_Outros!A$37:G$60,5,0)),0)</f>
        <v>0</v>
      </c>
      <c r="H65" s="27">
        <v>0</v>
      </c>
      <c r="I65" s="27">
        <f>IFERROR((VLOOKUP(A65,TAB_DIN_Outros!A$37:G$60,6,0)),0)</f>
        <v>31689.163374653457</v>
      </c>
      <c r="J65" s="27">
        <f>IFERROR((VLOOKUP(A65,TAB_DIN_Outros!A$37:G$60,7,0)),0)</f>
        <v>0</v>
      </c>
      <c r="K65" s="27">
        <v>0</v>
      </c>
      <c r="L65" s="69">
        <f t="shared" si="3"/>
        <v>13618870.881100364</v>
      </c>
      <c r="M65" s="25" t="s">
        <v>155</v>
      </c>
      <c r="N65" s="28">
        <f>B65/Formato_Análises_Outros!$O$31</f>
        <v>0</v>
      </c>
      <c r="O65" s="28">
        <f>C65/Formato_Análises_Outros!$O$31</f>
        <v>4.6488902212376268E-2</v>
      </c>
      <c r="P65" s="28">
        <f>D65/Formato_Análises_Outros!$O$31</f>
        <v>8.4755548120296967E-3</v>
      </c>
      <c r="Q65" s="28">
        <f>E65/Formato_Análises_Outros!$O$31</f>
        <v>0</v>
      </c>
      <c r="R65" s="28">
        <f>F65/Formato_Análises_Outros!$O$31</f>
        <v>2.5027351176439174E-4</v>
      </c>
      <c r="S65" s="28">
        <f>G65/Formato_Análises_Outros!$O$31</f>
        <v>0</v>
      </c>
      <c r="T65" s="28">
        <f>H65/Formato_Análises_Outros!$O$31</f>
        <v>0</v>
      </c>
      <c r="U65" s="28">
        <f>I65/Formato_Análises_Outros!$O$31</f>
        <v>1.2877641979024362E-4</v>
      </c>
      <c r="V65" s="28">
        <f>J65/Formato_Análises_Outros!$O$31</f>
        <v>0</v>
      </c>
      <c r="W65" s="28">
        <f>K65/Formato_Análises_Outros!$O$31</f>
        <v>0</v>
      </c>
      <c r="X65" s="1">
        <f t="shared" si="4"/>
        <v>5.5343506955960603E-2</v>
      </c>
    </row>
    <row r="66" spans="1:24" x14ac:dyDescent="0.25">
      <c r="A66" s="25" t="s">
        <v>223</v>
      </c>
      <c r="B66" s="29">
        <f>SUM(B39:B65)</f>
        <v>0</v>
      </c>
      <c r="C66" s="29">
        <f t="shared" ref="C66:K66" si="5">SUM(C39:C65)</f>
        <v>15183048.733060015</v>
      </c>
      <c r="D66" s="29">
        <f t="shared" si="5"/>
        <v>100817722.16174999</v>
      </c>
      <c r="E66" s="29">
        <f t="shared" si="5"/>
        <v>0</v>
      </c>
      <c r="F66" s="29">
        <f t="shared" si="5"/>
        <v>126313863.46662471</v>
      </c>
      <c r="G66" s="29">
        <f t="shared" si="5"/>
        <v>355324.47406372929</v>
      </c>
      <c r="H66" s="29">
        <f t="shared" si="5"/>
        <v>0</v>
      </c>
      <c r="I66" s="29">
        <f t="shared" si="5"/>
        <v>2880416.8072979678</v>
      </c>
      <c r="J66" s="29">
        <f t="shared" si="5"/>
        <v>528552.67552525876</v>
      </c>
      <c r="K66" s="29">
        <f t="shared" si="5"/>
        <v>0</v>
      </c>
      <c r="L66" s="69">
        <f t="shared" si="3"/>
        <v>246078928.31832165</v>
      </c>
      <c r="M66" s="25" t="s">
        <v>223</v>
      </c>
      <c r="N66" s="28">
        <f>B66/Formato_Análises_Outros!$O$31</f>
        <v>0</v>
      </c>
      <c r="O66" s="28">
        <f>C66/Formato_Análises_Outros!$O$31</f>
        <v>6.1699914075615599E-2</v>
      </c>
      <c r="P66" s="28">
        <f>D66/Formato_Análises_Outros!$O$31</f>
        <v>0.40969668898807404</v>
      </c>
      <c r="Q66" s="28">
        <f>E66/Formato_Análises_Outros!$O$31</f>
        <v>0</v>
      </c>
      <c r="R66" s="28">
        <f>F66/Formato_Análises_Outros!$O$31</f>
        <v>0.51330629700739028</v>
      </c>
      <c r="S66" s="28">
        <f>G66/Formato_Análises_Outros!$O$31</f>
        <v>1.4439451459415098E-3</v>
      </c>
      <c r="T66" s="28">
        <f>H66/Formato_Análises_Outros!$O$31</f>
        <v>0</v>
      </c>
      <c r="U66" s="28">
        <f>I66/Formato_Análises_Outros!$O$31</f>
        <v>1.1705255817645352E-2</v>
      </c>
      <c r="V66" s="28">
        <f>J66/Formato_Análises_Outros!$O$31</f>
        <v>2.1478989653333342E-3</v>
      </c>
      <c r="W66" s="28">
        <f>K66/Formato_Análises_Outros!$O$31</f>
        <v>0</v>
      </c>
      <c r="X66" s="1">
        <f t="shared" si="4"/>
        <v>1</v>
      </c>
    </row>
    <row r="67" spans="1:24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24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24" x14ac:dyDescent="0.25">
      <c r="A69" s="25"/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1:24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24" x14ac:dyDescent="0.25">
      <c r="A71" s="2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N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</row>
    <row r="72" spans="1:24" x14ac:dyDescent="0.25">
      <c r="A72" s="25"/>
      <c r="B72" s="25" t="s">
        <v>224</v>
      </c>
      <c r="C72" s="25" t="s">
        <v>228</v>
      </c>
      <c r="D72" s="25" t="s">
        <v>15</v>
      </c>
      <c r="E72" s="25" t="s">
        <v>229</v>
      </c>
      <c r="F72" s="25" t="s">
        <v>226</v>
      </c>
      <c r="G72" s="25" t="s">
        <v>227</v>
      </c>
      <c r="H72" s="25" t="s">
        <v>131</v>
      </c>
      <c r="I72" s="25" t="s">
        <v>130</v>
      </c>
      <c r="J72" s="25" t="s">
        <v>129</v>
      </c>
      <c r="K72" s="25" t="s">
        <v>230</v>
      </c>
      <c r="L72" s="25" t="s">
        <v>404</v>
      </c>
      <c r="N72" s="25" t="s">
        <v>224</v>
      </c>
      <c r="O72" s="25" t="s">
        <v>228</v>
      </c>
      <c r="P72" s="25" t="s">
        <v>15</v>
      </c>
      <c r="Q72" s="25" t="s">
        <v>229</v>
      </c>
      <c r="R72" s="25" t="s">
        <v>226</v>
      </c>
      <c r="S72" s="25" t="s">
        <v>227</v>
      </c>
      <c r="T72" s="25" t="s">
        <v>131</v>
      </c>
      <c r="U72" s="25" t="s">
        <v>130</v>
      </c>
      <c r="V72" s="25" t="s">
        <v>129</v>
      </c>
      <c r="W72" s="25" t="s">
        <v>230</v>
      </c>
    </row>
    <row r="73" spans="1:24" x14ac:dyDescent="0.25">
      <c r="A73" s="25" t="s">
        <v>132</v>
      </c>
      <c r="B73" s="27">
        <v>0</v>
      </c>
      <c r="C73" s="27">
        <f>IFERROR((VLOOKUP(A73,TAB_DIN_Outros!A$70:G$94,2,0)),0)</f>
        <v>0</v>
      </c>
      <c r="D73" s="27">
        <f>IFERROR((VLOOKUP(A73,TAB_DIN_Outros!A$70:G$94,3,0)),0)</f>
        <v>186865.5273844359</v>
      </c>
      <c r="E73" s="27">
        <v>0</v>
      </c>
      <c r="F73" s="27">
        <f>IFERROR((VLOOKUP(A73,TAB_DIN_Outros!A$70:G$94,4,0)),0)</f>
        <v>467004.96492233867</v>
      </c>
      <c r="G73" s="27">
        <f>IFERROR((VLOOKUP(A73,TAB_DIN_Outros!A$70:G$94,5,0)),0)</f>
        <v>3268.3097306128398</v>
      </c>
      <c r="H73" s="27">
        <v>0</v>
      </c>
      <c r="I73" s="27">
        <f>IFERROR((VLOOKUP(A73,TAB_DIN_Outros!A$70:G$94,6,0)),0)</f>
        <v>40148.3989938991</v>
      </c>
      <c r="J73" s="27">
        <f>IFERROR((VLOOKUP(A73,TAB_DIN_Outros!A$70:G$94,7,0)),0)</f>
        <v>0</v>
      </c>
      <c r="K73" s="27">
        <v>0</v>
      </c>
      <c r="L73" s="69">
        <f>SUM(B73:K73)</f>
        <v>697287.2010312865</v>
      </c>
      <c r="M73" s="25" t="s">
        <v>132</v>
      </c>
      <c r="N73" s="28">
        <f>B73/Formato_Análises_Outros!$P$31</f>
        <v>0</v>
      </c>
      <c r="O73" s="28">
        <f>C73/Formato_Análises_Outros!$P$31</f>
        <v>0</v>
      </c>
      <c r="P73" s="28">
        <f>D73/Formato_Análises_Outros!$P$31</f>
        <v>4.6339972841259996E-4</v>
      </c>
      <c r="Q73" s="28">
        <f>E73/Formato_Análises_Outros!$P$31</f>
        <v>0</v>
      </c>
      <c r="R73" s="28">
        <f>F73/Formato_Análises_Outros!$P$31</f>
        <v>1.1581053870205295E-3</v>
      </c>
      <c r="S73" s="28">
        <f>G73/Formato_Análises_Outros!$P$31</f>
        <v>8.1049397539141491E-6</v>
      </c>
      <c r="T73" s="28">
        <f>H73/Formato_Análises_Outros!$P$31</f>
        <v>0</v>
      </c>
      <c r="U73" s="28">
        <f>I73/Formato_Análises_Outros!$P$31</f>
        <v>9.9562275880335225E-5</v>
      </c>
      <c r="V73" s="28">
        <f>J73/Formato_Análises_Outros!$P$31</f>
        <v>0</v>
      </c>
      <c r="W73" s="28">
        <f>K73/Formato_Análises_Outros!$P$31</f>
        <v>0</v>
      </c>
      <c r="X73" s="1">
        <f>L73/$L$100</f>
        <v>1.729172331067379E-3</v>
      </c>
    </row>
    <row r="74" spans="1:24" x14ac:dyDescent="0.25">
      <c r="A74" s="25" t="s">
        <v>134</v>
      </c>
      <c r="B74" s="27">
        <v>0</v>
      </c>
      <c r="C74" s="27">
        <f>IFERROR((VLOOKUP(A74,TAB_DIN_Outros!A$70:G$94,2,0)),0)</f>
        <v>0</v>
      </c>
      <c r="D74" s="27">
        <f>IFERROR((VLOOKUP(A74,TAB_DIN_Outros!A$70:G$94,3,0)),0)</f>
        <v>0</v>
      </c>
      <c r="E74" s="27">
        <v>0</v>
      </c>
      <c r="F74" s="27">
        <f>IFERROR((VLOOKUP(A74,TAB_DIN_Outros!A$70:G$94,4,0)),0)</f>
        <v>0</v>
      </c>
      <c r="G74" s="27">
        <f>IFERROR((VLOOKUP(A74,TAB_DIN_Outros!A$70:G$94,5,0)),0)</f>
        <v>0</v>
      </c>
      <c r="H74" s="27">
        <v>0</v>
      </c>
      <c r="I74" s="27">
        <f>IFERROR((VLOOKUP(A74,TAB_DIN_Outros!A$70:G$94,6,0)),0)</f>
        <v>0</v>
      </c>
      <c r="J74" s="27">
        <f>IFERROR((VLOOKUP(A74,TAB_DIN_Outros!A$70:G$94,7,0)),0)</f>
        <v>0</v>
      </c>
      <c r="K74" s="27">
        <v>0</v>
      </c>
      <c r="L74" s="69">
        <f t="shared" ref="L74:L100" si="6">SUM(B74:K74)</f>
        <v>0</v>
      </c>
      <c r="M74" s="25" t="s">
        <v>134</v>
      </c>
      <c r="N74" s="28">
        <f>B74/Formato_Análises_Outros!$P$31</f>
        <v>0</v>
      </c>
      <c r="O74" s="28">
        <f>C74/Formato_Análises_Outros!$P$31</f>
        <v>0</v>
      </c>
      <c r="P74" s="28">
        <f>D74/Formato_Análises_Outros!$P$31</f>
        <v>0</v>
      </c>
      <c r="Q74" s="28">
        <f>E74/Formato_Análises_Outros!$P$31</f>
        <v>0</v>
      </c>
      <c r="R74" s="28">
        <f>F74/Formato_Análises_Outros!$P$31</f>
        <v>0</v>
      </c>
      <c r="S74" s="28">
        <f>G74/Formato_Análises_Outros!$P$31</f>
        <v>0</v>
      </c>
      <c r="T74" s="28">
        <f>H74/Formato_Análises_Outros!$P$31</f>
        <v>0</v>
      </c>
      <c r="U74" s="28">
        <f>I74/Formato_Análises_Outros!$P$31</f>
        <v>0</v>
      </c>
      <c r="V74" s="28">
        <f>J74/Formato_Análises_Outros!$P$31</f>
        <v>0</v>
      </c>
      <c r="W74" s="28">
        <f>K74/Formato_Análises_Outros!$P$31</f>
        <v>0</v>
      </c>
      <c r="X74" s="1">
        <f t="shared" ref="X74:X100" si="7">L74/$L$100</f>
        <v>0</v>
      </c>
    </row>
    <row r="75" spans="1:24" x14ac:dyDescent="0.25">
      <c r="A75" s="25" t="s">
        <v>139</v>
      </c>
      <c r="B75" s="27">
        <v>0</v>
      </c>
      <c r="C75" s="27">
        <f>IFERROR((VLOOKUP(A75,TAB_DIN_Outros!A$70:G$94,2,0)),0)</f>
        <v>0</v>
      </c>
      <c r="D75" s="27">
        <f>IFERROR((VLOOKUP(A75,TAB_DIN_Outros!A$70:G$94,3,0)),0)</f>
        <v>1221950.2980855582</v>
      </c>
      <c r="E75" s="27">
        <v>0</v>
      </c>
      <c r="F75" s="27">
        <f>IFERROR((VLOOKUP(A75,TAB_DIN_Outros!A$70:G$94,4,0)),0)</f>
        <v>32313.253682574501</v>
      </c>
      <c r="G75" s="27">
        <f>IFERROR((VLOOKUP(A75,TAB_DIN_Outros!A$70:G$94,5,0)),0)</f>
        <v>0</v>
      </c>
      <c r="H75" s="27">
        <v>0</v>
      </c>
      <c r="I75" s="27">
        <f>IFERROR((VLOOKUP(A75,TAB_DIN_Outros!A$70:G$94,6,0)),0)</f>
        <v>73509.27139869894</v>
      </c>
      <c r="J75" s="27">
        <f>IFERROR((VLOOKUP(A75,TAB_DIN_Outros!A$70:G$94,7,0)),0)</f>
        <v>0</v>
      </c>
      <c r="K75" s="27">
        <v>0</v>
      </c>
      <c r="L75" s="69">
        <f t="shared" si="6"/>
        <v>1327772.8231668316</v>
      </c>
      <c r="M75" s="25" t="s">
        <v>139</v>
      </c>
      <c r="N75" s="28">
        <f>B75/Formato_Análises_Outros!$P$31</f>
        <v>0</v>
      </c>
      <c r="O75" s="28">
        <f>C75/Formato_Análises_Outros!$P$31</f>
        <v>0</v>
      </c>
      <c r="P75" s="28">
        <f>D75/Formato_Análises_Outros!$P$31</f>
        <v>3.0302616228492585E-3</v>
      </c>
      <c r="Q75" s="28">
        <f>E75/Formato_Análises_Outros!$P$31</f>
        <v>0</v>
      </c>
      <c r="R75" s="28">
        <f>F75/Formato_Análises_Outros!$P$31</f>
        <v>8.0132238354625789E-5</v>
      </c>
      <c r="S75" s="28">
        <f>G75/Formato_Análises_Outros!$P$31</f>
        <v>0</v>
      </c>
      <c r="T75" s="28">
        <f>H75/Formato_Análises_Outros!$P$31</f>
        <v>0</v>
      </c>
      <c r="U75" s="28">
        <f>I75/Formato_Análises_Outros!$P$31</f>
        <v>1.822924585329504E-4</v>
      </c>
      <c r="V75" s="28">
        <f>J75/Formato_Análises_Outros!$P$31</f>
        <v>0</v>
      </c>
      <c r="W75" s="28">
        <f>K75/Formato_Análises_Outros!$P$31</f>
        <v>0</v>
      </c>
      <c r="X75" s="1">
        <f t="shared" si="7"/>
        <v>3.2926863197368346E-3</v>
      </c>
    </row>
    <row r="76" spans="1:24" x14ac:dyDescent="0.25">
      <c r="A76" s="25" t="s">
        <v>143</v>
      </c>
      <c r="B76" s="27">
        <v>0</v>
      </c>
      <c r="C76" s="27">
        <f>IFERROR((VLOOKUP(A76,TAB_DIN_Outros!A$70:G$94,2,0)),0)</f>
        <v>0</v>
      </c>
      <c r="D76" s="27">
        <f>IFERROR((VLOOKUP(A76,TAB_DIN_Outros!A$70:G$94,3,0)),0)</f>
        <v>0</v>
      </c>
      <c r="E76" s="27">
        <v>0</v>
      </c>
      <c r="F76" s="27">
        <f>IFERROR((VLOOKUP(A76,TAB_DIN_Outros!A$70:G$94,4,0)),0)</f>
        <v>0</v>
      </c>
      <c r="G76" s="27">
        <f>IFERROR((VLOOKUP(A76,TAB_DIN_Outros!A$70:G$94,5,0)),0)</f>
        <v>0</v>
      </c>
      <c r="H76" s="27">
        <v>0</v>
      </c>
      <c r="I76" s="27">
        <f>IFERROR((VLOOKUP(A76,TAB_DIN_Outros!A$70:G$94,6,0)),0)</f>
        <v>0</v>
      </c>
      <c r="J76" s="27">
        <f>IFERROR((VLOOKUP(A76,TAB_DIN_Outros!A$70:G$94,7,0)),0)</f>
        <v>0</v>
      </c>
      <c r="K76" s="27">
        <v>0</v>
      </c>
      <c r="L76" s="69">
        <f t="shared" si="6"/>
        <v>0</v>
      </c>
      <c r="M76" s="25" t="s">
        <v>143</v>
      </c>
      <c r="N76" s="28">
        <f>B76/Formato_Análises_Outros!$P$31</f>
        <v>0</v>
      </c>
      <c r="O76" s="28">
        <f>C76/Formato_Análises_Outros!$P$31</f>
        <v>0</v>
      </c>
      <c r="P76" s="28">
        <f>D76/Formato_Análises_Outros!$P$31</f>
        <v>0</v>
      </c>
      <c r="Q76" s="28">
        <f>E76/Formato_Análises_Outros!$P$31</f>
        <v>0</v>
      </c>
      <c r="R76" s="28">
        <f>F76/Formato_Análises_Outros!$P$31</f>
        <v>0</v>
      </c>
      <c r="S76" s="28">
        <f>G76/Formato_Análises_Outros!$P$31</f>
        <v>0</v>
      </c>
      <c r="T76" s="28">
        <f>H76/Formato_Análises_Outros!$P$31</f>
        <v>0</v>
      </c>
      <c r="U76" s="28">
        <f>I76/Formato_Análises_Outros!$P$31</f>
        <v>0</v>
      </c>
      <c r="V76" s="28">
        <f>J76/Formato_Análises_Outros!$P$31</f>
        <v>0</v>
      </c>
      <c r="W76" s="28">
        <f>K76/Formato_Análises_Outros!$P$31</f>
        <v>0</v>
      </c>
      <c r="X76" s="1">
        <f t="shared" si="7"/>
        <v>0</v>
      </c>
    </row>
    <row r="77" spans="1:24" x14ac:dyDescent="0.25">
      <c r="A77" s="25" t="s">
        <v>146</v>
      </c>
      <c r="B77" s="27">
        <v>0</v>
      </c>
      <c r="C77" s="27">
        <f>IFERROR((VLOOKUP(A77,TAB_DIN_Outros!A$70:G$94,2,0)),0)</f>
        <v>0</v>
      </c>
      <c r="D77" s="27">
        <f>IFERROR((VLOOKUP(A77,TAB_DIN_Outros!A$70:G$94,3,0)),0)</f>
        <v>181194.04873425479</v>
      </c>
      <c r="E77" s="27">
        <v>0</v>
      </c>
      <c r="F77" s="27">
        <f>IFERROR((VLOOKUP(A77,TAB_DIN_Outros!A$70:G$94,4,0)),0)</f>
        <v>466053.472956896</v>
      </c>
      <c r="G77" s="27">
        <f>IFERROR((VLOOKUP(A77,TAB_DIN_Outros!A$70:G$94,5,0)),0)</f>
        <v>0</v>
      </c>
      <c r="H77" s="27">
        <v>0</v>
      </c>
      <c r="I77" s="27">
        <f>IFERROR((VLOOKUP(A77,TAB_DIN_Outros!A$70:G$94,6,0)),0)</f>
        <v>192628.24499020737</v>
      </c>
      <c r="J77" s="27">
        <f>IFERROR((VLOOKUP(A77,TAB_DIN_Outros!A$70:G$94,7,0)),0)</f>
        <v>0</v>
      </c>
      <c r="K77" s="27">
        <v>0</v>
      </c>
      <c r="L77" s="69">
        <f t="shared" si="6"/>
        <v>839875.7666813581</v>
      </c>
      <c r="M77" s="25" t="s">
        <v>146</v>
      </c>
      <c r="N77" s="28">
        <f>B77/Formato_Análises_Outros!$P$31</f>
        <v>0</v>
      </c>
      <c r="O77" s="28">
        <f>C77/Formato_Análises_Outros!$P$31</f>
        <v>0</v>
      </c>
      <c r="P77" s="28">
        <f>D77/Formato_Análises_Outros!$P$31</f>
        <v>4.4933527413374894E-4</v>
      </c>
      <c r="Q77" s="28">
        <f>E77/Formato_Análises_Outros!$P$31</f>
        <v>0</v>
      </c>
      <c r="R77" s="28">
        <f>F77/Formato_Análises_Outros!$P$31</f>
        <v>1.1557458233035374E-3</v>
      </c>
      <c r="S77" s="28">
        <f>G77/Formato_Análises_Outros!$P$31</f>
        <v>0</v>
      </c>
      <c r="T77" s="28">
        <f>H77/Formato_Análises_Outros!$P$31</f>
        <v>0</v>
      </c>
      <c r="U77" s="28">
        <f>I77/Formato_Análises_Outros!$P$31</f>
        <v>4.7769044222595704E-4</v>
      </c>
      <c r="V77" s="28">
        <f>J77/Formato_Análises_Outros!$P$31</f>
        <v>0</v>
      </c>
      <c r="W77" s="28">
        <f>K77/Formato_Análises_Outros!$P$31</f>
        <v>0</v>
      </c>
      <c r="X77" s="1">
        <f t="shared" si="7"/>
        <v>2.0827715396632435E-3</v>
      </c>
    </row>
    <row r="78" spans="1:24" x14ac:dyDescent="0.25">
      <c r="A78" s="25" t="s">
        <v>141</v>
      </c>
      <c r="B78" s="27">
        <v>0</v>
      </c>
      <c r="C78" s="27">
        <f>IFERROR((VLOOKUP(A78,TAB_DIN_Outros!A$70:G$94,2,0)),0)</f>
        <v>0</v>
      </c>
      <c r="D78" s="27">
        <f>IFERROR((VLOOKUP(A78,TAB_DIN_Outros!A$70:G$94,3,0)),0)</f>
        <v>0</v>
      </c>
      <c r="E78" s="27">
        <v>0</v>
      </c>
      <c r="F78" s="27">
        <f>IFERROR((VLOOKUP(A78,TAB_DIN_Outros!A$70:G$94,4,0)),0)</f>
        <v>0</v>
      </c>
      <c r="G78" s="27">
        <f>IFERROR((VLOOKUP(A78,TAB_DIN_Outros!A$70:G$94,5,0)),0)</f>
        <v>0</v>
      </c>
      <c r="H78" s="27">
        <v>0</v>
      </c>
      <c r="I78" s="27">
        <f>IFERROR((VLOOKUP(A78,TAB_DIN_Outros!A$70:G$94,6,0)),0)</f>
        <v>0</v>
      </c>
      <c r="J78" s="27">
        <f>IFERROR((VLOOKUP(A78,TAB_DIN_Outros!A$70:G$94,7,0)),0)</f>
        <v>0</v>
      </c>
      <c r="K78" s="27">
        <v>0</v>
      </c>
      <c r="L78" s="69">
        <f t="shared" si="6"/>
        <v>0</v>
      </c>
      <c r="M78" s="25" t="s">
        <v>141</v>
      </c>
      <c r="N78" s="28">
        <f>B78/Formato_Análises_Outros!$P$31</f>
        <v>0</v>
      </c>
      <c r="O78" s="28">
        <f>C78/Formato_Análises_Outros!$P$31</f>
        <v>0</v>
      </c>
      <c r="P78" s="28">
        <f>D78/Formato_Análises_Outros!$P$31</f>
        <v>0</v>
      </c>
      <c r="Q78" s="28">
        <f>E78/Formato_Análises_Outros!$P$31</f>
        <v>0</v>
      </c>
      <c r="R78" s="28">
        <f>F78/Formato_Análises_Outros!$P$31</f>
        <v>0</v>
      </c>
      <c r="S78" s="28">
        <f>G78/Formato_Análises_Outros!$P$31</f>
        <v>0</v>
      </c>
      <c r="T78" s="28">
        <f>H78/Formato_Análises_Outros!$P$31</f>
        <v>0</v>
      </c>
      <c r="U78" s="28">
        <f>I78/Formato_Análises_Outros!$P$31</f>
        <v>0</v>
      </c>
      <c r="V78" s="28">
        <f>J78/Formato_Análises_Outros!$P$31</f>
        <v>0</v>
      </c>
      <c r="W78" s="28">
        <f>K78/Formato_Análises_Outros!$P$31</f>
        <v>0</v>
      </c>
      <c r="X78" s="1">
        <f t="shared" si="7"/>
        <v>0</v>
      </c>
    </row>
    <row r="79" spans="1:24" x14ac:dyDescent="0.25">
      <c r="A79" s="25" t="s">
        <v>153</v>
      </c>
      <c r="B79" s="27">
        <v>0</v>
      </c>
      <c r="C79" s="27">
        <f>IFERROR((VLOOKUP(A79,TAB_DIN_Outros!A$70:G$94,2,0)),0)</f>
        <v>0</v>
      </c>
      <c r="D79" s="27">
        <f>IFERROR((VLOOKUP(A79,TAB_DIN_Outros!A$70:G$94,3,0)),0)</f>
        <v>41064.047083931218</v>
      </c>
      <c r="E79" s="27">
        <v>0</v>
      </c>
      <c r="F79" s="27">
        <f>IFERROR((VLOOKUP(A79,TAB_DIN_Outros!A$70:G$94,4,0)),0)</f>
        <v>42145.880414502957</v>
      </c>
      <c r="G79" s="27">
        <f>IFERROR((VLOOKUP(A79,TAB_DIN_Outros!A$70:G$94,5,0)),0)</f>
        <v>0</v>
      </c>
      <c r="H79" s="27">
        <v>0</v>
      </c>
      <c r="I79" s="27">
        <f>IFERROR((VLOOKUP(A79,TAB_DIN_Outros!A$70:G$94,6,0)),0)</f>
        <v>0</v>
      </c>
      <c r="J79" s="27">
        <f>IFERROR((VLOOKUP(A79,TAB_DIN_Outros!A$70:G$94,7,0)),0)</f>
        <v>0</v>
      </c>
      <c r="K79" s="27">
        <v>0</v>
      </c>
      <c r="L79" s="69">
        <f t="shared" si="6"/>
        <v>83209.927498434176</v>
      </c>
      <c r="M79" s="25" t="s">
        <v>153</v>
      </c>
      <c r="N79" s="28">
        <f>B79/Formato_Análises_Outros!$P$31</f>
        <v>0</v>
      </c>
      <c r="O79" s="28">
        <f>C79/Formato_Análises_Outros!$P$31</f>
        <v>0</v>
      </c>
      <c r="P79" s="28">
        <f>D79/Formato_Análises_Outros!$P$31</f>
        <v>1.0183295192305695E-4</v>
      </c>
      <c r="Q79" s="28">
        <f>E79/Formato_Análises_Outros!$P$31</f>
        <v>0</v>
      </c>
      <c r="R79" s="28">
        <f>F79/Formato_Análises_Outros!$P$31</f>
        <v>1.0451574354648614E-4</v>
      </c>
      <c r="S79" s="28">
        <f>G79/Formato_Análises_Outros!$P$31</f>
        <v>0</v>
      </c>
      <c r="T79" s="28">
        <f>H79/Formato_Análises_Outros!$P$31</f>
        <v>0</v>
      </c>
      <c r="U79" s="28">
        <f>I79/Formato_Análises_Outros!$P$31</f>
        <v>0</v>
      </c>
      <c r="V79" s="28">
        <f>J79/Formato_Análises_Outros!$P$31</f>
        <v>0</v>
      </c>
      <c r="W79" s="28">
        <f>K79/Formato_Análises_Outros!$P$31</f>
        <v>0</v>
      </c>
      <c r="X79" s="1">
        <f t="shared" si="7"/>
        <v>2.0634869546954309E-4</v>
      </c>
    </row>
    <row r="80" spans="1:24" x14ac:dyDescent="0.25">
      <c r="A80" s="25" t="s">
        <v>157</v>
      </c>
      <c r="B80" s="27">
        <v>0</v>
      </c>
      <c r="C80" s="27">
        <f>IFERROR((VLOOKUP(A80,TAB_DIN_Outros!A$70:G$94,2,0)),0)</f>
        <v>0</v>
      </c>
      <c r="D80" s="27">
        <f>IFERROR((VLOOKUP(A80,TAB_DIN_Outros!A$70:G$94,3,0)),0)</f>
        <v>157594.1153105624</v>
      </c>
      <c r="E80" s="27">
        <v>0</v>
      </c>
      <c r="F80" s="27">
        <f>IFERROR((VLOOKUP(A80,TAB_DIN_Outros!A$70:G$94,4,0)),0)</f>
        <v>195301.87224241858</v>
      </c>
      <c r="G80" s="27">
        <f>IFERROR((VLOOKUP(A80,TAB_DIN_Outros!A$70:G$94,5,0)),0)</f>
        <v>0</v>
      </c>
      <c r="H80" s="27">
        <v>0</v>
      </c>
      <c r="I80" s="27">
        <f>IFERROR((VLOOKUP(A80,TAB_DIN_Outros!A$70:G$94,6,0)),0)</f>
        <v>22133.593065989746</v>
      </c>
      <c r="J80" s="27">
        <f>IFERROR((VLOOKUP(A80,TAB_DIN_Outros!A$70:G$94,7,0)),0)</f>
        <v>0</v>
      </c>
      <c r="K80" s="27">
        <v>0</v>
      </c>
      <c r="L80" s="69">
        <f t="shared" si="6"/>
        <v>375029.58061897074</v>
      </c>
      <c r="M80" s="25" t="s">
        <v>157</v>
      </c>
      <c r="N80" s="28">
        <f>B80/Formato_Análises_Outros!$P$31</f>
        <v>0</v>
      </c>
      <c r="O80" s="28">
        <f>C80/Formato_Análises_Outros!$P$31</f>
        <v>0</v>
      </c>
      <c r="P80" s="28">
        <f>D80/Formato_Análises_Outros!$P$31</f>
        <v>3.9081082132445366E-4</v>
      </c>
      <c r="Q80" s="28">
        <f>E80/Formato_Análises_Outros!$P$31</f>
        <v>0</v>
      </c>
      <c r="R80" s="28">
        <f>F80/Formato_Análises_Outros!$P$31</f>
        <v>4.8432065465675122E-4</v>
      </c>
      <c r="S80" s="28">
        <f>G80/Formato_Análises_Outros!$P$31</f>
        <v>0</v>
      </c>
      <c r="T80" s="28">
        <f>H80/Formato_Análises_Outros!$P$31</f>
        <v>0</v>
      </c>
      <c r="U80" s="28">
        <f>I80/Formato_Análises_Outros!$P$31</f>
        <v>5.4888138861876235E-5</v>
      </c>
      <c r="V80" s="28">
        <f>J80/Formato_Análises_Outros!$P$31</f>
        <v>0</v>
      </c>
      <c r="W80" s="28">
        <f>K80/Formato_Análises_Outros!$P$31</f>
        <v>0</v>
      </c>
      <c r="X80" s="1">
        <f t="shared" si="7"/>
        <v>9.300196148430811E-4</v>
      </c>
    </row>
    <row r="81" spans="1:24" x14ac:dyDescent="0.25">
      <c r="A81" s="25" t="s">
        <v>161</v>
      </c>
      <c r="B81" s="27">
        <v>0</v>
      </c>
      <c r="C81" s="27">
        <f>IFERROR((VLOOKUP(A81,TAB_DIN_Outros!A$70:G$94,2,0)),0)</f>
        <v>0</v>
      </c>
      <c r="D81" s="27">
        <f>IFERROR((VLOOKUP(A81,TAB_DIN_Outros!A$70:G$94,3,0)),0)</f>
        <v>125932.56845363352</v>
      </c>
      <c r="E81" s="27">
        <v>0</v>
      </c>
      <c r="F81" s="27">
        <f>IFERROR((VLOOKUP(A81,TAB_DIN_Outros!A$70:G$94,4,0)),0)</f>
        <v>97907.545683807271</v>
      </c>
      <c r="G81" s="27">
        <f>IFERROR((VLOOKUP(A81,TAB_DIN_Outros!A$70:G$94,5,0)),0)</f>
        <v>0</v>
      </c>
      <c r="H81" s="27">
        <v>0</v>
      </c>
      <c r="I81" s="27">
        <f>IFERROR((VLOOKUP(A81,TAB_DIN_Outros!A$70:G$94,6,0)),0)</f>
        <v>262311.99732236651</v>
      </c>
      <c r="J81" s="27">
        <f>IFERROR((VLOOKUP(A81,TAB_DIN_Outros!A$70:G$94,7,0)),0)</f>
        <v>0</v>
      </c>
      <c r="K81" s="27">
        <v>0</v>
      </c>
      <c r="L81" s="69">
        <f t="shared" si="6"/>
        <v>486152.11145980732</v>
      </c>
      <c r="M81" s="25" t="s">
        <v>161</v>
      </c>
      <c r="N81" s="28">
        <f>B81/Formato_Análises_Outros!$P$31</f>
        <v>0</v>
      </c>
      <c r="O81" s="28">
        <f>C81/Formato_Análises_Outros!$P$31</f>
        <v>0</v>
      </c>
      <c r="P81" s="28">
        <f>D81/Formato_Análises_Outros!$P$31</f>
        <v>3.1229472250201412E-4</v>
      </c>
      <c r="Q81" s="28">
        <f>E81/Formato_Análises_Outros!$P$31</f>
        <v>0</v>
      </c>
      <c r="R81" s="28">
        <f>F81/Formato_Análises_Outros!$P$31</f>
        <v>2.4279668226917398E-4</v>
      </c>
      <c r="S81" s="28">
        <f>G81/Formato_Análises_Outros!$P$31</f>
        <v>0</v>
      </c>
      <c r="T81" s="28">
        <f>H81/Formato_Análises_Outros!$P$31</f>
        <v>0</v>
      </c>
      <c r="U81" s="28">
        <f>I81/Formato_Análises_Outros!$P$31</f>
        <v>6.5049616170497415E-4</v>
      </c>
      <c r="V81" s="28">
        <f>J81/Formato_Análises_Outros!$P$31</f>
        <v>0</v>
      </c>
      <c r="W81" s="28">
        <f>K81/Formato_Análises_Outros!$P$31</f>
        <v>0</v>
      </c>
      <c r="X81" s="1">
        <f t="shared" si="7"/>
        <v>1.2055875664761624E-3</v>
      </c>
    </row>
    <row r="82" spans="1:24" x14ac:dyDescent="0.25">
      <c r="A82" s="25" t="s">
        <v>151</v>
      </c>
      <c r="B82" s="27">
        <v>0</v>
      </c>
      <c r="C82" s="27">
        <f>IFERROR((VLOOKUP(A82,TAB_DIN_Outros!A$70:G$94,2,0)),0)</f>
        <v>228512.85207731993</v>
      </c>
      <c r="D82" s="27">
        <f>IFERROR((VLOOKUP(A82,TAB_DIN_Outros!A$70:G$94,3,0)),0)</f>
        <v>90774.614477115829</v>
      </c>
      <c r="E82" s="27">
        <v>0</v>
      </c>
      <c r="F82" s="27">
        <f>IFERROR((VLOOKUP(A82,TAB_DIN_Outros!A$70:G$94,4,0)),0)</f>
        <v>547080.18258941732</v>
      </c>
      <c r="G82" s="27">
        <f>IFERROR((VLOOKUP(A82,TAB_DIN_Outros!A$70:G$94,5,0)),0)</f>
        <v>0</v>
      </c>
      <c r="H82" s="27">
        <v>0</v>
      </c>
      <c r="I82" s="27">
        <f>IFERROR((VLOOKUP(A82,TAB_DIN_Outros!A$70:G$94,6,0)),0)</f>
        <v>513890.38322634943</v>
      </c>
      <c r="J82" s="27">
        <f>IFERROR((VLOOKUP(A82,TAB_DIN_Outros!A$70:G$94,7,0)),0)</f>
        <v>0</v>
      </c>
      <c r="K82" s="27">
        <v>0</v>
      </c>
      <c r="L82" s="69">
        <f t="shared" si="6"/>
        <v>1380258.0323702025</v>
      </c>
      <c r="M82" s="25" t="s">
        <v>151</v>
      </c>
      <c r="N82" s="28">
        <f>B82/Formato_Análises_Outros!$P$31</f>
        <v>0</v>
      </c>
      <c r="O82" s="28">
        <f>C82/Formato_Análises_Outros!$P$31</f>
        <v>5.6667912521696359E-4</v>
      </c>
      <c r="P82" s="28">
        <f>D82/Formato_Análises_Outros!$P$31</f>
        <v>2.2510803508939522E-4</v>
      </c>
      <c r="Q82" s="28">
        <f>E82/Formato_Análises_Outros!$P$31</f>
        <v>0</v>
      </c>
      <c r="R82" s="28">
        <f>F82/Formato_Análises_Outros!$P$31</f>
        <v>1.3566804513402567E-3</v>
      </c>
      <c r="S82" s="28">
        <f>G82/Formato_Análises_Outros!$P$31</f>
        <v>0</v>
      </c>
      <c r="T82" s="28">
        <f>H82/Formato_Análises_Outros!$P$31</f>
        <v>0</v>
      </c>
      <c r="U82" s="28">
        <f>I82/Formato_Análises_Outros!$P$31</f>
        <v>1.2743745053148403E-3</v>
      </c>
      <c r="V82" s="28">
        <f>J82/Formato_Análises_Outros!$P$31</f>
        <v>0</v>
      </c>
      <c r="W82" s="28">
        <f>K82/Formato_Análises_Outros!$P$31</f>
        <v>0</v>
      </c>
      <c r="X82" s="1">
        <f t="shared" si="7"/>
        <v>3.4228421169614559E-3</v>
      </c>
    </row>
    <row r="83" spans="1:24" x14ac:dyDescent="0.25">
      <c r="A83" s="25" t="s">
        <v>167</v>
      </c>
      <c r="B83" s="27">
        <v>0</v>
      </c>
      <c r="C83" s="27">
        <f>IFERROR((VLOOKUP(A83,TAB_DIN_Outros!A$70:G$94,2,0)),0)</f>
        <v>85653.828094605298</v>
      </c>
      <c r="D83" s="27">
        <f>IFERROR((VLOOKUP(A83,TAB_DIN_Outros!A$70:G$94,3,0)),0)</f>
        <v>134917.97631222266</v>
      </c>
      <c r="E83" s="27">
        <v>0</v>
      </c>
      <c r="F83" s="27">
        <f>IFERROR((VLOOKUP(A83,TAB_DIN_Outros!A$70:G$94,4,0)),0)</f>
        <v>329110.31768397958</v>
      </c>
      <c r="G83" s="27">
        <f>IFERROR((VLOOKUP(A83,TAB_DIN_Outros!A$70:G$94,5,0)),0)</f>
        <v>0</v>
      </c>
      <c r="H83" s="27">
        <v>0</v>
      </c>
      <c r="I83" s="27">
        <f>IFERROR((VLOOKUP(A83,TAB_DIN_Outros!A$70:G$94,6,0)),0)</f>
        <v>0</v>
      </c>
      <c r="J83" s="27">
        <f>IFERROR((VLOOKUP(A83,TAB_DIN_Outros!A$70:G$94,7,0)),0)</f>
        <v>0</v>
      </c>
      <c r="K83" s="27">
        <v>0</v>
      </c>
      <c r="L83" s="69">
        <f t="shared" si="6"/>
        <v>549682.12209080753</v>
      </c>
      <c r="M83" s="25" t="s">
        <v>167</v>
      </c>
      <c r="N83" s="28">
        <f>B83/Formato_Análises_Outros!$P$31</f>
        <v>0</v>
      </c>
      <c r="O83" s="28">
        <f>C83/Formato_Análises_Outros!$P$31</f>
        <v>2.1240921871524163E-4</v>
      </c>
      <c r="P83" s="28">
        <f>D83/Formato_Análises_Outros!$P$31</f>
        <v>3.3457724630203234E-4</v>
      </c>
      <c r="Q83" s="28">
        <f>E83/Formato_Análises_Outros!$P$31</f>
        <v>0</v>
      </c>
      <c r="R83" s="28">
        <f>F83/Formato_Análises_Outros!$P$31</f>
        <v>8.1614642340523645E-4</v>
      </c>
      <c r="S83" s="28">
        <f>G83/Formato_Análises_Outros!$P$31</f>
        <v>0</v>
      </c>
      <c r="T83" s="28">
        <f>H83/Formato_Análises_Outros!$P$31</f>
        <v>0</v>
      </c>
      <c r="U83" s="28">
        <f>I83/Formato_Análises_Outros!$P$31</f>
        <v>0</v>
      </c>
      <c r="V83" s="28">
        <f>J83/Formato_Análises_Outros!$P$31</f>
        <v>0</v>
      </c>
      <c r="W83" s="28">
        <f>K83/Formato_Análises_Outros!$P$31</f>
        <v>0</v>
      </c>
      <c r="X83" s="1">
        <f t="shared" si="7"/>
        <v>1.3631328884225104E-3</v>
      </c>
    </row>
    <row r="84" spans="1:24" x14ac:dyDescent="0.25">
      <c r="A84" s="25" t="s">
        <v>171</v>
      </c>
      <c r="B84" s="27">
        <v>0</v>
      </c>
      <c r="C84" s="27">
        <f>IFERROR((VLOOKUP(A84,TAB_DIN_Outros!A$70:G$94,2,0)),0)</f>
        <v>147486.14244479866</v>
      </c>
      <c r="D84" s="27">
        <f>IFERROR((VLOOKUP(A84,TAB_DIN_Outros!A$70:G$94,3,0)),0)</f>
        <v>0</v>
      </c>
      <c r="E84" s="27">
        <v>0</v>
      </c>
      <c r="F84" s="27">
        <f>IFERROR((VLOOKUP(A84,TAB_DIN_Outros!A$70:G$94,4,0)),0)</f>
        <v>66177.569610185601</v>
      </c>
      <c r="G84" s="27">
        <f>IFERROR((VLOOKUP(A84,TAB_DIN_Outros!A$70:G$94,5,0)),0)</f>
        <v>0</v>
      </c>
      <c r="H84" s="27">
        <v>0</v>
      </c>
      <c r="I84" s="27">
        <f>IFERROR((VLOOKUP(A84,TAB_DIN_Outros!A$70:G$94,6,0)),0)</f>
        <v>12498.10764881909</v>
      </c>
      <c r="J84" s="27">
        <f>IFERROR((VLOOKUP(A84,TAB_DIN_Outros!A$70:G$94,7,0)),0)</f>
        <v>0</v>
      </c>
      <c r="K84" s="27">
        <v>0</v>
      </c>
      <c r="L84" s="69">
        <f t="shared" si="6"/>
        <v>226161.81970380337</v>
      </c>
      <c r="M84" s="25" t="s">
        <v>171</v>
      </c>
      <c r="N84" s="28">
        <f>B84/Formato_Análises_Outros!$P$31</f>
        <v>0</v>
      </c>
      <c r="O84" s="28">
        <f>C84/Formato_Análises_Outros!$P$31</f>
        <v>3.6574449718024461E-4</v>
      </c>
      <c r="P84" s="28">
        <f>D84/Formato_Análises_Outros!$P$31</f>
        <v>0</v>
      </c>
      <c r="Q84" s="28">
        <f>E84/Formato_Análises_Outros!$P$31</f>
        <v>0</v>
      </c>
      <c r="R84" s="28">
        <f>F84/Formato_Análises_Outros!$P$31</f>
        <v>1.6411088879585489E-4</v>
      </c>
      <c r="S84" s="28">
        <f>G84/Formato_Análises_Outros!$P$31</f>
        <v>0</v>
      </c>
      <c r="T84" s="28">
        <f>H84/Formato_Análises_Outros!$P$31</f>
        <v>0</v>
      </c>
      <c r="U84" s="28">
        <f>I84/Formato_Análises_Outros!$P$31</f>
        <v>3.0993515878502215E-5</v>
      </c>
      <c r="V84" s="28">
        <f>J84/Formato_Análises_Outros!$P$31</f>
        <v>0</v>
      </c>
      <c r="W84" s="28">
        <f>K84/Formato_Análises_Outros!$P$31</f>
        <v>0</v>
      </c>
      <c r="X84" s="1">
        <f t="shared" si="7"/>
        <v>5.6084890185460171E-4</v>
      </c>
    </row>
    <row r="85" spans="1:24" x14ac:dyDescent="0.25">
      <c r="A85" s="25" t="s">
        <v>175</v>
      </c>
      <c r="B85" s="27">
        <v>0</v>
      </c>
      <c r="C85" s="27">
        <f>IFERROR((VLOOKUP(A85,TAB_DIN_Outros!A$70:G$94,2,0)),0)</f>
        <v>437914.40149258176</v>
      </c>
      <c r="D85" s="27">
        <f>IFERROR((VLOOKUP(A85,TAB_DIN_Outros!A$70:G$94,3,0)),0)</f>
        <v>334164.30411686137</v>
      </c>
      <c r="E85" s="27">
        <v>0</v>
      </c>
      <c r="F85" s="27">
        <f>IFERROR((VLOOKUP(A85,TAB_DIN_Outros!A$70:G$94,4,0)),0)</f>
        <v>541946.36207039386</v>
      </c>
      <c r="G85" s="27">
        <f>IFERROR((VLOOKUP(A85,TAB_DIN_Outros!A$70:G$94,5,0)),0)</f>
        <v>0</v>
      </c>
      <c r="H85" s="27">
        <v>0</v>
      </c>
      <c r="I85" s="27">
        <f>IFERROR((VLOOKUP(A85,TAB_DIN_Outros!A$70:G$94,6,0)),0)</f>
        <v>272478.62380243832</v>
      </c>
      <c r="J85" s="27">
        <f>IFERROR((VLOOKUP(A85,TAB_DIN_Outros!A$70:G$94,7,0)),0)</f>
        <v>0</v>
      </c>
      <c r="K85" s="27">
        <v>0</v>
      </c>
      <c r="L85" s="69">
        <f t="shared" si="6"/>
        <v>1586503.6914822753</v>
      </c>
      <c r="M85" s="25" t="s">
        <v>175</v>
      </c>
      <c r="N85" s="28">
        <f>B85/Formato_Análises_Outros!$P$31</f>
        <v>0</v>
      </c>
      <c r="O85" s="28">
        <f>C85/Formato_Análises_Outros!$P$31</f>
        <v>1.0859649586525649E-3</v>
      </c>
      <c r="P85" s="28">
        <f>D85/Formato_Análises_Outros!$P$31</f>
        <v>8.2867958547734079E-4</v>
      </c>
      <c r="Q85" s="28">
        <f>E85/Formato_Análises_Outros!$P$31</f>
        <v>0</v>
      </c>
      <c r="R85" s="28">
        <f>F85/Formato_Análises_Outros!$P$31</f>
        <v>1.3439493121754594E-3</v>
      </c>
      <c r="S85" s="28">
        <f>G85/Formato_Análises_Outros!$P$31</f>
        <v>0</v>
      </c>
      <c r="T85" s="28">
        <f>H85/Formato_Análises_Outros!$P$31</f>
        <v>0</v>
      </c>
      <c r="U85" s="28">
        <f>I85/Formato_Análises_Outros!$P$31</f>
        <v>6.7570793840707991E-4</v>
      </c>
      <c r="V85" s="28">
        <f>J85/Formato_Análises_Outros!$P$31</f>
        <v>0</v>
      </c>
      <c r="W85" s="28">
        <f>K85/Formato_Análises_Outros!$P$31</f>
        <v>0</v>
      </c>
      <c r="X85" s="1">
        <f t="shared" si="7"/>
        <v>3.9343017947124446E-3</v>
      </c>
    </row>
    <row r="86" spans="1:24" x14ac:dyDescent="0.25">
      <c r="A86" s="25" t="s">
        <v>137</v>
      </c>
      <c r="B86" s="27">
        <v>0</v>
      </c>
      <c r="C86" s="27">
        <f>IFERROR((VLOOKUP(A86,TAB_DIN_Outros!A$70:G$94,2,0)),0)</f>
        <v>0</v>
      </c>
      <c r="D86" s="27">
        <f>IFERROR((VLOOKUP(A86,TAB_DIN_Outros!A$70:G$94,3,0)),0)</f>
        <v>191393.26055560893</v>
      </c>
      <c r="E86" s="27">
        <v>0</v>
      </c>
      <c r="F86" s="27">
        <f>IFERROR((VLOOKUP(A86,TAB_DIN_Outros!A$70:G$94,4,0)),0)</f>
        <v>137720.31566249888</v>
      </c>
      <c r="G86" s="27">
        <f>IFERROR((VLOOKUP(A86,TAB_DIN_Outros!A$70:G$94,5,0)),0)</f>
        <v>0</v>
      </c>
      <c r="H86" s="27">
        <v>0</v>
      </c>
      <c r="I86" s="27">
        <f>IFERROR((VLOOKUP(A86,TAB_DIN_Outros!A$70:G$94,6,0)),0)</f>
        <v>0</v>
      </c>
      <c r="J86" s="27">
        <f>IFERROR((VLOOKUP(A86,TAB_DIN_Outros!A$70:G$94,7,0)),0)</f>
        <v>0</v>
      </c>
      <c r="K86" s="27">
        <v>0</v>
      </c>
      <c r="L86" s="69">
        <f t="shared" si="6"/>
        <v>329113.57621810783</v>
      </c>
      <c r="M86" s="25" t="s">
        <v>137</v>
      </c>
      <c r="N86" s="28">
        <f>B86/Formato_Análises_Outros!$P$31</f>
        <v>0</v>
      </c>
      <c r="O86" s="28">
        <f>C86/Formato_Análises_Outros!$P$31</f>
        <v>0</v>
      </c>
      <c r="P86" s="28">
        <f>D86/Formato_Análises_Outros!$P$31</f>
        <v>4.7462785781246411E-4</v>
      </c>
      <c r="Q86" s="28">
        <f>E86/Formato_Análises_Outros!$P$31</f>
        <v>0</v>
      </c>
      <c r="R86" s="28">
        <f>F86/Formato_Análises_Outros!$P$31</f>
        <v>3.4152664629043332E-4</v>
      </c>
      <c r="S86" s="28">
        <f>G86/Formato_Análises_Outros!$P$31</f>
        <v>0</v>
      </c>
      <c r="T86" s="28">
        <f>H86/Formato_Análises_Outros!$P$31</f>
        <v>0</v>
      </c>
      <c r="U86" s="28">
        <f>I86/Formato_Análises_Outros!$P$31</f>
        <v>0</v>
      </c>
      <c r="V86" s="28">
        <f>J86/Formato_Análises_Outros!$P$31</f>
        <v>0</v>
      </c>
      <c r="W86" s="28">
        <f>K86/Formato_Análises_Outros!$P$31</f>
        <v>0</v>
      </c>
      <c r="X86" s="1">
        <f t="shared" si="7"/>
        <v>8.1615450410289748E-4</v>
      </c>
    </row>
    <row r="87" spans="1:24" x14ac:dyDescent="0.25">
      <c r="A87" s="25" t="s">
        <v>181</v>
      </c>
      <c r="B87" s="27">
        <v>0</v>
      </c>
      <c r="C87" s="27">
        <f>IFERROR((VLOOKUP(A87,TAB_DIN_Outros!A$70:G$94,2,0)),0)</f>
        <v>0</v>
      </c>
      <c r="D87" s="27">
        <f>IFERROR((VLOOKUP(A87,TAB_DIN_Outros!A$70:G$94,3,0)),0)</f>
        <v>0</v>
      </c>
      <c r="E87" s="27">
        <v>0</v>
      </c>
      <c r="F87" s="27">
        <f>IFERROR((VLOOKUP(A87,TAB_DIN_Outros!A$70:G$94,4,0)),0)</f>
        <v>49836.020957121407</v>
      </c>
      <c r="G87" s="27">
        <f>IFERROR((VLOOKUP(A87,TAB_DIN_Outros!A$70:G$94,5,0)),0)</f>
        <v>0</v>
      </c>
      <c r="H87" s="27">
        <v>0</v>
      </c>
      <c r="I87" s="27">
        <f>IFERROR((VLOOKUP(A87,TAB_DIN_Outros!A$70:G$94,6,0)),0)</f>
        <v>0</v>
      </c>
      <c r="J87" s="27">
        <f>IFERROR((VLOOKUP(A87,TAB_DIN_Outros!A$70:G$94,7,0)),0)</f>
        <v>0</v>
      </c>
      <c r="K87" s="27">
        <v>0</v>
      </c>
      <c r="L87" s="69">
        <f t="shared" si="6"/>
        <v>49836.020957121407</v>
      </c>
      <c r="M87" s="25" t="s">
        <v>181</v>
      </c>
      <c r="N87" s="28">
        <f>B87/Formato_Análises_Outros!$P$31</f>
        <v>0</v>
      </c>
      <c r="O87" s="28">
        <f>C87/Formato_Análises_Outros!$P$31</f>
        <v>0</v>
      </c>
      <c r="P87" s="28">
        <f>D87/Formato_Análises_Outros!$P$31</f>
        <v>0</v>
      </c>
      <c r="Q87" s="28">
        <f>E87/Formato_Análises_Outros!$P$31</f>
        <v>0</v>
      </c>
      <c r="R87" s="28">
        <f>F87/Formato_Análises_Outros!$P$31</f>
        <v>1.2358619002628414E-4</v>
      </c>
      <c r="S87" s="28">
        <f>G87/Formato_Análises_Outros!$P$31</f>
        <v>0</v>
      </c>
      <c r="T87" s="28">
        <f>H87/Formato_Análises_Outros!$P$31</f>
        <v>0</v>
      </c>
      <c r="U87" s="28">
        <f>I87/Formato_Análises_Outros!$P$31</f>
        <v>0</v>
      </c>
      <c r="V87" s="28">
        <f>J87/Formato_Análises_Outros!$P$31</f>
        <v>0</v>
      </c>
      <c r="W87" s="28">
        <f>K87/Formato_Análises_Outros!$P$31</f>
        <v>0</v>
      </c>
      <c r="X87" s="1">
        <f t="shared" si="7"/>
        <v>1.2358619002628414E-4</v>
      </c>
    </row>
    <row r="88" spans="1:24" x14ac:dyDescent="0.25">
      <c r="A88" s="25" t="s">
        <v>148</v>
      </c>
      <c r="B88" s="27">
        <v>0</v>
      </c>
      <c r="C88" s="27">
        <f>IFERROR((VLOOKUP(A88,TAB_DIN_Outros!A$70:G$94,2,0)),0)</f>
        <v>267939.4857618165</v>
      </c>
      <c r="D88" s="27">
        <f>IFERROR((VLOOKUP(A88,TAB_DIN_Outros!A$70:G$94,3,0)),0)</f>
        <v>1643974.4579018357</v>
      </c>
      <c r="E88" s="27">
        <v>0</v>
      </c>
      <c r="F88" s="27">
        <f>IFERROR((VLOOKUP(A88,TAB_DIN_Outros!A$70:G$94,4,0)),0)</f>
        <v>632364.1670604687</v>
      </c>
      <c r="G88" s="27">
        <f>IFERROR((VLOOKUP(A88,TAB_DIN_Outros!A$70:G$94,5,0)),0)</f>
        <v>0</v>
      </c>
      <c r="H88" s="27">
        <v>0</v>
      </c>
      <c r="I88" s="27">
        <f>IFERROR((VLOOKUP(A88,TAB_DIN_Outros!A$70:G$94,6,0)),0)</f>
        <v>157745.63714752501</v>
      </c>
      <c r="J88" s="27">
        <f>IFERROR((VLOOKUP(A88,TAB_DIN_Outros!A$70:G$94,7,0)),0)</f>
        <v>0</v>
      </c>
      <c r="K88" s="27">
        <v>0</v>
      </c>
      <c r="L88" s="69">
        <f t="shared" si="6"/>
        <v>2702023.7478716457</v>
      </c>
      <c r="M88" s="25" t="s">
        <v>148</v>
      </c>
      <c r="N88" s="28">
        <f>B88/Formato_Análises_Outros!$P$31</f>
        <v>0</v>
      </c>
      <c r="O88" s="28">
        <f>C88/Formato_Análises_Outros!$P$31</f>
        <v>6.6445152656540254E-4</v>
      </c>
      <c r="P88" s="28">
        <f>D88/Formato_Análises_Outros!$P$31</f>
        <v>4.0768210593582922E-3</v>
      </c>
      <c r="Q88" s="28">
        <f>E88/Formato_Análises_Outros!$P$31</f>
        <v>0</v>
      </c>
      <c r="R88" s="28">
        <f>F88/Formato_Análises_Outros!$P$31</f>
        <v>1.5681725108709825E-3</v>
      </c>
      <c r="S88" s="28">
        <f>G88/Formato_Análises_Outros!$P$31</f>
        <v>0</v>
      </c>
      <c r="T88" s="28">
        <f>H88/Formato_Análises_Outros!$P$31</f>
        <v>0</v>
      </c>
      <c r="U88" s="28">
        <f>I88/Formato_Análises_Outros!$P$31</f>
        <v>3.9118657376568694E-4</v>
      </c>
      <c r="V88" s="28">
        <f>J88/Formato_Análises_Outros!$P$31</f>
        <v>0</v>
      </c>
      <c r="W88" s="28">
        <f>K88/Formato_Análises_Outros!$P$31</f>
        <v>0</v>
      </c>
      <c r="X88" s="1">
        <f t="shared" si="7"/>
        <v>6.7006316705603636E-3</v>
      </c>
    </row>
    <row r="89" spans="1:24" x14ac:dyDescent="0.25">
      <c r="A89" s="25" t="s">
        <v>177</v>
      </c>
      <c r="B89" s="27">
        <v>0</v>
      </c>
      <c r="C89" s="27">
        <f>IFERROR((VLOOKUP(A89,TAB_DIN_Outros!A$70:G$94,2,0)),0)</f>
        <v>267027.09620591259</v>
      </c>
      <c r="D89" s="27">
        <f>IFERROR((VLOOKUP(A89,TAB_DIN_Outros!A$70:G$94,3,0)),0)</f>
        <v>16680069.617310503</v>
      </c>
      <c r="E89" s="27">
        <v>0</v>
      </c>
      <c r="F89" s="27">
        <f>IFERROR((VLOOKUP(A89,TAB_DIN_Outros!A$70:G$94,4,0)),0)</f>
        <v>44935094.389310665</v>
      </c>
      <c r="G89" s="27">
        <f>IFERROR((VLOOKUP(A89,TAB_DIN_Outros!A$70:G$94,5,0)),0)</f>
        <v>20365.838301425971</v>
      </c>
      <c r="H89" s="27">
        <v>0</v>
      </c>
      <c r="I89" s="27">
        <f>IFERROR((VLOOKUP(A89,TAB_DIN_Outros!A$70:G$94,6,0)),0)</f>
        <v>461784.79324891715</v>
      </c>
      <c r="J89" s="27">
        <f>IFERROR((VLOOKUP(A89,TAB_DIN_Outros!A$70:G$94,7,0)),0)</f>
        <v>1238242.968726699</v>
      </c>
      <c r="K89" s="27">
        <v>0</v>
      </c>
      <c r="L89" s="69">
        <f t="shared" si="6"/>
        <v>63602584.703104131</v>
      </c>
      <c r="M89" s="25" t="s">
        <v>177</v>
      </c>
      <c r="N89" s="28">
        <f>B89/Formato_Análises_Outros!$P$31</f>
        <v>0</v>
      </c>
      <c r="O89" s="28">
        <f>C89/Formato_Análises_Outros!$P$31</f>
        <v>6.6218893122034169E-4</v>
      </c>
      <c r="P89" s="28">
        <f>D89/Formato_Análises_Outros!$P$31</f>
        <v>4.1364182247820763E-2</v>
      </c>
      <c r="Q89" s="28">
        <f>E89/Formato_Análises_Outros!$P$31</f>
        <v>0</v>
      </c>
      <c r="R89" s="28">
        <f>F89/Formato_Análises_Outros!$P$31</f>
        <v>0.11143259448470888</v>
      </c>
      <c r="S89" s="28">
        <f>G89/Formato_Análises_Outros!$P$31</f>
        <v>5.0504360380820973E-5</v>
      </c>
      <c r="T89" s="28">
        <f>H89/Formato_Análises_Outros!$P$31</f>
        <v>0</v>
      </c>
      <c r="U89" s="28">
        <f>I89/Formato_Análises_Outros!$P$31</f>
        <v>1.1451601093677175E-3</v>
      </c>
      <c r="V89" s="28">
        <f>J89/Formato_Análises_Outros!$P$31</f>
        <v>3.0706651111539153E-3</v>
      </c>
      <c r="W89" s="28">
        <f>K89/Formato_Análises_Outros!$P$31</f>
        <v>0</v>
      </c>
      <c r="X89" s="1">
        <f t="shared" si="7"/>
        <v>0.15772529524465245</v>
      </c>
    </row>
    <row r="90" spans="1:24" x14ac:dyDescent="0.25">
      <c r="A90" s="25" t="s">
        <v>159</v>
      </c>
      <c r="B90" s="27">
        <v>0</v>
      </c>
      <c r="C90" s="27">
        <f>IFERROR((VLOOKUP(A90,TAB_DIN_Outros!A$70:G$94,2,0)),0)</f>
        <v>63963.395670054568</v>
      </c>
      <c r="D90" s="27">
        <f>IFERROR((VLOOKUP(A90,TAB_DIN_Outros!A$70:G$94,3,0)),0)</f>
        <v>921878.4072852839</v>
      </c>
      <c r="E90" s="27">
        <v>0</v>
      </c>
      <c r="F90" s="27">
        <f>IFERROR((VLOOKUP(A90,TAB_DIN_Outros!A$70:G$94,4,0)),0)</f>
        <v>91382.331092030392</v>
      </c>
      <c r="G90" s="27">
        <f>IFERROR((VLOOKUP(A90,TAB_DIN_Outros!A$70:G$94,5,0)),0)</f>
        <v>0</v>
      </c>
      <c r="H90" s="27">
        <v>0</v>
      </c>
      <c r="I90" s="27">
        <f>IFERROR((VLOOKUP(A90,TAB_DIN_Outros!A$70:G$94,6,0)),0)</f>
        <v>208635.79389512818</v>
      </c>
      <c r="J90" s="27">
        <f>IFERROR((VLOOKUP(A90,TAB_DIN_Outros!A$70:G$94,7,0)),0)</f>
        <v>0</v>
      </c>
      <c r="K90" s="27">
        <v>0</v>
      </c>
      <c r="L90" s="69">
        <f t="shared" si="6"/>
        <v>1285859.9279424972</v>
      </c>
      <c r="M90" s="25" t="s">
        <v>159</v>
      </c>
      <c r="N90" s="28">
        <f>B90/Formato_Análises_Outros!$P$31</f>
        <v>0</v>
      </c>
      <c r="O90" s="28">
        <f>C90/Formato_Análises_Outros!$P$31</f>
        <v>1.5862005473525203E-4</v>
      </c>
      <c r="P90" s="28">
        <f>D90/Formato_Análises_Outros!$P$31</f>
        <v>2.2861263366494118E-3</v>
      </c>
      <c r="Q90" s="28">
        <f>E90/Formato_Análises_Outros!$P$31</f>
        <v>0</v>
      </c>
      <c r="R90" s="28">
        <f>F90/Formato_Análises_Outros!$P$31</f>
        <v>2.2661508520315895E-4</v>
      </c>
      <c r="S90" s="28">
        <f>G90/Formato_Análises_Outros!$P$31</f>
        <v>0</v>
      </c>
      <c r="T90" s="28">
        <f>H90/Formato_Análises_Outros!$P$31</f>
        <v>0</v>
      </c>
      <c r="U90" s="28">
        <f>I90/Formato_Análises_Outros!$P$31</f>
        <v>5.1738686948528227E-4</v>
      </c>
      <c r="V90" s="28">
        <f>J90/Formato_Análises_Outros!$P$31</f>
        <v>0</v>
      </c>
      <c r="W90" s="28">
        <f>K90/Formato_Análises_Outros!$P$31</f>
        <v>0</v>
      </c>
      <c r="X90" s="1">
        <f t="shared" si="7"/>
        <v>3.1887483460731054E-3</v>
      </c>
    </row>
    <row r="91" spans="1:24" x14ac:dyDescent="0.25">
      <c r="A91" s="25" t="s">
        <v>191</v>
      </c>
      <c r="B91" s="27">
        <v>0</v>
      </c>
      <c r="C91" s="27">
        <f>IFERROR((VLOOKUP(A91,TAB_DIN_Outros!A$70:G$94,2,0)),0)</f>
        <v>1292673.5228046223</v>
      </c>
      <c r="D91" s="27">
        <f>IFERROR((VLOOKUP(A91,TAB_DIN_Outros!A$70:G$94,3,0)),0)</f>
        <v>36521881.865104273</v>
      </c>
      <c r="E91" s="27">
        <v>0</v>
      </c>
      <c r="F91" s="27">
        <f>IFERROR((VLOOKUP(A91,TAB_DIN_Outros!A$70:G$94,4,0)),0)</f>
        <v>3996408.0010935869</v>
      </c>
      <c r="G91" s="27">
        <f>IFERROR((VLOOKUP(A91,TAB_DIN_Outros!A$70:G$94,5,0)),0)</f>
        <v>53117.364824247161</v>
      </c>
      <c r="H91" s="27">
        <v>0</v>
      </c>
      <c r="I91" s="27">
        <f>IFERROR((VLOOKUP(A91,TAB_DIN_Outros!A$70:G$94,6,0)),0)</f>
        <v>245515.88315841445</v>
      </c>
      <c r="J91" s="27">
        <f>IFERROR((VLOOKUP(A91,TAB_DIN_Outros!A$70:G$94,7,0)),0)</f>
        <v>0</v>
      </c>
      <c r="K91" s="27">
        <v>0</v>
      </c>
      <c r="L91" s="69">
        <f t="shared" si="6"/>
        <v>42109596.636985153</v>
      </c>
      <c r="M91" s="25" t="s">
        <v>191</v>
      </c>
      <c r="N91" s="28">
        <f>B91/Formato_Análises_Outros!$P$31</f>
        <v>0</v>
      </c>
      <c r="O91" s="28">
        <f>C91/Formato_Análises_Outros!$P$31</f>
        <v>3.2056450848821131E-3</v>
      </c>
      <c r="P91" s="28">
        <f>D91/Formato_Análises_Outros!$P$31</f>
        <v>9.0569033113252567E-2</v>
      </c>
      <c r="Q91" s="28">
        <f>E91/Formato_Análises_Outros!$P$31</f>
        <v>0</v>
      </c>
      <c r="R91" s="28">
        <f>F91/Formato_Análises_Outros!$P$31</f>
        <v>9.9105191217144627E-3</v>
      </c>
      <c r="S91" s="28">
        <f>G91/Formato_Análises_Outros!$P$31</f>
        <v>1.3172345257084203E-4</v>
      </c>
      <c r="T91" s="28">
        <f>H91/Formato_Análises_Outros!$P$31</f>
        <v>0</v>
      </c>
      <c r="U91" s="28">
        <f>I91/Formato_Análises_Outros!$P$31</f>
        <v>6.0884420561170343E-4</v>
      </c>
      <c r="V91" s="28">
        <f>J91/Formato_Análises_Outros!$P$31</f>
        <v>0</v>
      </c>
      <c r="W91" s="28">
        <f>K91/Formato_Análises_Outros!$P$31</f>
        <v>0</v>
      </c>
      <c r="X91" s="1">
        <f t="shared" si="7"/>
        <v>0.10442576497803172</v>
      </c>
    </row>
    <row r="92" spans="1:24" x14ac:dyDescent="0.25">
      <c r="A92" s="25" t="s">
        <v>194</v>
      </c>
      <c r="B92" s="27">
        <v>0</v>
      </c>
      <c r="C92" s="27">
        <f>IFERROR((VLOOKUP(A92,TAB_DIN_Outros!A$70:G$94,2,0)),0)</f>
        <v>2007442.759433852</v>
      </c>
      <c r="D92" s="27">
        <f>IFERROR((VLOOKUP(A92,TAB_DIN_Outros!A$70:G$94,3,0)),0)</f>
        <v>69479277.686345711</v>
      </c>
      <c r="E92" s="27">
        <v>0</v>
      </c>
      <c r="F92" s="27">
        <f>IFERROR((VLOOKUP(A92,TAB_DIN_Outros!A$70:G$94,4,0)),0)</f>
        <v>162804646.61076555</v>
      </c>
      <c r="G92" s="27">
        <f>IFERROR((VLOOKUP(A92,TAB_DIN_Outros!A$70:G$94,5,0)),0)</f>
        <v>965573.72067775938</v>
      </c>
      <c r="H92" s="27">
        <v>0</v>
      </c>
      <c r="I92" s="27">
        <f>IFERROR((VLOOKUP(A92,TAB_DIN_Outros!A$70:G$94,6,0)),0)</f>
        <v>1620253.9587153983</v>
      </c>
      <c r="J92" s="27">
        <f>IFERROR((VLOOKUP(A92,TAB_DIN_Outros!A$70:G$94,7,0)),0)</f>
        <v>0</v>
      </c>
      <c r="K92" s="27">
        <v>0</v>
      </c>
      <c r="L92" s="69">
        <f t="shared" si="6"/>
        <v>236877194.73593828</v>
      </c>
      <c r="M92" s="25" t="s">
        <v>194</v>
      </c>
      <c r="N92" s="28">
        <f>B92/Formato_Análises_Outros!$P$31</f>
        <v>0</v>
      </c>
      <c r="O92" s="28">
        <f>C92/Formato_Análises_Outros!$P$31</f>
        <v>4.9781703589003865E-3</v>
      </c>
      <c r="P92" s="28">
        <f>D92/Formato_Análises_Outros!$P$31</f>
        <v>0.17229865166044475</v>
      </c>
      <c r="Q92" s="28">
        <f>E92/Formato_Análises_Outros!$P$31</f>
        <v>0</v>
      </c>
      <c r="R92" s="28">
        <f>F92/Formato_Análises_Outros!$P$31</f>
        <v>0.40373219223323581</v>
      </c>
      <c r="S92" s="28">
        <f>G92/Formato_Análises_Outros!$P$31</f>
        <v>2.3944844519336707E-3</v>
      </c>
      <c r="T92" s="28">
        <f>H92/Formato_Análises_Outros!$P$31</f>
        <v>0</v>
      </c>
      <c r="U92" s="28">
        <f>I92/Formato_Análises_Outros!$P$31</f>
        <v>4.0179976207355408E-3</v>
      </c>
      <c r="V92" s="28">
        <f>J92/Formato_Análises_Outros!$P$31</f>
        <v>0</v>
      </c>
      <c r="W92" s="28">
        <f>K92/Formato_Análises_Outros!$P$31</f>
        <v>0</v>
      </c>
      <c r="X92" s="1">
        <f t="shared" si="7"/>
        <v>0.5874214963252502</v>
      </c>
    </row>
    <row r="93" spans="1:24" x14ac:dyDescent="0.25">
      <c r="A93" s="25" t="s">
        <v>185</v>
      </c>
      <c r="B93" s="27">
        <v>0</v>
      </c>
      <c r="C93" s="27">
        <f>IFERROR((VLOOKUP(A93,TAB_DIN_Outros!A$70:G$94,2,0)),0)</f>
        <v>422770.36413164134</v>
      </c>
      <c r="D93" s="27">
        <f>IFERROR((VLOOKUP(A93,TAB_DIN_Outros!A$70:G$94,3,0)),0)</f>
        <v>2026674.6278586551</v>
      </c>
      <c r="E93" s="27">
        <v>0</v>
      </c>
      <c r="F93" s="27">
        <f>IFERROR((VLOOKUP(A93,TAB_DIN_Outros!A$70:G$94,4,0)),0)</f>
        <v>1122918.5581275122</v>
      </c>
      <c r="G93" s="27">
        <f>IFERROR((VLOOKUP(A93,TAB_DIN_Outros!A$70:G$94,5,0)),0)</f>
        <v>0</v>
      </c>
      <c r="H93" s="27">
        <v>0</v>
      </c>
      <c r="I93" s="27">
        <f>IFERROR((VLOOKUP(A93,TAB_DIN_Outros!A$70:G$94,6,0)),0)</f>
        <v>1150928.9174937615</v>
      </c>
      <c r="J93" s="27">
        <f>IFERROR((VLOOKUP(A93,TAB_DIN_Outros!A$70:G$94,7,0)),0)</f>
        <v>0</v>
      </c>
      <c r="K93" s="27">
        <v>0</v>
      </c>
      <c r="L93" s="69">
        <f t="shared" si="6"/>
        <v>4723292.4676115699</v>
      </c>
      <c r="M93" s="25" t="s">
        <v>185</v>
      </c>
      <c r="N93" s="28">
        <f>B93/Formato_Análises_Outros!$P$31</f>
        <v>0</v>
      </c>
      <c r="O93" s="28">
        <f>C93/Formato_Análises_Outros!$P$31</f>
        <v>1.0484099162733861E-3</v>
      </c>
      <c r="P93" s="28">
        <f>D93/Formato_Análises_Outros!$P$31</f>
        <v>5.0258626364952045E-3</v>
      </c>
      <c r="Q93" s="28">
        <f>E93/Formato_Análises_Outros!$P$31</f>
        <v>0</v>
      </c>
      <c r="R93" s="28">
        <f>F93/Formato_Análises_Outros!$P$31</f>
        <v>2.7846770998870632E-3</v>
      </c>
      <c r="S93" s="28">
        <f>G93/Formato_Análises_Outros!$P$31</f>
        <v>0</v>
      </c>
      <c r="T93" s="28">
        <f>H93/Formato_Análises_Outros!$P$31</f>
        <v>0</v>
      </c>
      <c r="U93" s="28">
        <f>I93/Formato_Análises_Outros!$P$31</f>
        <v>2.8541387769804292E-3</v>
      </c>
      <c r="V93" s="28">
        <f>J93/Formato_Análises_Outros!$P$31</f>
        <v>0</v>
      </c>
      <c r="W93" s="28">
        <f>K93/Formato_Análises_Outros!$P$31</f>
        <v>0</v>
      </c>
      <c r="X93" s="1">
        <f t="shared" si="7"/>
        <v>1.1713088429636082E-2</v>
      </c>
    </row>
    <row r="94" spans="1:24" x14ac:dyDescent="0.25">
      <c r="A94" s="25" t="s">
        <v>200</v>
      </c>
      <c r="B94" s="27">
        <v>0</v>
      </c>
      <c r="C94" s="27">
        <f>IFERROR((VLOOKUP(A94,TAB_DIN_Outros!A$70:G$94,2,0)),0)</f>
        <v>479304.30198933586</v>
      </c>
      <c r="D94" s="27">
        <f>IFERROR((VLOOKUP(A94,TAB_DIN_Outros!A$70:G$94,3,0)),0)</f>
        <v>1713834.1710769187</v>
      </c>
      <c r="E94" s="27">
        <v>0</v>
      </c>
      <c r="F94" s="27">
        <f>IFERROR((VLOOKUP(A94,TAB_DIN_Outros!A$70:G$94,4,0)),0)</f>
        <v>2127189.0008450449</v>
      </c>
      <c r="G94" s="27">
        <f>IFERROR((VLOOKUP(A94,TAB_DIN_Outros!A$70:G$94,5,0)),0)</f>
        <v>0</v>
      </c>
      <c r="H94" s="27">
        <v>0</v>
      </c>
      <c r="I94" s="27">
        <f>IFERROR((VLOOKUP(A94,TAB_DIN_Outros!A$70:G$94,6,0)),0)</f>
        <v>125601.82723961836</v>
      </c>
      <c r="J94" s="27">
        <f>IFERROR((VLOOKUP(A94,TAB_DIN_Outros!A$70:G$94,7,0)),0)</f>
        <v>0</v>
      </c>
      <c r="K94" s="27">
        <v>0</v>
      </c>
      <c r="L94" s="69">
        <f t="shared" si="6"/>
        <v>4445929.301150918</v>
      </c>
      <c r="M94" s="25" t="s">
        <v>200</v>
      </c>
      <c r="N94" s="28">
        <f>B94/Formato_Análises_Outros!$P$31</f>
        <v>0</v>
      </c>
      <c r="O94" s="28">
        <f>C94/Formato_Análises_Outros!$P$31</f>
        <v>1.1886059803417151E-3</v>
      </c>
      <c r="P94" s="28">
        <f>D94/Formato_Análises_Outros!$P$31</f>
        <v>4.2500631365109988E-3</v>
      </c>
      <c r="Q94" s="28">
        <f>E94/Formato_Análises_Outros!$P$31</f>
        <v>0</v>
      </c>
      <c r="R94" s="28">
        <f>F94/Formato_Análises_Outros!$P$31</f>
        <v>5.2751238768931237E-3</v>
      </c>
      <c r="S94" s="28">
        <f>G94/Formato_Análises_Outros!$P$31</f>
        <v>0</v>
      </c>
      <c r="T94" s="28">
        <f>H94/Formato_Análises_Outros!$P$31</f>
        <v>0</v>
      </c>
      <c r="U94" s="28">
        <f>I94/Formato_Análises_Outros!$P$31</f>
        <v>3.1147453168942958E-4</v>
      </c>
      <c r="V94" s="28">
        <f>J94/Formato_Análises_Outros!$P$31</f>
        <v>0</v>
      </c>
      <c r="W94" s="28">
        <f>K94/Formato_Análises_Outros!$P$31</f>
        <v>0</v>
      </c>
      <c r="X94" s="1">
        <f t="shared" si="7"/>
        <v>1.1025267525435267E-2</v>
      </c>
    </row>
    <row r="95" spans="1:24" x14ac:dyDescent="0.25">
      <c r="A95" s="25" t="s">
        <v>198</v>
      </c>
      <c r="B95" s="27">
        <v>0</v>
      </c>
      <c r="C95" s="27">
        <f>IFERROR((VLOOKUP(A95,TAB_DIN_Outros!A$70:G$94,2,0)),0)</f>
        <v>327686.33826994384</v>
      </c>
      <c r="D95" s="27">
        <f>IFERROR((VLOOKUP(A95,TAB_DIN_Outros!A$70:G$94,3,0)),0)</f>
        <v>2180410.6387613951</v>
      </c>
      <c r="E95" s="27">
        <v>0</v>
      </c>
      <c r="F95" s="27">
        <f>IFERROR((VLOOKUP(A95,TAB_DIN_Outros!A$70:G$94,4,0)),0)</f>
        <v>26352633.894326262</v>
      </c>
      <c r="G95" s="27">
        <f>IFERROR((VLOOKUP(A95,TAB_DIN_Outros!A$70:G$94,5,0)),0)</f>
        <v>29326.807154053397</v>
      </c>
      <c r="H95" s="27">
        <v>0</v>
      </c>
      <c r="I95" s="27">
        <f>IFERROR((VLOOKUP(A95,TAB_DIN_Outros!A$70:G$94,6,0)),0)</f>
        <v>353311.45065433008</v>
      </c>
      <c r="J95" s="27">
        <f>IFERROR((VLOOKUP(A95,TAB_DIN_Outros!A$70:G$94,7,0)),0)</f>
        <v>0</v>
      </c>
      <c r="K95" s="27">
        <v>0</v>
      </c>
      <c r="L95" s="69">
        <f t="shared" si="6"/>
        <v>29243369.129165985</v>
      </c>
      <c r="M95" s="25" t="s">
        <v>198</v>
      </c>
      <c r="N95" s="28">
        <f>B95/Formato_Análises_Outros!$P$31</f>
        <v>0</v>
      </c>
      <c r="O95" s="28">
        <f>C95/Formato_Análises_Outros!$P$31</f>
        <v>8.1261515852740934E-4</v>
      </c>
      <c r="P95" s="28">
        <f>D95/Formato_Análises_Outros!$P$31</f>
        <v>5.4071059117891153E-3</v>
      </c>
      <c r="Q95" s="28">
        <f>E95/Formato_Análises_Outros!$P$31</f>
        <v>0</v>
      </c>
      <c r="R95" s="28">
        <f>F95/Formato_Análises_Outros!$P$31</f>
        <v>6.5350755489878509E-2</v>
      </c>
      <c r="S95" s="28">
        <f>G95/Formato_Análises_Outros!$P$31</f>
        <v>7.2726278948382196E-5</v>
      </c>
      <c r="T95" s="28">
        <f>H95/Formato_Análises_Outros!$P$31</f>
        <v>0</v>
      </c>
      <c r="U95" s="28">
        <f>I95/Formato_Análises_Outros!$P$31</f>
        <v>8.761617649329736E-4</v>
      </c>
      <c r="V95" s="28">
        <f>J95/Formato_Análises_Outros!$P$31</f>
        <v>0</v>
      </c>
      <c r="W95" s="28">
        <f>K95/Formato_Análises_Outros!$P$31</f>
        <v>0</v>
      </c>
      <c r="X95" s="1">
        <f t="shared" si="7"/>
        <v>7.2519364604076389E-2</v>
      </c>
    </row>
    <row r="96" spans="1:24" x14ac:dyDescent="0.25">
      <c r="A96" s="25" t="s">
        <v>173</v>
      </c>
      <c r="B96" s="27">
        <v>0</v>
      </c>
      <c r="C96" s="27">
        <f>IFERROR((VLOOKUP(A96,TAB_DIN_Outros!A$70:G$94,2,0)),0)</f>
        <v>47278.071666462303</v>
      </c>
      <c r="D96" s="27">
        <f>IFERROR((VLOOKUP(A96,TAB_DIN_Outros!A$70:G$94,3,0)),0)</f>
        <v>250607.34273377096</v>
      </c>
      <c r="E96" s="27">
        <v>0</v>
      </c>
      <c r="F96" s="27">
        <f>IFERROR((VLOOKUP(A96,TAB_DIN_Outros!A$70:G$94,4,0)),0)</f>
        <v>197745.77283858971</v>
      </c>
      <c r="G96" s="27">
        <f>IFERROR((VLOOKUP(A96,TAB_DIN_Outros!A$70:G$94,5,0)),0)</f>
        <v>0</v>
      </c>
      <c r="H96" s="27">
        <v>0</v>
      </c>
      <c r="I96" s="27">
        <f>IFERROR((VLOOKUP(A96,TAB_DIN_Outros!A$70:G$94,6,0)),0)</f>
        <v>71583.477728916114</v>
      </c>
      <c r="J96" s="27">
        <f>IFERROR((VLOOKUP(A96,TAB_DIN_Outros!A$70:G$94,7,0)),0)</f>
        <v>0</v>
      </c>
      <c r="K96" s="27">
        <v>0</v>
      </c>
      <c r="L96" s="69">
        <f t="shared" si="6"/>
        <v>567214.66496773902</v>
      </c>
      <c r="M96" s="25" t="s">
        <v>173</v>
      </c>
      <c r="N96" s="28">
        <f>B96/Formato_Análises_Outros!$P$31</f>
        <v>0</v>
      </c>
      <c r="O96" s="28">
        <f>C96/Formato_Análises_Outros!$P$31</f>
        <v>1.1724284236245304E-4</v>
      </c>
      <c r="P96" s="28">
        <f>D96/Formato_Análises_Outros!$P$31</f>
        <v>6.2147029570690866E-4</v>
      </c>
      <c r="Q96" s="28">
        <f>E96/Formato_Análises_Outros!$P$31</f>
        <v>0</v>
      </c>
      <c r="R96" s="28">
        <f>F96/Formato_Análises_Outros!$P$31</f>
        <v>4.9038117790244974E-4</v>
      </c>
      <c r="S96" s="28">
        <f>G96/Formato_Análises_Outros!$P$31</f>
        <v>0</v>
      </c>
      <c r="T96" s="28">
        <f>H96/Formato_Análises_Outros!$P$31</f>
        <v>0</v>
      </c>
      <c r="U96" s="28">
        <f>I96/Formato_Análises_Outros!$P$31</f>
        <v>1.7751676621534002E-4</v>
      </c>
      <c r="V96" s="28">
        <f>J96/Formato_Análises_Outros!$P$31</f>
        <v>0</v>
      </c>
      <c r="W96" s="28">
        <f>K96/Formato_Análises_Outros!$P$31</f>
        <v>0</v>
      </c>
      <c r="X96" s="1">
        <f t="shared" si="7"/>
        <v>1.4066110821871513E-3</v>
      </c>
    </row>
    <row r="97" spans="1:24" x14ac:dyDescent="0.25">
      <c r="A97" s="25" t="s">
        <v>169</v>
      </c>
      <c r="B97" s="27">
        <v>0</v>
      </c>
      <c r="C97" s="27">
        <f>IFERROR((VLOOKUP(A97,TAB_DIN_Outros!A$70:G$94,2,0)),0)</f>
        <v>155656.91677133073</v>
      </c>
      <c r="D97" s="27">
        <f>IFERROR((VLOOKUP(A97,TAB_DIN_Outros!A$70:G$94,3,0)),0)</f>
        <v>166185.24053963591</v>
      </c>
      <c r="E97" s="27">
        <v>0</v>
      </c>
      <c r="F97" s="27">
        <f>IFERROR((VLOOKUP(A97,TAB_DIN_Outros!A$70:G$94,4,0)),0)</f>
        <v>556841.12157052488</v>
      </c>
      <c r="G97" s="27">
        <f>IFERROR((VLOOKUP(A97,TAB_DIN_Outros!A$70:G$94,5,0)),0)</f>
        <v>0</v>
      </c>
      <c r="H97" s="27">
        <v>0</v>
      </c>
      <c r="I97" s="27">
        <f>IFERROR((VLOOKUP(A97,TAB_DIN_Outros!A$70:G$94,6,0)),0)</f>
        <v>12607.268542114733</v>
      </c>
      <c r="J97" s="27">
        <f>IFERROR((VLOOKUP(A97,TAB_DIN_Outros!A$70:G$94,7,0)),0)</f>
        <v>0</v>
      </c>
      <c r="K97" s="27">
        <v>0</v>
      </c>
      <c r="L97" s="69">
        <f t="shared" si="6"/>
        <v>891290.54742360627</v>
      </c>
      <c r="M97" s="25" t="s">
        <v>169</v>
      </c>
      <c r="N97" s="28">
        <f>B97/Formato_Análises_Outros!$P$31</f>
        <v>0</v>
      </c>
      <c r="O97" s="28">
        <f>C97/Formato_Análises_Outros!$P$31</f>
        <v>3.8600684656502987E-4</v>
      </c>
      <c r="P97" s="28">
        <f>D97/Formato_Análises_Outros!$P$31</f>
        <v>4.1211558070749913E-4</v>
      </c>
      <c r="Q97" s="28">
        <f>E97/Formato_Análises_Outros!$P$31</f>
        <v>0</v>
      </c>
      <c r="R97" s="28">
        <f>F97/Formato_Análises_Outros!$P$31</f>
        <v>1.3808861811835768E-3</v>
      </c>
      <c r="S97" s="28">
        <f>G97/Formato_Análises_Outros!$P$31</f>
        <v>0</v>
      </c>
      <c r="T97" s="28">
        <f>H97/Formato_Análises_Outros!$P$31</f>
        <v>0</v>
      </c>
      <c r="U97" s="28">
        <f>I97/Formato_Análises_Outros!$P$31</f>
        <v>3.1264219250143415E-5</v>
      </c>
      <c r="V97" s="28">
        <f>J97/Formato_Análises_Outros!$P$31</f>
        <v>0</v>
      </c>
      <c r="W97" s="28">
        <f>K97/Formato_Análises_Outros!$P$31</f>
        <v>0</v>
      </c>
      <c r="X97" s="1">
        <f t="shared" si="7"/>
        <v>2.2102728277062491E-3</v>
      </c>
    </row>
    <row r="98" spans="1:24" x14ac:dyDescent="0.25">
      <c r="A98" s="25" t="s">
        <v>163</v>
      </c>
      <c r="B98" s="27">
        <v>0</v>
      </c>
      <c r="C98" s="27">
        <f>IFERROR((VLOOKUP(A98,TAB_DIN_Outros!A$70:G$94,2,0)),0)</f>
        <v>38465.366116669255</v>
      </c>
      <c r="D98" s="27">
        <f>IFERROR((VLOOKUP(A98,TAB_DIN_Outros!A$70:G$94,3,0)),0)</f>
        <v>290042.12275358813</v>
      </c>
      <c r="E98" s="27">
        <v>0</v>
      </c>
      <c r="F98" s="27">
        <f>IFERROR((VLOOKUP(A98,TAB_DIN_Outros!A$70:G$94,4,0)),0)</f>
        <v>110382.84359372877</v>
      </c>
      <c r="G98" s="27">
        <f>IFERROR((VLOOKUP(A98,TAB_DIN_Outros!A$70:G$94,5,0)),0)</f>
        <v>21651.330015011976</v>
      </c>
      <c r="H98" s="27">
        <v>0</v>
      </c>
      <c r="I98" s="27">
        <f>IFERROR((VLOOKUP(A98,TAB_DIN_Outros!A$70:G$94,6,0)),0)</f>
        <v>56198.308842486877</v>
      </c>
      <c r="J98" s="27">
        <f>IFERROR((VLOOKUP(A98,TAB_DIN_Outros!A$70:G$94,7,0)),0)</f>
        <v>0</v>
      </c>
      <c r="K98" s="27">
        <v>0</v>
      </c>
      <c r="L98" s="69">
        <f t="shared" si="6"/>
        <v>516739.97132148506</v>
      </c>
      <c r="M98" s="25" t="s">
        <v>163</v>
      </c>
      <c r="N98" s="28">
        <f>B98/Formato_Análises_Outros!$P$31</f>
        <v>0</v>
      </c>
      <c r="O98" s="28">
        <f>C98/Formato_Análises_Outros!$P$31</f>
        <v>9.5388595538464181E-5</v>
      </c>
      <c r="P98" s="28">
        <f>D98/Formato_Análises_Outros!$P$31</f>
        <v>7.1926289879950002E-4</v>
      </c>
      <c r="Q98" s="28">
        <f>E98/Formato_Análises_Outros!$P$31</f>
        <v>0</v>
      </c>
      <c r="R98" s="28">
        <f>F98/Formato_Análises_Outros!$P$31</f>
        <v>2.7373363326404972E-4</v>
      </c>
      <c r="S98" s="28">
        <f>G98/Formato_Análises_Outros!$P$31</f>
        <v>5.369219560805839E-5</v>
      </c>
      <c r="T98" s="28">
        <f>H98/Formato_Análises_Outros!$P$31</f>
        <v>0</v>
      </c>
      <c r="U98" s="28">
        <f>I98/Formato_Análises_Outros!$P$31</f>
        <v>1.3936375220925261E-4</v>
      </c>
      <c r="V98" s="28">
        <f>J98/Formato_Análises_Outros!$P$31</f>
        <v>0</v>
      </c>
      <c r="W98" s="28">
        <f>K98/Formato_Análises_Outros!$P$31</f>
        <v>0</v>
      </c>
      <c r="X98" s="1">
        <f t="shared" si="7"/>
        <v>1.281441075419325E-3</v>
      </c>
    </row>
    <row r="99" spans="1:24" x14ac:dyDescent="0.25">
      <c r="A99" s="25" t="s">
        <v>155</v>
      </c>
      <c r="B99" s="27">
        <v>0</v>
      </c>
      <c r="C99" s="27">
        <f>IFERROR((VLOOKUP(A99,TAB_DIN_Outros!A$70:G$94,2,0)),0)</f>
        <v>5404946.8511626823</v>
      </c>
      <c r="D99" s="27">
        <f>IFERROR((VLOOKUP(A99,TAB_DIN_Outros!A$70:G$94,3,0)),0)</f>
        <v>2656733.3820234025</v>
      </c>
      <c r="E99" s="27">
        <v>0</v>
      </c>
      <c r="F99" s="27">
        <f>IFERROR((VLOOKUP(A99,TAB_DIN_Outros!A$70:G$94,4,0)),0)</f>
        <v>138808.66606132707</v>
      </c>
      <c r="G99" s="27">
        <f>IFERROR((VLOOKUP(A99,TAB_DIN_Outros!A$70:G$94,5,0)),0)</f>
        <v>6761.4583160734219</v>
      </c>
      <c r="H99" s="27">
        <v>0</v>
      </c>
      <c r="I99" s="27">
        <f>IFERROR((VLOOKUP(A99,TAB_DIN_Outros!A$70:G$94,6,0)),0)</f>
        <v>145879.68511958217</v>
      </c>
      <c r="J99" s="27">
        <f>IFERROR((VLOOKUP(A99,TAB_DIN_Outros!A$70:G$94,7,0)),0)</f>
        <v>0</v>
      </c>
      <c r="K99" s="27">
        <v>0</v>
      </c>
      <c r="L99" s="69">
        <f t="shared" si="6"/>
        <v>8353130.0426830677</v>
      </c>
      <c r="M99" s="25" t="s">
        <v>155</v>
      </c>
      <c r="N99" s="28">
        <f>B99/Formato_Análises_Outros!$P$31</f>
        <v>0</v>
      </c>
      <c r="O99" s="28">
        <f>C99/Formato_Análises_Outros!$P$31</f>
        <v>1.3403493613675144E-2</v>
      </c>
      <c r="P99" s="28">
        <f>D99/Formato_Análises_Outros!$P$31</f>
        <v>6.5883180537710789E-3</v>
      </c>
      <c r="Q99" s="28">
        <f>E99/Formato_Análises_Outros!$P$31</f>
        <v>0</v>
      </c>
      <c r="R99" s="28">
        <f>F99/Formato_Análises_Outros!$P$31</f>
        <v>3.4422559930918434E-4</v>
      </c>
      <c r="S99" s="28">
        <f>G99/Formato_Análises_Outros!$P$31</f>
        <v>1.6767447646432564E-5</v>
      </c>
      <c r="T99" s="28">
        <f>H99/Formato_Análises_Outros!$P$31</f>
        <v>0</v>
      </c>
      <c r="U99" s="28">
        <f>I99/Formato_Análises_Outros!$P$31</f>
        <v>3.6176071323340537E-4</v>
      </c>
      <c r="V99" s="28">
        <f>J99/Formato_Análises_Outros!$P$31</f>
        <v>0</v>
      </c>
      <c r="W99" s="28">
        <f>K99/Formato_Análises_Outros!$P$31</f>
        <v>0</v>
      </c>
      <c r="X99" s="1">
        <f t="shared" si="7"/>
        <v>2.0714565427635247E-2</v>
      </c>
    </row>
    <row r="100" spans="1:24" x14ac:dyDescent="0.25">
      <c r="A100" s="25" t="s">
        <v>223</v>
      </c>
      <c r="B100" s="29">
        <f>SUM(B73:B99)</f>
        <v>0</v>
      </c>
      <c r="C100" s="29">
        <f t="shared" ref="C100:K100" si="8">SUM(C73:C99)</f>
        <v>11674721.69409363</v>
      </c>
      <c r="D100" s="29">
        <f t="shared" si="8"/>
        <v>137197420.32020915</v>
      </c>
      <c r="E100" s="29">
        <f t="shared" si="8"/>
        <v>0</v>
      </c>
      <c r="F100" s="29">
        <f t="shared" si="8"/>
        <v>246039013.11516145</v>
      </c>
      <c r="G100" s="29">
        <f t="shared" si="8"/>
        <v>1100064.8290191845</v>
      </c>
      <c r="H100" s="29">
        <f t="shared" si="8"/>
        <v>0</v>
      </c>
      <c r="I100" s="29">
        <f t="shared" si="8"/>
        <v>5999645.622234961</v>
      </c>
      <c r="J100" s="29">
        <f t="shared" si="8"/>
        <v>1238242.968726699</v>
      </c>
      <c r="K100" s="29">
        <f t="shared" si="8"/>
        <v>0</v>
      </c>
      <c r="L100" s="69">
        <f t="shared" si="6"/>
        <v>403249108.54944509</v>
      </c>
      <c r="M100" s="25" t="s">
        <v>223</v>
      </c>
      <c r="N100" s="28">
        <f>B100/Formato_Análises_Outros!$P$31</f>
        <v>0</v>
      </c>
      <c r="O100" s="28">
        <f>C100/Formato_Análises_Outros!$P$31</f>
        <v>2.8951636709352115E-2</v>
      </c>
      <c r="P100" s="28">
        <f>D100/Formato_Análises_Outros!$P$31</f>
        <v>0.34022994077713242</v>
      </c>
      <c r="Q100" s="28">
        <f>E100/Formato_Análises_Outros!$P$31</f>
        <v>0</v>
      </c>
      <c r="R100" s="28">
        <f>F100/Formato_Análises_Outros!$P$31</f>
        <v>0.61014149293523601</v>
      </c>
      <c r="S100" s="28">
        <f>G100/Formato_Análises_Outros!$P$31</f>
        <v>2.728003126842122E-3</v>
      </c>
      <c r="T100" s="28">
        <f>H100/Formato_Análises_Outros!$P$31</f>
        <v>0</v>
      </c>
      <c r="U100" s="28">
        <f>I100/Formato_Análises_Outros!$P$31</f>
        <v>1.487826134028342E-2</v>
      </c>
      <c r="V100" s="28">
        <f>J100/Formato_Análises_Outros!$P$31</f>
        <v>3.0706651111539153E-3</v>
      </c>
      <c r="W100" s="28">
        <f>K100/Formato_Análises_Outros!$P$31</f>
        <v>0</v>
      </c>
      <c r="X100" s="1">
        <f t="shared" si="7"/>
        <v>1</v>
      </c>
    </row>
    <row r="101" spans="1:24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24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24" x14ac:dyDescent="0.25">
      <c r="A103" s="25"/>
      <c r="B103" s="30"/>
      <c r="C103" s="30"/>
      <c r="D103" s="30"/>
      <c r="E103" s="30"/>
      <c r="F103" s="30"/>
      <c r="G103" s="30"/>
      <c r="H103" s="30"/>
      <c r="I103" s="30"/>
      <c r="J103" s="30"/>
      <c r="K103" s="30"/>
    </row>
    <row r="104" spans="1:24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24" x14ac:dyDescent="0.25">
      <c r="A105" s="2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N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</row>
    <row r="106" spans="1:24" x14ac:dyDescent="0.25">
      <c r="A106" s="25"/>
      <c r="B106" s="25" t="s">
        <v>224</v>
      </c>
      <c r="C106" s="25" t="s">
        <v>228</v>
      </c>
      <c r="D106" s="25" t="s">
        <v>15</v>
      </c>
      <c r="E106" s="25" t="s">
        <v>229</v>
      </c>
      <c r="F106" s="25" t="s">
        <v>226</v>
      </c>
      <c r="G106" s="25" t="s">
        <v>227</v>
      </c>
      <c r="H106" s="25" t="s">
        <v>131</v>
      </c>
      <c r="I106" s="25" t="s">
        <v>130</v>
      </c>
      <c r="J106" s="25" t="s">
        <v>129</v>
      </c>
      <c r="K106" s="25" t="s">
        <v>230</v>
      </c>
      <c r="L106" s="25" t="s">
        <v>404</v>
      </c>
      <c r="N106" s="25" t="s">
        <v>224</v>
      </c>
      <c r="O106" s="25" t="s">
        <v>228</v>
      </c>
      <c r="P106" s="25" t="s">
        <v>15</v>
      </c>
      <c r="Q106" s="25" t="s">
        <v>229</v>
      </c>
      <c r="R106" s="25" t="s">
        <v>226</v>
      </c>
      <c r="S106" s="25" t="s">
        <v>227</v>
      </c>
      <c r="T106" s="25" t="s">
        <v>131</v>
      </c>
      <c r="U106" s="25" t="s">
        <v>130</v>
      </c>
      <c r="V106" s="25" t="s">
        <v>129</v>
      </c>
      <c r="W106" s="25" t="s">
        <v>230</v>
      </c>
    </row>
    <row r="107" spans="1:24" x14ac:dyDescent="0.25">
      <c r="A107" s="25" t="s">
        <v>132</v>
      </c>
      <c r="B107" s="27">
        <v>0</v>
      </c>
      <c r="C107" s="27">
        <f>IFERROR((VLOOKUP(A107,TAB_DIN_Outros!A$103:H$128,2,0)),0)</f>
        <v>76252.365638366784</v>
      </c>
      <c r="D107" s="27">
        <f>IFERROR((VLOOKUP(A107,TAB_DIN_Outros!A$103:H$128,3,0)),0)</f>
        <v>116886.86007966484</v>
      </c>
      <c r="E107" s="27">
        <v>0</v>
      </c>
      <c r="F107" s="27">
        <f>IFERROR((VLOOKUP(A107,TAB_DIN_Outros!A$103:H$128,4,0)),0)</f>
        <v>165413.19053534383</v>
      </c>
      <c r="G107" s="27">
        <f>IFERROR((VLOOKUP(A107,TAB_DIN_Outros!A$103:H$128,5,0)),0)</f>
        <v>11140.872595740155</v>
      </c>
      <c r="H107" s="27">
        <f>IFERROR((VLOOKUP(A107,TAB_DIN_Outros!A$103:H$128,6,0)),0)</f>
        <v>0</v>
      </c>
      <c r="I107" s="27">
        <f>IFERROR((VLOOKUP(A107,TAB_DIN_Outros!A$103:H$128,7,0)),0)</f>
        <v>151609.40017334765</v>
      </c>
      <c r="J107" s="27">
        <f>IFERROR((VLOOKUP(A107,TAB_DIN_Outros!A$103:H$128,8,0)),0)</f>
        <v>0</v>
      </c>
      <c r="K107" s="27">
        <v>0</v>
      </c>
      <c r="L107" s="69">
        <f>SUM(B107:K107)</f>
        <v>521302.68902246328</v>
      </c>
      <c r="M107" s="25" t="s">
        <v>132</v>
      </c>
      <c r="N107" s="28">
        <f>B107/Formato_Análises_Outros!$Q$31</f>
        <v>0</v>
      </c>
      <c r="O107" s="28">
        <f>C107/Formato_Análises_Outros!$Q$31</f>
        <v>2.0902134823285967E-4</v>
      </c>
      <c r="P107" s="28">
        <f>D107/Formato_Análises_Outros!$Q$31</f>
        <v>3.204077523368554E-4</v>
      </c>
      <c r="Q107" s="28">
        <f>E107/Formato_Análises_Outros!$Q$31</f>
        <v>0</v>
      </c>
      <c r="R107" s="28">
        <f>F107/Formato_Análises_Outros!$Q$31</f>
        <v>4.5342708795646764E-4</v>
      </c>
      <c r="S107" s="28">
        <f>G107/Formato_Análises_Outros!$Q$31</f>
        <v>3.0539120864736005E-5</v>
      </c>
      <c r="T107" s="28">
        <f>H107/Formato_Análises_Outros!$Q$31</f>
        <v>0</v>
      </c>
      <c r="U107" s="28">
        <f>I107/Formato_Análises_Outros!$Q$31</f>
        <v>4.1558843405985402E-4</v>
      </c>
      <c r="V107" s="28">
        <f>J107/Formato_Análises_Outros!$Q$31</f>
        <v>0</v>
      </c>
      <c r="W107" s="28">
        <f>K107/Formato_Análises_Outros!$Q$31</f>
        <v>0</v>
      </c>
      <c r="X107" s="1">
        <f>L107/$L$134</f>
        <v>1.4289837434507723E-3</v>
      </c>
    </row>
    <row r="108" spans="1:24" x14ac:dyDescent="0.25">
      <c r="A108" s="25" t="s">
        <v>134</v>
      </c>
      <c r="B108" s="27">
        <v>0</v>
      </c>
      <c r="C108" s="27">
        <f>IFERROR((VLOOKUP(A108,TAB_DIN_Outros!A$103:H$128,2,0)),0)</f>
        <v>0</v>
      </c>
      <c r="D108" s="27">
        <f>IFERROR((VLOOKUP(A108,TAB_DIN_Outros!A$103:H$128,3,0)),0)</f>
        <v>95535.828492219705</v>
      </c>
      <c r="E108" s="27">
        <v>0</v>
      </c>
      <c r="F108" s="27">
        <f>IFERROR((VLOOKUP(A108,TAB_DIN_Outros!A$103:H$128,4,0)),0)</f>
        <v>196123.66272931799</v>
      </c>
      <c r="G108" s="27">
        <f>IFERROR((VLOOKUP(A108,TAB_DIN_Outros!A$103:H$128,5,0)),0)</f>
        <v>0</v>
      </c>
      <c r="H108" s="27">
        <f>IFERROR((VLOOKUP(A108,TAB_DIN_Outros!A$103:H$128,6,0)),0)</f>
        <v>0</v>
      </c>
      <c r="I108" s="27">
        <f>IFERROR((VLOOKUP(A108,TAB_DIN_Outros!A$103:H$128,7,0)),0)</f>
        <v>0</v>
      </c>
      <c r="J108" s="27">
        <f>IFERROR((VLOOKUP(A108,TAB_DIN_Outros!A$103:H$128,8,0)),0)</f>
        <v>0</v>
      </c>
      <c r="K108" s="27">
        <v>0</v>
      </c>
      <c r="L108" s="69">
        <f t="shared" ref="L108:L134" si="9">SUM(B108:K108)</f>
        <v>291659.4912215377</v>
      </c>
      <c r="M108" s="25" t="s">
        <v>134</v>
      </c>
      <c r="N108" s="28">
        <f>B108/Formato_Análises_Outros!$Q$31</f>
        <v>0</v>
      </c>
      <c r="O108" s="28">
        <f>C108/Formato_Análises_Outros!$Q$31</f>
        <v>0</v>
      </c>
      <c r="P108" s="28">
        <f>D108/Formato_Análises_Outros!$Q$31</f>
        <v>2.6188076276468315E-4</v>
      </c>
      <c r="Q108" s="28">
        <f>E108/Formato_Análises_Outros!$Q$31</f>
        <v>0</v>
      </c>
      <c r="R108" s="28">
        <f>F108/Formato_Análises_Outros!$Q$31</f>
        <v>5.3760997525593263E-4</v>
      </c>
      <c r="S108" s="28">
        <f>G108/Formato_Análises_Outros!$Q$31</f>
        <v>0</v>
      </c>
      <c r="T108" s="28">
        <f>H108/Formato_Análises_Outros!$Q$31</f>
        <v>0</v>
      </c>
      <c r="U108" s="28">
        <f>I108/Formato_Análises_Outros!$Q$31</f>
        <v>0</v>
      </c>
      <c r="V108" s="28">
        <f>J108/Formato_Análises_Outros!$Q$31</f>
        <v>0</v>
      </c>
      <c r="W108" s="28">
        <f>K108/Formato_Análises_Outros!$Q$31</f>
        <v>0</v>
      </c>
      <c r="X108" s="1">
        <f t="shared" ref="X108:X134" si="10">L108/$L$134</f>
        <v>7.9949073802061557E-4</v>
      </c>
    </row>
    <row r="109" spans="1:24" x14ac:dyDescent="0.25">
      <c r="A109" s="25" t="s">
        <v>139</v>
      </c>
      <c r="B109" s="27">
        <v>0</v>
      </c>
      <c r="C109" s="27">
        <f>IFERROR((VLOOKUP(A109,TAB_DIN_Outros!A$103:H$128,2,0)),0)</f>
        <v>98224.898541564326</v>
      </c>
      <c r="D109" s="27">
        <f>IFERROR((VLOOKUP(A109,TAB_DIN_Outros!A$103:H$128,3,0)),0)</f>
        <v>769184.79672329151</v>
      </c>
      <c r="E109" s="27">
        <v>0</v>
      </c>
      <c r="F109" s="27">
        <f>IFERROR((VLOOKUP(A109,TAB_DIN_Outros!A$103:H$128,4,0)),0)</f>
        <v>11151.64118289428</v>
      </c>
      <c r="G109" s="27">
        <f>IFERROR((VLOOKUP(A109,TAB_DIN_Outros!A$103:H$128,5,0)),0)</f>
        <v>0</v>
      </c>
      <c r="H109" s="27">
        <f>IFERROR((VLOOKUP(A109,TAB_DIN_Outros!A$103:H$128,6,0)),0)</f>
        <v>0</v>
      </c>
      <c r="I109" s="27">
        <f>IFERROR((VLOOKUP(A109,TAB_DIN_Outros!A$103:H$128,7,0)),0)</f>
        <v>82387.383577031767</v>
      </c>
      <c r="J109" s="27">
        <f>IFERROR((VLOOKUP(A109,TAB_DIN_Outros!A$103:H$128,8,0)),0)</f>
        <v>0</v>
      </c>
      <c r="K109" s="27">
        <v>0</v>
      </c>
      <c r="L109" s="69">
        <f t="shared" si="9"/>
        <v>960948.72002478188</v>
      </c>
      <c r="M109" s="25" t="s">
        <v>139</v>
      </c>
      <c r="N109" s="28">
        <f>B109/Formato_Análises_Outros!$Q$31</f>
        <v>0</v>
      </c>
      <c r="O109" s="28">
        <f>C109/Formato_Análises_Outros!$Q$31</f>
        <v>2.6925198387370806E-4</v>
      </c>
      <c r="P109" s="28">
        <f>D109/Formato_Análises_Outros!$Q$31</f>
        <v>2.1084728572725768E-3</v>
      </c>
      <c r="Q109" s="28">
        <f>E109/Formato_Análises_Outros!$Q$31</f>
        <v>0</v>
      </c>
      <c r="R109" s="28">
        <f>F109/Formato_Análises_Outros!$Q$31</f>
        <v>3.0568639484737817E-5</v>
      </c>
      <c r="S109" s="28">
        <f>G109/Formato_Análises_Outros!$Q$31</f>
        <v>0</v>
      </c>
      <c r="T109" s="28">
        <f>H109/Formato_Análises_Outros!$Q$31</f>
        <v>0</v>
      </c>
      <c r="U109" s="28">
        <f>I109/Formato_Análises_Outros!$Q$31</f>
        <v>2.2583852774246576E-4</v>
      </c>
      <c r="V109" s="28">
        <f>J109/Formato_Análises_Outros!$Q$31</f>
        <v>0</v>
      </c>
      <c r="W109" s="28">
        <f>K109/Formato_Análises_Outros!$Q$31</f>
        <v>0</v>
      </c>
      <c r="X109" s="1">
        <f t="shared" si="10"/>
        <v>2.6341320083734876E-3</v>
      </c>
    </row>
    <row r="110" spans="1:24" x14ac:dyDescent="0.25">
      <c r="A110" s="25" t="s">
        <v>143</v>
      </c>
      <c r="B110" s="27">
        <v>0</v>
      </c>
      <c r="C110" s="27">
        <f>IFERROR((VLOOKUP(A110,TAB_DIN_Outros!A$103:H$128,2,0)),0)</f>
        <v>0</v>
      </c>
      <c r="D110" s="27">
        <f>IFERROR((VLOOKUP(A110,TAB_DIN_Outros!A$103:H$128,3,0)),0)</f>
        <v>0</v>
      </c>
      <c r="E110" s="27">
        <v>0</v>
      </c>
      <c r="F110" s="27">
        <f>IFERROR((VLOOKUP(A110,TAB_DIN_Outros!A$103:H$128,4,0)),0)</f>
        <v>0</v>
      </c>
      <c r="G110" s="27">
        <f>IFERROR((VLOOKUP(A110,TAB_DIN_Outros!A$103:H$128,5,0)),0)</f>
        <v>0</v>
      </c>
      <c r="H110" s="27">
        <f>IFERROR((VLOOKUP(A110,TAB_DIN_Outros!A$103:H$128,6,0)),0)</f>
        <v>0</v>
      </c>
      <c r="I110" s="27">
        <f>IFERROR((VLOOKUP(A110,TAB_DIN_Outros!A$103:H$128,7,0)),0)</f>
        <v>0</v>
      </c>
      <c r="J110" s="27">
        <f>IFERROR((VLOOKUP(A110,TAB_DIN_Outros!A$103:H$128,8,0)),0)</f>
        <v>0</v>
      </c>
      <c r="K110" s="27">
        <v>0</v>
      </c>
      <c r="L110" s="69">
        <f t="shared" si="9"/>
        <v>0</v>
      </c>
      <c r="M110" s="25" t="s">
        <v>143</v>
      </c>
      <c r="N110" s="28">
        <f>B110/Formato_Análises_Outros!$Q$31</f>
        <v>0</v>
      </c>
      <c r="O110" s="28">
        <f>C110/Formato_Análises_Outros!$Q$31</f>
        <v>0</v>
      </c>
      <c r="P110" s="28">
        <f>D110/Formato_Análises_Outros!$Q$31</f>
        <v>0</v>
      </c>
      <c r="Q110" s="28">
        <f>E110/Formato_Análises_Outros!$Q$31</f>
        <v>0</v>
      </c>
      <c r="R110" s="28">
        <f>F110/Formato_Análises_Outros!$Q$31</f>
        <v>0</v>
      </c>
      <c r="S110" s="28">
        <f>G110/Formato_Análises_Outros!$Q$31</f>
        <v>0</v>
      </c>
      <c r="T110" s="28">
        <f>H110/Formato_Análises_Outros!$Q$31</f>
        <v>0</v>
      </c>
      <c r="U110" s="28">
        <f>I110/Formato_Análises_Outros!$Q$31</f>
        <v>0</v>
      </c>
      <c r="V110" s="28">
        <f>J110/Formato_Análises_Outros!$Q$31</f>
        <v>0</v>
      </c>
      <c r="W110" s="28">
        <f>K110/Formato_Análises_Outros!$Q$31</f>
        <v>0</v>
      </c>
      <c r="X110" s="1">
        <f t="shared" si="10"/>
        <v>0</v>
      </c>
    </row>
    <row r="111" spans="1:24" x14ac:dyDescent="0.25">
      <c r="A111" s="25" t="s">
        <v>146</v>
      </c>
      <c r="B111" s="27">
        <v>0</v>
      </c>
      <c r="C111" s="27">
        <f>IFERROR((VLOOKUP(A111,TAB_DIN_Outros!A$103:H$128,2,0)),0)</f>
        <v>55359.768189768743</v>
      </c>
      <c r="D111" s="27">
        <f>IFERROR((VLOOKUP(A111,TAB_DIN_Outros!A$103:H$128,3,0)),0)</f>
        <v>129198.43193601783</v>
      </c>
      <c r="E111" s="27">
        <v>0</v>
      </c>
      <c r="F111" s="27">
        <f>IFERROR((VLOOKUP(A111,TAB_DIN_Outros!A$103:H$128,4,0)),0)</f>
        <v>242799.33456408072</v>
      </c>
      <c r="G111" s="27">
        <f>IFERROR((VLOOKUP(A111,TAB_DIN_Outros!A$103:H$128,5,0)),0)</f>
        <v>0</v>
      </c>
      <c r="H111" s="27">
        <f>IFERROR((VLOOKUP(A111,TAB_DIN_Outros!A$103:H$128,6,0)),0)</f>
        <v>0</v>
      </c>
      <c r="I111" s="27">
        <f>IFERROR((VLOOKUP(A111,TAB_DIN_Outros!A$103:H$128,7,0)),0)</f>
        <v>1159279.9431206957</v>
      </c>
      <c r="J111" s="27">
        <f>IFERROR((VLOOKUP(A111,TAB_DIN_Outros!A$103:H$128,8,0)),0)</f>
        <v>0</v>
      </c>
      <c r="K111" s="27">
        <v>0</v>
      </c>
      <c r="L111" s="69">
        <f t="shared" si="9"/>
        <v>1586637.4778105631</v>
      </c>
      <c r="M111" s="25" t="s">
        <v>146</v>
      </c>
      <c r="N111" s="28">
        <f>B111/Formato_Análises_Outros!$Q$31</f>
        <v>0</v>
      </c>
      <c r="O111" s="28">
        <f>C111/Formato_Análises_Outros!$Q$31</f>
        <v>1.5175100848362192E-4</v>
      </c>
      <c r="P111" s="28">
        <f>D111/Formato_Análises_Outros!$Q$31</f>
        <v>3.5415596889036024E-4</v>
      </c>
      <c r="Q111" s="28">
        <f>E111/Formato_Análises_Outros!$Q$31</f>
        <v>0</v>
      </c>
      <c r="R111" s="28">
        <f>F111/Formato_Análises_Outros!$Q$31</f>
        <v>6.6555632518094704E-4</v>
      </c>
      <c r="S111" s="28">
        <f>G111/Formato_Análises_Outros!$Q$31</f>
        <v>0</v>
      </c>
      <c r="T111" s="28">
        <f>H111/Formato_Análises_Outros!$Q$31</f>
        <v>0</v>
      </c>
      <c r="U111" s="28">
        <f>I111/Formato_Análises_Outros!$Q$31</f>
        <v>3.1777933007297934E-3</v>
      </c>
      <c r="V111" s="28">
        <f>J111/Formato_Análises_Outros!$Q$31</f>
        <v>0</v>
      </c>
      <c r="W111" s="28">
        <f>K111/Formato_Análises_Outros!$Q$31</f>
        <v>0</v>
      </c>
      <c r="X111" s="1">
        <f t="shared" si="10"/>
        <v>4.3492566032847209E-3</v>
      </c>
    </row>
    <row r="112" spans="1:24" x14ac:dyDescent="0.25">
      <c r="A112" s="25" t="s">
        <v>141</v>
      </c>
      <c r="B112" s="27">
        <v>0</v>
      </c>
      <c r="C112" s="27">
        <f>IFERROR((VLOOKUP(A112,TAB_DIN_Outros!A$103:H$128,2,0)),0)</f>
        <v>0</v>
      </c>
      <c r="D112" s="27">
        <f>IFERROR((VLOOKUP(A112,TAB_DIN_Outros!A$103:H$128,3,0)),0)</f>
        <v>15692.908222748592</v>
      </c>
      <c r="E112" s="27">
        <v>0</v>
      </c>
      <c r="F112" s="27">
        <f>IFERROR((VLOOKUP(A112,TAB_DIN_Outros!A$103:H$128,4,0)),0)</f>
        <v>8990.2319041018309</v>
      </c>
      <c r="G112" s="27">
        <f>IFERROR((VLOOKUP(A112,TAB_DIN_Outros!A$103:H$128,5,0)),0)</f>
        <v>0</v>
      </c>
      <c r="H112" s="27">
        <f>IFERROR((VLOOKUP(A112,TAB_DIN_Outros!A$103:H$128,6,0)),0)</f>
        <v>0</v>
      </c>
      <c r="I112" s="27">
        <f>IFERROR((VLOOKUP(A112,TAB_DIN_Outros!A$103:H$128,7,0)),0)</f>
        <v>0</v>
      </c>
      <c r="J112" s="27">
        <f>IFERROR((VLOOKUP(A112,TAB_DIN_Outros!A$103:H$128,8,0)),0)</f>
        <v>0</v>
      </c>
      <c r="K112" s="27">
        <v>0</v>
      </c>
      <c r="L112" s="69">
        <f t="shared" si="9"/>
        <v>24683.140126850423</v>
      </c>
      <c r="M112" s="25" t="s">
        <v>141</v>
      </c>
      <c r="N112" s="28">
        <f>B112/Formato_Análises_Outros!$Q$31</f>
        <v>0</v>
      </c>
      <c r="O112" s="28">
        <f>C112/Formato_Análises_Outros!$Q$31</f>
        <v>0</v>
      </c>
      <c r="P112" s="28">
        <f>D112/Formato_Análises_Outros!$Q$31</f>
        <v>4.3017063234075113E-5</v>
      </c>
      <c r="Q112" s="28">
        <f>E112/Formato_Análises_Outros!$Q$31</f>
        <v>0</v>
      </c>
      <c r="R112" s="28">
        <f>F112/Formato_Análises_Outros!$Q$31</f>
        <v>2.4643830755801879E-5</v>
      </c>
      <c r="S112" s="28">
        <f>G112/Formato_Análises_Outros!$Q$31</f>
        <v>0</v>
      </c>
      <c r="T112" s="28">
        <f>H112/Formato_Análises_Outros!$Q$31</f>
        <v>0</v>
      </c>
      <c r="U112" s="28">
        <f>I112/Formato_Análises_Outros!$Q$31</f>
        <v>0</v>
      </c>
      <c r="V112" s="28">
        <f>J112/Formato_Análises_Outros!$Q$31</f>
        <v>0</v>
      </c>
      <c r="W112" s="28">
        <f>K112/Formato_Análises_Outros!$Q$31</f>
        <v>0</v>
      </c>
      <c r="X112" s="1">
        <f t="shared" si="10"/>
        <v>6.7660893989876972E-5</v>
      </c>
    </row>
    <row r="113" spans="1:24" x14ac:dyDescent="0.25">
      <c r="A113" s="25" t="s">
        <v>153</v>
      </c>
      <c r="B113" s="27">
        <v>0</v>
      </c>
      <c r="C113" s="27">
        <f>IFERROR((VLOOKUP(A113,TAB_DIN_Outros!A$103:H$128,2,0)),0)</f>
        <v>0</v>
      </c>
      <c r="D113" s="27">
        <f>IFERROR((VLOOKUP(A113,TAB_DIN_Outros!A$103:H$128,3,0)),0)</f>
        <v>3441.3327805400063</v>
      </c>
      <c r="E113" s="27">
        <v>0</v>
      </c>
      <c r="F113" s="27">
        <f>IFERROR((VLOOKUP(A113,TAB_DIN_Outros!A$103:H$128,4,0)),0)</f>
        <v>262582.76753580384</v>
      </c>
      <c r="G113" s="27">
        <f>IFERROR((VLOOKUP(A113,TAB_DIN_Outros!A$103:H$128,5,0)),0)</f>
        <v>0</v>
      </c>
      <c r="H113" s="27">
        <f>IFERROR((VLOOKUP(A113,TAB_DIN_Outros!A$103:H$128,6,0)),0)</f>
        <v>0</v>
      </c>
      <c r="I113" s="27">
        <f>IFERROR((VLOOKUP(A113,TAB_DIN_Outros!A$103:H$128,7,0)),0)</f>
        <v>77707.663273767248</v>
      </c>
      <c r="J113" s="27">
        <f>IFERROR((VLOOKUP(A113,TAB_DIN_Outros!A$103:H$128,8,0)),0)</f>
        <v>0</v>
      </c>
      <c r="K113" s="27">
        <v>0</v>
      </c>
      <c r="L113" s="69">
        <f t="shared" si="9"/>
        <v>343731.76359011105</v>
      </c>
      <c r="M113" s="25" t="s">
        <v>153</v>
      </c>
      <c r="N113" s="28">
        <f>B113/Formato_Análises_Outros!$Q$31</f>
        <v>0</v>
      </c>
      <c r="O113" s="28">
        <f>C113/Formato_Análises_Outros!$Q$31</f>
        <v>0</v>
      </c>
      <c r="P113" s="28">
        <f>D113/Formato_Análises_Outros!$Q$31</f>
        <v>9.4333075634375099E-6</v>
      </c>
      <c r="Q113" s="28">
        <f>E113/Formato_Análises_Outros!$Q$31</f>
        <v>0</v>
      </c>
      <c r="R113" s="28">
        <f>F113/Formato_Análises_Outros!$Q$31</f>
        <v>7.1978624706999785E-4</v>
      </c>
      <c r="S113" s="28">
        <f>G113/Formato_Análises_Outros!$Q$31</f>
        <v>0</v>
      </c>
      <c r="T113" s="28">
        <f>H113/Formato_Análises_Outros!$Q$31</f>
        <v>0</v>
      </c>
      <c r="U113" s="28">
        <f>I113/Formato_Análises_Outros!$Q$31</f>
        <v>2.1301057887881936E-4</v>
      </c>
      <c r="V113" s="28">
        <f>J113/Formato_Análises_Outros!$Q$31</f>
        <v>0</v>
      </c>
      <c r="W113" s="28">
        <f>K113/Formato_Análises_Outros!$Q$31</f>
        <v>0</v>
      </c>
      <c r="X113" s="1">
        <f t="shared" si="10"/>
        <v>9.4223013351225427E-4</v>
      </c>
    </row>
    <row r="114" spans="1:24" x14ac:dyDescent="0.25">
      <c r="A114" s="25" t="s">
        <v>157</v>
      </c>
      <c r="B114" s="27">
        <v>0</v>
      </c>
      <c r="C114" s="27">
        <f>IFERROR((VLOOKUP(A114,TAB_DIN_Outros!A$103:H$128,2,0)),0)</f>
        <v>149843.35188007099</v>
      </c>
      <c r="D114" s="27">
        <f>IFERROR((VLOOKUP(A114,TAB_DIN_Outros!A$103:H$128,3,0)),0)</f>
        <v>3473252.41123443</v>
      </c>
      <c r="E114" s="27">
        <v>0</v>
      </c>
      <c r="F114" s="27">
        <f>IFERROR((VLOOKUP(A114,TAB_DIN_Outros!A$103:H$128,4,0)),0)</f>
        <v>58464.198029343948</v>
      </c>
      <c r="G114" s="27">
        <f>IFERROR((VLOOKUP(A114,TAB_DIN_Outros!A$103:H$128,5,0)),0)</f>
        <v>0</v>
      </c>
      <c r="H114" s="27">
        <f>IFERROR((VLOOKUP(A114,TAB_DIN_Outros!A$103:H$128,6,0)),0)</f>
        <v>0</v>
      </c>
      <c r="I114" s="27">
        <f>IFERROR((VLOOKUP(A114,TAB_DIN_Outros!A$103:H$128,7,0)),0)</f>
        <v>613080.28059789294</v>
      </c>
      <c r="J114" s="27">
        <f>IFERROR((VLOOKUP(A114,TAB_DIN_Outros!A$103:H$128,8,0)),0)</f>
        <v>0</v>
      </c>
      <c r="K114" s="27">
        <v>0</v>
      </c>
      <c r="L114" s="69">
        <f t="shared" si="9"/>
        <v>4294640.2417417374</v>
      </c>
      <c r="M114" s="25" t="s">
        <v>157</v>
      </c>
      <c r="N114" s="28">
        <f>B114/Formato_Análises_Outros!$Q$31</f>
        <v>0</v>
      </c>
      <c r="O114" s="28">
        <f>C114/Formato_Análises_Outros!$Q$31</f>
        <v>4.1074738037955618E-4</v>
      </c>
      <c r="P114" s="28">
        <f>D114/Formato_Análises_Outros!$Q$31</f>
        <v>9.5208049700686078E-3</v>
      </c>
      <c r="Q114" s="28">
        <f>E114/Formato_Análises_Outros!$Q$31</f>
        <v>0</v>
      </c>
      <c r="R114" s="28">
        <f>F114/Formato_Análises_Outros!$Q$31</f>
        <v>1.6026080493557405E-4</v>
      </c>
      <c r="S114" s="28">
        <f>G114/Formato_Análises_Outros!$Q$31</f>
        <v>0</v>
      </c>
      <c r="T114" s="28">
        <f>H114/Formato_Análises_Outros!$Q$31</f>
        <v>0</v>
      </c>
      <c r="U114" s="28">
        <f>I114/Formato_Análises_Outros!$Q$31</f>
        <v>1.680562507834822E-3</v>
      </c>
      <c r="V114" s="28">
        <f>J114/Formato_Análises_Outros!$Q$31</f>
        <v>0</v>
      </c>
      <c r="W114" s="28">
        <f>K114/Formato_Análises_Outros!$Q$31</f>
        <v>0</v>
      </c>
      <c r="X114" s="1">
        <f t="shared" si="10"/>
        <v>1.1772375663218555E-2</v>
      </c>
    </row>
    <row r="115" spans="1:24" x14ac:dyDescent="0.25">
      <c r="A115" s="25" t="s">
        <v>161</v>
      </c>
      <c r="B115" s="27">
        <v>0</v>
      </c>
      <c r="C115" s="27">
        <f>IFERROR((VLOOKUP(A115,TAB_DIN_Outros!A$103:H$128,2,0)),0)</f>
        <v>0</v>
      </c>
      <c r="D115" s="27">
        <f>IFERROR((VLOOKUP(A115,TAB_DIN_Outros!A$103:H$128,3,0)),0)</f>
        <v>0</v>
      </c>
      <c r="E115" s="27">
        <v>0</v>
      </c>
      <c r="F115" s="27">
        <f>IFERROR((VLOOKUP(A115,TAB_DIN_Outros!A$103:H$128,4,0)),0)</f>
        <v>13926.859929471917</v>
      </c>
      <c r="G115" s="27">
        <f>IFERROR((VLOOKUP(A115,TAB_DIN_Outros!A$103:H$128,5,0)),0)</f>
        <v>0</v>
      </c>
      <c r="H115" s="27">
        <f>IFERROR((VLOOKUP(A115,TAB_DIN_Outros!A$103:H$128,6,0)),0)</f>
        <v>0</v>
      </c>
      <c r="I115" s="27">
        <f>IFERROR((VLOOKUP(A115,TAB_DIN_Outros!A$103:H$128,7,0)),0)</f>
        <v>52447.634549374357</v>
      </c>
      <c r="J115" s="27">
        <f>IFERROR((VLOOKUP(A115,TAB_DIN_Outros!A$103:H$128,8,0)),0)</f>
        <v>0</v>
      </c>
      <c r="K115" s="27">
        <v>0</v>
      </c>
      <c r="L115" s="69">
        <f t="shared" si="9"/>
        <v>66374.494478846274</v>
      </c>
      <c r="M115" s="25" t="s">
        <v>161</v>
      </c>
      <c r="N115" s="28">
        <f>B115/Formato_Análises_Outros!$Q$31</f>
        <v>0</v>
      </c>
      <c r="O115" s="28">
        <f>C115/Formato_Análises_Outros!$Q$31</f>
        <v>0</v>
      </c>
      <c r="P115" s="28">
        <f>D115/Formato_Análises_Outros!$Q$31</f>
        <v>0</v>
      </c>
      <c r="Q115" s="28">
        <f>E115/Formato_Análises_Outros!$Q$31</f>
        <v>0</v>
      </c>
      <c r="R115" s="28">
        <f>F115/Formato_Análises_Outros!$Q$31</f>
        <v>3.8176009553777279E-5</v>
      </c>
      <c r="S115" s="28">
        <f>G115/Formato_Análises_Outros!$Q$31</f>
        <v>0</v>
      </c>
      <c r="T115" s="28">
        <f>H115/Formato_Análises_Outros!$Q$31</f>
        <v>0</v>
      </c>
      <c r="U115" s="28">
        <f>I115/Formato_Análises_Outros!$Q$31</f>
        <v>1.4376833024598793E-4</v>
      </c>
      <c r="V115" s="28">
        <f>J115/Formato_Análises_Outros!$Q$31</f>
        <v>0</v>
      </c>
      <c r="W115" s="28">
        <f>K115/Formato_Análises_Outros!$Q$31</f>
        <v>0</v>
      </c>
      <c r="X115" s="1">
        <f t="shared" si="10"/>
        <v>1.8194433979976517E-4</v>
      </c>
    </row>
    <row r="116" spans="1:24" x14ac:dyDescent="0.25">
      <c r="A116" s="25" t="s">
        <v>151</v>
      </c>
      <c r="B116" s="27">
        <v>0</v>
      </c>
      <c r="C116" s="27">
        <f>IFERROR((VLOOKUP(A116,TAB_DIN_Outros!A$103:H$128,2,0)),0)</f>
        <v>51310.779419817336</v>
      </c>
      <c r="D116" s="27">
        <f>IFERROR((VLOOKUP(A116,TAB_DIN_Outros!A$103:H$128,3,0)),0)</f>
        <v>369944.04309284739</v>
      </c>
      <c r="E116" s="27">
        <v>0</v>
      </c>
      <c r="F116" s="27">
        <f>IFERROR((VLOOKUP(A116,TAB_DIN_Outros!A$103:H$128,4,0)),0)</f>
        <v>756657.85312385613</v>
      </c>
      <c r="G116" s="27">
        <f>IFERROR((VLOOKUP(A116,TAB_DIN_Outros!A$103:H$128,5,0)),0)</f>
        <v>0</v>
      </c>
      <c r="H116" s="27">
        <f>IFERROR((VLOOKUP(A116,TAB_DIN_Outros!A$103:H$128,6,0)),0)</f>
        <v>0</v>
      </c>
      <c r="I116" s="27">
        <f>IFERROR((VLOOKUP(A116,TAB_DIN_Outros!A$103:H$128,7,0)),0)</f>
        <v>164685.54171764362</v>
      </c>
      <c r="J116" s="27">
        <f>IFERROR((VLOOKUP(A116,TAB_DIN_Outros!A$103:H$128,8,0)),0)</f>
        <v>0</v>
      </c>
      <c r="K116" s="27">
        <v>0</v>
      </c>
      <c r="L116" s="69">
        <f t="shared" si="9"/>
        <v>1342598.2173541645</v>
      </c>
      <c r="M116" s="25" t="s">
        <v>151</v>
      </c>
      <c r="N116" s="28">
        <f>B116/Formato_Análises_Outros!$Q$31</f>
        <v>0</v>
      </c>
      <c r="O116" s="28">
        <f>C116/Formato_Análises_Outros!$Q$31</f>
        <v>1.4065200736293907E-4</v>
      </c>
      <c r="P116" s="28">
        <f>D116/Formato_Análises_Outros!$Q$31</f>
        <v>1.0140826715423895E-3</v>
      </c>
      <c r="Q116" s="28">
        <f>E116/Formato_Análises_Outros!$Q$31</f>
        <v>0</v>
      </c>
      <c r="R116" s="28">
        <f>F116/Formato_Análises_Outros!$Q$31</f>
        <v>2.0741342683190363E-3</v>
      </c>
      <c r="S116" s="28">
        <f>G116/Formato_Análises_Outros!$Q$31</f>
        <v>0</v>
      </c>
      <c r="T116" s="28">
        <f>H116/Formato_Análises_Outros!$Q$31</f>
        <v>0</v>
      </c>
      <c r="U116" s="28">
        <f>I116/Formato_Análises_Outros!$Q$31</f>
        <v>4.5143247263348783E-4</v>
      </c>
      <c r="V116" s="28">
        <f>J116/Formato_Análises_Outros!$Q$31</f>
        <v>0</v>
      </c>
      <c r="W116" s="28">
        <f>K116/Formato_Análises_Outros!$Q$31</f>
        <v>0</v>
      </c>
      <c r="X116" s="1">
        <f t="shared" si="10"/>
        <v>3.6803014198578511E-3</v>
      </c>
    </row>
    <row r="117" spans="1:24" x14ac:dyDescent="0.25">
      <c r="A117" s="25" t="s">
        <v>167</v>
      </c>
      <c r="B117" s="27">
        <v>0</v>
      </c>
      <c r="C117" s="27">
        <f>IFERROR((VLOOKUP(A117,TAB_DIN_Outros!A$103:H$128,2,0)),0)</f>
        <v>241456.33790900192</v>
      </c>
      <c r="D117" s="27">
        <f>IFERROR((VLOOKUP(A117,TAB_DIN_Outros!A$103:H$128,3,0)),0)</f>
        <v>101353.94229463467</v>
      </c>
      <c r="E117" s="27">
        <v>0</v>
      </c>
      <c r="F117" s="27">
        <f>IFERROR((VLOOKUP(A117,TAB_DIN_Outros!A$103:H$128,4,0)),0)</f>
        <v>260216.75510108293</v>
      </c>
      <c r="G117" s="27">
        <f>IFERROR((VLOOKUP(A117,TAB_DIN_Outros!A$103:H$128,5,0)),0)</f>
        <v>0</v>
      </c>
      <c r="H117" s="27">
        <f>IFERROR((VLOOKUP(A117,TAB_DIN_Outros!A$103:H$128,6,0)),0)</f>
        <v>0</v>
      </c>
      <c r="I117" s="27">
        <f>IFERROR((VLOOKUP(A117,TAB_DIN_Outros!A$103:H$128,7,0)),0)</f>
        <v>208009.10620828631</v>
      </c>
      <c r="J117" s="27">
        <f>IFERROR((VLOOKUP(A117,TAB_DIN_Outros!A$103:H$128,8,0)),0)</f>
        <v>0</v>
      </c>
      <c r="K117" s="27">
        <v>0</v>
      </c>
      <c r="L117" s="69">
        <f t="shared" si="9"/>
        <v>811036.14151300583</v>
      </c>
      <c r="M117" s="25" t="s">
        <v>167</v>
      </c>
      <c r="N117" s="28">
        <f>B117/Formato_Análises_Outros!$Q$31</f>
        <v>0</v>
      </c>
      <c r="O117" s="28">
        <f>C117/Formato_Análises_Outros!$Q$31</f>
        <v>6.6187493157214929E-4</v>
      </c>
      <c r="P117" s="28">
        <f>D117/Formato_Análises_Outros!$Q$31</f>
        <v>2.7782925145709294E-4</v>
      </c>
      <c r="Q117" s="28">
        <f>E117/Formato_Análises_Outros!$Q$31</f>
        <v>0</v>
      </c>
      <c r="R117" s="28">
        <f>F117/Formato_Análises_Outros!$Q$31</f>
        <v>7.1330058456102723E-4</v>
      </c>
      <c r="S117" s="28">
        <f>G117/Formato_Análises_Outros!$Q$31</f>
        <v>0</v>
      </c>
      <c r="T117" s="28">
        <f>H117/Formato_Análises_Outros!$Q$31</f>
        <v>0</v>
      </c>
      <c r="U117" s="28">
        <f>I117/Formato_Análises_Outros!$Q$31</f>
        <v>5.701900978465085E-4</v>
      </c>
      <c r="V117" s="28">
        <f>J117/Formato_Análises_Outros!$Q$31</f>
        <v>0</v>
      </c>
      <c r="W117" s="28">
        <f>K117/Formato_Análises_Outros!$Q$31</f>
        <v>0</v>
      </c>
      <c r="X117" s="1">
        <f t="shared" si="10"/>
        <v>2.2231948654367773E-3</v>
      </c>
    </row>
    <row r="118" spans="1:24" x14ac:dyDescent="0.25">
      <c r="A118" s="25" t="s">
        <v>171</v>
      </c>
      <c r="B118" s="27">
        <v>0</v>
      </c>
      <c r="C118" s="27">
        <f>IFERROR((VLOOKUP(A118,TAB_DIN_Outros!A$103:H$128,2,0)),0)</f>
        <v>59993.337405229846</v>
      </c>
      <c r="D118" s="27">
        <f>IFERROR((VLOOKUP(A118,TAB_DIN_Outros!A$103:H$128,3,0)),0)</f>
        <v>2141318.1719020368</v>
      </c>
      <c r="E118" s="27">
        <v>0</v>
      </c>
      <c r="F118" s="27">
        <f>IFERROR((VLOOKUP(A118,TAB_DIN_Outros!A$103:H$128,4,0)),0)</f>
        <v>121171.21939741354</v>
      </c>
      <c r="G118" s="27">
        <f>IFERROR((VLOOKUP(A118,TAB_DIN_Outros!A$103:H$128,5,0)),0)</f>
        <v>0</v>
      </c>
      <c r="H118" s="27">
        <f>IFERROR((VLOOKUP(A118,TAB_DIN_Outros!A$103:H$128,6,0)),0)</f>
        <v>0</v>
      </c>
      <c r="I118" s="27">
        <f>IFERROR((VLOOKUP(A118,TAB_DIN_Outros!A$103:H$128,7,0)),0)</f>
        <v>307673.9186893166</v>
      </c>
      <c r="J118" s="27">
        <f>IFERROR((VLOOKUP(A118,TAB_DIN_Outros!A$103:H$128,8,0)),0)</f>
        <v>0</v>
      </c>
      <c r="K118" s="27">
        <v>0</v>
      </c>
      <c r="L118" s="69">
        <f t="shared" si="9"/>
        <v>2630156.6473939968</v>
      </c>
      <c r="M118" s="25" t="s">
        <v>171</v>
      </c>
      <c r="N118" s="28">
        <f>B118/Formato_Análises_Outros!$Q$31</f>
        <v>0</v>
      </c>
      <c r="O118" s="28">
        <f>C118/Formato_Análises_Outros!$Q$31</f>
        <v>1.6445244897583193E-4</v>
      </c>
      <c r="P118" s="28">
        <f>D118/Formato_Análises_Outros!$Q$31</f>
        <v>5.8697354179039814E-3</v>
      </c>
      <c r="Q118" s="28">
        <f>E118/Formato_Análises_Outros!$Q$31</f>
        <v>0</v>
      </c>
      <c r="R118" s="28">
        <f>F118/Formato_Análises_Outros!$Q$31</f>
        <v>3.3215194615186355E-4</v>
      </c>
      <c r="S118" s="28">
        <f>G118/Formato_Análises_Outros!$Q$31</f>
        <v>0</v>
      </c>
      <c r="T118" s="28">
        <f>H118/Formato_Análises_Outros!$Q$31</f>
        <v>0</v>
      </c>
      <c r="U118" s="28">
        <f>I118/Formato_Análises_Outros!$Q$31</f>
        <v>8.433891429090308E-4</v>
      </c>
      <c r="V118" s="28">
        <f>J118/Formato_Análises_Outros!$Q$31</f>
        <v>0</v>
      </c>
      <c r="W118" s="28">
        <f>K118/Formato_Análises_Outros!$Q$31</f>
        <v>0</v>
      </c>
      <c r="X118" s="1">
        <f t="shared" si="10"/>
        <v>7.2097289559407054E-3</v>
      </c>
    </row>
    <row r="119" spans="1:24" x14ac:dyDescent="0.25">
      <c r="A119" s="25" t="s">
        <v>175</v>
      </c>
      <c r="B119" s="27">
        <v>0</v>
      </c>
      <c r="C119" s="27">
        <f>IFERROR((VLOOKUP(A119,TAB_DIN_Outros!A$103:H$128,2,0)),0)</f>
        <v>365751.98595070548</v>
      </c>
      <c r="D119" s="27">
        <f>IFERROR((VLOOKUP(A119,TAB_DIN_Outros!A$103:H$128,3,0)),0)</f>
        <v>1413470.9045242486</v>
      </c>
      <c r="E119" s="27">
        <v>0</v>
      </c>
      <c r="F119" s="27">
        <f>IFERROR((VLOOKUP(A119,TAB_DIN_Outros!A$103:H$128,4,0)),0)</f>
        <v>1621396.9387744889</v>
      </c>
      <c r="G119" s="27">
        <f>IFERROR((VLOOKUP(A119,TAB_DIN_Outros!A$103:H$128,5,0)),0)</f>
        <v>0</v>
      </c>
      <c r="H119" s="27">
        <f>IFERROR((VLOOKUP(A119,TAB_DIN_Outros!A$103:H$128,6,0)),0)</f>
        <v>0</v>
      </c>
      <c r="I119" s="27">
        <f>IFERROR((VLOOKUP(A119,TAB_DIN_Outros!A$103:H$128,7,0)),0)</f>
        <v>532402.02563918044</v>
      </c>
      <c r="J119" s="27">
        <f>IFERROR((VLOOKUP(A119,TAB_DIN_Outros!A$103:H$128,8,0)),0)</f>
        <v>0</v>
      </c>
      <c r="K119" s="27">
        <v>0</v>
      </c>
      <c r="L119" s="69">
        <f t="shared" si="9"/>
        <v>3933021.8548886236</v>
      </c>
      <c r="M119" s="25" t="s">
        <v>175</v>
      </c>
      <c r="N119" s="28">
        <f>B119/Formato_Análises_Outros!$Q$31</f>
        <v>0</v>
      </c>
      <c r="O119" s="28">
        <f>C119/Formato_Análises_Outros!$Q$31</f>
        <v>1.002591494470254E-3</v>
      </c>
      <c r="P119" s="28">
        <f>D119/Formato_Análises_Outros!$Q$31</f>
        <v>3.874576108926948E-3</v>
      </c>
      <c r="Q119" s="28">
        <f>E119/Formato_Análises_Outros!$Q$31</f>
        <v>0</v>
      </c>
      <c r="R119" s="28">
        <f>F119/Formato_Análises_Outros!$Q$31</f>
        <v>4.4445384917048709E-3</v>
      </c>
      <c r="S119" s="28">
        <f>G119/Formato_Análises_Outros!$Q$31</f>
        <v>0</v>
      </c>
      <c r="T119" s="28">
        <f>H119/Formato_Análises_Outros!$Q$31</f>
        <v>0</v>
      </c>
      <c r="U119" s="28">
        <f>I119/Formato_Análises_Outros!$Q$31</f>
        <v>1.4594090067812163E-3</v>
      </c>
      <c r="V119" s="28">
        <f>J119/Formato_Análises_Outros!$Q$31</f>
        <v>0</v>
      </c>
      <c r="W119" s="28">
        <f>K119/Formato_Análises_Outros!$Q$31</f>
        <v>0</v>
      </c>
      <c r="X119" s="1">
        <f t="shared" si="10"/>
        <v>1.0781115101883286E-2</v>
      </c>
    </row>
    <row r="120" spans="1:24" x14ac:dyDescent="0.25">
      <c r="A120" s="25" t="s">
        <v>137</v>
      </c>
      <c r="B120" s="27">
        <v>0</v>
      </c>
      <c r="C120" s="27">
        <f>IFERROR((VLOOKUP(A120,TAB_DIN_Outros!A$103:H$128,2,0)),0)</f>
        <v>179338.51209522231</v>
      </c>
      <c r="D120" s="27">
        <f>IFERROR((VLOOKUP(A120,TAB_DIN_Outros!A$103:H$128,3,0)),0)</f>
        <v>189433.29336741881</v>
      </c>
      <c r="E120" s="27">
        <v>0</v>
      </c>
      <c r="F120" s="27">
        <f>IFERROR((VLOOKUP(A120,TAB_DIN_Outros!A$103:H$128,4,0)),0)</f>
        <v>109619.60212022319</v>
      </c>
      <c r="G120" s="27">
        <f>IFERROR((VLOOKUP(A120,TAB_DIN_Outros!A$103:H$128,5,0)),0)</f>
        <v>0</v>
      </c>
      <c r="H120" s="27">
        <f>IFERROR((VLOOKUP(A120,TAB_DIN_Outros!A$103:H$128,6,0)),0)</f>
        <v>0</v>
      </c>
      <c r="I120" s="27">
        <f>IFERROR((VLOOKUP(A120,TAB_DIN_Outros!A$103:H$128,7,0)),0)</f>
        <v>92132.954951515858</v>
      </c>
      <c r="J120" s="27">
        <f>IFERROR((VLOOKUP(A120,TAB_DIN_Outros!A$103:H$128,8,0)),0)</f>
        <v>0</v>
      </c>
      <c r="K120" s="27">
        <v>0</v>
      </c>
      <c r="L120" s="69">
        <f t="shared" si="9"/>
        <v>570524.36253438017</v>
      </c>
      <c r="M120" s="25" t="s">
        <v>137</v>
      </c>
      <c r="N120" s="28">
        <f>B120/Formato_Análises_Outros!$Q$31</f>
        <v>0</v>
      </c>
      <c r="O120" s="28">
        <f>C120/Formato_Análises_Outros!$Q$31</f>
        <v>4.9159888056453035E-4</v>
      </c>
      <c r="P120" s="28">
        <f>D120/Formato_Análises_Outros!$Q$31</f>
        <v>5.1927047834337582E-4</v>
      </c>
      <c r="Q120" s="28">
        <f>E120/Formato_Análises_Outros!$Q$31</f>
        <v>0</v>
      </c>
      <c r="R120" s="28">
        <f>F120/Formato_Análises_Outros!$Q$31</f>
        <v>3.0048690078134408E-4</v>
      </c>
      <c r="S120" s="28">
        <f>G120/Formato_Análises_Outros!$Q$31</f>
        <v>0</v>
      </c>
      <c r="T120" s="28">
        <f>H120/Formato_Análises_Outros!$Q$31</f>
        <v>0</v>
      </c>
      <c r="U120" s="28">
        <f>I120/Formato_Análises_Outros!$Q$31</f>
        <v>2.5255287884410927E-4</v>
      </c>
      <c r="V120" s="28">
        <f>J120/Formato_Análises_Outros!$Q$31</f>
        <v>0</v>
      </c>
      <c r="W120" s="28">
        <f>K120/Formato_Análises_Outros!$Q$31</f>
        <v>0</v>
      </c>
      <c r="X120" s="1">
        <f t="shared" si="10"/>
        <v>1.5639091385333591E-3</v>
      </c>
    </row>
    <row r="121" spans="1:24" x14ac:dyDescent="0.25">
      <c r="A121" s="25" t="s">
        <v>181</v>
      </c>
      <c r="B121" s="27">
        <v>0</v>
      </c>
      <c r="C121" s="27">
        <f>IFERROR((VLOOKUP(A121,TAB_DIN_Outros!A$103:H$128,2,0)),0)</f>
        <v>59941.032839052663</v>
      </c>
      <c r="D121" s="27">
        <f>IFERROR((VLOOKUP(A121,TAB_DIN_Outros!A$103:H$128,3,0)),0)</f>
        <v>249438.93772939622</v>
      </c>
      <c r="E121" s="27">
        <v>0</v>
      </c>
      <c r="F121" s="27">
        <f>IFERROR((VLOOKUP(A121,TAB_DIN_Outros!A$103:H$128,4,0)),0)</f>
        <v>43455.86427567908</v>
      </c>
      <c r="G121" s="27">
        <f>IFERROR((VLOOKUP(A121,TAB_DIN_Outros!A$103:H$128,5,0)),0)</f>
        <v>0</v>
      </c>
      <c r="H121" s="27">
        <f>IFERROR((VLOOKUP(A121,TAB_DIN_Outros!A$103:H$128,6,0)),0)</f>
        <v>0</v>
      </c>
      <c r="I121" s="27">
        <f>IFERROR((VLOOKUP(A121,TAB_DIN_Outros!A$103:H$128,7,0)),0)</f>
        <v>18946.559912888119</v>
      </c>
      <c r="J121" s="27">
        <f>IFERROR((VLOOKUP(A121,TAB_DIN_Outros!A$103:H$128,8,0)),0)</f>
        <v>0</v>
      </c>
      <c r="K121" s="27">
        <v>0</v>
      </c>
      <c r="L121" s="69">
        <f t="shared" si="9"/>
        <v>371782.3947570161</v>
      </c>
      <c r="M121" s="25" t="s">
        <v>181</v>
      </c>
      <c r="N121" s="28">
        <f>B121/Formato_Análises_Outros!$Q$31</f>
        <v>0</v>
      </c>
      <c r="O121" s="28">
        <f>C121/Formato_Análises_Outros!$Q$31</f>
        <v>1.6430907282153739E-4</v>
      </c>
      <c r="P121" s="28">
        <f>D121/Formato_Análises_Outros!$Q$31</f>
        <v>6.8375666288492403E-4</v>
      </c>
      <c r="Q121" s="28">
        <f>E121/Formato_Análises_Outros!$Q$31</f>
        <v>0</v>
      </c>
      <c r="R121" s="28">
        <f>F121/Formato_Análises_Outros!$Q$31</f>
        <v>1.1912028254447151E-4</v>
      </c>
      <c r="S121" s="28">
        <f>G121/Formato_Análises_Outros!$Q$31</f>
        <v>0</v>
      </c>
      <c r="T121" s="28">
        <f>H121/Formato_Análises_Outros!$Q$31</f>
        <v>0</v>
      </c>
      <c r="U121" s="28">
        <f>I121/Formato_Análises_Outros!$Q$31</f>
        <v>5.1935903420338122E-5</v>
      </c>
      <c r="V121" s="28">
        <f>J121/Formato_Análises_Outros!$Q$31</f>
        <v>0</v>
      </c>
      <c r="W121" s="28">
        <f>K121/Formato_Análises_Outros!$Q$31</f>
        <v>0</v>
      </c>
      <c r="X121" s="1">
        <f t="shared" si="10"/>
        <v>1.0191219216712708E-3</v>
      </c>
    </row>
    <row r="122" spans="1:24" x14ac:dyDescent="0.25">
      <c r="A122" s="25" t="s">
        <v>148</v>
      </c>
      <c r="B122" s="27">
        <v>0</v>
      </c>
      <c r="C122" s="27">
        <f>IFERROR((VLOOKUP(A122,TAB_DIN_Outros!A$103:H$128,2,0)),0)</f>
        <v>635778.9239491974</v>
      </c>
      <c r="D122" s="27">
        <f>IFERROR((VLOOKUP(A122,TAB_DIN_Outros!A$103:H$128,3,0)),0)</f>
        <v>786872.97030874027</v>
      </c>
      <c r="E122" s="27">
        <v>0</v>
      </c>
      <c r="F122" s="27">
        <f>IFERROR((VLOOKUP(A122,TAB_DIN_Outros!A$103:H$128,4,0)),0)</f>
        <v>749410.59396912926</v>
      </c>
      <c r="G122" s="27">
        <f>IFERROR((VLOOKUP(A122,TAB_DIN_Outros!A$103:H$128,5,0)),0)</f>
        <v>15383.695934465832</v>
      </c>
      <c r="H122" s="27">
        <f>IFERROR((VLOOKUP(A122,TAB_DIN_Outros!A$103:H$128,6,0)),0)</f>
        <v>0</v>
      </c>
      <c r="I122" s="27">
        <f>IFERROR((VLOOKUP(A122,TAB_DIN_Outros!A$103:H$128,7,0)),0)</f>
        <v>787377.55553539086</v>
      </c>
      <c r="J122" s="27">
        <f>IFERROR((VLOOKUP(A122,TAB_DIN_Outros!A$103:H$128,8,0)),0)</f>
        <v>0</v>
      </c>
      <c r="K122" s="27">
        <v>0</v>
      </c>
      <c r="L122" s="69">
        <f t="shared" si="9"/>
        <v>2974823.7396969232</v>
      </c>
      <c r="M122" s="25" t="s">
        <v>148</v>
      </c>
      <c r="N122" s="28">
        <f>B122/Formato_Análises_Outros!$Q$31</f>
        <v>0</v>
      </c>
      <c r="O122" s="28">
        <f>C122/Formato_Análises_Outros!$Q$31</f>
        <v>1.7427835418529361E-3</v>
      </c>
      <c r="P122" s="28">
        <f>D122/Formato_Análises_Outros!$Q$31</f>
        <v>2.156959299098417E-3</v>
      </c>
      <c r="Q122" s="28">
        <f>E122/Formato_Análises_Outros!$Q$31</f>
        <v>0</v>
      </c>
      <c r="R122" s="28">
        <f>F122/Formato_Análises_Outros!$Q$31</f>
        <v>2.0542682370578141E-3</v>
      </c>
      <c r="S122" s="28">
        <f>G122/Formato_Análises_Outros!$Q$31</f>
        <v>4.2169457145451541E-5</v>
      </c>
      <c r="T122" s="28">
        <f>H122/Formato_Análises_Outros!$Q$31</f>
        <v>0</v>
      </c>
      <c r="U122" s="28">
        <f>I122/Formato_Análises_Outros!$Q$31</f>
        <v>2.158342457292788E-3</v>
      </c>
      <c r="V122" s="28">
        <f>J122/Formato_Análises_Outros!$Q$31</f>
        <v>0</v>
      </c>
      <c r="W122" s="28">
        <f>K122/Formato_Análises_Outros!$Q$31</f>
        <v>0</v>
      </c>
      <c r="X122" s="1">
        <f t="shared" si="10"/>
        <v>8.1545229924474029E-3</v>
      </c>
    </row>
    <row r="123" spans="1:24" x14ac:dyDescent="0.25">
      <c r="A123" s="25" t="s">
        <v>177</v>
      </c>
      <c r="B123" s="27">
        <v>0</v>
      </c>
      <c r="C123" s="27">
        <f>IFERROR((VLOOKUP(A123,TAB_DIN_Outros!A$103:H$128,2,0)),0)</f>
        <v>989063.96271461155</v>
      </c>
      <c r="D123" s="27">
        <f>IFERROR((VLOOKUP(A123,TAB_DIN_Outros!A$103:H$128,3,0)),0)</f>
        <v>26563761.572338231</v>
      </c>
      <c r="E123" s="27">
        <v>0</v>
      </c>
      <c r="F123" s="27">
        <f>IFERROR((VLOOKUP(A123,TAB_DIN_Outros!A$103:H$128,4,0)),0)</f>
        <v>2925572.8371627307</v>
      </c>
      <c r="G123" s="27">
        <f>IFERROR((VLOOKUP(A123,TAB_DIN_Outros!A$103:H$128,5,0)),0)</f>
        <v>89868.47490996249</v>
      </c>
      <c r="H123" s="27">
        <f>IFERROR((VLOOKUP(A123,TAB_DIN_Outros!A$103:H$128,6,0)),0)</f>
        <v>0</v>
      </c>
      <c r="I123" s="27">
        <f>IFERROR((VLOOKUP(A123,TAB_DIN_Outros!A$103:H$128,7,0)),0)</f>
        <v>682769.96155061666</v>
      </c>
      <c r="J123" s="27">
        <f>IFERROR((VLOOKUP(A123,TAB_DIN_Outros!A$103:H$128,8,0)),0)</f>
        <v>34694.849441000784</v>
      </c>
      <c r="K123" s="27">
        <v>0</v>
      </c>
      <c r="L123" s="69">
        <f t="shared" si="9"/>
        <v>31285731.658117149</v>
      </c>
      <c r="M123" s="25" t="s">
        <v>177</v>
      </c>
      <c r="N123" s="28">
        <f>B123/Formato_Análises_Outros!$Q$31</f>
        <v>0</v>
      </c>
      <c r="O123" s="28">
        <f>C123/Formato_Análises_Outros!$Q$31</f>
        <v>2.7112009082525157E-3</v>
      </c>
      <c r="P123" s="28">
        <f>D123/Formato_Análises_Outros!$Q$31</f>
        <v>7.2816013136157029E-2</v>
      </c>
      <c r="Q123" s="28">
        <f>E123/Formato_Análises_Outros!$Q$31</f>
        <v>0</v>
      </c>
      <c r="R123" s="28">
        <f>F123/Formato_Análises_Outros!$Q$31</f>
        <v>8.0195174753962418E-3</v>
      </c>
      <c r="S123" s="28">
        <f>G123/Formato_Análises_Outros!$Q$31</f>
        <v>2.4634553475229878E-4</v>
      </c>
      <c r="T123" s="28">
        <f>H123/Formato_Análises_Outros!$Q$31</f>
        <v>0</v>
      </c>
      <c r="U123" s="28">
        <f>I123/Formato_Análises_Outros!$Q$31</f>
        <v>1.8715943656494323E-3</v>
      </c>
      <c r="V123" s="28">
        <f>J123/Formato_Análises_Outros!$Q$31</f>
        <v>9.5104776700136854E-5</v>
      </c>
      <c r="W123" s="28">
        <f>K123/Formato_Análises_Outros!$Q$31</f>
        <v>0</v>
      </c>
      <c r="X123" s="1">
        <f t="shared" si="10"/>
        <v>8.5759776196907625E-2</v>
      </c>
    </row>
    <row r="124" spans="1:24" x14ac:dyDescent="0.25">
      <c r="A124" s="25" t="s">
        <v>159</v>
      </c>
      <c r="B124" s="27">
        <v>0</v>
      </c>
      <c r="C124" s="27">
        <f>IFERROR((VLOOKUP(A124,TAB_DIN_Outros!A$103:H$128,2,0)),0)</f>
        <v>17688.173585448814</v>
      </c>
      <c r="D124" s="27">
        <f>IFERROR((VLOOKUP(A124,TAB_DIN_Outros!A$103:H$128,3,0)),0)</f>
        <v>262655.07090669574</v>
      </c>
      <c r="E124" s="27">
        <v>0</v>
      </c>
      <c r="F124" s="27">
        <f>IFERROR((VLOOKUP(A124,TAB_DIN_Outros!A$103:H$128,4,0)),0)</f>
        <v>199314.24126612622</v>
      </c>
      <c r="G124" s="27">
        <f>IFERROR((VLOOKUP(A124,TAB_DIN_Outros!A$103:H$128,5,0)),0)</f>
        <v>0</v>
      </c>
      <c r="H124" s="27">
        <f>IFERROR((VLOOKUP(A124,TAB_DIN_Outros!A$103:H$128,6,0)),0)</f>
        <v>0</v>
      </c>
      <c r="I124" s="27">
        <f>IFERROR((VLOOKUP(A124,TAB_DIN_Outros!A$103:H$128,7,0)),0)</f>
        <v>139854.71810982234</v>
      </c>
      <c r="J124" s="27">
        <f>IFERROR((VLOOKUP(A124,TAB_DIN_Outros!A$103:H$128,8,0)),0)</f>
        <v>0</v>
      </c>
      <c r="K124" s="27">
        <v>0</v>
      </c>
      <c r="L124" s="69">
        <f t="shared" si="9"/>
        <v>619512.20386809309</v>
      </c>
      <c r="M124" s="25" t="s">
        <v>159</v>
      </c>
      <c r="N124" s="28">
        <f>B124/Formato_Análises_Outros!$Q$31</f>
        <v>0</v>
      </c>
      <c r="O124" s="28">
        <f>C124/Formato_Análises_Outros!$Q$31</f>
        <v>4.8486441825840186E-5</v>
      </c>
      <c r="P124" s="28">
        <f>D124/Formato_Análises_Outros!$Q$31</f>
        <v>7.1998444351858125E-4</v>
      </c>
      <c r="Q124" s="28">
        <f>E124/Formato_Análises_Outros!$Q$31</f>
        <v>0</v>
      </c>
      <c r="R124" s="28">
        <f>F124/Formato_Análises_Outros!$Q$31</f>
        <v>5.4635592066789934E-4</v>
      </c>
      <c r="S124" s="28">
        <f>G124/Formato_Análises_Outros!$Q$31</f>
        <v>0</v>
      </c>
      <c r="T124" s="28">
        <f>H124/Formato_Análises_Outros!$Q$31</f>
        <v>0</v>
      </c>
      <c r="U124" s="28">
        <f>I124/Formato_Análises_Outros!$Q$31</f>
        <v>3.8336675185501456E-4</v>
      </c>
      <c r="V124" s="28">
        <f>J124/Formato_Análises_Outros!$Q$31</f>
        <v>0</v>
      </c>
      <c r="W124" s="28">
        <f>K124/Formato_Análises_Outros!$Q$31</f>
        <v>0</v>
      </c>
      <c r="X124" s="1">
        <f t="shared" si="10"/>
        <v>1.6981935578673348E-3</v>
      </c>
    </row>
    <row r="125" spans="1:24" x14ac:dyDescent="0.25">
      <c r="A125" s="25" t="s">
        <v>191</v>
      </c>
      <c r="B125" s="27">
        <v>0</v>
      </c>
      <c r="C125" s="27">
        <f>IFERROR((VLOOKUP(A125,TAB_DIN_Outros!A$103:H$128,2,0)),0)</f>
        <v>3331085.5236256565</v>
      </c>
      <c r="D125" s="27">
        <f>IFERROR((VLOOKUP(A125,TAB_DIN_Outros!A$103:H$128,3,0)),0)</f>
        <v>25472240.656330474</v>
      </c>
      <c r="E125" s="27">
        <v>0</v>
      </c>
      <c r="F125" s="27">
        <f>IFERROR((VLOOKUP(A125,TAB_DIN_Outros!A$103:H$128,4,0)),0)</f>
        <v>11018690.667519849</v>
      </c>
      <c r="G125" s="27">
        <f>IFERROR((VLOOKUP(A125,TAB_DIN_Outros!A$103:H$128,5,0)),0)</f>
        <v>3089.046143640739</v>
      </c>
      <c r="H125" s="27">
        <f>IFERROR((VLOOKUP(A125,TAB_DIN_Outros!A$103:H$128,6,0)),0)</f>
        <v>0</v>
      </c>
      <c r="I125" s="27">
        <f>IFERROR((VLOOKUP(A125,TAB_DIN_Outros!A$103:H$128,7,0)),0)</f>
        <v>425234.5846509111</v>
      </c>
      <c r="J125" s="27">
        <f>IFERROR((VLOOKUP(A125,TAB_DIN_Outros!A$103:H$128,8,0)),0)</f>
        <v>0</v>
      </c>
      <c r="K125" s="27">
        <v>0</v>
      </c>
      <c r="L125" s="69">
        <f t="shared" si="9"/>
        <v>40250340.478270531</v>
      </c>
      <c r="M125" s="25" t="s">
        <v>191</v>
      </c>
      <c r="N125" s="28">
        <f>B125/Formato_Análises_Outros!$Q$31</f>
        <v>0</v>
      </c>
      <c r="O125" s="28">
        <f>C125/Formato_Análises_Outros!$Q$31</f>
        <v>9.1311001488046297E-3</v>
      </c>
      <c r="P125" s="28">
        <f>D125/Formato_Análises_Outros!$Q$31</f>
        <v>6.9823959426370069E-2</v>
      </c>
      <c r="Q125" s="28">
        <f>E125/Formato_Análises_Outros!$Q$31</f>
        <v>0</v>
      </c>
      <c r="R125" s="28">
        <f>F125/Formato_Análises_Outros!$Q$31</f>
        <v>3.0204198385249691E-2</v>
      </c>
      <c r="S125" s="28">
        <f>G125/Formato_Análises_Outros!$Q$31</f>
        <v>8.4676269948066705E-6</v>
      </c>
      <c r="T125" s="28">
        <f>H125/Formato_Análises_Outros!$Q$31</f>
        <v>0</v>
      </c>
      <c r="U125" s="28">
        <f>I125/Formato_Análises_Outros!$Q$31</f>
        <v>1.165643917468857E-3</v>
      </c>
      <c r="V125" s="28">
        <f>J125/Formato_Análises_Outros!$Q$31</f>
        <v>0</v>
      </c>
      <c r="W125" s="28">
        <f>K125/Formato_Análises_Outros!$Q$31</f>
        <v>0</v>
      </c>
      <c r="X125" s="1">
        <f t="shared" si="10"/>
        <v>0.11033336950488802</v>
      </c>
    </row>
    <row r="126" spans="1:24" x14ac:dyDescent="0.25">
      <c r="A126" s="25" t="s">
        <v>194</v>
      </c>
      <c r="B126" s="27">
        <v>0</v>
      </c>
      <c r="C126" s="27">
        <f>IFERROR((VLOOKUP(A126,TAB_DIN_Outros!A$103:H$128,2,0)),0)</f>
        <v>3937364.6722509228</v>
      </c>
      <c r="D126" s="27">
        <f>IFERROR((VLOOKUP(A126,TAB_DIN_Outros!A$103:H$128,3,0)),0)</f>
        <v>54501793.315220468</v>
      </c>
      <c r="E126" s="27">
        <v>0</v>
      </c>
      <c r="F126" s="27">
        <f>IFERROR((VLOOKUP(A126,TAB_DIN_Outros!A$103:H$128,4,0)),0)</f>
        <v>129842756.50305863</v>
      </c>
      <c r="G126" s="27">
        <f>IFERROR((VLOOKUP(A126,TAB_DIN_Outros!A$103:H$128,5,0)),0)</f>
        <v>1377528.4373429625</v>
      </c>
      <c r="H126" s="27">
        <f>IFERROR((VLOOKUP(A126,TAB_DIN_Outros!A$103:H$128,6,0)),0)</f>
        <v>131246.00186489522</v>
      </c>
      <c r="I126" s="27">
        <f>IFERROR((VLOOKUP(A126,TAB_DIN_Outros!A$103:H$128,7,0)),0)</f>
        <v>5030577.7948114621</v>
      </c>
      <c r="J126" s="27">
        <f>IFERROR((VLOOKUP(A126,TAB_DIN_Outros!A$103:H$128,8,0)),0)</f>
        <v>0</v>
      </c>
      <c r="K126" s="27">
        <v>0</v>
      </c>
      <c r="L126" s="69">
        <f t="shared" si="9"/>
        <v>194821266.72454932</v>
      </c>
      <c r="M126" s="25" t="s">
        <v>194</v>
      </c>
      <c r="N126" s="28">
        <f>B126/Formato_Análises_Outros!$Q$31</f>
        <v>0</v>
      </c>
      <c r="O126" s="28">
        <f>C126/Formato_Análises_Outros!$Q$31</f>
        <v>1.079301953963545E-2</v>
      </c>
      <c r="P126" s="28">
        <f>D126/Formato_Análises_Outros!$Q$31</f>
        <v>0.14939914617054287</v>
      </c>
      <c r="Q126" s="28">
        <f>E126/Formato_Análises_Outros!$Q$31</f>
        <v>0</v>
      </c>
      <c r="R126" s="28">
        <f>F126/Formato_Análises_Outros!$Q$31</f>
        <v>0.35592217756565747</v>
      </c>
      <c r="S126" s="28">
        <f>G126/Formato_Análises_Outros!$Q$31</f>
        <v>3.7760513892523147E-3</v>
      </c>
      <c r="T126" s="28">
        <f>H126/Formato_Análises_Outros!$Q$31</f>
        <v>3.5976872363641978E-4</v>
      </c>
      <c r="U126" s="28">
        <f>I126/Formato_Análises_Outros!$Q$31</f>
        <v>1.3789711889708388E-2</v>
      </c>
      <c r="V126" s="28">
        <f>J126/Formato_Análises_Outros!$Q$31</f>
        <v>0</v>
      </c>
      <c r="W126" s="28">
        <f>K126/Formato_Análises_Outros!$Q$31</f>
        <v>0</v>
      </c>
      <c r="X126" s="1">
        <f t="shared" si="10"/>
        <v>0.53403987527843266</v>
      </c>
    </row>
    <row r="127" spans="1:24" x14ac:dyDescent="0.25">
      <c r="A127" s="25" t="s">
        <v>185</v>
      </c>
      <c r="B127" s="27">
        <v>0</v>
      </c>
      <c r="C127" s="27">
        <f>IFERROR((VLOOKUP(A127,TAB_DIN_Outros!A$103:H$128,2,0)),0)</f>
        <v>1872795.7593659356</v>
      </c>
      <c r="D127" s="27">
        <f>IFERROR((VLOOKUP(A127,TAB_DIN_Outros!A$103:H$128,3,0)),0)</f>
        <v>1123491.3128987544</v>
      </c>
      <c r="E127" s="27">
        <v>0</v>
      </c>
      <c r="F127" s="27">
        <f>IFERROR((VLOOKUP(A127,TAB_DIN_Outros!A$103:H$128,4,0)),0)</f>
        <v>6327900.2566608991</v>
      </c>
      <c r="G127" s="27">
        <f>IFERROR((VLOOKUP(A127,TAB_DIN_Outros!A$103:H$128,5,0)),0)</f>
        <v>30405.875014471712</v>
      </c>
      <c r="H127" s="27">
        <f>IFERROR((VLOOKUP(A127,TAB_DIN_Outros!A$103:H$128,6,0)),0)</f>
        <v>0</v>
      </c>
      <c r="I127" s="27">
        <f>IFERROR((VLOOKUP(A127,TAB_DIN_Outros!A$103:H$128,7,0)),0)</f>
        <v>553328.46721883432</v>
      </c>
      <c r="J127" s="27">
        <f>IFERROR((VLOOKUP(A127,TAB_DIN_Outros!A$103:H$128,8,0)),0)</f>
        <v>0</v>
      </c>
      <c r="K127" s="27">
        <v>0</v>
      </c>
      <c r="L127" s="69">
        <f t="shared" si="9"/>
        <v>9907921.6711588949</v>
      </c>
      <c r="M127" s="25" t="s">
        <v>185</v>
      </c>
      <c r="N127" s="28">
        <f>B127/Formato_Análises_Outros!$Q$31</f>
        <v>0</v>
      </c>
      <c r="O127" s="28">
        <f>C127/Formato_Análises_Outros!$Q$31</f>
        <v>5.1336675434301244E-3</v>
      </c>
      <c r="P127" s="28">
        <f>D127/Formato_Análises_Outros!$Q$31</f>
        <v>3.0796902756266148E-3</v>
      </c>
      <c r="Q127" s="28">
        <f>E127/Formato_Análises_Outros!$Q$31</f>
        <v>0</v>
      </c>
      <c r="R127" s="28">
        <f>F127/Formato_Análises_Outros!$Q$31</f>
        <v>1.7345904380241459E-2</v>
      </c>
      <c r="S127" s="28">
        <f>G127/Formato_Análises_Outros!$Q$31</f>
        <v>8.3347932047984961E-5</v>
      </c>
      <c r="T127" s="28">
        <f>H127/Formato_Análises_Outros!$Q$31</f>
        <v>0</v>
      </c>
      <c r="U127" s="28">
        <f>I127/Formato_Análises_Outros!$Q$31</f>
        <v>1.516772119336174E-3</v>
      </c>
      <c r="V127" s="28">
        <f>J127/Formato_Análises_Outros!$Q$31</f>
        <v>0</v>
      </c>
      <c r="W127" s="28">
        <f>K127/Formato_Análises_Outros!$Q$31</f>
        <v>0</v>
      </c>
      <c r="X127" s="1">
        <f t="shared" si="10"/>
        <v>2.7159382250682349E-2</v>
      </c>
    </row>
    <row r="128" spans="1:24" x14ac:dyDescent="0.25">
      <c r="A128" s="25" t="s">
        <v>200</v>
      </c>
      <c r="B128" s="27">
        <v>0</v>
      </c>
      <c r="C128" s="27">
        <f>IFERROR((VLOOKUP(A128,TAB_DIN_Outros!A$103:H$128,2,0)),0)</f>
        <v>1098398.9664600473</v>
      </c>
      <c r="D128" s="27">
        <f>IFERROR((VLOOKUP(A128,TAB_DIN_Outros!A$103:H$128,3,0)),0)</f>
        <v>9270418.2348954454</v>
      </c>
      <c r="E128" s="27">
        <v>0</v>
      </c>
      <c r="F128" s="27">
        <f>IFERROR((VLOOKUP(A128,TAB_DIN_Outros!A$103:H$128,4,0)),0)</f>
        <v>3232223.7400724059</v>
      </c>
      <c r="G128" s="27">
        <f>IFERROR((VLOOKUP(A128,TAB_DIN_Outros!A$103:H$128,5,0)),0)</f>
        <v>0</v>
      </c>
      <c r="H128" s="27">
        <f>IFERROR((VLOOKUP(A128,TAB_DIN_Outros!A$103:H$128,6,0)),0)</f>
        <v>0</v>
      </c>
      <c r="I128" s="27">
        <f>IFERROR((VLOOKUP(A128,TAB_DIN_Outros!A$103:H$128,7,0)),0)</f>
        <v>137201.03056112697</v>
      </c>
      <c r="J128" s="27">
        <f>IFERROR((VLOOKUP(A128,TAB_DIN_Outros!A$103:H$128,8,0)),0)</f>
        <v>0</v>
      </c>
      <c r="K128" s="27">
        <v>0</v>
      </c>
      <c r="L128" s="69">
        <f t="shared" si="9"/>
        <v>13738241.971989024</v>
      </c>
      <c r="M128" s="25" t="s">
        <v>200</v>
      </c>
      <c r="N128" s="28">
        <f>B128/Formato_Análises_Outros!$Q$31</f>
        <v>0</v>
      </c>
      <c r="O128" s="28">
        <f>C128/Formato_Análises_Outros!$Q$31</f>
        <v>3.0109076740766692E-3</v>
      </c>
      <c r="P128" s="28">
        <f>D128/Formato_Análises_Outros!$Q$31</f>
        <v>2.5411871512683419E-2</v>
      </c>
      <c r="Q128" s="28">
        <f>E128/Formato_Análises_Outros!$Q$31</f>
        <v>0</v>
      </c>
      <c r="R128" s="28">
        <f>F128/Formato_Análises_Outros!$Q$31</f>
        <v>8.860102349405102E-3</v>
      </c>
      <c r="S128" s="28">
        <f>G128/Formato_Análises_Outros!$Q$31</f>
        <v>0</v>
      </c>
      <c r="T128" s="28">
        <f>H128/Formato_Análises_Outros!$Q$31</f>
        <v>0</v>
      </c>
      <c r="U128" s="28">
        <f>I128/Formato_Análises_Outros!$Q$31</f>
        <v>3.7609252049742415E-4</v>
      </c>
      <c r="V128" s="28">
        <f>J128/Formato_Análises_Outros!$Q$31</f>
        <v>0</v>
      </c>
      <c r="W128" s="28">
        <f>K128/Formato_Análises_Outros!$Q$31</f>
        <v>0</v>
      </c>
      <c r="X128" s="1">
        <f t="shared" si="10"/>
        <v>3.7658974056662603E-2</v>
      </c>
    </row>
    <row r="129" spans="1:24" x14ac:dyDescent="0.25">
      <c r="A129" s="25" t="s">
        <v>198</v>
      </c>
      <c r="B129" s="27">
        <v>0</v>
      </c>
      <c r="C129" s="27">
        <f>IFERROR((VLOOKUP(A129,TAB_DIN_Outros!A$103:H$128,2,0)),0)</f>
        <v>733260.78997712687</v>
      </c>
      <c r="D129" s="27">
        <f>IFERROR((VLOOKUP(A129,TAB_DIN_Outros!A$103:H$128,3,0)),0)</f>
        <v>1078074.0273914309</v>
      </c>
      <c r="E129" s="27">
        <v>0</v>
      </c>
      <c r="F129" s="27">
        <f>IFERROR((VLOOKUP(A129,TAB_DIN_Outros!A$103:H$128,4,0)),0)</f>
        <v>3170452.0474171508</v>
      </c>
      <c r="G129" s="27">
        <f>IFERROR((VLOOKUP(A129,TAB_DIN_Outros!A$103:H$128,5,0)),0)</f>
        <v>19998.804714805581</v>
      </c>
      <c r="H129" s="27">
        <f>IFERROR((VLOOKUP(A129,TAB_DIN_Outros!A$103:H$128,6,0)),0)</f>
        <v>0</v>
      </c>
      <c r="I129" s="27">
        <f>IFERROR((VLOOKUP(A129,TAB_DIN_Outros!A$103:H$128,7,0)),0)</f>
        <v>665392.53862304415</v>
      </c>
      <c r="J129" s="27">
        <f>IFERROR((VLOOKUP(A129,TAB_DIN_Outros!A$103:H$128,8,0)),0)</f>
        <v>792161.88497100968</v>
      </c>
      <c r="K129" s="27">
        <v>0</v>
      </c>
      <c r="L129" s="69">
        <f t="shared" si="9"/>
        <v>6459340.0930945678</v>
      </c>
      <c r="M129" s="25" t="s">
        <v>198</v>
      </c>
      <c r="N129" s="28">
        <f>B129/Formato_Análises_Outros!$Q$31</f>
        <v>0</v>
      </c>
      <c r="O129" s="28">
        <f>C129/Formato_Análises_Outros!$Q$31</f>
        <v>2.0099987409465184E-3</v>
      </c>
      <c r="P129" s="28">
        <f>D129/Formato_Análises_Outros!$Q$31</f>
        <v>2.9551933872960985E-3</v>
      </c>
      <c r="Q129" s="28">
        <f>E129/Formato_Análises_Outros!$Q$31</f>
        <v>0</v>
      </c>
      <c r="R129" s="28">
        <f>F129/Formato_Análises_Outros!$Q$31</f>
        <v>8.6907751111832531E-3</v>
      </c>
      <c r="S129" s="28">
        <f>G129/Formato_Análises_Outros!$Q$31</f>
        <v>5.4820294289087003E-5</v>
      </c>
      <c r="T129" s="28">
        <f>H129/Formato_Análises_Outros!$Q$31</f>
        <v>0</v>
      </c>
      <c r="U129" s="28">
        <f>I129/Formato_Análises_Outros!$Q$31</f>
        <v>1.8239597468579303E-3</v>
      </c>
      <c r="V129" s="28">
        <f>J129/Formato_Análises_Outros!$Q$31</f>
        <v>2.1714571584650236E-3</v>
      </c>
      <c r="W129" s="28">
        <f>K129/Formato_Análises_Outros!$Q$31</f>
        <v>0</v>
      </c>
      <c r="X129" s="1">
        <f t="shared" si="10"/>
        <v>1.7706204439037903E-2</v>
      </c>
    </row>
    <row r="130" spans="1:24" x14ac:dyDescent="0.25">
      <c r="A130" s="25" t="s">
        <v>173</v>
      </c>
      <c r="B130" s="27">
        <v>0</v>
      </c>
      <c r="C130" s="27">
        <f>IFERROR((VLOOKUP(A130,TAB_DIN_Outros!A$103:H$128,2,0)),0)</f>
        <v>119345.17468999246</v>
      </c>
      <c r="D130" s="27">
        <f>IFERROR((VLOOKUP(A130,TAB_DIN_Outros!A$103:H$128,3,0)),0)</f>
        <v>180909.18745013129</v>
      </c>
      <c r="E130" s="27">
        <v>0</v>
      </c>
      <c r="F130" s="27">
        <f>IFERROR((VLOOKUP(A130,TAB_DIN_Outros!A$103:H$128,4,0)),0)</f>
        <v>874816.94485730107</v>
      </c>
      <c r="G130" s="27">
        <f>IFERROR((VLOOKUP(A130,TAB_DIN_Outros!A$103:H$128,5,0)),0)</f>
        <v>0</v>
      </c>
      <c r="H130" s="27">
        <f>IFERROR((VLOOKUP(A130,TAB_DIN_Outros!A$103:H$128,6,0)),0)</f>
        <v>0</v>
      </c>
      <c r="I130" s="27">
        <f>IFERROR((VLOOKUP(A130,TAB_DIN_Outros!A$103:H$128,7,0)),0)</f>
        <v>100620.13999856065</v>
      </c>
      <c r="J130" s="27">
        <f>IFERROR((VLOOKUP(A130,TAB_DIN_Outros!A$103:H$128,8,0)),0)</f>
        <v>0</v>
      </c>
      <c r="K130" s="27">
        <v>0</v>
      </c>
      <c r="L130" s="69">
        <f t="shared" si="9"/>
        <v>1275691.4469959857</v>
      </c>
      <c r="M130" s="25" t="s">
        <v>173</v>
      </c>
      <c r="N130" s="28">
        <f>B130/Formato_Análises_Outros!$Q$31</f>
        <v>0</v>
      </c>
      <c r="O130" s="28">
        <f>C130/Formato_Análises_Outros!$Q$31</f>
        <v>3.2714643158869848E-4</v>
      </c>
      <c r="P130" s="28">
        <f>D130/Formato_Análises_Outros!$Q$31</f>
        <v>4.9590438213908104E-4</v>
      </c>
      <c r="Q130" s="28">
        <f>E130/Formato_Análises_Outros!$Q$31</f>
        <v>0</v>
      </c>
      <c r="R130" s="28">
        <f>F130/Formato_Análises_Outros!$Q$31</f>
        <v>2.3980294347618197E-3</v>
      </c>
      <c r="S130" s="28">
        <f>G130/Formato_Análises_Outros!$Q$31</f>
        <v>0</v>
      </c>
      <c r="T130" s="28">
        <f>H130/Formato_Análises_Outros!$Q$31</f>
        <v>0</v>
      </c>
      <c r="U130" s="28">
        <f>I130/Formato_Análises_Outros!$Q$31</f>
        <v>2.7581776835125489E-4</v>
      </c>
      <c r="V130" s="28">
        <f>J130/Formato_Análises_Outros!$Q$31</f>
        <v>0</v>
      </c>
      <c r="W130" s="28">
        <f>K130/Formato_Análises_Outros!$Q$31</f>
        <v>0</v>
      </c>
      <c r="X130" s="1">
        <f t="shared" si="10"/>
        <v>3.4968980168408538E-3</v>
      </c>
    </row>
    <row r="131" spans="1:24" x14ac:dyDescent="0.25">
      <c r="A131" s="25" t="s">
        <v>169</v>
      </c>
      <c r="B131" s="27">
        <v>0</v>
      </c>
      <c r="C131" s="27">
        <f>IFERROR((VLOOKUP(A131,TAB_DIN_Outros!A$103:H$128,2,0)),0)</f>
        <v>176054.09301321386</v>
      </c>
      <c r="D131" s="27">
        <f>IFERROR((VLOOKUP(A131,TAB_DIN_Outros!A$103:H$128,3,0)),0)</f>
        <v>306303.23138155573</v>
      </c>
      <c r="E131" s="27">
        <v>0</v>
      </c>
      <c r="F131" s="27">
        <f>IFERROR((VLOOKUP(A131,TAB_DIN_Outros!A$103:H$128,4,0)),0)</f>
        <v>432026.48640597769</v>
      </c>
      <c r="G131" s="27">
        <f>IFERROR((VLOOKUP(A131,TAB_DIN_Outros!A$103:H$128,5,0)),0)</f>
        <v>0</v>
      </c>
      <c r="H131" s="27">
        <f>IFERROR((VLOOKUP(A131,TAB_DIN_Outros!A$103:H$128,6,0)),0)</f>
        <v>0</v>
      </c>
      <c r="I131" s="27">
        <f>IFERROR((VLOOKUP(A131,TAB_DIN_Outros!A$103:H$128,7,0)),0)</f>
        <v>25475.400467475418</v>
      </c>
      <c r="J131" s="27">
        <f>IFERROR((VLOOKUP(A131,TAB_DIN_Outros!A$103:H$128,8,0)),0)</f>
        <v>0</v>
      </c>
      <c r="K131" s="27">
        <v>0</v>
      </c>
      <c r="L131" s="69">
        <f t="shared" si="9"/>
        <v>939859.21126822266</v>
      </c>
      <c r="M131" s="25" t="s">
        <v>169</v>
      </c>
      <c r="N131" s="28">
        <f>B131/Formato_Análises_Outros!$Q$31</f>
        <v>0</v>
      </c>
      <c r="O131" s="28">
        <f>C131/Formato_Análises_Outros!$Q$31</f>
        <v>4.8259570146397653E-4</v>
      </c>
      <c r="P131" s="28">
        <f>D131/Formato_Análises_Outros!$Q$31</f>
        <v>8.3963184427737108E-4</v>
      </c>
      <c r="Q131" s="28">
        <f>E131/Formato_Análises_Outros!$Q$31</f>
        <v>0</v>
      </c>
      <c r="R131" s="28">
        <f>F131/Formato_Análises_Outros!$Q$31</f>
        <v>1.1842617327985738E-3</v>
      </c>
      <c r="S131" s="28">
        <f>G131/Formato_Análises_Outros!$Q$31</f>
        <v>0</v>
      </c>
      <c r="T131" s="28">
        <f>H131/Formato_Análises_Outros!$Q$31</f>
        <v>0</v>
      </c>
      <c r="U131" s="28">
        <f>I131/Formato_Análises_Outros!$Q$31</f>
        <v>6.9832621032867755E-5</v>
      </c>
      <c r="V131" s="28">
        <f>J131/Formato_Análises_Outros!$Q$31</f>
        <v>0</v>
      </c>
      <c r="W131" s="28">
        <f>K131/Formato_Análises_Outros!$Q$31</f>
        <v>0</v>
      </c>
      <c r="X131" s="1">
        <f t="shared" si="10"/>
        <v>2.5763218995727881E-3</v>
      </c>
    </row>
    <row r="132" spans="1:24" x14ac:dyDescent="0.25">
      <c r="A132" s="25" t="s">
        <v>163</v>
      </c>
      <c r="B132" s="27">
        <v>0</v>
      </c>
      <c r="C132" s="27">
        <f>IFERROR((VLOOKUP(A132,TAB_DIN_Outros!A$103:H$128,2,0)),0)</f>
        <v>229378.59823085277</v>
      </c>
      <c r="D132" s="27">
        <f>IFERROR((VLOOKUP(A132,TAB_DIN_Outros!A$103:H$128,3,0)),0)</f>
        <v>128369.25072515011</v>
      </c>
      <c r="E132" s="27">
        <v>0</v>
      </c>
      <c r="F132" s="27">
        <f>IFERROR((VLOOKUP(A132,TAB_DIN_Outros!A$103:H$128,4,0)),0)</f>
        <v>208041.41196974867</v>
      </c>
      <c r="G132" s="27">
        <f>IFERROR((VLOOKUP(A132,TAB_DIN_Outros!A$103:H$128,5,0)),0)</f>
        <v>0</v>
      </c>
      <c r="H132" s="27">
        <f>IFERROR((VLOOKUP(A132,TAB_DIN_Outros!A$103:H$128,6,0)),0)</f>
        <v>0</v>
      </c>
      <c r="I132" s="27">
        <f>IFERROR((VLOOKUP(A132,TAB_DIN_Outros!A$103:H$128,7,0)),0)</f>
        <v>130759.87707336611</v>
      </c>
      <c r="J132" s="27">
        <f>IFERROR((VLOOKUP(A132,TAB_DIN_Outros!A$103:H$128,8,0)),0)</f>
        <v>0</v>
      </c>
      <c r="K132" s="27">
        <v>0</v>
      </c>
      <c r="L132" s="69">
        <f t="shared" si="9"/>
        <v>696549.13799911761</v>
      </c>
      <c r="M132" s="25" t="s">
        <v>163</v>
      </c>
      <c r="N132" s="28">
        <f>B132/Formato_Análises_Outros!$Q$31</f>
        <v>0</v>
      </c>
      <c r="O132" s="28">
        <f>C132/Formato_Análises_Outros!$Q$31</f>
        <v>6.2876769076725516E-4</v>
      </c>
      <c r="P132" s="28">
        <f>D132/Formato_Análises_Outros!$Q$31</f>
        <v>3.5188303515022035E-4</v>
      </c>
      <c r="Q132" s="28">
        <f>E132/Formato_Análises_Outros!$Q$31</f>
        <v>0</v>
      </c>
      <c r="R132" s="28">
        <f>F132/Formato_Análises_Outros!$Q$31</f>
        <v>5.7027865370651396E-4</v>
      </c>
      <c r="S132" s="28">
        <f>G132/Formato_Análises_Outros!$Q$31</f>
        <v>0</v>
      </c>
      <c r="T132" s="28">
        <f>H132/Formato_Análises_Outros!$Q$31</f>
        <v>0</v>
      </c>
      <c r="U132" s="28">
        <f>I132/Formato_Análises_Outros!$Q$31</f>
        <v>3.5843616879062352E-4</v>
      </c>
      <c r="V132" s="28">
        <f>J132/Formato_Análises_Outros!$Q$31</f>
        <v>0</v>
      </c>
      <c r="W132" s="28">
        <f>K132/Formato_Análises_Outros!$Q$31</f>
        <v>0</v>
      </c>
      <c r="X132" s="1">
        <f t="shared" si="10"/>
        <v>1.9093655484146122E-3</v>
      </c>
    </row>
    <row r="133" spans="1:24" x14ac:dyDescent="0.25">
      <c r="A133" s="25" t="s">
        <v>155</v>
      </c>
      <c r="B133" s="27">
        <v>0</v>
      </c>
      <c r="C133" s="27">
        <f>IFERROR((VLOOKUP(A133,TAB_DIN_Outros!A$103:H$128,2,0)),0)</f>
        <v>292128.69394753885</v>
      </c>
      <c r="D133" s="27">
        <f>IFERROR((VLOOKUP(A133,TAB_DIN_Outros!A$103:H$128,3,0)),0)</f>
        <v>6346539.1426550979</v>
      </c>
      <c r="E133" s="27">
        <v>0</v>
      </c>
      <c r="F133" s="27">
        <f>IFERROR((VLOOKUP(A133,TAB_DIN_Outros!A$103:H$128,4,0)),0)</f>
        <v>37438257.781125136</v>
      </c>
      <c r="G133" s="27">
        <f>IFERROR((VLOOKUP(A133,TAB_DIN_Outros!A$103:H$128,5,0)),0)</f>
        <v>0</v>
      </c>
      <c r="H133" s="27">
        <f>IFERROR((VLOOKUP(A133,TAB_DIN_Outros!A$103:H$128,6,0)),0)</f>
        <v>0</v>
      </c>
      <c r="I133" s="27">
        <f>IFERROR((VLOOKUP(A133,TAB_DIN_Outros!A$103:H$128,7,0)),0)</f>
        <v>11290.094446304474</v>
      </c>
      <c r="J133" s="27">
        <f>IFERROR((VLOOKUP(A133,TAB_DIN_Outros!A$103:H$128,8,0)),0)</f>
        <v>0</v>
      </c>
      <c r="K133" s="27">
        <v>0</v>
      </c>
      <c r="L133" s="69">
        <f t="shared" si="9"/>
        <v>44088215.712174073</v>
      </c>
      <c r="M133" s="25" t="s">
        <v>155</v>
      </c>
      <c r="N133" s="28">
        <f>B133/Formato_Análises_Outros!$Q$31</f>
        <v>0</v>
      </c>
      <c r="O133" s="28">
        <f>C133/Formato_Análises_Outros!$Q$31</f>
        <v>8.007769064635519E-4</v>
      </c>
      <c r="P133" s="28">
        <f>D133/Formato_Análises_Outros!$Q$31</f>
        <v>1.7396996894518887E-2</v>
      </c>
      <c r="Q133" s="28">
        <f>E133/Formato_Análises_Outros!$Q$31</f>
        <v>0</v>
      </c>
      <c r="R133" s="28">
        <f>F133/Formato_Análises_Outros!$Q$31</f>
        <v>0.10262494876569095</v>
      </c>
      <c r="S133" s="28">
        <f>G133/Formato_Análises_Outros!$Q$31</f>
        <v>0</v>
      </c>
      <c r="T133" s="28">
        <f>H133/Formato_Análises_Outros!$Q$31</f>
        <v>0</v>
      </c>
      <c r="U133" s="28">
        <f>I133/Formato_Análises_Outros!$Q$31</f>
        <v>3.0948164599046885E-5</v>
      </c>
      <c r="V133" s="28">
        <f>J133/Formato_Análises_Outros!$Q$31</f>
        <v>0</v>
      </c>
      <c r="W133" s="28">
        <f>K133/Formato_Análises_Outros!$Q$31</f>
        <v>0</v>
      </c>
      <c r="X133" s="1">
        <f t="shared" si="10"/>
        <v>0.12085367073127239</v>
      </c>
    </row>
    <row r="134" spans="1:24" x14ac:dyDescent="0.25">
      <c r="A134" s="1" t="s">
        <v>223</v>
      </c>
      <c r="B134" s="29">
        <f>SUM(B107:B133)</f>
        <v>0</v>
      </c>
      <c r="C134" s="29">
        <f t="shared" ref="C134:J134" si="11">SUM(C107:C133)</f>
        <v>14769815.701679347</v>
      </c>
      <c r="D134" s="29">
        <f t="shared" si="11"/>
        <v>135089579.83488166</v>
      </c>
      <c r="E134" s="29">
        <f t="shared" si="11"/>
        <v>0</v>
      </c>
      <c r="F134" s="29">
        <f t="shared" si="11"/>
        <v>200291433.63068819</v>
      </c>
      <c r="G134" s="29">
        <f t="shared" si="11"/>
        <v>1547415.2066560492</v>
      </c>
      <c r="H134" s="29">
        <f t="shared" si="11"/>
        <v>131246.00186489522</v>
      </c>
      <c r="I134" s="29">
        <f t="shared" si="11"/>
        <v>12150244.575457858</v>
      </c>
      <c r="J134" s="29">
        <f t="shared" si="11"/>
        <v>826856.73441201053</v>
      </c>
      <c r="K134" s="29">
        <f t="shared" ref="K134" si="12">SUM(K107:K133)</f>
        <v>0</v>
      </c>
      <c r="L134" s="69">
        <f t="shared" si="9"/>
        <v>364806591.68564004</v>
      </c>
      <c r="M134" s="25" t="s">
        <v>223</v>
      </c>
      <c r="N134" s="28">
        <f>B134/Formato_Análises_Outros!$Q$31</f>
        <v>0</v>
      </c>
      <c r="O134" s="28">
        <f>C134/Formato_Análises_Outros!$Q$31</f>
        <v>4.0486701825845156E-2</v>
      </c>
      <c r="P134" s="28">
        <f>D134/Formato_Análises_Outros!$Q$31</f>
        <v>0.37030465708056798</v>
      </c>
      <c r="Q134" s="28">
        <f>E134/Formato_Análises_Outros!$Q$31</f>
        <v>0</v>
      </c>
      <c r="R134" s="28">
        <f>F134/Formato_Análises_Outros!$Q$31</f>
        <v>0.5490345794060727</v>
      </c>
      <c r="S134" s="28">
        <f>G134/Formato_Análises_Outros!$Q$31</f>
        <v>4.2417413553466803E-3</v>
      </c>
      <c r="T134" s="28">
        <f>H134/Formato_Análises_Outros!$Q$31</f>
        <v>3.5976872363641978E-4</v>
      </c>
      <c r="U134" s="28">
        <f>I134/Formato_Análises_Outros!$Q$31</f>
        <v>3.3305989673366239E-2</v>
      </c>
      <c r="V134" s="28">
        <f>J134/Formato_Análises_Outros!$Q$31</f>
        <v>2.2665619351651604E-3</v>
      </c>
      <c r="W134" s="28">
        <f>K134/Formato_Análises_Outros!$Q$31</f>
        <v>0</v>
      </c>
      <c r="X134" s="1">
        <f t="shared" si="10"/>
        <v>1</v>
      </c>
    </row>
    <row r="135" spans="1:24" x14ac:dyDescent="0.25">
      <c r="A135" s="25"/>
      <c r="B135" s="30"/>
      <c r="C135" s="30"/>
      <c r="D135" s="30"/>
      <c r="E135" s="30"/>
      <c r="F135" s="30"/>
      <c r="G135" s="30"/>
      <c r="H135" s="30"/>
      <c r="I135" s="30"/>
      <c r="J135" s="30"/>
      <c r="K135" s="30"/>
    </row>
    <row r="136" spans="1:24" x14ac:dyDescent="0.25">
      <c r="A136" s="25"/>
      <c r="B136" s="30"/>
      <c r="C136" s="30"/>
      <c r="D136" s="30"/>
      <c r="E136" s="30"/>
      <c r="F136" s="30"/>
      <c r="G136" s="30"/>
      <c r="H136" s="30"/>
      <c r="I136" s="30"/>
      <c r="J136" s="30"/>
      <c r="K136" s="30"/>
    </row>
    <row r="137" spans="1:24" x14ac:dyDescent="0.25">
      <c r="A137" s="25"/>
      <c r="B137" s="30"/>
      <c r="C137" s="30"/>
      <c r="D137" s="30"/>
      <c r="E137" s="30"/>
      <c r="F137" s="30"/>
      <c r="G137" s="30"/>
      <c r="H137" s="30"/>
      <c r="I137" s="30"/>
      <c r="J137" s="30"/>
      <c r="K137" s="30"/>
    </row>
    <row r="138" spans="1:24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24" x14ac:dyDescent="0.25">
      <c r="A139" s="2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N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</row>
    <row r="140" spans="1:24" x14ac:dyDescent="0.25">
      <c r="A140" s="25"/>
      <c r="B140" s="25" t="s">
        <v>224</v>
      </c>
      <c r="C140" s="25" t="s">
        <v>228</v>
      </c>
      <c r="D140" s="25" t="s">
        <v>15</v>
      </c>
      <c r="E140" s="25" t="s">
        <v>229</v>
      </c>
      <c r="F140" s="25" t="s">
        <v>226</v>
      </c>
      <c r="G140" s="25" t="s">
        <v>227</v>
      </c>
      <c r="H140" s="25" t="s">
        <v>131</v>
      </c>
      <c r="I140" s="25" t="s">
        <v>130</v>
      </c>
      <c r="J140" s="25" t="s">
        <v>129</v>
      </c>
      <c r="K140" s="25" t="s">
        <v>230</v>
      </c>
      <c r="L140" s="25" t="s">
        <v>404</v>
      </c>
      <c r="N140" s="25" t="s">
        <v>224</v>
      </c>
      <c r="O140" s="25" t="s">
        <v>228</v>
      </c>
      <c r="P140" s="25" t="s">
        <v>15</v>
      </c>
      <c r="Q140" s="25" t="s">
        <v>229</v>
      </c>
      <c r="R140" s="25" t="s">
        <v>226</v>
      </c>
      <c r="S140" s="25" t="s">
        <v>227</v>
      </c>
      <c r="T140" s="25" t="s">
        <v>131</v>
      </c>
      <c r="U140" s="25" t="s">
        <v>130</v>
      </c>
      <c r="V140" s="25" t="s">
        <v>129</v>
      </c>
      <c r="W140" s="25" t="s">
        <v>230</v>
      </c>
    </row>
    <row r="141" spans="1:24" x14ac:dyDescent="0.25">
      <c r="A141" s="25" t="s">
        <v>132</v>
      </c>
      <c r="B141" s="33">
        <v>0</v>
      </c>
      <c r="C141" s="33">
        <f>IFERROR((VLOOKUP(A141,TAB_DIN_Outros!A$137:H$163,2,0)),0)</f>
        <v>52549.917666794958</v>
      </c>
      <c r="D141" s="33">
        <f>IFERROR((VLOOKUP(A141,TAB_DIN_Outros!A$137:H$163,3,0)),0)</f>
        <v>134533.04696318452</v>
      </c>
      <c r="E141" s="33">
        <v>0</v>
      </c>
      <c r="F141" s="33">
        <f>IFERROR((VLOOKUP(A141,TAB_DIN_Outros!A$137:H$163,4,0)),0)</f>
        <v>454207.74057871802</v>
      </c>
      <c r="G141" s="33">
        <f>IFERROR((VLOOKUP(A141,TAB_DIN_Outros!A$137:H$163,5,0)),0)</f>
        <v>3261.5297570606363</v>
      </c>
      <c r="H141" s="33">
        <f>IFERROR((VLOOKUP(A141,TAB_DIN_Outros!A$137:H$163,6,0)),0)</f>
        <v>0</v>
      </c>
      <c r="I141" s="33">
        <f>IFERROR((VLOOKUP(A141,TAB_DIN_Outros!A$137:H$163,7,0)),0)</f>
        <v>377316.23767455114</v>
      </c>
      <c r="J141" s="33">
        <f>IFERROR((VLOOKUP(A141,TAB_DIN_Outros!A$137:H$163,8,0)),0)</f>
        <v>0</v>
      </c>
      <c r="K141" s="33">
        <v>0</v>
      </c>
      <c r="L141" s="69">
        <f>SUM(B141:K141)</f>
        <v>1021868.4726403092</v>
      </c>
      <c r="M141" s="25" t="s">
        <v>132</v>
      </c>
      <c r="N141" s="28">
        <f>B141/Formato_Análises_Outros!$R$31</f>
        <v>0</v>
      </c>
      <c r="O141" s="28">
        <f>C141/Formato_Análises_Outros!$R$31</f>
        <v>1.0842944501437218E-4</v>
      </c>
      <c r="P141" s="28">
        <f>D141/Formato_Análises_Outros!$R$31</f>
        <v>2.7759022784402883E-4</v>
      </c>
      <c r="Q141" s="28">
        <f>E141/Formato_Análises_Outros!$R$31</f>
        <v>0</v>
      </c>
      <c r="R141" s="28">
        <f>F141/Formato_Análises_Outros!$R$31</f>
        <v>9.3719448895163376E-4</v>
      </c>
      <c r="S141" s="28">
        <f>G141/Formato_Análises_Outros!$R$31</f>
        <v>6.7297129502337039E-6</v>
      </c>
      <c r="T141" s="28">
        <f>H141/Formato_Análises_Outros!$R$31</f>
        <v>0</v>
      </c>
      <c r="U141" s="28">
        <f>I141/Formato_Análises_Outros!$R$31</f>
        <v>7.7853956889858207E-4</v>
      </c>
      <c r="V141" s="28">
        <f>J141/Formato_Análises_Outros!$R$31</f>
        <v>0</v>
      </c>
      <c r="W141" s="28">
        <f>K141/Formato_Análises_Outros!$R$31</f>
        <v>0</v>
      </c>
      <c r="X141" s="1">
        <f>L141/$L$168</f>
        <v>2.1084834436588505E-3</v>
      </c>
    </row>
    <row r="142" spans="1:24" x14ac:dyDescent="0.25">
      <c r="A142" s="25" t="s">
        <v>134</v>
      </c>
      <c r="B142" s="33">
        <v>0</v>
      </c>
      <c r="C142" s="33">
        <f>IFERROR((VLOOKUP(A142,TAB_DIN_Outros!A$137:H$163,2,0)),0)</f>
        <v>0</v>
      </c>
      <c r="D142" s="33">
        <f>IFERROR((VLOOKUP(A142,TAB_DIN_Outros!A$137:H$163,3,0)),0)</f>
        <v>0</v>
      </c>
      <c r="E142" s="33">
        <v>0</v>
      </c>
      <c r="F142" s="33">
        <f>IFERROR((VLOOKUP(A142,TAB_DIN_Outros!A$137:H$163,4,0)),0)</f>
        <v>204005.94188140656</v>
      </c>
      <c r="G142" s="33">
        <f>IFERROR((VLOOKUP(A142,TAB_DIN_Outros!A$137:H$163,5,0)),0)</f>
        <v>0</v>
      </c>
      <c r="H142" s="33">
        <f>IFERROR((VLOOKUP(A142,TAB_DIN_Outros!A$137:H$163,6,0)),0)</f>
        <v>0</v>
      </c>
      <c r="I142" s="33">
        <f>IFERROR((VLOOKUP(A142,TAB_DIN_Outros!A$137:H$163,7,0)),0)</f>
        <v>0</v>
      </c>
      <c r="J142" s="33">
        <f>IFERROR((VLOOKUP(A142,TAB_DIN_Outros!A$137:H$163,8,0)),0)</f>
        <v>0</v>
      </c>
      <c r="K142" s="33">
        <v>0</v>
      </c>
      <c r="L142" s="69">
        <f t="shared" ref="L142:L168" si="13">SUM(B142:K142)</f>
        <v>204005.94188140656</v>
      </c>
      <c r="M142" s="25" t="s">
        <v>134</v>
      </c>
      <c r="N142" s="28">
        <f>B142/Formato_Análises_Outros!$R$31</f>
        <v>0</v>
      </c>
      <c r="O142" s="28">
        <f>C142/Formato_Análises_Outros!$R$31</f>
        <v>0</v>
      </c>
      <c r="P142" s="28">
        <f>D142/Formato_Análises_Outros!$R$31</f>
        <v>0</v>
      </c>
      <c r="Q142" s="28">
        <f>E142/Formato_Análises_Outros!$R$31</f>
        <v>0</v>
      </c>
      <c r="R142" s="28">
        <f>F142/Formato_Análises_Outros!$R$31</f>
        <v>4.209378823025719E-4</v>
      </c>
      <c r="S142" s="28">
        <f>G142/Formato_Análises_Outros!$R$31</f>
        <v>0</v>
      </c>
      <c r="T142" s="28">
        <f>H142/Formato_Análises_Outros!$R$31</f>
        <v>0</v>
      </c>
      <c r="U142" s="28">
        <f>I142/Formato_Análises_Outros!$R$31</f>
        <v>0</v>
      </c>
      <c r="V142" s="28">
        <f>J142/Formato_Análises_Outros!$R$31</f>
        <v>0</v>
      </c>
      <c r="W142" s="28">
        <f>K142/Formato_Análises_Outros!$R$31</f>
        <v>0</v>
      </c>
      <c r="X142" s="1">
        <f t="shared" ref="X142:X168" si="14">L142/$L$168</f>
        <v>4.209378823025719E-4</v>
      </c>
    </row>
    <row r="143" spans="1:24" x14ac:dyDescent="0.25">
      <c r="A143" s="25" t="s">
        <v>139</v>
      </c>
      <c r="B143" s="33">
        <v>0</v>
      </c>
      <c r="C143" s="33">
        <f>IFERROR((VLOOKUP(A143,TAB_DIN_Outros!A$137:H$163,2,0)),0)</f>
        <v>857959.99136829295</v>
      </c>
      <c r="D143" s="33">
        <f>IFERROR((VLOOKUP(A143,TAB_DIN_Outros!A$137:H$163,3,0)),0)</f>
        <v>0</v>
      </c>
      <c r="E143" s="33">
        <v>0</v>
      </c>
      <c r="F143" s="33">
        <f>IFERROR((VLOOKUP(A143,TAB_DIN_Outros!A$137:H$163,4,0)),0)</f>
        <v>778839.72831570078</v>
      </c>
      <c r="G143" s="33">
        <f>IFERROR((VLOOKUP(A143,TAB_DIN_Outros!A$137:H$163,5,0)),0)</f>
        <v>0</v>
      </c>
      <c r="H143" s="33">
        <f>IFERROR((VLOOKUP(A143,TAB_DIN_Outros!A$137:H$163,6,0)),0)</f>
        <v>0</v>
      </c>
      <c r="I143" s="33">
        <f>IFERROR((VLOOKUP(A143,TAB_DIN_Outros!A$137:H$163,7,0)),0)</f>
        <v>577997.09474605799</v>
      </c>
      <c r="J143" s="33">
        <f>IFERROR((VLOOKUP(A143,TAB_DIN_Outros!A$137:H$163,8,0)),0)</f>
        <v>0</v>
      </c>
      <c r="K143" s="33">
        <v>0</v>
      </c>
      <c r="L143" s="69">
        <f t="shared" si="13"/>
        <v>2214796.8144300515</v>
      </c>
      <c r="M143" s="25" t="s">
        <v>139</v>
      </c>
      <c r="N143" s="28">
        <f>B143/Formato_Análises_Outros!$R$31</f>
        <v>0</v>
      </c>
      <c r="O143" s="28">
        <f>C143/Formato_Análises_Outros!$R$31</f>
        <v>1.7702810934636689E-3</v>
      </c>
      <c r="P143" s="28">
        <f>D143/Formato_Análises_Outros!$R$31</f>
        <v>0</v>
      </c>
      <c r="Q143" s="28">
        <f>E143/Formato_Análises_Outros!$R$31</f>
        <v>0</v>
      </c>
      <c r="R143" s="28">
        <f>F143/Formato_Análises_Outros!$R$31</f>
        <v>1.6070274368817378E-3</v>
      </c>
      <c r="S143" s="28">
        <f>G143/Formato_Análises_Outros!$R$31</f>
        <v>0</v>
      </c>
      <c r="T143" s="28">
        <f>H143/Formato_Análises_Outros!$R$31</f>
        <v>0</v>
      </c>
      <c r="U143" s="28">
        <f>I143/Formato_Análises_Outros!$R$31</f>
        <v>1.1926166012403755E-3</v>
      </c>
      <c r="V143" s="28">
        <f>J143/Formato_Análises_Outros!$R$31</f>
        <v>0</v>
      </c>
      <c r="W143" s="28">
        <f>K143/Formato_Análises_Outros!$R$31</f>
        <v>0</v>
      </c>
      <c r="X143" s="1">
        <f t="shared" si="14"/>
        <v>4.5699251315857821E-3</v>
      </c>
    </row>
    <row r="144" spans="1:24" x14ac:dyDescent="0.25">
      <c r="A144" s="25" t="s">
        <v>143</v>
      </c>
      <c r="B144" s="33">
        <v>0</v>
      </c>
      <c r="C144" s="33">
        <f>IFERROR((VLOOKUP(A144,TAB_DIN_Outros!A$137:H$163,2,0)),0)</f>
        <v>0</v>
      </c>
      <c r="D144" s="33">
        <f>IFERROR((VLOOKUP(A144,TAB_DIN_Outros!A$137:H$163,3,0)),0)</f>
        <v>0</v>
      </c>
      <c r="E144" s="33">
        <v>0</v>
      </c>
      <c r="F144" s="33">
        <f>IFERROR((VLOOKUP(A144,TAB_DIN_Outros!A$137:H$163,4,0)),0)</f>
        <v>0</v>
      </c>
      <c r="G144" s="33">
        <f>IFERROR((VLOOKUP(A144,TAB_DIN_Outros!A$137:H$163,5,0)),0)</f>
        <v>0</v>
      </c>
      <c r="H144" s="33">
        <f>IFERROR((VLOOKUP(A144,TAB_DIN_Outros!A$137:H$163,6,0)),0)</f>
        <v>0</v>
      </c>
      <c r="I144" s="33">
        <f>IFERROR((VLOOKUP(A144,TAB_DIN_Outros!A$137:H$163,7,0)),0)</f>
        <v>37233.149932573971</v>
      </c>
      <c r="J144" s="33">
        <f>IFERROR((VLOOKUP(A144,TAB_DIN_Outros!A$137:H$163,8,0)),0)</f>
        <v>0</v>
      </c>
      <c r="K144" s="33">
        <v>0</v>
      </c>
      <c r="L144" s="69">
        <f t="shared" si="13"/>
        <v>37233.149932573971</v>
      </c>
      <c r="M144" s="25" t="s">
        <v>143</v>
      </c>
      <c r="N144" s="28">
        <f>B144/Formato_Análises_Outros!$R$31</f>
        <v>0</v>
      </c>
      <c r="O144" s="28">
        <f>C144/Formato_Análises_Outros!$R$31</f>
        <v>0</v>
      </c>
      <c r="P144" s="28">
        <f>D144/Formato_Análises_Outros!$R$31</f>
        <v>0</v>
      </c>
      <c r="Q144" s="28">
        <f>E144/Formato_Análises_Outros!$R$31</f>
        <v>0</v>
      </c>
      <c r="R144" s="28">
        <f>F144/Formato_Análises_Outros!$R$31</f>
        <v>0</v>
      </c>
      <c r="S144" s="28">
        <f>G144/Formato_Análises_Outros!$R$31</f>
        <v>0</v>
      </c>
      <c r="T144" s="28">
        <f>H144/Formato_Análises_Outros!$R$31</f>
        <v>0</v>
      </c>
      <c r="U144" s="28">
        <f>I144/Formato_Análises_Outros!$R$31</f>
        <v>7.6825425473062094E-5</v>
      </c>
      <c r="V144" s="28">
        <f>J144/Formato_Análises_Outros!$R$31</f>
        <v>0</v>
      </c>
      <c r="W144" s="28">
        <f>K144/Formato_Análises_Outros!$R$31</f>
        <v>0</v>
      </c>
      <c r="X144" s="1">
        <f t="shared" si="14"/>
        <v>7.6825425473062094E-5</v>
      </c>
    </row>
    <row r="145" spans="1:24" x14ac:dyDescent="0.25">
      <c r="A145" s="25" t="s">
        <v>146</v>
      </c>
      <c r="B145" s="33">
        <v>0</v>
      </c>
      <c r="C145" s="33">
        <f>IFERROR((VLOOKUP(A145,TAB_DIN_Outros!A$137:H$163,2,0)),0)</f>
        <v>832156.63991562196</v>
      </c>
      <c r="D145" s="33">
        <f>IFERROR((VLOOKUP(A145,TAB_DIN_Outros!A$137:H$163,3,0)),0)</f>
        <v>641245.92778510624</v>
      </c>
      <c r="E145" s="33">
        <v>0</v>
      </c>
      <c r="F145" s="33">
        <f>IFERROR((VLOOKUP(A145,TAB_DIN_Outros!A$137:H$163,4,0)),0)</f>
        <v>898919.77849006827</v>
      </c>
      <c r="G145" s="33">
        <f>IFERROR((VLOOKUP(A145,TAB_DIN_Outros!A$137:H$163,5,0)),0)</f>
        <v>0</v>
      </c>
      <c r="H145" s="33">
        <f>IFERROR((VLOOKUP(A145,TAB_DIN_Outros!A$137:H$163,6,0)),0)</f>
        <v>0</v>
      </c>
      <c r="I145" s="33">
        <f>IFERROR((VLOOKUP(A145,TAB_DIN_Outros!A$137:H$163,7,0)),0)</f>
        <v>780340.49422251468</v>
      </c>
      <c r="J145" s="33">
        <f>IFERROR((VLOOKUP(A145,TAB_DIN_Outros!A$137:H$163,8,0)),0)</f>
        <v>0</v>
      </c>
      <c r="K145" s="33">
        <v>0</v>
      </c>
      <c r="L145" s="69">
        <f t="shared" si="13"/>
        <v>3152662.8404133115</v>
      </c>
      <c r="M145" s="25" t="s">
        <v>146</v>
      </c>
      <c r="N145" s="28">
        <f>B145/Formato_Análises_Outros!$R$31</f>
        <v>0</v>
      </c>
      <c r="O145" s="28">
        <f>C145/Formato_Análises_Outros!$R$31</f>
        <v>1.7170394671824579E-3</v>
      </c>
      <c r="P145" s="28">
        <f>D145/Formato_Análises_Outros!$R$31</f>
        <v>1.3231217698253326E-3</v>
      </c>
      <c r="Q145" s="28">
        <f>E145/Formato_Análises_Outros!$R$31</f>
        <v>0</v>
      </c>
      <c r="R145" s="28">
        <f>F145/Formato_Análises_Outros!$R$31</f>
        <v>1.8547959163732251E-3</v>
      </c>
      <c r="S145" s="28">
        <f>G145/Formato_Análises_Outros!$R$31</f>
        <v>0</v>
      </c>
      <c r="T145" s="28">
        <f>H145/Formato_Análises_Outros!$R$31</f>
        <v>0</v>
      </c>
      <c r="U145" s="28">
        <f>I145/Formato_Análises_Outros!$R$31</f>
        <v>1.6101240585625581E-3</v>
      </c>
      <c r="V145" s="28">
        <f>J145/Formato_Análises_Outros!$R$31</f>
        <v>0</v>
      </c>
      <c r="W145" s="28">
        <f>K145/Formato_Análises_Outros!$R$31</f>
        <v>0</v>
      </c>
      <c r="X145" s="1">
        <f t="shared" si="14"/>
        <v>6.5050812119435749E-3</v>
      </c>
    </row>
    <row r="146" spans="1:24" x14ac:dyDescent="0.25">
      <c r="A146" s="25" t="s">
        <v>141</v>
      </c>
      <c r="B146" s="33">
        <v>0</v>
      </c>
      <c r="C146" s="33">
        <f>IFERROR((VLOOKUP(A146,TAB_DIN_Outros!A$137:H$163,2,0)),0)</f>
        <v>4941.4053582393426</v>
      </c>
      <c r="D146" s="33">
        <f>IFERROR((VLOOKUP(A146,TAB_DIN_Outros!A$137:H$163,3,0)),0)</f>
        <v>44111.539969386526</v>
      </c>
      <c r="E146" s="33">
        <v>0</v>
      </c>
      <c r="F146" s="33">
        <f>IFERROR((VLOOKUP(A146,TAB_DIN_Outros!A$137:H$163,4,0)),0)</f>
        <v>27955.556651085721</v>
      </c>
      <c r="G146" s="33">
        <f>IFERROR((VLOOKUP(A146,TAB_DIN_Outros!A$137:H$163,5,0)),0)</f>
        <v>0</v>
      </c>
      <c r="H146" s="33">
        <f>IFERROR((VLOOKUP(A146,TAB_DIN_Outros!A$137:H$163,6,0)),0)</f>
        <v>0</v>
      </c>
      <c r="I146" s="33">
        <f>IFERROR((VLOOKUP(A146,TAB_DIN_Outros!A$137:H$163,7,0)),0)</f>
        <v>0</v>
      </c>
      <c r="J146" s="33">
        <f>IFERROR((VLOOKUP(A146,TAB_DIN_Outros!A$137:H$163,8,0)),0)</f>
        <v>0</v>
      </c>
      <c r="K146" s="33">
        <v>0</v>
      </c>
      <c r="L146" s="69">
        <f t="shared" si="13"/>
        <v>77008.501978711589</v>
      </c>
      <c r="M146" s="25" t="s">
        <v>141</v>
      </c>
      <c r="N146" s="28">
        <f>B146/Formato_Análises_Outros!$R$31</f>
        <v>0</v>
      </c>
      <c r="O146" s="28">
        <f>C146/Formato_Análises_Outros!$R$31</f>
        <v>1.0195902569862488E-5</v>
      </c>
      <c r="P146" s="28">
        <f>D146/Formato_Análises_Outros!$R$31</f>
        <v>9.1018026477939363E-5</v>
      </c>
      <c r="Q146" s="28">
        <f>E146/Formato_Análises_Outros!$R$31</f>
        <v>0</v>
      </c>
      <c r="R146" s="28">
        <f>F146/Formato_Análises_Outros!$R$31</f>
        <v>5.7682402320116526E-5</v>
      </c>
      <c r="S146" s="28">
        <f>G146/Formato_Análises_Outros!$R$31</f>
        <v>0</v>
      </c>
      <c r="T146" s="28">
        <f>H146/Formato_Análises_Outros!$R$31</f>
        <v>0</v>
      </c>
      <c r="U146" s="28">
        <f>I146/Formato_Análises_Outros!$R$31</f>
        <v>0</v>
      </c>
      <c r="V146" s="28">
        <f>J146/Formato_Análises_Outros!$R$31</f>
        <v>0</v>
      </c>
      <c r="W146" s="28">
        <f>K146/Formato_Análises_Outros!$R$31</f>
        <v>0</v>
      </c>
      <c r="X146" s="1">
        <f t="shared" si="14"/>
        <v>1.5889633136791838E-4</v>
      </c>
    </row>
    <row r="147" spans="1:24" x14ac:dyDescent="0.25">
      <c r="A147" s="25" t="s">
        <v>153</v>
      </c>
      <c r="B147" s="33">
        <v>0</v>
      </c>
      <c r="C147" s="33">
        <f>IFERROR((VLOOKUP(A147,TAB_DIN_Outros!A$137:H$163,2,0)),0)</f>
        <v>0</v>
      </c>
      <c r="D147" s="33">
        <f>IFERROR((VLOOKUP(A147,TAB_DIN_Outros!A$137:H$163,3,0)),0)</f>
        <v>0</v>
      </c>
      <c r="E147" s="33">
        <v>0</v>
      </c>
      <c r="F147" s="33">
        <f>IFERROR((VLOOKUP(A147,TAB_DIN_Outros!A$137:H$163,4,0)),0)</f>
        <v>486359.37515020283</v>
      </c>
      <c r="G147" s="33">
        <f>IFERROR((VLOOKUP(A147,TAB_DIN_Outros!A$137:H$163,5,0)),0)</f>
        <v>0</v>
      </c>
      <c r="H147" s="33">
        <f>IFERROR((VLOOKUP(A147,TAB_DIN_Outros!A$137:H$163,6,0)),0)</f>
        <v>0</v>
      </c>
      <c r="I147" s="33">
        <f>IFERROR((VLOOKUP(A147,TAB_DIN_Outros!A$137:H$163,7,0)),0)</f>
        <v>29823.20854474356</v>
      </c>
      <c r="J147" s="33">
        <f>IFERROR((VLOOKUP(A147,TAB_DIN_Outros!A$137:H$163,8,0)),0)</f>
        <v>0</v>
      </c>
      <c r="K147" s="33">
        <v>0</v>
      </c>
      <c r="L147" s="69">
        <f t="shared" si="13"/>
        <v>516182.58369494637</v>
      </c>
      <c r="M147" s="25" t="s">
        <v>153</v>
      </c>
      <c r="N147" s="28">
        <f>B147/Formato_Análises_Outros!$R$31</f>
        <v>0</v>
      </c>
      <c r="O147" s="28">
        <f>C147/Formato_Análises_Outros!$R$31</f>
        <v>0</v>
      </c>
      <c r="P147" s="28">
        <f>D147/Formato_Análises_Outros!$R$31</f>
        <v>0</v>
      </c>
      <c r="Q147" s="28">
        <f>E147/Formato_Análises_Outros!$R$31</f>
        <v>0</v>
      </c>
      <c r="R147" s="28">
        <f>F147/Formato_Análises_Outros!$R$31</f>
        <v>1.003534914354314E-3</v>
      </c>
      <c r="S147" s="28">
        <f>G147/Formato_Análises_Outros!$R$31</f>
        <v>0</v>
      </c>
      <c r="T147" s="28">
        <f>H147/Formato_Análises_Outros!$R$31</f>
        <v>0</v>
      </c>
      <c r="U147" s="28">
        <f>I147/Formato_Análises_Outros!$R$31</f>
        <v>6.1536042198173289E-5</v>
      </c>
      <c r="V147" s="28">
        <f>J147/Formato_Análises_Outros!$R$31</f>
        <v>0</v>
      </c>
      <c r="W147" s="28">
        <f>K147/Formato_Análises_Outros!$R$31</f>
        <v>0</v>
      </c>
      <c r="X147" s="1">
        <f t="shared" si="14"/>
        <v>1.0650709565524874E-3</v>
      </c>
    </row>
    <row r="148" spans="1:24" x14ac:dyDescent="0.25">
      <c r="A148" s="25" t="s">
        <v>157</v>
      </c>
      <c r="B148" s="33">
        <v>0</v>
      </c>
      <c r="C148" s="33">
        <f>IFERROR((VLOOKUP(A148,TAB_DIN_Outros!A$137:H$163,2,0)),0)</f>
        <v>48099.619535039499</v>
      </c>
      <c r="D148" s="33">
        <f>IFERROR((VLOOKUP(A148,TAB_DIN_Outros!A$137:H$163,3,0)),0)</f>
        <v>168841.22003214119</v>
      </c>
      <c r="E148" s="33">
        <v>0</v>
      </c>
      <c r="F148" s="33">
        <f>IFERROR((VLOOKUP(A148,TAB_DIN_Outros!A$137:H$163,4,0)),0)</f>
        <v>634943.86652290286</v>
      </c>
      <c r="G148" s="33">
        <f>IFERROR((VLOOKUP(A148,TAB_DIN_Outros!A$137:H$163,5,0)),0)</f>
        <v>0</v>
      </c>
      <c r="H148" s="33">
        <f>IFERROR((VLOOKUP(A148,TAB_DIN_Outros!A$137:H$163,6,0)),0)</f>
        <v>0</v>
      </c>
      <c r="I148" s="33">
        <f>IFERROR((VLOOKUP(A148,TAB_DIN_Outros!A$137:H$163,7,0)),0)</f>
        <v>322342.56140175631</v>
      </c>
      <c r="J148" s="33">
        <f>IFERROR((VLOOKUP(A148,TAB_DIN_Outros!A$137:H$163,8,0)),0)</f>
        <v>0</v>
      </c>
      <c r="K148" s="33">
        <v>0</v>
      </c>
      <c r="L148" s="69">
        <f t="shared" si="13"/>
        <v>1174227.2674918398</v>
      </c>
      <c r="M148" s="25" t="s">
        <v>157</v>
      </c>
      <c r="N148" s="28">
        <f>B148/Formato_Análises_Outros!$R$31</f>
        <v>0</v>
      </c>
      <c r="O148" s="28">
        <f>C148/Formato_Análises_Outros!$R$31</f>
        <v>9.9246873889629028E-5</v>
      </c>
      <c r="P148" s="28">
        <f>D148/Formato_Análises_Outros!$R$31</f>
        <v>3.483803704454242E-4</v>
      </c>
      <c r="Q148" s="28">
        <f>E148/Formato_Análises_Outros!$R$31</f>
        <v>0</v>
      </c>
      <c r="R148" s="28">
        <f>F148/Formato_Análises_Outros!$R$31</f>
        <v>1.3101183430751691E-3</v>
      </c>
      <c r="S148" s="28">
        <f>G148/Formato_Análises_Outros!$R$31</f>
        <v>0</v>
      </c>
      <c r="T148" s="28">
        <f>H148/Formato_Análises_Outros!$R$31</f>
        <v>0</v>
      </c>
      <c r="U148" s="28">
        <f>I148/Formato_Análises_Outros!$R$31</f>
        <v>6.6510903516388568E-4</v>
      </c>
      <c r="V148" s="28">
        <f>J148/Formato_Análises_Outros!$R$31</f>
        <v>0</v>
      </c>
      <c r="W148" s="28">
        <f>K148/Formato_Análises_Outros!$R$31</f>
        <v>0</v>
      </c>
      <c r="X148" s="1">
        <f t="shared" si="14"/>
        <v>2.422854622574108E-3</v>
      </c>
    </row>
    <row r="149" spans="1:24" x14ac:dyDescent="0.25">
      <c r="A149" s="25" t="s">
        <v>161</v>
      </c>
      <c r="B149" s="33">
        <v>0</v>
      </c>
      <c r="C149" s="33">
        <f>IFERROR((VLOOKUP(A149,TAB_DIN_Outros!A$137:H$163,2,0)),0)</f>
        <v>13727.891413243706</v>
      </c>
      <c r="D149" s="33">
        <f>IFERROR((VLOOKUP(A149,TAB_DIN_Outros!A$137:H$163,3,0)),0)</f>
        <v>22105.602923851184</v>
      </c>
      <c r="E149" s="33">
        <v>0</v>
      </c>
      <c r="F149" s="33">
        <f>IFERROR((VLOOKUP(A149,TAB_DIN_Outros!A$137:H$163,4,0)),0)</f>
        <v>177166.93195406214</v>
      </c>
      <c r="G149" s="33">
        <f>IFERROR((VLOOKUP(A149,TAB_DIN_Outros!A$137:H$163,5,0)),0)</f>
        <v>0</v>
      </c>
      <c r="H149" s="33">
        <f>IFERROR((VLOOKUP(A149,TAB_DIN_Outros!A$137:H$163,6,0)),0)</f>
        <v>0</v>
      </c>
      <c r="I149" s="33">
        <f>IFERROR((VLOOKUP(A149,TAB_DIN_Outros!A$137:H$163,7,0)),0)</f>
        <v>184530.65148528232</v>
      </c>
      <c r="J149" s="33">
        <f>IFERROR((VLOOKUP(A149,TAB_DIN_Outros!A$137:H$163,8,0)),0)</f>
        <v>0</v>
      </c>
      <c r="K149" s="33">
        <v>0</v>
      </c>
      <c r="L149" s="69">
        <f t="shared" si="13"/>
        <v>397531.07777643937</v>
      </c>
      <c r="M149" s="25" t="s">
        <v>161</v>
      </c>
      <c r="N149" s="28">
        <f>B149/Formato_Análises_Outros!$R$31</f>
        <v>0</v>
      </c>
      <c r="O149" s="28">
        <f>C149/Formato_Análises_Outros!$R$31</f>
        <v>2.8325594277688719E-5</v>
      </c>
      <c r="P149" s="28">
        <f>D149/Formato_Análises_Outros!$R$31</f>
        <v>4.5611836576783258E-5</v>
      </c>
      <c r="Q149" s="28">
        <f>E149/Formato_Análises_Outros!$R$31</f>
        <v>0</v>
      </c>
      <c r="R149" s="28">
        <f>F149/Formato_Análises_Outros!$R$31</f>
        <v>3.6555931882680019E-4</v>
      </c>
      <c r="S149" s="28">
        <f>G149/Formato_Análises_Outros!$R$31</f>
        <v>0</v>
      </c>
      <c r="T149" s="28">
        <f>H149/Formato_Análises_Outros!$R$31</f>
        <v>0</v>
      </c>
      <c r="U149" s="28">
        <f>I149/Formato_Análises_Outros!$R$31</f>
        <v>3.8075332973038368E-4</v>
      </c>
      <c r="V149" s="28">
        <f>J149/Formato_Análises_Outros!$R$31</f>
        <v>0</v>
      </c>
      <c r="W149" s="28">
        <f>K149/Formato_Análises_Outros!$R$31</f>
        <v>0</v>
      </c>
      <c r="X149" s="1">
        <f t="shared" si="14"/>
        <v>8.2025007941165598E-4</v>
      </c>
    </row>
    <row r="150" spans="1:24" x14ac:dyDescent="0.25">
      <c r="A150" s="25" t="s">
        <v>151</v>
      </c>
      <c r="B150" s="33">
        <v>0</v>
      </c>
      <c r="C150" s="33">
        <f>IFERROR((VLOOKUP(A150,TAB_DIN_Outros!A$137:H$163,2,0)),0)</f>
        <v>380381.32454101823</v>
      </c>
      <c r="D150" s="33">
        <f>IFERROR((VLOOKUP(A150,TAB_DIN_Outros!A$137:H$163,3,0)),0)</f>
        <v>240607.87458464684</v>
      </c>
      <c r="E150" s="33">
        <v>0</v>
      </c>
      <c r="F150" s="33">
        <f>IFERROR((VLOOKUP(A150,TAB_DIN_Outros!A$137:H$163,4,0)),0)</f>
        <v>1418231.0041043207</v>
      </c>
      <c r="G150" s="33">
        <f>IFERROR((VLOOKUP(A150,TAB_DIN_Outros!A$137:H$163,5,0)),0)</f>
        <v>14068.777605744286</v>
      </c>
      <c r="H150" s="33">
        <f>IFERROR((VLOOKUP(A150,TAB_DIN_Outros!A$137:H$163,6,0)),0)</f>
        <v>0</v>
      </c>
      <c r="I150" s="33">
        <f>IFERROR((VLOOKUP(A150,TAB_DIN_Outros!A$137:H$163,7,0)),0)</f>
        <v>150267.25583991679</v>
      </c>
      <c r="J150" s="33">
        <f>IFERROR((VLOOKUP(A150,TAB_DIN_Outros!A$137:H$163,8,0)),0)</f>
        <v>0</v>
      </c>
      <c r="K150" s="33">
        <v>0</v>
      </c>
      <c r="L150" s="69">
        <f t="shared" si="13"/>
        <v>2203556.2366756466</v>
      </c>
      <c r="M150" s="25" t="s">
        <v>151</v>
      </c>
      <c r="N150" s="28">
        <f>B150/Formato_Análises_Outros!$R$31</f>
        <v>0</v>
      </c>
      <c r="O150" s="28">
        <f>C150/Formato_Análises_Outros!$R$31</f>
        <v>7.8486394927076812E-4</v>
      </c>
      <c r="P150" s="28">
        <f>D150/Formato_Análises_Outros!$R$31</f>
        <v>4.9646087882999532E-4</v>
      </c>
      <c r="Q150" s="28">
        <f>E150/Formato_Análises_Outros!$R$31</f>
        <v>0</v>
      </c>
      <c r="R150" s="28">
        <f>F150/Formato_Análises_Outros!$R$31</f>
        <v>2.926322390308443E-3</v>
      </c>
      <c r="S150" s="28">
        <f>G150/Formato_Análises_Outros!$R$31</f>
        <v>2.9028965516065669E-5</v>
      </c>
      <c r="T150" s="28">
        <f>H150/Formato_Análises_Outros!$R$31</f>
        <v>0</v>
      </c>
      <c r="U150" s="28">
        <f>I150/Formato_Análises_Outros!$R$31</f>
        <v>3.1005557911369032E-4</v>
      </c>
      <c r="V150" s="28">
        <f>J150/Formato_Análises_Outros!$R$31</f>
        <v>0</v>
      </c>
      <c r="W150" s="28">
        <f>K150/Formato_Análises_Outros!$R$31</f>
        <v>0</v>
      </c>
      <c r="X150" s="1">
        <f t="shared" si="14"/>
        <v>4.5467317630389619E-3</v>
      </c>
    </row>
    <row r="151" spans="1:24" x14ac:dyDescent="0.25">
      <c r="A151" s="25" t="s">
        <v>167</v>
      </c>
      <c r="B151" s="33">
        <v>0</v>
      </c>
      <c r="C151" s="33">
        <f>IFERROR((VLOOKUP(A151,TAB_DIN_Outros!A$137:H$163,2,0)),0)</f>
        <v>574674.89880219637</v>
      </c>
      <c r="D151" s="33">
        <f>IFERROR((VLOOKUP(A151,TAB_DIN_Outros!A$137:H$163,3,0)),0)</f>
        <v>340244.86424011301</v>
      </c>
      <c r="E151" s="33">
        <v>0</v>
      </c>
      <c r="F151" s="33">
        <f>IFERROR((VLOOKUP(A151,TAB_DIN_Outros!A$137:H$163,4,0)),0)</f>
        <v>459744.25234081433</v>
      </c>
      <c r="G151" s="33">
        <f>IFERROR((VLOOKUP(A151,TAB_DIN_Outros!A$137:H$163,5,0)),0)</f>
        <v>0</v>
      </c>
      <c r="H151" s="33">
        <f>IFERROR((VLOOKUP(A151,TAB_DIN_Outros!A$137:H$163,6,0)),0)</f>
        <v>0</v>
      </c>
      <c r="I151" s="33">
        <f>IFERROR((VLOOKUP(A151,TAB_DIN_Outros!A$137:H$163,7,0)),0)</f>
        <v>43243.435724925301</v>
      </c>
      <c r="J151" s="33">
        <f>IFERROR((VLOOKUP(A151,TAB_DIN_Outros!A$137:H$163,8,0)),0)</f>
        <v>0</v>
      </c>
      <c r="K151" s="33">
        <v>0</v>
      </c>
      <c r="L151" s="69">
        <f t="shared" si="13"/>
        <v>1417907.4511080489</v>
      </c>
      <c r="M151" s="25" t="s">
        <v>167</v>
      </c>
      <c r="N151" s="28">
        <f>B151/Formato_Análises_Outros!$R$31</f>
        <v>0</v>
      </c>
      <c r="O151" s="28">
        <f>C151/Formato_Análises_Outros!$R$31</f>
        <v>1.1857617120528035E-3</v>
      </c>
      <c r="P151" s="28">
        <f>D151/Formato_Análises_Outros!$R$31</f>
        <v>7.0204794672508865E-4</v>
      </c>
      <c r="Q151" s="28">
        <f>E151/Formato_Análises_Outros!$R$31</f>
        <v>0</v>
      </c>
      <c r="R151" s="28">
        <f>F151/Formato_Análises_Outros!$R$31</f>
        <v>9.4861831080205274E-4</v>
      </c>
      <c r="S151" s="28">
        <f>G151/Formato_Análises_Outros!$R$31</f>
        <v>0</v>
      </c>
      <c r="T151" s="28">
        <f>H151/Formato_Análises_Outros!$R$31</f>
        <v>0</v>
      </c>
      <c r="U151" s="28">
        <f>I151/Formato_Análises_Outros!$R$31</f>
        <v>8.9226814129360772E-5</v>
      </c>
      <c r="V151" s="28">
        <f>J151/Formato_Análises_Outros!$R$31</f>
        <v>0</v>
      </c>
      <c r="W151" s="28">
        <f>K151/Formato_Análises_Outros!$R$31</f>
        <v>0</v>
      </c>
      <c r="X151" s="1">
        <f t="shared" si="14"/>
        <v>2.9256547837093055E-3</v>
      </c>
    </row>
    <row r="152" spans="1:24" x14ac:dyDescent="0.25">
      <c r="A152" s="25" t="s">
        <v>171</v>
      </c>
      <c r="B152" s="33">
        <v>0</v>
      </c>
      <c r="C152" s="33">
        <f>IFERROR((VLOOKUP(A152,TAB_DIN_Outros!A$137:H$163,2,0)),0)</f>
        <v>202288.511021732</v>
      </c>
      <c r="D152" s="33">
        <f>IFERROR((VLOOKUP(A152,TAB_DIN_Outros!A$137:H$163,3,0)),0)</f>
        <v>3682412.9834563849</v>
      </c>
      <c r="E152" s="33">
        <v>0</v>
      </c>
      <c r="F152" s="33">
        <f>IFERROR((VLOOKUP(A152,TAB_DIN_Outros!A$137:H$163,4,0)),0)</f>
        <v>606186.64954623312</v>
      </c>
      <c r="G152" s="33">
        <f>IFERROR((VLOOKUP(A152,TAB_DIN_Outros!A$137:H$163,5,0)),0)</f>
        <v>0</v>
      </c>
      <c r="H152" s="33">
        <f>IFERROR((VLOOKUP(A152,TAB_DIN_Outros!A$137:H$163,6,0)),0)</f>
        <v>0</v>
      </c>
      <c r="I152" s="33">
        <f>IFERROR((VLOOKUP(A152,TAB_DIN_Outros!A$137:H$163,7,0)),0)</f>
        <v>42983.437781492656</v>
      </c>
      <c r="J152" s="33">
        <f>IFERROR((VLOOKUP(A152,TAB_DIN_Outros!A$137:H$163,8,0)),0)</f>
        <v>0</v>
      </c>
      <c r="K152" s="33">
        <v>0</v>
      </c>
      <c r="L152" s="69">
        <f t="shared" si="13"/>
        <v>4533871.581805842</v>
      </c>
      <c r="M152" s="25" t="s">
        <v>171</v>
      </c>
      <c r="N152" s="28">
        <f>B152/Formato_Análises_Outros!$R$31</f>
        <v>0</v>
      </c>
      <c r="O152" s="28">
        <f>C152/Formato_Análises_Outros!$R$31</f>
        <v>4.173942026312575E-4</v>
      </c>
      <c r="P152" s="28">
        <f>D152/Formato_Análises_Outros!$R$31</f>
        <v>7.5981469398607856E-3</v>
      </c>
      <c r="Q152" s="28">
        <f>E152/Formato_Análises_Outros!$R$31</f>
        <v>0</v>
      </c>
      <c r="R152" s="28">
        <f>F152/Formato_Análises_Outros!$R$31</f>
        <v>1.2507818261902255E-3</v>
      </c>
      <c r="S152" s="28">
        <f>G152/Formato_Análises_Outros!$R$31</f>
        <v>0</v>
      </c>
      <c r="T152" s="28">
        <f>H152/Formato_Análises_Outros!$R$31</f>
        <v>0</v>
      </c>
      <c r="U152" s="28">
        <f>I152/Formato_Análises_Outros!$R$31</f>
        <v>8.8690344540768196E-5</v>
      </c>
      <c r="V152" s="28">
        <f>J152/Formato_Análises_Outros!$R$31</f>
        <v>0</v>
      </c>
      <c r="W152" s="28">
        <f>K152/Formato_Análises_Outros!$R$31</f>
        <v>0</v>
      </c>
      <c r="X152" s="1">
        <f t="shared" si="14"/>
        <v>9.3550133132230349E-3</v>
      </c>
    </row>
    <row r="153" spans="1:24" x14ac:dyDescent="0.25">
      <c r="A153" s="25" t="s">
        <v>175</v>
      </c>
      <c r="B153" s="33">
        <v>0</v>
      </c>
      <c r="C153" s="33">
        <f>IFERROR((VLOOKUP(A153,TAB_DIN_Outros!A$137:H$163,2,0)),0)</f>
        <v>664043.41412509209</v>
      </c>
      <c r="D153" s="33">
        <f>IFERROR((VLOOKUP(A153,TAB_DIN_Outros!A$137:H$163,3,0)),0)</f>
        <v>1327308.2788529054</v>
      </c>
      <c r="E153" s="33">
        <v>0</v>
      </c>
      <c r="F153" s="33">
        <f>IFERROR((VLOOKUP(A153,TAB_DIN_Outros!A$137:H$163,4,0)),0)</f>
        <v>16062151.504948981</v>
      </c>
      <c r="G153" s="33">
        <f>IFERROR((VLOOKUP(A153,TAB_DIN_Outros!A$137:H$163,5,0)),0)</f>
        <v>14444.330190702552</v>
      </c>
      <c r="H153" s="33">
        <f>IFERROR((VLOOKUP(A153,TAB_DIN_Outros!A$137:H$163,6,0)),0)</f>
        <v>0</v>
      </c>
      <c r="I153" s="33">
        <f>IFERROR((VLOOKUP(A153,TAB_DIN_Outros!A$137:H$163,7,0)),0)</f>
        <v>380567.65640047827</v>
      </c>
      <c r="J153" s="33">
        <f>IFERROR((VLOOKUP(A153,TAB_DIN_Outros!A$137:H$163,8,0)),0)</f>
        <v>0</v>
      </c>
      <c r="K153" s="33">
        <v>0</v>
      </c>
      <c r="L153" s="69">
        <f t="shared" si="13"/>
        <v>18448515.184518162</v>
      </c>
      <c r="M153" s="25" t="s">
        <v>175</v>
      </c>
      <c r="N153" s="28">
        <f>B153/Formato_Análises_Outros!$R$31</f>
        <v>0</v>
      </c>
      <c r="O153" s="28">
        <f>C153/Formato_Análises_Outros!$R$31</f>
        <v>1.3701612115850929E-3</v>
      </c>
      <c r="P153" s="28">
        <f>D153/Formato_Análises_Outros!$R$31</f>
        <v>2.7387159947910114E-3</v>
      </c>
      <c r="Q153" s="28">
        <f>E153/Formato_Análises_Outros!$R$31</f>
        <v>0</v>
      </c>
      <c r="R153" s="28">
        <f>F153/Formato_Análises_Outros!$R$31</f>
        <v>3.3142015263686382E-2</v>
      </c>
      <c r="S153" s="28">
        <f>G153/Formato_Análises_Outros!$R$31</f>
        <v>2.9803866032921631E-5</v>
      </c>
      <c r="T153" s="28">
        <f>H153/Formato_Análises_Outros!$R$31</f>
        <v>0</v>
      </c>
      <c r="U153" s="28">
        <f>I153/Formato_Análises_Outros!$R$31</f>
        <v>7.852484191425927E-4</v>
      </c>
      <c r="V153" s="28">
        <f>J153/Formato_Análises_Outros!$R$31</f>
        <v>0</v>
      </c>
      <c r="W153" s="28">
        <f>K153/Formato_Análises_Outros!$R$31</f>
        <v>0</v>
      </c>
      <c r="X153" s="1">
        <f t="shared" si="14"/>
        <v>3.8065944755238001E-2</v>
      </c>
    </row>
    <row r="154" spans="1:24" x14ac:dyDescent="0.25">
      <c r="A154" s="25" t="s">
        <v>137</v>
      </c>
      <c r="B154" s="33">
        <v>0</v>
      </c>
      <c r="C154" s="33">
        <f>IFERROR((VLOOKUP(A154,TAB_DIN_Outros!A$137:H$163,2,0)),0)</f>
        <v>15556.54361538665</v>
      </c>
      <c r="D154" s="33">
        <f>IFERROR((VLOOKUP(A154,TAB_DIN_Outros!A$137:H$163,3,0)),0)</f>
        <v>259703.27909675561</v>
      </c>
      <c r="E154" s="33">
        <v>0</v>
      </c>
      <c r="F154" s="33">
        <f>IFERROR((VLOOKUP(A154,TAB_DIN_Outros!A$137:H$163,4,0)),0)</f>
        <v>10201121.865324218</v>
      </c>
      <c r="G154" s="33">
        <f>IFERROR((VLOOKUP(A154,TAB_DIN_Outros!A$137:H$163,5,0)),0)</f>
        <v>0</v>
      </c>
      <c r="H154" s="33">
        <f>IFERROR((VLOOKUP(A154,TAB_DIN_Outros!A$137:H$163,6,0)),0)</f>
        <v>0</v>
      </c>
      <c r="I154" s="33">
        <f>IFERROR((VLOOKUP(A154,TAB_DIN_Outros!A$137:H$163,7,0)),0)</f>
        <v>27149.563026444517</v>
      </c>
      <c r="J154" s="33">
        <f>IFERROR((VLOOKUP(A154,TAB_DIN_Outros!A$137:H$163,8,0)),0)</f>
        <v>0</v>
      </c>
      <c r="K154" s="33">
        <v>0</v>
      </c>
      <c r="L154" s="69">
        <f t="shared" si="13"/>
        <v>10503531.251062805</v>
      </c>
      <c r="M154" s="25" t="s">
        <v>137</v>
      </c>
      <c r="N154" s="28">
        <f>B154/Formato_Análises_Outros!$R$31</f>
        <v>0</v>
      </c>
      <c r="O154" s="28">
        <f>C154/Formato_Análises_Outros!$R$31</f>
        <v>3.2098763717456602E-5</v>
      </c>
      <c r="P154" s="28">
        <f>D154/Formato_Análises_Outros!$R$31</f>
        <v>5.3586158972551777E-4</v>
      </c>
      <c r="Q154" s="28">
        <f>E154/Formato_Análises_Outros!$R$31</f>
        <v>0</v>
      </c>
      <c r="R154" s="28">
        <f>F154/Formato_Análises_Outros!$R$31</f>
        <v>2.1048595915879077E-2</v>
      </c>
      <c r="S154" s="28">
        <f>G154/Formato_Análises_Outros!$R$31</f>
        <v>0</v>
      </c>
      <c r="T154" s="28">
        <f>H154/Formato_Análises_Outros!$R$31</f>
        <v>0</v>
      </c>
      <c r="U154" s="28">
        <f>I154/Formato_Análises_Outros!$R$31</f>
        <v>5.6019346595479497E-5</v>
      </c>
      <c r="V154" s="28">
        <f>J154/Formato_Análises_Outros!$R$31</f>
        <v>0</v>
      </c>
      <c r="W154" s="28">
        <f>K154/Formato_Análises_Outros!$R$31</f>
        <v>0</v>
      </c>
      <c r="X154" s="1">
        <f t="shared" si="14"/>
        <v>2.1672575615917532E-2</v>
      </c>
    </row>
    <row r="155" spans="1:24" x14ac:dyDescent="0.25">
      <c r="A155" s="25" t="s">
        <v>181</v>
      </c>
      <c r="B155" s="33">
        <v>0</v>
      </c>
      <c r="C155" s="33">
        <f>IFERROR((VLOOKUP(A155,TAB_DIN_Outros!A$137:H$163,2,0)),0)</f>
        <v>546297.56770954211</v>
      </c>
      <c r="D155" s="33">
        <f>IFERROR((VLOOKUP(A155,TAB_DIN_Outros!A$137:H$163,3,0)),0)</f>
        <v>90180.286679613244</v>
      </c>
      <c r="E155" s="33">
        <v>0</v>
      </c>
      <c r="F155" s="33">
        <f>IFERROR((VLOOKUP(A155,TAB_DIN_Outros!A$137:H$163,4,0)),0)</f>
        <v>1219985.4611029665</v>
      </c>
      <c r="G155" s="33">
        <f>IFERROR((VLOOKUP(A155,TAB_DIN_Outros!A$137:H$163,5,0)),0)</f>
        <v>15758.764238056485</v>
      </c>
      <c r="H155" s="33">
        <f>IFERROR((VLOOKUP(A155,TAB_DIN_Outros!A$137:H$163,6,0)),0)</f>
        <v>0</v>
      </c>
      <c r="I155" s="33">
        <f>IFERROR((VLOOKUP(A155,TAB_DIN_Outros!A$137:H$163,7,0)),0)</f>
        <v>14405.330499187656</v>
      </c>
      <c r="J155" s="33">
        <f>IFERROR((VLOOKUP(A155,TAB_DIN_Outros!A$137:H$163,8,0)),0)</f>
        <v>0</v>
      </c>
      <c r="K155" s="33">
        <v>0</v>
      </c>
      <c r="L155" s="69">
        <f t="shared" si="13"/>
        <v>1886627.410229366</v>
      </c>
      <c r="M155" s="25" t="s">
        <v>181</v>
      </c>
      <c r="N155" s="28">
        <f>B155/Formato_Análises_Outros!$R$31</f>
        <v>0</v>
      </c>
      <c r="O155" s="28">
        <f>C155/Formato_Análises_Outros!$R$31</f>
        <v>1.1272090368445256E-3</v>
      </c>
      <c r="P155" s="28">
        <f>D155/Formato_Análises_Outros!$R$31</f>
        <v>1.8607447680333962E-4</v>
      </c>
      <c r="Q155" s="28">
        <f>E155/Formato_Análises_Outros!$R$31</f>
        <v>0</v>
      </c>
      <c r="R155" s="28">
        <f>F155/Formato_Análises_Outros!$R$31</f>
        <v>2.5172702897798007E-3</v>
      </c>
      <c r="S155" s="28">
        <f>G155/Formato_Análises_Outros!$R$31</f>
        <v>3.2516017841917497E-5</v>
      </c>
      <c r="T155" s="28">
        <f>H155/Formato_Análises_Outros!$R$31</f>
        <v>0</v>
      </c>
      <c r="U155" s="28">
        <f>I155/Formato_Análises_Outros!$R$31</f>
        <v>2.9723395594632742E-5</v>
      </c>
      <c r="V155" s="28">
        <f>J155/Formato_Análises_Outros!$R$31</f>
        <v>0</v>
      </c>
      <c r="W155" s="28">
        <f>K155/Formato_Análises_Outros!$R$31</f>
        <v>0</v>
      </c>
      <c r="X155" s="1">
        <f t="shared" si="14"/>
        <v>3.8927932168642161E-3</v>
      </c>
    </row>
    <row r="156" spans="1:24" x14ac:dyDescent="0.25">
      <c r="A156" s="25" t="s">
        <v>148</v>
      </c>
      <c r="B156" s="33">
        <v>0</v>
      </c>
      <c r="C156" s="33">
        <f>IFERROR((VLOOKUP(A156,TAB_DIN_Outros!A$137:H$163,2,0)),0)</f>
        <v>2223214.9700651928</v>
      </c>
      <c r="D156" s="33">
        <f>IFERROR((VLOOKUP(A156,TAB_DIN_Outros!A$137:H$163,3,0)),0)</f>
        <v>1558153.2306616567</v>
      </c>
      <c r="E156" s="33">
        <v>0</v>
      </c>
      <c r="F156" s="33">
        <f>IFERROR((VLOOKUP(A156,TAB_DIN_Outros!A$137:H$163,4,0)),0)</f>
        <v>1811128.3407555826</v>
      </c>
      <c r="G156" s="33">
        <f>IFERROR((VLOOKUP(A156,TAB_DIN_Outros!A$137:H$163,5,0)),0)</f>
        <v>131831.95721752313</v>
      </c>
      <c r="H156" s="33">
        <f>IFERROR((VLOOKUP(A156,TAB_DIN_Outros!A$137:H$163,6,0)),0)</f>
        <v>0</v>
      </c>
      <c r="I156" s="33">
        <f>IFERROR((VLOOKUP(A156,TAB_DIN_Outros!A$137:H$163,7,0)),0)</f>
        <v>2141439.8391235499</v>
      </c>
      <c r="J156" s="33">
        <f>IFERROR((VLOOKUP(A156,TAB_DIN_Outros!A$137:H$163,8,0)),0)</f>
        <v>0</v>
      </c>
      <c r="K156" s="33">
        <v>0</v>
      </c>
      <c r="L156" s="69">
        <f t="shared" si="13"/>
        <v>7865768.3378235046</v>
      </c>
      <c r="M156" s="25" t="s">
        <v>148</v>
      </c>
      <c r="N156" s="28">
        <f>B156/Formato_Análises_Outros!$R$31</f>
        <v>0</v>
      </c>
      <c r="O156" s="28">
        <f>C156/Formato_Análises_Outros!$R$31</f>
        <v>4.5872948247097679E-3</v>
      </c>
      <c r="P156" s="28">
        <f>D156/Formato_Análises_Outros!$R$31</f>
        <v>3.2150324405693558E-3</v>
      </c>
      <c r="Q156" s="28">
        <f>E156/Formato_Análises_Outros!$R$31</f>
        <v>0</v>
      </c>
      <c r="R156" s="28">
        <f>F156/Formato_Análises_Outros!$R$31</f>
        <v>3.7370113894967375E-3</v>
      </c>
      <c r="S156" s="28">
        <f>G156/Formato_Análises_Outros!$R$31</f>
        <v>2.7201690489587246E-4</v>
      </c>
      <c r="T156" s="28">
        <f>H156/Formato_Análises_Outros!$R$31</f>
        <v>0</v>
      </c>
      <c r="U156" s="28">
        <f>I156/Formato_Análises_Outros!$R$31</f>
        <v>4.4185632175509871E-3</v>
      </c>
      <c r="V156" s="28">
        <f>J156/Formato_Análises_Outros!$R$31</f>
        <v>0</v>
      </c>
      <c r="W156" s="28">
        <f>K156/Formato_Análises_Outros!$R$31</f>
        <v>0</v>
      </c>
      <c r="X156" s="1">
        <f t="shared" si="14"/>
        <v>1.622991877722272E-2</v>
      </c>
    </row>
    <row r="157" spans="1:24" x14ac:dyDescent="0.25">
      <c r="A157" s="25" t="s">
        <v>177</v>
      </c>
      <c r="B157" s="33">
        <v>0</v>
      </c>
      <c r="C157" s="33">
        <f>IFERROR((VLOOKUP(A157,TAB_DIN_Outros!A$137:H$163,2,0)),0)</f>
        <v>2615293.3131946423</v>
      </c>
      <c r="D157" s="33">
        <f>IFERROR((VLOOKUP(A157,TAB_DIN_Outros!A$137:H$163,3,0)),0)</f>
        <v>13220908.423447222</v>
      </c>
      <c r="E157" s="33">
        <v>0</v>
      </c>
      <c r="F157" s="33">
        <f>IFERROR((VLOOKUP(A157,TAB_DIN_Outros!A$137:H$163,4,0)),0)</f>
        <v>5926739.7865283079</v>
      </c>
      <c r="G157" s="33">
        <f>IFERROR((VLOOKUP(A157,TAB_DIN_Outros!A$137:H$163,5,0)),0)</f>
        <v>268512.87608006509</v>
      </c>
      <c r="H157" s="33">
        <f>IFERROR((VLOOKUP(A157,TAB_DIN_Outros!A$137:H$163,6,0)),0)</f>
        <v>0</v>
      </c>
      <c r="I157" s="33">
        <f>IFERROR((VLOOKUP(A157,TAB_DIN_Outros!A$137:H$163,7,0)),0)</f>
        <v>1180484.5513304523</v>
      </c>
      <c r="J157" s="33">
        <f>IFERROR((VLOOKUP(A157,TAB_DIN_Outros!A$137:H$163,8,0)),0)</f>
        <v>5137.8482488328982</v>
      </c>
      <c r="K157" s="33">
        <v>0</v>
      </c>
      <c r="L157" s="69">
        <f t="shared" si="13"/>
        <v>23217076.798829522</v>
      </c>
      <c r="M157" s="25" t="s">
        <v>177</v>
      </c>
      <c r="N157" s="28">
        <f>B157/Formato_Análises_Outros!$R$31</f>
        <v>0</v>
      </c>
      <c r="O157" s="28">
        <f>C157/Formato_Análises_Outros!$R$31</f>
        <v>5.3962939446939974E-3</v>
      </c>
      <c r="P157" s="28">
        <f>D157/Formato_Análises_Outros!$R$31</f>
        <v>2.7279505403412604E-2</v>
      </c>
      <c r="Q157" s="28">
        <f>E157/Formato_Análises_Outros!$R$31</f>
        <v>0</v>
      </c>
      <c r="R157" s="28">
        <f>F157/Formato_Análises_Outros!$R$31</f>
        <v>1.2229003095164271E-2</v>
      </c>
      <c r="S157" s="28">
        <f>G157/Formato_Análises_Outros!$R$31</f>
        <v>5.5403896761899662E-4</v>
      </c>
      <c r="T157" s="28">
        <f>H157/Formato_Análises_Outros!$R$31</f>
        <v>0</v>
      </c>
      <c r="U157" s="28">
        <f>I157/Formato_Análises_Outros!$R$31</f>
        <v>2.4357656573395698E-3</v>
      </c>
      <c r="V157" s="28">
        <f>J157/Formato_Análises_Outros!$R$31</f>
        <v>1.0601235147910225E-5</v>
      </c>
      <c r="W157" s="28">
        <f>K157/Formato_Análises_Outros!$R$31</f>
        <v>0</v>
      </c>
      <c r="X157" s="1">
        <f t="shared" si="14"/>
        <v>4.7905208303377349E-2</v>
      </c>
    </row>
    <row r="158" spans="1:24" x14ac:dyDescent="0.25">
      <c r="A158" s="25" t="s">
        <v>159</v>
      </c>
      <c r="B158" s="33">
        <v>0</v>
      </c>
      <c r="C158" s="33">
        <f>IFERROR((VLOOKUP(A158,TAB_DIN_Outros!A$137:H$163,2,0)),0)</f>
        <v>80950.359687754317</v>
      </c>
      <c r="D158" s="33">
        <f>IFERROR((VLOOKUP(A158,TAB_DIN_Outros!A$137:H$163,3,0)),0)</f>
        <v>344095.7226689544</v>
      </c>
      <c r="E158" s="33">
        <v>0</v>
      </c>
      <c r="F158" s="33">
        <f>IFERROR((VLOOKUP(A158,TAB_DIN_Outros!A$137:H$163,4,0)),0)</f>
        <v>511161.73452065821</v>
      </c>
      <c r="G158" s="33">
        <f>IFERROR((VLOOKUP(A158,TAB_DIN_Outros!A$137:H$163,5,0)),0)</f>
        <v>0</v>
      </c>
      <c r="H158" s="33">
        <f>IFERROR((VLOOKUP(A158,TAB_DIN_Outros!A$137:H$163,6,0)),0)</f>
        <v>0</v>
      </c>
      <c r="I158" s="33">
        <f>IFERROR((VLOOKUP(A158,TAB_DIN_Outros!A$137:H$163,7,0)),0)</f>
        <v>259905.49971942545</v>
      </c>
      <c r="J158" s="33">
        <f>IFERROR((VLOOKUP(A158,TAB_DIN_Outros!A$137:H$163,8,0)),0)</f>
        <v>0</v>
      </c>
      <c r="K158" s="33">
        <v>0</v>
      </c>
      <c r="L158" s="69">
        <f t="shared" si="13"/>
        <v>1196113.3165967925</v>
      </c>
      <c r="M158" s="25" t="s">
        <v>159</v>
      </c>
      <c r="N158" s="28">
        <f>B158/Formato_Análises_Outros!$R$31</f>
        <v>0</v>
      </c>
      <c r="O158" s="28">
        <f>C158/Formato_Análises_Outros!$R$31</f>
        <v>1.670298064083027E-4</v>
      </c>
      <c r="P158" s="28">
        <f>D158/Formato_Análises_Outros!$R$31</f>
        <v>7.0999365740946575E-4</v>
      </c>
      <c r="Q158" s="28">
        <f>E158/Formato_Análises_Outros!$R$31</f>
        <v>0</v>
      </c>
      <c r="R158" s="28">
        <f>F158/Formato_Análises_Outros!$R$31</f>
        <v>1.0547111327194438E-3</v>
      </c>
      <c r="S158" s="28">
        <f>G158/Formato_Análises_Outros!$R$31</f>
        <v>0</v>
      </c>
      <c r="T158" s="28">
        <f>H158/Formato_Análises_Outros!$R$31</f>
        <v>0</v>
      </c>
      <c r="U158" s="28">
        <f>I158/Formato_Análises_Outros!$R$31</f>
        <v>5.3627884384997867E-4</v>
      </c>
      <c r="V158" s="28">
        <f>J158/Formato_Análises_Outros!$R$31</f>
        <v>0</v>
      </c>
      <c r="W158" s="28">
        <f>K158/Formato_Análises_Outros!$R$31</f>
        <v>0</v>
      </c>
      <c r="X158" s="1">
        <f t="shared" si="14"/>
        <v>2.4680134403871914E-3</v>
      </c>
    </row>
    <row r="159" spans="1:24" x14ac:dyDescent="0.25">
      <c r="A159" s="25" t="s">
        <v>191</v>
      </c>
      <c r="B159" s="33">
        <v>0</v>
      </c>
      <c r="C159" s="33">
        <f>IFERROR((VLOOKUP(A159,TAB_DIN_Outros!A$137:H$163,2,0)),0)</f>
        <v>3106641.7599927136</v>
      </c>
      <c r="D159" s="33">
        <f>IFERROR((VLOOKUP(A159,TAB_DIN_Outros!A$137:H$163,3,0)),0)</f>
        <v>27994006.013620347</v>
      </c>
      <c r="E159" s="33">
        <v>0</v>
      </c>
      <c r="F159" s="33">
        <f>IFERROR((VLOOKUP(A159,TAB_DIN_Outros!A$137:H$163,4,0)),0)</f>
        <v>33190508.354058642</v>
      </c>
      <c r="G159" s="33">
        <f>IFERROR((VLOOKUP(A159,TAB_DIN_Outros!A$137:H$163,5,0)),0)</f>
        <v>139903.44892808772</v>
      </c>
      <c r="H159" s="33">
        <f>IFERROR((VLOOKUP(A159,TAB_DIN_Outros!A$137:H$163,6,0)),0)</f>
        <v>0</v>
      </c>
      <c r="I159" s="33">
        <f>IFERROR((VLOOKUP(A159,TAB_DIN_Outros!A$137:H$163,7,0)),0)</f>
        <v>1183253.5294280099</v>
      </c>
      <c r="J159" s="33">
        <f>IFERROR((VLOOKUP(A159,TAB_DIN_Outros!A$137:H$163,8,0)),0)</f>
        <v>0</v>
      </c>
      <c r="K159" s="33">
        <v>0</v>
      </c>
      <c r="L159" s="69">
        <f t="shared" si="13"/>
        <v>65614313.106027804</v>
      </c>
      <c r="M159" s="25" t="s">
        <v>191</v>
      </c>
      <c r="N159" s="28">
        <f>B159/Formato_Análises_Outros!$R$31</f>
        <v>0</v>
      </c>
      <c r="O159" s="28">
        <f>C159/Formato_Análises_Outros!$R$31</f>
        <v>6.4101231143760817E-3</v>
      </c>
      <c r="P159" s="28">
        <f>D159/Formato_Análises_Outros!$R$31</f>
        <v>5.7761737231109549E-2</v>
      </c>
      <c r="Q159" s="28">
        <f>E159/Formato_Análises_Outros!$R$31</f>
        <v>0</v>
      </c>
      <c r="R159" s="28">
        <f>F159/Formato_Análises_Outros!$R$31</f>
        <v>6.8483996937819688E-2</v>
      </c>
      <c r="S159" s="28">
        <f>G159/Formato_Análises_Outros!$R$31</f>
        <v>2.8867130523506905E-4</v>
      </c>
      <c r="T159" s="28">
        <f>H159/Formato_Análises_Outros!$R$31</f>
        <v>0</v>
      </c>
      <c r="U159" s="28">
        <f>I159/Formato_Análises_Outros!$R$31</f>
        <v>2.4414790584580807E-3</v>
      </c>
      <c r="V159" s="28">
        <f>J159/Formato_Análises_Outros!$R$31</f>
        <v>0</v>
      </c>
      <c r="W159" s="28">
        <f>K159/Formato_Análises_Outros!$R$31</f>
        <v>0</v>
      </c>
      <c r="X159" s="1">
        <f t="shared" si="14"/>
        <v>0.13538600764699849</v>
      </c>
    </row>
    <row r="160" spans="1:24" x14ac:dyDescent="0.25">
      <c r="A160" s="25" t="s">
        <v>194</v>
      </c>
      <c r="B160" s="33">
        <v>0</v>
      </c>
      <c r="C160" s="33">
        <f>IFERROR((VLOOKUP(A160,TAB_DIN_Outros!A$137:H$163,2,0)),0)</f>
        <v>3177174.8687469331</v>
      </c>
      <c r="D160" s="33">
        <f>IFERROR((VLOOKUP(A160,TAB_DIN_Outros!A$137:H$163,3,0)),0)</f>
        <v>40548779.483930878</v>
      </c>
      <c r="E160" s="33">
        <v>0</v>
      </c>
      <c r="F160" s="33">
        <f>IFERROR((VLOOKUP(A160,TAB_DIN_Outros!A$137:H$163,4,0)),0)</f>
        <v>152069794.137508</v>
      </c>
      <c r="G160" s="33">
        <f>IFERROR((VLOOKUP(A160,TAB_DIN_Outros!A$137:H$163,5,0)),0)</f>
        <v>1055250.764144042</v>
      </c>
      <c r="H160" s="33">
        <f>IFERROR((VLOOKUP(A160,TAB_DIN_Outros!A$137:H$163,6,0)),0)</f>
        <v>75070.072867119306</v>
      </c>
      <c r="I160" s="33">
        <f>IFERROR((VLOOKUP(A160,TAB_DIN_Outros!A$137:H$163,7,0)),0)</f>
        <v>6258095.6099690618</v>
      </c>
      <c r="J160" s="33">
        <f>IFERROR((VLOOKUP(A160,TAB_DIN_Outros!A$137:H$163,8,0)),0)</f>
        <v>14426.996994473709</v>
      </c>
      <c r="K160" s="33">
        <v>0</v>
      </c>
      <c r="L160" s="69">
        <f t="shared" si="13"/>
        <v>203198591.9341605</v>
      </c>
      <c r="M160" s="25" t="s">
        <v>194</v>
      </c>
      <c r="N160" s="28">
        <f>B160/Formato_Análises_Outros!$R$31</f>
        <v>0</v>
      </c>
      <c r="O160" s="28">
        <f>C160/Formato_Análises_Outros!$R$31</f>
        <v>6.5556583726014408E-3</v>
      </c>
      <c r="P160" s="28">
        <f>D160/Formato_Análises_Outros!$R$31</f>
        <v>8.3666765823135522E-2</v>
      </c>
      <c r="Q160" s="28">
        <f>E160/Formato_Análises_Outros!$R$31</f>
        <v>0</v>
      </c>
      <c r="R160" s="28">
        <f>F160/Formato_Análises_Outros!$R$31</f>
        <v>0.31377486614405736</v>
      </c>
      <c r="S160" s="28">
        <f>G160/Formato_Análises_Outros!$R$31</f>
        <v>2.1773631584475362E-3</v>
      </c>
      <c r="T160" s="28">
        <f>H160/Formato_Análises_Outros!$R$31</f>
        <v>1.548966525463003E-4</v>
      </c>
      <c r="U160" s="28">
        <f>I160/Formato_Análises_Outros!$R$31</f>
        <v>1.2912709742732698E-2</v>
      </c>
      <c r="V160" s="28">
        <f>J160/Formato_Análises_Outros!$R$31</f>
        <v>2.9768101393682127E-5</v>
      </c>
      <c r="W160" s="28">
        <f>K160/Formato_Análises_Outros!$R$31</f>
        <v>0</v>
      </c>
      <c r="X160" s="1">
        <f t="shared" si="14"/>
        <v>0.41927202799491453</v>
      </c>
    </row>
    <row r="161" spans="1:24" x14ac:dyDescent="0.25">
      <c r="A161" s="25" t="s">
        <v>185</v>
      </c>
      <c r="B161" s="33">
        <v>0</v>
      </c>
      <c r="C161" s="33">
        <f>IFERROR((VLOOKUP(A161,TAB_DIN_Outros!A$137:H$163,2,0)),0)</f>
        <v>1297370.9600996552</v>
      </c>
      <c r="D161" s="33">
        <f>IFERROR((VLOOKUP(A161,TAB_DIN_Outros!A$137:H$163,3,0)),0)</f>
        <v>1709960.2520999021</v>
      </c>
      <c r="E161" s="33">
        <v>0</v>
      </c>
      <c r="F161" s="33">
        <f>IFERROR((VLOOKUP(A161,TAB_DIN_Outros!A$137:H$163,4,0)),0)</f>
        <v>86847907.482967228</v>
      </c>
      <c r="G161" s="33">
        <f>IFERROR((VLOOKUP(A161,TAB_DIN_Outros!A$137:H$163,5,0)),0)</f>
        <v>42061.889515325835</v>
      </c>
      <c r="H161" s="33">
        <f>IFERROR((VLOOKUP(A161,TAB_DIN_Outros!A$137:H$163,6,0)),0)</f>
        <v>0</v>
      </c>
      <c r="I161" s="33">
        <f>IFERROR((VLOOKUP(A161,TAB_DIN_Outros!A$137:H$163,7,0)),0)</f>
        <v>1539810.375752483</v>
      </c>
      <c r="J161" s="33">
        <f>IFERROR((VLOOKUP(A161,TAB_DIN_Outros!A$137:H$163,8,0)),0)</f>
        <v>0</v>
      </c>
      <c r="K161" s="33">
        <v>0</v>
      </c>
      <c r="L161" s="69">
        <f t="shared" si="13"/>
        <v>91437110.960434586</v>
      </c>
      <c r="M161" s="25" t="s">
        <v>185</v>
      </c>
      <c r="N161" s="28">
        <f>B161/Formato_Análises_Outros!$R$31</f>
        <v>0</v>
      </c>
      <c r="O161" s="28">
        <f>C161/Formato_Análises_Outros!$R$31</f>
        <v>2.6769445020511777E-3</v>
      </c>
      <c r="P161" s="28">
        <f>D161/Formato_Análises_Outros!$R$31</f>
        <v>3.5282651118021548E-3</v>
      </c>
      <c r="Q161" s="28">
        <f>E161/Formato_Análises_Outros!$R$31</f>
        <v>0</v>
      </c>
      <c r="R161" s="28">
        <f>F161/Formato_Análises_Outros!$R$31</f>
        <v>0.17919857589021446</v>
      </c>
      <c r="S161" s="28">
        <f>G161/Formato_Análises_Outros!$R$31</f>
        <v>8.6788857887867797E-5</v>
      </c>
      <c r="T161" s="28">
        <f>H161/Formato_Análises_Outros!$R$31</f>
        <v>0</v>
      </c>
      <c r="U161" s="28">
        <f>I161/Formato_Análises_Outros!$R$31</f>
        <v>3.1771845110941475E-3</v>
      </c>
      <c r="V161" s="28">
        <f>J161/Formato_Análises_Outros!$R$31</f>
        <v>0</v>
      </c>
      <c r="W161" s="28">
        <f>K161/Formato_Análises_Outros!$R$31</f>
        <v>0</v>
      </c>
      <c r="X161" s="1">
        <f t="shared" si="14"/>
        <v>0.18866775887304979</v>
      </c>
    </row>
    <row r="162" spans="1:24" x14ac:dyDescent="0.25">
      <c r="A162" s="25" t="s">
        <v>200</v>
      </c>
      <c r="B162" s="33">
        <v>0</v>
      </c>
      <c r="C162" s="33">
        <f>IFERROR((VLOOKUP(A162,TAB_DIN_Outros!A$137:H$163,2,0)),0)</f>
        <v>1348870.7749615863</v>
      </c>
      <c r="D162" s="33">
        <f>IFERROR((VLOOKUP(A162,TAB_DIN_Outros!A$137:H$163,3,0)),0)</f>
        <v>1716785.1981150091</v>
      </c>
      <c r="E162" s="33">
        <v>0</v>
      </c>
      <c r="F162" s="33">
        <f>IFERROR((VLOOKUP(A162,TAB_DIN_Outros!A$137:H$163,4,0)),0)</f>
        <v>3995687.3943644185</v>
      </c>
      <c r="G162" s="33">
        <f>IFERROR((VLOOKUP(A162,TAB_DIN_Outros!A$137:H$163,5,0)),0)</f>
        <v>0</v>
      </c>
      <c r="H162" s="33">
        <f>IFERROR((VLOOKUP(A162,TAB_DIN_Outros!A$137:H$163,6,0)),0)</f>
        <v>0</v>
      </c>
      <c r="I162" s="33">
        <f>IFERROR((VLOOKUP(A162,TAB_DIN_Outros!A$137:H$163,7,0)),0)</f>
        <v>668851.93164557707</v>
      </c>
      <c r="J162" s="33">
        <f>IFERROR((VLOOKUP(A162,TAB_DIN_Outros!A$137:H$163,8,0)),0)</f>
        <v>0</v>
      </c>
      <c r="K162" s="33">
        <v>0</v>
      </c>
      <c r="L162" s="69">
        <f t="shared" si="13"/>
        <v>7730195.2990865903</v>
      </c>
      <c r="M162" s="25" t="s">
        <v>200</v>
      </c>
      <c r="N162" s="28">
        <f>B162/Formato_Análises_Outros!$R$31</f>
        <v>0</v>
      </c>
      <c r="O162" s="28">
        <f>C162/Formato_Análises_Outros!$R$31</f>
        <v>2.7832072060049572E-3</v>
      </c>
      <c r="P162" s="28">
        <f>D162/Formato_Análises_Outros!$R$31</f>
        <v>3.5423474385027102E-3</v>
      </c>
      <c r="Q162" s="28">
        <f>E162/Formato_Análises_Outros!$R$31</f>
        <v>0</v>
      </c>
      <c r="R162" s="28">
        <f>F162/Formato_Análises_Outros!$R$31</f>
        <v>8.2445451079292027E-3</v>
      </c>
      <c r="S162" s="28">
        <f>G162/Formato_Análises_Outros!$R$31</f>
        <v>0</v>
      </c>
      <c r="T162" s="28">
        <f>H162/Formato_Análises_Outros!$R$31</f>
        <v>0</v>
      </c>
      <c r="U162" s="28">
        <f>I162/Formato_Análises_Outros!$R$31</f>
        <v>1.3800829185874526E-3</v>
      </c>
      <c r="V162" s="28">
        <f>J162/Formato_Análises_Outros!$R$31</f>
        <v>0</v>
      </c>
      <c r="W162" s="28">
        <f>K162/Formato_Análises_Outros!$R$31</f>
        <v>0</v>
      </c>
      <c r="X162" s="1">
        <f t="shared" si="14"/>
        <v>1.5950182671024323E-2</v>
      </c>
    </row>
    <row r="163" spans="1:24" x14ac:dyDescent="0.25">
      <c r="A163" s="25" t="s">
        <v>198</v>
      </c>
      <c r="B163" s="33">
        <v>0</v>
      </c>
      <c r="C163" s="33">
        <f>IFERROR((VLOOKUP(A163,TAB_DIN_Outros!A$137:H$163,2,0)),0)</f>
        <v>2989943.1275159903</v>
      </c>
      <c r="D163" s="33">
        <f>IFERROR((VLOOKUP(A163,TAB_DIN_Outros!A$137:H$163,3,0)),0)</f>
        <v>1620065.9631580648</v>
      </c>
      <c r="E163" s="33">
        <v>0</v>
      </c>
      <c r="F163" s="33">
        <f>IFERROR((VLOOKUP(A163,TAB_DIN_Outros!A$137:H$163,4,0)),0)</f>
        <v>4115377.4476236366</v>
      </c>
      <c r="G163" s="33">
        <f>IFERROR((VLOOKUP(A163,TAB_DIN_Outros!A$137:H$163,5,0)),0)</f>
        <v>15352.878559697743</v>
      </c>
      <c r="H163" s="33">
        <f>IFERROR((VLOOKUP(A163,TAB_DIN_Outros!A$137:H$163,6,0)),0)</f>
        <v>0</v>
      </c>
      <c r="I163" s="33">
        <f>IFERROR((VLOOKUP(A163,TAB_DIN_Outros!A$137:H$163,7,0)),0)</f>
        <v>1007622.0297732193</v>
      </c>
      <c r="J163" s="33">
        <f>IFERROR((VLOOKUP(A163,TAB_DIN_Outros!A$137:H$163,8,0)),0)</f>
        <v>683954.92329297564</v>
      </c>
      <c r="K163" s="33">
        <v>0</v>
      </c>
      <c r="L163" s="69">
        <f t="shared" si="13"/>
        <v>10432316.369923582</v>
      </c>
      <c r="M163" s="25" t="s">
        <v>198</v>
      </c>
      <c r="N163" s="28">
        <f>B163/Formato_Análises_Outros!$R$31</f>
        <v>0</v>
      </c>
      <c r="O163" s="28">
        <f>C163/Formato_Análises_Outros!$R$31</f>
        <v>6.1693317199229027E-3</v>
      </c>
      <c r="P163" s="28">
        <f>D163/Formato_Análises_Outros!$R$31</f>
        <v>3.3427807515462671E-3</v>
      </c>
      <c r="Q163" s="28">
        <f>E163/Formato_Análises_Outros!$R$31</f>
        <v>0</v>
      </c>
      <c r="R163" s="28">
        <f>F163/Formato_Análises_Outros!$R$31</f>
        <v>8.4915088830378009E-3</v>
      </c>
      <c r="S163" s="28">
        <f>G163/Formato_Análises_Outros!$R$31</f>
        <v>3.1678529206392403E-5</v>
      </c>
      <c r="T163" s="28">
        <f>H163/Formato_Análises_Outros!$R$31</f>
        <v>0</v>
      </c>
      <c r="U163" s="28">
        <f>I163/Formato_Análises_Outros!$R$31</f>
        <v>2.0790878905905799E-3</v>
      </c>
      <c r="V163" s="28">
        <f>J163/Formato_Análises_Outros!$R$31</f>
        <v>1.4112458409114754E-3</v>
      </c>
      <c r="W163" s="28">
        <f>K163/Formato_Análises_Outros!$R$31</f>
        <v>0</v>
      </c>
      <c r="X163" s="1">
        <f t="shared" si="14"/>
        <v>2.1525633615215416E-2</v>
      </c>
    </row>
    <row r="164" spans="1:24" x14ac:dyDescent="0.25">
      <c r="A164" s="25" t="s">
        <v>173</v>
      </c>
      <c r="B164" s="33">
        <v>0</v>
      </c>
      <c r="C164" s="33">
        <f>IFERROR((VLOOKUP(A164,TAB_DIN_Outros!A$137:H$163,2,0)),0)</f>
        <v>45963.303099834593</v>
      </c>
      <c r="D164" s="33">
        <f>IFERROR((VLOOKUP(A164,TAB_DIN_Outros!A$137:H$163,3,0)),0)</f>
        <v>791043.74289382529</v>
      </c>
      <c r="E164" s="33">
        <v>0</v>
      </c>
      <c r="F164" s="33">
        <f>IFERROR((VLOOKUP(A164,TAB_DIN_Outros!A$137:H$163,4,0)),0)</f>
        <v>253837.4366063113</v>
      </c>
      <c r="G164" s="33">
        <f>IFERROR((VLOOKUP(A164,TAB_DIN_Outros!A$137:H$163,5,0)),0)</f>
        <v>6237.061776345362</v>
      </c>
      <c r="H164" s="33">
        <f>IFERROR((VLOOKUP(A164,TAB_DIN_Outros!A$137:H$163,6,0)),0)</f>
        <v>0</v>
      </c>
      <c r="I164" s="33">
        <f>IFERROR((VLOOKUP(A164,TAB_DIN_Outros!A$137:H$163,7,0)),0)</f>
        <v>136064.14596339897</v>
      </c>
      <c r="J164" s="33">
        <f>IFERROR((VLOOKUP(A164,TAB_DIN_Outros!A$137:H$163,8,0)),0)</f>
        <v>0</v>
      </c>
      <c r="K164" s="33">
        <v>0</v>
      </c>
      <c r="L164" s="69">
        <f t="shared" si="13"/>
        <v>1233145.6903397155</v>
      </c>
      <c r="M164" s="25" t="s">
        <v>173</v>
      </c>
      <c r="N164" s="28">
        <f>B164/Formato_Análises_Outros!$R$31</f>
        <v>0</v>
      </c>
      <c r="O164" s="28">
        <f>C164/Formato_Análises_Outros!$R$31</f>
        <v>9.4838882103359922E-5</v>
      </c>
      <c r="P164" s="28">
        <f>D164/Formato_Análises_Outros!$R$31</f>
        <v>1.6322087232929531E-3</v>
      </c>
      <c r="Q164" s="28">
        <f>E164/Formato_Análises_Outros!$R$31</f>
        <v>0</v>
      </c>
      <c r="R164" s="28">
        <f>F164/Formato_Análises_Outros!$R$31</f>
        <v>5.2375823972954831E-4</v>
      </c>
      <c r="S164" s="28">
        <f>G164/Formato_Análises_Outros!$R$31</f>
        <v>1.286930935301556E-5</v>
      </c>
      <c r="T164" s="28">
        <f>H164/Formato_Análises_Outros!$R$31</f>
        <v>0</v>
      </c>
      <c r="U164" s="28">
        <f>I164/Formato_Análises_Outros!$R$31</f>
        <v>2.8074943764351849E-4</v>
      </c>
      <c r="V164" s="28">
        <f>J164/Formato_Análises_Outros!$R$31</f>
        <v>0</v>
      </c>
      <c r="W164" s="28">
        <f>K164/Formato_Análises_Outros!$R$31</f>
        <v>0</v>
      </c>
      <c r="X164" s="1">
        <f t="shared" si="14"/>
        <v>2.5444245921223954E-3</v>
      </c>
    </row>
    <row r="165" spans="1:24" x14ac:dyDescent="0.25">
      <c r="A165" s="25" t="s">
        <v>169</v>
      </c>
      <c r="B165" s="33">
        <v>0</v>
      </c>
      <c r="C165" s="33">
        <f>IFERROR((VLOOKUP(A165,TAB_DIN_Outros!A$137:H$163,2,0)),0)</f>
        <v>264781.90559180663</v>
      </c>
      <c r="D165" s="33">
        <f>IFERROR((VLOOKUP(A165,TAB_DIN_Outros!A$137:H$163,3,0)),0)</f>
        <v>856476.55865770788</v>
      </c>
      <c r="E165" s="33">
        <v>0</v>
      </c>
      <c r="F165" s="33">
        <f>IFERROR((VLOOKUP(A165,TAB_DIN_Outros!A$137:H$163,4,0)),0)</f>
        <v>954336.89569971745</v>
      </c>
      <c r="G165" s="33">
        <f>IFERROR((VLOOKUP(A165,TAB_DIN_Outros!A$137:H$163,5,0)),0)</f>
        <v>0</v>
      </c>
      <c r="H165" s="33">
        <f>IFERROR((VLOOKUP(A165,TAB_DIN_Outros!A$137:H$163,6,0)),0)</f>
        <v>0</v>
      </c>
      <c r="I165" s="33">
        <f>IFERROR((VLOOKUP(A165,TAB_DIN_Outros!A$137:H$163,7,0)),0)</f>
        <v>224228.00414839014</v>
      </c>
      <c r="J165" s="33">
        <f>IFERROR((VLOOKUP(A165,TAB_DIN_Outros!A$137:H$163,8,0)),0)</f>
        <v>0</v>
      </c>
      <c r="K165" s="33">
        <v>0</v>
      </c>
      <c r="L165" s="69">
        <f t="shared" si="13"/>
        <v>2299823.3640976222</v>
      </c>
      <c r="M165" s="25" t="s">
        <v>169</v>
      </c>
      <c r="N165" s="28">
        <f>B165/Formato_Análises_Outros!$R$31</f>
        <v>0</v>
      </c>
      <c r="O165" s="28">
        <f>C165/Formato_Análises_Outros!$R$31</f>
        <v>5.4634062902269296E-4</v>
      </c>
      <c r="P165" s="28">
        <f>D165/Formato_Análises_Outros!$R$31</f>
        <v>1.7672202364220882E-3</v>
      </c>
      <c r="Q165" s="28">
        <f>E165/Formato_Análises_Outros!$R$31</f>
        <v>0</v>
      </c>
      <c r="R165" s="28">
        <f>F165/Formato_Análises_Outros!$R$31</f>
        <v>1.9691414287951316E-3</v>
      </c>
      <c r="S165" s="28">
        <f>G165/Formato_Análises_Outros!$R$31</f>
        <v>0</v>
      </c>
      <c r="T165" s="28">
        <f>H165/Formato_Análises_Outros!$R$31</f>
        <v>0</v>
      </c>
      <c r="U165" s="28">
        <f>I165/Formato_Análises_Outros!$R$31</f>
        <v>4.6266329474866226E-4</v>
      </c>
      <c r="V165" s="28">
        <f>J165/Formato_Análises_Outros!$R$31</f>
        <v>0</v>
      </c>
      <c r="W165" s="28">
        <f>K165/Formato_Análises_Outros!$R$31</f>
        <v>0</v>
      </c>
      <c r="X165" s="1">
        <f t="shared" si="14"/>
        <v>4.7453655889885754E-3</v>
      </c>
    </row>
    <row r="166" spans="1:24" x14ac:dyDescent="0.25">
      <c r="A166" s="25" t="s">
        <v>163</v>
      </c>
      <c r="B166" s="33">
        <v>0</v>
      </c>
      <c r="C166" s="33">
        <f>IFERROR((VLOOKUP(A166,TAB_DIN_Outros!A$137:H$163,2,0)),0)</f>
        <v>600785.91448792943</v>
      </c>
      <c r="D166" s="33">
        <f>IFERROR((VLOOKUP(A166,TAB_DIN_Outros!A$137:H$163,3,0)),0)</f>
        <v>320464.79847696499</v>
      </c>
      <c r="E166" s="33">
        <v>0</v>
      </c>
      <c r="F166" s="33">
        <f>IFERROR((VLOOKUP(A166,TAB_DIN_Outros!A$137:H$163,4,0)),0)</f>
        <v>1604622.0853181656</v>
      </c>
      <c r="G166" s="33">
        <f>IFERROR((VLOOKUP(A166,TAB_DIN_Outros!A$137:H$163,5,0)),0)</f>
        <v>0</v>
      </c>
      <c r="H166" s="33">
        <f>IFERROR((VLOOKUP(A166,TAB_DIN_Outros!A$137:H$163,6,0)),0)</f>
        <v>0</v>
      </c>
      <c r="I166" s="33">
        <f>IFERROR((VLOOKUP(A166,TAB_DIN_Outros!A$137:H$163,7,0)),0)</f>
        <v>303330.9340047536</v>
      </c>
      <c r="J166" s="33">
        <f>IFERROR((VLOOKUP(A166,TAB_DIN_Outros!A$137:H$163,8,0)),0)</f>
        <v>0</v>
      </c>
      <c r="K166" s="33">
        <v>0</v>
      </c>
      <c r="L166" s="69">
        <f t="shared" si="13"/>
        <v>2829203.7322878139</v>
      </c>
      <c r="M166" s="25" t="s">
        <v>163</v>
      </c>
      <c r="N166" s="28">
        <f>B166/Formato_Análises_Outros!$R$31</f>
        <v>0</v>
      </c>
      <c r="O166" s="28">
        <f>C166/Formato_Análises_Outros!$R$31</f>
        <v>1.2396381606805161E-3</v>
      </c>
      <c r="P166" s="28">
        <f>D166/Formato_Análises_Outros!$R$31</f>
        <v>6.6123453257960598E-4</v>
      </c>
      <c r="Q166" s="28">
        <f>E166/Formato_Análises_Outros!$R$31</f>
        <v>0</v>
      </c>
      <c r="R166" s="28">
        <f>F166/Formato_Análises_Outros!$R$31</f>
        <v>3.3109144579838673E-3</v>
      </c>
      <c r="S166" s="28">
        <f>G166/Formato_Análises_Outros!$R$31</f>
        <v>0</v>
      </c>
      <c r="T166" s="28">
        <f>H166/Formato_Análises_Outros!$R$31</f>
        <v>0</v>
      </c>
      <c r="U166" s="28">
        <f>I166/Formato_Análises_Outros!$R$31</f>
        <v>6.2588118669135422E-4</v>
      </c>
      <c r="V166" s="28">
        <f>J166/Formato_Análises_Outros!$R$31</f>
        <v>0</v>
      </c>
      <c r="W166" s="28">
        <f>K166/Formato_Análises_Outros!$R$31</f>
        <v>0</v>
      </c>
      <c r="X166" s="1">
        <f t="shared" si="14"/>
        <v>5.8376683379353436E-3</v>
      </c>
    </row>
    <row r="167" spans="1:24" x14ac:dyDescent="0.25">
      <c r="A167" s="25" t="s">
        <v>155</v>
      </c>
      <c r="B167" s="33">
        <v>0</v>
      </c>
      <c r="C167" s="33">
        <f>IFERROR((VLOOKUP(A167,TAB_DIN_Outros!A$137:H$163,2,0)),0)</f>
        <v>552072.41091978492</v>
      </c>
      <c r="D167" s="33">
        <f>IFERROR((VLOOKUP(A167,TAB_DIN_Outros!A$137:H$163,3,0)),0)</f>
        <v>18474734.532680325</v>
      </c>
      <c r="E167" s="33">
        <v>0</v>
      </c>
      <c r="F167" s="33">
        <f>IFERROR((VLOOKUP(A167,TAB_DIN_Outros!A$137:H$163,4,0)),0)</f>
        <v>471886.15629911888</v>
      </c>
      <c r="G167" s="33">
        <f>IFERROR((VLOOKUP(A167,TAB_DIN_Outros!A$137:H$163,5,0)),0)</f>
        <v>62357.617866281988</v>
      </c>
      <c r="H167" s="33">
        <f>IFERROR((VLOOKUP(A167,TAB_DIN_Outros!A$137:H$163,6,0)),0)</f>
        <v>0</v>
      </c>
      <c r="I167" s="33">
        <f>IFERROR((VLOOKUP(A167,TAB_DIN_Outros!A$137:H$163,7,0)),0)</f>
        <v>241956.97502445843</v>
      </c>
      <c r="J167" s="33">
        <f>IFERROR((VLOOKUP(A167,TAB_DIN_Outros!A$137:H$163,8,0)),0)</f>
        <v>0</v>
      </c>
      <c r="K167" s="33">
        <v>0</v>
      </c>
      <c r="L167" s="69">
        <f t="shared" si="13"/>
        <v>19803007.692789968</v>
      </c>
      <c r="M167" s="25" t="s">
        <v>155</v>
      </c>
      <c r="N167" s="28">
        <f>B167/Formato_Análises_Outros!$R$31</f>
        <v>0</v>
      </c>
      <c r="O167" s="28">
        <f>C167/Formato_Análises_Outros!$R$31</f>
        <v>1.1391246224844876E-3</v>
      </c>
      <c r="P167" s="28">
        <f>D167/Formato_Análises_Outros!$R$31</f>
        <v>3.8120044732860965E-2</v>
      </c>
      <c r="Q167" s="28">
        <f>E167/Formato_Análises_Outros!$R$31</f>
        <v>0</v>
      </c>
      <c r="R167" s="28">
        <f>F167/Formato_Análises_Outros!$R$31</f>
        <v>9.7367144058932659E-4</v>
      </c>
      <c r="S167" s="28">
        <f>G167/Formato_Análises_Outros!$R$31</f>
        <v>1.2866627005072597E-4</v>
      </c>
      <c r="T167" s="28">
        <f>H167/Formato_Análises_Outros!$R$31</f>
        <v>0</v>
      </c>
      <c r="U167" s="28">
        <f>I167/Formato_Análises_Outros!$R$31</f>
        <v>4.9924455991747017E-4</v>
      </c>
      <c r="V167" s="28">
        <f>J167/Formato_Análises_Outros!$R$31</f>
        <v>0</v>
      </c>
      <c r="W167" s="28">
        <f>K167/Formato_Análises_Outros!$R$31</f>
        <v>0</v>
      </c>
      <c r="X167" s="1">
        <f t="shared" si="14"/>
        <v>4.0860751625902969E-2</v>
      </c>
    </row>
    <row r="168" spans="1:24" x14ac:dyDescent="0.25">
      <c r="A168" s="25" t="s">
        <v>223</v>
      </c>
      <c r="B168" s="29">
        <f>SUM(B141:B167)</f>
        <v>0</v>
      </c>
      <c r="C168" s="29">
        <f t="shared" ref="C168:K168" si="15">SUM(C141:C167)</f>
        <v>22495741.393436022</v>
      </c>
      <c r="D168" s="29">
        <f t="shared" si="15"/>
        <v>116106768.82499495</v>
      </c>
      <c r="E168" s="29">
        <f t="shared" si="15"/>
        <v>0</v>
      </c>
      <c r="F168" s="29">
        <f t="shared" si="15"/>
        <v>325382806.90916145</v>
      </c>
      <c r="G168" s="29">
        <f t="shared" si="15"/>
        <v>1769041.8958789327</v>
      </c>
      <c r="H168" s="29">
        <f t="shared" si="15"/>
        <v>75070.072867119306</v>
      </c>
      <c r="I168" s="29">
        <f t="shared" si="15"/>
        <v>18113243.503162704</v>
      </c>
      <c r="J168" s="29">
        <f t="shared" si="15"/>
        <v>703519.76853628224</v>
      </c>
      <c r="K168" s="29">
        <f t="shared" si="15"/>
        <v>0</v>
      </c>
      <c r="L168" s="69">
        <f t="shared" si="13"/>
        <v>484646192.3680374</v>
      </c>
      <c r="M168" s="25" t="s">
        <v>223</v>
      </c>
      <c r="N168" s="28">
        <f>B168/Formato_Análises_Outros!$R$31</f>
        <v>0</v>
      </c>
      <c r="O168" s="28">
        <f>C168/Formato_Análises_Outros!$R$31</f>
        <v>4.6416833037559266E-2</v>
      </c>
      <c r="P168" s="28">
        <f>D168/Formato_Análises_Outros!$R$31</f>
        <v>0.23957016614054852</v>
      </c>
      <c r="Q168" s="28">
        <f>E168/Formato_Análises_Outros!$R$31</f>
        <v>0</v>
      </c>
      <c r="R168" s="28">
        <f>F168/Formato_Análises_Outros!$R$31</f>
        <v>0.67138215884726837</v>
      </c>
      <c r="S168" s="28">
        <f>G168/Formato_Análises_Outros!$R$31</f>
        <v>3.6501718650366138E-3</v>
      </c>
      <c r="T168" s="28">
        <f>H168/Formato_Análises_Outros!$R$31</f>
        <v>1.548966525463003E-4</v>
      </c>
      <c r="U168" s="28">
        <f>I168/Formato_Análises_Outros!$R$31</f>
        <v>3.7374158279588045E-2</v>
      </c>
      <c r="V168" s="28">
        <f>J168/Formato_Análises_Outros!$R$31</f>
        <v>1.4516151774530677E-3</v>
      </c>
      <c r="W168" s="28">
        <f>K168/Formato_Análises_Outros!$R$31</f>
        <v>0</v>
      </c>
      <c r="X168" s="1">
        <f t="shared" si="14"/>
        <v>1</v>
      </c>
    </row>
    <row r="169" spans="1:24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M169" s="25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4" x14ac:dyDescent="0.25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M170" s="25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4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24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24" x14ac:dyDescent="0.25">
      <c r="A173" s="2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N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</row>
    <row r="174" spans="1:24" x14ac:dyDescent="0.25">
      <c r="A174" s="25"/>
      <c r="B174" s="25" t="s">
        <v>224</v>
      </c>
      <c r="C174" s="25" t="s">
        <v>228</v>
      </c>
      <c r="D174" s="25" t="s">
        <v>15</v>
      </c>
      <c r="E174" s="25" t="s">
        <v>229</v>
      </c>
      <c r="F174" s="25" t="s">
        <v>226</v>
      </c>
      <c r="G174" s="25" t="s">
        <v>227</v>
      </c>
      <c r="H174" s="25" t="s">
        <v>131</v>
      </c>
      <c r="I174" s="25" t="s">
        <v>130</v>
      </c>
      <c r="J174" s="25" t="s">
        <v>129</v>
      </c>
      <c r="K174" s="25" t="s">
        <v>230</v>
      </c>
      <c r="L174" s="25" t="s">
        <v>404</v>
      </c>
      <c r="N174" s="25" t="s">
        <v>224</v>
      </c>
      <c r="O174" s="25" t="s">
        <v>228</v>
      </c>
      <c r="P174" s="25" t="s">
        <v>15</v>
      </c>
      <c r="Q174" s="25" t="s">
        <v>229</v>
      </c>
      <c r="R174" s="25" t="s">
        <v>226</v>
      </c>
      <c r="S174" s="25" t="s">
        <v>227</v>
      </c>
      <c r="T174" s="25" t="s">
        <v>131</v>
      </c>
      <c r="U174" s="25" t="s">
        <v>130</v>
      </c>
      <c r="V174" s="25" t="s">
        <v>129</v>
      </c>
      <c r="W174" s="25" t="s">
        <v>230</v>
      </c>
    </row>
    <row r="175" spans="1:24" x14ac:dyDescent="0.25">
      <c r="A175" s="25" t="s">
        <v>132</v>
      </c>
      <c r="B175" s="34">
        <v>0</v>
      </c>
      <c r="C175" s="34">
        <f>IFERROR((VLOOKUP(A175,TAB_DIN_Outros!A$173:H$199,2,0)),0)</f>
        <v>167980.34651321598</v>
      </c>
      <c r="D175" s="34">
        <f>IFERROR((VLOOKUP(A175,TAB_DIN_Outros!A$173:H$199,3,0)),0)</f>
        <v>336127.19261837745</v>
      </c>
      <c r="E175" s="34">
        <v>0</v>
      </c>
      <c r="F175" s="34">
        <f>IFERROR((VLOOKUP(A175,TAB_DIN_Outros!A$173:H$199,4,0)),0)</f>
        <v>86830.901950333951</v>
      </c>
      <c r="G175" s="34">
        <f>IFERROR((VLOOKUP(A175,TAB_DIN_Outros!A$173:H$199,5,0)),0)</f>
        <v>11566.262637197915</v>
      </c>
      <c r="H175" s="34">
        <f>IFERROR((VLOOKUP(A175,TAB_DIN_Outros!A$173:H$199,6,0)),0)</f>
        <v>0</v>
      </c>
      <c r="I175" s="34">
        <f>IFERROR((VLOOKUP(A175,TAB_DIN_Outros!A$173:H$199,7,0)),0)</f>
        <v>103884.82736796522</v>
      </c>
      <c r="J175" s="34">
        <f>IFERROR((VLOOKUP(A175,TAB_DIN_Outros!A$173:H$199,8,0)),0)</f>
        <v>0</v>
      </c>
      <c r="K175" s="34">
        <v>0</v>
      </c>
      <c r="L175" s="69">
        <f>SUM(B175:K175)</f>
        <v>706389.53108709061</v>
      </c>
      <c r="M175" s="25" t="s">
        <v>132</v>
      </c>
      <c r="N175" s="28">
        <f>B175/Formato_Análises_Outros!$S$31</f>
        <v>0</v>
      </c>
      <c r="O175" s="28">
        <f>C175/Formato_Análises_Outros!$S$31</f>
        <v>3.4283257495663037E-4</v>
      </c>
      <c r="P175" s="28">
        <f>D175/Formato_Análises_Outros!$S$31</f>
        <v>6.8600496040312317E-4</v>
      </c>
      <c r="Q175" s="28">
        <f>E175/Formato_Análises_Outros!$S$31</f>
        <v>0</v>
      </c>
      <c r="R175" s="28">
        <f>F175/Formato_Análises_Outros!$S$31</f>
        <v>1.7721395579510627E-4</v>
      </c>
      <c r="S175" s="28">
        <f>G175/Formato_Análises_Outros!$S$31</f>
        <v>2.3605687717897734E-5</v>
      </c>
      <c r="T175" s="28">
        <f>H175/Formato_Análises_Outros!$S$31</f>
        <v>0</v>
      </c>
      <c r="U175" s="28">
        <f>I175/Formato_Análises_Outros!$S$31</f>
        <v>2.1201946301904135E-4</v>
      </c>
      <c r="V175" s="28">
        <f>J175/Formato_Análises_Outros!$S$31</f>
        <v>0</v>
      </c>
      <c r="W175" s="28">
        <f>K175/Formato_Análises_Outros!$S$31</f>
        <v>0</v>
      </c>
      <c r="X175" s="1">
        <f>L175/$L$202</f>
        <v>1.4416766418917991E-3</v>
      </c>
    </row>
    <row r="176" spans="1:24" x14ac:dyDescent="0.25">
      <c r="A176" s="25" t="s">
        <v>134</v>
      </c>
      <c r="B176" s="34">
        <v>0</v>
      </c>
      <c r="C176" s="34">
        <f>IFERROR((VLOOKUP(A176,TAB_DIN_Outros!A$173:H$199,2,0)),0)</f>
        <v>177417.5979747173</v>
      </c>
      <c r="D176" s="34">
        <f>IFERROR((VLOOKUP(A176,TAB_DIN_Outros!A$173:H$199,3,0)),0)</f>
        <v>339468.10246331675</v>
      </c>
      <c r="E176" s="34">
        <v>0</v>
      </c>
      <c r="F176" s="34">
        <f>IFERROR((VLOOKUP(A176,TAB_DIN_Outros!A$173:H$199,4,0)),0)</f>
        <v>263199.00659549312</v>
      </c>
      <c r="G176" s="34">
        <f>IFERROR((VLOOKUP(A176,TAB_DIN_Outros!A$173:H$199,5,0)),0)</f>
        <v>0</v>
      </c>
      <c r="H176" s="34">
        <f>IFERROR((VLOOKUP(A176,TAB_DIN_Outros!A$173:H$199,6,0)),0)</f>
        <v>0</v>
      </c>
      <c r="I176" s="34">
        <f>IFERROR((VLOOKUP(A176,TAB_DIN_Outros!A$173:H$199,7,0)),0)</f>
        <v>227232.36523375695</v>
      </c>
      <c r="J176" s="34">
        <f>IFERROR((VLOOKUP(A176,TAB_DIN_Outros!A$173:H$199,8,0)),0)</f>
        <v>0</v>
      </c>
      <c r="K176" s="34">
        <v>0</v>
      </c>
      <c r="L176" s="69">
        <f t="shared" ref="L176:L202" si="16">SUM(B176:K176)</f>
        <v>1007317.072267284</v>
      </c>
      <c r="M176" s="25" t="s">
        <v>134</v>
      </c>
      <c r="N176" s="28">
        <f>B176/Formato_Análises_Outros!$S$31</f>
        <v>0</v>
      </c>
      <c r="O176" s="28">
        <f>C176/Formato_Análises_Outros!$S$31</f>
        <v>3.620931449353045E-4</v>
      </c>
      <c r="P176" s="28">
        <f>D176/Formato_Análises_Outros!$S$31</f>
        <v>6.9282345285544332E-4</v>
      </c>
      <c r="Q176" s="28">
        <f>E176/Formato_Análises_Outros!$S$31</f>
        <v>0</v>
      </c>
      <c r="R176" s="28">
        <f>F176/Formato_Análises_Outros!$S$31</f>
        <v>5.3716518051152428E-4</v>
      </c>
      <c r="S176" s="28">
        <f>G176/Formato_Análises_Outros!$S$31</f>
        <v>0</v>
      </c>
      <c r="T176" s="28">
        <f>H176/Formato_Análises_Outros!$S$31</f>
        <v>0</v>
      </c>
      <c r="U176" s="28">
        <f>I176/Formato_Análises_Outros!$S$31</f>
        <v>4.6376054403748565E-4</v>
      </c>
      <c r="V176" s="28">
        <f>J176/Formato_Análises_Outros!$S$31</f>
        <v>0</v>
      </c>
      <c r="W176" s="28">
        <f>K176/Formato_Análises_Outros!$S$31</f>
        <v>0</v>
      </c>
      <c r="X176" s="1">
        <f t="shared" ref="X176:X202" si="17">L176/$L$202</f>
        <v>2.0558423223397577E-3</v>
      </c>
    </row>
    <row r="177" spans="1:24" x14ac:dyDescent="0.25">
      <c r="A177" s="25" t="s">
        <v>139</v>
      </c>
      <c r="B177" s="34">
        <v>0</v>
      </c>
      <c r="C177" s="34">
        <f>IFERROR((VLOOKUP(A177,TAB_DIN_Outros!A$173:H$199,2,0)),0)</f>
        <v>128541.77923418996</v>
      </c>
      <c r="D177" s="34">
        <f>IFERROR((VLOOKUP(A177,TAB_DIN_Outros!A$173:H$199,3,0)),0)</f>
        <v>0</v>
      </c>
      <c r="E177" s="34">
        <v>0</v>
      </c>
      <c r="F177" s="34">
        <f>IFERROR((VLOOKUP(A177,TAB_DIN_Outros!A$173:H$199,4,0)),0)</f>
        <v>4953784.5683616195</v>
      </c>
      <c r="G177" s="34">
        <f>IFERROR((VLOOKUP(A177,TAB_DIN_Outros!A$173:H$199,5,0)),0)</f>
        <v>0</v>
      </c>
      <c r="H177" s="34">
        <f>IFERROR((VLOOKUP(A177,TAB_DIN_Outros!A$173:H$199,6,0)),0)</f>
        <v>0</v>
      </c>
      <c r="I177" s="34">
        <f>IFERROR((VLOOKUP(A177,TAB_DIN_Outros!A$173:H$199,7,0)),0)</f>
        <v>159475.21981645876</v>
      </c>
      <c r="J177" s="34">
        <f>IFERROR((VLOOKUP(A177,TAB_DIN_Outros!A$173:H$199,8,0)),0)</f>
        <v>0</v>
      </c>
      <c r="K177" s="34">
        <v>0</v>
      </c>
      <c r="L177" s="69">
        <f t="shared" si="16"/>
        <v>5241801.5674122674</v>
      </c>
      <c r="M177" s="25" t="s">
        <v>139</v>
      </c>
      <c r="N177" s="28">
        <f>B177/Formato_Análises_Outros!$S$31</f>
        <v>0</v>
      </c>
      <c r="O177" s="28">
        <f>C177/Formato_Análises_Outros!$S$31</f>
        <v>2.6234205416939628E-4</v>
      </c>
      <c r="P177" s="28">
        <f>D177/Formato_Análises_Outros!$S$31</f>
        <v>0</v>
      </c>
      <c r="Q177" s="28">
        <f>E177/Formato_Análises_Outros!$S$31</f>
        <v>0</v>
      </c>
      <c r="R177" s="28">
        <f>F177/Formato_Análises_Outros!$S$31</f>
        <v>1.0110222740957481E-2</v>
      </c>
      <c r="S177" s="28">
        <f>G177/Formato_Análises_Outros!$S$31</f>
        <v>0</v>
      </c>
      <c r="T177" s="28">
        <f>H177/Formato_Análises_Outros!$S$31</f>
        <v>0</v>
      </c>
      <c r="U177" s="28">
        <f>I177/Formato_Análises_Outros!$S$31</f>
        <v>3.2547438665480872E-4</v>
      </c>
      <c r="V177" s="28">
        <f>J177/Formato_Análises_Outros!$S$31</f>
        <v>0</v>
      </c>
      <c r="W177" s="28">
        <f>K177/Formato_Análises_Outros!$S$31</f>
        <v>0</v>
      </c>
      <c r="X177" s="1">
        <f t="shared" si="17"/>
        <v>1.0698039181781685E-2</v>
      </c>
    </row>
    <row r="178" spans="1:24" x14ac:dyDescent="0.25">
      <c r="A178" s="25" t="s">
        <v>143</v>
      </c>
      <c r="B178" s="34">
        <v>0</v>
      </c>
      <c r="C178" s="34">
        <f>IFERROR((VLOOKUP(A178,TAB_DIN_Outros!A$173:H$199,2,0)),0)</f>
        <v>0</v>
      </c>
      <c r="D178" s="34">
        <f>IFERROR((VLOOKUP(A178,TAB_DIN_Outros!A$173:H$199,3,0)),0)</f>
        <v>136475.07536516714</v>
      </c>
      <c r="E178" s="34">
        <v>0</v>
      </c>
      <c r="F178" s="34">
        <f>IFERROR((VLOOKUP(A178,TAB_DIN_Outros!A$173:H$199,4,0)),0)</f>
        <v>0</v>
      </c>
      <c r="G178" s="34">
        <f>IFERROR((VLOOKUP(A178,TAB_DIN_Outros!A$173:H$199,5,0)),0)</f>
        <v>0</v>
      </c>
      <c r="H178" s="34">
        <f>IFERROR((VLOOKUP(A178,TAB_DIN_Outros!A$173:H$199,6,0)),0)</f>
        <v>0</v>
      </c>
      <c r="I178" s="34">
        <f>IFERROR((VLOOKUP(A178,TAB_DIN_Outros!A$173:H$199,7,0)),0)</f>
        <v>389943.40908712381</v>
      </c>
      <c r="J178" s="34">
        <f>IFERROR((VLOOKUP(A178,TAB_DIN_Outros!A$173:H$199,8,0)),0)</f>
        <v>0</v>
      </c>
      <c r="K178" s="34">
        <v>0</v>
      </c>
      <c r="L178" s="69">
        <f t="shared" si="16"/>
        <v>526418.48445229093</v>
      </c>
      <c r="M178" s="25" t="s">
        <v>143</v>
      </c>
      <c r="N178" s="28">
        <f>B178/Formato_Análises_Outros!$S$31</f>
        <v>0</v>
      </c>
      <c r="O178" s="28">
        <f>C178/Formato_Análises_Outros!$S$31</f>
        <v>0</v>
      </c>
      <c r="P178" s="28">
        <f>D178/Formato_Análises_Outros!$S$31</f>
        <v>2.785331884117727E-4</v>
      </c>
      <c r="Q178" s="28">
        <f>E178/Formato_Análises_Outros!$S$31</f>
        <v>0</v>
      </c>
      <c r="R178" s="28">
        <f>F178/Formato_Análises_Outros!$S$31</f>
        <v>0</v>
      </c>
      <c r="S178" s="28">
        <f>G178/Formato_Análises_Outros!$S$31</f>
        <v>0</v>
      </c>
      <c r="T178" s="28">
        <f>H178/Formato_Análises_Outros!$S$31</f>
        <v>0</v>
      </c>
      <c r="U178" s="28">
        <f>I178/Formato_Análises_Outros!$S$31</f>
        <v>7.9583895258953752E-4</v>
      </c>
      <c r="V178" s="28">
        <f>J178/Formato_Análises_Outros!$S$31</f>
        <v>0</v>
      </c>
      <c r="W178" s="28">
        <f>K178/Formato_Análises_Outros!$S$31</f>
        <v>0</v>
      </c>
      <c r="X178" s="1">
        <f t="shared" si="17"/>
        <v>1.0743721410013101E-3</v>
      </c>
    </row>
    <row r="179" spans="1:24" x14ac:dyDescent="0.25">
      <c r="A179" s="25" t="s">
        <v>146</v>
      </c>
      <c r="B179" s="34">
        <v>0</v>
      </c>
      <c r="C179" s="34">
        <f>IFERROR((VLOOKUP(A179,TAB_DIN_Outros!A$173:H$199,2,0)),0)</f>
        <v>900553.98555986746</v>
      </c>
      <c r="D179" s="34">
        <f>IFERROR((VLOOKUP(A179,TAB_DIN_Outros!A$173:H$199,3,0)),0)</f>
        <v>449387.8576639297</v>
      </c>
      <c r="E179" s="34">
        <v>0</v>
      </c>
      <c r="F179" s="34">
        <f>IFERROR((VLOOKUP(A179,TAB_DIN_Outros!A$173:H$199,4,0)),0)</f>
        <v>874169.25923951971</v>
      </c>
      <c r="G179" s="34">
        <f>IFERROR((VLOOKUP(A179,TAB_DIN_Outros!A$173:H$199,5,0)),0)</f>
        <v>0</v>
      </c>
      <c r="H179" s="34">
        <f>IFERROR((VLOOKUP(A179,TAB_DIN_Outros!A$173:H$199,6,0)),0)</f>
        <v>0</v>
      </c>
      <c r="I179" s="34">
        <f>IFERROR((VLOOKUP(A179,TAB_DIN_Outros!A$173:H$199,7,0)),0)</f>
        <v>1495817.321780117</v>
      </c>
      <c r="J179" s="34">
        <f>IFERROR((VLOOKUP(A179,TAB_DIN_Outros!A$173:H$199,8,0)),0)</f>
        <v>0</v>
      </c>
      <c r="K179" s="34">
        <v>0</v>
      </c>
      <c r="L179" s="69">
        <f t="shared" si="16"/>
        <v>3719928.4242434343</v>
      </c>
      <c r="M179" s="25" t="s">
        <v>146</v>
      </c>
      <c r="N179" s="28">
        <f>B179/Formato_Análises_Outros!$S$31</f>
        <v>0</v>
      </c>
      <c r="O179" s="28">
        <f>C179/Formato_Análises_Outros!$S$31</f>
        <v>1.837948594377112E-3</v>
      </c>
      <c r="P179" s="28">
        <f>D179/Formato_Análises_Outros!$S$31</f>
        <v>9.1715965346605337E-4</v>
      </c>
      <c r="Q179" s="28">
        <f>E179/Formato_Análises_Outros!$S$31</f>
        <v>0</v>
      </c>
      <c r="R179" s="28">
        <f>F179/Formato_Análises_Outros!$S$31</f>
        <v>1.7840997730614639E-3</v>
      </c>
      <c r="S179" s="28">
        <f>G179/Formato_Análises_Outros!$S$31</f>
        <v>0</v>
      </c>
      <c r="T179" s="28">
        <f>H179/Formato_Análises_Outros!$S$31</f>
        <v>0</v>
      </c>
      <c r="U179" s="28">
        <f>I179/Formato_Análises_Outros!$S$31</f>
        <v>3.0528268022727411E-3</v>
      </c>
      <c r="V179" s="28">
        <f>J179/Formato_Análises_Outros!$S$31</f>
        <v>0</v>
      </c>
      <c r="W179" s="28">
        <f>K179/Formato_Análises_Outros!$S$31</f>
        <v>0</v>
      </c>
      <c r="X179" s="1">
        <f t="shared" si="17"/>
        <v>7.592034823177371E-3</v>
      </c>
    </row>
    <row r="180" spans="1:24" x14ac:dyDescent="0.25">
      <c r="A180" s="25" t="s">
        <v>141</v>
      </c>
      <c r="B180" s="34">
        <v>0</v>
      </c>
      <c r="C180" s="34">
        <f>IFERROR((VLOOKUP(A180,TAB_DIN_Outros!A$173:H$199,2,0)),0)</f>
        <v>0</v>
      </c>
      <c r="D180" s="34">
        <f>IFERROR((VLOOKUP(A180,TAB_DIN_Outros!A$173:H$199,3,0)),0)</f>
        <v>105830.96194267251</v>
      </c>
      <c r="E180" s="34">
        <v>0</v>
      </c>
      <c r="F180" s="34">
        <f>IFERROR((VLOOKUP(A180,TAB_DIN_Outros!A$173:H$199,4,0)),0)</f>
        <v>532252.7939241518</v>
      </c>
      <c r="G180" s="34">
        <f>IFERROR((VLOOKUP(A180,TAB_DIN_Outros!A$173:H$199,5,0)),0)</f>
        <v>0</v>
      </c>
      <c r="H180" s="34">
        <f>IFERROR((VLOOKUP(A180,TAB_DIN_Outros!A$173:H$199,6,0)),0)</f>
        <v>0</v>
      </c>
      <c r="I180" s="34">
        <f>IFERROR((VLOOKUP(A180,TAB_DIN_Outros!A$173:H$199,7,0)),0)</f>
        <v>0</v>
      </c>
      <c r="J180" s="34">
        <f>IFERROR((VLOOKUP(A180,TAB_DIN_Outros!A$173:H$199,8,0)),0)</f>
        <v>0</v>
      </c>
      <c r="K180" s="34">
        <v>0</v>
      </c>
      <c r="L180" s="69">
        <f t="shared" si="16"/>
        <v>638083.7558668243</v>
      </c>
      <c r="M180" s="25" t="s">
        <v>141</v>
      </c>
      <c r="N180" s="28">
        <f>B180/Formato_Análises_Outros!$S$31</f>
        <v>0</v>
      </c>
      <c r="O180" s="28">
        <f>C180/Formato_Análises_Outros!$S$31</f>
        <v>0</v>
      </c>
      <c r="P180" s="28">
        <f>D180/Formato_Análises_Outros!$S$31</f>
        <v>2.1599134628579324E-4</v>
      </c>
      <c r="Q180" s="28">
        <f>E180/Formato_Análises_Outros!$S$31</f>
        <v>0</v>
      </c>
      <c r="R180" s="28">
        <f>F180/Formato_Análises_Outros!$S$31</f>
        <v>1.0862794348059134E-3</v>
      </c>
      <c r="S180" s="28">
        <f>G180/Formato_Análises_Outros!$S$31</f>
        <v>0</v>
      </c>
      <c r="T180" s="28">
        <f>H180/Formato_Análises_Outros!$S$31</f>
        <v>0</v>
      </c>
      <c r="U180" s="28">
        <f>I180/Formato_Análises_Outros!$S$31</f>
        <v>0</v>
      </c>
      <c r="V180" s="28">
        <f>J180/Formato_Análises_Outros!$S$31</f>
        <v>0</v>
      </c>
      <c r="W180" s="28">
        <f>K180/Formato_Análises_Outros!$S$31</f>
        <v>0</v>
      </c>
      <c r="X180" s="1">
        <f t="shared" si="17"/>
        <v>1.3022707810917066E-3</v>
      </c>
    </row>
    <row r="181" spans="1:24" x14ac:dyDescent="0.25">
      <c r="A181" s="25" t="s">
        <v>153</v>
      </c>
      <c r="B181" s="34">
        <v>0</v>
      </c>
      <c r="C181" s="34">
        <f>IFERROR((VLOOKUP(A181,TAB_DIN_Outros!A$173:H$199,2,0)),0)</f>
        <v>0</v>
      </c>
      <c r="D181" s="34">
        <f>IFERROR((VLOOKUP(A181,TAB_DIN_Outros!A$173:H$199,3,0)),0)</f>
        <v>0</v>
      </c>
      <c r="E181" s="34">
        <v>0</v>
      </c>
      <c r="F181" s="34">
        <f>IFERROR((VLOOKUP(A181,TAB_DIN_Outros!A$173:H$199,4,0)),0)</f>
        <v>1051418.992871538</v>
      </c>
      <c r="G181" s="34">
        <f>IFERROR((VLOOKUP(A181,TAB_DIN_Outros!A$173:H$199,5,0)),0)</f>
        <v>0</v>
      </c>
      <c r="H181" s="34">
        <f>IFERROR((VLOOKUP(A181,TAB_DIN_Outros!A$173:H$199,6,0)),0)</f>
        <v>0</v>
      </c>
      <c r="I181" s="34">
        <f>IFERROR((VLOOKUP(A181,TAB_DIN_Outros!A$173:H$199,7,0)),0)</f>
        <v>805286.19445045898</v>
      </c>
      <c r="J181" s="34">
        <f>IFERROR((VLOOKUP(A181,TAB_DIN_Outros!A$173:H$199,8,0)),0)</f>
        <v>119808.73916157293</v>
      </c>
      <c r="K181" s="34">
        <v>0</v>
      </c>
      <c r="L181" s="69">
        <f t="shared" si="16"/>
        <v>1976513.9264835699</v>
      </c>
      <c r="M181" s="25" t="s">
        <v>153</v>
      </c>
      <c r="N181" s="28">
        <f>B181/Formato_Análises_Outros!$S$31</f>
        <v>0</v>
      </c>
      <c r="O181" s="28">
        <f>C181/Formato_Análises_Outros!$S$31</f>
        <v>0</v>
      </c>
      <c r="P181" s="28">
        <f>D181/Formato_Análises_Outros!$S$31</f>
        <v>0</v>
      </c>
      <c r="Q181" s="28">
        <f>E181/Formato_Análises_Outros!$S$31</f>
        <v>0</v>
      </c>
      <c r="R181" s="28">
        <f>F181/Formato_Análises_Outros!$S$31</f>
        <v>2.1458503221750223E-3</v>
      </c>
      <c r="S181" s="28">
        <f>G181/Formato_Análises_Outros!$S$31</f>
        <v>0</v>
      </c>
      <c r="T181" s="28">
        <f>H181/Formato_Análises_Outros!$S$31</f>
        <v>0</v>
      </c>
      <c r="U181" s="28">
        <f>I181/Formato_Análises_Outros!$S$31</f>
        <v>1.6435157168743903E-3</v>
      </c>
      <c r="V181" s="28">
        <f>J181/Formato_Análises_Outros!$S$31</f>
        <v>2.4451871544292701E-4</v>
      </c>
      <c r="W181" s="28">
        <f>K181/Formato_Análises_Outros!$S$31</f>
        <v>0</v>
      </c>
      <c r="X181" s="1">
        <f t="shared" si="17"/>
        <v>4.0338847544923399E-3</v>
      </c>
    </row>
    <row r="182" spans="1:24" x14ac:dyDescent="0.25">
      <c r="A182" s="25" t="s">
        <v>157</v>
      </c>
      <c r="B182" s="34">
        <v>0</v>
      </c>
      <c r="C182" s="34">
        <f>IFERROR((VLOOKUP(A182,TAB_DIN_Outros!A$173:H$199,2,0)),0)</f>
        <v>234772.61314768245</v>
      </c>
      <c r="D182" s="34">
        <f>IFERROR((VLOOKUP(A182,TAB_DIN_Outros!A$173:H$199,3,0)),0)</f>
        <v>499317.26398627611</v>
      </c>
      <c r="E182" s="34">
        <v>0</v>
      </c>
      <c r="F182" s="34">
        <f>IFERROR((VLOOKUP(A182,TAB_DIN_Outros!A$173:H$199,4,0)),0)</f>
        <v>900659.07136789872</v>
      </c>
      <c r="G182" s="34">
        <f>IFERROR((VLOOKUP(A182,TAB_DIN_Outros!A$173:H$199,5,0)),0)</f>
        <v>0</v>
      </c>
      <c r="H182" s="34">
        <f>IFERROR((VLOOKUP(A182,TAB_DIN_Outros!A$173:H$199,6,0)),0)</f>
        <v>0</v>
      </c>
      <c r="I182" s="34">
        <f>IFERROR((VLOOKUP(A182,TAB_DIN_Outros!A$173:H$199,7,0)),0)</f>
        <v>452468.10011492146</v>
      </c>
      <c r="J182" s="34">
        <f>IFERROR((VLOOKUP(A182,TAB_DIN_Outros!A$173:H$199,8,0)),0)</f>
        <v>0</v>
      </c>
      <c r="K182" s="34">
        <v>0</v>
      </c>
      <c r="L182" s="69">
        <f t="shared" si="16"/>
        <v>2087217.0486167786</v>
      </c>
      <c r="M182" s="25" t="s">
        <v>157</v>
      </c>
      <c r="N182" s="28">
        <f>B182/Formato_Análises_Outros!$S$31</f>
        <v>0</v>
      </c>
      <c r="O182" s="28">
        <f>C182/Formato_Análises_Outros!$S$31</f>
        <v>4.7914950269723611E-4</v>
      </c>
      <c r="P182" s="28">
        <f>D182/Formato_Análises_Outros!$S$31</f>
        <v>1.0190610204465005E-3</v>
      </c>
      <c r="Q182" s="28">
        <f>E182/Formato_Análises_Outros!$S$31</f>
        <v>0</v>
      </c>
      <c r="R182" s="28">
        <f>F182/Formato_Análises_Outros!$S$31</f>
        <v>1.8381630649321893E-3</v>
      </c>
      <c r="S182" s="28">
        <f>G182/Formato_Análises_Outros!$S$31</f>
        <v>0</v>
      </c>
      <c r="T182" s="28">
        <f>H182/Formato_Análises_Outros!$S$31</f>
        <v>0</v>
      </c>
      <c r="U182" s="28">
        <f>I182/Formato_Análises_Outros!$S$31</f>
        <v>9.2344614752850696E-4</v>
      </c>
      <c r="V182" s="28">
        <f>J182/Formato_Análises_Outros!$S$31</f>
        <v>0</v>
      </c>
      <c r="W182" s="28">
        <f>K182/Formato_Análises_Outros!$S$31</f>
        <v>0</v>
      </c>
      <c r="X182" s="1">
        <f t="shared" si="17"/>
        <v>4.2598197356044322E-3</v>
      </c>
    </row>
    <row r="183" spans="1:24" x14ac:dyDescent="0.25">
      <c r="A183" s="25" t="s">
        <v>161</v>
      </c>
      <c r="B183" s="34">
        <v>0</v>
      </c>
      <c r="C183" s="34">
        <f>IFERROR((VLOOKUP(A183,TAB_DIN_Outros!A$173:H$199,2,0)),0)</f>
        <v>107042.8606119152</v>
      </c>
      <c r="D183" s="34">
        <f>IFERROR((VLOOKUP(A183,TAB_DIN_Outros!A$173:H$199,3,0)),0)</f>
        <v>302587.07809663401</v>
      </c>
      <c r="E183" s="34">
        <v>0</v>
      </c>
      <c r="F183" s="34">
        <f>IFERROR((VLOOKUP(A183,TAB_DIN_Outros!A$173:H$199,4,0)),0)</f>
        <v>537587.60462017625</v>
      </c>
      <c r="G183" s="34">
        <f>IFERROR((VLOOKUP(A183,TAB_DIN_Outros!A$173:H$199,5,0)),0)</f>
        <v>0</v>
      </c>
      <c r="H183" s="34">
        <f>IFERROR((VLOOKUP(A183,TAB_DIN_Outros!A$173:H$199,6,0)),0)</f>
        <v>0</v>
      </c>
      <c r="I183" s="34">
        <f>IFERROR((VLOOKUP(A183,TAB_DIN_Outros!A$173:H$199,7,0)),0)</f>
        <v>135559.32760946688</v>
      </c>
      <c r="J183" s="34">
        <f>IFERROR((VLOOKUP(A183,TAB_DIN_Outros!A$173:H$199,8,0)),0)</f>
        <v>0</v>
      </c>
      <c r="K183" s="34">
        <v>0</v>
      </c>
      <c r="L183" s="69">
        <f t="shared" si="16"/>
        <v>1082776.8709381924</v>
      </c>
      <c r="M183" s="25" t="s">
        <v>161</v>
      </c>
      <c r="N183" s="28">
        <f>B183/Formato_Análises_Outros!$S$31</f>
        <v>0</v>
      </c>
      <c r="O183" s="28">
        <f>C183/Formato_Análises_Outros!$S$31</f>
        <v>2.1846472099888977E-4</v>
      </c>
      <c r="P183" s="28">
        <f>D183/Formato_Análises_Outros!$S$31</f>
        <v>6.1755264401904594E-4</v>
      </c>
      <c r="Q183" s="28">
        <f>E183/Formato_Análises_Outros!$S$31</f>
        <v>0</v>
      </c>
      <c r="R183" s="28">
        <f>F183/Formato_Análises_Outros!$S$31</f>
        <v>1.0971672971409297E-3</v>
      </c>
      <c r="S183" s="28">
        <f>G183/Formato_Análises_Outros!$S$31</f>
        <v>0</v>
      </c>
      <c r="T183" s="28">
        <f>H183/Formato_Análises_Outros!$S$31</f>
        <v>0</v>
      </c>
      <c r="U183" s="28">
        <f>I183/Formato_Análises_Outros!$S$31</f>
        <v>2.766642307175297E-4</v>
      </c>
      <c r="V183" s="28">
        <f>J183/Formato_Análises_Outros!$S$31</f>
        <v>0</v>
      </c>
      <c r="W183" s="28">
        <f>K183/Formato_Análises_Outros!$S$31</f>
        <v>0</v>
      </c>
      <c r="X183" s="1">
        <f t="shared" si="17"/>
        <v>2.2098488928763951E-3</v>
      </c>
    </row>
    <row r="184" spans="1:24" x14ac:dyDescent="0.25">
      <c r="A184" s="25" t="s">
        <v>151</v>
      </c>
      <c r="B184" s="34">
        <v>0</v>
      </c>
      <c r="C184" s="34">
        <f>IFERROR((VLOOKUP(A184,TAB_DIN_Outros!A$173:H$199,2,0)),0)</f>
        <v>646098.93704302073</v>
      </c>
      <c r="D184" s="34">
        <f>IFERROR((VLOOKUP(A184,TAB_DIN_Outros!A$173:H$199,3,0)),0)</f>
        <v>2955609.3179160906</v>
      </c>
      <c r="E184" s="34">
        <v>0</v>
      </c>
      <c r="F184" s="34">
        <f>IFERROR((VLOOKUP(A184,TAB_DIN_Outros!A$173:H$199,4,0)),0)</f>
        <v>1321759.7401608899</v>
      </c>
      <c r="G184" s="34">
        <f>IFERROR((VLOOKUP(A184,TAB_DIN_Outros!A$173:H$199,5,0)),0)</f>
        <v>10995.796822171516</v>
      </c>
      <c r="H184" s="34">
        <f>IFERROR((VLOOKUP(A184,TAB_DIN_Outros!A$173:H$199,6,0)),0)</f>
        <v>0</v>
      </c>
      <c r="I184" s="34">
        <f>IFERROR((VLOOKUP(A184,TAB_DIN_Outros!A$173:H$199,7,0)),0)</f>
        <v>1136715.9149747672</v>
      </c>
      <c r="J184" s="34">
        <f>IFERROR((VLOOKUP(A184,TAB_DIN_Outros!A$173:H$199,8,0)),0)</f>
        <v>0</v>
      </c>
      <c r="K184" s="34">
        <v>0</v>
      </c>
      <c r="L184" s="69">
        <f t="shared" si="16"/>
        <v>6071179.7069169395</v>
      </c>
      <c r="M184" s="25" t="s">
        <v>151</v>
      </c>
      <c r="N184" s="28">
        <f>B184/Formato_Análises_Outros!$S$31</f>
        <v>0</v>
      </c>
      <c r="O184" s="28">
        <f>C184/Formato_Análises_Outros!$S$31</f>
        <v>1.3186290352471303E-3</v>
      </c>
      <c r="P184" s="28">
        <f>D184/Formato_Análises_Outros!$S$31</f>
        <v>6.0321291988004256E-3</v>
      </c>
      <c r="Q184" s="28">
        <f>E184/Formato_Análises_Outros!$S$31</f>
        <v>0</v>
      </c>
      <c r="R184" s="28">
        <f>F184/Formato_Análises_Outros!$S$31</f>
        <v>2.6975911444361337E-3</v>
      </c>
      <c r="S184" s="28">
        <f>G184/Formato_Análises_Outros!$S$31</f>
        <v>2.2441418990336523E-5</v>
      </c>
      <c r="T184" s="28">
        <f>H184/Formato_Análises_Outros!$S$31</f>
        <v>0</v>
      </c>
      <c r="U184" s="28">
        <f>I184/Formato_Análises_Outros!$S$31</f>
        <v>2.3199335649323797E-3</v>
      </c>
      <c r="V184" s="28">
        <f>J184/Formato_Análises_Outros!$S$31</f>
        <v>0</v>
      </c>
      <c r="W184" s="28">
        <f>K184/Formato_Análises_Outros!$S$31</f>
        <v>0</v>
      </c>
      <c r="X184" s="1">
        <f t="shared" si="17"/>
        <v>1.2390724362406406E-2</v>
      </c>
    </row>
    <row r="185" spans="1:24" x14ac:dyDescent="0.25">
      <c r="A185" s="25" t="s">
        <v>167</v>
      </c>
      <c r="B185" s="34">
        <v>0</v>
      </c>
      <c r="C185" s="34">
        <f>IFERROR((VLOOKUP(A185,TAB_DIN_Outros!A$173:H$199,2,0)),0)</f>
        <v>621586.64875668299</v>
      </c>
      <c r="D185" s="34">
        <f>IFERROR((VLOOKUP(A185,TAB_DIN_Outros!A$173:H$199,3,0)),0)</f>
        <v>323091.09341949667</v>
      </c>
      <c r="E185" s="34">
        <v>0</v>
      </c>
      <c r="F185" s="34">
        <f>IFERROR((VLOOKUP(A185,TAB_DIN_Outros!A$173:H$199,4,0)),0)</f>
        <v>665741.7946403292</v>
      </c>
      <c r="G185" s="34">
        <f>IFERROR((VLOOKUP(A185,TAB_DIN_Outros!A$173:H$199,5,0)),0)</f>
        <v>0</v>
      </c>
      <c r="H185" s="34">
        <f>IFERROR((VLOOKUP(A185,TAB_DIN_Outros!A$173:H$199,6,0)),0)</f>
        <v>0</v>
      </c>
      <c r="I185" s="34">
        <f>IFERROR((VLOOKUP(A185,TAB_DIN_Outros!A$173:H$199,7,0)),0)</f>
        <v>124754.59589280658</v>
      </c>
      <c r="J185" s="34">
        <f>IFERROR((VLOOKUP(A185,TAB_DIN_Outros!A$173:H$199,8,0)),0)</f>
        <v>0</v>
      </c>
      <c r="K185" s="34">
        <v>0</v>
      </c>
      <c r="L185" s="69">
        <f t="shared" si="16"/>
        <v>1735174.1327093155</v>
      </c>
      <c r="M185" s="25" t="s">
        <v>167</v>
      </c>
      <c r="N185" s="28">
        <f>B185/Formato_Análises_Outros!$S$31</f>
        <v>0</v>
      </c>
      <c r="O185" s="28">
        <f>C185/Formato_Análises_Outros!$S$31</f>
        <v>1.2686016892764916E-3</v>
      </c>
      <c r="P185" s="28">
        <f>D185/Formato_Análises_Outros!$S$31</f>
        <v>6.5939947024603056E-4</v>
      </c>
      <c r="Q185" s="28">
        <f>E185/Formato_Análises_Outros!$S$31</f>
        <v>0</v>
      </c>
      <c r="R185" s="28">
        <f>F185/Formato_Análises_Outros!$S$31</f>
        <v>1.3587183170552367E-3</v>
      </c>
      <c r="S185" s="28">
        <f>G185/Formato_Análises_Outros!$S$31</f>
        <v>0</v>
      </c>
      <c r="T185" s="28">
        <f>H185/Formato_Análises_Outros!$S$31</f>
        <v>0</v>
      </c>
      <c r="U185" s="28">
        <f>I185/Formato_Análises_Outros!$S$31</f>
        <v>2.5461275819096962E-4</v>
      </c>
      <c r="V185" s="28">
        <f>J185/Formato_Análises_Outros!$S$31</f>
        <v>0</v>
      </c>
      <c r="W185" s="28">
        <f>K185/Formato_Análises_Outros!$S$31</f>
        <v>0</v>
      </c>
      <c r="X185" s="1">
        <f t="shared" si="17"/>
        <v>3.5413322347687287E-3</v>
      </c>
    </row>
    <row r="186" spans="1:24" x14ac:dyDescent="0.25">
      <c r="A186" s="25" t="s">
        <v>171</v>
      </c>
      <c r="B186" s="34">
        <v>0</v>
      </c>
      <c r="C186" s="34">
        <f>IFERROR((VLOOKUP(A186,TAB_DIN_Outros!A$173:H$199,2,0)),0)</f>
        <v>338889.44814376847</v>
      </c>
      <c r="D186" s="34">
        <f>IFERROR((VLOOKUP(A186,TAB_DIN_Outros!A$173:H$199,3,0)),0)</f>
        <v>719729.96970403544</v>
      </c>
      <c r="E186" s="34">
        <v>0</v>
      </c>
      <c r="F186" s="34">
        <f>IFERROR((VLOOKUP(A186,TAB_DIN_Outros!A$173:H$199,4,0)),0)</f>
        <v>427696.50918539002</v>
      </c>
      <c r="G186" s="34">
        <f>IFERROR((VLOOKUP(A186,TAB_DIN_Outros!A$173:H$199,5,0)),0)</f>
        <v>289217.97971386218</v>
      </c>
      <c r="H186" s="34">
        <f>IFERROR((VLOOKUP(A186,TAB_DIN_Outros!A$173:H$199,6,0)),0)</f>
        <v>0</v>
      </c>
      <c r="I186" s="34">
        <f>IFERROR((VLOOKUP(A186,TAB_DIN_Outros!A$173:H$199,7,0)),0)</f>
        <v>685830.92573408177</v>
      </c>
      <c r="J186" s="34">
        <f>IFERROR((VLOOKUP(A186,TAB_DIN_Outros!A$173:H$199,8,0)),0)</f>
        <v>0</v>
      </c>
      <c r="K186" s="34">
        <v>0</v>
      </c>
      <c r="L186" s="69">
        <f t="shared" si="16"/>
        <v>2461364.8324811379</v>
      </c>
      <c r="M186" s="25" t="s">
        <v>171</v>
      </c>
      <c r="N186" s="28">
        <f>B186/Formato_Análises_Outros!$S$31</f>
        <v>0</v>
      </c>
      <c r="O186" s="28">
        <f>C186/Formato_Análises_Outros!$S$31</f>
        <v>6.9164247213657746E-4</v>
      </c>
      <c r="P186" s="28">
        <f>D186/Formato_Análises_Outros!$S$31</f>
        <v>1.4689032610590493E-3</v>
      </c>
      <c r="Q186" s="28">
        <f>E186/Formato_Análises_Outros!$S$31</f>
        <v>0</v>
      </c>
      <c r="R186" s="28">
        <f>F186/Formato_Análises_Outros!$S$31</f>
        <v>8.7288958849988615E-4</v>
      </c>
      <c r="S186" s="28">
        <f>G186/Formato_Análises_Outros!$S$31</f>
        <v>5.9026753288222858E-4</v>
      </c>
      <c r="T186" s="28">
        <f>H186/Formato_Análises_Outros!$S$31</f>
        <v>0</v>
      </c>
      <c r="U186" s="28">
        <f>I186/Formato_Análises_Outros!$S$31</f>
        <v>1.3997184023894496E-3</v>
      </c>
      <c r="V186" s="28">
        <f>J186/Formato_Análises_Outros!$S$31</f>
        <v>0</v>
      </c>
      <c r="W186" s="28">
        <f>K186/Formato_Análises_Outros!$S$31</f>
        <v>0</v>
      </c>
      <c r="X186" s="1">
        <f t="shared" si="17"/>
        <v>5.0234212569671916E-3</v>
      </c>
    </row>
    <row r="187" spans="1:24" x14ac:dyDescent="0.25">
      <c r="A187" s="25" t="s">
        <v>175</v>
      </c>
      <c r="B187" s="34">
        <v>0</v>
      </c>
      <c r="C187" s="34">
        <f>IFERROR((VLOOKUP(A187,TAB_DIN_Outros!A$173:H$199,2,0)),0)</f>
        <v>2076648.4187805001</v>
      </c>
      <c r="D187" s="34">
        <f>IFERROR((VLOOKUP(A187,TAB_DIN_Outros!A$173:H$199,3,0)),0)</f>
        <v>2655481.5206775372</v>
      </c>
      <c r="E187" s="34">
        <v>0</v>
      </c>
      <c r="F187" s="34">
        <f>IFERROR((VLOOKUP(A187,TAB_DIN_Outros!A$173:H$199,4,0)),0)</f>
        <v>12277088.972985126</v>
      </c>
      <c r="G187" s="34">
        <f>IFERROR((VLOOKUP(A187,TAB_DIN_Outros!A$173:H$199,5,0)),0)</f>
        <v>0</v>
      </c>
      <c r="H187" s="34">
        <f>IFERROR((VLOOKUP(A187,TAB_DIN_Outros!A$173:H$199,6,0)),0)</f>
        <v>0</v>
      </c>
      <c r="I187" s="34">
        <f>IFERROR((VLOOKUP(A187,TAB_DIN_Outros!A$173:H$199,7,0)),0)</f>
        <v>604166.97013707296</v>
      </c>
      <c r="J187" s="34">
        <f>IFERROR((VLOOKUP(A187,TAB_DIN_Outros!A$173:H$199,8,0)),0)</f>
        <v>0</v>
      </c>
      <c r="K187" s="34">
        <v>0</v>
      </c>
      <c r="L187" s="69">
        <f t="shared" si="16"/>
        <v>17613385.882580236</v>
      </c>
      <c r="M187" s="25" t="s">
        <v>175</v>
      </c>
      <c r="N187" s="28">
        <f>B187/Formato_Análises_Outros!$S$31</f>
        <v>0</v>
      </c>
      <c r="O187" s="28">
        <f>C187/Formato_Análises_Outros!$S$31</f>
        <v>4.2382501254938252E-3</v>
      </c>
      <c r="P187" s="28">
        <f>D187/Formato_Análises_Outros!$S$31</f>
        <v>5.4195957228365607E-3</v>
      </c>
      <c r="Q187" s="28">
        <f>E187/Formato_Análises_Outros!$S$31</f>
        <v>0</v>
      </c>
      <c r="R187" s="28">
        <f>F187/Formato_Análises_Outros!$S$31</f>
        <v>2.5056419473744797E-2</v>
      </c>
      <c r="S187" s="28">
        <f>G187/Formato_Análises_Outros!$S$31</f>
        <v>0</v>
      </c>
      <c r="T187" s="28">
        <f>H187/Formato_Análises_Outros!$S$31</f>
        <v>0</v>
      </c>
      <c r="U187" s="28">
        <f>I187/Formato_Análises_Outros!$S$31</f>
        <v>1.2330497131076128E-3</v>
      </c>
      <c r="V187" s="28">
        <f>J187/Formato_Análises_Outros!$S$31</f>
        <v>0</v>
      </c>
      <c r="W187" s="28">
        <f>K187/Formato_Análises_Outros!$S$31</f>
        <v>0</v>
      </c>
      <c r="X187" s="1">
        <f t="shared" si="17"/>
        <v>3.5947315035182795E-2</v>
      </c>
    </row>
    <row r="188" spans="1:24" x14ac:dyDescent="0.25">
      <c r="A188" s="25" t="s">
        <v>137</v>
      </c>
      <c r="B188" s="34">
        <v>0</v>
      </c>
      <c r="C188" s="34">
        <f>IFERROR((VLOOKUP(A188,TAB_DIN_Outros!A$173:H$199,2,0)),0)</f>
        <v>132465.43765093852</v>
      </c>
      <c r="D188" s="34">
        <f>IFERROR((VLOOKUP(A188,TAB_DIN_Outros!A$173:H$199,3,0)),0)</f>
        <v>631864.58668243361</v>
      </c>
      <c r="E188" s="34">
        <v>0</v>
      </c>
      <c r="F188" s="34">
        <f>IFERROR((VLOOKUP(A188,TAB_DIN_Outros!A$173:H$199,4,0)),0)</f>
        <v>11507035.18399094</v>
      </c>
      <c r="G188" s="34">
        <f>IFERROR((VLOOKUP(A188,TAB_DIN_Outros!A$173:H$199,5,0)),0)</f>
        <v>0</v>
      </c>
      <c r="H188" s="34">
        <f>IFERROR((VLOOKUP(A188,TAB_DIN_Outros!A$173:H$199,6,0)),0)</f>
        <v>0</v>
      </c>
      <c r="I188" s="34">
        <f>IFERROR((VLOOKUP(A188,TAB_DIN_Outros!A$173:H$199,7,0)),0)</f>
        <v>234248.54885828018</v>
      </c>
      <c r="J188" s="34">
        <f>IFERROR((VLOOKUP(A188,TAB_DIN_Outros!A$173:H$199,8,0)),0)</f>
        <v>0</v>
      </c>
      <c r="K188" s="34">
        <v>0</v>
      </c>
      <c r="L188" s="69">
        <f t="shared" si="16"/>
        <v>12505613.757182593</v>
      </c>
      <c r="M188" s="25" t="s">
        <v>137</v>
      </c>
      <c r="N188" s="28">
        <f>B188/Formato_Análises_Outros!$S$31</f>
        <v>0</v>
      </c>
      <c r="O188" s="28">
        <f>C188/Formato_Análises_Outros!$S$31</f>
        <v>2.7034988333623475E-4</v>
      </c>
      <c r="P188" s="28">
        <f>D188/Formato_Análises_Outros!$S$31</f>
        <v>1.2895780236957821E-3</v>
      </c>
      <c r="Q188" s="28">
        <f>E188/Formato_Análises_Outros!$S$31</f>
        <v>0</v>
      </c>
      <c r="R188" s="28">
        <f>F188/Formato_Análises_Outros!$S$31</f>
        <v>2.3484809884790795E-2</v>
      </c>
      <c r="S188" s="28">
        <f>G188/Formato_Análises_Outros!$S$31</f>
        <v>0</v>
      </c>
      <c r="T188" s="28">
        <f>H188/Formato_Análises_Outros!$S$31</f>
        <v>0</v>
      </c>
      <c r="U188" s="28">
        <f>I188/Formato_Análises_Outros!$S$31</f>
        <v>4.7807993525373482E-4</v>
      </c>
      <c r="V188" s="28">
        <f>J188/Formato_Análises_Outros!$S$31</f>
        <v>0</v>
      </c>
      <c r="W188" s="28">
        <f>K188/Formato_Análises_Outros!$S$31</f>
        <v>0</v>
      </c>
      <c r="X188" s="1">
        <f t="shared" si="17"/>
        <v>2.5522817727076545E-2</v>
      </c>
    </row>
    <row r="189" spans="1:24" x14ac:dyDescent="0.25">
      <c r="A189" s="25" t="s">
        <v>181</v>
      </c>
      <c r="B189" s="34">
        <v>0</v>
      </c>
      <c r="C189" s="34">
        <f>IFERROR((VLOOKUP(A189,TAB_DIN_Outros!A$173:H$199,2,0)),0)</f>
        <v>251494.90413217634</v>
      </c>
      <c r="D189" s="34">
        <f>IFERROR((VLOOKUP(A189,TAB_DIN_Outros!A$173:H$199,3,0)),0)</f>
        <v>0</v>
      </c>
      <c r="E189" s="34">
        <v>0</v>
      </c>
      <c r="F189" s="34">
        <f>IFERROR((VLOOKUP(A189,TAB_DIN_Outros!A$173:H$199,4,0)),0)</f>
        <v>147938.98169584118</v>
      </c>
      <c r="G189" s="34">
        <f>IFERROR((VLOOKUP(A189,TAB_DIN_Outros!A$173:H$199,5,0)),0)</f>
        <v>116654.80016988391</v>
      </c>
      <c r="H189" s="34">
        <f>IFERROR((VLOOKUP(A189,TAB_DIN_Outros!A$173:H$199,6,0)),0)</f>
        <v>0</v>
      </c>
      <c r="I189" s="34">
        <f>IFERROR((VLOOKUP(A189,TAB_DIN_Outros!A$173:H$199,7,0)),0)</f>
        <v>13011.533685315035</v>
      </c>
      <c r="J189" s="34">
        <f>IFERROR((VLOOKUP(A189,TAB_DIN_Outros!A$173:H$199,8,0)),0)</f>
        <v>0</v>
      </c>
      <c r="K189" s="34">
        <v>0</v>
      </c>
      <c r="L189" s="69">
        <f t="shared" si="16"/>
        <v>529100.21968321642</v>
      </c>
      <c r="M189" s="25" t="s">
        <v>181</v>
      </c>
      <c r="N189" s="28">
        <f>B189/Formato_Análises_Outros!$S$31</f>
        <v>0</v>
      </c>
      <c r="O189" s="28">
        <f>C189/Formato_Análises_Outros!$S$31</f>
        <v>5.1327817427333051E-4</v>
      </c>
      <c r="P189" s="28">
        <f>D189/Formato_Análises_Outros!$S$31</f>
        <v>0</v>
      </c>
      <c r="Q189" s="28">
        <f>E189/Formato_Análises_Outros!$S$31</f>
        <v>0</v>
      </c>
      <c r="R189" s="28">
        <f>F189/Formato_Análises_Outros!$S$31</f>
        <v>3.0192997623836157E-4</v>
      </c>
      <c r="S189" s="28">
        <f>G189/Formato_Análises_Outros!$S$31</f>
        <v>2.3808181345873092E-4</v>
      </c>
      <c r="T189" s="28">
        <f>H189/Formato_Análises_Outros!$S$31</f>
        <v>0</v>
      </c>
      <c r="U189" s="28">
        <f>I189/Formato_Análises_Outros!$S$31</f>
        <v>2.6555354183178407E-5</v>
      </c>
      <c r="V189" s="28">
        <f>J189/Formato_Análises_Outros!$S$31</f>
        <v>0</v>
      </c>
      <c r="W189" s="28">
        <f>K189/Formato_Análises_Outros!$S$31</f>
        <v>0</v>
      </c>
      <c r="X189" s="1">
        <f t="shared" si="17"/>
        <v>1.0798453181536014E-3</v>
      </c>
    </row>
    <row r="190" spans="1:24" x14ac:dyDescent="0.25">
      <c r="A190" s="25" t="s">
        <v>148</v>
      </c>
      <c r="B190" s="34">
        <v>0</v>
      </c>
      <c r="C190" s="34">
        <f>IFERROR((VLOOKUP(A190,TAB_DIN_Outros!A$173:H$199,2,0)),0)</f>
        <v>1673154.3994603688</v>
      </c>
      <c r="D190" s="34">
        <f>IFERROR((VLOOKUP(A190,TAB_DIN_Outros!A$173:H$199,3,0)),0)</f>
        <v>1583322.4106027549</v>
      </c>
      <c r="E190" s="34">
        <v>0</v>
      </c>
      <c r="F190" s="34">
        <f>IFERROR((VLOOKUP(A190,TAB_DIN_Outros!A$173:H$199,4,0)),0)</f>
        <v>1508854.7857297515</v>
      </c>
      <c r="G190" s="34">
        <f>IFERROR((VLOOKUP(A190,TAB_DIN_Outros!A$173:H$199,5,0)),0)</f>
        <v>177248.3688812645</v>
      </c>
      <c r="H190" s="34">
        <f>IFERROR((VLOOKUP(A190,TAB_DIN_Outros!A$173:H$199,6,0)),0)</f>
        <v>0</v>
      </c>
      <c r="I190" s="34">
        <f>IFERROR((VLOOKUP(A190,TAB_DIN_Outros!A$173:H$199,7,0)),0)</f>
        <v>1812694.7050182377</v>
      </c>
      <c r="J190" s="34">
        <f>IFERROR((VLOOKUP(A190,TAB_DIN_Outros!A$173:H$199,8,0)),0)</f>
        <v>0</v>
      </c>
      <c r="K190" s="34">
        <v>0</v>
      </c>
      <c r="L190" s="69">
        <f t="shared" si="16"/>
        <v>6755274.6696923766</v>
      </c>
      <c r="M190" s="25" t="s">
        <v>148</v>
      </c>
      <c r="N190" s="28">
        <f>B190/Formato_Análises_Outros!$S$31</f>
        <v>0</v>
      </c>
      <c r="O190" s="28">
        <f>C190/Formato_Análises_Outros!$S$31</f>
        <v>3.4147556126268822E-3</v>
      </c>
      <c r="P190" s="28">
        <f>D190/Formato_Análises_Outros!$S$31</f>
        <v>3.2314167120186016E-3</v>
      </c>
      <c r="Q190" s="28">
        <f>E190/Formato_Análises_Outros!$S$31</f>
        <v>0</v>
      </c>
      <c r="R190" s="28">
        <f>F190/Formato_Análises_Outros!$S$31</f>
        <v>3.0794350777617178E-3</v>
      </c>
      <c r="S190" s="28">
        <f>G190/Formato_Análises_Outros!$S$31</f>
        <v>3.6174776378167391E-4</v>
      </c>
      <c r="T190" s="28">
        <f>H190/Formato_Análises_Outros!$S$31</f>
        <v>0</v>
      </c>
      <c r="U190" s="28">
        <f>I190/Formato_Análises_Outros!$S$31</f>
        <v>3.6995446564503836E-3</v>
      </c>
      <c r="V190" s="28">
        <f>J190/Formato_Análises_Outros!$S$31</f>
        <v>0</v>
      </c>
      <c r="W190" s="28">
        <f>K190/Formato_Análises_Outros!$S$31</f>
        <v>0</v>
      </c>
      <c r="X190" s="1">
        <f t="shared" si="17"/>
        <v>1.3786899822639257E-2</v>
      </c>
    </row>
    <row r="191" spans="1:24" x14ac:dyDescent="0.25">
      <c r="A191" s="25" t="s">
        <v>177</v>
      </c>
      <c r="B191" s="34">
        <v>0</v>
      </c>
      <c r="C191" s="34">
        <f>IFERROR((VLOOKUP(A191,TAB_DIN_Outros!A$173:H$199,2,0)),0)</f>
        <v>2953674.1013474134</v>
      </c>
      <c r="D191" s="34">
        <f>IFERROR((VLOOKUP(A191,TAB_DIN_Outros!A$173:H$199,3,0)),0)</f>
        <v>15387319.092286941</v>
      </c>
      <c r="E191" s="34">
        <v>0</v>
      </c>
      <c r="F191" s="34">
        <f>IFERROR((VLOOKUP(A191,TAB_DIN_Outros!A$173:H$199,4,0)),0)</f>
        <v>5589480.0104095535</v>
      </c>
      <c r="G191" s="34">
        <f>IFERROR((VLOOKUP(A191,TAB_DIN_Outros!A$173:H$199,5,0)),0)</f>
        <v>68711.106194100706</v>
      </c>
      <c r="H191" s="34">
        <f>IFERROR((VLOOKUP(A191,TAB_DIN_Outros!A$173:H$199,6,0)),0)</f>
        <v>0</v>
      </c>
      <c r="I191" s="34">
        <f>IFERROR((VLOOKUP(A191,TAB_DIN_Outros!A$173:H$199,7,0)),0)</f>
        <v>1596931.7051181693</v>
      </c>
      <c r="J191" s="34">
        <f>IFERROR((VLOOKUP(A191,TAB_DIN_Outros!A$173:H$199,8,0)),0)</f>
        <v>0</v>
      </c>
      <c r="K191" s="34">
        <v>0</v>
      </c>
      <c r="L191" s="69">
        <f t="shared" si="16"/>
        <v>25596116.015356176</v>
      </c>
      <c r="M191" s="25" t="s">
        <v>177</v>
      </c>
      <c r="N191" s="28">
        <f>B191/Formato_Análises_Outros!$S$31</f>
        <v>0</v>
      </c>
      <c r="O191" s="28">
        <f>C191/Formato_Análises_Outros!$S$31</f>
        <v>6.0281795981887484E-3</v>
      </c>
      <c r="P191" s="28">
        <f>D191/Formato_Análises_Outros!$S$31</f>
        <v>3.1404115633688237E-2</v>
      </c>
      <c r="Q191" s="28">
        <f>E191/Formato_Análises_Outros!$S$31</f>
        <v>0</v>
      </c>
      <c r="R191" s="28">
        <f>F191/Formato_Análises_Outros!$S$31</f>
        <v>1.1407619191251982E-2</v>
      </c>
      <c r="S191" s="28">
        <f>G191/Formato_Análises_Outros!$S$31</f>
        <v>1.402331043696752E-4</v>
      </c>
      <c r="T191" s="28">
        <f>H191/Formato_Análises_Outros!$S$31</f>
        <v>0</v>
      </c>
      <c r="U191" s="28">
        <f>I191/Formato_Análises_Outros!$S$31</f>
        <v>3.2591920415670234E-3</v>
      </c>
      <c r="V191" s="28">
        <f>J191/Formato_Análises_Outros!$S$31</f>
        <v>0</v>
      </c>
      <c r="W191" s="28">
        <f>K191/Formato_Análises_Outros!$S$31</f>
        <v>0</v>
      </c>
      <c r="X191" s="1">
        <f t="shared" si="17"/>
        <v>5.2239339569065658E-2</v>
      </c>
    </row>
    <row r="192" spans="1:24" x14ac:dyDescent="0.25">
      <c r="A192" s="25" t="s">
        <v>159</v>
      </c>
      <c r="B192" s="34">
        <v>0</v>
      </c>
      <c r="C192" s="34">
        <f>IFERROR((VLOOKUP(A192,TAB_DIN_Outros!A$173:H$199,2,0)),0)</f>
        <v>469909.61474658991</v>
      </c>
      <c r="D192" s="34">
        <f>IFERROR((VLOOKUP(A192,TAB_DIN_Outros!A$173:H$199,3,0)),0)</f>
        <v>3460477.0232174681</v>
      </c>
      <c r="E192" s="34">
        <v>0</v>
      </c>
      <c r="F192" s="34">
        <f>IFERROR((VLOOKUP(A192,TAB_DIN_Outros!A$173:H$199,4,0)),0)</f>
        <v>396797.18737196253</v>
      </c>
      <c r="G192" s="34">
        <f>IFERROR((VLOOKUP(A192,TAB_DIN_Outros!A$173:H$199,5,0)),0)</f>
        <v>46383.783864359357</v>
      </c>
      <c r="H192" s="34">
        <f>IFERROR((VLOOKUP(A192,TAB_DIN_Outros!A$173:H$199,6,0)),0)</f>
        <v>0</v>
      </c>
      <c r="I192" s="34">
        <f>IFERROR((VLOOKUP(A192,TAB_DIN_Outros!A$173:H$199,7,0)),0)</f>
        <v>520298.94207291678</v>
      </c>
      <c r="J192" s="34">
        <f>IFERROR((VLOOKUP(A192,TAB_DIN_Outros!A$173:H$199,8,0)),0)</f>
        <v>0</v>
      </c>
      <c r="K192" s="34">
        <v>0</v>
      </c>
      <c r="L192" s="69">
        <f t="shared" si="16"/>
        <v>4893866.5512732966</v>
      </c>
      <c r="M192" s="25" t="s">
        <v>159</v>
      </c>
      <c r="N192" s="28">
        <f>B192/Formato_Análises_Outros!$S$31</f>
        <v>0</v>
      </c>
      <c r="O192" s="28">
        <f>C192/Formato_Análises_Outros!$S$31</f>
        <v>9.590426890075317E-4</v>
      </c>
      <c r="P192" s="28">
        <f>D192/Formato_Análises_Outros!$S$31</f>
        <v>7.0625181640196332E-3</v>
      </c>
      <c r="Q192" s="28">
        <f>E192/Formato_Análises_Outros!$S$31</f>
        <v>0</v>
      </c>
      <c r="R192" s="28">
        <f>F192/Formato_Análises_Outros!$S$31</f>
        <v>8.0982688931157678E-4</v>
      </c>
      <c r="S192" s="28">
        <f>G192/Formato_Análises_Outros!$S$31</f>
        <v>9.4665074745509182E-5</v>
      </c>
      <c r="T192" s="28">
        <f>H192/Formato_Análises_Outros!$S$31</f>
        <v>0</v>
      </c>
      <c r="U192" s="28">
        <f>I192/Formato_Análises_Outros!$S$31</f>
        <v>1.061882712832926E-3</v>
      </c>
      <c r="V192" s="28">
        <f>J192/Formato_Análises_Outros!$S$31</f>
        <v>0</v>
      </c>
      <c r="W192" s="28">
        <f>K192/Formato_Análises_Outros!$S$31</f>
        <v>0</v>
      </c>
      <c r="X192" s="1">
        <f t="shared" si="17"/>
        <v>9.987935529917176E-3</v>
      </c>
    </row>
    <row r="193" spans="1:24" x14ac:dyDescent="0.25">
      <c r="A193" s="25" t="s">
        <v>191</v>
      </c>
      <c r="B193" s="34">
        <v>0</v>
      </c>
      <c r="C193" s="34">
        <f>IFERROR((VLOOKUP(A193,TAB_DIN_Outros!A$173:H$199,2,0)),0)</f>
        <v>2943488.9664729103</v>
      </c>
      <c r="D193" s="34">
        <f>IFERROR((VLOOKUP(A193,TAB_DIN_Outros!A$173:H$199,3,0)),0)</f>
        <v>34345456.670974836</v>
      </c>
      <c r="E193" s="34">
        <v>0</v>
      </c>
      <c r="F193" s="34">
        <f>IFERROR((VLOOKUP(A193,TAB_DIN_Outros!A$173:H$199,4,0)),0)</f>
        <v>19301334.180210192</v>
      </c>
      <c r="G193" s="34">
        <f>IFERROR((VLOOKUP(A193,TAB_DIN_Outros!A$173:H$199,5,0)),0)</f>
        <v>77351.343215469431</v>
      </c>
      <c r="H193" s="34">
        <f>IFERROR((VLOOKUP(A193,TAB_DIN_Outros!A$173:H$199,6,0)),0)</f>
        <v>0</v>
      </c>
      <c r="I193" s="34">
        <f>IFERROR((VLOOKUP(A193,TAB_DIN_Outros!A$173:H$199,7,0)),0)</f>
        <v>1022453.522876035</v>
      </c>
      <c r="J193" s="34">
        <f>IFERROR((VLOOKUP(A193,TAB_DIN_Outros!A$173:H$199,8,0)),0)</f>
        <v>0</v>
      </c>
      <c r="K193" s="34">
        <v>0</v>
      </c>
      <c r="L193" s="69">
        <f t="shared" si="16"/>
        <v>57690084.683749437</v>
      </c>
      <c r="M193" s="25" t="s">
        <v>191</v>
      </c>
      <c r="N193" s="28">
        <f>B193/Formato_Análises_Outros!$S$31</f>
        <v>0</v>
      </c>
      <c r="O193" s="28">
        <f>C193/Formato_Análises_Outros!$S$31</f>
        <v>6.0073926663375765E-3</v>
      </c>
      <c r="P193" s="28">
        <f>D193/Formato_Análises_Outros!$S$31</f>
        <v>7.0095946299558898E-2</v>
      </c>
      <c r="Q193" s="28">
        <f>E193/Formato_Análises_Outros!$S$31</f>
        <v>0</v>
      </c>
      <c r="R193" s="28">
        <f>F193/Formato_Análises_Outros!$S$31</f>
        <v>3.9392263645433516E-2</v>
      </c>
      <c r="S193" s="28">
        <f>G193/Formato_Análises_Outros!$S$31</f>
        <v>1.5786704052802452E-4</v>
      </c>
      <c r="T193" s="28">
        <f>H193/Formato_Análises_Outros!$S$31</f>
        <v>0</v>
      </c>
      <c r="U193" s="28">
        <f>I193/Formato_Análises_Outros!$S$31</f>
        <v>2.086734438266508E-3</v>
      </c>
      <c r="V193" s="28">
        <f>J193/Formato_Análises_Outros!$S$31</f>
        <v>0</v>
      </c>
      <c r="W193" s="28">
        <f>K193/Formato_Análises_Outros!$S$31</f>
        <v>0</v>
      </c>
      <c r="X193" s="1">
        <f t="shared" si="17"/>
        <v>0.11774020409012451</v>
      </c>
    </row>
    <row r="194" spans="1:24" x14ac:dyDescent="0.25">
      <c r="A194" s="25" t="s">
        <v>194</v>
      </c>
      <c r="B194" s="34">
        <v>0</v>
      </c>
      <c r="C194" s="34">
        <f>IFERROR((VLOOKUP(A194,TAB_DIN_Outros!A$173:H$199,2,0)),0)</f>
        <v>5534657.9726353651</v>
      </c>
      <c r="D194" s="34">
        <f>IFERROR((VLOOKUP(A194,TAB_DIN_Outros!A$173:H$199,3,0)),0)</f>
        <v>22980489.310937528</v>
      </c>
      <c r="E194" s="34">
        <v>0</v>
      </c>
      <c r="F194" s="34">
        <f>IFERROR((VLOOKUP(A194,TAB_DIN_Outros!A$173:H$199,4,0)),0)</f>
        <v>194124629.68103459</v>
      </c>
      <c r="G194" s="34">
        <f>IFERROR((VLOOKUP(A194,TAB_DIN_Outros!A$173:H$199,5,0)),0)</f>
        <v>341101.70911543787</v>
      </c>
      <c r="H194" s="34">
        <f>IFERROR((VLOOKUP(A194,TAB_DIN_Outros!A$173:H$199,6,0)),0)</f>
        <v>16978442.418197565</v>
      </c>
      <c r="I194" s="34">
        <f>IFERROR((VLOOKUP(A194,TAB_DIN_Outros!A$173:H$199,7,0)),0)</f>
        <v>9208395.0428707041</v>
      </c>
      <c r="J194" s="34">
        <f>IFERROR((VLOOKUP(A194,TAB_DIN_Outros!A$173:H$199,8,0)),0)</f>
        <v>0</v>
      </c>
      <c r="K194" s="34">
        <v>0</v>
      </c>
      <c r="L194" s="69">
        <f t="shared" si="16"/>
        <v>249167716.1347912</v>
      </c>
      <c r="M194" s="25" t="s">
        <v>194</v>
      </c>
      <c r="N194" s="28">
        <f>B194/Formato_Análises_Outros!$S$31</f>
        <v>0</v>
      </c>
      <c r="O194" s="28">
        <f>C194/Formato_Análises_Outros!$S$31</f>
        <v>1.1295732409466972E-2</v>
      </c>
      <c r="P194" s="28">
        <f>D194/Formato_Análises_Outros!$S$31</f>
        <v>4.6901083893240984E-2</v>
      </c>
      <c r="Q194" s="28">
        <f>E194/Formato_Análises_Outros!$S$31</f>
        <v>0</v>
      </c>
      <c r="R194" s="28">
        <f>F194/Formato_Análises_Outros!$S$31</f>
        <v>0.39619067371560257</v>
      </c>
      <c r="S194" s="28">
        <f>G194/Formato_Análises_Outros!$S$31</f>
        <v>6.9615749512073237E-4</v>
      </c>
      <c r="T194" s="28">
        <f>H194/Formato_Análises_Outros!$S$31</f>
        <v>3.4651453302756444E-2</v>
      </c>
      <c r="U194" s="28">
        <f>I194/Formato_Análises_Outros!$S$31</f>
        <v>1.8793494889694493E-2</v>
      </c>
      <c r="V194" s="28">
        <f>J194/Formato_Análises_Outros!$S$31</f>
        <v>0</v>
      </c>
      <c r="W194" s="28">
        <f>K194/Formato_Análises_Outros!$S$31</f>
        <v>0</v>
      </c>
      <c r="X194" s="1">
        <f t="shared" si="17"/>
        <v>0.50852859570588227</v>
      </c>
    </row>
    <row r="195" spans="1:24" x14ac:dyDescent="0.25">
      <c r="A195" s="25" t="s">
        <v>185</v>
      </c>
      <c r="B195" s="34">
        <v>0</v>
      </c>
      <c r="C195" s="34">
        <f>IFERROR((VLOOKUP(A195,TAB_DIN_Outros!A$173:H$199,2,0)),0)</f>
        <v>1398318.163188488</v>
      </c>
      <c r="D195" s="34">
        <f>IFERROR((VLOOKUP(A195,TAB_DIN_Outros!A$173:H$199,3,0)),0)</f>
        <v>2747080.8617611309</v>
      </c>
      <c r="E195" s="34">
        <v>0</v>
      </c>
      <c r="F195" s="34">
        <f>IFERROR((VLOOKUP(A195,TAB_DIN_Outros!A$173:H$199,4,0)),0)</f>
        <v>23407480.24398328</v>
      </c>
      <c r="G195" s="34">
        <f>IFERROR((VLOOKUP(A195,TAB_DIN_Outros!A$173:H$199,5,0)),0)</f>
        <v>248735.3781082927</v>
      </c>
      <c r="H195" s="34">
        <f>IFERROR((VLOOKUP(A195,TAB_DIN_Outros!A$173:H$199,6,0)),0)</f>
        <v>0</v>
      </c>
      <c r="I195" s="34">
        <f>IFERROR((VLOOKUP(A195,TAB_DIN_Outros!A$173:H$199,7,0)),0)</f>
        <v>2408271.9339118274</v>
      </c>
      <c r="J195" s="34">
        <f>IFERROR((VLOOKUP(A195,TAB_DIN_Outros!A$173:H$199,8,0)),0)</f>
        <v>0</v>
      </c>
      <c r="K195" s="34">
        <v>0</v>
      </c>
      <c r="L195" s="69">
        <f t="shared" si="16"/>
        <v>30209886.580953017</v>
      </c>
      <c r="M195" s="25" t="s">
        <v>185</v>
      </c>
      <c r="N195" s="28">
        <f>B195/Formato_Análises_Outros!$S$31</f>
        <v>0</v>
      </c>
      <c r="O195" s="28">
        <f>C195/Formato_Análises_Outros!$S$31</f>
        <v>2.8538399071394863E-3</v>
      </c>
      <c r="P195" s="28">
        <f>D195/Formato_Análises_Outros!$S$31</f>
        <v>5.6065416282347754E-3</v>
      </c>
      <c r="Q195" s="28">
        <f>E195/Formato_Análises_Outros!$S$31</f>
        <v>0</v>
      </c>
      <c r="R195" s="28">
        <f>F195/Formato_Análises_Outros!$S$31</f>
        <v>4.7772533465156787E-2</v>
      </c>
      <c r="S195" s="28">
        <f>G195/Formato_Análises_Outros!$S$31</f>
        <v>5.076462332036446E-4</v>
      </c>
      <c r="T195" s="28">
        <f>H195/Formato_Análises_Outros!$S$31</f>
        <v>0</v>
      </c>
      <c r="U195" s="28">
        <f>I195/Formato_Análises_Outros!$S$31</f>
        <v>4.9150634906793599E-3</v>
      </c>
      <c r="V195" s="28">
        <f>J195/Formato_Análises_Outros!$S$31</f>
        <v>0</v>
      </c>
      <c r="W195" s="28">
        <f>K195/Formato_Análises_Outros!$S$31</f>
        <v>0</v>
      </c>
      <c r="X195" s="1">
        <f t="shared" si="17"/>
        <v>6.1655624724414049E-2</v>
      </c>
    </row>
    <row r="196" spans="1:24" x14ac:dyDescent="0.25">
      <c r="A196" s="25" t="s">
        <v>200</v>
      </c>
      <c r="B196" s="34">
        <v>0</v>
      </c>
      <c r="C196" s="34">
        <f>IFERROR((VLOOKUP(A196,TAB_DIN_Outros!A$173:H$199,2,0)),0)</f>
        <v>3789946.9616595334</v>
      </c>
      <c r="D196" s="34">
        <f>IFERROR((VLOOKUP(A196,TAB_DIN_Outros!A$173:H$199,3,0)),0)</f>
        <v>8397012.5068036839</v>
      </c>
      <c r="E196" s="34">
        <v>0</v>
      </c>
      <c r="F196" s="34">
        <f>IFERROR((VLOOKUP(A196,TAB_DIN_Outros!A$173:H$199,4,0)),0)</f>
        <v>3835229.3916656943</v>
      </c>
      <c r="G196" s="34">
        <f>IFERROR((VLOOKUP(A196,TAB_DIN_Outros!A$173:H$199,5,0)),0)</f>
        <v>101088.45307373296</v>
      </c>
      <c r="H196" s="34">
        <f>IFERROR((VLOOKUP(A196,TAB_DIN_Outros!A$173:H$199,6,0)),0)</f>
        <v>0</v>
      </c>
      <c r="I196" s="34">
        <f>IFERROR((VLOOKUP(A196,TAB_DIN_Outros!A$173:H$199,7,0)),0)</f>
        <v>1145887.0400393065</v>
      </c>
      <c r="J196" s="34">
        <f>IFERROR((VLOOKUP(A196,TAB_DIN_Outros!A$173:H$199,8,0)),0)</f>
        <v>0</v>
      </c>
      <c r="K196" s="34">
        <v>0</v>
      </c>
      <c r="L196" s="69">
        <f t="shared" si="16"/>
        <v>17269164.35324195</v>
      </c>
      <c r="M196" s="25" t="s">
        <v>200</v>
      </c>
      <c r="N196" s="28">
        <f>B196/Formato_Análises_Outros!$S$31</f>
        <v>0</v>
      </c>
      <c r="O196" s="28">
        <f>C196/Formato_Análises_Outros!$S$31</f>
        <v>7.7349362754920315E-3</v>
      </c>
      <c r="P196" s="28">
        <f>D196/Formato_Análises_Outros!$S$31</f>
        <v>1.713753709529375E-2</v>
      </c>
      <c r="Q196" s="28">
        <f>E196/Formato_Análises_Outros!$S$31</f>
        <v>0</v>
      </c>
      <c r="R196" s="28">
        <f>F196/Formato_Análises_Outros!$S$31</f>
        <v>7.827353587407054E-3</v>
      </c>
      <c r="S196" s="28">
        <f>G196/Formato_Análises_Outros!$S$31</f>
        <v>2.0631231798848415E-4</v>
      </c>
      <c r="T196" s="28">
        <f>H196/Formato_Análises_Outros!$S$31</f>
        <v>0</v>
      </c>
      <c r="U196" s="28">
        <f>I196/Formato_Análises_Outros!$S$31</f>
        <v>2.3386509951936509E-3</v>
      </c>
      <c r="V196" s="28">
        <f>J196/Formato_Análises_Outros!$S$31</f>
        <v>0</v>
      </c>
      <c r="W196" s="28">
        <f>K196/Formato_Análises_Outros!$S$31</f>
        <v>0</v>
      </c>
      <c r="X196" s="1">
        <f t="shared" si="17"/>
        <v>3.5244790271374969E-2</v>
      </c>
    </row>
    <row r="197" spans="1:24" x14ac:dyDescent="0.25">
      <c r="A197" s="25" t="s">
        <v>198</v>
      </c>
      <c r="B197" s="34">
        <v>0</v>
      </c>
      <c r="C197" s="34">
        <f>IFERROR((VLOOKUP(A197,TAB_DIN_Outros!A$173:H$199,2,0)),0)</f>
        <v>2623338.9109275327</v>
      </c>
      <c r="D197" s="34">
        <f>IFERROR((VLOOKUP(A197,TAB_DIN_Outros!A$173:H$199,3,0)),0)</f>
        <v>15596022.236538367</v>
      </c>
      <c r="E197" s="34">
        <v>0</v>
      </c>
      <c r="F197" s="34">
        <f>IFERROR((VLOOKUP(A197,TAB_DIN_Outros!A$173:H$199,4,0)),0)</f>
        <v>6536131.1821755124</v>
      </c>
      <c r="G197" s="34">
        <f>IFERROR((VLOOKUP(A197,TAB_DIN_Outros!A$173:H$199,5,0)),0)</f>
        <v>2047.1261304775071</v>
      </c>
      <c r="H197" s="34">
        <f>IFERROR((VLOOKUP(A197,TAB_DIN_Outros!A$173:H$199,6,0)),0)</f>
        <v>0</v>
      </c>
      <c r="I197" s="34">
        <f>IFERROR((VLOOKUP(A197,TAB_DIN_Outros!A$173:H$199,7,0)),0)</f>
        <v>999461.56692926504</v>
      </c>
      <c r="J197" s="34">
        <f>IFERROR((VLOOKUP(A197,TAB_DIN_Outros!A$173:H$199,8,0)),0)</f>
        <v>161067.88394597027</v>
      </c>
      <c r="K197" s="34">
        <v>0</v>
      </c>
      <c r="L197" s="69">
        <f t="shared" si="16"/>
        <v>25918068.906647127</v>
      </c>
      <c r="M197" s="25" t="s">
        <v>198</v>
      </c>
      <c r="N197" s="28">
        <f>B197/Formato_Análises_Outros!$S$31</f>
        <v>0</v>
      </c>
      <c r="O197" s="28">
        <f>C197/Formato_Análises_Outros!$S$31</f>
        <v>5.353995586301819E-3</v>
      </c>
      <c r="P197" s="28">
        <f>D197/Formato_Análises_Outros!$S$31</f>
        <v>3.1830059726735048E-2</v>
      </c>
      <c r="Q197" s="28">
        <f>E197/Formato_Análises_Outros!$S$31</f>
        <v>0</v>
      </c>
      <c r="R197" s="28">
        <f>F197/Formato_Análises_Outros!$S$31</f>
        <v>1.3339647940678937E-2</v>
      </c>
      <c r="S197" s="28">
        <f>G197/Formato_Análises_Outros!$S$31</f>
        <v>4.1779978261765903E-6</v>
      </c>
      <c r="T197" s="28">
        <f>H197/Formato_Análises_Outros!$S$31</f>
        <v>0</v>
      </c>
      <c r="U197" s="28">
        <f>I197/Formato_Análises_Outros!$S$31</f>
        <v>2.0398099520147761E-3</v>
      </c>
      <c r="V197" s="28">
        <f>J197/Formato_Análises_Outros!$S$31</f>
        <v>3.2872486896357413E-4</v>
      </c>
      <c r="W197" s="28">
        <f>K197/Formato_Análises_Outros!$S$31</f>
        <v>0</v>
      </c>
      <c r="X197" s="1">
        <f t="shared" si="17"/>
        <v>5.2896416072520339E-2</v>
      </c>
    </row>
    <row r="198" spans="1:24" x14ac:dyDescent="0.25">
      <c r="A198" s="25" t="s">
        <v>173</v>
      </c>
      <c r="B198" s="34">
        <v>0</v>
      </c>
      <c r="C198" s="34">
        <f>IFERROR((VLOOKUP(A198,TAB_DIN_Outros!A$173:H$199,2,0)),0)</f>
        <v>627336.34368181753</v>
      </c>
      <c r="D198" s="34">
        <f>IFERROR((VLOOKUP(A198,TAB_DIN_Outros!A$173:H$199,3,0)),0)</f>
        <v>1220933.319231858</v>
      </c>
      <c r="E198" s="34">
        <v>0</v>
      </c>
      <c r="F198" s="34">
        <f>IFERROR((VLOOKUP(A198,TAB_DIN_Outros!A$173:H$199,4,0)),0)</f>
        <v>793410.13339218206</v>
      </c>
      <c r="G198" s="34">
        <f>IFERROR((VLOOKUP(A198,TAB_DIN_Outros!A$173:H$199,5,0)),0)</f>
        <v>21920.626605153146</v>
      </c>
      <c r="H198" s="34">
        <f>IFERROR((VLOOKUP(A198,TAB_DIN_Outros!A$173:H$199,6,0)),0)</f>
        <v>0</v>
      </c>
      <c r="I198" s="34">
        <f>IFERROR((VLOOKUP(A198,TAB_DIN_Outros!A$173:H$199,7,0)),0)</f>
        <v>177238.81562598891</v>
      </c>
      <c r="J198" s="34">
        <f>IFERROR((VLOOKUP(A198,TAB_DIN_Outros!A$173:H$199,8,0)),0)</f>
        <v>0</v>
      </c>
      <c r="K198" s="34">
        <v>0</v>
      </c>
      <c r="L198" s="69">
        <f t="shared" si="16"/>
        <v>2840839.2385369996</v>
      </c>
      <c r="M198" s="25" t="s">
        <v>173</v>
      </c>
      <c r="N198" s="28">
        <f>B198/Formato_Análises_Outros!$S$31</f>
        <v>0</v>
      </c>
      <c r="O198" s="28">
        <f>C198/Formato_Análises_Outros!$S$31</f>
        <v>1.2803362925042797E-3</v>
      </c>
      <c r="P198" s="28">
        <f>D198/Formato_Análises_Outros!$S$31</f>
        <v>2.4918136101694001E-3</v>
      </c>
      <c r="Q198" s="28">
        <f>E198/Formato_Análises_Outros!$S$31</f>
        <v>0</v>
      </c>
      <c r="R198" s="28">
        <f>F198/Formato_Análises_Outros!$S$31</f>
        <v>1.6192777588187976E-3</v>
      </c>
      <c r="S198" s="28">
        <f>G198/Formato_Análises_Outros!$S$31</f>
        <v>4.4738000722698923E-5</v>
      </c>
      <c r="T198" s="28">
        <f>H198/Formato_Análises_Outros!$S$31</f>
        <v>0</v>
      </c>
      <c r="U198" s="28">
        <f>I198/Formato_Análises_Outros!$S$31</f>
        <v>3.6172826645848507E-4</v>
      </c>
      <c r="V198" s="28">
        <f>J198/Formato_Análises_Outros!$S$31</f>
        <v>0</v>
      </c>
      <c r="W198" s="28">
        <f>K198/Formato_Análises_Outros!$S$31</f>
        <v>0</v>
      </c>
      <c r="X198" s="1">
        <f t="shared" si="17"/>
        <v>5.7978939286736616E-3</v>
      </c>
    </row>
    <row r="199" spans="1:24" x14ac:dyDescent="0.25">
      <c r="A199" s="25" t="s">
        <v>169</v>
      </c>
      <c r="B199" s="34">
        <v>0</v>
      </c>
      <c r="C199" s="34">
        <f>IFERROR((VLOOKUP(A199,TAB_DIN_Outros!A$173:H$199,2,0)),0)</f>
        <v>380608.51393214636</v>
      </c>
      <c r="D199" s="34">
        <f>IFERROR((VLOOKUP(A199,TAB_DIN_Outros!A$173:H$199,3,0)),0)</f>
        <v>1601195.1864725768</v>
      </c>
      <c r="E199" s="34">
        <v>0</v>
      </c>
      <c r="F199" s="34">
        <f>IFERROR((VLOOKUP(A199,TAB_DIN_Outros!A$173:H$199,4,0)),0)</f>
        <v>425826.80065288721</v>
      </c>
      <c r="G199" s="34">
        <f>IFERROR((VLOOKUP(A199,TAB_DIN_Outros!A$173:H$199,5,0)),0)</f>
        <v>0</v>
      </c>
      <c r="H199" s="34">
        <f>IFERROR((VLOOKUP(A199,TAB_DIN_Outros!A$173:H$199,6,0)),0)</f>
        <v>0</v>
      </c>
      <c r="I199" s="34">
        <f>IFERROR((VLOOKUP(A199,TAB_DIN_Outros!A$173:H$199,7,0)),0)</f>
        <v>211735.62042604221</v>
      </c>
      <c r="J199" s="34">
        <f>IFERROR((VLOOKUP(A199,TAB_DIN_Outros!A$173:H$199,8,0)),0)</f>
        <v>0</v>
      </c>
      <c r="K199" s="34">
        <v>0</v>
      </c>
      <c r="L199" s="69">
        <f t="shared" si="16"/>
        <v>2619366.1214836524</v>
      </c>
      <c r="M199" s="25" t="s">
        <v>169</v>
      </c>
      <c r="N199" s="28">
        <f>B199/Formato_Análises_Outros!$S$31</f>
        <v>0</v>
      </c>
      <c r="O199" s="28">
        <f>C199/Formato_Análises_Outros!$S$31</f>
        <v>7.7678728250217218E-4</v>
      </c>
      <c r="P199" s="28">
        <f>D199/Formato_Análises_Outros!$S$31</f>
        <v>3.2678934183730064E-3</v>
      </c>
      <c r="Q199" s="28">
        <f>E199/Formato_Análises_Outros!$S$31</f>
        <v>0</v>
      </c>
      <c r="R199" s="28">
        <f>F199/Formato_Análises_Outros!$S$31</f>
        <v>8.6907368381864488E-4</v>
      </c>
      <c r="S199" s="28">
        <f>G199/Formato_Análises_Outros!$S$31</f>
        <v>0</v>
      </c>
      <c r="T199" s="28">
        <f>H199/Formato_Análises_Outros!$S$31</f>
        <v>0</v>
      </c>
      <c r="U199" s="28">
        <f>I199/Formato_Análises_Outros!$S$31</f>
        <v>4.3213310049332885E-4</v>
      </c>
      <c r="V199" s="28">
        <f>J199/Formato_Análises_Outros!$S$31</f>
        <v>0</v>
      </c>
      <c r="W199" s="28">
        <f>K199/Formato_Análises_Outros!$S$31</f>
        <v>0</v>
      </c>
      <c r="X199" s="1">
        <f t="shared" si="17"/>
        <v>5.3458874851871514E-3</v>
      </c>
    </row>
    <row r="200" spans="1:24" x14ac:dyDescent="0.25">
      <c r="A200" s="25" t="s">
        <v>163</v>
      </c>
      <c r="B200" s="34">
        <v>0</v>
      </c>
      <c r="C200" s="34">
        <f>IFERROR((VLOOKUP(A200,TAB_DIN_Outros!A$173:H$199,2,0)),0)</f>
        <v>2488663.9418064323</v>
      </c>
      <c r="D200" s="34">
        <f>IFERROR((VLOOKUP(A200,TAB_DIN_Outros!A$173:H$199,3,0)),0)</f>
        <v>793897.34941123577</v>
      </c>
      <c r="E200" s="34">
        <v>0</v>
      </c>
      <c r="F200" s="34">
        <f>IFERROR((VLOOKUP(A200,TAB_DIN_Outros!A$173:H$199,4,0)),0)</f>
        <v>1236397.3100214854</v>
      </c>
      <c r="G200" s="34">
        <f>IFERROR((VLOOKUP(A200,TAB_DIN_Outros!A$173:H$199,5,0)),0)</f>
        <v>13647.507536516714</v>
      </c>
      <c r="H200" s="34">
        <f>IFERROR((VLOOKUP(A200,TAB_DIN_Outros!A$173:H$199,6,0)),0)</f>
        <v>0</v>
      </c>
      <c r="I200" s="34">
        <f>IFERROR((VLOOKUP(A200,TAB_DIN_Outros!A$173:H$199,7,0)),0)</f>
        <v>1149515.9122932665</v>
      </c>
      <c r="J200" s="34">
        <f>IFERROR((VLOOKUP(A200,TAB_DIN_Outros!A$173:H$199,8,0)),0)</f>
        <v>0</v>
      </c>
      <c r="K200" s="34">
        <v>0</v>
      </c>
      <c r="L200" s="69">
        <f t="shared" si="16"/>
        <v>5682122.0210689362</v>
      </c>
      <c r="M200" s="25" t="s">
        <v>163</v>
      </c>
      <c r="N200" s="28">
        <f>B200/Formato_Análises_Outros!$S$31</f>
        <v>0</v>
      </c>
      <c r="O200" s="28">
        <f>C200/Formato_Análises_Outros!$S$31</f>
        <v>5.0791362506451979E-3</v>
      </c>
      <c r="P200" s="28">
        <f>D200/Formato_Análises_Outros!$S$31</f>
        <v>1.6202721223014277E-3</v>
      </c>
      <c r="Q200" s="28">
        <f>E200/Formato_Análises_Outros!$S$31</f>
        <v>0</v>
      </c>
      <c r="R200" s="28">
        <f>F200/Formato_Análises_Outros!$S$31</f>
        <v>2.5233742057483386E-3</v>
      </c>
      <c r="S200" s="28">
        <f>G200/Formato_Análises_Outros!$S$31</f>
        <v>2.7853318841177269E-5</v>
      </c>
      <c r="T200" s="28">
        <f>H200/Formato_Análises_Outros!$S$31</f>
        <v>0</v>
      </c>
      <c r="U200" s="28">
        <f>I200/Formato_Análises_Outros!$S$31</f>
        <v>2.3460571926735203E-3</v>
      </c>
      <c r="V200" s="28">
        <f>J200/Formato_Análises_Outros!$S$31</f>
        <v>0</v>
      </c>
      <c r="W200" s="28">
        <f>K200/Formato_Análises_Outros!$S$31</f>
        <v>0</v>
      </c>
      <c r="X200" s="1">
        <f t="shared" si="17"/>
        <v>1.1596693090209661E-2</v>
      </c>
    </row>
    <row r="201" spans="1:24" x14ac:dyDescent="0.25">
      <c r="A201" s="25" t="s">
        <v>155</v>
      </c>
      <c r="B201" s="34">
        <v>0</v>
      </c>
      <c r="C201" s="34">
        <f>IFERROR((VLOOKUP(A201,TAB_DIN_Outros!A$173:H$199,2,0)),0)</f>
        <v>949865.1597908095</v>
      </c>
      <c r="D201" s="34">
        <f>IFERROR((VLOOKUP(A201,TAB_DIN_Outros!A$173:H$199,3,0)),0)</f>
        <v>1001780.2784597193</v>
      </c>
      <c r="E201" s="34">
        <v>0</v>
      </c>
      <c r="F201" s="34">
        <f>IFERROR((VLOOKUP(A201,TAB_DIN_Outros!A$173:H$199,4,0)),0)</f>
        <v>1102676.3016771874</v>
      </c>
      <c r="G201" s="34">
        <f>IFERROR((VLOOKUP(A201,TAB_DIN_Outros!A$173:H$199,5,0)),0)</f>
        <v>7769.5260405389654</v>
      </c>
      <c r="H201" s="34">
        <f>IFERROR((VLOOKUP(A201,TAB_DIN_Outros!A$173:H$199,6,0)),0)</f>
        <v>0</v>
      </c>
      <c r="I201" s="34">
        <f>IFERROR((VLOOKUP(A201,TAB_DIN_Outros!A$173:H$199,7,0)),0)</f>
        <v>370925.60733498773</v>
      </c>
      <c r="J201" s="34">
        <f>IFERROR((VLOOKUP(A201,TAB_DIN_Outros!A$173:H$199,8,0)),0)</f>
        <v>0</v>
      </c>
      <c r="K201" s="34">
        <v>0</v>
      </c>
      <c r="L201" s="69">
        <f t="shared" si="16"/>
        <v>3433016.873303243</v>
      </c>
      <c r="M201" s="25" t="s">
        <v>155</v>
      </c>
      <c r="N201" s="28">
        <f>B201/Formato_Análises_Outros!$S$31</f>
        <v>0</v>
      </c>
      <c r="O201" s="28">
        <f>C201/Formato_Análises_Outros!$S$31</f>
        <v>1.9385882060140535E-3</v>
      </c>
      <c r="P201" s="28">
        <f>D201/Formato_Análises_Outros!$S$31</f>
        <v>2.0445422308858923E-3</v>
      </c>
      <c r="Q201" s="28">
        <f>E201/Formato_Análises_Outros!$S$31</f>
        <v>0</v>
      </c>
      <c r="R201" s="28">
        <f>F201/Formato_Análises_Outros!$S$31</f>
        <v>2.2504618170787159E-3</v>
      </c>
      <c r="S201" s="28">
        <f>G201/Formato_Análises_Outros!$S$31</f>
        <v>1.585689441628222E-5</v>
      </c>
      <c r="T201" s="28">
        <f>H201/Formato_Análises_Outros!$S$31</f>
        <v>0</v>
      </c>
      <c r="U201" s="28">
        <f>I201/Formato_Análises_Outros!$S$31</f>
        <v>7.5702535278435689E-4</v>
      </c>
      <c r="V201" s="28">
        <f>J201/Formato_Análises_Outros!$S$31</f>
        <v>0</v>
      </c>
      <c r="W201" s="28">
        <f>K201/Formato_Análises_Outros!$S$31</f>
        <v>0</v>
      </c>
      <c r="X201" s="1">
        <f t="shared" si="17"/>
        <v>7.0064745011793007E-3</v>
      </c>
    </row>
    <row r="202" spans="1:24" x14ac:dyDescent="0.25">
      <c r="A202" s="25" t="s">
        <v>223</v>
      </c>
      <c r="B202" s="35">
        <f t="shared" ref="B202:H202" si="18">SUM(B175:B201)</f>
        <v>0</v>
      </c>
      <c r="C202" s="35">
        <f t="shared" si="18"/>
        <v>31616456.02719808</v>
      </c>
      <c r="D202" s="35">
        <f t="shared" si="18"/>
        <v>118569956.26723407</v>
      </c>
      <c r="E202" s="35">
        <f t="shared" si="18"/>
        <v>0</v>
      </c>
      <c r="F202" s="35">
        <f t="shared" si="18"/>
        <v>293805410.58991343</v>
      </c>
      <c r="G202" s="35">
        <f t="shared" si="18"/>
        <v>1534439.7681084592</v>
      </c>
      <c r="H202" s="35">
        <f t="shared" si="18"/>
        <v>16978442.418197565</v>
      </c>
      <c r="I202" s="35">
        <f t="shared" ref="I202" si="19">SUM(I175:I201)</f>
        <v>27192205.669259343</v>
      </c>
      <c r="J202" s="35">
        <f t="shared" ref="J202" si="20">SUM(J175:J201)</f>
        <v>280876.62310754322</v>
      </c>
      <c r="K202" s="35">
        <f t="shared" ref="K202" si="21">SUM(K175:K201)</f>
        <v>0</v>
      </c>
      <c r="L202" s="69">
        <f t="shared" si="16"/>
        <v>489977787.36301857</v>
      </c>
      <c r="M202" s="25" t="s">
        <v>223</v>
      </c>
      <c r="N202" s="28">
        <f>B202/Formato_Análises_Outros!$S$31</f>
        <v>0</v>
      </c>
      <c r="O202" s="28">
        <f>C202/Formato_Análises_Outros!$S$31</f>
        <v>6.4526304748124902E-2</v>
      </c>
      <c r="P202" s="28">
        <f>D202/Formato_Análises_Outros!$S$31</f>
        <v>0.24199047247704525</v>
      </c>
      <c r="Q202" s="28">
        <f>E202/Formato_Análises_Outros!$S$31</f>
        <v>0</v>
      </c>
      <c r="R202" s="28">
        <f>F202/Formato_Análises_Outros!$S$31</f>
        <v>0.59963006113221329</v>
      </c>
      <c r="S202" s="28">
        <f>G202/Formato_Análises_Outros!$S$31</f>
        <v>3.1316516945932723E-3</v>
      </c>
      <c r="T202" s="28">
        <f>H202/Formato_Análises_Outros!$S$31</f>
        <v>3.4651453302756444E-2</v>
      </c>
      <c r="U202" s="28">
        <f>I202/Formato_Análises_Outros!$S$31</f>
        <v>5.5496813060860184E-2</v>
      </c>
      <c r="V202" s="28">
        <f>J202/Formato_Análises_Outros!$S$31</f>
        <v>5.7324358440650114E-4</v>
      </c>
      <c r="W202" s="28">
        <f>K202/Formato_Análises_Outros!$S$31</f>
        <v>0</v>
      </c>
      <c r="X202" s="1">
        <f t="shared" si="17"/>
        <v>1</v>
      </c>
    </row>
    <row r="203" spans="1:24" x14ac:dyDescent="0.25">
      <c r="A203" s="25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M203" s="25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4" x14ac:dyDescent="0.25">
      <c r="A204" s="25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M204" s="25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4" x14ac:dyDescent="0.25">
      <c r="B205" s="31"/>
      <c r="C205" s="31"/>
      <c r="D205" s="31"/>
      <c r="E205" s="31"/>
      <c r="F205" s="31"/>
      <c r="G205" s="31"/>
      <c r="H205" s="31"/>
      <c r="I205" s="31"/>
      <c r="J205" s="31"/>
      <c r="K205" s="31"/>
    </row>
    <row r="206" spans="1:24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24" x14ac:dyDescent="0.25">
      <c r="A207" s="2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N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</row>
    <row r="208" spans="1:24" x14ac:dyDescent="0.25">
      <c r="A208" s="25"/>
      <c r="B208" s="25" t="s">
        <v>224</v>
      </c>
      <c r="C208" s="25" t="s">
        <v>228</v>
      </c>
      <c r="D208" s="25" t="s">
        <v>15</v>
      </c>
      <c r="E208" s="25" t="s">
        <v>229</v>
      </c>
      <c r="F208" s="25" t="s">
        <v>226</v>
      </c>
      <c r="G208" s="25" t="s">
        <v>227</v>
      </c>
      <c r="H208" s="25" t="s">
        <v>131</v>
      </c>
      <c r="I208" s="25" t="s">
        <v>130</v>
      </c>
      <c r="J208" s="25" t="s">
        <v>129</v>
      </c>
      <c r="K208" s="25" t="s">
        <v>230</v>
      </c>
      <c r="L208" s="25" t="s">
        <v>404</v>
      </c>
      <c r="N208" s="25" t="s">
        <v>224</v>
      </c>
      <c r="O208" s="25" t="s">
        <v>228</v>
      </c>
      <c r="P208" s="25" t="s">
        <v>15</v>
      </c>
      <c r="Q208" s="25" t="s">
        <v>229</v>
      </c>
      <c r="R208" s="25" t="s">
        <v>226</v>
      </c>
      <c r="S208" s="25" t="s">
        <v>227</v>
      </c>
      <c r="T208" s="25" t="s">
        <v>131</v>
      </c>
      <c r="U208" s="25" t="s">
        <v>130</v>
      </c>
      <c r="V208" s="25" t="s">
        <v>129</v>
      </c>
      <c r="W208" s="25" t="s">
        <v>230</v>
      </c>
    </row>
    <row r="209" spans="1:24" x14ac:dyDescent="0.25">
      <c r="A209" s="25" t="s">
        <v>132</v>
      </c>
      <c r="B209" s="27">
        <v>0</v>
      </c>
      <c r="C209" s="27">
        <f>IFERROR((VLOOKUP(A209,TAB_DIN_Outros!A$211:H$237,2,0)),0)</f>
        <v>97422.292829828672</v>
      </c>
      <c r="D209" s="27">
        <f>IFERROR((VLOOKUP(A209,TAB_DIN_Outros!A$211:H$237,3,0)),0)</f>
        <v>125677.12874961669</v>
      </c>
      <c r="E209" s="27">
        <v>0</v>
      </c>
      <c r="F209" s="27">
        <f>IFERROR((VLOOKUP(A209,TAB_DIN_Outros!A$211:H$237,4,0)),0)</f>
        <v>279149.06804284756</v>
      </c>
      <c r="G209" s="27">
        <f>IFERROR((VLOOKUP(A209,TAB_DIN_Outros!A$211:H$237,5,0)),0)</f>
        <v>14446.343115644799</v>
      </c>
      <c r="H209" s="27">
        <f>IFERROR((VLOOKUP(A209,TAB_DIN_Outros!A$211:H$237,6,0)),0)</f>
        <v>0</v>
      </c>
      <c r="I209" s="27">
        <f>IFERROR((VLOOKUP(A209,TAB_DIN_Outros!A$211:H$237,7,0)),0)</f>
        <v>567095.31603846536</v>
      </c>
      <c r="J209" s="27">
        <f>IFERROR((VLOOKUP(A209,TAB_DIN_Outros!A$211:H$237,8,0)),0)</f>
        <v>0</v>
      </c>
      <c r="K209" s="27">
        <v>0</v>
      </c>
      <c r="L209" s="69">
        <f>SUM(B209:K209)</f>
        <v>1083790.1487764032</v>
      </c>
      <c r="M209" s="25" t="s">
        <v>132</v>
      </c>
      <c r="N209" s="28">
        <f>B209/Formato_Análises_Outros!$T$31</f>
        <v>0</v>
      </c>
      <c r="O209" s="28">
        <f>C209/Formato_Análises_Outros!$T$31</f>
        <v>1.791160770379849E-4</v>
      </c>
      <c r="P209" s="28">
        <f>D209/Formato_Análises_Outros!$T$31</f>
        <v>2.3106409858726661E-4</v>
      </c>
      <c r="Q209" s="28">
        <f>E209/Formato_Análises_Outros!$T$31</f>
        <v>0</v>
      </c>
      <c r="R209" s="28">
        <f>F209/Formato_Análises_Outros!$T$31</f>
        <v>5.1323043755479539E-4</v>
      </c>
      <c r="S209" s="28">
        <f>G209/Formato_Análises_Outros!$T$31</f>
        <v>2.6560371669129263E-5</v>
      </c>
      <c r="T209" s="28">
        <f>H209/Formato_Análises_Outros!$T$31</f>
        <v>0</v>
      </c>
      <c r="U209" s="28">
        <f>I209/Formato_Análises_Outros!$T$31</f>
        <v>1.0426349592577617E-3</v>
      </c>
      <c r="V209" s="28">
        <f>J209/Formato_Análises_Outros!$T$31</f>
        <v>0</v>
      </c>
      <c r="W209" s="28">
        <f>K209/Formato_Análises_Outros!$T$31</f>
        <v>0</v>
      </c>
      <c r="X209" s="1">
        <f>L209/$L$236</f>
        <v>1.9926059441069386E-3</v>
      </c>
    </row>
    <row r="210" spans="1:24" x14ac:dyDescent="0.25">
      <c r="A210" s="25" t="s">
        <v>134</v>
      </c>
      <c r="B210" s="27">
        <v>0</v>
      </c>
      <c r="C210" s="27">
        <f>IFERROR((VLOOKUP(A210,TAB_DIN_Outros!A$211:H$237,2,0)),0)</f>
        <v>0</v>
      </c>
      <c r="D210" s="27">
        <f>IFERROR((VLOOKUP(A210,TAB_DIN_Outros!A$211:H$237,3,0)),0)</f>
        <v>38102.213860182055</v>
      </c>
      <c r="E210" s="27">
        <v>0</v>
      </c>
      <c r="F210" s="27">
        <f>IFERROR((VLOOKUP(A210,TAB_DIN_Outros!A$211:H$237,4,0)),0)</f>
        <v>613310.47042635223</v>
      </c>
      <c r="G210" s="27">
        <f>IFERROR((VLOOKUP(A210,TAB_DIN_Outros!A$211:H$237,5,0)),0)</f>
        <v>0</v>
      </c>
      <c r="H210" s="27">
        <f>IFERROR((VLOOKUP(A210,TAB_DIN_Outros!A$211:H$237,6,0)),0)</f>
        <v>0</v>
      </c>
      <c r="I210" s="27">
        <f>IFERROR((VLOOKUP(A210,TAB_DIN_Outros!A$211:H$237,7,0)),0)</f>
        <v>357732.22641984175</v>
      </c>
      <c r="J210" s="27">
        <f>IFERROR((VLOOKUP(A210,TAB_DIN_Outros!A$211:H$237,8,0)),0)</f>
        <v>0</v>
      </c>
      <c r="K210" s="27">
        <v>0</v>
      </c>
      <c r="L210" s="69">
        <f t="shared" ref="L210:L236" si="22">SUM(B210:K210)</f>
        <v>1009144.9107063761</v>
      </c>
      <c r="M210" s="25" t="s">
        <v>134</v>
      </c>
      <c r="N210" s="28">
        <f>B210/Formato_Análises_Outros!$T$31</f>
        <v>0</v>
      </c>
      <c r="O210" s="28">
        <f>C210/Formato_Análises_Outros!$T$31</f>
        <v>0</v>
      </c>
      <c r="P210" s="28">
        <f>D210/Formato_Análises_Outros!$T$31</f>
        <v>7.0052950663141835E-5</v>
      </c>
      <c r="Q210" s="28">
        <f>E210/Formato_Análises_Outros!$T$31</f>
        <v>0</v>
      </c>
      <c r="R210" s="28">
        <f>F210/Formato_Análises_Outros!$T$31</f>
        <v>1.1276039834227174E-3</v>
      </c>
      <c r="S210" s="28">
        <f>G210/Formato_Análises_Outros!$T$31</f>
        <v>0</v>
      </c>
      <c r="T210" s="28">
        <f>H210/Formato_Análises_Outros!$T$31</f>
        <v>0</v>
      </c>
      <c r="U210" s="28">
        <f>I210/Formato_Análises_Outros!$T$31</f>
        <v>6.5770976195673786E-4</v>
      </c>
      <c r="V210" s="28">
        <f>J210/Formato_Análises_Outros!$T$31</f>
        <v>0</v>
      </c>
      <c r="W210" s="28">
        <f>K210/Formato_Análises_Outros!$T$31</f>
        <v>0</v>
      </c>
      <c r="X210" s="1">
        <f t="shared" ref="X210:X236" si="23">L210/$L$236</f>
        <v>1.8553666960425977E-3</v>
      </c>
    </row>
    <row r="211" spans="1:24" x14ac:dyDescent="0.25">
      <c r="A211" s="25" t="s">
        <v>139</v>
      </c>
      <c r="B211" s="27">
        <v>0</v>
      </c>
      <c r="C211" s="27">
        <f>IFERROR((VLOOKUP(A211,TAB_DIN_Outros!A$211:H$237,2,0)),0)</f>
        <v>526683.95519199874</v>
      </c>
      <c r="D211" s="27">
        <f>IFERROR((VLOOKUP(A211,TAB_DIN_Outros!A$211:H$237,3,0)),0)</f>
        <v>1442013.326648128</v>
      </c>
      <c r="E211" s="27">
        <v>0</v>
      </c>
      <c r="F211" s="27">
        <f>IFERROR((VLOOKUP(A211,TAB_DIN_Outros!A$211:H$237,4,0)),0)</f>
        <v>1525169.6784706153</v>
      </c>
      <c r="G211" s="27">
        <f>IFERROR((VLOOKUP(A211,TAB_DIN_Outros!A$211:H$237,5,0)),0)</f>
        <v>0</v>
      </c>
      <c r="H211" s="27">
        <f>IFERROR((VLOOKUP(A211,TAB_DIN_Outros!A$211:H$237,6,0)),0)</f>
        <v>0</v>
      </c>
      <c r="I211" s="27">
        <f>IFERROR((VLOOKUP(A211,TAB_DIN_Outros!A$211:H$237,7,0)),0)</f>
        <v>7270.2049646300902</v>
      </c>
      <c r="J211" s="27">
        <f>IFERROR((VLOOKUP(A211,TAB_DIN_Outros!A$211:H$237,8,0)),0)</f>
        <v>0</v>
      </c>
      <c r="K211" s="27">
        <v>0</v>
      </c>
      <c r="L211" s="69">
        <f t="shared" si="22"/>
        <v>3501137.1652753726</v>
      </c>
      <c r="M211" s="25" t="s">
        <v>139</v>
      </c>
      <c r="N211" s="28">
        <f>B211/Formato_Análises_Outros!$T$31</f>
        <v>0</v>
      </c>
      <c r="O211" s="28">
        <f>C211/Formato_Análises_Outros!$T$31</f>
        <v>9.6833651880503103E-4</v>
      </c>
      <c r="P211" s="28">
        <f>D211/Formato_Análises_Outros!$T$31</f>
        <v>2.651218346470949E-3</v>
      </c>
      <c r="Q211" s="28">
        <f>E211/Formato_Análises_Outros!$T$31</f>
        <v>0</v>
      </c>
      <c r="R211" s="28">
        <f>F211/Formato_Análises_Outros!$T$31</f>
        <v>2.804105730729616E-3</v>
      </c>
      <c r="S211" s="28">
        <f>G211/Formato_Análises_Outros!$T$31</f>
        <v>0</v>
      </c>
      <c r="T211" s="28">
        <f>H211/Formato_Análises_Outros!$T$31</f>
        <v>0</v>
      </c>
      <c r="U211" s="28">
        <f>I211/Formato_Análises_Outros!$T$31</f>
        <v>1.3366659259408373E-5</v>
      </c>
      <c r="V211" s="28">
        <f>J211/Formato_Análises_Outros!$T$31</f>
        <v>0</v>
      </c>
      <c r="W211" s="28">
        <f>K211/Formato_Análises_Outros!$T$31</f>
        <v>0</v>
      </c>
      <c r="X211" s="1">
        <f t="shared" si="23"/>
        <v>6.4370272552650067E-3</v>
      </c>
    </row>
    <row r="212" spans="1:24" x14ac:dyDescent="0.25">
      <c r="A212" s="25" t="s">
        <v>143</v>
      </c>
      <c r="B212" s="27">
        <v>0</v>
      </c>
      <c r="C212" s="27">
        <f>IFERROR((VLOOKUP(A212,TAB_DIN_Outros!A$211:H$237,2,0)),0)</f>
        <v>0</v>
      </c>
      <c r="D212" s="27">
        <f>IFERROR((VLOOKUP(A212,TAB_DIN_Outros!A$211:H$237,3,0)),0)</f>
        <v>244831.43269757484</v>
      </c>
      <c r="E212" s="27">
        <v>0</v>
      </c>
      <c r="F212" s="27">
        <f>IFERROR((VLOOKUP(A212,TAB_DIN_Outros!A$211:H$237,4,0)),0)</f>
        <v>0</v>
      </c>
      <c r="G212" s="27">
        <f>IFERROR((VLOOKUP(A212,TAB_DIN_Outros!A$211:H$237,5,0)),0)</f>
        <v>0</v>
      </c>
      <c r="H212" s="27">
        <f>IFERROR((VLOOKUP(A212,TAB_DIN_Outros!A$211:H$237,6,0)),0)</f>
        <v>0</v>
      </c>
      <c r="I212" s="27">
        <f>IFERROR((VLOOKUP(A212,TAB_DIN_Outros!A$211:H$237,7,0)),0)</f>
        <v>14387.068137202226</v>
      </c>
      <c r="J212" s="27">
        <f>IFERROR((VLOOKUP(A212,TAB_DIN_Outros!A$211:H$237,8,0)),0)</f>
        <v>0</v>
      </c>
      <c r="K212" s="27">
        <v>0</v>
      </c>
      <c r="L212" s="69">
        <f t="shared" si="22"/>
        <v>259218.50083477708</v>
      </c>
      <c r="M212" s="25" t="s">
        <v>143</v>
      </c>
      <c r="N212" s="28">
        <f>B212/Formato_Análises_Outros!$T$31</f>
        <v>0</v>
      </c>
      <c r="O212" s="28">
        <f>C212/Formato_Análises_Outros!$T$31</f>
        <v>0</v>
      </c>
      <c r="P212" s="28">
        <f>D212/Formato_Análises_Outros!$T$31</f>
        <v>4.5013563617291583E-4</v>
      </c>
      <c r="Q212" s="28">
        <f>E212/Formato_Análises_Outros!$T$31</f>
        <v>0</v>
      </c>
      <c r="R212" s="28">
        <f>F212/Formato_Análises_Outros!$T$31</f>
        <v>0</v>
      </c>
      <c r="S212" s="28">
        <f>G212/Formato_Análises_Outros!$T$31</f>
        <v>0</v>
      </c>
      <c r="T212" s="28">
        <f>H212/Formato_Análises_Outros!$T$31</f>
        <v>0</v>
      </c>
      <c r="U212" s="28">
        <f>I212/Formato_Análises_Outros!$T$31</f>
        <v>2.645139146247687E-5</v>
      </c>
      <c r="V212" s="28">
        <f>J212/Formato_Análises_Outros!$T$31</f>
        <v>0</v>
      </c>
      <c r="W212" s="28">
        <f>K212/Formato_Análises_Outros!$T$31</f>
        <v>0</v>
      </c>
      <c r="X212" s="1">
        <f t="shared" si="23"/>
        <v>4.7658702763539283E-4</v>
      </c>
    </row>
    <row r="213" spans="1:24" x14ac:dyDescent="0.25">
      <c r="A213" s="25" t="s">
        <v>146</v>
      </c>
      <c r="B213" s="27">
        <v>0</v>
      </c>
      <c r="C213" s="27">
        <f>IFERROR((VLOOKUP(A213,TAB_DIN_Outros!A$211:H$237,2,0)),0)</f>
        <v>736062.50784847699</v>
      </c>
      <c r="D213" s="27">
        <f>IFERROR((VLOOKUP(A213,TAB_DIN_Outros!A$211:H$237,3,0)),0)</f>
        <v>120667.10448473158</v>
      </c>
      <c r="E213" s="27">
        <v>0</v>
      </c>
      <c r="F213" s="27">
        <f>IFERROR((VLOOKUP(A213,TAB_DIN_Outros!A$211:H$237,4,0)),0)</f>
        <v>576904.03638422291</v>
      </c>
      <c r="G213" s="27">
        <f>IFERROR((VLOOKUP(A213,TAB_DIN_Outros!A$211:H$237,5,0)),0)</f>
        <v>0</v>
      </c>
      <c r="H213" s="27">
        <f>IFERROR((VLOOKUP(A213,TAB_DIN_Outros!A$211:H$237,6,0)),0)</f>
        <v>0</v>
      </c>
      <c r="I213" s="27">
        <f>IFERROR((VLOOKUP(A213,TAB_DIN_Outros!A$211:H$237,7,0)),0)</f>
        <v>733149.01379937574</v>
      </c>
      <c r="J213" s="27">
        <f>IFERROR((VLOOKUP(A213,TAB_DIN_Outros!A$211:H$237,8,0)),0)</f>
        <v>0</v>
      </c>
      <c r="K213" s="27">
        <v>0</v>
      </c>
      <c r="L213" s="69">
        <f t="shared" si="22"/>
        <v>2166782.6625168072</v>
      </c>
      <c r="M213" s="25" t="s">
        <v>146</v>
      </c>
      <c r="N213" s="28">
        <f>B213/Formato_Análises_Outros!$T$31</f>
        <v>0</v>
      </c>
      <c r="O213" s="28">
        <f>C213/Formato_Análises_Outros!$T$31</f>
        <v>1.3532901457251818E-3</v>
      </c>
      <c r="P213" s="28">
        <f>D213/Formato_Análises_Outros!$T$31</f>
        <v>2.2185290199021242E-4</v>
      </c>
      <c r="Q213" s="28">
        <f>E213/Formato_Análises_Outros!$T$31</f>
        <v>0</v>
      </c>
      <c r="R213" s="28">
        <f>F213/Formato_Análises_Outros!$T$31</f>
        <v>1.0606688143238051E-3</v>
      </c>
      <c r="S213" s="28">
        <f>G213/Formato_Análises_Outros!$T$31</f>
        <v>0</v>
      </c>
      <c r="T213" s="28">
        <f>H213/Formato_Análises_Outros!$T$31</f>
        <v>0</v>
      </c>
      <c r="U213" s="28">
        <f>I213/Formato_Análises_Outros!$T$31</f>
        <v>1.3479335316547237E-3</v>
      </c>
      <c r="V213" s="28">
        <f>J213/Formato_Análises_Outros!$T$31</f>
        <v>0</v>
      </c>
      <c r="W213" s="28">
        <f>K213/Formato_Análises_Outros!$T$31</f>
        <v>0</v>
      </c>
      <c r="X213" s="1">
        <f t="shared" si="23"/>
        <v>3.9837453936939233E-3</v>
      </c>
    </row>
    <row r="214" spans="1:24" x14ac:dyDescent="0.25">
      <c r="A214" s="25" t="s">
        <v>141</v>
      </c>
      <c r="B214" s="27">
        <v>0</v>
      </c>
      <c r="C214" s="27">
        <f>IFERROR((VLOOKUP(A214,TAB_DIN_Outros!A$211:H$237,2,0)),0)</f>
        <v>0</v>
      </c>
      <c r="D214" s="27">
        <f>IFERROR((VLOOKUP(A214,TAB_DIN_Outros!A$211:H$237,3,0)),0)</f>
        <v>25100.376197452948</v>
      </c>
      <c r="E214" s="27">
        <v>0</v>
      </c>
      <c r="F214" s="27">
        <f>IFERROR((VLOOKUP(A214,TAB_DIN_Outros!A$211:H$237,4,0)),0)</f>
        <v>129095.74870196756</v>
      </c>
      <c r="G214" s="27">
        <f>IFERROR((VLOOKUP(A214,TAB_DIN_Outros!A$211:H$237,5,0)),0)</f>
        <v>0</v>
      </c>
      <c r="H214" s="27">
        <f>IFERROR((VLOOKUP(A214,TAB_DIN_Outros!A$211:H$237,6,0)),0)</f>
        <v>0</v>
      </c>
      <c r="I214" s="27">
        <f>IFERROR((VLOOKUP(A214,TAB_DIN_Outros!A$211:H$237,7,0)),0)</f>
        <v>0</v>
      </c>
      <c r="J214" s="27">
        <f>IFERROR((VLOOKUP(A214,TAB_DIN_Outros!A$211:H$237,8,0)),0)</f>
        <v>0</v>
      </c>
      <c r="K214" s="27">
        <v>0</v>
      </c>
      <c r="L214" s="69">
        <f t="shared" si="22"/>
        <v>154196.12489942051</v>
      </c>
      <c r="M214" s="25" t="s">
        <v>141</v>
      </c>
      <c r="N214" s="28">
        <f>B214/Formato_Análises_Outros!$T$31</f>
        <v>0</v>
      </c>
      <c r="O214" s="28">
        <f>C214/Formato_Análises_Outros!$T$31</f>
        <v>0</v>
      </c>
      <c r="P214" s="28">
        <f>D214/Formato_Análises_Outros!$T$31</f>
        <v>4.6148379247432774E-5</v>
      </c>
      <c r="Q214" s="28">
        <f>E214/Formato_Análises_Outros!$T$31</f>
        <v>0</v>
      </c>
      <c r="R214" s="28">
        <f>F214/Formato_Análises_Outros!$T$31</f>
        <v>2.3734941354919685E-4</v>
      </c>
      <c r="S214" s="28">
        <f>G214/Formato_Análises_Outros!$T$31</f>
        <v>0</v>
      </c>
      <c r="T214" s="28">
        <f>H214/Formato_Análises_Outros!$T$31</f>
        <v>0</v>
      </c>
      <c r="U214" s="28">
        <f>I214/Formato_Análises_Outros!$T$31</f>
        <v>0</v>
      </c>
      <c r="V214" s="28">
        <f>J214/Formato_Análises_Outros!$T$31</f>
        <v>0</v>
      </c>
      <c r="W214" s="28">
        <f>K214/Formato_Análises_Outros!$T$31</f>
        <v>0</v>
      </c>
      <c r="X214" s="1">
        <f t="shared" si="23"/>
        <v>2.8349779279662968E-4</v>
      </c>
    </row>
    <row r="215" spans="1:24" x14ac:dyDescent="0.25">
      <c r="A215" s="25" t="s">
        <v>153</v>
      </c>
      <c r="B215" s="27">
        <v>0</v>
      </c>
      <c r="C215" s="27">
        <f>IFERROR((VLOOKUP(A215,TAB_DIN_Outros!A$211:H$237,2,0)),0)</f>
        <v>111948.52830772215</v>
      </c>
      <c r="D215" s="27">
        <f>IFERROR((VLOOKUP(A215,TAB_DIN_Outros!A$211:H$237,3,0)),0)</f>
        <v>82686.017754410437</v>
      </c>
      <c r="E215" s="27">
        <v>0</v>
      </c>
      <c r="F215" s="27">
        <f>IFERROR((VLOOKUP(A215,TAB_DIN_Outros!A$211:H$237,4,0)),0)</f>
        <v>486941.37073274294</v>
      </c>
      <c r="G215" s="27">
        <f>IFERROR((VLOOKUP(A215,TAB_DIN_Outros!A$211:H$237,5,0)),0)</f>
        <v>0</v>
      </c>
      <c r="H215" s="27">
        <f>IFERROR((VLOOKUP(A215,TAB_DIN_Outros!A$211:H$237,6,0)),0)</f>
        <v>0</v>
      </c>
      <c r="I215" s="27">
        <f>IFERROR((VLOOKUP(A215,TAB_DIN_Outros!A$211:H$237,7,0)),0)</f>
        <v>13071.421333074732</v>
      </c>
      <c r="J215" s="27">
        <f>IFERROR((VLOOKUP(A215,TAB_DIN_Outros!A$211:H$237,8,0)),0)</f>
        <v>35223.511646253726</v>
      </c>
      <c r="K215" s="27">
        <v>0</v>
      </c>
      <c r="L215" s="69">
        <f t="shared" si="22"/>
        <v>729870.84977420396</v>
      </c>
      <c r="M215" s="25" t="s">
        <v>153</v>
      </c>
      <c r="N215" s="28">
        <f>B215/Formato_Análises_Outros!$T$31</f>
        <v>0</v>
      </c>
      <c r="O215" s="28">
        <f>C215/Formato_Análises_Outros!$T$31</f>
        <v>2.0582333507260215E-4</v>
      </c>
      <c r="P215" s="28">
        <f>D215/Formato_Análises_Outros!$T$31</f>
        <v>1.5202265001022983E-4</v>
      </c>
      <c r="Q215" s="28">
        <f>E215/Formato_Análises_Outros!$T$31</f>
        <v>0</v>
      </c>
      <c r="R215" s="28">
        <f>F215/Formato_Análises_Outros!$T$31</f>
        <v>8.9526765937953062E-4</v>
      </c>
      <c r="S215" s="28">
        <f>G215/Formato_Análises_Outros!$T$31</f>
        <v>0</v>
      </c>
      <c r="T215" s="28">
        <f>H215/Formato_Análises_Outros!$T$31</f>
        <v>0</v>
      </c>
      <c r="U215" s="28">
        <f>I215/Formato_Análises_Outros!$T$31</f>
        <v>2.4032504701779253E-5</v>
      </c>
      <c r="V215" s="28">
        <f>J215/Formato_Análises_Outros!$T$31</f>
        <v>6.4760303235719232E-5</v>
      </c>
      <c r="W215" s="28">
        <f>K215/Formato_Análises_Outros!$T$31</f>
        <v>0</v>
      </c>
      <c r="X215" s="1">
        <f t="shared" si="23"/>
        <v>1.3419064523998614E-3</v>
      </c>
    </row>
    <row r="216" spans="1:24" x14ac:dyDescent="0.25">
      <c r="A216" s="25" t="s">
        <v>157</v>
      </c>
      <c r="B216" s="27">
        <v>0</v>
      </c>
      <c r="C216" s="27">
        <f>IFERROR((VLOOKUP(A216,TAB_DIN_Outros!A$211:H$237,2,0)),0)</f>
        <v>145618.00464959024</v>
      </c>
      <c r="D216" s="27">
        <f>IFERROR((VLOOKUP(A216,TAB_DIN_Outros!A$211:H$237,3,0)),0)</f>
        <v>7160533.3686464559</v>
      </c>
      <c r="E216" s="27">
        <v>0</v>
      </c>
      <c r="F216" s="27">
        <f>IFERROR((VLOOKUP(A216,TAB_DIN_Outros!A$211:H$237,4,0)),0)</f>
        <v>2062999.9067827929</v>
      </c>
      <c r="G216" s="27">
        <f>IFERROR((VLOOKUP(A216,TAB_DIN_Outros!A$211:H$237,5,0)),0)</f>
        <v>0</v>
      </c>
      <c r="H216" s="27">
        <f>IFERROR((VLOOKUP(A216,TAB_DIN_Outros!A$211:H$237,6,0)),0)</f>
        <v>0</v>
      </c>
      <c r="I216" s="27">
        <f>IFERROR((VLOOKUP(A216,TAB_DIN_Outros!A$211:H$237,7,0)),0)</f>
        <v>877966.80623999122</v>
      </c>
      <c r="J216" s="27">
        <f>IFERROR((VLOOKUP(A216,TAB_DIN_Outros!A$211:H$237,8,0)),0)</f>
        <v>0</v>
      </c>
      <c r="K216" s="27">
        <v>0</v>
      </c>
      <c r="L216" s="69">
        <f t="shared" si="22"/>
        <v>10247118.08631883</v>
      </c>
      <c r="M216" s="25" t="s">
        <v>157</v>
      </c>
      <c r="N216" s="28">
        <f>B216/Formato_Análises_Outros!$T$31</f>
        <v>0</v>
      </c>
      <c r="O216" s="28">
        <f>C216/Formato_Análises_Outros!$T$31</f>
        <v>2.6772646158608704E-4</v>
      </c>
      <c r="P216" s="28">
        <f>D216/Formato_Análises_Outros!$T$31</f>
        <v>1.3165022185752181E-2</v>
      </c>
      <c r="Q216" s="28">
        <f>E216/Formato_Análises_Outros!$T$31</f>
        <v>0</v>
      </c>
      <c r="R216" s="28">
        <f>F216/Formato_Análises_Outros!$T$31</f>
        <v>3.7929352666551505E-3</v>
      </c>
      <c r="S216" s="28">
        <f>G216/Formato_Análises_Outros!$T$31</f>
        <v>0</v>
      </c>
      <c r="T216" s="28">
        <f>H216/Formato_Análises_Outros!$T$31</f>
        <v>0</v>
      </c>
      <c r="U216" s="28">
        <f>I216/Formato_Análises_Outros!$T$31</f>
        <v>1.6141887604510035E-3</v>
      </c>
      <c r="V216" s="28">
        <f>J216/Formato_Análises_Outros!$T$31</f>
        <v>0</v>
      </c>
      <c r="W216" s="28">
        <f>K216/Formato_Análises_Outros!$T$31</f>
        <v>0</v>
      </c>
      <c r="X216" s="1">
        <f t="shared" si="23"/>
        <v>1.8839872674444424E-2</v>
      </c>
    </row>
    <row r="217" spans="1:24" x14ac:dyDescent="0.25">
      <c r="A217" s="25" t="s">
        <v>161</v>
      </c>
      <c r="B217" s="27">
        <v>0</v>
      </c>
      <c r="C217" s="27">
        <f>IFERROR((VLOOKUP(A217,TAB_DIN_Outros!A$211:H$237,2,0)),0)</f>
        <v>658725.41260526446</v>
      </c>
      <c r="D217" s="27">
        <f>IFERROR((VLOOKUP(A217,TAB_DIN_Outros!A$211:H$237,3,0)),0)</f>
        <v>99974.982662322858</v>
      </c>
      <c r="E217" s="27">
        <v>0</v>
      </c>
      <c r="F217" s="27">
        <f>IFERROR((VLOOKUP(A217,TAB_DIN_Outros!A$211:H$237,4,0)),0)</f>
        <v>838020.62511565012</v>
      </c>
      <c r="G217" s="27">
        <f>IFERROR((VLOOKUP(A217,TAB_DIN_Outros!A$211:H$237,5,0)),0)</f>
        <v>0</v>
      </c>
      <c r="H217" s="27">
        <f>IFERROR((VLOOKUP(A217,TAB_DIN_Outros!A$211:H$237,6,0)),0)</f>
        <v>0</v>
      </c>
      <c r="I217" s="27">
        <f>IFERROR((VLOOKUP(A217,TAB_DIN_Outros!A$211:H$237,7,0)),0)</f>
        <v>440788.0684962743</v>
      </c>
      <c r="J217" s="27">
        <f>IFERROR((VLOOKUP(A217,TAB_DIN_Outros!A$211:H$237,8,0)),0)</f>
        <v>0</v>
      </c>
      <c r="K217" s="27">
        <v>0</v>
      </c>
      <c r="L217" s="69">
        <f t="shared" si="22"/>
        <v>2037509.0888795117</v>
      </c>
      <c r="M217" s="25" t="s">
        <v>161</v>
      </c>
      <c r="N217" s="28">
        <f>B217/Formato_Análises_Outros!$T$31</f>
        <v>0</v>
      </c>
      <c r="O217" s="28">
        <f>C217/Formato_Análises_Outros!$T$31</f>
        <v>1.2111017747978661E-3</v>
      </c>
      <c r="P217" s="28">
        <f>D217/Formato_Análises_Outros!$T$31</f>
        <v>1.8380933332881935E-4</v>
      </c>
      <c r="Q217" s="28">
        <f>E217/Formato_Análises_Outros!$T$31</f>
        <v>0</v>
      </c>
      <c r="R217" s="28">
        <f>F217/Formato_Análises_Outros!$T$31</f>
        <v>1.5407455777070014E-3</v>
      </c>
      <c r="S217" s="28">
        <f>G217/Formato_Análises_Outros!$T$31</f>
        <v>0</v>
      </c>
      <c r="T217" s="28">
        <f>H217/Formato_Análises_Outros!$T$31</f>
        <v>0</v>
      </c>
      <c r="U217" s="28">
        <f>I217/Formato_Análises_Outros!$T$31</f>
        <v>8.1041235369108146E-4</v>
      </c>
      <c r="V217" s="28">
        <f>J217/Formato_Análises_Outros!$T$31</f>
        <v>0</v>
      </c>
      <c r="W217" s="28">
        <f>K217/Formato_Análises_Outros!$T$31</f>
        <v>0</v>
      </c>
      <c r="X217" s="1">
        <f t="shared" si="23"/>
        <v>3.7460690395247692E-3</v>
      </c>
    </row>
    <row r="218" spans="1:24" x14ac:dyDescent="0.25">
      <c r="A218" s="25" t="s">
        <v>151</v>
      </c>
      <c r="B218" s="27">
        <v>0</v>
      </c>
      <c r="C218" s="27">
        <f>IFERROR((VLOOKUP(A218,TAB_DIN_Outros!A$211:H$237,2,0)),0)</f>
        <v>2577459.0419642553</v>
      </c>
      <c r="D218" s="27">
        <f>IFERROR((VLOOKUP(A218,TAB_DIN_Outros!A$211:H$237,3,0)),0)</f>
        <v>507232.74215742038</v>
      </c>
      <c r="E218" s="27">
        <v>0</v>
      </c>
      <c r="F218" s="27">
        <f>IFERROR((VLOOKUP(A218,TAB_DIN_Outros!A$211:H$237,4,0)),0)</f>
        <v>1724035.9425589524</v>
      </c>
      <c r="G218" s="27">
        <f>IFERROR((VLOOKUP(A218,TAB_DIN_Outros!A$211:H$237,5,0)),0)</f>
        <v>4468.8179399746814</v>
      </c>
      <c r="H218" s="27">
        <f>IFERROR((VLOOKUP(A218,TAB_DIN_Outros!A$211:H$237,6,0)),0)</f>
        <v>0</v>
      </c>
      <c r="I218" s="27">
        <f>IFERROR((VLOOKUP(A218,TAB_DIN_Outros!A$211:H$237,7,0)),0)</f>
        <v>207663.4440411072</v>
      </c>
      <c r="J218" s="27">
        <f>IFERROR((VLOOKUP(A218,TAB_DIN_Outros!A$211:H$237,8,0)),0)</f>
        <v>0</v>
      </c>
      <c r="K218" s="27">
        <v>0</v>
      </c>
      <c r="L218" s="69">
        <f t="shared" si="22"/>
        <v>5020859.9886617092</v>
      </c>
      <c r="M218" s="25" t="s">
        <v>151</v>
      </c>
      <c r="N218" s="28">
        <f>B218/Formato_Análises_Outros!$T$31</f>
        <v>0</v>
      </c>
      <c r="O218" s="28">
        <f>C218/Formato_Análises_Outros!$T$31</f>
        <v>4.7387958024055895E-3</v>
      </c>
      <c r="P218" s="28">
        <f>D218/Formato_Análises_Outros!$T$31</f>
        <v>9.3257442707855647E-4</v>
      </c>
      <c r="Q218" s="28">
        <f>E218/Formato_Análises_Outros!$T$31</f>
        <v>0</v>
      </c>
      <c r="R218" s="28">
        <f>F218/Formato_Análises_Outros!$T$31</f>
        <v>3.1697319549134581E-3</v>
      </c>
      <c r="S218" s="28">
        <f>G218/Formato_Análises_Outros!$T$31</f>
        <v>8.216159927619327E-6</v>
      </c>
      <c r="T218" s="28">
        <f>H218/Formato_Análises_Outros!$T$31</f>
        <v>0</v>
      </c>
      <c r="U218" s="28">
        <f>I218/Formato_Análises_Outros!$T$31</f>
        <v>3.8180030833201276E-4</v>
      </c>
      <c r="V218" s="28">
        <f>J218/Formato_Análises_Outros!$T$31</f>
        <v>0</v>
      </c>
      <c r="W218" s="28">
        <f>K218/Formato_Análises_Outros!$T$31</f>
        <v>0</v>
      </c>
      <c r="X218" s="1">
        <f t="shared" si="23"/>
        <v>9.2311186526572372E-3</v>
      </c>
    </row>
    <row r="219" spans="1:24" x14ac:dyDescent="0.25">
      <c r="A219" s="25" t="s">
        <v>167</v>
      </c>
      <c r="B219" s="27">
        <v>0</v>
      </c>
      <c r="C219" s="27">
        <f>IFERROR((VLOOKUP(A219,TAB_DIN_Outros!A$211:H$237,2,0)),0)</f>
        <v>745243.68657463579</v>
      </c>
      <c r="D219" s="27">
        <f>IFERROR((VLOOKUP(A219,TAB_DIN_Outros!A$211:H$237,3,0)),0)</f>
        <v>176219.35656381131</v>
      </c>
      <c r="E219" s="27">
        <v>0</v>
      </c>
      <c r="F219" s="27">
        <f>IFERROR((VLOOKUP(A219,TAB_DIN_Outros!A$211:H$237,4,0)),0)</f>
        <v>699364.85326008615</v>
      </c>
      <c r="G219" s="27">
        <f>IFERROR((VLOOKUP(A219,TAB_DIN_Outros!A$211:H$237,5,0)),0)</f>
        <v>0</v>
      </c>
      <c r="H219" s="27">
        <f>IFERROR((VLOOKUP(A219,TAB_DIN_Outros!A$211:H$237,6,0)),0)</f>
        <v>0</v>
      </c>
      <c r="I219" s="27">
        <f>IFERROR((VLOOKUP(A219,TAB_DIN_Outros!A$211:H$237,7,0)),0)</f>
        <v>238994.13590746952</v>
      </c>
      <c r="J219" s="27">
        <f>IFERROR((VLOOKUP(A219,TAB_DIN_Outros!A$211:H$237,8,0)),0)</f>
        <v>0</v>
      </c>
      <c r="K219" s="27">
        <v>0</v>
      </c>
      <c r="L219" s="69">
        <f t="shared" si="22"/>
        <v>1859822.0323060027</v>
      </c>
      <c r="M219" s="25" t="s">
        <v>167</v>
      </c>
      <c r="N219" s="28">
        <f>B219/Formato_Análises_Outros!$T$31</f>
        <v>0</v>
      </c>
      <c r="O219" s="28">
        <f>C219/Formato_Análises_Outros!$T$31</f>
        <v>1.3701702320816655E-3</v>
      </c>
      <c r="P219" s="28">
        <f>D219/Formato_Análises_Outros!$T$31</f>
        <v>3.2398867783784704E-4</v>
      </c>
      <c r="Q219" s="28">
        <f>E219/Formato_Análises_Outros!$T$31</f>
        <v>0</v>
      </c>
      <c r="R219" s="28">
        <f>F219/Formato_Análises_Outros!$T$31</f>
        <v>1.2858195521327157E-3</v>
      </c>
      <c r="S219" s="28">
        <f>G219/Formato_Análises_Outros!$T$31</f>
        <v>0</v>
      </c>
      <c r="T219" s="28">
        <f>H219/Formato_Análises_Outros!$T$31</f>
        <v>0</v>
      </c>
      <c r="U219" s="28">
        <f>I219/Formato_Análises_Outros!$T$31</f>
        <v>4.3940345495258271E-4</v>
      </c>
      <c r="V219" s="28">
        <f>J219/Formato_Análises_Outros!$T$31</f>
        <v>0</v>
      </c>
      <c r="W219" s="28">
        <f>K219/Formato_Análises_Outros!$T$31</f>
        <v>0</v>
      </c>
      <c r="X219" s="1">
        <f t="shared" si="23"/>
        <v>3.4193819170048115E-3</v>
      </c>
    </row>
    <row r="220" spans="1:24" x14ac:dyDescent="0.25">
      <c r="A220" s="25" t="s">
        <v>171</v>
      </c>
      <c r="B220" s="27">
        <v>0</v>
      </c>
      <c r="C220" s="27">
        <f>IFERROR((VLOOKUP(A220,TAB_DIN_Outros!A$211:H$237,2,0)),0)</f>
        <v>1408828.3588257034</v>
      </c>
      <c r="D220" s="27">
        <f>IFERROR((VLOOKUP(A220,TAB_DIN_Outros!A$211:H$237,3,0)),0)</f>
        <v>1077950.2748133219</v>
      </c>
      <c r="E220" s="27">
        <v>0</v>
      </c>
      <c r="F220" s="27">
        <f>IFERROR((VLOOKUP(A220,TAB_DIN_Outros!A$211:H$237,4,0)),0)</f>
        <v>696225.85657560558</v>
      </c>
      <c r="G220" s="27">
        <f>IFERROR((VLOOKUP(A220,TAB_DIN_Outros!A$211:H$237,5,0)),0)</f>
        <v>0</v>
      </c>
      <c r="H220" s="27">
        <f>IFERROR((VLOOKUP(A220,TAB_DIN_Outros!A$211:H$237,6,0)),0)</f>
        <v>0</v>
      </c>
      <c r="I220" s="27">
        <f>IFERROR((VLOOKUP(A220,TAB_DIN_Outros!A$211:H$237,7,0)),0)</f>
        <v>175752.88825519802</v>
      </c>
      <c r="J220" s="27">
        <f>IFERROR((VLOOKUP(A220,TAB_DIN_Outros!A$211:H$237,8,0)),0)</f>
        <v>0</v>
      </c>
      <c r="K220" s="27">
        <v>0</v>
      </c>
      <c r="L220" s="69">
        <f t="shared" si="22"/>
        <v>3358757.378469829</v>
      </c>
      <c r="M220" s="25" t="s">
        <v>171</v>
      </c>
      <c r="N220" s="28">
        <f>B220/Formato_Análises_Outros!$T$31</f>
        <v>0</v>
      </c>
      <c r="O220" s="28">
        <f>C220/Formato_Análises_Outros!$T$31</f>
        <v>2.590206014690101E-3</v>
      </c>
      <c r="P220" s="28">
        <f>D220/Formato_Análises_Outros!$T$31</f>
        <v>1.9818690246167499E-3</v>
      </c>
      <c r="Q220" s="28">
        <f>E220/Formato_Análises_Outros!$T$31</f>
        <v>0</v>
      </c>
      <c r="R220" s="28">
        <f>F220/Formato_Análises_Outros!$T$31</f>
        <v>1.2800483394499933E-3</v>
      </c>
      <c r="S220" s="28">
        <f>G220/Formato_Análises_Outros!$T$31</f>
        <v>0</v>
      </c>
      <c r="T220" s="28">
        <f>H220/Formato_Análises_Outros!$T$31</f>
        <v>0</v>
      </c>
      <c r="U220" s="28">
        <f>I220/Formato_Análises_Outros!$T$31</f>
        <v>3.2313105099419123E-4</v>
      </c>
      <c r="V220" s="28">
        <f>J220/Formato_Análises_Outros!$T$31</f>
        <v>0</v>
      </c>
      <c r="W220" s="28">
        <f>K220/Formato_Análises_Outros!$T$31</f>
        <v>0</v>
      </c>
      <c r="X220" s="1">
        <f t="shared" si="23"/>
        <v>6.1752544297510367E-3</v>
      </c>
    </row>
    <row r="221" spans="1:24" x14ac:dyDescent="0.25">
      <c r="A221" s="25" t="s">
        <v>175</v>
      </c>
      <c r="B221" s="27">
        <v>0</v>
      </c>
      <c r="C221" s="27">
        <f>IFERROR((VLOOKUP(A221,TAB_DIN_Outros!A$211:H$237,2,0)),0)</f>
        <v>1386805.1271613128</v>
      </c>
      <c r="D221" s="27">
        <f>IFERROR((VLOOKUP(A221,TAB_DIN_Outros!A$211:H$237,3,0)),0)</f>
        <v>779590.95940912992</v>
      </c>
      <c r="E221" s="27">
        <v>0</v>
      </c>
      <c r="F221" s="27">
        <f>IFERROR((VLOOKUP(A221,TAB_DIN_Outros!A$211:H$237,4,0)),0)</f>
        <v>2681387.4079713998</v>
      </c>
      <c r="G221" s="27">
        <f>IFERROR((VLOOKUP(A221,TAB_DIN_Outros!A$211:H$237,5,0)),0)</f>
        <v>0</v>
      </c>
      <c r="H221" s="27">
        <f>IFERROR((VLOOKUP(A221,TAB_DIN_Outros!A$211:H$237,6,0)),0)</f>
        <v>0</v>
      </c>
      <c r="I221" s="27">
        <f>IFERROR((VLOOKUP(A221,TAB_DIN_Outros!A$211:H$237,7,0)),0)</f>
        <v>273479.28749616689</v>
      </c>
      <c r="J221" s="27">
        <f>IFERROR((VLOOKUP(A221,TAB_DIN_Outros!A$211:H$237,8,0)),0)</f>
        <v>0</v>
      </c>
      <c r="K221" s="27">
        <v>0</v>
      </c>
      <c r="L221" s="69">
        <f t="shared" si="22"/>
        <v>5121262.7820380097</v>
      </c>
      <c r="M221" s="25" t="s">
        <v>175</v>
      </c>
      <c r="N221" s="28">
        <f>B221/Formato_Análises_Outros!$T$31</f>
        <v>0</v>
      </c>
      <c r="O221" s="28">
        <f>C221/Formato_Análises_Outros!$T$31</f>
        <v>2.5497151296488838E-3</v>
      </c>
      <c r="P221" s="28">
        <f>D221/Formato_Análises_Outros!$T$31</f>
        <v>1.4333195235668715E-3</v>
      </c>
      <c r="Q221" s="28">
        <f>E221/Formato_Análises_Outros!$T$31</f>
        <v>0</v>
      </c>
      <c r="R221" s="28">
        <f>F221/Formato_Análises_Outros!$T$31</f>
        <v>4.9298736416911373E-3</v>
      </c>
      <c r="S221" s="28">
        <f>G221/Formato_Análises_Outros!$T$31</f>
        <v>0</v>
      </c>
      <c r="T221" s="28">
        <f>H221/Formato_Análises_Outros!$T$31</f>
        <v>0</v>
      </c>
      <c r="U221" s="28">
        <f>I221/Formato_Análises_Outros!$T$31</f>
        <v>5.0280624387500153E-4</v>
      </c>
      <c r="V221" s="28">
        <f>J221/Formato_Análises_Outros!$T$31</f>
        <v>0</v>
      </c>
      <c r="W221" s="28">
        <f>K221/Formato_Análises_Outros!$T$31</f>
        <v>0</v>
      </c>
      <c r="X221" s="1">
        <f t="shared" si="23"/>
        <v>9.4157145387818962E-3</v>
      </c>
    </row>
    <row r="222" spans="1:24" x14ac:dyDescent="0.25">
      <c r="A222" s="25" t="s">
        <v>137</v>
      </c>
      <c r="B222" s="27">
        <v>0</v>
      </c>
      <c r="C222" s="27">
        <f>IFERROR((VLOOKUP(A222,TAB_DIN_Outros!A$211:H$237,2,0)),0)</f>
        <v>198662.66742325164</v>
      </c>
      <c r="D222" s="27">
        <f>IFERROR((VLOOKUP(A222,TAB_DIN_Outros!A$211:H$237,3,0)),0)</f>
        <v>17842186.013235871</v>
      </c>
      <c r="E222" s="27">
        <v>0</v>
      </c>
      <c r="F222" s="27">
        <f>IFERROR((VLOOKUP(A222,TAB_DIN_Outros!A$211:H$237,4,0)),0)</f>
        <v>105871.55443087078</v>
      </c>
      <c r="G222" s="27">
        <f>IFERROR((VLOOKUP(A222,TAB_DIN_Outros!A$211:H$237,5,0)),0)</f>
        <v>0</v>
      </c>
      <c r="H222" s="27">
        <f>IFERROR((VLOOKUP(A222,TAB_DIN_Outros!A$211:H$237,6,0)),0)</f>
        <v>0</v>
      </c>
      <c r="I222" s="27">
        <f>IFERROR((VLOOKUP(A222,TAB_DIN_Outros!A$211:H$237,7,0)),0)</f>
        <v>285287.89407111722</v>
      </c>
      <c r="J222" s="27">
        <f>IFERROR((VLOOKUP(A222,TAB_DIN_Outros!A$211:H$237,8,0)),0)</f>
        <v>0</v>
      </c>
      <c r="K222" s="27">
        <v>0</v>
      </c>
      <c r="L222" s="69">
        <f t="shared" si="22"/>
        <v>18432008.129161112</v>
      </c>
      <c r="M222" s="25" t="s">
        <v>137</v>
      </c>
      <c r="N222" s="28">
        <f>B222/Formato_Análises_Outros!$T$31</f>
        <v>0</v>
      </c>
      <c r="O222" s="28">
        <f>C222/Formato_Análises_Outros!$T$31</f>
        <v>3.6525190086534004E-4</v>
      </c>
      <c r="P222" s="28">
        <f>D222/Formato_Análises_Outros!$T$31</f>
        <v>3.2803809802085859E-2</v>
      </c>
      <c r="Q222" s="28">
        <f>E222/Formato_Análises_Outros!$T$31</f>
        <v>0</v>
      </c>
      <c r="R222" s="28">
        <f>F222/Formato_Análises_Outros!$T$31</f>
        <v>1.9465049475580494E-4</v>
      </c>
      <c r="S222" s="28">
        <f>G222/Formato_Análises_Outros!$T$31</f>
        <v>0</v>
      </c>
      <c r="T222" s="28">
        <f>H222/Formato_Análises_Outros!$T$31</f>
        <v>0</v>
      </c>
      <c r="U222" s="28">
        <f>I222/Formato_Análises_Outros!$T$31</f>
        <v>5.2451699634809934E-4</v>
      </c>
      <c r="V222" s="28">
        <f>J222/Formato_Análises_Outros!$T$31</f>
        <v>0</v>
      </c>
      <c r="W222" s="28">
        <f>K222/Formato_Análises_Outros!$T$31</f>
        <v>0</v>
      </c>
      <c r="X222" s="1">
        <f t="shared" si="23"/>
        <v>3.3888229194055111E-2</v>
      </c>
    </row>
    <row r="223" spans="1:24" x14ac:dyDescent="0.25">
      <c r="A223" s="25" t="s">
        <v>181</v>
      </c>
      <c r="B223" s="27">
        <v>0</v>
      </c>
      <c r="C223" s="27">
        <f>IFERROR((VLOOKUP(A223,TAB_DIN_Outros!A$211:H$237,2,0)),0)</f>
        <v>587555.49229305517</v>
      </c>
      <c r="D223" s="27">
        <f>IFERROR((VLOOKUP(A223,TAB_DIN_Outros!A$211:H$237,3,0)),0)</f>
        <v>197585.4091193823</v>
      </c>
      <c r="E223" s="27">
        <v>0</v>
      </c>
      <c r="F223" s="27">
        <f>IFERROR((VLOOKUP(A223,TAB_DIN_Outros!A$211:H$237,4,0)),0)</f>
        <v>238072.7965686339</v>
      </c>
      <c r="G223" s="27">
        <f>IFERROR((VLOOKUP(A223,TAB_DIN_Outros!A$211:H$237,5,0)),0)</f>
        <v>0</v>
      </c>
      <c r="H223" s="27">
        <f>IFERROR((VLOOKUP(A223,TAB_DIN_Outros!A$211:H$237,6,0)),0)</f>
        <v>0</v>
      </c>
      <c r="I223" s="27">
        <f>IFERROR((VLOOKUP(A223,TAB_DIN_Outros!A$211:H$237,7,0)),0)</f>
        <v>0</v>
      </c>
      <c r="J223" s="27">
        <f>IFERROR((VLOOKUP(A223,TAB_DIN_Outros!A$211:H$237,8,0)),0)</f>
        <v>0</v>
      </c>
      <c r="K223" s="27">
        <v>0</v>
      </c>
      <c r="L223" s="69">
        <f t="shared" si="22"/>
        <v>1023213.6979810713</v>
      </c>
      <c r="M223" s="25" t="s">
        <v>181</v>
      </c>
      <c r="N223" s="28">
        <f>B223/Formato_Análises_Outros!$T$31</f>
        <v>0</v>
      </c>
      <c r="O223" s="28">
        <f>C223/Formato_Análises_Outros!$T$31</f>
        <v>1.0802520836322538E-3</v>
      </c>
      <c r="P223" s="28">
        <f>D223/Formato_Análises_Outros!$T$31</f>
        <v>3.6327130406617922E-4</v>
      </c>
      <c r="Q223" s="28">
        <f>E223/Formato_Análises_Outros!$T$31</f>
        <v>0</v>
      </c>
      <c r="R223" s="28">
        <f>F223/Formato_Análises_Outros!$T$31</f>
        <v>4.3770952347961615E-4</v>
      </c>
      <c r="S223" s="28">
        <f>G223/Formato_Análises_Outros!$T$31</f>
        <v>0</v>
      </c>
      <c r="T223" s="28">
        <f>H223/Formato_Análises_Outros!$T$31</f>
        <v>0</v>
      </c>
      <c r="U223" s="28">
        <f>I223/Formato_Análises_Outros!$T$31</f>
        <v>0</v>
      </c>
      <c r="V223" s="28">
        <f>J223/Formato_Análises_Outros!$T$31</f>
        <v>0</v>
      </c>
      <c r="W223" s="28">
        <f>K223/Formato_Análises_Outros!$T$31</f>
        <v>0</v>
      </c>
      <c r="X223" s="1">
        <f t="shared" si="23"/>
        <v>1.8812329111780495E-3</v>
      </c>
    </row>
    <row r="224" spans="1:24" x14ac:dyDescent="0.25">
      <c r="A224" s="25" t="s">
        <v>148</v>
      </c>
      <c r="B224" s="27">
        <v>0</v>
      </c>
      <c r="C224" s="27">
        <f>IFERROR((VLOOKUP(A224,TAB_DIN_Outros!A$211:H$237,2,0)),0)</f>
        <v>3205223.5870251795</v>
      </c>
      <c r="D224" s="27">
        <f>IFERROR((VLOOKUP(A224,TAB_DIN_Outros!A$211:H$237,3,0)),0)</f>
        <v>2617544.3904292877</v>
      </c>
      <c r="E224" s="27">
        <v>0</v>
      </c>
      <c r="F224" s="27">
        <f>IFERROR((VLOOKUP(A224,TAB_DIN_Outros!A$211:H$237,4,0)),0)</f>
        <v>1084960.1853073998</v>
      </c>
      <c r="G224" s="27">
        <f>IFERROR((VLOOKUP(A224,TAB_DIN_Outros!A$211:H$237,5,0)),0)</f>
        <v>63805.648533963773</v>
      </c>
      <c r="H224" s="27">
        <f>IFERROR((VLOOKUP(A224,TAB_DIN_Outros!A$211:H$237,6,0)),0)</f>
        <v>0</v>
      </c>
      <c r="I224" s="27">
        <f>IFERROR((VLOOKUP(A224,TAB_DIN_Outros!A$211:H$237,7,0)),0)</f>
        <v>1408833.5131716547</v>
      </c>
      <c r="J224" s="27">
        <f>IFERROR((VLOOKUP(A224,TAB_DIN_Outros!A$211:H$237,8,0)),0)</f>
        <v>122415.71634878742</v>
      </c>
      <c r="K224" s="27">
        <v>0</v>
      </c>
      <c r="L224" s="69">
        <f t="shared" si="22"/>
        <v>8502783.0408162735</v>
      </c>
      <c r="M224" s="25" t="s">
        <v>148</v>
      </c>
      <c r="N224" s="28">
        <f>B224/Formato_Análises_Outros!$T$31</f>
        <v>0</v>
      </c>
      <c r="O224" s="28">
        <f>C224/Formato_Análises_Outros!$T$31</f>
        <v>5.8929743723069999E-3</v>
      </c>
      <c r="P224" s="28">
        <f>D224/Formato_Análises_Outros!$T$31</f>
        <v>4.8124948517217318E-3</v>
      </c>
      <c r="Q224" s="28">
        <f>E224/Formato_Análises_Outros!$T$31</f>
        <v>0</v>
      </c>
      <c r="R224" s="28">
        <f>F224/Formato_Análises_Outros!$T$31</f>
        <v>1.9947571186208586E-3</v>
      </c>
      <c r="S224" s="28">
        <f>G224/Formato_Análises_Outros!$T$31</f>
        <v>1.1731008505651633E-4</v>
      </c>
      <c r="T224" s="28">
        <f>H224/Formato_Análises_Outros!$T$31</f>
        <v>0</v>
      </c>
      <c r="U224" s="28">
        <f>I224/Formato_Análises_Outros!$T$31</f>
        <v>2.5902154912298093E-3</v>
      </c>
      <c r="V224" s="28">
        <f>J224/Formato_Análises_Outros!$T$31</f>
        <v>2.2506781808645792E-4</v>
      </c>
      <c r="W224" s="28">
        <f>K224/Formato_Análises_Outros!$T$31</f>
        <v>0</v>
      </c>
      <c r="X224" s="1">
        <f t="shared" si="23"/>
        <v>1.563281973702238E-2</v>
      </c>
    </row>
    <row r="225" spans="1:24" x14ac:dyDescent="0.25">
      <c r="A225" s="25" t="s">
        <v>177</v>
      </c>
      <c r="B225" s="27">
        <v>0</v>
      </c>
      <c r="C225" s="27">
        <f>IFERROR((VLOOKUP(A225,TAB_DIN_Outros!A$211:H$237,2,0)),0)</f>
        <v>4445991.9189283419</v>
      </c>
      <c r="D225" s="27">
        <f>IFERROR((VLOOKUP(A225,TAB_DIN_Outros!A$211:H$237,3,0)),0)</f>
        <v>35897919.156416513</v>
      </c>
      <c r="E225" s="27">
        <v>0</v>
      </c>
      <c r="F225" s="27">
        <f>IFERROR((VLOOKUP(A225,TAB_DIN_Outros!A$211:H$237,4,0)),0)</f>
        <v>6657368.6940312777</v>
      </c>
      <c r="G225" s="27">
        <f>IFERROR((VLOOKUP(A225,TAB_DIN_Outros!A$211:H$237,5,0)),0)</f>
        <v>275669.88452556625</v>
      </c>
      <c r="H225" s="27">
        <f>IFERROR((VLOOKUP(A225,TAB_DIN_Outros!A$211:H$237,6,0)),0)</f>
        <v>0</v>
      </c>
      <c r="I225" s="27">
        <f>IFERROR((VLOOKUP(A225,TAB_DIN_Outros!A$211:H$237,7,0)),0)</f>
        <v>1399836.6023132629</v>
      </c>
      <c r="J225" s="27">
        <f>IFERROR((VLOOKUP(A225,TAB_DIN_Outros!A$211:H$237,8,0)),0)</f>
        <v>0</v>
      </c>
      <c r="K225" s="27">
        <v>0</v>
      </c>
      <c r="L225" s="69">
        <f t="shared" si="22"/>
        <v>48676786.256214961</v>
      </c>
      <c r="M225" s="25" t="s">
        <v>177</v>
      </c>
      <c r="N225" s="28">
        <f>B225/Formato_Análises_Outros!$T$31</f>
        <v>0</v>
      </c>
      <c r="O225" s="28">
        <f>C225/Formato_Análises_Outros!$T$31</f>
        <v>8.1741930715184506E-3</v>
      </c>
      <c r="P225" s="28">
        <f>D225/Formato_Análises_Outros!$T$31</f>
        <v>6.6000237382581442E-2</v>
      </c>
      <c r="Q225" s="28">
        <f>E225/Formato_Análises_Outros!$T$31</f>
        <v>0</v>
      </c>
      <c r="R225" s="28">
        <f>F225/Formato_Análises_Outros!$T$31</f>
        <v>1.2239927117638874E-2</v>
      </c>
      <c r="S225" s="28">
        <f>G225/Formato_Análises_Outros!$T$31</f>
        <v>5.0683377325128553E-4</v>
      </c>
      <c r="T225" s="28">
        <f>H225/Formato_Análises_Outros!$T$31</f>
        <v>0</v>
      </c>
      <c r="U225" s="28">
        <f>I225/Formato_Análises_Outros!$T$31</f>
        <v>2.5736741911679185E-3</v>
      </c>
      <c r="V225" s="28">
        <f>J225/Formato_Análises_Outros!$T$31</f>
        <v>0</v>
      </c>
      <c r="W225" s="28">
        <f>K225/Formato_Análises_Outros!$T$31</f>
        <v>0</v>
      </c>
      <c r="X225" s="1">
        <f t="shared" si="23"/>
        <v>8.9494865536157986E-2</v>
      </c>
    </row>
    <row r="226" spans="1:24" x14ac:dyDescent="0.25">
      <c r="A226" s="25" t="s">
        <v>159</v>
      </c>
      <c r="B226" s="27">
        <v>0</v>
      </c>
      <c r="C226" s="27">
        <f>IFERROR((VLOOKUP(A226,TAB_DIN_Outros!A$211:H$237,2,0)),0)</f>
        <v>411083.57277761906</v>
      </c>
      <c r="D226" s="27">
        <f>IFERROR((VLOOKUP(A226,TAB_DIN_Outros!A$211:H$237,3,0)),0)</f>
        <v>9463234.845318567</v>
      </c>
      <c r="E226" s="27">
        <v>0</v>
      </c>
      <c r="F226" s="27">
        <f>IFERROR((VLOOKUP(A226,TAB_DIN_Outros!A$211:H$237,4,0)),0)</f>
        <v>438328.15689090767</v>
      </c>
      <c r="G226" s="27">
        <f>IFERROR((VLOOKUP(A226,TAB_DIN_Outros!A$211:H$237,5,0)),0)</f>
        <v>71180.229004112291</v>
      </c>
      <c r="H226" s="27">
        <f>IFERROR((VLOOKUP(A226,TAB_DIN_Outros!A$211:H$237,6,0)),0)</f>
        <v>0</v>
      </c>
      <c r="I226" s="27">
        <f>IFERROR((VLOOKUP(A226,TAB_DIN_Outros!A$211:H$237,7,0)),0)</f>
        <v>131639.41842904658</v>
      </c>
      <c r="J226" s="27">
        <f>IFERROR((VLOOKUP(A226,TAB_DIN_Outros!A$211:H$237,8,0)),0)</f>
        <v>0</v>
      </c>
      <c r="K226" s="27">
        <v>0</v>
      </c>
      <c r="L226" s="69">
        <f t="shared" si="22"/>
        <v>10515466.222420255</v>
      </c>
      <c r="M226" s="25" t="s">
        <v>159</v>
      </c>
      <c r="N226" s="28">
        <f>B226/Formato_Análises_Outros!$T$31</f>
        <v>0</v>
      </c>
      <c r="O226" s="28">
        <f>C226/Formato_Análises_Outros!$T$31</f>
        <v>7.5579905534867067E-4</v>
      </c>
      <c r="P226" s="28">
        <f>D226/Formato_Análises_Outros!$T$31</f>
        <v>1.7398661562434962E-2</v>
      </c>
      <c r="Q226" s="28">
        <f>E226/Formato_Análises_Outros!$T$31</f>
        <v>0</v>
      </c>
      <c r="R226" s="28">
        <f>F226/Formato_Análises_Outros!$T$31</f>
        <v>8.0588967511500747E-4</v>
      </c>
      <c r="S226" s="28">
        <f>G226/Formato_Análises_Outros!$T$31</f>
        <v>1.3086864424502999E-4</v>
      </c>
      <c r="T226" s="28">
        <f>H226/Formato_Análises_Outros!$T$31</f>
        <v>0</v>
      </c>
      <c r="U226" s="28">
        <f>I226/Formato_Análises_Outros!$T$31</f>
        <v>2.4202608589554071E-4</v>
      </c>
      <c r="V226" s="28">
        <f>J226/Formato_Análises_Outros!$T$31</f>
        <v>0</v>
      </c>
      <c r="W226" s="28">
        <f>K226/Formato_Análises_Outros!$T$31</f>
        <v>0</v>
      </c>
      <c r="X226" s="1">
        <f t="shared" si="23"/>
        <v>1.9333245023039222E-2</v>
      </c>
    </row>
    <row r="227" spans="1:24" x14ac:dyDescent="0.25">
      <c r="A227" s="25" t="s">
        <v>191</v>
      </c>
      <c r="B227" s="27">
        <v>0</v>
      </c>
      <c r="C227" s="27">
        <f>IFERROR((VLOOKUP(A227,TAB_DIN_Outros!A$211:H$237,2,0)),0)</f>
        <v>3996347.3955008532</v>
      </c>
      <c r="D227" s="27">
        <f>IFERROR((VLOOKUP(A227,TAB_DIN_Outros!A$211:H$237,3,0)),0)</f>
        <v>177831661.74917898</v>
      </c>
      <c r="E227" s="27">
        <v>0</v>
      </c>
      <c r="F227" s="27">
        <f>IFERROR((VLOOKUP(A227,TAB_DIN_Outros!A$211:H$237,4,0)),0)</f>
        <v>14704159.634380756</v>
      </c>
      <c r="G227" s="27">
        <f>IFERROR((VLOOKUP(A227,TAB_DIN_Outros!A$211:H$237,5,0)),0)</f>
        <v>350221.05578197772</v>
      </c>
      <c r="H227" s="27">
        <f>IFERROR((VLOOKUP(A227,TAB_DIN_Outros!A$211:H$237,6,0)),0)</f>
        <v>0</v>
      </c>
      <c r="I227" s="27">
        <f>IFERROR((VLOOKUP(A227,TAB_DIN_Outros!A$211:H$237,7,0)),0)</f>
        <v>1299252.1182421718</v>
      </c>
      <c r="J227" s="27">
        <f>IFERROR((VLOOKUP(A227,TAB_DIN_Outros!A$211:H$237,8,0)),0)</f>
        <v>0</v>
      </c>
      <c r="K227" s="27">
        <v>0</v>
      </c>
      <c r="L227" s="69">
        <f t="shared" si="22"/>
        <v>198181641.95308474</v>
      </c>
      <c r="M227" s="25" t="s">
        <v>191</v>
      </c>
      <c r="N227" s="28">
        <f>B227/Formato_Análises_Outros!$T$31</f>
        <v>0</v>
      </c>
      <c r="O227" s="28">
        <f>C227/Formato_Análises_Outros!$T$31</f>
        <v>7.3474976534725431E-3</v>
      </c>
      <c r="P227" s="28">
        <f>D227/Formato_Análises_Outros!$T$31</f>
        <v>0.32695298684149054</v>
      </c>
      <c r="Q227" s="28">
        <f>E227/Formato_Análises_Outros!$T$31</f>
        <v>0</v>
      </c>
      <c r="R227" s="28">
        <f>F227/Formato_Análises_Outros!$T$31</f>
        <v>2.7034381077963826E-2</v>
      </c>
      <c r="S227" s="28">
        <f>G227/Formato_Análises_Outros!$T$31</f>
        <v>6.4390007446593828E-4</v>
      </c>
      <c r="T227" s="28">
        <f>H227/Formato_Análises_Outros!$T$31</f>
        <v>0</v>
      </c>
      <c r="U227" s="28">
        <f>I227/Formato_Análises_Outros!$T$31</f>
        <v>2.3887442570185214E-3</v>
      </c>
      <c r="V227" s="28">
        <f>J227/Formato_Análises_Outros!$T$31</f>
        <v>0</v>
      </c>
      <c r="W227" s="28">
        <f>K227/Formato_Análises_Outros!$T$31</f>
        <v>0</v>
      </c>
      <c r="X227" s="1">
        <f t="shared" si="23"/>
        <v>0.36436750990441147</v>
      </c>
    </row>
    <row r="228" spans="1:24" x14ac:dyDescent="0.25">
      <c r="A228" s="25" t="s">
        <v>194</v>
      </c>
      <c r="B228" s="27">
        <v>0</v>
      </c>
      <c r="C228" s="27">
        <f>IFERROR((VLOOKUP(A228,TAB_DIN_Outros!A$211:H$237,2,0)),0)</f>
        <v>5644319.3662666213</v>
      </c>
      <c r="D228" s="27">
        <f>IFERROR((VLOOKUP(A228,TAB_DIN_Outros!A$211:H$237,3,0)),0)</f>
        <v>24692989.579309061</v>
      </c>
      <c r="E228" s="27">
        <v>0</v>
      </c>
      <c r="F228" s="27">
        <f>IFERROR((VLOOKUP(A228,TAB_DIN_Outros!A$211:H$237,4,0)),0)</f>
        <v>66489095.103142813</v>
      </c>
      <c r="G228" s="27">
        <f>IFERROR((VLOOKUP(A228,TAB_DIN_Outros!A$211:H$237,5,0)),0)</f>
        <v>549780.57940079528</v>
      </c>
      <c r="H228" s="27">
        <f>IFERROR((VLOOKUP(A228,TAB_DIN_Outros!A$211:H$237,6,0)),0)</f>
        <v>221444.87652900492</v>
      </c>
      <c r="I228" s="27">
        <f>IFERROR((VLOOKUP(A228,TAB_DIN_Outros!A$211:H$237,7,0)),0)</f>
        <v>6254445.7394814165</v>
      </c>
      <c r="J228" s="27">
        <f>IFERROR((VLOOKUP(A228,TAB_DIN_Outros!A$211:H$237,8,0)),0)</f>
        <v>0</v>
      </c>
      <c r="K228" s="27">
        <v>0</v>
      </c>
      <c r="L228" s="69">
        <f t="shared" si="22"/>
        <v>103852075.24412972</v>
      </c>
      <c r="M228" s="25" t="s">
        <v>194</v>
      </c>
      <c r="N228" s="28">
        <f>B228/Formato_Análises_Outros!$T$31</f>
        <v>0</v>
      </c>
      <c r="O228" s="28">
        <f>C228/Formato_Análises_Outros!$T$31</f>
        <v>1.0377381942766786E-2</v>
      </c>
      <c r="P228" s="28">
        <f>D228/Formato_Análises_Outros!$T$31</f>
        <v>4.5399377240190317E-2</v>
      </c>
      <c r="Q228" s="28">
        <f>E228/Formato_Análises_Outros!$T$31</f>
        <v>0</v>
      </c>
      <c r="R228" s="28">
        <f>F228/Formato_Análises_Outros!$T$31</f>
        <v>0.12224374457582118</v>
      </c>
      <c r="S228" s="28">
        <f>G228/Formato_Análises_Outros!$T$31</f>
        <v>1.0108008932406276E-3</v>
      </c>
      <c r="T228" s="28">
        <f>H228/Formato_Análises_Outros!$T$31</f>
        <v>4.0713820637869352E-4</v>
      </c>
      <c r="U228" s="28">
        <f>I228/Formato_Análises_Outros!$T$31</f>
        <v>1.1499131793784327E-2</v>
      </c>
      <c r="V228" s="28">
        <f>J228/Formato_Análises_Outros!$T$31</f>
        <v>0</v>
      </c>
      <c r="W228" s="28">
        <f>K228/Formato_Análises_Outros!$T$31</f>
        <v>0</v>
      </c>
      <c r="X228" s="1">
        <f t="shared" si="23"/>
        <v>0.190937574652182</v>
      </c>
    </row>
    <row r="229" spans="1:24" x14ac:dyDescent="0.25">
      <c r="A229" s="25" t="s">
        <v>185</v>
      </c>
      <c r="B229" s="27">
        <v>0</v>
      </c>
      <c r="C229" s="27">
        <f>IFERROR((VLOOKUP(A229,TAB_DIN_Outros!A$211:H$237,2,0)),0)</f>
        <v>3425633.7286044159</v>
      </c>
      <c r="D229" s="27">
        <f>IFERROR((VLOOKUP(A229,TAB_DIN_Outros!A$211:H$237,3,0)),0)</f>
        <v>12037423.454776576</v>
      </c>
      <c r="E229" s="27">
        <v>0</v>
      </c>
      <c r="F229" s="27">
        <f>IFERROR((VLOOKUP(A229,TAB_DIN_Outros!A$211:H$237,4,0)),0)</f>
        <v>38118834.048702754</v>
      </c>
      <c r="G229" s="27">
        <f>IFERROR((VLOOKUP(A229,TAB_DIN_Outros!A$211:H$237,5,0)),0)</f>
        <v>51464.855739518112</v>
      </c>
      <c r="H229" s="27">
        <f>IFERROR((VLOOKUP(A229,TAB_DIN_Outros!A$211:H$237,6,0)),0)</f>
        <v>0</v>
      </c>
      <c r="I229" s="27">
        <f>IFERROR((VLOOKUP(A229,TAB_DIN_Outros!A$211:H$237,7,0)),0)</f>
        <v>2941278.5509528518</v>
      </c>
      <c r="J229" s="27">
        <f>IFERROR((VLOOKUP(A229,TAB_DIN_Outros!A$211:H$237,8,0)),0)</f>
        <v>0</v>
      </c>
      <c r="K229" s="27">
        <v>0</v>
      </c>
      <c r="L229" s="69">
        <f t="shared" si="22"/>
        <v>56574634.638776116</v>
      </c>
      <c r="M229" s="25" t="s">
        <v>185</v>
      </c>
      <c r="N229" s="28">
        <f>B229/Formato_Análises_Outros!$T$31</f>
        <v>0</v>
      </c>
      <c r="O229" s="28">
        <f>C229/Formato_Análises_Outros!$T$31</f>
        <v>6.2982101633391315E-3</v>
      </c>
      <c r="P229" s="28">
        <f>D229/Formato_Análises_Outros!$T$31</f>
        <v>2.213144450039525E-2</v>
      </c>
      <c r="Q229" s="28">
        <f>E229/Formato_Análises_Outros!$T$31</f>
        <v>0</v>
      </c>
      <c r="R229" s="28">
        <f>F229/Formato_Análises_Outros!$T$31</f>
        <v>7.0083507765433192E-2</v>
      </c>
      <c r="S229" s="28">
        <f>G229/Formato_Análises_Outros!$T$31</f>
        <v>9.4620879858474136E-5</v>
      </c>
      <c r="T229" s="28">
        <f>H229/Formato_Análises_Outros!$T$31</f>
        <v>0</v>
      </c>
      <c r="U229" s="28">
        <f>I229/Formato_Análises_Outros!$T$31</f>
        <v>5.4076973577585428E-3</v>
      </c>
      <c r="V229" s="28">
        <f>J229/Formato_Análises_Outros!$T$31</f>
        <v>0</v>
      </c>
      <c r="W229" s="28">
        <f>K229/Formato_Análises_Outros!$T$31</f>
        <v>0</v>
      </c>
      <c r="X229" s="1">
        <f t="shared" si="23"/>
        <v>0.10401548066678462</v>
      </c>
    </row>
    <row r="230" spans="1:24" x14ac:dyDescent="0.25">
      <c r="A230" s="25" t="s">
        <v>200</v>
      </c>
      <c r="B230" s="27">
        <v>0</v>
      </c>
      <c r="C230" s="27">
        <f>IFERROR((VLOOKUP(A230,TAB_DIN_Outros!A$211:H$237,2,0)),0)</f>
        <v>2518274.2645758367</v>
      </c>
      <c r="D230" s="27">
        <f>IFERROR((VLOOKUP(A230,TAB_DIN_Outros!A$211:H$237,3,0)),0)</f>
        <v>7461609.0243671034</v>
      </c>
      <c r="E230" s="27">
        <v>0</v>
      </c>
      <c r="F230" s="27">
        <f>IFERROR((VLOOKUP(A230,TAB_DIN_Outros!A$211:H$237,4,0)),0)</f>
        <v>5565377.9808459943</v>
      </c>
      <c r="G230" s="27">
        <f>IFERROR((VLOOKUP(A230,TAB_DIN_Outros!A$211:H$237,5,0)),0)</f>
        <v>801547.18457615084</v>
      </c>
      <c r="H230" s="27">
        <f>IFERROR((VLOOKUP(A230,TAB_DIN_Outros!A$211:H$237,6,0)),0)</f>
        <v>0</v>
      </c>
      <c r="I230" s="27">
        <f>IFERROR((VLOOKUP(A230,TAB_DIN_Outros!A$211:H$237,7,0)),0)</f>
        <v>289988.65757891064</v>
      </c>
      <c r="J230" s="27">
        <f>IFERROR((VLOOKUP(A230,TAB_DIN_Outros!A$211:H$237,8,0)),0)</f>
        <v>0</v>
      </c>
      <c r="K230" s="27">
        <v>0</v>
      </c>
      <c r="L230" s="69">
        <f t="shared" si="22"/>
        <v>16636797.111943996</v>
      </c>
      <c r="M230" s="25" t="s">
        <v>200</v>
      </c>
      <c r="N230" s="28">
        <f>B230/Formato_Análises_Outros!$T$31</f>
        <v>0</v>
      </c>
      <c r="O230" s="28">
        <f>C230/Formato_Análises_Outros!$T$31</f>
        <v>4.6299814351981059E-3</v>
      </c>
      <c r="P230" s="28">
        <f>D230/Formato_Análises_Outros!$T$31</f>
        <v>1.3718565823228652E-2</v>
      </c>
      <c r="Q230" s="28">
        <f>E230/Formato_Análises_Outros!$T$31</f>
        <v>0</v>
      </c>
      <c r="R230" s="28">
        <f>F230/Formato_Análises_Outros!$T$31</f>
        <v>1.0232243998855072E-2</v>
      </c>
      <c r="S230" s="28">
        <f>G230/Formato_Análises_Outros!$T$31</f>
        <v>1.4736872135918731E-3</v>
      </c>
      <c r="T230" s="28">
        <f>H230/Formato_Análises_Outros!$T$31</f>
        <v>0</v>
      </c>
      <c r="U230" s="28">
        <f>I230/Formato_Análises_Outros!$T$31</f>
        <v>5.3315960056261923E-4</v>
      </c>
      <c r="V230" s="28">
        <f>J230/Formato_Análises_Outros!$T$31</f>
        <v>0</v>
      </c>
      <c r="W230" s="28">
        <f>K230/Formato_Análises_Outros!$T$31</f>
        <v>0</v>
      </c>
      <c r="X230" s="1">
        <f t="shared" si="23"/>
        <v>3.0587638071436329E-2</v>
      </c>
    </row>
    <row r="231" spans="1:24" x14ac:dyDescent="0.25">
      <c r="A231" s="25" t="s">
        <v>198</v>
      </c>
      <c r="B231" s="27">
        <v>0</v>
      </c>
      <c r="C231" s="27">
        <f>IFERROR((VLOOKUP(A231,TAB_DIN_Outros!A$211:H$237,2,0)),0)</f>
        <v>3248012.3899417883</v>
      </c>
      <c r="D231" s="27">
        <f>IFERROR((VLOOKUP(A231,TAB_DIN_Outros!A$211:H$237,3,0)),0)</f>
        <v>12735682.700830061</v>
      </c>
      <c r="E231" s="27">
        <v>0</v>
      </c>
      <c r="F231" s="27">
        <f>IFERROR((VLOOKUP(A231,TAB_DIN_Outros!A$211:H$237,4,0)),0)</f>
        <v>10715180.376417616</v>
      </c>
      <c r="G231" s="27">
        <f>IFERROR((VLOOKUP(A231,TAB_DIN_Outros!A$211:H$237,5,0)),0)</f>
        <v>32539.385991995579</v>
      </c>
      <c r="H231" s="27">
        <f>IFERROR((VLOOKUP(A231,TAB_DIN_Outros!A$211:H$237,6,0)),0)</f>
        <v>0</v>
      </c>
      <c r="I231" s="27">
        <f>IFERROR((VLOOKUP(A231,TAB_DIN_Outros!A$211:H$237,7,0)),0)</f>
        <v>735922.05192129791</v>
      </c>
      <c r="J231" s="27">
        <f>IFERROR((VLOOKUP(A231,TAB_DIN_Outros!A$211:H$237,8,0)),0)</f>
        <v>690035.48708782066</v>
      </c>
      <c r="K231" s="27">
        <v>0</v>
      </c>
      <c r="L231" s="69">
        <f t="shared" si="22"/>
        <v>28157372.392190579</v>
      </c>
      <c r="M231" s="25" t="s">
        <v>198</v>
      </c>
      <c r="N231" s="28">
        <f>B231/Formato_Análises_Outros!$T$31</f>
        <v>0</v>
      </c>
      <c r="O231" s="28">
        <f>C231/Formato_Análises_Outros!$T$31</f>
        <v>5.9716438667004618E-3</v>
      </c>
      <c r="P231" s="28">
        <f>D231/Formato_Análises_Outros!$T$31</f>
        <v>2.3415231334760409E-2</v>
      </c>
      <c r="Q231" s="28">
        <f>E231/Formato_Análises_Outros!$T$31</f>
        <v>0</v>
      </c>
      <c r="R231" s="28">
        <f>F231/Formato_Análises_Outros!$T$31</f>
        <v>1.9700430138005171E-2</v>
      </c>
      <c r="S231" s="28">
        <f>G231/Formato_Análises_Outros!$T$31</f>
        <v>5.9825395182307746E-5</v>
      </c>
      <c r="T231" s="28">
        <f>H231/Formato_Análises_Outros!$T$31</f>
        <v>0</v>
      </c>
      <c r="U231" s="28">
        <f>I231/Formato_Análises_Outros!$T$31</f>
        <v>1.3530319100181142E-3</v>
      </c>
      <c r="V231" s="28">
        <f>J231/Formato_Análises_Outros!$T$31</f>
        <v>1.2686670152596005E-3</v>
      </c>
      <c r="W231" s="28">
        <f>K231/Formato_Análises_Outros!$T$31</f>
        <v>0</v>
      </c>
      <c r="X231" s="1">
        <f t="shared" si="23"/>
        <v>5.1768829659926074E-2</v>
      </c>
    </row>
    <row r="232" spans="1:24" x14ac:dyDescent="0.25">
      <c r="A232" s="25" t="s">
        <v>173</v>
      </c>
      <c r="B232" s="27">
        <v>0</v>
      </c>
      <c r="C232" s="27">
        <f>IFERROR((VLOOKUP(A232,TAB_DIN_Outros!A$211:H$237,2,0)),0)</f>
        <v>1040497.5085430325</v>
      </c>
      <c r="D232" s="27">
        <f>IFERROR((VLOOKUP(A232,TAB_DIN_Outros!A$211:H$237,3,0)),0)</f>
        <v>2484939.8207208179</v>
      </c>
      <c r="E232" s="27">
        <v>0</v>
      </c>
      <c r="F232" s="27">
        <f>IFERROR((VLOOKUP(A232,TAB_DIN_Outros!A$211:H$237,4,0)),0)</f>
        <v>585897.08148315118</v>
      </c>
      <c r="G232" s="27">
        <f>IFERROR((VLOOKUP(A232,TAB_DIN_Outros!A$211:H$237,5,0)),0)</f>
        <v>51207.138441941715</v>
      </c>
      <c r="H232" s="27">
        <f>IFERROR((VLOOKUP(A232,TAB_DIN_Outros!A$211:H$237,6,0)),0)</f>
        <v>0</v>
      </c>
      <c r="I232" s="27">
        <f>IFERROR((VLOOKUP(A232,TAB_DIN_Outros!A$211:H$237,7,0)),0)</f>
        <v>215526.39879016302</v>
      </c>
      <c r="J232" s="27">
        <f>IFERROR((VLOOKUP(A232,TAB_DIN_Outros!A$211:H$237,8,0)),0)</f>
        <v>0</v>
      </c>
      <c r="K232" s="27">
        <v>0</v>
      </c>
      <c r="L232" s="69">
        <f t="shared" si="22"/>
        <v>4378067.9479791066</v>
      </c>
      <c r="M232" s="25" t="s">
        <v>173</v>
      </c>
      <c r="N232" s="28">
        <f>B232/Formato_Análises_Outros!$T$31</f>
        <v>0</v>
      </c>
      <c r="O232" s="28">
        <f>C232/Formato_Análises_Outros!$T$31</f>
        <v>1.9130101179569302E-3</v>
      </c>
      <c r="P232" s="28">
        <f>D232/Formato_Análises_Outros!$T$31</f>
        <v>4.5686942837657001E-3</v>
      </c>
      <c r="Q232" s="28">
        <f>E232/Formato_Análises_Outros!$T$31</f>
        <v>0</v>
      </c>
      <c r="R232" s="28">
        <f>F232/Formato_Análises_Outros!$T$31</f>
        <v>1.0772030069809144E-3</v>
      </c>
      <c r="S232" s="28">
        <f>G232/Formato_Análises_Outros!$T$31</f>
        <v>9.4147052873028958E-5</v>
      </c>
      <c r="T232" s="28">
        <f>H232/Formato_Análises_Outros!$T$31</f>
        <v>0</v>
      </c>
      <c r="U232" s="28">
        <f>I232/Formato_Análises_Outros!$T$31</f>
        <v>3.9625676965794507E-4</v>
      </c>
      <c r="V232" s="28">
        <f>J232/Formato_Análises_Outros!$T$31</f>
        <v>0</v>
      </c>
      <c r="W232" s="28">
        <f>K232/Formato_Análises_Outros!$T$31</f>
        <v>0</v>
      </c>
      <c r="X232" s="1">
        <f t="shared" si="23"/>
        <v>8.0493112312345211E-3</v>
      </c>
    </row>
    <row r="233" spans="1:24" x14ac:dyDescent="0.25">
      <c r="A233" s="25" t="s">
        <v>169</v>
      </c>
      <c r="B233" s="27">
        <v>0</v>
      </c>
      <c r="C233" s="27">
        <f>IFERROR((VLOOKUP(A233,TAB_DIN_Outros!A$211:H$237,2,0)),0)</f>
        <v>782932.26417220791</v>
      </c>
      <c r="D233" s="27">
        <f>IFERROR((VLOOKUP(A233,TAB_DIN_Outros!A$211:H$237,3,0)),0)</f>
        <v>3075375.3038142892</v>
      </c>
      <c r="E233" s="27">
        <v>0</v>
      </c>
      <c r="F233" s="27">
        <f>IFERROR((VLOOKUP(A233,TAB_DIN_Outros!A$211:H$237,4,0)),0)</f>
        <v>936182.56658952299</v>
      </c>
      <c r="G233" s="27">
        <f>IFERROR((VLOOKUP(A233,TAB_DIN_Outros!A$211:H$237,5,0)),0)</f>
        <v>18764.396436537289</v>
      </c>
      <c r="H233" s="27">
        <f>IFERROR((VLOOKUP(A233,TAB_DIN_Outros!A$211:H$237,6,0)),0)</f>
        <v>0</v>
      </c>
      <c r="I233" s="27">
        <f>IFERROR((VLOOKUP(A233,TAB_DIN_Outros!A$211:H$237,7,0)),0)</f>
        <v>372195.32115982904</v>
      </c>
      <c r="J233" s="27">
        <f>IFERROR((VLOOKUP(A233,TAB_DIN_Outros!A$211:H$237,8,0)),0)</f>
        <v>0</v>
      </c>
      <c r="K233" s="27">
        <v>0</v>
      </c>
      <c r="L233" s="69">
        <f t="shared" si="22"/>
        <v>5185449.8521723868</v>
      </c>
      <c r="M233" s="25" t="s">
        <v>169</v>
      </c>
      <c r="N233" s="28">
        <f>B233/Formato_Análises_Outros!$T$31</f>
        <v>0</v>
      </c>
      <c r="O233" s="28">
        <f>C233/Formato_Análises_Outros!$T$31</f>
        <v>1.4394626904331682E-3</v>
      </c>
      <c r="P233" s="28">
        <f>D233/Formato_Análises_Outros!$T$31</f>
        <v>5.6542413839603036E-3</v>
      </c>
      <c r="Q233" s="28">
        <f>E233/Formato_Análises_Outros!$T$31</f>
        <v>0</v>
      </c>
      <c r="R233" s="28">
        <f>F233/Formato_Análises_Outros!$T$31</f>
        <v>1.7212215381932139E-3</v>
      </c>
      <c r="S233" s="28">
        <f>G233/Formato_Análises_Outros!$T$31</f>
        <v>3.4499342810263164E-5</v>
      </c>
      <c r="T233" s="28">
        <f>H233/Formato_Análises_Outros!$T$31</f>
        <v>0</v>
      </c>
      <c r="U233" s="28">
        <f>I233/Formato_Análises_Outros!$T$31</f>
        <v>6.8430093237992109E-4</v>
      </c>
      <c r="V233" s="28">
        <f>J233/Formato_Análises_Outros!$T$31</f>
        <v>0</v>
      </c>
      <c r="W233" s="28">
        <f>K233/Formato_Análises_Outros!$T$31</f>
        <v>0</v>
      </c>
      <c r="X233" s="1">
        <f t="shared" si="23"/>
        <v>9.5337258877768727E-3</v>
      </c>
    </row>
    <row r="234" spans="1:24" x14ac:dyDescent="0.25">
      <c r="A234" s="25" t="s">
        <v>163</v>
      </c>
      <c r="B234" s="27">
        <v>0</v>
      </c>
      <c r="C234" s="27">
        <f>IFERROR((VLOOKUP(A234,TAB_DIN_Outros!A$211:H$237,2,0)),0)</f>
        <v>2804027.3383690794</v>
      </c>
      <c r="D234" s="27">
        <f>IFERROR((VLOOKUP(A234,TAB_DIN_Outros!A$211:H$237,3,0)),0)</f>
        <v>629087.92338397913</v>
      </c>
      <c r="E234" s="27">
        <v>0</v>
      </c>
      <c r="F234" s="27">
        <f>IFERROR((VLOOKUP(A234,TAB_DIN_Outros!A$211:H$237,4,0)),0)</f>
        <v>978901.78583578614</v>
      </c>
      <c r="G234" s="27">
        <f>IFERROR((VLOOKUP(A234,TAB_DIN_Outros!A$211:H$237,5,0)),0)</f>
        <v>104555.90762674328</v>
      </c>
      <c r="H234" s="27">
        <f>IFERROR((VLOOKUP(A234,TAB_DIN_Outros!A$211:H$237,6,0)),0)</f>
        <v>0</v>
      </c>
      <c r="I234" s="27">
        <f>IFERROR((VLOOKUP(A234,TAB_DIN_Outros!A$211:H$237,7,0)),0)</f>
        <v>700858.32499954128</v>
      </c>
      <c r="J234" s="27">
        <f>IFERROR((VLOOKUP(A234,TAB_DIN_Outros!A$211:H$237,8,0)),0)</f>
        <v>0</v>
      </c>
      <c r="K234" s="27">
        <v>0</v>
      </c>
      <c r="L234" s="69">
        <f t="shared" si="22"/>
        <v>5217431.2802151293</v>
      </c>
      <c r="M234" s="25" t="s">
        <v>163</v>
      </c>
      <c r="N234" s="28">
        <f>B234/Formato_Análises_Outros!$T$31</f>
        <v>0</v>
      </c>
      <c r="O234" s="28">
        <f>C234/Formato_Análises_Outros!$T$31</f>
        <v>5.155353689254934E-3</v>
      </c>
      <c r="P234" s="28">
        <f>D234/Formato_Análises_Outros!$T$31</f>
        <v>1.1566116714716711E-3</v>
      </c>
      <c r="Q234" s="28">
        <f>E234/Formato_Análises_Outros!$T$31</f>
        <v>0</v>
      </c>
      <c r="R234" s="28">
        <f>F234/Formato_Análises_Outros!$T$31</f>
        <v>1.7997630993006059E-3</v>
      </c>
      <c r="S234" s="28">
        <f>G234/Formato_Análises_Outros!$T$31</f>
        <v>1.9223160799510734E-4</v>
      </c>
      <c r="T234" s="28">
        <f>H234/Formato_Análises_Outros!$T$31</f>
        <v>0</v>
      </c>
      <c r="U234" s="28">
        <f>I234/Formato_Análises_Outros!$T$31</f>
        <v>1.2885653795133704E-3</v>
      </c>
      <c r="V234" s="28">
        <f>J234/Formato_Análises_Outros!$T$31</f>
        <v>0</v>
      </c>
      <c r="W234" s="28">
        <f>K234/Formato_Análises_Outros!$T$31</f>
        <v>0</v>
      </c>
      <c r="X234" s="1">
        <f t="shared" si="23"/>
        <v>9.5925254475356918E-3</v>
      </c>
    </row>
    <row r="235" spans="1:24" x14ac:dyDescent="0.25">
      <c r="A235" s="25" t="s">
        <v>155</v>
      </c>
      <c r="B235" s="27">
        <v>0</v>
      </c>
      <c r="C235" s="27">
        <f>IFERROR((VLOOKUP(A235,TAB_DIN_Outros!A$211:H$237,2,0)),0)</f>
        <v>500755.01788283768</v>
      </c>
      <c r="D235" s="27">
        <f>IFERROR((VLOOKUP(A235,TAB_DIN_Outros!A$211:H$237,3,0)),0)</f>
        <v>175837.93496339826</v>
      </c>
      <c r="E235" s="27">
        <v>0</v>
      </c>
      <c r="F235" s="27">
        <f>IFERROR((VLOOKUP(A235,TAB_DIN_Outros!A$211:H$237,4,0)),0)</f>
        <v>1227440.4818589976</v>
      </c>
      <c r="G235" s="27">
        <f>IFERROR((VLOOKUP(A235,TAB_DIN_Outros!A$211:H$237,5,0)),0)</f>
        <v>6689.0524585953208</v>
      </c>
      <c r="H235" s="27">
        <f>IFERROR((VLOOKUP(A235,TAB_DIN_Outros!A$211:H$237,6,0)),0)</f>
        <v>0</v>
      </c>
      <c r="I235" s="27">
        <f>IFERROR((VLOOKUP(A235,TAB_DIN_Outros!A$211:H$237,7,0)),0)</f>
        <v>111989.76307533438</v>
      </c>
      <c r="J235" s="27">
        <f>IFERROR((VLOOKUP(A235,TAB_DIN_Outros!A$211:H$237,8,0)),0)</f>
        <v>0</v>
      </c>
      <c r="K235" s="27">
        <v>0</v>
      </c>
      <c r="L235" s="69">
        <f t="shared" si="22"/>
        <v>2022712.2502391634</v>
      </c>
      <c r="M235" s="25" t="s">
        <v>155</v>
      </c>
      <c r="N235" s="28">
        <f>B235/Formato_Análises_Outros!$T$31</f>
        <v>0</v>
      </c>
      <c r="O235" s="28">
        <f>C235/Formato_Análises_Outros!$T$31</f>
        <v>9.2066478579939199E-4</v>
      </c>
      <c r="P235" s="28">
        <f>D235/Formato_Análises_Outros!$T$31</f>
        <v>3.2328741389938819E-4</v>
      </c>
      <c r="Q235" s="28">
        <f>E235/Formato_Análises_Outros!$T$31</f>
        <v>0</v>
      </c>
      <c r="R235" s="28">
        <f>F235/Formato_Análises_Outros!$T$31</f>
        <v>2.2567147366591512E-3</v>
      </c>
      <c r="S235" s="28">
        <f>G235/Formato_Análises_Outros!$T$31</f>
        <v>1.2298179407229507E-5</v>
      </c>
      <c r="T235" s="28">
        <f>H235/Formato_Análises_Outros!$T$31</f>
        <v>0</v>
      </c>
      <c r="U235" s="28">
        <f>I235/Formato_Análises_Outros!$T$31</f>
        <v>2.0589914739027341E-4</v>
      </c>
      <c r="V235" s="28">
        <f>J235/Formato_Análises_Outros!$T$31</f>
        <v>0</v>
      </c>
      <c r="W235" s="28">
        <f>K235/Formato_Análises_Outros!$T$31</f>
        <v>0</v>
      </c>
      <c r="X235" s="1">
        <f t="shared" si="23"/>
        <v>3.7188642631554351E-3</v>
      </c>
    </row>
    <row r="236" spans="1:24" x14ac:dyDescent="0.25">
      <c r="A236" s="25" t="s">
        <v>223</v>
      </c>
      <c r="B236" s="29">
        <f>SUM(B209:B235)</f>
        <v>0</v>
      </c>
      <c r="C236" s="29">
        <f t="shared" ref="C236:K236" si="24">SUM(C209:C235)</f>
        <v>41204113.428262912</v>
      </c>
      <c r="D236" s="29">
        <f t="shared" si="24"/>
        <v>319023656.5905084</v>
      </c>
      <c r="E236" s="29">
        <f t="shared" si="24"/>
        <v>0</v>
      </c>
      <c r="F236" s="29">
        <f t="shared" si="24"/>
        <v>160158275.41150969</v>
      </c>
      <c r="G236" s="29">
        <f t="shared" si="24"/>
        <v>2396340.4795735171</v>
      </c>
      <c r="H236" s="29">
        <f t="shared" si="24"/>
        <v>221444.87652900492</v>
      </c>
      <c r="I236" s="29">
        <f t="shared" si="24"/>
        <v>20054404.235315394</v>
      </c>
      <c r="J236" s="29">
        <f t="shared" si="24"/>
        <v>847674.71508286183</v>
      </c>
      <c r="K236" s="29">
        <f t="shared" si="24"/>
        <v>0</v>
      </c>
      <c r="L236" s="69">
        <f t="shared" si="22"/>
        <v>543905909.73678172</v>
      </c>
      <c r="M236" s="25" t="s">
        <v>223</v>
      </c>
      <c r="N236" s="28">
        <f>B236/Formato_Análises_Outros!$T$31</f>
        <v>0</v>
      </c>
      <c r="O236" s="28">
        <f>C236/Formato_Análises_Outros!$T$31</f>
        <v>7.5755958320444169E-2</v>
      </c>
      <c r="P236" s="28">
        <f>D236/Formato_Análises_Outros!$T$31</f>
        <v>0.58654199353137548</v>
      </c>
      <c r="Q236" s="28">
        <f>E236/Formato_Análises_Outros!$T$31</f>
        <v>0</v>
      </c>
      <c r="R236" s="28">
        <f>F236/Formato_Análises_Outros!$T$31</f>
        <v>0.29445952423833155</v>
      </c>
      <c r="S236" s="28">
        <f>G236/Formato_Análises_Outros!$T$31</f>
        <v>4.4057996735744308E-3</v>
      </c>
      <c r="T236" s="28">
        <f>H236/Formato_Análises_Outros!$T$31</f>
        <v>4.0713820637869352E-4</v>
      </c>
      <c r="U236" s="28">
        <f>I236/Formato_Análises_Outros!$T$31</f>
        <v>3.6871090893313758E-2</v>
      </c>
      <c r="V236" s="28">
        <f>J236/Formato_Análises_Outros!$T$31</f>
        <v>1.5584951365817776E-3</v>
      </c>
      <c r="W236" s="28">
        <f>K236/Formato_Análises_Outros!$T$31</f>
        <v>0</v>
      </c>
      <c r="X236" s="1">
        <f t="shared" si="23"/>
        <v>1</v>
      </c>
    </row>
    <row r="237" spans="1:24" x14ac:dyDescent="0.25">
      <c r="B237" s="30"/>
      <c r="C237" s="30"/>
      <c r="D237" s="30"/>
      <c r="E237" s="30"/>
      <c r="F237" s="30"/>
      <c r="G237" s="30"/>
      <c r="H237" s="30"/>
      <c r="I237" s="30"/>
      <c r="J237" s="30"/>
      <c r="K237" s="30"/>
    </row>
    <row r="238" spans="1:24" x14ac:dyDescent="0.25">
      <c r="B238" s="30"/>
      <c r="C238" s="30"/>
      <c r="D238" s="30"/>
      <c r="E238" s="30"/>
      <c r="F238" s="30"/>
      <c r="G238" s="30"/>
      <c r="H238" s="30"/>
      <c r="I238" s="30"/>
      <c r="J238" s="30"/>
      <c r="K238" s="30"/>
    </row>
    <row r="239" spans="1:24" x14ac:dyDescent="0.25">
      <c r="B239" s="30"/>
      <c r="C239" s="30"/>
      <c r="D239" s="30"/>
      <c r="E239" s="30"/>
      <c r="F239" s="30"/>
      <c r="G239" s="30"/>
      <c r="H239" s="30"/>
      <c r="I239" s="30"/>
      <c r="J239" s="30"/>
      <c r="K239" s="30"/>
    </row>
    <row r="240" spans="1:24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24" x14ac:dyDescent="0.25">
      <c r="A241" s="2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N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</row>
    <row r="242" spans="1:24" x14ac:dyDescent="0.25">
      <c r="A242" s="25"/>
      <c r="B242" s="25" t="s">
        <v>224</v>
      </c>
      <c r="C242" s="25" t="s">
        <v>228</v>
      </c>
      <c r="D242" s="25" t="s">
        <v>15</v>
      </c>
      <c r="E242" s="25" t="s">
        <v>229</v>
      </c>
      <c r="F242" s="25" t="s">
        <v>226</v>
      </c>
      <c r="G242" s="25" t="s">
        <v>227</v>
      </c>
      <c r="H242" s="25" t="s">
        <v>131</v>
      </c>
      <c r="I242" s="25" t="s">
        <v>130</v>
      </c>
      <c r="J242" s="25" t="s">
        <v>129</v>
      </c>
      <c r="K242" s="25" t="s">
        <v>230</v>
      </c>
      <c r="L242" s="25" t="s">
        <v>404</v>
      </c>
      <c r="N242" s="25" t="s">
        <v>224</v>
      </c>
      <c r="O242" s="25" t="s">
        <v>228</v>
      </c>
      <c r="P242" s="25" t="s">
        <v>15</v>
      </c>
      <c r="Q242" s="25" t="s">
        <v>229</v>
      </c>
      <c r="R242" s="25" t="s">
        <v>226</v>
      </c>
      <c r="S242" s="25" t="s">
        <v>227</v>
      </c>
      <c r="T242" s="25" t="s">
        <v>131</v>
      </c>
      <c r="U242" s="25" t="s">
        <v>130</v>
      </c>
      <c r="V242" s="25" t="s">
        <v>129</v>
      </c>
      <c r="W242" s="25" t="s">
        <v>230</v>
      </c>
    </row>
    <row r="243" spans="1:24" x14ac:dyDescent="0.25">
      <c r="A243" s="25" t="s">
        <v>132</v>
      </c>
      <c r="B243" s="33">
        <v>0</v>
      </c>
      <c r="C243" s="33">
        <f>IFERROR((VLOOKUP(A243,TAB_DIN_Outros!A$247:H$273,2,0)),0)</f>
        <v>191138.21180040692</v>
      </c>
      <c r="D243" s="33">
        <f>IFERROR((VLOOKUP(A243,TAB_DIN_Outros!A$247:H$273,3,0)),0)</f>
        <v>624393.78655914252</v>
      </c>
      <c r="E243" s="33">
        <v>0</v>
      </c>
      <c r="F243" s="33">
        <f>IFERROR((VLOOKUP(A243,TAB_DIN_Outros!A$247:H$273,4,0)),0)</f>
        <v>1013966.4399560577</v>
      </c>
      <c r="G243" s="33">
        <f>IFERROR((VLOOKUP(A243,TAB_DIN_Outros!A$247:H$273,5,0)),0)</f>
        <v>0</v>
      </c>
      <c r="H243" s="33">
        <f>IFERROR((VLOOKUP(A243,TAB_DIN_Outros!A$247:H$273,6,0)),0)</f>
        <v>0</v>
      </c>
      <c r="I243" s="27">
        <f>IFERROR((VLOOKUP(A243,TAB_DIN_Outros!A$247:H$273,7,0)),0)</f>
        <v>687096.55608321482</v>
      </c>
      <c r="J243" s="33">
        <f>IFERROR((VLOOKUP(A243,TAB_DIN_Outros!A$247:H$273,8,0)),0)</f>
        <v>0</v>
      </c>
      <c r="K243" s="33">
        <v>0</v>
      </c>
      <c r="L243" s="69">
        <f>SUM(B243:K243)</f>
        <v>2516594.9943988221</v>
      </c>
      <c r="M243" s="25" t="s">
        <v>132</v>
      </c>
      <c r="N243" s="28">
        <f>B243/Formato_Análises_Outros!$U$31</f>
        <v>0</v>
      </c>
      <c r="O243" s="28">
        <f>C243/Formato_Análises_Outros!$U$31</f>
        <v>2.4398951290915315E-4</v>
      </c>
      <c r="P243" s="28">
        <f>D243/Formato_Análises_Outros!$U$31</f>
        <v>7.9704384806713246E-4</v>
      </c>
      <c r="Q243" s="28">
        <f>E243/Formato_Análises_Outros!$U$31</f>
        <v>0</v>
      </c>
      <c r="R243" s="28">
        <f>F243/Formato_Análises_Outros!$U$31</f>
        <v>1.2943365717444674E-3</v>
      </c>
      <c r="S243" s="28">
        <f>G243/Formato_Análises_Outros!$U$31</f>
        <v>0</v>
      </c>
      <c r="T243" s="28">
        <f>H243/Formato_Análises_Outros!$U$31</f>
        <v>0</v>
      </c>
      <c r="U243" s="28">
        <f>I243/Formato_Análises_Outros!$U$31</f>
        <v>8.7708445350195179E-4</v>
      </c>
      <c r="V243" s="28">
        <f>J243/Formato_Análises_Outros!$U$31</f>
        <v>0</v>
      </c>
      <c r="W243" s="28">
        <f>K243/Formato_Análises_Outros!$U$31</f>
        <v>0</v>
      </c>
      <c r="X243" s="1">
        <f>L243/$L$270</f>
        <v>3.2124543862227053E-3</v>
      </c>
    </row>
    <row r="244" spans="1:24" x14ac:dyDescent="0.25">
      <c r="A244" s="25" t="s">
        <v>134</v>
      </c>
      <c r="B244" s="33">
        <v>0</v>
      </c>
      <c r="C244" s="33">
        <f>IFERROR((VLOOKUP(A244,TAB_DIN_Outros!A$247:H$273,2,0)),0)</f>
        <v>0</v>
      </c>
      <c r="D244" s="33">
        <f>IFERROR((VLOOKUP(A244,TAB_DIN_Outros!A$247:H$273,3,0)),0)</f>
        <v>0</v>
      </c>
      <c r="E244" s="33">
        <v>0</v>
      </c>
      <c r="F244" s="33">
        <f>IFERROR((VLOOKUP(A244,TAB_DIN_Outros!A$247:H$273,4,0)),0)</f>
        <v>104788.39178198263</v>
      </c>
      <c r="G244" s="33">
        <f>IFERROR((VLOOKUP(A244,TAB_DIN_Outros!A$247:H$273,5,0)),0)</f>
        <v>0</v>
      </c>
      <c r="H244" s="33">
        <f>IFERROR((VLOOKUP(A244,TAB_DIN_Outros!A$247:H$273,6,0)),0)</f>
        <v>0</v>
      </c>
      <c r="I244" s="27">
        <f>IFERROR((VLOOKUP(A244,TAB_DIN_Outros!A$247:H$273,7,0)),0)</f>
        <v>0</v>
      </c>
      <c r="J244" s="33">
        <f>IFERROR((VLOOKUP(A244,TAB_DIN_Outros!A$247:H$273,8,0)),0)</f>
        <v>0</v>
      </c>
      <c r="K244" s="33">
        <v>0</v>
      </c>
      <c r="L244" s="69">
        <f t="shared" ref="L244:L270" si="25">SUM(B244:K244)</f>
        <v>104788.39178198263</v>
      </c>
      <c r="M244" s="25" t="s">
        <v>134</v>
      </c>
      <c r="N244" s="28">
        <f>B244/Formato_Análises_Outros!$U$31</f>
        <v>0</v>
      </c>
      <c r="O244" s="28">
        <f>C244/Formato_Análises_Outros!$U$31</f>
        <v>0</v>
      </c>
      <c r="P244" s="28">
        <f>D244/Formato_Análises_Outros!$U$31</f>
        <v>0</v>
      </c>
      <c r="Q244" s="28">
        <f>E244/Formato_Análises_Outros!$U$31</f>
        <v>0</v>
      </c>
      <c r="R244" s="28">
        <f>F244/Formato_Análises_Outros!$U$31</f>
        <v>1.3376325135927122E-4</v>
      </c>
      <c r="S244" s="28">
        <f>G244/Formato_Análises_Outros!$U$31</f>
        <v>0</v>
      </c>
      <c r="T244" s="28">
        <f>H244/Formato_Análises_Outros!$U$31</f>
        <v>0</v>
      </c>
      <c r="U244" s="28">
        <f>I244/Formato_Análises_Outros!$U$31</f>
        <v>0</v>
      </c>
      <c r="V244" s="28">
        <f>J244/Formato_Análises_Outros!$U$31</f>
        <v>0</v>
      </c>
      <c r="W244" s="28">
        <f>K244/Formato_Análises_Outros!$U$31</f>
        <v>0</v>
      </c>
      <c r="X244" s="1">
        <f t="shared" ref="X244:X269" si="26">L244/$L$270</f>
        <v>1.3376325135927122E-4</v>
      </c>
    </row>
    <row r="245" spans="1:24" x14ac:dyDescent="0.25">
      <c r="A245" s="25" t="s">
        <v>139</v>
      </c>
      <c r="B245" s="33">
        <v>0</v>
      </c>
      <c r="C245" s="33">
        <f>IFERROR((VLOOKUP(A245,TAB_DIN_Outros!A$247:H$273,2,0)),0)</f>
        <v>295639.59836053458</v>
      </c>
      <c r="D245" s="33">
        <f>IFERROR((VLOOKUP(A245,TAB_DIN_Outros!A$247:H$273,3,0)),0)</f>
        <v>1556681.2045587781</v>
      </c>
      <c r="E245" s="33">
        <v>0</v>
      </c>
      <c r="F245" s="33">
        <f>IFERROR((VLOOKUP(A245,TAB_DIN_Outros!A$247:H$273,4,0)),0)</f>
        <v>2243169.8424083595</v>
      </c>
      <c r="G245" s="33">
        <f>IFERROR((VLOOKUP(A245,TAB_DIN_Outros!A$247:H$273,5,0)),0)</f>
        <v>0</v>
      </c>
      <c r="H245" s="33">
        <f>IFERROR((VLOOKUP(A245,TAB_DIN_Outros!A$247:H$273,6,0)),0)</f>
        <v>0</v>
      </c>
      <c r="I245" s="27">
        <f>IFERROR((VLOOKUP(A245,TAB_DIN_Outros!A$247:H$273,7,0)),0)</f>
        <v>696336.42883744766</v>
      </c>
      <c r="J245" s="33">
        <f>IFERROR((VLOOKUP(A245,TAB_DIN_Outros!A$247:H$273,8,0)),0)</f>
        <v>0</v>
      </c>
      <c r="K245" s="33">
        <v>0</v>
      </c>
      <c r="L245" s="69">
        <f t="shared" si="25"/>
        <v>4791827.0741651198</v>
      </c>
      <c r="M245" s="25" t="s">
        <v>139</v>
      </c>
      <c r="N245" s="28">
        <f>B245/Formato_Análises_Outros!$U$31</f>
        <v>0</v>
      </c>
      <c r="O245" s="28">
        <f>C245/Formato_Análises_Outros!$U$31</f>
        <v>3.7738639972193639E-4</v>
      </c>
      <c r="P245" s="28">
        <f>D245/Formato_Análises_Outros!$U$31</f>
        <v>1.9871164707334649E-3</v>
      </c>
      <c r="Q245" s="28">
        <f>E245/Formato_Análises_Outros!$U$31</f>
        <v>0</v>
      </c>
      <c r="R245" s="28">
        <f>F245/Formato_Análises_Outros!$U$31</f>
        <v>2.8634249115673284E-3</v>
      </c>
      <c r="S245" s="28">
        <f>G245/Formato_Análises_Outros!$U$31</f>
        <v>0</v>
      </c>
      <c r="T245" s="28">
        <f>H245/Formato_Análises_Outros!$U$31</f>
        <v>0</v>
      </c>
      <c r="U245" s="28">
        <f>I245/Formato_Análises_Outros!$U$31</f>
        <v>8.888792277201075E-4</v>
      </c>
      <c r="V245" s="28">
        <f>J245/Formato_Análises_Outros!$U$31</f>
        <v>0</v>
      </c>
      <c r="W245" s="28">
        <f>K245/Formato_Análises_Outros!$U$31</f>
        <v>0</v>
      </c>
      <c r="X245" s="1">
        <f t="shared" si="26"/>
        <v>6.1168070097428369E-3</v>
      </c>
    </row>
    <row r="246" spans="1:24" x14ac:dyDescent="0.25">
      <c r="A246" s="25" t="s">
        <v>143</v>
      </c>
      <c r="B246" s="33">
        <v>0</v>
      </c>
      <c r="C246" s="33">
        <f>IFERROR((VLOOKUP(A246,TAB_DIN_Outros!A$247:H$273,2,0)),0)</f>
        <v>39686.646120802201</v>
      </c>
      <c r="D246" s="33">
        <f>IFERROR((VLOOKUP(A246,TAB_DIN_Outros!A$247:H$273,3,0)),0)</f>
        <v>0</v>
      </c>
      <c r="E246" s="33">
        <v>0</v>
      </c>
      <c r="F246" s="33">
        <f>IFERROR((VLOOKUP(A246,TAB_DIN_Outros!A$247:H$273,4,0)),0)</f>
        <v>135631.15969516191</v>
      </c>
      <c r="G246" s="33">
        <f>IFERROR((VLOOKUP(A246,TAB_DIN_Outros!A$247:H$273,5,0)),0)</f>
        <v>0</v>
      </c>
      <c r="H246" s="33">
        <f>IFERROR((VLOOKUP(A246,TAB_DIN_Outros!A$247:H$273,6,0)),0)</f>
        <v>0</v>
      </c>
      <c r="I246" s="27">
        <f>IFERROR((VLOOKUP(A246,TAB_DIN_Outros!A$247:H$273,7,0)),0)</f>
        <v>240492.21102698124</v>
      </c>
      <c r="J246" s="33">
        <f>IFERROR((VLOOKUP(A246,TAB_DIN_Outros!A$247:H$273,8,0)),0)</f>
        <v>0</v>
      </c>
      <c r="K246" s="33">
        <v>0</v>
      </c>
      <c r="L246" s="69">
        <f t="shared" si="25"/>
        <v>415810.01684294536</v>
      </c>
      <c r="M246" s="25" t="s">
        <v>143</v>
      </c>
      <c r="N246" s="28">
        <f>B246/Formato_Análises_Outros!$U$31</f>
        <v>0</v>
      </c>
      <c r="O246" s="28">
        <f>C246/Formato_Análises_Outros!$U$31</f>
        <v>5.0660332985242711E-5</v>
      </c>
      <c r="P246" s="28">
        <f>D246/Formato_Análises_Outros!$U$31</f>
        <v>0</v>
      </c>
      <c r="Q246" s="28">
        <f>E246/Formato_Análises_Outros!$U$31</f>
        <v>0</v>
      </c>
      <c r="R246" s="28">
        <f>F246/Formato_Análises_Outros!$U$31</f>
        <v>1.7313430044999339E-4</v>
      </c>
      <c r="S246" s="28">
        <f>G246/Formato_Análises_Outros!$U$31</f>
        <v>0</v>
      </c>
      <c r="T246" s="28">
        <f>H246/Formato_Análises_Outros!$U$31</f>
        <v>0</v>
      </c>
      <c r="U246" s="28">
        <f>I246/Formato_Análises_Outros!$U$31</f>
        <v>3.0699030232736278E-4</v>
      </c>
      <c r="V246" s="28">
        <f>J246/Formato_Análises_Outros!$U$31</f>
        <v>0</v>
      </c>
      <c r="W246" s="28">
        <f>K246/Formato_Análises_Outros!$U$31</f>
        <v>0</v>
      </c>
      <c r="X246" s="1">
        <f t="shared" si="26"/>
        <v>5.3078493576259888E-4</v>
      </c>
    </row>
    <row r="247" spans="1:24" x14ac:dyDescent="0.25">
      <c r="A247" s="25" t="s">
        <v>146</v>
      </c>
      <c r="B247" s="33">
        <v>0</v>
      </c>
      <c r="C247" s="33">
        <f>IFERROR((VLOOKUP(A247,TAB_DIN_Outros!A$247:H$273,2,0)),0)</f>
        <v>592117.20352918573</v>
      </c>
      <c r="D247" s="33">
        <f>IFERROR((VLOOKUP(A247,TAB_DIN_Outros!A$247:H$273,3,0)),0)</f>
        <v>297791.53202819801</v>
      </c>
      <c r="E247" s="33">
        <v>0</v>
      </c>
      <c r="F247" s="33">
        <f>IFERROR((VLOOKUP(A247,TAB_DIN_Outros!A$247:H$273,4,0)),0)</f>
        <v>662467.3906735701</v>
      </c>
      <c r="G247" s="33">
        <f>IFERROR((VLOOKUP(A247,TAB_DIN_Outros!A$247:H$273,5,0)),0)</f>
        <v>0</v>
      </c>
      <c r="H247" s="33">
        <f>IFERROR((VLOOKUP(A247,TAB_DIN_Outros!A$247:H$273,6,0)),0)</f>
        <v>0</v>
      </c>
      <c r="I247" s="27">
        <f>IFERROR((VLOOKUP(A247,TAB_DIN_Outros!A$247:H$273,7,0)),0)</f>
        <v>436364.19249924872</v>
      </c>
      <c r="J247" s="33">
        <f>IFERROR((VLOOKUP(A247,TAB_DIN_Outros!A$247:H$273,8,0)),0)</f>
        <v>0</v>
      </c>
      <c r="K247" s="33">
        <v>0</v>
      </c>
      <c r="L247" s="69">
        <f t="shared" si="25"/>
        <v>1988740.3187302025</v>
      </c>
      <c r="M247" s="25" t="s">
        <v>146</v>
      </c>
      <c r="N247" s="28">
        <f>B247/Formato_Análises_Outros!$U$31</f>
        <v>0</v>
      </c>
      <c r="O247" s="28">
        <f>C247/Formato_Análises_Outros!$U$31</f>
        <v>7.5584252208593888E-4</v>
      </c>
      <c r="P247" s="28">
        <f>D247/Formato_Análises_Outros!$U$31</f>
        <v>3.8013336089961174E-4</v>
      </c>
      <c r="Q247" s="28">
        <f>E247/Formato_Análises_Outros!$U$31</f>
        <v>0</v>
      </c>
      <c r="R247" s="28">
        <f>F247/Formato_Análises_Outros!$U$31</f>
        <v>8.4564511955059491E-4</v>
      </c>
      <c r="S247" s="28">
        <f>G247/Formato_Análises_Outros!$U$31</f>
        <v>0</v>
      </c>
      <c r="T247" s="28">
        <f>H247/Formato_Análises_Outros!$U$31</f>
        <v>0</v>
      </c>
      <c r="U247" s="28">
        <f>I247/Formato_Análises_Outros!$U$31</f>
        <v>5.570225114906143E-4</v>
      </c>
      <c r="V247" s="28">
        <f>J247/Formato_Análises_Outros!$U$31</f>
        <v>0</v>
      </c>
      <c r="W247" s="28">
        <f>K247/Formato_Análises_Outros!$U$31</f>
        <v>0</v>
      </c>
      <c r="X247" s="1">
        <f t="shared" si="26"/>
        <v>2.5386435140267597E-3</v>
      </c>
    </row>
    <row r="248" spans="1:24" x14ac:dyDescent="0.25">
      <c r="A248" s="25" t="s">
        <v>141</v>
      </c>
      <c r="B248" s="33">
        <v>0</v>
      </c>
      <c r="C248" s="33">
        <f>IFERROR((VLOOKUP(A248,TAB_DIN_Outros!A$247:H$273,2,0)),0)</f>
        <v>0</v>
      </c>
      <c r="D248" s="33">
        <f>IFERROR((VLOOKUP(A248,TAB_DIN_Outros!A$247:H$273,3,0)),0)</f>
        <v>0</v>
      </c>
      <c r="E248" s="33">
        <v>0</v>
      </c>
      <c r="F248" s="33">
        <f>IFERROR((VLOOKUP(A248,TAB_DIN_Outros!A$247:H$273,4,0)),0)</f>
        <v>0</v>
      </c>
      <c r="G248" s="33">
        <f>IFERROR((VLOOKUP(A248,TAB_DIN_Outros!A$247:H$273,5,0)),0)</f>
        <v>0</v>
      </c>
      <c r="H248" s="33">
        <f>IFERROR((VLOOKUP(A248,TAB_DIN_Outros!A$247:H$273,6,0)),0)</f>
        <v>0</v>
      </c>
      <c r="I248" s="27">
        <f>IFERROR((VLOOKUP(A248,TAB_DIN_Outros!A$247:H$273,7,0)),0)</f>
        <v>0</v>
      </c>
      <c r="J248" s="33">
        <f>IFERROR((VLOOKUP(A248,TAB_DIN_Outros!A$247:H$273,8,0)),0)</f>
        <v>0</v>
      </c>
      <c r="K248" s="33">
        <v>0</v>
      </c>
      <c r="L248" s="69">
        <f t="shared" si="25"/>
        <v>0</v>
      </c>
      <c r="M248" s="25" t="s">
        <v>141</v>
      </c>
      <c r="N248" s="28">
        <f>B248/Formato_Análises_Outros!$U$31</f>
        <v>0</v>
      </c>
      <c r="O248" s="28">
        <f>C248/Formato_Análises_Outros!$U$31</f>
        <v>0</v>
      </c>
      <c r="P248" s="28">
        <f>D248/Formato_Análises_Outros!$U$31</f>
        <v>0</v>
      </c>
      <c r="Q248" s="28">
        <f>E248/Formato_Análises_Outros!$U$31</f>
        <v>0</v>
      </c>
      <c r="R248" s="28">
        <f>F248/Formato_Análises_Outros!$U$31</f>
        <v>0</v>
      </c>
      <c r="S248" s="28">
        <f>G248/Formato_Análises_Outros!$U$31</f>
        <v>0</v>
      </c>
      <c r="T248" s="28">
        <f>H248/Formato_Análises_Outros!$U$31</f>
        <v>0</v>
      </c>
      <c r="U248" s="28">
        <f>I248/Formato_Análises_Outros!$U$31</f>
        <v>0</v>
      </c>
      <c r="V248" s="28">
        <f>J248/Formato_Análises_Outros!$U$31</f>
        <v>0</v>
      </c>
      <c r="W248" s="28">
        <f>K248/Formato_Análises_Outros!$U$31</f>
        <v>0</v>
      </c>
      <c r="X248" s="1">
        <f t="shared" si="26"/>
        <v>0</v>
      </c>
    </row>
    <row r="249" spans="1:24" x14ac:dyDescent="0.25">
      <c r="A249" s="25" t="s">
        <v>153</v>
      </c>
      <c r="B249" s="33">
        <v>0</v>
      </c>
      <c r="C249" s="33">
        <f>IFERROR((VLOOKUP(A249,TAB_DIN_Outros!A$247:H$273,2,0)),0)</f>
        <v>0</v>
      </c>
      <c r="D249" s="33">
        <f>IFERROR((VLOOKUP(A249,TAB_DIN_Outros!A$247:H$273,3,0)),0)</f>
        <v>57843.056632494721</v>
      </c>
      <c r="E249" s="33">
        <v>0</v>
      </c>
      <c r="F249" s="33">
        <f>IFERROR((VLOOKUP(A249,TAB_DIN_Outros!A$247:H$273,4,0)),0)</f>
        <v>340548.04412960057</v>
      </c>
      <c r="G249" s="33">
        <f>IFERROR((VLOOKUP(A249,TAB_DIN_Outros!A$247:H$273,5,0)),0)</f>
        <v>0</v>
      </c>
      <c r="H249" s="33">
        <f>IFERROR((VLOOKUP(A249,TAB_DIN_Outros!A$247:H$273,6,0)),0)</f>
        <v>0</v>
      </c>
      <c r="I249" s="27">
        <f>IFERROR((VLOOKUP(A249,TAB_DIN_Outros!A$247:H$273,7,0)),0)</f>
        <v>171927.02682358507</v>
      </c>
      <c r="J249" s="33">
        <f>IFERROR((VLOOKUP(A249,TAB_DIN_Outros!A$247:H$273,8,0)),0)</f>
        <v>18958.08754489071</v>
      </c>
      <c r="K249" s="33">
        <v>0</v>
      </c>
      <c r="L249" s="69">
        <f t="shared" si="25"/>
        <v>589276.21513057104</v>
      </c>
      <c r="M249" s="25" t="s">
        <v>153</v>
      </c>
      <c r="N249" s="28">
        <f>B249/Formato_Análises_Outros!$U$31</f>
        <v>0</v>
      </c>
      <c r="O249" s="28">
        <f>C249/Formato_Análises_Outros!$U$31</f>
        <v>0</v>
      </c>
      <c r="P249" s="28">
        <f>D249/Formato_Análises_Outros!$U$31</f>
        <v>7.3837141616017271E-5</v>
      </c>
      <c r="Q249" s="28">
        <f>E249/Formato_Análises_Outros!$U$31</f>
        <v>0</v>
      </c>
      <c r="R249" s="28">
        <f>F249/Formato_Análises_Outros!$U$31</f>
        <v>4.3471240327450393E-4</v>
      </c>
      <c r="S249" s="28">
        <f>G249/Formato_Análises_Outros!$U$31</f>
        <v>0</v>
      </c>
      <c r="T249" s="28">
        <f>H249/Formato_Análises_Outros!$U$31</f>
        <v>0</v>
      </c>
      <c r="U249" s="28">
        <f>I249/Formato_Análises_Outros!$U$31</f>
        <v>2.1946627592398624E-4</v>
      </c>
      <c r="V249" s="28">
        <f>J249/Formato_Análises_Outros!$U$31</f>
        <v>2.4200156013791484E-5</v>
      </c>
      <c r="W249" s="28">
        <f>K249/Formato_Análises_Outros!$U$31</f>
        <v>0</v>
      </c>
      <c r="X249" s="1">
        <f t="shared" si="26"/>
        <v>7.5221597682829889E-4</v>
      </c>
    </row>
    <row r="250" spans="1:24" x14ac:dyDescent="0.25">
      <c r="A250" s="25" t="s">
        <v>157</v>
      </c>
      <c r="B250" s="33">
        <v>0</v>
      </c>
      <c r="C250" s="33">
        <f>IFERROR((VLOOKUP(A250,TAB_DIN_Outros!A$247:H$273,2,0)),0)</f>
        <v>261957.0530412379</v>
      </c>
      <c r="D250" s="33">
        <f>IFERROR((VLOOKUP(A250,TAB_DIN_Outros!A$247:H$273,3,0)),0)</f>
        <v>559021.9895710689</v>
      </c>
      <c r="E250" s="33">
        <v>0</v>
      </c>
      <c r="F250" s="33">
        <f>IFERROR((VLOOKUP(A250,TAB_DIN_Outros!A$247:H$273,4,0)),0)</f>
        <v>1393392.1872182786</v>
      </c>
      <c r="G250" s="33">
        <f>IFERROR((VLOOKUP(A250,TAB_DIN_Outros!A$247:H$273,5,0)),0)</f>
        <v>0</v>
      </c>
      <c r="H250" s="33">
        <f>IFERROR((VLOOKUP(A250,TAB_DIN_Outros!A$247:H$273,6,0)),0)</f>
        <v>0</v>
      </c>
      <c r="I250" s="27">
        <f>IFERROR((VLOOKUP(A250,TAB_DIN_Outros!A$247:H$273,7,0)),0)</f>
        <v>550954.35755420139</v>
      </c>
      <c r="J250" s="33">
        <f>IFERROR((VLOOKUP(A250,TAB_DIN_Outros!A$247:H$273,8,0)),0)</f>
        <v>0</v>
      </c>
      <c r="K250" s="33">
        <v>0</v>
      </c>
      <c r="L250" s="69">
        <f t="shared" si="25"/>
        <v>2765325.5873847869</v>
      </c>
      <c r="M250" s="25" t="s">
        <v>157</v>
      </c>
      <c r="N250" s="28">
        <f>B250/Formato_Análises_Outros!$U$31</f>
        <v>0</v>
      </c>
      <c r="O250" s="28">
        <f>C250/Formato_Análises_Outros!$U$31</f>
        <v>3.343903512155426E-4</v>
      </c>
      <c r="P250" s="28">
        <f>D250/Formato_Análises_Outros!$U$31</f>
        <v>7.135962069341721E-4</v>
      </c>
      <c r="Q250" s="28">
        <f>E250/Formato_Análises_Outros!$U$31</f>
        <v>0</v>
      </c>
      <c r="R250" s="28">
        <f>F250/Formato_Análises_Outros!$U$31</f>
        <v>1.7786766855693874E-3</v>
      </c>
      <c r="S250" s="28">
        <f>G250/Formato_Análises_Outros!$U$31</f>
        <v>0</v>
      </c>
      <c r="T250" s="28">
        <f>H250/Formato_Análises_Outros!$U$31</f>
        <v>0</v>
      </c>
      <c r="U250" s="28">
        <f>I250/Formato_Análises_Outros!$U$31</f>
        <v>7.0329780774133419E-4</v>
      </c>
      <c r="V250" s="28">
        <f>J250/Formato_Análises_Outros!$U$31</f>
        <v>0</v>
      </c>
      <c r="W250" s="28">
        <f>K250/Formato_Análises_Outros!$U$31</f>
        <v>0</v>
      </c>
      <c r="X250" s="1">
        <f t="shared" si="26"/>
        <v>3.5299610514604365E-3</v>
      </c>
    </row>
    <row r="251" spans="1:24" x14ac:dyDescent="0.25">
      <c r="A251" s="25" t="s">
        <v>161</v>
      </c>
      <c r="B251" s="33">
        <v>0</v>
      </c>
      <c r="C251" s="33">
        <f>IFERROR((VLOOKUP(A251,TAB_DIN_Outros!A$247:H$273,2,0)),0)</f>
        <v>152531.77098717689</v>
      </c>
      <c r="D251" s="33">
        <f>IFERROR((VLOOKUP(A251,TAB_DIN_Outros!A$247:H$273,3,0)),0)</f>
        <v>322788.83915701532</v>
      </c>
      <c r="E251" s="33">
        <v>0</v>
      </c>
      <c r="F251" s="33">
        <f>IFERROR((VLOOKUP(A251,TAB_DIN_Outros!A$247:H$273,4,0)),0)</f>
        <v>662850.06430271</v>
      </c>
      <c r="G251" s="33">
        <f>IFERROR((VLOOKUP(A251,TAB_DIN_Outros!A$247:H$273,5,0)),0)</f>
        <v>0</v>
      </c>
      <c r="H251" s="33">
        <f>IFERROR((VLOOKUP(A251,TAB_DIN_Outros!A$247:H$273,6,0)),0)</f>
        <v>0</v>
      </c>
      <c r="I251" s="27">
        <f>IFERROR((VLOOKUP(A251,TAB_DIN_Outros!A$247:H$273,7,0)),0)</f>
        <v>154038.24565379103</v>
      </c>
      <c r="J251" s="33">
        <f>IFERROR((VLOOKUP(A251,TAB_DIN_Outros!A$247:H$273,8,0)),0)</f>
        <v>0</v>
      </c>
      <c r="K251" s="33">
        <v>0</v>
      </c>
      <c r="L251" s="69">
        <f t="shared" si="25"/>
        <v>1292208.9201006934</v>
      </c>
      <c r="M251" s="25" t="s">
        <v>161</v>
      </c>
      <c r="N251" s="28">
        <f>B251/Formato_Análises_Outros!$U$31</f>
        <v>0</v>
      </c>
      <c r="O251" s="28">
        <f>C251/Formato_Análises_Outros!$U$31</f>
        <v>1.9470807095963718E-4</v>
      </c>
      <c r="P251" s="28">
        <f>D251/Formato_Análises_Outros!$U$31</f>
        <v>4.1204263080933293E-4</v>
      </c>
      <c r="Q251" s="28">
        <f>E251/Formato_Análises_Outros!$U$31</f>
        <v>0</v>
      </c>
      <c r="R251" s="28">
        <f>F251/Formato_Análises_Outros!$U$31</f>
        <v>8.4613360561257886E-4</v>
      </c>
      <c r="S251" s="28">
        <f>G251/Formato_Análises_Outros!$U$31</f>
        <v>0</v>
      </c>
      <c r="T251" s="28">
        <f>H251/Formato_Análises_Outros!$U$31</f>
        <v>0</v>
      </c>
      <c r="U251" s="28">
        <f>I251/Formato_Análises_Outros!$U$31</f>
        <v>1.9663109836820676E-4</v>
      </c>
      <c r="V251" s="28">
        <f>J251/Formato_Análises_Outros!$U$31</f>
        <v>0</v>
      </c>
      <c r="W251" s="28">
        <f>K251/Formato_Análises_Outros!$U$31</f>
        <v>0</v>
      </c>
      <c r="X251" s="1">
        <f t="shared" si="26"/>
        <v>1.6495154057497559E-3</v>
      </c>
    </row>
    <row r="252" spans="1:24" x14ac:dyDescent="0.25">
      <c r="A252" s="25" t="s">
        <v>151</v>
      </c>
      <c r="B252" s="33">
        <v>0</v>
      </c>
      <c r="C252" s="33">
        <f>IFERROR((VLOOKUP(A252,TAB_DIN_Outros!A$247:H$273,2,0)),0)</f>
        <v>1129160.8902671521</v>
      </c>
      <c r="D252" s="33">
        <f>IFERROR((VLOOKUP(A252,TAB_DIN_Outros!A$247:H$273,3,0)),0)</f>
        <v>2861815.047582922</v>
      </c>
      <c r="E252" s="33">
        <v>0</v>
      </c>
      <c r="F252" s="33">
        <f>IFERROR((VLOOKUP(A252,TAB_DIN_Outros!A$247:H$273,4,0)),0)</f>
        <v>1395891.6757326606</v>
      </c>
      <c r="G252" s="33">
        <f>IFERROR((VLOOKUP(A252,TAB_DIN_Outros!A$247:H$273,5,0)),0)</f>
        <v>6418.2602355746258</v>
      </c>
      <c r="H252" s="33">
        <f>IFERROR((VLOOKUP(A252,TAB_DIN_Outros!A$247:H$273,6,0)),0)</f>
        <v>0</v>
      </c>
      <c r="I252" s="27">
        <f>IFERROR((VLOOKUP(A252,TAB_DIN_Outros!A$247:H$273,7,0)),0)</f>
        <v>333164.62287369522</v>
      </c>
      <c r="J252" s="33">
        <f>IFERROR((VLOOKUP(A252,TAB_DIN_Outros!A$247:H$273,8,0)),0)</f>
        <v>0</v>
      </c>
      <c r="K252" s="33">
        <v>0</v>
      </c>
      <c r="L252" s="69">
        <f t="shared" si="25"/>
        <v>5726450.4966920046</v>
      </c>
      <c r="M252" s="25" t="s">
        <v>151</v>
      </c>
      <c r="N252" s="28">
        <f>B252/Formato_Análises_Outros!$U$31</f>
        <v>0</v>
      </c>
      <c r="O252" s="28">
        <f>C252/Formato_Análises_Outros!$U$31</f>
        <v>1.4413832431373708E-3</v>
      </c>
      <c r="P252" s="28">
        <f>D252/Formato_Análises_Outros!$U$31</f>
        <v>3.6531306478109239E-3</v>
      </c>
      <c r="Q252" s="28">
        <f>E252/Formato_Análises_Outros!$U$31</f>
        <v>0</v>
      </c>
      <c r="R252" s="28">
        <f>F252/Formato_Análises_Outros!$U$31</f>
        <v>1.7818673033919655E-3</v>
      </c>
      <c r="S252" s="28">
        <f>G252/Formato_Análises_Outros!$U$31</f>
        <v>8.1929624320086146E-6</v>
      </c>
      <c r="T252" s="28">
        <f>H252/Formato_Análises_Outros!$U$31</f>
        <v>0</v>
      </c>
      <c r="U252" s="28">
        <f>I252/Formato_Análises_Outros!$U$31</f>
        <v>4.2528740479375743E-4</v>
      </c>
      <c r="V252" s="28">
        <f>J252/Formato_Análises_Outros!$U$31</f>
        <v>0</v>
      </c>
      <c r="W252" s="28">
        <f>K252/Formato_Análises_Outros!$U$31</f>
        <v>0</v>
      </c>
      <c r="X252" s="1">
        <f t="shared" si="26"/>
        <v>7.3098615615660263E-3</v>
      </c>
    </row>
    <row r="253" spans="1:24" x14ac:dyDescent="0.25">
      <c r="A253" s="25" t="s">
        <v>167</v>
      </c>
      <c r="B253" s="33">
        <v>0</v>
      </c>
      <c r="C253" s="33">
        <f>IFERROR((VLOOKUP(A253,TAB_DIN_Outros!A$247:H$273,2,0)),0)</f>
        <v>736537.7467695931</v>
      </c>
      <c r="D253" s="33">
        <f>IFERROR((VLOOKUP(A253,TAB_DIN_Outros!A$247:H$273,3,0)),0)</f>
        <v>194024.00692142095</v>
      </c>
      <c r="E253" s="33">
        <v>0</v>
      </c>
      <c r="F253" s="33">
        <f>IFERROR((VLOOKUP(A253,TAB_DIN_Outros!A$247:H$273,4,0)),0)</f>
        <v>355093.27501440939</v>
      </c>
      <c r="G253" s="33">
        <f>IFERROR((VLOOKUP(A253,TAB_DIN_Outros!A$247:H$273,5,0)),0)</f>
        <v>0</v>
      </c>
      <c r="H253" s="33">
        <f>IFERROR((VLOOKUP(A253,TAB_DIN_Outros!A$247:H$273,6,0)),0)</f>
        <v>0</v>
      </c>
      <c r="I253" s="27">
        <f>IFERROR((VLOOKUP(A253,TAB_DIN_Outros!A$247:H$273,7,0)),0)</f>
        <v>78234.959294162865</v>
      </c>
      <c r="J253" s="33">
        <f>IFERROR((VLOOKUP(A253,TAB_DIN_Outros!A$247:H$273,8,0)),0)</f>
        <v>0</v>
      </c>
      <c r="K253" s="33">
        <v>0</v>
      </c>
      <c r="L253" s="69">
        <f t="shared" si="25"/>
        <v>1363889.9879995864</v>
      </c>
      <c r="M253" s="25" t="s">
        <v>167</v>
      </c>
      <c r="N253" s="28">
        <f>B253/Formato_Análises_Outros!$U$31</f>
        <v>0</v>
      </c>
      <c r="O253" s="28">
        <f>C253/Formato_Análises_Outros!$U$31</f>
        <v>9.4019654354187917E-4</v>
      </c>
      <c r="P253" s="28">
        <f>D253/Formato_Análises_Outros!$U$31</f>
        <v>2.4767325431962044E-4</v>
      </c>
      <c r="Q253" s="28">
        <f>E253/Formato_Análises_Outros!$U$31</f>
        <v>0</v>
      </c>
      <c r="R253" s="28">
        <f>F253/Formato_Análises_Outros!$U$31</f>
        <v>4.5327951115579738E-4</v>
      </c>
      <c r="S253" s="28">
        <f>G253/Formato_Análises_Outros!$U$31</f>
        <v>0</v>
      </c>
      <c r="T253" s="28">
        <f>H253/Formato_Análises_Outros!$U$31</f>
        <v>0</v>
      </c>
      <c r="U253" s="28">
        <f>I253/Formato_Análises_Outros!$U$31</f>
        <v>9.9867574520280116E-5</v>
      </c>
      <c r="V253" s="28">
        <f>J253/Formato_Análises_Outros!$U$31</f>
        <v>0</v>
      </c>
      <c r="W253" s="28">
        <f>K253/Formato_Análises_Outros!$U$31</f>
        <v>0</v>
      </c>
      <c r="X253" s="1">
        <f t="shared" si="26"/>
        <v>1.7410168835375773E-3</v>
      </c>
    </row>
    <row r="254" spans="1:24" x14ac:dyDescent="0.25">
      <c r="A254" s="25" t="s">
        <v>171</v>
      </c>
      <c r="B254" s="33">
        <v>0</v>
      </c>
      <c r="C254" s="33">
        <f>IFERROR((VLOOKUP(A254,TAB_DIN_Outros!A$247:H$273,2,0)),0)</f>
        <v>443695.54107777117</v>
      </c>
      <c r="D254" s="33">
        <f>IFERROR((VLOOKUP(A254,TAB_DIN_Outros!A$247:H$273,3,0)),0)</f>
        <v>549038.56742350734</v>
      </c>
      <c r="E254" s="33">
        <v>0</v>
      </c>
      <c r="F254" s="33">
        <f>IFERROR((VLOOKUP(A254,TAB_DIN_Outros!A$247:H$273,4,0)),0)</f>
        <v>832422.92171158618</v>
      </c>
      <c r="G254" s="33">
        <f>IFERROR((VLOOKUP(A254,TAB_DIN_Outros!A$247:H$273,5,0)),0)</f>
        <v>0</v>
      </c>
      <c r="H254" s="33">
        <f>IFERROR((VLOOKUP(A254,TAB_DIN_Outros!A$247:H$273,6,0)),0)</f>
        <v>0</v>
      </c>
      <c r="I254" s="27">
        <f>IFERROR((VLOOKUP(A254,TAB_DIN_Outros!A$247:H$273,7,0)),0)</f>
        <v>228542.13706383965</v>
      </c>
      <c r="J254" s="33">
        <f>IFERROR((VLOOKUP(A254,TAB_DIN_Outros!A$247:H$273,8,0)),0)</f>
        <v>0</v>
      </c>
      <c r="K254" s="33">
        <v>0</v>
      </c>
      <c r="L254" s="69">
        <f t="shared" si="25"/>
        <v>2053699.1672767045</v>
      </c>
      <c r="M254" s="25" t="s">
        <v>171</v>
      </c>
      <c r="N254" s="28">
        <f>B254/Formato_Análises_Outros!$U$31</f>
        <v>0</v>
      </c>
      <c r="O254" s="28">
        <f>C254/Formato_Análises_Outros!$U$31</f>
        <v>5.663810387667238E-4</v>
      </c>
      <c r="P254" s="28">
        <f>D254/Formato_Análises_Outros!$U$31</f>
        <v>7.0085228574747816E-4</v>
      </c>
      <c r="Q254" s="28">
        <f>E254/Formato_Análises_Outros!$U$31</f>
        <v>0</v>
      </c>
      <c r="R254" s="28">
        <f>F254/Formato_Análises_Outros!$U$31</f>
        <v>1.0625947647501829E-3</v>
      </c>
      <c r="S254" s="28">
        <f>G254/Formato_Análises_Outros!$U$31</f>
        <v>0</v>
      </c>
      <c r="T254" s="28">
        <f>H254/Formato_Análises_Outros!$U$31</f>
        <v>0</v>
      </c>
      <c r="U254" s="28">
        <f>I254/Formato_Análises_Outros!$U$31</f>
        <v>2.9173593378414376E-4</v>
      </c>
      <c r="V254" s="28">
        <f>J254/Formato_Análises_Outros!$U$31</f>
        <v>0</v>
      </c>
      <c r="W254" s="28">
        <f>K254/Formato_Análises_Outros!$U$31</f>
        <v>0</v>
      </c>
      <c r="X254" s="1">
        <f t="shared" si="26"/>
        <v>2.6215640230485291E-3</v>
      </c>
    </row>
    <row r="255" spans="1:24" x14ac:dyDescent="0.25">
      <c r="A255" s="25" t="s">
        <v>175</v>
      </c>
      <c r="B255" s="33">
        <v>0</v>
      </c>
      <c r="C255" s="33">
        <f>IFERROR((VLOOKUP(A255,TAB_DIN_Outros!A$247:H$273,2,0)),0)</f>
        <v>1615851.5089682895</v>
      </c>
      <c r="D255" s="33">
        <f>IFERROR((VLOOKUP(A255,TAB_DIN_Outros!A$247:H$273,3,0)),0)</f>
        <v>110527.28522658418</v>
      </c>
      <c r="E255" s="33">
        <v>0</v>
      </c>
      <c r="F255" s="33">
        <f>IFERROR((VLOOKUP(A255,TAB_DIN_Outros!A$247:H$273,4,0)),0)</f>
        <v>4036589.181252555</v>
      </c>
      <c r="G255" s="33">
        <f>IFERROR((VLOOKUP(A255,TAB_DIN_Outros!A$247:H$273,5,0)),0)</f>
        <v>0</v>
      </c>
      <c r="H255" s="33">
        <f>IFERROR((VLOOKUP(A255,TAB_DIN_Outros!A$247:H$273,6,0)),0)</f>
        <v>0</v>
      </c>
      <c r="I255" s="27">
        <f>IFERROR((VLOOKUP(A255,TAB_DIN_Outros!A$247:H$273,7,0)),0)</f>
        <v>239080.19377515482</v>
      </c>
      <c r="J255" s="33">
        <f>IFERROR((VLOOKUP(A255,TAB_DIN_Outros!A$247:H$273,8,0)),0)</f>
        <v>0</v>
      </c>
      <c r="K255" s="33">
        <v>0</v>
      </c>
      <c r="L255" s="69">
        <f t="shared" si="25"/>
        <v>6002048.1692225831</v>
      </c>
      <c r="M255" s="25" t="s">
        <v>175</v>
      </c>
      <c r="N255" s="28">
        <f>B255/Formato_Análises_Outros!$U$31</f>
        <v>0</v>
      </c>
      <c r="O255" s="28">
        <f>C255/Formato_Análises_Outros!$U$31</f>
        <v>2.0626478551467424E-3</v>
      </c>
      <c r="P255" s="28">
        <f>D255/Formato_Análises_Outros!$U$31</f>
        <v>1.4108899644706157E-4</v>
      </c>
      <c r="Q255" s="28">
        <f>E255/Formato_Análises_Outros!$U$31</f>
        <v>0</v>
      </c>
      <c r="R255" s="28">
        <f>F255/Formato_Análises_Outros!$U$31</f>
        <v>5.1527395745264134E-3</v>
      </c>
      <c r="S255" s="28">
        <f>G255/Formato_Análises_Outros!$U$31</f>
        <v>0</v>
      </c>
      <c r="T255" s="28">
        <f>H255/Formato_Análises_Outros!$U$31</f>
        <v>0</v>
      </c>
      <c r="U255" s="28">
        <f>I255/Formato_Análises_Outros!$U$31</f>
        <v>3.0518785059232092E-4</v>
      </c>
      <c r="V255" s="28">
        <f>J255/Formato_Análises_Outros!$U$31</f>
        <v>0</v>
      </c>
      <c r="W255" s="28">
        <f>K255/Formato_Análises_Outros!$U$31</f>
        <v>0</v>
      </c>
      <c r="X255" s="1">
        <f t="shared" si="26"/>
        <v>7.6616642767125378E-3</v>
      </c>
    </row>
    <row r="256" spans="1:24" x14ac:dyDescent="0.25">
      <c r="A256" s="25" t="s">
        <v>137</v>
      </c>
      <c r="B256" s="33">
        <v>0</v>
      </c>
      <c r="C256" s="33">
        <f>IFERROR((VLOOKUP(A256,TAB_DIN_Outros!A$247:H$273,2,0)),0)</f>
        <v>304059.62919411017</v>
      </c>
      <c r="D256" s="33">
        <f>IFERROR((VLOOKUP(A256,TAB_DIN_Outros!A$247:H$273,3,0)),0)</f>
        <v>2434713.7366953543</v>
      </c>
      <c r="E256" s="33">
        <v>0</v>
      </c>
      <c r="F256" s="33">
        <f>IFERROR((VLOOKUP(A256,TAB_DIN_Outros!A$247:H$273,4,0)),0)</f>
        <v>571509.74420300208</v>
      </c>
      <c r="G256" s="33">
        <f>IFERROR((VLOOKUP(A256,TAB_DIN_Outros!A$247:H$273,5,0)),0)</f>
        <v>0</v>
      </c>
      <c r="H256" s="33">
        <f>IFERROR((VLOOKUP(A256,TAB_DIN_Outros!A$247:H$273,6,0)),0)</f>
        <v>0</v>
      </c>
      <c r="I256" s="27">
        <f>IFERROR((VLOOKUP(A256,TAB_DIN_Outros!A$247:H$273,7,0)),0)</f>
        <v>196034.25446690281</v>
      </c>
      <c r="J256" s="33">
        <f>IFERROR((VLOOKUP(A256,TAB_DIN_Outros!A$247:H$273,8,0)),0)</f>
        <v>0</v>
      </c>
      <c r="K256" s="33">
        <v>0</v>
      </c>
      <c r="L256" s="69">
        <f t="shared" si="25"/>
        <v>3506317.3645593696</v>
      </c>
      <c r="M256" s="25" t="s">
        <v>137</v>
      </c>
      <c r="N256" s="28">
        <f>B256/Formato_Análises_Outros!$U$31</f>
        <v>0</v>
      </c>
      <c r="O256" s="28">
        <f>C256/Formato_Análises_Outros!$U$31</f>
        <v>3.8813463892755078E-4</v>
      </c>
      <c r="P256" s="28">
        <f>D256/Formato_Análises_Outros!$U$31</f>
        <v>3.1079322815358631E-3</v>
      </c>
      <c r="Q256" s="28">
        <f>E256/Formato_Análises_Outros!$U$31</f>
        <v>0</v>
      </c>
      <c r="R256" s="28">
        <f>F256/Formato_Análises_Outros!$U$31</f>
        <v>7.2953692931131803E-4</v>
      </c>
      <c r="S256" s="28">
        <f>G256/Formato_Análises_Outros!$U$31</f>
        <v>0</v>
      </c>
      <c r="T256" s="28">
        <f>H256/Formato_Análises_Outros!$U$31</f>
        <v>0</v>
      </c>
      <c r="U256" s="28">
        <f>I256/Formato_Análises_Outros!$U$31</f>
        <v>2.5023935198700424E-4</v>
      </c>
      <c r="V256" s="28">
        <f>J256/Formato_Análises_Outros!$U$31</f>
        <v>0</v>
      </c>
      <c r="W256" s="28">
        <f>K256/Formato_Análises_Outros!$U$31</f>
        <v>0</v>
      </c>
      <c r="X256" s="1">
        <f t="shared" si="26"/>
        <v>4.475843201761736E-3</v>
      </c>
    </row>
    <row r="257" spans="1:24" x14ac:dyDescent="0.25">
      <c r="A257" s="25" t="s">
        <v>181</v>
      </c>
      <c r="B257" s="33">
        <v>0</v>
      </c>
      <c r="C257" s="33">
        <f>IFERROR((VLOOKUP(A257,TAB_DIN_Outros!A$247:H$273,2,0)),0)</f>
        <v>785690.72124161921</v>
      </c>
      <c r="D257" s="33">
        <f>IFERROR((VLOOKUP(A257,TAB_DIN_Outros!A$247:H$273,3,0)),0)</f>
        <v>0</v>
      </c>
      <c r="E257" s="33">
        <v>0</v>
      </c>
      <c r="F257" s="33">
        <f>IFERROR((VLOOKUP(A257,TAB_DIN_Outros!A$247:H$273,4,0)),0)</f>
        <v>961351.23793431302</v>
      </c>
      <c r="G257" s="33">
        <f>IFERROR((VLOOKUP(A257,TAB_DIN_Outros!A$247:H$273,5,0)),0)</f>
        <v>0</v>
      </c>
      <c r="H257" s="33">
        <f>IFERROR((VLOOKUP(A257,TAB_DIN_Outros!A$247:H$273,6,0)),0)</f>
        <v>0</v>
      </c>
      <c r="I257" s="27">
        <f>IFERROR((VLOOKUP(A257,TAB_DIN_Outros!A$247:H$273,7,0)),0)</f>
        <v>0</v>
      </c>
      <c r="J257" s="33">
        <f>IFERROR((VLOOKUP(A257,TAB_DIN_Outros!A$247:H$273,8,0)),0)</f>
        <v>0</v>
      </c>
      <c r="K257" s="33">
        <v>0</v>
      </c>
      <c r="L257" s="69">
        <f t="shared" si="25"/>
        <v>1747041.9591759322</v>
      </c>
      <c r="M257" s="25" t="s">
        <v>181</v>
      </c>
      <c r="N257" s="28">
        <f>B257/Formato_Análises_Outros!$U$31</f>
        <v>0</v>
      </c>
      <c r="O257" s="28">
        <f>C257/Formato_Análises_Outros!$U$31</f>
        <v>1.0029407231933504E-3</v>
      </c>
      <c r="P257" s="28">
        <f>D257/Formato_Análises_Outros!$U$31</f>
        <v>0</v>
      </c>
      <c r="Q257" s="28">
        <f>E257/Formato_Análises_Outros!$U$31</f>
        <v>0</v>
      </c>
      <c r="R257" s="28">
        <f>F257/Formato_Análises_Outros!$U$31</f>
        <v>1.2271728299056163E-3</v>
      </c>
      <c r="S257" s="28">
        <f>G257/Formato_Análises_Outros!$U$31</f>
        <v>0</v>
      </c>
      <c r="T257" s="28">
        <f>H257/Formato_Análises_Outros!$U$31</f>
        <v>0</v>
      </c>
      <c r="U257" s="28">
        <f>I257/Formato_Análises_Outros!$U$31</f>
        <v>0</v>
      </c>
      <c r="V257" s="28">
        <f>J257/Formato_Análises_Outros!$U$31</f>
        <v>0</v>
      </c>
      <c r="W257" s="28">
        <f>K257/Formato_Análises_Outros!$U$31</f>
        <v>0</v>
      </c>
      <c r="X257" s="1">
        <f t="shared" si="26"/>
        <v>2.2301135530989669E-3</v>
      </c>
    </row>
    <row r="258" spans="1:24" x14ac:dyDescent="0.25">
      <c r="A258" s="25" t="s">
        <v>148</v>
      </c>
      <c r="B258" s="33">
        <v>0</v>
      </c>
      <c r="C258" s="33">
        <f>IFERROR((VLOOKUP(A258,TAB_DIN_Outros!A$247:H$273,2,0)),0)</f>
        <v>2719017.2342888671</v>
      </c>
      <c r="D258" s="33">
        <f>IFERROR((VLOOKUP(A258,TAB_DIN_Outros!A$247:H$273,3,0)),0)</f>
        <v>2403883.0787071474</v>
      </c>
      <c r="E258" s="33">
        <v>0</v>
      </c>
      <c r="F258" s="33">
        <f>IFERROR((VLOOKUP(A258,TAB_DIN_Outros!A$247:H$273,4,0)),0)</f>
        <v>1079574.3804811004</v>
      </c>
      <c r="G258" s="33">
        <f>IFERROR((VLOOKUP(A258,TAB_DIN_Outros!A$247:H$273,5,0)),0)</f>
        <v>111199.3860625736</v>
      </c>
      <c r="H258" s="33">
        <f>IFERROR((VLOOKUP(A258,TAB_DIN_Outros!A$247:H$273,6,0)),0)</f>
        <v>0</v>
      </c>
      <c r="I258" s="27">
        <f>IFERROR((VLOOKUP(A258,TAB_DIN_Outros!A$247:H$273,7,0)),0)</f>
        <v>1316208.369411753</v>
      </c>
      <c r="J258" s="33">
        <f>IFERROR((VLOOKUP(A258,TAB_DIN_Outros!A$247:H$273,8,0)),0)</f>
        <v>0</v>
      </c>
      <c r="K258" s="33">
        <v>0</v>
      </c>
      <c r="L258" s="69">
        <f t="shared" si="25"/>
        <v>7629882.4489514418</v>
      </c>
      <c r="M258" s="25" t="s">
        <v>148</v>
      </c>
      <c r="N258" s="28">
        <f>B258/Formato_Análises_Outros!$U$31</f>
        <v>0</v>
      </c>
      <c r="O258" s="28">
        <f>C258/Formato_Análises_Outros!$U$31</f>
        <v>3.4708480545925097E-3</v>
      </c>
      <c r="P258" s="28">
        <f>D258/Formato_Análises_Outros!$U$31</f>
        <v>3.0685766908648232E-3</v>
      </c>
      <c r="Q258" s="28">
        <f>E258/Formato_Análises_Outros!$U$31</f>
        <v>0</v>
      </c>
      <c r="R258" s="28">
        <f>F258/Formato_Análises_Outros!$U$31</f>
        <v>1.3780856520612468E-3</v>
      </c>
      <c r="S258" s="28">
        <f>G258/Formato_Análises_Outros!$U$31</f>
        <v>1.4194693873947003E-4</v>
      </c>
      <c r="T258" s="28">
        <f>H258/Formato_Análises_Outros!$U$31</f>
        <v>0</v>
      </c>
      <c r="U258" s="28">
        <f>I258/Formato_Análises_Outros!$U$31</f>
        <v>1.6801509018775944E-3</v>
      </c>
      <c r="V258" s="28">
        <f>J258/Formato_Análises_Outros!$U$31</f>
        <v>0</v>
      </c>
      <c r="W258" s="28">
        <f>K258/Formato_Análises_Outros!$U$31</f>
        <v>0</v>
      </c>
      <c r="X258" s="1">
        <f t="shared" si="26"/>
        <v>9.7396082381356452E-3</v>
      </c>
    </row>
    <row r="259" spans="1:24" x14ac:dyDescent="0.25">
      <c r="A259" s="25" t="s">
        <v>177</v>
      </c>
      <c r="B259" s="33">
        <v>0</v>
      </c>
      <c r="C259" s="33">
        <f>IFERROR((VLOOKUP(A259,TAB_DIN_Outros!A$247:H$273,2,0)),0)</f>
        <v>3484814.9817776964</v>
      </c>
      <c r="D259" s="33">
        <f>IFERROR((VLOOKUP(A259,TAB_DIN_Outros!A$247:H$273,3,0)),0)</f>
        <v>9779086.5395259932</v>
      </c>
      <c r="E259" s="33">
        <v>0</v>
      </c>
      <c r="F259" s="33">
        <f>IFERROR((VLOOKUP(A259,TAB_DIN_Outros!A$247:H$273,4,0)),0)</f>
        <v>5006630.5013473369</v>
      </c>
      <c r="G259" s="33">
        <f>IFERROR((VLOOKUP(A259,TAB_DIN_Outros!A$247:H$273,5,0)),0)</f>
        <v>21526.60263161784</v>
      </c>
      <c r="H259" s="33">
        <f>IFERROR((VLOOKUP(A259,TAB_DIN_Outros!A$247:H$273,6,0)),0)</f>
        <v>0</v>
      </c>
      <c r="I259" s="27">
        <f>IFERROR((VLOOKUP(A259,TAB_DIN_Outros!A$247:H$273,7,0)),0)</f>
        <v>1886660.9171646314</v>
      </c>
      <c r="J259" s="33">
        <f>IFERROR((VLOOKUP(A259,TAB_DIN_Outros!A$247:H$273,8,0)),0)</f>
        <v>0</v>
      </c>
      <c r="K259" s="33">
        <v>0</v>
      </c>
      <c r="L259" s="69">
        <f t="shared" si="25"/>
        <v>20178719.542447273</v>
      </c>
      <c r="M259" s="25" t="s">
        <v>177</v>
      </c>
      <c r="N259" s="28">
        <f>B259/Formato_Análises_Outros!$U$31</f>
        <v>0</v>
      </c>
      <c r="O259" s="28">
        <f>C259/Formato_Análises_Outros!$U$31</f>
        <v>4.4483952317725377E-3</v>
      </c>
      <c r="P259" s="28">
        <f>D259/Formato_Análises_Outros!$U$31</f>
        <v>1.2483085088014429E-2</v>
      </c>
      <c r="Q259" s="28">
        <f>E259/Formato_Análises_Outros!$U$31</f>
        <v>0</v>
      </c>
      <c r="R259" s="28">
        <f>F259/Formato_Análises_Outros!$U$31</f>
        <v>6.3910053663965762E-3</v>
      </c>
      <c r="S259" s="28">
        <f>G259/Formato_Análises_Outros!$U$31</f>
        <v>2.7478886828563232E-5</v>
      </c>
      <c r="T259" s="28">
        <f>H259/Formato_Análises_Outros!$U$31</f>
        <v>0</v>
      </c>
      <c r="U259" s="28">
        <f>I259/Formato_Análises_Outros!$U$31</f>
        <v>2.4083383111505839E-3</v>
      </c>
      <c r="V259" s="28">
        <f>J259/Formato_Análises_Outros!$U$31</f>
        <v>0</v>
      </c>
      <c r="W259" s="28">
        <f>K259/Formato_Análises_Outros!$U$31</f>
        <v>0</v>
      </c>
      <c r="X259" s="1">
        <f t="shared" si="26"/>
        <v>2.5758302884162688E-2</v>
      </c>
    </row>
    <row r="260" spans="1:24" x14ac:dyDescent="0.25">
      <c r="A260" s="25" t="s">
        <v>159</v>
      </c>
      <c r="B260" s="33">
        <v>0</v>
      </c>
      <c r="C260" s="33">
        <f>IFERROR((VLOOKUP(A260,TAB_DIN_Outros!A$247:H$273,2,0)),0)</f>
        <v>508077.95719556836</v>
      </c>
      <c r="D260" s="33">
        <f>IFERROR((VLOOKUP(A260,TAB_DIN_Outros!A$247:H$273,3,0)),0)</f>
        <v>2319065.1641977802</v>
      </c>
      <c r="E260" s="33">
        <v>0</v>
      </c>
      <c r="F260" s="33">
        <f>IFERROR((VLOOKUP(A260,TAB_DIN_Outros!A$247:H$273,4,0)),0)</f>
        <v>1427264.8583596479</v>
      </c>
      <c r="G260" s="33">
        <f>IFERROR((VLOOKUP(A260,TAB_DIN_Outros!A$247:H$273,5,0)),0)</f>
        <v>5371.9627179262343</v>
      </c>
      <c r="H260" s="33">
        <f>IFERROR((VLOOKUP(A260,TAB_DIN_Outros!A$247:H$273,6,0)),0)</f>
        <v>0</v>
      </c>
      <c r="I260" s="27">
        <f>IFERROR((VLOOKUP(A260,TAB_DIN_Outros!A$247:H$273,7,0)),0)</f>
        <v>165859.95441222112</v>
      </c>
      <c r="J260" s="33">
        <f>IFERROR((VLOOKUP(A260,TAB_DIN_Outros!A$247:H$273,8,0)),0)</f>
        <v>0</v>
      </c>
      <c r="K260" s="33">
        <v>0</v>
      </c>
      <c r="L260" s="69">
        <f t="shared" si="25"/>
        <v>4425639.896883144</v>
      </c>
      <c r="M260" s="25" t="s">
        <v>159</v>
      </c>
      <c r="N260" s="28">
        <f>B260/Formato_Análises_Outros!$U$31</f>
        <v>0</v>
      </c>
      <c r="O260" s="28">
        <f>C260/Formato_Análises_Outros!$U$31</f>
        <v>6.485657270115801E-4</v>
      </c>
      <c r="P260" s="28">
        <f>D260/Formato_Análises_Outros!$U$31</f>
        <v>2.9603059194048455E-3</v>
      </c>
      <c r="Q260" s="28">
        <f>E260/Formato_Análises_Outros!$U$31</f>
        <v>0</v>
      </c>
      <c r="R260" s="28">
        <f>F260/Formato_Análises_Outros!$U$31</f>
        <v>1.8219154312648048E-3</v>
      </c>
      <c r="S260" s="28">
        <f>G260/Formato_Análises_Outros!$U$31</f>
        <v>6.8573549713943802E-6</v>
      </c>
      <c r="T260" s="28">
        <f>H260/Formato_Análises_Outros!$U$31</f>
        <v>0</v>
      </c>
      <c r="U260" s="28">
        <f>I260/Formato_Análises_Outros!$U$31</f>
        <v>2.1172160766278565E-4</v>
      </c>
      <c r="V260" s="28">
        <f>J260/Formato_Análises_Outros!$U$31</f>
        <v>0</v>
      </c>
      <c r="W260" s="28">
        <f>K260/Formato_Análises_Outros!$U$31</f>
        <v>0</v>
      </c>
      <c r="X260" s="1">
        <f t="shared" si="26"/>
        <v>5.649366040315411E-3</v>
      </c>
    </row>
    <row r="261" spans="1:24" x14ac:dyDescent="0.25">
      <c r="A261" s="25" t="s">
        <v>191</v>
      </c>
      <c r="B261" s="33">
        <v>0</v>
      </c>
      <c r="C261" s="33">
        <f>IFERROR((VLOOKUP(A261,TAB_DIN_Outros!A$247:H$273,2,0)),0)</f>
        <v>4527624.8410339272</v>
      </c>
      <c r="D261" s="33">
        <f>IFERROR((VLOOKUP(A261,TAB_DIN_Outros!A$247:H$273,3,0)),0)</f>
        <v>195944146.93716535</v>
      </c>
      <c r="E261" s="33">
        <v>0</v>
      </c>
      <c r="F261" s="33">
        <f>IFERROR((VLOOKUP(A261,TAB_DIN_Outros!A$247:H$273,4,0)),0)</f>
        <v>19957904.748508569</v>
      </c>
      <c r="G261" s="33">
        <f>IFERROR((VLOOKUP(A261,TAB_DIN_Outros!A$247:H$273,5,0)),0)</f>
        <v>154067.30947372573</v>
      </c>
      <c r="H261" s="33">
        <f>IFERROR((VLOOKUP(A261,TAB_DIN_Outros!A$247:H$273,6,0)),0)</f>
        <v>0</v>
      </c>
      <c r="I261" s="27">
        <f>IFERROR((VLOOKUP(A261,TAB_DIN_Outros!A$247:H$273,7,0)),0)</f>
        <v>1854815.4474637059</v>
      </c>
      <c r="J261" s="33">
        <f>IFERROR((VLOOKUP(A261,TAB_DIN_Outros!A$247:H$273,8,0)),0)</f>
        <v>35143.002271014273</v>
      </c>
      <c r="K261" s="33">
        <v>0</v>
      </c>
      <c r="L261" s="69">
        <f t="shared" si="25"/>
        <v>222473702.2859163</v>
      </c>
      <c r="M261" s="25" t="s">
        <v>191</v>
      </c>
      <c r="N261" s="28">
        <f>B261/Formato_Análises_Outros!$U$31</f>
        <v>0</v>
      </c>
      <c r="O261" s="28">
        <f>C261/Formato_Análises_Outros!$U$31</f>
        <v>5.7795506675180587E-3</v>
      </c>
      <c r="P261" s="28">
        <f>D261/Formato_Análises_Outros!$U$31</f>
        <v>0.25012432897782677</v>
      </c>
      <c r="Q261" s="28">
        <f>E261/Formato_Análises_Outros!$U$31</f>
        <v>0</v>
      </c>
      <c r="R261" s="28">
        <f>F261/Formato_Análises_Outros!$U$31</f>
        <v>2.5476430967978293E-2</v>
      </c>
      <c r="S261" s="28">
        <f>G261/Formato_Análises_Outros!$U$31</f>
        <v>1.9666819857544609E-4</v>
      </c>
      <c r="T261" s="28">
        <f>H261/Formato_Análises_Outros!$U$31</f>
        <v>0</v>
      </c>
      <c r="U261" s="28">
        <f>I261/Formato_Análises_Outros!$U$31</f>
        <v>2.3676873049101065E-3</v>
      </c>
      <c r="V261" s="28">
        <f>J261/Formato_Análises_Outros!$U$31</f>
        <v>4.4860333920167925E-5</v>
      </c>
      <c r="W261" s="28">
        <f>K261/Formato_Análises_Outros!$U$31</f>
        <v>0</v>
      </c>
      <c r="X261" s="1">
        <f t="shared" si="26"/>
        <v>0.28398952645072884</v>
      </c>
    </row>
    <row r="262" spans="1:24" x14ac:dyDescent="0.25">
      <c r="A262" s="25" t="s">
        <v>194</v>
      </c>
      <c r="B262" s="33">
        <v>0</v>
      </c>
      <c r="C262" s="33">
        <f>IFERROR((VLOOKUP(A262,TAB_DIN_Outros!A$247:H$273,2,0)),0)</f>
        <v>4937600.2960249847</v>
      </c>
      <c r="D262" s="33">
        <f>IFERROR((VLOOKUP(A262,TAB_DIN_Outros!A$247:H$273,3,0)),0)</f>
        <v>30846391.202731121</v>
      </c>
      <c r="E262" s="33">
        <v>0</v>
      </c>
      <c r="F262" s="33">
        <f>IFERROR((VLOOKUP(A262,TAB_DIN_Outros!A$247:H$273,4,0)),0)</f>
        <v>372432489.62405092</v>
      </c>
      <c r="G262" s="33">
        <f>IFERROR((VLOOKUP(A262,TAB_DIN_Outros!A$247:H$273,5,0)),0)</f>
        <v>797995.6160064633</v>
      </c>
      <c r="H262" s="33">
        <f>IFERROR((VLOOKUP(A262,TAB_DIN_Outros!A$247:H$273,6,0)),0)</f>
        <v>60211.757957170943</v>
      </c>
      <c r="I262" s="27">
        <f>IFERROR((VLOOKUP(A262,TAB_DIN_Outros!A$247:H$273,7,0)),0)</f>
        <v>7689792.6697767898</v>
      </c>
      <c r="J262" s="33">
        <f>IFERROR((VLOOKUP(A262,TAB_DIN_Outros!A$247:H$273,8,0)),0)</f>
        <v>0</v>
      </c>
      <c r="K262" s="33">
        <v>0</v>
      </c>
      <c r="L262" s="69">
        <f t="shared" si="25"/>
        <v>416764481.16654742</v>
      </c>
      <c r="M262" s="25" t="s">
        <v>194</v>
      </c>
      <c r="N262" s="28">
        <f>B262/Formato_Análises_Outros!$U$31</f>
        <v>0</v>
      </c>
      <c r="O262" s="28">
        <f>C262/Formato_Análises_Outros!$U$31</f>
        <v>6.3028877366773694E-3</v>
      </c>
      <c r="P262" s="28">
        <f>D262/Formato_Análises_Outros!$U$31</f>
        <v>3.9375674249891308E-2</v>
      </c>
      <c r="Q262" s="28">
        <f>E262/Formato_Análises_Outros!$U$31</f>
        <v>0</v>
      </c>
      <c r="R262" s="28">
        <f>F262/Formato_Análises_Outros!$U$31</f>
        <v>0.475413162438731</v>
      </c>
      <c r="S262" s="28">
        <f>G262/Formato_Análises_Outros!$U$31</f>
        <v>1.0186480234332825E-3</v>
      </c>
      <c r="T262" s="28">
        <f>H262/Formato_Análises_Outros!$U$31</f>
        <v>7.6860808506018936E-5</v>
      </c>
      <c r="U262" s="28">
        <f>I262/Formato_Análises_Outros!$U$31</f>
        <v>9.8160841319915558E-3</v>
      </c>
      <c r="V262" s="28">
        <f>J262/Formato_Análises_Outros!$U$31</f>
        <v>0</v>
      </c>
      <c r="W262" s="28">
        <f>K262/Formato_Análises_Outros!$U$31</f>
        <v>0</v>
      </c>
      <c r="X262" s="1">
        <f t="shared" si="26"/>
        <v>0.53200331738923046</v>
      </c>
    </row>
    <row r="263" spans="1:24" x14ac:dyDescent="0.25">
      <c r="A263" s="25" t="s">
        <v>185</v>
      </c>
      <c r="B263" s="33">
        <v>0</v>
      </c>
      <c r="C263" s="33">
        <f>IFERROR((VLOOKUP(A263,TAB_DIN_Outros!A$247:H$273,2,0)),0)</f>
        <v>3643705.6743680816</v>
      </c>
      <c r="D263" s="33">
        <f>IFERROR((VLOOKUP(A263,TAB_DIN_Outros!A$247:H$273,3,0)),0)</f>
        <v>2544572.5540634412</v>
      </c>
      <c r="E263" s="33">
        <v>0</v>
      </c>
      <c r="F263" s="33">
        <f>IFERROR((VLOOKUP(A263,TAB_DIN_Outros!A$247:H$273,4,0)),0)</f>
        <v>10966966.034001173</v>
      </c>
      <c r="G263" s="33">
        <f>IFERROR((VLOOKUP(A263,TAB_DIN_Outros!A$247:H$273,5,0)),0)</f>
        <v>254135.25250131779</v>
      </c>
      <c r="H263" s="33">
        <f>IFERROR((VLOOKUP(A263,TAB_DIN_Outros!A$247:H$273,6,0)),0)</f>
        <v>0</v>
      </c>
      <c r="I263" s="27">
        <f>IFERROR((VLOOKUP(A263,TAB_DIN_Outros!A$247:H$273,7,0)),0)</f>
        <v>2469431.6805998241</v>
      </c>
      <c r="J263" s="33">
        <f>IFERROR((VLOOKUP(A263,TAB_DIN_Outros!A$247:H$273,8,0)),0)</f>
        <v>0</v>
      </c>
      <c r="K263" s="33">
        <v>0</v>
      </c>
      <c r="L263" s="69">
        <f t="shared" si="25"/>
        <v>19878811.195533834</v>
      </c>
      <c r="M263" s="25" t="s">
        <v>185</v>
      </c>
      <c r="N263" s="28">
        <f>B263/Formato_Análises_Outros!$U$31</f>
        <v>0</v>
      </c>
      <c r="O263" s="28">
        <f>C263/Formato_Análises_Outros!$U$31</f>
        <v>4.6512205189077373E-3</v>
      </c>
      <c r="P263" s="28">
        <f>D263/Formato_Análises_Outros!$U$31</f>
        <v>3.2481679732164212E-3</v>
      </c>
      <c r="Q263" s="28">
        <f>E263/Formato_Análises_Outros!$U$31</f>
        <v>0</v>
      </c>
      <c r="R263" s="28">
        <f>F263/Formato_Análises_Outros!$U$31</f>
        <v>1.3999423116510902E-2</v>
      </c>
      <c r="S263" s="28">
        <f>G263/Formato_Análises_Outros!$U$31</f>
        <v>3.2440575794227019E-4</v>
      </c>
      <c r="T263" s="28">
        <f>H263/Formato_Análises_Outros!$U$31</f>
        <v>0</v>
      </c>
      <c r="U263" s="28">
        <f>I263/Formato_Análises_Outros!$U$31</f>
        <v>3.1522500249251567E-3</v>
      </c>
      <c r="V263" s="28">
        <f>J263/Formato_Análises_Outros!$U$31</f>
        <v>0</v>
      </c>
      <c r="W263" s="28">
        <f>K263/Formato_Análises_Outros!$U$31</f>
        <v>0</v>
      </c>
      <c r="X263" s="1">
        <f t="shared" si="26"/>
        <v>2.5375467391502482E-2</v>
      </c>
    </row>
    <row r="264" spans="1:24" x14ac:dyDescent="0.25">
      <c r="A264" s="25" t="s">
        <v>200</v>
      </c>
      <c r="B264" s="33">
        <v>0</v>
      </c>
      <c r="C264" s="33">
        <f>IFERROR((VLOOKUP(A264,TAB_DIN_Outros!A$247:H$273,2,0)),0)</f>
        <v>1358878.9010458488</v>
      </c>
      <c r="D264" s="33">
        <f>IFERROR((VLOOKUP(A264,TAB_DIN_Outros!A$247:H$273,3,0)),0)</f>
        <v>6522755.5671722684</v>
      </c>
      <c r="E264" s="33">
        <v>0</v>
      </c>
      <c r="F264" s="33">
        <f>IFERROR((VLOOKUP(A264,TAB_DIN_Outros!A$247:H$273,4,0)),0)</f>
        <v>3203547.4423748599</v>
      </c>
      <c r="G264" s="33">
        <f>IFERROR((VLOOKUP(A264,TAB_DIN_Outros!A$247:H$273,5,0)),0)</f>
        <v>225495.27994068759</v>
      </c>
      <c r="H264" s="33">
        <f>IFERROR((VLOOKUP(A264,TAB_DIN_Outros!A$247:H$273,6,0)),0)</f>
        <v>913088.34294778644</v>
      </c>
      <c r="I264" s="27">
        <f>IFERROR((VLOOKUP(A264,TAB_DIN_Outros!A$247:H$273,7,0)),0)</f>
        <v>227769.52385057614</v>
      </c>
      <c r="J264" s="33">
        <f>IFERROR((VLOOKUP(A264,TAB_DIN_Outros!A$247:H$273,8,0)),0)</f>
        <v>0</v>
      </c>
      <c r="K264" s="33">
        <v>0</v>
      </c>
      <c r="L264" s="69">
        <f t="shared" si="25"/>
        <v>12451535.057332028</v>
      </c>
      <c r="M264" s="25" t="s">
        <v>200</v>
      </c>
      <c r="N264" s="28">
        <f>B264/Formato_Análises_Outros!$U$31</f>
        <v>0</v>
      </c>
      <c r="O264" s="28">
        <f>C264/Formato_Análises_Outros!$U$31</f>
        <v>1.7346201894727371E-3</v>
      </c>
      <c r="P264" s="28">
        <f>D264/Formato_Análises_Outros!$U$31</f>
        <v>8.3263515896115584E-3</v>
      </c>
      <c r="Q264" s="28">
        <f>E264/Formato_Análises_Outros!$U$31</f>
        <v>0</v>
      </c>
      <c r="R264" s="28">
        <f>F264/Formato_Análises_Outros!$U$31</f>
        <v>4.089354884530428E-3</v>
      </c>
      <c r="S264" s="28">
        <f>G264/Formato_Análises_Outros!$U$31</f>
        <v>2.8784659539189206E-4</v>
      </c>
      <c r="T264" s="28">
        <f>H264/Formato_Análises_Outros!$U$31</f>
        <v>1.1655648441008483E-3</v>
      </c>
      <c r="U264" s="28">
        <f>I264/Formato_Análises_Outros!$U$31</f>
        <v>2.9074968660836611E-4</v>
      </c>
      <c r="V264" s="28">
        <f>J264/Formato_Análises_Outros!$U$31</f>
        <v>0</v>
      </c>
      <c r="W264" s="28">
        <f>K264/Formato_Análises_Outros!$U$31</f>
        <v>0</v>
      </c>
      <c r="X264" s="1">
        <f t="shared" si="26"/>
        <v>1.589448778971583E-2</v>
      </c>
    </row>
    <row r="265" spans="1:24" x14ac:dyDescent="0.25">
      <c r="A265" s="25" t="s">
        <v>198</v>
      </c>
      <c r="B265" s="33">
        <v>0</v>
      </c>
      <c r="C265" s="33">
        <f>IFERROR((VLOOKUP(A265,TAB_DIN_Outros!A$247:H$273,2,0)),0)</f>
        <v>5707130.3223904287</v>
      </c>
      <c r="D265" s="33">
        <f>IFERROR((VLOOKUP(A265,TAB_DIN_Outros!A$247:H$273,3,0)),0)</f>
        <v>6787216.9526978778</v>
      </c>
      <c r="E265" s="33">
        <v>0</v>
      </c>
      <c r="F265" s="33">
        <f>IFERROR((VLOOKUP(A265,TAB_DIN_Outros!A$247:H$273,4,0)),0)</f>
        <v>13224333.552447623</v>
      </c>
      <c r="G265" s="33">
        <f>IFERROR((VLOOKUP(A265,TAB_DIN_Outros!A$247:H$273,5,0)),0)</f>
        <v>50638.862266186523</v>
      </c>
      <c r="H265" s="33">
        <f>IFERROR((VLOOKUP(A265,TAB_DIN_Outros!A$247:H$273,6,0)),0)</f>
        <v>0</v>
      </c>
      <c r="I265" s="27">
        <f>IFERROR((VLOOKUP(A265,TAB_DIN_Outros!A$247:H$273,7,0)),0)</f>
        <v>1037396.7227933969</v>
      </c>
      <c r="J265" s="33">
        <f>IFERROR((VLOOKUP(A265,TAB_DIN_Outros!A$247:H$273,8,0)),0)</f>
        <v>795238.18609016086</v>
      </c>
      <c r="K265" s="33">
        <v>0</v>
      </c>
      <c r="L265" s="69">
        <f t="shared" si="25"/>
        <v>27601954.598685671</v>
      </c>
      <c r="M265" s="25" t="s">
        <v>198</v>
      </c>
      <c r="N265" s="28">
        <f>B265/Formato_Análises_Outros!$U$31</f>
        <v>0</v>
      </c>
      <c r="O265" s="28">
        <f>C265/Formato_Análises_Outros!$U$31</f>
        <v>7.2851991988037131E-3</v>
      </c>
      <c r="P265" s="28">
        <f>D265/Formato_Análises_Outros!$U$31</f>
        <v>8.6639387420175528E-3</v>
      </c>
      <c r="Q265" s="28">
        <f>E265/Formato_Análises_Outros!$U$31</f>
        <v>0</v>
      </c>
      <c r="R265" s="28">
        <f>F265/Formato_Análises_Outros!$U$31</f>
        <v>1.6880971479314621E-2</v>
      </c>
      <c r="S265" s="28">
        <f>G265/Formato_Análises_Outros!$U$31</f>
        <v>6.4640927746579665E-5</v>
      </c>
      <c r="T265" s="28">
        <f>H265/Formato_Análises_Outros!$U$31</f>
        <v>0</v>
      </c>
      <c r="U265" s="28">
        <f>I265/Formato_Análises_Outros!$U$31</f>
        <v>1.3242455221472039E-3</v>
      </c>
      <c r="V265" s="28">
        <f>J265/Formato_Análises_Outros!$U$31</f>
        <v>1.0151281412714554E-3</v>
      </c>
      <c r="W265" s="28">
        <f>K265/Formato_Análises_Outros!$U$31</f>
        <v>0</v>
      </c>
      <c r="X265" s="1">
        <f t="shared" si="26"/>
        <v>3.5234124011301125E-2</v>
      </c>
    </row>
    <row r="266" spans="1:24" x14ac:dyDescent="0.25">
      <c r="A266" s="25" t="s">
        <v>173</v>
      </c>
      <c r="B266" s="33">
        <v>0</v>
      </c>
      <c r="C266" s="33">
        <f>IFERROR((VLOOKUP(A266,TAB_DIN_Outros!A$247:H$273,2,0)),0)</f>
        <v>1238454.1741390098</v>
      </c>
      <c r="D266" s="33">
        <f>IFERROR((VLOOKUP(A266,TAB_DIN_Outros!A$247:H$273,3,0)),0)</f>
        <v>717863.03146906546</v>
      </c>
      <c r="E266" s="33">
        <v>0</v>
      </c>
      <c r="F266" s="33">
        <f>IFERROR((VLOOKUP(A266,TAB_DIN_Outros!A$247:H$273,4,0)),0)</f>
        <v>881848.36949549988</v>
      </c>
      <c r="G266" s="33">
        <f>IFERROR((VLOOKUP(A266,TAB_DIN_Outros!A$247:H$273,5,0)),0)</f>
        <v>226066.86839940297</v>
      </c>
      <c r="H266" s="33">
        <f>IFERROR((VLOOKUP(A266,TAB_DIN_Outros!A$247:H$273,6,0)),0)</f>
        <v>0</v>
      </c>
      <c r="I266" s="27">
        <f>IFERROR((VLOOKUP(A266,TAB_DIN_Outros!A$247:H$273,7,0)),0)</f>
        <v>785466.68762962276</v>
      </c>
      <c r="J266" s="33">
        <f>IFERROR((VLOOKUP(A266,TAB_DIN_Outros!A$247:H$273,8,0)),0)</f>
        <v>0</v>
      </c>
      <c r="K266" s="33">
        <v>0</v>
      </c>
      <c r="L266" s="69">
        <f t="shared" si="25"/>
        <v>3849699.1311326013</v>
      </c>
      <c r="M266" s="25" t="s">
        <v>173</v>
      </c>
      <c r="N266" s="28">
        <f>B266/Formato_Análises_Outros!$U$31</f>
        <v>0</v>
      </c>
      <c r="O266" s="28">
        <f>C266/Formato_Análises_Outros!$U$31</f>
        <v>1.580897026618731E-3</v>
      </c>
      <c r="P266" s="28">
        <f>D266/Formato_Análises_Outros!$U$31</f>
        <v>9.1635811454867072E-4</v>
      </c>
      <c r="Q266" s="28">
        <f>E266/Formato_Análises_Outros!$U$31</f>
        <v>0</v>
      </c>
      <c r="R266" s="28">
        <f>F266/Formato_Análises_Outros!$U$31</f>
        <v>1.1256867588445225E-3</v>
      </c>
      <c r="S266" s="28">
        <f>G266/Formato_Análises_Outros!$U$31</f>
        <v>2.8857623280093139E-4</v>
      </c>
      <c r="T266" s="28">
        <f>H266/Formato_Análises_Outros!$U$31</f>
        <v>0</v>
      </c>
      <c r="U266" s="28">
        <f>I266/Formato_Análises_Outros!$U$31</f>
        <v>1.0026547424292144E-3</v>
      </c>
      <c r="V266" s="28">
        <f>J266/Formato_Análises_Outros!$U$31</f>
        <v>0</v>
      </c>
      <c r="W266" s="28">
        <f>K266/Formato_Análises_Outros!$U$31</f>
        <v>0</v>
      </c>
      <c r="X266" s="1">
        <f t="shared" si="26"/>
        <v>4.9141728752420703E-3</v>
      </c>
    </row>
    <row r="267" spans="1:24" x14ac:dyDescent="0.25">
      <c r="A267" s="25" t="s">
        <v>169</v>
      </c>
      <c r="B267" s="33">
        <v>0</v>
      </c>
      <c r="C267" s="33">
        <f>IFERROR((VLOOKUP(A267,TAB_DIN_Outros!A$247:H$273,2,0)),0)</f>
        <v>239003.90124782632</v>
      </c>
      <c r="D267" s="33">
        <f>IFERROR((VLOOKUP(A267,TAB_DIN_Outros!A$247:H$273,3,0)),0)</f>
        <v>1484707.0764755437</v>
      </c>
      <c r="E267" s="33">
        <v>0</v>
      </c>
      <c r="F267" s="33">
        <f>IFERROR((VLOOKUP(A267,TAB_DIN_Outros!A$247:H$273,4,0)),0)</f>
        <v>896010.92675116879</v>
      </c>
      <c r="G267" s="33">
        <f>IFERROR((VLOOKUP(A267,TAB_DIN_Outros!A$247:H$273,5,0)),0)</f>
        <v>3545.7860320306613</v>
      </c>
      <c r="H267" s="33">
        <f>IFERROR((VLOOKUP(A267,TAB_DIN_Outros!A$247:H$273,6,0)),0)</f>
        <v>0</v>
      </c>
      <c r="I267" s="27">
        <f>IFERROR((VLOOKUP(A267,TAB_DIN_Outros!A$247:H$273,7,0)),0)</f>
        <v>520338.04523801315</v>
      </c>
      <c r="J267" s="33">
        <f>IFERROR((VLOOKUP(A267,TAB_DIN_Outros!A$247:H$273,8,0)),0)</f>
        <v>0</v>
      </c>
      <c r="K267" s="33">
        <v>0</v>
      </c>
      <c r="L267" s="69">
        <f t="shared" si="25"/>
        <v>3143605.7357445825</v>
      </c>
      <c r="M267" s="25" t="s">
        <v>169</v>
      </c>
      <c r="N267" s="28">
        <f>B267/Formato_Análises_Outros!$U$31</f>
        <v>0</v>
      </c>
      <c r="O267" s="28">
        <f>C267/Formato_Análises_Outros!$U$31</f>
        <v>3.0509046254831784E-4</v>
      </c>
      <c r="P267" s="28">
        <f>D267/Formato_Análises_Outros!$U$31</f>
        <v>1.8952408991893138E-3</v>
      </c>
      <c r="Q267" s="28">
        <f>E267/Formato_Análises_Outros!$U$31</f>
        <v>0</v>
      </c>
      <c r="R267" s="28">
        <f>F267/Formato_Análises_Outros!$U$31</f>
        <v>1.1437653806638322E-3</v>
      </c>
      <c r="S267" s="28">
        <f>G267/Formato_Análises_Outros!$U$31</f>
        <v>4.5262252831926842E-6</v>
      </c>
      <c r="T267" s="28">
        <f>H267/Formato_Análises_Outros!$U$31</f>
        <v>0</v>
      </c>
      <c r="U267" s="28">
        <f>I267/Formato_Análises_Outros!$U$31</f>
        <v>6.6421583109868478E-4</v>
      </c>
      <c r="V267" s="28">
        <f>J267/Formato_Análises_Outros!$U$31</f>
        <v>0</v>
      </c>
      <c r="W267" s="28">
        <f>K267/Formato_Análises_Outros!$U$31</f>
        <v>0</v>
      </c>
      <c r="X267" s="1">
        <f t="shared" si="26"/>
        <v>4.012838798783341E-3</v>
      </c>
    </row>
    <row r="268" spans="1:24" x14ac:dyDescent="0.25">
      <c r="A268" s="25" t="s">
        <v>163</v>
      </c>
      <c r="B268" s="33">
        <v>0</v>
      </c>
      <c r="C268" s="33">
        <f>IFERROR((VLOOKUP(A268,TAB_DIN_Outros!A$247:H$273,2,0)),0)</f>
        <v>2472002.6176715456</v>
      </c>
      <c r="D268" s="33">
        <f>IFERROR((VLOOKUP(A268,TAB_DIN_Outros!A$247:H$273,3,0)),0)</f>
        <v>2191844.3473962159</v>
      </c>
      <c r="E268" s="33">
        <v>0</v>
      </c>
      <c r="F268" s="33">
        <f>IFERROR((VLOOKUP(A268,TAB_DIN_Outros!A$247:H$273,4,0)),0)</f>
        <v>707976.48872128583</v>
      </c>
      <c r="G268" s="33">
        <f>IFERROR((VLOOKUP(A268,TAB_DIN_Outros!A$247:H$273,5,0)),0)</f>
        <v>76063.649746542986</v>
      </c>
      <c r="H268" s="33">
        <f>IFERROR((VLOOKUP(A268,TAB_DIN_Outros!A$247:H$273,6,0)),0)</f>
        <v>0</v>
      </c>
      <c r="I268" s="27">
        <f>IFERROR((VLOOKUP(A268,TAB_DIN_Outros!A$247:H$273,7,0)),0)</f>
        <v>448941.56057598046</v>
      </c>
      <c r="J268" s="33">
        <f>IFERROR((VLOOKUP(A268,TAB_DIN_Outros!A$247:H$273,8,0)),0)</f>
        <v>361903.89681910211</v>
      </c>
      <c r="K268" s="33">
        <v>0</v>
      </c>
      <c r="L268" s="69">
        <f t="shared" si="25"/>
        <v>6258732.560930673</v>
      </c>
      <c r="M268" s="25" t="s">
        <v>163</v>
      </c>
      <c r="N268" s="28">
        <f>B268/Formato_Análises_Outros!$U$31</f>
        <v>0</v>
      </c>
      <c r="O268" s="28">
        <f>C268/Formato_Análises_Outros!$U$31</f>
        <v>3.1555318474238646E-3</v>
      </c>
      <c r="P268" s="28">
        <f>D268/Formato_Análises_Outros!$U$31</f>
        <v>2.7979074914247204E-3</v>
      </c>
      <c r="Q268" s="28">
        <f>E268/Formato_Análises_Outros!$U$31</f>
        <v>0</v>
      </c>
      <c r="R268" s="28">
        <f>F268/Formato_Análises_Outros!$U$31</f>
        <v>9.0373786071944065E-4</v>
      </c>
      <c r="S268" s="28">
        <f>G268/Formato_Análises_Outros!$U$31</f>
        <v>9.7095879871111901E-5</v>
      </c>
      <c r="T268" s="28">
        <f>H268/Formato_Análises_Outros!$U$31</f>
        <v>0</v>
      </c>
      <c r="U268" s="28">
        <f>I268/Formato_Análises_Outros!$U$31</f>
        <v>5.7307762617341462E-4</v>
      </c>
      <c r="V268" s="28">
        <f>J268/Formato_Análises_Outros!$U$31</f>
        <v>4.6197332638553629E-4</v>
      </c>
      <c r="W268" s="28">
        <f>K268/Formato_Análises_Outros!$U$31</f>
        <v>0</v>
      </c>
      <c r="X268" s="1">
        <f t="shared" si="26"/>
        <v>7.989324031998089E-3</v>
      </c>
    </row>
    <row r="269" spans="1:24" x14ac:dyDescent="0.25">
      <c r="A269" s="25" t="s">
        <v>155</v>
      </c>
      <c r="B269" s="33">
        <v>0</v>
      </c>
      <c r="C269" s="33">
        <f>IFERROR((VLOOKUP(A269,TAB_DIN_Outros!A$247:H$273,2,0)),0)</f>
        <v>256123.70218184867</v>
      </c>
      <c r="D269" s="33">
        <f>IFERROR((VLOOKUP(A269,TAB_DIN_Outros!A$247:H$273,3,0)),0)</f>
        <v>2452495.9505253881</v>
      </c>
      <c r="E269" s="33">
        <v>0</v>
      </c>
      <c r="F269" s="33">
        <f>IFERROR((VLOOKUP(A269,TAB_DIN_Outros!A$247:H$273,4,0)),0)</f>
        <v>865917.76319380477</v>
      </c>
      <c r="G269" s="33">
        <f>IFERROR((VLOOKUP(A269,TAB_DIN_Outros!A$247:H$273,5,0)),0)</f>
        <v>0</v>
      </c>
      <c r="H269" s="33">
        <f>IFERROR((VLOOKUP(A269,TAB_DIN_Outros!A$247:H$273,6,0)),0)</f>
        <v>0</v>
      </c>
      <c r="I269" s="27">
        <f>IFERROR((VLOOKUP(A269,TAB_DIN_Outros!A$247:H$273,7,0)),0)</f>
        <v>291677.2309094402</v>
      </c>
      <c r="J269" s="33">
        <f>IFERROR((VLOOKUP(A269,TAB_DIN_Outros!A$247:H$273,8,0)),0)</f>
        <v>0</v>
      </c>
      <c r="K269" s="33">
        <v>0</v>
      </c>
      <c r="L269" s="69">
        <f t="shared" si="25"/>
        <v>3866214.6468104818</v>
      </c>
      <c r="M269" s="25" t="s">
        <v>155</v>
      </c>
      <c r="N269" s="28">
        <f>B269/Formato_Análises_Outros!$U$31</f>
        <v>0</v>
      </c>
      <c r="O269" s="28">
        <f>C269/Formato_Análises_Outros!$U$31</f>
        <v>3.2694403045422456E-4</v>
      </c>
      <c r="P269" s="28">
        <f>D269/Formato_Análises_Outros!$U$31</f>
        <v>3.1306314249984319E-3</v>
      </c>
      <c r="Q269" s="28">
        <f>E269/Formato_Análises_Outros!$U$31</f>
        <v>0</v>
      </c>
      <c r="R269" s="28">
        <f>F269/Formato_Análises_Outros!$U$31</f>
        <v>1.1053512077514899E-3</v>
      </c>
      <c r="S269" s="28">
        <f>G269/Formato_Análises_Outros!$U$31</f>
        <v>0</v>
      </c>
      <c r="T269" s="28">
        <f>H269/Formato_Análises_Outros!$U$31</f>
        <v>0</v>
      </c>
      <c r="U269" s="28">
        <f>I269/Formato_Análises_Outros!$U$31</f>
        <v>3.7232840480164728E-4</v>
      </c>
      <c r="V269" s="28">
        <f>J269/Formato_Análises_Outros!$U$31</f>
        <v>0</v>
      </c>
      <c r="W269" s="28">
        <f>K269/Formato_Análises_Outros!$U$31</f>
        <v>0</v>
      </c>
      <c r="X269" s="1">
        <f t="shared" si="26"/>
        <v>4.9352550680057941E-3</v>
      </c>
    </row>
    <row r="270" spans="1:24" x14ac:dyDescent="0.25">
      <c r="A270" s="1" t="s">
        <v>223</v>
      </c>
      <c r="B270" s="29">
        <f>SUM(B243:B269)</f>
        <v>0</v>
      </c>
      <c r="C270" s="29">
        <f t="shared" ref="C270:K270" si="27">SUM(C243:C269)</f>
        <v>37640501.124723524</v>
      </c>
      <c r="D270" s="29">
        <f t="shared" si="27"/>
        <v>273562667.45448369</v>
      </c>
      <c r="E270" s="29">
        <f t="shared" si="27"/>
        <v>0</v>
      </c>
      <c r="F270" s="29">
        <f t="shared" si="27"/>
        <v>445360136.24574733</v>
      </c>
      <c r="G270" s="29">
        <f t="shared" si="27"/>
        <v>1932524.8360140501</v>
      </c>
      <c r="H270" s="29">
        <f t="shared" si="27"/>
        <v>973300.10090495739</v>
      </c>
      <c r="I270" s="29">
        <f t="shared" si="27"/>
        <v>22706623.995778177</v>
      </c>
      <c r="J270" s="29">
        <f t="shared" si="27"/>
        <v>1211243.1727251681</v>
      </c>
      <c r="K270" s="29">
        <f t="shared" si="27"/>
        <v>0</v>
      </c>
      <c r="L270" s="69">
        <f t="shared" si="25"/>
        <v>783386996.93037689</v>
      </c>
      <c r="M270" s="25" t="s">
        <v>223</v>
      </c>
      <c r="N270" s="28">
        <f>B270/Formato_Análises_Outros!$U$31</f>
        <v>0</v>
      </c>
      <c r="O270" s="28">
        <f>C270/Formato_Análises_Outros!$U$31</f>
        <v>4.8048411924392465E-2</v>
      </c>
      <c r="P270" s="28">
        <f>D270/Formato_Análises_Outros!$U$31</f>
        <v>0.34920501428592954</v>
      </c>
      <c r="Q270" s="28">
        <f>E270/Formato_Análises_Outros!$U$31</f>
        <v>0</v>
      </c>
      <c r="R270" s="28">
        <f>F270/Formato_Análises_Outros!$U$31</f>
        <v>0.5685059083069367</v>
      </c>
      <c r="S270" s="28">
        <f>G270/Formato_Análises_Outros!$U$31</f>
        <v>2.4668839840161429E-3</v>
      </c>
      <c r="T270" s="28">
        <f>H270/Formato_Análises_Outros!$U$31</f>
        <v>1.2424256526068673E-3</v>
      </c>
      <c r="U270" s="28">
        <f>I270/Formato_Análises_Outros!$U$31</f>
        <v>2.898519388852738E-2</v>
      </c>
      <c r="V270" s="28">
        <f>J270/Formato_Análises_Outros!$U$31</f>
        <v>1.5461619575909513E-3</v>
      </c>
      <c r="W270" s="28">
        <f>K270/Formato_Análises_Outros!$U$31</f>
        <v>0</v>
      </c>
      <c r="X270" s="1">
        <f>L270/$L$270</f>
        <v>1</v>
      </c>
    </row>
    <row r="275" spans="1:24" x14ac:dyDescent="0.25">
      <c r="A275" s="2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N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</row>
    <row r="276" spans="1:24" x14ac:dyDescent="0.25">
      <c r="A276" s="25"/>
      <c r="B276" s="25" t="s">
        <v>224</v>
      </c>
      <c r="C276" s="25" t="s">
        <v>228</v>
      </c>
      <c r="D276" s="25" t="s">
        <v>15</v>
      </c>
      <c r="E276" s="25" t="s">
        <v>229</v>
      </c>
      <c r="F276" s="25" t="s">
        <v>226</v>
      </c>
      <c r="G276" s="25" t="s">
        <v>227</v>
      </c>
      <c r="H276" s="25" t="s">
        <v>131</v>
      </c>
      <c r="I276" s="25" t="s">
        <v>130</v>
      </c>
      <c r="J276" s="25" t="s">
        <v>129</v>
      </c>
      <c r="K276" s="25" t="s">
        <v>230</v>
      </c>
      <c r="L276" s="25" t="s">
        <v>404</v>
      </c>
      <c r="N276" s="25" t="s">
        <v>224</v>
      </c>
      <c r="O276" s="25" t="s">
        <v>228</v>
      </c>
      <c r="P276" s="25" t="s">
        <v>15</v>
      </c>
      <c r="Q276" s="25" t="s">
        <v>229</v>
      </c>
      <c r="R276" s="25" t="s">
        <v>226</v>
      </c>
      <c r="S276" s="25" t="s">
        <v>227</v>
      </c>
      <c r="T276" s="25" t="s">
        <v>131</v>
      </c>
      <c r="U276" s="25" t="s">
        <v>130</v>
      </c>
      <c r="V276" s="25" t="s">
        <v>129</v>
      </c>
      <c r="W276" s="25" t="s">
        <v>230</v>
      </c>
    </row>
    <row r="277" spans="1:24" x14ac:dyDescent="0.25">
      <c r="A277" s="25" t="s">
        <v>132</v>
      </c>
      <c r="B277" s="33">
        <v>0</v>
      </c>
      <c r="C277" s="33">
        <f>IFERROR((VLOOKUP(A277,TAB_DIN_Outros!A$283:H$309,2,0)),0)</f>
        <v>23068.081047456471</v>
      </c>
      <c r="D277" s="33">
        <f>IFERROR((VLOOKUP(A277,TAB_DIN_Outros!A$283:H$309,3,0)),0)</f>
        <v>136055.94030940291</v>
      </c>
      <c r="E277" s="33">
        <v>0</v>
      </c>
      <c r="F277" s="33">
        <f>IFERROR((VLOOKUP(A277,TAB_DIN_Outros!A$283:H$309,4,0)),0)</f>
        <v>609589.52471417724</v>
      </c>
      <c r="G277" s="33">
        <f>IFERROR((VLOOKUP(A277,TAB_DIN_Outros!A$283:H$309,5,0)),0)</f>
        <v>72323.828526407859</v>
      </c>
      <c r="H277" s="33">
        <f>IFERROR((VLOOKUP(A277,TAB_DIN_Outros!A$283:H$309,6,0)),0)</f>
        <v>0</v>
      </c>
      <c r="I277" s="33">
        <f>IFERROR((VLOOKUP(A277,TAB_DIN_Outros!A$283:H$309,7,0)),0)</f>
        <v>186974.88308254528</v>
      </c>
      <c r="J277" s="33">
        <f>IFERROR((VLOOKUP(A277,TAB_DIN_Outros!A$283:H$309,8,0)),0)</f>
        <v>0</v>
      </c>
      <c r="K277" s="33">
        <v>0</v>
      </c>
      <c r="L277" s="69">
        <f>SUM(B277:K277)</f>
        <v>1028012.2576799897</v>
      </c>
      <c r="M277" s="25" t="s">
        <v>132</v>
      </c>
      <c r="N277" s="28">
        <f>B277/Formato_Análises_Outros!$V$31</f>
        <v>0</v>
      </c>
      <c r="O277" s="28">
        <f>C277/Formato_Análises_Outros!$V$31</f>
        <v>3.5905675147598949E-5</v>
      </c>
      <c r="P277" s="28">
        <f>D277/Formato_Análises_Outros!$V$31</f>
        <v>2.1177229196483956E-4</v>
      </c>
      <c r="Q277" s="28">
        <f>E277/Formato_Análises_Outros!$V$31</f>
        <v>0</v>
      </c>
      <c r="R277" s="28">
        <f>F277/Formato_Análises_Outros!$V$31</f>
        <v>9.4883156525843177E-4</v>
      </c>
      <c r="S277" s="28">
        <f>G277/Formato_Análises_Outros!$V$31</f>
        <v>1.1257268808608519E-4</v>
      </c>
      <c r="T277" s="28">
        <f>H277/Formato_Análises_Outros!$V$31</f>
        <v>0</v>
      </c>
      <c r="U277" s="28">
        <f>I277/Formato_Análises_Outros!$V$31</f>
        <v>2.9102808330311476E-4</v>
      </c>
      <c r="V277" s="28">
        <f>J277/Formato_Análises_Outros!$V$31</f>
        <v>0</v>
      </c>
      <c r="W277" s="28">
        <f>K277/Formato_Análises_Outros!$V$31</f>
        <v>0</v>
      </c>
      <c r="X277" s="1">
        <f>L277/$L$304</f>
        <v>1.6001103037600699E-3</v>
      </c>
    </row>
    <row r="278" spans="1:24" x14ac:dyDescent="0.25">
      <c r="A278" s="25" t="s">
        <v>134</v>
      </c>
      <c r="B278" s="33">
        <v>0</v>
      </c>
      <c r="C278" s="33">
        <f>IFERROR((VLOOKUP(A278,TAB_DIN_Outros!A$283:H$309,2,0)),0)</f>
        <v>0</v>
      </c>
      <c r="D278" s="33">
        <f>IFERROR((VLOOKUP(A278,TAB_DIN_Outros!A$283:H$309,3,0)),0)</f>
        <v>0</v>
      </c>
      <c r="E278" s="33">
        <v>0</v>
      </c>
      <c r="F278" s="33">
        <f>IFERROR((VLOOKUP(A278,TAB_DIN_Outros!A$283:H$309,4,0)),0)</f>
        <v>404667.45135839505</v>
      </c>
      <c r="G278" s="33">
        <f>IFERROR((VLOOKUP(A278,TAB_DIN_Outros!A$283:H$309,5,0)),0)</f>
        <v>0</v>
      </c>
      <c r="H278" s="33">
        <f>IFERROR((VLOOKUP(A278,TAB_DIN_Outros!A$283:H$309,6,0)),0)</f>
        <v>0</v>
      </c>
      <c r="I278" s="33">
        <f>IFERROR((VLOOKUP(A278,TAB_DIN_Outros!A$283:H$309,7,0)),0)</f>
        <v>120102.39597433437</v>
      </c>
      <c r="J278" s="33">
        <f>IFERROR((VLOOKUP(A278,TAB_DIN_Outros!A$283:H$309,8,0)),0)</f>
        <v>0</v>
      </c>
      <c r="K278" s="33">
        <v>0</v>
      </c>
      <c r="L278" s="69">
        <f t="shared" ref="L278:L304" si="28">SUM(B278:K278)</f>
        <v>524769.84733272938</v>
      </c>
      <c r="M278" s="25" t="s">
        <v>134</v>
      </c>
      <c r="N278" s="28">
        <f>B278/Formato_Análises_Outros!$V$31</f>
        <v>0</v>
      </c>
      <c r="O278" s="28">
        <f>C278/Formato_Análises_Outros!$V$31</f>
        <v>0</v>
      </c>
      <c r="P278" s="28">
        <f>D278/Formato_Análises_Outros!$V$31</f>
        <v>0</v>
      </c>
      <c r="Q278" s="28">
        <f>E278/Formato_Análises_Outros!$V$31</f>
        <v>0</v>
      </c>
      <c r="R278" s="28">
        <f>F278/Formato_Análises_Outros!$V$31</f>
        <v>6.2986851924917351E-4</v>
      </c>
      <c r="S278" s="28">
        <f>G278/Formato_Análises_Outros!$V$31</f>
        <v>0</v>
      </c>
      <c r="T278" s="28">
        <f>H278/Formato_Análises_Outros!$V$31</f>
        <v>0</v>
      </c>
      <c r="U278" s="28">
        <f>I278/Formato_Análises_Outros!$V$31</f>
        <v>1.8694045705107466E-4</v>
      </c>
      <c r="V278" s="28">
        <f>J278/Formato_Análises_Outros!$V$31</f>
        <v>0</v>
      </c>
      <c r="W278" s="28">
        <f>K278/Formato_Análises_Outros!$V$31</f>
        <v>0</v>
      </c>
      <c r="X278" s="1">
        <f t="shared" ref="X278:X304" si="29">L278/$L$304</f>
        <v>8.1680897630024792E-4</v>
      </c>
    </row>
    <row r="279" spans="1:24" x14ac:dyDescent="0.25">
      <c r="A279" s="25" t="s">
        <v>139</v>
      </c>
      <c r="B279" s="33">
        <v>0</v>
      </c>
      <c r="C279" s="33">
        <f>IFERROR((VLOOKUP(A279,TAB_DIN_Outros!A$283:H$309,2,0)),0)</f>
        <v>201034.35435561085</v>
      </c>
      <c r="D279" s="33">
        <f>IFERROR((VLOOKUP(A279,TAB_DIN_Outros!A$283:H$309,3,0)),0)</f>
        <v>1619109.6768205962</v>
      </c>
      <c r="E279" s="33">
        <v>0</v>
      </c>
      <c r="F279" s="33">
        <f>IFERROR((VLOOKUP(A279,TAB_DIN_Outros!A$283:H$309,4,0)),0)</f>
        <v>348447.07358501898</v>
      </c>
      <c r="G279" s="33">
        <f>IFERROR((VLOOKUP(A279,TAB_DIN_Outros!A$283:H$309,5,0)),0)</f>
        <v>0</v>
      </c>
      <c r="H279" s="33">
        <f>IFERROR((VLOOKUP(A279,TAB_DIN_Outros!A$283:H$309,6,0)),0)</f>
        <v>0</v>
      </c>
      <c r="I279" s="33">
        <f>IFERROR((VLOOKUP(A279,TAB_DIN_Outros!A$283:H$309,7,0)),0)</f>
        <v>76738.955508026629</v>
      </c>
      <c r="J279" s="33">
        <f>IFERROR((VLOOKUP(A279,TAB_DIN_Outros!A$283:H$309,8,0)),0)</f>
        <v>0</v>
      </c>
      <c r="K279" s="33">
        <v>0</v>
      </c>
      <c r="L279" s="69">
        <f t="shared" si="28"/>
        <v>2245330.0602692529</v>
      </c>
      <c r="M279" s="25" t="s">
        <v>139</v>
      </c>
      <c r="N279" s="28">
        <f>B279/Formato_Análises_Outros!$V$31</f>
        <v>0</v>
      </c>
      <c r="O279" s="28">
        <f>C279/Formato_Análises_Outros!$V$31</f>
        <v>3.1291177649975168E-4</v>
      </c>
      <c r="P279" s="28">
        <f>D279/Formato_Análises_Outros!$V$31</f>
        <v>2.5201587407576906E-3</v>
      </c>
      <c r="Q279" s="28">
        <f>E279/Formato_Análises_Outros!$V$31</f>
        <v>0</v>
      </c>
      <c r="R279" s="28">
        <f>F279/Formato_Análises_Outros!$V$31</f>
        <v>5.4236099676157105E-4</v>
      </c>
      <c r="S279" s="28">
        <f>G279/Formato_Análises_Outros!$V$31</f>
        <v>0</v>
      </c>
      <c r="T279" s="28">
        <f>H279/Formato_Análises_Outros!$V$31</f>
        <v>0</v>
      </c>
      <c r="U279" s="28">
        <f>I279/Formato_Análises_Outros!$V$31</f>
        <v>1.1944487285131437E-4</v>
      </c>
      <c r="V279" s="28">
        <f>J279/Formato_Análises_Outros!$V$31</f>
        <v>0</v>
      </c>
      <c r="W279" s="28">
        <f>K279/Formato_Análises_Outros!$V$31</f>
        <v>0</v>
      </c>
      <c r="X279" s="1">
        <f t="shared" si="29"/>
        <v>3.4948763868703271E-3</v>
      </c>
    </row>
    <row r="280" spans="1:24" x14ac:dyDescent="0.25">
      <c r="A280" s="25" t="s">
        <v>143</v>
      </c>
      <c r="B280" s="33">
        <v>0</v>
      </c>
      <c r="C280" s="33">
        <f>IFERROR((VLOOKUP(A280,TAB_DIN_Outros!A$283:H$309,2,0)),0)</f>
        <v>127434.67996536967</v>
      </c>
      <c r="D280" s="33">
        <f>IFERROR((VLOOKUP(A280,TAB_DIN_Outros!A$283:H$309,3,0)),0)</f>
        <v>0</v>
      </c>
      <c r="E280" s="33">
        <v>0</v>
      </c>
      <c r="F280" s="33">
        <f>IFERROR((VLOOKUP(A280,TAB_DIN_Outros!A$283:H$309,4,0)),0)</f>
        <v>0</v>
      </c>
      <c r="G280" s="33">
        <f>IFERROR((VLOOKUP(A280,TAB_DIN_Outros!A$283:H$309,5,0)),0)</f>
        <v>0</v>
      </c>
      <c r="H280" s="33">
        <f>IFERROR((VLOOKUP(A280,TAB_DIN_Outros!A$283:H$309,6,0)),0)</f>
        <v>0</v>
      </c>
      <c r="I280" s="33">
        <f>IFERROR((VLOOKUP(A280,TAB_DIN_Outros!A$283:H$309,7,0)),0)</f>
        <v>20640.034759423746</v>
      </c>
      <c r="J280" s="33">
        <f>IFERROR((VLOOKUP(A280,TAB_DIN_Outros!A$283:H$309,8,0)),0)</f>
        <v>0</v>
      </c>
      <c r="K280" s="33">
        <v>0</v>
      </c>
      <c r="L280" s="69">
        <f t="shared" si="28"/>
        <v>148074.71472479342</v>
      </c>
      <c r="M280" s="25" t="s">
        <v>143</v>
      </c>
      <c r="N280" s="28">
        <f>B280/Formato_Análises_Outros!$V$31</f>
        <v>0</v>
      </c>
      <c r="O280" s="28">
        <f>C280/Formato_Análises_Outros!$V$31</f>
        <v>1.9835322287803893E-4</v>
      </c>
      <c r="P280" s="28">
        <f>D280/Formato_Análises_Outros!$V$31</f>
        <v>0</v>
      </c>
      <c r="Q280" s="28">
        <f>E280/Formato_Análises_Outros!$V$31</f>
        <v>0</v>
      </c>
      <c r="R280" s="28">
        <f>F280/Formato_Análises_Outros!$V$31</f>
        <v>0</v>
      </c>
      <c r="S280" s="28">
        <f>G280/Formato_Análises_Outros!$V$31</f>
        <v>0</v>
      </c>
      <c r="T280" s="28">
        <f>H280/Formato_Análises_Outros!$V$31</f>
        <v>0</v>
      </c>
      <c r="U280" s="28">
        <f>I280/Formato_Análises_Outros!$V$31</f>
        <v>3.2126399312643915E-5</v>
      </c>
      <c r="V280" s="28">
        <f>J280/Formato_Análises_Outros!$V$31</f>
        <v>0</v>
      </c>
      <c r="W280" s="28">
        <f>K280/Formato_Análises_Outros!$V$31</f>
        <v>0</v>
      </c>
      <c r="X280" s="1">
        <f t="shared" si="29"/>
        <v>2.3047962219068281E-4</v>
      </c>
    </row>
    <row r="281" spans="1:24" x14ac:dyDescent="0.25">
      <c r="A281" s="25" t="s">
        <v>146</v>
      </c>
      <c r="B281" s="33">
        <v>0</v>
      </c>
      <c r="C281" s="33">
        <f>IFERROR((VLOOKUP(A281,TAB_DIN_Outros!A$283:H$309,2,0)),0)</f>
        <v>266973.48252570012</v>
      </c>
      <c r="D281" s="33">
        <f>IFERROR((VLOOKUP(A281,TAB_DIN_Outros!A$283:H$309,3,0)),0)</f>
        <v>29066707.819281265</v>
      </c>
      <c r="E281" s="33">
        <v>0</v>
      </c>
      <c r="F281" s="33">
        <f>IFERROR((VLOOKUP(A281,TAB_DIN_Outros!A$283:H$309,4,0)),0)</f>
        <v>534507.19925575936</v>
      </c>
      <c r="G281" s="33">
        <f>IFERROR((VLOOKUP(A281,TAB_DIN_Outros!A$283:H$309,5,0)),0)</f>
        <v>0</v>
      </c>
      <c r="H281" s="33">
        <f>IFERROR((VLOOKUP(A281,TAB_DIN_Outros!A$283:H$309,6,0)),0)</f>
        <v>0</v>
      </c>
      <c r="I281" s="33">
        <f>IFERROR((VLOOKUP(A281,TAB_DIN_Outros!A$283:H$309,7,0)),0)</f>
        <v>588612.4740661938</v>
      </c>
      <c r="J281" s="33">
        <f>IFERROR((VLOOKUP(A281,TAB_DIN_Outros!A$283:H$309,8,0)),0)</f>
        <v>0</v>
      </c>
      <c r="K281" s="33">
        <v>0</v>
      </c>
      <c r="L281" s="69">
        <f t="shared" si="28"/>
        <v>30456800.975128919</v>
      </c>
      <c r="M281" s="25" t="s">
        <v>146</v>
      </c>
      <c r="N281" s="28">
        <f>B281/Formato_Análises_Outros!$V$31</f>
        <v>0</v>
      </c>
      <c r="O281" s="28">
        <f>C281/Formato_Análises_Outros!$V$31</f>
        <v>4.1554662118927865E-4</v>
      </c>
      <c r="P281" s="28">
        <f>D281/Formato_Análises_Outros!$V$31</f>
        <v>4.5242591545531403E-2</v>
      </c>
      <c r="Q281" s="28">
        <f>E281/Formato_Análises_Outros!$V$31</f>
        <v>0</v>
      </c>
      <c r="R281" s="28">
        <f>F281/Formato_Análises_Outros!$V$31</f>
        <v>8.3196525194480209E-4</v>
      </c>
      <c r="S281" s="28">
        <f>G281/Formato_Análises_Outros!$V$31</f>
        <v>0</v>
      </c>
      <c r="T281" s="28">
        <f>H281/Formato_Análises_Outros!$V$31</f>
        <v>0</v>
      </c>
      <c r="U281" s="28">
        <f>I281/Formato_Análises_Outros!$V$31</f>
        <v>9.1618059769109394E-4</v>
      </c>
      <c r="V281" s="28">
        <f>J281/Formato_Análises_Outros!$V$31</f>
        <v>0</v>
      </c>
      <c r="W281" s="28">
        <f>K281/Formato_Análises_Outros!$V$31</f>
        <v>0</v>
      </c>
      <c r="X281" s="1">
        <f t="shared" si="29"/>
        <v>4.7406284016356569E-2</v>
      </c>
    </row>
    <row r="282" spans="1:24" x14ac:dyDescent="0.25">
      <c r="A282" s="25" t="s">
        <v>141</v>
      </c>
      <c r="B282" s="33">
        <v>0</v>
      </c>
      <c r="C282" s="33">
        <f>IFERROR((VLOOKUP(A282,TAB_DIN_Outros!A$283:H$309,2,0)),0)</f>
        <v>0</v>
      </c>
      <c r="D282" s="33">
        <f>IFERROR((VLOOKUP(A282,TAB_DIN_Outros!A$283:H$309,3,0)),0)</f>
        <v>0</v>
      </c>
      <c r="E282" s="33">
        <v>0</v>
      </c>
      <c r="F282" s="33">
        <f>IFERROR((VLOOKUP(A282,TAB_DIN_Outros!A$283:H$309,4,0)),0)</f>
        <v>0</v>
      </c>
      <c r="G282" s="33">
        <f>IFERROR((VLOOKUP(A282,TAB_DIN_Outros!A$283:H$309,5,0)),0)</f>
        <v>0</v>
      </c>
      <c r="H282" s="33">
        <f>IFERROR((VLOOKUP(A282,TAB_DIN_Outros!A$283:H$309,6,0)),0)</f>
        <v>0</v>
      </c>
      <c r="I282" s="33">
        <f>IFERROR((VLOOKUP(A282,TAB_DIN_Outros!A$283:H$309,7,0)),0)</f>
        <v>0</v>
      </c>
      <c r="J282" s="33">
        <f>IFERROR((VLOOKUP(A282,TAB_DIN_Outros!A$283:H$309,8,0)),0)</f>
        <v>0</v>
      </c>
      <c r="K282" s="33">
        <v>0</v>
      </c>
      <c r="L282" s="69">
        <f t="shared" si="28"/>
        <v>0</v>
      </c>
      <c r="M282" s="25" t="s">
        <v>141</v>
      </c>
      <c r="N282" s="28">
        <f>B282/Formato_Análises_Outros!$V$31</f>
        <v>0</v>
      </c>
      <c r="O282" s="28">
        <f>C282/Formato_Análises_Outros!$V$31</f>
        <v>0</v>
      </c>
      <c r="P282" s="28">
        <f>D282/Formato_Análises_Outros!$V$31</f>
        <v>0</v>
      </c>
      <c r="Q282" s="28">
        <f>E282/Formato_Análises_Outros!$V$31</f>
        <v>0</v>
      </c>
      <c r="R282" s="28">
        <f>F282/Formato_Análises_Outros!$V$31</f>
        <v>0</v>
      </c>
      <c r="S282" s="28">
        <f>G282/Formato_Análises_Outros!$V$31</f>
        <v>0</v>
      </c>
      <c r="T282" s="28">
        <f>H282/Formato_Análises_Outros!$V$31</f>
        <v>0</v>
      </c>
      <c r="U282" s="28">
        <f>I282/Formato_Análises_Outros!$V$31</f>
        <v>0</v>
      </c>
      <c r="V282" s="28">
        <f>J282/Formato_Análises_Outros!$V$31</f>
        <v>0</v>
      </c>
      <c r="W282" s="28">
        <f>K282/Formato_Análises_Outros!$V$31</f>
        <v>0</v>
      </c>
      <c r="X282" s="1">
        <f t="shared" si="29"/>
        <v>0</v>
      </c>
    </row>
    <row r="283" spans="1:24" x14ac:dyDescent="0.25">
      <c r="A283" s="25" t="s">
        <v>153</v>
      </c>
      <c r="B283" s="33">
        <v>0</v>
      </c>
      <c r="C283" s="33">
        <f>IFERROR((VLOOKUP(A283,TAB_DIN_Outros!A$283:H$309,2,0)),0)</f>
        <v>0</v>
      </c>
      <c r="D283" s="33">
        <f>IFERROR((VLOOKUP(A283,TAB_DIN_Outros!A$283:H$309,3,0)),0)</f>
        <v>0</v>
      </c>
      <c r="E283" s="33">
        <v>0</v>
      </c>
      <c r="F283" s="33">
        <f>IFERROR((VLOOKUP(A283,TAB_DIN_Outros!A$283:H$309,4,0)),0)</f>
        <v>80693.421161451697</v>
      </c>
      <c r="G283" s="33">
        <f>IFERROR((VLOOKUP(A283,TAB_DIN_Outros!A$283:H$309,5,0)),0)</f>
        <v>0</v>
      </c>
      <c r="H283" s="33">
        <f>IFERROR((VLOOKUP(A283,TAB_DIN_Outros!A$283:H$309,6,0)),0)</f>
        <v>0</v>
      </c>
      <c r="I283" s="33">
        <f>IFERROR((VLOOKUP(A283,TAB_DIN_Outros!A$283:H$309,7,0)),0)</f>
        <v>197982.60983225651</v>
      </c>
      <c r="J283" s="33">
        <f>IFERROR((VLOOKUP(A283,TAB_DIN_Outros!A$283:H$309,8,0)),0)</f>
        <v>0</v>
      </c>
      <c r="K283" s="33">
        <v>0</v>
      </c>
      <c r="L283" s="69">
        <f t="shared" si="28"/>
        <v>278676.03099370818</v>
      </c>
      <c r="M283" s="25" t="s">
        <v>153</v>
      </c>
      <c r="N283" s="28">
        <f>B283/Formato_Análises_Outros!$V$31</f>
        <v>0</v>
      </c>
      <c r="O283" s="28">
        <f>C283/Formato_Análises_Outros!$V$31</f>
        <v>0</v>
      </c>
      <c r="P283" s="28">
        <f>D283/Formato_Análises_Outros!$V$31</f>
        <v>0</v>
      </c>
      <c r="Q283" s="28">
        <f>E283/Formato_Análises_Outros!$V$31</f>
        <v>0</v>
      </c>
      <c r="R283" s="28">
        <f>F283/Formato_Análises_Outros!$V$31</f>
        <v>1.2560003412554935E-4</v>
      </c>
      <c r="S283" s="28">
        <f>G283/Formato_Análises_Outros!$V$31</f>
        <v>0</v>
      </c>
      <c r="T283" s="28">
        <f>H283/Formato_Análises_Outros!$V$31</f>
        <v>0</v>
      </c>
      <c r="U283" s="28">
        <f>I283/Formato_Análises_Outros!$V$31</f>
        <v>3.0816170876487578E-4</v>
      </c>
      <c r="V283" s="28">
        <f>J283/Formato_Análises_Outros!$V$31</f>
        <v>0</v>
      </c>
      <c r="W283" s="28">
        <f>K283/Formato_Análises_Outros!$V$31</f>
        <v>0</v>
      </c>
      <c r="X283" s="1">
        <f t="shared" si="29"/>
        <v>4.3376174289042502E-4</v>
      </c>
    </row>
    <row r="284" spans="1:24" x14ac:dyDescent="0.25">
      <c r="A284" s="25" t="s">
        <v>157</v>
      </c>
      <c r="B284" s="33">
        <v>0</v>
      </c>
      <c r="C284" s="33">
        <f>IFERROR((VLOOKUP(A284,TAB_DIN_Outros!A$283:H$309,2,0)),0)</f>
        <v>328682.40476990637</v>
      </c>
      <c r="D284" s="33">
        <f>IFERROR((VLOOKUP(A284,TAB_DIN_Outros!A$283:H$309,3,0)),0)</f>
        <v>458207.02092731855</v>
      </c>
      <c r="E284" s="33">
        <v>0</v>
      </c>
      <c r="F284" s="33">
        <f>IFERROR((VLOOKUP(A284,TAB_DIN_Outros!A$283:H$309,4,0)),0)</f>
        <v>726390.69687102863</v>
      </c>
      <c r="G284" s="33">
        <f>IFERROR((VLOOKUP(A284,TAB_DIN_Outros!A$283:H$309,5,0)),0)</f>
        <v>0</v>
      </c>
      <c r="H284" s="33">
        <f>IFERROR((VLOOKUP(A284,TAB_DIN_Outros!A$283:H$309,6,0)),0)</f>
        <v>0</v>
      </c>
      <c r="I284" s="33">
        <f>IFERROR((VLOOKUP(A284,TAB_DIN_Outros!A$283:H$309,7,0)),0)</f>
        <v>354862.41174938856</v>
      </c>
      <c r="J284" s="33">
        <f>IFERROR((VLOOKUP(A284,TAB_DIN_Outros!A$283:H$309,8,0)),0)</f>
        <v>0</v>
      </c>
      <c r="K284" s="33">
        <v>0</v>
      </c>
      <c r="L284" s="69">
        <f t="shared" si="28"/>
        <v>1868142.534317642</v>
      </c>
      <c r="M284" s="25" t="s">
        <v>157</v>
      </c>
      <c r="N284" s="28">
        <f>B284/Formato_Análises_Outros!$V$31</f>
        <v>0</v>
      </c>
      <c r="O284" s="28">
        <f>C284/Formato_Análises_Outros!$V$31</f>
        <v>5.1159711239618462E-4</v>
      </c>
      <c r="P284" s="28">
        <f>D284/Formato_Análises_Outros!$V$31</f>
        <v>7.1320333971080032E-4</v>
      </c>
      <c r="Q284" s="28">
        <f>E284/Formato_Análises_Outros!$V$31</f>
        <v>0</v>
      </c>
      <c r="R284" s="28">
        <f>F284/Formato_Análises_Outros!$V$31</f>
        <v>1.1306336378146622E-3</v>
      </c>
      <c r="S284" s="28">
        <f>G284/Formato_Análises_Outros!$V$31</f>
        <v>0</v>
      </c>
      <c r="T284" s="28">
        <f>H284/Formato_Análises_Outros!$V$31</f>
        <v>0</v>
      </c>
      <c r="U284" s="28">
        <f>I284/Formato_Análises_Outros!$V$31</f>
        <v>5.5234652818128343E-4</v>
      </c>
      <c r="V284" s="28">
        <f>J284/Formato_Análises_Outros!$V$31</f>
        <v>0</v>
      </c>
      <c r="W284" s="28">
        <f>K284/Formato_Análises_Outros!$V$31</f>
        <v>0</v>
      </c>
      <c r="X284" s="1">
        <f t="shared" si="29"/>
        <v>2.90778061810293E-3</v>
      </c>
    </row>
    <row r="285" spans="1:24" x14ac:dyDescent="0.25">
      <c r="A285" s="25" t="s">
        <v>161</v>
      </c>
      <c r="B285" s="33">
        <v>0</v>
      </c>
      <c r="C285" s="33">
        <f>IFERROR((VLOOKUP(A285,TAB_DIN_Outros!A$283:H$309,2,0)),0)</f>
        <v>72656.46758524605</v>
      </c>
      <c r="D285" s="33">
        <f>IFERROR((VLOOKUP(A285,TAB_DIN_Outros!A$283:H$309,3,0)),0)</f>
        <v>100481.06833260259</v>
      </c>
      <c r="E285" s="33">
        <v>0</v>
      </c>
      <c r="F285" s="33">
        <f>IFERROR((VLOOKUP(A285,TAB_DIN_Outros!A$283:H$309,4,0)),0)</f>
        <v>1420656.5577932729</v>
      </c>
      <c r="G285" s="33">
        <f>IFERROR((VLOOKUP(A285,TAB_DIN_Outros!A$283:H$309,5,0)),0)</f>
        <v>0</v>
      </c>
      <c r="H285" s="33">
        <f>IFERROR((VLOOKUP(A285,TAB_DIN_Outros!A$283:H$309,6,0)),0)</f>
        <v>0</v>
      </c>
      <c r="I285" s="33">
        <f>IFERROR((VLOOKUP(A285,TAB_DIN_Outros!A$283:H$309,7,0)),0)</f>
        <v>23019.935920519365</v>
      </c>
      <c r="J285" s="33">
        <f>IFERROR((VLOOKUP(A285,TAB_DIN_Outros!A$283:H$309,8,0)),0)</f>
        <v>0</v>
      </c>
      <c r="K285" s="33">
        <v>0</v>
      </c>
      <c r="L285" s="69">
        <f t="shared" si="28"/>
        <v>1616814.0296316408</v>
      </c>
      <c r="M285" s="25" t="s">
        <v>161</v>
      </c>
      <c r="N285" s="28">
        <f>B285/Formato_Análises_Outros!$V$31</f>
        <v>0</v>
      </c>
      <c r="O285" s="28">
        <f>C285/Formato_Análises_Outros!$V$31</f>
        <v>1.1309044376604297E-4</v>
      </c>
      <c r="P285" s="28">
        <f>D285/Formato_Análises_Outros!$V$31</f>
        <v>1.5639968450830146E-4</v>
      </c>
      <c r="Q285" s="28">
        <f>E285/Formato_Análises_Outros!$V$31</f>
        <v>0</v>
      </c>
      <c r="R285" s="28">
        <f>F285/Formato_Análises_Outros!$V$31</f>
        <v>2.2112646802086642E-3</v>
      </c>
      <c r="S285" s="28">
        <f>G285/Formato_Análises_Outros!$V$31</f>
        <v>0</v>
      </c>
      <c r="T285" s="28">
        <f>H285/Formato_Análises_Outros!$V$31</f>
        <v>0</v>
      </c>
      <c r="U285" s="28">
        <f>I285/Formato_Análises_Outros!$V$31</f>
        <v>3.5830736825499798E-5</v>
      </c>
      <c r="V285" s="28">
        <f>J285/Formato_Análises_Outros!$V$31</f>
        <v>0</v>
      </c>
      <c r="W285" s="28">
        <f>K285/Formato_Análises_Outros!$V$31</f>
        <v>0</v>
      </c>
      <c r="X285" s="1">
        <f t="shared" si="29"/>
        <v>2.516585545308508E-3</v>
      </c>
    </row>
    <row r="286" spans="1:24" x14ac:dyDescent="0.25">
      <c r="A286" s="25" t="s">
        <v>151</v>
      </c>
      <c r="B286" s="33">
        <v>0</v>
      </c>
      <c r="C286" s="33">
        <f>IFERROR((VLOOKUP(A286,TAB_DIN_Outros!A$283:H$309,2,0)),0)</f>
        <v>431682.33860726393</v>
      </c>
      <c r="D286" s="33">
        <f>IFERROR((VLOOKUP(A286,TAB_DIN_Outros!A$283:H$309,3,0)),0)</f>
        <v>1137779.8644743022</v>
      </c>
      <c r="E286" s="33">
        <v>0</v>
      </c>
      <c r="F286" s="33">
        <f>IFERROR((VLOOKUP(A286,TAB_DIN_Outros!A$283:H$309,4,0)),0)</f>
        <v>2740789.3731641583</v>
      </c>
      <c r="G286" s="33">
        <f>IFERROR((VLOOKUP(A286,TAB_DIN_Outros!A$283:H$309,5,0)),0)</f>
        <v>0</v>
      </c>
      <c r="H286" s="33">
        <f>IFERROR((VLOOKUP(A286,TAB_DIN_Outros!A$283:H$309,6,0)),0)</f>
        <v>0</v>
      </c>
      <c r="I286" s="33">
        <f>IFERROR((VLOOKUP(A286,TAB_DIN_Outros!A$283:H$309,7,0)),0)</f>
        <v>347938.26712988823</v>
      </c>
      <c r="J286" s="33">
        <f>IFERROR((VLOOKUP(A286,TAB_DIN_Outros!A$283:H$309,8,0)),0)</f>
        <v>0</v>
      </c>
      <c r="K286" s="33">
        <v>0</v>
      </c>
      <c r="L286" s="69">
        <f t="shared" si="28"/>
        <v>4658189.8433756121</v>
      </c>
      <c r="M286" s="25" t="s">
        <v>151</v>
      </c>
      <c r="N286" s="28">
        <f>B286/Formato_Análises_Outros!$V$31</f>
        <v>0</v>
      </c>
      <c r="O286" s="28">
        <f>C286/Formato_Análises_Outros!$V$31</f>
        <v>6.7191743366521903E-4</v>
      </c>
      <c r="P286" s="28">
        <f>D286/Formato_Análises_Outros!$V$31</f>
        <v>1.7709645687150881E-3</v>
      </c>
      <c r="Q286" s="28">
        <f>E286/Formato_Análises_Outros!$V$31</f>
        <v>0</v>
      </c>
      <c r="R286" s="28">
        <f>F286/Formato_Análises_Outros!$V$31</f>
        <v>4.2660632533053494E-3</v>
      </c>
      <c r="S286" s="28">
        <f>G286/Formato_Análises_Outros!$V$31</f>
        <v>0</v>
      </c>
      <c r="T286" s="28">
        <f>H286/Formato_Análises_Outros!$V$31</f>
        <v>0</v>
      </c>
      <c r="U286" s="28">
        <f>I286/Formato_Análises_Outros!$V$31</f>
        <v>5.4156903494847781E-4</v>
      </c>
      <c r="V286" s="28">
        <f>J286/Formato_Análises_Outros!$V$31</f>
        <v>0</v>
      </c>
      <c r="W286" s="28">
        <f>K286/Formato_Análises_Outros!$V$31</f>
        <v>0</v>
      </c>
      <c r="X286" s="1">
        <f t="shared" si="29"/>
        <v>7.2505142906341318E-3</v>
      </c>
    </row>
    <row r="287" spans="1:24" x14ac:dyDescent="0.25">
      <c r="A287" s="25" t="s">
        <v>167</v>
      </c>
      <c r="B287" s="33">
        <v>0</v>
      </c>
      <c r="C287" s="33">
        <f>IFERROR((VLOOKUP(A287,TAB_DIN_Outros!A$283:H$309,2,0)),0)</f>
        <v>223251.14202222484</v>
      </c>
      <c r="D287" s="33">
        <f>IFERROR((VLOOKUP(A287,TAB_DIN_Outros!A$283:H$309,3,0)),0)</f>
        <v>0</v>
      </c>
      <c r="E287" s="33">
        <v>0</v>
      </c>
      <c r="F287" s="33">
        <f>IFERROR((VLOOKUP(A287,TAB_DIN_Outros!A$283:H$309,4,0)),0)</f>
        <v>326323.29354998813</v>
      </c>
      <c r="G287" s="33">
        <f>IFERROR((VLOOKUP(A287,TAB_DIN_Outros!A$283:H$309,5,0)),0)</f>
        <v>0</v>
      </c>
      <c r="H287" s="33">
        <f>IFERROR((VLOOKUP(A287,TAB_DIN_Outros!A$283:H$309,6,0)),0)</f>
        <v>0</v>
      </c>
      <c r="I287" s="33">
        <f>IFERROR((VLOOKUP(A287,TAB_DIN_Outros!A$283:H$309,7,0)),0)</f>
        <v>505382.6800811009</v>
      </c>
      <c r="J287" s="33">
        <f>IFERROR((VLOOKUP(A287,TAB_DIN_Outros!A$283:H$309,8,0)),0)</f>
        <v>0</v>
      </c>
      <c r="K287" s="33">
        <v>0</v>
      </c>
      <c r="L287" s="69">
        <f t="shared" si="28"/>
        <v>1054957.1156533139</v>
      </c>
      <c r="M287" s="25" t="s">
        <v>167</v>
      </c>
      <c r="N287" s="28">
        <f>B287/Formato_Análises_Outros!$V$31</f>
        <v>0</v>
      </c>
      <c r="O287" s="28">
        <f>C287/Formato_Análises_Outros!$V$31</f>
        <v>3.4749240586114284E-4</v>
      </c>
      <c r="P287" s="28">
        <f>D287/Formato_Análises_Outros!$V$31</f>
        <v>0</v>
      </c>
      <c r="Q287" s="28">
        <f>E287/Formato_Análises_Outros!$V$31</f>
        <v>0</v>
      </c>
      <c r="R287" s="28">
        <f>F287/Formato_Análises_Outros!$V$31</f>
        <v>5.0792513461332613E-4</v>
      </c>
      <c r="S287" s="28">
        <f>G287/Formato_Análises_Outros!$V$31</f>
        <v>0</v>
      </c>
      <c r="T287" s="28">
        <f>H287/Formato_Análises_Outros!$V$31</f>
        <v>0</v>
      </c>
      <c r="U287" s="28">
        <f>I287/Formato_Análises_Outros!$V$31</f>
        <v>7.8663267650586641E-4</v>
      </c>
      <c r="V287" s="28">
        <f>J287/Formato_Análises_Outros!$V$31</f>
        <v>0</v>
      </c>
      <c r="W287" s="28">
        <f>K287/Formato_Análises_Outros!$V$31</f>
        <v>0</v>
      </c>
      <c r="X287" s="1">
        <f t="shared" si="29"/>
        <v>1.6420502169803351E-3</v>
      </c>
    </row>
    <row r="288" spans="1:24" x14ac:dyDescent="0.25">
      <c r="A288" s="25" t="s">
        <v>171</v>
      </c>
      <c r="B288" s="33">
        <v>0</v>
      </c>
      <c r="C288" s="33">
        <f>IFERROR((VLOOKUP(A288,TAB_DIN_Outros!A$283:H$309,2,0)),0)</f>
        <v>657096.72871936741</v>
      </c>
      <c r="D288" s="33">
        <f>IFERROR((VLOOKUP(A288,TAB_DIN_Outros!A$283:H$309,3,0)),0)</f>
        <v>31907053.655499347</v>
      </c>
      <c r="E288" s="33">
        <v>0</v>
      </c>
      <c r="F288" s="33">
        <f>IFERROR((VLOOKUP(A288,TAB_DIN_Outros!A$283:H$309,4,0)),0)</f>
        <v>374783.55222704681</v>
      </c>
      <c r="G288" s="33">
        <f>IFERROR((VLOOKUP(A288,TAB_DIN_Outros!A$283:H$309,5,0)),0)</f>
        <v>0</v>
      </c>
      <c r="H288" s="33">
        <f>IFERROR((VLOOKUP(A288,TAB_DIN_Outros!A$283:H$309,6,0)),0)</f>
        <v>0</v>
      </c>
      <c r="I288" s="33">
        <f>IFERROR((VLOOKUP(A288,TAB_DIN_Outros!A$283:H$309,7,0)),0)</f>
        <v>244830.00675692217</v>
      </c>
      <c r="J288" s="33">
        <f>IFERROR((VLOOKUP(A288,TAB_DIN_Outros!A$283:H$309,8,0)),0)</f>
        <v>0</v>
      </c>
      <c r="K288" s="33">
        <v>0</v>
      </c>
      <c r="L288" s="69">
        <f t="shared" si="28"/>
        <v>33183763.943202682</v>
      </c>
      <c r="M288" s="25" t="s">
        <v>171</v>
      </c>
      <c r="N288" s="28">
        <f>B288/Formato_Análises_Outros!$V$31</f>
        <v>0</v>
      </c>
      <c r="O288" s="28">
        <f>C288/Formato_Análises_Outros!$V$31</f>
        <v>1.0227769545897716E-3</v>
      </c>
      <c r="P288" s="28">
        <f>D288/Formato_Análises_Outros!$V$31</f>
        <v>4.966361532693201E-2</v>
      </c>
      <c r="Q288" s="28">
        <f>E288/Formato_Análises_Outros!$V$31</f>
        <v>0</v>
      </c>
      <c r="R288" s="28">
        <f>F288/Formato_Análises_Outros!$V$31</f>
        <v>5.8335396209349211E-4</v>
      </c>
      <c r="S288" s="28">
        <f>G288/Formato_Análises_Outros!$V$31</f>
        <v>0</v>
      </c>
      <c r="T288" s="28">
        <f>H288/Formato_Análises_Outros!$V$31</f>
        <v>0</v>
      </c>
      <c r="U288" s="28">
        <f>I288/Formato_Análises_Outros!$V$31</f>
        <v>3.8108010245472028E-4</v>
      </c>
      <c r="V288" s="28">
        <f>J288/Formato_Análises_Outros!$V$31</f>
        <v>0</v>
      </c>
      <c r="W288" s="28">
        <f>K288/Formato_Análises_Outros!$V$31</f>
        <v>0</v>
      </c>
      <c r="X288" s="1">
        <f t="shared" si="29"/>
        <v>5.1650826346069982E-2</v>
      </c>
    </row>
    <row r="289" spans="1:24" x14ac:dyDescent="0.25">
      <c r="A289" s="25" t="s">
        <v>175</v>
      </c>
      <c r="B289" s="33">
        <v>0</v>
      </c>
      <c r="C289" s="33">
        <f>IFERROR((VLOOKUP(A289,TAB_DIN_Outros!A$283:H$309,2,0)),0)</f>
        <v>672483.4736054946</v>
      </c>
      <c r="D289" s="33">
        <f>IFERROR((VLOOKUP(A289,TAB_DIN_Outros!A$283:H$309,3,0)),0)</f>
        <v>27977837.932737909</v>
      </c>
      <c r="E289" s="33">
        <v>0</v>
      </c>
      <c r="F289" s="33">
        <f>IFERROR((VLOOKUP(A289,TAB_DIN_Outros!A$283:H$309,4,0)),0)</f>
        <v>3082505.9768448551</v>
      </c>
      <c r="G289" s="33">
        <f>IFERROR((VLOOKUP(A289,TAB_DIN_Outros!A$283:H$309,5,0)),0)</f>
        <v>0</v>
      </c>
      <c r="H289" s="33">
        <f>IFERROR((VLOOKUP(A289,TAB_DIN_Outros!A$283:H$309,6,0)),0)</f>
        <v>0</v>
      </c>
      <c r="I289" s="33">
        <f>IFERROR((VLOOKUP(A289,TAB_DIN_Outros!A$283:H$309,7,0)),0)</f>
        <v>81089.524251252456</v>
      </c>
      <c r="J289" s="33">
        <f>IFERROR((VLOOKUP(A289,TAB_DIN_Outros!A$283:H$309,8,0)),0)</f>
        <v>0</v>
      </c>
      <c r="K289" s="33">
        <v>0</v>
      </c>
      <c r="L289" s="69">
        <f t="shared" si="28"/>
        <v>31813916.907439511</v>
      </c>
      <c r="M289" s="25" t="s">
        <v>175</v>
      </c>
      <c r="N289" s="28">
        <f>B289/Formato_Análises_Outros!$V$31</f>
        <v>0</v>
      </c>
      <c r="O289" s="28">
        <f>C289/Formato_Análises_Outros!$V$31</f>
        <v>1.0467265610751874E-3</v>
      </c>
      <c r="P289" s="28">
        <f>D289/Formato_Análises_Outros!$V$31</f>
        <v>4.3547755796350632E-2</v>
      </c>
      <c r="Q289" s="28">
        <f>E289/Formato_Análises_Outros!$V$31</f>
        <v>0</v>
      </c>
      <c r="R289" s="28">
        <f>F289/Formato_Análises_Outros!$V$31</f>
        <v>4.7979482132661944E-3</v>
      </c>
      <c r="S289" s="28">
        <f>G289/Formato_Análises_Outros!$V$31</f>
        <v>0</v>
      </c>
      <c r="T289" s="28">
        <f>H289/Formato_Análises_Outros!$V$31</f>
        <v>0</v>
      </c>
      <c r="U289" s="28">
        <f>I289/Formato_Análises_Outros!$V$31</f>
        <v>1.2621657213918332E-4</v>
      </c>
      <c r="V289" s="28">
        <f>J289/Formato_Análises_Outros!$V$31</f>
        <v>0</v>
      </c>
      <c r="W289" s="28">
        <f>K289/Formato_Análises_Outros!$V$31</f>
        <v>0</v>
      </c>
      <c r="X289" s="1">
        <f t="shared" si="29"/>
        <v>4.9518647142831183E-2</v>
      </c>
    </row>
    <row r="290" spans="1:24" x14ac:dyDescent="0.25">
      <c r="A290" s="25" t="s">
        <v>137</v>
      </c>
      <c r="B290" s="33">
        <v>0</v>
      </c>
      <c r="C290" s="33">
        <f>IFERROR((VLOOKUP(A290,TAB_DIN_Outros!A$283:H$309,2,0)),0)</f>
        <v>171044.31710351488</v>
      </c>
      <c r="D290" s="33">
        <f>IFERROR((VLOOKUP(A290,TAB_DIN_Outros!A$283:H$309,3,0)),0)</f>
        <v>538461.66490918433</v>
      </c>
      <c r="E290" s="33">
        <v>0</v>
      </c>
      <c r="F290" s="33">
        <f>IFERROR((VLOOKUP(A290,TAB_DIN_Outros!A$283:H$309,4,0)),0)</f>
        <v>27503.997970252629</v>
      </c>
      <c r="G290" s="33">
        <f>IFERROR((VLOOKUP(A290,TAB_DIN_Outros!A$283:H$309,5,0)),0)</f>
        <v>1246.3022632128318</v>
      </c>
      <c r="H290" s="33">
        <f>IFERROR((VLOOKUP(A290,TAB_DIN_Outros!A$283:H$309,6,0)),0)</f>
        <v>0</v>
      </c>
      <c r="I290" s="33">
        <f>IFERROR((VLOOKUP(A290,TAB_DIN_Outros!A$283:H$309,7,0)),0)</f>
        <v>10695.877632050424</v>
      </c>
      <c r="J290" s="33">
        <f>IFERROR((VLOOKUP(A290,TAB_DIN_Outros!A$283:H$309,8,0)),0)</f>
        <v>0</v>
      </c>
      <c r="K290" s="33">
        <v>0</v>
      </c>
      <c r="L290" s="69">
        <f t="shared" si="28"/>
        <v>748952.15987821517</v>
      </c>
      <c r="M290" s="25" t="s">
        <v>137</v>
      </c>
      <c r="N290" s="28">
        <f>B290/Formato_Análises_Outros!$V$31</f>
        <v>0</v>
      </c>
      <c r="O290" s="28">
        <f>C290/Formato_Análises_Outros!$V$31</f>
        <v>2.6623201440671533E-4</v>
      </c>
      <c r="P290" s="28">
        <f>D290/Formato_Análises_Outros!$V$31</f>
        <v>8.3812041321903693E-4</v>
      </c>
      <c r="Q290" s="28">
        <f>E290/Formato_Análises_Outros!$V$31</f>
        <v>0</v>
      </c>
      <c r="R290" s="28">
        <f>F290/Formato_Análises_Outros!$V$31</f>
        <v>4.2810219642825505E-5</v>
      </c>
      <c r="S290" s="28">
        <f>G290/Formato_Análises_Outros!$V$31</f>
        <v>1.939880656157632E-6</v>
      </c>
      <c r="T290" s="28">
        <f>H290/Formato_Análises_Outros!$V$31</f>
        <v>0</v>
      </c>
      <c r="U290" s="28">
        <f>I290/Formato_Análises_Outros!$V$31</f>
        <v>1.6648229511800577E-5</v>
      </c>
      <c r="V290" s="28">
        <f>J290/Formato_Análises_Outros!$V$31</f>
        <v>0</v>
      </c>
      <c r="W290" s="28">
        <f>K290/Formato_Análises_Outros!$V$31</f>
        <v>0</v>
      </c>
      <c r="X290" s="1">
        <f t="shared" si="29"/>
        <v>1.1657507574365359E-3</v>
      </c>
    </row>
    <row r="291" spans="1:24" x14ac:dyDescent="0.25">
      <c r="A291" s="25" t="s">
        <v>181</v>
      </c>
      <c r="B291" s="33">
        <v>0</v>
      </c>
      <c r="C291" s="33">
        <f>IFERROR((VLOOKUP(A291,TAB_DIN_Outros!A$283:H$309,2,0)),0)</f>
        <v>224437.26287676627</v>
      </c>
      <c r="D291" s="33">
        <f>IFERROR((VLOOKUP(A291,TAB_DIN_Outros!A$283:H$309,3,0)),0)</f>
        <v>2492.6045264256636</v>
      </c>
      <c r="E291" s="33">
        <v>0</v>
      </c>
      <c r="F291" s="33">
        <f>IFERROR((VLOOKUP(A291,TAB_DIN_Outros!A$283:H$309,4,0)),0)</f>
        <v>168863.56169475004</v>
      </c>
      <c r="G291" s="33">
        <f>IFERROR((VLOOKUP(A291,TAB_DIN_Outros!A$283:H$309,5,0)),0)</f>
        <v>0</v>
      </c>
      <c r="H291" s="33">
        <f>IFERROR((VLOOKUP(A291,TAB_DIN_Outros!A$283:H$309,6,0)),0)</f>
        <v>0</v>
      </c>
      <c r="I291" s="33">
        <f>IFERROR((VLOOKUP(A291,TAB_DIN_Outros!A$283:H$309,7,0)),0)</f>
        <v>0</v>
      </c>
      <c r="J291" s="33">
        <f>IFERROR((VLOOKUP(A291,TAB_DIN_Outros!A$283:H$309,8,0)),0)</f>
        <v>0</v>
      </c>
      <c r="K291" s="33">
        <v>0</v>
      </c>
      <c r="L291" s="69">
        <f t="shared" si="28"/>
        <v>395793.42909794196</v>
      </c>
      <c r="M291" s="25" t="s">
        <v>181</v>
      </c>
      <c r="N291" s="28">
        <f>B291/Formato_Análises_Outros!$V$31</f>
        <v>0</v>
      </c>
      <c r="O291" s="28">
        <f>C291/Formato_Análises_Outros!$V$31</f>
        <v>3.4933861361467652E-4</v>
      </c>
      <c r="P291" s="28">
        <f>D291/Formato_Análises_Outros!$V$31</f>
        <v>3.8797613123152639E-6</v>
      </c>
      <c r="Q291" s="28">
        <f>E291/Formato_Análises_Outros!$V$31</f>
        <v>0</v>
      </c>
      <c r="R291" s="28">
        <f>F291/Formato_Análises_Outros!$V$31</f>
        <v>2.628376490443605E-4</v>
      </c>
      <c r="S291" s="28">
        <f>G291/Formato_Análises_Outros!$V$31</f>
        <v>0</v>
      </c>
      <c r="T291" s="28">
        <f>H291/Formato_Análises_Outros!$V$31</f>
        <v>0</v>
      </c>
      <c r="U291" s="28">
        <f>I291/Formato_Análises_Outros!$V$31</f>
        <v>0</v>
      </c>
      <c r="V291" s="28">
        <f>J291/Formato_Análises_Outros!$V$31</f>
        <v>0</v>
      </c>
      <c r="W291" s="28">
        <f>K291/Formato_Análises_Outros!$V$31</f>
        <v>0</v>
      </c>
      <c r="X291" s="1">
        <f t="shared" si="29"/>
        <v>6.1605602397135216E-4</v>
      </c>
    </row>
    <row r="292" spans="1:24" x14ac:dyDescent="0.25">
      <c r="A292" s="25" t="s">
        <v>148</v>
      </c>
      <c r="B292" s="33">
        <v>0</v>
      </c>
      <c r="C292" s="33">
        <f>IFERROR((VLOOKUP(A292,TAB_DIN_Outros!A$283:H$309,2,0)),0)</f>
        <v>1507650.4253389032</v>
      </c>
      <c r="D292" s="33">
        <f>IFERROR((VLOOKUP(A292,TAB_DIN_Outros!A$283:H$309,3,0)),0)</f>
        <v>28615199.536242787</v>
      </c>
      <c r="E292" s="33">
        <v>0</v>
      </c>
      <c r="F292" s="33">
        <f>IFERROR((VLOOKUP(A292,TAB_DIN_Outros!A$283:H$309,4,0)),0)</f>
        <v>1327658.7740770995</v>
      </c>
      <c r="G292" s="33">
        <f>IFERROR((VLOOKUP(A292,TAB_DIN_Outros!A$283:H$309,5,0)),0)</f>
        <v>42191.54430836135</v>
      </c>
      <c r="H292" s="33">
        <f>IFERROR((VLOOKUP(A292,TAB_DIN_Outros!A$283:H$309,6,0)),0)</f>
        <v>0</v>
      </c>
      <c r="I292" s="33">
        <f>IFERROR((VLOOKUP(A292,TAB_DIN_Outros!A$283:H$309,7,0)),0)</f>
        <v>1100599.7901971214</v>
      </c>
      <c r="J292" s="33">
        <f>IFERROR((VLOOKUP(A292,TAB_DIN_Outros!A$283:H$309,8,0)),0)</f>
        <v>0</v>
      </c>
      <c r="K292" s="33">
        <v>0</v>
      </c>
      <c r="L292" s="69">
        <f t="shared" si="28"/>
        <v>32593300.070164271</v>
      </c>
      <c r="M292" s="25" t="s">
        <v>148</v>
      </c>
      <c r="N292" s="28">
        <f>B292/Formato_Análises_Outros!$V$31</f>
        <v>0</v>
      </c>
      <c r="O292" s="28">
        <f>C292/Formato_Análises_Outros!$V$31</f>
        <v>2.3466714156670982E-3</v>
      </c>
      <c r="P292" s="28">
        <f>D292/Formato_Análises_Outros!$V$31</f>
        <v>4.4539814851454487E-2</v>
      </c>
      <c r="Q292" s="28">
        <f>E292/Formato_Análises_Outros!$V$31</f>
        <v>0</v>
      </c>
      <c r="R292" s="28">
        <f>F292/Formato_Análises_Outros!$V$31</f>
        <v>2.0665127953557296E-3</v>
      </c>
      <c r="S292" s="28">
        <f>G292/Formato_Análises_Outros!$V$31</f>
        <v>6.5671517314119522E-5</v>
      </c>
      <c r="T292" s="28">
        <f>H292/Formato_Análises_Outros!$V$31</f>
        <v>0</v>
      </c>
      <c r="U292" s="28">
        <f>I292/Formato_Análises_Outros!$V$31</f>
        <v>1.713093449474017E-3</v>
      </c>
      <c r="V292" s="28">
        <f>J292/Formato_Análises_Outros!$V$31</f>
        <v>0</v>
      </c>
      <c r="W292" s="28">
        <f>K292/Formato_Análises_Outros!$V$31</f>
        <v>0</v>
      </c>
      <c r="X292" s="1">
        <f t="shared" si="29"/>
        <v>5.0731764029265443E-2</v>
      </c>
    </row>
    <row r="293" spans="1:24" x14ac:dyDescent="0.25">
      <c r="A293" s="25" t="s">
        <v>177</v>
      </c>
      <c r="B293" s="33">
        <v>0</v>
      </c>
      <c r="C293" s="33">
        <f>IFERROR((VLOOKUP(A293,TAB_DIN_Outros!A$283:H$309,2,0)),0)</f>
        <v>2540212.3975144499</v>
      </c>
      <c r="D293" s="33">
        <f>IFERROR((VLOOKUP(A293,TAB_DIN_Outros!A$283:H$309,3,0)),0)</f>
        <v>48445075.454754658</v>
      </c>
      <c r="E293" s="33">
        <v>0</v>
      </c>
      <c r="F293" s="33">
        <f>IFERROR((VLOOKUP(A293,TAB_DIN_Outros!A$283:H$309,4,0)),0)</f>
        <v>5654874.9423235711</v>
      </c>
      <c r="G293" s="33">
        <f>IFERROR((VLOOKUP(A293,TAB_DIN_Outros!A$283:H$309,5,0)),0)</f>
        <v>66712.732823374143</v>
      </c>
      <c r="H293" s="33">
        <f>IFERROR((VLOOKUP(A293,TAB_DIN_Outros!A$283:H$309,6,0)),0)</f>
        <v>0</v>
      </c>
      <c r="I293" s="33">
        <f>IFERROR((VLOOKUP(A293,TAB_DIN_Outros!A$283:H$309,7,0)),0)</f>
        <v>1257010.1771266167</v>
      </c>
      <c r="J293" s="33">
        <f>IFERROR((VLOOKUP(A293,TAB_DIN_Outros!A$283:H$309,8,0)),0)</f>
        <v>0</v>
      </c>
      <c r="K293" s="33">
        <v>0</v>
      </c>
      <c r="L293" s="69">
        <f t="shared" si="28"/>
        <v>57963885.704542667</v>
      </c>
      <c r="M293" s="25" t="s">
        <v>177</v>
      </c>
      <c r="N293" s="28">
        <f>B293/Formato_Análises_Outros!$V$31</f>
        <v>0</v>
      </c>
      <c r="O293" s="28">
        <f>C293/Formato_Análises_Outros!$V$31</f>
        <v>3.9538633908655389E-3</v>
      </c>
      <c r="P293" s="28">
        <f>D293/Formato_Análises_Outros!$V$31</f>
        <v>7.540519465840595E-2</v>
      </c>
      <c r="Q293" s="28">
        <f>E293/Formato_Análises_Outros!$V$31</f>
        <v>0</v>
      </c>
      <c r="R293" s="28">
        <f>F293/Formato_Análises_Outros!$V$31</f>
        <v>8.8018635907192323E-3</v>
      </c>
      <c r="S293" s="28">
        <f>G293/Formato_Análises_Outros!$V$31</f>
        <v>1.0383896727416566E-4</v>
      </c>
      <c r="T293" s="28">
        <f>H293/Formato_Análises_Outros!$V$31</f>
        <v>0</v>
      </c>
      <c r="U293" s="28">
        <f>I293/Formato_Análises_Outros!$V$31</f>
        <v>1.9565476202499576E-3</v>
      </c>
      <c r="V293" s="28">
        <f>J293/Formato_Análises_Outros!$V$31</f>
        <v>0</v>
      </c>
      <c r="W293" s="28">
        <f>K293/Formato_Análises_Outros!$V$31</f>
        <v>0</v>
      </c>
      <c r="X293" s="1">
        <f t="shared" si="29"/>
        <v>9.0221308227514813E-2</v>
      </c>
    </row>
    <row r="294" spans="1:24" x14ac:dyDescent="0.25">
      <c r="A294" s="25" t="s">
        <v>159</v>
      </c>
      <c r="B294" s="33">
        <v>0</v>
      </c>
      <c r="C294" s="33">
        <f>IFERROR((VLOOKUP(A294,TAB_DIN_Outros!A$283:H$309,2,0)),0)</f>
        <v>364632.58989533002</v>
      </c>
      <c r="D294" s="33">
        <f>IFERROR((VLOOKUP(A294,TAB_DIN_Outros!A$283:H$309,3,0)),0)</f>
        <v>264801.48077637836</v>
      </c>
      <c r="E294" s="33">
        <v>0</v>
      </c>
      <c r="F294" s="33">
        <f>IFERROR((VLOOKUP(A294,TAB_DIN_Outros!A$283:H$309,4,0)),0)</f>
        <v>318577.39915026585</v>
      </c>
      <c r="G294" s="33">
        <f>IFERROR((VLOOKUP(A294,TAB_DIN_Outros!A$283:H$309,5,0)),0)</f>
        <v>0</v>
      </c>
      <c r="H294" s="33">
        <f>IFERROR((VLOOKUP(A294,TAB_DIN_Outros!A$283:H$309,6,0)),0)</f>
        <v>0</v>
      </c>
      <c r="I294" s="33">
        <f>IFERROR((VLOOKUP(A294,TAB_DIN_Outros!A$283:H$309,7,0)),0)</f>
        <v>358715.11611178744</v>
      </c>
      <c r="J294" s="33">
        <f>IFERROR((VLOOKUP(A294,TAB_DIN_Outros!A$283:H$309,8,0)),0)</f>
        <v>0</v>
      </c>
      <c r="K294" s="33">
        <v>0</v>
      </c>
      <c r="L294" s="69">
        <f t="shared" si="28"/>
        <v>1306726.5859337617</v>
      </c>
      <c r="M294" s="25" t="s">
        <v>159</v>
      </c>
      <c r="N294" s="28">
        <f>B294/Formato_Análises_Outros!$V$31</f>
        <v>0</v>
      </c>
      <c r="O294" s="28">
        <f>C294/Formato_Análises_Outros!$V$31</f>
        <v>5.6755389813635928E-4</v>
      </c>
      <c r="P294" s="28">
        <f>D294/Formato_Análises_Outros!$V$31</f>
        <v>4.1216588097639636E-4</v>
      </c>
      <c r="Q294" s="28">
        <f>E294/Formato_Análises_Outros!$V$31</f>
        <v>0</v>
      </c>
      <c r="R294" s="28">
        <f>F294/Formato_Análises_Outros!$V$31</f>
        <v>4.9586858047378265E-4</v>
      </c>
      <c r="S294" s="28">
        <f>G294/Formato_Análises_Outros!$V$31</f>
        <v>0</v>
      </c>
      <c r="T294" s="28">
        <f>H294/Formato_Análises_Outros!$V$31</f>
        <v>0</v>
      </c>
      <c r="U294" s="28">
        <f>I294/Formato_Análises_Outros!$V$31</f>
        <v>5.5834329709289975E-4</v>
      </c>
      <c r="V294" s="28">
        <f>J294/Formato_Análises_Outros!$V$31</f>
        <v>0</v>
      </c>
      <c r="W294" s="28">
        <f>K294/Formato_Análises_Outros!$V$31</f>
        <v>0</v>
      </c>
      <c r="X294" s="1">
        <f t="shared" si="29"/>
        <v>2.0339316566794375E-3</v>
      </c>
    </row>
    <row r="295" spans="1:24" x14ac:dyDescent="0.25">
      <c r="A295" s="25" t="s">
        <v>191</v>
      </c>
      <c r="B295" s="33">
        <v>0</v>
      </c>
      <c r="C295" s="33">
        <f>IFERROR((VLOOKUP(A295,TAB_DIN_Outros!A$283:H$309,2,0)),0)</f>
        <v>1006483.7264870903</v>
      </c>
      <c r="D295" s="33">
        <f>IFERROR((VLOOKUP(A295,TAB_DIN_Outros!A$283:H$309,3,0)),0)</f>
        <v>70555247.926181287</v>
      </c>
      <c r="E295" s="33">
        <v>0</v>
      </c>
      <c r="F295" s="33">
        <f>IFERROR((VLOOKUP(A295,TAB_DIN_Outros!A$283:H$309,4,0)),0)</f>
        <v>8963675.0520545617</v>
      </c>
      <c r="G295" s="33">
        <f>IFERROR((VLOOKUP(A295,TAB_DIN_Outros!A$283:H$309,5,0)),0)</f>
        <v>138269.52194107947</v>
      </c>
      <c r="H295" s="33">
        <f>IFERROR((VLOOKUP(A295,TAB_DIN_Outros!A$283:H$309,6,0)),0)</f>
        <v>0</v>
      </c>
      <c r="I295" s="33">
        <f>IFERROR((VLOOKUP(A295,TAB_DIN_Outros!A$283:H$309,7,0)),0)</f>
        <v>711886.97738122521</v>
      </c>
      <c r="J295" s="33">
        <f>IFERROR((VLOOKUP(A295,TAB_DIN_Outros!A$283:H$309,8,0)),0)</f>
        <v>0</v>
      </c>
      <c r="K295" s="33">
        <v>0</v>
      </c>
      <c r="L295" s="69">
        <f t="shared" si="28"/>
        <v>81375563.204045251</v>
      </c>
      <c r="M295" s="25" t="s">
        <v>191</v>
      </c>
      <c r="N295" s="28">
        <f>B295/Formato_Análises_Outros!$V$31</f>
        <v>0</v>
      </c>
      <c r="O295" s="28">
        <f>C295/Formato_Análises_Outros!$V$31</f>
        <v>1.5666009517759602E-3</v>
      </c>
      <c r="P295" s="28">
        <f>D295/Formato_Análises_Outros!$V$31</f>
        <v>0.10981987651179592</v>
      </c>
      <c r="Q295" s="28">
        <f>E295/Formato_Análises_Outros!$V$31</f>
        <v>0</v>
      </c>
      <c r="R295" s="28">
        <f>F295/Formato_Análises_Outros!$V$31</f>
        <v>1.3952040652431972E-2</v>
      </c>
      <c r="S295" s="28">
        <f>G295/Formato_Análises_Outros!$V$31</f>
        <v>2.1521775163771661E-4</v>
      </c>
      <c r="T295" s="28">
        <f>H295/Formato_Análises_Outros!$V$31</f>
        <v>0</v>
      </c>
      <c r="U295" s="28">
        <f>I295/Formato_Análises_Outros!$V$31</f>
        <v>1.1080584682822922E-3</v>
      </c>
      <c r="V295" s="28">
        <f>J295/Formato_Análises_Outros!$V$31</f>
        <v>0</v>
      </c>
      <c r="W295" s="28">
        <f>K295/Formato_Análises_Outros!$V$31</f>
        <v>0</v>
      </c>
      <c r="X295" s="1">
        <f t="shared" si="29"/>
        <v>0.12666179433592387</v>
      </c>
    </row>
    <row r="296" spans="1:24" x14ac:dyDescent="0.25">
      <c r="A296" s="25" t="s">
        <v>194</v>
      </c>
      <c r="B296" s="33">
        <v>0</v>
      </c>
      <c r="C296" s="33">
        <f>IFERROR((VLOOKUP(A296,TAB_DIN_Outros!A$283:H$309,2,0)),0)</f>
        <v>2285322.2476425329</v>
      </c>
      <c r="D296" s="33">
        <f>IFERROR((VLOOKUP(A296,TAB_DIN_Outros!A$283:H$309,3,0)),0)</f>
        <v>54529241.892450102</v>
      </c>
      <c r="E296" s="33">
        <v>0</v>
      </c>
      <c r="F296" s="33">
        <f>IFERROR((VLOOKUP(A296,TAB_DIN_Outros!A$283:H$309,4,0)),0)</f>
        <v>174704599.61824271</v>
      </c>
      <c r="G296" s="33">
        <f>IFERROR((VLOOKUP(A296,TAB_DIN_Outros!A$283:H$309,5,0)),0)</f>
        <v>341786.63295624248</v>
      </c>
      <c r="H296" s="33">
        <f>IFERROR((VLOOKUP(A296,TAB_DIN_Outros!A$283:H$309,6,0)),0)</f>
        <v>200082.3938911726</v>
      </c>
      <c r="I296" s="33">
        <f>IFERROR((VLOOKUP(A296,TAB_DIN_Outros!A$283:H$309,7,0)),0)</f>
        <v>3133107.5994631853</v>
      </c>
      <c r="J296" s="33">
        <f>IFERROR((VLOOKUP(A296,TAB_DIN_Outros!A$283:H$309,8,0)),0)</f>
        <v>183170.32384708346</v>
      </c>
      <c r="K296" s="33">
        <v>0</v>
      </c>
      <c r="L296" s="69">
        <f t="shared" si="28"/>
        <v>235377310.70849305</v>
      </c>
      <c r="M296" s="25" t="s">
        <v>194</v>
      </c>
      <c r="N296" s="28">
        <f>B296/Formato_Análises_Outros!$V$31</f>
        <v>0</v>
      </c>
      <c r="O296" s="28">
        <f>C296/Formato_Análises_Outros!$V$31</f>
        <v>3.5571245853794637E-3</v>
      </c>
      <c r="P296" s="28">
        <f>D296/Formato_Análises_Outros!$V$31</f>
        <v>8.4875254313840715E-2</v>
      </c>
      <c r="Q296" s="28">
        <f>E296/Formato_Análises_Outros!$V$31</f>
        <v>0</v>
      </c>
      <c r="R296" s="28">
        <f>F296/Formato_Análises_Outros!$V$31</f>
        <v>0.27192927698576913</v>
      </c>
      <c r="S296" s="28">
        <f>G296/Formato_Análises_Outros!$V$31</f>
        <v>5.3199396115662686E-4</v>
      </c>
      <c r="T296" s="28">
        <f>H296/Formato_Análises_Outros!$V$31</f>
        <v>3.1143004149460931E-4</v>
      </c>
      <c r="U296" s="28">
        <f>I296/Formato_Análises_Outros!$V$31</f>
        <v>4.8767100929360896E-3</v>
      </c>
      <c r="V296" s="28">
        <f>J296/Formato_Análises_Outros!$V$31</f>
        <v>2.8510625271359758E-4</v>
      </c>
      <c r="W296" s="28">
        <f>K296/Formato_Análises_Outros!$V$31</f>
        <v>0</v>
      </c>
      <c r="X296" s="1">
        <f t="shared" si="29"/>
        <v>0.36636689623329022</v>
      </c>
    </row>
    <row r="297" spans="1:24" x14ac:dyDescent="0.25">
      <c r="A297" s="25" t="s">
        <v>185</v>
      </c>
      <c r="B297" s="33">
        <v>0</v>
      </c>
      <c r="C297" s="33">
        <f>IFERROR((VLOOKUP(A297,TAB_DIN_Outros!A$283:H$309,2,0)),0)</f>
        <v>1015060.1243264779</v>
      </c>
      <c r="D297" s="33">
        <f>IFERROR((VLOOKUP(A297,TAB_DIN_Outros!A$283:H$309,3,0)),0)</f>
        <v>2228101.7642777814</v>
      </c>
      <c r="E297" s="33">
        <v>0</v>
      </c>
      <c r="F297" s="33">
        <f>IFERROR((VLOOKUP(A297,TAB_DIN_Outros!A$283:H$309,4,0)),0)</f>
        <v>4709540.9980837572</v>
      </c>
      <c r="G297" s="33">
        <f>IFERROR((VLOOKUP(A297,TAB_DIN_Outros!A$283:H$309,5,0)),0)</f>
        <v>451581.59493631445</v>
      </c>
      <c r="H297" s="33">
        <f>IFERROR((VLOOKUP(A297,TAB_DIN_Outros!A$283:H$309,6,0)),0)</f>
        <v>0</v>
      </c>
      <c r="I297" s="33">
        <f>IFERROR((VLOOKUP(A297,TAB_DIN_Outros!A$283:H$309,7,0)),0)</f>
        <v>1484563.7427651302</v>
      </c>
      <c r="J297" s="33">
        <f>IFERROR((VLOOKUP(A297,TAB_DIN_Outros!A$283:H$309,8,0)),0)</f>
        <v>0</v>
      </c>
      <c r="K297" s="33">
        <v>0</v>
      </c>
      <c r="L297" s="69">
        <f t="shared" si="28"/>
        <v>9888848.2243894618</v>
      </c>
      <c r="M297" s="25" t="s">
        <v>185</v>
      </c>
      <c r="N297" s="28">
        <f>B297/Formato_Análises_Outros!$V$31</f>
        <v>0</v>
      </c>
      <c r="O297" s="28">
        <f>C297/Formato_Análises_Outros!$V$31</f>
        <v>1.5799501919717142E-3</v>
      </c>
      <c r="P297" s="28">
        <f>D297/Formato_Análises_Outros!$V$31</f>
        <v>3.4680603895646195E-3</v>
      </c>
      <c r="Q297" s="28">
        <f>E297/Formato_Análises_Outros!$V$31</f>
        <v>0</v>
      </c>
      <c r="R297" s="28">
        <f>F297/Formato_Análises_Outros!$V$31</f>
        <v>7.3304428237276151E-3</v>
      </c>
      <c r="S297" s="28">
        <f>G297/Formato_Análises_Outros!$V$31</f>
        <v>7.0289080470374641E-4</v>
      </c>
      <c r="T297" s="28">
        <f>H297/Formato_Análises_Outros!$V$31</f>
        <v>0</v>
      </c>
      <c r="U297" s="28">
        <f>I297/Formato_Análises_Outros!$V$31</f>
        <v>2.3107367870768706E-3</v>
      </c>
      <c r="V297" s="28">
        <f>J297/Formato_Análises_Outros!$V$31</f>
        <v>0</v>
      </c>
      <c r="W297" s="28">
        <f>K297/Formato_Análises_Outros!$V$31</f>
        <v>0</v>
      </c>
      <c r="X297" s="1">
        <f t="shared" si="29"/>
        <v>1.5392080997044564E-2</v>
      </c>
    </row>
    <row r="298" spans="1:24" x14ac:dyDescent="0.25">
      <c r="A298" s="25" t="s">
        <v>200</v>
      </c>
      <c r="B298" s="33">
        <v>0</v>
      </c>
      <c r="C298" s="33">
        <f>IFERROR((VLOOKUP(A298,TAB_DIN_Outros!A$283:H$309,2,0)),0)</f>
        <v>1404863.8619504715</v>
      </c>
      <c r="D298" s="33">
        <f>IFERROR((VLOOKUP(A298,TAB_DIN_Outros!A$283:H$309,3,0)),0)</f>
        <v>33087799.763142724</v>
      </c>
      <c r="E298" s="33">
        <v>0</v>
      </c>
      <c r="F298" s="33">
        <f>IFERROR((VLOOKUP(A298,TAB_DIN_Outros!A$283:H$309,4,0)),0)</f>
        <v>2254221.5898485929</v>
      </c>
      <c r="G298" s="33">
        <f>IFERROR((VLOOKUP(A298,TAB_DIN_Outros!A$283:H$309,5,0)),0)</f>
        <v>26105.600874215754</v>
      </c>
      <c r="H298" s="33">
        <f>IFERROR((VLOOKUP(A298,TAB_DIN_Outros!A$283:H$309,6,0)),0)</f>
        <v>0</v>
      </c>
      <c r="I298" s="33">
        <f>IFERROR((VLOOKUP(A298,TAB_DIN_Outros!A$283:H$309,7,0)),0)</f>
        <v>179199.44508220252</v>
      </c>
      <c r="J298" s="33">
        <f>IFERROR((VLOOKUP(A298,TAB_DIN_Outros!A$283:H$309,8,0)),0)</f>
        <v>0</v>
      </c>
      <c r="K298" s="33">
        <v>0</v>
      </c>
      <c r="L298" s="69">
        <f t="shared" si="28"/>
        <v>36952190.260898203</v>
      </c>
      <c r="M298" s="25" t="s">
        <v>200</v>
      </c>
      <c r="N298" s="28">
        <f>B298/Formato_Análises_Outros!$V$31</f>
        <v>0</v>
      </c>
      <c r="O298" s="28">
        <f>C298/Formato_Análises_Outros!$V$31</f>
        <v>2.1866832074164582E-3</v>
      </c>
      <c r="P298" s="28">
        <f>D298/Formato_Análises_Outros!$V$31</f>
        <v>5.1501457238689541E-2</v>
      </c>
      <c r="Q298" s="28">
        <f>E298/Formato_Análises_Outros!$V$31</f>
        <v>0</v>
      </c>
      <c r="R298" s="28">
        <f>F298/Formato_Análises_Outros!$V$31</f>
        <v>3.5087161324470952E-3</v>
      </c>
      <c r="S298" s="28">
        <f>G298/Formato_Análises_Outros!$V$31</f>
        <v>4.0633602014581905E-5</v>
      </c>
      <c r="T298" s="28">
        <f>H298/Formato_Análises_Outros!$V$31</f>
        <v>0</v>
      </c>
      <c r="U298" s="28">
        <f>I298/Formato_Análises_Outros!$V$31</f>
        <v>2.7892554428410148E-4</v>
      </c>
      <c r="V298" s="28">
        <f>J298/Formato_Análises_Outros!$V$31</f>
        <v>0</v>
      </c>
      <c r="W298" s="28">
        <f>K298/Formato_Análises_Outros!$V$31</f>
        <v>0</v>
      </c>
      <c r="X298" s="1">
        <f t="shared" si="29"/>
        <v>5.7516415724851756E-2</v>
      </c>
    </row>
    <row r="299" spans="1:24" x14ac:dyDescent="0.25">
      <c r="A299" s="25" t="s">
        <v>198</v>
      </c>
      <c r="B299" s="33">
        <v>0</v>
      </c>
      <c r="C299" s="33">
        <f>IFERROR((VLOOKUP(A299,TAB_DIN_Outros!A$283:H$309,2,0)),0)</f>
        <v>1614877.2824798524</v>
      </c>
      <c r="D299" s="33">
        <f>IFERROR((VLOOKUP(A299,TAB_DIN_Outros!A$283:H$309,3,0)),0)</f>
        <v>31584299.666587286</v>
      </c>
      <c r="E299" s="33">
        <v>0</v>
      </c>
      <c r="F299" s="33">
        <f>IFERROR((VLOOKUP(A299,TAB_DIN_Outros!A$283:H$309,4,0)),0)</f>
        <v>5756299.2174611688</v>
      </c>
      <c r="G299" s="33">
        <f>IFERROR((VLOOKUP(A299,TAB_DIN_Outros!A$283:H$309,5,0)),0)</f>
        <v>29975.812555500903</v>
      </c>
      <c r="H299" s="33">
        <f>IFERROR((VLOOKUP(A299,TAB_DIN_Outros!A$283:H$309,6,0)),0)</f>
        <v>0</v>
      </c>
      <c r="I299" s="33">
        <f>IFERROR((VLOOKUP(A299,TAB_DIN_Outros!A$283:H$309,7,0)),0)</f>
        <v>735965.01188693056</v>
      </c>
      <c r="J299" s="33">
        <f>IFERROR((VLOOKUP(A299,TAB_DIN_Outros!A$283:H$309,8,0)),0)</f>
        <v>173147.38378472213</v>
      </c>
      <c r="K299" s="33">
        <v>0</v>
      </c>
      <c r="L299" s="69">
        <f t="shared" si="28"/>
        <v>39894564.374755457</v>
      </c>
      <c r="M299" s="25" t="s">
        <v>198</v>
      </c>
      <c r="N299" s="28">
        <f>B299/Formato_Análises_Outros!$V$31</f>
        <v>0</v>
      </c>
      <c r="O299" s="28">
        <f>C299/Formato_Análises_Outros!$V$31</f>
        <v>2.5135709809877014E-3</v>
      </c>
      <c r="P299" s="28">
        <f>D299/Formato_Análises_Outros!$V$31</f>
        <v>4.9161245847016123E-2</v>
      </c>
      <c r="Q299" s="28">
        <f>E299/Formato_Análises_Outros!$V$31</f>
        <v>0</v>
      </c>
      <c r="R299" s="28">
        <f>F299/Formato_Análises_Outros!$V$31</f>
        <v>8.9597313850832035E-3</v>
      </c>
      <c r="S299" s="28">
        <f>G299/Formato_Análises_Outros!$V$31</f>
        <v>4.66576212251434E-5</v>
      </c>
      <c r="T299" s="28">
        <f>H299/Formato_Análises_Outros!$V$31</f>
        <v>0</v>
      </c>
      <c r="U299" s="28">
        <f>I299/Formato_Análises_Outros!$V$31</f>
        <v>1.1455361450502894E-3</v>
      </c>
      <c r="V299" s="28">
        <f>J299/Formato_Análises_Outros!$V$31</f>
        <v>2.6950545656750105E-4</v>
      </c>
      <c r="W299" s="28">
        <f>K299/Formato_Análises_Outros!$V$31</f>
        <v>0</v>
      </c>
      <c r="X299" s="1">
        <f t="shared" si="29"/>
        <v>6.2096247435929945E-2</v>
      </c>
    </row>
    <row r="300" spans="1:24" x14ac:dyDescent="0.25">
      <c r="A300" s="25" t="s">
        <v>173</v>
      </c>
      <c r="B300" s="33">
        <v>0</v>
      </c>
      <c r="C300" s="33">
        <f>IFERROR((VLOOKUP(A300,TAB_DIN_Outros!A$283:H$309,2,0)),0)</f>
        <v>102259.15540698438</v>
      </c>
      <c r="D300" s="33">
        <f>IFERROR((VLOOKUP(A300,TAB_DIN_Outros!A$283:H$309,3,0)),0)</f>
        <v>28014165.619426817</v>
      </c>
      <c r="E300" s="33">
        <v>0</v>
      </c>
      <c r="F300" s="33">
        <f>IFERROR((VLOOKUP(A300,TAB_DIN_Outros!A$283:H$309,4,0)),0)</f>
        <v>555157.08188205655</v>
      </c>
      <c r="G300" s="33">
        <f>IFERROR((VLOOKUP(A300,TAB_DIN_Outros!A$283:H$309,5,0)),0)</f>
        <v>0</v>
      </c>
      <c r="H300" s="33">
        <f>IFERROR((VLOOKUP(A300,TAB_DIN_Outros!A$283:H$309,6,0)),0)</f>
        <v>0</v>
      </c>
      <c r="I300" s="33">
        <f>IFERROR((VLOOKUP(A300,TAB_DIN_Outros!A$283:H$309,7,0)),0)</f>
        <v>234471.14501343147</v>
      </c>
      <c r="J300" s="33">
        <f>IFERROR((VLOOKUP(A300,TAB_DIN_Outros!A$283:H$309,8,0)),0)</f>
        <v>0</v>
      </c>
      <c r="K300" s="33">
        <v>0</v>
      </c>
      <c r="L300" s="69">
        <f t="shared" si="28"/>
        <v>28906053.001729291</v>
      </c>
      <c r="M300" s="25" t="s">
        <v>173</v>
      </c>
      <c r="N300" s="28">
        <f>B300/Formato_Análises_Outros!$V$31</f>
        <v>0</v>
      </c>
      <c r="O300" s="28">
        <f>C300/Formato_Análises_Outros!$V$31</f>
        <v>1.5916729299491795E-4</v>
      </c>
      <c r="P300" s="28">
        <f>D300/Formato_Análises_Outros!$V$31</f>
        <v>4.3604300166661808E-2</v>
      </c>
      <c r="Q300" s="28">
        <f>E300/Formato_Análises_Outros!$V$31</f>
        <v>0</v>
      </c>
      <c r="R300" s="28">
        <f>F300/Formato_Análises_Outros!$V$31</f>
        <v>8.6410697955060253E-4</v>
      </c>
      <c r="S300" s="28">
        <f>G300/Formato_Análises_Outros!$V$31</f>
        <v>0</v>
      </c>
      <c r="T300" s="28">
        <f>H300/Formato_Análises_Outros!$V$31</f>
        <v>0</v>
      </c>
      <c r="U300" s="28">
        <f>I300/Formato_Análises_Outros!$V$31</f>
        <v>3.649564411976137E-4</v>
      </c>
      <c r="V300" s="28">
        <f>J300/Formato_Análises_Outros!$V$31</f>
        <v>0</v>
      </c>
      <c r="W300" s="28">
        <f>K300/Formato_Análises_Outros!$V$31</f>
        <v>0</v>
      </c>
      <c r="X300" s="1">
        <f t="shared" si="29"/>
        <v>4.4992530880404939E-2</v>
      </c>
    </row>
    <row r="301" spans="1:24" x14ac:dyDescent="0.25">
      <c r="A301" s="25" t="s">
        <v>169</v>
      </c>
      <c r="B301" s="33">
        <v>0</v>
      </c>
      <c r="C301" s="33">
        <f>IFERROR((VLOOKUP(A301,TAB_DIN_Outros!A$283:H$309,2,0)),0)</f>
        <v>563741.13917345658</v>
      </c>
      <c r="D301" s="33">
        <f>IFERROR((VLOOKUP(A301,TAB_DIN_Outros!A$283:H$309,3,0)),0)</f>
        <v>793160.32848078304</v>
      </c>
      <c r="E301" s="33">
        <v>0</v>
      </c>
      <c r="F301" s="33">
        <f>IFERROR((VLOOKUP(A301,TAB_DIN_Outros!A$283:H$309,4,0)),0)</f>
        <v>560465.08212687261</v>
      </c>
      <c r="G301" s="33">
        <f>IFERROR((VLOOKUP(A301,TAB_DIN_Outros!A$283:H$309,5,0)),0)</f>
        <v>0</v>
      </c>
      <c r="H301" s="33">
        <f>IFERROR((VLOOKUP(A301,TAB_DIN_Outros!A$283:H$309,6,0)),0)</f>
        <v>0</v>
      </c>
      <c r="I301" s="33">
        <f>IFERROR((VLOOKUP(A301,TAB_DIN_Outros!A$283:H$309,7,0)),0)</f>
        <v>360888.21206853958</v>
      </c>
      <c r="J301" s="33">
        <f>IFERROR((VLOOKUP(A301,TAB_DIN_Outros!A$283:H$309,8,0)),0)</f>
        <v>0</v>
      </c>
      <c r="K301" s="33">
        <v>0</v>
      </c>
      <c r="L301" s="69">
        <f t="shared" si="28"/>
        <v>2278254.761849652</v>
      </c>
      <c r="M301" s="25" t="s">
        <v>169</v>
      </c>
      <c r="N301" s="28">
        <f>B301/Formato_Análises_Outros!$V$31</f>
        <v>0</v>
      </c>
      <c r="O301" s="28">
        <f>C301/Formato_Análises_Outros!$V$31</f>
        <v>8.7746814175214481E-4</v>
      </c>
      <c r="P301" s="28">
        <f>D301/Formato_Análises_Outros!$V$31</f>
        <v>1.2345611685603997E-3</v>
      </c>
      <c r="Q301" s="28">
        <f>E301/Formato_Análises_Outros!$V$31</f>
        <v>0</v>
      </c>
      <c r="R301" s="28">
        <f>F301/Formato_Análises_Outros!$V$31</f>
        <v>8.7236892956203433E-4</v>
      </c>
      <c r="S301" s="28">
        <f>G301/Formato_Análises_Outros!$V$31</f>
        <v>0</v>
      </c>
      <c r="T301" s="28">
        <f>H301/Formato_Análises_Outros!$V$31</f>
        <v>0</v>
      </c>
      <c r="U301" s="28">
        <f>I301/Formato_Análises_Outros!$V$31</f>
        <v>5.6172574044946607E-4</v>
      </c>
      <c r="V301" s="28">
        <f>J301/Formato_Análises_Outros!$V$31</f>
        <v>0</v>
      </c>
      <c r="W301" s="28">
        <f>K301/Formato_Análises_Outros!$V$31</f>
        <v>0</v>
      </c>
      <c r="X301" s="1">
        <f t="shared" si="29"/>
        <v>3.5461239803240446E-3</v>
      </c>
    </row>
    <row r="302" spans="1:24" x14ac:dyDescent="0.25">
      <c r="A302" s="25" t="s">
        <v>163</v>
      </c>
      <c r="B302" s="33">
        <v>0</v>
      </c>
      <c r="C302" s="33">
        <f>IFERROR((VLOOKUP(A302,TAB_DIN_Outros!A$283:H$309,2,0)),0)</f>
        <v>431796.13618002436</v>
      </c>
      <c r="D302" s="33">
        <f>IFERROR((VLOOKUP(A302,TAB_DIN_Outros!A$283:H$309,3,0)),0)</f>
        <v>1172981.6117173401</v>
      </c>
      <c r="E302" s="33">
        <v>0</v>
      </c>
      <c r="F302" s="33">
        <f>IFERROR((VLOOKUP(A302,TAB_DIN_Outros!A$283:H$309,4,0)),0)</f>
        <v>1341415.1498919469</v>
      </c>
      <c r="G302" s="33">
        <f>IFERROR((VLOOKUP(A302,TAB_DIN_Outros!A$283:H$309,5,0)),0)</f>
        <v>41272.410066834767</v>
      </c>
      <c r="H302" s="33">
        <f>IFERROR((VLOOKUP(A302,TAB_DIN_Outros!A$283:H$309,6,0)),0)</f>
        <v>0</v>
      </c>
      <c r="I302" s="33">
        <f>IFERROR((VLOOKUP(A302,TAB_DIN_Outros!A$283:H$309,7,0)),0)</f>
        <v>413271.20438354212</v>
      </c>
      <c r="J302" s="33">
        <f>IFERROR((VLOOKUP(A302,TAB_DIN_Outros!A$283:H$309,8,0)),0)</f>
        <v>0</v>
      </c>
      <c r="K302" s="33">
        <v>0</v>
      </c>
      <c r="L302" s="69">
        <f t="shared" si="28"/>
        <v>3400736.5122396885</v>
      </c>
      <c r="M302" s="25" t="s">
        <v>163</v>
      </c>
      <c r="N302" s="28">
        <f>B302/Formato_Análises_Outros!$V$31</f>
        <v>0</v>
      </c>
      <c r="O302" s="28">
        <f>C302/Formato_Análises_Outros!$V$31</f>
        <v>6.720945606083625E-4</v>
      </c>
      <c r="P302" s="28">
        <f>D302/Formato_Análises_Outros!$V$31</f>
        <v>1.8257564041753581E-3</v>
      </c>
      <c r="Q302" s="28">
        <f>E302/Formato_Análises_Outros!$V$31</f>
        <v>0</v>
      </c>
      <c r="R302" s="28">
        <f>F302/Formato_Análises_Outros!$V$31</f>
        <v>2.087924717751878E-3</v>
      </c>
      <c r="S302" s="28">
        <f>G302/Formato_Análises_Outros!$V$31</f>
        <v>6.4240876619499316E-5</v>
      </c>
      <c r="T302" s="28">
        <f>H302/Formato_Análises_Outros!$V$31</f>
        <v>0</v>
      </c>
      <c r="U302" s="28">
        <f>I302/Formato_Análises_Outros!$V$31</f>
        <v>6.4326033803702913E-4</v>
      </c>
      <c r="V302" s="28">
        <f>J302/Formato_Análises_Outros!$V$31</f>
        <v>0</v>
      </c>
      <c r="W302" s="28">
        <f>K302/Formato_Análises_Outros!$V$31</f>
        <v>0</v>
      </c>
      <c r="X302" s="1">
        <f t="shared" si="29"/>
        <v>5.2932768971921266E-3</v>
      </c>
    </row>
    <row r="303" spans="1:24" x14ac:dyDescent="0.25">
      <c r="A303" s="25" t="s">
        <v>155</v>
      </c>
      <c r="B303" s="33">
        <v>0</v>
      </c>
      <c r="C303" s="33">
        <f>IFERROR((VLOOKUP(A303,TAB_DIN_Outros!A$283:H$309,2,0)),0)</f>
        <v>197118.18596224938</v>
      </c>
      <c r="D303" s="33">
        <f>IFERROR((VLOOKUP(A303,TAB_DIN_Outros!A$283:H$309,3,0)),0)</f>
        <v>1328565.8720368915</v>
      </c>
      <c r="E303" s="33">
        <v>0</v>
      </c>
      <c r="F303" s="33">
        <f>IFERROR((VLOOKUP(A303,TAB_DIN_Outros!A$283:H$309,4,0)),0)</f>
        <v>859945.27899456292</v>
      </c>
      <c r="G303" s="33">
        <f>IFERROR((VLOOKUP(A303,TAB_DIN_Outros!A$283:H$309,5,0)),0)</f>
        <v>0</v>
      </c>
      <c r="H303" s="33">
        <f>IFERROR((VLOOKUP(A303,TAB_DIN_Outros!A$283:H$309,6,0)),0)</f>
        <v>0</v>
      </c>
      <c r="I303" s="33">
        <f>IFERROR((VLOOKUP(A303,TAB_DIN_Outros!A$283:H$309,7,0)),0)</f>
        <v>118113.12686588756</v>
      </c>
      <c r="J303" s="33">
        <f>IFERROR((VLOOKUP(A303,TAB_DIN_Outros!A$283:H$309,8,0)),0)</f>
        <v>0</v>
      </c>
      <c r="K303" s="33">
        <v>0</v>
      </c>
      <c r="L303" s="69">
        <f t="shared" si="28"/>
        <v>2503742.4638595912</v>
      </c>
      <c r="M303" s="25" t="s">
        <v>155</v>
      </c>
      <c r="N303" s="28">
        <f>B303/Formato_Análises_Outros!$V$31</f>
        <v>0</v>
      </c>
      <c r="O303" s="28">
        <f>C303/Formato_Análises_Outros!$V$31</f>
        <v>3.0681622525445919E-4</v>
      </c>
      <c r="P303" s="28">
        <f>D303/Formato_Análises_Outros!$V$31</f>
        <v>2.0679247014698246E-3</v>
      </c>
      <c r="Q303" s="28">
        <f>E303/Formato_Análises_Outros!$V$31</f>
        <v>0</v>
      </c>
      <c r="R303" s="28">
        <f>F303/Formato_Análises_Outros!$V$31</f>
        <v>1.3385125433177142E-3</v>
      </c>
      <c r="S303" s="28">
        <f>G303/Formato_Análises_Outros!$V$31</f>
        <v>0</v>
      </c>
      <c r="T303" s="28">
        <f>H303/Formato_Análises_Outros!$V$31</f>
        <v>0</v>
      </c>
      <c r="U303" s="28">
        <f>I303/Formato_Análises_Outros!$V$31</f>
        <v>1.8384414183343238E-4</v>
      </c>
      <c r="V303" s="28">
        <f>J303/Formato_Análises_Outros!$V$31</f>
        <v>0</v>
      </c>
      <c r="W303" s="28">
        <f>K303/Formato_Análises_Outros!$V$31</f>
        <v>0</v>
      </c>
      <c r="X303" s="1">
        <f t="shared" si="29"/>
        <v>3.8970976118754292E-3</v>
      </c>
    </row>
    <row r="304" spans="1:24" x14ac:dyDescent="0.25">
      <c r="A304" s="1" t="s">
        <v>223</v>
      </c>
      <c r="B304" s="29">
        <f>SUM(B277:B303)</f>
        <v>0</v>
      </c>
      <c r="C304" s="29">
        <f t="shared" ref="C304:K304" si="30">SUM(C277:C303)</f>
        <v>16433862.005541746</v>
      </c>
      <c r="D304" s="29">
        <f t="shared" si="30"/>
        <v>393562828.1638931</v>
      </c>
      <c r="E304" s="29">
        <f t="shared" si="30"/>
        <v>0</v>
      </c>
      <c r="F304" s="29">
        <f t="shared" si="30"/>
        <v>217852151.86432737</v>
      </c>
      <c r="G304" s="29">
        <f t="shared" si="30"/>
        <v>1211465.9812515443</v>
      </c>
      <c r="H304" s="29">
        <f t="shared" si="30"/>
        <v>200082.3938911726</v>
      </c>
      <c r="I304" s="29">
        <f t="shared" si="30"/>
        <v>12846661.605089502</v>
      </c>
      <c r="J304" s="29">
        <f>SUM(J277:J303)</f>
        <v>356317.70763180556</v>
      </c>
      <c r="K304" s="29">
        <f t="shared" si="30"/>
        <v>0</v>
      </c>
      <c r="L304" s="69">
        <f t="shared" si="28"/>
        <v>642463369.7216264</v>
      </c>
      <c r="M304" s="25" t="s">
        <v>223</v>
      </c>
      <c r="N304" s="28">
        <f>B304/Formato_Análises_Outros!$V$31</f>
        <v>0</v>
      </c>
      <c r="O304" s="28">
        <f>C304/Formato_Análises_Outros!$V$31</f>
        <v>2.557945367789979E-2</v>
      </c>
      <c r="P304" s="28">
        <f>D304/Formato_Análises_Outros!$V$31</f>
        <v>0.61258407360161315</v>
      </c>
      <c r="Q304" s="28">
        <f>E304/Formato_Análises_Outros!$V$31</f>
        <v>0</v>
      </c>
      <c r="R304" s="28">
        <f>F304/Formato_Análises_Outros!$V$31</f>
        <v>0.33908882923351846</v>
      </c>
      <c r="S304" s="28">
        <f>G304/Formato_Análises_Outros!$V$31</f>
        <v>1.8856576706878429E-3</v>
      </c>
      <c r="T304" s="28">
        <f>H304/Formato_Análises_Outros!$V$31</f>
        <v>3.1143004149460931E-4</v>
      </c>
      <c r="U304" s="28">
        <f>I304/Formato_Análises_Outros!$V$31</f>
        <v>1.9995944065505006E-2</v>
      </c>
      <c r="V304" s="28">
        <f>J304/Formato_Análises_Outros!$V$31</f>
        <v>5.5461170928109858E-4</v>
      </c>
      <c r="W304" s="28">
        <f>K304/Formato_Análises_Outros!$V$31</f>
        <v>0</v>
      </c>
      <c r="X304" s="1">
        <f t="shared" si="29"/>
        <v>1</v>
      </c>
    </row>
    <row r="309" spans="1:24" x14ac:dyDescent="0.25">
      <c r="A309" s="2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N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</row>
    <row r="310" spans="1:24" x14ac:dyDescent="0.25">
      <c r="A310" s="25"/>
      <c r="B310" s="25" t="s">
        <v>224</v>
      </c>
      <c r="C310" s="25" t="s">
        <v>228</v>
      </c>
      <c r="D310" s="25" t="s">
        <v>15</v>
      </c>
      <c r="E310" s="25" t="s">
        <v>229</v>
      </c>
      <c r="F310" s="25" t="s">
        <v>226</v>
      </c>
      <c r="G310" s="25" t="s">
        <v>227</v>
      </c>
      <c r="H310" s="25" t="s">
        <v>131</v>
      </c>
      <c r="I310" s="25" t="s">
        <v>130</v>
      </c>
      <c r="J310" s="25" t="s">
        <v>129</v>
      </c>
      <c r="K310" s="25" t="s">
        <v>230</v>
      </c>
      <c r="L310" s="25" t="s">
        <v>404</v>
      </c>
      <c r="N310" s="25" t="s">
        <v>224</v>
      </c>
      <c r="O310" s="25" t="s">
        <v>228</v>
      </c>
      <c r="P310" s="25" t="s">
        <v>15</v>
      </c>
      <c r="Q310" s="25" t="s">
        <v>229</v>
      </c>
      <c r="R310" s="25" t="s">
        <v>226</v>
      </c>
      <c r="S310" s="25" t="s">
        <v>227</v>
      </c>
      <c r="T310" s="25" t="s">
        <v>131</v>
      </c>
      <c r="U310" s="25" t="s">
        <v>130</v>
      </c>
      <c r="V310" s="25" t="s">
        <v>129</v>
      </c>
      <c r="W310" s="25" t="s">
        <v>230</v>
      </c>
    </row>
    <row r="311" spans="1:24" x14ac:dyDescent="0.25">
      <c r="A311" s="25" t="s">
        <v>132</v>
      </c>
      <c r="B311" s="33">
        <v>0</v>
      </c>
      <c r="C311" s="33">
        <f>IFERROR((VLOOKUP(A311,TAB_DIN_Outros!A$374:J$400,2,0)),0)</f>
        <v>9345.5669074690632</v>
      </c>
      <c r="D311" s="33">
        <f>IFERROR((VLOOKUP(A311,TAB_DIN_Outros!A$374:J$400,3,0)),0)</f>
        <v>149752.46642377033</v>
      </c>
      <c r="E311" s="33">
        <v>0</v>
      </c>
      <c r="F311" s="33">
        <f>IFERROR((VLOOKUP(A311,TAB_DIN_Outros!A$374:J$400,4,0)),0)</f>
        <v>235331.62829323451</v>
      </c>
      <c r="G311" s="33">
        <f>IFERROR((VLOOKUP(A311,TAB_DIN_Outros!A$374:J$400,5,0)),0)</f>
        <v>0</v>
      </c>
      <c r="H311" s="33">
        <f>IFERROR((VLOOKUP(A311,TAB_DIN_Outros!A$374:J$400,6,0)),0)</f>
        <v>0</v>
      </c>
      <c r="I311" s="33">
        <f>IFERROR((VLOOKUP(A311,TAB_DIN_Outros!A$374:J$400,7,0)),0)</f>
        <v>161331.9923738928</v>
      </c>
      <c r="J311" s="33">
        <f>IFERROR((VLOOKUP(A311,TAB_DIN_Outros!A$374:J$400,8,0)),0)</f>
        <v>0</v>
      </c>
      <c r="K311" s="33">
        <v>0</v>
      </c>
      <c r="L311" s="69">
        <f>SUM(B311:K311)</f>
        <v>555761.65399836667</v>
      </c>
      <c r="M311" s="25" t="s">
        <v>132</v>
      </c>
      <c r="N311" s="28">
        <f>B311/Formato_Análises_Outros!$W$31</f>
        <v>0</v>
      </c>
      <c r="O311" s="28">
        <f>C311/Formato_Análises_Outros!$W$31</f>
        <v>1.1429671767853321E-5</v>
      </c>
      <c r="P311" s="28">
        <f>D311/Formato_Análises_Outros!$W$31</f>
        <v>1.8314796251495737E-4</v>
      </c>
      <c r="Q311" s="28">
        <f>E311/Formato_Análises_Outros!$W$31</f>
        <v>0</v>
      </c>
      <c r="R311" s="28">
        <f>F311/Formato_Análises_Outros!$W$31</f>
        <v>2.8781167526995612E-4</v>
      </c>
      <c r="S311" s="28">
        <f>G311/Formato_Análises_Outros!$W$31</f>
        <v>0</v>
      </c>
      <c r="T311" s="28">
        <f>H311/Formato_Análises_Outros!$W$31</f>
        <v>0</v>
      </c>
      <c r="U311" s="28">
        <f>I311/Formato_Análises_Outros!$W$31</f>
        <v>1.9730977657585338E-4</v>
      </c>
      <c r="V311" s="28">
        <f>J311/Formato_Análises_Outros!$W$31</f>
        <v>0</v>
      </c>
      <c r="W311" s="28">
        <f>K311/Formato_Análises_Outros!$W$31</f>
        <v>0</v>
      </c>
      <c r="X311" s="28">
        <f>L311/Formato_Análises_Outros!$W$31</f>
        <v>6.7969908612862016E-4</v>
      </c>
    </row>
    <row r="312" spans="1:24" x14ac:dyDescent="0.25">
      <c r="A312" s="25" t="s">
        <v>134</v>
      </c>
      <c r="B312" s="33">
        <v>0</v>
      </c>
      <c r="C312" s="33">
        <f>IFERROR((VLOOKUP(A312,TAB_DIN_Outros!A$374:J$400,2,0)),0)</f>
        <v>0</v>
      </c>
      <c r="D312" s="33">
        <f>IFERROR((VLOOKUP(A312,TAB_DIN_Outros!A$374:J$400,3,0)),0)</f>
        <v>0</v>
      </c>
      <c r="E312" s="33">
        <v>0</v>
      </c>
      <c r="F312" s="33">
        <f>IFERROR((VLOOKUP(A312,TAB_DIN_Outros!A$374:J$400,4,0)),0)</f>
        <v>43899.868873672967</v>
      </c>
      <c r="G312" s="33">
        <f>IFERROR((VLOOKUP(A312,TAB_DIN_Outros!A$374:J$400,5,0)),0)</f>
        <v>0</v>
      </c>
      <c r="H312" s="33">
        <f>IFERROR((VLOOKUP(A312,TAB_DIN_Outros!A$374:J$400,6,0)),0)</f>
        <v>0</v>
      </c>
      <c r="I312" s="33">
        <f>IFERROR((VLOOKUP(A312,TAB_DIN_Outros!A$374:J$400,7,0)),0)</f>
        <v>0</v>
      </c>
      <c r="J312" s="33">
        <f>IFERROR((VLOOKUP(A312,TAB_DIN_Outros!A$374:J$400,8,0)),0)</f>
        <v>0</v>
      </c>
      <c r="K312" s="33">
        <v>0</v>
      </c>
      <c r="L312" s="69">
        <f t="shared" ref="L312:L338" si="31">SUM(B312:K312)</f>
        <v>43899.868873672967</v>
      </c>
      <c r="M312" s="25" t="s">
        <v>134</v>
      </c>
      <c r="N312" s="28">
        <f>B312/Formato_Análises_Outros!$W$31</f>
        <v>0</v>
      </c>
      <c r="O312" s="28">
        <f>C312/Formato_Análises_Outros!$W$31</f>
        <v>0</v>
      </c>
      <c r="P312" s="28">
        <f>D312/Formato_Análises_Outros!$W$31</f>
        <v>0</v>
      </c>
      <c r="Q312" s="28">
        <f>E312/Formato_Análises_Outros!$W$31</f>
        <v>0</v>
      </c>
      <c r="R312" s="28">
        <f>F312/Formato_Análises_Outros!$W$31</f>
        <v>5.3689743687659076E-5</v>
      </c>
      <c r="S312" s="28">
        <f>G312/Formato_Análises_Outros!$W$31</f>
        <v>0</v>
      </c>
      <c r="T312" s="28">
        <f>H312/Formato_Análises_Outros!$W$31</f>
        <v>0</v>
      </c>
      <c r="U312" s="28">
        <f>I312/Formato_Análises_Outros!$W$31</f>
        <v>0</v>
      </c>
      <c r="V312" s="28">
        <f>J312/Formato_Análises_Outros!$W$31</f>
        <v>0</v>
      </c>
      <c r="W312" s="28">
        <f>K312/Formato_Análises_Outros!$W$31</f>
        <v>0</v>
      </c>
      <c r="X312" s="28">
        <f>L312/Formato_Análises_Outros!$W$31</f>
        <v>5.3689743687659076E-5</v>
      </c>
    </row>
    <row r="313" spans="1:24" x14ac:dyDescent="0.25">
      <c r="A313" s="25" t="s">
        <v>139</v>
      </c>
      <c r="B313" s="33">
        <v>0</v>
      </c>
      <c r="C313" s="33">
        <f>IFERROR((VLOOKUP(A313,TAB_DIN_Outros!A$374:J$400,2,0)),0)</f>
        <v>8440.6590740624415</v>
      </c>
      <c r="D313" s="33">
        <f>IFERROR((VLOOKUP(A313,TAB_DIN_Outros!A$374:J$400,3,0)),0)</f>
        <v>331594.67354733334</v>
      </c>
      <c r="E313" s="33">
        <v>0</v>
      </c>
      <c r="F313" s="33">
        <f>IFERROR((VLOOKUP(A313,TAB_DIN_Outros!A$374:J$400,4,0)),0)</f>
        <v>343036.24995288649</v>
      </c>
      <c r="G313" s="33">
        <f>IFERROR((VLOOKUP(A313,TAB_DIN_Outros!A$374:J$400,5,0)),0)</f>
        <v>0</v>
      </c>
      <c r="H313" s="33">
        <f>IFERROR((VLOOKUP(A313,TAB_DIN_Outros!A$374:J$400,6,0)),0)</f>
        <v>0</v>
      </c>
      <c r="I313" s="33">
        <f>IFERROR((VLOOKUP(A313,TAB_DIN_Outros!A$374:J$400,7,0)),0)</f>
        <v>34690.192562346885</v>
      </c>
      <c r="J313" s="33">
        <f>IFERROR((VLOOKUP(A313,TAB_DIN_Outros!A$374:J$400,8,0)),0)</f>
        <v>0</v>
      </c>
      <c r="K313" s="33">
        <v>0</v>
      </c>
      <c r="L313" s="69">
        <f t="shared" si="31"/>
        <v>717761.77513662924</v>
      </c>
      <c r="M313" s="25" t="s">
        <v>139</v>
      </c>
      <c r="N313" s="28">
        <f>B313/Formato_Análises_Outros!$W$31</f>
        <v>0</v>
      </c>
      <c r="O313" s="28">
        <f>C313/Formato_Análises_Outros!$W$31</f>
        <v>1.0322965281408831E-5</v>
      </c>
      <c r="P313" s="28">
        <f>D313/Formato_Análises_Outros!$W$31</f>
        <v>4.0554182706513788E-4</v>
      </c>
      <c r="Q313" s="28">
        <f>E313/Formato_Análises_Outros!$W$31</f>
        <v>0</v>
      </c>
      <c r="R313" s="28">
        <f>F313/Formato_Análises_Outros!$W$31</f>
        <v>4.1953492819180916E-4</v>
      </c>
      <c r="S313" s="28">
        <f>G313/Formato_Análises_Outros!$W$31</f>
        <v>0</v>
      </c>
      <c r="T313" s="28">
        <f>H313/Formato_Análises_Outros!$W$31</f>
        <v>0</v>
      </c>
      <c r="U313" s="28">
        <f>I313/Formato_Análises_Outros!$W$31</f>
        <v>4.2426266750534628E-5</v>
      </c>
      <c r="V313" s="28">
        <f>J313/Formato_Análises_Outros!$W$31</f>
        <v>0</v>
      </c>
      <c r="W313" s="28">
        <f>K313/Formato_Análises_Outros!$W$31</f>
        <v>0</v>
      </c>
      <c r="X313" s="28">
        <f>L313/Formato_Análises_Outros!$W$31</f>
        <v>8.7782598728889066E-4</v>
      </c>
    </row>
    <row r="314" spans="1:24" x14ac:dyDescent="0.25">
      <c r="A314" s="25" t="s">
        <v>143</v>
      </c>
      <c r="B314" s="33">
        <v>0</v>
      </c>
      <c r="C314" s="33">
        <f>IFERROR((VLOOKUP(A314,TAB_DIN_Outros!A$374:J$400,2,0)),0)</f>
        <v>73928.602198630571</v>
      </c>
      <c r="D314" s="33">
        <f>IFERROR((VLOOKUP(A314,TAB_DIN_Outros!A$374:J$400,3,0)),0)</f>
        <v>0</v>
      </c>
      <c r="E314" s="33">
        <v>0</v>
      </c>
      <c r="F314" s="33">
        <f>IFERROR((VLOOKUP(A314,TAB_DIN_Outros!A$374:J$400,4,0)),0)</f>
        <v>6713.2013443055475</v>
      </c>
      <c r="G314" s="33">
        <f>IFERROR((VLOOKUP(A314,TAB_DIN_Outros!A$374:J$400,5,0)),0)</f>
        <v>0</v>
      </c>
      <c r="H314" s="33">
        <f>IFERROR((VLOOKUP(A314,TAB_DIN_Outros!A$374:J$400,6,0)),0)</f>
        <v>0</v>
      </c>
      <c r="I314" s="33">
        <f>IFERROR((VLOOKUP(A314,TAB_DIN_Outros!A$374:J$400,7,0)),0)</f>
        <v>33258.193931779635</v>
      </c>
      <c r="J314" s="33">
        <f>IFERROR((VLOOKUP(A314,TAB_DIN_Outros!A$374:J$400,8,0)),0)</f>
        <v>0</v>
      </c>
      <c r="K314" s="33">
        <v>0</v>
      </c>
      <c r="L314" s="69">
        <f t="shared" si="31"/>
        <v>113899.99747471575</v>
      </c>
      <c r="M314" s="25" t="s">
        <v>143</v>
      </c>
      <c r="N314" s="28">
        <f>B314/Formato_Análises_Outros!$W$31</f>
        <v>0</v>
      </c>
      <c r="O314" s="28">
        <f>C314/Formato_Análises_Outros!$W$31</f>
        <v>9.0415024123494456E-5</v>
      </c>
      <c r="P314" s="28">
        <f>D314/Formato_Análises_Outros!$W$31</f>
        <v>0</v>
      </c>
      <c r="Q314" s="28">
        <f>E314/Formato_Análises_Outros!$W$31</f>
        <v>0</v>
      </c>
      <c r="R314" s="28">
        <f>F314/Formato_Análises_Outros!$W$31</f>
        <v>8.2102764483555295E-6</v>
      </c>
      <c r="S314" s="28">
        <f>G314/Formato_Análises_Outros!$W$31</f>
        <v>0</v>
      </c>
      <c r="T314" s="28">
        <f>H314/Formato_Análises_Outros!$W$31</f>
        <v>0</v>
      </c>
      <c r="U314" s="28">
        <f>I314/Formato_Análises_Outros!$W$31</f>
        <v>4.0674925769141811E-5</v>
      </c>
      <c r="V314" s="28">
        <f>J314/Formato_Análises_Outros!$W$31</f>
        <v>0</v>
      </c>
      <c r="W314" s="28">
        <f>K314/Formato_Análises_Outros!$W$31</f>
        <v>0</v>
      </c>
      <c r="X314" s="28">
        <f>L314/Formato_Análises_Outros!$W$31</f>
        <v>1.3930022634099179E-4</v>
      </c>
    </row>
    <row r="315" spans="1:24" x14ac:dyDescent="0.25">
      <c r="A315" s="25" t="s">
        <v>146</v>
      </c>
      <c r="B315" s="33">
        <v>0</v>
      </c>
      <c r="C315" s="33">
        <f>IFERROR((VLOOKUP(A315,TAB_DIN_Outros!A$374:J$400,2,0)),0)</f>
        <v>144238.60253784788</v>
      </c>
      <c r="D315" s="33">
        <f>IFERROR((VLOOKUP(A315,TAB_DIN_Outros!A$374:J$400,3,0)),0)</f>
        <v>59544495.091588669</v>
      </c>
      <c r="E315" s="33">
        <v>0</v>
      </c>
      <c r="F315" s="33">
        <f>IFERROR((VLOOKUP(A315,TAB_DIN_Outros!A$374:J$400,4,0)),0)</f>
        <v>141249.00942270245</v>
      </c>
      <c r="G315" s="33">
        <f>IFERROR((VLOOKUP(A315,TAB_DIN_Outros!A$374:J$400,5,0)),0)</f>
        <v>0</v>
      </c>
      <c r="H315" s="33">
        <f>IFERROR((VLOOKUP(A315,TAB_DIN_Outros!A$374:J$400,6,0)),0)</f>
        <v>0</v>
      </c>
      <c r="I315" s="33">
        <f>IFERROR((VLOOKUP(A315,TAB_DIN_Outros!A$374:J$400,7,0)),0)</f>
        <v>95721.541817953388</v>
      </c>
      <c r="J315" s="33">
        <f>IFERROR((VLOOKUP(A315,TAB_DIN_Outros!A$374:J$400,8,0)),0)</f>
        <v>0</v>
      </c>
      <c r="K315" s="33">
        <v>0</v>
      </c>
      <c r="L315" s="69">
        <f t="shared" si="31"/>
        <v>59925704.245367177</v>
      </c>
      <c r="M315" s="25" t="s">
        <v>146</v>
      </c>
      <c r="N315" s="28">
        <f>B315/Formato_Análises_Outros!$W$31</f>
        <v>0</v>
      </c>
      <c r="O315" s="28">
        <f>C315/Formato_Análises_Outros!$W$31</f>
        <v>1.7640448135295892E-4</v>
      </c>
      <c r="P315" s="28">
        <f>D315/Formato_Análises_Outros!$W$31</f>
        <v>7.2823194271445485E-2</v>
      </c>
      <c r="Q315" s="28">
        <f>E315/Formato_Análises_Outros!$W$31</f>
        <v>0</v>
      </c>
      <c r="R315" s="28">
        <f>F315/Formato_Análises_Outros!$W$31</f>
        <v>1.7274819507692387E-4</v>
      </c>
      <c r="S315" s="28">
        <f>G315/Formato_Análises_Outros!$W$31</f>
        <v>0</v>
      </c>
      <c r="T315" s="28">
        <f>H315/Formato_Análises_Outros!$W$31</f>
        <v>0</v>
      </c>
      <c r="U315" s="28">
        <f>I315/Formato_Análises_Outros!$W$31</f>
        <v>1.1706789057576222E-4</v>
      </c>
      <c r="V315" s="28">
        <f>J315/Formato_Análises_Outros!$W$31</f>
        <v>0</v>
      </c>
      <c r="W315" s="28">
        <f>K315/Formato_Análises_Outros!$W$31</f>
        <v>0</v>
      </c>
      <c r="X315" s="28">
        <f>L315/Formato_Análises_Outros!$W$31</f>
        <v>7.3289414838451139E-2</v>
      </c>
    </row>
    <row r="316" spans="1:24" x14ac:dyDescent="0.25">
      <c r="A316" s="25" t="s">
        <v>141</v>
      </c>
      <c r="B316" s="33">
        <v>0</v>
      </c>
      <c r="C316" s="33">
        <f>IFERROR((VLOOKUP(A316,TAB_DIN_Outros!A$374:J$400,2,0)),0)</f>
        <v>0</v>
      </c>
      <c r="D316" s="33">
        <f>IFERROR((VLOOKUP(A316,TAB_DIN_Outros!A$374:J$400,3,0)),0)</f>
        <v>108753.65588290723</v>
      </c>
      <c r="E316" s="33">
        <v>0</v>
      </c>
      <c r="F316" s="33">
        <f>IFERROR((VLOOKUP(A316,TAB_DIN_Outros!A$374:J$400,4,0)),0)</f>
        <v>96456.586406181304</v>
      </c>
      <c r="G316" s="33">
        <f>IFERROR((VLOOKUP(A316,TAB_DIN_Outros!A$374:J$400,5,0)),0)</f>
        <v>0</v>
      </c>
      <c r="H316" s="33">
        <f>IFERROR((VLOOKUP(A316,TAB_DIN_Outros!A$374:J$400,6,0)),0)</f>
        <v>0</v>
      </c>
      <c r="I316" s="33">
        <f>IFERROR((VLOOKUP(A316,TAB_DIN_Outros!A$374:J$400,7,0)),0)</f>
        <v>0</v>
      </c>
      <c r="J316" s="33">
        <f>IFERROR((VLOOKUP(A316,TAB_DIN_Outros!A$374:J$400,8,0)),0)</f>
        <v>0</v>
      </c>
      <c r="K316" s="33">
        <v>0</v>
      </c>
      <c r="L316" s="69">
        <f t="shared" si="31"/>
        <v>205210.24228908855</v>
      </c>
      <c r="M316" s="25" t="s">
        <v>141</v>
      </c>
      <c r="N316" s="28">
        <f>B316/Formato_Análises_Outros!$W$31</f>
        <v>0</v>
      </c>
      <c r="O316" s="28">
        <f>C316/Formato_Análises_Outros!$W$31</f>
        <v>0</v>
      </c>
      <c r="P316" s="28">
        <f>D316/Formato_Análises_Outros!$W$31</f>
        <v>1.3300622665300999E-4</v>
      </c>
      <c r="Q316" s="28">
        <f>E316/Formato_Análises_Outros!$W$31</f>
        <v>0</v>
      </c>
      <c r="R316" s="28">
        <f>F316/Formato_Análises_Outros!$W$31</f>
        <v>1.1796685352379564E-4</v>
      </c>
      <c r="S316" s="28">
        <f>G316/Formato_Análises_Outros!$W$31</f>
        <v>0</v>
      </c>
      <c r="T316" s="28">
        <f>H316/Formato_Análises_Outros!$W$31</f>
        <v>0</v>
      </c>
      <c r="U316" s="28">
        <f>I316/Formato_Análises_Outros!$W$31</f>
        <v>0</v>
      </c>
      <c r="V316" s="28">
        <f>J316/Formato_Análises_Outros!$W$31</f>
        <v>0</v>
      </c>
      <c r="W316" s="28">
        <f>K316/Formato_Análises_Outros!$W$31</f>
        <v>0</v>
      </c>
      <c r="X316" s="28">
        <f>L316/Formato_Análises_Outros!$W$31</f>
        <v>2.5097308017680566E-4</v>
      </c>
    </row>
    <row r="317" spans="1:24" x14ac:dyDescent="0.25">
      <c r="A317" s="25" t="s">
        <v>153</v>
      </c>
      <c r="B317" s="33">
        <v>0</v>
      </c>
      <c r="C317" s="33">
        <f>IFERROR((VLOOKUP(A317,TAB_DIN_Outros!A$374:J$400,2,0)),0)</f>
        <v>7924.8924932470636</v>
      </c>
      <c r="D317" s="33">
        <f>IFERROR((VLOOKUP(A317,TAB_DIN_Outros!A$374:J$400,3,0)),0)</f>
        <v>0</v>
      </c>
      <c r="E317" s="33">
        <v>0</v>
      </c>
      <c r="F317" s="33">
        <f>IFERROR((VLOOKUP(A317,TAB_DIN_Outros!A$374:J$400,4,0)),0)</f>
        <v>60745.155424335702</v>
      </c>
      <c r="G317" s="33">
        <f>IFERROR((VLOOKUP(A317,TAB_DIN_Outros!A$374:J$400,5,0)),0)</f>
        <v>0</v>
      </c>
      <c r="H317" s="33">
        <f>IFERROR((VLOOKUP(A317,TAB_DIN_Outros!A$374:J$400,6,0)),0)</f>
        <v>0</v>
      </c>
      <c r="I317" s="33">
        <f>IFERROR((VLOOKUP(A317,TAB_DIN_Outros!A$374:J$400,7,0)),0)</f>
        <v>0</v>
      </c>
      <c r="J317" s="33">
        <f>IFERROR((VLOOKUP(A317,TAB_DIN_Outros!A$374:J$400,8,0)),0)</f>
        <v>0</v>
      </c>
      <c r="K317" s="33">
        <v>0</v>
      </c>
      <c r="L317" s="69">
        <f t="shared" si="31"/>
        <v>68670.047917582764</v>
      </c>
      <c r="M317" s="25" t="s">
        <v>153</v>
      </c>
      <c r="N317" s="28">
        <f>B317/Formato_Análises_Outros!$W$31</f>
        <v>0</v>
      </c>
      <c r="O317" s="28">
        <f>C317/Formato_Análises_Outros!$W$31</f>
        <v>9.6921803556879103E-6</v>
      </c>
      <c r="P317" s="28">
        <f>D317/Formato_Análises_Outros!$W$31</f>
        <v>0</v>
      </c>
      <c r="Q317" s="28">
        <f>E317/Formato_Análises_Outros!$W$31</f>
        <v>0</v>
      </c>
      <c r="R317" s="28">
        <f>F317/Formato_Análises_Outros!$W$31</f>
        <v>7.4291607439298633E-5</v>
      </c>
      <c r="S317" s="28">
        <f>G317/Formato_Análises_Outros!$W$31</f>
        <v>0</v>
      </c>
      <c r="T317" s="28">
        <f>H317/Formato_Análises_Outros!$W$31</f>
        <v>0</v>
      </c>
      <c r="U317" s="28">
        <f>I317/Formato_Análises_Outros!$W$31</f>
        <v>0</v>
      </c>
      <c r="V317" s="28">
        <f>J317/Formato_Análises_Outros!$W$31</f>
        <v>0</v>
      </c>
      <c r="W317" s="28">
        <f>K317/Formato_Análises_Outros!$W$31</f>
        <v>0</v>
      </c>
      <c r="X317" s="28">
        <f>L317/Formato_Análises_Outros!$W$31</f>
        <v>8.3983787794986538E-5</v>
      </c>
    </row>
    <row r="318" spans="1:24" x14ac:dyDescent="0.25">
      <c r="A318" s="25" t="s">
        <v>157</v>
      </c>
      <c r="B318" s="33">
        <v>0</v>
      </c>
      <c r="C318" s="33">
        <f>IFERROR((VLOOKUP(A318,TAB_DIN_Outros!A$374:J$400,2,0)),0)</f>
        <v>149493.03892204285</v>
      </c>
      <c r="D318" s="33">
        <f>IFERROR((VLOOKUP(A318,TAB_DIN_Outros!A$374:J$400,3,0)),0)</f>
        <v>5579234.468986745</v>
      </c>
      <c r="E318" s="33">
        <v>0</v>
      </c>
      <c r="F318" s="33">
        <f>IFERROR((VLOOKUP(A318,TAB_DIN_Outros!A$374:J$400,4,0)),0)</f>
        <v>571253.18195866572</v>
      </c>
      <c r="G318" s="33">
        <f>IFERROR((VLOOKUP(A318,TAB_DIN_Outros!A$374:J$400,5,0)),0)</f>
        <v>0</v>
      </c>
      <c r="H318" s="33">
        <f>IFERROR((VLOOKUP(A318,TAB_DIN_Outros!A$374:J$400,6,0)),0)</f>
        <v>0</v>
      </c>
      <c r="I318" s="33">
        <f>IFERROR((VLOOKUP(A318,TAB_DIN_Outros!A$374:J$400,7,0)),0)</f>
        <v>90150.027376091472</v>
      </c>
      <c r="J318" s="33">
        <f>IFERROR((VLOOKUP(A318,TAB_DIN_Outros!A$374:J$400,8,0)),0)</f>
        <v>0</v>
      </c>
      <c r="K318" s="33">
        <v>0</v>
      </c>
      <c r="L318" s="69">
        <f t="shared" si="31"/>
        <v>6390130.7172435448</v>
      </c>
      <c r="M318" s="25" t="s">
        <v>157</v>
      </c>
      <c r="N318" s="28">
        <f>B318/Formato_Análises_Outros!$W$31</f>
        <v>0</v>
      </c>
      <c r="O318" s="28">
        <f>C318/Formato_Análises_Outros!$W$31</f>
        <v>1.82830681474475E-4</v>
      </c>
      <c r="P318" s="28">
        <f>D318/Formato_Análises_Outros!$W$31</f>
        <v>6.8234296889413187E-3</v>
      </c>
      <c r="Q318" s="28">
        <f>E318/Formato_Análises_Outros!$W$31</f>
        <v>0</v>
      </c>
      <c r="R318" s="28">
        <f>F318/Formato_Análises_Outros!$W$31</f>
        <v>6.9864529683171081E-4</v>
      </c>
      <c r="S318" s="28">
        <f>G318/Formato_Análises_Outros!$W$31</f>
        <v>0</v>
      </c>
      <c r="T318" s="28">
        <f>H318/Formato_Análises_Outros!$W$31</f>
        <v>0</v>
      </c>
      <c r="U318" s="28">
        <f>I318/Formato_Análises_Outros!$W$31</f>
        <v>1.1025390251587877E-4</v>
      </c>
      <c r="V318" s="28">
        <f>J318/Formato_Análises_Outros!$W$31</f>
        <v>0</v>
      </c>
      <c r="W318" s="28">
        <f>K318/Formato_Análises_Outros!$W$31</f>
        <v>0</v>
      </c>
      <c r="X318" s="28">
        <f>L318/Formato_Análises_Outros!$W$31</f>
        <v>7.8151595697633826E-3</v>
      </c>
    </row>
    <row r="319" spans="1:24" x14ac:dyDescent="0.25">
      <c r="A319" s="25" t="s">
        <v>161</v>
      </c>
      <c r="B319" s="33">
        <v>0</v>
      </c>
      <c r="C319" s="33">
        <f>IFERROR((VLOOKUP(A319,TAB_DIN_Outros!A$374:J$400,2,0)),0)</f>
        <v>809566.16757334</v>
      </c>
      <c r="D319" s="33">
        <f>IFERROR((VLOOKUP(A319,TAB_DIN_Outros!A$374:J$400,3,0)),0)</f>
        <v>0</v>
      </c>
      <c r="E319" s="33">
        <v>0</v>
      </c>
      <c r="F319" s="33">
        <f>IFERROR((VLOOKUP(A319,TAB_DIN_Outros!A$374:J$400,4,0)),0)</f>
        <v>0</v>
      </c>
      <c r="G319" s="33">
        <f>IFERROR((VLOOKUP(A319,TAB_DIN_Outros!A$374:J$400,5,0)),0)</f>
        <v>0</v>
      </c>
      <c r="H319" s="33">
        <f>IFERROR((VLOOKUP(A319,TAB_DIN_Outros!A$374:J$400,6,0)),0)</f>
        <v>0</v>
      </c>
      <c r="I319" s="33">
        <f>IFERROR((VLOOKUP(A319,TAB_DIN_Outros!A$374:J$400,7,0)),0)</f>
        <v>86766.145637288777</v>
      </c>
      <c r="J319" s="33">
        <f>IFERROR((VLOOKUP(A319,TAB_DIN_Outros!A$374:J$400,8,0)),0)</f>
        <v>0</v>
      </c>
      <c r="K319" s="33">
        <v>0</v>
      </c>
      <c r="L319" s="69">
        <f t="shared" si="31"/>
        <v>896332.31321062881</v>
      </c>
      <c r="M319" s="25" t="s">
        <v>161</v>
      </c>
      <c r="N319" s="28">
        <f>B319/Formato_Análises_Outros!$W$31</f>
        <v>0</v>
      </c>
      <c r="O319" s="28">
        <f>C319/Formato_Análises_Outros!$W$31</f>
        <v>9.9010318596371837E-4</v>
      </c>
      <c r="P319" s="28">
        <f>D319/Formato_Análises_Outros!$W$31</f>
        <v>0</v>
      </c>
      <c r="Q319" s="28">
        <f>E319/Formato_Análises_Outros!$W$31</f>
        <v>0</v>
      </c>
      <c r="R319" s="28">
        <f>F319/Formato_Análises_Outros!$W$31</f>
        <v>0</v>
      </c>
      <c r="S319" s="28">
        <f>G319/Formato_Análises_Outros!$W$31</f>
        <v>0</v>
      </c>
      <c r="T319" s="28">
        <f>H319/Formato_Análises_Outros!$W$31</f>
        <v>0</v>
      </c>
      <c r="U319" s="28">
        <f>I319/Formato_Análises_Outros!$W$31</f>
        <v>1.0611539942038042E-4</v>
      </c>
      <c r="V319" s="28">
        <f>J319/Formato_Análises_Outros!$W$31</f>
        <v>0</v>
      </c>
      <c r="W319" s="28">
        <f>K319/Formato_Análises_Outros!$W$31</f>
        <v>0</v>
      </c>
      <c r="X319" s="28">
        <f>L319/Formato_Análises_Outros!$W$31</f>
        <v>1.096218585384099E-3</v>
      </c>
    </row>
    <row r="320" spans="1:24" x14ac:dyDescent="0.25">
      <c r="A320" s="25" t="s">
        <v>151</v>
      </c>
      <c r="B320" s="33">
        <v>0</v>
      </c>
      <c r="C320" s="33">
        <f>IFERROR((VLOOKUP(A320,TAB_DIN_Outros!A$374:J$400,2,0)),0)</f>
        <v>895780.51503235125</v>
      </c>
      <c r="D320" s="33">
        <f>IFERROR((VLOOKUP(A320,TAB_DIN_Outros!A$374:J$400,3,0)),0)</f>
        <v>1453962.4629059613</v>
      </c>
      <c r="E320" s="33">
        <v>0</v>
      </c>
      <c r="F320" s="33">
        <f>IFERROR((VLOOKUP(A320,TAB_DIN_Outros!A$374:J$400,4,0)),0)</f>
        <v>665691.99890696653</v>
      </c>
      <c r="G320" s="33">
        <f>IFERROR((VLOOKUP(A320,TAB_DIN_Outros!A$374:J$400,5,0)),0)</f>
        <v>0</v>
      </c>
      <c r="H320" s="33">
        <f>IFERROR((VLOOKUP(A320,TAB_DIN_Outros!A$374:J$400,6,0)),0)</f>
        <v>0</v>
      </c>
      <c r="I320" s="33">
        <f>IFERROR((VLOOKUP(A320,TAB_DIN_Outros!A$374:J$400,7,0)),0)</f>
        <v>44178.856385451349</v>
      </c>
      <c r="J320" s="33">
        <f>IFERROR((VLOOKUP(A320,TAB_DIN_Outros!A$374:J$400,8,0)),0)</f>
        <v>0</v>
      </c>
      <c r="K320" s="33">
        <v>0</v>
      </c>
      <c r="L320" s="69">
        <f t="shared" si="31"/>
        <v>3059613.8332307306</v>
      </c>
      <c r="M320" s="25" t="s">
        <v>151</v>
      </c>
      <c r="N320" s="28">
        <f>B320/Formato_Análises_Outros!$W$31</f>
        <v>0</v>
      </c>
      <c r="O320" s="28">
        <f>C320/Formato_Análises_Outros!$W$31</f>
        <v>1.0955437336471999E-3</v>
      </c>
      <c r="P320" s="28">
        <f>D320/Formato_Análises_Outros!$W$31</f>
        <v>1.7782028504352409E-3</v>
      </c>
      <c r="Q320" s="28">
        <f>E320/Formato_Análises_Outros!$W$31</f>
        <v>0</v>
      </c>
      <c r="R320" s="28">
        <f>F320/Formato_Análises_Outros!$W$31</f>
        <v>8.1414440892953242E-4</v>
      </c>
      <c r="S320" s="28">
        <f>G320/Formato_Análises_Outros!$W$31</f>
        <v>0</v>
      </c>
      <c r="T320" s="28">
        <f>H320/Formato_Análises_Outros!$W$31</f>
        <v>0</v>
      </c>
      <c r="U320" s="28">
        <f>I320/Formato_Análises_Outros!$W$31</f>
        <v>5.4030946711352429E-5</v>
      </c>
      <c r="V320" s="28">
        <f>J320/Formato_Análises_Outros!$W$31</f>
        <v>0</v>
      </c>
      <c r="W320" s="28">
        <f>K320/Formato_Análises_Outros!$W$31</f>
        <v>0</v>
      </c>
      <c r="X320" s="28">
        <f>L320/Formato_Análises_Outros!$W$31</f>
        <v>3.7419219397233257E-3</v>
      </c>
    </row>
    <row r="321" spans="1:24" x14ac:dyDescent="0.25">
      <c r="A321" s="25" t="s">
        <v>167</v>
      </c>
      <c r="B321" s="33">
        <v>0</v>
      </c>
      <c r="C321" s="33">
        <f>IFERROR((VLOOKUP(A321,TAB_DIN_Outros!A$374:J$400,2,0)),0)</f>
        <v>309161.40096739744</v>
      </c>
      <c r="D321" s="33">
        <f>IFERROR((VLOOKUP(A321,TAB_DIN_Outros!A$374:J$400,3,0)),0)</f>
        <v>0</v>
      </c>
      <c r="E321" s="33">
        <v>0</v>
      </c>
      <c r="F321" s="33">
        <f>IFERROR((VLOOKUP(A321,TAB_DIN_Outros!A$374:J$400,4,0)),0)</f>
        <v>338344.93596331426</v>
      </c>
      <c r="G321" s="33">
        <f>IFERROR((VLOOKUP(A321,TAB_DIN_Outros!A$374:J$400,5,0)),0)</f>
        <v>0</v>
      </c>
      <c r="H321" s="33">
        <f>IFERROR((VLOOKUP(A321,TAB_DIN_Outros!A$374:J$400,6,0)),0)</f>
        <v>0</v>
      </c>
      <c r="I321" s="33">
        <f>IFERROR((VLOOKUP(A321,TAB_DIN_Outros!A$374:J$400,7,0)),0)</f>
        <v>0</v>
      </c>
      <c r="J321" s="33">
        <f>IFERROR((VLOOKUP(A321,TAB_DIN_Outros!A$374:J$400,8,0)),0)</f>
        <v>0</v>
      </c>
      <c r="K321" s="33">
        <v>0</v>
      </c>
      <c r="L321" s="69">
        <f t="shared" si="31"/>
        <v>647506.33693071175</v>
      </c>
      <c r="M321" s="25" t="s">
        <v>167</v>
      </c>
      <c r="N321" s="28">
        <f>B321/Formato_Análises_Outros!$W$31</f>
        <v>0</v>
      </c>
      <c r="O321" s="28">
        <f>C321/Formato_Análises_Outros!$W$31</f>
        <v>3.7810583042564773E-4</v>
      </c>
      <c r="P321" s="28">
        <f>D321/Formato_Análises_Outros!$W$31</f>
        <v>0</v>
      </c>
      <c r="Q321" s="28">
        <f>E321/Formato_Análises_Outros!$W$31</f>
        <v>0</v>
      </c>
      <c r="R321" s="28">
        <f>F321/Formato_Análises_Outros!$W$31</f>
        <v>4.1379742937641949E-4</v>
      </c>
      <c r="S321" s="28">
        <f>G321/Formato_Análises_Outros!$W$31</f>
        <v>0</v>
      </c>
      <c r="T321" s="28">
        <f>H321/Formato_Análises_Outros!$W$31</f>
        <v>0</v>
      </c>
      <c r="U321" s="28">
        <f>I321/Formato_Análises_Outros!$W$31</f>
        <v>0</v>
      </c>
      <c r="V321" s="28">
        <f>J321/Formato_Análises_Outros!$W$31</f>
        <v>0</v>
      </c>
      <c r="W321" s="28">
        <f>K321/Formato_Análises_Outros!$W$31</f>
        <v>0</v>
      </c>
      <c r="X321" s="28">
        <f>L321/Formato_Análises_Outros!$W$31</f>
        <v>7.9190325980206728E-4</v>
      </c>
    </row>
    <row r="322" spans="1:24" x14ac:dyDescent="0.25">
      <c r="A322" s="25" t="s">
        <v>171</v>
      </c>
      <c r="B322" s="33">
        <v>0</v>
      </c>
      <c r="C322" s="33">
        <f>IFERROR((VLOOKUP(A322,TAB_DIN_Outros!A$374:J$400,2,0)),0)</f>
        <v>63595.769520698537</v>
      </c>
      <c r="D322" s="33">
        <f>IFERROR((VLOOKUP(A322,TAB_DIN_Outros!A$374:J$400,3,0)),0)</f>
        <v>48628810.145737797</v>
      </c>
      <c r="E322" s="33">
        <v>0</v>
      </c>
      <c r="F322" s="33">
        <f>IFERROR((VLOOKUP(A322,TAB_DIN_Outros!A$374:J$400,4,0)),0)</f>
        <v>260381.82432313589</v>
      </c>
      <c r="G322" s="33">
        <f>IFERROR((VLOOKUP(A322,TAB_DIN_Outros!A$374:J$400,5,0)),0)</f>
        <v>0</v>
      </c>
      <c r="H322" s="33">
        <f>IFERROR((VLOOKUP(A322,TAB_DIN_Outros!A$374:J$400,6,0)),0)</f>
        <v>0</v>
      </c>
      <c r="I322" s="33">
        <f>IFERROR((VLOOKUP(A322,TAB_DIN_Outros!A$374:J$400,7,0)),0)</f>
        <v>73638.290470506938</v>
      </c>
      <c r="J322" s="33">
        <f>IFERROR((VLOOKUP(A322,TAB_DIN_Outros!A$374:J$400,8,0)),0)</f>
        <v>0</v>
      </c>
      <c r="K322" s="33">
        <v>0</v>
      </c>
      <c r="L322" s="69">
        <f t="shared" si="31"/>
        <v>49026426.030052133</v>
      </c>
      <c r="M322" s="25" t="s">
        <v>171</v>
      </c>
      <c r="N322" s="28">
        <f>B322/Formato_Análises_Outros!$W$31</f>
        <v>0</v>
      </c>
      <c r="O322" s="28">
        <f>C322/Formato_Análises_Outros!$W$31</f>
        <v>7.7777921729360965E-5</v>
      </c>
      <c r="P322" s="28">
        <f>D322/Formato_Análises_Outros!$W$31</f>
        <v>5.9473260844436188E-2</v>
      </c>
      <c r="Q322" s="28">
        <f>E322/Formato_Análises_Outros!$W$31</f>
        <v>0</v>
      </c>
      <c r="R322" s="28">
        <f>F322/Formato_Análises_Outros!$W$31</f>
        <v>3.184481814527249E-4</v>
      </c>
      <c r="S322" s="28">
        <f>G322/Formato_Análises_Outros!$W$31</f>
        <v>0</v>
      </c>
      <c r="T322" s="28">
        <f>H322/Formato_Análises_Outros!$W$31</f>
        <v>0</v>
      </c>
      <c r="U322" s="28">
        <f>I322/Formato_Análises_Outros!$W$31</f>
        <v>9.0059971530573682E-5</v>
      </c>
      <c r="V322" s="28">
        <f>J322/Formato_Análises_Outros!$W$31</f>
        <v>0</v>
      </c>
      <c r="W322" s="28">
        <f>K322/Formato_Análises_Outros!$W$31</f>
        <v>0</v>
      </c>
      <c r="X322" s="28">
        <f>L322/Formato_Análises_Outros!$W$31</f>
        <v>5.9959546919148843E-2</v>
      </c>
    </row>
    <row r="323" spans="1:24" x14ac:dyDescent="0.25">
      <c r="A323" s="25" t="s">
        <v>175</v>
      </c>
      <c r="B323" s="33">
        <v>0</v>
      </c>
      <c r="C323" s="33">
        <f>IFERROR((VLOOKUP(A323,TAB_DIN_Outros!A$374:J$400,2,0)),0)</f>
        <v>213298.82118223509</v>
      </c>
      <c r="D323" s="33">
        <f>IFERROR((VLOOKUP(A323,TAB_DIN_Outros!A$374:J$400,3,0)),0)</f>
        <v>53980446.396720901</v>
      </c>
      <c r="E323" s="33">
        <v>0</v>
      </c>
      <c r="F323" s="33">
        <f>IFERROR((VLOOKUP(A323,TAB_DIN_Outros!A$374:J$400,4,0)),0)</f>
        <v>534299.17560148251</v>
      </c>
      <c r="G323" s="33">
        <f>IFERROR((VLOOKUP(A323,TAB_DIN_Outros!A$374:J$400,5,0)),0)</f>
        <v>0</v>
      </c>
      <c r="H323" s="33">
        <f>IFERROR((VLOOKUP(A323,TAB_DIN_Outros!A$374:J$400,6,0)),0)</f>
        <v>0</v>
      </c>
      <c r="I323" s="33">
        <f>IFERROR((VLOOKUP(A323,TAB_DIN_Outros!A$374:J$400,7,0)),0)</f>
        <v>29198.977109114898</v>
      </c>
      <c r="J323" s="33">
        <f>IFERROR((VLOOKUP(A323,TAB_DIN_Outros!A$374:J$400,8,0)),0)</f>
        <v>0</v>
      </c>
      <c r="K323" s="33">
        <v>0</v>
      </c>
      <c r="L323" s="69">
        <f t="shared" si="31"/>
        <v>54757243.370613731</v>
      </c>
      <c r="M323" s="25" t="s">
        <v>175</v>
      </c>
      <c r="N323" s="28">
        <f>B323/Formato_Análises_Outros!$W$31</f>
        <v>0</v>
      </c>
      <c r="O323" s="28">
        <f>C323/Formato_Análises_Outros!$W$31</f>
        <v>2.6086544976041694E-4</v>
      </c>
      <c r="P323" s="28">
        <f>D323/Formato_Análises_Outros!$W$31</f>
        <v>6.6018336854838128E-2</v>
      </c>
      <c r="Q323" s="28">
        <f>E323/Formato_Análises_Outros!$W$31</f>
        <v>0</v>
      </c>
      <c r="R323" s="28">
        <f>F323/Formato_Análises_Outros!$W$31</f>
        <v>6.5345037528744313E-4</v>
      </c>
      <c r="S323" s="28">
        <f>G323/Formato_Análises_Outros!$W$31</f>
        <v>0</v>
      </c>
      <c r="T323" s="28">
        <f>H323/Formato_Análises_Outros!$W$31</f>
        <v>0</v>
      </c>
      <c r="U323" s="28">
        <f>I323/Formato_Análises_Outros!$W$31</f>
        <v>3.5710484726990936E-5</v>
      </c>
      <c r="V323" s="28">
        <f>J323/Formato_Análises_Outros!$W$31</f>
        <v>0</v>
      </c>
      <c r="W323" s="28">
        <f>K323/Formato_Análises_Outros!$W$31</f>
        <v>0</v>
      </c>
      <c r="X323" s="28">
        <f>L323/Formato_Análises_Outros!$W$31</f>
        <v>6.6968363164612965E-2</v>
      </c>
    </row>
    <row r="324" spans="1:24" x14ac:dyDescent="0.25">
      <c r="A324" s="25" t="s">
        <v>137</v>
      </c>
      <c r="B324" s="33">
        <v>0</v>
      </c>
      <c r="C324" s="33">
        <f>IFERROR((VLOOKUP(A324,TAB_DIN_Outros!A$374:J$400,2,0)),0)</f>
        <v>6861.4456310069736</v>
      </c>
      <c r="D324" s="33">
        <f>IFERROR((VLOOKUP(A324,TAB_DIN_Outros!A$374:J$400,3,0)),0)</f>
        <v>168230.49907657516</v>
      </c>
      <c r="E324" s="33">
        <v>0</v>
      </c>
      <c r="F324" s="33">
        <f>IFERROR((VLOOKUP(A324,TAB_DIN_Outros!A$374:J$400,4,0)),0)</f>
        <v>8971.8677680758847</v>
      </c>
      <c r="G324" s="33">
        <f>IFERROR((VLOOKUP(A324,TAB_DIN_Outros!A$374:J$400,5,0)),0)</f>
        <v>0</v>
      </c>
      <c r="H324" s="33">
        <f>IFERROR((VLOOKUP(A324,TAB_DIN_Outros!A$374:J$400,6,0)),0)</f>
        <v>0</v>
      </c>
      <c r="I324" s="33">
        <f>IFERROR((VLOOKUP(A324,TAB_DIN_Outros!A$374:J$400,7,0)),0)</f>
        <v>10730.209724228909</v>
      </c>
      <c r="J324" s="33">
        <f>IFERROR((VLOOKUP(A324,TAB_DIN_Outros!A$374:J$400,8,0)),0)</f>
        <v>0</v>
      </c>
      <c r="K324" s="33">
        <v>0</v>
      </c>
      <c r="L324" s="69">
        <f t="shared" si="31"/>
        <v>194794.02219988694</v>
      </c>
      <c r="M324" s="25" t="s">
        <v>137</v>
      </c>
      <c r="N324" s="28">
        <f>B324/Formato_Análises_Outros!$W$31</f>
        <v>0</v>
      </c>
      <c r="O324" s="28">
        <f>C324/Formato_Análises_Outros!$W$31</f>
        <v>8.3915799000597461E-6</v>
      </c>
      <c r="P324" s="28">
        <f>D324/Formato_Análises_Outros!$W$31</f>
        <v>2.0574668233883919E-4</v>
      </c>
      <c r="Q324" s="28">
        <f>E324/Formato_Análises_Outros!$W$31</f>
        <v>0</v>
      </c>
      <c r="R324" s="28">
        <f>F324/Formato_Análises_Outros!$W$31</f>
        <v>1.0972635983348941E-5</v>
      </c>
      <c r="S324" s="28">
        <f>G324/Formato_Análises_Outros!$W$31</f>
        <v>0</v>
      </c>
      <c r="T324" s="28">
        <f>H324/Formato_Análises_Outros!$W$31</f>
        <v>0</v>
      </c>
      <c r="U324" s="28">
        <f>I324/Formato_Análises_Outros!$W$31</f>
        <v>1.3123096368840621E-5</v>
      </c>
      <c r="V324" s="28">
        <f>J324/Formato_Análises_Outros!$W$31</f>
        <v>0</v>
      </c>
      <c r="W324" s="28">
        <f>K324/Formato_Análises_Outros!$W$31</f>
        <v>0</v>
      </c>
      <c r="X324" s="28">
        <f>L324/Formato_Análises_Outros!$W$31</f>
        <v>2.3823399459108852E-4</v>
      </c>
    </row>
    <row r="325" spans="1:24" x14ac:dyDescent="0.25">
      <c r="A325" s="25" t="s">
        <v>181</v>
      </c>
      <c r="B325" s="33">
        <v>0</v>
      </c>
      <c r="C325" s="33">
        <f>IFERROR((VLOOKUP(A325,TAB_DIN_Outros!A$374:J$400,2,0)),0)</f>
        <v>282176.82289088512</v>
      </c>
      <c r="D325" s="33">
        <f>IFERROR((VLOOKUP(A325,TAB_DIN_Outros!A$374:J$400,3,0)),0)</f>
        <v>0</v>
      </c>
      <c r="E325" s="33">
        <v>0</v>
      </c>
      <c r="F325" s="33">
        <f>IFERROR((VLOOKUP(A325,TAB_DIN_Outros!A$374:J$400,4,0)),0)</f>
        <v>560451.93851372576</v>
      </c>
      <c r="G325" s="33">
        <f>IFERROR((VLOOKUP(A325,TAB_DIN_Outros!A$374:J$400,5,0)),0)</f>
        <v>0</v>
      </c>
      <c r="H325" s="33">
        <f>IFERROR((VLOOKUP(A325,TAB_DIN_Outros!A$374:J$400,6,0)),0)</f>
        <v>0</v>
      </c>
      <c r="I325" s="33">
        <f>IFERROR((VLOOKUP(A325,TAB_DIN_Outros!A$374:J$400,7,0)),0)</f>
        <v>0</v>
      </c>
      <c r="J325" s="33">
        <f>IFERROR((VLOOKUP(A325,TAB_DIN_Outros!A$374:J$400,8,0)),0)</f>
        <v>0</v>
      </c>
      <c r="K325" s="33">
        <v>0</v>
      </c>
      <c r="L325" s="69">
        <f t="shared" si="31"/>
        <v>842628.76140461094</v>
      </c>
      <c r="M325" s="25" t="s">
        <v>181</v>
      </c>
      <c r="N325" s="28">
        <f>B325/Formato_Análises_Outros!$W$31</f>
        <v>0</v>
      </c>
      <c r="O325" s="28">
        <f>C325/Formato_Análises_Outros!$W$31</f>
        <v>3.4510356600848859E-4</v>
      </c>
      <c r="P325" s="28">
        <f>D325/Formato_Análises_Outros!$W$31</f>
        <v>0</v>
      </c>
      <c r="Q325" s="28">
        <f>E325/Formato_Análises_Outros!$W$31</f>
        <v>0</v>
      </c>
      <c r="R325" s="28">
        <f>F325/Formato_Análises_Outros!$W$31</f>
        <v>6.8543532589226204E-4</v>
      </c>
      <c r="S325" s="28">
        <f>G325/Formato_Análises_Outros!$W$31</f>
        <v>0</v>
      </c>
      <c r="T325" s="28">
        <f>H325/Formato_Análises_Outros!$W$31</f>
        <v>0</v>
      </c>
      <c r="U325" s="28">
        <f>I325/Formato_Análises_Outros!$W$31</f>
        <v>0</v>
      </c>
      <c r="V325" s="28">
        <f>J325/Formato_Análises_Outros!$W$31</f>
        <v>0</v>
      </c>
      <c r="W325" s="28">
        <f>K325/Formato_Análises_Outros!$W$31</f>
        <v>0</v>
      </c>
      <c r="X325" s="28">
        <f>L325/Formato_Análises_Outros!$W$31</f>
        <v>1.0305388919007506E-3</v>
      </c>
    </row>
    <row r="326" spans="1:24" x14ac:dyDescent="0.25">
      <c r="A326" s="25" t="s">
        <v>148</v>
      </c>
      <c r="B326" s="33">
        <v>0</v>
      </c>
      <c r="C326" s="33">
        <f>IFERROR((VLOOKUP(A326,TAB_DIN_Outros!A$374:J$400,2,0)),0)</f>
        <v>458300.30076009803</v>
      </c>
      <c r="D326" s="33">
        <f>IFERROR((VLOOKUP(A326,TAB_DIN_Outros!A$374:J$400,3,0)),0)</f>
        <v>49091208.783340663</v>
      </c>
      <c r="E326" s="33">
        <v>0</v>
      </c>
      <c r="F326" s="33">
        <f>IFERROR((VLOOKUP(A326,TAB_DIN_Outros!A$374:J$400,4,0)),0)</f>
        <v>557874.135083862</v>
      </c>
      <c r="G326" s="33">
        <f>IFERROR((VLOOKUP(A326,TAB_DIN_Outros!A$374:J$400,5,0)),0)</f>
        <v>40460.39552735725</v>
      </c>
      <c r="H326" s="33">
        <f>IFERROR((VLOOKUP(A326,TAB_DIN_Outros!A$374:J$400,6,0)),0)</f>
        <v>0</v>
      </c>
      <c r="I326" s="33">
        <f>IFERROR((VLOOKUP(A326,TAB_DIN_Outros!A$374:J$400,7,0)),0)</f>
        <v>325894.47482882091</v>
      </c>
      <c r="J326" s="33">
        <f>IFERROR((VLOOKUP(A326,TAB_DIN_Outros!A$374:J$400,8,0)),0)</f>
        <v>0</v>
      </c>
      <c r="K326" s="33">
        <v>0</v>
      </c>
      <c r="L326" s="69">
        <f t="shared" si="31"/>
        <v>50473738.089540802</v>
      </c>
      <c r="M326" s="25" t="s">
        <v>148</v>
      </c>
      <c r="N326" s="28">
        <f>B326/Formato_Análises_Outros!$W$31</f>
        <v>0</v>
      </c>
      <c r="O326" s="28">
        <f>C326/Formato_Análises_Outros!$W$31</f>
        <v>5.6050339809882936E-4</v>
      </c>
      <c r="P326" s="28">
        <f>D326/Formato_Análises_Outros!$W$31</f>
        <v>6.0038776527543594E-2</v>
      </c>
      <c r="Q326" s="28">
        <f>E326/Formato_Análises_Outros!$W$31</f>
        <v>0</v>
      </c>
      <c r="R326" s="28">
        <f>F326/Formato_Análises_Outros!$W$31</f>
        <v>6.822826603154052E-4</v>
      </c>
      <c r="S326" s="28">
        <f>G326/Formato_Análises_Outros!$W$31</f>
        <v>4.9483251797771666E-5</v>
      </c>
      <c r="T326" s="28">
        <f>H326/Formato_Análises_Outros!$W$31</f>
        <v>0</v>
      </c>
      <c r="U326" s="28">
        <f>I326/Formato_Análises_Outros!$W$31</f>
        <v>3.9857045753676119E-4</v>
      </c>
      <c r="V326" s="28">
        <f>J326/Formato_Análises_Outros!$W$31</f>
        <v>0</v>
      </c>
      <c r="W326" s="28">
        <f>K326/Formato_Análises_Outros!$W$31</f>
        <v>0</v>
      </c>
      <c r="X326" s="28">
        <f>L326/Formato_Análises_Outros!$W$31</f>
        <v>6.1729616295292361E-2</v>
      </c>
    </row>
    <row r="327" spans="1:24" x14ac:dyDescent="0.25">
      <c r="A327" s="25" t="s">
        <v>177</v>
      </c>
      <c r="B327" s="33">
        <v>0</v>
      </c>
      <c r="C327" s="33">
        <f>IFERROR((VLOOKUP(A327,TAB_DIN_Outros!A$374:J$400,2,0)),0)</f>
        <v>827381.21883284138</v>
      </c>
      <c r="D327" s="33">
        <f>IFERROR((VLOOKUP(A327,TAB_DIN_Outros!A$374:J$400,3,0)),0)</f>
        <v>55251027.588554561</v>
      </c>
      <c r="E327" s="33">
        <v>0</v>
      </c>
      <c r="F327" s="33">
        <f>IFERROR((VLOOKUP(A327,TAB_DIN_Outros!A$374:J$400,4,0)),0)</f>
        <v>2333707.8875934421</v>
      </c>
      <c r="G327" s="33">
        <f>IFERROR((VLOOKUP(A327,TAB_DIN_Outros!A$374:J$400,5,0)),0)</f>
        <v>34701.51677869213</v>
      </c>
      <c r="H327" s="33">
        <f>IFERROR((VLOOKUP(A327,TAB_DIN_Outros!A$374:J$400,6,0)),0)</f>
        <v>0</v>
      </c>
      <c r="I327" s="33">
        <f>IFERROR((VLOOKUP(A327,TAB_DIN_Outros!A$374:J$400,7,0)),0)</f>
        <v>807173.66950185318</v>
      </c>
      <c r="J327" s="33">
        <f>IFERROR((VLOOKUP(A327,TAB_DIN_Outros!A$374:J$400,8,0)),0)</f>
        <v>0</v>
      </c>
      <c r="K327" s="33">
        <v>0</v>
      </c>
      <c r="L327" s="69">
        <f t="shared" si="31"/>
        <v>59253991.881261393</v>
      </c>
      <c r="M327" s="25" t="s">
        <v>177</v>
      </c>
      <c r="N327" s="28">
        <f>B327/Formato_Análises_Outros!$W$31</f>
        <v>0</v>
      </c>
      <c r="O327" s="28">
        <f>C327/Formato_Análises_Outros!$W$31</f>
        <v>1.0118910764619232E-3</v>
      </c>
      <c r="P327" s="28">
        <f>D327/Formato_Análises_Outros!$W$31</f>
        <v>6.7572263558360005E-2</v>
      </c>
      <c r="Q327" s="28">
        <f>E327/Formato_Análises_Outros!$W$31</f>
        <v>0</v>
      </c>
      <c r="R327" s="28">
        <f>F327/Formato_Análises_Outros!$W$31</f>
        <v>2.854135594056435E-3</v>
      </c>
      <c r="S327" s="28">
        <f>G327/Formato_Análises_Outros!$W$31</f>
        <v>4.244011631976203E-5</v>
      </c>
      <c r="T327" s="28">
        <f>H327/Formato_Análises_Outros!$W$31</f>
        <v>0</v>
      </c>
      <c r="U327" s="28">
        <f>I327/Formato_Análises_Outros!$W$31</f>
        <v>9.8717714970149219E-4</v>
      </c>
      <c r="V327" s="28">
        <f>J327/Formato_Análises_Outros!$W$31</f>
        <v>0</v>
      </c>
      <c r="W327" s="28">
        <f>K327/Formato_Análises_Outros!$W$31</f>
        <v>0</v>
      </c>
      <c r="X327" s="28">
        <f>L327/Formato_Análises_Outros!$W$31</f>
        <v>7.2467907494899619E-2</v>
      </c>
    </row>
    <row r="328" spans="1:24" x14ac:dyDescent="0.25">
      <c r="A328" s="25" t="s">
        <v>159</v>
      </c>
      <c r="B328" s="33">
        <v>0</v>
      </c>
      <c r="C328" s="33">
        <f>IFERROR((VLOOKUP(A328,TAB_DIN_Outros!A$374:J$400,2,0)),0)</f>
        <v>50922.941956153023</v>
      </c>
      <c r="D328" s="33">
        <f>IFERROR((VLOOKUP(A328,TAB_DIN_Outros!A$374:J$400,3,0)),0)</f>
        <v>396649.20802814246</v>
      </c>
      <c r="E328" s="33">
        <v>0</v>
      </c>
      <c r="F328" s="33">
        <f>IFERROR((VLOOKUP(A328,TAB_DIN_Outros!A$374:J$400,4,0)),0)</f>
        <v>326674.81628242985</v>
      </c>
      <c r="G328" s="33">
        <f>IFERROR((VLOOKUP(A328,TAB_DIN_Outros!A$374:J$400,5,0)),0)</f>
        <v>0</v>
      </c>
      <c r="H328" s="33">
        <f>IFERROR((VLOOKUP(A328,TAB_DIN_Outros!A$374:J$400,6,0)),0)</f>
        <v>0</v>
      </c>
      <c r="I328" s="33">
        <f>IFERROR((VLOOKUP(A328,TAB_DIN_Outros!A$374:J$400,7,0)),0)</f>
        <v>735164.00723663555</v>
      </c>
      <c r="J328" s="33">
        <f>IFERROR((VLOOKUP(A328,TAB_DIN_Outros!A$374:J$400,8,0)),0)</f>
        <v>0</v>
      </c>
      <c r="K328" s="33">
        <v>0</v>
      </c>
      <c r="L328" s="69">
        <f t="shared" si="31"/>
        <v>1509410.973503361</v>
      </c>
      <c r="M328" s="25" t="s">
        <v>159</v>
      </c>
      <c r="N328" s="28">
        <f>B328/Formato_Análises_Outros!$W$31</f>
        <v>0</v>
      </c>
      <c r="O328" s="28">
        <f>C328/Formato_Análises_Outros!$W$31</f>
        <v>6.227899471214634E-5</v>
      </c>
      <c r="P328" s="28">
        <f>D328/Formato_Análises_Outros!$W$31</f>
        <v>4.8510382512133825E-4</v>
      </c>
      <c r="Q328" s="28">
        <f>E328/Formato_Análises_Outros!$W$31</f>
        <v>0</v>
      </c>
      <c r="R328" s="28">
        <f>F328/Formato_Análises_Outros!$W$31</f>
        <v>3.9952481876170427E-4</v>
      </c>
      <c r="S328" s="28">
        <f>G328/Formato_Análises_Outros!$W$31</f>
        <v>0</v>
      </c>
      <c r="T328" s="28">
        <f>H328/Formato_Análises_Outros!$W$31</f>
        <v>0</v>
      </c>
      <c r="U328" s="28">
        <f>I328/Formato_Análises_Outros!$W$31</f>
        <v>8.9910899803616893E-4</v>
      </c>
      <c r="V328" s="28">
        <f>J328/Formato_Análises_Outros!$W$31</f>
        <v>0</v>
      </c>
      <c r="W328" s="28">
        <f>K328/Formato_Análises_Outros!$W$31</f>
        <v>0</v>
      </c>
      <c r="X328" s="28">
        <f>L328/Formato_Análises_Outros!$W$31</f>
        <v>1.8460166366313581E-3</v>
      </c>
    </row>
    <row r="329" spans="1:24" x14ac:dyDescent="0.25">
      <c r="A329" s="25" t="s">
        <v>191</v>
      </c>
      <c r="B329" s="33">
        <v>0</v>
      </c>
      <c r="C329" s="33">
        <f>IFERROR((VLOOKUP(A329,TAB_DIN_Outros!A$374:J$400,2,0)),0)</f>
        <v>617719.53004585719</v>
      </c>
      <c r="D329" s="33">
        <f>IFERROR((VLOOKUP(A329,TAB_DIN_Outros!A$374:J$400,3,0)),0)</f>
        <v>90113834.151177853</v>
      </c>
      <c r="E329" s="33">
        <v>0</v>
      </c>
      <c r="F329" s="33">
        <f>IFERROR((VLOOKUP(A329,TAB_DIN_Outros!A$374:J$400,4,0)),0)</f>
        <v>23605203.375815071</v>
      </c>
      <c r="G329" s="33">
        <f>IFERROR((VLOOKUP(A329,TAB_DIN_Outros!A$374:J$400,5,0)),0)</f>
        <v>88579.049726741636</v>
      </c>
      <c r="H329" s="33">
        <f>IFERROR((VLOOKUP(A329,TAB_DIN_Outros!A$374:J$400,6,0)),0)</f>
        <v>0</v>
      </c>
      <c r="I329" s="33">
        <f>IFERROR((VLOOKUP(A329,TAB_DIN_Outros!A$374:J$400,7,0)),0)</f>
        <v>591122.03427350963</v>
      </c>
      <c r="J329" s="33">
        <f>IFERROR((VLOOKUP(A329,TAB_DIN_Outros!A$374:J$400,8,0)),0)</f>
        <v>0</v>
      </c>
      <c r="K329" s="33">
        <v>0</v>
      </c>
      <c r="L329" s="69">
        <f t="shared" si="31"/>
        <v>115016458.14103903</v>
      </c>
      <c r="M329" s="25" t="s">
        <v>191</v>
      </c>
      <c r="N329" s="28">
        <f>B329/Formato_Análises_Outros!$W$31</f>
        <v>0</v>
      </c>
      <c r="O329" s="28">
        <f>C329/Formato_Análises_Outros!$W$31</f>
        <v>7.5547385652699928E-4</v>
      </c>
      <c r="P329" s="28">
        <f>D329/Formato_Análises_Outros!$W$31</f>
        <v>0.11020963803357624</v>
      </c>
      <c r="Q329" s="28">
        <f>E329/Formato_Análises_Outros!$W$31</f>
        <v>0</v>
      </c>
      <c r="R329" s="28">
        <f>F329/Formato_Análises_Outros!$W$31</f>
        <v>2.8869273450213381E-2</v>
      </c>
      <c r="S329" s="28">
        <f>G329/Formato_Análises_Outros!$W$31</f>
        <v>1.0833258954851324E-4</v>
      </c>
      <c r="T329" s="28">
        <f>H329/Formato_Análises_Outros!$W$31</f>
        <v>0</v>
      </c>
      <c r="U329" s="28">
        <f>I329/Formato_Análises_Outros!$W$31</f>
        <v>7.2294499556706769E-4</v>
      </c>
      <c r="V329" s="28">
        <f>J329/Formato_Análises_Outros!$W$31</f>
        <v>0</v>
      </c>
      <c r="W329" s="28">
        <f>K329/Formato_Análises_Outros!$W$31</f>
        <v>0</v>
      </c>
      <c r="X329" s="28">
        <f>L329/Formato_Análises_Outros!$W$31</f>
        <v>0.1406656629254322</v>
      </c>
    </row>
    <row r="330" spans="1:24" x14ac:dyDescent="0.25">
      <c r="A330" s="25" t="s">
        <v>194</v>
      </c>
      <c r="B330" s="33">
        <v>0</v>
      </c>
      <c r="C330" s="33">
        <f>IFERROR((VLOOKUP(A330,TAB_DIN_Outros!A$374:J$400,2,0)),0)</f>
        <v>1445055.4520133173</v>
      </c>
      <c r="D330" s="33">
        <f>IFERROR((VLOOKUP(A330,TAB_DIN_Outros!A$374:J$400,3,0)),0)</f>
        <v>62289137.171392672</v>
      </c>
      <c r="E330" s="33">
        <v>0</v>
      </c>
      <c r="F330" s="33">
        <f>IFERROR((VLOOKUP(A330,TAB_DIN_Outros!A$374:J$400,4,0)),0)</f>
        <v>110666825.61335512</v>
      </c>
      <c r="G330" s="33">
        <f>IFERROR((VLOOKUP(A330,TAB_DIN_Outros!A$374:J$400,5,0)),0)</f>
        <v>57314.947345938825</v>
      </c>
      <c r="H330" s="33">
        <f>IFERROR((VLOOKUP(A330,TAB_DIN_Outros!A$374:J$400,6,0)),0)</f>
        <v>68817.262730070986</v>
      </c>
      <c r="I330" s="33">
        <f>IFERROR((VLOOKUP(A330,TAB_DIN_Outros!A$374:J$400,7,0)),0)</f>
        <v>2819012.3264401029</v>
      </c>
      <c r="J330" s="33">
        <f>IFERROR((VLOOKUP(A330,TAB_DIN_Outros!A$374:J$400,8,0)),0)</f>
        <v>0</v>
      </c>
      <c r="K330" s="33">
        <v>0</v>
      </c>
      <c r="L330" s="69">
        <f t="shared" si="31"/>
        <v>177346162.77327719</v>
      </c>
      <c r="M330" s="25" t="s">
        <v>194</v>
      </c>
      <c r="N330" s="28">
        <f>B330/Formato_Análises_Outros!$W$31</f>
        <v>0</v>
      </c>
      <c r="O330" s="28">
        <f>C330/Formato_Análises_Outros!$W$31</f>
        <v>1.7673095347120124E-3</v>
      </c>
      <c r="P330" s="28">
        <f>D330/Formato_Análises_Outros!$W$31</f>
        <v>7.617990429267775E-2</v>
      </c>
      <c r="Q330" s="28">
        <f>E330/Formato_Análises_Outros!$W$31</f>
        <v>0</v>
      </c>
      <c r="R330" s="28">
        <f>F330/Formato_Análises_Outros!$W$31</f>
        <v>0.13534604212613399</v>
      </c>
      <c r="S330" s="28">
        <f>G330/Formato_Análises_Outros!$W$31</f>
        <v>7.0096447015142744E-5</v>
      </c>
      <c r="T330" s="28">
        <f>H330/Formato_Análises_Outros!$W$31</f>
        <v>8.4163832194942813E-5</v>
      </c>
      <c r="U330" s="28">
        <f>I330/Formato_Análises_Outros!$W$31</f>
        <v>3.4476651785556342E-3</v>
      </c>
      <c r="V330" s="28">
        <f>J330/Formato_Análises_Outros!$W$31</f>
        <v>0</v>
      </c>
      <c r="W330" s="28">
        <f>K330/Formato_Análises_Outros!$W$31</f>
        <v>0</v>
      </c>
      <c r="X330" s="28">
        <f>L330/Formato_Análises_Outros!$W$31</f>
        <v>0.21689518141128947</v>
      </c>
    </row>
    <row r="331" spans="1:24" x14ac:dyDescent="0.25">
      <c r="A331" s="25" t="s">
        <v>185</v>
      </c>
      <c r="B331" s="33">
        <v>0</v>
      </c>
      <c r="C331" s="33">
        <f>IFERROR((VLOOKUP(A331,TAB_DIN_Outros!A$374:J$400,2,0)),0)</f>
        <v>890259.44482693647</v>
      </c>
      <c r="D331" s="33">
        <f>IFERROR((VLOOKUP(A331,TAB_DIN_Outros!A$374:J$400,3,0)),0)</f>
        <v>6006632.0128148757</v>
      </c>
      <c r="E331" s="33">
        <v>0</v>
      </c>
      <c r="F331" s="33">
        <f>IFERROR((VLOOKUP(A331,TAB_DIN_Outros!A$374:J$400,4,0)),0)</f>
        <v>55463536.803015277</v>
      </c>
      <c r="G331" s="33">
        <f>IFERROR((VLOOKUP(A331,TAB_DIN_Outros!A$374:J$400,5,0)),0)</f>
        <v>43140.116904328162</v>
      </c>
      <c r="H331" s="33">
        <f>IFERROR((VLOOKUP(A331,TAB_DIN_Outros!A$374:J$400,6,0)),0)</f>
        <v>0</v>
      </c>
      <c r="I331" s="33">
        <f>IFERROR((VLOOKUP(A331,TAB_DIN_Outros!A$374:J$400,7,0)),0)</f>
        <v>629469.94871537155</v>
      </c>
      <c r="J331" s="33">
        <f>IFERROR((VLOOKUP(A331,TAB_DIN_Outros!A$374:J$400,8,0)),0)</f>
        <v>0</v>
      </c>
      <c r="K331" s="33">
        <v>0</v>
      </c>
      <c r="L331" s="69">
        <f t="shared" si="31"/>
        <v>63033038.326276787</v>
      </c>
      <c r="M331" s="25" t="s">
        <v>185</v>
      </c>
      <c r="N331" s="28">
        <f>B331/Formato_Análises_Outros!$W$31</f>
        <v>0</v>
      </c>
      <c r="O331" s="28">
        <f>C331/Formato_Análises_Outros!$W$31</f>
        <v>1.0887914391229658E-3</v>
      </c>
      <c r="P331" s="28">
        <f>D331/Formato_Análises_Outros!$W$31</f>
        <v>7.3461388716703074E-3</v>
      </c>
      <c r="Q331" s="28">
        <f>E331/Formato_Análises_Outros!$W$31</f>
        <v>0</v>
      </c>
      <c r="R331" s="28">
        <f>F331/Formato_Análises_Outros!$W$31</f>
        <v>6.7832163315429753E-2</v>
      </c>
      <c r="S331" s="28">
        <f>G331/Formato_Análises_Outros!$W$31</f>
        <v>5.276056349767497E-5</v>
      </c>
      <c r="T331" s="28">
        <f>H331/Formato_Análises_Outros!$W$31</f>
        <v>0</v>
      </c>
      <c r="U331" s="28">
        <f>I331/Formato_Análises_Outros!$W$31</f>
        <v>7.698446731780542E-4</v>
      </c>
      <c r="V331" s="28">
        <f>J331/Formato_Análises_Outros!$W$31</f>
        <v>0</v>
      </c>
      <c r="W331" s="28">
        <f>K331/Formato_Análises_Outros!$W$31</f>
        <v>0</v>
      </c>
      <c r="X331" s="28">
        <f>L331/Formato_Análises_Outros!$W$31</f>
        <v>7.7089698862898764E-2</v>
      </c>
    </row>
    <row r="332" spans="1:24" x14ac:dyDescent="0.25">
      <c r="A332" s="25" t="s">
        <v>200</v>
      </c>
      <c r="B332" s="33">
        <v>0</v>
      </c>
      <c r="C332" s="33">
        <f>IFERROR((VLOOKUP(A332,TAB_DIN_Outros!A$374:J$400,2,0)),0)</f>
        <v>404598.80790250649</v>
      </c>
      <c r="D332" s="33">
        <f>IFERROR((VLOOKUP(A332,TAB_DIN_Outros!A$374:J$400,3,0)),0)</f>
        <v>60460595.36864125</v>
      </c>
      <c r="E332" s="33">
        <v>0</v>
      </c>
      <c r="F332" s="33">
        <f>IFERROR((VLOOKUP(A332,TAB_DIN_Outros!A$374:J$400,4,0)),0)</f>
        <v>1184370.9622714997</v>
      </c>
      <c r="G332" s="33">
        <f>IFERROR((VLOOKUP(A332,TAB_DIN_Outros!A$374:J$400,5,0)),0)</f>
        <v>64414.201520195995</v>
      </c>
      <c r="H332" s="33">
        <f>IFERROR((VLOOKUP(A332,TAB_DIN_Outros!A$374:J$400,6,0)),0)</f>
        <v>0</v>
      </c>
      <c r="I332" s="33">
        <f>IFERROR((VLOOKUP(A332,TAB_DIN_Outros!A$374:J$400,7,0)),0)</f>
        <v>60509.40582951191</v>
      </c>
      <c r="J332" s="33">
        <f>IFERROR((VLOOKUP(A332,TAB_DIN_Outros!A$374:J$400,8,0)),0)</f>
        <v>0</v>
      </c>
      <c r="K332" s="33">
        <v>0</v>
      </c>
      <c r="L332" s="69">
        <f t="shared" si="31"/>
        <v>62174488.746164963</v>
      </c>
      <c r="M332" s="25" t="s">
        <v>200</v>
      </c>
      <c r="N332" s="28">
        <f>B332/Formato_Análises_Outros!$W$31</f>
        <v>0</v>
      </c>
      <c r="O332" s="28">
        <f>C332/Formato_Análises_Outros!$W$31</f>
        <v>4.9482622271897702E-4</v>
      </c>
      <c r="P332" s="28">
        <f>D332/Formato_Análises_Outros!$W$31</f>
        <v>7.3943589168493654E-2</v>
      </c>
      <c r="Q332" s="28">
        <f>E332/Formato_Análises_Outros!$W$31</f>
        <v>0</v>
      </c>
      <c r="R332" s="28">
        <f>F332/Formato_Análises_Outros!$W$31</f>
        <v>1.4484911920453918E-3</v>
      </c>
      <c r="S332" s="28">
        <f>G332/Formato_Análises_Outros!$W$31</f>
        <v>7.8778867868977987E-5</v>
      </c>
      <c r="T332" s="28">
        <f>H332/Formato_Análises_Outros!$W$31</f>
        <v>0</v>
      </c>
      <c r="U332" s="28">
        <f>I332/Formato_Análises_Outros!$W$31</f>
        <v>7.400328458901902E-5</v>
      </c>
      <c r="V332" s="28">
        <f>J332/Formato_Análises_Outros!$W$31</f>
        <v>0</v>
      </c>
      <c r="W332" s="28">
        <f>K332/Formato_Análises_Outros!$W$31</f>
        <v>0</v>
      </c>
      <c r="X332" s="28">
        <f>L332/Formato_Análises_Outros!$W$31</f>
        <v>7.603968873571601E-2</v>
      </c>
    </row>
    <row r="333" spans="1:24" x14ac:dyDescent="0.25">
      <c r="A333" s="25" t="s">
        <v>198</v>
      </c>
      <c r="B333" s="33">
        <v>0</v>
      </c>
      <c r="C333" s="33">
        <f>IFERROR((VLOOKUP(A333,TAB_DIN_Outros!A$374:J$400,2,0)),0)</f>
        <v>1429171.6943777874</v>
      </c>
      <c r="D333" s="33">
        <f>IFERROR((VLOOKUP(A333,TAB_DIN_Outros!A$374:J$400,3,0)),0)</f>
        <v>49166947.201206103</v>
      </c>
      <c r="E333" s="33">
        <v>0</v>
      </c>
      <c r="F333" s="33">
        <f>IFERROR((VLOOKUP(A333,TAB_DIN_Outros!A$374:J$400,4,0)),0)</f>
        <v>6098635.0937747331</v>
      </c>
      <c r="G333" s="33">
        <f>IFERROR((VLOOKUP(A333,TAB_DIN_Outros!A$374:J$400,5,0)),0)</f>
        <v>7418.3911803505243</v>
      </c>
      <c r="H333" s="33">
        <f>IFERROR((VLOOKUP(A333,TAB_DIN_Outros!A$374:J$400,6,0)),0)</f>
        <v>0</v>
      </c>
      <c r="I333" s="33">
        <f>IFERROR((VLOOKUP(A333,TAB_DIN_Outros!A$374:J$400,7,0)),0)</f>
        <v>361306.32881462399</v>
      </c>
      <c r="J333" s="33">
        <f>IFERROR((VLOOKUP(A333,TAB_DIN_Outros!A$374:J$400,8,0)),0)</f>
        <v>415808.75261008856</v>
      </c>
      <c r="K333" s="33">
        <v>0</v>
      </c>
      <c r="L333" s="69">
        <f t="shared" si="31"/>
        <v>57479287.461963691</v>
      </c>
      <c r="M333" s="25" t="s">
        <v>198</v>
      </c>
      <c r="N333" s="28">
        <f>B333/Formato_Análises_Outros!$W$31</f>
        <v>0</v>
      </c>
      <c r="O333" s="28">
        <f>C333/Formato_Análises_Outros!$W$31</f>
        <v>1.7478836252929546E-3</v>
      </c>
      <c r="P333" s="28">
        <f>D333/Formato_Análises_Outros!$W$31</f>
        <v>6.0131404964639971E-2</v>
      </c>
      <c r="Q333" s="28">
        <f>E333/Formato_Análises_Outros!$W$31</f>
        <v>0</v>
      </c>
      <c r="R333" s="28">
        <f>F333/Formato_Análises_Outros!$W$31</f>
        <v>7.4586590673324871E-3</v>
      </c>
      <c r="S333" s="28">
        <f>G333/Formato_Análises_Outros!$W$31</f>
        <v>9.0727268956985034E-6</v>
      </c>
      <c r="T333" s="28">
        <f>H333/Formato_Análises_Outros!$W$31</f>
        <v>0</v>
      </c>
      <c r="U333" s="28">
        <f>I333/Formato_Análises_Outros!$W$31</f>
        <v>4.4187931956260587E-4</v>
      </c>
      <c r="V333" s="28">
        <f>J333/Formato_Análises_Outros!$W$31</f>
        <v>5.085360372023603E-4</v>
      </c>
      <c r="W333" s="28">
        <f>K333/Formato_Análises_Outros!$W$31</f>
        <v>0</v>
      </c>
      <c r="X333" s="28">
        <f>L333/Formato_Análises_Outros!$W$31</f>
        <v>7.0297435740926076E-2</v>
      </c>
    </row>
    <row r="334" spans="1:24" x14ac:dyDescent="0.25">
      <c r="A334" s="25" t="s">
        <v>173</v>
      </c>
      <c r="B334" s="33">
        <v>0</v>
      </c>
      <c r="C334" s="33">
        <f>IFERROR((VLOOKUP(A334,TAB_DIN_Outros!A$374:J$400,2,0)),0)</f>
        <v>5007.3625730259446</v>
      </c>
      <c r="D334" s="33">
        <f>IFERROR((VLOOKUP(A334,TAB_DIN_Outros!A$374:J$400,3,0)),0)</f>
        <v>48717330.515434384</v>
      </c>
      <c r="E334" s="33">
        <v>0</v>
      </c>
      <c r="F334" s="33">
        <f>IFERROR((VLOOKUP(A334,TAB_DIN_Outros!A$374:J$400,4,0)),0)</f>
        <v>591244.54170488089</v>
      </c>
      <c r="G334" s="33">
        <f>IFERROR((VLOOKUP(A334,TAB_DIN_Outros!A$374:J$400,5,0)),0)</f>
        <v>0</v>
      </c>
      <c r="H334" s="33">
        <f>IFERROR((VLOOKUP(A334,TAB_DIN_Outros!A$374:J$400,6,0)),0)</f>
        <v>0</v>
      </c>
      <c r="I334" s="33">
        <f>IFERROR((VLOOKUP(A334,TAB_DIN_Outros!A$374:J$400,7,0)),0)</f>
        <v>76632.001482505191</v>
      </c>
      <c r="J334" s="33">
        <f>IFERROR((VLOOKUP(A334,TAB_DIN_Outros!A$374:J$400,8,0)),0)</f>
        <v>0</v>
      </c>
      <c r="K334" s="33">
        <v>0</v>
      </c>
      <c r="L334" s="69">
        <f t="shared" si="31"/>
        <v>49390214.421194792</v>
      </c>
      <c r="M334" s="25" t="s">
        <v>173</v>
      </c>
      <c r="N334" s="28">
        <f>B334/Formato_Análises_Outros!$W$31</f>
        <v>0</v>
      </c>
      <c r="O334" s="28">
        <f>C334/Formato_Análises_Outros!$W$31</f>
        <v>6.1240277020090938E-6</v>
      </c>
      <c r="P334" s="28">
        <f>D334/Formato_Análises_Outros!$W$31</f>
        <v>5.9581521668035063E-2</v>
      </c>
      <c r="Q334" s="28">
        <f>E334/Formato_Análises_Outros!$W$31</f>
        <v>0</v>
      </c>
      <c r="R334" s="28">
        <f>F334/Formato_Análises_Outros!$W$31</f>
        <v>7.2309482272507315E-4</v>
      </c>
      <c r="S334" s="28">
        <f>G334/Formato_Análises_Outros!$W$31</f>
        <v>0</v>
      </c>
      <c r="T334" s="28">
        <f>H334/Formato_Análises_Outros!$W$31</f>
        <v>0</v>
      </c>
      <c r="U334" s="28">
        <f>I334/Formato_Análises_Outros!$W$31</f>
        <v>9.3721294013600514E-5</v>
      </c>
      <c r="V334" s="28">
        <f>J334/Formato_Análises_Outros!$W$31</f>
        <v>0</v>
      </c>
      <c r="W334" s="28">
        <f>K334/Formato_Análises_Outros!$W$31</f>
        <v>0</v>
      </c>
      <c r="X334" s="28">
        <f>L334/Formato_Análises_Outros!$W$31</f>
        <v>6.0404461812475746E-2</v>
      </c>
    </row>
    <row r="335" spans="1:24" x14ac:dyDescent="0.25">
      <c r="A335" s="25" t="s">
        <v>169</v>
      </c>
      <c r="B335" s="33">
        <v>0</v>
      </c>
      <c r="C335" s="33">
        <f>IFERROR((VLOOKUP(A335,TAB_DIN_Outros!A$374:J$400,2,0)),0)</f>
        <v>105171.0856209561</v>
      </c>
      <c r="D335" s="33">
        <f>IFERROR((VLOOKUP(A335,TAB_DIN_Outros!A$374:J$400,3,0)),0)</f>
        <v>133325.14640366856</v>
      </c>
      <c r="E335" s="33">
        <v>0</v>
      </c>
      <c r="F335" s="33">
        <f>IFERROR((VLOOKUP(A335,TAB_DIN_Outros!A$374:J$400,4,0)),0)</f>
        <v>625841.05211382615</v>
      </c>
      <c r="G335" s="33">
        <f>IFERROR((VLOOKUP(A335,TAB_DIN_Outros!A$374:J$400,5,0)),0)</f>
        <v>0</v>
      </c>
      <c r="H335" s="33">
        <f>IFERROR((VLOOKUP(A335,TAB_DIN_Outros!A$374:J$400,6,0)),0)</f>
        <v>0</v>
      </c>
      <c r="I335" s="33">
        <f>IFERROR((VLOOKUP(A335,TAB_DIN_Outros!A$374:J$400,7,0)),0)</f>
        <v>384563.18076512346</v>
      </c>
      <c r="J335" s="33">
        <f>IFERROR((VLOOKUP(A335,TAB_DIN_Outros!A$374:J$400,8,0)),0)</f>
        <v>0</v>
      </c>
      <c r="K335" s="33">
        <v>0</v>
      </c>
      <c r="L335" s="69">
        <f t="shared" si="31"/>
        <v>1248900.4649035744</v>
      </c>
      <c r="M335" s="25" t="s">
        <v>169</v>
      </c>
      <c r="N335" s="28">
        <f>B335/Formato_Análises_Outros!$W$31</f>
        <v>0</v>
      </c>
      <c r="O335" s="28">
        <f>C335/Formato_Análises_Outros!$W$31</f>
        <v>1.286247265701581E-4</v>
      </c>
      <c r="P335" s="28">
        <f>D335/Formato_Análises_Outros!$W$31</f>
        <v>1.6305727377298386E-4</v>
      </c>
      <c r="Q335" s="28">
        <f>E335/Formato_Análises_Outros!$W$31</f>
        <v>0</v>
      </c>
      <c r="R335" s="28">
        <f>F335/Formato_Análises_Outros!$W$31</f>
        <v>7.6540651576654465E-4</v>
      </c>
      <c r="S335" s="28">
        <f>G335/Formato_Análises_Outros!$W$31</f>
        <v>0</v>
      </c>
      <c r="T335" s="28">
        <f>H335/Formato_Análises_Outros!$W$31</f>
        <v>0</v>
      </c>
      <c r="U335" s="28">
        <f>I335/Formato_Análises_Outros!$W$31</f>
        <v>4.7032255760045286E-4</v>
      </c>
      <c r="V335" s="28">
        <f>J335/Formato_Análises_Outros!$W$31</f>
        <v>0</v>
      </c>
      <c r="W335" s="28">
        <f>K335/Formato_Análises_Outros!$W$31</f>
        <v>0</v>
      </c>
      <c r="X335" s="28">
        <f>L335/Formato_Análises_Outros!$W$31</f>
        <v>1.5274110737101398E-3</v>
      </c>
    </row>
    <row r="336" spans="1:24" x14ac:dyDescent="0.25">
      <c r="A336" s="25" t="s">
        <v>163</v>
      </c>
      <c r="B336" s="33">
        <v>0</v>
      </c>
      <c r="C336" s="33">
        <f>IFERROR((VLOOKUP(A336,TAB_DIN_Outros!A$374:J$400,2,0)),0)</f>
        <v>150201.31718072743</v>
      </c>
      <c r="D336" s="33">
        <f>IFERROR((VLOOKUP(A336,TAB_DIN_Outros!A$374:J$400,3,0)),0)</f>
        <v>319258.48405050568</v>
      </c>
      <c r="E336" s="33">
        <v>0</v>
      </c>
      <c r="F336" s="33">
        <f>IFERROR((VLOOKUP(A336,TAB_DIN_Outros!A$374:J$400,4,0)),0)</f>
        <v>486577.89844839502</v>
      </c>
      <c r="G336" s="33">
        <f>IFERROR((VLOOKUP(A336,TAB_DIN_Outros!A$374:J$400,5,0)),0)</f>
        <v>54012.394069979273</v>
      </c>
      <c r="H336" s="33">
        <f>IFERROR((VLOOKUP(A336,TAB_DIN_Outros!A$374:J$400,6,0)),0)</f>
        <v>0</v>
      </c>
      <c r="I336" s="33">
        <f>IFERROR((VLOOKUP(A336,TAB_DIN_Outros!A$374:J$400,7,0)),0)</f>
        <v>161496.70824800554</v>
      </c>
      <c r="J336" s="33">
        <f>IFERROR((VLOOKUP(A336,TAB_DIN_Outros!A$374:J$400,8,0)),0)</f>
        <v>2579.8623782900936</v>
      </c>
      <c r="K336" s="33">
        <v>0</v>
      </c>
      <c r="L336" s="69">
        <f t="shared" si="31"/>
        <v>1174126.6643759031</v>
      </c>
      <c r="M336" s="25" t="s">
        <v>163</v>
      </c>
      <c r="N336" s="28">
        <f>B336/Formato_Análises_Outros!$W$31</f>
        <v>0</v>
      </c>
      <c r="O336" s="28">
        <f>C336/Formato_Análises_Outros!$W$31</f>
        <v>1.8369690907706182E-4</v>
      </c>
      <c r="P336" s="28">
        <f>D336/Formato_Análises_Outros!$W$31</f>
        <v>3.904546099695016E-4</v>
      </c>
      <c r="Q336" s="28">
        <f>E336/Formato_Análises_Outros!$W$31</f>
        <v>0</v>
      </c>
      <c r="R336" s="28">
        <f>F336/Formato_Análises_Outros!$W$31</f>
        <v>5.9508703151140872E-4</v>
      </c>
      <c r="S336" s="28">
        <f>G336/Formato_Análises_Outros!$W$31</f>
        <v>6.6057409007732137E-5</v>
      </c>
      <c r="T336" s="28">
        <f>H336/Formato_Análises_Outros!$W$31</f>
        <v>0</v>
      </c>
      <c r="U336" s="28">
        <f>I336/Formato_Análises_Outros!$W$31</f>
        <v>1.9751122485552478E-4</v>
      </c>
      <c r="V336" s="28">
        <f>J336/Formato_Análises_Outros!$W$31</f>
        <v>3.1551836803525465E-6</v>
      </c>
      <c r="W336" s="28">
        <f>K336/Formato_Análises_Outros!$W$31</f>
        <v>0</v>
      </c>
      <c r="X336" s="28">
        <f>L336/Formato_Análises_Outros!$W$31</f>
        <v>1.4359623681015816E-3</v>
      </c>
    </row>
    <row r="337" spans="1:24" x14ac:dyDescent="0.25">
      <c r="A337" s="25" t="s">
        <v>155</v>
      </c>
      <c r="B337" s="33">
        <v>0</v>
      </c>
      <c r="C337" s="33">
        <f>IFERROR((VLOOKUP(A337,TAB_DIN_Outros!A$374:J$400,2,0)),0)</f>
        <v>22370.474652930461</v>
      </c>
      <c r="D337" s="33">
        <f>IFERROR((VLOOKUP(A337,TAB_DIN_Outros!A$374:J$400,3,0)),0)</f>
        <v>1290424.3072931718</v>
      </c>
      <c r="E337" s="33">
        <v>0</v>
      </c>
      <c r="F337" s="33">
        <f>IFERROR((VLOOKUP(A337,TAB_DIN_Outros!A$374:J$400,4,0)),0)</f>
        <v>498391.11504491488</v>
      </c>
      <c r="G337" s="33">
        <f>IFERROR((VLOOKUP(A337,TAB_DIN_Outros!A$374:J$400,5,0)),0)</f>
        <v>0</v>
      </c>
      <c r="H337" s="33">
        <f>IFERROR((VLOOKUP(A337,TAB_DIN_Outros!A$374:J$400,6,0)),0)</f>
        <v>0</v>
      </c>
      <c r="I337" s="33">
        <f>IFERROR((VLOOKUP(A337,TAB_DIN_Outros!A$374:J$400,7,0)),0)</f>
        <v>301793.45402349398</v>
      </c>
      <c r="J337" s="33">
        <f>IFERROR((VLOOKUP(A337,TAB_DIN_Outros!A$374:J$400,8,0)),0)</f>
        <v>0</v>
      </c>
      <c r="K337" s="33">
        <v>0</v>
      </c>
      <c r="L337" s="69">
        <f t="shared" si="31"/>
        <v>2112979.3510145112</v>
      </c>
      <c r="M337" s="25" t="s">
        <v>155</v>
      </c>
      <c r="N337" s="28">
        <f>B337/Formato_Análises_Outros!$W$31</f>
        <v>0</v>
      </c>
      <c r="O337" s="28">
        <f>C337/Formato_Análises_Outros!$W$31</f>
        <v>2.7359194482865457E-5</v>
      </c>
      <c r="P337" s="28">
        <f>D337/Formato_Análises_Outros!$W$31</f>
        <v>1.5781949259635396E-3</v>
      </c>
      <c r="Q337" s="28">
        <f>E337/Formato_Análises_Outros!$W$31</f>
        <v>0</v>
      </c>
      <c r="R337" s="28">
        <f>F337/Formato_Análises_Outros!$W$31</f>
        <v>6.0953465031908841E-4</v>
      </c>
      <c r="S337" s="28">
        <f>G337/Formato_Análises_Outros!$W$31</f>
        <v>0</v>
      </c>
      <c r="T337" s="28">
        <f>H337/Formato_Análises_Outros!$W$31</f>
        <v>0</v>
      </c>
      <c r="U337" s="28">
        <f>I337/Formato_Análises_Outros!$W$31</f>
        <v>3.6909479706559868E-4</v>
      </c>
      <c r="V337" s="28">
        <f>J337/Formato_Análises_Outros!$W$31</f>
        <v>0</v>
      </c>
      <c r="W337" s="28">
        <f>K337/Formato_Análises_Outros!$W$31</f>
        <v>0</v>
      </c>
      <c r="X337" s="28">
        <f>L337/Formato_Análises_Outros!$W$31</f>
        <v>2.5841835678310924E-3</v>
      </c>
    </row>
    <row r="338" spans="1:24" x14ac:dyDescent="0.25">
      <c r="A338" s="1" t="s">
        <v>223</v>
      </c>
      <c r="B338" s="33">
        <f>SUM(B311:B337)</f>
        <v>0</v>
      </c>
      <c r="C338" s="33">
        <f t="shared" ref="C338:K338" si="32">SUM(C311:C337)</f>
        <v>9379971.9356743507</v>
      </c>
      <c r="D338" s="33">
        <f t="shared" si="32"/>
        <v>593181649.79920852</v>
      </c>
      <c r="E338" s="33">
        <f t="shared" si="32"/>
        <v>0</v>
      </c>
      <c r="F338" s="33">
        <f>SUM(F311:F337)</f>
        <v>206305709.91725621</v>
      </c>
      <c r="G338" s="33">
        <f t="shared" si="32"/>
        <v>390041.01305358374</v>
      </c>
      <c r="H338" s="33">
        <f t="shared" si="32"/>
        <v>68817.262730070986</v>
      </c>
      <c r="I338" s="33">
        <f t="shared" si="32"/>
        <v>7913801.967548213</v>
      </c>
      <c r="J338" s="33">
        <f t="shared" si="32"/>
        <v>418388.61498837866</v>
      </c>
      <c r="K338" s="33">
        <f t="shared" si="32"/>
        <v>0</v>
      </c>
      <c r="L338" s="69">
        <f t="shared" si="31"/>
        <v>817658380.5104593</v>
      </c>
      <c r="M338" s="25" t="s">
        <v>223</v>
      </c>
      <c r="N338" s="28">
        <f>B338/Formato_Análises_Outros!$W$31</f>
        <v>0</v>
      </c>
      <c r="O338" s="28">
        <f>C338/Formato_Análises_Outros!$W$31</f>
        <v>1.1471749277269672E-2</v>
      </c>
      <c r="P338" s="28">
        <f>D338/Formato_Análises_Outros!$W$31</f>
        <v>0.72546391492849227</v>
      </c>
      <c r="Q338" s="28">
        <f>E338/Formato_Análises_Outros!$W$31</f>
        <v>0</v>
      </c>
      <c r="R338" s="28">
        <f>F338/Formato_Análises_Outros!$W$31</f>
        <v>0.25231284217800204</v>
      </c>
      <c r="S338" s="28">
        <f>G338/Formato_Análises_Outros!$W$31</f>
        <v>4.7702197195127321E-4</v>
      </c>
      <c r="T338" s="28">
        <f>H338/Formato_Análises_Outros!$W$31</f>
        <v>8.4163832194942813E-5</v>
      </c>
      <c r="U338" s="28">
        <f>I338/Formato_Análises_Outros!$W$31</f>
        <v>9.678616591207289E-3</v>
      </c>
      <c r="V338" s="28">
        <f>J338/Formato_Análises_Outros!$W$31</f>
        <v>5.1169122088271283E-4</v>
      </c>
      <c r="W338" s="28">
        <f>K338/Formato_Análises_Outros!$W$31</f>
        <v>0</v>
      </c>
      <c r="X338" s="28">
        <f>L338/Formato_Análises_Outros!$W$31</f>
        <v>1.0000000000000002</v>
      </c>
    </row>
    <row r="343" spans="1:24" x14ac:dyDescent="0.25">
      <c r="A343" s="25"/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N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</row>
    <row r="344" spans="1:24" x14ac:dyDescent="0.25">
      <c r="A344" s="25"/>
      <c r="B344" s="25" t="s">
        <v>224</v>
      </c>
      <c r="C344" s="25" t="s">
        <v>228</v>
      </c>
      <c r="D344" s="25" t="s">
        <v>15</v>
      </c>
      <c r="E344" s="25" t="s">
        <v>229</v>
      </c>
      <c r="F344" s="25" t="s">
        <v>226</v>
      </c>
      <c r="G344" s="25" t="s">
        <v>227</v>
      </c>
      <c r="H344" s="25" t="s">
        <v>131</v>
      </c>
      <c r="I344" s="25" t="s">
        <v>130</v>
      </c>
      <c r="J344" s="25" t="s">
        <v>129</v>
      </c>
      <c r="K344" s="25" t="s">
        <v>230</v>
      </c>
      <c r="L344" s="25" t="s">
        <v>404</v>
      </c>
      <c r="N344" s="25" t="s">
        <v>224</v>
      </c>
      <c r="O344" s="25" t="s">
        <v>228</v>
      </c>
      <c r="P344" s="25" t="s">
        <v>15</v>
      </c>
      <c r="Q344" s="25" t="s">
        <v>229</v>
      </c>
      <c r="R344" s="25" t="s">
        <v>226</v>
      </c>
      <c r="S344" s="25" t="s">
        <v>227</v>
      </c>
      <c r="T344" s="25" t="s">
        <v>131</v>
      </c>
      <c r="U344" s="25" t="s">
        <v>130</v>
      </c>
      <c r="V344" s="25" t="s">
        <v>129</v>
      </c>
      <c r="W344" s="25" t="s">
        <v>230</v>
      </c>
    </row>
    <row r="345" spans="1:24" x14ac:dyDescent="0.25">
      <c r="A345" s="25" t="s">
        <v>132</v>
      </c>
      <c r="B345" s="33">
        <v>0</v>
      </c>
      <c r="C345" s="33">
        <f>TAB_DIN_Outros!B409</f>
        <v>29741</v>
      </c>
      <c r="D345" s="33">
        <f>TAB_DIN_Outros!C409</f>
        <v>187298</v>
      </c>
      <c r="E345" s="33">
        <v>0</v>
      </c>
      <c r="F345" s="33">
        <f>TAB_DIN_Outros!D409</f>
        <v>50267</v>
      </c>
      <c r="G345" s="33">
        <f>TAB_DIN_Outros!E409</f>
        <v>0</v>
      </c>
      <c r="H345" s="33">
        <v>0</v>
      </c>
      <c r="I345" s="33">
        <f>TAB_DIN_Outros!F409</f>
        <v>0</v>
      </c>
      <c r="J345" s="33">
        <f>TAB_DIN_Outros!G409</f>
        <v>0</v>
      </c>
      <c r="K345" s="33">
        <v>0</v>
      </c>
      <c r="L345" s="69">
        <f>SUM(B345:K345)</f>
        <v>267306</v>
      </c>
      <c r="M345" s="25" t="s">
        <v>132</v>
      </c>
      <c r="N345" s="66">
        <f>B345/Formato_Análises_Outros!$X$31</f>
        <v>0</v>
      </c>
      <c r="O345" s="66">
        <f>C345/Formato_Análises_Outros!$X$31</f>
        <v>4.6304855844394136E-5</v>
      </c>
      <c r="P345" s="66">
        <f>D345/Formato_Análises_Outros!$X$31</f>
        <v>2.9161113916624634E-4</v>
      </c>
      <c r="Q345" s="66">
        <f>E345/Formato_Análises_Outros!$X$31</f>
        <v>0</v>
      </c>
      <c r="R345" s="66">
        <f>F345/Formato_Análises_Outros!$X$31</f>
        <v>7.8262539549112681E-5</v>
      </c>
      <c r="S345" s="66">
        <f>G345/Formato_Análises_Outros!$X$31</f>
        <v>0</v>
      </c>
      <c r="T345" s="66">
        <f>H345/Formato_Análises_Outros!$X$31</f>
        <v>0</v>
      </c>
      <c r="U345" s="66">
        <f>I345/Formato_Análises_Outros!$X$31</f>
        <v>0</v>
      </c>
      <c r="V345" s="66">
        <f>J345/Formato_Análises_Outros!$X$31</f>
        <v>0</v>
      </c>
      <c r="W345" s="66">
        <f>K345/Formato_Análises_Outros!$X$31</f>
        <v>0</v>
      </c>
      <c r="X345" s="66">
        <f>L345/Formato_Análises_Outros!$X$31</f>
        <v>4.1617853455975319E-4</v>
      </c>
    </row>
    <row r="346" spans="1:24" x14ac:dyDescent="0.25">
      <c r="A346" s="25" t="s">
        <v>134</v>
      </c>
      <c r="B346" s="33">
        <v>0</v>
      </c>
      <c r="C346" s="33">
        <f>TAB_DIN_Outros!B410</f>
        <v>0</v>
      </c>
      <c r="D346" s="33">
        <f>TAB_DIN_Outros!C410</f>
        <v>43781</v>
      </c>
      <c r="E346" s="33">
        <v>0</v>
      </c>
      <c r="F346" s="33">
        <f>TAB_DIN_Outros!D410</f>
        <v>0</v>
      </c>
      <c r="G346" s="33">
        <f>TAB_DIN_Outros!E410</f>
        <v>0</v>
      </c>
      <c r="H346" s="33">
        <v>0</v>
      </c>
      <c r="I346" s="33">
        <f>TAB_DIN_Outros!F410</f>
        <v>0</v>
      </c>
      <c r="J346" s="33">
        <f>TAB_DIN_Outros!G410</f>
        <v>0</v>
      </c>
      <c r="K346" s="33">
        <v>0</v>
      </c>
      <c r="L346" s="69">
        <f t="shared" ref="L346:L372" si="33">SUM(B346:K346)</f>
        <v>43781</v>
      </c>
      <c r="M346" s="25" t="s">
        <v>134</v>
      </c>
      <c r="N346" s="66">
        <f>B346/Formato_Análises_Outros!$X$31</f>
        <v>0</v>
      </c>
      <c r="O346" s="66">
        <f>C346/Formato_Análises_Outros!$X$31</f>
        <v>0</v>
      </c>
      <c r="P346" s="66">
        <f>D346/Formato_Análises_Outros!$X$31</f>
        <v>6.8164247796759342E-5</v>
      </c>
      <c r="Q346" s="66">
        <f>E346/Formato_Análises_Outros!$X$31</f>
        <v>0</v>
      </c>
      <c r="R346" s="66">
        <f>F346/Formato_Análises_Outros!$X$31</f>
        <v>0</v>
      </c>
      <c r="S346" s="66">
        <f>G346/Formato_Análises_Outros!$X$31</f>
        <v>0</v>
      </c>
      <c r="T346" s="66">
        <f>H346/Formato_Análises_Outros!$X$31</f>
        <v>0</v>
      </c>
      <c r="U346" s="66">
        <f>I346/Formato_Análises_Outros!$X$31</f>
        <v>0</v>
      </c>
      <c r="V346" s="66">
        <f>J346/Formato_Análises_Outros!$X$31</f>
        <v>0</v>
      </c>
      <c r="W346" s="66">
        <f>K346/Formato_Análises_Outros!$X$31</f>
        <v>0</v>
      </c>
      <c r="X346" s="66">
        <f>L346/Formato_Análises_Outros!$X$31</f>
        <v>6.8164247796759342E-5</v>
      </c>
    </row>
    <row r="347" spans="1:24" x14ac:dyDescent="0.25">
      <c r="A347" s="25" t="s">
        <v>139</v>
      </c>
      <c r="B347" s="33">
        <v>0</v>
      </c>
      <c r="C347" s="33">
        <f>TAB_DIN_Outros!B411</f>
        <v>234646</v>
      </c>
      <c r="D347" s="33">
        <f>TAB_DIN_Outros!C411</f>
        <v>228483</v>
      </c>
      <c r="E347" s="33">
        <v>0</v>
      </c>
      <c r="F347" s="33">
        <f>TAB_DIN_Outros!D411</f>
        <v>104172</v>
      </c>
      <c r="G347" s="33">
        <f>TAB_DIN_Outros!E411</f>
        <v>0</v>
      </c>
      <c r="H347" s="33">
        <v>0</v>
      </c>
      <c r="I347" s="33">
        <f>TAB_DIN_Outros!F411</f>
        <v>28429</v>
      </c>
      <c r="J347" s="33">
        <f>TAB_DIN_Outros!G411</f>
        <v>0</v>
      </c>
      <c r="K347" s="33">
        <v>0</v>
      </c>
      <c r="L347" s="69">
        <f t="shared" si="33"/>
        <v>595730</v>
      </c>
      <c r="M347" s="25" t="s">
        <v>139</v>
      </c>
      <c r="N347" s="66">
        <f>B347/Formato_Análises_Outros!$X$31</f>
        <v>0</v>
      </c>
      <c r="O347" s="66">
        <f>C347/Formato_Análises_Outros!$X$31</f>
        <v>3.6532898034577542E-4</v>
      </c>
      <c r="P347" s="66">
        <f>D347/Formato_Análises_Outros!$X$31</f>
        <v>3.5573357916326639E-4</v>
      </c>
      <c r="Q347" s="66">
        <f>E347/Formato_Análises_Outros!$X$31</f>
        <v>0</v>
      </c>
      <c r="R347" s="66">
        <f>F347/Formato_Análises_Outros!$X$31</f>
        <v>1.6218921499015589E-4</v>
      </c>
      <c r="S347" s="66">
        <f>G347/Formato_Análises_Outros!$X$31</f>
        <v>0</v>
      </c>
      <c r="T347" s="66">
        <f>H347/Formato_Análises_Outros!$X$31</f>
        <v>0</v>
      </c>
      <c r="U347" s="66">
        <f>I347/Formato_Análises_Outros!$X$31</f>
        <v>4.4262154830042061E-5</v>
      </c>
      <c r="V347" s="66">
        <f>J347/Formato_Análises_Outros!$X$31</f>
        <v>0</v>
      </c>
      <c r="W347" s="66">
        <f>K347/Formato_Análises_Outros!$X$31</f>
        <v>0</v>
      </c>
      <c r="X347" s="66">
        <f>L347/Formato_Análises_Outros!$X$31</f>
        <v>9.2751392932923968E-4</v>
      </c>
    </row>
    <row r="348" spans="1:24" x14ac:dyDescent="0.25">
      <c r="A348" s="25" t="s">
        <v>143</v>
      </c>
      <c r="B348" s="33">
        <v>0</v>
      </c>
      <c r="C348" s="33">
        <f>TAB_DIN_Outros!B412</f>
        <v>25724</v>
      </c>
      <c r="D348" s="33">
        <f>TAB_DIN_Outros!C412</f>
        <v>0</v>
      </c>
      <c r="E348" s="33">
        <v>0</v>
      </c>
      <c r="F348" s="33">
        <f>TAB_DIN_Outros!D412</f>
        <v>0</v>
      </c>
      <c r="G348" s="33">
        <f>TAB_DIN_Outros!E412</f>
        <v>0</v>
      </c>
      <c r="H348" s="33">
        <v>0</v>
      </c>
      <c r="I348" s="33">
        <f>TAB_DIN_Outros!F412</f>
        <v>4557</v>
      </c>
      <c r="J348" s="33">
        <f>TAB_DIN_Outros!G412</f>
        <v>0</v>
      </c>
      <c r="K348" s="33">
        <v>0</v>
      </c>
      <c r="L348" s="69">
        <f t="shared" si="33"/>
        <v>30281</v>
      </c>
      <c r="M348" s="25" t="s">
        <v>143</v>
      </c>
      <c r="N348" s="66">
        <f>B348/Formato_Análises_Outros!$X$31</f>
        <v>0</v>
      </c>
      <c r="O348" s="66">
        <f>C348/Formato_Análises_Outros!$X$31</f>
        <v>4.0050640924689648E-5</v>
      </c>
      <c r="P348" s="66">
        <f>D348/Formato_Análises_Outros!$X$31</f>
        <v>0</v>
      </c>
      <c r="Q348" s="66">
        <f>E348/Formato_Análises_Outros!$X$31</f>
        <v>0</v>
      </c>
      <c r="R348" s="66">
        <f>F348/Formato_Análises_Outros!$X$31</f>
        <v>0</v>
      </c>
      <c r="S348" s="66">
        <f>G348/Formato_Análises_Outros!$X$31</f>
        <v>0</v>
      </c>
      <c r="T348" s="66">
        <f>H348/Formato_Análises_Outros!$X$31</f>
        <v>0</v>
      </c>
      <c r="U348" s="66">
        <f>I348/Formato_Análises_Outros!$X$31</f>
        <v>7.0949607640262295E-6</v>
      </c>
      <c r="V348" s="66">
        <f>J348/Formato_Análises_Outros!$X$31</f>
        <v>0</v>
      </c>
      <c r="W348" s="66">
        <f>K348/Formato_Análises_Outros!$X$31</f>
        <v>0</v>
      </c>
      <c r="X348" s="66">
        <f>L348/Formato_Análises_Outros!$X$31</f>
        <v>4.7145601688715877E-5</v>
      </c>
    </row>
    <row r="349" spans="1:24" x14ac:dyDescent="0.25">
      <c r="A349" s="25" t="s">
        <v>146</v>
      </c>
      <c r="B349" s="33">
        <v>0</v>
      </c>
      <c r="C349" s="33">
        <f>TAB_DIN_Outros!B413</f>
        <v>415000</v>
      </c>
      <c r="D349" s="33">
        <f>TAB_DIN_Outros!C413</f>
        <v>46695382</v>
      </c>
      <c r="E349" s="33">
        <v>0</v>
      </c>
      <c r="F349" s="33">
        <f>TAB_DIN_Outros!D413</f>
        <v>31798</v>
      </c>
      <c r="G349" s="33">
        <f>TAB_DIN_Outros!E413</f>
        <v>0</v>
      </c>
      <c r="H349" s="33">
        <v>0</v>
      </c>
      <c r="I349" s="33">
        <f>TAB_DIN_Outros!F413</f>
        <v>9756</v>
      </c>
      <c r="J349" s="33">
        <f>TAB_DIN_Outros!G413</f>
        <v>0</v>
      </c>
      <c r="K349" s="33">
        <v>0</v>
      </c>
      <c r="L349" s="69">
        <f t="shared" si="33"/>
        <v>47151936</v>
      </c>
      <c r="M349" s="25" t="s">
        <v>146</v>
      </c>
      <c r="N349" s="66">
        <f>B349/Formato_Análises_Outros!$X$31</f>
        <v>0</v>
      </c>
      <c r="O349" s="66">
        <f>C349/Formato_Análises_Outros!$X$31</f>
        <v>6.4612875072874376E-4</v>
      </c>
      <c r="P349" s="66">
        <f>D349/Formato_Análises_Outros!$X$31</f>
        <v>7.270175623243727E-2</v>
      </c>
      <c r="Q349" s="66">
        <f>E349/Formato_Análises_Outros!$X$31</f>
        <v>0</v>
      </c>
      <c r="R349" s="66">
        <f>F349/Formato_Análises_Outros!$X$31</f>
        <v>4.9507474736560466E-5</v>
      </c>
      <c r="S349" s="66">
        <f>G349/Formato_Análises_Outros!$X$31</f>
        <v>0</v>
      </c>
      <c r="T349" s="66">
        <f>H349/Formato_Análises_Outros!$X$31</f>
        <v>0</v>
      </c>
      <c r="U349" s="66">
        <f>I349/Formato_Análises_Outros!$X$31</f>
        <v>1.5189474920746081E-5</v>
      </c>
      <c r="V349" s="66">
        <f>J349/Formato_Análises_Outros!$X$31</f>
        <v>0</v>
      </c>
      <c r="W349" s="66">
        <f>K349/Formato_Análises_Outros!$X$31</f>
        <v>0</v>
      </c>
      <c r="X349" s="66">
        <f>L349/Formato_Análises_Outros!$X$31</f>
        <v>7.3412581932823323E-2</v>
      </c>
    </row>
    <row r="350" spans="1:24" x14ac:dyDescent="0.25">
      <c r="A350" s="25" t="s">
        <v>141</v>
      </c>
      <c r="B350" s="33">
        <v>0</v>
      </c>
      <c r="C350" s="33">
        <f>TAB_DIN_Outros!B414</f>
        <v>0</v>
      </c>
      <c r="D350" s="33">
        <f>TAB_DIN_Outros!C414</f>
        <v>7502</v>
      </c>
      <c r="E350" s="33">
        <v>0</v>
      </c>
      <c r="F350" s="33">
        <f>TAB_DIN_Outros!D414</f>
        <v>0</v>
      </c>
      <c r="G350" s="33">
        <f>TAB_DIN_Outros!E414</f>
        <v>0</v>
      </c>
      <c r="H350" s="33">
        <v>0</v>
      </c>
      <c r="I350" s="33">
        <f>TAB_DIN_Outros!F414</f>
        <v>0</v>
      </c>
      <c r="J350" s="33">
        <f>TAB_DIN_Outros!G414</f>
        <v>0</v>
      </c>
      <c r="K350" s="33">
        <v>0</v>
      </c>
      <c r="L350" s="69">
        <f t="shared" si="33"/>
        <v>7502</v>
      </c>
      <c r="M350" s="25" t="s">
        <v>141</v>
      </c>
      <c r="N350" s="66">
        <f>B350/Formato_Análises_Outros!$X$31</f>
        <v>0</v>
      </c>
      <c r="O350" s="66">
        <f>C350/Formato_Análises_Outros!$X$31</f>
        <v>0</v>
      </c>
      <c r="P350" s="66">
        <f>D350/Formato_Análises_Outros!$X$31</f>
        <v>1.1680139489077193E-5</v>
      </c>
      <c r="Q350" s="66">
        <f>E350/Formato_Análises_Outros!$X$31</f>
        <v>0</v>
      </c>
      <c r="R350" s="66">
        <f>F350/Formato_Análises_Outros!$X$31</f>
        <v>0</v>
      </c>
      <c r="S350" s="66">
        <f>G350/Formato_Análises_Outros!$X$31</f>
        <v>0</v>
      </c>
      <c r="T350" s="66">
        <f>H350/Formato_Análises_Outros!$X$31</f>
        <v>0</v>
      </c>
      <c r="U350" s="66">
        <f>I350/Formato_Análises_Outros!$X$31</f>
        <v>0</v>
      </c>
      <c r="V350" s="66">
        <f>J350/Formato_Análises_Outros!$X$31</f>
        <v>0</v>
      </c>
      <c r="W350" s="66">
        <f>K350/Formato_Análises_Outros!$X$31</f>
        <v>0</v>
      </c>
      <c r="X350" s="66">
        <f>L350/Formato_Análises_Outros!$X$31</f>
        <v>1.1680139489077193E-5</v>
      </c>
    </row>
    <row r="351" spans="1:24" x14ac:dyDescent="0.25">
      <c r="A351" s="25" t="s">
        <v>153</v>
      </c>
      <c r="B351" s="33">
        <v>0</v>
      </c>
      <c r="C351" s="33">
        <f>TAB_DIN_Outros!B415</f>
        <v>79000</v>
      </c>
      <c r="D351" s="33">
        <f>TAB_DIN_Outros!C415</f>
        <v>0</v>
      </c>
      <c r="E351" s="33">
        <v>0</v>
      </c>
      <c r="F351" s="33">
        <f>TAB_DIN_Outros!D415</f>
        <v>0</v>
      </c>
      <c r="G351" s="33">
        <f>TAB_DIN_Outros!E415</f>
        <v>0</v>
      </c>
      <c r="H351" s="33">
        <v>0</v>
      </c>
      <c r="I351" s="33">
        <f>TAB_DIN_Outros!F415</f>
        <v>0</v>
      </c>
      <c r="J351" s="33">
        <f>TAB_DIN_Outros!G415</f>
        <v>0</v>
      </c>
      <c r="K351" s="33">
        <v>0</v>
      </c>
      <c r="L351" s="69">
        <f t="shared" si="33"/>
        <v>79000</v>
      </c>
      <c r="M351" s="25" t="s">
        <v>153</v>
      </c>
      <c r="N351" s="66">
        <f>B351/Formato_Análises_Outros!$X$31</f>
        <v>0</v>
      </c>
      <c r="O351" s="66">
        <f>C351/Formato_Análises_Outros!$X$31</f>
        <v>1.2299800315077289E-4</v>
      </c>
      <c r="P351" s="66">
        <f>D351/Formato_Análises_Outros!$X$31</f>
        <v>0</v>
      </c>
      <c r="Q351" s="66">
        <f>E351/Formato_Análises_Outros!$X$31</f>
        <v>0</v>
      </c>
      <c r="R351" s="66">
        <f>F351/Formato_Análises_Outros!$X$31</f>
        <v>0</v>
      </c>
      <c r="S351" s="66">
        <f>G351/Formato_Análises_Outros!$X$31</f>
        <v>0</v>
      </c>
      <c r="T351" s="66">
        <f>H351/Formato_Análises_Outros!$X$31</f>
        <v>0</v>
      </c>
      <c r="U351" s="66">
        <f>I351/Formato_Análises_Outros!$X$31</f>
        <v>0</v>
      </c>
      <c r="V351" s="66">
        <f>J351/Formato_Análises_Outros!$X$31</f>
        <v>0</v>
      </c>
      <c r="W351" s="66">
        <f>K351/Formato_Análises_Outros!$X$31</f>
        <v>0</v>
      </c>
      <c r="X351" s="66">
        <f>L351/Formato_Análises_Outros!$X$31</f>
        <v>1.2299800315077289E-4</v>
      </c>
    </row>
    <row r="352" spans="1:24" x14ac:dyDescent="0.25">
      <c r="A352" s="25" t="s">
        <v>157</v>
      </c>
      <c r="B352" s="33">
        <v>0</v>
      </c>
      <c r="C352" s="33">
        <f>TAB_DIN_Outros!B416</f>
        <v>14325</v>
      </c>
      <c r="D352" s="33">
        <f>TAB_DIN_Outros!C416</f>
        <v>1385900</v>
      </c>
      <c r="E352" s="33">
        <v>0</v>
      </c>
      <c r="F352" s="33">
        <f>TAB_DIN_Outros!D416</f>
        <v>50000</v>
      </c>
      <c r="G352" s="33">
        <f>TAB_DIN_Outros!E416</f>
        <v>0</v>
      </c>
      <c r="H352" s="33">
        <v>0</v>
      </c>
      <c r="I352" s="33">
        <f>TAB_DIN_Outros!F416</f>
        <v>29353</v>
      </c>
      <c r="J352" s="33">
        <f>TAB_DIN_Outros!G416</f>
        <v>0</v>
      </c>
      <c r="K352" s="33">
        <v>0</v>
      </c>
      <c r="L352" s="69">
        <f t="shared" si="33"/>
        <v>1479578</v>
      </c>
      <c r="M352" s="25" t="s">
        <v>157</v>
      </c>
      <c r="N352" s="66">
        <f>B352/Formato_Análises_Outros!$X$31</f>
        <v>0</v>
      </c>
      <c r="O352" s="66">
        <f>C352/Formato_Análises_Outros!$X$31</f>
        <v>2.2303118925757239E-5</v>
      </c>
      <c r="P352" s="66">
        <f>D352/Formato_Análises_Outros!$X$31</f>
        <v>2.1577586400842552E-3</v>
      </c>
      <c r="Q352" s="66">
        <f>E352/Formato_Análises_Outros!$X$31</f>
        <v>0</v>
      </c>
      <c r="R352" s="66">
        <f>F352/Formato_Análises_Outros!$X$31</f>
        <v>7.7846837437198037E-5</v>
      </c>
      <c r="S352" s="66">
        <f>G352/Formato_Análises_Outros!$X$31</f>
        <v>0</v>
      </c>
      <c r="T352" s="66">
        <f>H352/Formato_Análises_Outros!$X$31</f>
        <v>0</v>
      </c>
      <c r="U352" s="66">
        <f>I352/Formato_Análises_Outros!$X$31</f>
        <v>4.5700764385881481E-5</v>
      </c>
      <c r="V352" s="66">
        <f>J352/Formato_Análises_Outros!$X$31</f>
        <v>0</v>
      </c>
      <c r="W352" s="66">
        <f>K352/Formato_Análises_Outros!$X$31</f>
        <v>0</v>
      </c>
      <c r="X352" s="66">
        <f>L352/Formato_Análises_Outros!$X$31</f>
        <v>2.303609360833092E-3</v>
      </c>
    </row>
    <row r="353" spans="1:24" x14ac:dyDescent="0.25">
      <c r="A353" s="25" t="s">
        <v>161</v>
      </c>
      <c r="B353" s="33">
        <v>0</v>
      </c>
      <c r="C353" s="33">
        <f>TAB_DIN_Outros!B417</f>
        <v>0</v>
      </c>
      <c r="D353" s="33">
        <f>TAB_DIN_Outros!C417</f>
        <v>121574</v>
      </c>
      <c r="E353" s="33">
        <v>0</v>
      </c>
      <c r="F353" s="33">
        <f>TAB_DIN_Outros!D417</f>
        <v>198000</v>
      </c>
      <c r="G353" s="33">
        <f>TAB_DIN_Outros!E417</f>
        <v>0</v>
      </c>
      <c r="H353" s="33">
        <v>0</v>
      </c>
      <c r="I353" s="33">
        <f>TAB_DIN_Outros!F417</f>
        <v>50000</v>
      </c>
      <c r="J353" s="33">
        <f>TAB_DIN_Outros!G417</f>
        <v>0</v>
      </c>
      <c r="K353" s="33">
        <v>0</v>
      </c>
      <c r="L353" s="69">
        <f t="shared" si="33"/>
        <v>369574</v>
      </c>
      <c r="M353" s="25" t="s">
        <v>161</v>
      </c>
      <c r="N353" s="66">
        <f>B353/Formato_Análises_Outros!$X$31</f>
        <v>0</v>
      </c>
      <c r="O353" s="66">
        <f>C353/Formato_Análises_Outros!$X$31</f>
        <v>0</v>
      </c>
      <c r="P353" s="66">
        <f>D353/Formato_Análises_Outros!$X$31</f>
        <v>1.8928302829179829E-4</v>
      </c>
      <c r="Q353" s="66">
        <f>E353/Formato_Análises_Outros!$X$31</f>
        <v>0</v>
      </c>
      <c r="R353" s="66">
        <f>F353/Formato_Análises_Outros!$X$31</f>
        <v>3.082734762513042E-4</v>
      </c>
      <c r="S353" s="66">
        <f>G353/Formato_Análises_Outros!$X$31</f>
        <v>0</v>
      </c>
      <c r="T353" s="66">
        <f>H353/Formato_Análises_Outros!$X$31</f>
        <v>0</v>
      </c>
      <c r="U353" s="66">
        <f>I353/Formato_Análises_Outros!$X$31</f>
        <v>7.7846837437198037E-5</v>
      </c>
      <c r="V353" s="66">
        <f>J353/Formato_Análises_Outros!$X$31</f>
        <v>0</v>
      </c>
      <c r="W353" s="66">
        <f>K353/Formato_Análises_Outros!$X$31</f>
        <v>0</v>
      </c>
      <c r="X353" s="66">
        <f>L353/Formato_Análises_Outros!$X$31</f>
        <v>5.7540334198030057E-4</v>
      </c>
    </row>
    <row r="354" spans="1:24" x14ac:dyDescent="0.25">
      <c r="A354" s="25" t="s">
        <v>151</v>
      </c>
      <c r="B354" s="33">
        <v>0</v>
      </c>
      <c r="C354" s="33">
        <f>TAB_DIN_Outros!B418</f>
        <v>44555</v>
      </c>
      <c r="D354" s="33">
        <f>TAB_DIN_Outros!C418</f>
        <v>740927</v>
      </c>
      <c r="E354" s="33">
        <v>0</v>
      </c>
      <c r="F354" s="33">
        <f>TAB_DIN_Outros!D418</f>
        <v>207824</v>
      </c>
      <c r="G354" s="33">
        <f>TAB_DIN_Outros!E418</f>
        <v>0</v>
      </c>
      <c r="H354" s="33">
        <v>0</v>
      </c>
      <c r="I354" s="33">
        <f>TAB_DIN_Outros!F418</f>
        <v>0</v>
      </c>
      <c r="J354" s="33">
        <f>TAB_DIN_Outros!G418</f>
        <v>0</v>
      </c>
      <c r="K354" s="33">
        <v>0</v>
      </c>
      <c r="L354" s="69">
        <f t="shared" si="33"/>
        <v>993306</v>
      </c>
      <c r="M354" s="25" t="s">
        <v>151</v>
      </c>
      <c r="N354" s="66">
        <f>B354/Formato_Análises_Outros!$X$31</f>
        <v>0</v>
      </c>
      <c r="O354" s="66">
        <f>C354/Formato_Análises_Outros!$X$31</f>
        <v>6.9369316840287167E-5</v>
      </c>
      <c r="P354" s="66">
        <f>D354/Formato_Análises_Outros!$X$31</f>
        <v>1.1535764744366166E-3</v>
      </c>
      <c r="Q354" s="66">
        <f>E354/Formato_Análises_Outros!$X$31</f>
        <v>0</v>
      </c>
      <c r="R354" s="66">
        <f>F354/Formato_Análises_Outros!$X$31</f>
        <v>3.2356882287096488E-4</v>
      </c>
      <c r="S354" s="66">
        <f>G354/Formato_Análises_Outros!$X$31</f>
        <v>0</v>
      </c>
      <c r="T354" s="66">
        <f>H354/Formato_Análises_Outros!$X$31</f>
        <v>0</v>
      </c>
      <c r="U354" s="66">
        <f>I354/Formato_Análises_Outros!$X$31</f>
        <v>0</v>
      </c>
      <c r="V354" s="66">
        <f>J354/Formato_Análises_Outros!$X$31</f>
        <v>0</v>
      </c>
      <c r="W354" s="66">
        <f>K354/Formato_Análises_Outros!$X$31</f>
        <v>0</v>
      </c>
      <c r="X354" s="66">
        <f>L354/Formato_Análises_Outros!$X$31</f>
        <v>1.5465146141478688E-3</v>
      </c>
    </row>
    <row r="355" spans="1:24" x14ac:dyDescent="0.25">
      <c r="A355" s="25" t="s">
        <v>167</v>
      </c>
      <c r="B355" s="33">
        <v>0</v>
      </c>
      <c r="C355" s="33">
        <f>TAB_DIN_Outros!B419</f>
        <v>0</v>
      </c>
      <c r="D355" s="33">
        <f>TAB_DIN_Outros!C419</f>
        <v>0</v>
      </c>
      <c r="E355" s="33">
        <v>0</v>
      </c>
      <c r="F355" s="33">
        <f>TAB_DIN_Outros!D419</f>
        <v>0</v>
      </c>
      <c r="G355" s="33">
        <f>TAB_DIN_Outros!E419</f>
        <v>0</v>
      </c>
      <c r="H355" s="33">
        <v>0</v>
      </c>
      <c r="I355" s="33">
        <f>TAB_DIN_Outros!F419</f>
        <v>0</v>
      </c>
      <c r="J355" s="33">
        <f>TAB_DIN_Outros!G419</f>
        <v>0</v>
      </c>
      <c r="K355" s="33">
        <v>0</v>
      </c>
      <c r="L355" s="69">
        <f t="shared" si="33"/>
        <v>0</v>
      </c>
      <c r="M355" s="25" t="s">
        <v>167</v>
      </c>
      <c r="N355" s="66">
        <f>B355/Formato_Análises_Outros!$X$31</f>
        <v>0</v>
      </c>
      <c r="O355" s="66">
        <f>C355/Formato_Análises_Outros!$X$31</f>
        <v>0</v>
      </c>
      <c r="P355" s="66">
        <f>D355/Formato_Análises_Outros!$X$31</f>
        <v>0</v>
      </c>
      <c r="Q355" s="66">
        <f>E355/Formato_Análises_Outros!$X$31</f>
        <v>0</v>
      </c>
      <c r="R355" s="66">
        <f>F355/Formato_Análises_Outros!$X$31</f>
        <v>0</v>
      </c>
      <c r="S355" s="66">
        <f>G355/Formato_Análises_Outros!$X$31</f>
        <v>0</v>
      </c>
      <c r="T355" s="66">
        <f>H355/Formato_Análises_Outros!$X$31</f>
        <v>0</v>
      </c>
      <c r="U355" s="66">
        <f>I355/Formato_Análises_Outros!$X$31</f>
        <v>0</v>
      </c>
      <c r="V355" s="66">
        <f>J355/Formato_Análises_Outros!$X$31</f>
        <v>0</v>
      </c>
      <c r="W355" s="66">
        <f>K355/Formato_Análises_Outros!$X$31</f>
        <v>0</v>
      </c>
      <c r="X355" s="66">
        <f>L355/Formato_Análises_Outros!$X$31</f>
        <v>0</v>
      </c>
    </row>
    <row r="356" spans="1:24" x14ac:dyDescent="0.25">
      <c r="A356" s="25" t="s">
        <v>171</v>
      </c>
      <c r="B356" s="33">
        <v>0</v>
      </c>
      <c r="C356" s="33">
        <f>TAB_DIN_Outros!B420</f>
        <v>88123</v>
      </c>
      <c r="D356" s="33">
        <f>TAB_DIN_Outros!C420</f>
        <v>46610524</v>
      </c>
      <c r="E356" s="33">
        <v>0</v>
      </c>
      <c r="F356" s="33">
        <f>TAB_DIN_Outros!D420</f>
        <v>0</v>
      </c>
      <c r="G356" s="33">
        <f>TAB_DIN_Outros!E420</f>
        <v>0</v>
      </c>
      <c r="H356" s="33">
        <v>0</v>
      </c>
      <c r="I356" s="33">
        <f>TAB_DIN_Outros!F420</f>
        <v>0</v>
      </c>
      <c r="J356" s="33">
        <f>TAB_DIN_Outros!G420</f>
        <v>0</v>
      </c>
      <c r="K356" s="33">
        <v>0</v>
      </c>
      <c r="L356" s="69">
        <f t="shared" si="33"/>
        <v>46698647</v>
      </c>
      <c r="M356" s="25" t="s">
        <v>171</v>
      </c>
      <c r="N356" s="66">
        <f>B356/Formato_Análises_Outros!$X$31</f>
        <v>0</v>
      </c>
      <c r="O356" s="66">
        <f>C356/Formato_Análises_Outros!$X$31</f>
        <v>1.3720193710956406E-4</v>
      </c>
      <c r="P356" s="66">
        <f>D356/Formato_Análises_Outros!$X$31</f>
        <v>7.2569637693812347E-2</v>
      </c>
      <c r="Q356" s="66">
        <f>E356/Formato_Análises_Outros!$X$31</f>
        <v>0</v>
      </c>
      <c r="R356" s="66">
        <f>F356/Formato_Análises_Outros!$X$31</f>
        <v>0</v>
      </c>
      <c r="S356" s="66">
        <f>G356/Formato_Análises_Outros!$X$31</f>
        <v>0</v>
      </c>
      <c r="T356" s="66">
        <f>H356/Formato_Análises_Outros!$X$31</f>
        <v>0</v>
      </c>
      <c r="U356" s="66">
        <f>I356/Formato_Análises_Outros!$X$31</f>
        <v>0</v>
      </c>
      <c r="V356" s="66">
        <f>J356/Formato_Análises_Outros!$X$31</f>
        <v>0</v>
      </c>
      <c r="W356" s="66">
        <f>K356/Formato_Análises_Outros!$X$31</f>
        <v>0</v>
      </c>
      <c r="X356" s="66">
        <f>L356/Formato_Análises_Outros!$X$31</f>
        <v>7.2706839630921921E-2</v>
      </c>
    </row>
    <row r="357" spans="1:24" x14ac:dyDescent="0.25">
      <c r="A357" s="25" t="s">
        <v>175</v>
      </c>
      <c r="B357" s="33">
        <v>0</v>
      </c>
      <c r="C357" s="33">
        <f>TAB_DIN_Outros!B421</f>
        <v>317415</v>
      </c>
      <c r="D357" s="33">
        <f>TAB_DIN_Outros!C421</f>
        <v>46841597</v>
      </c>
      <c r="E357" s="33">
        <v>0</v>
      </c>
      <c r="F357" s="33">
        <f>TAB_DIN_Outros!D421</f>
        <v>667352</v>
      </c>
      <c r="G357" s="33">
        <f>TAB_DIN_Outros!E421</f>
        <v>0</v>
      </c>
      <c r="H357" s="33">
        <v>0</v>
      </c>
      <c r="I357" s="33">
        <f>TAB_DIN_Outros!F421</f>
        <v>0</v>
      </c>
      <c r="J357" s="33">
        <f>TAB_DIN_Outros!G421</f>
        <v>0</v>
      </c>
      <c r="K357" s="33">
        <v>0</v>
      </c>
      <c r="L357" s="69">
        <f t="shared" si="33"/>
        <v>47826364</v>
      </c>
      <c r="M357" s="25" t="s">
        <v>175</v>
      </c>
      <c r="N357" s="66">
        <f>B357/Formato_Análises_Outros!$X$31</f>
        <v>0</v>
      </c>
      <c r="O357" s="66">
        <f>C357/Formato_Análises_Outros!$X$31</f>
        <v>4.9419507810256425E-4</v>
      </c>
      <c r="P357" s="66">
        <f>D357/Formato_Análises_Outros!$X$31</f>
        <v>7.2929403739154866E-2</v>
      </c>
      <c r="Q357" s="66">
        <f>E357/Formato_Análises_Outros!$X$31</f>
        <v>0</v>
      </c>
      <c r="R357" s="66">
        <f>F357/Formato_Análises_Outros!$X$31</f>
        <v>1.0390248531477798E-3</v>
      </c>
      <c r="S357" s="66">
        <f>G357/Formato_Análises_Outros!$X$31</f>
        <v>0</v>
      </c>
      <c r="T357" s="66">
        <f>H357/Formato_Análises_Outros!$X$31</f>
        <v>0</v>
      </c>
      <c r="U357" s="66">
        <f>I357/Formato_Análises_Outros!$X$31</f>
        <v>0</v>
      </c>
      <c r="V357" s="66">
        <f>J357/Formato_Análises_Outros!$X$31</f>
        <v>0</v>
      </c>
      <c r="W357" s="66">
        <f>K357/Formato_Análises_Outros!$X$31</f>
        <v>0</v>
      </c>
      <c r="X357" s="66">
        <f>L357/Formato_Análises_Outros!$X$31</f>
        <v>7.4462623670405209E-2</v>
      </c>
    </row>
    <row r="358" spans="1:24" x14ac:dyDescent="0.25">
      <c r="A358" s="25" t="s">
        <v>137</v>
      </c>
      <c r="B358" s="33">
        <v>0</v>
      </c>
      <c r="C358" s="33">
        <f>TAB_DIN_Outros!B422</f>
        <v>3847</v>
      </c>
      <c r="D358" s="33">
        <f>TAB_DIN_Outros!C422</f>
        <v>108496</v>
      </c>
      <c r="E358" s="33">
        <v>0</v>
      </c>
      <c r="F358" s="33">
        <f>TAB_DIN_Outros!D422</f>
        <v>725920</v>
      </c>
      <c r="G358" s="33">
        <f>TAB_DIN_Outros!E422</f>
        <v>0</v>
      </c>
      <c r="H358" s="33">
        <v>0</v>
      </c>
      <c r="I358" s="33">
        <f>TAB_DIN_Outros!F422</f>
        <v>0</v>
      </c>
      <c r="J358" s="33">
        <f>TAB_DIN_Outros!G422</f>
        <v>0</v>
      </c>
      <c r="K358" s="33">
        <v>0</v>
      </c>
      <c r="L358" s="69">
        <f t="shared" si="33"/>
        <v>838263</v>
      </c>
      <c r="M358" s="25" t="s">
        <v>137</v>
      </c>
      <c r="N358" s="66">
        <f>B358/Formato_Análises_Outros!$X$31</f>
        <v>0</v>
      </c>
      <c r="O358" s="66">
        <f>C358/Formato_Análises_Outros!$X$31</f>
        <v>5.9895356724180173E-6</v>
      </c>
      <c r="P358" s="66">
        <f>D358/Formato_Análises_Outros!$X$31</f>
        <v>1.6892140949172475E-4</v>
      </c>
      <c r="Q358" s="66">
        <f>E358/Formato_Análises_Outros!$X$31</f>
        <v>0</v>
      </c>
      <c r="R358" s="66">
        <f>F358/Formato_Análises_Outros!$X$31</f>
        <v>1.130211524648216E-3</v>
      </c>
      <c r="S358" s="66">
        <f>G358/Formato_Análises_Outros!$X$31</f>
        <v>0</v>
      </c>
      <c r="T358" s="66">
        <f>H358/Formato_Análises_Outros!$X$31</f>
        <v>0</v>
      </c>
      <c r="U358" s="66">
        <f>I358/Formato_Análises_Outros!$X$31</f>
        <v>0</v>
      </c>
      <c r="V358" s="66">
        <f>J358/Formato_Análises_Outros!$X$31</f>
        <v>0</v>
      </c>
      <c r="W358" s="66">
        <f>K358/Formato_Análises_Outros!$X$31</f>
        <v>0</v>
      </c>
      <c r="X358" s="66">
        <f>L358/Formato_Análises_Outros!$X$31</f>
        <v>1.3051224698123589E-3</v>
      </c>
    </row>
    <row r="359" spans="1:24" x14ac:dyDescent="0.25">
      <c r="A359" s="25" t="s">
        <v>181</v>
      </c>
      <c r="B359" s="33">
        <v>0</v>
      </c>
      <c r="C359" s="33">
        <f>TAB_DIN_Outros!B423</f>
        <v>73776</v>
      </c>
      <c r="D359" s="33">
        <f>TAB_DIN_Outros!C423</f>
        <v>26678</v>
      </c>
      <c r="E359" s="33">
        <v>0</v>
      </c>
      <c r="F359" s="33">
        <f>TAB_DIN_Outros!D423</f>
        <v>79671</v>
      </c>
      <c r="G359" s="33">
        <f>TAB_DIN_Outros!E423</f>
        <v>0</v>
      </c>
      <c r="H359" s="33">
        <v>0</v>
      </c>
      <c r="I359" s="33">
        <f>TAB_DIN_Outros!F423</f>
        <v>0</v>
      </c>
      <c r="J359" s="33">
        <f>TAB_DIN_Outros!G423</f>
        <v>0</v>
      </c>
      <c r="K359" s="33">
        <v>0</v>
      </c>
      <c r="L359" s="69">
        <f t="shared" si="33"/>
        <v>180125</v>
      </c>
      <c r="M359" s="25" t="s">
        <v>181</v>
      </c>
      <c r="N359" s="66">
        <f>B359/Formato_Análises_Outros!$X$31</f>
        <v>0</v>
      </c>
      <c r="O359" s="66">
        <f>C359/Formato_Análises_Outros!$X$31</f>
        <v>1.1486456557533445E-4</v>
      </c>
      <c r="P359" s="66">
        <f>D359/Formato_Análises_Outros!$X$31</f>
        <v>4.1535958582991387E-5</v>
      </c>
      <c r="Q359" s="66">
        <f>E359/Formato_Análises_Outros!$X$31</f>
        <v>0</v>
      </c>
      <c r="R359" s="66">
        <f>F359/Formato_Análises_Outros!$X$31</f>
        <v>1.2404270770918009E-4</v>
      </c>
      <c r="S359" s="66">
        <f>G359/Formato_Análises_Outros!$X$31</f>
        <v>0</v>
      </c>
      <c r="T359" s="66">
        <f>H359/Formato_Análises_Outros!$X$31</f>
        <v>0</v>
      </c>
      <c r="U359" s="66">
        <f>I359/Formato_Análises_Outros!$X$31</f>
        <v>0</v>
      </c>
      <c r="V359" s="66">
        <f>J359/Formato_Análises_Outros!$X$31</f>
        <v>0</v>
      </c>
      <c r="W359" s="66">
        <f>K359/Formato_Análises_Outros!$X$31</f>
        <v>0</v>
      </c>
      <c r="X359" s="66">
        <f>L359/Formato_Análises_Outros!$X$31</f>
        <v>2.8044323186750595E-4</v>
      </c>
    </row>
    <row r="360" spans="1:24" x14ac:dyDescent="0.25">
      <c r="A360" s="25" t="s">
        <v>148</v>
      </c>
      <c r="B360" s="33">
        <v>0</v>
      </c>
      <c r="C360" s="33">
        <f>TAB_DIN_Outros!B424</f>
        <v>630023</v>
      </c>
      <c r="D360" s="33">
        <f>TAB_DIN_Outros!C424</f>
        <v>46732128</v>
      </c>
      <c r="E360" s="33">
        <v>0</v>
      </c>
      <c r="F360" s="33">
        <f>TAB_DIN_Outros!D424</f>
        <v>103443</v>
      </c>
      <c r="G360" s="33">
        <f>TAB_DIN_Outros!E424</f>
        <v>8903</v>
      </c>
      <c r="H360" s="33">
        <v>0</v>
      </c>
      <c r="I360" s="33">
        <f>TAB_DIN_Outros!F424</f>
        <v>420163</v>
      </c>
      <c r="J360" s="33">
        <f>TAB_DIN_Outros!G424</f>
        <v>0</v>
      </c>
      <c r="K360" s="33">
        <v>0</v>
      </c>
      <c r="L360" s="69">
        <f t="shared" si="33"/>
        <v>47894660</v>
      </c>
      <c r="M360" s="25" t="s">
        <v>148</v>
      </c>
      <c r="N360" s="66">
        <f>B360/Formato_Análises_Outros!$X$31</f>
        <v>0</v>
      </c>
      <c r="O360" s="66">
        <f>C360/Formato_Análises_Outros!$X$31</f>
        <v>9.8090596125391632E-4</v>
      </c>
      <c r="P360" s="66">
        <f>D360/Formato_Análises_Outros!$X$31</f>
        <v>7.2758967430206614E-2</v>
      </c>
      <c r="Q360" s="66">
        <f>E360/Formato_Análises_Outros!$X$31</f>
        <v>0</v>
      </c>
      <c r="R360" s="66">
        <f>F360/Formato_Análises_Outros!$X$31</f>
        <v>1.6105420810032153E-4</v>
      </c>
      <c r="S360" s="66">
        <f>G360/Formato_Análises_Outros!$X$31</f>
        <v>1.3861407874067483E-5</v>
      </c>
      <c r="T360" s="66">
        <f>H360/Formato_Análises_Outros!$X$31</f>
        <v>0</v>
      </c>
      <c r="U360" s="66">
        <f>I360/Formato_Análises_Outros!$X$31</f>
        <v>6.5416721516250878E-4</v>
      </c>
      <c r="V360" s="66">
        <f>J360/Formato_Análises_Outros!$X$31</f>
        <v>0</v>
      </c>
      <c r="W360" s="66">
        <f>K360/Formato_Análises_Outros!$X$31</f>
        <v>0</v>
      </c>
      <c r="X360" s="66">
        <f>L360/Formato_Análises_Outros!$X$31</f>
        <v>7.4568956222597432E-2</v>
      </c>
    </row>
    <row r="361" spans="1:24" x14ac:dyDescent="0.25">
      <c r="A361" s="25" t="s">
        <v>177</v>
      </c>
      <c r="B361" s="33">
        <v>0</v>
      </c>
      <c r="C361" s="33">
        <f>TAB_DIN_Outros!B425</f>
        <v>411754</v>
      </c>
      <c r="D361" s="33">
        <f>TAB_DIN_Outros!C425</f>
        <v>52757029</v>
      </c>
      <c r="E361" s="33">
        <v>0</v>
      </c>
      <c r="F361" s="33">
        <f>TAB_DIN_Outros!D425</f>
        <v>4823192</v>
      </c>
      <c r="G361" s="33">
        <f>TAB_DIN_Outros!E425</f>
        <v>12826</v>
      </c>
      <c r="H361" s="33">
        <v>0</v>
      </c>
      <c r="I361" s="33">
        <f>TAB_DIN_Outros!F425</f>
        <v>103499</v>
      </c>
      <c r="J361" s="33">
        <f>TAB_DIN_Outros!G425</f>
        <v>0</v>
      </c>
      <c r="K361" s="33">
        <v>0</v>
      </c>
      <c r="L361" s="69">
        <f t="shared" si="33"/>
        <v>58108300</v>
      </c>
      <c r="M361" s="25" t="s">
        <v>177</v>
      </c>
      <c r="N361" s="66">
        <f>B361/Formato_Análises_Outros!$X$31</f>
        <v>0</v>
      </c>
      <c r="O361" s="66">
        <f>C361/Formato_Análises_Outros!$X$31</f>
        <v>6.4107493404232086E-4</v>
      </c>
      <c r="P361" s="66">
        <f>D361/Formato_Análises_Outros!$X$31</f>
        <v>8.2139357204650848E-2</v>
      </c>
      <c r="Q361" s="66">
        <f>E361/Formato_Análises_Outros!$X$31</f>
        <v>0</v>
      </c>
      <c r="R361" s="66">
        <f>F361/Formato_Análises_Outros!$X$31</f>
        <v>7.5094048710478813E-3</v>
      </c>
      <c r="S361" s="66">
        <f>G361/Formato_Análises_Outros!$X$31</f>
        <v>1.9969270739390042E-5</v>
      </c>
      <c r="T361" s="66">
        <f>H361/Formato_Análises_Outros!$X$31</f>
        <v>0</v>
      </c>
      <c r="U361" s="66">
        <f>I361/Formato_Análises_Outros!$X$31</f>
        <v>1.611413965582512E-4</v>
      </c>
      <c r="V361" s="66">
        <f>J361/Formato_Análises_Outros!$X$31</f>
        <v>0</v>
      </c>
      <c r="W361" s="66">
        <f>K361/Formato_Análises_Outros!$X$31</f>
        <v>0</v>
      </c>
      <c r="X361" s="66">
        <f>L361/Formato_Análises_Outros!$X$31</f>
        <v>9.0470947677038699E-2</v>
      </c>
    </row>
    <row r="362" spans="1:24" x14ac:dyDescent="0.25">
      <c r="A362" s="25" t="s">
        <v>159</v>
      </c>
      <c r="B362" s="33">
        <v>0</v>
      </c>
      <c r="C362" s="33">
        <f>TAB_DIN_Outros!B426</f>
        <v>9013</v>
      </c>
      <c r="D362" s="33">
        <f>TAB_DIN_Outros!C426</f>
        <v>151638</v>
      </c>
      <c r="E362" s="33">
        <v>0</v>
      </c>
      <c r="F362" s="33">
        <f>TAB_DIN_Outros!D426</f>
        <v>66774</v>
      </c>
      <c r="G362" s="33">
        <f>TAB_DIN_Outros!E426</f>
        <v>0</v>
      </c>
      <c r="H362" s="33">
        <v>0</v>
      </c>
      <c r="I362" s="33">
        <f>TAB_DIN_Outros!F426</f>
        <v>26735</v>
      </c>
      <c r="J362" s="33">
        <f>TAB_DIN_Outros!G426</f>
        <v>0</v>
      </c>
      <c r="K362" s="33">
        <v>0</v>
      </c>
      <c r="L362" s="69">
        <f t="shared" si="33"/>
        <v>254160</v>
      </c>
      <c r="M362" s="25" t="s">
        <v>159</v>
      </c>
      <c r="N362" s="66">
        <f>B362/Formato_Análises_Outros!$X$31</f>
        <v>0</v>
      </c>
      <c r="O362" s="66">
        <f>C362/Formato_Análises_Outros!$X$31</f>
        <v>1.4032670916429318E-5</v>
      </c>
      <c r="P362" s="66">
        <f>D362/Formato_Análises_Outros!$X$31</f>
        <v>2.3609077470603671E-4</v>
      </c>
      <c r="Q362" s="66">
        <f>E362/Formato_Análises_Outros!$X$31</f>
        <v>0</v>
      </c>
      <c r="R362" s="66">
        <f>F362/Formato_Análises_Outros!$X$31</f>
        <v>1.0396289446062924E-4</v>
      </c>
      <c r="S362" s="66">
        <f>G362/Formato_Análises_Outros!$X$31</f>
        <v>0</v>
      </c>
      <c r="T362" s="66">
        <f>H362/Formato_Análises_Outros!$X$31</f>
        <v>0</v>
      </c>
      <c r="U362" s="66">
        <f>I362/Formato_Análises_Outros!$X$31</f>
        <v>4.1624703977669791E-5</v>
      </c>
      <c r="V362" s="66">
        <f>J362/Formato_Análises_Outros!$X$31</f>
        <v>0</v>
      </c>
      <c r="W362" s="66">
        <f>K362/Formato_Análises_Outros!$X$31</f>
        <v>0</v>
      </c>
      <c r="X362" s="66">
        <f>L362/Formato_Análises_Outros!$X$31</f>
        <v>3.9571104406076505E-4</v>
      </c>
    </row>
    <row r="363" spans="1:24" x14ac:dyDescent="0.25">
      <c r="A363" s="25" t="s">
        <v>191</v>
      </c>
      <c r="B363" s="33">
        <v>0</v>
      </c>
      <c r="C363" s="33">
        <f>TAB_DIN_Outros!B427</f>
        <v>361093</v>
      </c>
      <c r="D363" s="33">
        <f>TAB_DIN_Outros!C427</f>
        <v>59389017</v>
      </c>
      <c r="E363" s="33">
        <v>0</v>
      </c>
      <c r="F363" s="33">
        <f>TAB_DIN_Outros!D427</f>
        <v>29282711</v>
      </c>
      <c r="G363" s="33">
        <f>TAB_DIN_Outros!E427</f>
        <v>51945</v>
      </c>
      <c r="H363" s="33">
        <v>0</v>
      </c>
      <c r="I363" s="33">
        <f>TAB_DIN_Outros!F427</f>
        <v>115851</v>
      </c>
      <c r="J363" s="33">
        <f>TAB_DIN_Outros!G427</f>
        <v>0</v>
      </c>
      <c r="K363" s="33">
        <v>0</v>
      </c>
      <c r="L363" s="69">
        <f t="shared" si="33"/>
        <v>89200617</v>
      </c>
      <c r="M363" s="25" t="s">
        <v>191</v>
      </c>
      <c r="N363" s="66">
        <f>B363/Formato_Análises_Outros!$X$31</f>
        <v>0</v>
      </c>
      <c r="O363" s="66">
        <f>C363/Formato_Análises_Outros!$X$31</f>
        <v>5.62198961414203E-4</v>
      </c>
      <c r="P363" s="66">
        <f>D363/Formato_Análises_Outros!$X$31</f>
        <v>9.2464943039079817E-2</v>
      </c>
      <c r="Q363" s="66">
        <f>E363/Formato_Análises_Outros!$X$31</f>
        <v>0</v>
      </c>
      <c r="R363" s="66">
        <f>F363/Formato_Análises_Outros!$X$31</f>
        <v>4.5591328858749017E-2</v>
      </c>
      <c r="S363" s="66">
        <f>G363/Formato_Análises_Outros!$X$31</f>
        <v>8.0875079413505042E-5</v>
      </c>
      <c r="T363" s="66">
        <f>H363/Formato_Análises_Outros!$X$31</f>
        <v>0</v>
      </c>
      <c r="U363" s="66">
        <f>I363/Formato_Análises_Outros!$X$31</f>
        <v>1.803726792787366E-4</v>
      </c>
      <c r="V363" s="66">
        <f>J363/Formato_Análises_Outros!$X$31</f>
        <v>0</v>
      </c>
      <c r="W363" s="66">
        <f>K363/Formato_Análises_Outros!$X$31</f>
        <v>0</v>
      </c>
      <c r="X363" s="66">
        <f>L363/Formato_Análises_Outros!$X$31</f>
        <v>0.13887971861793527</v>
      </c>
    </row>
    <row r="364" spans="1:24" x14ac:dyDescent="0.25">
      <c r="A364" s="25" t="s">
        <v>194</v>
      </c>
      <c r="B364" s="33">
        <v>0</v>
      </c>
      <c r="C364" s="33">
        <f>TAB_DIN_Outros!B428</f>
        <v>1964526</v>
      </c>
      <c r="D364" s="33">
        <f>TAB_DIN_Outros!C428</f>
        <v>60180684</v>
      </c>
      <c r="E364" s="33">
        <v>0</v>
      </c>
      <c r="F364" s="33">
        <f>TAB_DIN_Outros!D428</f>
        <v>39212204</v>
      </c>
      <c r="G364" s="33">
        <f>TAB_DIN_Outros!E428</f>
        <v>102828</v>
      </c>
      <c r="H364" s="33">
        <v>0</v>
      </c>
      <c r="I364" s="33">
        <f>TAB_DIN_Outros!F428</f>
        <v>1002558</v>
      </c>
      <c r="J364" s="33">
        <f>TAB_DIN_Outros!G428</f>
        <v>0</v>
      </c>
      <c r="K364" s="33">
        <v>0</v>
      </c>
      <c r="L364" s="69">
        <f t="shared" si="33"/>
        <v>102462800</v>
      </c>
      <c r="M364" s="25" t="s">
        <v>194</v>
      </c>
      <c r="N364" s="66">
        <f>B364/Formato_Análises_Outros!$X$31</f>
        <v>0</v>
      </c>
      <c r="O364" s="66">
        <f>C364/Formato_Análises_Outros!$X$31</f>
        <v>3.058642723262978E-3</v>
      </c>
      <c r="P364" s="66">
        <f>D364/Formato_Análises_Outros!$X$31</f>
        <v>9.3697518484147702E-2</v>
      </c>
      <c r="Q364" s="66">
        <f>E364/Formato_Análises_Outros!$X$31</f>
        <v>0</v>
      </c>
      <c r="R364" s="66">
        <f>F364/Formato_Análises_Outros!$X$31</f>
        <v>6.1050921406844934E-2</v>
      </c>
      <c r="S364" s="66">
        <f>G364/Formato_Análises_Outros!$X$31</f>
        <v>1.6009669199984399E-4</v>
      </c>
      <c r="T364" s="66">
        <f>H364/Formato_Análises_Outros!$X$31</f>
        <v>0</v>
      </c>
      <c r="U364" s="66">
        <f>I364/Formato_Análises_Outros!$X$31</f>
        <v>1.5609193929472479E-3</v>
      </c>
      <c r="V364" s="66">
        <f>J364/Formato_Análises_Outros!$X$31</f>
        <v>0</v>
      </c>
      <c r="W364" s="66">
        <f>K364/Formato_Análises_Outros!$X$31</f>
        <v>0</v>
      </c>
      <c r="X364" s="66">
        <f>L364/Formato_Análises_Outros!$X$31</f>
        <v>0.1595280986992027</v>
      </c>
    </row>
    <row r="365" spans="1:24" x14ac:dyDescent="0.25">
      <c r="A365" s="25" t="s">
        <v>185</v>
      </c>
      <c r="B365" s="33">
        <v>0</v>
      </c>
      <c r="C365" s="33">
        <f>TAB_DIN_Outros!B429</f>
        <v>723419</v>
      </c>
      <c r="D365" s="33">
        <f>TAB_DIN_Outros!C429</f>
        <v>7415919</v>
      </c>
      <c r="E365" s="33">
        <v>0</v>
      </c>
      <c r="F365" s="33">
        <f>TAB_DIN_Outros!D429</f>
        <v>25328258</v>
      </c>
      <c r="G365" s="33">
        <f>TAB_DIN_Outros!E429</f>
        <v>40000</v>
      </c>
      <c r="H365" s="33">
        <v>0</v>
      </c>
      <c r="I365" s="33">
        <f>TAB_DIN_Outros!F429</f>
        <v>516542</v>
      </c>
      <c r="J365" s="33">
        <f>TAB_DIN_Outros!G429</f>
        <v>0</v>
      </c>
      <c r="K365" s="33">
        <v>0</v>
      </c>
      <c r="L365" s="69">
        <f t="shared" si="33"/>
        <v>34024138</v>
      </c>
      <c r="M365" s="25" t="s">
        <v>185</v>
      </c>
      <c r="N365" s="66">
        <f>B365/Formato_Análises_Outros!$X$31</f>
        <v>0</v>
      </c>
      <c r="O365" s="66">
        <f>C365/Formato_Análises_Outros!$X$31</f>
        <v>1.1263176258396073E-3</v>
      </c>
      <c r="P365" s="66">
        <f>D365/Formato_Análises_Outros!$X$31</f>
        <v>1.1546116816808564E-2</v>
      </c>
      <c r="Q365" s="66">
        <f>E365/Formato_Análises_Outros!$X$31</f>
        <v>0</v>
      </c>
      <c r="R365" s="66">
        <f>F365/Formato_Análises_Outros!$X$31</f>
        <v>3.9434495661868213E-2</v>
      </c>
      <c r="S365" s="66">
        <f>G365/Formato_Análises_Outros!$X$31</f>
        <v>6.227746994975843E-5</v>
      </c>
      <c r="T365" s="66">
        <f>H365/Formato_Análises_Outros!$X$31</f>
        <v>0</v>
      </c>
      <c r="U365" s="66">
        <f>I365/Formato_Análises_Outros!$X$31</f>
        <v>8.0422322206970297E-4</v>
      </c>
      <c r="V365" s="66">
        <f>J365/Formato_Análises_Outros!$X$31</f>
        <v>0</v>
      </c>
      <c r="W365" s="66">
        <f>K365/Formato_Análises_Outros!$X$31</f>
        <v>0</v>
      </c>
      <c r="X365" s="66">
        <f>L365/Formato_Análises_Outros!$X$31</f>
        <v>5.2973430796535846E-2</v>
      </c>
    </row>
    <row r="366" spans="1:24" x14ac:dyDescent="0.25">
      <c r="A366" s="25" t="s">
        <v>200</v>
      </c>
      <c r="B366" s="33">
        <v>0</v>
      </c>
      <c r="C366" s="33">
        <f>TAB_DIN_Outros!B430</f>
        <v>192129</v>
      </c>
      <c r="D366" s="33">
        <f>TAB_DIN_Outros!C430</f>
        <v>50414897</v>
      </c>
      <c r="E366" s="33">
        <v>0</v>
      </c>
      <c r="F366" s="33">
        <f>TAB_DIN_Outros!D430</f>
        <v>1178736</v>
      </c>
      <c r="G366" s="33">
        <f>TAB_DIN_Outros!E430</f>
        <v>69212</v>
      </c>
      <c r="H366" s="33">
        <v>0</v>
      </c>
      <c r="I366" s="33">
        <f>TAB_DIN_Outros!F430</f>
        <v>92708</v>
      </c>
      <c r="J366" s="33">
        <f>TAB_DIN_Outros!G430</f>
        <v>7000000</v>
      </c>
      <c r="K366" s="33">
        <v>0</v>
      </c>
      <c r="L366" s="69">
        <f t="shared" si="33"/>
        <v>58947682</v>
      </c>
      <c r="M366" s="25" t="s">
        <v>200</v>
      </c>
      <c r="N366" s="66">
        <f>B366/Formato_Análises_Outros!$X$31</f>
        <v>0</v>
      </c>
      <c r="O366" s="66">
        <f>C366/Formato_Análises_Outros!$X$31</f>
        <v>2.9913270059942843E-4</v>
      </c>
      <c r="P366" s="66">
        <f>D366/Formato_Análises_Outros!$X$31</f>
        <v>7.8492805823441661E-2</v>
      </c>
      <c r="Q366" s="66">
        <f>E366/Formato_Análises_Outros!$X$31</f>
        <v>0</v>
      </c>
      <c r="R366" s="66">
        <f>F366/Formato_Análises_Outros!$X$31</f>
        <v>1.8352173954674614E-3</v>
      </c>
      <c r="S366" s="66">
        <f>G366/Formato_Análises_Outros!$X$31</f>
        <v>1.0775870625406701E-4</v>
      </c>
      <c r="T366" s="66">
        <f>H366/Formato_Análises_Outros!$X$31</f>
        <v>0</v>
      </c>
      <c r="U366" s="66">
        <f>I366/Formato_Análises_Outros!$X$31</f>
        <v>1.4434049210255512E-4</v>
      </c>
      <c r="V366" s="66">
        <f>J366/Formato_Análises_Outros!$X$31</f>
        <v>1.0898557241207725E-2</v>
      </c>
      <c r="W366" s="66">
        <f>K366/Formato_Análises_Outros!$X$31</f>
        <v>0</v>
      </c>
      <c r="X366" s="66">
        <f>L366/Formato_Análises_Outros!$X$31</f>
        <v>9.1777812359072897E-2</v>
      </c>
    </row>
    <row r="367" spans="1:24" x14ac:dyDescent="0.25">
      <c r="A367" s="25" t="s">
        <v>198</v>
      </c>
      <c r="B367" s="33">
        <v>0</v>
      </c>
      <c r="C367" s="33">
        <f>TAB_DIN_Outros!B431</f>
        <v>887564</v>
      </c>
      <c r="D367" s="33">
        <f>TAB_DIN_Outros!C431</f>
        <v>46857617</v>
      </c>
      <c r="E367" s="33">
        <v>0</v>
      </c>
      <c r="F367" s="33">
        <f>TAB_DIN_Outros!D431</f>
        <v>7316292</v>
      </c>
      <c r="G367" s="33">
        <f>TAB_DIN_Outros!E431</f>
        <v>2024</v>
      </c>
      <c r="H367" s="33">
        <v>0</v>
      </c>
      <c r="I367" s="33">
        <f>TAB_DIN_Outros!F431</f>
        <v>28655</v>
      </c>
      <c r="J367" s="33">
        <f>TAB_DIN_Outros!G431</f>
        <v>152701</v>
      </c>
      <c r="K367" s="33">
        <v>0</v>
      </c>
      <c r="L367" s="69">
        <f t="shared" si="33"/>
        <v>55244853</v>
      </c>
      <c r="M367" s="25" t="s">
        <v>198</v>
      </c>
      <c r="N367" s="66">
        <f>B367/Formato_Análises_Outros!$X$31</f>
        <v>0</v>
      </c>
      <c r="O367" s="66">
        <f>C367/Formato_Análises_Outros!$X$31</f>
        <v>1.3818810084621847E-3</v>
      </c>
      <c r="P367" s="66">
        <f>D367/Formato_Análises_Outros!$X$31</f>
        <v>7.2954345865869741E-2</v>
      </c>
      <c r="Q367" s="66">
        <f>E367/Formato_Análises_Outros!$X$31</f>
        <v>0</v>
      </c>
      <c r="R367" s="66">
        <f>F367/Formato_Análises_Outros!$X$31</f>
        <v>1.1391003879341451E-2</v>
      </c>
      <c r="S367" s="66">
        <f>G367/Formato_Análises_Outros!$X$31</f>
        <v>3.1512399794577767E-6</v>
      </c>
      <c r="T367" s="66">
        <f>H367/Formato_Análises_Outros!$X$31</f>
        <v>0</v>
      </c>
      <c r="U367" s="66">
        <f>I367/Formato_Análises_Outros!$X$31</f>
        <v>4.4614022535258195E-5</v>
      </c>
      <c r="V367" s="66">
        <f>J367/Formato_Análises_Outros!$X$31</f>
        <v>2.3774579846995154E-4</v>
      </c>
      <c r="W367" s="66">
        <f>K367/Formato_Análises_Outros!$X$31</f>
        <v>0</v>
      </c>
      <c r="X367" s="66">
        <f>L367/Formato_Análises_Outros!$X$31</f>
        <v>8.6012741814658039E-2</v>
      </c>
    </row>
    <row r="368" spans="1:24" x14ac:dyDescent="0.25">
      <c r="A368" s="25" t="s">
        <v>173</v>
      </c>
      <c r="B368" s="33">
        <v>0</v>
      </c>
      <c r="C368" s="33">
        <f>TAB_DIN_Outros!B432</f>
        <v>144097</v>
      </c>
      <c r="D368" s="33">
        <f>TAB_DIN_Outros!C432</f>
        <v>46754023</v>
      </c>
      <c r="E368" s="33">
        <v>0</v>
      </c>
      <c r="F368" s="33">
        <f>TAB_DIN_Outros!D432</f>
        <v>14996</v>
      </c>
      <c r="G368" s="33">
        <f>TAB_DIN_Outros!E432</f>
        <v>0</v>
      </c>
      <c r="H368" s="33">
        <v>0</v>
      </c>
      <c r="I368" s="33">
        <f>TAB_DIN_Outros!F432</f>
        <v>3123</v>
      </c>
      <c r="J368" s="33">
        <f>TAB_DIN_Outros!G432</f>
        <v>0</v>
      </c>
      <c r="K368" s="33">
        <v>0</v>
      </c>
      <c r="L368" s="69">
        <f t="shared" si="33"/>
        <v>46916239</v>
      </c>
      <c r="M368" s="25" t="s">
        <v>173</v>
      </c>
      <c r="N368" s="66">
        <f>B368/Formato_Análises_Outros!$X$31</f>
        <v>0</v>
      </c>
      <c r="O368" s="66">
        <f>C368/Formato_Análises_Outros!$X$31</f>
        <v>2.2434991468375852E-4</v>
      </c>
      <c r="P368" s="66">
        <f>D368/Formato_Análises_Outros!$X$31</f>
        <v>7.2793056560320368E-2</v>
      </c>
      <c r="Q368" s="66">
        <f>E368/Formato_Análises_Outros!$X$31</f>
        <v>0</v>
      </c>
      <c r="R368" s="66">
        <f>F368/Formato_Análises_Outros!$X$31</f>
        <v>2.3347823484164436E-5</v>
      </c>
      <c r="S368" s="66">
        <f>G368/Formato_Análises_Outros!$X$31</f>
        <v>0</v>
      </c>
      <c r="T368" s="66">
        <f>H368/Formato_Análises_Outros!$X$31</f>
        <v>0</v>
      </c>
      <c r="U368" s="66">
        <f>I368/Formato_Análises_Outros!$X$31</f>
        <v>4.8623134663273896E-6</v>
      </c>
      <c r="V368" s="66">
        <f>J368/Formato_Análises_Outros!$X$31</f>
        <v>0</v>
      </c>
      <c r="W368" s="66">
        <f>K368/Formato_Análises_Outros!$X$31</f>
        <v>0</v>
      </c>
      <c r="X368" s="66">
        <f>L368/Formato_Análises_Outros!$X$31</f>
        <v>7.3045616611954606E-2</v>
      </c>
    </row>
    <row r="369" spans="1:24" x14ac:dyDescent="0.25">
      <c r="A369" s="25" t="s">
        <v>169</v>
      </c>
      <c r="B369" s="33">
        <v>0</v>
      </c>
      <c r="C369" s="33">
        <f>TAB_DIN_Outros!B433</f>
        <v>0</v>
      </c>
      <c r="D369" s="33">
        <f>TAB_DIN_Outros!C433</f>
        <v>405919</v>
      </c>
      <c r="E369" s="33">
        <v>0</v>
      </c>
      <c r="F369" s="33">
        <f>TAB_DIN_Outros!D433</f>
        <v>346135</v>
      </c>
      <c r="G369" s="33">
        <f>TAB_DIN_Outros!E433</f>
        <v>0</v>
      </c>
      <c r="H369" s="33">
        <v>0</v>
      </c>
      <c r="I369" s="33">
        <f>TAB_DIN_Outros!F433</f>
        <v>33457</v>
      </c>
      <c r="J369" s="33">
        <f>TAB_DIN_Outros!G433</f>
        <v>0</v>
      </c>
      <c r="K369" s="33">
        <v>0</v>
      </c>
      <c r="L369" s="69">
        <f t="shared" si="33"/>
        <v>785511</v>
      </c>
      <c r="M369" s="25" t="s">
        <v>169</v>
      </c>
      <c r="N369" s="66">
        <f>B369/Formato_Análises_Outros!$X$31</f>
        <v>0</v>
      </c>
      <c r="O369" s="66">
        <f>C369/Formato_Análises_Outros!$X$31</f>
        <v>0</v>
      </c>
      <c r="P369" s="66">
        <f>D369/Formato_Análises_Outros!$X$31</f>
        <v>6.319902081133998E-4</v>
      </c>
      <c r="Q369" s="66">
        <f>E369/Formato_Análises_Outros!$X$31</f>
        <v>0</v>
      </c>
      <c r="R369" s="66">
        <f>F369/Formato_Análises_Outros!$X$31</f>
        <v>5.3891030152649082E-4</v>
      </c>
      <c r="S369" s="66">
        <f>G369/Formato_Análises_Outros!$X$31</f>
        <v>0</v>
      </c>
      <c r="T369" s="66">
        <f>H369/Formato_Análises_Outros!$X$31</f>
        <v>0</v>
      </c>
      <c r="U369" s="66">
        <f>I369/Formato_Análises_Outros!$X$31</f>
        <v>5.2090432802726693E-5</v>
      </c>
      <c r="V369" s="66">
        <f>J369/Formato_Análises_Outros!$X$31</f>
        <v>0</v>
      </c>
      <c r="W369" s="66">
        <f>K369/Formato_Análises_Outros!$X$31</f>
        <v>0</v>
      </c>
      <c r="X369" s="66">
        <f>L369/Formato_Análises_Outros!$X$31</f>
        <v>1.2229909424426174E-3</v>
      </c>
    </row>
    <row r="370" spans="1:24" x14ac:dyDescent="0.25">
      <c r="A370" s="25" t="s">
        <v>163</v>
      </c>
      <c r="B370" s="33">
        <v>0</v>
      </c>
      <c r="C370" s="33">
        <f>TAB_DIN_Outros!B434</f>
        <v>103245</v>
      </c>
      <c r="D370" s="33">
        <f>TAB_DIN_Outros!C434</f>
        <v>413047</v>
      </c>
      <c r="E370" s="33">
        <v>0</v>
      </c>
      <c r="F370" s="33">
        <f>TAB_DIN_Outros!D434</f>
        <v>97208</v>
      </c>
      <c r="G370" s="33">
        <f>TAB_DIN_Outros!E434</f>
        <v>0</v>
      </c>
      <c r="H370" s="33">
        <v>0</v>
      </c>
      <c r="I370" s="33">
        <f>TAB_DIN_Outros!F434</f>
        <v>223740</v>
      </c>
      <c r="J370" s="33">
        <f>TAB_DIN_Outros!G434</f>
        <v>1084</v>
      </c>
      <c r="K370" s="33">
        <v>0</v>
      </c>
      <c r="L370" s="69">
        <f t="shared" si="33"/>
        <v>838324</v>
      </c>
      <c r="M370" s="25" t="s">
        <v>163</v>
      </c>
      <c r="N370" s="66">
        <f>B370/Formato_Análises_Outros!$X$31</f>
        <v>0</v>
      </c>
      <c r="O370" s="66">
        <f>C370/Formato_Análises_Outros!$X$31</f>
        <v>1.6074593462407023E-4</v>
      </c>
      <c r="P370" s="66">
        <f>D370/Formato_Análises_Outros!$X$31</f>
        <v>6.430880532584468E-4</v>
      </c>
      <c r="Q370" s="66">
        <f>E370/Formato_Análises_Outros!$X$31</f>
        <v>0</v>
      </c>
      <c r="R370" s="66">
        <f>F370/Formato_Análises_Outros!$X$31</f>
        <v>1.5134670747190293E-4</v>
      </c>
      <c r="S370" s="66">
        <f>G370/Formato_Análises_Outros!$X$31</f>
        <v>0</v>
      </c>
      <c r="T370" s="66">
        <f>H370/Formato_Análises_Outros!$X$31</f>
        <v>0</v>
      </c>
      <c r="U370" s="66">
        <f>I370/Formato_Análises_Outros!$X$31</f>
        <v>3.4834902816397378E-4</v>
      </c>
      <c r="V370" s="66">
        <f>J370/Formato_Análises_Outros!$X$31</f>
        <v>1.6877194356384535E-6</v>
      </c>
      <c r="W370" s="66">
        <f>K370/Formato_Análises_Outros!$X$31</f>
        <v>0</v>
      </c>
      <c r="X370" s="66">
        <f>L370/Formato_Análises_Outros!$X$31</f>
        <v>1.3052174429540322E-3</v>
      </c>
    </row>
    <row r="371" spans="1:24" x14ac:dyDescent="0.25">
      <c r="A371" s="25" t="s">
        <v>155</v>
      </c>
      <c r="B371" s="33">
        <v>0</v>
      </c>
      <c r="C371" s="33">
        <f>TAB_DIN_Outros!B435</f>
        <v>0</v>
      </c>
      <c r="D371" s="33">
        <f>TAB_DIN_Outros!C435</f>
        <v>38634</v>
      </c>
      <c r="E371" s="33">
        <v>0</v>
      </c>
      <c r="F371" s="33">
        <f>TAB_DIN_Outros!D435</f>
        <v>1009539</v>
      </c>
      <c r="G371" s="33">
        <f>TAB_DIN_Outros!E435</f>
        <v>0</v>
      </c>
      <c r="H371" s="33">
        <v>0</v>
      </c>
      <c r="I371" s="33">
        <f>TAB_DIN_Outros!F435</f>
        <v>0</v>
      </c>
      <c r="J371" s="33">
        <f>TAB_DIN_Outros!G435</f>
        <v>0</v>
      </c>
      <c r="K371" s="33">
        <v>0</v>
      </c>
      <c r="L371" s="69">
        <f t="shared" si="33"/>
        <v>1048173</v>
      </c>
      <c r="M371" s="25" t="s">
        <v>155</v>
      </c>
      <c r="N371" s="66">
        <f>B371/Formato_Análises_Outros!$X$31</f>
        <v>0</v>
      </c>
      <c r="O371" s="66">
        <f>C371/Formato_Análises_Outros!$X$31</f>
        <v>0</v>
      </c>
      <c r="P371" s="66">
        <f>D371/Formato_Análises_Outros!$X$31</f>
        <v>6.0150694350974177E-5</v>
      </c>
      <c r="Q371" s="66">
        <f>E371/Formato_Análises_Outros!$X$31</f>
        <v>0</v>
      </c>
      <c r="R371" s="66">
        <f>F371/Formato_Análises_Outros!$X$31</f>
        <v>1.5717883683902293E-3</v>
      </c>
      <c r="S371" s="66">
        <f>G371/Formato_Análises_Outros!$X$31</f>
        <v>0</v>
      </c>
      <c r="T371" s="66">
        <f>H371/Formato_Análises_Outros!$X$31</f>
        <v>0</v>
      </c>
      <c r="U371" s="66">
        <f>I371/Formato_Análises_Outros!$X$31</f>
        <v>0</v>
      </c>
      <c r="V371" s="66">
        <f>J371/Formato_Análises_Outros!$X$31</f>
        <v>0</v>
      </c>
      <c r="W371" s="66">
        <f>K371/Formato_Análises_Outros!$X$31</f>
        <v>0</v>
      </c>
      <c r="X371" s="66">
        <f>L371/Formato_Análises_Outros!$X$31</f>
        <v>1.6319390627412035E-3</v>
      </c>
    </row>
    <row r="372" spans="1:24" x14ac:dyDescent="0.25">
      <c r="A372" s="1" t="s">
        <v>223</v>
      </c>
      <c r="B372" s="33">
        <f>SUM(B345:B371)</f>
        <v>0</v>
      </c>
      <c r="C372" s="33">
        <f t="shared" ref="C372:K372" si="34">SUM(C345:C371)</f>
        <v>6753015</v>
      </c>
      <c r="D372" s="33">
        <f t="shared" si="34"/>
        <v>514508694</v>
      </c>
      <c r="E372" s="33">
        <f t="shared" si="34"/>
        <v>0</v>
      </c>
      <c r="F372" s="33">
        <f t="shared" si="34"/>
        <v>110894492</v>
      </c>
      <c r="G372" s="33">
        <f t="shared" si="34"/>
        <v>287738</v>
      </c>
      <c r="H372" s="33">
        <f t="shared" si="34"/>
        <v>0</v>
      </c>
      <c r="I372" s="33">
        <f t="shared" si="34"/>
        <v>2689126</v>
      </c>
      <c r="J372" s="33">
        <f t="shared" si="34"/>
        <v>7153785</v>
      </c>
      <c r="K372" s="33">
        <f t="shared" si="34"/>
        <v>0</v>
      </c>
      <c r="L372" s="69">
        <f t="shared" si="33"/>
        <v>642286850</v>
      </c>
      <c r="M372" s="25" t="s">
        <v>223</v>
      </c>
      <c r="N372" s="66">
        <f>B372/Formato_Análises_Outros!$X$31</f>
        <v>0</v>
      </c>
      <c r="O372" s="66">
        <f>C372/Formato_Análises_Outros!$X$31</f>
        <v>1.0514017218319198E-2</v>
      </c>
      <c r="P372" s="66">
        <f>D372/Formato_Análises_Outros!$X$31</f>
        <v>0.80105749323686137</v>
      </c>
      <c r="Q372" s="66">
        <f>E372/Formato_Análises_Outros!$X$31</f>
        <v>0</v>
      </c>
      <c r="R372" s="66">
        <f>F372/Formato_Análises_Outros!$X$31</f>
        <v>0.17265570982809317</v>
      </c>
      <c r="S372" s="66">
        <f>G372/Formato_Análises_Outros!$X$31</f>
        <v>4.4798986621008975E-4</v>
      </c>
      <c r="T372" s="66">
        <f>H372/Formato_Análises_Outros!$X$31</f>
        <v>0</v>
      </c>
      <c r="U372" s="66">
        <f>I372/Formato_Análises_Outros!$X$31</f>
        <v>4.186799091402852E-3</v>
      </c>
      <c r="V372" s="66">
        <f>J372/Formato_Análises_Outros!$X$31</f>
        <v>1.1137990759113316E-2</v>
      </c>
      <c r="W372" s="66">
        <f>K372/Formato_Análises_Outros!$X$31</f>
        <v>0</v>
      </c>
      <c r="X372" s="66">
        <f>L372/Formato_Análises_Outros!$X$31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-0.249977111117893"/>
  </sheetPr>
  <dimension ref="A1:L337"/>
  <sheetViews>
    <sheetView topLeftCell="A286" workbookViewId="0">
      <selection activeCell="B310" sqref="B310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24" customFormat="1" x14ac:dyDescent="0.25">
      <c r="B1" s="24" t="s">
        <v>231</v>
      </c>
    </row>
    <row r="2" spans="1:12" x14ac:dyDescent="0.25">
      <c r="A2" s="2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25"/>
      <c r="B3" s="25" t="s">
        <v>224</v>
      </c>
      <c r="C3" s="25" t="s">
        <v>228</v>
      </c>
      <c r="D3" s="25" t="s">
        <v>15</v>
      </c>
      <c r="E3" s="25" t="s">
        <v>229</v>
      </c>
      <c r="F3" s="25" t="s">
        <v>226</v>
      </c>
      <c r="G3" s="25" t="s">
        <v>227</v>
      </c>
      <c r="H3" s="25" t="s">
        <v>131</v>
      </c>
      <c r="I3" s="25" t="s">
        <v>130</v>
      </c>
      <c r="J3" s="25" t="s">
        <v>129</v>
      </c>
      <c r="K3" s="25" t="s">
        <v>230</v>
      </c>
      <c r="L3" s="25" t="s">
        <v>404</v>
      </c>
    </row>
    <row r="4" spans="1:12" x14ac:dyDescent="0.25">
      <c r="A4" s="25" t="s">
        <v>132</v>
      </c>
      <c r="B4" s="40" t="e">
        <f>+'SCC X Ano = Outros'!B39/'SCC X Ano = Outros'!C5-1</f>
        <v>#DIV/0!</v>
      </c>
      <c r="C4" s="40" t="e">
        <f>+'SCC X Ano = Outros'!C39/'SCC X Ano = Outros'!#REF!-1</f>
        <v>#REF!</v>
      </c>
      <c r="D4" s="40" t="e">
        <f>+'SCC X Ano = Outros'!D39/'SCC X Ano = Outros'!D5-1</f>
        <v>#DIV/0!</v>
      </c>
      <c r="E4" s="40" t="e">
        <f>+'SCC X Ano = Outros'!E39/'SCC X Ano = Outros'!E5-1</f>
        <v>#DIV/0!</v>
      </c>
      <c r="F4" s="40">
        <f>+'SCC X Ano = Outros'!F39/'SCC X Ano = Outros'!F5-1</f>
        <v>-0.86241937699075033</v>
      </c>
      <c r="G4" s="40" t="e">
        <f>+'SCC X Ano = Outros'!G39/'SCC X Ano = Outros'!G5-1</f>
        <v>#DIV/0!</v>
      </c>
      <c r="H4" s="40" t="e">
        <f>+'SCC X Ano = Outros'!H39/'SCC X Ano = Outros'!H5-1</f>
        <v>#DIV/0!</v>
      </c>
      <c r="I4" s="40">
        <f>+'SCC X Ano = Outros'!I39/'SCC X Ano = Outros'!I5-1</f>
        <v>0.49593144193801542</v>
      </c>
      <c r="J4" s="40" t="e">
        <f>+'SCC X Ano = Outros'!J39/'SCC X Ano = Outros'!J5-1</f>
        <v>#DIV/0!</v>
      </c>
      <c r="K4" s="40" t="e">
        <f>+'SCC X Ano = Outros'!K39/'SCC X Ano = Outros'!K5-1</f>
        <v>#DIV/0!</v>
      </c>
      <c r="L4" s="40">
        <f>+'SCC X Ano = Outros'!L39/'SCC X Ano = Outros'!L5-1</f>
        <v>-0.70517474122804769</v>
      </c>
    </row>
    <row r="5" spans="1:12" x14ac:dyDescent="0.25">
      <c r="A5" s="25" t="s">
        <v>134</v>
      </c>
      <c r="B5" s="40" t="e">
        <f>+'SCC X Ano = Outros'!B40/'SCC X Ano = Outros'!B6-1</f>
        <v>#DIV/0!</v>
      </c>
      <c r="C5" s="40" t="e">
        <f>+'SCC X Ano = Outros'!C40/'SCC X Ano = Outros'!C6-1</f>
        <v>#DIV/0!</v>
      </c>
      <c r="D5" s="40" t="e">
        <f>+'SCC X Ano = Outros'!D40/'SCC X Ano = Outros'!D6-1</f>
        <v>#DIV/0!</v>
      </c>
      <c r="E5" s="40" t="e">
        <f>+'SCC X Ano = Outros'!E40/'SCC X Ano = Outros'!E6-1</f>
        <v>#DIV/0!</v>
      </c>
      <c r="F5" s="40" t="e">
        <f>+'SCC X Ano = Outros'!F40/'SCC X Ano = Outros'!F6-1</f>
        <v>#DIV/0!</v>
      </c>
      <c r="G5" s="40" t="e">
        <f>+'SCC X Ano = Outros'!G40/'SCC X Ano = Outros'!G6-1</f>
        <v>#DIV/0!</v>
      </c>
      <c r="H5" s="40" t="e">
        <f>+'SCC X Ano = Outros'!H40/'SCC X Ano = Outros'!H6-1</f>
        <v>#DIV/0!</v>
      </c>
      <c r="I5" s="40" t="e">
        <f>+'SCC X Ano = Outros'!I40/'SCC X Ano = Outros'!I6-1</f>
        <v>#DIV/0!</v>
      </c>
      <c r="J5" s="40" t="e">
        <f>+'SCC X Ano = Outros'!J40/'SCC X Ano = Outros'!J6-1</f>
        <v>#DIV/0!</v>
      </c>
      <c r="K5" s="40" t="e">
        <f>+'SCC X Ano = Outros'!K40/'SCC X Ano = Outros'!K6-1</f>
        <v>#DIV/0!</v>
      </c>
      <c r="L5" s="40" t="e">
        <f>+'SCC X Ano = Outros'!L40/'SCC X Ano = Outros'!L6-1</f>
        <v>#DIV/0!</v>
      </c>
    </row>
    <row r="6" spans="1:12" x14ac:dyDescent="0.25">
      <c r="A6" s="25" t="s">
        <v>139</v>
      </c>
      <c r="B6" s="40" t="e">
        <f>+'SCC X Ano = Outros'!B41/'SCC X Ano = Outros'!B7-1</f>
        <v>#DIV/0!</v>
      </c>
      <c r="C6" s="40" t="e">
        <f>+'SCC X Ano = Outros'!C41/'SCC X Ano = Outros'!C7-1</f>
        <v>#DIV/0!</v>
      </c>
      <c r="D6" s="40" t="e">
        <f>+'SCC X Ano = Outros'!D41/'SCC X Ano = Outros'!D7-1</f>
        <v>#DIV/0!</v>
      </c>
      <c r="E6" s="40" t="e">
        <f>+'SCC X Ano = Outros'!E41/'SCC X Ano = Outros'!E7-1</f>
        <v>#DIV/0!</v>
      </c>
      <c r="F6" s="40">
        <f>+'SCC X Ano = Outros'!F41/'SCC X Ano = Outros'!F7-1</f>
        <v>-1</v>
      </c>
      <c r="G6" s="40" t="e">
        <f>+'SCC X Ano = Outros'!G41/'SCC X Ano = Outros'!G7-1</f>
        <v>#DIV/0!</v>
      </c>
      <c r="H6" s="40" t="e">
        <f>+'SCC X Ano = Outros'!H41/'SCC X Ano = Outros'!H7-1</f>
        <v>#DIV/0!</v>
      </c>
      <c r="I6" s="40" t="e">
        <f>+'SCC X Ano = Outros'!I41/'SCC X Ano = Outros'!I7-1</f>
        <v>#DIV/0!</v>
      </c>
      <c r="J6" s="40" t="e">
        <f>+'SCC X Ano = Outros'!J41/'SCC X Ano = Outros'!J7-1</f>
        <v>#DIV/0!</v>
      </c>
      <c r="K6" s="40" t="e">
        <f>+'SCC X Ano = Outros'!K41/'SCC X Ano = Outros'!K7-1</f>
        <v>#DIV/0!</v>
      </c>
      <c r="L6" s="40">
        <f>+'SCC X Ano = Outros'!L41/'SCC X Ano = Outros'!L7-1</f>
        <v>-0.90568752234962069</v>
      </c>
    </row>
    <row r="7" spans="1:12" x14ac:dyDescent="0.25">
      <c r="A7" s="25" t="s">
        <v>143</v>
      </c>
      <c r="B7" s="40" t="e">
        <f>+'SCC X Ano = Outros'!B42/'SCC X Ano = Outros'!B8-1</f>
        <v>#DIV/0!</v>
      </c>
      <c r="C7" s="40" t="e">
        <f>+'SCC X Ano = Outros'!C42/'SCC X Ano = Outros'!C8-1</f>
        <v>#DIV/0!</v>
      </c>
      <c r="D7" s="40" t="e">
        <f>+'SCC X Ano = Outros'!D42/'SCC X Ano = Outros'!D8-1</f>
        <v>#DIV/0!</v>
      </c>
      <c r="E7" s="40" t="e">
        <f>+'SCC X Ano = Outros'!E42/'SCC X Ano = Outros'!E8-1</f>
        <v>#DIV/0!</v>
      </c>
      <c r="F7" s="40" t="e">
        <f>+'SCC X Ano = Outros'!F42/'SCC X Ano = Outros'!F8-1</f>
        <v>#DIV/0!</v>
      </c>
      <c r="G7" s="40" t="e">
        <f>+'SCC X Ano = Outros'!G42/'SCC X Ano = Outros'!G8-1</f>
        <v>#DIV/0!</v>
      </c>
      <c r="H7" s="40" t="e">
        <f>+'SCC X Ano = Outros'!H42/'SCC X Ano = Outros'!H8-1</f>
        <v>#DIV/0!</v>
      </c>
      <c r="I7" s="40" t="e">
        <f>+'SCC X Ano = Outros'!I42/'SCC X Ano = Outros'!I8-1</f>
        <v>#DIV/0!</v>
      </c>
      <c r="J7" s="40" t="e">
        <f>+'SCC X Ano = Outros'!J42/'SCC X Ano = Outros'!J8-1</f>
        <v>#DIV/0!</v>
      </c>
      <c r="K7" s="40" t="e">
        <f>+'SCC X Ano = Outros'!K42/'SCC X Ano = Outros'!K8-1</f>
        <v>#DIV/0!</v>
      </c>
      <c r="L7" s="40" t="e">
        <f>+'SCC X Ano = Outros'!L42/'SCC X Ano = Outros'!L8-1</f>
        <v>#DIV/0!</v>
      </c>
    </row>
    <row r="8" spans="1:12" x14ac:dyDescent="0.25">
      <c r="A8" s="25" t="s">
        <v>146</v>
      </c>
      <c r="B8" s="40" t="e">
        <f>+'SCC X Ano = Outros'!B43/'SCC X Ano = Outros'!B9-1</f>
        <v>#DIV/0!</v>
      </c>
      <c r="C8" s="40" t="e">
        <f>+'SCC X Ano = Outros'!C43/'SCC X Ano = Outros'!C9-1</f>
        <v>#DIV/0!</v>
      </c>
      <c r="D8" s="40">
        <f>+'SCC X Ano = Outros'!D43/'SCC X Ano = Outros'!D9-1</f>
        <v>-0.68967678920885822</v>
      </c>
      <c r="E8" s="40" t="e">
        <f>+'SCC X Ano = Outros'!E43/'SCC X Ano = Outros'!E9-1</f>
        <v>#DIV/0!</v>
      </c>
      <c r="F8" s="40">
        <f>+'SCC X Ano = Outros'!F43/'SCC X Ano = Outros'!F9-1</f>
        <v>-0.75425015016018659</v>
      </c>
      <c r="G8" s="40" t="e">
        <f>+'SCC X Ano = Outros'!G43/'SCC X Ano = Outros'!G9-1</f>
        <v>#DIV/0!</v>
      </c>
      <c r="H8" s="40" t="e">
        <f>+'SCC X Ano = Outros'!H43/'SCC X Ano = Outros'!H9-1</f>
        <v>#DIV/0!</v>
      </c>
      <c r="I8" s="40">
        <f>+'SCC X Ano = Outros'!I43/'SCC X Ano = Outros'!I9-1</f>
        <v>-1</v>
      </c>
      <c r="J8" s="40" t="e">
        <f>+'SCC X Ano = Outros'!J43/'SCC X Ano = Outros'!J9-1</f>
        <v>#DIV/0!</v>
      </c>
      <c r="K8" s="40" t="e">
        <f>+'SCC X Ano = Outros'!K43/'SCC X Ano = Outros'!K9-1</f>
        <v>#DIV/0!</v>
      </c>
      <c r="L8" s="40">
        <f>+'SCC X Ano = Outros'!L43/'SCC X Ano = Outros'!L9-1</f>
        <v>-0.75945580583792838</v>
      </c>
    </row>
    <row r="9" spans="1:12" x14ac:dyDescent="0.25">
      <c r="A9" s="25" t="s">
        <v>141</v>
      </c>
      <c r="B9" s="40" t="e">
        <f>+'SCC X Ano = Outros'!B44/'SCC X Ano = Outros'!B10-1</f>
        <v>#DIV/0!</v>
      </c>
      <c r="C9" s="40" t="e">
        <f>+'SCC X Ano = Outros'!C44/'SCC X Ano = Outros'!C10-1</f>
        <v>#DIV/0!</v>
      </c>
      <c r="D9" s="40" t="e">
        <f>+'SCC X Ano = Outros'!D44/'SCC X Ano = Outros'!D10-1</f>
        <v>#DIV/0!</v>
      </c>
      <c r="E9" s="40" t="e">
        <f>+'SCC X Ano = Outros'!E44/'SCC X Ano = Outros'!E10-1</f>
        <v>#DIV/0!</v>
      </c>
      <c r="F9" s="40">
        <f>+'SCC X Ano = Outros'!F44/'SCC X Ano = Outros'!F10-1</f>
        <v>-1</v>
      </c>
      <c r="G9" s="40" t="e">
        <f>+'SCC X Ano = Outros'!G44/'SCC X Ano = Outros'!G10-1</f>
        <v>#DIV/0!</v>
      </c>
      <c r="H9" s="40" t="e">
        <f>+'SCC X Ano = Outros'!H44/'SCC X Ano = Outros'!H10-1</f>
        <v>#DIV/0!</v>
      </c>
      <c r="I9" s="40" t="e">
        <f>+'SCC X Ano = Outros'!I44/'SCC X Ano = Outros'!I10-1</f>
        <v>#DIV/0!</v>
      </c>
      <c r="J9" s="40" t="e">
        <f>+'SCC X Ano = Outros'!J44/'SCC X Ano = Outros'!J10-1</f>
        <v>#DIV/0!</v>
      </c>
      <c r="K9" s="40" t="e">
        <f>+'SCC X Ano = Outros'!K44/'SCC X Ano = Outros'!K10-1</f>
        <v>#DIV/0!</v>
      </c>
      <c r="L9" s="40">
        <f>+'SCC X Ano = Outros'!L44/'SCC X Ano = Outros'!L10-1</f>
        <v>-1</v>
      </c>
    </row>
    <row r="10" spans="1:12" x14ac:dyDescent="0.25">
      <c r="A10" s="25" t="s">
        <v>153</v>
      </c>
      <c r="B10" s="40" t="e">
        <f>+'SCC X Ano = Outros'!B45/'SCC X Ano = Outros'!B11-1</f>
        <v>#DIV/0!</v>
      </c>
      <c r="C10" s="40" t="e">
        <f>+'SCC X Ano = Outros'!C45/'SCC X Ano = Outros'!C11-1</f>
        <v>#DIV/0!</v>
      </c>
      <c r="D10" s="40" t="e">
        <f>+'SCC X Ano = Outros'!D45/'SCC X Ano = Outros'!D11-1</f>
        <v>#DIV/0!</v>
      </c>
      <c r="E10" s="40" t="e">
        <f>+'SCC X Ano = Outros'!E45/'SCC X Ano = Outros'!E11-1</f>
        <v>#DIV/0!</v>
      </c>
      <c r="F10" s="40">
        <f>+'SCC X Ano = Outros'!F45/'SCC X Ano = Outros'!F11-1</f>
        <v>0.28138263166118338</v>
      </c>
      <c r="G10" s="40" t="e">
        <f>+'SCC X Ano = Outros'!G45/'SCC X Ano = Outros'!G11-1</f>
        <v>#DIV/0!</v>
      </c>
      <c r="H10" s="40" t="e">
        <f>+'SCC X Ano = Outros'!H45/'SCC X Ano = Outros'!H11-1</f>
        <v>#DIV/0!</v>
      </c>
      <c r="I10" s="40">
        <f>+'SCC X Ano = Outros'!I45/'SCC X Ano = Outros'!I11-1</f>
        <v>-0.84806061842097313</v>
      </c>
      <c r="J10" s="40" t="e">
        <f>+'SCC X Ano = Outros'!J45/'SCC X Ano = Outros'!J11-1</f>
        <v>#DIV/0!</v>
      </c>
      <c r="K10" s="40" t="e">
        <f>+'SCC X Ano = Outros'!K45/'SCC X Ano = Outros'!K11-1</f>
        <v>#DIV/0!</v>
      </c>
      <c r="L10" s="40">
        <f>+'SCC X Ano = Outros'!L45/'SCC X Ano = Outros'!L11-1</f>
        <v>0.15991570949085276</v>
      </c>
    </row>
    <row r="11" spans="1:12" x14ac:dyDescent="0.25">
      <c r="A11" s="25" t="s">
        <v>157</v>
      </c>
      <c r="B11" s="40" t="e">
        <f>+'SCC X Ano = Outros'!B46/'SCC X Ano = Outros'!B12-1</f>
        <v>#DIV/0!</v>
      </c>
      <c r="C11" s="40" t="e">
        <f>+'SCC X Ano = Outros'!C46/'SCC X Ano = Outros'!C12-1</f>
        <v>#DIV/0!</v>
      </c>
      <c r="D11" s="40" t="e">
        <f>+'SCC X Ano = Outros'!D46/'SCC X Ano = Outros'!D12-1</f>
        <v>#DIV/0!</v>
      </c>
      <c r="E11" s="40" t="e">
        <f>+'SCC X Ano = Outros'!E46/'SCC X Ano = Outros'!E12-1</f>
        <v>#DIV/0!</v>
      </c>
      <c r="F11" s="40">
        <f>+'SCC X Ano = Outros'!F46/'SCC X Ano = Outros'!F12-1</f>
        <v>-0.37131652985840524</v>
      </c>
      <c r="G11" s="40" t="e">
        <f>+'SCC X Ano = Outros'!G46/'SCC X Ano = Outros'!G12-1</f>
        <v>#DIV/0!</v>
      </c>
      <c r="H11" s="40" t="e">
        <f>+'SCC X Ano = Outros'!H46/'SCC X Ano = Outros'!H12-1</f>
        <v>#DIV/0!</v>
      </c>
      <c r="I11" s="40" t="e">
        <f>+'SCC X Ano = Outros'!I46/'SCC X Ano = Outros'!I12-1</f>
        <v>#DIV/0!</v>
      </c>
      <c r="J11" s="40" t="e">
        <f>+'SCC X Ano = Outros'!J46/'SCC X Ano = Outros'!J12-1</f>
        <v>#DIV/0!</v>
      </c>
      <c r="K11" s="40" t="e">
        <f>+'SCC X Ano = Outros'!K46/'SCC X Ano = Outros'!K12-1</f>
        <v>#DIV/0!</v>
      </c>
      <c r="L11" s="40">
        <f>+'SCC X Ano = Outros'!L46/'SCC X Ano = Outros'!L12-1</f>
        <v>15.84285918793384</v>
      </c>
    </row>
    <row r="12" spans="1:12" x14ac:dyDescent="0.25">
      <c r="A12" s="25" t="s">
        <v>161</v>
      </c>
      <c r="B12" s="40" t="e">
        <f>+'SCC X Ano = Outros'!B47/'SCC X Ano = Outros'!B13-1</f>
        <v>#DIV/0!</v>
      </c>
      <c r="C12" s="40" t="e">
        <f>+'SCC X Ano = Outros'!C47/'SCC X Ano = Outros'!C13-1</f>
        <v>#DIV/0!</v>
      </c>
      <c r="D12" s="40">
        <f>+'SCC X Ano = Outros'!D47/'SCC X Ano = Outros'!D13-1</f>
        <v>-0.67098387914078272</v>
      </c>
      <c r="E12" s="40" t="e">
        <f>+'SCC X Ano = Outros'!E47/'SCC X Ano = Outros'!E13-1</f>
        <v>#DIV/0!</v>
      </c>
      <c r="F12" s="40">
        <f>+'SCC X Ano = Outros'!F47/'SCC X Ano = Outros'!F13-1</f>
        <v>-0.18655650410686608</v>
      </c>
      <c r="G12" s="40" t="e">
        <f>+'SCC X Ano = Outros'!G47/'SCC X Ano = Outros'!G13-1</f>
        <v>#DIV/0!</v>
      </c>
      <c r="H12" s="40" t="e">
        <f>+'SCC X Ano = Outros'!H47/'SCC X Ano = Outros'!H13-1</f>
        <v>#DIV/0!</v>
      </c>
      <c r="I12" s="40" t="e">
        <f>+'SCC X Ano = Outros'!I47/'SCC X Ano = Outros'!I13-1</f>
        <v>#DIV/0!</v>
      </c>
      <c r="J12" s="40" t="e">
        <f>+'SCC X Ano = Outros'!J47/'SCC X Ano = Outros'!J13-1</f>
        <v>#DIV/0!</v>
      </c>
      <c r="K12" s="40" t="e">
        <f>+'SCC X Ano = Outros'!K47/'SCC X Ano = Outros'!K13-1</f>
        <v>#DIV/0!</v>
      </c>
      <c r="L12" s="40">
        <f>+'SCC X Ano = Outros'!L47/'SCC X Ano = Outros'!L13-1</f>
        <v>1.8897052003001509</v>
      </c>
    </row>
    <row r="13" spans="1:12" x14ac:dyDescent="0.25">
      <c r="A13" s="25" t="s">
        <v>151</v>
      </c>
      <c r="B13" s="40" t="e">
        <f>+'SCC X Ano = Outros'!B48/'SCC X Ano = Outros'!B14-1</f>
        <v>#DIV/0!</v>
      </c>
      <c r="C13" s="40" t="e">
        <f>+'SCC X Ano = Outros'!C48/'SCC X Ano = Outros'!C14-1</f>
        <v>#DIV/0!</v>
      </c>
      <c r="D13" s="40" t="e">
        <f>+'SCC X Ano = Outros'!D48/'SCC X Ano = Outros'!D14-1</f>
        <v>#DIV/0!</v>
      </c>
      <c r="E13" s="40" t="e">
        <f>+'SCC X Ano = Outros'!E48/'SCC X Ano = Outros'!E14-1</f>
        <v>#DIV/0!</v>
      </c>
      <c r="F13" s="40">
        <f>+'SCC X Ano = Outros'!F48/'SCC X Ano = Outros'!F14-1</f>
        <v>2.0543011001817235</v>
      </c>
      <c r="G13" s="40" t="e">
        <f>+'SCC X Ano = Outros'!G48/'SCC X Ano = Outros'!G14-1</f>
        <v>#DIV/0!</v>
      </c>
      <c r="H13" s="40" t="e">
        <f>+'SCC X Ano = Outros'!H48/'SCC X Ano = Outros'!H14-1</f>
        <v>#DIV/0!</v>
      </c>
      <c r="I13" s="40">
        <f>+'SCC X Ano = Outros'!I48/'SCC X Ano = Outros'!I14-1</f>
        <v>-0.56747289837063941</v>
      </c>
      <c r="J13" s="40" t="e">
        <f>+'SCC X Ano = Outros'!J48/'SCC X Ano = Outros'!J14-1</f>
        <v>#DIV/0!</v>
      </c>
      <c r="K13" s="40" t="e">
        <f>+'SCC X Ano = Outros'!K48/'SCC X Ano = Outros'!K14-1</f>
        <v>#DIV/0!</v>
      </c>
      <c r="L13" s="40">
        <f>+'SCC X Ano = Outros'!L48/'SCC X Ano = Outros'!L14-1</f>
        <v>-0.29238428457477283</v>
      </c>
    </row>
    <row r="14" spans="1:12" x14ac:dyDescent="0.25">
      <c r="A14" s="25" t="s">
        <v>167</v>
      </c>
      <c r="B14" s="40" t="e">
        <f>+'SCC X Ano = Outros'!B49/'SCC X Ano = Outros'!B15-1</f>
        <v>#DIV/0!</v>
      </c>
      <c r="C14" s="40">
        <f>+'SCC X Ano = Outros'!C49/'SCC X Ano = Outros'!C15-1</f>
        <v>-0.764330897589237</v>
      </c>
      <c r="D14" s="40">
        <f>+'SCC X Ano = Outros'!D49/'SCC X Ano = Outros'!D15-1</f>
        <v>-0.4278228452519437</v>
      </c>
      <c r="E14" s="40" t="e">
        <f>+'SCC X Ano = Outros'!E49/'SCC X Ano = Outros'!E15-1</f>
        <v>#DIV/0!</v>
      </c>
      <c r="F14" s="40" t="e">
        <f>+'SCC X Ano = Outros'!F49/'SCC X Ano = Outros'!F15-1</f>
        <v>#DIV/0!</v>
      </c>
      <c r="G14" s="40" t="e">
        <f>+'SCC X Ano = Outros'!G49/'SCC X Ano = Outros'!G15-1</f>
        <v>#DIV/0!</v>
      </c>
      <c r="H14" s="40" t="e">
        <f>+'SCC X Ano = Outros'!H49/'SCC X Ano = Outros'!H15-1</f>
        <v>#DIV/0!</v>
      </c>
      <c r="I14" s="40" t="e">
        <f>+'SCC X Ano = Outros'!I49/'SCC X Ano = Outros'!I15-1</f>
        <v>#DIV/0!</v>
      </c>
      <c r="J14" s="40" t="e">
        <f>+'SCC X Ano = Outros'!J49/'SCC X Ano = Outros'!J15-1</f>
        <v>#DIV/0!</v>
      </c>
      <c r="K14" s="40" t="e">
        <f>+'SCC X Ano = Outros'!K49/'SCC X Ano = Outros'!K15-1</f>
        <v>#DIV/0!</v>
      </c>
      <c r="L14" s="40">
        <f>+'SCC X Ano = Outros'!L49/'SCC X Ano = Outros'!L15-1</f>
        <v>-0.61216224798810559</v>
      </c>
    </row>
    <row r="15" spans="1:12" x14ac:dyDescent="0.25">
      <c r="A15" s="25" t="s">
        <v>171</v>
      </c>
      <c r="B15" s="40" t="e">
        <f>+'SCC X Ano = Outros'!B50/'SCC X Ano = Outros'!B16-1</f>
        <v>#DIV/0!</v>
      </c>
      <c r="C15" s="40">
        <f>+'SCC X Ano = Outros'!C50/'SCC X Ano = Outros'!C16-1</f>
        <v>-0.3502144913377836</v>
      </c>
      <c r="D15" s="40">
        <f>+'SCC X Ano = Outros'!D50/'SCC X Ano = Outros'!D16-1</f>
        <v>7.0298077389641023</v>
      </c>
      <c r="E15" s="40" t="e">
        <f>+'SCC X Ano = Outros'!E50/'SCC X Ano = Outros'!E16-1</f>
        <v>#DIV/0!</v>
      </c>
      <c r="F15" s="40">
        <f>+'SCC X Ano = Outros'!F50/'SCC X Ano = Outros'!F16-1</f>
        <v>-1</v>
      </c>
      <c r="G15" s="40" t="e">
        <f>+'SCC X Ano = Outros'!G50/'SCC X Ano = Outros'!G16-1</f>
        <v>#DIV/0!</v>
      </c>
      <c r="H15" s="40" t="e">
        <f>+'SCC X Ano = Outros'!H50/'SCC X Ano = Outros'!H16-1</f>
        <v>#DIV/0!</v>
      </c>
      <c r="I15" s="40" t="e">
        <f>+'SCC X Ano = Outros'!I50/'SCC X Ano = Outros'!I16-1</f>
        <v>#DIV/0!</v>
      </c>
      <c r="J15" s="40" t="e">
        <f>+'SCC X Ano = Outros'!J50/'SCC X Ano = Outros'!J16-1</f>
        <v>#DIV/0!</v>
      </c>
      <c r="K15" s="40" t="e">
        <f>+'SCC X Ano = Outros'!K50/'SCC X Ano = Outros'!K16-1</f>
        <v>#DIV/0!</v>
      </c>
      <c r="L15" s="40">
        <f>+'SCC X Ano = Outros'!L50/'SCC X Ano = Outros'!L16-1</f>
        <v>0.83394090867181592</v>
      </c>
    </row>
    <row r="16" spans="1:12" x14ac:dyDescent="0.25">
      <c r="A16" s="25" t="s">
        <v>175</v>
      </c>
      <c r="B16" s="40" t="e">
        <f>+'SCC X Ano = Outros'!B51/'SCC X Ano = Outros'!B17-1</f>
        <v>#DIV/0!</v>
      </c>
      <c r="C16" s="40">
        <f>+'SCC X Ano = Outros'!C51/'SCC X Ano = Outros'!C17-1</f>
        <v>1.4645020625791338</v>
      </c>
      <c r="D16" s="40" t="e">
        <f>+'SCC X Ano = Outros'!D51/'SCC X Ano = Outros'!D17-1</f>
        <v>#DIV/0!</v>
      </c>
      <c r="E16" s="40" t="e">
        <f>+'SCC X Ano = Outros'!E51/'SCC X Ano = Outros'!E17-1</f>
        <v>#DIV/0!</v>
      </c>
      <c r="F16" s="40">
        <f>+'SCC X Ano = Outros'!F51/'SCC X Ano = Outros'!F17-1</f>
        <v>44.134483544576113</v>
      </c>
      <c r="G16" s="40" t="e">
        <f>+'SCC X Ano = Outros'!G51/'SCC X Ano = Outros'!G17-1</f>
        <v>#DIV/0!</v>
      </c>
      <c r="H16" s="40" t="e">
        <f>+'SCC X Ano = Outros'!H51/'SCC X Ano = Outros'!H17-1</f>
        <v>#DIV/0!</v>
      </c>
      <c r="I16" s="40" t="e">
        <f>+'SCC X Ano = Outros'!I51/'SCC X Ano = Outros'!I17-1</f>
        <v>#DIV/0!</v>
      </c>
      <c r="J16" s="40" t="e">
        <f>+'SCC X Ano = Outros'!J51/'SCC X Ano = Outros'!J17-1</f>
        <v>#DIV/0!</v>
      </c>
      <c r="K16" s="40" t="e">
        <f>+'SCC X Ano = Outros'!K51/'SCC X Ano = Outros'!K17-1</f>
        <v>#DIV/0!</v>
      </c>
      <c r="L16" s="40">
        <f>+'SCC X Ano = Outros'!L51/'SCC X Ano = Outros'!L17-1</f>
        <v>28.94543611908545</v>
      </c>
    </row>
    <row r="17" spans="1:12" x14ac:dyDescent="0.25">
      <c r="A17" s="25" t="s">
        <v>137</v>
      </c>
      <c r="B17" s="40" t="e">
        <f>+'SCC X Ano = Outros'!B52/'SCC X Ano = Outros'!B18-1</f>
        <v>#DIV/0!</v>
      </c>
      <c r="C17" s="40" t="e">
        <f>+'SCC X Ano = Outros'!C52/'SCC X Ano = Outros'!C18-1</f>
        <v>#DIV/0!</v>
      </c>
      <c r="D17" s="40" t="e">
        <f>+'SCC X Ano = Outros'!D52/'SCC X Ano = Outros'!D18-1</f>
        <v>#DIV/0!</v>
      </c>
      <c r="E17" s="40" t="e">
        <f>+'SCC X Ano = Outros'!E52/'SCC X Ano = Outros'!E18-1</f>
        <v>#DIV/0!</v>
      </c>
      <c r="F17" s="40" t="e">
        <f>+'SCC X Ano = Outros'!F52/'SCC X Ano = Outros'!F18-1</f>
        <v>#DIV/0!</v>
      </c>
      <c r="G17" s="40" t="e">
        <f>+'SCC X Ano = Outros'!G52/'SCC X Ano = Outros'!G18-1</f>
        <v>#DIV/0!</v>
      </c>
      <c r="H17" s="40" t="e">
        <f>+'SCC X Ano = Outros'!H52/'SCC X Ano = Outros'!H18-1</f>
        <v>#DIV/0!</v>
      </c>
      <c r="I17" s="40" t="e">
        <f>+'SCC X Ano = Outros'!I52/'SCC X Ano = Outros'!I18-1</f>
        <v>#DIV/0!</v>
      </c>
      <c r="J17" s="40" t="e">
        <f>+'SCC X Ano = Outros'!J52/'SCC X Ano = Outros'!J18-1</f>
        <v>#DIV/0!</v>
      </c>
      <c r="K17" s="40" t="e">
        <f>+'SCC X Ano = Outros'!K52/'SCC X Ano = Outros'!K18-1</f>
        <v>#DIV/0!</v>
      </c>
      <c r="L17" s="40" t="e">
        <f>+'SCC X Ano = Outros'!L52/'SCC X Ano = Outros'!L18-1</f>
        <v>#DIV/0!</v>
      </c>
    </row>
    <row r="18" spans="1:12" x14ac:dyDescent="0.25">
      <c r="A18" s="25" t="s">
        <v>181</v>
      </c>
      <c r="B18" s="40" t="e">
        <f>+'SCC X Ano = Outros'!B53/'SCC X Ano = Outros'!B19-1</f>
        <v>#DIV/0!</v>
      </c>
      <c r="C18" s="40" t="e">
        <f>+'SCC X Ano = Outros'!C53/'SCC X Ano = Outros'!C19-1</f>
        <v>#DIV/0!</v>
      </c>
      <c r="D18" s="40" t="e">
        <f>+'SCC X Ano = Outros'!D53/'SCC X Ano = Outros'!D19-1</f>
        <v>#DIV/0!</v>
      </c>
      <c r="E18" s="40" t="e">
        <f>+'SCC X Ano = Outros'!E53/'SCC X Ano = Outros'!E19-1</f>
        <v>#DIV/0!</v>
      </c>
      <c r="F18" s="40">
        <f>+'SCC X Ano = Outros'!F53/'SCC X Ano = Outros'!F19-1</f>
        <v>-0.15122846402386936</v>
      </c>
      <c r="G18" s="40" t="e">
        <f>+'SCC X Ano = Outros'!G53/'SCC X Ano = Outros'!G19-1</f>
        <v>#DIV/0!</v>
      </c>
      <c r="H18" s="40" t="e">
        <f>+'SCC X Ano = Outros'!H53/'SCC X Ano = Outros'!H19-1</f>
        <v>#DIV/0!</v>
      </c>
      <c r="I18" s="40" t="e">
        <f>+'SCC X Ano = Outros'!I53/'SCC X Ano = Outros'!I19-1</f>
        <v>#DIV/0!</v>
      </c>
      <c r="J18" s="40" t="e">
        <f>+'SCC X Ano = Outros'!J53/'SCC X Ano = Outros'!J19-1</f>
        <v>#DIV/0!</v>
      </c>
      <c r="K18" s="40" t="e">
        <f>+'SCC X Ano = Outros'!K53/'SCC X Ano = Outros'!K19-1</f>
        <v>#DIV/0!</v>
      </c>
      <c r="L18" s="40">
        <f>+'SCC X Ano = Outros'!L53/'SCC X Ano = Outros'!L19-1</f>
        <v>-0.15122846402386936</v>
      </c>
    </row>
    <row r="19" spans="1:12" x14ac:dyDescent="0.25">
      <c r="A19" s="25" t="s">
        <v>148</v>
      </c>
      <c r="B19" s="40" t="e">
        <f>+'SCC X Ano = Outros'!B54/'SCC X Ano = Outros'!B20-1</f>
        <v>#DIV/0!</v>
      </c>
      <c r="C19" s="40">
        <f>+'SCC X Ano = Outros'!C54/'SCC X Ano = Outros'!C20-1</f>
        <v>-0.28966510766560871</v>
      </c>
      <c r="D19" s="40" t="e">
        <f>+'SCC X Ano = Outros'!D54/'SCC X Ano = Outros'!D20-1</f>
        <v>#DIV/0!</v>
      </c>
      <c r="E19" s="40" t="e">
        <f>+'SCC X Ano = Outros'!E54/'SCC X Ano = Outros'!E20-1</f>
        <v>#DIV/0!</v>
      </c>
      <c r="F19" s="40">
        <f>+'SCC X Ano = Outros'!F54/'SCC X Ano = Outros'!F20-1</f>
        <v>-0.28235586609977359</v>
      </c>
      <c r="G19" s="40" t="e">
        <f>+'SCC X Ano = Outros'!G54/'SCC X Ano = Outros'!G20-1</f>
        <v>#DIV/0!</v>
      </c>
      <c r="H19" s="40" t="e">
        <f>+'SCC X Ano = Outros'!H54/'SCC X Ano = Outros'!H20-1</f>
        <v>#DIV/0!</v>
      </c>
      <c r="I19" s="40">
        <f>+'SCC X Ano = Outros'!I54/'SCC X Ano = Outros'!I20-1</f>
        <v>6.0142090888357078</v>
      </c>
      <c r="J19" s="40" t="e">
        <f>+'SCC X Ano = Outros'!J54/'SCC X Ano = Outros'!J20-1</f>
        <v>#DIV/0!</v>
      </c>
      <c r="K19" s="40" t="e">
        <f>+'SCC X Ano = Outros'!K54/'SCC X Ano = Outros'!K20-1</f>
        <v>#DIV/0!</v>
      </c>
      <c r="L19" s="40">
        <f>+'SCC X Ano = Outros'!L54/'SCC X Ano = Outros'!L20-1</f>
        <v>-0.21325423720844661</v>
      </c>
    </row>
    <row r="20" spans="1:12" x14ac:dyDescent="0.25">
      <c r="A20" s="25" t="s">
        <v>177</v>
      </c>
      <c r="B20" s="40" t="e">
        <f>+'SCC X Ano = Outros'!B55/'SCC X Ano = Outros'!B21-1</f>
        <v>#DIV/0!</v>
      </c>
      <c r="C20" s="40">
        <f>+'SCC X Ano = Outros'!C55/'SCC X Ano = Outros'!C21-1</f>
        <v>14.68990033999237</v>
      </c>
      <c r="D20" s="40">
        <f>+'SCC X Ano = Outros'!D55/'SCC X Ano = Outros'!D21-1</f>
        <v>61.320433907023272</v>
      </c>
      <c r="E20" s="40" t="e">
        <f>+'SCC X Ano = Outros'!E55/'SCC X Ano = Outros'!E21-1</f>
        <v>#DIV/0!</v>
      </c>
      <c r="F20" s="40">
        <f>+'SCC X Ano = Outros'!F55/'SCC X Ano = Outros'!F21-1</f>
        <v>-0.92239444776927682</v>
      </c>
      <c r="G20" s="40" t="e">
        <f>+'SCC X Ano = Outros'!G55/'SCC X Ano = Outros'!G21-1</f>
        <v>#DIV/0!</v>
      </c>
      <c r="H20" s="40" t="e">
        <f>+'SCC X Ano = Outros'!H55/'SCC X Ano = Outros'!H21-1</f>
        <v>#DIV/0!</v>
      </c>
      <c r="I20" s="40">
        <f>+'SCC X Ano = Outros'!I55/'SCC X Ano = Outros'!I21-1</f>
        <v>48.230930414406735</v>
      </c>
      <c r="J20" s="40" t="e">
        <f>+'SCC X Ano = Outros'!J55/'SCC X Ano = Outros'!J21-1</f>
        <v>#DIV/0!</v>
      </c>
      <c r="K20" s="40" t="e">
        <f>+'SCC X Ano = Outros'!K55/'SCC X Ano = Outros'!K21-1</f>
        <v>#DIV/0!</v>
      </c>
      <c r="L20" s="40">
        <f>+'SCC X Ano = Outros'!L55/'SCC X Ano = Outros'!L21-1</f>
        <v>-0.60847505669583324</v>
      </c>
    </row>
    <row r="21" spans="1:12" x14ac:dyDescent="0.25">
      <c r="A21" s="25" t="s">
        <v>159</v>
      </c>
      <c r="B21" s="40" t="e">
        <f>+'SCC X Ano = Outros'!B56/'SCC X Ano = Outros'!B22-1</f>
        <v>#DIV/0!</v>
      </c>
      <c r="C21" s="40">
        <f>+'SCC X Ano = Outros'!C56/'SCC X Ano = Outros'!C22-1</f>
        <v>0.12820515890848494</v>
      </c>
      <c r="D21" s="40">
        <f>+'SCC X Ano = Outros'!D56/'SCC X Ano = Outros'!D22-1</f>
        <v>-0.61195685490359009</v>
      </c>
      <c r="E21" s="40" t="e">
        <f>+'SCC X Ano = Outros'!E56/'SCC X Ano = Outros'!E22-1</f>
        <v>#DIV/0!</v>
      </c>
      <c r="F21" s="40">
        <f>+'SCC X Ano = Outros'!F56/'SCC X Ano = Outros'!F22-1</f>
        <v>-0.39317698862253714</v>
      </c>
      <c r="G21" s="40" t="e">
        <f>+'SCC X Ano = Outros'!G56/'SCC X Ano = Outros'!G22-1</f>
        <v>#DIV/0!</v>
      </c>
      <c r="H21" s="40" t="e">
        <f>+'SCC X Ano = Outros'!H56/'SCC X Ano = Outros'!H22-1</f>
        <v>#DIV/0!</v>
      </c>
      <c r="I21" s="40">
        <f>+'SCC X Ano = Outros'!I56/'SCC X Ano = Outros'!I22-1</f>
        <v>-1</v>
      </c>
      <c r="J21" s="40" t="e">
        <f>+'SCC X Ano = Outros'!J56/'SCC X Ano = Outros'!J22-1</f>
        <v>#DIV/0!</v>
      </c>
      <c r="K21" s="40" t="e">
        <f>+'SCC X Ano = Outros'!K56/'SCC X Ano = Outros'!K22-1</f>
        <v>#DIV/0!</v>
      </c>
      <c r="L21" s="40">
        <f>+'SCC X Ano = Outros'!L56/'SCC X Ano = Outros'!L22-1</f>
        <v>-0.728049959708299</v>
      </c>
    </row>
    <row r="22" spans="1:12" x14ac:dyDescent="0.25">
      <c r="A22" s="25" t="s">
        <v>191</v>
      </c>
      <c r="B22" s="40" t="e">
        <f>+'SCC X Ano = Outros'!B57/'SCC X Ano = Outros'!B23-1</f>
        <v>#DIV/0!</v>
      </c>
      <c r="C22" s="40">
        <f>+'SCC X Ano = Outros'!C57/'SCC X Ano = Outros'!C23-1</f>
        <v>-0.79503728538083496</v>
      </c>
      <c r="D22" s="40">
        <f>+'SCC X Ano = Outros'!D57/'SCC X Ano = Outros'!D23-1</f>
        <v>-0.24745382493976498</v>
      </c>
      <c r="E22" s="40" t="e">
        <f>+'SCC X Ano = Outros'!E57/'SCC X Ano = Outros'!E23-1</f>
        <v>#DIV/0!</v>
      </c>
      <c r="F22" s="40">
        <f>+'SCC X Ano = Outros'!F57/'SCC X Ano = Outros'!F23-1</f>
        <v>3.5341427632262556</v>
      </c>
      <c r="G22" s="40" t="e">
        <f>+'SCC X Ano = Outros'!G57/'SCC X Ano = Outros'!G23-1</f>
        <v>#DIV/0!</v>
      </c>
      <c r="H22" s="40" t="e">
        <f>+'SCC X Ano = Outros'!H57/'SCC X Ano = Outros'!H23-1</f>
        <v>#DIV/0!</v>
      </c>
      <c r="I22" s="40">
        <f>+'SCC X Ano = Outros'!I57/'SCC X Ano = Outros'!I23-1</f>
        <v>7.0563769299195425</v>
      </c>
      <c r="J22" s="40" t="e">
        <f>+'SCC X Ano = Outros'!J57/'SCC X Ano = Outros'!J23-1</f>
        <v>#DIV/0!</v>
      </c>
      <c r="K22" s="40" t="e">
        <f>+'SCC X Ano = Outros'!K57/'SCC X Ano = Outros'!K23-1</f>
        <v>#DIV/0!</v>
      </c>
      <c r="L22" s="40">
        <f>+'SCC X Ano = Outros'!L57/'SCC X Ano = Outros'!L23-1</f>
        <v>9.4675341032037785E-2</v>
      </c>
    </row>
    <row r="23" spans="1:12" x14ac:dyDescent="0.25">
      <c r="A23" s="25" t="s">
        <v>194</v>
      </c>
      <c r="B23" s="40" t="e">
        <f>+'SCC X Ano = Outros'!B58/'SCC X Ano = Outros'!B24-1</f>
        <v>#DIV/0!</v>
      </c>
      <c r="C23" s="40">
        <f>+'SCC X Ano = Outros'!C58/'SCC X Ano = Outros'!C24-1</f>
        <v>-0.22716127178793832</v>
      </c>
      <c r="D23" s="40">
        <f>+'SCC X Ano = Outros'!D58/'SCC X Ano = Outros'!D24-1</f>
        <v>1.1104290797755851</v>
      </c>
      <c r="E23" s="40" t="e">
        <f>+'SCC X Ano = Outros'!E58/'SCC X Ano = Outros'!E24-1</f>
        <v>#DIV/0!</v>
      </c>
      <c r="F23" s="40">
        <f>+'SCC X Ano = Outros'!F58/'SCC X Ano = Outros'!F24-1</f>
        <v>0.17152923389639696</v>
      </c>
      <c r="G23" s="40" t="e">
        <f>+'SCC X Ano = Outros'!G58/'SCC X Ano = Outros'!G24-1</f>
        <v>#DIV/0!</v>
      </c>
      <c r="H23" s="40" t="e">
        <f>+'SCC X Ano = Outros'!H58/'SCC X Ano = Outros'!H24-1</f>
        <v>#DIV/0!</v>
      </c>
      <c r="I23" s="40">
        <f>+'SCC X Ano = Outros'!I58/'SCC X Ano = Outros'!I24-1</f>
        <v>1.1763806853098435</v>
      </c>
      <c r="J23" s="40" t="e">
        <f>+'SCC X Ano = Outros'!J58/'SCC X Ano = Outros'!J24-1</f>
        <v>#DIV/0!</v>
      </c>
      <c r="K23" s="40" t="e">
        <f>+'SCC X Ano = Outros'!K58/'SCC X Ano = Outros'!K24-1</f>
        <v>#DIV/0!</v>
      </c>
      <c r="L23" s="40">
        <f>+'SCC X Ano = Outros'!L58/'SCC X Ano = Outros'!L24-1</f>
        <v>0.4606848372153618</v>
      </c>
    </row>
    <row r="24" spans="1:12" x14ac:dyDescent="0.25">
      <c r="A24" s="25" t="s">
        <v>185</v>
      </c>
      <c r="B24" s="40" t="e">
        <f>+'SCC X Ano = Outros'!B59/'SCC X Ano = Outros'!B25-1</f>
        <v>#DIV/0!</v>
      </c>
      <c r="C24" s="40">
        <f>+'SCC X Ano = Outros'!C59/'SCC X Ano = Outros'!C25-1</f>
        <v>-0.90887809528093855</v>
      </c>
      <c r="D24" s="40">
        <f>+'SCC X Ano = Outros'!D59/'SCC X Ano = Outros'!D25-1</f>
        <v>95.724243185390776</v>
      </c>
      <c r="E24" s="40" t="e">
        <f>+'SCC X Ano = Outros'!E59/'SCC X Ano = Outros'!E25-1</f>
        <v>#DIV/0!</v>
      </c>
      <c r="F24" s="40">
        <f>+'SCC X Ano = Outros'!F59/'SCC X Ano = Outros'!F25-1</f>
        <v>-0.7427765461809368</v>
      </c>
      <c r="G24" s="40" t="e">
        <f>+'SCC X Ano = Outros'!G59/'SCC X Ano = Outros'!G25-1</f>
        <v>#DIV/0!</v>
      </c>
      <c r="H24" s="40" t="e">
        <f>+'SCC X Ano = Outros'!H59/'SCC X Ano = Outros'!H25-1</f>
        <v>#DIV/0!</v>
      </c>
      <c r="I24" s="40" t="e">
        <f>+'SCC X Ano = Outros'!I59/'SCC X Ano = Outros'!I25-1</f>
        <v>#DIV/0!</v>
      </c>
      <c r="J24" s="40" t="e">
        <f>+'SCC X Ano = Outros'!J59/'SCC X Ano = Outros'!J25-1</f>
        <v>#DIV/0!</v>
      </c>
      <c r="K24" s="40" t="e">
        <f>+'SCC X Ano = Outros'!K59/'SCC X Ano = Outros'!K25-1</f>
        <v>#DIV/0!</v>
      </c>
      <c r="L24" s="40">
        <f>+'SCC X Ano = Outros'!L59/'SCC X Ano = Outros'!L25-1</f>
        <v>-0.42597351490575774</v>
      </c>
    </row>
    <row r="25" spans="1:12" x14ac:dyDescent="0.25">
      <c r="A25" s="25" t="s">
        <v>200</v>
      </c>
      <c r="B25" s="40" t="e">
        <f>+'SCC X Ano = Outros'!B60/'SCC X Ano = Outros'!B26-1</f>
        <v>#DIV/0!</v>
      </c>
      <c r="C25" s="40" t="e">
        <f>+'SCC X Ano = Outros'!C60/'SCC X Ano = Outros'!C26-1</f>
        <v>#DIV/0!</v>
      </c>
      <c r="D25" s="40">
        <f>+'SCC X Ano = Outros'!D60/'SCC X Ano = Outros'!D26-1</f>
        <v>3.6600565513434846</v>
      </c>
      <c r="E25" s="40" t="e">
        <f>+'SCC X Ano = Outros'!E60/'SCC X Ano = Outros'!E26-1</f>
        <v>#DIV/0!</v>
      </c>
      <c r="F25" s="40">
        <f>+'SCC X Ano = Outros'!F60/'SCC X Ano = Outros'!F26-1</f>
        <v>0.5848211937112755</v>
      </c>
      <c r="G25" s="40" t="e">
        <f>+'SCC X Ano = Outros'!G60/'SCC X Ano = Outros'!G26-1</f>
        <v>#DIV/0!</v>
      </c>
      <c r="H25" s="40" t="e">
        <f>+'SCC X Ano = Outros'!H60/'SCC X Ano = Outros'!H26-1</f>
        <v>#DIV/0!</v>
      </c>
      <c r="I25" s="40">
        <f>+'SCC X Ano = Outros'!I60/'SCC X Ano = Outros'!I26-1</f>
        <v>-0.75951409926549596</v>
      </c>
      <c r="J25" s="40" t="e">
        <f>+'SCC X Ano = Outros'!J60/'SCC X Ano = Outros'!J26-1</f>
        <v>#DIV/0!</v>
      </c>
      <c r="K25" s="40" t="e">
        <f>+'SCC X Ano = Outros'!K60/'SCC X Ano = Outros'!K26-1</f>
        <v>#DIV/0!</v>
      </c>
      <c r="L25" s="40">
        <f>+'SCC X Ano = Outros'!L60/'SCC X Ano = Outros'!L26-1</f>
        <v>1.3713232521996988</v>
      </c>
    </row>
    <row r="26" spans="1:12" x14ac:dyDescent="0.25">
      <c r="A26" s="25" t="s">
        <v>198</v>
      </c>
      <c r="B26" s="40" t="e">
        <f>+'SCC X Ano = Outros'!B61/'SCC X Ano = Outros'!B27-1</f>
        <v>#DIV/0!</v>
      </c>
      <c r="C26" s="40">
        <f>+'SCC X Ano = Outros'!C61/'SCC X Ano = Outros'!C27-1</f>
        <v>2.3322043577358298</v>
      </c>
      <c r="D26" s="40">
        <f>+'SCC X Ano = Outros'!D61/'SCC X Ano = Outros'!D27-1</f>
        <v>49.840369077211463</v>
      </c>
      <c r="E26" s="40" t="e">
        <f>+'SCC X Ano = Outros'!E61/'SCC X Ano = Outros'!E27-1</f>
        <v>#DIV/0!</v>
      </c>
      <c r="F26" s="40">
        <f>+'SCC X Ano = Outros'!F61/'SCC X Ano = Outros'!F27-1</f>
        <v>4.8949363825644605</v>
      </c>
      <c r="G26" s="40" t="e">
        <f>+'SCC X Ano = Outros'!G61/'SCC X Ano = Outros'!G27-1</f>
        <v>#DIV/0!</v>
      </c>
      <c r="H26" s="40" t="e">
        <f>+'SCC X Ano = Outros'!H61/'SCC X Ano = Outros'!H27-1</f>
        <v>#DIV/0!</v>
      </c>
      <c r="I26" s="40">
        <f>+'SCC X Ano = Outros'!I61/'SCC X Ano = Outros'!I27-1</f>
        <v>2.4099265777566767</v>
      </c>
      <c r="J26" s="40" t="e">
        <f>+'SCC X Ano = Outros'!J61/'SCC X Ano = Outros'!J27-1</f>
        <v>#DIV/0!</v>
      </c>
      <c r="K26" s="40" t="e">
        <f>+'SCC X Ano = Outros'!K61/'SCC X Ano = Outros'!K27-1</f>
        <v>#DIV/0!</v>
      </c>
      <c r="L26" s="40">
        <f>+'SCC X Ano = Outros'!L61/'SCC X Ano = Outros'!L27-1</f>
        <v>7.9059023951411813</v>
      </c>
    </row>
    <row r="27" spans="1:12" x14ac:dyDescent="0.25">
      <c r="A27" s="25" t="s">
        <v>173</v>
      </c>
      <c r="B27" s="40" t="e">
        <f>+'SCC X Ano = Outros'!B62/'SCC X Ano = Outros'!B28-1</f>
        <v>#DIV/0!</v>
      </c>
      <c r="C27" s="40">
        <f>+'SCC X Ano = Outros'!C62/'SCC X Ano = Outros'!C28-1</f>
        <v>-1</v>
      </c>
      <c r="D27" s="40" t="e">
        <f>+'SCC X Ano = Outros'!D62/'SCC X Ano = Outros'!D28-1</f>
        <v>#DIV/0!</v>
      </c>
      <c r="E27" s="40" t="e">
        <f>+'SCC X Ano = Outros'!E62/'SCC X Ano = Outros'!E28-1</f>
        <v>#DIV/0!</v>
      </c>
      <c r="F27" s="40">
        <f>+'SCC X Ano = Outros'!F62/'SCC X Ano = Outros'!F28-1</f>
        <v>1.6609655691074456</v>
      </c>
      <c r="G27" s="40" t="e">
        <f>+'SCC X Ano = Outros'!G62/'SCC X Ano = Outros'!G28-1</f>
        <v>#DIV/0!</v>
      </c>
      <c r="H27" s="40" t="e">
        <f>+'SCC X Ano = Outros'!H62/'SCC X Ano = Outros'!H28-1</f>
        <v>#DIV/0!</v>
      </c>
      <c r="I27" s="40">
        <f>+'SCC X Ano = Outros'!I62/'SCC X Ano = Outros'!I28-1</f>
        <v>-1</v>
      </c>
      <c r="J27" s="40" t="e">
        <f>+'SCC X Ano = Outros'!J62/'SCC X Ano = Outros'!J28-1</f>
        <v>#DIV/0!</v>
      </c>
      <c r="K27" s="40" t="e">
        <f>+'SCC X Ano = Outros'!K62/'SCC X Ano = Outros'!K28-1</f>
        <v>#DIV/0!</v>
      </c>
      <c r="L27" s="40">
        <f>+'SCC X Ano = Outros'!L62/'SCC X Ano = Outros'!L28-1</f>
        <v>-0.34317063851715635</v>
      </c>
    </row>
    <row r="28" spans="1:12" x14ac:dyDescent="0.25">
      <c r="A28" s="25" t="s">
        <v>169</v>
      </c>
      <c r="B28" s="40" t="e">
        <f>+'SCC X Ano = Outros'!B63/'SCC X Ano = Outros'!B29-1</f>
        <v>#DIV/0!</v>
      </c>
      <c r="C28" s="40">
        <f>+'SCC X Ano = Outros'!C63/'SCC X Ano = Outros'!C29-1</f>
        <v>-1</v>
      </c>
      <c r="D28" s="40" t="e">
        <f>+'SCC X Ano = Outros'!D63/'SCC X Ano = Outros'!D29-1</f>
        <v>#DIV/0!</v>
      </c>
      <c r="E28" s="40" t="e">
        <f>+'SCC X Ano = Outros'!E63/'SCC X Ano = Outros'!E29-1</f>
        <v>#DIV/0!</v>
      </c>
      <c r="F28" s="40">
        <f>+'SCC X Ano = Outros'!F63/'SCC X Ano = Outros'!F29-1</f>
        <v>-0.90137697070536471</v>
      </c>
      <c r="G28" s="40" t="e">
        <f>+'SCC X Ano = Outros'!G63/'SCC X Ano = Outros'!G29-1</f>
        <v>#DIV/0!</v>
      </c>
      <c r="H28" s="40" t="e">
        <f>+'SCC X Ano = Outros'!H63/'SCC X Ano = Outros'!H29-1</f>
        <v>#DIV/0!</v>
      </c>
      <c r="I28" s="40">
        <f>+'SCC X Ano = Outros'!I63/'SCC X Ano = Outros'!I29-1</f>
        <v>-1</v>
      </c>
      <c r="J28" s="40" t="e">
        <f>+'SCC X Ano = Outros'!J63/'SCC X Ano = Outros'!J29-1</f>
        <v>#DIV/0!</v>
      </c>
      <c r="K28" s="40" t="e">
        <f>+'SCC X Ano = Outros'!K63/'SCC X Ano = Outros'!K29-1</f>
        <v>#DIV/0!</v>
      </c>
      <c r="L28" s="40">
        <f>+'SCC X Ano = Outros'!L63/'SCC X Ano = Outros'!L29-1</f>
        <v>-0.92723955210113296</v>
      </c>
    </row>
    <row r="29" spans="1:12" x14ac:dyDescent="0.25">
      <c r="A29" s="25" t="s">
        <v>163</v>
      </c>
      <c r="B29" s="40" t="e">
        <f>+'SCC X Ano = Outros'!B64/'SCC X Ano = Outros'!B30-1</f>
        <v>#DIV/0!</v>
      </c>
      <c r="C29" s="40">
        <f>+'SCC X Ano = Outros'!C64/'SCC X Ano = Outros'!C30-1</f>
        <v>-0.9442426861765445</v>
      </c>
      <c r="D29" s="40" t="e">
        <f>+'SCC X Ano = Outros'!D64/'SCC X Ano = Outros'!D30-1</f>
        <v>#DIV/0!</v>
      </c>
      <c r="E29" s="40" t="e">
        <f>+'SCC X Ano = Outros'!E64/'SCC X Ano = Outros'!E30-1</f>
        <v>#DIV/0!</v>
      </c>
      <c r="F29" s="40">
        <f>+'SCC X Ano = Outros'!F64/'SCC X Ano = Outros'!F30-1</f>
        <v>-0.94396891240480318</v>
      </c>
      <c r="G29" s="40" t="e">
        <f>+'SCC X Ano = Outros'!G64/'SCC X Ano = Outros'!G30-1</f>
        <v>#DIV/0!</v>
      </c>
      <c r="H29" s="40" t="e">
        <f>+'SCC X Ano = Outros'!H64/'SCC X Ano = Outros'!H30-1</f>
        <v>#DIV/0!</v>
      </c>
      <c r="I29" s="40" t="e">
        <f>+'SCC X Ano = Outros'!I64/'SCC X Ano = Outros'!I30-1</f>
        <v>#DIV/0!</v>
      </c>
      <c r="J29" s="40" t="e">
        <f>+'SCC X Ano = Outros'!J64/'SCC X Ano = Outros'!J30-1</f>
        <v>#DIV/0!</v>
      </c>
      <c r="K29" s="40" t="e">
        <f>+'SCC X Ano = Outros'!K64/'SCC X Ano = Outros'!K30-1</f>
        <v>#DIV/0!</v>
      </c>
      <c r="L29" s="40">
        <f>+'SCC X Ano = Outros'!L64/'SCC X Ano = Outros'!L30-1</f>
        <v>-0.63180256774756183</v>
      </c>
    </row>
    <row r="30" spans="1:12" x14ac:dyDescent="0.25">
      <c r="A30" s="25" t="s">
        <v>155</v>
      </c>
      <c r="B30" s="40" t="e">
        <f>+'SCC X Ano = Outros'!B65/'SCC X Ano = Outros'!B31-1</f>
        <v>#DIV/0!</v>
      </c>
      <c r="C30" s="40">
        <f>+'SCC X Ano = Outros'!C65/'SCC X Ano = Outros'!C31-1</f>
        <v>327.66804228664671</v>
      </c>
      <c r="D30" s="40" t="e">
        <f>+'SCC X Ano = Outros'!D65/'SCC X Ano = Outros'!D31-1</f>
        <v>#DIV/0!</v>
      </c>
      <c r="E30" s="40" t="e">
        <f>+'SCC X Ano = Outros'!E65/'SCC X Ano = Outros'!E31-1</f>
        <v>#DIV/0!</v>
      </c>
      <c r="F30" s="40">
        <f>+'SCC X Ano = Outros'!F65/'SCC X Ano = Outros'!F31-1</f>
        <v>1.9916372550442762E-2</v>
      </c>
      <c r="G30" s="40" t="e">
        <f>+'SCC X Ano = Outros'!G65/'SCC X Ano = Outros'!G31-1</f>
        <v>#DIV/0!</v>
      </c>
      <c r="H30" s="40" t="e">
        <f>+'SCC X Ano = Outros'!H65/'SCC X Ano = Outros'!H31-1</f>
        <v>#DIV/0!</v>
      </c>
      <c r="I30" s="40">
        <f>+'SCC X Ano = Outros'!I65/'SCC X Ano = Outros'!I31-1</f>
        <v>0.71105185907702473</v>
      </c>
      <c r="J30" s="40" t="e">
        <f>+'SCC X Ano = Outros'!J65/'SCC X Ano = Outros'!J31-1</f>
        <v>#DIV/0!</v>
      </c>
      <c r="K30" s="40" t="e">
        <f>+'SCC X Ano = Outros'!K65/'SCC X Ano = Outros'!K31-1</f>
        <v>#DIV/0!</v>
      </c>
      <c r="L30" s="40">
        <f>+'SCC X Ano = Outros'!L65/'SCC X Ano = Outros'!L31-1</f>
        <v>118.76671245159203</v>
      </c>
    </row>
    <row r="31" spans="1:12" x14ac:dyDescent="0.25">
      <c r="A31" s="25" t="s">
        <v>223</v>
      </c>
      <c r="B31" s="40" t="e">
        <f>+'SCC X Ano = Outros'!B66/'SCC X Ano = Outros'!B32-1</f>
        <v>#DIV/0!</v>
      </c>
      <c r="C31" s="40">
        <f>+'SCC X Ano = Outros'!C66/'SCC X Ano = Outros'!C32-1</f>
        <v>2.2476385830284897</v>
      </c>
      <c r="D31" s="40">
        <f>+'SCC X Ano = Outros'!D66/'SCC X Ano = Outros'!D32-1</f>
        <v>0.95284914399037057</v>
      </c>
      <c r="E31" s="40" t="e">
        <f>+'SCC X Ano = Outros'!E66/'SCC X Ano = Outros'!E32-1</f>
        <v>#DIV/0!</v>
      </c>
      <c r="F31" s="40">
        <f>+'SCC X Ano = Outros'!F66/'SCC X Ano = Outros'!F32-1</f>
        <v>9.9444003508575296E-2</v>
      </c>
      <c r="G31" s="40" t="e">
        <f>+'SCC X Ano = Outros'!G66/'SCC X Ano = Outros'!G32-1</f>
        <v>#DIV/0!</v>
      </c>
      <c r="H31" s="40" t="e">
        <f>+'SCC X Ano = Outros'!H66/'SCC X Ano = Outros'!H32-1</f>
        <v>#DIV/0!</v>
      </c>
      <c r="I31" s="40">
        <f>+'SCC X Ano = Outros'!I66/'SCC X Ano = Outros'!I32-1</f>
        <v>0.40566328527856199</v>
      </c>
      <c r="J31" s="40" t="e">
        <f>+'SCC X Ano = Outros'!J66/'SCC X Ano = Outros'!J32-1</f>
        <v>#DIV/0!</v>
      </c>
      <c r="K31" s="40" t="e">
        <f>+'SCC X Ano = Outros'!K66/'SCC X Ano = Outros'!K32-1</f>
        <v>#DIV/0!</v>
      </c>
      <c r="L31" s="40">
        <f>+'SCC X Ano = Outros'!L66/'SCC X Ano = Outros'!L32-1</f>
        <v>0.42045855497025308</v>
      </c>
    </row>
    <row r="32" spans="1:12" x14ac:dyDescent="0.25">
      <c r="A32" s="25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3" spans="1:12" x14ac:dyDescent="0.25">
      <c r="A33" s="25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</row>
    <row r="34" spans="1:12" x14ac:dyDescent="0.25">
      <c r="A34" s="25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x14ac:dyDescent="0.2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x14ac:dyDescent="0.25">
      <c r="A36" s="2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25"/>
      <c r="B37" s="25" t="s">
        <v>224</v>
      </c>
      <c r="C37" s="25" t="s">
        <v>228</v>
      </c>
      <c r="D37" s="25" t="s">
        <v>15</v>
      </c>
      <c r="E37" s="25" t="s">
        <v>229</v>
      </c>
      <c r="F37" s="25" t="s">
        <v>226</v>
      </c>
      <c r="G37" s="25" t="s">
        <v>227</v>
      </c>
      <c r="H37" s="25" t="s">
        <v>131</v>
      </c>
      <c r="I37" s="25" t="s">
        <v>130</v>
      </c>
      <c r="J37" s="25" t="s">
        <v>129</v>
      </c>
      <c r="K37" s="25" t="s">
        <v>230</v>
      </c>
      <c r="L37" s="25" t="s">
        <v>404</v>
      </c>
    </row>
    <row r="38" spans="1:12" x14ac:dyDescent="0.25">
      <c r="A38" s="25" t="s">
        <v>132</v>
      </c>
      <c r="B38" s="40" t="e">
        <f>+'SCC X Ano = Outros'!B73/'SCC X Ano = Outros'!B39-1</f>
        <v>#DIV/0!</v>
      </c>
      <c r="C38" s="40" t="e">
        <f>+'SCC X Ano = Outros'!C73/'SCC X Ano = Outros'!C39-1</f>
        <v>#DIV/0!</v>
      </c>
      <c r="D38" s="40">
        <f>+'SCC X Ano = Outros'!D73/'SCC X Ano = Outros'!D39-1</f>
        <v>4.900308237331064</v>
      </c>
      <c r="E38" s="40" t="e">
        <f>+'SCC X Ano = Outros'!E73/'SCC X Ano = Outros'!E39-1</f>
        <v>#DIV/0!</v>
      </c>
      <c r="F38" s="40">
        <f>+'SCC X Ano = Outros'!F73/'SCC X Ano = Outros'!F39-1</f>
        <v>8.2424452625834768</v>
      </c>
      <c r="G38" s="40">
        <f>+'SCC X Ano = Outros'!G73/'SCC X Ano = Outros'!G39-1</f>
        <v>-0.6464270317188896</v>
      </c>
      <c r="H38" s="40" t="e">
        <f>+'SCC X Ano = Outros'!H73/'SCC X Ano = Outros'!H39-1</f>
        <v>#DIV/0!</v>
      </c>
      <c r="I38" s="40">
        <f>+'SCC X Ano = Outros'!I73/'SCC X Ano = Outros'!I39-1</f>
        <v>0.91468957182431532</v>
      </c>
      <c r="J38" s="40" t="e">
        <f>+'SCC X Ano = Outros'!J73/'SCC X Ano = Outros'!J39-1</f>
        <v>#DIV/0!</v>
      </c>
      <c r="K38" s="40" t="e">
        <f>+'SCC X Ano = Outros'!K73/'SCC X Ano = Outros'!K39-1</f>
        <v>#DIV/0!</v>
      </c>
      <c r="L38" s="40">
        <f>+'SCC X Ano = Outros'!L73/'SCC X Ano = Outros'!L39-1</f>
        <v>5.2030132805615574</v>
      </c>
    </row>
    <row r="39" spans="1:12" x14ac:dyDescent="0.25">
      <c r="A39" s="25" t="s">
        <v>134</v>
      </c>
      <c r="B39" s="40" t="e">
        <f>+'SCC X Ano = Outros'!B74/'SCC X Ano = Outros'!B40-1</f>
        <v>#DIV/0!</v>
      </c>
      <c r="C39" s="40" t="e">
        <f>+'SCC X Ano = Outros'!C74/'SCC X Ano = Outros'!C40-1</f>
        <v>#DIV/0!</v>
      </c>
      <c r="D39" s="40" t="e">
        <f>+'SCC X Ano = Outros'!D74/'SCC X Ano = Outros'!D40-1</f>
        <v>#DIV/0!</v>
      </c>
      <c r="E39" s="40" t="e">
        <f>+'SCC X Ano = Outros'!E74/'SCC X Ano = Outros'!E40-1</f>
        <v>#DIV/0!</v>
      </c>
      <c r="F39" s="40" t="e">
        <f>+'SCC X Ano = Outros'!F74/'SCC X Ano = Outros'!F40-1</f>
        <v>#DIV/0!</v>
      </c>
      <c r="G39" s="40" t="e">
        <f>+'SCC X Ano = Outros'!G74/'SCC X Ano = Outros'!G40-1</f>
        <v>#DIV/0!</v>
      </c>
      <c r="H39" s="40" t="e">
        <f>+'SCC X Ano = Outros'!H74/'SCC X Ano = Outros'!H40-1</f>
        <v>#DIV/0!</v>
      </c>
      <c r="I39" s="40" t="e">
        <f>+'SCC X Ano = Outros'!I74/'SCC X Ano = Outros'!I40-1</f>
        <v>#DIV/0!</v>
      </c>
      <c r="J39" s="40" t="e">
        <f>+'SCC X Ano = Outros'!J74/'SCC X Ano = Outros'!J40-1</f>
        <v>#DIV/0!</v>
      </c>
      <c r="K39" s="40" t="e">
        <f>+'SCC X Ano = Outros'!K74/'SCC X Ano = Outros'!K40-1</f>
        <v>#DIV/0!</v>
      </c>
      <c r="L39" s="40" t="e">
        <f>+'SCC X Ano = Outros'!L74/'SCC X Ano = Outros'!L40-1</f>
        <v>#DIV/0!</v>
      </c>
    </row>
    <row r="40" spans="1:12" x14ac:dyDescent="0.25">
      <c r="A40" s="25" t="s">
        <v>139</v>
      </c>
      <c r="B40" s="40" t="e">
        <f>+'SCC X Ano = Outros'!B75/'SCC X Ano = Outros'!B41-1</f>
        <v>#DIV/0!</v>
      </c>
      <c r="C40" s="40">
        <f>+'SCC X Ano = Outros'!C75/'SCC X Ano = Outros'!C41-1</f>
        <v>-1</v>
      </c>
      <c r="D40" s="40" t="e">
        <f>+'SCC X Ano = Outros'!D75/'SCC X Ano = Outros'!D41-1</f>
        <v>#DIV/0!</v>
      </c>
      <c r="E40" s="40" t="e">
        <f>+'SCC X Ano = Outros'!E75/'SCC X Ano = Outros'!E41-1</f>
        <v>#DIV/0!</v>
      </c>
      <c r="F40" s="40" t="e">
        <f>+'SCC X Ano = Outros'!F75/'SCC X Ano = Outros'!F41-1</f>
        <v>#DIV/0!</v>
      </c>
      <c r="G40" s="40" t="e">
        <f>+'SCC X Ano = Outros'!G75/'SCC X Ano = Outros'!G41-1</f>
        <v>#DIV/0!</v>
      </c>
      <c r="H40" s="40" t="e">
        <f>+'SCC X Ano = Outros'!H75/'SCC X Ano = Outros'!H41-1</f>
        <v>#DIV/0!</v>
      </c>
      <c r="I40" s="40">
        <f>+'SCC X Ano = Outros'!I75/'SCC X Ano = Outros'!I41-1</f>
        <v>2.1897550596673083</v>
      </c>
      <c r="J40" s="40" t="e">
        <f>+'SCC X Ano = Outros'!J75/'SCC X Ano = Outros'!J41-1</f>
        <v>#DIV/0!</v>
      </c>
      <c r="K40" s="40" t="e">
        <f>+'SCC X Ano = Outros'!K75/'SCC X Ano = Outros'!K41-1</f>
        <v>#DIV/0!</v>
      </c>
      <c r="L40" s="40">
        <f>+'SCC X Ano = Outros'!L75/'SCC X Ano = Outros'!L41-1</f>
        <v>7.656490303480334</v>
      </c>
    </row>
    <row r="41" spans="1:12" x14ac:dyDescent="0.25">
      <c r="A41" s="25" t="s">
        <v>143</v>
      </c>
      <c r="B41" s="40" t="e">
        <f>+'SCC X Ano = Outros'!B76/'SCC X Ano = Outros'!B42-1</f>
        <v>#DIV/0!</v>
      </c>
      <c r="C41" s="40" t="e">
        <f>+'SCC X Ano = Outros'!C76/'SCC X Ano = Outros'!C42-1</f>
        <v>#DIV/0!</v>
      </c>
      <c r="D41" s="40" t="e">
        <f>+'SCC X Ano = Outros'!D76/'SCC X Ano = Outros'!D42-1</f>
        <v>#DIV/0!</v>
      </c>
      <c r="E41" s="40" t="e">
        <f>+'SCC X Ano = Outros'!E76/'SCC X Ano = Outros'!E42-1</f>
        <v>#DIV/0!</v>
      </c>
      <c r="F41" s="40" t="e">
        <f>+'SCC X Ano = Outros'!F76/'SCC X Ano = Outros'!F42-1</f>
        <v>#DIV/0!</v>
      </c>
      <c r="G41" s="40" t="e">
        <f>+'SCC X Ano = Outros'!G76/'SCC X Ano = Outros'!G42-1</f>
        <v>#DIV/0!</v>
      </c>
      <c r="H41" s="40" t="e">
        <f>+'SCC X Ano = Outros'!H76/'SCC X Ano = Outros'!H42-1</f>
        <v>#DIV/0!</v>
      </c>
      <c r="I41" s="40" t="e">
        <f>+'SCC X Ano = Outros'!I76/'SCC X Ano = Outros'!I42-1</f>
        <v>#DIV/0!</v>
      </c>
      <c r="J41" s="40" t="e">
        <f>+'SCC X Ano = Outros'!J76/'SCC X Ano = Outros'!J42-1</f>
        <v>#DIV/0!</v>
      </c>
      <c r="K41" s="40" t="e">
        <f>+'SCC X Ano = Outros'!K76/'SCC X Ano = Outros'!K42-1</f>
        <v>#DIV/0!</v>
      </c>
      <c r="L41" s="40" t="e">
        <f>+'SCC X Ano = Outros'!L76/'SCC X Ano = Outros'!L42-1</f>
        <v>#DIV/0!</v>
      </c>
    </row>
    <row r="42" spans="1:12" x14ac:dyDescent="0.25">
      <c r="A42" s="25" t="s">
        <v>146</v>
      </c>
      <c r="B42" s="40" t="e">
        <f>+'SCC X Ano = Outros'!B77/'SCC X Ano = Outros'!B43-1</f>
        <v>#DIV/0!</v>
      </c>
      <c r="C42" s="40" t="e">
        <f>+'SCC X Ano = Outros'!C77/'SCC X Ano = Outros'!C43-1</f>
        <v>#DIV/0!</v>
      </c>
      <c r="D42" s="40">
        <f>+'SCC X Ano = Outros'!D77/'SCC X Ano = Outros'!D43-1</f>
        <v>13.052343315563819</v>
      </c>
      <c r="E42" s="40" t="e">
        <f>+'SCC X Ano = Outros'!E77/'SCC X Ano = Outros'!E43-1</f>
        <v>#DIV/0!</v>
      </c>
      <c r="F42" s="40">
        <f>+'SCC X Ano = Outros'!F77/'SCC X Ano = Outros'!F43-1</f>
        <v>45.629362240913117</v>
      </c>
      <c r="G42" s="40" t="e">
        <f>+'SCC X Ano = Outros'!G77/'SCC X Ano = Outros'!G43-1</f>
        <v>#DIV/0!</v>
      </c>
      <c r="H42" s="40" t="e">
        <f>+'SCC X Ano = Outros'!H77/'SCC X Ano = Outros'!H43-1</f>
        <v>#DIV/0!</v>
      </c>
      <c r="I42" s="40" t="e">
        <f>+'SCC X Ano = Outros'!I77/'SCC X Ano = Outros'!I43-1</f>
        <v>#DIV/0!</v>
      </c>
      <c r="J42" s="40" t="e">
        <f>+'SCC X Ano = Outros'!J77/'SCC X Ano = Outros'!J43-1</f>
        <v>#DIV/0!</v>
      </c>
      <c r="K42" s="40" t="e">
        <f>+'SCC X Ano = Outros'!K77/'SCC X Ano = Outros'!K43-1</f>
        <v>#DIV/0!</v>
      </c>
      <c r="L42" s="40">
        <f>+'SCC X Ano = Outros'!L77/'SCC X Ano = Outros'!L43-1</f>
        <v>35.693306550548577</v>
      </c>
    </row>
    <row r="43" spans="1:12" x14ac:dyDescent="0.25">
      <c r="A43" s="25" t="s">
        <v>141</v>
      </c>
      <c r="B43" s="40" t="e">
        <f>+'SCC X Ano = Outros'!B78/'SCC X Ano = Outros'!B44-1</f>
        <v>#DIV/0!</v>
      </c>
      <c r="C43" s="40" t="e">
        <f>+'SCC X Ano = Outros'!C78/'SCC X Ano = Outros'!C44-1</f>
        <v>#DIV/0!</v>
      </c>
      <c r="D43" s="40" t="e">
        <f>+'SCC X Ano = Outros'!D78/'SCC X Ano = Outros'!D44-1</f>
        <v>#DIV/0!</v>
      </c>
      <c r="E43" s="40" t="e">
        <f>+'SCC X Ano = Outros'!E78/'SCC X Ano = Outros'!E44-1</f>
        <v>#DIV/0!</v>
      </c>
      <c r="F43" s="40" t="e">
        <f>+'SCC X Ano = Outros'!F78/'SCC X Ano = Outros'!F44-1</f>
        <v>#DIV/0!</v>
      </c>
      <c r="G43" s="40" t="e">
        <f>+'SCC X Ano = Outros'!G78/'SCC X Ano = Outros'!G44-1</f>
        <v>#DIV/0!</v>
      </c>
      <c r="H43" s="40" t="e">
        <f>+'SCC X Ano = Outros'!H78/'SCC X Ano = Outros'!H44-1</f>
        <v>#DIV/0!</v>
      </c>
      <c r="I43" s="40" t="e">
        <f>+'SCC X Ano = Outros'!I78/'SCC X Ano = Outros'!I44-1</f>
        <v>#DIV/0!</v>
      </c>
      <c r="J43" s="40" t="e">
        <f>+'SCC X Ano = Outros'!J78/'SCC X Ano = Outros'!J44-1</f>
        <v>#DIV/0!</v>
      </c>
      <c r="K43" s="40" t="e">
        <f>+'SCC X Ano = Outros'!K78/'SCC X Ano = Outros'!K44-1</f>
        <v>#DIV/0!</v>
      </c>
      <c r="L43" s="40" t="e">
        <f>+'SCC X Ano = Outros'!L78/'SCC X Ano = Outros'!L44-1</f>
        <v>#DIV/0!</v>
      </c>
    </row>
    <row r="44" spans="1:12" x14ac:dyDescent="0.25">
      <c r="A44" s="25" t="s">
        <v>153</v>
      </c>
      <c r="B44" s="40" t="e">
        <f>+'SCC X Ano = Outros'!B79/'SCC X Ano = Outros'!B45-1</f>
        <v>#DIV/0!</v>
      </c>
      <c r="C44" s="40" t="e">
        <f>+'SCC X Ano = Outros'!C79/'SCC X Ano = Outros'!C45-1</f>
        <v>#DIV/0!</v>
      </c>
      <c r="D44" s="40" t="e">
        <f>+'SCC X Ano = Outros'!D79/'SCC X Ano = Outros'!D45-1</f>
        <v>#DIV/0!</v>
      </c>
      <c r="E44" s="40" t="e">
        <f>+'SCC X Ano = Outros'!E79/'SCC X Ano = Outros'!E45-1</f>
        <v>#DIV/0!</v>
      </c>
      <c r="F44" s="40">
        <f>+'SCC X Ano = Outros'!F79/'SCC X Ano = Outros'!F45-1</f>
        <v>-0.72229827465490715</v>
      </c>
      <c r="G44" s="40" t="e">
        <f>+'SCC X Ano = Outros'!G79/'SCC X Ano = Outros'!G45-1</f>
        <v>#DIV/0!</v>
      </c>
      <c r="H44" s="40" t="e">
        <f>+'SCC X Ano = Outros'!H79/'SCC X Ano = Outros'!H45-1</f>
        <v>#DIV/0!</v>
      </c>
      <c r="I44" s="40">
        <f>+'SCC X Ano = Outros'!I79/'SCC X Ano = Outros'!I45-1</f>
        <v>-1</v>
      </c>
      <c r="J44" s="40" t="e">
        <f>+'SCC X Ano = Outros'!J79/'SCC X Ano = Outros'!J45-1</f>
        <v>#DIV/0!</v>
      </c>
      <c r="K44" s="40" t="e">
        <f>+'SCC X Ano = Outros'!K79/'SCC X Ano = Outros'!K45-1</f>
        <v>#DIV/0!</v>
      </c>
      <c r="L44" s="40">
        <f>+'SCC X Ano = Outros'!L79/'SCC X Ano = Outros'!L45-1</f>
        <v>-0.45944870464183984</v>
      </c>
    </row>
    <row r="45" spans="1:12" x14ac:dyDescent="0.25">
      <c r="A45" s="25" t="s">
        <v>157</v>
      </c>
      <c r="B45" s="40" t="e">
        <f>+'SCC X Ano = Outros'!B80/'SCC X Ano = Outros'!B46-1</f>
        <v>#DIV/0!</v>
      </c>
      <c r="C45" s="40">
        <f>+'SCC X Ano = Outros'!C80/'SCC X Ano = Outros'!C46-1</f>
        <v>-1</v>
      </c>
      <c r="D45" s="40" t="e">
        <f>+'SCC X Ano = Outros'!D80/'SCC X Ano = Outros'!D46-1</f>
        <v>#DIV/0!</v>
      </c>
      <c r="E45" s="40" t="e">
        <f>+'SCC X Ano = Outros'!E80/'SCC X Ano = Outros'!E46-1</f>
        <v>#DIV/0!</v>
      </c>
      <c r="F45" s="40">
        <f>+'SCC X Ano = Outros'!F80/'SCC X Ano = Outros'!F46-1</f>
        <v>74.404340515987187</v>
      </c>
      <c r="G45" s="40" t="e">
        <f>+'SCC X Ano = Outros'!G80/'SCC X Ano = Outros'!G46-1</f>
        <v>#DIV/0!</v>
      </c>
      <c r="H45" s="40" t="e">
        <f>+'SCC X Ano = Outros'!H80/'SCC X Ano = Outros'!H46-1</f>
        <v>#DIV/0!</v>
      </c>
      <c r="I45" s="40">
        <f>+'SCC X Ano = Outros'!I80/'SCC X Ano = Outros'!I46-1</f>
        <v>0.15201003104458599</v>
      </c>
      <c r="J45" s="40" t="e">
        <f>+'SCC X Ano = Outros'!J80/'SCC X Ano = Outros'!J46-1</f>
        <v>#DIV/0!</v>
      </c>
      <c r="K45" s="40" t="e">
        <f>+'SCC X Ano = Outros'!K80/'SCC X Ano = Outros'!K46-1</f>
        <v>#DIV/0!</v>
      </c>
      <c r="L45" s="40">
        <f>+'SCC X Ano = Outros'!L80/'SCC X Ano = Outros'!L46-1</f>
        <v>4.4047011820126434</v>
      </c>
    </row>
    <row r="46" spans="1:12" x14ac:dyDescent="0.25">
      <c r="A46" s="25" t="s">
        <v>161</v>
      </c>
      <c r="B46" s="40" t="e">
        <f>+'SCC X Ano = Outros'!B81/'SCC X Ano = Outros'!B47-1</f>
        <v>#DIV/0!</v>
      </c>
      <c r="C46" s="40" t="e">
        <f>+'SCC X Ano = Outros'!C81/'SCC X Ano = Outros'!C47-1</f>
        <v>#DIV/0!</v>
      </c>
      <c r="D46" s="40">
        <f>+'SCC X Ano = Outros'!D81/'SCC X Ano = Outros'!D47-1</f>
        <v>2.0093451592412648</v>
      </c>
      <c r="E46" s="40" t="e">
        <f>+'SCC X Ano = Outros'!E81/'SCC X Ano = Outros'!E47-1</f>
        <v>#DIV/0!</v>
      </c>
      <c r="F46" s="40">
        <f>+'SCC X Ano = Outros'!F81/'SCC X Ano = Outros'!F47-1</f>
        <v>5.2940125990805207</v>
      </c>
      <c r="G46" s="40" t="e">
        <f>+'SCC X Ano = Outros'!G81/'SCC X Ano = Outros'!G47-1</f>
        <v>#DIV/0!</v>
      </c>
      <c r="H46" s="40" t="e">
        <f>+'SCC X Ano = Outros'!H81/'SCC X Ano = Outros'!H47-1</f>
        <v>#DIV/0!</v>
      </c>
      <c r="I46" s="40" t="e">
        <f>+'SCC X Ano = Outros'!I81/'SCC X Ano = Outros'!I47-1</f>
        <v>#DIV/0!</v>
      </c>
      <c r="J46" s="40">
        <f>+'SCC X Ano = Outros'!J81/'SCC X Ano = Outros'!J47-1</f>
        <v>-1</v>
      </c>
      <c r="K46" s="40" t="e">
        <f>+'SCC X Ano = Outros'!K81/'SCC X Ano = Outros'!K47-1</f>
        <v>#DIV/0!</v>
      </c>
      <c r="L46" s="40">
        <f>+'SCC X Ano = Outros'!L81/'SCC X Ano = Outros'!L47-1</f>
        <v>0.1498431492296155</v>
      </c>
    </row>
    <row r="47" spans="1:12" x14ac:dyDescent="0.25">
      <c r="A47" s="25" t="s">
        <v>151</v>
      </c>
      <c r="B47" s="40" t="e">
        <f>+'SCC X Ano = Outros'!B82/'SCC X Ano = Outros'!B48-1</f>
        <v>#DIV/0!</v>
      </c>
      <c r="C47" s="40">
        <f>+'SCC X Ano = Outros'!C82/'SCC X Ano = Outros'!C48-1</f>
        <v>0.70188793588746456</v>
      </c>
      <c r="D47" s="40">
        <f>+'SCC X Ano = Outros'!D82/'SCC X Ano = Outros'!D48-1</f>
        <v>14.247518963123003</v>
      </c>
      <c r="E47" s="40" t="e">
        <f>+'SCC X Ano = Outros'!E82/'SCC X Ano = Outros'!E48-1</f>
        <v>#DIV/0!</v>
      </c>
      <c r="F47" s="40">
        <f>+'SCC X Ano = Outros'!F82/'SCC X Ano = Outros'!F48-1</f>
        <v>4.6079796770499293</v>
      </c>
      <c r="G47" s="40" t="e">
        <f>+'SCC X Ano = Outros'!G82/'SCC X Ano = Outros'!G48-1</f>
        <v>#DIV/0!</v>
      </c>
      <c r="H47" s="40" t="e">
        <f>+'SCC X Ano = Outros'!H82/'SCC X Ano = Outros'!H48-1</f>
        <v>#DIV/0!</v>
      </c>
      <c r="I47" s="40">
        <f>+'SCC X Ano = Outros'!I82/'SCC X Ano = Outros'!I48-1</f>
        <v>0.51892110727721907</v>
      </c>
      <c r="J47" s="40" t="e">
        <f>+'SCC X Ano = Outros'!J82/'SCC X Ano = Outros'!J48-1</f>
        <v>#DIV/0!</v>
      </c>
      <c r="K47" s="40" t="e">
        <f>+'SCC X Ano = Outros'!K82/'SCC X Ano = Outros'!K48-1</f>
        <v>#DIV/0!</v>
      </c>
      <c r="L47" s="40">
        <f>+'SCC X Ano = Outros'!L82/'SCC X Ano = Outros'!L48-1</f>
        <v>1.395851152167356</v>
      </c>
    </row>
    <row r="48" spans="1:12" x14ac:dyDescent="0.25">
      <c r="A48" s="25" t="s">
        <v>167</v>
      </c>
      <c r="B48" s="40" t="e">
        <f>+'SCC X Ano = Outros'!B83/'SCC X Ano = Outros'!B49-1</f>
        <v>#DIV/0!</v>
      </c>
      <c r="C48" s="40">
        <f>+'SCC X Ano = Outros'!C83/'SCC X Ano = Outros'!C49-1</f>
        <v>1.019351416925061</v>
      </c>
      <c r="D48" s="40">
        <f>+'SCC X Ano = Outros'!D83/'SCC X Ano = Outros'!D49-1</f>
        <v>1.3301578307929511</v>
      </c>
      <c r="E48" s="40" t="e">
        <f>+'SCC X Ano = Outros'!E83/'SCC X Ano = Outros'!E49-1</f>
        <v>#DIV/0!</v>
      </c>
      <c r="F48" s="40" t="e">
        <f>+'SCC X Ano = Outros'!F83/'SCC X Ano = Outros'!F49-1</f>
        <v>#DIV/0!</v>
      </c>
      <c r="G48" s="40" t="e">
        <f>+'SCC X Ano = Outros'!G83/'SCC X Ano = Outros'!G49-1</f>
        <v>#DIV/0!</v>
      </c>
      <c r="H48" s="40" t="e">
        <f>+'SCC X Ano = Outros'!H83/'SCC X Ano = Outros'!H49-1</f>
        <v>#DIV/0!</v>
      </c>
      <c r="I48" s="40">
        <f>+'SCC X Ano = Outros'!I83/'SCC X Ano = Outros'!I49-1</f>
        <v>-1</v>
      </c>
      <c r="J48" s="40" t="e">
        <f>+'SCC X Ano = Outros'!J83/'SCC X Ano = Outros'!J49-1</f>
        <v>#DIV/0!</v>
      </c>
      <c r="K48" s="40" t="e">
        <f>+'SCC X Ano = Outros'!K83/'SCC X Ano = Outros'!K49-1</f>
        <v>#DIV/0!</v>
      </c>
      <c r="L48" s="40">
        <f>+'SCC X Ano = Outros'!L83/'SCC X Ano = Outros'!L49-1</f>
        <v>4.0405920666637245</v>
      </c>
    </row>
    <row r="49" spans="1:12" x14ac:dyDescent="0.25">
      <c r="A49" s="25" t="s">
        <v>171</v>
      </c>
      <c r="B49" s="40" t="e">
        <f>+'SCC X Ano = Outros'!B84/'SCC X Ano = Outros'!B50-1</f>
        <v>#DIV/0!</v>
      </c>
      <c r="C49" s="40">
        <f>+'SCC X Ano = Outros'!C84/'SCC X Ano = Outros'!C50-1</f>
        <v>1.0515672404552294</v>
      </c>
      <c r="D49" s="40">
        <f>+'SCC X Ano = Outros'!D84/'SCC X Ano = Outros'!D50-1</f>
        <v>-1</v>
      </c>
      <c r="E49" s="40" t="e">
        <f>+'SCC X Ano = Outros'!E84/'SCC X Ano = Outros'!E50-1</f>
        <v>#DIV/0!</v>
      </c>
      <c r="F49" s="40" t="e">
        <f>+'SCC X Ano = Outros'!F84/'SCC X Ano = Outros'!F50-1</f>
        <v>#DIV/0!</v>
      </c>
      <c r="G49" s="40" t="e">
        <f>+'SCC X Ano = Outros'!G84/'SCC X Ano = Outros'!G50-1</f>
        <v>#DIV/0!</v>
      </c>
      <c r="H49" s="40" t="e">
        <f>+'SCC X Ano = Outros'!H84/'SCC X Ano = Outros'!H50-1</f>
        <v>#DIV/0!</v>
      </c>
      <c r="I49" s="40" t="e">
        <f>+'SCC X Ano = Outros'!I84/'SCC X Ano = Outros'!I50-1</f>
        <v>#DIV/0!</v>
      </c>
      <c r="J49" s="40" t="e">
        <f>+'SCC X Ano = Outros'!J84/'SCC X Ano = Outros'!J50-1</f>
        <v>#DIV/0!</v>
      </c>
      <c r="K49" s="40" t="e">
        <f>+'SCC X Ano = Outros'!K84/'SCC X Ano = Outros'!K50-1</f>
        <v>#DIV/0!</v>
      </c>
      <c r="L49" s="40">
        <f>+'SCC X Ano = Outros'!L84/'SCC X Ano = Outros'!L50-1</f>
        <v>-0.70868147595474196</v>
      </c>
    </row>
    <row r="50" spans="1:12" x14ac:dyDescent="0.25">
      <c r="A50" s="25" t="s">
        <v>175</v>
      </c>
      <c r="B50" s="40" t="e">
        <f>+'SCC X Ano = Outros'!B85/'SCC X Ano = Outros'!B51-1</f>
        <v>#DIV/0!</v>
      </c>
      <c r="C50" s="40">
        <f>+'SCC X Ano = Outros'!C85/'SCC X Ano = Outros'!C51-1</f>
        <v>4.1775305765644815</v>
      </c>
      <c r="D50" s="40">
        <f>+'SCC X Ano = Outros'!D85/'SCC X Ano = Outros'!D51-1</f>
        <v>-0.10195531446315087</v>
      </c>
      <c r="E50" s="40" t="e">
        <f>+'SCC X Ano = Outros'!E85/'SCC X Ano = Outros'!E51-1</f>
        <v>#DIV/0!</v>
      </c>
      <c r="F50" s="40">
        <f>+'SCC X Ano = Outros'!F85/'SCC X Ano = Outros'!F51-1</f>
        <v>-0.64481824962228029</v>
      </c>
      <c r="G50" s="40" t="e">
        <f>+'SCC X Ano = Outros'!G85/'SCC X Ano = Outros'!G51-1</f>
        <v>#DIV/0!</v>
      </c>
      <c r="H50" s="40" t="e">
        <f>+'SCC X Ano = Outros'!H85/'SCC X Ano = Outros'!H51-1</f>
        <v>#DIV/0!</v>
      </c>
      <c r="I50" s="40">
        <f>+'SCC X Ano = Outros'!I85/'SCC X Ano = Outros'!I51-1</f>
        <v>3.7357037372330755</v>
      </c>
      <c r="J50" s="40" t="e">
        <f>+'SCC X Ano = Outros'!J85/'SCC X Ano = Outros'!J51-1</f>
        <v>#DIV/0!</v>
      </c>
      <c r="K50" s="40" t="e">
        <f>+'SCC X Ano = Outros'!K85/'SCC X Ano = Outros'!K51-1</f>
        <v>#DIV/0!</v>
      </c>
      <c r="L50" s="40">
        <f>+'SCC X Ano = Outros'!L85/'SCC X Ano = Outros'!L51-1</f>
        <v>-0.22232012479478924</v>
      </c>
    </row>
    <row r="51" spans="1:12" x14ac:dyDescent="0.25">
      <c r="A51" s="25" t="s">
        <v>137</v>
      </c>
      <c r="B51" s="40" t="e">
        <f>+'SCC X Ano = Outros'!B86/'SCC X Ano = Outros'!B52-1</f>
        <v>#DIV/0!</v>
      </c>
      <c r="C51" s="40" t="e">
        <f>+'SCC X Ano = Outros'!C86/'SCC X Ano = Outros'!C52-1</f>
        <v>#DIV/0!</v>
      </c>
      <c r="D51" s="40">
        <f>+'SCC X Ano = Outros'!D86/'SCC X Ano = Outros'!D52-1</f>
        <v>2.4630946817444177</v>
      </c>
      <c r="E51" s="40" t="e">
        <f>+'SCC X Ano = Outros'!E86/'SCC X Ano = Outros'!E52-1</f>
        <v>#DIV/0!</v>
      </c>
      <c r="F51" s="40" t="e">
        <f>+'SCC X Ano = Outros'!F86/'SCC X Ano = Outros'!F52-1</f>
        <v>#DIV/0!</v>
      </c>
      <c r="G51" s="40" t="e">
        <f>+'SCC X Ano = Outros'!G86/'SCC X Ano = Outros'!G52-1</f>
        <v>#DIV/0!</v>
      </c>
      <c r="H51" s="40" t="e">
        <f>+'SCC X Ano = Outros'!H86/'SCC X Ano = Outros'!H52-1</f>
        <v>#DIV/0!</v>
      </c>
      <c r="I51" s="40" t="e">
        <f>+'SCC X Ano = Outros'!I86/'SCC X Ano = Outros'!I52-1</f>
        <v>#DIV/0!</v>
      </c>
      <c r="J51" s="40" t="e">
        <f>+'SCC X Ano = Outros'!J86/'SCC X Ano = Outros'!J52-1</f>
        <v>#DIV/0!</v>
      </c>
      <c r="K51" s="40" t="e">
        <f>+'SCC X Ano = Outros'!K86/'SCC X Ano = Outros'!K52-1</f>
        <v>#DIV/0!</v>
      </c>
      <c r="L51" s="40">
        <f>+'SCC X Ano = Outros'!L86/'SCC X Ano = Outros'!L52-1</f>
        <v>4.9550240806920307</v>
      </c>
    </row>
    <row r="52" spans="1:12" x14ac:dyDescent="0.25">
      <c r="A52" s="25" t="s">
        <v>181</v>
      </c>
      <c r="B52" s="40" t="e">
        <f>+'SCC X Ano = Outros'!B87/'SCC X Ano = Outros'!B53-1</f>
        <v>#DIV/0!</v>
      </c>
      <c r="C52" s="40" t="e">
        <f>+'SCC X Ano = Outros'!C87/'SCC X Ano = Outros'!C53-1</f>
        <v>#DIV/0!</v>
      </c>
      <c r="D52" s="40" t="e">
        <f>+'SCC X Ano = Outros'!D87/'SCC X Ano = Outros'!D53-1</f>
        <v>#DIV/0!</v>
      </c>
      <c r="E52" s="40" t="e">
        <f>+'SCC X Ano = Outros'!E87/'SCC X Ano = Outros'!E53-1</f>
        <v>#DIV/0!</v>
      </c>
      <c r="F52" s="40">
        <f>+'SCC X Ano = Outros'!F87/'SCC X Ano = Outros'!F53-1</f>
        <v>2.066046228661548</v>
      </c>
      <c r="G52" s="40" t="e">
        <f>+'SCC X Ano = Outros'!G87/'SCC X Ano = Outros'!G53-1</f>
        <v>#DIV/0!</v>
      </c>
      <c r="H52" s="40" t="e">
        <f>+'SCC X Ano = Outros'!H87/'SCC X Ano = Outros'!H53-1</f>
        <v>#DIV/0!</v>
      </c>
      <c r="I52" s="40" t="e">
        <f>+'SCC X Ano = Outros'!I87/'SCC X Ano = Outros'!I53-1</f>
        <v>#DIV/0!</v>
      </c>
      <c r="J52" s="40" t="e">
        <f>+'SCC X Ano = Outros'!J87/'SCC X Ano = Outros'!J53-1</f>
        <v>#DIV/0!</v>
      </c>
      <c r="K52" s="40" t="e">
        <f>+'SCC X Ano = Outros'!K87/'SCC X Ano = Outros'!K53-1</f>
        <v>#DIV/0!</v>
      </c>
      <c r="L52" s="40">
        <f>+'SCC X Ano = Outros'!L87/'SCC X Ano = Outros'!L53-1</f>
        <v>2.066046228661548</v>
      </c>
    </row>
    <row r="53" spans="1:12" x14ac:dyDescent="0.25">
      <c r="A53" s="25" t="s">
        <v>148</v>
      </c>
      <c r="B53" s="40" t="e">
        <f>+'SCC X Ano = Outros'!B88/'SCC X Ano = Outros'!B54-1</f>
        <v>#DIV/0!</v>
      </c>
      <c r="C53" s="40">
        <f>+'SCC X Ano = Outros'!C88/'SCC X Ano = Outros'!C54-1</f>
        <v>2.9051895521838014</v>
      </c>
      <c r="D53" s="40">
        <f>+'SCC X Ano = Outros'!D88/'SCC X Ano = Outros'!D54-1</f>
        <v>0.56870178947279282</v>
      </c>
      <c r="E53" s="40" t="e">
        <f>+'SCC X Ano = Outros'!E88/'SCC X Ano = Outros'!E54-1</f>
        <v>#DIV/0!</v>
      </c>
      <c r="F53" s="40">
        <f>+'SCC X Ano = Outros'!F88/'SCC X Ano = Outros'!F54-1</f>
        <v>-0.94943248938028724</v>
      </c>
      <c r="G53" s="40" t="e">
        <f>+'SCC X Ano = Outros'!G88/'SCC X Ano = Outros'!G54-1</f>
        <v>#DIV/0!</v>
      </c>
      <c r="H53" s="40" t="e">
        <f>+'SCC X Ano = Outros'!H88/'SCC X Ano = Outros'!H54-1</f>
        <v>#DIV/0!</v>
      </c>
      <c r="I53" s="40">
        <f>+'SCC X Ano = Outros'!I88/'SCC X Ano = Outros'!I54-1</f>
        <v>-0.14357146171495605</v>
      </c>
      <c r="J53" s="40" t="e">
        <f>+'SCC X Ano = Outros'!J88/'SCC X Ano = Outros'!J54-1</f>
        <v>#DIV/0!</v>
      </c>
      <c r="K53" s="40" t="e">
        <f>+'SCC X Ano = Outros'!K88/'SCC X Ano = Outros'!K54-1</f>
        <v>#DIV/0!</v>
      </c>
      <c r="L53" s="40">
        <f>+'SCC X Ano = Outros'!L88/'SCC X Ano = Outros'!L54-1</f>
        <v>-0.80428811746624018</v>
      </c>
    </row>
    <row r="54" spans="1:12" x14ac:dyDescent="0.25">
      <c r="A54" s="25" t="s">
        <v>177</v>
      </c>
      <c r="B54" s="40" t="e">
        <f>+'SCC X Ano = Outros'!B89/'SCC X Ano = Outros'!B55-1</f>
        <v>#DIV/0!</v>
      </c>
      <c r="C54" s="40">
        <f>+'SCC X Ano = Outros'!C89/'SCC X Ano = Outros'!C55-1</f>
        <v>-0.41059021939852036</v>
      </c>
      <c r="D54" s="40">
        <f>+'SCC X Ano = Outros'!D89/'SCC X Ano = Outros'!D55-1</f>
        <v>5.8167904963781458</v>
      </c>
      <c r="E54" s="40" t="e">
        <f>+'SCC X Ano = Outros'!E89/'SCC X Ano = Outros'!E55-1</f>
        <v>#DIV/0!</v>
      </c>
      <c r="F54" s="40">
        <f>+'SCC X Ano = Outros'!F89/'SCC X Ano = Outros'!F55-1</f>
        <v>54.582303705373498</v>
      </c>
      <c r="G54" s="40">
        <f>+'SCC X Ano = Outros'!G89/'SCC X Ano = Outros'!G55-1</f>
        <v>-0.85658850480349669</v>
      </c>
      <c r="H54" s="40" t="e">
        <f>+'SCC X Ano = Outros'!H89/'SCC X Ano = Outros'!H55-1</f>
        <v>#DIV/0!</v>
      </c>
      <c r="I54" s="40">
        <f>+'SCC X Ano = Outros'!I89/'SCC X Ano = Outros'!I55-1</f>
        <v>0.79709633941523172</v>
      </c>
      <c r="J54" s="40" t="e">
        <f>+'SCC X Ano = Outros'!J89/'SCC X Ano = Outros'!J55-1</f>
        <v>#DIV/0!</v>
      </c>
      <c r="K54" s="40" t="e">
        <f>+'SCC X Ano = Outros'!K89/'SCC X Ano = Outros'!K55-1</f>
        <v>#DIV/0!</v>
      </c>
      <c r="L54" s="40">
        <f>+'SCC X Ano = Outros'!L89/'SCC X Ano = Outros'!L55-1</f>
        <v>14.48500945524369</v>
      </c>
    </row>
    <row r="55" spans="1:12" x14ac:dyDescent="0.25">
      <c r="A55" s="25" t="s">
        <v>159</v>
      </c>
      <c r="B55" s="40" t="e">
        <f>+'SCC X Ano = Outros'!B90/'SCC X Ano = Outros'!B56-1</f>
        <v>#DIV/0!</v>
      </c>
      <c r="C55" s="40">
        <f>+'SCC X Ano = Outros'!C90/'SCC X Ano = Outros'!C56-1</f>
        <v>2.1500047146286283</v>
      </c>
      <c r="D55" s="40">
        <f>+'SCC X Ano = Outros'!D90/'SCC X Ano = Outros'!D56-1</f>
        <v>67.359931376777965</v>
      </c>
      <c r="E55" s="40" t="e">
        <f>+'SCC X Ano = Outros'!E90/'SCC X Ano = Outros'!E56-1</f>
        <v>#DIV/0!</v>
      </c>
      <c r="F55" s="40">
        <f>+'SCC X Ano = Outros'!F90/'SCC X Ano = Outros'!F56-1</f>
        <v>-0.24582527448589986</v>
      </c>
      <c r="G55" s="40" t="e">
        <f>+'SCC X Ano = Outros'!G90/'SCC X Ano = Outros'!G56-1</f>
        <v>#DIV/0!</v>
      </c>
      <c r="H55" s="40" t="e">
        <f>+'SCC X Ano = Outros'!H90/'SCC X Ano = Outros'!H56-1</f>
        <v>#DIV/0!</v>
      </c>
      <c r="I55" s="40" t="e">
        <f>+'SCC X Ano = Outros'!I90/'SCC X Ano = Outros'!I56-1</f>
        <v>#DIV/0!</v>
      </c>
      <c r="J55" s="40" t="e">
        <f>+'SCC X Ano = Outros'!J90/'SCC X Ano = Outros'!J56-1</f>
        <v>#DIV/0!</v>
      </c>
      <c r="K55" s="40" t="e">
        <f>+'SCC X Ano = Outros'!K90/'SCC X Ano = Outros'!K56-1</f>
        <v>#DIV/0!</v>
      </c>
      <c r="L55" s="40">
        <f>+'SCC X Ano = Outros'!L90/'SCC X Ano = Outros'!L56-1</f>
        <v>7.2980059881122283</v>
      </c>
    </row>
    <row r="56" spans="1:12" x14ac:dyDescent="0.25">
      <c r="A56" s="25" t="s">
        <v>191</v>
      </c>
      <c r="B56" s="40" t="e">
        <f>+'SCC X Ano = Outros'!B91/'SCC X Ano = Outros'!B57-1</f>
        <v>#DIV/0!</v>
      </c>
      <c r="C56" s="40">
        <f>+'SCC X Ano = Outros'!C91/'SCC X Ano = Outros'!C57-1</f>
        <v>1.7464407297708053</v>
      </c>
      <c r="D56" s="40">
        <f>+'SCC X Ano = Outros'!D91/'SCC X Ano = Outros'!D57-1</f>
        <v>1.6805650726720369</v>
      </c>
      <c r="E56" s="40" t="e">
        <f>+'SCC X Ano = Outros'!E91/'SCC X Ano = Outros'!E57-1</f>
        <v>#DIV/0!</v>
      </c>
      <c r="F56" s="40">
        <f>+'SCC X Ano = Outros'!F91/'SCC X Ano = Outros'!F57-1</f>
        <v>-0.61076577822823808</v>
      </c>
      <c r="G56" s="40">
        <f>+'SCC X Ano = Outros'!G91/'SCC X Ano = Outros'!G57-1</f>
        <v>-0.70908802607206745</v>
      </c>
      <c r="H56" s="40" t="e">
        <f>+'SCC X Ano = Outros'!H91/'SCC X Ano = Outros'!H57-1</f>
        <v>#DIV/0!</v>
      </c>
      <c r="I56" s="40">
        <f>+'SCC X Ano = Outros'!I91/'SCC X Ano = Outros'!I57-1</f>
        <v>1.0590993403090585</v>
      </c>
      <c r="J56" s="40">
        <f>+'SCC X Ano = Outros'!J91/'SCC X Ano = Outros'!J57-1</f>
        <v>-1</v>
      </c>
      <c r="K56" s="40" t="e">
        <f>+'SCC X Ano = Outros'!K91/'SCC X Ano = Outros'!K57-1</f>
        <v>#DIV/0!</v>
      </c>
      <c r="L56" s="40">
        <f>+'SCC X Ano = Outros'!L91/'SCC X Ano = Outros'!L57-1</f>
        <v>0.69607263373670114</v>
      </c>
    </row>
    <row r="57" spans="1:12" x14ac:dyDescent="0.25">
      <c r="A57" s="25" t="s">
        <v>194</v>
      </c>
      <c r="B57" s="40" t="e">
        <f>+'SCC X Ano = Outros'!B92/'SCC X Ano = Outros'!B58-1</f>
        <v>#DIV/0!</v>
      </c>
      <c r="C57" s="40">
        <f>+'SCC X Ano = Outros'!C92/'SCC X Ano = Outros'!C58-1</f>
        <v>1.9367234646854947</v>
      </c>
      <c r="D57" s="40">
        <f>+'SCC X Ano = Outros'!D92/'SCC X Ano = Outros'!D58-1</f>
        <v>3.8982095870812028E-3</v>
      </c>
      <c r="E57" s="40" t="e">
        <f>+'SCC X Ano = Outros'!E92/'SCC X Ano = Outros'!E58-1</f>
        <v>#DIV/0!</v>
      </c>
      <c r="F57" s="40">
        <f>+'SCC X Ano = Outros'!F92/'SCC X Ano = Outros'!F58-1</f>
        <v>0.89420308978240826</v>
      </c>
      <c r="G57" s="40">
        <f>+'SCC X Ano = Outros'!G92/'SCC X Ano = Outros'!G58-1</f>
        <v>43.948299890775445</v>
      </c>
      <c r="H57" s="40" t="e">
        <f>+'SCC X Ano = Outros'!H92/'SCC X Ano = Outros'!H58-1</f>
        <v>#DIV/0!</v>
      </c>
      <c r="I57" s="40">
        <f>+'SCC X Ano = Outros'!I92/'SCC X Ano = Outros'!I58-1</f>
        <v>8.0790833175885979E-2</v>
      </c>
      <c r="J57" s="40" t="e">
        <f>+'SCC X Ano = Outros'!J92/'SCC X Ano = Outros'!J58-1</f>
        <v>#DIV/0!</v>
      </c>
      <c r="K57" s="40" t="e">
        <f>+'SCC X Ano = Outros'!K92/'SCC X Ano = Outros'!K58-1</f>
        <v>#DIV/0!</v>
      </c>
      <c r="L57" s="40">
        <f>+'SCC X Ano = Outros'!L92/'SCC X Ano = Outros'!L58-1</f>
        <v>0.50529580089411885</v>
      </c>
    </row>
    <row r="58" spans="1:12" x14ac:dyDescent="0.25">
      <c r="A58" s="25" t="s">
        <v>185</v>
      </c>
      <c r="B58" s="40" t="e">
        <f>+'SCC X Ano = Outros'!B93/'SCC X Ano = Outros'!B59-1</f>
        <v>#DIV/0!</v>
      </c>
      <c r="C58" s="40">
        <f>+'SCC X Ano = Outros'!C93/'SCC X Ano = Outros'!C59-1</f>
        <v>12.340449756730553</v>
      </c>
      <c r="D58" s="40">
        <f>+'SCC X Ano = Outros'!D93/'SCC X Ano = Outros'!D59-1</f>
        <v>0.43529794338596117</v>
      </c>
      <c r="E58" s="40" t="e">
        <f>+'SCC X Ano = Outros'!E93/'SCC X Ano = Outros'!E59-1</f>
        <v>#DIV/0!</v>
      </c>
      <c r="F58" s="40">
        <f>+'SCC X Ano = Outros'!F93/'SCC X Ano = Outros'!F59-1</f>
        <v>0.11011949350687478</v>
      </c>
      <c r="G58" s="40" t="e">
        <f>+'SCC X Ano = Outros'!G93/'SCC X Ano = Outros'!G59-1</f>
        <v>#DIV/0!</v>
      </c>
      <c r="H58" s="40" t="e">
        <f>+'SCC X Ano = Outros'!H93/'SCC X Ano = Outros'!H59-1</f>
        <v>#DIV/0!</v>
      </c>
      <c r="I58" s="40">
        <f>+'SCC X Ano = Outros'!I93/'SCC X Ano = Outros'!I59-1</f>
        <v>112.62585092739569</v>
      </c>
      <c r="J58" s="40" t="e">
        <f>+'SCC X Ano = Outros'!J93/'SCC X Ano = Outros'!J59-1</f>
        <v>#DIV/0!</v>
      </c>
      <c r="K58" s="40" t="e">
        <f>+'SCC X Ano = Outros'!K93/'SCC X Ano = Outros'!K59-1</f>
        <v>#DIV/0!</v>
      </c>
      <c r="L58" s="40">
        <f>+'SCC X Ano = Outros'!L93/'SCC X Ano = Outros'!L59-1</f>
        <v>0.91585303595586076</v>
      </c>
    </row>
    <row r="59" spans="1:12" x14ac:dyDescent="0.25">
      <c r="A59" s="25" t="s">
        <v>200</v>
      </c>
      <c r="B59" s="40" t="e">
        <f>+'SCC X Ano = Outros'!B94/'SCC X Ano = Outros'!B60-1</f>
        <v>#DIV/0!</v>
      </c>
      <c r="C59" s="40">
        <f>+'SCC X Ano = Outros'!C94/'SCC X Ano = Outros'!C60-1</f>
        <v>-0.42176656251776068</v>
      </c>
      <c r="D59" s="40">
        <f>+'SCC X Ano = Outros'!D94/'SCC X Ano = Outros'!D60-1</f>
        <v>2.4059444903648433</v>
      </c>
      <c r="E59" s="40" t="e">
        <f>+'SCC X Ano = Outros'!E94/'SCC X Ano = Outros'!E60-1</f>
        <v>#DIV/0!</v>
      </c>
      <c r="F59" s="40">
        <f>+'SCC X Ano = Outros'!F94/'SCC X Ano = Outros'!F60-1</f>
        <v>3.3379268262451189E-2</v>
      </c>
      <c r="G59" s="40" t="e">
        <f>+'SCC X Ano = Outros'!G94/'SCC X Ano = Outros'!G60-1</f>
        <v>#DIV/0!</v>
      </c>
      <c r="H59" s="40" t="e">
        <f>+'SCC X Ano = Outros'!H94/'SCC X Ano = Outros'!H60-1</f>
        <v>#DIV/0!</v>
      </c>
      <c r="I59" s="40">
        <f>+'SCC X Ano = Outros'!I94/'SCC X Ano = Outros'!I60-1</f>
        <v>19.426892404890317</v>
      </c>
      <c r="J59" s="40" t="e">
        <f>+'SCC X Ano = Outros'!J94/'SCC X Ano = Outros'!J60-1</f>
        <v>#DIV/0!</v>
      </c>
      <c r="K59" s="40" t="e">
        <f>+'SCC X Ano = Outros'!K94/'SCC X Ano = Outros'!K60-1</f>
        <v>#DIV/0!</v>
      </c>
      <c r="L59" s="40">
        <f>+'SCC X Ano = Outros'!L94/'SCC X Ano = Outros'!L60-1</f>
        <v>0.30888592388573377</v>
      </c>
    </row>
    <row r="60" spans="1:12" x14ac:dyDescent="0.25">
      <c r="A60" s="25" t="s">
        <v>198</v>
      </c>
      <c r="B60" s="40" t="e">
        <f>+'SCC X Ano = Outros'!B95/'SCC X Ano = Outros'!B61-1</f>
        <v>#DIV/0!</v>
      </c>
      <c r="C60" s="40">
        <f>+'SCC X Ano = Outros'!C95/'SCC X Ano = Outros'!C61-1</f>
        <v>-0.49967528359424451</v>
      </c>
      <c r="D60" s="40">
        <f>+'SCC X Ano = Outros'!D95/'SCC X Ano = Outros'!D61-1</f>
        <v>-0.75192045355613679</v>
      </c>
      <c r="E60" s="40" t="e">
        <f>+'SCC X Ano = Outros'!E95/'SCC X Ano = Outros'!E61-1</f>
        <v>#DIV/0!</v>
      </c>
      <c r="F60" s="40">
        <f>+'SCC X Ano = Outros'!F95/'SCC X Ano = Outros'!F61-1</f>
        <v>1.2962496305752702</v>
      </c>
      <c r="G60" s="40" t="e">
        <f>+'SCC X Ano = Outros'!G95/'SCC X Ano = Outros'!G61-1</f>
        <v>#DIV/0!</v>
      </c>
      <c r="H60" s="40" t="e">
        <f>+'SCC X Ano = Outros'!H95/'SCC X Ano = Outros'!H61-1</f>
        <v>#DIV/0!</v>
      </c>
      <c r="I60" s="40">
        <f>+'SCC X Ano = Outros'!I95/'SCC X Ano = Outros'!I61-1</f>
        <v>0.94881210133985006</v>
      </c>
      <c r="J60" s="40" t="e">
        <f>+'SCC X Ano = Outros'!J95/'SCC X Ano = Outros'!J61-1</f>
        <v>#DIV/0!</v>
      </c>
      <c r="K60" s="40" t="e">
        <f>+'SCC X Ano = Outros'!K95/'SCC X Ano = Outros'!K61-1</f>
        <v>#DIV/0!</v>
      </c>
      <c r="L60" s="40">
        <f>+'SCC X Ano = Outros'!L95/'SCC X Ano = Outros'!L61-1</f>
        <v>0.3858245843795256</v>
      </c>
    </row>
    <row r="61" spans="1:12" x14ac:dyDescent="0.25">
      <c r="A61" s="25" t="s">
        <v>173</v>
      </c>
      <c r="B61" s="40" t="e">
        <f>+'SCC X Ano = Outros'!B96/'SCC X Ano = Outros'!B62-1</f>
        <v>#DIV/0!</v>
      </c>
      <c r="C61" s="40" t="e">
        <f>+'SCC X Ano = Outros'!C96/'SCC X Ano = Outros'!C62-1</f>
        <v>#DIV/0!</v>
      </c>
      <c r="D61" s="40" t="e">
        <f>+'SCC X Ano = Outros'!D96/'SCC X Ano = Outros'!D62-1</f>
        <v>#DIV/0!</v>
      </c>
      <c r="E61" s="40" t="e">
        <f>+'SCC X Ano = Outros'!E96/'SCC X Ano = Outros'!E62-1</f>
        <v>#DIV/0!</v>
      </c>
      <c r="F61" s="40">
        <f>+'SCC X Ano = Outros'!F96/'SCC X Ano = Outros'!F62-1</f>
        <v>1.0202137942810907</v>
      </c>
      <c r="G61" s="40" t="e">
        <f>+'SCC X Ano = Outros'!G96/'SCC X Ano = Outros'!G62-1</f>
        <v>#DIV/0!</v>
      </c>
      <c r="H61" s="40" t="e">
        <f>+'SCC X Ano = Outros'!H96/'SCC X Ano = Outros'!H62-1</f>
        <v>#DIV/0!</v>
      </c>
      <c r="I61" s="40" t="e">
        <f>+'SCC X Ano = Outros'!I96/'SCC X Ano = Outros'!I62-1</f>
        <v>#DIV/0!</v>
      </c>
      <c r="J61" s="40" t="e">
        <f>+'SCC X Ano = Outros'!J96/'SCC X Ano = Outros'!J62-1</f>
        <v>#DIV/0!</v>
      </c>
      <c r="K61" s="40" t="e">
        <f>+'SCC X Ano = Outros'!K96/'SCC X Ano = Outros'!K62-1</f>
        <v>#DIV/0!</v>
      </c>
      <c r="L61" s="40">
        <f>+'SCC X Ano = Outros'!L96/'SCC X Ano = Outros'!L62-1</f>
        <v>4.7947882983151917</v>
      </c>
    </row>
    <row r="62" spans="1:12" x14ac:dyDescent="0.25">
      <c r="A62" s="25" t="s">
        <v>169</v>
      </c>
      <c r="B62" s="40" t="e">
        <f>+'SCC X Ano = Outros'!B97/'SCC X Ano = Outros'!B63-1</f>
        <v>#DIV/0!</v>
      </c>
      <c r="C62" s="40" t="e">
        <f>+'SCC X Ano = Outros'!C97/'SCC X Ano = Outros'!C63-1</f>
        <v>#DIV/0!</v>
      </c>
      <c r="D62" s="40" t="e">
        <f>+'SCC X Ano = Outros'!D97/'SCC X Ano = Outros'!D63-1</f>
        <v>#DIV/0!</v>
      </c>
      <c r="E62" s="40" t="e">
        <f>+'SCC X Ano = Outros'!E97/'SCC X Ano = Outros'!E63-1</f>
        <v>#DIV/0!</v>
      </c>
      <c r="F62" s="40">
        <f>+'SCC X Ano = Outros'!F97/'SCC X Ano = Outros'!F63-1</f>
        <v>41.99265287916959</v>
      </c>
      <c r="G62" s="40" t="e">
        <f>+'SCC X Ano = Outros'!G97/'SCC X Ano = Outros'!G63-1</f>
        <v>#DIV/0!</v>
      </c>
      <c r="H62" s="40" t="e">
        <f>+'SCC X Ano = Outros'!H97/'SCC X Ano = Outros'!H63-1</f>
        <v>#DIV/0!</v>
      </c>
      <c r="I62" s="40" t="e">
        <f>+'SCC X Ano = Outros'!I97/'SCC X Ano = Outros'!I63-1</f>
        <v>#DIV/0!</v>
      </c>
      <c r="J62" s="40" t="e">
        <f>+'SCC X Ano = Outros'!J97/'SCC X Ano = Outros'!J63-1</f>
        <v>#DIV/0!</v>
      </c>
      <c r="K62" s="40" t="e">
        <f>+'SCC X Ano = Outros'!K97/'SCC X Ano = Outros'!K63-1</f>
        <v>#DIV/0!</v>
      </c>
      <c r="L62" s="40">
        <f>+'SCC X Ano = Outros'!L97/'SCC X Ano = Outros'!L63-1</f>
        <v>67.814862328760299</v>
      </c>
    </row>
    <row r="63" spans="1:12" x14ac:dyDescent="0.25">
      <c r="A63" s="25" t="s">
        <v>163</v>
      </c>
      <c r="B63" s="40" t="e">
        <f>+'SCC X Ano = Outros'!B98/'SCC X Ano = Outros'!B64-1</f>
        <v>#DIV/0!</v>
      </c>
      <c r="C63" s="40">
        <f>+'SCC X Ano = Outros'!C98/'SCC X Ano = Outros'!C64-1</f>
        <v>0.89652574821709563</v>
      </c>
      <c r="D63" s="40">
        <f>+'SCC X Ano = Outros'!D98/'SCC X Ano = Outros'!D64-1</f>
        <v>-0.28038528837833976</v>
      </c>
      <c r="E63" s="40" t="e">
        <f>+'SCC X Ano = Outros'!E98/'SCC X Ano = Outros'!E64-1</f>
        <v>#DIV/0!</v>
      </c>
      <c r="F63" s="40">
        <f>+'SCC X Ano = Outros'!F98/'SCC X Ano = Outros'!F64-1</f>
        <v>0.49615536405554983</v>
      </c>
      <c r="G63" s="40" t="e">
        <f>+'SCC X Ano = Outros'!G98/'SCC X Ano = Outros'!G64-1</f>
        <v>#DIV/0!</v>
      </c>
      <c r="H63" s="40" t="e">
        <f>+'SCC X Ano = Outros'!H98/'SCC X Ano = Outros'!H64-1</f>
        <v>#DIV/0!</v>
      </c>
      <c r="I63" s="40">
        <f>+'SCC X Ano = Outros'!I98/'SCC X Ano = Outros'!I64-1</f>
        <v>-0.53798614470696959</v>
      </c>
      <c r="J63" s="40" t="e">
        <f>+'SCC X Ano = Outros'!J98/'SCC X Ano = Outros'!J64-1</f>
        <v>#DIV/0!</v>
      </c>
      <c r="K63" s="40" t="e">
        <f>+'SCC X Ano = Outros'!K98/'SCC X Ano = Outros'!K64-1</f>
        <v>#DIV/0!</v>
      </c>
      <c r="L63" s="40">
        <f>+'SCC X Ano = Outros'!L98/'SCC X Ano = Outros'!L64-1</f>
        <v>-0.16486382175052905</v>
      </c>
    </row>
    <row r="64" spans="1:12" x14ac:dyDescent="0.25">
      <c r="A64" s="25" t="s">
        <v>155</v>
      </c>
      <c r="B64" s="40" t="e">
        <f>+'SCC X Ano = Outros'!B99/'SCC X Ano = Outros'!B65-1</f>
        <v>#DIV/0!</v>
      </c>
      <c r="C64" s="40">
        <f>+'SCC X Ano = Outros'!C99/'SCC X Ano = Outros'!C65-1</f>
        <v>-0.52753710137101995</v>
      </c>
      <c r="D64" s="40">
        <f>+'SCC X Ano = Outros'!D99/'SCC X Ano = Outros'!D65-1</f>
        <v>0.27381221492361374</v>
      </c>
      <c r="E64" s="40" t="e">
        <f>+'SCC X Ano = Outros'!E99/'SCC X Ano = Outros'!E65-1</f>
        <v>#DIV/0!</v>
      </c>
      <c r="F64" s="40">
        <f>+'SCC X Ano = Outros'!F99/'SCC X Ano = Outros'!F65-1</f>
        <v>1.2538617143719555</v>
      </c>
      <c r="G64" s="40" t="e">
        <f>+'SCC X Ano = Outros'!G99/'SCC X Ano = Outros'!G65-1</f>
        <v>#DIV/0!</v>
      </c>
      <c r="H64" s="40" t="e">
        <f>+'SCC X Ano = Outros'!H99/'SCC X Ano = Outros'!H65-1</f>
        <v>#DIV/0!</v>
      </c>
      <c r="I64" s="40">
        <f>+'SCC X Ano = Outros'!I99/'SCC X Ano = Outros'!I65-1</f>
        <v>3.6034565000937793</v>
      </c>
      <c r="J64" s="40" t="e">
        <f>+'SCC X Ano = Outros'!J99/'SCC X Ano = Outros'!J65-1</f>
        <v>#DIV/0!</v>
      </c>
      <c r="K64" s="40" t="e">
        <f>+'SCC X Ano = Outros'!K99/'SCC X Ano = Outros'!K65-1</f>
        <v>#DIV/0!</v>
      </c>
      <c r="L64" s="40">
        <f>+'SCC X Ano = Outros'!L99/'SCC X Ano = Outros'!L65-1</f>
        <v>-0.38665032397985699</v>
      </c>
    </row>
    <row r="65" spans="1:12" x14ac:dyDescent="0.25">
      <c r="A65" s="25" t="s">
        <v>223</v>
      </c>
      <c r="B65" s="40" t="e">
        <f>+'SCC X Ano = Outros'!B100/'SCC X Ano = Outros'!B66-1</f>
        <v>#DIV/0!</v>
      </c>
      <c r="C65" s="40">
        <f>+'SCC X Ano = Outros'!C100/'SCC X Ano = Outros'!C66-1</f>
        <v>-0.23106868064825814</v>
      </c>
      <c r="D65" s="40">
        <f>+'SCC X Ano = Outros'!D100/'SCC X Ano = Outros'!D66-1</f>
        <v>0.36084626173255807</v>
      </c>
      <c r="E65" s="40" t="e">
        <f>+'SCC X Ano = Outros'!E100/'SCC X Ano = Outros'!E66-1</f>
        <v>#DIV/0!</v>
      </c>
      <c r="F65" s="40">
        <f>+'SCC X Ano = Outros'!F100/'SCC X Ano = Outros'!F66-1</f>
        <v>0.94783855360556779</v>
      </c>
      <c r="G65" s="40">
        <f>+'SCC X Ano = Outros'!G100/'SCC X Ano = Outros'!G66-1</f>
        <v>2.0959444375955991</v>
      </c>
      <c r="H65" s="40" t="e">
        <f>+'SCC X Ano = Outros'!H100/'SCC X Ano = Outros'!H66-1</f>
        <v>#DIV/0!</v>
      </c>
      <c r="I65" s="40">
        <f>+'SCC X Ano = Outros'!I100/'SCC X Ano = Outros'!I66-1</f>
        <v>1.0829088370245441</v>
      </c>
      <c r="J65" s="40">
        <f>+'SCC X Ano = Outros'!J100/'SCC X Ano = Outros'!J66-1</f>
        <v>1.3427049489365892</v>
      </c>
      <c r="K65" s="40" t="e">
        <f>+'SCC X Ano = Outros'!K100/'SCC X Ano = Outros'!K66-1</f>
        <v>#DIV/0!</v>
      </c>
      <c r="L65" s="40">
        <f>+'SCC X Ano = Outros'!L100/'SCC X Ano = Outros'!L66-1</f>
        <v>0.6386982473680638</v>
      </c>
    </row>
    <row r="66" spans="1:12" x14ac:dyDescent="0.25">
      <c r="A66" s="25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</row>
    <row r="67" spans="1:12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x14ac:dyDescent="0.25">
      <c r="A70" s="2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25"/>
      <c r="B71" s="25" t="s">
        <v>224</v>
      </c>
      <c r="C71" s="25" t="s">
        <v>228</v>
      </c>
      <c r="D71" s="25" t="s">
        <v>15</v>
      </c>
      <c r="E71" s="25" t="s">
        <v>229</v>
      </c>
      <c r="F71" s="25" t="s">
        <v>226</v>
      </c>
      <c r="G71" s="25" t="s">
        <v>227</v>
      </c>
      <c r="H71" s="25" t="s">
        <v>131</v>
      </c>
      <c r="I71" s="25" t="s">
        <v>130</v>
      </c>
      <c r="J71" s="25" t="s">
        <v>129</v>
      </c>
      <c r="K71" s="25" t="s">
        <v>230</v>
      </c>
      <c r="L71" s="25" t="s">
        <v>404</v>
      </c>
    </row>
    <row r="72" spans="1:12" x14ac:dyDescent="0.25">
      <c r="A72" s="25" t="s">
        <v>132</v>
      </c>
      <c r="B72" s="40" t="e">
        <f>+'SCC X Ano = Outros'!B107/'SCC X Ano = Outros'!B73-1</f>
        <v>#DIV/0!</v>
      </c>
      <c r="C72" s="40" t="e">
        <f>+'SCC X Ano = Outros'!C107/'SCC X Ano = Outros'!C73-1</f>
        <v>#DIV/0!</v>
      </c>
      <c r="D72" s="40">
        <f>+'SCC X Ano = Outros'!D107/'SCC X Ano = Outros'!D73-1</f>
        <v>-0.37448676748603771</v>
      </c>
      <c r="E72" s="40" t="e">
        <f>+'SCC X Ano = Outros'!E107/'SCC X Ano = Outros'!E73-1</f>
        <v>#DIV/0!</v>
      </c>
      <c r="F72" s="40">
        <f>+'SCC X Ano = Outros'!F107/'SCC X Ano = Outros'!F73-1</f>
        <v>-0.64579993156421478</v>
      </c>
      <c r="G72" s="40">
        <f>+'SCC X Ano = Outros'!G107/'SCC X Ano = Outros'!G73-1</f>
        <v>2.4087566705775871</v>
      </c>
      <c r="H72" s="40" t="e">
        <f>+'SCC X Ano = Outros'!H107/'SCC X Ano = Outros'!H73-1</f>
        <v>#DIV/0!</v>
      </c>
      <c r="I72" s="40">
        <f>+'SCC X Ano = Outros'!I107/'SCC X Ano = Outros'!I73-1</f>
        <v>2.7762253034395226</v>
      </c>
      <c r="J72" s="40" t="e">
        <f>+'SCC X Ano = Outros'!J107/'SCC X Ano = Outros'!J73-1</f>
        <v>#DIV/0!</v>
      </c>
      <c r="K72" s="40" t="e">
        <f>+'SCC X Ano = Outros'!K107/'SCC X Ano = Outros'!K73-1</f>
        <v>#DIV/0!</v>
      </c>
      <c r="L72" s="40">
        <f>+'SCC X Ano = Outros'!L107/'SCC X Ano = Outros'!L73-1</f>
        <v>-0.25238454362641738</v>
      </c>
    </row>
    <row r="73" spans="1:12" x14ac:dyDescent="0.25">
      <c r="A73" s="25" t="s">
        <v>134</v>
      </c>
      <c r="B73" s="40" t="e">
        <f>+'SCC X Ano = Outros'!B108/'SCC X Ano = Outros'!B74-1</f>
        <v>#DIV/0!</v>
      </c>
      <c r="C73" s="40" t="e">
        <f>+'SCC X Ano = Outros'!C108/'SCC X Ano = Outros'!C74-1</f>
        <v>#DIV/0!</v>
      </c>
      <c r="D73" s="40" t="e">
        <f>+'SCC X Ano = Outros'!D108/'SCC X Ano = Outros'!D74-1</f>
        <v>#DIV/0!</v>
      </c>
      <c r="E73" s="40" t="e">
        <f>+'SCC X Ano = Outros'!E108/'SCC X Ano = Outros'!E74-1</f>
        <v>#DIV/0!</v>
      </c>
      <c r="F73" s="40" t="e">
        <f>+'SCC X Ano = Outros'!F108/'SCC X Ano = Outros'!F74-1</f>
        <v>#DIV/0!</v>
      </c>
      <c r="G73" s="40" t="e">
        <f>+'SCC X Ano = Outros'!G108/'SCC X Ano = Outros'!G74-1</f>
        <v>#DIV/0!</v>
      </c>
      <c r="H73" s="40" t="e">
        <f>+'SCC X Ano = Outros'!H108/'SCC X Ano = Outros'!H74-1</f>
        <v>#DIV/0!</v>
      </c>
      <c r="I73" s="40" t="e">
        <f>+'SCC X Ano = Outros'!I108/'SCC X Ano = Outros'!I74-1</f>
        <v>#DIV/0!</v>
      </c>
      <c r="J73" s="40" t="e">
        <f>+'SCC X Ano = Outros'!J108/'SCC X Ano = Outros'!J74-1</f>
        <v>#DIV/0!</v>
      </c>
      <c r="K73" s="40" t="e">
        <f>+'SCC X Ano = Outros'!K108/'SCC X Ano = Outros'!K74-1</f>
        <v>#DIV/0!</v>
      </c>
      <c r="L73" s="40" t="e">
        <f>+'SCC X Ano = Outros'!L108/'SCC X Ano = Outros'!L74-1</f>
        <v>#DIV/0!</v>
      </c>
    </row>
    <row r="74" spans="1:12" x14ac:dyDescent="0.25">
      <c r="A74" s="25" t="s">
        <v>139</v>
      </c>
      <c r="B74" s="40" t="e">
        <f>+'SCC X Ano = Outros'!B109/'SCC X Ano = Outros'!B75-1</f>
        <v>#DIV/0!</v>
      </c>
      <c r="C74" s="40" t="e">
        <f>+'SCC X Ano = Outros'!C109/'SCC X Ano = Outros'!C75-1</f>
        <v>#DIV/0!</v>
      </c>
      <c r="D74" s="40">
        <f>+'SCC X Ano = Outros'!D109/'SCC X Ano = Outros'!D75-1</f>
        <v>-0.37052693720163488</v>
      </c>
      <c r="E74" s="40" t="e">
        <f>+'SCC X Ano = Outros'!E109/'SCC X Ano = Outros'!E75-1</f>
        <v>#DIV/0!</v>
      </c>
      <c r="F74" s="40">
        <f>+'SCC X Ano = Outros'!F109/'SCC X Ano = Outros'!F75-1</f>
        <v>-0.65488956041254354</v>
      </c>
      <c r="G74" s="40" t="e">
        <f>+'SCC X Ano = Outros'!G109/'SCC X Ano = Outros'!G75-1</f>
        <v>#DIV/0!</v>
      </c>
      <c r="H74" s="40" t="e">
        <f>+'SCC X Ano = Outros'!H109/'SCC X Ano = Outros'!H75-1</f>
        <v>#DIV/0!</v>
      </c>
      <c r="I74" s="40">
        <f>+'SCC X Ano = Outros'!I109/'SCC X Ano = Outros'!I75-1</f>
        <v>0.12077540709361401</v>
      </c>
      <c r="J74" s="40" t="e">
        <f>+'SCC X Ano = Outros'!J109/'SCC X Ano = Outros'!J75-1</f>
        <v>#DIV/0!</v>
      </c>
      <c r="K74" s="40" t="e">
        <f>+'SCC X Ano = Outros'!K109/'SCC X Ano = Outros'!K75-1</f>
        <v>#DIV/0!</v>
      </c>
      <c r="L74" s="40">
        <f>+'SCC X Ano = Outros'!L109/'SCC X Ano = Outros'!L75-1</f>
        <v>-0.27627022992317951</v>
      </c>
    </row>
    <row r="75" spans="1:12" x14ac:dyDescent="0.25">
      <c r="A75" s="25" t="s">
        <v>143</v>
      </c>
      <c r="B75" s="40" t="e">
        <f>+'SCC X Ano = Outros'!B110/'SCC X Ano = Outros'!B76-1</f>
        <v>#DIV/0!</v>
      </c>
      <c r="C75" s="40" t="e">
        <f>+'SCC X Ano = Outros'!C110/'SCC X Ano = Outros'!C76-1</f>
        <v>#DIV/0!</v>
      </c>
      <c r="D75" s="40" t="e">
        <f>+'SCC X Ano = Outros'!D110/'SCC X Ano = Outros'!D76-1</f>
        <v>#DIV/0!</v>
      </c>
      <c r="E75" s="40" t="e">
        <f>+'SCC X Ano = Outros'!E110/'SCC X Ano = Outros'!E76-1</f>
        <v>#DIV/0!</v>
      </c>
      <c r="F75" s="40" t="e">
        <f>+'SCC X Ano = Outros'!F110/'SCC X Ano = Outros'!F76-1</f>
        <v>#DIV/0!</v>
      </c>
      <c r="G75" s="40" t="e">
        <f>+'SCC X Ano = Outros'!G110/'SCC X Ano = Outros'!G76-1</f>
        <v>#DIV/0!</v>
      </c>
      <c r="H75" s="40" t="e">
        <f>+'SCC X Ano = Outros'!H110/'SCC X Ano = Outros'!H76-1</f>
        <v>#DIV/0!</v>
      </c>
      <c r="I75" s="40" t="e">
        <f>+'SCC X Ano = Outros'!I110/'SCC X Ano = Outros'!I76-1</f>
        <v>#DIV/0!</v>
      </c>
      <c r="J75" s="40" t="e">
        <f>+'SCC X Ano = Outros'!J110/'SCC X Ano = Outros'!J76-1</f>
        <v>#DIV/0!</v>
      </c>
      <c r="K75" s="40" t="e">
        <f>+'SCC X Ano = Outros'!K110/'SCC X Ano = Outros'!K76-1</f>
        <v>#DIV/0!</v>
      </c>
      <c r="L75" s="40" t="e">
        <f>+'SCC X Ano = Outros'!L110/'SCC X Ano = Outros'!L76-1</f>
        <v>#DIV/0!</v>
      </c>
    </row>
    <row r="76" spans="1:12" x14ac:dyDescent="0.25">
      <c r="A76" s="25" t="s">
        <v>146</v>
      </c>
      <c r="B76" s="40" t="e">
        <f>+'SCC X Ano = Outros'!B111/'SCC X Ano = Outros'!B77-1</f>
        <v>#DIV/0!</v>
      </c>
      <c r="C76" s="40" t="e">
        <f>+'SCC X Ano = Outros'!C111/'SCC X Ano = Outros'!C77-1</f>
        <v>#DIV/0!</v>
      </c>
      <c r="D76" s="40">
        <f>+'SCC X Ano = Outros'!D111/'SCC X Ano = Outros'!D77-1</f>
        <v>-0.2869609524234179</v>
      </c>
      <c r="E76" s="40" t="e">
        <f>+'SCC X Ano = Outros'!E111/'SCC X Ano = Outros'!E77-1</f>
        <v>#DIV/0!</v>
      </c>
      <c r="F76" s="40">
        <f>+'SCC X Ano = Outros'!F111/'SCC X Ano = Outros'!F77-1</f>
        <v>-0.47903116562219772</v>
      </c>
      <c r="G76" s="40" t="e">
        <f>+'SCC X Ano = Outros'!G111/'SCC X Ano = Outros'!G77-1</f>
        <v>#DIV/0!</v>
      </c>
      <c r="H76" s="40" t="e">
        <f>+'SCC X Ano = Outros'!H111/'SCC X Ano = Outros'!H77-1</f>
        <v>#DIV/0!</v>
      </c>
      <c r="I76" s="40">
        <f>+'SCC X Ano = Outros'!I111/'SCC X Ano = Outros'!I77-1</f>
        <v>5.0182240832834761</v>
      </c>
      <c r="J76" s="40" t="e">
        <f>+'SCC X Ano = Outros'!J111/'SCC X Ano = Outros'!J77-1</f>
        <v>#DIV/0!</v>
      </c>
      <c r="K76" s="40" t="e">
        <f>+'SCC X Ano = Outros'!K111/'SCC X Ano = Outros'!K77-1</f>
        <v>#DIV/0!</v>
      </c>
      <c r="L76" s="40">
        <f>+'SCC X Ano = Outros'!L111/'SCC X Ano = Outros'!L77-1</f>
        <v>0.88913353707051312</v>
      </c>
    </row>
    <row r="77" spans="1:12" x14ac:dyDescent="0.25">
      <c r="A77" s="25" t="s">
        <v>141</v>
      </c>
      <c r="B77" s="40" t="e">
        <f>+'SCC X Ano = Outros'!B112/'SCC X Ano = Outros'!B78-1</f>
        <v>#DIV/0!</v>
      </c>
      <c r="C77" s="40" t="e">
        <f>+'SCC X Ano = Outros'!C112/'SCC X Ano = Outros'!C78-1</f>
        <v>#DIV/0!</v>
      </c>
      <c r="D77" s="40" t="e">
        <f>+'SCC X Ano = Outros'!D112/'SCC X Ano = Outros'!D78-1</f>
        <v>#DIV/0!</v>
      </c>
      <c r="E77" s="40" t="e">
        <f>+'SCC X Ano = Outros'!E112/'SCC X Ano = Outros'!E78-1</f>
        <v>#DIV/0!</v>
      </c>
      <c r="F77" s="40" t="e">
        <f>+'SCC X Ano = Outros'!F112/'SCC X Ano = Outros'!F78-1</f>
        <v>#DIV/0!</v>
      </c>
      <c r="G77" s="40" t="e">
        <f>+'SCC X Ano = Outros'!G112/'SCC X Ano = Outros'!G78-1</f>
        <v>#DIV/0!</v>
      </c>
      <c r="H77" s="40" t="e">
        <f>+'SCC X Ano = Outros'!H112/'SCC X Ano = Outros'!H78-1</f>
        <v>#DIV/0!</v>
      </c>
      <c r="I77" s="40" t="e">
        <f>+'SCC X Ano = Outros'!I112/'SCC X Ano = Outros'!I78-1</f>
        <v>#DIV/0!</v>
      </c>
      <c r="J77" s="40" t="e">
        <f>+'SCC X Ano = Outros'!J112/'SCC X Ano = Outros'!J78-1</f>
        <v>#DIV/0!</v>
      </c>
      <c r="K77" s="40" t="e">
        <f>+'SCC X Ano = Outros'!K112/'SCC X Ano = Outros'!K78-1</f>
        <v>#DIV/0!</v>
      </c>
      <c r="L77" s="40" t="e">
        <f>+'SCC X Ano = Outros'!L112/'SCC X Ano = Outros'!L78-1</f>
        <v>#DIV/0!</v>
      </c>
    </row>
    <row r="78" spans="1:12" x14ac:dyDescent="0.25">
      <c r="A78" s="25" t="s">
        <v>153</v>
      </c>
      <c r="B78" s="40" t="e">
        <f>+'SCC X Ano = Outros'!B113/'SCC X Ano = Outros'!B79-1</f>
        <v>#DIV/0!</v>
      </c>
      <c r="C78" s="40" t="e">
        <f>+'SCC X Ano = Outros'!C113/'SCC X Ano = Outros'!C79-1</f>
        <v>#DIV/0!</v>
      </c>
      <c r="D78" s="40">
        <f>+'SCC X Ano = Outros'!D113/'SCC X Ano = Outros'!D79-1</f>
        <v>-0.91619596642517398</v>
      </c>
      <c r="E78" s="40" t="e">
        <f>+'SCC X Ano = Outros'!E113/'SCC X Ano = Outros'!E79-1</f>
        <v>#DIV/0!</v>
      </c>
      <c r="F78" s="40">
        <f>+'SCC X Ano = Outros'!F113/'SCC X Ano = Outros'!F79-1</f>
        <v>5.2303305792479211</v>
      </c>
      <c r="G78" s="40" t="e">
        <f>+'SCC X Ano = Outros'!G113/'SCC X Ano = Outros'!G79-1</f>
        <v>#DIV/0!</v>
      </c>
      <c r="H78" s="40" t="e">
        <f>+'SCC X Ano = Outros'!H113/'SCC X Ano = Outros'!H79-1</f>
        <v>#DIV/0!</v>
      </c>
      <c r="I78" s="40" t="e">
        <f>+'SCC X Ano = Outros'!I113/'SCC X Ano = Outros'!I79-1</f>
        <v>#DIV/0!</v>
      </c>
      <c r="J78" s="40" t="e">
        <f>+'SCC X Ano = Outros'!J113/'SCC X Ano = Outros'!J79-1</f>
        <v>#DIV/0!</v>
      </c>
      <c r="K78" s="40" t="e">
        <f>+'SCC X Ano = Outros'!K113/'SCC X Ano = Outros'!K79-1</f>
        <v>#DIV/0!</v>
      </c>
      <c r="L78" s="40">
        <f>+'SCC X Ano = Outros'!L113/'SCC X Ano = Outros'!L79-1</f>
        <v>3.1308984868011009</v>
      </c>
    </row>
    <row r="79" spans="1:12" x14ac:dyDescent="0.25">
      <c r="A79" s="25" t="s">
        <v>157</v>
      </c>
      <c r="B79" s="40" t="e">
        <f>+'SCC X Ano = Outros'!B114/'SCC X Ano = Outros'!B80-1</f>
        <v>#DIV/0!</v>
      </c>
      <c r="C79" s="40" t="e">
        <f>+'SCC X Ano = Outros'!C114/'SCC X Ano = Outros'!C80-1</f>
        <v>#DIV/0!</v>
      </c>
      <c r="D79" s="40">
        <f>+'SCC X Ano = Outros'!D114/'SCC X Ano = Outros'!D80-1</f>
        <v>21.039226556079679</v>
      </c>
      <c r="E79" s="40" t="e">
        <f>+'SCC X Ano = Outros'!E114/'SCC X Ano = Outros'!E80-1</f>
        <v>#DIV/0!</v>
      </c>
      <c r="F79" s="40">
        <f>+'SCC X Ano = Outros'!F114/'SCC X Ano = Outros'!F80-1</f>
        <v>-0.7006470170609771</v>
      </c>
      <c r="G79" s="40" t="e">
        <f>+'SCC X Ano = Outros'!G114/'SCC X Ano = Outros'!G80-1</f>
        <v>#DIV/0!</v>
      </c>
      <c r="H79" s="40" t="e">
        <f>+'SCC X Ano = Outros'!H114/'SCC X Ano = Outros'!H80-1</f>
        <v>#DIV/0!</v>
      </c>
      <c r="I79" s="40">
        <f>+'SCC X Ano = Outros'!I114/'SCC X Ano = Outros'!I80-1</f>
        <v>26.699085221727774</v>
      </c>
      <c r="J79" s="40" t="e">
        <f>+'SCC X Ano = Outros'!J114/'SCC X Ano = Outros'!J80-1</f>
        <v>#DIV/0!</v>
      </c>
      <c r="K79" s="40" t="e">
        <f>+'SCC X Ano = Outros'!K114/'SCC X Ano = Outros'!K80-1</f>
        <v>#DIV/0!</v>
      </c>
      <c r="L79" s="40">
        <f>+'SCC X Ano = Outros'!L114/'SCC X Ano = Outros'!L80-1</f>
        <v>10.45147066707008</v>
      </c>
    </row>
    <row r="80" spans="1:12" x14ac:dyDescent="0.25">
      <c r="A80" s="25" t="s">
        <v>161</v>
      </c>
      <c r="B80" s="40" t="e">
        <f>+'SCC X Ano = Outros'!B115/'SCC X Ano = Outros'!B81-1</f>
        <v>#DIV/0!</v>
      </c>
      <c r="C80" s="40" t="e">
        <f>+'SCC X Ano = Outros'!C115/'SCC X Ano = Outros'!C81-1</f>
        <v>#DIV/0!</v>
      </c>
      <c r="D80" s="40">
        <f>+'SCC X Ano = Outros'!D115/'SCC X Ano = Outros'!D81-1</f>
        <v>-1</v>
      </c>
      <c r="E80" s="40" t="e">
        <f>+'SCC X Ano = Outros'!E115/'SCC X Ano = Outros'!E81-1</f>
        <v>#DIV/0!</v>
      </c>
      <c r="F80" s="40">
        <f>+'SCC X Ano = Outros'!F115/'SCC X Ano = Outros'!F81-1</f>
        <v>-0.85775498882947432</v>
      </c>
      <c r="G80" s="40" t="e">
        <f>+'SCC X Ano = Outros'!G115/'SCC X Ano = Outros'!G81-1</f>
        <v>#DIV/0!</v>
      </c>
      <c r="H80" s="40" t="e">
        <f>+'SCC X Ano = Outros'!H115/'SCC X Ano = Outros'!H81-1</f>
        <v>#DIV/0!</v>
      </c>
      <c r="I80" s="40">
        <f>+'SCC X Ano = Outros'!I115/'SCC X Ano = Outros'!I81-1</f>
        <v>-0.80005628760883862</v>
      </c>
      <c r="J80" s="40" t="e">
        <f>+'SCC X Ano = Outros'!J115/'SCC X Ano = Outros'!J81-1</f>
        <v>#DIV/0!</v>
      </c>
      <c r="K80" s="40" t="e">
        <f>+'SCC X Ano = Outros'!K115/'SCC X Ano = Outros'!K81-1</f>
        <v>#DIV/0!</v>
      </c>
      <c r="L80" s="40">
        <f>+'SCC X Ano = Outros'!L115/'SCC X Ano = Outros'!L81-1</f>
        <v>-0.86346969824004605</v>
      </c>
    </row>
    <row r="81" spans="1:12" x14ac:dyDescent="0.25">
      <c r="A81" s="25" t="s">
        <v>151</v>
      </c>
      <c r="B81" s="40" t="e">
        <f>+'SCC X Ano = Outros'!B116/'SCC X Ano = Outros'!B82-1</f>
        <v>#DIV/0!</v>
      </c>
      <c r="C81" s="40">
        <f>+'SCC X Ano = Outros'!C116/'SCC X Ano = Outros'!C82-1</f>
        <v>-0.7754577961223128</v>
      </c>
      <c r="D81" s="40">
        <f>+'SCC X Ano = Outros'!D116/'SCC X Ano = Outros'!D82-1</f>
        <v>3.0754129909977186</v>
      </c>
      <c r="E81" s="40" t="e">
        <f>+'SCC X Ano = Outros'!E116/'SCC X Ano = Outros'!E82-1</f>
        <v>#DIV/0!</v>
      </c>
      <c r="F81" s="40">
        <f>+'SCC X Ano = Outros'!F116/'SCC X Ano = Outros'!F82-1</f>
        <v>0.38308401072485276</v>
      </c>
      <c r="G81" s="40" t="e">
        <f>+'SCC X Ano = Outros'!G116/'SCC X Ano = Outros'!G82-1</f>
        <v>#DIV/0!</v>
      </c>
      <c r="H81" s="40" t="e">
        <f>+'SCC X Ano = Outros'!H116/'SCC X Ano = Outros'!H82-1</f>
        <v>#DIV/0!</v>
      </c>
      <c r="I81" s="40">
        <f>+'SCC X Ano = Outros'!I116/'SCC X Ano = Outros'!I82-1</f>
        <v>-0.67953176962818196</v>
      </c>
      <c r="J81" s="40" t="e">
        <f>+'SCC X Ano = Outros'!J116/'SCC X Ano = Outros'!J82-1</f>
        <v>#DIV/0!</v>
      </c>
      <c r="K81" s="40" t="e">
        <f>+'SCC X Ano = Outros'!K116/'SCC X Ano = Outros'!K82-1</f>
        <v>#DIV/0!</v>
      </c>
      <c r="L81" s="40">
        <f>+'SCC X Ano = Outros'!L116/'SCC X Ano = Outros'!L82-1</f>
        <v>-2.7284619348577843E-2</v>
      </c>
    </row>
    <row r="82" spans="1:12" x14ac:dyDescent="0.25">
      <c r="A82" s="25" t="s">
        <v>167</v>
      </c>
      <c r="B82" s="40" t="e">
        <f>+'SCC X Ano = Outros'!B117/'SCC X Ano = Outros'!B83-1</f>
        <v>#DIV/0!</v>
      </c>
      <c r="C82" s="40">
        <f>+'SCC X Ano = Outros'!C117/'SCC X Ano = Outros'!C83-1</f>
        <v>1.8189789444356363</v>
      </c>
      <c r="D82" s="40">
        <f>+'SCC X Ano = Outros'!D117/'SCC X Ano = Outros'!D83-1</f>
        <v>-0.24877362479789367</v>
      </c>
      <c r="E82" s="40" t="e">
        <f>+'SCC X Ano = Outros'!E117/'SCC X Ano = Outros'!E83-1</f>
        <v>#DIV/0!</v>
      </c>
      <c r="F82" s="40">
        <f>+'SCC X Ano = Outros'!F117/'SCC X Ano = Outros'!F83-1</f>
        <v>-0.20933273398329022</v>
      </c>
      <c r="G82" s="40" t="e">
        <f>+'SCC X Ano = Outros'!G117/'SCC X Ano = Outros'!G83-1</f>
        <v>#DIV/0!</v>
      </c>
      <c r="H82" s="40" t="e">
        <f>+'SCC X Ano = Outros'!H117/'SCC X Ano = Outros'!H83-1</f>
        <v>#DIV/0!</v>
      </c>
      <c r="I82" s="40" t="e">
        <f>+'SCC X Ano = Outros'!I117/'SCC X Ano = Outros'!I83-1</f>
        <v>#DIV/0!</v>
      </c>
      <c r="J82" s="40" t="e">
        <f>+'SCC X Ano = Outros'!J117/'SCC X Ano = Outros'!J83-1</f>
        <v>#DIV/0!</v>
      </c>
      <c r="K82" s="40" t="e">
        <f>+'SCC X Ano = Outros'!K117/'SCC X Ano = Outros'!K83-1</f>
        <v>#DIV/0!</v>
      </c>
      <c r="L82" s="40">
        <f>+'SCC X Ano = Outros'!L117/'SCC X Ano = Outros'!L83-1</f>
        <v>0.47546392527392878</v>
      </c>
    </row>
    <row r="83" spans="1:12" x14ac:dyDescent="0.25">
      <c r="A83" s="25" t="s">
        <v>171</v>
      </c>
      <c r="B83" s="40" t="e">
        <f>+'SCC X Ano = Outros'!B118/'SCC X Ano = Outros'!B84-1</f>
        <v>#DIV/0!</v>
      </c>
      <c r="C83" s="40">
        <f>+'SCC X Ano = Outros'!C118/'SCC X Ano = Outros'!C84-1</f>
        <v>-0.59322729301375388</v>
      </c>
      <c r="D83" s="40" t="e">
        <f>+'SCC X Ano = Outros'!D118/'SCC X Ano = Outros'!D84-1</f>
        <v>#DIV/0!</v>
      </c>
      <c r="E83" s="40" t="e">
        <f>+'SCC X Ano = Outros'!E118/'SCC X Ano = Outros'!E84-1</f>
        <v>#DIV/0!</v>
      </c>
      <c r="F83" s="40">
        <f>+'SCC X Ano = Outros'!F118/'SCC X Ano = Outros'!F84-1</f>
        <v>0.8310013515329171</v>
      </c>
      <c r="G83" s="40" t="e">
        <f>+'SCC X Ano = Outros'!G118/'SCC X Ano = Outros'!G84-1</f>
        <v>#DIV/0!</v>
      </c>
      <c r="H83" s="40" t="e">
        <f>+'SCC X Ano = Outros'!H118/'SCC X Ano = Outros'!H84-1</f>
        <v>#DIV/0!</v>
      </c>
      <c r="I83" s="40">
        <f>+'SCC X Ano = Outros'!I118/'SCC X Ano = Outros'!I84-1</f>
        <v>23.617640312802699</v>
      </c>
      <c r="J83" s="40" t="e">
        <f>+'SCC X Ano = Outros'!J118/'SCC X Ano = Outros'!J84-1</f>
        <v>#DIV/0!</v>
      </c>
      <c r="K83" s="40" t="e">
        <f>+'SCC X Ano = Outros'!K118/'SCC X Ano = Outros'!K84-1</f>
        <v>#DIV/0!</v>
      </c>
      <c r="L83" s="40">
        <f>+'SCC X Ano = Outros'!L118/'SCC X Ano = Outros'!L84-1</f>
        <v>10.629534334480621</v>
      </c>
    </row>
    <row r="84" spans="1:12" x14ac:dyDescent="0.25">
      <c r="A84" s="25" t="s">
        <v>175</v>
      </c>
      <c r="B84" s="40" t="e">
        <f>+'SCC X Ano = Outros'!B119/'SCC X Ano = Outros'!B85-1</f>
        <v>#DIV/0!</v>
      </c>
      <c r="C84" s="40">
        <f>+'SCC X Ano = Outros'!C119/'SCC X Ano = Outros'!C85-1</f>
        <v>-0.16478657768714355</v>
      </c>
      <c r="D84" s="40">
        <f>+'SCC X Ano = Outros'!D119/'SCC X Ano = Outros'!D85-1</f>
        <v>3.2298680233360306</v>
      </c>
      <c r="E84" s="40" t="e">
        <f>+'SCC X Ano = Outros'!E119/'SCC X Ano = Outros'!E85-1</f>
        <v>#DIV/0!</v>
      </c>
      <c r="F84" s="40">
        <f>+'SCC X Ano = Outros'!F119/'SCC X Ano = Outros'!F85-1</f>
        <v>1.9918033448555268</v>
      </c>
      <c r="G84" s="40" t="e">
        <f>+'SCC X Ano = Outros'!G119/'SCC X Ano = Outros'!G85-1</f>
        <v>#DIV/0!</v>
      </c>
      <c r="H84" s="40" t="e">
        <f>+'SCC X Ano = Outros'!H119/'SCC X Ano = Outros'!H85-1</f>
        <v>#DIV/0!</v>
      </c>
      <c r="I84" s="40">
        <f>+'SCC X Ano = Outros'!I119/'SCC X Ano = Outros'!I85-1</f>
        <v>0.95392217638768084</v>
      </c>
      <c r="J84" s="40" t="e">
        <f>+'SCC X Ano = Outros'!J119/'SCC X Ano = Outros'!J85-1</f>
        <v>#DIV/0!</v>
      </c>
      <c r="K84" s="40" t="e">
        <f>+'SCC X Ano = Outros'!K119/'SCC X Ano = Outros'!K85-1</f>
        <v>#DIV/0!</v>
      </c>
      <c r="L84" s="40">
        <f>+'SCC X Ano = Outros'!L119/'SCC X Ano = Outros'!L85-1</f>
        <v>1.4790499234287879</v>
      </c>
    </row>
    <row r="85" spans="1:12" x14ac:dyDescent="0.25">
      <c r="A85" s="25" t="s">
        <v>137</v>
      </c>
      <c r="B85" s="40" t="e">
        <f>+'SCC X Ano = Outros'!B120/'SCC X Ano = Outros'!B86-1</f>
        <v>#DIV/0!</v>
      </c>
      <c r="C85" s="40" t="e">
        <f>+'SCC X Ano = Outros'!C120/'SCC X Ano = Outros'!C86-1</f>
        <v>#DIV/0!</v>
      </c>
      <c r="D85" s="40">
        <f>+'SCC X Ano = Outros'!D120/'SCC X Ano = Outros'!D86-1</f>
        <v>-1.0240523529931989E-2</v>
      </c>
      <c r="E85" s="40" t="e">
        <f>+'SCC X Ano = Outros'!E120/'SCC X Ano = Outros'!E86-1</f>
        <v>#DIV/0!</v>
      </c>
      <c r="F85" s="40">
        <f>+'SCC X Ano = Outros'!F120/'SCC X Ano = Outros'!F86-1</f>
        <v>-0.20404189031297348</v>
      </c>
      <c r="G85" s="40" t="e">
        <f>+'SCC X Ano = Outros'!G120/'SCC X Ano = Outros'!G86-1</f>
        <v>#DIV/0!</v>
      </c>
      <c r="H85" s="40" t="e">
        <f>+'SCC X Ano = Outros'!H120/'SCC X Ano = Outros'!H86-1</f>
        <v>#DIV/0!</v>
      </c>
      <c r="I85" s="40" t="e">
        <f>+'SCC X Ano = Outros'!I120/'SCC X Ano = Outros'!I86-1</f>
        <v>#DIV/0!</v>
      </c>
      <c r="J85" s="40" t="e">
        <f>+'SCC X Ano = Outros'!J120/'SCC X Ano = Outros'!J86-1</f>
        <v>#DIV/0!</v>
      </c>
      <c r="K85" s="40" t="e">
        <f>+'SCC X Ano = Outros'!K120/'SCC X Ano = Outros'!K86-1</f>
        <v>#DIV/0!</v>
      </c>
      <c r="L85" s="40">
        <f>+'SCC X Ano = Outros'!L120/'SCC X Ano = Outros'!L86-1</f>
        <v>0.73351816442931028</v>
      </c>
    </row>
    <row r="86" spans="1:12" x14ac:dyDescent="0.25">
      <c r="A86" s="25" t="s">
        <v>181</v>
      </c>
      <c r="B86" s="40" t="e">
        <f>+'SCC X Ano = Outros'!B121/'SCC X Ano = Outros'!B87-1</f>
        <v>#DIV/0!</v>
      </c>
      <c r="C86" s="40" t="e">
        <f>+'SCC X Ano = Outros'!C121/'SCC X Ano = Outros'!C87-1</f>
        <v>#DIV/0!</v>
      </c>
      <c r="D86" s="40" t="e">
        <f>+'SCC X Ano = Outros'!D121/'SCC X Ano = Outros'!D87-1</f>
        <v>#DIV/0!</v>
      </c>
      <c r="E86" s="40" t="e">
        <f>+'SCC X Ano = Outros'!E121/'SCC X Ano = Outros'!E87-1</f>
        <v>#DIV/0!</v>
      </c>
      <c r="F86" s="40">
        <f>+'SCC X Ano = Outros'!F121/'SCC X Ano = Outros'!F87-1</f>
        <v>-0.1280229953938693</v>
      </c>
      <c r="G86" s="40" t="e">
        <f>+'SCC X Ano = Outros'!G121/'SCC X Ano = Outros'!G87-1</f>
        <v>#DIV/0!</v>
      </c>
      <c r="H86" s="40" t="e">
        <f>+'SCC X Ano = Outros'!H121/'SCC X Ano = Outros'!H87-1</f>
        <v>#DIV/0!</v>
      </c>
      <c r="I86" s="40" t="e">
        <f>+'SCC X Ano = Outros'!I121/'SCC X Ano = Outros'!I87-1</f>
        <v>#DIV/0!</v>
      </c>
      <c r="J86" s="40" t="e">
        <f>+'SCC X Ano = Outros'!J121/'SCC X Ano = Outros'!J87-1</f>
        <v>#DIV/0!</v>
      </c>
      <c r="K86" s="40" t="e">
        <f>+'SCC X Ano = Outros'!K121/'SCC X Ano = Outros'!K87-1</f>
        <v>#DIV/0!</v>
      </c>
      <c r="L86" s="40">
        <f>+'SCC X Ano = Outros'!L121/'SCC X Ano = Outros'!L87-1</f>
        <v>6.4601139420198752</v>
      </c>
    </row>
    <row r="87" spans="1:12" x14ac:dyDescent="0.25">
      <c r="A87" s="25" t="s">
        <v>148</v>
      </c>
      <c r="B87" s="40" t="e">
        <f>+'SCC X Ano = Outros'!B122/'SCC X Ano = Outros'!B88-1</f>
        <v>#DIV/0!</v>
      </c>
      <c r="C87" s="40">
        <f>+'SCC X Ano = Outros'!C122/'SCC X Ano = Outros'!C88-1</f>
        <v>1.3728452047354081</v>
      </c>
      <c r="D87" s="40">
        <f>+'SCC X Ano = Outros'!D122/'SCC X Ano = Outros'!D88-1</f>
        <v>-0.52135936995456311</v>
      </c>
      <c r="E87" s="40" t="e">
        <f>+'SCC X Ano = Outros'!E122/'SCC X Ano = Outros'!E88-1</f>
        <v>#DIV/0!</v>
      </c>
      <c r="F87" s="40">
        <f>+'SCC X Ano = Outros'!F122/'SCC X Ano = Outros'!F88-1</f>
        <v>0.18509338922973506</v>
      </c>
      <c r="G87" s="40" t="e">
        <f>+'SCC X Ano = Outros'!G122/'SCC X Ano = Outros'!G88-1</f>
        <v>#DIV/0!</v>
      </c>
      <c r="H87" s="40" t="e">
        <f>+'SCC X Ano = Outros'!H122/'SCC X Ano = Outros'!H88-1</f>
        <v>#DIV/0!</v>
      </c>
      <c r="I87" s="40">
        <f>+'SCC X Ano = Outros'!I122/'SCC X Ano = Outros'!I88-1</f>
        <v>3.9914379235669699</v>
      </c>
      <c r="J87" s="40" t="e">
        <f>+'SCC X Ano = Outros'!J122/'SCC X Ano = Outros'!J88-1</f>
        <v>#DIV/0!</v>
      </c>
      <c r="K87" s="40" t="e">
        <f>+'SCC X Ano = Outros'!K122/'SCC X Ano = Outros'!K88-1</f>
        <v>#DIV/0!</v>
      </c>
      <c r="L87" s="40">
        <f>+'SCC X Ano = Outros'!L122/'SCC X Ano = Outros'!L88-1</f>
        <v>0.10096135981046017</v>
      </c>
    </row>
    <row r="88" spans="1:12" x14ac:dyDescent="0.25">
      <c r="A88" s="25" t="s">
        <v>177</v>
      </c>
      <c r="B88" s="40" t="e">
        <f>+'SCC X Ano = Outros'!B123/'SCC X Ano = Outros'!B89-1</f>
        <v>#DIV/0!</v>
      </c>
      <c r="C88" s="40">
        <f>+'SCC X Ano = Outros'!C123/'SCC X Ano = Outros'!C89-1</f>
        <v>2.7039835161594041</v>
      </c>
      <c r="D88" s="40">
        <f>+'SCC X Ano = Outros'!D123/'SCC X Ano = Outros'!D89-1</f>
        <v>0.59254500621331196</v>
      </c>
      <c r="E88" s="40" t="e">
        <f>+'SCC X Ano = Outros'!E123/'SCC X Ano = Outros'!E89-1</f>
        <v>#DIV/0!</v>
      </c>
      <c r="F88" s="40">
        <f>+'SCC X Ano = Outros'!F123/'SCC X Ano = Outros'!F89-1</f>
        <v>-0.9348933639302941</v>
      </c>
      <c r="G88" s="40">
        <f>+'SCC X Ano = Outros'!G123/'SCC X Ano = Outros'!G89-1</f>
        <v>3.4127068859065872</v>
      </c>
      <c r="H88" s="40" t="e">
        <f>+'SCC X Ano = Outros'!H123/'SCC X Ano = Outros'!H89-1</f>
        <v>#DIV/0!</v>
      </c>
      <c r="I88" s="40">
        <f>+'SCC X Ano = Outros'!I123/'SCC X Ano = Outros'!I89-1</f>
        <v>0.47854578914767609</v>
      </c>
      <c r="J88" s="40">
        <f>+'SCC X Ano = Outros'!J123/'SCC X Ano = Outros'!J89-1</f>
        <v>-0.97198058029218781</v>
      </c>
      <c r="K88" s="40" t="e">
        <f>+'SCC X Ano = Outros'!K123/'SCC X Ano = Outros'!K89-1</f>
        <v>#DIV/0!</v>
      </c>
      <c r="L88" s="40">
        <f>+'SCC X Ano = Outros'!L123/'SCC X Ano = Outros'!L89-1</f>
        <v>-0.50810597078470232</v>
      </c>
    </row>
    <row r="89" spans="1:12" x14ac:dyDescent="0.25">
      <c r="A89" s="25" t="s">
        <v>159</v>
      </c>
      <c r="B89" s="40" t="e">
        <f>+'SCC X Ano = Outros'!B124/'SCC X Ano = Outros'!B90-1</f>
        <v>#DIV/0!</v>
      </c>
      <c r="C89" s="40">
        <f>+'SCC X Ano = Outros'!C124/'SCC X Ano = Outros'!C90-1</f>
        <v>-0.72346412506473912</v>
      </c>
      <c r="D89" s="40">
        <f>+'SCC X Ano = Outros'!D124/'SCC X Ano = Outros'!D90-1</f>
        <v>-0.71508707782824266</v>
      </c>
      <c r="E89" s="40" t="e">
        <f>+'SCC X Ano = Outros'!E124/'SCC X Ano = Outros'!E90-1</f>
        <v>#DIV/0!</v>
      </c>
      <c r="F89" s="40">
        <f>+'SCC X Ano = Outros'!F124/'SCC X Ano = Outros'!F90-1</f>
        <v>1.18110261452401</v>
      </c>
      <c r="G89" s="40" t="e">
        <f>+'SCC X Ano = Outros'!G124/'SCC X Ano = Outros'!G90-1</f>
        <v>#DIV/0!</v>
      </c>
      <c r="H89" s="40" t="e">
        <f>+'SCC X Ano = Outros'!H124/'SCC X Ano = Outros'!H90-1</f>
        <v>#DIV/0!</v>
      </c>
      <c r="I89" s="40">
        <f>+'SCC X Ano = Outros'!I124/'SCC X Ano = Outros'!I90-1</f>
        <v>-0.32967054454653644</v>
      </c>
      <c r="J89" s="40" t="e">
        <f>+'SCC X Ano = Outros'!J124/'SCC X Ano = Outros'!J90-1</f>
        <v>#DIV/0!</v>
      </c>
      <c r="K89" s="40" t="e">
        <f>+'SCC X Ano = Outros'!K124/'SCC X Ano = Outros'!K90-1</f>
        <v>#DIV/0!</v>
      </c>
      <c r="L89" s="40">
        <f>+'SCC X Ano = Outros'!L124/'SCC X Ano = Outros'!L90-1</f>
        <v>-0.51821175043585521</v>
      </c>
    </row>
    <row r="90" spans="1:12" x14ac:dyDescent="0.25">
      <c r="A90" s="25" t="s">
        <v>191</v>
      </c>
      <c r="B90" s="40" t="e">
        <f>+'SCC X Ano = Outros'!B125/'SCC X Ano = Outros'!B91-1</f>
        <v>#DIV/0!</v>
      </c>
      <c r="C90" s="40">
        <f>+'SCC X Ano = Outros'!C125/'SCC X Ano = Outros'!C91-1</f>
        <v>1.5768962269749562</v>
      </c>
      <c r="D90" s="40">
        <f>+'SCC X Ano = Outros'!D125/'SCC X Ano = Outros'!D91-1</f>
        <v>-0.302548517340544</v>
      </c>
      <c r="E90" s="40" t="e">
        <f>+'SCC X Ano = Outros'!E125/'SCC X Ano = Outros'!E91-1</f>
        <v>#DIV/0!</v>
      </c>
      <c r="F90" s="40">
        <f>+'SCC X Ano = Outros'!F125/'SCC X Ano = Outros'!F91-1</f>
        <v>1.7571485855559961</v>
      </c>
      <c r="G90" s="40">
        <f>+'SCC X Ano = Outros'!G125/'SCC X Ano = Outros'!G91-1</f>
        <v>-0.94184489095304968</v>
      </c>
      <c r="H90" s="40" t="e">
        <f>+'SCC X Ano = Outros'!H125/'SCC X Ano = Outros'!H91-1</f>
        <v>#DIV/0!</v>
      </c>
      <c r="I90" s="40">
        <f>+'SCC X Ano = Outros'!I125/'SCC X Ano = Outros'!I91-1</f>
        <v>0.73200437861910772</v>
      </c>
      <c r="J90" s="40" t="e">
        <f>+'SCC X Ano = Outros'!J125/'SCC X Ano = Outros'!J91-1</f>
        <v>#DIV/0!</v>
      </c>
      <c r="K90" s="40" t="e">
        <f>+'SCC X Ano = Outros'!K125/'SCC X Ano = Outros'!K91-1</f>
        <v>#DIV/0!</v>
      </c>
      <c r="L90" s="40">
        <f>+'SCC X Ano = Outros'!L125/'SCC X Ano = Outros'!L91-1</f>
        <v>-4.4152789558701833E-2</v>
      </c>
    </row>
    <row r="91" spans="1:12" x14ac:dyDescent="0.25">
      <c r="A91" s="25" t="s">
        <v>194</v>
      </c>
      <c r="B91" s="40" t="e">
        <f>+'SCC X Ano = Outros'!B126/'SCC X Ano = Outros'!B92-1</f>
        <v>#DIV/0!</v>
      </c>
      <c r="C91" s="40">
        <f>+'SCC X Ano = Outros'!C126/'SCC X Ano = Outros'!C92-1</f>
        <v>0.96138328415469032</v>
      </c>
      <c r="D91" s="40">
        <f>+'SCC X Ano = Outros'!D126/'SCC X Ano = Outros'!D92-1</f>
        <v>-0.21556764649654192</v>
      </c>
      <c r="E91" s="40" t="e">
        <f>+'SCC X Ano = Outros'!E126/'SCC X Ano = Outros'!E92-1</f>
        <v>#DIV/0!</v>
      </c>
      <c r="F91" s="40">
        <f>+'SCC X Ano = Outros'!F126/'SCC X Ano = Outros'!F92-1</f>
        <v>-0.20246283379437213</v>
      </c>
      <c r="G91" s="40">
        <f>+'SCC X Ano = Outros'!G126/'SCC X Ano = Outros'!G92-1</f>
        <v>0.42664242806446939</v>
      </c>
      <c r="H91" s="40" t="e">
        <f>+'SCC X Ano = Outros'!H126/'SCC X Ano = Outros'!H92-1</f>
        <v>#DIV/0!</v>
      </c>
      <c r="I91" s="40">
        <f>+'SCC X Ano = Outros'!I126/'SCC X Ano = Outros'!I92-1</f>
        <v>2.1048082109300346</v>
      </c>
      <c r="J91" s="40" t="e">
        <f>+'SCC X Ano = Outros'!J126/'SCC X Ano = Outros'!J92-1</f>
        <v>#DIV/0!</v>
      </c>
      <c r="K91" s="40" t="e">
        <f>+'SCC X Ano = Outros'!K126/'SCC X Ano = Outros'!K92-1</f>
        <v>#DIV/0!</v>
      </c>
      <c r="L91" s="40">
        <f>+'SCC X Ano = Outros'!L126/'SCC X Ano = Outros'!L92-1</f>
        <v>-0.17754316981958229</v>
      </c>
    </row>
    <row r="92" spans="1:12" x14ac:dyDescent="0.25">
      <c r="A92" s="25" t="s">
        <v>185</v>
      </c>
      <c r="B92" s="40" t="e">
        <f>+'SCC X Ano = Outros'!B127/'SCC X Ano = Outros'!B93-1</f>
        <v>#DIV/0!</v>
      </c>
      <c r="C92" s="40">
        <f>+'SCC X Ano = Outros'!C127/'SCC X Ano = Outros'!C93-1</f>
        <v>3.429817977455933</v>
      </c>
      <c r="D92" s="40">
        <f>+'SCC X Ano = Outros'!D127/'SCC X Ano = Outros'!D93-1</f>
        <v>-0.4456479113838745</v>
      </c>
      <c r="E92" s="40" t="e">
        <f>+'SCC X Ano = Outros'!E127/'SCC X Ano = Outros'!E93-1</f>
        <v>#DIV/0!</v>
      </c>
      <c r="F92" s="40">
        <f>+'SCC X Ano = Outros'!F127/'SCC X Ano = Outros'!F93-1</f>
        <v>4.6352263580119217</v>
      </c>
      <c r="G92" s="40" t="e">
        <f>+'SCC X Ano = Outros'!G127/'SCC X Ano = Outros'!G93-1</f>
        <v>#DIV/0!</v>
      </c>
      <c r="H92" s="40" t="e">
        <f>+'SCC X Ano = Outros'!H127/'SCC X Ano = Outros'!H93-1</f>
        <v>#DIV/0!</v>
      </c>
      <c r="I92" s="40">
        <f>+'SCC X Ano = Outros'!I127/'SCC X Ano = Outros'!I93-1</f>
        <v>-0.51923315262270875</v>
      </c>
      <c r="J92" s="40" t="e">
        <f>+'SCC X Ano = Outros'!J127/'SCC X Ano = Outros'!J93-1</f>
        <v>#DIV/0!</v>
      </c>
      <c r="K92" s="40" t="e">
        <f>+'SCC X Ano = Outros'!K127/'SCC X Ano = Outros'!K93-1</f>
        <v>#DIV/0!</v>
      </c>
      <c r="L92" s="40">
        <f>+'SCC X Ano = Outros'!L127/'SCC X Ano = Outros'!L93-1</f>
        <v>1.0976727016375167</v>
      </c>
    </row>
    <row r="93" spans="1:12" x14ac:dyDescent="0.25">
      <c r="A93" s="25" t="s">
        <v>200</v>
      </c>
      <c r="B93" s="40" t="e">
        <f>+'SCC X Ano = Outros'!B128/'SCC X Ano = Outros'!B94-1</f>
        <v>#DIV/0!</v>
      </c>
      <c r="C93" s="40">
        <f>+'SCC X Ano = Outros'!C128/'SCC X Ano = Outros'!C94-1</f>
        <v>1.2916526346648269</v>
      </c>
      <c r="D93" s="40">
        <f>+'SCC X Ano = Outros'!D128/'SCC X Ano = Outros'!D94-1</f>
        <v>4.4091687465130951</v>
      </c>
      <c r="E93" s="40" t="e">
        <f>+'SCC X Ano = Outros'!E128/'SCC X Ano = Outros'!E94-1</f>
        <v>#DIV/0!</v>
      </c>
      <c r="F93" s="40">
        <f>+'SCC X Ano = Outros'!F128/'SCC X Ano = Outros'!F94-1</f>
        <v>0.51948122089216153</v>
      </c>
      <c r="G93" s="40" t="e">
        <f>+'SCC X Ano = Outros'!G128/'SCC X Ano = Outros'!G94-1</f>
        <v>#DIV/0!</v>
      </c>
      <c r="H93" s="40" t="e">
        <f>+'SCC X Ano = Outros'!H128/'SCC X Ano = Outros'!H94-1</f>
        <v>#DIV/0!</v>
      </c>
      <c r="I93" s="40">
        <f>+'SCC X Ano = Outros'!I128/'SCC X Ano = Outros'!I94-1</f>
        <v>9.2349001415242826E-2</v>
      </c>
      <c r="J93" s="40" t="e">
        <f>+'SCC X Ano = Outros'!J128/'SCC X Ano = Outros'!J94-1</f>
        <v>#DIV/0!</v>
      </c>
      <c r="K93" s="40" t="e">
        <f>+'SCC X Ano = Outros'!K128/'SCC X Ano = Outros'!K94-1</f>
        <v>#DIV/0!</v>
      </c>
      <c r="L93" s="40">
        <f>+'SCC X Ano = Outros'!L128/'SCC X Ano = Outros'!L94-1</f>
        <v>2.0900720729932898</v>
      </c>
    </row>
    <row r="94" spans="1:12" x14ac:dyDescent="0.25">
      <c r="A94" s="25" t="s">
        <v>198</v>
      </c>
      <c r="B94" s="40" t="e">
        <f>+'SCC X Ano = Outros'!B129/'SCC X Ano = Outros'!B95-1</f>
        <v>#DIV/0!</v>
      </c>
      <c r="C94" s="40">
        <f>+'SCC X Ano = Outros'!C129/'SCC X Ano = Outros'!C95-1</f>
        <v>1.2376910610569181</v>
      </c>
      <c r="D94" s="40">
        <f>+'SCC X Ano = Outros'!D129/'SCC X Ano = Outros'!D95-1</f>
        <v>-0.5055637648127409</v>
      </c>
      <c r="E94" s="40" t="e">
        <f>+'SCC X Ano = Outros'!E129/'SCC X Ano = Outros'!E95-1</f>
        <v>#DIV/0!</v>
      </c>
      <c r="F94" s="40">
        <f>+'SCC X Ano = Outros'!F129/'SCC X Ano = Outros'!F95-1</f>
        <v>-0.87969126501242245</v>
      </c>
      <c r="G94" s="40">
        <f>+'SCC X Ano = Outros'!G129/'SCC X Ano = Outros'!G95-1</f>
        <v>-0.31807084863510438</v>
      </c>
      <c r="H94" s="40" t="e">
        <f>+'SCC X Ano = Outros'!H129/'SCC X Ano = Outros'!H95-1</f>
        <v>#DIV/0!</v>
      </c>
      <c r="I94" s="40">
        <f>+'SCC X Ano = Outros'!I129/'SCC X Ano = Outros'!I95-1</f>
        <v>0.88330306699865591</v>
      </c>
      <c r="J94" s="40" t="e">
        <f>+'SCC X Ano = Outros'!J129/'SCC X Ano = Outros'!J95-1</f>
        <v>#DIV/0!</v>
      </c>
      <c r="K94" s="40" t="e">
        <f>+'SCC X Ano = Outros'!K129/'SCC X Ano = Outros'!K95-1</f>
        <v>#DIV/0!</v>
      </c>
      <c r="L94" s="40">
        <f>+'SCC X Ano = Outros'!L129/'SCC X Ano = Outros'!L95-1</f>
        <v>-0.77911778685403521</v>
      </c>
    </row>
    <row r="95" spans="1:12" x14ac:dyDescent="0.25">
      <c r="A95" s="25" t="s">
        <v>173</v>
      </c>
      <c r="B95" s="40" t="e">
        <f>+'SCC X Ano = Outros'!B130/'SCC X Ano = Outros'!B96-1</f>
        <v>#DIV/0!</v>
      </c>
      <c r="C95" s="40">
        <f>+'SCC X Ano = Outros'!C130/'SCC X Ano = Outros'!C96-1</f>
        <v>1.5243240784427439</v>
      </c>
      <c r="D95" s="40">
        <f>+'SCC X Ano = Outros'!D130/'SCC X Ano = Outros'!D96-1</f>
        <v>-0.278116971846601</v>
      </c>
      <c r="E95" s="40" t="e">
        <f>+'SCC X Ano = Outros'!E130/'SCC X Ano = Outros'!E96-1</f>
        <v>#DIV/0!</v>
      </c>
      <c r="F95" s="40">
        <f>+'SCC X Ano = Outros'!F130/'SCC X Ano = Outros'!F96-1</f>
        <v>3.4239476389281496</v>
      </c>
      <c r="G95" s="40" t="e">
        <f>+'SCC X Ano = Outros'!G130/'SCC X Ano = Outros'!G96-1</f>
        <v>#DIV/0!</v>
      </c>
      <c r="H95" s="40" t="e">
        <f>+'SCC X Ano = Outros'!H130/'SCC X Ano = Outros'!H96-1</f>
        <v>#DIV/0!</v>
      </c>
      <c r="I95" s="40">
        <f>+'SCC X Ano = Outros'!I130/'SCC X Ano = Outros'!I96-1</f>
        <v>0.4056335790167287</v>
      </c>
      <c r="J95" s="40" t="e">
        <f>+'SCC X Ano = Outros'!J130/'SCC X Ano = Outros'!J96-1</f>
        <v>#DIV/0!</v>
      </c>
      <c r="K95" s="40" t="e">
        <f>+'SCC X Ano = Outros'!K130/'SCC X Ano = Outros'!K96-1</f>
        <v>#DIV/0!</v>
      </c>
      <c r="L95" s="40">
        <f>+'SCC X Ano = Outros'!L130/'SCC X Ano = Outros'!L96-1</f>
        <v>1.2490452482721723</v>
      </c>
    </row>
    <row r="96" spans="1:12" x14ac:dyDescent="0.25">
      <c r="A96" s="25" t="s">
        <v>169</v>
      </c>
      <c r="B96" s="40" t="e">
        <f>+'SCC X Ano = Outros'!B131/'SCC X Ano = Outros'!B97-1</f>
        <v>#DIV/0!</v>
      </c>
      <c r="C96" s="40">
        <f>+'SCC X Ano = Outros'!C131/'SCC X Ano = Outros'!C97-1</f>
        <v>0.13103931816822367</v>
      </c>
      <c r="D96" s="40">
        <f>+'SCC X Ano = Outros'!D131/'SCC X Ano = Outros'!D97-1</f>
        <v>0.84314341265764248</v>
      </c>
      <c r="E96" s="40" t="e">
        <f>+'SCC X Ano = Outros'!E131/'SCC X Ano = Outros'!E97-1</f>
        <v>#DIV/0!</v>
      </c>
      <c r="F96" s="40">
        <f>+'SCC X Ano = Outros'!F131/'SCC X Ano = Outros'!F97-1</f>
        <v>-0.22414766138771813</v>
      </c>
      <c r="G96" s="40" t="e">
        <f>+'SCC X Ano = Outros'!G131/'SCC X Ano = Outros'!G97-1</f>
        <v>#DIV/0!</v>
      </c>
      <c r="H96" s="40" t="e">
        <f>+'SCC X Ano = Outros'!H131/'SCC X Ano = Outros'!H97-1</f>
        <v>#DIV/0!</v>
      </c>
      <c r="I96" s="40">
        <f>+'SCC X Ano = Outros'!I131/'SCC X Ano = Outros'!I97-1</f>
        <v>1.0206915068378639</v>
      </c>
      <c r="J96" s="40" t="e">
        <f>+'SCC X Ano = Outros'!J131/'SCC X Ano = Outros'!J97-1</f>
        <v>#DIV/0!</v>
      </c>
      <c r="K96" s="40" t="e">
        <f>+'SCC X Ano = Outros'!K131/'SCC X Ano = Outros'!K97-1</f>
        <v>#DIV/0!</v>
      </c>
      <c r="L96" s="40">
        <f>+'SCC X Ano = Outros'!L131/'SCC X Ano = Outros'!L97-1</f>
        <v>5.449251535878008E-2</v>
      </c>
    </row>
    <row r="97" spans="1:12" x14ac:dyDescent="0.25">
      <c r="A97" s="25" t="s">
        <v>163</v>
      </c>
      <c r="B97" s="40" t="e">
        <f>+'SCC X Ano = Outros'!B132/'SCC X Ano = Outros'!B98-1</f>
        <v>#DIV/0!</v>
      </c>
      <c r="C97" s="40">
        <f>+'SCC X Ano = Outros'!C132/'SCC X Ano = Outros'!C98-1</f>
        <v>4.9632500971165809</v>
      </c>
      <c r="D97" s="40">
        <f>+'SCC X Ano = Outros'!D132/'SCC X Ano = Outros'!D98-1</f>
        <v>-0.55741169763052278</v>
      </c>
      <c r="E97" s="40" t="e">
        <f>+'SCC X Ano = Outros'!E132/'SCC X Ano = Outros'!E98-1</f>
        <v>#DIV/0!</v>
      </c>
      <c r="F97" s="40">
        <f>+'SCC X Ano = Outros'!F132/'SCC X Ano = Outros'!F98-1</f>
        <v>0.8847259700561676</v>
      </c>
      <c r="G97" s="40">
        <f>+'SCC X Ano = Outros'!G132/'SCC X Ano = Outros'!G98-1</f>
        <v>-1</v>
      </c>
      <c r="H97" s="40" t="e">
        <f>+'SCC X Ano = Outros'!H132/'SCC X Ano = Outros'!H98-1</f>
        <v>#DIV/0!</v>
      </c>
      <c r="I97" s="40">
        <f>+'SCC X Ano = Outros'!I132/'SCC X Ano = Outros'!I98-1</f>
        <v>1.3267582204272563</v>
      </c>
      <c r="J97" s="40" t="e">
        <f>+'SCC X Ano = Outros'!J132/'SCC X Ano = Outros'!J98-1</f>
        <v>#DIV/0!</v>
      </c>
      <c r="K97" s="40" t="e">
        <f>+'SCC X Ano = Outros'!K132/'SCC X Ano = Outros'!K98-1</f>
        <v>#DIV/0!</v>
      </c>
      <c r="L97" s="40">
        <f>+'SCC X Ano = Outros'!L132/'SCC X Ano = Outros'!L98-1</f>
        <v>0.34796837221203836</v>
      </c>
    </row>
    <row r="98" spans="1:12" x14ac:dyDescent="0.25">
      <c r="A98" s="25" t="s">
        <v>155</v>
      </c>
      <c r="B98" s="40" t="e">
        <f>+'SCC X Ano = Outros'!B133/'SCC X Ano = Outros'!B99-1</f>
        <v>#DIV/0!</v>
      </c>
      <c r="C98" s="40">
        <f>+'SCC X Ano = Outros'!C133/'SCC X Ano = Outros'!C99-1</f>
        <v>-0.94595160655748212</v>
      </c>
      <c r="D98" s="40">
        <f>+'SCC X Ano = Outros'!D133/'SCC X Ano = Outros'!D99-1</f>
        <v>1.3888506033757486</v>
      </c>
      <c r="E98" s="40" t="e">
        <f>+'SCC X Ano = Outros'!E133/'SCC X Ano = Outros'!E99-1</f>
        <v>#DIV/0!</v>
      </c>
      <c r="F98" s="40">
        <f>+'SCC X Ano = Outros'!F133/'SCC X Ano = Outros'!F99-1</f>
        <v>268.71124241324054</v>
      </c>
      <c r="G98" s="40">
        <f>+'SCC X Ano = Outros'!G133/'SCC X Ano = Outros'!G99-1</f>
        <v>-1</v>
      </c>
      <c r="H98" s="40" t="e">
        <f>+'SCC X Ano = Outros'!H133/'SCC X Ano = Outros'!H99-1</f>
        <v>#DIV/0!</v>
      </c>
      <c r="I98" s="40">
        <f>+'SCC X Ano = Outros'!I133/'SCC X Ano = Outros'!I99-1</f>
        <v>-0.92260680822659014</v>
      </c>
      <c r="J98" s="40" t="e">
        <f>+'SCC X Ano = Outros'!J133/'SCC X Ano = Outros'!J99-1</f>
        <v>#DIV/0!</v>
      </c>
      <c r="K98" s="40" t="e">
        <f>+'SCC X Ano = Outros'!K133/'SCC X Ano = Outros'!K99-1</f>
        <v>#DIV/0!</v>
      </c>
      <c r="L98" s="40">
        <f>+'SCC X Ano = Outros'!L133/'SCC X Ano = Outros'!L99-1</f>
        <v>4.2780473291916712</v>
      </c>
    </row>
    <row r="99" spans="1:12" x14ac:dyDescent="0.25">
      <c r="A99" s="1" t="s">
        <v>223</v>
      </c>
      <c r="B99" s="40" t="e">
        <f>+'SCC X Ano = Outros'!B134/'SCC X Ano = Outros'!B100-1</f>
        <v>#DIV/0!</v>
      </c>
      <c r="C99" s="40">
        <f>+'SCC X Ano = Outros'!C134/'SCC X Ano = Outros'!C100-1</f>
        <v>0.26511073143195873</v>
      </c>
      <c r="D99" s="40">
        <f>+'SCC X Ano = Outros'!D134/'SCC X Ano = Outros'!D100-1</f>
        <v>-1.5363557714189735E-2</v>
      </c>
      <c r="E99" s="40" t="e">
        <f>+'SCC X Ano = Outros'!E134/'SCC X Ano = Outros'!E100-1</f>
        <v>#DIV/0!</v>
      </c>
      <c r="F99" s="40">
        <f>+'SCC X Ano = Outros'!F134/'SCC X Ano = Outros'!F100-1</f>
        <v>-0.18593628264579554</v>
      </c>
      <c r="G99" s="40">
        <f>+'SCC X Ano = Outros'!G134/'SCC X Ano = Outros'!G100-1</f>
        <v>0.40665819489540578</v>
      </c>
      <c r="H99" s="40" t="e">
        <f>+'SCC X Ano = Outros'!H134/'SCC X Ano = Outros'!H100-1</f>
        <v>#DIV/0!</v>
      </c>
      <c r="I99" s="40">
        <f>+'SCC X Ano = Outros'!I134/'SCC X Ano = Outros'!I100-1</f>
        <v>1.0251603745442059</v>
      </c>
      <c r="J99" s="40">
        <f>+'SCC X Ano = Outros'!J134/'SCC X Ano = Outros'!J100-1</f>
        <v>-0.33223385450572929</v>
      </c>
      <c r="K99" s="40" t="e">
        <f>+'SCC X Ano = Outros'!K134/'SCC X Ano = Outros'!K100-1</f>
        <v>#DIV/0!</v>
      </c>
      <c r="L99" s="40">
        <f>+'SCC X Ano = Outros'!L134/'SCC X Ano = Outros'!L100-1</f>
        <v>-9.5331932665863151E-2</v>
      </c>
    </row>
    <row r="100" spans="1:12" x14ac:dyDescent="0.25">
      <c r="A100" s="25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</row>
    <row r="101" spans="1:12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</row>
    <row r="102" spans="1:12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</row>
    <row r="103" spans="1:12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x14ac:dyDescent="0.25">
      <c r="A104" s="2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25"/>
      <c r="B105" s="25" t="s">
        <v>224</v>
      </c>
      <c r="C105" s="25" t="s">
        <v>228</v>
      </c>
      <c r="D105" s="25" t="s">
        <v>15</v>
      </c>
      <c r="E105" s="25" t="s">
        <v>229</v>
      </c>
      <c r="F105" s="25" t="s">
        <v>226</v>
      </c>
      <c r="G105" s="25" t="s">
        <v>227</v>
      </c>
      <c r="H105" s="25" t="s">
        <v>131</v>
      </c>
      <c r="I105" s="25" t="s">
        <v>130</v>
      </c>
      <c r="J105" s="25" t="s">
        <v>129</v>
      </c>
      <c r="K105" s="25" t="s">
        <v>230</v>
      </c>
      <c r="L105" s="25" t="s">
        <v>404</v>
      </c>
    </row>
    <row r="106" spans="1:12" x14ac:dyDescent="0.25">
      <c r="A106" s="25" t="s">
        <v>132</v>
      </c>
      <c r="B106" s="40" t="e">
        <f>+'SCC X Ano = Outros'!B141/'SCC X Ano = Outros'!B107-1</f>
        <v>#DIV/0!</v>
      </c>
      <c r="C106" s="40">
        <f>+'SCC X Ano = Outros'!C141/'SCC X Ano = Outros'!C107-1</f>
        <v>-0.31084213287208251</v>
      </c>
      <c r="D106" s="40">
        <f>+'SCC X Ano = Outros'!D141/'SCC X Ano = Outros'!D107-1</f>
        <v>0.15096809745332229</v>
      </c>
      <c r="E106" s="40" t="e">
        <f>+'SCC X Ano = Outros'!E141/'SCC X Ano = Outros'!E107-1</f>
        <v>#DIV/0!</v>
      </c>
      <c r="F106" s="40">
        <f>+'SCC X Ano = Outros'!F141/'SCC X Ano = Outros'!F107-1</f>
        <v>1.7458979486987616</v>
      </c>
      <c r="G106" s="40">
        <f>+'SCC X Ano = Outros'!G141/'SCC X Ano = Outros'!G107-1</f>
        <v>-0.7072464720305911</v>
      </c>
      <c r="H106" s="40" t="e">
        <f>+'SCC X Ano = Outros'!H141/'SCC X Ano = Outros'!H107-1</f>
        <v>#DIV/0!</v>
      </c>
      <c r="I106" s="40">
        <f>+'SCC X Ano = Outros'!I141/'SCC X Ano = Outros'!I107-1</f>
        <v>1.4887390705532382</v>
      </c>
      <c r="J106" s="40" t="e">
        <f>+'SCC X Ano = Outros'!J141/'SCC X Ano = Outros'!J107-1</f>
        <v>#DIV/0!</v>
      </c>
      <c r="K106" s="40" t="e">
        <f>+'SCC X Ano = Outros'!K141/'SCC X Ano = Outros'!K107-1</f>
        <v>#DIV/0!</v>
      </c>
      <c r="L106" s="40">
        <f>+'SCC X Ano = Outros'!L141/'SCC X Ano = Outros'!L107-1</f>
        <v>0.96022098899297315</v>
      </c>
    </row>
    <row r="107" spans="1:12" x14ac:dyDescent="0.25">
      <c r="A107" s="25" t="s">
        <v>134</v>
      </c>
      <c r="B107" s="40" t="e">
        <f>+'SCC X Ano = Outros'!B142/'SCC X Ano = Outros'!B108-1</f>
        <v>#DIV/0!</v>
      </c>
      <c r="C107" s="40" t="e">
        <f>+'SCC X Ano = Outros'!C142/'SCC X Ano = Outros'!C108-1</f>
        <v>#DIV/0!</v>
      </c>
      <c r="D107" s="40">
        <f>+'SCC X Ano = Outros'!D142/'SCC X Ano = Outros'!D108-1</f>
        <v>-1</v>
      </c>
      <c r="E107" s="40" t="e">
        <f>+'SCC X Ano = Outros'!E142/'SCC X Ano = Outros'!E108-1</f>
        <v>#DIV/0!</v>
      </c>
      <c r="F107" s="40">
        <f>+'SCC X Ano = Outros'!F142/'SCC X Ano = Outros'!F108-1</f>
        <v>4.019035256835557E-2</v>
      </c>
      <c r="G107" s="40" t="e">
        <f>+'SCC X Ano = Outros'!G142/'SCC X Ano = Outros'!G108-1</f>
        <v>#DIV/0!</v>
      </c>
      <c r="H107" s="40" t="e">
        <f>+'SCC X Ano = Outros'!H142/'SCC X Ano = Outros'!H108-1</f>
        <v>#DIV/0!</v>
      </c>
      <c r="I107" s="40" t="e">
        <f>+'SCC X Ano = Outros'!I142/'SCC X Ano = Outros'!I108-1</f>
        <v>#DIV/0!</v>
      </c>
      <c r="J107" s="40" t="e">
        <f>+'SCC X Ano = Outros'!J142/'SCC X Ano = Outros'!J108-1</f>
        <v>#DIV/0!</v>
      </c>
      <c r="K107" s="40" t="e">
        <f>+'SCC X Ano = Outros'!K142/'SCC X Ano = Outros'!K108-1</f>
        <v>#DIV/0!</v>
      </c>
      <c r="L107" s="40">
        <f>+'SCC X Ano = Outros'!L142/'SCC X Ano = Outros'!L108-1</f>
        <v>-0.30053384847178366</v>
      </c>
    </row>
    <row r="108" spans="1:12" x14ac:dyDescent="0.25">
      <c r="A108" s="25" t="s">
        <v>139</v>
      </c>
      <c r="B108" s="40" t="e">
        <f>+'SCC X Ano = Outros'!B143/'SCC X Ano = Outros'!B109-1</f>
        <v>#DIV/0!</v>
      </c>
      <c r="C108" s="40">
        <f>+'SCC X Ano = Outros'!C143/'SCC X Ano = Outros'!C109-1</f>
        <v>7.7346487917749602</v>
      </c>
      <c r="D108" s="40">
        <f>+'SCC X Ano = Outros'!D143/'SCC X Ano = Outros'!D109-1</f>
        <v>-1</v>
      </c>
      <c r="E108" s="40" t="e">
        <f>+'SCC X Ano = Outros'!E143/'SCC X Ano = Outros'!E109-1</f>
        <v>#DIV/0!</v>
      </c>
      <c r="F108" s="40">
        <f>+'SCC X Ano = Outros'!F143/'SCC X Ano = Outros'!F109-1</f>
        <v>68.840816749948715</v>
      </c>
      <c r="G108" s="40" t="e">
        <f>+'SCC X Ano = Outros'!G143/'SCC X Ano = Outros'!G109-1</f>
        <v>#DIV/0!</v>
      </c>
      <c r="H108" s="40" t="e">
        <f>+'SCC X Ano = Outros'!H143/'SCC X Ano = Outros'!H109-1</f>
        <v>#DIV/0!</v>
      </c>
      <c r="I108" s="40">
        <f>+'SCC X Ano = Outros'!I143/'SCC X Ano = Outros'!I109-1</f>
        <v>6.0156020212200785</v>
      </c>
      <c r="J108" s="40" t="e">
        <f>+'SCC X Ano = Outros'!J143/'SCC X Ano = Outros'!J109-1</f>
        <v>#DIV/0!</v>
      </c>
      <c r="K108" s="40" t="e">
        <f>+'SCC X Ano = Outros'!K143/'SCC X Ano = Outros'!K109-1</f>
        <v>#DIV/0!</v>
      </c>
      <c r="L108" s="40">
        <f>+'SCC X Ano = Outros'!L143/'SCC X Ano = Outros'!L109-1</f>
        <v>1.3048022941046575</v>
      </c>
    </row>
    <row r="109" spans="1:12" x14ac:dyDescent="0.25">
      <c r="A109" s="25" t="s">
        <v>143</v>
      </c>
      <c r="B109" s="40" t="e">
        <f>+'SCC X Ano = Outros'!B144/'SCC X Ano = Outros'!B110-1</f>
        <v>#DIV/0!</v>
      </c>
      <c r="C109" s="40" t="e">
        <f>+'SCC X Ano = Outros'!C144/'SCC X Ano = Outros'!C110-1</f>
        <v>#DIV/0!</v>
      </c>
      <c r="D109" s="40" t="e">
        <f>+'SCC X Ano = Outros'!D144/'SCC X Ano = Outros'!D110-1</f>
        <v>#DIV/0!</v>
      </c>
      <c r="E109" s="40" t="e">
        <f>+'SCC X Ano = Outros'!E144/'SCC X Ano = Outros'!E110-1</f>
        <v>#DIV/0!</v>
      </c>
      <c r="F109" s="40" t="e">
        <f>+'SCC X Ano = Outros'!F144/'SCC X Ano = Outros'!F110-1</f>
        <v>#DIV/0!</v>
      </c>
      <c r="G109" s="40" t="e">
        <f>+'SCC X Ano = Outros'!G144/'SCC X Ano = Outros'!G110-1</f>
        <v>#DIV/0!</v>
      </c>
      <c r="H109" s="40" t="e">
        <f>+'SCC X Ano = Outros'!H144/'SCC X Ano = Outros'!H110-1</f>
        <v>#DIV/0!</v>
      </c>
      <c r="I109" s="40" t="e">
        <f>+'SCC X Ano = Outros'!I144/'SCC X Ano = Outros'!I110-1</f>
        <v>#DIV/0!</v>
      </c>
      <c r="J109" s="40" t="e">
        <f>+'SCC X Ano = Outros'!J144/'SCC X Ano = Outros'!J110-1</f>
        <v>#DIV/0!</v>
      </c>
      <c r="K109" s="40" t="e">
        <f>+'SCC X Ano = Outros'!K144/'SCC X Ano = Outros'!K110-1</f>
        <v>#DIV/0!</v>
      </c>
      <c r="L109" s="40" t="e">
        <f>+'SCC X Ano = Outros'!L144/'SCC X Ano = Outros'!L110-1</f>
        <v>#DIV/0!</v>
      </c>
    </row>
    <row r="110" spans="1:12" x14ac:dyDescent="0.25">
      <c r="A110" s="25" t="s">
        <v>146</v>
      </c>
      <c r="B110" s="40" t="e">
        <f>+'SCC X Ano = Outros'!B145/'SCC X Ano = Outros'!B111-1</f>
        <v>#DIV/0!</v>
      </c>
      <c r="C110" s="40">
        <f>+'SCC X Ano = Outros'!C145/'SCC X Ano = Outros'!C111-1</f>
        <v>14.0317941553342</v>
      </c>
      <c r="D110" s="40">
        <f>+'SCC X Ano = Outros'!D145/'SCC X Ano = Outros'!D111-1</f>
        <v>3.9632640131628429</v>
      </c>
      <c r="E110" s="40" t="e">
        <f>+'SCC X Ano = Outros'!E145/'SCC X Ano = Outros'!E111-1</f>
        <v>#DIV/0!</v>
      </c>
      <c r="F110" s="40">
        <f>+'SCC X Ano = Outros'!F145/'SCC X Ano = Outros'!F111-1</f>
        <v>2.7023156595712217</v>
      </c>
      <c r="G110" s="40" t="e">
        <f>+'SCC X Ano = Outros'!G145/'SCC X Ano = Outros'!G111-1</f>
        <v>#DIV/0!</v>
      </c>
      <c r="H110" s="40" t="e">
        <f>+'SCC X Ano = Outros'!H145/'SCC X Ano = Outros'!H111-1</f>
        <v>#DIV/0!</v>
      </c>
      <c r="I110" s="40">
        <f>+'SCC X Ano = Outros'!I145/'SCC X Ano = Outros'!I111-1</f>
        <v>-0.32687484256658839</v>
      </c>
      <c r="J110" s="40" t="e">
        <f>+'SCC X Ano = Outros'!J145/'SCC X Ano = Outros'!J111-1</f>
        <v>#DIV/0!</v>
      </c>
      <c r="K110" s="40" t="e">
        <f>+'SCC X Ano = Outros'!K145/'SCC X Ano = Outros'!K111-1</f>
        <v>#DIV/0!</v>
      </c>
      <c r="L110" s="40">
        <f>+'SCC X Ano = Outros'!L145/'SCC X Ano = Outros'!L111-1</f>
        <v>0.9870089320994373</v>
      </c>
    </row>
    <row r="111" spans="1:12" x14ac:dyDescent="0.25">
      <c r="A111" s="25" t="s">
        <v>141</v>
      </c>
      <c r="B111" s="40" t="e">
        <f>+'SCC X Ano = Outros'!B146/'SCC X Ano = Outros'!B112-1</f>
        <v>#DIV/0!</v>
      </c>
      <c r="C111" s="40" t="e">
        <f>+'SCC X Ano = Outros'!C146/'SCC X Ano = Outros'!C112-1</f>
        <v>#DIV/0!</v>
      </c>
      <c r="D111" s="40">
        <f>+'SCC X Ano = Outros'!D146/'SCC X Ano = Outros'!D112-1</f>
        <v>1.8109219364095948</v>
      </c>
      <c r="E111" s="40" t="e">
        <f>+'SCC X Ano = Outros'!E146/'SCC X Ano = Outros'!E112-1</f>
        <v>#DIV/0!</v>
      </c>
      <c r="F111" s="40">
        <f>+'SCC X Ano = Outros'!F146/'SCC X Ano = Outros'!F112-1</f>
        <v>2.1095478903420593</v>
      </c>
      <c r="G111" s="40" t="e">
        <f>+'SCC X Ano = Outros'!G146/'SCC X Ano = Outros'!G112-1</f>
        <v>#DIV/0!</v>
      </c>
      <c r="H111" s="40" t="e">
        <f>+'SCC X Ano = Outros'!H146/'SCC X Ano = Outros'!H112-1</f>
        <v>#DIV/0!</v>
      </c>
      <c r="I111" s="40" t="e">
        <f>+'SCC X Ano = Outros'!I146/'SCC X Ano = Outros'!I112-1</f>
        <v>#DIV/0!</v>
      </c>
      <c r="J111" s="40" t="e">
        <f>+'SCC X Ano = Outros'!J146/'SCC X Ano = Outros'!J112-1</f>
        <v>#DIV/0!</v>
      </c>
      <c r="K111" s="40" t="e">
        <f>+'SCC X Ano = Outros'!K146/'SCC X Ano = Outros'!K112-1</f>
        <v>#DIV/0!</v>
      </c>
      <c r="L111" s="40">
        <f>+'SCC X Ano = Outros'!L146/'SCC X Ano = Outros'!L112-1</f>
        <v>2.1198827046701978</v>
      </c>
    </row>
    <row r="112" spans="1:12" x14ac:dyDescent="0.25">
      <c r="A112" s="25" t="s">
        <v>153</v>
      </c>
      <c r="B112" s="40" t="e">
        <f>+'SCC X Ano = Outros'!B147/'SCC X Ano = Outros'!B113-1</f>
        <v>#DIV/0!</v>
      </c>
      <c r="C112" s="40" t="e">
        <f>+'SCC X Ano = Outros'!C147/'SCC X Ano = Outros'!C113-1</f>
        <v>#DIV/0!</v>
      </c>
      <c r="D112" s="40">
        <f>+'SCC X Ano = Outros'!D147/'SCC X Ano = Outros'!D113-1</f>
        <v>-1</v>
      </c>
      <c r="E112" s="40" t="e">
        <f>+'SCC X Ano = Outros'!E147/'SCC X Ano = Outros'!E113-1</f>
        <v>#DIV/0!</v>
      </c>
      <c r="F112" s="40">
        <f>+'SCC X Ano = Outros'!F147/'SCC X Ano = Outros'!F113-1</f>
        <v>0.85221360759664644</v>
      </c>
      <c r="G112" s="40" t="e">
        <f>+'SCC X Ano = Outros'!G147/'SCC X Ano = Outros'!G113-1</f>
        <v>#DIV/0!</v>
      </c>
      <c r="H112" s="40" t="e">
        <f>+'SCC X Ano = Outros'!H147/'SCC X Ano = Outros'!H113-1</f>
        <v>#DIV/0!</v>
      </c>
      <c r="I112" s="40">
        <f>+'SCC X Ano = Outros'!I147/'SCC X Ano = Outros'!I113-1</f>
        <v>-0.6162127737688472</v>
      </c>
      <c r="J112" s="40" t="e">
        <f>+'SCC X Ano = Outros'!J147/'SCC X Ano = Outros'!J113-1</f>
        <v>#DIV/0!</v>
      </c>
      <c r="K112" s="40" t="e">
        <f>+'SCC X Ano = Outros'!K147/'SCC X Ano = Outros'!K113-1</f>
        <v>#DIV/0!</v>
      </c>
      <c r="L112" s="40">
        <f>+'SCC X Ano = Outros'!L147/'SCC X Ano = Outros'!L113-1</f>
        <v>0.50170172899842136</v>
      </c>
    </row>
    <row r="113" spans="1:12" x14ac:dyDescent="0.25">
      <c r="A113" s="25" t="s">
        <v>157</v>
      </c>
      <c r="B113" s="40" t="e">
        <f>+'SCC X Ano = Outros'!B148/'SCC X Ano = Outros'!B114-1</f>
        <v>#DIV/0!</v>
      </c>
      <c r="C113" s="40">
        <f>+'SCC X Ano = Outros'!C148/'SCC X Ano = Outros'!C114-1</f>
        <v>-0.67900064346173572</v>
      </c>
      <c r="D113" s="40">
        <f>+'SCC X Ano = Outros'!D148/'SCC X Ano = Outros'!D114-1</f>
        <v>-0.95138815149569467</v>
      </c>
      <c r="E113" s="40" t="e">
        <f>+'SCC X Ano = Outros'!E148/'SCC X Ano = Outros'!E114-1</f>
        <v>#DIV/0!</v>
      </c>
      <c r="F113" s="40">
        <f>+'SCC X Ano = Outros'!F148/'SCC X Ano = Outros'!F114-1</f>
        <v>9.8603878600064991</v>
      </c>
      <c r="G113" s="40" t="e">
        <f>+'SCC X Ano = Outros'!G148/'SCC X Ano = Outros'!G114-1</f>
        <v>#DIV/0!</v>
      </c>
      <c r="H113" s="40" t="e">
        <f>+'SCC X Ano = Outros'!H148/'SCC X Ano = Outros'!H114-1</f>
        <v>#DIV/0!</v>
      </c>
      <c r="I113" s="40">
        <f>+'SCC X Ano = Outros'!I148/'SCC X Ano = Outros'!I114-1</f>
        <v>-0.47422454839454486</v>
      </c>
      <c r="J113" s="40" t="e">
        <f>+'SCC X Ano = Outros'!J148/'SCC X Ano = Outros'!J114-1</f>
        <v>#DIV/0!</v>
      </c>
      <c r="K113" s="40" t="e">
        <f>+'SCC X Ano = Outros'!K148/'SCC X Ano = Outros'!K114-1</f>
        <v>#DIV/0!</v>
      </c>
      <c r="L113" s="40">
        <f>+'SCC X Ano = Outros'!L148/'SCC X Ano = Outros'!L114-1</f>
        <v>-0.72658308929373339</v>
      </c>
    </row>
    <row r="114" spans="1:12" x14ac:dyDescent="0.25">
      <c r="A114" s="25" t="s">
        <v>161</v>
      </c>
      <c r="B114" s="40" t="e">
        <f>+'SCC X Ano = Outros'!B149/'SCC X Ano = Outros'!B115-1</f>
        <v>#DIV/0!</v>
      </c>
      <c r="C114" s="40" t="e">
        <f>+'SCC X Ano = Outros'!C149/'SCC X Ano = Outros'!C115-1</f>
        <v>#DIV/0!</v>
      </c>
      <c r="D114" s="40" t="e">
        <f>+'SCC X Ano = Outros'!D149/'SCC X Ano = Outros'!D115-1</f>
        <v>#DIV/0!</v>
      </c>
      <c r="E114" s="40" t="e">
        <f>+'SCC X Ano = Outros'!E149/'SCC X Ano = Outros'!E115-1</f>
        <v>#DIV/0!</v>
      </c>
      <c r="F114" s="40">
        <f>+'SCC X Ano = Outros'!F149/'SCC X Ano = Outros'!F115-1</f>
        <v>11.721240311977491</v>
      </c>
      <c r="G114" s="40" t="e">
        <f>+'SCC X Ano = Outros'!G149/'SCC X Ano = Outros'!G115-1</f>
        <v>#DIV/0!</v>
      </c>
      <c r="H114" s="40" t="e">
        <f>+'SCC X Ano = Outros'!H149/'SCC X Ano = Outros'!H115-1</f>
        <v>#DIV/0!</v>
      </c>
      <c r="I114" s="40">
        <f>+'SCC X Ano = Outros'!I149/'SCC X Ano = Outros'!I115-1</f>
        <v>2.518378913953967</v>
      </c>
      <c r="J114" s="40" t="e">
        <f>+'SCC X Ano = Outros'!J149/'SCC X Ano = Outros'!J115-1</f>
        <v>#DIV/0!</v>
      </c>
      <c r="K114" s="40" t="e">
        <f>+'SCC X Ano = Outros'!K149/'SCC X Ano = Outros'!K115-1</f>
        <v>#DIV/0!</v>
      </c>
      <c r="L114" s="40">
        <f>+'SCC X Ano = Outros'!L149/'SCC X Ano = Outros'!L115-1</f>
        <v>4.9892143947421488</v>
      </c>
    </row>
    <row r="115" spans="1:12" x14ac:dyDescent="0.25">
      <c r="A115" s="25" t="s">
        <v>151</v>
      </c>
      <c r="B115" s="40" t="e">
        <f>+'SCC X Ano = Outros'!B150/'SCC X Ano = Outros'!B116-1</f>
        <v>#DIV/0!</v>
      </c>
      <c r="C115" s="40">
        <f>+'SCC X Ano = Outros'!C150/'SCC X Ano = Outros'!C116-1</f>
        <v>6.4132829171974475</v>
      </c>
      <c r="D115" s="40">
        <f>+'SCC X Ano = Outros'!D150/'SCC X Ano = Outros'!D116-1</f>
        <v>-0.34961008542510896</v>
      </c>
      <c r="E115" s="40" t="e">
        <f>+'SCC X Ano = Outros'!E150/'SCC X Ano = Outros'!E116-1</f>
        <v>#DIV/0!</v>
      </c>
      <c r="F115" s="40">
        <f>+'SCC X Ano = Outros'!F150/'SCC X Ano = Outros'!F116-1</f>
        <v>0.87433593433169943</v>
      </c>
      <c r="G115" s="40" t="e">
        <f>+'SCC X Ano = Outros'!G150/'SCC X Ano = Outros'!G116-1</f>
        <v>#DIV/0!</v>
      </c>
      <c r="H115" s="40" t="e">
        <f>+'SCC X Ano = Outros'!H150/'SCC X Ano = Outros'!H116-1</f>
        <v>#DIV/0!</v>
      </c>
      <c r="I115" s="40">
        <f>+'SCC X Ano = Outros'!I150/'SCC X Ano = Outros'!I116-1</f>
        <v>-8.7550405016411426E-2</v>
      </c>
      <c r="J115" s="40" t="e">
        <f>+'SCC X Ano = Outros'!J150/'SCC X Ano = Outros'!J116-1</f>
        <v>#DIV/0!</v>
      </c>
      <c r="K115" s="40" t="e">
        <f>+'SCC X Ano = Outros'!K150/'SCC X Ano = Outros'!K116-1</f>
        <v>#DIV/0!</v>
      </c>
      <c r="L115" s="40">
        <f>+'SCC X Ano = Outros'!L150/'SCC X Ano = Outros'!L116-1</f>
        <v>0.64126259680141495</v>
      </c>
    </row>
    <row r="116" spans="1:12" x14ac:dyDescent="0.25">
      <c r="A116" s="25" t="s">
        <v>167</v>
      </c>
      <c r="B116" s="40" t="e">
        <f>+'SCC X Ano = Outros'!B151/'SCC X Ano = Outros'!B117-1</f>
        <v>#DIV/0!</v>
      </c>
      <c r="C116" s="40">
        <f>+'SCC X Ano = Outros'!C151/'SCC X Ano = Outros'!C117-1</f>
        <v>1.380036505891078</v>
      </c>
      <c r="D116" s="40">
        <f>+'SCC X Ano = Outros'!D151/'SCC X Ano = Outros'!D117-1</f>
        <v>2.3569968423233636</v>
      </c>
      <c r="E116" s="40" t="e">
        <f>+'SCC X Ano = Outros'!E151/'SCC X Ano = Outros'!E117-1</f>
        <v>#DIV/0!</v>
      </c>
      <c r="F116" s="40">
        <f>+'SCC X Ano = Outros'!F151/'SCC X Ano = Outros'!F117-1</f>
        <v>0.76677421160764081</v>
      </c>
      <c r="G116" s="40" t="e">
        <f>+'SCC X Ano = Outros'!G151/'SCC X Ano = Outros'!G117-1</f>
        <v>#DIV/0!</v>
      </c>
      <c r="H116" s="40" t="e">
        <f>+'SCC X Ano = Outros'!H151/'SCC X Ano = Outros'!H117-1</f>
        <v>#DIV/0!</v>
      </c>
      <c r="I116" s="40">
        <f>+'SCC X Ano = Outros'!I151/'SCC X Ano = Outros'!I117-1</f>
        <v>-0.79210796818854534</v>
      </c>
      <c r="J116" s="40" t="e">
        <f>+'SCC X Ano = Outros'!J151/'SCC X Ano = Outros'!J117-1</f>
        <v>#DIV/0!</v>
      </c>
      <c r="K116" s="40" t="e">
        <f>+'SCC X Ano = Outros'!K151/'SCC X Ano = Outros'!K117-1</f>
        <v>#DIV/0!</v>
      </c>
      <c r="L116" s="40">
        <f>+'SCC X Ano = Outros'!L151/'SCC X Ano = Outros'!L117-1</f>
        <v>0.74826666597484937</v>
      </c>
    </row>
    <row r="117" spans="1:12" x14ac:dyDescent="0.25">
      <c r="A117" s="25" t="s">
        <v>171</v>
      </c>
      <c r="B117" s="40" t="e">
        <f>+'SCC X Ano = Outros'!B152/'SCC X Ano = Outros'!B118-1</f>
        <v>#DIV/0!</v>
      </c>
      <c r="C117" s="40">
        <f>+'SCC X Ano = Outros'!C152/'SCC X Ano = Outros'!C118-1</f>
        <v>2.3718496048212474</v>
      </c>
      <c r="D117" s="40">
        <f>+'SCC X Ano = Outros'!D152/'SCC X Ano = Outros'!D118-1</f>
        <v>0.7196944535269425</v>
      </c>
      <c r="E117" s="40" t="e">
        <f>+'SCC X Ano = Outros'!E152/'SCC X Ano = Outros'!E118-1</f>
        <v>#DIV/0!</v>
      </c>
      <c r="F117" s="40">
        <f>+'SCC X Ano = Outros'!F152/'SCC X Ano = Outros'!F118-1</f>
        <v>4.0027279791423185</v>
      </c>
      <c r="G117" s="40" t="e">
        <f>+'SCC X Ano = Outros'!G152/'SCC X Ano = Outros'!G118-1</f>
        <v>#DIV/0!</v>
      </c>
      <c r="H117" s="40" t="e">
        <f>+'SCC X Ano = Outros'!H152/'SCC X Ano = Outros'!H118-1</f>
        <v>#DIV/0!</v>
      </c>
      <c r="I117" s="40">
        <f>+'SCC X Ano = Outros'!I152/'SCC X Ano = Outros'!I118-1</f>
        <v>-0.86029547787280425</v>
      </c>
      <c r="J117" s="40" t="e">
        <f>+'SCC X Ano = Outros'!J152/'SCC X Ano = Outros'!J118-1</f>
        <v>#DIV/0!</v>
      </c>
      <c r="K117" s="40" t="e">
        <f>+'SCC X Ano = Outros'!K152/'SCC X Ano = Outros'!K118-1</f>
        <v>#DIV/0!</v>
      </c>
      <c r="L117" s="40">
        <f>+'SCC X Ano = Outros'!L152/'SCC X Ano = Outros'!L118-1</f>
        <v>0.72380287170274737</v>
      </c>
    </row>
    <row r="118" spans="1:12" x14ac:dyDescent="0.25">
      <c r="A118" s="25" t="s">
        <v>175</v>
      </c>
      <c r="B118" s="40" t="e">
        <f>+'SCC X Ano = Outros'!B153/'SCC X Ano = Outros'!B119-1</f>
        <v>#DIV/0!</v>
      </c>
      <c r="C118" s="40">
        <f>+'SCC X Ano = Outros'!C153/'SCC X Ano = Outros'!C119-1</f>
        <v>0.81555655097547186</v>
      </c>
      <c r="D118" s="40">
        <f>+'SCC X Ano = Outros'!D153/'SCC X Ano = Outros'!D119-1</f>
        <v>-6.0958188382621237E-2</v>
      </c>
      <c r="E118" s="40" t="e">
        <f>+'SCC X Ano = Outros'!E153/'SCC X Ano = Outros'!E119-1</f>
        <v>#DIV/0!</v>
      </c>
      <c r="F118" s="40">
        <f>+'SCC X Ano = Outros'!F153/'SCC X Ano = Outros'!F119-1</f>
        <v>8.9063659988709141</v>
      </c>
      <c r="G118" s="40" t="e">
        <f>+'SCC X Ano = Outros'!G153/'SCC X Ano = Outros'!G119-1</f>
        <v>#DIV/0!</v>
      </c>
      <c r="H118" s="40" t="e">
        <f>+'SCC X Ano = Outros'!H153/'SCC X Ano = Outros'!H119-1</f>
        <v>#DIV/0!</v>
      </c>
      <c r="I118" s="40">
        <f>+'SCC X Ano = Outros'!I153/'SCC X Ano = Outros'!I119-1</f>
        <v>-0.28518743717478523</v>
      </c>
      <c r="J118" s="40" t="e">
        <f>+'SCC X Ano = Outros'!J153/'SCC X Ano = Outros'!J119-1</f>
        <v>#DIV/0!</v>
      </c>
      <c r="K118" s="40" t="e">
        <f>+'SCC X Ano = Outros'!K153/'SCC X Ano = Outros'!K119-1</f>
        <v>#DIV/0!</v>
      </c>
      <c r="L118" s="40">
        <f>+'SCC X Ano = Outros'!L153/'SCC X Ano = Outros'!L119-1</f>
        <v>3.6906719222999573</v>
      </c>
    </row>
    <row r="119" spans="1:12" x14ac:dyDescent="0.25">
      <c r="A119" s="25" t="s">
        <v>137</v>
      </c>
      <c r="B119" s="40" t="e">
        <f>+'SCC X Ano = Outros'!B154/'SCC X Ano = Outros'!B120-1</f>
        <v>#DIV/0!</v>
      </c>
      <c r="C119" s="40">
        <f>+'SCC X Ano = Outros'!C154/'SCC X Ano = Outros'!C120-1</f>
        <v>-0.91325597924484458</v>
      </c>
      <c r="D119" s="40">
        <f>+'SCC X Ano = Outros'!D154/'SCC X Ano = Outros'!D120-1</f>
        <v>0.37094844565175444</v>
      </c>
      <c r="E119" s="40" t="e">
        <f>+'SCC X Ano = Outros'!E154/'SCC X Ano = Outros'!E120-1</f>
        <v>#DIV/0!</v>
      </c>
      <c r="F119" s="40">
        <f>+'SCC X Ano = Outros'!F154/'SCC X Ano = Outros'!F120-1</f>
        <v>92.059285638861681</v>
      </c>
      <c r="G119" s="40" t="e">
        <f>+'SCC X Ano = Outros'!G154/'SCC X Ano = Outros'!G120-1</f>
        <v>#DIV/0!</v>
      </c>
      <c r="H119" s="40" t="e">
        <f>+'SCC X Ano = Outros'!H154/'SCC X Ano = Outros'!H120-1</f>
        <v>#DIV/0!</v>
      </c>
      <c r="I119" s="40">
        <f>+'SCC X Ano = Outros'!I154/'SCC X Ano = Outros'!I120-1</f>
        <v>-0.70532191178789683</v>
      </c>
      <c r="J119" s="40" t="e">
        <f>+'SCC X Ano = Outros'!J154/'SCC X Ano = Outros'!J120-1</f>
        <v>#DIV/0!</v>
      </c>
      <c r="K119" s="40" t="e">
        <f>+'SCC X Ano = Outros'!K154/'SCC X Ano = Outros'!K120-1</f>
        <v>#DIV/0!</v>
      </c>
      <c r="L119" s="40">
        <f>+'SCC X Ano = Outros'!L154/'SCC X Ano = Outros'!L120-1</f>
        <v>17.410311532366606</v>
      </c>
    </row>
    <row r="120" spans="1:12" x14ac:dyDescent="0.25">
      <c r="A120" s="25" t="s">
        <v>181</v>
      </c>
      <c r="B120" s="40" t="e">
        <f>+'SCC X Ano = Outros'!B155/'SCC X Ano = Outros'!B121-1</f>
        <v>#DIV/0!</v>
      </c>
      <c r="C120" s="40">
        <f>+'SCC X Ano = Outros'!C155/'SCC X Ano = Outros'!C121-1</f>
        <v>8.1139164915026196</v>
      </c>
      <c r="D120" s="40">
        <f>+'SCC X Ano = Outros'!D155/'SCC X Ano = Outros'!D121-1</f>
        <v>-0.63846748426484523</v>
      </c>
      <c r="E120" s="40" t="e">
        <f>+'SCC X Ano = Outros'!E155/'SCC X Ano = Outros'!E121-1</f>
        <v>#DIV/0!</v>
      </c>
      <c r="F120" s="40">
        <f>+'SCC X Ano = Outros'!F155/'SCC X Ano = Outros'!F121-1</f>
        <v>27.074127196355292</v>
      </c>
      <c r="G120" s="40" t="e">
        <f>+'SCC X Ano = Outros'!G155/'SCC X Ano = Outros'!G121-1</f>
        <v>#DIV/0!</v>
      </c>
      <c r="H120" s="40" t="e">
        <f>+'SCC X Ano = Outros'!H155/'SCC X Ano = Outros'!H121-1</f>
        <v>#DIV/0!</v>
      </c>
      <c r="I120" s="40">
        <f>+'SCC X Ano = Outros'!I155/'SCC X Ano = Outros'!I121-1</f>
        <v>-0.23968622454841304</v>
      </c>
      <c r="J120" s="40" t="e">
        <f>+'SCC X Ano = Outros'!J155/'SCC X Ano = Outros'!J121-1</f>
        <v>#DIV/0!</v>
      </c>
      <c r="K120" s="40" t="e">
        <f>+'SCC X Ano = Outros'!K155/'SCC X Ano = Outros'!K121-1</f>
        <v>#DIV/0!</v>
      </c>
      <c r="L120" s="40">
        <f>+'SCC X Ano = Outros'!L155/'SCC X Ano = Outros'!L121-1</f>
        <v>4.0745474687213186</v>
      </c>
    </row>
    <row r="121" spans="1:12" x14ac:dyDescent="0.25">
      <c r="A121" s="25" t="s">
        <v>148</v>
      </c>
      <c r="B121" s="40" t="e">
        <f>+'SCC X Ano = Outros'!B156/'SCC X Ano = Outros'!B122-1</f>
        <v>#DIV/0!</v>
      </c>
      <c r="C121" s="40">
        <f>+'SCC X Ano = Outros'!C156/'SCC X Ano = Outros'!C122-1</f>
        <v>2.4968365359699169</v>
      </c>
      <c r="D121" s="40">
        <f>+'SCC X Ano = Outros'!D156/'SCC X Ano = Outros'!D122-1</f>
        <v>0.98018395529623303</v>
      </c>
      <c r="E121" s="40" t="e">
        <f>+'SCC X Ano = Outros'!E156/'SCC X Ano = Outros'!E122-1</f>
        <v>#DIV/0!</v>
      </c>
      <c r="F121" s="40">
        <f>+'SCC X Ano = Outros'!F156/'SCC X Ano = Outros'!F122-1</f>
        <v>1.4167370401894654</v>
      </c>
      <c r="G121" s="40">
        <f>+'SCC X Ano = Outros'!G156/'SCC X Ano = Outros'!G122-1</f>
        <v>7.569589374304071</v>
      </c>
      <c r="H121" s="40" t="e">
        <f>+'SCC X Ano = Outros'!H156/'SCC X Ano = Outros'!H122-1</f>
        <v>#DIV/0!</v>
      </c>
      <c r="I121" s="40">
        <f>+'SCC X Ano = Outros'!I156/'SCC X Ano = Outros'!I122-1</f>
        <v>1.7197115590467158</v>
      </c>
      <c r="J121" s="40" t="e">
        <f>+'SCC X Ano = Outros'!J156/'SCC X Ano = Outros'!J122-1</f>
        <v>#DIV/0!</v>
      </c>
      <c r="K121" s="40" t="e">
        <f>+'SCC X Ano = Outros'!K156/'SCC X Ano = Outros'!K122-1</f>
        <v>#DIV/0!</v>
      </c>
      <c r="L121" s="40">
        <f>+'SCC X Ano = Outros'!L156/'SCC X Ano = Outros'!L122-1</f>
        <v>1.6441123999584843</v>
      </c>
    </row>
    <row r="122" spans="1:12" x14ac:dyDescent="0.25">
      <c r="A122" s="25" t="s">
        <v>177</v>
      </c>
      <c r="B122" s="40" t="e">
        <f>+'SCC X Ano = Outros'!B157/'SCC X Ano = Outros'!B123-1</f>
        <v>#DIV/0!</v>
      </c>
      <c r="C122" s="40">
        <f>+'SCC X Ano = Outros'!C157/'SCC X Ano = Outros'!C123-1</f>
        <v>1.644210497788877</v>
      </c>
      <c r="D122" s="40">
        <f>+'SCC X Ano = Outros'!D157/'SCC X Ano = Outros'!D123-1</f>
        <v>-0.5022953211108997</v>
      </c>
      <c r="E122" s="40" t="e">
        <f>+'SCC X Ano = Outros'!E157/'SCC X Ano = Outros'!E123-1</f>
        <v>#DIV/0!</v>
      </c>
      <c r="F122" s="40">
        <f>+'SCC X Ano = Outros'!F157/'SCC X Ano = Outros'!F123-1</f>
        <v>1.0258390805529078</v>
      </c>
      <c r="G122" s="40">
        <f>+'SCC X Ano = Outros'!G157/'SCC X Ano = Outros'!G123-1</f>
        <v>1.9878428041544383</v>
      </c>
      <c r="H122" s="40" t="e">
        <f>+'SCC X Ano = Outros'!H157/'SCC X Ano = Outros'!H123-1</f>
        <v>#DIV/0!</v>
      </c>
      <c r="I122" s="40">
        <f>+'SCC X Ano = Outros'!I157/'SCC X Ano = Outros'!I123-1</f>
        <v>0.72896380597865229</v>
      </c>
      <c r="J122" s="40">
        <f>+'SCC X Ano = Outros'!J157/'SCC X Ano = Outros'!J123-1</f>
        <v>-0.85191322828565941</v>
      </c>
      <c r="K122" s="40" t="e">
        <f>+'SCC X Ano = Outros'!K157/'SCC X Ano = Outros'!K123-1</f>
        <v>#DIV/0!</v>
      </c>
      <c r="L122" s="40">
        <f>+'SCC X Ano = Outros'!L157/'SCC X Ano = Outros'!L123-1</f>
        <v>-0.25790206690576778</v>
      </c>
    </row>
    <row r="123" spans="1:12" x14ac:dyDescent="0.25">
      <c r="A123" s="25" t="s">
        <v>159</v>
      </c>
      <c r="B123" s="40" t="e">
        <f>+'SCC X Ano = Outros'!B158/'SCC X Ano = Outros'!B124-1</f>
        <v>#DIV/0!</v>
      </c>
      <c r="C123" s="40">
        <f>+'SCC X Ano = Outros'!C158/'SCC X Ano = Outros'!C124-1</f>
        <v>3.5765244951207498</v>
      </c>
      <c r="D123" s="40">
        <f>+'SCC X Ano = Outros'!D158/'SCC X Ano = Outros'!D124-1</f>
        <v>0.31006693105570848</v>
      </c>
      <c r="E123" s="40" t="e">
        <f>+'SCC X Ano = Outros'!E158/'SCC X Ano = Outros'!E124-1</f>
        <v>#DIV/0!</v>
      </c>
      <c r="F123" s="40">
        <f>+'SCC X Ano = Outros'!F158/'SCC X Ano = Outros'!F124-1</f>
        <v>1.5646021642685848</v>
      </c>
      <c r="G123" s="40" t="e">
        <f>+'SCC X Ano = Outros'!G158/'SCC X Ano = Outros'!G124-1</f>
        <v>#DIV/0!</v>
      </c>
      <c r="H123" s="40" t="e">
        <f>+'SCC X Ano = Outros'!H158/'SCC X Ano = Outros'!H124-1</f>
        <v>#DIV/0!</v>
      </c>
      <c r="I123" s="40">
        <f>+'SCC X Ano = Outros'!I158/'SCC X Ano = Outros'!I124-1</f>
        <v>0.85839636468561631</v>
      </c>
      <c r="J123" s="40" t="e">
        <f>+'SCC X Ano = Outros'!J158/'SCC X Ano = Outros'!J124-1</f>
        <v>#DIV/0!</v>
      </c>
      <c r="K123" s="40" t="e">
        <f>+'SCC X Ano = Outros'!K158/'SCC X Ano = Outros'!K124-1</f>
        <v>#DIV/0!</v>
      </c>
      <c r="L123" s="40">
        <f>+'SCC X Ano = Outros'!L158/'SCC X Ano = Outros'!L124-1</f>
        <v>0.93073406646153778</v>
      </c>
    </row>
    <row r="124" spans="1:12" x14ac:dyDescent="0.25">
      <c r="A124" s="25" t="s">
        <v>191</v>
      </c>
      <c r="B124" s="40" t="e">
        <f>+'SCC X Ano = Outros'!B159/'SCC X Ano = Outros'!B125-1</f>
        <v>#DIV/0!</v>
      </c>
      <c r="C124" s="40">
        <f>+'SCC X Ano = Outros'!C159/'SCC X Ano = Outros'!C125-1</f>
        <v>-6.7378565347866348E-2</v>
      </c>
      <c r="D124" s="40">
        <f>+'SCC X Ano = Outros'!D159/'SCC X Ano = Outros'!D125-1</f>
        <v>9.9000531257274815E-2</v>
      </c>
      <c r="E124" s="40" t="e">
        <f>+'SCC X Ano = Outros'!E159/'SCC X Ano = Outros'!E125-1</f>
        <v>#DIV/0!</v>
      </c>
      <c r="F124" s="40">
        <f>+'SCC X Ano = Outros'!F159/'SCC X Ano = Outros'!F125-1</f>
        <v>2.0122007555666643</v>
      </c>
      <c r="G124" s="40">
        <f>+'SCC X Ano = Outros'!G159/'SCC X Ano = Outros'!G125-1</f>
        <v>44.290177751504224</v>
      </c>
      <c r="H124" s="40" t="e">
        <f>+'SCC X Ano = Outros'!H159/'SCC X Ano = Outros'!H125-1</f>
        <v>#DIV/0!</v>
      </c>
      <c r="I124" s="40">
        <f>+'SCC X Ano = Outros'!I159/'SCC X Ano = Outros'!I125-1</f>
        <v>1.7825900623755264</v>
      </c>
      <c r="J124" s="40" t="e">
        <f>+'SCC X Ano = Outros'!J159/'SCC X Ano = Outros'!J125-1</f>
        <v>#DIV/0!</v>
      </c>
      <c r="K124" s="40" t="e">
        <f>+'SCC X Ano = Outros'!K159/'SCC X Ano = Outros'!K125-1</f>
        <v>#DIV/0!</v>
      </c>
      <c r="L124" s="40">
        <f>+'SCC X Ano = Outros'!L159/'SCC X Ano = Outros'!L125-1</f>
        <v>0.63015548008718625</v>
      </c>
    </row>
    <row r="125" spans="1:12" x14ac:dyDescent="0.25">
      <c r="A125" s="25" t="s">
        <v>194</v>
      </c>
      <c r="B125" s="40" t="e">
        <f>+'SCC X Ano = Outros'!B160/'SCC X Ano = Outros'!B126-1</f>
        <v>#DIV/0!</v>
      </c>
      <c r="C125" s="40">
        <f>+'SCC X Ano = Outros'!C160/'SCC X Ano = Outros'!C126-1</f>
        <v>-0.19307071271846465</v>
      </c>
      <c r="D125" s="40">
        <f>+'SCC X Ano = Outros'!D160/'SCC X Ano = Outros'!D126-1</f>
        <v>-0.25601017842825724</v>
      </c>
      <c r="E125" s="40" t="e">
        <f>+'SCC X Ano = Outros'!E160/'SCC X Ano = Outros'!E126-1</f>
        <v>#DIV/0!</v>
      </c>
      <c r="F125" s="40">
        <f>+'SCC X Ano = Outros'!F160/'SCC X Ano = Outros'!F126-1</f>
        <v>0.1711842711374183</v>
      </c>
      <c r="G125" s="40">
        <f>+'SCC X Ano = Outros'!G160/'SCC X Ano = Outros'!G126-1</f>
        <v>-0.23395355367076398</v>
      </c>
      <c r="H125" s="40">
        <f>+'SCC X Ano = Outros'!H160/'SCC X Ano = Outros'!H126-1</f>
        <v>-0.42802011641926796</v>
      </c>
      <c r="I125" s="40">
        <f>+'SCC X Ano = Outros'!I160/'SCC X Ano = Outros'!I126-1</f>
        <v>0.24401129755386375</v>
      </c>
      <c r="J125" s="40" t="e">
        <f>+'SCC X Ano = Outros'!J160/'SCC X Ano = Outros'!J126-1</f>
        <v>#DIV/0!</v>
      </c>
      <c r="K125" s="40" t="e">
        <f>+'SCC X Ano = Outros'!K160/'SCC X Ano = Outros'!K126-1</f>
        <v>#DIV/0!</v>
      </c>
      <c r="L125" s="40">
        <f>+'SCC X Ano = Outros'!L160/'SCC X Ano = Outros'!L126-1</f>
        <v>4.3000055129790216E-2</v>
      </c>
    </row>
    <row r="126" spans="1:12" x14ac:dyDescent="0.25">
      <c r="A126" s="25" t="s">
        <v>185</v>
      </c>
      <c r="B126" s="40" t="e">
        <f>+'SCC X Ano = Outros'!B161/'SCC X Ano = Outros'!B127-1</f>
        <v>#DIV/0!</v>
      </c>
      <c r="C126" s="40">
        <f>+'SCC X Ano = Outros'!C161/'SCC X Ano = Outros'!C127-1</f>
        <v>-0.3072544330520588</v>
      </c>
      <c r="D126" s="40">
        <f>+'SCC X Ano = Outros'!D161/'SCC X Ano = Outros'!D127-1</f>
        <v>0.52200576227686279</v>
      </c>
      <c r="E126" s="40" t="e">
        <f>+'SCC X Ano = Outros'!E161/'SCC X Ano = Outros'!E127-1</f>
        <v>#DIV/0!</v>
      </c>
      <c r="F126" s="40">
        <f>+'SCC X Ano = Outros'!F161/'SCC X Ano = Outros'!F127-1</f>
        <v>12.724601204253977</v>
      </c>
      <c r="G126" s="40">
        <f>+'SCC X Ano = Outros'!G161/'SCC X Ano = Outros'!G127-1</f>
        <v>0.38334744503509355</v>
      </c>
      <c r="H126" s="40" t="e">
        <f>+'SCC X Ano = Outros'!H161/'SCC X Ano = Outros'!H127-1</f>
        <v>#DIV/0!</v>
      </c>
      <c r="I126" s="40">
        <f>+'SCC X Ano = Outros'!I161/'SCC X Ano = Outros'!I127-1</f>
        <v>1.782814308275066</v>
      </c>
      <c r="J126" s="40" t="e">
        <f>+'SCC X Ano = Outros'!J161/'SCC X Ano = Outros'!J127-1</f>
        <v>#DIV/0!</v>
      </c>
      <c r="K126" s="40" t="e">
        <f>+'SCC X Ano = Outros'!K161/'SCC X Ano = Outros'!K127-1</f>
        <v>#DIV/0!</v>
      </c>
      <c r="L126" s="40">
        <f>+'SCC X Ano = Outros'!L161/'SCC X Ano = Outros'!L127-1</f>
        <v>8.2286873065014365</v>
      </c>
    </row>
    <row r="127" spans="1:12" x14ac:dyDescent="0.25">
      <c r="A127" s="25" t="s">
        <v>200</v>
      </c>
      <c r="B127" s="40" t="e">
        <f>+'SCC X Ano = Outros'!B162/'SCC X Ano = Outros'!B128-1</f>
        <v>#DIV/0!</v>
      </c>
      <c r="C127" s="40">
        <f>+'SCC X Ano = Outros'!C162/'SCC X Ano = Outros'!C128-1</f>
        <v>0.22803354350265548</v>
      </c>
      <c r="D127" s="40">
        <f>+'SCC X Ano = Outros'!D162/'SCC X Ano = Outros'!D128-1</f>
        <v>-0.81481038345683965</v>
      </c>
      <c r="E127" s="40" t="e">
        <f>+'SCC X Ano = Outros'!E162/'SCC X Ano = Outros'!E128-1</f>
        <v>#DIV/0!</v>
      </c>
      <c r="F127" s="40">
        <f>+'SCC X Ano = Outros'!F162/'SCC X Ano = Outros'!F128-1</f>
        <v>0.23620383849878857</v>
      </c>
      <c r="G127" s="40" t="e">
        <f>+'SCC X Ano = Outros'!G162/'SCC X Ano = Outros'!G128-1</f>
        <v>#DIV/0!</v>
      </c>
      <c r="H127" s="40" t="e">
        <f>+'SCC X Ano = Outros'!H162/'SCC X Ano = Outros'!H128-1</f>
        <v>#DIV/0!</v>
      </c>
      <c r="I127" s="40">
        <f>+'SCC X Ano = Outros'!I162/'SCC X Ano = Outros'!I128-1</f>
        <v>3.8749774612486201</v>
      </c>
      <c r="J127" s="40" t="e">
        <f>+'SCC X Ano = Outros'!J162/'SCC X Ano = Outros'!J128-1</f>
        <v>#DIV/0!</v>
      </c>
      <c r="K127" s="40" t="e">
        <f>+'SCC X Ano = Outros'!K162/'SCC X Ano = Outros'!K128-1</f>
        <v>#DIV/0!</v>
      </c>
      <c r="L127" s="40">
        <f>+'SCC X Ano = Outros'!L162/'SCC X Ano = Outros'!L128-1</f>
        <v>-0.43732281649662841</v>
      </c>
    </row>
    <row r="128" spans="1:12" x14ac:dyDescent="0.25">
      <c r="A128" s="25" t="s">
        <v>198</v>
      </c>
      <c r="B128" s="40" t="e">
        <f>+'SCC X Ano = Outros'!B163/'SCC X Ano = Outros'!B129-1</f>
        <v>#DIV/0!</v>
      </c>
      <c r="C128" s="40">
        <f>+'SCC X Ano = Outros'!C163/'SCC X Ano = Outros'!C129-1</f>
        <v>3.0775985411810414</v>
      </c>
      <c r="D128" s="40">
        <f>+'SCC X Ano = Outros'!D163/'SCC X Ano = Outros'!D129-1</f>
        <v>0.50274092687129124</v>
      </c>
      <c r="E128" s="40" t="e">
        <f>+'SCC X Ano = Outros'!E163/'SCC X Ano = Outros'!E129-1</f>
        <v>#DIV/0!</v>
      </c>
      <c r="F128" s="40">
        <f>+'SCC X Ano = Outros'!F163/'SCC X Ano = Outros'!F129-1</f>
        <v>0.2980412212751431</v>
      </c>
      <c r="G128" s="40">
        <f>+'SCC X Ano = Outros'!G163/'SCC X Ano = Outros'!G129-1</f>
        <v>-0.2323101916020186</v>
      </c>
      <c r="H128" s="40" t="e">
        <f>+'SCC X Ano = Outros'!H163/'SCC X Ano = Outros'!H129-1</f>
        <v>#DIV/0!</v>
      </c>
      <c r="I128" s="40">
        <f>+'SCC X Ano = Outros'!I163/'SCC X Ano = Outros'!I129-1</f>
        <v>0.51432721481725796</v>
      </c>
      <c r="J128" s="40">
        <f>+'SCC X Ano = Outros'!J163/'SCC X Ano = Outros'!J129-1</f>
        <v>-0.13659703115101784</v>
      </c>
      <c r="K128" s="40" t="e">
        <f>+'SCC X Ano = Outros'!K163/'SCC X Ano = Outros'!K129-1</f>
        <v>#DIV/0!</v>
      </c>
      <c r="L128" s="40">
        <f>+'SCC X Ano = Outros'!L163/'SCC X Ano = Outros'!L129-1</f>
        <v>0.61507463913788518</v>
      </c>
    </row>
    <row r="129" spans="1:12" x14ac:dyDescent="0.25">
      <c r="A129" s="25" t="s">
        <v>173</v>
      </c>
      <c r="B129" s="40" t="e">
        <f>+'SCC X Ano = Outros'!B164/'SCC X Ano = Outros'!B130-1</f>
        <v>#DIV/0!</v>
      </c>
      <c r="C129" s="40">
        <f>+'SCC X Ano = Outros'!C164/'SCC X Ano = Outros'!C130-1</f>
        <v>-0.6148708716608986</v>
      </c>
      <c r="D129" s="40">
        <f>+'SCC X Ano = Outros'!D164/'SCC X Ano = Outros'!D130-1</f>
        <v>3.37260127052354</v>
      </c>
      <c r="E129" s="40" t="e">
        <f>+'SCC X Ano = Outros'!E164/'SCC X Ano = Outros'!E130-1</f>
        <v>#DIV/0!</v>
      </c>
      <c r="F129" s="40">
        <f>+'SCC X Ano = Outros'!F164/'SCC X Ano = Outros'!F130-1</f>
        <v>-0.70983936914057266</v>
      </c>
      <c r="G129" s="40" t="e">
        <f>+'SCC X Ano = Outros'!G164/'SCC X Ano = Outros'!G130-1</f>
        <v>#DIV/0!</v>
      </c>
      <c r="H129" s="40" t="e">
        <f>+'SCC X Ano = Outros'!H164/'SCC X Ano = Outros'!H130-1</f>
        <v>#DIV/0!</v>
      </c>
      <c r="I129" s="40">
        <f>+'SCC X Ano = Outros'!I164/'SCC X Ano = Outros'!I130-1</f>
        <v>0.3522555818879336</v>
      </c>
      <c r="J129" s="40" t="e">
        <f>+'SCC X Ano = Outros'!J164/'SCC X Ano = Outros'!J130-1</f>
        <v>#DIV/0!</v>
      </c>
      <c r="K129" s="40" t="e">
        <f>+'SCC X Ano = Outros'!K164/'SCC X Ano = Outros'!K130-1</f>
        <v>#DIV/0!</v>
      </c>
      <c r="L129" s="40">
        <f>+'SCC X Ano = Outros'!L164/'SCC X Ano = Outros'!L130-1</f>
        <v>-3.3351134207615374E-2</v>
      </c>
    </row>
    <row r="130" spans="1:12" x14ac:dyDescent="0.25">
      <c r="A130" s="25" t="s">
        <v>169</v>
      </c>
      <c r="B130" s="40" t="e">
        <f>+'SCC X Ano = Outros'!B165/'SCC X Ano = Outros'!B131-1</f>
        <v>#DIV/0!</v>
      </c>
      <c r="C130" s="40">
        <f>+'SCC X Ano = Outros'!C165/'SCC X Ano = Outros'!C131-1</f>
        <v>0.50398040204571237</v>
      </c>
      <c r="D130" s="40">
        <f>+'SCC X Ano = Outros'!D165/'SCC X Ano = Outros'!D131-1</f>
        <v>1.796172129150059</v>
      </c>
      <c r="E130" s="40" t="e">
        <f>+'SCC X Ano = Outros'!E165/'SCC X Ano = Outros'!E131-1</f>
        <v>#DIV/0!</v>
      </c>
      <c r="F130" s="40">
        <f>+'SCC X Ano = Outros'!F165/'SCC X Ano = Outros'!F131-1</f>
        <v>1.2089777495792742</v>
      </c>
      <c r="G130" s="40" t="e">
        <f>+'SCC X Ano = Outros'!G165/'SCC X Ano = Outros'!G131-1</f>
        <v>#DIV/0!</v>
      </c>
      <c r="H130" s="40" t="e">
        <f>+'SCC X Ano = Outros'!H165/'SCC X Ano = Outros'!H131-1</f>
        <v>#DIV/0!</v>
      </c>
      <c r="I130" s="40">
        <f>+'SCC X Ano = Outros'!I165/'SCC X Ano = Outros'!I131-1</f>
        <v>7.8017459994265153</v>
      </c>
      <c r="J130" s="40" t="e">
        <f>+'SCC X Ano = Outros'!J165/'SCC X Ano = Outros'!J131-1</f>
        <v>#DIV/0!</v>
      </c>
      <c r="K130" s="40" t="e">
        <f>+'SCC X Ano = Outros'!K165/'SCC X Ano = Outros'!K131-1</f>
        <v>#DIV/0!</v>
      </c>
      <c r="L130" s="40">
        <f>+'SCC X Ano = Outros'!L165/'SCC X Ano = Outros'!L131-1</f>
        <v>1.4469870981998438</v>
      </c>
    </row>
    <row r="131" spans="1:12" x14ac:dyDescent="0.25">
      <c r="A131" s="25" t="s">
        <v>163</v>
      </c>
      <c r="B131" s="40" t="e">
        <f>+'SCC X Ano = Outros'!B166/'SCC X Ano = Outros'!B132-1</f>
        <v>#DIV/0!</v>
      </c>
      <c r="C131" s="40">
        <f>+'SCC X Ano = Outros'!C166/'SCC X Ano = Outros'!C132-1</f>
        <v>1.6191890573996899</v>
      </c>
      <c r="D131" s="40">
        <f>+'SCC X Ano = Outros'!D166/'SCC X Ano = Outros'!D132-1</f>
        <v>1.49642960963532</v>
      </c>
      <c r="E131" s="40" t="e">
        <f>+'SCC X Ano = Outros'!E166/'SCC X Ano = Outros'!E132-1</f>
        <v>#DIV/0!</v>
      </c>
      <c r="F131" s="40">
        <f>+'SCC X Ano = Outros'!F166/'SCC X Ano = Outros'!F132-1</f>
        <v>6.712993630092714</v>
      </c>
      <c r="G131" s="40" t="e">
        <f>+'SCC X Ano = Outros'!G166/'SCC X Ano = Outros'!G132-1</f>
        <v>#DIV/0!</v>
      </c>
      <c r="H131" s="40" t="e">
        <f>+'SCC X Ano = Outros'!H166/'SCC X Ano = Outros'!H132-1</f>
        <v>#DIV/0!</v>
      </c>
      <c r="I131" s="40">
        <f>+'SCC X Ano = Outros'!I166/'SCC X Ano = Outros'!I132-1</f>
        <v>1.3197554234053168</v>
      </c>
      <c r="J131" s="40" t="e">
        <f>+'SCC X Ano = Outros'!J166/'SCC X Ano = Outros'!J132-1</f>
        <v>#DIV/0!</v>
      </c>
      <c r="K131" s="40" t="e">
        <f>+'SCC X Ano = Outros'!K166/'SCC X Ano = Outros'!K132-1</f>
        <v>#DIV/0!</v>
      </c>
      <c r="L131" s="40">
        <f>+'SCC X Ano = Outros'!L166/'SCC X Ano = Outros'!L132-1</f>
        <v>3.0617432108449441</v>
      </c>
    </row>
    <row r="132" spans="1:12" x14ac:dyDescent="0.25">
      <c r="A132" s="25" t="s">
        <v>155</v>
      </c>
      <c r="B132" s="40" t="e">
        <f>+'SCC X Ano = Outros'!B167/'SCC X Ano = Outros'!B133-1</f>
        <v>#DIV/0!</v>
      </c>
      <c r="C132" s="40">
        <f>+'SCC X Ano = Outros'!C167/'SCC X Ano = Outros'!C133-1</f>
        <v>0.8898260333814636</v>
      </c>
      <c r="D132" s="40">
        <f>+'SCC X Ano = Outros'!D167/'SCC X Ano = Outros'!D133-1</f>
        <v>1.9109935537167981</v>
      </c>
      <c r="E132" s="40" t="e">
        <f>+'SCC X Ano = Outros'!E167/'SCC X Ano = Outros'!E133-1</f>
        <v>#DIV/0!</v>
      </c>
      <c r="F132" s="40">
        <f>+'SCC X Ano = Outros'!F167/'SCC X Ano = Outros'!F133-1</f>
        <v>-0.98739561656266428</v>
      </c>
      <c r="G132" s="40" t="e">
        <f>+'SCC X Ano = Outros'!G167/'SCC X Ano = Outros'!G133-1</f>
        <v>#DIV/0!</v>
      </c>
      <c r="H132" s="40" t="e">
        <f>+'SCC X Ano = Outros'!H167/'SCC X Ano = Outros'!H133-1</f>
        <v>#DIV/0!</v>
      </c>
      <c r="I132" s="40">
        <f>+'SCC X Ano = Outros'!I167/'SCC X Ano = Outros'!I133-1</f>
        <v>20.430907967617305</v>
      </c>
      <c r="J132" s="40" t="e">
        <f>+'SCC X Ano = Outros'!J167/'SCC X Ano = Outros'!J133-1</f>
        <v>#DIV/0!</v>
      </c>
      <c r="K132" s="40" t="e">
        <f>+'SCC X Ano = Outros'!K167/'SCC X Ano = Outros'!K133-1</f>
        <v>#DIV/0!</v>
      </c>
      <c r="L132" s="40">
        <f>+'SCC X Ano = Outros'!L167/'SCC X Ano = Outros'!L133-1</f>
        <v>-0.55083218105100662</v>
      </c>
    </row>
    <row r="133" spans="1:12" x14ac:dyDescent="0.25">
      <c r="A133" s="25" t="s">
        <v>223</v>
      </c>
      <c r="B133" s="40" t="e">
        <f>+'SCC X Ano = Outros'!B168/'SCC X Ano = Outros'!B134-1</f>
        <v>#DIV/0!</v>
      </c>
      <c r="C133" s="40">
        <f>+'SCC X Ano = Outros'!C168/'SCC X Ano = Outros'!C134-1</f>
        <v>0.52308883521669314</v>
      </c>
      <c r="D133" s="40">
        <f>+'SCC X Ano = Outros'!D168/'SCC X Ano = Outros'!D134-1</f>
        <v>-0.14052017211904255</v>
      </c>
      <c r="E133" s="40" t="e">
        <f>+'SCC X Ano = Outros'!E168/'SCC X Ano = Outros'!E134-1</f>
        <v>#DIV/0!</v>
      </c>
      <c r="F133" s="40">
        <f>+'SCC X Ano = Outros'!F168/'SCC X Ano = Outros'!F134-1</f>
        <v>0.62454679668989632</v>
      </c>
      <c r="G133" s="40">
        <f>+'SCC X Ano = Outros'!G168/'SCC X Ano = Outros'!G134-1</f>
        <v>0.14322380203424312</v>
      </c>
      <c r="H133" s="40">
        <f>+'SCC X Ano = Outros'!H168/'SCC X Ano = Outros'!H134-1</f>
        <v>-0.42802011641926796</v>
      </c>
      <c r="I133" s="40">
        <f>+'SCC X Ano = Outros'!I168/'SCC X Ano = Outros'!I134-1</f>
        <v>0.49077192567377947</v>
      </c>
      <c r="J133" s="40">
        <f>+'SCC X Ano = Outros'!J168/'SCC X Ano = Outros'!J134-1</f>
        <v>-0.14916364678753558</v>
      </c>
      <c r="K133" s="40" t="e">
        <f>+'SCC X Ano = Outros'!K168/'SCC X Ano = Outros'!K134-1</f>
        <v>#DIV/0!</v>
      </c>
      <c r="L133" s="40">
        <f>+'SCC X Ano = Outros'!L168/'SCC X Ano = Outros'!L134-1</f>
        <v>0.32850174150818301</v>
      </c>
    </row>
    <row r="134" spans="1:12" x14ac:dyDescent="0.25">
      <c r="A134" s="25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</row>
    <row r="135" spans="1:12" x14ac:dyDescent="0.25">
      <c r="A135" s="25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</row>
    <row r="136" spans="1:12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x14ac:dyDescent="0.25">
      <c r="A138" s="2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25"/>
      <c r="B139" s="25" t="s">
        <v>224</v>
      </c>
      <c r="C139" s="25" t="s">
        <v>228</v>
      </c>
      <c r="D139" s="25" t="s">
        <v>15</v>
      </c>
      <c r="E139" s="25" t="s">
        <v>229</v>
      </c>
      <c r="F139" s="25" t="s">
        <v>226</v>
      </c>
      <c r="G139" s="25" t="s">
        <v>227</v>
      </c>
      <c r="H139" s="25" t="s">
        <v>131</v>
      </c>
      <c r="I139" s="25" t="s">
        <v>130</v>
      </c>
      <c r="J139" s="25" t="s">
        <v>129</v>
      </c>
      <c r="K139" s="25" t="s">
        <v>230</v>
      </c>
      <c r="L139" s="25" t="s">
        <v>404</v>
      </c>
    </row>
    <row r="140" spans="1:12" x14ac:dyDescent="0.25">
      <c r="A140" s="25" t="s">
        <v>132</v>
      </c>
      <c r="B140" s="40" t="e">
        <f>+'SCC X Ano = Outros'!B175/'SCC X Ano = Outros'!B141-1</f>
        <v>#DIV/0!</v>
      </c>
      <c r="C140" s="40">
        <f>+'SCC X Ano = Outros'!C175/'SCC X Ano = Outros'!C141-1</f>
        <v>2.1965862930239899</v>
      </c>
      <c r="D140" s="40">
        <f>+'SCC X Ano = Outros'!D175/'SCC X Ano = Outros'!D141-1</f>
        <v>1.4984730533187132</v>
      </c>
      <c r="E140" s="40" t="e">
        <f>+'SCC X Ano = Outros'!E175/'SCC X Ano = Outros'!E141-1</f>
        <v>#DIV/0!</v>
      </c>
      <c r="F140" s="40">
        <f>+'SCC X Ano = Outros'!F175/'SCC X Ano = Outros'!F141-1</f>
        <v>-0.80882998198203226</v>
      </c>
      <c r="G140" s="40">
        <f>+'SCC X Ano = Outros'!G175/'SCC X Ano = Outros'!G141-1</f>
        <v>2.5462692352136287</v>
      </c>
      <c r="H140" s="40" t="e">
        <f>+'SCC X Ano = Outros'!H175/'SCC X Ano = Outros'!H141-1</f>
        <v>#DIV/0!</v>
      </c>
      <c r="I140" s="40">
        <f>+'SCC X Ano = Outros'!I175/'SCC X Ano = Outros'!I141-1</f>
        <v>-0.72467437922040978</v>
      </c>
      <c r="J140" s="40" t="e">
        <f>+'SCC X Ano = Outros'!J175/'SCC X Ano = Outros'!J141-1</f>
        <v>#DIV/0!</v>
      </c>
      <c r="K140" s="40" t="e">
        <f>+'SCC X Ano = Outros'!K175/'SCC X Ano = Outros'!K141-1</f>
        <v>#DIV/0!</v>
      </c>
      <c r="L140" s="40">
        <f>+'SCC X Ano = Outros'!L175/'SCC X Ano = Outros'!L141-1</f>
        <v>-0.30872754175308148</v>
      </c>
    </row>
    <row r="141" spans="1:12" x14ac:dyDescent="0.25">
      <c r="A141" s="25" t="s">
        <v>134</v>
      </c>
      <c r="B141" s="40" t="e">
        <f>+'SCC X Ano = Outros'!B176/'SCC X Ano = Outros'!B142-1</f>
        <v>#DIV/0!</v>
      </c>
      <c r="C141" s="40" t="e">
        <f>+'SCC X Ano = Outros'!C176/'SCC X Ano = Outros'!C142-1</f>
        <v>#DIV/0!</v>
      </c>
      <c r="D141" s="40" t="e">
        <f>+'SCC X Ano = Outros'!D176/'SCC X Ano = Outros'!D142-1</f>
        <v>#DIV/0!</v>
      </c>
      <c r="E141" s="40" t="e">
        <f>+'SCC X Ano = Outros'!E176/'SCC X Ano = Outros'!E142-1</f>
        <v>#DIV/0!</v>
      </c>
      <c r="F141" s="40">
        <f>+'SCC X Ano = Outros'!F176/'SCC X Ano = Outros'!F142-1</f>
        <v>0.29015363066482092</v>
      </c>
      <c r="G141" s="40" t="e">
        <f>+'SCC X Ano = Outros'!G176/'SCC X Ano = Outros'!G142-1</f>
        <v>#DIV/0!</v>
      </c>
      <c r="H141" s="40" t="e">
        <f>+'SCC X Ano = Outros'!H176/'SCC X Ano = Outros'!H142-1</f>
        <v>#DIV/0!</v>
      </c>
      <c r="I141" s="40" t="e">
        <f>+'SCC X Ano = Outros'!I176/'SCC X Ano = Outros'!I142-1</f>
        <v>#DIV/0!</v>
      </c>
      <c r="J141" s="40" t="e">
        <f>+'SCC X Ano = Outros'!J176/'SCC X Ano = Outros'!J142-1</f>
        <v>#DIV/0!</v>
      </c>
      <c r="K141" s="40" t="e">
        <f>+'SCC X Ano = Outros'!K176/'SCC X Ano = Outros'!K142-1</f>
        <v>#DIV/0!</v>
      </c>
      <c r="L141" s="40">
        <f>+'SCC X Ano = Outros'!L176/'SCC X Ano = Outros'!L142-1</f>
        <v>3.9376849663176037</v>
      </c>
    </row>
    <row r="142" spans="1:12" x14ac:dyDescent="0.25">
      <c r="A142" s="25" t="s">
        <v>139</v>
      </c>
      <c r="B142" s="40" t="e">
        <f>+'SCC X Ano = Outros'!B177/'SCC X Ano = Outros'!B143-1</f>
        <v>#DIV/0!</v>
      </c>
      <c r="C142" s="40">
        <f>+'SCC X Ano = Outros'!C177/'SCC X Ano = Outros'!C143-1</f>
        <v>-0.8501774202440503</v>
      </c>
      <c r="D142" s="40" t="e">
        <f>+'SCC X Ano = Outros'!D177/'SCC X Ano = Outros'!D143-1</f>
        <v>#DIV/0!</v>
      </c>
      <c r="E142" s="40" t="e">
        <f>+'SCC X Ano = Outros'!E177/'SCC X Ano = Outros'!E143-1</f>
        <v>#DIV/0!</v>
      </c>
      <c r="F142" s="40">
        <f>+'SCC X Ano = Outros'!F177/'SCC X Ano = Outros'!F143-1</f>
        <v>5.3604672286999913</v>
      </c>
      <c r="G142" s="40" t="e">
        <f>+'SCC X Ano = Outros'!G177/'SCC X Ano = Outros'!G143-1</f>
        <v>#DIV/0!</v>
      </c>
      <c r="H142" s="40" t="e">
        <f>+'SCC X Ano = Outros'!H177/'SCC X Ano = Outros'!H143-1</f>
        <v>#DIV/0!</v>
      </c>
      <c r="I142" s="40">
        <f>+'SCC X Ano = Outros'!I177/'SCC X Ano = Outros'!I143-1</f>
        <v>-0.72408992836456398</v>
      </c>
      <c r="J142" s="40" t="e">
        <f>+'SCC X Ano = Outros'!J177/'SCC X Ano = Outros'!J143-1</f>
        <v>#DIV/0!</v>
      </c>
      <c r="K142" s="40" t="e">
        <f>+'SCC X Ano = Outros'!K177/'SCC X Ano = Outros'!K143-1</f>
        <v>#DIV/0!</v>
      </c>
      <c r="L142" s="40">
        <f>+'SCC X Ano = Outros'!L177/'SCC X Ano = Outros'!L143-1</f>
        <v>1.3667189392997097</v>
      </c>
    </row>
    <row r="143" spans="1:12" x14ac:dyDescent="0.25">
      <c r="A143" s="25" t="s">
        <v>143</v>
      </c>
      <c r="B143" s="40" t="e">
        <f>+'SCC X Ano = Outros'!B178/'SCC X Ano = Outros'!B144-1</f>
        <v>#DIV/0!</v>
      </c>
      <c r="C143" s="40" t="e">
        <f>+'SCC X Ano = Outros'!C178/'SCC X Ano = Outros'!C144-1</f>
        <v>#DIV/0!</v>
      </c>
      <c r="D143" s="40" t="e">
        <f>+'SCC X Ano = Outros'!D178/'SCC X Ano = Outros'!D144-1</f>
        <v>#DIV/0!</v>
      </c>
      <c r="E143" s="40" t="e">
        <f>+'SCC X Ano = Outros'!E178/'SCC X Ano = Outros'!E144-1</f>
        <v>#DIV/0!</v>
      </c>
      <c r="F143" s="40" t="e">
        <f>+'SCC X Ano = Outros'!F178/'SCC X Ano = Outros'!F144-1</f>
        <v>#DIV/0!</v>
      </c>
      <c r="G143" s="40" t="e">
        <f>+'SCC X Ano = Outros'!G178/'SCC X Ano = Outros'!G144-1</f>
        <v>#DIV/0!</v>
      </c>
      <c r="H143" s="40" t="e">
        <f>+'SCC X Ano = Outros'!H178/'SCC X Ano = Outros'!H144-1</f>
        <v>#DIV/0!</v>
      </c>
      <c r="I143" s="40">
        <f>+'SCC X Ano = Outros'!I178/'SCC X Ano = Outros'!I144-1</f>
        <v>9.4730169161963929</v>
      </c>
      <c r="J143" s="40" t="e">
        <f>+'SCC X Ano = Outros'!J178/'SCC X Ano = Outros'!J144-1</f>
        <v>#DIV/0!</v>
      </c>
      <c r="K143" s="40" t="e">
        <f>+'SCC X Ano = Outros'!K178/'SCC X Ano = Outros'!K144-1</f>
        <v>#DIV/0!</v>
      </c>
      <c r="L143" s="40">
        <f>+'SCC X Ano = Outros'!L178/'SCC X Ano = Outros'!L144-1</f>
        <v>13.138435383672601</v>
      </c>
    </row>
    <row r="144" spans="1:12" x14ac:dyDescent="0.25">
      <c r="A144" s="25" t="s">
        <v>146</v>
      </c>
      <c r="B144" s="40" t="e">
        <f>+'SCC X Ano = Outros'!B179/'SCC X Ano = Outros'!B145-1</f>
        <v>#DIV/0!</v>
      </c>
      <c r="C144" s="40">
        <f>+'SCC X Ano = Outros'!C179/'SCC X Ano = Outros'!C145-1</f>
        <v>8.2192873749322937E-2</v>
      </c>
      <c r="D144" s="40">
        <f>+'SCC X Ano = Outros'!D179/'SCC X Ano = Outros'!D145-1</f>
        <v>-0.29919577155657484</v>
      </c>
      <c r="E144" s="40" t="e">
        <f>+'SCC X Ano = Outros'!E179/'SCC X Ano = Outros'!E145-1</f>
        <v>#DIV/0!</v>
      </c>
      <c r="F144" s="40">
        <f>+'SCC X Ano = Outros'!F179/'SCC X Ano = Outros'!F145-1</f>
        <v>-2.7533624070573248E-2</v>
      </c>
      <c r="G144" s="40" t="e">
        <f>+'SCC X Ano = Outros'!G179/'SCC X Ano = Outros'!G145-1</f>
        <v>#DIV/0!</v>
      </c>
      <c r="H144" s="40" t="e">
        <f>+'SCC X Ano = Outros'!H179/'SCC X Ano = Outros'!H145-1</f>
        <v>#DIV/0!</v>
      </c>
      <c r="I144" s="40">
        <f>+'SCC X Ano = Outros'!I179/'SCC X Ano = Outros'!I145-1</f>
        <v>0.91687773844219289</v>
      </c>
      <c r="J144" s="40" t="e">
        <f>+'SCC X Ano = Outros'!J179/'SCC X Ano = Outros'!J145-1</f>
        <v>#DIV/0!</v>
      </c>
      <c r="K144" s="40" t="e">
        <f>+'SCC X Ano = Outros'!K179/'SCC X Ano = Outros'!K145-1</f>
        <v>#DIV/0!</v>
      </c>
      <c r="L144" s="40">
        <f>+'SCC X Ano = Outros'!L179/'SCC X Ano = Outros'!L145-1</f>
        <v>0.17993220732596793</v>
      </c>
    </row>
    <row r="145" spans="1:12" x14ac:dyDescent="0.25">
      <c r="A145" s="25" t="s">
        <v>141</v>
      </c>
      <c r="B145" s="40" t="e">
        <f>+'SCC X Ano = Outros'!B180/'SCC X Ano = Outros'!B146-1</f>
        <v>#DIV/0!</v>
      </c>
      <c r="C145" s="40">
        <f>+'SCC X Ano = Outros'!C180/'SCC X Ano = Outros'!C146-1</f>
        <v>-1</v>
      </c>
      <c r="D145" s="40">
        <f>+'SCC X Ano = Outros'!D180/'SCC X Ano = Outros'!D146-1</f>
        <v>1.3991672477569215</v>
      </c>
      <c r="E145" s="40" t="e">
        <f>+'SCC X Ano = Outros'!E180/'SCC X Ano = Outros'!E146-1</f>
        <v>#DIV/0!</v>
      </c>
      <c r="F145" s="40">
        <f>+'SCC X Ano = Outros'!F180/'SCC X Ano = Outros'!F146-1</f>
        <v>18.039248639088733</v>
      </c>
      <c r="G145" s="40" t="e">
        <f>+'SCC X Ano = Outros'!G180/'SCC X Ano = Outros'!G146-1</f>
        <v>#DIV/0!</v>
      </c>
      <c r="H145" s="40" t="e">
        <f>+'SCC X Ano = Outros'!H180/'SCC X Ano = Outros'!H146-1</f>
        <v>#DIV/0!</v>
      </c>
      <c r="I145" s="40" t="e">
        <f>+'SCC X Ano = Outros'!I180/'SCC X Ano = Outros'!I146-1</f>
        <v>#DIV/0!</v>
      </c>
      <c r="J145" s="40" t="e">
        <f>+'SCC X Ano = Outros'!J180/'SCC X Ano = Outros'!J146-1</f>
        <v>#DIV/0!</v>
      </c>
      <c r="K145" s="40" t="e">
        <f>+'SCC X Ano = Outros'!K180/'SCC X Ano = Outros'!K146-1</f>
        <v>#DIV/0!</v>
      </c>
      <c r="L145" s="40">
        <f>+'SCC X Ano = Outros'!L180/'SCC X Ano = Outros'!L146-1</f>
        <v>7.2858871354648311</v>
      </c>
    </row>
    <row r="146" spans="1:12" x14ac:dyDescent="0.25">
      <c r="A146" s="25" t="s">
        <v>153</v>
      </c>
      <c r="B146" s="40" t="e">
        <f>+'SCC X Ano = Outros'!B181/'SCC X Ano = Outros'!B147-1</f>
        <v>#DIV/0!</v>
      </c>
      <c r="C146" s="40" t="e">
        <f>+'SCC X Ano = Outros'!C181/'SCC X Ano = Outros'!C147-1</f>
        <v>#DIV/0!</v>
      </c>
      <c r="D146" s="40" t="e">
        <f>+'SCC X Ano = Outros'!D181/'SCC X Ano = Outros'!D147-1</f>
        <v>#DIV/0!</v>
      </c>
      <c r="E146" s="40" t="e">
        <f>+'SCC X Ano = Outros'!E181/'SCC X Ano = Outros'!E147-1</f>
        <v>#DIV/0!</v>
      </c>
      <c r="F146" s="40">
        <f>+'SCC X Ano = Outros'!F181/'SCC X Ano = Outros'!F147-1</f>
        <v>1.1618150005781782</v>
      </c>
      <c r="G146" s="40" t="e">
        <f>+'SCC X Ano = Outros'!G181/'SCC X Ano = Outros'!G147-1</f>
        <v>#DIV/0!</v>
      </c>
      <c r="H146" s="40" t="e">
        <f>+'SCC X Ano = Outros'!H181/'SCC X Ano = Outros'!H147-1</f>
        <v>#DIV/0!</v>
      </c>
      <c r="I146" s="40">
        <f>+'SCC X Ano = Outros'!I181/'SCC X Ano = Outros'!I147-1</f>
        <v>26.001997227839972</v>
      </c>
      <c r="J146" s="40" t="e">
        <f>+'SCC X Ano = Outros'!J181/'SCC X Ano = Outros'!J147-1</f>
        <v>#DIV/0!</v>
      </c>
      <c r="K146" s="40" t="e">
        <f>+'SCC X Ano = Outros'!K181/'SCC X Ano = Outros'!K147-1</f>
        <v>#DIV/0!</v>
      </c>
      <c r="L146" s="40">
        <f>+'SCC X Ano = Outros'!L181/'SCC X Ano = Outros'!L147-1</f>
        <v>2.8290984409726816</v>
      </c>
    </row>
    <row r="147" spans="1:12" x14ac:dyDescent="0.25">
      <c r="A147" s="25" t="s">
        <v>157</v>
      </c>
      <c r="B147" s="40" t="e">
        <f>+'SCC X Ano = Outros'!B182/'SCC X Ano = Outros'!B148-1</f>
        <v>#DIV/0!</v>
      </c>
      <c r="C147" s="40">
        <f>+'SCC X Ano = Outros'!C182/'SCC X Ano = Outros'!C148-1</f>
        <v>3.8809661160969444</v>
      </c>
      <c r="D147" s="40">
        <f>+'SCC X Ano = Outros'!D182/'SCC X Ano = Outros'!D148-1</f>
        <v>1.9573185025032651</v>
      </c>
      <c r="E147" s="40" t="e">
        <f>+'SCC X Ano = Outros'!E182/'SCC X Ano = Outros'!E148-1</f>
        <v>#DIV/0!</v>
      </c>
      <c r="F147" s="40">
        <f>+'SCC X Ano = Outros'!F182/'SCC X Ano = Outros'!F148-1</f>
        <v>0.4184861353179341</v>
      </c>
      <c r="G147" s="40" t="e">
        <f>+'SCC X Ano = Outros'!G182/'SCC X Ano = Outros'!G148-1</f>
        <v>#DIV/0!</v>
      </c>
      <c r="H147" s="40" t="e">
        <f>+'SCC X Ano = Outros'!H182/'SCC X Ano = Outros'!H148-1</f>
        <v>#DIV/0!</v>
      </c>
      <c r="I147" s="40">
        <f>+'SCC X Ano = Outros'!I182/'SCC X Ano = Outros'!I148-1</f>
        <v>0.40368711518359279</v>
      </c>
      <c r="J147" s="40" t="e">
        <f>+'SCC X Ano = Outros'!J182/'SCC X Ano = Outros'!J148-1</f>
        <v>#DIV/0!</v>
      </c>
      <c r="K147" s="40" t="e">
        <f>+'SCC X Ano = Outros'!K182/'SCC X Ano = Outros'!K148-1</f>
        <v>#DIV/0!</v>
      </c>
      <c r="L147" s="40">
        <f>+'SCC X Ano = Outros'!L182/'SCC X Ano = Outros'!L148-1</f>
        <v>0.7775239141525756</v>
      </c>
    </row>
    <row r="148" spans="1:12" x14ac:dyDescent="0.25">
      <c r="A148" s="25" t="s">
        <v>161</v>
      </c>
      <c r="B148" s="40" t="e">
        <f>+'SCC X Ano = Outros'!B183/'SCC X Ano = Outros'!B149-1</f>
        <v>#DIV/0!</v>
      </c>
      <c r="C148" s="40">
        <f>+'SCC X Ano = Outros'!C183/'SCC X Ano = Outros'!C149-1</f>
        <v>6.7974728521415724</v>
      </c>
      <c r="D148" s="40">
        <f>+'SCC X Ano = Outros'!D183/'SCC X Ano = Outros'!D149-1</f>
        <v>12.688252663317</v>
      </c>
      <c r="E148" s="40" t="e">
        <f>+'SCC X Ano = Outros'!E183/'SCC X Ano = Outros'!E149-1</f>
        <v>#DIV/0!</v>
      </c>
      <c r="F148" s="40">
        <f>+'SCC X Ano = Outros'!F183/'SCC X Ano = Outros'!F149-1</f>
        <v>2.0343563479417712</v>
      </c>
      <c r="G148" s="40" t="e">
        <f>+'SCC X Ano = Outros'!G183/'SCC X Ano = Outros'!G149-1</f>
        <v>#DIV/0!</v>
      </c>
      <c r="H148" s="40" t="e">
        <f>+'SCC X Ano = Outros'!H183/'SCC X Ano = Outros'!H149-1</f>
        <v>#DIV/0!</v>
      </c>
      <c r="I148" s="40">
        <f>+'SCC X Ano = Outros'!I183/'SCC X Ano = Outros'!I149-1</f>
        <v>-0.26538314085842407</v>
      </c>
      <c r="J148" s="40" t="e">
        <f>+'SCC X Ano = Outros'!J183/'SCC X Ano = Outros'!J149-1</f>
        <v>#DIV/0!</v>
      </c>
      <c r="K148" s="40" t="e">
        <f>+'SCC X Ano = Outros'!K183/'SCC X Ano = Outros'!K149-1</f>
        <v>#DIV/0!</v>
      </c>
      <c r="L148" s="40">
        <f>+'SCC X Ano = Outros'!L183/'SCC X Ano = Outros'!L149-1</f>
        <v>1.7237540194206313</v>
      </c>
    </row>
    <row r="149" spans="1:12" x14ac:dyDescent="0.25">
      <c r="A149" s="25" t="s">
        <v>151</v>
      </c>
      <c r="B149" s="40" t="e">
        <f>+'SCC X Ano = Outros'!B184/'SCC X Ano = Outros'!B150-1</f>
        <v>#DIV/0!</v>
      </c>
      <c r="C149" s="40">
        <f>+'SCC X Ano = Outros'!C184/'SCC X Ano = Outros'!C150-1</f>
        <v>0.69855588421073755</v>
      </c>
      <c r="D149" s="40">
        <f>+'SCC X Ano = Outros'!D184/'SCC X Ano = Outros'!D150-1</f>
        <v>11.283925964677</v>
      </c>
      <c r="E149" s="40" t="e">
        <f>+'SCC X Ano = Outros'!E184/'SCC X Ano = Outros'!E150-1</f>
        <v>#DIV/0!</v>
      </c>
      <c r="F149" s="40">
        <f>+'SCC X Ano = Outros'!F184/'SCC X Ano = Outros'!F150-1</f>
        <v>-6.8022250017271912E-2</v>
      </c>
      <c r="G149" s="40">
        <f>+'SCC X Ano = Outros'!G184/'SCC X Ano = Outros'!G150-1</f>
        <v>-0.21842557112553052</v>
      </c>
      <c r="H149" s="40" t="e">
        <f>+'SCC X Ano = Outros'!H184/'SCC X Ano = Outros'!H150-1</f>
        <v>#DIV/0!</v>
      </c>
      <c r="I149" s="40">
        <f>+'SCC X Ano = Outros'!I184/'SCC X Ano = Outros'!I150-1</f>
        <v>6.5646281594823108</v>
      </c>
      <c r="J149" s="40" t="e">
        <f>+'SCC X Ano = Outros'!J184/'SCC X Ano = Outros'!J150-1</f>
        <v>#DIV/0!</v>
      </c>
      <c r="K149" s="40" t="e">
        <f>+'SCC X Ano = Outros'!K184/'SCC X Ano = Outros'!K150-1</f>
        <v>#DIV/0!</v>
      </c>
      <c r="L149" s="40">
        <f>+'SCC X Ano = Outros'!L184/'SCC X Ano = Outros'!L150-1</f>
        <v>1.7551734808802109</v>
      </c>
    </row>
    <row r="150" spans="1:12" x14ac:dyDescent="0.25">
      <c r="A150" s="25" t="s">
        <v>167</v>
      </c>
      <c r="B150" s="40" t="e">
        <f>+'SCC X Ano = Outros'!B185/'SCC X Ano = Outros'!B151-1</f>
        <v>#DIV/0!</v>
      </c>
      <c r="C150" s="40">
        <f>+'SCC X Ano = Outros'!C185/'SCC X Ano = Outros'!C151-1</f>
        <v>8.1631806178180888E-2</v>
      </c>
      <c r="D150" s="40">
        <f>+'SCC X Ano = Outros'!D185/'SCC X Ano = Outros'!D151-1</f>
        <v>-5.0415958103957825E-2</v>
      </c>
      <c r="E150" s="40" t="e">
        <f>+'SCC X Ano = Outros'!E185/'SCC X Ano = Outros'!E151-1</f>
        <v>#DIV/0!</v>
      </c>
      <c r="F150" s="40">
        <f>+'SCC X Ano = Outros'!F185/'SCC X Ano = Outros'!F151-1</f>
        <v>0.44806985895020235</v>
      </c>
      <c r="G150" s="40" t="e">
        <f>+'SCC X Ano = Outros'!G185/'SCC X Ano = Outros'!G151-1</f>
        <v>#DIV/0!</v>
      </c>
      <c r="H150" s="40" t="e">
        <f>+'SCC X Ano = Outros'!H185/'SCC X Ano = Outros'!H151-1</f>
        <v>#DIV/0!</v>
      </c>
      <c r="I150" s="40">
        <f>+'SCC X Ano = Outros'!I185/'SCC X Ano = Outros'!I151-1</f>
        <v>1.8849371887650141</v>
      </c>
      <c r="J150" s="40" t="e">
        <f>+'SCC X Ano = Outros'!J185/'SCC X Ano = Outros'!J151-1</f>
        <v>#DIV/0!</v>
      </c>
      <c r="K150" s="40" t="e">
        <f>+'SCC X Ano = Outros'!K185/'SCC X Ano = Outros'!K151-1</f>
        <v>#DIV/0!</v>
      </c>
      <c r="L150" s="40">
        <f>+'SCC X Ano = Outros'!L185/'SCC X Ano = Outros'!L151-1</f>
        <v>0.22375697465538602</v>
      </c>
    </row>
    <row r="151" spans="1:12" x14ac:dyDescent="0.25">
      <c r="A151" s="25" t="s">
        <v>171</v>
      </c>
      <c r="B151" s="40" t="e">
        <f>+'SCC X Ano = Outros'!B186/'SCC X Ano = Outros'!B152-1</f>
        <v>#DIV/0!</v>
      </c>
      <c r="C151" s="40">
        <f>+'SCC X Ano = Outros'!C186/'SCC X Ano = Outros'!C152-1</f>
        <v>0.67527778237173997</v>
      </c>
      <c r="D151" s="40">
        <f>+'SCC X Ano = Outros'!D186/'SCC X Ano = Outros'!D152-1</f>
        <v>-0.80454936126461218</v>
      </c>
      <c r="E151" s="40" t="e">
        <f>+'SCC X Ano = Outros'!E186/'SCC X Ano = Outros'!E152-1</f>
        <v>#DIV/0!</v>
      </c>
      <c r="F151" s="40">
        <f>+'SCC X Ano = Outros'!F186/'SCC X Ano = Outros'!F152-1</f>
        <v>-0.29444749483422905</v>
      </c>
      <c r="G151" s="40" t="e">
        <f>+'SCC X Ano = Outros'!G186/'SCC X Ano = Outros'!G152-1</f>
        <v>#DIV/0!</v>
      </c>
      <c r="H151" s="40" t="e">
        <f>+'SCC X Ano = Outros'!H186/'SCC X Ano = Outros'!H152-1</f>
        <v>#DIV/0!</v>
      </c>
      <c r="I151" s="40">
        <f>+'SCC X Ano = Outros'!I186/'SCC X Ano = Outros'!I152-1</f>
        <v>14.955702036224274</v>
      </c>
      <c r="J151" s="40" t="e">
        <f>+'SCC X Ano = Outros'!J186/'SCC X Ano = Outros'!J152-1</f>
        <v>#DIV/0!</v>
      </c>
      <c r="K151" s="40" t="e">
        <f>+'SCC X Ano = Outros'!K186/'SCC X Ano = Outros'!K152-1</f>
        <v>#DIV/0!</v>
      </c>
      <c r="L151" s="40">
        <f>+'SCC X Ano = Outros'!L186/'SCC X Ano = Outros'!L152-1</f>
        <v>-0.4571163324611025</v>
      </c>
    </row>
    <row r="152" spans="1:12" x14ac:dyDescent="0.25">
      <c r="A152" s="25" t="s">
        <v>175</v>
      </c>
      <c r="B152" s="40" t="e">
        <f>+'SCC X Ano = Outros'!B187/'SCC X Ano = Outros'!B153-1</f>
        <v>#DIV/0!</v>
      </c>
      <c r="C152" s="40">
        <f>+'SCC X Ano = Outros'!C187/'SCC X Ano = Outros'!C153-1</f>
        <v>2.1272780884614004</v>
      </c>
      <c r="D152" s="40">
        <f>+'SCC X Ano = Outros'!D187/'SCC X Ano = Outros'!D153-1</f>
        <v>1.0006516669755681</v>
      </c>
      <c r="E152" s="40" t="e">
        <f>+'SCC X Ano = Outros'!E187/'SCC X Ano = Outros'!E153-1</f>
        <v>#DIV/0!</v>
      </c>
      <c r="F152" s="40">
        <f>+'SCC X Ano = Outros'!F187/'SCC X Ano = Outros'!F153-1</f>
        <v>-0.23565102911634361</v>
      </c>
      <c r="G152" s="40">
        <f>+'SCC X Ano = Outros'!G187/'SCC X Ano = Outros'!G153-1</f>
        <v>-1</v>
      </c>
      <c r="H152" s="40" t="e">
        <f>+'SCC X Ano = Outros'!H187/'SCC X Ano = Outros'!H153-1</f>
        <v>#DIV/0!</v>
      </c>
      <c r="I152" s="40">
        <f>+'SCC X Ano = Outros'!I187/'SCC X Ano = Outros'!I153-1</f>
        <v>0.58754155792287577</v>
      </c>
      <c r="J152" s="40" t="e">
        <f>+'SCC X Ano = Outros'!J187/'SCC X Ano = Outros'!J153-1</f>
        <v>#DIV/0!</v>
      </c>
      <c r="K152" s="40" t="e">
        <f>+'SCC X Ano = Outros'!K187/'SCC X Ano = Outros'!K153-1</f>
        <v>#DIV/0!</v>
      </c>
      <c r="L152" s="40">
        <f>+'SCC X Ano = Outros'!L187/'SCC X Ano = Outros'!L153-1</f>
        <v>-4.5268103887231015E-2</v>
      </c>
    </row>
    <row r="153" spans="1:12" x14ac:dyDescent="0.25">
      <c r="A153" s="25" t="s">
        <v>137</v>
      </c>
      <c r="B153" s="40" t="e">
        <f>+'SCC X Ano = Outros'!B188/'SCC X Ano = Outros'!B154-1</f>
        <v>#DIV/0!</v>
      </c>
      <c r="C153" s="40">
        <f>+'SCC X Ano = Outros'!C188/'SCC X Ano = Outros'!C154-1</f>
        <v>7.5150944146693188</v>
      </c>
      <c r="D153" s="40">
        <f>+'SCC X Ano = Outros'!D188/'SCC X Ano = Outros'!D154-1</f>
        <v>1.4330250618322951</v>
      </c>
      <c r="E153" s="40" t="e">
        <f>+'SCC X Ano = Outros'!E188/'SCC X Ano = Outros'!E154-1</f>
        <v>#DIV/0!</v>
      </c>
      <c r="F153" s="40">
        <f>+'SCC X Ano = Outros'!F188/'SCC X Ano = Outros'!F154-1</f>
        <v>0.1280166373765026</v>
      </c>
      <c r="G153" s="40" t="e">
        <f>+'SCC X Ano = Outros'!G188/'SCC X Ano = Outros'!G154-1</f>
        <v>#DIV/0!</v>
      </c>
      <c r="H153" s="40" t="e">
        <f>+'SCC X Ano = Outros'!H188/'SCC X Ano = Outros'!H154-1</f>
        <v>#DIV/0!</v>
      </c>
      <c r="I153" s="40">
        <f>+'SCC X Ano = Outros'!I188/'SCC X Ano = Outros'!I154-1</f>
        <v>7.6280780515736044</v>
      </c>
      <c r="J153" s="40" t="e">
        <f>+'SCC X Ano = Outros'!J188/'SCC X Ano = Outros'!J154-1</f>
        <v>#DIV/0!</v>
      </c>
      <c r="K153" s="40" t="e">
        <f>+'SCC X Ano = Outros'!K188/'SCC X Ano = Outros'!K154-1</f>
        <v>#DIV/0!</v>
      </c>
      <c r="L153" s="40">
        <f>+'SCC X Ano = Outros'!L188/'SCC X Ano = Outros'!L154-1</f>
        <v>0.19061042027339203</v>
      </c>
    </row>
    <row r="154" spans="1:12" x14ac:dyDescent="0.25">
      <c r="A154" s="25" t="s">
        <v>181</v>
      </c>
      <c r="B154" s="40" t="e">
        <f>+'SCC X Ano = Outros'!B189/'SCC X Ano = Outros'!B155-1</f>
        <v>#DIV/0!</v>
      </c>
      <c r="C154" s="40">
        <f>+'SCC X Ano = Outros'!C189/'SCC X Ano = Outros'!C155-1</f>
        <v>-0.53963751808997207</v>
      </c>
      <c r="D154" s="40">
        <f>+'SCC X Ano = Outros'!D189/'SCC X Ano = Outros'!D155-1</f>
        <v>-1</v>
      </c>
      <c r="E154" s="40" t="e">
        <f>+'SCC X Ano = Outros'!E189/'SCC X Ano = Outros'!E155-1</f>
        <v>#DIV/0!</v>
      </c>
      <c r="F154" s="40">
        <f>+'SCC X Ano = Outros'!F189/'SCC X Ano = Outros'!F155-1</f>
        <v>-0.87873709448791937</v>
      </c>
      <c r="G154" s="40">
        <f>+'SCC X Ano = Outros'!G189/'SCC X Ano = Outros'!G155-1</f>
        <v>6.4025347678068218</v>
      </c>
      <c r="H154" s="40" t="e">
        <f>+'SCC X Ano = Outros'!H189/'SCC X Ano = Outros'!H155-1</f>
        <v>#DIV/0!</v>
      </c>
      <c r="I154" s="40">
        <f>+'SCC X Ano = Outros'!I189/'SCC X Ano = Outros'!I155-1</f>
        <v>-9.6755629032684753E-2</v>
      </c>
      <c r="J154" s="40" t="e">
        <f>+'SCC X Ano = Outros'!J189/'SCC X Ano = Outros'!J155-1</f>
        <v>#DIV/0!</v>
      </c>
      <c r="K154" s="40" t="e">
        <f>+'SCC X Ano = Outros'!K189/'SCC X Ano = Outros'!K155-1</f>
        <v>#DIV/0!</v>
      </c>
      <c r="L154" s="40">
        <f>+'SCC X Ano = Outros'!L189/'SCC X Ano = Outros'!L155-1</f>
        <v>-0.71955235208901613</v>
      </c>
    </row>
    <row r="155" spans="1:12" x14ac:dyDescent="0.25">
      <c r="A155" s="25" t="s">
        <v>148</v>
      </c>
      <c r="B155" s="40" t="e">
        <f>+'SCC X Ano = Outros'!B190/'SCC X Ano = Outros'!B156-1</f>
        <v>#DIV/0!</v>
      </c>
      <c r="C155" s="40">
        <f>+'SCC X Ano = Outros'!C190/'SCC X Ano = Outros'!C156-1</f>
        <v>-0.2474167266823929</v>
      </c>
      <c r="D155" s="40">
        <f>+'SCC X Ano = Outros'!D190/'SCC X Ano = Outros'!D156-1</f>
        <v>1.6153212306603715E-2</v>
      </c>
      <c r="E155" s="40" t="e">
        <f>+'SCC X Ano = Outros'!E190/'SCC X Ano = Outros'!E156-1</f>
        <v>#DIV/0!</v>
      </c>
      <c r="F155" s="40">
        <f>+'SCC X Ano = Outros'!F190/'SCC X Ano = Outros'!F156-1</f>
        <v>-0.16689792115986979</v>
      </c>
      <c r="G155" s="40">
        <f>+'SCC X Ano = Outros'!G190/'SCC X Ano = Outros'!G156-1</f>
        <v>0.34450229384673503</v>
      </c>
      <c r="H155" s="40" t="e">
        <f>+'SCC X Ano = Outros'!H190/'SCC X Ano = Outros'!H156-1</f>
        <v>#DIV/0!</v>
      </c>
      <c r="I155" s="40">
        <f>+'SCC X Ano = Outros'!I190/'SCC X Ano = Outros'!I156-1</f>
        <v>-0.15351593264458052</v>
      </c>
      <c r="J155" s="40" t="e">
        <f>+'SCC X Ano = Outros'!J190/'SCC X Ano = Outros'!J156-1</f>
        <v>#DIV/0!</v>
      </c>
      <c r="K155" s="40" t="e">
        <f>+'SCC X Ano = Outros'!K190/'SCC X Ano = Outros'!K156-1</f>
        <v>#DIV/0!</v>
      </c>
      <c r="L155" s="40">
        <f>+'SCC X Ano = Outros'!L190/'SCC X Ano = Outros'!L156-1</f>
        <v>-0.14118057136150119</v>
      </c>
    </row>
    <row r="156" spans="1:12" x14ac:dyDescent="0.25">
      <c r="A156" s="25" t="s">
        <v>177</v>
      </c>
      <c r="B156" s="40" t="e">
        <f>+'SCC X Ano = Outros'!B191/'SCC X Ano = Outros'!B157-1</f>
        <v>#DIV/0!</v>
      </c>
      <c r="C156" s="40">
        <f>+'SCC X Ano = Outros'!C191/'SCC X Ano = Outros'!C157-1</f>
        <v>0.12938540638848295</v>
      </c>
      <c r="D156" s="40">
        <f>+'SCC X Ano = Outros'!D191/'SCC X Ano = Outros'!D157-1</f>
        <v>0.16386246689354556</v>
      </c>
      <c r="E156" s="40" t="e">
        <f>+'SCC X Ano = Outros'!E191/'SCC X Ano = Outros'!E157-1</f>
        <v>#DIV/0!</v>
      </c>
      <c r="F156" s="40">
        <f>+'SCC X Ano = Outros'!F191/'SCC X Ano = Outros'!F157-1</f>
        <v>-5.6904771976889923E-2</v>
      </c>
      <c r="G156" s="40">
        <f>+'SCC X Ano = Outros'!G191/'SCC X Ano = Outros'!G157-1</f>
        <v>-0.74410498596122276</v>
      </c>
      <c r="H156" s="40" t="e">
        <f>+'SCC X Ano = Outros'!H191/'SCC X Ano = Outros'!H157-1</f>
        <v>#DIV/0!</v>
      </c>
      <c r="I156" s="40">
        <f>+'SCC X Ano = Outros'!I191/'SCC X Ano = Outros'!I157-1</f>
        <v>0.35277645380311395</v>
      </c>
      <c r="J156" s="40">
        <f>+'SCC X Ano = Outros'!J191/'SCC X Ano = Outros'!J157-1</f>
        <v>-1</v>
      </c>
      <c r="K156" s="40" t="e">
        <f>+'SCC X Ano = Outros'!K191/'SCC X Ano = Outros'!K157-1</f>
        <v>#DIV/0!</v>
      </c>
      <c r="L156" s="40">
        <f>+'SCC X Ano = Outros'!L191/'SCC X Ano = Outros'!L157-1</f>
        <v>0.10246936929831718</v>
      </c>
    </row>
    <row r="157" spans="1:12" x14ac:dyDescent="0.25">
      <c r="A157" s="25" t="s">
        <v>159</v>
      </c>
      <c r="B157" s="40" t="e">
        <f>+'SCC X Ano = Outros'!B192/'SCC X Ano = Outros'!B158-1</f>
        <v>#DIV/0!</v>
      </c>
      <c r="C157" s="40">
        <f>+'SCC X Ano = Outros'!C192/'SCC X Ano = Outros'!C158-1</f>
        <v>4.8049107695030413</v>
      </c>
      <c r="D157" s="40">
        <f>+'SCC X Ano = Outros'!D192/'SCC X Ano = Outros'!D158-1</f>
        <v>9.0567278092750474</v>
      </c>
      <c r="E157" s="40" t="e">
        <f>+'SCC X Ano = Outros'!E192/'SCC X Ano = Outros'!E158-1</f>
        <v>#DIV/0!</v>
      </c>
      <c r="F157" s="40">
        <f>+'SCC X Ano = Outros'!F192/'SCC X Ano = Outros'!F158-1</f>
        <v>-0.22373456271319103</v>
      </c>
      <c r="G157" s="40" t="e">
        <f>+'SCC X Ano = Outros'!G192/'SCC X Ano = Outros'!G158-1</f>
        <v>#DIV/0!</v>
      </c>
      <c r="H157" s="40" t="e">
        <f>+'SCC X Ano = Outros'!H192/'SCC X Ano = Outros'!H158-1</f>
        <v>#DIV/0!</v>
      </c>
      <c r="I157" s="40">
        <f>+'SCC X Ano = Outros'!I192/'SCC X Ano = Outros'!I158-1</f>
        <v>1.0018773847979077</v>
      </c>
      <c r="J157" s="40" t="e">
        <f>+'SCC X Ano = Outros'!J192/'SCC X Ano = Outros'!J158-1</f>
        <v>#DIV/0!</v>
      </c>
      <c r="K157" s="40" t="e">
        <f>+'SCC X Ano = Outros'!K192/'SCC X Ano = Outros'!K158-1</f>
        <v>#DIV/0!</v>
      </c>
      <c r="L157" s="40">
        <f>+'SCC X Ano = Outros'!L192/'SCC X Ano = Outros'!L158-1</f>
        <v>3.0914740128447287</v>
      </c>
    </row>
    <row r="158" spans="1:12" x14ac:dyDescent="0.25">
      <c r="A158" s="25" t="s">
        <v>191</v>
      </c>
      <c r="B158" s="40" t="e">
        <f>+'SCC X Ano = Outros'!B193/'SCC X Ano = Outros'!B159-1</f>
        <v>#DIV/0!</v>
      </c>
      <c r="C158" s="40">
        <f>+'SCC X Ano = Outros'!C193/'SCC X Ano = Outros'!C159-1</f>
        <v>-5.2517414663281303E-2</v>
      </c>
      <c r="D158" s="40">
        <f>+'SCC X Ano = Outros'!D193/'SCC X Ano = Outros'!D159-1</f>
        <v>0.22688609319667297</v>
      </c>
      <c r="E158" s="40" t="e">
        <f>+'SCC X Ano = Outros'!E193/'SCC X Ano = Outros'!E159-1</f>
        <v>#DIV/0!</v>
      </c>
      <c r="F158" s="40">
        <f>+'SCC X Ano = Outros'!F193/'SCC X Ano = Outros'!F159-1</f>
        <v>-0.41846825681867084</v>
      </c>
      <c r="G158" s="40">
        <f>+'SCC X Ano = Outros'!G193/'SCC X Ano = Outros'!G159-1</f>
        <v>-0.44710910411344418</v>
      </c>
      <c r="H158" s="40" t="e">
        <f>+'SCC X Ano = Outros'!H193/'SCC X Ano = Outros'!H159-1</f>
        <v>#DIV/0!</v>
      </c>
      <c r="I158" s="40">
        <f>+'SCC X Ano = Outros'!I193/'SCC X Ano = Outros'!I159-1</f>
        <v>-0.13589649432924689</v>
      </c>
      <c r="J158" s="40" t="e">
        <f>+'SCC X Ano = Outros'!J193/'SCC X Ano = Outros'!J159-1</f>
        <v>#DIV/0!</v>
      </c>
      <c r="K158" s="40" t="e">
        <f>+'SCC X Ano = Outros'!K193/'SCC X Ano = Outros'!K159-1</f>
        <v>#DIV/0!</v>
      </c>
      <c r="L158" s="40">
        <f>+'SCC X Ano = Outros'!L193/'SCC X Ano = Outros'!L159-1</f>
        <v>-0.12076981449875746</v>
      </c>
    </row>
    <row r="159" spans="1:12" x14ac:dyDescent="0.25">
      <c r="A159" s="25" t="s">
        <v>194</v>
      </c>
      <c r="B159" s="40" t="e">
        <f>+'SCC X Ano = Outros'!B194/'SCC X Ano = Outros'!B160-1</f>
        <v>#DIV/0!</v>
      </c>
      <c r="C159" s="40">
        <f>+'SCC X Ano = Outros'!C194/'SCC X Ano = Outros'!C160-1</f>
        <v>0.74200609071864387</v>
      </c>
      <c r="D159" s="40">
        <f>+'SCC X Ano = Outros'!D194/'SCC X Ano = Outros'!D160-1</f>
        <v>-0.43326310672200397</v>
      </c>
      <c r="E159" s="40" t="e">
        <f>+'SCC X Ano = Outros'!E194/'SCC X Ano = Outros'!E160-1</f>
        <v>#DIV/0!</v>
      </c>
      <c r="F159" s="40">
        <f>+'SCC X Ano = Outros'!F194/'SCC X Ano = Outros'!F160-1</f>
        <v>0.27654956582303791</v>
      </c>
      <c r="G159" s="40">
        <f>+'SCC X Ano = Outros'!G194/'SCC X Ano = Outros'!G160-1</f>
        <v>-0.67675767627411321</v>
      </c>
      <c r="H159" s="40">
        <f>+'SCC X Ano = Outros'!H194/'SCC X Ano = Outros'!H160-1</f>
        <v>225.16792244561844</v>
      </c>
      <c r="I159" s="40">
        <f>+'SCC X Ano = Outros'!I194/'SCC X Ano = Outros'!I160-1</f>
        <v>0.47143725771812361</v>
      </c>
      <c r="J159" s="40">
        <f>+'SCC X Ano = Outros'!J194/'SCC X Ano = Outros'!J160-1</f>
        <v>-1</v>
      </c>
      <c r="K159" s="40" t="e">
        <f>+'SCC X Ano = Outros'!K194/'SCC X Ano = Outros'!K160-1</f>
        <v>#DIV/0!</v>
      </c>
      <c r="L159" s="40">
        <f>+'SCC X Ano = Outros'!L194/'SCC X Ano = Outros'!L160-1</f>
        <v>0.226227572558797</v>
      </c>
    </row>
    <row r="160" spans="1:12" x14ac:dyDescent="0.25">
      <c r="A160" s="25" t="s">
        <v>185</v>
      </c>
      <c r="B160" s="40" t="e">
        <f>+'SCC X Ano = Outros'!B195/'SCC X Ano = Outros'!B161-1</f>
        <v>#DIV/0!</v>
      </c>
      <c r="C160" s="40">
        <f>+'SCC X Ano = Outros'!C195/'SCC X Ano = Outros'!C161-1</f>
        <v>7.7809050914072087E-2</v>
      </c>
      <c r="D160" s="40">
        <f>+'SCC X Ano = Outros'!D195/'SCC X Ano = Outros'!D161-1</f>
        <v>0.60651737862772048</v>
      </c>
      <c r="E160" s="40" t="e">
        <f>+'SCC X Ano = Outros'!E195/'SCC X Ano = Outros'!E161-1</f>
        <v>#DIV/0!</v>
      </c>
      <c r="F160" s="40">
        <f>+'SCC X Ano = Outros'!F195/'SCC X Ano = Outros'!F161-1</f>
        <v>-0.73047732613967709</v>
      </c>
      <c r="G160" s="40">
        <f>+'SCC X Ano = Outros'!G195/'SCC X Ano = Outros'!G161-1</f>
        <v>4.9135569270529915</v>
      </c>
      <c r="H160" s="40" t="e">
        <f>+'SCC X Ano = Outros'!H195/'SCC X Ano = Outros'!H161-1</f>
        <v>#DIV/0!</v>
      </c>
      <c r="I160" s="40">
        <f>+'SCC X Ano = Outros'!I195/'SCC X Ano = Outros'!I161-1</f>
        <v>0.56400552420939487</v>
      </c>
      <c r="J160" s="40" t="e">
        <f>+'SCC X Ano = Outros'!J195/'SCC X Ano = Outros'!J161-1</f>
        <v>#DIV/0!</v>
      </c>
      <c r="K160" s="40" t="e">
        <f>+'SCC X Ano = Outros'!K195/'SCC X Ano = Outros'!K161-1</f>
        <v>#DIV/0!</v>
      </c>
      <c r="L160" s="40">
        <f>+'SCC X Ano = Outros'!L195/'SCC X Ano = Outros'!L161-1</f>
        <v>-0.66961022429913575</v>
      </c>
    </row>
    <row r="161" spans="1:12" x14ac:dyDescent="0.25">
      <c r="A161" s="25" t="s">
        <v>200</v>
      </c>
      <c r="B161" s="40" t="e">
        <f>+'SCC X Ano = Outros'!B196/'SCC X Ano = Outros'!B162-1</f>
        <v>#DIV/0!</v>
      </c>
      <c r="C161" s="40">
        <f>+'SCC X Ano = Outros'!C196/'SCC X Ano = Outros'!C162-1</f>
        <v>1.8097183451598355</v>
      </c>
      <c r="D161" s="40">
        <f>+'SCC X Ano = Outros'!D196/'SCC X Ano = Outros'!D162-1</f>
        <v>3.8911258764482657</v>
      </c>
      <c r="E161" s="40" t="e">
        <f>+'SCC X Ano = Outros'!E196/'SCC X Ano = Outros'!E162-1</f>
        <v>#DIV/0!</v>
      </c>
      <c r="F161" s="40">
        <f>+'SCC X Ano = Outros'!F196/'SCC X Ano = Outros'!F162-1</f>
        <v>-4.0157796859943695E-2</v>
      </c>
      <c r="G161" s="40" t="e">
        <f>+'SCC X Ano = Outros'!G196/'SCC X Ano = Outros'!G162-1</f>
        <v>#DIV/0!</v>
      </c>
      <c r="H161" s="40" t="e">
        <f>+'SCC X Ano = Outros'!H196/'SCC X Ano = Outros'!H162-1</f>
        <v>#DIV/0!</v>
      </c>
      <c r="I161" s="40">
        <f>+'SCC X Ano = Outros'!I196/'SCC X Ano = Outros'!I162-1</f>
        <v>0.71321481754575999</v>
      </c>
      <c r="J161" s="40" t="e">
        <f>+'SCC X Ano = Outros'!J196/'SCC X Ano = Outros'!J162-1</f>
        <v>#DIV/0!</v>
      </c>
      <c r="K161" s="40" t="e">
        <f>+'SCC X Ano = Outros'!K196/'SCC X Ano = Outros'!K162-1</f>
        <v>#DIV/0!</v>
      </c>
      <c r="L161" s="40">
        <f>+'SCC X Ano = Outros'!L196/'SCC X Ano = Outros'!L162-1</f>
        <v>1.2339881057445594</v>
      </c>
    </row>
    <row r="162" spans="1:12" x14ac:dyDescent="0.25">
      <c r="A162" s="25" t="s">
        <v>198</v>
      </c>
      <c r="B162" s="40" t="e">
        <f>+'SCC X Ano = Outros'!B197/'SCC X Ano = Outros'!B163-1</f>
        <v>#DIV/0!</v>
      </c>
      <c r="C162" s="40">
        <f>+'SCC X Ano = Outros'!C197/'SCC X Ano = Outros'!C163-1</f>
        <v>-0.12261243808106415</v>
      </c>
      <c r="D162" s="40">
        <f>+'SCC X Ano = Outros'!D197/'SCC X Ano = Outros'!D163-1</f>
        <v>8.6267822367777942</v>
      </c>
      <c r="E162" s="40" t="e">
        <f>+'SCC X Ano = Outros'!E197/'SCC X Ano = Outros'!E163-1</f>
        <v>#DIV/0!</v>
      </c>
      <c r="F162" s="40">
        <f>+'SCC X Ano = Outros'!F197/'SCC X Ano = Outros'!F163-1</f>
        <v>0.58822155813428578</v>
      </c>
      <c r="G162" s="40">
        <f>+'SCC X Ano = Outros'!G197/'SCC X Ano = Outros'!G163-1</f>
        <v>-0.86666173887082387</v>
      </c>
      <c r="H162" s="40" t="e">
        <f>+'SCC X Ano = Outros'!H197/'SCC X Ano = Outros'!H163-1</f>
        <v>#DIV/0!</v>
      </c>
      <c r="I162" s="40">
        <f>+'SCC X Ano = Outros'!I197/'SCC X Ano = Outros'!I163-1</f>
        <v>-8.0987340518853257E-3</v>
      </c>
      <c r="J162" s="40">
        <f>+'SCC X Ano = Outros'!J197/'SCC X Ano = Outros'!J163-1</f>
        <v>-0.76450511801203014</v>
      </c>
      <c r="K162" s="40" t="e">
        <f>+'SCC X Ano = Outros'!K197/'SCC X Ano = Outros'!K163-1</f>
        <v>#DIV/0!</v>
      </c>
      <c r="L162" s="40">
        <f>+'SCC X Ano = Outros'!L197/'SCC X Ano = Outros'!L163-1</f>
        <v>1.4844021200669339</v>
      </c>
    </row>
    <row r="163" spans="1:12" x14ac:dyDescent="0.25">
      <c r="A163" s="25" t="s">
        <v>173</v>
      </c>
      <c r="B163" s="40" t="e">
        <f>+'SCC X Ano = Outros'!B198/'SCC X Ano = Outros'!B164-1</f>
        <v>#DIV/0!</v>
      </c>
      <c r="C163" s="40">
        <f>+'SCC X Ano = Outros'!C198/'SCC X Ano = Outros'!C164-1</f>
        <v>12.648634919018148</v>
      </c>
      <c r="D163" s="40">
        <f>+'SCC X Ano = Outros'!D198/'SCC X Ano = Outros'!D164-1</f>
        <v>0.54344602330763014</v>
      </c>
      <c r="E163" s="40" t="e">
        <f>+'SCC X Ano = Outros'!E198/'SCC X Ano = Outros'!E164-1</f>
        <v>#DIV/0!</v>
      </c>
      <c r="F163" s="40">
        <f>+'SCC X Ano = Outros'!F198/'SCC X Ano = Outros'!F164-1</f>
        <v>2.125662408192059</v>
      </c>
      <c r="G163" s="40">
        <f>+'SCC X Ano = Outros'!G198/'SCC X Ano = Outros'!G164-1</f>
        <v>2.5145758357387393</v>
      </c>
      <c r="H163" s="40" t="e">
        <f>+'SCC X Ano = Outros'!H198/'SCC X Ano = Outros'!H164-1</f>
        <v>#DIV/0!</v>
      </c>
      <c r="I163" s="40">
        <f>+'SCC X Ano = Outros'!I198/'SCC X Ano = Outros'!I164-1</f>
        <v>0.30261219346987889</v>
      </c>
      <c r="J163" s="40" t="e">
        <f>+'SCC X Ano = Outros'!J198/'SCC X Ano = Outros'!J164-1</f>
        <v>#DIV/0!</v>
      </c>
      <c r="K163" s="40" t="e">
        <f>+'SCC X Ano = Outros'!K198/'SCC X Ano = Outros'!K164-1</f>
        <v>#DIV/0!</v>
      </c>
      <c r="L163" s="40">
        <f>+'SCC X Ano = Outros'!L198/'SCC X Ano = Outros'!L164-1</f>
        <v>1.303733663257896</v>
      </c>
    </row>
    <row r="164" spans="1:12" x14ac:dyDescent="0.25">
      <c r="A164" s="25" t="s">
        <v>169</v>
      </c>
      <c r="B164" s="40" t="e">
        <f>+'SCC X Ano = Outros'!B199/'SCC X Ano = Outros'!B165-1</f>
        <v>#DIV/0!</v>
      </c>
      <c r="C164" s="40">
        <f>+'SCC X Ano = Outros'!C199/'SCC X Ano = Outros'!C165-1</f>
        <v>0.4374415543292467</v>
      </c>
      <c r="D164" s="40">
        <f>+'SCC X Ano = Outros'!D199/'SCC X Ano = Outros'!D165-1</f>
        <v>0.86951431453303418</v>
      </c>
      <c r="E164" s="40" t="e">
        <f>+'SCC X Ano = Outros'!E199/'SCC X Ano = Outros'!E165-1</f>
        <v>#DIV/0!</v>
      </c>
      <c r="F164" s="40">
        <f>+'SCC X Ano = Outros'!F199/'SCC X Ano = Outros'!F165-1</f>
        <v>-0.55379824192936389</v>
      </c>
      <c r="G164" s="40" t="e">
        <f>+'SCC X Ano = Outros'!G199/'SCC X Ano = Outros'!G165-1</f>
        <v>#DIV/0!</v>
      </c>
      <c r="H164" s="40" t="e">
        <f>+'SCC X Ano = Outros'!H199/'SCC X Ano = Outros'!H165-1</f>
        <v>#DIV/0!</v>
      </c>
      <c r="I164" s="40">
        <f>+'SCC X Ano = Outros'!I199/'SCC X Ano = Outros'!I165-1</f>
        <v>-5.5712861423324656E-2</v>
      </c>
      <c r="J164" s="40" t="e">
        <f>+'SCC X Ano = Outros'!J199/'SCC X Ano = Outros'!J165-1</f>
        <v>#DIV/0!</v>
      </c>
      <c r="K164" s="40" t="e">
        <f>+'SCC X Ano = Outros'!K199/'SCC X Ano = Outros'!K165-1</f>
        <v>#DIV/0!</v>
      </c>
      <c r="L164" s="40">
        <f>+'SCC X Ano = Outros'!L199/'SCC X Ano = Outros'!L165-1</f>
        <v>0.13894230416752396</v>
      </c>
    </row>
    <row r="165" spans="1:12" x14ac:dyDescent="0.25">
      <c r="A165" s="25" t="s">
        <v>163</v>
      </c>
      <c r="B165" s="40" t="e">
        <f>+'SCC X Ano = Outros'!B200/'SCC X Ano = Outros'!B166-1</f>
        <v>#DIV/0!</v>
      </c>
      <c r="C165" s="40">
        <f>+'SCC X Ano = Outros'!C200/'SCC X Ano = Outros'!C166-1</f>
        <v>3.1423473516811828</v>
      </c>
      <c r="D165" s="40">
        <f>+'SCC X Ano = Outros'!D200/'SCC X Ano = Outros'!D166-1</f>
        <v>1.4773309055606028</v>
      </c>
      <c r="E165" s="40" t="e">
        <f>+'SCC X Ano = Outros'!E200/'SCC X Ano = Outros'!E166-1</f>
        <v>#DIV/0!</v>
      </c>
      <c r="F165" s="40">
        <f>+'SCC X Ano = Outros'!F200/'SCC X Ano = Outros'!F166-1</f>
        <v>-0.22947756899635863</v>
      </c>
      <c r="G165" s="40" t="e">
        <f>+'SCC X Ano = Outros'!G200/'SCC X Ano = Outros'!G166-1</f>
        <v>#DIV/0!</v>
      </c>
      <c r="H165" s="40" t="e">
        <f>+'SCC X Ano = Outros'!H200/'SCC X Ano = Outros'!H166-1</f>
        <v>#DIV/0!</v>
      </c>
      <c r="I165" s="40">
        <f>+'SCC X Ano = Outros'!I200/'SCC X Ano = Outros'!I166-1</f>
        <v>2.7896428732694045</v>
      </c>
      <c r="J165" s="40" t="e">
        <f>+'SCC X Ano = Outros'!J200/'SCC X Ano = Outros'!J166-1</f>
        <v>#DIV/0!</v>
      </c>
      <c r="K165" s="40" t="e">
        <f>+'SCC X Ano = Outros'!K200/'SCC X Ano = Outros'!K166-1</f>
        <v>#DIV/0!</v>
      </c>
      <c r="L165" s="40">
        <f>+'SCC X Ano = Outros'!L200/'SCC X Ano = Outros'!L166-1</f>
        <v>1.0083820603736204</v>
      </c>
    </row>
    <row r="166" spans="1:12" x14ac:dyDescent="0.25">
      <c r="A166" s="25" t="s">
        <v>155</v>
      </c>
      <c r="B166" s="40" t="e">
        <f>+'SCC X Ano = Outros'!B201/'SCC X Ano = Outros'!B167-1</f>
        <v>#DIV/0!</v>
      </c>
      <c r="C166" s="40">
        <f>+'SCC X Ano = Outros'!C201/'SCC X Ano = Outros'!C167-1</f>
        <v>0.72054451735466829</v>
      </c>
      <c r="D166" s="40">
        <f>+'SCC X Ano = Outros'!D201/'SCC X Ano = Outros'!D167-1</f>
        <v>-0.94577566044656014</v>
      </c>
      <c r="E166" s="40" t="e">
        <f>+'SCC X Ano = Outros'!E201/'SCC X Ano = Outros'!E167-1</f>
        <v>#DIV/0!</v>
      </c>
      <c r="F166" s="40">
        <f>+'SCC X Ano = Outros'!F201/'SCC X Ano = Outros'!F167-1</f>
        <v>1.3367422141077259</v>
      </c>
      <c r="G166" s="40">
        <f>+'SCC X Ano = Outros'!G201/'SCC X Ano = Outros'!G167-1</f>
        <v>-0.87540373884711675</v>
      </c>
      <c r="H166" s="40" t="e">
        <f>+'SCC X Ano = Outros'!H201/'SCC X Ano = Outros'!H167-1</f>
        <v>#DIV/0!</v>
      </c>
      <c r="I166" s="40">
        <f>+'SCC X Ano = Outros'!I201/'SCC X Ano = Outros'!I167-1</f>
        <v>0.53302299839668765</v>
      </c>
      <c r="J166" s="40" t="e">
        <f>+'SCC X Ano = Outros'!J201/'SCC X Ano = Outros'!J167-1</f>
        <v>#DIV/0!</v>
      </c>
      <c r="K166" s="40" t="e">
        <f>+'SCC X Ano = Outros'!K201/'SCC X Ano = Outros'!K167-1</f>
        <v>#DIV/0!</v>
      </c>
      <c r="L166" s="40">
        <f>+'SCC X Ano = Outros'!L201/'SCC X Ano = Outros'!L167-1</f>
        <v>-0.82664164320083744</v>
      </c>
    </row>
    <row r="167" spans="1:12" x14ac:dyDescent="0.25">
      <c r="A167" s="25" t="s">
        <v>223</v>
      </c>
      <c r="B167" s="40" t="e">
        <f>+'SCC X Ano = Outros'!B202/'SCC X Ano = Outros'!B168-1</f>
        <v>#DIV/0!</v>
      </c>
      <c r="C167" s="40">
        <f>+'SCC X Ano = Outros'!C202/'SCC X Ano = Outros'!C168-1</f>
        <v>0.40544183337844419</v>
      </c>
      <c r="D167" s="40">
        <f>+'SCC X Ano = Outros'!D202/'SCC X Ano = Outros'!D168-1</f>
        <v>2.1214847912543577E-2</v>
      </c>
      <c r="E167" s="40" t="e">
        <f>+'SCC X Ano = Outros'!E202/'SCC X Ano = Outros'!E168-1</f>
        <v>#DIV/0!</v>
      </c>
      <c r="F167" s="40">
        <f>+'SCC X Ano = Outros'!F202/'SCC X Ano = Outros'!F168-1</f>
        <v>-9.7046911049801121E-2</v>
      </c>
      <c r="G167" s="40">
        <f>+'SCC X Ano = Outros'!G202/'SCC X Ano = Outros'!G168-1</f>
        <v>-0.13261535993974494</v>
      </c>
      <c r="H167" s="40">
        <f>+'SCC X Ano = Outros'!H202/'SCC X Ano = Outros'!H168-1</f>
        <v>225.16792244561844</v>
      </c>
      <c r="I167" s="40">
        <f>+'SCC X Ano = Outros'!I202/'SCC X Ano = Outros'!I168-1</f>
        <v>0.5012333746030293</v>
      </c>
      <c r="J167" s="40">
        <f>+'SCC X Ano = Outros'!J202/'SCC X Ano = Outros'!J168-1</f>
        <v>-0.60075518035274977</v>
      </c>
      <c r="K167" s="40" t="e">
        <f>+'SCC X Ano = Outros'!K202/'SCC X Ano = Outros'!K168-1</f>
        <v>#DIV/0!</v>
      </c>
      <c r="L167" s="40">
        <f>+'SCC X Ano = Outros'!L202/'SCC X Ano = Outros'!L168-1</f>
        <v>1.1001004606949305E-2</v>
      </c>
    </row>
    <row r="168" spans="1:12" x14ac:dyDescent="0.25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25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</row>
    <row r="171" spans="1:12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x14ac:dyDescent="0.25">
      <c r="A172" s="2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25"/>
      <c r="B173" s="25" t="s">
        <v>224</v>
      </c>
      <c r="C173" s="25" t="s">
        <v>228</v>
      </c>
      <c r="D173" s="25" t="s">
        <v>15</v>
      </c>
      <c r="E173" s="25" t="s">
        <v>229</v>
      </c>
      <c r="F173" s="25" t="s">
        <v>226</v>
      </c>
      <c r="G173" s="25" t="s">
        <v>227</v>
      </c>
      <c r="H173" s="25" t="s">
        <v>131</v>
      </c>
      <c r="I173" s="25" t="s">
        <v>130</v>
      </c>
      <c r="J173" s="25" t="s">
        <v>129</v>
      </c>
      <c r="K173" s="25" t="s">
        <v>230</v>
      </c>
      <c r="L173" s="25" t="s">
        <v>404</v>
      </c>
    </row>
    <row r="174" spans="1:12" x14ac:dyDescent="0.25">
      <c r="A174" s="25" t="s">
        <v>132</v>
      </c>
      <c r="B174" s="40" t="e">
        <f>+'SCC X Ano = Outros'!B209/'SCC X Ano = Outros'!B175-1</f>
        <v>#DIV/0!</v>
      </c>
      <c r="C174" s="40">
        <f>+'SCC X Ano = Outros'!C209/'SCC X Ano = Outros'!C175-1</f>
        <v>-0.42003755289215394</v>
      </c>
      <c r="D174" s="40">
        <f>+'SCC X Ano = Outros'!D209/'SCC X Ano = Outros'!D175-1</f>
        <v>-0.62610246505017397</v>
      </c>
      <c r="E174" s="40" t="e">
        <f>+'SCC X Ano = Outros'!E209/'SCC X Ano = Outros'!E175-1</f>
        <v>#DIV/0!</v>
      </c>
      <c r="F174" s="40">
        <f>+'SCC X Ano = Outros'!F209/'SCC X Ano = Outros'!F175-1</f>
        <v>2.2148585557998337</v>
      </c>
      <c r="G174" s="40">
        <f>+'SCC X Ano = Outros'!G209/'SCC X Ano = Outros'!G175-1</f>
        <v>0.2490070101974291</v>
      </c>
      <c r="H174" s="40" t="e">
        <f>+'SCC X Ano = Outros'!H209/'SCC X Ano = Outros'!H175-1</f>
        <v>#DIV/0!</v>
      </c>
      <c r="I174" s="40">
        <f>+'SCC X Ano = Outros'!I209/'SCC X Ano = Outros'!I175-1</f>
        <v>4.4588849055866993</v>
      </c>
      <c r="J174" s="40" t="e">
        <f>+'SCC X Ano = Outros'!J209/'SCC X Ano = Outros'!J175-1</f>
        <v>#DIV/0!</v>
      </c>
      <c r="K174" s="40" t="e">
        <f>+'SCC X Ano = Outros'!K209/'SCC X Ano = Outros'!K175-1</f>
        <v>#DIV/0!</v>
      </c>
      <c r="L174" s="40">
        <f>+'SCC X Ano = Outros'!L209/'SCC X Ano = Outros'!L175-1</f>
        <v>0.53426700295022189</v>
      </c>
    </row>
    <row r="175" spans="1:12" x14ac:dyDescent="0.25">
      <c r="A175" s="25" t="s">
        <v>134</v>
      </c>
      <c r="B175" s="40" t="e">
        <f>+'SCC X Ano = Outros'!B210/'SCC X Ano = Outros'!B176-1</f>
        <v>#DIV/0!</v>
      </c>
      <c r="C175" s="40">
        <f>+'SCC X Ano = Outros'!C210/'SCC X Ano = Outros'!C176-1</f>
        <v>-1</v>
      </c>
      <c r="D175" s="40">
        <f>+'SCC X Ano = Outros'!D210/'SCC X Ano = Outros'!D176-1</f>
        <v>-0.88775907490660511</v>
      </c>
      <c r="E175" s="40" t="e">
        <f>+'SCC X Ano = Outros'!E210/'SCC X Ano = Outros'!E176-1</f>
        <v>#DIV/0!</v>
      </c>
      <c r="F175" s="40">
        <f>+'SCC X Ano = Outros'!F210/'SCC X Ano = Outros'!F176-1</f>
        <v>1.3302157495181604</v>
      </c>
      <c r="G175" s="40" t="e">
        <f>+'SCC X Ano = Outros'!G210/'SCC X Ano = Outros'!G176-1</f>
        <v>#DIV/0!</v>
      </c>
      <c r="H175" s="40" t="e">
        <f>+'SCC X Ano = Outros'!H210/'SCC X Ano = Outros'!H176-1</f>
        <v>#DIV/0!</v>
      </c>
      <c r="I175" s="40">
        <f>+'SCC X Ano = Outros'!I210/'SCC X Ano = Outros'!I176-1</f>
        <v>0.57430138110756301</v>
      </c>
      <c r="J175" s="40" t="e">
        <f>+'SCC X Ano = Outros'!J210/'SCC X Ano = Outros'!J176-1</f>
        <v>#DIV/0!</v>
      </c>
      <c r="K175" s="40" t="e">
        <f>+'SCC X Ano = Outros'!K210/'SCC X Ano = Outros'!K176-1</f>
        <v>#DIV/0!</v>
      </c>
      <c r="L175" s="40">
        <f>+'SCC X Ano = Outros'!L210/'SCC X Ano = Outros'!L176-1</f>
        <v>1.8145611639222015E-3</v>
      </c>
    </row>
    <row r="176" spans="1:12" x14ac:dyDescent="0.25">
      <c r="A176" s="25" t="s">
        <v>139</v>
      </c>
      <c r="B176" s="40" t="e">
        <f>+'SCC X Ano = Outros'!B211/'SCC X Ano = Outros'!B177-1</f>
        <v>#DIV/0!</v>
      </c>
      <c r="C176" s="40">
        <f>+'SCC X Ano = Outros'!C211/'SCC X Ano = Outros'!C177-1</f>
        <v>3.0973756418326408</v>
      </c>
      <c r="D176" s="40" t="e">
        <f>+'SCC X Ano = Outros'!D211/'SCC X Ano = Outros'!D177-1</f>
        <v>#DIV/0!</v>
      </c>
      <c r="E176" s="40" t="e">
        <f>+'SCC X Ano = Outros'!E211/'SCC X Ano = Outros'!E177-1</f>
        <v>#DIV/0!</v>
      </c>
      <c r="F176" s="40">
        <f>+'SCC X Ano = Outros'!F211/'SCC X Ano = Outros'!F177-1</f>
        <v>-0.69212030571304406</v>
      </c>
      <c r="G176" s="40" t="e">
        <f>+'SCC X Ano = Outros'!G211/'SCC X Ano = Outros'!G177-1</f>
        <v>#DIV/0!</v>
      </c>
      <c r="H176" s="40" t="e">
        <f>+'SCC X Ano = Outros'!H211/'SCC X Ano = Outros'!H177-1</f>
        <v>#DIV/0!</v>
      </c>
      <c r="I176" s="40">
        <f>+'SCC X Ano = Outros'!I211/'SCC X Ano = Outros'!I177-1</f>
        <v>-0.95441169497682821</v>
      </c>
      <c r="J176" s="40" t="e">
        <f>+'SCC X Ano = Outros'!J211/'SCC X Ano = Outros'!J177-1</f>
        <v>#DIV/0!</v>
      </c>
      <c r="K176" s="40" t="e">
        <f>+'SCC X Ano = Outros'!K211/'SCC X Ano = Outros'!K177-1</f>
        <v>#DIV/0!</v>
      </c>
      <c r="L176" s="40">
        <f>+'SCC X Ano = Outros'!L211/'SCC X Ano = Outros'!L177-1</f>
        <v>-0.33207369255609054</v>
      </c>
    </row>
    <row r="177" spans="1:12" x14ac:dyDescent="0.25">
      <c r="A177" s="25" t="s">
        <v>143</v>
      </c>
      <c r="B177" s="40" t="e">
        <f>+'SCC X Ano = Outros'!B212/'SCC X Ano = Outros'!B178-1</f>
        <v>#DIV/0!</v>
      </c>
      <c r="C177" s="40" t="e">
        <f>+'SCC X Ano = Outros'!C212/'SCC X Ano = Outros'!C178-1</f>
        <v>#DIV/0!</v>
      </c>
      <c r="D177" s="40">
        <f>+'SCC X Ano = Outros'!D212/'SCC X Ano = Outros'!D178-1</f>
        <v>0.79396444400179278</v>
      </c>
      <c r="E177" s="40" t="e">
        <f>+'SCC X Ano = Outros'!E212/'SCC X Ano = Outros'!E178-1</f>
        <v>#DIV/0!</v>
      </c>
      <c r="F177" s="40" t="e">
        <f>+'SCC X Ano = Outros'!F212/'SCC X Ano = Outros'!F178-1</f>
        <v>#DIV/0!</v>
      </c>
      <c r="G177" s="40" t="e">
        <f>+'SCC X Ano = Outros'!G212/'SCC X Ano = Outros'!G178-1</f>
        <v>#DIV/0!</v>
      </c>
      <c r="H177" s="40" t="e">
        <f>+'SCC X Ano = Outros'!H212/'SCC X Ano = Outros'!H178-1</f>
        <v>#DIV/0!</v>
      </c>
      <c r="I177" s="40">
        <f>+'SCC X Ano = Outros'!I212/'SCC X Ano = Outros'!I178-1</f>
        <v>-0.96310472801455205</v>
      </c>
      <c r="J177" s="40" t="e">
        <f>+'SCC X Ano = Outros'!J212/'SCC X Ano = Outros'!J178-1</f>
        <v>#DIV/0!</v>
      </c>
      <c r="K177" s="40" t="e">
        <f>+'SCC X Ano = Outros'!K212/'SCC X Ano = Outros'!K178-1</f>
        <v>#DIV/0!</v>
      </c>
      <c r="L177" s="40">
        <f>+'SCC X Ano = Outros'!L212/'SCC X Ano = Outros'!L178-1</f>
        <v>-0.50758092944916355</v>
      </c>
    </row>
    <row r="178" spans="1:12" x14ac:dyDescent="0.25">
      <c r="A178" s="25" t="s">
        <v>146</v>
      </c>
      <c r="B178" s="40" t="e">
        <f>+'SCC X Ano = Outros'!B213/'SCC X Ano = Outros'!B179-1</f>
        <v>#DIV/0!</v>
      </c>
      <c r="C178" s="40">
        <f>+'SCC X Ano = Outros'!C213/'SCC X Ano = Outros'!C179-1</f>
        <v>-0.18265587665921812</v>
      </c>
      <c r="D178" s="40">
        <f>+'SCC X Ano = Outros'!D213/'SCC X Ano = Outros'!D179-1</f>
        <v>-0.73148561442670024</v>
      </c>
      <c r="E178" s="40" t="e">
        <f>+'SCC X Ano = Outros'!E213/'SCC X Ano = Outros'!E179-1</f>
        <v>#DIV/0!</v>
      </c>
      <c r="F178" s="40">
        <f>+'SCC X Ano = Outros'!F213/'SCC X Ano = Outros'!F179-1</f>
        <v>-0.34005453716583622</v>
      </c>
      <c r="G178" s="40" t="e">
        <f>+'SCC X Ano = Outros'!G213/'SCC X Ano = Outros'!G179-1</f>
        <v>#DIV/0!</v>
      </c>
      <c r="H178" s="40" t="e">
        <f>+'SCC X Ano = Outros'!H213/'SCC X Ano = Outros'!H179-1</f>
        <v>#DIV/0!</v>
      </c>
      <c r="I178" s="40">
        <f>+'SCC X Ano = Outros'!I213/'SCC X Ano = Outros'!I179-1</f>
        <v>-0.50986727916288466</v>
      </c>
      <c r="J178" s="40" t="e">
        <f>+'SCC X Ano = Outros'!J213/'SCC X Ano = Outros'!J179-1</f>
        <v>#DIV/0!</v>
      </c>
      <c r="K178" s="40" t="e">
        <f>+'SCC X Ano = Outros'!K213/'SCC X Ano = Outros'!K179-1</f>
        <v>#DIV/0!</v>
      </c>
      <c r="L178" s="40">
        <f>+'SCC X Ano = Outros'!L213/'SCC X Ano = Outros'!L179-1</f>
        <v>-0.41752033496249563</v>
      </c>
    </row>
    <row r="179" spans="1:12" x14ac:dyDescent="0.25">
      <c r="A179" s="25" t="s">
        <v>141</v>
      </c>
      <c r="B179" s="40" t="e">
        <f>+'SCC X Ano = Outros'!B214/'SCC X Ano = Outros'!B180-1</f>
        <v>#DIV/0!</v>
      </c>
      <c r="C179" s="40" t="e">
        <f>+'SCC X Ano = Outros'!C214/'SCC X Ano = Outros'!C180-1</f>
        <v>#DIV/0!</v>
      </c>
      <c r="D179" s="40">
        <f>+'SCC X Ano = Outros'!D214/'SCC X Ano = Outros'!D180-1</f>
        <v>-0.76282577672260454</v>
      </c>
      <c r="E179" s="40" t="e">
        <f>+'SCC X Ano = Outros'!E214/'SCC X Ano = Outros'!E180-1</f>
        <v>#DIV/0!</v>
      </c>
      <c r="F179" s="40">
        <f>+'SCC X Ano = Outros'!F214/'SCC X Ano = Outros'!F180-1</f>
        <v>-0.75745407036723944</v>
      </c>
      <c r="G179" s="40" t="e">
        <f>+'SCC X Ano = Outros'!G214/'SCC X Ano = Outros'!G180-1</f>
        <v>#DIV/0!</v>
      </c>
      <c r="H179" s="40" t="e">
        <f>+'SCC X Ano = Outros'!H214/'SCC X Ano = Outros'!H180-1</f>
        <v>#DIV/0!</v>
      </c>
      <c r="I179" s="40" t="e">
        <f>+'SCC X Ano = Outros'!I214/'SCC X Ano = Outros'!I180-1</f>
        <v>#DIV/0!</v>
      </c>
      <c r="J179" s="40" t="e">
        <f>+'SCC X Ano = Outros'!J214/'SCC X Ano = Outros'!J180-1</f>
        <v>#DIV/0!</v>
      </c>
      <c r="K179" s="40" t="e">
        <f>+'SCC X Ano = Outros'!K214/'SCC X Ano = Outros'!K180-1</f>
        <v>#DIV/0!</v>
      </c>
      <c r="L179" s="40">
        <f>+'SCC X Ano = Outros'!L214/'SCC X Ano = Outros'!L180-1</f>
        <v>-0.75834500803119786</v>
      </c>
    </row>
    <row r="180" spans="1:12" x14ac:dyDescent="0.25">
      <c r="A180" s="25" t="s">
        <v>153</v>
      </c>
      <c r="B180" s="40" t="e">
        <f>+'SCC X Ano = Outros'!B215/'SCC X Ano = Outros'!B181-1</f>
        <v>#DIV/0!</v>
      </c>
      <c r="C180" s="40" t="e">
        <f>+'SCC X Ano = Outros'!C215/'SCC X Ano = Outros'!C181-1</f>
        <v>#DIV/0!</v>
      </c>
      <c r="D180" s="40" t="e">
        <f>+'SCC X Ano = Outros'!D215/'SCC X Ano = Outros'!D181-1</f>
        <v>#DIV/0!</v>
      </c>
      <c r="E180" s="40" t="e">
        <f>+'SCC X Ano = Outros'!E215/'SCC X Ano = Outros'!E181-1</f>
        <v>#DIV/0!</v>
      </c>
      <c r="F180" s="40">
        <f>+'SCC X Ano = Outros'!F215/'SCC X Ano = Outros'!F181-1</f>
        <v>-0.53687219459213509</v>
      </c>
      <c r="G180" s="40" t="e">
        <f>+'SCC X Ano = Outros'!G215/'SCC X Ano = Outros'!G181-1</f>
        <v>#DIV/0!</v>
      </c>
      <c r="H180" s="40" t="e">
        <f>+'SCC X Ano = Outros'!H215/'SCC X Ano = Outros'!H181-1</f>
        <v>#DIV/0!</v>
      </c>
      <c r="I180" s="40">
        <f>+'SCC X Ano = Outros'!I215/'SCC X Ano = Outros'!I181-1</f>
        <v>-0.98376798034890578</v>
      </c>
      <c r="J180" s="40">
        <f>+'SCC X Ano = Outros'!J215/'SCC X Ano = Outros'!J181-1</f>
        <v>-0.70600215065487304</v>
      </c>
      <c r="K180" s="40" t="e">
        <f>+'SCC X Ano = Outros'!K215/'SCC X Ano = Outros'!K181-1</f>
        <v>#DIV/0!</v>
      </c>
      <c r="L180" s="40">
        <f>+'SCC X Ano = Outros'!L215/'SCC X Ano = Outros'!L181-1</f>
        <v>-0.63072820282489861</v>
      </c>
    </row>
    <row r="181" spans="1:12" x14ac:dyDescent="0.25">
      <c r="A181" s="25" t="s">
        <v>157</v>
      </c>
      <c r="B181" s="40" t="e">
        <f>+'SCC X Ano = Outros'!B216/'SCC X Ano = Outros'!B182-1</f>
        <v>#DIV/0!</v>
      </c>
      <c r="C181" s="40">
        <f>+'SCC X Ano = Outros'!C216/'SCC X Ano = Outros'!C182-1</f>
        <v>-0.37974875903438532</v>
      </c>
      <c r="D181" s="40">
        <f>+'SCC X Ano = Outros'!D216/'SCC X Ano = Outros'!D182-1</f>
        <v>13.340648491663741</v>
      </c>
      <c r="E181" s="40" t="e">
        <f>+'SCC X Ano = Outros'!E216/'SCC X Ano = Outros'!E182-1</f>
        <v>#DIV/0!</v>
      </c>
      <c r="F181" s="40">
        <f>+'SCC X Ano = Outros'!F216/'SCC X Ano = Outros'!F182-1</f>
        <v>1.2905447492463042</v>
      </c>
      <c r="G181" s="40" t="e">
        <f>+'SCC X Ano = Outros'!G216/'SCC X Ano = Outros'!G182-1</f>
        <v>#DIV/0!</v>
      </c>
      <c r="H181" s="40" t="e">
        <f>+'SCC X Ano = Outros'!H216/'SCC X Ano = Outros'!H182-1</f>
        <v>#DIV/0!</v>
      </c>
      <c r="I181" s="40">
        <f>+'SCC X Ano = Outros'!I216/'SCC X Ano = Outros'!I182-1</f>
        <v>0.94039492732636454</v>
      </c>
      <c r="J181" s="40" t="e">
        <f>+'SCC X Ano = Outros'!J216/'SCC X Ano = Outros'!J182-1</f>
        <v>#DIV/0!</v>
      </c>
      <c r="K181" s="40" t="e">
        <f>+'SCC X Ano = Outros'!K216/'SCC X Ano = Outros'!K182-1</f>
        <v>#DIV/0!</v>
      </c>
      <c r="L181" s="40">
        <f>+'SCC X Ano = Outros'!L216/'SCC X Ano = Outros'!L182-1</f>
        <v>3.9094645394496501</v>
      </c>
    </row>
    <row r="182" spans="1:12" x14ac:dyDescent="0.25">
      <c r="A182" s="25" t="s">
        <v>161</v>
      </c>
      <c r="B182" s="40" t="e">
        <f>+'SCC X Ano = Outros'!B217/'SCC X Ano = Outros'!B183-1</f>
        <v>#DIV/0!</v>
      </c>
      <c r="C182" s="40">
        <f>+'SCC X Ano = Outros'!C217/'SCC X Ano = Outros'!C183-1</f>
        <v>5.1538472424936312</v>
      </c>
      <c r="D182" s="40">
        <f>+'SCC X Ano = Outros'!D217/'SCC X Ano = Outros'!D183-1</f>
        <v>-0.66959929917960703</v>
      </c>
      <c r="E182" s="40" t="e">
        <f>+'SCC X Ano = Outros'!E217/'SCC X Ano = Outros'!E183-1</f>
        <v>#DIV/0!</v>
      </c>
      <c r="F182" s="40">
        <f>+'SCC X Ano = Outros'!F217/'SCC X Ano = Outros'!F183-1</f>
        <v>0.5588540693897508</v>
      </c>
      <c r="G182" s="40" t="e">
        <f>+'SCC X Ano = Outros'!G217/'SCC X Ano = Outros'!G183-1</f>
        <v>#DIV/0!</v>
      </c>
      <c r="H182" s="40" t="e">
        <f>+'SCC X Ano = Outros'!H217/'SCC X Ano = Outros'!H183-1</f>
        <v>#DIV/0!</v>
      </c>
      <c r="I182" s="40">
        <f>+'SCC X Ano = Outros'!I217/'SCC X Ano = Outros'!I183-1</f>
        <v>2.2516247776482152</v>
      </c>
      <c r="J182" s="40" t="e">
        <f>+'SCC X Ano = Outros'!J217/'SCC X Ano = Outros'!J183-1</f>
        <v>#DIV/0!</v>
      </c>
      <c r="K182" s="40" t="e">
        <f>+'SCC X Ano = Outros'!K217/'SCC X Ano = Outros'!K183-1</f>
        <v>#DIV/0!</v>
      </c>
      <c r="L182" s="40">
        <f>+'SCC X Ano = Outros'!L217/'SCC X Ano = Outros'!L183-1</f>
        <v>0.88174419270156146</v>
      </c>
    </row>
    <row r="183" spans="1:12" x14ac:dyDescent="0.25">
      <c r="A183" s="25" t="s">
        <v>151</v>
      </c>
      <c r="B183" s="40" t="e">
        <f>+'SCC X Ano = Outros'!B218/'SCC X Ano = Outros'!B184-1</f>
        <v>#DIV/0!</v>
      </c>
      <c r="C183" s="40">
        <f>+'SCC X Ano = Outros'!C218/'SCC X Ano = Outros'!C184-1</f>
        <v>2.9892637089923495</v>
      </c>
      <c r="D183" s="40">
        <f>+'SCC X Ano = Outros'!D218/'SCC X Ano = Outros'!D184-1</f>
        <v>-0.82838302102963501</v>
      </c>
      <c r="E183" s="40" t="e">
        <f>+'SCC X Ano = Outros'!E218/'SCC X Ano = Outros'!E184-1</f>
        <v>#DIV/0!</v>
      </c>
      <c r="F183" s="40">
        <f>+'SCC X Ano = Outros'!F218/'SCC X Ano = Outros'!F184-1</f>
        <v>0.30434896008339285</v>
      </c>
      <c r="G183" s="40">
        <f>+'SCC X Ano = Outros'!G218/'SCC X Ano = Outros'!G184-1</f>
        <v>-0.59358853094084796</v>
      </c>
      <c r="H183" s="40" t="e">
        <f>+'SCC X Ano = Outros'!H218/'SCC X Ano = Outros'!H184-1</f>
        <v>#DIV/0!</v>
      </c>
      <c r="I183" s="40">
        <f>+'SCC X Ano = Outros'!I218/'SCC X Ano = Outros'!I184-1</f>
        <v>-0.81731280322074418</v>
      </c>
      <c r="J183" s="40" t="e">
        <f>+'SCC X Ano = Outros'!J218/'SCC X Ano = Outros'!J184-1</f>
        <v>#DIV/0!</v>
      </c>
      <c r="K183" s="40" t="e">
        <f>+'SCC X Ano = Outros'!K218/'SCC X Ano = Outros'!K184-1</f>
        <v>#DIV/0!</v>
      </c>
      <c r="L183" s="40">
        <f>+'SCC X Ano = Outros'!L218/'SCC X Ano = Outros'!L184-1</f>
        <v>-0.17300092716059667</v>
      </c>
    </row>
    <row r="184" spans="1:12" x14ac:dyDescent="0.25">
      <c r="A184" s="25" t="s">
        <v>167</v>
      </c>
      <c r="B184" s="40" t="e">
        <f>+'SCC X Ano = Outros'!B219/'SCC X Ano = Outros'!B185-1</f>
        <v>#DIV/0!</v>
      </c>
      <c r="C184" s="40">
        <f>+'SCC X Ano = Outros'!C219/'SCC X Ano = Outros'!C185-1</f>
        <v>0.19893773147363358</v>
      </c>
      <c r="D184" s="40">
        <f>+'SCC X Ano = Outros'!D219/'SCC X Ano = Outros'!D185-1</f>
        <v>-0.45458305675108568</v>
      </c>
      <c r="E184" s="40" t="e">
        <f>+'SCC X Ano = Outros'!E219/'SCC X Ano = Outros'!E185-1</f>
        <v>#DIV/0!</v>
      </c>
      <c r="F184" s="40">
        <f>+'SCC X Ano = Outros'!F219/'SCC X Ano = Outros'!F185-1</f>
        <v>5.0504653441387104E-2</v>
      </c>
      <c r="G184" s="40" t="e">
        <f>+'SCC X Ano = Outros'!G219/'SCC X Ano = Outros'!G185-1</f>
        <v>#DIV/0!</v>
      </c>
      <c r="H184" s="40" t="e">
        <f>+'SCC X Ano = Outros'!H219/'SCC X Ano = Outros'!H185-1</f>
        <v>#DIV/0!</v>
      </c>
      <c r="I184" s="40">
        <f>+'SCC X Ano = Outros'!I219/'SCC X Ano = Outros'!I185-1</f>
        <v>0.91571408008744992</v>
      </c>
      <c r="J184" s="40" t="e">
        <f>+'SCC X Ano = Outros'!J219/'SCC X Ano = Outros'!J185-1</f>
        <v>#DIV/0!</v>
      </c>
      <c r="K184" s="40" t="e">
        <f>+'SCC X Ano = Outros'!K219/'SCC X Ano = Outros'!K185-1</f>
        <v>#DIV/0!</v>
      </c>
      <c r="L184" s="40">
        <f>+'SCC X Ano = Outros'!L219/'SCC X Ano = Outros'!L185-1</f>
        <v>7.1835960003657329E-2</v>
      </c>
    </row>
    <row r="185" spans="1:12" x14ac:dyDescent="0.25">
      <c r="A185" s="25" t="s">
        <v>171</v>
      </c>
      <c r="B185" s="40" t="e">
        <f>+'SCC X Ano = Outros'!B220/'SCC X Ano = Outros'!B186-1</f>
        <v>#DIV/0!</v>
      </c>
      <c r="C185" s="40">
        <f>+'SCC X Ano = Outros'!C220/'SCC X Ano = Outros'!C186-1</f>
        <v>3.1571915754309066</v>
      </c>
      <c r="D185" s="40">
        <f>+'SCC X Ano = Outros'!D220/'SCC X Ano = Outros'!D186-1</f>
        <v>0.49771486555797084</v>
      </c>
      <c r="E185" s="40" t="e">
        <f>+'SCC X Ano = Outros'!E220/'SCC X Ano = Outros'!E186-1</f>
        <v>#DIV/0!</v>
      </c>
      <c r="F185" s="40">
        <f>+'SCC X Ano = Outros'!F220/'SCC X Ano = Outros'!F186-1</f>
        <v>0.62785022001154189</v>
      </c>
      <c r="G185" s="40">
        <f>+'SCC X Ano = Outros'!G220/'SCC X Ano = Outros'!G186-1</f>
        <v>-1</v>
      </c>
      <c r="H185" s="40" t="e">
        <f>+'SCC X Ano = Outros'!H220/'SCC X Ano = Outros'!H186-1</f>
        <v>#DIV/0!</v>
      </c>
      <c r="I185" s="40">
        <f>+'SCC X Ano = Outros'!I220/'SCC X Ano = Outros'!I186-1</f>
        <v>-0.7437372949213682</v>
      </c>
      <c r="J185" s="40" t="e">
        <f>+'SCC X Ano = Outros'!J220/'SCC X Ano = Outros'!J186-1</f>
        <v>#DIV/0!</v>
      </c>
      <c r="K185" s="40" t="e">
        <f>+'SCC X Ano = Outros'!K220/'SCC X Ano = Outros'!K186-1</f>
        <v>#DIV/0!</v>
      </c>
      <c r="L185" s="40">
        <f>+'SCC X Ano = Outros'!L220/'SCC X Ano = Outros'!L186-1</f>
        <v>0.36459143892296919</v>
      </c>
    </row>
    <row r="186" spans="1:12" x14ac:dyDescent="0.25">
      <c r="A186" s="25" t="s">
        <v>175</v>
      </c>
      <c r="B186" s="40" t="e">
        <f>+'SCC X Ano = Outros'!B221/'SCC X Ano = Outros'!B187-1</f>
        <v>#DIV/0!</v>
      </c>
      <c r="C186" s="40">
        <f>+'SCC X Ano = Outros'!C221/'SCC X Ano = Outros'!C187-1</f>
        <v>-0.33219069987027161</v>
      </c>
      <c r="D186" s="40">
        <f>+'SCC X Ano = Outros'!D221/'SCC X Ano = Outros'!D187-1</f>
        <v>-0.70642199791689009</v>
      </c>
      <c r="E186" s="40" t="e">
        <f>+'SCC X Ano = Outros'!E221/'SCC X Ano = Outros'!E187-1</f>
        <v>#DIV/0!</v>
      </c>
      <c r="F186" s="40">
        <f>+'SCC X Ano = Outros'!F221/'SCC X Ano = Outros'!F187-1</f>
        <v>-0.78159420251237044</v>
      </c>
      <c r="G186" s="40" t="e">
        <f>+'SCC X Ano = Outros'!G221/'SCC X Ano = Outros'!G187-1</f>
        <v>#DIV/0!</v>
      </c>
      <c r="H186" s="40" t="e">
        <f>+'SCC X Ano = Outros'!H221/'SCC X Ano = Outros'!H187-1</f>
        <v>#DIV/0!</v>
      </c>
      <c r="I186" s="40">
        <f>+'SCC X Ano = Outros'!I221/'SCC X Ano = Outros'!I187-1</f>
        <v>-0.54734485495934981</v>
      </c>
      <c r="J186" s="40" t="e">
        <f>+'SCC X Ano = Outros'!J221/'SCC X Ano = Outros'!J187-1</f>
        <v>#DIV/0!</v>
      </c>
      <c r="K186" s="40" t="e">
        <f>+'SCC X Ano = Outros'!K221/'SCC X Ano = Outros'!K187-1</f>
        <v>#DIV/0!</v>
      </c>
      <c r="L186" s="40">
        <f>+'SCC X Ano = Outros'!L221/'SCC X Ano = Outros'!L187-1</f>
        <v>-0.70924030074745736</v>
      </c>
    </row>
    <row r="187" spans="1:12" x14ac:dyDescent="0.25">
      <c r="A187" s="25" t="s">
        <v>137</v>
      </c>
      <c r="B187" s="40" t="e">
        <f>+'SCC X Ano = Outros'!B222/'SCC X Ano = Outros'!B188-1</f>
        <v>#DIV/0!</v>
      </c>
      <c r="C187" s="40">
        <f>+'SCC X Ano = Outros'!C222/'SCC X Ano = Outros'!C188-1</f>
        <v>0.49973208820515391</v>
      </c>
      <c r="D187" s="40">
        <f>+'SCC X Ano = Outros'!D222/'SCC X Ano = Outros'!D188-1</f>
        <v>27.237357163684671</v>
      </c>
      <c r="E187" s="40" t="e">
        <f>+'SCC X Ano = Outros'!E222/'SCC X Ano = Outros'!E188-1</f>
        <v>#DIV/0!</v>
      </c>
      <c r="F187" s="40">
        <f>+'SCC X Ano = Outros'!F222/'SCC X Ano = Outros'!F188-1</f>
        <v>-0.99079940638591568</v>
      </c>
      <c r="G187" s="40" t="e">
        <f>+'SCC X Ano = Outros'!G222/'SCC X Ano = Outros'!G188-1</f>
        <v>#DIV/0!</v>
      </c>
      <c r="H187" s="40" t="e">
        <f>+'SCC X Ano = Outros'!H222/'SCC X Ano = Outros'!H188-1</f>
        <v>#DIV/0!</v>
      </c>
      <c r="I187" s="40">
        <f>+'SCC X Ano = Outros'!I222/'SCC X Ano = Outros'!I188-1</f>
        <v>0.21788542751535123</v>
      </c>
      <c r="J187" s="40" t="e">
        <f>+'SCC X Ano = Outros'!J222/'SCC X Ano = Outros'!J188-1</f>
        <v>#DIV/0!</v>
      </c>
      <c r="K187" s="40" t="e">
        <f>+'SCC X Ano = Outros'!K222/'SCC X Ano = Outros'!K188-1</f>
        <v>#DIV/0!</v>
      </c>
      <c r="L187" s="40">
        <f>+'SCC X Ano = Outros'!L222/'SCC X Ano = Outros'!L188-1</f>
        <v>0.4738987215701187</v>
      </c>
    </row>
    <row r="188" spans="1:12" x14ac:dyDescent="0.25">
      <c r="A188" s="25" t="s">
        <v>181</v>
      </c>
      <c r="B188" s="40" t="e">
        <f>+'SCC X Ano = Outros'!B223/'SCC X Ano = Outros'!B189-1</f>
        <v>#DIV/0!</v>
      </c>
      <c r="C188" s="40">
        <f>+'SCC X Ano = Outros'!C223/'SCC X Ano = Outros'!C189-1</f>
        <v>1.3362520776335809</v>
      </c>
      <c r="D188" s="40" t="e">
        <f>+'SCC X Ano = Outros'!D223/'SCC X Ano = Outros'!D189-1</f>
        <v>#DIV/0!</v>
      </c>
      <c r="E188" s="40" t="e">
        <f>+'SCC X Ano = Outros'!E223/'SCC X Ano = Outros'!E189-1</f>
        <v>#DIV/0!</v>
      </c>
      <c r="F188" s="40">
        <f>+'SCC X Ano = Outros'!F223/'SCC X Ano = Outros'!F189-1</f>
        <v>0.60926345334798615</v>
      </c>
      <c r="G188" s="40">
        <f>+'SCC X Ano = Outros'!G223/'SCC X Ano = Outros'!G189-1</f>
        <v>-1</v>
      </c>
      <c r="H188" s="40" t="e">
        <f>+'SCC X Ano = Outros'!H223/'SCC X Ano = Outros'!H189-1</f>
        <v>#DIV/0!</v>
      </c>
      <c r="I188" s="40">
        <f>+'SCC X Ano = Outros'!I223/'SCC X Ano = Outros'!I189-1</f>
        <v>-1</v>
      </c>
      <c r="J188" s="40" t="e">
        <f>+'SCC X Ano = Outros'!J223/'SCC X Ano = Outros'!J189-1</f>
        <v>#DIV/0!</v>
      </c>
      <c r="K188" s="40" t="e">
        <f>+'SCC X Ano = Outros'!K223/'SCC X Ano = Outros'!K189-1</f>
        <v>#DIV/0!</v>
      </c>
      <c r="L188" s="40">
        <f>+'SCC X Ano = Outros'!L223/'SCC X Ano = Outros'!L189-1</f>
        <v>0.93387502011186307</v>
      </c>
    </row>
    <row r="189" spans="1:12" x14ac:dyDescent="0.25">
      <c r="A189" s="25" t="s">
        <v>148</v>
      </c>
      <c r="B189" s="40" t="e">
        <f>+'SCC X Ano = Outros'!B224/'SCC X Ano = Outros'!B190-1</f>
        <v>#DIV/0!</v>
      </c>
      <c r="C189" s="40">
        <f>+'SCC X Ano = Outros'!C224/'SCC X Ano = Outros'!C190-1</f>
        <v>0.91567711148411579</v>
      </c>
      <c r="D189" s="40">
        <f>+'SCC X Ano = Outros'!D224/'SCC X Ano = Outros'!D190-1</f>
        <v>0.65319733548950065</v>
      </c>
      <c r="E189" s="40" t="e">
        <f>+'SCC X Ano = Outros'!E224/'SCC X Ano = Outros'!E190-1</f>
        <v>#DIV/0!</v>
      </c>
      <c r="F189" s="40">
        <f>+'SCC X Ano = Outros'!F224/'SCC X Ano = Outros'!F190-1</f>
        <v>-0.28093796993017905</v>
      </c>
      <c r="G189" s="40">
        <f>+'SCC X Ano = Outros'!G224/'SCC X Ano = Outros'!G190-1</f>
        <v>-0.64002123722387516</v>
      </c>
      <c r="H189" s="40" t="e">
        <f>+'SCC X Ano = Outros'!H224/'SCC X Ano = Outros'!H190-1</f>
        <v>#DIV/0!</v>
      </c>
      <c r="I189" s="40">
        <f>+'SCC X Ano = Outros'!I224/'SCC X Ano = Outros'!I190-1</f>
        <v>-0.22279603439483742</v>
      </c>
      <c r="J189" s="40" t="e">
        <f>+'SCC X Ano = Outros'!J224/'SCC X Ano = Outros'!J190-1</f>
        <v>#DIV/0!</v>
      </c>
      <c r="K189" s="40" t="e">
        <f>+'SCC X Ano = Outros'!K224/'SCC X Ano = Outros'!K190-1</f>
        <v>#DIV/0!</v>
      </c>
      <c r="L189" s="40">
        <f>+'SCC X Ano = Outros'!L224/'SCC X Ano = Outros'!L190-1</f>
        <v>0.25868798184685438</v>
      </c>
    </row>
    <row r="190" spans="1:12" x14ac:dyDescent="0.25">
      <c r="A190" s="25" t="s">
        <v>177</v>
      </c>
      <c r="B190" s="40" t="e">
        <f>+'SCC X Ano = Outros'!B225/'SCC X Ano = Outros'!B191-1</f>
        <v>#DIV/0!</v>
      </c>
      <c r="C190" s="40">
        <f>+'SCC X Ano = Outros'!C225/'SCC X Ano = Outros'!C191-1</f>
        <v>0.50524118991332179</v>
      </c>
      <c r="D190" s="40">
        <f>+'SCC X Ano = Outros'!D225/'SCC X Ano = Outros'!D191-1</f>
        <v>1.3329547493696112</v>
      </c>
      <c r="E190" s="40" t="e">
        <f>+'SCC X Ano = Outros'!E225/'SCC X Ano = Outros'!E191-1</f>
        <v>#DIV/0!</v>
      </c>
      <c r="F190" s="40">
        <f>+'SCC X Ano = Outros'!F225/'SCC X Ano = Outros'!F191-1</f>
        <v>0.19105331473284526</v>
      </c>
      <c r="G190" s="40">
        <f>+'SCC X Ano = Outros'!G225/'SCC X Ano = Outros'!G191-1</f>
        <v>3.0120134836256547</v>
      </c>
      <c r="H190" s="40" t="e">
        <f>+'SCC X Ano = Outros'!H225/'SCC X Ano = Outros'!H191-1</f>
        <v>#DIV/0!</v>
      </c>
      <c r="I190" s="40">
        <f>+'SCC X Ano = Outros'!I225/'SCC X Ano = Outros'!I191-1</f>
        <v>-0.12342112200115773</v>
      </c>
      <c r="J190" s="40" t="e">
        <f>+'SCC X Ano = Outros'!J225/'SCC X Ano = Outros'!J191-1</f>
        <v>#DIV/0!</v>
      </c>
      <c r="K190" s="40" t="e">
        <f>+'SCC X Ano = Outros'!K225/'SCC X Ano = Outros'!K191-1</f>
        <v>#DIV/0!</v>
      </c>
      <c r="L190" s="40">
        <f>+'SCC X Ano = Outros'!L225/'SCC X Ano = Outros'!L191-1</f>
        <v>0.90172548940674169</v>
      </c>
    </row>
    <row r="191" spans="1:12" x14ac:dyDescent="0.25">
      <c r="A191" s="25" t="s">
        <v>159</v>
      </c>
      <c r="B191" s="40" t="e">
        <f>+'SCC X Ano = Outros'!B226/'SCC X Ano = Outros'!B192-1</f>
        <v>#DIV/0!</v>
      </c>
      <c r="C191" s="40">
        <f>+'SCC X Ano = Outros'!C226/'SCC X Ano = Outros'!C192-1</f>
        <v>-0.12518586579824342</v>
      </c>
      <c r="D191" s="40">
        <f>+'SCC X Ano = Outros'!D226/'SCC X Ano = Outros'!D192-1</f>
        <v>1.7346619503110814</v>
      </c>
      <c r="E191" s="40" t="e">
        <f>+'SCC X Ano = Outros'!E226/'SCC X Ano = Outros'!E192-1</f>
        <v>#DIV/0!</v>
      </c>
      <c r="F191" s="40">
        <f>+'SCC X Ano = Outros'!F226/'SCC X Ano = Outros'!F192-1</f>
        <v>0.10466548362908012</v>
      </c>
      <c r="G191" s="40">
        <f>+'SCC X Ano = Outros'!G226/'SCC X Ano = Outros'!G192-1</f>
        <v>0.5345929778447025</v>
      </c>
      <c r="H191" s="40" t="e">
        <f>+'SCC X Ano = Outros'!H226/'SCC X Ano = Outros'!H192-1</f>
        <v>#DIV/0!</v>
      </c>
      <c r="I191" s="40">
        <f>+'SCC X Ano = Outros'!I226/'SCC X Ano = Outros'!I192-1</f>
        <v>-0.74699272325139932</v>
      </c>
      <c r="J191" s="40" t="e">
        <f>+'SCC X Ano = Outros'!J226/'SCC X Ano = Outros'!J192-1</f>
        <v>#DIV/0!</v>
      </c>
      <c r="K191" s="40" t="e">
        <f>+'SCC X Ano = Outros'!K226/'SCC X Ano = Outros'!K192-1</f>
        <v>#DIV/0!</v>
      </c>
      <c r="L191" s="40">
        <f>+'SCC X Ano = Outros'!L226/'SCC X Ano = Outros'!L192-1</f>
        <v>1.1487030985109961</v>
      </c>
    </row>
    <row r="192" spans="1:12" x14ac:dyDescent="0.25">
      <c r="A192" s="25" t="s">
        <v>191</v>
      </c>
      <c r="B192" s="40" t="e">
        <f>+'SCC X Ano = Outros'!B227/'SCC X Ano = Outros'!B193-1</f>
        <v>#DIV/0!</v>
      </c>
      <c r="C192" s="40">
        <f>+'SCC X Ano = Outros'!C227/'SCC X Ano = Outros'!C193-1</f>
        <v>0.35769063211048824</v>
      </c>
      <c r="D192" s="40">
        <f>+'SCC X Ano = Outros'!D227/'SCC X Ano = Outros'!D193-1</f>
        <v>4.1777346696182835</v>
      </c>
      <c r="E192" s="40" t="e">
        <f>+'SCC X Ano = Outros'!E227/'SCC X Ano = Outros'!E193-1</f>
        <v>#DIV/0!</v>
      </c>
      <c r="F192" s="40">
        <f>+'SCC X Ano = Outros'!F227/'SCC X Ano = Outros'!F193-1</f>
        <v>-0.23817910735636894</v>
      </c>
      <c r="G192" s="40">
        <f>+'SCC X Ano = Outros'!G227/'SCC X Ano = Outros'!G193-1</f>
        <v>3.5276661170111048</v>
      </c>
      <c r="H192" s="40" t="e">
        <f>+'SCC X Ano = Outros'!H227/'SCC X Ano = Outros'!H193-1</f>
        <v>#DIV/0!</v>
      </c>
      <c r="I192" s="40">
        <f>+'SCC X Ano = Outros'!I227/'SCC X Ano = Outros'!I193-1</f>
        <v>0.2707199781438836</v>
      </c>
      <c r="J192" s="40" t="e">
        <f>+'SCC X Ano = Outros'!J227/'SCC X Ano = Outros'!J193-1</f>
        <v>#DIV/0!</v>
      </c>
      <c r="K192" s="40" t="e">
        <f>+'SCC X Ano = Outros'!K227/'SCC X Ano = Outros'!K193-1</f>
        <v>#DIV/0!</v>
      </c>
      <c r="L192" s="40">
        <f>+'SCC X Ano = Outros'!L227/'SCC X Ano = Outros'!L193-1</f>
        <v>2.4352808292706491</v>
      </c>
    </row>
    <row r="193" spans="1:12" x14ac:dyDescent="0.25">
      <c r="A193" s="25" t="s">
        <v>194</v>
      </c>
      <c r="B193" s="40" t="e">
        <f>+'SCC X Ano = Outros'!B228/'SCC X Ano = Outros'!B194-1</f>
        <v>#DIV/0!</v>
      </c>
      <c r="C193" s="40">
        <f>+'SCC X Ano = Outros'!C228/'SCC X Ano = Outros'!C194-1</f>
        <v>1.9813580924683549E-2</v>
      </c>
      <c r="D193" s="40">
        <f>+'SCC X Ano = Outros'!D228/'SCC X Ano = Outros'!D194-1</f>
        <v>7.4519747826103488E-2</v>
      </c>
      <c r="E193" s="40" t="e">
        <f>+'SCC X Ano = Outros'!E228/'SCC X Ano = Outros'!E194-1</f>
        <v>#DIV/0!</v>
      </c>
      <c r="F193" s="40">
        <f>+'SCC X Ano = Outros'!F228/'SCC X Ano = Outros'!F194-1</f>
        <v>-0.65749273952310539</v>
      </c>
      <c r="G193" s="40">
        <f>+'SCC X Ano = Outros'!G228/'SCC X Ano = Outros'!G194-1</f>
        <v>0.61177902282141572</v>
      </c>
      <c r="H193" s="40">
        <f>+'SCC X Ano = Outros'!H228/'SCC X Ano = Outros'!H194-1</f>
        <v>-0.98695729142434996</v>
      </c>
      <c r="I193" s="40">
        <f>+'SCC X Ano = Outros'!I228/'SCC X Ano = Outros'!I194-1</f>
        <v>-0.32078872481435139</v>
      </c>
      <c r="J193" s="40" t="e">
        <f>+'SCC X Ano = Outros'!J228/'SCC X Ano = Outros'!J194-1</f>
        <v>#DIV/0!</v>
      </c>
      <c r="K193" s="40" t="e">
        <f>+'SCC X Ano = Outros'!K228/'SCC X Ano = Outros'!K194-1</f>
        <v>#DIV/0!</v>
      </c>
      <c r="L193" s="40">
        <f>+'SCC X Ano = Outros'!L228/'SCC X Ano = Outros'!L194-1</f>
        <v>-0.58320412910977071</v>
      </c>
    </row>
    <row r="194" spans="1:12" x14ac:dyDescent="0.25">
      <c r="A194" s="25" t="s">
        <v>185</v>
      </c>
      <c r="B194" s="40" t="e">
        <f>+'SCC X Ano = Outros'!B229/'SCC X Ano = Outros'!B195-1</f>
        <v>#DIV/0!</v>
      </c>
      <c r="C194" s="40">
        <f>+'SCC X Ano = Outros'!C229/'SCC X Ano = Outros'!C195-1</f>
        <v>1.4498242379925759</v>
      </c>
      <c r="D194" s="40">
        <f>+'SCC X Ano = Outros'!D229/'SCC X Ano = Outros'!D195-1</f>
        <v>3.3818962966599688</v>
      </c>
      <c r="E194" s="40" t="e">
        <f>+'SCC X Ano = Outros'!E229/'SCC X Ano = Outros'!E195-1</f>
        <v>#DIV/0!</v>
      </c>
      <c r="F194" s="40">
        <f>+'SCC X Ano = Outros'!F229/'SCC X Ano = Outros'!F195-1</f>
        <v>0.62848942523409446</v>
      </c>
      <c r="G194" s="40">
        <f>+'SCC X Ano = Outros'!G229/'SCC X Ano = Outros'!G195-1</f>
        <v>-0.79309394533691258</v>
      </c>
      <c r="H194" s="40" t="e">
        <f>+'SCC X Ano = Outros'!H229/'SCC X Ano = Outros'!H195-1</f>
        <v>#DIV/0!</v>
      </c>
      <c r="I194" s="40">
        <f>+'SCC X Ano = Outros'!I229/'SCC X Ano = Outros'!I195-1</f>
        <v>0.22132326899448018</v>
      </c>
      <c r="J194" s="40" t="e">
        <f>+'SCC X Ano = Outros'!J229/'SCC X Ano = Outros'!J195-1</f>
        <v>#DIV/0!</v>
      </c>
      <c r="K194" s="40" t="e">
        <f>+'SCC X Ano = Outros'!K229/'SCC X Ano = Outros'!K195-1</f>
        <v>#DIV/0!</v>
      </c>
      <c r="L194" s="40">
        <f>+'SCC X Ano = Outros'!L229/'SCC X Ano = Outros'!L195-1</f>
        <v>0.87271920029139616</v>
      </c>
    </row>
    <row r="195" spans="1:12" x14ac:dyDescent="0.25">
      <c r="A195" s="25" t="s">
        <v>200</v>
      </c>
      <c r="B195" s="40" t="e">
        <f>+'SCC X Ano = Outros'!B230/'SCC X Ano = Outros'!B196-1</f>
        <v>#DIV/0!</v>
      </c>
      <c r="C195" s="40">
        <f>+'SCC X Ano = Outros'!C230/'SCC X Ano = Outros'!C196-1</f>
        <v>-0.33553838878179432</v>
      </c>
      <c r="D195" s="40">
        <f>+'SCC X Ano = Outros'!D230/'SCC X Ano = Outros'!D196-1</f>
        <v>-0.11139717627890511</v>
      </c>
      <c r="E195" s="40" t="e">
        <f>+'SCC X Ano = Outros'!E230/'SCC X Ano = Outros'!E196-1</f>
        <v>#DIV/0!</v>
      </c>
      <c r="F195" s="40">
        <f>+'SCC X Ano = Outros'!F230/'SCC X Ano = Outros'!F196-1</f>
        <v>0.45111997549353156</v>
      </c>
      <c r="G195" s="40">
        <f>+'SCC X Ano = Outros'!G230/'SCC X Ano = Outros'!G196-1</f>
        <v>6.9291665883096449</v>
      </c>
      <c r="H195" s="40" t="e">
        <f>+'SCC X Ano = Outros'!H230/'SCC X Ano = Outros'!H196-1</f>
        <v>#DIV/0!</v>
      </c>
      <c r="I195" s="40">
        <f>+'SCC X Ano = Outros'!I230/'SCC X Ano = Outros'!I196-1</f>
        <v>-0.74693085143107707</v>
      </c>
      <c r="J195" s="40" t="e">
        <f>+'SCC X Ano = Outros'!J230/'SCC X Ano = Outros'!J196-1</f>
        <v>#DIV/0!</v>
      </c>
      <c r="K195" s="40" t="e">
        <f>+'SCC X Ano = Outros'!K230/'SCC X Ano = Outros'!K196-1</f>
        <v>#DIV/0!</v>
      </c>
      <c r="L195" s="40">
        <f>+'SCC X Ano = Outros'!L230/'SCC X Ano = Outros'!L196-1</f>
        <v>-3.6618288433814095E-2</v>
      </c>
    </row>
    <row r="196" spans="1:12" x14ac:dyDescent="0.25">
      <c r="A196" s="25" t="s">
        <v>198</v>
      </c>
      <c r="B196" s="40" t="e">
        <f>+'SCC X Ano = Outros'!B231/'SCC X Ano = Outros'!B197-1</f>
        <v>#DIV/0!</v>
      </c>
      <c r="C196" s="40">
        <f>+'SCC X Ano = Outros'!C231/'SCC X Ano = Outros'!C197-1</f>
        <v>0.23812153146212811</v>
      </c>
      <c r="D196" s="40">
        <f>+'SCC X Ano = Outros'!D231/'SCC X Ano = Outros'!D197-1</f>
        <v>-0.18340186313706974</v>
      </c>
      <c r="E196" s="40" t="e">
        <f>+'SCC X Ano = Outros'!E231/'SCC X Ano = Outros'!E197-1</f>
        <v>#DIV/0!</v>
      </c>
      <c r="F196" s="40">
        <f>+'SCC X Ano = Outros'!F231/'SCC X Ano = Outros'!F197-1</f>
        <v>0.63937657886039134</v>
      </c>
      <c r="G196" s="40">
        <f>+'SCC X Ano = Outros'!G231/'SCC X Ano = Outros'!G197-1</f>
        <v>14.895154435064306</v>
      </c>
      <c r="H196" s="40" t="e">
        <f>+'SCC X Ano = Outros'!H231/'SCC X Ano = Outros'!H197-1</f>
        <v>#DIV/0!</v>
      </c>
      <c r="I196" s="40">
        <f>+'SCC X Ano = Outros'!I231/'SCC X Ano = Outros'!I197-1</f>
        <v>-0.26368148984223883</v>
      </c>
      <c r="J196" s="40">
        <f>+'SCC X Ano = Outros'!J231/'SCC X Ano = Outros'!J197-1</f>
        <v>3.2841283450355068</v>
      </c>
      <c r="K196" s="40" t="e">
        <f>+'SCC X Ano = Outros'!K231/'SCC X Ano = Outros'!K197-1</f>
        <v>#DIV/0!</v>
      </c>
      <c r="L196" s="40">
        <f>+'SCC X Ano = Outros'!L231/'SCC X Ano = Outros'!L197-1</f>
        <v>8.639931831376324E-2</v>
      </c>
    </row>
    <row r="197" spans="1:12" x14ac:dyDescent="0.25">
      <c r="A197" s="25" t="s">
        <v>173</v>
      </c>
      <c r="B197" s="40" t="e">
        <f>+'SCC X Ano = Outros'!B232/'SCC X Ano = Outros'!B198-1</f>
        <v>#DIV/0!</v>
      </c>
      <c r="C197" s="40">
        <f>+'SCC X Ano = Outros'!C232/'SCC X Ano = Outros'!C198-1</f>
        <v>0.65859593346112377</v>
      </c>
      <c r="D197" s="40">
        <f>+'SCC X Ano = Outros'!D232/'SCC X Ano = Outros'!D198-1</f>
        <v>1.035278898182745</v>
      </c>
      <c r="E197" s="40" t="e">
        <f>+'SCC X Ano = Outros'!E232/'SCC X Ano = Outros'!E198-1</f>
        <v>#DIV/0!</v>
      </c>
      <c r="F197" s="40">
        <f>+'SCC X Ano = Outros'!F232/'SCC X Ano = Outros'!F198-1</f>
        <v>-0.26154575442819217</v>
      </c>
      <c r="G197" s="40">
        <f>+'SCC X Ano = Outros'!G232/'SCC X Ano = Outros'!G198-1</f>
        <v>1.3360253045824813</v>
      </c>
      <c r="H197" s="40" t="e">
        <f>+'SCC X Ano = Outros'!H232/'SCC X Ano = Outros'!H198-1</f>
        <v>#DIV/0!</v>
      </c>
      <c r="I197" s="40">
        <f>+'SCC X Ano = Outros'!I232/'SCC X Ano = Outros'!I198-1</f>
        <v>0.21602256271543219</v>
      </c>
      <c r="J197" s="40" t="e">
        <f>+'SCC X Ano = Outros'!J232/'SCC X Ano = Outros'!J198-1</f>
        <v>#DIV/0!</v>
      </c>
      <c r="K197" s="40" t="e">
        <f>+'SCC X Ano = Outros'!K232/'SCC X Ano = Outros'!K198-1</f>
        <v>#DIV/0!</v>
      </c>
      <c r="L197" s="40">
        <f>+'SCC X Ano = Outros'!L232/'SCC X Ano = Outros'!L198-1</f>
        <v>0.54111781074727849</v>
      </c>
    </row>
    <row r="198" spans="1:12" x14ac:dyDescent="0.25">
      <c r="A198" s="25" t="s">
        <v>169</v>
      </c>
      <c r="B198" s="40" t="e">
        <f>+'SCC X Ano = Outros'!B233/'SCC X Ano = Outros'!B199-1</f>
        <v>#DIV/0!</v>
      </c>
      <c r="C198" s="40">
        <f>+'SCC X Ano = Outros'!C233/'SCC X Ano = Outros'!C199-1</f>
        <v>1.057053995149952</v>
      </c>
      <c r="D198" s="40">
        <f>+'SCC X Ano = Outros'!D233/'SCC X Ano = Outros'!D199-1</f>
        <v>0.92067483701929054</v>
      </c>
      <c r="E198" s="40" t="e">
        <f>+'SCC X Ano = Outros'!E233/'SCC X Ano = Outros'!E199-1</f>
        <v>#DIV/0!</v>
      </c>
      <c r="F198" s="40">
        <f>+'SCC X Ano = Outros'!F233/'SCC X Ano = Outros'!F199-1</f>
        <v>1.198505507765474</v>
      </c>
      <c r="G198" s="40" t="e">
        <f>+'SCC X Ano = Outros'!G233/'SCC X Ano = Outros'!G199-1</f>
        <v>#DIV/0!</v>
      </c>
      <c r="H198" s="40" t="e">
        <f>+'SCC X Ano = Outros'!H233/'SCC X Ano = Outros'!H199-1</f>
        <v>#DIV/0!</v>
      </c>
      <c r="I198" s="40">
        <f>+'SCC X Ano = Outros'!I233/'SCC X Ano = Outros'!I199-1</f>
        <v>0.75783045106401592</v>
      </c>
      <c r="J198" s="40" t="e">
        <f>+'SCC X Ano = Outros'!J233/'SCC X Ano = Outros'!J199-1</f>
        <v>#DIV/0!</v>
      </c>
      <c r="K198" s="40" t="e">
        <f>+'SCC X Ano = Outros'!K233/'SCC X Ano = Outros'!K199-1</f>
        <v>#DIV/0!</v>
      </c>
      <c r="L198" s="40">
        <f>+'SCC X Ano = Outros'!L233/'SCC X Ano = Outros'!L199-1</f>
        <v>0.97965828817976086</v>
      </c>
    </row>
    <row r="199" spans="1:12" x14ac:dyDescent="0.25">
      <c r="A199" s="25" t="s">
        <v>163</v>
      </c>
      <c r="B199" s="40" t="e">
        <f>+'SCC X Ano = Outros'!B234/'SCC X Ano = Outros'!B200-1</f>
        <v>#DIV/0!</v>
      </c>
      <c r="C199" s="40">
        <f>+'SCC X Ano = Outros'!C234/'SCC X Ano = Outros'!C200-1</f>
        <v>0.12671996056395463</v>
      </c>
      <c r="D199" s="40">
        <f>+'SCC X Ano = Outros'!D234/'SCC X Ano = Outros'!D200-1</f>
        <v>-0.20759538515839782</v>
      </c>
      <c r="E199" s="40" t="e">
        <f>+'SCC X Ano = Outros'!E234/'SCC X Ano = Outros'!E200-1</f>
        <v>#DIV/0!</v>
      </c>
      <c r="F199" s="40">
        <f>+'SCC X Ano = Outros'!F234/'SCC X Ano = Outros'!F200-1</f>
        <v>-0.20826276642515884</v>
      </c>
      <c r="G199" s="40">
        <f>+'SCC X Ano = Outros'!G234/'SCC X Ano = Outros'!G200-1</f>
        <v>6.6611723677002885</v>
      </c>
      <c r="H199" s="40" t="e">
        <f>+'SCC X Ano = Outros'!H234/'SCC X Ano = Outros'!H200-1</f>
        <v>#DIV/0!</v>
      </c>
      <c r="I199" s="40">
        <f>+'SCC X Ano = Outros'!I234/'SCC X Ano = Outros'!I200-1</f>
        <v>-0.39030132814661112</v>
      </c>
      <c r="J199" s="40" t="e">
        <f>+'SCC X Ano = Outros'!J234/'SCC X Ano = Outros'!J200-1</f>
        <v>#DIV/0!</v>
      </c>
      <c r="K199" s="40" t="e">
        <f>+'SCC X Ano = Outros'!K234/'SCC X Ano = Outros'!K200-1</f>
        <v>#DIV/0!</v>
      </c>
      <c r="L199" s="40">
        <f>+'SCC X Ano = Outros'!L234/'SCC X Ano = Outros'!L200-1</f>
        <v>-8.1781197082844037E-2</v>
      </c>
    </row>
    <row r="200" spans="1:12" x14ac:dyDescent="0.25">
      <c r="A200" s="25" t="s">
        <v>155</v>
      </c>
      <c r="B200" s="40" t="e">
        <f>+'SCC X Ano = Outros'!B235/'SCC X Ano = Outros'!B201-1</f>
        <v>#DIV/0!</v>
      </c>
      <c r="C200" s="40">
        <f>+'SCC X Ano = Outros'!C235/'SCC X Ano = Outros'!C201-1</f>
        <v>-0.47281462771713845</v>
      </c>
      <c r="D200" s="40">
        <f>+'SCC X Ano = Outros'!D235/'SCC X Ano = Outros'!D201-1</f>
        <v>-0.82447454921576546</v>
      </c>
      <c r="E200" s="40" t="e">
        <f>+'SCC X Ano = Outros'!E235/'SCC X Ano = Outros'!E201-1</f>
        <v>#DIV/0!</v>
      </c>
      <c r="F200" s="40">
        <f>+'SCC X Ano = Outros'!F235/'SCC X Ano = Outros'!F201-1</f>
        <v>0.11314669589982285</v>
      </c>
      <c r="G200" s="40">
        <f>+'SCC X Ano = Outros'!G235/'SCC X Ano = Outros'!G201-1</f>
        <v>-0.13906557186449597</v>
      </c>
      <c r="H200" s="40" t="e">
        <f>+'SCC X Ano = Outros'!H235/'SCC X Ano = Outros'!H201-1</f>
        <v>#DIV/0!</v>
      </c>
      <c r="I200" s="40">
        <f>+'SCC X Ano = Outros'!I235/'SCC X Ano = Outros'!I201-1</f>
        <v>-0.69808025959718933</v>
      </c>
      <c r="J200" s="40" t="e">
        <f>+'SCC X Ano = Outros'!J235/'SCC X Ano = Outros'!J201-1</f>
        <v>#DIV/0!</v>
      </c>
      <c r="K200" s="40" t="e">
        <f>+'SCC X Ano = Outros'!K235/'SCC X Ano = Outros'!K201-1</f>
        <v>#DIV/0!</v>
      </c>
      <c r="L200" s="40">
        <f>+'SCC X Ano = Outros'!L235/'SCC X Ano = Outros'!L201-1</f>
        <v>-0.41080620198265638</v>
      </c>
    </row>
    <row r="201" spans="1:12" x14ac:dyDescent="0.25">
      <c r="A201" s="25" t="s">
        <v>223</v>
      </c>
      <c r="B201" s="40" t="e">
        <f>+'SCC X Ano = Outros'!B236/'SCC X Ano = Outros'!B202-1</f>
        <v>#DIV/0!</v>
      </c>
      <c r="C201" s="40">
        <f>+'SCC X Ano = Outros'!C236/'SCC X Ano = Outros'!C202-1</f>
        <v>0.30324895974479382</v>
      </c>
      <c r="D201" s="40">
        <f>+'SCC X Ano = Outros'!D236/'SCC X Ano = Outros'!D202-1</f>
        <v>1.6905943683700948</v>
      </c>
      <c r="E201" s="40" t="e">
        <f>+'SCC X Ano = Outros'!E236/'SCC X Ano = Outros'!E202-1</f>
        <v>#DIV/0!</v>
      </c>
      <c r="F201" s="40">
        <f>+'SCC X Ano = Outros'!F236/'SCC X Ano = Outros'!F202-1</f>
        <v>-0.45488316539189</v>
      </c>
      <c r="G201" s="40">
        <f>+'SCC X Ano = Outros'!G236/'SCC X Ano = Outros'!G202-1</f>
        <v>0.56170384095789161</v>
      </c>
      <c r="H201" s="40">
        <f>+'SCC X Ano = Outros'!H236/'SCC X Ano = Outros'!H202-1</f>
        <v>-0.98695729142434996</v>
      </c>
      <c r="I201" s="40">
        <f>+'SCC X Ano = Outros'!I236/'SCC X Ano = Outros'!I202-1</f>
        <v>-0.26249438978071571</v>
      </c>
      <c r="J201" s="40">
        <f>+'SCC X Ano = Outros'!J236/'SCC X Ano = Outros'!J202-1</f>
        <v>2.0179610738138951</v>
      </c>
      <c r="K201" s="40" t="e">
        <f>+'SCC X Ano = Outros'!K236/'SCC X Ano = Outros'!K202-1</f>
        <v>#DIV/0!</v>
      </c>
      <c r="L201" s="40">
        <f>+'SCC X Ano = Outros'!L236/'SCC X Ano = Outros'!L202-1</f>
        <v>0.11006238193775197</v>
      </c>
    </row>
    <row r="202" spans="1:12" x14ac:dyDescent="0.25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</row>
    <row r="203" spans="1:12" x14ac:dyDescent="0.25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</row>
    <row r="204" spans="1:12" x14ac:dyDescent="0.25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</row>
    <row r="205" spans="1:12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x14ac:dyDescent="0.25">
      <c r="A206" s="2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25"/>
      <c r="B207" s="25" t="s">
        <v>224</v>
      </c>
      <c r="C207" s="25" t="s">
        <v>228</v>
      </c>
      <c r="D207" s="25" t="s">
        <v>15</v>
      </c>
      <c r="E207" s="25" t="s">
        <v>229</v>
      </c>
      <c r="F207" s="25" t="s">
        <v>226</v>
      </c>
      <c r="G207" s="25" t="s">
        <v>227</v>
      </c>
      <c r="H207" s="25" t="s">
        <v>131</v>
      </c>
      <c r="I207" s="25" t="s">
        <v>130</v>
      </c>
      <c r="J207" s="25" t="s">
        <v>129</v>
      </c>
      <c r="K207" s="25" t="s">
        <v>230</v>
      </c>
      <c r="L207" s="25" t="s">
        <v>404</v>
      </c>
    </row>
    <row r="208" spans="1:12" x14ac:dyDescent="0.25">
      <c r="A208" s="25" t="s">
        <v>132</v>
      </c>
      <c r="B208" s="40" t="e">
        <f>+'SCC X Ano = Outros'!B243/'SCC X Ano = Outros'!B209-1</f>
        <v>#DIV/0!</v>
      </c>
      <c r="C208" s="40">
        <f>+'SCC X Ano = Outros'!C243/'SCC X Ano = Outros'!C209-1</f>
        <v>0.96195558786812274</v>
      </c>
      <c r="D208" s="40">
        <f>+'SCC X Ano = Outros'!D243/'SCC X Ano = Outros'!D209-1</f>
        <v>3.9682372025152342</v>
      </c>
      <c r="E208" s="40" t="e">
        <f>+'SCC X Ano = Outros'!E243/'SCC X Ano = Outros'!E209-1</f>
        <v>#DIV/0!</v>
      </c>
      <c r="F208" s="40">
        <f>+'SCC X Ano = Outros'!F243/'SCC X Ano = Outros'!F209-1</f>
        <v>2.632347573520899</v>
      </c>
      <c r="G208" s="40">
        <f>+'SCC X Ano = Outros'!G243/'SCC X Ano = Outros'!G209-1</f>
        <v>-1</v>
      </c>
      <c r="H208" s="40" t="e">
        <f>+'SCC X Ano = Outros'!H243/'SCC X Ano = Outros'!H209-1</f>
        <v>#DIV/0!</v>
      </c>
      <c r="I208" s="40">
        <f>+'SCC X Ano = Outros'!I243/'SCC X Ano = Outros'!I209-1</f>
        <v>0.21160682631455541</v>
      </c>
      <c r="J208" s="40" t="e">
        <f>+'SCC X Ano = Outros'!J243/'SCC X Ano = Outros'!J209-1</f>
        <v>#DIV/0!</v>
      </c>
      <c r="K208" s="40" t="e">
        <f>+'SCC X Ano = Outros'!K243/'SCC X Ano = Outros'!K209-1</f>
        <v>#DIV/0!</v>
      </c>
      <c r="L208" s="40">
        <f>+'SCC X Ano = Outros'!L243/'SCC X Ano = Outros'!L209-1</f>
        <v>1.322031619534513</v>
      </c>
    </row>
    <row r="209" spans="1:12" x14ac:dyDescent="0.25">
      <c r="A209" s="25" t="s">
        <v>134</v>
      </c>
      <c r="B209" s="40" t="e">
        <f>+'SCC X Ano = Outros'!B244/'SCC X Ano = Outros'!B210-1</f>
        <v>#DIV/0!</v>
      </c>
      <c r="C209" s="40" t="e">
        <f>+'SCC X Ano = Outros'!C244/'SCC X Ano = Outros'!C210-1</f>
        <v>#DIV/0!</v>
      </c>
      <c r="D209" s="40">
        <f>+'SCC X Ano = Outros'!D244/'SCC X Ano = Outros'!D210-1</f>
        <v>-1</v>
      </c>
      <c r="E209" s="40" t="e">
        <f>+'SCC X Ano = Outros'!E244/'SCC X Ano = Outros'!E210-1</f>
        <v>#DIV/0!</v>
      </c>
      <c r="F209" s="40">
        <f>+'SCC X Ano = Outros'!F244/'SCC X Ano = Outros'!F210-1</f>
        <v>-0.82914299227740662</v>
      </c>
      <c r="G209" s="40" t="e">
        <f>+'SCC X Ano = Outros'!G244/'SCC X Ano = Outros'!G210-1</f>
        <v>#DIV/0!</v>
      </c>
      <c r="H209" s="40" t="e">
        <f>+'SCC X Ano = Outros'!H244/'SCC X Ano = Outros'!H210-1</f>
        <v>#DIV/0!</v>
      </c>
      <c r="I209" s="40">
        <f>+'SCC X Ano = Outros'!I244/'SCC X Ano = Outros'!I210-1</f>
        <v>-1</v>
      </c>
      <c r="J209" s="40" t="e">
        <f>+'SCC X Ano = Outros'!J244/'SCC X Ano = Outros'!J210-1</f>
        <v>#DIV/0!</v>
      </c>
      <c r="K209" s="40" t="e">
        <f>+'SCC X Ano = Outros'!K244/'SCC X Ano = Outros'!K210-1</f>
        <v>#DIV/0!</v>
      </c>
      <c r="L209" s="40">
        <f>+'SCC X Ano = Outros'!L244/'SCC X Ano = Outros'!L210-1</f>
        <v>-0.8961612047286317</v>
      </c>
    </row>
    <row r="210" spans="1:12" x14ac:dyDescent="0.25">
      <c r="A210" s="25" t="s">
        <v>139</v>
      </c>
      <c r="B210" s="40" t="e">
        <f>+'SCC X Ano = Outros'!B245/'SCC X Ano = Outros'!B211-1</f>
        <v>#DIV/0!</v>
      </c>
      <c r="C210" s="40">
        <f>+'SCC X Ano = Outros'!C245/'SCC X Ano = Outros'!C211-1</f>
        <v>-0.438677416606015</v>
      </c>
      <c r="D210" s="40">
        <f>+'SCC X Ano = Outros'!D245/'SCC X Ano = Outros'!D211-1</f>
        <v>7.9519291390453883E-2</v>
      </c>
      <c r="E210" s="40" t="e">
        <f>+'SCC X Ano = Outros'!E245/'SCC X Ano = Outros'!E211-1</f>
        <v>#DIV/0!</v>
      </c>
      <c r="F210" s="40">
        <f>+'SCC X Ano = Outros'!F245/'SCC X Ano = Outros'!F211-1</f>
        <v>0.47076739989856642</v>
      </c>
      <c r="G210" s="40" t="e">
        <f>+'SCC X Ano = Outros'!G245/'SCC X Ano = Outros'!G211-1</f>
        <v>#DIV/0!</v>
      </c>
      <c r="H210" s="40" t="e">
        <f>+'SCC X Ano = Outros'!H245/'SCC X Ano = Outros'!H211-1</f>
        <v>#DIV/0!</v>
      </c>
      <c r="I210" s="40">
        <f>+'SCC X Ano = Outros'!I245/'SCC X Ano = Outros'!I211-1</f>
        <v>94.779476950809382</v>
      </c>
      <c r="J210" s="40" t="e">
        <f>+'SCC X Ano = Outros'!J245/'SCC X Ano = Outros'!J211-1</f>
        <v>#DIV/0!</v>
      </c>
      <c r="K210" s="40" t="e">
        <f>+'SCC X Ano = Outros'!K245/'SCC X Ano = Outros'!K211-1</f>
        <v>#DIV/0!</v>
      </c>
      <c r="L210" s="40">
        <f>+'SCC X Ano = Outros'!L245/'SCC X Ano = Outros'!L211-1</f>
        <v>0.36864876980283379</v>
      </c>
    </row>
    <row r="211" spans="1:12" x14ac:dyDescent="0.25">
      <c r="A211" s="25" t="s">
        <v>143</v>
      </c>
      <c r="B211" s="40" t="e">
        <f>+'SCC X Ano = Outros'!B246/'SCC X Ano = Outros'!B212-1</f>
        <v>#DIV/0!</v>
      </c>
      <c r="C211" s="40" t="e">
        <f>+'SCC X Ano = Outros'!C246/'SCC X Ano = Outros'!C212-1</f>
        <v>#DIV/0!</v>
      </c>
      <c r="D211" s="40">
        <f>+'SCC X Ano = Outros'!D246/'SCC X Ano = Outros'!D212-1</f>
        <v>-1</v>
      </c>
      <c r="E211" s="40" t="e">
        <f>+'SCC X Ano = Outros'!E246/'SCC X Ano = Outros'!E212-1</f>
        <v>#DIV/0!</v>
      </c>
      <c r="F211" s="40" t="e">
        <f>+'SCC X Ano = Outros'!F246/'SCC X Ano = Outros'!F212-1</f>
        <v>#DIV/0!</v>
      </c>
      <c r="G211" s="40" t="e">
        <f>+'SCC X Ano = Outros'!G246/'SCC X Ano = Outros'!G212-1</f>
        <v>#DIV/0!</v>
      </c>
      <c r="H211" s="40" t="e">
        <f>+'SCC X Ano = Outros'!H246/'SCC X Ano = Outros'!H212-1</f>
        <v>#DIV/0!</v>
      </c>
      <c r="I211" s="40">
        <f>+'SCC X Ano = Outros'!I246/'SCC X Ano = Outros'!I212-1</f>
        <v>15.715859599296262</v>
      </c>
      <c r="J211" s="40" t="e">
        <f>+'SCC X Ano = Outros'!J246/'SCC X Ano = Outros'!J212-1</f>
        <v>#DIV/0!</v>
      </c>
      <c r="K211" s="40" t="e">
        <f>+'SCC X Ano = Outros'!K246/'SCC X Ano = Outros'!K212-1</f>
        <v>#DIV/0!</v>
      </c>
      <c r="L211" s="40">
        <f>+'SCC X Ano = Outros'!L246/'SCC X Ano = Outros'!L212-1</f>
        <v>0.60409081722132907</v>
      </c>
    </row>
    <row r="212" spans="1:12" x14ac:dyDescent="0.25">
      <c r="A212" s="25" t="s">
        <v>146</v>
      </c>
      <c r="B212" s="40" t="e">
        <f>+'SCC X Ano = Outros'!B247/'SCC X Ano = Outros'!B213-1</f>
        <v>#DIV/0!</v>
      </c>
      <c r="C212" s="40">
        <f>+'SCC X Ano = Outros'!C247/'SCC X Ano = Outros'!C213-1</f>
        <v>-0.19556125028028637</v>
      </c>
      <c r="D212" s="40">
        <f>+'SCC X Ano = Outros'!D247/'SCC X Ano = Outros'!D213-1</f>
        <v>1.4678766702807442</v>
      </c>
      <c r="E212" s="40" t="e">
        <f>+'SCC X Ano = Outros'!E247/'SCC X Ano = Outros'!E213-1</f>
        <v>#DIV/0!</v>
      </c>
      <c r="F212" s="40">
        <f>+'SCC X Ano = Outros'!F247/'SCC X Ano = Outros'!F213-1</f>
        <v>0.14831470902096666</v>
      </c>
      <c r="G212" s="40" t="e">
        <f>+'SCC X Ano = Outros'!G247/'SCC X Ano = Outros'!G213-1</f>
        <v>#DIV/0!</v>
      </c>
      <c r="H212" s="40" t="e">
        <f>+'SCC X Ano = Outros'!H247/'SCC X Ano = Outros'!H213-1</f>
        <v>#DIV/0!</v>
      </c>
      <c r="I212" s="40">
        <f>+'SCC X Ano = Outros'!I247/'SCC X Ano = Outros'!I213-1</f>
        <v>-0.4048083209743516</v>
      </c>
      <c r="J212" s="40" t="e">
        <f>+'SCC X Ano = Outros'!J247/'SCC X Ano = Outros'!J213-1</f>
        <v>#DIV/0!</v>
      </c>
      <c r="K212" s="40" t="e">
        <f>+'SCC X Ano = Outros'!K247/'SCC X Ano = Outros'!K213-1</f>
        <v>#DIV/0!</v>
      </c>
      <c r="L212" s="40">
        <f>+'SCC X Ano = Outros'!L247/'SCC X Ano = Outros'!L213-1</f>
        <v>-8.2168990396019326E-2</v>
      </c>
    </row>
    <row r="213" spans="1:12" x14ac:dyDescent="0.25">
      <c r="A213" s="25" t="s">
        <v>141</v>
      </c>
      <c r="B213" s="40" t="e">
        <f>+'SCC X Ano = Outros'!B248/'SCC X Ano = Outros'!B214-1</f>
        <v>#DIV/0!</v>
      </c>
      <c r="C213" s="40" t="e">
        <f>+'SCC X Ano = Outros'!C248/'SCC X Ano = Outros'!C214-1</f>
        <v>#DIV/0!</v>
      </c>
      <c r="D213" s="40">
        <f>+'SCC X Ano = Outros'!D248/'SCC X Ano = Outros'!D214-1</f>
        <v>-1</v>
      </c>
      <c r="E213" s="40" t="e">
        <f>+'SCC X Ano = Outros'!E248/'SCC X Ano = Outros'!E214-1</f>
        <v>#DIV/0!</v>
      </c>
      <c r="F213" s="40">
        <f>+'SCC X Ano = Outros'!F248/'SCC X Ano = Outros'!F214-1</f>
        <v>-1</v>
      </c>
      <c r="G213" s="40" t="e">
        <f>+'SCC X Ano = Outros'!G248/'SCC X Ano = Outros'!G214-1</f>
        <v>#DIV/0!</v>
      </c>
      <c r="H213" s="40" t="e">
        <f>+'SCC X Ano = Outros'!H248/'SCC X Ano = Outros'!H214-1</f>
        <v>#DIV/0!</v>
      </c>
      <c r="I213" s="40" t="e">
        <f>+'SCC X Ano = Outros'!I248/'SCC X Ano = Outros'!I214-1</f>
        <v>#DIV/0!</v>
      </c>
      <c r="J213" s="40" t="e">
        <f>+'SCC X Ano = Outros'!J248/'SCC X Ano = Outros'!J214-1</f>
        <v>#DIV/0!</v>
      </c>
      <c r="K213" s="40" t="e">
        <f>+'SCC X Ano = Outros'!K248/'SCC X Ano = Outros'!K214-1</f>
        <v>#DIV/0!</v>
      </c>
      <c r="L213" s="40">
        <f>+'SCC X Ano = Outros'!L248/'SCC X Ano = Outros'!L214-1</f>
        <v>-1</v>
      </c>
    </row>
    <row r="214" spans="1:12" x14ac:dyDescent="0.25">
      <c r="A214" s="25" t="s">
        <v>153</v>
      </c>
      <c r="B214" s="40" t="e">
        <f>+'SCC X Ano = Outros'!B249/'SCC X Ano = Outros'!B215-1</f>
        <v>#DIV/0!</v>
      </c>
      <c r="C214" s="40">
        <f>+'SCC X Ano = Outros'!C249/'SCC X Ano = Outros'!C215-1</f>
        <v>-1</v>
      </c>
      <c r="D214" s="40">
        <f>+'SCC X Ano = Outros'!D249/'SCC X Ano = Outros'!D215-1</f>
        <v>-0.30044936008047873</v>
      </c>
      <c r="E214" s="40" t="e">
        <f>+'SCC X Ano = Outros'!E249/'SCC X Ano = Outros'!E215-1</f>
        <v>#DIV/0!</v>
      </c>
      <c r="F214" s="40">
        <f>+'SCC X Ano = Outros'!F249/'SCC X Ano = Outros'!F215-1</f>
        <v>-0.30063850681418103</v>
      </c>
      <c r="G214" s="40" t="e">
        <f>+'SCC X Ano = Outros'!G249/'SCC X Ano = Outros'!G215-1</f>
        <v>#DIV/0!</v>
      </c>
      <c r="H214" s="40" t="e">
        <f>+'SCC X Ano = Outros'!H249/'SCC X Ano = Outros'!H215-1</f>
        <v>#DIV/0!</v>
      </c>
      <c r="I214" s="40">
        <f>+'SCC X Ano = Outros'!I249/'SCC X Ano = Outros'!I215-1</f>
        <v>12.152894581445141</v>
      </c>
      <c r="J214" s="40">
        <f>+'SCC X Ano = Outros'!J249/'SCC X Ano = Outros'!J215-1</f>
        <v>-0.46177747025098115</v>
      </c>
      <c r="K214" s="40" t="e">
        <f>+'SCC X Ano = Outros'!K249/'SCC X Ano = Outros'!K215-1</f>
        <v>#DIV/0!</v>
      </c>
      <c r="L214" s="40">
        <f>+'SCC X Ano = Outros'!L249/'SCC X Ano = Outros'!L215-1</f>
        <v>-0.19262946956592097</v>
      </c>
    </row>
    <row r="215" spans="1:12" x14ac:dyDescent="0.25">
      <c r="A215" s="25" t="s">
        <v>157</v>
      </c>
      <c r="B215" s="40" t="e">
        <f>+'SCC X Ano = Outros'!B250/'SCC X Ano = Outros'!B216-1</f>
        <v>#DIV/0!</v>
      </c>
      <c r="C215" s="40">
        <f>+'SCC X Ano = Outros'!C250/'SCC X Ano = Outros'!C216-1</f>
        <v>0.79893313104791974</v>
      </c>
      <c r="D215" s="40">
        <f>+'SCC X Ano = Outros'!D250/'SCC X Ano = Outros'!D216-1</f>
        <v>-0.92193011877874398</v>
      </c>
      <c r="E215" s="40" t="e">
        <f>+'SCC X Ano = Outros'!E250/'SCC X Ano = Outros'!E216-1</f>
        <v>#DIV/0!</v>
      </c>
      <c r="F215" s="40">
        <f>+'SCC X Ano = Outros'!F250/'SCC X Ano = Outros'!F216-1</f>
        <v>-0.32457961697572446</v>
      </c>
      <c r="G215" s="40" t="e">
        <f>+'SCC X Ano = Outros'!G250/'SCC X Ano = Outros'!G216-1</f>
        <v>#DIV/0!</v>
      </c>
      <c r="H215" s="40" t="e">
        <f>+'SCC X Ano = Outros'!H250/'SCC X Ano = Outros'!H216-1</f>
        <v>#DIV/0!</v>
      </c>
      <c r="I215" s="40">
        <f>+'SCC X Ano = Outros'!I250/'SCC X Ano = Outros'!I216-1</f>
        <v>-0.37246561756276853</v>
      </c>
      <c r="J215" s="40" t="e">
        <f>+'SCC X Ano = Outros'!J250/'SCC X Ano = Outros'!J216-1</f>
        <v>#DIV/0!</v>
      </c>
      <c r="K215" s="40" t="e">
        <f>+'SCC X Ano = Outros'!K250/'SCC X Ano = Outros'!K216-1</f>
        <v>#DIV/0!</v>
      </c>
      <c r="L215" s="40">
        <f>+'SCC X Ano = Outros'!L250/'SCC X Ano = Outros'!L216-1</f>
        <v>-0.73013626230414586</v>
      </c>
    </row>
    <row r="216" spans="1:12" x14ac:dyDescent="0.25">
      <c r="A216" s="25" t="s">
        <v>161</v>
      </c>
      <c r="B216" s="40" t="e">
        <f>+'SCC X Ano = Outros'!B251/'SCC X Ano = Outros'!B217-1</f>
        <v>#DIV/0!</v>
      </c>
      <c r="C216" s="40">
        <f>+'SCC X Ano = Outros'!C251/'SCC X Ano = Outros'!C217-1</f>
        <v>-0.76844407689706018</v>
      </c>
      <c r="D216" s="40">
        <f>+'SCC X Ano = Outros'!D251/'SCC X Ano = Outros'!D217-1</f>
        <v>2.2286961253824087</v>
      </c>
      <c r="E216" s="40" t="e">
        <f>+'SCC X Ano = Outros'!E251/'SCC X Ano = Outros'!E217-1</f>
        <v>#DIV/0!</v>
      </c>
      <c r="F216" s="40">
        <f>+'SCC X Ano = Outros'!F251/'SCC X Ano = Outros'!F217-1</f>
        <v>-0.20902893743070572</v>
      </c>
      <c r="G216" s="40" t="e">
        <f>+'SCC X Ano = Outros'!G251/'SCC X Ano = Outros'!G217-1</f>
        <v>#DIV/0!</v>
      </c>
      <c r="H216" s="40" t="e">
        <f>+'SCC X Ano = Outros'!H251/'SCC X Ano = Outros'!H217-1</f>
        <v>#DIV/0!</v>
      </c>
      <c r="I216" s="40">
        <f>+'SCC X Ano = Outros'!I251/'SCC X Ano = Outros'!I217-1</f>
        <v>-0.65053898536935328</v>
      </c>
      <c r="J216" s="40" t="e">
        <f>+'SCC X Ano = Outros'!J251/'SCC X Ano = Outros'!J217-1</f>
        <v>#DIV/0!</v>
      </c>
      <c r="K216" s="40" t="e">
        <f>+'SCC X Ano = Outros'!K251/'SCC X Ano = Outros'!K217-1</f>
        <v>#DIV/0!</v>
      </c>
      <c r="L216" s="40">
        <f>+'SCC X Ano = Outros'!L251/'SCC X Ano = Outros'!L217-1</f>
        <v>-0.36578986216384513</v>
      </c>
    </row>
    <row r="217" spans="1:12" x14ac:dyDescent="0.25">
      <c r="A217" s="25" t="s">
        <v>151</v>
      </c>
      <c r="B217" s="40" t="e">
        <f>+'SCC X Ano = Outros'!B252/'SCC X Ano = Outros'!B218-1</f>
        <v>#DIV/0!</v>
      </c>
      <c r="C217" s="40">
        <f>+'SCC X Ano = Outros'!C252/'SCC X Ano = Outros'!C218-1</f>
        <v>-0.5619092789126805</v>
      </c>
      <c r="D217" s="40">
        <f>+'SCC X Ano = Outros'!D252/'SCC X Ano = Outros'!D218-1</f>
        <v>4.6420156069001433</v>
      </c>
      <c r="E217" s="40" t="e">
        <f>+'SCC X Ano = Outros'!E252/'SCC X Ano = Outros'!E218-1</f>
        <v>#DIV/0!</v>
      </c>
      <c r="F217" s="40">
        <f>+'SCC X Ano = Outros'!F252/'SCC X Ano = Outros'!F218-1</f>
        <v>-0.19033493370169174</v>
      </c>
      <c r="G217" s="40">
        <f>+'SCC X Ano = Outros'!G252/'SCC X Ano = Outros'!G218-1</f>
        <v>0.43623220318771572</v>
      </c>
      <c r="H217" s="40" t="e">
        <f>+'SCC X Ano = Outros'!H252/'SCC X Ano = Outros'!H218-1</f>
        <v>#DIV/0!</v>
      </c>
      <c r="I217" s="40">
        <f>+'SCC X Ano = Outros'!I252/'SCC X Ano = Outros'!I218-1</f>
        <v>0.60434892338463242</v>
      </c>
      <c r="J217" s="40" t="e">
        <f>+'SCC X Ano = Outros'!J252/'SCC X Ano = Outros'!J218-1</f>
        <v>#DIV/0!</v>
      </c>
      <c r="K217" s="40" t="e">
        <f>+'SCC X Ano = Outros'!K252/'SCC X Ano = Outros'!K218-1</f>
        <v>#DIV/0!</v>
      </c>
      <c r="L217" s="40">
        <f>+'SCC X Ano = Outros'!L252/'SCC X Ano = Outros'!L218-1</f>
        <v>0.14053180324161318</v>
      </c>
    </row>
    <row r="218" spans="1:12" x14ac:dyDescent="0.25">
      <c r="A218" s="25" t="s">
        <v>167</v>
      </c>
      <c r="B218" s="40" t="e">
        <f>+'SCC X Ano = Outros'!B253/'SCC X Ano = Outros'!B219-1</f>
        <v>#DIV/0!</v>
      </c>
      <c r="C218" s="40">
        <f>+'SCC X Ano = Outros'!C253/'SCC X Ano = Outros'!C219-1</f>
        <v>-1.168200410399689E-2</v>
      </c>
      <c r="D218" s="40">
        <f>+'SCC X Ano = Outros'!D253/'SCC X Ano = Outros'!D219-1</f>
        <v>0.1010368594278821</v>
      </c>
      <c r="E218" s="40" t="e">
        <f>+'SCC X Ano = Outros'!E253/'SCC X Ano = Outros'!E219-1</f>
        <v>#DIV/0!</v>
      </c>
      <c r="F218" s="40">
        <f>+'SCC X Ano = Outros'!F253/'SCC X Ano = Outros'!F219-1</f>
        <v>-0.49226319658595419</v>
      </c>
      <c r="G218" s="40" t="e">
        <f>+'SCC X Ano = Outros'!G253/'SCC X Ano = Outros'!G219-1</f>
        <v>#DIV/0!</v>
      </c>
      <c r="H218" s="40" t="e">
        <f>+'SCC X Ano = Outros'!H253/'SCC X Ano = Outros'!H219-1</f>
        <v>#DIV/0!</v>
      </c>
      <c r="I218" s="40">
        <f>+'SCC X Ano = Outros'!I253/'SCC X Ano = Outros'!I219-1</f>
        <v>-0.67264904221560984</v>
      </c>
      <c r="J218" s="40" t="e">
        <f>+'SCC X Ano = Outros'!J253/'SCC X Ano = Outros'!J219-1</f>
        <v>#DIV/0!</v>
      </c>
      <c r="K218" s="40" t="e">
        <f>+'SCC X Ano = Outros'!K253/'SCC X Ano = Outros'!K219-1</f>
        <v>#DIV/0!</v>
      </c>
      <c r="L218" s="40">
        <f>+'SCC X Ano = Outros'!L253/'SCC X Ano = Outros'!L219-1</f>
        <v>-0.26665564537457798</v>
      </c>
    </row>
    <row r="219" spans="1:12" x14ac:dyDescent="0.25">
      <c r="A219" s="25" t="s">
        <v>171</v>
      </c>
      <c r="B219" s="40" t="e">
        <f>+'SCC X Ano = Outros'!B254/'SCC X Ano = Outros'!B220-1</f>
        <v>#DIV/0!</v>
      </c>
      <c r="C219" s="40">
        <f>+'SCC X Ano = Outros'!C254/'SCC X Ano = Outros'!C220-1</f>
        <v>-0.68506061203395752</v>
      </c>
      <c r="D219" s="40">
        <f>+'SCC X Ano = Outros'!D254/'SCC X Ano = Outros'!D220-1</f>
        <v>-0.49066429106056009</v>
      </c>
      <c r="E219" s="40" t="e">
        <f>+'SCC X Ano = Outros'!E254/'SCC X Ano = Outros'!E220-1</f>
        <v>#DIV/0!</v>
      </c>
      <c r="F219" s="40">
        <f>+'SCC X Ano = Outros'!F254/'SCC X Ano = Outros'!F220-1</f>
        <v>0.19562195780241098</v>
      </c>
      <c r="G219" s="40" t="e">
        <f>+'SCC X Ano = Outros'!G254/'SCC X Ano = Outros'!G220-1</f>
        <v>#DIV/0!</v>
      </c>
      <c r="H219" s="40" t="e">
        <f>+'SCC X Ano = Outros'!H254/'SCC X Ano = Outros'!H220-1</f>
        <v>#DIV/0!</v>
      </c>
      <c r="I219" s="40">
        <f>+'SCC X Ano = Outros'!I254/'SCC X Ano = Outros'!I220-1</f>
        <v>0.30036063323175766</v>
      </c>
      <c r="J219" s="40" t="e">
        <f>+'SCC X Ano = Outros'!J254/'SCC X Ano = Outros'!J220-1</f>
        <v>#DIV/0!</v>
      </c>
      <c r="K219" s="40" t="e">
        <f>+'SCC X Ano = Outros'!K254/'SCC X Ano = Outros'!K220-1</f>
        <v>#DIV/0!</v>
      </c>
      <c r="L219" s="40">
        <f>+'SCC X Ano = Outros'!L254/'SCC X Ano = Outros'!L220-1</f>
        <v>-0.38855387994344459</v>
      </c>
    </row>
    <row r="220" spans="1:12" x14ac:dyDescent="0.25">
      <c r="A220" s="25" t="s">
        <v>175</v>
      </c>
      <c r="B220" s="40" t="e">
        <f>+'SCC X Ano = Outros'!B255/'SCC X Ano = Outros'!B221-1</f>
        <v>#DIV/0!</v>
      </c>
      <c r="C220" s="40">
        <f>+'SCC X Ano = Outros'!C255/'SCC X Ano = Outros'!C221-1</f>
        <v>0.16516118762541465</v>
      </c>
      <c r="D220" s="40">
        <f>+'SCC X Ano = Outros'!D255/'SCC X Ano = Outros'!D221-1</f>
        <v>-0.85822400337947047</v>
      </c>
      <c r="E220" s="40" t="e">
        <f>+'SCC X Ano = Outros'!E255/'SCC X Ano = Outros'!E221-1</f>
        <v>#DIV/0!</v>
      </c>
      <c r="F220" s="40">
        <f>+'SCC X Ano = Outros'!F255/'SCC X Ano = Outros'!F221-1</f>
        <v>0.50541065765145499</v>
      </c>
      <c r="G220" s="40" t="e">
        <f>+'SCC X Ano = Outros'!G255/'SCC X Ano = Outros'!G221-1</f>
        <v>#DIV/0!</v>
      </c>
      <c r="H220" s="40" t="e">
        <f>+'SCC X Ano = Outros'!H255/'SCC X Ano = Outros'!H221-1</f>
        <v>#DIV/0!</v>
      </c>
      <c r="I220" s="40">
        <f>+'SCC X Ano = Outros'!I255/'SCC X Ano = Outros'!I221-1</f>
        <v>-0.12578317735120692</v>
      </c>
      <c r="J220" s="40" t="e">
        <f>+'SCC X Ano = Outros'!J255/'SCC X Ano = Outros'!J221-1</f>
        <v>#DIV/0!</v>
      </c>
      <c r="K220" s="40" t="e">
        <f>+'SCC X Ano = Outros'!K255/'SCC X Ano = Outros'!K221-1</f>
        <v>#DIV/0!</v>
      </c>
      <c r="L220" s="40">
        <f>+'SCC X Ano = Outros'!L255/'SCC X Ano = Outros'!L221-1</f>
        <v>0.17198597780879044</v>
      </c>
    </row>
    <row r="221" spans="1:12" x14ac:dyDescent="0.25">
      <c r="A221" s="25" t="s">
        <v>137</v>
      </c>
      <c r="B221" s="40" t="e">
        <f>+'SCC X Ano = Outros'!B256/'SCC X Ano = Outros'!B222-1</f>
        <v>#DIV/0!</v>
      </c>
      <c r="C221" s="40">
        <f>+'SCC X Ano = Outros'!C256/'SCC X Ano = Outros'!C222-1</f>
        <v>0.53053229948991798</v>
      </c>
      <c r="D221" s="40">
        <f>+'SCC X Ano = Outros'!D256/'SCC X Ano = Outros'!D222-1</f>
        <v>-0.86354173558726433</v>
      </c>
      <c r="E221" s="40" t="e">
        <f>+'SCC X Ano = Outros'!E256/'SCC X Ano = Outros'!E222-1</f>
        <v>#DIV/0!</v>
      </c>
      <c r="F221" s="40">
        <f>+'SCC X Ano = Outros'!F256/'SCC X Ano = Outros'!F222-1</f>
        <v>4.3981425631770756</v>
      </c>
      <c r="G221" s="40" t="e">
        <f>+'SCC X Ano = Outros'!G256/'SCC X Ano = Outros'!G222-1</f>
        <v>#DIV/0!</v>
      </c>
      <c r="H221" s="40" t="e">
        <f>+'SCC X Ano = Outros'!H256/'SCC X Ano = Outros'!H222-1</f>
        <v>#DIV/0!</v>
      </c>
      <c r="I221" s="40">
        <f>+'SCC X Ano = Outros'!I256/'SCC X Ano = Outros'!I222-1</f>
        <v>-0.31285463371945621</v>
      </c>
      <c r="J221" s="40" t="e">
        <f>+'SCC X Ano = Outros'!J256/'SCC X Ano = Outros'!J222-1</f>
        <v>#DIV/0!</v>
      </c>
      <c r="K221" s="40" t="e">
        <f>+'SCC X Ano = Outros'!K256/'SCC X Ano = Outros'!K222-1</f>
        <v>#DIV/0!</v>
      </c>
      <c r="L221" s="40">
        <f>+'SCC X Ano = Outros'!L256/'SCC X Ano = Outros'!L222-1</f>
        <v>-0.80977019215762724</v>
      </c>
    </row>
    <row r="222" spans="1:12" x14ac:dyDescent="0.25">
      <c r="A222" s="25" t="s">
        <v>181</v>
      </c>
      <c r="B222" s="40" t="e">
        <f>+'SCC X Ano = Outros'!B257/'SCC X Ano = Outros'!B223-1</f>
        <v>#DIV/0!</v>
      </c>
      <c r="C222" s="40">
        <f>+'SCC X Ano = Outros'!C257/'SCC X Ano = Outros'!C223-1</f>
        <v>0.33721960146317564</v>
      </c>
      <c r="D222" s="40">
        <f>+'SCC X Ano = Outros'!D257/'SCC X Ano = Outros'!D223-1</f>
        <v>-1</v>
      </c>
      <c r="E222" s="40" t="e">
        <f>+'SCC X Ano = Outros'!E257/'SCC X Ano = Outros'!E223-1</f>
        <v>#DIV/0!</v>
      </c>
      <c r="F222" s="40">
        <f>+'SCC X Ano = Outros'!F257/'SCC X Ano = Outros'!F223-1</f>
        <v>3.0380558038984748</v>
      </c>
      <c r="G222" s="40" t="e">
        <f>+'SCC X Ano = Outros'!G257/'SCC X Ano = Outros'!G223-1</f>
        <v>#DIV/0!</v>
      </c>
      <c r="H222" s="40" t="e">
        <f>+'SCC X Ano = Outros'!H257/'SCC X Ano = Outros'!H223-1</f>
        <v>#DIV/0!</v>
      </c>
      <c r="I222" s="40" t="e">
        <f>+'SCC X Ano = Outros'!I257/'SCC X Ano = Outros'!I223-1</f>
        <v>#DIV/0!</v>
      </c>
      <c r="J222" s="40" t="e">
        <f>+'SCC X Ano = Outros'!J257/'SCC X Ano = Outros'!J223-1</f>
        <v>#DIV/0!</v>
      </c>
      <c r="K222" s="40" t="e">
        <f>+'SCC X Ano = Outros'!K257/'SCC X Ano = Outros'!K223-1</f>
        <v>#DIV/0!</v>
      </c>
      <c r="L222" s="40">
        <f>+'SCC X Ano = Outros'!L257/'SCC X Ano = Outros'!L223-1</f>
        <v>0.70740673490109129</v>
      </c>
    </row>
    <row r="223" spans="1:12" x14ac:dyDescent="0.25">
      <c r="A223" s="25" t="s">
        <v>148</v>
      </c>
      <c r="B223" s="40" t="e">
        <f>+'SCC X Ano = Outros'!B258/'SCC X Ano = Outros'!B224-1</f>
        <v>#DIV/0!</v>
      </c>
      <c r="C223" s="40">
        <f>+'SCC X Ano = Outros'!C258/'SCC X Ano = Outros'!C224-1</f>
        <v>-0.1516918678323993</v>
      </c>
      <c r="D223" s="40">
        <f>+'SCC X Ano = Outros'!D258/'SCC X Ano = Outros'!D224-1</f>
        <v>-8.1626623985199709E-2</v>
      </c>
      <c r="E223" s="40" t="e">
        <f>+'SCC X Ano = Outros'!E258/'SCC X Ano = Outros'!E224-1</f>
        <v>#DIV/0!</v>
      </c>
      <c r="F223" s="40">
        <f>+'SCC X Ano = Outros'!F258/'SCC X Ano = Outros'!F224-1</f>
        <v>-4.9640575748625126E-3</v>
      </c>
      <c r="G223" s="40">
        <f>+'SCC X Ano = Outros'!G258/'SCC X Ano = Outros'!G224-1</f>
        <v>0.74278278831978528</v>
      </c>
      <c r="H223" s="40" t="e">
        <f>+'SCC X Ano = Outros'!H258/'SCC X Ano = Outros'!H224-1</f>
        <v>#DIV/0!</v>
      </c>
      <c r="I223" s="40">
        <f>+'SCC X Ano = Outros'!I258/'SCC X Ano = Outros'!I224-1</f>
        <v>-6.5745982682778537E-2</v>
      </c>
      <c r="J223" s="40">
        <f>+'SCC X Ano = Outros'!J258/'SCC X Ano = Outros'!J224-1</f>
        <v>-1</v>
      </c>
      <c r="K223" s="40" t="e">
        <f>+'SCC X Ano = Outros'!K258/'SCC X Ano = Outros'!K224-1</f>
        <v>#DIV/0!</v>
      </c>
      <c r="L223" s="40">
        <f>+'SCC X Ano = Outros'!L258/'SCC X Ano = Outros'!L224-1</f>
        <v>-0.10266057450538368</v>
      </c>
    </row>
    <row r="224" spans="1:12" x14ac:dyDescent="0.25">
      <c r="A224" s="25" t="s">
        <v>177</v>
      </c>
      <c r="B224" s="40" t="e">
        <f>+'SCC X Ano = Outros'!B259/'SCC X Ano = Outros'!B225-1</f>
        <v>#DIV/0!</v>
      </c>
      <c r="C224" s="40">
        <f>+'SCC X Ano = Outros'!C259/'SCC X Ano = Outros'!C225-1</f>
        <v>-0.21618953760544102</v>
      </c>
      <c r="D224" s="40">
        <f>+'SCC X Ano = Outros'!D259/'SCC X Ano = Outros'!D225-1</f>
        <v>-0.72758625654829778</v>
      </c>
      <c r="E224" s="40" t="e">
        <f>+'SCC X Ano = Outros'!E259/'SCC X Ano = Outros'!E225-1</f>
        <v>#DIV/0!</v>
      </c>
      <c r="F224" s="40">
        <f>+'SCC X Ano = Outros'!F259/'SCC X Ano = Outros'!F225-1</f>
        <v>-0.24795655288912033</v>
      </c>
      <c r="G224" s="40">
        <f>+'SCC X Ano = Outros'!G259/'SCC X Ano = Outros'!G225-1</f>
        <v>-0.9219116637689112</v>
      </c>
      <c r="H224" s="40" t="e">
        <f>+'SCC X Ano = Outros'!H259/'SCC X Ano = Outros'!H225-1</f>
        <v>#DIV/0!</v>
      </c>
      <c r="I224" s="40">
        <f>+'SCC X Ano = Outros'!I259/'SCC X Ano = Outros'!I225-1</f>
        <v>0.34777224287954756</v>
      </c>
      <c r="J224" s="40" t="e">
        <f>+'SCC X Ano = Outros'!J259/'SCC X Ano = Outros'!J225-1</f>
        <v>#DIV/0!</v>
      </c>
      <c r="K224" s="40" t="e">
        <f>+'SCC X Ano = Outros'!K259/'SCC X Ano = Outros'!K225-1</f>
        <v>#DIV/0!</v>
      </c>
      <c r="L224" s="40">
        <f>+'SCC X Ano = Outros'!L259/'SCC X Ano = Outros'!L225-1</f>
        <v>-0.58545497567907145</v>
      </c>
    </row>
    <row r="225" spans="1:12" x14ac:dyDescent="0.25">
      <c r="A225" s="25" t="s">
        <v>159</v>
      </c>
      <c r="B225" s="40" t="e">
        <f>+'SCC X Ano = Outros'!B260/'SCC X Ano = Outros'!B226-1</f>
        <v>#DIV/0!</v>
      </c>
      <c r="C225" s="40">
        <f>+'SCC X Ano = Outros'!C260/'SCC X Ano = Outros'!C226-1</f>
        <v>0.23594809143691964</v>
      </c>
      <c r="D225" s="40">
        <f>+'SCC X Ano = Outros'!D260/'SCC X Ano = Outros'!D226-1</f>
        <v>-0.75493948928626509</v>
      </c>
      <c r="E225" s="40" t="e">
        <f>+'SCC X Ano = Outros'!E260/'SCC X Ano = Outros'!E226-1</f>
        <v>#DIV/0!</v>
      </c>
      <c r="F225" s="40">
        <f>+'SCC X Ano = Outros'!F260/'SCC X Ano = Outros'!F226-1</f>
        <v>2.2561560007537218</v>
      </c>
      <c r="G225" s="40">
        <f>+'SCC X Ano = Outros'!G260/'SCC X Ano = Outros'!G226-1</f>
        <v>-0.92453012875786222</v>
      </c>
      <c r="H225" s="40" t="e">
        <f>+'SCC X Ano = Outros'!H260/'SCC X Ano = Outros'!H226-1</f>
        <v>#DIV/0!</v>
      </c>
      <c r="I225" s="40">
        <f>+'SCC X Ano = Outros'!I260/'SCC X Ano = Outros'!I226-1</f>
        <v>0.25995660260090991</v>
      </c>
      <c r="J225" s="40" t="e">
        <f>+'SCC X Ano = Outros'!J260/'SCC X Ano = Outros'!J226-1</f>
        <v>#DIV/0!</v>
      </c>
      <c r="K225" s="40" t="e">
        <f>+'SCC X Ano = Outros'!K260/'SCC X Ano = Outros'!K226-1</f>
        <v>#DIV/0!</v>
      </c>
      <c r="L225" s="40">
        <f>+'SCC X Ano = Outros'!L260/'SCC X Ano = Outros'!L226-1</f>
        <v>-0.57913041578250324</v>
      </c>
    </row>
    <row r="226" spans="1:12" x14ac:dyDescent="0.25">
      <c r="A226" s="25" t="s">
        <v>191</v>
      </c>
      <c r="B226" s="40" t="e">
        <f>+'SCC X Ano = Outros'!B261/'SCC X Ano = Outros'!B227-1</f>
        <v>#DIV/0!</v>
      </c>
      <c r="C226" s="40">
        <f>+'SCC X Ano = Outros'!C261/'SCC X Ano = Outros'!C227-1</f>
        <v>0.13294075638449088</v>
      </c>
      <c r="D226" s="40">
        <f>+'SCC X Ano = Outros'!D261/'SCC X Ano = Outros'!D227-1</f>
        <v>0.10185185815523079</v>
      </c>
      <c r="E226" s="40" t="e">
        <f>+'SCC X Ano = Outros'!E261/'SCC X Ano = Outros'!E227-1</f>
        <v>#DIV/0!</v>
      </c>
      <c r="F226" s="40">
        <f>+'SCC X Ano = Outros'!F261/'SCC X Ano = Outros'!F227-1</f>
        <v>0.35729652321263483</v>
      </c>
      <c r="G226" s="40">
        <f>+'SCC X Ano = Outros'!G261/'SCC X Ano = Outros'!G227-1</f>
        <v>-0.56008553189435628</v>
      </c>
      <c r="H226" s="40" t="e">
        <f>+'SCC X Ano = Outros'!H261/'SCC X Ano = Outros'!H227-1</f>
        <v>#DIV/0!</v>
      </c>
      <c r="I226" s="40">
        <f>+'SCC X Ano = Outros'!I261/'SCC X Ano = Outros'!I227-1</f>
        <v>0.42760240404547933</v>
      </c>
      <c r="J226" s="40" t="e">
        <f>+'SCC X Ano = Outros'!J261/'SCC X Ano = Outros'!J227-1</f>
        <v>#DIV/0!</v>
      </c>
      <c r="K226" s="40" t="e">
        <f>+'SCC X Ano = Outros'!K261/'SCC X Ano = Outros'!K227-1</f>
        <v>#DIV/0!</v>
      </c>
      <c r="L226" s="40">
        <f>+'SCC X Ano = Outros'!L261/'SCC X Ano = Outros'!L227-1</f>
        <v>0.12257472535514768</v>
      </c>
    </row>
    <row r="227" spans="1:12" x14ac:dyDescent="0.25">
      <c r="A227" s="25" t="s">
        <v>194</v>
      </c>
      <c r="B227" s="40" t="e">
        <f>+'SCC X Ano = Outros'!B262/'SCC X Ano = Outros'!B228-1</f>
        <v>#DIV/0!</v>
      </c>
      <c r="C227" s="40">
        <f>+'SCC X Ano = Outros'!C262/'SCC X Ano = Outros'!C228-1</f>
        <v>-0.12520890906091464</v>
      </c>
      <c r="D227" s="40">
        <f>+'SCC X Ano = Outros'!D262/'SCC X Ano = Outros'!D228-1</f>
        <v>0.24919629936498922</v>
      </c>
      <c r="E227" s="40" t="e">
        <f>+'SCC X Ano = Outros'!E262/'SCC X Ano = Outros'!E228-1</f>
        <v>#DIV/0!</v>
      </c>
      <c r="F227" s="40">
        <f>+'SCC X Ano = Outros'!F262/'SCC X Ano = Outros'!F228-1</f>
        <v>4.601407103620617</v>
      </c>
      <c r="G227" s="40">
        <f>+'SCC X Ano = Outros'!G262/'SCC X Ano = Outros'!G228-1</f>
        <v>0.45148018301446191</v>
      </c>
      <c r="H227" s="40">
        <f>+'SCC X Ano = Outros'!H262/'SCC X Ano = Outros'!H228-1</f>
        <v>-0.72809595371566704</v>
      </c>
      <c r="I227" s="40">
        <f>+'SCC X Ano = Outros'!I262/'SCC X Ano = Outros'!I228-1</f>
        <v>0.22949226679427293</v>
      </c>
      <c r="J227" s="40" t="e">
        <f>+'SCC X Ano = Outros'!J262/'SCC X Ano = Outros'!J228-1</f>
        <v>#DIV/0!</v>
      </c>
      <c r="K227" s="40" t="e">
        <f>+'SCC X Ano = Outros'!K262/'SCC X Ano = Outros'!K228-1</f>
        <v>#DIV/0!</v>
      </c>
      <c r="L227" s="40">
        <f>+'SCC X Ano = Outros'!L262/'SCC X Ano = Outros'!L228-1</f>
        <v>3.0130587683186931</v>
      </c>
    </row>
    <row r="228" spans="1:12" x14ac:dyDescent="0.25">
      <c r="A228" s="25" t="s">
        <v>185</v>
      </c>
      <c r="B228" s="40" t="e">
        <f>+'SCC X Ano = Outros'!B263/'SCC X Ano = Outros'!B229-1</f>
        <v>#DIV/0!</v>
      </c>
      <c r="C228" s="40">
        <f>+'SCC X Ano = Outros'!C263/'SCC X Ano = Outros'!C229-1</f>
        <v>6.3658862283711537E-2</v>
      </c>
      <c r="D228" s="40">
        <f>+'SCC X Ano = Outros'!D263/'SCC X Ano = Outros'!D229-1</f>
        <v>-0.7886115277390422</v>
      </c>
      <c r="E228" s="40" t="e">
        <f>+'SCC X Ano = Outros'!E263/'SCC X Ano = Outros'!E229-1</f>
        <v>#DIV/0!</v>
      </c>
      <c r="F228" s="40">
        <f>+'SCC X Ano = Outros'!F263/'SCC X Ano = Outros'!F229-1</f>
        <v>-0.71229534408137551</v>
      </c>
      <c r="G228" s="40">
        <f>+'SCC X Ano = Outros'!G263/'SCC X Ano = Outros'!G229-1</f>
        <v>3.9380348754417271</v>
      </c>
      <c r="H228" s="40" t="e">
        <f>+'SCC X Ano = Outros'!H263/'SCC X Ano = Outros'!H229-1</f>
        <v>#DIV/0!</v>
      </c>
      <c r="I228" s="40">
        <f>+'SCC X Ano = Outros'!I263/'SCC X Ano = Outros'!I229-1</f>
        <v>-0.16042236808892818</v>
      </c>
      <c r="J228" s="40" t="e">
        <f>+'SCC X Ano = Outros'!J263/'SCC X Ano = Outros'!J229-1</f>
        <v>#DIV/0!</v>
      </c>
      <c r="K228" s="40" t="e">
        <f>+'SCC X Ano = Outros'!K263/'SCC X Ano = Outros'!K229-1</f>
        <v>#DIV/0!</v>
      </c>
      <c r="L228" s="40">
        <f>+'SCC X Ano = Outros'!L263/'SCC X Ano = Outros'!L229-1</f>
        <v>-0.64862678614792246</v>
      </c>
    </row>
    <row r="229" spans="1:12" x14ac:dyDescent="0.25">
      <c r="A229" s="25" t="s">
        <v>200</v>
      </c>
      <c r="B229" s="40" t="e">
        <f>+'SCC X Ano = Outros'!B264/'SCC X Ano = Outros'!B230-1</f>
        <v>#DIV/0!</v>
      </c>
      <c r="C229" s="40">
        <f>+'SCC X Ano = Outros'!C264/'SCC X Ano = Outros'!C230-1</f>
        <v>-0.46039280940881533</v>
      </c>
      <c r="D229" s="40">
        <f>+'SCC X Ano = Outros'!D264/'SCC X Ano = Outros'!D230-1</f>
        <v>-0.12582453116061909</v>
      </c>
      <c r="E229" s="40" t="e">
        <f>+'SCC X Ano = Outros'!E264/'SCC X Ano = Outros'!E230-1</f>
        <v>#DIV/0!</v>
      </c>
      <c r="F229" s="40">
        <f>+'SCC X Ano = Outros'!F264/'SCC X Ano = Outros'!F230-1</f>
        <v>-0.42437917902426314</v>
      </c>
      <c r="G229" s="40">
        <f>+'SCC X Ano = Outros'!G264/'SCC X Ano = Outros'!G230-1</f>
        <v>-0.71867497724425666</v>
      </c>
      <c r="H229" s="40" t="e">
        <f>+'SCC X Ano = Outros'!H264/'SCC X Ano = Outros'!H230-1</f>
        <v>#DIV/0!</v>
      </c>
      <c r="I229" s="40">
        <f>+'SCC X Ano = Outros'!I264/'SCC X Ano = Outros'!I230-1</f>
        <v>-0.21455712870908983</v>
      </c>
      <c r="J229" s="40" t="e">
        <f>+'SCC X Ano = Outros'!J264/'SCC X Ano = Outros'!J230-1</f>
        <v>#DIV/0!</v>
      </c>
      <c r="K229" s="40" t="e">
        <f>+'SCC X Ano = Outros'!K264/'SCC X Ano = Outros'!K230-1</f>
        <v>#DIV/0!</v>
      </c>
      <c r="L229" s="40">
        <f>+'SCC X Ano = Outros'!L264/'SCC X Ano = Outros'!L230-1</f>
        <v>-0.25156657416993189</v>
      </c>
    </row>
    <row r="230" spans="1:12" x14ac:dyDescent="0.25">
      <c r="A230" s="25" t="s">
        <v>198</v>
      </c>
      <c r="B230" s="40" t="e">
        <f>+'SCC X Ano = Outros'!B265/'SCC X Ano = Outros'!B231-1</f>
        <v>#DIV/0!</v>
      </c>
      <c r="C230" s="40">
        <f>+'SCC X Ano = Outros'!C265/'SCC X Ano = Outros'!C231-1</f>
        <v>0.75711470192166153</v>
      </c>
      <c r="D230" s="40">
        <f>+'SCC X Ano = Outros'!D265/'SCC X Ano = Outros'!D231-1</f>
        <v>-0.4670708188846826</v>
      </c>
      <c r="E230" s="40" t="e">
        <f>+'SCC X Ano = Outros'!E265/'SCC X Ano = Outros'!E231-1</f>
        <v>#DIV/0!</v>
      </c>
      <c r="F230" s="40">
        <f>+'SCC X Ano = Outros'!F265/'SCC X Ano = Outros'!F231-1</f>
        <v>0.23416807630716585</v>
      </c>
      <c r="G230" s="40">
        <f>+'SCC X Ano = Outros'!G265/'SCC X Ano = Outros'!G231-1</f>
        <v>0.5562328766327449</v>
      </c>
      <c r="H230" s="40" t="e">
        <f>+'SCC X Ano = Outros'!H265/'SCC X Ano = Outros'!H231-1</f>
        <v>#DIV/0!</v>
      </c>
      <c r="I230" s="40">
        <f>+'SCC X Ano = Outros'!I265/'SCC X Ano = Outros'!I231-1</f>
        <v>0.4096557102549494</v>
      </c>
      <c r="J230" s="40">
        <f>+'SCC X Ano = Outros'!J265/'SCC X Ano = Outros'!J231-1</f>
        <v>0.15245983861834489</v>
      </c>
      <c r="K230" s="40" t="e">
        <f>+'SCC X Ano = Outros'!K265/'SCC X Ano = Outros'!K231-1</f>
        <v>#DIV/0!</v>
      </c>
      <c r="L230" s="40">
        <f>+'SCC X Ano = Outros'!L265/'SCC X Ano = Outros'!L231-1</f>
        <v>-1.972548381890038E-2</v>
      </c>
    </row>
    <row r="231" spans="1:12" x14ac:dyDescent="0.25">
      <c r="A231" s="25" t="s">
        <v>173</v>
      </c>
      <c r="B231" s="40" t="e">
        <f>+'SCC X Ano = Outros'!B266/'SCC X Ano = Outros'!B232-1</f>
        <v>#DIV/0!</v>
      </c>
      <c r="C231" s="40">
        <f>+'SCC X Ano = Outros'!C266/'SCC X Ano = Outros'!C232-1</f>
        <v>0.19025193618499703</v>
      </c>
      <c r="D231" s="40">
        <f>+'SCC X Ano = Outros'!D266/'SCC X Ano = Outros'!D232-1</f>
        <v>-0.71111452056781332</v>
      </c>
      <c r="E231" s="40" t="e">
        <f>+'SCC X Ano = Outros'!E266/'SCC X Ano = Outros'!E232-1</f>
        <v>#DIV/0!</v>
      </c>
      <c r="F231" s="40">
        <f>+'SCC X Ano = Outros'!F266/'SCC X Ano = Outros'!F232-1</f>
        <v>0.50512504220565813</v>
      </c>
      <c r="G231" s="40">
        <f>+'SCC X Ano = Outros'!G266/'SCC X Ano = Outros'!G232-1</f>
        <v>3.414753006667536</v>
      </c>
      <c r="H231" s="40" t="e">
        <f>+'SCC X Ano = Outros'!H266/'SCC X Ano = Outros'!H232-1</f>
        <v>#DIV/0!</v>
      </c>
      <c r="I231" s="40">
        <f>+'SCC X Ano = Outros'!I266/'SCC X Ano = Outros'!I232-1</f>
        <v>2.6444105781879412</v>
      </c>
      <c r="J231" s="40" t="e">
        <f>+'SCC X Ano = Outros'!J266/'SCC X Ano = Outros'!J232-1</f>
        <v>#DIV/0!</v>
      </c>
      <c r="K231" s="40" t="e">
        <f>+'SCC X Ano = Outros'!K266/'SCC X Ano = Outros'!K232-1</f>
        <v>#DIV/0!</v>
      </c>
      <c r="L231" s="40">
        <f>+'SCC X Ano = Outros'!L266/'SCC X Ano = Outros'!L232-1</f>
        <v>-0.12068538522578154</v>
      </c>
    </row>
    <row r="232" spans="1:12" x14ac:dyDescent="0.25">
      <c r="A232" s="25" t="s">
        <v>169</v>
      </c>
      <c r="B232" s="40" t="e">
        <f>+'SCC X Ano = Outros'!B267/'SCC X Ano = Outros'!B233-1</f>
        <v>#DIV/0!</v>
      </c>
      <c r="C232" s="40">
        <f>+'SCC X Ano = Outros'!C267/'SCC X Ano = Outros'!C233-1</f>
        <v>-0.69473233869021289</v>
      </c>
      <c r="D232" s="40">
        <f>+'SCC X Ano = Outros'!D267/'SCC X Ano = Outros'!D233-1</f>
        <v>-0.51722735282613819</v>
      </c>
      <c r="E232" s="40" t="e">
        <f>+'SCC X Ano = Outros'!E267/'SCC X Ano = Outros'!E233-1</f>
        <v>#DIV/0!</v>
      </c>
      <c r="F232" s="40">
        <f>+'SCC X Ano = Outros'!F267/'SCC X Ano = Outros'!F233-1</f>
        <v>-4.2910049035305042E-2</v>
      </c>
      <c r="G232" s="40">
        <f>+'SCC X Ano = Outros'!G267/'SCC X Ano = Outros'!G233-1</f>
        <v>-0.8110364996805095</v>
      </c>
      <c r="H232" s="40" t="e">
        <f>+'SCC X Ano = Outros'!H267/'SCC X Ano = Outros'!H233-1</f>
        <v>#DIV/0!</v>
      </c>
      <c r="I232" s="40">
        <f>+'SCC X Ano = Outros'!I267/'SCC X Ano = Outros'!I233-1</f>
        <v>0.39802414392675378</v>
      </c>
      <c r="J232" s="40" t="e">
        <f>+'SCC X Ano = Outros'!J267/'SCC X Ano = Outros'!J233-1</f>
        <v>#DIV/0!</v>
      </c>
      <c r="K232" s="40" t="e">
        <f>+'SCC X Ano = Outros'!K267/'SCC X Ano = Outros'!K233-1</f>
        <v>#DIV/0!</v>
      </c>
      <c r="L232" s="40">
        <f>+'SCC X Ano = Outros'!L267/'SCC X Ano = Outros'!L233-1</f>
        <v>-0.39376412358368418</v>
      </c>
    </row>
    <row r="233" spans="1:12" x14ac:dyDescent="0.25">
      <c r="A233" s="25" t="s">
        <v>163</v>
      </c>
      <c r="B233" s="40" t="e">
        <f>+'SCC X Ano = Outros'!B268/'SCC X Ano = Outros'!B234-1</f>
        <v>#DIV/0!</v>
      </c>
      <c r="C233" s="40">
        <f>+'SCC X Ano = Outros'!C268/'SCC X Ano = Outros'!C234-1</f>
        <v>-0.11840994420926398</v>
      </c>
      <c r="D233" s="40">
        <f>+'SCC X Ano = Outros'!D268/'SCC X Ano = Outros'!D234-1</f>
        <v>2.4841621749880107</v>
      </c>
      <c r="E233" s="40" t="e">
        <f>+'SCC X Ano = Outros'!E268/'SCC X Ano = Outros'!E234-1</f>
        <v>#DIV/0!</v>
      </c>
      <c r="F233" s="40">
        <f>+'SCC X Ano = Outros'!F268/'SCC X Ano = Outros'!F234-1</f>
        <v>-0.27676453453722571</v>
      </c>
      <c r="G233" s="40">
        <f>+'SCC X Ano = Outros'!G268/'SCC X Ano = Outros'!G234-1</f>
        <v>-0.27250739367033672</v>
      </c>
      <c r="H233" s="40" t="e">
        <f>+'SCC X Ano = Outros'!H268/'SCC X Ano = Outros'!H234-1</f>
        <v>#DIV/0!</v>
      </c>
      <c r="I233" s="40">
        <f>+'SCC X Ano = Outros'!I268/'SCC X Ano = Outros'!I234-1</f>
        <v>-0.35944035397414409</v>
      </c>
      <c r="J233" s="40" t="e">
        <f>+'SCC X Ano = Outros'!J268/'SCC X Ano = Outros'!J234-1</f>
        <v>#DIV/0!</v>
      </c>
      <c r="K233" s="40" t="e">
        <f>+'SCC X Ano = Outros'!K268/'SCC X Ano = Outros'!K234-1</f>
        <v>#DIV/0!</v>
      </c>
      <c r="L233" s="40">
        <f>+'SCC X Ano = Outros'!L268/'SCC X Ano = Outros'!L234-1</f>
        <v>0.1995812162709707</v>
      </c>
    </row>
    <row r="234" spans="1:12" x14ac:dyDescent="0.25">
      <c r="A234" s="25" t="s">
        <v>155</v>
      </c>
      <c r="B234" s="40" t="e">
        <f>+'SCC X Ano = Outros'!B269/'SCC X Ano = Outros'!B235-1</f>
        <v>#DIV/0!</v>
      </c>
      <c r="C234" s="40">
        <f>+'SCC X Ano = Outros'!C269/'SCC X Ano = Outros'!C235-1</f>
        <v>-0.48852494126823853</v>
      </c>
      <c r="D234" s="40">
        <f>+'SCC X Ano = Outros'!D269/'SCC X Ano = Outros'!D235-1</f>
        <v>12.947479257168768</v>
      </c>
      <c r="E234" s="40" t="e">
        <f>+'SCC X Ano = Outros'!E269/'SCC X Ano = Outros'!E235-1</f>
        <v>#DIV/0!</v>
      </c>
      <c r="F234" s="40">
        <f>+'SCC X Ano = Outros'!F269/'SCC X Ano = Outros'!F235-1</f>
        <v>-0.29453380755183767</v>
      </c>
      <c r="G234" s="40">
        <f>+'SCC X Ano = Outros'!G269/'SCC X Ano = Outros'!G235-1</f>
        <v>-1</v>
      </c>
      <c r="H234" s="40" t="e">
        <f>+'SCC X Ano = Outros'!H269/'SCC X Ano = Outros'!H235-1</f>
        <v>#DIV/0!</v>
      </c>
      <c r="I234" s="40">
        <f>+'SCC X Ano = Outros'!I269/'SCC X Ano = Outros'!I235-1</f>
        <v>1.6044990443745459</v>
      </c>
      <c r="J234" s="40" t="e">
        <f>+'SCC X Ano = Outros'!J269/'SCC X Ano = Outros'!J235-1</f>
        <v>#DIV/0!</v>
      </c>
      <c r="K234" s="40" t="e">
        <f>+'SCC X Ano = Outros'!K269/'SCC X Ano = Outros'!K235-1</f>
        <v>#DIV/0!</v>
      </c>
      <c r="L234" s="40">
        <f>+'SCC X Ano = Outros'!L269/'SCC X Ano = Outros'!L235-1</f>
        <v>0.91140121208706004</v>
      </c>
    </row>
    <row r="235" spans="1:12" x14ac:dyDescent="0.25">
      <c r="A235" s="1" t="s">
        <v>223</v>
      </c>
      <c r="B235" s="40" t="e">
        <f>+'SCC X Ano = Outros'!B270/'SCC X Ano = Outros'!B236-1</f>
        <v>#DIV/0!</v>
      </c>
      <c r="C235" s="40">
        <f>+'SCC X Ano = Outros'!C270/'SCC X Ano = Outros'!C236-1</f>
        <v>-8.6486809375080909E-2</v>
      </c>
      <c r="D235" s="40">
        <f>+'SCC X Ano = Outros'!D270/'SCC X Ano = Outros'!D236-1</f>
        <v>-0.14250037010383032</v>
      </c>
      <c r="E235" s="40" t="e">
        <f>+'SCC X Ano = Outros'!E270/'SCC X Ano = Outros'!E236-1</f>
        <v>#DIV/0!</v>
      </c>
      <c r="F235" s="40">
        <f>+'SCC X Ano = Outros'!F270/'SCC X Ano = Outros'!F236-1</f>
        <v>1.7807500742714777</v>
      </c>
      <c r="G235" s="40">
        <f>+'SCC X Ano = Outros'!G270/'SCC X Ano = Outros'!G236-1</f>
        <v>-0.19355164573358685</v>
      </c>
      <c r="H235" s="40">
        <f>+'SCC X Ano = Outros'!H270/'SCC X Ano = Outros'!H236-1</f>
        <v>3.3952251962689877</v>
      </c>
      <c r="I235" s="40">
        <f>+'SCC X Ano = Outros'!I270/'SCC X Ano = Outros'!I236-1</f>
        <v>0.13225123665315763</v>
      </c>
      <c r="J235" s="40">
        <f>+'SCC X Ano = Outros'!J270/'SCC X Ano = Outros'!J236-1</f>
        <v>0.42890091113165596</v>
      </c>
      <c r="K235" s="40" t="e">
        <f>+'SCC X Ano = Outros'!K270/'SCC X Ano = Outros'!K236-1</f>
        <v>#DIV/0!</v>
      </c>
      <c r="L235" s="40">
        <f>+'SCC X Ano = Outros'!L270/'SCC X Ano = Outros'!L236-1</f>
        <v>0.44029874084194054</v>
      </c>
    </row>
    <row r="240" spans="1:12" x14ac:dyDescent="0.25">
      <c r="A240" s="2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25"/>
      <c r="B241" s="25" t="s">
        <v>224</v>
      </c>
      <c r="C241" s="25" t="s">
        <v>228</v>
      </c>
      <c r="D241" s="25" t="s">
        <v>15</v>
      </c>
      <c r="E241" s="25" t="s">
        <v>229</v>
      </c>
      <c r="F241" s="25" t="s">
        <v>226</v>
      </c>
      <c r="G241" s="25" t="s">
        <v>227</v>
      </c>
      <c r="H241" s="25" t="s">
        <v>131</v>
      </c>
      <c r="I241" s="25" t="s">
        <v>130</v>
      </c>
      <c r="J241" s="25" t="s">
        <v>129</v>
      </c>
      <c r="K241" s="25" t="s">
        <v>230</v>
      </c>
      <c r="L241" s="25" t="s">
        <v>404</v>
      </c>
    </row>
    <row r="242" spans="1:12" x14ac:dyDescent="0.25">
      <c r="A242" s="25" t="s">
        <v>132</v>
      </c>
      <c r="B242" s="40" t="e">
        <f>+'SCC X Ano = Outros'!B277/'SCC X Ano = Outros'!B243-1</f>
        <v>#DIV/0!</v>
      </c>
      <c r="C242" s="40">
        <f>+'SCC X Ano = Outros'!C277/'SCC X Ano = Outros'!C243-1</f>
        <v>-0.8793120390205128</v>
      </c>
      <c r="D242" s="40">
        <f>+'SCC X Ano = Outros'!D277/'SCC X Ano = Outros'!D243-1</f>
        <v>-0.78209914442107331</v>
      </c>
      <c r="E242" s="40" t="e">
        <f>+'SCC X Ano = Outros'!E277/'SCC X Ano = Outros'!E243-1</f>
        <v>#DIV/0!</v>
      </c>
      <c r="F242" s="40">
        <f>+'SCC X Ano = Outros'!F277/'SCC X Ano = Outros'!F243-1</f>
        <v>-0.39880700120548862</v>
      </c>
      <c r="G242" s="40" t="e">
        <f>+'SCC X Ano = Outros'!G277/'SCC X Ano = Outros'!G243-1</f>
        <v>#DIV/0!</v>
      </c>
      <c r="H242" s="40" t="e">
        <f>+'SCC X Ano = Outros'!H277/'SCC X Ano = Outros'!H243-1</f>
        <v>#DIV/0!</v>
      </c>
      <c r="I242" s="40">
        <f>+'SCC X Ano = Outros'!I277/'SCC X Ano = Outros'!I243-1</f>
        <v>-0.72787684434281963</v>
      </c>
      <c r="J242" s="40" t="e">
        <f>+'SCC X Ano = Outros'!J277/'SCC X Ano = Outros'!J243-1</f>
        <v>#DIV/0!</v>
      </c>
      <c r="K242" s="40" t="e">
        <f>+'SCC X Ano = Outros'!K277/'SCC X Ano = Outros'!K243-1</f>
        <v>#DIV/0!</v>
      </c>
      <c r="L242" s="40">
        <f>+'SCC X Ano = Outros'!L277/'SCC X Ano = Outros'!L243-1</f>
        <v>-0.59150667470608753</v>
      </c>
    </row>
    <row r="243" spans="1:12" x14ac:dyDescent="0.25">
      <c r="A243" s="25" t="s">
        <v>134</v>
      </c>
      <c r="B243" s="40" t="e">
        <f>+'SCC X Ano = Outros'!B278/'SCC X Ano = Outros'!B244-1</f>
        <v>#DIV/0!</v>
      </c>
      <c r="C243" s="40" t="e">
        <f>+'SCC X Ano = Outros'!C278/'SCC X Ano = Outros'!C244-1</f>
        <v>#DIV/0!</v>
      </c>
      <c r="D243" s="40" t="e">
        <f>+'SCC X Ano = Outros'!D278/'SCC X Ano = Outros'!D244-1</f>
        <v>#DIV/0!</v>
      </c>
      <c r="E243" s="40" t="e">
        <f>+'SCC X Ano = Outros'!E278/'SCC X Ano = Outros'!E244-1</f>
        <v>#DIV/0!</v>
      </c>
      <c r="F243" s="40">
        <f>+'SCC X Ano = Outros'!F278/'SCC X Ano = Outros'!F244-1</f>
        <v>2.8617583920967644</v>
      </c>
      <c r="G243" s="40" t="e">
        <f>+'SCC X Ano = Outros'!G278/'SCC X Ano = Outros'!G244-1</f>
        <v>#DIV/0!</v>
      </c>
      <c r="H243" s="40" t="e">
        <f>+'SCC X Ano = Outros'!H278/'SCC X Ano = Outros'!H244-1</f>
        <v>#DIV/0!</v>
      </c>
      <c r="I243" s="40" t="e">
        <f>+'SCC X Ano = Outros'!I278/'SCC X Ano = Outros'!I244-1</f>
        <v>#DIV/0!</v>
      </c>
      <c r="J243" s="40" t="e">
        <f>+'SCC X Ano = Outros'!J278/'SCC X Ano = Outros'!J244-1</f>
        <v>#DIV/0!</v>
      </c>
      <c r="K243" s="40" t="e">
        <f>+'SCC X Ano = Outros'!K278/'SCC X Ano = Outros'!K244-1</f>
        <v>#DIV/0!</v>
      </c>
      <c r="L243" s="40">
        <f>+'SCC X Ano = Outros'!L278/'SCC X Ano = Outros'!L244-1</f>
        <v>4.0079005738015203</v>
      </c>
    </row>
    <row r="244" spans="1:12" x14ac:dyDescent="0.25">
      <c r="A244" s="25" t="s">
        <v>139</v>
      </c>
      <c r="B244" s="40" t="e">
        <f>+'SCC X Ano = Outros'!B279/'SCC X Ano = Outros'!B245-1</f>
        <v>#DIV/0!</v>
      </c>
      <c r="C244" s="40">
        <f>+'SCC X Ano = Outros'!C279/'SCC X Ano = Outros'!C245-1</f>
        <v>-0.32000193657938869</v>
      </c>
      <c r="D244" s="40">
        <f>+'SCC X Ano = Outros'!D279/'SCC X Ano = Outros'!D245-1</f>
        <v>4.0103569105218728E-2</v>
      </c>
      <c r="E244" s="40" t="e">
        <f>+'SCC X Ano = Outros'!E279/'SCC X Ano = Outros'!E245-1</f>
        <v>#DIV/0!</v>
      </c>
      <c r="F244" s="40">
        <f>+'SCC X Ano = Outros'!F279/'SCC X Ano = Outros'!F245-1</f>
        <v>-0.84466308925992339</v>
      </c>
      <c r="G244" s="40" t="e">
        <f>+'SCC X Ano = Outros'!G279/'SCC X Ano = Outros'!G245-1</f>
        <v>#DIV/0!</v>
      </c>
      <c r="H244" s="40" t="e">
        <f>+'SCC X Ano = Outros'!H279/'SCC X Ano = Outros'!H245-1</f>
        <v>#DIV/0!</v>
      </c>
      <c r="I244" s="40">
        <f>+'SCC X Ano = Outros'!I279/'SCC X Ano = Outros'!I245-1</f>
        <v>-0.88979614977756605</v>
      </c>
      <c r="J244" s="40" t="e">
        <f>+'SCC X Ano = Outros'!J279/'SCC X Ano = Outros'!J245-1</f>
        <v>#DIV/0!</v>
      </c>
      <c r="K244" s="40" t="e">
        <f>+'SCC X Ano = Outros'!K279/'SCC X Ano = Outros'!K245-1</f>
        <v>#DIV/0!</v>
      </c>
      <c r="L244" s="40">
        <f>+'SCC X Ano = Outros'!L279/'SCC X Ano = Outros'!L245-1</f>
        <v>-0.53142506490377539</v>
      </c>
    </row>
    <row r="245" spans="1:12" x14ac:dyDescent="0.25">
      <c r="A245" s="25" t="s">
        <v>143</v>
      </c>
      <c r="B245" s="40" t="e">
        <f>+'SCC X Ano = Outros'!B280/'SCC X Ano = Outros'!B246-1</f>
        <v>#DIV/0!</v>
      </c>
      <c r="C245" s="40">
        <f>+'SCC X Ano = Outros'!C280/'SCC X Ano = Outros'!C246-1</f>
        <v>2.2110216514006042</v>
      </c>
      <c r="D245" s="40" t="e">
        <f>+'SCC X Ano = Outros'!D280/'SCC X Ano = Outros'!D246-1</f>
        <v>#DIV/0!</v>
      </c>
      <c r="E245" s="40" t="e">
        <f>+'SCC X Ano = Outros'!E280/'SCC X Ano = Outros'!E246-1</f>
        <v>#DIV/0!</v>
      </c>
      <c r="F245" s="40">
        <f>+'SCC X Ano = Outros'!F280/'SCC X Ano = Outros'!F246-1</f>
        <v>-1</v>
      </c>
      <c r="G245" s="40" t="e">
        <f>+'SCC X Ano = Outros'!G280/'SCC X Ano = Outros'!G246-1</f>
        <v>#DIV/0!</v>
      </c>
      <c r="H245" s="40" t="e">
        <f>+'SCC X Ano = Outros'!H280/'SCC X Ano = Outros'!H246-1</f>
        <v>#DIV/0!</v>
      </c>
      <c r="I245" s="40">
        <f>+'SCC X Ano = Outros'!I280/'SCC X Ano = Outros'!I246-1</f>
        <v>-0.91417587009872803</v>
      </c>
      <c r="J245" s="40" t="e">
        <f>+'SCC X Ano = Outros'!J280/'SCC X Ano = Outros'!J246-1</f>
        <v>#DIV/0!</v>
      </c>
      <c r="K245" s="40" t="e">
        <f>+'SCC X Ano = Outros'!K280/'SCC X Ano = Outros'!K246-1</f>
        <v>#DIV/0!</v>
      </c>
      <c r="L245" s="40">
        <f>+'SCC X Ano = Outros'!L280/'SCC X Ano = Outros'!L246-1</f>
        <v>-0.64388853388127409</v>
      </c>
    </row>
    <row r="246" spans="1:12" x14ac:dyDescent="0.25">
      <c r="A246" s="25" t="s">
        <v>146</v>
      </c>
      <c r="B246" s="40" t="e">
        <f>+'SCC X Ano = Outros'!B281/'SCC X Ano = Outros'!B247-1</f>
        <v>#DIV/0!</v>
      </c>
      <c r="C246" s="40">
        <f>+'SCC X Ano = Outros'!C281/'SCC X Ano = Outros'!C247-1</f>
        <v>-0.54912054415162603</v>
      </c>
      <c r="D246" s="40">
        <f>+'SCC X Ano = Outros'!D281/'SCC X Ano = Outros'!D247-1</f>
        <v>96.607570038388218</v>
      </c>
      <c r="E246" s="40" t="e">
        <f>+'SCC X Ano = Outros'!E281/'SCC X Ano = Outros'!E247-1</f>
        <v>#DIV/0!</v>
      </c>
      <c r="F246" s="40">
        <f>+'SCC X Ano = Outros'!F281/'SCC X Ano = Outros'!F247-1</f>
        <v>-0.19315696624358514</v>
      </c>
      <c r="G246" s="40" t="e">
        <f>+'SCC X Ano = Outros'!G281/'SCC X Ano = Outros'!G247-1</f>
        <v>#DIV/0!</v>
      </c>
      <c r="H246" s="40" t="e">
        <f>+'SCC X Ano = Outros'!H281/'SCC X Ano = Outros'!H247-1</f>
        <v>#DIV/0!</v>
      </c>
      <c r="I246" s="40">
        <f>+'SCC X Ano = Outros'!I281/'SCC X Ano = Outros'!I247-1</f>
        <v>0.34890186725668881</v>
      </c>
      <c r="J246" s="40" t="e">
        <f>+'SCC X Ano = Outros'!J281/'SCC X Ano = Outros'!J247-1</f>
        <v>#DIV/0!</v>
      </c>
      <c r="K246" s="40" t="e">
        <f>+'SCC X Ano = Outros'!K281/'SCC X Ano = Outros'!K247-1</f>
        <v>#DIV/0!</v>
      </c>
      <c r="L246" s="40">
        <f>+'SCC X Ano = Outros'!L281/'SCC X Ano = Outros'!L247-1</f>
        <v>14.314619353911114</v>
      </c>
    </row>
    <row r="247" spans="1:12" x14ac:dyDescent="0.25">
      <c r="A247" s="25" t="s">
        <v>141</v>
      </c>
      <c r="B247" s="40" t="e">
        <f>+'SCC X Ano = Outros'!B282/'SCC X Ano = Outros'!B248-1</f>
        <v>#DIV/0!</v>
      </c>
      <c r="C247" s="40" t="e">
        <f>+'SCC X Ano = Outros'!C282/'SCC X Ano = Outros'!C248-1</f>
        <v>#DIV/0!</v>
      </c>
      <c r="D247" s="40" t="e">
        <f>+'SCC X Ano = Outros'!D282/'SCC X Ano = Outros'!D248-1</f>
        <v>#DIV/0!</v>
      </c>
      <c r="E247" s="40" t="e">
        <f>+'SCC X Ano = Outros'!E282/'SCC X Ano = Outros'!E248-1</f>
        <v>#DIV/0!</v>
      </c>
      <c r="F247" s="40" t="e">
        <f>+'SCC X Ano = Outros'!F282/'SCC X Ano = Outros'!F248-1</f>
        <v>#DIV/0!</v>
      </c>
      <c r="G247" s="40" t="e">
        <f>+'SCC X Ano = Outros'!G282/'SCC X Ano = Outros'!G248-1</f>
        <v>#DIV/0!</v>
      </c>
      <c r="H247" s="40" t="e">
        <f>+'SCC X Ano = Outros'!H282/'SCC X Ano = Outros'!H248-1</f>
        <v>#DIV/0!</v>
      </c>
      <c r="I247" s="40" t="e">
        <f>+'SCC X Ano = Outros'!I282/'SCC X Ano = Outros'!I248-1</f>
        <v>#DIV/0!</v>
      </c>
      <c r="J247" s="40" t="e">
        <f>+'SCC X Ano = Outros'!J282/'SCC X Ano = Outros'!J248-1</f>
        <v>#DIV/0!</v>
      </c>
      <c r="K247" s="40" t="e">
        <f>+'SCC X Ano = Outros'!K282/'SCC X Ano = Outros'!K248-1</f>
        <v>#DIV/0!</v>
      </c>
      <c r="L247" s="40" t="e">
        <f>+'SCC X Ano = Outros'!L282/'SCC X Ano = Outros'!L248-1</f>
        <v>#DIV/0!</v>
      </c>
    </row>
    <row r="248" spans="1:12" x14ac:dyDescent="0.25">
      <c r="A248" s="25" t="s">
        <v>153</v>
      </c>
      <c r="B248" s="40" t="e">
        <f>+'SCC X Ano = Outros'!B283/'SCC X Ano = Outros'!B249-1</f>
        <v>#DIV/0!</v>
      </c>
      <c r="C248" s="40" t="e">
        <f>+'SCC X Ano = Outros'!C283/'SCC X Ano = Outros'!C249-1</f>
        <v>#DIV/0!</v>
      </c>
      <c r="D248" s="40">
        <f>+'SCC X Ano = Outros'!D283/'SCC X Ano = Outros'!D249-1</f>
        <v>-1</v>
      </c>
      <c r="E248" s="40" t="e">
        <f>+'SCC X Ano = Outros'!E283/'SCC X Ano = Outros'!E249-1</f>
        <v>#DIV/0!</v>
      </c>
      <c r="F248" s="40">
        <f>+'SCC X Ano = Outros'!F283/'SCC X Ano = Outros'!F249-1</f>
        <v>-0.76304834941074384</v>
      </c>
      <c r="G248" s="40" t="e">
        <f>+'SCC X Ano = Outros'!G283/'SCC X Ano = Outros'!G249-1</f>
        <v>#DIV/0!</v>
      </c>
      <c r="H248" s="40" t="e">
        <f>+'SCC X Ano = Outros'!H283/'SCC X Ano = Outros'!H249-1</f>
        <v>#DIV/0!</v>
      </c>
      <c r="I248" s="40">
        <f>+'SCC X Ano = Outros'!I283/'SCC X Ano = Outros'!I249-1</f>
        <v>0.15155024483385704</v>
      </c>
      <c r="J248" s="40">
        <f>+'SCC X Ano = Outros'!J283/'SCC X Ano = Outros'!J249-1</f>
        <v>-1</v>
      </c>
      <c r="K248" s="40" t="e">
        <f>+'SCC X Ano = Outros'!K283/'SCC X Ano = Outros'!K249-1</f>
        <v>#DIV/0!</v>
      </c>
      <c r="L248" s="40">
        <f>+'SCC X Ano = Outros'!L283/'SCC X Ano = Outros'!L249-1</f>
        <v>-0.52708759688873663</v>
      </c>
    </row>
    <row r="249" spans="1:12" x14ac:dyDescent="0.25">
      <c r="A249" s="25" t="s">
        <v>157</v>
      </c>
      <c r="B249" s="40" t="e">
        <f>+'SCC X Ano = Outros'!B284/'SCC X Ano = Outros'!B250-1</f>
        <v>#DIV/0!</v>
      </c>
      <c r="C249" s="40">
        <f>+'SCC X Ano = Outros'!C284/'SCC X Ano = Outros'!C250-1</f>
        <v>0.25471866840006174</v>
      </c>
      <c r="D249" s="40">
        <f>+'SCC X Ano = Outros'!D284/'SCC X Ano = Outros'!D250-1</f>
        <v>-0.18034168695421893</v>
      </c>
      <c r="E249" s="40" t="e">
        <f>+'SCC X Ano = Outros'!E284/'SCC X Ano = Outros'!E250-1</f>
        <v>#DIV/0!</v>
      </c>
      <c r="F249" s="40">
        <f>+'SCC X Ano = Outros'!F284/'SCC X Ano = Outros'!F250-1</f>
        <v>-0.47868898395277315</v>
      </c>
      <c r="G249" s="40" t="e">
        <f>+'SCC X Ano = Outros'!G284/'SCC X Ano = Outros'!G250-1</f>
        <v>#DIV/0!</v>
      </c>
      <c r="H249" s="40" t="e">
        <f>+'SCC X Ano = Outros'!H284/'SCC X Ano = Outros'!H250-1</f>
        <v>#DIV/0!</v>
      </c>
      <c r="I249" s="40">
        <f>+'SCC X Ano = Outros'!I284/'SCC X Ano = Outros'!I250-1</f>
        <v>-0.35591323149762333</v>
      </c>
      <c r="J249" s="40" t="e">
        <f>+'SCC X Ano = Outros'!J284/'SCC X Ano = Outros'!J250-1</f>
        <v>#DIV/0!</v>
      </c>
      <c r="K249" s="40" t="e">
        <f>+'SCC X Ano = Outros'!K284/'SCC X Ano = Outros'!K250-1</f>
        <v>#DIV/0!</v>
      </c>
      <c r="L249" s="40">
        <f>+'SCC X Ano = Outros'!L284/'SCC X Ano = Outros'!L250-1</f>
        <v>-0.32444029634702998</v>
      </c>
    </row>
    <row r="250" spans="1:12" x14ac:dyDescent="0.25">
      <c r="A250" s="25" t="s">
        <v>161</v>
      </c>
      <c r="B250" s="40" t="e">
        <f>+'SCC X Ano = Outros'!B285/'SCC X Ano = Outros'!B251-1</f>
        <v>#DIV/0!</v>
      </c>
      <c r="C250" s="40">
        <f>+'SCC X Ano = Outros'!C285/'SCC X Ano = Outros'!C251-1</f>
        <v>-0.52366338425747272</v>
      </c>
      <c r="D250" s="40">
        <f>+'SCC X Ano = Outros'!D285/'SCC X Ano = Outros'!D251-1</f>
        <v>-0.68870959542772403</v>
      </c>
      <c r="E250" s="40" t="e">
        <f>+'SCC X Ano = Outros'!E285/'SCC X Ano = Outros'!E251-1</f>
        <v>#DIV/0!</v>
      </c>
      <c r="F250" s="40">
        <f>+'SCC X Ano = Outros'!F285/'SCC X Ano = Outros'!F251-1</f>
        <v>1.1432547634852281</v>
      </c>
      <c r="G250" s="40" t="e">
        <f>+'SCC X Ano = Outros'!G285/'SCC X Ano = Outros'!G251-1</f>
        <v>#DIV/0!</v>
      </c>
      <c r="H250" s="40" t="e">
        <f>+'SCC X Ano = Outros'!H285/'SCC X Ano = Outros'!H251-1</f>
        <v>#DIV/0!</v>
      </c>
      <c r="I250" s="40">
        <f>+'SCC X Ano = Outros'!I285/'SCC X Ano = Outros'!I251-1</f>
        <v>-0.85055701054751121</v>
      </c>
      <c r="J250" s="40" t="e">
        <f>+'SCC X Ano = Outros'!J285/'SCC X Ano = Outros'!J251-1</f>
        <v>#DIV/0!</v>
      </c>
      <c r="K250" s="40" t="e">
        <f>+'SCC X Ano = Outros'!K285/'SCC X Ano = Outros'!K251-1</f>
        <v>#DIV/0!</v>
      </c>
      <c r="L250" s="40">
        <f>+'SCC X Ano = Outros'!L285/'SCC X Ano = Outros'!L251-1</f>
        <v>0.25120172479977398</v>
      </c>
    </row>
    <row r="251" spans="1:12" x14ac:dyDescent="0.25">
      <c r="A251" s="25" t="s">
        <v>151</v>
      </c>
      <c r="B251" s="40" t="e">
        <f>+'SCC X Ano = Outros'!B286/'SCC X Ano = Outros'!B252-1</f>
        <v>#DIV/0!</v>
      </c>
      <c r="C251" s="40">
        <f>+'SCC X Ano = Outros'!C286/'SCC X Ano = Outros'!C252-1</f>
        <v>-0.61769634218810865</v>
      </c>
      <c r="D251" s="40">
        <f>+'SCC X Ano = Outros'!D286/'SCC X Ano = Outros'!D252-1</f>
        <v>-0.60242718500090819</v>
      </c>
      <c r="E251" s="40" t="e">
        <f>+'SCC X Ano = Outros'!E286/'SCC X Ano = Outros'!E252-1</f>
        <v>#DIV/0!</v>
      </c>
      <c r="F251" s="40">
        <f>+'SCC X Ano = Outros'!F286/'SCC X Ano = Outros'!F252-1</f>
        <v>0.96346852754573686</v>
      </c>
      <c r="G251" s="40">
        <f>+'SCC X Ano = Outros'!G286/'SCC X Ano = Outros'!G252-1</f>
        <v>-1</v>
      </c>
      <c r="H251" s="40" t="e">
        <f>+'SCC X Ano = Outros'!H286/'SCC X Ano = Outros'!H252-1</f>
        <v>#DIV/0!</v>
      </c>
      <c r="I251" s="40">
        <f>+'SCC X Ano = Outros'!I286/'SCC X Ano = Outros'!I252-1</f>
        <v>4.4343376342793173E-2</v>
      </c>
      <c r="J251" s="40" t="e">
        <f>+'SCC X Ano = Outros'!J286/'SCC X Ano = Outros'!J252-1</f>
        <v>#DIV/0!</v>
      </c>
      <c r="K251" s="40" t="e">
        <f>+'SCC X Ano = Outros'!K286/'SCC X Ano = Outros'!K252-1</f>
        <v>#DIV/0!</v>
      </c>
      <c r="L251" s="40">
        <f>+'SCC X Ano = Outros'!L286/'SCC X Ano = Outros'!L252-1</f>
        <v>-0.18654848303211458</v>
      </c>
    </row>
    <row r="252" spans="1:12" x14ac:dyDescent="0.25">
      <c r="A252" s="25" t="s">
        <v>167</v>
      </c>
      <c r="B252" s="40" t="e">
        <f>+'SCC X Ano = Outros'!B287/'SCC X Ano = Outros'!B253-1</f>
        <v>#DIV/0!</v>
      </c>
      <c r="C252" s="40">
        <f>+'SCC X Ano = Outros'!C287/'SCC X Ano = Outros'!C253-1</f>
        <v>-0.69689110571536905</v>
      </c>
      <c r="D252" s="40">
        <f>+'SCC X Ano = Outros'!D287/'SCC X Ano = Outros'!D253-1</f>
        <v>-1</v>
      </c>
      <c r="E252" s="40" t="e">
        <f>+'SCC X Ano = Outros'!E287/'SCC X Ano = Outros'!E253-1</f>
        <v>#DIV/0!</v>
      </c>
      <c r="F252" s="40">
        <f>+'SCC X Ano = Outros'!F287/'SCC X Ano = Outros'!F253-1</f>
        <v>-8.102091334524375E-2</v>
      </c>
      <c r="G252" s="40" t="e">
        <f>+'SCC X Ano = Outros'!G287/'SCC X Ano = Outros'!G253-1</f>
        <v>#DIV/0!</v>
      </c>
      <c r="H252" s="40" t="e">
        <f>+'SCC X Ano = Outros'!H287/'SCC X Ano = Outros'!H253-1</f>
        <v>#DIV/0!</v>
      </c>
      <c r="I252" s="40">
        <f>+'SCC X Ano = Outros'!I287/'SCC X Ano = Outros'!I253-1</f>
        <v>5.4598062636022568</v>
      </c>
      <c r="J252" s="40" t="e">
        <f>+'SCC X Ano = Outros'!J287/'SCC X Ano = Outros'!J253-1</f>
        <v>#DIV/0!</v>
      </c>
      <c r="K252" s="40" t="e">
        <f>+'SCC X Ano = Outros'!K287/'SCC X Ano = Outros'!K253-1</f>
        <v>#DIV/0!</v>
      </c>
      <c r="L252" s="40">
        <f>+'SCC X Ano = Outros'!L287/'SCC X Ano = Outros'!L253-1</f>
        <v>-0.22650864443941221</v>
      </c>
    </row>
    <row r="253" spans="1:12" x14ac:dyDescent="0.25">
      <c r="A253" s="25" t="s">
        <v>171</v>
      </c>
      <c r="B253" s="40" t="e">
        <f>+'SCC X Ano = Outros'!B288/'SCC X Ano = Outros'!B254-1</f>
        <v>#DIV/0!</v>
      </c>
      <c r="C253" s="40">
        <f>+'SCC X Ano = Outros'!C288/'SCC X Ano = Outros'!C254-1</f>
        <v>0.48096311070250586</v>
      </c>
      <c r="D253" s="40">
        <f>+'SCC X Ano = Outros'!D288/'SCC X Ano = Outros'!D254-1</f>
        <v>57.114412262932099</v>
      </c>
      <c r="E253" s="40" t="e">
        <f>+'SCC X Ano = Outros'!E288/'SCC X Ano = Outros'!E254-1</f>
        <v>#DIV/0!</v>
      </c>
      <c r="F253" s="40">
        <f>+'SCC X Ano = Outros'!F288/'SCC X Ano = Outros'!F254-1</f>
        <v>-0.54976786144183087</v>
      </c>
      <c r="G253" s="40" t="e">
        <f>+'SCC X Ano = Outros'!G288/'SCC X Ano = Outros'!G254-1</f>
        <v>#DIV/0!</v>
      </c>
      <c r="H253" s="40" t="e">
        <f>+'SCC X Ano = Outros'!H288/'SCC X Ano = Outros'!H254-1</f>
        <v>#DIV/0!</v>
      </c>
      <c r="I253" s="40">
        <f>+'SCC X Ano = Outros'!I288/'SCC X Ano = Outros'!I254-1</f>
        <v>7.1268562998221929E-2</v>
      </c>
      <c r="J253" s="40" t="e">
        <f>+'SCC X Ano = Outros'!J288/'SCC X Ano = Outros'!J254-1</f>
        <v>#DIV/0!</v>
      </c>
      <c r="K253" s="40" t="e">
        <f>+'SCC X Ano = Outros'!K288/'SCC X Ano = Outros'!K254-1</f>
        <v>#DIV/0!</v>
      </c>
      <c r="L253" s="40">
        <f>+'SCC X Ano = Outros'!L288/'SCC X Ano = Outros'!L254-1</f>
        <v>15.158045185948932</v>
      </c>
    </row>
    <row r="254" spans="1:12" x14ac:dyDescent="0.25">
      <c r="A254" s="25" t="s">
        <v>175</v>
      </c>
      <c r="B254" s="40" t="e">
        <f>+'SCC X Ano = Outros'!B289/'SCC X Ano = Outros'!B255-1</f>
        <v>#DIV/0!</v>
      </c>
      <c r="C254" s="40">
        <f>+'SCC X Ano = Outros'!C289/'SCC X Ano = Outros'!C255-1</f>
        <v>-0.5838209947677242</v>
      </c>
      <c r="D254" s="40">
        <f>+'SCC X Ano = Outros'!D289/'SCC X Ano = Outros'!D255-1</f>
        <v>252.13059915823067</v>
      </c>
      <c r="E254" s="40" t="e">
        <f>+'SCC X Ano = Outros'!E289/'SCC X Ano = Outros'!E255-1</f>
        <v>#DIV/0!</v>
      </c>
      <c r="F254" s="40">
        <f>+'SCC X Ano = Outros'!F289/'SCC X Ano = Outros'!F255-1</f>
        <v>-0.23635875774498494</v>
      </c>
      <c r="G254" s="40" t="e">
        <f>+'SCC X Ano = Outros'!G289/'SCC X Ano = Outros'!G255-1</f>
        <v>#DIV/0!</v>
      </c>
      <c r="H254" s="40" t="e">
        <f>+'SCC X Ano = Outros'!H289/'SCC X Ano = Outros'!H255-1</f>
        <v>#DIV/0!</v>
      </c>
      <c r="I254" s="40">
        <f>+'SCC X Ano = Outros'!I289/'SCC X Ano = Outros'!I255-1</f>
        <v>-0.66082709332453593</v>
      </c>
      <c r="J254" s="40" t="e">
        <f>+'SCC X Ano = Outros'!J289/'SCC X Ano = Outros'!J255-1</f>
        <v>#DIV/0!</v>
      </c>
      <c r="K254" s="40" t="e">
        <f>+'SCC X Ano = Outros'!K289/'SCC X Ano = Outros'!K255-1</f>
        <v>#DIV/0!</v>
      </c>
      <c r="L254" s="40">
        <f>+'SCC X Ano = Outros'!L289/'SCC X Ano = Outros'!L255-1</f>
        <v>4.3005100943000629</v>
      </c>
    </row>
    <row r="255" spans="1:12" x14ac:dyDescent="0.25">
      <c r="A255" s="25" t="s">
        <v>137</v>
      </c>
      <c r="B255" s="40" t="e">
        <f>+'SCC X Ano = Outros'!B290/'SCC X Ano = Outros'!B256-1</f>
        <v>#DIV/0!</v>
      </c>
      <c r="C255" s="40">
        <f>+'SCC X Ano = Outros'!C290/'SCC X Ano = Outros'!C256-1</f>
        <v>-0.43746456062958283</v>
      </c>
      <c r="D255" s="40">
        <f>+'SCC X Ano = Outros'!D290/'SCC X Ano = Outros'!D256-1</f>
        <v>-0.77883984601818512</v>
      </c>
      <c r="E255" s="40" t="e">
        <f>+'SCC X Ano = Outros'!E290/'SCC X Ano = Outros'!E256-1</f>
        <v>#DIV/0!</v>
      </c>
      <c r="F255" s="40">
        <f>+'SCC X Ano = Outros'!F290/'SCC X Ano = Outros'!F256-1</f>
        <v>-0.95187483984440502</v>
      </c>
      <c r="G255" s="40" t="e">
        <f>+'SCC X Ano = Outros'!G290/'SCC X Ano = Outros'!G256-1</f>
        <v>#DIV/0!</v>
      </c>
      <c r="H255" s="40" t="e">
        <f>+'SCC X Ano = Outros'!H290/'SCC X Ano = Outros'!H256-1</f>
        <v>#DIV/0!</v>
      </c>
      <c r="I255" s="40">
        <f>+'SCC X Ano = Outros'!I290/'SCC X Ano = Outros'!I256-1</f>
        <v>-0.9454387313016448</v>
      </c>
      <c r="J255" s="40" t="e">
        <f>+'SCC X Ano = Outros'!J290/'SCC X Ano = Outros'!J256-1</f>
        <v>#DIV/0!</v>
      </c>
      <c r="K255" s="40" t="e">
        <f>+'SCC X Ano = Outros'!K290/'SCC X Ano = Outros'!K256-1</f>
        <v>#DIV/0!</v>
      </c>
      <c r="L255" s="40">
        <f>+'SCC X Ano = Outros'!L290/'SCC X Ano = Outros'!L256-1</f>
        <v>-0.78639920976681643</v>
      </c>
    </row>
    <row r="256" spans="1:12" x14ac:dyDescent="0.25">
      <c r="A256" s="25" t="s">
        <v>181</v>
      </c>
      <c r="B256" s="40" t="e">
        <f>+'SCC X Ano = Outros'!B291/'SCC X Ano = Outros'!B257-1</f>
        <v>#DIV/0!</v>
      </c>
      <c r="C256" s="40">
        <f>+'SCC X Ano = Outros'!C291/'SCC X Ano = Outros'!C257-1</f>
        <v>-0.71434400736960435</v>
      </c>
      <c r="D256" s="40" t="e">
        <f>+'SCC X Ano = Outros'!D291/'SCC X Ano = Outros'!D257-1</f>
        <v>#DIV/0!</v>
      </c>
      <c r="E256" s="40" t="e">
        <f>+'SCC X Ano = Outros'!E291/'SCC X Ano = Outros'!E257-1</f>
        <v>#DIV/0!</v>
      </c>
      <c r="F256" s="40">
        <f>+'SCC X Ano = Outros'!F291/'SCC X Ano = Outros'!F257-1</f>
        <v>-0.82434769412936659</v>
      </c>
      <c r="G256" s="40" t="e">
        <f>+'SCC X Ano = Outros'!G291/'SCC X Ano = Outros'!G257-1</f>
        <v>#DIV/0!</v>
      </c>
      <c r="H256" s="40" t="e">
        <f>+'SCC X Ano = Outros'!H291/'SCC X Ano = Outros'!H257-1</f>
        <v>#DIV/0!</v>
      </c>
      <c r="I256" s="40" t="e">
        <f>+'SCC X Ano = Outros'!I291/'SCC X Ano = Outros'!I257-1</f>
        <v>#DIV/0!</v>
      </c>
      <c r="J256" s="40" t="e">
        <f>+'SCC X Ano = Outros'!J291/'SCC X Ano = Outros'!J257-1</f>
        <v>#DIV/0!</v>
      </c>
      <c r="K256" s="40" t="e">
        <f>+'SCC X Ano = Outros'!K291/'SCC X Ano = Outros'!K257-1</f>
        <v>#DIV/0!</v>
      </c>
      <c r="L256" s="40">
        <f>+'SCC X Ano = Outros'!L291/'SCC X Ano = Outros'!L257-1</f>
        <v>-0.77344938567781452</v>
      </c>
    </row>
    <row r="257" spans="1:12" x14ac:dyDescent="0.25">
      <c r="A257" s="25" t="s">
        <v>148</v>
      </c>
      <c r="B257" s="40" t="e">
        <f>+'SCC X Ano = Outros'!B292/'SCC X Ano = Outros'!B258-1</f>
        <v>#DIV/0!</v>
      </c>
      <c r="C257" s="40">
        <f>+'SCC X Ano = Outros'!C292/'SCC X Ano = Outros'!C258-1</f>
        <v>-0.44551641441389589</v>
      </c>
      <c r="D257" s="40">
        <f>+'SCC X Ano = Outros'!D292/'SCC X Ano = Outros'!D258-1</f>
        <v>10.903740156793553</v>
      </c>
      <c r="E257" s="40" t="e">
        <f>+'SCC X Ano = Outros'!E292/'SCC X Ano = Outros'!E258-1</f>
        <v>#DIV/0!</v>
      </c>
      <c r="F257" s="40">
        <f>+'SCC X Ano = Outros'!F292/'SCC X Ano = Outros'!F258-1</f>
        <v>0.22979833356682944</v>
      </c>
      <c r="G257" s="40">
        <f>+'SCC X Ano = Outros'!G292/'SCC X Ano = Outros'!G258-1</f>
        <v>-0.62057754271575272</v>
      </c>
      <c r="H257" s="40" t="e">
        <f>+'SCC X Ano = Outros'!H292/'SCC X Ano = Outros'!H258-1</f>
        <v>#DIV/0!</v>
      </c>
      <c r="I257" s="40">
        <f>+'SCC X Ano = Outros'!I292/'SCC X Ano = Outros'!I258-1</f>
        <v>-0.16381036941057636</v>
      </c>
      <c r="J257" s="40" t="e">
        <f>+'SCC X Ano = Outros'!J292/'SCC X Ano = Outros'!J258-1</f>
        <v>#DIV/0!</v>
      </c>
      <c r="K257" s="40" t="e">
        <f>+'SCC X Ano = Outros'!K292/'SCC X Ano = Outros'!K258-1</f>
        <v>#DIV/0!</v>
      </c>
      <c r="L257" s="40">
        <f>+'SCC X Ano = Outros'!L292/'SCC X Ano = Outros'!L258-1</f>
        <v>3.2717958354186045</v>
      </c>
    </row>
    <row r="258" spans="1:12" x14ac:dyDescent="0.25">
      <c r="A258" s="25" t="s">
        <v>177</v>
      </c>
      <c r="B258" s="40" t="e">
        <f>+'SCC X Ano = Outros'!B293/'SCC X Ano = Outros'!B259-1</f>
        <v>#DIV/0!</v>
      </c>
      <c r="C258" s="40">
        <f>+'SCC X Ano = Outros'!C293/'SCC X Ano = Outros'!C259-1</f>
        <v>-0.27106247798021676</v>
      </c>
      <c r="D258" s="40">
        <f>+'SCC X Ano = Outros'!D293/'SCC X Ano = Outros'!D259-1</f>
        <v>3.9539469007606165</v>
      </c>
      <c r="E258" s="40" t="e">
        <f>+'SCC X Ano = Outros'!E293/'SCC X Ano = Outros'!E259-1</f>
        <v>#DIV/0!</v>
      </c>
      <c r="F258" s="40">
        <f>+'SCC X Ano = Outros'!F293/'SCC X Ano = Outros'!F259-1</f>
        <v>0.12947718846073908</v>
      </c>
      <c r="G258" s="40">
        <f>+'SCC X Ano = Outros'!G293/'SCC X Ano = Outros'!G259-1</f>
        <v>2.099083211829619</v>
      </c>
      <c r="H258" s="40" t="e">
        <f>+'SCC X Ano = Outros'!H293/'SCC X Ano = Outros'!H259-1</f>
        <v>#DIV/0!</v>
      </c>
      <c r="I258" s="40">
        <f>+'SCC X Ano = Outros'!I293/'SCC X Ano = Outros'!I259-1</f>
        <v>-0.33373815840966559</v>
      </c>
      <c r="J258" s="40" t="e">
        <f>+'SCC X Ano = Outros'!J293/'SCC X Ano = Outros'!J259-1</f>
        <v>#DIV/0!</v>
      </c>
      <c r="K258" s="40" t="e">
        <f>+'SCC X Ano = Outros'!K293/'SCC X Ano = Outros'!K259-1</f>
        <v>#DIV/0!</v>
      </c>
      <c r="L258" s="40">
        <f>+'SCC X Ano = Outros'!L293/'SCC X Ano = Outros'!L259-1</f>
        <v>1.8725254634027593</v>
      </c>
    </row>
    <row r="259" spans="1:12" x14ac:dyDescent="0.25">
      <c r="A259" s="25" t="s">
        <v>159</v>
      </c>
      <c r="B259" s="40" t="e">
        <f>+'SCC X Ano = Outros'!B294/'SCC X Ano = Outros'!B260-1</f>
        <v>#DIV/0!</v>
      </c>
      <c r="C259" s="40">
        <f>+'SCC X Ano = Outros'!C294/'SCC X Ano = Outros'!C260-1</f>
        <v>-0.28232944426877316</v>
      </c>
      <c r="D259" s="40">
        <f>+'SCC X Ano = Outros'!D294/'SCC X Ano = Outros'!D260-1</f>
        <v>-0.88581542042697214</v>
      </c>
      <c r="E259" s="40" t="e">
        <f>+'SCC X Ano = Outros'!E294/'SCC X Ano = Outros'!E260-1</f>
        <v>#DIV/0!</v>
      </c>
      <c r="F259" s="40">
        <f>+'SCC X Ano = Outros'!F294/'SCC X Ano = Outros'!F260-1</f>
        <v>-0.77679167445038466</v>
      </c>
      <c r="G259" s="40">
        <f>+'SCC X Ano = Outros'!G294/'SCC X Ano = Outros'!G260-1</f>
        <v>-1</v>
      </c>
      <c r="H259" s="40" t="e">
        <f>+'SCC X Ano = Outros'!H294/'SCC X Ano = Outros'!H260-1</f>
        <v>#DIV/0!</v>
      </c>
      <c r="I259" s="40">
        <f>+'SCC X Ano = Outros'!I294/'SCC X Ano = Outros'!I260-1</f>
        <v>1.162759042006321</v>
      </c>
      <c r="J259" s="40" t="e">
        <f>+'SCC X Ano = Outros'!J294/'SCC X Ano = Outros'!J260-1</f>
        <v>#DIV/0!</v>
      </c>
      <c r="K259" s="40" t="e">
        <f>+'SCC X Ano = Outros'!K294/'SCC X Ano = Outros'!K260-1</f>
        <v>#DIV/0!</v>
      </c>
      <c r="L259" s="40">
        <f>+'SCC X Ano = Outros'!L294/'SCC X Ano = Outros'!L260-1</f>
        <v>-0.7047372546388031</v>
      </c>
    </row>
    <row r="260" spans="1:12" x14ac:dyDescent="0.25">
      <c r="A260" s="25" t="s">
        <v>191</v>
      </c>
      <c r="B260" s="40" t="e">
        <f>+'SCC X Ano = Outros'!B295/'SCC X Ano = Outros'!B261-1</f>
        <v>#DIV/0!</v>
      </c>
      <c r="C260" s="40">
        <f>+'SCC X Ano = Outros'!C295/'SCC X Ano = Outros'!C261-1</f>
        <v>-0.77770160695176993</v>
      </c>
      <c r="D260" s="40">
        <f>+'SCC X Ano = Outros'!D295/'SCC X Ano = Outros'!D261-1</f>
        <v>-0.6399216356852615</v>
      </c>
      <c r="E260" s="40" t="e">
        <f>+'SCC X Ano = Outros'!E295/'SCC X Ano = Outros'!E261-1</f>
        <v>#DIV/0!</v>
      </c>
      <c r="F260" s="40">
        <f>+'SCC X Ano = Outros'!F295/'SCC X Ano = Outros'!F261-1</f>
        <v>-0.55087093735506443</v>
      </c>
      <c r="G260" s="40">
        <f>+'SCC X Ano = Outros'!G295/'SCC X Ano = Outros'!G261-1</f>
        <v>-0.10253821908495375</v>
      </c>
      <c r="H260" s="40" t="e">
        <f>+'SCC X Ano = Outros'!H295/'SCC X Ano = Outros'!H261-1</f>
        <v>#DIV/0!</v>
      </c>
      <c r="I260" s="40">
        <f>+'SCC X Ano = Outros'!I295/'SCC X Ano = Outros'!I261-1</f>
        <v>-0.61619525093201755</v>
      </c>
      <c r="J260" s="40">
        <f>+'SCC X Ano = Outros'!J295/'SCC X Ano = Outros'!J261-1</f>
        <v>-1</v>
      </c>
      <c r="K260" s="40" t="e">
        <f>+'SCC X Ano = Outros'!K295/'SCC X Ano = Outros'!K261-1</f>
        <v>#DIV/0!</v>
      </c>
      <c r="L260" s="40">
        <f>+'SCC X Ano = Outros'!L295/'SCC X Ano = Outros'!L261-1</f>
        <v>-0.63422389986811156</v>
      </c>
    </row>
    <row r="261" spans="1:12" x14ac:dyDescent="0.25">
      <c r="A261" s="25" t="s">
        <v>194</v>
      </c>
      <c r="B261" s="40" t="e">
        <f>+'SCC X Ano = Outros'!B296/'SCC X Ano = Outros'!B262-1</f>
        <v>#DIV/0!</v>
      </c>
      <c r="C261" s="40">
        <f>+'SCC X Ano = Outros'!C296/'SCC X Ano = Outros'!C262-1</f>
        <v>-0.5371593262657709</v>
      </c>
      <c r="D261" s="40">
        <f>+'SCC X Ano = Outros'!D296/'SCC X Ano = Outros'!D262-1</f>
        <v>0.76776730652440528</v>
      </c>
      <c r="E261" s="40" t="e">
        <f>+'SCC X Ano = Outros'!E296/'SCC X Ano = Outros'!E262-1</f>
        <v>#DIV/0!</v>
      </c>
      <c r="F261" s="40">
        <f>+'SCC X Ano = Outros'!F296/'SCC X Ano = Outros'!F262-1</f>
        <v>-0.5309093473703197</v>
      </c>
      <c r="G261" s="40">
        <f>+'SCC X Ano = Outros'!G296/'SCC X Ano = Outros'!G262-1</f>
        <v>-0.57169359567825717</v>
      </c>
      <c r="H261" s="40">
        <f>+'SCC X Ano = Outros'!H296/'SCC X Ano = Outros'!H262-1</f>
        <v>2.3229787782228954</v>
      </c>
      <c r="I261" s="40">
        <f>+'SCC X Ano = Outros'!I296/'SCC X Ano = Outros'!I262-1</f>
        <v>-0.5925627992836211</v>
      </c>
      <c r="J261" s="40" t="e">
        <f>+'SCC X Ano = Outros'!J296/'SCC X Ano = Outros'!J262-1</f>
        <v>#DIV/0!</v>
      </c>
      <c r="K261" s="40" t="e">
        <f>+'SCC X Ano = Outros'!K296/'SCC X Ano = Outros'!K262-1</f>
        <v>#DIV/0!</v>
      </c>
      <c r="L261" s="40">
        <f>+'SCC X Ano = Outros'!L296/'SCC X Ano = Outros'!L262-1</f>
        <v>-0.4352270374633207</v>
      </c>
    </row>
    <row r="262" spans="1:12" x14ac:dyDescent="0.25">
      <c r="A262" s="25" t="s">
        <v>185</v>
      </c>
      <c r="B262" s="40" t="e">
        <f>+'SCC X Ano = Outros'!B297/'SCC X Ano = Outros'!B263-1</f>
        <v>#DIV/0!</v>
      </c>
      <c r="C262" s="40">
        <f>+'SCC X Ano = Outros'!C297/'SCC X Ano = Outros'!C263-1</f>
        <v>-0.72142093378535099</v>
      </c>
      <c r="D262" s="40">
        <f>+'SCC X Ano = Outros'!D297/'SCC X Ano = Outros'!D263-1</f>
        <v>-0.12437090437067166</v>
      </c>
      <c r="E262" s="40" t="e">
        <f>+'SCC X Ano = Outros'!E297/'SCC X Ano = Outros'!E263-1</f>
        <v>#DIV/0!</v>
      </c>
      <c r="F262" s="40">
        <f>+'SCC X Ano = Outros'!F297/'SCC X Ano = Outros'!F263-1</f>
        <v>-0.57057029414674543</v>
      </c>
      <c r="G262" s="40">
        <f>+'SCC X Ano = Outros'!G297/'SCC X Ano = Outros'!G263-1</f>
        <v>0.77693409509950939</v>
      </c>
      <c r="H262" s="40" t="e">
        <f>+'SCC X Ano = Outros'!H297/'SCC X Ano = Outros'!H263-1</f>
        <v>#DIV/0!</v>
      </c>
      <c r="I262" s="40">
        <f>+'SCC X Ano = Outros'!I297/'SCC X Ano = Outros'!I263-1</f>
        <v>-0.39882372351984641</v>
      </c>
      <c r="J262" s="40" t="e">
        <f>+'SCC X Ano = Outros'!J297/'SCC X Ano = Outros'!J263-1</f>
        <v>#DIV/0!</v>
      </c>
      <c r="K262" s="40" t="e">
        <f>+'SCC X Ano = Outros'!K297/'SCC X Ano = Outros'!K263-1</f>
        <v>#DIV/0!</v>
      </c>
      <c r="L262" s="40">
        <f>+'SCC X Ano = Outros'!L297/'SCC X Ano = Outros'!L263-1</f>
        <v>-0.50254327951908984</v>
      </c>
    </row>
    <row r="263" spans="1:12" x14ac:dyDescent="0.25">
      <c r="A263" s="25" t="s">
        <v>200</v>
      </c>
      <c r="B263" s="40" t="e">
        <f>+'SCC X Ano = Outros'!B298/'SCC X Ano = Outros'!B264-1</f>
        <v>#DIV/0!</v>
      </c>
      <c r="C263" s="40">
        <f>+'SCC X Ano = Outros'!C298/'SCC X Ano = Outros'!C264-1</f>
        <v>3.3840367135901994E-2</v>
      </c>
      <c r="D263" s="40">
        <f>+'SCC X Ano = Outros'!D298/'SCC X Ano = Outros'!D264-1</f>
        <v>4.0726720359823139</v>
      </c>
      <c r="E263" s="40" t="e">
        <f>+'SCC X Ano = Outros'!E298/'SCC X Ano = Outros'!E264-1</f>
        <v>#DIV/0!</v>
      </c>
      <c r="F263" s="40">
        <f>+'SCC X Ano = Outros'!F298/'SCC X Ano = Outros'!F264-1</f>
        <v>-0.29633581821485711</v>
      </c>
      <c r="G263" s="40">
        <f>+'SCC X Ano = Outros'!G298/'SCC X Ano = Outros'!G264-1</f>
        <v>-0.88422994538474442</v>
      </c>
      <c r="H263" s="40">
        <f>+'SCC X Ano = Outros'!H298/'SCC X Ano = Outros'!H264-1</f>
        <v>-1</v>
      </c>
      <c r="I263" s="40">
        <f>+'SCC X Ano = Outros'!I298/'SCC X Ano = Outros'!I264-1</f>
        <v>-0.21324221935958865</v>
      </c>
      <c r="J263" s="40" t="e">
        <f>+'SCC X Ano = Outros'!J298/'SCC X Ano = Outros'!J264-1</f>
        <v>#DIV/0!</v>
      </c>
      <c r="K263" s="40" t="e">
        <f>+'SCC X Ano = Outros'!K298/'SCC X Ano = Outros'!K264-1</f>
        <v>#DIV/0!</v>
      </c>
      <c r="L263" s="40">
        <f>+'SCC X Ano = Outros'!L298/'SCC X Ano = Outros'!L264-1</f>
        <v>1.9676815019798766</v>
      </c>
    </row>
    <row r="264" spans="1:12" x14ac:dyDescent="0.25">
      <c r="A264" s="25" t="s">
        <v>198</v>
      </c>
      <c r="B264" s="40" t="e">
        <f>+'SCC X Ano = Outros'!B299/'SCC X Ano = Outros'!B265-1</f>
        <v>#DIV/0!</v>
      </c>
      <c r="C264" s="40">
        <f>+'SCC X Ano = Outros'!C299/'SCC X Ano = Outros'!C265-1</f>
        <v>-0.71704215757185263</v>
      </c>
      <c r="D264" s="40">
        <f>+'SCC X Ano = Outros'!D299/'SCC X Ano = Outros'!D265-1</f>
        <v>3.653497875006444</v>
      </c>
      <c r="E264" s="40" t="e">
        <f>+'SCC X Ano = Outros'!E299/'SCC X Ano = Outros'!E265-1</f>
        <v>#DIV/0!</v>
      </c>
      <c r="F264" s="40">
        <f>+'SCC X Ano = Outros'!F299/'SCC X Ano = Outros'!F265-1</f>
        <v>-0.56471914485280317</v>
      </c>
      <c r="G264" s="40">
        <f>+'SCC X Ano = Outros'!G299/'SCC X Ano = Outros'!G265-1</f>
        <v>-0.40804727408899777</v>
      </c>
      <c r="H264" s="40" t="e">
        <f>+'SCC X Ano = Outros'!H299/'SCC X Ano = Outros'!H265-1</f>
        <v>#DIV/0!</v>
      </c>
      <c r="I264" s="40">
        <f>+'SCC X Ano = Outros'!I299/'SCC X Ano = Outros'!I265-1</f>
        <v>-0.29056551296480049</v>
      </c>
      <c r="J264" s="40">
        <f>+'SCC X Ano = Outros'!J299/'SCC X Ano = Outros'!J265-1</f>
        <v>-0.78226978179202855</v>
      </c>
      <c r="K264" s="40" t="e">
        <f>+'SCC X Ano = Outros'!K299/'SCC X Ano = Outros'!K265-1</f>
        <v>#DIV/0!</v>
      </c>
      <c r="L264" s="40">
        <f>+'SCC X Ano = Outros'!L299/'SCC X Ano = Outros'!L265-1</f>
        <v>0.44535287282354741</v>
      </c>
    </row>
    <row r="265" spans="1:12" x14ac:dyDescent="0.25">
      <c r="A265" s="25" t="s">
        <v>173</v>
      </c>
      <c r="B265" s="40" t="e">
        <f>+'SCC X Ano = Outros'!B300/'SCC X Ano = Outros'!B266-1</f>
        <v>#DIV/0!</v>
      </c>
      <c r="C265" s="40">
        <f>+'SCC X Ano = Outros'!C300/'SCC X Ano = Outros'!C266-1</f>
        <v>-0.91743000464423619</v>
      </c>
      <c r="D265" s="40">
        <f>+'SCC X Ano = Outros'!D300/'SCC X Ano = Outros'!D266-1</f>
        <v>38.024388206894336</v>
      </c>
      <c r="E265" s="40" t="e">
        <f>+'SCC X Ano = Outros'!E300/'SCC X Ano = Outros'!E266-1</f>
        <v>#DIV/0!</v>
      </c>
      <c r="F265" s="40">
        <f>+'SCC X Ano = Outros'!F300/'SCC X Ano = Outros'!F266-1</f>
        <v>-0.37046197386557678</v>
      </c>
      <c r="G265" s="40">
        <f>+'SCC X Ano = Outros'!G300/'SCC X Ano = Outros'!G266-1</f>
        <v>-1</v>
      </c>
      <c r="H265" s="40" t="e">
        <f>+'SCC X Ano = Outros'!H300/'SCC X Ano = Outros'!H266-1</f>
        <v>#DIV/0!</v>
      </c>
      <c r="I265" s="40">
        <f>+'SCC X Ano = Outros'!I300/'SCC X Ano = Outros'!I266-1</f>
        <v>-0.70148811056390281</v>
      </c>
      <c r="J265" s="40" t="e">
        <f>+'SCC X Ano = Outros'!J300/'SCC X Ano = Outros'!J266-1</f>
        <v>#DIV/0!</v>
      </c>
      <c r="K265" s="40" t="e">
        <f>+'SCC X Ano = Outros'!K300/'SCC X Ano = Outros'!K266-1</f>
        <v>#DIV/0!</v>
      </c>
      <c r="L265" s="40">
        <f>+'SCC X Ano = Outros'!L300/'SCC X Ano = Outros'!L266-1</f>
        <v>6.5086524990915278</v>
      </c>
    </row>
    <row r="266" spans="1:12" x14ac:dyDescent="0.25">
      <c r="A266" s="25" t="s">
        <v>169</v>
      </c>
      <c r="B266" s="40" t="e">
        <f>+'SCC X Ano = Outros'!B301/'SCC X Ano = Outros'!B267-1</f>
        <v>#DIV/0!</v>
      </c>
      <c r="C266" s="40">
        <f>+'SCC X Ano = Outros'!C301/'SCC X Ano = Outros'!C267-1</f>
        <v>1.3587110345487874</v>
      </c>
      <c r="D266" s="40">
        <f>+'SCC X Ano = Outros'!D301/'SCC X Ano = Outros'!D267-1</f>
        <v>-0.46577992315924133</v>
      </c>
      <c r="E266" s="40" t="e">
        <f>+'SCC X Ano = Outros'!E301/'SCC X Ano = Outros'!E267-1</f>
        <v>#DIV/0!</v>
      </c>
      <c r="F266" s="40">
        <f>+'SCC X Ano = Outros'!F301/'SCC X Ano = Outros'!F267-1</f>
        <v>-0.37448856325998869</v>
      </c>
      <c r="G266" s="40">
        <f>+'SCC X Ano = Outros'!G301/'SCC X Ano = Outros'!G267-1</f>
        <v>-1</v>
      </c>
      <c r="H266" s="40" t="e">
        <f>+'SCC X Ano = Outros'!H301/'SCC X Ano = Outros'!H267-1</f>
        <v>#DIV/0!</v>
      </c>
      <c r="I266" s="40">
        <f>+'SCC X Ano = Outros'!I301/'SCC X Ano = Outros'!I267-1</f>
        <v>-0.30643508509268813</v>
      </c>
      <c r="J266" s="40" t="e">
        <f>+'SCC X Ano = Outros'!J301/'SCC X Ano = Outros'!J267-1</f>
        <v>#DIV/0!</v>
      </c>
      <c r="K266" s="40" t="e">
        <f>+'SCC X Ano = Outros'!K301/'SCC X Ano = Outros'!K267-1</f>
        <v>#DIV/0!</v>
      </c>
      <c r="L266" s="40">
        <f>+'SCC X Ano = Outros'!L301/'SCC X Ano = Outros'!L267-1</f>
        <v>-0.27527337924581263</v>
      </c>
    </row>
    <row r="267" spans="1:12" x14ac:dyDescent="0.25">
      <c r="A267" s="25" t="s">
        <v>163</v>
      </c>
      <c r="B267" s="40" t="e">
        <f>+'SCC X Ano = Outros'!B302/'SCC X Ano = Outros'!B268-1</f>
        <v>#DIV/0!</v>
      </c>
      <c r="C267" s="40">
        <f>+'SCC X Ano = Outros'!C302/'SCC X Ano = Outros'!C268-1</f>
        <v>-0.82532537259740191</v>
      </c>
      <c r="D267" s="40">
        <f>+'SCC X Ano = Outros'!D302/'SCC X Ano = Outros'!D268-1</f>
        <v>-0.4648426503867511</v>
      </c>
      <c r="E267" s="40" t="e">
        <f>+'SCC X Ano = Outros'!E302/'SCC X Ano = Outros'!E268-1</f>
        <v>#DIV/0!</v>
      </c>
      <c r="F267" s="40">
        <f>+'SCC X Ano = Outros'!F302/'SCC X Ano = Outros'!F268-1</f>
        <v>0.89471708631842928</v>
      </c>
      <c r="G267" s="40">
        <f>+'SCC X Ano = Outros'!G302/'SCC X Ano = Outros'!G268-1</f>
        <v>-0.4573964015089802</v>
      </c>
      <c r="H267" s="40" t="e">
        <f>+'SCC X Ano = Outros'!H302/'SCC X Ano = Outros'!H268-1</f>
        <v>#DIV/0!</v>
      </c>
      <c r="I267" s="40">
        <f>+'SCC X Ano = Outros'!I302/'SCC X Ano = Outros'!I268-1</f>
        <v>-7.9454341778190885E-2</v>
      </c>
      <c r="J267" s="40">
        <f>+'SCC X Ano = Outros'!J302/'SCC X Ano = Outros'!J268-1</f>
        <v>-1</v>
      </c>
      <c r="K267" s="40" t="e">
        <f>+'SCC X Ano = Outros'!K302/'SCC X Ano = Outros'!K268-1</f>
        <v>#DIV/0!</v>
      </c>
      <c r="L267" s="40">
        <f>+'SCC X Ano = Outros'!L302/'SCC X Ano = Outros'!L268-1</f>
        <v>-0.45664134405289247</v>
      </c>
    </row>
    <row r="268" spans="1:12" x14ac:dyDescent="0.25">
      <c r="A268" s="25" t="s">
        <v>155</v>
      </c>
      <c r="B268" s="40" t="e">
        <f>+'SCC X Ano = Outros'!B303/'SCC X Ano = Outros'!B269-1</f>
        <v>#DIV/0!</v>
      </c>
      <c r="C268" s="40">
        <f>+'SCC X Ano = Outros'!C303/'SCC X Ano = Outros'!C269-1</f>
        <v>-0.23037897592822232</v>
      </c>
      <c r="D268" s="40">
        <f>+'SCC X Ano = Outros'!D303/'SCC X Ano = Outros'!D269-1</f>
        <v>-0.45828009552787297</v>
      </c>
      <c r="E268" s="40" t="e">
        <f>+'SCC X Ano = Outros'!E303/'SCC X Ano = Outros'!E269-1</f>
        <v>#DIV/0!</v>
      </c>
      <c r="F268" s="40">
        <f>+'SCC X Ano = Outros'!F303/'SCC X Ano = Outros'!F269-1</f>
        <v>-6.8972880025156558E-3</v>
      </c>
      <c r="G268" s="40" t="e">
        <f>+'SCC X Ano = Outros'!G303/'SCC X Ano = Outros'!G269-1</f>
        <v>#DIV/0!</v>
      </c>
      <c r="H268" s="40" t="e">
        <f>+'SCC X Ano = Outros'!H303/'SCC X Ano = Outros'!H269-1</f>
        <v>#DIV/0!</v>
      </c>
      <c r="I268" s="40">
        <f>+'SCC X Ano = Outros'!I303/'SCC X Ano = Outros'!I269-1</f>
        <v>-0.59505537508836515</v>
      </c>
      <c r="J268" s="40" t="e">
        <f>+'SCC X Ano = Outros'!J303/'SCC X Ano = Outros'!J269-1</f>
        <v>#DIV/0!</v>
      </c>
      <c r="K268" s="40" t="e">
        <f>+'SCC X Ano = Outros'!K303/'SCC X Ano = Outros'!K269-1</f>
        <v>#DIV/0!</v>
      </c>
      <c r="L268" s="40">
        <f>+'SCC X Ano = Outros'!L303/'SCC X Ano = Outros'!L269-1</f>
        <v>-0.35240469229376381</v>
      </c>
    </row>
    <row r="269" spans="1:12" x14ac:dyDescent="0.25">
      <c r="A269" s="1" t="s">
        <v>223</v>
      </c>
      <c r="B269" s="40" t="e">
        <f>+'SCC X Ano = Outros'!B304/'SCC X Ano = Outros'!B270-1</f>
        <v>#DIV/0!</v>
      </c>
      <c r="C269" s="40">
        <f>+'SCC X Ano = Outros'!C304/'SCC X Ano = Outros'!C270-1</f>
        <v>-0.56339948952625818</v>
      </c>
      <c r="D269" s="40">
        <f>+'SCC X Ano = Outros'!D304/'SCC X Ano = Outros'!D270-1</f>
        <v>0.43865693307503473</v>
      </c>
      <c r="E269" s="40" t="e">
        <f>+'SCC X Ano = Outros'!E304/'SCC X Ano = Outros'!E270-1</f>
        <v>#DIV/0!</v>
      </c>
      <c r="F269" s="40">
        <f>+'SCC X Ano = Outros'!F304/'SCC X Ano = Outros'!F270-1</f>
        <v>-0.51084047687618428</v>
      </c>
      <c r="G269" s="40">
        <f>+'SCC X Ano = Outros'!G304/'SCC X Ano = Outros'!G270-1</f>
        <v>-0.37311750996677151</v>
      </c>
      <c r="H269" s="40">
        <f>+'SCC X Ano = Outros'!H304/'SCC X Ano = Outros'!H270-1</f>
        <v>-0.7944288778916806</v>
      </c>
      <c r="I269" s="40">
        <f>+'SCC X Ano = Outros'!I304/'SCC X Ano = Outros'!I270-1</f>
        <v>-0.43423286493500435</v>
      </c>
      <c r="J269" s="40">
        <f>+'SCC X Ano = Outros'!J304/'SCC X Ano = Outros'!J270-1</f>
        <v>-0.7058247958334174</v>
      </c>
      <c r="K269" s="40" t="e">
        <f>+'SCC X Ano = Outros'!K304/'SCC X Ano = Outros'!K270-1</f>
        <v>#DIV/0!</v>
      </c>
      <c r="L269" s="40">
        <f>+'SCC X Ano = Outros'!L304/'SCC X Ano = Outros'!L270-1</f>
        <v>-0.17989017913361538</v>
      </c>
    </row>
    <row r="274" spans="1:12" x14ac:dyDescent="0.25">
      <c r="A274" s="2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25"/>
      <c r="B275" s="25" t="s">
        <v>224</v>
      </c>
      <c r="C275" s="25" t="s">
        <v>228</v>
      </c>
      <c r="D275" s="25" t="s">
        <v>15</v>
      </c>
      <c r="E275" s="25" t="s">
        <v>229</v>
      </c>
      <c r="F275" s="25" t="s">
        <v>226</v>
      </c>
      <c r="G275" s="25" t="s">
        <v>227</v>
      </c>
      <c r="H275" s="25" t="s">
        <v>131</v>
      </c>
      <c r="I275" s="25" t="s">
        <v>130</v>
      </c>
      <c r="J275" s="25" t="s">
        <v>129</v>
      </c>
      <c r="K275" s="25" t="s">
        <v>230</v>
      </c>
      <c r="L275" s="25" t="s">
        <v>404</v>
      </c>
    </row>
    <row r="276" spans="1:12" x14ac:dyDescent="0.25">
      <c r="A276" s="25" t="s">
        <v>132</v>
      </c>
      <c r="B276" s="40" t="e">
        <f>+'SCC X Ano = Outros'!B311/'SCC X Ano = Outros'!B277-1</f>
        <v>#DIV/0!</v>
      </c>
      <c r="C276" s="40">
        <f>+'SCC X Ano = Outros'!C311/'SCC X Ano = Outros'!C277-1</f>
        <v>-0.59487020666161905</v>
      </c>
      <c r="D276" s="40">
        <f>+'SCC X Ano = Outros'!D311/'SCC X Ano = Outros'!D277-1</f>
        <v>0.10066834335362596</v>
      </c>
      <c r="E276" s="40" t="e">
        <f>+'SCC X Ano = Outros'!E311/'SCC X Ano = Outros'!E277-1</f>
        <v>#DIV/0!</v>
      </c>
      <c r="F276" s="40">
        <f>+'SCC X Ano = Outros'!F311/'SCC X Ano = Outros'!F277-1</f>
        <v>-0.61395066884790017</v>
      </c>
      <c r="G276" s="40">
        <f>+'SCC X Ano = Outros'!G311/'SCC X Ano = Outros'!G277-1</f>
        <v>-1</v>
      </c>
      <c r="H276" s="40" t="e">
        <f>+'SCC X Ano = Outros'!H311/'SCC X Ano = Outros'!H277-1</f>
        <v>#DIV/0!</v>
      </c>
      <c r="I276" s="40">
        <f>+'SCC X Ano = Outros'!I311/'SCC X Ano = Outros'!I277-1</f>
        <v>-0.1371461785983934</v>
      </c>
      <c r="J276" s="40" t="e">
        <f>+'SCC X Ano = Outros'!J311/'SCC X Ano = Outros'!J277-1</f>
        <v>#DIV/0!</v>
      </c>
      <c r="K276" s="40" t="e">
        <f>+'SCC X Ano = Outros'!K311/'SCC X Ano = Outros'!K277-1</f>
        <v>#DIV/0!</v>
      </c>
      <c r="L276" s="40">
        <f>+'SCC X Ano = Outros'!L311/'SCC X Ano = Outros'!L277-1</f>
        <v>-0.45938226918363267</v>
      </c>
    </row>
    <row r="277" spans="1:12" x14ac:dyDescent="0.25">
      <c r="A277" s="25" t="s">
        <v>134</v>
      </c>
      <c r="B277" s="40" t="e">
        <f>+'SCC X Ano = Outros'!B312/'SCC X Ano = Outros'!B278-1</f>
        <v>#DIV/0!</v>
      </c>
      <c r="C277" s="40" t="e">
        <f>+'SCC X Ano = Outros'!C312/'SCC X Ano = Outros'!C278-1</f>
        <v>#DIV/0!</v>
      </c>
      <c r="D277" s="40" t="e">
        <f>+'SCC X Ano = Outros'!D312/'SCC X Ano = Outros'!D278-1</f>
        <v>#DIV/0!</v>
      </c>
      <c r="E277" s="40" t="e">
        <f>+'SCC X Ano = Outros'!E312/'SCC X Ano = Outros'!E278-1</f>
        <v>#DIV/0!</v>
      </c>
      <c r="F277" s="40">
        <f>+'SCC X Ano = Outros'!F312/'SCC X Ano = Outros'!F278-1</f>
        <v>-0.89151618513841657</v>
      </c>
      <c r="G277" s="40" t="e">
        <f>+'SCC X Ano = Outros'!G312/'SCC X Ano = Outros'!G278-1</f>
        <v>#DIV/0!</v>
      </c>
      <c r="H277" s="40" t="e">
        <f>+'SCC X Ano = Outros'!H312/'SCC X Ano = Outros'!H278-1</f>
        <v>#DIV/0!</v>
      </c>
      <c r="I277" s="40">
        <f>+'SCC X Ano = Outros'!I312/'SCC X Ano = Outros'!I278-1</f>
        <v>-1</v>
      </c>
      <c r="J277" s="40" t="e">
        <f>+'SCC X Ano = Outros'!J312/'SCC X Ano = Outros'!J278-1</f>
        <v>#DIV/0!</v>
      </c>
      <c r="K277" s="40" t="e">
        <f>+'SCC X Ano = Outros'!K312/'SCC X Ano = Outros'!K278-1</f>
        <v>#DIV/0!</v>
      </c>
      <c r="L277" s="40">
        <f>+'SCC X Ano = Outros'!L312/'SCC X Ano = Outros'!L278-1</f>
        <v>-0.91634452875521577</v>
      </c>
    </row>
    <row r="278" spans="1:12" x14ac:dyDescent="0.25">
      <c r="A278" s="25" t="s">
        <v>139</v>
      </c>
      <c r="B278" s="40" t="e">
        <f>+'SCC X Ano = Outros'!B313/'SCC X Ano = Outros'!B279-1</f>
        <v>#DIV/0!</v>
      </c>
      <c r="C278" s="40">
        <f>+'SCC X Ano = Outros'!C313/'SCC X Ano = Outros'!C279-1</f>
        <v>-0.9580138474286255</v>
      </c>
      <c r="D278" s="40">
        <f>+'SCC X Ano = Outros'!D313/'SCC X Ano = Outros'!D279-1</f>
        <v>-0.79519937512912819</v>
      </c>
      <c r="E278" s="40" t="e">
        <f>+'SCC X Ano = Outros'!E313/'SCC X Ano = Outros'!E279-1</f>
        <v>#DIV/0!</v>
      </c>
      <c r="F278" s="40">
        <f>+'SCC X Ano = Outros'!F313/'SCC X Ano = Outros'!F279-1</f>
        <v>-1.552839453195265E-2</v>
      </c>
      <c r="G278" s="40" t="e">
        <f>+'SCC X Ano = Outros'!G313/'SCC X Ano = Outros'!G279-1</f>
        <v>#DIV/0!</v>
      </c>
      <c r="H278" s="40" t="e">
        <f>+'SCC X Ano = Outros'!H313/'SCC X Ano = Outros'!H279-1</f>
        <v>#DIV/0!</v>
      </c>
      <c r="I278" s="40">
        <f>+'SCC X Ano = Outros'!I313/'SCC X Ano = Outros'!I279-1</f>
        <v>-0.54794546872978467</v>
      </c>
      <c r="J278" s="40" t="e">
        <f>+'SCC X Ano = Outros'!J313/'SCC X Ano = Outros'!J279-1</f>
        <v>#DIV/0!</v>
      </c>
      <c r="K278" s="40" t="e">
        <f>+'SCC X Ano = Outros'!K313/'SCC X Ano = Outros'!K279-1</f>
        <v>#DIV/0!</v>
      </c>
      <c r="L278" s="40">
        <f>+'SCC X Ano = Outros'!L313/'SCC X Ano = Outros'!L279-1</f>
        <v>-0.68033128499132212</v>
      </c>
    </row>
    <row r="279" spans="1:12" x14ac:dyDescent="0.25">
      <c r="A279" s="25" t="s">
        <v>143</v>
      </c>
      <c r="B279" s="40" t="e">
        <f>+'SCC X Ano = Outros'!B314/'SCC X Ano = Outros'!B280-1</f>
        <v>#DIV/0!</v>
      </c>
      <c r="C279" s="40">
        <f>+'SCC X Ano = Outros'!C314/'SCC X Ano = Outros'!C280-1</f>
        <v>-0.41987061749030452</v>
      </c>
      <c r="D279" s="40" t="e">
        <f>+'SCC X Ano = Outros'!D314/'SCC X Ano = Outros'!D280-1</f>
        <v>#DIV/0!</v>
      </c>
      <c r="E279" s="40" t="e">
        <f>+'SCC X Ano = Outros'!E314/'SCC X Ano = Outros'!E280-1</f>
        <v>#DIV/0!</v>
      </c>
      <c r="F279" s="40" t="e">
        <f>+'SCC X Ano = Outros'!F314/'SCC X Ano = Outros'!F280-1</f>
        <v>#DIV/0!</v>
      </c>
      <c r="G279" s="40" t="e">
        <f>+'SCC X Ano = Outros'!G314/'SCC X Ano = Outros'!G280-1</f>
        <v>#DIV/0!</v>
      </c>
      <c r="H279" s="40" t="e">
        <f>+'SCC X Ano = Outros'!H314/'SCC X Ano = Outros'!H280-1</f>
        <v>#DIV/0!</v>
      </c>
      <c r="I279" s="40">
        <f>+'SCC X Ano = Outros'!I314/'SCC X Ano = Outros'!I280-1</f>
        <v>0.61134389158888114</v>
      </c>
      <c r="J279" s="40" t="e">
        <f>+'SCC X Ano = Outros'!J314/'SCC X Ano = Outros'!J280-1</f>
        <v>#DIV/0!</v>
      </c>
      <c r="K279" s="40" t="e">
        <f>+'SCC X Ano = Outros'!K314/'SCC X Ano = Outros'!K280-1</f>
        <v>#DIV/0!</v>
      </c>
      <c r="L279" s="40">
        <f>+'SCC X Ano = Outros'!L314/'SCC X Ano = Outros'!L280-1</f>
        <v>-0.23079374026547084</v>
      </c>
    </row>
    <row r="280" spans="1:12" x14ac:dyDescent="0.25">
      <c r="A280" s="25" t="s">
        <v>146</v>
      </c>
      <c r="B280" s="40" t="e">
        <f>+'SCC X Ano = Outros'!B315/'SCC X Ano = Outros'!B281-1</f>
        <v>#DIV/0!</v>
      </c>
      <c r="C280" s="40">
        <f>+'SCC X Ano = Outros'!C315/'SCC X Ano = Outros'!C281-1</f>
        <v>-0.45972685686503412</v>
      </c>
      <c r="D280" s="40">
        <f>+'SCC X Ano = Outros'!D315/'SCC X Ano = Outros'!D281-1</f>
        <v>1.0485462427255041</v>
      </c>
      <c r="E280" s="40" t="e">
        <f>+'SCC X Ano = Outros'!E315/'SCC X Ano = Outros'!E281-1</f>
        <v>#DIV/0!</v>
      </c>
      <c r="F280" s="40">
        <f>+'SCC X Ano = Outros'!F315/'SCC X Ano = Outros'!F281-1</f>
        <v>-0.7357397437875941</v>
      </c>
      <c r="G280" s="40" t="e">
        <f>+'SCC X Ano = Outros'!G315/'SCC X Ano = Outros'!G281-1</f>
        <v>#DIV/0!</v>
      </c>
      <c r="H280" s="40" t="e">
        <f>+'SCC X Ano = Outros'!H315/'SCC X Ano = Outros'!H281-1</f>
        <v>#DIV/0!</v>
      </c>
      <c r="I280" s="40">
        <f>+'SCC X Ano = Outros'!I315/'SCC X Ano = Outros'!I281-1</f>
        <v>-0.83737765331968006</v>
      </c>
      <c r="J280" s="40" t="e">
        <f>+'SCC X Ano = Outros'!J315/'SCC X Ano = Outros'!J281-1</f>
        <v>#DIV/0!</v>
      </c>
      <c r="K280" s="40" t="e">
        <f>+'SCC X Ano = Outros'!K315/'SCC X Ano = Outros'!K281-1</f>
        <v>#DIV/0!</v>
      </c>
      <c r="L280" s="40">
        <f>+'SCC X Ano = Outros'!L315/'SCC X Ano = Outros'!L281-1</f>
        <v>0.96756397017213391</v>
      </c>
    </row>
    <row r="281" spans="1:12" x14ac:dyDescent="0.25">
      <c r="A281" s="25" t="s">
        <v>141</v>
      </c>
      <c r="B281" s="40" t="e">
        <f>+'SCC X Ano = Outros'!B316/'SCC X Ano = Outros'!B282-1</f>
        <v>#DIV/0!</v>
      </c>
      <c r="C281" s="40" t="e">
        <f>+'SCC X Ano = Outros'!C316/'SCC X Ano = Outros'!C282-1</f>
        <v>#DIV/0!</v>
      </c>
      <c r="D281" s="40" t="e">
        <f>+'SCC X Ano = Outros'!D316/'SCC X Ano = Outros'!D282-1</f>
        <v>#DIV/0!</v>
      </c>
      <c r="E281" s="40" t="e">
        <f>+'SCC X Ano = Outros'!E316/'SCC X Ano = Outros'!E282-1</f>
        <v>#DIV/0!</v>
      </c>
      <c r="F281" s="40" t="e">
        <f>+'SCC X Ano = Outros'!F316/'SCC X Ano = Outros'!F282-1</f>
        <v>#DIV/0!</v>
      </c>
      <c r="G281" s="40" t="e">
        <f>+'SCC X Ano = Outros'!G316/'SCC X Ano = Outros'!G282-1</f>
        <v>#DIV/0!</v>
      </c>
      <c r="H281" s="40" t="e">
        <f>+'SCC X Ano = Outros'!H316/'SCC X Ano = Outros'!H282-1</f>
        <v>#DIV/0!</v>
      </c>
      <c r="I281" s="40" t="e">
        <f>+'SCC X Ano = Outros'!I316/'SCC X Ano = Outros'!I282-1</f>
        <v>#DIV/0!</v>
      </c>
      <c r="J281" s="40" t="e">
        <f>+'SCC X Ano = Outros'!J316/'SCC X Ano = Outros'!J282-1</f>
        <v>#DIV/0!</v>
      </c>
      <c r="K281" s="40" t="e">
        <f>+'SCC X Ano = Outros'!K316/'SCC X Ano = Outros'!K282-1</f>
        <v>#DIV/0!</v>
      </c>
      <c r="L281" s="40" t="e">
        <f>+'SCC X Ano = Outros'!L316/'SCC X Ano = Outros'!L282-1</f>
        <v>#DIV/0!</v>
      </c>
    </row>
    <row r="282" spans="1:12" x14ac:dyDescent="0.25">
      <c r="A282" s="25" t="s">
        <v>153</v>
      </c>
      <c r="B282" s="40" t="e">
        <f>+'SCC X Ano = Outros'!B317/'SCC X Ano = Outros'!B283-1</f>
        <v>#DIV/0!</v>
      </c>
      <c r="C282" s="40" t="e">
        <f>+'SCC X Ano = Outros'!C317/'SCC X Ano = Outros'!C283-1</f>
        <v>#DIV/0!</v>
      </c>
      <c r="D282" s="40" t="e">
        <f>+'SCC X Ano = Outros'!D317/'SCC X Ano = Outros'!D283-1</f>
        <v>#DIV/0!</v>
      </c>
      <c r="E282" s="40" t="e">
        <f>+'SCC X Ano = Outros'!E317/'SCC X Ano = Outros'!E283-1</f>
        <v>#DIV/0!</v>
      </c>
      <c r="F282" s="40">
        <f>+'SCC X Ano = Outros'!F317/'SCC X Ano = Outros'!F283-1</f>
        <v>-0.24721055880383891</v>
      </c>
      <c r="G282" s="40" t="e">
        <f>+'SCC X Ano = Outros'!G317/'SCC X Ano = Outros'!G283-1</f>
        <v>#DIV/0!</v>
      </c>
      <c r="H282" s="40" t="e">
        <f>+'SCC X Ano = Outros'!H317/'SCC X Ano = Outros'!H283-1</f>
        <v>#DIV/0!</v>
      </c>
      <c r="I282" s="40">
        <f>+'SCC X Ano = Outros'!I317/'SCC X Ano = Outros'!I283-1</f>
        <v>-1</v>
      </c>
      <c r="J282" s="40" t="e">
        <f>+'SCC X Ano = Outros'!J317/'SCC X Ano = Outros'!J283-1</f>
        <v>#DIV/0!</v>
      </c>
      <c r="K282" s="40" t="e">
        <f>+'SCC X Ano = Outros'!K317/'SCC X Ano = Outros'!K283-1</f>
        <v>#DIV/0!</v>
      </c>
      <c r="L282" s="40">
        <f>+'SCC X Ano = Outros'!L317/'SCC X Ano = Outros'!L283-1</f>
        <v>-0.75358466362278154</v>
      </c>
    </row>
    <row r="283" spans="1:12" x14ac:dyDescent="0.25">
      <c r="A283" s="25" t="s">
        <v>157</v>
      </c>
      <c r="B283" s="40" t="e">
        <f>+'SCC X Ano = Outros'!B318/'SCC X Ano = Outros'!B284-1</f>
        <v>#DIV/0!</v>
      </c>
      <c r="C283" s="40">
        <f>+'SCC X Ano = Outros'!C318/'SCC X Ano = Outros'!C284-1</f>
        <v>-0.5451748047581213</v>
      </c>
      <c r="D283" s="40">
        <f>+'SCC X Ano = Outros'!D318/'SCC X Ano = Outros'!D284-1</f>
        <v>11.176230861097459</v>
      </c>
      <c r="E283" s="40" t="e">
        <f>+'SCC X Ano = Outros'!E318/'SCC X Ano = Outros'!E284-1</f>
        <v>#DIV/0!</v>
      </c>
      <c r="F283" s="40">
        <f>+'SCC X Ano = Outros'!F318/'SCC X Ano = Outros'!F284-1</f>
        <v>-0.21357310271266827</v>
      </c>
      <c r="G283" s="40" t="e">
        <f>+'SCC X Ano = Outros'!G318/'SCC X Ano = Outros'!G284-1</f>
        <v>#DIV/0!</v>
      </c>
      <c r="H283" s="40" t="e">
        <f>+'SCC X Ano = Outros'!H318/'SCC X Ano = Outros'!H284-1</f>
        <v>#DIV/0!</v>
      </c>
      <c r="I283" s="40">
        <f>+'SCC X Ano = Outros'!I318/'SCC X Ano = Outros'!I284-1</f>
        <v>-0.74595780113291532</v>
      </c>
      <c r="J283" s="40" t="e">
        <f>+'SCC X Ano = Outros'!J318/'SCC X Ano = Outros'!J284-1</f>
        <v>#DIV/0!</v>
      </c>
      <c r="K283" s="40" t="e">
        <f>+'SCC X Ano = Outros'!K318/'SCC X Ano = Outros'!K284-1</f>
        <v>#DIV/0!</v>
      </c>
      <c r="L283" s="40">
        <f>+'SCC X Ano = Outros'!L318/'SCC X Ano = Outros'!L284-1</f>
        <v>2.4205798539765087</v>
      </c>
    </row>
    <row r="284" spans="1:12" x14ac:dyDescent="0.25">
      <c r="A284" s="25" t="s">
        <v>161</v>
      </c>
      <c r="B284" s="40" t="e">
        <f>+'SCC X Ano = Outros'!B319/'SCC X Ano = Outros'!B285-1</f>
        <v>#DIV/0!</v>
      </c>
      <c r="C284" s="40">
        <f>+'SCC X Ano = Outros'!C319/'SCC X Ano = Outros'!C285-1</f>
        <v>10.142382701491728</v>
      </c>
      <c r="D284" s="40">
        <f>+'SCC X Ano = Outros'!D319/'SCC X Ano = Outros'!D285-1</f>
        <v>-1</v>
      </c>
      <c r="E284" s="40" t="e">
        <f>+'SCC X Ano = Outros'!E319/'SCC X Ano = Outros'!E285-1</f>
        <v>#DIV/0!</v>
      </c>
      <c r="F284" s="40">
        <f>+'SCC X Ano = Outros'!F319/'SCC X Ano = Outros'!F285-1</f>
        <v>-1</v>
      </c>
      <c r="G284" s="40" t="e">
        <f>+'SCC X Ano = Outros'!G319/'SCC X Ano = Outros'!G285-1</f>
        <v>#DIV/0!</v>
      </c>
      <c r="H284" s="40" t="e">
        <f>+'SCC X Ano = Outros'!H319/'SCC X Ano = Outros'!H285-1</f>
        <v>#DIV/0!</v>
      </c>
      <c r="I284" s="40">
        <f>+'SCC X Ano = Outros'!I319/'SCC X Ano = Outros'!I285-1</f>
        <v>2.7691740731540317</v>
      </c>
      <c r="J284" s="40" t="e">
        <f>+'SCC X Ano = Outros'!J319/'SCC X Ano = Outros'!J285-1</f>
        <v>#DIV/0!</v>
      </c>
      <c r="K284" s="40" t="e">
        <f>+'SCC X Ano = Outros'!K319/'SCC X Ano = Outros'!K285-1</f>
        <v>#DIV/0!</v>
      </c>
      <c r="L284" s="40">
        <f>+'SCC X Ano = Outros'!L319/'SCC X Ano = Outros'!L285-1</f>
        <v>-0.44561817451890839</v>
      </c>
    </row>
    <row r="285" spans="1:12" x14ac:dyDescent="0.25">
      <c r="A285" s="25" t="s">
        <v>151</v>
      </c>
      <c r="B285" s="40" t="e">
        <f>+'SCC X Ano = Outros'!B320/'SCC X Ano = Outros'!B286-1</f>
        <v>#DIV/0!</v>
      </c>
      <c r="C285" s="40">
        <f>+'SCC X Ano = Outros'!C320/'SCC X Ano = Outros'!C286-1</f>
        <v>1.0750918787236157</v>
      </c>
      <c r="D285" s="40">
        <f>+'SCC X Ano = Outros'!D320/'SCC X Ano = Outros'!D286-1</f>
        <v>0.27789435224163306</v>
      </c>
      <c r="E285" s="40" t="e">
        <f>+'SCC X Ano = Outros'!E320/'SCC X Ano = Outros'!E286-1</f>
        <v>#DIV/0!</v>
      </c>
      <c r="F285" s="40">
        <f>+'SCC X Ano = Outros'!F320/'SCC X Ano = Outros'!F286-1</f>
        <v>-0.75711668856244674</v>
      </c>
      <c r="G285" s="40" t="e">
        <f>+'SCC X Ano = Outros'!G320/'SCC X Ano = Outros'!G286-1</f>
        <v>#DIV/0!</v>
      </c>
      <c r="H285" s="40" t="e">
        <f>+'SCC X Ano = Outros'!H320/'SCC X Ano = Outros'!H286-1</f>
        <v>#DIV/0!</v>
      </c>
      <c r="I285" s="40">
        <f>+'SCC X Ano = Outros'!I320/'SCC X Ano = Outros'!I286-1</f>
        <v>-0.87302673905380168</v>
      </c>
      <c r="J285" s="40" t="e">
        <f>+'SCC X Ano = Outros'!J320/'SCC X Ano = Outros'!J286-1</f>
        <v>#DIV/0!</v>
      </c>
      <c r="K285" s="40" t="e">
        <f>+'SCC X Ano = Outros'!K320/'SCC X Ano = Outros'!K286-1</f>
        <v>#DIV/0!</v>
      </c>
      <c r="L285" s="40">
        <f>+'SCC X Ano = Outros'!L320/'SCC X Ano = Outros'!L286-1</f>
        <v>-0.34317536723373532</v>
      </c>
    </row>
    <row r="286" spans="1:12" x14ac:dyDescent="0.25">
      <c r="A286" s="25" t="s">
        <v>167</v>
      </c>
      <c r="B286" s="40" t="e">
        <f>+'SCC X Ano = Outros'!B321/'SCC X Ano = Outros'!B287-1</f>
        <v>#DIV/0!</v>
      </c>
      <c r="C286" s="40">
        <f>+'SCC X Ano = Outros'!C321/'SCC X Ano = Outros'!C287-1</f>
        <v>0.38481442095655738</v>
      </c>
      <c r="D286" s="40" t="e">
        <f>+'SCC X Ano = Outros'!D321/'SCC X Ano = Outros'!D287-1</f>
        <v>#DIV/0!</v>
      </c>
      <c r="E286" s="40" t="e">
        <f>+'SCC X Ano = Outros'!E321/'SCC X Ano = Outros'!E287-1</f>
        <v>#DIV/0!</v>
      </c>
      <c r="F286" s="40">
        <f>+'SCC X Ano = Outros'!F321/'SCC X Ano = Outros'!F287-1</f>
        <v>3.683966989467935E-2</v>
      </c>
      <c r="G286" s="40" t="e">
        <f>+'SCC X Ano = Outros'!G321/'SCC X Ano = Outros'!G287-1</f>
        <v>#DIV/0!</v>
      </c>
      <c r="H286" s="40" t="e">
        <f>+'SCC X Ano = Outros'!H321/'SCC X Ano = Outros'!H287-1</f>
        <v>#DIV/0!</v>
      </c>
      <c r="I286" s="40">
        <f>+'SCC X Ano = Outros'!I321/'SCC X Ano = Outros'!I287-1</f>
        <v>-1</v>
      </c>
      <c r="J286" s="40" t="e">
        <f>+'SCC X Ano = Outros'!J321/'SCC X Ano = Outros'!J287-1</f>
        <v>#DIV/0!</v>
      </c>
      <c r="K286" s="40" t="e">
        <f>+'SCC X Ano = Outros'!K321/'SCC X Ano = Outros'!K287-1</f>
        <v>#DIV/0!</v>
      </c>
      <c r="L286" s="40">
        <f>+'SCC X Ano = Outros'!L321/'SCC X Ano = Outros'!L287-1</f>
        <v>-0.38622496846260523</v>
      </c>
    </row>
    <row r="287" spans="1:12" x14ac:dyDescent="0.25">
      <c r="A287" s="25" t="s">
        <v>171</v>
      </c>
      <c r="B287" s="40" t="e">
        <f>+'SCC X Ano = Outros'!B322/'SCC X Ano = Outros'!B288-1</f>
        <v>#DIV/0!</v>
      </c>
      <c r="C287" s="40">
        <f>+'SCC X Ano = Outros'!C322/'SCC X Ano = Outros'!C288-1</f>
        <v>-0.9032170352687009</v>
      </c>
      <c r="D287" s="40">
        <f>+'SCC X Ano = Outros'!D322/'SCC X Ano = Outros'!D288-1</f>
        <v>0.52407711068478324</v>
      </c>
      <c r="E287" s="40" t="e">
        <f>+'SCC X Ano = Outros'!E322/'SCC X Ano = Outros'!E288-1</f>
        <v>#DIV/0!</v>
      </c>
      <c r="F287" s="40">
        <f>+'SCC X Ano = Outros'!F322/'SCC X Ano = Outros'!F288-1</f>
        <v>-0.30524746143236681</v>
      </c>
      <c r="G287" s="40" t="e">
        <f>+'SCC X Ano = Outros'!G322/'SCC X Ano = Outros'!G288-1</f>
        <v>#DIV/0!</v>
      </c>
      <c r="H287" s="40" t="e">
        <f>+'SCC X Ano = Outros'!H322/'SCC X Ano = Outros'!H288-1</f>
        <v>#DIV/0!</v>
      </c>
      <c r="I287" s="40">
        <f>+'SCC X Ano = Outros'!I322/'SCC X Ano = Outros'!I288-1</f>
        <v>-0.69922685766365955</v>
      </c>
      <c r="J287" s="40" t="e">
        <f>+'SCC X Ano = Outros'!J322/'SCC X Ano = Outros'!J288-1</f>
        <v>#DIV/0!</v>
      </c>
      <c r="K287" s="40" t="e">
        <f>+'SCC X Ano = Outros'!K322/'SCC X Ano = Outros'!K288-1</f>
        <v>#DIV/0!</v>
      </c>
      <c r="L287" s="40">
        <f>+'SCC X Ano = Outros'!L322/'SCC X Ano = Outros'!L288-1</f>
        <v>0.47742209455099016</v>
      </c>
    </row>
    <row r="288" spans="1:12" x14ac:dyDescent="0.25">
      <c r="A288" s="25" t="s">
        <v>175</v>
      </c>
      <c r="B288" s="40" t="e">
        <f>+'SCC X Ano = Outros'!B323/'SCC X Ano = Outros'!B289-1</f>
        <v>#DIV/0!</v>
      </c>
      <c r="C288" s="40">
        <f>+'SCC X Ano = Outros'!C323/'SCC X Ano = Outros'!C289-1</f>
        <v>-0.68281923712022019</v>
      </c>
      <c r="D288" s="40">
        <f>+'SCC X Ano = Outros'!D323/'SCC X Ano = Outros'!D289-1</f>
        <v>0.92940021049862365</v>
      </c>
      <c r="E288" s="40" t="e">
        <f>+'SCC X Ano = Outros'!E323/'SCC X Ano = Outros'!E289-1</f>
        <v>#DIV/0!</v>
      </c>
      <c r="F288" s="40">
        <f>+'SCC X Ano = Outros'!F323/'SCC X Ano = Outros'!F289-1</f>
        <v>-0.82666727019670783</v>
      </c>
      <c r="G288" s="40" t="e">
        <f>+'SCC X Ano = Outros'!G323/'SCC X Ano = Outros'!G289-1</f>
        <v>#DIV/0!</v>
      </c>
      <c r="H288" s="40" t="e">
        <f>+'SCC X Ano = Outros'!H323/'SCC X Ano = Outros'!H289-1</f>
        <v>#DIV/0!</v>
      </c>
      <c r="I288" s="40">
        <f>+'SCC X Ano = Outros'!I323/'SCC X Ano = Outros'!I289-1</f>
        <v>-0.6399167786625175</v>
      </c>
      <c r="J288" s="40" t="e">
        <f>+'SCC X Ano = Outros'!J323/'SCC X Ano = Outros'!J289-1</f>
        <v>#DIV/0!</v>
      </c>
      <c r="K288" s="40" t="e">
        <f>+'SCC X Ano = Outros'!K323/'SCC X Ano = Outros'!K289-1</f>
        <v>#DIV/0!</v>
      </c>
      <c r="L288" s="40">
        <f>+'SCC X Ano = Outros'!L323/'SCC X Ano = Outros'!L289-1</f>
        <v>0.72117264057507646</v>
      </c>
    </row>
    <row r="289" spans="1:12" x14ac:dyDescent="0.25">
      <c r="A289" s="25" t="s">
        <v>137</v>
      </c>
      <c r="B289" s="40" t="e">
        <f>+'SCC X Ano = Outros'!B324/'SCC X Ano = Outros'!B290-1</f>
        <v>#DIV/0!</v>
      </c>
      <c r="C289" s="40">
        <f>+'SCC X Ano = Outros'!C324/'SCC X Ano = Outros'!C290-1</f>
        <v>-0.95988498333531613</v>
      </c>
      <c r="D289" s="40">
        <f>+'SCC X Ano = Outros'!D324/'SCC X Ano = Outros'!D290-1</f>
        <v>-0.6875720036542462</v>
      </c>
      <c r="E289" s="40" t="e">
        <f>+'SCC X Ano = Outros'!E324/'SCC X Ano = Outros'!E290-1</f>
        <v>#DIV/0!</v>
      </c>
      <c r="F289" s="40">
        <f>+'SCC X Ano = Outros'!F324/'SCC X Ano = Outros'!F290-1</f>
        <v>-0.67379768651162841</v>
      </c>
      <c r="G289" s="40">
        <f>+'SCC X Ano = Outros'!G324/'SCC X Ano = Outros'!G290-1</f>
        <v>-1</v>
      </c>
      <c r="H289" s="40" t="e">
        <f>+'SCC X Ano = Outros'!H324/'SCC X Ano = Outros'!H290-1</f>
        <v>#DIV/0!</v>
      </c>
      <c r="I289" s="40">
        <f>+'SCC X Ano = Outros'!I324/'SCC X Ano = Outros'!I290-1</f>
        <v>3.2098433957030714E-3</v>
      </c>
      <c r="J289" s="40" t="e">
        <f>+'SCC X Ano = Outros'!J324/'SCC X Ano = Outros'!J290-1</f>
        <v>#DIV/0!</v>
      </c>
      <c r="K289" s="40" t="e">
        <f>+'SCC X Ano = Outros'!K324/'SCC X Ano = Outros'!K290-1</f>
        <v>#DIV/0!</v>
      </c>
      <c r="L289" s="40">
        <f>+'SCC X Ano = Outros'!L324/'SCC X Ano = Outros'!L290-1</f>
        <v>-0.73991126184673561</v>
      </c>
    </row>
    <row r="290" spans="1:12" x14ac:dyDescent="0.25">
      <c r="A290" s="25" t="s">
        <v>181</v>
      </c>
      <c r="B290" s="40" t="e">
        <f>+'SCC X Ano = Outros'!B325/'SCC X Ano = Outros'!B291-1</f>
        <v>#DIV/0!</v>
      </c>
      <c r="C290" s="40">
        <f>+'SCC X Ano = Outros'!C325/'SCC X Ano = Outros'!C291-1</f>
        <v>0.25726369709749308</v>
      </c>
      <c r="D290" s="40">
        <f>+'SCC X Ano = Outros'!D325/'SCC X Ano = Outros'!D291-1</f>
        <v>-1</v>
      </c>
      <c r="E290" s="40" t="e">
        <f>+'SCC X Ano = Outros'!E325/'SCC X Ano = Outros'!E291-1</f>
        <v>#DIV/0!</v>
      </c>
      <c r="F290" s="40">
        <f>+'SCC X Ano = Outros'!F325/'SCC X Ano = Outros'!F291-1</f>
        <v>2.3189631492366551</v>
      </c>
      <c r="G290" s="40" t="e">
        <f>+'SCC X Ano = Outros'!G325/'SCC X Ano = Outros'!G291-1</f>
        <v>#DIV/0!</v>
      </c>
      <c r="H290" s="40" t="e">
        <f>+'SCC X Ano = Outros'!H325/'SCC X Ano = Outros'!H291-1</f>
        <v>#DIV/0!</v>
      </c>
      <c r="I290" s="40" t="e">
        <f>+'SCC X Ano = Outros'!I325/'SCC X Ano = Outros'!I291-1</f>
        <v>#DIV/0!</v>
      </c>
      <c r="J290" s="40" t="e">
        <f>+'SCC X Ano = Outros'!J325/'SCC X Ano = Outros'!J291-1</f>
        <v>#DIV/0!</v>
      </c>
      <c r="K290" s="40" t="e">
        <f>+'SCC X Ano = Outros'!K325/'SCC X Ano = Outros'!K291-1</f>
        <v>#DIV/0!</v>
      </c>
      <c r="L290" s="40">
        <f>+'SCC X Ano = Outros'!L325/'SCC X Ano = Outros'!L291-1</f>
        <v>1.1289609666463067</v>
      </c>
    </row>
    <row r="291" spans="1:12" x14ac:dyDescent="0.25">
      <c r="A291" s="25" t="s">
        <v>148</v>
      </c>
      <c r="B291" s="40" t="e">
        <f>+'SCC X Ano = Outros'!B326/'SCC X Ano = Outros'!B292-1</f>
        <v>#DIV/0!</v>
      </c>
      <c r="C291" s="40">
        <f>+'SCC X Ano = Outros'!C326/'SCC X Ano = Outros'!C292-1</f>
        <v>-0.69601686633884174</v>
      </c>
      <c r="D291" s="40">
        <f>+'SCC X Ano = Outros'!D326/'SCC X Ano = Outros'!D292-1</f>
        <v>0.71556409107557828</v>
      </c>
      <c r="E291" s="40" t="e">
        <f>+'SCC X Ano = Outros'!E326/'SCC X Ano = Outros'!E292-1</f>
        <v>#DIV/0!</v>
      </c>
      <c r="F291" s="40">
        <f>+'SCC X Ano = Outros'!F326/'SCC X Ano = Outros'!F292-1</f>
        <v>-0.57980608724432292</v>
      </c>
      <c r="G291" s="40">
        <f>+'SCC X Ano = Outros'!G326/'SCC X Ano = Outros'!G292-1</f>
        <v>-4.1030704359902415E-2</v>
      </c>
      <c r="H291" s="40" t="e">
        <f>+'SCC X Ano = Outros'!H326/'SCC X Ano = Outros'!H292-1</f>
        <v>#DIV/0!</v>
      </c>
      <c r="I291" s="40">
        <f>+'SCC X Ano = Outros'!I326/'SCC X Ano = Outros'!I292-1</f>
        <v>-0.70389375163295997</v>
      </c>
      <c r="J291" s="40" t="e">
        <f>+'SCC X Ano = Outros'!J326/'SCC X Ano = Outros'!J292-1</f>
        <v>#DIV/0!</v>
      </c>
      <c r="K291" s="40" t="e">
        <f>+'SCC X Ano = Outros'!K326/'SCC X Ano = Outros'!K292-1</f>
        <v>#DIV/0!</v>
      </c>
      <c r="L291" s="40">
        <f>+'SCC X Ano = Outros'!L326/'SCC X Ano = Outros'!L292-1</f>
        <v>0.54859244019123388</v>
      </c>
    </row>
    <row r="292" spans="1:12" x14ac:dyDescent="0.25">
      <c r="A292" s="25" t="s">
        <v>177</v>
      </c>
      <c r="B292" s="40" t="e">
        <f>+'SCC X Ano = Outros'!B327/'SCC X Ano = Outros'!B293-1</f>
        <v>#DIV/0!</v>
      </c>
      <c r="C292" s="40">
        <f>+'SCC X Ano = Outros'!C327/'SCC X Ano = Outros'!C293-1</f>
        <v>-0.67428659916689715</v>
      </c>
      <c r="D292" s="40">
        <f>+'SCC X Ano = Outros'!D327/'SCC X Ano = Outros'!D293-1</f>
        <v>0.1404880077058881</v>
      </c>
      <c r="E292" s="40" t="e">
        <f>+'SCC X Ano = Outros'!E327/'SCC X Ano = Outros'!E293-1</f>
        <v>#DIV/0!</v>
      </c>
      <c r="F292" s="40">
        <f>+'SCC X Ano = Outros'!F327/'SCC X Ano = Outros'!F293-1</f>
        <v>-0.58731043367078795</v>
      </c>
      <c r="G292" s="40">
        <f>+'SCC X Ano = Outros'!G327/'SCC X Ano = Outros'!G293-1</f>
        <v>-0.47983667719674405</v>
      </c>
      <c r="H292" s="40" t="e">
        <f>+'SCC X Ano = Outros'!H327/'SCC X Ano = Outros'!H293-1</f>
        <v>#DIV/0!</v>
      </c>
      <c r="I292" s="40">
        <f>+'SCC X Ano = Outros'!I327/'SCC X Ano = Outros'!I293-1</f>
        <v>-0.3578622638147918</v>
      </c>
      <c r="J292" s="40" t="e">
        <f>+'SCC X Ano = Outros'!J327/'SCC X Ano = Outros'!J293-1</f>
        <v>#DIV/0!</v>
      </c>
      <c r="K292" s="40" t="e">
        <f>+'SCC X Ano = Outros'!K327/'SCC X Ano = Outros'!K293-1</f>
        <v>#DIV/0!</v>
      </c>
      <c r="L292" s="40">
        <f>+'SCC X Ano = Outros'!L327/'SCC X Ano = Outros'!L293-1</f>
        <v>2.2257068535652458E-2</v>
      </c>
    </row>
    <row r="293" spans="1:12" x14ac:dyDescent="0.25">
      <c r="A293" s="25" t="s">
        <v>159</v>
      </c>
      <c r="B293" s="40" t="e">
        <f>+'SCC X Ano = Outros'!B328/'SCC X Ano = Outros'!B294-1</f>
        <v>#DIV/0!</v>
      </c>
      <c r="C293" s="40">
        <f>+'SCC X Ano = Outros'!C328/'SCC X Ano = Outros'!C294-1</f>
        <v>-0.8603445128951015</v>
      </c>
      <c r="D293" s="40">
        <f>+'SCC X Ano = Outros'!D328/'SCC X Ano = Outros'!D294-1</f>
        <v>0.49791159348956926</v>
      </c>
      <c r="E293" s="40" t="e">
        <f>+'SCC X Ano = Outros'!E328/'SCC X Ano = Outros'!E294-1</f>
        <v>#DIV/0!</v>
      </c>
      <c r="F293" s="40">
        <f>+'SCC X Ano = Outros'!F328/'SCC X Ano = Outros'!F294-1</f>
        <v>2.5417424945278766E-2</v>
      </c>
      <c r="G293" s="40" t="e">
        <f>+'SCC X Ano = Outros'!G328/'SCC X Ano = Outros'!G294-1</f>
        <v>#DIV/0!</v>
      </c>
      <c r="H293" s="40" t="e">
        <f>+'SCC X Ano = Outros'!H328/'SCC X Ano = Outros'!H294-1</f>
        <v>#DIV/0!</v>
      </c>
      <c r="I293" s="40">
        <f>+'SCC X Ano = Outros'!I328/'SCC X Ano = Outros'!I294-1</f>
        <v>1.0494369325867332</v>
      </c>
      <c r="J293" s="40" t="e">
        <f>+'SCC X Ano = Outros'!J328/'SCC X Ano = Outros'!J294-1</f>
        <v>#DIV/0!</v>
      </c>
      <c r="K293" s="40" t="e">
        <f>+'SCC X Ano = Outros'!K328/'SCC X Ano = Outros'!K294-1</f>
        <v>#DIV/0!</v>
      </c>
      <c r="L293" s="40">
        <f>+'SCC X Ano = Outros'!L328/'SCC X Ano = Outros'!L294-1</f>
        <v>0.15510848998665239</v>
      </c>
    </row>
    <row r="294" spans="1:12" x14ac:dyDescent="0.25">
      <c r="A294" s="25" t="s">
        <v>191</v>
      </c>
      <c r="B294" s="40" t="e">
        <f>+'SCC X Ano = Outros'!B329/'SCC X Ano = Outros'!B295-1</f>
        <v>#DIV/0!</v>
      </c>
      <c r="C294" s="40">
        <f>+'SCC X Ano = Outros'!C329/'SCC X Ano = Outros'!C295-1</f>
        <v>-0.3862597935866573</v>
      </c>
      <c r="D294" s="40">
        <f>+'SCC X Ano = Outros'!D329/'SCC X Ano = Outros'!D295-1</f>
        <v>0.27720951736233457</v>
      </c>
      <c r="E294" s="40" t="e">
        <f>+'SCC X Ano = Outros'!E329/'SCC X Ano = Outros'!E295-1</f>
        <v>#DIV/0!</v>
      </c>
      <c r="F294" s="40">
        <f>+'SCC X Ano = Outros'!F329/'SCC X Ano = Outros'!F295-1</f>
        <v>1.6334291726030976</v>
      </c>
      <c r="G294" s="40">
        <f>+'SCC X Ano = Outros'!G329/'SCC X Ano = Outros'!G295-1</f>
        <v>-0.3593740074946693</v>
      </c>
      <c r="H294" s="40" t="e">
        <f>+'SCC X Ano = Outros'!H329/'SCC X Ano = Outros'!H295-1</f>
        <v>#DIV/0!</v>
      </c>
      <c r="I294" s="40">
        <f>+'SCC X Ano = Outros'!I329/'SCC X Ano = Outros'!I295-1</f>
        <v>-0.16964061282869103</v>
      </c>
      <c r="J294" s="40" t="e">
        <f>+'SCC X Ano = Outros'!J329/'SCC X Ano = Outros'!J295-1</f>
        <v>#DIV/0!</v>
      </c>
      <c r="K294" s="40" t="e">
        <f>+'SCC X Ano = Outros'!K329/'SCC X Ano = Outros'!K295-1</f>
        <v>#DIV/0!</v>
      </c>
      <c r="L294" s="40">
        <f>+'SCC X Ano = Outros'!L329/'SCC X Ano = Outros'!L295-1</f>
        <v>0.41340291375484406</v>
      </c>
    </row>
    <row r="295" spans="1:12" x14ac:dyDescent="0.25">
      <c r="A295" s="25" t="s">
        <v>194</v>
      </c>
      <c r="B295" s="40" t="e">
        <f>+'SCC X Ano = Outros'!B330/'SCC X Ano = Outros'!B296-1</f>
        <v>#DIV/0!</v>
      </c>
      <c r="C295" s="40">
        <f>+'SCC X Ano = Outros'!C330/'SCC X Ano = Outros'!C296-1</f>
        <v>-0.36767978629535014</v>
      </c>
      <c r="D295" s="40">
        <f>+'SCC X Ano = Outros'!D330/'SCC X Ano = Outros'!D296-1</f>
        <v>0.14230704498418811</v>
      </c>
      <c r="E295" s="40" t="e">
        <f>+'SCC X Ano = Outros'!E330/'SCC X Ano = Outros'!E296-1</f>
        <v>#DIV/0!</v>
      </c>
      <c r="F295" s="40">
        <f>+'SCC X Ano = Outros'!F330/'SCC X Ano = Outros'!F296-1</f>
        <v>-0.3665488724671262</v>
      </c>
      <c r="G295" s="40">
        <f>+'SCC X Ano = Outros'!G330/'SCC X Ano = Outros'!G296-1</f>
        <v>-0.8323078148194385</v>
      </c>
      <c r="H295" s="40">
        <f>+'SCC X Ano = Outros'!H330/'SCC X Ano = Outros'!H296-1</f>
        <v>-0.65605538102717031</v>
      </c>
      <c r="I295" s="40">
        <f>+'SCC X Ano = Outros'!I330/'SCC X Ano = Outros'!I296-1</f>
        <v>-0.10025039455296658</v>
      </c>
      <c r="J295" s="40">
        <f>+'SCC X Ano = Outros'!J330/'SCC X Ano = Outros'!J296-1</f>
        <v>-1</v>
      </c>
      <c r="K295" s="40" t="e">
        <f>+'SCC X Ano = Outros'!K330/'SCC X Ano = Outros'!K296-1</f>
        <v>#DIV/0!</v>
      </c>
      <c r="L295" s="40">
        <f>+'SCC X Ano = Outros'!L330/'SCC X Ano = Outros'!L296-1</f>
        <v>-0.24654520760960474</v>
      </c>
    </row>
    <row r="296" spans="1:12" x14ac:dyDescent="0.25">
      <c r="A296" s="25" t="s">
        <v>185</v>
      </c>
      <c r="B296" s="40" t="e">
        <f>+'SCC X Ano = Outros'!B331/'SCC X Ano = Outros'!B297-1</f>
        <v>#DIV/0!</v>
      </c>
      <c r="C296" s="40">
        <f>+'SCC X Ano = Outros'!C331/'SCC X Ano = Outros'!C297-1</f>
        <v>-0.1229490514981566</v>
      </c>
      <c r="D296" s="40">
        <f>+'SCC X Ano = Outros'!D331/'SCC X Ano = Outros'!D297-1</f>
        <v>1.6958517376166031</v>
      </c>
      <c r="E296" s="40" t="e">
        <f>+'SCC X Ano = Outros'!E331/'SCC X Ano = Outros'!E297-1</f>
        <v>#DIV/0!</v>
      </c>
      <c r="F296" s="40">
        <f>+'SCC X Ano = Outros'!F331/'SCC X Ano = Outros'!F297-1</f>
        <v>10.776845519676455</v>
      </c>
      <c r="G296" s="40">
        <f>+'SCC X Ano = Outros'!G331/'SCC X Ano = Outros'!G297-1</f>
        <v>-0.90446883268036615</v>
      </c>
      <c r="H296" s="40" t="e">
        <f>+'SCC X Ano = Outros'!H331/'SCC X Ano = Outros'!H297-1</f>
        <v>#DIV/0!</v>
      </c>
      <c r="I296" s="40">
        <f>+'SCC X Ano = Outros'!I331/'SCC X Ano = Outros'!I297-1</f>
        <v>-0.57598994870848153</v>
      </c>
      <c r="J296" s="40" t="e">
        <f>+'SCC X Ano = Outros'!J331/'SCC X Ano = Outros'!J297-1</f>
        <v>#DIV/0!</v>
      </c>
      <c r="K296" s="40" t="e">
        <f>+'SCC X Ano = Outros'!K331/'SCC X Ano = Outros'!K297-1</f>
        <v>#DIV/0!</v>
      </c>
      <c r="L296" s="40">
        <f>+'SCC X Ano = Outros'!L331/'SCC X Ano = Outros'!L297-1</f>
        <v>5.3741536826113485</v>
      </c>
    </row>
    <row r="297" spans="1:12" x14ac:dyDescent="0.25">
      <c r="A297" s="25" t="s">
        <v>200</v>
      </c>
      <c r="B297" s="40" t="e">
        <f>+'SCC X Ano = Outros'!B332/'SCC X Ano = Outros'!B298-1</f>
        <v>#DIV/0!</v>
      </c>
      <c r="C297" s="40">
        <f>+'SCC X Ano = Outros'!C332/'SCC X Ano = Outros'!C298-1</f>
        <v>-0.71200141247795112</v>
      </c>
      <c r="D297" s="40">
        <f>+'SCC X Ano = Outros'!D332/'SCC X Ano = Outros'!D298-1</f>
        <v>0.82727760085122748</v>
      </c>
      <c r="E297" s="40" t="e">
        <f>+'SCC X Ano = Outros'!E332/'SCC X Ano = Outros'!E298-1</f>
        <v>#DIV/0!</v>
      </c>
      <c r="F297" s="40">
        <f>+'SCC X Ano = Outros'!F332/'SCC X Ano = Outros'!F298-1</f>
        <v>-0.47459869623950801</v>
      </c>
      <c r="G297" s="40">
        <f>+'SCC X Ano = Outros'!G332/'SCC X Ano = Outros'!G298-1</f>
        <v>1.4674475730538448</v>
      </c>
      <c r="H297" s="40" t="e">
        <f>+'SCC X Ano = Outros'!H332/'SCC X Ano = Outros'!H298-1</f>
        <v>#DIV/0!</v>
      </c>
      <c r="I297" s="40">
        <f>+'SCC X Ano = Outros'!I332/'SCC X Ano = Outros'!I298-1</f>
        <v>-0.66233485934203096</v>
      </c>
      <c r="J297" s="40" t="e">
        <f>+'SCC X Ano = Outros'!J332/'SCC X Ano = Outros'!J298-1</f>
        <v>#DIV/0!</v>
      </c>
      <c r="K297" s="40" t="e">
        <f>+'SCC X Ano = Outros'!K332/'SCC X Ano = Outros'!K298-1</f>
        <v>#DIV/0!</v>
      </c>
      <c r="L297" s="40">
        <f>+'SCC X Ano = Outros'!L332/'SCC X Ano = Outros'!L298-1</f>
        <v>0.68256572363333778</v>
      </c>
    </row>
    <row r="298" spans="1:12" x14ac:dyDescent="0.25">
      <c r="A298" s="25" t="s">
        <v>198</v>
      </c>
      <c r="B298" s="40" t="e">
        <f>+'SCC X Ano = Outros'!B333/'SCC X Ano = Outros'!B299-1</f>
        <v>#DIV/0!</v>
      </c>
      <c r="C298" s="40">
        <f>+'SCC X Ano = Outros'!C333/'SCC X Ano = Outros'!C299-1</f>
        <v>-0.11499671839886816</v>
      </c>
      <c r="D298" s="40">
        <f>+'SCC X Ano = Outros'!D333/'SCC X Ano = Outros'!D299-1</f>
        <v>0.5566894856060185</v>
      </c>
      <c r="E298" s="40" t="e">
        <f>+'SCC X Ano = Outros'!E333/'SCC X Ano = Outros'!E299-1</f>
        <v>#DIV/0!</v>
      </c>
      <c r="F298" s="40">
        <f>+'SCC X Ano = Outros'!F333/'SCC X Ano = Outros'!F299-1</f>
        <v>5.9471522132678922E-2</v>
      </c>
      <c r="G298" s="40">
        <f>+'SCC X Ano = Outros'!G333/'SCC X Ano = Outros'!G299-1</f>
        <v>-0.75252076431238679</v>
      </c>
      <c r="H298" s="40" t="e">
        <f>+'SCC X Ano = Outros'!H333/'SCC X Ano = Outros'!H299-1</f>
        <v>#DIV/0!</v>
      </c>
      <c r="I298" s="40">
        <f>+'SCC X Ano = Outros'!I333/'SCC X Ano = Outros'!I299-1</f>
        <v>-0.50907132407249134</v>
      </c>
      <c r="J298" s="40">
        <f>+'SCC X Ano = Outros'!J333/'SCC X Ano = Outros'!J299-1</f>
        <v>1.4014729158545793</v>
      </c>
      <c r="K298" s="40" t="e">
        <f>+'SCC X Ano = Outros'!K333/'SCC X Ano = Outros'!K299-1</f>
        <v>#DIV/0!</v>
      </c>
      <c r="L298" s="40">
        <f>+'SCC X Ano = Outros'!L333/'SCC X Ano = Outros'!L299-1</f>
        <v>0.44077992485451278</v>
      </c>
    </row>
    <row r="299" spans="1:12" x14ac:dyDescent="0.25">
      <c r="A299" s="25" t="s">
        <v>173</v>
      </c>
      <c r="B299" s="40" t="e">
        <f>+'SCC X Ano = Outros'!B334/'SCC X Ano = Outros'!B300-1</f>
        <v>#DIV/0!</v>
      </c>
      <c r="C299" s="40">
        <f>+'SCC X Ano = Outros'!C334/'SCC X Ano = Outros'!C300-1</f>
        <v>-0.95103262340572847</v>
      </c>
      <c r="D299" s="40">
        <f>+'SCC X Ano = Outros'!D334/'SCC X Ano = Outros'!D300-1</f>
        <v>0.73902486253778221</v>
      </c>
      <c r="E299" s="40" t="e">
        <f>+'SCC X Ano = Outros'!E334/'SCC X Ano = Outros'!E300-1</f>
        <v>#DIV/0!</v>
      </c>
      <c r="F299" s="40">
        <f>+'SCC X Ano = Outros'!F334/'SCC X Ano = Outros'!F300-1</f>
        <v>6.5004052007195945E-2</v>
      </c>
      <c r="G299" s="40" t="e">
        <f>+'SCC X Ano = Outros'!G334/'SCC X Ano = Outros'!G300-1</f>
        <v>#DIV/0!</v>
      </c>
      <c r="H299" s="40" t="e">
        <f>+'SCC X Ano = Outros'!H334/'SCC X Ano = Outros'!H300-1</f>
        <v>#DIV/0!</v>
      </c>
      <c r="I299" s="40">
        <f>+'SCC X Ano = Outros'!I334/'SCC X Ano = Outros'!I300-1</f>
        <v>-0.67317086510531865</v>
      </c>
      <c r="J299" s="40" t="e">
        <f>+'SCC X Ano = Outros'!J334/'SCC X Ano = Outros'!J300-1</f>
        <v>#DIV/0!</v>
      </c>
      <c r="K299" s="40" t="e">
        <f>+'SCC X Ano = Outros'!K334/'SCC X Ano = Outros'!K300-1</f>
        <v>#DIV/0!</v>
      </c>
      <c r="L299" s="40">
        <f>+'SCC X Ano = Outros'!L334/'SCC X Ano = Outros'!L300-1</f>
        <v>0.70864608939311236</v>
      </c>
    </row>
    <row r="300" spans="1:12" x14ac:dyDescent="0.25">
      <c r="A300" s="25" t="s">
        <v>169</v>
      </c>
      <c r="B300" s="40" t="e">
        <f>+'SCC X Ano = Outros'!B335/'SCC X Ano = Outros'!B301-1</f>
        <v>#DIV/0!</v>
      </c>
      <c r="C300" s="40">
        <f>+'SCC X Ano = Outros'!C335/'SCC X Ano = Outros'!C301-1</f>
        <v>-0.81344081828912584</v>
      </c>
      <c r="D300" s="40">
        <f>+'SCC X Ano = Outros'!D335/'SCC X Ano = Outros'!D301-1</f>
        <v>-0.83190643604296355</v>
      </c>
      <c r="E300" s="40" t="e">
        <f>+'SCC X Ano = Outros'!E335/'SCC X Ano = Outros'!E301-1</f>
        <v>#DIV/0!</v>
      </c>
      <c r="F300" s="40">
        <f>+'SCC X Ano = Outros'!F335/'SCC X Ano = Outros'!F301-1</f>
        <v>0.11664592866135837</v>
      </c>
      <c r="G300" s="40" t="e">
        <f>+'SCC X Ano = Outros'!G335/'SCC X Ano = Outros'!G301-1</f>
        <v>#DIV/0!</v>
      </c>
      <c r="H300" s="40" t="e">
        <f>+'SCC X Ano = Outros'!H335/'SCC X Ano = Outros'!H301-1</f>
        <v>#DIV/0!</v>
      </c>
      <c r="I300" s="40">
        <f>+'SCC X Ano = Outros'!I335/'SCC X Ano = Outros'!I301-1</f>
        <v>6.560194515881701E-2</v>
      </c>
      <c r="J300" s="40" t="e">
        <f>+'SCC X Ano = Outros'!J335/'SCC X Ano = Outros'!J301-1</f>
        <v>#DIV/0!</v>
      </c>
      <c r="K300" s="40" t="e">
        <f>+'SCC X Ano = Outros'!K335/'SCC X Ano = Outros'!K301-1</f>
        <v>#DIV/0!</v>
      </c>
      <c r="L300" s="40">
        <f>+'SCC X Ano = Outros'!L335/'SCC X Ano = Outros'!L301-1</f>
        <v>-0.45181702862342454</v>
      </c>
    </row>
    <row r="301" spans="1:12" x14ac:dyDescent="0.25">
      <c r="A301" s="25" t="s">
        <v>163</v>
      </c>
      <c r="B301" s="40" t="e">
        <f>+'SCC X Ano = Outros'!B336/'SCC X Ano = Outros'!B302-1</f>
        <v>#DIV/0!</v>
      </c>
      <c r="C301" s="40">
        <f>+'SCC X Ano = Outros'!C336/'SCC X Ano = Outros'!C302-1</f>
        <v>-0.65214761181164083</v>
      </c>
      <c r="D301" s="40">
        <f>+'SCC X Ano = Outros'!D336/'SCC X Ano = Outros'!D302-1</f>
        <v>-0.7278231126035426</v>
      </c>
      <c r="E301" s="40" t="e">
        <f>+'SCC X Ano = Outros'!E336/'SCC X Ano = Outros'!E302-1</f>
        <v>#DIV/0!</v>
      </c>
      <c r="F301" s="40">
        <f>+'SCC X Ano = Outros'!F336/'SCC X Ano = Outros'!F302-1</f>
        <v>-0.63726524298790754</v>
      </c>
      <c r="G301" s="40">
        <f>+'SCC X Ano = Outros'!G336/'SCC X Ano = Outros'!G302-1</f>
        <v>0.30868039890362398</v>
      </c>
      <c r="H301" s="40" t="e">
        <f>+'SCC X Ano = Outros'!H336/'SCC X Ano = Outros'!H302-1</f>
        <v>#DIV/0!</v>
      </c>
      <c r="I301" s="40">
        <f>+'SCC X Ano = Outros'!I336/'SCC X Ano = Outros'!I302-1</f>
        <v>-0.60922341906472077</v>
      </c>
      <c r="J301" s="40" t="e">
        <f>+'SCC X Ano = Outros'!J336/'SCC X Ano = Outros'!J302-1</f>
        <v>#DIV/0!</v>
      </c>
      <c r="K301" s="40" t="e">
        <f>+'SCC X Ano = Outros'!K336/'SCC X Ano = Outros'!K302-1</f>
        <v>#DIV/0!</v>
      </c>
      <c r="L301" s="40">
        <f>+'SCC X Ano = Outros'!L336/'SCC X Ano = Outros'!L302-1</f>
        <v>-0.65474341803604308</v>
      </c>
    </row>
    <row r="302" spans="1:12" x14ac:dyDescent="0.25">
      <c r="A302" s="25" t="s">
        <v>155</v>
      </c>
      <c r="B302" s="40" t="e">
        <f>+'SCC X Ano = Outros'!B337/'SCC X Ano = Outros'!B303-1</f>
        <v>#DIV/0!</v>
      </c>
      <c r="C302" s="40">
        <f>+'SCC X Ano = Outros'!C337/'SCC X Ano = Outros'!C303-1</f>
        <v>-0.88651237558966434</v>
      </c>
      <c r="D302" s="40">
        <f>+'SCC X Ano = Outros'!D337/'SCC X Ano = Outros'!D303-1</f>
        <v>-2.8708824715814041E-2</v>
      </c>
      <c r="E302" s="40" t="e">
        <f>+'SCC X Ano = Outros'!E337/'SCC X Ano = Outros'!E303-1</f>
        <v>#DIV/0!</v>
      </c>
      <c r="F302" s="40">
        <f>+'SCC X Ano = Outros'!F337/'SCC X Ano = Outros'!F303-1</f>
        <v>-0.42043857066390611</v>
      </c>
      <c r="G302" s="40" t="e">
        <f>+'SCC X Ano = Outros'!G337/'SCC X Ano = Outros'!G303-1</f>
        <v>#DIV/0!</v>
      </c>
      <c r="H302" s="40" t="e">
        <f>+'SCC X Ano = Outros'!H337/'SCC X Ano = Outros'!H303-1</f>
        <v>#DIV/0!</v>
      </c>
      <c r="I302" s="40">
        <f>+'SCC X Ano = Outros'!I337/'SCC X Ano = Outros'!I303-1</f>
        <v>1.5551220430068509</v>
      </c>
      <c r="J302" s="40" t="e">
        <f>+'SCC X Ano = Outros'!J337/'SCC X Ano = Outros'!J303-1</f>
        <v>#DIV/0!</v>
      </c>
      <c r="K302" s="40" t="e">
        <f>+'SCC X Ano = Outros'!K337/'SCC X Ano = Outros'!K303-1</f>
        <v>#DIV/0!</v>
      </c>
      <c r="L302" s="40">
        <f>+'SCC X Ano = Outros'!L337/'SCC X Ano = Outros'!L303-1</f>
        <v>-0.15607160819675814</v>
      </c>
    </row>
    <row r="303" spans="1:12" x14ac:dyDescent="0.25">
      <c r="A303" s="1" t="s">
        <v>223</v>
      </c>
      <c r="B303" s="40" t="e">
        <f>+'SCC X Ano = Outros'!B338/'SCC X Ano = Outros'!B304-1</f>
        <v>#DIV/0!</v>
      </c>
      <c r="C303" s="40">
        <f>+'SCC X Ano = Outros'!C338/'SCC X Ano = Outros'!C304-1</f>
        <v>-0.4292289948332727</v>
      </c>
      <c r="D303" s="40">
        <f>+'SCC X Ano = Outros'!D338/'SCC X Ano = Outros'!D304-1</f>
        <v>0.50720954152760411</v>
      </c>
      <c r="E303" s="40" t="e">
        <f>+'SCC X Ano = Outros'!E338/'SCC X Ano = Outros'!E304-1</f>
        <v>#DIV/0!</v>
      </c>
      <c r="F303" s="40">
        <f>+'SCC X Ano = Outros'!F338/'SCC X Ano = Outros'!F304-1</f>
        <v>-5.3001275627802769E-2</v>
      </c>
      <c r="G303" s="40">
        <f>+'SCC X Ano = Outros'!G338/'SCC X Ano = Outros'!G304-1</f>
        <v>-0.67804212492154403</v>
      </c>
      <c r="H303" s="40">
        <f>+'SCC X Ano = Outros'!H338/'SCC X Ano = Outros'!H304-1</f>
        <v>-0.65605538102717031</v>
      </c>
      <c r="I303" s="40">
        <f>+'SCC X Ano = Outros'!I338/'SCC X Ano = Outros'!I304-1</f>
        <v>-0.38397988436054253</v>
      </c>
      <c r="J303" s="40">
        <f>+'SCC X Ano = Outros'!J338/'SCC X Ano = Outros'!J304-1</f>
        <v>0.17420101787563391</v>
      </c>
      <c r="K303" s="40" t="e">
        <f>+'SCC X Ano = Outros'!K338/'SCC X Ano = Outros'!K304-1</f>
        <v>#DIV/0!</v>
      </c>
      <c r="L303" s="40">
        <f>+'SCC X Ano = Outros'!L338/'SCC X Ano = Outros'!L304-1</f>
        <v>0.27269260637340831</v>
      </c>
    </row>
    <row r="308" spans="1:12" x14ac:dyDescent="0.25">
      <c r="A308" s="25"/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A309" s="25"/>
      <c r="B309" s="25" t="s">
        <v>224</v>
      </c>
      <c r="C309" s="25" t="s">
        <v>228</v>
      </c>
      <c r="D309" s="25" t="s">
        <v>15</v>
      </c>
      <c r="E309" s="25" t="s">
        <v>229</v>
      </c>
      <c r="F309" s="25" t="s">
        <v>226</v>
      </c>
      <c r="G309" s="25" t="s">
        <v>227</v>
      </c>
      <c r="H309" s="25" t="s">
        <v>131</v>
      </c>
      <c r="I309" s="25" t="s">
        <v>130</v>
      </c>
      <c r="J309" s="25" t="s">
        <v>129</v>
      </c>
      <c r="K309" s="25" t="s">
        <v>230</v>
      </c>
      <c r="L309" s="25" t="s">
        <v>404</v>
      </c>
    </row>
    <row r="310" spans="1:12" x14ac:dyDescent="0.25">
      <c r="A310" s="25" t="s">
        <v>132</v>
      </c>
      <c r="B310" s="40" t="e">
        <f>+'SCC X Ano = Outros'!B345/'SCC X Ano = Outros'!B311-1</f>
        <v>#DIV/0!</v>
      </c>
      <c r="C310" s="40">
        <f>+'SCC X Ano = Outros'!C345/'SCC X Ano = Outros'!C311-1</f>
        <v>2.1823644616177025</v>
      </c>
      <c r="D310" s="40">
        <f>+'SCC X Ano = Outros'!D345/'SCC X Ano = Outros'!D311-1</f>
        <v>0.25071729683558686</v>
      </c>
      <c r="E310" s="40" t="e">
        <f>+'SCC X Ano = Outros'!E345/'SCC X Ano = Outros'!E311-1</f>
        <v>#DIV/0!</v>
      </c>
      <c r="F310" s="40">
        <f>+'SCC X Ano = Outros'!F345/'SCC X Ano = Outros'!F311-1</f>
        <v>-0.78639930227582966</v>
      </c>
      <c r="G310" s="40" t="e">
        <f>+'SCC X Ano = Outros'!G345/'SCC X Ano = Outros'!G311-1</f>
        <v>#DIV/0!</v>
      </c>
      <c r="H310" s="40" t="e">
        <f>+'SCC X Ano = Outros'!H345/'SCC X Ano = Outros'!H311-1</f>
        <v>#DIV/0!</v>
      </c>
      <c r="I310" s="40">
        <f>+'SCC X Ano = Outros'!I345/'SCC X Ano = Outros'!I311-1</f>
        <v>-1</v>
      </c>
      <c r="J310" s="40" t="e">
        <f>+'SCC X Ano = Outros'!J345/'SCC X Ano = Outros'!J311-1</f>
        <v>#DIV/0!</v>
      </c>
      <c r="K310" s="40" t="e">
        <f>+'SCC X Ano = Outros'!K345/'SCC X Ano = Outros'!K311-1</f>
        <v>#DIV/0!</v>
      </c>
      <c r="L310" s="40">
        <f>+'SCC X Ano = Outros'!L345/'SCC X Ano = Outros'!L311-1</f>
        <v>-0.51902762978176686</v>
      </c>
    </row>
    <row r="311" spans="1:12" x14ac:dyDescent="0.25">
      <c r="A311" s="25" t="s">
        <v>134</v>
      </c>
      <c r="B311" s="40" t="e">
        <f>+'SCC X Ano = Outros'!B346/'SCC X Ano = Outros'!B312-1</f>
        <v>#DIV/0!</v>
      </c>
      <c r="C311" s="40" t="e">
        <f>+'SCC X Ano = Outros'!C346/'SCC X Ano = Outros'!C312-1</f>
        <v>#DIV/0!</v>
      </c>
      <c r="D311" s="40" t="e">
        <f>+'SCC X Ano = Outros'!D346/'SCC X Ano = Outros'!D312-1</f>
        <v>#DIV/0!</v>
      </c>
      <c r="E311" s="40" t="e">
        <f>+'SCC X Ano = Outros'!E346/'SCC X Ano = Outros'!E312-1</f>
        <v>#DIV/0!</v>
      </c>
      <c r="F311" s="40">
        <f>+'SCC X Ano = Outros'!F346/'SCC X Ano = Outros'!F312-1</f>
        <v>-1</v>
      </c>
      <c r="G311" s="40" t="e">
        <f>+'SCC X Ano = Outros'!G346/'SCC X Ano = Outros'!G312-1</f>
        <v>#DIV/0!</v>
      </c>
      <c r="H311" s="40" t="e">
        <f>+'SCC X Ano = Outros'!H346/'SCC X Ano = Outros'!H312-1</f>
        <v>#DIV/0!</v>
      </c>
      <c r="I311" s="40" t="e">
        <f>+'SCC X Ano = Outros'!I346/'SCC X Ano = Outros'!I312-1</f>
        <v>#DIV/0!</v>
      </c>
      <c r="J311" s="40" t="e">
        <f>+'SCC X Ano = Outros'!J346/'SCC X Ano = Outros'!J312-1</f>
        <v>#DIV/0!</v>
      </c>
      <c r="K311" s="40" t="e">
        <f>+'SCC X Ano = Outros'!K346/'SCC X Ano = Outros'!K312-1</f>
        <v>#DIV/0!</v>
      </c>
      <c r="L311" s="40">
        <f>+'SCC X Ano = Outros'!L346/'SCC X Ano = Outros'!L312-1</f>
        <v>-2.7077273058611073E-3</v>
      </c>
    </row>
    <row r="312" spans="1:12" x14ac:dyDescent="0.25">
      <c r="A312" s="25" t="s">
        <v>139</v>
      </c>
      <c r="B312" s="40" t="e">
        <f>+'SCC X Ano = Outros'!B347/'SCC X Ano = Outros'!B313-1</f>
        <v>#DIV/0!</v>
      </c>
      <c r="C312" s="40">
        <f>+'SCC X Ano = Outros'!C347/'SCC X Ano = Outros'!C313-1</f>
        <v>26.799487924000015</v>
      </c>
      <c r="D312" s="40">
        <f>+'SCC X Ano = Outros'!D347/'SCC X Ano = Outros'!D313-1</f>
        <v>-0.3109569657566128</v>
      </c>
      <c r="E312" s="40" t="e">
        <f>+'SCC X Ano = Outros'!E347/'SCC X Ano = Outros'!E313-1</f>
        <v>#DIV/0!</v>
      </c>
      <c r="F312" s="40">
        <f>+'SCC X Ano = Outros'!F347/'SCC X Ano = Outros'!F313-1</f>
        <v>-0.69632363922382179</v>
      </c>
      <c r="G312" s="40" t="e">
        <f>+'SCC X Ano = Outros'!G347/'SCC X Ano = Outros'!G313-1</f>
        <v>#DIV/0!</v>
      </c>
      <c r="H312" s="40" t="e">
        <f>+'SCC X Ano = Outros'!H347/'SCC X Ano = Outros'!H313-1</f>
        <v>#DIV/0!</v>
      </c>
      <c r="I312" s="40">
        <f>+'SCC X Ano = Outros'!I347/'SCC X Ano = Outros'!I313-1</f>
        <v>-0.18048883848349839</v>
      </c>
      <c r="J312" s="40" t="e">
        <f>+'SCC X Ano = Outros'!J347/'SCC X Ano = Outros'!J313-1</f>
        <v>#DIV/0!</v>
      </c>
      <c r="K312" s="40" t="e">
        <f>+'SCC X Ano = Outros'!K347/'SCC X Ano = Outros'!K313-1</f>
        <v>#DIV/0!</v>
      </c>
      <c r="L312" s="40">
        <f>+'SCC X Ano = Outros'!L347/'SCC X Ano = Outros'!L313-1</f>
        <v>-0.1700170994943272</v>
      </c>
    </row>
    <row r="313" spans="1:12" x14ac:dyDescent="0.25">
      <c r="A313" s="25" t="s">
        <v>143</v>
      </c>
      <c r="B313" s="40" t="e">
        <f>+'SCC X Ano = Outros'!B348/'SCC X Ano = Outros'!B314-1</f>
        <v>#DIV/0!</v>
      </c>
      <c r="C313" s="40">
        <f>+'SCC X Ano = Outros'!C348/'SCC X Ano = Outros'!C314-1</f>
        <v>-0.65204265690178975</v>
      </c>
      <c r="D313" s="40" t="e">
        <f>+'SCC X Ano = Outros'!D348/'SCC X Ano = Outros'!D314-1</f>
        <v>#DIV/0!</v>
      </c>
      <c r="E313" s="40" t="e">
        <f>+'SCC X Ano = Outros'!E348/'SCC X Ano = Outros'!E314-1</f>
        <v>#DIV/0!</v>
      </c>
      <c r="F313" s="40">
        <f>+'SCC X Ano = Outros'!F348/'SCC X Ano = Outros'!F314-1</f>
        <v>-1</v>
      </c>
      <c r="G313" s="40" t="e">
        <f>+'SCC X Ano = Outros'!G348/'SCC X Ano = Outros'!G314-1</f>
        <v>#DIV/0!</v>
      </c>
      <c r="H313" s="40" t="e">
        <f>+'SCC X Ano = Outros'!H348/'SCC X Ano = Outros'!H314-1</f>
        <v>#DIV/0!</v>
      </c>
      <c r="I313" s="40">
        <f>+'SCC X Ano = Outros'!I348/'SCC X Ano = Outros'!I314-1</f>
        <v>-0.86298113453341818</v>
      </c>
      <c r="J313" s="40" t="e">
        <f>+'SCC X Ano = Outros'!J348/'SCC X Ano = Outros'!J314-1</f>
        <v>#DIV/0!</v>
      </c>
      <c r="K313" s="40" t="e">
        <f>+'SCC X Ano = Outros'!K348/'SCC X Ano = Outros'!K314-1</f>
        <v>#DIV/0!</v>
      </c>
      <c r="L313" s="40">
        <f>+'SCC X Ano = Outros'!L348/'SCC X Ano = Outros'!L314-1</f>
        <v>-0.73414398005827897</v>
      </c>
    </row>
    <row r="314" spans="1:12" x14ac:dyDescent="0.25">
      <c r="A314" s="25" t="s">
        <v>146</v>
      </c>
      <c r="B314" s="40" t="e">
        <f>+'SCC X Ano = Outros'!B349/'SCC X Ano = Outros'!B315-1</f>
        <v>#DIV/0!</v>
      </c>
      <c r="C314" s="40">
        <f>+'SCC X Ano = Outros'!C349/'SCC X Ano = Outros'!C315-1</f>
        <v>1.8771770711734743</v>
      </c>
      <c r="D314" s="40">
        <f>+'SCC X Ano = Outros'!D349/'SCC X Ano = Outros'!D315-1</f>
        <v>-0.21579010909110474</v>
      </c>
      <c r="E314" s="40" t="e">
        <f>+'SCC X Ano = Outros'!E349/'SCC X Ano = Outros'!E315-1</f>
        <v>#DIV/0!</v>
      </c>
      <c r="F314" s="40">
        <f>+'SCC X Ano = Outros'!F349/'SCC X Ano = Outros'!F315-1</f>
        <v>-0.7748798371757698</v>
      </c>
      <c r="G314" s="40" t="e">
        <f>+'SCC X Ano = Outros'!G349/'SCC X Ano = Outros'!G315-1</f>
        <v>#DIV/0!</v>
      </c>
      <c r="H314" s="40" t="e">
        <f>+'SCC X Ano = Outros'!H349/'SCC X Ano = Outros'!H315-1</f>
        <v>#DIV/0!</v>
      </c>
      <c r="I314" s="40">
        <f>+'SCC X Ano = Outros'!I349/'SCC X Ano = Outros'!I315-1</f>
        <v>-0.89807936839803204</v>
      </c>
      <c r="J314" s="40" t="e">
        <f>+'SCC X Ano = Outros'!J349/'SCC X Ano = Outros'!J315-1</f>
        <v>#DIV/0!</v>
      </c>
      <c r="K314" s="40" t="e">
        <f>+'SCC X Ano = Outros'!K349/'SCC X Ano = Outros'!K315-1</f>
        <v>#DIV/0!</v>
      </c>
      <c r="L314" s="40">
        <f>+'SCC X Ano = Outros'!L349/'SCC X Ano = Outros'!L315-1</f>
        <v>-0.21316008557971533</v>
      </c>
    </row>
    <row r="315" spans="1:12" x14ac:dyDescent="0.25">
      <c r="A315" s="25" t="s">
        <v>141</v>
      </c>
      <c r="B315" s="40" t="e">
        <f>+'SCC X Ano = Outros'!B350/'SCC X Ano = Outros'!B316-1</f>
        <v>#DIV/0!</v>
      </c>
      <c r="C315" s="40" t="e">
        <f>+'SCC X Ano = Outros'!C350/'SCC X Ano = Outros'!C316-1</f>
        <v>#DIV/0!</v>
      </c>
      <c r="D315" s="40">
        <f>+'SCC X Ano = Outros'!D350/'SCC X Ano = Outros'!D316-1</f>
        <v>-0.93101841092976911</v>
      </c>
      <c r="E315" s="40" t="e">
        <f>+'SCC X Ano = Outros'!E350/'SCC X Ano = Outros'!E316-1</f>
        <v>#DIV/0!</v>
      </c>
      <c r="F315" s="40">
        <f>+'SCC X Ano = Outros'!F350/'SCC X Ano = Outros'!F316-1</f>
        <v>-1</v>
      </c>
      <c r="G315" s="40" t="e">
        <f>+'SCC X Ano = Outros'!G350/'SCC X Ano = Outros'!G316-1</f>
        <v>#DIV/0!</v>
      </c>
      <c r="H315" s="40" t="e">
        <f>+'SCC X Ano = Outros'!H350/'SCC X Ano = Outros'!H316-1</f>
        <v>#DIV/0!</v>
      </c>
      <c r="I315" s="40" t="e">
        <f>+'SCC X Ano = Outros'!I350/'SCC X Ano = Outros'!I316-1</f>
        <v>#DIV/0!</v>
      </c>
      <c r="J315" s="40" t="e">
        <f>+'SCC X Ano = Outros'!J350/'SCC X Ano = Outros'!J316-1</f>
        <v>#DIV/0!</v>
      </c>
      <c r="K315" s="40" t="e">
        <f>+'SCC X Ano = Outros'!K350/'SCC X Ano = Outros'!K316-1</f>
        <v>#DIV/0!</v>
      </c>
      <c r="L315" s="40">
        <f>+'SCC X Ano = Outros'!L350/'SCC X Ano = Outros'!L316-1</f>
        <v>-0.96344237053513337</v>
      </c>
    </row>
    <row r="316" spans="1:12" x14ac:dyDescent="0.25">
      <c r="A316" s="25" t="s">
        <v>153</v>
      </c>
      <c r="B316" s="40" t="e">
        <f>+'SCC X Ano = Outros'!B351/'SCC X Ano = Outros'!B317-1</f>
        <v>#DIV/0!</v>
      </c>
      <c r="C316" s="40">
        <f>+'SCC X Ano = Outros'!C351/'SCC X Ano = Outros'!C317-1</f>
        <v>8.9685894877838717</v>
      </c>
      <c r="D316" s="40" t="e">
        <f>+'SCC X Ano = Outros'!D351/'SCC X Ano = Outros'!D317-1</f>
        <v>#DIV/0!</v>
      </c>
      <c r="E316" s="40" t="e">
        <f>+'SCC X Ano = Outros'!E351/'SCC X Ano = Outros'!E317-1</f>
        <v>#DIV/0!</v>
      </c>
      <c r="F316" s="40">
        <f>+'SCC X Ano = Outros'!F351/'SCC X Ano = Outros'!F317-1</f>
        <v>-1</v>
      </c>
      <c r="G316" s="40" t="e">
        <f>+'SCC X Ano = Outros'!G351/'SCC X Ano = Outros'!G317-1</f>
        <v>#DIV/0!</v>
      </c>
      <c r="H316" s="40" t="e">
        <f>+'SCC X Ano = Outros'!H351/'SCC X Ano = Outros'!H317-1</f>
        <v>#DIV/0!</v>
      </c>
      <c r="I316" s="40" t="e">
        <f>+'SCC X Ano = Outros'!I351/'SCC X Ano = Outros'!I317-1</f>
        <v>#DIV/0!</v>
      </c>
      <c r="J316" s="40" t="e">
        <f>+'SCC X Ano = Outros'!J351/'SCC X Ano = Outros'!J317-1</f>
        <v>#DIV/0!</v>
      </c>
      <c r="K316" s="40" t="e">
        <f>+'SCC X Ano = Outros'!K351/'SCC X Ano = Outros'!K317-1</f>
        <v>#DIV/0!</v>
      </c>
      <c r="L316" s="40">
        <f>+'SCC X Ano = Outros'!L351/'SCC X Ano = Outros'!L317-1</f>
        <v>0.15042878803310522</v>
      </c>
    </row>
    <row r="317" spans="1:12" x14ac:dyDescent="0.25">
      <c r="A317" s="25" t="s">
        <v>157</v>
      </c>
      <c r="B317" s="40" t="e">
        <f>+'SCC X Ano = Outros'!B352/'SCC X Ano = Outros'!B318-1</f>
        <v>#DIV/0!</v>
      </c>
      <c r="C317" s="40">
        <f>+'SCC X Ano = Outros'!C352/'SCC X Ano = Outros'!C318-1</f>
        <v>-0.90417614021834047</v>
      </c>
      <c r="D317" s="40">
        <f>+'SCC X Ano = Outros'!D352/'SCC X Ano = Outros'!D318-1</f>
        <v>-0.75159674544889743</v>
      </c>
      <c r="E317" s="40" t="e">
        <f>+'SCC X Ano = Outros'!E352/'SCC X Ano = Outros'!E318-1</f>
        <v>#DIV/0!</v>
      </c>
      <c r="F317" s="40">
        <f>+'SCC X Ano = Outros'!F352/'SCC X Ano = Outros'!F318-1</f>
        <v>-0.9124731352417782</v>
      </c>
      <c r="G317" s="40" t="e">
        <f>+'SCC X Ano = Outros'!G352/'SCC X Ano = Outros'!G318-1</f>
        <v>#DIV/0!</v>
      </c>
      <c r="H317" s="40" t="e">
        <f>+'SCC X Ano = Outros'!H352/'SCC X Ano = Outros'!H318-1</f>
        <v>#DIV/0!</v>
      </c>
      <c r="I317" s="40">
        <f>+'SCC X Ano = Outros'!I352/'SCC X Ano = Outros'!I318-1</f>
        <v>-0.6743983240565864</v>
      </c>
      <c r="J317" s="40" t="e">
        <f>+'SCC X Ano = Outros'!J352/'SCC X Ano = Outros'!J318-1</f>
        <v>#DIV/0!</v>
      </c>
      <c r="K317" s="40" t="e">
        <f>+'SCC X Ano = Outros'!K352/'SCC X Ano = Outros'!K318-1</f>
        <v>#DIV/0!</v>
      </c>
      <c r="L317" s="40">
        <f>+'SCC X Ano = Outros'!L352/'SCC X Ano = Outros'!L318-1</f>
        <v>-0.76845888363325487</v>
      </c>
    </row>
    <row r="318" spans="1:12" x14ac:dyDescent="0.25">
      <c r="A318" s="25" t="s">
        <v>161</v>
      </c>
      <c r="B318" s="40" t="e">
        <f>+'SCC X Ano = Outros'!B353/'SCC X Ano = Outros'!B319-1</f>
        <v>#DIV/0!</v>
      </c>
      <c r="C318" s="40">
        <f>+'SCC X Ano = Outros'!C353/'SCC X Ano = Outros'!C319-1</f>
        <v>-1</v>
      </c>
      <c r="D318" s="40" t="e">
        <f>+'SCC X Ano = Outros'!D353/'SCC X Ano = Outros'!D319-1</f>
        <v>#DIV/0!</v>
      </c>
      <c r="E318" s="40" t="e">
        <f>+'SCC X Ano = Outros'!E353/'SCC X Ano = Outros'!E319-1</f>
        <v>#DIV/0!</v>
      </c>
      <c r="F318" s="40" t="e">
        <f>+'SCC X Ano = Outros'!F353/'SCC X Ano = Outros'!F319-1</f>
        <v>#DIV/0!</v>
      </c>
      <c r="G318" s="40" t="e">
        <f>+'SCC X Ano = Outros'!G353/'SCC X Ano = Outros'!G319-1</f>
        <v>#DIV/0!</v>
      </c>
      <c r="H318" s="40" t="e">
        <f>+'SCC X Ano = Outros'!H353/'SCC X Ano = Outros'!H319-1</f>
        <v>#DIV/0!</v>
      </c>
      <c r="I318" s="40">
        <f>+'SCC X Ano = Outros'!I353/'SCC X Ano = Outros'!I319-1</f>
        <v>-0.42373837592121977</v>
      </c>
      <c r="J318" s="40" t="e">
        <f>+'SCC X Ano = Outros'!J353/'SCC X Ano = Outros'!J319-1</f>
        <v>#DIV/0!</v>
      </c>
      <c r="K318" s="40" t="e">
        <f>+'SCC X Ano = Outros'!K353/'SCC X Ano = Outros'!K319-1</f>
        <v>#DIV/0!</v>
      </c>
      <c r="L318" s="40">
        <f>+'SCC X Ano = Outros'!L353/'SCC X Ano = Outros'!L319-1</f>
        <v>-0.58768194055595324</v>
      </c>
    </row>
    <row r="319" spans="1:12" x14ac:dyDescent="0.25">
      <c r="A319" s="25" t="s">
        <v>151</v>
      </c>
      <c r="B319" s="40" t="e">
        <f>+'SCC X Ano = Outros'!B354/'SCC X Ano = Outros'!B320-1</f>
        <v>#DIV/0!</v>
      </c>
      <c r="C319" s="40">
        <f>+'SCC X Ano = Outros'!C354/'SCC X Ano = Outros'!C320-1</f>
        <v>-0.95026125345181134</v>
      </c>
      <c r="D319" s="40">
        <f>+'SCC X Ano = Outros'!D354/'SCC X Ano = Outros'!D320-1</f>
        <v>-0.49040843976181703</v>
      </c>
      <c r="E319" s="40" t="e">
        <f>+'SCC X Ano = Outros'!E354/'SCC X Ano = Outros'!E320-1</f>
        <v>#DIV/0!</v>
      </c>
      <c r="F319" s="40">
        <f>+'SCC X Ano = Outros'!F354/'SCC X Ano = Outros'!F320-1</f>
        <v>-0.68780757416156901</v>
      </c>
      <c r="G319" s="40" t="e">
        <f>+'SCC X Ano = Outros'!G354/'SCC X Ano = Outros'!G320-1</f>
        <v>#DIV/0!</v>
      </c>
      <c r="H319" s="40" t="e">
        <f>+'SCC X Ano = Outros'!H354/'SCC X Ano = Outros'!H320-1</f>
        <v>#DIV/0!</v>
      </c>
      <c r="I319" s="40">
        <f>+'SCC X Ano = Outros'!I354/'SCC X Ano = Outros'!I320-1</f>
        <v>-1</v>
      </c>
      <c r="J319" s="40" t="e">
        <f>+'SCC X Ano = Outros'!J354/'SCC X Ano = Outros'!J320-1</f>
        <v>#DIV/0!</v>
      </c>
      <c r="K319" s="40" t="e">
        <f>+'SCC X Ano = Outros'!K354/'SCC X Ano = Outros'!K320-1</f>
        <v>#DIV/0!</v>
      </c>
      <c r="L319" s="40">
        <f>+'SCC X Ano = Outros'!L354/'SCC X Ano = Outros'!L320-1</f>
        <v>-0.67534922570566991</v>
      </c>
    </row>
    <row r="320" spans="1:12" x14ac:dyDescent="0.25">
      <c r="A320" s="25" t="s">
        <v>167</v>
      </c>
      <c r="B320" s="40" t="e">
        <f>+'SCC X Ano = Outros'!B355/'SCC X Ano = Outros'!B321-1</f>
        <v>#DIV/0!</v>
      </c>
      <c r="C320" s="40">
        <f>+'SCC X Ano = Outros'!C355/'SCC X Ano = Outros'!C321-1</f>
        <v>-1</v>
      </c>
      <c r="D320" s="40" t="e">
        <f>+'SCC X Ano = Outros'!D355/'SCC X Ano = Outros'!D321-1</f>
        <v>#DIV/0!</v>
      </c>
      <c r="E320" s="40" t="e">
        <f>+'SCC X Ano = Outros'!E355/'SCC X Ano = Outros'!E321-1</f>
        <v>#DIV/0!</v>
      </c>
      <c r="F320" s="40">
        <f>+'SCC X Ano = Outros'!F355/'SCC X Ano = Outros'!F321-1</f>
        <v>-1</v>
      </c>
      <c r="G320" s="40" t="e">
        <f>+'SCC X Ano = Outros'!G355/'SCC X Ano = Outros'!G321-1</f>
        <v>#DIV/0!</v>
      </c>
      <c r="H320" s="40" t="e">
        <f>+'SCC X Ano = Outros'!H355/'SCC X Ano = Outros'!H321-1</f>
        <v>#DIV/0!</v>
      </c>
      <c r="I320" s="40" t="e">
        <f>+'SCC X Ano = Outros'!I355/'SCC X Ano = Outros'!I321-1</f>
        <v>#DIV/0!</v>
      </c>
      <c r="J320" s="40" t="e">
        <f>+'SCC X Ano = Outros'!J355/'SCC X Ano = Outros'!J321-1</f>
        <v>#DIV/0!</v>
      </c>
      <c r="K320" s="40" t="e">
        <f>+'SCC X Ano = Outros'!K355/'SCC X Ano = Outros'!K321-1</f>
        <v>#DIV/0!</v>
      </c>
      <c r="L320" s="40">
        <f>+'SCC X Ano = Outros'!L355/'SCC X Ano = Outros'!L321-1</f>
        <v>-1</v>
      </c>
    </row>
    <row r="321" spans="1:12" x14ac:dyDescent="0.25">
      <c r="A321" s="25" t="s">
        <v>171</v>
      </c>
      <c r="B321" s="40" t="e">
        <f>+'SCC X Ano = Outros'!B356/'SCC X Ano = Outros'!B322-1</f>
        <v>#DIV/0!</v>
      </c>
      <c r="C321" s="40">
        <f>+'SCC X Ano = Outros'!C356/'SCC X Ano = Outros'!C322-1</f>
        <v>0.38567393183784926</v>
      </c>
      <c r="D321" s="40">
        <f>+'SCC X Ano = Outros'!D356/'SCC X Ano = Outros'!D322-1</f>
        <v>-4.1503917938545243E-2</v>
      </c>
      <c r="E321" s="40" t="e">
        <f>+'SCC X Ano = Outros'!E356/'SCC X Ano = Outros'!E322-1</f>
        <v>#DIV/0!</v>
      </c>
      <c r="F321" s="40">
        <f>+'SCC X Ano = Outros'!F356/'SCC X Ano = Outros'!F322-1</f>
        <v>-1</v>
      </c>
      <c r="G321" s="40" t="e">
        <f>+'SCC X Ano = Outros'!G356/'SCC X Ano = Outros'!G322-1</f>
        <v>#DIV/0!</v>
      </c>
      <c r="H321" s="40" t="e">
        <f>+'SCC X Ano = Outros'!H356/'SCC X Ano = Outros'!H322-1</f>
        <v>#DIV/0!</v>
      </c>
      <c r="I321" s="40">
        <f>+'SCC X Ano = Outros'!I356/'SCC X Ano = Outros'!I322-1</f>
        <v>-1</v>
      </c>
      <c r="J321" s="40" t="e">
        <f>+'SCC X Ano = Outros'!J356/'SCC X Ano = Outros'!J322-1</f>
        <v>#DIV/0!</v>
      </c>
      <c r="K321" s="40" t="e">
        <f>+'SCC X Ano = Outros'!K356/'SCC X Ano = Outros'!K322-1</f>
        <v>#DIV/0!</v>
      </c>
      <c r="L321" s="40">
        <f>+'SCC X Ano = Outros'!L356/'SCC X Ano = Outros'!L322-1</f>
        <v>-4.748008815950111E-2</v>
      </c>
    </row>
    <row r="322" spans="1:12" x14ac:dyDescent="0.25">
      <c r="A322" s="25" t="s">
        <v>175</v>
      </c>
      <c r="B322" s="40" t="e">
        <f>+'SCC X Ano = Outros'!B357/'SCC X Ano = Outros'!B323-1</f>
        <v>#DIV/0!</v>
      </c>
      <c r="C322" s="40">
        <f>+'SCC X Ano = Outros'!C357/'SCC X Ano = Outros'!C323-1</f>
        <v>0.48812355474206615</v>
      </c>
      <c r="D322" s="40">
        <f>+'SCC X Ano = Outros'!D357/'SCC X Ano = Outros'!D323-1</f>
        <v>-0.13224880254333271</v>
      </c>
      <c r="E322" s="40" t="e">
        <f>+'SCC X Ano = Outros'!E357/'SCC X Ano = Outros'!E323-1</f>
        <v>#DIV/0!</v>
      </c>
      <c r="F322" s="40">
        <f>+'SCC X Ano = Outros'!F357/'SCC X Ano = Outros'!F323-1</f>
        <v>0.24902307634806742</v>
      </c>
      <c r="G322" s="40" t="e">
        <f>+'SCC X Ano = Outros'!G357/'SCC X Ano = Outros'!G323-1</f>
        <v>#DIV/0!</v>
      </c>
      <c r="H322" s="40" t="e">
        <f>+'SCC X Ano = Outros'!H357/'SCC X Ano = Outros'!H323-1</f>
        <v>#DIV/0!</v>
      </c>
      <c r="I322" s="40">
        <f>+'SCC X Ano = Outros'!I357/'SCC X Ano = Outros'!I323-1</f>
        <v>-1</v>
      </c>
      <c r="J322" s="40" t="e">
        <f>+'SCC X Ano = Outros'!J357/'SCC X Ano = Outros'!J323-1</f>
        <v>#DIV/0!</v>
      </c>
      <c r="K322" s="40" t="e">
        <f>+'SCC X Ano = Outros'!K357/'SCC X Ano = Outros'!K323-1</f>
        <v>#DIV/0!</v>
      </c>
      <c r="L322" s="40">
        <f>+'SCC X Ano = Outros'!L357/'SCC X Ano = Outros'!L323-1</f>
        <v>-0.12657465832791148</v>
      </c>
    </row>
    <row r="323" spans="1:12" x14ac:dyDescent="0.25">
      <c r="A323" s="25" t="s">
        <v>137</v>
      </c>
      <c r="B323" s="40" t="e">
        <f>+'SCC X Ano = Outros'!B358/'SCC X Ano = Outros'!B324-1</f>
        <v>#DIV/0!</v>
      </c>
      <c r="C323" s="40">
        <f>+'SCC X Ano = Outros'!C358/'SCC X Ano = Outros'!C324-1</f>
        <v>-0.43933097966770285</v>
      </c>
      <c r="D323" s="40">
        <f>+'SCC X Ano = Outros'!D358/'SCC X Ano = Outros'!D324-1</f>
        <v>-0.3550753246555205</v>
      </c>
      <c r="E323" s="40" t="e">
        <f>+'SCC X Ano = Outros'!E358/'SCC X Ano = Outros'!E324-1</f>
        <v>#DIV/0!</v>
      </c>
      <c r="F323" s="40">
        <f>+'SCC X Ano = Outros'!F358/'SCC X Ano = Outros'!F324-1</f>
        <v>79.910688695502415</v>
      </c>
      <c r="G323" s="40" t="e">
        <f>+'SCC X Ano = Outros'!G358/'SCC X Ano = Outros'!G324-1</f>
        <v>#DIV/0!</v>
      </c>
      <c r="H323" s="40" t="e">
        <f>+'SCC X Ano = Outros'!H358/'SCC X Ano = Outros'!H324-1</f>
        <v>#DIV/0!</v>
      </c>
      <c r="I323" s="40">
        <f>+'SCC X Ano = Outros'!I358/'SCC X Ano = Outros'!I324-1</f>
        <v>-1</v>
      </c>
      <c r="J323" s="40" t="e">
        <f>+'SCC X Ano = Outros'!J358/'SCC X Ano = Outros'!J324-1</f>
        <v>#DIV/0!</v>
      </c>
      <c r="K323" s="40" t="e">
        <f>+'SCC X Ano = Outros'!K358/'SCC X Ano = Outros'!K324-1</f>
        <v>#DIV/0!</v>
      </c>
      <c r="L323" s="40">
        <f>+'SCC X Ano = Outros'!L358/'SCC X Ano = Outros'!L324-1</f>
        <v>3.3033302076375861</v>
      </c>
    </row>
    <row r="324" spans="1:12" x14ac:dyDescent="0.25">
      <c r="A324" s="25" t="s">
        <v>181</v>
      </c>
      <c r="B324" s="40" t="e">
        <f>+'SCC X Ano = Outros'!B359/'SCC X Ano = Outros'!B325-1</f>
        <v>#DIV/0!</v>
      </c>
      <c r="C324" s="40">
        <f>+'SCC X Ano = Outros'!C359/'SCC X Ano = Outros'!C325-1</f>
        <v>-0.73854691804887029</v>
      </c>
      <c r="D324" s="40" t="e">
        <f>+'SCC X Ano = Outros'!D359/'SCC X Ano = Outros'!D325-1</f>
        <v>#DIV/0!</v>
      </c>
      <c r="E324" s="40" t="e">
        <f>+'SCC X Ano = Outros'!E359/'SCC X Ano = Outros'!E325-1</f>
        <v>#DIV/0!</v>
      </c>
      <c r="F324" s="40">
        <f>+'SCC X Ano = Outros'!F359/'SCC X Ano = Outros'!F325-1</f>
        <v>-0.85784508086227484</v>
      </c>
      <c r="G324" s="40" t="e">
        <f>+'SCC X Ano = Outros'!G359/'SCC X Ano = Outros'!G325-1</f>
        <v>#DIV/0!</v>
      </c>
      <c r="H324" s="40" t="e">
        <f>+'SCC X Ano = Outros'!H359/'SCC X Ano = Outros'!H325-1</f>
        <v>#DIV/0!</v>
      </c>
      <c r="I324" s="40" t="e">
        <f>+'SCC X Ano = Outros'!I359/'SCC X Ano = Outros'!I325-1</f>
        <v>#DIV/0!</v>
      </c>
      <c r="J324" s="40" t="e">
        <f>+'SCC X Ano = Outros'!J359/'SCC X Ano = Outros'!J325-1</f>
        <v>#DIV/0!</v>
      </c>
      <c r="K324" s="40" t="e">
        <f>+'SCC X Ano = Outros'!K359/'SCC X Ano = Outros'!K325-1</f>
        <v>#DIV/0!</v>
      </c>
      <c r="L324" s="40">
        <f>+'SCC X Ano = Outros'!L359/'SCC X Ano = Outros'!L325-1</f>
        <v>-0.78623445074466414</v>
      </c>
    </row>
    <row r="325" spans="1:12" x14ac:dyDescent="0.25">
      <c r="A325" s="25" t="s">
        <v>148</v>
      </c>
      <c r="B325" s="40" t="e">
        <f>+'SCC X Ano = Outros'!B360/'SCC X Ano = Outros'!B326-1</f>
        <v>#DIV/0!</v>
      </c>
      <c r="C325" s="40">
        <f>+'SCC X Ano = Outros'!C360/'SCC X Ano = Outros'!C326-1</f>
        <v>0.37469471208091565</v>
      </c>
      <c r="D325" s="40">
        <f>+'SCC X Ano = Outros'!D360/'SCC X Ano = Outros'!D326-1</f>
        <v>-4.8055055921565115E-2</v>
      </c>
      <c r="E325" s="40" t="e">
        <f>+'SCC X Ano = Outros'!E360/'SCC X Ano = Outros'!E326-1</f>
        <v>#DIV/0!</v>
      </c>
      <c r="F325" s="40">
        <f>+'SCC X Ano = Outros'!F360/'SCC X Ano = Outros'!F326-1</f>
        <v>-0.81457645462546846</v>
      </c>
      <c r="G325" s="40">
        <f>+'SCC X Ano = Outros'!G360/'SCC X Ano = Outros'!G326-1</f>
        <v>-0.77995766269807598</v>
      </c>
      <c r="H325" s="40" t="e">
        <f>+'SCC X Ano = Outros'!H360/'SCC X Ano = Outros'!H326-1</f>
        <v>#DIV/0!</v>
      </c>
      <c r="I325" s="40">
        <f>+'SCC X Ano = Outros'!I360/'SCC X Ano = Outros'!I326-1</f>
        <v>0.28926088796287353</v>
      </c>
      <c r="J325" s="40" t="e">
        <f>+'SCC X Ano = Outros'!J360/'SCC X Ano = Outros'!J326-1</f>
        <v>#DIV/0!</v>
      </c>
      <c r="K325" s="40" t="e">
        <f>+'SCC X Ano = Outros'!K360/'SCC X Ano = Outros'!K326-1</f>
        <v>#DIV/0!</v>
      </c>
      <c r="L325" s="40">
        <f>+'SCC X Ano = Outros'!L360/'SCC X Ano = Outros'!L326-1</f>
        <v>-5.1097425852737466E-2</v>
      </c>
    </row>
    <row r="326" spans="1:12" x14ac:dyDescent="0.25">
      <c r="A326" s="25" t="s">
        <v>177</v>
      </c>
      <c r="B326" s="40" t="e">
        <f>+'SCC X Ano = Outros'!B361/'SCC X Ano = Outros'!B327-1</f>
        <v>#DIV/0!</v>
      </c>
      <c r="C326" s="40">
        <f>+'SCC X Ano = Outros'!C361/'SCC X Ano = Outros'!C327-1</f>
        <v>-0.50234064947612977</v>
      </c>
      <c r="D326" s="40">
        <f>+'SCC X Ano = Outros'!D361/'SCC X Ano = Outros'!D327-1</f>
        <v>-4.5139406403930882E-2</v>
      </c>
      <c r="E326" s="40" t="e">
        <f>+'SCC X Ano = Outros'!E361/'SCC X Ano = Outros'!E327-1</f>
        <v>#DIV/0!</v>
      </c>
      <c r="F326" s="40">
        <f>+'SCC X Ano = Outros'!F361/'SCC X Ano = Outros'!F327-1</f>
        <v>1.0667505241942492</v>
      </c>
      <c r="G326" s="40">
        <f>+'SCC X Ano = Outros'!G361/'SCC X Ano = Outros'!G327-1</f>
        <v>-0.63039079583185298</v>
      </c>
      <c r="H326" s="40" t="e">
        <f>+'SCC X Ano = Outros'!H361/'SCC X Ano = Outros'!H327-1</f>
        <v>#DIV/0!</v>
      </c>
      <c r="I326" s="40">
        <f>+'SCC X Ano = Outros'!I361/'SCC X Ano = Outros'!I327-1</f>
        <v>-0.8717760453411787</v>
      </c>
      <c r="J326" s="40" t="e">
        <f>+'SCC X Ano = Outros'!J361/'SCC X Ano = Outros'!J327-1</f>
        <v>#DIV/0!</v>
      </c>
      <c r="K326" s="40" t="e">
        <f>+'SCC X Ano = Outros'!K361/'SCC X Ano = Outros'!K327-1</f>
        <v>#DIV/0!</v>
      </c>
      <c r="L326" s="40">
        <f>+'SCC X Ano = Outros'!L361/'SCC X Ano = Outros'!L327-1</f>
        <v>-1.9335269150426826E-2</v>
      </c>
    </row>
    <row r="327" spans="1:12" x14ac:dyDescent="0.25">
      <c r="A327" s="25" t="s">
        <v>159</v>
      </c>
      <c r="B327" s="40" t="e">
        <f>+'SCC X Ano = Outros'!B362/'SCC X Ano = Outros'!B328-1</f>
        <v>#DIV/0!</v>
      </c>
      <c r="C327" s="40">
        <f>+'SCC X Ano = Outros'!C362/'SCC X Ano = Outros'!C328-1</f>
        <v>-0.82300708376667231</v>
      </c>
      <c r="D327" s="40">
        <f>+'SCC X Ano = Outros'!D362/'SCC X Ano = Outros'!D328-1</f>
        <v>-0.61770250152814832</v>
      </c>
      <c r="E327" s="40" t="e">
        <f>+'SCC X Ano = Outros'!E362/'SCC X Ano = Outros'!E328-1</f>
        <v>#DIV/0!</v>
      </c>
      <c r="F327" s="40">
        <f>+'SCC X Ano = Outros'!F362/'SCC X Ano = Outros'!F328-1</f>
        <v>-0.79559489537672257</v>
      </c>
      <c r="G327" s="40" t="e">
        <f>+'SCC X Ano = Outros'!G362/'SCC X Ano = Outros'!G328-1</f>
        <v>#DIV/0!</v>
      </c>
      <c r="H327" s="40" t="e">
        <f>+'SCC X Ano = Outros'!H362/'SCC X Ano = Outros'!H328-1</f>
        <v>#DIV/0!</v>
      </c>
      <c r="I327" s="40">
        <f>+'SCC X Ano = Outros'!I362/'SCC X Ano = Outros'!I328-1</f>
        <v>-0.96363396502435883</v>
      </c>
      <c r="J327" s="40" t="e">
        <f>+'SCC X Ano = Outros'!J362/'SCC X Ano = Outros'!J328-1</f>
        <v>#DIV/0!</v>
      </c>
      <c r="K327" s="40" t="e">
        <f>+'SCC X Ano = Outros'!K362/'SCC X Ano = Outros'!K328-1</f>
        <v>#DIV/0!</v>
      </c>
      <c r="L327" s="40">
        <f>+'SCC X Ano = Outros'!L362/'SCC X Ano = Outros'!L328-1</f>
        <v>-0.83161643550921616</v>
      </c>
    </row>
    <row r="328" spans="1:12" x14ac:dyDescent="0.25">
      <c r="A328" s="25" t="s">
        <v>191</v>
      </c>
      <c r="B328" s="40" t="e">
        <f>+'SCC X Ano = Outros'!B363/'SCC X Ano = Outros'!B329-1</f>
        <v>#DIV/0!</v>
      </c>
      <c r="C328" s="40">
        <f>+'SCC X Ano = Outros'!C363/'SCC X Ano = Outros'!C329-1</f>
        <v>-0.41544182685434305</v>
      </c>
      <c r="D328" s="40">
        <f>+'SCC X Ano = Outros'!D363/'SCC X Ano = Outros'!D329-1</f>
        <v>-0.34095560843225159</v>
      </c>
      <c r="E328" s="40" t="e">
        <f>+'SCC X Ano = Outros'!E363/'SCC X Ano = Outros'!E329-1</f>
        <v>#DIV/0!</v>
      </c>
      <c r="F328" s="40">
        <f>+'SCC X Ano = Outros'!F363/'SCC X Ano = Outros'!F329-1</f>
        <v>0.24051932676851551</v>
      </c>
      <c r="G328" s="40">
        <f>+'SCC X Ano = Outros'!G363/'SCC X Ano = Outros'!G329-1</f>
        <v>-0.41357465269445048</v>
      </c>
      <c r="H328" s="40" t="e">
        <f>+'SCC X Ano = Outros'!H363/'SCC X Ano = Outros'!H329-1</f>
        <v>#DIV/0!</v>
      </c>
      <c r="I328" s="40">
        <f>+'SCC X Ano = Outros'!I363/'SCC X Ano = Outros'!I329-1</f>
        <v>-0.80401508777729602</v>
      </c>
      <c r="J328" s="40" t="e">
        <f>+'SCC X Ano = Outros'!J363/'SCC X Ano = Outros'!J329-1</f>
        <v>#DIV/0!</v>
      </c>
      <c r="K328" s="40" t="e">
        <f>+'SCC X Ano = Outros'!K363/'SCC X Ano = Outros'!K329-1</f>
        <v>#DIV/0!</v>
      </c>
      <c r="L328" s="40">
        <f>+'SCC X Ano = Outros'!L363/'SCC X Ano = Outros'!L329-1</f>
        <v>-0.22445345264746663</v>
      </c>
    </row>
    <row r="329" spans="1:12" x14ac:dyDescent="0.25">
      <c r="A329" s="25" t="s">
        <v>194</v>
      </c>
      <c r="B329" s="40" t="e">
        <f>+'SCC X Ano = Outros'!B364/'SCC X Ano = Outros'!B330-1</f>
        <v>#DIV/0!</v>
      </c>
      <c r="C329" s="40">
        <f>+'SCC X Ano = Outros'!C364/'SCC X Ano = Outros'!C330-1</f>
        <v>0.35948139378522304</v>
      </c>
      <c r="D329" s="40">
        <f>+'SCC X Ano = Outros'!D364/'SCC X Ano = Outros'!D330-1</f>
        <v>-3.3849452202093011E-2</v>
      </c>
      <c r="E329" s="40" t="e">
        <f>+'SCC X Ano = Outros'!E364/'SCC X Ano = Outros'!E330-1</f>
        <v>#DIV/0!</v>
      </c>
      <c r="F329" s="40">
        <f>+'SCC X Ano = Outros'!F364/'SCC X Ano = Outros'!F330-1</f>
        <v>-0.64567336432872313</v>
      </c>
      <c r="G329" s="40">
        <f>+'SCC X Ano = Outros'!G364/'SCC X Ano = Outros'!G330-1</f>
        <v>0.7940869661688017</v>
      </c>
      <c r="H329" s="40">
        <f>+'SCC X Ano = Outros'!H364/'SCC X Ano = Outros'!H330-1</f>
        <v>-1</v>
      </c>
      <c r="I329" s="40">
        <f>+'SCC X Ano = Outros'!I364/'SCC X Ano = Outros'!I330-1</f>
        <v>-0.64435841922477599</v>
      </c>
      <c r="J329" s="40" t="e">
        <f>+'SCC X Ano = Outros'!J364/'SCC X Ano = Outros'!J330-1</f>
        <v>#DIV/0!</v>
      </c>
      <c r="K329" s="40" t="e">
        <f>+'SCC X Ano = Outros'!K364/'SCC X Ano = Outros'!K330-1</f>
        <v>#DIV/0!</v>
      </c>
      <c r="L329" s="40">
        <f>+'SCC X Ano = Outros'!L364/'SCC X Ano = Outros'!L330-1</f>
        <v>-0.42224405423989664</v>
      </c>
    </row>
    <row r="330" spans="1:12" x14ac:dyDescent="0.25">
      <c r="A330" s="25" t="s">
        <v>185</v>
      </c>
      <c r="B330" s="40" t="e">
        <f>+'SCC X Ano = Outros'!B365/'SCC X Ano = Outros'!B331-1</f>
        <v>#DIV/0!</v>
      </c>
      <c r="C330" s="40">
        <f>+'SCC X Ano = Outros'!C365/'SCC X Ano = Outros'!C331-1</f>
        <v>-0.18740654288634895</v>
      </c>
      <c r="D330" s="40">
        <f>+'SCC X Ano = Outros'!D365/'SCC X Ano = Outros'!D331-1</f>
        <v>0.23462182870175408</v>
      </c>
      <c r="E330" s="40" t="e">
        <f>+'SCC X Ano = Outros'!E365/'SCC X Ano = Outros'!E331-1</f>
        <v>#DIV/0!</v>
      </c>
      <c r="F330" s="40">
        <f>+'SCC X Ano = Outros'!F365/'SCC X Ano = Outros'!F331-1</f>
        <v>-0.54333496455597419</v>
      </c>
      <c r="G330" s="40">
        <f>+'SCC X Ano = Outros'!G365/'SCC X Ano = Outros'!G331-1</f>
        <v>-7.2788789870273152E-2</v>
      </c>
      <c r="H330" s="40" t="e">
        <f>+'SCC X Ano = Outros'!H365/'SCC X Ano = Outros'!H331-1</f>
        <v>#DIV/0!</v>
      </c>
      <c r="I330" s="40">
        <f>+'SCC X Ano = Outros'!I365/'SCC X Ano = Outros'!I331-1</f>
        <v>-0.17940165205000813</v>
      </c>
      <c r="J330" s="40" t="e">
        <f>+'SCC X Ano = Outros'!J365/'SCC X Ano = Outros'!J331-1</f>
        <v>#DIV/0!</v>
      </c>
      <c r="K330" s="40" t="e">
        <f>+'SCC X Ano = Outros'!K365/'SCC X Ano = Outros'!K331-1</f>
        <v>#DIV/0!</v>
      </c>
      <c r="L330" s="40">
        <f>+'SCC X Ano = Outros'!L365/'SCC X Ano = Outros'!L331-1</f>
        <v>-0.4602173891113821</v>
      </c>
    </row>
    <row r="331" spans="1:12" x14ac:dyDescent="0.25">
      <c r="A331" s="25" t="s">
        <v>200</v>
      </c>
      <c r="B331" s="40" t="e">
        <f>+'SCC X Ano = Outros'!B366/'SCC X Ano = Outros'!B332-1</f>
        <v>#DIV/0!</v>
      </c>
      <c r="C331" s="40">
        <f>+'SCC X Ano = Outros'!C366/'SCC X Ano = Outros'!C332-1</f>
        <v>-0.52513700918689787</v>
      </c>
      <c r="D331" s="40">
        <f>+'SCC X Ano = Outros'!D366/'SCC X Ano = Outros'!D332-1</f>
        <v>-0.16615281916081814</v>
      </c>
      <c r="E331" s="40" t="e">
        <f>+'SCC X Ano = Outros'!E366/'SCC X Ano = Outros'!E332-1</f>
        <v>#DIV/0!</v>
      </c>
      <c r="F331" s="40">
        <f>+'SCC X Ano = Outros'!F366/'SCC X Ano = Outros'!F332-1</f>
        <v>-4.7577680059737171E-3</v>
      </c>
      <c r="G331" s="40">
        <f>+'SCC X Ano = Outros'!G366/'SCC X Ano = Outros'!G332-1</f>
        <v>7.4483551244514556E-2</v>
      </c>
      <c r="H331" s="40" t="e">
        <f>+'SCC X Ano = Outros'!H366/'SCC X Ano = Outros'!H332-1</f>
        <v>#DIV/0!</v>
      </c>
      <c r="I331" s="40">
        <f>+'SCC X Ano = Outros'!I366/'SCC X Ano = Outros'!I332-1</f>
        <v>0.53212543949297975</v>
      </c>
      <c r="J331" s="40" t="e">
        <f>+'SCC X Ano = Outros'!J366/'SCC X Ano = Outros'!J332-1</f>
        <v>#DIV/0!</v>
      </c>
      <c r="K331" s="40" t="e">
        <f>+'SCC X Ano = Outros'!K366/'SCC X Ano = Outros'!K332-1</f>
        <v>#DIV/0!</v>
      </c>
      <c r="L331" s="40">
        <f>+'SCC X Ano = Outros'!L366/'SCC X Ano = Outros'!L332-1</f>
        <v>-5.1899208360824622E-2</v>
      </c>
    </row>
    <row r="332" spans="1:12" x14ac:dyDescent="0.25">
      <c r="A332" s="25" t="s">
        <v>198</v>
      </c>
      <c r="B332" s="40" t="e">
        <f>+'SCC X Ano = Outros'!B367/'SCC X Ano = Outros'!B333-1</f>
        <v>#DIV/0!</v>
      </c>
      <c r="C332" s="40">
        <f>+'SCC X Ano = Outros'!C367/'SCC X Ano = Outros'!C333-1</f>
        <v>-0.37896614976941934</v>
      </c>
      <c r="D332" s="40">
        <f>+'SCC X Ano = Outros'!D367/'SCC X Ano = Outros'!D333-1</f>
        <v>-4.6969159825108187E-2</v>
      </c>
      <c r="E332" s="40" t="e">
        <f>+'SCC X Ano = Outros'!E367/'SCC X Ano = Outros'!E333-1</f>
        <v>#DIV/0!</v>
      </c>
      <c r="F332" s="40">
        <f>+'SCC X Ano = Outros'!F367/'SCC X Ano = Outros'!F333-1</f>
        <v>0.1996605613390785</v>
      </c>
      <c r="G332" s="40">
        <f>+'SCC X Ano = Outros'!G367/'SCC X Ano = Outros'!G333-1</f>
        <v>-0.72716456293635834</v>
      </c>
      <c r="H332" s="40" t="e">
        <f>+'SCC X Ano = Outros'!H367/'SCC X Ano = Outros'!H333-1</f>
        <v>#DIV/0!</v>
      </c>
      <c r="I332" s="40">
        <f>+'SCC X Ano = Outros'!I367/'SCC X Ano = Outros'!I333-1</f>
        <v>-0.92069056721477449</v>
      </c>
      <c r="J332" s="40">
        <f>+'SCC X Ano = Outros'!J367/'SCC X Ano = Outros'!J333-1</f>
        <v>-0.63276145814277629</v>
      </c>
      <c r="K332" s="40" t="e">
        <f>+'SCC X Ano = Outros'!K367/'SCC X Ano = Outros'!K333-1</f>
        <v>#DIV/0!</v>
      </c>
      <c r="L332" s="40">
        <f>+'SCC X Ano = Outros'!L367/'SCC X Ano = Outros'!L333-1</f>
        <v>-3.8873732793613724E-2</v>
      </c>
    </row>
    <row r="333" spans="1:12" x14ac:dyDescent="0.25">
      <c r="A333" s="25" t="s">
        <v>173</v>
      </c>
      <c r="B333" s="40" t="e">
        <f>+'SCC X Ano = Outros'!B368/'SCC X Ano = Outros'!B334-1</f>
        <v>#DIV/0!</v>
      </c>
      <c r="C333" s="40">
        <f>+'SCC X Ano = Outros'!C368/'SCC X Ano = Outros'!C334-1</f>
        <v>27.777025409790191</v>
      </c>
      <c r="D333" s="40">
        <f>+'SCC X Ano = Outros'!D368/'SCC X Ano = Outros'!D334-1</f>
        <v>-4.0299981437044829E-2</v>
      </c>
      <c r="E333" s="40" t="e">
        <f>+'SCC X Ano = Outros'!E368/'SCC X Ano = Outros'!E334-1</f>
        <v>#DIV/0!</v>
      </c>
      <c r="F333" s="40">
        <f>+'SCC X Ano = Outros'!F368/'SCC X Ano = Outros'!F334-1</f>
        <v>-0.97463655231935276</v>
      </c>
      <c r="G333" s="40" t="e">
        <f>+'SCC X Ano = Outros'!G368/'SCC X Ano = Outros'!G334-1</f>
        <v>#DIV/0!</v>
      </c>
      <c r="H333" s="40" t="e">
        <f>+'SCC X Ano = Outros'!H368/'SCC X Ano = Outros'!H334-1</f>
        <v>#DIV/0!</v>
      </c>
      <c r="I333" s="40">
        <f>+'SCC X Ano = Outros'!I368/'SCC X Ano = Outros'!I334-1</f>
        <v>-0.95924679064120533</v>
      </c>
      <c r="J333" s="40" t="e">
        <f>+'SCC X Ano = Outros'!J368/'SCC X Ano = Outros'!J334-1</f>
        <v>#DIV/0!</v>
      </c>
      <c r="K333" s="40" t="e">
        <f>+'SCC X Ano = Outros'!K368/'SCC X Ano = Outros'!K334-1</f>
        <v>#DIV/0!</v>
      </c>
      <c r="L333" s="40">
        <f>+'SCC X Ano = Outros'!L368/'SCC X Ano = Outros'!L334-1</f>
        <v>-5.0090396451754171E-2</v>
      </c>
    </row>
    <row r="334" spans="1:12" x14ac:dyDescent="0.25">
      <c r="A334" s="25" t="s">
        <v>169</v>
      </c>
      <c r="B334" s="40" t="e">
        <f>+'SCC X Ano = Outros'!B369/'SCC X Ano = Outros'!B335-1</f>
        <v>#DIV/0!</v>
      </c>
      <c r="C334" s="40">
        <f>+'SCC X Ano = Outros'!C369/'SCC X Ano = Outros'!C335-1</f>
        <v>-1</v>
      </c>
      <c r="D334" s="40">
        <f>+'SCC X Ano = Outros'!D369/'SCC X Ano = Outros'!D335-1</f>
        <v>2.044579443183201</v>
      </c>
      <c r="E334" s="40" t="e">
        <f>+'SCC X Ano = Outros'!E369/'SCC X Ano = Outros'!E335-1</f>
        <v>#DIV/0!</v>
      </c>
      <c r="F334" s="40">
        <f>+'SCC X Ano = Outros'!F369/'SCC X Ano = Outros'!F335-1</f>
        <v>-0.44692825945037884</v>
      </c>
      <c r="G334" s="40" t="e">
        <f>+'SCC X Ano = Outros'!G369/'SCC X Ano = Outros'!G335-1</f>
        <v>#DIV/0!</v>
      </c>
      <c r="H334" s="40" t="e">
        <f>+'SCC X Ano = Outros'!H369/'SCC X Ano = Outros'!H335-1</f>
        <v>#DIV/0!</v>
      </c>
      <c r="I334" s="40">
        <f>+'SCC X Ano = Outros'!I369/'SCC X Ano = Outros'!I335-1</f>
        <v>-0.91299999148791555</v>
      </c>
      <c r="J334" s="40" t="e">
        <f>+'SCC X Ano = Outros'!J369/'SCC X Ano = Outros'!J335-1</f>
        <v>#DIV/0!</v>
      </c>
      <c r="K334" s="40" t="e">
        <f>+'SCC X Ano = Outros'!K369/'SCC X Ano = Outros'!K335-1</f>
        <v>#DIV/0!</v>
      </c>
      <c r="L334" s="40">
        <f>+'SCC X Ano = Outros'!L369/'SCC X Ano = Outros'!L335-1</f>
        <v>-0.37103794731900586</v>
      </c>
    </row>
    <row r="335" spans="1:12" x14ac:dyDescent="0.25">
      <c r="A335" s="25" t="s">
        <v>163</v>
      </c>
      <c r="B335" s="40" t="e">
        <f>+'SCC X Ano = Outros'!B370/'SCC X Ano = Outros'!B336-1</f>
        <v>#DIV/0!</v>
      </c>
      <c r="C335" s="40">
        <f>+'SCC X Ano = Outros'!C370/'SCC X Ano = Outros'!C336-1</f>
        <v>-0.31262253928324724</v>
      </c>
      <c r="D335" s="40">
        <f>+'SCC X Ano = Outros'!D370/'SCC X Ano = Outros'!D336-1</f>
        <v>0.2937698468011809</v>
      </c>
      <c r="E335" s="40" t="e">
        <f>+'SCC X Ano = Outros'!E370/'SCC X Ano = Outros'!E336-1</f>
        <v>#DIV/0!</v>
      </c>
      <c r="F335" s="40">
        <f>+'SCC X Ano = Outros'!F370/'SCC X Ano = Outros'!F336-1</f>
        <v>-0.80022109448460776</v>
      </c>
      <c r="G335" s="40">
        <f>+'SCC X Ano = Outros'!G370/'SCC X Ano = Outros'!G336-1</f>
        <v>-1</v>
      </c>
      <c r="H335" s="40" t="e">
        <f>+'SCC X Ano = Outros'!H370/'SCC X Ano = Outros'!H336-1</f>
        <v>#DIV/0!</v>
      </c>
      <c r="I335" s="40">
        <f>+'SCC X Ano = Outros'!I370/'SCC X Ano = Outros'!I336-1</f>
        <v>0.38541523494342278</v>
      </c>
      <c r="J335" s="40">
        <f>+'SCC X Ano = Outros'!J370/'SCC X Ano = Outros'!J336-1</f>
        <v>-0.57982254824055224</v>
      </c>
      <c r="K335" s="40" t="e">
        <f>+'SCC X Ano = Outros'!K370/'SCC X Ano = Outros'!K336-1</f>
        <v>#DIV/0!</v>
      </c>
      <c r="L335" s="40">
        <f>+'SCC X Ano = Outros'!L370/'SCC X Ano = Outros'!L336-1</f>
        <v>-0.28600207674731248</v>
      </c>
    </row>
    <row r="336" spans="1:12" x14ac:dyDescent="0.25">
      <c r="A336" s="25" t="s">
        <v>155</v>
      </c>
      <c r="B336" s="40" t="e">
        <f>+'SCC X Ano = Outros'!B371/'SCC X Ano = Outros'!B337-1</f>
        <v>#DIV/0!</v>
      </c>
      <c r="C336" s="40">
        <f>+'SCC X Ano = Outros'!C371/'SCC X Ano = Outros'!C337-1</f>
        <v>-1</v>
      </c>
      <c r="D336" s="40">
        <f>+'SCC X Ano = Outros'!D371/'SCC X Ano = Outros'!D337-1</f>
        <v>-0.97006101033462422</v>
      </c>
      <c r="E336" s="40" t="e">
        <f>+'SCC X Ano = Outros'!E371/'SCC X Ano = Outros'!E337-1</f>
        <v>#DIV/0!</v>
      </c>
      <c r="F336" s="40">
        <f>+'SCC X Ano = Outros'!F371/'SCC X Ano = Outros'!F337-1</f>
        <v>1.0255959015421463</v>
      </c>
      <c r="G336" s="40" t="e">
        <f>+'SCC X Ano = Outros'!G371/'SCC X Ano = Outros'!G337-1</f>
        <v>#DIV/0!</v>
      </c>
      <c r="H336" s="40" t="e">
        <f>+'SCC X Ano = Outros'!H371/'SCC X Ano = Outros'!H337-1</f>
        <v>#DIV/0!</v>
      </c>
      <c r="I336" s="40">
        <f>+'SCC X Ano = Outros'!I371/'SCC X Ano = Outros'!I337-1</f>
        <v>-1</v>
      </c>
      <c r="J336" s="40" t="e">
        <f>+'SCC X Ano = Outros'!J371/'SCC X Ano = Outros'!J337-1</f>
        <v>#DIV/0!</v>
      </c>
      <c r="K336" s="40" t="e">
        <f>+'SCC X Ano = Outros'!K371/'SCC X Ano = Outros'!K337-1</f>
        <v>#DIV/0!</v>
      </c>
      <c r="L336" s="40">
        <f>+'SCC X Ano = Outros'!L371/'SCC X Ano = Outros'!L337-1</f>
        <v>-0.50393599469074912</v>
      </c>
    </row>
    <row r="337" spans="1:12" x14ac:dyDescent="0.25">
      <c r="A337" s="1" t="s">
        <v>223</v>
      </c>
      <c r="B337" s="40" t="e">
        <f>+'SCC X Ano = Outros'!B372/'SCC X Ano = Outros'!B338-1</f>
        <v>#DIV/0!</v>
      </c>
      <c r="C337" s="40">
        <f>+'SCC X Ano = Outros'!C372/'SCC X Ano = Outros'!C338-1</f>
        <v>-0.28006021272658443</v>
      </c>
      <c r="D337" s="40">
        <f>+'SCC X Ano = Outros'!D372/'SCC X Ano = Outros'!D338-1</f>
        <v>-0.13262877539424767</v>
      </c>
      <c r="E337" s="40" t="e">
        <f>+'SCC X Ano = Outros'!E372/'SCC X Ano = Outros'!E338-1</f>
        <v>#DIV/0!</v>
      </c>
      <c r="F337" s="40">
        <f>+'SCC X Ano = Outros'!F372/'SCC X Ano = Outros'!F338-1</f>
        <v>-0.46247492595102258</v>
      </c>
      <c r="G337" s="40">
        <f>+'SCC X Ano = Outros'!G372/'SCC X Ano = Outros'!G338-1</f>
        <v>-0.26228783545777878</v>
      </c>
      <c r="H337" s="40">
        <f>+'SCC X Ano = Outros'!H372/'SCC X Ano = Outros'!H338-1</f>
        <v>-1</v>
      </c>
      <c r="I337" s="40">
        <f>+'SCC X Ano = Outros'!I372/'SCC X Ano = Outros'!I338-1</f>
        <v>-0.6601979666629032</v>
      </c>
      <c r="J337" s="40">
        <f>+'SCC X Ano = Outros'!J372/'SCC X Ano = Outros'!J338-1</f>
        <v>16.098421763218166</v>
      </c>
      <c r="K337" s="40" t="e">
        <f>+'SCC X Ano = Outros'!K372/'SCC X Ano = Outros'!K338-1</f>
        <v>#DIV/0!</v>
      </c>
      <c r="L337" s="40">
        <f>+'SCC X Ano = Outros'!L372/'SCC X Ano = Outros'!L338-1</f>
        <v>-0.21448019697538712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X31"/>
  <sheetViews>
    <sheetView workbookViewId="0">
      <selection activeCell="H42" sqref="H42"/>
    </sheetView>
  </sheetViews>
  <sheetFormatPr defaultColWidth="8.85546875" defaultRowHeight="15" x14ac:dyDescent="0.25"/>
  <cols>
    <col min="1" max="1" width="29.7109375" bestFit="1" customWidth="1"/>
    <col min="2" max="10" width="15.28515625" bestFit="1" customWidth="1"/>
    <col min="11" max="11" width="15.28515625" customWidth="1"/>
    <col min="12" max="12" width="15.28515625" bestFit="1" customWidth="1"/>
    <col min="13" max="13" width="23.140625" bestFit="1" customWidth="1"/>
    <col min="14" max="22" width="16.85546875" bestFit="1" customWidth="1"/>
    <col min="23" max="24" width="15.28515625" bestFit="1" customWidth="1"/>
  </cols>
  <sheetData>
    <row r="1" spans="1:24" x14ac:dyDescent="0.25">
      <c r="A1" s="39" t="s">
        <v>233</v>
      </c>
      <c r="B1" s="39" t="s">
        <v>234</v>
      </c>
      <c r="C1" s="39"/>
      <c r="D1" s="1"/>
      <c r="E1" s="1"/>
      <c r="F1" s="1"/>
      <c r="G1" s="1"/>
      <c r="H1" s="1"/>
      <c r="I1" s="1"/>
      <c r="J1" s="1"/>
      <c r="K1" s="1"/>
      <c r="L1" s="1"/>
      <c r="M1" s="39" t="s">
        <v>235</v>
      </c>
      <c r="N1" s="39" t="s">
        <v>234</v>
      </c>
      <c r="O1" s="39"/>
      <c r="P1" s="1"/>
      <c r="Q1" s="1"/>
      <c r="R1" s="1"/>
      <c r="S1" s="1"/>
      <c r="T1" s="1"/>
      <c r="U1" s="1"/>
    </row>
    <row r="2" spans="1:2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x14ac:dyDescent="0.25">
      <c r="A3" s="23"/>
      <c r="B3" s="22">
        <v>2007</v>
      </c>
      <c r="C3" s="22">
        <v>2008</v>
      </c>
      <c r="D3" s="22">
        <v>2009</v>
      </c>
      <c r="E3" s="22">
        <v>2010</v>
      </c>
      <c r="F3" s="22">
        <v>2011</v>
      </c>
      <c r="G3" s="22">
        <v>2012</v>
      </c>
      <c r="H3" s="22">
        <v>2013</v>
      </c>
      <c r="I3" s="22">
        <v>2014</v>
      </c>
      <c r="J3" s="22">
        <v>2015</v>
      </c>
      <c r="K3" s="9">
        <v>2016</v>
      </c>
      <c r="L3" s="74">
        <v>2017</v>
      </c>
      <c r="M3" s="23"/>
      <c r="N3" s="22">
        <v>2007</v>
      </c>
      <c r="O3" s="22">
        <v>2008</v>
      </c>
      <c r="P3" s="22">
        <v>2009</v>
      </c>
      <c r="Q3" s="22">
        <v>2010</v>
      </c>
      <c r="R3" s="22">
        <v>2011</v>
      </c>
      <c r="S3" s="22">
        <v>2012</v>
      </c>
      <c r="T3" s="22">
        <v>2013</v>
      </c>
      <c r="U3" s="22">
        <v>2014</v>
      </c>
      <c r="V3" s="22">
        <v>2015</v>
      </c>
      <c r="W3" s="68">
        <v>2016</v>
      </c>
      <c r="X3" s="68">
        <v>2017</v>
      </c>
    </row>
    <row r="4" spans="1:24" ht="15.75" x14ac:dyDescent="0.25">
      <c r="A4" s="36" t="s">
        <v>224</v>
      </c>
      <c r="B4" s="37">
        <v>0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22" t="s">
        <v>132</v>
      </c>
      <c r="N4" s="38">
        <f>TAB_DIN_Direta!B433</f>
        <v>0</v>
      </c>
      <c r="O4" s="38">
        <f>TAB_DIN_Direta!C433</f>
        <v>0</v>
      </c>
      <c r="P4" s="38">
        <f>TAB_DIN_Direta!D433</f>
        <v>0</v>
      </c>
      <c r="Q4" s="38">
        <f>TAB_DIN_Direta!E433</f>
        <v>0</v>
      </c>
      <c r="R4" s="38">
        <f>TAB_DIN_Direta!F433</f>
        <v>216664.95286053829</v>
      </c>
      <c r="S4" s="38">
        <f>TAB_DIN_Direta!G433</f>
        <v>0</v>
      </c>
      <c r="T4" s="38">
        <f>TAB_DIN_Direta!H433</f>
        <v>0</v>
      </c>
      <c r="U4" s="38">
        <f>TAB_DIN_Direta!I433</f>
        <v>0</v>
      </c>
      <c r="V4" s="38">
        <f>TAB_DIN_Direta!J433</f>
        <v>0</v>
      </c>
      <c r="W4" s="38">
        <f>TAB_DIN_Direta!K433</f>
        <v>0</v>
      </c>
      <c r="X4" s="38">
        <f>TAB_DIN_Direta!L433</f>
        <v>0</v>
      </c>
    </row>
    <row r="5" spans="1:24" ht="15.75" x14ac:dyDescent="0.25">
      <c r="A5" s="36" t="s">
        <v>228</v>
      </c>
      <c r="B5" s="37">
        <f>TAB_DIN_Direta!B326</f>
        <v>404962.43987084588</v>
      </c>
      <c r="C5" s="37">
        <f>TAB_DIN_Direta!C326</f>
        <v>678217.09654113918</v>
      </c>
      <c r="D5" s="37">
        <f>TAB_DIN_Direta!D326</f>
        <v>14426376.175272319</v>
      </c>
      <c r="E5" s="37">
        <f>TAB_DIN_Direta!E326</f>
        <v>26929005.896323089</v>
      </c>
      <c r="F5" s="37">
        <f>TAB_DIN_Direta!F326</f>
        <v>27245132.492718283</v>
      </c>
      <c r="G5" s="37">
        <f>TAB_DIN_Direta!G326</f>
        <v>34131855.436268561</v>
      </c>
      <c r="H5" s="37">
        <f>TAB_DIN_Direta!H326</f>
        <v>21714996.622143485</v>
      </c>
      <c r="I5" s="37">
        <f>TAB_DIN_Direta!I326</f>
        <v>14491582.706186913</v>
      </c>
      <c r="J5" s="37">
        <f>TAB_DIN_Direta!J326</f>
        <v>17663790.54876624</v>
      </c>
      <c r="K5" s="37">
        <f>TAB_DIN_Direta!K326</f>
        <v>11168930.454928074</v>
      </c>
      <c r="L5" s="37">
        <f>TAB_DIN_Direta!L326</f>
        <v>5580000</v>
      </c>
      <c r="M5" s="22" t="s">
        <v>134</v>
      </c>
      <c r="N5" s="38">
        <f>TAB_DIN_Direta!B434</f>
        <v>0</v>
      </c>
      <c r="O5" s="38">
        <f>TAB_DIN_Direta!C434</f>
        <v>0</v>
      </c>
      <c r="P5" s="38">
        <f>TAB_DIN_Direta!D434</f>
        <v>0</v>
      </c>
      <c r="Q5" s="38">
        <f>TAB_DIN_Direta!E434</f>
        <v>173849.60938580491</v>
      </c>
      <c r="R5" s="38">
        <f>TAB_DIN_Direta!F434</f>
        <v>0</v>
      </c>
      <c r="S5" s="38">
        <f>TAB_DIN_Direta!G434</f>
        <v>0</v>
      </c>
      <c r="T5" s="38">
        <f>TAB_DIN_Direta!H434</f>
        <v>0</v>
      </c>
      <c r="U5" s="38">
        <f>TAB_DIN_Direta!I434</f>
        <v>0</v>
      </c>
      <c r="V5" s="38">
        <f>TAB_DIN_Direta!J434</f>
        <v>0</v>
      </c>
      <c r="W5" s="38">
        <f>TAB_DIN_Direta!K434</f>
        <v>0</v>
      </c>
      <c r="X5" s="38">
        <f>TAB_DIN_Direta!L434</f>
        <v>0</v>
      </c>
    </row>
    <row r="6" spans="1:24" ht="15.75" x14ac:dyDescent="0.25">
      <c r="A6" s="36" t="s">
        <v>15</v>
      </c>
      <c r="B6" s="37">
        <f>TAB_DIN_Direta!B327</f>
        <v>48703889.530740008</v>
      </c>
      <c r="C6" s="37">
        <f>TAB_DIN_Direta!C327</f>
        <v>85596096.129567266</v>
      </c>
      <c r="D6" s="37">
        <f>TAB_DIN_Direta!D327</f>
        <v>60763720.443784602</v>
      </c>
      <c r="E6" s="37">
        <f>TAB_DIN_Direta!E327</f>
        <v>82466724.988813743</v>
      </c>
      <c r="F6" s="37">
        <f>TAB_DIN_Direta!F327</f>
        <v>40618599.042773664</v>
      </c>
      <c r="G6" s="37">
        <f>TAB_DIN_Direta!G327</f>
        <v>85219531.18224214</v>
      </c>
      <c r="H6" s="37">
        <f>TAB_DIN_Direta!H327</f>
        <v>265063638.67366114</v>
      </c>
      <c r="I6" s="37">
        <f>TAB_DIN_Direta!I327</f>
        <v>230197689.75083867</v>
      </c>
      <c r="J6" s="37">
        <f>TAB_DIN_Direta!J327</f>
        <v>360520471.92954195</v>
      </c>
      <c r="K6" s="37">
        <f>TAB_DIN_Direta!K327</f>
        <v>579378121.88102281</v>
      </c>
      <c r="L6" s="37">
        <f>TAB_DIN_Direta!L327</f>
        <v>484139698</v>
      </c>
      <c r="M6" s="22" t="s">
        <v>139</v>
      </c>
      <c r="N6" s="38">
        <f>TAB_DIN_Direta!B435</f>
        <v>1602463.3720649288</v>
      </c>
      <c r="O6" s="38">
        <f>TAB_DIN_Direta!C435</f>
        <v>0</v>
      </c>
      <c r="P6" s="38">
        <f>TAB_DIN_Direta!D435</f>
        <v>1221950.2980855582</v>
      </c>
      <c r="Q6" s="38">
        <f>TAB_DIN_Direta!E435</f>
        <v>769184.79672329151</v>
      </c>
      <c r="R6" s="38">
        <f>TAB_DIN_Direta!F435</f>
        <v>1142546.5180845719</v>
      </c>
      <c r="S6" s="38">
        <f>TAB_DIN_Direta!G435</f>
        <v>1820561.1283622859</v>
      </c>
      <c r="T6" s="38">
        <f>TAB_DIN_Direta!H435</f>
        <v>2842349.9005186888</v>
      </c>
      <c r="U6" s="38">
        <f>TAB_DIN_Direta!I435</f>
        <v>2775007.4724005265</v>
      </c>
      <c r="V6" s="38">
        <f>TAB_DIN_Direta!J435</f>
        <v>1462843.7252719128</v>
      </c>
      <c r="W6" s="38">
        <f>TAB_DIN_Direta!K435</f>
        <v>364797.27587159997</v>
      </c>
      <c r="X6" s="38">
        <f>TAB_DIN_Direta!L435</f>
        <v>0</v>
      </c>
    </row>
    <row r="7" spans="1:24" ht="15.75" x14ac:dyDescent="0.25">
      <c r="A7" s="36" t="s">
        <v>229</v>
      </c>
      <c r="B7" s="37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22" t="s">
        <v>143</v>
      </c>
      <c r="N7" s="38">
        <f>TAB_DIN_Direta!B436</f>
        <v>0</v>
      </c>
      <c r="O7" s="38">
        <f>TAB_DIN_Direta!C436</f>
        <v>0</v>
      </c>
      <c r="P7" s="38">
        <f>TAB_DIN_Direta!D436</f>
        <v>0</v>
      </c>
      <c r="Q7" s="38">
        <f>TAB_DIN_Direta!E436</f>
        <v>0</v>
      </c>
      <c r="R7" s="38">
        <f>TAB_DIN_Direta!F436</f>
        <v>0</v>
      </c>
      <c r="S7" s="38">
        <f>TAB_DIN_Direta!G436</f>
        <v>0</v>
      </c>
      <c r="T7" s="38">
        <f>TAB_DIN_Direta!H436</f>
        <v>0</v>
      </c>
      <c r="U7" s="38">
        <f>TAB_DIN_Direta!I436</f>
        <v>0</v>
      </c>
      <c r="V7" s="38">
        <f>TAB_DIN_Direta!J436</f>
        <v>0</v>
      </c>
      <c r="W7" s="38">
        <f>TAB_DIN_Direta!K436</f>
        <v>0</v>
      </c>
      <c r="X7" s="38">
        <f>TAB_DIN_Direta!L436</f>
        <v>0</v>
      </c>
    </row>
    <row r="8" spans="1:24" ht="15.75" x14ac:dyDescent="0.25">
      <c r="A8" s="36" t="s">
        <v>226</v>
      </c>
      <c r="B8" s="37">
        <f>TAB_DIN_Direta!B328</f>
        <v>46121775.220967785</v>
      </c>
      <c r="C8" s="37">
        <f>TAB_DIN_Direta!C328</f>
        <v>13998532.415097862</v>
      </c>
      <c r="D8" s="37">
        <f>TAB_DIN_Direta!D328</f>
        <v>149672206.6402725</v>
      </c>
      <c r="E8" s="37">
        <f>TAB_DIN_Direta!E328</f>
        <v>74193605.609066665</v>
      </c>
      <c r="F8" s="37">
        <f>TAB_DIN_Direta!F328</f>
        <v>225212984.69058946</v>
      </c>
      <c r="G8" s="37">
        <f>TAB_DIN_Direta!G328</f>
        <v>173669017.97315168</v>
      </c>
      <c r="H8" s="37">
        <f>TAB_DIN_Direta!H328</f>
        <v>62773163.45620238</v>
      </c>
      <c r="I8" s="37">
        <f>TAB_DIN_Direta!I328</f>
        <v>347406168.32599133</v>
      </c>
      <c r="J8" s="37">
        <f>TAB_DIN_Direta!J328</f>
        <v>137780421.06756255</v>
      </c>
      <c r="K8" s="37">
        <f>TAB_DIN_Direta!K328</f>
        <v>135828040.14240858</v>
      </c>
      <c r="L8" s="37">
        <f>TAB_DIN_Direta!L328</f>
        <v>53490402</v>
      </c>
      <c r="M8" s="22" t="s">
        <v>146</v>
      </c>
      <c r="N8" s="38">
        <f>TAB_DIN_Direta!B437</f>
        <v>441887.81505480269</v>
      </c>
      <c r="O8" s="38">
        <f>TAB_DIN_Direta!C437</f>
        <v>1508455.8419004031</v>
      </c>
      <c r="P8" s="38">
        <f>TAB_DIN_Direta!D437</f>
        <v>223722.80690882457</v>
      </c>
      <c r="Q8" s="38">
        <f>TAB_DIN_Direta!E437</f>
        <v>4318114.223368139</v>
      </c>
      <c r="R8" s="38">
        <f>TAB_DIN_Direta!F437</f>
        <v>363997.12080570427</v>
      </c>
      <c r="S8" s="38">
        <f>TAB_DIN_Direta!G437</f>
        <v>4788166.6054029744</v>
      </c>
      <c r="T8" s="38">
        <f>TAB_DIN_Direta!H437</f>
        <v>0</v>
      </c>
      <c r="U8" s="38">
        <f>TAB_DIN_Direta!I437</f>
        <v>593386.32366633334</v>
      </c>
      <c r="V8" s="38">
        <f>TAB_DIN_Direta!J437</f>
        <v>28635773.918556385</v>
      </c>
      <c r="W8" s="38">
        <f>TAB_DIN_Direta!K437</f>
        <v>59686422.524517871</v>
      </c>
      <c r="X8" s="38">
        <f>TAB_DIN_Direta!L437</f>
        <v>46521597</v>
      </c>
    </row>
    <row r="9" spans="1:24" ht="15.75" x14ac:dyDescent="0.25">
      <c r="A9" s="36" t="s">
        <v>227</v>
      </c>
      <c r="B9" s="37">
        <f>TAB_DIN_Direta!B329</f>
        <v>0</v>
      </c>
      <c r="C9" s="37">
        <f>TAB_DIN_Direta!C329</f>
        <v>0</v>
      </c>
      <c r="D9" s="37">
        <f>TAB_DIN_Direta!D329</f>
        <v>0</v>
      </c>
      <c r="E9" s="37">
        <f>TAB_DIN_Direta!E329</f>
        <v>8613485.1906667612</v>
      </c>
      <c r="F9" s="37">
        <f>TAB_DIN_Direta!F329</f>
        <v>5244447.4056402817</v>
      </c>
      <c r="G9" s="37">
        <f>TAB_DIN_Direta!G329</f>
        <v>2752479.8157425756</v>
      </c>
      <c r="H9" s="37">
        <f>TAB_DIN_Direta!H329</f>
        <v>395721.04466909025</v>
      </c>
      <c r="I9" s="37">
        <f>TAB_DIN_Direta!I329</f>
        <v>0</v>
      </c>
      <c r="J9" s="37">
        <f>TAB_DIN_Direta!J329</f>
        <v>0</v>
      </c>
      <c r="K9" s="37">
        <f>TAB_DIN_Direta!K329</f>
        <v>0</v>
      </c>
      <c r="L9" s="37">
        <f>TAB_DIN_Direta!L329</f>
        <v>0</v>
      </c>
      <c r="M9" s="22" t="s">
        <v>141</v>
      </c>
      <c r="N9" s="38">
        <f>TAB_DIN_Direta!B438</f>
        <v>0</v>
      </c>
      <c r="O9" s="38">
        <f>TAB_DIN_Direta!C438</f>
        <v>0</v>
      </c>
      <c r="P9" s="38">
        <f>TAB_DIN_Direta!D438</f>
        <v>0</v>
      </c>
      <c r="Q9" s="38">
        <f>TAB_DIN_Direta!E438</f>
        <v>0</v>
      </c>
      <c r="R9" s="38">
        <f>TAB_DIN_Direta!F438</f>
        <v>0</v>
      </c>
      <c r="S9" s="38">
        <f>TAB_DIN_Direta!G438</f>
        <v>0</v>
      </c>
      <c r="T9" s="38">
        <f>TAB_DIN_Direta!H438</f>
        <v>0</v>
      </c>
      <c r="U9" s="38">
        <f>TAB_DIN_Direta!I438</f>
        <v>0</v>
      </c>
      <c r="V9" s="38">
        <f>TAB_DIN_Direta!J438</f>
        <v>0</v>
      </c>
      <c r="W9" s="38">
        <f>TAB_DIN_Direta!K438</f>
        <v>0</v>
      </c>
      <c r="X9" s="38">
        <f>TAB_DIN_Direta!L438</f>
        <v>0</v>
      </c>
    </row>
    <row r="10" spans="1:24" ht="15.75" x14ac:dyDescent="0.25">
      <c r="A10" s="36" t="s">
        <v>131</v>
      </c>
      <c r="B10" s="37">
        <v>0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22" t="s">
        <v>153</v>
      </c>
      <c r="N10" s="38">
        <f>TAB_DIN_Direta!B439</f>
        <v>0</v>
      </c>
      <c r="O10" s="38">
        <f>TAB_DIN_Direta!C439</f>
        <v>0</v>
      </c>
      <c r="P10" s="38">
        <f>TAB_DIN_Direta!D439</f>
        <v>0</v>
      </c>
      <c r="Q10" s="38">
        <f>TAB_DIN_Direta!E439</f>
        <v>0</v>
      </c>
      <c r="R10" s="38">
        <f>TAB_DIN_Direta!F439</f>
        <v>0</v>
      </c>
      <c r="S10" s="38">
        <f>TAB_DIN_Direta!G439</f>
        <v>0</v>
      </c>
      <c r="T10" s="38">
        <f>TAB_DIN_Direta!H439</f>
        <v>0</v>
      </c>
      <c r="U10" s="38">
        <f>TAB_DIN_Direta!I439</f>
        <v>0</v>
      </c>
      <c r="V10" s="38">
        <f>TAB_DIN_Direta!J439</f>
        <v>0</v>
      </c>
      <c r="W10" s="38">
        <f>TAB_DIN_Direta!K439</f>
        <v>0</v>
      </c>
      <c r="X10" s="38">
        <f>TAB_DIN_Direta!L439</f>
        <v>0</v>
      </c>
    </row>
    <row r="11" spans="1:24" ht="15.75" x14ac:dyDescent="0.25">
      <c r="A11" s="36" t="s">
        <v>130</v>
      </c>
      <c r="B11" s="37">
        <v>0</v>
      </c>
      <c r="C11" s="37">
        <v>0</v>
      </c>
      <c r="D11" s="37">
        <v>0</v>
      </c>
      <c r="E11" s="37">
        <v>0</v>
      </c>
      <c r="F11" s="37">
        <v>0</v>
      </c>
      <c r="G11" s="37">
        <v>0</v>
      </c>
      <c r="H11" s="37">
        <v>0</v>
      </c>
      <c r="I11" s="37">
        <v>0</v>
      </c>
      <c r="J11" s="37">
        <v>0</v>
      </c>
      <c r="K11" s="37">
        <v>0</v>
      </c>
      <c r="L11" s="37">
        <v>0</v>
      </c>
      <c r="M11" s="22" t="s">
        <v>157</v>
      </c>
      <c r="N11" s="38">
        <f>TAB_DIN_Direta!B440</f>
        <v>0</v>
      </c>
      <c r="O11" s="38">
        <f>TAB_DIN_Direta!C440</f>
        <v>679806.14340133977</v>
      </c>
      <c r="P11" s="38">
        <f>TAB_DIN_Direta!D440</f>
        <v>1064550.0655556254</v>
      </c>
      <c r="Q11" s="38">
        <f>TAB_DIN_Direta!E440</f>
        <v>4101530.2450459814</v>
      </c>
      <c r="R11" s="38">
        <f>TAB_DIN_Direta!F440</f>
        <v>768639.14233502652</v>
      </c>
      <c r="S11" s="38">
        <f>TAB_DIN_Direta!G440</f>
        <v>0</v>
      </c>
      <c r="T11" s="38">
        <f>TAB_DIN_Direta!H440</f>
        <v>6109031.3314969111</v>
      </c>
      <c r="U11" s="38">
        <f>TAB_DIN_Direta!I440</f>
        <v>7499769.7820663769</v>
      </c>
      <c r="V11" s="38">
        <f>TAB_DIN_Direta!J440</f>
        <v>0</v>
      </c>
      <c r="W11" s="38">
        <f>TAB_DIN_Direta!K440</f>
        <v>5559572.5409887554</v>
      </c>
      <c r="X11" s="38">
        <f>TAB_DIN_Direta!L440</f>
        <v>1385900</v>
      </c>
    </row>
    <row r="12" spans="1:24" ht="15.75" x14ac:dyDescent="0.25">
      <c r="A12" s="36" t="s">
        <v>129</v>
      </c>
      <c r="B12" s="37">
        <f>TAB_DIN_Direta!B330</f>
        <v>21844944.688778091</v>
      </c>
      <c r="C12" s="37">
        <f>TAB_DIN_Direta!C330</f>
        <v>30325745.872963089</v>
      </c>
      <c r="D12" s="37">
        <f>TAB_DIN_Direta!D330</f>
        <v>52222250.387024067</v>
      </c>
      <c r="E12" s="37">
        <f>TAB_DIN_Direta!E330</f>
        <v>65626902.237736598</v>
      </c>
      <c r="F12" s="37">
        <f>TAB_DIN_Direta!F330</f>
        <v>79978351.598499283</v>
      </c>
      <c r="G12" s="37">
        <f>TAB_DIN_Direta!G330</f>
        <v>89551806.892640054</v>
      </c>
      <c r="H12" s="37">
        <f>TAB_DIN_Direta!H330</f>
        <v>38526943.563866355</v>
      </c>
      <c r="I12" s="37">
        <f>TAB_DIN_Direta!I330</f>
        <v>51676988.006463259</v>
      </c>
      <c r="J12" s="37">
        <f>TAB_DIN_Direta!J330</f>
        <v>28624514.524097685</v>
      </c>
      <c r="K12" s="37">
        <f>TAB_DIN_Direta!K330</f>
        <v>31330869.960374389</v>
      </c>
      <c r="L12" s="37">
        <f>TAB_DIN_Direta!L330</f>
        <v>20300933</v>
      </c>
      <c r="M12" s="22" t="s">
        <v>161</v>
      </c>
      <c r="N12" s="38">
        <f>TAB_DIN_Direta!B441</f>
        <v>0</v>
      </c>
      <c r="O12" s="38">
        <f>TAB_DIN_Direta!C441</f>
        <v>64343.651472936814</v>
      </c>
      <c r="P12" s="38">
        <f>TAB_DIN_Direta!D441</f>
        <v>0</v>
      </c>
      <c r="Q12" s="38">
        <f>TAB_DIN_Direta!E441</f>
        <v>0</v>
      </c>
      <c r="R12" s="38">
        <f>TAB_DIN_Direta!F441</f>
        <v>0</v>
      </c>
      <c r="S12" s="38">
        <f>TAB_DIN_Direta!G441</f>
        <v>0</v>
      </c>
      <c r="T12" s="38">
        <f>TAB_DIN_Direta!H441</f>
        <v>186895.29561591346</v>
      </c>
      <c r="U12" s="38">
        <f>TAB_DIN_Direta!I441</f>
        <v>544946.62377520406</v>
      </c>
      <c r="V12" s="38">
        <f>TAB_DIN_Direta!J441</f>
        <v>0</v>
      </c>
      <c r="W12" s="38">
        <f>TAB_DIN_Direta!K441</f>
        <v>0</v>
      </c>
      <c r="X12" s="38">
        <f>TAB_DIN_Direta!L441</f>
        <v>4408000</v>
      </c>
    </row>
    <row r="13" spans="1:24" ht="15.75" x14ac:dyDescent="0.25">
      <c r="A13" s="36" t="s">
        <v>230</v>
      </c>
      <c r="B13" s="37">
        <v>0</v>
      </c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22" t="s">
        <v>151</v>
      </c>
      <c r="N13" s="38">
        <f>TAB_DIN_Direta!B442</f>
        <v>179983.30660926484</v>
      </c>
      <c r="O13" s="38">
        <f>TAB_DIN_Direta!C442</f>
        <v>99661.280137994923</v>
      </c>
      <c r="P13" s="38">
        <f>TAB_DIN_Direta!D442</f>
        <v>84578.511832289994</v>
      </c>
      <c r="Q13" s="38">
        <f>TAB_DIN_Direta!E442</f>
        <v>4860478.7304944796</v>
      </c>
      <c r="R13" s="38">
        <f>TAB_DIN_Direta!F442</f>
        <v>5146199.9605491627</v>
      </c>
      <c r="S13" s="38">
        <f>TAB_DIN_Direta!G442</f>
        <v>3478639.1262470642</v>
      </c>
      <c r="T13" s="38">
        <f>TAB_DIN_Direta!H442</f>
        <v>406381.52068333776</v>
      </c>
      <c r="U13" s="38">
        <f>TAB_DIN_Direta!I442</f>
        <v>7563.8591379998334</v>
      </c>
      <c r="V13" s="38">
        <f>TAB_DIN_Direta!J442</f>
        <v>0</v>
      </c>
      <c r="W13" s="38">
        <f>TAB_DIN_Direta!K442</f>
        <v>1372495.0210440354</v>
      </c>
      <c r="X13" s="38">
        <f>TAB_DIN_Direta!L442</f>
        <v>716595</v>
      </c>
    </row>
    <row r="14" spans="1:24" x14ac:dyDescent="0.25">
      <c r="A14" s="1"/>
      <c r="B14" s="69">
        <f t="shared" ref="B14:K14" si="0">SUM(B4:B13)</f>
        <v>117075571.88035673</v>
      </c>
      <c r="C14" s="69">
        <f t="shared" si="0"/>
        <v>130598591.51416935</v>
      </c>
      <c r="D14" s="69">
        <f t="shared" si="0"/>
        <v>277084553.64635348</v>
      </c>
      <c r="E14" s="69">
        <f t="shared" si="0"/>
        <v>257829723.92260689</v>
      </c>
      <c r="F14" s="69">
        <f t="shared" si="0"/>
        <v>378299515.23022097</v>
      </c>
      <c r="G14" s="69">
        <f t="shared" si="0"/>
        <v>385324691.30004501</v>
      </c>
      <c r="H14" s="69">
        <f t="shared" si="0"/>
        <v>388474463.36054248</v>
      </c>
      <c r="I14" s="69">
        <f t="shared" si="0"/>
        <v>643772428.78948021</v>
      </c>
      <c r="J14" s="69">
        <f t="shared" si="0"/>
        <v>544589198.06996846</v>
      </c>
      <c r="K14" s="69">
        <f t="shared" si="0"/>
        <v>757705962.43873382</v>
      </c>
      <c r="L14" s="69">
        <f>SUM(L4:L13)</f>
        <v>563511033</v>
      </c>
      <c r="M14" s="22" t="s">
        <v>167</v>
      </c>
      <c r="N14" s="38">
        <f>TAB_DIN_Direta!B443</f>
        <v>0</v>
      </c>
      <c r="O14" s="38">
        <f>TAB_DIN_Direta!C443</f>
        <v>0</v>
      </c>
      <c r="P14" s="38">
        <f>TAB_DIN_Direta!D443</f>
        <v>0</v>
      </c>
      <c r="Q14" s="38">
        <f>TAB_DIN_Direta!E443</f>
        <v>0</v>
      </c>
      <c r="R14" s="38">
        <f>TAB_DIN_Direta!F443</f>
        <v>0</v>
      </c>
      <c r="S14" s="38">
        <f>TAB_DIN_Direta!G443</f>
        <v>0</v>
      </c>
      <c r="T14" s="38">
        <f>TAB_DIN_Direta!H443</f>
        <v>415324.31090923864</v>
      </c>
      <c r="U14" s="38">
        <f>TAB_DIN_Direta!I443</f>
        <v>0</v>
      </c>
      <c r="V14" s="38">
        <f>TAB_DIN_Direta!J443</f>
        <v>0</v>
      </c>
      <c r="W14" s="38">
        <f>TAB_DIN_Direta!K443</f>
        <v>0</v>
      </c>
      <c r="X14" s="38">
        <f>TAB_DIN_Direta!L443</f>
        <v>0</v>
      </c>
    </row>
    <row r="15" spans="1:24" x14ac:dyDescent="0.25">
      <c r="A15" s="1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22" t="s">
        <v>171</v>
      </c>
      <c r="N15" s="38">
        <f>TAB_DIN_Direta!B444</f>
        <v>0</v>
      </c>
      <c r="O15" s="38">
        <f>TAB_DIN_Direta!C444</f>
        <v>0</v>
      </c>
      <c r="P15" s="38">
        <f>TAB_DIN_Direta!D444</f>
        <v>0</v>
      </c>
      <c r="Q15" s="38">
        <f>TAB_DIN_Direta!E444</f>
        <v>810720.77574634925</v>
      </c>
      <c r="R15" s="38">
        <f>TAB_DIN_Direta!F444</f>
        <v>272940.06328351545</v>
      </c>
      <c r="S15" s="38">
        <f>TAB_DIN_Direta!G444</f>
        <v>289217.97971386218</v>
      </c>
      <c r="T15" s="38">
        <f>TAB_DIN_Direta!H444</f>
        <v>644343.49881401379</v>
      </c>
      <c r="U15" s="38">
        <f>TAB_DIN_Direta!I444</f>
        <v>605496.24863911571</v>
      </c>
      <c r="V15" s="38">
        <f>TAB_DIN_Direta!J444</f>
        <v>31764720.247161802</v>
      </c>
      <c r="W15" s="38">
        <f>TAB_DIN_Direta!K444</f>
        <v>48526392.903637163</v>
      </c>
      <c r="X15" s="38">
        <f>TAB_DIN_Direta!L444</f>
        <v>46521597</v>
      </c>
    </row>
    <row r="16" spans="1:24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2" t="s">
        <v>175</v>
      </c>
      <c r="N16" s="38">
        <f>TAB_DIN_Direta!B445</f>
        <v>5000645.391833418</v>
      </c>
      <c r="O16" s="38">
        <f>TAB_DIN_Direta!C445</f>
        <v>6909355.8967803484</v>
      </c>
      <c r="P16" s="38">
        <f>TAB_DIN_Direta!D445</f>
        <v>7355762.804516186</v>
      </c>
      <c r="Q16" s="38">
        <f>TAB_DIN_Direta!E445</f>
        <v>10480627.441776784</v>
      </c>
      <c r="R16" s="38">
        <f>TAB_DIN_Direta!F445</f>
        <v>17294004.427736629</v>
      </c>
      <c r="S16" s="38">
        <f>TAB_DIN_Direta!G445</f>
        <v>11221931.927799337</v>
      </c>
      <c r="T16" s="38">
        <f>TAB_DIN_Direta!H445</f>
        <v>3372654.7837416362</v>
      </c>
      <c r="U16" s="38">
        <f>TAB_DIN_Direta!I445</f>
        <v>4430579.5352795422</v>
      </c>
      <c r="V16" s="38">
        <f>TAB_DIN_Direta!J445</f>
        <v>30653479.289704151</v>
      </c>
      <c r="W16" s="38">
        <f>TAB_DIN_Direta!K445</f>
        <v>58960779.09480495</v>
      </c>
      <c r="X16" s="38">
        <f>TAB_DIN_Direta!L445</f>
        <v>46521597</v>
      </c>
    </row>
    <row r="17" spans="1:24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2" t="s">
        <v>137</v>
      </c>
      <c r="N17" s="38">
        <f>TAB_DIN_Direta!B446</f>
        <v>2754752.4976387639</v>
      </c>
      <c r="O17" s="38">
        <f>TAB_DIN_Direta!C446</f>
        <v>2209369.9660543543</v>
      </c>
      <c r="P17" s="38">
        <f>TAB_DIN_Direta!D446</f>
        <v>0</v>
      </c>
      <c r="Q17" s="38">
        <f>TAB_DIN_Direta!E446</f>
        <v>949258.64948418131</v>
      </c>
      <c r="R17" s="38">
        <f>TAB_DIN_Direta!F446</f>
        <v>12018364.491049524</v>
      </c>
      <c r="S17" s="38">
        <f>TAB_DIN_Direta!G446</f>
        <v>12140216.755150648</v>
      </c>
      <c r="T17" s="38">
        <f>TAB_DIN_Direta!H446</f>
        <v>18735650.649165615</v>
      </c>
      <c r="U17" s="38">
        <f>TAB_DIN_Direta!I446</f>
        <v>2284186.1582911732</v>
      </c>
      <c r="V17" s="38">
        <f>TAB_DIN_Direta!J446</f>
        <v>214181.25663173216</v>
      </c>
      <c r="W17" s="38">
        <f>TAB_DIN_Direta!K446</f>
        <v>0</v>
      </c>
      <c r="X17" s="38">
        <f>TAB_DIN_Direta!L446</f>
        <v>0</v>
      </c>
    </row>
    <row r="18" spans="1:24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2" t="s">
        <v>181</v>
      </c>
      <c r="N18" s="38">
        <f>TAB_DIN_Direta!B447</f>
        <v>0</v>
      </c>
      <c r="O18" s="38">
        <f>TAB_DIN_Direta!C447</f>
        <v>680570.92531266634</v>
      </c>
      <c r="P18" s="38">
        <f>TAB_DIN_Direta!D447</f>
        <v>1144405.3321690487</v>
      </c>
      <c r="Q18" s="38">
        <f>TAB_DIN_Direta!E447</f>
        <v>461510.87803397491</v>
      </c>
      <c r="R18" s="38">
        <f>TAB_DIN_Direta!F447</f>
        <v>0</v>
      </c>
      <c r="S18" s="38">
        <f>TAB_DIN_Direta!G447</f>
        <v>0</v>
      </c>
      <c r="T18" s="38">
        <f>TAB_DIN_Direta!H447</f>
        <v>62298.002343141859</v>
      </c>
      <c r="U18" s="38">
        <f>TAB_DIN_Direta!I447</f>
        <v>0</v>
      </c>
      <c r="V18" s="38">
        <f>TAB_DIN_Direta!J447</f>
        <v>0</v>
      </c>
      <c r="W18" s="38">
        <f>TAB_DIN_Direta!K447</f>
        <v>0</v>
      </c>
      <c r="X18" s="38">
        <f>TAB_DIN_Direta!L447</f>
        <v>0</v>
      </c>
    </row>
    <row r="19" spans="1:2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2" t="s">
        <v>148</v>
      </c>
      <c r="N19" s="38">
        <f>TAB_DIN_Direta!B448</f>
        <v>17459449.841939952</v>
      </c>
      <c r="O19" s="38">
        <f>TAB_DIN_Direta!C448</f>
        <v>16694040.251875306</v>
      </c>
      <c r="P19" s="38">
        <f>TAB_DIN_Direta!D448</f>
        <v>4054528.8450717293</v>
      </c>
      <c r="Q19" s="38">
        <f>TAB_DIN_Direta!E448</f>
        <v>6837323.6556827687</v>
      </c>
      <c r="R19" s="38">
        <f>TAB_DIN_Direta!F448</f>
        <v>4617020.3685486214</v>
      </c>
      <c r="S19" s="38">
        <f>TAB_DIN_Direta!G448</f>
        <v>1214327.9255841842</v>
      </c>
      <c r="T19" s="38">
        <f>TAB_DIN_Direta!H448</f>
        <v>439057.49684304884</v>
      </c>
      <c r="U19" s="38">
        <f>TAB_DIN_Direta!I448</f>
        <v>3027481.2431955785</v>
      </c>
      <c r="V19" s="38">
        <f>TAB_DIN_Direta!J448</f>
        <v>30912117.100025147</v>
      </c>
      <c r="W19" s="38">
        <f>TAB_DIN_Direta!K448</f>
        <v>59953556.670205414</v>
      </c>
      <c r="X19" s="38">
        <f>TAB_DIN_Direta!L448</f>
        <v>53282852</v>
      </c>
    </row>
    <row r="20" spans="1:24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2" t="s">
        <v>177</v>
      </c>
      <c r="N20" s="38">
        <f>TAB_DIN_Direta!B449</f>
        <v>1779331.1676367871</v>
      </c>
      <c r="O20" s="38">
        <f>TAB_DIN_Direta!C449</f>
        <v>2336388.3449181779</v>
      </c>
      <c r="P20" s="38">
        <f>TAB_DIN_Direta!D449</f>
        <v>2348845.8971165731</v>
      </c>
      <c r="Q20" s="38">
        <f>TAB_DIN_Direta!E449</f>
        <v>22616852.855129559</v>
      </c>
      <c r="R20" s="38">
        <f>TAB_DIN_Direta!F449</f>
        <v>18587677.639307465</v>
      </c>
      <c r="S20" s="38">
        <f>TAB_DIN_Direta!G449</f>
        <v>25958977.310487833</v>
      </c>
      <c r="T20" s="38">
        <f>TAB_DIN_Direta!H449</f>
        <v>43145727.199300729</v>
      </c>
      <c r="U20" s="38">
        <f>TAB_DIN_Direta!I449</f>
        <v>13790954.519939112</v>
      </c>
      <c r="V20" s="38">
        <f>TAB_DIN_Direta!J449</f>
        <v>47481464.963805065</v>
      </c>
      <c r="W20" s="38">
        <f>TAB_DIN_Direta!K449</f>
        <v>54904990.421270177</v>
      </c>
      <c r="X20" s="38">
        <f>TAB_DIN_Direta!L449</f>
        <v>49582331</v>
      </c>
    </row>
    <row r="21" spans="1:24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2" t="s">
        <v>159</v>
      </c>
      <c r="N21" s="38">
        <f>TAB_DIN_Direta!B450</f>
        <v>0</v>
      </c>
      <c r="O21" s="38">
        <f>TAB_DIN_Direta!C450</f>
        <v>0</v>
      </c>
      <c r="P21" s="38">
        <f>TAB_DIN_Direta!D450</f>
        <v>0</v>
      </c>
      <c r="Q21" s="38">
        <f>TAB_DIN_Direta!E450</f>
        <v>0</v>
      </c>
      <c r="R21" s="38">
        <f>TAB_DIN_Direta!F450</f>
        <v>0</v>
      </c>
      <c r="S21" s="38">
        <f>TAB_DIN_Direta!G450</f>
        <v>3210780.860578605</v>
      </c>
      <c r="T21" s="38">
        <f>TAB_DIN_Direta!H450</f>
        <v>9238326.2483101338</v>
      </c>
      <c r="U21" s="38">
        <f>TAB_DIN_Direta!I450</f>
        <v>2182487.0083697466</v>
      </c>
      <c r="V21" s="38">
        <f>TAB_DIN_Direta!J450</f>
        <v>0</v>
      </c>
      <c r="W21" s="38">
        <f>TAB_DIN_Direta!K450</f>
        <v>303818.42980086687</v>
      </c>
      <c r="X21" s="38">
        <f>TAB_DIN_Direta!L450</f>
        <v>14854</v>
      </c>
    </row>
    <row r="22" spans="1:24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2" t="s">
        <v>191</v>
      </c>
      <c r="N22" s="38">
        <f>TAB_DIN_Direta!B451</f>
        <v>24502126.436070904</v>
      </c>
      <c r="O22" s="38">
        <f>TAB_DIN_Direta!C451</f>
        <v>23965528.881245546</v>
      </c>
      <c r="P22" s="38">
        <f>TAB_DIN_Direta!D451</f>
        <v>78447082.94357416</v>
      </c>
      <c r="Q22" s="38">
        <f>TAB_DIN_Direta!E451</f>
        <v>76265706.379481167</v>
      </c>
      <c r="R22" s="38">
        <f>TAB_DIN_Direta!F451</f>
        <v>101735571.72248095</v>
      </c>
      <c r="S22" s="38">
        <f>TAB_DIN_Direta!G451</f>
        <v>117353036.67996868</v>
      </c>
      <c r="T22" s="38">
        <f>TAB_DIN_Direta!H451</f>
        <v>217132076.77522349</v>
      </c>
      <c r="U22" s="38">
        <f>TAB_DIN_Direta!I451</f>
        <v>240587639.65775171</v>
      </c>
      <c r="V22" s="38">
        <f>TAB_DIN_Direta!J451</f>
        <v>98910012.963502392</v>
      </c>
      <c r="W22" s="38">
        <f>TAB_DIN_Direta!K451</f>
        <v>121493633.99143164</v>
      </c>
      <c r="X22" s="38">
        <f>TAB_DIN_Direta!L451</f>
        <v>89859314</v>
      </c>
    </row>
    <row r="23" spans="1:24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2" t="s">
        <v>194</v>
      </c>
      <c r="N23" s="38">
        <f>TAB_DIN_Direta!B452</f>
        <v>57572845.93803677</v>
      </c>
      <c r="O23" s="38">
        <f>TAB_DIN_Direta!C452</f>
        <v>64114223.697600298</v>
      </c>
      <c r="P23" s="38">
        <f>TAB_DIN_Direta!D452</f>
        <v>162394447.67130059</v>
      </c>
      <c r="Q23" s="38">
        <f>TAB_DIN_Direta!E452</f>
        <v>111238763.80797839</v>
      </c>
      <c r="R23" s="38">
        <f>TAB_DIN_Direta!F452</f>
        <v>125976882.97523597</v>
      </c>
      <c r="S23" s="38">
        <f>TAB_DIN_Direta!G452</f>
        <v>159740931.32919171</v>
      </c>
      <c r="T23" s="38">
        <f>TAB_DIN_Direta!H452</f>
        <v>33977765.504747882</v>
      </c>
      <c r="U23" s="38">
        <f>TAB_DIN_Direta!I452</f>
        <v>340201122.63195777</v>
      </c>
      <c r="V23" s="38">
        <f>TAB_DIN_Direta!J452</f>
        <v>183392663.51431617</v>
      </c>
      <c r="W23" s="38">
        <f>TAB_DIN_Direta!K452</f>
        <v>132189271.91263272</v>
      </c>
      <c r="X23" s="38">
        <f>TAB_DIN_Direta!L452</f>
        <v>69173605</v>
      </c>
    </row>
    <row r="24" spans="1:2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2" t="s">
        <v>185</v>
      </c>
      <c r="N24" s="38">
        <f>TAB_DIN_Direta!B453</f>
        <v>4134614.3159224205</v>
      </c>
      <c r="O24" s="38">
        <f>TAB_DIN_Direta!C453</f>
        <v>1122490.8054382168</v>
      </c>
      <c r="P24" s="38">
        <f>TAB_DIN_Direta!D453</f>
        <v>1534759.7987930765</v>
      </c>
      <c r="Q24" s="38">
        <f>TAB_DIN_Direta!E453</f>
        <v>1304266.6621942557</v>
      </c>
      <c r="R24" s="38">
        <f>TAB_DIN_Direta!F453</f>
        <v>83345583.519462466</v>
      </c>
      <c r="S24" s="38">
        <f>TAB_DIN_Direta!G453</f>
        <v>19984487.464965608</v>
      </c>
      <c r="T24" s="38">
        <f>TAB_DIN_Direta!H453</f>
        <v>38066713.302440912</v>
      </c>
      <c r="U24" s="38">
        <f>TAB_DIN_Direta!I453</f>
        <v>3583071.2800293611</v>
      </c>
      <c r="V24" s="38">
        <f>TAB_DIN_Direta!J453</f>
        <v>568987.86380217085</v>
      </c>
      <c r="W24" s="38">
        <f>TAB_DIN_Direta!K453</f>
        <v>56451594.2391482</v>
      </c>
      <c r="X24" s="38">
        <f>TAB_DIN_Direta!L453</f>
        <v>14560000</v>
      </c>
    </row>
    <row r="25" spans="1:2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2" t="s">
        <v>200</v>
      </c>
      <c r="N25" s="38">
        <f>TAB_DIN_Direta!B454</f>
        <v>110093.98881982121</v>
      </c>
      <c r="O25" s="38">
        <f>TAB_DIN_Direta!C454</f>
        <v>74778.675774147385</v>
      </c>
      <c r="P25" s="38">
        <f>TAB_DIN_Direta!D454</f>
        <v>1711823.6555198019</v>
      </c>
      <c r="Q25" s="38">
        <f>TAB_DIN_Direta!E454</f>
        <v>8153358.8452668898</v>
      </c>
      <c r="R25" s="38">
        <f>TAB_DIN_Direta!F454</f>
        <v>433329.90572107659</v>
      </c>
      <c r="S25" s="38">
        <f>TAB_DIN_Direta!G454</f>
        <v>8558094.038257191</v>
      </c>
      <c r="T25" s="38">
        <f>TAB_DIN_Direta!H454</f>
        <v>188383.61300941714</v>
      </c>
      <c r="U25" s="38">
        <f>TAB_DIN_Direta!I454</f>
        <v>4991759.5134807602</v>
      </c>
      <c r="V25" s="38">
        <f>TAB_DIN_Direta!J454</f>
        <v>27507604.477943189</v>
      </c>
      <c r="W25" s="38">
        <f>TAB_DIN_Direta!K454</f>
        <v>57779046.674941897</v>
      </c>
      <c r="X25" s="38">
        <f>TAB_DIN_Direta!L454</f>
        <v>47919597</v>
      </c>
    </row>
    <row r="26" spans="1:2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2" t="s">
        <v>198</v>
      </c>
      <c r="N26" s="38">
        <f>TAB_DIN_Direta!B455</f>
        <v>1537377.8087288863</v>
      </c>
      <c r="O26" s="38">
        <f>TAB_DIN_Direta!C455</f>
        <v>9694638.932855377</v>
      </c>
      <c r="P26" s="38">
        <f>TAB_DIN_Direta!D455</f>
        <v>14809229.496333165</v>
      </c>
      <c r="Q26" s="38">
        <f>TAB_DIN_Direta!E455</f>
        <v>3643268.4035933656</v>
      </c>
      <c r="R26" s="38">
        <f>TAB_DIN_Direta!F455</f>
        <v>4853527.4977921275</v>
      </c>
      <c r="S26" s="38">
        <f>TAB_DIN_Direta!G455</f>
        <v>15351875.150463849</v>
      </c>
      <c r="T26" s="38">
        <f>TAB_DIN_Direta!H455</f>
        <v>12202816.107669203</v>
      </c>
      <c r="U26" s="38">
        <f>TAB_DIN_Direta!I455</f>
        <v>13818424.673747372</v>
      </c>
      <c r="V26" s="38">
        <f>TAB_DIN_Direta!J455</f>
        <v>34451546.592481479</v>
      </c>
      <c r="W26" s="38">
        <f>TAB_DIN_Direta!K455</f>
        <v>49205719.259023808</v>
      </c>
      <c r="X26" s="38">
        <f>TAB_DIN_Direta!L455</f>
        <v>46521597</v>
      </c>
    </row>
    <row r="27" spans="1:2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2" t="s">
        <v>173</v>
      </c>
      <c r="N27" s="38">
        <f>TAB_DIN_Direta!B456</f>
        <v>0</v>
      </c>
      <c r="O27" s="38">
        <f>TAB_DIN_Direta!C456</f>
        <v>0</v>
      </c>
      <c r="P27" s="38">
        <f>TAB_DIN_Direta!D456</f>
        <v>0</v>
      </c>
      <c r="Q27" s="38">
        <f>TAB_DIN_Direta!E456</f>
        <v>0</v>
      </c>
      <c r="R27" s="38">
        <f>TAB_DIN_Direta!F456</f>
        <v>0</v>
      </c>
      <c r="S27" s="38">
        <f>TAB_DIN_Direta!G456</f>
        <v>0</v>
      </c>
      <c r="T27" s="38">
        <f>TAB_DIN_Direta!H456</f>
        <v>0</v>
      </c>
      <c r="U27" s="38">
        <f>TAB_DIN_Direta!I456</f>
        <v>0</v>
      </c>
      <c r="V27" s="38">
        <f>TAB_DIN_Direta!J456</f>
        <v>27301232.579742141</v>
      </c>
      <c r="W27" s="38">
        <f>TAB_DIN_Direta!K456</f>
        <v>48830211.333438031</v>
      </c>
      <c r="X27" s="38">
        <f>TAB_DIN_Direta!L456</f>
        <v>46521597</v>
      </c>
    </row>
    <row r="28" spans="1:2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2" t="s">
        <v>169</v>
      </c>
      <c r="N28" s="38">
        <f>TAB_DIN_Direta!B457</f>
        <v>0</v>
      </c>
      <c r="O28" s="38">
        <f>TAB_DIN_Direta!C457</f>
        <v>0</v>
      </c>
      <c r="P28" s="38">
        <f>TAB_DIN_Direta!D457</f>
        <v>0</v>
      </c>
      <c r="Q28" s="38">
        <f>TAB_DIN_Direta!E457</f>
        <v>0</v>
      </c>
      <c r="R28" s="38">
        <f>TAB_DIN_Direta!F457</f>
        <v>0</v>
      </c>
      <c r="S28" s="38">
        <f>TAB_DIN_Direta!G457</f>
        <v>0</v>
      </c>
      <c r="T28" s="38">
        <f>TAB_DIN_Direta!H457</f>
        <v>0</v>
      </c>
      <c r="U28" s="38">
        <f>TAB_DIN_Direta!I457</f>
        <v>0</v>
      </c>
      <c r="V28" s="38">
        <f>TAB_DIN_Direta!J457</f>
        <v>0</v>
      </c>
      <c r="W28" s="38">
        <f>TAB_DIN_Direta!K457</f>
        <v>0</v>
      </c>
      <c r="X28" s="38">
        <f>TAB_DIN_Direta!L457</f>
        <v>0</v>
      </c>
    </row>
    <row r="29" spans="1:2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2" t="s">
        <v>163</v>
      </c>
      <c r="N29" s="38">
        <f>TAB_DIN_Direta!B458</f>
        <v>0</v>
      </c>
      <c r="O29" s="38">
        <f>TAB_DIN_Direta!C458</f>
        <v>444938.21940225241</v>
      </c>
      <c r="P29" s="38">
        <f>TAB_DIN_Direta!D458</f>
        <v>688865.51957688085</v>
      </c>
      <c r="Q29" s="38">
        <f>TAB_DIN_Direta!E458</f>
        <v>112424.0498890763</v>
      </c>
      <c r="R29" s="38">
        <f>TAB_DIN_Direta!F458</f>
        <v>1234645.0118135104</v>
      </c>
      <c r="S29" s="38">
        <f>TAB_DIN_Direta!G458</f>
        <v>0</v>
      </c>
      <c r="T29" s="38">
        <f>TAB_DIN_Direta!H458</f>
        <v>1303633.3123009705</v>
      </c>
      <c r="U29" s="38">
        <f>TAB_DIN_Direta!I458</f>
        <v>419003.40405826806</v>
      </c>
      <c r="V29" s="38">
        <f>TAB_DIN_Direta!J458</f>
        <v>187503.38527142306</v>
      </c>
      <c r="W29" s="38">
        <f>TAB_DIN_Direta!K458</f>
        <v>568434.48156291223</v>
      </c>
      <c r="X29" s="38">
        <f>TAB_DIN_Direta!L458</f>
        <v>0</v>
      </c>
    </row>
    <row r="30" spans="1:2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2" t="s">
        <v>155</v>
      </c>
      <c r="N30" s="38">
        <f>TAB_DIN_Direta!B459</f>
        <v>0</v>
      </c>
      <c r="O30" s="38">
        <f>TAB_DIN_Direta!C459</f>
        <v>0</v>
      </c>
      <c r="P30" s="38">
        <f>TAB_DIN_Direta!D459</f>
        <v>0</v>
      </c>
      <c r="Q30" s="38">
        <f>TAB_DIN_Direta!E459</f>
        <v>732483.91333243647</v>
      </c>
      <c r="R30" s="38">
        <f>TAB_DIN_Direta!F459</f>
        <v>291919.91315409855</v>
      </c>
      <c r="S30" s="38">
        <f>TAB_DIN_Direta!G459</f>
        <v>213447.01787112141</v>
      </c>
      <c r="T30" s="38">
        <f>TAB_DIN_Direta!H459</f>
        <v>5034.5074081548682</v>
      </c>
      <c r="U30" s="38">
        <f>TAB_DIN_Direta!I459</f>
        <v>2429548.8536944627</v>
      </c>
      <c r="V30" s="38">
        <f>TAB_DIN_Direta!J459</f>
        <v>1145066.1917532613</v>
      </c>
      <c r="W30" s="38">
        <f>TAB_DIN_Direta!K459</f>
        <v>1555225.6644135939</v>
      </c>
      <c r="X30" s="38">
        <f>TAB_DIN_Direta!L459</f>
        <v>0</v>
      </c>
    </row>
    <row r="31" spans="1:2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2" t="s">
        <v>223</v>
      </c>
      <c r="N31" s="38">
        <f>TAB_DIN_Direta!B460</f>
        <v>117075571.88035673</v>
      </c>
      <c r="O31" s="38">
        <f>TAB_DIN_Direta!C460</f>
        <v>130598591.51416937</v>
      </c>
      <c r="P31" s="38">
        <f>TAB_DIN_Direta!D460</f>
        <v>277084553.64635354</v>
      </c>
      <c r="Q31" s="38">
        <f>TAB_DIN_Direta!E460</f>
        <v>257829723.92260686</v>
      </c>
      <c r="R31" s="38">
        <f>TAB_DIN_Direta!F460</f>
        <v>378299515.23022103</v>
      </c>
      <c r="S31" s="38">
        <f>TAB_DIN_Direta!G460</f>
        <v>385324691.30004501</v>
      </c>
      <c r="T31" s="38">
        <f>TAB_DIN_Direta!H460</f>
        <v>388474463.36054236</v>
      </c>
      <c r="U31" s="38">
        <f>TAB_DIN_Direta!I460</f>
        <v>643772428.78948045</v>
      </c>
      <c r="V31" s="38">
        <f>TAB_DIN_Direta!J460</f>
        <v>544589198.06996858</v>
      </c>
      <c r="W31" s="38">
        <f>TAB_DIN_Direta!K460</f>
        <v>757705962.43873358</v>
      </c>
      <c r="X31" s="38">
        <f>TAB_DIN_Direta!L460</f>
        <v>563511033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7" tint="0.39997558519241921"/>
  </sheetPr>
  <dimension ref="A1:X372"/>
  <sheetViews>
    <sheetView topLeftCell="H331" workbookViewId="0">
      <selection activeCell="N345" sqref="N345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5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23.140625" style="1" bestFit="1" customWidth="1"/>
    <col min="14" max="14" width="19.42578125" style="1" bestFit="1" customWidth="1"/>
    <col min="15" max="15" width="25.85546875" style="1" bestFit="1" customWidth="1"/>
    <col min="16" max="16" width="11.42578125" style="1" bestFit="1" customWidth="1"/>
    <col min="17" max="17" width="13.7109375" style="1" bestFit="1" customWidth="1"/>
    <col min="18" max="18" width="10" style="1" bestFit="1" customWidth="1"/>
    <col min="19" max="19" width="26.42578125" style="1" bestFit="1" customWidth="1"/>
    <col min="20" max="20" width="15.28515625" style="1" bestFit="1" customWidth="1"/>
    <col min="21" max="21" width="10" style="1" bestFit="1" customWidth="1"/>
    <col min="22" max="22" width="10.85546875" style="1" bestFit="1" customWidth="1"/>
    <col min="23" max="23" width="11.42578125" style="1" bestFit="1" customWidth="1"/>
    <col min="24" max="24" width="12" style="1" bestFit="1" customWidth="1"/>
    <col min="25" max="16384" width="9.140625" style="1"/>
  </cols>
  <sheetData>
    <row r="1" spans="1:24" s="24" customFormat="1" x14ac:dyDescent="0.25">
      <c r="B1" s="24" t="s">
        <v>231</v>
      </c>
      <c r="M1" s="24" t="s">
        <v>232</v>
      </c>
    </row>
    <row r="3" spans="1:24" x14ac:dyDescent="0.25">
      <c r="A3" s="25"/>
      <c r="B3" s="26">
        <v>2007</v>
      </c>
      <c r="C3" s="25">
        <v>2007</v>
      </c>
      <c r="D3" s="25">
        <v>2007</v>
      </c>
      <c r="E3" s="25">
        <v>2007</v>
      </c>
      <c r="F3" s="25">
        <v>2007</v>
      </c>
      <c r="G3" s="25">
        <v>2007</v>
      </c>
      <c r="H3" s="25">
        <v>2007</v>
      </c>
      <c r="I3" s="25">
        <v>2007</v>
      </c>
      <c r="J3" s="25">
        <v>2007</v>
      </c>
      <c r="K3" s="25">
        <v>2007</v>
      </c>
      <c r="M3" s="25"/>
      <c r="N3" s="26">
        <v>2007</v>
      </c>
      <c r="O3" s="25">
        <v>2007</v>
      </c>
      <c r="P3" s="25">
        <v>2007</v>
      </c>
      <c r="Q3" s="25">
        <v>2007</v>
      </c>
      <c r="R3" s="25">
        <v>2007</v>
      </c>
      <c r="S3" s="25">
        <v>2007</v>
      </c>
      <c r="T3" s="25">
        <v>2007</v>
      </c>
      <c r="U3" s="25">
        <v>2007</v>
      </c>
      <c r="V3" s="25">
        <v>2007</v>
      </c>
      <c r="W3" s="25">
        <v>2007</v>
      </c>
    </row>
    <row r="4" spans="1:24" x14ac:dyDescent="0.25">
      <c r="A4" s="25"/>
      <c r="B4" s="25" t="s">
        <v>224</v>
      </c>
      <c r="C4" s="25" t="s">
        <v>228</v>
      </c>
      <c r="D4" s="25" t="s">
        <v>15</v>
      </c>
      <c r="E4" s="25" t="s">
        <v>229</v>
      </c>
      <c r="F4" s="25" t="s">
        <v>226</v>
      </c>
      <c r="G4" s="25" t="s">
        <v>227</v>
      </c>
      <c r="H4" s="25" t="s">
        <v>131</v>
      </c>
      <c r="I4" s="25" t="s">
        <v>130</v>
      </c>
      <c r="J4" s="25" t="s">
        <v>129</v>
      </c>
      <c r="K4" s="25" t="s">
        <v>230</v>
      </c>
      <c r="L4" s="25" t="s">
        <v>404</v>
      </c>
      <c r="M4" s="25"/>
      <c r="N4" s="25" t="s">
        <v>224</v>
      </c>
      <c r="O4" s="25" t="s">
        <v>228</v>
      </c>
      <c r="P4" s="25" t="s">
        <v>15</v>
      </c>
      <c r="Q4" s="25" t="s">
        <v>229</v>
      </c>
      <c r="R4" s="25" t="s">
        <v>226</v>
      </c>
      <c r="S4" s="25" t="s">
        <v>227</v>
      </c>
      <c r="T4" s="25" t="s">
        <v>131</v>
      </c>
      <c r="U4" s="25" t="s">
        <v>130</v>
      </c>
      <c r="V4" s="25" t="s">
        <v>129</v>
      </c>
      <c r="W4" s="25" t="s">
        <v>230</v>
      </c>
    </row>
    <row r="5" spans="1:24" x14ac:dyDescent="0.25">
      <c r="A5" s="25" t="s">
        <v>132</v>
      </c>
      <c r="B5" s="33">
        <v>0</v>
      </c>
      <c r="C5" s="27">
        <f>IFERROR((VLOOKUP(A5,TAB_DIN_Direta!A$6:E$18,2,0)),0)</f>
        <v>0</v>
      </c>
      <c r="D5" s="27">
        <f>IFERROR((VLOOKUP(A5,TAB_DIN_Direta!A$6:E$18,3,0)),0)</f>
        <v>0</v>
      </c>
      <c r="E5" s="33">
        <v>0</v>
      </c>
      <c r="F5" s="27">
        <f>IFERROR((VLOOKUP(A5,TAB_DIN_Direta!A$6:E$18,4,0)),0)</f>
        <v>0</v>
      </c>
      <c r="G5" s="33">
        <v>0</v>
      </c>
      <c r="H5" s="33">
        <v>0</v>
      </c>
      <c r="I5" s="33">
        <v>0</v>
      </c>
      <c r="J5" s="27">
        <f>IFERROR((VLOOKUP(A5,TAB_DIN_Direta!A$6:E$18,5,0)),0)</f>
        <v>0</v>
      </c>
      <c r="K5" s="33">
        <v>0</v>
      </c>
      <c r="L5" s="69">
        <f>SUM(B5:K5)</f>
        <v>0</v>
      </c>
      <c r="M5" s="25" t="s">
        <v>132</v>
      </c>
      <c r="N5" s="28">
        <f>B5/Formato_Análises_Direta!$N$31</f>
        <v>0</v>
      </c>
      <c r="O5" s="28">
        <f>C5/Formato_Análises_Direta!$N$31</f>
        <v>0</v>
      </c>
      <c r="P5" s="28">
        <f>D5/Formato_Análises_Direta!$N$31</f>
        <v>0</v>
      </c>
      <c r="Q5" s="28">
        <f>E5/Formato_Análises_Direta!$N$31</f>
        <v>0</v>
      </c>
      <c r="R5" s="28">
        <f>F5/Formato_Análises_Direta!$N$31</f>
        <v>0</v>
      </c>
      <c r="S5" s="28">
        <f>G5/Formato_Análises_Direta!$N$31</f>
        <v>0</v>
      </c>
      <c r="T5" s="28">
        <f>H5/Formato_Análises_Direta!$N$31</f>
        <v>0</v>
      </c>
      <c r="U5" s="28">
        <f>I5/Formato_Análises_Direta!$N$31</f>
        <v>0</v>
      </c>
      <c r="V5" s="28">
        <f>J5/Formato_Análises_Direta!$N$31</f>
        <v>0</v>
      </c>
      <c r="W5" s="28">
        <f>K5/Formato_Análises_Direta!$N$31</f>
        <v>0</v>
      </c>
      <c r="X5" s="1">
        <f>L5/$L$32</f>
        <v>0</v>
      </c>
    </row>
    <row r="6" spans="1:24" x14ac:dyDescent="0.25">
      <c r="A6" s="25" t="s">
        <v>134</v>
      </c>
      <c r="B6" s="33">
        <v>0</v>
      </c>
      <c r="C6" s="27">
        <f>IFERROR((VLOOKUP(A6,TAB_DIN_Direta!A$6:E$18,2,0)),0)</f>
        <v>0</v>
      </c>
      <c r="D6" s="27">
        <f>IFERROR((VLOOKUP(A6,TAB_DIN_Direta!A$6:E$18,3,0)),0)</f>
        <v>0</v>
      </c>
      <c r="E6" s="33">
        <v>0</v>
      </c>
      <c r="F6" s="27">
        <f>IFERROR((VLOOKUP(A6,TAB_DIN_Direta!A$6:E$18,4,0)),0)</f>
        <v>0</v>
      </c>
      <c r="G6" s="33">
        <v>0</v>
      </c>
      <c r="H6" s="33">
        <v>0</v>
      </c>
      <c r="I6" s="33">
        <v>0</v>
      </c>
      <c r="J6" s="27">
        <f>IFERROR((VLOOKUP(A6,TAB_DIN_Direta!A$6:E$18,5,0)),0)</f>
        <v>0</v>
      </c>
      <c r="K6" s="33">
        <v>0</v>
      </c>
      <c r="L6" s="69">
        <f t="shared" ref="L6:L31" si="0">SUM(B6:K6)</f>
        <v>0</v>
      </c>
      <c r="M6" s="25" t="s">
        <v>134</v>
      </c>
      <c r="N6" s="28">
        <f>B6/Formato_Análises_Direta!$N$31</f>
        <v>0</v>
      </c>
      <c r="O6" s="28">
        <f>C6/Formato_Análises_Direta!$N$31</f>
        <v>0</v>
      </c>
      <c r="P6" s="28">
        <f>D6/Formato_Análises_Direta!$N$31</f>
        <v>0</v>
      </c>
      <c r="Q6" s="28">
        <f>E6/Formato_Análises_Direta!$N$31</f>
        <v>0</v>
      </c>
      <c r="R6" s="28">
        <f>F6/Formato_Análises_Direta!$N$31</f>
        <v>0</v>
      </c>
      <c r="S6" s="28">
        <f>G6/Formato_Análises_Direta!$N$31</f>
        <v>0</v>
      </c>
      <c r="T6" s="28">
        <f>H6/Formato_Análises_Direta!$N$31</f>
        <v>0</v>
      </c>
      <c r="U6" s="28">
        <f>I6/Formato_Análises_Direta!$N$31</f>
        <v>0</v>
      </c>
      <c r="V6" s="28">
        <f>J6/Formato_Análises_Direta!$N$31</f>
        <v>0</v>
      </c>
      <c r="W6" s="28">
        <f>K6/Formato_Análises_Direta!$N$31</f>
        <v>0</v>
      </c>
      <c r="X6" s="1">
        <f t="shared" ref="X6:X32" si="1">L6/$L$32</f>
        <v>0</v>
      </c>
    </row>
    <row r="7" spans="1:24" x14ac:dyDescent="0.25">
      <c r="A7" s="25" t="s">
        <v>139</v>
      </c>
      <c r="B7" s="33">
        <v>0</v>
      </c>
      <c r="C7" s="27">
        <f>IFERROR((VLOOKUP(A7,TAB_DIN_Direta!A$6:E$18,2,0)),0)</f>
        <v>0</v>
      </c>
      <c r="D7" s="27">
        <f>IFERROR((VLOOKUP(A7,TAB_DIN_Direta!A$6:E$18,3,0)),0)</f>
        <v>0</v>
      </c>
      <c r="E7" s="33">
        <v>0</v>
      </c>
      <c r="F7" s="27">
        <f>IFERROR((VLOOKUP(A7,TAB_DIN_Direta!A$6:E$18,4,0)),0)</f>
        <v>1602463.3720649288</v>
      </c>
      <c r="G7" s="33">
        <v>0</v>
      </c>
      <c r="H7" s="33">
        <v>0</v>
      </c>
      <c r="I7" s="33">
        <v>0</v>
      </c>
      <c r="J7" s="27">
        <f>IFERROR((VLOOKUP(A7,TAB_DIN_Direta!A$6:E$18,5,0)),0)</f>
        <v>0</v>
      </c>
      <c r="K7" s="33">
        <v>0</v>
      </c>
      <c r="L7" s="69">
        <f t="shared" si="0"/>
        <v>1602463.3720649288</v>
      </c>
      <c r="M7" s="25" t="s">
        <v>139</v>
      </c>
      <c r="N7" s="28">
        <f>B7/Formato_Análises_Direta!$N$31</f>
        <v>0</v>
      </c>
      <c r="O7" s="28">
        <f>C7/Formato_Análises_Direta!$N$31</f>
        <v>0</v>
      </c>
      <c r="P7" s="28">
        <f>D7/Formato_Análises_Direta!$N$31</f>
        <v>0</v>
      </c>
      <c r="Q7" s="28">
        <f>E7/Formato_Análises_Direta!$N$31</f>
        <v>0</v>
      </c>
      <c r="R7" s="28">
        <f>F7/Formato_Análises_Direta!$N$31</f>
        <v>1.3687427243170226E-2</v>
      </c>
      <c r="S7" s="28">
        <f>G7/Formato_Análises_Direta!$N$31</f>
        <v>0</v>
      </c>
      <c r="T7" s="28">
        <f>H7/Formato_Análises_Direta!$N$31</f>
        <v>0</v>
      </c>
      <c r="U7" s="28">
        <f>I7/Formato_Análises_Direta!$N$31</f>
        <v>0</v>
      </c>
      <c r="V7" s="28">
        <f>J7/Formato_Análises_Direta!$N$31</f>
        <v>0</v>
      </c>
      <c r="W7" s="28">
        <f>K7/Formato_Análises_Direta!$N$31</f>
        <v>0</v>
      </c>
      <c r="X7" s="1">
        <f t="shared" si="1"/>
        <v>1.3687427243170227E-2</v>
      </c>
    </row>
    <row r="8" spans="1:24" x14ac:dyDescent="0.25">
      <c r="A8" s="25" t="s">
        <v>143</v>
      </c>
      <c r="B8" s="33">
        <v>0</v>
      </c>
      <c r="C8" s="27">
        <f>IFERROR((VLOOKUP(A8,TAB_DIN_Direta!A$6:E$18,2,0)),0)</f>
        <v>0</v>
      </c>
      <c r="D8" s="27">
        <f>IFERROR((VLOOKUP(A8,TAB_DIN_Direta!A$6:E$18,3,0)),0)</f>
        <v>0</v>
      </c>
      <c r="E8" s="33">
        <v>0</v>
      </c>
      <c r="F8" s="27">
        <f>IFERROR((VLOOKUP(A8,TAB_DIN_Direta!A$6:E$18,4,0)),0)</f>
        <v>0</v>
      </c>
      <c r="G8" s="33">
        <v>0</v>
      </c>
      <c r="H8" s="33">
        <v>0</v>
      </c>
      <c r="I8" s="33">
        <v>0</v>
      </c>
      <c r="J8" s="27">
        <f>IFERROR((VLOOKUP(A8,TAB_DIN_Direta!A$6:E$18,5,0)),0)</f>
        <v>0</v>
      </c>
      <c r="K8" s="33">
        <v>0</v>
      </c>
      <c r="L8" s="69">
        <f t="shared" si="0"/>
        <v>0</v>
      </c>
      <c r="M8" s="25" t="s">
        <v>143</v>
      </c>
      <c r="N8" s="28">
        <f>B8/Formato_Análises_Direta!$N$31</f>
        <v>0</v>
      </c>
      <c r="O8" s="28">
        <f>C8/Formato_Análises_Direta!$N$31</f>
        <v>0</v>
      </c>
      <c r="P8" s="28">
        <f>D8/Formato_Análises_Direta!$N$31</f>
        <v>0</v>
      </c>
      <c r="Q8" s="28">
        <f>E8/Formato_Análises_Direta!$N$31</f>
        <v>0</v>
      </c>
      <c r="R8" s="28">
        <f>F8/Formato_Análises_Direta!$N$31</f>
        <v>0</v>
      </c>
      <c r="S8" s="28">
        <f>G8/Formato_Análises_Direta!$N$31</f>
        <v>0</v>
      </c>
      <c r="T8" s="28">
        <f>H8/Formato_Análises_Direta!$N$31</f>
        <v>0</v>
      </c>
      <c r="U8" s="28">
        <f>I8/Formato_Análises_Direta!$N$31</f>
        <v>0</v>
      </c>
      <c r="V8" s="28">
        <f>J8/Formato_Análises_Direta!$N$31</f>
        <v>0</v>
      </c>
      <c r="W8" s="28">
        <f>K8/Formato_Análises_Direta!$N$31</f>
        <v>0</v>
      </c>
      <c r="X8" s="1">
        <f t="shared" si="1"/>
        <v>0</v>
      </c>
    </row>
    <row r="9" spans="1:24" x14ac:dyDescent="0.25">
      <c r="A9" s="25" t="s">
        <v>146</v>
      </c>
      <c r="B9" s="33">
        <v>0</v>
      </c>
      <c r="C9" s="27">
        <f>IFERROR((VLOOKUP(A9,TAB_DIN_Direta!A$6:E$18,2,0)),0)</f>
        <v>0</v>
      </c>
      <c r="D9" s="27">
        <f>IFERROR((VLOOKUP(A9,TAB_DIN_Direta!A$6:E$18,3,0)),0)</f>
        <v>0</v>
      </c>
      <c r="E9" s="33">
        <v>0</v>
      </c>
      <c r="F9" s="27">
        <f>IFERROR((VLOOKUP(A9,TAB_DIN_Direta!A$6:E$18,4,0)),0)</f>
        <v>0</v>
      </c>
      <c r="G9" s="33">
        <v>0</v>
      </c>
      <c r="H9" s="33">
        <v>0</v>
      </c>
      <c r="I9" s="33">
        <v>0</v>
      </c>
      <c r="J9" s="27">
        <f>IFERROR((VLOOKUP(A9,TAB_DIN_Direta!A$6:E$18,5,0)),0)</f>
        <v>441887.81505480269</v>
      </c>
      <c r="K9" s="33">
        <v>0</v>
      </c>
      <c r="L9" s="69">
        <f t="shared" si="0"/>
        <v>441887.81505480269</v>
      </c>
      <c r="M9" s="25" t="s">
        <v>146</v>
      </c>
      <c r="N9" s="28">
        <f>B9/Formato_Análises_Direta!$N$31</f>
        <v>0</v>
      </c>
      <c r="O9" s="28">
        <f>C9/Formato_Análises_Direta!$N$31</f>
        <v>0</v>
      </c>
      <c r="P9" s="28">
        <f>D9/Formato_Análises_Direta!$N$31</f>
        <v>0</v>
      </c>
      <c r="Q9" s="28">
        <f>E9/Formato_Análises_Direta!$N$31</f>
        <v>0</v>
      </c>
      <c r="R9" s="28">
        <f>F9/Formato_Análises_Direta!$N$31</f>
        <v>0</v>
      </c>
      <c r="S9" s="28">
        <f>G9/Formato_Análises_Direta!$N$31</f>
        <v>0</v>
      </c>
      <c r="T9" s="28">
        <f>H9/Formato_Análises_Direta!$N$31</f>
        <v>0</v>
      </c>
      <c r="U9" s="28">
        <f>I9/Formato_Análises_Direta!$N$31</f>
        <v>0</v>
      </c>
      <c r="V9" s="28">
        <f>J9/Formato_Análises_Direta!$N$31</f>
        <v>3.7743810084172125E-3</v>
      </c>
      <c r="W9" s="28">
        <f>K9/Formato_Análises_Direta!$N$31</f>
        <v>0</v>
      </c>
      <c r="X9" s="1">
        <f t="shared" si="1"/>
        <v>3.7743810084172129E-3</v>
      </c>
    </row>
    <row r="10" spans="1:24" x14ac:dyDescent="0.25">
      <c r="A10" s="25" t="s">
        <v>141</v>
      </c>
      <c r="B10" s="33">
        <v>0</v>
      </c>
      <c r="C10" s="27">
        <f>IFERROR((VLOOKUP(A10,TAB_DIN_Direta!A$6:E$18,2,0)),0)</f>
        <v>0</v>
      </c>
      <c r="D10" s="27">
        <f>IFERROR((VLOOKUP(A10,TAB_DIN_Direta!A$6:E$18,3,0)),0)</f>
        <v>0</v>
      </c>
      <c r="E10" s="33">
        <v>0</v>
      </c>
      <c r="F10" s="27">
        <f>IFERROR((VLOOKUP(A10,TAB_DIN_Direta!A$6:E$18,4,0)),0)</f>
        <v>0</v>
      </c>
      <c r="G10" s="33">
        <v>0</v>
      </c>
      <c r="H10" s="33">
        <v>0</v>
      </c>
      <c r="I10" s="33">
        <v>0</v>
      </c>
      <c r="J10" s="27">
        <f>IFERROR((VLOOKUP(A10,TAB_DIN_Direta!A$6:E$18,5,0)),0)</f>
        <v>0</v>
      </c>
      <c r="K10" s="33">
        <v>0</v>
      </c>
      <c r="L10" s="69">
        <f t="shared" si="0"/>
        <v>0</v>
      </c>
      <c r="M10" s="25" t="s">
        <v>141</v>
      </c>
      <c r="N10" s="28">
        <f>B10/Formato_Análises_Direta!$N$31</f>
        <v>0</v>
      </c>
      <c r="O10" s="28">
        <f>C10/Formato_Análises_Direta!$N$31</f>
        <v>0</v>
      </c>
      <c r="P10" s="28">
        <f>D10/Formato_Análises_Direta!$N$31</f>
        <v>0</v>
      </c>
      <c r="Q10" s="28">
        <f>E10/Formato_Análises_Direta!$N$31</f>
        <v>0</v>
      </c>
      <c r="R10" s="28">
        <f>F10/Formato_Análises_Direta!$N$31</f>
        <v>0</v>
      </c>
      <c r="S10" s="28">
        <f>G10/Formato_Análises_Direta!$N$31</f>
        <v>0</v>
      </c>
      <c r="T10" s="28">
        <f>H10/Formato_Análises_Direta!$N$31</f>
        <v>0</v>
      </c>
      <c r="U10" s="28">
        <f>I10/Formato_Análises_Direta!$N$31</f>
        <v>0</v>
      </c>
      <c r="V10" s="28">
        <f>J10/Formato_Análises_Direta!$N$31</f>
        <v>0</v>
      </c>
      <c r="W10" s="28">
        <f>K10/Formato_Análises_Direta!$N$31</f>
        <v>0</v>
      </c>
      <c r="X10" s="1">
        <f t="shared" si="1"/>
        <v>0</v>
      </c>
    </row>
    <row r="11" spans="1:24" x14ac:dyDescent="0.25">
      <c r="A11" s="25" t="s">
        <v>153</v>
      </c>
      <c r="B11" s="33">
        <v>0</v>
      </c>
      <c r="C11" s="27">
        <f>IFERROR((VLOOKUP(A11,TAB_DIN_Direta!A$6:E$18,2,0)),0)</f>
        <v>0</v>
      </c>
      <c r="D11" s="27">
        <f>IFERROR((VLOOKUP(A11,TAB_DIN_Direta!A$6:E$18,3,0)),0)</f>
        <v>0</v>
      </c>
      <c r="E11" s="33">
        <v>0</v>
      </c>
      <c r="F11" s="27">
        <f>IFERROR((VLOOKUP(A11,TAB_DIN_Direta!A$6:E$18,4,0)),0)</f>
        <v>0</v>
      </c>
      <c r="G11" s="33">
        <v>0</v>
      </c>
      <c r="H11" s="33">
        <v>0</v>
      </c>
      <c r="I11" s="33">
        <v>0</v>
      </c>
      <c r="J11" s="27">
        <f>IFERROR((VLOOKUP(A11,TAB_DIN_Direta!A$6:E$18,5,0)),0)</f>
        <v>0</v>
      </c>
      <c r="K11" s="33">
        <v>0</v>
      </c>
      <c r="L11" s="69">
        <f t="shared" si="0"/>
        <v>0</v>
      </c>
      <c r="M11" s="25" t="s">
        <v>153</v>
      </c>
      <c r="N11" s="28">
        <f>B11/Formato_Análises_Direta!$N$31</f>
        <v>0</v>
      </c>
      <c r="O11" s="28">
        <f>C11/Formato_Análises_Direta!$N$31</f>
        <v>0</v>
      </c>
      <c r="P11" s="28">
        <f>D11/Formato_Análises_Direta!$N$31</f>
        <v>0</v>
      </c>
      <c r="Q11" s="28">
        <f>E11/Formato_Análises_Direta!$N$31</f>
        <v>0</v>
      </c>
      <c r="R11" s="28">
        <f>F11/Formato_Análises_Direta!$N$31</f>
        <v>0</v>
      </c>
      <c r="S11" s="28">
        <f>G11/Formato_Análises_Direta!$N$31</f>
        <v>0</v>
      </c>
      <c r="T11" s="28">
        <f>H11/Formato_Análises_Direta!$N$31</f>
        <v>0</v>
      </c>
      <c r="U11" s="28">
        <f>I11/Formato_Análises_Direta!$N$31</f>
        <v>0</v>
      </c>
      <c r="V11" s="28">
        <f>J11/Formato_Análises_Direta!$N$31</f>
        <v>0</v>
      </c>
      <c r="W11" s="28">
        <f>K11/Formato_Análises_Direta!$N$31</f>
        <v>0</v>
      </c>
      <c r="X11" s="1">
        <f t="shared" si="1"/>
        <v>0</v>
      </c>
    </row>
    <row r="12" spans="1:24" x14ac:dyDescent="0.25">
      <c r="A12" s="25" t="s">
        <v>157</v>
      </c>
      <c r="B12" s="33">
        <v>0</v>
      </c>
      <c r="C12" s="27">
        <f>IFERROR((VLOOKUP(A12,TAB_DIN_Direta!A$6:E$18,2,0)),0)</f>
        <v>0</v>
      </c>
      <c r="D12" s="27">
        <f>IFERROR((VLOOKUP(A12,TAB_DIN_Direta!A$6:E$18,3,0)),0)</f>
        <v>0</v>
      </c>
      <c r="E12" s="33">
        <v>0</v>
      </c>
      <c r="F12" s="27">
        <f>IFERROR((VLOOKUP(A12,TAB_DIN_Direta!A$6:E$18,4,0)),0)</f>
        <v>0</v>
      </c>
      <c r="G12" s="33">
        <v>0</v>
      </c>
      <c r="H12" s="33">
        <v>0</v>
      </c>
      <c r="I12" s="33">
        <v>0</v>
      </c>
      <c r="J12" s="27">
        <f>IFERROR((VLOOKUP(A12,TAB_DIN_Direta!A$6:E$18,5,0)),0)</f>
        <v>0</v>
      </c>
      <c r="K12" s="33">
        <v>0</v>
      </c>
      <c r="L12" s="69">
        <f t="shared" si="0"/>
        <v>0</v>
      </c>
      <c r="M12" s="25" t="s">
        <v>157</v>
      </c>
      <c r="N12" s="28">
        <f>B12/Formato_Análises_Direta!$N$31</f>
        <v>0</v>
      </c>
      <c r="O12" s="28">
        <f>C12/Formato_Análises_Direta!$N$31</f>
        <v>0</v>
      </c>
      <c r="P12" s="28">
        <f>D12/Formato_Análises_Direta!$N$31</f>
        <v>0</v>
      </c>
      <c r="Q12" s="28">
        <f>E12/Formato_Análises_Direta!$N$31</f>
        <v>0</v>
      </c>
      <c r="R12" s="28">
        <f>F12/Formato_Análises_Direta!$N$31</f>
        <v>0</v>
      </c>
      <c r="S12" s="28">
        <f>G12/Formato_Análises_Direta!$N$31</f>
        <v>0</v>
      </c>
      <c r="T12" s="28">
        <f>H12/Formato_Análises_Direta!$N$31</f>
        <v>0</v>
      </c>
      <c r="U12" s="28">
        <f>I12/Formato_Análises_Direta!$N$31</f>
        <v>0</v>
      </c>
      <c r="V12" s="28">
        <f>J12/Formato_Análises_Direta!$N$31</f>
        <v>0</v>
      </c>
      <c r="W12" s="28">
        <f>K12/Formato_Análises_Direta!$N$31</f>
        <v>0</v>
      </c>
      <c r="X12" s="1">
        <f t="shared" si="1"/>
        <v>0</v>
      </c>
    </row>
    <row r="13" spans="1:24" x14ac:dyDescent="0.25">
      <c r="A13" s="25" t="s">
        <v>161</v>
      </c>
      <c r="B13" s="33">
        <v>0</v>
      </c>
      <c r="C13" s="27">
        <f>IFERROR((VLOOKUP(A13,TAB_DIN_Direta!A$6:E$18,2,0)),0)</f>
        <v>0</v>
      </c>
      <c r="D13" s="27">
        <f>IFERROR((VLOOKUP(A13,TAB_DIN_Direta!A$6:E$18,3,0)),0)</f>
        <v>0</v>
      </c>
      <c r="E13" s="33">
        <v>0</v>
      </c>
      <c r="F13" s="27">
        <f>IFERROR((VLOOKUP(A13,TAB_DIN_Direta!A$6:E$18,4,0)),0)</f>
        <v>0</v>
      </c>
      <c r="G13" s="33">
        <v>0</v>
      </c>
      <c r="H13" s="33">
        <v>0</v>
      </c>
      <c r="I13" s="33">
        <v>0</v>
      </c>
      <c r="J13" s="27">
        <f>IFERROR((VLOOKUP(A13,TAB_DIN_Direta!A$6:E$18,5,0)),0)</f>
        <v>0</v>
      </c>
      <c r="K13" s="33">
        <v>0</v>
      </c>
      <c r="L13" s="69">
        <f t="shared" si="0"/>
        <v>0</v>
      </c>
      <c r="M13" s="25" t="s">
        <v>161</v>
      </c>
      <c r="N13" s="28">
        <f>B13/Formato_Análises_Direta!$N$31</f>
        <v>0</v>
      </c>
      <c r="O13" s="28">
        <f>C13/Formato_Análises_Direta!$N$31</f>
        <v>0</v>
      </c>
      <c r="P13" s="28">
        <f>D13/Formato_Análises_Direta!$N$31</f>
        <v>0</v>
      </c>
      <c r="Q13" s="28">
        <f>E13/Formato_Análises_Direta!$N$31</f>
        <v>0</v>
      </c>
      <c r="R13" s="28">
        <f>F13/Formato_Análises_Direta!$N$31</f>
        <v>0</v>
      </c>
      <c r="S13" s="28">
        <f>G13/Formato_Análises_Direta!$N$31</f>
        <v>0</v>
      </c>
      <c r="T13" s="28">
        <f>H13/Formato_Análises_Direta!$N$31</f>
        <v>0</v>
      </c>
      <c r="U13" s="28">
        <f>I13/Formato_Análises_Direta!$N$31</f>
        <v>0</v>
      </c>
      <c r="V13" s="28">
        <f>J13/Formato_Análises_Direta!$N$31</f>
        <v>0</v>
      </c>
      <c r="W13" s="28">
        <f>K13/Formato_Análises_Direta!$N$31</f>
        <v>0</v>
      </c>
      <c r="X13" s="1">
        <f t="shared" si="1"/>
        <v>0</v>
      </c>
    </row>
    <row r="14" spans="1:24" x14ac:dyDescent="0.25">
      <c r="A14" s="25" t="s">
        <v>151</v>
      </c>
      <c r="B14" s="33">
        <v>0</v>
      </c>
      <c r="C14" s="27">
        <f>IFERROR((VLOOKUP(A14,TAB_DIN_Direta!A$6:E$18,2,0)),0)</f>
        <v>179983.30660926484</v>
      </c>
      <c r="D14" s="27">
        <f>IFERROR((VLOOKUP(A14,TAB_DIN_Direta!A$6:E$18,3,0)),0)</f>
        <v>0</v>
      </c>
      <c r="E14" s="33">
        <v>0</v>
      </c>
      <c r="F14" s="27">
        <f>IFERROR((VLOOKUP(A14,TAB_DIN_Direta!A$6:E$18,4,0)),0)</f>
        <v>0</v>
      </c>
      <c r="G14" s="33">
        <v>0</v>
      </c>
      <c r="H14" s="33">
        <v>0</v>
      </c>
      <c r="I14" s="33">
        <v>0</v>
      </c>
      <c r="J14" s="27">
        <f>IFERROR((VLOOKUP(A14,TAB_DIN_Direta!A$6:E$18,5,0)),0)</f>
        <v>0</v>
      </c>
      <c r="K14" s="33">
        <v>0</v>
      </c>
      <c r="L14" s="69">
        <f t="shared" si="0"/>
        <v>179983.30660926484</v>
      </c>
      <c r="M14" s="25" t="s">
        <v>151</v>
      </c>
      <c r="N14" s="28">
        <f>B14/Formato_Análises_Direta!$N$31</f>
        <v>0</v>
      </c>
      <c r="O14" s="28">
        <f>C14/Formato_Análises_Direta!$N$31</f>
        <v>1.5373258803569674E-3</v>
      </c>
      <c r="P14" s="28">
        <f>D14/Formato_Análises_Direta!$N$31</f>
        <v>0</v>
      </c>
      <c r="Q14" s="28">
        <f>E14/Formato_Análises_Direta!$N$31</f>
        <v>0</v>
      </c>
      <c r="R14" s="28">
        <f>F14/Formato_Análises_Direta!$N$31</f>
        <v>0</v>
      </c>
      <c r="S14" s="28">
        <f>G14/Formato_Análises_Direta!$N$31</f>
        <v>0</v>
      </c>
      <c r="T14" s="28">
        <f>H14/Formato_Análises_Direta!$N$31</f>
        <v>0</v>
      </c>
      <c r="U14" s="28">
        <f>I14/Formato_Análises_Direta!$N$31</f>
        <v>0</v>
      </c>
      <c r="V14" s="28">
        <f>J14/Formato_Análises_Direta!$N$31</f>
        <v>0</v>
      </c>
      <c r="W14" s="28">
        <f>K14/Formato_Análises_Direta!$N$31</f>
        <v>0</v>
      </c>
      <c r="X14" s="1">
        <f t="shared" si="1"/>
        <v>1.5373258803569676E-3</v>
      </c>
    </row>
    <row r="15" spans="1:24" x14ac:dyDescent="0.25">
      <c r="A15" s="25" t="s">
        <v>167</v>
      </c>
      <c r="B15" s="33">
        <v>0</v>
      </c>
      <c r="C15" s="27">
        <f>IFERROR((VLOOKUP(A15,TAB_DIN_Direta!A$6:E$18,2,0)),0)</f>
        <v>0</v>
      </c>
      <c r="D15" s="27">
        <f>IFERROR((VLOOKUP(A15,TAB_DIN_Direta!A$6:E$18,3,0)),0)</f>
        <v>0</v>
      </c>
      <c r="E15" s="33">
        <v>0</v>
      </c>
      <c r="F15" s="27">
        <f>IFERROR((VLOOKUP(A15,TAB_DIN_Direta!A$6:E$18,4,0)),0)</f>
        <v>0</v>
      </c>
      <c r="G15" s="33">
        <v>0</v>
      </c>
      <c r="H15" s="33">
        <v>0</v>
      </c>
      <c r="I15" s="33">
        <v>0</v>
      </c>
      <c r="J15" s="27">
        <f>IFERROR((VLOOKUP(A15,TAB_DIN_Direta!A$6:E$18,5,0)),0)</f>
        <v>0</v>
      </c>
      <c r="K15" s="33">
        <v>0</v>
      </c>
      <c r="L15" s="69">
        <f t="shared" si="0"/>
        <v>0</v>
      </c>
      <c r="M15" s="25" t="s">
        <v>167</v>
      </c>
      <c r="N15" s="28">
        <f>B15/Formato_Análises_Direta!$N$31</f>
        <v>0</v>
      </c>
      <c r="O15" s="28">
        <f>C15/Formato_Análises_Direta!$N$31</f>
        <v>0</v>
      </c>
      <c r="P15" s="28">
        <f>D15/Formato_Análises_Direta!$N$31</f>
        <v>0</v>
      </c>
      <c r="Q15" s="28">
        <f>E15/Formato_Análises_Direta!$N$31</f>
        <v>0</v>
      </c>
      <c r="R15" s="28">
        <f>F15/Formato_Análises_Direta!$N$31</f>
        <v>0</v>
      </c>
      <c r="S15" s="28">
        <f>G15/Formato_Análises_Direta!$N$31</f>
        <v>0</v>
      </c>
      <c r="T15" s="28">
        <f>H15/Formato_Análises_Direta!$N$31</f>
        <v>0</v>
      </c>
      <c r="U15" s="28">
        <f>I15/Formato_Análises_Direta!$N$31</f>
        <v>0</v>
      </c>
      <c r="V15" s="28">
        <f>J15/Formato_Análises_Direta!$N$31</f>
        <v>0</v>
      </c>
      <c r="W15" s="28">
        <f>K15/Formato_Análises_Direta!$N$31</f>
        <v>0</v>
      </c>
      <c r="X15" s="1">
        <f t="shared" si="1"/>
        <v>0</v>
      </c>
    </row>
    <row r="16" spans="1:24" x14ac:dyDescent="0.25">
      <c r="A16" s="25" t="s">
        <v>171</v>
      </c>
      <c r="B16" s="33">
        <v>0</v>
      </c>
      <c r="C16" s="27">
        <f>IFERROR((VLOOKUP(A16,TAB_DIN_Direta!A$6:E$18,2,0)),0)</f>
        <v>0</v>
      </c>
      <c r="D16" s="27">
        <f>IFERROR((VLOOKUP(A16,TAB_DIN_Direta!A$6:E$18,3,0)),0)</f>
        <v>0</v>
      </c>
      <c r="E16" s="33">
        <v>0</v>
      </c>
      <c r="F16" s="27">
        <f>IFERROR((VLOOKUP(A16,TAB_DIN_Direta!A$6:E$18,4,0)),0)</f>
        <v>0</v>
      </c>
      <c r="G16" s="33">
        <v>0</v>
      </c>
      <c r="H16" s="33">
        <v>0</v>
      </c>
      <c r="I16" s="33">
        <v>0</v>
      </c>
      <c r="J16" s="27">
        <f>IFERROR((VLOOKUP(A16,TAB_DIN_Direta!A$6:E$18,5,0)),0)</f>
        <v>0</v>
      </c>
      <c r="K16" s="33">
        <v>0</v>
      </c>
      <c r="L16" s="69">
        <f t="shared" si="0"/>
        <v>0</v>
      </c>
      <c r="M16" s="25" t="s">
        <v>171</v>
      </c>
      <c r="N16" s="28">
        <f>B16/Formato_Análises_Direta!$N$31</f>
        <v>0</v>
      </c>
      <c r="O16" s="28">
        <f>C16/Formato_Análises_Direta!$N$31</f>
        <v>0</v>
      </c>
      <c r="P16" s="28">
        <f>D16/Formato_Análises_Direta!$N$31</f>
        <v>0</v>
      </c>
      <c r="Q16" s="28">
        <f>E16/Formato_Análises_Direta!$N$31</f>
        <v>0</v>
      </c>
      <c r="R16" s="28">
        <f>F16/Formato_Análises_Direta!$N$31</f>
        <v>0</v>
      </c>
      <c r="S16" s="28">
        <f>G16/Formato_Análises_Direta!$N$31</f>
        <v>0</v>
      </c>
      <c r="T16" s="28">
        <f>H16/Formato_Análises_Direta!$N$31</f>
        <v>0</v>
      </c>
      <c r="U16" s="28">
        <f>I16/Formato_Análises_Direta!$N$31</f>
        <v>0</v>
      </c>
      <c r="V16" s="28">
        <f>J16/Formato_Análises_Direta!$N$31</f>
        <v>0</v>
      </c>
      <c r="W16" s="28">
        <f>K16/Formato_Análises_Direta!$N$31</f>
        <v>0</v>
      </c>
      <c r="X16" s="1">
        <f t="shared" si="1"/>
        <v>0</v>
      </c>
    </row>
    <row r="17" spans="1:24" x14ac:dyDescent="0.25">
      <c r="A17" s="25" t="s">
        <v>175</v>
      </c>
      <c r="B17" s="33">
        <v>0</v>
      </c>
      <c r="C17" s="27">
        <f>IFERROR((VLOOKUP(A17,TAB_DIN_Direta!A$6:E$18,2,0)),0)</f>
        <v>0</v>
      </c>
      <c r="D17" s="27">
        <f>IFERROR((VLOOKUP(A17,TAB_DIN_Direta!A$6:E$18,3,0)),0)</f>
        <v>0</v>
      </c>
      <c r="E17" s="33">
        <v>0</v>
      </c>
      <c r="F17" s="27">
        <f>IFERROR((VLOOKUP(A17,TAB_DIN_Direta!A$6:E$18,4,0)),0)</f>
        <v>0</v>
      </c>
      <c r="G17" s="33">
        <v>0</v>
      </c>
      <c r="H17" s="33">
        <v>0</v>
      </c>
      <c r="I17" s="33">
        <v>0</v>
      </c>
      <c r="J17" s="27">
        <f>IFERROR((VLOOKUP(A17,TAB_DIN_Direta!A$6:E$18,5,0)),0)</f>
        <v>5000645.391833418</v>
      </c>
      <c r="K17" s="33">
        <v>0</v>
      </c>
      <c r="L17" s="69">
        <f t="shared" si="0"/>
        <v>5000645.391833418</v>
      </c>
      <c r="M17" s="25" t="s">
        <v>175</v>
      </c>
      <c r="N17" s="28">
        <f>B17/Formato_Análises_Direta!$N$31</f>
        <v>0</v>
      </c>
      <c r="O17" s="28">
        <f>C17/Formato_Análises_Direta!$N$31</f>
        <v>0</v>
      </c>
      <c r="P17" s="28">
        <f>D17/Formato_Análises_Direta!$N$31</f>
        <v>0</v>
      </c>
      <c r="Q17" s="28">
        <f>E17/Formato_Análises_Direta!$N$31</f>
        <v>0</v>
      </c>
      <c r="R17" s="28">
        <f>F17/Formato_Análises_Direta!$N$31</f>
        <v>0</v>
      </c>
      <c r="S17" s="28">
        <f>G17/Formato_Análises_Direta!$N$31</f>
        <v>0</v>
      </c>
      <c r="T17" s="28">
        <f>H17/Formato_Análises_Direta!$N$31</f>
        <v>0</v>
      </c>
      <c r="U17" s="28">
        <f>I17/Formato_Análises_Direta!$N$31</f>
        <v>0</v>
      </c>
      <c r="V17" s="28">
        <f>J17/Formato_Análises_Direta!$N$31</f>
        <v>4.2712970020285165E-2</v>
      </c>
      <c r="W17" s="28">
        <f>K17/Formato_Análises_Direta!$N$31</f>
        <v>0</v>
      </c>
      <c r="X17" s="1">
        <f t="shared" si="1"/>
        <v>4.2712970020285172E-2</v>
      </c>
    </row>
    <row r="18" spans="1:24" x14ac:dyDescent="0.25">
      <c r="A18" s="25" t="s">
        <v>137</v>
      </c>
      <c r="B18" s="33">
        <v>0</v>
      </c>
      <c r="C18" s="27">
        <f>IFERROR((VLOOKUP(A18,TAB_DIN_Direta!A$6:E$18,2,0)),0)</f>
        <v>0</v>
      </c>
      <c r="D18" s="27">
        <f>IFERROR((VLOOKUP(A18,TAB_DIN_Direta!A$6:E$18,3,0)),0)</f>
        <v>0</v>
      </c>
      <c r="E18" s="33">
        <v>0</v>
      </c>
      <c r="F18" s="27">
        <f>IFERROR((VLOOKUP(A18,TAB_DIN_Direta!A$6:E$18,4,0)),0)</f>
        <v>0</v>
      </c>
      <c r="G18" s="33">
        <v>0</v>
      </c>
      <c r="H18" s="33">
        <v>0</v>
      </c>
      <c r="I18" s="33">
        <v>0</v>
      </c>
      <c r="J18" s="27">
        <f>IFERROR((VLOOKUP(A18,TAB_DIN_Direta!A$6:E$18,5,0)),0)</f>
        <v>2754752.4976387639</v>
      </c>
      <c r="K18" s="33">
        <v>0</v>
      </c>
      <c r="L18" s="69">
        <f t="shared" si="0"/>
        <v>2754752.4976387639</v>
      </c>
      <c r="M18" s="25" t="s">
        <v>137</v>
      </c>
      <c r="N18" s="28">
        <f>B18/Formato_Análises_Direta!$N$31</f>
        <v>0</v>
      </c>
      <c r="O18" s="28">
        <f>C18/Formato_Análises_Direta!$N$31</f>
        <v>0</v>
      </c>
      <c r="P18" s="28">
        <f>D18/Formato_Análises_Direta!$N$31</f>
        <v>0</v>
      </c>
      <c r="Q18" s="28">
        <f>E18/Formato_Análises_Direta!$N$31</f>
        <v>0</v>
      </c>
      <c r="R18" s="28">
        <f>F18/Formato_Análises_Direta!$N$31</f>
        <v>0</v>
      </c>
      <c r="S18" s="28">
        <f>G18/Formato_Análises_Direta!$N$31</f>
        <v>0</v>
      </c>
      <c r="T18" s="28">
        <f>H18/Formato_Análises_Direta!$N$31</f>
        <v>0</v>
      </c>
      <c r="U18" s="28">
        <f>I18/Formato_Análises_Direta!$N$31</f>
        <v>0</v>
      </c>
      <c r="V18" s="28">
        <f>J18/Formato_Análises_Direta!$N$31</f>
        <v>2.3529694994391601E-2</v>
      </c>
      <c r="W18" s="28">
        <f>K18/Formato_Análises_Direta!$N$31</f>
        <v>0</v>
      </c>
      <c r="X18" s="1">
        <f t="shared" si="1"/>
        <v>2.3529694994391604E-2</v>
      </c>
    </row>
    <row r="19" spans="1:24" x14ac:dyDescent="0.25">
      <c r="A19" s="25" t="s">
        <v>181</v>
      </c>
      <c r="B19" s="33">
        <v>0</v>
      </c>
      <c r="C19" s="27">
        <f>IFERROR((VLOOKUP(A19,TAB_DIN_Direta!A$6:E$18,2,0)),0)</f>
        <v>0</v>
      </c>
      <c r="D19" s="27">
        <f>IFERROR((VLOOKUP(A19,TAB_DIN_Direta!A$6:E$18,3,0)),0)</f>
        <v>0</v>
      </c>
      <c r="E19" s="33">
        <v>0</v>
      </c>
      <c r="F19" s="27">
        <f>IFERROR((VLOOKUP(A19,TAB_DIN_Direta!A$6:E$18,4,0)),0)</f>
        <v>0</v>
      </c>
      <c r="G19" s="33">
        <v>0</v>
      </c>
      <c r="H19" s="33">
        <v>0</v>
      </c>
      <c r="I19" s="33">
        <v>0</v>
      </c>
      <c r="J19" s="27">
        <f>IFERROR((VLOOKUP(A19,TAB_DIN_Direta!A$6:E$18,5,0)),0)</f>
        <v>0</v>
      </c>
      <c r="K19" s="33">
        <v>0</v>
      </c>
      <c r="L19" s="69">
        <f t="shared" si="0"/>
        <v>0</v>
      </c>
      <c r="M19" s="25" t="s">
        <v>181</v>
      </c>
      <c r="N19" s="28">
        <f>B19/Formato_Análises_Direta!$N$31</f>
        <v>0</v>
      </c>
      <c r="O19" s="28">
        <f>C19/Formato_Análises_Direta!$N$31</f>
        <v>0</v>
      </c>
      <c r="P19" s="28">
        <f>D19/Formato_Análises_Direta!$N$31</f>
        <v>0</v>
      </c>
      <c r="Q19" s="28">
        <f>E19/Formato_Análises_Direta!$N$31</f>
        <v>0</v>
      </c>
      <c r="R19" s="28">
        <f>F19/Formato_Análises_Direta!$N$31</f>
        <v>0</v>
      </c>
      <c r="S19" s="28">
        <f>G19/Formato_Análises_Direta!$N$31</f>
        <v>0</v>
      </c>
      <c r="T19" s="28">
        <f>H19/Formato_Análises_Direta!$N$31</f>
        <v>0</v>
      </c>
      <c r="U19" s="28">
        <f>I19/Formato_Análises_Direta!$N$31</f>
        <v>0</v>
      </c>
      <c r="V19" s="28">
        <f>J19/Formato_Análises_Direta!$N$31</f>
        <v>0</v>
      </c>
      <c r="W19" s="28">
        <f>K19/Formato_Análises_Direta!$N$31</f>
        <v>0</v>
      </c>
      <c r="X19" s="1">
        <f t="shared" si="1"/>
        <v>0</v>
      </c>
    </row>
    <row r="20" spans="1:24" x14ac:dyDescent="0.25">
      <c r="A20" s="25" t="s">
        <v>148</v>
      </c>
      <c r="B20" s="33">
        <v>0</v>
      </c>
      <c r="C20" s="27">
        <f>IFERROR((VLOOKUP(A20,TAB_DIN_Direta!A$6:E$18,2,0)),0)</f>
        <v>0</v>
      </c>
      <c r="D20" s="27">
        <f>IFERROR((VLOOKUP(A20,TAB_DIN_Direta!A$6:E$18,3,0)),0)</f>
        <v>0</v>
      </c>
      <c r="E20" s="33">
        <v>0</v>
      </c>
      <c r="F20" s="27">
        <f>IFERROR((VLOOKUP(A20,TAB_DIN_Direta!A$6:E$18,4,0)),0)</f>
        <v>17334449.63566675</v>
      </c>
      <c r="G20" s="33">
        <v>0</v>
      </c>
      <c r="H20" s="33">
        <v>0</v>
      </c>
      <c r="I20" s="33">
        <v>0</v>
      </c>
      <c r="J20" s="27">
        <f>IFERROR((VLOOKUP(A20,TAB_DIN_Direta!A$6:E$18,5,0)),0)</f>
        <v>125000.20627320053</v>
      </c>
      <c r="K20" s="33">
        <v>0</v>
      </c>
      <c r="L20" s="69">
        <f t="shared" si="0"/>
        <v>17459449.841939952</v>
      </c>
      <c r="M20" s="25" t="s">
        <v>148</v>
      </c>
      <c r="N20" s="28">
        <f>B20/Formato_Análises_Direta!$N$31</f>
        <v>0</v>
      </c>
      <c r="O20" s="28">
        <f>C20/Formato_Análises_Direta!$N$31</f>
        <v>0</v>
      </c>
      <c r="P20" s="28">
        <f>D20/Formato_Análises_Direta!$N$31</f>
        <v>0</v>
      </c>
      <c r="Q20" s="28">
        <f>E20/Formato_Análises_Direta!$N$31</f>
        <v>0</v>
      </c>
      <c r="R20" s="28">
        <f>F20/Formato_Análises_Direta!$N$31</f>
        <v>0.14806205391318847</v>
      </c>
      <c r="S20" s="28">
        <f>G20/Formato_Análises_Direta!$N$31</f>
        <v>0</v>
      </c>
      <c r="T20" s="28">
        <f>H20/Formato_Análises_Direta!$N$31</f>
        <v>0</v>
      </c>
      <c r="U20" s="28">
        <f>I20/Formato_Análises_Direta!$N$31</f>
        <v>0</v>
      </c>
      <c r="V20" s="28">
        <f>J20/Formato_Análises_Direta!$N$31</f>
        <v>1.0676881971667176E-3</v>
      </c>
      <c r="W20" s="28">
        <f>K20/Formato_Análises_Direta!$N$31</f>
        <v>0</v>
      </c>
      <c r="X20" s="1">
        <f t="shared" si="1"/>
        <v>0.14912974211035523</v>
      </c>
    </row>
    <row r="21" spans="1:24" x14ac:dyDescent="0.25">
      <c r="A21" s="25" t="s">
        <v>177</v>
      </c>
      <c r="B21" s="33">
        <v>0</v>
      </c>
      <c r="C21" s="27">
        <f>IFERROR((VLOOKUP(A21,TAB_DIN_Direta!A$6:E$18,2,0)),0)</f>
        <v>0</v>
      </c>
      <c r="D21" s="27">
        <f>IFERROR((VLOOKUP(A21,TAB_DIN_Direta!A$6:E$18,3,0)),0)</f>
        <v>0</v>
      </c>
      <c r="E21" s="33">
        <v>0</v>
      </c>
      <c r="F21" s="27">
        <f>IFERROR((VLOOKUP(A21,TAB_DIN_Direta!A$6:E$18,4,0)),0)</f>
        <v>0</v>
      </c>
      <c r="G21" s="33">
        <v>0</v>
      </c>
      <c r="H21" s="33">
        <v>0</v>
      </c>
      <c r="I21" s="33">
        <v>0</v>
      </c>
      <c r="J21" s="27">
        <f>IFERROR((VLOOKUP(A21,TAB_DIN_Direta!A$6:E$18,5,0)),0)</f>
        <v>1779331.1676367871</v>
      </c>
      <c r="K21" s="33">
        <v>0</v>
      </c>
      <c r="L21" s="69">
        <f t="shared" si="0"/>
        <v>1779331.1676367871</v>
      </c>
      <c r="M21" s="25" t="s">
        <v>177</v>
      </c>
      <c r="N21" s="28">
        <f>B21/Formato_Análises_Direta!$N$31</f>
        <v>0</v>
      </c>
      <c r="O21" s="28">
        <f>C21/Formato_Análises_Direta!$N$31</f>
        <v>0</v>
      </c>
      <c r="P21" s="28">
        <f>D21/Formato_Análises_Direta!$N$31</f>
        <v>0</v>
      </c>
      <c r="Q21" s="28">
        <f>E21/Formato_Análises_Direta!$N$31</f>
        <v>0</v>
      </c>
      <c r="R21" s="28">
        <f>F21/Formato_Análises_Direta!$N$31</f>
        <v>0</v>
      </c>
      <c r="S21" s="28">
        <f>G21/Formato_Análises_Direta!$N$31</f>
        <v>0</v>
      </c>
      <c r="T21" s="28">
        <f>H21/Formato_Análises_Direta!$N$31</f>
        <v>0</v>
      </c>
      <c r="U21" s="28">
        <f>I21/Formato_Análises_Direta!$N$31</f>
        <v>0</v>
      </c>
      <c r="V21" s="28">
        <f>J21/Formato_Análises_Direta!$N$31</f>
        <v>1.5198142012538213E-2</v>
      </c>
      <c r="W21" s="28">
        <f>K21/Formato_Análises_Direta!$N$31</f>
        <v>0</v>
      </c>
      <c r="X21" s="1">
        <f t="shared" si="1"/>
        <v>1.5198142012538215E-2</v>
      </c>
    </row>
    <row r="22" spans="1:24" x14ac:dyDescent="0.25">
      <c r="A22" s="25" t="s">
        <v>159</v>
      </c>
      <c r="B22" s="33">
        <v>0</v>
      </c>
      <c r="C22" s="27">
        <f>IFERROR((VLOOKUP(A22,TAB_DIN_Direta!A$6:E$18,2,0)),0)</f>
        <v>0</v>
      </c>
      <c r="D22" s="27">
        <f>IFERROR((VLOOKUP(A22,TAB_DIN_Direta!A$6:E$18,3,0)),0)</f>
        <v>0</v>
      </c>
      <c r="E22" s="33">
        <v>0</v>
      </c>
      <c r="F22" s="27">
        <f>IFERROR((VLOOKUP(A22,TAB_DIN_Direta!A$6:E$18,4,0)),0)</f>
        <v>0</v>
      </c>
      <c r="G22" s="33">
        <v>0</v>
      </c>
      <c r="H22" s="33">
        <v>0</v>
      </c>
      <c r="I22" s="33">
        <v>0</v>
      </c>
      <c r="J22" s="27">
        <f>IFERROR((VLOOKUP(A22,TAB_DIN_Direta!A$6:E$18,5,0)),0)</f>
        <v>0</v>
      </c>
      <c r="K22" s="33">
        <v>0</v>
      </c>
      <c r="L22" s="69">
        <f t="shared" si="0"/>
        <v>0</v>
      </c>
      <c r="M22" s="25" t="s">
        <v>159</v>
      </c>
      <c r="N22" s="28">
        <f>B22/Formato_Análises_Direta!$N$31</f>
        <v>0</v>
      </c>
      <c r="O22" s="28">
        <f>C22/Formato_Análises_Direta!$N$31</f>
        <v>0</v>
      </c>
      <c r="P22" s="28">
        <f>D22/Formato_Análises_Direta!$N$31</f>
        <v>0</v>
      </c>
      <c r="Q22" s="28">
        <f>E22/Formato_Análises_Direta!$N$31</f>
        <v>0</v>
      </c>
      <c r="R22" s="28">
        <f>F22/Formato_Análises_Direta!$N$31</f>
        <v>0</v>
      </c>
      <c r="S22" s="28">
        <f>G22/Formato_Análises_Direta!$N$31</f>
        <v>0</v>
      </c>
      <c r="T22" s="28">
        <f>H22/Formato_Análises_Direta!$N$31</f>
        <v>0</v>
      </c>
      <c r="U22" s="28">
        <f>I22/Formato_Análises_Direta!$N$31</f>
        <v>0</v>
      </c>
      <c r="V22" s="28">
        <f>J22/Formato_Análises_Direta!$N$31</f>
        <v>0</v>
      </c>
      <c r="W22" s="28">
        <f>K22/Formato_Análises_Direta!$N$31</f>
        <v>0</v>
      </c>
      <c r="X22" s="1">
        <f t="shared" si="1"/>
        <v>0</v>
      </c>
    </row>
    <row r="23" spans="1:24" x14ac:dyDescent="0.25">
      <c r="A23" s="25" t="s">
        <v>191</v>
      </c>
      <c r="B23" s="33">
        <v>0</v>
      </c>
      <c r="C23" s="27">
        <f>IFERROR((VLOOKUP(A23,TAB_DIN_Direta!A$6:E$18,2,0)),0)</f>
        <v>224979.13326158107</v>
      </c>
      <c r="D23" s="27">
        <f>IFERROR((VLOOKUP(A23,TAB_DIN_Direta!A$6:E$18,3,0)),0)</f>
        <v>18718218.891536891</v>
      </c>
      <c r="E23" s="33">
        <v>0</v>
      </c>
      <c r="F23" s="27">
        <f>IFERROR((VLOOKUP(A23,TAB_DIN_Direta!A$6:E$18,4,0)),0)</f>
        <v>0</v>
      </c>
      <c r="G23" s="33">
        <v>0</v>
      </c>
      <c r="H23" s="33">
        <v>0</v>
      </c>
      <c r="I23" s="33">
        <v>0</v>
      </c>
      <c r="J23" s="27">
        <f>IFERROR((VLOOKUP(A23,TAB_DIN_Direta!A$6:E$18,5,0)),0)</f>
        <v>5558928.4112724327</v>
      </c>
      <c r="K23" s="33">
        <v>0</v>
      </c>
      <c r="L23" s="69">
        <f t="shared" si="0"/>
        <v>24502126.436070904</v>
      </c>
      <c r="M23" s="25" t="s">
        <v>191</v>
      </c>
      <c r="N23" s="28">
        <f>B23/Formato_Análises_Direta!$N$31</f>
        <v>0</v>
      </c>
      <c r="O23" s="28">
        <f>C23/Formato_Análises_Direta!$N$31</f>
        <v>1.9216573504462096E-3</v>
      </c>
      <c r="P23" s="28">
        <f>D23/Formato_Análises_Direta!$N$31</f>
        <v>0.15988150722565453</v>
      </c>
      <c r="Q23" s="28">
        <f>E23/Formato_Análises_Direta!$N$31</f>
        <v>0</v>
      </c>
      <c r="R23" s="28">
        <f>F23/Formato_Análises_Direta!$N$31</f>
        <v>0</v>
      </c>
      <c r="S23" s="28">
        <f>G23/Formato_Análises_Direta!$N$31</f>
        <v>0</v>
      </c>
      <c r="T23" s="28">
        <f>H23/Formato_Análises_Direta!$N$31</f>
        <v>0</v>
      </c>
      <c r="U23" s="28">
        <f>I23/Formato_Análises_Direta!$N$31</f>
        <v>0</v>
      </c>
      <c r="V23" s="28">
        <f>J23/Formato_Análises_Direta!$N$31</f>
        <v>4.7481539675529233E-2</v>
      </c>
      <c r="W23" s="28">
        <f>K23/Formato_Análises_Direta!$N$31</f>
        <v>0</v>
      </c>
      <c r="X23" s="1">
        <f t="shared" si="1"/>
        <v>0.20928470425163001</v>
      </c>
    </row>
    <row r="24" spans="1:24" x14ac:dyDescent="0.25">
      <c r="A24" s="25" t="s">
        <v>194</v>
      </c>
      <c r="B24" s="33">
        <v>0</v>
      </c>
      <c r="C24" s="27">
        <f>IFERROR((VLOOKUP(A24,TAB_DIN_Direta!A$6:E$18,2,0)),0)</f>
        <v>0</v>
      </c>
      <c r="D24" s="27">
        <f>IFERROR((VLOOKUP(A24,TAB_DIN_Direta!A$6:E$18,3,0)),0)</f>
        <v>29985670.639203113</v>
      </c>
      <c r="E24" s="33">
        <v>0</v>
      </c>
      <c r="F24" s="27">
        <f>IFERROR((VLOOKUP(A24,TAB_DIN_Direta!A$6:E$18,4,0)),0)</f>
        <v>23738493.262789115</v>
      </c>
      <c r="G24" s="33">
        <v>0</v>
      </c>
      <c r="H24" s="33">
        <v>0</v>
      </c>
      <c r="I24" s="33">
        <v>0</v>
      </c>
      <c r="J24" s="27">
        <f>IFERROR((VLOOKUP(A24,TAB_DIN_Direta!A$6:E$18,5,0)),0)</f>
        <v>3848682.0360445455</v>
      </c>
      <c r="K24" s="33">
        <v>0</v>
      </c>
      <c r="L24" s="69">
        <f t="shared" si="0"/>
        <v>57572845.938036777</v>
      </c>
      <c r="M24" s="25" t="s">
        <v>194</v>
      </c>
      <c r="N24" s="28">
        <f>B24/Formato_Análises_Direta!$N$31</f>
        <v>0</v>
      </c>
      <c r="O24" s="28">
        <f>C24/Formato_Análises_Direta!$N$31</f>
        <v>0</v>
      </c>
      <c r="P24" s="28">
        <f>D24/Formato_Análises_Direta!$N$31</f>
        <v>0.25612235035543052</v>
      </c>
      <c r="Q24" s="28">
        <f>E24/Formato_Análises_Direta!$N$31</f>
        <v>0</v>
      </c>
      <c r="R24" s="28">
        <f>F24/Formato_Análises_Direta!$N$31</f>
        <v>0.20276213800645143</v>
      </c>
      <c r="S24" s="28">
        <f>G24/Formato_Análises_Direta!$N$31</f>
        <v>0</v>
      </c>
      <c r="T24" s="28">
        <f>H24/Formato_Análises_Direta!$N$31</f>
        <v>0</v>
      </c>
      <c r="U24" s="28">
        <f>I24/Formato_Análises_Direta!$N$31</f>
        <v>0</v>
      </c>
      <c r="V24" s="28">
        <f>J24/Formato_Análises_Direta!$N$31</f>
        <v>3.2873484828907236E-2</v>
      </c>
      <c r="W24" s="28">
        <f>K24/Formato_Análises_Direta!$N$31</f>
        <v>0</v>
      </c>
      <c r="X24" s="1">
        <f t="shared" si="1"/>
        <v>0.49175797319078923</v>
      </c>
    </row>
    <row r="25" spans="1:24" x14ac:dyDescent="0.25">
      <c r="A25" s="25" t="s">
        <v>185</v>
      </c>
      <c r="B25" s="33">
        <v>0</v>
      </c>
      <c r="C25" s="27">
        <f>IFERROR((VLOOKUP(A25,TAB_DIN_Direta!A$6:E$18,2,0)),0)</f>
        <v>0</v>
      </c>
      <c r="D25" s="27">
        <f>IFERROR((VLOOKUP(A25,TAB_DIN_Direta!A$6:E$18,3,0)),0)</f>
        <v>0</v>
      </c>
      <c r="E25" s="33">
        <v>0</v>
      </c>
      <c r="F25" s="27">
        <f>IFERROR((VLOOKUP(A25,TAB_DIN_Direta!A$6:E$18,4,0)),0)</f>
        <v>3446368.950446988</v>
      </c>
      <c r="G25" s="33">
        <v>0</v>
      </c>
      <c r="H25" s="33">
        <v>0</v>
      </c>
      <c r="I25" s="33">
        <v>0</v>
      </c>
      <c r="J25" s="27">
        <f>IFERROR((VLOOKUP(A25,TAB_DIN_Direta!A$6:E$18,5,0)),0)</f>
        <v>688245.36547543225</v>
      </c>
      <c r="K25" s="33">
        <v>0</v>
      </c>
      <c r="L25" s="69">
        <f t="shared" si="0"/>
        <v>4134614.3159224205</v>
      </c>
      <c r="M25" s="25" t="s">
        <v>185</v>
      </c>
      <c r="N25" s="28">
        <f>B25/Formato_Análises_Direta!$N$31</f>
        <v>0</v>
      </c>
      <c r="O25" s="28">
        <f>C25/Formato_Análises_Direta!$N$31</f>
        <v>0</v>
      </c>
      <c r="P25" s="28">
        <f>D25/Formato_Análises_Direta!$N$31</f>
        <v>0</v>
      </c>
      <c r="Q25" s="28">
        <f>E25/Formato_Análises_Direta!$N$31</f>
        <v>0</v>
      </c>
      <c r="R25" s="28">
        <f>F25/Formato_Análises_Direta!$N$31</f>
        <v>2.9437131035062913E-2</v>
      </c>
      <c r="S25" s="28">
        <f>G25/Formato_Análises_Direta!$N$31</f>
        <v>0</v>
      </c>
      <c r="T25" s="28">
        <f>H25/Formato_Análises_Direta!$N$31</f>
        <v>0</v>
      </c>
      <c r="U25" s="28">
        <f>I25/Formato_Análises_Direta!$N$31</f>
        <v>0</v>
      </c>
      <c r="V25" s="28">
        <f>J25/Formato_Análises_Direta!$N$31</f>
        <v>5.8786419269322232E-3</v>
      </c>
      <c r="W25" s="28">
        <f>K25/Formato_Análises_Direta!$N$31</f>
        <v>0</v>
      </c>
      <c r="X25" s="1">
        <f t="shared" si="1"/>
        <v>3.5315772961995145E-2</v>
      </c>
    </row>
    <row r="26" spans="1:24" x14ac:dyDescent="0.25">
      <c r="A26" s="25" t="s">
        <v>200</v>
      </c>
      <c r="B26" s="33">
        <v>0</v>
      </c>
      <c r="C26" s="27">
        <f>IFERROR((VLOOKUP(A26,TAB_DIN_Direta!A$6:E$18,2,0)),0)</f>
        <v>0</v>
      </c>
      <c r="D26" s="27">
        <f>IFERROR((VLOOKUP(A26,TAB_DIN_Direta!A$6:E$18,3,0)),0)</f>
        <v>0</v>
      </c>
      <c r="E26" s="33">
        <v>0</v>
      </c>
      <c r="F26" s="27">
        <f>IFERROR((VLOOKUP(A26,TAB_DIN_Direta!A$6:E$18,4,0)),0)</f>
        <v>0</v>
      </c>
      <c r="G26" s="33">
        <v>0</v>
      </c>
      <c r="H26" s="33">
        <v>0</v>
      </c>
      <c r="I26" s="33">
        <v>0</v>
      </c>
      <c r="J26" s="27">
        <f>IFERROR((VLOOKUP(A26,TAB_DIN_Direta!A$6:E$18,5,0)),0)</f>
        <v>110093.98881982121</v>
      </c>
      <c r="K26" s="33">
        <v>0</v>
      </c>
      <c r="L26" s="69">
        <f t="shared" si="0"/>
        <v>110093.98881982121</v>
      </c>
      <c r="M26" s="25" t="s">
        <v>200</v>
      </c>
      <c r="N26" s="28">
        <f>B26/Formato_Análises_Direta!$N$31</f>
        <v>0</v>
      </c>
      <c r="O26" s="28">
        <f>C26/Formato_Análises_Direta!$N$31</f>
        <v>0</v>
      </c>
      <c r="P26" s="28">
        <f>D26/Formato_Análises_Direta!$N$31</f>
        <v>0</v>
      </c>
      <c r="Q26" s="28">
        <f>E26/Formato_Análises_Direta!$N$31</f>
        <v>0</v>
      </c>
      <c r="R26" s="28">
        <f>F26/Formato_Análises_Direta!$N$31</f>
        <v>0</v>
      </c>
      <c r="S26" s="28">
        <f>G26/Formato_Análises_Direta!$N$31</f>
        <v>0</v>
      </c>
      <c r="T26" s="28">
        <f>H26/Formato_Análises_Direta!$N$31</f>
        <v>0</v>
      </c>
      <c r="U26" s="28">
        <f>I26/Formato_Análises_Direta!$N$31</f>
        <v>0</v>
      </c>
      <c r="V26" s="28">
        <f>J26/Formato_Análises_Direta!$N$31</f>
        <v>9.4036686775555349E-4</v>
      </c>
      <c r="W26" s="28">
        <f>K26/Formato_Análises_Direta!$N$31</f>
        <v>0</v>
      </c>
      <c r="X26" s="1">
        <f t="shared" si="1"/>
        <v>9.403668677555536E-4</v>
      </c>
    </row>
    <row r="27" spans="1:24" x14ac:dyDescent="0.25">
      <c r="A27" s="25" t="s">
        <v>198</v>
      </c>
      <c r="B27" s="33">
        <v>0</v>
      </c>
      <c r="C27" s="27">
        <f>IFERROR((VLOOKUP(A27,TAB_DIN_Direta!A$6:E$18,2,0)),0)</f>
        <v>0</v>
      </c>
      <c r="D27" s="27">
        <f>IFERROR((VLOOKUP(A27,TAB_DIN_Direta!A$6:E$18,3,0)),0)</f>
        <v>0</v>
      </c>
      <c r="E27" s="33">
        <v>0</v>
      </c>
      <c r="F27" s="27">
        <f>IFERROR((VLOOKUP(A27,TAB_DIN_Direta!A$6:E$18,4,0)),0)</f>
        <v>0</v>
      </c>
      <c r="G27" s="33">
        <v>0</v>
      </c>
      <c r="H27" s="33">
        <v>0</v>
      </c>
      <c r="I27" s="33">
        <v>0</v>
      </c>
      <c r="J27" s="27">
        <f>IFERROR((VLOOKUP(A27,TAB_DIN_Direta!A$6:E$18,5,0)),0)</f>
        <v>1537377.8087288863</v>
      </c>
      <c r="K27" s="33">
        <v>0</v>
      </c>
      <c r="L27" s="69">
        <f t="shared" si="0"/>
        <v>1537377.8087288863</v>
      </c>
      <c r="M27" s="25" t="s">
        <v>198</v>
      </c>
      <c r="N27" s="28">
        <f>B27/Formato_Análises_Direta!$N$31</f>
        <v>0</v>
      </c>
      <c r="O27" s="28">
        <f>C27/Formato_Análises_Direta!$N$31</f>
        <v>0</v>
      </c>
      <c r="P27" s="28">
        <f>D27/Formato_Análises_Direta!$N$31</f>
        <v>0</v>
      </c>
      <c r="Q27" s="28">
        <f>E27/Formato_Análises_Direta!$N$31</f>
        <v>0</v>
      </c>
      <c r="R27" s="28">
        <f>F27/Formato_Análises_Direta!$N$31</f>
        <v>0</v>
      </c>
      <c r="S27" s="28">
        <f>G27/Formato_Análises_Direta!$N$31</f>
        <v>0</v>
      </c>
      <c r="T27" s="28">
        <f>H27/Formato_Análises_Direta!$N$31</f>
        <v>0</v>
      </c>
      <c r="U27" s="28">
        <f>I27/Formato_Análises_Direta!$N$31</f>
        <v>0</v>
      </c>
      <c r="V27" s="28">
        <f>J27/Formato_Análises_Direta!$N$31</f>
        <v>1.3131499458315538E-2</v>
      </c>
      <c r="W27" s="28">
        <f>K27/Formato_Análises_Direta!$N$31</f>
        <v>0</v>
      </c>
      <c r="X27" s="1">
        <f t="shared" si="1"/>
        <v>1.313149945831554E-2</v>
      </c>
    </row>
    <row r="28" spans="1:24" x14ac:dyDescent="0.25">
      <c r="A28" s="25" t="s">
        <v>173</v>
      </c>
      <c r="B28" s="33">
        <v>0</v>
      </c>
      <c r="C28" s="27">
        <f>IFERROR((VLOOKUP(A28,TAB_DIN_Direta!A$6:E$18,2,0)),0)</f>
        <v>0</v>
      </c>
      <c r="D28" s="27">
        <f>IFERROR((VLOOKUP(A28,TAB_DIN_Direta!A$6:E$18,3,0)),0)</f>
        <v>0</v>
      </c>
      <c r="E28" s="33">
        <v>0</v>
      </c>
      <c r="F28" s="27">
        <f>IFERROR((VLOOKUP(A28,TAB_DIN_Direta!A$6:E$18,4,0)),0)</f>
        <v>0</v>
      </c>
      <c r="G28" s="33">
        <v>0</v>
      </c>
      <c r="H28" s="33">
        <v>0</v>
      </c>
      <c r="I28" s="33">
        <v>0</v>
      </c>
      <c r="J28" s="27">
        <f>IFERROR((VLOOKUP(A28,TAB_DIN_Direta!A$6:E$18,5,0)),0)</f>
        <v>0</v>
      </c>
      <c r="K28" s="33">
        <v>0</v>
      </c>
      <c r="L28" s="69">
        <f t="shared" si="0"/>
        <v>0</v>
      </c>
      <c r="M28" s="25" t="s">
        <v>173</v>
      </c>
      <c r="N28" s="28">
        <f>B28/Formato_Análises_Direta!$N$31</f>
        <v>0</v>
      </c>
      <c r="O28" s="28">
        <f>C28/Formato_Análises_Direta!$N$31</f>
        <v>0</v>
      </c>
      <c r="P28" s="28">
        <f>D28/Formato_Análises_Direta!$N$31</f>
        <v>0</v>
      </c>
      <c r="Q28" s="28">
        <f>E28/Formato_Análises_Direta!$N$31</f>
        <v>0</v>
      </c>
      <c r="R28" s="28">
        <f>F28/Formato_Análises_Direta!$N$31</f>
        <v>0</v>
      </c>
      <c r="S28" s="28">
        <f>G28/Formato_Análises_Direta!$N$31</f>
        <v>0</v>
      </c>
      <c r="T28" s="28">
        <f>H28/Formato_Análises_Direta!$N$31</f>
        <v>0</v>
      </c>
      <c r="U28" s="28">
        <f>I28/Formato_Análises_Direta!$N$31</f>
        <v>0</v>
      </c>
      <c r="V28" s="28">
        <f>J28/Formato_Análises_Direta!$N$31</f>
        <v>0</v>
      </c>
      <c r="W28" s="28">
        <f>K28/Formato_Análises_Direta!$N$31</f>
        <v>0</v>
      </c>
      <c r="X28" s="1">
        <f t="shared" si="1"/>
        <v>0</v>
      </c>
    </row>
    <row r="29" spans="1:24" x14ac:dyDescent="0.25">
      <c r="A29" s="25" t="s">
        <v>169</v>
      </c>
      <c r="B29" s="33">
        <v>0</v>
      </c>
      <c r="C29" s="27">
        <f>IFERROR((VLOOKUP(A29,TAB_DIN_Direta!A$6:E$18,2,0)),0)</f>
        <v>0</v>
      </c>
      <c r="D29" s="27">
        <f>IFERROR((VLOOKUP(A29,TAB_DIN_Direta!A$6:E$18,3,0)),0)</f>
        <v>0</v>
      </c>
      <c r="E29" s="33">
        <v>0</v>
      </c>
      <c r="F29" s="27">
        <f>IFERROR((VLOOKUP(A29,TAB_DIN_Direta!A$6:E$18,4,0)),0)</f>
        <v>0</v>
      </c>
      <c r="G29" s="33">
        <v>0</v>
      </c>
      <c r="H29" s="33">
        <v>0</v>
      </c>
      <c r="I29" s="33">
        <v>0</v>
      </c>
      <c r="J29" s="27">
        <f>IFERROR((VLOOKUP(A29,TAB_DIN_Direta!A$6:E$18,5,0)),0)</f>
        <v>0</v>
      </c>
      <c r="K29" s="33">
        <v>0</v>
      </c>
      <c r="L29" s="69">
        <f t="shared" si="0"/>
        <v>0</v>
      </c>
      <c r="M29" s="25" t="s">
        <v>169</v>
      </c>
      <c r="N29" s="28">
        <f>B29/Formato_Análises_Direta!$N$31</f>
        <v>0</v>
      </c>
      <c r="O29" s="28">
        <f>C29/Formato_Análises_Direta!$N$31</f>
        <v>0</v>
      </c>
      <c r="P29" s="28">
        <f>D29/Formato_Análises_Direta!$N$31</f>
        <v>0</v>
      </c>
      <c r="Q29" s="28">
        <f>E29/Formato_Análises_Direta!$N$31</f>
        <v>0</v>
      </c>
      <c r="R29" s="28">
        <f>F29/Formato_Análises_Direta!$N$31</f>
        <v>0</v>
      </c>
      <c r="S29" s="28">
        <f>G29/Formato_Análises_Direta!$N$31</f>
        <v>0</v>
      </c>
      <c r="T29" s="28">
        <f>H29/Formato_Análises_Direta!$N$31</f>
        <v>0</v>
      </c>
      <c r="U29" s="28">
        <f>I29/Formato_Análises_Direta!$N$31</f>
        <v>0</v>
      </c>
      <c r="V29" s="28">
        <f>J29/Formato_Análises_Direta!$N$31</f>
        <v>0</v>
      </c>
      <c r="W29" s="28">
        <f>K29/Formato_Análises_Direta!$N$31</f>
        <v>0</v>
      </c>
      <c r="X29" s="1">
        <f t="shared" si="1"/>
        <v>0</v>
      </c>
    </row>
    <row r="30" spans="1:24" x14ac:dyDescent="0.25">
      <c r="A30" s="25" t="s">
        <v>163</v>
      </c>
      <c r="B30" s="33">
        <v>0</v>
      </c>
      <c r="C30" s="27">
        <f>IFERROR((VLOOKUP(A30,TAB_DIN_Direta!A$6:E$18,2,0)),0)</f>
        <v>0</v>
      </c>
      <c r="D30" s="27">
        <f>IFERROR((VLOOKUP(A30,TAB_DIN_Direta!A$6:E$18,3,0)),0)</f>
        <v>0</v>
      </c>
      <c r="E30" s="33">
        <v>0</v>
      </c>
      <c r="F30" s="27">
        <f>IFERROR((VLOOKUP(A30,TAB_DIN_Direta!A$6:E$18,4,0)),0)</f>
        <v>0</v>
      </c>
      <c r="G30" s="33">
        <v>0</v>
      </c>
      <c r="H30" s="33">
        <v>0</v>
      </c>
      <c r="I30" s="33">
        <v>0</v>
      </c>
      <c r="J30" s="27">
        <f>IFERROR((VLOOKUP(A30,TAB_DIN_Direta!A$6:E$18,5,0)),0)</f>
        <v>0</v>
      </c>
      <c r="K30" s="33">
        <v>0</v>
      </c>
      <c r="L30" s="69">
        <f t="shared" si="0"/>
        <v>0</v>
      </c>
      <c r="M30" s="25" t="s">
        <v>163</v>
      </c>
      <c r="N30" s="28">
        <f>B30/Formato_Análises_Direta!$N$31</f>
        <v>0</v>
      </c>
      <c r="O30" s="28">
        <f>C30/Formato_Análises_Direta!$N$31</f>
        <v>0</v>
      </c>
      <c r="P30" s="28">
        <f>D30/Formato_Análises_Direta!$N$31</f>
        <v>0</v>
      </c>
      <c r="Q30" s="28">
        <f>E30/Formato_Análises_Direta!$N$31</f>
        <v>0</v>
      </c>
      <c r="R30" s="28">
        <f>F30/Formato_Análises_Direta!$N$31</f>
        <v>0</v>
      </c>
      <c r="S30" s="28">
        <f>G30/Formato_Análises_Direta!$N$31</f>
        <v>0</v>
      </c>
      <c r="T30" s="28">
        <f>H30/Formato_Análises_Direta!$N$31</f>
        <v>0</v>
      </c>
      <c r="U30" s="28">
        <f>I30/Formato_Análises_Direta!$N$31</f>
        <v>0</v>
      </c>
      <c r="V30" s="28">
        <f>J30/Formato_Análises_Direta!$N$31</f>
        <v>0</v>
      </c>
      <c r="W30" s="28">
        <f>K30/Formato_Análises_Direta!$N$31</f>
        <v>0</v>
      </c>
      <c r="X30" s="1">
        <f t="shared" si="1"/>
        <v>0</v>
      </c>
    </row>
    <row r="31" spans="1:24" x14ac:dyDescent="0.25">
      <c r="A31" s="25" t="s">
        <v>155</v>
      </c>
      <c r="B31" s="33">
        <v>0</v>
      </c>
      <c r="C31" s="27">
        <f>IFERROR((VLOOKUP(A31,TAB_DIN_Direta!A$6:E$18,2,0)),0)</f>
        <v>0</v>
      </c>
      <c r="D31" s="27">
        <f>IFERROR((VLOOKUP(A31,TAB_DIN_Direta!A$6:E$18,3,0)),0)</f>
        <v>0</v>
      </c>
      <c r="E31" s="33">
        <v>0</v>
      </c>
      <c r="F31" s="27">
        <f>IFERROR((VLOOKUP(A31,TAB_DIN_Direta!A$6:E$18,4,0)),0)</f>
        <v>0</v>
      </c>
      <c r="G31" s="33">
        <v>0</v>
      </c>
      <c r="H31" s="33">
        <v>0</v>
      </c>
      <c r="I31" s="33">
        <v>0</v>
      </c>
      <c r="J31" s="27">
        <f>IFERROR((VLOOKUP(A31,TAB_DIN_Direta!A$6:E$18,5,0)),0)</f>
        <v>0</v>
      </c>
      <c r="K31" s="33">
        <v>0</v>
      </c>
      <c r="L31" s="69">
        <f t="shared" si="0"/>
        <v>0</v>
      </c>
      <c r="M31" s="25" t="s">
        <v>155</v>
      </c>
      <c r="N31" s="28">
        <f>B31/Formato_Análises_Direta!$N$31</f>
        <v>0</v>
      </c>
      <c r="O31" s="28">
        <f>C31/Formato_Análises_Direta!$N$31</f>
        <v>0</v>
      </c>
      <c r="P31" s="28">
        <f>D31/Formato_Análises_Direta!$N$31</f>
        <v>0</v>
      </c>
      <c r="Q31" s="28">
        <f>E31/Formato_Análises_Direta!$N$31</f>
        <v>0</v>
      </c>
      <c r="R31" s="28">
        <f>F31/Formato_Análises_Direta!$N$31</f>
        <v>0</v>
      </c>
      <c r="S31" s="28">
        <f>G31/Formato_Análises_Direta!$N$31</f>
        <v>0</v>
      </c>
      <c r="T31" s="28">
        <f>H31/Formato_Análises_Direta!$N$31</f>
        <v>0</v>
      </c>
      <c r="U31" s="28">
        <f>I31/Formato_Análises_Direta!$N$31</f>
        <v>0</v>
      </c>
      <c r="V31" s="28">
        <f>J31/Formato_Análises_Direta!$N$31</f>
        <v>0</v>
      </c>
      <c r="W31" s="28">
        <f>K31/Formato_Análises_Direta!$N$31</f>
        <v>0</v>
      </c>
      <c r="X31" s="1">
        <f t="shared" si="1"/>
        <v>0</v>
      </c>
    </row>
    <row r="32" spans="1:24" x14ac:dyDescent="0.25">
      <c r="A32" s="25" t="s">
        <v>223</v>
      </c>
      <c r="B32" s="29">
        <f>SUM(B5:B31)</f>
        <v>0</v>
      </c>
      <c r="C32" s="29">
        <f>SUM(C5:C31)</f>
        <v>404962.43987084588</v>
      </c>
      <c r="D32" s="29">
        <f t="shared" ref="D32:K32" si="2">SUM(D5:D31)</f>
        <v>48703889.530740008</v>
      </c>
      <c r="E32" s="29">
        <f t="shared" si="2"/>
        <v>0</v>
      </c>
      <c r="F32" s="29">
        <f t="shared" si="2"/>
        <v>46121775.220967777</v>
      </c>
      <c r="G32" s="29">
        <f t="shared" si="2"/>
        <v>0</v>
      </c>
      <c r="H32" s="29">
        <f t="shared" si="2"/>
        <v>0</v>
      </c>
      <c r="I32" s="29">
        <f t="shared" si="2"/>
        <v>0</v>
      </c>
      <c r="J32" s="29">
        <f t="shared" si="2"/>
        <v>21844944.688778091</v>
      </c>
      <c r="K32" s="29">
        <f t="shared" si="2"/>
        <v>0</v>
      </c>
      <c r="L32" s="69">
        <f>SUM(B32:K32)</f>
        <v>117075571.88035671</v>
      </c>
      <c r="M32" s="25" t="s">
        <v>223</v>
      </c>
      <c r="N32" s="28">
        <f>B32/Formato_Análises_Direta!$N$31</f>
        <v>0</v>
      </c>
      <c r="O32" s="28">
        <f>C32/Formato_Análises_Direta!$N$31</f>
        <v>3.4589832308031766E-3</v>
      </c>
      <c r="P32" s="28">
        <f>D32/Formato_Análises_Direta!$N$31</f>
        <v>0.41600385758108505</v>
      </c>
      <c r="Q32" s="28">
        <f>E32/Formato_Análises_Direta!$N$31</f>
        <v>0</v>
      </c>
      <c r="R32" s="28">
        <f>F32/Formato_Análises_Direta!$N$31</f>
        <v>0.39394875019787301</v>
      </c>
      <c r="S32" s="28">
        <f>G32/Formato_Análises_Direta!$N$31</f>
        <v>0</v>
      </c>
      <c r="T32" s="28">
        <f>H32/Formato_Análises_Direta!$N$31</f>
        <v>0</v>
      </c>
      <c r="U32" s="28">
        <f>I32/Formato_Análises_Direta!$N$31</f>
        <v>0</v>
      </c>
      <c r="V32" s="28">
        <f>J32/Formato_Análises_Direta!$N$31</f>
        <v>0.18658840899023871</v>
      </c>
      <c r="W32" s="28">
        <f>K32/Formato_Análises_Direta!$N$31</f>
        <v>0</v>
      </c>
      <c r="X32" s="1">
        <f t="shared" si="1"/>
        <v>1</v>
      </c>
    </row>
    <row r="36" spans="1:24" x14ac:dyDescent="0.2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24" x14ac:dyDescent="0.25">
      <c r="A37" s="2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M37" s="25"/>
      <c r="N37" s="1">
        <v>2008</v>
      </c>
      <c r="O37" s="1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</row>
    <row r="38" spans="1:24" x14ac:dyDescent="0.25">
      <c r="A38" s="25"/>
      <c r="B38" s="25" t="s">
        <v>224</v>
      </c>
      <c r="C38" s="25" t="s">
        <v>228</v>
      </c>
      <c r="D38" s="25" t="s">
        <v>15</v>
      </c>
      <c r="E38" s="25" t="s">
        <v>229</v>
      </c>
      <c r="F38" s="25" t="s">
        <v>226</v>
      </c>
      <c r="G38" s="25" t="s">
        <v>227</v>
      </c>
      <c r="H38" s="25" t="s">
        <v>131</v>
      </c>
      <c r="I38" s="25" t="s">
        <v>130</v>
      </c>
      <c r="J38" s="25" t="s">
        <v>129</v>
      </c>
      <c r="K38" s="25" t="s">
        <v>230</v>
      </c>
      <c r="L38" s="25" t="s">
        <v>404</v>
      </c>
      <c r="M38" s="25"/>
      <c r="N38" s="25" t="s">
        <v>224</v>
      </c>
      <c r="O38" s="25" t="s">
        <v>228</v>
      </c>
      <c r="P38" s="25" t="s">
        <v>15</v>
      </c>
      <c r="Q38" s="25" t="s">
        <v>229</v>
      </c>
      <c r="R38" s="25" t="s">
        <v>226</v>
      </c>
      <c r="S38" s="25" t="s">
        <v>227</v>
      </c>
      <c r="T38" s="25" t="s">
        <v>131</v>
      </c>
      <c r="U38" s="25" t="s">
        <v>130</v>
      </c>
      <c r="V38" s="25" t="s">
        <v>129</v>
      </c>
      <c r="W38" s="25" t="s">
        <v>230</v>
      </c>
    </row>
    <row r="39" spans="1:24" x14ac:dyDescent="0.25">
      <c r="A39" s="25" t="s">
        <v>132</v>
      </c>
      <c r="B39" s="33">
        <v>0</v>
      </c>
      <c r="C39" s="27">
        <f>IFERROR((VLOOKUP(A39,TAB_DIN_Direta!A$34:E$48,2,0)),0)</f>
        <v>0</v>
      </c>
      <c r="D39" s="27">
        <f>IFERROR((VLOOKUP(A39,TAB_DIN_Direta!A$34:E$48,3,0)),0)</f>
        <v>0</v>
      </c>
      <c r="E39" s="33">
        <v>0</v>
      </c>
      <c r="F39" s="27">
        <f>IFERROR((VLOOKUP(A39,TAB_DIN_Direta!A$34:E$48,4,0)),0)</f>
        <v>0</v>
      </c>
      <c r="G39" s="33">
        <v>0</v>
      </c>
      <c r="H39" s="33">
        <v>0</v>
      </c>
      <c r="I39" s="33">
        <v>0</v>
      </c>
      <c r="J39" s="27">
        <f>IFERROR((VLOOKUP(A39,TAB_DIN_Direta!A$34:E$48,5,0)),0)</f>
        <v>0</v>
      </c>
      <c r="K39" s="33">
        <v>0</v>
      </c>
      <c r="L39" s="69">
        <f>SUM(B39:K39)</f>
        <v>0</v>
      </c>
      <c r="M39" s="25" t="s">
        <v>132</v>
      </c>
      <c r="N39" s="28">
        <f>B39/Formato_Análises_Direta!$O$31</f>
        <v>0</v>
      </c>
      <c r="O39" s="28">
        <f>C39/Formato_Análises_Direta!$O$31</f>
        <v>0</v>
      </c>
      <c r="P39" s="28">
        <f>D39/Formato_Análises_Direta!$O$31</f>
        <v>0</v>
      </c>
      <c r="Q39" s="28">
        <f>E39/Formato_Análises_Direta!$O$31</f>
        <v>0</v>
      </c>
      <c r="R39" s="28">
        <f>F39/Formato_Análises_Direta!$O$31</f>
        <v>0</v>
      </c>
      <c r="S39" s="28">
        <f>G39/Formato_Análises_Direta!$O$31</f>
        <v>0</v>
      </c>
      <c r="T39" s="28">
        <f>H39/Formato_Análises_Direta!$O$31</f>
        <v>0</v>
      </c>
      <c r="U39" s="28">
        <f>I39/Formato_Análises_Direta!$O$31</f>
        <v>0</v>
      </c>
      <c r="V39" s="28">
        <f>J39/Formato_Análises_Direta!$O$31</f>
        <v>0</v>
      </c>
      <c r="W39" s="28">
        <f>K39/Formato_Análises_Direta!$O$31</f>
        <v>0</v>
      </c>
      <c r="X39" s="1">
        <f>L39/$L$66</f>
        <v>0</v>
      </c>
    </row>
    <row r="40" spans="1:24" x14ac:dyDescent="0.25">
      <c r="A40" s="25" t="s">
        <v>134</v>
      </c>
      <c r="B40" s="33">
        <v>0</v>
      </c>
      <c r="C40" s="27">
        <f>IFERROR((VLOOKUP(A40,TAB_DIN_Direta!A$34:E$48,2,0)),0)</f>
        <v>0</v>
      </c>
      <c r="D40" s="27">
        <f>IFERROR((VLOOKUP(A40,TAB_DIN_Direta!A$34:E$48,3,0)),0)</f>
        <v>0</v>
      </c>
      <c r="E40" s="33">
        <v>0</v>
      </c>
      <c r="F40" s="27">
        <f>IFERROR((VLOOKUP(A40,TAB_DIN_Direta!A$34:E$48,4,0)),0)</f>
        <v>0</v>
      </c>
      <c r="G40" s="33">
        <v>0</v>
      </c>
      <c r="H40" s="33">
        <v>0</v>
      </c>
      <c r="I40" s="33">
        <v>0</v>
      </c>
      <c r="J40" s="27">
        <f>IFERROR((VLOOKUP(A40,TAB_DIN_Direta!A$34:E$48,5,0)),0)</f>
        <v>0</v>
      </c>
      <c r="K40" s="33">
        <v>0</v>
      </c>
      <c r="L40" s="69">
        <f t="shared" ref="L40:L65" si="3">SUM(B40:K40)</f>
        <v>0</v>
      </c>
      <c r="M40" s="25" t="s">
        <v>134</v>
      </c>
      <c r="N40" s="28">
        <f>B40/Formato_Análises_Direta!$O$31</f>
        <v>0</v>
      </c>
      <c r="O40" s="28">
        <f>C40/Formato_Análises_Direta!$O$31</f>
        <v>0</v>
      </c>
      <c r="P40" s="28">
        <f>D40/Formato_Análises_Direta!$O$31</f>
        <v>0</v>
      </c>
      <c r="Q40" s="28">
        <f>E40/Formato_Análises_Direta!$O$31</f>
        <v>0</v>
      </c>
      <c r="R40" s="28">
        <f>F40/Formato_Análises_Direta!$O$31</f>
        <v>0</v>
      </c>
      <c r="S40" s="28">
        <f>G40/Formato_Análises_Direta!$O$31</f>
        <v>0</v>
      </c>
      <c r="T40" s="28">
        <f>H40/Formato_Análises_Direta!$O$31</f>
        <v>0</v>
      </c>
      <c r="U40" s="28">
        <f>I40/Formato_Análises_Direta!$O$31</f>
        <v>0</v>
      </c>
      <c r="V40" s="28">
        <f>J40/Formato_Análises_Direta!$O$31</f>
        <v>0</v>
      </c>
      <c r="W40" s="28">
        <f>K40/Formato_Análises_Direta!$O$31</f>
        <v>0</v>
      </c>
      <c r="X40" s="1">
        <f t="shared" ref="X40:X66" si="4">L40/$L$66</f>
        <v>0</v>
      </c>
    </row>
    <row r="41" spans="1:24" x14ac:dyDescent="0.25">
      <c r="A41" s="25" t="s">
        <v>139</v>
      </c>
      <c r="B41" s="33">
        <v>0</v>
      </c>
      <c r="C41" s="27">
        <f>IFERROR((VLOOKUP(A41,TAB_DIN_Direta!A$34:E$48,2,0)),0)</f>
        <v>0</v>
      </c>
      <c r="D41" s="27">
        <f>IFERROR((VLOOKUP(A41,TAB_DIN_Direta!A$34:E$48,3,0)),0)</f>
        <v>0</v>
      </c>
      <c r="E41" s="33">
        <v>0</v>
      </c>
      <c r="F41" s="27">
        <f>IFERROR((VLOOKUP(A41,TAB_DIN_Direta!A$34:E$48,4,0)),0)</f>
        <v>0</v>
      </c>
      <c r="G41" s="33">
        <v>0</v>
      </c>
      <c r="H41" s="33">
        <v>0</v>
      </c>
      <c r="I41" s="33">
        <v>0</v>
      </c>
      <c r="J41" s="27">
        <f>IFERROR((VLOOKUP(A41,TAB_DIN_Direta!A$34:E$48,5,0)),0)</f>
        <v>0</v>
      </c>
      <c r="K41" s="33">
        <v>0</v>
      </c>
      <c r="L41" s="69">
        <f t="shared" si="3"/>
        <v>0</v>
      </c>
      <c r="M41" s="25" t="s">
        <v>139</v>
      </c>
      <c r="N41" s="28">
        <f>B41/Formato_Análises_Direta!$O$31</f>
        <v>0</v>
      </c>
      <c r="O41" s="28">
        <f>C41/Formato_Análises_Direta!$O$31</f>
        <v>0</v>
      </c>
      <c r="P41" s="28">
        <f>D41/Formato_Análises_Direta!$O$31</f>
        <v>0</v>
      </c>
      <c r="Q41" s="28">
        <f>E41/Formato_Análises_Direta!$O$31</f>
        <v>0</v>
      </c>
      <c r="R41" s="28">
        <f>F41/Formato_Análises_Direta!$O$31</f>
        <v>0</v>
      </c>
      <c r="S41" s="28">
        <f>G41/Formato_Análises_Direta!$O$31</f>
        <v>0</v>
      </c>
      <c r="T41" s="28">
        <f>H41/Formato_Análises_Direta!$O$31</f>
        <v>0</v>
      </c>
      <c r="U41" s="28">
        <f>I41/Formato_Análises_Direta!$O$31</f>
        <v>0</v>
      </c>
      <c r="V41" s="28">
        <f>J41/Formato_Análises_Direta!$O$31</f>
        <v>0</v>
      </c>
      <c r="W41" s="28">
        <f>K41/Formato_Análises_Direta!$O$31</f>
        <v>0</v>
      </c>
      <c r="X41" s="1">
        <f t="shared" si="4"/>
        <v>0</v>
      </c>
    </row>
    <row r="42" spans="1:24" x14ac:dyDescent="0.25">
      <c r="A42" s="25" t="s">
        <v>143</v>
      </c>
      <c r="B42" s="33">
        <v>0</v>
      </c>
      <c r="C42" s="27">
        <f>IFERROR((VLOOKUP(A42,TAB_DIN_Direta!A$34:E$48,2,0)),0)</f>
        <v>0</v>
      </c>
      <c r="D42" s="27">
        <f>IFERROR((VLOOKUP(A42,TAB_DIN_Direta!A$34:E$48,3,0)),0)</f>
        <v>0</v>
      </c>
      <c r="E42" s="33">
        <v>0</v>
      </c>
      <c r="F42" s="27">
        <f>IFERROR((VLOOKUP(A42,TAB_DIN_Direta!A$34:E$48,4,0)),0)</f>
        <v>0</v>
      </c>
      <c r="G42" s="33">
        <v>0</v>
      </c>
      <c r="H42" s="33">
        <v>0</v>
      </c>
      <c r="I42" s="33">
        <v>0</v>
      </c>
      <c r="J42" s="27">
        <f>IFERROR((VLOOKUP(A42,TAB_DIN_Direta!A$34:E$48,5,0)),0)</f>
        <v>0</v>
      </c>
      <c r="K42" s="33">
        <v>0</v>
      </c>
      <c r="L42" s="69">
        <f t="shared" si="3"/>
        <v>0</v>
      </c>
      <c r="M42" s="25" t="s">
        <v>143</v>
      </c>
      <c r="N42" s="28">
        <f>B42/Formato_Análises_Direta!$O$31</f>
        <v>0</v>
      </c>
      <c r="O42" s="28">
        <f>C42/Formato_Análises_Direta!$O$31</f>
        <v>0</v>
      </c>
      <c r="P42" s="28">
        <f>D42/Formato_Análises_Direta!$O$31</f>
        <v>0</v>
      </c>
      <c r="Q42" s="28">
        <f>E42/Formato_Análises_Direta!$O$31</f>
        <v>0</v>
      </c>
      <c r="R42" s="28">
        <f>F42/Formato_Análises_Direta!$O$31</f>
        <v>0</v>
      </c>
      <c r="S42" s="28">
        <f>G42/Formato_Análises_Direta!$O$31</f>
        <v>0</v>
      </c>
      <c r="T42" s="28">
        <f>H42/Formato_Análises_Direta!$O$31</f>
        <v>0</v>
      </c>
      <c r="U42" s="28">
        <f>I42/Formato_Análises_Direta!$O$31</f>
        <v>0</v>
      </c>
      <c r="V42" s="28">
        <f>J42/Formato_Análises_Direta!$O$31</f>
        <v>0</v>
      </c>
      <c r="W42" s="28">
        <f>K42/Formato_Análises_Direta!$O$31</f>
        <v>0</v>
      </c>
      <c r="X42" s="1">
        <f t="shared" si="4"/>
        <v>0</v>
      </c>
    </row>
    <row r="43" spans="1:24" x14ac:dyDescent="0.25">
      <c r="A43" s="25" t="s">
        <v>146</v>
      </c>
      <c r="B43" s="33">
        <v>0</v>
      </c>
      <c r="C43" s="27">
        <f>IFERROR((VLOOKUP(A43,TAB_DIN_Direta!A$34:E$48,2,0)),0)</f>
        <v>0</v>
      </c>
      <c r="D43" s="27">
        <f>IFERROR((VLOOKUP(A43,TAB_DIN_Direta!A$34:E$48,3,0)),0)</f>
        <v>0</v>
      </c>
      <c r="E43" s="33">
        <v>0</v>
      </c>
      <c r="F43" s="27">
        <f>IFERROR((VLOOKUP(A43,TAB_DIN_Direta!A$34:E$48,4,0)),0)</f>
        <v>0</v>
      </c>
      <c r="G43" s="33">
        <v>0</v>
      </c>
      <c r="H43" s="33">
        <v>0</v>
      </c>
      <c r="I43" s="33">
        <v>0</v>
      </c>
      <c r="J43" s="27">
        <f>IFERROR((VLOOKUP(A43,TAB_DIN_Direta!A$34:E$48,5,0)),0)</f>
        <v>1508455.8419004031</v>
      </c>
      <c r="K43" s="33">
        <v>0</v>
      </c>
      <c r="L43" s="69">
        <f t="shared" si="3"/>
        <v>1508455.8419004031</v>
      </c>
      <c r="M43" s="25" t="s">
        <v>146</v>
      </c>
      <c r="N43" s="28">
        <f>B43/Formato_Análises_Direta!$O$31</f>
        <v>0</v>
      </c>
      <c r="O43" s="28">
        <f>C43/Formato_Análises_Direta!$O$31</f>
        <v>0</v>
      </c>
      <c r="P43" s="28">
        <f>D43/Formato_Análises_Direta!$O$31</f>
        <v>0</v>
      </c>
      <c r="Q43" s="28">
        <f>E43/Formato_Análises_Direta!$O$31</f>
        <v>0</v>
      </c>
      <c r="R43" s="28">
        <f>F43/Formato_Análises_Direta!$O$31</f>
        <v>0</v>
      </c>
      <c r="S43" s="28">
        <f>G43/Formato_Análises_Direta!$O$31</f>
        <v>0</v>
      </c>
      <c r="T43" s="28">
        <f>H43/Formato_Análises_Direta!$O$31</f>
        <v>0</v>
      </c>
      <c r="U43" s="28">
        <f>I43/Formato_Análises_Direta!$O$31</f>
        <v>0</v>
      </c>
      <c r="V43" s="28">
        <f>J43/Formato_Análises_Direta!$O$31</f>
        <v>1.1550322437717427E-2</v>
      </c>
      <c r="W43" s="28">
        <f>K43/Formato_Análises_Direta!$O$31</f>
        <v>0</v>
      </c>
      <c r="X43" s="1">
        <f t="shared" si="4"/>
        <v>1.1550322437717427E-2</v>
      </c>
    </row>
    <row r="44" spans="1:24" x14ac:dyDescent="0.25">
      <c r="A44" s="25" t="s">
        <v>141</v>
      </c>
      <c r="B44" s="33">
        <v>0</v>
      </c>
      <c r="C44" s="27">
        <f>IFERROR((VLOOKUP(A44,TAB_DIN_Direta!A$34:E$48,2,0)),0)</f>
        <v>0</v>
      </c>
      <c r="D44" s="27">
        <f>IFERROR((VLOOKUP(A44,TAB_DIN_Direta!A$34:E$48,3,0)),0)</f>
        <v>0</v>
      </c>
      <c r="E44" s="33">
        <v>0</v>
      </c>
      <c r="F44" s="27">
        <f>IFERROR((VLOOKUP(A44,TAB_DIN_Direta!A$34:E$48,4,0)),0)</f>
        <v>0</v>
      </c>
      <c r="G44" s="33">
        <v>0</v>
      </c>
      <c r="H44" s="33">
        <v>0</v>
      </c>
      <c r="I44" s="33">
        <v>0</v>
      </c>
      <c r="J44" s="27">
        <f>IFERROR((VLOOKUP(A44,TAB_DIN_Direta!A$34:E$48,5,0)),0)</f>
        <v>0</v>
      </c>
      <c r="K44" s="33">
        <v>0</v>
      </c>
      <c r="L44" s="69">
        <f t="shared" si="3"/>
        <v>0</v>
      </c>
      <c r="M44" s="25" t="s">
        <v>141</v>
      </c>
      <c r="N44" s="28">
        <f>B44/Formato_Análises_Direta!$O$31</f>
        <v>0</v>
      </c>
      <c r="O44" s="28">
        <f>C44/Formato_Análises_Direta!$O$31</f>
        <v>0</v>
      </c>
      <c r="P44" s="28">
        <f>D44/Formato_Análises_Direta!$O$31</f>
        <v>0</v>
      </c>
      <c r="Q44" s="28">
        <f>E44/Formato_Análises_Direta!$O$31</f>
        <v>0</v>
      </c>
      <c r="R44" s="28">
        <f>F44/Formato_Análises_Direta!$O$31</f>
        <v>0</v>
      </c>
      <c r="S44" s="28">
        <f>G44/Formato_Análises_Direta!$O$31</f>
        <v>0</v>
      </c>
      <c r="T44" s="28">
        <f>H44/Formato_Análises_Direta!$O$31</f>
        <v>0</v>
      </c>
      <c r="U44" s="28">
        <f>I44/Formato_Análises_Direta!$O$31</f>
        <v>0</v>
      </c>
      <c r="V44" s="28">
        <f>J44/Formato_Análises_Direta!$O$31</f>
        <v>0</v>
      </c>
      <c r="W44" s="28">
        <f>K44/Formato_Análises_Direta!$O$31</f>
        <v>0</v>
      </c>
      <c r="X44" s="1">
        <f t="shared" si="4"/>
        <v>0</v>
      </c>
    </row>
    <row r="45" spans="1:24" x14ac:dyDescent="0.25">
      <c r="A45" s="25" t="s">
        <v>153</v>
      </c>
      <c r="B45" s="33">
        <v>0</v>
      </c>
      <c r="C45" s="27">
        <f>IFERROR((VLOOKUP(A45,TAB_DIN_Direta!A$34:E$48,2,0)),0)</f>
        <v>0</v>
      </c>
      <c r="D45" s="27">
        <f>IFERROR((VLOOKUP(A45,TAB_DIN_Direta!A$34:E$48,3,0)),0)</f>
        <v>0</v>
      </c>
      <c r="E45" s="33">
        <v>0</v>
      </c>
      <c r="F45" s="27">
        <f>IFERROR((VLOOKUP(A45,TAB_DIN_Direta!A$34:E$48,4,0)),0)</f>
        <v>0</v>
      </c>
      <c r="G45" s="33">
        <v>0</v>
      </c>
      <c r="H45" s="33">
        <v>0</v>
      </c>
      <c r="I45" s="33">
        <v>0</v>
      </c>
      <c r="J45" s="27">
        <f>IFERROR((VLOOKUP(A45,TAB_DIN_Direta!A$34:E$48,5,0)),0)</f>
        <v>0</v>
      </c>
      <c r="K45" s="33">
        <v>0</v>
      </c>
      <c r="L45" s="69">
        <f t="shared" si="3"/>
        <v>0</v>
      </c>
      <c r="M45" s="25" t="s">
        <v>153</v>
      </c>
      <c r="N45" s="28">
        <f>B45/Formato_Análises_Direta!$O$31</f>
        <v>0</v>
      </c>
      <c r="O45" s="28">
        <f>C45/Formato_Análises_Direta!$O$31</f>
        <v>0</v>
      </c>
      <c r="P45" s="28">
        <f>D45/Formato_Análises_Direta!$O$31</f>
        <v>0</v>
      </c>
      <c r="Q45" s="28">
        <f>E45/Formato_Análises_Direta!$O$31</f>
        <v>0</v>
      </c>
      <c r="R45" s="28">
        <f>F45/Formato_Análises_Direta!$O$31</f>
        <v>0</v>
      </c>
      <c r="S45" s="28">
        <f>G45/Formato_Análises_Direta!$O$31</f>
        <v>0</v>
      </c>
      <c r="T45" s="28">
        <f>H45/Formato_Análises_Direta!$O$31</f>
        <v>0</v>
      </c>
      <c r="U45" s="28">
        <f>I45/Formato_Análises_Direta!$O$31</f>
        <v>0</v>
      </c>
      <c r="V45" s="28">
        <f>J45/Formato_Análises_Direta!$O$31</f>
        <v>0</v>
      </c>
      <c r="W45" s="28">
        <f>K45/Formato_Análises_Direta!$O$31</f>
        <v>0</v>
      </c>
      <c r="X45" s="1">
        <f t="shared" si="4"/>
        <v>0</v>
      </c>
    </row>
    <row r="46" spans="1:24" x14ac:dyDescent="0.25">
      <c r="A46" s="25" t="s">
        <v>157</v>
      </c>
      <c r="B46" s="33">
        <v>0</v>
      </c>
      <c r="C46" s="27">
        <f>IFERROR((VLOOKUP(A46,TAB_DIN_Direta!A$34:E$48,2,0)),0)</f>
        <v>0</v>
      </c>
      <c r="D46" s="27">
        <f>IFERROR((VLOOKUP(A46,TAB_DIN_Direta!A$34:E$48,3,0)),0)</f>
        <v>0</v>
      </c>
      <c r="E46" s="33">
        <v>0</v>
      </c>
      <c r="F46" s="27">
        <f>IFERROR((VLOOKUP(A46,TAB_DIN_Direta!A$34:E$48,4,0)),0)</f>
        <v>0</v>
      </c>
      <c r="G46" s="33">
        <v>0</v>
      </c>
      <c r="H46" s="33">
        <v>0</v>
      </c>
      <c r="I46" s="33">
        <v>0</v>
      </c>
      <c r="J46" s="27">
        <f>IFERROR((VLOOKUP(A46,TAB_DIN_Direta!A$34:E$48,5,0)),0)</f>
        <v>679806.14340133977</v>
      </c>
      <c r="K46" s="33">
        <v>0</v>
      </c>
      <c r="L46" s="69">
        <f t="shared" si="3"/>
        <v>679806.14340133977</v>
      </c>
      <c r="M46" s="25" t="s">
        <v>157</v>
      </c>
      <c r="N46" s="28">
        <f>B46/Formato_Análises_Direta!$O$31</f>
        <v>0</v>
      </c>
      <c r="O46" s="28">
        <f>C46/Formato_Análises_Direta!$O$31</f>
        <v>0</v>
      </c>
      <c r="P46" s="28">
        <f>D46/Formato_Análises_Direta!$O$31</f>
        <v>0</v>
      </c>
      <c r="Q46" s="28">
        <f>E46/Formato_Análises_Direta!$O$31</f>
        <v>0</v>
      </c>
      <c r="R46" s="28">
        <f>F46/Formato_Análises_Direta!$O$31</f>
        <v>0</v>
      </c>
      <c r="S46" s="28">
        <f>G46/Formato_Análises_Direta!$O$31</f>
        <v>0</v>
      </c>
      <c r="T46" s="28">
        <f>H46/Formato_Análises_Direta!$O$31</f>
        <v>0</v>
      </c>
      <c r="U46" s="28">
        <f>I46/Formato_Análises_Direta!$O$31</f>
        <v>0</v>
      </c>
      <c r="V46" s="28">
        <f>J46/Formato_Análises_Direta!$O$31</f>
        <v>5.2053099158238915E-3</v>
      </c>
      <c r="W46" s="28">
        <f>K46/Formato_Análises_Direta!$O$31</f>
        <v>0</v>
      </c>
      <c r="X46" s="1">
        <f t="shared" si="4"/>
        <v>5.2053099158238915E-3</v>
      </c>
    </row>
    <row r="47" spans="1:24" x14ac:dyDescent="0.25">
      <c r="A47" s="25" t="s">
        <v>161</v>
      </c>
      <c r="B47" s="33">
        <v>0</v>
      </c>
      <c r="C47" s="27">
        <f>IFERROR((VLOOKUP(A47,TAB_DIN_Direta!A$34:E$48,2,0)),0)</f>
        <v>0</v>
      </c>
      <c r="D47" s="27">
        <f>IFERROR((VLOOKUP(A47,TAB_DIN_Direta!A$34:E$48,3,0)),0)</f>
        <v>0</v>
      </c>
      <c r="E47" s="33">
        <v>0</v>
      </c>
      <c r="F47" s="27">
        <f>IFERROR((VLOOKUP(A47,TAB_DIN_Direta!A$34:E$48,4,0)),0)</f>
        <v>0</v>
      </c>
      <c r="G47" s="33">
        <v>0</v>
      </c>
      <c r="H47" s="33">
        <v>0</v>
      </c>
      <c r="I47" s="33">
        <v>0</v>
      </c>
      <c r="J47" s="27">
        <f>IFERROR((VLOOKUP(A47,TAB_DIN_Direta!A$34:E$48,5,0)),0)</f>
        <v>64343.651472936814</v>
      </c>
      <c r="K47" s="33">
        <v>0</v>
      </c>
      <c r="L47" s="69">
        <f t="shared" si="3"/>
        <v>64343.651472936814</v>
      </c>
      <c r="M47" s="25" t="s">
        <v>161</v>
      </c>
      <c r="N47" s="28">
        <f>B47/Formato_Análises_Direta!$O$31</f>
        <v>0</v>
      </c>
      <c r="O47" s="28">
        <f>C47/Formato_Análises_Direta!$O$31</f>
        <v>0</v>
      </c>
      <c r="P47" s="28">
        <f>D47/Formato_Análises_Direta!$O$31</f>
        <v>0</v>
      </c>
      <c r="Q47" s="28">
        <f>E47/Formato_Análises_Direta!$O$31</f>
        <v>0</v>
      </c>
      <c r="R47" s="28">
        <f>F47/Formato_Análises_Direta!$O$31</f>
        <v>0</v>
      </c>
      <c r="S47" s="28">
        <f>G47/Formato_Análises_Direta!$O$31</f>
        <v>0</v>
      </c>
      <c r="T47" s="28">
        <f>H47/Formato_Análises_Direta!$O$31</f>
        <v>0</v>
      </c>
      <c r="U47" s="28">
        <f>I47/Formato_Análises_Direta!$O$31</f>
        <v>0</v>
      </c>
      <c r="V47" s="28">
        <f>J47/Formato_Análises_Direta!$O$31</f>
        <v>4.926825835327314E-4</v>
      </c>
      <c r="W47" s="28">
        <f>K47/Formato_Análises_Direta!$O$31</f>
        <v>0</v>
      </c>
      <c r="X47" s="1">
        <f t="shared" si="4"/>
        <v>4.926825835327314E-4</v>
      </c>
    </row>
    <row r="48" spans="1:24" x14ac:dyDescent="0.25">
      <c r="A48" s="25" t="s">
        <v>151</v>
      </c>
      <c r="B48" s="33">
        <v>0</v>
      </c>
      <c r="C48" s="27">
        <f>IFERROR((VLOOKUP(A48,TAB_DIN_Direta!A$34:E$48,2,0)),0)</f>
        <v>0</v>
      </c>
      <c r="D48" s="27">
        <f>IFERROR((VLOOKUP(A48,TAB_DIN_Direta!A$34:E$48,3,0)),0)</f>
        <v>0</v>
      </c>
      <c r="E48" s="33">
        <v>0</v>
      </c>
      <c r="F48" s="27">
        <f>IFERROR((VLOOKUP(A48,TAB_DIN_Direta!A$34:E$48,4,0)),0)</f>
        <v>0</v>
      </c>
      <c r="G48" s="33">
        <v>0</v>
      </c>
      <c r="H48" s="33">
        <v>0</v>
      </c>
      <c r="I48" s="33">
        <v>0</v>
      </c>
      <c r="J48" s="27">
        <f>IFERROR((VLOOKUP(A48,TAB_DIN_Direta!A$34:E$48,5,0)),0)</f>
        <v>99661.280137994923</v>
      </c>
      <c r="K48" s="33">
        <v>0</v>
      </c>
      <c r="L48" s="69">
        <f t="shared" si="3"/>
        <v>99661.280137994923</v>
      </c>
      <c r="M48" s="25" t="s">
        <v>151</v>
      </c>
      <c r="N48" s="28">
        <f>B48/Formato_Análises_Direta!$O$31</f>
        <v>0</v>
      </c>
      <c r="O48" s="28">
        <f>C48/Formato_Análises_Direta!$O$31</f>
        <v>0</v>
      </c>
      <c r="P48" s="28">
        <f>D48/Formato_Análises_Direta!$O$31</f>
        <v>0</v>
      </c>
      <c r="Q48" s="28">
        <f>E48/Formato_Análises_Direta!$O$31</f>
        <v>0</v>
      </c>
      <c r="R48" s="28">
        <f>F48/Formato_Análises_Direta!$O$31</f>
        <v>0</v>
      </c>
      <c r="S48" s="28">
        <f>G48/Formato_Análises_Direta!$O$31</f>
        <v>0</v>
      </c>
      <c r="T48" s="28">
        <f>H48/Formato_Análises_Direta!$O$31</f>
        <v>0</v>
      </c>
      <c r="U48" s="28">
        <f>I48/Formato_Análises_Direta!$O$31</f>
        <v>0</v>
      </c>
      <c r="V48" s="28">
        <f>J48/Formato_Análises_Direta!$O$31</f>
        <v>7.6311144693457216E-4</v>
      </c>
      <c r="W48" s="28">
        <f>K48/Formato_Análises_Direta!$O$31</f>
        <v>0</v>
      </c>
      <c r="X48" s="1">
        <f t="shared" si="4"/>
        <v>7.6311144693457216E-4</v>
      </c>
    </row>
    <row r="49" spans="1:24" x14ac:dyDescent="0.25">
      <c r="A49" s="25" t="s">
        <v>167</v>
      </c>
      <c r="B49" s="33">
        <v>0</v>
      </c>
      <c r="C49" s="27">
        <f>IFERROR((VLOOKUP(A49,TAB_DIN_Direta!A$34:E$48,2,0)),0)</f>
        <v>0</v>
      </c>
      <c r="D49" s="27">
        <f>IFERROR((VLOOKUP(A49,TAB_DIN_Direta!A$34:E$48,3,0)),0)</f>
        <v>0</v>
      </c>
      <c r="E49" s="33">
        <v>0</v>
      </c>
      <c r="F49" s="27">
        <f>IFERROR((VLOOKUP(A49,TAB_DIN_Direta!A$34:E$48,4,0)),0)</f>
        <v>0</v>
      </c>
      <c r="G49" s="33">
        <v>0</v>
      </c>
      <c r="H49" s="33">
        <v>0</v>
      </c>
      <c r="I49" s="33">
        <v>0</v>
      </c>
      <c r="J49" s="27">
        <f>IFERROR((VLOOKUP(A49,TAB_DIN_Direta!A$34:E$48,5,0)),0)</f>
        <v>0</v>
      </c>
      <c r="K49" s="33">
        <v>0</v>
      </c>
      <c r="L49" s="69">
        <f t="shared" si="3"/>
        <v>0</v>
      </c>
      <c r="M49" s="25" t="s">
        <v>167</v>
      </c>
      <c r="N49" s="28">
        <f>B49/Formato_Análises_Direta!$O$31</f>
        <v>0</v>
      </c>
      <c r="O49" s="28">
        <f>C49/Formato_Análises_Direta!$O$31</f>
        <v>0</v>
      </c>
      <c r="P49" s="28">
        <f>D49/Formato_Análises_Direta!$O$31</f>
        <v>0</v>
      </c>
      <c r="Q49" s="28">
        <f>E49/Formato_Análises_Direta!$O$31</f>
        <v>0</v>
      </c>
      <c r="R49" s="28">
        <f>F49/Formato_Análises_Direta!$O$31</f>
        <v>0</v>
      </c>
      <c r="S49" s="28">
        <f>G49/Formato_Análises_Direta!$O$31</f>
        <v>0</v>
      </c>
      <c r="T49" s="28">
        <f>H49/Formato_Análises_Direta!$O$31</f>
        <v>0</v>
      </c>
      <c r="U49" s="28">
        <f>I49/Formato_Análises_Direta!$O$31</f>
        <v>0</v>
      </c>
      <c r="V49" s="28">
        <f>J49/Formato_Análises_Direta!$O$31</f>
        <v>0</v>
      </c>
      <c r="W49" s="28">
        <f>K49/Formato_Análises_Direta!$O$31</f>
        <v>0</v>
      </c>
      <c r="X49" s="1">
        <f t="shared" si="4"/>
        <v>0</v>
      </c>
    </row>
    <row r="50" spans="1:24" x14ac:dyDescent="0.25">
      <c r="A50" s="25" t="s">
        <v>171</v>
      </c>
      <c r="B50" s="33">
        <v>0</v>
      </c>
      <c r="C50" s="27">
        <f>IFERROR((VLOOKUP(A50,TAB_DIN_Direta!A$34:E$48,2,0)),0)</f>
        <v>0</v>
      </c>
      <c r="D50" s="27">
        <f>IFERROR((VLOOKUP(A50,TAB_DIN_Direta!A$34:E$48,3,0)),0)</f>
        <v>0</v>
      </c>
      <c r="E50" s="33">
        <v>0</v>
      </c>
      <c r="F50" s="27">
        <f>IFERROR((VLOOKUP(A50,TAB_DIN_Direta!A$34:E$48,4,0)),0)</f>
        <v>0</v>
      </c>
      <c r="G50" s="33">
        <v>0</v>
      </c>
      <c r="H50" s="33">
        <v>0</v>
      </c>
      <c r="I50" s="33">
        <v>0</v>
      </c>
      <c r="J50" s="27">
        <f>IFERROR((VLOOKUP(A50,TAB_DIN_Direta!A$34:E$48,5,0)),0)</f>
        <v>0</v>
      </c>
      <c r="K50" s="33">
        <v>0</v>
      </c>
      <c r="L50" s="69">
        <f t="shared" si="3"/>
        <v>0</v>
      </c>
      <c r="M50" s="25" t="s">
        <v>171</v>
      </c>
      <c r="N50" s="28">
        <f>B50/Formato_Análises_Direta!$O$31</f>
        <v>0</v>
      </c>
      <c r="O50" s="28">
        <f>C50/Formato_Análises_Direta!$O$31</f>
        <v>0</v>
      </c>
      <c r="P50" s="28">
        <f>D50/Formato_Análises_Direta!$O$31</f>
        <v>0</v>
      </c>
      <c r="Q50" s="28">
        <f>E50/Formato_Análises_Direta!$O$31</f>
        <v>0</v>
      </c>
      <c r="R50" s="28">
        <f>F50/Formato_Análises_Direta!$O$31</f>
        <v>0</v>
      </c>
      <c r="S50" s="28">
        <f>G50/Formato_Análises_Direta!$O$31</f>
        <v>0</v>
      </c>
      <c r="T50" s="28">
        <f>H50/Formato_Análises_Direta!$O$31</f>
        <v>0</v>
      </c>
      <c r="U50" s="28">
        <f>I50/Formato_Análises_Direta!$O$31</f>
        <v>0</v>
      </c>
      <c r="V50" s="28">
        <f>J50/Formato_Análises_Direta!$O$31</f>
        <v>0</v>
      </c>
      <c r="W50" s="28">
        <f>K50/Formato_Análises_Direta!$O$31</f>
        <v>0</v>
      </c>
      <c r="X50" s="1">
        <f t="shared" si="4"/>
        <v>0</v>
      </c>
    </row>
    <row r="51" spans="1:24" x14ac:dyDescent="0.25">
      <c r="A51" s="25" t="s">
        <v>175</v>
      </c>
      <c r="B51" s="33">
        <v>0</v>
      </c>
      <c r="C51" s="27">
        <f>IFERROR((VLOOKUP(A51,TAB_DIN_Direta!A$34:E$48,2,0)),0)</f>
        <v>0</v>
      </c>
      <c r="D51" s="27">
        <f>IFERROR((VLOOKUP(A51,TAB_DIN_Direta!A$34:E$48,3,0)),0)</f>
        <v>0</v>
      </c>
      <c r="E51" s="33">
        <v>0</v>
      </c>
      <c r="F51" s="27">
        <f>IFERROR((VLOOKUP(A51,TAB_DIN_Direta!A$34:E$48,4,0)),0)</f>
        <v>0</v>
      </c>
      <c r="G51" s="33">
        <v>0</v>
      </c>
      <c r="H51" s="33">
        <v>0</v>
      </c>
      <c r="I51" s="33">
        <v>0</v>
      </c>
      <c r="J51" s="27">
        <f>IFERROR((VLOOKUP(A51,TAB_DIN_Direta!A$34:E$48,5,0)),0)</f>
        <v>6909355.8967803484</v>
      </c>
      <c r="K51" s="33">
        <v>0</v>
      </c>
      <c r="L51" s="69">
        <f t="shared" si="3"/>
        <v>6909355.8967803484</v>
      </c>
      <c r="M51" s="25" t="s">
        <v>175</v>
      </c>
      <c r="N51" s="28">
        <f>B51/Formato_Análises_Direta!$O$31</f>
        <v>0</v>
      </c>
      <c r="O51" s="28">
        <f>C51/Formato_Análises_Direta!$O$31</f>
        <v>0</v>
      </c>
      <c r="P51" s="28">
        <f>D51/Formato_Análises_Direta!$O$31</f>
        <v>0</v>
      </c>
      <c r="Q51" s="28">
        <f>E51/Formato_Análises_Direta!$O$31</f>
        <v>0</v>
      </c>
      <c r="R51" s="28">
        <f>F51/Formato_Análises_Direta!$O$31</f>
        <v>0</v>
      </c>
      <c r="S51" s="28">
        <f>G51/Formato_Análises_Direta!$O$31</f>
        <v>0</v>
      </c>
      <c r="T51" s="28">
        <f>H51/Formato_Análises_Direta!$O$31</f>
        <v>0</v>
      </c>
      <c r="U51" s="28">
        <f>I51/Formato_Análises_Direta!$O$31</f>
        <v>0</v>
      </c>
      <c r="V51" s="28">
        <f>J51/Formato_Análises_Direta!$O$31</f>
        <v>5.290528647110803E-2</v>
      </c>
      <c r="W51" s="28">
        <f>K51/Formato_Análises_Direta!$O$31</f>
        <v>0</v>
      </c>
      <c r="X51" s="1">
        <f t="shared" si="4"/>
        <v>5.290528647110803E-2</v>
      </c>
    </row>
    <row r="52" spans="1:24" x14ac:dyDescent="0.25">
      <c r="A52" s="25" t="s">
        <v>137</v>
      </c>
      <c r="B52" s="33">
        <v>0</v>
      </c>
      <c r="C52" s="27">
        <f>IFERROR((VLOOKUP(A52,TAB_DIN_Direta!A$34:E$48,2,0)),0)</f>
        <v>0</v>
      </c>
      <c r="D52" s="27">
        <f>IFERROR((VLOOKUP(A52,TAB_DIN_Direta!A$34:E$48,3,0)),0)</f>
        <v>0</v>
      </c>
      <c r="E52" s="33">
        <v>0</v>
      </c>
      <c r="F52" s="27">
        <f>IFERROR((VLOOKUP(A52,TAB_DIN_Direta!A$34:E$48,4,0)),0)</f>
        <v>0</v>
      </c>
      <c r="G52" s="33">
        <v>0</v>
      </c>
      <c r="H52" s="33">
        <v>0</v>
      </c>
      <c r="I52" s="33">
        <v>0</v>
      </c>
      <c r="J52" s="27">
        <f>IFERROR((VLOOKUP(A52,TAB_DIN_Direta!A$34:E$48,5,0)),0)</f>
        <v>2209369.9660543543</v>
      </c>
      <c r="K52" s="33">
        <v>0</v>
      </c>
      <c r="L52" s="69">
        <f t="shared" si="3"/>
        <v>2209369.9660543543</v>
      </c>
      <c r="M52" s="25" t="s">
        <v>137</v>
      </c>
      <c r="N52" s="28">
        <f>B52/Formato_Análises_Direta!$O$31</f>
        <v>0</v>
      </c>
      <c r="O52" s="28">
        <f>C52/Formato_Análises_Direta!$O$31</f>
        <v>0</v>
      </c>
      <c r="P52" s="28">
        <f>D52/Formato_Análises_Direta!$O$31</f>
        <v>0</v>
      </c>
      <c r="Q52" s="28">
        <f>E52/Formato_Análises_Direta!$O$31</f>
        <v>0</v>
      </c>
      <c r="R52" s="28">
        <f>F52/Formato_Análises_Direta!$O$31</f>
        <v>0</v>
      </c>
      <c r="S52" s="28">
        <f>G52/Formato_Análises_Direta!$O$31</f>
        <v>0</v>
      </c>
      <c r="T52" s="28">
        <f>H52/Formato_Análises_Direta!$O$31</f>
        <v>0</v>
      </c>
      <c r="U52" s="28">
        <f>I52/Formato_Análises_Direta!$O$31</f>
        <v>0</v>
      </c>
      <c r="V52" s="28">
        <f>J52/Formato_Análises_Direta!$O$31</f>
        <v>1.6917257226427649E-2</v>
      </c>
      <c r="W52" s="28">
        <f>K52/Formato_Análises_Direta!$O$31</f>
        <v>0</v>
      </c>
      <c r="X52" s="1">
        <f t="shared" si="4"/>
        <v>1.6917257226427649E-2</v>
      </c>
    </row>
    <row r="53" spans="1:24" x14ac:dyDescent="0.25">
      <c r="A53" s="25" t="s">
        <v>181</v>
      </c>
      <c r="B53" s="33">
        <v>0</v>
      </c>
      <c r="C53" s="27">
        <f>IFERROR((VLOOKUP(A53,TAB_DIN_Direta!A$34:E$48,2,0)),0)</f>
        <v>0</v>
      </c>
      <c r="D53" s="27">
        <f>IFERROR((VLOOKUP(A53,TAB_DIN_Direta!A$34:E$48,3,0)),0)</f>
        <v>0</v>
      </c>
      <c r="E53" s="33">
        <v>0</v>
      </c>
      <c r="F53" s="27">
        <f>IFERROR((VLOOKUP(A53,TAB_DIN_Direta!A$34:E$48,4,0)),0)</f>
        <v>0</v>
      </c>
      <c r="G53" s="33">
        <v>0</v>
      </c>
      <c r="H53" s="33">
        <v>0</v>
      </c>
      <c r="I53" s="33">
        <v>0</v>
      </c>
      <c r="J53" s="27">
        <f>IFERROR((VLOOKUP(A53,TAB_DIN_Direta!A$34:E$48,5,0)),0)</f>
        <v>680570.92531266634</v>
      </c>
      <c r="K53" s="33">
        <v>0</v>
      </c>
      <c r="L53" s="69">
        <f t="shared" si="3"/>
        <v>680570.92531266634</v>
      </c>
      <c r="M53" s="25" t="s">
        <v>181</v>
      </c>
      <c r="N53" s="28">
        <f>B53/Formato_Análises_Direta!$O$31</f>
        <v>0</v>
      </c>
      <c r="O53" s="28">
        <f>C53/Formato_Análises_Direta!$O$31</f>
        <v>0</v>
      </c>
      <c r="P53" s="28">
        <f>D53/Formato_Análises_Direta!$O$31</f>
        <v>0</v>
      </c>
      <c r="Q53" s="28">
        <f>E53/Formato_Análises_Direta!$O$31</f>
        <v>0</v>
      </c>
      <c r="R53" s="28">
        <f>F53/Formato_Análises_Direta!$O$31</f>
        <v>0</v>
      </c>
      <c r="S53" s="28">
        <f>G53/Formato_Análises_Direta!$O$31</f>
        <v>0</v>
      </c>
      <c r="T53" s="28">
        <f>H53/Formato_Análises_Direta!$O$31</f>
        <v>0</v>
      </c>
      <c r="U53" s="28">
        <f>I53/Formato_Análises_Direta!$O$31</f>
        <v>0</v>
      </c>
      <c r="V53" s="28">
        <f>J53/Formato_Análises_Direta!$O$31</f>
        <v>5.2111658894791945E-3</v>
      </c>
      <c r="W53" s="28">
        <f>K53/Formato_Análises_Direta!$O$31</f>
        <v>0</v>
      </c>
      <c r="X53" s="1">
        <f t="shared" si="4"/>
        <v>5.2111658894791945E-3</v>
      </c>
    </row>
    <row r="54" spans="1:24" x14ac:dyDescent="0.25">
      <c r="A54" s="25" t="s">
        <v>148</v>
      </c>
      <c r="B54" s="33">
        <v>0</v>
      </c>
      <c r="C54" s="27">
        <f>IFERROR((VLOOKUP(A54,TAB_DIN_Direta!A$34:E$48,2,0)),0)</f>
        <v>0</v>
      </c>
      <c r="D54" s="27">
        <f>IFERROR((VLOOKUP(A54,TAB_DIN_Direta!A$34:E$48,3,0)),0)</f>
        <v>271922.45736053592</v>
      </c>
      <c r="E54" s="33">
        <v>0</v>
      </c>
      <c r="F54" s="27">
        <f>IFERROR((VLOOKUP(A54,TAB_DIN_Direta!A$34:E$48,4,0)),0)</f>
        <v>12269557.657370215</v>
      </c>
      <c r="G54" s="33">
        <v>0</v>
      </c>
      <c r="H54" s="33">
        <v>0</v>
      </c>
      <c r="I54" s="33">
        <v>0</v>
      </c>
      <c r="J54" s="27">
        <f>IFERROR((VLOOKUP(A54,TAB_DIN_Direta!A$34:E$48,5,0)),0)</f>
        <v>4152560.1371445553</v>
      </c>
      <c r="K54" s="33">
        <v>0</v>
      </c>
      <c r="L54" s="69">
        <f t="shared" si="3"/>
        <v>16694040.251875307</v>
      </c>
      <c r="M54" s="25" t="s">
        <v>148</v>
      </c>
      <c r="N54" s="28">
        <f>B54/Formato_Análises_Direta!$O$31</f>
        <v>0</v>
      </c>
      <c r="O54" s="28">
        <f>C54/Formato_Análises_Direta!$O$31</f>
        <v>0</v>
      </c>
      <c r="P54" s="28">
        <f>D54/Formato_Análises_Direta!$O$31</f>
        <v>2.0821239663295567E-3</v>
      </c>
      <c r="Q54" s="28">
        <f>E54/Formato_Análises_Direta!$O$31</f>
        <v>0</v>
      </c>
      <c r="R54" s="28">
        <f>F54/Formato_Análises_Direta!$O$31</f>
        <v>9.3948621613113056E-2</v>
      </c>
      <c r="S54" s="28">
        <f>G54/Formato_Análises_Direta!$O$31</f>
        <v>0</v>
      </c>
      <c r="T54" s="28">
        <f>H54/Formato_Análises_Direta!$O$31</f>
        <v>0</v>
      </c>
      <c r="U54" s="28">
        <f>I54/Formato_Análises_Direta!$O$31</f>
        <v>0</v>
      </c>
      <c r="V54" s="28">
        <f>J54/Formato_Análises_Direta!$O$31</f>
        <v>3.1796362342039662E-2</v>
      </c>
      <c r="W54" s="28">
        <f>K54/Formato_Análises_Direta!$O$31</f>
        <v>0</v>
      </c>
      <c r="X54" s="1">
        <f t="shared" si="4"/>
        <v>0.12782710792148227</v>
      </c>
    </row>
    <row r="55" spans="1:24" x14ac:dyDescent="0.25">
      <c r="A55" s="25" t="s">
        <v>177</v>
      </c>
      <c r="B55" s="33">
        <v>0</v>
      </c>
      <c r="C55" s="27">
        <f>IFERROR((VLOOKUP(A55,TAB_DIN_Direta!A$34:E$48,2,0)),0)</f>
        <v>0</v>
      </c>
      <c r="D55" s="27">
        <f>IFERROR((VLOOKUP(A55,TAB_DIN_Direta!A$34:E$48,3,0)),0)</f>
        <v>0</v>
      </c>
      <c r="E55" s="33">
        <v>0</v>
      </c>
      <c r="F55" s="27">
        <f>IFERROR((VLOOKUP(A55,TAB_DIN_Direta!A$34:E$48,4,0)),0)</f>
        <v>0</v>
      </c>
      <c r="G55" s="33">
        <v>0</v>
      </c>
      <c r="H55" s="33">
        <v>0</v>
      </c>
      <c r="I55" s="33">
        <v>0</v>
      </c>
      <c r="J55" s="27">
        <f>IFERROR((VLOOKUP(A55,TAB_DIN_Direta!A$34:E$48,5,0)),0)</f>
        <v>2336388.3449181779</v>
      </c>
      <c r="K55" s="33">
        <v>0</v>
      </c>
      <c r="L55" s="69">
        <f t="shared" si="3"/>
        <v>2336388.3449181779</v>
      </c>
      <c r="M55" s="25" t="s">
        <v>177</v>
      </c>
      <c r="N55" s="28">
        <f>B55/Formato_Análises_Direta!$O$31</f>
        <v>0</v>
      </c>
      <c r="O55" s="28">
        <f>C55/Formato_Análises_Direta!$O$31</f>
        <v>0</v>
      </c>
      <c r="P55" s="28">
        <f>D55/Formato_Análises_Direta!$O$31</f>
        <v>0</v>
      </c>
      <c r="Q55" s="28">
        <f>E55/Formato_Análises_Direta!$O$31</f>
        <v>0</v>
      </c>
      <c r="R55" s="28">
        <f>F55/Formato_Análises_Direta!$O$31</f>
        <v>0</v>
      </c>
      <c r="S55" s="28">
        <f>G55/Formato_Análises_Direta!$O$31</f>
        <v>0</v>
      </c>
      <c r="T55" s="28">
        <f>H55/Formato_Análises_Direta!$O$31</f>
        <v>0</v>
      </c>
      <c r="U55" s="28">
        <f>I55/Formato_Análises_Direta!$O$31</f>
        <v>0</v>
      </c>
      <c r="V55" s="28">
        <f>J55/Formato_Análises_Direta!$O$31</f>
        <v>1.7889843357649766E-2</v>
      </c>
      <c r="W55" s="28">
        <f>K55/Formato_Análises_Direta!$O$31</f>
        <v>0</v>
      </c>
      <c r="X55" s="1">
        <f t="shared" si="4"/>
        <v>1.7889843357649766E-2</v>
      </c>
    </row>
    <row r="56" spans="1:24" x14ac:dyDescent="0.25">
      <c r="A56" s="25" t="s">
        <v>159</v>
      </c>
      <c r="B56" s="33">
        <v>0</v>
      </c>
      <c r="C56" s="27">
        <f>IFERROR((VLOOKUP(A56,TAB_DIN_Direta!A$34:E$48,2,0)),0)</f>
        <v>0</v>
      </c>
      <c r="D56" s="27">
        <f>IFERROR((VLOOKUP(A56,TAB_DIN_Direta!A$34:E$48,3,0)),0)</f>
        <v>0</v>
      </c>
      <c r="E56" s="33">
        <v>0</v>
      </c>
      <c r="F56" s="27">
        <f>IFERROR((VLOOKUP(A56,TAB_DIN_Direta!A$34:E$48,4,0)),0)</f>
        <v>0</v>
      </c>
      <c r="G56" s="33">
        <v>0</v>
      </c>
      <c r="H56" s="33">
        <v>0</v>
      </c>
      <c r="I56" s="33">
        <v>0</v>
      </c>
      <c r="J56" s="27">
        <f>IFERROR((VLOOKUP(A56,TAB_DIN_Direta!A$34:E$48,5,0)),0)</f>
        <v>0</v>
      </c>
      <c r="K56" s="33">
        <v>0</v>
      </c>
      <c r="L56" s="69">
        <f t="shared" si="3"/>
        <v>0</v>
      </c>
      <c r="M56" s="25" t="s">
        <v>159</v>
      </c>
      <c r="N56" s="28">
        <f>B56/Formato_Análises_Direta!$O$31</f>
        <v>0</v>
      </c>
      <c r="O56" s="28">
        <f>C56/Formato_Análises_Direta!$O$31</f>
        <v>0</v>
      </c>
      <c r="P56" s="28">
        <f>D56/Formato_Análises_Direta!$O$31</f>
        <v>0</v>
      </c>
      <c r="Q56" s="28">
        <f>E56/Formato_Análises_Direta!$O$31</f>
        <v>0</v>
      </c>
      <c r="R56" s="28">
        <f>F56/Formato_Análises_Direta!$O$31</f>
        <v>0</v>
      </c>
      <c r="S56" s="28">
        <f>G56/Formato_Análises_Direta!$O$31</f>
        <v>0</v>
      </c>
      <c r="T56" s="28">
        <f>H56/Formato_Análises_Direta!$O$31</f>
        <v>0</v>
      </c>
      <c r="U56" s="28">
        <f>I56/Formato_Análises_Direta!$O$31</f>
        <v>0</v>
      </c>
      <c r="V56" s="28">
        <f>J56/Formato_Análises_Direta!$O$31</f>
        <v>0</v>
      </c>
      <c r="W56" s="28">
        <f>K56/Formato_Análises_Direta!$O$31</f>
        <v>0</v>
      </c>
      <c r="X56" s="1">
        <f t="shared" si="4"/>
        <v>0</v>
      </c>
    </row>
    <row r="57" spans="1:24" x14ac:dyDescent="0.25">
      <c r="A57" s="25" t="s">
        <v>191</v>
      </c>
      <c r="B57" s="33">
        <v>0</v>
      </c>
      <c r="C57" s="27">
        <f>IFERROR((VLOOKUP(A57,TAB_DIN_Direta!A$34:E$48,2,0)),0)</f>
        <v>678217.09654113918</v>
      </c>
      <c r="D57" s="27">
        <f>IFERROR((VLOOKUP(A57,TAB_DIN_Direta!A$34:E$48,3,0)),0)</f>
        <v>13640186.202726714</v>
      </c>
      <c r="E57" s="33">
        <v>0</v>
      </c>
      <c r="F57" s="27">
        <f>IFERROR((VLOOKUP(A57,TAB_DIN_Direta!A$34:E$48,4,0)),0)</f>
        <v>0</v>
      </c>
      <c r="G57" s="33">
        <v>0</v>
      </c>
      <c r="H57" s="33">
        <v>0</v>
      </c>
      <c r="I57" s="33">
        <v>0</v>
      </c>
      <c r="J57" s="27">
        <f>IFERROR((VLOOKUP(A57,TAB_DIN_Direta!A$34:E$48,5,0)),0)</f>
        <v>9647125.5819776952</v>
      </c>
      <c r="K57" s="33">
        <v>0</v>
      </c>
      <c r="L57" s="69">
        <f t="shared" si="3"/>
        <v>23965528.881245546</v>
      </c>
      <c r="M57" s="25" t="s">
        <v>191</v>
      </c>
      <c r="N57" s="28">
        <f>B57/Formato_Análises_Direta!$O$31</f>
        <v>0</v>
      </c>
      <c r="O57" s="28">
        <f>C57/Formato_Análises_Direta!$O$31</f>
        <v>5.1931425038956539E-3</v>
      </c>
      <c r="P57" s="28">
        <f>D57/Formato_Análises_Direta!$O$31</f>
        <v>0.10444359349194678</v>
      </c>
      <c r="Q57" s="28">
        <f>E57/Formato_Análises_Direta!$O$31</f>
        <v>0</v>
      </c>
      <c r="R57" s="28">
        <f>F57/Formato_Análises_Direta!$O$31</f>
        <v>0</v>
      </c>
      <c r="S57" s="28">
        <f>G57/Formato_Análises_Direta!$O$31</f>
        <v>0</v>
      </c>
      <c r="T57" s="28">
        <f>H57/Formato_Análises_Direta!$O$31</f>
        <v>0</v>
      </c>
      <c r="U57" s="28">
        <f>I57/Formato_Análises_Direta!$O$31</f>
        <v>0</v>
      </c>
      <c r="V57" s="28">
        <f>J57/Formato_Análises_Direta!$O$31</f>
        <v>7.3868526988907265E-2</v>
      </c>
      <c r="W57" s="28">
        <f>K57/Formato_Análises_Direta!$O$31</f>
        <v>0</v>
      </c>
      <c r="X57" s="1">
        <f t="shared" si="4"/>
        <v>0.18350526298474967</v>
      </c>
    </row>
    <row r="58" spans="1:24" x14ac:dyDescent="0.25">
      <c r="A58" s="25" t="s">
        <v>194</v>
      </c>
      <c r="B58" s="33">
        <v>0</v>
      </c>
      <c r="C58" s="27">
        <f>IFERROR((VLOOKUP(A58,TAB_DIN_Direta!A$34:E$48,2,0)),0)</f>
        <v>0</v>
      </c>
      <c r="D58" s="27">
        <f>IFERROR((VLOOKUP(A58,TAB_DIN_Direta!A$34:E$48,3,0)),0)</f>
        <v>61996578.274959736</v>
      </c>
      <c r="E58" s="33">
        <v>0</v>
      </c>
      <c r="F58" s="27">
        <f>IFERROR((VLOOKUP(A58,TAB_DIN_Direta!A$34:E$48,4,0)),0)</f>
        <v>1728974.7577276467</v>
      </c>
      <c r="G58" s="33">
        <v>0</v>
      </c>
      <c r="H58" s="33">
        <v>0</v>
      </c>
      <c r="I58" s="33">
        <v>0</v>
      </c>
      <c r="J58" s="27">
        <f>IFERROR((VLOOKUP(A58,TAB_DIN_Direta!A$34:E$48,5,0)),0)</f>
        <v>388670.66491292353</v>
      </c>
      <c r="K58" s="33">
        <v>0</v>
      </c>
      <c r="L58" s="69">
        <f t="shared" si="3"/>
        <v>64114223.697600305</v>
      </c>
      <c r="M58" s="25" t="s">
        <v>194</v>
      </c>
      <c r="N58" s="28">
        <f>B58/Formato_Análises_Direta!$O$31</f>
        <v>0</v>
      </c>
      <c r="O58" s="28">
        <f>C58/Formato_Análises_Direta!$O$31</f>
        <v>0</v>
      </c>
      <c r="P58" s="28">
        <f>D58/Formato_Análises_Direta!$O$31</f>
        <v>0.47471092571647977</v>
      </c>
      <c r="Q58" s="28">
        <f>E58/Formato_Análises_Direta!$O$31</f>
        <v>0</v>
      </c>
      <c r="R58" s="28">
        <f>F58/Formato_Análises_Direta!$O$31</f>
        <v>1.3238846894761959E-2</v>
      </c>
      <c r="S58" s="28">
        <f>G58/Formato_Análises_Direta!$O$31</f>
        <v>0</v>
      </c>
      <c r="T58" s="28">
        <f>H58/Formato_Análises_Direta!$O$31</f>
        <v>0</v>
      </c>
      <c r="U58" s="28">
        <f>I58/Formato_Análises_Direta!$O$31</f>
        <v>0</v>
      </c>
      <c r="V58" s="28">
        <f>J58/Formato_Análises_Direta!$O$31</f>
        <v>2.9760708779983627E-3</v>
      </c>
      <c r="W58" s="28">
        <f>K58/Formato_Análises_Direta!$O$31</f>
        <v>0</v>
      </c>
      <c r="X58" s="1">
        <f t="shared" si="4"/>
        <v>0.49092584348924007</v>
      </c>
    </row>
    <row r="59" spans="1:24" x14ac:dyDescent="0.25">
      <c r="A59" s="25" t="s">
        <v>185</v>
      </c>
      <c r="B59" s="33">
        <v>0</v>
      </c>
      <c r="C59" s="27">
        <f>IFERROR((VLOOKUP(A59,TAB_DIN_Direta!A$34:E$48,2,0)),0)</f>
        <v>0</v>
      </c>
      <c r="D59" s="27">
        <f>IFERROR((VLOOKUP(A59,TAB_DIN_Direta!A$34:E$48,3,0)),0)</f>
        <v>985718.90793194273</v>
      </c>
      <c r="E59" s="33">
        <v>0</v>
      </c>
      <c r="F59" s="27">
        <f>IFERROR((VLOOKUP(A59,TAB_DIN_Direta!A$34:E$48,4,0)),0)</f>
        <v>0</v>
      </c>
      <c r="G59" s="33">
        <v>0</v>
      </c>
      <c r="H59" s="33">
        <v>0</v>
      </c>
      <c r="I59" s="33">
        <v>0</v>
      </c>
      <c r="J59" s="27">
        <f>IFERROR((VLOOKUP(A59,TAB_DIN_Direta!A$34:E$48,5,0)),0)</f>
        <v>136771.89750627405</v>
      </c>
      <c r="K59" s="33">
        <v>0</v>
      </c>
      <c r="L59" s="69">
        <f t="shared" si="3"/>
        <v>1122490.8054382168</v>
      </c>
      <c r="M59" s="25" t="s">
        <v>185</v>
      </c>
      <c r="N59" s="28">
        <f>B59/Formato_Análises_Direta!$O$31</f>
        <v>0</v>
      </c>
      <c r="O59" s="28">
        <f>C59/Formato_Análises_Direta!$O$31</f>
        <v>0</v>
      </c>
      <c r="P59" s="28">
        <f>D59/Formato_Análises_Direta!$O$31</f>
        <v>7.5476993779446432E-3</v>
      </c>
      <c r="Q59" s="28">
        <f>E59/Formato_Análises_Direta!$O$31</f>
        <v>0</v>
      </c>
      <c r="R59" s="28">
        <f>F59/Formato_Análises_Direta!$O$31</f>
        <v>0</v>
      </c>
      <c r="S59" s="28">
        <f>G59/Formato_Análises_Direta!$O$31</f>
        <v>0</v>
      </c>
      <c r="T59" s="28">
        <f>H59/Formato_Análises_Direta!$O$31</f>
        <v>0</v>
      </c>
      <c r="U59" s="28">
        <f>I59/Formato_Análises_Direta!$O$31</f>
        <v>0</v>
      </c>
      <c r="V59" s="28">
        <f>J59/Formato_Análises_Direta!$O$31</f>
        <v>1.0472693152393984E-3</v>
      </c>
      <c r="W59" s="28">
        <f>K59/Formato_Análises_Direta!$O$31</f>
        <v>0</v>
      </c>
      <c r="X59" s="1">
        <f t="shared" si="4"/>
        <v>8.5949686931840411E-3</v>
      </c>
    </row>
    <row r="60" spans="1:24" x14ac:dyDescent="0.25">
      <c r="A60" s="25" t="s">
        <v>200</v>
      </c>
      <c r="B60" s="33">
        <v>0</v>
      </c>
      <c r="C60" s="27">
        <f>IFERROR((VLOOKUP(A60,TAB_DIN_Direta!A$34:E$48,2,0)),0)</f>
        <v>0</v>
      </c>
      <c r="D60" s="27">
        <f>IFERROR((VLOOKUP(A60,TAB_DIN_Direta!A$34:E$48,3,0)),0)</f>
        <v>0</v>
      </c>
      <c r="E60" s="33">
        <v>0</v>
      </c>
      <c r="F60" s="27">
        <f>IFERROR((VLOOKUP(A60,TAB_DIN_Direta!A$34:E$48,4,0)),0)</f>
        <v>0</v>
      </c>
      <c r="G60" s="33">
        <v>0</v>
      </c>
      <c r="H60" s="33">
        <v>0</v>
      </c>
      <c r="I60" s="33">
        <v>0</v>
      </c>
      <c r="J60" s="27">
        <f>IFERROR((VLOOKUP(A60,TAB_DIN_Direta!A$34:E$48,5,0)),0)</f>
        <v>74778.675774147385</v>
      </c>
      <c r="K60" s="33">
        <v>0</v>
      </c>
      <c r="L60" s="69">
        <f t="shared" si="3"/>
        <v>74778.675774147385</v>
      </c>
      <c r="M60" s="25" t="s">
        <v>200</v>
      </c>
      <c r="N60" s="28">
        <f>B60/Formato_Análises_Direta!$O$31</f>
        <v>0</v>
      </c>
      <c r="O60" s="28">
        <f>C60/Formato_Análises_Direta!$O$31</f>
        <v>0</v>
      </c>
      <c r="P60" s="28">
        <f>D60/Formato_Análises_Direta!$O$31</f>
        <v>0</v>
      </c>
      <c r="Q60" s="28">
        <f>E60/Formato_Análises_Direta!$O$31</f>
        <v>0</v>
      </c>
      <c r="R60" s="28">
        <f>F60/Formato_Análises_Direta!$O$31</f>
        <v>0</v>
      </c>
      <c r="S60" s="28">
        <f>G60/Formato_Análises_Direta!$O$31</f>
        <v>0</v>
      </c>
      <c r="T60" s="28">
        <f>H60/Formato_Análises_Direta!$O$31</f>
        <v>0</v>
      </c>
      <c r="U60" s="28">
        <f>I60/Formato_Análises_Direta!$O$31</f>
        <v>0</v>
      </c>
      <c r="V60" s="28">
        <f>J60/Formato_Análises_Direta!$O$31</f>
        <v>5.7258409074062812E-4</v>
      </c>
      <c r="W60" s="28">
        <f>K60/Formato_Análises_Direta!$O$31</f>
        <v>0</v>
      </c>
      <c r="X60" s="1">
        <f t="shared" si="4"/>
        <v>5.7258409074062812E-4</v>
      </c>
    </row>
    <row r="61" spans="1:24" x14ac:dyDescent="0.25">
      <c r="A61" s="25" t="s">
        <v>198</v>
      </c>
      <c r="B61" s="33">
        <v>0</v>
      </c>
      <c r="C61" s="27">
        <f>IFERROR((VLOOKUP(A61,TAB_DIN_Direta!A$34:E$48,2,0)),0)</f>
        <v>0</v>
      </c>
      <c r="D61" s="27">
        <f>IFERROR((VLOOKUP(A61,TAB_DIN_Direta!A$34:E$48,3,0)),0)</f>
        <v>8701690.2865883596</v>
      </c>
      <c r="E61" s="33">
        <v>0</v>
      </c>
      <c r="F61" s="27">
        <f>IFERROR((VLOOKUP(A61,TAB_DIN_Direta!A$34:E$48,4,0)),0)</f>
        <v>0</v>
      </c>
      <c r="G61" s="33">
        <v>0</v>
      </c>
      <c r="H61" s="33">
        <v>0</v>
      </c>
      <c r="I61" s="33">
        <v>0</v>
      </c>
      <c r="J61" s="27">
        <f>IFERROR((VLOOKUP(A61,TAB_DIN_Direta!A$34:E$48,5,0)),0)</f>
        <v>992948.64626701595</v>
      </c>
      <c r="K61" s="33">
        <v>0</v>
      </c>
      <c r="L61" s="69">
        <f t="shared" si="3"/>
        <v>9694638.9328553751</v>
      </c>
      <c r="M61" s="25" t="s">
        <v>198</v>
      </c>
      <c r="N61" s="28">
        <f>B61/Formato_Análises_Direta!$O$31</f>
        <v>0</v>
      </c>
      <c r="O61" s="28">
        <f>C61/Formato_Análises_Direta!$O$31</f>
        <v>0</v>
      </c>
      <c r="P61" s="28">
        <f>D61/Formato_Análises_Direta!$O$31</f>
        <v>6.6629281263299575E-2</v>
      </c>
      <c r="Q61" s="28">
        <f>E61/Formato_Análises_Direta!$O$31</f>
        <v>0</v>
      </c>
      <c r="R61" s="28">
        <f>F61/Formato_Análises_Direta!$O$31</f>
        <v>0</v>
      </c>
      <c r="S61" s="28">
        <f>G61/Formato_Análises_Direta!$O$31</f>
        <v>0</v>
      </c>
      <c r="T61" s="28">
        <f>H61/Formato_Análises_Direta!$O$31</f>
        <v>0</v>
      </c>
      <c r="U61" s="28">
        <f>I61/Formato_Análises_Direta!$O$31</f>
        <v>0</v>
      </c>
      <c r="V61" s="28">
        <f>J61/Formato_Análises_Direta!$O$31</f>
        <v>7.6030578488994307E-3</v>
      </c>
      <c r="W61" s="28">
        <f>K61/Formato_Análises_Direta!$O$31</f>
        <v>0</v>
      </c>
      <c r="X61" s="1">
        <f t="shared" si="4"/>
        <v>7.4232339112198995E-2</v>
      </c>
    </row>
    <row r="62" spans="1:24" x14ac:dyDescent="0.25">
      <c r="A62" s="25" t="s">
        <v>173</v>
      </c>
      <c r="B62" s="33">
        <v>0</v>
      </c>
      <c r="C62" s="27">
        <f>IFERROR((VLOOKUP(A62,TAB_DIN_Direta!A$34:E$48,2,0)),0)</f>
        <v>0</v>
      </c>
      <c r="D62" s="27">
        <f>IFERROR((VLOOKUP(A62,TAB_DIN_Direta!A$34:E$48,3,0)),0)</f>
        <v>0</v>
      </c>
      <c r="E62" s="33">
        <v>0</v>
      </c>
      <c r="F62" s="27">
        <f>IFERROR((VLOOKUP(A62,TAB_DIN_Direta!A$34:E$48,4,0)),0)</f>
        <v>0</v>
      </c>
      <c r="G62" s="33">
        <v>0</v>
      </c>
      <c r="H62" s="33">
        <v>0</v>
      </c>
      <c r="I62" s="33">
        <v>0</v>
      </c>
      <c r="J62" s="27">
        <f>IFERROR((VLOOKUP(A62,TAB_DIN_Direta!A$34:E$48,5,0)),0)</f>
        <v>0</v>
      </c>
      <c r="K62" s="33">
        <v>0</v>
      </c>
      <c r="L62" s="69">
        <f t="shared" si="3"/>
        <v>0</v>
      </c>
      <c r="M62" s="25" t="s">
        <v>173</v>
      </c>
      <c r="N62" s="28">
        <f>B62/Formato_Análises_Direta!$O$31</f>
        <v>0</v>
      </c>
      <c r="O62" s="28">
        <f>C62/Formato_Análises_Direta!$O$31</f>
        <v>0</v>
      </c>
      <c r="P62" s="28">
        <f>D62/Formato_Análises_Direta!$O$31</f>
        <v>0</v>
      </c>
      <c r="Q62" s="28">
        <f>E62/Formato_Análises_Direta!$O$31</f>
        <v>0</v>
      </c>
      <c r="R62" s="28">
        <f>F62/Formato_Análises_Direta!$O$31</f>
        <v>0</v>
      </c>
      <c r="S62" s="28">
        <f>G62/Formato_Análises_Direta!$O$31</f>
        <v>0</v>
      </c>
      <c r="T62" s="28">
        <f>H62/Formato_Análises_Direta!$O$31</f>
        <v>0</v>
      </c>
      <c r="U62" s="28">
        <f>I62/Formato_Análises_Direta!$O$31</f>
        <v>0</v>
      </c>
      <c r="V62" s="28">
        <f>J62/Formato_Análises_Direta!$O$31</f>
        <v>0</v>
      </c>
      <c r="W62" s="28">
        <f>K62/Formato_Análises_Direta!$O$31</f>
        <v>0</v>
      </c>
      <c r="X62" s="1">
        <f t="shared" si="4"/>
        <v>0</v>
      </c>
    </row>
    <row r="63" spans="1:24" x14ac:dyDescent="0.25">
      <c r="A63" s="25" t="s">
        <v>169</v>
      </c>
      <c r="B63" s="33">
        <v>0</v>
      </c>
      <c r="C63" s="27">
        <f>IFERROR((VLOOKUP(A63,TAB_DIN_Direta!A$34:E$48,2,0)),0)</f>
        <v>0</v>
      </c>
      <c r="D63" s="27">
        <f>IFERROR((VLOOKUP(A63,TAB_DIN_Direta!A$34:E$48,3,0)),0)</f>
        <v>0</v>
      </c>
      <c r="E63" s="33">
        <v>0</v>
      </c>
      <c r="F63" s="27">
        <f>IFERROR((VLOOKUP(A63,TAB_DIN_Direta!A$34:E$48,4,0)),0)</f>
        <v>0</v>
      </c>
      <c r="G63" s="33">
        <v>0</v>
      </c>
      <c r="H63" s="33">
        <v>0</v>
      </c>
      <c r="I63" s="33">
        <v>0</v>
      </c>
      <c r="J63" s="27">
        <f>IFERROR((VLOOKUP(A63,TAB_DIN_Direta!A$34:E$48,5,0)),0)</f>
        <v>0</v>
      </c>
      <c r="K63" s="33">
        <v>0</v>
      </c>
      <c r="L63" s="69">
        <f t="shared" si="3"/>
        <v>0</v>
      </c>
      <c r="M63" s="25" t="s">
        <v>169</v>
      </c>
      <c r="N63" s="28">
        <f>B63/Formato_Análises_Direta!$O$31</f>
        <v>0</v>
      </c>
      <c r="O63" s="28">
        <f>C63/Formato_Análises_Direta!$O$31</f>
        <v>0</v>
      </c>
      <c r="P63" s="28">
        <f>D63/Formato_Análises_Direta!$O$31</f>
        <v>0</v>
      </c>
      <c r="Q63" s="28">
        <f>E63/Formato_Análises_Direta!$O$31</f>
        <v>0</v>
      </c>
      <c r="R63" s="28">
        <f>F63/Formato_Análises_Direta!$O$31</f>
        <v>0</v>
      </c>
      <c r="S63" s="28">
        <f>G63/Formato_Análises_Direta!$O$31</f>
        <v>0</v>
      </c>
      <c r="T63" s="28">
        <f>H63/Formato_Análises_Direta!$O$31</f>
        <v>0</v>
      </c>
      <c r="U63" s="28">
        <f>I63/Formato_Análises_Direta!$O$31</f>
        <v>0</v>
      </c>
      <c r="V63" s="28">
        <f>J63/Formato_Análises_Direta!$O$31</f>
        <v>0</v>
      </c>
      <c r="W63" s="28">
        <f>K63/Formato_Análises_Direta!$O$31</f>
        <v>0</v>
      </c>
      <c r="X63" s="1">
        <f t="shared" si="4"/>
        <v>0</v>
      </c>
    </row>
    <row r="64" spans="1:24" x14ac:dyDescent="0.25">
      <c r="A64" s="25" t="s">
        <v>163</v>
      </c>
      <c r="B64" s="33">
        <v>0</v>
      </c>
      <c r="C64" s="27">
        <f>IFERROR((VLOOKUP(A64,TAB_DIN_Direta!A$34:E$48,2,0)),0)</f>
        <v>0</v>
      </c>
      <c r="D64" s="27">
        <f>IFERROR((VLOOKUP(A64,TAB_DIN_Direta!A$34:E$48,3,0)),0)</f>
        <v>0</v>
      </c>
      <c r="E64" s="33">
        <v>0</v>
      </c>
      <c r="F64" s="27">
        <f>IFERROR((VLOOKUP(A64,TAB_DIN_Direta!A$34:E$48,4,0)),0)</f>
        <v>0</v>
      </c>
      <c r="G64" s="33">
        <v>0</v>
      </c>
      <c r="H64" s="33">
        <v>0</v>
      </c>
      <c r="I64" s="33">
        <v>0</v>
      </c>
      <c r="J64" s="27">
        <f>IFERROR((VLOOKUP(A64,TAB_DIN_Direta!A$34:E$48,5,0)),0)</f>
        <v>444938.21940225241</v>
      </c>
      <c r="K64" s="33">
        <v>0</v>
      </c>
      <c r="L64" s="69">
        <f t="shared" si="3"/>
        <v>444938.21940225241</v>
      </c>
      <c r="M64" s="25" t="s">
        <v>163</v>
      </c>
      <c r="N64" s="28">
        <f>B64/Formato_Análises_Direta!$O$31</f>
        <v>0</v>
      </c>
      <c r="O64" s="28">
        <f>C64/Formato_Análises_Direta!$O$31</f>
        <v>0</v>
      </c>
      <c r="P64" s="28">
        <f>D64/Formato_Análises_Direta!$O$31</f>
        <v>0</v>
      </c>
      <c r="Q64" s="28">
        <f>E64/Formato_Análises_Direta!$O$31</f>
        <v>0</v>
      </c>
      <c r="R64" s="28">
        <f>F64/Formato_Análises_Direta!$O$31</f>
        <v>0</v>
      </c>
      <c r="S64" s="28">
        <f>G64/Formato_Análises_Direta!$O$31</f>
        <v>0</v>
      </c>
      <c r="T64" s="28">
        <f>H64/Formato_Análises_Direta!$O$31</f>
        <v>0</v>
      </c>
      <c r="U64" s="28">
        <f>I64/Formato_Análises_Direta!$O$31</f>
        <v>0</v>
      </c>
      <c r="V64" s="28">
        <f>J64/Formato_Análises_Direta!$O$31</f>
        <v>3.406914379731106E-3</v>
      </c>
      <c r="W64" s="28">
        <f>K64/Formato_Análises_Direta!$O$31</f>
        <v>0</v>
      </c>
      <c r="X64" s="1">
        <f t="shared" si="4"/>
        <v>3.406914379731106E-3</v>
      </c>
    </row>
    <row r="65" spans="1:24" x14ac:dyDescent="0.25">
      <c r="A65" s="25" t="s">
        <v>155</v>
      </c>
      <c r="B65" s="33">
        <v>0</v>
      </c>
      <c r="C65" s="27">
        <f>IFERROR((VLOOKUP(A65,TAB_DIN_Direta!A$34:E$48,2,0)),0)</f>
        <v>0</v>
      </c>
      <c r="D65" s="27">
        <f>IFERROR((VLOOKUP(A65,TAB_DIN_Direta!A$34:E$48,3,0)),0)</f>
        <v>0</v>
      </c>
      <c r="E65" s="33">
        <v>0</v>
      </c>
      <c r="F65" s="27">
        <f>IFERROR((VLOOKUP(A65,TAB_DIN_Direta!A$34:E$48,4,0)),0)</f>
        <v>0</v>
      </c>
      <c r="G65" s="33">
        <v>0</v>
      </c>
      <c r="H65" s="33">
        <v>0</v>
      </c>
      <c r="I65" s="33">
        <v>0</v>
      </c>
      <c r="J65" s="27">
        <f>IFERROR((VLOOKUP(A65,TAB_DIN_Direta!A$34:E$48,5,0)),0)</f>
        <v>0</v>
      </c>
      <c r="K65" s="33">
        <v>0</v>
      </c>
      <c r="L65" s="69">
        <f t="shared" si="3"/>
        <v>0</v>
      </c>
      <c r="M65" s="25" t="s">
        <v>155</v>
      </c>
      <c r="N65" s="28">
        <f>B65/Formato_Análises_Direta!$O$31</f>
        <v>0</v>
      </c>
      <c r="O65" s="28">
        <f>C65/Formato_Análises_Direta!$O$31</f>
        <v>0</v>
      </c>
      <c r="P65" s="28">
        <f>D65/Formato_Análises_Direta!$O$31</f>
        <v>0</v>
      </c>
      <c r="Q65" s="28">
        <f>E65/Formato_Análises_Direta!$O$31</f>
        <v>0</v>
      </c>
      <c r="R65" s="28">
        <f>F65/Formato_Análises_Direta!$O$31</f>
        <v>0</v>
      </c>
      <c r="S65" s="28">
        <f>G65/Formato_Análises_Direta!$O$31</f>
        <v>0</v>
      </c>
      <c r="T65" s="28">
        <f>H65/Formato_Análises_Direta!$O$31</f>
        <v>0</v>
      </c>
      <c r="U65" s="28">
        <f>I65/Formato_Análises_Direta!$O$31</f>
        <v>0</v>
      </c>
      <c r="V65" s="28">
        <f>J65/Formato_Análises_Direta!$O$31</f>
        <v>0</v>
      </c>
      <c r="W65" s="28">
        <f>K65/Formato_Análises_Direta!$O$31</f>
        <v>0</v>
      </c>
      <c r="X65" s="1">
        <f t="shared" si="4"/>
        <v>0</v>
      </c>
    </row>
    <row r="66" spans="1:24" x14ac:dyDescent="0.25">
      <c r="A66" s="25" t="s">
        <v>223</v>
      </c>
      <c r="B66" s="29">
        <f>SUM(B39:B65)</f>
        <v>0</v>
      </c>
      <c r="C66" s="29">
        <f>SUM(C39:C65)</f>
        <v>678217.09654113918</v>
      </c>
      <c r="D66" s="29">
        <f t="shared" ref="D66:K66" si="5">SUM(D39:D65)</f>
        <v>85596096.12956728</v>
      </c>
      <c r="E66" s="29">
        <f t="shared" si="5"/>
        <v>0</v>
      </c>
      <c r="F66" s="29">
        <f t="shared" si="5"/>
        <v>13998532.415097862</v>
      </c>
      <c r="G66" s="29">
        <f t="shared" si="5"/>
        <v>0</v>
      </c>
      <c r="H66" s="29">
        <f t="shared" si="5"/>
        <v>0</v>
      </c>
      <c r="I66" s="29">
        <f t="shared" si="5"/>
        <v>0</v>
      </c>
      <c r="J66" s="29">
        <f t="shared" si="5"/>
        <v>30325745.872963082</v>
      </c>
      <c r="K66" s="29">
        <f t="shared" si="5"/>
        <v>0</v>
      </c>
      <c r="L66" s="69">
        <f>SUM(B66:K66)</f>
        <v>130598591.51416937</v>
      </c>
      <c r="M66" s="25" t="s">
        <v>223</v>
      </c>
      <c r="N66" s="28">
        <f>B66/Formato_Análises_Direta!$O$31</f>
        <v>0</v>
      </c>
      <c r="O66" s="28">
        <f>C66/Formato_Análises_Direta!$O$31</f>
        <v>5.1931425038956539E-3</v>
      </c>
      <c r="P66" s="28">
        <f>D66/Formato_Análises_Direta!$O$31</f>
        <v>0.65541362381600021</v>
      </c>
      <c r="Q66" s="28">
        <f>E66/Formato_Análises_Direta!$O$31</f>
        <v>0</v>
      </c>
      <c r="R66" s="28">
        <f>F66/Formato_Análises_Direta!$O$31</f>
        <v>0.10718746850787501</v>
      </c>
      <c r="S66" s="28">
        <f>G66/Formato_Análises_Direta!$O$31</f>
        <v>0</v>
      </c>
      <c r="T66" s="28">
        <f>H66/Formato_Análises_Direta!$O$31</f>
        <v>0</v>
      </c>
      <c r="U66" s="28">
        <f>I66/Formato_Análises_Direta!$O$31</f>
        <v>0</v>
      </c>
      <c r="V66" s="28">
        <f>J66/Formato_Análises_Direta!$O$31</f>
        <v>0.2322057651722291</v>
      </c>
      <c r="W66" s="28">
        <f>K66/Formato_Análises_Direta!$O$31</f>
        <v>0</v>
      </c>
      <c r="X66" s="1">
        <f t="shared" si="4"/>
        <v>1</v>
      </c>
    </row>
    <row r="67" spans="1:24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24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24" x14ac:dyDescent="0.25">
      <c r="A69" s="25"/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1:24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24" x14ac:dyDescent="0.25">
      <c r="A71" s="2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N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</row>
    <row r="72" spans="1:24" x14ac:dyDescent="0.25">
      <c r="A72" s="25"/>
      <c r="B72" s="25" t="s">
        <v>224</v>
      </c>
      <c r="C72" s="25" t="s">
        <v>228</v>
      </c>
      <c r="D72" s="25" t="s">
        <v>15</v>
      </c>
      <c r="E72" s="25" t="s">
        <v>229</v>
      </c>
      <c r="F72" s="25" t="s">
        <v>226</v>
      </c>
      <c r="G72" s="25" t="s">
        <v>227</v>
      </c>
      <c r="H72" s="25" t="s">
        <v>131</v>
      </c>
      <c r="I72" s="25" t="s">
        <v>130</v>
      </c>
      <c r="J72" s="25" t="s">
        <v>129</v>
      </c>
      <c r="K72" s="25" t="s">
        <v>230</v>
      </c>
      <c r="L72" s="25" t="s">
        <v>404</v>
      </c>
      <c r="N72" s="25" t="s">
        <v>224</v>
      </c>
      <c r="O72" s="25" t="s">
        <v>228</v>
      </c>
      <c r="P72" s="25" t="s">
        <v>15</v>
      </c>
      <c r="Q72" s="25" t="s">
        <v>229</v>
      </c>
      <c r="R72" s="25" t="s">
        <v>226</v>
      </c>
      <c r="S72" s="25" t="s">
        <v>227</v>
      </c>
      <c r="T72" s="25" t="s">
        <v>131</v>
      </c>
      <c r="U72" s="25" t="s">
        <v>130</v>
      </c>
      <c r="V72" s="25" t="s">
        <v>129</v>
      </c>
      <c r="W72" s="25" t="s">
        <v>230</v>
      </c>
    </row>
    <row r="73" spans="1:24" x14ac:dyDescent="0.25">
      <c r="A73" s="25" t="s">
        <v>132</v>
      </c>
      <c r="B73" s="33">
        <v>0</v>
      </c>
      <c r="C73" s="27">
        <f>IFERROR((VLOOKUP(A73,TAB_DIN_Direta!A$70:E$84,2,0)),0)</f>
        <v>0</v>
      </c>
      <c r="D73" s="27">
        <f>IFERROR((VLOOKUP(A73,TAB_DIN_Direta!A$70:E$84,3,0)),0)</f>
        <v>0</v>
      </c>
      <c r="E73" s="33">
        <v>0</v>
      </c>
      <c r="F73" s="27">
        <f>IFERROR((VLOOKUP(A73,TAB_DIN_Direta!A$70:E$84,4,0)),0)</f>
        <v>0</v>
      </c>
      <c r="G73" s="33">
        <v>0</v>
      </c>
      <c r="H73" s="33">
        <v>0</v>
      </c>
      <c r="I73" s="33">
        <v>0</v>
      </c>
      <c r="J73" s="27">
        <f>IFERROR((VLOOKUP(A73,TAB_DIN_Direta!A$70:E$84,5,0)),0)</f>
        <v>0</v>
      </c>
      <c r="K73" s="33">
        <v>0</v>
      </c>
      <c r="L73" s="69">
        <f>SUM(B73:K73)</f>
        <v>0</v>
      </c>
      <c r="M73" s="25" t="s">
        <v>132</v>
      </c>
      <c r="N73" s="28">
        <f>B73/Formato_Análises_Direta!$P$31</f>
        <v>0</v>
      </c>
      <c r="O73" s="28">
        <f>C73/Formato_Análises_Direta!$P$31</f>
        <v>0</v>
      </c>
      <c r="P73" s="28">
        <f>D73/Formato_Análises_Direta!$P$31</f>
        <v>0</v>
      </c>
      <c r="Q73" s="28">
        <f>E73/Formato_Análises_Direta!$P$31</f>
        <v>0</v>
      </c>
      <c r="R73" s="28">
        <f>F73/Formato_Análises_Direta!$P$31</f>
        <v>0</v>
      </c>
      <c r="S73" s="28">
        <f>G73/Formato_Análises_Direta!$P$31</f>
        <v>0</v>
      </c>
      <c r="T73" s="28">
        <f>H73/Formato_Análises_Direta!$P$31</f>
        <v>0</v>
      </c>
      <c r="U73" s="28">
        <f>I73/Formato_Análises_Direta!$P$31</f>
        <v>0</v>
      </c>
      <c r="V73" s="28">
        <f>J73/Formato_Análises_Direta!$P$31</f>
        <v>0</v>
      </c>
      <c r="W73" s="28">
        <f>K73/Formato_Análises_Direta!$P$31</f>
        <v>0</v>
      </c>
      <c r="X73" s="1">
        <f>L73/$L$100</f>
        <v>0</v>
      </c>
    </row>
    <row r="74" spans="1:24" x14ac:dyDescent="0.25">
      <c r="A74" s="25" t="s">
        <v>134</v>
      </c>
      <c r="B74" s="33">
        <v>0</v>
      </c>
      <c r="C74" s="27">
        <f>IFERROR((VLOOKUP(A74,TAB_DIN_Direta!A$70:E$84,2,0)),0)</f>
        <v>0</v>
      </c>
      <c r="D74" s="27">
        <f>IFERROR((VLOOKUP(A74,TAB_DIN_Direta!A$70:E$84,3,0)),0)</f>
        <v>0</v>
      </c>
      <c r="E74" s="33">
        <v>0</v>
      </c>
      <c r="F74" s="27">
        <f>IFERROR((VLOOKUP(A74,TAB_DIN_Direta!A$70:E$84,4,0)),0)</f>
        <v>0</v>
      </c>
      <c r="G74" s="33">
        <v>0</v>
      </c>
      <c r="H74" s="33">
        <v>0</v>
      </c>
      <c r="I74" s="33">
        <v>0</v>
      </c>
      <c r="J74" s="27">
        <f>IFERROR((VLOOKUP(A74,TAB_DIN_Direta!A$70:E$84,5,0)),0)</f>
        <v>0</v>
      </c>
      <c r="K74" s="33">
        <v>0</v>
      </c>
      <c r="L74" s="69">
        <f t="shared" ref="L74:L99" si="6">SUM(B74:K74)</f>
        <v>0</v>
      </c>
      <c r="M74" s="25" t="s">
        <v>134</v>
      </c>
      <c r="N74" s="28">
        <f>B74/Formato_Análises_Direta!$P$31</f>
        <v>0</v>
      </c>
      <c r="O74" s="28">
        <f>C74/Formato_Análises_Direta!$P$31</f>
        <v>0</v>
      </c>
      <c r="P74" s="28">
        <f>D74/Formato_Análises_Direta!$P$31</f>
        <v>0</v>
      </c>
      <c r="Q74" s="28">
        <f>E74/Formato_Análises_Direta!$P$31</f>
        <v>0</v>
      </c>
      <c r="R74" s="28">
        <f>F74/Formato_Análises_Direta!$P$31</f>
        <v>0</v>
      </c>
      <c r="S74" s="28">
        <f>G74/Formato_Análises_Direta!$P$31</f>
        <v>0</v>
      </c>
      <c r="T74" s="28">
        <f>H74/Formato_Análises_Direta!$P$31</f>
        <v>0</v>
      </c>
      <c r="U74" s="28">
        <f>I74/Formato_Análises_Direta!$P$31</f>
        <v>0</v>
      </c>
      <c r="V74" s="28">
        <f>J74/Formato_Análises_Direta!$P$31</f>
        <v>0</v>
      </c>
      <c r="W74" s="28">
        <f>K74/Formato_Análises_Direta!$P$31</f>
        <v>0</v>
      </c>
      <c r="X74" s="1">
        <f t="shared" ref="X74:X100" si="7">L74/$L$100</f>
        <v>0</v>
      </c>
    </row>
    <row r="75" spans="1:24" x14ac:dyDescent="0.25">
      <c r="A75" s="25" t="s">
        <v>139</v>
      </c>
      <c r="B75" s="33">
        <v>0</v>
      </c>
      <c r="C75" s="27">
        <f>IFERROR((VLOOKUP(A75,TAB_DIN_Direta!A$70:E$84,2,0)),0)</f>
        <v>0</v>
      </c>
      <c r="D75" s="27">
        <f>IFERROR((VLOOKUP(A75,TAB_DIN_Direta!A$70:E$84,3,0)),0)</f>
        <v>1221950.2980855582</v>
      </c>
      <c r="E75" s="33">
        <v>0</v>
      </c>
      <c r="F75" s="27">
        <f>IFERROR((VLOOKUP(A75,TAB_DIN_Direta!A$70:E$84,4,0)),0)</f>
        <v>0</v>
      </c>
      <c r="G75" s="33">
        <v>0</v>
      </c>
      <c r="H75" s="33">
        <v>0</v>
      </c>
      <c r="I75" s="33">
        <v>0</v>
      </c>
      <c r="J75" s="27">
        <f>IFERROR((VLOOKUP(A75,TAB_DIN_Direta!A$70:E$84,5,0)),0)</f>
        <v>0</v>
      </c>
      <c r="K75" s="33">
        <v>0</v>
      </c>
      <c r="L75" s="69">
        <f t="shared" si="6"/>
        <v>1221950.2980855582</v>
      </c>
      <c r="M75" s="25" t="s">
        <v>139</v>
      </c>
      <c r="N75" s="28">
        <f>B75/Formato_Análises_Direta!$P$31</f>
        <v>0</v>
      </c>
      <c r="O75" s="28">
        <f>C75/Formato_Análises_Direta!$P$31</f>
        <v>0</v>
      </c>
      <c r="P75" s="28">
        <f>D75/Formato_Análises_Direta!$P$31</f>
        <v>4.4100267662164549E-3</v>
      </c>
      <c r="Q75" s="28">
        <f>E75/Formato_Análises_Direta!$P$31</f>
        <v>0</v>
      </c>
      <c r="R75" s="28">
        <f>F75/Formato_Análises_Direta!$P$31</f>
        <v>0</v>
      </c>
      <c r="S75" s="28">
        <f>G75/Formato_Análises_Direta!$P$31</f>
        <v>0</v>
      </c>
      <c r="T75" s="28">
        <f>H75/Formato_Análises_Direta!$P$31</f>
        <v>0</v>
      </c>
      <c r="U75" s="28">
        <f>I75/Formato_Análises_Direta!$P$31</f>
        <v>0</v>
      </c>
      <c r="V75" s="28">
        <f>J75/Formato_Análises_Direta!$P$31</f>
        <v>0</v>
      </c>
      <c r="W75" s="28">
        <f>K75/Formato_Análises_Direta!$P$31</f>
        <v>0</v>
      </c>
      <c r="X75" s="1">
        <f t="shared" si="7"/>
        <v>4.4100267662164558E-3</v>
      </c>
    </row>
    <row r="76" spans="1:24" x14ac:dyDescent="0.25">
      <c r="A76" s="25" t="s">
        <v>143</v>
      </c>
      <c r="B76" s="33">
        <v>0</v>
      </c>
      <c r="C76" s="27">
        <f>IFERROR((VLOOKUP(A76,TAB_DIN_Direta!A$70:E$84,2,0)),0)</f>
        <v>0</v>
      </c>
      <c r="D76" s="27">
        <f>IFERROR((VLOOKUP(A76,TAB_DIN_Direta!A$70:E$84,3,0)),0)</f>
        <v>0</v>
      </c>
      <c r="E76" s="33">
        <v>0</v>
      </c>
      <c r="F76" s="27">
        <f>IFERROR((VLOOKUP(A76,TAB_DIN_Direta!A$70:E$84,4,0)),0)</f>
        <v>0</v>
      </c>
      <c r="G76" s="33">
        <v>0</v>
      </c>
      <c r="H76" s="33">
        <v>0</v>
      </c>
      <c r="I76" s="33">
        <v>0</v>
      </c>
      <c r="J76" s="27">
        <f>IFERROR((VLOOKUP(A76,TAB_DIN_Direta!A$70:E$84,5,0)),0)</f>
        <v>0</v>
      </c>
      <c r="K76" s="33">
        <v>0</v>
      </c>
      <c r="L76" s="69">
        <f t="shared" si="6"/>
        <v>0</v>
      </c>
      <c r="M76" s="25" t="s">
        <v>143</v>
      </c>
      <c r="N76" s="28">
        <f>B76/Formato_Análises_Direta!$P$31</f>
        <v>0</v>
      </c>
      <c r="O76" s="28">
        <f>C76/Formato_Análises_Direta!$P$31</f>
        <v>0</v>
      </c>
      <c r="P76" s="28">
        <f>D76/Formato_Análises_Direta!$P$31</f>
        <v>0</v>
      </c>
      <c r="Q76" s="28">
        <f>E76/Formato_Análises_Direta!$P$31</f>
        <v>0</v>
      </c>
      <c r="R76" s="28">
        <f>F76/Formato_Análises_Direta!$P$31</f>
        <v>0</v>
      </c>
      <c r="S76" s="28">
        <f>G76/Formato_Análises_Direta!$P$31</f>
        <v>0</v>
      </c>
      <c r="T76" s="28">
        <f>H76/Formato_Análises_Direta!$P$31</f>
        <v>0</v>
      </c>
      <c r="U76" s="28">
        <f>I76/Formato_Análises_Direta!$P$31</f>
        <v>0</v>
      </c>
      <c r="V76" s="28">
        <f>J76/Formato_Análises_Direta!$P$31</f>
        <v>0</v>
      </c>
      <c r="W76" s="28">
        <f>K76/Formato_Análises_Direta!$P$31</f>
        <v>0</v>
      </c>
      <c r="X76" s="1">
        <f t="shared" si="7"/>
        <v>0</v>
      </c>
    </row>
    <row r="77" spans="1:24" x14ac:dyDescent="0.25">
      <c r="A77" s="25" t="s">
        <v>146</v>
      </c>
      <c r="B77" s="33">
        <v>0</v>
      </c>
      <c r="C77" s="27">
        <f>IFERROR((VLOOKUP(A77,TAB_DIN_Direta!A$70:E$84,2,0)),0)</f>
        <v>0</v>
      </c>
      <c r="D77" s="27">
        <f>IFERROR((VLOOKUP(A77,TAB_DIN_Direta!A$70:E$84,3,0)),0)</f>
        <v>0</v>
      </c>
      <c r="E77" s="33">
        <v>0</v>
      </c>
      <c r="F77" s="27">
        <f>IFERROR((VLOOKUP(A77,TAB_DIN_Direta!A$70:E$84,4,0)),0)</f>
        <v>0</v>
      </c>
      <c r="G77" s="33">
        <v>0</v>
      </c>
      <c r="H77" s="33">
        <v>0</v>
      </c>
      <c r="I77" s="33">
        <v>0</v>
      </c>
      <c r="J77" s="27">
        <f>IFERROR((VLOOKUP(A77,TAB_DIN_Direta!A$70:E$84,5,0)),0)</f>
        <v>223722.80690882457</v>
      </c>
      <c r="K77" s="33">
        <v>0</v>
      </c>
      <c r="L77" s="69">
        <f t="shared" si="6"/>
        <v>223722.80690882457</v>
      </c>
      <c r="M77" s="25" t="s">
        <v>146</v>
      </c>
      <c r="N77" s="28">
        <f>B77/Formato_Análises_Direta!$P$31</f>
        <v>0</v>
      </c>
      <c r="O77" s="28">
        <f>C77/Formato_Análises_Direta!$P$31</f>
        <v>0</v>
      </c>
      <c r="P77" s="28">
        <f>D77/Formato_Análises_Direta!$P$31</f>
        <v>0</v>
      </c>
      <c r="Q77" s="28">
        <f>E77/Formato_Análises_Direta!$P$31</f>
        <v>0</v>
      </c>
      <c r="R77" s="28">
        <f>F77/Formato_Análises_Direta!$P$31</f>
        <v>0</v>
      </c>
      <c r="S77" s="28">
        <f>G77/Formato_Análises_Direta!$P$31</f>
        <v>0</v>
      </c>
      <c r="T77" s="28">
        <f>H77/Formato_Análises_Direta!$P$31</f>
        <v>0</v>
      </c>
      <c r="U77" s="28">
        <f>I77/Formato_Análises_Direta!$P$31</f>
        <v>0</v>
      </c>
      <c r="V77" s="28">
        <f>J77/Formato_Análises_Direta!$P$31</f>
        <v>8.0741710053734998E-4</v>
      </c>
      <c r="W77" s="28">
        <f>K77/Formato_Análises_Direta!$P$31</f>
        <v>0</v>
      </c>
      <c r="X77" s="1">
        <f t="shared" si="7"/>
        <v>8.0741710053735009E-4</v>
      </c>
    </row>
    <row r="78" spans="1:24" x14ac:dyDescent="0.25">
      <c r="A78" s="25" t="s">
        <v>141</v>
      </c>
      <c r="B78" s="33">
        <v>0</v>
      </c>
      <c r="C78" s="27">
        <f>IFERROR((VLOOKUP(A78,TAB_DIN_Direta!A$70:E$84,2,0)),0)</f>
        <v>0</v>
      </c>
      <c r="D78" s="27">
        <f>IFERROR((VLOOKUP(A78,TAB_DIN_Direta!A$70:E$84,3,0)),0)</f>
        <v>0</v>
      </c>
      <c r="E78" s="33">
        <v>0</v>
      </c>
      <c r="F78" s="27">
        <f>IFERROR((VLOOKUP(A78,TAB_DIN_Direta!A$70:E$84,4,0)),0)</f>
        <v>0</v>
      </c>
      <c r="G78" s="33">
        <v>0</v>
      </c>
      <c r="H78" s="33">
        <v>0</v>
      </c>
      <c r="I78" s="33">
        <v>0</v>
      </c>
      <c r="J78" s="27">
        <f>IFERROR((VLOOKUP(A78,TAB_DIN_Direta!A$70:E$84,5,0)),0)</f>
        <v>0</v>
      </c>
      <c r="K78" s="33">
        <v>0</v>
      </c>
      <c r="L78" s="69">
        <f t="shared" si="6"/>
        <v>0</v>
      </c>
      <c r="M78" s="25" t="s">
        <v>141</v>
      </c>
      <c r="N78" s="28">
        <f>B78/Formato_Análises_Direta!$P$31</f>
        <v>0</v>
      </c>
      <c r="O78" s="28">
        <f>C78/Formato_Análises_Direta!$P$31</f>
        <v>0</v>
      </c>
      <c r="P78" s="28">
        <f>D78/Formato_Análises_Direta!$P$31</f>
        <v>0</v>
      </c>
      <c r="Q78" s="28">
        <f>E78/Formato_Análises_Direta!$P$31</f>
        <v>0</v>
      </c>
      <c r="R78" s="28">
        <f>F78/Formato_Análises_Direta!$P$31</f>
        <v>0</v>
      </c>
      <c r="S78" s="28">
        <f>G78/Formato_Análises_Direta!$P$31</f>
        <v>0</v>
      </c>
      <c r="T78" s="28">
        <f>H78/Formato_Análises_Direta!$P$31</f>
        <v>0</v>
      </c>
      <c r="U78" s="28">
        <f>I78/Formato_Análises_Direta!$P$31</f>
        <v>0</v>
      </c>
      <c r="V78" s="28">
        <f>J78/Formato_Análises_Direta!$P$31</f>
        <v>0</v>
      </c>
      <c r="W78" s="28">
        <f>K78/Formato_Análises_Direta!$P$31</f>
        <v>0</v>
      </c>
      <c r="X78" s="1">
        <f t="shared" si="7"/>
        <v>0</v>
      </c>
    </row>
    <row r="79" spans="1:24" x14ac:dyDescent="0.25">
      <c r="A79" s="25" t="s">
        <v>153</v>
      </c>
      <c r="B79" s="33">
        <v>0</v>
      </c>
      <c r="C79" s="27">
        <f>IFERROR((VLOOKUP(A79,TAB_DIN_Direta!A$70:E$84,2,0)),0)</f>
        <v>0</v>
      </c>
      <c r="D79" s="27">
        <f>IFERROR((VLOOKUP(A79,TAB_DIN_Direta!A$70:E$84,3,0)),0)</f>
        <v>0</v>
      </c>
      <c r="E79" s="33">
        <v>0</v>
      </c>
      <c r="F79" s="27">
        <f>IFERROR((VLOOKUP(A79,TAB_DIN_Direta!A$70:E$84,4,0)),0)</f>
        <v>0</v>
      </c>
      <c r="G79" s="33">
        <v>0</v>
      </c>
      <c r="H79" s="33">
        <v>0</v>
      </c>
      <c r="I79" s="33">
        <v>0</v>
      </c>
      <c r="J79" s="27">
        <f>IFERROR((VLOOKUP(A79,TAB_DIN_Direta!A$70:E$84,5,0)),0)</f>
        <v>0</v>
      </c>
      <c r="K79" s="33">
        <v>0</v>
      </c>
      <c r="L79" s="69">
        <f t="shared" si="6"/>
        <v>0</v>
      </c>
      <c r="M79" s="25" t="s">
        <v>153</v>
      </c>
      <c r="N79" s="28">
        <f>B79/Formato_Análises_Direta!$P$31</f>
        <v>0</v>
      </c>
      <c r="O79" s="28">
        <f>C79/Formato_Análises_Direta!$P$31</f>
        <v>0</v>
      </c>
      <c r="P79" s="28">
        <f>D79/Formato_Análises_Direta!$P$31</f>
        <v>0</v>
      </c>
      <c r="Q79" s="28">
        <f>E79/Formato_Análises_Direta!$P$31</f>
        <v>0</v>
      </c>
      <c r="R79" s="28">
        <f>F79/Formato_Análises_Direta!$P$31</f>
        <v>0</v>
      </c>
      <c r="S79" s="28">
        <f>G79/Formato_Análises_Direta!$P$31</f>
        <v>0</v>
      </c>
      <c r="T79" s="28">
        <f>H79/Formato_Análises_Direta!$P$31</f>
        <v>0</v>
      </c>
      <c r="U79" s="28">
        <f>I79/Formato_Análises_Direta!$P$31</f>
        <v>0</v>
      </c>
      <c r="V79" s="28">
        <f>J79/Formato_Análises_Direta!$P$31</f>
        <v>0</v>
      </c>
      <c r="W79" s="28">
        <f>K79/Formato_Análises_Direta!$P$31</f>
        <v>0</v>
      </c>
      <c r="X79" s="1">
        <f t="shared" si="7"/>
        <v>0</v>
      </c>
    </row>
    <row r="80" spans="1:24" x14ac:dyDescent="0.25">
      <c r="A80" s="25" t="s">
        <v>157</v>
      </c>
      <c r="B80" s="33">
        <v>0</v>
      </c>
      <c r="C80" s="27">
        <f>IFERROR((VLOOKUP(A80,TAB_DIN_Direta!A$70:E$84,2,0)),0)</f>
        <v>0</v>
      </c>
      <c r="D80" s="27">
        <f>IFERROR((VLOOKUP(A80,TAB_DIN_Direta!A$70:E$84,3,0)),0)</f>
        <v>0</v>
      </c>
      <c r="E80" s="33">
        <v>0</v>
      </c>
      <c r="F80" s="27">
        <f>IFERROR((VLOOKUP(A80,TAB_DIN_Direta!A$70:E$84,4,0)),0)</f>
        <v>0</v>
      </c>
      <c r="G80" s="33">
        <v>0</v>
      </c>
      <c r="H80" s="33">
        <v>0</v>
      </c>
      <c r="I80" s="33">
        <v>0</v>
      </c>
      <c r="J80" s="27">
        <f>IFERROR((VLOOKUP(A80,TAB_DIN_Direta!A$70:E$84,5,0)),0)</f>
        <v>1064550.0655556254</v>
      </c>
      <c r="K80" s="33">
        <v>0</v>
      </c>
      <c r="L80" s="69">
        <f t="shared" si="6"/>
        <v>1064550.0655556254</v>
      </c>
      <c r="M80" s="25" t="s">
        <v>157</v>
      </c>
      <c r="N80" s="28">
        <f>B80/Formato_Análises_Direta!$P$31</f>
        <v>0</v>
      </c>
      <c r="O80" s="28">
        <f>C80/Formato_Análises_Direta!$P$31</f>
        <v>0</v>
      </c>
      <c r="P80" s="28">
        <f>D80/Formato_Análises_Direta!$P$31</f>
        <v>0</v>
      </c>
      <c r="Q80" s="28">
        <f>E80/Formato_Análises_Direta!$P$31</f>
        <v>0</v>
      </c>
      <c r="R80" s="28">
        <f>F80/Formato_Análises_Direta!$P$31</f>
        <v>0</v>
      </c>
      <c r="S80" s="28">
        <f>G80/Formato_Análises_Direta!$P$31</f>
        <v>0</v>
      </c>
      <c r="T80" s="28">
        <f>H80/Formato_Análises_Direta!$P$31</f>
        <v>0</v>
      </c>
      <c r="U80" s="28">
        <f>I80/Formato_Análises_Direta!$P$31</f>
        <v>0</v>
      </c>
      <c r="V80" s="28">
        <f>J80/Formato_Análises_Direta!$P$31</f>
        <v>3.8419682784422687E-3</v>
      </c>
      <c r="W80" s="28">
        <f>K80/Formato_Análises_Direta!$P$31</f>
        <v>0</v>
      </c>
      <c r="X80" s="1">
        <f t="shared" si="7"/>
        <v>3.8419682784422695E-3</v>
      </c>
    </row>
    <row r="81" spans="1:24" x14ac:dyDescent="0.25">
      <c r="A81" s="25" t="s">
        <v>161</v>
      </c>
      <c r="B81" s="33">
        <v>0</v>
      </c>
      <c r="C81" s="27">
        <f>IFERROR((VLOOKUP(A81,TAB_DIN_Direta!A$70:E$84,2,0)),0)</f>
        <v>0</v>
      </c>
      <c r="D81" s="27">
        <f>IFERROR((VLOOKUP(A81,TAB_DIN_Direta!A$70:E$84,3,0)),0)</f>
        <v>0</v>
      </c>
      <c r="E81" s="33">
        <v>0</v>
      </c>
      <c r="F81" s="27">
        <f>IFERROR((VLOOKUP(A81,TAB_DIN_Direta!A$70:E$84,4,0)),0)</f>
        <v>0</v>
      </c>
      <c r="G81" s="33">
        <v>0</v>
      </c>
      <c r="H81" s="33">
        <v>0</v>
      </c>
      <c r="I81" s="33">
        <v>0</v>
      </c>
      <c r="J81" s="27">
        <f>IFERROR((VLOOKUP(A81,TAB_DIN_Direta!A$70:E$84,5,0)),0)</f>
        <v>0</v>
      </c>
      <c r="K81" s="33">
        <v>0</v>
      </c>
      <c r="L81" s="69">
        <f t="shared" si="6"/>
        <v>0</v>
      </c>
      <c r="M81" s="25" t="s">
        <v>161</v>
      </c>
      <c r="N81" s="28">
        <f>B81/Formato_Análises_Direta!$P$31</f>
        <v>0</v>
      </c>
      <c r="O81" s="28">
        <f>C81/Formato_Análises_Direta!$P$31</f>
        <v>0</v>
      </c>
      <c r="P81" s="28">
        <f>D81/Formato_Análises_Direta!$P$31</f>
        <v>0</v>
      </c>
      <c r="Q81" s="28">
        <f>E81/Formato_Análises_Direta!$P$31</f>
        <v>0</v>
      </c>
      <c r="R81" s="28">
        <f>F81/Formato_Análises_Direta!$P$31</f>
        <v>0</v>
      </c>
      <c r="S81" s="28">
        <f>G81/Formato_Análises_Direta!$P$31</f>
        <v>0</v>
      </c>
      <c r="T81" s="28">
        <f>H81/Formato_Análises_Direta!$P$31</f>
        <v>0</v>
      </c>
      <c r="U81" s="28">
        <f>I81/Formato_Análises_Direta!$P$31</f>
        <v>0</v>
      </c>
      <c r="V81" s="28">
        <f>J81/Formato_Análises_Direta!$P$31</f>
        <v>0</v>
      </c>
      <c r="W81" s="28">
        <f>K81/Formato_Análises_Direta!$P$31</f>
        <v>0</v>
      </c>
      <c r="X81" s="1">
        <f t="shared" si="7"/>
        <v>0</v>
      </c>
    </row>
    <row r="82" spans="1:24" x14ac:dyDescent="0.25">
      <c r="A82" s="25" t="s">
        <v>151</v>
      </c>
      <c r="B82" s="33">
        <v>0</v>
      </c>
      <c r="C82" s="27">
        <f>IFERROR((VLOOKUP(A82,TAB_DIN_Direta!A$70:E$84,2,0)),0)</f>
        <v>0</v>
      </c>
      <c r="D82" s="27">
        <f>IFERROR((VLOOKUP(A82,TAB_DIN_Direta!A$70:E$84,3,0)),0)</f>
        <v>0</v>
      </c>
      <c r="E82" s="33">
        <v>0</v>
      </c>
      <c r="F82" s="27">
        <f>IFERROR((VLOOKUP(A82,TAB_DIN_Direta!A$70:E$84,4,0)),0)</f>
        <v>0</v>
      </c>
      <c r="G82" s="33">
        <v>0</v>
      </c>
      <c r="H82" s="33">
        <v>0</v>
      </c>
      <c r="I82" s="33">
        <v>0</v>
      </c>
      <c r="J82" s="27">
        <f>IFERROR((VLOOKUP(A82,TAB_DIN_Direta!A$70:E$84,5,0)),0)</f>
        <v>84578.511832289994</v>
      </c>
      <c r="K82" s="33">
        <v>0</v>
      </c>
      <c r="L82" s="69">
        <f t="shared" si="6"/>
        <v>84578.511832289994</v>
      </c>
      <c r="M82" s="25" t="s">
        <v>151</v>
      </c>
      <c r="N82" s="28">
        <f>B82/Formato_Análises_Direta!$P$31</f>
        <v>0</v>
      </c>
      <c r="O82" s="28">
        <f>C82/Formato_Análises_Direta!$P$31</f>
        <v>0</v>
      </c>
      <c r="P82" s="28">
        <f>D82/Formato_Análises_Direta!$P$31</f>
        <v>0</v>
      </c>
      <c r="Q82" s="28">
        <f>E82/Formato_Análises_Direta!$P$31</f>
        <v>0</v>
      </c>
      <c r="R82" s="28">
        <f>F82/Formato_Análises_Direta!$P$31</f>
        <v>0</v>
      </c>
      <c r="S82" s="28">
        <f>G82/Formato_Análises_Direta!$P$31</f>
        <v>0</v>
      </c>
      <c r="T82" s="28">
        <f>H82/Formato_Análises_Direta!$P$31</f>
        <v>0</v>
      </c>
      <c r="U82" s="28">
        <f>I82/Formato_Análises_Direta!$P$31</f>
        <v>0</v>
      </c>
      <c r="V82" s="28">
        <f>J82/Formato_Análises_Direta!$P$31</f>
        <v>3.052444126504381E-4</v>
      </c>
      <c r="W82" s="28">
        <f>K82/Formato_Análises_Direta!$P$31</f>
        <v>0</v>
      </c>
      <c r="X82" s="1">
        <f t="shared" si="7"/>
        <v>3.0524441265043816E-4</v>
      </c>
    </row>
    <row r="83" spans="1:24" x14ac:dyDescent="0.25">
      <c r="A83" s="25" t="s">
        <v>167</v>
      </c>
      <c r="B83" s="33">
        <v>0</v>
      </c>
      <c r="C83" s="27">
        <f>IFERROR((VLOOKUP(A83,TAB_DIN_Direta!A$70:E$84,2,0)),0)</f>
        <v>0</v>
      </c>
      <c r="D83" s="27">
        <f>IFERROR((VLOOKUP(A83,TAB_DIN_Direta!A$70:E$84,3,0)),0)</f>
        <v>0</v>
      </c>
      <c r="E83" s="33">
        <v>0</v>
      </c>
      <c r="F83" s="27">
        <f>IFERROR((VLOOKUP(A83,TAB_DIN_Direta!A$70:E$84,4,0)),0)</f>
        <v>0</v>
      </c>
      <c r="G83" s="33">
        <v>0</v>
      </c>
      <c r="H83" s="33">
        <v>0</v>
      </c>
      <c r="I83" s="33">
        <v>0</v>
      </c>
      <c r="J83" s="27">
        <f>IFERROR((VLOOKUP(A83,TAB_DIN_Direta!A$70:E$84,5,0)),0)</f>
        <v>0</v>
      </c>
      <c r="K83" s="33">
        <v>0</v>
      </c>
      <c r="L83" s="69">
        <f t="shared" si="6"/>
        <v>0</v>
      </c>
      <c r="M83" s="25" t="s">
        <v>167</v>
      </c>
      <c r="N83" s="28">
        <f>B83/Formato_Análises_Direta!$P$31</f>
        <v>0</v>
      </c>
      <c r="O83" s="28">
        <f>C83/Formato_Análises_Direta!$P$31</f>
        <v>0</v>
      </c>
      <c r="P83" s="28">
        <f>D83/Formato_Análises_Direta!$P$31</f>
        <v>0</v>
      </c>
      <c r="Q83" s="28">
        <f>E83/Formato_Análises_Direta!$P$31</f>
        <v>0</v>
      </c>
      <c r="R83" s="28">
        <f>F83/Formato_Análises_Direta!$P$31</f>
        <v>0</v>
      </c>
      <c r="S83" s="28">
        <f>G83/Formato_Análises_Direta!$P$31</f>
        <v>0</v>
      </c>
      <c r="T83" s="28">
        <f>H83/Formato_Análises_Direta!$P$31</f>
        <v>0</v>
      </c>
      <c r="U83" s="28">
        <f>I83/Formato_Análises_Direta!$P$31</f>
        <v>0</v>
      </c>
      <c r="V83" s="28">
        <f>J83/Formato_Análises_Direta!$P$31</f>
        <v>0</v>
      </c>
      <c r="W83" s="28">
        <f>K83/Formato_Análises_Direta!$P$31</f>
        <v>0</v>
      </c>
      <c r="X83" s="1">
        <f t="shared" si="7"/>
        <v>0</v>
      </c>
    </row>
    <row r="84" spans="1:24" x14ac:dyDescent="0.25">
      <c r="A84" s="25" t="s">
        <v>171</v>
      </c>
      <c r="B84" s="33">
        <v>0</v>
      </c>
      <c r="C84" s="27">
        <f>IFERROR((VLOOKUP(A84,TAB_DIN_Direta!A$70:E$84,2,0)),0)</f>
        <v>0</v>
      </c>
      <c r="D84" s="27">
        <f>IFERROR((VLOOKUP(A84,TAB_DIN_Direta!A$70:E$84,3,0)),0)</f>
        <v>0</v>
      </c>
      <c r="E84" s="33">
        <v>0</v>
      </c>
      <c r="F84" s="27">
        <f>IFERROR((VLOOKUP(A84,TAB_DIN_Direta!A$70:E$84,4,0)),0)</f>
        <v>0</v>
      </c>
      <c r="G84" s="33">
        <v>0</v>
      </c>
      <c r="H84" s="33">
        <v>0</v>
      </c>
      <c r="I84" s="33">
        <v>0</v>
      </c>
      <c r="J84" s="27">
        <f>IFERROR((VLOOKUP(A84,TAB_DIN_Direta!A$70:E$84,5,0)),0)</f>
        <v>0</v>
      </c>
      <c r="K84" s="33">
        <v>0</v>
      </c>
      <c r="L84" s="69">
        <f t="shared" si="6"/>
        <v>0</v>
      </c>
      <c r="M84" s="25" t="s">
        <v>171</v>
      </c>
      <c r="N84" s="28">
        <f>B84/Formato_Análises_Direta!$P$31</f>
        <v>0</v>
      </c>
      <c r="O84" s="28">
        <f>C84/Formato_Análises_Direta!$P$31</f>
        <v>0</v>
      </c>
      <c r="P84" s="28">
        <f>D84/Formato_Análises_Direta!$P$31</f>
        <v>0</v>
      </c>
      <c r="Q84" s="28">
        <f>E84/Formato_Análises_Direta!$P$31</f>
        <v>0</v>
      </c>
      <c r="R84" s="28">
        <f>F84/Formato_Análises_Direta!$P$31</f>
        <v>0</v>
      </c>
      <c r="S84" s="28">
        <f>G84/Formato_Análises_Direta!$P$31</f>
        <v>0</v>
      </c>
      <c r="T84" s="28">
        <f>H84/Formato_Análises_Direta!$P$31</f>
        <v>0</v>
      </c>
      <c r="U84" s="28">
        <f>I84/Formato_Análises_Direta!$P$31</f>
        <v>0</v>
      </c>
      <c r="V84" s="28">
        <f>J84/Formato_Análises_Direta!$P$31</f>
        <v>0</v>
      </c>
      <c r="W84" s="28">
        <f>K84/Formato_Análises_Direta!$P$31</f>
        <v>0</v>
      </c>
      <c r="X84" s="1">
        <f t="shared" si="7"/>
        <v>0</v>
      </c>
    </row>
    <row r="85" spans="1:24" x14ac:dyDescent="0.25">
      <c r="A85" s="25" t="s">
        <v>175</v>
      </c>
      <c r="B85" s="33">
        <v>0</v>
      </c>
      <c r="C85" s="27">
        <f>IFERROR((VLOOKUP(A85,TAB_DIN_Direta!A$70:E$84,2,0)),0)</f>
        <v>0</v>
      </c>
      <c r="D85" s="27">
        <f>IFERROR((VLOOKUP(A85,TAB_DIN_Direta!A$70:E$84,3,0)),0)</f>
        <v>0</v>
      </c>
      <c r="E85" s="33">
        <v>0</v>
      </c>
      <c r="F85" s="27">
        <f>IFERROR((VLOOKUP(A85,TAB_DIN_Direta!A$70:E$84,4,0)),0)</f>
        <v>0</v>
      </c>
      <c r="G85" s="33">
        <v>0</v>
      </c>
      <c r="H85" s="33">
        <v>0</v>
      </c>
      <c r="I85" s="33">
        <v>0</v>
      </c>
      <c r="J85" s="27">
        <f>IFERROR((VLOOKUP(A85,TAB_DIN_Direta!A$70:E$84,5,0)),0)</f>
        <v>7355762.8045161869</v>
      </c>
      <c r="K85" s="33">
        <v>0</v>
      </c>
      <c r="L85" s="69">
        <f t="shared" si="6"/>
        <v>7355762.8045161869</v>
      </c>
      <c r="M85" s="25" t="s">
        <v>175</v>
      </c>
      <c r="N85" s="28">
        <f>B85/Formato_Análises_Direta!$P$31</f>
        <v>0</v>
      </c>
      <c r="O85" s="28">
        <f>C85/Formato_Análises_Direta!$P$31</f>
        <v>0</v>
      </c>
      <c r="P85" s="28">
        <f>D85/Formato_Análises_Direta!$P$31</f>
        <v>0</v>
      </c>
      <c r="Q85" s="28">
        <f>E85/Formato_Análises_Direta!$P$31</f>
        <v>0</v>
      </c>
      <c r="R85" s="28">
        <f>F85/Formato_Análises_Direta!$P$31</f>
        <v>0</v>
      </c>
      <c r="S85" s="28">
        <f>G85/Formato_Análises_Direta!$P$31</f>
        <v>0</v>
      </c>
      <c r="T85" s="28">
        <f>H85/Formato_Análises_Direta!$P$31</f>
        <v>0</v>
      </c>
      <c r="U85" s="28">
        <f>I85/Formato_Análises_Direta!$P$31</f>
        <v>0</v>
      </c>
      <c r="V85" s="28">
        <f>J85/Formato_Análises_Direta!$P$31</f>
        <v>2.6546996964343376E-2</v>
      </c>
      <c r="W85" s="28">
        <f>K85/Formato_Análises_Direta!$P$31</f>
        <v>0</v>
      </c>
      <c r="X85" s="1">
        <f t="shared" si="7"/>
        <v>2.6546996964343383E-2</v>
      </c>
    </row>
    <row r="86" spans="1:24" x14ac:dyDescent="0.25">
      <c r="A86" s="25" t="s">
        <v>137</v>
      </c>
      <c r="B86" s="33">
        <v>0</v>
      </c>
      <c r="C86" s="27">
        <f>IFERROR((VLOOKUP(A86,TAB_DIN_Direta!A$70:E$84,2,0)),0)</f>
        <v>0</v>
      </c>
      <c r="D86" s="27">
        <f>IFERROR((VLOOKUP(A86,TAB_DIN_Direta!A$70:E$84,3,0)),0)</f>
        <v>0</v>
      </c>
      <c r="E86" s="33">
        <v>0</v>
      </c>
      <c r="F86" s="27">
        <f>IFERROR((VLOOKUP(A86,TAB_DIN_Direta!A$70:E$84,4,0)),0)</f>
        <v>0</v>
      </c>
      <c r="G86" s="33">
        <v>0</v>
      </c>
      <c r="H86" s="33">
        <v>0</v>
      </c>
      <c r="I86" s="33">
        <v>0</v>
      </c>
      <c r="J86" s="27">
        <f>IFERROR((VLOOKUP(A86,TAB_DIN_Direta!A$70:E$84,5,0)),0)</f>
        <v>0</v>
      </c>
      <c r="K86" s="33">
        <v>0</v>
      </c>
      <c r="L86" s="69">
        <f t="shared" si="6"/>
        <v>0</v>
      </c>
      <c r="M86" s="25" t="s">
        <v>137</v>
      </c>
      <c r="N86" s="28">
        <f>B86/Formato_Análises_Direta!$P$31</f>
        <v>0</v>
      </c>
      <c r="O86" s="28">
        <f>C86/Formato_Análises_Direta!$P$31</f>
        <v>0</v>
      </c>
      <c r="P86" s="28">
        <f>D86/Formato_Análises_Direta!$P$31</f>
        <v>0</v>
      </c>
      <c r="Q86" s="28">
        <f>E86/Formato_Análises_Direta!$P$31</f>
        <v>0</v>
      </c>
      <c r="R86" s="28">
        <f>F86/Formato_Análises_Direta!$P$31</f>
        <v>0</v>
      </c>
      <c r="S86" s="28">
        <f>G86/Formato_Análises_Direta!$P$31</f>
        <v>0</v>
      </c>
      <c r="T86" s="28">
        <f>H86/Formato_Análises_Direta!$P$31</f>
        <v>0</v>
      </c>
      <c r="U86" s="28">
        <f>I86/Formato_Análises_Direta!$P$31</f>
        <v>0</v>
      </c>
      <c r="V86" s="28">
        <f>J86/Formato_Análises_Direta!$P$31</f>
        <v>0</v>
      </c>
      <c r="W86" s="28">
        <f>K86/Formato_Análises_Direta!$P$31</f>
        <v>0</v>
      </c>
      <c r="X86" s="1">
        <f t="shared" si="7"/>
        <v>0</v>
      </c>
    </row>
    <row r="87" spans="1:24" x14ac:dyDescent="0.25">
      <c r="A87" s="25" t="s">
        <v>181</v>
      </c>
      <c r="B87" s="33">
        <v>0</v>
      </c>
      <c r="C87" s="27">
        <f>IFERROR((VLOOKUP(A87,TAB_DIN_Direta!A$70:E$84,2,0)),0)</f>
        <v>0</v>
      </c>
      <c r="D87" s="27">
        <f>IFERROR((VLOOKUP(A87,TAB_DIN_Direta!A$70:E$84,3,0)),0)</f>
        <v>0</v>
      </c>
      <c r="E87" s="33">
        <v>0</v>
      </c>
      <c r="F87" s="27">
        <f>IFERROR((VLOOKUP(A87,TAB_DIN_Direta!A$70:E$84,4,0)),0)</f>
        <v>0</v>
      </c>
      <c r="G87" s="33">
        <v>0</v>
      </c>
      <c r="H87" s="33">
        <v>0</v>
      </c>
      <c r="I87" s="33">
        <v>0</v>
      </c>
      <c r="J87" s="27">
        <f>IFERROR((VLOOKUP(A87,TAB_DIN_Direta!A$70:E$84,5,0)),0)</f>
        <v>1144405.3321690487</v>
      </c>
      <c r="K87" s="33">
        <v>0</v>
      </c>
      <c r="L87" s="69">
        <f t="shared" si="6"/>
        <v>1144405.3321690487</v>
      </c>
      <c r="M87" s="25" t="s">
        <v>181</v>
      </c>
      <c r="N87" s="28">
        <f>B87/Formato_Análises_Direta!$P$31</f>
        <v>0</v>
      </c>
      <c r="O87" s="28">
        <f>C87/Formato_Análises_Direta!$P$31</f>
        <v>0</v>
      </c>
      <c r="P87" s="28">
        <f>D87/Formato_Análises_Direta!$P$31</f>
        <v>0</v>
      </c>
      <c r="Q87" s="28">
        <f>E87/Formato_Análises_Direta!$P$31</f>
        <v>0</v>
      </c>
      <c r="R87" s="28">
        <f>F87/Formato_Análises_Direta!$P$31</f>
        <v>0</v>
      </c>
      <c r="S87" s="28">
        <f>G87/Formato_Análises_Direta!$P$31</f>
        <v>0</v>
      </c>
      <c r="T87" s="28">
        <f>H87/Formato_Análises_Direta!$P$31</f>
        <v>0</v>
      </c>
      <c r="U87" s="28">
        <f>I87/Formato_Análises_Direta!$P$31</f>
        <v>0</v>
      </c>
      <c r="V87" s="28">
        <f>J87/Formato_Análises_Direta!$P$31</f>
        <v>4.1301664676323584E-3</v>
      </c>
      <c r="W87" s="28">
        <f>K87/Formato_Análises_Direta!$P$31</f>
        <v>0</v>
      </c>
      <c r="X87" s="1">
        <f t="shared" si="7"/>
        <v>4.1301664676323593E-3</v>
      </c>
    </row>
    <row r="88" spans="1:24" x14ac:dyDescent="0.25">
      <c r="A88" s="25" t="s">
        <v>148</v>
      </c>
      <c r="B88" s="33">
        <v>0</v>
      </c>
      <c r="C88" s="27">
        <f>IFERROR((VLOOKUP(A88,TAB_DIN_Direta!A$70:E$84,2,0)),0)</f>
        <v>0</v>
      </c>
      <c r="D88" s="27">
        <f>IFERROR((VLOOKUP(A88,TAB_DIN_Direta!A$70:E$84,3,0)),0)</f>
        <v>716877.50821019418</v>
      </c>
      <c r="E88" s="33">
        <v>0</v>
      </c>
      <c r="F88" s="27">
        <f>IFERROR((VLOOKUP(A88,TAB_DIN_Direta!A$70:E$84,4,0)),0)</f>
        <v>0</v>
      </c>
      <c r="G88" s="33">
        <v>0</v>
      </c>
      <c r="H88" s="33">
        <v>0</v>
      </c>
      <c r="I88" s="33">
        <v>0</v>
      </c>
      <c r="J88" s="27">
        <f>IFERROR((VLOOKUP(A88,TAB_DIN_Direta!A$70:E$84,5,0)),0)</f>
        <v>3337651.336861535</v>
      </c>
      <c r="K88" s="33">
        <v>0</v>
      </c>
      <c r="L88" s="69">
        <f t="shared" si="6"/>
        <v>4054528.8450717293</v>
      </c>
      <c r="M88" s="25" t="s">
        <v>148</v>
      </c>
      <c r="N88" s="28">
        <f>B88/Formato_Análises_Direta!$P$31</f>
        <v>0</v>
      </c>
      <c r="O88" s="28">
        <f>C88/Formato_Análises_Direta!$P$31</f>
        <v>0</v>
      </c>
      <c r="P88" s="28">
        <f>D88/Formato_Análises_Direta!$P$31</f>
        <v>2.5872157028469867E-3</v>
      </c>
      <c r="Q88" s="28">
        <f>E88/Formato_Análises_Direta!$P$31</f>
        <v>0</v>
      </c>
      <c r="R88" s="28">
        <f>F88/Formato_Análises_Direta!$P$31</f>
        <v>0</v>
      </c>
      <c r="S88" s="28">
        <f>G88/Formato_Análises_Direta!$P$31</f>
        <v>0</v>
      </c>
      <c r="T88" s="28">
        <f>H88/Formato_Análises_Direta!$P$31</f>
        <v>0</v>
      </c>
      <c r="U88" s="28">
        <f>I88/Formato_Análises_Direta!$P$31</f>
        <v>0</v>
      </c>
      <c r="V88" s="28">
        <f>J88/Formato_Análises_Direta!$P$31</f>
        <v>1.2045605909600507E-2</v>
      </c>
      <c r="W88" s="28">
        <f>K88/Formato_Análises_Direta!$P$31</f>
        <v>0</v>
      </c>
      <c r="X88" s="1">
        <f t="shared" si="7"/>
        <v>1.4632821612447498E-2</v>
      </c>
    </row>
    <row r="89" spans="1:24" x14ac:dyDescent="0.25">
      <c r="A89" s="25" t="s">
        <v>177</v>
      </c>
      <c r="B89" s="33">
        <v>0</v>
      </c>
      <c r="C89" s="27">
        <f>IFERROR((VLOOKUP(A89,TAB_DIN_Direta!A$70:E$84,2,0)),0)</f>
        <v>0</v>
      </c>
      <c r="D89" s="27">
        <f>IFERROR((VLOOKUP(A89,TAB_DIN_Direta!A$70:E$84,3,0)),0)</f>
        <v>0</v>
      </c>
      <c r="E89" s="33">
        <v>0</v>
      </c>
      <c r="F89" s="27">
        <f>IFERROR((VLOOKUP(A89,TAB_DIN_Direta!A$70:E$84,4,0)),0)</f>
        <v>0</v>
      </c>
      <c r="G89" s="33">
        <v>0</v>
      </c>
      <c r="H89" s="33">
        <v>0</v>
      </c>
      <c r="I89" s="33">
        <v>0</v>
      </c>
      <c r="J89" s="27">
        <f>IFERROR((VLOOKUP(A89,TAB_DIN_Direta!A$70:E$84,5,0)),0)</f>
        <v>2348845.8971165731</v>
      </c>
      <c r="K89" s="33">
        <v>0</v>
      </c>
      <c r="L89" s="69">
        <f t="shared" si="6"/>
        <v>2348845.8971165731</v>
      </c>
      <c r="M89" s="25" t="s">
        <v>177</v>
      </c>
      <c r="N89" s="28">
        <f>B89/Formato_Análises_Direta!$P$31</f>
        <v>0</v>
      </c>
      <c r="O89" s="28">
        <f>C89/Formato_Análises_Direta!$P$31</f>
        <v>0</v>
      </c>
      <c r="P89" s="28">
        <f>D89/Formato_Análises_Direta!$P$31</f>
        <v>0</v>
      </c>
      <c r="Q89" s="28">
        <f>E89/Formato_Análises_Direta!$P$31</f>
        <v>0</v>
      </c>
      <c r="R89" s="28">
        <f>F89/Formato_Análises_Direta!$P$31</f>
        <v>0</v>
      </c>
      <c r="S89" s="28">
        <f>G89/Formato_Análises_Direta!$P$31</f>
        <v>0</v>
      </c>
      <c r="T89" s="28">
        <f>H89/Formato_Análises_Direta!$P$31</f>
        <v>0</v>
      </c>
      <c r="U89" s="28">
        <f>I89/Formato_Análises_Direta!$P$31</f>
        <v>0</v>
      </c>
      <c r="V89" s="28">
        <f>J89/Formato_Análises_Direta!$P$31</f>
        <v>8.4770004903067762E-3</v>
      </c>
      <c r="W89" s="28">
        <f>K89/Formato_Análises_Direta!$P$31</f>
        <v>0</v>
      </c>
      <c r="X89" s="1">
        <f t="shared" si="7"/>
        <v>8.477000490306778E-3</v>
      </c>
    </row>
    <row r="90" spans="1:24" x14ac:dyDescent="0.25">
      <c r="A90" s="25" t="s">
        <v>159</v>
      </c>
      <c r="B90" s="33">
        <v>0</v>
      </c>
      <c r="C90" s="27">
        <f>IFERROR((VLOOKUP(A90,TAB_DIN_Direta!A$70:E$84,2,0)),0)</f>
        <v>0</v>
      </c>
      <c r="D90" s="27">
        <f>IFERROR((VLOOKUP(A90,TAB_DIN_Direta!A$70:E$84,3,0)),0)</f>
        <v>0</v>
      </c>
      <c r="E90" s="33">
        <v>0</v>
      </c>
      <c r="F90" s="27">
        <f>IFERROR((VLOOKUP(A90,TAB_DIN_Direta!A$70:E$84,4,0)),0)</f>
        <v>0</v>
      </c>
      <c r="G90" s="33">
        <v>0</v>
      </c>
      <c r="H90" s="33">
        <v>0</v>
      </c>
      <c r="I90" s="33">
        <v>0</v>
      </c>
      <c r="J90" s="27">
        <f>IFERROR((VLOOKUP(A90,TAB_DIN_Direta!A$70:E$84,5,0)),0)</f>
        <v>0</v>
      </c>
      <c r="K90" s="33">
        <v>0</v>
      </c>
      <c r="L90" s="69">
        <f t="shared" si="6"/>
        <v>0</v>
      </c>
      <c r="M90" s="25" t="s">
        <v>159</v>
      </c>
      <c r="N90" s="28">
        <f>B90/Formato_Análises_Direta!$P$31</f>
        <v>0</v>
      </c>
      <c r="O90" s="28">
        <f>C90/Formato_Análises_Direta!$P$31</f>
        <v>0</v>
      </c>
      <c r="P90" s="28">
        <f>D90/Formato_Análises_Direta!$P$31</f>
        <v>0</v>
      </c>
      <c r="Q90" s="28">
        <f>E90/Formato_Análises_Direta!$P$31</f>
        <v>0</v>
      </c>
      <c r="R90" s="28">
        <f>F90/Formato_Análises_Direta!$P$31</f>
        <v>0</v>
      </c>
      <c r="S90" s="28">
        <f>G90/Formato_Análises_Direta!$P$31</f>
        <v>0</v>
      </c>
      <c r="T90" s="28">
        <f>H90/Formato_Análises_Direta!$P$31</f>
        <v>0</v>
      </c>
      <c r="U90" s="28">
        <f>I90/Formato_Análises_Direta!$P$31</f>
        <v>0</v>
      </c>
      <c r="V90" s="28">
        <f>J90/Formato_Análises_Direta!$P$31</f>
        <v>0</v>
      </c>
      <c r="W90" s="28">
        <f>K90/Formato_Análises_Direta!$P$31</f>
        <v>0</v>
      </c>
      <c r="X90" s="1">
        <f t="shared" si="7"/>
        <v>0</v>
      </c>
    </row>
    <row r="91" spans="1:24" x14ac:dyDescent="0.25">
      <c r="A91" s="25" t="s">
        <v>191</v>
      </c>
      <c r="B91" s="33">
        <v>0</v>
      </c>
      <c r="C91" s="27">
        <f>IFERROR((VLOOKUP(A91,TAB_DIN_Direta!A$70:E$84,2,0)),0)</f>
        <v>13214527.332984267</v>
      </c>
      <c r="D91" s="27">
        <f>IFERROR((VLOOKUP(A91,TAB_DIN_Direta!A$70:E$84,3,0)),0)</f>
        <v>35948847.458183512</v>
      </c>
      <c r="E91" s="33">
        <v>0</v>
      </c>
      <c r="F91" s="27">
        <f>IFERROR((VLOOKUP(A91,TAB_DIN_Direta!A$70:E$84,4,0)),0)</f>
        <v>0</v>
      </c>
      <c r="G91" s="33">
        <v>0</v>
      </c>
      <c r="H91" s="33">
        <v>0</v>
      </c>
      <c r="I91" s="33">
        <v>0</v>
      </c>
      <c r="J91" s="27">
        <f>IFERROR((VLOOKUP(A91,TAB_DIN_Direta!A$70:E$84,5,0)),0)</f>
        <v>29283708.152406391</v>
      </c>
      <c r="K91" s="33">
        <v>0</v>
      </c>
      <c r="L91" s="69">
        <f t="shared" si="6"/>
        <v>78447082.943574175</v>
      </c>
      <c r="M91" s="25" t="s">
        <v>191</v>
      </c>
      <c r="N91" s="28">
        <f>B91/Formato_Análises_Direta!$P$31</f>
        <v>0</v>
      </c>
      <c r="O91" s="28">
        <f>C91/Formato_Análises_Direta!$P$31</f>
        <v>4.7691317177680471E-2</v>
      </c>
      <c r="P91" s="28">
        <f>D91/Formato_Análises_Direta!$P$31</f>
        <v>0.12973962996171007</v>
      </c>
      <c r="Q91" s="28">
        <f>E91/Formato_Análises_Direta!$P$31</f>
        <v>0</v>
      </c>
      <c r="R91" s="28">
        <f>F91/Formato_Análises_Direta!$P$31</f>
        <v>0</v>
      </c>
      <c r="S91" s="28">
        <f>G91/Formato_Análises_Direta!$P$31</f>
        <v>0</v>
      </c>
      <c r="T91" s="28">
        <f>H91/Formato_Análises_Direta!$P$31</f>
        <v>0</v>
      </c>
      <c r="U91" s="28">
        <f>I91/Formato_Análises_Direta!$P$31</f>
        <v>0</v>
      </c>
      <c r="V91" s="28">
        <f>J91/Formato_Análises_Direta!$P$31</f>
        <v>0.10568509780513262</v>
      </c>
      <c r="W91" s="28">
        <f>K91/Formato_Análises_Direta!$P$31</f>
        <v>0</v>
      </c>
      <c r="X91" s="1">
        <f t="shared" si="7"/>
        <v>0.28311604494452325</v>
      </c>
    </row>
    <row r="92" spans="1:24" x14ac:dyDescent="0.25">
      <c r="A92" s="25" t="s">
        <v>194</v>
      </c>
      <c r="B92" s="33">
        <v>0</v>
      </c>
      <c r="C92" s="27">
        <f>IFERROR((VLOOKUP(A92,TAB_DIN_Direta!A$70:E$84,2,0)),0)</f>
        <v>1211848.842288051</v>
      </c>
      <c r="D92" s="27">
        <f>IFERROR((VLOOKUP(A92,TAB_DIN_Direta!A$70:E$84,3,0)),0)</f>
        <v>21225165.887585789</v>
      </c>
      <c r="E92" s="33">
        <v>0</v>
      </c>
      <c r="F92" s="27">
        <f>IFERROR((VLOOKUP(A92,TAB_DIN_Direta!A$70:E$84,4,0)),0)</f>
        <v>135822766.9665395</v>
      </c>
      <c r="G92" s="33">
        <v>0</v>
      </c>
      <c r="H92" s="33">
        <v>0</v>
      </c>
      <c r="I92" s="33">
        <v>0</v>
      </c>
      <c r="J92" s="27">
        <f>IFERROR((VLOOKUP(A92,TAB_DIN_Direta!A$70:E$84,5,0)),0)</f>
        <v>4134665.9748872444</v>
      </c>
      <c r="K92" s="33">
        <v>0</v>
      </c>
      <c r="L92" s="69">
        <f t="shared" si="6"/>
        <v>162394447.67130059</v>
      </c>
      <c r="M92" s="25" t="s">
        <v>194</v>
      </c>
      <c r="N92" s="28">
        <f>B92/Formato_Análises_Direta!$P$31</f>
        <v>0</v>
      </c>
      <c r="O92" s="28">
        <f>C92/Formato_Análises_Direta!$P$31</f>
        <v>4.3735705449490653E-3</v>
      </c>
      <c r="P92" s="28">
        <f>D92/Formato_Análises_Direta!$P$31</f>
        <v>7.6601765086753024E-2</v>
      </c>
      <c r="Q92" s="28">
        <f>E92/Formato_Análises_Direta!$P$31</f>
        <v>0</v>
      </c>
      <c r="R92" s="28">
        <f>F92/Formato_Análises_Direta!$P$31</f>
        <v>0.49018527081048258</v>
      </c>
      <c r="S92" s="28">
        <f>G92/Formato_Análises_Direta!$P$31</f>
        <v>0</v>
      </c>
      <c r="T92" s="28">
        <f>H92/Formato_Análises_Direta!$P$31</f>
        <v>0</v>
      </c>
      <c r="U92" s="28">
        <f>I92/Formato_Análises_Direta!$P$31</f>
        <v>0</v>
      </c>
      <c r="V92" s="28">
        <f>J92/Formato_Análises_Direta!$P$31</f>
        <v>1.4922037047811658E-2</v>
      </c>
      <c r="W92" s="28">
        <f>K92/Formato_Análises_Direta!$P$31</f>
        <v>0</v>
      </c>
      <c r="X92" s="1">
        <f t="shared" si="7"/>
        <v>0.5860826434899965</v>
      </c>
    </row>
    <row r="93" spans="1:24" x14ac:dyDescent="0.25">
      <c r="A93" s="25" t="s">
        <v>185</v>
      </c>
      <c r="B93" s="33">
        <v>0</v>
      </c>
      <c r="C93" s="27">
        <f>IFERROR((VLOOKUP(A93,TAB_DIN_Direta!A$70:E$84,2,0)),0)</f>
        <v>0</v>
      </c>
      <c r="D93" s="27">
        <f>IFERROR((VLOOKUP(A93,TAB_DIN_Direta!A$70:E$84,3,0)),0)</f>
        <v>733170.17885133496</v>
      </c>
      <c r="E93" s="33">
        <v>0</v>
      </c>
      <c r="F93" s="27">
        <f>IFERROR((VLOOKUP(A93,TAB_DIN_Direta!A$70:E$84,4,0)),0)</f>
        <v>0</v>
      </c>
      <c r="G93" s="33">
        <v>0</v>
      </c>
      <c r="H93" s="33">
        <v>0</v>
      </c>
      <c r="I93" s="33">
        <v>0</v>
      </c>
      <c r="J93" s="27">
        <f>IFERROR((VLOOKUP(A93,TAB_DIN_Direta!A$70:E$84,5,0)),0)</f>
        <v>801589.61994174158</v>
      </c>
      <c r="K93" s="33">
        <v>0</v>
      </c>
      <c r="L93" s="69">
        <f t="shared" si="6"/>
        <v>1534759.7987930765</v>
      </c>
      <c r="M93" s="25" t="s">
        <v>185</v>
      </c>
      <c r="N93" s="28">
        <f>B93/Formato_Análises_Direta!$P$31</f>
        <v>0</v>
      </c>
      <c r="O93" s="28">
        <f>C93/Formato_Análises_Direta!$P$31</f>
        <v>0</v>
      </c>
      <c r="P93" s="28">
        <f>D93/Formato_Análises_Direta!$P$31</f>
        <v>2.6460160597298727E-3</v>
      </c>
      <c r="Q93" s="28">
        <f>E93/Formato_Análises_Direta!$P$31</f>
        <v>0</v>
      </c>
      <c r="R93" s="28">
        <f>F93/Formato_Análises_Direta!$P$31</f>
        <v>0</v>
      </c>
      <c r="S93" s="28">
        <f>G93/Formato_Análises_Direta!$P$31</f>
        <v>0</v>
      </c>
      <c r="T93" s="28">
        <f>H93/Formato_Análises_Direta!$P$31</f>
        <v>0</v>
      </c>
      <c r="U93" s="28">
        <f>I93/Formato_Análises_Direta!$P$31</f>
        <v>0</v>
      </c>
      <c r="V93" s="28">
        <f>J93/Formato_Análises_Direta!$P$31</f>
        <v>2.8929422784238646E-3</v>
      </c>
      <c r="W93" s="28">
        <f>K93/Formato_Análises_Direta!$P$31</f>
        <v>0</v>
      </c>
      <c r="X93" s="1">
        <f t="shared" si="7"/>
        <v>5.5389583381537386E-3</v>
      </c>
    </row>
    <row r="94" spans="1:24" x14ac:dyDescent="0.25">
      <c r="A94" s="25" t="s">
        <v>200</v>
      </c>
      <c r="B94" s="33">
        <v>0</v>
      </c>
      <c r="C94" s="27">
        <f>IFERROR((VLOOKUP(A94,TAB_DIN_Direta!A$70:E$84,2,0)),0)</f>
        <v>0</v>
      </c>
      <c r="D94" s="27">
        <f>IFERROR((VLOOKUP(A94,TAB_DIN_Direta!A$70:E$84,3,0)),0)</f>
        <v>0</v>
      </c>
      <c r="E94" s="33">
        <v>0</v>
      </c>
      <c r="F94" s="27">
        <f>IFERROR((VLOOKUP(A94,TAB_DIN_Direta!A$70:E$84,4,0)),0)</f>
        <v>0</v>
      </c>
      <c r="G94" s="33">
        <v>0</v>
      </c>
      <c r="H94" s="33">
        <v>0</v>
      </c>
      <c r="I94" s="33">
        <v>0</v>
      </c>
      <c r="J94" s="27">
        <f>IFERROR((VLOOKUP(A94,TAB_DIN_Direta!A$70:E$84,5,0)),0)</f>
        <v>1711823.6555198019</v>
      </c>
      <c r="K94" s="33">
        <v>0</v>
      </c>
      <c r="L94" s="69">
        <f t="shared" si="6"/>
        <v>1711823.6555198019</v>
      </c>
      <c r="M94" s="25" t="s">
        <v>200</v>
      </c>
      <c r="N94" s="28">
        <f>B94/Formato_Análises_Direta!$P$31</f>
        <v>0</v>
      </c>
      <c r="O94" s="28">
        <f>C94/Formato_Análises_Direta!$P$31</f>
        <v>0</v>
      </c>
      <c r="P94" s="28">
        <f>D94/Formato_Análises_Direta!$P$31</f>
        <v>0</v>
      </c>
      <c r="Q94" s="28">
        <f>E94/Formato_Análises_Direta!$P$31</f>
        <v>0</v>
      </c>
      <c r="R94" s="28">
        <f>F94/Formato_Análises_Direta!$P$31</f>
        <v>0</v>
      </c>
      <c r="S94" s="28">
        <f>G94/Formato_Análises_Direta!$P$31</f>
        <v>0</v>
      </c>
      <c r="T94" s="28">
        <f>H94/Formato_Análises_Direta!$P$31</f>
        <v>0</v>
      </c>
      <c r="U94" s="28">
        <f>I94/Formato_Análises_Direta!$P$31</f>
        <v>0</v>
      </c>
      <c r="V94" s="28">
        <f>J94/Formato_Análises_Direta!$P$31</f>
        <v>6.1779829766498776E-3</v>
      </c>
      <c r="W94" s="28">
        <f>K94/Formato_Análises_Direta!$P$31</f>
        <v>0</v>
      </c>
      <c r="X94" s="1">
        <f t="shared" si="7"/>
        <v>6.1779829766498784E-3</v>
      </c>
    </row>
    <row r="95" spans="1:24" x14ac:dyDescent="0.25">
      <c r="A95" s="25" t="s">
        <v>198</v>
      </c>
      <c r="B95" s="33">
        <v>0</v>
      </c>
      <c r="C95" s="27">
        <f>IFERROR((VLOOKUP(A95,TAB_DIN_Direta!A$70:E$84,2,0)),0)</f>
        <v>0</v>
      </c>
      <c r="D95" s="27">
        <f>IFERROR((VLOOKUP(A95,TAB_DIN_Direta!A$70:E$84,3,0)),0)</f>
        <v>917709.11286821589</v>
      </c>
      <c r="E95" s="33">
        <v>0</v>
      </c>
      <c r="F95" s="27">
        <f>IFERROR((VLOOKUP(A95,TAB_DIN_Direta!A$70:E$84,4,0)),0)</f>
        <v>13849439.673733011</v>
      </c>
      <c r="G95" s="33">
        <v>0</v>
      </c>
      <c r="H95" s="33">
        <v>0</v>
      </c>
      <c r="I95" s="33">
        <v>0</v>
      </c>
      <c r="J95" s="27">
        <f>IFERROR((VLOOKUP(A95,TAB_DIN_Direta!A$70:E$84,5,0)),0)</f>
        <v>42080.709731938397</v>
      </c>
      <c r="K95" s="33">
        <v>0</v>
      </c>
      <c r="L95" s="69">
        <f t="shared" si="6"/>
        <v>14809229.496333165</v>
      </c>
      <c r="M95" s="25" t="s">
        <v>198</v>
      </c>
      <c r="N95" s="28">
        <f>B95/Formato_Análises_Direta!$P$31</f>
        <v>0</v>
      </c>
      <c r="O95" s="28">
        <f>C95/Formato_Análises_Direta!$P$31</f>
        <v>0</v>
      </c>
      <c r="P95" s="28">
        <f>D95/Formato_Análises_Direta!$P$31</f>
        <v>3.3120183019638813E-3</v>
      </c>
      <c r="Q95" s="28">
        <f>E95/Formato_Análises_Direta!$P$31</f>
        <v>0</v>
      </c>
      <c r="R95" s="28">
        <f>F95/Formato_Análises_Direta!$P$31</f>
        <v>4.998272004512104E-2</v>
      </c>
      <c r="S95" s="28">
        <f>G95/Formato_Análises_Direta!$P$31</f>
        <v>0</v>
      </c>
      <c r="T95" s="28">
        <f>H95/Formato_Análises_Direta!$P$31</f>
        <v>0</v>
      </c>
      <c r="U95" s="28">
        <f>I95/Formato_Análises_Direta!$P$31</f>
        <v>0</v>
      </c>
      <c r="V95" s="28">
        <f>J95/Formato_Análises_Direta!$P$31</f>
        <v>1.5186956175711812E-4</v>
      </c>
      <c r="W95" s="28">
        <f>K95/Formato_Análises_Direta!$P$31</f>
        <v>0</v>
      </c>
      <c r="X95" s="1">
        <f t="shared" si="7"/>
        <v>5.344660790884205E-2</v>
      </c>
    </row>
    <row r="96" spans="1:24" x14ac:dyDescent="0.25">
      <c r="A96" s="25" t="s">
        <v>173</v>
      </c>
      <c r="B96" s="33">
        <v>0</v>
      </c>
      <c r="C96" s="27">
        <f>IFERROR((VLOOKUP(A96,TAB_DIN_Direta!A$70:E$84,2,0)),0)</f>
        <v>0</v>
      </c>
      <c r="D96" s="27">
        <f>IFERROR((VLOOKUP(A96,TAB_DIN_Direta!A$70:E$84,3,0)),0)</f>
        <v>0</v>
      </c>
      <c r="E96" s="33">
        <v>0</v>
      </c>
      <c r="F96" s="27">
        <f>IFERROR((VLOOKUP(A96,TAB_DIN_Direta!A$70:E$84,4,0)),0)</f>
        <v>0</v>
      </c>
      <c r="G96" s="33">
        <v>0</v>
      </c>
      <c r="H96" s="33">
        <v>0</v>
      </c>
      <c r="I96" s="33">
        <v>0</v>
      </c>
      <c r="J96" s="27">
        <f>IFERROR((VLOOKUP(A96,TAB_DIN_Direta!A$70:E$84,5,0)),0)</f>
        <v>0</v>
      </c>
      <c r="K96" s="33">
        <v>0</v>
      </c>
      <c r="L96" s="69">
        <f t="shared" si="6"/>
        <v>0</v>
      </c>
      <c r="M96" s="25" t="s">
        <v>173</v>
      </c>
      <c r="N96" s="28">
        <f>B96/Formato_Análises_Direta!$P$31</f>
        <v>0</v>
      </c>
      <c r="O96" s="28">
        <f>C96/Formato_Análises_Direta!$P$31</f>
        <v>0</v>
      </c>
      <c r="P96" s="28">
        <f>D96/Formato_Análises_Direta!$P$31</f>
        <v>0</v>
      </c>
      <c r="Q96" s="28">
        <f>E96/Formato_Análises_Direta!$P$31</f>
        <v>0</v>
      </c>
      <c r="R96" s="28">
        <f>F96/Formato_Análises_Direta!$P$31</f>
        <v>0</v>
      </c>
      <c r="S96" s="28">
        <f>G96/Formato_Análises_Direta!$P$31</f>
        <v>0</v>
      </c>
      <c r="T96" s="28">
        <f>H96/Formato_Análises_Direta!$P$31</f>
        <v>0</v>
      </c>
      <c r="U96" s="28">
        <f>I96/Formato_Análises_Direta!$P$31</f>
        <v>0</v>
      </c>
      <c r="V96" s="28">
        <f>J96/Formato_Análises_Direta!$P$31</f>
        <v>0</v>
      </c>
      <c r="W96" s="28">
        <f>K96/Formato_Análises_Direta!$P$31</f>
        <v>0</v>
      </c>
      <c r="X96" s="1">
        <f t="shared" si="7"/>
        <v>0</v>
      </c>
    </row>
    <row r="97" spans="1:24" x14ac:dyDescent="0.25">
      <c r="A97" s="25" t="s">
        <v>169</v>
      </c>
      <c r="B97" s="33">
        <v>0</v>
      </c>
      <c r="C97" s="27">
        <f>IFERROR((VLOOKUP(A97,TAB_DIN_Direta!A$70:E$84,2,0)),0)</f>
        <v>0</v>
      </c>
      <c r="D97" s="27">
        <f>IFERROR((VLOOKUP(A97,TAB_DIN_Direta!A$70:E$84,3,0)),0)</f>
        <v>0</v>
      </c>
      <c r="E97" s="33">
        <v>0</v>
      </c>
      <c r="F97" s="27">
        <f>IFERROR((VLOOKUP(A97,TAB_DIN_Direta!A$70:E$84,4,0)),0)</f>
        <v>0</v>
      </c>
      <c r="G97" s="33">
        <v>0</v>
      </c>
      <c r="H97" s="33">
        <v>0</v>
      </c>
      <c r="I97" s="33">
        <v>0</v>
      </c>
      <c r="J97" s="27">
        <f>IFERROR((VLOOKUP(A97,TAB_DIN_Direta!A$70:E$84,5,0)),0)</f>
        <v>0</v>
      </c>
      <c r="K97" s="33">
        <v>0</v>
      </c>
      <c r="L97" s="69">
        <f t="shared" si="6"/>
        <v>0</v>
      </c>
      <c r="M97" s="25" t="s">
        <v>169</v>
      </c>
      <c r="N97" s="28">
        <f>B97/Formato_Análises_Direta!$P$31</f>
        <v>0</v>
      </c>
      <c r="O97" s="28">
        <f>C97/Formato_Análises_Direta!$P$31</f>
        <v>0</v>
      </c>
      <c r="P97" s="28">
        <f>D97/Formato_Análises_Direta!$P$31</f>
        <v>0</v>
      </c>
      <c r="Q97" s="28">
        <f>E97/Formato_Análises_Direta!$P$31</f>
        <v>0</v>
      </c>
      <c r="R97" s="28">
        <f>F97/Formato_Análises_Direta!$P$31</f>
        <v>0</v>
      </c>
      <c r="S97" s="28">
        <f>G97/Formato_Análises_Direta!$P$31</f>
        <v>0</v>
      </c>
      <c r="T97" s="28">
        <f>H97/Formato_Análises_Direta!$P$31</f>
        <v>0</v>
      </c>
      <c r="U97" s="28">
        <f>I97/Formato_Análises_Direta!$P$31</f>
        <v>0</v>
      </c>
      <c r="V97" s="28">
        <f>J97/Formato_Análises_Direta!$P$31</f>
        <v>0</v>
      </c>
      <c r="W97" s="28">
        <f>K97/Formato_Análises_Direta!$P$31</f>
        <v>0</v>
      </c>
      <c r="X97" s="1">
        <f t="shared" si="7"/>
        <v>0</v>
      </c>
    </row>
    <row r="98" spans="1:24" x14ac:dyDescent="0.25">
      <c r="A98" s="25" t="s">
        <v>163</v>
      </c>
      <c r="B98" s="33">
        <v>0</v>
      </c>
      <c r="C98" s="27">
        <f>IFERROR((VLOOKUP(A98,TAB_DIN_Direta!A$70:E$84,2,0)),0)</f>
        <v>0</v>
      </c>
      <c r="D98" s="27">
        <f>IFERROR((VLOOKUP(A98,TAB_DIN_Direta!A$70:E$84,3,0)),0)</f>
        <v>0</v>
      </c>
      <c r="E98" s="33">
        <v>0</v>
      </c>
      <c r="F98" s="27">
        <f>IFERROR((VLOOKUP(A98,TAB_DIN_Direta!A$70:E$84,4,0)),0)</f>
        <v>0</v>
      </c>
      <c r="G98" s="33">
        <v>0</v>
      </c>
      <c r="H98" s="33">
        <v>0</v>
      </c>
      <c r="I98" s="33">
        <v>0</v>
      </c>
      <c r="J98" s="27">
        <f>IFERROR((VLOOKUP(A98,TAB_DIN_Direta!A$70:E$84,5,0)),0)</f>
        <v>688865.51957688085</v>
      </c>
      <c r="K98" s="33">
        <v>0</v>
      </c>
      <c r="L98" s="69">
        <f t="shared" si="6"/>
        <v>688865.51957688085</v>
      </c>
      <c r="M98" s="25" t="s">
        <v>163</v>
      </c>
      <c r="N98" s="28">
        <f>B98/Formato_Análises_Direta!$P$31</f>
        <v>0</v>
      </c>
      <c r="O98" s="28">
        <f>C98/Formato_Análises_Direta!$P$31</f>
        <v>0</v>
      </c>
      <c r="P98" s="28">
        <f>D98/Formato_Análises_Direta!$P$31</f>
        <v>0</v>
      </c>
      <c r="Q98" s="28">
        <f>E98/Formato_Análises_Direta!$P$31</f>
        <v>0</v>
      </c>
      <c r="R98" s="28">
        <f>F98/Formato_Análises_Direta!$P$31</f>
        <v>0</v>
      </c>
      <c r="S98" s="28">
        <f>G98/Formato_Análises_Direta!$P$31</f>
        <v>0</v>
      </c>
      <c r="T98" s="28">
        <f>H98/Formato_Análises_Direta!$P$31</f>
        <v>0</v>
      </c>
      <c r="U98" s="28">
        <f>I98/Formato_Análises_Direta!$P$31</f>
        <v>0</v>
      </c>
      <c r="V98" s="28">
        <f>J98/Formato_Análises_Direta!$P$31</f>
        <v>2.4861202492582409E-3</v>
      </c>
      <c r="W98" s="28">
        <f>K98/Formato_Análises_Direta!$P$31</f>
        <v>0</v>
      </c>
      <c r="X98" s="1">
        <f t="shared" si="7"/>
        <v>2.4861202492582413E-3</v>
      </c>
    </row>
    <row r="99" spans="1:24" x14ac:dyDescent="0.25">
      <c r="A99" s="25" t="s">
        <v>155</v>
      </c>
      <c r="B99" s="33">
        <v>0</v>
      </c>
      <c r="C99" s="27">
        <f>IFERROR((VLOOKUP(A99,TAB_DIN_Direta!A$70:E$84,2,0)),0)</f>
        <v>0</v>
      </c>
      <c r="D99" s="27">
        <f>IFERROR((VLOOKUP(A99,TAB_DIN_Direta!A$70:E$84,3,0)),0)</f>
        <v>0</v>
      </c>
      <c r="E99" s="33">
        <v>0</v>
      </c>
      <c r="F99" s="27">
        <f>IFERROR((VLOOKUP(A99,TAB_DIN_Direta!A$70:E$84,4,0)),0)</f>
        <v>0</v>
      </c>
      <c r="G99" s="33">
        <v>0</v>
      </c>
      <c r="H99" s="33">
        <v>0</v>
      </c>
      <c r="I99" s="33">
        <v>0</v>
      </c>
      <c r="J99" s="27">
        <f>IFERROR((VLOOKUP(A99,TAB_DIN_Direta!A$70:E$84,5,0)),0)</f>
        <v>0</v>
      </c>
      <c r="K99" s="33">
        <v>0</v>
      </c>
      <c r="L99" s="69">
        <f t="shared" si="6"/>
        <v>0</v>
      </c>
      <c r="M99" s="25" t="s">
        <v>155</v>
      </c>
      <c r="N99" s="28">
        <f>B99/Formato_Análises_Direta!$P$31</f>
        <v>0</v>
      </c>
      <c r="O99" s="28">
        <f>C99/Formato_Análises_Direta!$P$31</f>
        <v>0</v>
      </c>
      <c r="P99" s="28">
        <f>D99/Formato_Análises_Direta!$P$31</f>
        <v>0</v>
      </c>
      <c r="Q99" s="28">
        <f>E99/Formato_Análises_Direta!$P$31</f>
        <v>0</v>
      </c>
      <c r="R99" s="28">
        <f>F99/Formato_Análises_Direta!$P$31</f>
        <v>0</v>
      </c>
      <c r="S99" s="28">
        <f>G99/Formato_Análises_Direta!$P$31</f>
        <v>0</v>
      </c>
      <c r="T99" s="28">
        <f>H99/Formato_Análises_Direta!$P$31</f>
        <v>0</v>
      </c>
      <c r="U99" s="28">
        <f>I99/Formato_Análises_Direta!$P$31</f>
        <v>0</v>
      </c>
      <c r="V99" s="28">
        <f>J99/Formato_Análises_Direta!$P$31</f>
        <v>0</v>
      </c>
      <c r="W99" s="28">
        <f>K99/Formato_Análises_Direta!$P$31</f>
        <v>0</v>
      </c>
      <c r="X99" s="1">
        <f t="shared" si="7"/>
        <v>0</v>
      </c>
    </row>
    <row r="100" spans="1:24" x14ac:dyDescent="0.25">
      <c r="A100" s="25" t="s">
        <v>223</v>
      </c>
      <c r="B100" s="29">
        <f>SUM(B73:B99)</f>
        <v>0</v>
      </c>
      <c r="C100" s="29">
        <f>SUM(C73:C99)</f>
        <v>14426376.175272318</v>
      </c>
      <c r="D100" s="29">
        <f t="shared" ref="D100:K100" si="8">SUM(D73:D99)</f>
        <v>60763720.443784609</v>
      </c>
      <c r="E100" s="29">
        <f t="shared" si="8"/>
        <v>0</v>
      </c>
      <c r="F100" s="29">
        <f t="shared" si="8"/>
        <v>149672206.6402725</v>
      </c>
      <c r="G100" s="29">
        <f t="shared" si="8"/>
        <v>0</v>
      </c>
      <c r="H100" s="29">
        <f t="shared" si="8"/>
        <v>0</v>
      </c>
      <c r="I100" s="29">
        <f t="shared" si="8"/>
        <v>0</v>
      </c>
      <c r="J100" s="29">
        <f t="shared" si="8"/>
        <v>52222250.387024075</v>
      </c>
      <c r="K100" s="29">
        <f t="shared" si="8"/>
        <v>0</v>
      </c>
      <c r="L100" s="69">
        <f>SUM(B100:K100)</f>
        <v>277084553.64635348</v>
      </c>
      <c r="M100" s="25" t="s">
        <v>223</v>
      </c>
      <c r="N100" s="28">
        <f>B100/Formato_Análises_Direta!$P$31</f>
        <v>0</v>
      </c>
      <c r="O100" s="28">
        <f>C100/Formato_Análises_Direta!$P$31</f>
        <v>5.2064887722629537E-2</v>
      </c>
      <c r="P100" s="28">
        <f>D100/Formato_Análises_Direta!$P$31</f>
        <v>0.21929667187922031</v>
      </c>
      <c r="Q100" s="28">
        <f>E100/Formato_Análises_Direta!$P$31</f>
        <v>0</v>
      </c>
      <c r="R100" s="28">
        <f>F100/Formato_Análises_Direta!$P$31</f>
        <v>0.54016799085560352</v>
      </c>
      <c r="S100" s="28">
        <f>G100/Formato_Análises_Direta!$P$31</f>
        <v>0</v>
      </c>
      <c r="T100" s="28">
        <f>H100/Formato_Análises_Direta!$P$31</f>
        <v>0</v>
      </c>
      <c r="U100" s="28">
        <f>I100/Formato_Análises_Direta!$P$31</f>
        <v>0</v>
      </c>
      <c r="V100" s="28">
        <f>J100/Formato_Análises_Direta!$P$31</f>
        <v>0.18847044954254644</v>
      </c>
      <c r="W100" s="28">
        <f>K100/Formato_Análises_Direta!$P$31</f>
        <v>0</v>
      </c>
      <c r="X100" s="1">
        <f t="shared" si="7"/>
        <v>1</v>
      </c>
    </row>
    <row r="101" spans="1:24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24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24" x14ac:dyDescent="0.25">
      <c r="A103" s="25"/>
      <c r="B103" s="30"/>
      <c r="C103" s="30"/>
      <c r="D103" s="30"/>
      <c r="E103" s="30"/>
      <c r="F103" s="30"/>
      <c r="G103" s="30"/>
      <c r="H103" s="30"/>
      <c r="I103" s="30"/>
      <c r="J103" s="30"/>
      <c r="K103" s="30"/>
    </row>
    <row r="104" spans="1:24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24" x14ac:dyDescent="0.25">
      <c r="A105" s="2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N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</row>
    <row r="106" spans="1:24" x14ac:dyDescent="0.25">
      <c r="A106" s="25"/>
      <c r="B106" s="25" t="s">
        <v>224</v>
      </c>
      <c r="C106" s="25" t="s">
        <v>228</v>
      </c>
      <c r="D106" s="25" t="s">
        <v>15</v>
      </c>
      <c r="E106" s="25" t="s">
        <v>229</v>
      </c>
      <c r="F106" s="25" t="s">
        <v>226</v>
      </c>
      <c r="G106" s="25" t="s">
        <v>227</v>
      </c>
      <c r="H106" s="25" t="s">
        <v>131</v>
      </c>
      <c r="I106" s="25" t="s">
        <v>130</v>
      </c>
      <c r="J106" s="25" t="s">
        <v>129</v>
      </c>
      <c r="K106" s="25" t="s">
        <v>230</v>
      </c>
      <c r="L106" s="25" t="s">
        <v>404</v>
      </c>
      <c r="N106" s="25" t="s">
        <v>224</v>
      </c>
      <c r="O106" s="25" t="s">
        <v>228</v>
      </c>
      <c r="P106" s="25" t="s">
        <v>15</v>
      </c>
      <c r="Q106" s="25" t="s">
        <v>229</v>
      </c>
      <c r="R106" s="25" t="s">
        <v>226</v>
      </c>
      <c r="S106" s="25" t="s">
        <v>227</v>
      </c>
      <c r="T106" s="25" t="s">
        <v>131</v>
      </c>
      <c r="U106" s="25" t="s">
        <v>130</v>
      </c>
      <c r="V106" s="25" t="s">
        <v>129</v>
      </c>
      <c r="W106" s="25" t="s">
        <v>230</v>
      </c>
    </row>
    <row r="107" spans="1:24" x14ac:dyDescent="0.25">
      <c r="A107" s="25" t="s">
        <v>132</v>
      </c>
      <c r="B107" s="33">
        <v>0</v>
      </c>
      <c r="C107" s="27">
        <f>IFERROR((VLOOKUP(A107,TAB_DIN_Direta!A$102:F$119,2,0)),0)</f>
        <v>0</v>
      </c>
      <c r="D107" s="27">
        <f>IFERROR((VLOOKUP(A107,TAB_DIN_Direta!A$102:F$119,3,0)),0)</f>
        <v>0</v>
      </c>
      <c r="E107" s="33">
        <v>0</v>
      </c>
      <c r="F107" s="27">
        <f>IFERROR((VLOOKUP(A107,TAB_DIN_Direta!A$102:F$119,4,0)),0)</f>
        <v>0</v>
      </c>
      <c r="G107" s="27">
        <f>IFERROR((VLOOKUP(A107,TAB_DIN_Direta!A$102:F$119,5,0)),0)</f>
        <v>0</v>
      </c>
      <c r="H107" s="33">
        <v>0</v>
      </c>
      <c r="I107" s="33">
        <v>0</v>
      </c>
      <c r="J107" s="27">
        <f>IFERROR((VLOOKUP(A107,TAB_DIN_Direta!A$102:F$119,6,0)),0)</f>
        <v>0</v>
      </c>
      <c r="K107" s="33">
        <v>0</v>
      </c>
      <c r="L107" s="69">
        <f>SUM(B107:K107)</f>
        <v>0</v>
      </c>
      <c r="M107" s="25" t="s">
        <v>132</v>
      </c>
      <c r="N107" s="28">
        <f>B107/Formato_Análises_Direta!$Q$31</f>
        <v>0</v>
      </c>
      <c r="O107" s="28">
        <f>C107/Formato_Análises_Direta!$Q$31</f>
        <v>0</v>
      </c>
      <c r="P107" s="28">
        <f>D107/Formato_Análises_Direta!$Q$31</f>
        <v>0</v>
      </c>
      <c r="Q107" s="28">
        <f>E107/Formato_Análises_Direta!$Q$31</f>
        <v>0</v>
      </c>
      <c r="R107" s="28">
        <f>F107/Formato_Análises_Direta!$Q$31</f>
        <v>0</v>
      </c>
      <c r="S107" s="28">
        <f>G107/Formato_Análises_Direta!$Q$31</f>
        <v>0</v>
      </c>
      <c r="T107" s="28">
        <f>H107/Formato_Análises_Direta!$Q$31</f>
        <v>0</v>
      </c>
      <c r="U107" s="28">
        <f>I107/Formato_Análises_Direta!$Q$31</f>
        <v>0</v>
      </c>
      <c r="V107" s="28">
        <f>J107/Formato_Análises_Direta!$Q$31</f>
        <v>0</v>
      </c>
      <c r="W107" s="28">
        <f>K107/Formato_Análises_Direta!$Q$31</f>
        <v>0</v>
      </c>
      <c r="X107" s="1">
        <f>L107/$L$134</f>
        <v>0</v>
      </c>
    </row>
    <row r="108" spans="1:24" x14ac:dyDescent="0.25">
      <c r="A108" s="25" t="s">
        <v>134</v>
      </c>
      <c r="B108" s="33">
        <v>0</v>
      </c>
      <c r="C108" s="27">
        <f>IFERROR((VLOOKUP(A108,TAB_DIN_Direta!A$102:F$119,2,0)),0)</f>
        <v>0</v>
      </c>
      <c r="D108" s="27">
        <f>IFERROR((VLOOKUP(A108,TAB_DIN_Direta!A$102:F$119,3,0)),0)</f>
        <v>0</v>
      </c>
      <c r="E108" s="33">
        <v>0</v>
      </c>
      <c r="F108" s="27">
        <f>IFERROR((VLOOKUP(A108,TAB_DIN_Direta!A$102:F$119,4,0)),0)</f>
        <v>0</v>
      </c>
      <c r="G108" s="27">
        <f>IFERROR((VLOOKUP(A108,TAB_DIN_Direta!A$102:F$119,5,0)),0)</f>
        <v>0</v>
      </c>
      <c r="H108" s="33">
        <v>0</v>
      </c>
      <c r="I108" s="33">
        <v>0</v>
      </c>
      <c r="J108" s="27">
        <f>IFERROR((VLOOKUP(A108,TAB_DIN_Direta!A$102:F$119,6,0)),0)</f>
        <v>173849.60938580491</v>
      </c>
      <c r="K108" s="33">
        <v>0</v>
      </c>
      <c r="L108" s="69">
        <f t="shared" ref="L108:L133" si="9">SUM(B108:K108)</f>
        <v>173849.60938580491</v>
      </c>
      <c r="M108" s="25" t="s">
        <v>134</v>
      </c>
      <c r="N108" s="28">
        <f>B108/Formato_Análises_Direta!$Q$31</f>
        <v>0</v>
      </c>
      <c r="O108" s="28">
        <f>C108/Formato_Análises_Direta!$Q$31</f>
        <v>0</v>
      </c>
      <c r="P108" s="28">
        <f>D108/Formato_Análises_Direta!$Q$31</f>
        <v>0</v>
      </c>
      <c r="Q108" s="28">
        <f>E108/Formato_Análises_Direta!$Q$31</f>
        <v>0</v>
      </c>
      <c r="R108" s="28">
        <f>F108/Formato_Análises_Direta!$Q$31</f>
        <v>0</v>
      </c>
      <c r="S108" s="28">
        <f>G108/Formato_Análises_Direta!$Q$31</f>
        <v>0</v>
      </c>
      <c r="T108" s="28">
        <f>H108/Formato_Análises_Direta!$Q$31</f>
        <v>0</v>
      </c>
      <c r="U108" s="28">
        <f>I108/Formato_Análises_Direta!$Q$31</f>
        <v>0</v>
      </c>
      <c r="V108" s="28">
        <f>J108/Formato_Análises_Direta!$Q$31</f>
        <v>6.7428071031092453E-4</v>
      </c>
      <c r="W108" s="28">
        <f>K108/Formato_Análises_Direta!$Q$31</f>
        <v>0</v>
      </c>
      <c r="X108" s="1">
        <f t="shared" ref="X108:X134" si="10">L108/$L$134</f>
        <v>6.7428071031092442E-4</v>
      </c>
    </row>
    <row r="109" spans="1:24" x14ac:dyDescent="0.25">
      <c r="A109" s="25" t="s">
        <v>139</v>
      </c>
      <c r="B109" s="33">
        <v>0</v>
      </c>
      <c r="C109" s="27">
        <f>IFERROR((VLOOKUP(A109,TAB_DIN_Direta!A$102:F$119,2,0)),0)</f>
        <v>0</v>
      </c>
      <c r="D109" s="27">
        <f>IFERROR((VLOOKUP(A109,TAB_DIN_Direta!A$102:F$119,3,0)),0)</f>
        <v>769184.79672329151</v>
      </c>
      <c r="E109" s="33">
        <v>0</v>
      </c>
      <c r="F109" s="27">
        <f>IFERROR((VLOOKUP(A109,TAB_DIN_Direta!A$102:F$119,4,0)),0)</f>
        <v>0</v>
      </c>
      <c r="G109" s="27">
        <f>IFERROR((VLOOKUP(A109,TAB_DIN_Direta!A$102:F$119,5,0)),0)</f>
        <v>0</v>
      </c>
      <c r="H109" s="33">
        <v>0</v>
      </c>
      <c r="I109" s="33">
        <v>0</v>
      </c>
      <c r="J109" s="27">
        <f>IFERROR((VLOOKUP(A109,TAB_DIN_Direta!A$102:F$119,6,0)),0)</f>
        <v>0</v>
      </c>
      <c r="K109" s="33">
        <v>0</v>
      </c>
      <c r="L109" s="69">
        <f t="shared" si="9"/>
        <v>769184.79672329151</v>
      </c>
      <c r="M109" s="25" t="s">
        <v>139</v>
      </c>
      <c r="N109" s="28">
        <f>B109/Formato_Análises_Direta!$Q$31</f>
        <v>0</v>
      </c>
      <c r="O109" s="28">
        <f>C109/Formato_Análises_Direta!$Q$31</f>
        <v>0</v>
      </c>
      <c r="P109" s="28">
        <f>D109/Formato_Análises_Direta!$Q$31</f>
        <v>2.9833053575862296E-3</v>
      </c>
      <c r="Q109" s="28">
        <f>E109/Formato_Análises_Direta!$Q$31</f>
        <v>0</v>
      </c>
      <c r="R109" s="28">
        <f>F109/Formato_Análises_Direta!$Q$31</f>
        <v>0</v>
      </c>
      <c r="S109" s="28">
        <f>G109/Formato_Análises_Direta!$Q$31</f>
        <v>0</v>
      </c>
      <c r="T109" s="28">
        <f>H109/Formato_Análises_Direta!$Q$31</f>
        <v>0</v>
      </c>
      <c r="U109" s="28">
        <f>I109/Formato_Análises_Direta!$Q$31</f>
        <v>0</v>
      </c>
      <c r="V109" s="28">
        <f>J109/Formato_Análises_Direta!$Q$31</f>
        <v>0</v>
      </c>
      <c r="W109" s="28">
        <f>K109/Formato_Análises_Direta!$Q$31</f>
        <v>0</v>
      </c>
      <c r="X109" s="1">
        <f t="shared" si="10"/>
        <v>2.9833053575862292E-3</v>
      </c>
    </row>
    <row r="110" spans="1:24" x14ac:dyDescent="0.25">
      <c r="A110" s="25" t="s">
        <v>143</v>
      </c>
      <c r="B110" s="33">
        <v>0</v>
      </c>
      <c r="C110" s="27">
        <f>IFERROR((VLOOKUP(A110,TAB_DIN_Direta!A$102:F$119,2,0)),0)</f>
        <v>0</v>
      </c>
      <c r="D110" s="27">
        <f>IFERROR((VLOOKUP(A110,TAB_DIN_Direta!A$102:F$119,3,0)),0)</f>
        <v>0</v>
      </c>
      <c r="E110" s="33">
        <v>0</v>
      </c>
      <c r="F110" s="27">
        <f>IFERROR((VLOOKUP(A110,TAB_DIN_Direta!A$102:F$119,4,0)),0)</f>
        <v>0</v>
      </c>
      <c r="G110" s="27">
        <f>IFERROR((VLOOKUP(A110,TAB_DIN_Direta!A$102:F$119,5,0)),0)</f>
        <v>0</v>
      </c>
      <c r="H110" s="33">
        <v>0</v>
      </c>
      <c r="I110" s="33">
        <v>0</v>
      </c>
      <c r="J110" s="27">
        <f>IFERROR((VLOOKUP(A110,TAB_DIN_Direta!A$102:F$119,6,0)),0)</f>
        <v>0</v>
      </c>
      <c r="K110" s="33">
        <v>0</v>
      </c>
      <c r="L110" s="69">
        <f t="shared" si="9"/>
        <v>0</v>
      </c>
      <c r="M110" s="25" t="s">
        <v>143</v>
      </c>
      <c r="N110" s="28">
        <f>B110/Formato_Análises_Direta!$Q$31</f>
        <v>0</v>
      </c>
      <c r="O110" s="28">
        <f>C110/Formato_Análises_Direta!$Q$31</f>
        <v>0</v>
      </c>
      <c r="P110" s="28">
        <f>D110/Formato_Análises_Direta!$Q$31</f>
        <v>0</v>
      </c>
      <c r="Q110" s="28">
        <f>E110/Formato_Análises_Direta!$Q$31</f>
        <v>0</v>
      </c>
      <c r="R110" s="28">
        <f>F110/Formato_Análises_Direta!$Q$31</f>
        <v>0</v>
      </c>
      <c r="S110" s="28">
        <f>G110/Formato_Análises_Direta!$Q$31</f>
        <v>0</v>
      </c>
      <c r="T110" s="28">
        <f>H110/Formato_Análises_Direta!$Q$31</f>
        <v>0</v>
      </c>
      <c r="U110" s="28">
        <f>I110/Formato_Análises_Direta!$Q$31</f>
        <v>0</v>
      </c>
      <c r="V110" s="28">
        <f>J110/Formato_Análises_Direta!$Q$31</f>
        <v>0</v>
      </c>
      <c r="W110" s="28">
        <f>K110/Formato_Análises_Direta!$Q$31</f>
        <v>0</v>
      </c>
      <c r="X110" s="1">
        <f t="shared" si="10"/>
        <v>0</v>
      </c>
    </row>
    <row r="111" spans="1:24" x14ac:dyDescent="0.25">
      <c r="A111" s="25" t="s">
        <v>146</v>
      </c>
      <c r="B111" s="33">
        <v>0</v>
      </c>
      <c r="C111" s="27">
        <f>IFERROR((VLOOKUP(A111,TAB_DIN_Direta!A$102:F$119,2,0)),0)</f>
        <v>0</v>
      </c>
      <c r="D111" s="27">
        <f>IFERROR((VLOOKUP(A111,TAB_DIN_Direta!A$102:F$119,3,0)),0)</f>
        <v>0</v>
      </c>
      <c r="E111" s="33">
        <v>0</v>
      </c>
      <c r="F111" s="27">
        <f>IFERROR((VLOOKUP(A111,TAB_DIN_Direta!A$102:F$119,4,0)),0)</f>
        <v>0</v>
      </c>
      <c r="G111" s="27">
        <f>IFERROR((VLOOKUP(A111,TAB_DIN_Direta!A$102:F$119,5,0)),0)</f>
        <v>0</v>
      </c>
      <c r="H111" s="33">
        <v>0</v>
      </c>
      <c r="I111" s="33">
        <v>0</v>
      </c>
      <c r="J111" s="27">
        <f>IFERROR((VLOOKUP(A111,TAB_DIN_Direta!A$102:F$119,6,0)),0)</f>
        <v>4318114.223368139</v>
      </c>
      <c r="K111" s="33">
        <v>0</v>
      </c>
      <c r="L111" s="69">
        <f t="shared" si="9"/>
        <v>4318114.223368139</v>
      </c>
      <c r="M111" s="25" t="s">
        <v>146</v>
      </c>
      <c r="N111" s="28">
        <f>B111/Formato_Análises_Direta!$Q$31</f>
        <v>0</v>
      </c>
      <c r="O111" s="28">
        <f>C111/Formato_Análises_Direta!$Q$31</f>
        <v>0</v>
      </c>
      <c r="P111" s="28">
        <f>D111/Formato_Análises_Direta!$Q$31</f>
        <v>0</v>
      </c>
      <c r="Q111" s="28">
        <f>E111/Formato_Análises_Direta!$Q$31</f>
        <v>0</v>
      </c>
      <c r="R111" s="28">
        <f>F111/Formato_Análises_Direta!$Q$31</f>
        <v>0</v>
      </c>
      <c r="S111" s="28">
        <f>G111/Formato_Análises_Direta!$Q$31</f>
        <v>0</v>
      </c>
      <c r="T111" s="28">
        <f>H111/Formato_Análises_Direta!$Q$31</f>
        <v>0</v>
      </c>
      <c r="U111" s="28">
        <f>I111/Formato_Análises_Direta!$Q$31</f>
        <v>0</v>
      </c>
      <c r="V111" s="28">
        <f>J111/Formato_Análises_Direta!$Q$31</f>
        <v>1.6747930214067615E-2</v>
      </c>
      <c r="W111" s="28">
        <f>K111/Formato_Análises_Direta!$Q$31</f>
        <v>0</v>
      </c>
      <c r="X111" s="1">
        <f t="shared" si="10"/>
        <v>1.6747930214067612E-2</v>
      </c>
    </row>
    <row r="112" spans="1:24" x14ac:dyDescent="0.25">
      <c r="A112" s="25" t="s">
        <v>141</v>
      </c>
      <c r="B112" s="33">
        <v>0</v>
      </c>
      <c r="C112" s="27">
        <f>IFERROR((VLOOKUP(A112,TAB_DIN_Direta!A$102:F$119,2,0)),0)</f>
        <v>0</v>
      </c>
      <c r="D112" s="27">
        <f>IFERROR((VLOOKUP(A112,TAB_DIN_Direta!A$102:F$119,3,0)),0)</f>
        <v>0</v>
      </c>
      <c r="E112" s="33">
        <v>0</v>
      </c>
      <c r="F112" s="27">
        <f>IFERROR((VLOOKUP(A112,TAB_DIN_Direta!A$102:F$119,4,0)),0)</f>
        <v>0</v>
      </c>
      <c r="G112" s="27">
        <f>IFERROR((VLOOKUP(A112,TAB_DIN_Direta!A$102:F$119,5,0)),0)</f>
        <v>0</v>
      </c>
      <c r="H112" s="33">
        <v>0</v>
      </c>
      <c r="I112" s="33">
        <v>0</v>
      </c>
      <c r="J112" s="27">
        <f>IFERROR((VLOOKUP(A112,TAB_DIN_Direta!A$102:F$119,6,0)),0)</f>
        <v>0</v>
      </c>
      <c r="K112" s="33">
        <v>0</v>
      </c>
      <c r="L112" s="69">
        <f t="shared" si="9"/>
        <v>0</v>
      </c>
      <c r="M112" s="25" t="s">
        <v>141</v>
      </c>
      <c r="N112" s="28">
        <f>B112/Formato_Análises_Direta!$Q$31</f>
        <v>0</v>
      </c>
      <c r="O112" s="28">
        <f>C112/Formato_Análises_Direta!$Q$31</f>
        <v>0</v>
      </c>
      <c r="P112" s="28">
        <f>D112/Formato_Análises_Direta!$Q$31</f>
        <v>0</v>
      </c>
      <c r="Q112" s="28">
        <f>E112/Formato_Análises_Direta!$Q$31</f>
        <v>0</v>
      </c>
      <c r="R112" s="28">
        <f>F112/Formato_Análises_Direta!$Q$31</f>
        <v>0</v>
      </c>
      <c r="S112" s="28">
        <f>G112/Formato_Análises_Direta!$Q$31</f>
        <v>0</v>
      </c>
      <c r="T112" s="28">
        <f>H112/Formato_Análises_Direta!$Q$31</f>
        <v>0</v>
      </c>
      <c r="U112" s="28">
        <f>I112/Formato_Análises_Direta!$Q$31</f>
        <v>0</v>
      </c>
      <c r="V112" s="28">
        <f>J112/Formato_Análises_Direta!$Q$31</f>
        <v>0</v>
      </c>
      <c r="W112" s="28">
        <f>K112/Formato_Análises_Direta!$Q$31</f>
        <v>0</v>
      </c>
      <c r="X112" s="1">
        <f t="shared" si="10"/>
        <v>0</v>
      </c>
    </row>
    <row r="113" spans="1:24" x14ac:dyDescent="0.25">
      <c r="A113" s="25" t="s">
        <v>153</v>
      </c>
      <c r="B113" s="33">
        <v>0</v>
      </c>
      <c r="C113" s="27">
        <f>IFERROR((VLOOKUP(A113,TAB_DIN_Direta!A$102:F$119,2,0)),0)</f>
        <v>0</v>
      </c>
      <c r="D113" s="27">
        <f>IFERROR((VLOOKUP(A113,TAB_DIN_Direta!A$102:F$119,3,0)),0)</f>
        <v>0</v>
      </c>
      <c r="E113" s="33">
        <v>0</v>
      </c>
      <c r="F113" s="27">
        <f>IFERROR((VLOOKUP(A113,TAB_DIN_Direta!A$102:F$119,4,0)),0)</f>
        <v>0</v>
      </c>
      <c r="G113" s="27">
        <f>IFERROR((VLOOKUP(A113,TAB_DIN_Direta!A$102:F$119,5,0)),0)</f>
        <v>0</v>
      </c>
      <c r="H113" s="33">
        <v>0</v>
      </c>
      <c r="I113" s="33">
        <v>0</v>
      </c>
      <c r="J113" s="27">
        <f>IFERROR((VLOOKUP(A113,TAB_DIN_Direta!A$102:F$119,6,0)),0)</f>
        <v>0</v>
      </c>
      <c r="K113" s="33">
        <v>0</v>
      </c>
      <c r="L113" s="69">
        <f t="shared" si="9"/>
        <v>0</v>
      </c>
      <c r="M113" s="25" t="s">
        <v>153</v>
      </c>
      <c r="N113" s="28">
        <f>B113/Formato_Análises_Direta!$Q$31</f>
        <v>0</v>
      </c>
      <c r="O113" s="28">
        <f>C113/Formato_Análises_Direta!$Q$31</f>
        <v>0</v>
      </c>
      <c r="P113" s="28">
        <f>D113/Formato_Análises_Direta!$Q$31</f>
        <v>0</v>
      </c>
      <c r="Q113" s="28">
        <f>E113/Formato_Análises_Direta!$Q$31</f>
        <v>0</v>
      </c>
      <c r="R113" s="28">
        <f>F113/Formato_Análises_Direta!$Q$31</f>
        <v>0</v>
      </c>
      <c r="S113" s="28">
        <f>G113/Formato_Análises_Direta!$Q$31</f>
        <v>0</v>
      </c>
      <c r="T113" s="28">
        <f>H113/Formato_Análises_Direta!$Q$31</f>
        <v>0</v>
      </c>
      <c r="U113" s="28">
        <f>I113/Formato_Análises_Direta!$Q$31</f>
        <v>0</v>
      </c>
      <c r="V113" s="28">
        <f>J113/Formato_Análises_Direta!$Q$31</f>
        <v>0</v>
      </c>
      <c r="W113" s="28">
        <f>K113/Formato_Análises_Direta!$Q$31</f>
        <v>0</v>
      </c>
      <c r="X113" s="1">
        <f t="shared" si="10"/>
        <v>0</v>
      </c>
    </row>
    <row r="114" spans="1:24" x14ac:dyDescent="0.25">
      <c r="A114" s="25" t="s">
        <v>157</v>
      </c>
      <c r="B114" s="33">
        <v>0</v>
      </c>
      <c r="C114" s="27">
        <f>IFERROR((VLOOKUP(A114,TAB_DIN_Direta!A$102:F$119,2,0)),0)</f>
        <v>0</v>
      </c>
      <c r="D114" s="27">
        <f>IFERROR((VLOOKUP(A114,TAB_DIN_Direta!A$102:F$119,3,0)),0)</f>
        <v>3103128.3788991491</v>
      </c>
      <c r="E114" s="33">
        <v>0</v>
      </c>
      <c r="F114" s="27">
        <f>IFERROR((VLOOKUP(A114,TAB_DIN_Direta!A$102:F$119,4,0)),0)</f>
        <v>0</v>
      </c>
      <c r="G114" s="27">
        <f>IFERROR((VLOOKUP(A114,TAB_DIN_Direta!A$102:F$119,5,0)),0)</f>
        <v>0</v>
      </c>
      <c r="H114" s="33">
        <v>0</v>
      </c>
      <c r="I114" s="33">
        <v>0</v>
      </c>
      <c r="J114" s="27">
        <f>IFERROR((VLOOKUP(A114,TAB_DIN_Direta!A$102:F$119,6,0)),0)</f>
        <v>998401.86614683236</v>
      </c>
      <c r="K114" s="33">
        <v>0</v>
      </c>
      <c r="L114" s="69">
        <f t="shared" si="9"/>
        <v>4101530.2450459814</v>
      </c>
      <c r="M114" s="25" t="s">
        <v>157</v>
      </c>
      <c r="N114" s="28">
        <f>B114/Formato_Análises_Direta!$Q$31</f>
        <v>0</v>
      </c>
      <c r="O114" s="28">
        <f>C114/Formato_Análises_Direta!$Q$31</f>
        <v>0</v>
      </c>
      <c r="P114" s="28">
        <f>D114/Formato_Análises_Direta!$Q$31</f>
        <v>1.2035572670552988E-2</v>
      </c>
      <c r="Q114" s="28">
        <f>E114/Formato_Análises_Direta!$Q$31</f>
        <v>0</v>
      </c>
      <c r="R114" s="28">
        <f>F114/Formato_Análises_Direta!$Q$31</f>
        <v>0</v>
      </c>
      <c r="S114" s="28">
        <f>G114/Formato_Análises_Direta!$Q$31</f>
        <v>0</v>
      </c>
      <c r="T114" s="28">
        <f>H114/Formato_Análises_Direta!$Q$31</f>
        <v>0</v>
      </c>
      <c r="U114" s="28">
        <f>I114/Formato_Análises_Direta!$Q$31</f>
        <v>0</v>
      </c>
      <c r="V114" s="28">
        <f>J114/Formato_Análises_Direta!$Q$31</f>
        <v>3.872330354146926E-3</v>
      </c>
      <c r="W114" s="28">
        <f>K114/Formato_Análises_Direta!$Q$31</f>
        <v>0</v>
      </c>
      <c r="X114" s="1">
        <f t="shared" si="10"/>
        <v>1.5907903024699913E-2</v>
      </c>
    </row>
    <row r="115" spans="1:24" x14ac:dyDescent="0.25">
      <c r="A115" s="25" t="s">
        <v>161</v>
      </c>
      <c r="B115" s="33">
        <v>0</v>
      </c>
      <c r="C115" s="27">
        <f>IFERROR((VLOOKUP(A115,TAB_DIN_Direta!A$102:F$119,2,0)),0)</f>
        <v>0</v>
      </c>
      <c r="D115" s="27">
        <f>IFERROR((VLOOKUP(A115,TAB_DIN_Direta!A$102:F$119,3,0)),0)</f>
        <v>0</v>
      </c>
      <c r="E115" s="33">
        <v>0</v>
      </c>
      <c r="F115" s="27">
        <f>IFERROR((VLOOKUP(A115,TAB_DIN_Direta!A$102:F$119,4,0)),0)</f>
        <v>0</v>
      </c>
      <c r="G115" s="27">
        <f>IFERROR((VLOOKUP(A115,TAB_DIN_Direta!A$102:F$119,5,0)),0)</f>
        <v>0</v>
      </c>
      <c r="H115" s="33">
        <v>0</v>
      </c>
      <c r="I115" s="33">
        <v>0</v>
      </c>
      <c r="J115" s="27">
        <f>IFERROR((VLOOKUP(A115,TAB_DIN_Direta!A$102:F$119,6,0)),0)</f>
        <v>0</v>
      </c>
      <c r="K115" s="33">
        <v>0</v>
      </c>
      <c r="L115" s="69">
        <f t="shared" si="9"/>
        <v>0</v>
      </c>
      <c r="M115" s="25" t="s">
        <v>161</v>
      </c>
      <c r="N115" s="28">
        <f>B115/Formato_Análises_Direta!$Q$31</f>
        <v>0</v>
      </c>
      <c r="O115" s="28">
        <f>C115/Formato_Análises_Direta!$Q$31</f>
        <v>0</v>
      </c>
      <c r="P115" s="28">
        <f>D115/Formato_Análises_Direta!$Q$31</f>
        <v>0</v>
      </c>
      <c r="Q115" s="28">
        <f>E115/Formato_Análises_Direta!$Q$31</f>
        <v>0</v>
      </c>
      <c r="R115" s="28">
        <f>F115/Formato_Análises_Direta!$Q$31</f>
        <v>0</v>
      </c>
      <c r="S115" s="28">
        <f>G115/Formato_Análises_Direta!$Q$31</f>
        <v>0</v>
      </c>
      <c r="T115" s="28">
        <f>H115/Formato_Análises_Direta!$Q$31</f>
        <v>0</v>
      </c>
      <c r="U115" s="28">
        <f>I115/Formato_Análises_Direta!$Q$31</f>
        <v>0</v>
      </c>
      <c r="V115" s="28">
        <f>J115/Formato_Análises_Direta!$Q$31</f>
        <v>0</v>
      </c>
      <c r="W115" s="28">
        <f>K115/Formato_Análises_Direta!$Q$31</f>
        <v>0</v>
      </c>
      <c r="X115" s="1">
        <f t="shared" si="10"/>
        <v>0</v>
      </c>
    </row>
    <row r="116" spans="1:24" x14ac:dyDescent="0.25">
      <c r="A116" s="25" t="s">
        <v>151</v>
      </c>
      <c r="B116" s="33">
        <v>0</v>
      </c>
      <c r="C116" s="27">
        <f>IFERROR((VLOOKUP(A116,TAB_DIN_Direta!A$102:F$119,2,0)),0)</f>
        <v>4153597.9023057744</v>
      </c>
      <c r="D116" s="27">
        <f>IFERROR((VLOOKUP(A116,TAB_DIN_Direta!A$102:F$119,3,0)),0)</f>
        <v>173066.57926274059</v>
      </c>
      <c r="E116" s="33">
        <v>0</v>
      </c>
      <c r="F116" s="27">
        <f>IFERROR((VLOOKUP(A116,TAB_DIN_Direta!A$102:F$119,4,0)),0)</f>
        <v>0</v>
      </c>
      <c r="G116" s="27">
        <f>IFERROR((VLOOKUP(A116,TAB_DIN_Direta!A$102:F$119,5,0)),0)</f>
        <v>184604.35121358998</v>
      </c>
      <c r="H116" s="33">
        <v>0</v>
      </c>
      <c r="I116" s="33">
        <v>0</v>
      </c>
      <c r="J116" s="27">
        <f>IFERROR((VLOOKUP(A116,TAB_DIN_Direta!A$102:F$119,6,0)),0)</f>
        <v>349209.89771237434</v>
      </c>
      <c r="K116" s="33">
        <v>0</v>
      </c>
      <c r="L116" s="69">
        <f t="shared" si="9"/>
        <v>4860478.7304944796</v>
      </c>
      <c r="M116" s="25" t="s">
        <v>151</v>
      </c>
      <c r="N116" s="28">
        <f>B116/Formato_Análises_Direta!$Q$31</f>
        <v>0</v>
      </c>
      <c r="O116" s="28">
        <f>C116/Formato_Análises_Direta!$Q$31</f>
        <v>1.6109848930965641E-2</v>
      </c>
      <c r="P116" s="28">
        <f>D116/Formato_Análises_Direta!$Q$31</f>
        <v>6.7124370545690163E-4</v>
      </c>
      <c r="Q116" s="28">
        <f>E116/Formato_Análises_Direta!$Q$31</f>
        <v>0</v>
      </c>
      <c r="R116" s="28">
        <f>F116/Formato_Análises_Direta!$Q$31</f>
        <v>0</v>
      </c>
      <c r="S116" s="28">
        <f>G116/Formato_Análises_Direta!$Q$31</f>
        <v>7.1599328582069518E-4</v>
      </c>
      <c r="T116" s="28">
        <f>H116/Formato_Análises_Direta!$Q$31</f>
        <v>0</v>
      </c>
      <c r="U116" s="28">
        <f>I116/Formato_Análises_Direta!$Q$31</f>
        <v>0</v>
      </c>
      <c r="V116" s="28">
        <f>J116/Formato_Análises_Direta!$Q$31</f>
        <v>1.3544206323441482E-3</v>
      </c>
      <c r="W116" s="28">
        <f>K116/Formato_Análises_Direta!$Q$31</f>
        <v>0</v>
      </c>
      <c r="X116" s="1">
        <f t="shared" si="10"/>
        <v>1.8851506554587383E-2</v>
      </c>
    </row>
    <row r="117" spans="1:24" x14ac:dyDescent="0.25">
      <c r="A117" s="25" t="s">
        <v>167</v>
      </c>
      <c r="B117" s="33">
        <v>0</v>
      </c>
      <c r="C117" s="27">
        <f>IFERROR((VLOOKUP(A117,TAB_DIN_Direta!A$102:F$119,2,0)),0)</f>
        <v>0</v>
      </c>
      <c r="D117" s="27">
        <f>IFERROR((VLOOKUP(A117,TAB_DIN_Direta!A$102:F$119,3,0)),0)</f>
        <v>0</v>
      </c>
      <c r="E117" s="33">
        <v>0</v>
      </c>
      <c r="F117" s="27">
        <f>IFERROR((VLOOKUP(A117,TAB_DIN_Direta!A$102:F$119,4,0)),0)</f>
        <v>0</v>
      </c>
      <c r="G117" s="27">
        <f>IFERROR((VLOOKUP(A117,TAB_DIN_Direta!A$102:F$119,5,0)),0)</f>
        <v>0</v>
      </c>
      <c r="H117" s="33">
        <v>0</v>
      </c>
      <c r="I117" s="33">
        <v>0</v>
      </c>
      <c r="J117" s="27">
        <f>IFERROR((VLOOKUP(A117,TAB_DIN_Direta!A$102:F$119,6,0)),0)</f>
        <v>0</v>
      </c>
      <c r="K117" s="33">
        <v>0</v>
      </c>
      <c r="L117" s="69">
        <f t="shared" si="9"/>
        <v>0</v>
      </c>
      <c r="M117" s="25" t="s">
        <v>167</v>
      </c>
      <c r="N117" s="28">
        <f>B117/Formato_Análises_Direta!$Q$31</f>
        <v>0</v>
      </c>
      <c r="O117" s="28">
        <f>C117/Formato_Análises_Direta!$Q$31</f>
        <v>0</v>
      </c>
      <c r="P117" s="28">
        <f>D117/Formato_Análises_Direta!$Q$31</f>
        <v>0</v>
      </c>
      <c r="Q117" s="28">
        <f>E117/Formato_Análises_Direta!$Q$31</f>
        <v>0</v>
      </c>
      <c r="R117" s="28">
        <f>F117/Formato_Análises_Direta!$Q$31</f>
        <v>0</v>
      </c>
      <c r="S117" s="28">
        <f>G117/Formato_Análises_Direta!$Q$31</f>
        <v>0</v>
      </c>
      <c r="T117" s="28">
        <f>H117/Formato_Análises_Direta!$Q$31</f>
        <v>0</v>
      </c>
      <c r="U117" s="28">
        <f>I117/Formato_Análises_Direta!$Q$31</f>
        <v>0</v>
      </c>
      <c r="V117" s="28">
        <f>J117/Formato_Análises_Direta!$Q$31</f>
        <v>0</v>
      </c>
      <c r="W117" s="28">
        <f>K117/Formato_Análises_Direta!$Q$31</f>
        <v>0</v>
      </c>
      <c r="X117" s="1">
        <f t="shared" si="10"/>
        <v>0</v>
      </c>
    </row>
    <row r="118" spans="1:24" x14ac:dyDescent="0.25">
      <c r="A118" s="25" t="s">
        <v>171</v>
      </c>
      <c r="B118" s="33">
        <v>0</v>
      </c>
      <c r="C118" s="27">
        <f>IFERROR((VLOOKUP(A118,TAB_DIN_Direta!A$102:F$119,2,0)),0)</f>
        <v>0</v>
      </c>
      <c r="D118" s="27">
        <f>IFERROR((VLOOKUP(A118,TAB_DIN_Direta!A$102:F$119,3,0)),0)</f>
        <v>0</v>
      </c>
      <c r="E118" s="33">
        <v>0</v>
      </c>
      <c r="F118" s="27">
        <f>IFERROR((VLOOKUP(A118,TAB_DIN_Direta!A$102:F$119,4,0)),0)</f>
        <v>0</v>
      </c>
      <c r="G118" s="27">
        <f>IFERROR((VLOOKUP(A118,TAB_DIN_Direta!A$102:F$119,5,0)),0)</f>
        <v>0</v>
      </c>
      <c r="H118" s="33">
        <v>0</v>
      </c>
      <c r="I118" s="33">
        <v>0</v>
      </c>
      <c r="J118" s="27">
        <f>IFERROR((VLOOKUP(A118,TAB_DIN_Direta!A$102:F$119,6,0)),0)</f>
        <v>810720.77574634925</v>
      </c>
      <c r="K118" s="33">
        <v>0</v>
      </c>
      <c r="L118" s="69">
        <f t="shared" si="9"/>
        <v>810720.77574634925</v>
      </c>
      <c r="M118" s="25" t="s">
        <v>171</v>
      </c>
      <c r="N118" s="28">
        <f>B118/Formato_Análises_Direta!$Q$31</f>
        <v>0</v>
      </c>
      <c r="O118" s="28">
        <f>C118/Formato_Análises_Direta!$Q$31</f>
        <v>0</v>
      </c>
      <c r="P118" s="28">
        <f>D118/Formato_Análises_Direta!$Q$31</f>
        <v>0</v>
      </c>
      <c r="Q118" s="28">
        <f>E118/Formato_Análises_Direta!$Q$31</f>
        <v>0</v>
      </c>
      <c r="R118" s="28">
        <f>F118/Formato_Análises_Direta!$Q$31</f>
        <v>0</v>
      </c>
      <c r="S118" s="28">
        <f>G118/Formato_Análises_Direta!$Q$31</f>
        <v>0</v>
      </c>
      <c r="T118" s="28">
        <f>H118/Formato_Análises_Direta!$Q$31</f>
        <v>0</v>
      </c>
      <c r="U118" s="28">
        <f>I118/Formato_Análises_Direta!$Q$31</f>
        <v>0</v>
      </c>
      <c r="V118" s="28">
        <f>J118/Formato_Análises_Direta!$Q$31</f>
        <v>3.1444038468958859E-3</v>
      </c>
      <c r="W118" s="28">
        <f>K118/Formato_Análises_Direta!$Q$31</f>
        <v>0</v>
      </c>
      <c r="X118" s="1">
        <f t="shared" si="10"/>
        <v>3.1444038468958855E-3</v>
      </c>
    </row>
    <row r="119" spans="1:24" x14ac:dyDescent="0.25">
      <c r="A119" s="25" t="s">
        <v>175</v>
      </c>
      <c r="B119" s="33">
        <v>0</v>
      </c>
      <c r="C119" s="27">
        <f>IFERROR((VLOOKUP(A119,TAB_DIN_Direta!A$102:F$119,2,0)),0)</f>
        <v>0</v>
      </c>
      <c r="D119" s="27">
        <f>IFERROR((VLOOKUP(A119,TAB_DIN_Direta!A$102:F$119,3,0)),0)</f>
        <v>1522985.8975121172</v>
      </c>
      <c r="E119" s="33">
        <v>0</v>
      </c>
      <c r="F119" s="27">
        <f>IFERROR((VLOOKUP(A119,TAB_DIN_Direta!A$102:F$119,4,0)),0)</f>
        <v>0</v>
      </c>
      <c r="G119" s="27">
        <f>IFERROR((VLOOKUP(A119,TAB_DIN_Direta!A$102:F$119,5,0)),0)</f>
        <v>0</v>
      </c>
      <c r="H119" s="33">
        <v>0</v>
      </c>
      <c r="I119" s="33">
        <v>0</v>
      </c>
      <c r="J119" s="27">
        <f>IFERROR((VLOOKUP(A119,TAB_DIN_Direta!A$102:F$119,6,0)),0)</f>
        <v>8957641.5442646667</v>
      </c>
      <c r="K119" s="33">
        <v>0</v>
      </c>
      <c r="L119" s="69">
        <f t="shared" si="9"/>
        <v>10480627.441776784</v>
      </c>
      <c r="M119" s="25" t="s">
        <v>175</v>
      </c>
      <c r="N119" s="28">
        <f>B119/Formato_Análises_Direta!$Q$31</f>
        <v>0</v>
      </c>
      <c r="O119" s="28">
        <f>C119/Formato_Análises_Direta!$Q$31</f>
        <v>0</v>
      </c>
      <c r="P119" s="28">
        <f>D119/Formato_Análises_Direta!$Q$31</f>
        <v>5.9069446080207344E-3</v>
      </c>
      <c r="Q119" s="28">
        <f>E119/Formato_Análises_Direta!$Q$31</f>
        <v>0</v>
      </c>
      <c r="R119" s="28">
        <f>F119/Formato_Análises_Direta!$Q$31</f>
        <v>0</v>
      </c>
      <c r="S119" s="28">
        <f>G119/Formato_Análises_Direta!$Q$31</f>
        <v>0</v>
      </c>
      <c r="T119" s="28">
        <f>H119/Formato_Análises_Direta!$Q$31</f>
        <v>0</v>
      </c>
      <c r="U119" s="28">
        <f>I119/Formato_Análises_Direta!$Q$31</f>
        <v>0</v>
      </c>
      <c r="V119" s="28">
        <f>J119/Formato_Análises_Direta!$Q$31</f>
        <v>3.4742470371466931E-2</v>
      </c>
      <c r="W119" s="28">
        <f>K119/Formato_Análises_Direta!$Q$31</f>
        <v>0</v>
      </c>
      <c r="X119" s="1">
        <f t="shared" si="10"/>
        <v>4.0649414979487659E-2</v>
      </c>
    </row>
    <row r="120" spans="1:24" x14ac:dyDescent="0.25">
      <c r="A120" s="25" t="s">
        <v>137</v>
      </c>
      <c r="B120" s="33">
        <v>0</v>
      </c>
      <c r="C120" s="27">
        <f>IFERROR((VLOOKUP(A120,TAB_DIN_Direta!A$102:F$119,2,0)),0)</f>
        <v>0</v>
      </c>
      <c r="D120" s="27">
        <f>IFERROR((VLOOKUP(A120,TAB_DIN_Direta!A$102:F$119,3,0)),0)</f>
        <v>0</v>
      </c>
      <c r="E120" s="33">
        <v>0</v>
      </c>
      <c r="F120" s="27">
        <f>IFERROR((VLOOKUP(A120,TAB_DIN_Direta!A$102:F$119,4,0)),0)</f>
        <v>0</v>
      </c>
      <c r="G120" s="27">
        <f>IFERROR((VLOOKUP(A120,TAB_DIN_Direta!A$102:F$119,5,0)),0)</f>
        <v>0</v>
      </c>
      <c r="H120" s="33">
        <v>0</v>
      </c>
      <c r="I120" s="33">
        <v>0</v>
      </c>
      <c r="J120" s="27">
        <f>IFERROR((VLOOKUP(A120,TAB_DIN_Direta!A$102:F$119,6,0)),0)</f>
        <v>949258.64948418131</v>
      </c>
      <c r="K120" s="33">
        <v>0</v>
      </c>
      <c r="L120" s="69">
        <f t="shared" si="9"/>
        <v>949258.64948418131</v>
      </c>
      <c r="M120" s="25" t="s">
        <v>137</v>
      </c>
      <c r="N120" s="28">
        <f>B120/Formato_Análises_Direta!$Q$31</f>
        <v>0</v>
      </c>
      <c r="O120" s="28">
        <f>C120/Formato_Análises_Direta!$Q$31</f>
        <v>0</v>
      </c>
      <c r="P120" s="28">
        <f>D120/Formato_Análises_Direta!$Q$31</f>
        <v>0</v>
      </c>
      <c r="Q120" s="28">
        <f>E120/Formato_Análises_Direta!$Q$31</f>
        <v>0</v>
      </c>
      <c r="R120" s="28">
        <f>F120/Formato_Análises_Direta!$Q$31</f>
        <v>0</v>
      </c>
      <c r="S120" s="28">
        <f>G120/Formato_Análises_Direta!$Q$31</f>
        <v>0</v>
      </c>
      <c r="T120" s="28">
        <f>H120/Formato_Análises_Direta!$Q$31</f>
        <v>0</v>
      </c>
      <c r="U120" s="28">
        <f>I120/Formato_Análises_Direta!$Q$31</f>
        <v>0</v>
      </c>
      <c r="V120" s="28">
        <f>J120/Formato_Análises_Direta!$Q$31</f>
        <v>3.681726974850742E-3</v>
      </c>
      <c r="W120" s="28">
        <f>K120/Formato_Análises_Direta!$Q$31</f>
        <v>0</v>
      </c>
      <c r="X120" s="1">
        <f t="shared" si="10"/>
        <v>3.6817269748507415E-3</v>
      </c>
    </row>
    <row r="121" spans="1:24" x14ac:dyDescent="0.25">
      <c r="A121" s="25" t="s">
        <v>181</v>
      </c>
      <c r="B121" s="33">
        <v>0</v>
      </c>
      <c r="C121" s="27">
        <f>IFERROR((VLOOKUP(A121,TAB_DIN_Direta!A$102:F$119,2,0)),0)</f>
        <v>0</v>
      </c>
      <c r="D121" s="27">
        <f>IFERROR((VLOOKUP(A121,TAB_DIN_Direta!A$102:F$119,3,0)),0)</f>
        <v>0</v>
      </c>
      <c r="E121" s="33">
        <v>0</v>
      </c>
      <c r="F121" s="27">
        <f>IFERROR((VLOOKUP(A121,TAB_DIN_Direta!A$102:F$119,4,0)),0)</f>
        <v>0</v>
      </c>
      <c r="G121" s="27">
        <f>IFERROR((VLOOKUP(A121,TAB_DIN_Direta!A$102:F$119,5,0)),0)</f>
        <v>0</v>
      </c>
      <c r="H121" s="33">
        <v>0</v>
      </c>
      <c r="I121" s="33">
        <v>0</v>
      </c>
      <c r="J121" s="27">
        <f>IFERROR((VLOOKUP(A121,TAB_DIN_Direta!A$102:F$119,6,0)),0)</f>
        <v>461510.87803397491</v>
      </c>
      <c r="K121" s="33">
        <v>0</v>
      </c>
      <c r="L121" s="69">
        <f t="shared" si="9"/>
        <v>461510.87803397491</v>
      </c>
      <c r="M121" s="25" t="s">
        <v>181</v>
      </c>
      <c r="N121" s="28">
        <f>B121/Formato_Análises_Direta!$Q$31</f>
        <v>0</v>
      </c>
      <c r="O121" s="28">
        <f>C121/Formato_Análises_Direta!$Q$31</f>
        <v>0</v>
      </c>
      <c r="P121" s="28">
        <f>D121/Formato_Análises_Direta!$Q$31</f>
        <v>0</v>
      </c>
      <c r="Q121" s="28">
        <f>E121/Formato_Análises_Direta!$Q$31</f>
        <v>0</v>
      </c>
      <c r="R121" s="28">
        <f>F121/Formato_Análises_Direta!$Q$31</f>
        <v>0</v>
      </c>
      <c r="S121" s="28">
        <f>G121/Formato_Análises_Direta!$Q$31</f>
        <v>0</v>
      </c>
      <c r="T121" s="28">
        <f>H121/Formato_Análises_Direta!$Q$31</f>
        <v>0</v>
      </c>
      <c r="U121" s="28">
        <f>I121/Formato_Análises_Direta!$Q$31</f>
        <v>0</v>
      </c>
      <c r="V121" s="28">
        <f>J121/Formato_Análises_Direta!$Q$31</f>
        <v>1.7899832145517377E-3</v>
      </c>
      <c r="W121" s="28">
        <f>K121/Formato_Análises_Direta!$Q$31</f>
        <v>0</v>
      </c>
      <c r="X121" s="1">
        <f t="shared" si="10"/>
        <v>1.7899832145517375E-3</v>
      </c>
    </row>
    <row r="122" spans="1:24" x14ac:dyDescent="0.25">
      <c r="A122" s="25" t="s">
        <v>148</v>
      </c>
      <c r="B122" s="33">
        <v>0</v>
      </c>
      <c r="C122" s="27">
        <f>IFERROR((VLOOKUP(A122,TAB_DIN_Direta!A$102:F$119,2,0)),0)</f>
        <v>0</v>
      </c>
      <c r="D122" s="27">
        <f>IFERROR((VLOOKUP(A122,TAB_DIN_Direta!A$102:F$119,3,0)),0)</f>
        <v>0</v>
      </c>
      <c r="E122" s="33">
        <v>0</v>
      </c>
      <c r="F122" s="27">
        <f>IFERROR((VLOOKUP(A122,TAB_DIN_Direta!A$102:F$119,4,0)),0)</f>
        <v>0</v>
      </c>
      <c r="G122" s="27">
        <f>IFERROR((VLOOKUP(A122,TAB_DIN_Direta!A$102:F$119,5,0)),0)</f>
        <v>0</v>
      </c>
      <c r="H122" s="33">
        <v>0</v>
      </c>
      <c r="I122" s="33">
        <v>0</v>
      </c>
      <c r="J122" s="27">
        <f>IFERROR((VLOOKUP(A122,TAB_DIN_Direta!A$102:F$119,6,0)),0)</f>
        <v>6837323.6556827687</v>
      </c>
      <c r="K122" s="33">
        <v>0</v>
      </c>
      <c r="L122" s="69">
        <f t="shared" si="9"/>
        <v>6837323.6556827687</v>
      </c>
      <c r="M122" s="25" t="s">
        <v>148</v>
      </c>
      <c r="N122" s="28">
        <f>B122/Formato_Análises_Direta!$Q$31</f>
        <v>0</v>
      </c>
      <c r="O122" s="28">
        <f>C122/Formato_Análises_Direta!$Q$31</f>
        <v>0</v>
      </c>
      <c r="P122" s="28">
        <f>D122/Formato_Análises_Direta!$Q$31</f>
        <v>0</v>
      </c>
      <c r="Q122" s="28">
        <f>E122/Formato_Análises_Direta!$Q$31</f>
        <v>0</v>
      </c>
      <c r="R122" s="28">
        <f>F122/Formato_Análises_Direta!$Q$31</f>
        <v>0</v>
      </c>
      <c r="S122" s="28">
        <f>G122/Formato_Análises_Direta!$Q$31</f>
        <v>0</v>
      </c>
      <c r="T122" s="28">
        <f>H122/Formato_Análises_Direta!$Q$31</f>
        <v>0</v>
      </c>
      <c r="U122" s="28">
        <f>I122/Formato_Análises_Direta!$Q$31</f>
        <v>0</v>
      </c>
      <c r="V122" s="28">
        <f>J122/Formato_Análises_Direta!$Q$31</f>
        <v>2.6518756455462592E-2</v>
      </c>
      <c r="W122" s="28">
        <f>K122/Formato_Análises_Direta!$Q$31</f>
        <v>0</v>
      </c>
      <c r="X122" s="1">
        <f t="shared" si="10"/>
        <v>2.6518756455462589E-2</v>
      </c>
    </row>
    <row r="123" spans="1:24" x14ac:dyDescent="0.25">
      <c r="A123" s="25" t="s">
        <v>177</v>
      </c>
      <c r="B123" s="33">
        <v>0</v>
      </c>
      <c r="C123" s="27">
        <f>IFERROR((VLOOKUP(A123,TAB_DIN_Direta!A$102:F$119,2,0)),0)</f>
        <v>0</v>
      </c>
      <c r="D123" s="27">
        <f>IFERROR((VLOOKUP(A123,TAB_DIN_Direta!A$102:F$119,3,0)),0)</f>
        <v>16193307.545735305</v>
      </c>
      <c r="E123" s="33">
        <v>0</v>
      </c>
      <c r="F123" s="27">
        <f>IFERROR((VLOOKUP(A123,TAB_DIN_Direta!A$102:F$119,4,0)),0)</f>
        <v>0</v>
      </c>
      <c r="G123" s="27">
        <f>IFERROR((VLOOKUP(A123,TAB_DIN_Direta!A$102:F$119,5,0)),0)</f>
        <v>0</v>
      </c>
      <c r="H123" s="33">
        <v>0</v>
      </c>
      <c r="I123" s="33">
        <v>0</v>
      </c>
      <c r="J123" s="27">
        <f>IFERROR((VLOOKUP(A123,TAB_DIN_Direta!A$102:F$119,6,0)),0)</f>
        <v>6423545.3093942534</v>
      </c>
      <c r="K123" s="33">
        <v>0</v>
      </c>
      <c r="L123" s="69">
        <f t="shared" si="9"/>
        <v>22616852.855129559</v>
      </c>
      <c r="M123" s="25" t="s">
        <v>177</v>
      </c>
      <c r="N123" s="28">
        <f>B123/Formato_Análises_Direta!$Q$31</f>
        <v>0</v>
      </c>
      <c r="O123" s="28">
        <f>C123/Formato_Análises_Direta!$Q$31</f>
        <v>0</v>
      </c>
      <c r="P123" s="28">
        <f>D123/Formato_Análises_Direta!$Q$31</f>
        <v>6.2806209072294839E-2</v>
      </c>
      <c r="Q123" s="28">
        <f>E123/Formato_Análises_Direta!$Q$31</f>
        <v>0</v>
      </c>
      <c r="R123" s="28">
        <f>F123/Formato_Análises_Direta!$Q$31</f>
        <v>0</v>
      </c>
      <c r="S123" s="28">
        <f>G123/Formato_Análises_Direta!$Q$31</f>
        <v>0</v>
      </c>
      <c r="T123" s="28">
        <f>H123/Formato_Análises_Direta!$Q$31</f>
        <v>0</v>
      </c>
      <c r="U123" s="28">
        <f>I123/Formato_Análises_Direta!$Q$31</f>
        <v>0</v>
      </c>
      <c r="V123" s="28">
        <f>J123/Formato_Análises_Direta!$Q$31</f>
        <v>2.4913905238181221E-2</v>
      </c>
      <c r="W123" s="28">
        <f>K123/Formato_Análises_Direta!$Q$31</f>
        <v>0</v>
      </c>
      <c r="X123" s="1">
        <f t="shared" si="10"/>
        <v>8.7720114310476049E-2</v>
      </c>
    </row>
    <row r="124" spans="1:24" x14ac:dyDescent="0.25">
      <c r="A124" s="25" t="s">
        <v>159</v>
      </c>
      <c r="B124" s="33">
        <v>0</v>
      </c>
      <c r="C124" s="27">
        <f>IFERROR((VLOOKUP(A124,TAB_DIN_Direta!A$102:F$119,2,0)),0)</f>
        <v>0</v>
      </c>
      <c r="D124" s="27">
        <f>IFERROR((VLOOKUP(A124,TAB_DIN_Direta!A$102:F$119,3,0)),0)</f>
        <v>0</v>
      </c>
      <c r="E124" s="33">
        <v>0</v>
      </c>
      <c r="F124" s="27">
        <f>IFERROR((VLOOKUP(A124,TAB_DIN_Direta!A$102:F$119,4,0)),0)</f>
        <v>0</v>
      </c>
      <c r="G124" s="27">
        <f>IFERROR((VLOOKUP(A124,TAB_DIN_Direta!A$102:F$119,5,0)),0)</f>
        <v>0</v>
      </c>
      <c r="H124" s="33">
        <v>0</v>
      </c>
      <c r="I124" s="33">
        <v>0</v>
      </c>
      <c r="J124" s="27">
        <f>IFERROR((VLOOKUP(A124,TAB_DIN_Direta!A$102:F$119,6,0)),0)</f>
        <v>0</v>
      </c>
      <c r="K124" s="33">
        <v>0</v>
      </c>
      <c r="L124" s="69">
        <f t="shared" si="9"/>
        <v>0</v>
      </c>
      <c r="M124" s="25" t="s">
        <v>159</v>
      </c>
      <c r="N124" s="28">
        <f>B124/Formato_Análises_Direta!$Q$31</f>
        <v>0</v>
      </c>
      <c r="O124" s="28">
        <f>C124/Formato_Análises_Direta!$Q$31</f>
        <v>0</v>
      </c>
      <c r="P124" s="28">
        <f>D124/Formato_Análises_Direta!$Q$31</f>
        <v>0</v>
      </c>
      <c r="Q124" s="28">
        <f>E124/Formato_Análises_Direta!$Q$31</f>
        <v>0</v>
      </c>
      <c r="R124" s="28">
        <f>F124/Formato_Análises_Direta!$Q$31</f>
        <v>0</v>
      </c>
      <c r="S124" s="28">
        <f>G124/Formato_Análises_Direta!$Q$31</f>
        <v>0</v>
      </c>
      <c r="T124" s="28">
        <f>H124/Formato_Análises_Direta!$Q$31</f>
        <v>0</v>
      </c>
      <c r="U124" s="28">
        <f>I124/Formato_Análises_Direta!$Q$31</f>
        <v>0</v>
      </c>
      <c r="V124" s="28">
        <f>J124/Formato_Análises_Direta!$Q$31</f>
        <v>0</v>
      </c>
      <c r="W124" s="28">
        <f>K124/Formato_Análises_Direta!$Q$31</f>
        <v>0</v>
      </c>
      <c r="X124" s="1">
        <f t="shared" si="10"/>
        <v>0</v>
      </c>
    </row>
    <row r="125" spans="1:24" x14ac:dyDescent="0.25">
      <c r="A125" s="25" t="s">
        <v>191</v>
      </c>
      <c r="B125" s="33">
        <v>0</v>
      </c>
      <c r="C125" s="27">
        <f>IFERROR((VLOOKUP(A125,TAB_DIN_Direta!A$102:F$119,2,0)),0)</f>
        <v>22621571.034672655</v>
      </c>
      <c r="D125" s="27">
        <f>IFERROR((VLOOKUP(A125,TAB_DIN_Direta!A$102:F$119,3,0)),0)</f>
        <v>22271327.352593489</v>
      </c>
      <c r="E125" s="33">
        <v>0</v>
      </c>
      <c r="F125" s="27">
        <f>IFERROR((VLOOKUP(A125,TAB_DIN_Direta!A$102:F$119,4,0)),0)</f>
        <v>0</v>
      </c>
      <c r="G125" s="27">
        <f>IFERROR((VLOOKUP(A125,TAB_DIN_Direta!A$102:F$119,5,0)),0)</f>
        <v>8254891.2384343641</v>
      </c>
      <c r="H125" s="33">
        <v>0</v>
      </c>
      <c r="I125" s="33">
        <v>0</v>
      </c>
      <c r="J125" s="27">
        <f>IFERROR((VLOOKUP(A125,TAB_DIN_Direta!A$102:F$119,6,0)),0)</f>
        <v>23117916.753780641</v>
      </c>
      <c r="K125" s="33">
        <v>0</v>
      </c>
      <c r="L125" s="69">
        <f t="shared" si="9"/>
        <v>76265706.379481152</v>
      </c>
      <c r="M125" s="25" t="s">
        <v>191</v>
      </c>
      <c r="N125" s="28">
        <f>B125/Formato_Análises_Direta!$Q$31</f>
        <v>0</v>
      </c>
      <c r="O125" s="28">
        <f>C125/Formato_Análises_Direta!$Q$31</f>
        <v>8.7738413905539478E-2</v>
      </c>
      <c r="P125" s="28">
        <f>D125/Formato_Análises_Direta!$Q$31</f>
        <v>8.637998371079475E-2</v>
      </c>
      <c r="Q125" s="28">
        <f>E125/Formato_Análises_Direta!$Q$31</f>
        <v>0</v>
      </c>
      <c r="R125" s="28">
        <f>F125/Formato_Análises_Direta!$Q$31</f>
        <v>0</v>
      </c>
      <c r="S125" s="28">
        <f>G125/Formato_Análises_Direta!$Q$31</f>
        <v>3.2016833097615417E-2</v>
      </c>
      <c r="T125" s="28">
        <f>H125/Formato_Análises_Direta!$Q$31</f>
        <v>0</v>
      </c>
      <c r="U125" s="28">
        <f>I125/Formato_Análises_Direta!$Q$31</f>
        <v>0</v>
      </c>
      <c r="V125" s="28">
        <f>J125/Formato_Análises_Direta!$Q$31</f>
        <v>8.9663505053125606E-2</v>
      </c>
      <c r="W125" s="28">
        <f>K125/Formato_Análises_Direta!$Q$31</f>
        <v>0</v>
      </c>
      <c r="X125" s="1">
        <f t="shared" si="10"/>
        <v>0.29579873576707522</v>
      </c>
    </row>
    <row r="126" spans="1:24" x14ac:dyDescent="0.25">
      <c r="A126" s="25" t="s">
        <v>194</v>
      </c>
      <c r="B126" s="33">
        <v>0</v>
      </c>
      <c r="C126" s="27">
        <f>IFERROR((VLOOKUP(A126,TAB_DIN_Direta!A$102:F$119,2,0)),0)</f>
        <v>153836.9593446583</v>
      </c>
      <c r="D126" s="27">
        <f>IFERROR((VLOOKUP(A126,TAB_DIN_Direta!A$102:F$119,3,0)),0)</f>
        <v>29383429.969948903</v>
      </c>
      <c r="E126" s="33">
        <v>0</v>
      </c>
      <c r="F126" s="27">
        <f>IFERROR((VLOOKUP(A126,TAB_DIN_Direta!A$102:F$119,4,0)),0)</f>
        <v>73302418.873365492</v>
      </c>
      <c r="G126" s="27">
        <f>IFERROR((VLOOKUP(A126,TAB_DIN_Direta!A$102:F$119,5,0)),0)</f>
        <v>0</v>
      </c>
      <c r="H126" s="33">
        <v>0</v>
      </c>
      <c r="I126" s="33">
        <v>0</v>
      </c>
      <c r="J126" s="27">
        <f>IFERROR((VLOOKUP(A126,TAB_DIN_Direta!A$102:F$119,6,0)),0)</f>
        <v>8399078.0053193327</v>
      </c>
      <c r="K126" s="33">
        <v>0</v>
      </c>
      <c r="L126" s="69">
        <f t="shared" si="9"/>
        <v>111238763.80797838</v>
      </c>
      <c r="M126" s="25" t="s">
        <v>194</v>
      </c>
      <c r="N126" s="28">
        <f>B126/Formato_Análises_Direta!$Q$31</f>
        <v>0</v>
      </c>
      <c r="O126" s="28">
        <f>C126/Formato_Análises_Direta!$Q$31</f>
        <v>5.9666107151724597E-4</v>
      </c>
      <c r="P126" s="28">
        <f>D126/Formato_Análises_Direta!$Q$31</f>
        <v>0.11396447827236929</v>
      </c>
      <c r="Q126" s="28">
        <f>E126/Formato_Análises_Direta!$Q$31</f>
        <v>0</v>
      </c>
      <c r="R126" s="28">
        <f>F126/Formato_Análises_Direta!$Q$31</f>
        <v>0.28430553994375291</v>
      </c>
      <c r="S126" s="28">
        <f>G126/Formato_Análises_Direta!$Q$31</f>
        <v>0</v>
      </c>
      <c r="T126" s="28">
        <f>H126/Formato_Análises_Direta!$Q$31</f>
        <v>0</v>
      </c>
      <c r="U126" s="28">
        <f>I126/Formato_Análises_Direta!$Q$31</f>
        <v>0</v>
      </c>
      <c r="V126" s="28">
        <f>J126/Formato_Análises_Direta!$Q$31</f>
        <v>3.257606562011639E-2</v>
      </c>
      <c r="W126" s="28">
        <f>K126/Formato_Análises_Direta!$Q$31</f>
        <v>0</v>
      </c>
      <c r="X126" s="1">
        <f t="shared" si="10"/>
        <v>0.43144274490775575</v>
      </c>
    </row>
    <row r="127" spans="1:24" x14ac:dyDescent="0.25">
      <c r="A127" s="25" t="s">
        <v>185</v>
      </c>
      <c r="B127" s="33">
        <v>0</v>
      </c>
      <c r="C127" s="27">
        <f>IFERROR((VLOOKUP(A127,TAB_DIN_Direta!A$102:F$119,2,0)),0)</f>
        <v>0</v>
      </c>
      <c r="D127" s="27">
        <f>IFERROR((VLOOKUP(A127,TAB_DIN_Direta!A$102:F$119,3,0)),0)</f>
        <v>415359.7902305774</v>
      </c>
      <c r="E127" s="33">
        <v>0</v>
      </c>
      <c r="F127" s="27">
        <f>IFERROR((VLOOKUP(A127,TAB_DIN_Direta!A$102:F$119,4,0)),0)</f>
        <v>0</v>
      </c>
      <c r="G127" s="27">
        <f>IFERROR((VLOOKUP(A127,TAB_DIN_Direta!A$102:F$119,5,0)),0)</f>
        <v>0</v>
      </c>
      <c r="H127" s="33">
        <v>0</v>
      </c>
      <c r="I127" s="33">
        <v>0</v>
      </c>
      <c r="J127" s="27">
        <f>IFERROR((VLOOKUP(A127,TAB_DIN_Direta!A$102:F$119,6,0)),0)</f>
        <v>888906.87196367839</v>
      </c>
      <c r="K127" s="33">
        <v>0</v>
      </c>
      <c r="L127" s="69">
        <f t="shared" si="9"/>
        <v>1304266.6621942557</v>
      </c>
      <c r="M127" s="25" t="s">
        <v>185</v>
      </c>
      <c r="N127" s="28">
        <f>B127/Formato_Análises_Direta!$Q$31</f>
        <v>0</v>
      </c>
      <c r="O127" s="28">
        <f>C127/Formato_Análises_Direta!$Q$31</f>
        <v>0</v>
      </c>
      <c r="P127" s="28">
        <f>D127/Formato_Análises_Direta!$Q$31</f>
        <v>1.6109848930965639E-3</v>
      </c>
      <c r="Q127" s="28">
        <f>E127/Formato_Análises_Direta!$Q$31</f>
        <v>0</v>
      </c>
      <c r="R127" s="28">
        <f>F127/Formato_Análises_Direta!$Q$31</f>
        <v>0</v>
      </c>
      <c r="S127" s="28">
        <f>G127/Formato_Análises_Direta!$Q$31</f>
        <v>0</v>
      </c>
      <c r="T127" s="28">
        <f>H127/Formato_Análises_Direta!$Q$31</f>
        <v>0</v>
      </c>
      <c r="U127" s="28">
        <f>I127/Formato_Análises_Direta!$Q$31</f>
        <v>0</v>
      </c>
      <c r="V127" s="28">
        <f>J127/Formato_Análises_Direta!$Q$31</f>
        <v>3.4476508698838113E-3</v>
      </c>
      <c r="W127" s="28">
        <f>K127/Formato_Análises_Direta!$Q$31</f>
        <v>0</v>
      </c>
      <c r="X127" s="1">
        <f t="shared" si="10"/>
        <v>5.0586357629803739E-3</v>
      </c>
    </row>
    <row r="128" spans="1:24" x14ac:dyDescent="0.25">
      <c r="A128" s="25" t="s">
        <v>200</v>
      </c>
      <c r="B128" s="33">
        <v>0</v>
      </c>
      <c r="C128" s="27">
        <f>IFERROR((VLOOKUP(A128,TAB_DIN_Direta!A$102:F$119,2,0)),0)</f>
        <v>0</v>
      </c>
      <c r="D128" s="27">
        <f>IFERROR((VLOOKUP(A128,TAB_DIN_Direta!A$102:F$119,3,0)),0)</f>
        <v>7691847.9672329146</v>
      </c>
      <c r="E128" s="33">
        <v>0</v>
      </c>
      <c r="F128" s="27">
        <f>IFERROR((VLOOKUP(A128,TAB_DIN_Direta!A$102:F$119,4,0)),0)</f>
        <v>0</v>
      </c>
      <c r="G128" s="27">
        <f>IFERROR((VLOOKUP(A128,TAB_DIN_Direta!A$102:F$119,5,0)),0)</f>
        <v>0</v>
      </c>
      <c r="H128" s="33">
        <v>0</v>
      </c>
      <c r="I128" s="33">
        <v>0</v>
      </c>
      <c r="J128" s="27">
        <f>IFERROR((VLOOKUP(A128,TAB_DIN_Direta!A$102:F$119,6,0)),0)</f>
        <v>461510.87803397491</v>
      </c>
      <c r="K128" s="33">
        <v>0</v>
      </c>
      <c r="L128" s="69">
        <f t="shared" si="9"/>
        <v>8153358.8452668898</v>
      </c>
      <c r="M128" s="25" t="s">
        <v>200</v>
      </c>
      <c r="N128" s="28">
        <f>B128/Formato_Análises_Direta!$Q$31</f>
        <v>0</v>
      </c>
      <c r="O128" s="28">
        <f>C128/Formato_Análises_Direta!$Q$31</f>
        <v>0</v>
      </c>
      <c r="P128" s="28">
        <f>D128/Formato_Análises_Direta!$Q$31</f>
        <v>2.9833053575862294E-2</v>
      </c>
      <c r="Q128" s="28">
        <f>E128/Formato_Análises_Direta!$Q$31</f>
        <v>0</v>
      </c>
      <c r="R128" s="28">
        <f>F128/Formato_Análises_Direta!$Q$31</f>
        <v>0</v>
      </c>
      <c r="S128" s="28">
        <f>G128/Formato_Análises_Direta!$Q$31</f>
        <v>0</v>
      </c>
      <c r="T128" s="28">
        <f>H128/Formato_Análises_Direta!$Q$31</f>
        <v>0</v>
      </c>
      <c r="U128" s="28">
        <f>I128/Formato_Análises_Direta!$Q$31</f>
        <v>0</v>
      </c>
      <c r="V128" s="28">
        <f>J128/Formato_Análises_Direta!$Q$31</f>
        <v>1.7899832145517377E-3</v>
      </c>
      <c r="W128" s="28">
        <f>K128/Formato_Análises_Direta!$Q$31</f>
        <v>0</v>
      </c>
      <c r="X128" s="1">
        <f t="shared" si="10"/>
        <v>3.1623036790414033E-2</v>
      </c>
    </row>
    <row r="129" spans="1:24" x14ac:dyDescent="0.25">
      <c r="A129" s="25" t="s">
        <v>198</v>
      </c>
      <c r="B129" s="33">
        <v>0</v>
      </c>
      <c r="C129" s="27">
        <f>IFERROR((VLOOKUP(A129,TAB_DIN_Direta!A$102:F$119,2,0)),0)</f>
        <v>0</v>
      </c>
      <c r="D129" s="27">
        <f>IFERROR((VLOOKUP(A129,TAB_DIN_Direta!A$102:F$119,3,0)),0)</f>
        <v>384592.39836164576</v>
      </c>
      <c r="E129" s="33">
        <v>0</v>
      </c>
      <c r="F129" s="27">
        <f>IFERROR((VLOOKUP(A129,TAB_DIN_Direta!A$102:F$119,4,0)),0)</f>
        <v>891186.73570116621</v>
      </c>
      <c r="G129" s="27">
        <f>IFERROR((VLOOKUP(A129,TAB_DIN_Direta!A$102:F$119,5,0)),0)</f>
        <v>0</v>
      </c>
      <c r="H129" s="33">
        <v>0</v>
      </c>
      <c r="I129" s="33">
        <v>0</v>
      </c>
      <c r="J129" s="27">
        <f>IFERROR((VLOOKUP(A129,TAB_DIN_Direta!A$102:F$119,6,0)),0)</f>
        <v>2367489.2695305538</v>
      </c>
      <c r="K129" s="33">
        <v>0</v>
      </c>
      <c r="L129" s="69">
        <f t="shared" si="9"/>
        <v>3643268.403593366</v>
      </c>
      <c r="M129" s="25" t="s">
        <v>198</v>
      </c>
      <c r="N129" s="28">
        <f>B129/Formato_Análises_Direta!$Q$31</f>
        <v>0</v>
      </c>
      <c r="O129" s="28">
        <f>C129/Formato_Análises_Direta!$Q$31</f>
        <v>0</v>
      </c>
      <c r="P129" s="28">
        <f>D129/Formato_Análises_Direta!$Q$31</f>
        <v>1.4916526787931148E-3</v>
      </c>
      <c r="Q129" s="28">
        <f>E129/Formato_Análises_Direta!$Q$31</f>
        <v>0</v>
      </c>
      <c r="R129" s="28">
        <f>F129/Formato_Análises_Direta!$Q$31</f>
        <v>3.4564933869636965E-3</v>
      </c>
      <c r="S129" s="28">
        <f>G129/Formato_Análises_Direta!$Q$31</f>
        <v>0</v>
      </c>
      <c r="T129" s="28">
        <f>H129/Formato_Análises_Direta!$Q$31</f>
        <v>0</v>
      </c>
      <c r="U129" s="28">
        <f>I129/Formato_Análises_Direta!$Q$31</f>
        <v>0</v>
      </c>
      <c r="V129" s="28">
        <f>J129/Formato_Análises_Direta!$Q$31</f>
        <v>9.1823752262218099E-3</v>
      </c>
      <c r="W129" s="28">
        <f>K129/Formato_Análises_Direta!$Q$31</f>
        <v>0</v>
      </c>
      <c r="X129" s="1">
        <f t="shared" si="10"/>
        <v>1.413052129197862E-2</v>
      </c>
    </row>
    <row r="130" spans="1:24" x14ac:dyDescent="0.25">
      <c r="A130" s="25" t="s">
        <v>173</v>
      </c>
      <c r="B130" s="33">
        <v>0</v>
      </c>
      <c r="C130" s="27">
        <f>IFERROR((VLOOKUP(A130,TAB_DIN_Direta!A$102:F$119,2,0)),0)</f>
        <v>0</v>
      </c>
      <c r="D130" s="27">
        <f>IFERROR((VLOOKUP(A130,TAB_DIN_Direta!A$102:F$119,3,0)),0)</f>
        <v>0</v>
      </c>
      <c r="E130" s="33">
        <v>0</v>
      </c>
      <c r="F130" s="27">
        <f>IFERROR((VLOOKUP(A130,TAB_DIN_Direta!A$102:F$119,4,0)),0)</f>
        <v>0</v>
      </c>
      <c r="G130" s="27">
        <f>IFERROR((VLOOKUP(A130,TAB_DIN_Direta!A$102:F$119,5,0)),0)</f>
        <v>0</v>
      </c>
      <c r="H130" s="33">
        <v>0</v>
      </c>
      <c r="I130" s="33">
        <v>0</v>
      </c>
      <c r="J130" s="27">
        <f>IFERROR((VLOOKUP(A130,TAB_DIN_Direta!A$102:F$119,6,0)),0)</f>
        <v>0</v>
      </c>
      <c r="K130" s="33">
        <v>0</v>
      </c>
      <c r="L130" s="69">
        <f t="shared" si="9"/>
        <v>0</v>
      </c>
      <c r="M130" s="25" t="s">
        <v>173</v>
      </c>
      <c r="N130" s="28">
        <f>B130/Formato_Análises_Direta!$Q$31</f>
        <v>0</v>
      </c>
      <c r="O130" s="28">
        <f>C130/Formato_Análises_Direta!$Q$31</f>
        <v>0</v>
      </c>
      <c r="P130" s="28">
        <f>D130/Formato_Análises_Direta!$Q$31</f>
        <v>0</v>
      </c>
      <c r="Q130" s="28">
        <f>E130/Formato_Análises_Direta!$Q$31</f>
        <v>0</v>
      </c>
      <c r="R130" s="28">
        <f>F130/Formato_Análises_Direta!$Q$31</f>
        <v>0</v>
      </c>
      <c r="S130" s="28">
        <f>G130/Formato_Análises_Direta!$Q$31</f>
        <v>0</v>
      </c>
      <c r="T130" s="28">
        <f>H130/Formato_Análises_Direta!$Q$31</f>
        <v>0</v>
      </c>
      <c r="U130" s="28">
        <f>I130/Formato_Análises_Direta!$Q$31</f>
        <v>0</v>
      </c>
      <c r="V130" s="28">
        <f>J130/Formato_Análises_Direta!$Q$31</f>
        <v>0</v>
      </c>
      <c r="W130" s="28">
        <f>K130/Formato_Análises_Direta!$Q$31</f>
        <v>0</v>
      </c>
      <c r="X130" s="1">
        <f t="shared" si="10"/>
        <v>0</v>
      </c>
    </row>
    <row r="131" spans="1:24" x14ac:dyDescent="0.25">
      <c r="A131" s="25" t="s">
        <v>169</v>
      </c>
      <c r="B131" s="33">
        <v>0</v>
      </c>
      <c r="C131" s="27">
        <f>IFERROR((VLOOKUP(A131,TAB_DIN_Direta!A$102:F$119,2,0)),0)</f>
        <v>0</v>
      </c>
      <c r="D131" s="27">
        <f>IFERROR((VLOOKUP(A131,TAB_DIN_Direta!A$102:F$119,3,0)),0)</f>
        <v>0</v>
      </c>
      <c r="E131" s="33">
        <v>0</v>
      </c>
      <c r="F131" s="27">
        <f>IFERROR((VLOOKUP(A131,TAB_DIN_Direta!A$102:F$119,4,0)),0)</f>
        <v>0</v>
      </c>
      <c r="G131" s="27">
        <f>IFERROR((VLOOKUP(A131,TAB_DIN_Direta!A$102:F$119,5,0)),0)</f>
        <v>0</v>
      </c>
      <c r="H131" s="33">
        <v>0</v>
      </c>
      <c r="I131" s="33">
        <v>0</v>
      </c>
      <c r="J131" s="27">
        <f>IFERROR((VLOOKUP(A131,TAB_DIN_Direta!A$102:F$119,6,0)),0)</f>
        <v>0</v>
      </c>
      <c r="K131" s="33">
        <v>0</v>
      </c>
      <c r="L131" s="69">
        <f t="shared" si="9"/>
        <v>0</v>
      </c>
      <c r="M131" s="25" t="s">
        <v>169</v>
      </c>
      <c r="N131" s="28">
        <f>B131/Formato_Análises_Direta!$Q$31</f>
        <v>0</v>
      </c>
      <c r="O131" s="28">
        <f>C131/Formato_Análises_Direta!$Q$31</f>
        <v>0</v>
      </c>
      <c r="P131" s="28">
        <f>D131/Formato_Análises_Direta!$Q$31</f>
        <v>0</v>
      </c>
      <c r="Q131" s="28">
        <f>E131/Formato_Análises_Direta!$Q$31</f>
        <v>0</v>
      </c>
      <c r="R131" s="28">
        <f>F131/Formato_Análises_Direta!$Q$31</f>
        <v>0</v>
      </c>
      <c r="S131" s="28">
        <f>G131/Formato_Análises_Direta!$Q$31</f>
        <v>0</v>
      </c>
      <c r="T131" s="28">
        <f>H131/Formato_Análises_Direta!$Q$31</f>
        <v>0</v>
      </c>
      <c r="U131" s="28">
        <f>I131/Formato_Análises_Direta!$Q$31</f>
        <v>0</v>
      </c>
      <c r="V131" s="28">
        <f>J131/Formato_Análises_Direta!$Q$31</f>
        <v>0</v>
      </c>
      <c r="W131" s="28">
        <f>K131/Formato_Análises_Direta!$Q$31</f>
        <v>0</v>
      </c>
      <c r="X131" s="1">
        <f t="shared" si="10"/>
        <v>0</v>
      </c>
    </row>
    <row r="132" spans="1:24" x14ac:dyDescent="0.25">
      <c r="A132" s="25" t="s">
        <v>163</v>
      </c>
      <c r="B132" s="33">
        <v>0</v>
      </c>
      <c r="C132" s="27">
        <f>IFERROR((VLOOKUP(A132,TAB_DIN_Direta!A$102:F$119,2,0)),0)</f>
        <v>0</v>
      </c>
      <c r="D132" s="27">
        <f>IFERROR((VLOOKUP(A132,TAB_DIN_Direta!A$102:F$119,3,0)),0)</f>
        <v>0</v>
      </c>
      <c r="E132" s="33">
        <v>0</v>
      </c>
      <c r="F132" s="27">
        <f>IFERROR((VLOOKUP(A132,TAB_DIN_Direta!A$102:F$119,4,0)),0)</f>
        <v>0</v>
      </c>
      <c r="G132" s="27">
        <f>IFERROR((VLOOKUP(A132,TAB_DIN_Direta!A$102:F$119,5,0)),0)</f>
        <v>0</v>
      </c>
      <c r="H132" s="33">
        <v>0</v>
      </c>
      <c r="I132" s="33">
        <v>0</v>
      </c>
      <c r="J132" s="27">
        <f>IFERROR((VLOOKUP(A132,TAB_DIN_Direta!A$102:F$119,6,0)),0)</f>
        <v>112424.0498890763</v>
      </c>
      <c r="K132" s="33">
        <v>0</v>
      </c>
      <c r="L132" s="69">
        <f t="shared" si="9"/>
        <v>112424.0498890763</v>
      </c>
      <c r="M132" s="25" t="s">
        <v>163</v>
      </c>
      <c r="N132" s="28">
        <f>B132/Formato_Análises_Direta!$Q$31</f>
        <v>0</v>
      </c>
      <c r="O132" s="28">
        <f>C132/Formato_Análises_Direta!$Q$31</f>
        <v>0</v>
      </c>
      <c r="P132" s="28">
        <f>D132/Formato_Análises_Direta!$Q$31</f>
        <v>0</v>
      </c>
      <c r="Q132" s="28">
        <f>E132/Formato_Análises_Direta!$Q$31</f>
        <v>0</v>
      </c>
      <c r="R132" s="28">
        <f>F132/Formato_Análises_Direta!$Q$31</f>
        <v>0</v>
      </c>
      <c r="S132" s="28">
        <f>G132/Formato_Análises_Direta!$Q$31</f>
        <v>0</v>
      </c>
      <c r="T132" s="28">
        <f>H132/Formato_Análises_Direta!$Q$31</f>
        <v>0</v>
      </c>
      <c r="U132" s="28">
        <f>I132/Formato_Análises_Direta!$Q$31</f>
        <v>0</v>
      </c>
      <c r="V132" s="28">
        <f>J132/Formato_Análises_Direta!$Q$31</f>
        <v>4.3603991106480334E-4</v>
      </c>
      <c r="W132" s="28">
        <f>K132/Formato_Análises_Direta!$Q$31</f>
        <v>0</v>
      </c>
      <c r="X132" s="1">
        <f t="shared" si="10"/>
        <v>4.3603991106480329E-4</v>
      </c>
    </row>
    <row r="133" spans="1:24" x14ac:dyDescent="0.25">
      <c r="A133" s="25" t="s">
        <v>155</v>
      </c>
      <c r="B133" s="33">
        <v>0</v>
      </c>
      <c r="C133" s="27">
        <f>IFERROR((VLOOKUP(A133,TAB_DIN_Direta!A$102:F$119,2,0)),0)</f>
        <v>0</v>
      </c>
      <c r="D133" s="27">
        <f>IFERROR((VLOOKUP(A133,TAB_DIN_Direta!A$102:F$119,3,0)),0)</f>
        <v>558494.31231362792</v>
      </c>
      <c r="E133" s="33">
        <v>0</v>
      </c>
      <c r="F133" s="27">
        <f>IFERROR((VLOOKUP(A133,TAB_DIN_Direta!A$102:F$119,4,0)),0)</f>
        <v>0</v>
      </c>
      <c r="G133" s="27">
        <f>IFERROR((VLOOKUP(A133,TAB_DIN_Direta!A$102:F$119,5,0)),0)</f>
        <v>173989.60101880855</v>
      </c>
      <c r="H133" s="33">
        <v>0</v>
      </c>
      <c r="I133" s="33">
        <v>0</v>
      </c>
      <c r="J133" s="27">
        <f>IFERROR((VLOOKUP(A133,TAB_DIN_Direta!A$102:F$119,6,0)),0)</f>
        <v>0</v>
      </c>
      <c r="K133" s="33">
        <v>0</v>
      </c>
      <c r="L133" s="69">
        <f t="shared" si="9"/>
        <v>732483.91333243647</v>
      </c>
      <c r="M133" s="25" t="s">
        <v>155</v>
      </c>
      <c r="N133" s="28">
        <f>B133/Formato_Análises_Direta!$Q$31</f>
        <v>0</v>
      </c>
      <c r="O133" s="28">
        <f>C133/Formato_Análises_Direta!$Q$31</f>
        <v>0</v>
      </c>
      <c r="P133" s="28">
        <f>D133/Formato_Análises_Direta!$Q$31</f>
        <v>2.1661362538683555E-3</v>
      </c>
      <c r="Q133" s="28">
        <f>E133/Formato_Análises_Direta!$Q$31</f>
        <v>0</v>
      </c>
      <c r="R133" s="28">
        <f>F133/Formato_Análises_Direta!$Q$31</f>
        <v>0</v>
      </c>
      <c r="S133" s="28">
        <f>G133/Formato_Análises_Direta!$Q$31</f>
        <v>6.7482367188600523E-4</v>
      </c>
      <c r="T133" s="28">
        <f>H133/Formato_Análises_Direta!$Q$31</f>
        <v>0</v>
      </c>
      <c r="U133" s="28">
        <f>I133/Formato_Análises_Direta!$Q$31</f>
        <v>0</v>
      </c>
      <c r="V133" s="28">
        <f>J133/Formato_Análises_Direta!$Q$31</f>
        <v>0</v>
      </c>
      <c r="W133" s="28">
        <f>K133/Formato_Análises_Direta!$Q$31</f>
        <v>0</v>
      </c>
      <c r="X133" s="1">
        <f t="shared" si="10"/>
        <v>2.8409599257543604E-3</v>
      </c>
    </row>
    <row r="134" spans="1:24" x14ac:dyDescent="0.25">
      <c r="A134" s="1" t="s">
        <v>223</v>
      </c>
      <c r="B134" s="29">
        <f>SUM(B107:B133)</f>
        <v>0</v>
      </c>
      <c r="C134" s="29">
        <f>SUM(C107:C133)</f>
        <v>26929005.896323089</v>
      </c>
      <c r="D134" s="29">
        <f t="shared" ref="D134:J134" si="11">SUM(D107:D133)</f>
        <v>82466724.988813773</v>
      </c>
      <c r="E134" s="29">
        <f t="shared" si="11"/>
        <v>0</v>
      </c>
      <c r="F134" s="29">
        <f t="shared" si="11"/>
        <v>74193605.609066665</v>
      </c>
      <c r="G134" s="29">
        <f t="shared" si="11"/>
        <v>8613485.1906667631</v>
      </c>
      <c r="H134" s="29">
        <f t="shared" si="11"/>
        <v>0</v>
      </c>
      <c r="I134" s="29">
        <f t="shared" si="11"/>
        <v>0</v>
      </c>
      <c r="J134" s="29">
        <f t="shared" si="11"/>
        <v>65626902.237736605</v>
      </c>
      <c r="K134" s="29">
        <f t="shared" ref="K134" si="12">SUM(K107:K133)</f>
        <v>0</v>
      </c>
      <c r="L134" s="69">
        <f>SUM(B134:K134)</f>
        <v>257829723.92260689</v>
      </c>
      <c r="M134" s="25" t="s">
        <v>223</v>
      </c>
      <c r="N134" s="28">
        <f>B134/Formato_Análises_Direta!$Q$31</f>
        <v>0</v>
      </c>
      <c r="O134" s="28">
        <f>C134/Formato_Análises_Direta!$Q$31</f>
        <v>0.10444492390802237</v>
      </c>
      <c r="P134" s="28">
        <f>D134/Formato_Análises_Direta!$Q$31</f>
        <v>0.31984956479869614</v>
      </c>
      <c r="Q134" s="28">
        <f>E134/Formato_Análises_Direta!$Q$31</f>
        <v>0</v>
      </c>
      <c r="R134" s="28">
        <f>F134/Formato_Análises_Direta!$Q$31</f>
        <v>0.28776203333071665</v>
      </c>
      <c r="S134" s="28">
        <f>G134/Formato_Análises_Direta!$Q$31</f>
        <v>3.3407650055322119E-2</v>
      </c>
      <c r="T134" s="28">
        <f>H134/Formato_Análises_Direta!$Q$31</f>
        <v>0</v>
      </c>
      <c r="U134" s="28">
        <f>I134/Formato_Análises_Direta!$Q$31</f>
        <v>0</v>
      </c>
      <c r="V134" s="28">
        <f>J134/Formato_Análises_Direta!$Q$31</f>
        <v>0.25453582790724288</v>
      </c>
      <c r="W134" s="28">
        <f>K134/Formato_Análises_Direta!$Q$31</f>
        <v>0</v>
      </c>
      <c r="X134" s="1">
        <f t="shared" si="10"/>
        <v>1</v>
      </c>
    </row>
    <row r="135" spans="1:24" x14ac:dyDescent="0.25">
      <c r="A135" s="25"/>
      <c r="B135" s="30"/>
      <c r="C135" s="30"/>
      <c r="D135" s="30"/>
      <c r="E135" s="30"/>
      <c r="F135" s="30"/>
      <c r="G135" s="30"/>
      <c r="H135" s="30"/>
      <c r="I135" s="30"/>
      <c r="J135" s="30"/>
      <c r="K135" s="30"/>
    </row>
    <row r="136" spans="1:24" x14ac:dyDescent="0.25">
      <c r="A136" s="25"/>
      <c r="B136" s="30"/>
      <c r="C136" s="30"/>
      <c r="D136" s="30"/>
      <c r="E136" s="30"/>
      <c r="F136" s="30"/>
      <c r="G136" s="30"/>
      <c r="H136" s="30"/>
      <c r="I136" s="30"/>
      <c r="J136" s="30"/>
      <c r="K136" s="30"/>
    </row>
    <row r="137" spans="1:24" x14ac:dyDescent="0.25">
      <c r="A137" s="25"/>
      <c r="B137" s="30"/>
      <c r="C137" s="30"/>
      <c r="D137" s="30"/>
      <c r="E137" s="30"/>
      <c r="F137" s="30"/>
      <c r="G137" s="30"/>
      <c r="H137" s="30"/>
      <c r="I137" s="30"/>
      <c r="J137" s="30"/>
      <c r="K137" s="30"/>
    </row>
    <row r="138" spans="1:24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24" x14ac:dyDescent="0.25">
      <c r="A139" s="2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N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</row>
    <row r="140" spans="1:24" x14ac:dyDescent="0.25">
      <c r="A140" s="25"/>
      <c r="B140" s="25" t="s">
        <v>224</v>
      </c>
      <c r="C140" s="25" t="s">
        <v>228</v>
      </c>
      <c r="D140" s="25" t="s">
        <v>15</v>
      </c>
      <c r="E140" s="25" t="s">
        <v>229</v>
      </c>
      <c r="F140" s="25" t="s">
        <v>226</v>
      </c>
      <c r="G140" s="25" t="s">
        <v>227</v>
      </c>
      <c r="H140" s="25" t="s">
        <v>131</v>
      </c>
      <c r="I140" s="25" t="s">
        <v>130</v>
      </c>
      <c r="J140" s="25" t="s">
        <v>129</v>
      </c>
      <c r="K140" s="25" t="s">
        <v>230</v>
      </c>
      <c r="L140" s="25" t="s">
        <v>404</v>
      </c>
      <c r="N140" s="25" t="s">
        <v>224</v>
      </c>
      <c r="O140" s="25" t="s">
        <v>228</v>
      </c>
      <c r="P140" s="25" t="s">
        <v>15</v>
      </c>
      <c r="Q140" s="25" t="s">
        <v>229</v>
      </c>
      <c r="R140" s="25" t="s">
        <v>226</v>
      </c>
      <c r="S140" s="25" t="s">
        <v>227</v>
      </c>
      <c r="T140" s="25" t="s">
        <v>131</v>
      </c>
      <c r="U140" s="25" t="s">
        <v>130</v>
      </c>
      <c r="V140" s="25" t="s">
        <v>129</v>
      </c>
      <c r="W140" s="25" t="s">
        <v>230</v>
      </c>
    </row>
    <row r="141" spans="1:24" x14ac:dyDescent="0.25">
      <c r="A141" s="25" t="s">
        <v>132</v>
      </c>
      <c r="B141" s="27">
        <v>0</v>
      </c>
      <c r="C141" s="27">
        <f>IFERROR((VLOOKUP(A141,TAB_DIN_Direta!A$137:F$153,2,0)),0)</f>
        <v>0</v>
      </c>
      <c r="D141" s="27">
        <f>IFERROR((VLOOKUP(A141,TAB_DIN_Direta!A$137:F$153,3,0)),0)</f>
        <v>216664.95286053829</v>
      </c>
      <c r="E141" s="27">
        <v>0</v>
      </c>
      <c r="F141" s="27">
        <f>IFERROR((VLOOKUP(A141,TAB_DIN_Direta!A$137:F$153,4,0)),0)</f>
        <v>0</v>
      </c>
      <c r="G141" s="27">
        <f>IFERROR((VLOOKUP(A141,TAB_DIN_Direta!A$137:F$153,5,0)),0)</f>
        <v>0</v>
      </c>
      <c r="H141" s="27">
        <v>0</v>
      </c>
      <c r="I141" s="27">
        <v>0</v>
      </c>
      <c r="J141" s="27">
        <f>IFERROR((VLOOKUP(A141,TAB_DIN_Direta!A$137:F$153,6,0)),0)</f>
        <v>0</v>
      </c>
      <c r="K141" s="27">
        <v>0</v>
      </c>
      <c r="L141" s="69">
        <f>SUM(B141:K141)</f>
        <v>216664.95286053829</v>
      </c>
      <c r="M141" s="25" t="s">
        <v>132</v>
      </c>
      <c r="N141" s="28">
        <f>B141/Formato_Análises_Direta!$R$31</f>
        <v>0</v>
      </c>
      <c r="O141" s="28">
        <f>C141/Formato_Análises_Direta!$R$31</f>
        <v>0</v>
      </c>
      <c r="P141" s="28">
        <f>D141/Formato_Análises_Direta!$R$31</f>
        <v>5.7273388978223484E-4</v>
      </c>
      <c r="Q141" s="28">
        <f>E141/Formato_Análises_Direta!$R$31</f>
        <v>0</v>
      </c>
      <c r="R141" s="28">
        <f>F141/Formato_Análises_Direta!$R$31</f>
        <v>0</v>
      </c>
      <c r="S141" s="28">
        <f>G141/Formato_Análises_Direta!$R$31</f>
        <v>0</v>
      </c>
      <c r="T141" s="28">
        <f>H141/Formato_Análises_Direta!$R$31</f>
        <v>0</v>
      </c>
      <c r="U141" s="28">
        <f>I141/Formato_Análises_Direta!$R$31</f>
        <v>0</v>
      </c>
      <c r="V141" s="28">
        <f>J141/Formato_Análises_Direta!$R$31</f>
        <v>0</v>
      </c>
      <c r="W141" s="28">
        <f>K141/Formato_Análises_Direta!$R$31</f>
        <v>0</v>
      </c>
      <c r="X141" s="1">
        <f>L141/$L$168</f>
        <v>5.7273388978223495E-4</v>
      </c>
    </row>
    <row r="142" spans="1:24" x14ac:dyDescent="0.25">
      <c r="A142" s="25" t="s">
        <v>134</v>
      </c>
      <c r="B142" s="27">
        <v>0</v>
      </c>
      <c r="C142" s="27">
        <f>IFERROR((VLOOKUP(A142,TAB_DIN_Direta!A$137:F$153,2,0)),0)</f>
        <v>0</v>
      </c>
      <c r="D142" s="27">
        <f>IFERROR((VLOOKUP(A142,TAB_DIN_Direta!A$137:F$153,3,0)),0)</f>
        <v>0</v>
      </c>
      <c r="E142" s="27">
        <v>0</v>
      </c>
      <c r="F142" s="27">
        <f>IFERROR((VLOOKUP(A142,TAB_DIN_Direta!A$137:F$153,4,0)),0)</f>
        <v>0</v>
      </c>
      <c r="G142" s="27">
        <f>IFERROR((VLOOKUP(A142,TAB_DIN_Direta!A$137:F$153,5,0)),0)</f>
        <v>0</v>
      </c>
      <c r="H142" s="27">
        <v>0</v>
      </c>
      <c r="I142" s="27">
        <v>0</v>
      </c>
      <c r="J142" s="27">
        <f>IFERROR((VLOOKUP(A142,TAB_DIN_Direta!A$137:F$153,6,0)),0)</f>
        <v>0</v>
      </c>
      <c r="K142" s="27">
        <v>0</v>
      </c>
      <c r="L142" s="69">
        <f t="shared" ref="L142:L167" si="13">SUM(B142:K142)</f>
        <v>0</v>
      </c>
      <c r="M142" s="25" t="s">
        <v>134</v>
      </c>
      <c r="N142" s="28">
        <f>B142/Formato_Análises_Direta!$R$31</f>
        <v>0</v>
      </c>
      <c r="O142" s="28">
        <f>C142/Formato_Análises_Direta!$R$31</f>
        <v>0</v>
      </c>
      <c r="P142" s="28">
        <f>D142/Formato_Análises_Direta!$R$31</f>
        <v>0</v>
      </c>
      <c r="Q142" s="28">
        <f>E142/Formato_Análises_Direta!$R$31</f>
        <v>0</v>
      </c>
      <c r="R142" s="28">
        <f>F142/Formato_Análises_Direta!$R$31</f>
        <v>0</v>
      </c>
      <c r="S142" s="28">
        <f>G142/Formato_Análises_Direta!$R$31</f>
        <v>0</v>
      </c>
      <c r="T142" s="28">
        <f>H142/Formato_Análises_Direta!$R$31</f>
        <v>0</v>
      </c>
      <c r="U142" s="28">
        <f>I142/Formato_Análises_Direta!$R$31</f>
        <v>0</v>
      </c>
      <c r="V142" s="28">
        <f>J142/Formato_Análises_Direta!$R$31</f>
        <v>0</v>
      </c>
      <c r="W142" s="28">
        <f>K142/Formato_Análises_Direta!$R$31</f>
        <v>0</v>
      </c>
      <c r="X142" s="1">
        <f t="shared" ref="X142:X168" si="14">L142/$L$168</f>
        <v>0</v>
      </c>
    </row>
    <row r="143" spans="1:24" x14ac:dyDescent="0.25">
      <c r="A143" s="25" t="s">
        <v>139</v>
      </c>
      <c r="B143" s="27">
        <v>0</v>
      </c>
      <c r="C143" s="27">
        <f>IFERROR((VLOOKUP(A143,TAB_DIN_Direta!A$137:F$153,2,0)),0)</f>
        <v>541662.38215134572</v>
      </c>
      <c r="D143" s="27">
        <f>IFERROR((VLOOKUP(A143,TAB_DIN_Direta!A$137:F$153,3,0)),0)</f>
        <v>0</v>
      </c>
      <c r="E143" s="27">
        <v>0</v>
      </c>
      <c r="F143" s="27">
        <f>IFERROR((VLOOKUP(A143,TAB_DIN_Direta!A$137:F$153,4,0)),0)</f>
        <v>600884.13593322621</v>
      </c>
      <c r="G143" s="27">
        <f>IFERROR((VLOOKUP(A143,TAB_DIN_Direta!A$137:F$153,5,0)),0)</f>
        <v>0</v>
      </c>
      <c r="H143" s="27">
        <v>0</v>
      </c>
      <c r="I143" s="27">
        <v>0</v>
      </c>
      <c r="J143" s="27">
        <f>IFERROR((VLOOKUP(A143,TAB_DIN_Direta!A$137:F$153,6,0)),0)</f>
        <v>0</v>
      </c>
      <c r="K143" s="27">
        <v>0</v>
      </c>
      <c r="L143" s="69">
        <f t="shared" si="13"/>
        <v>1142546.5180845719</v>
      </c>
      <c r="M143" s="25" t="s">
        <v>139</v>
      </c>
      <c r="N143" s="28">
        <f>B143/Formato_Análises_Direta!$R$31</f>
        <v>0</v>
      </c>
      <c r="O143" s="28">
        <f>C143/Formato_Análises_Direta!$R$31</f>
        <v>1.4318347244555872E-3</v>
      </c>
      <c r="P143" s="28">
        <f>D143/Formato_Análises_Direta!$R$31</f>
        <v>0</v>
      </c>
      <c r="Q143" s="28">
        <f>E143/Formato_Análises_Direta!$R$31</f>
        <v>0</v>
      </c>
      <c r="R143" s="28">
        <f>F143/Formato_Análises_Direta!$R$31</f>
        <v>1.5883819876627314E-3</v>
      </c>
      <c r="S143" s="28">
        <f>G143/Formato_Análises_Direta!$R$31</f>
        <v>0</v>
      </c>
      <c r="T143" s="28">
        <f>H143/Formato_Análises_Direta!$R$31</f>
        <v>0</v>
      </c>
      <c r="U143" s="28">
        <f>I143/Formato_Análises_Direta!$R$31</f>
        <v>0</v>
      </c>
      <c r="V143" s="28">
        <f>J143/Formato_Análises_Direta!$R$31</f>
        <v>0</v>
      </c>
      <c r="W143" s="28">
        <f>K143/Formato_Análises_Direta!$R$31</f>
        <v>0</v>
      </c>
      <c r="X143" s="1">
        <f t="shared" si="14"/>
        <v>3.0202167121183188E-3</v>
      </c>
    </row>
    <row r="144" spans="1:24" x14ac:dyDescent="0.25">
      <c r="A144" s="25" t="s">
        <v>143</v>
      </c>
      <c r="B144" s="27">
        <v>0</v>
      </c>
      <c r="C144" s="27">
        <f>IFERROR((VLOOKUP(A144,TAB_DIN_Direta!A$137:F$153,2,0)),0)</f>
        <v>0</v>
      </c>
      <c r="D144" s="27">
        <f>IFERROR((VLOOKUP(A144,TAB_DIN_Direta!A$137:F$153,3,0)),0)</f>
        <v>0</v>
      </c>
      <c r="E144" s="27">
        <v>0</v>
      </c>
      <c r="F144" s="27">
        <f>IFERROR((VLOOKUP(A144,TAB_DIN_Direta!A$137:F$153,4,0)),0)</f>
        <v>0</v>
      </c>
      <c r="G144" s="27">
        <f>IFERROR((VLOOKUP(A144,TAB_DIN_Direta!A$137:F$153,5,0)),0)</f>
        <v>0</v>
      </c>
      <c r="H144" s="27">
        <v>0</v>
      </c>
      <c r="I144" s="27">
        <v>0</v>
      </c>
      <c r="J144" s="27">
        <f>IFERROR((VLOOKUP(A144,TAB_DIN_Direta!A$137:F$153,6,0)),0)</f>
        <v>0</v>
      </c>
      <c r="K144" s="27">
        <v>0</v>
      </c>
      <c r="L144" s="69">
        <f t="shared" si="13"/>
        <v>0</v>
      </c>
      <c r="M144" s="25" t="s">
        <v>143</v>
      </c>
      <c r="N144" s="28">
        <f>B144/Formato_Análises_Direta!$R$31</f>
        <v>0</v>
      </c>
      <c r="O144" s="28">
        <f>C144/Formato_Análises_Direta!$R$31</f>
        <v>0</v>
      </c>
      <c r="P144" s="28">
        <f>D144/Formato_Análises_Direta!$R$31</f>
        <v>0</v>
      </c>
      <c r="Q144" s="28">
        <f>E144/Formato_Análises_Direta!$R$31</f>
        <v>0</v>
      </c>
      <c r="R144" s="28">
        <f>F144/Formato_Análises_Direta!$R$31</f>
        <v>0</v>
      </c>
      <c r="S144" s="28">
        <f>G144/Formato_Análises_Direta!$R$31</f>
        <v>0</v>
      </c>
      <c r="T144" s="28">
        <f>H144/Formato_Análises_Direta!$R$31</f>
        <v>0</v>
      </c>
      <c r="U144" s="28">
        <f>I144/Formato_Análises_Direta!$R$31</f>
        <v>0</v>
      </c>
      <c r="V144" s="28">
        <f>J144/Formato_Análises_Direta!$R$31</f>
        <v>0</v>
      </c>
      <c r="W144" s="28">
        <f>K144/Formato_Análises_Direta!$R$31</f>
        <v>0</v>
      </c>
      <c r="X144" s="1">
        <f t="shared" si="14"/>
        <v>0</v>
      </c>
    </row>
    <row r="145" spans="1:24" x14ac:dyDescent="0.25">
      <c r="A145" s="25" t="s">
        <v>146</v>
      </c>
      <c r="B145" s="27">
        <v>0</v>
      </c>
      <c r="C145" s="27">
        <f>IFERROR((VLOOKUP(A145,TAB_DIN_Direta!A$137:F$153,2,0)),0)</f>
        <v>0</v>
      </c>
      <c r="D145" s="27">
        <f>IFERROR((VLOOKUP(A145,TAB_DIN_Direta!A$137:F$153,3,0)),0)</f>
        <v>0</v>
      </c>
      <c r="E145" s="27">
        <v>0</v>
      </c>
      <c r="F145" s="27">
        <f>IFERROR((VLOOKUP(A145,TAB_DIN_Direta!A$137:F$153,4,0)),0)</f>
        <v>0</v>
      </c>
      <c r="G145" s="27">
        <f>IFERROR((VLOOKUP(A145,TAB_DIN_Direta!A$137:F$153,5,0)),0)</f>
        <v>144443.30190702551</v>
      </c>
      <c r="H145" s="27">
        <v>0</v>
      </c>
      <c r="I145" s="27">
        <v>0</v>
      </c>
      <c r="J145" s="27">
        <f>IFERROR((VLOOKUP(A145,TAB_DIN_Direta!A$137:F$153,6,0)),0)</f>
        <v>219553.81889867879</v>
      </c>
      <c r="K145" s="27">
        <v>0</v>
      </c>
      <c r="L145" s="69">
        <f t="shared" si="13"/>
        <v>363997.12080570427</v>
      </c>
      <c r="M145" s="25" t="s">
        <v>146</v>
      </c>
      <c r="N145" s="28">
        <f>B145/Formato_Análises_Direta!$R$31</f>
        <v>0</v>
      </c>
      <c r="O145" s="28">
        <f>C145/Formato_Análises_Direta!$R$31</f>
        <v>0</v>
      </c>
      <c r="P145" s="28">
        <f>D145/Formato_Análises_Direta!$R$31</f>
        <v>0</v>
      </c>
      <c r="Q145" s="28">
        <f>E145/Formato_Análises_Direta!$R$31</f>
        <v>0</v>
      </c>
      <c r="R145" s="28">
        <f>F145/Formato_Análises_Direta!$R$31</f>
        <v>0</v>
      </c>
      <c r="S145" s="28">
        <f>G145/Formato_Análises_Direta!$R$31</f>
        <v>3.818225931881565E-4</v>
      </c>
      <c r="T145" s="28">
        <f>H145/Formato_Análises_Direta!$R$31</f>
        <v>0</v>
      </c>
      <c r="U145" s="28">
        <f>I145/Formato_Análises_Direta!$R$31</f>
        <v>0</v>
      </c>
      <c r="V145" s="28">
        <f>J145/Formato_Análises_Direta!$R$31</f>
        <v>5.8037034164599792E-4</v>
      </c>
      <c r="W145" s="28">
        <f>K145/Formato_Análises_Direta!$R$31</f>
        <v>0</v>
      </c>
      <c r="X145" s="1">
        <f t="shared" si="14"/>
        <v>9.6219293483415459E-4</v>
      </c>
    </row>
    <row r="146" spans="1:24" x14ac:dyDescent="0.25">
      <c r="A146" s="25" t="s">
        <v>141</v>
      </c>
      <c r="B146" s="27">
        <v>0</v>
      </c>
      <c r="C146" s="27">
        <f>IFERROR((VLOOKUP(A146,TAB_DIN_Direta!A$137:F$153,2,0)),0)</f>
        <v>0</v>
      </c>
      <c r="D146" s="27">
        <f>IFERROR((VLOOKUP(A146,TAB_DIN_Direta!A$137:F$153,3,0)),0)</f>
        <v>0</v>
      </c>
      <c r="E146" s="27">
        <v>0</v>
      </c>
      <c r="F146" s="27">
        <f>IFERROR((VLOOKUP(A146,TAB_DIN_Direta!A$137:F$153,4,0)),0)</f>
        <v>0</v>
      </c>
      <c r="G146" s="27">
        <f>IFERROR((VLOOKUP(A146,TAB_DIN_Direta!A$137:F$153,5,0)),0)</f>
        <v>0</v>
      </c>
      <c r="H146" s="27">
        <v>0</v>
      </c>
      <c r="I146" s="27">
        <v>0</v>
      </c>
      <c r="J146" s="27">
        <f>IFERROR((VLOOKUP(A146,TAB_DIN_Direta!A$137:F$153,6,0)),0)</f>
        <v>0</v>
      </c>
      <c r="K146" s="27">
        <v>0</v>
      </c>
      <c r="L146" s="69">
        <f t="shared" si="13"/>
        <v>0</v>
      </c>
      <c r="M146" s="25" t="s">
        <v>141</v>
      </c>
      <c r="N146" s="28">
        <f>B146/Formato_Análises_Direta!$R$31</f>
        <v>0</v>
      </c>
      <c r="O146" s="28">
        <f>C146/Formato_Análises_Direta!$R$31</f>
        <v>0</v>
      </c>
      <c r="P146" s="28">
        <f>D146/Formato_Análises_Direta!$R$31</f>
        <v>0</v>
      </c>
      <c r="Q146" s="28">
        <f>E146/Formato_Análises_Direta!$R$31</f>
        <v>0</v>
      </c>
      <c r="R146" s="28">
        <f>F146/Formato_Análises_Direta!$R$31</f>
        <v>0</v>
      </c>
      <c r="S146" s="28">
        <f>G146/Formato_Análises_Direta!$R$31</f>
        <v>0</v>
      </c>
      <c r="T146" s="28">
        <f>H146/Formato_Análises_Direta!$R$31</f>
        <v>0</v>
      </c>
      <c r="U146" s="28">
        <f>I146/Formato_Análises_Direta!$R$31</f>
        <v>0</v>
      </c>
      <c r="V146" s="28">
        <f>J146/Formato_Análises_Direta!$R$31</f>
        <v>0</v>
      </c>
      <c r="W146" s="28">
        <f>K146/Formato_Análises_Direta!$R$31</f>
        <v>0</v>
      </c>
      <c r="X146" s="1">
        <f t="shared" si="14"/>
        <v>0</v>
      </c>
    </row>
    <row r="147" spans="1:24" x14ac:dyDescent="0.25">
      <c r="A147" s="25" t="s">
        <v>153</v>
      </c>
      <c r="B147" s="27">
        <v>0</v>
      </c>
      <c r="C147" s="27">
        <f>IFERROR((VLOOKUP(A147,TAB_DIN_Direta!A$137:F$153,2,0)),0)</f>
        <v>0</v>
      </c>
      <c r="D147" s="27">
        <f>IFERROR((VLOOKUP(A147,TAB_DIN_Direta!A$137:F$153,3,0)),0)</f>
        <v>0</v>
      </c>
      <c r="E147" s="27">
        <v>0</v>
      </c>
      <c r="F147" s="27">
        <f>IFERROR((VLOOKUP(A147,TAB_DIN_Direta!A$137:F$153,4,0)),0)</f>
        <v>0</v>
      </c>
      <c r="G147" s="27">
        <f>IFERROR((VLOOKUP(A147,TAB_DIN_Direta!A$137:F$153,5,0)),0)</f>
        <v>0</v>
      </c>
      <c r="H147" s="27">
        <v>0</v>
      </c>
      <c r="I147" s="27">
        <v>0</v>
      </c>
      <c r="J147" s="27">
        <f>IFERROR((VLOOKUP(A147,TAB_DIN_Direta!A$137:F$153,6,0)),0)</f>
        <v>0</v>
      </c>
      <c r="K147" s="27">
        <v>0</v>
      </c>
      <c r="L147" s="69">
        <f t="shared" si="13"/>
        <v>0</v>
      </c>
      <c r="M147" s="25" t="s">
        <v>153</v>
      </c>
      <c r="N147" s="28">
        <f>B147/Formato_Análises_Direta!$R$31</f>
        <v>0</v>
      </c>
      <c r="O147" s="28">
        <f>C147/Formato_Análises_Direta!$R$31</f>
        <v>0</v>
      </c>
      <c r="P147" s="28">
        <f>D147/Formato_Análises_Direta!$R$31</f>
        <v>0</v>
      </c>
      <c r="Q147" s="28">
        <f>E147/Formato_Análises_Direta!$R$31</f>
        <v>0</v>
      </c>
      <c r="R147" s="28">
        <f>F147/Formato_Análises_Direta!$R$31</f>
        <v>0</v>
      </c>
      <c r="S147" s="28">
        <f>G147/Formato_Análises_Direta!$R$31</f>
        <v>0</v>
      </c>
      <c r="T147" s="28">
        <f>H147/Formato_Análises_Direta!$R$31</f>
        <v>0</v>
      </c>
      <c r="U147" s="28">
        <f>I147/Formato_Análises_Direta!$R$31</f>
        <v>0</v>
      </c>
      <c r="V147" s="28">
        <f>J147/Formato_Análises_Direta!$R$31</f>
        <v>0</v>
      </c>
      <c r="W147" s="28">
        <f>K147/Formato_Análises_Direta!$R$31</f>
        <v>0</v>
      </c>
      <c r="X147" s="1">
        <f t="shared" si="14"/>
        <v>0</v>
      </c>
    </row>
    <row r="148" spans="1:24" x14ac:dyDescent="0.25">
      <c r="A148" s="25" t="s">
        <v>157</v>
      </c>
      <c r="B148" s="27">
        <v>0</v>
      </c>
      <c r="C148" s="27">
        <f>IFERROR((VLOOKUP(A148,TAB_DIN_Direta!A$137:F$153,2,0)),0)</f>
        <v>0</v>
      </c>
      <c r="D148" s="27">
        <f>IFERROR((VLOOKUP(A148,TAB_DIN_Direta!A$137:F$153,3,0)),0)</f>
        <v>0</v>
      </c>
      <c r="E148" s="27">
        <v>0</v>
      </c>
      <c r="F148" s="27">
        <f>IFERROR((VLOOKUP(A148,TAB_DIN_Direta!A$137:F$153,4,0)),0)</f>
        <v>0</v>
      </c>
      <c r="G148" s="27">
        <f>IFERROR((VLOOKUP(A148,TAB_DIN_Direta!A$137:F$153,5,0)),0)</f>
        <v>0</v>
      </c>
      <c r="H148" s="27">
        <v>0</v>
      </c>
      <c r="I148" s="27">
        <v>0</v>
      </c>
      <c r="J148" s="27">
        <f>IFERROR((VLOOKUP(A148,TAB_DIN_Direta!A$137:F$153,6,0)),0)</f>
        <v>768639.14233502652</v>
      </c>
      <c r="K148" s="27">
        <v>0</v>
      </c>
      <c r="L148" s="69">
        <f t="shared" si="13"/>
        <v>768639.14233502652</v>
      </c>
      <c r="M148" s="25" t="s">
        <v>157</v>
      </c>
      <c r="N148" s="28">
        <f>B148/Formato_Análises_Direta!$R$31</f>
        <v>0</v>
      </c>
      <c r="O148" s="28">
        <f>C148/Formato_Análises_Direta!$R$31</f>
        <v>0</v>
      </c>
      <c r="P148" s="28">
        <f>D148/Formato_Análises_Direta!$R$31</f>
        <v>0</v>
      </c>
      <c r="Q148" s="28">
        <f>E148/Formato_Análises_Direta!$R$31</f>
        <v>0</v>
      </c>
      <c r="R148" s="28">
        <f>F148/Formato_Análises_Direta!$R$31</f>
        <v>0</v>
      </c>
      <c r="S148" s="28">
        <f>G148/Formato_Análises_Direta!$R$31</f>
        <v>0</v>
      </c>
      <c r="T148" s="28">
        <f>H148/Formato_Análises_Direta!$R$31</f>
        <v>0</v>
      </c>
      <c r="U148" s="28">
        <f>I148/Formato_Análises_Direta!$R$31</f>
        <v>0</v>
      </c>
      <c r="V148" s="28">
        <f>J148/Formato_Análises_Direta!$R$31</f>
        <v>2.0318269291655245E-3</v>
      </c>
      <c r="W148" s="28">
        <f>K148/Formato_Análises_Direta!$R$31</f>
        <v>0</v>
      </c>
      <c r="X148" s="1">
        <f t="shared" si="14"/>
        <v>2.0318269291655245E-3</v>
      </c>
    </row>
    <row r="149" spans="1:24" x14ac:dyDescent="0.25">
      <c r="A149" s="25" t="s">
        <v>161</v>
      </c>
      <c r="B149" s="27">
        <v>0</v>
      </c>
      <c r="C149" s="27">
        <f>IFERROR((VLOOKUP(A149,TAB_DIN_Direta!A$137:F$153,2,0)),0)</f>
        <v>0</v>
      </c>
      <c r="D149" s="27">
        <f>IFERROR((VLOOKUP(A149,TAB_DIN_Direta!A$137:F$153,3,0)),0)</f>
        <v>0</v>
      </c>
      <c r="E149" s="27">
        <v>0</v>
      </c>
      <c r="F149" s="27">
        <f>IFERROR((VLOOKUP(A149,TAB_DIN_Direta!A$137:F$153,4,0)),0)</f>
        <v>0</v>
      </c>
      <c r="G149" s="27">
        <f>IFERROR((VLOOKUP(A149,TAB_DIN_Direta!A$137:F$153,5,0)),0)</f>
        <v>0</v>
      </c>
      <c r="H149" s="27">
        <v>0</v>
      </c>
      <c r="I149" s="27">
        <v>0</v>
      </c>
      <c r="J149" s="27">
        <f>IFERROR((VLOOKUP(A149,TAB_DIN_Direta!A$137:F$153,6,0)),0)</f>
        <v>0</v>
      </c>
      <c r="K149" s="27">
        <v>0</v>
      </c>
      <c r="L149" s="69">
        <f t="shared" si="13"/>
        <v>0</v>
      </c>
      <c r="M149" s="25" t="s">
        <v>161</v>
      </c>
      <c r="N149" s="28">
        <f>B149/Formato_Análises_Direta!$R$31</f>
        <v>0</v>
      </c>
      <c r="O149" s="28">
        <f>C149/Formato_Análises_Direta!$R$31</f>
        <v>0</v>
      </c>
      <c r="P149" s="28">
        <f>D149/Formato_Análises_Direta!$R$31</f>
        <v>0</v>
      </c>
      <c r="Q149" s="28">
        <f>E149/Formato_Análises_Direta!$R$31</f>
        <v>0</v>
      </c>
      <c r="R149" s="28">
        <f>F149/Formato_Análises_Direta!$R$31</f>
        <v>0</v>
      </c>
      <c r="S149" s="28">
        <f>G149/Formato_Análises_Direta!$R$31</f>
        <v>0</v>
      </c>
      <c r="T149" s="28">
        <f>H149/Formato_Análises_Direta!$R$31</f>
        <v>0</v>
      </c>
      <c r="U149" s="28">
        <f>I149/Formato_Análises_Direta!$R$31</f>
        <v>0</v>
      </c>
      <c r="V149" s="28">
        <f>J149/Formato_Análises_Direta!$R$31</f>
        <v>0</v>
      </c>
      <c r="W149" s="28">
        <f>K149/Formato_Análises_Direta!$R$31</f>
        <v>0</v>
      </c>
      <c r="X149" s="1">
        <f t="shared" si="14"/>
        <v>0</v>
      </c>
    </row>
    <row r="150" spans="1:24" x14ac:dyDescent="0.25">
      <c r="A150" s="25" t="s">
        <v>151</v>
      </c>
      <c r="B150" s="27">
        <v>0</v>
      </c>
      <c r="C150" s="27">
        <f>IFERROR((VLOOKUP(A150,TAB_DIN_Direta!A$137:F$153,2,0)),0)</f>
        <v>4787433.1317055114</v>
      </c>
      <c r="D150" s="27">
        <f>IFERROR((VLOOKUP(A150,TAB_DIN_Direta!A$137:F$153,3,0)),0)</f>
        <v>0</v>
      </c>
      <c r="E150" s="27">
        <v>0</v>
      </c>
      <c r="F150" s="27">
        <f>IFERROR((VLOOKUP(A150,TAB_DIN_Direta!A$137:F$153,4,0)),0)</f>
        <v>0</v>
      </c>
      <c r="G150" s="27">
        <f>IFERROR((VLOOKUP(A150,TAB_DIN_Direta!A$137:F$153,5,0)),0)</f>
        <v>259997.94343264593</v>
      </c>
      <c r="H150" s="27">
        <v>0</v>
      </c>
      <c r="I150" s="27">
        <v>0</v>
      </c>
      <c r="J150" s="27">
        <f>IFERROR((VLOOKUP(A150,TAB_DIN_Direta!A$137:F$153,6,0)),0)</f>
        <v>98768.885411004987</v>
      </c>
      <c r="K150" s="27">
        <v>0</v>
      </c>
      <c r="L150" s="69">
        <f t="shared" si="13"/>
        <v>5146199.9605491618</v>
      </c>
      <c r="M150" s="25" t="s">
        <v>151</v>
      </c>
      <c r="N150" s="28">
        <f>B150/Formato_Análises_Direta!$R$31</f>
        <v>0</v>
      </c>
      <c r="O150" s="28">
        <f>C150/Formato_Análises_Direta!$R$31</f>
        <v>1.2655139483306058E-2</v>
      </c>
      <c r="P150" s="28">
        <f>D150/Formato_Análises_Direta!$R$31</f>
        <v>0</v>
      </c>
      <c r="Q150" s="28">
        <f>E150/Formato_Análises_Direta!$R$31</f>
        <v>0</v>
      </c>
      <c r="R150" s="28">
        <f>F150/Formato_Análises_Direta!$R$31</f>
        <v>0</v>
      </c>
      <c r="S150" s="28">
        <f>G150/Formato_Análises_Direta!$R$31</f>
        <v>6.872806677386818E-4</v>
      </c>
      <c r="T150" s="28">
        <f>H150/Formato_Análises_Direta!$R$31</f>
        <v>0</v>
      </c>
      <c r="U150" s="28">
        <f>I150/Formato_Análises_Direta!$R$31</f>
        <v>0</v>
      </c>
      <c r="V150" s="28">
        <f>J150/Formato_Análises_Direta!$R$31</f>
        <v>2.6108647099612958E-4</v>
      </c>
      <c r="W150" s="28">
        <f>K150/Formato_Análises_Direta!$R$31</f>
        <v>0</v>
      </c>
      <c r="X150" s="1">
        <f t="shared" si="14"/>
        <v>1.360350662204087E-2</v>
      </c>
    </row>
    <row r="151" spans="1:24" x14ac:dyDescent="0.25">
      <c r="A151" s="25" t="s">
        <v>167</v>
      </c>
      <c r="B151" s="27">
        <v>0</v>
      </c>
      <c r="C151" s="27">
        <f>IFERROR((VLOOKUP(A151,TAB_DIN_Direta!A$137:F$153,2,0)),0)</f>
        <v>0</v>
      </c>
      <c r="D151" s="27">
        <f>IFERROR((VLOOKUP(A151,TAB_DIN_Direta!A$137:F$153,3,0)),0)</f>
        <v>0</v>
      </c>
      <c r="E151" s="27">
        <v>0</v>
      </c>
      <c r="F151" s="27">
        <f>IFERROR((VLOOKUP(A151,TAB_DIN_Direta!A$137:F$153,4,0)),0)</f>
        <v>0</v>
      </c>
      <c r="G151" s="27">
        <f>IFERROR((VLOOKUP(A151,TAB_DIN_Direta!A$137:F$153,5,0)),0)</f>
        <v>0</v>
      </c>
      <c r="H151" s="27">
        <v>0</v>
      </c>
      <c r="I151" s="27">
        <v>0</v>
      </c>
      <c r="J151" s="27">
        <f>IFERROR((VLOOKUP(A151,TAB_DIN_Direta!A$137:F$153,6,0)),0)</f>
        <v>0</v>
      </c>
      <c r="K151" s="27">
        <v>0</v>
      </c>
      <c r="L151" s="69">
        <f t="shared" si="13"/>
        <v>0</v>
      </c>
      <c r="M151" s="25" t="s">
        <v>167</v>
      </c>
      <c r="N151" s="28">
        <f>B151/Formato_Análises_Direta!$R$31</f>
        <v>0</v>
      </c>
      <c r="O151" s="28">
        <f>C151/Formato_Análises_Direta!$R$31</f>
        <v>0</v>
      </c>
      <c r="P151" s="28">
        <f>D151/Formato_Análises_Direta!$R$31</f>
        <v>0</v>
      </c>
      <c r="Q151" s="28">
        <f>E151/Formato_Análises_Direta!$R$31</f>
        <v>0</v>
      </c>
      <c r="R151" s="28">
        <f>F151/Formato_Análises_Direta!$R$31</f>
        <v>0</v>
      </c>
      <c r="S151" s="28">
        <f>G151/Formato_Análises_Direta!$R$31</f>
        <v>0</v>
      </c>
      <c r="T151" s="28">
        <f>H151/Formato_Análises_Direta!$R$31</f>
        <v>0</v>
      </c>
      <c r="U151" s="28">
        <f>I151/Formato_Análises_Direta!$R$31</f>
        <v>0</v>
      </c>
      <c r="V151" s="28">
        <f>J151/Formato_Análises_Direta!$R$31</f>
        <v>0</v>
      </c>
      <c r="W151" s="28">
        <f>K151/Formato_Análises_Direta!$R$31</f>
        <v>0</v>
      </c>
      <c r="X151" s="1">
        <f t="shared" si="14"/>
        <v>0</v>
      </c>
    </row>
    <row r="152" spans="1:24" x14ac:dyDescent="0.25">
      <c r="A152" s="25" t="s">
        <v>171</v>
      </c>
      <c r="B152" s="27">
        <v>0</v>
      </c>
      <c r="C152" s="27">
        <f>IFERROR((VLOOKUP(A152,TAB_DIN_Direta!A$137:F$153,2,0)),0)</f>
        <v>0</v>
      </c>
      <c r="D152" s="27">
        <f>IFERROR((VLOOKUP(A152,TAB_DIN_Direta!A$137:F$153,3,0)),0)</f>
        <v>0</v>
      </c>
      <c r="E152" s="27">
        <v>0</v>
      </c>
      <c r="F152" s="27">
        <f>IFERROR((VLOOKUP(A152,TAB_DIN_Direta!A$137:F$153,4,0)),0)</f>
        <v>0</v>
      </c>
      <c r="G152" s="27">
        <f>IFERROR((VLOOKUP(A152,TAB_DIN_Direta!A$137:F$153,5,0)),0)</f>
        <v>0</v>
      </c>
      <c r="H152" s="27">
        <v>0</v>
      </c>
      <c r="I152" s="27">
        <v>0</v>
      </c>
      <c r="J152" s="27">
        <f>IFERROR((VLOOKUP(A152,TAB_DIN_Direta!A$137:F$153,6,0)),0)</f>
        <v>272940.06328351545</v>
      </c>
      <c r="K152" s="27">
        <v>0</v>
      </c>
      <c r="L152" s="69">
        <f t="shared" si="13"/>
        <v>272940.06328351545</v>
      </c>
      <c r="M152" s="25" t="s">
        <v>171</v>
      </c>
      <c r="N152" s="28">
        <f>B152/Formato_Análises_Direta!$R$31</f>
        <v>0</v>
      </c>
      <c r="O152" s="28">
        <f>C152/Formato_Análises_Direta!$R$31</f>
        <v>0</v>
      </c>
      <c r="P152" s="28">
        <f>D152/Formato_Análises_Direta!$R$31</f>
        <v>0</v>
      </c>
      <c r="Q152" s="28">
        <f>E152/Formato_Análises_Direta!$R$31</f>
        <v>0</v>
      </c>
      <c r="R152" s="28">
        <f>F152/Formato_Análises_Direta!$R$31</f>
        <v>0</v>
      </c>
      <c r="S152" s="28">
        <f>G152/Formato_Análises_Direta!$R$31</f>
        <v>0</v>
      </c>
      <c r="T152" s="28">
        <f>H152/Formato_Análises_Direta!$R$31</f>
        <v>0</v>
      </c>
      <c r="U152" s="28">
        <f>I152/Formato_Análises_Direta!$R$31</f>
        <v>0</v>
      </c>
      <c r="V152" s="28">
        <f>J152/Formato_Análises_Direta!$R$31</f>
        <v>7.214919720883407E-4</v>
      </c>
      <c r="W152" s="28">
        <f>K152/Formato_Análises_Direta!$R$31</f>
        <v>0</v>
      </c>
      <c r="X152" s="1">
        <f t="shared" si="14"/>
        <v>7.2149197208834081E-4</v>
      </c>
    </row>
    <row r="153" spans="1:24" x14ac:dyDescent="0.25">
      <c r="A153" s="25" t="s">
        <v>175</v>
      </c>
      <c r="B153" s="27">
        <v>0</v>
      </c>
      <c r="C153" s="27">
        <f>IFERROR((VLOOKUP(A153,TAB_DIN_Direta!A$137:F$153,2,0)),0)</f>
        <v>144443.30190702551</v>
      </c>
      <c r="D153" s="27">
        <f>IFERROR((VLOOKUP(A153,TAB_DIN_Direta!A$137:F$153,3,0)),0)</f>
        <v>288886.60381405102</v>
      </c>
      <c r="E153" s="27">
        <v>0</v>
      </c>
      <c r="F153" s="27">
        <f>IFERROR((VLOOKUP(A153,TAB_DIN_Direta!A$137:F$153,4,0)),0)</f>
        <v>11476020.336513177</v>
      </c>
      <c r="G153" s="27">
        <f>IFERROR((VLOOKUP(A153,TAB_DIN_Direta!A$137:F$153,5,0)),0)</f>
        <v>144443.30190702551</v>
      </c>
      <c r="H153" s="27">
        <v>0</v>
      </c>
      <c r="I153" s="27">
        <v>0</v>
      </c>
      <c r="J153" s="27">
        <f>IFERROR((VLOOKUP(A153,TAB_DIN_Direta!A$137:F$153,6,0)),0)</f>
        <v>5240210.8835953502</v>
      </c>
      <c r="K153" s="27">
        <v>0</v>
      </c>
      <c r="L153" s="69">
        <f t="shared" si="13"/>
        <v>17294004.427736629</v>
      </c>
      <c r="M153" s="25" t="s">
        <v>175</v>
      </c>
      <c r="N153" s="28">
        <f>B153/Formato_Análises_Direta!$R$31</f>
        <v>0</v>
      </c>
      <c r="O153" s="28">
        <f>C153/Formato_Análises_Direta!$R$31</f>
        <v>3.818225931881565E-4</v>
      </c>
      <c r="P153" s="28">
        <f>D153/Formato_Análises_Direta!$R$31</f>
        <v>7.6364518637631301E-4</v>
      </c>
      <c r="Q153" s="28">
        <f>E153/Formato_Análises_Direta!$R$31</f>
        <v>0</v>
      </c>
      <c r="R153" s="28">
        <f>F153/Formato_Análises_Direta!$R$31</f>
        <v>3.0335805028799036E-2</v>
      </c>
      <c r="S153" s="28">
        <f>G153/Formato_Análises_Direta!$R$31</f>
        <v>3.818225931881565E-4</v>
      </c>
      <c r="T153" s="28">
        <f>H153/Formato_Análises_Direta!$R$31</f>
        <v>0</v>
      </c>
      <c r="U153" s="28">
        <f>I153/Formato_Análises_Direta!$R$31</f>
        <v>0</v>
      </c>
      <c r="V153" s="28">
        <f>J153/Formato_Análises_Direta!$R$31</f>
        <v>1.3852015856817381E-2</v>
      </c>
      <c r="W153" s="28">
        <f>K153/Formato_Análises_Direta!$R$31</f>
        <v>0</v>
      </c>
      <c r="X153" s="1">
        <f t="shared" si="14"/>
        <v>4.5715111258369051E-2</v>
      </c>
    </row>
    <row r="154" spans="1:24" x14ac:dyDescent="0.25">
      <c r="A154" s="25" t="s">
        <v>137</v>
      </c>
      <c r="B154" s="27">
        <v>0</v>
      </c>
      <c r="C154" s="27">
        <f>IFERROR((VLOOKUP(A154,TAB_DIN_Direta!A$137:F$153,2,0)),0)</f>
        <v>0</v>
      </c>
      <c r="D154" s="27">
        <f>IFERROR((VLOOKUP(A154,TAB_DIN_Direta!A$137:F$153,3,0)),0)</f>
        <v>0</v>
      </c>
      <c r="E154" s="27">
        <v>0</v>
      </c>
      <c r="F154" s="27">
        <f>IFERROR((VLOOKUP(A154,TAB_DIN_Direta!A$137:F$153,4,0)),0)</f>
        <v>10043801.44305218</v>
      </c>
      <c r="G154" s="27">
        <f>IFERROR((VLOOKUP(A154,TAB_DIN_Direta!A$137:F$153,5,0)),0)</f>
        <v>0</v>
      </c>
      <c r="H154" s="27">
        <v>0</v>
      </c>
      <c r="I154" s="27">
        <v>0</v>
      </c>
      <c r="J154" s="27">
        <f>IFERROR((VLOOKUP(A154,TAB_DIN_Direta!A$137:F$153,6,0)),0)</f>
        <v>1974563.0479973441</v>
      </c>
      <c r="K154" s="27">
        <v>0</v>
      </c>
      <c r="L154" s="69">
        <f t="shared" si="13"/>
        <v>12018364.491049524</v>
      </c>
      <c r="M154" s="25" t="s">
        <v>137</v>
      </c>
      <c r="N154" s="28">
        <f>B154/Formato_Análises_Direta!$R$31</f>
        <v>0</v>
      </c>
      <c r="O154" s="28">
        <f>C154/Formato_Análises_Direta!$R$31</f>
        <v>0</v>
      </c>
      <c r="P154" s="28">
        <f>D154/Formato_Análises_Direta!$R$31</f>
        <v>0</v>
      </c>
      <c r="Q154" s="28">
        <f>E154/Formato_Análises_Direta!$R$31</f>
        <v>0</v>
      </c>
      <c r="R154" s="28">
        <f>F154/Formato_Análises_Direta!$R$31</f>
        <v>2.6549866015397463E-2</v>
      </c>
      <c r="S154" s="28">
        <f>G154/Formato_Análises_Direta!$R$31</f>
        <v>0</v>
      </c>
      <c r="T154" s="28">
        <f>H154/Formato_Análises_Direta!$R$31</f>
        <v>0</v>
      </c>
      <c r="U154" s="28">
        <f>I154/Formato_Análises_Direta!$R$31</f>
        <v>0</v>
      </c>
      <c r="V154" s="28">
        <f>J154/Formato_Análises_Direta!$R$31</f>
        <v>5.2195759404970107E-3</v>
      </c>
      <c r="W154" s="28">
        <f>K154/Formato_Análises_Direta!$R$31</f>
        <v>0</v>
      </c>
      <c r="X154" s="1">
        <f t="shared" si="14"/>
        <v>3.1769441955894477E-2</v>
      </c>
    </row>
    <row r="155" spans="1:24" x14ac:dyDescent="0.25">
      <c r="A155" s="25" t="s">
        <v>181</v>
      </c>
      <c r="B155" s="27">
        <v>0</v>
      </c>
      <c r="C155" s="27">
        <f>IFERROR((VLOOKUP(A155,TAB_DIN_Direta!A$137:F$153,2,0)),0)</f>
        <v>0</v>
      </c>
      <c r="D155" s="27">
        <f>IFERROR((VLOOKUP(A155,TAB_DIN_Direta!A$137:F$153,3,0)),0)</f>
        <v>0</v>
      </c>
      <c r="E155" s="27">
        <v>0</v>
      </c>
      <c r="F155" s="27">
        <f>IFERROR((VLOOKUP(A155,TAB_DIN_Direta!A$137:F$153,4,0)),0)</f>
        <v>0</v>
      </c>
      <c r="G155" s="27">
        <f>IFERROR((VLOOKUP(A155,TAB_DIN_Direta!A$137:F$153,5,0)),0)</f>
        <v>0</v>
      </c>
      <c r="H155" s="27">
        <v>0</v>
      </c>
      <c r="I155" s="27">
        <v>0</v>
      </c>
      <c r="J155" s="27">
        <f>IFERROR((VLOOKUP(A155,TAB_DIN_Direta!A$137:F$153,6,0)),0)</f>
        <v>0</v>
      </c>
      <c r="K155" s="27">
        <v>0</v>
      </c>
      <c r="L155" s="69">
        <f t="shared" si="13"/>
        <v>0</v>
      </c>
      <c r="M155" s="25" t="s">
        <v>181</v>
      </c>
      <c r="N155" s="28">
        <f>B155/Formato_Análises_Direta!$R$31</f>
        <v>0</v>
      </c>
      <c r="O155" s="28">
        <f>C155/Formato_Análises_Direta!$R$31</f>
        <v>0</v>
      </c>
      <c r="P155" s="28">
        <f>D155/Formato_Análises_Direta!$R$31</f>
        <v>0</v>
      </c>
      <c r="Q155" s="28">
        <f>E155/Formato_Análises_Direta!$R$31</f>
        <v>0</v>
      </c>
      <c r="R155" s="28">
        <f>F155/Formato_Análises_Direta!$R$31</f>
        <v>0</v>
      </c>
      <c r="S155" s="28">
        <f>G155/Formato_Análises_Direta!$R$31</f>
        <v>0</v>
      </c>
      <c r="T155" s="28">
        <f>H155/Formato_Análises_Direta!$R$31</f>
        <v>0</v>
      </c>
      <c r="U155" s="28">
        <f>I155/Formato_Análises_Direta!$R$31</f>
        <v>0</v>
      </c>
      <c r="V155" s="28">
        <f>J155/Formato_Análises_Direta!$R$31</f>
        <v>0</v>
      </c>
      <c r="W155" s="28">
        <f>K155/Formato_Análises_Direta!$R$31</f>
        <v>0</v>
      </c>
      <c r="X155" s="1">
        <f t="shared" si="14"/>
        <v>0</v>
      </c>
    </row>
    <row r="156" spans="1:24" x14ac:dyDescent="0.25">
      <c r="A156" s="25" t="s">
        <v>148</v>
      </c>
      <c r="B156" s="27">
        <v>0</v>
      </c>
      <c r="C156" s="27">
        <f>IFERROR((VLOOKUP(A156,TAB_DIN_Direta!A$137:F$153,2,0)),0)</f>
        <v>0</v>
      </c>
      <c r="D156" s="27">
        <f>IFERROR((VLOOKUP(A156,TAB_DIN_Direta!A$137:F$153,3,0)),0)</f>
        <v>0</v>
      </c>
      <c r="E156" s="27">
        <v>0</v>
      </c>
      <c r="F156" s="27">
        <f>IFERROR((VLOOKUP(A156,TAB_DIN_Direta!A$137:F$153,4,0)),0)</f>
        <v>0</v>
      </c>
      <c r="G156" s="27">
        <f>IFERROR((VLOOKUP(A156,TAB_DIN_Direta!A$137:F$153,5,0)),0)</f>
        <v>0</v>
      </c>
      <c r="H156" s="27">
        <v>0</v>
      </c>
      <c r="I156" s="27">
        <v>0</v>
      </c>
      <c r="J156" s="27">
        <f>IFERROR((VLOOKUP(A156,TAB_DIN_Direta!A$137:F$153,6,0)),0)</f>
        <v>4617020.3685486214</v>
      </c>
      <c r="K156" s="27">
        <v>0</v>
      </c>
      <c r="L156" s="69">
        <f t="shared" si="13"/>
        <v>4617020.3685486214</v>
      </c>
      <c r="M156" s="25" t="s">
        <v>148</v>
      </c>
      <c r="N156" s="28">
        <f>B156/Formato_Análises_Direta!$R$31</f>
        <v>0</v>
      </c>
      <c r="O156" s="28">
        <f>C156/Formato_Análises_Direta!$R$31</f>
        <v>0</v>
      </c>
      <c r="P156" s="28">
        <f>D156/Formato_Análises_Direta!$R$31</f>
        <v>0</v>
      </c>
      <c r="Q156" s="28">
        <f>E156/Formato_Análises_Direta!$R$31</f>
        <v>0</v>
      </c>
      <c r="R156" s="28">
        <f>F156/Formato_Análises_Direta!$R$31</f>
        <v>0</v>
      </c>
      <c r="S156" s="28">
        <f>G156/Formato_Análises_Direta!$R$31</f>
        <v>0</v>
      </c>
      <c r="T156" s="28">
        <f>H156/Formato_Análises_Direta!$R$31</f>
        <v>0</v>
      </c>
      <c r="U156" s="28">
        <f>I156/Formato_Análises_Direta!$R$31</f>
        <v>0</v>
      </c>
      <c r="V156" s="28">
        <f>J156/Formato_Análises_Direta!$R$31</f>
        <v>1.2204669006088601E-2</v>
      </c>
      <c r="W156" s="28">
        <f>K156/Formato_Análises_Direta!$R$31</f>
        <v>0</v>
      </c>
      <c r="X156" s="1">
        <f t="shared" si="14"/>
        <v>1.2204669006088603E-2</v>
      </c>
    </row>
    <row r="157" spans="1:24" x14ac:dyDescent="0.25">
      <c r="A157" s="25" t="s">
        <v>177</v>
      </c>
      <c r="B157" s="27">
        <v>0</v>
      </c>
      <c r="C157" s="27">
        <f>IFERROR((VLOOKUP(A157,TAB_DIN_Direta!A$137:F$153,2,0)),0)</f>
        <v>433329.90572107659</v>
      </c>
      <c r="D157" s="27">
        <f>IFERROR((VLOOKUP(A157,TAB_DIN_Direta!A$137:F$153,3,0)),0)</f>
        <v>6945171.9530162495</v>
      </c>
      <c r="E157" s="27">
        <v>0</v>
      </c>
      <c r="F157" s="27">
        <f>IFERROR((VLOOKUP(A157,TAB_DIN_Direta!A$137:F$153,4,0)),0)</f>
        <v>0</v>
      </c>
      <c r="G157" s="27">
        <f>IFERROR((VLOOKUP(A157,TAB_DIN_Direta!A$137:F$153,5,0)),0)</f>
        <v>0</v>
      </c>
      <c r="H157" s="27">
        <v>0</v>
      </c>
      <c r="I157" s="27">
        <v>0</v>
      </c>
      <c r="J157" s="27">
        <f>IFERROR((VLOOKUP(A157,TAB_DIN_Direta!A$137:F$153,6,0)),0)</f>
        <v>11209175.780570138</v>
      </c>
      <c r="K157" s="27">
        <v>0</v>
      </c>
      <c r="L157" s="69">
        <f t="shared" si="13"/>
        <v>18587677.639307465</v>
      </c>
      <c r="M157" s="25" t="s">
        <v>177</v>
      </c>
      <c r="N157" s="28">
        <f>B157/Formato_Análises_Direta!$R$31</f>
        <v>0</v>
      </c>
      <c r="O157" s="28">
        <f>C157/Formato_Análises_Direta!$R$31</f>
        <v>1.1454677795644697E-3</v>
      </c>
      <c r="P157" s="28">
        <f>D157/Formato_Análises_Direta!$R$31</f>
        <v>1.8358923745354628E-2</v>
      </c>
      <c r="Q157" s="28">
        <f>E157/Formato_Análises_Direta!$R$31</f>
        <v>0</v>
      </c>
      <c r="R157" s="28">
        <f>F157/Formato_Análises_Direta!$R$31</f>
        <v>0</v>
      </c>
      <c r="S157" s="28">
        <f>G157/Formato_Análises_Direta!$R$31</f>
        <v>0</v>
      </c>
      <c r="T157" s="28">
        <f>H157/Formato_Análises_Direta!$R$31</f>
        <v>0</v>
      </c>
      <c r="U157" s="28">
        <f>I157/Formato_Análises_Direta!$R$31</f>
        <v>0</v>
      </c>
      <c r="V157" s="28">
        <f>J157/Formato_Análises_Direta!$R$31</f>
        <v>2.9630425970143238E-2</v>
      </c>
      <c r="W157" s="28">
        <f>K157/Formato_Análises_Direta!$R$31</f>
        <v>0</v>
      </c>
      <c r="X157" s="1">
        <f t="shared" si="14"/>
        <v>4.9134817495062343E-2</v>
      </c>
    </row>
    <row r="158" spans="1:24" x14ac:dyDescent="0.25">
      <c r="A158" s="25" t="s">
        <v>159</v>
      </c>
      <c r="B158" s="27">
        <v>0</v>
      </c>
      <c r="C158" s="27">
        <f>IFERROR((VLOOKUP(A158,TAB_DIN_Direta!A$137:F$153,2,0)),0)</f>
        <v>0</v>
      </c>
      <c r="D158" s="27">
        <f>IFERROR((VLOOKUP(A158,TAB_DIN_Direta!A$137:F$153,3,0)),0)</f>
        <v>0</v>
      </c>
      <c r="E158" s="27">
        <v>0</v>
      </c>
      <c r="F158" s="27">
        <f>IFERROR((VLOOKUP(A158,TAB_DIN_Direta!A$137:F$153,4,0)),0)</f>
        <v>0</v>
      </c>
      <c r="G158" s="27">
        <f>IFERROR((VLOOKUP(A158,TAB_DIN_Direta!A$137:F$153,5,0)),0)</f>
        <v>0</v>
      </c>
      <c r="H158" s="27">
        <v>0</v>
      </c>
      <c r="I158" s="27">
        <v>0</v>
      </c>
      <c r="J158" s="27">
        <f>IFERROR((VLOOKUP(A158,TAB_DIN_Direta!A$137:F$153,6,0)),0)</f>
        <v>0</v>
      </c>
      <c r="K158" s="27">
        <v>0</v>
      </c>
      <c r="L158" s="69">
        <f t="shared" si="13"/>
        <v>0</v>
      </c>
      <c r="M158" s="25" t="s">
        <v>159</v>
      </c>
      <c r="N158" s="28">
        <f>B158/Formato_Análises_Direta!$R$31</f>
        <v>0</v>
      </c>
      <c r="O158" s="28">
        <f>C158/Formato_Análises_Direta!$R$31</f>
        <v>0</v>
      </c>
      <c r="P158" s="28">
        <f>D158/Formato_Análises_Direta!$R$31</f>
        <v>0</v>
      </c>
      <c r="Q158" s="28">
        <f>E158/Formato_Análises_Direta!$R$31</f>
        <v>0</v>
      </c>
      <c r="R158" s="28">
        <f>F158/Formato_Análises_Direta!$R$31</f>
        <v>0</v>
      </c>
      <c r="S158" s="28">
        <f>G158/Formato_Análises_Direta!$R$31</f>
        <v>0</v>
      </c>
      <c r="T158" s="28">
        <f>H158/Formato_Análises_Direta!$R$31</f>
        <v>0</v>
      </c>
      <c r="U158" s="28">
        <f>I158/Formato_Análises_Direta!$R$31</f>
        <v>0</v>
      </c>
      <c r="V158" s="28">
        <f>J158/Formato_Análises_Direta!$R$31</f>
        <v>0</v>
      </c>
      <c r="W158" s="28">
        <f>K158/Formato_Análises_Direta!$R$31</f>
        <v>0</v>
      </c>
      <c r="X158" s="1">
        <f t="shared" si="14"/>
        <v>0</v>
      </c>
    </row>
    <row r="159" spans="1:24" x14ac:dyDescent="0.25">
      <c r="A159" s="25" t="s">
        <v>191</v>
      </c>
      <c r="B159" s="27">
        <v>0</v>
      </c>
      <c r="C159" s="27">
        <f>IFERROR((VLOOKUP(A159,TAB_DIN_Direta!A$137:F$153,2,0)),0)</f>
        <v>20286716.533350177</v>
      </c>
      <c r="D159" s="27">
        <f>IFERROR((VLOOKUP(A159,TAB_DIN_Direta!A$137:F$153,3,0)),0)</f>
        <v>25544259.168741353</v>
      </c>
      <c r="E159" s="27">
        <v>0</v>
      </c>
      <c r="F159" s="27">
        <f>IFERROR((VLOOKUP(A159,TAB_DIN_Direta!A$137:F$153,4,0)),0)</f>
        <v>20827861.808480695</v>
      </c>
      <c r="G159" s="27">
        <f>IFERROR((VLOOKUP(A159,TAB_DIN_Direta!A$137:F$153,5,0)),0)</f>
        <v>3825869.7376113855</v>
      </c>
      <c r="H159" s="27">
        <v>0</v>
      </c>
      <c r="I159" s="27">
        <v>0</v>
      </c>
      <c r="J159" s="27">
        <f>IFERROR((VLOOKUP(A159,TAB_DIN_Direta!A$137:F$153,6,0)),0)</f>
        <v>31250864.474297311</v>
      </c>
      <c r="K159" s="27">
        <v>0</v>
      </c>
      <c r="L159" s="69">
        <f t="shared" si="13"/>
        <v>101735571.72248092</v>
      </c>
      <c r="M159" s="25" t="s">
        <v>191</v>
      </c>
      <c r="N159" s="28">
        <f>B159/Formato_Análises_Direta!$R$31</f>
        <v>0</v>
      </c>
      <c r="O159" s="28">
        <f>C159/Formato_Análises_Direta!$R$31</f>
        <v>5.3626070657278868E-2</v>
      </c>
      <c r="P159" s="28">
        <f>D159/Formato_Análises_Direta!$R$31</f>
        <v>6.7523901407052903E-2</v>
      </c>
      <c r="Q159" s="28">
        <f>E159/Formato_Análises_Direta!$R$31</f>
        <v>0</v>
      </c>
      <c r="R159" s="28">
        <f>F159/Formato_Análises_Direta!$R$31</f>
        <v>5.5056538456850844E-2</v>
      </c>
      <c r="S159" s="28">
        <f>G159/Formato_Análises_Direta!$R$31</f>
        <v>1.0113335025774705E-2</v>
      </c>
      <c r="T159" s="28">
        <f>H159/Formato_Análises_Direta!$R$31</f>
        <v>0</v>
      </c>
      <c r="U159" s="28">
        <f>I159/Formato_Análises_Direta!$R$31</f>
        <v>0</v>
      </c>
      <c r="V159" s="28">
        <f>J159/Formato_Análises_Direta!$R$31</f>
        <v>8.2608788053241441E-2</v>
      </c>
      <c r="W159" s="28">
        <f>K159/Formato_Análises_Direta!$R$31</f>
        <v>0</v>
      </c>
      <c r="X159" s="1">
        <f t="shared" si="14"/>
        <v>0.26892863360019881</v>
      </c>
    </row>
    <row r="160" spans="1:24" x14ac:dyDescent="0.25">
      <c r="A160" s="25" t="s">
        <v>194</v>
      </c>
      <c r="B160" s="27">
        <v>0</v>
      </c>
      <c r="C160" s="27">
        <f>IFERROR((VLOOKUP(A160,TAB_DIN_Direta!A$137:F$153,2,0)),0)</f>
        <v>834882.28502260754</v>
      </c>
      <c r="D160" s="27">
        <f>IFERROR((VLOOKUP(A160,TAB_DIN_Direta!A$137:F$153,3,0)),0)</f>
        <v>7623616.3643414723</v>
      </c>
      <c r="E160" s="27">
        <v>0</v>
      </c>
      <c r="F160" s="27">
        <f>IFERROR((VLOOKUP(A160,TAB_DIN_Direta!A$137:F$153,4,0)),0)</f>
        <v>98697089.8677921</v>
      </c>
      <c r="G160" s="27">
        <f>IFERROR((VLOOKUP(A160,TAB_DIN_Direta!A$137:F$153,5,0)),0)</f>
        <v>577773.20762810204</v>
      </c>
      <c r="H160" s="27">
        <v>0</v>
      </c>
      <c r="I160" s="27">
        <v>0</v>
      </c>
      <c r="J160" s="27">
        <f>IFERROR((VLOOKUP(A160,TAB_DIN_Direta!A$137:F$153,6,0)),0)</f>
        <v>18243521.25045171</v>
      </c>
      <c r="K160" s="27">
        <v>0</v>
      </c>
      <c r="L160" s="69">
        <f t="shared" si="13"/>
        <v>125976882.975236</v>
      </c>
      <c r="M160" s="25" t="s">
        <v>194</v>
      </c>
      <c r="N160" s="28">
        <f>B160/Formato_Análises_Direta!$R$31</f>
        <v>0</v>
      </c>
      <c r="O160" s="28">
        <f>C160/Formato_Análises_Direta!$R$31</f>
        <v>2.2069345886275449E-3</v>
      </c>
      <c r="P160" s="28">
        <f>D160/Formato_Análises_Direta!$R$31</f>
        <v>2.0152329192655673E-2</v>
      </c>
      <c r="Q160" s="28">
        <f>E160/Formato_Análises_Direta!$R$31</f>
        <v>0</v>
      </c>
      <c r="R160" s="28">
        <f>F160/Formato_Análises_Direta!$R$31</f>
        <v>0.26089668607618544</v>
      </c>
      <c r="S160" s="28">
        <f>G160/Formato_Análises_Direta!$R$31</f>
        <v>1.527290372752626E-3</v>
      </c>
      <c r="T160" s="28">
        <f>H160/Formato_Análises_Direta!$R$31</f>
        <v>0</v>
      </c>
      <c r="U160" s="28">
        <f>I160/Formato_Análises_Direta!$R$31</f>
        <v>0</v>
      </c>
      <c r="V160" s="28">
        <f>J160/Formato_Análises_Direta!$R$31</f>
        <v>4.8225071711628507E-2</v>
      </c>
      <c r="W160" s="28">
        <f>K160/Formato_Análises_Direta!$R$31</f>
        <v>0</v>
      </c>
      <c r="X160" s="1">
        <f t="shared" si="14"/>
        <v>0.33300831194184982</v>
      </c>
    </row>
    <row r="161" spans="1:24" x14ac:dyDescent="0.25">
      <c r="A161" s="25" t="s">
        <v>185</v>
      </c>
      <c r="B161" s="27">
        <v>0</v>
      </c>
      <c r="C161" s="27">
        <f>IFERROR((VLOOKUP(A161,TAB_DIN_Direta!A$137:F$153,2,0)),0)</f>
        <v>216664.95286053829</v>
      </c>
      <c r="D161" s="27">
        <f>IFERROR((VLOOKUP(A161,TAB_DIN_Direta!A$137:F$153,3,0)),0)</f>
        <v>0</v>
      </c>
      <c r="E161" s="27">
        <v>0</v>
      </c>
      <c r="F161" s="27">
        <f>IFERROR((VLOOKUP(A161,TAB_DIN_Direta!A$137:F$153,4,0)),0)</f>
        <v>82332682.087004542</v>
      </c>
      <c r="G161" s="27">
        <f>IFERROR((VLOOKUP(A161,TAB_DIN_Direta!A$137:F$153,5,0)),0)</f>
        <v>0</v>
      </c>
      <c r="H161" s="27">
        <v>0</v>
      </c>
      <c r="I161" s="27">
        <v>0</v>
      </c>
      <c r="J161" s="27">
        <f>IFERROR((VLOOKUP(A161,TAB_DIN_Direta!A$137:F$153,6,0)),0)</f>
        <v>796236.47959738283</v>
      </c>
      <c r="K161" s="27">
        <v>0</v>
      </c>
      <c r="L161" s="69">
        <f t="shared" si="13"/>
        <v>83345583.519462466</v>
      </c>
      <c r="M161" s="25" t="s">
        <v>185</v>
      </c>
      <c r="N161" s="28">
        <f>B161/Formato_Análises_Direta!$R$31</f>
        <v>0</v>
      </c>
      <c r="O161" s="28">
        <f>C161/Formato_Análises_Direta!$R$31</f>
        <v>5.7273388978223484E-4</v>
      </c>
      <c r="P161" s="28">
        <f>D161/Formato_Análises_Direta!$R$31</f>
        <v>0</v>
      </c>
      <c r="Q161" s="28">
        <f>E161/Formato_Análises_Direta!$R$31</f>
        <v>0</v>
      </c>
      <c r="R161" s="28">
        <f>F161/Formato_Análises_Direta!$R$31</f>
        <v>0.21763887811724922</v>
      </c>
      <c r="S161" s="28">
        <f>G161/Formato_Análises_Direta!$R$31</f>
        <v>0</v>
      </c>
      <c r="T161" s="28">
        <f>H161/Formato_Análises_Direta!$R$31</f>
        <v>0</v>
      </c>
      <c r="U161" s="28">
        <f>I161/Formato_Análises_Direta!$R$31</f>
        <v>0</v>
      </c>
      <c r="V161" s="28">
        <f>J161/Formato_Análises_Direta!$R$31</f>
        <v>2.1047779538200537E-3</v>
      </c>
      <c r="W161" s="28">
        <f>K161/Formato_Análises_Direta!$R$31</f>
        <v>0</v>
      </c>
      <c r="X161" s="1">
        <f t="shared" si="14"/>
        <v>0.22031638996085157</v>
      </c>
    </row>
    <row r="162" spans="1:24" x14ac:dyDescent="0.25">
      <c r="A162" s="25" t="s">
        <v>200</v>
      </c>
      <c r="B162" s="27">
        <v>0</v>
      </c>
      <c r="C162" s="27">
        <f>IFERROR((VLOOKUP(A162,TAB_DIN_Direta!A$137:F$153,2,0)),0)</f>
        <v>0</v>
      </c>
      <c r="D162" s="27">
        <f>IFERROR((VLOOKUP(A162,TAB_DIN_Direta!A$137:F$153,3,0)),0)</f>
        <v>0</v>
      </c>
      <c r="E162" s="27">
        <v>0</v>
      </c>
      <c r="F162" s="27">
        <f>IFERROR((VLOOKUP(A162,TAB_DIN_Direta!A$137:F$153,4,0)),0)</f>
        <v>0</v>
      </c>
      <c r="G162" s="27">
        <f>IFERROR((VLOOKUP(A162,TAB_DIN_Direta!A$137:F$153,5,0)),0)</f>
        <v>0</v>
      </c>
      <c r="H162" s="27">
        <v>0</v>
      </c>
      <c r="I162" s="27">
        <v>0</v>
      </c>
      <c r="J162" s="27">
        <f>IFERROR((VLOOKUP(A162,TAB_DIN_Direta!A$137:F$153,6,0)),0)</f>
        <v>433329.90572107659</v>
      </c>
      <c r="K162" s="27">
        <v>0</v>
      </c>
      <c r="L162" s="69">
        <f t="shared" si="13"/>
        <v>433329.90572107659</v>
      </c>
      <c r="M162" s="25" t="s">
        <v>200</v>
      </c>
      <c r="N162" s="28">
        <f>B162/Formato_Análises_Direta!$R$31</f>
        <v>0</v>
      </c>
      <c r="O162" s="28">
        <f>C162/Formato_Análises_Direta!$R$31</f>
        <v>0</v>
      </c>
      <c r="P162" s="28">
        <f>D162/Formato_Análises_Direta!$R$31</f>
        <v>0</v>
      </c>
      <c r="Q162" s="28">
        <f>E162/Formato_Análises_Direta!$R$31</f>
        <v>0</v>
      </c>
      <c r="R162" s="28">
        <f>F162/Formato_Análises_Direta!$R$31</f>
        <v>0</v>
      </c>
      <c r="S162" s="28">
        <f>G162/Formato_Análises_Direta!$R$31</f>
        <v>0</v>
      </c>
      <c r="T162" s="28">
        <f>H162/Formato_Análises_Direta!$R$31</f>
        <v>0</v>
      </c>
      <c r="U162" s="28">
        <f>I162/Formato_Análises_Direta!$R$31</f>
        <v>0</v>
      </c>
      <c r="V162" s="28">
        <f>J162/Formato_Análises_Direta!$R$31</f>
        <v>1.1454677795644697E-3</v>
      </c>
      <c r="W162" s="28">
        <f>K162/Formato_Análises_Direta!$R$31</f>
        <v>0</v>
      </c>
      <c r="X162" s="1">
        <f t="shared" si="14"/>
        <v>1.1454677795644699E-3</v>
      </c>
    </row>
    <row r="163" spans="1:24" x14ac:dyDescent="0.25">
      <c r="A163" s="25" t="s">
        <v>198</v>
      </c>
      <c r="B163" s="27">
        <v>0</v>
      </c>
      <c r="C163" s="27">
        <f>IFERROR((VLOOKUP(A163,TAB_DIN_Direta!A$137:F$153,2,0)),0)</f>
        <v>0</v>
      </c>
      <c r="D163" s="27">
        <f>IFERROR((VLOOKUP(A163,TAB_DIN_Direta!A$137:F$153,3,0)),0)</f>
        <v>0</v>
      </c>
      <c r="E163" s="27">
        <v>0</v>
      </c>
      <c r="F163" s="27">
        <f>IFERROR((VLOOKUP(A163,TAB_DIN_Direta!A$137:F$153,4,0)),0)</f>
        <v>0</v>
      </c>
      <c r="G163" s="27">
        <f>IFERROR((VLOOKUP(A163,TAB_DIN_Direta!A$137:F$153,5,0)),0)</f>
        <v>0</v>
      </c>
      <c r="H163" s="27">
        <v>0</v>
      </c>
      <c r="I163" s="27">
        <v>0</v>
      </c>
      <c r="J163" s="27">
        <f>IFERROR((VLOOKUP(A163,TAB_DIN_Direta!A$137:F$153,6,0)),0)</f>
        <v>4853527.4977921275</v>
      </c>
      <c r="K163" s="27">
        <v>0</v>
      </c>
      <c r="L163" s="69">
        <f t="shared" si="13"/>
        <v>4853527.4977921275</v>
      </c>
      <c r="M163" s="25" t="s">
        <v>198</v>
      </c>
      <c r="N163" s="28">
        <f>B163/Formato_Análises_Direta!$R$31</f>
        <v>0</v>
      </c>
      <c r="O163" s="28">
        <f>C163/Formato_Análises_Direta!$R$31</f>
        <v>0</v>
      </c>
      <c r="P163" s="28">
        <f>D163/Formato_Análises_Direta!$R$31</f>
        <v>0</v>
      </c>
      <c r="Q163" s="28">
        <f>E163/Formato_Análises_Direta!$R$31</f>
        <v>0</v>
      </c>
      <c r="R163" s="28">
        <f>F163/Formato_Análises_Direta!$R$31</f>
        <v>0</v>
      </c>
      <c r="S163" s="28">
        <f>G163/Formato_Análises_Direta!$R$31</f>
        <v>0</v>
      </c>
      <c r="T163" s="28">
        <f>H163/Formato_Análises_Direta!$R$31</f>
        <v>0</v>
      </c>
      <c r="U163" s="28">
        <f>I163/Formato_Análises_Direta!$R$31</f>
        <v>0</v>
      </c>
      <c r="V163" s="28">
        <f>J163/Formato_Análises_Direta!$R$31</f>
        <v>1.2829853865497093E-2</v>
      </c>
      <c r="W163" s="28">
        <f>K163/Formato_Análises_Direta!$R$31</f>
        <v>0</v>
      </c>
      <c r="X163" s="1">
        <f t="shared" si="14"/>
        <v>1.2829853865497095E-2</v>
      </c>
    </row>
    <row r="164" spans="1:24" x14ac:dyDescent="0.25">
      <c r="A164" s="25" t="s">
        <v>173</v>
      </c>
      <c r="B164" s="27">
        <v>0</v>
      </c>
      <c r="C164" s="27">
        <f>IFERROR((VLOOKUP(A164,TAB_DIN_Direta!A$137:F$153,2,0)),0)</f>
        <v>0</v>
      </c>
      <c r="D164" s="27">
        <f>IFERROR((VLOOKUP(A164,TAB_DIN_Direta!A$137:F$153,3,0)),0)</f>
        <v>0</v>
      </c>
      <c r="E164" s="27">
        <v>0</v>
      </c>
      <c r="F164" s="27">
        <f>IFERROR((VLOOKUP(A164,TAB_DIN_Direta!A$137:F$153,4,0)),0)</f>
        <v>0</v>
      </c>
      <c r="G164" s="27">
        <f>IFERROR((VLOOKUP(A164,TAB_DIN_Direta!A$137:F$153,5,0)),0)</f>
        <v>0</v>
      </c>
      <c r="H164" s="27">
        <v>0</v>
      </c>
      <c r="I164" s="27">
        <v>0</v>
      </c>
      <c r="J164" s="27">
        <f>IFERROR((VLOOKUP(A164,TAB_DIN_Direta!A$137:F$153,6,0)),0)</f>
        <v>0</v>
      </c>
      <c r="K164" s="27">
        <v>0</v>
      </c>
      <c r="L164" s="69">
        <f t="shared" si="13"/>
        <v>0</v>
      </c>
      <c r="M164" s="25" t="s">
        <v>173</v>
      </c>
      <c r="N164" s="28">
        <f>B164/Formato_Análises_Direta!$R$31</f>
        <v>0</v>
      </c>
      <c r="O164" s="28">
        <f>C164/Formato_Análises_Direta!$R$31</f>
        <v>0</v>
      </c>
      <c r="P164" s="28">
        <f>D164/Formato_Análises_Direta!$R$31</f>
        <v>0</v>
      </c>
      <c r="Q164" s="28">
        <f>E164/Formato_Análises_Direta!$R$31</f>
        <v>0</v>
      </c>
      <c r="R164" s="28">
        <f>F164/Formato_Análises_Direta!$R$31</f>
        <v>0</v>
      </c>
      <c r="S164" s="28">
        <f>G164/Formato_Análises_Direta!$R$31</f>
        <v>0</v>
      </c>
      <c r="T164" s="28">
        <f>H164/Formato_Análises_Direta!$R$31</f>
        <v>0</v>
      </c>
      <c r="U164" s="28">
        <f>I164/Formato_Análises_Direta!$R$31</f>
        <v>0</v>
      </c>
      <c r="V164" s="28">
        <f>J164/Formato_Análises_Direta!$R$31</f>
        <v>0</v>
      </c>
      <c r="W164" s="28">
        <f>K164/Formato_Análises_Direta!$R$31</f>
        <v>0</v>
      </c>
      <c r="X164" s="1">
        <f t="shared" si="14"/>
        <v>0</v>
      </c>
    </row>
    <row r="165" spans="1:24" x14ac:dyDescent="0.25">
      <c r="A165" s="25" t="s">
        <v>169</v>
      </c>
      <c r="B165" s="27">
        <v>0</v>
      </c>
      <c r="C165" s="27">
        <f>IFERROR((VLOOKUP(A165,TAB_DIN_Direta!A$137:F$153,2,0)),0)</f>
        <v>0</v>
      </c>
      <c r="D165" s="27">
        <f>IFERROR((VLOOKUP(A165,TAB_DIN_Direta!A$137:F$153,3,0)),0)</f>
        <v>0</v>
      </c>
      <c r="E165" s="27">
        <v>0</v>
      </c>
      <c r="F165" s="27">
        <f>IFERROR((VLOOKUP(A165,TAB_DIN_Direta!A$137:F$153,4,0)),0)</f>
        <v>0</v>
      </c>
      <c r="G165" s="27">
        <f>IFERROR((VLOOKUP(A165,TAB_DIN_Direta!A$137:F$153,5,0)),0)</f>
        <v>0</v>
      </c>
      <c r="H165" s="27">
        <v>0</v>
      </c>
      <c r="I165" s="27">
        <v>0</v>
      </c>
      <c r="J165" s="27">
        <f>IFERROR((VLOOKUP(A165,TAB_DIN_Direta!A$137:F$153,6,0)),0)</f>
        <v>0</v>
      </c>
      <c r="K165" s="27">
        <v>0</v>
      </c>
      <c r="L165" s="69">
        <f t="shared" si="13"/>
        <v>0</v>
      </c>
      <c r="M165" s="25" t="s">
        <v>169</v>
      </c>
      <c r="N165" s="28">
        <f>B165/Formato_Análises_Direta!$R$31</f>
        <v>0</v>
      </c>
      <c r="O165" s="28">
        <f>C165/Formato_Análises_Direta!$R$31</f>
        <v>0</v>
      </c>
      <c r="P165" s="28">
        <f>D165/Formato_Análises_Direta!$R$31</f>
        <v>0</v>
      </c>
      <c r="Q165" s="28">
        <f>E165/Formato_Análises_Direta!$R$31</f>
        <v>0</v>
      </c>
      <c r="R165" s="28">
        <f>F165/Formato_Análises_Direta!$R$31</f>
        <v>0</v>
      </c>
      <c r="S165" s="28">
        <f>G165/Formato_Análises_Direta!$R$31</f>
        <v>0</v>
      </c>
      <c r="T165" s="28">
        <f>H165/Formato_Análises_Direta!$R$31</f>
        <v>0</v>
      </c>
      <c r="U165" s="28">
        <f>I165/Formato_Análises_Direta!$R$31</f>
        <v>0</v>
      </c>
      <c r="V165" s="28">
        <f>J165/Formato_Análises_Direta!$R$31</f>
        <v>0</v>
      </c>
      <c r="W165" s="28">
        <f>K165/Formato_Análises_Direta!$R$31</f>
        <v>0</v>
      </c>
      <c r="X165" s="1">
        <f t="shared" si="14"/>
        <v>0</v>
      </c>
    </row>
    <row r="166" spans="1:24" x14ac:dyDescent="0.25">
      <c r="A166" s="25" t="s">
        <v>163</v>
      </c>
      <c r="B166" s="27">
        <v>0</v>
      </c>
      <c r="C166" s="27">
        <f>IFERROR((VLOOKUP(A166,TAB_DIN_Direta!A$137:F$153,2,0)),0)</f>
        <v>0</v>
      </c>
      <c r="D166" s="27">
        <f>IFERROR((VLOOKUP(A166,TAB_DIN_Direta!A$137:F$153,3,0)),0)</f>
        <v>0</v>
      </c>
      <c r="E166" s="27">
        <v>0</v>
      </c>
      <c r="F166" s="27">
        <f>IFERROR((VLOOKUP(A166,TAB_DIN_Direta!A$137:F$153,4,0)),0)</f>
        <v>1234645.0118135104</v>
      </c>
      <c r="G166" s="27">
        <f>IFERROR((VLOOKUP(A166,TAB_DIN_Direta!A$137:F$153,5,0)),0)</f>
        <v>0</v>
      </c>
      <c r="H166" s="27">
        <v>0</v>
      </c>
      <c r="I166" s="27">
        <v>0</v>
      </c>
      <c r="J166" s="27">
        <f>IFERROR((VLOOKUP(A166,TAB_DIN_Direta!A$137:F$153,6,0)),0)</f>
        <v>0</v>
      </c>
      <c r="K166" s="27">
        <v>0</v>
      </c>
      <c r="L166" s="69">
        <f t="shared" si="13"/>
        <v>1234645.0118135104</v>
      </c>
      <c r="M166" s="25" t="s">
        <v>163</v>
      </c>
      <c r="N166" s="28">
        <f>B166/Formato_Análises_Direta!$R$31</f>
        <v>0</v>
      </c>
      <c r="O166" s="28">
        <f>C166/Formato_Análises_Direta!$R$31</f>
        <v>0</v>
      </c>
      <c r="P166" s="28">
        <f>D166/Formato_Análises_Direta!$R$31</f>
        <v>0</v>
      </c>
      <c r="Q166" s="28">
        <f>E166/Formato_Análises_Direta!$R$31</f>
        <v>0</v>
      </c>
      <c r="R166" s="28">
        <f>F166/Formato_Análises_Direta!$R$31</f>
        <v>3.2636706157610188E-3</v>
      </c>
      <c r="S166" s="28">
        <f>G166/Formato_Análises_Direta!$R$31</f>
        <v>0</v>
      </c>
      <c r="T166" s="28">
        <f>H166/Formato_Análises_Direta!$R$31</f>
        <v>0</v>
      </c>
      <c r="U166" s="28">
        <f>I166/Formato_Análises_Direta!$R$31</f>
        <v>0</v>
      </c>
      <c r="V166" s="28">
        <f>J166/Formato_Análises_Direta!$R$31</f>
        <v>0</v>
      </c>
      <c r="W166" s="28">
        <f>K166/Formato_Análises_Direta!$R$31</f>
        <v>0</v>
      </c>
      <c r="X166" s="1">
        <f t="shared" si="14"/>
        <v>3.2636706157610196E-3</v>
      </c>
    </row>
    <row r="167" spans="1:24" x14ac:dyDescent="0.25">
      <c r="A167" s="25" t="s">
        <v>155</v>
      </c>
      <c r="B167" s="27">
        <v>0</v>
      </c>
      <c r="C167" s="27">
        <f>IFERROR((VLOOKUP(A167,TAB_DIN_Direta!A$137:F$153,2,0)),0)</f>
        <v>0</v>
      </c>
      <c r="D167" s="27">
        <f>IFERROR((VLOOKUP(A167,TAB_DIN_Direta!A$137:F$153,3,0)),0)</f>
        <v>0</v>
      </c>
      <c r="E167" s="27">
        <v>0</v>
      </c>
      <c r="F167" s="27">
        <f>IFERROR((VLOOKUP(A167,TAB_DIN_Direta!A$137:F$153,4,0)),0)</f>
        <v>0</v>
      </c>
      <c r="G167" s="27">
        <f>IFERROR((VLOOKUP(A167,TAB_DIN_Direta!A$137:F$153,5,0)),0)</f>
        <v>291919.91315409855</v>
      </c>
      <c r="H167" s="27">
        <v>0</v>
      </c>
      <c r="I167" s="27">
        <v>0</v>
      </c>
      <c r="J167" s="27">
        <f>IFERROR((VLOOKUP(A167,TAB_DIN_Direta!A$137:F$153,6,0)),0)</f>
        <v>0</v>
      </c>
      <c r="K167" s="27">
        <v>0</v>
      </c>
      <c r="L167" s="69">
        <f t="shared" si="13"/>
        <v>291919.91315409855</v>
      </c>
      <c r="M167" s="25" t="s">
        <v>155</v>
      </c>
      <c r="N167" s="28">
        <f>B167/Formato_Análises_Direta!$R$31</f>
        <v>0</v>
      </c>
      <c r="O167" s="28">
        <f>C167/Formato_Análises_Direta!$R$31</f>
        <v>0</v>
      </c>
      <c r="P167" s="28">
        <f>D167/Formato_Análises_Direta!$R$31</f>
        <v>0</v>
      </c>
      <c r="Q167" s="28">
        <f>E167/Formato_Análises_Direta!$R$31</f>
        <v>0</v>
      </c>
      <c r="R167" s="28">
        <f>F167/Formato_Análises_Direta!$R$31</f>
        <v>0</v>
      </c>
      <c r="S167" s="28">
        <f>G167/Formato_Análises_Direta!$R$31</f>
        <v>7.7166346083326436E-4</v>
      </c>
      <c r="T167" s="28">
        <f>H167/Formato_Análises_Direta!$R$31</f>
        <v>0</v>
      </c>
      <c r="U167" s="28">
        <f>I167/Formato_Análises_Direta!$R$31</f>
        <v>0</v>
      </c>
      <c r="V167" s="28">
        <f>J167/Formato_Análises_Direta!$R$31</f>
        <v>0</v>
      </c>
      <c r="W167" s="28">
        <f>K167/Formato_Análises_Direta!$R$31</f>
        <v>0</v>
      </c>
      <c r="X167" s="1">
        <f t="shared" si="14"/>
        <v>7.7166346083326447E-4</v>
      </c>
    </row>
    <row r="168" spans="1:24" x14ac:dyDescent="0.25">
      <c r="A168" s="25" t="s">
        <v>223</v>
      </c>
      <c r="B168" s="29">
        <f>SUM(B141:B167)</f>
        <v>0</v>
      </c>
      <c r="C168" s="29">
        <f t="shared" ref="C168:K168" si="15">SUM(C141:C167)</f>
        <v>27245132.492718283</v>
      </c>
      <c r="D168" s="29">
        <f t="shared" si="15"/>
        <v>40618599.042773664</v>
      </c>
      <c r="E168" s="29">
        <f t="shared" si="15"/>
        <v>0</v>
      </c>
      <c r="F168" s="29">
        <f t="shared" si="15"/>
        <v>225212984.69058943</v>
      </c>
      <c r="G168" s="29">
        <f t="shared" si="15"/>
        <v>5244447.4056402827</v>
      </c>
      <c r="H168" s="29">
        <f t="shared" si="15"/>
        <v>0</v>
      </c>
      <c r="I168" s="29">
        <f t="shared" si="15"/>
        <v>0</v>
      </c>
      <c r="J168" s="29">
        <f t="shared" si="15"/>
        <v>79978351.598499298</v>
      </c>
      <c r="K168" s="29">
        <f t="shared" si="15"/>
        <v>0</v>
      </c>
      <c r="L168" s="69">
        <f>SUM(B168:K168)</f>
        <v>378299515.23022097</v>
      </c>
      <c r="M168" s="25" t="s">
        <v>223</v>
      </c>
      <c r="N168" s="28">
        <f>B168/Formato_Análises_Direta!$R$31</f>
        <v>0</v>
      </c>
      <c r="O168" s="28">
        <f>C168/Formato_Análises_Direta!$R$31</f>
        <v>7.2020003716202929E-2</v>
      </c>
      <c r="P168" s="28">
        <f>D168/Formato_Análises_Direta!$R$31</f>
        <v>0.10737153342122174</v>
      </c>
      <c r="Q168" s="28">
        <f>E168/Formato_Análises_Direta!$R$31</f>
        <v>0</v>
      </c>
      <c r="R168" s="28">
        <f>F168/Formato_Análises_Direta!$R$31</f>
        <v>0.59532982629790576</v>
      </c>
      <c r="S168" s="28">
        <f>G168/Formato_Análises_Direta!$R$31</f>
        <v>1.3863214713475588E-2</v>
      </c>
      <c r="T168" s="28">
        <f>H168/Formato_Análises_Direta!$R$31</f>
        <v>0</v>
      </c>
      <c r="U168" s="28">
        <f>I168/Formato_Análises_Direta!$R$31</f>
        <v>0</v>
      </c>
      <c r="V168" s="28">
        <f>J168/Formato_Análises_Direta!$R$31</f>
        <v>0.2114154218511938</v>
      </c>
      <c r="W168" s="28">
        <f>K168/Formato_Análises_Direta!$R$31</f>
        <v>0</v>
      </c>
      <c r="X168" s="1">
        <f t="shared" si="14"/>
        <v>1</v>
      </c>
    </row>
    <row r="169" spans="1:24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M169" s="25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4" x14ac:dyDescent="0.25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M170" s="25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4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24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24" x14ac:dyDescent="0.25">
      <c r="A173" s="2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N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</row>
    <row r="174" spans="1:24" x14ac:dyDescent="0.25">
      <c r="A174" s="25"/>
      <c r="B174" s="25" t="s">
        <v>224</v>
      </c>
      <c r="C174" s="25" t="s">
        <v>228</v>
      </c>
      <c r="D174" s="25" t="s">
        <v>15</v>
      </c>
      <c r="E174" s="25" t="s">
        <v>229</v>
      </c>
      <c r="F174" s="25" t="s">
        <v>226</v>
      </c>
      <c r="G174" s="25" t="s">
        <v>227</v>
      </c>
      <c r="H174" s="25" t="s">
        <v>131</v>
      </c>
      <c r="I174" s="25" t="s">
        <v>130</v>
      </c>
      <c r="J174" s="25" t="s">
        <v>129</v>
      </c>
      <c r="K174" s="25" t="s">
        <v>230</v>
      </c>
      <c r="L174" s="25" t="s">
        <v>404</v>
      </c>
      <c r="N174" s="25" t="s">
        <v>224</v>
      </c>
      <c r="O174" s="25" t="s">
        <v>228</v>
      </c>
      <c r="P174" s="25" t="s">
        <v>15</v>
      </c>
      <c r="Q174" s="25" t="s">
        <v>229</v>
      </c>
      <c r="R174" s="25" t="s">
        <v>226</v>
      </c>
      <c r="S174" s="25" t="s">
        <v>227</v>
      </c>
      <c r="T174" s="25" t="s">
        <v>131</v>
      </c>
      <c r="U174" s="25" t="s">
        <v>130</v>
      </c>
      <c r="V174" s="25" t="s">
        <v>129</v>
      </c>
      <c r="W174" s="25" t="s">
        <v>230</v>
      </c>
    </row>
    <row r="175" spans="1:24" x14ac:dyDescent="0.25">
      <c r="A175" s="25" t="s">
        <v>132</v>
      </c>
      <c r="B175" s="33">
        <v>0</v>
      </c>
      <c r="C175" s="27">
        <f>IFERROR((VLOOKUP(A175,TAB_DIN_Direta!A$177:F$191,2,0)),0)</f>
        <v>0</v>
      </c>
      <c r="D175" s="27">
        <f>IFERROR((VLOOKUP(A175,TAB_DIN_Direta!A$177:F$191,3,0)),0)</f>
        <v>0</v>
      </c>
      <c r="E175" s="33">
        <v>0</v>
      </c>
      <c r="F175" s="27">
        <f>IFERROR((VLOOKUP(A175,TAB_DIN_Direta!A$177:F$191,4,0)),0)</f>
        <v>0</v>
      </c>
      <c r="G175" s="27">
        <f>IFERROR((VLOOKUP(A175,TAB_DIN_Direta!A$177:F$191,5,0)),0)</f>
        <v>0</v>
      </c>
      <c r="H175" s="33">
        <v>0</v>
      </c>
      <c r="I175" s="33">
        <v>0</v>
      </c>
      <c r="J175" s="27">
        <f>IFERROR((VLOOKUP(A175,TAB_DIN_Direta!A$177:F$191,6,0)),0)</f>
        <v>0</v>
      </c>
      <c r="K175" s="33">
        <v>0</v>
      </c>
      <c r="L175" s="69">
        <f>SUM(B175:K175)</f>
        <v>0</v>
      </c>
      <c r="M175" s="25" t="s">
        <v>132</v>
      </c>
      <c r="N175" s="28">
        <f>B175/Formato_Análises_Direta!$S$31</f>
        <v>0</v>
      </c>
      <c r="O175" s="28">
        <f>C175/Formato_Análises_Direta!$S$31</f>
        <v>0</v>
      </c>
      <c r="P175" s="28">
        <f>D175/Formato_Análises_Direta!$S$31</f>
        <v>0</v>
      </c>
      <c r="Q175" s="28">
        <f>E175/Formato_Análises_Direta!$S$31</f>
        <v>0</v>
      </c>
      <c r="R175" s="28">
        <f>F175/Formato_Análises_Direta!$S$31</f>
        <v>0</v>
      </c>
      <c r="S175" s="28">
        <f>G175/Formato_Análises_Direta!$S$31</f>
        <v>0</v>
      </c>
      <c r="T175" s="28">
        <f>H175/Formato_Análises_Direta!$S$31</f>
        <v>0</v>
      </c>
      <c r="U175" s="28">
        <f>I175/Formato_Análises_Direta!$S$31</f>
        <v>0</v>
      </c>
      <c r="V175" s="28">
        <f>J175/Formato_Análises_Direta!$S$31</f>
        <v>0</v>
      </c>
      <c r="W175" s="28">
        <f>K175/Formato_Análises_Direta!$S$31</f>
        <v>0</v>
      </c>
      <c r="X175" s="1">
        <f>L175/$L$202</f>
        <v>0</v>
      </c>
    </row>
    <row r="176" spans="1:24" x14ac:dyDescent="0.25">
      <c r="A176" s="25" t="s">
        <v>134</v>
      </c>
      <c r="B176" s="33">
        <v>0</v>
      </c>
      <c r="C176" s="27">
        <f>IFERROR((VLOOKUP(A176,TAB_DIN_Direta!A$177:F$191,2,0)),0)</f>
        <v>0</v>
      </c>
      <c r="D176" s="27">
        <f>IFERROR((VLOOKUP(A176,TAB_DIN_Direta!A$177:F$191,3,0)),0)</f>
        <v>0</v>
      </c>
      <c r="E176" s="33">
        <v>0</v>
      </c>
      <c r="F176" s="27">
        <f>IFERROR((VLOOKUP(A176,TAB_DIN_Direta!A$177:F$191,4,0)),0)</f>
        <v>0</v>
      </c>
      <c r="G176" s="27">
        <f>IFERROR((VLOOKUP(A176,TAB_DIN_Direta!A$177:F$191,5,0)),0)</f>
        <v>0</v>
      </c>
      <c r="H176" s="33">
        <v>0</v>
      </c>
      <c r="I176" s="33">
        <v>0</v>
      </c>
      <c r="J176" s="27">
        <f>IFERROR((VLOOKUP(A176,TAB_DIN_Direta!A$177:F$191,6,0)),0)</f>
        <v>0</v>
      </c>
      <c r="K176" s="33">
        <v>0</v>
      </c>
      <c r="L176" s="69">
        <f t="shared" ref="L176:L201" si="16">SUM(B176:K176)</f>
        <v>0</v>
      </c>
      <c r="M176" s="25" t="s">
        <v>134</v>
      </c>
      <c r="N176" s="28">
        <f>B176/Formato_Análises_Direta!$S$31</f>
        <v>0</v>
      </c>
      <c r="O176" s="28">
        <f>C176/Formato_Análises_Direta!$S$31</f>
        <v>0</v>
      </c>
      <c r="P176" s="28">
        <f>D176/Formato_Análises_Direta!$S$31</f>
        <v>0</v>
      </c>
      <c r="Q176" s="28">
        <f>E176/Formato_Análises_Direta!$S$31</f>
        <v>0</v>
      </c>
      <c r="R176" s="28">
        <f>F176/Formato_Análises_Direta!$S$31</f>
        <v>0</v>
      </c>
      <c r="S176" s="28">
        <f>G176/Formato_Análises_Direta!$S$31</f>
        <v>0</v>
      </c>
      <c r="T176" s="28">
        <f>H176/Formato_Análises_Direta!$S$31</f>
        <v>0</v>
      </c>
      <c r="U176" s="28">
        <f>I176/Formato_Análises_Direta!$S$31</f>
        <v>0</v>
      </c>
      <c r="V176" s="28">
        <f>J176/Formato_Análises_Direta!$S$31</f>
        <v>0</v>
      </c>
      <c r="W176" s="28">
        <f>K176/Formato_Análises_Direta!$S$31</f>
        <v>0</v>
      </c>
      <c r="X176" s="1">
        <f t="shared" ref="X176:X202" si="17">L176/$L$202</f>
        <v>0</v>
      </c>
    </row>
    <row r="177" spans="1:24" x14ac:dyDescent="0.25">
      <c r="A177" s="25" t="s">
        <v>139</v>
      </c>
      <c r="B177" s="33">
        <v>0</v>
      </c>
      <c r="C177" s="27">
        <f>IFERROR((VLOOKUP(A177,TAB_DIN_Direta!A$177:F$191,2,0)),0)</f>
        <v>0</v>
      </c>
      <c r="D177" s="27">
        <f>IFERROR((VLOOKUP(A177,TAB_DIN_Direta!A$177:F$191,3,0)),0)</f>
        <v>0</v>
      </c>
      <c r="E177" s="33">
        <v>0</v>
      </c>
      <c r="F177" s="27">
        <f>IFERROR((VLOOKUP(A177,TAB_DIN_Direta!A$177:F$191,4,0)),0)</f>
        <v>1820561.1283622859</v>
      </c>
      <c r="G177" s="27">
        <f>IFERROR((VLOOKUP(A177,TAB_DIN_Direta!A$177:F$191,5,0)),0)</f>
        <v>0</v>
      </c>
      <c r="H177" s="33">
        <v>0</v>
      </c>
      <c r="I177" s="33">
        <v>0</v>
      </c>
      <c r="J177" s="27">
        <f>IFERROR((VLOOKUP(A177,TAB_DIN_Direta!A$177:F$191,6,0)),0)</f>
        <v>0</v>
      </c>
      <c r="K177" s="33">
        <v>0</v>
      </c>
      <c r="L177" s="69">
        <f t="shared" si="16"/>
        <v>1820561.1283622859</v>
      </c>
      <c r="M177" s="25" t="s">
        <v>139</v>
      </c>
      <c r="N177" s="28">
        <f>B177/Formato_Análises_Direta!$S$31</f>
        <v>0</v>
      </c>
      <c r="O177" s="28">
        <f>C177/Formato_Análises_Direta!$S$31</f>
        <v>0</v>
      </c>
      <c r="P177" s="28">
        <f>D177/Formato_Análises_Direta!$S$31</f>
        <v>0</v>
      </c>
      <c r="Q177" s="28">
        <f>E177/Formato_Análises_Direta!$S$31</f>
        <v>0</v>
      </c>
      <c r="R177" s="28">
        <f>F177/Formato_Análises_Direta!$S$31</f>
        <v>4.724745570339404E-3</v>
      </c>
      <c r="S177" s="28">
        <f>G177/Formato_Análises_Direta!$S$31</f>
        <v>0</v>
      </c>
      <c r="T177" s="28">
        <f>H177/Formato_Análises_Direta!$S$31</f>
        <v>0</v>
      </c>
      <c r="U177" s="28">
        <f>I177/Formato_Análises_Direta!$S$31</f>
        <v>0</v>
      </c>
      <c r="V177" s="28">
        <f>J177/Formato_Análises_Direta!$S$31</f>
        <v>0</v>
      </c>
      <c r="W177" s="28">
        <f>K177/Formato_Análises_Direta!$S$31</f>
        <v>0</v>
      </c>
      <c r="X177" s="1">
        <f t="shared" si="17"/>
        <v>4.724745570339404E-3</v>
      </c>
    </row>
    <row r="178" spans="1:24" x14ac:dyDescent="0.25">
      <c r="A178" s="25" t="s">
        <v>143</v>
      </c>
      <c r="B178" s="33">
        <v>0</v>
      </c>
      <c r="C178" s="27">
        <f>IFERROR((VLOOKUP(A178,TAB_DIN_Direta!A$177:F$191,2,0)),0)</f>
        <v>0</v>
      </c>
      <c r="D178" s="27">
        <f>IFERROR((VLOOKUP(A178,TAB_DIN_Direta!A$177:F$191,3,0)),0)</f>
        <v>0</v>
      </c>
      <c r="E178" s="33">
        <v>0</v>
      </c>
      <c r="F178" s="27">
        <f>IFERROR((VLOOKUP(A178,TAB_DIN_Direta!A$177:F$191,4,0)),0)</f>
        <v>0</v>
      </c>
      <c r="G178" s="27">
        <f>IFERROR((VLOOKUP(A178,TAB_DIN_Direta!A$177:F$191,5,0)),0)</f>
        <v>0</v>
      </c>
      <c r="H178" s="33">
        <v>0</v>
      </c>
      <c r="I178" s="33">
        <v>0</v>
      </c>
      <c r="J178" s="27">
        <f>IFERROR((VLOOKUP(A178,TAB_DIN_Direta!A$177:F$191,6,0)),0)</f>
        <v>0</v>
      </c>
      <c r="K178" s="33">
        <v>0</v>
      </c>
      <c r="L178" s="69">
        <f t="shared" si="16"/>
        <v>0</v>
      </c>
      <c r="M178" s="25" t="s">
        <v>143</v>
      </c>
      <c r="N178" s="28">
        <f>B178/Formato_Análises_Direta!$S$31</f>
        <v>0</v>
      </c>
      <c r="O178" s="28">
        <f>C178/Formato_Análises_Direta!$S$31</f>
        <v>0</v>
      </c>
      <c r="P178" s="28">
        <f>D178/Formato_Análises_Direta!$S$31</f>
        <v>0</v>
      </c>
      <c r="Q178" s="28">
        <f>E178/Formato_Análises_Direta!$S$31</f>
        <v>0</v>
      </c>
      <c r="R178" s="28">
        <f>F178/Formato_Análises_Direta!$S$31</f>
        <v>0</v>
      </c>
      <c r="S178" s="28">
        <f>G178/Formato_Análises_Direta!$S$31</f>
        <v>0</v>
      </c>
      <c r="T178" s="28">
        <f>H178/Formato_Análises_Direta!$S$31</f>
        <v>0</v>
      </c>
      <c r="U178" s="28">
        <f>I178/Formato_Análises_Direta!$S$31</f>
        <v>0</v>
      </c>
      <c r="V178" s="28">
        <f>J178/Formato_Análises_Direta!$S$31</f>
        <v>0</v>
      </c>
      <c r="W178" s="28">
        <f>K178/Formato_Análises_Direta!$S$31</f>
        <v>0</v>
      </c>
      <c r="X178" s="1">
        <f t="shared" si="17"/>
        <v>0</v>
      </c>
    </row>
    <row r="179" spans="1:24" x14ac:dyDescent="0.25">
      <c r="A179" s="25" t="s">
        <v>146</v>
      </c>
      <c r="B179" s="33">
        <v>0</v>
      </c>
      <c r="C179" s="27">
        <f>IFERROR((VLOOKUP(A179,TAB_DIN_Direta!A$177:F$191,2,0)),0)</f>
        <v>0</v>
      </c>
      <c r="D179" s="27">
        <f>IFERROR((VLOOKUP(A179,TAB_DIN_Direta!A$177:F$191,3,0)),0)</f>
        <v>0</v>
      </c>
      <c r="E179" s="33">
        <v>0</v>
      </c>
      <c r="F179" s="27">
        <f>IFERROR((VLOOKUP(A179,TAB_DIN_Direta!A$177:F$191,4,0)),0)</f>
        <v>0</v>
      </c>
      <c r="G179" s="27">
        <f>IFERROR((VLOOKUP(A179,TAB_DIN_Direta!A$177:F$191,5,0)),0)</f>
        <v>81885.045219100284</v>
      </c>
      <c r="H179" s="33">
        <v>0</v>
      </c>
      <c r="I179" s="33">
        <v>0</v>
      </c>
      <c r="J179" s="27">
        <f>IFERROR((VLOOKUP(A179,TAB_DIN_Direta!A$177:F$191,6,0)),0)</f>
        <v>4706281.5601838743</v>
      </c>
      <c r="K179" s="33">
        <v>0</v>
      </c>
      <c r="L179" s="69">
        <f t="shared" si="16"/>
        <v>4788166.6054029744</v>
      </c>
      <c r="M179" s="25" t="s">
        <v>146</v>
      </c>
      <c r="N179" s="28">
        <f>B179/Formato_Análises_Direta!$S$31</f>
        <v>0</v>
      </c>
      <c r="O179" s="28">
        <f>C179/Formato_Análises_Direta!$S$31</f>
        <v>0</v>
      </c>
      <c r="P179" s="28">
        <f>D179/Formato_Análises_Direta!$S$31</f>
        <v>0</v>
      </c>
      <c r="Q179" s="28">
        <f>E179/Formato_Análises_Direta!$S$31</f>
        <v>0</v>
      </c>
      <c r="R179" s="28">
        <f>F179/Formato_Análises_Direta!$S$31</f>
        <v>0</v>
      </c>
      <c r="S179" s="28">
        <f>G179/Formato_Análises_Direta!$S$31</f>
        <v>2.1250920864382904E-4</v>
      </c>
      <c r="T179" s="28">
        <f>H179/Formato_Análises_Direta!$S$31</f>
        <v>0</v>
      </c>
      <c r="U179" s="28">
        <f>I179/Formato_Análises_Direta!$S$31</f>
        <v>0</v>
      </c>
      <c r="V179" s="28">
        <f>J179/Formato_Análises_Direta!$S$31</f>
        <v>1.2213807384897591E-2</v>
      </c>
      <c r="W179" s="28">
        <f>K179/Formato_Análises_Direta!$S$31</f>
        <v>0</v>
      </c>
      <c r="X179" s="1">
        <f t="shared" si="17"/>
        <v>1.2426316593541419E-2</v>
      </c>
    </row>
    <row r="180" spans="1:24" x14ac:dyDescent="0.25">
      <c r="A180" s="25" t="s">
        <v>141</v>
      </c>
      <c r="B180" s="33">
        <v>0</v>
      </c>
      <c r="C180" s="27">
        <f>IFERROR((VLOOKUP(A180,TAB_DIN_Direta!A$177:F$191,2,0)),0)</f>
        <v>0</v>
      </c>
      <c r="D180" s="27">
        <f>IFERROR((VLOOKUP(A180,TAB_DIN_Direta!A$177:F$191,3,0)),0)</f>
        <v>0</v>
      </c>
      <c r="E180" s="33">
        <v>0</v>
      </c>
      <c r="F180" s="27">
        <f>IFERROR((VLOOKUP(A180,TAB_DIN_Direta!A$177:F$191,4,0)),0)</f>
        <v>0</v>
      </c>
      <c r="G180" s="27">
        <f>IFERROR((VLOOKUP(A180,TAB_DIN_Direta!A$177:F$191,5,0)),0)</f>
        <v>0</v>
      </c>
      <c r="H180" s="33">
        <v>0</v>
      </c>
      <c r="I180" s="33">
        <v>0</v>
      </c>
      <c r="J180" s="27">
        <f>IFERROR((VLOOKUP(A180,TAB_DIN_Direta!A$177:F$191,6,0)),0)</f>
        <v>0</v>
      </c>
      <c r="K180" s="33">
        <v>0</v>
      </c>
      <c r="L180" s="69">
        <f t="shared" si="16"/>
        <v>0</v>
      </c>
      <c r="M180" s="25" t="s">
        <v>141</v>
      </c>
      <c r="N180" s="28">
        <f>B180/Formato_Análises_Direta!$S$31</f>
        <v>0</v>
      </c>
      <c r="O180" s="28">
        <f>C180/Formato_Análises_Direta!$S$31</f>
        <v>0</v>
      </c>
      <c r="P180" s="28">
        <f>D180/Formato_Análises_Direta!$S$31</f>
        <v>0</v>
      </c>
      <c r="Q180" s="28">
        <f>E180/Formato_Análises_Direta!$S$31</f>
        <v>0</v>
      </c>
      <c r="R180" s="28">
        <f>F180/Formato_Análises_Direta!$S$31</f>
        <v>0</v>
      </c>
      <c r="S180" s="28">
        <f>G180/Formato_Análises_Direta!$S$31</f>
        <v>0</v>
      </c>
      <c r="T180" s="28">
        <f>H180/Formato_Análises_Direta!$S$31</f>
        <v>0</v>
      </c>
      <c r="U180" s="28">
        <f>I180/Formato_Análises_Direta!$S$31</f>
        <v>0</v>
      </c>
      <c r="V180" s="28">
        <f>J180/Formato_Análises_Direta!$S$31</f>
        <v>0</v>
      </c>
      <c r="W180" s="28">
        <f>K180/Formato_Análises_Direta!$S$31</f>
        <v>0</v>
      </c>
      <c r="X180" s="1">
        <f t="shared" si="17"/>
        <v>0</v>
      </c>
    </row>
    <row r="181" spans="1:24" x14ac:dyDescent="0.25">
      <c r="A181" s="25" t="s">
        <v>153</v>
      </c>
      <c r="B181" s="33">
        <v>0</v>
      </c>
      <c r="C181" s="27">
        <f>IFERROR((VLOOKUP(A181,TAB_DIN_Direta!A$177:F$191,2,0)),0)</f>
        <v>0</v>
      </c>
      <c r="D181" s="27">
        <f>IFERROR((VLOOKUP(A181,TAB_DIN_Direta!A$177:F$191,3,0)),0)</f>
        <v>0</v>
      </c>
      <c r="E181" s="33">
        <v>0</v>
      </c>
      <c r="F181" s="27">
        <f>IFERROR((VLOOKUP(A181,TAB_DIN_Direta!A$177:F$191,4,0)),0)</f>
        <v>0</v>
      </c>
      <c r="G181" s="27">
        <f>IFERROR((VLOOKUP(A181,TAB_DIN_Direta!A$177:F$191,5,0)),0)</f>
        <v>0</v>
      </c>
      <c r="H181" s="33">
        <v>0</v>
      </c>
      <c r="I181" s="33">
        <v>0</v>
      </c>
      <c r="J181" s="27">
        <f>IFERROR((VLOOKUP(A181,TAB_DIN_Direta!A$177:F$191,6,0)),0)</f>
        <v>0</v>
      </c>
      <c r="K181" s="33">
        <v>0</v>
      </c>
      <c r="L181" s="69">
        <f t="shared" si="16"/>
        <v>0</v>
      </c>
      <c r="M181" s="25" t="s">
        <v>153</v>
      </c>
      <c r="N181" s="28">
        <f>B181/Formato_Análises_Direta!$S$31</f>
        <v>0</v>
      </c>
      <c r="O181" s="28">
        <f>C181/Formato_Análises_Direta!$S$31</f>
        <v>0</v>
      </c>
      <c r="P181" s="28">
        <f>D181/Formato_Análises_Direta!$S$31</f>
        <v>0</v>
      </c>
      <c r="Q181" s="28">
        <f>E181/Formato_Análises_Direta!$S$31</f>
        <v>0</v>
      </c>
      <c r="R181" s="28">
        <f>F181/Formato_Análises_Direta!$S$31</f>
        <v>0</v>
      </c>
      <c r="S181" s="28">
        <f>G181/Formato_Análises_Direta!$S$31</f>
        <v>0</v>
      </c>
      <c r="T181" s="28">
        <f>H181/Formato_Análises_Direta!$S$31</f>
        <v>0</v>
      </c>
      <c r="U181" s="28">
        <f>I181/Formato_Análises_Direta!$S$31</f>
        <v>0</v>
      </c>
      <c r="V181" s="28">
        <f>J181/Formato_Análises_Direta!$S$31</f>
        <v>0</v>
      </c>
      <c r="W181" s="28">
        <f>K181/Formato_Análises_Direta!$S$31</f>
        <v>0</v>
      </c>
      <c r="X181" s="1">
        <f t="shared" si="17"/>
        <v>0</v>
      </c>
    </row>
    <row r="182" spans="1:24" x14ac:dyDescent="0.25">
      <c r="A182" s="25" t="s">
        <v>157</v>
      </c>
      <c r="B182" s="33">
        <v>0</v>
      </c>
      <c r="C182" s="27">
        <f>IFERROR((VLOOKUP(A182,TAB_DIN_Direta!A$177:F$191,2,0)),0)</f>
        <v>0</v>
      </c>
      <c r="D182" s="27">
        <f>IFERROR((VLOOKUP(A182,TAB_DIN_Direta!A$177:F$191,3,0)),0)</f>
        <v>0</v>
      </c>
      <c r="E182" s="33">
        <v>0</v>
      </c>
      <c r="F182" s="27">
        <f>IFERROR((VLOOKUP(A182,TAB_DIN_Direta!A$177:F$191,4,0)),0)</f>
        <v>0</v>
      </c>
      <c r="G182" s="27">
        <f>IFERROR((VLOOKUP(A182,TAB_DIN_Direta!A$177:F$191,5,0)),0)</f>
        <v>0</v>
      </c>
      <c r="H182" s="33">
        <v>0</v>
      </c>
      <c r="I182" s="33">
        <v>0</v>
      </c>
      <c r="J182" s="27">
        <f>IFERROR((VLOOKUP(A182,TAB_DIN_Direta!A$177:F$191,6,0)),0)</f>
        <v>0</v>
      </c>
      <c r="K182" s="33">
        <v>0</v>
      </c>
      <c r="L182" s="69">
        <f t="shared" si="16"/>
        <v>0</v>
      </c>
      <c r="M182" s="25" t="s">
        <v>157</v>
      </c>
      <c r="N182" s="28">
        <f>B182/Formato_Análises_Direta!$S$31</f>
        <v>0</v>
      </c>
      <c r="O182" s="28">
        <f>C182/Formato_Análises_Direta!$S$31</f>
        <v>0</v>
      </c>
      <c r="P182" s="28">
        <f>D182/Formato_Análises_Direta!$S$31</f>
        <v>0</v>
      </c>
      <c r="Q182" s="28">
        <f>E182/Formato_Análises_Direta!$S$31</f>
        <v>0</v>
      </c>
      <c r="R182" s="28">
        <f>F182/Formato_Análises_Direta!$S$31</f>
        <v>0</v>
      </c>
      <c r="S182" s="28">
        <f>G182/Formato_Análises_Direta!$S$31</f>
        <v>0</v>
      </c>
      <c r="T182" s="28">
        <f>H182/Formato_Análises_Direta!$S$31</f>
        <v>0</v>
      </c>
      <c r="U182" s="28">
        <f>I182/Formato_Análises_Direta!$S$31</f>
        <v>0</v>
      </c>
      <c r="V182" s="28">
        <f>J182/Formato_Análises_Direta!$S$31</f>
        <v>0</v>
      </c>
      <c r="W182" s="28">
        <f>K182/Formato_Análises_Direta!$S$31</f>
        <v>0</v>
      </c>
      <c r="X182" s="1">
        <f t="shared" si="17"/>
        <v>0</v>
      </c>
    </row>
    <row r="183" spans="1:24" x14ac:dyDescent="0.25">
      <c r="A183" s="25" t="s">
        <v>161</v>
      </c>
      <c r="B183" s="33">
        <v>0</v>
      </c>
      <c r="C183" s="27">
        <f>IFERROR((VLOOKUP(A183,TAB_DIN_Direta!A$177:F$191,2,0)),0)</f>
        <v>0</v>
      </c>
      <c r="D183" s="27">
        <f>IFERROR((VLOOKUP(A183,TAB_DIN_Direta!A$177:F$191,3,0)),0)</f>
        <v>0</v>
      </c>
      <c r="E183" s="33">
        <v>0</v>
      </c>
      <c r="F183" s="27">
        <f>IFERROR((VLOOKUP(A183,TAB_DIN_Direta!A$177:F$191,4,0)),0)</f>
        <v>0</v>
      </c>
      <c r="G183" s="27">
        <f>IFERROR((VLOOKUP(A183,TAB_DIN_Direta!A$177:F$191,5,0)),0)</f>
        <v>0</v>
      </c>
      <c r="H183" s="33">
        <v>0</v>
      </c>
      <c r="I183" s="33">
        <v>0</v>
      </c>
      <c r="J183" s="27">
        <f>IFERROR((VLOOKUP(A183,TAB_DIN_Direta!A$177:F$191,6,0)),0)</f>
        <v>0</v>
      </c>
      <c r="K183" s="33">
        <v>0</v>
      </c>
      <c r="L183" s="69">
        <f t="shared" si="16"/>
        <v>0</v>
      </c>
      <c r="M183" s="25" t="s">
        <v>161</v>
      </c>
      <c r="N183" s="28">
        <f>B183/Formato_Análises_Direta!$S$31</f>
        <v>0</v>
      </c>
      <c r="O183" s="28">
        <f>C183/Formato_Análises_Direta!$S$31</f>
        <v>0</v>
      </c>
      <c r="P183" s="28">
        <f>D183/Formato_Análises_Direta!$S$31</f>
        <v>0</v>
      </c>
      <c r="Q183" s="28">
        <f>E183/Formato_Análises_Direta!$S$31</f>
        <v>0</v>
      </c>
      <c r="R183" s="28">
        <f>F183/Formato_Análises_Direta!$S$31</f>
        <v>0</v>
      </c>
      <c r="S183" s="28">
        <f>G183/Formato_Análises_Direta!$S$31</f>
        <v>0</v>
      </c>
      <c r="T183" s="28">
        <f>H183/Formato_Análises_Direta!$S$31</f>
        <v>0</v>
      </c>
      <c r="U183" s="28">
        <f>I183/Formato_Análises_Direta!$S$31</f>
        <v>0</v>
      </c>
      <c r="V183" s="28">
        <f>J183/Formato_Análises_Direta!$S$31</f>
        <v>0</v>
      </c>
      <c r="W183" s="28">
        <f>K183/Formato_Análises_Direta!$S$31</f>
        <v>0</v>
      </c>
      <c r="X183" s="1">
        <f t="shared" si="17"/>
        <v>0</v>
      </c>
    </row>
    <row r="184" spans="1:24" x14ac:dyDescent="0.25">
      <c r="A184" s="25" t="s">
        <v>151</v>
      </c>
      <c r="B184" s="33">
        <v>0</v>
      </c>
      <c r="C184" s="27">
        <f>IFERROR((VLOOKUP(A184,TAB_DIN_Direta!A$177:F$191,2,0)),0)</f>
        <v>3478639.1262470642</v>
      </c>
      <c r="D184" s="27">
        <f>IFERROR((VLOOKUP(A184,TAB_DIN_Direta!A$177:F$191,3,0)),0)</f>
        <v>0</v>
      </c>
      <c r="E184" s="33">
        <v>0</v>
      </c>
      <c r="F184" s="27">
        <f>IFERROR((VLOOKUP(A184,TAB_DIN_Direta!A$177:F$191,4,0)),0)</f>
        <v>0</v>
      </c>
      <c r="G184" s="27">
        <f>IFERROR((VLOOKUP(A184,TAB_DIN_Direta!A$177:F$191,5,0)),0)</f>
        <v>0</v>
      </c>
      <c r="H184" s="33">
        <v>0</v>
      </c>
      <c r="I184" s="33">
        <v>0</v>
      </c>
      <c r="J184" s="27">
        <f>IFERROR((VLOOKUP(A184,TAB_DIN_Direta!A$177:F$191,6,0)),0)</f>
        <v>0</v>
      </c>
      <c r="K184" s="33">
        <v>0</v>
      </c>
      <c r="L184" s="69">
        <f t="shared" si="16"/>
        <v>3478639.1262470642</v>
      </c>
      <c r="M184" s="25" t="s">
        <v>151</v>
      </c>
      <c r="N184" s="28">
        <f>B184/Formato_Análises_Direta!$S$31</f>
        <v>0</v>
      </c>
      <c r="O184" s="28">
        <f>C184/Formato_Análises_Direta!$S$31</f>
        <v>9.0278126597870007E-3</v>
      </c>
      <c r="P184" s="28">
        <f>D184/Formato_Análises_Direta!$S$31</f>
        <v>0</v>
      </c>
      <c r="Q184" s="28">
        <f>E184/Formato_Análises_Direta!$S$31</f>
        <v>0</v>
      </c>
      <c r="R184" s="28">
        <f>F184/Formato_Análises_Direta!$S$31</f>
        <v>0</v>
      </c>
      <c r="S184" s="28">
        <f>G184/Formato_Análises_Direta!$S$31</f>
        <v>0</v>
      </c>
      <c r="T184" s="28">
        <f>H184/Formato_Análises_Direta!$S$31</f>
        <v>0</v>
      </c>
      <c r="U184" s="28">
        <f>I184/Formato_Análises_Direta!$S$31</f>
        <v>0</v>
      </c>
      <c r="V184" s="28">
        <f>J184/Formato_Análises_Direta!$S$31</f>
        <v>0</v>
      </c>
      <c r="W184" s="28">
        <f>K184/Formato_Análises_Direta!$S$31</f>
        <v>0</v>
      </c>
      <c r="X184" s="1">
        <f t="shared" si="17"/>
        <v>9.0278126597870007E-3</v>
      </c>
    </row>
    <row r="185" spans="1:24" x14ac:dyDescent="0.25">
      <c r="A185" s="25" t="s">
        <v>167</v>
      </c>
      <c r="B185" s="33">
        <v>0</v>
      </c>
      <c r="C185" s="27">
        <f>IFERROR((VLOOKUP(A185,TAB_DIN_Direta!A$177:F$191,2,0)),0)</f>
        <v>0</v>
      </c>
      <c r="D185" s="27">
        <f>IFERROR((VLOOKUP(A185,TAB_DIN_Direta!A$177:F$191,3,0)),0)</f>
        <v>0</v>
      </c>
      <c r="E185" s="33">
        <v>0</v>
      </c>
      <c r="F185" s="27">
        <f>IFERROR((VLOOKUP(A185,TAB_DIN_Direta!A$177:F$191,4,0)),0)</f>
        <v>0</v>
      </c>
      <c r="G185" s="27">
        <f>IFERROR((VLOOKUP(A185,TAB_DIN_Direta!A$177:F$191,5,0)),0)</f>
        <v>0</v>
      </c>
      <c r="H185" s="33">
        <v>0</v>
      </c>
      <c r="I185" s="33">
        <v>0</v>
      </c>
      <c r="J185" s="27">
        <f>IFERROR((VLOOKUP(A185,TAB_DIN_Direta!A$177:F$191,6,0)),0)</f>
        <v>0</v>
      </c>
      <c r="K185" s="33">
        <v>0</v>
      </c>
      <c r="L185" s="69">
        <f t="shared" si="16"/>
        <v>0</v>
      </c>
      <c r="M185" s="25" t="s">
        <v>167</v>
      </c>
      <c r="N185" s="28">
        <f>B185/Formato_Análises_Direta!$S$31</f>
        <v>0</v>
      </c>
      <c r="O185" s="28">
        <f>C185/Formato_Análises_Direta!$S$31</f>
        <v>0</v>
      </c>
      <c r="P185" s="28">
        <f>D185/Formato_Análises_Direta!$S$31</f>
        <v>0</v>
      </c>
      <c r="Q185" s="28">
        <f>E185/Formato_Análises_Direta!$S$31</f>
        <v>0</v>
      </c>
      <c r="R185" s="28">
        <f>F185/Formato_Análises_Direta!$S$31</f>
        <v>0</v>
      </c>
      <c r="S185" s="28">
        <f>G185/Formato_Análises_Direta!$S$31</f>
        <v>0</v>
      </c>
      <c r="T185" s="28">
        <f>H185/Formato_Análises_Direta!$S$31</f>
        <v>0</v>
      </c>
      <c r="U185" s="28">
        <f>I185/Formato_Análises_Direta!$S$31</f>
        <v>0</v>
      </c>
      <c r="V185" s="28">
        <f>J185/Formato_Análises_Direta!$S$31</f>
        <v>0</v>
      </c>
      <c r="W185" s="28">
        <f>K185/Formato_Análises_Direta!$S$31</f>
        <v>0</v>
      </c>
      <c r="X185" s="1">
        <f t="shared" si="17"/>
        <v>0</v>
      </c>
    </row>
    <row r="186" spans="1:24" x14ac:dyDescent="0.25">
      <c r="A186" s="25" t="s">
        <v>171</v>
      </c>
      <c r="B186" s="33">
        <v>0</v>
      </c>
      <c r="C186" s="27">
        <f>IFERROR((VLOOKUP(A186,TAB_DIN_Direta!A$177:F$191,2,0)),0)</f>
        <v>0</v>
      </c>
      <c r="D186" s="27">
        <f>IFERROR((VLOOKUP(A186,TAB_DIN_Direta!A$177:F$191,3,0)),0)</f>
        <v>0</v>
      </c>
      <c r="E186" s="33">
        <v>0</v>
      </c>
      <c r="F186" s="27">
        <f>IFERROR((VLOOKUP(A186,TAB_DIN_Direta!A$177:F$191,4,0)),0)</f>
        <v>0</v>
      </c>
      <c r="G186" s="27">
        <f>IFERROR((VLOOKUP(A186,TAB_DIN_Direta!A$177:F$191,5,0)),0)</f>
        <v>289217.97971386218</v>
      </c>
      <c r="H186" s="33">
        <v>0</v>
      </c>
      <c r="I186" s="33">
        <v>0</v>
      </c>
      <c r="J186" s="27">
        <f>IFERROR((VLOOKUP(A186,TAB_DIN_Direta!A$177:F$191,6,0)),0)</f>
        <v>0</v>
      </c>
      <c r="K186" s="33">
        <v>0</v>
      </c>
      <c r="L186" s="69">
        <f t="shared" si="16"/>
        <v>289217.97971386218</v>
      </c>
      <c r="M186" s="25" t="s">
        <v>171</v>
      </c>
      <c r="N186" s="28">
        <f>B186/Formato_Análises_Direta!$S$31</f>
        <v>0</v>
      </c>
      <c r="O186" s="28">
        <f>C186/Formato_Análises_Direta!$S$31</f>
        <v>0</v>
      </c>
      <c r="P186" s="28">
        <f>D186/Formato_Análises_Direta!$S$31</f>
        <v>0</v>
      </c>
      <c r="Q186" s="28">
        <f>E186/Formato_Análises_Direta!$S$31</f>
        <v>0</v>
      </c>
      <c r="R186" s="28">
        <f>F186/Formato_Análises_Direta!$S$31</f>
        <v>0</v>
      </c>
      <c r="S186" s="28">
        <f>G186/Formato_Análises_Direta!$S$31</f>
        <v>7.5058252493000416E-4</v>
      </c>
      <c r="T186" s="28">
        <f>H186/Formato_Análises_Direta!$S$31</f>
        <v>0</v>
      </c>
      <c r="U186" s="28">
        <f>I186/Formato_Análises_Direta!$S$31</f>
        <v>0</v>
      </c>
      <c r="V186" s="28">
        <f>J186/Formato_Análises_Direta!$S$31</f>
        <v>0</v>
      </c>
      <c r="W186" s="28">
        <f>K186/Formato_Análises_Direta!$S$31</f>
        <v>0</v>
      </c>
      <c r="X186" s="1">
        <f t="shared" si="17"/>
        <v>7.5058252493000416E-4</v>
      </c>
    </row>
    <row r="187" spans="1:24" x14ac:dyDescent="0.25">
      <c r="A187" s="25" t="s">
        <v>175</v>
      </c>
      <c r="B187" s="33">
        <v>0</v>
      </c>
      <c r="C187" s="27">
        <f>IFERROR((VLOOKUP(A187,TAB_DIN_Direta!A$177:F$191,2,0)),0)</f>
        <v>477662.76377808501</v>
      </c>
      <c r="D187" s="27">
        <f>IFERROR((VLOOKUP(A187,TAB_DIN_Direta!A$177:F$191,3,0)),0)</f>
        <v>0</v>
      </c>
      <c r="E187" s="33">
        <v>0</v>
      </c>
      <c r="F187" s="27">
        <f>IFERROR((VLOOKUP(A187,TAB_DIN_Direta!A$177:F$191,4,0)),0)</f>
        <v>9982435.268816309</v>
      </c>
      <c r="G187" s="27">
        <f>IFERROR((VLOOKUP(A187,TAB_DIN_Direta!A$177:F$191,5,0)),0)</f>
        <v>0</v>
      </c>
      <c r="H187" s="33">
        <v>0</v>
      </c>
      <c r="I187" s="33">
        <v>0</v>
      </c>
      <c r="J187" s="27">
        <f>IFERROR((VLOOKUP(A187,TAB_DIN_Direta!A$177:F$191,6,0)),0)</f>
        <v>761833.89520494337</v>
      </c>
      <c r="K187" s="33">
        <v>0</v>
      </c>
      <c r="L187" s="69">
        <f t="shared" si="16"/>
        <v>11221931.927799337</v>
      </c>
      <c r="M187" s="25" t="s">
        <v>175</v>
      </c>
      <c r="N187" s="28">
        <f>B187/Formato_Análises_Direta!$S$31</f>
        <v>0</v>
      </c>
      <c r="O187" s="28">
        <f>C187/Formato_Análises_Direta!$S$31</f>
        <v>1.239637050422336E-3</v>
      </c>
      <c r="P187" s="28">
        <f>D187/Formato_Análises_Direta!$S$31</f>
        <v>0</v>
      </c>
      <c r="Q187" s="28">
        <f>E187/Formato_Análises_Direta!$S$31</f>
        <v>0</v>
      </c>
      <c r="R187" s="28">
        <f>F187/Formato_Análises_Direta!$S$31</f>
        <v>2.590655489825119E-2</v>
      </c>
      <c r="S187" s="28">
        <f>G187/Formato_Análises_Direta!$S$31</f>
        <v>0</v>
      </c>
      <c r="T187" s="28">
        <f>H187/Formato_Análises_Direta!$S$31</f>
        <v>0</v>
      </c>
      <c r="U187" s="28">
        <f>I187/Formato_Análises_Direta!$S$31</f>
        <v>0</v>
      </c>
      <c r="V187" s="28">
        <f>J187/Formato_Análises_Direta!$S$31</f>
        <v>1.9771219244595923E-3</v>
      </c>
      <c r="W187" s="28">
        <f>K187/Formato_Análises_Direta!$S$31</f>
        <v>0</v>
      </c>
      <c r="X187" s="1">
        <f t="shared" si="17"/>
        <v>2.9123313873133116E-2</v>
      </c>
    </row>
    <row r="188" spans="1:24" x14ac:dyDescent="0.25">
      <c r="A188" s="25" t="s">
        <v>137</v>
      </c>
      <c r="B188" s="33">
        <v>0</v>
      </c>
      <c r="C188" s="27">
        <f>IFERROR((VLOOKUP(A188,TAB_DIN_Direta!A$177:F$191,2,0)),0)</f>
        <v>0</v>
      </c>
      <c r="D188" s="27">
        <f>IFERROR((VLOOKUP(A188,TAB_DIN_Direta!A$177:F$191,3,0)),0)</f>
        <v>0</v>
      </c>
      <c r="E188" s="33">
        <v>0</v>
      </c>
      <c r="F188" s="27">
        <f>IFERROR((VLOOKUP(A188,TAB_DIN_Direta!A$177:F$191,4,0)),0)</f>
        <v>11280422.415599341</v>
      </c>
      <c r="G188" s="27">
        <f>IFERROR((VLOOKUP(A188,TAB_DIN_Direta!A$177:F$191,5,0)),0)</f>
        <v>0</v>
      </c>
      <c r="H188" s="33">
        <v>0</v>
      </c>
      <c r="I188" s="33">
        <v>0</v>
      </c>
      <c r="J188" s="27">
        <f>IFERROR((VLOOKUP(A188,TAB_DIN_Direta!A$177:F$191,6,0)),0)</f>
        <v>859794.33955130668</v>
      </c>
      <c r="K188" s="33">
        <v>0</v>
      </c>
      <c r="L188" s="69">
        <f t="shared" si="16"/>
        <v>12140216.755150648</v>
      </c>
      <c r="M188" s="25" t="s">
        <v>137</v>
      </c>
      <c r="N188" s="28">
        <f>B188/Formato_Análises_Direta!$S$31</f>
        <v>0</v>
      </c>
      <c r="O188" s="28">
        <f>C188/Formato_Análises_Direta!$S$31</f>
        <v>0</v>
      </c>
      <c r="P188" s="28">
        <f>D188/Formato_Análises_Direta!$S$31</f>
        <v>0</v>
      </c>
      <c r="Q188" s="28">
        <f>E188/Formato_Análises_Direta!$S$31</f>
        <v>0</v>
      </c>
      <c r="R188" s="28">
        <f>F188/Formato_Análises_Direta!$S$31</f>
        <v>2.9275109200867407E-2</v>
      </c>
      <c r="S188" s="28">
        <f>G188/Formato_Análises_Direta!$S$31</f>
        <v>0</v>
      </c>
      <c r="T188" s="28">
        <f>H188/Formato_Análises_Direta!$S$31</f>
        <v>0</v>
      </c>
      <c r="U188" s="28">
        <f>I188/Formato_Análises_Direta!$S$31</f>
        <v>0</v>
      </c>
      <c r="V188" s="28">
        <f>J188/Formato_Análises_Direta!$S$31</f>
        <v>2.2313502325803491E-3</v>
      </c>
      <c r="W188" s="28">
        <f>K188/Formato_Análises_Direta!$S$31</f>
        <v>0</v>
      </c>
      <c r="X188" s="1">
        <f t="shared" si="17"/>
        <v>3.1506459433447757E-2</v>
      </c>
    </row>
    <row r="189" spans="1:24" x14ac:dyDescent="0.25">
      <c r="A189" s="25" t="s">
        <v>181</v>
      </c>
      <c r="B189" s="33">
        <v>0</v>
      </c>
      <c r="C189" s="27">
        <f>IFERROR((VLOOKUP(A189,TAB_DIN_Direta!A$177:F$191,2,0)),0)</f>
        <v>0</v>
      </c>
      <c r="D189" s="27">
        <f>IFERROR((VLOOKUP(A189,TAB_DIN_Direta!A$177:F$191,3,0)),0)</f>
        <v>0</v>
      </c>
      <c r="E189" s="33">
        <v>0</v>
      </c>
      <c r="F189" s="27">
        <f>IFERROR((VLOOKUP(A189,TAB_DIN_Direta!A$177:F$191,4,0)),0)</f>
        <v>0</v>
      </c>
      <c r="G189" s="27">
        <f>IFERROR((VLOOKUP(A189,TAB_DIN_Direta!A$177:F$191,5,0)),0)</f>
        <v>0</v>
      </c>
      <c r="H189" s="33">
        <v>0</v>
      </c>
      <c r="I189" s="33">
        <v>0</v>
      </c>
      <c r="J189" s="27">
        <f>IFERROR((VLOOKUP(A189,TAB_DIN_Direta!A$177:F$191,6,0)),0)</f>
        <v>0</v>
      </c>
      <c r="K189" s="33">
        <v>0</v>
      </c>
      <c r="L189" s="69">
        <f t="shared" si="16"/>
        <v>0</v>
      </c>
      <c r="M189" s="25" t="s">
        <v>181</v>
      </c>
      <c r="N189" s="28">
        <f>B189/Formato_Análises_Direta!$S$31</f>
        <v>0</v>
      </c>
      <c r="O189" s="28">
        <f>C189/Formato_Análises_Direta!$S$31</f>
        <v>0</v>
      </c>
      <c r="P189" s="28">
        <f>D189/Formato_Análises_Direta!$S$31</f>
        <v>0</v>
      </c>
      <c r="Q189" s="28">
        <f>E189/Formato_Análises_Direta!$S$31</f>
        <v>0</v>
      </c>
      <c r="R189" s="28">
        <f>F189/Formato_Análises_Direta!$S$31</f>
        <v>0</v>
      </c>
      <c r="S189" s="28">
        <f>G189/Formato_Análises_Direta!$S$31</f>
        <v>0</v>
      </c>
      <c r="T189" s="28">
        <f>H189/Formato_Análises_Direta!$S$31</f>
        <v>0</v>
      </c>
      <c r="U189" s="28">
        <f>I189/Formato_Análises_Direta!$S$31</f>
        <v>0</v>
      </c>
      <c r="V189" s="28">
        <f>J189/Formato_Análises_Direta!$S$31</f>
        <v>0</v>
      </c>
      <c r="W189" s="28">
        <f>K189/Formato_Análises_Direta!$S$31</f>
        <v>0</v>
      </c>
      <c r="X189" s="1">
        <f t="shared" si="17"/>
        <v>0</v>
      </c>
    </row>
    <row r="190" spans="1:24" x14ac:dyDescent="0.25">
      <c r="A190" s="25" t="s">
        <v>148</v>
      </c>
      <c r="B190" s="33">
        <v>0</v>
      </c>
      <c r="C190" s="27">
        <f>IFERROR((VLOOKUP(A190,TAB_DIN_Direta!A$177:F$191,2,0)),0)</f>
        <v>0</v>
      </c>
      <c r="D190" s="27">
        <f>IFERROR((VLOOKUP(A190,TAB_DIN_Direta!A$177:F$191,3,0)),0)</f>
        <v>490873.55107343319</v>
      </c>
      <c r="E190" s="33">
        <v>0</v>
      </c>
      <c r="F190" s="27">
        <f>IFERROR((VLOOKUP(A190,TAB_DIN_Direta!A$177:F$191,4,0)),0)</f>
        <v>0</v>
      </c>
      <c r="G190" s="27">
        <f>IFERROR((VLOOKUP(A190,TAB_DIN_Direta!A$177:F$191,5,0)),0)</f>
        <v>0</v>
      </c>
      <c r="H190" s="33">
        <v>0</v>
      </c>
      <c r="I190" s="33">
        <v>0</v>
      </c>
      <c r="J190" s="27">
        <f>IFERROR((VLOOKUP(A190,TAB_DIN_Direta!A$177:F$191,6,0)),0)</f>
        <v>723454.37451075099</v>
      </c>
      <c r="K190" s="33">
        <v>0</v>
      </c>
      <c r="L190" s="69">
        <f t="shared" si="16"/>
        <v>1214327.9255841842</v>
      </c>
      <c r="M190" s="25" t="s">
        <v>148</v>
      </c>
      <c r="N190" s="28">
        <f>B190/Formato_Análises_Direta!$S$31</f>
        <v>0</v>
      </c>
      <c r="O190" s="28">
        <f>C190/Formato_Análises_Direta!$S$31</f>
        <v>0</v>
      </c>
      <c r="P190" s="28">
        <f>D190/Formato_Análises_Direta!$S$31</f>
        <v>1.2739218694168739E-3</v>
      </c>
      <c r="Q190" s="28">
        <f>E190/Formato_Análises_Direta!$S$31</f>
        <v>0</v>
      </c>
      <c r="R190" s="28">
        <f>F190/Formato_Análises_Direta!$S$31</f>
        <v>0</v>
      </c>
      <c r="S190" s="28">
        <f>G190/Formato_Análises_Direta!$S$31</f>
        <v>0</v>
      </c>
      <c r="T190" s="28">
        <f>H190/Formato_Análises_Direta!$S$31</f>
        <v>0</v>
      </c>
      <c r="U190" s="28">
        <f>I190/Formato_Análises_Direta!$S$31</f>
        <v>0</v>
      </c>
      <c r="V190" s="28">
        <f>J190/Formato_Análises_Direta!$S$31</f>
        <v>1.8775188583682295E-3</v>
      </c>
      <c r="W190" s="28">
        <f>K190/Formato_Análises_Direta!$S$31</f>
        <v>0</v>
      </c>
      <c r="X190" s="1">
        <f t="shared" si="17"/>
        <v>3.1514407277851036E-3</v>
      </c>
    </row>
    <row r="191" spans="1:24" x14ac:dyDescent="0.25">
      <c r="A191" s="25" t="s">
        <v>177</v>
      </c>
      <c r="B191" s="33">
        <v>0</v>
      </c>
      <c r="C191" s="27">
        <f>IFERROR((VLOOKUP(A191,TAB_DIN_Direta!A$177:F$191,2,0)),0)</f>
        <v>0</v>
      </c>
      <c r="D191" s="27">
        <f>IFERROR((VLOOKUP(A191,TAB_DIN_Direta!A$177:F$191,3,0)),0)</f>
        <v>12626031.175180295</v>
      </c>
      <c r="E191" s="33">
        <v>0</v>
      </c>
      <c r="F191" s="27">
        <f>IFERROR((VLOOKUP(A191,TAB_DIN_Direta!A$177:F$191,4,0)),0)</f>
        <v>0</v>
      </c>
      <c r="G191" s="27">
        <f>IFERROR((VLOOKUP(A191,TAB_DIN_Direta!A$177:F$191,5,0)),0)</f>
        <v>0</v>
      </c>
      <c r="H191" s="33">
        <v>0</v>
      </c>
      <c r="I191" s="33">
        <v>0</v>
      </c>
      <c r="J191" s="27">
        <f>IFERROR((VLOOKUP(A191,TAB_DIN_Direta!A$177:F$191,6,0)),0)</f>
        <v>13332946.135307541</v>
      </c>
      <c r="K191" s="33">
        <v>0</v>
      </c>
      <c r="L191" s="69">
        <f t="shared" si="16"/>
        <v>25958977.310487837</v>
      </c>
      <c r="M191" s="25" t="s">
        <v>177</v>
      </c>
      <c r="N191" s="28">
        <f>B191/Formato_Análises_Direta!$S$31</f>
        <v>0</v>
      </c>
      <c r="O191" s="28">
        <f>C191/Formato_Análises_Direta!$S$31</f>
        <v>0</v>
      </c>
      <c r="P191" s="28">
        <f>D191/Formato_Análises_Direta!$S$31</f>
        <v>3.2767251775590589E-2</v>
      </c>
      <c r="Q191" s="28">
        <f>E191/Formato_Análises_Direta!$S$31</f>
        <v>0</v>
      </c>
      <c r="R191" s="28">
        <f>F191/Formato_Análises_Direta!$S$31</f>
        <v>0</v>
      </c>
      <c r="S191" s="28">
        <f>G191/Formato_Análises_Direta!$S$31</f>
        <v>0</v>
      </c>
      <c r="T191" s="28">
        <f>H191/Formato_Análises_Direta!$S$31</f>
        <v>0</v>
      </c>
      <c r="U191" s="28">
        <f>I191/Formato_Análises_Direta!$S$31</f>
        <v>0</v>
      </c>
      <c r="V191" s="28">
        <f>J191/Formato_Análises_Direta!$S$31</f>
        <v>3.4601847315632907E-2</v>
      </c>
      <c r="W191" s="28">
        <f>K191/Formato_Análises_Direta!$S$31</f>
        <v>0</v>
      </c>
      <c r="X191" s="1">
        <f t="shared" si="17"/>
        <v>6.7369099091223503E-2</v>
      </c>
    </row>
    <row r="192" spans="1:24" x14ac:dyDescent="0.25">
      <c r="A192" s="25" t="s">
        <v>159</v>
      </c>
      <c r="B192" s="33">
        <v>0</v>
      </c>
      <c r="C192" s="27">
        <f>IFERROR((VLOOKUP(A192,TAB_DIN_Direta!A$177:F$191,2,0)),0)</f>
        <v>0</v>
      </c>
      <c r="D192" s="27">
        <f>IFERROR((VLOOKUP(A192,TAB_DIN_Direta!A$177:F$191,3,0)),0)</f>
        <v>3210780.860578605</v>
      </c>
      <c r="E192" s="33">
        <v>0</v>
      </c>
      <c r="F192" s="27">
        <f>IFERROR((VLOOKUP(A192,TAB_DIN_Direta!A$177:F$191,4,0)),0)</f>
        <v>0</v>
      </c>
      <c r="G192" s="27">
        <f>IFERROR((VLOOKUP(A192,TAB_DIN_Direta!A$177:F$191,5,0)),0)</f>
        <v>0</v>
      </c>
      <c r="H192" s="33">
        <v>0</v>
      </c>
      <c r="I192" s="33">
        <v>0</v>
      </c>
      <c r="J192" s="27">
        <f>IFERROR((VLOOKUP(A192,TAB_DIN_Direta!A$177:F$191,6,0)),0)</f>
        <v>0</v>
      </c>
      <c r="K192" s="33">
        <v>0</v>
      </c>
      <c r="L192" s="69">
        <f t="shared" si="16"/>
        <v>3210780.860578605</v>
      </c>
      <c r="M192" s="25" t="s">
        <v>159</v>
      </c>
      <c r="N192" s="28">
        <f>B192/Formato_Análises_Direta!$S$31</f>
        <v>0</v>
      </c>
      <c r="O192" s="28">
        <f>C192/Formato_Análises_Direta!$S$31</f>
        <v>0</v>
      </c>
      <c r="P192" s="28">
        <f>D192/Formato_Análises_Direta!$S$31</f>
        <v>8.3326631619317412E-3</v>
      </c>
      <c r="Q192" s="28">
        <f>E192/Formato_Análises_Direta!$S$31</f>
        <v>0</v>
      </c>
      <c r="R192" s="28">
        <f>F192/Formato_Análises_Direta!$S$31</f>
        <v>0</v>
      </c>
      <c r="S192" s="28">
        <f>G192/Formato_Análises_Direta!$S$31</f>
        <v>0</v>
      </c>
      <c r="T192" s="28">
        <f>H192/Formato_Análises_Direta!$S$31</f>
        <v>0</v>
      </c>
      <c r="U192" s="28">
        <f>I192/Formato_Análises_Direta!$S$31</f>
        <v>0</v>
      </c>
      <c r="V192" s="28">
        <f>J192/Formato_Análises_Direta!$S$31</f>
        <v>0</v>
      </c>
      <c r="W192" s="28">
        <f>K192/Formato_Análises_Direta!$S$31</f>
        <v>0</v>
      </c>
      <c r="X192" s="1">
        <f t="shared" si="17"/>
        <v>8.3326631619317412E-3</v>
      </c>
    </row>
    <row r="193" spans="1:24" x14ac:dyDescent="0.25">
      <c r="A193" s="25" t="s">
        <v>191</v>
      </c>
      <c r="B193" s="33">
        <v>0</v>
      </c>
      <c r="C193" s="27">
        <f>IFERROR((VLOOKUP(A193,TAB_DIN_Direta!A$177:F$191,2,0)),0)</f>
        <v>27479249.601022638</v>
      </c>
      <c r="D193" s="27">
        <f>IFERROR((VLOOKUP(A193,TAB_DIN_Direta!A$177:F$191,3,0)),0)</f>
        <v>32624602.867923591</v>
      </c>
      <c r="E193" s="33">
        <v>0</v>
      </c>
      <c r="F193" s="27">
        <f>IFERROR((VLOOKUP(A193,TAB_DIN_Direta!A$177:F$191,4,0)),0)</f>
        <v>11929777.647940574</v>
      </c>
      <c r="G193" s="27">
        <f>IFERROR((VLOOKUP(A193,TAB_DIN_Direta!A$177:F$191,5,0)),0)</f>
        <v>2167929.7729384918</v>
      </c>
      <c r="H193" s="33">
        <v>0</v>
      </c>
      <c r="I193" s="33">
        <v>0</v>
      </c>
      <c r="J193" s="27">
        <f>IFERROR((VLOOKUP(A193,TAB_DIN_Direta!A$177:F$191,6,0)),0)</f>
        <v>43151476.790143408</v>
      </c>
      <c r="K193" s="33">
        <v>0</v>
      </c>
      <c r="L193" s="69">
        <f t="shared" si="16"/>
        <v>117353036.67996871</v>
      </c>
      <c r="M193" s="25" t="s">
        <v>191</v>
      </c>
      <c r="N193" s="28">
        <f>B193/Formato_Análises_Direta!$S$31</f>
        <v>0</v>
      </c>
      <c r="O193" s="28">
        <f>C193/Formato_Análises_Direta!$S$31</f>
        <v>7.1314530891624248E-2</v>
      </c>
      <c r="P193" s="28">
        <f>D193/Formato_Análises_Direta!$S$31</f>
        <v>8.4667823278730486E-2</v>
      </c>
      <c r="Q193" s="28">
        <f>E193/Formato_Análises_Direta!$S$31</f>
        <v>0</v>
      </c>
      <c r="R193" s="28">
        <f>F193/Formato_Análises_Direta!$S$31</f>
        <v>3.096032493451369E-2</v>
      </c>
      <c r="S193" s="28">
        <f>G193/Formato_Análises_Direta!$S$31</f>
        <v>5.6262415097878219E-3</v>
      </c>
      <c r="T193" s="28">
        <f>H193/Formato_Análises_Direta!$S$31</f>
        <v>0</v>
      </c>
      <c r="U193" s="28">
        <f>I193/Formato_Análises_Direta!$S$31</f>
        <v>0</v>
      </c>
      <c r="V193" s="28">
        <f>J193/Formato_Análises_Direta!$S$31</f>
        <v>0.11198731294523291</v>
      </c>
      <c r="W193" s="28">
        <f>K193/Formato_Análises_Direta!$S$31</f>
        <v>0</v>
      </c>
      <c r="X193" s="1">
        <f t="shared" si="17"/>
        <v>0.3045562335598892</v>
      </c>
    </row>
    <row r="194" spans="1:24" x14ac:dyDescent="0.25">
      <c r="A194" s="25" t="s">
        <v>194</v>
      </c>
      <c r="B194" s="33">
        <v>0</v>
      </c>
      <c r="C194" s="27">
        <f>IFERROR((VLOOKUP(A194,TAB_DIN_Direta!A$177:F$191,2,0)),0)</f>
        <v>649177.81474325876</v>
      </c>
      <c r="D194" s="27">
        <f>IFERROR((VLOOKUP(A194,TAB_DIN_Direta!A$177:F$191,3,0)),0)</f>
        <v>16902589.571309607</v>
      </c>
      <c r="E194" s="33">
        <v>0</v>
      </c>
      <c r="F194" s="27">
        <f>IFERROR((VLOOKUP(A194,TAB_DIN_Direta!A$177:F$191,4,0)),0)</f>
        <v>119012521.73588049</v>
      </c>
      <c r="G194" s="27">
        <f>IFERROR((VLOOKUP(A194,TAB_DIN_Direta!A$177:F$191,5,0)),0)</f>
        <v>0</v>
      </c>
      <c r="H194" s="33">
        <v>0</v>
      </c>
      <c r="I194" s="33">
        <v>0</v>
      </c>
      <c r="J194" s="27">
        <f>IFERROR((VLOOKUP(A194,TAB_DIN_Direta!A$177:F$191,6,0)),0)</f>
        <v>23176642.207258373</v>
      </c>
      <c r="K194" s="33">
        <v>0</v>
      </c>
      <c r="L194" s="69">
        <f t="shared" si="16"/>
        <v>159740931.32919174</v>
      </c>
      <c r="M194" s="25" t="s">
        <v>194</v>
      </c>
      <c r="N194" s="28">
        <f>B194/Formato_Análises_Direta!$S$31</f>
        <v>0</v>
      </c>
      <c r="O194" s="28">
        <f>C194/Formato_Análises_Direta!$S$31</f>
        <v>1.6847552970275562E-3</v>
      </c>
      <c r="P194" s="28">
        <f>D194/Formato_Análises_Direta!$S$31</f>
        <v>4.3865835626266378E-2</v>
      </c>
      <c r="Q194" s="28">
        <f>E194/Formato_Análises_Direta!$S$31</f>
        <v>0</v>
      </c>
      <c r="R194" s="28">
        <f>F194/Formato_Análises_Direta!$S$31</f>
        <v>0.30886295226590527</v>
      </c>
      <c r="S194" s="28">
        <f>G194/Formato_Análises_Direta!$S$31</f>
        <v>0</v>
      </c>
      <c r="T194" s="28">
        <f>H194/Formato_Análises_Direta!$S$31</f>
        <v>0</v>
      </c>
      <c r="U194" s="28">
        <f>I194/Formato_Análises_Direta!$S$31</f>
        <v>0</v>
      </c>
      <c r="V194" s="28">
        <f>J194/Formato_Análises_Direta!$S$31</f>
        <v>6.0148344319858708E-2</v>
      </c>
      <c r="W194" s="28">
        <f>K194/Formato_Análises_Direta!$S$31</f>
        <v>0</v>
      </c>
      <c r="X194" s="1">
        <f t="shared" si="17"/>
        <v>0.41456188750905798</v>
      </c>
    </row>
    <row r="195" spans="1:24" x14ac:dyDescent="0.25">
      <c r="A195" s="25" t="s">
        <v>185</v>
      </c>
      <c r="B195" s="33">
        <v>0</v>
      </c>
      <c r="C195" s="27">
        <f>IFERROR((VLOOKUP(A195,TAB_DIN_Direta!A$177:F$191,2,0)),0)</f>
        <v>204712.61304775072</v>
      </c>
      <c r="D195" s="27">
        <f>IFERROR((VLOOKUP(A195,TAB_DIN_Direta!A$177:F$191,3,0)),0)</f>
        <v>136475.07536516714</v>
      </c>
      <c r="E195" s="33">
        <v>0</v>
      </c>
      <c r="F195" s="27">
        <f>IFERROR((VLOOKUP(A195,TAB_DIN_Direta!A$177:F$191,4,0)),0)</f>
        <v>19643299.776552688</v>
      </c>
      <c r="G195" s="27">
        <f>IFERROR((VLOOKUP(A195,TAB_DIN_Direta!A$177:F$191,5,0)),0)</f>
        <v>0</v>
      </c>
      <c r="H195" s="33">
        <v>0</v>
      </c>
      <c r="I195" s="33">
        <v>0</v>
      </c>
      <c r="J195" s="27">
        <f>IFERROR((VLOOKUP(A195,TAB_DIN_Direta!A$177:F$191,6,0)),0)</f>
        <v>0</v>
      </c>
      <c r="K195" s="33">
        <v>0</v>
      </c>
      <c r="L195" s="69">
        <f t="shared" si="16"/>
        <v>19984487.464965608</v>
      </c>
      <c r="M195" s="25" t="s">
        <v>185</v>
      </c>
      <c r="N195" s="28">
        <f>B195/Formato_Análises_Direta!$S$31</f>
        <v>0</v>
      </c>
      <c r="O195" s="28">
        <f>C195/Formato_Análises_Direta!$S$31</f>
        <v>5.312730216095726E-4</v>
      </c>
      <c r="P195" s="28">
        <f>D195/Formato_Análises_Direta!$S$31</f>
        <v>3.5418201440638172E-4</v>
      </c>
      <c r="Q195" s="28">
        <f>E195/Formato_Análises_Direta!$S$31</f>
        <v>0</v>
      </c>
      <c r="R195" s="28">
        <f>F195/Formato_Análises_Direta!$S$31</f>
        <v>5.0978564883237196E-2</v>
      </c>
      <c r="S195" s="28">
        <f>G195/Formato_Análises_Direta!$S$31</f>
        <v>0</v>
      </c>
      <c r="T195" s="28">
        <f>H195/Formato_Análises_Direta!$S$31</f>
        <v>0</v>
      </c>
      <c r="U195" s="28">
        <f>I195/Formato_Análises_Direta!$S$31</f>
        <v>0</v>
      </c>
      <c r="V195" s="28">
        <f>J195/Formato_Análises_Direta!$S$31</f>
        <v>0</v>
      </c>
      <c r="W195" s="28">
        <f>K195/Formato_Análises_Direta!$S$31</f>
        <v>0</v>
      </c>
      <c r="X195" s="1">
        <f t="shared" si="17"/>
        <v>5.1864019919253157E-2</v>
      </c>
    </row>
    <row r="196" spans="1:24" x14ac:dyDescent="0.25">
      <c r="A196" s="25" t="s">
        <v>200</v>
      </c>
      <c r="B196" s="33">
        <v>0</v>
      </c>
      <c r="C196" s="27">
        <f>IFERROR((VLOOKUP(A196,TAB_DIN_Direta!A$177:F$191,2,0)),0)</f>
        <v>1842413.5174297565</v>
      </c>
      <c r="D196" s="27">
        <f>IFERROR((VLOOKUP(A196,TAB_DIN_Direta!A$177:F$191,3,0)),0)</f>
        <v>5138081.8748854948</v>
      </c>
      <c r="E196" s="33">
        <v>0</v>
      </c>
      <c r="F196" s="27">
        <f>IFERROR((VLOOKUP(A196,TAB_DIN_Direta!A$177:F$191,4,0)),0)</f>
        <v>0</v>
      </c>
      <c r="G196" s="27">
        <f>IFERROR((VLOOKUP(A196,TAB_DIN_Direta!A$177:F$191,5,0)),0)</f>
        <v>0</v>
      </c>
      <c r="H196" s="33">
        <v>0</v>
      </c>
      <c r="I196" s="33">
        <v>0</v>
      </c>
      <c r="J196" s="27">
        <f>IFERROR((VLOOKUP(A196,TAB_DIN_Direta!A$177:F$191,6,0)),0)</f>
        <v>1577598.6459419397</v>
      </c>
      <c r="K196" s="33">
        <v>0</v>
      </c>
      <c r="L196" s="69">
        <f t="shared" si="16"/>
        <v>8558094.038257191</v>
      </c>
      <c r="M196" s="25" t="s">
        <v>200</v>
      </c>
      <c r="N196" s="28">
        <f>B196/Formato_Análises_Direta!$S$31</f>
        <v>0</v>
      </c>
      <c r="O196" s="28">
        <f>C196/Formato_Análises_Direta!$S$31</f>
        <v>4.781457194486154E-3</v>
      </c>
      <c r="P196" s="28">
        <f>D196/Formato_Análises_Direta!$S$31</f>
        <v>1.3334421569378663E-2</v>
      </c>
      <c r="Q196" s="28">
        <f>E196/Formato_Análises_Direta!$S$31</f>
        <v>0</v>
      </c>
      <c r="R196" s="28">
        <f>F196/Formato_Análises_Direta!$S$31</f>
        <v>0</v>
      </c>
      <c r="S196" s="28">
        <f>G196/Formato_Análises_Direta!$S$31</f>
        <v>0</v>
      </c>
      <c r="T196" s="28">
        <f>H196/Formato_Análises_Direta!$S$31</f>
        <v>0</v>
      </c>
      <c r="U196" s="28">
        <f>I196/Formato_Análises_Direta!$S$31</f>
        <v>0</v>
      </c>
      <c r="V196" s="28">
        <f>J196/Formato_Análises_Direta!$S$31</f>
        <v>4.094205955552154E-3</v>
      </c>
      <c r="W196" s="28">
        <f>K196/Formato_Análises_Direta!$S$31</f>
        <v>0</v>
      </c>
      <c r="X196" s="1">
        <f t="shared" si="17"/>
        <v>2.2210084719416972E-2</v>
      </c>
    </row>
    <row r="197" spans="1:24" x14ac:dyDescent="0.25">
      <c r="A197" s="25" t="s">
        <v>198</v>
      </c>
      <c r="B197" s="33">
        <v>0</v>
      </c>
      <c r="C197" s="27">
        <f>IFERROR((VLOOKUP(A197,TAB_DIN_Direta!A$177:F$191,2,0)),0)</f>
        <v>0</v>
      </c>
      <c r="D197" s="27">
        <f>IFERROR((VLOOKUP(A197,TAB_DIN_Direta!A$177:F$191,3,0)),0)</f>
        <v>14090096.205925951</v>
      </c>
      <c r="E197" s="33">
        <v>0</v>
      </c>
      <c r="F197" s="27">
        <f>IFERROR((VLOOKUP(A197,TAB_DIN_Direta!A$177:F$191,4,0)),0)</f>
        <v>0</v>
      </c>
      <c r="G197" s="27">
        <f>IFERROR((VLOOKUP(A197,TAB_DIN_Direta!A$177:F$191,5,0)),0)</f>
        <v>0</v>
      </c>
      <c r="H197" s="33">
        <v>0</v>
      </c>
      <c r="I197" s="33">
        <v>0</v>
      </c>
      <c r="J197" s="27">
        <f>IFERROR((VLOOKUP(A197,TAB_DIN_Direta!A$177:F$191,6,0)),0)</f>
        <v>1261778.9445378992</v>
      </c>
      <c r="K197" s="33">
        <v>0</v>
      </c>
      <c r="L197" s="69">
        <f t="shared" si="16"/>
        <v>15351875.150463849</v>
      </c>
      <c r="M197" s="25" t="s">
        <v>198</v>
      </c>
      <c r="N197" s="28">
        <f>B197/Formato_Análises_Direta!$S$31</f>
        <v>0</v>
      </c>
      <c r="O197" s="28">
        <f>C197/Formato_Análises_Direta!$S$31</f>
        <v>0</v>
      </c>
      <c r="P197" s="28">
        <f>D197/Formato_Análises_Direta!$S$31</f>
        <v>3.6566813713358071E-2</v>
      </c>
      <c r="Q197" s="28">
        <f>E197/Formato_Análises_Direta!$S$31</f>
        <v>0</v>
      </c>
      <c r="R197" s="28">
        <f>F197/Formato_Análises_Direta!$S$31</f>
        <v>0</v>
      </c>
      <c r="S197" s="28">
        <f>G197/Formato_Análises_Direta!$S$31</f>
        <v>0</v>
      </c>
      <c r="T197" s="28">
        <f>H197/Formato_Análises_Direta!$S$31</f>
        <v>0</v>
      </c>
      <c r="U197" s="28">
        <f>I197/Formato_Análises_Direta!$S$31</f>
        <v>0</v>
      </c>
      <c r="V197" s="28">
        <f>J197/Formato_Análises_Direta!$S$31</f>
        <v>3.2745862723740585E-3</v>
      </c>
      <c r="W197" s="28">
        <f>K197/Formato_Análises_Direta!$S$31</f>
        <v>0</v>
      </c>
      <c r="X197" s="1">
        <f t="shared" si="17"/>
        <v>3.9841399985732127E-2</v>
      </c>
    </row>
    <row r="198" spans="1:24" x14ac:dyDescent="0.25">
      <c r="A198" s="25" t="s">
        <v>173</v>
      </c>
      <c r="B198" s="33">
        <v>0</v>
      </c>
      <c r="C198" s="27">
        <f>IFERROR((VLOOKUP(A198,TAB_DIN_Direta!A$177:F$191,2,0)),0)</f>
        <v>0</v>
      </c>
      <c r="D198" s="27">
        <f>IFERROR((VLOOKUP(A198,TAB_DIN_Direta!A$177:F$191,3,0)),0)</f>
        <v>0</v>
      </c>
      <c r="E198" s="33">
        <v>0</v>
      </c>
      <c r="F198" s="27">
        <f>IFERROR((VLOOKUP(A198,TAB_DIN_Direta!A$177:F$191,4,0)),0)</f>
        <v>0</v>
      </c>
      <c r="G198" s="27">
        <f>IFERROR((VLOOKUP(A198,TAB_DIN_Direta!A$177:F$191,5,0)),0)</f>
        <v>0</v>
      </c>
      <c r="H198" s="33">
        <v>0</v>
      </c>
      <c r="I198" s="33">
        <v>0</v>
      </c>
      <c r="J198" s="27">
        <f>IFERROR((VLOOKUP(A198,TAB_DIN_Direta!A$177:F$191,6,0)),0)</f>
        <v>0</v>
      </c>
      <c r="K198" s="33">
        <v>0</v>
      </c>
      <c r="L198" s="69">
        <f t="shared" si="16"/>
        <v>0</v>
      </c>
      <c r="M198" s="25" t="s">
        <v>173</v>
      </c>
      <c r="N198" s="28">
        <f>B198/Formato_Análises_Direta!$S$31</f>
        <v>0</v>
      </c>
      <c r="O198" s="28">
        <f>C198/Formato_Análises_Direta!$S$31</f>
        <v>0</v>
      </c>
      <c r="P198" s="28">
        <f>D198/Formato_Análises_Direta!$S$31</f>
        <v>0</v>
      </c>
      <c r="Q198" s="28">
        <f>E198/Formato_Análises_Direta!$S$31</f>
        <v>0</v>
      </c>
      <c r="R198" s="28">
        <f>F198/Formato_Análises_Direta!$S$31</f>
        <v>0</v>
      </c>
      <c r="S198" s="28">
        <f>G198/Formato_Análises_Direta!$S$31</f>
        <v>0</v>
      </c>
      <c r="T198" s="28">
        <f>H198/Formato_Análises_Direta!$S$31</f>
        <v>0</v>
      </c>
      <c r="U198" s="28">
        <f>I198/Formato_Análises_Direta!$S$31</f>
        <v>0</v>
      </c>
      <c r="V198" s="28">
        <f>J198/Formato_Análises_Direta!$S$31</f>
        <v>0</v>
      </c>
      <c r="W198" s="28">
        <f>K198/Formato_Análises_Direta!$S$31</f>
        <v>0</v>
      </c>
      <c r="X198" s="1">
        <f t="shared" si="17"/>
        <v>0</v>
      </c>
    </row>
    <row r="199" spans="1:24" x14ac:dyDescent="0.25">
      <c r="A199" s="25" t="s">
        <v>169</v>
      </c>
      <c r="B199" s="33">
        <v>0</v>
      </c>
      <c r="C199" s="27">
        <f>IFERROR((VLOOKUP(A199,TAB_DIN_Direta!A$177:F$191,2,0)),0)</f>
        <v>0</v>
      </c>
      <c r="D199" s="27">
        <f>IFERROR((VLOOKUP(A199,TAB_DIN_Direta!A$177:F$191,3,0)),0)</f>
        <v>0</v>
      </c>
      <c r="E199" s="33">
        <v>0</v>
      </c>
      <c r="F199" s="27">
        <f>IFERROR((VLOOKUP(A199,TAB_DIN_Direta!A$177:F$191,4,0)),0)</f>
        <v>0</v>
      </c>
      <c r="G199" s="27">
        <f>IFERROR((VLOOKUP(A199,TAB_DIN_Direta!A$177:F$191,5,0)),0)</f>
        <v>0</v>
      </c>
      <c r="H199" s="33">
        <v>0</v>
      </c>
      <c r="I199" s="33">
        <v>0</v>
      </c>
      <c r="J199" s="27">
        <f>IFERROR((VLOOKUP(A199,TAB_DIN_Direta!A$177:F$191,6,0)),0)</f>
        <v>0</v>
      </c>
      <c r="K199" s="33">
        <v>0</v>
      </c>
      <c r="L199" s="69">
        <f t="shared" si="16"/>
        <v>0</v>
      </c>
      <c r="M199" s="25" t="s">
        <v>169</v>
      </c>
      <c r="N199" s="28">
        <f>B199/Formato_Análises_Direta!$S$31</f>
        <v>0</v>
      </c>
      <c r="O199" s="28">
        <f>C199/Formato_Análises_Direta!$S$31</f>
        <v>0</v>
      </c>
      <c r="P199" s="28">
        <f>D199/Formato_Análises_Direta!$S$31</f>
        <v>0</v>
      </c>
      <c r="Q199" s="28">
        <f>E199/Formato_Análises_Direta!$S$31</f>
        <v>0</v>
      </c>
      <c r="R199" s="28">
        <f>F199/Formato_Análises_Direta!$S$31</f>
        <v>0</v>
      </c>
      <c r="S199" s="28">
        <f>G199/Formato_Análises_Direta!$S$31</f>
        <v>0</v>
      </c>
      <c r="T199" s="28">
        <f>H199/Formato_Análises_Direta!$S$31</f>
        <v>0</v>
      </c>
      <c r="U199" s="28">
        <f>I199/Formato_Análises_Direta!$S$31</f>
        <v>0</v>
      </c>
      <c r="V199" s="28">
        <f>J199/Formato_Análises_Direta!$S$31</f>
        <v>0</v>
      </c>
      <c r="W199" s="28">
        <f>K199/Formato_Análises_Direta!$S$31</f>
        <v>0</v>
      </c>
      <c r="X199" s="1">
        <f t="shared" si="17"/>
        <v>0</v>
      </c>
    </row>
    <row r="200" spans="1:24" x14ac:dyDescent="0.25">
      <c r="A200" s="25" t="s">
        <v>163</v>
      </c>
      <c r="B200" s="33">
        <v>0</v>
      </c>
      <c r="C200" s="27">
        <f>IFERROR((VLOOKUP(A200,TAB_DIN_Direta!A$177:F$191,2,0)),0)</f>
        <v>0</v>
      </c>
      <c r="D200" s="27">
        <f>IFERROR((VLOOKUP(A200,TAB_DIN_Direta!A$177:F$191,3,0)),0)</f>
        <v>0</v>
      </c>
      <c r="E200" s="33">
        <v>0</v>
      </c>
      <c r="F200" s="27">
        <f>IFERROR((VLOOKUP(A200,TAB_DIN_Direta!A$177:F$191,4,0)),0)</f>
        <v>0</v>
      </c>
      <c r="G200" s="27">
        <f>IFERROR((VLOOKUP(A200,TAB_DIN_Direta!A$177:F$191,5,0)),0)</f>
        <v>0</v>
      </c>
      <c r="H200" s="33">
        <v>0</v>
      </c>
      <c r="I200" s="33">
        <v>0</v>
      </c>
      <c r="J200" s="27">
        <f>IFERROR((VLOOKUP(A200,TAB_DIN_Direta!A$177:F$191,6,0)),0)</f>
        <v>0</v>
      </c>
      <c r="K200" s="33">
        <v>0</v>
      </c>
      <c r="L200" s="69">
        <f t="shared" si="16"/>
        <v>0</v>
      </c>
      <c r="M200" s="25" t="s">
        <v>163</v>
      </c>
      <c r="N200" s="28">
        <f>B200/Formato_Análises_Direta!$S$31</f>
        <v>0</v>
      </c>
      <c r="O200" s="28">
        <f>C200/Formato_Análises_Direta!$S$31</f>
        <v>0</v>
      </c>
      <c r="P200" s="28">
        <f>D200/Formato_Análises_Direta!$S$31</f>
        <v>0</v>
      </c>
      <c r="Q200" s="28">
        <f>E200/Formato_Análises_Direta!$S$31</f>
        <v>0</v>
      </c>
      <c r="R200" s="28">
        <f>F200/Formato_Análises_Direta!$S$31</f>
        <v>0</v>
      </c>
      <c r="S200" s="28">
        <f>G200/Formato_Análises_Direta!$S$31</f>
        <v>0</v>
      </c>
      <c r="T200" s="28">
        <f>H200/Formato_Análises_Direta!$S$31</f>
        <v>0</v>
      </c>
      <c r="U200" s="28">
        <f>I200/Formato_Análises_Direta!$S$31</f>
        <v>0</v>
      </c>
      <c r="V200" s="28">
        <f>J200/Formato_Análises_Direta!$S$31</f>
        <v>0</v>
      </c>
      <c r="W200" s="28">
        <f>K200/Formato_Análises_Direta!$S$31</f>
        <v>0</v>
      </c>
      <c r="X200" s="1">
        <f t="shared" si="17"/>
        <v>0</v>
      </c>
    </row>
    <row r="201" spans="1:24" x14ac:dyDescent="0.25">
      <c r="A201" s="25" t="s">
        <v>155</v>
      </c>
      <c r="B201" s="33">
        <v>0</v>
      </c>
      <c r="C201" s="27">
        <f>IFERROR((VLOOKUP(A201,TAB_DIN_Direta!A$177:F$191,2,0)),0)</f>
        <v>0</v>
      </c>
      <c r="D201" s="27">
        <f>IFERROR((VLOOKUP(A201,TAB_DIN_Direta!A$177:F$191,3,0)),0)</f>
        <v>0</v>
      </c>
      <c r="E201" s="33">
        <v>0</v>
      </c>
      <c r="F201" s="27">
        <f>IFERROR((VLOOKUP(A201,TAB_DIN_Direta!A$177:F$191,4,0)),0)</f>
        <v>0</v>
      </c>
      <c r="G201" s="27">
        <f>IFERROR((VLOOKUP(A201,TAB_DIN_Direta!A$177:F$191,5,0)),0)</f>
        <v>213447.01787112141</v>
      </c>
      <c r="H201" s="33">
        <v>0</v>
      </c>
      <c r="I201" s="33">
        <v>0</v>
      </c>
      <c r="J201" s="27">
        <f>IFERROR((VLOOKUP(A201,TAB_DIN_Direta!A$177:F$191,6,0)),0)</f>
        <v>0</v>
      </c>
      <c r="K201" s="33">
        <v>0</v>
      </c>
      <c r="L201" s="69">
        <f t="shared" si="16"/>
        <v>213447.01787112141</v>
      </c>
      <c r="M201" s="25" t="s">
        <v>155</v>
      </c>
      <c r="N201" s="28">
        <f>B201/Formato_Análises_Direta!$S$31</f>
        <v>0</v>
      </c>
      <c r="O201" s="28">
        <f>C201/Formato_Análises_Direta!$S$31</f>
        <v>0</v>
      </c>
      <c r="P201" s="28">
        <f>D201/Formato_Análises_Direta!$S$31</f>
        <v>0</v>
      </c>
      <c r="Q201" s="28">
        <f>E201/Formato_Análises_Direta!$S$31</f>
        <v>0</v>
      </c>
      <c r="R201" s="28">
        <f>F201/Formato_Análises_Direta!$S$31</f>
        <v>0</v>
      </c>
      <c r="S201" s="28">
        <f>G201/Formato_Análises_Direta!$S$31</f>
        <v>5.5394067053158105E-4</v>
      </c>
      <c r="T201" s="28">
        <f>H201/Formato_Análises_Direta!$S$31</f>
        <v>0</v>
      </c>
      <c r="U201" s="28">
        <f>I201/Formato_Análises_Direta!$S$31</f>
        <v>0</v>
      </c>
      <c r="V201" s="28">
        <f>J201/Formato_Análises_Direta!$S$31</f>
        <v>0</v>
      </c>
      <c r="W201" s="28">
        <f>K201/Formato_Análises_Direta!$S$31</f>
        <v>0</v>
      </c>
      <c r="X201" s="1">
        <f t="shared" si="17"/>
        <v>5.5394067053158105E-4</v>
      </c>
    </row>
    <row r="202" spans="1:24" x14ac:dyDescent="0.25">
      <c r="A202" s="25" t="s">
        <v>223</v>
      </c>
      <c r="B202" s="35">
        <f>SUM(B175:B201)</f>
        <v>0</v>
      </c>
      <c r="C202" s="35">
        <f>SUM(C175:C201)</f>
        <v>34131855.436268553</v>
      </c>
      <c r="D202" s="35">
        <f t="shared" ref="D202:H202" si="18">SUM(D175:D201)</f>
        <v>85219531.182242155</v>
      </c>
      <c r="E202" s="35">
        <f t="shared" si="18"/>
        <v>0</v>
      </c>
      <c r="F202" s="35">
        <f t="shared" si="18"/>
        <v>173669017.97315168</v>
      </c>
      <c r="G202" s="35">
        <f t="shared" si="18"/>
        <v>2752479.8157425756</v>
      </c>
      <c r="H202" s="35">
        <f t="shared" si="18"/>
        <v>0</v>
      </c>
      <c r="I202" s="35">
        <f t="shared" ref="I202:K202" si="19">SUM(I175:I201)</f>
        <v>0</v>
      </c>
      <c r="J202" s="35">
        <f t="shared" si="19"/>
        <v>89551806.892640039</v>
      </c>
      <c r="K202" s="35">
        <f t="shared" si="19"/>
        <v>0</v>
      </c>
      <c r="L202" s="69">
        <f>SUM(B202:K202)</f>
        <v>385324691.30004501</v>
      </c>
      <c r="M202" s="25" t="s">
        <v>223</v>
      </c>
      <c r="N202" s="28">
        <f>B202/Formato_Análises_Direta!$S$31</f>
        <v>0</v>
      </c>
      <c r="O202" s="28">
        <f>C202/Formato_Análises_Direta!$S$31</f>
        <v>8.8579466114956873E-2</v>
      </c>
      <c r="P202" s="28">
        <f>D202/Formato_Análises_Direta!$S$31</f>
        <v>0.2211629130090792</v>
      </c>
      <c r="Q202" s="28">
        <f>E202/Formato_Análises_Direta!$S$31</f>
        <v>0</v>
      </c>
      <c r="R202" s="28">
        <f>F202/Formato_Análises_Direta!$S$31</f>
        <v>0.45070825175311413</v>
      </c>
      <c r="S202" s="28">
        <f>G202/Formato_Análises_Direta!$S$31</f>
        <v>7.1432739138932366E-3</v>
      </c>
      <c r="T202" s="28">
        <f>H202/Formato_Análises_Direta!$S$31</f>
        <v>0</v>
      </c>
      <c r="U202" s="28">
        <f>I202/Formato_Análises_Direta!$S$31</f>
        <v>0</v>
      </c>
      <c r="V202" s="28">
        <f>J202/Formato_Análises_Direta!$S$31</f>
        <v>0.23240609520895653</v>
      </c>
      <c r="W202" s="28">
        <f>K202/Formato_Análises_Direta!$S$31</f>
        <v>0</v>
      </c>
      <c r="X202" s="1">
        <f t="shared" si="17"/>
        <v>1</v>
      </c>
    </row>
    <row r="203" spans="1:24" x14ac:dyDescent="0.25">
      <c r="A203" s="25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M203" s="25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4" x14ac:dyDescent="0.25">
      <c r="A204" s="25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M204" s="25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4" x14ac:dyDescent="0.25">
      <c r="B205" s="31"/>
      <c r="C205" s="31"/>
      <c r="D205" s="31"/>
      <c r="E205" s="31"/>
      <c r="F205" s="31"/>
      <c r="G205" s="31"/>
      <c r="H205" s="31"/>
      <c r="I205" s="31"/>
      <c r="J205" s="31"/>
      <c r="K205" s="31"/>
    </row>
    <row r="206" spans="1:24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24" x14ac:dyDescent="0.25">
      <c r="A207" s="2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N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</row>
    <row r="208" spans="1:24" x14ac:dyDescent="0.25">
      <c r="A208" s="25"/>
      <c r="B208" s="25" t="s">
        <v>224</v>
      </c>
      <c r="C208" s="25" t="s">
        <v>228</v>
      </c>
      <c r="D208" s="25" t="s">
        <v>15</v>
      </c>
      <c r="E208" s="25" t="s">
        <v>229</v>
      </c>
      <c r="F208" s="25" t="s">
        <v>226</v>
      </c>
      <c r="G208" s="25" t="s">
        <v>227</v>
      </c>
      <c r="H208" s="25" t="s">
        <v>131</v>
      </c>
      <c r="I208" s="25" t="s">
        <v>130</v>
      </c>
      <c r="J208" s="25" t="s">
        <v>129</v>
      </c>
      <c r="K208" s="25" t="s">
        <v>230</v>
      </c>
      <c r="L208" s="25" t="s">
        <v>404</v>
      </c>
      <c r="N208" s="25" t="s">
        <v>224</v>
      </c>
      <c r="O208" s="25" t="s">
        <v>228</v>
      </c>
      <c r="P208" s="25" t="s">
        <v>15</v>
      </c>
      <c r="Q208" s="25" t="s">
        <v>229</v>
      </c>
      <c r="R208" s="25" t="s">
        <v>226</v>
      </c>
      <c r="S208" s="25" t="s">
        <v>227</v>
      </c>
      <c r="T208" s="25" t="s">
        <v>131</v>
      </c>
      <c r="U208" s="25" t="s">
        <v>130</v>
      </c>
      <c r="V208" s="25" t="s">
        <v>129</v>
      </c>
      <c r="W208" s="25" t="s">
        <v>230</v>
      </c>
    </row>
    <row r="209" spans="1:24" x14ac:dyDescent="0.25">
      <c r="A209" s="25" t="s">
        <v>132</v>
      </c>
      <c r="B209" s="27">
        <v>0</v>
      </c>
      <c r="C209" s="57">
        <f>IFERROR((VLOOKUP(A209,TAB_DIN_Direta!A$212:F$230,2,0)),0)</f>
        <v>0</v>
      </c>
      <c r="D209" s="33">
        <f>IFERROR((VLOOKUP(A209,TAB_DIN_Direta!A$212:F$230,3,0)),0)</f>
        <v>0</v>
      </c>
      <c r="E209" s="27">
        <v>0</v>
      </c>
      <c r="F209" s="33">
        <f>IFERROR((VLOOKUP(A209,TAB_DIN_Direta!A$212:F$230,4,0)),0)</f>
        <v>0</v>
      </c>
      <c r="G209" s="33">
        <f>IFERROR((VLOOKUP(A209,TAB_DIN_Direta!A$212:F$230,5,0)),0)</f>
        <v>0</v>
      </c>
      <c r="H209" s="27">
        <v>0</v>
      </c>
      <c r="I209" s="27">
        <v>0</v>
      </c>
      <c r="J209" s="33">
        <f>IFERROR((VLOOKUP(A209,TAB_DIN_Direta!A$212:F$230,6,0)),0)</f>
        <v>0</v>
      </c>
      <c r="K209" s="27">
        <v>0</v>
      </c>
      <c r="L209" s="69">
        <f>SUM(B209:K209)</f>
        <v>0</v>
      </c>
      <c r="M209" s="25" t="s">
        <v>132</v>
      </c>
      <c r="N209" s="28">
        <f>B209/Formato_Análises_Direta!$T$31</f>
        <v>0</v>
      </c>
      <c r="O209" s="28">
        <f>C209/Formato_Análises_Direta!$T$31</f>
        <v>0</v>
      </c>
      <c r="P209" s="28">
        <f>D209/Formato_Análises_Direta!$T$31</f>
        <v>0</v>
      </c>
      <c r="Q209" s="28">
        <f>E209/Formato_Análises_Direta!$T$31</f>
        <v>0</v>
      </c>
      <c r="R209" s="28">
        <f>F209/Formato_Análises_Direta!$T$31</f>
        <v>0</v>
      </c>
      <c r="S209" s="28">
        <f>G209/Formato_Análises_Direta!$T$31</f>
        <v>0</v>
      </c>
      <c r="T209" s="28">
        <f>H209/Formato_Análises_Direta!$T$31</f>
        <v>0</v>
      </c>
      <c r="U209" s="28">
        <f>I209/Formato_Análises_Direta!$T$31</f>
        <v>0</v>
      </c>
      <c r="V209" s="28">
        <f>J209/Formato_Análises_Direta!$T$31</f>
        <v>0</v>
      </c>
      <c r="W209" s="28">
        <f>K209/Formato_Análises_Direta!$T$31</f>
        <v>0</v>
      </c>
      <c r="X209" s="1">
        <f>L209/$L$236</f>
        <v>0</v>
      </c>
    </row>
    <row r="210" spans="1:24" x14ac:dyDescent="0.25">
      <c r="A210" s="25" t="s">
        <v>134</v>
      </c>
      <c r="B210" s="27">
        <v>0</v>
      </c>
      <c r="C210" s="57">
        <f>IFERROR((VLOOKUP(A210,TAB_DIN_Direta!A$212:F$230,2,0)),0)</f>
        <v>0</v>
      </c>
      <c r="D210" s="33">
        <f>IFERROR((VLOOKUP(A210,TAB_DIN_Direta!A$212:F$230,3,0)),0)</f>
        <v>0</v>
      </c>
      <c r="E210" s="27">
        <v>0</v>
      </c>
      <c r="F210" s="33">
        <f>IFERROR((VLOOKUP(A210,TAB_DIN_Direta!A$212:F$230,4,0)),0)</f>
        <v>0</v>
      </c>
      <c r="G210" s="33">
        <f>IFERROR((VLOOKUP(A210,TAB_DIN_Direta!A$212:F$230,5,0)),0)</f>
        <v>0</v>
      </c>
      <c r="H210" s="27">
        <v>0</v>
      </c>
      <c r="I210" s="27">
        <v>0</v>
      </c>
      <c r="J210" s="33">
        <f>IFERROR((VLOOKUP(A210,TAB_DIN_Direta!A$212:F$230,6,0)),0)</f>
        <v>0</v>
      </c>
      <c r="K210" s="27">
        <v>0</v>
      </c>
      <c r="L210" s="69">
        <f t="shared" ref="L210:L235" si="20">SUM(B210:K210)</f>
        <v>0</v>
      </c>
      <c r="M210" s="25" t="s">
        <v>134</v>
      </c>
      <c r="N210" s="28">
        <f>B210/Formato_Análises_Direta!$T$31</f>
        <v>0</v>
      </c>
      <c r="O210" s="28">
        <f>C210/Formato_Análises_Direta!$T$31</f>
        <v>0</v>
      </c>
      <c r="P210" s="28">
        <f>D210/Formato_Análises_Direta!$T$31</f>
        <v>0</v>
      </c>
      <c r="Q210" s="28">
        <f>E210/Formato_Análises_Direta!$T$31</f>
        <v>0</v>
      </c>
      <c r="R210" s="28">
        <f>F210/Formato_Análises_Direta!$T$31</f>
        <v>0</v>
      </c>
      <c r="S210" s="28">
        <f>G210/Formato_Análises_Direta!$T$31</f>
        <v>0</v>
      </c>
      <c r="T210" s="28">
        <f>H210/Formato_Análises_Direta!$T$31</f>
        <v>0</v>
      </c>
      <c r="U210" s="28">
        <f>I210/Formato_Análises_Direta!$T$31</f>
        <v>0</v>
      </c>
      <c r="V210" s="28">
        <f>J210/Formato_Análises_Direta!$T$31</f>
        <v>0</v>
      </c>
      <c r="W210" s="28">
        <f>K210/Formato_Análises_Direta!$T$31</f>
        <v>0</v>
      </c>
      <c r="X210" s="1">
        <f t="shared" ref="X210:X236" si="21">L210/$L$236</f>
        <v>0</v>
      </c>
    </row>
    <row r="211" spans="1:24" x14ac:dyDescent="0.25">
      <c r="A211" s="25" t="s">
        <v>139</v>
      </c>
      <c r="B211" s="27">
        <v>0</v>
      </c>
      <c r="C211" s="57">
        <f>IFERROR((VLOOKUP(A211,TAB_DIN_Direta!A$212:F$230,2,0)),0)</f>
        <v>83064.862181847726</v>
      </c>
      <c r="D211" s="33">
        <f>IFERROR((VLOOKUP(A211,TAB_DIN_Direta!A$212:F$230,3,0)),0)</f>
        <v>1430331.0015489899</v>
      </c>
      <c r="E211" s="27">
        <v>0</v>
      </c>
      <c r="F211" s="33">
        <f>IFERROR((VLOOKUP(A211,TAB_DIN_Direta!A$212:F$230,4,0)),0)</f>
        <v>1328954.0367878512</v>
      </c>
      <c r="G211" s="33">
        <f>IFERROR((VLOOKUP(A211,TAB_DIN_Direta!A$212:F$230,5,0)),0)</f>
        <v>0</v>
      </c>
      <c r="H211" s="27">
        <v>0</v>
      </c>
      <c r="I211" s="27">
        <v>0</v>
      </c>
      <c r="J211" s="33">
        <f>IFERROR((VLOOKUP(A211,TAB_DIN_Direta!A$212:F$230,6,0)),0)</f>
        <v>0</v>
      </c>
      <c r="K211" s="27">
        <v>0</v>
      </c>
      <c r="L211" s="69">
        <f t="shared" si="20"/>
        <v>2842349.9005186888</v>
      </c>
      <c r="M211" s="25" t="s">
        <v>139</v>
      </c>
      <c r="N211" s="28">
        <f>B211/Formato_Análises_Direta!$T$31</f>
        <v>0</v>
      </c>
      <c r="O211" s="28">
        <f>C211/Formato_Análises_Direta!$T$31</f>
        <v>2.138232239599116E-4</v>
      </c>
      <c r="P211" s="28">
        <f>D211/Formato_Análises_Direta!$T$31</f>
        <v>3.6819176971782121E-3</v>
      </c>
      <c r="Q211" s="28">
        <f>E211/Formato_Análises_Direta!$T$31</f>
        <v>0</v>
      </c>
      <c r="R211" s="28">
        <f>F211/Formato_Análises_Direta!$T$31</f>
        <v>3.4209559755655075E-3</v>
      </c>
      <c r="S211" s="28">
        <f>G211/Formato_Análises_Direta!$T$31</f>
        <v>0</v>
      </c>
      <c r="T211" s="28">
        <f>H211/Formato_Análises_Direta!$T$31</f>
        <v>0</v>
      </c>
      <c r="U211" s="28">
        <f>I211/Formato_Análises_Direta!$T$31</f>
        <v>0</v>
      </c>
      <c r="V211" s="28">
        <f>J211/Formato_Análises_Direta!$T$31</f>
        <v>0</v>
      </c>
      <c r="W211" s="28">
        <f>K211/Formato_Análises_Direta!$T$31</f>
        <v>0</v>
      </c>
      <c r="X211" s="1">
        <f t="shared" si="21"/>
        <v>7.3166968967036299E-3</v>
      </c>
    </row>
    <row r="212" spans="1:24" x14ac:dyDescent="0.25">
      <c r="A212" s="25" t="s">
        <v>143</v>
      </c>
      <c r="B212" s="27">
        <v>0</v>
      </c>
      <c r="C212" s="57">
        <f>IFERROR((VLOOKUP(A212,TAB_DIN_Direta!A$212:F$230,2,0)),0)</f>
        <v>0</v>
      </c>
      <c r="D212" s="33">
        <f>IFERROR((VLOOKUP(A212,TAB_DIN_Direta!A$212:F$230,3,0)),0)</f>
        <v>0</v>
      </c>
      <c r="E212" s="27">
        <v>0</v>
      </c>
      <c r="F212" s="33">
        <f>IFERROR((VLOOKUP(A212,TAB_DIN_Direta!A$212:F$230,4,0)),0)</f>
        <v>0</v>
      </c>
      <c r="G212" s="33">
        <f>IFERROR((VLOOKUP(A212,TAB_DIN_Direta!A$212:F$230,5,0)),0)</f>
        <v>0</v>
      </c>
      <c r="H212" s="27">
        <v>0</v>
      </c>
      <c r="I212" s="27">
        <v>0</v>
      </c>
      <c r="J212" s="33">
        <f>IFERROR((VLOOKUP(A212,TAB_DIN_Direta!A$212:F$230,6,0)),0)</f>
        <v>0</v>
      </c>
      <c r="K212" s="27">
        <v>0</v>
      </c>
      <c r="L212" s="69">
        <f t="shared" si="20"/>
        <v>0</v>
      </c>
      <c r="M212" s="25" t="s">
        <v>143</v>
      </c>
      <c r="N212" s="28">
        <f>B212/Formato_Análises_Direta!$T$31</f>
        <v>0</v>
      </c>
      <c r="O212" s="28">
        <f>C212/Formato_Análises_Direta!$T$31</f>
        <v>0</v>
      </c>
      <c r="P212" s="28">
        <f>D212/Formato_Análises_Direta!$T$31</f>
        <v>0</v>
      </c>
      <c r="Q212" s="28">
        <f>E212/Formato_Análises_Direta!$T$31</f>
        <v>0</v>
      </c>
      <c r="R212" s="28">
        <f>F212/Formato_Análises_Direta!$T$31</f>
        <v>0</v>
      </c>
      <c r="S212" s="28">
        <f>G212/Formato_Análises_Direta!$T$31</f>
        <v>0</v>
      </c>
      <c r="T212" s="28">
        <f>H212/Formato_Análises_Direta!$T$31</f>
        <v>0</v>
      </c>
      <c r="U212" s="28">
        <f>I212/Formato_Análises_Direta!$T$31</f>
        <v>0</v>
      </c>
      <c r="V212" s="28">
        <f>J212/Formato_Análises_Direta!$T$31</f>
        <v>0</v>
      </c>
      <c r="W212" s="28">
        <f>K212/Formato_Análises_Direta!$T$31</f>
        <v>0</v>
      </c>
      <c r="X212" s="1">
        <f t="shared" si="21"/>
        <v>0</v>
      </c>
    </row>
    <row r="213" spans="1:24" x14ac:dyDescent="0.25">
      <c r="A213" s="25" t="s">
        <v>146</v>
      </c>
      <c r="B213" s="27">
        <v>0</v>
      </c>
      <c r="C213" s="57">
        <f>IFERROR((VLOOKUP(A213,TAB_DIN_Direta!A$212:F$230,2,0)),0)</f>
        <v>0</v>
      </c>
      <c r="D213" s="33">
        <f>IFERROR((VLOOKUP(A213,TAB_DIN_Direta!A$212:F$230,3,0)),0)</f>
        <v>0</v>
      </c>
      <c r="E213" s="27">
        <v>0</v>
      </c>
      <c r="F213" s="33">
        <f>IFERROR((VLOOKUP(A213,TAB_DIN_Direta!A$212:F$230,4,0)),0)</f>
        <v>0</v>
      </c>
      <c r="G213" s="33">
        <f>IFERROR((VLOOKUP(A213,TAB_DIN_Direta!A$212:F$230,5,0)),0)</f>
        <v>0</v>
      </c>
      <c r="H213" s="27">
        <v>0</v>
      </c>
      <c r="I213" s="27">
        <v>0</v>
      </c>
      <c r="J213" s="33">
        <f>IFERROR((VLOOKUP(A213,TAB_DIN_Direta!A$212:F$230,6,0)),0)</f>
        <v>0</v>
      </c>
      <c r="K213" s="27">
        <v>0</v>
      </c>
      <c r="L213" s="69">
        <f t="shared" si="20"/>
        <v>0</v>
      </c>
      <c r="M213" s="25" t="s">
        <v>146</v>
      </c>
      <c r="N213" s="28">
        <f>B213/Formato_Análises_Direta!$T$31</f>
        <v>0</v>
      </c>
      <c r="O213" s="28">
        <f>C213/Formato_Análises_Direta!$T$31</f>
        <v>0</v>
      </c>
      <c r="P213" s="28">
        <f>D213/Formato_Análises_Direta!$T$31</f>
        <v>0</v>
      </c>
      <c r="Q213" s="28">
        <f>E213/Formato_Análises_Direta!$T$31</f>
        <v>0</v>
      </c>
      <c r="R213" s="28">
        <f>F213/Formato_Análises_Direta!$T$31</f>
        <v>0</v>
      </c>
      <c r="S213" s="28">
        <f>G213/Formato_Análises_Direta!$T$31</f>
        <v>0</v>
      </c>
      <c r="T213" s="28">
        <f>H213/Formato_Análises_Direta!$T$31</f>
        <v>0</v>
      </c>
      <c r="U213" s="28">
        <f>I213/Formato_Análises_Direta!$T$31</f>
        <v>0</v>
      </c>
      <c r="V213" s="28">
        <f>J213/Formato_Análises_Direta!$T$31</f>
        <v>0</v>
      </c>
      <c r="W213" s="28">
        <f>K213/Formato_Análises_Direta!$T$31</f>
        <v>0</v>
      </c>
      <c r="X213" s="1">
        <f t="shared" si="21"/>
        <v>0</v>
      </c>
    </row>
    <row r="214" spans="1:24" x14ac:dyDescent="0.25">
      <c r="A214" s="25" t="s">
        <v>141</v>
      </c>
      <c r="B214" s="27">
        <v>0</v>
      </c>
      <c r="C214" s="57">
        <f>IFERROR((VLOOKUP(A214,TAB_DIN_Direta!A$212:F$230,2,0)),0)</f>
        <v>0</v>
      </c>
      <c r="D214" s="33">
        <f>IFERROR((VLOOKUP(A214,TAB_DIN_Direta!A$212:F$230,3,0)),0)</f>
        <v>0</v>
      </c>
      <c r="E214" s="27">
        <v>0</v>
      </c>
      <c r="F214" s="33">
        <f>IFERROR((VLOOKUP(A214,TAB_DIN_Direta!A$212:F$230,4,0)),0)</f>
        <v>0</v>
      </c>
      <c r="G214" s="33">
        <f>IFERROR((VLOOKUP(A214,TAB_DIN_Direta!A$212:F$230,5,0)),0)</f>
        <v>0</v>
      </c>
      <c r="H214" s="27">
        <v>0</v>
      </c>
      <c r="I214" s="27">
        <v>0</v>
      </c>
      <c r="J214" s="33">
        <f>IFERROR((VLOOKUP(A214,TAB_DIN_Direta!A$212:F$230,6,0)),0)</f>
        <v>0</v>
      </c>
      <c r="K214" s="27">
        <v>0</v>
      </c>
      <c r="L214" s="69">
        <f t="shared" si="20"/>
        <v>0</v>
      </c>
      <c r="M214" s="25" t="s">
        <v>141</v>
      </c>
      <c r="N214" s="28">
        <f>B214/Formato_Análises_Direta!$T$31</f>
        <v>0</v>
      </c>
      <c r="O214" s="28">
        <f>C214/Formato_Análises_Direta!$T$31</f>
        <v>0</v>
      </c>
      <c r="P214" s="28">
        <f>D214/Formato_Análises_Direta!$T$31</f>
        <v>0</v>
      </c>
      <c r="Q214" s="28">
        <f>E214/Formato_Análises_Direta!$T$31</f>
        <v>0</v>
      </c>
      <c r="R214" s="28">
        <f>F214/Formato_Análises_Direta!$T$31</f>
        <v>0</v>
      </c>
      <c r="S214" s="28">
        <f>G214/Formato_Análises_Direta!$T$31</f>
        <v>0</v>
      </c>
      <c r="T214" s="28">
        <f>H214/Formato_Análises_Direta!$T$31</f>
        <v>0</v>
      </c>
      <c r="U214" s="28">
        <f>I214/Formato_Análises_Direta!$T$31</f>
        <v>0</v>
      </c>
      <c r="V214" s="28">
        <f>J214/Formato_Análises_Direta!$T$31</f>
        <v>0</v>
      </c>
      <c r="W214" s="28">
        <f>K214/Formato_Análises_Direta!$T$31</f>
        <v>0</v>
      </c>
      <c r="X214" s="1">
        <f t="shared" si="21"/>
        <v>0</v>
      </c>
    </row>
    <row r="215" spans="1:24" x14ac:dyDescent="0.25">
      <c r="A215" s="25" t="s">
        <v>153</v>
      </c>
      <c r="B215" s="27">
        <v>0</v>
      </c>
      <c r="C215" s="57">
        <f>IFERROR((VLOOKUP(A215,TAB_DIN_Direta!A$212:F$230,2,0)),0)</f>
        <v>0</v>
      </c>
      <c r="D215" s="33">
        <f>IFERROR((VLOOKUP(A215,TAB_DIN_Direta!A$212:F$230,3,0)),0)</f>
        <v>0</v>
      </c>
      <c r="E215" s="27">
        <v>0</v>
      </c>
      <c r="F215" s="33">
        <f>IFERROR((VLOOKUP(A215,TAB_DIN_Direta!A$212:F$230,4,0)),0)</f>
        <v>0</v>
      </c>
      <c r="G215" s="33">
        <f>IFERROR((VLOOKUP(A215,TAB_DIN_Direta!A$212:F$230,5,0)),0)</f>
        <v>0</v>
      </c>
      <c r="H215" s="27">
        <v>0</v>
      </c>
      <c r="I215" s="27">
        <v>0</v>
      </c>
      <c r="J215" s="33">
        <f>IFERROR((VLOOKUP(A215,TAB_DIN_Direta!A$212:F$230,6,0)),0)</f>
        <v>0</v>
      </c>
      <c r="K215" s="27">
        <v>0</v>
      </c>
      <c r="L215" s="69">
        <f t="shared" si="20"/>
        <v>0</v>
      </c>
      <c r="M215" s="25" t="s">
        <v>153</v>
      </c>
      <c r="N215" s="28">
        <f>B215/Formato_Análises_Direta!$T$31</f>
        <v>0</v>
      </c>
      <c r="O215" s="28">
        <f>C215/Formato_Análises_Direta!$T$31</f>
        <v>0</v>
      </c>
      <c r="P215" s="28">
        <f>D215/Formato_Análises_Direta!$T$31</f>
        <v>0</v>
      </c>
      <c r="Q215" s="28">
        <f>E215/Formato_Análises_Direta!$T$31</f>
        <v>0</v>
      </c>
      <c r="R215" s="28">
        <f>F215/Formato_Análises_Direta!$T$31</f>
        <v>0</v>
      </c>
      <c r="S215" s="28">
        <f>G215/Formato_Análises_Direta!$T$31</f>
        <v>0</v>
      </c>
      <c r="T215" s="28">
        <f>H215/Formato_Análises_Direta!$T$31</f>
        <v>0</v>
      </c>
      <c r="U215" s="28">
        <f>I215/Formato_Análises_Direta!$T$31</f>
        <v>0</v>
      </c>
      <c r="V215" s="28">
        <f>J215/Formato_Análises_Direta!$T$31</f>
        <v>0</v>
      </c>
      <c r="W215" s="28">
        <f>K215/Formato_Análises_Direta!$T$31</f>
        <v>0</v>
      </c>
      <c r="X215" s="1">
        <f t="shared" si="21"/>
        <v>0</v>
      </c>
    </row>
    <row r="216" spans="1:24" x14ac:dyDescent="0.25">
      <c r="A216" s="25" t="s">
        <v>157</v>
      </c>
      <c r="B216" s="27">
        <v>0</v>
      </c>
      <c r="C216" s="57">
        <f>IFERROR((VLOOKUP(A216,TAB_DIN_Direta!A$212:F$230,2,0)),0)</f>
        <v>0</v>
      </c>
      <c r="D216" s="33">
        <f>IFERROR((VLOOKUP(A216,TAB_DIN_Direta!A$212:F$230,3,0)),0)</f>
        <v>4583360.392882511</v>
      </c>
      <c r="E216" s="27">
        <v>0</v>
      </c>
      <c r="F216" s="33">
        <f>IFERROR((VLOOKUP(A216,TAB_DIN_Direta!A$212:F$230,4,0)),0)</f>
        <v>0</v>
      </c>
      <c r="G216" s="33">
        <f>IFERROR((VLOOKUP(A216,TAB_DIN_Direta!A$212:F$230,5,0)),0)</f>
        <v>0</v>
      </c>
      <c r="H216" s="27">
        <v>0</v>
      </c>
      <c r="I216" s="27">
        <v>0</v>
      </c>
      <c r="J216" s="33">
        <f>IFERROR((VLOOKUP(A216,TAB_DIN_Direta!A$212:F$230,6,0)),0)</f>
        <v>1525670.9386144013</v>
      </c>
      <c r="K216" s="27">
        <v>0</v>
      </c>
      <c r="L216" s="69">
        <f t="shared" si="20"/>
        <v>6109031.3314969121</v>
      </c>
      <c r="M216" s="25" t="s">
        <v>157</v>
      </c>
      <c r="N216" s="28">
        <f>B216/Formato_Análises_Direta!$T$31</f>
        <v>0</v>
      </c>
      <c r="O216" s="28">
        <f>C216/Formato_Análises_Direta!$T$31</f>
        <v>0</v>
      </c>
      <c r="P216" s="28">
        <f>D216/Formato_Análises_Direta!$T$31</f>
        <v>1.1798356971095688E-2</v>
      </c>
      <c r="Q216" s="28">
        <f>E216/Formato_Análises_Direta!$T$31</f>
        <v>0</v>
      </c>
      <c r="R216" s="28">
        <f>F216/Formato_Análises_Direta!$T$31</f>
        <v>0</v>
      </c>
      <c r="S216" s="28">
        <f>G216/Formato_Análises_Direta!$T$31</f>
        <v>0</v>
      </c>
      <c r="T216" s="28">
        <f>H216/Formato_Análises_Direta!$T$31</f>
        <v>0</v>
      </c>
      <c r="U216" s="28">
        <f>I216/Formato_Análises_Direta!$T$31</f>
        <v>0</v>
      </c>
      <c r="V216" s="28">
        <f>J216/Formato_Análises_Direta!$T$31</f>
        <v>3.9273390724744476E-3</v>
      </c>
      <c r="W216" s="28">
        <f>K216/Formato_Análises_Direta!$T$31</f>
        <v>0</v>
      </c>
      <c r="X216" s="1">
        <f t="shared" si="21"/>
        <v>1.5725696043570131E-2</v>
      </c>
    </row>
    <row r="217" spans="1:24" x14ac:dyDescent="0.25">
      <c r="A217" s="25" t="s">
        <v>161</v>
      </c>
      <c r="B217" s="27">
        <v>0</v>
      </c>
      <c r="C217" s="57">
        <f>IFERROR((VLOOKUP(A217,TAB_DIN_Direta!A$212:F$230,2,0)),0)</f>
        <v>186895.29561591346</v>
      </c>
      <c r="D217" s="33">
        <f>IFERROR((VLOOKUP(A217,TAB_DIN_Direta!A$212:F$230,3,0)),0)</f>
        <v>0</v>
      </c>
      <c r="E217" s="27">
        <v>0</v>
      </c>
      <c r="F217" s="33">
        <f>IFERROR((VLOOKUP(A217,TAB_DIN_Direta!A$212:F$230,4,0)),0)</f>
        <v>0</v>
      </c>
      <c r="G217" s="33">
        <f>IFERROR((VLOOKUP(A217,TAB_DIN_Direta!A$212:F$230,5,0)),0)</f>
        <v>0</v>
      </c>
      <c r="H217" s="27">
        <v>0</v>
      </c>
      <c r="I217" s="27">
        <v>0</v>
      </c>
      <c r="J217" s="33">
        <f>IFERROR((VLOOKUP(A217,TAB_DIN_Direta!A$212:F$230,6,0)),0)</f>
        <v>0</v>
      </c>
      <c r="K217" s="27">
        <v>0</v>
      </c>
      <c r="L217" s="69">
        <f t="shared" si="20"/>
        <v>186895.29561591346</v>
      </c>
      <c r="M217" s="25" t="s">
        <v>161</v>
      </c>
      <c r="N217" s="28">
        <f>B217/Formato_Análises_Direta!$T$31</f>
        <v>0</v>
      </c>
      <c r="O217" s="28">
        <f>C217/Formato_Análises_Direta!$T$31</f>
        <v>4.8110059538831595E-4</v>
      </c>
      <c r="P217" s="28">
        <f>D217/Formato_Análises_Direta!$T$31</f>
        <v>0</v>
      </c>
      <c r="Q217" s="28">
        <f>E217/Formato_Análises_Direta!$T$31</f>
        <v>0</v>
      </c>
      <c r="R217" s="28">
        <f>F217/Formato_Análises_Direta!$T$31</f>
        <v>0</v>
      </c>
      <c r="S217" s="28">
        <f>G217/Formato_Análises_Direta!$T$31</f>
        <v>0</v>
      </c>
      <c r="T217" s="28">
        <f>H217/Formato_Análises_Direta!$T$31</f>
        <v>0</v>
      </c>
      <c r="U217" s="28">
        <f>I217/Formato_Análises_Direta!$T$31</f>
        <v>0</v>
      </c>
      <c r="V217" s="28">
        <f>J217/Formato_Análises_Direta!$T$31</f>
        <v>0</v>
      </c>
      <c r="W217" s="28">
        <f>K217/Formato_Análises_Direta!$T$31</f>
        <v>0</v>
      </c>
      <c r="X217" s="1">
        <f t="shared" si="21"/>
        <v>4.8110059538831589E-4</v>
      </c>
    </row>
    <row r="218" spans="1:24" x14ac:dyDescent="0.25">
      <c r="A218" s="25" t="s">
        <v>151</v>
      </c>
      <c r="B218" s="27">
        <v>0</v>
      </c>
      <c r="C218" s="57">
        <f>IFERROR((VLOOKUP(A218,TAB_DIN_Direta!A$212:F$230,2,0)),0)</f>
        <v>353025.01997960894</v>
      </c>
      <c r="D218" s="33">
        <f>IFERROR((VLOOKUP(A218,TAB_DIN_Direta!A$212:F$230,3,0)),0)</f>
        <v>48321.993295573979</v>
      </c>
      <c r="E218" s="27">
        <v>0</v>
      </c>
      <c r="F218" s="33">
        <f>IFERROR((VLOOKUP(A218,TAB_DIN_Direta!A$212:F$230,4,0)),0)</f>
        <v>5034.5074081548682</v>
      </c>
      <c r="G218" s="33">
        <f>IFERROR((VLOOKUP(A218,TAB_DIN_Direta!A$212:F$230,5,0)),0)</f>
        <v>0</v>
      </c>
      <c r="H218" s="27">
        <v>0</v>
      </c>
      <c r="I218" s="27">
        <v>0</v>
      </c>
      <c r="J218" s="33">
        <f>IFERROR((VLOOKUP(A218,TAB_DIN_Direta!A$212:F$230,6,0)),0)</f>
        <v>0</v>
      </c>
      <c r="K218" s="27">
        <v>0</v>
      </c>
      <c r="L218" s="69">
        <f t="shared" si="20"/>
        <v>406381.52068333782</v>
      </c>
      <c r="M218" s="25" t="s">
        <v>151</v>
      </c>
      <c r="N218" s="28">
        <f>B218/Formato_Análises_Direta!$T$31</f>
        <v>0</v>
      </c>
      <c r="O218" s="28">
        <f>C218/Formato_Análises_Direta!$T$31</f>
        <v>9.0874704330813931E-4</v>
      </c>
      <c r="P218" s="28">
        <f>D218/Formato_Análises_Direta!$T$31</f>
        <v>1.243891113911558E-4</v>
      </c>
      <c r="Q218" s="28">
        <f>E218/Formato_Análises_Direta!$T$31</f>
        <v>0</v>
      </c>
      <c r="R218" s="28">
        <f>F218/Formato_Análises_Direta!$T$31</f>
        <v>1.2959686885473221E-5</v>
      </c>
      <c r="S218" s="28">
        <f>G218/Formato_Análises_Direta!$T$31</f>
        <v>0</v>
      </c>
      <c r="T218" s="28">
        <f>H218/Formato_Análises_Direta!$T$31</f>
        <v>0</v>
      </c>
      <c r="U218" s="28">
        <f>I218/Formato_Análises_Direta!$T$31</f>
        <v>0</v>
      </c>
      <c r="V218" s="28">
        <f>J218/Formato_Análises_Direta!$T$31</f>
        <v>0</v>
      </c>
      <c r="W218" s="28">
        <f>K218/Formato_Análises_Direta!$T$31</f>
        <v>0</v>
      </c>
      <c r="X218" s="1">
        <f t="shared" si="21"/>
        <v>1.0460958415847682E-3</v>
      </c>
    </row>
    <row r="219" spans="1:24" x14ac:dyDescent="0.25">
      <c r="A219" s="25" t="s">
        <v>167</v>
      </c>
      <c r="B219" s="27">
        <v>0</v>
      </c>
      <c r="C219" s="57">
        <f>IFERROR((VLOOKUP(A219,TAB_DIN_Direta!A$212:F$230,2,0)),0)</f>
        <v>415324.31090923864</v>
      </c>
      <c r="D219" s="33">
        <f>IFERROR((VLOOKUP(A219,TAB_DIN_Direta!A$212:F$230,3,0)),0)</f>
        <v>0</v>
      </c>
      <c r="E219" s="27">
        <v>0</v>
      </c>
      <c r="F219" s="33">
        <f>IFERROR((VLOOKUP(A219,TAB_DIN_Direta!A$212:F$230,4,0)),0)</f>
        <v>0</v>
      </c>
      <c r="G219" s="33">
        <f>IFERROR((VLOOKUP(A219,TAB_DIN_Direta!A$212:F$230,5,0)),0)</f>
        <v>0</v>
      </c>
      <c r="H219" s="27">
        <v>0</v>
      </c>
      <c r="I219" s="27">
        <v>0</v>
      </c>
      <c r="J219" s="33">
        <f>IFERROR((VLOOKUP(A219,TAB_DIN_Direta!A$212:F$230,6,0)),0)</f>
        <v>0</v>
      </c>
      <c r="K219" s="27">
        <v>0</v>
      </c>
      <c r="L219" s="69">
        <f t="shared" si="20"/>
        <v>415324.31090923864</v>
      </c>
      <c r="M219" s="25" t="s">
        <v>167</v>
      </c>
      <c r="N219" s="28">
        <f>B219/Formato_Análises_Direta!$T$31</f>
        <v>0</v>
      </c>
      <c r="O219" s="28">
        <f>C219/Formato_Análises_Direta!$T$31</f>
        <v>1.069116119799558E-3</v>
      </c>
      <c r="P219" s="28">
        <f>D219/Formato_Análises_Direta!$T$31</f>
        <v>0</v>
      </c>
      <c r="Q219" s="28">
        <f>E219/Formato_Análises_Direta!$T$31</f>
        <v>0</v>
      </c>
      <c r="R219" s="28">
        <f>F219/Formato_Análises_Direta!$T$31</f>
        <v>0</v>
      </c>
      <c r="S219" s="28">
        <f>G219/Formato_Análises_Direta!$T$31</f>
        <v>0</v>
      </c>
      <c r="T219" s="28">
        <f>H219/Formato_Análises_Direta!$T$31</f>
        <v>0</v>
      </c>
      <c r="U219" s="28">
        <f>I219/Formato_Análises_Direta!$T$31</f>
        <v>0</v>
      </c>
      <c r="V219" s="28">
        <f>J219/Formato_Análises_Direta!$T$31</f>
        <v>0</v>
      </c>
      <c r="W219" s="28">
        <f>K219/Formato_Análises_Direta!$T$31</f>
        <v>0</v>
      </c>
      <c r="X219" s="1">
        <f t="shared" si="21"/>
        <v>1.069116119799558E-3</v>
      </c>
    </row>
    <row r="220" spans="1:24" x14ac:dyDescent="0.25">
      <c r="A220" s="25" t="s">
        <v>171</v>
      </c>
      <c r="B220" s="27">
        <v>0</v>
      </c>
      <c r="C220" s="57">
        <f>IFERROR((VLOOKUP(A220,TAB_DIN_Direta!A$212:F$230,2,0)),0)</f>
        <v>186895.29561591346</v>
      </c>
      <c r="D220" s="33">
        <f>IFERROR((VLOOKUP(A220,TAB_DIN_Direta!A$212:F$230,3,0)),0)</f>
        <v>0</v>
      </c>
      <c r="E220" s="27">
        <v>0</v>
      </c>
      <c r="F220" s="33">
        <f>IFERROR((VLOOKUP(A220,TAB_DIN_Direta!A$212:F$230,4,0)),0)</f>
        <v>0</v>
      </c>
      <c r="G220" s="33">
        <f>IFERROR((VLOOKUP(A220,TAB_DIN_Direta!A$212:F$230,5,0)),0)</f>
        <v>0</v>
      </c>
      <c r="H220" s="27">
        <v>0</v>
      </c>
      <c r="I220" s="27">
        <v>0</v>
      </c>
      <c r="J220" s="33">
        <f>IFERROR((VLOOKUP(A220,TAB_DIN_Direta!A$212:F$230,6,0)),0)</f>
        <v>457448.20319810038</v>
      </c>
      <c r="K220" s="27">
        <v>0</v>
      </c>
      <c r="L220" s="69">
        <f t="shared" si="20"/>
        <v>644343.49881401379</v>
      </c>
      <c r="M220" s="25" t="s">
        <v>171</v>
      </c>
      <c r="N220" s="28">
        <f>B220/Formato_Análises_Direta!$T$31</f>
        <v>0</v>
      </c>
      <c r="O220" s="28">
        <f>C220/Formato_Análises_Direta!$T$31</f>
        <v>4.8110059538831595E-4</v>
      </c>
      <c r="P220" s="28">
        <f>D220/Formato_Análises_Direta!$T$31</f>
        <v>0</v>
      </c>
      <c r="Q220" s="28">
        <f>E220/Formato_Análises_Direta!$T$31</f>
        <v>0</v>
      </c>
      <c r="R220" s="28">
        <f>F220/Formato_Análises_Direta!$T$31</f>
        <v>0</v>
      </c>
      <c r="S220" s="28">
        <f>G220/Formato_Análises_Direta!$T$31</f>
        <v>0</v>
      </c>
      <c r="T220" s="28">
        <f>H220/Formato_Análises_Direta!$T$31</f>
        <v>0</v>
      </c>
      <c r="U220" s="28">
        <f>I220/Formato_Análises_Direta!$T$31</f>
        <v>0</v>
      </c>
      <c r="V220" s="28">
        <f>J220/Formato_Análises_Direta!$T$31</f>
        <v>1.1775502545029418E-3</v>
      </c>
      <c r="W220" s="28">
        <f>K220/Formato_Análises_Direta!$T$31</f>
        <v>0</v>
      </c>
      <c r="X220" s="1">
        <f t="shared" si="21"/>
        <v>1.6586508498912574E-3</v>
      </c>
    </row>
    <row r="221" spans="1:24" x14ac:dyDescent="0.25">
      <c r="A221" s="25" t="s">
        <v>175</v>
      </c>
      <c r="B221" s="27">
        <v>0</v>
      </c>
      <c r="C221" s="57">
        <f>IFERROR((VLOOKUP(A221,TAB_DIN_Direta!A$212:F$230,2,0)),0)</f>
        <v>186895.29561591346</v>
      </c>
      <c r="D221" s="33">
        <f>IFERROR((VLOOKUP(A221,TAB_DIN_Direta!A$212:F$230,3,0)),0)</f>
        <v>367247.14904636226</v>
      </c>
      <c r="E221" s="27">
        <v>0</v>
      </c>
      <c r="F221" s="33">
        <f>IFERROR((VLOOKUP(A221,TAB_DIN_Direta!A$212:F$230,4,0)),0)</f>
        <v>1401067.2024091901</v>
      </c>
      <c r="G221" s="33">
        <f>IFERROR((VLOOKUP(A221,TAB_DIN_Direta!A$212:F$230,5,0)),0)</f>
        <v>0</v>
      </c>
      <c r="H221" s="27">
        <v>0</v>
      </c>
      <c r="I221" s="27">
        <v>0</v>
      </c>
      <c r="J221" s="33">
        <f>IFERROR((VLOOKUP(A221,TAB_DIN_Direta!A$212:F$230,6,0)),0)</f>
        <v>1417445.1366701701</v>
      </c>
      <c r="K221" s="27">
        <v>0</v>
      </c>
      <c r="L221" s="69">
        <f t="shared" si="20"/>
        <v>3372654.7837416362</v>
      </c>
      <c r="M221" s="25" t="s">
        <v>175</v>
      </c>
      <c r="N221" s="28">
        <f>B221/Formato_Análises_Direta!$T$31</f>
        <v>0</v>
      </c>
      <c r="O221" s="28">
        <f>C221/Formato_Análises_Direta!$T$31</f>
        <v>4.8110059538831595E-4</v>
      </c>
      <c r="P221" s="28">
        <f>D221/Formato_Análises_Direta!$T$31</f>
        <v>9.4535724657278419E-4</v>
      </c>
      <c r="Q221" s="28">
        <f>E221/Formato_Análises_Direta!$T$31</f>
        <v>0</v>
      </c>
      <c r="R221" s="28">
        <f>F221/Formato_Análises_Direta!$T$31</f>
        <v>3.6065876513197278E-3</v>
      </c>
      <c r="S221" s="28">
        <f>G221/Formato_Análises_Direta!$T$31</f>
        <v>0</v>
      </c>
      <c r="T221" s="28">
        <f>H221/Formato_Análises_Direta!$T$31</f>
        <v>0</v>
      </c>
      <c r="U221" s="28">
        <f>I221/Formato_Análises_Direta!$T$31</f>
        <v>0</v>
      </c>
      <c r="V221" s="28">
        <f>J221/Formato_Análises_Direta!$T$31</f>
        <v>3.6487472674739041E-3</v>
      </c>
      <c r="W221" s="28">
        <f>K221/Formato_Análises_Direta!$T$31</f>
        <v>0</v>
      </c>
      <c r="X221" s="1">
        <f t="shared" si="21"/>
        <v>8.6817927607547307E-3</v>
      </c>
    </row>
    <row r="222" spans="1:24" x14ac:dyDescent="0.25">
      <c r="A222" s="25" t="s">
        <v>137</v>
      </c>
      <c r="B222" s="27">
        <v>0</v>
      </c>
      <c r="C222" s="57">
        <f>IFERROR((VLOOKUP(A222,TAB_DIN_Direta!A$212:F$230,2,0)),0)</f>
        <v>166129.72436369545</v>
      </c>
      <c r="D222" s="33">
        <f>IFERROR((VLOOKUP(A222,TAB_DIN_Direta!A$212:F$230,3,0)),0)</f>
        <v>17591972.154778413</v>
      </c>
      <c r="E222" s="27">
        <v>0</v>
      </c>
      <c r="F222" s="33">
        <f>IFERROR((VLOOKUP(A222,TAB_DIN_Direta!A$212:F$230,4,0)),0)</f>
        <v>35527.618057393876</v>
      </c>
      <c r="G222" s="33">
        <f>IFERROR((VLOOKUP(A222,TAB_DIN_Direta!A$212:F$230,5,0)),0)</f>
        <v>0</v>
      </c>
      <c r="H222" s="27">
        <v>0</v>
      </c>
      <c r="I222" s="27">
        <v>0</v>
      </c>
      <c r="J222" s="33">
        <f>IFERROR((VLOOKUP(A222,TAB_DIN_Direta!A$212:F$230,6,0)),0)</f>
        <v>942021.15196611627</v>
      </c>
      <c r="K222" s="27">
        <v>0</v>
      </c>
      <c r="L222" s="69">
        <f t="shared" si="20"/>
        <v>18735650.649165619</v>
      </c>
      <c r="M222" s="25" t="s">
        <v>137</v>
      </c>
      <c r="N222" s="28">
        <f>B222/Formato_Análises_Direta!$T$31</f>
        <v>0</v>
      </c>
      <c r="O222" s="28">
        <f>C222/Formato_Análises_Direta!$T$31</f>
        <v>4.276464479198232E-4</v>
      </c>
      <c r="P222" s="28">
        <f>D222/Formato_Análises_Direta!$T$31</f>
        <v>4.5284758237638237E-2</v>
      </c>
      <c r="Q222" s="28">
        <f>E222/Formato_Análises_Direta!$T$31</f>
        <v>0</v>
      </c>
      <c r="R222" s="28">
        <f>F222/Formato_Análises_Direta!$T$31</f>
        <v>9.1454191737748192E-5</v>
      </c>
      <c r="S222" s="28">
        <f>G222/Formato_Análises_Direta!$T$31</f>
        <v>0</v>
      </c>
      <c r="T222" s="28">
        <f>H222/Formato_Análises_Direta!$T$31</f>
        <v>0</v>
      </c>
      <c r="U222" s="28">
        <f>I222/Formato_Análises_Direta!$T$31</f>
        <v>0</v>
      </c>
      <c r="V222" s="28">
        <f>J222/Formato_Análises_Direta!$T$31</f>
        <v>2.4249242635334522E-3</v>
      </c>
      <c r="W222" s="28">
        <f>K222/Formato_Análises_Direta!$T$31</f>
        <v>0</v>
      </c>
      <c r="X222" s="1">
        <f t="shared" si="21"/>
        <v>4.8228783140829255E-2</v>
      </c>
    </row>
    <row r="223" spans="1:24" x14ac:dyDescent="0.25">
      <c r="A223" s="25" t="s">
        <v>181</v>
      </c>
      <c r="B223" s="27">
        <v>0</v>
      </c>
      <c r="C223" s="57">
        <f>IFERROR((VLOOKUP(A223,TAB_DIN_Direta!A$212:F$230,2,0)),0)</f>
        <v>62298.002343141859</v>
      </c>
      <c r="D223" s="33">
        <f>IFERROR((VLOOKUP(A223,TAB_DIN_Direta!A$212:F$230,3,0)),0)</f>
        <v>0</v>
      </c>
      <c r="E223" s="27">
        <v>0</v>
      </c>
      <c r="F223" s="33">
        <f>IFERROR((VLOOKUP(A223,TAB_DIN_Direta!A$212:F$230,4,0)),0)</f>
        <v>0</v>
      </c>
      <c r="G223" s="33">
        <f>IFERROR((VLOOKUP(A223,TAB_DIN_Direta!A$212:F$230,5,0)),0)</f>
        <v>0</v>
      </c>
      <c r="H223" s="27">
        <v>0</v>
      </c>
      <c r="I223" s="27">
        <v>0</v>
      </c>
      <c r="J223" s="33">
        <f>IFERROR((VLOOKUP(A223,TAB_DIN_Direta!A$212:F$230,6,0)),0)</f>
        <v>0</v>
      </c>
      <c r="K223" s="27">
        <v>0</v>
      </c>
      <c r="L223" s="69">
        <f t="shared" si="20"/>
        <v>62298.002343141859</v>
      </c>
      <c r="M223" s="25" t="s">
        <v>181</v>
      </c>
      <c r="N223" s="28">
        <f>B223/Formato_Análises_Direta!$T$31</f>
        <v>0</v>
      </c>
      <c r="O223" s="28">
        <f>C223/Formato_Análises_Direta!$T$31</f>
        <v>1.6036575944844851E-4</v>
      </c>
      <c r="P223" s="28">
        <f>D223/Formato_Análises_Direta!$T$31</f>
        <v>0</v>
      </c>
      <c r="Q223" s="28">
        <f>E223/Formato_Análises_Direta!$T$31</f>
        <v>0</v>
      </c>
      <c r="R223" s="28">
        <f>F223/Formato_Análises_Direta!$T$31</f>
        <v>0</v>
      </c>
      <c r="S223" s="28">
        <f>G223/Formato_Análises_Direta!$T$31</f>
        <v>0</v>
      </c>
      <c r="T223" s="28">
        <f>H223/Formato_Análises_Direta!$T$31</f>
        <v>0</v>
      </c>
      <c r="U223" s="28">
        <f>I223/Formato_Análises_Direta!$T$31</f>
        <v>0</v>
      </c>
      <c r="V223" s="28">
        <f>J223/Formato_Análises_Direta!$T$31</f>
        <v>0</v>
      </c>
      <c r="W223" s="28">
        <f>K223/Formato_Análises_Direta!$T$31</f>
        <v>0</v>
      </c>
      <c r="X223" s="1">
        <f t="shared" si="21"/>
        <v>1.6036575944844848E-4</v>
      </c>
    </row>
    <row r="224" spans="1:24" x14ac:dyDescent="0.25">
      <c r="A224" s="25" t="s">
        <v>148</v>
      </c>
      <c r="B224" s="27">
        <v>0</v>
      </c>
      <c r="C224" s="57">
        <f>IFERROR((VLOOKUP(A224,TAB_DIN_Direta!A$212:F$230,2,0)),0)</f>
        <v>373791.8798183148</v>
      </c>
      <c r="D224" s="33">
        <f>IFERROR((VLOOKUP(A224,TAB_DIN_Direta!A$212:F$230,3,0)),0)</f>
        <v>45770.592049567676</v>
      </c>
      <c r="E224" s="27">
        <v>0</v>
      </c>
      <c r="F224" s="33">
        <f>IFERROR((VLOOKUP(A224,TAB_DIN_Direta!A$212:F$230,4,0)),0)</f>
        <v>19495.024975166369</v>
      </c>
      <c r="G224" s="33">
        <f>IFERROR((VLOOKUP(A224,TAB_DIN_Direta!A$212:F$230,5,0)),0)</f>
        <v>0</v>
      </c>
      <c r="H224" s="27">
        <v>0</v>
      </c>
      <c r="I224" s="27">
        <v>0</v>
      </c>
      <c r="J224" s="33">
        <f>IFERROR((VLOOKUP(A224,TAB_DIN_Direta!A$212:F$230,6,0)),0)</f>
        <v>0</v>
      </c>
      <c r="K224" s="27">
        <v>0</v>
      </c>
      <c r="L224" s="69">
        <f t="shared" si="20"/>
        <v>439057.49684304884</v>
      </c>
      <c r="M224" s="25" t="s">
        <v>148</v>
      </c>
      <c r="N224" s="28">
        <f>B224/Formato_Análises_Direta!$T$31</f>
        <v>0</v>
      </c>
      <c r="O224" s="28">
        <f>C224/Formato_Análises_Direta!$T$31</f>
        <v>9.6220450781960237E-4</v>
      </c>
      <c r="P224" s="28">
        <f>D224/Formato_Análises_Direta!$T$31</f>
        <v>1.1782136630970279E-4</v>
      </c>
      <c r="Q224" s="28">
        <f>E224/Formato_Análises_Direta!$T$31</f>
        <v>0</v>
      </c>
      <c r="R224" s="28">
        <f>F224/Formato_Análises_Direta!$T$31</f>
        <v>5.0183543099647906E-5</v>
      </c>
      <c r="S224" s="28">
        <f>G224/Formato_Análises_Direta!$T$31</f>
        <v>0</v>
      </c>
      <c r="T224" s="28">
        <f>H224/Formato_Análises_Direta!$T$31</f>
        <v>0</v>
      </c>
      <c r="U224" s="28">
        <f>I224/Formato_Análises_Direta!$T$31</f>
        <v>0</v>
      </c>
      <c r="V224" s="28">
        <f>J224/Formato_Análises_Direta!$T$31</f>
        <v>0</v>
      </c>
      <c r="W224" s="28">
        <f>K224/Formato_Análises_Direta!$T$31</f>
        <v>0</v>
      </c>
      <c r="X224" s="1">
        <f t="shared" si="21"/>
        <v>1.1302094172289529E-3</v>
      </c>
    </row>
    <row r="225" spans="1:24" x14ac:dyDescent="0.25">
      <c r="A225" s="25" t="s">
        <v>177</v>
      </c>
      <c r="B225" s="27">
        <v>0</v>
      </c>
      <c r="C225" s="57">
        <f>IFERROR((VLOOKUP(A225,TAB_DIN_Direta!A$212:F$230,2,0)),0)</f>
        <v>41532.431090923863</v>
      </c>
      <c r="D225" s="33">
        <f>IFERROR((VLOOKUP(A225,TAB_DIN_Direta!A$212:F$230,3,0)),0)</f>
        <v>30884185.051032793</v>
      </c>
      <c r="E225" s="27">
        <v>0</v>
      </c>
      <c r="F225" s="33">
        <f>IFERROR((VLOOKUP(A225,TAB_DIN_Direta!A$212:F$230,4,0)),0)</f>
        <v>0</v>
      </c>
      <c r="G225" s="33">
        <f>IFERROR((VLOOKUP(A225,TAB_DIN_Direta!A$212:F$230,5,0)),0)</f>
        <v>0</v>
      </c>
      <c r="H225" s="27">
        <v>0</v>
      </c>
      <c r="I225" s="27">
        <v>0</v>
      </c>
      <c r="J225" s="33">
        <f>IFERROR((VLOOKUP(A225,TAB_DIN_Direta!A$212:F$230,6,0)),0)</f>
        <v>12220009.717177011</v>
      </c>
      <c r="K225" s="27">
        <v>0</v>
      </c>
      <c r="L225" s="69">
        <f t="shared" si="20"/>
        <v>43145727.199300729</v>
      </c>
      <c r="M225" s="25" t="s">
        <v>177</v>
      </c>
      <c r="N225" s="28">
        <f>B225/Formato_Análises_Direta!$T$31</f>
        <v>0</v>
      </c>
      <c r="O225" s="28">
        <f>C225/Formato_Análises_Direta!$T$31</f>
        <v>1.069116119799558E-4</v>
      </c>
      <c r="P225" s="28">
        <f>D225/Formato_Análises_Direta!$T$31</f>
        <v>7.9501197540413987E-2</v>
      </c>
      <c r="Q225" s="28">
        <f>E225/Formato_Análises_Direta!$T$31</f>
        <v>0</v>
      </c>
      <c r="R225" s="28">
        <f>F225/Formato_Análises_Direta!$T$31</f>
        <v>0</v>
      </c>
      <c r="S225" s="28">
        <f>G225/Formato_Análises_Direta!$T$31</f>
        <v>0</v>
      </c>
      <c r="T225" s="28">
        <f>H225/Formato_Análises_Direta!$T$31</f>
        <v>0</v>
      </c>
      <c r="U225" s="28">
        <f>I225/Formato_Análises_Direta!$T$31</f>
        <v>0</v>
      </c>
      <c r="V225" s="28">
        <f>J225/Formato_Análises_Direta!$T$31</f>
        <v>3.1456404139068583E-2</v>
      </c>
      <c r="W225" s="28">
        <f>K225/Formato_Análises_Direta!$T$31</f>
        <v>0</v>
      </c>
      <c r="X225" s="1">
        <f t="shared" si="21"/>
        <v>0.11106451329146251</v>
      </c>
    </row>
    <row r="226" spans="1:24" x14ac:dyDescent="0.25">
      <c r="A226" s="25" t="s">
        <v>159</v>
      </c>
      <c r="B226" s="27">
        <v>0</v>
      </c>
      <c r="C226" s="57">
        <f>IFERROR((VLOOKUP(A226,TAB_DIN_Direta!A$212:F$230,2,0)),0)</f>
        <v>20765.571252217993</v>
      </c>
      <c r="D226" s="33">
        <f>IFERROR((VLOOKUP(A226,TAB_DIN_Direta!A$212:F$230,3,0)),0)</f>
        <v>9197359.5066873897</v>
      </c>
      <c r="E226" s="27">
        <v>0</v>
      </c>
      <c r="F226" s="33">
        <f>IFERROR((VLOOKUP(A226,TAB_DIN_Direta!A$212:F$230,4,0)),0)</f>
        <v>20201.170370525688</v>
      </c>
      <c r="G226" s="33">
        <f>IFERROR((VLOOKUP(A226,TAB_DIN_Direta!A$212:F$230,5,0)),0)</f>
        <v>0</v>
      </c>
      <c r="H226" s="27">
        <v>0</v>
      </c>
      <c r="I226" s="27">
        <v>0</v>
      </c>
      <c r="J226" s="33">
        <f>IFERROR((VLOOKUP(A226,TAB_DIN_Direta!A$212:F$230,6,0)),0)</f>
        <v>0</v>
      </c>
      <c r="K226" s="27">
        <v>0</v>
      </c>
      <c r="L226" s="69">
        <f t="shared" si="20"/>
        <v>9238326.2483101338</v>
      </c>
      <c r="M226" s="25" t="s">
        <v>159</v>
      </c>
      <c r="N226" s="28">
        <f>B226/Formato_Análises_Direta!$T$31</f>
        <v>0</v>
      </c>
      <c r="O226" s="28">
        <f>C226/Formato_Análises_Direta!$T$31</f>
        <v>5.3454147468492692E-5</v>
      </c>
      <c r="P226" s="28">
        <f>D226/Formato_Análises_Direta!$T$31</f>
        <v>2.3675583272899304E-2</v>
      </c>
      <c r="Q226" s="28">
        <f>E226/Formato_Análises_Direta!$T$31</f>
        <v>0</v>
      </c>
      <c r="R226" s="28">
        <f>F226/Formato_Análises_Direta!$T$31</f>
        <v>5.2001282647443989E-5</v>
      </c>
      <c r="S226" s="28">
        <f>G226/Formato_Análises_Direta!$T$31</f>
        <v>0</v>
      </c>
      <c r="T226" s="28">
        <f>H226/Formato_Análises_Direta!$T$31</f>
        <v>0</v>
      </c>
      <c r="U226" s="28">
        <f>I226/Formato_Análises_Direta!$T$31</f>
        <v>0</v>
      </c>
      <c r="V226" s="28">
        <f>J226/Formato_Análises_Direta!$T$31</f>
        <v>0</v>
      </c>
      <c r="W226" s="28">
        <f>K226/Formato_Análises_Direta!$T$31</f>
        <v>0</v>
      </c>
      <c r="X226" s="1">
        <f t="shared" si="21"/>
        <v>2.3781038703015237E-2</v>
      </c>
    </row>
    <row r="227" spans="1:24" x14ac:dyDescent="0.25">
      <c r="A227" s="25" t="s">
        <v>191</v>
      </c>
      <c r="B227" s="27">
        <v>0</v>
      </c>
      <c r="C227" s="57">
        <f>IFERROR((VLOOKUP(A227,TAB_DIN_Direta!A$212:F$230,2,0)),0)</f>
        <v>19638378.933356747</v>
      </c>
      <c r="D227" s="33">
        <f>IFERROR((VLOOKUP(A227,TAB_DIN_Direta!A$212:F$230,3,0)),0)</f>
        <v>175821925.5648728</v>
      </c>
      <c r="E227" s="27">
        <v>0</v>
      </c>
      <c r="F227" s="33">
        <f>IFERROR((VLOOKUP(A227,TAB_DIN_Direta!A$212:F$230,4,0)),0)</f>
        <v>8032478.6102285748</v>
      </c>
      <c r="G227" s="33">
        <f>IFERROR((VLOOKUP(A227,TAB_DIN_Direta!A$212:F$230,5,0)),0)</f>
        <v>395721.04466909025</v>
      </c>
      <c r="H227" s="27">
        <v>0</v>
      </c>
      <c r="I227" s="27">
        <v>0</v>
      </c>
      <c r="J227" s="33">
        <f>IFERROR((VLOOKUP(A227,TAB_DIN_Direta!A$212:F$230,6,0)),0)</f>
        <v>13243572.6220963</v>
      </c>
      <c r="K227" s="27">
        <v>0</v>
      </c>
      <c r="L227" s="69">
        <f t="shared" si="20"/>
        <v>217132076.77522352</v>
      </c>
      <c r="M227" s="25" t="s">
        <v>191</v>
      </c>
      <c r="N227" s="28">
        <f>B227/Formato_Análises_Direta!$T$31</f>
        <v>0</v>
      </c>
      <c r="O227" s="28">
        <f>C227/Formato_Análises_Direta!$T$31</f>
        <v>5.0552560813065354E-2</v>
      </c>
      <c r="P227" s="28">
        <f>D227/Formato_Análises_Direta!$T$31</f>
        <v>0.45259583871718445</v>
      </c>
      <c r="Q227" s="28">
        <f>E227/Formato_Análises_Direta!$T$31</f>
        <v>0</v>
      </c>
      <c r="R227" s="28">
        <f>F227/Formato_Análises_Direta!$T$31</f>
        <v>2.0676979744672811E-2</v>
      </c>
      <c r="S227" s="28">
        <f>G227/Formato_Análises_Direta!$T$31</f>
        <v>1.0186539450903942E-3</v>
      </c>
      <c r="T227" s="28">
        <f>H227/Formato_Análises_Direta!$T$31</f>
        <v>0</v>
      </c>
      <c r="U227" s="28">
        <f>I227/Formato_Análises_Direta!$T$31</f>
        <v>0</v>
      </c>
      <c r="V227" s="28">
        <f>J227/Formato_Análises_Direta!$T$31</f>
        <v>3.4091230881770899E-2</v>
      </c>
      <c r="W227" s="28">
        <f>K227/Formato_Análises_Direta!$T$31</f>
        <v>0</v>
      </c>
      <c r="X227" s="1">
        <f t="shared" si="21"/>
        <v>0.55893526410178385</v>
      </c>
    </row>
    <row r="228" spans="1:24" x14ac:dyDescent="0.25">
      <c r="A228" s="25" t="s">
        <v>194</v>
      </c>
      <c r="B228" s="27">
        <v>0</v>
      </c>
      <c r="C228" s="57">
        <f>IFERROR((VLOOKUP(A228,TAB_DIN_Direta!A$212:F$230,2,0)),0)</f>
        <v>0</v>
      </c>
      <c r="D228" s="33">
        <f>IFERROR((VLOOKUP(A228,TAB_DIN_Direta!A$212:F$230,3,0)),0)</f>
        <v>11685478.270273812</v>
      </c>
      <c r="E228" s="27">
        <v>0</v>
      </c>
      <c r="F228" s="33">
        <f>IFERROR((VLOOKUP(A228,TAB_DIN_Direta!A$212:F$230,4,0)),0)</f>
        <v>15628095.474989451</v>
      </c>
      <c r="G228" s="33">
        <f>IFERROR((VLOOKUP(A228,TAB_DIN_Direta!A$212:F$230,5,0)),0)</f>
        <v>0</v>
      </c>
      <c r="H228" s="27">
        <v>0</v>
      </c>
      <c r="I228" s="27">
        <v>0</v>
      </c>
      <c r="J228" s="33">
        <f>IFERROR((VLOOKUP(A228,TAB_DIN_Direta!A$212:F$230,6,0)),0)</f>
        <v>6664191.7594846133</v>
      </c>
      <c r="K228" s="27">
        <v>0</v>
      </c>
      <c r="L228" s="69">
        <f t="shared" si="20"/>
        <v>33977765.504747875</v>
      </c>
      <c r="M228" s="25" t="s">
        <v>194</v>
      </c>
      <c r="N228" s="28">
        <f>B228/Formato_Análises_Direta!$T$31</f>
        <v>0</v>
      </c>
      <c r="O228" s="28">
        <f>C228/Formato_Análises_Direta!$T$31</f>
        <v>0</v>
      </c>
      <c r="P228" s="28">
        <f>D228/Formato_Análises_Direta!$T$31</f>
        <v>3.0080428374074472E-2</v>
      </c>
      <c r="Q228" s="28">
        <f>E228/Formato_Análises_Direta!$T$31</f>
        <v>0</v>
      </c>
      <c r="R228" s="28">
        <f>F228/Formato_Análises_Direta!$T$31</f>
        <v>4.0229402313338283E-2</v>
      </c>
      <c r="S228" s="28">
        <f>G228/Formato_Análises_Direta!$T$31</f>
        <v>0</v>
      </c>
      <c r="T228" s="28">
        <f>H228/Formato_Análises_Direta!$T$31</f>
        <v>0</v>
      </c>
      <c r="U228" s="28">
        <f>I228/Formato_Análises_Direta!$T$31</f>
        <v>0</v>
      </c>
      <c r="V228" s="28">
        <f>J228/Formato_Análises_Direta!$T$31</f>
        <v>1.7154774349477871E-2</v>
      </c>
      <c r="W228" s="28">
        <f>K228/Formato_Análises_Direta!$T$31</f>
        <v>0</v>
      </c>
      <c r="X228" s="1">
        <f t="shared" si="21"/>
        <v>8.7464605036890616E-2</v>
      </c>
    </row>
    <row r="229" spans="1:24" x14ac:dyDescent="0.25">
      <c r="A229" s="25" t="s">
        <v>185</v>
      </c>
      <c r="B229" s="27">
        <v>0</v>
      </c>
      <c r="C229" s="57">
        <f>IFERROR((VLOOKUP(A229,TAB_DIN_Direta!A$212:F$230,2,0)),0)</f>
        <v>0</v>
      </c>
      <c r="D229" s="33">
        <f>IFERROR((VLOOKUP(A229,TAB_DIN_Direta!A$212:F$230,3,0)),0)</f>
        <v>7456934.0325890668</v>
      </c>
      <c r="E229" s="27">
        <v>0</v>
      </c>
      <c r="F229" s="33">
        <f>IFERROR((VLOOKUP(A229,TAB_DIN_Direta!A$212:F$230,4,0)),0)</f>
        <v>30609779.269851841</v>
      </c>
      <c r="G229" s="33">
        <f>IFERROR((VLOOKUP(A229,TAB_DIN_Direta!A$212:F$230,5,0)),0)</f>
        <v>0</v>
      </c>
      <c r="H229" s="27">
        <v>0</v>
      </c>
      <c r="I229" s="27">
        <v>0</v>
      </c>
      <c r="J229" s="33">
        <f>IFERROR((VLOOKUP(A229,TAB_DIN_Direta!A$212:F$230,6,0)),0)</f>
        <v>0</v>
      </c>
      <c r="K229" s="27">
        <v>0</v>
      </c>
      <c r="L229" s="69">
        <f t="shared" si="20"/>
        <v>38066713.302440912</v>
      </c>
      <c r="M229" s="25" t="s">
        <v>185</v>
      </c>
      <c r="N229" s="28">
        <f>B229/Formato_Análises_Direta!$T$31</f>
        <v>0</v>
      </c>
      <c r="O229" s="28">
        <f>C229/Formato_Análises_Direta!$T$31</f>
        <v>0</v>
      </c>
      <c r="P229" s="28">
        <f>D229/Formato_Análises_Direta!$T$31</f>
        <v>1.9195429136015824E-2</v>
      </c>
      <c r="Q229" s="28">
        <f>E229/Formato_Análises_Direta!$T$31</f>
        <v>0</v>
      </c>
      <c r="R229" s="28">
        <f>F229/Formato_Análises_Direta!$T$31</f>
        <v>7.8794829922817777E-2</v>
      </c>
      <c r="S229" s="28">
        <f>G229/Formato_Análises_Direta!$T$31</f>
        <v>0</v>
      </c>
      <c r="T229" s="28">
        <f>H229/Formato_Análises_Direta!$T$31</f>
        <v>0</v>
      </c>
      <c r="U229" s="28">
        <f>I229/Formato_Análises_Direta!$T$31</f>
        <v>0</v>
      </c>
      <c r="V229" s="28">
        <f>J229/Formato_Análises_Direta!$T$31</f>
        <v>0</v>
      </c>
      <c r="W229" s="28">
        <f>K229/Formato_Análises_Direta!$T$31</f>
        <v>0</v>
      </c>
      <c r="X229" s="1">
        <f t="shared" si="21"/>
        <v>9.7990259058833601E-2</v>
      </c>
    </row>
    <row r="230" spans="1:24" x14ac:dyDescent="0.25">
      <c r="A230" s="25" t="s">
        <v>200</v>
      </c>
      <c r="B230" s="27">
        <v>0</v>
      </c>
      <c r="C230" s="57">
        <f>IFERROR((VLOOKUP(A230,TAB_DIN_Direta!A$212:F$230,2,0)),0)</f>
        <v>0</v>
      </c>
      <c r="D230" s="33">
        <f>IFERROR((VLOOKUP(A230,TAB_DIN_Direta!A$212:F$230,3,0)),0)</f>
        <v>188383.61300941714</v>
      </c>
      <c r="E230" s="27">
        <v>0</v>
      </c>
      <c r="F230" s="33">
        <f>IFERROR((VLOOKUP(A230,TAB_DIN_Direta!A$212:F$230,4,0)),0)</f>
        <v>0</v>
      </c>
      <c r="G230" s="33">
        <f>IFERROR((VLOOKUP(A230,TAB_DIN_Direta!A$212:F$230,5,0)),0)</f>
        <v>0</v>
      </c>
      <c r="H230" s="27">
        <v>0</v>
      </c>
      <c r="I230" s="27">
        <v>0</v>
      </c>
      <c r="J230" s="33">
        <f>IFERROR((VLOOKUP(A230,TAB_DIN_Direta!A$212:F$230,6,0)),0)</f>
        <v>0</v>
      </c>
      <c r="K230" s="27">
        <v>0</v>
      </c>
      <c r="L230" s="69">
        <f t="shared" si="20"/>
        <v>188383.61300941714</v>
      </c>
      <c r="M230" s="25" t="s">
        <v>200</v>
      </c>
      <c r="N230" s="28">
        <f>B230/Formato_Análises_Direta!$T$31</f>
        <v>0</v>
      </c>
      <c r="O230" s="28">
        <f>C230/Formato_Análises_Direta!$T$31</f>
        <v>0</v>
      </c>
      <c r="P230" s="28">
        <f>D230/Formato_Análises_Direta!$T$31</f>
        <v>4.8493178001916354E-4</v>
      </c>
      <c r="Q230" s="28">
        <f>E230/Formato_Análises_Direta!$T$31</f>
        <v>0</v>
      </c>
      <c r="R230" s="28">
        <f>F230/Formato_Análises_Direta!$T$31</f>
        <v>0</v>
      </c>
      <c r="S230" s="28">
        <f>G230/Formato_Análises_Direta!$T$31</f>
        <v>0</v>
      </c>
      <c r="T230" s="28">
        <f>H230/Formato_Análises_Direta!$T$31</f>
        <v>0</v>
      </c>
      <c r="U230" s="28">
        <f>I230/Formato_Análises_Direta!$T$31</f>
        <v>0</v>
      </c>
      <c r="V230" s="28">
        <f>J230/Formato_Análises_Direta!$T$31</f>
        <v>0</v>
      </c>
      <c r="W230" s="28">
        <f>K230/Formato_Análises_Direta!$T$31</f>
        <v>0</v>
      </c>
      <c r="X230" s="1">
        <f t="shared" si="21"/>
        <v>4.8493178001916349E-4</v>
      </c>
    </row>
    <row r="231" spans="1:24" x14ac:dyDescent="0.25">
      <c r="A231" s="25" t="s">
        <v>198</v>
      </c>
      <c r="B231" s="27">
        <v>0</v>
      </c>
      <c r="C231" s="57">
        <f>IFERROR((VLOOKUP(A231,TAB_DIN_Direta!A$212:F$230,2,0)),0)</f>
        <v>0</v>
      </c>
      <c r="D231" s="33">
        <f>IFERROR((VLOOKUP(A231,TAB_DIN_Direta!A$212:F$230,3,0)),0)</f>
        <v>5762369.3515944639</v>
      </c>
      <c r="E231" s="27">
        <v>0</v>
      </c>
      <c r="F231" s="33">
        <f>IFERROR((VLOOKUP(A231,TAB_DIN_Direta!A$212:F$230,4,0)),0)</f>
        <v>5667294.8633455569</v>
      </c>
      <c r="G231" s="33">
        <f>IFERROR((VLOOKUP(A231,TAB_DIN_Direta!A$212:F$230,5,0)),0)</f>
        <v>0</v>
      </c>
      <c r="H231" s="27">
        <v>0</v>
      </c>
      <c r="I231" s="27">
        <v>0</v>
      </c>
      <c r="J231" s="33">
        <f>IFERROR((VLOOKUP(A231,TAB_DIN_Direta!A$212:F$230,6,0)),0)</f>
        <v>773151.89272918366</v>
      </c>
      <c r="K231" s="27">
        <v>0</v>
      </c>
      <c r="L231" s="69">
        <f t="shared" si="20"/>
        <v>12202816.107669204</v>
      </c>
      <c r="M231" s="25" t="s">
        <v>198</v>
      </c>
      <c r="N231" s="28">
        <f>B231/Formato_Análises_Direta!$T$31</f>
        <v>0</v>
      </c>
      <c r="O231" s="28">
        <f>C231/Formato_Análises_Direta!$T$31</f>
        <v>0</v>
      </c>
      <c r="P231" s="28">
        <f>D231/Formato_Análises_Direta!$T$31</f>
        <v>1.4833328558449982E-2</v>
      </c>
      <c r="Q231" s="28">
        <f>E231/Formato_Análises_Direta!$T$31</f>
        <v>0</v>
      </c>
      <c r="R231" s="28">
        <f>F231/Formato_Análises_Direta!$T$31</f>
        <v>1.4588590494005656E-2</v>
      </c>
      <c r="S231" s="28">
        <f>G231/Formato_Análises_Direta!$T$31</f>
        <v>0</v>
      </c>
      <c r="T231" s="28">
        <f>H231/Formato_Análises_Direta!$T$31</f>
        <v>0</v>
      </c>
      <c r="U231" s="28">
        <f>I231/Formato_Análises_Direta!$T$31</f>
        <v>0</v>
      </c>
      <c r="V231" s="28">
        <f>J231/Formato_Análises_Direta!$T$31</f>
        <v>1.9902257822584928E-3</v>
      </c>
      <c r="W231" s="28">
        <f>K231/Formato_Análises_Direta!$T$31</f>
        <v>0</v>
      </c>
      <c r="X231" s="1">
        <f t="shared" si="21"/>
        <v>3.1412144834714127E-2</v>
      </c>
    </row>
    <row r="232" spans="1:24" x14ac:dyDescent="0.25">
      <c r="A232" s="25" t="s">
        <v>173</v>
      </c>
      <c r="B232" s="27">
        <v>0</v>
      </c>
      <c r="C232" s="57">
        <f>IFERROR((VLOOKUP(A232,TAB_DIN_Direta!A$212:F$230,2,0)),0)</f>
        <v>0</v>
      </c>
      <c r="D232" s="33">
        <f>IFERROR((VLOOKUP(A232,TAB_DIN_Direta!A$212:F$230,3,0)),0)</f>
        <v>0</v>
      </c>
      <c r="E232" s="27">
        <v>0</v>
      </c>
      <c r="F232" s="33">
        <f>IFERROR((VLOOKUP(A232,TAB_DIN_Direta!A$212:F$230,4,0)),0)</f>
        <v>0</v>
      </c>
      <c r="G232" s="33">
        <f>IFERROR((VLOOKUP(A232,TAB_DIN_Direta!A$212:F$230,5,0)),0)</f>
        <v>0</v>
      </c>
      <c r="H232" s="27">
        <v>0</v>
      </c>
      <c r="I232" s="27">
        <v>0</v>
      </c>
      <c r="J232" s="33">
        <f>IFERROR((VLOOKUP(A232,TAB_DIN_Direta!A$212:F$230,6,0)),0)</f>
        <v>0</v>
      </c>
      <c r="K232" s="27">
        <v>0</v>
      </c>
      <c r="L232" s="69">
        <f t="shared" si="20"/>
        <v>0</v>
      </c>
      <c r="M232" s="25" t="s">
        <v>173</v>
      </c>
      <c r="N232" s="28">
        <f>B232/Formato_Análises_Direta!$T$31</f>
        <v>0</v>
      </c>
      <c r="O232" s="28">
        <f>C232/Formato_Análises_Direta!$T$31</f>
        <v>0</v>
      </c>
      <c r="P232" s="28">
        <f>D232/Formato_Análises_Direta!$T$31</f>
        <v>0</v>
      </c>
      <c r="Q232" s="28">
        <f>E232/Formato_Análises_Direta!$T$31</f>
        <v>0</v>
      </c>
      <c r="R232" s="28">
        <f>F232/Formato_Análises_Direta!$T$31</f>
        <v>0</v>
      </c>
      <c r="S232" s="28">
        <f>G232/Formato_Análises_Direta!$T$31</f>
        <v>0</v>
      </c>
      <c r="T232" s="28">
        <f>H232/Formato_Análises_Direta!$T$31</f>
        <v>0</v>
      </c>
      <c r="U232" s="28">
        <f>I232/Formato_Análises_Direta!$T$31</f>
        <v>0</v>
      </c>
      <c r="V232" s="28">
        <f>J232/Formato_Análises_Direta!$T$31</f>
        <v>0</v>
      </c>
      <c r="W232" s="28">
        <f>K232/Formato_Análises_Direta!$T$31</f>
        <v>0</v>
      </c>
      <c r="X232" s="1">
        <f t="shared" si="21"/>
        <v>0</v>
      </c>
    </row>
    <row r="233" spans="1:24" x14ac:dyDescent="0.25">
      <c r="A233" s="25" t="s">
        <v>169</v>
      </c>
      <c r="B233" s="27">
        <v>0</v>
      </c>
      <c r="C233" s="57">
        <f>IFERROR((VLOOKUP(A233,TAB_DIN_Direta!A$212:F$230,2,0)),0)</f>
        <v>0</v>
      </c>
      <c r="D233" s="33">
        <f>IFERROR((VLOOKUP(A233,TAB_DIN_Direta!A$212:F$230,3,0)),0)</f>
        <v>0</v>
      </c>
      <c r="E233" s="27">
        <v>0</v>
      </c>
      <c r="F233" s="33">
        <f>IFERROR((VLOOKUP(A233,TAB_DIN_Direta!A$212:F$230,4,0)),0)</f>
        <v>0</v>
      </c>
      <c r="G233" s="33">
        <f>IFERROR((VLOOKUP(A233,TAB_DIN_Direta!A$212:F$230,5,0)),0)</f>
        <v>0</v>
      </c>
      <c r="H233" s="27">
        <v>0</v>
      </c>
      <c r="I233" s="27">
        <v>0</v>
      </c>
      <c r="J233" s="33">
        <f>IFERROR((VLOOKUP(A233,TAB_DIN_Direta!A$212:F$230,6,0)),0)</f>
        <v>0</v>
      </c>
      <c r="K233" s="27">
        <v>0</v>
      </c>
      <c r="L233" s="69">
        <f t="shared" si="20"/>
        <v>0</v>
      </c>
      <c r="M233" s="25" t="s">
        <v>169</v>
      </c>
      <c r="N233" s="28">
        <f>B233/Formato_Análises_Direta!$T$31</f>
        <v>0</v>
      </c>
      <c r="O233" s="28">
        <f>C233/Formato_Análises_Direta!$T$31</f>
        <v>0</v>
      </c>
      <c r="P233" s="28">
        <f>D233/Formato_Análises_Direta!$T$31</f>
        <v>0</v>
      </c>
      <c r="Q233" s="28">
        <f>E233/Formato_Análises_Direta!$T$31</f>
        <v>0</v>
      </c>
      <c r="R233" s="28">
        <f>F233/Formato_Análises_Direta!$T$31</f>
        <v>0</v>
      </c>
      <c r="S233" s="28">
        <f>G233/Formato_Análises_Direta!$T$31</f>
        <v>0</v>
      </c>
      <c r="T233" s="28">
        <f>H233/Formato_Análises_Direta!$T$31</f>
        <v>0</v>
      </c>
      <c r="U233" s="28">
        <f>I233/Formato_Análises_Direta!$T$31</f>
        <v>0</v>
      </c>
      <c r="V233" s="28">
        <f>J233/Formato_Análises_Direta!$T$31</f>
        <v>0</v>
      </c>
      <c r="W233" s="28">
        <f>K233/Formato_Análises_Direta!$T$31</f>
        <v>0</v>
      </c>
      <c r="X233" s="1">
        <f t="shared" si="21"/>
        <v>0</v>
      </c>
    </row>
    <row r="234" spans="1:24" x14ac:dyDescent="0.25">
      <c r="A234" s="25" t="s">
        <v>163</v>
      </c>
      <c r="B234" s="27">
        <v>0</v>
      </c>
      <c r="C234" s="57">
        <f>IFERROR((VLOOKUP(A234,TAB_DIN_Direta!A$212:F$230,2,0)),0)</f>
        <v>0</v>
      </c>
      <c r="D234" s="33">
        <f>IFERROR((VLOOKUP(A234,TAB_DIN_Direta!A$212:F$230,3,0)),0)</f>
        <v>0</v>
      </c>
      <c r="E234" s="27">
        <v>0</v>
      </c>
      <c r="F234" s="33">
        <f>IFERROR((VLOOKUP(A234,TAB_DIN_Direta!A$212:F$230,4,0)),0)</f>
        <v>20201.170370525688</v>
      </c>
      <c r="G234" s="33">
        <f>IFERROR((VLOOKUP(A234,TAB_DIN_Direta!A$212:F$230,5,0)),0)</f>
        <v>0</v>
      </c>
      <c r="H234" s="27">
        <v>0</v>
      </c>
      <c r="I234" s="27">
        <v>0</v>
      </c>
      <c r="J234" s="33">
        <f>IFERROR((VLOOKUP(A234,TAB_DIN_Direta!A$212:F$230,6,0)),0)</f>
        <v>1283432.1419304449</v>
      </c>
      <c r="K234" s="27">
        <v>0</v>
      </c>
      <c r="L234" s="69">
        <f t="shared" si="20"/>
        <v>1303633.3123009705</v>
      </c>
      <c r="M234" s="25" t="s">
        <v>163</v>
      </c>
      <c r="N234" s="28">
        <f>B234/Formato_Análises_Direta!$T$31</f>
        <v>0</v>
      </c>
      <c r="O234" s="28">
        <f>C234/Formato_Análises_Direta!$T$31</f>
        <v>0</v>
      </c>
      <c r="P234" s="28">
        <f>D234/Formato_Análises_Direta!$T$31</f>
        <v>0</v>
      </c>
      <c r="Q234" s="28">
        <f>E234/Formato_Análises_Direta!$T$31</f>
        <v>0</v>
      </c>
      <c r="R234" s="28">
        <f>F234/Formato_Análises_Direta!$T$31</f>
        <v>5.2001282647443989E-5</v>
      </c>
      <c r="S234" s="28">
        <f>G234/Formato_Análises_Direta!$T$31</f>
        <v>0</v>
      </c>
      <c r="T234" s="28">
        <f>H234/Formato_Análises_Direta!$T$31</f>
        <v>0</v>
      </c>
      <c r="U234" s="28">
        <f>I234/Formato_Análises_Direta!$T$31</f>
        <v>0</v>
      </c>
      <c r="V234" s="28">
        <f>J234/Formato_Análises_Direta!$T$31</f>
        <v>3.3037747985490981E-3</v>
      </c>
      <c r="W234" s="28">
        <f>K234/Formato_Análises_Direta!$T$31</f>
        <v>0</v>
      </c>
      <c r="X234" s="1">
        <f t="shared" si="21"/>
        <v>3.3557760811965417E-3</v>
      </c>
    </row>
    <row r="235" spans="1:24" x14ac:dyDescent="0.25">
      <c r="A235" s="25" t="s">
        <v>155</v>
      </c>
      <c r="B235" s="27">
        <v>0</v>
      </c>
      <c r="C235" s="57">
        <f>IFERROR((VLOOKUP(A235,TAB_DIN_Direta!A$212:F$230,2,0)),0)</f>
        <v>0</v>
      </c>
      <c r="D235" s="33">
        <f>IFERROR((VLOOKUP(A235,TAB_DIN_Direta!A$212:F$230,3,0)),0)</f>
        <v>0</v>
      </c>
      <c r="E235" s="27">
        <v>0</v>
      </c>
      <c r="F235" s="33">
        <f>IFERROR((VLOOKUP(A235,TAB_DIN_Direta!A$212:F$230,4,0)),0)</f>
        <v>5034.5074081548682</v>
      </c>
      <c r="G235" s="33">
        <f>IFERROR((VLOOKUP(A235,TAB_DIN_Direta!A$212:F$230,5,0)),0)</f>
        <v>0</v>
      </c>
      <c r="H235" s="27">
        <v>0</v>
      </c>
      <c r="I235" s="27">
        <v>0</v>
      </c>
      <c r="J235" s="33">
        <f>IFERROR((VLOOKUP(A235,TAB_DIN_Direta!A$212:F$230,6,0)),0)</f>
        <v>0</v>
      </c>
      <c r="K235" s="27">
        <v>0</v>
      </c>
      <c r="L235" s="69">
        <f t="shared" si="20"/>
        <v>5034.5074081548682</v>
      </c>
      <c r="M235" s="25" t="s">
        <v>155</v>
      </c>
      <c r="N235" s="28">
        <f>B235/Formato_Análises_Direta!$T$31</f>
        <v>0</v>
      </c>
      <c r="O235" s="28">
        <f>C235/Formato_Análises_Direta!$T$31</f>
        <v>0</v>
      </c>
      <c r="P235" s="28">
        <f>D235/Formato_Análises_Direta!$T$31</f>
        <v>0</v>
      </c>
      <c r="Q235" s="28">
        <f>E235/Formato_Análises_Direta!$T$31</f>
        <v>0</v>
      </c>
      <c r="R235" s="28">
        <f>F235/Formato_Análises_Direta!$T$31</f>
        <v>1.2959686885473221E-5</v>
      </c>
      <c r="S235" s="28">
        <f>G235/Formato_Análises_Direta!$T$31</f>
        <v>0</v>
      </c>
      <c r="T235" s="28">
        <f>H235/Formato_Análises_Direta!$T$31</f>
        <v>0</v>
      </c>
      <c r="U235" s="28">
        <f>I235/Formato_Análises_Direta!$T$31</f>
        <v>0</v>
      </c>
      <c r="V235" s="28">
        <f>J235/Formato_Análises_Direta!$T$31</f>
        <v>0</v>
      </c>
      <c r="W235" s="28">
        <f>K235/Formato_Análises_Direta!$T$31</f>
        <v>0</v>
      </c>
      <c r="X235" s="1">
        <f t="shared" si="21"/>
        <v>1.2959686885473219E-5</v>
      </c>
    </row>
    <row r="236" spans="1:24" x14ac:dyDescent="0.25">
      <c r="A236" s="25" t="s">
        <v>223</v>
      </c>
      <c r="B236" s="29">
        <f>SUM(B209:B235)</f>
        <v>0</v>
      </c>
      <c r="C236" s="29">
        <f>SUM(C209:C235)</f>
        <v>21714996.622143477</v>
      </c>
      <c r="D236" s="29">
        <f t="shared" ref="D236:K236" si="22">SUM(D209:D235)</f>
        <v>265063638.67366117</v>
      </c>
      <c r="E236" s="29">
        <f t="shared" si="22"/>
        <v>0</v>
      </c>
      <c r="F236" s="29">
        <f t="shared" si="22"/>
        <v>62773163.456202388</v>
      </c>
      <c r="G236" s="29">
        <f t="shared" si="22"/>
        <v>395721.04466909025</v>
      </c>
      <c r="H236" s="29">
        <f t="shared" si="22"/>
        <v>0</v>
      </c>
      <c r="I236" s="29">
        <f t="shared" si="22"/>
        <v>0</v>
      </c>
      <c r="J236" s="29">
        <f t="shared" si="22"/>
        <v>38526943.563866347</v>
      </c>
      <c r="K236" s="29">
        <f t="shared" si="22"/>
        <v>0</v>
      </c>
      <c r="L236" s="69">
        <f>SUM(B236:K236)</f>
        <v>388474463.36054242</v>
      </c>
      <c r="M236" s="25" t="s">
        <v>223</v>
      </c>
      <c r="N236" s="28">
        <f>B236/Formato_Análises_Direta!$T$31</f>
        <v>0</v>
      </c>
      <c r="O236" s="28">
        <f>C236/Formato_Análises_Direta!$T$31</f>
        <v>5.5898131460934239E-2</v>
      </c>
      <c r="P236" s="28">
        <f>D236/Formato_Análises_Direta!$T$31</f>
        <v>0.68231933800924294</v>
      </c>
      <c r="Q236" s="28">
        <f>E236/Formato_Análises_Direta!$T$31</f>
        <v>0</v>
      </c>
      <c r="R236" s="28">
        <f>F236/Formato_Análises_Direta!$T$31</f>
        <v>0.16158890577562299</v>
      </c>
      <c r="S236" s="28">
        <f>G236/Formato_Análises_Direta!$T$31</f>
        <v>1.0186539450903942E-3</v>
      </c>
      <c r="T236" s="28">
        <f>H236/Formato_Análises_Direta!$T$31</f>
        <v>0</v>
      </c>
      <c r="U236" s="28">
        <f>I236/Formato_Análises_Direta!$T$31</f>
        <v>0</v>
      </c>
      <c r="V236" s="28">
        <f>J236/Formato_Análises_Direta!$T$31</f>
        <v>9.9174970809109711E-2</v>
      </c>
      <c r="W236" s="28">
        <f>K236/Formato_Análises_Direta!$T$31</f>
        <v>0</v>
      </c>
      <c r="X236" s="1">
        <f t="shared" si="21"/>
        <v>1</v>
      </c>
    </row>
    <row r="237" spans="1:24" x14ac:dyDescent="0.25">
      <c r="B237" s="30"/>
      <c r="C237" s="30"/>
      <c r="D237" s="30"/>
      <c r="E237" s="30"/>
      <c r="F237" s="30"/>
      <c r="G237" s="30"/>
      <c r="H237" s="30"/>
      <c r="I237" s="30"/>
      <c r="J237" s="30"/>
      <c r="K237" s="30"/>
    </row>
    <row r="238" spans="1:24" x14ac:dyDescent="0.25">
      <c r="B238" s="30"/>
      <c r="C238" s="30"/>
      <c r="D238" s="30"/>
      <c r="E238" s="30"/>
      <c r="F238" s="30"/>
      <c r="G238" s="30"/>
      <c r="H238" s="30"/>
      <c r="I238" s="30"/>
      <c r="J238" s="30"/>
      <c r="K238" s="30"/>
    </row>
    <row r="239" spans="1:24" x14ac:dyDescent="0.25">
      <c r="B239" s="30"/>
      <c r="C239" s="30"/>
      <c r="D239" s="30"/>
      <c r="E239" s="30"/>
      <c r="F239" s="30"/>
      <c r="G239" s="30"/>
      <c r="H239" s="30"/>
      <c r="I239" s="30"/>
      <c r="J239" s="30"/>
      <c r="K239" s="30"/>
    </row>
    <row r="240" spans="1:24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24" x14ac:dyDescent="0.25">
      <c r="A241" s="2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N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</row>
    <row r="242" spans="1:24" x14ac:dyDescent="0.25">
      <c r="A242" s="25"/>
      <c r="B242" s="25" t="s">
        <v>224</v>
      </c>
      <c r="C242" s="25" t="s">
        <v>228</v>
      </c>
      <c r="D242" s="25" t="s">
        <v>15</v>
      </c>
      <c r="E242" s="25" t="s">
        <v>229</v>
      </c>
      <c r="F242" s="25" t="s">
        <v>226</v>
      </c>
      <c r="G242" s="25" t="s">
        <v>227</v>
      </c>
      <c r="H242" s="25" t="s">
        <v>131</v>
      </c>
      <c r="I242" s="25" t="s">
        <v>130</v>
      </c>
      <c r="J242" s="25" t="s">
        <v>129</v>
      </c>
      <c r="K242" s="25" t="s">
        <v>230</v>
      </c>
      <c r="L242" s="25" t="s">
        <v>404</v>
      </c>
      <c r="N242" s="25" t="s">
        <v>224</v>
      </c>
      <c r="O242" s="25" t="s">
        <v>228</v>
      </c>
      <c r="P242" s="25" t="s">
        <v>15</v>
      </c>
      <c r="Q242" s="25" t="s">
        <v>229</v>
      </c>
      <c r="R242" s="25" t="s">
        <v>226</v>
      </c>
      <c r="S242" s="25" t="s">
        <v>227</v>
      </c>
      <c r="T242" s="25" t="s">
        <v>131</v>
      </c>
      <c r="U242" s="25" t="s">
        <v>130</v>
      </c>
      <c r="V242" s="25" t="s">
        <v>129</v>
      </c>
      <c r="W242" s="25" t="s">
        <v>230</v>
      </c>
    </row>
    <row r="243" spans="1:24" x14ac:dyDescent="0.25">
      <c r="A243" s="25" t="s">
        <v>132</v>
      </c>
      <c r="B243" s="33">
        <v>0</v>
      </c>
      <c r="C243" s="27">
        <f>IFERROR((VLOOKUP(A243,TAB_DIN_Direta!A$252:E$269,2,0)),0)</f>
        <v>0</v>
      </c>
      <c r="D243" s="27">
        <f>IFERROR((VLOOKUP(A243,TAB_DIN_Direta!A$252:E$269,3,0)),0)</f>
        <v>0</v>
      </c>
      <c r="E243" s="33">
        <v>0</v>
      </c>
      <c r="F243" s="27">
        <f>IFERROR((VLOOKUP(A243,TAB_DIN_Direta!A$252:E$269,4,0)),0)</f>
        <v>0</v>
      </c>
      <c r="G243" s="33">
        <v>0</v>
      </c>
      <c r="H243" s="33">
        <v>0</v>
      </c>
      <c r="I243" s="33">
        <v>0</v>
      </c>
      <c r="J243" s="27">
        <f>IFERROR((VLOOKUP(A243,TAB_DIN_Direta!A$252:E$269,5,0)),0)</f>
        <v>0</v>
      </c>
      <c r="K243" s="33">
        <v>0</v>
      </c>
      <c r="L243" s="69">
        <f>SUM(B243:K243)</f>
        <v>0</v>
      </c>
      <c r="M243" s="25" t="s">
        <v>132</v>
      </c>
      <c r="N243" s="28">
        <f>B243/Formato_Análises_Direta!$U$31</f>
        <v>0</v>
      </c>
      <c r="O243" s="28">
        <f>C243/Formato_Análises_Direta!$U$31</f>
        <v>0</v>
      </c>
      <c r="P243" s="28">
        <f>D243/Formato_Análises_Direta!$U$31</f>
        <v>0</v>
      </c>
      <c r="Q243" s="28">
        <f>E243/Formato_Análises_Direta!$U$31</f>
        <v>0</v>
      </c>
      <c r="R243" s="28">
        <f>F243/Formato_Análises_Direta!$U$31</f>
        <v>0</v>
      </c>
      <c r="S243" s="28">
        <f>G243/Formato_Análises_Direta!$U$31</f>
        <v>0</v>
      </c>
      <c r="T243" s="28">
        <f>H243/Formato_Análises_Direta!$U$31</f>
        <v>0</v>
      </c>
      <c r="U243" s="28">
        <f>I243/Formato_Análises_Direta!$U$31</f>
        <v>0</v>
      </c>
      <c r="V243" s="28">
        <f>J243/Formato_Análises_Direta!$U$31</f>
        <v>0</v>
      </c>
      <c r="W243" s="28">
        <f>K243/Formato_Análises_Direta!$U$31</f>
        <v>0</v>
      </c>
      <c r="X243" s="1">
        <f>L243/$L$270</f>
        <v>0</v>
      </c>
    </row>
    <row r="244" spans="1:24" x14ac:dyDescent="0.25">
      <c r="A244" s="25" t="s">
        <v>134</v>
      </c>
      <c r="B244" s="33">
        <v>0</v>
      </c>
      <c r="C244" s="27">
        <f>IFERROR((VLOOKUP(A244,TAB_DIN_Direta!A$252:E$269,2,0)),0)</f>
        <v>0</v>
      </c>
      <c r="D244" s="27">
        <f>IFERROR((VLOOKUP(A244,TAB_DIN_Direta!A$252:E$269,3,0)),0)</f>
        <v>0</v>
      </c>
      <c r="E244" s="33">
        <v>0</v>
      </c>
      <c r="F244" s="27">
        <f>IFERROR((VLOOKUP(A244,TAB_DIN_Direta!A$252:E$269,4,0)),0)</f>
        <v>0</v>
      </c>
      <c r="G244" s="33">
        <v>0</v>
      </c>
      <c r="H244" s="33">
        <v>0</v>
      </c>
      <c r="I244" s="33">
        <v>0</v>
      </c>
      <c r="J244" s="27">
        <f>IFERROR((VLOOKUP(A244,TAB_DIN_Direta!A$252:E$269,5,0)),0)</f>
        <v>0</v>
      </c>
      <c r="K244" s="33">
        <v>0</v>
      </c>
      <c r="L244" s="69">
        <f t="shared" ref="L244:L269" si="23">SUM(B244:K244)</f>
        <v>0</v>
      </c>
      <c r="M244" s="25" t="s">
        <v>134</v>
      </c>
      <c r="N244" s="28">
        <f>B244/Formato_Análises_Direta!$U$31</f>
        <v>0</v>
      </c>
      <c r="O244" s="28">
        <f>C244/Formato_Análises_Direta!$U$31</f>
        <v>0</v>
      </c>
      <c r="P244" s="28">
        <f>D244/Formato_Análises_Direta!$U$31</f>
        <v>0</v>
      </c>
      <c r="Q244" s="28">
        <f>E244/Formato_Análises_Direta!$U$31</f>
        <v>0</v>
      </c>
      <c r="R244" s="28">
        <f>F244/Formato_Análises_Direta!$U$31</f>
        <v>0</v>
      </c>
      <c r="S244" s="28">
        <f>G244/Formato_Análises_Direta!$U$31</f>
        <v>0</v>
      </c>
      <c r="T244" s="28">
        <f>H244/Formato_Análises_Direta!$U$31</f>
        <v>0</v>
      </c>
      <c r="U244" s="28">
        <f>I244/Formato_Análises_Direta!$U$31</f>
        <v>0</v>
      </c>
      <c r="V244" s="28">
        <f>J244/Formato_Análises_Direta!$U$31</f>
        <v>0</v>
      </c>
      <c r="W244" s="28">
        <f>K244/Formato_Análises_Direta!$U$31</f>
        <v>0</v>
      </c>
      <c r="X244" s="1">
        <f t="shared" ref="X244:X270" si="24">L244/$L$270</f>
        <v>0</v>
      </c>
    </row>
    <row r="245" spans="1:24" x14ac:dyDescent="0.25">
      <c r="A245" s="25" t="s">
        <v>139</v>
      </c>
      <c r="B245" s="33">
        <v>0</v>
      </c>
      <c r="C245" s="27">
        <f>IFERROR((VLOOKUP(A245,TAB_DIN_Direta!A$252:E$269,2,0)),0)</f>
        <v>0</v>
      </c>
      <c r="D245" s="27">
        <f>IFERROR((VLOOKUP(A245,TAB_DIN_Direta!A$252:E$269,3,0)),0)</f>
        <v>778183.77875099145</v>
      </c>
      <c r="E245" s="33">
        <v>0</v>
      </c>
      <c r="F245" s="27">
        <f>IFERROR((VLOOKUP(A245,TAB_DIN_Direta!A$252:E$269,4,0)),0)</f>
        <v>1996823.6936495348</v>
      </c>
      <c r="G245" s="33">
        <v>0</v>
      </c>
      <c r="H245" s="33">
        <v>0</v>
      </c>
      <c r="I245" s="33">
        <v>0</v>
      </c>
      <c r="J245" s="27">
        <f>IFERROR((VLOOKUP(A245,TAB_DIN_Direta!A$252:E$269,5,0)),0)</f>
        <v>0</v>
      </c>
      <c r="K245" s="33">
        <v>0</v>
      </c>
      <c r="L245" s="69">
        <f t="shared" si="23"/>
        <v>2775007.4724005265</v>
      </c>
      <c r="M245" s="25" t="s">
        <v>139</v>
      </c>
      <c r="N245" s="28">
        <f>B245/Formato_Análises_Direta!$U$31</f>
        <v>0</v>
      </c>
      <c r="O245" s="28">
        <f>C245/Formato_Análises_Direta!$U$31</f>
        <v>0</v>
      </c>
      <c r="P245" s="28">
        <f>D245/Formato_Análises_Direta!$U$31</f>
        <v>1.208787055721308E-3</v>
      </c>
      <c r="Q245" s="28">
        <f>E245/Formato_Análises_Direta!$U$31</f>
        <v>0</v>
      </c>
      <c r="R245" s="28">
        <f>F245/Formato_Análises_Direta!$U$31</f>
        <v>3.1017539806795836E-3</v>
      </c>
      <c r="S245" s="28">
        <f>G245/Formato_Análises_Direta!$U$31</f>
        <v>0</v>
      </c>
      <c r="T245" s="28">
        <f>H245/Formato_Análises_Direta!$U$31</f>
        <v>0</v>
      </c>
      <c r="U245" s="28">
        <f>I245/Formato_Análises_Direta!$U$31</f>
        <v>0</v>
      </c>
      <c r="V245" s="28">
        <f>J245/Formato_Análises_Direta!$U$31</f>
        <v>0</v>
      </c>
      <c r="W245" s="28">
        <f>K245/Formato_Análises_Direta!$U$31</f>
        <v>0</v>
      </c>
      <c r="X245" s="1">
        <f t="shared" si="24"/>
        <v>4.310541036400892E-3</v>
      </c>
    </row>
    <row r="246" spans="1:24" x14ac:dyDescent="0.25">
      <c r="A246" s="25" t="s">
        <v>143</v>
      </c>
      <c r="B246" s="33">
        <v>0</v>
      </c>
      <c r="C246" s="27">
        <f>IFERROR((VLOOKUP(A246,TAB_DIN_Direta!A$252:E$269,2,0)),0)</f>
        <v>0</v>
      </c>
      <c r="D246" s="27">
        <f>IFERROR((VLOOKUP(A246,TAB_DIN_Direta!A$252:E$269,3,0)),0)</f>
        <v>0</v>
      </c>
      <c r="E246" s="33">
        <v>0</v>
      </c>
      <c r="F246" s="27">
        <f>IFERROR((VLOOKUP(A246,TAB_DIN_Direta!A$252:E$269,4,0)),0)</f>
        <v>0</v>
      </c>
      <c r="G246" s="33">
        <v>0</v>
      </c>
      <c r="H246" s="33">
        <v>0</v>
      </c>
      <c r="I246" s="33">
        <v>0</v>
      </c>
      <c r="J246" s="27">
        <f>IFERROR((VLOOKUP(A246,TAB_DIN_Direta!A$252:E$269,5,0)),0)</f>
        <v>0</v>
      </c>
      <c r="K246" s="33">
        <v>0</v>
      </c>
      <c r="L246" s="69">
        <f t="shared" si="23"/>
        <v>0</v>
      </c>
      <c r="M246" s="25" t="s">
        <v>143</v>
      </c>
      <c r="N246" s="28">
        <f>B246/Formato_Análises_Direta!$U$31</f>
        <v>0</v>
      </c>
      <c r="O246" s="28">
        <f>C246/Formato_Análises_Direta!$U$31</f>
        <v>0</v>
      </c>
      <c r="P246" s="28">
        <f>D246/Formato_Análises_Direta!$U$31</f>
        <v>0</v>
      </c>
      <c r="Q246" s="28">
        <f>E246/Formato_Análises_Direta!$U$31</f>
        <v>0</v>
      </c>
      <c r="R246" s="28">
        <f>F246/Formato_Análises_Direta!$U$31</f>
        <v>0</v>
      </c>
      <c r="S246" s="28">
        <f>G246/Formato_Análises_Direta!$U$31</f>
        <v>0</v>
      </c>
      <c r="T246" s="28">
        <f>H246/Formato_Análises_Direta!$U$31</f>
        <v>0</v>
      </c>
      <c r="U246" s="28">
        <f>I246/Formato_Análises_Direta!$U$31</f>
        <v>0</v>
      </c>
      <c r="V246" s="28">
        <f>J246/Formato_Análises_Direta!$U$31</f>
        <v>0</v>
      </c>
      <c r="W246" s="28">
        <f>K246/Formato_Análises_Direta!$U$31</f>
        <v>0</v>
      </c>
      <c r="X246" s="1">
        <f t="shared" si="24"/>
        <v>0</v>
      </c>
    </row>
    <row r="247" spans="1:24" x14ac:dyDescent="0.25">
      <c r="A247" s="25" t="s">
        <v>146</v>
      </c>
      <c r="B247" s="33">
        <v>0</v>
      </c>
      <c r="C247" s="27">
        <f>IFERROR((VLOOKUP(A247,TAB_DIN_Direta!A$252:E$269,2,0)),0)</f>
        <v>0</v>
      </c>
      <c r="D247" s="27">
        <f>IFERROR((VLOOKUP(A247,TAB_DIN_Direta!A$252:E$269,3,0)),0)</f>
        <v>0</v>
      </c>
      <c r="E247" s="33">
        <v>0</v>
      </c>
      <c r="F247" s="27">
        <f>IFERROR((VLOOKUP(A247,TAB_DIN_Direta!A$252:E$269,4,0)),0)</f>
        <v>0</v>
      </c>
      <c r="G247" s="33">
        <v>0</v>
      </c>
      <c r="H247" s="33">
        <v>0</v>
      </c>
      <c r="I247" s="33">
        <v>0</v>
      </c>
      <c r="J247" s="27">
        <f>IFERROR((VLOOKUP(A247,TAB_DIN_Direta!A$252:E$269,5,0)),0)</f>
        <v>593386.32366633334</v>
      </c>
      <c r="K247" s="33">
        <v>0</v>
      </c>
      <c r="L247" s="69">
        <f t="shared" si="23"/>
        <v>593386.32366633334</v>
      </c>
      <c r="M247" s="25" t="s">
        <v>146</v>
      </c>
      <c r="N247" s="28">
        <f>B247/Formato_Análises_Direta!$U$31</f>
        <v>0</v>
      </c>
      <c r="O247" s="28">
        <f>C247/Formato_Análises_Direta!$U$31</f>
        <v>0</v>
      </c>
      <c r="P247" s="28">
        <f>D247/Formato_Análises_Direta!$U$31</f>
        <v>0</v>
      </c>
      <c r="Q247" s="28">
        <f>E247/Formato_Análises_Direta!$U$31</f>
        <v>0</v>
      </c>
      <c r="R247" s="28">
        <f>F247/Formato_Análises_Direta!$U$31</f>
        <v>0</v>
      </c>
      <c r="S247" s="28">
        <f>G247/Formato_Análises_Direta!$U$31</f>
        <v>0</v>
      </c>
      <c r="T247" s="28">
        <f>H247/Formato_Análises_Direta!$U$31</f>
        <v>0</v>
      </c>
      <c r="U247" s="28">
        <f>I247/Formato_Análises_Direta!$U$31</f>
        <v>0</v>
      </c>
      <c r="V247" s="28">
        <f>J247/Formato_Análises_Direta!$U$31</f>
        <v>9.2173304902496247E-4</v>
      </c>
      <c r="W247" s="28">
        <f>K247/Formato_Análises_Direta!$U$31</f>
        <v>0</v>
      </c>
      <c r="X247" s="1">
        <f t="shared" si="24"/>
        <v>9.2173304902496247E-4</v>
      </c>
    </row>
    <row r="248" spans="1:24" x14ac:dyDescent="0.25">
      <c r="A248" s="25" t="s">
        <v>141</v>
      </c>
      <c r="B248" s="33">
        <v>0</v>
      </c>
      <c r="C248" s="27">
        <f>IFERROR((VLOOKUP(A248,TAB_DIN_Direta!A$252:E$269,2,0)),0)</f>
        <v>0</v>
      </c>
      <c r="D248" s="27">
        <f>IFERROR((VLOOKUP(A248,TAB_DIN_Direta!A$252:E$269,3,0)),0)</f>
        <v>0</v>
      </c>
      <c r="E248" s="33">
        <v>0</v>
      </c>
      <c r="F248" s="27">
        <f>IFERROR((VLOOKUP(A248,TAB_DIN_Direta!A$252:E$269,4,0)),0)</f>
        <v>0</v>
      </c>
      <c r="G248" s="33">
        <v>0</v>
      </c>
      <c r="H248" s="33">
        <v>0</v>
      </c>
      <c r="I248" s="33">
        <v>0</v>
      </c>
      <c r="J248" s="27">
        <f>IFERROR((VLOOKUP(A248,TAB_DIN_Direta!A$252:E$269,5,0)),0)</f>
        <v>0</v>
      </c>
      <c r="K248" s="33">
        <v>0</v>
      </c>
      <c r="L248" s="69">
        <f t="shared" si="23"/>
        <v>0</v>
      </c>
      <c r="M248" s="25" t="s">
        <v>141</v>
      </c>
      <c r="N248" s="28">
        <f>B248/Formato_Análises_Direta!$U$31</f>
        <v>0</v>
      </c>
      <c r="O248" s="28">
        <f>C248/Formato_Análises_Direta!$U$31</f>
        <v>0</v>
      </c>
      <c r="P248" s="28">
        <f>D248/Formato_Análises_Direta!$U$31</f>
        <v>0</v>
      </c>
      <c r="Q248" s="28">
        <f>E248/Formato_Análises_Direta!$U$31</f>
        <v>0</v>
      </c>
      <c r="R248" s="28">
        <f>F248/Formato_Análises_Direta!$U$31</f>
        <v>0</v>
      </c>
      <c r="S248" s="28">
        <f>G248/Formato_Análises_Direta!$U$31</f>
        <v>0</v>
      </c>
      <c r="T248" s="28">
        <f>H248/Formato_Análises_Direta!$U$31</f>
        <v>0</v>
      </c>
      <c r="U248" s="28">
        <f>I248/Formato_Análises_Direta!$U$31</f>
        <v>0</v>
      </c>
      <c r="V248" s="28">
        <f>J248/Formato_Análises_Direta!$U$31</f>
        <v>0</v>
      </c>
      <c r="W248" s="28">
        <f>K248/Formato_Análises_Direta!$U$31</f>
        <v>0</v>
      </c>
      <c r="X248" s="1">
        <f t="shared" si="24"/>
        <v>0</v>
      </c>
    </row>
    <row r="249" spans="1:24" x14ac:dyDescent="0.25">
      <c r="A249" s="25" t="s">
        <v>153</v>
      </c>
      <c r="B249" s="33">
        <v>0</v>
      </c>
      <c r="C249" s="27">
        <f>IFERROR((VLOOKUP(A249,TAB_DIN_Direta!A$252:E$269,2,0)),0)</f>
        <v>0</v>
      </c>
      <c r="D249" s="27">
        <f>IFERROR((VLOOKUP(A249,TAB_DIN_Direta!A$252:E$269,3,0)),0)</f>
        <v>0</v>
      </c>
      <c r="E249" s="33">
        <v>0</v>
      </c>
      <c r="F249" s="27">
        <f>IFERROR((VLOOKUP(A249,TAB_DIN_Direta!A$252:E$269,4,0)),0)</f>
        <v>0</v>
      </c>
      <c r="G249" s="33">
        <v>0</v>
      </c>
      <c r="H249" s="33">
        <v>0</v>
      </c>
      <c r="I249" s="33">
        <v>0</v>
      </c>
      <c r="J249" s="27">
        <f>IFERROR((VLOOKUP(A249,TAB_DIN_Direta!A$252:E$269,5,0)),0)</f>
        <v>0</v>
      </c>
      <c r="K249" s="33">
        <v>0</v>
      </c>
      <c r="L249" s="69">
        <f t="shared" si="23"/>
        <v>0</v>
      </c>
      <c r="M249" s="25" t="s">
        <v>153</v>
      </c>
      <c r="N249" s="28">
        <f>B249/Formato_Análises_Direta!$U$31</f>
        <v>0</v>
      </c>
      <c r="O249" s="28">
        <f>C249/Formato_Análises_Direta!$U$31</f>
        <v>0</v>
      </c>
      <c r="P249" s="28">
        <f>D249/Formato_Análises_Direta!$U$31</f>
        <v>0</v>
      </c>
      <c r="Q249" s="28">
        <f>E249/Formato_Análises_Direta!$U$31</f>
        <v>0</v>
      </c>
      <c r="R249" s="28">
        <f>F249/Formato_Análises_Direta!$U$31</f>
        <v>0</v>
      </c>
      <c r="S249" s="28">
        <f>G249/Formato_Análises_Direta!$U$31</f>
        <v>0</v>
      </c>
      <c r="T249" s="28">
        <f>H249/Formato_Análises_Direta!$U$31</f>
        <v>0</v>
      </c>
      <c r="U249" s="28">
        <f>I249/Formato_Análises_Direta!$U$31</f>
        <v>0</v>
      </c>
      <c r="V249" s="28">
        <f>J249/Formato_Análises_Direta!$U$31</f>
        <v>0</v>
      </c>
      <c r="W249" s="28">
        <f>K249/Formato_Análises_Direta!$U$31</f>
        <v>0</v>
      </c>
      <c r="X249" s="1">
        <f t="shared" si="24"/>
        <v>0</v>
      </c>
    </row>
    <row r="250" spans="1:24" x14ac:dyDescent="0.25">
      <c r="A250" s="25" t="s">
        <v>157</v>
      </c>
      <c r="B250" s="33">
        <v>0</v>
      </c>
      <c r="C250" s="27">
        <f>IFERROR((VLOOKUP(A250,TAB_DIN_Direta!A$252:E$269,2,0)),0)</f>
        <v>0</v>
      </c>
      <c r="D250" s="27">
        <f>IFERROR((VLOOKUP(A250,TAB_DIN_Direta!A$252:E$269,3,0)),0)</f>
        <v>0</v>
      </c>
      <c r="E250" s="33">
        <v>0</v>
      </c>
      <c r="F250" s="27">
        <f>IFERROR((VLOOKUP(A250,TAB_DIN_Direta!A$252:E$269,4,0)),0)</f>
        <v>0</v>
      </c>
      <c r="G250" s="33">
        <v>0</v>
      </c>
      <c r="H250" s="33">
        <v>0</v>
      </c>
      <c r="I250" s="33">
        <v>0</v>
      </c>
      <c r="J250" s="27">
        <f>IFERROR((VLOOKUP(A250,TAB_DIN_Direta!A$252:E$269,5,0)),0)</f>
        <v>7499769.7820663769</v>
      </c>
      <c r="K250" s="33">
        <v>0</v>
      </c>
      <c r="L250" s="69">
        <f t="shared" si="23"/>
        <v>7499769.7820663769</v>
      </c>
      <c r="M250" s="25" t="s">
        <v>157</v>
      </c>
      <c r="N250" s="28">
        <f>B250/Formato_Análises_Direta!$U$31</f>
        <v>0</v>
      </c>
      <c r="O250" s="28">
        <f>C250/Formato_Análises_Direta!$U$31</f>
        <v>0</v>
      </c>
      <c r="P250" s="28">
        <f>D250/Formato_Análises_Direta!$U$31</f>
        <v>0</v>
      </c>
      <c r="Q250" s="28">
        <f>E250/Formato_Análises_Direta!$U$31</f>
        <v>0</v>
      </c>
      <c r="R250" s="28">
        <f>F250/Formato_Análises_Direta!$U$31</f>
        <v>0</v>
      </c>
      <c r="S250" s="28">
        <f>G250/Formato_Análises_Direta!$U$31</f>
        <v>0</v>
      </c>
      <c r="T250" s="28">
        <f>H250/Formato_Análises_Direta!$U$31</f>
        <v>0</v>
      </c>
      <c r="U250" s="28">
        <f>I250/Formato_Análises_Direta!$U$31</f>
        <v>0</v>
      </c>
      <c r="V250" s="28">
        <f>J250/Formato_Análises_Direta!$U$31</f>
        <v>1.164972193072728E-2</v>
      </c>
      <c r="W250" s="28">
        <f>K250/Formato_Análises_Direta!$U$31</f>
        <v>0</v>
      </c>
      <c r="X250" s="1">
        <f t="shared" si="24"/>
        <v>1.164972193072728E-2</v>
      </c>
    </row>
    <row r="251" spans="1:24" x14ac:dyDescent="0.25">
      <c r="A251" s="25" t="s">
        <v>161</v>
      </c>
      <c r="B251" s="33">
        <v>0</v>
      </c>
      <c r="C251" s="27">
        <f>IFERROR((VLOOKUP(A251,TAB_DIN_Direta!A$252:E$269,2,0)),0)</f>
        <v>0</v>
      </c>
      <c r="D251" s="27">
        <f>IFERROR((VLOOKUP(A251,TAB_DIN_Direta!A$252:E$269,3,0)),0)</f>
        <v>0</v>
      </c>
      <c r="E251" s="33">
        <v>0</v>
      </c>
      <c r="F251" s="27">
        <f>IFERROR((VLOOKUP(A251,TAB_DIN_Direta!A$252:E$269,4,0)),0)</f>
        <v>0</v>
      </c>
      <c r="G251" s="33">
        <v>0</v>
      </c>
      <c r="H251" s="33">
        <v>0</v>
      </c>
      <c r="I251" s="33">
        <v>0</v>
      </c>
      <c r="J251" s="27">
        <f>IFERROR((VLOOKUP(A251,TAB_DIN_Direta!A$252:E$269,5,0)),0)</f>
        <v>544946.62377520406</v>
      </c>
      <c r="K251" s="33">
        <v>0</v>
      </c>
      <c r="L251" s="69">
        <f t="shared" si="23"/>
        <v>544946.62377520406</v>
      </c>
      <c r="M251" s="25" t="s">
        <v>161</v>
      </c>
      <c r="N251" s="28">
        <f>B251/Formato_Análises_Direta!$U$31</f>
        <v>0</v>
      </c>
      <c r="O251" s="28">
        <f>C251/Formato_Análises_Direta!$U$31</f>
        <v>0</v>
      </c>
      <c r="P251" s="28">
        <f>D251/Formato_Análises_Direta!$U$31</f>
        <v>0</v>
      </c>
      <c r="Q251" s="28">
        <f>E251/Formato_Análises_Direta!$U$31</f>
        <v>0</v>
      </c>
      <c r="R251" s="28">
        <f>F251/Formato_Análises_Direta!$U$31</f>
        <v>0</v>
      </c>
      <c r="S251" s="28">
        <f>G251/Formato_Análises_Direta!$U$31</f>
        <v>0</v>
      </c>
      <c r="T251" s="28">
        <f>H251/Formato_Análises_Direta!$U$31</f>
        <v>0</v>
      </c>
      <c r="U251" s="28">
        <f>I251/Formato_Análises_Direta!$U$31</f>
        <v>0</v>
      </c>
      <c r="V251" s="28">
        <f>J251/Formato_Análises_Direta!$U$31</f>
        <v>8.4648953481884304E-4</v>
      </c>
      <c r="W251" s="28">
        <f>K251/Formato_Análises_Direta!$U$31</f>
        <v>0</v>
      </c>
      <c r="X251" s="1">
        <f t="shared" si="24"/>
        <v>8.4648953481884304E-4</v>
      </c>
    </row>
    <row r="252" spans="1:24" x14ac:dyDescent="0.25">
      <c r="A252" s="25" t="s">
        <v>151</v>
      </c>
      <c r="B252" s="33">
        <v>0</v>
      </c>
      <c r="C252" s="27">
        <f>IFERROR((VLOOKUP(A252,TAB_DIN_Direta!A$252:E$269,2,0)),0)</f>
        <v>0</v>
      </c>
      <c r="D252" s="27">
        <f>IFERROR((VLOOKUP(A252,TAB_DIN_Direta!A$252:E$269,3,0)),0)</f>
        <v>0</v>
      </c>
      <c r="E252" s="33">
        <v>0</v>
      </c>
      <c r="F252" s="27">
        <f>IFERROR((VLOOKUP(A252,TAB_DIN_Direta!A$252:E$269,4,0)),0)</f>
        <v>7563.8591379998334</v>
      </c>
      <c r="G252" s="33">
        <v>0</v>
      </c>
      <c r="H252" s="33">
        <v>0</v>
      </c>
      <c r="I252" s="33">
        <v>0</v>
      </c>
      <c r="J252" s="27">
        <f>IFERROR((VLOOKUP(A252,TAB_DIN_Direta!A$252:E$269,5,0)),0)</f>
        <v>0</v>
      </c>
      <c r="K252" s="33">
        <v>0</v>
      </c>
      <c r="L252" s="69">
        <f t="shared" si="23"/>
        <v>7563.8591379998334</v>
      </c>
      <c r="M252" s="25" t="s">
        <v>151</v>
      </c>
      <c r="N252" s="28">
        <f>B252/Formato_Análises_Direta!$U$31</f>
        <v>0</v>
      </c>
      <c r="O252" s="28">
        <f>C252/Formato_Análises_Direta!$U$31</f>
        <v>0</v>
      </c>
      <c r="P252" s="28">
        <f>D252/Formato_Análises_Direta!$U$31</f>
        <v>0</v>
      </c>
      <c r="Q252" s="28">
        <f>E252/Formato_Análises_Direta!$U$31</f>
        <v>0</v>
      </c>
      <c r="R252" s="28">
        <f>F252/Formato_Análises_Direta!$U$31</f>
        <v>1.1749274743285543E-5</v>
      </c>
      <c r="S252" s="28">
        <f>G252/Formato_Análises_Direta!$U$31</f>
        <v>0</v>
      </c>
      <c r="T252" s="28">
        <f>H252/Formato_Análises_Direta!$U$31</f>
        <v>0</v>
      </c>
      <c r="U252" s="28">
        <f>I252/Formato_Análises_Direta!$U$31</f>
        <v>0</v>
      </c>
      <c r="V252" s="28">
        <f>J252/Formato_Análises_Direta!$U$31</f>
        <v>0</v>
      </c>
      <c r="W252" s="28">
        <f>K252/Formato_Análises_Direta!$U$31</f>
        <v>0</v>
      </c>
      <c r="X252" s="1">
        <f t="shared" si="24"/>
        <v>1.1749274743285543E-5</v>
      </c>
    </row>
    <row r="253" spans="1:24" x14ac:dyDescent="0.25">
      <c r="A253" s="25" t="s">
        <v>167</v>
      </c>
      <c r="B253" s="33">
        <v>0</v>
      </c>
      <c r="C253" s="27">
        <f>IFERROR((VLOOKUP(A253,TAB_DIN_Direta!A$252:E$269,2,0)),0)</f>
        <v>0</v>
      </c>
      <c r="D253" s="27">
        <f>IFERROR((VLOOKUP(A253,TAB_DIN_Direta!A$252:E$269,3,0)),0)</f>
        <v>0</v>
      </c>
      <c r="E253" s="33">
        <v>0</v>
      </c>
      <c r="F253" s="27">
        <f>IFERROR((VLOOKUP(A253,TAB_DIN_Direta!A$252:E$269,4,0)),0)</f>
        <v>0</v>
      </c>
      <c r="G253" s="33">
        <v>0</v>
      </c>
      <c r="H253" s="33">
        <v>0</v>
      </c>
      <c r="I253" s="33">
        <v>0</v>
      </c>
      <c r="J253" s="27">
        <f>IFERROR((VLOOKUP(A253,TAB_DIN_Direta!A$252:E$269,5,0)),0)</f>
        <v>0</v>
      </c>
      <c r="K253" s="33">
        <v>0</v>
      </c>
      <c r="L253" s="69">
        <f t="shared" si="23"/>
        <v>0</v>
      </c>
      <c r="M253" s="25" t="s">
        <v>167</v>
      </c>
      <c r="N253" s="28">
        <f>B253/Formato_Análises_Direta!$U$31</f>
        <v>0</v>
      </c>
      <c r="O253" s="28">
        <f>C253/Formato_Análises_Direta!$U$31</f>
        <v>0</v>
      </c>
      <c r="P253" s="28">
        <f>D253/Formato_Análises_Direta!$U$31</f>
        <v>0</v>
      </c>
      <c r="Q253" s="28">
        <f>E253/Formato_Análises_Direta!$U$31</f>
        <v>0</v>
      </c>
      <c r="R253" s="28">
        <f>F253/Formato_Análises_Direta!$U$31</f>
        <v>0</v>
      </c>
      <c r="S253" s="28">
        <f>G253/Formato_Análises_Direta!$U$31</f>
        <v>0</v>
      </c>
      <c r="T253" s="28">
        <f>H253/Formato_Análises_Direta!$U$31</f>
        <v>0</v>
      </c>
      <c r="U253" s="28">
        <f>I253/Formato_Análises_Direta!$U$31</f>
        <v>0</v>
      </c>
      <c r="V253" s="28">
        <f>J253/Formato_Análises_Direta!$U$31</f>
        <v>0</v>
      </c>
      <c r="W253" s="28">
        <f>K253/Formato_Análises_Direta!$U$31</f>
        <v>0</v>
      </c>
      <c r="X253" s="1">
        <f t="shared" si="24"/>
        <v>0</v>
      </c>
    </row>
    <row r="254" spans="1:24" x14ac:dyDescent="0.25">
      <c r="A254" s="25" t="s">
        <v>171</v>
      </c>
      <c r="B254" s="33">
        <v>0</v>
      </c>
      <c r="C254" s="27">
        <f>IFERROR((VLOOKUP(A254,TAB_DIN_Direta!A$252:E$269,2,0)),0)</f>
        <v>0</v>
      </c>
      <c r="D254" s="27">
        <f>IFERROR((VLOOKUP(A254,TAB_DIN_Direta!A$252:E$269,3,0)),0)</f>
        <v>0</v>
      </c>
      <c r="E254" s="33">
        <v>0</v>
      </c>
      <c r="F254" s="27">
        <f>IFERROR((VLOOKUP(A254,TAB_DIN_Direta!A$252:E$269,4,0)),0)</f>
        <v>0</v>
      </c>
      <c r="G254" s="33">
        <v>0</v>
      </c>
      <c r="H254" s="33">
        <v>0</v>
      </c>
      <c r="I254" s="33">
        <v>0</v>
      </c>
      <c r="J254" s="27">
        <f>IFERROR((VLOOKUP(A254,TAB_DIN_Direta!A$252:E$269,5,0)),0)</f>
        <v>605496.24863911571</v>
      </c>
      <c r="K254" s="33">
        <v>0</v>
      </c>
      <c r="L254" s="69">
        <f t="shared" si="23"/>
        <v>605496.24863911571</v>
      </c>
      <c r="M254" s="25" t="s">
        <v>171</v>
      </c>
      <c r="N254" s="28">
        <f>B254/Formato_Análises_Direta!$U$31</f>
        <v>0</v>
      </c>
      <c r="O254" s="28">
        <f>C254/Formato_Análises_Direta!$U$31</f>
        <v>0</v>
      </c>
      <c r="P254" s="28">
        <f>D254/Formato_Análises_Direta!$U$31</f>
        <v>0</v>
      </c>
      <c r="Q254" s="28">
        <f>E254/Formato_Análises_Direta!$U$31</f>
        <v>0</v>
      </c>
      <c r="R254" s="28">
        <f>F254/Formato_Análises_Direta!$U$31</f>
        <v>0</v>
      </c>
      <c r="S254" s="28">
        <f>G254/Formato_Análises_Direta!$U$31</f>
        <v>0</v>
      </c>
      <c r="T254" s="28">
        <f>H254/Formato_Análises_Direta!$U$31</f>
        <v>0</v>
      </c>
      <c r="U254" s="28">
        <f>I254/Formato_Análises_Direta!$U$31</f>
        <v>0</v>
      </c>
      <c r="V254" s="28">
        <f>J254/Formato_Análises_Direta!$U$31</f>
        <v>9.4054392757649246E-4</v>
      </c>
      <c r="W254" s="28">
        <f>K254/Formato_Análises_Direta!$U$31</f>
        <v>0</v>
      </c>
      <c r="X254" s="1">
        <f t="shared" si="24"/>
        <v>9.4054392757649246E-4</v>
      </c>
    </row>
    <row r="255" spans="1:24" x14ac:dyDescent="0.25">
      <c r="A255" s="25" t="s">
        <v>175</v>
      </c>
      <c r="B255" s="33">
        <v>0</v>
      </c>
      <c r="C255" s="27">
        <f>IFERROR((VLOOKUP(A255,TAB_DIN_Direta!A$252:E$269,2,0)),0)</f>
        <v>0</v>
      </c>
      <c r="D255" s="27">
        <f>IFERROR((VLOOKUP(A255,TAB_DIN_Direta!A$252:E$269,3,0)),0)</f>
        <v>0</v>
      </c>
      <c r="E255" s="33">
        <v>0</v>
      </c>
      <c r="F255" s="27">
        <f>IFERROR((VLOOKUP(A255,TAB_DIN_Direta!A$252:E$269,4,0)),0)</f>
        <v>2049768.2856305391</v>
      </c>
      <c r="G255" s="33">
        <v>0</v>
      </c>
      <c r="H255" s="33">
        <v>0</v>
      </c>
      <c r="I255" s="33">
        <v>0</v>
      </c>
      <c r="J255" s="27">
        <f>IFERROR((VLOOKUP(A255,TAB_DIN_Direta!A$252:E$269,5,0)),0)</f>
        <v>2380811.2496490027</v>
      </c>
      <c r="K255" s="33">
        <v>0</v>
      </c>
      <c r="L255" s="69">
        <f t="shared" si="23"/>
        <v>4430579.5352795422</v>
      </c>
      <c r="M255" s="25" t="s">
        <v>175</v>
      </c>
      <c r="N255" s="28">
        <f>B255/Formato_Análises_Direta!$U$31</f>
        <v>0</v>
      </c>
      <c r="O255" s="28">
        <f>C255/Formato_Análises_Direta!$U$31</f>
        <v>0</v>
      </c>
      <c r="P255" s="28">
        <f>D255/Formato_Análises_Direta!$U$31</f>
        <v>0</v>
      </c>
      <c r="Q255" s="28">
        <f>E255/Formato_Análises_Direta!$U$31</f>
        <v>0</v>
      </c>
      <c r="R255" s="28">
        <f>F255/Formato_Análises_Direta!$U$31</f>
        <v>3.1839951417068722E-3</v>
      </c>
      <c r="S255" s="28">
        <f>G255/Formato_Análises_Direta!$U$31</f>
        <v>0</v>
      </c>
      <c r="T255" s="28">
        <f>H255/Formato_Análises_Direta!$U$31</f>
        <v>0</v>
      </c>
      <c r="U255" s="28">
        <f>I255/Formato_Análises_Direta!$U$31</f>
        <v>0</v>
      </c>
      <c r="V255" s="28">
        <f>J255/Formato_Análises_Direta!$U$31</f>
        <v>3.6982187232307679E-3</v>
      </c>
      <c r="W255" s="28">
        <f>K255/Formato_Análises_Direta!$U$31</f>
        <v>0</v>
      </c>
      <c r="X255" s="1">
        <f t="shared" si="24"/>
        <v>6.8822138649376405E-3</v>
      </c>
    </row>
    <row r="256" spans="1:24" x14ac:dyDescent="0.25">
      <c r="A256" s="25" t="s">
        <v>137</v>
      </c>
      <c r="B256" s="33">
        <v>0</v>
      </c>
      <c r="C256" s="27">
        <f>IFERROR((VLOOKUP(A256,TAB_DIN_Direta!A$252:E$269,2,0)),0)</f>
        <v>0</v>
      </c>
      <c r="D256" s="27">
        <f>IFERROR((VLOOKUP(A256,TAB_DIN_Direta!A$252:E$269,3,0)),0)</f>
        <v>2284186.1582911732</v>
      </c>
      <c r="E256" s="33">
        <v>0</v>
      </c>
      <c r="F256" s="27">
        <f>IFERROR((VLOOKUP(A256,TAB_DIN_Direta!A$252:E$269,4,0)),0)</f>
        <v>0</v>
      </c>
      <c r="G256" s="33">
        <v>0</v>
      </c>
      <c r="H256" s="33">
        <v>0</v>
      </c>
      <c r="I256" s="33">
        <v>0</v>
      </c>
      <c r="J256" s="27">
        <f>IFERROR((VLOOKUP(A256,TAB_DIN_Direta!A$252:E$269,5,0)),0)</f>
        <v>0</v>
      </c>
      <c r="K256" s="33">
        <v>0</v>
      </c>
      <c r="L256" s="69">
        <f t="shared" si="23"/>
        <v>2284186.1582911732</v>
      </c>
      <c r="M256" s="25" t="s">
        <v>137</v>
      </c>
      <c r="N256" s="28">
        <f>B256/Formato_Análises_Direta!$U$31</f>
        <v>0</v>
      </c>
      <c r="O256" s="28">
        <f>C256/Formato_Análises_Direta!$U$31</f>
        <v>0</v>
      </c>
      <c r="P256" s="28">
        <f>D256/Formato_Análises_Direta!$U$31</f>
        <v>3.548126723268112E-3</v>
      </c>
      <c r="Q256" s="28">
        <f>E256/Formato_Análises_Direta!$U$31</f>
        <v>0</v>
      </c>
      <c r="R256" s="28">
        <f>F256/Formato_Análises_Direta!$U$31</f>
        <v>0</v>
      </c>
      <c r="S256" s="28">
        <f>G256/Formato_Análises_Direta!$U$31</f>
        <v>0</v>
      </c>
      <c r="T256" s="28">
        <f>H256/Formato_Análises_Direta!$U$31</f>
        <v>0</v>
      </c>
      <c r="U256" s="28">
        <f>I256/Formato_Análises_Direta!$U$31</f>
        <v>0</v>
      </c>
      <c r="V256" s="28">
        <f>J256/Formato_Análises_Direta!$U$31</f>
        <v>0</v>
      </c>
      <c r="W256" s="28">
        <f>K256/Formato_Análises_Direta!$U$31</f>
        <v>0</v>
      </c>
      <c r="X256" s="1">
        <f t="shared" si="24"/>
        <v>3.548126723268112E-3</v>
      </c>
    </row>
    <row r="257" spans="1:24" x14ac:dyDescent="0.25">
      <c r="A257" s="25" t="s">
        <v>181</v>
      </c>
      <c r="B257" s="33">
        <v>0</v>
      </c>
      <c r="C257" s="27">
        <f>IFERROR((VLOOKUP(A257,TAB_DIN_Direta!A$252:E$269,2,0)),0)</f>
        <v>0</v>
      </c>
      <c r="D257" s="27">
        <f>IFERROR((VLOOKUP(A257,TAB_DIN_Direta!A$252:E$269,3,0)),0)</f>
        <v>0</v>
      </c>
      <c r="E257" s="33">
        <v>0</v>
      </c>
      <c r="F257" s="27">
        <f>IFERROR((VLOOKUP(A257,TAB_DIN_Direta!A$252:E$269,4,0)),0)</f>
        <v>0</v>
      </c>
      <c r="G257" s="33">
        <v>0</v>
      </c>
      <c r="H257" s="33">
        <v>0</v>
      </c>
      <c r="I257" s="33">
        <v>0</v>
      </c>
      <c r="J257" s="27">
        <f>IFERROR((VLOOKUP(A257,TAB_DIN_Direta!A$252:E$269,5,0)),0)</f>
        <v>0</v>
      </c>
      <c r="K257" s="33">
        <v>0</v>
      </c>
      <c r="L257" s="69">
        <f t="shared" si="23"/>
        <v>0</v>
      </c>
      <c r="M257" s="25" t="s">
        <v>181</v>
      </c>
      <c r="N257" s="28">
        <f>B257/Formato_Análises_Direta!$U$31</f>
        <v>0</v>
      </c>
      <c r="O257" s="28">
        <f>C257/Formato_Análises_Direta!$U$31</f>
        <v>0</v>
      </c>
      <c r="P257" s="28">
        <f>D257/Formato_Análises_Direta!$U$31</f>
        <v>0</v>
      </c>
      <c r="Q257" s="28">
        <f>E257/Formato_Análises_Direta!$U$31</f>
        <v>0</v>
      </c>
      <c r="R257" s="28">
        <f>F257/Formato_Análises_Direta!$U$31</f>
        <v>0</v>
      </c>
      <c r="S257" s="28">
        <f>G257/Formato_Análises_Direta!$U$31</f>
        <v>0</v>
      </c>
      <c r="T257" s="28">
        <f>H257/Formato_Análises_Direta!$U$31</f>
        <v>0</v>
      </c>
      <c r="U257" s="28">
        <f>I257/Formato_Análises_Direta!$U$31</f>
        <v>0</v>
      </c>
      <c r="V257" s="28">
        <f>J257/Formato_Análises_Direta!$U$31</f>
        <v>0</v>
      </c>
      <c r="W257" s="28">
        <f>K257/Formato_Análises_Direta!$U$31</f>
        <v>0</v>
      </c>
      <c r="X257" s="1">
        <f t="shared" si="24"/>
        <v>0</v>
      </c>
    </row>
    <row r="258" spans="1:24" x14ac:dyDescent="0.25">
      <c r="A258" s="25" t="s">
        <v>148</v>
      </c>
      <c r="B258" s="33">
        <v>0</v>
      </c>
      <c r="C258" s="27">
        <f>IFERROR((VLOOKUP(A258,TAB_DIN_Direta!A$252:E$269,2,0)),0)</f>
        <v>0</v>
      </c>
      <c r="D258" s="27">
        <f>IFERROR((VLOOKUP(A258,TAB_DIN_Direta!A$252:E$269,3,0)),0)</f>
        <v>0</v>
      </c>
      <c r="E258" s="33">
        <v>0</v>
      </c>
      <c r="F258" s="27">
        <f>IFERROR((VLOOKUP(A258,TAB_DIN_Direta!A$252:E$269,4,0)),0)</f>
        <v>0</v>
      </c>
      <c r="G258" s="33">
        <v>0</v>
      </c>
      <c r="H258" s="33">
        <v>0</v>
      </c>
      <c r="I258" s="33">
        <v>0</v>
      </c>
      <c r="J258" s="27">
        <f>IFERROR((VLOOKUP(A258,TAB_DIN_Direta!A$252:E$269,5,0)),0)</f>
        <v>3027481.2431955785</v>
      </c>
      <c r="K258" s="33">
        <v>0</v>
      </c>
      <c r="L258" s="69">
        <f t="shared" si="23"/>
        <v>3027481.2431955785</v>
      </c>
      <c r="M258" s="25" t="s">
        <v>148</v>
      </c>
      <c r="N258" s="28">
        <f>B258/Formato_Análises_Direta!$U$31</f>
        <v>0</v>
      </c>
      <c r="O258" s="28">
        <f>C258/Formato_Análises_Direta!$U$31</f>
        <v>0</v>
      </c>
      <c r="P258" s="28">
        <f>D258/Formato_Análises_Direta!$U$31</f>
        <v>0</v>
      </c>
      <c r="Q258" s="28">
        <f>E258/Formato_Análises_Direta!$U$31</f>
        <v>0</v>
      </c>
      <c r="R258" s="28">
        <f>F258/Formato_Análises_Direta!$U$31</f>
        <v>0</v>
      </c>
      <c r="S258" s="28">
        <f>G258/Formato_Análises_Direta!$U$31</f>
        <v>0</v>
      </c>
      <c r="T258" s="28">
        <f>H258/Formato_Análises_Direta!$U$31</f>
        <v>0</v>
      </c>
      <c r="U258" s="28">
        <f>I258/Formato_Análises_Direta!$U$31</f>
        <v>0</v>
      </c>
      <c r="V258" s="28">
        <f>J258/Formato_Análises_Direta!$U$31</f>
        <v>4.7027196378824614E-3</v>
      </c>
      <c r="W258" s="28">
        <f>K258/Formato_Análises_Direta!$U$31</f>
        <v>0</v>
      </c>
      <c r="X258" s="1">
        <f t="shared" si="24"/>
        <v>4.7027196378824614E-3</v>
      </c>
    </row>
    <row r="259" spans="1:24" x14ac:dyDescent="0.25">
      <c r="A259" s="25" t="s">
        <v>177</v>
      </c>
      <c r="B259" s="33">
        <v>0</v>
      </c>
      <c r="C259" s="27">
        <f>IFERROR((VLOOKUP(A259,TAB_DIN_Direta!A$252:E$269,2,0)),0)</f>
        <v>0</v>
      </c>
      <c r="D259" s="27">
        <f>IFERROR((VLOOKUP(A259,TAB_DIN_Direta!A$252:E$269,3,0)),0)</f>
        <v>5801280.1450838204</v>
      </c>
      <c r="E259" s="33">
        <v>0</v>
      </c>
      <c r="F259" s="27">
        <f>IFERROR((VLOOKUP(A259,TAB_DIN_Direta!A$252:E$269,4,0)),0)</f>
        <v>0</v>
      </c>
      <c r="G259" s="33">
        <v>0</v>
      </c>
      <c r="H259" s="33">
        <v>0</v>
      </c>
      <c r="I259" s="33">
        <v>0</v>
      </c>
      <c r="J259" s="27">
        <f>IFERROR((VLOOKUP(A259,TAB_DIN_Direta!A$252:E$269,5,0)),0)</f>
        <v>7989674.3748552911</v>
      </c>
      <c r="K259" s="33">
        <v>0</v>
      </c>
      <c r="L259" s="69">
        <f t="shared" si="23"/>
        <v>13790954.519939112</v>
      </c>
      <c r="M259" s="25" t="s">
        <v>177</v>
      </c>
      <c r="N259" s="28">
        <f>B259/Formato_Análises_Direta!$U$31</f>
        <v>0</v>
      </c>
      <c r="O259" s="28">
        <f>C259/Formato_Análises_Direta!$U$31</f>
        <v>0</v>
      </c>
      <c r="P259" s="28">
        <f>D259/Formato_Análises_Direta!$U$31</f>
        <v>9.0113833486039092E-3</v>
      </c>
      <c r="Q259" s="28">
        <f>E259/Formato_Análises_Direta!$U$31</f>
        <v>0</v>
      </c>
      <c r="R259" s="28">
        <f>F259/Formato_Análises_Direta!$U$31</f>
        <v>0</v>
      </c>
      <c r="S259" s="28">
        <f>G259/Formato_Análises_Direta!$U$31</f>
        <v>0</v>
      </c>
      <c r="T259" s="28">
        <f>H259/Formato_Análises_Direta!$U$31</f>
        <v>0</v>
      </c>
      <c r="U259" s="28">
        <f>I259/Formato_Análises_Direta!$U$31</f>
        <v>0</v>
      </c>
      <c r="V259" s="28">
        <f>J259/Formato_Análises_Direta!$U$31</f>
        <v>1.241071226035371E-2</v>
      </c>
      <c r="W259" s="28">
        <f>K259/Formato_Análises_Direta!$U$31</f>
        <v>0</v>
      </c>
      <c r="X259" s="1">
        <f t="shared" si="24"/>
        <v>2.1422095608957619E-2</v>
      </c>
    </row>
    <row r="260" spans="1:24" x14ac:dyDescent="0.25">
      <c r="A260" s="25" t="s">
        <v>159</v>
      </c>
      <c r="B260" s="33">
        <v>0</v>
      </c>
      <c r="C260" s="27">
        <f>IFERROR((VLOOKUP(A260,TAB_DIN_Direta!A$252:E$269,2,0)),0)</f>
        <v>0</v>
      </c>
      <c r="D260" s="27">
        <f>IFERROR((VLOOKUP(A260,TAB_DIN_Direta!A$252:E$269,3,0)),0)</f>
        <v>2182487.0083697466</v>
      </c>
      <c r="E260" s="33">
        <v>0</v>
      </c>
      <c r="F260" s="27">
        <f>IFERROR((VLOOKUP(A260,TAB_DIN_Direta!A$252:E$269,4,0)),0)</f>
        <v>0</v>
      </c>
      <c r="G260" s="33">
        <v>0</v>
      </c>
      <c r="H260" s="33">
        <v>0</v>
      </c>
      <c r="I260" s="33">
        <v>0</v>
      </c>
      <c r="J260" s="27">
        <f>IFERROR((VLOOKUP(A260,TAB_DIN_Direta!A$252:E$269,5,0)),0)</f>
        <v>0</v>
      </c>
      <c r="K260" s="33">
        <v>0</v>
      </c>
      <c r="L260" s="69">
        <f t="shared" si="23"/>
        <v>2182487.0083697466</v>
      </c>
      <c r="M260" s="25" t="s">
        <v>159</v>
      </c>
      <c r="N260" s="28">
        <f>B260/Formato_Análises_Direta!$U$31</f>
        <v>0</v>
      </c>
      <c r="O260" s="28">
        <f>C260/Formato_Análises_Direta!$U$31</f>
        <v>0</v>
      </c>
      <c r="P260" s="28">
        <f>D260/Formato_Análises_Direta!$U$31</f>
        <v>3.3901529651923631E-3</v>
      </c>
      <c r="Q260" s="28">
        <f>E260/Formato_Análises_Direta!$U$31</f>
        <v>0</v>
      </c>
      <c r="R260" s="28">
        <f>F260/Formato_Análises_Direta!$U$31</f>
        <v>0</v>
      </c>
      <c r="S260" s="28">
        <f>G260/Formato_Análises_Direta!$U$31</f>
        <v>0</v>
      </c>
      <c r="T260" s="28">
        <f>H260/Formato_Análises_Direta!$U$31</f>
        <v>0</v>
      </c>
      <c r="U260" s="28">
        <f>I260/Formato_Análises_Direta!$U$31</f>
        <v>0</v>
      </c>
      <c r="V260" s="28">
        <f>J260/Formato_Análises_Direta!$U$31</f>
        <v>0</v>
      </c>
      <c r="W260" s="28">
        <f>K260/Formato_Análises_Direta!$U$31</f>
        <v>0</v>
      </c>
      <c r="X260" s="1">
        <f t="shared" si="24"/>
        <v>3.3901529651923631E-3</v>
      </c>
    </row>
    <row r="261" spans="1:24" x14ac:dyDescent="0.25">
      <c r="A261" s="25" t="s">
        <v>191</v>
      </c>
      <c r="B261" s="33">
        <v>0</v>
      </c>
      <c r="C261" s="27">
        <f>IFERROR((VLOOKUP(A261,TAB_DIN_Direta!A$252:E$269,2,0)),0)</f>
        <v>14491582.706186913</v>
      </c>
      <c r="D261" s="27">
        <f>IFERROR((VLOOKUP(A261,TAB_DIN_Direta!A$252:E$269,3,0)),0)</f>
        <v>194444883.73087251</v>
      </c>
      <c r="E261" s="33">
        <v>0</v>
      </c>
      <c r="F261" s="27">
        <f>IFERROR((VLOOKUP(A261,TAB_DIN_Direta!A$252:E$269,4,0)),0)</f>
        <v>11699756.969984187</v>
      </c>
      <c r="G261" s="33">
        <v>0</v>
      </c>
      <c r="H261" s="33">
        <v>0</v>
      </c>
      <c r="I261" s="33">
        <v>0</v>
      </c>
      <c r="J261" s="27">
        <f>IFERROR((VLOOKUP(A261,TAB_DIN_Direta!A$252:E$269,5,0)),0)</f>
        <v>19951416.250708155</v>
      </c>
      <c r="K261" s="33">
        <v>0</v>
      </c>
      <c r="L261" s="69">
        <f t="shared" si="23"/>
        <v>240587639.65775177</v>
      </c>
      <c r="M261" s="25" t="s">
        <v>191</v>
      </c>
      <c r="N261" s="28">
        <f>B261/Formato_Análises_Direta!$U$31</f>
        <v>0</v>
      </c>
      <c r="O261" s="28">
        <f>C261/Formato_Análises_Direta!$U$31</f>
        <v>2.2510412155171366E-2</v>
      </c>
      <c r="P261" s="28">
        <f>D261/Formato_Análises_Direta!$U$31</f>
        <v>0.30203978150555094</v>
      </c>
      <c r="Q261" s="28">
        <f>E261/Formato_Análises_Direta!$U$31</f>
        <v>0</v>
      </c>
      <c r="R261" s="28">
        <f>F261/Formato_Análises_Direta!$U$31</f>
        <v>1.8173746570638111E-2</v>
      </c>
      <c r="S261" s="28">
        <f>G261/Formato_Análises_Direta!$U$31</f>
        <v>0</v>
      </c>
      <c r="T261" s="28">
        <f>H261/Formato_Análises_Direta!$U$31</f>
        <v>0</v>
      </c>
      <c r="U261" s="28">
        <f>I261/Formato_Análises_Direta!$U$31</f>
        <v>0</v>
      </c>
      <c r="V261" s="28">
        <f>J261/Formato_Análises_Direta!$U$31</f>
        <v>3.0991411496487764E-2</v>
      </c>
      <c r="W261" s="28">
        <f>K261/Formato_Análises_Direta!$U$31</f>
        <v>0</v>
      </c>
      <c r="X261" s="1">
        <f t="shared" si="24"/>
        <v>0.37371535172784814</v>
      </c>
    </row>
    <row r="262" spans="1:24" x14ac:dyDescent="0.25">
      <c r="A262" s="25" t="s">
        <v>194</v>
      </c>
      <c r="B262" s="33">
        <v>0</v>
      </c>
      <c r="C262" s="27">
        <f>IFERROR((VLOOKUP(A262,TAB_DIN_Direta!A$252:E$269,2,0)),0)</f>
        <v>0</v>
      </c>
      <c r="D262" s="27">
        <f>IFERROR((VLOOKUP(A262,TAB_DIN_Direta!A$252:E$269,3,0)),0)</f>
        <v>14478941.155507827</v>
      </c>
      <c r="E262" s="33">
        <v>0</v>
      </c>
      <c r="F262" s="27">
        <f>IFERROR((VLOOKUP(A262,TAB_DIN_Direta!A$252:E$269,4,0)),0)</f>
        <v>322209952.04651886</v>
      </c>
      <c r="G262" s="33">
        <v>0</v>
      </c>
      <c r="H262" s="33">
        <v>0</v>
      </c>
      <c r="I262" s="33">
        <v>0</v>
      </c>
      <c r="J262" s="27">
        <f>IFERROR((VLOOKUP(A262,TAB_DIN_Direta!A$252:E$269,5,0)),0)</f>
        <v>3512229.4299310818</v>
      </c>
      <c r="K262" s="33">
        <v>0</v>
      </c>
      <c r="L262" s="69">
        <f t="shared" si="23"/>
        <v>340201122.63195777</v>
      </c>
      <c r="M262" s="25" t="s">
        <v>194</v>
      </c>
      <c r="N262" s="28">
        <f>B262/Formato_Análises_Direta!$U$31</f>
        <v>0</v>
      </c>
      <c r="O262" s="28">
        <f>C262/Formato_Análises_Direta!$U$31</f>
        <v>0</v>
      </c>
      <c r="P262" s="28">
        <f>D262/Formato_Análises_Direta!$U$31</f>
        <v>2.2490775479051425E-2</v>
      </c>
      <c r="Q262" s="28">
        <f>E262/Formato_Análises_Direta!$U$31</f>
        <v>0</v>
      </c>
      <c r="R262" s="28">
        <f>F262/Formato_Análises_Direta!$U$31</f>
        <v>0.50050287591903775</v>
      </c>
      <c r="S262" s="28">
        <f>G262/Formato_Análises_Direta!$U$31</f>
        <v>0</v>
      </c>
      <c r="T262" s="28">
        <f>H262/Formato_Análises_Direta!$U$31</f>
        <v>0</v>
      </c>
      <c r="U262" s="28">
        <f>I262/Formato_Análises_Direta!$U$31</f>
        <v>0</v>
      </c>
      <c r="V262" s="28">
        <f>J262/Formato_Análises_Direta!$U$31</f>
        <v>5.4557002954216506E-3</v>
      </c>
      <c r="W262" s="28">
        <f>K262/Formato_Análises_Direta!$U$31</f>
        <v>0</v>
      </c>
      <c r="X262" s="1">
        <f t="shared" si="24"/>
        <v>0.52844935169351082</v>
      </c>
    </row>
    <row r="263" spans="1:24" x14ac:dyDescent="0.25">
      <c r="A263" s="25" t="s">
        <v>185</v>
      </c>
      <c r="B263" s="33">
        <v>0</v>
      </c>
      <c r="C263" s="27">
        <f>IFERROR((VLOOKUP(A263,TAB_DIN_Direta!A$252:E$269,2,0)),0)</f>
        <v>0</v>
      </c>
      <c r="D263" s="27">
        <f>IFERROR((VLOOKUP(A263,TAB_DIN_Direta!A$252:E$269,3,0)),0)</f>
        <v>208615.25552112635</v>
      </c>
      <c r="E263" s="33">
        <v>0</v>
      </c>
      <c r="F263" s="27">
        <f>IFERROR((VLOOKUP(A263,TAB_DIN_Direta!A$252:E$269,4,0)),0)</f>
        <v>3374456.0245082346</v>
      </c>
      <c r="G263" s="33">
        <v>0</v>
      </c>
      <c r="H263" s="33">
        <v>0</v>
      </c>
      <c r="I263" s="33">
        <v>0</v>
      </c>
      <c r="J263" s="27">
        <f>IFERROR((VLOOKUP(A263,TAB_DIN_Direta!A$252:E$269,5,0)),0)</f>
        <v>0</v>
      </c>
      <c r="K263" s="33">
        <v>0</v>
      </c>
      <c r="L263" s="69">
        <f t="shared" si="23"/>
        <v>3583071.2800293611</v>
      </c>
      <c r="M263" s="25" t="s">
        <v>185</v>
      </c>
      <c r="N263" s="28">
        <f>B263/Formato_Análises_Direta!$U$31</f>
        <v>0</v>
      </c>
      <c r="O263" s="28">
        <f>C263/Formato_Análises_Direta!$U$31</f>
        <v>0</v>
      </c>
      <c r="P263" s="28">
        <f>D263/Formato_Análises_Direta!$U$31</f>
        <v>3.2405124263149438E-4</v>
      </c>
      <c r="Q263" s="28">
        <f>E263/Formato_Análises_Direta!$U$31</f>
        <v>0</v>
      </c>
      <c r="R263" s="28">
        <f>F263/Formato_Análises_Direta!$U$31</f>
        <v>5.2416908112287502E-3</v>
      </c>
      <c r="S263" s="28">
        <f>G263/Formato_Análises_Direta!$U$31</f>
        <v>0</v>
      </c>
      <c r="T263" s="28">
        <f>H263/Formato_Análises_Direta!$U$31</f>
        <v>0</v>
      </c>
      <c r="U263" s="28">
        <f>I263/Formato_Análises_Direta!$U$31</f>
        <v>0</v>
      </c>
      <c r="V263" s="28">
        <f>J263/Formato_Análises_Direta!$U$31</f>
        <v>0</v>
      </c>
      <c r="W263" s="28">
        <f>K263/Formato_Análises_Direta!$U$31</f>
        <v>0</v>
      </c>
      <c r="X263" s="1">
        <f t="shared" si="24"/>
        <v>5.5657420538602446E-3</v>
      </c>
    </row>
    <row r="264" spans="1:24" x14ac:dyDescent="0.25">
      <c r="A264" s="25" t="s">
        <v>200</v>
      </c>
      <c r="B264" s="33">
        <v>0</v>
      </c>
      <c r="C264" s="27">
        <f>IFERROR((VLOOKUP(A264,TAB_DIN_Direta!A$252:E$269,2,0)),0)</f>
        <v>0</v>
      </c>
      <c r="D264" s="27">
        <f>IFERROR((VLOOKUP(A264,TAB_DIN_Direta!A$252:E$269,3,0)),0)</f>
        <v>2866467.6807574648</v>
      </c>
      <c r="E264" s="33">
        <v>0</v>
      </c>
      <c r="F264" s="27">
        <f>IFERROR((VLOOKUP(A264,TAB_DIN_Direta!A$252:E$269,4,0)),0)</f>
        <v>0</v>
      </c>
      <c r="G264" s="33">
        <v>0</v>
      </c>
      <c r="H264" s="33">
        <v>0</v>
      </c>
      <c r="I264" s="33">
        <v>0</v>
      </c>
      <c r="J264" s="27">
        <f>IFERROR((VLOOKUP(A264,TAB_DIN_Direta!A$252:E$269,5,0)),0)</f>
        <v>2125291.8327232962</v>
      </c>
      <c r="K264" s="33">
        <v>0</v>
      </c>
      <c r="L264" s="69">
        <f t="shared" si="23"/>
        <v>4991759.5134807611</v>
      </c>
      <c r="M264" s="25" t="s">
        <v>200</v>
      </c>
      <c r="N264" s="28">
        <f>B264/Formato_Análises_Direta!$U$31</f>
        <v>0</v>
      </c>
      <c r="O264" s="28">
        <f>C264/Formato_Análises_Direta!$U$31</f>
        <v>0</v>
      </c>
      <c r="P264" s="28">
        <f>D264/Formato_Análises_Direta!$U$31</f>
        <v>4.452610196661321E-3</v>
      </c>
      <c r="Q264" s="28">
        <f>E264/Formato_Análises_Direta!$U$31</f>
        <v>0</v>
      </c>
      <c r="R264" s="28">
        <f>F264/Formato_Análises_Direta!$U$31</f>
        <v>0</v>
      </c>
      <c r="S264" s="28">
        <f>G264/Formato_Análises_Direta!$U$31</f>
        <v>0</v>
      </c>
      <c r="T264" s="28">
        <f>H264/Formato_Análises_Direta!$U$31</f>
        <v>0</v>
      </c>
      <c r="U264" s="28">
        <f>I264/Formato_Análises_Direta!$U$31</f>
        <v>0</v>
      </c>
      <c r="V264" s="28">
        <f>J264/Formato_Análises_Direta!$U$31</f>
        <v>3.3013091857934883E-3</v>
      </c>
      <c r="W264" s="28">
        <f>K264/Formato_Análises_Direta!$U$31</f>
        <v>0</v>
      </c>
      <c r="X264" s="1">
        <f t="shared" si="24"/>
        <v>7.7539193824548098E-3</v>
      </c>
    </row>
    <row r="265" spans="1:24" x14ac:dyDescent="0.25">
      <c r="A265" s="25" t="s">
        <v>198</v>
      </c>
      <c r="B265" s="33">
        <v>0</v>
      </c>
      <c r="C265" s="27">
        <f>IFERROR((VLOOKUP(A265,TAB_DIN_Direta!A$252:E$269,2,0)),0)</f>
        <v>0</v>
      </c>
      <c r="D265" s="27">
        <f>IFERROR((VLOOKUP(A265,TAB_DIN_Direta!A$252:E$269,3,0)),0)</f>
        <v>4730659.8431275953</v>
      </c>
      <c r="E265" s="33">
        <v>0</v>
      </c>
      <c r="F265" s="27">
        <f>IFERROR((VLOOKUP(A265,TAB_DIN_Direta!A$252:E$269,4,0)),0)</f>
        <v>6060283.5874241982</v>
      </c>
      <c r="G265" s="33">
        <v>0</v>
      </c>
      <c r="H265" s="33">
        <v>0</v>
      </c>
      <c r="I265" s="33">
        <v>0</v>
      </c>
      <c r="J265" s="27">
        <f>IFERROR((VLOOKUP(A265,TAB_DIN_Direta!A$252:E$269,5,0)),0)</f>
        <v>3027481.2431955785</v>
      </c>
      <c r="K265" s="33">
        <v>0</v>
      </c>
      <c r="L265" s="69">
        <f t="shared" si="23"/>
        <v>13818424.673747372</v>
      </c>
      <c r="M265" s="25" t="s">
        <v>198</v>
      </c>
      <c r="N265" s="28">
        <f>B265/Formato_Análises_Direta!$U$31</f>
        <v>0</v>
      </c>
      <c r="O265" s="28">
        <f>C265/Formato_Análises_Direta!$U$31</f>
        <v>0</v>
      </c>
      <c r="P265" s="28">
        <f>D265/Formato_Análises_Direta!$U$31</f>
        <v>7.3483417921809836E-3</v>
      </c>
      <c r="Q265" s="28">
        <f>E265/Formato_Análises_Direta!$U$31</f>
        <v>0</v>
      </c>
      <c r="R265" s="28">
        <f>F265/Formato_Análises_Direta!$U$31</f>
        <v>9.4137047758004674E-3</v>
      </c>
      <c r="S265" s="28">
        <f>G265/Formato_Análises_Direta!$U$31</f>
        <v>0</v>
      </c>
      <c r="T265" s="28">
        <f>H265/Formato_Análises_Direta!$U$31</f>
        <v>0</v>
      </c>
      <c r="U265" s="28">
        <f>I265/Formato_Análises_Direta!$U$31</f>
        <v>0</v>
      </c>
      <c r="V265" s="28">
        <f>J265/Formato_Análises_Direta!$U$31</f>
        <v>4.7027196378824614E-3</v>
      </c>
      <c r="W265" s="28">
        <f>K265/Formato_Análises_Direta!$U$31</f>
        <v>0</v>
      </c>
      <c r="X265" s="1">
        <f t="shared" si="24"/>
        <v>2.1464766205863912E-2</v>
      </c>
    </row>
    <row r="266" spans="1:24" x14ac:dyDescent="0.25">
      <c r="A266" s="25" t="s">
        <v>173</v>
      </c>
      <c r="B266" s="33">
        <v>0</v>
      </c>
      <c r="C266" s="27">
        <f>IFERROR((VLOOKUP(A266,TAB_DIN_Direta!A$252:E$269,2,0)),0)</f>
        <v>0</v>
      </c>
      <c r="D266" s="27">
        <f>IFERROR((VLOOKUP(A266,TAB_DIN_Direta!A$252:E$269,3,0)),0)</f>
        <v>0</v>
      </c>
      <c r="E266" s="33">
        <v>0</v>
      </c>
      <c r="F266" s="27">
        <f>IFERROR((VLOOKUP(A266,TAB_DIN_Direta!A$252:E$269,4,0)),0)</f>
        <v>0</v>
      </c>
      <c r="G266" s="33">
        <v>0</v>
      </c>
      <c r="H266" s="33">
        <v>0</v>
      </c>
      <c r="I266" s="33">
        <v>0</v>
      </c>
      <c r="J266" s="27">
        <f>IFERROR((VLOOKUP(A266,TAB_DIN_Direta!A$252:E$269,5,0)),0)</f>
        <v>0</v>
      </c>
      <c r="K266" s="33">
        <v>0</v>
      </c>
      <c r="L266" s="69">
        <f t="shared" si="23"/>
        <v>0</v>
      </c>
      <c r="M266" s="25" t="s">
        <v>173</v>
      </c>
      <c r="N266" s="28">
        <f>B266/Formato_Análises_Direta!$U$31</f>
        <v>0</v>
      </c>
      <c r="O266" s="28">
        <f>C266/Formato_Análises_Direta!$U$31</f>
        <v>0</v>
      </c>
      <c r="P266" s="28">
        <f>D266/Formato_Análises_Direta!$U$31</f>
        <v>0</v>
      </c>
      <c r="Q266" s="28">
        <f>E266/Formato_Análises_Direta!$U$31</f>
        <v>0</v>
      </c>
      <c r="R266" s="28">
        <f>F266/Formato_Análises_Direta!$U$31</f>
        <v>0</v>
      </c>
      <c r="S266" s="28">
        <f>G266/Formato_Análises_Direta!$U$31</f>
        <v>0</v>
      </c>
      <c r="T266" s="28">
        <f>H266/Formato_Análises_Direta!$U$31</f>
        <v>0</v>
      </c>
      <c r="U266" s="28">
        <f>I266/Formato_Análises_Direta!$U$31</f>
        <v>0</v>
      </c>
      <c r="V266" s="28">
        <f>J266/Formato_Análises_Direta!$U$31</f>
        <v>0</v>
      </c>
      <c r="W266" s="28">
        <f>K266/Formato_Análises_Direta!$U$31</f>
        <v>0</v>
      </c>
      <c r="X266" s="1">
        <f t="shared" si="24"/>
        <v>0</v>
      </c>
    </row>
    <row r="267" spans="1:24" x14ac:dyDescent="0.25">
      <c r="A267" s="25" t="s">
        <v>169</v>
      </c>
      <c r="B267" s="33">
        <v>0</v>
      </c>
      <c r="C267" s="27">
        <f>IFERROR((VLOOKUP(A267,TAB_DIN_Direta!A$252:E$269,2,0)),0)</f>
        <v>0</v>
      </c>
      <c r="D267" s="27">
        <f>IFERROR((VLOOKUP(A267,TAB_DIN_Direta!A$252:E$269,3,0)),0)</f>
        <v>0</v>
      </c>
      <c r="E267" s="33">
        <v>0</v>
      </c>
      <c r="F267" s="27">
        <f>IFERROR((VLOOKUP(A267,TAB_DIN_Direta!A$252:E$269,4,0)),0)</f>
        <v>0</v>
      </c>
      <c r="G267" s="33">
        <v>0</v>
      </c>
      <c r="H267" s="33">
        <v>0</v>
      </c>
      <c r="I267" s="33">
        <v>0</v>
      </c>
      <c r="J267" s="27">
        <f>IFERROR((VLOOKUP(A267,TAB_DIN_Direta!A$252:E$269,5,0)),0)</f>
        <v>0</v>
      </c>
      <c r="K267" s="33">
        <v>0</v>
      </c>
      <c r="L267" s="69">
        <f t="shared" si="23"/>
        <v>0</v>
      </c>
      <c r="M267" s="25" t="s">
        <v>169</v>
      </c>
      <c r="N267" s="28">
        <f>B267/Formato_Análises_Direta!$U$31</f>
        <v>0</v>
      </c>
      <c r="O267" s="28">
        <f>C267/Formato_Análises_Direta!$U$31</f>
        <v>0</v>
      </c>
      <c r="P267" s="28">
        <f>D267/Formato_Análises_Direta!$U$31</f>
        <v>0</v>
      </c>
      <c r="Q267" s="28">
        <f>E267/Formato_Análises_Direta!$U$31</f>
        <v>0</v>
      </c>
      <c r="R267" s="28">
        <f>F267/Formato_Análises_Direta!$U$31</f>
        <v>0</v>
      </c>
      <c r="S267" s="28">
        <f>G267/Formato_Análises_Direta!$U$31</f>
        <v>0</v>
      </c>
      <c r="T267" s="28">
        <f>H267/Formato_Análises_Direta!$U$31</f>
        <v>0</v>
      </c>
      <c r="U267" s="28">
        <f>I267/Formato_Análises_Direta!$U$31</f>
        <v>0</v>
      </c>
      <c r="V267" s="28">
        <f>J267/Formato_Análises_Direta!$U$31</f>
        <v>0</v>
      </c>
      <c r="W267" s="28">
        <f>K267/Formato_Análises_Direta!$U$31</f>
        <v>0</v>
      </c>
      <c r="X267" s="1">
        <f t="shared" si="24"/>
        <v>0</v>
      </c>
    </row>
    <row r="268" spans="1:24" x14ac:dyDescent="0.25">
      <c r="A268" s="25" t="s">
        <v>163</v>
      </c>
      <c r="B268" s="33">
        <v>0</v>
      </c>
      <c r="C268" s="27">
        <f>IFERROR((VLOOKUP(A268,TAB_DIN_Direta!A$252:E$269,2,0)),0)</f>
        <v>0</v>
      </c>
      <c r="D268" s="27">
        <f>IFERROR((VLOOKUP(A268,TAB_DIN_Direta!A$252:E$269,3,0)),0)</f>
        <v>0</v>
      </c>
      <c r="E268" s="33">
        <v>0</v>
      </c>
      <c r="F268" s="27">
        <f>IFERROR((VLOOKUP(A268,TAB_DIN_Direta!A$252:E$269,4,0)),0)</f>
        <v>0</v>
      </c>
      <c r="G268" s="33">
        <v>0</v>
      </c>
      <c r="H268" s="33">
        <v>0</v>
      </c>
      <c r="I268" s="33">
        <v>0</v>
      </c>
      <c r="J268" s="27">
        <f>IFERROR((VLOOKUP(A268,TAB_DIN_Direta!A$252:E$269,5,0)),0)</f>
        <v>419003.40405826806</v>
      </c>
      <c r="K268" s="33">
        <v>0</v>
      </c>
      <c r="L268" s="69">
        <f t="shared" si="23"/>
        <v>419003.40405826806</v>
      </c>
      <c r="M268" s="25" t="s">
        <v>163</v>
      </c>
      <c r="N268" s="28">
        <f>B268/Formato_Análises_Direta!$U$31</f>
        <v>0</v>
      </c>
      <c r="O268" s="28">
        <f>C268/Formato_Análises_Direta!$U$31</f>
        <v>0</v>
      </c>
      <c r="P268" s="28">
        <f>D268/Formato_Análises_Direta!$U$31</f>
        <v>0</v>
      </c>
      <c r="Q268" s="28">
        <f>E268/Formato_Análises_Direta!$U$31</f>
        <v>0</v>
      </c>
      <c r="R268" s="28">
        <f>F268/Formato_Análises_Direta!$U$31</f>
        <v>0</v>
      </c>
      <c r="S268" s="28">
        <f>G268/Formato_Análises_Direta!$U$31</f>
        <v>0</v>
      </c>
      <c r="T268" s="28">
        <f>H268/Formato_Análises_Direta!$U$31</f>
        <v>0</v>
      </c>
      <c r="U268" s="28">
        <f>I268/Formato_Análises_Direta!$U$31</f>
        <v>0</v>
      </c>
      <c r="V268" s="28">
        <f>J268/Formato_Análises_Direta!$U$31</f>
        <v>6.5085639788293277E-4</v>
      </c>
      <c r="W268" s="28">
        <f>K268/Formato_Análises_Direta!$U$31</f>
        <v>0</v>
      </c>
      <c r="X268" s="1">
        <f t="shared" si="24"/>
        <v>6.5085639788293277E-4</v>
      </c>
    </row>
    <row r="269" spans="1:24" x14ac:dyDescent="0.25">
      <c r="A269" s="25" t="s">
        <v>155</v>
      </c>
      <c r="B269" s="33">
        <v>0</v>
      </c>
      <c r="C269" s="27">
        <f>IFERROR((VLOOKUP(A269,TAB_DIN_Direta!A$252:E$269,2,0)),0)</f>
        <v>0</v>
      </c>
      <c r="D269" s="27">
        <f>IFERROR((VLOOKUP(A269,TAB_DIN_Direta!A$252:E$269,3,0)),0)</f>
        <v>2421984.9945564629</v>
      </c>
      <c r="E269" s="33">
        <v>0</v>
      </c>
      <c r="F269" s="27">
        <f>IFERROR((VLOOKUP(A269,TAB_DIN_Direta!A$252:E$269,4,0)),0)</f>
        <v>7563.8591379998334</v>
      </c>
      <c r="G269" s="33">
        <v>0</v>
      </c>
      <c r="H269" s="33">
        <v>0</v>
      </c>
      <c r="I269" s="33">
        <v>0</v>
      </c>
      <c r="J269" s="27">
        <f>IFERROR((VLOOKUP(A269,TAB_DIN_Direta!A$252:E$269,5,0)),0)</f>
        <v>0</v>
      </c>
      <c r="K269" s="33">
        <v>0</v>
      </c>
      <c r="L269" s="69">
        <f t="shared" si="23"/>
        <v>2429548.8536944627</v>
      </c>
      <c r="M269" s="25" t="s">
        <v>155</v>
      </c>
      <c r="N269" s="28">
        <f>B269/Formato_Análises_Direta!$U$31</f>
        <v>0</v>
      </c>
      <c r="O269" s="28">
        <f>C269/Formato_Análises_Direta!$U$31</f>
        <v>0</v>
      </c>
      <c r="P269" s="28">
        <f>D269/Formato_Análises_Direta!$U$31</f>
        <v>3.7621757103059698E-3</v>
      </c>
      <c r="Q269" s="28">
        <f>E269/Formato_Análises_Direta!$U$31</f>
        <v>0</v>
      </c>
      <c r="R269" s="28">
        <f>F269/Formato_Análises_Direta!$U$31</f>
        <v>1.1749274743285543E-5</v>
      </c>
      <c r="S269" s="28">
        <f>G269/Formato_Análises_Direta!$U$31</f>
        <v>0</v>
      </c>
      <c r="T269" s="28">
        <f>H269/Formato_Análises_Direta!$U$31</f>
        <v>0</v>
      </c>
      <c r="U269" s="28">
        <f>I269/Formato_Análises_Direta!$U$31</f>
        <v>0</v>
      </c>
      <c r="V269" s="28">
        <f>J269/Formato_Análises_Direta!$U$31</f>
        <v>0</v>
      </c>
      <c r="W269" s="28">
        <f>K269/Formato_Análises_Direta!$U$31</f>
        <v>0</v>
      </c>
      <c r="X269" s="1">
        <f t="shared" si="24"/>
        <v>3.773924985049255E-3</v>
      </c>
    </row>
    <row r="270" spans="1:24" x14ac:dyDescent="0.25">
      <c r="A270" s="1" t="s">
        <v>223</v>
      </c>
      <c r="B270" s="29">
        <f>SUM(B243:B269)</f>
        <v>0</v>
      </c>
      <c r="C270" s="29">
        <f t="shared" ref="C270:K270" si="25">SUM(C243:C269)</f>
        <v>14491582.706186913</v>
      </c>
      <c r="D270" s="29">
        <f t="shared" si="25"/>
        <v>230197689.75083873</v>
      </c>
      <c r="E270" s="29">
        <f t="shared" si="25"/>
        <v>0</v>
      </c>
      <c r="F270" s="29">
        <f t="shared" si="25"/>
        <v>347406168.32599157</v>
      </c>
      <c r="G270" s="29">
        <f t="shared" si="25"/>
        <v>0</v>
      </c>
      <c r="H270" s="29">
        <f t="shared" si="25"/>
        <v>0</v>
      </c>
      <c r="I270" s="29">
        <f t="shared" si="25"/>
        <v>0</v>
      </c>
      <c r="J270" s="29">
        <f t="shared" si="25"/>
        <v>51676988.006463282</v>
      </c>
      <c r="K270" s="29">
        <f t="shared" si="25"/>
        <v>0</v>
      </c>
      <c r="L270" s="69">
        <f>SUM(B270:K270)</f>
        <v>643772428.78948045</v>
      </c>
      <c r="M270" s="25" t="s">
        <v>223</v>
      </c>
      <c r="N270" s="28">
        <f>B270/Formato_Análises_Direta!$U$31</f>
        <v>0</v>
      </c>
      <c r="O270" s="28">
        <f>C270/Formato_Análises_Direta!$U$31</f>
        <v>2.2510412155171366E-2</v>
      </c>
      <c r="P270" s="28">
        <f>D270/Formato_Análises_Direta!$U$31</f>
        <v>0.3575761860191678</v>
      </c>
      <c r="Q270" s="28">
        <f>E270/Formato_Análises_Direta!$U$31</f>
        <v>0</v>
      </c>
      <c r="R270" s="28">
        <f>F270/Formato_Análises_Direta!$U$31</f>
        <v>0.53964126574857807</v>
      </c>
      <c r="S270" s="28">
        <f>G270/Formato_Análises_Direta!$U$31</f>
        <v>0</v>
      </c>
      <c r="T270" s="28">
        <f>H270/Formato_Análises_Direta!$U$31</f>
        <v>0</v>
      </c>
      <c r="U270" s="28">
        <f>I270/Formato_Análises_Direta!$U$31</f>
        <v>0</v>
      </c>
      <c r="V270" s="28">
        <f>J270/Formato_Análises_Direta!$U$31</f>
        <v>8.027213607708282E-2</v>
      </c>
      <c r="W270" s="28">
        <f>K270/Formato_Análises_Direta!$U$31</f>
        <v>0</v>
      </c>
      <c r="X270" s="1">
        <f t="shared" si="24"/>
        <v>1</v>
      </c>
    </row>
    <row r="275" spans="1:24" x14ac:dyDescent="0.25">
      <c r="A275" s="2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N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</row>
    <row r="276" spans="1:24" x14ac:dyDescent="0.25">
      <c r="A276" s="25"/>
      <c r="B276" s="25" t="s">
        <v>224</v>
      </c>
      <c r="C276" s="25" t="s">
        <v>228</v>
      </c>
      <c r="D276" s="25" t="s">
        <v>15</v>
      </c>
      <c r="E276" s="25" t="s">
        <v>229</v>
      </c>
      <c r="F276" s="25" t="s">
        <v>226</v>
      </c>
      <c r="G276" s="25" t="s">
        <v>227</v>
      </c>
      <c r="H276" s="25" t="s">
        <v>131</v>
      </c>
      <c r="I276" s="25" t="s">
        <v>130</v>
      </c>
      <c r="J276" s="25" t="s">
        <v>129</v>
      </c>
      <c r="K276" s="25" t="s">
        <v>230</v>
      </c>
      <c r="L276" s="25" t="s">
        <v>404</v>
      </c>
      <c r="N276" s="25" t="s">
        <v>224</v>
      </c>
      <c r="O276" s="25" t="s">
        <v>228</v>
      </c>
      <c r="P276" s="25" t="s">
        <v>15</v>
      </c>
      <c r="Q276" s="25" t="s">
        <v>229</v>
      </c>
      <c r="R276" s="25" t="s">
        <v>226</v>
      </c>
      <c r="S276" s="25" t="s">
        <v>227</v>
      </c>
      <c r="T276" s="25" t="s">
        <v>131</v>
      </c>
      <c r="U276" s="25" t="s">
        <v>130</v>
      </c>
      <c r="V276" s="25" t="s">
        <v>129</v>
      </c>
      <c r="W276" s="25" t="s">
        <v>230</v>
      </c>
    </row>
    <row r="277" spans="1:24" x14ac:dyDescent="0.25">
      <c r="A277" s="25" t="s">
        <v>132</v>
      </c>
      <c r="B277" s="33">
        <v>0</v>
      </c>
      <c r="C277" s="27">
        <f>IFERROR((VLOOKUP(A277,TAB_DIN_Direta!A$295:E$315,2,0)),0)</f>
        <v>0</v>
      </c>
      <c r="D277" s="27">
        <f>IFERROR((VLOOKUP(A277,TAB_DIN_Direta!A$295:E$315,3,0)),0)</f>
        <v>0</v>
      </c>
      <c r="E277" s="33">
        <v>0</v>
      </c>
      <c r="F277" s="27">
        <f>IFERROR((VLOOKUP(A277,TAB_DIN_Direta!A$295:E$315,4,0)),0)</f>
        <v>0</v>
      </c>
      <c r="G277" s="33">
        <v>0</v>
      </c>
      <c r="H277" s="33">
        <v>0</v>
      </c>
      <c r="I277" s="33">
        <v>0</v>
      </c>
      <c r="J277" s="27">
        <f>IFERROR((VLOOKUP(A277,TAB_DIN_Direta!A$295:E$315,5,0)),0)</f>
        <v>0</v>
      </c>
      <c r="K277" s="33">
        <v>0</v>
      </c>
      <c r="L277" s="69">
        <f>SUM(B277:K277)</f>
        <v>0</v>
      </c>
      <c r="M277" s="25" t="s">
        <v>132</v>
      </c>
      <c r="N277" s="28">
        <f>B277/Formato_Análises_Direta!$V$31</f>
        <v>0</v>
      </c>
      <c r="O277" s="28">
        <f>C277/Formato_Análises_Direta!$V$31</f>
        <v>0</v>
      </c>
      <c r="P277" s="28">
        <f>D277/Formato_Análises_Direta!$V$31</f>
        <v>0</v>
      </c>
      <c r="Q277" s="28">
        <f>E277/Formato_Análises_Direta!$V$31</f>
        <v>0</v>
      </c>
      <c r="R277" s="28">
        <f>F277/Formato_Análises_Direta!$V$31</f>
        <v>0</v>
      </c>
      <c r="S277" s="28">
        <f>G277/Formato_Análises_Direta!$V$31</f>
        <v>0</v>
      </c>
      <c r="T277" s="28">
        <f>H277/Formato_Análises_Direta!$V$31</f>
        <v>0</v>
      </c>
      <c r="U277" s="28">
        <f>I277/Formato_Análises_Direta!$V$31</f>
        <v>0</v>
      </c>
      <c r="V277" s="28">
        <f>J277/Formato_Análises_Direta!$V$31</f>
        <v>0</v>
      </c>
      <c r="W277" s="28">
        <f>K277/Formato_Análises_Direta!$V$31</f>
        <v>0</v>
      </c>
      <c r="X277" s="1">
        <f>L277/$L$304</f>
        <v>0</v>
      </c>
    </row>
    <row r="278" spans="1:24" x14ac:dyDescent="0.25">
      <c r="A278" s="25" t="s">
        <v>134</v>
      </c>
      <c r="B278" s="33">
        <v>0</v>
      </c>
      <c r="C278" s="27">
        <f>IFERROR((VLOOKUP(A278,TAB_DIN_Direta!A$295:E$315,2,0)),0)</f>
        <v>0</v>
      </c>
      <c r="D278" s="27">
        <f>IFERROR((VLOOKUP(A278,TAB_DIN_Direta!A$295:E$315,3,0)),0)</f>
        <v>0</v>
      </c>
      <c r="E278" s="33">
        <v>0</v>
      </c>
      <c r="F278" s="27">
        <f>IFERROR((VLOOKUP(A278,TAB_DIN_Direta!A$295:E$315,4,0)),0)</f>
        <v>0</v>
      </c>
      <c r="G278" s="33">
        <v>0</v>
      </c>
      <c r="H278" s="33">
        <v>0</v>
      </c>
      <c r="I278" s="33">
        <v>0</v>
      </c>
      <c r="J278" s="27">
        <f>IFERROR((VLOOKUP(A278,TAB_DIN_Direta!A$295:E$315,5,0)),0)</f>
        <v>0</v>
      </c>
      <c r="K278" s="33">
        <v>0</v>
      </c>
      <c r="L278" s="69">
        <f t="shared" ref="L278:L303" si="26">SUM(B278:K278)</f>
        <v>0</v>
      </c>
      <c r="M278" s="25" t="s">
        <v>134</v>
      </c>
      <c r="N278" s="28">
        <f>B278/Formato_Análises_Direta!$V$31</f>
        <v>0</v>
      </c>
      <c r="O278" s="28">
        <f>C278/Formato_Análises_Direta!$V$31</f>
        <v>0</v>
      </c>
      <c r="P278" s="28">
        <f>D278/Formato_Análises_Direta!$V$31</f>
        <v>0</v>
      </c>
      <c r="Q278" s="28">
        <f>E278/Formato_Análises_Direta!$V$31</f>
        <v>0</v>
      </c>
      <c r="R278" s="28">
        <f>F278/Formato_Análises_Direta!$V$31</f>
        <v>0</v>
      </c>
      <c r="S278" s="28">
        <f>G278/Formato_Análises_Direta!$V$31</f>
        <v>0</v>
      </c>
      <c r="T278" s="28">
        <f>H278/Formato_Análises_Direta!$V$31</f>
        <v>0</v>
      </c>
      <c r="U278" s="28">
        <f>I278/Formato_Análises_Direta!$V$31</f>
        <v>0</v>
      </c>
      <c r="V278" s="28">
        <f>J278/Formato_Análises_Direta!$V$31</f>
        <v>0</v>
      </c>
      <c r="W278" s="28">
        <f>K278/Formato_Análises_Direta!$V$31</f>
        <v>0</v>
      </c>
      <c r="X278" s="1">
        <f t="shared" ref="X278:X304" si="27">L278/$L$304</f>
        <v>0</v>
      </c>
    </row>
    <row r="279" spans="1:24" x14ac:dyDescent="0.25">
      <c r="A279" s="25" t="s">
        <v>139</v>
      </c>
      <c r="B279" s="33">
        <v>0</v>
      </c>
      <c r="C279" s="27">
        <f>IFERROR((VLOOKUP(A279,TAB_DIN_Direta!A$295:E$315,2,0)),0)</f>
        <v>0</v>
      </c>
      <c r="D279" s="27">
        <f>IFERROR((VLOOKUP(A279,TAB_DIN_Direta!A$295:E$315,3,0)),0)</f>
        <v>1462843.7252719128</v>
      </c>
      <c r="E279" s="33">
        <v>0</v>
      </c>
      <c r="F279" s="27">
        <f>IFERROR((VLOOKUP(A279,TAB_DIN_Direta!A$295:E$315,4,0)),0)</f>
        <v>0</v>
      </c>
      <c r="G279" s="33">
        <v>0</v>
      </c>
      <c r="H279" s="33">
        <v>0</v>
      </c>
      <c r="I279" s="33">
        <v>0</v>
      </c>
      <c r="J279" s="27">
        <f>IFERROR((VLOOKUP(A279,TAB_DIN_Direta!A$295:E$315,5,0)),0)</f>
        <v>0</v>
      </c>
      <c r="K279" s="33">
        <v>0</v>
      </c>
      <c r="L279" s="69">
        <f t="shared" si="26"/>
        <v>1462843.7252719128</v>
      </c>
      <c r="M279" s="25" t="s">
        <v>139</v>
      </c>
      <c r="N279" s="28">
        <f>B279/Formato_Análises_Direta!$V$31</f>
        <v>0</v>
      </c>
      <c r="O279" s="28">
        <f>C279/Formato_Análises_Direta!$V$31</f>
        <v>0</v>
      </c>
      <c r="P279" s="28">
        <f>D279/Formato_Análises_Direta!$V$31</f>
        <v>2.6861416466875407E-3</v>
      </c>
      <c r="Q279" s="28">
        <f>E279/Formato_Análises_Direta!$V$31</f>
        <v>0</v>
      </c>
      <c r="R279" s="28">
        <f>F279/Formato_Análises_Direta!$V$31</f>
        <v>0</v>
      </c>
      <c r="S279" s="28">
        <f>G279/Formato_Análises_Direta!$V$31</f>
        <v>0</v>
      </c>
      <c r="T279" s="28">
        <f>H279/Formato_Análises_Direta!$V$31</f>
        <v>0</v>
      </c>
      <c r="U279" s="28">
        <f>I279/Formato_Análises_Direta!$V$31</f>
        <v>0</v>
      </c>
      <c r="V279" s="28">
        <f>J279/Formato_Análises_Direta!$V$31</f>
        <v>0</v>
      </c>
      <c r="W279" s="28">
        <f>K279/Formato_Análises_Direta!$V$31</f>
        <v>0</v>
      </c>
      <c r="X279" s="1">
        <f t="shared" si="27"/>
        <v>2.6861416466875416E-3</v>
      </c>
    </row>
    <row r="280" spans="1:24" x14ac:dyDescent="0.25">
      <c r="A280" s="25" t="s">
        <v>143</v>
      </c>
      <c r="B280" s="33">
        <v>0</v>
      </c>
      <c r="C280" s="27">
        <f>IFERROR((VLOOKUP(A280,TAB_DIN_Direta!A$295:E$315,2,0)),0)</f>
        <v>0</v>
      </c>
      <c r="D280" s="27">
        <f>IFERROR((VLOOKUP(A280,TAB_DIN_Direta!A$295:E$315,3,0)),0)</f>
        <v>0</v>
      </c>
      <c r="E280" s="33">
        <v>0</v>
      </c>
      <c r="F280" s="27">
        <f>IFERROR((VLOOKUP(A280,TAB_DIN_Direta!A$295:E$315,4,0)),0)</f>
        <v>0</v>
      </c>
      <c r="G280" s="33">
        <v>0</v>
      </c>
      <c r="H280" s="33">
        <v>0</v>
      </c>
      <c r="I280" s="33">
        <v>0</v>
      </c>
      <c r="J280" s="27">
        <f>IFERROR((VLOOKUP(A280,TAB_DIN_Direta!A$295:E$315,5,0)),0)</f>
        <v>0</v>
      </c>
      <c r="K280" s="33">
        <v>0</v>
      </c>
      <c r="L280" s="69">
        <f t="shared" si="26"/>
        <v>0</v>
      </c>
      <c r="M280" s="25" t="s">
        <v>143</v>
      </c>
      <c r="N280" s="28">
        <f>B280/Formato_Análises_Direta!$V$31</f>
        <v>0</v>
      </c>
      <c r="O280" s="28">
        <f>C280/Formato_Análises_Direta!$V$31</f>
        <v>0</v>
      </c>
      <c r="P280" s="28">
        <f>D280/Formato_Análises_Direta!$V$31</f>
        <v>0</v>
      </c>
      <c r="Q280" s="28">
        <f>E280/Formato_Análises_Direta!$V$31</f>
        <v>0</v>
      </c>
      <c r="R280" s="28">
        <f>F280/Formato_Análises_Direta!$V$31</f>
        <v>0</v>
      </c>
      <c r="S280" s="28">
        <f>G280/Formato_Análises_Direta!$V$31</f>
        <v>0</v>
      </c>
      <c r="T280" s="28">
        <f>H280/Formato_Análises_Direta!$V$31</f>
        <v>0</v>
      </c>
      <c r="U280" s="28">
        <f>I280/Formato_Análises_Direta!$V$31</f>
        <v>0</v>
      </c>
      <c r="V280" s="28">
        <f>J280/Formato_Análises_Direta!$V$31</f>
        <v>0</v>
      </c>
      <c r="W280" s="28">
        <f>K280/Formato_Análises_Direta!$V$31</f>
        <v>0</v>
      </c>
      <c r="X280" s="1">
        <f t="shared" si="27"/>
        <v>0</v>
      </c>
    </row>
    <row r="281" spans="1:24" x14ac:dyDescent="0.25">
      <c r="A281" s="25" t="s">
        <v>146</v>
      </c>
      <c r="B281" s="33">
        <v>0</v>
      </c>
      <c r="C281" s="27">
        <f>IFERROR((VLOOKUP(A281,TAB_DIN_Direta!A$295:E$315,2,0)),0)</f>
        <v>0</v>
      </c>
      <c r="D281" s="27">
        <f>IFERROR((VLOOKUP(A281,TAB_DIN_Direta!A$295:E$315,3,0)),0)</f>
        <v>28251584.559257716</v>
      </c>
      <c r="E281" s="33">
        <v>0</v>
      </c>
      <c r="F281" s="27">
        <f>IFERROR((VLOOKUP(A281,TAB_DIN_Direta!A$295:E$315,4,0)),0)</f>
        <v>0</v>
      </c>
      <c r="G281" s="33">
        <v>0</v>
      </c>
      <c r="H281" s="33">
        <v>0</v>
      </c>
      <c r="I281" s="33">
        <v>0</v>
      </c>
      <c r="J281" s="27">
        <f>IFERROR((VLOOKUP(A281,TAB_DIN_Direta!A$295:E$315,5,0)),0)</f>
        <v>384189.35929866886</v>
      </c>
      <c r="K281" s="33">
        <v>0</v>
      </c>
      <c r="L281" s="69">
        <f t="shared" si="26"/>
        <v>28635773.918556385</v>
      </c>
      <c r="M281" s="25" t="s">
        <v>146</v>
      </c>
      <c r="N281" s="28">
        <f>B281/Formato_Análises_Direta!$V$31</f>
        <v>0</v>
      </c>
      <c r="O281" s="28">
        <f>C281/Formato_Análises_Direta!$V$31</f>
        <v>0</v>
      </c>
      <c r="P281" s="28">
        <f>D281/Formato_Análises_Direta!$V$31</f>
        <v>5.1876872805009189E-2</v>
      </c>
      <c r="Q281" s="28">
        <f>E281/Formato_Análises_Direta!$V$31</f>
        <v>0</v>
      </c>
      <c r="R281" s="28">
        <f>F281/Formato_Análises_Direta!$V$31</f>
        <v>0</v>
      </c>
      <c r="S281" s="28">
        <f>G281/Formato_Análises_Direta!$V$31</f>
        <v>0</v>
      </c>
      <c r="T281" s="28">
        <f>H281/Formato_Análises_Direta!$V$31</f>
        <v>0</v>
      </c>
      <c r="U281" s="28">
        <f>I281/Formato_Análises_Direta!$V$31</f>
        <v>0</v>
      </c>
      <c r="V281" s="28">
        <f>J281/Formato_Análises_Direta!$V$31</f>
        <v>7.0546636007515597E-4</v>
      </c>
      <c r="W281" s="28">
        <f>K281/Formato_Análises_Direta!$V$31</f>
        <v>0</v>
      </c>
      <c r="X281" s="1">
        <f t="shared" si="27"/>
        <v>5.2582339165084355E-2</v>
      </c>
    </row>
    <row r="282" spans="1:24" x14ac:dyDescent="0.25">
      <c r="A282" s="25" t="s">
        <v>141</v>
      </c>
      <c r="B282" s="33">
        <v>0</v>
      </c>
      <c r="C282" s="27">
        <f>IFERROR((VLOOKUP(A282,TAB_DIN_Direta!A$295:E$315,2,0)),0)</f>
        <v>0</v>
      </c>
      <c r="D282" s="27">
        <f>IFERROR((VLOOKUP(A282,TAB_DIN_Direta!A$295:E$315,3,0)),0)</f>
        <v>0</v>
      </c>
      <c r="E282" s="33">
        <v>0</v>
      </c>
      <c r="F282" s="27">
        <f>IFERROR((VLOOKUP(A282,TAB_DIN_Direta!A$295:E$315,4,0)),0)</f>
        <v>0</v>
      </c>
      <c r="G282" s="33">
        <v>0</v>
      </c>
      <c r="H282" s="33">
        <v>0</v>
      </c>
      <c r="I282" s="33">
        <v>0</v>
      </c>
      <c r="J282" s="27">
        <f>IFERROR((VLOOKUP(A282,TAB_DIN_Direta!A$295:E$315,5,0)),0)</f>
        <v>0</v>
      </c>
      <c r="K282" s="33">
        <v>0</v>
      </c>
      <c r="L282" s="69">
        <f t="shared" si="26"/>
        <v>0</v>
      </c>
      <c r="M282" s="25" t="s">
        <v>141</v>
      </c>
      <c r="N282" s="28">
        <f>B282/Formato_Análises_Direta!$V$31</f>
        <v>0</v>
      </c>
      <c r="O282" s="28">
        <f>C282/Formato_Análises_Direta!$V$31</f>
        <v>0</v>
      </c>
      <c r="P282" s="28">
        <f>D282/Formato_Análises_Direta!$V$31</f>
        <v>0</v>
      </c>
      <c r="Q282" s="28">
        <f>E282/Formato_Análises_Direta!$V$31</f>
        <v>0</v>
      </c>
      <c r="R282" s="28">
        <f>F282/Formato_Análises_Direta!$V$31</f>
        <v>0</v>
      </c>
      <c r="S282" s="28">
        <f>G282/Formato_Análises_Direta!$V$31</f>
        <v>0</v>
      </c>
      <c r="T282" s="28">
        <f>H282/Formato_Análises_Direta!$V$31</f>
        <v>0</v>
      </c>
      <c r="U282" s="28">
        <f>I282/Formato_Análises_Direta!$V$31</f>
        <v>0</v>
      </c>
      <c r="V282" s="28">
        <f>J282/Formato_Análises_Direta!$V$31</f>
        <v>0</v>
      </c>
      <c r="W282" s="28">
        <f>K282/Formato_Análises_Direta!$V$31</f>
        <v>0</v>
      </c>
      <c r="X282" s="1">
        <f t="shared" si="27"/>
        <v>0</v>
      </c>
    </row>
    <row r="283" spans="1:24" x14ac:dyDescent="0.25">
      <c r="A283" s="25" t="s">
        <v>153</v>
      </c>
      <c r="B283" s="33">
        <v>0</v>
      </c>
      <c r="C283" s="27">
        <f>IFERROR((VLOOKUP(A283,TAB_DIN_Direta!A$295:E$315,2,0)),0)</f>
        <v>0</v>
      </c>
      <c r="D283" s="27">
        <f>IFERROR((VLOOKUP(A283,TAB_DIN_Direta!A$295:E$315,3,0)),0)</f>
        <v>0</v>
      </c>
      <c r="E283" s="33">
        <v>0</v>
      </c>
      <c r="F283" s="27">
        <f>IFERROR((VLOOKUP(A283,TAB_DIN_Direta!A$295:E$315,4,0)),0)</f>
        <v>0</v>
      </c>
      <c r="G283" s="33">
        <v>0</v>
      </c>
      <c r="H283" s="33">
        <v>0</v>
      </c>
      <c r="I283" s="33">
        <v>0</v>
      </c>
      <c r="J283" s="27">
        <f>IFERROR((VLOOKUP(A283,TAB_DIN_Direta!A$295:E$315,5,0)),0)</f>
        <v>0</v>
      </c>
      <c r="K283" s="33">
        <v>0</v>
      </c>
      <c r="L283" s="69">
        <f t="shared" si="26"/>
        <v>0</v>
      </c>
      <c r="M283" s="25" t="s">
        <v>153</v>
      </c>
      <c r="N283" s="28">
        <f>B283/Formato_Análises_Direta!$V$31</f>
        <v>0</v>
      </c>
      <c r="O283" s="28">
        <f>C283/Formato_Análises_Direta!$V$31</f>
        <v>0</v>
      </c>
      <c r="P283" s="28">
        <f>D283/Formato_Análises_Direta!$V$31</f>
        <v>0</v>
      </c>
      <c r="Q283" s="28">
        <f>E283/Formato_Análises_Direta!$V$31</f>
        <v>0</v>
      </c>
      <c r="R283" s="28">
        <f>F283/Formato_Análises_Direta!$V$31</f>
        <v>0</v>
      </c>
      <c r="S283" s="28">
        <f>G283/Formato_Análises_Direta!$V$31</f>
        <v>0</v>
      </c>
      <c r="T283" s="28">
        <f>H283/Formato_Análises_Direta!$V$31</f>
        <v>0</v>
      </c>
      <c r="U283" s="28">
        <f>I283/Formato_Análises_Direta!$V$31</f>
        <v>0</v>
      </c>
      <c r="V283" s="28">
        <f>J283/Formato_Análises_Direta!$V$31</f>
        <v>0</v>
      </c>
      <c r="W283" s="28">
        <f>K283/Formato_Análises_Direta!$V$31</f>
        <v>0</v>
      </c>
      <c r="X283" s="1">
        <f t="shared" si="27"/>
        <v>0</v>
      </c>
    </row>
    <row r="284" spans="1:24" x14ac:dyDescent="0.25">
      <c r="A284" s="25" t="s">
        <v>157</v>
      </c>
      <c r="B284" s="33">
        <v>0</v>
      </c>
      <c r="C284" s="27">
        <f>IFERROR((VLOOKUP(A284,TAB_DIN_Direta!A$295:E$315,2,0)),0)</f>
        <v>0</v>
      </c>
      <c r="D284" s="27">
        <f>IFERROR((VLOOKUP(A284,TAB_DIN_Direta!A$295:E$315,3,0)),0)</f>
        <v>0</v>
      </c>
      <c r="E284" s="33">
        <v>0</v>
      </c>
      <c r="F284" s="27">
        <f>IFERROR((VLOOKUP(A284,TAB_DIN_Direta!A$295:E$315,4,0)),0)</f>
        <v>0</v>
      </c>
      <c r="G284" s="33">
        <v>0</v>
      </c>
      <c r="H284" s="33">
        <v>0</v>
      </c>
      <c r="I284" s="33">
        <v>0</v>
      </c>
      <c r="J284" s="27">
        <f>IFERROR((VLOOKUP(A284,TAB_DIN_Direta!A$295:E$315,5,0)),0)</f>
        <v>0</v>
      </c>
      <c r="K284" s="33">
        <v>0</v>
      </c>
      <c r="L284" s="69">
        <f t="shared" si="26"/>
        <v>0</v>
      </c>
      <c r="M284" s="25" t="s">
        <v>157</v>
      </c>
      <c r="N284" s="28">
        <f>B284/Formato_Análises_Direta!$V$31</f>
        <v>0</v>
      </c>
      <c r="O284" s="28">
        <f>C284/Formato_Análises_Direta!$V$31</f>
        <v>0</v>
      </c>
      <c r="P284" s="28">
        <f>D284/Formato_Análises_Direta!$V$31</f>
        <v>0</v>
      </c>
      <c r="Q284" s="28">
        <f>E284/Formato_Análises_Direta!$V$31</f>
        <v>0</v>
      </c>
      <c r="R284" s="28">
        <f>F284/Formato_Análises_Direta!$V$31</f>
        <v>0</v>
      </c>
      <c r="S284" s="28">
        <f>G284/Formato_Análises_Direta!$V$31</f>
        <v>0</v>
      </c>
      <c r="T284" s="28">
        <f>H284/Formato_Análises_Direta!$V$31</f>
        <v>0</v>
      </c>
      <c r="U284" s="28">
        <f>I284/Formato_Análises_Direta!$V$31</f>
        <v>0</v>
      </c>
      <c r="V284" s="28">
        <f>J284/Formato_Análises_Direta!$V$31</f>
        <v>0</v>
      </c>
      <c r="W284" s="28">
        <f>K284/Formato_Análises_Direta!$V$31</f>
        <v>0</v>
      </c>
      <c r="X284" s="1">
        <f t="shared" si="27"/>
        <v>0</v>
      </c>
    </row>
    <row r="285" spans="1:24" x14ac:dyDescent="0.25">
      <c r="A285" s="25" t="s">
        <v>161</v>
      </c>
      <c r="B285" s="33">
        <v>0</v>
      </c>
      <c r="C285" s="27">
        <f>IFERROR((VLOOKUP(A285,TAB_DIN_Direta!A$295:E$315,2,0)),0)</f>
        <v>0</v>
      </c>
      <c r="D285" s="27">
        <f>IFERROR((VLOOKUP(A285,TAB_DIN_Direta!A$295:E$315,3,0)),0)</f>
        <v>0</v>
      </c>
      <c r="E285" s="33">
        <v>0</v>
      </c>
      <c r="F285" s="27">
        <f>IFERROR((VLOOKUP(A285,TAB_DIN_Direta!A$295:E$315,4,0)),0)</f>
        <v>0</v>
      </c>
      <c r="G285" s="33">
        <v>0</v>
      </c>
      <c r="H285" s="33">
        <v>0</v>
      </c>
      <c r="I285" s="33">
        <v>0</v>
      </c>
      <c r="J285" s="27">
        <f>IFERROR((VLOOKUP(A285,TAB_DIN_Direta!A$295:E$315,5,0)),0)</f>
        <v>0</v>
      </c>
      <c r="K285" s="33">
        <v>0</v>
      </c>
      <c r="L285" s="69">
        <f t="shared" si="26"/>
        <v>0</v>
      </c>
      <c r="M285" s="25" t="s">
        <v>161</v>
      </c>
      <c r="N285" s="28">
        <f>B285/Formato_Análises_Direta!$V$31</f>
        <v>0</v>
      </c>
      <c r="O285" s="28">
        <f>C285/Formato_Análises_Direta!$V$31</f>
        <v>0</v>
      </c>
      <c r="P285" s="28">
        <f>D285/Formato_Análises_Direta!$V$31</f>
        <v>0</v>
      </c>
      <c r="Q285" s="28">
        <f>E285/Formato_Análises_Direta!$V$31</f>
        <v>0</v>
      </c>
      <c r="R285" s="28">
        <f>F285/Formato_Análises_Direta!$V$31</f>
        <v>0</v>
      </c>
      <c r="S285" s="28">
        <f>G285/Formato_Análises_Direta!$V$31</f>
        <v>0</v>
      </c>
      <c r="T285" s="28">
        <f>H285/Formato_Análises_Direta!$V$31</f>
        <v>0</v>
      </c>
      <c r="U285" s="28">
        <f>I285/Formato_Análises_Direta!$V$31</f>
        <v>0</v>
      </c>
      <c r="V285" s="28">
        <f>J285/Formato_Análises_Direta!$V$31</f>
        <v>0</v>
      </c>
      <c r="W285" s="28">
        <f>K285/Formato_Análises_Direta!$V$31</f>
        <v>0</v>
      </c>
      <c r="X285" s="1">
        <f t="shared" si="27"/>
        <v>0</v>
      </c>
    </row>
    <row r="286" spans="1:24" x14ac:dyDescent="0.25">
      <c r="A286" s="25" t="s">
        <v>151</v>
      </c>
      <c r="B286" s="33">
        <v>0</v>
      </c>
      <c r="C286" s="27">
        <f>IFERROR((VLOOKUP(A286,TAB_DIN_Direta!A$295:E$315,2,0)),0)</f>
        <v>0</v>
      </c>
      <c r="D286" s="27">
        <f>IFERROR((VLOOKUP(A286,TAB_DIN_Direta!A$295:E$315,3,0)),0)</f>
        <v>0</v>
      </c>
      <c r="E286" s="33">
        <v>0</v>
      </c>
      <c r="F286" s="27">
        <f>IFERROR((VLOOKUP(A286,TAB_DIN_Direta!A$295:E$315,4,0)),0)</f>
        <v>0</v>
      </c>
      <c r="G286" s="33">
        <v>0</v>
      </c>
      <c r="H286" s="33">
        <v>0</v>
      </c>
      <c r="I286" s="33">
        <v>0</v>
      </c>
      <c r="J286" s="27">
        <f>IFERROR((VLOOKUP(A286,TAB_DIN_Direta!A$295:E$315,5,0)),0)</f>
        <v>0</v>
      </c>
      <c r="K286" s="33">
        <v>0</v>
      </c>
      <c r="L286" s="69">
        <f t="shared" si="26"/>
        <v>0</v>
      </c>
      <c r="M286" s="25" t="s">
        <v>151</v>
      </c>
      <c r="N286" s="28">
        <f>B286/Formato_Análises_Direta!$V$31</f>
        <v>0</v>
      </c>
      <c r="O286" s="28">
        <f>C286/Formato_Análises_Direta!$V$31</f>
        <v>0</v>
      </c>
      <c r="P286" s="28">
        <f>D286/Formato_Análises_Direta!$V$31</f>
        <v>0</v>
      </c>
      <c r="Q286" s="28">
        <f>E286/Formato_Análises_Direta!$V$31</f>
        <v>0</v>
      </c>
      <c r="R286" s="28">
        <f>F286/Formato_Análises_Direta!$V$31</f>
        <v>0</v>
      </c>
      <c r="S286" s="28">
        <f>G286/Formato_Análises_Direta!$V$31</f>
        <v>0</v>
      </c>
      <c r="T286" s="28">
        <f>H286/Formato_Análises_Direta!$V$31</f>
        <v>0</v>
      </c>
      <c r="U286" s="28">
        <f>I286/Formato_Análises_Direta!$V$31</f>
        <v>0</v>
      </c>
      <c r="V286" s="28">
        <f>J286/Formato_Análises_Direta!$V$31</f>
        <v>0</v>
      </c>
      <c r="W286" s="28">
        <f>K286/Formato_Análises_Direta!$V$31</f>
        <v>0</v>
      </c>
      <c r="X286" s="1">
        <f t="shared" si="27"/>
        <v>0</v>
      </c>
    </row>
    <row r="287" spans="1:24" x14ac:dyDescent="0.25">
      <c r="A287" s="25" t="s">
        <v>167</v>
      </c>
      <c r="B287" s="33">
        <v>0</v>
      </c>
      <c r="C287" s="27">
        <f>IFERROR((VLOOKUP(A287,TAB_DIN_Direta!A$295:E$315,2,0)),0)</f>
        <v>0</v>
      </c>
      <c r="D287" s="27">
        <f>IFERROR((VLOOKUP(A287,TAB_DIN_Direta!A$295:E$315,3,0)),0)</f>
        <v>0</v>
      </c>
      <c r="E287" s="33">
        <v>0</v>
      </c>
      <c r="F287" s="27">
        <f>IFERROR((VLOOKUP(A287,TAB_DIN_Direta!A$295:E$315,4,0)),0)</f>
        <v>0</v>
      </c>
      <c r="G287" s="33">
        <v>0</v>
      </c>
      <c r="H287" s="33">
        <v>0</v>
      </c>
      <c r="I287" s="33">
        <v>0</v>
      </c>
      <c r="J287" s="27">
        <f>IFERROR((VLOOKUP(A287,TAB_DIN_Direta!A$295:E$315,5,0)),0)</f>
        <v>0</v>
      </c>
      <c r="K287" s="33">
        <v>0</v>
      </c>
      <c r="L287" s="69">
        <f t="shared" si="26"/>
        <v>0</v>
      </c>
      <c r="M287" s="25" t="s">
        <v>167</v>
      </c>
      <c r="N287" s="28">
        <f>B287/Formato_Análises_Direta!$V$31</f>
        <v>0</v>
      </c>
      <c r="O287" s="28">
        <f>C287/Formato_Análises_Direta!$V$31</f>
        <v>0</v>
      </c>
      <c r="P287" s="28">
        <f>D287/Formato_Análises_Direta!$V$31</f>
        <v>0</v>
      </c>
      <c r="Q287" s="28">
        <f>E287/Formato_Análises_Direta!$V$31</f>
        <v>0</v>
      </c>
      <c r="R287" s="28">
        <f>F287/Formato_Análises_Direta!$V$31</f>
        <v>0</v>
      </c>
      <c r="S287" s="28">
        <f>G287/Formato_Análises_Direta!$V$31</f>
        <v>0</v>
      </c>
      <c r="T287" s="28">
        <f>H287/Formato_Análises_Direta!$V$31</f>
        <v>0</v>
      </c>
      <c r="U287" s="28">
        <f>I287/Formato_Análises_Direta!$V$31</f>
        <v>0</v>
      </c>
      <c r="V287" s="28">
        <f>J287/Formato_Análises_Direta!$V$31</f>
        <v>0</v>
      </c>
      <c r="W287" s="28">
        <f>K287/Formato_Análises_Direta!$V$31</f>
        <v>0</v>
      </c>
      <c r="X287" s="1">
        <f t="shared" si="27"/>
        <v>0</v>
      </c>
    </row>
    <row r="288" spans="1:24" x14ac:dyDescent="0.25">
      <c r="A288" s="25" t="s">
        <v>171</v>
      </c>
      <c r="B288" s="33">
        <v>0</v>
      </c>
      <c r="C288" s="27">
        <f>IFERROR((VLOOKUP(A288,TAB_DIN_Direta!A$295:E$315,2,0)),0)</f>
        <v>0</v>
      </c>
      <c r="D288" s="27">
        <f>IFERROR((VLOOKUP(A288,TAB_DIN_Direta!A$295:E$315,3,0)),0)</f>
        <v>31606146.612142429</v>
      </c>
      <c r="E288" s="33">
        <v>0</v>
      </c>
      <c r="F288" s="27">
        <f>IFERROR((VLOOKUP(A288,TAB_DIN_Direta!A$295:E$315,4,0)),0)</f>
        <v>0</v>
      </c>
      <c r="G288" s="33">
        <v>0</v>
      </c>
      <c r="H288" s="33">
        <v>0</v>
      </c>
      <c r="I288" s="33">
        <v>0</v>
      </c>
      <c r="J288" s="27">
        <f>IFERROR((VLOOKUP(A288,TAB_DIN_Direta!A$295:E$315,5,0)),0)</f>
        <v>158573.63501937385</v>
      </c>
      <c r="K288" s="33">
        <v>0</v>
      </c>
      <c r="L288" s="69">
        <f t="shared" si="26"/>
        <v>31764720.247161802</v>
      </c>
      <c r="M288" s="25" t="s">
        <v>171</v>
      </c>
      <c r="N288" s="28">
        <f>B288/Formato_Análises_Direta!$V$31</f>
        <v>0</v>
      </c>
      <c r="O288" s="28">
        <f>C288/Formato_Análises_Direta!$V$31</f>
        <v>0</v>
      </c>
      <c r="P288" s="28">
        <f>D288/Formato_Análises_Direta!$V$31</f>
        <v>5.8036675578867589E-2</v>
      </c>
      <c r="Q288" s="28">
        <f>E288/Formato_Análises_Direta!$V$31</f>
        <v>0</v>
      </c>
      <c r="R288" s="28">
        <f>F288/Formato_Análises_Direta!$V$31</f>
        <v>0</v>
      </c>
      <c r="S288" s="28">
        <f>G288/Formato_Análises_Direta!$V$31</f>
        <v>0</v>
      </c>
      <c r="T288" s="28">
        <f>H288/Formato_Análises_Direta!$V$31</f>
        <v>0</v>
      </c>
      <c r="U288" s="28">
        <f>I288/Formato_Análises_Direta!$V$31</f>
        <v>0</v>
      </c>
      <c r="V288" s="28">
        <f>J288/Formato_Análises_Direta!$V$31</f>
        <v>2.9118027970690742E-4</v>
      </c>
      <c r="W288" s="28">
        <f>K288/Formato_Análises_Direta!$V$31</f>
        <v>0</v>
      </c>
      <c r="X288" s="1">
        <f t="shared" si="27"/>
        <v>5.8327855858574508E-2</v>
      </c>
    </row>
    <row r="289" spans="1:24" x14ac:dyDescent="0.25">
      <c r="A289" s="25" t="s">
        <v>175</v>
      </c>
      <c r="B289" s="33">
        <v>0</v>
      </c>
      <c r="C289" s="27">
        <f>IFERROR((VLOOKUP(A289,TAB_DIN_Direta!A$295:E$315,2,0)),0)</f>
        <v>0</v>
      </c>
      <c r="D289" s="27">
        <f>IFERROR((VLOOKUP(A289,TAB_DIN_Direta!A$295:E$315,3,0)),0)</f>
        <v>27301232.579742141</v>
      </c>
      <c r="E289" s="33">
        <v>0</v>
      </c>
      <c r="F289" s="27">
        <f>IFERROR((VLOOKUP(A289,TAB_DIN_Direta!A$295:E$315,4,0)),0)</f>
        <v>0</v>
      </c>
      <c r="G289" s="33">
        <v>0</v>
      </c>
      <c r="H289" s="33">
        <v>0</v>
      </c>
      <c r="I289" s="33">
        <v>0</v>
      </c>
      <c r="J289" s="27">
        <f>IFERROR((VLOOKUP(A289,TAB_DIN_Direta!A$295:E$315,5,0)),0)</f>
        <v>3352246.709962009</v>
      </c>
      <c r="K289" s="33">
        <v>0</v>
      </c>
      <c r="L289" s="69">
        <f t="shared" si="26"/>
        <v>30653479.289704151</v>
      </c>
      <c r="M289" s="25" t="s">
        <v>175</v>
      </c>
      <c r="N289" s="28">
        <f>B289/Formato_Análises_Direta!$V$31</f>
        <v>0</v>
      </c>
      <c r="O289" s="28">
        <f>C289/Formato_Análises_Direta!$V$31</f>
        <v>0</v>
      </c>
      <c r="P289" s="28">
        <f>D289/Formato_Análises_Direta!$V$31</f>
        <v>5.0131792324376014E-2</v>
      </c>
      <c r="Q289" s="28">
        <f>E289/Formato_Análises_Direta!$V$31</f>
        <v>0</v>
      </c>
      <c r="R289" s="28">
        <f>F289/Formato_Análises_Direta!$V$31</f>
        <v>0</v>
      </c>
      <c r="S289" s="28">
        <f>G289/Formato_Análises_Direta!$V$31</f>
        <v>0</v>
      </c>
      <c r="T289" s="28">
        <f>H289/Formato_Análises_Direta!$V$31</f>
        <v>0</v>
      </c>
      <c r="U289" s="28">
        <f>I289/Formato_Análises_Direta!$V$31</f>
        <v>0</v>
      </c>
      <c r="V289" s="28">
        <f>J289/Formato_Análises_Direta!$V$31</f>
        <v>6.1555512335580952E-3</v>
      </c>
      <c r="W289" s="28">
        <f>K289/Formato_Análises_Direta!$V$31</f>
        <v>0</v>
      </c>
      <c r="X289" s="1">
        <f t="shared" si="27"/>
        <v>5.6287343557934126E-2</v>
      </c>
    </row>
    <row r="290" spans="1:24" x14ac:dyDescent="0.25">
      <c r="A290" s="25" t="s">
        <v>137</v>
      </c>
      <c r="B290" s="33">
        <v>0</v>
      </c>
      <c r="C290" s="27">
        <f>IFERROR((VLOOKUP(A290,TAB_DIN_Direta!A$295:E$315,2,0)),0)</f>
        <v>0</v>
      </c>
      <c r="D290" s="27">
        <f>IFERROR((VLOOKUP(A290,TAB_DIN_Direta!A$295:E$315,3,0)),0)</f>
        <v>214181.25663173216</v>
      </c>
      <c r="E290" s="33">
        <v>0</v>
      </c>
      <c r="F290" s="27">
        <f>IFERROR((VLOOKUP(A290,TAB_DIN_Direta!A$295:E$315,4,0)),0)</f>
        <v>0</v>
      </c>
      <c r="G290" s="33">
        <v>0</v>
      </c>
      <c r="H290" s="33">
        <v>0</v>
      </c>
      <c r="I290" s="33">
        <v>0</v>
      </c>
      <c r="J290" s="27">
        <f>IFERROR((VLOOKUP(A290,TAB_DIN_Direta!A$295:E$315,5,0)),0)</f>
        <v>0</v>
      </c>
      <c r="K290" s="33">
        <v>0</v>
      </c>
      <c r="L290" s="69">
        <f t="shared" si="26"/>
        <v>214181.25663173216</v>
      </c>
      <c r="M290" s="25" t="s">
        <v>137</v>
      </c>
      <c r="N290" s="28">
        <f>B290/Formato_Análises_Direta!$V$31</f>
        <v>0</v>
      </c>
      <c r="O290" s="28">
        <f>C290/Formato_Análises_Direta!$V$31</f>
        <v>0</v>
      </c>
      <c r="P290" s="28">
        <f>D290/Formato_Análises_Direta!$V$31</f>
        <v>3.9328957935778642E-4</v>
      </c>
      <c r="Q290" s="28">
        <f>E290/Formato_Análises_Direta!$V$31</f>
        <v>0</v>
      </c>
      <c r="R290" s="28">
        <f>F290/Formato_Análises_Direta!$V$31</f>
        <v>0</v>
      </c>
      <c r="S290" s="28">
        <f>G290/Formato_Análises_Direta!$V$31</f>
        <v>0</v>
      </c>
      <c r="T290" s="28">
        <f>H290/Formato_Análises_Direta!$V$31</f>
        <v>0</v>
      </c>
      <c r="U290" s="28">
        <f>I290/Formato_Análises_Direta!$V$31</f>
        <v>0</v>
      </c>
      <c r="V290" s="28">
        <f>J290/Formato_Análises_Direta!$V$31</f>
        <v>0</v>
      </c>
      <c r="W290" s="28">
        <f>K290/Formato_Análises_Direta!$V$31</f>
        <v>0</v>
      </c>
      <c r="X290" s="1">
        <f t="shared" si="27"/>
        <v>3.9328957935778647E-4</v>
      </c>
    </row>
    <row r="291" spans="1:24" x14ac:dyDescent="0.25">
      <c r="A291" s="25" t="s">
        <v>181</v>
      </c>
      <c r="B291" s="33">
        <v>0</v>
      </c>
      <c r="C291" s="27">
        <f>IFERROR((VLOOKUP(A291,TAB_DIN_Direta!A$295:E$315,2,0)),0)</f>
        <v>0</v>
      </c>
      <c r="D291" s="27">
        <f>IFERROR((VLOOKUP(A291,TAB_DIN_Direta!A$295:E$315,3,0)),0)</f>
        <v>0</v>
      </c>
      <c r="E291" s="33">
        <v>0</v>
      </c>
      <c r="F291" s="27">
        <f>IFERROR((VLOOKUP(A291,TAB_DIN_Direta!A$295:E$315,4,0)),0)</f>
        <v>0</v>
      </c>
      <c r="G291" s="33">
        <v>0</v>
      </c>
      <c r="H291" s="33">
        <v>0</v>
      </c>
      <c r="I291" s="33">
        <v>0</v>
      </c>
      <c r="J291" s="27">
        <f>IFERROR((VLOOKUP(A291,TAB_DIN_Direta!A$295:E$315,5,0)),0)</f>
        <v>0</v>
      </c>
      <c r="K291" s="33">
        <v>0</v>
      </c>
      <c r="L291" s="69">
        <f t="shared" si="26"/>
        <v>0</v>
      </c>
      <c r="M291" s="25" t="s">
        <v>181</v>
      </c>
      <c r="N291" s="28">
        <f>B291/Formato_Análises_Direta!$V$31</f>
        <v>0</v>
      </c>
      <c r="O291" s="28">
        <f>C291/Formato_Análises_Direta!$V$31</f>
        <v>0</v>
      </c>
      <c r="P291" s="28">
        <f>D291/Formato_Análises_Direta!$V$31</f>
        <v>0</v>
      </c>
      <c r="Q291" s="28">
        <f>E291/Formato_Análises_Direta!$V$31</f>
        <v>0</v>
      </c>
      <c r="R291" s="28">
        <f>F291/Formato_Análises_Direta!$V$31</f>
        <v>0</v>
      </c>
      <c r="S291" s="28">
        <f>G291/Formato_Análises_Direta!$V$31</f>
        <v>0</v>
      </c>
      <c r="T291" s="28">
        <f>H291/Formato_Análises_Direta!$V$31</f>
        <v>0</v>
      </c>
      <c r="U291" s="28">
        <f>I291/Formato_Análises_Direta!$V$31</f>
        <v>0</v>
      </c>
      <c r="V291" s="28">
        <f>J291/Formato_Análises_Direta!$V$31</f>
        <v>0</v>
      </c>
      <c r="W291" s="28">
        <f>K291/Formato_Análises_Direta!$V$31</f>
        <v>0</v>
      </c>
      <c r="X291" s="1">
        <f t="shared" si="27"/>
        <v>0</v>
      </c>
    </row>
    <row r="292" spans="1:24" x14ac:dyDescent="0.25">
      <c r="A292" s="25" t="s">
        <v>148</v>
      </c>
      <c r="B292" s="33">
        <v>0</v>
      </c>
      <c r="C292" s="27">
        <f>IFERROR((VLOOKUP(A292,TAB_DIN_Direta!A$295:E$315,2,0)),0)</f>
        <v>0</v>
      </c>
      <c r="D292" s="27">
        <f>IFERROR((VLOOKUP(A292,TAB_DIN_Direta!A$295:E$315,3,0)),0)</f>
        <v>27301232.579742141</v>
      </c>
      <c r="E292" s="33">
        <v>0</v>
      </c>
      <c r="F292" s="27">
        <f>IFERROR((VLOOKUP(A292,TAB_DIN_Direta!A$295:E$315,4,0)),0)</f>
        <v>0</v>
      </c>
      <c r="G292" s="33">
        <v>0</v>
      </c>
      <c r="H292" s="33">
        <v>0</v>
      </c>
      <c r="I292" s="33">
        <v>0</v>
      </c>
      <c r="J292" s="27">
        <f>IFERROR((VLOOKUP(A292,TAB_DIN_Direta!A$295:E$315,5,0)),0)</f>
        <v>3610884.5202830071</v>
      </c>
      <c r="K292" s="33">
        <v>0</v>
      </c>
      <c r="L292" s="69">
        <f t="shared" si="26"/>
        <v>30912117.100025147</v>
      </c>
      <c r="M292" s="25" t="s">
        <v>148</v>
      </c>
      <c r="N292" s="28">
        <f>B292/Formato_Análises_Direta!$V$31</f>
        <v>0</v>
      </c>
      <c r="O292" s="28">
        <f>C292/Formato_Análises_Direta!$V$31</f>
        <v>0</v>
      </c>
      <c r="P292" s="28">
        <f>D292/Formato_Análises_Direta!$V$31</f>
        <v>5.0131792324376014E-2</v>
      </c>
      <c r="Q292" s="28">
        <f>E292/Formato_Análises_Direta!$V$31</f>
        <v>0</v>
      </c>
      <c r="R292" s="28">
        <f>F292/Formato_Análises_Direta!$V$31</f>
        <v>0</v>
      </c>
      <c r="S292" s="28">
        <f>G292/Formato_Análises_Direta!$V$31</f>
        <v>0</v>
      </c>
      <c r="T292" s="28">
        <f>H292/Formato_Análises_Direta!$V$31</f>
        <v>0</v>
      </c>
      <c r="U292" s="28">
        <f>I292/Formato_Análises_Direta!$V$31</f>
        <v>0</v>
      </c>
      <c r="V292" s="28">
        <f>J292/Formato_Análises_Direta!$V$31</f>
        <v>6.6304740033038302E-3</v>
      </c>
      <c r="W292" s="28">
        <f>K292/Formato_Análises_Direta!$V$31</f>
        <v>0</v>
      </c>
      <c r="X292" s="1">
        <f t="shared" si="27"/>
        <v>5.6762266327679854E-2</v>
      </c>
    </row>
    <row r="293" spans="1:24" x14ac:dyDescent="0.25">
      <c r="A293" s="25" t="s">
        <v>177</v>
      </c>
      <c r="B293" s="33">
        <v>0</v>
      </c>
      <c r="C293" s="27">
        <f>IFERROR((VLOOKUP(A293,TAB_DIN_Direta!A$295:E$315,2,0)),0)</f>
        <v>0</v>
      </c>
      <c r="D293" s="27">
        <f>IFERROR((VLOOKUP(A293,TAB_DIN_Direta!A$295:E$315,3,0)),0)</f>
        <v>45936287.600433543</v>
      </c>
      <c r="E293" s="33">
        <v>0</v>
      </c>
      <c r="F293" s="27">
        <f>IFERROR((VLOOKUP(A293,TAB_DIN_Direta!A$295:E$315,4,0)),0)</f>
        <v>0</v>
      </c>
      <c r="G293" s="33">
        <v>0</v>
      </c>
      <c r="H293" s="33">
        <v>0</v>
      </c>
      <c r="I293" s="33">
        <v>0</v>
      </c>
      <c r="J293" s="27">
        <f>IFERROR((VLOOKUP(A293,TAB_DIN_Direta!A$295:E$315,5,0)),0)</f>
        <v>1545177.3633715173</v>
      </c>
      <c r="K293" s="33">
        <v>0</v>
      </c>
      <c r="L293" s="69">
        <f t="shared" si="26"/>
        <v>47481464.963805057</v>
      </c>
      <c r="M293" s="25" t="s">
        <v>177</v>
      </c>
      <c r="N293" s="28">
        <f>B293/Formato_Análises_Direta!$V$31</f>
        <v>0</v>
      </c>
      <c r="O293" s="28">
        <f>C293/Formato_Análises_Direta!$V$31</f>
        <v>0</v>
      </c>
      <c r="P293" s="28">
        <f>D293/Formato_Análises_Direta!$V$31</f>
        <v>8.4350346579095514E-2</v>
      </c>
      <c r="Q293" s="28">
        <f>E293/Formato_Análises_Direta!$V$31</f>
        <v>0</v>
      </c>
      <c r="R293" s="28">
        <f>F293/Formato_Análises_Direta!$V$31</f>
        <v>0</v>
      </c>
      <c r="S293" s="28">
        <f>G293/Formato_Análises_Direta!$V$31</f>
        <v>0</v>
      </c>
      <c r="T293" s="28">
        <f>H293/Formato_Análises_Direta!$V$31</f>
        <v>0</v>
      </c>
      <c r="U293" s="28">
        <f>I293/Formato_Análises_Direta!$V$31</f>
        <v>0</v>
      </c>
      <c r="V293" s="28">
        <f>J293/Formato_Análises_Direta!$V$31</f>
        <v>2.8373265001356003E-3</v>
      </c>
      <c r="W293" s="28">
        <f>K293/Formato_Análises_Direta!$V$31</f>
        <v>0</v>
      </c>
      <c r="X293" s="1">
        <f t="shared" si="27"/>
        <v>8.7187673079231129E-2</v>
      </c>
    </row>
    <row r="294" spans="1:24" x14ac:dyDescent="0.25">
      <c r="A294" s="25" t="s">
        <v>159</v>
      </c>
      <c r="B294" s="33">
        <v>0</v>
      </c>
      <c r="C294" s="27">
        <f>IFERROR((VLOOKUP(A294,TAB_DIN_Direta!A$295:E$315,2,0)),0)</f>
        <v>0</v>
      </c>
      <c r="D294" s="27">
        <f>IFERROR((VLOOKUP(A294,TAB_DIN_Direta!A$295:E$315,3,0)),0)</f>
        <v>0</v>
      </c>
      <c r="E294" s="33">
        <v>0</v>
      </c>
      <c r="F294" s="27">
        <f>IFERROR((VLOOKUP(A294,TAB_DIN_Direta!A$295:E$315,4,0)),0)</f>
        <v>0</v>
      </c>
      <c r="G294" s="33">
        <v>0</v>
      </c>
      <c r="H294" s="33">
        <v>0</v>
      </c>
      <c r="I294" s="33">
        <v>0</v>
      </c>
      <c r="J294" s="27">
        <f>IFERROR((VLOOKUP(A294,TAB_DIN_Direta!A$295:E$315,5,0)),0)</f>
        <v>0</v>
      </c>
      <c r="K294" s="33">
        <v>0</v>
      </c>
      <c r="L294" s="69">
        <f t="shared" si="26"/>
        <v>0</v>
      </c>
      <c r="M294" s="25" t="s">
        <v>159</v>
      </c>
      <c r="N294" s="28">
        <f>B294/Formato_Análises_Direta!$V$31</f>
        <v>0</v>
      </c>
      <c r="O294" s="28">
        <f>C294/Formato_Análises_Direta!$V$31</f>
        <v>0</v>
      </c>
      <c r="P294" s="28">
        <f>D294/Formato_Análises_Direta!$V$31</f>
        <v>0</v>
      </c>
      <c r="Q294" s="28">
        <f>E294/Formato_Análises_Direta!$V$31</f>
        <v>0</v>
      </c>
      <c r="R294" s="28">
        <f>F294/Formato_Análises_Direta!$V$31</f>
        <v>0</v>
      </c>
      <c r="S294" s="28">
        <f>G294/Formato_Análises_Direta!$V$31</f>
        <v>0</v>
      </c>
      <c r="T294" s="28">
        <f>H294/Formato_Análises_Direta!$V$31</f>
        <v>0</v>
      </c>
      <c r="U294" s="28">
        <f>I294/Formato_Análises_Direta!$V$31</f>
        <v>0</v>
      </c>
      <c r="V294" s="28">
        <f>J294/Formato_Análises_Direta!$V$31</f>
        <v>0</v>
      </c>
      <c r="W294" s="28">
        <f>K294/Formato_Análises_Direta!$V$31</f>
        <v>0</v>
      </c>
      <c r="X294" s="1">
        <f t="shared" si="27"/>
        <v>0</v>
      </c>
    </row>
    <row r="295" spans="1:24" x14ac:dyDescent="0.25">
      <c r="A295" s="25" t="s">
        <v>191</v>
      </c>
      <c r="B295" s="33">
        <v>0</v>
      </c>
      <c r="C295" s="27">
        <f>IFERROR((VLOOKUP(A295,TAB_DIN_Direta!A$295:E$315,2,0)),0)</f>
        <v>11207966.709472377</v>
      </c>
      <c r="D295" s="27">
        <f>IFERROR((VLOOKUP(A295,TAB_DIN_Direta!A$295:E$315,3,0)),0)</f>
        <v>68935344.948973656</v>
      </c>
      <c r="E295" s="33">
        <v>0</v>
      </c>
      <c r="F295" s="27">
        <f>IFERROR((VLOOKUP(A295,TAB_DIN_Direta!A$295:E$315,4,0)),0)</f>
        <v>4287114.5601301529</v>
      </c>
      <c r="G295" s="33">
        <v>0</v>
      </c>
      <c r="H295" s="33">
        <v>0</v>
      </c>
      <c r="I295" s="33">
        <v>0</v>
      </c>
      <c r="J295" s="27">
        <f>IFERROR((VLOOKUP(A295,TAB_DIN_Direta!A$295:E$315,5,0)),0)</f>
        <v>14479586.744926188</v>
      </c>
      <c r="K295" s="33">
        <v>0</v>
      </c>
      <c r="L295" s="69">
        <f t="shared" si="26"/>
        <v>98910012.963502362</v>
      </c>
      <c r="M295" s="25" t="s">
        <v>191</v>
      </c>
      <c r="N295" s="28">
        <f>B295/Formato_Análises_Direta!$V$31</f>
        <v>0</v>
      </c>
      <c r="O295" s="28">
        <f>C295/Formato_Análises_Direta!$V$31</f>
        <v>2.0580589459345797E-2</v>
      </c>
      <c r="P295" s="28">
        <f>D295/Formato_Análises_Direta!$V$31</f>
        <v>0.12658228476304972</v>
      </c>
      <c r="Q295" s="28">
        <f>E295/Formato_Análises_Direta!$V$31</f>
        <v>0</v>
      </c>
      <c r="R295" s="28">
        <f>F295/Formato_Análises_Direta!$V$31</f>
        <v>7.8721990361243742E-3</v>
      </c>
      <c r="S295" s="28">
        <f>G295/Formato_Análises_Direta!$V$31</f>
        <v>0</v>
      </c>
      <c r="T295" s="28">
        <f>H295/Formato_Análises_Direta!$V$31</f>
        <v>0</v>
      </c>
      <c r="U295" s="28">
        <f>I295/Formato_Análises_Direta!$V$31</f>
        <v>0</v>
      </c>
      <c r="V295" s="28">
        <f>J295/Formato_Análises_Direta!$V$31</f>
        <v>2.6588090245348306E-2</v>
      </c>
      <c r="W295" s="28">
        <f>K295/Formato_Análises_Direta!$V$31</f>
        <v>0</v>
      </c>
      <c r="X295" s="1">
        <f t="shared" si="27"/>
        <v>0.18162316350386823</v>
      </c>
    </row>
    <row r="296" spans="1:24" x14ac:dyDescent="0.25">
      <c r="A296" s="25" t="s">
        <v>194</v>
      </c>
      <c r="B296" s="33">
        <v>0</v>
      </c>
      <c r="C296" s="27">
        <f>IFERROR((VLOOKUP(A296,TAB_DIN_Direta!A$295:E$315,2,0)),0)</f>
        <v>6455823.8392938618</v>
      </c>
      <c r="D296" s="27">
        <f>IFERROR((VLOOKUP(A296,TAB_DIN_Direta!A$295:E$315,3,0)),0)</f>
        <v>43090818.685026385</v>
      </c>
      <c r="E296" s="33">
        <v>0</v>
      </c>
      <c r="F296" s="27">
        <f>IFERROR((VLOOKUP(A296,TAB_DIN_Direta!A$295:E$315,4,0)),0)</f>
        <v>132355330.77982804</v>
      </c>
      <c r="G296" s="33">
        <v>0</v>
      </c>
      <c r="H296" s="33">
        <v>0</v>
      </c>
      <c r="I296" s="33">
        <v>0</v>
      </c>
      <c r="J296" s="27">
        <f>IFERROR((VLOOKUP(A296,TAB_DIN_Direta!A$295:E$315,5,0)),0)</f>
        <v>1490690.2101678769</v>
      </c>
      <c r="K296" s="33">
        <v>0</v>
      </c>
      <c r="L296" s="69">
        <f t="shared" si="26"/>
        <v>183392663.51431617</v>
      </c>
      <c r="M296" s="25" t="s">
        <v>194</v>
      </c>
      <c r="N296" s="28">
        <f>B296/Formato_Análises_Direta!$V$31</f>
        <v>0</v>
      </c>
      <c r="O296" s="28">
        <f>C296/Formato_Análises_Direta!$V$31</f>
        <v>1.1854483824088668E-2</v>
      </c>
      <c r="P296" s="28">
        <f>D296/Formato_Análises_Direta!$V$31</f>
        <v>7.9125364288790204E-2</v>
      </c>
      <c r="Q296" s="28">
        <f>E296/Formato_Análises_Direta!$V$31</f>
        <v>0</v>
      </c>
      <c r="R296" s="28">
        <f>F296/Formato_Análises_Direta!$V$31</f>
        <v>0.24303701073928222</v>
      </c>
      <c r="S296" s="28">
        <f>G296/Formato_Análises_Direta!$V$31</f>
        <v>0</v>
      </c>
      <c r="T296" s="28">
        <f>H296/Formato_Análises_Direta!$V$31</f>
        <v>0</v>
      </c>
      <c r="U296" s="28">
        <f>I296/Formato_Análises_Direta!$V$31</f>
        <v>0</v>
      </c>
      <c r="V296" s="28">
        <f>J296/Formato_Análises_Direta!$V$31</f>
        <v>2.7372746566602917E-3</v>
      </c>
      <c r="W296" s="28">
        <f>K296/Formato_Análises_Direta!$V$31</f>
        <v>0</v>
      </c>
      <c r="X296" s="1">
        <f t="shared" si="27"/>
        <v>0.33675413350882144</v>
      </c>
    </row>
    <row r="297" spans="1:24" x14ac:dyDescent="0.25">
      <c r="A297" s="25" t="s">
        <v>185</v>
      </c>
      <c r="B297" s="33">
        <v>0</v>
      </c>
      <c r="C297" s="27">
        <f>IFERROR((VLOOKUP(A297,TAB_DIN_Direta!A$295:E$315,2,0)),0)</f>
        <v>0</v>
      </c>
      <c r="D297" s="27">
        <f>IFERROR((VLOOKUP(A297,TAB_DIN_Direta!A$295:E$315,3,0)),0)</f>
        <v>0</v>
      </c>
      <c r="E297" s="33">
        <v>0</v>
      </c>
      <c r="F297" s="27">
        <f>IFERROR((VLOOKUP(A297,TAB_DIN_Direta!A$295:E$315,4,0)),0)</f>
        <v>568987.86380217085</v>
      </c>
      <c r="G297" s="33">
        <v>0</v>
      </c>
      <c r="H297" s="33">
        <v>0</v>
      </c>
      <c r="I297" s="33">
        <v>0</v>
      </c>
      <c r="J297" s="27">
        <f>IFERROR((VLOOKUP(A297,TAB_DIN_Direta!A$295:E$315,5,0)),0)</f>
        <v>0</v>
      </c>
      <c r="K297" s="33">
        <v>0</v>
      </c>
      <c r="L297" s="69">
        <f t="shared" si="26"/>
        <v>568987.86380217085</v>
      </c>
      <c r="M297" s="25" t="s">
        <v>185</v>
      </c>
      <c r="N297" s="28">
        <f>B297/Formato_Análises_Direta!$V$31</f>
        <v>0</v>
      </c>
      <c r="O297" s="28">
        <f>C297/Formato_Análises_Direta!$V$31</f>
        <v>0</v>
      </c>
      <c r="P297" s="28">
        <f>D297/Formato_Análises_Direta!$V$31</f>
        <v>0</v>
      </c>
      <c r="Q297" s="28">
        <f>E297/Formato_Análises_Direta!$V$31</f>
        <v>0</v>
      </c>
      <c r="R297" s="28">
        <f>F297/Formato_Análises_Direta!$V$31</f>
        <v>1.0448019641569673E-3</v>
      </c>
      <c r="S297" s="28">
        <f>G297/Formato_Análises_Direta!$V$31</f>
        <v>0</v>
      </c>
      <c r="T297" s="28">
        <f>H297/Formato_Análises_Direta!$V$31</f>
        <v>0</v>
      </c>
      <c r="U297" s="28">
        <f>I297/Formato_Análises_Direta!$V$31</f>
        <v>0</v>
      </c>
      <c r="V297" s="28">
        <f>J297/Formato_Análises_Direta!$V$31</f>
        <v>0</v>
      </c>
      <c r="W297" s="28">
        <f>K297/Formato_Análises_Direta!$V$31</f>
        <v>0</v>
      </c>
      <c r="X297" s="1">
        <f t="shared" si="27"/>
        <v>1.0448019641569675E-3</v>
      </c>
    </row>
    <row r="298" spans="1:24" x14ac:dyDescent="0.25">
      <c r="A298" s="25" t="s">
        <v>200</v>
      </c>
      <c r="B298" s="33">
        <v>0</v>
      </c>
      <c r="C298" s="27">
        <f>IFERROR((VLOOKUP(A298,TAB_DIN_Direta!A$295:E$315,2,0)),0)</f>
        <v>0</v>
      </c>
      <c r="D298" s="27">
        <f>IFERROR((VLOOKUP(A298,TAB_DIN_Direta!A$295:E$315,3,0)),0)</f>
        <v>27507604.477943189</v>
      </c>
      <c r="E298" s="33">
        <v>0</v>
      </c>
      <c r="F298" s="27">
        <f>IFERROR((VLOOKUP(A298,TAB_DIN_Direta!A$295:E$315,4,0)),0)</f>
        <v>0</v>
      </c>
      <c r="G298" s="33">
        <v>0</v>
      </c>
      <c r="H298" s="33">
        <v>0</v>
      </c>
      <c r="I298" s="33">
        <v>0</v>
      </c>
      <c r="J298" s="27">
        <f>IFERROR((VLOOKUP(A298,TAB_DIN_Direta!A$295:E$315,5,0)),0)</f>
        <v>0</v>
      </c>
      <c r="K298" s="33">
        <v>0</v>
      </c>
      <c r="L298" s="69">
        <f t="shared" si="26"/>
        <v>27507604.477943189</v>
      </c>
      <c r="M298" s="25" t="s">
        <v>200</v>
      </c>
      <c r="N298" s="28">
        <f>B298/Formato_Análises_Direta!$V$31</f>
        <v>0</v>
      </c>
      <c r="O298" s="28">
        <f>C298/Formato_Análises_Direta!$V$31</f>
        <v>0</v>
      </c>
      <c r="P298" s="28">
        <f>D298/Formato_Análises_Direta!$V$31</f>
        <v>5.051074199677575E-2</v>
      </c>
      <c r="Q298" s="28">
        <f>E298/Formato_Análises_Direta!$V$31</f>
        <v>0</v>
      </c>
      <c r="R298" s="28">
        <f>F298/Formato_Análises_Direta!$V$31</f>
        <v>0</v>
      </c>
      <c r="S298" s="28">
        <f>G298/Formato_Análises_Direta!$V$31</f>
        <v>0</v>
      </c>
      <c r="T298" s="28">
        <f>H298/Formato_Análises_Direta!$V$31</f>
        <v>0</v>
      </c>
      <c r="U298" s="28">
        <f>I298/Formato_Análises_Direta!$V$31</f>
        <v>0</v>
      </c>
      <c r="V298" s="28">
        <f>J298/Formato_Análises_Direta!$V$31</f>
        <v>0</v>
      </c>
      <c r="W298" s="28">
        <f>K298/Formato_Análises_Direta!$V$31</f>
        <v>0</v>
      </c>
      <c r="X298" s="1">
        <f t="shared" si="27"/>
        <v>5.0510741996775764E-2</v>
      </c>
    </row>
    <row r="299" spans="1:24" x14ac:dyDescent="0.25">
      <c r="A299" s="25" t="s">
        <v>198</v>
      </c>
      <c r="B299" s="33">
        <v>0</v>
      </c>
      <c r="C299" s="27">
        <f>IFERROR((VLOOKUP(A299,TAB_DIN_Direta!A$295:E$315,2,0)),0)</f>
        <v>0</v>
      </c>
      <c r="D299" s="27">
        <f>IFERROR((VLOOKUP(A299,TAB_DIN_Direta!A$295:E$315,3,0)),0)</f>
        <v>30654530.823044755</v>
      </c>
      <c r="E299" s="33">
        <v>0</v>
      </c>
      <c r="F299" s="27">
        <f>IFERROR((VLOOKUP(A299,TAB_DIN_Direta!A$295:E$315,4,0)),0)</f>
        <v>568987.86380217085</v>
      </c>
      <c r="G299" s="33">
        <v>0</v>
      </c>
      <c r="H299" s="33">
        <v>0</v>
      </c>
      <c r="I299" s="33">
        <v>0</v>
      </c>
      <c r="J299" s="27">
        <f>IFERROR((VLOOKUP(A299,TAB_DIN_Direta!A$295:E$315,5,0)),0)</f>
        <v>3228027.9056345522</v>
      </c>
      <c r="K299" s="33">
        <v>0</v>
      </c>
      <c r="L299" s="69">
        <f t="shared" si="26"/>
        <v>34451546.592481479</v>
      </c>
      <c r="M299" s="25" t="s">
        <v>198</v>
      </c>
      <c r="N299" s="28">
        <f>B299/Formato_Análises_Direta!$V$31</f>
        <v>0</v>
      </c>
      <c r="O299" s="28">
        <f>C299/Formato_Análises_Direta!$V$31</f>
        <v>0</v>
      </c>
      <c r="P299" s="28">
        <f>D299/Formato_Análises_Direta!$V$31</f>
        <v>5.628927443233326E-2</v>
      </c>
      <c r="Q299" s="28">
        <f>E299/Formato_Análises_Direta!$V$31</f>
        <v>0</v>
      </c>
      <c r="R299" s="28">
        <f>F299/Formato_Análises_Direta!$V$31</f>
        <v>1.0448019641569673E-3</v>
      </c>
      <c r="S299" s="28">
        <f>G299/Formato_Análises_Direta!$V$31</f>
        <v>0</v>
      </c>
      <c r="T299" s="28">
        <f>H299/Formato_Análises_Direta!$V$31</f>
        <v>0</v>
      </c>
      <c r="U299" s="28">
        <f>I299/Formato_Análises_Direta!$V$31</f>
        <v>0</v>
      </c>
      <c r="V299" s="28">
        <f>J299/Formato_Análises_Direta!$V$31</f>
        <v>5.927454890906258E-3</v>
      </c>
      <c r="W299" s="28">
        <f>K299/Formato_Análises_Direta!$V$31</f>
        <v>0</v>
      </c>
      <c r="X299" s="1">
        <f t="shared" si="27"/>
        <v>6.3261531287396505E-2</v>
      </c>
    </row>
    <row r="300" spans="1:24" x14ac:dyDescent="0.25">
      <c r="A300" s="25" t="s">
        <v>173</v>
      </c>
      <c r="B300" s="33">
        <v>0</v>
      </c>
      <c r="C300" s="27">
        <f>IFERROR((VLOOKUP(A300,TAB_DIN_Direta!A$295:E$315,2,0)),0)</f>
        <v>0</v>
      </c>
      <c r="D300" s="27">
        <f>IFERROR((VLOOKUP(A300,TAB_DIN_Direta!A$295:E$315,3,0)),0)</f>
        <v>27301232.579742141</v>
      </c>
      <c r="E300" s="33">
        <v>0</v>
      </c>
      <c r="F300" s="27">
        <f>IFERROR((VLOOKUP(A300,TAB_DIN_Direta!A$295:E$315,4,0)),0)</f>
        <v>0</v>
      </c>
      <c r="G300" s="33">
        <v>0</v>
      </c>
      <c r="H300" s="33">
        <v>0</v>
      </c>
      <c r="I300" s="33">
        <v>0</v>
      </c>
      <c r="J300" s="27">
        <f>IFERROR((VLOOKUP(A300,TAB_DIN_Direta!A$295:E$315,5,0)),0)</f>
        <v>0</v>
      </c>
      <c r="K300" s="33">
        <v>0</v>
      </c>
      <c r="L300" s="69">
        <f t="shared" si="26"/>
        <v>27301232.579742141</v>
      </c>
      <c r="M300" s="25" t="s">
        <v>173</v>
      </c>
      <c r="N300" s="28">
        <f>B300/Formato_Análises_Direta!$V$31</f>
        <v>0</v>
      </c>
      <c r="O300" s="28">
        <f>C300/Formato_Análises_Direta!$V$31</f>
        <v>0</v>
      </c>
      <c r="P300" s="28">
        <f>D300/Formato_Análises_Direta!$V$31</f>
        <v>5.0131792324376014E-2</v>
      </c>
      <c r="Q300" s="28">
        <f>E300/Formato_Análises_Direta!$V$31</f>
        <v>0</v>
      </c>
      <c r="R300" s="28">
        <f>F300/Formato_Análises_Direta!$V$31</f>
        <v>0</v>
      </c>
      <c r="S300" s="28">
        <f>G300/Formato_Análises_Direta!$V$31</f>
        <v>0</v>
      </c>
      <c r="T300" s="28">
        <f>H300/Formato_Análises_Direta!$V$31</f>
        <v>0</v>
      </c>
      <c r="U300" s="28">
        <f>I300/Formato_Análises_Direta!$V$31</f>
        <v>0</v>
      </c>
      <c r="V300" s="28">
        <f>J300/Formato_Análises_Direta!$V$31</f>
        <v>0</v>
      </c>
      <c r="W300" s="28">
        <f>K300/Formato_Análises_Direta!$V$31</f>
        <v>0</v>
      </c>
      <c r="X300" s="1">
        <f t="shared" si="27"/>
        <v>5.0131792324376027E-2</v>
      </c>
    </row>
    <row r="301" spans="1:24" x14ac:dyDescent="0.25">
      <c r="A301" s="25" t="s">
        <v>169</v>
      </c>
      <c r="B301" s="33">
        <v>0</v>
      </c>
      <c r="C301" s="27">
        <f>IFERROR((VLOOKUP(A301,TAB_DIN_Direta!A$295:E$315,2,0)),0)</f>
        <v>0</v>
      </c>
      <c r="D301" s="27">
        <f>IFERROR((VLOOKUP(A301,TAB_DIN_Direta!A$295:E$315,3,0)),0)</f>
        <v>0</v>
      </c>
      <c r="E301" s="33">
        <v>0</v>
      </c>
      <c r="F301" s="27">
        <f>IFERROR((VLOOKUP(A301,TAB_DIN_Direta!A$295:E$315,4,0)),0)</f>
        <v>0</v>
      </c>
      <c r="G301" s="33">
        <v>0</v>
      </c>
      <c r="H301" s="33">
        <v>0</v>
      </c>
      <c r="I301" s="33">
        <v>0</v>
      </c>
      <c r="J301" s="27">
        <f>IFERROR((VLOOKUP(A301,TAB_DIN_Direta!A$295:E$315,5,0)),0)</f>
        <v>0</v>
      </c>
      <c r="K301" s="33">
        <v>0</v>
      </c>
      <c r="L301" s="69">
        <f t="shared" si="26"/>
        <v>0</v>
      </c>
      <c r="M301" s="25" t="s">
        <v>169</v>
      </c>
      <c r="N301" s="28">
        <f>B301/Formato_Análises_Direta!$V$31</f>
        <v>0</v>
      </c>
      <c r="O301" s="28">
        <f>C301/Formato_Análises_Direta!$V$31</f>
        <v>0</v>
      </c>
      <c r="P301" s="28">
        <f>D301/Formato_Análises_Direta!$V$31</f>
        <v>0</v>
      </c>
      <c r="Q301" s="28">
        <f>E301/Formato_Análises_Direta!$V$31</f>
        <v>0</v>
      </c>
      <c r="R301" s="28">
        <f>F301/Formato_Análises_Direta!$V$31</f>
        <v>0</v>
      </c>
      <c r="S301" s="28">
        <f>G301/Formato_Análises_Direta!$V$31</f>
        <v>0</v>
      </c>
      <c r="T301" s="28">
        <f>H301/Formato_Análises_Direta!$V$31</f>
        <v>0</v>
      </c>
      <c r="U301" s="28">
        <f>I301/Formato_Análises_Direta!$V$31</f>
        <v>0</v>
      </c>
      <c r="V301" s="28">
        <f>J301/Formato_Análises_Direta!$V$31</f>
        <v>0</v>
      </c>
      <c r="W301" s="28">
        <f>K301/Formato_Análises_Direta!$V$31</f>
        <v>0</v>
      </c>
      <c r="X301" s="1">
        <f t="shared" si="27"/>
        <v>0</v>
      </c>
    </row>
    <row r="302" spans="1:24" x14ac:dyDescent="0.25">
      <c r="A302" s="25" t="s">
        <v>163</v>
      </c>
      <c r="B302" s="33">
        <v>0</v>
      </c>
      <c r="C302" s="27">
        <f>IFERROR((VLOOKUP(A302,TAB_DIN_Direta!A$295:E$315,2,0)),0)</f>
        <v>0</v>
      </c>
      <c r="D302" s="27">
        <f>IFERROR((VLOOKUP(A302,TAB_DIN_Direta!A$295:E$315,3,0)),0)</f>
        <v>0</v>
      </c>
      <c r="E302" s="33">
        <v>0</v>
      </c>
      <c r="F302" s="27">
        <f>IFERROR((VLOOKUP(A302,TAB_DIN_Direta!A$295:E$315,4,0)),0)</f>
        <v>0</v>
      </c>
      <c r="G302" s="33">
        <v>0</v>
      </c>
      <c r="H302" s="33">
        <v>0</v>
      </c>
      <c r="I302" s="33">
        <v>0</v>
      </c>
      <c r="J302" s="27">
        <f>IFERROR((VLOOKUP(A302,TAB_DIN_Direta!A$295:E$315,5,0)),0)</f>
        <v>187503.38527142306</v>
      </c>
      <c r="K302" s="33">
        <v>0</v>
      </c>
      <c r="L302" s="69">
        <f t="shared" si="26"/>
        <v>187503.38527142306</v>
      </c>
      <c r="M302" s="25" t="s">
        <v>163</v>
      </c>
      <c r="N302" s="28">
        <f>B302/Formato_Análises_Direta!$V$31</f>
        <v>0</v>
      </c>
      <c r="O302" s="28">
        <f>C302/Formato_Análises_Direta!$V$31</f>
        <v>0</v>
      </c>
      <c r="P302" s="28">
        <f>D302/Formato_Análises_Direta!$V$31</f>
        <v>0</v>
      </c>
      <c r="Q302" s="28">
        <f>E302/Formato_Análises_Direta!$V$31</f>
        <v>0</v>
      </c>
      <c r="R302" s="28">
        <f>F302/Formato_Análises_Direta!$V$31</f>
        <v>0</v>
      </c>
      <c r="S302" s="28">
        <f>G302/Formato_Análises_Direta!$V$31</f>
        <v>0</v>
      </c>
      <c r="T302" s="28">
        <f>H302/Formato_Análises_Direta!$V$31</f>
        <v>0</v>
      </c>
      <c r="U302" s="28">
        <f>I302/Formato_Análises_Direta!$V$31</f>
        <v>0</v>
      </c>
      <c r="V302" s="28">
        <f>J302/Formato_Análises_Direta!$V$31</f>
        <v>3.4430243188064978E-4</v>
      </c>
      <c r="W302" s="28">
        <f>K302/Formato_Análises_Direta!$V$31</f>
        <v>0</v>
      </c>
      <c r="X302" s="1">
        <f t="shared" si="27"/>
        <v>3.4430243188064989E-4</v>
      </c>
    </row>
    <row r="303" spans="1:24" x14ac:dyDescent="0.25">
      <c r="A303" s="25" t="s">
        <v>155</v>
      </c>
      <c r="B303" s="33">
        <v>0</v>
      </c>
      <c r="C303" s="27">
        <f>IFERROR((VLOOKUP(A303,TAB_DIN_Direta!A$295:E$315,2,0)),0)</f>
        <v>0</v>
      </c>
      <c r="D303" s="27">
        <f>IFERROR((VLOOKUP(A303,TAB_DIN_Direta!A$295:E$315,3,0)),0)</f>
        <v>957431.50159019139</v>
      </c>
      <c r="E303" s="33">
        <v>0</v>
      </c>
      <c r="F303" s="27">
        <f>IFERROR((VLOOKUP(A303,TAB_DIN_Direta!A$295:E$315,4,0)),0)</f>
        <v>0</v>
      </c>
      <c r="G303" s="33">
        <v>0</v>
      </c>
      <c r="H303" s="33">
        <v>0</v>
      </c>
      <c r="I303" s="33">
        <v>0</v>
      </c>
      <c r="J303" s="27">
        <f>IFERROR((VLOOKUP(A303,TAB_DIN_Direta!A$295:E$315,5,0)),0)</f>
        <v>187634.69016306972</v>
      </c>
      <c r="K303" s="33">
        <v>0</v>
      </c>
      <c r="L303" s="69">
        <f t="shared" si="26"/>
        <v>1145066.191753261</v>
      </c>
      <c r="M303" s="25" t="s">
        <v>155</v>
      </c>
      <c r="N303" s="28">
        <f>B303/Formato_Análises_Direta!$V$31</f>
        <v>0</v>
      </c>
      <c r="O303" s="28">
        <f>C303/Formato_Análises_Direta!$V$31</f>
        <v>0</v>
      </c>
      <c r="P303" s="28">
        <f>D303/Formato_Análises_Direta!$V$31</f>
        <v>1.7580802281487431E-3</v>
      </c>
      <c r="Q303" s="28">
        <f>E303/Formato_Análises_Direta!$V$31</f>
        <v>0</v>
      </c>
      <c r="R303" s="28">
        <f>F303/Formato_Análises_Direta!$V$31</f>
        <v>0</v>
      </c>
      <c r="S303" s="28">
        <f>G303/Formato_Análises_Direta!$V$31</f>
        <v>0</v>
      </c>
      <c r="T303" s="28">
        <f>H303/Formato_Análises_Direta!$V$31</f>
        <v>0</v>
      </c>
      <c r="U303" s="28">
        <f>I303/Formato_Análises_Direta!$V$31</f>
        <v>0</v>
      </c>
      <c r="V303" s="28">
        <f>J303/Formato_Análises_Direta!$V$31</f>
        <v>3.4454354002622453E-4</v>
      </c>
      <c r="W303" s="28">
        <f>K303/Formato_Análises_Direta!$V$31</f>
        <v>0</v>
      </c>
      <c r="X303" s="1">
        <f t="shared" si="27"/>
        <v>2.1026237681749677E-3</v>
      </c>
    </row>
    <row r="304" spans="1:24" x14ac:dyDescent="0.25">
      <c r="A304" s="1" t="s">
        <v>223</v>
      </c>
      <c r="B304" s="29">
        <f>SUM(B277:B303)</f>
        <v>0</v>
      </c>
      <c r="C304" s="29">
        <f t="shared" ref="C304:K304" si="28">SUM(C277:C303)</f>
        <v>17663790.54876624</v>
      </c>
      <c r="D304" s="29">
        <f t="shared" si="28"/>
        <v>360520471.92954195</v>
      </c>
      <c r="E304" s="29">
        <f t="shared" si="28"/>
        <v>0</v>
      </c>
      <c r="F304" s="29">
        <f t="shared" si="28"/>
        <v>137780421.06756252</v>
      </c>
      <c r="G304" s="29">
        <f t="shared" si="28"/>
        <v>0</v>
      </c>
      <c r="H304" s="29">
        <f t="shared" si="28"/>
        <v>0</v>
      </c>
      <c r="I304" s="29">
        <f t="shared" si="28"/>
        <v>0</v>
      </c>
      <c r="J304" s="29">
        <f t="shared" si="28"/>
        <v>28624514.524097685</v>
      </c>
      <c r="K304" s="29">
        <f t="shared" si="28"/>
        <v>0</v>
      </c>
      <c r="L304" s="69">
        <f>SUM(B304:K304)</f>
        <v>544589198.06996846</v>
      </c>
      <c r="M304" s="25" t="s">
        <v>223</v>
      </c>
      <c r="N304" s="28">
        <f>B304/Formato_Análises_Direta!$V$31</f>
        <v>0</v>
      </c>
      <c r="O304" s="28">
        <f>C304/Formato_Análises_Direta!$V$31</f>
        <v>3.2435073283434472E-2</v>
      </c>
      <c r="P304" s="28">
        <f>D304/Formato_Análises_Direta!$V$31</f>
        <v>0.66200444887124332</v>
      </c>
      <c r="Q304" s="28">
        <f>E304/Formato_Análises_Direta!$V$31</f>
        <v>0</v>
      </c>
      <c r="R304" s="28">
        <f>F304/Formato_Análises_Direta!$V$31</f>
        <v>0.25299881370372052</v>
      </c>
      <c r="S304" s="28">
        <f>G304/Formato_Análises_Direta!$V$31</f>
        <v>0</v>
      </c>
      <c r="T304" s="28">
        <f>H304/Formato_Análises_Direta!$V$31</f>
        <v>0</v>
      </c>
      <c r="U304" s="28">
        <f>I304/Formato_Análises_Direta!$V$31</f>
        <v>0</v>
      </c>
      <c r="V304" s="28">
        <f>J304/Formato_Análises_Direta!$V$31</f>
        <v>5.2561664141601315E-2</v>
      </c>
      <c r="W304" s="28">
        <f>K304/Formato_Análises_Direta!$V$31</f>
        <v>0</v>
      </c>
      <c r="X304" s="1">
        <f t="shared" si="27"/>
        <v>1</v>
      </c>
    </row>
    <row r="309" spans="1:24" x14ac:dyDescent="0.25">
      <c r="A309" s="2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N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</row>
    <row r="310" spans="1:24" x14ac:dyDescent="0.25">
      <c r="A310" s="25"/>
      <c r="B310" s="25" t="s">
        <v>224</v>
      </c>
      <c r="C310" s="25" t="s">
        <v>228</v>
      </c>
      <c r="D310" s="25" t="s">
        <v>15</v>
      </c>
      <c r="E310" s="25" t="s">
        <v>229</v>
      </c>
      <c r="F310" s="25" t="s">
        <v>226</v>
      </c>
      <c r="G310" s="25" t="s">
        <v>227</v>
      </c>
      <c r="H310" s="25" t="s">
        <v>131</v>
      </c>
      <c r="I310" s="25" t="s">
        <v>130</v>
      </c>
      <c r="J310" s="25" t="s">
        <v>129</v>
      </c>
      <c r="K310" s="25" t="s">
        <v>230</v>
      </c>
      <c r="L310" s="25" t="s">
        <v>404</v>
      </c>
      <c r="N310" s="25" t="s">
        <v>224</v>
      </c>
      <c r="O310" s="25" t="s">
        <v>228</v>
      </c>
      <c r="P310" s="25" t="s">
        <v>15</v>
      </c>
      <c r="Q310" s="25" t="s">
        <v>229</v>
      </c>
      <c r="R310" s="25" t="s">
        <v>226</v>
      </c>
      <c r="S310" s="25" t="s">
        <v>227</v>
      </c>
      <c r="T310" s="25" t="s">
        <v>131</v>
      </c>
      <c r="U310" s="25" t="s">
        <v>130</v>
      </c>
      <c r="V310" s="25" t="s">
        <v>129</v>
      </c>
      <c r="W310" s="25" t="s">
        <v>230</v>
      </c>
    </row>
    <row r="311" spans="1:24" x14ac:dyDescent="0.25">
      <c r="A311" s="25" t="s">
        <v>132</v>
      </c>
      <c r="B311" s="33">
        <v>0</v>
      </c>
      <c r="C311" s="27">
        <f>IFERROR((VLOOKUP(A311,TAB_DIN_Direta!A$372:E$388,2,0)),0)</f>
        <v>0</v>
      </c>
      <c r="D311" s="27">
        <f>IFERROR((VLOOKUP(A311,TAB_DIN_Direta!A$372:E$388,3,0)),0)</f>
        <v>0</v>
      </c>
      <c r="E311" s="33">
        <v>0</v>
      </c>
      <c r="F311" s="27">
        <f>IFERROR((VLOOKUP(A311,TAB_DIN_Direta!A$372:E$388,4,0)),0)</f>
        <v>0</v>
      </c>
      <c r="G311" s="33">
        <v>0</v>
      </c>
      <c r="H311" s="33">
        <v>0</v>
      </c>
      <c r="I311" s="33">
        <v>0</v>
      </c>
      <c r="J311" s="27">
        <f>IFERROR((VLOOKUP(A311,TAB_DIN_Direta!A$372:E$388,5,0)),0)</f>
        <v>0</v>
      </c>
      <c r="K311" s="33">
        <v>0</v>
      </c>
      <c r="L311" s="69">
        <f>SUM(B311:K311)</f>
        <v>0</v>
      </c>
      <c r="M311" s="25" t="s">
        <v>132</v>
      </c>
      <c r="N311" s="28">
        <f>B311/Formato_Análises_Direta!$W$31</f>
        <v>0</v>
      </c>
      <c r="O311" s="28">
        <f>C311/Formato_Análises_Direta!$W$31</f>
        <v>0</v>
      </c>
      <c r="P311" s="28">
        <f>D311/Formato_Análises_Direta!$W$31</f>
        <v>0</v>
      </c>
      <c r="Q311" s="28">
        <f>E311/Formato_Análises_Direta!$W$31</f>
        <v>0</v>
      </c>
      <c r="R311" s="28">
        <f>F311/Formato_Análises_Direta!$W$31</f>
        <v>0</v>
      </c>
      <c r="S311" s="28">
        <f>G311/Formato_Análises_Direta!$W$31</f>
        <v>0</v>
      </c>
      <c r="T311" s="28">
        <f>H311/Formato_Análises_Direta!$W$31</f>
        <v>0</v>
      </c>
      <c r="U311" s="28">
        <f>I311/Formato_Análises_Direta!$W$31</f>
        <v>0</v>
      </c>
      <c r="V311" s="28">
        <f>J311/Formato_Análises_Direta!$W$31</f>
        <v>0</v>
      </c>
      <c r="W311" s="28">
        <f>K311/Formato_Análises_Direta!$W$31</f>
        <v>0</v>
      </c>
      <c r="X311" s="1">
        <f>L311/$L$338</f>
        <v>0</v>
      </c>
    </row>
    <row r="312" spans="1:24" x14ac:dyDescent="0.25">
      <c r="A312" s="25" t="s">
        <v>134</v>
      </c>
      <c r="B312" s="33">
        <v>0</v>
      </c>
      <c r="C312" s="27">
        <f>IFERROR((VLOOKUP(A312,TAB_DIN_Direta!A$372:E$388,2,0)),0)</f>
        <v>0</v>
      </c>
      <c r="D312" s="27">
        <f>IFERROR((VLOOKUP(A312,TAB_DIN_Direta!A$372:E$388,3,0)),0)</f>
        <v>0</v>
      </c>
      <c r="E312" s="33">
        <v>0</v>
      </c>
      <c r="F312" s="27">
        <f>IFERROR((VLOOKUP(A312,TAB_DIN_Direta!A$372:E$388,4,0)),0)</f>
        <v>0</v>
      </c>
      <c r="G312" s="33">
        <v>0</v>
      </c>
      <c r="H312" s="33">
        <v>0</v>
      </c>
      <c r="I312" s="33">
        <v>0</v>
      </c>
      <c r="J312" s="27">
        <f>IFERROR((VLOOKUP(A312,TAB_DIN_Direta!A$372:E$388,5,0)),0)</f>
        <v>0</v>
      </c>
      <c r="K312" s="33">
        <v>0</v>
      </c>
      <c r="L312" s="69">
        <f t="shared" ref="L312:L337" si="29">SUM(B312:K312)</f>
        <v>0</v>
      </c>
      <c r="M312" s="25" t="s">
        <v>134</v>
      </c>
      <c r="N312" s="28">
        <f>B312/Formato_Análises_Direta!$W$31</f>
        <v>0</v>
      </c>
      <c r="O312" s="28">
        <f>C312/Formato_Análises_Direta!$W$31</f>
        <v>0</v>
      </c>
      <c r="P312" s="28">
        <f>D312/Formato_Análises_Direta!$W$31</f>
        <v>0</v>
      </c>
      <c r="Q312" s="28">
        <f>E312/Formato_Análises_Direta!$W$31</f>
        <v>0</v>
      </c>
      <c r="R312" s="28">
        <f>F312/Formato_Análises_Direta!$W$31</f>
        <v>0</v>
      </c>
      <c r="S312" s="28">
        <f>G312/Formato_Análises_Direta!$W$31</f>
        <v>0</v>
      </c>
      <c r="T312" s="28">
        <f>H312/Formato_Análises_Direta!$W$31</f>
        <v>0</v>
      </c>
      <c r="U312" s="28">
        <f>I312/Formato_Análises_Direta!$W$31</f>
        <v>0</v>
      </c>
      <c r="V312" s="28">
        <f>J312/Formato_Análises_Direta!$W$31</f>
        <v>0</v>
      </c>
      <c r="W312" s="28">
        <f>K312/Formato_Análises_Direta!$W$31</f>
        <v>0</v>
      </c>
      <c r="X312" s="1">
        <f t="shared" ref="X312:X338" si="30">L312/$L$338</f>
        <v>0</v>
      </c>
    </row>
    <row r="313" spans="1:24" x14ac:dyDescent="0.25">
      <c r="A313" s="25" t="s">
        <v>139</v>
      </c>
      <c r="B313" s="33">
        <v>0</v>
      </c>
      <c r="C313" s="27">
        <f>IFERROR((VLOOKUP(A313,TAB_DIN_Direta!A$372:E$388,2,0)),0)</f>
        <v>0</v>
      </c>
      <c r="D313" s="27">
        <f>IFERROR((VLOOKUP(A313,TAB_DIN_Direta!A$372:E$388,3,0)),0)</f>
        <v>60978.846070733089</v>
      </c>
      <c r="E313" s="33">
        <v>0</v>
      </c>
      <c r="F313" s="27">
        <f>IFERROR((VLOOKUP(A313,TAB_DIN_Direta!A$372:E$388,4,0)),0)</f>
        <v>303818.42980086687</v>
      </c>
      <c r="G313" s="33">
        <v>0</v>
      </c>
      <c r="H313" s="33">
        <v>0</v>
      </c>
      <c r="I313" s="33">
        <v>0</v>
      </c>
      <c r="J313" s="27">
        <f>IFERROR((VLOOKUP(A313,TAB_DIN_Direta!A$372:E$388,5,0)),0)</f>
        <v>0</v>
      </c>
      <c r="K313" s="33">
        <v>0</v>
      </c>
      <c r="L313" s="69">
        <f t="shared" si="29"/>
        <v>364797.27587159997</v>
      </c>
      <c r="M313" s="25" t="s">
        <v>139</v>
      </c>
      <c r="N313" s="28">
        <f>B313/Formato_Análises_Direta!$W$31</f>
        <v>0</v>
      </c>
      <c r="O313" s="28">
        <f>C313/Formato_Análises_Direta!$W$31</f>
        <v>0</v>
      </c>
      <c r="P313" s="28">
        <f>D313/Formato_Análises_Direta!$W$31</f>
        <v>8.0478244983671625E-5</v>
      </c>
      <c r="Q313" s="28">
        <f>E313/Formato_Análises_Direta!$W$31</f>
        <v>0</v>
      </c>
      <c r="R313" s="28">
        <f>F313/Formato_Análises_Direta!$W$31</f>
        <v>4.0097141221246882E-4</v>
      </c>
      <c r="S313" s="28">
        <f>G313/Formato_Análises_Direta!$W$31</f>
        <v>0</v>
      </c>
      <c r="T313" s="28">
        <f>H313/Formato_Análises_Direta!$W$31</f>
        <v>0</v>
      </c>
      <c r="U313" s="28">
        <f>I313/Formato_Análises_Direta!$W$31</f>
        <v>0</v>
      </c>
      <c r="V313" s="28">
        <f>J313/Formato_Análises_Direta!$W$31</f>
        <v>0</v>
      </c>
      <c r="W313" s="28">
        <f>K313/Formato_Análises_Direta!$W$31</f>
        <v>0</v>
      </c>
      <c r="X313" s="1">
        <f t="shared" si="30"/>
        <v>4.8144965719614045E-4</v>
      </c>
    </row>
    <row r="314" spans="1:24" x14ac:dyDescent="0.25">
      <c r="A314" s="25" t="s">
        <v>143</v>
      </c>
      <c r="B314" s="33">
        <v>0</v>
      </c>
      <c r="C314" s="27">
        <f>IFERROR((VLOOKUP(A314,TAB_DIN_Direta!A$372:E$388,2,0)),0)</f>
        <v>0</v>
      </c>
      <c r="D314" s="27">
        <f>IFERROR((VLOOKUP(A314,TAB_DIN_Direta!A$372:E$388,3,0)),0)</f>
        <v>0</v>
      </c>
      <c r="E314" s="33">
        <v>0</v>
      </c>
      <c r="F314" s="27">
        <f>IFERROR((VLOOKUP(A314,TAB_DIN_Direta!A$372:E$388,4,0)),0)</f>
        <v>0</v>
      </c>
      <c r="G314" s="33">
        <v>0</v>
      </c>
      <c r="H314" s="33">
        <v>0</v>
      </c>
      <c r="I314" s="33">
        <v>0</v>
      </c>
      <c r="J314" s="27">
        <f>IFERROR((VLOOKUP(A314,TAB_DIN_Direta!A$372:E$388,5,0)),0)</f>
        <v>0</v>
      </c>
      <c r="K314" s="33">
        <v>0</v>
      </c>
      <c r="L314" s="69">
        <f t="shared" si="29"/>
        <v>0</v>
      </c>
      <c r="M314" s="25" t="s">
        <v>143</v>
      </c>
      <c r="N314" s="28">
        <f>B314/Formato_Análises_Direta!$W$31</f>
        <v>0</v>
      </c>
      <c r="O314" s="28">
        <f>C314/Formato_Análises_Direta!$W$31</f>
        <v>0</v>
      </c>
      <c r="P314" s="28">
        <f>D314/Formato_Análises_Direta!$W$31</f>
        <v>0</v>
      </c>
      <c r="Q314" s="28">
        <f>E314/Formato_Análises_Direta!$W$31</f>
        <v>0</v>
      </c>
      <c r="R314" s="28">
        <f>F314/Formato_Análises_Direta!$W$31</f>
        <v>0</v>
      </c>
      <c r="S314" s="28">
        <f>G314/Formato_Análises_Direta!$W$31</f>
        <v>0</v>
      </c>
      <c r="T314" s="28">
        <f>H314/Formato_Análises_Direta!$W$31</f>
        <v>0</v>
      </c>
      <c r="U314" s="28">
        <f>I314/Formato_Análises_Direta!$W$31</f>
        <v>0</v>
      </c>
      <c r="V314" s="28">
        <f>J314/Formato_Análises_Direta!$W$31</f>
        <v>0</v>
      </c>
      <c r="W314" s="28">
        <f>K314/Formato_Análises_Direta!$W$31</f>
        <v>0</v>
      </c>
      <c r="X314" s="1">
        <f t="shared" si="30"/>
        <v>0</v>
      </c>
    </row>
    <row r="315" spans="1:24" x14ac:dyDescent="0.25">
      <c r="A315" s="25" t="s">
        <v>146</v>
      </c>
      <c r="B315" s="33">
        <v>0</v>
      </c>
      <c r="C315" s="27">
        <f>IFERROR((VLOOKUP(A315,TAB_DIN_Direta!A$372:E$388,2,0)),0)</f>
        <v>0</v>
      </c>
      <c r="D315" s="27">
        <f>IFERROR((VLOOKUP(A315,TAB_DIN_Direta!A$372:E$388,3,0)),0)</f>
        <v>59421806.472755827</v>
      </c>
      <c r="E315" s="33">
        <v>0</v>
      </c>
      <c r="F315" s="27">
        <f>IFERROR((VLOOKUP(A315,TAB_DIN_Direta!A$372:E$388,4,0)),0)</f>
        <v>0</v>
      </c>
      <c r="G315" s="33">
        <v>0</v>
      </c>
      <c r="H315" s="33">
        <v>0</v>
      </c>
      <c r="I315" s="33">
        <v>0</v>
      </c>
      <c r="J315" s="27">
        <f>IFERROR((VLOOKUP(A315,TAB_DIN_Direta!A$372:E$388,5,0)),0)</f>
        <v>264616.05176204536</v>
      </c>
      <c r="K315" s="33">
        <v>0</v>
      </c>
      <c r="L315" s="69">
        <f t="shared" si="29"/>
        <v>59686422.524517871</v>
      </c>
      <c r="M315" s="25" t="s">
        <v>146</v>
      </c>
      <c r="N315" s="28">
        <f>B315/Formato_Análises_Direta!$W$31</f>
        <v>0</v>
      </c>
      <c r="O315" s="28">
        <f>C315/Formato_Análises_Direta!$W$31</f>
        <v>0</v>
      </c>
      <c r="P315" s="28">
        <f>D315/Formato_Análises_Direta!$W$31</f>
        <v>7.8423305897583645E-2</v>
      </c>
      <c r="Q315" s="28">
        <f>E315/Formato_Análises_Direta!$W$31</f>
        <v>0</v>
      </c>
      <c r="R315" s="28">
        <f>F315/Formato_Análises_Direta!$W$31</f>
        <v>0</v>
      </c>
      <c r="S315" s="28">
        <f>G315/Formato_Análises_Direta!$W$31</f>
        <v>0</v>
      </c>
      <c r="T315" s="28">
        <f>H315/Formato_Análises_Direta!$W$31</f>
        <v>0</v>
      </c>
      <c r="U315" s="28">
        <f>I315/Formato_Análises_Direta!$W$31</f>
        <v>0</v>
      </c>
      <c r="V315" s="28">
        <f>J315/Formato_Análises_Direta!$W$31</f>
        <v>3.4923316547537609E-4</v>
      </c>
      <c r="W315" s="28">
        <f>K315/Formato_Análises_Direta!$W$31</f>
        <v>0</v>
      </c>
      <c r="X315" s="1">
        <f t="shared" si="30"/>
        <v>7.8772539063059019E-2</v>
      </c>
    </row>
    <row r="316" spans="1:24" x14ac:dyDescent="0.25">
      <c r="A316" s="25" t="s">
        <v>141</v>
      </c>
      <c r="B316" s="33">
        <v>0</v>
      </c>
      <c r="C316" s="27">
        <f>IFERROR((VLOOKUP(A316,TAB_DIN_Direta!A$372:E$388,2,0)),0)</f>
        <v>0</v>
      </c>
      <c r="D316" s="27">
        <f>IFERROR((VLOOKUP(A316,TAB_DIN_Direta!A$372:E$388,3,0)),0)</f>
        <v>0</v>
      </c>
      <c r="E316" s="33">
        <v>0</v>
      </c>
      <c r="F316" s="27">
        <f>IFERROR((VLOOKUP(A316,TAB_DIN_Direta!A$372:E$388,4,0)),0)</f>
        <v>0</v>
      </c>
      <c r="G316" s="33">
        <v>0</v>
      </c>
      <c r="H316" s="33">
        <v>0</v>
      </c>
      <c r="I316" s="33">
        <v>0</v>
      </c>
      <c r="J316" s="27">
        <f>IFERROR((VLOOKUP(A316,TAB_DIN_Direta!A$372:E$388,5,0)),0)</f>
        <v>0</v>
      </c>
      <c r="K316" s="33">
        <v>0</v>
      </c>
      <c r="L316" s="69">
        <f t="shared" si="29"/>
        <v>0</v>
      </c>
      <c r="M316" s="25" t="s">
        <v>141</v>
      </c>
      <c r="N316" s="28">
        <f>B316/Formato_Análises_Direta!$W$31</f>
        <v>0</v>
      </c>
      <c r="O316" s="28">
        <f>C316/Formato_Análises_Direta!$W$31</f>
        <v>0</v>
      </c>
      <c r="P316" s="28">
        <f>D316/Formato_Análises_Direta!$W$31</f>
        <v>0</v>
      </c>
      <c r="Q316" s="28">
        <f>E316/Formato_Análises_Direta!$W$31</f>
        <v>0</v>
      </c>
      <c r="R316" s="28">
        <f>F316/Formato_Análises_Direta!$W$31</f>
        <v>0</v>
      </c>
      <c r="S316" s="28">
        <f>G316/Formato_Análises_Direta!$W$31</f>
        <v>0</v>
      </c>
      <c r="T316" s="28">
        <f>H316/Formato_Análises_Direta!$W$31</f>
        <v>0</v>
      </c>
      <c r="U316" s="28">
        <f>I316/Formato_Análises_Direta!$W$31</f>
        <v>0</v>
      </c>
      <c r="V316" s="28">
        <f>J316/Formato_Análises_Direta!$W$31</f>
        <v>0</v>
      </c>
      <c r="W316" s="28">
        <f>K316/Formato_Análises_Direta!$W$31</f>
        <v>0</v>
      </c>
      <c r="X316" s="1">
        <f t="shared" si="30"/>
        <v>0</v>
      </c>
    </row>
    <row r="317" spans="1:24" x14ac:dyDescent="0.25">
      <c r="A317" s="25" t="s">
        <v>153</v>
      </c>
      <c r="B317" s="33">
        <v>0</v>
      </c>
      <c r="C317" s="27">
        <f>IFERROR((VLOOKUP(A317,TAB_DIN_Direta!A$372:E$388,2,0)),0)</f>
        <v>0</v>
      </c>
      <c r="D317" s="27">
        <f>IFERROR((VLOOKUP(A317,TAB_DIN_Direta!A$372:E$388,3,0)),0)</f>
        <v>0</v>
      </c>
      <c r="E317" s="33">
        <v>0</v>
      </c>
      <c r="F317" s="27">
        <f>IFERROR((VLOOKUP(A317,TAB_DIN_Direta!A$372:E$388,4,0)),0)</f>
        <v>0</v>
      </c>
      <c r="G317" s="33">
        <v>0</v>
      </c>
      <c r="H317" s="33">
        <v>0</v>
      </c>
      <c r="I317" s="33">
        <v>0</v>
      </c>
      <c r="J317" s="27">
        <f>IFERROR((VLOOKUP(A317,TAB_DIN_Direta!A$372:E$388,5,0)),0)</f>
        <v>0</v>
      </c>
      <c r="K317" s="33">
        <v>0</v>
      </c>
      <c r="L317" s="69">
        <f t="shared" si="29"/>
        <v>0</v>
      </c>
      <c r="M317" s="25" t="s">
        <v>153</v>
      </c>
      <c r="N317" s="28">
        <f>B317/Formato_Análises_Direta!$W$31</f>
        <v>0</v>
      </c>
      <c r="O317" s="28">
        <f>C317/Formato_Análises_Direta!$W$31</f>
        <v>0</v>
      </c>
      <c r="P317" s="28">
        <f>D317/Formato_Análises_Direta!$W$31</f>
        <v>0</v>
      </c>
      <c r="Q317" s="28">
        <f>E317/Formato_Análises_Direta!$W$31</f>
        <v>0</v>
      </c>
      <c r="R317" s="28">
        <f>F317/Formato_Análises_Direta!$W$31</f>
        <v>0</v>
      </c>
      <c r="S317" s="28">
        <f>G317/Formato_Análises_Direta!$W$31</f>
        <v>0</v>
      </c>
      <c r="T317" s="28">
        <f>H317/Formato_Análises_Direta!$W$31</f>
        <v>0</v>
      </c>
      <c r="U317" s="28">
        <f>I317/Formato_Análises_Direta!$W$31</f>
        <v>0</v>
      </c>
      <c r="V317" s="28">
        <f>J317/Formato_Análises_Direta!$W$31</f>
        <v>0</v>
      </c>
      <c r="W317" s="28">
        <f>K317/Formato_Análises_Direta!$W$31</f>
        <v>0</v>
      </c>
      <c r="X317" s="1">
        <f t="shared" si="30"/>
        <v>0</v>
      </c>
    </row>
    <row r="318" spans="1:24" x14ac:dyDescent="0.25">
      <c r="A318" s="25" t="s">
        <v>157</v>
      </c>
      <c r="B318" s="33">
        <v>0</v>
      </c>
      <c r="C318" s="27">
        <f>IFERROR((VLOOKUP(A318,TAB_DIN_Direta!A$372:E$388,2,0)),0)</f>
        <v>0</v>
      </c>
      <c r="D318" s="27">
        <f>IFERROR((VLOOKUP(A318,TAB_DIN_Direta!A$372:E$388,3,0)),0)</f>
        <v>5559572.5409887554</v>
      </c>
      <c r="E318" s="33">
        <v>0</v>
      </c>
      <c r="F318" s="27">
        <f>IFERROR((VLOOKUP(A318,TAB_DIN_Direta!A$372:E$388,4,0)),0)</f>
        <v>0</v>
      </c>
      <c r="G318" s="33">
        <v>0</v>
      </c>
      <c r="H318" s="33">
        <v>0</v>
      </c>
      <c r="I318" s="33">
        <v>0</v>
      </c>
      <c r="J318" s="27">
        <f>IFERROR((VLOOKUP(A318,TAB_DIN_Direta!A$372:E$388,5,0)),0)</f>
        <v>0</v>
      </c>
      <c r="K318" s="33">
        <v>0</v>
      </c>
      <c r="L318" s="69">
        <f t="shared" si="29"/>
        <v>5559572.5409887554</v>
      </c>
      <c r="M318" s="25" t="s">
        <v>157</v>
      </c>
      <c r="N318" s="28">
        <f>B318/Formato_Análises_Direta!$W$31</f>
        <v>0</v>
      </c>
      <c r="O318" s="28">
        <f>C318/Formato_Análises_Direta!$W$31</f>
        <v>0</v>
      </c>
      <c r="P318" s="28">
        <f>D318/Formato_Análises_Direta!$W$31</f>
        <v>7.3373746764442156E-3</v>
      </c>
      <c r="Q318" s="28">
        <f>E318/Formato_Análises_Direta!$W$31</f>
        <v>0</v>
      </c>
      <c r="R318" s="28">
        <f>F318/Formato_Análises_Direta!$W$31</f>
        <v>0</v>
      </c>
      <c r="S318" s="28">
        <f>G318/Formato_Análises_Direta!$W$31</f>
        <v>0</v>
      </c>
      <c r="T318" s="28">
        <f>H318/Formato_Análises_Direta!$W$31</f>
        <v>0</v>
      </c>
      <c r="U318" s="28">
        <f>I318/Formato_Análises_Direta!$W$31</f>
        <v>0</v>
      </c>
      <c r="V318" s="28">
        <f>J318/Formato_Análises_Direta!$W$31</f>
        <v>0</v>
      </c>
      <c r="W318" s="28">
        <f>K318/Formato_Análises_Direta!$W$31</f>
        <v>0</v>
      </c>
      <c r="X318" s="1">
        <f t="shared" si="30"/>
        <v>7.3373746764442156E-3</v>
      </c>
    </row>
    <row r="319" spans="1:24" x14ac:dyDescent="0.25">
      <c r="A319" s="25" t="s">
        <v>161</v>
      </c>
      <c r="B319" s="33">
        <v>0</v>
      </c>
      <c r="C319" s="27">
        <f>IFERROR((VLOOKUP(A319,TAB_DIN_Direta!A$372:E$388,2,0)),0)</f>
        <v>0</v>
      </c>
      <c r="D319" s="27">
        <f>IFERROR((VLOOKUP(A319,TAB_DIN_Direta!A$372:E$388,3,0)),0)</f>
        <v>0</v>
      </c>
      <c r="E319" s="33">
        <v>0</v>
      </c>
      <c r="F319" s="27">
        <f>IFERROR((VLOOKUP(A319,TAB_DIN_Direta!A$372:E$388,4,0)),0)</f>
        <v>0</v>
      </c>
      <c r="G319" s="33">
        <v>0</v>
      </c>
      <c r="H319" s="33">
        <v>0</v>
      </c>
      <c r="I319" s="33">
        <v>0</v>
      </c>
      <c r="J319" s="27">
        <f>IFERROR((VLOOKUP(A319,TAB_DIN_Direta!A$372:E$388,5,0)),0)</f>
        <v>0</v>
      </c>
      <c r="K319" s="33">
        <v>0</v>
      </c>
      <c r="L319" s="69">
        <f t="shared" si="29"/>
        <v>0</v>
      </c>
      <c r="M319" s="25" t="s">
        <v>161</v>
      </c>
      <c r="N319" s="28">
        <f>B319/Formato_Análises_Direta!$W$31</f>
        <v>0</v>
      </c>
      <c r="O319" s="28">
        <f>C319/Formato_Análises_Direta!$W$31</f>
        <v>0</v>
      </c>
      <c r="P319" s="28">
        <f>D319/Formato_Análises_Direta!$W$31</f>
        <v>0</v>
      </c>
      <c r="Q319" s="28">
        <f>E319/Formato_Análises_Direta!$W$31</f>
        <v>0</v>
      </c>
      <c r="R319" s="28">
        <f>F319/Formato_Análises_Direta!$W$31</f>
        <v>0</v>
      </c>
      <c r="S319" s="28">
        <f>G319/Formato_Análises_Direta!$W$31</f>
        <v>0</v>
      </c>
      <c r="T319" s="28">
        <f>H319/Formato_Análises_Direta!$W$31</f>
        <v>0</v>
      </c>
      <c r="U319" s="28">
        <f>I319/Formato_Análises_Direta!$W$31</f>
        <v>0</v>
      </c>
      <c r="V319" s="28">
        <f>J319/Formato_Análises_Direta!$W$31</f>
        <v>0</v>
      </c>
      <c r="W319" s="28">
        <f>K319/Formato_Análises_Direta!$W$31</f>
        <v>0</v>
      </c>
      <c r="X319" s="1">
        <f t="shared" si="30"/>
        <v>0</v>
      </c>
    </row>
    <row r="320" spans="1:24" x14ac:dyDescent="0.25">
      <c r="A320" s="25" t="s">
        <v>151</v>
      </c>
      <c r="B320" s="33">
        <v>0</v>
      </c>
      <c r="C320" s="27">
        <f>IFERROR((VLOOKUP(A320,TAB_DIN_Direta!A$372:E$388,2,0)),0)</f>
        <v>0</v>
      </c>
      <c r="D320" s="27">
        <f>IFERROR((VLOOKUP(A320,TAB_DIN_Direta!A$372:E$388,3,0)),0)</f>
        <v>1372495.0210440354</v>
      </c>
      <c r="E320" s="33">
        <v>0</v>
      </c>
      <c r="F320" s="27">
        <f>IFERROR((VLOOKUP(A320,TAB_DIN_Direta!A$372:E$388,4,0)),0)</f>
        <v>0</v>
      </c>
      <c r="G320" s="33">
        <v>0</v>
      </c>
      <c r="H320" s="33">
        <v>0</v>
      </c>
      <c r="I320" s="33">
        <v>0</v>
      </c>
      <c r="J320" s="27">
        <f>IFERROR((VLOOKUP(A320,TAB_DIN_Direta!A$372:E$388,5,0)),0)</f>
        <v>0</v>
      </c>
      <c r="K320" s="33">
        <v>0</v>
      </c>
      <c r="L320" s="69">
        <f t="shared" si="29"/>
        <v>1372495.0210440354</v>
      </c>
      <c r="M320" s="25" t="s">
        <v>151</v>
      </c>
      <c r="N320" s="28">
        <f>B320/Formato_Análises_Direta!$W$31</f>
        <v>0</v>
      </c>
      <c r="O320" s="28">
        <f>C320/Formato_Análises_Direta!$W$31</f>
        <v>0</v>
      </c>
      <c r="P320" s="28">
        <f>D320/Formato_Análises_Direta!$W$31</f>
        <v>1.8113821047765772E-3</v>
      </c>
      <c r="Q320" s="28">
        <f>E320/Formato_Análises_Direta!$W$31</f>
        <v>0</v>
      </c>
      <c r="R320" s="28">
        <f>F320/Formato_Análises_Direta!$W$31</f>
        <v>0</v>
      </c>
      <c r="S320" s="28">
        <f>G320/Formato_Análises_Direta!$W$31</f>
        <v>0</v>
      </c>
      <c r="T320" s="28">
        <f>H320/Formato_Análises_Direta!$W$31</f>
        <v>0</v>
      </c>
      <c r="U320" s="28">
        <f>I320/Formato_Análises_Direta!$W$31</f>
        <v>0</v>
      </c>
      <c r="V320" s="28">
        <f>J320/Formato_Análises_Direta!$W$31</f>
        <v>0</v>
      </c>
      <c r="W320" s="28">
        <f>K320/Formato_Análises_Direta!$W$31</f>
        <v>0</v>
      </c>
      <c r="X320" s="1">
        <f t="shared" si="30"/>
        <v>1.8113821047765772E-3</v>
      </c>
    </row>
    <row r="321" spans="1:24" x14ac:dyDescent="0.25">
      <c r="A321" s="25" t="s">
        <v>167</v>
      </c>
      <c r="B321" s="33">
        <v>0</v>
      </c>
      <c r="C321" s="27">
        <f>IFERROR((VLOOKUP(A321,TAB_DIN_Direta!A$372:E$388,2,0)),0)</f>
        <v>0</v>
      </c>
      <c r="D321" s="27">
        <f>IFERROR((VLOOKUP(A321,TAB_DIN_Direta!A$372:E$388,3,0)),0)</f>
        <v>0</v>
      </c>
      <c r="E321" s="33">
        <v>0</v>
      </c>
      <c r="F321" s="27">
        <f>IFERROR((VLOOKUP(A321,TAB_DIN_Direta!A$372:E$388,4,0)),0)</f>
        <v>0</v>
      </c>
      <c r="G321" s="33">
        <v>0</v>
      </c>
      <c r="H321" s="33">
        <v>0</v>
      </c>
      <c r="I321" s="33">
        <v>0</v>
      </c>
      <c r="J321" s="27">
        <f>IFERROR((VLOOKUP(A321,TAB_DIN_Direta!A$372:E$388,5,0)),0)</f>
        <v>0</v>
      </c>
      <c r="K321" s="33">
        <v>0</v>
      </c>
      <c r="L321" s="69">
        <f t="shared" si="29"/>
        <v>0</v>
      </c>
      <c r="M321" s="25" t="s">
        <v>167</v>
      </c>
      <c r="N321" s="28">
        <f>B321/Formato_Análises_Direta!$W$31</f>
        <v>0</v>
      </c>
      <c r="O321" s="28">
        <f>C321/Formato_Análises_Direta!$W$31</f>
        <v>0</v>
      </c>
      <c r="P321" s="28">
        <f>D321/Formato_Análises_Direta!$W$31</f>
        <v>0</v>
      </c>
      <c r="Q321" s="28">
        <f>E321/Formato_Análises_Direta!$W$31</f>
        <v>0</v>
      </c>
      <c r="R321" s="28">
        <f>F321/Formato_Análises_Direta!$W$31</f>
        <v>0</v>
      </c>
      <c r="S321" s="28">
        <f>G321/Formato_Análises_Direta!$W$31</f>
        <v>0</v>
      </c>
      <c r="T321" s="28">
        <f>H321/Formato_Análises_Direta!$W$31</f>
        <v>0</v>
      </c>
      <c r="U321" s="28">
        <f>I321/Formato_Análises_Direta!$W$31</f>
        <v>0</v>
      </c>
      <c r="V321" s="28">
        <f>J321/Formato_Análises_Direta!$W$31</f>
        <v>0</v>
      </c>
      <c r="W321" s="28">
        <f>K321/Formato_Análises_Direta!$W$31</f>
        <v>0</v>
      </c>
      <c r="X321" s="1">
        <f t="shared" si="30"/>
        <v>0</v>
      </c>
    </row>
    <row r="322" spans="1:24" x14ac:dyDescent="0.25">
      <c r="A322" s="25" t="s">
        <v>171</v>
      </c>
      <c r="B322" s="33">
        <v>0</v>
      </c>
      <c r="C322" s="27">
        <f>IFERROR((VLOOKUP(A322,TAB_DIN_Direta!A$372:E$388,2,0)),0)</f>
        <v>0</v>
      </c>
      <c r="D322" s="27">
        <f>IFERROR((VLOOKUP(A322,TAB_DIN_Direta!A$372:E$388,3,0)),0)</f>
        <v>48526392.903637163</v>
      </c>
      <c r="E322" s="33">
        <v>0</v>
      </c>
      <c r="F322" s="27">
        <f>IFERROR((VLOOKUP(A322,TAB_DIN_Direta!A$372:E$388,4,0)),0)</f>
        <v>0</v>
      </c>
      <c r="G322" s="33">
        <v>0</v>
      </c>
      <c r="H322" s="33">
        <v>0</v>
      </c>
      <c r="I322" s="33">
        <v>0</v>
      </c>
      <c r="J322" s="27">
        <f>IFERROR((VLOOKUP(A322,TAB_DIN_Direta!A$372:E$388,5,0)),0)</f>
        <v>0</v>
      </c>
      <c r="K322" s="33">
        <v>0</v>
      </c>
      <c r="L322" s="69">
        <f t="shared" si="29"/>
        <v>48526392.903637163</v>
      </c>
      <c r="M322" s="25" t="s">
        <v>171</v>
      </c>
      <c r="N322" s="28">
        <f>B322/Formato_Análises_Direta!$W$31</f>
        <v>0</v>
      </c>
      <c r="O322" s="28">
        <f>C322/Formato_Análises_Direta!$W$31</f>
        <v>0</v>
      </c>
      <c r="P322" s="28">
        <f>D322/Formato_Análises_Direta!$W$31</f>
        <v>6.4043831392657014E-2</v>
      </c>
      <c r="Q322" s="28">
        <f>E322/Formato_Análises_Direta!$W$31</f>
        <v>0</v>
      </c>
      <c r="R322" s="28">
        <f>F322/Formato_Análises_Direta!$W$31</f>
        <v>0</v>
      </c>
      <c r="S322" s="28">
        <f>G322/Formato_Análises_Direta!$W$31</f>
        <v>0</v>
      </c>
      <c r="T322" s="28">
        <f>H322/Formato_Análises_Direta!$W$31</f>
        <v>0</v>
      </c>
      <c r="U322" s="28">
        <f>I322/Formato_Análises_Direta!$W$31</f>
        <v>0</v>
      </c>
      <c r="V322" s="28">
        <f>J322/Formato_Análises_Direta!$W$31</f>
        <v>0</v>
      </c>
      <c r="W322" s="28">
        <f>K322/Formato_Análises_Direta!$W$31</f>
        <v>0</v>
      </c>
      <c r="X322" s="1">
        <f t="shared" si="30"/>
        <v>6.4043831392657014E-2</v>
      </c>
    </row>
    <row r="323" spans="1:24" x14ac:dyDescent="0.25">
      <c r="A323" s="25" t="s">
        <v>175</v>
      </c>
      <c r="B323" s="33">
        <v>0</v>
      </c>
      <c r="C323" s="27">
        <f>IFERROR((VLOOKUP(A323,TAB_DIN_Direta!A$372:E$388,2,0)),0)</f>
        <v>0</v>
      </c>
      <c r="D323" s="27">
        <f>IFERROR((VLOOKUP(A323,TAB_DIN_Direta!A$372:E$388,3,0)),0)</f>
        <v>53918527.640693508</v>
      </c>
      <c r="E323" s="33">
        <v>0</v>
      </c>
      <c r="F323" s="27">
        <f>IFERROR((VLOOKUP(A323,TAB_DIN_Direta!A$372:E$388,4,0)),0)</f>
        <v>0</v>
      </c>
      <c r="G323" s="33">
        <v>0</v>
      </c>
      <c r="H323" s="33">
        <v>0</v>
      </c>
      <c r="I323" s="33">
        <v>0</v>
      </c>
      <c r="J323" s="27">
        <f>IFERROR((VLOOKUP(A323,TAB_DIN_Direta!A$372:E$388,5,0)),0)</f>
        <v>5042251.4541114392</v>
      </c>
      <c r="K323" s="33">
        <v>0</v>
      </c>
      <c r="L323" s="69">
        <f t="shared" si="29"/>
        <v>58960779.09480495</v>
      </c>
      <c r="M323" s="25" t="s">
        <v>175</v>
      </c>
      <c r="N323" s="28">
        <f>B323/Formato_Análises_Direta!$W$31</f>
        <v>0</v>
      </c>
      <c r="O323" s="28">
        <f>C323/Formato_Análises_Direta!$W$31</f>
        <v>0</v>
      </c>
      <c r="P323" s="28">
        <f>D323/Formato_Análises_Direta!$W$31</f>
        <v>7.1160226147822137E-2</v>
      </c>
      <c r="Q323" s="28">
        <f>E323/Formato_Análises_Direta!$W$31</f>
        <v>0</v>
      </c>
      <c r="R323" s="28">
        <f>F323/Formato_Análises_Direta!$W$31</f>
        <v>0</v>
      </c>
      <c r="S323" s="28">
        <f>G323/Formato_Análises_Direta!$W$31</f>
        <v>0</v>
      </c>
      <c r="T323" s="28">
        <f>H323/Formato_Análises_Direta!$W$31</f>
        <v>0</v>
      </c>
      <c r="U323" s="28">
        <f>I323/Formato_Análises_Direta!$W$31</f>
        <v>0</v>
      </c>
      <c r="V323" s="28">
        <f>J323/Formato_Análises_Direta!$W$31</f>
        <v>6.6546281856916818E-3</v>
      </c>
      <c r="W323" s="28">
        <f>K323/Formato_Análises_Direta!$W$31</f>
        <v>0</v>
      </c>
      <c r="X323" s="1">
        <f t="shared" si="30"/>
        <v>7.781485433351383E-2</v>
      </c>
    </row>
    <row r="324" spans="1:24" x14ac:dyDescent="0.25">
      <c r="A324" s="25" t="s">
        <v>137</v>
      </c>
      <c r="B324" s="33">
        <v>0</v>
      </c>
      <c r="C324" s="27">
        <f>IFERROR((VLOOKUP(A324,TAB_DIN_Direta!A$372:E$388,2,0)),0)</f>
        <v>0</v>
      </c>
      <c r="D324" s="27">
        <f>IFERROR((VLOOKUP(A324,TAB_DIN_Direta!A$372:E$388,3,0)),0)</f>
        <v>0</v>
      </c>
      <c r="E324" s="33">
        <v>0</v>
      </c>
      <c r="F324" s="27">
        <f>IFERROR((VLOOKUP(A324,TAB_DIN_Direta!A$372:E$388,4,0)),0)</f>
        <v>0</v>
      </c>
      <c r="G324" s="33">
        <v>0</v>
      </c>
      <c r="H324" s="33">
        <v>0</v>
      </c>
      <c r="I324" s="33">
        <v>0</v>
      </c>
      <c r="J324" s="27">
        <f>IFERROR((VLOOKUP(A324,TAB_DIN_Direta!A$372:E$388,5,0)),0)</f>
        <v>0</v>
      </c>
      <c r="K324" s="33">
        <v>0</v>
      </c>
      <c r="L324" s="69">
        <f t="shared" si="29"/>
        <v>0</v>
      </c>
      <c r="M324" s="25" t="s">
        <v>137</v>
      </c>
      <c r="N324" s="28">
        <f>B324/Formato_Análises_Direta!$W$31</f>
        <v>0</v>
      </c>
      <c r="O324" s="28">
        <f>C324/Formato_Análises_Direta!$W$31</f>
        <v>0</v>
      </c>
      <c r="P324" s="28">
        <f>D324/Formato_Análises_Direta!$W$31</f>
        <v>0</v>
      </c>
      <c r="Q324" s="28">
        <f>E324/Formato_Análises_Direta!$W$31</f>
        <v>0</v>
      </c>
      <c r="R324" s="28">
        <f>F324/Formato_Análises_Direta!$W$31</f>
        <v>0</v>
      </c>
      <c r="S324" s="28">
        <f>G324/Formato_Análises_Direta!$W$31</f>
        <v>0</v>
      </c>
      <c r="T324" s="28">
        <f>H324/Formato_Análises_Direta!$W$31</f>
        <v>0</v>
      </c>
      <c r="U324" s="28">
        <f>I324/Formato_Análises_Direta!$W$31</f>
        <v>0</v>
      </c>
      <c r="V324" s="28">
        <f>J324/Formato_Análises_Direta!$W$31</f>
        <v>0</v>
      </c>
      <c r="W324" s="28">
        <f>K324/Formato_Análises_Direta!$W$31</f>
        <v>0</v>
      </c>
      <c r="X324" s="1">
        <f t="shared" si="30"/>
        <v>0</v>
      </c>
    </row>
    <row r="325" spans="1:24" x14ac:dyDescent="0.25">
      <c r="A325" s="25" t="s">
        <v>181</v>
      </c>
      <c r="B325" s="33">
        <v>0</v>
      </c>
      <c r="C325" s="27">
        <f>IFERROR((VLOOKUP(A325,TAB_DIN_Direta!A$372:E$388,2,0)),0)</f>
        <v>0</v>
      </c>
      <c r="D325" s="27">
        <f>IFERROR((VLOOKUP(A325,TAB_DIN_Direta!A$372:E$388,3,0)),0)</f>
        <v>0</v>
      </c>
      <c r="E325" s="33">
        <v>0</v>
      </c>
      <c r="F325" s="27">
        <f>IFERROR((VLOOKUP(A325,TAB_DIN_Direta!A$372:E$388,4,0)),0)</f>
        <v>0</v>
      </c>
      <c r="G325" s="33">
        <v>0</v>
      </c>
      <c r="H325" s="33">
        <v>0</v>
      </c>
      <c r="I325" s="33">
        <v>0</v>
      </c>
      <c r="J325" s="27">
        <f>IFERROR((VLOOKUP(A325,TAB_DIN_Direta!A$372:E$388,5,0)),0)</f>
        <v>0</v>
      </c>
      <c r="K325" s="33">
        <v>0</v>
      </c>
      <c r="L325" s="69">
        <f t="shared" si="29"/>
        <v>0</v>
      </c>
      <c r="M325" s="25" t="s">
        <v>181</v>
      </c>
      <c r="N325" s="28">
        <f>B325/Formato_Análises_Direta!$W$31</f>
        <v>0</v>
      </c>
      <c r="O325" s="28">
        <f>C325/Formato_Análises_Direta!$W$31</f>
        <v>0</v>
      </c>
      <c r="P325" s="28">
        <f>D325/Formato_Análises_Direta!$W$31</f>
        <v>0</v>
      </c>
      <c r="Q325" s="28">
        <f>E325/Formato_Análises_Direta!$W$31</f>
        <v>0</v>
      </c>
      <c r="R325" s="28">
        <f>F325/Formato_Análises_Direta!$W$31</f>
        <v>0</v>
      </c>
      <c r="S325" s="28">
        <f>G325/Formato_Análises_Direta!$W$31</f>
        <v>0</v>
      </c>
      <c r="T325" s="28">
        <f>H325/Formato_Análises_Direta!$W$31</f>
        <v>0</v>
      </c>
      <c r="U325" s="28">
        <f>I325/Formato_Análises_Direta!$W$31</f>
        <v>0</v>
      </c>
      <c r="V325" s="28">
        <f>J325/Formato_Análises_Direta!$W$31</f>
        <v>0</v>
      </c>
      <c r="W325" s="28">
        <f>K325/Formato_Análises_Direta!$W$31</f>
        <v>0</v>
      </c>
      <c r="X325" s="1">
        <f t="shared" si="30"/>
        <v>0</v>
      </c>
    </row>
    <row r="326" spans="1:24" x14ac:dyDescent="0.25">
      <c r="A326" s="25" t="s">
        <v>148</v>
      </c>
      <c r="B326" s="33">
        <v>0</v>
      </c>
      <c r="C326" s="27">
        <f>IFERROR((VLOOKUP(A326,TAB_DIN_Direta!A$372:E$388,2,0)),0)</f>
        <v>0</v>
      </c>
      <c r="D326" s="27">
        <f>IFERROR((VLOOKUP(A326,TAB_DIN_Direta!A$372:E$388,3,0)),0)</f>
        <v>48526392.903637163</v>
      </c>
      <c r="E326" s="33">
        <v>0</v>
      </c>
      <c r="F326" s="27">
        <f>IFERROR((VLOOKUP(A326,TAB_DIN_Direta!A$372:E$388,4,0)),0)</f>
        <v>0</v>
      </c>
      <c r="G326" s="33">
        <v>0</v>
      </c>
      <c r="H326" s="33">
        <v>0</v>
      </c>
      <c r="I326" s="33">
        <v>0</v>
      </c>
      <c r="J326" s="27">
        <f>IFERROR((VLOOKUP(A326,TAB_DIN_Direta!A$372:E$388,5,0)),0)</f>
        <v>11427163.766568251</v>
      </c>
      <c r="K326" s="33">
        <v>0</v>
      </c>
      <c r="L326" s="69">
        <f t="shared" si="29"/>
        <v>59953556.670205414</v>
      </c>
      <c r="M326" s="25" t="s">
        <v>148</v>
      </c>
      <c r="N326" s="28">
        <f>B326/Formato_Análises_Direta!$W$31</f>
        <v>0</v>
      </c>
      <c r="O326" s="28">
        <f>C326/Formato_Análises_Direta!$W$31</f>
        <v>0</v>
      </c>
      <c r="P326" s="28">
        <f>D326/Formato_Análises_Direta!$W$31</f>
        <v>6.4043831392657014E-2</v>
      </c>
      <c r="Q326" s="28">
        <f>E326/Formato_Análises_Direta!$W$31</f>
        <v>0</v>
      </c>
      <c r="R326" s="28">
        <f>F326/Formato_Análises_Direta!$W$31</f>
        <v>0</v>
      </c>
      <c r="S326" s="28">
        <f>G326/Formato_Análises_Direta!$W$31</f>
        <v>0</v>
      </c>
      <c r="T326" s="28">
        <f>H326/Formato_Análises_Direta!$W$31</f>
        <v>0</v>
      </c>
      <c r="U326" s="28">
        <f>I326/Formato_Análises_Direta!$W$31</f>
        <v>0</v>
      </c>
      <c r="V326" s="28">
        <f>J326/Formato_Análises_Direta!$W$31</f>
        <v>1.5081264148679873E-2</v>
      </c>
      <c r="W326" s="28">
        <f>K326/Formato_Análises_Direta!$W$31</f>
        <v>0</v>
      </c>
      <c r="X326" s="1">
        <f t="shared" si="30"/>
        <v>7.9125095541336884E-2</v>
      </c>
    </row>
    <row r="327" spans="1:24" x14ac:dyDescent="0.25">
      <c r="A327" s="25" t="s">
        <v>177</v>
      </c>
      <c r="B327" s="33">
        <v>0</v>
      </c>
      <c r="C327" s="27">
        <f>IFERROR((VLOOKUP(A327,TAB_DIN_Direta!A$372:E$388,2,0)),0)</f>
        <v>0</v>
      </c>
      <c r="D327" s="27">
        <f>IFERROR((VLOOKUP(A327,TAB_DIN_Direta!A$372:E$388,3,0)),0)</f>
        <v>52181667.722947419</v>
      </c>
      <c r="E327" s="33">
        <v>0</v>
      </c>
      <c r="F327" s="27">
        <f>IFERROR((VLOOKUP(A327,TAB_DIN_Direta!A$372:E$388,4,0)),0)</f>
        <v>0</v>
      </c>
      <c r="G327" s="33">
        <v>0</v>
      </c>
      <c r="H327" s="33">
        <v>0</v>
      </c>
      <c r="I327" s="33">
        <v>0</v>
      </c>
      <c r="J327" s="27">
        <f>IFERROR((VLOOKUP(A327,TAB_DIN_Direta!A$372:E$388,5,0)),0)</f>
        <v>2723322.698322759</v>
      </c>
      <c r="K327" s="33">
        <v>0</v>
      </c>
      <c r="L327" s="69">
        <f t="shared" si="29"/>
        <v>54904990.421270177</v>
      </c>
      <c r="M327" s="25" t="s">
        <v>177</v>
      </c>
      <c r="N327" s="28">
        <f>B327/Formato_Análises_Direta!$W$31</f>
        <v>0</v>
      </c>
      <c r="O327" s="28">
        <f>C327/Formato_Análises_Direta!$W$31</f>
        <v>0</v>
      </c>
      <c r="P327" s="28">
        <f>D327/Formato_Análises_Direta!$W$31</f>
        <v>6.8867965028276662E-2</v>
      </c>
      <c r="Q327" s="28">
        <f>E327/Formato_Análises_Direta!$W$31</f>
        <v>0</v>
      </c>
      <c r="R327" s="28">
        <f>F327/Formato_Análises_Direta!$W$31</f>
        <v>0</v>
      </c>
      <c r="S327" s="28">
        <f>G327/Formato_Análises_Direta!$W$31</f>
        <v>0</v>
      </c>
      <c r="T327" s="28">
        <f>H327/Formato_Análises_Direta!$W$31</f>
        <v>0</v>
      </c>
      <c r="U327" s="28">
        <f>I327/Formato_Análises_Direta!$W$31</f>
        <v>0</v>
      </c>
      <c r="V327" s="28">
        <f>J327/Formato_Análises_Direta!$W$31</f>
        <v>3.5941682305858334E-3</v>
      </c>
      <c r="W327" s="28">
        <f>K327/Formato_Análises_Direta!$W$31</f>
        <v>0</v>
      </c>
      <c r="X327" s="1">
        <f t="shared" si="30"/>
        <v>7.2462133258862499E-2</v>
      </c>
    </row>
    <row r="328" spans="1:24" x14ac:dyDescent="0.25">
      <c r="A328" s="25" t="s">
        <v>159</v>
      </c>
      <c r="B328" s="33">
        <v>0</v>
      </c>
      <c r="C328" s="27">
        <f>IFERROR((VLOOKUP(A328,TAB_DIN_Direta!A$372:E$388,2,0)),0)</f>
        <v>0</v>
      </c>
      <c r="D328" s="27">
        <f>IFERROR((VLOOKUP(A328,TAB_DIN_Direta!A$372:E$388,3,0)),0)</f>
        <v>0</v>
      </c>
      <c r="E328" s="33">
        <v>0</v>
      </c>
      <c r="F328" s="27">
        <f>IFERROR((VLOOKUP(A328,TAB_DIN_Direta!A$372:E$388,4,0)),0)</f>
        <v>303818.42980086687</v>
      </c>
      <c r="G328" s="33">
        <v>0</v>
      </c>
      <c r="H328" s="33">
        <v>0</v>
      </c>
      <c r="I328" s="33">
        <v>0</v>
      </c>
      <c r="J328" s="27">
        <f>IFERROR((VLOOKUP(A328,TAB_DIN_Direta!A$372:E$388,5,0)),0)</f>
        <v>0</v>
      </c>
      <c r="K328" s="33">
        <v>0</v>
      </c>
      <c r="L328" s="69">
        <f t="shared" si="29"/>
        <v>303818.42980086687</v>
      </c>
      <c r="M328" s="25" t="s">
        <v>159</v>
      </c>
      <c r="N328" s="28">
        <f>B328/Formato_Análises_Direta!$W$31</f>
        <v>0</v>
      </c>
      <c r="O328" s="28">
        <f>C328/Formato_Análises_Direta!$W$31</f>
        <v>0</v>
      </c>
      <c r="P328" s="28">
        <f>D328/Formato_Análises_Direta!$W$31</f>
        <v>0</v>
      </c>
      <c r="Q328" s="28">
        <f>E328/Formato_Análises_Direta!$W$31</f>
        <v>0</v>
      </c>
      <c r="R328" s="28">
        <f>F328/Formato_Análises_Direta!$W$31</f>
        <v>4.0097141221246882E-4</v>
      </c>
      <c r="S328" s="28">
        <f>G328/Formato_Análises_Direta!$W$31</f>
        <v>0</v>
      </c>
      <c r="T328" s="28">
        <f>H328/Formato_Análises_Direta!$W$31</f>
        <v>0</v>
      </c>
      <c r="U328" s="28">
        <f>I328/Formato_Análises_Direta!$W$31</f>
        <v>0</v>
      </c>
      <c r="V328" s="28">
        <f>J328/Formato_Análises_Direta!$W$31</f>
        <v>0</v>
      </c>
      <c r="W328" s="28">
        <f>K328/Formato_Análises_Direta!$W$31</f>
        <v>0</v>
      </c>
      <c r="X328" s="1">
        <f t="shared" si="30"/>
        <v>4.0097141221246882E-4</v>
      </c>
    </row>
    <row r="329" spans="1:24" x14ac:dyDescent="0.25">
      <c r="A329" s="25" t="s">
        <v>191</v>
      </c>
      <c r="B329" s="33">
        <v>0</v>
      </c>
      <c r="C329" s="27">
        <f>IFERROR((VLOOKUP(A329,TAB_DIN_Direta!A$372:E$388,2,0)),0)</f>
        <v>6556885.9797725994</v>
      </c>
      <c r="D329" s="27">
        <f>IFERROR((VLOOKUP(A329,TAB_DIN_Direta!A$372:E$388,3,0)),0)</f>
        <v>89296734.291312277</v>
      </c>
      <c r="E329" s="33">
        <v>0</v>
      </c>
      <c r="F329" s="27">
        <f>IFERROR((VLOOKUP(A329,TAB_DIN_Direta!A$372:E$388,4,0)),0)</f>
        <v>20893302.693887815</v>
      </c>
      <c r="G329" s="33">
        <v>0</v>
      </c>
      <c r="H329" s="33">
        <v>0</v>
      </c>
      <c r="I329" s="33">
        <v>0</v>
      </c>
      <c r="J329" s="27">
        <f>IFERROR((VLOOKUP(A329,TAB_DIN_Direta!A$372:E$388,5,0)),0)</f>
        <v>4746711.0264589489</v>
      </c>
      <c r="K329" s="33">
        <v>0</v>
      </c>
      <c r="L329" s="69">
        <f t="shared" si="29"/>
        <v>121493633.99143164</v>
      </c>
      <c r="M329" s="25" t="s">
        <v>191</v>
      </c>
      <c r="N329" s="28">
        <f>B329/Formato_Análises_Direta!$W$31</f>
        <v>0</v>
      </c>
      <c r="O329" s="28">
        <f>C329/Formato_Análises_Direta!$W$31</f>
        <v>8.6536021950635953E-3</v>
      </c>
      <c r="P329" s="28">
        <f>D329/Formato_Análises_Direta!$W$31</f>
        <v>0.11785143408916043</v>
      </c>
      <c r="Q329" s="28">
        <f>E329/Formato_Análises_Direta!$W$31</f>
        <v>0</v>
      </c>
      <c r="R329" s="28">
        <f>F329/Formato_Análises_Direta!$W$31</f>
        <v>2.7574420328752791E-2</v>
      </c>
      <c r="S329" s="28">
        <f>G329/Formato_Análises_Direta!$W$31</f>
        <v>0</v>
      </c>
      <c r="T329" s="28">
        <f>H329/Formato_Análises_Direta!$W$31</f>
        <v>0</v>
      </c>
      <c r="U329" s="28">
        <f>I329/Formato_Análises_Direta!$W$31</f>
        <v>0</v>
      </c>
      <c r="V329" s="28">
        <f>J329/Formato_Análises_Direta!$W$31</f>
        <v>6.2645818586161087E-3</v>
      </c>
      <c r="W329" s="28">
        <f>K329/Formato_Análises_Direta!$W$31</f>
        <v>0</v>
      </c>
      <c r="X329" s="1">
        <f t="shared" si="30"/>
        <v>0.16034403847159293</v>
      </c>
    </row>
    <row r="330" spans="1:24" x14ac:dyDescent="0.25">
      <c r="A330" s="25" t="s">
        <v>194</v>
      </c>
      <c r="B330" s="33">
        <v>0</v>
      </c>
      <c r="C330" s="27">
        <f>IFERROR((VLOOKUP(A330,TAB_DIN_Direta!A$372:E$388,2,0)),0)</f>
        <v>4612044.4751554746</v>
      </c>
      <c r="D330" s="27">
        <f>IFERROR((VLOOKUP(A330,TAB_DIN_Direta!A$372:E$388,3,0)),0)</f>
        <v>58831523.459966078</v>
      </c>
      <c r="E330" s="33">
        <v>0</v>
      </c>
      <c r="F330" s="27">
        <f>IFERROR((VLOOKUP(A330,TAB_DIN_Direta!A$372:E$388,4,0)),0)</f>
        <v>62715847.026446372</v>
      </c>
      <c r="G330" s="33">
        <v>0</v>
      </c>
      <c r="H330" s="33">
        <v>0</v>
      </c>
      <c r="I330" s="33">
        <v>0</v>
      </c>
      <c r="J330" s="27">
        <f>IFERROR((VLOOKUP(A330,TAB_DIN_Direta!A$372:E$388,5,0)),0)</f>
        <v>6029856.9510647655</v>
      </c>
      <c r="K330" s="33">
        <v>0</v>
      </c>
      <c r="L330" s="69">
        <f t="shared" si="29"/>
        <v>132189271.91263269</v>
      </c>
      <c r="M330" s="25" t="s">
        <v>194</v>
      </c>
      <c r="N330" s="28">
        <f>B330/Formato_Análises_Direta!$W$31</f>
        <v>0</v>
      </c>
      <c r="O330" s="28">
        <f>C330/Formato_Análises_Direta!$W$31</f>
        <v>6.0868525573050305E-3</v>
      </c>
      <c r="P330" s="28">
        <f>D330/Formato_Análises_Direta!$W$31</f>
        <v>7.7644266214578012E-2</v>
      </c>
      <c r="Q330" s="28">
        <f>E330/Formato_Análises_Direta!$W$31</f>
        <v>0</v>
      </c>
      <c r="R330" s="28">
        <f>F330/Formato_Análises_Direta!$W$31</f>
        <v>8.2770692241342148E-2</v>
      </c>
      <c r="S330" s="28">
        <f>G330/Formato_Análises_Direta!$W$31</f>
        <v>0</v>
      </c>
      <c r="T330" s="28">
        <f>H330/Formato_Análises_Direta!$W$31</f>
        <v>0</v>
      </c>
      <c r="U330" s="28">
        <f>I330/Formato_Análises_Direta!$W$31</f>
        <v>0</v>
      </c>
      <c r="V330" s="28">
        <f>J330/Formato_Análises_Direta!$W$31</f>
        <v>7.9580434231469131E-3</v>
      </c>
      <c r="W330" s="28">
        <f>K330/Formato_Análises_Direta!$W$31</f>
        <v>0</v>
      </c>
      <c r="X330" s="1">
        <f t="shared" si="30"/>
        <v>0.1744598544363721</v>
      </c>
    </row>
    <row r="331" spans="1:24" x14ac:dyDescent="0.25">
      <c r="A331" s="25" t="s">
        <v>185</v>
      </c>
      <c r="B331" s="33">
        <v>0</v>
      </c>
      <c r="C331" s="27">
        <f>IFERROR((VLOOKUP(A331,TAB_DIN_Direta!A$372:E$388,2,0)),0)</f>
        <v>0</v>
      </c>
      <c r="D331" s="27">
        <f>IFERROR((VLOOKUP(A331,TAB_DIN_Direta!A$372:E$388,3,0)),0)</f>
        <v>5447977.5362774041</v>
      </c>
      <c r="E331" s="33">
        <v>0</v>
      </c>
      <c r="F331" s="27">
        <f>IFERROR((VLOOKUP(A331,TAB_DIN_Direta!A$372:E$388,4,0)),0)</f>
        <v>51003616.702870794</v>
      </c>
      <c r="G331" s="33">
        <v>0</v>
      </c>
      <c r="H331" s="33">
        <v>0</v>
      </c>
      <c r="I331" s="33">
        <v>0</v>
      </c>
      <c r="J331" s="27">
        <f>IFERROR((VLOOKUP(A331,TAB_DIN_Direta!A$372:E$388,5,0)),0)</f>
        <v>0</v>
      </c>
      <c r="K331" s="33">
        <v>0</v>
      </c>
      <c r="L331" s="69">
        <f t="shared" si="29"/>
        <v>56451594.2391482</v>
      </c>
      <c r="M331" s="25" t="s">
        <v>185</v>
      </c>
      <c r="N331" s="28">
        <f>B331/Formato_Análises_Direta!$W$31</f>
        <v>0</v>
      </c>
      <c r="O331" s="28">
        <f>C331/Formato_Análises_Direta!$W$31</f>
        <v>0</v>
      </c>
      <c r="P331" s="28">
        <f>D331/Formato_Análises_Direta!$W$31</f>
        <v>7.1900945833165662E-3</v>
      </c>
      <c r="Q331" s="28">
        <f>E331/Formato_Análises_Direta!$W$31</f>
        <v>0</v>
      </c>
      <c r="R331" s="28">
        <f>F331/Formato_Análises_Direta!$W$31</f>
        <v>6.7313204899050572E-2</v>
      </c>
      <c r="S331" s="28">
        <f>G331/Formato_Análises_Direta!$W$31</f>
        <v>0</v>
      </c>
      <c r="T331" s="28">
        <f>H331/Formato_Análises_Direta!$W$31</f>
        <v>0</v>
      </c>
      <c r="U331" s="28">
        <f>I331/Formato_Análises_Direta!$W$31</f>
        <v>0</v>
      </c>
      <c r="V331" s="28">
        <f>J331/Formato_Análises_Direta!$W$31</f>
        <v>0</v>
      </c>
      <c r="W331" s="28">
        <f>K331/Formato_Análises_Direta!$W$31</f>
        <v>0</v>
      </c>
      <c r="X331" s="1">
        <f t="shared" si="30"/>
        <v>7.4503299482367141E-2</v>
      </c>
    </row>
    <row r="332" spans="1:24" x14ac:dyDescent="0.25">
      <c r="A332" s="25" t="s">
        <v>200</v>
      </c>
      <c r="B332" s="33">
        <v>0</v>
      </c>
      <c r="C332" s="27">
        <f>IFERROR((VLOOKUP(A332,TAB_DIN_Direta!A$372:E$388,2,0)),0)</f>
        <v>0</v>
      </c>
      <c r="D332" s="27">
        <f>IFERROR((VLOOKUP(A332,TAB_DIN_Direta!A$372:E$388,3,0)),0)</f>
        <v>57779046.674941897</v>
      </c>
      <c r="E332" s="33">
        <v>0</v>
      </c>
      <c r="F332" s="27">
        <f>IFERROR((VLOOKUP(A332,TAB_DIN_Direta!A$372:E$388,4,0)),0)</f>
        <v>0</v>
      </c>
      <c r="G332" s="33">
        <v>0</v>
      </c>
      <c r="H332" s="33">
        <v>0</v>
      </c>
      <c r="I332" s="33">
        <v>0</v>
      </c>
      <c r="J332" s="27">
        <f>IFERROR((VLOOKUP(A332,TAB_DIN_Direta!A$372:E$388,5,0)),0)</f>
        <v>0</v>
      </c>
      <c r="K332" s="33">
        <v>0</v>
      </c>
      <c r="L332" s="69">
        <f t="shared" si="29"/>
        <v>57779046.674941897</v>
      </c>
      <c r="M332" s="25" t="s">
        <v>200</v>
      </c>
      <c r="N332" s="28">
        <f>B332/Formato_Análises_Direta!$W$31</f>
        <v>0</v>
      </c>
      <c r="O332" s="28">
        <f>C332/Formato_Análises_Direta!$W$31</f>
        <v>0</v>
      </c>
      <c r="P332" s="28">
        <f>D332/Formato_Análises_Direta!$W$31</f>
        <v>7.6255235591621437E-2</v>
      </c>
      <c r="Q332" s="28">
        <f>E332/Formato_Análises_Direta!$W$31</f>
        <v>0</v>
      </c>
      <c r="R332" s="28">
        <f>F332/Formato_Análises_Direta!$W$31</f>
        <v>0</v>
      </c>
      <c r="S332" s="28">
        <f>G332/Formato_Análises_Direta!$W$31</f>
        <v>0</v>
      </c>
      <c r="T332" s="28">
        <f>H332/Formato_Análises_Direta!$W$31</f>
        <v>0</v>
      </c>
      <c r="U332" s="28">
        <f>I332/Formato_Análises_Direta!$W$31</f>
        <v>0</v>
      </c>
      <c r="V332" s="28">
        <f>J332/Formato_Análises_Direta!$W$31</f>
        <v>0</v>
      </c>
      <c r="W332" s="28">
        <f>K332/Formato_Análises_Direta!$W$31</f>
        <v>0</v>
      </c>
      <c r="X332" s="1">
        <f t="shared" si="30"/>
        <v>7.6255235591621437E-2</v>
      </c>
    </row>
    <row r="333" spans="1:24" x14ac:dyDescent="0.25">
      <c r="A333" s="25" t="s">
        <v>198</v>
      </c>
      <c r="B333" s="33">
        <v>0</v>
      </c>
      <c r="C333" s="27">
        <f>IFERROR((VLOOKUP(A333,TAB_DIN_Direta!A$372:E$388,2,0)),0)</f>
        <v>0</v>
      </c>
      <c r="D333" s="27">
        <f>IFERROR((VLOOKUP(A333,TAB_DIN_Direta!A$372:E$388,3,0)),0)</f>
        <v>48638188.655820087</v>
      </c>
      <c r="E333" s="33">
        <v>0</v>
      </c>
      <c r="F333" s="27">
        <f>IFERROR((VLOOKUP(A333,TAB_DIN_Direta!A$372:E$388,4,0)),0)</f>
        <v>0</v>
      </c>
      <c r="G333" s="33">
        <v>0</v>
      </c>
      <c r="H333" s="33">
        <v>0</v>
      </c>
      <c r="I333" s="33">
        <v>0</v>
      </c>
      <c r="J333" s="27">
        <f>IFERROR((VLOOKUP(A333,TAB_DIN_Direta!A$372:E$388,5,0)),0)</f>
        <v>567530.6032037189</v>
      </c>
      <c r="K333" s="33">
        <v>0</v>
      </c>
      <c r="L333" s="69">
        <f t="shared" si="29"/>
        <v>49205719.259023808</v>
      </c>
      <c r="M333" s="25" t="s">
        <v>198</v>
      </c>
      <c r="N333" s="28">
        <f>B333/Formato_Análises_Direta!$W$31</f>
        <v>0</v>
      </c>
      <c r="O333" s="28">
        <f>C333/Formato_Análises_Direta!$W$31</f>
        <v>0</v>
      </c>
      <c r="P333" s="28">
        <f>D333/Formato_Análises_Direta!$W$31</f>
        <v>6.4191376426911598E-2</v>
      </c>
      <c r="Q333" s="28">
        <f>E333/Formato_Análises_Direta!$W$31</f>
        <v>0</v>
      </c>
      <c r="R333" s="28">
        <f>F333/Formato_Análises_Direta!$W$31</f>
        <v>0</v>
      </c>
      <c r="S333" s="28">
        <f>G333/Formato_Análises_Direta!$W$31</f>
        <v>0</v>
      </c>
      <c r="T333" s="28">
        <f>H333/Formato_Análises_Direta!$W$31</f>
        <v>0</v>
      </c>
      <c r="U333" s="28">
        <f>I333/Formato_Análises_Direta!$W$31</f>
        <v>0</v>
      </c>
      <c r="V333" s="28">
        <f>J333/Formato_Análises_Direta!$W$31</f>
        <v>7.4901166328040895E-4</v>
      </c>
      <c r="W333" s="28">
        <f>K333/Formato_Análises_Direta!$W$31</f>
        <v>0</v>
      </c>
      <c r="X333" s="1">
        <f t="shared" si="30"/>
        <v>6.4940388090192008E-2</v>
      </c>
    </row>
    <row r="334" spans="1:24" x14ac:dyDescent="0.25">
      <c r="A334" s="25" t="s">
        <v>173</v>
      </c>
      <c r="B334" s="33">
        <v>0</v>
      </c>
      <c r="C334" s="27">
        <f>IFERROR((VLOOKUP(A334,TAB_DIN_Direta!A$372:E$388,2,0)),0)</f>
        <v>0</v>
      </c>
      <c r="D334" s="27">
        <f>IFERROR((VLOOKUP(A334,TAB_DIN_Direta!A$372:E$388,3,0)),0)</f>
        <v>48526392.903637163</v>
      </c>
      <c r="E334" s="33">
        <v>0</v>
      </c>
      <c r="F334" s="27">
        <f>IFERROR((VLOOKUP(A334,TAB_DIN_Direta!A$372:E$388,4,0)),0)</f>
        <v>303818.42980086687</v>
      </c>
      <c r="G334" s="33">
        <v>0</v>
      </c>
      <c r="H334" s="33">
        <v>0</v>
      </c>
      <c r="I334" s="33">
        <v>0</v>
      </c>
      <c r="J334" s="27">
        <f>IFERROR((VLOOKUP(A334,TAB_DIN_Direta!A$372:E$388,5,0)),0)</f>
        <v>0</v>
      </c>
      <c r="K334" s="33">
        <v>0</v>
      </c>
      <c r="L334" s="69">
        <f t="shared" si="29"/>
        <v>48830211.333438031</v>
      </c>
      <c r="M334" s="25" t="s">
        <v>173</v>
      </c>
      <c r="N334" s="28">
        <f>B334/Formato_Análises_Direta!$W$31</f>
        <v>0</v>
      </c>
      <c r="O334" s="28">
        <f>C334/Formato_Análises_Direta!$W$31</f>
        <v>0</v>
      </c>
      <c r="P334" s="28">
        <f>D334/Formato_Análises_Direta!$W$31</f>
        <v>6.4043831392657014E-2</v>
      </c>
      <c r="Q334" s="28">
        <f>E334/Formato_Análises_Direta!$W$31</f>
        <v>0</v>
      </c>
      <c r="R334" s="28">
        <f>F334/Formato_Análises_Direta!$W$31</f>
        <v>4.0097141221246882E-4</v>
      </c>
      <c r="S334" s="28">
        <f>G334/Formato_Análises_Direta!$W$31</f>
        <v>0</v>
      </c>
      <c r="T334" s="28">
        <f>H334/Formato_Análises_Direta!$W$31</f>
        <v>0</v>
      </c>
      <c r="U334" s="28">
        <f>I334/Formato_Análises_Direta!$W$31</f>
        <v>0</v>
      </c>
      <c r="V334" s="28">
        <f>J334/Formato_Análises_Direta!$W$31</f>
        <v>0</v>
      </c>
      <c r="W334" s="28">
        <f>K334/Formato_Análises_Direta!$W$31</f>
        <v>0</v>
      </c>
      <c r="X334" s="1">
        <f t="shared" si="30"/>
        <v>6.4444802804869486E-2</v>
      </c>
    </row>
    <row r="335" spans="1:24" x14ac:dyDescent="0.25">
      <c r="A335" s="25" t="s">
        <v>169</v>
      </c>
      <c r="B335" s="33">
        <v>0</v>
      </c>
      <c r="C335" s="27">
        <f>IFERROR((VLOOKUP(A335,TAB_DIN_Direta!A$372:E$388,2,0)),0)</f>
        <v>0</v>
      </c>
      <c r="D335" s="27">
        <f>IFERROR((VLOOKUP(A335,TAB_DIN_Direta!A$372:E$388,3,0)),0)</f>
        <v>0</v>
      </c>
      <c r="E335" s="33">
        <v>0</v>
      </c>
      <c r="F335" s="27">
        <f>IFERROR((VLOOKUP(A335,TAB_DIN_Direta!A$372:E$388,4,0)),0)</f>
        <v>0</v>
      </c>
      <c r="G335" s="33">
        <v>0</v>
      </c>
      <c r="H335" s="33">
        <v>0</v>
      </c>
      <c r="I335" s="33">
        <v>0</v>
      </c>
      <c r="J335" s="27">
        <f>IFERROR((VLOOKUP(A335,TAB_DIN_Direta!A$372:E$388,5,0)),0)</f>
        <v>0</v>
      </c>
      <c r="K335" s="33">
        <v>0</v>
      </c>
      <c r="L335" s="69">
        <f t="shared" si="29"/>
        <v>0</v>
      </c>
      <c r="M335" s="25" t="s">
        <v>169</v>
      </c>
      <c r="N335" s="28">
        <f>B335/Formato_Análises_Direta!$W$31</f>
        <v>0</v>
      </c>
      <c r="O335" s="28">
        <f>C335/Formato_Análises_Direta!$W$31</f>
        <v>0</v>
      </c>
      <c r="P335" s="28">
        <f>D335/Formato_Análises_Direta!$W$31</f>
        <v>0</v>
      </c>
      <c r="Q335" s="28">
        <f>E335/Formato_Análises_Direta!$W$31</f>
        <v>0</v>
      </c>
      <c r="R335" s="28">
        <f>F335/Formato_Análises_Direta!$W$31</f>
        <v>0</v>
      </c>
      <c r="S335" s="28">
        <f>G335/Formato_Análises_Direta!$W$31</f>
        <v>0</v>
      </c>
      <c r="T335" s="28">
        <f>H335/Formato_Análises_Direta!$W$31</f>
        <v>0</v>
      </c>
      <c r="U335" s="28">
        <f>I335/Formato_Análises_Direta!$W$31</f>
        <v>0</v>
      </c>
      <c r="V335" s="28">
        <f>J335/Formato_Análises_Direta!$W$31</f>
        <v>0</v>
      </c>
      <c r="W335" s="28">
        <f>K335/Formato_Análises_Direta!$W$31</f>
        <v>0</v>
      </c>
      <c r="X335" s="1">
        <f t="shared" si="30"/>
        <v>0</v>
      </c>
    </row>
    <row r="336" spans="1:24" x14ac:dyDescent="0.25">
      <c r="A336" s="25" t="s">
        <v>163</v>
      </c>
      <c r="B336" s="33">
        <v>0</v>
      </c>
      <c r="C336" s="27">
        <f>IFERROR((VLOOKUP(A336,TAB_DIN_Direta!A$372:E$388,2,0)),0)</f>
        <v>0</v>
      </c>
      <c r="D336" s="27">
        <f>IFERROR((VLOOKUP(A336,TAB_DIN_Direta!A$372:E$388,3,0)),0)</f>
        <v>0</v>
      </c>
      <c r="E336" s="33">
        <v>0</v>
      </c>
      <c r="F336" s="27">
        <f>IFERROR((VLOOKUP(A336,TAB_DIN_Direta!A$372:E$388,4,0)),0)</f>
        <v>303818.42980086687</v>
      </c>
      <c r="G336" s="33">
        <v>0</v>
      </c>
      <c r="H336" s="33">
        <v>0</v>
      </c>
      <c r="I336" s="33">
        <v>0</v>
      </c>
      <c r="J336" s="27">
        <f>IFERROR((VLOOKUP(A336,TAB_DIN_Direta!A$372:E$388,5,0)),0)</f>
        <v>264616.05176204536</v>
      </c>
      <c r="K336" s="33">
        <v>0</v>
      </c>
      <c r="L336" s="69">
        <f t="shared" si="29"/>
        <v>568434.48156291223</v>
      </c>
      <c r="M336" s="25" t="s">
        <v>163</v>
      </c>
      <c r="N336" s="28">
        <f>B336/Formato_Análises_Direta!$W$31</f>
        <v>0</v>
      </c>
      <c r="O336" s="28">
        <f>C336/Formato_Análises_Direta!$W$31</f>
        <v>0</v>
      </c>
      <c r="P336" s="28">
        <f>D336/Formato_Análises_Direta!$W$31</f>
        <v>0</v>
      </c>
      <c r="Q336" s="28">
        <f>E336/Formato_Análises_Direta!$W$31</f>
        <v>0</v>
      </c>
      <c r="R336" s="28">
        <f>F336/Formato_Análises_Direta!$W$31</f>
        <v>4.0097141221246882E-4</v>
      </c>
      <c r="S336" s="28">
        <f>G336/Formato_Análises_Direta!$W$31</f>
        <v>0</v>
      </c>
      <c r="T336" s="28">
        <f>H336/Formato_Análises_Direta!$W$31</f>
        <v>0</v>
      </c>
      <c r="U336" s="28">
        <f>I336/Formato_Análises_Direta!$W$31</f>
        <v>0</v>
      </c>
      <c r="V336" s="28">
        <f>J336/Formato_Análises_Direta!$W$31</f>
        <v>3.4923316547537609E-4</v>
      </c>
      <c r="W336" s="28">
        <f>K336/Formato_Análises_Direta!$W$31</f>
        <v>0</v>
      </c>
      <c r="X336" s="1">
        <f t="shared" si="30"/>
        <v>7.5020457768784491E-4</v>
      </c>
    </row>
    <row r="337" spans="1:24" x14ac:dyDescent="0.25">
      <c r="A337" s="25" t="s">
        <v>155</v>
      </c>
      <c r="B337" s="33">
        <v>0</v>
      </c>
      <c r="C337" s="27">
        <f>IFERROR((VLOOKUP(A337,TAB_DIN_Direta!A$372:E$388,2,0)),0)</f>
        <v>0</v>
      </c>
      <c r="D337" s="27">
        <f>IFERROR((VLOOKUP(A337,TAB_DIN_Direta!A$372:E$388,3,0)),0)</f>
        <v>1290424.3072931718</v>
      </c>
      <c r="E337" s="33">
        <v>0</v>
      </c>
      <c r="F337" s="27">
        <f>IFERROR((VLOOKUP(A337,TAB_DIN_Direta!A$372:E$388,4,0)),0)</f>
        <v>0</v>
      </c>
      <c r="G337" s="33">
        <v>0</v>
      </c>
      <c r="H337" s="33">
        <v>0</v>
      </c>
      <c r="I337" s="33">
        <v>0</v>
      </c>
      <c r="J337" s="27">
        <f>IFERROR((VLOOKUP(A337,TAB_DIN_Direta!A$372:E$388,5,0)),0)</f>
        <v>264801.35712042218</v>
      </c>
      <c r="K337" s="33">
        <v>0</v>
      </c>
      <c r="L337" s="69">
        <f t="shared" si="29"/>
        <v>1555225.6644135939</v>
      </c>
      <c r="M337" s="25" t="s">
        <v>155</v>
      </c>
      <c r="N337" s="28">
        <f>B337/Formato_Análises_Direta!$W$31</f>
        <v>0</v>
      </c>
      <c r="O337" s="28">
        <f>C337/Formato_Análises_Direta!$W$31</f>
        <v>0</v>
      </c>
      <c r="P337" s="28">
        <f>D337/Formato_Análises_Direta!$W$31</f>
        <v>1.7030673787228018E-3</v>
      </c>
      <c r="Q337" s="28">
        <f>E337/Formato_Análises_Direta!$W$31</f>
        <v>0</v>
      </c>
      <c r="R337" s="28">
        <f>F337/Formato_Análises_Direta!$W$31</f>
        <v>0</v>
      </c>
      <c r="S337" s="28">
        <f>G337/Formato_Análises_Direta!$W$31</f>
        <v>0</v>
      </c>
      <c r="T337" s="28">
        <f>H337/Formato_Análises_Direta!$W$31</f>
        <v>0</v>
      </c>
      <c r="U337" s="28">
        <f>I337/Formato_Análises_Direta!$W$31</f>
        <v>0</v>
      </c>
      <c r="V337" s="28">
        <f>J337/Formato_Análises_Direta!$W$31</f>
        <v>3.4947772651562501E-4</v>
      </c>
      <c r="W337" s="28">
        <f>K337/Formato_Análises_Direta!$W$31</f>
        <v>0</v>
      </c>
      <c r="X337" s="1">
        <f t="shared" si="30"/>
        <v>2.0525451052384267E-3</v>
      </c>
    </row>
    <row r="338" spans="1:24" x14ac:dyDescent="0.25">
      <c r="A338" s="1" t="s">
        <v>223</v>
      </c>
      <c r="B338" s="33">
        <f>SUM(B311:B337)</f>
        <v>0</v>
      </c>
      <c r="C338" s="33">
        <f t="shared" ref="C338:K338" si="31">SUM(C311:C337)</f>
        <v>11168930.454928074</v>
      </c>
      <c r="D338" s="33">
        <f t="shared" si="31"/>
        <v>579378121.88102269</v>
      </c>
      <c r="E338" s="33">
        <f t="shared" si="31"/>
        <v>0</v>
      </c>
      <c r="F338" s="33">
        <f t="shared" si="31"/>
        <v>135828040.14240846</v>
      </c>
      <c r="G338" s="33">
        <f t="shared" si="31"/>
        <v>0</v>
      </c>
      <c r="H338" s="33">
        <f t="shared" si="31"/>
        <v>0</v>
      </c>
      <c r="I338" s="33">
        <f t="shared" si="31"/>
        <v>0</v>
      </c>
      <c r="J338" s="33">
        <f>SUM(J311:J337)</f>
        <v>31330869.960374393</v>
      </c>
      <c r="K338" s="33">
        <f t="shared" si="31"/>
        <v>0</v>
      </c>
      <c r="L338" s="69">
        <f>SUM(B338:K338)</f>
        <v>757705962.43873358</v>
      </c>
      <c r="M338" s="25" t="s">
        <v>223</v>
      </c>
      <c r="N338" s="28">
        <f>B338/Formato_Análises_Direta!$W$31</f>
        <v>0</v>
      </c>
      <c r="O338" s="28">
        <f>C338/Formato_Análises_Direta!$W$31</f>
        <v>1.4740454752368626E-2</v>
      </c>
      <c r="P338" s="28">
        <f>D338/Formato_Análises_Direta!$W$31</f>
        <v>0.7646477005621688</v>
      </c>
      <c r="Q338" s="28">
        <f>E338/Formato_Análises_Direta!$W$31</f>
        <v>0</v>
      </c>
      <c r="R338" s="28">
        <f>F338/Formato_Análises_Direta!$W$31</f>
        <v>0.1792622031179954</v>
      </c>
      <c r="S338" s="28">
        <f>G338/Formato_Análises_Direta!$W$31</f>
        <v>0</v>
      </c>
      <c r="T338" s="28">
        <f>H338/Formato_Análises_Direta!$W$31</f>
        <v>0</v>
      </c>
      <c r="U338" s="28">
        <f>I338/Formato_Análises_Direta!$W$31</f>
        <v>0</v>
      </c>
      <c r="V338" s="28">
        <f>J338/Formato_Análises_Direta!$W$31</f>
        <v>4.1349641567467191E-2</v>
      </c>
      <c r="W338" s="28">
        <f>K338/Formato_Análises_Direta!$W$31</f>
        <v>0</v>
      </c>
      <c r="X338" s="1">
        <f t="shared" si="30"/>
        <v>1</v>
      </c>
    </row>
    <row r="343" spans="1:24" x14ac:dyDescent="0.25">
      <c r="A343" s="25"/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N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</row>
    <row r="344" spans="1:24" x14ac:dyDescent="0.25">
      <c r="A344" s="25"/>
      <c r="B344" s="25" t="s">
        <v>224</v>
      </c>
      <c r="C344" s="25" t="s">
        <v>228</v>
      </c>
      <c r="D344" s="25" t="s">
        <v>15</v>
      </c>
      <c r="E344" s="25" t="s">
        <v>229</v>
      </c>
      <c r="F344" s="25" t="s">
        <v>226</v>
      </c>
      <c r="G344" s="25" t="s">
        <v>227</v>
      </c>
      <c r="H344" s="25" t="s">
        <v>131</v>
      </c>
      <c r="I344" s="25" t="s">
        <v>130</v>
      </c>
      <c r="J344" s="25" t="s">
        <v>129</v>
      </c>
      <c r="K344" s="25" t="s">
        <v>230</v>
      </c>
      <c r="L344" s="25" t="s">
        <v>404</v>
      </c>
      <c r="N344" s="25" t="s">
        <v>224</v>
      </c>
      <c r="O344" s="25" t="s">
        <v>228</v>
      </c>
      <c r="P344" s="25" t="s">
        <v>15</v>
      </c>
      <c r="Q344" s="25" t="s">
        <v>229</v>
      </c>
      <c r="R344" s="25" t="s">
        <v>226</v>
      </c>
      <c r="S344" s="25" t="s">
        <v>227</v>
      </c>
      <c r="T344" s="25" t="s">
        <v>131</v>
      </c>
      <c r="U344" s="25" t="s">
        <v>130</v>
      </c>
      <c r="V344" s="25" t="s">
        <v>129</v>
      </c>
      <c r="W344" s="25" t="s">
        <v>230</v>
      </c>
    </row>
    <row r="345" spans="1:24" x14ac:dyDescent="0.25">
      <c r="A345" s="25" t="s">
        <v>132</v>
      </c>
      <c r="B345" s="33">
        <v>0</v>
      </c>
      <c r="C345" s="27">
        <f>TAB_DIN_Direta!B397</f>
        <v>0</v>
      </c>
      <c r="D345" s="27">
        <f>TAB_DIN_Direta!C397</f>
        <v>0</v>
      </c>
      <c r="E345" s="33">
        <v>0</v>
      </c>
      <c r="F345" s="27">
        <f>TAB_DIN_Direta!D397</f>
        <v>0</v>
      </c>
      <c r="G345" s="33">
        <v>0</v>
      </c>
      <c r="H345" s="33">
        <v>0</v>
      </c>
      <c r="I345" s="33">
        <v>0</v>
      </c>
      <c r="J345" s="27">
        <f>TAB_DIN_Direta!E397</f>
        <v>0</v>
      </c>
      <c r="K345" s="33">
        <v>0</v>
      </c>
      <c r="L345" s="69">
        <f>SUM(B345:K345)</f>
        <v>0</v>
      </c>
      <c r="M345" s="25" t="s">
        <v>132</v>
      </c>
      <c r="N345" s="28">
        <f>B345/Formato_Análises_Direta!$X$31</f>
        <v>0</v>
      </c>
      <c r="O345" s="28">
        <f>C345/Formato_Análises_Direta!$X$31</f>
        <v>0</v>
      </c>
      <c r="P345" s="28">
        <f>D345/Formato_Análises_Direta!$X$31</f>
        <v>0</v>
      </c>
      <c r="Q345" s="28">
        <f>E345/Formato_Análises_Direta!$X$31</f>
        <v>0</v>
      </c>
      <c r="R345" s="28">
        <f>F345/Formato_Análises_Direta!$X$31</f>
        <v>0</v>
      </c>
      <c r="S345" s="28">
        <f>G345/Formato_Análises_Direta!$X$31</f>
        <v>0</v>
      </c>
      <c r="T345" s="28">
        <f>H345/Formato_Análises_Direta!$X$31</f>
        <v>0</v>
      </c>
      <c r="U345" s="28">
        <f>I345/Formato_Análises_Direta!$X$31</f>
        <v>0</v>
      </c>
      <c r="V345" s="28">
        <f>J345/Formato_Análises_Direta!$X$31</f>
        <v>0</v>
      </c>
      <c r="W345" s="28">
        <f>K345/Formato_Análises_Direta!$X$31</f>
        <v>0</v>
      </c>
      <c r="X345" s="28">
        <f>L345/Formato_Análises_Direta!$X$31</f>
        <v>0</v>
      </c>
    </row>
    <row r="346" spans="1:24" x14ac:dyDescent="0.25">
      <c r="A346" s="25" t="s">
        <v>134</v>
      </c>
      <c r="B346" s="33">
        <v>0</v>
      </c>
      <c r="C346" s="27">
        <f>TAB_DIN_Direta!B398</f>
        <v>0</v>
      </c>
      <c r="D346" s="27">
        <f>TAB_DIN_Direta!C398</f>
        <v>0</v>
      </c>
      <c r="E346" s="33">
        <v>0</v>
      </c>
      <c r="F346" s="27">
        <f>TAB_DIN_Direta!D398</f>
        <v>0</v>
      </c>
      <c r="G346" s="33">
        <v>0</v>
      </c>
      <c r="H346" s="33">
        <v>0</v>
      </c>
      <c r="I346" s="33">
        <v>0</v>
      </c>
      <c r="J346" s="27">
        <f>TAB_DIN_Direta!E398</f>
        <v>0</v>
      </c>
      <c r="K346" s="33">
        <v>0</v>
      </c>
      <c r="L346" s="69">
        <f t="shared" ref="L346:L371" si="32">SUM(B346:K346)</f>
        <v>0</v>
      </c>
      <c r="M346" s="25" t="s">
        <v>134</v>
      </c>
      <c r="N346" s="28">
        <f>B346/Formato_Análises_Direta!$X$31</f>
        <v>0</v>
      </c>
      <c r="O346" s="28">
        <f>C346/Formato_Análises_Direta!$X$31</f>
        <v>0</v>
      </c>
      <c r="P346" s="28">
        <f>D346/Formato_Análises_Direta!$X$31</f>
        <v>0</v>
      </c>
      <c r="Q346" s="28">
        <f>E346/Formato_Análises_Direta!$X$31</f>
        <v>0</v>
      </c>
      <c r="R346" s="28">
        <f>F346/Formato_Análises_Direta!$X$31</f>
        <v>0</v>
      </c>
      <c r="S346" s="28">
        <f>G346/Formato_Análises_Direta!$X$31</f>
        <v>0</v>
      </c>
      <c r="T346" s="28">
        <f>H346/Formato_Análises_Direta!$X$31</f>
        <v>0</v>
      </c>
      <c r="U346" s="28">
        <f>I346/Formato_Análises_Direta!$X$31</f>
        <v>0</v>
      </c>
      <c r="V346" s="28">
        <f>J346/Formato_Análises_Direta!$X$31</f>
        <v>0</v>
      </c>
      <c r="W346" s="28">
        <f>K346/Formato_Análises_Direta!$X$31</f>
        <v>0</v>
      </c>
      <c r="X346" s="28">
        <f>L346/Formato_Análises_Direta!$X$31</f>
        <v>0</v>
      </c>
    </row>
    <row r="347" spans="1:24" x14ac:dyDescent="0.25">
      <c r="A347" s="25" t="s">
        <v>139</v>
      </c>
      <c r="B347" s="33">
        <v>0</v>
      </c>
      <c r="C347" s="27">
        <f>TAB_DIN_Direta!B399</f>
        <v>0</v>
      </c>
      <c r="D347" s="27">
        <f>TAB_DIN_Direta!C399</f>
        <v>0</v>
      </c>
      <c r="E347" s="33">
        <v>0</v>
      </c>
      <c r="F347" s="27">
        <f>TAB_DIN_Direta!D399</f>
        <v>0</v>
      </c>
      <c r="G347" s="33">
        <v>0</v>
      </c>
      <c r="H347" s="33">
        <v>0</v>
      </c>
      <c r="I347" s="33">
        <v>0</v>
      </c>
      <c r="J347" s="27">
        <f>TAB_DIN_Direta!E399</f>
        <v>0</v>
      </c>
      <c r="K347" s="33">
        <v>0</v>
      </c>
      <c r="L347" s="69">
        <f t="shared" si="32"/>
        <v>0</v>
      </c>
      <c r="M347" s="25" t="s">
        <v>139</v>
      </c>
      <c r="N347" s="28">
        <f>B347/Formato_Análises_Direta!$X$31</f>
        <v>0</v>
      </c>
      <c r="O347" s="28">
        <f>C347/Formato_Análises_Direta!$X$31</f>
        <v>0</v>
      </c>
      <c r="P347" s="28">
        <f>D347/Formato_Análises_Direta!$X$31</f>
        <v>0</v>
      </c>
      <c r="Q347" s="28">
        <f>E347/Formato_Análises_Direta!$X$31</f>
        <v>0</v>
      </c>
      <c r="R347" s="28">
        <f>F347/Formato_Análises_Direta!$X$31</f>
        <v>0</v>
      </c>
      <c r="S347" s="28">
        <f>G347/Formato_Análises_Direta!$X$31</f>
        <v>0</v>
      </c>
      <c r="T347" s="28">
        <f>H347/Formato_Análises_Direta!$X$31</f>
        <v>0</v>
      </c>
      <c r="U347" s="28">
        <f>I347/Formato_Análises_Direta!$X$31</f>
        <v>0</v>
      </c>
      <c r="V347" s="28">
        <f>J347/Formato_Análises_Direta!$X$31</f>
        <v>0</v>
      </c>
      <c r="W347" s="28">
        <f>K347/Formato_Análises_Direta!$X$31</f>
        <v>0</v>
      </c>
      <c r="X347" s="28">
        <f>L347/Formato_Análises_Direta!$X$31</f>
        <v>0</v>
      </c>
    </row>
    <row r="348" spans="1:24" x14ac:dyDescent="0.25">
      <c r="A348" s="25" t="s">
        <v>143</v>
      </c>
      <c r="B348" s="33">
        <v>0</v>
      </c>
      <c r="C348" s="27">
        <f>TAB_DIN_Direta!B400</f>
        <v>0</v>
      </c>
      <c r="D348" s="27">
        <f>TAB_DIN_Direta!C400</f>
        <v>0</v>
      </c>
      <c r="E348" s="33">
        <v>0</v>
      </c>
      <c r="F348" s="27">
        <f>TAB_DIN_Direta!D400</f>
        <v>0</v>
      </c>
      <c r="G348" s="33">
        <v>0</v>
      </c>
      <c r="H348" s="33">
        <v>0</v>
      </c>
      <c r="I348" s="33">
        <v>0</v>
      </c>
      <c r="J348" s="27">
        <f>TAB_DIN_Direta!E400</f>
        <v>0</v>
      </c>
      <c r="K348" s="33">
        <v>0</v>
      </c>
      <c r="L348" s="69">
        <f t="shared" si="32"/>
        <v>0</v>
      </c>
      <c r="M348" s="25" t="s">
        <v>143</v>
      </c>
      <c r="N348" s="28">
        <f>B348/Formato_Análises_Direta!$X$31</f>
        <v>0</v>
      </c>
      <c r="O348" s="28">
        <f>C348/Formato_Análises_Direta!$X$31</f>
        <v>0</v>
      </c>
      <c r="P348" s="28">
        <f>D348/Formato_Análises_Direta!$X$31</f>
        <v>0</v>
      </c>
      <c r="Q348" s="28">
        <f>E348/Formato_Análises_Direta!$X$31</f>
        <v>0</v>
      </c>
      <c r="R348" s="28">
        <f>F348/Formato_Análises_Direta!$X$31</f>
        <v>0</v>
      </c>
      <c r="S348" s="28">
        <f>G348/Formato_Análises_Direta!$X$31</f>
        <v>0</v>
      </c>
      <c r="T348" s="28">
        <f>H348/Formato_Análises_Direta!$X$31</f>
        <v>0</v>
      </c>
      <c r="U348" s="28">
        <f>I348/Formato_Análises_Direta!$X$31</f>
        <v>0</v>
      </c>
      <c r="V348" s="28">
        <f>J348/Formato_Análises_Direta!$X$31</f>
        <v>0</v>
      </c>
      <c r="W348" s="28">
        <f>K348/Formato_Análises_Direta!$X$31</f>
        <v>0</v>
      </c>
      <c r="X348" s="28">
        <f>L348/Formato_Análises_Direta!$X$31</f>
        <v>0</v>
      </c>
    </row>
    <row r="349" spans="1:24" x14ac:dyDescent="0.25">
      <c r="A349" s="25" t="s">
        <v>146</v>
      </c>
      <c r="B349" s="33">
        <v>0</v>
      </c>
      <c r="C349" s="27">
        <f>TAB_DIN_Direta!B401</f>
        <v>0</v>
      </c>
      <c r="D349" s="27">
        <f>TAB_DIN_Direta!C401</f>
        <v>46521597</v>
      </c>
      <c r="E349" s="33">
        <v>0</v>
      </c>
      <c r="F349" s="27">
        <f>TAB_DIN_Direta!D401</f>
        <v>0</v>
      </c>
      <c r="G349" s="33">
        <v>0</v>
      </c>
      <c r="H349" s="33">
        <v>0</v>
      </c>
      <c r="I349" s="33">
        <v>0</v>
      </c>
      <c r="J349" s="27">
        <f>TAB_DIN_Direta!E401</f>
        <v>0</v>
      </c>
      <c r="K349" s="33">
        <v>0</v>
      </c>
      <c r="L349" s="69">
        <f t="shared" si="32"/>
        <v>46521597</v>
      </c>
      <c r="M349" s="25" t="s">
        <v>146</v>
      </c>
      <c r="N349" s="28">
        <f>B349/Formato_Análises_Direta!$X$31</f>
        <v>0</v>
      </c>
      <c r="O349" s="28">
        <f>C349/Formato_Análises_Direta!$X$31</f>
        <v>0</v>
      </c>
      <c r="P349" s="28">
        <f>D349/Formato_Análises_Direta!$X$31</f>
        <v>8.2556674626812501E-2</v>
      </c>
      <c r="Q349" s="28">
        <f>E349/Formato_Análises_Direta!$X$31</f>
        <v>0</v>
      </c>
      <c r="R349" s="28">
        <f>F349/Formato_Análises_Direta!$X$31</f>
        <v>0</v>
      </c>
      <c r="S349" s="28">
        <f>G349/Formato_Análises_Direta!$X$31</f>
        <v>0</v>
      </c>
      <c r="T349" s="28">
        <f>H349/Formato_Análises_Direta!$X$31</f>
        <v>0</v>
      </c>
      <c r="U349" s="28">
        <f>I349/Formato_Análises_Direta!$X$31</f>
        <v>0</v>
      </c>
      <c r="V349" s="28">
        <f>J349/Formato_Análises_Direta!$X$31</f>
        <v>0</v>
      </c>
      <c r="W349" s="28">
        <f>K349/Formato_Análises_Direta!$X$31</f>
        <v>0</v>
      </c>
      <c r="X349" s="28">
        <f>L349/Formato_Análises_Direta!$X$31</f>
        <v>8.2556674626812501E-2</v>
      </c>
    </row>
    <row r="350" spans="1:24" x14ac:dyDescent="0.25">
      <c r="A350" s="25" t="s">
        <v>141</v>
      </c>
      <c r="B350" s="33">
        <v>0</v>
      </c>
      <c r="C350" s="27">
        <f>TAB_DIN_Direta!B402</f>
        <v>0</v>
      </c>
      <c r="D350" s="27">
        <f>TAB_DIN_Direta!C402</f>
        <v>0</v>
      </c>
      <c r="E350" s="33">
        <v>0</v>
      </c>
      <c r="F350" s="27">
        <f>TAB_DIN_Direta!D402</f>
        <v>0</v>
      </c>
      <c r="G350" s="33">
        <v>0</v>
      </c>
      <c r="H350" s="33">
        <v>0</v>
      </c>
      <c r="I350" s="33">
        <v>0</v>
      </c>
      <c r="J350" s="27">
        <f>TAB_DIN_Direta!E402</f>
        <v>0</v>
      </c>
      <c r="K350" s="33">
        <v>0</v>
      </c>
      <c r="L350" s="69">
        <f t="shared" si="32"/>
        <v>0</v>
      </c>
      <c r="M350" s="25" t="s">
        <v>141</v>
      </c>
      <c r="N350" s="28">
        <f>B350/Formato_Análises_Direta!$X$31</f>
        <v>0</v>
      </c>
      <c r="O350" s="28">
        <f>C350/Formato_Análises_Direta!$X$31</f>
        <v>0</v>
      </c>
      <c r="P350" s="28">
        <f>D350/Formato_Análises_Direta!$X$31</f>
        <v>0</v>
      </c>
      <c r="Q350" s="28">
        <f>E350/Formato_Análises_Direta!$X$31</f>
        <v>0</v>
      </c>
      <c r="R350" s="28">
        <f>F350/Formato_Análises_Direta!$X$31</f>
        <v>0</v>
      </c>
      <c r="S350" s="28">
        <f>G350/Formato_Análises_Direta!$X$31</f>
        <v>0</v>
      </c>
      <c r="T350" s="28">
        <f>H350/Formato_Análises_Direta!$X$31</f>
        <v>0</v>
      </c>
      <c r="U350" s="28">
        <f>I350/Formato_Análises_Direta!$X$31</f>
        <v>0</v>
      </c>
      <c r="V350" s="28">
        <f>J350/Formato_Análises_Direta!$X$31</f>
        <v>0</v>
      </c>
      <c r="W350" s="28">
        <f>K350/Formato_Análises_Direta!$X$31</f>
        <v>0</v>
      </c>
      <c r="X350" s="28">
        <f>L350/Formato_Análises_Direta!$X$31</f>
        <v>0</v>
      </c>
    </row>
    <row r="351" spans="1:24" x14ac:dyDescent="0.25">
      <c r="A351" s="25" t="s">
        <v>153</v>
      </c>
      <c r="B351" s="33">
        <v>0</v>
      </c>
      <c r="C351" s="27">
        <f>TAB_DIN_Direta!B403</f>
        <v>0</v>
      </c>
      <c r="D351" s="27">
        <f>TAB_DIN_Direta!C403</f>
        <v>0</v>
      </c>
      <c r="E351" s="33">
        <v>0</v>
      </c>
      <c r="F351" s="27">
        <f>TAB_DIN_Direta!D403</f>
        <v>0</v>
      </c>
      <c r="G351" s="33">
        <v>0</v>
      </c>
      <c r="H351" s="33">
        <v>0</v>
      </c>
      <c r="I351" s="33">
        <v>0</v>
      </c>
      <c r="J351" s="27">
        <f>TAB_DIN_Direta!E403</f>
        <v>0</v>
      </c>
      <c r="K351" s="33">
        <v>0</v>
      </c>
      <c r="L351" s="69">
        <f t="shared" si="32"/>
        <v>0</v>
      </c>
      <c r="M351" s="25" t="s">
        <v>153</v>
      </c>
      <c r="N351" s="28">
        <f>B351/Formato_Análises_Direta!$X$31</f>
        <v>0</v>
      </c>
      <c r="O351" s="28">
        <f>C351/Formato_Análises_Direta!$X$31</f>
        <v>0</v>
      </c>
      <c r="P351" s="28">
        <f>D351/Formato_Análises_Direta!$X$31</f>
        <v>0</v>
      </c>
      <c r="Q351" s="28">
        <f>E351/Formato_Análises_Direta!$X$31</f>
        <v>0</v>
      </c>
      <c r="R351" s="28">
        <f>F351/Formato_Análises_Direta!$X$31</f>
        <v>0</v>
      </c>
      <c r="S351" s="28">
        <f>G351/Formato_Análises_Direta!$X$31</f>
        <v>0</v>
      </c>
      <c r="T351" s="28">
        <f>H351/Formato_Análises_Direta!$X$31</f>
        <v>0</v>
      </c>
      <c r="U351" s="28">
        <f>I351/Formato_Análises_Direta!$X$31</f>
        <v>0</v>
      </c>
      <c r="V351" s="28">
        <f>J351/Formato_Análises_Direta!$X$31</f>
        <v>0</v>
      </c>
      <c r="W351" s="28">
        <f>K351/Formato_Análises_Direta!$X$31</f>
        <v>0</v>
      </c>
      <c r="X351" s="28">
        <f>L351/Formato_Análises_Direta!$X$31</f>
        <v>0</v>
      </c>
    </row>
    <row r="352" spans="1:24" x14ac:dyDescent="0.25">
      <c r="A352" s="25" t="s">
        <v>157</v>
      </c>
      <c r="B352" s="33">
        <v>0</v>
      </c>
      <c r="C352" s="27">
        <f>TAB_DIN_Direta!B404</f>
        <v>0</v>
      </c>
      <c r="D352" s="27">
        <f>TAB_DIN_Direta!C404</f>
        <v>1385900</v>
      </c>
      <c r="E352" s="33">
        <v>0</v>
      </c>
      <c r="F352" s="27">
        <f>TAB_DIN_Direta!D404</f>
        <v>0</v>
      </c>
      <c r="G352" s="33">
        <v>0</v>
      </c>
      <c r="H352" s="33">
        <v>0</v>
      </c>
      <c r="I352" s="33">
        <v>0</v>
      </c>
      <c r="J352" s="27">
        <f>TAB_DIN_Direta!E404</f>
        <v>0</v>
      </c>
      <c r="K352" s="33">
        <v>0</v>
      </c>
      <c r="L352" s="69">
        <f t="shared" si="32"/>
        <v>1385900</v>
      </c>
      <c r="M352" s="25" t="s">
        <v>157</v>
      </c>
      <c r="N352" s="28">
        <f>B352/Formato_Análises_Direta!$X$31</f>
        <v>0</v>
      </c>
      <c r="O352" s="28">
        <f>C352/Formato_Análises_Direta!$X$31</f>
        <v>0</v>
      </c>
      <c r="P352" s="28">
        <f>D352/Formato_Análises_Direta!$X$31</f>
        <v>2.4594017132580259E-3</v>
      </c>
      <c r="Q352" s="28">
        <f>E352/Formato_Análises_Direta!$X$31</f>
        <v>0</v>
      </c>
      <c r="R352" s="28">
        <f>F352/Formato_Análises_Direta!$X$31</f>
        <v>0</v>
      </c>
      <c r="S352" s="28">
        <f>G352/Formato_Análises_Direta!$X$31</f>
        <v>0</v>
      </c>
      <c r="T352" s="28">
        <f>H352/Formato_Análises_Direta!$X$31</f>
        <v>0</v>
      </c>
      <c r="U352" s="28">
        <f>I352/Formato_Análises_Direta!$X$31</f>
        <v>0</v>
      </c>
      <c r="V352" s="28">
        <f>J352/Formato_Análises_Direta!$X$31</f>
        <v>0</v>
      </c>
      <c r="W352" s="28">
        <f>K352/Formato_Análises_Direta!$X$31</f>
        <v>0</v>
      </c>
      <c r="X352" s="28">
        <f>L352/Formato_Análises_Direta!$X$31</f>
        <v>2.4594017132580259E-3</v>
      </c>
    </row>
    <row r="353" spans="1:24" x14ac:dyDescent="0.25">
      <c r="A353" s="25" t="s">
        <v>161</v>
      </c>
      <c r="B353" s="33">
        <v>0</v>
      </c>
      <c r="C353" s="27">
        <f>TAB_DIN_Direta!B405</f>
        <v>0</v>
      </c>
      <c r="D353" s="27">
        <f>TAB_DIN_Direta!C405</f>
        <v>0</v>
      </c>
      <c r="E353" s="33">
        <v>0</v>
      </c>
      <c r="F353" s="27">
        <f>TAB_DIN_Direta!D405</f>
        <v>0</v>
      </c>
      <c r="G353" s="33">
        <v>0</v>
      </c>
      <c r="H353" s="33">
        <v>0</v>
      </c>
      <c r="I353" s="33">
        <v>0</v>
      </c>
      <c r="J353" s="27">
        <f>TAB_DIN_Direta!E405</f>
        <v>4408000</v>
      </c>
      <c r="K353" s="33">
        <v>0</v>
      </c>
      <c r="L353" s="69">
        <f t="shared" si="32"/>
        <v>4408000</v>
      </c>
      <c r="M353" s="25" t="s">
        <v>161</v>
      </c>
      <c r="N353" s="28">
        <f>B353/Formato_Análises_Direta!$X$31</f>
        <v>0</v>
      </c>
      <c r="O353" s="28">
        <f>C353/Formato_Análises_Direta!$X$31</f>
        <v>0</v>
      </c>
      <c r="P353" s="28">
        <f>D353/Formato_Análises_Direta!$X$31</f>
        <v>0</v>
      </c>
      <c r="Q353" s="28">
        <f>E353/Formato_Análises_Direta!$X$31</f>
        <v>0</v>
      </c>
      <c r="R353" s="28">
        <f>F353/Formato_Análises_Direta!$X$31</f>
        <v>0</v>
      </c>
      <c r="S353" s="28">
        <f>G353/Formato_Análises_Direta!$X$31</f>
        <v>0</v>
      </c>
      <c r="T353" s="28">
        <f>H353/Formato_Análises_Direta!$X$31</f>
        <v>0</v>
      </c>
      <c r="U353" s="28">
        <f>I353/Formato_Análises_Direta!$X$31</f>
        <v>0</v>
      </c>
      <c r="V353" s="28">
        <f>J353/Formato_Análises_Direta!$X$31</f>
        <v>7.8223845530279081E-3</v>
      </c>
      <c r="W353" s="28">
        <f>K353/Formato_Análises_Direta!$X$31</f>
        <v>0</v>
      </c>
      <c r="X353" s="28">
        <f>L353/Formato_Análises_Direta!$X$31</f>
        <v>7.8223845530279081E-3</v>
      </c>
    </row>
    <row r="354" spans="1:24" x14ac:dyDescent="0.25">
      <c r="A354" s="25" t="s">
        <v>151</v>
      </c>
      <c r="B354" s="33">
        <v>0</v>
      </c>
      <c r="C354" s="27">
        <f>TAB_DIN_Direta!B406</f>
        <v>0</v>
      </c>
      <c r="D354" s="27">
        <f>TAB_DIN_Direta!C406</f>
        <v>716595</v>
      </c>
      <c r="E354" s="33">
        <v>0</v>
      </c>
      <c r="F354" s="27">
        <f>TAB_DIN_Direta!D406</f>
        <v>0</v>
      </c>
      <c r="G354" s="33">
        <v>0</v>
      </c>
      <c r="H354" s="33">
        <v>0</v>
      </c>
      <c r="I354" s="33">
        <v>0</v>
      </c>
      <c r="J354" s="27">
        <f>TAB_DIN_Direta!E406</f>
        <v>0</v>
      </c>
      <c r="K354" s="33">
        <v>0</v>
      </c>
      <c r="L354" s="69">
        <f t="shared" si="32"/>
        <v>716595</v>
      </c>
      <c r="M354" s="25" t="s">
        <v>151</v>
      </c>
      <c r="N354" s="28">
        <f>B354/Formato_Análises_Direta!$X$31</f>
        <v>0</v>
      </c>
      <c r="O354" s="28">
        <f>C354/Formato_Análises_Direta!$X$31</f>
        <v>0</v>
      </c>
      <c r="P354" s="28">
        <f>D354/Formato_Análises_Direta!$X$31</f>
        <v>1.2716609933704705E-3</v>
      </c>
      <c r="Q354" s="28">
        <f>E354/Formato_Análises_Direta!$X$31</f>
        <v>0</v>
      </c>
      <c r="R354" s="28">
        <f>F354/Formato_Análises_Direta!$X$31</f>
        <v>0</v>
      </c>
      <c r="S354" s="28">
        <f>G354/Formato_Análises_Direta!$X$31</f>
        <v>0</v>
      </c>
      <c r="T354" s="28">
        <f>H354/Formato_Análises_Direta!$X$31</f>
        <v>0</v>
      </c>
      <c r="U354" s="28">
        <f>I354/Formato_Análises_Direta!$X$31</f>
        <v>0</v>
      </c>
      <c r="V354" s="28">
        <f>J354/Formato_Análises_Direta!$X$31</f>
        <v>0</v>
      </c>
      <c r="W354" s="28">
        <f>K354/Formato_Análises_Direta!$X$31</f>
        <v>0</v>
      </c>
      <c r="X354" s="28">
        <f>L354/Formato_Análises_Direta!$X$31</f>
        <v>1.2716609933704705E-3</v>
      </c>
    </row>
    <row r="355" spans="1:24" x14ac:dyDescent="0.25">
      <c r="A355" s="25" t="s">
        <v>167</v>
      </c>
      <c r="B355" s="33">
        <v>0</v>
      </c>
      <c r="C355" s="27">
        <f>TAB_DIN_Direta!B407</f>
        <v>0</v>
      </c>
      <c r="D355" s="27">
        <f>TAB_DIN_Direta!C407</f>
        <v>0</v>
      </c>
      <c r="E355" s="33">
        <v>0</v>
      </c>
      <c r="F355" s="27">
        <f>TAB_DIN_Direta!D407</f>
        <v>0</v>
      </c>
      <c r="G355" s="33">
        <v>0</v>
      </c>
      <c r="H355" s="33">
        <v>0</v>
      </c>
      <c r="I355" s="33">
        <v>0</v>
      </c>
      <c r="J355" s="27">
        <f>TAB_DIN_Direta!E407</f>
        <v>0</v>
      </c>
      <c r="K355" s="33">
        <v>0</v>
      </c>
      <c r="L355" s="69">
        <f t="shared" si="32"/>
        <v>0</v>
      </c>
      <c r="M355" s="25" t="s">
        <v>167</v>
      </c>
      <c r="N355" s="28">
        <f>B355/Formato_Análises_Direta!$X$31</f>
        <v>0</v>
      </c>
      <c r="O355" s="28">
        <f>C355/Formato_Análises_Direta!$X$31</f>
        <v>0</v>
      </c>
      <c r="P355" s="28">
        <f>D355/Formato_Análises_Direta!$X$31</f>
        <v>0</v>
      </c>
      <c r="Q355" s="28">
        <f>E355/Formato_Análises_Direta!$X$31</f>
        <v>0</v>
      </c>
      <c r="R355" s="28">
        <f>F355/Formato_Análises_Direta!$X$31</f>
        <v>0</v>
      </c>
      <c r="S355" s="28">
        <f>G355/Formato_Análises_Direta!$X$31</f>
        <v>0</v>
      </c>
      <c r="T355" s="28">
        <f>H355/Formato_Análises_Direta!$X$31</f>
        <v>0</v>
      </c>
      <c r="U355" s="28">
        <f>I355/Formato_Análises_Direta!$X$31</f>
        <v>0</v>
      </c>
      <c r="V355" s="28">
        <f>J355/Formato_Análises_Direta!$X$31</f>
        <v>0</v>
      </c>
      <c r="W355" s="28">
        <f>K355/Formato_Análises_Direta!$X$31</f>
        <v>0</v>
      </c>
      <c r="X355" s="28">
        <f>L355/Formato_Análises_Direta!$X$31</f>
        <v>0</v>
      </c>
    </row>
    <row r="356" spans="1:24" x14ac:dyDescent="0.25">
      <c r="A356" s="25" t="s">
        <v>171</v>
      </c>
      <c r="B356" s="33">
        <v>0</v>
      </c>
      <c r="C356" s="27">
        <f>TAB_DIN_Direta!B408</f>
        <v>0</v>
      </c>
      <c r="D356" s="27">
        <f>TAB_DIN_Direta!C408</f>
        <v>46521597</v>
      </c>
      <c r="E356" s="33">
        <v>0</v>
      </c>
      <c r="F356" s="27">
        <f>TAB_DIN_Direta!D408</f>
        <v>0</v>
      </c>
      <c r="G356" s="33">
        <v>0</v>
      </c>
      <c r="H356" s="33">
        <v>0</v>
      </c>
      <c r="I356" s="33">
        <v>0</v>
      </c>
      <c r="J356" s="27">
        <f>TAB_DIN_Direta!E408</f>
        <v>0</v>
      </c>
      <c r="K356" s="33">
        <v>0</v>
      </c>
      <c r="L356" s="69">
        <f t="shared" si="32"/>
        <v>46521597</v>
      </c>
      <c r="M356" s="25" t="s">
        <v>171</v>
      </c>
      <c r="N356" s="28">
        <f>B356/Formato_Análises_Direta!$X$31</f>
        <v>0</v>
      </c>
      <c r="O356" s="28">
        <f>C356/Formato_Análises_Direta!$X$31</f>
        <v>0</v>
      </c>
      <c r="P356" s="28">
        <f>D356/Formato_Análises_Direta!$X$31</f>
        <v>8.2556674626812501E-2</v>
      </c>
      <c r="Q356" s="28">
        <f>E356/Formato_Análises_Direta!$X$31</f>
        <v>0</v>
      </c>
      <c r="R356" s="28">
        <f>F356/Formato_Análises_Direta!$X$31</f>
        <v>0</v>
      </c>
      <c r="S356" s="28">
        <f>G356/Formato_Análises_Direta!$X$31</f>
        <v>0</v>
      </c>
      <c r="T356" s="28">
        <f>H356/Formato_Análises_Direta!$X$31</f>
        <v>0</v>
      </c>
      <c r="U356" s="28">
        <f>I356/Formato_Análises_Direta!$X$31</f>
        <v>0</v>
      </c>
      <c r="V356" s="28">
        <f>J356/Formato_Análises_Direta!$X$31</f>
        <v>0</v>
      </c>
      <c r="W356" s="28">
        <f>K356/Formato_Análises_Direta!$X$31</f>
        <v>0</v>
      </c>
      <c r="X356" s="28">
        <f>L356/Formato_Análises_Direta!$X$31</f>
        <v>8.2556674626812501E-2</v>
      </c>
    </row>
    <row r="357" spans="1:24" x14ac:dyDescent="0.25">
      <c r="A357" s="25" t="s">
        <v>175</v>
      </c>
      <c r="B357" s="33">
        <v>0</v>
      </c>
      <c r="C357" s="27">
        <f>TAB_DIN_Direta!B409</f>
        <v>0</v>
      </c>
      <c r="D357" s="27">
        <f>TAB_DIN_Direta!C409</f>
        <v>46521597</v>
      </c>
      <c r="E357" s="33">
        <v>0</v>
      </c>
      <c r="F357" s="27">
        <f>TAB_DIN_Direta!D409</f>
        <v>0</v>
      </c>
      <c r="G357" s="33">
        <v>0</v>
      </c>
      <c r="H357" s="33">
        <v>0</v>
      </c>
      <c r="I357" s="33">
        <v>0</v>
      </c>
      <c r="J357" s="27">
        <f>TAB_DIN_Direta!E409</f>
        <v>0</v>
      </c>
      <c r="K357" s="33">
        <v>0</v>
      </c>
      <c r="L357" s="69">
        <f t="shared" si="32"/>
        <v>46521597</v>
      </c>
      <c r="M357" s="25" t="s">
        <v>175</v>
      </c>
      <c r="N357" s="28">
        <f>B357/Formato_Análises_Direta!$X$31</f>
        <v>0</v>
      </c>
      <c r="O357" s="28">
        <f>C357/Formato_Análises_Direta!$X$31</f>
        <v>0</v>
      </c>
      <c r="P357" s="28">
        <f>D357/Formato_Análises_Direta!$X$31</f>
        <v>8.2556674626812501E-2</v>
      </c>
      <c r="Q357" s="28">
        <f>E357/Formato_Análises_Direta!$X$31</f>
        <v>0</v>
      </c>
      <c r="R357" s="28">
        <f>F357/Formato_Análises_Direta!$X$31</f>
        <v>0</v>
      </c>
      <c r="S357" s="28">
        <f>G357/Formato_Análises_Direta!$X$31</f>
        <v>0</v>
      </c>
      <c r="T357" s="28">
        <f>H357/Formato_Análises_Direta!$X$31</f>
        <v>0</v>
      </c>
      <c r="U357" s="28">
        <f>I357/Formato_Análises_Direta!$X$31</f>
        <v>0</v>
      </c>
      <c r="V357" s="28">
        <f>J357/Formato_Análises_Direta!$X$31</f>
        <v>0</v>
      </c>
      <c r="W357" s="28">
        <f>K357/Formato_Análises_Direta!$X$31</f>
        <v>0</v>
      </c>
      <c r="X357" s="28">
        <f>L357/Formato_Análises_Direta!$X$31</f>
        <v>8.2556674626812501E-2</v>
      </c>
    </row>
    <row r="358" spans="1:24" x14ac:dyDescent="0.25">
      <c r="A358" s="25" t="s">
        <v>137</v>
      </c>
      <c r="B358" s="33">
        <v>0</v>
      </c>
      <c r="C358" s="27">
        <f>TAB_DIN_Direta!B410</f>
        <v>0</v>
      </c>
      <c r="D358" s="27">
        <f>TAB_DIN_Direta!C410</f>
        <v>0</v>
      </c>
      <c r="E358" s="33">
        <v>0</v>
      </c>
      <c r="F358" s="27">
        <f>TAB_DIN_Direta!D410</f>
        <v>0</v>
      </c>
      <c r="G358" s="33">
        <v>0</v>
      </c>
      <c r="H358" s="33">
        <v>0</v>
      </c>
      <c r="I358" s="33">
        <v>0</v>
      </c>
      <c r="J358" s="27">
        <f>TAB_DIN_Direta!E410</f>
        <v>0</v>
      </c>
      <c r="K358" s="33">
        <v>0</v>
      </c>
      <c r="L358" s="69">
        <f t="shared" si="32"/>
        <v>0</v>
      </c>
      <c r="M358" s="25" t="s">
        <v>137</v>
      </c>
      <c r="N358" s="28">
        <f>B358/Formato_Análises_Direta!$X$31</f>
        <v>0</v>
      </c>
      <c r="O358" s="28">
        <f>C358/Formato_Análises_Direta!$X$31</f>
        <v>0</v>
      </c>
      <c r="P358" s="28">
        <f>D358/Formato_Análises_Direta!$X$31</f>
        <v>0</v>
      </c>
      <c r="Q358" s="28">
        <f>E358/Formato_Análises_Direta!$X$31</f>
        <v>0</v>
      </c>
      <c r="R358" s="28">
        <f>F358/Formato_Análises_Direta!$X$31</f>
        <v>0</v>
      </c>
      <c r="S358" s="28">
        <f>G358/Formato_Análises_Direta!$X$31</f>
        <v>0</v>
      </c>
      <c r="T358" s="28">
        <f>H358/Formato_Análises_Direta!$X$31</f>
        <v>0</v>
      </c>
      <c r="U358" s="28">
        <f>I358/Formato_Análises_Direta!$X$31</f>
        <v>0</v>
      </c>
      <c r="V358" s="28">
        <f>J358/Formato_Análises_Direta!$X$31</f>
        <v>0</v>
      </c>
      <c r="W358" s="28">
        <f>K358/Formato_Análises_Direta!$X$31</f>
        <v>0</v>
      </c>
      <c r="X358" s="28">
        <f>L358/Formato_Análises_Direta!$X$31</f>
        <v>0</v>
      </c>
    </row>
    <row r="359" spans="1:24" x14ac:dyDescent="0.25">
      <c r="A359" s="25" t="s">
        <v>181</v>
      </c>
      <c r="B359" s="33">
        <v>0</v>
      </c>
      <c r="C359" s="27">
        <f>TAB_DIN_Direta!B411</f>
        <v>0</v>
      </c>
      <c r="D359" s="27">
        <f>TAB_DIN_Direta!C411</f>
        <v>0</v>
      </c>
      <c r="E359" s="33">
        <v>0</v>
      </c>
      <c r="F359" s="27">
        <f>TAB_DIN_Direta!D411</f>
        <v>0</v>
      </c>
      <c r="G359" s="33">
        <v>0</v>
      </c>
      <c r="H359" s="33">
        <v>0</v>
      </c>
      <c r="I359" s="33">
        <v>0</v>
      </c>
      <c r="J359" s="27">
        <f>TAB_DIN_Direta!E411</f>
        <v>0</v>
      </c>
      <c r="K359" s="33">
        <v>0</v>
      </c>
      <c r="L359" s="69">
        <f t="shared" si="32"/>
        <v>0</v>
      </c>
      <c r="M359" s="25" t="s">
        <v>181</v>
      </c>
      <c r="N359" s="28">
        <f>B359/Formato_Análises_Direta!$X$31</f>
        <v>0</v>
      </c>
      <c r="O359" s="28">
        <f>C359/Formato_Análises_Direta!$X$31</f>
        <v>0</v>
      </c>
      <c r="P359" s="28">
        <f>D359/Formato_Análises_Direta!$X$31</f>
        <v>0</v>
      </c>
      <c r="Q359" s="28">
        <f>E359/Formato_Análises_Direta!$X$31</f>
        <v>0</v>
      </c>
      <c r="R359" s="28">
        <f>F359/Formato_Análises_Direta!$X$31</f>
        <v>0</v>
      </c>
      <c r="S359" s="28">
        <f>G359/Formato_Análises_Direta!$X$31</f>
        <v>0</v>
      </c>
      <c r="T359" s="28">
        <f>H359/Formato_Análises_Direta!$X$31</f>
        <v>0</v>
      </c>
      <c r="U359" s="28">
        <f>I359/Formato_Análises_Direta!$X$31</f>
        <v>0</v>
      </c>
      <c r="V359" s="28">
        <f>J359/Formato_Análises_Direta!$X$31</f>
        <v>0</v>
      </c>
      <c r="W359" s="28">
        <f>K359/Formato_Análises_Direta!$X$31</f>
        <v>0</v>
      </c>
      <c r="X359" s="28">
        <f>L359/Formato_Análises_Direta!$X$31</f>
        <v>0</v>
      </c>
    </row>
    <row r="360" spans="1:24" x14ac:dyDescent="0.25">
      <c r="A360" s="25" t="s">
        <v>148</v>
      </c>
      <c r="B360" s="33">
        <v>0</v>
      </c>
      <c r="C360" s="27">
        <f>TAB_DIN_Direta!B412</f>
        <v>0</v>
      </c>
      <c r="D360" s="27">
        <f>TAB_DIN_Direta!C412</f>
        <v>46521597</v>
      </c>
      <c r="E360" s="33">
        <v>0</v>
      </c>
      <c r="F360" s="27">
        <f>TAB_DIN_Direta!D412</f>
        <v>0</v>
      </c>
      <c r="G360" s="33">
        <v>0</v>
      </c>
      <c r="H360" s="33">
        <v>0</v>
      </c>
      <c r="I360" s="33">
        <v>0</v>
      </c>
      <c r="J360" s="27">
        <f>TAB_DIN_Direta!E412</f>
        <v>6761255</v>
      </c>
      <c r="K360" s="33">
        <v>0</v>
      </c>
      <c r="L360" s="69">
        <f t="shared" si="32"/>
        <v>53282852</v>
      </c>
      <c r="M360" s="25" t="s">
        <v>148</v>
      </c>
      <c r="N360" s="28">
        <f>B360/Formato_Análises_Direta!$X$31</f>
        <v>0</v>
      </c>
      <c r="O360" s="28">
        <f>C360/Formato_Análises_Direta!$X$31</f>
        <v>0</v>
      </c>
      <c r="P360" s="28">
        <f>D360/Formato_Análises_Direta!$X$31</f>
        <v>8.2556674626812501E-2</v>
      </c>
      <c r="Q360" s="28">
        <f>E360/Formato_Análises_Direta!$X$31</f>
        <v>0</v>
      </c>
      <c r="R360" s="28">
        <f>F360/Formato_Análises_Direta!$X$31</f>
        <v>0</v>
      </c>
      <c r="S360" s="28">
        <f>G360/Formato_Análises_Direta!$X$31</f>
        <v>0</v>
      </c>
      <c r="T360" s="28">
        <f>H360/Formato_Análises_Direta!$X$31</f>
        <v>0</v>
      </c>
      <c r="U360" s="28">
        <f>I360/Formato_Análises_Direta!$X$31</f>
        <v>0</v>
      </c>
      <c r="V360" s="28">
        <f>J360/Formato_Análises_Direta!$X$31</f>
        <v>1.1998442983457966E-2</v>
      </c>
      <c r="W360" s="28">
        <f>K360/Formato_Análises_Direta!$X$31</f>
        <v>0</v>
      </c>
      <c r="X360" s="28">
        <f>L360/Formato_Análises_Direta!$X$31</f>
        <v>9.4555117610270467E-2</v>
      </c>
    </row>
    <row r="361" spans="1:24" x14ac:dyDescent="0.25">
      <c r="A361" s="25" t="s">
        <v>177</v>
      </c>
      <c r="B361" s="33">
        <v>0</v>
      </c>
      <c r="C361" s="27">
        <f>TAB_DIN_Direta!B413</f>
        <v>0</v>
      </c>
      <c r="D361" s="27">
        <f>TAB_DIN_Direta!C413</f>
        <v>46521597</v>
      </c>
      <c r="E361" s="33">
        <v>0</v>
      </c>
      <c r="F361" s="27">
        <f>TAB_DIN_Direta!D413</f>
        <v>0</v>
      </c>
      <c r="G361" s="33">
        <v>0</v>
      </c>
      <c r="H361" s="33">
        <v>0</v>
      </c>
      <c r="I361" s="33">
        <v>0</v>
      </c>
      <c r="J361" s="27">
        <f>TAB_DIN_Direta!E413</f>
        <v>3060734</v>
      </c>
      <c r="K361" s="33">
        <v>0</v>
      </c>
      <c r="L361" s="69">
        <f t="shared" si="32"/>
        <v>49582331</v>
      </c>
      <c r="M361" s="25" t="s">
        <v>177</v>
      </c>
      <c r="N361" s="28">
        <f>B361/Formato_Análises_Direta!$X$31</f>
        <v>0</v>
      </c>
      <c r="O361" s="28">
        <f>C361/Formato_Análises_Direta!$X$31</f>
        <v>0</v>
      </c>
      <c r="P361" s="28">
        <f>D361/Formato_Análises_Direta!$X$31</f>
        <v>8.2556674626812501E-2</v>
      </c>
      <c r="Q361" s="28">
        <f>E361/Formato_Análises_Direta!$X$31</f>
        <v>0</v>
      </c>
      <c r="R361" s="28">
        <f>F361/Formato_Análises_Direta!$X$31</f>
        <v>0</v>
      </c>
      <c r="S361" s="28">
        <f>G361/Formato_Análises_Direta!$X$31</f>
        <v>0</v>
      </c>
      <c r="T361" s="28">
        <f>H361/Formato_Análises_Direta!$X$31</f>
        <v>0</v>
      </c>
      <c r="U361" s="28">
        <f>I361/Formato_Análises_Direta!$X$31</f>
        <v>0</v>
      </c>
      <c r="V361" s="28">
        <f>J361/Formato_Análises_Direta!$X$31</f>
        <v>5.4315422782502997E-3</v>
      </c>
      <c r="W361" s="28">
        <f>K361/Formato_Análises_Direta!$X$31</f>
        <v>0</v>
      </c>
      <c r="X361" s="28">
        <f>L361/Formato_Análises_Direta!$X$31</f>
        <v>8.7988216905062797E-2</v>
      </c>
    </row>
    <row r="362" spans="1:24" x14ac:dyDescent="0.25">
      <c r="A362" s="25" t="s">
        <v>159</v>
      </c>
      <c r="B362" s="33">
        <v>0</v>
      </c>
      <c r="C362" s="27">
        <f>TAB_DIN_Direta!B414</f>
        <v>0</v>
      </c>
      <c r="D362" s="27">
        <f>TAB_DIN_Direta!C414</f>
        <v>14854</v>
      </c>
      <c r="E362" s="33">
        <v>0</v>
      </c>
      <c r="F362" s="27">
        <f>TAB_DIN_Direta!D414</f>
        <v>0</v>
      </c>
      <c r="G362" s="33">
        <v>0</v>
      </c>
      <c r="H362" s="33">
        <v>0</v>
      </c>
      <c r="I362" s="33">
        <v>0</v>
      </c>
      <c r="J362" s="27">
        <f>TAB_DIN_Direta!E414</f>
        <v>0</v>
      </c>
      <c r="K362" s="33">
        <v>0</v>
      </c>
      <c r="L362" s="69">
        <f t="shared" si="32"/>
        <v>14854</v>
      </c>
      <c r="M362" s="25" t="s">
        <v>159</v>
      </c>
      <c r="N362" s="28">
        <f>B362/Formato_Análises_Direta!$X$31</f>
        <v>0</v>
      </c>
      <c r="O362" s="28">
        <f>C362/Formato_Análises_Direta!$X$31</f>
        <v>0</v>
      </c>
      <c r="P362" s="28">
        <f>D362/Formato_Análises_Direta!$X$31</f>
        <v>2.6359732339082703E-5</v>
      </c>
      <c r="Q362" s="28">
        <f>E362/Formato_Análises_Direta!$X$31</f>
        <v>0</v>
      </c>
      <c r="R362" s="28">
        <f>F362/Formato_Análises_Direta!$X$31</f>
        <v>0</v>
      </c>
      <c r="S362" s="28">
        <f>G362/Formato_Análises_Direta!$X$31</f>
        <v>0</v>
      </c>
      <c r="T362" s="28">
        <f>H362/Formato_Análises_Direta!$X$31</f>
        <v>0</v>
      </c>
      <c r="U362" s="28">
        <f>I362/Formato_Análises_Direta!$X$31</f>
        <v>0</v>
      </c>
      <c r="V362" s="28">
        <f>J362/Formato_Análises_Direta!$X$31</f>
        <v>0</v>
      </c>
      <c r="W362" s="28">
        <f>K362/Formato_Análises_Direta!$X$31</f>
        <v>0</v>
      </c>
      <c r="X362" s="28">
        <f>L362/Formato_Análises_Direta!$X$31</f>
        <v>2.6359732339082703E-5</v>
      </c>
    </row>
    <row r="363" spans="1:24" x14ac:dyDescent="0.25">
      <c r="A363" s="25" t="s">
        <v>191</v>
      </c>
      <c r="B363" s="33">
        <v>0</v>
      </c>
      <c r="C363" s="27">
        <f>TAB_DIN_Direta!B415</f>
        <v>0</v>
      </c>
      <c r="D363" s="27">
        <f>TAB_DIN_Direta!C415</f>
        <v>59197940</v>
      </c>
      <c r="E363" s="33">
        <v>0</v>
      </c>
      <c r="F363" s="27">
        <f>TAB_DIN_Direta!D415</f>
        <v>27628374</v>
      </c>
      <c r="G363" s="33">
        <v>0</v>
      </c>
      <c r="H363" s="33">
        <v>0</v>
      </c>
      <c r="I363" s="33">
        <v>0</v>
      </c>
      <c r="J363" s="27">
        <f>TAB_DIN_Direta!E415</f>
        <v>3033000</v>
      </c>
      <c r="K363" s="33">
        <v>0</v>
      </c>
      <c r="L363" s="69">
        <f t="shared" si="32"/>
        <v>89859314</v>
      </c>
      <c r="M363" s="25" t="s">
        <v>191</v>
      </c>
      <c r="N363" s="28">
        <f>B363/Formato_Análises_Direta!$X$31</f>
        <v>0</v>
      </c>
      <c r="O363" s="28">
        <f>C363/Formato_Análises_Direta!$X$31</f>
        <v>0</v>
      </c>
      <c r="P363" s="28">
        <f>D363/Formato_Análises_Direta!$X$31</f>
        <v>0.10505196266494396</v>
      </c>
      <c r="Q363" s="28">
        <f>E363/Formato_Análises_Direta!$X$31</f>
        <v>0</v>
      </c>
      <c r="R363" s="28">
        <f>F363/Formato_Análises_Direta!$X$31</f>
        <v>4.9028985027876108E-2</v>
      </c>
      <c r="S363" s="28">
        <f>G363/Formato_Análises_Direta!$X$31</f>
        <v>0</v>
      </c>
      <c r="T363" s="28">
        <f>H363/Formato_Análises_Direta!$X$31</f>
        <v>0</v>
      </c>
      <c r="U363" s="28">
        <f>I363/Formato_Análises_Direta!$X$31</f>
        <v>0</v>
      </c>
      <c r="V363" s="28">
        <f>J363/Formato_Análises_Direta!$X$31</f>
        <v>5.3823258505747837E-3</v>
      </c>
      <c r="W363" s="28">
        <f>K363/Formato_Análises_Direta!$X$31</f>
        <v>0</v>
      </c>
      <c r="X363" s="28">
        <f>L363/Formato_Análises_Direta!$X$31</f>
        <v>0.15946327354339485</v>
      </c>
    </row>
    <row r="364" spans="1:24" x14ac:dyDescent="0.25">
      <c r="A364" s="25" t="s">
        <v>194</v>
      </c>
      <c r="B364" s="33">
        <v>0</v>
      </c>
      <c r="C364" s="27">
        <f>TAB_DIN_Direta!B416</f>
        <v>5580000</v>
      </c>
      <c r="D364" s="27">
        <f>TAB_DIN_Direta!C416</f>
        <v>49253633</v>
      </c>
      <c r="E364" s="33">
        <v>0</v>
      </c>
      <c r="F364" s="27">
        <f>TAB_DIN_Direta!D416</f>
        <v>11302028</v>
      </c>
      <c r="G364" s="33">
        <v>0</v>
      </c>
      <c r="H364" s="33">
        <v>0</v>
      </c>
      <c r="I364" s="33">
        <v>0</v>
      </c>
      <c r="J364" s="27">
        <f>TAB_DIN_Direta!E416</f>
        <v>3037944</v>
      </c>
      <c r="K364" s="33">
        <v>0</v>
      </c>
      <c r="L364" s="69">
        <f t="shared" si="32"/>
        <v>69173605</v>
      </c>
      <c r="M364" s="25" t="s">
        <v>194</v>
      </c>
      <c r="N364" s="28">
        <f>B364/Formato_Análises_Direta!$X$31</f>
        <v>0</v>
      </c>
      <c r="O364" s="28">
        <f>C364/Formato_Análises_Direta!$X$31</f>
        <v>9.9022018615915908E-3</v>
      </c>
      <c r="P364" s="28">
        <f>D364/Formato_Análises_Direta!$X$31</f>
        <v>8.7404913330241751E-2</v>
      </c>
      <c r="Q364" s="28">
        <f>E364/Formato_Análises_Direta!$X$31</f>
        <v>0</v>
      </c>
      <c r="R364" s="28">
        <f>F364/Formato_Análises_Direta!$X$31</f>
        <v>2.0056444928559191E-2</v>
      </c>
      <c r="S364" s="28">
        <f>G364/Formato_Análises_Direta!$X$31</f>
        <v>0</v>
      </c>
      <c r="T364" s="28">
        <f>H364/Formato_Análises_Direta!$X$31</f>
        <v>0</v>
      </c>
      <c r="U364" s="28">
        <f>I364/Formato_Análises_Direta!$X$31</f>
        <v>0</v>
      </c>
      <c r="V364" s="28">
        <f>J364/Formato_Análises_Direta!$X$31</f>
        <v>5.3910994143747315E-3</v>
      </c>
      <c r="W364" s="28">
        <f>K364/Formato_Análises_Direta!$X$31</f>
        <v>0</v>
      </c>
      <c r="X364" s="28">
        <f>L364/Formato_Análises_Direta!$X$31</f>
        <v>0.12275465953476726</v>
      </c>
    </row>
    <row r="365" spans="1:24" x14ac:dyDescent="0.25">
      <c r="A365" s="25" t="s">
        <v>185</v>
      </c>
      <c r="B365" s="33">
        <v>0</v>
      </c>
      <c r="C365" s="27">
        <f>TAB_DIN_Direta!B417</f>
        <v>0</v>
      </c>
      <c r="D365" s="27">
        <f>TAB_DIN_Direta!C417</f>
        <v>0</v>
      </c>
      <c r="E365" s="33">
        <v>0</v>
      </c>
      <c r="F365" s="27">
        <f>TAB_DIN_Direta!D417</f>
        <v>14560000</v>
      </c>
      <c r="G365" s="33">
        <v>0</v>
      </c>
      <c r="H365" s="33">
        <v>0</v>
      </c>
      <c r="I365" s="33">
        <v>0</v>
      </c>
      <c r="J365" s="27">
        <f>TAB_DIN_Direta!E417</f>
        <v>0</v>
      </c>
      <c r="K365" s="33">
        <v>0</v>
      </c>
      <c r="L365" s="69">
        <f t="shared" si="32"/>
        <v>14560000</v>
      </c>
      <c r="M365" s="25" t="s">
        <v>185</v>
      </c>
      <c r="N365" s="28">
        <f>B365/Formato_Análises_Direta!$X$31</f>
        <v>0</v>
      </c>
      <c r="O365" s="28">
        <f>C365/Formato_Análises_Direta!$X$31</f>
        <v>0</v>
      </c>
      <c r="P365" s="28">
        <f>D365/Formato_Análises_Direta!$X$31</f>
        <v>0</v>
      </c>
      <c r="Q365" s="28">
        <f>E365/Formato_Análises_Direta!$X$31</f>
        <v>0</v>
      </c>
      <c r="R365" s="28">
        <f>F365/Formato_Análises_Direta!$X$31</f>
        <v>2.5838003423794543E-2</v>
      </c>
      <c r="S365" s="28">
        <f>G365/Formato_Análises_Direta!$X$31</f>
        <v>0</v>
      </c>
      <c r="T365" s="28">
        <f>H365/Formato_Análises_Direta!$X$31</f>
        <v>0</v>
      </c>
      <c r="U365" s="28">
        <f>I365/Formato_Análises_Direta!$X$31</f>
        <v>0</v>
      </c>
      <c r="V365" s="28">
        <f>J365/Formato_Análises_Direta!$X$31</f>
        <v>0</v>
      </c>
      <c r="W365" s="28">
        <f>K365/Formato_Análises_Direta!$X$31</f>
        <v>0</v>
      </c>
      <c r="X365" s="28">
        <f>L365/Formato_Análises_Direta!$X$31</f>
        <v>2.5838003423794543E-2</v>
      </c>
    </row>
    <row r="366" spans="1:24" x14ac:dyDescent="0.25">
      <c r="A366" s="25" t="s">
        <v>200</v>
      </c>
      <c r="B366" s="33">
        <v>0</v>
      </c>
      <c r="C366" s="27">
        <f>TAB_DIN_Direta!B418</f>
        <v>0</v>
      </c>
      <c r="D366" s="27">
        <f>TAB_DIN_Direta!C418</f>
        <v>47919597</v>
      </c>
      <c r="E366" s="33">
        <v>0</v>
      </c>
      <c r="F366" s="27">
        <f>TAB_DIN_Direta!D418</f>
        <v>0</v>
      </c>
      <c r="G366" s="33">
        <v>0</v>
      </c>
      <c r="H366" s="33">
        <v>0</v>
      </c>
      <c r="I366" s="33">
        <v>0</v>
      </c>
      <c r="J366" s="27">
        <f>TAB_DIN_Direta!E418</f>
        <v>0</v>
      </c>
      <c r="K366" s="33">
        <v>0</v>
      </c>
      <c r="L366" s="69">
        <f t="shared" si="32"/>
        <v>47919597</v>
      </c>
      <c r="M366" s="25" t="s">
        <v>200</v>
      </c>
      <c r="N366" s="28">
        <f>B366/Formato_Análises_Direta!$X$31</f>
        <v>0</v>
      </c>
      <c r="O366" s="28">
        <f>C366/Formato_Análises_Direta!$X$31</f>
        <v>0</v>
      </c>
      <c r="P366" s="28">
        <f>D366/Formato_Análises_Direta!$X$31</f>
        <v>8.5037548856652115E-2</v>
      </c>
      <c r="Q366" s="28">
        <f>E366/Formato_Análises_Direta!$X$31</f>
        <v>0</v>
      </c>
      <c r="R366" s="28">
        <f>F366/Formato_Análises_Direta!$X$31</f>
        <v>0</v>
      </c>
      <c r="S366" s="28">
        <f>G366/Formato_Análises_Direta!$X$31</f>
        <v>0</v>
      </c>
      <c r="T366" s="28">
        <f>H366/Formato_Análises_Direta!$X$31</f>
        <v>0</v>
      </c>
      <c r="U366" s="28">
        <f>I366/Formato_Análises_Direta!$X$31</f>
        <v>0</v>
      </c>
      <c r="V366" s="28">
        <f>J366/Formato_Análises_Direta!$X$31</f>
        <v>0</v>
      </c>
      <c r="W366" s="28">
        <f>K366/Formato_Análises_Direta!$X$31</f>
        <v>0</v>
      </c>
      <c r="X366" s="28">
        <f>L366/Formato_Análises_Direta!$X$31</f>
        <v>8.5037548856652115E-2</v>
      </c>
    </row>
    <row r="367" spans="1:24" x14ac:dyDescent="0.25">
      <c r="A367" s="25" t="s">
        <v>198</v>
      </c>
      <c r="B367" s="33">
        <v>0</v>
      </c>
      <c r="C367" s="27">
        <f>TAB_DIN_Direta!B419</f>
        <v>0</v>
      </c>
      <c r="D367" s="27">
        <f>TAB_DIN_Direta!C419</f>
        <v>46521597</v>
      </c>
      <c r="E367" s="33">
        <v>0</v>
      </c>
      <c r="F367" s="27">
        <f>TAB_DIN_Direta!D419</f>
        <v>0</v>
      </c>
      <c r="G367" s="33">
        <v>0</v>
      </c>
      <c r="H367" s="33">
        <v>0</v>
      </c>
      <c r="I367" s="33">
        <v>0</v>
      </c>
      <c r="J367" s="27">
        <f>TAB_DIN_Direta!E419</f>
        <v>0</v>
      </c>
      <c r="K367" s="33">
        <v>0</v>
      </c>
      <c r="L367" s="69">
        <f t="shared" si="32"/>
        <v>46521597</v>
      </c>
      <c r="M367" s="25" t="s">
        <v>198</v>
      </c>
      <c r="N367" s="28">
        <f>B367/Formato_Análises_Direta!$X$31</f>
        <v>0</v>
      </c>
      <c r="O367" s="28">
        <f>C367/Formato_Análises_Direta!$X$31</f>
        <v>0</v>
      </c>
      <c r="P367" s="28">
        <f>D367/Formato_Análises_Direta!$X$31</f>
        <v>8.2556674626812501E-2</v>
      </c>
      <c r="Q367" s="28">
        <f>E367/Formato_Análises_Direta!$X$31</f>
        <v>0</v>
      </c>
      <c r="R367" s="28">
        <f>F367/Formato_Análises_Direta!$X$31</f>
        <v>0</v>
      </c>
      <c r="S367" s="28">
        <f>G367/Formato_Análises_Direta!$X$31</f>
        <v>0</v>
      </c>
      <c r="T367" s="28">
        <f>H367/Formato_Análises_Direta!$X$31</f>
        <v>0</v>
      </c>
      <c r="U367" s="28">
        <f>I367/Formato_Análises_Direta!$X$31</f>
        <v>0</v>
      </c>
      <c r="V367" s="28">
        <f>J367/Formato_Análises_Direta!$X$31</f>
        <v>0</v>
      </c>
      <c r="W367" s="28">
        <f>K367/Formato_Análises_Direta!$X$31</f>
        <v>0</v>
      </c>
      <c r="X367" s="28">
        <f>L367/Formato_Análises_Direta!$X$31</f>
        <v>8.2556674626812501E-2</v>
      </c>
    </row>
    <row r="368" spans="1:24" x14ac:dyDescent="0.25">
      <c r="A368" s="25" t="s">
        <v>173</v>
      </c>
      <c r="B368" s="33">
        <v>0</v>
      </c>
      <c r="C368" s="27">
        <f>TAB_DIN_Direta!B420</f>
        <v>0</v>
      </c>
      <c r="D368" s="27">
        <f>TAB_DIN_Direta!C420</f>
        <v>46521597</v>
      </c>
      <c r="E368" s="33">
        <v>0</v>
      </c>
      <c r="F368" s="27">
        <f>TAB_DIN_Direta!D420</f>
        <v>0</v>
      </c>
      <c r="G368" s="33">
        <v>0</v>
      </c>
      <c r="H368" s="33">
        <v>0</v>
      </c>
      <c r="I368" s="33">
        <v>0</v>
      </c>
      <c r="J368" s="27">
        <f>TAB_DIN_Direta!E420</f>
        <v>0</v>
      </c>
      <c r="K368" s="33">
        <v>0</v>
      </c>
      <c r="L368" s="69">
        <f t="shared" si="32"/>
        <v>46521597</v>
      </c>
      <c r="M368" s="25" t="s">
        <v>173</v>
      </c>
      <c r="N368" s="28">
        <f>B368/Formato_Análises_Direta!$X$31</f>
        <v>0</v>
      </c>
      <c r="O368" s="28">
        <f>C368/Formato_Análises_Direta!$X$31</f>
        <v>0</v>
      </c>
      <c r="P368" s="28">
        <f>D368/Formato_Análises_Direta!$X$31</f>
        <v>8.2556674626812501E-2</v>
      </c>
      <c r="Q368" s="28">
        <f>E368/Formato_Análises_Direta!$X$31</f>
        <v>0</v>
      </c>
      <c r="R368" s="28">
        <f>F368/Formato_Análises_Direta!$X$31</f>
        <v>0</v>
      </c>
      <c r="S368" s="28">
        <f>G368/Formato_Análises_Direta!$X$31</f>
        <v>0</v>
      </c>
      <c r="T368" s="28">
        <f>H368/Formato_Análises_Direta!$X$31</f>
        <v>0</v>
      </c>
      <c r="U368" s="28">
        <f>I368/Formato_Análises_Direta!$X$31</f>
        <v>0</v>
      </c>
      <c r="V368" s="28">
        <f>J368/Formato_Análises_Direta!$X$31</f>
        <v>0</v>
      </c>
      <c r="W368" s="28">
        <f>K368/Formato_Análises_Direta!$X$31</f>
        <v>0</v>
      </c>
      <c r="X368" s="28">
        <f>L368/Formato_Análises_Direta!$X$31</f>
        <v>8.2556674626812501E-2</v>
      </c>
    </row>
    <row r="369" spans="1:24" x14ac:dyDescent="0.25">
      <c r="A369" s="25" t="s">
        <v>169</v>
      </c>
      <c r="B369" s="33">
        <v>0</v>
      </c>
      <c r="C369" s="27">
        <f>TAB_DIN_Direta!B421</f>
        <v>0</v>
      </c>
      <c r="D369" s="27">
        <f>TAB_DIN_Direta!C421</f>
        <v>0</v>
      </c>
      <c r="E369" s="33">
        <v>0</v>
      </c>
      <c r="F369" s="27">
        <f>TAB_DIN_Direta!D421</f>
        <v>0</v>
      </c>
      <c r="G369" s="33">
        <v>0</v>
      </c>
      <c r="H369" s="33">
        <v>0</v>
      </c>
      <c r="I369" s="33">
        <v>0</v>
      </c>
      <c r="J369" s="27">
        <f>TAB_DIN_Direta!E421</f>
        <v>0</v>
      </c>
      <c r="K369" s="33">
        <v>0</v>
      </c>
      <c r="L369" s="69">
        <f t="shared" si="32"/>
        <v>0</v>
      </c>
      <c r="M369" s="25" t="s">
        <v>169</v>
      </c>
      <c r="N369" s="28">
        <f>B369/Formato_Análises_Direta!$X$31</f>
        <v>0</v>
      </c>
      <c r="O369" s="28">
        <f>C369/Formato_Análises_Direta!$X$31</f>
        <v>0</v>
      </c>
      <c r="P369" s="28">
        <f>D369/Formato_Análises_Direta!$X$31</f>
        <v>0</v>
      </c>
      <c r="Q369" s="28">
        <f>E369/Formato_Análises_Direta!$X$31</f>
        <v>0</v>
      </c>
      <c r="R369" s="28">
        <f>F369/Formato_Análises_Direta!$X$31</f>
        <v>0</v>
      </c>
      <c r="S369" s="28">
        <f>G369/Formato_Análises_Direta!$X$31</f>
        <v>0</v>
      </c>
      <c r="T369" s="28">
        <f>H369/Formato_Análises_Direta!$X$31</f>
        <v>0</v>
      </c>
      <c r="U369" s="28">
        <f>I369/Formato_Análises_Direta!$X$31</f>
        <v>0</v>
      </c>
      <c r="V369" s="28">
        <f>J369/Formato_Análises_Direta!$X$31</f>
        <v>0</v>
      </c>
      <c r="W369" s="28">
        <f>K369/Formato_Análises_Direta!$X$31</f>
        <v>0</v>
      </c>
      <c r="X369" s="28">
        <f>L369/Formato_Análises_Direta!$X$31</f>
        <v>0</v>
      </c>
    </row>
    <row r="370" spans="1:24" x14ac:dyDescent="0.25">
      <c r="A370" s="25" t="s">
        <v>163</v>
      </c>
      <c r="B370" s="33">
        <v>0</v>
      </c>
      <c r="C370" s="27">
        <f>TAB_DIN_Direta!B422</f>
        <v>0</v>
      </c>
      <c r="D370" s="27">
        <f>TAB_DIN_Direta!C422</f>
        <v>0</v>
      </c>
      <c r="E370" s="33">
        <v>0</v>
      </c>
      <c r="F370" s="27">
        <f>TAB_DIN_Direta!D422</f>
        <v>0</v>
      </c>
      <c r="G370" s="33">
        <v>0</v>
      </c>
      <c r="H370" s="33">
        <v>0</v>
      </c>
      <c r="I370" s="33">
        <v>0</v>
      </c>
      <c r="J370" s="27">
        <f>TAB_DIN_Direta!E422</f>
        <v>0</v>
      </c>
      <c r="K370" s="33">
        <v>0</v>
      </c>
      <c r="L370" s="69">
        <f t="shared" si="32"/>
        <v>0</v>
      </c>
      <c r="M370" s="25" t="s">
        <v>163</v>
      </c>
      <c r="N370" s="28">
        <f>B370/Formato_Análises_Direta!$X$31</f>
        <v>0</v>
      </c>
      <c r="O370" s="28">
        <f>C370/Formato_Análises_Direta!$X$31</f>
        <v>0</v>
      </c>
      <c r="P370" s="28">
        <f>D370/Formato_Análises_Direta!$X$31</f>
        <v>0</v>
      </c>
      <c r="Q370" s="28">
        <f>E370/Formato_Análises_Direta!$X$31</f>
        <v>0</v>
      </c>
      <c r="R370" s="28">
        <f>F370/Formato_Análises_Direta!$X$31</f>
        <v>0</v>
      </c>
      <c r="S370" s="28">
        <f>G370/Formato_Análises_Direta!$X$31</f>
        <v>0</v>
      </c>
      <c r="T370" s="28">
        <f>H370/Formato_Análises_Direta!$X$31</f>
        <v>0</v>
      </c>
      <c r="U370" s="28">
        <f>I370/Formato_Análises_Direta!$X$31</f>
        <v>0</v>
      </c>
      <c r="V370" s="28">
        <f>J370/Formato_Análises_Direta!$X$31</f>
        <v>0</v>
      </c>
      <c r="W370" s="28">
        <f>K370/Formato_Análises_Direta!$X$31</f>
        <v>0</v>
      </c>
      <c r="X370" s="28">
        <f>L370/Formato_Análises_Direta!$X$31</f>
        <v>0</v>
      </c>
    </row>
    <row r="371" spans="1:24" x14ac:dyDescent="0.25">
      <c r="A371" s="25" t="s">
        <v>155</v>
      </c>
      <c r="B371" s="33">
        <v>0</v>
      </c>
      <c r="C371" s="27">
        <f>TAB_DIN_Direta!B423</f>
        <v>0</v>
      </c>
      <c r="D371" s="27">
        <f>TAB_DIN_Direta!C423</f>
        <v>0</v>
      </c>
      <c r="E371" s="33">
        <v>0</v>
      </c>
      <c r="F371" s="27">
        <f>TAB_DIN_Direta!D423</f>
        <v>0</v>
      </c>
      <c r="G371" s="33">
        <v>0</v>
      </c>
      <c r="H371" s="33">
        <v>0</v>
      </c>
      <c r="I371" s="33">
        <v>0</v>
      </c>
      <c r="J371" s="27">
        <f>TAB_DIN_Direta!E423</f>
        <v>0</v>
      </c>
      <c r="K371" s="33">
        <v>0</v>
      </c>
      <c r="L371" s="69">
        <f t="shared" si="32"/>
        <v>0</v>
      </c>
      <c r="M371" s="25" t="s">
        <v>155</v>
      </c>
      <c r="N371" s="28">
        <f>B371/Formato_Análises_Direta!$X$31</f>
        <v>0</v>
      </c>
      <c r="O371" s="28">
        <f>C371/Formato_Análises_Direta!$X$31</f>
        <v>0</v>
      </c>
      <c r="P371" s="28">
        <f>D371/Formato_Análises_Direta!$X$31</f>
        <v>0</v>
      </c>
      <c r="Q371" s="28">
        <f>E371/Formato_Análises_Direta!$X$31</f>
        <v>0</v>
      </c>
      <c r="R371" s="28">
        <f>F371/Formato_Análises_Direta!$X$31</f>
        <v>0</v>
      </c>
      <c r="S371" s="28">
        <f>G371/Formato_Análises_Direta!$X$31</f>
        <v>0</v>
      </c>
      <c r="T371" s="28">
        <f>H371/Formato_Análises_Direta!$X$31</f>
        <v>0</v>
      </c>
      <c r="U371" s="28">
        <f>I371/Formato_Análises_Direta!$X$31</f>
        <v>0</v>
      </c>
      <c r="V371" s="28">
        <f>J371/Formato_Análises_Direta!$X$31</f>
        <v>0</v>
      </c>
      <c r="W371" s="28">
        <f>K371/Formato_Análises_Direta!$X$31</f>
        <v>0</v>
      </c>
      <c r="X371" s="28">
        <f>L371/Formato_Análises_Direta!$X$31</f>
        <v>0</v>
      </c>
    </row>
    <row r="372" spans="1:24" x14ac:dyDescent="0.25">
      <c r="A372" s="1" t="s">
        <v>223</v>
      </c>
      <c r="B372" s="33">
        <f>SUM(B345:B371)</f>
        <v>0</v>
      </c>
      <c r="C372" s="33">
        <f>SUM(C345:C371)</f>
        <v>5580000</v>
      </c>
      <c r="D372" s="33">
        <f t="shared" ref="C372:K372" si="33">SUM(D345:D371)</f>
        <v>484139698</v>
      </c>
      <c r="E372" s="33">
        <f t="shared" si="33"/>
        <v>0</v>
      </c>
      <c r="F372" s="33">
        <f t="shared" si="33"/>
        <v>53490402</v>
      </c>
      <c r="G372" s="33">
        <f t="shared" si="33"/>
        <v>0</v>
      </c>
      <c r="H372" s="33">
        <f t="shared" si="33"/>
        <v>0</v>
      </c>
      <c r="I372" s="33">
        <f t="shared" si="33"/>
        <v>0</v>
      </c>
      <c r="J372" s="33">
        <f t="shared" si="33"/>
        <v>20300933</v>
      </c>
      <c r="K372" s="33">
        <f t="shared" si="33"/>
        <v>0</v>
      </c>
      <c r="L372" s="69">
        <f>SUM(B372:K372)</f>
        <v>563511033</v>
      </c>
      <c r="M372" s="25" t="s">
        <v>223</v>
      </c>
      <c r="N372" s="28">
        <f>B372/Formato_Análises_Direta!$X$31</f>
        <v>0</v>
      </c>
      <c r="O372" s="28">
        <f>C372/Formato_Análises_Direta!$X$31</f>
        <v>9.9022018615915908E-3</v>
      </c>
      <c r="P372" s="28">
        <f>D372/Formato_Análises_Direta!$X$31</f>
        <v>0.85914856967849285</v>
      </c>
      <c r="Q372" s="28">
        <f>E372/Formato_Análises_Direta!$X$31</f>
        <v>0</v>
      </c>
      <c r="R372" s="28">
        <f>F372/Formato_Análises_Direta!$X$31</f>
        <v>9.4923433380229835E-2</v>
      </c>
      <c r="S372" s="28">
        <f>G372/Formato_Análises_Direta!$X$31</f>
        <v>0</v>
      </c>
      <c r="T372" s="28">
        <f>H372/Formato_Análises_Direta!$X$31</f>
        <v>0</v>
      </c>
      <c r="U372" s="28">
        <f>I372/Formato_Análises_Direta!$X$31</f>
        <v>0</v>
      </c>
      <c r="V372" s="28">
        <f>J372/Formato_Análises_Direta!$X$31</f>
        <v>3.6025795079685688E-2</v>
      </c>
      <c r="W372" s="28">
        <f>K372/Formato_Análises_Direta!$X$31</f>
        <v>0</v>
      </c>
      <c r="X372" s="28">
        <f>L372/Formato_Análises_Direta!$X$31</f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-0.249977111117893"/>
  </sheetPr>
  <dimension ref="A1:L337"/>
  <sheetViews>
    <sheetView topLeftCell="A292" workbookViewId="0">
      <selection activeCell="B310" sqref="B310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24" customFormat="1" x14ac:dyDescent="0.25">
      <c r="B1" s="24" t="s">
        <v>231</v>
      </c>
    </row>
    <row r="2" spans="1:12" x14ac:dyDescent="0.25">
      <c r="A2" s="2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25"/>
      <c r="B3" s="25" t="s">
        <v>224</v>
      </c>
      <c r="C3" s="25" t="s">
        <v>228</v>
      </c>
      <c r="D3" s="25" t="s">
        <v>15</v>
      </c>
      <c r="E3" s="25" t="s">
        <v>229</v>
      </c>
      <c r="F3" s="25" t="s">
        <v>226</v>
      </c>
      <c r="G3" s="25" t="s">
        <v>227</v>
      </c>
      <c r="H3" s="25" t="s">
        <v>131</v>
      </c>
      <c r="I3" s="25" t="s">
        <v>130</v>
      </c>
      <c r="J3" s="25" t="s">
        <v>129</v>
      </c>
      <c r="K3" s="25" t="s">
        <v>230</v>
      </c>
      <c r="L3" s="25" t="s">
        <v>404</v>
      </c>
    </row>
    <row r="4" spans="1:12" x14ac:dyDescent="0.25">
      <c r="A4" s="25" t="s">
        <v>132</v>
      </c>
      <c r="B4" s="33" t="e">
        <f>+'SCC X Ano = Direta'!C39/'SCC X Ano = Direta'!C5-1</f>
        <v>#DIV/0!</v>
      </c>
      <c r="C4" s="33" t="e">
        <f>+'SCC X Ano = Direta'!#REF!/'SCC X Ano = Direta'!#REF!-1</f>
        <v>#REF!</v>
      </c>
      <c r="D4" s="33" t="e">
        <f>+'SCC X Ano = Direta'!D39/'SCC X Ano = Direta'!D5-1</f>
        <v>#DIV/0!</v>
      </c>
      <c r="E4" s="33" t="e">
        <f>+'SCC X Ano = Direta'!E39/'SCC X Ano = Direta'!E5-1</f>
        <v>#DIV/0!</v>
      </c>
      <c r="F4" s="33" t="e">
        <f>+'SCC X Ano = Direta'!F39/'SCC X Ano = Direta'!F5-1</f>
        <v>#DIV/0!</v>
      </c>
      <c r="G4" s="33" t="e">
        <f>+'SCC X Ano = Direta'!G39/'SCC X Ano = Direta'!G5-1</f>
        <v>#DIV/0!</v>
      </c>
      <c r="H4" s="33" t="e">
        <f>+'SCC X Ano = Direta'!H39/'SCC X Ano = Direta'!H5-1</f>
        <v>#DIV/0!</v>
      </c>
      <c r="I4" s="33" t="e">
        <f>+'SCC X Ano = Direta'!I39/'SCC X Ano = Direta'!I5-1</f>
        <v>#DIV/0!</v>
      </c>
      <c r="J4" s="33" t="e">
        <f>+'SCC X Ano = Direta'!J39/'SCC X Ano = Direta'!J5-1</f>
        <v>#DIV/0!</v>
      </c>
      <c r="K4" s="33" t="e">
        <f>+'SCC X Ano = Direta'!K39/'SCC X Ano = Direta'!K5-1</f>
        <v>#DIV/0!</v>
      </c>
      <c r="L4" s="33" t="e">
        <f>+'SCC X Ano = Direta'!L39/'SCC X Ano = Direta'!L5-1</f>
        <v>#DIV/0!</v>
      </c>
    </row>
    <row r="5" spans="1:12" x14ac:dyDescent="0.25">
      <c r="A5" s="25" t="s">
        <v>134</v>
      </c>
      <c r="B5" s="33" t="e">
        <f>+'SCC X Ano = Direta'!B40/'SCC X Ano = Direta'!B6-1</f>
        <v>#DIV/0!</v>
      </c>
      <c r="C5" s="33" t="e">
        <f>+'SCC X Ano = Direta'!C40/'SCC X Ano = Direta'!C6-1</f>
        <v>#DIV/0!</v>
      </c>
      <c r="D5" s="33" t="e">
        <f>+'SCC X Ano = Direta'!D40/'SCC X Ano = Direta'!D6-1</f>
        <v>#DIV/0!</v>
      </c>
      <c r="E5" s="33" t="e">
        <f>+'SCC X Ano = Direta'!E40/'SCC X Ano = Direta'!E6-1</f>
        <v>#DIV/0!</v>
      </c>
      <c r="F5" s="33" t="e">
        <f>+'SCC X Ano = Direta'!F40/'SCC X Ano = Direta'!F6-1</f>
        <v>#DIV/0!</v>
      </c>
      <c r="G5" s="33" t="e">
        <f>+'SCC X Ano = Direta'!G40/'SCC X Ano = Direta'!G6-1</f>
        <v>#DIV/0!</v>
      </c>
      <c r="H5" s="33" t="e">
        <f>+'SCC X Ano = Direta'!H40/'SCC X Ano = Direta'!H6-1</f>
        <v>#DIV/0!</v>
      </c>
      <c r="I5" s="33" t="e">
        <f>+'SCC X Ano = Direta'!I40/'SCC X Ano = Direta'!I6-1</f>
        <v>#DIV/0!</v>
      </c>
      <c r="J5" s="33" t="e">
        <f>+'SCC X Ano = Direta'!J40/'SCC X Ano = Direta'!J6-1</f>
        <v>#DIV/0!</v>
      </c>
      <c r="K5" s="33" t="e">
        <f>+'SCC X Ano = Direta'!K40/'SCC X Ano = Direta'!K6-1</f>
        <v>#DIV/0!</v>
      </c>
      <c r="L5" s="33" t="e">
        <f>+'SCC X Ano = Direta'!L40/'SCC X Ano = Direta'!L6-1</f>
        <v>#DIV/0!</v>
      </c>
    </row>
    <row r="6" spans="1:12" x14ac:dyDescent="0.25">
      <c r="A6" s="25" t="s">
        <v>139</v>
      </c>
      <c r="B6" s="33" t="e">
        <f>+'SCC X Ano = Direta'!B41/'SCC X Ano = Direta'!B7-1</f>
        <v>#DIV/0!</v>
      </c>
      <c r="C6" s="33" t="e">
        <f>+'SCC X Ano = Direta'!C41/'SCC X Ano = Direta'!C7-1</f>
        <v>#DIV/0!</v>
      </c>
      <c r="D6" s="33" t="e">
        <f>+'SCC X Ano = Direta'!D41/'SCC X Ano = Direta'!D7-1</f>
        <v>#DIV/0!</v>
      </c>
      <c r="E6" s="33" t="e">
        <f>+'SCC X Ano = Direta'!E41/'SCC X Ano = Direta'!E7-1</f>
        <v>#DIV/0!</v>
      </c>
      <c r="F6" s="33">
        <f>+'SCC X Ano = Direta'!F41/'SCC X Ano = Direta'!F7-1</f>
        <v>-1</v>
      </c>
      <c r="G6" s="33" t="e">
        <f>+'SCC X Ano = Direta'!G41/'SCC X Ano = Direta'!G7-1</f>
        <v>#DIV/0!</v>
      </c>
      <c r="H6" s="33" t="e">
        <f>+'SCC X Ano = Direta'!H41/'SCC X Ano = Direta'!H7-1</f>
        <v>#DIV/0!</v>
      </c>
      <c r="I6" s="33" t="e">
        <f>+'SCC X Ano = Direta'!I41/'SCC X Ano = Direta'!I7-1</f>
        <v>#DIV/0!</v>
      </c>
      <c r="J6" s="33" t="e">
        <f>+'SCC X Ano = Direta'!J41/'SCC X Ano = Direta'!J7-1</f>
        <v>#DIV/0!</v>
      </c>
      <c r="K6" s="33" t="e">
        <f>+'SCC X Ano = Direta'!K41/'SCC X Ano = Direta'!K7-1</f>
        <v>#DIV/0!</v>
      </c>
      <c r="L6" s="33">
        <f>+'SCC X Ano = Direta'!L41/'SCC X Ano = Direta'!L7-1</f>
        <v>-1</v>
      </c>
    </row>
    <row r="7" spans="1:12" x14ac:dyDescent="0.25">
      <c r="A7" s="25" t="s">
        <v>143</v>
      </c>
      <c r="B7" s="33" t="e">
        <f>+'SCC X Ano = Direta'!B42/'SCC X Ano = Direta'!B8-1</f>
        <v>#DIV/0!</v>
      </c>
      <c r="C7" s="33" t="e">
        <f>+'SCC X Ano = Direta'!C42/'SCC X Ano = Direta'!C8-1</f>
        <v>#DIV/0!</v>
      </c>
      <c r="D7" s="33" t="e">
        <f>+'SCC X Ano = Direta'!D42/'SCC X Ano = Direta'!D8-1</f>
        <v>#DIV/0!</v>
      </c>
      <c r="E7" s="33" t="e">
        <f>+'SCC X Ano = Direta'!E42/'SCC X Ano = Direta'!E8-1</f>
        <v>#DIV/0!</v>
      </c>
      <c r="F7" s="33" t="e">
        <f>+'SCC X Ano = Direta'!F42/'SCC X Ano = Direta'!F8-1</f>
        <v>#DIV/0!</v>
      </c>
      <c r="G7" s="33" t="e">
        <f>+'SCC X Ano = Direta'!G42/'SCC X Ano = Direta'!G8-1</f>
        <v>#DIV/0!</v>
      </c>
      <c r="H7" s="33" t="e">
        <f>+'SCC X Ano = Direta'!H42/'SCC X Ano = Direta'!H8-1</f>
        <v>#DIV/0!</v>
      </c>
      <c r="I7" s="33" t="e">
        <f>+'SCC X Ano = Direta'!I42/'SCC X Ano = Direta'!I8-1</f>
        <v>#DIV/0!</v>
      </c>
      <c r="J7" s="33" t="e">
        <f>+'SCC X Ano = Direta'!J42/'SCC X Ano = Direta'!J8-1</f>
        <v>#DIV/0!</v>
      </c>
      <c r="K7" s="33" t="e">
        <f>+'SCC X Ano = Direta'!K42/'SCC X Ano = Direta'!K8-1</f>
        <v>#DIV/0!</v>
      </c>
      <c r="L7" s="33" t="e">
        <f>+'SCC X Ano = Direta'!L42/'SCC X Ano = Direta'!L8-1</f>
        <v>#DIV/0!</v>
      </c>
    </row>
    <row r="8" spans="1:12" x14ac:dyDescent="0.25">
      <c r="A8" s="25" t="s">
        <v>146</v>
      </c>
      <c r="B8" s="33" t="e">
        <f>+'SCC X Ano = Direta'!B43/'SCC X Ano = Direta'!B9-1</f>
        <v>#DIV/0!</v>
      </c>
      <c r="C8" s="33" t="e">
        <f>+'SCC X Ano = Direta'!C43/'SCC X Ano = Direta'!C9-1</f>
        <v>#DIV/0!</v>
      </c>
      <c r="D8" s="33" t="e">
        <f>+'SCC X Ano = Direta'!D43/'SCC X Ano = Direta'!D9-1</f>
        <v>#DIV/0!</v>
      </c>
      <c r="E8" s="33" t="e">
        <f>+'SCC X Ano = Direta'!E43/'SCC X Ano = Direta'!E9-1</f>
        <v>#DIV/0!</v>
      </c>
      <c r="F8" s="33" t="e">
        <f>+'SCC X Ano = Direta'!F43/'SCC X Ano = Direta'!F9-1</f>
        <v>#DIV/0!</v>
      </c>
      <c r="G8" s="33" t="e">
        <f>+'SCC X Ano = Direta'!G43/'SCC X Ano = Direta'!G9-1</f>
        <v>#DIV/0!</v>
      </c>
      <c r="H8" s="33" t="e">
        <f>+'SCC X Ano = Direta'!H43/'SCC X Ano = Direta'!H9-1</f>
        <v>#DIV/0!</v>
      </c>
      <c r="I8" s="33" t="e">
        <f>+'SCC X Ano = Direta'!I43/'SCC X Ano = Direta'!I9-1</f>
        <v>#DIV/0!</v>
      </c>
      <c r="J8" s="33">
        <f>+'SCC X Ano = Direta'!J43/'SCC X Ano = Direta'!J9-1</f>
        <v>2.4136624512113447</v>
      </c>
      <c r="K8" s="33" t="e">
        <f>+'SCC X Ano = Direta'!K43/'SCC X Ano = Direta'!K9-1</f>
        <v>#DIV/0!</v>
      </c>
      <c r="L8" s="33">
        <f>+'SCC X Ano = Direta'!L43/'SCC X Ano = Direta'!L9-1</f>
        <v>2.4136624512113447</v>
      </c>
    </row>
    <row r="9" spans="1:12" x14ac:dyDescent="0.25">
      <c r="A9" s="25" t="s">
        <v>141</v>
      </c>
      <c r="B9" s="33" t="e">
        <f>+'SCC X Ano = Direta'!B44/'SCC X Ano = Direta'!B10-1</f>
        <v>#DIV/0!</v>
      </c>
      <c r="C9" s="33" t="e">
        <f>+'SCC X Ano = Direta'!C44/'SCC X Ano = Direta'!C10-1</f>
        <v>#DIV/0!</v>
      </c>
      <c r="D9" s="33" t="e">
        <f>+'SCC X Ano = Direta'!D44/'SCC X Ano = Direta'!D10-1</f>
        <v>#DIV/0!</v>
      </c>
      <c r="E9" s="33" t="e">
        <f>+'SCC X Ano = Direta'!E44/'SCC X Ano = Direta'!E10-1</f>
        <v>#DIV/0!</v>
      </c>
      <c r="F9" s="33" t="e">
        <f>+'SCC X Ano = Direta'!F44/'SCC X Ano = Direta'!F10-1</f>
        <v>#DIV/0!</v>
      </c>
      <c r="G9" s="33" t="e">
        <f>+'SCC X Ano = Direta'!G44/'SCC X Ano = Direta'!G10-1</f>
        <v>#DIV/0!</v>
      </c>
      <c r="H9" s="33" t="e">
        <f>+'SCC X Ano = Direta'!H44/'SCC X Ano = Direta'!H10-1</f>
        <v>#DIV/0!</v>
      </c>
      <c r="I9" s="33" t="e">
        <f>+'SCC X Ano = Direta'!I44/'SCC X Ano = Direta'!I10-1</f>
        <v>#DIV/0!</v>
      </c>
      <c r="J9" s="33" t="e">
        <f>+'SCC X Ano = Direta'!J44/'SCC X Ano = Direta'!J10-1</f>
        <v>#DIV/0!</v>
      </c>
      <c r="K9" s="33" t="e">
        <f>+'SCC X Ano = Direta'!K44/'SCC X Ano = Direta'!K10-1</f>
        <v>#DIV/0!</v>
      </c>
      <c r="L9" s="33" t="e">
        <f>+'SCC X Ano = Direta'!L44/'SCC X Ano = Direta'!L10-1</f>
        <v>#DIV/0!</v>
      </c>
    </row>
    <row r="10" spans="1:12" x14ac:dyDescent="0.25">
      <c r="A10" s="25" t="s">
        <v>153</v>
      </c>
      <c r="B10" s="33" t="e">
        <f>+'SCC X Ano = Direta'!B45/'SCC X Ano = Direta'!B11-1</f>
        <v>#DIV/0!</v>
      </c>
      <c r="C10" s="33" t="e">
        <f>+'SCC X Ano = Direta'!C45/'SCC X Ano = Direta'!C11-1</f>
        <v>#DIV/0!</v>
      </c>
      <c r="D10" s="33" t="e">
        <f>+'SCC X Ano = Direta'!D45/'SCC X Ano = Direta'!D11-1</f>
        <v>#DIV/0!</v>
      </c>
      <c r="E10" s="33" t="e">
        <f>+'SCC X Ano = Direta'!E45/'SCC X Ano = Direta'!E11-1</f>
        <v>#DIV/0!</v>
      </c>
      <c r="F10" s="33" t="e">
        <f>+'SCC X Ano = Direta'!F45/'SCC X Ano = Direta'!F11-1</f>
        <v>#DIV/0!</v>
      </c>
      <c r="G10" s="33" t="e">
        <f>+'SCC X Ano = Direta'!G45/'SCC X Ano = Direta'!G11-1</f>
        <v>#DIV/0!</v>
      </c>
      <c r="H10" s="33" t="e">
        <f>+'SCC X Ano = Direta'!H45/'SCC X Ano = Direta'!H11-1</f>
        <v>#DIV/0!</v>
      </c>
      <c r="I10" s="33" t="e">
        <f>+'SCC X Ano = Direta'!I45/'SCC X Ano = Direta'!I11-1</f>
        <v>#DIV/0!</v>
      </c>
      <c r="J10" s="33" t="e">
        <f>+'SCC X Ano = Direta'!J45/'SCC X Ano = Direta'!J11-1</f>
        <v>#DIV/0!</v>
      </c>
      <c r="K10" s="33" t="e">
        <f>+'SCC X Ano = Direta'!K45/'SCC X Ano = Direta'!K11-1</f>
        <v>#DIV/0!</v>
      </c>
      <c r="L10" s="33" t="e">
        <f>+'SCC X Ano = Direta'!L45/'SCC X Ano = Direta'!L11-1</f>
        <v>#DIV/0!</v>
      </c>
    </row>
    <row r="11" spans="1:12" x14ac:dyDescent="0.25">
      <c r="A11" s="25" t="s">
        <v>157</v>
      </c>
      <c r="B11" s="33" t="e">
        <f>+'SCC X Ano = Direta'!B46/'SCC X Ano = Direta'!B12-1</f>
        <v>#DIV/0!</v>
      </c>
      <c r="C11" s="33" t="e">
        <f>+'SCC X Ano = Direta'!C46/'SCC X Ano = Direta'!C12-1</f>
        <v>#DIV/0!</v>
      </c>
      <c r="D11" s="33" t="e">
        <f>+'SCC X Ano = Direta'!D46/'SCC X Ano = Direta'!D12-1</f>
        <v>#DIV/0!</v>
      </c>
      <c r="E11" s="33" t="e">
        <f>+'SCC X Ano = Direta'!E46/'SCC X Ano = Direta'!E12-1</f>
        <v>#DIV/0!</v>
      </c>
      <c r="F11" s="33" t="e">
        <f>+'SCC X Ano = Direta'!F46/'SCC X Ano = Direta'!F12-1</f>
        <v>#DIV/0!</v>
      </c>
      <c r="G11" s="33" t="e">
        <f>+'SCC X Ano = Direta'!G46/'SCC X Ano = Direta'!G12-1</f>
        <v>#DIV/0!</v>
      </c>
      <c r="H11" s="33" t="e">
        <f>+'SCC X Ano = Direta'!H46/'SCC X Ano = Direta'!H12-1</f>
        <v>#DIV/0!</v>
      </c>
      <c r="I11" s="33" t="e">
        <f>+'SCC X Ano = Direta'!I46/'SCC X Ano = Direta'!I12-1</f>
        <v>#DIV/0!</v>
      </c>
      <c r="J11" s="33" t="e">
        <f>+'SCC X Ano = Direta'!J46/'SCC X Ano = Direta'!J12-1</f>
        <v>#DIV/0!</v>
      </c>
      <c r="K11" s="33" t="e">
        <f>+'SCC X Ano = Direta'!K46/'SCC X Ano = Direta'!K12-1</f>
        <v>#DIV/0!</v>
      </c>
      <c r="L11" s="33" t="e">
        <f>+'SCC X Ano = Direta'!L46/'SCC X Ano = Direta'!L12-1</f>
        <v>#DIV/0!</v>
      </c>
    </row>
    <row r="12" spans="1:12" x14ac:dyDescent="0.25">
      <c r="A12" s="25" t="s">
        <v>161</v>
      </c>
      <c r="B12" s="33" t="e">
        <f>+'SCC X Ano = Direta'!B47/'SCC X Ano = Direta'!B13-1</f>
        <v>#DIV/0!</v>
      </c>
      <c r="C12" s="33" t="e">
        <f>+'SCC X Ano = Direta'!C47/'SCC X Ano = Direta'!C13-1</f>
        <v>#DIV/0!</v>
      </c>
      <c r="D12" s="33" t="e">
        <f>+'SCC X Ano = Direta'!D47/'SCC X Ano = Direta'!D13-1</f>
        <v>#DIV/0!</v>
      </c>
      <c r="E12" s="33" t="e">
        <f>+'SCC X Ano = Direta'!E47/'SCC X Ano = Direta'!E13-1</f>
        <v>#DIV/0!</v>
      </c>
      <c r="F12" s="33" t="e">
        <f>+'SCC X Ano = Direta'!F47/'SCC X Ano = Direta'!F13-1</f>
        <v>#DIV/0!</v>
      </c>
      <c r="G12" s="33" t="e">
        <f>+'SCC X Ano = Direta'!G47/'SCC X Ano = Direta'!G13-1</f>
        <v>#DIV/0!</v>
      </c>
      <c r="H12" s="33" t="e">
        <f>+'SCC X Ano = Direta'!H47/'SCC X Ano = Direta'!H13-1</f>
        <v>#DIV/0!</v>
      </c>
      <c r="I12" s="33" t="e">
        <f>+'SCC X Ano = Direta'!I47/'SCC X Ano = Direta'!I13-1</f>
        <v>#DIV/0!</v>
      </c>
      <c r="J12" s="33" t="e">
        <f>+'SCC X Ano = Direta'!J47/'SCC X Ano = Direta'!J13-1</f>
        <v>#DIV/0!</v>
      </c>
      <c r="K12" s="33" t="e">
        <f>+'SCC X Ano = Direta'!K47/'SCC X Ano = Direta'!K13-1</f>
        <v>#DIV/0!</v>
      </c>
      <c r="L12" s="33" t="e">
        <f>+'SCC X Ano = Direta'!L47/'SCC X Ano = Direta'!L13-1</f>
        <v>#DIV/0!</v>
      </c>
    </row>
    <row r="13" spans="1:12" x14ac:dyDescent="0.25">
      <c r="A13" s="25" t="s">
        <v>151</v>
      </c>
      <c r="B13" s="33" t="e">
        <f>+'SCC X Ano = Direta'!B48/'SCC X Ano = Direta'!B14-1</f>
        <v>#DIV/0!</v>
      </c>
      <c r="C13" s="33">
        <f>+'SCC X Ano = Direta'!C48/'SCC X Ano = Direta'!C14-1</f>
        <v>-1</v>
      </c>
      <c r="D13" s="33" t="e">
        <f>+'SCC X Ano = Direta'!D48/'SCC X Ano = Direta'!D14-1</f>
        <v>#DIV/0!</v>
      </c>
      <c r="E13" s="33" t="e">
        <f>+'SCC X Ano = Direta'!E48/'SCC X Ano = Direta'!E14-1</f>
        <v>#DIV/0!</v>
      </c>
      <c r="F13" s="33" t="e">
        <f>+'SCC X Ano = Direta'!F48/'SCC X Ano = Direta'!F14-1</f>
        <v>#DIV/0!</v>
      </c>
      <c r="G13" s="33" t="e">
        <f>+'SCC X Ano = Direta'!G48/'SCC X Ano = Direta'!G14-1</f>
        <v>#DIV/0!</v>
      </c>
      <c r="H13" s="33" t="e">
        <f>+'SCC X Ano = Direta'!H48/'SCC X Ano = Direta'!H14-1</f>
        <v>#DIV/0!</v>
      </c>
      <c r="I13" s="33" t="e">
        <f>+'SCC X Ano = Direta'!I48/'SCC X Ano = Direta'!I14-1</f>
        <v>#DIV/0!</v>
      </c>
      <c r="J13" s="33" t="e">
        <f>+'SCC X Ano = Direta'!J48/'SCC X Ano = Direta'!J14-1</f>
        <v>#DIV/0!</v>
      </c>
      <c r="K13" s="33" t="e">
        <f>+'SCC X Ano = Direta'!K48/'SCC X Ano = Direta'!K14-1</f>
        <v>#DIV/0!</v>
      </c>
      <c r="L13" s="33">
        <f>+'SCC X Ano = Direta'!L48/'SCC X Ano = Direta'!L14-1</f>
        <v>-0.44627486840012998</v>
      </c>
    </row>
    <row r="14" spans="1:12" x14ac:dyDescent="0.25">
      <c r="A14" s="25" t="s">
        <v>167</v>
      </c>
      <c r="B14" s="33" t="e">
        <f>+'SCC X Ano = Direta'!B49/'SCC X Ano = Direta'!B15-1</f>
        <v>#DIV/0!</v>
      </c>
      <c r="C14" s="33" t="e">
        <f>+'SCC X Ano = Direta'!C49/'SCC X Ano = Direta'!C15-1</f>
        <v>#DIV/0!</v>
      </c>
      <c r="D14" s="33" t="e">
        <f>+'SCC X Ano = Direta'!D49/'SCC X Ano = Direta'!D15-1</f>
        <v>#DIV/0!</v>
      </c>
      <c r="E14" s="33" t="e">
        <f>+'SCC X Ano = Direta'!E49/'SCC X Ano = Direta'!E15-1</f>
        <v>#DIV/0!</v>
      </c>
      <c r="F14" s="33" t="e">
        <f>+'SCC X Ano = Direta'!F49/'SCC X Ano = Direta'!F15-1</f>
        <v>#DIV/0!</v>
      </c>
      <c r="G14" s="33" t="e">
        <f>+'SCC X Ano = Direta'!G49/'SCC X Ano = Direta'!G15-1</f>
        <v>#DIV/0!</v>
      </c>
      <c r="H14" s="33" t="e">
        <f>+'SCC X Ano = Direta'!H49/'SCC X Ano = Direta'!H15-1</f>
        <v>#DIV/0!</v>
      </c>
      <c r="I14" s="33" t="e">
        <f>+'SCC X Ano = Direta'!I49/'SCC X Ano = Direta'!I15-1</f>
        <v>#DIV/0!</v>
      </c>
      <c r="J14" s="33" t="e">
        <f>+'SCC X Ano = Direta'!J49/'SCC X Ano = Direta'!J15-1</f>
        <v>#DIV/0!</v>
      </c>
      <c r="K14" s="33" t="e">
        <f>+'SCC X Ano = Direta'!K49/'SCC X Ano = Direta'!K15-1</f>
        <v>#DIV/0!</v>
      </c>
      <c r="L14" s="33" t="e">
        <f>+'SCC X Ano = Direta'!L49/'SCC X Ano = Direta'!L15-1</f>
        <v>#DIV/0!</v>
      </c>
    </row>
    <row r="15" spans="1:12" x14ac:dyDescent="0.25">
      <c r="A15" s="25" t="s">
        <v>171</v>
      </c>
      <c r="B15" s="33" t="e">
        <f>+'SCC X Ano = Direta'!B50/'SCC X Ano = Direta'!B16-1</f>
        <v>#DIV/0!</v>
      </c>
      <c r="C15" s="33" t="e">
        <f>+'SCC X Ano = Direta'!C50/'SCC X Ano = Direta'!C16-1</f>
        <v>#DIV/0!</v>
      </c>
      <c r="D15" s="33" t="e">
        <f>+'SCC X Ano = Direta'!D50/'SCC X Ano = Direta'!D16-1</f>
        <v>#DIV/0!</v>
      </c>
      <c r="E15" s="33" t="e">
        <f>+'SCC X Ano = Direta'!E50/'SCC X Ano = Direta'!E16-1</f>
        <v>#DIV/0!</v>
      </c>
      <c r="F15" s="33" t="e">
        <f>+'SCC X Ano = Direta'!F50/'SCC X Ano = Direta'!F16-1</f>
        <v>#DIV/0!</v>
      </c>
      <c r="G15" s="33" t="e">
        <f>+'SCC X Ano = Direta'!G50/'SCC X Ano = Direta'!G16-1</f>
        <v>#DIV/0!</v>
      </c>
      <c r="H15" s="33" t="e">
        <f>+'SCC X Ano = Direta'!H50/'SCC X Ano = Direta'!H16-1</f>
        <v>#DIV/0!</v>
      </c>
      <c r="I15" s="33" t="e">
        <f>+'SCC X Ano = Direta'!I50/'SCC X Ano = Direta'!I16-1</f>
        <v>#DIV/0!</v>
      </c>
      <c r="J15" s="33" t="e">
        <f>+'SCC X Ano = Direta'!J50/'SCC X Ano = Direta'!J16-1</f>
        <v>#DIV/0!</v>
      </c>
      <c r="K15" s="33" t="e">
        <f>+'SCC X Ano = Direta'!K50/'SCC X Ano = Direta'!K16-1</f>
        <v>#DIV/0!</v>
      </c>
      <c r="L15" s="33" t="e">
        <f>+'SCC X Ano = Direta'!L50/'SCC X Ano = Direta'!L16-1</f>
        <v>#DIV/0!</v>
      </c>
    </row>
    <row r="16" spans="1:12" x14ac:dyDescent="0.25">
      <c r="A16" s="25" t="s">
        <v>175</v>
      </c>
      <c r="B16" s="33" t="e">
        <f>+'SCC X Ano = Direta'!B51/'SCC X Ano = Direta'!B17-1</f>
        <v>#DIV/0!</v>
      </c>
      <c r="C16" s="33" t="e">
        <f>+'SCC X Ano = Direta'!C51/'SCC X Ano = Direta'!C17-1</f>
        <v>#DIV/0!</v>
      </c>
      <c r="D16" s="33" t="e">
        <f>+'SCC X Ano = Direta'!D51/'SCC X Ano = Direta'!D17-1</f>
        <v>#DIV/0!</v>
      </c>
      <c r="E16" s="33" t="e">
        <f>+'SCC X Ano = Direta'!E51/'SCC X Ano = Direta'!E17-1</f>
        <v>#DIV/0!</v>
      </c>
      <c r="F16" s="33" t="e">
        <f>+'SCC X Ano = Direta'!F51/'SCC X Ano = Direta'!F17-1</f>
        <v>#DIV/0!</v>
      </c>
      <c r="G16" s="33" t="e">
        <f>+'SCC X Ano = Direta'!G51/'SCC X Ano = Direta'!G17-1</f>
        <v>#DIV/0!</v>
      </c>
      <c r="H16" s="33" t="e">
        <f>+'SCC X Ano = Direta'!H51/'SCC X Ano = Direta'!H17-1</f>
        <v>#DIV/0!</v>
      </c>
      <c r="I16" s="33" t="e">
        <f>+'SCC X Ano = Direta'!I51/'SCC X Ano = Direta'!I17-1</f>
        <v>#DIV/0!</v>
      </c>
      <c r="J16" s="33">
        <f>+'SCC X Ano = Direta'!J51/'SCC X Ano = Direta'!J17-1</f>
        <v>0.38169283270196597</v>
      </c>
      <c r="K16" s="33" t="e">
        <f>+'SCC X Ano = Direta'!K51/'SCC X Ano = Direta'!K17-1</f>
        <v>#DIV/0!</v>
      </c>
      <c r="L16" s="33">
        <f>+'SCC X Ano = Direta'!L51/'SCC X Ano = Direta'!L17-1</f>
        <v>0.38169283270196597</v>
      </c>
    </row>
    <row r="17" spans="1:12" x14ac:dyDescent="0.25">
      <c r="A17" s="25" t="s">
        <v>137</v>
      </c>
      <c r="B17" s="33" t="e">
        <f>+'SCC X Ano = Direta'!B52/'SCC X Ano = Direta'!B18-1</f>
        <v>#DIV/0!</v>
      </c>
      <c r="C17" s="33" t="e">
        <f>+'SCC X Ano = Direta'!C52/'SCC X Ano = Direta'!C18-1</f>
        <v>#DIV/0!</v>
      </c>
      <c r="D17" s="33" t="e">
        <f>+'SCC X Ano = Direta'!D52/'SCC X Ano = Direta'!D18-1</f>
        <v>#DIV/0!</v>
      </c>
      <c r="E17" s="33" t="e">
        <f>+'SCC X Ano = Direta'!E52/'SCC X Ano = Direta'!E18-1</f>
        <v>#DIV/0!</v>
      </c>
      <c r="F17" s="33" t="e">
        <f>+'SCC X Ano = Direta'!F52/'SCC X Ano = Direta'!F18-1</f>
        <v>#DIV/0!</v>
      </c>
      <c r="G17" s="33" t="e">
        <f>+'SCC X Ano = Direta'!G52/'SCC X Ano = Direta'!G18-1</f>
        <v>#DIV/0!</v>
      </c>
      <c r="H17" s="33" t="e">
        <f>+'SCC X Ano = Direta'!H52/'SCC X Ano = Direta'!H18-1</f>
        <v>#DIV/0!</v>
      </c>
      <c r="I17" s="33" t="e">
        <f>+'SCC X Ano = Direta'!I52/'SCC X Ano = Direta'!I18-1</f>
        <v>#DIV/0!</v>
      </c>
      <c r="J17" s="33">
        <f>+'SCC X Ano = Direta'!J52/'SCC X Ano = Direta'!J18-1</f>
        <v>-0.19797877742261205</v>
      </c>
      <c r="K17" s="33" t="e">
        <f>+'SCC X Ano = Direta'!K52/'SCC X Ano = Direta'!K18-1</f>
        <v>#DIV/0!</v>
      </c>
      <c r="L17" s="33">
        <f>+'SCC X Ano = Direta'!L52/'SCC X Ano = Direta'!L18-1</f>
        <v>-0.19797877742261205</v>
      </c>
    </row>
    <row r="18" spans="1:12" x14ac:dyDescent="0.25">
      <c r="A18" s="25" t="s">
        <v>181</v>
      </c>
      <c r="B18" s="33" t="e">
        <f>+'SCC X Ano = Direta'!B53/'SCC X Ano = Direta'!B19-1</f>
        <v>#DIV/0!</v>
      </c>
      <c r="C18" s="33" t="e">
        <f>+'SCC X Ano = Direta'!C53/'SCC X Ano = Direta'!C19-1</f>
        <v>#DIV/0!</v>
      </c>
      <c r="D18" s="33" t="e">
        <f>+'SCC X Ano = Direta'!D53/'SCC X Ano = Direta'!D19-1</f>
        <v>#DIV/0!</v>
      </c>
      <c r="E18" s="33" t="e">
        <f>+'SCC X Ano = Direta'!E53/'SCC X Ano = Direta'!E19-1</f>
        <v>#DIV/0!</v>
      </c>
      <c r="F18" s="33" t="e">
        <f>+'SCC X Ano = Direta'!F53/'SCC X Ano = Direta'!F19-1</f>
        <v>#DIV/0!</v>
      </c>
      <c r="G18" s="33" t="e">
        <f>+'SCC X Ano = Direta'!G53/'SCC X Ano = Direta'!G19-1</f>
        <v>#DIV/0!</v>
      </c>
      <c r="H18" s="33" t="e">
        <f>+'SCC X Ano = Direta'!H53/'SCC X Ano = Direta'!H19-1</f>
        <v>#DIV/0!</v>
      </c>
      <c r="I18" s="33" t="e">
        <f>+'SCC X Ano = Direta'!I53/'SCC X Ano = Direta'!I19-1</f>
        <v>#DIV/0!</v>
      </c>
      <c r="J18" s="33" t="e">
        <f>+'SCC X Ano = Direta'!J53/'SCC X Ano = Direta'!J19-1</f>
        <v>#DIV/0!</v>
      </c>
      <c r="K18" s="33" t="e">
        <f>+'SCC X Ano = Direta'!K53/'SCC X Ano = Direta'!K19-1</f>
        <v>#DIV/0!</v>
      </c>
      <c r="L18" s="33" t="e">
        <f>+'SCC X Ano = Direta'!L53/'SCC X Ano = Direta'!L19-1</f>
        <v>#DIV/0!</v>
      </c>
    </row>
    <row r="19" spans="1:12" x14ac:dyDescent="0.25">
      <c r="A19" s="25" t="s">
        <v>148</v>
      </c>
      <c r="B19" s="33" t="e">
        <f>+'SCC X Ano = Direta'!B54/'SCC X Ano = Direta'!B20-1</f>
        <v>#DIV/0!</v>
      </c>
      <c r="C19" s="33" t="e">
        <f>+'SCC X Ano = Direta'!C54/'SCC X Ano = Direta'!C20-1</f>
        <v>#DIV/0!</v>
      </c>
      <c r="D19" s="33" t="e">
        <f>+'SCC X Ano = Direta'!D54/'SCC X Ano = Direta'!D20-1</f>
        <v>#DIV/0!</v>
      </c>
      <c r="E19" s="33" t="e">
        <f>+'SCC X Ano = Direta'!E54/'SCC X Ano = Direta'!E20-1</f>
        <v>#DIV/0!</v>
      </c>
      <c r="F19" s="33">
        <f>+'SCC X Ano = Direta'!F54/'SCC X Ano = Direta'!F20-1</f>
        <v>-0.29218648902905997</v>
      </c>
      <c r="G19" s="33" t="e">
        <f>+'SCC X Ano = Direta'!G54/'SCC X Ano = Direta'!G20-1</f>
        <v>#DIV/0!</v>
      </c>
      <c r="H19" s="33" t="e">
        <f>+'SCC X Ano = Direta'!H54/'SCC X Ano = Direta'!H20-1</f>
        <v>#DIV/0!</v>
      </c>
      <c r="I19" s="33" t="e">
        <f>+'SCC X Ano = Direta'!I54/'SCC X Ano = Direta'!I20-1</f>
        <v>#DIV/0!</v>
      </c>
      <c r="J19" s="33">
        <f>+'SCC X Ano = Direta'!J54/'SCC X Ano = Direta'!J20-1</f>
        <v>32.220426277287231</v>
      </c>
      <c r="K19" s="33" t="e">
        <f>+'SCC X Ano = Direta'!K54/'SCC X Ano = Direta'!K20-1</f>
        <v>#DIV/0!</v>
      </c>
      <c r="L19" s="33">
        <f>+'SCC X Ano = Direta'!L54/'SCC X Ano = Direta'!L20-1</f>
        <v>-4.3839273115354849E-2</v>
      </c>
    </row>
    <row r="20" spans="1:12" x14ac:dyDescent="0.25">
      <c r="A20" s="25" t="s">
        <v>177</v>
      </c>
      <c r="B20" s="33" t="e">
        <f>+'SCC X Ano = Direta'!B55/'SCC X Ano = Direta'!B21-1</f>
        <v>#DIV/0!</v>
      </c>
      <c r="C20" s="33" t="e">
        <f>+'SCC X Ano = Direta'!C55/'SCC X Ano = Direta'!C21-1</f>
        <v>#DIV/0!</v>
      </c>
      <c r="D20" s="33" t="e">
        <f>+'SCC X Ano = Direta'!D55/'SCC X Ano = Direta'!D21-1</f>
        <v>#DIV/0!</v>
      </c>
      <c r="E20" s="33" t="e">
        <f>+'SCC X Ano = Direta'!E55/'SCC X Ano = Direta'!E21-1</f>
        <v>#DIV/0!</v>
      </c>
      <c r="F20" s="33" t="e">
        <f>+'SCC X Ano = Direta'!F55/'SCC X Ano = Direta'!F21-1</f>
        <v>#DIV/0!</v>
      </c>
      <c r="G20" s="33" t="e">
        <f>+'SCC X Ano = Direta'!G55/'SCC X Ano = Direta'!G21-1</f>
        <v>#DIV/0!</v>
      </c>
      <c r="H20" s="33" t="e">
        <f>+'SCC X Ano = Direta'!H55/'SCC X Ano = Direta'!H21-1</f>
        <v>#DIV/0!</v>
      </c>
      <c r="I20" s="33" t="e">
        <f>+'SCC X Ano = Direta'!I55/'SCC X Ano = Direta'!I21-1</f>
        <v>#DIV/0!</v>
      </c>
      <c r="J20" s="33">
        <f>+'SCC X Ano = Direta'!J55/'SCC X Ano = Direta'!J21-1</f>
        <v>0.31307110638726376</v>
      </c>
      <c r="K20" s="33" t="e">
        <f>+'SCC X Ano = Direta'!K55/'SCC X Ano = Direta'!K21-1</f>
        <v>#DIV/0!</v>
      </c>
      <c r="L20" s="33">
        <f>+'SCC X Ano = Direta'!L55/'SCC X Ano = Direta'!L21-1</f>
        <v>0.31307110638726376</v>
      </c>
    </row>
    <row r="21" spans="1:12" x14ac:dyDescent="0.25">
      <c r="A21" s="25" t="s">
        <v>159</v>
      </c>
      <c r="B21" s="33" t="e">
        <f>+'SCC X Ano = Direta'!B56/'SCC X Ano = Direta'!B22-1</f>
        <v>#DIV/0!</v>
      </c>
      <c r="C21" s="33" t="e">
        <f>+'SCC X Ano = Direta'!C56/'SCC X Ano = Direta'!C22-1</f>
        <v>#DIV/0!</v>
      </c>
      <c r="D21" s="33" t="e">
        <f>+'SCC X Ano = Direta'!D56/'SCC X Ano = Direta'!D22-1</f>
        <v>#DIV/0!</v>
      </c>
      <c r="E21" s="33" t="e">
        <f>+'SCC X Ano = Direta'!E56/'SCC X Ano = Direta'!E22-1</f>
        <v>#DIV/0!</v>
      </c>
      <c r="F21" s="33" t="e">
        <f>+'SCC X Ano = Direta'!F56/'SCC X Ano = Direta'!F22-1</f>
        <v>#DIV/0!</v>
      </c>
      <c r="G21" s="33" t="e">
        <f>+'SCC X Ano = Direta'!G56/'SCC X Ano = Direta'!G22-1</f>
        <v>#DIV/0!</v>
      </c>
      <c r="H21" s="33" t="e">
        <f>+'SCC X Ano = Direta'!H56/'SCC X Ano = Direta'!H22-1</f>
        <v>#DIV/0!</v>
      </c>
      <c r="I21" s="33" t="e">
        <f>+'SCC X Ano = Direta'!I56/'SCC X Ano = Direta'!I22-1</f>
        <v>#DIV/0!</v>
      </c>
      <c r="J21" s="33" t="e">
        <f>+'SCC X Ano = Direta'!J56/'SCC X Ano = Direta'!J22-1</f>
        <v>#DIV/0!</v>
      </c>
      <c r="K21" s="33" t="e">
        <f>+'SCC X Ano = Direta'!K56/'SCC X Ano = Direta'!K22-1</f>
        <v>#DIV/0!</v>
      </c>
      <c r="L21" s="33" t="e">
        <f>+'SCC X Ano = Direta'!L56/'SCC X Ano = Direta'!L22-1</f>
        <v>#DIV/0!</v>
      </c>
    </row>
    <row r="22" spans="1:12" x14ac:dyDescent="0.25">
      <c r="A22" s="25" t="s">
        <v>191</v>
      </c>
      <c r="B22" s="33" t="e">
        <f>+'SCC X Ano = Direta'!B57/'SCC X Ano = Direta'!B23-1</f>
        <v>#DIV/0!</v>
      </c>
      <c r="C22" s="33">
        <f>+'SCC X Ano = Direta'!C57/'SCC X Ano = Direta'!C23-1</f>
        <v>2.0145777819873754</v>
      </c>
      <c r="D22" s="33">
        <f>+'SCC X Ano = Direta'!D57/'SCC X Ano = Direta'!D23-1</f>
        <v>-0.27128824159151799</v>
      </c>
      <c r="E22" s="33" t="e">
        <f>+'SCC X Ano = Direta'!E57/'SCC X Ano = Direta'!E23-1</f>
        <v>#DIV/0!</v>
      </c>
      <c r="F22" s="33" t="e">
        <f>+'SCC X Ano = Direta'!F57/'SCC X Ano = Direta'!F23-1</f>
        <v>#DIV/0!</v>
      </c>
      <c r="G22" s="33" t="e">
        <f>+'SCC X Ano = Direta'!G57/'SCC X Ano = Direta'!G23-1</f>
        <v>#DIV/0!</v>
      </c>
      <c r="H22" s="33" t="e">
        <f>+'SCC X Ano = Direta'!H57/'SCC X Ano = Direta'!H23-1</f>
        <v>#DIV/0!</v>
      </c>
      <c r="I22" s="33" t="e">
        <f>+'SCC X Ano = Direta'!I57/'SCC X Ano = Direta'!I23-1</f>
        <v>#DIV/0!</v>
      </c>
      <c r="J22" s="33">
        <f>+'SCC X Ano = Direta'!J57/'SCC X Ano = Direta'!J23-1</f>
        <v>0.73542900146279777</v>
      </c>
      <c r="K22" s="33" t="e">
        <f>+'SCC X Ano = Direta'!K57/'SCC X Ano = Direta'!K23-1</f>
        <v>#DIV/0!</v>
      </c>
      <c r="L22" s="33">
        <f>+'SCC X Ano = Direta'!L57/'SCC X Ano = Direta'!L23-1</f>
        <v>-2.1900040236320195E-2</v>
      </c>
    </row>
    <row r="23" spans="1:12" x14ac:dyDescent="0.25">
      <c r="A23" s="25" t="s">
        <v>194</v>
      </c>
      <c r="B23" s="33" t="e">
        <f>+'SCC X Ano = Direta'!B58/'SCC X Ano = Direta'!B24-1</f>
        <v>#DIV/0!</v>
      </c>
      <c r="C23" s="33" t="e">
        <f>+'SCC X Ano = Direta'!C58/'SCC X Ano = Direta'!C24-1</f>
        <v>#DIV/0!</v>
      </c>
      <c r="D23" s="33">
        <f>+'SCC X Ano = Direta'!D58/'SCC X Ano = Direta'!D24-1</f>
        <v>1.0675401601292092</v>
      </c>
      <c r="E23" s="33" t="e">
        <f>+'SCC X Ano = Direta'!E58/'SCC X Ano = Direta'!E24-1</f>
        <v>#DIV/0!</v>
      </c>
      <c r="F23" s="33">
        <f>+'SCC X Ano = Direta'!F58/'SCC X Ano = Direta'!F24-1</f>
        <v>-0.92716577507310149</v>
      </c>
      <c r="G23" s="33" t="e">
        <f>+'SCC X Ano = Direta'!G58/'SCC X Ano = Direta'!G24-1</f>
        <v>#DIV/0!</v>
      </c>
      <c r="H23" s="33" t="e">
        <f>+'SCC X Ano = Direta'!H58/'SCC X Ano = Direta'!H24-1</f>
        <v>#DIV/0!</v>
      </c>
      <c r="I23" s="33" t="e">
        <f>+'SCC X Ano = Direta'!I58/'SCC X Ano = Direta'!I24-1</f>
        <v>#DIV/0!</v>
      </c>
      <c r="J23" s="33">
        <f>+'SCC X Ano = Direta'!J58/'SCC X Ano = Direta'!J24-1</f>
        <v>-0.89901200949497584</v>
      </c>
      <c r="K23" s="33" t="e">
        <f>+'SCC X Ano = Direta'!K58/'SCC X Ano = Direta'!K24-1</f>
        <v>#DIV/0!</v>
      </c>
      <c r="L23" s="33">
        <f>+'SCC X Ano = Direta'!L58/'SCC X Ano = Direta'!L24-1</f>
        <v>0.11361914897526071</v>
      </c>
    </row>
    <row r="24" spans="1:12" x14ac:dyDescent="0.25">
      <c r="A24" s="25" t="s">
        <v>185</v>
      </c>
      <c r="B24" s="33" t="e">
        <f>+'SCC X Ano = Direta'!B59/'SCC X Ano = Direta'!B25-1</f>
        <v>#DIV/0!</v>
      </c>
      <c r="C24" s="33" t="e">
        <f>+'SCC X Ano = Direta'!C59/'SCC X Ano = Direta'!C25-1</f>
        <v>#DIV/0!</v>
      </c>
      <c r="D24" s="33" t="e">
        <f>+'SCC X Ano = Direta'!D59/'SCC X Ano = Direta'!D25-1</f>
        <v>#DIV/0!</v>
      </c>
      <c r="E24" s="33" t="e">
        <f>+'SCC X Ano = Direta'!E59/'SCC X Ano = Direta'!E25-1</f>
        <v>#DIV/0!</v>
      </c>
      <c r="F24" s="33">
        <f>+'SCC X Ano = Direta'!F59/'SCC X Ano = Direta'!F25-1</f>
        <v>-1</v>
      </c>
      <c r="G24" s="33" t="e">
        <f>+'SCC X Ano = Direta'!G59/'SCC X Ano = Direta'!G25-1</f>
        <v>#DIV/0!</v>
      </c>
      <c r="H24" s="33" t="e">
        <f>+'SCC X Ano = Direta'!H59/'SCC X Ano = Direta'!H25-1</f>
        <v>#DIV/0!</v>
      </c>
      <c r="I24" s="33" t="e">
        <f>+'SCC X Ano = Direta'!I59/'SCC X Ano = Direta'!I25-1</f>
        <v>#DIV/0!</v>
      </c>
      <c r="J24" s="33">
        <f>+'SCC X Ano = Direta'!J59/'SCC X Ano = Direta'!J25-1</f>
        <v>-0.80127450998265193</v>
      </c>
      <c r="K24" s="33" t="e">
        <f>+'SCC X Ano = Direta'!K59/'SCC X Ano = Direta'!K25-1</f>
        <v>#DIV/0!</v>
      </c>
      <c r="L24" s="33">
        <f>+'SCC X Ano = Direta'!L59/'SCC X Ano = Direta'!L25-1</f>
        <v>-0.72851378153568058</v>
      </c>
    </row>
    <row r="25" spans="1:12" x14ac:dyDescent="0.25">
      <c r="A25" s="25" t="s">
        <v>200</v>
      </c>
      <c r="B25" s="33" t="e">
        <f>+'SCC X Ano = Direta'!B60/'SCC X Ano = Direta'!B26-1</f>
        <v>#DIV/0!</v>
      </c>
      <c r="C25" s="33" t="e">
        <f>+'SCC X Ano = Direta'!C60/'SCC X Ano = Direta'!C26-1</f>
        <v>#DIV/0!</v>
      </c>
      <c r="D25" s="33" t="e">
        <f>+'SCC X Ano = Direta'!D60/'SCC X Ano = Direta'!D26-1</f>
        <v>#DIV/0!</v>
      </c>
      <c r="E25" s="33" t="e">
        <f>+'SCC X Ano = Direta'!E60/'SCC X Ano = Direta'!E26-1</f>
        <v>#DIV/0!</v>
      </c>
      <c r="F25" s="33" t="e">
        <f>+'SCC X Ano = Direta'!F60/'SCC X Ano = Direta'!F26-1</f>
        <v>#DIV/0!</v>
      </c>
      <c r="G25" s="33" t="e">
        <f>+'SCC X Ano = Direta'!G60/'SCC X Ano = Direta'!G26-1</f>
        <v>#DIV/0!</v>
      </c>
      <c r="H25" s="33" t="e">
        <f>+'SCC X Ano = Direta'!H60/'SCC X Ano = Direta'!H26-1</f>
        <v>#DIV/0!</v>
      </c>
      <c r="I25" s="33" t="e">
        <f>+'SCC X Ano = Direta'!I60/'SCC X Ano = Direta'!I26-1</f>
        <v>#DIV/0!</v>
      </c>
      <c r="J25" s="33">
        <f>+'SCC X Ano = Direta'!J60/'SCC X Ano = Direta'!J26-1</f>
        <v>-0.32077421686910212</v>
      </c>
      <c r="K25" s="33" t="e">
        <f>+'SCC X Ano = Direta'!K60/'SCC X Ano = Direta'!K26-1</f>
        <v>#DIV/0!</v>
      </c>
      <c r="L25" s="33">
        <f>+'SCC X Ano = Direta'!L60/'SCC X Ano = Direta'!L26-1</f>
        <v>-0.32077421686910212</v>
      </c>
    </row>
    <row r="26" spans="1:12" x14ac:dyDescent="0.25">
      <c r="A26" s="25" t="s">
        <v>198</v>
      </c>
      <c r="B26" s="33" t="e">
        <f>+'SCC X Ano = Direta'!B61/'SCC X Ano = Direta'!B27-1</f>
        <v>#DIV/0!</v>
      </c>
      <c r="C26" s="33" t="e">
        <f>+'SCC X Ano = Direta'!C61/'SCC X Ano = Direta'!C27-1</f>
        <v>#DIV/0!</v>
      </c>
      <c r="D26" s="33" t="e">
        <f>+'SCC X Ano = Direta'!D61/'SCC X Ano = Direta'!D27-1</f>
        <v>#DIV/0!</v>
      </c>
      <c r="E26" s="33" t="e">
        <f>+'SCC X Ano = Direta'!E61/'SCC X Ano = Direta'!E27-1</f>
        <v>#DIV/0!</v>
      </c>
      <c r="F26" s="33" t="e">
        <f>+'SCC X Ano = Direta'!F61/'SCC X Ano = Direta'!F27-1</f>
        <v>#DIV/0!</v>
      </c>
      <c r="G26" s="33" t="e">
        <f>+'SCC X Ano = Direta'!G61/'SCC X Ano = Direta'!G27-1</f>
        <v>#DIV/0!</v>
      </c>
      <c r="H26" s="33" t="e">
        <f>+'SCC X Ano = Direta'!H61/'SCC X Ano = Direta'!H27-1</f>
        <v>#DIV/0!</v>
      </c>
      <c r="I26" s="33" t="e">
        <f>+'SCC X Ano = Direta'!I61/'SCC X Ano = Direta'!I27-1</f>
        <v>#DIV/0!</v>
      </c>
      <c r="J26" s="33">
        <f>+'SCC X Ano = Direta'!J61/'SCC X Ano = Direta'!J27-1</f>
        <v>-0.35412841226842462</v>
      </c>
      <c r="K26" s="33" t="e">
        <f>+'SCC X Ano = Direta'!K61/'SCC X Ano = Direta'!K27-1</f>
        <v>#DIV/0!</v>
      </c>
      <c r="L26" s="33">
        <f>+'SCC X Ano = Direta'!L61/'SCC X Ano = Direta'!L27-1</f>
        <v>5.3059573761318726</v>
      </c>
    </row>
    <row r="27" spans="1:12" x14ac:dyDescent="0.25">
      <c r="A27" s="25" t="s">
        <v>173</v>
      </c>
      <c r="B27" s="33" t="e">
        <f>+'SCC X Ano = Direta'!B62/'SCC X Ano = Direta'!B28-1</f>
        <v>#DIV/0!</v>
      </c>
      <c r="C27" s="33" t="e">
        <f>+'SCC X Ano = Direta'!C62/'SCC X Ano = Direta'!C28-1</f>
        <v>#DIV/0!</v>
      </c>
      <c r="D27" s="33" t="e">
        <f>+'SCC X Ano = Direta'!D62/'SCC X Ano = Direta'!D28-1</f>
        <v>#DIV/0!</v>
      </c>
      <c r="E27" s="33" t="e">
        <f>+'SCC X Ano = Direta'!E62/'SCC X Ano = Direta'!E28-1</f>
        <v>#DIV/0!</v>
      </c>
      <c r="F27" s="33" t="e">
        <f>+'SCC X Ano = Direta'!F62/'SCC X Ano = Direta'!F28-1</f>
        <v>#DIV/0!</v>
      </c>
      <c r="G27" s="33" t="e">
        <f>+'SCC X Ano = Direta'!G62/'SCC X Ano = Direta'!G28-1</f>
        <v>#DIV/0!</v>
      </c>
      <c r="H27" s="33" t="e">
        <f>+'SCC X Ano = Direta'!H62/'SCC X Ano = Direta'!H28-1</f>
        <v>#DIV/0!</v>
      </c>
      <c r="I27" s="33" t="e">
        <f>+'SCC X Ano = Direta'!I62/'SCC X Ano = Direta'!I28-1</f>
        <v>#DIV/0!</v>
      </c>
      <c r="J27" s="33" t="e">
        <f>+'SCC X Ano = Direta'!J62/'SCC X Ano = Direta'!J28-1</f>
        <v>#DIV/0!</v>
      </c>
      <c r="K27" s="33" t="e">
        <f>+'SCC X Ano = Direta'!K62/'SCC X Ano = Direta'!K28-1</f>
        <v>#DIV/0!</v>
      </c>
      <c r="L27" s="33" t="e">
        <f>+'SCC X Ano = Direta'!L62/'SCC X Ano = Direta'!L28-1</f>
        <v>#DIV/0!</v>
      </c>
    </row>
    <row r="28" spans="1:12" x14ac:dyDescent="0.25">
      <c r="A28" s="25" t="s">
        <v>169</v>
      </c>
      <c r="B28" s="33" t="e">
        <f>+'SCC X Ano = Direta'!B63/'SCC X Ano = Direta'!B29-1</f>
        <v>#DIV/0!</v>
      </c>
      <c r="C28" s="33" t="e">
        <f>+'SCC X Ano = Direta'!C63/'SCC X Ano = Direta'!C29-1</f>
        <v>#DIV/0!</v>
      </c>
      <c r="D28" s="33" t="e">
        <f>+'SCC X Ano = Direta'!D63/'SCC X Ano = Direta'!D29-1</f>
        <v>#DIV/0!</v>
      </c>
      <c r="E28" s="33" t="e">
        <f>+'SCC X Ano = Direta'!E63/'SCC X Ano = Direta'!E29-1</f>
        <v>#DIV/0!</v>
      </c>
      <c r="F28" s="33" t="e">
        <f>+'SCC X Ano = Direta'!F63/'SCC X Ano = Direta'!F29-1</f>
        <v>#DIV/0!</v>
      </c>
      <c r="G28" s="33" t="e">
        <f>+'SCC X Ano = Direta'!G63/'SCC X Ano = Direta'!G29-1</f>
        <v>#DIV/0!</v>
      </c>
      <c r="H28" s="33" t="e">
        <f>+'SCC X Ano = Direta'!H63/'SCC X Ano = Direta'!H29-1</f>
        <v>#DIV/0!</v>
      </c>
      <c r="I28" s="33" t="e">
        <f>+'SCC X Ano = Direta'!I63/'SCC X Ano = Direta'!I29-1</f>
        <v>#DIV/0!</v>
      </c>
      <c r="J28" s="33" t="e">
        <f>+'SCC X Ano = Direta'!J63/'SCC X Ano = Direta'!J29-1</f>
        <v>#DIV/0!</v>
      </c>
      <c r="K28" s="33" t="e">
        <f>+'SCC X Ano = Direta'!K63/'SCC X Ano = Direta'!K29-1</f>
        <v>#DIV/0!</v>
      </c>
      <c r="L28" s="33" t="e">
        <f>+'SCC X Ano = Direta'!L63/'SCC X Ano = Direta'!L29-1</f>
        <v>#DIV/0!</v>
      </c>
    </row>
    <row r="29" spans="1:12" x14ac:dyDescent="0.25">
      <c r="A29" s="25" t="s">
        <v>163</v>
      </c>
      <c r="B29" s="33" t="e">
        <f>+'SCC X Ano = Direta'!B64/'SCC X Ano = Direta'!B30-1</f>
        <v>#DIV/0!</v>
      </c>
      <c r="C29" s="33" t="e">
        <f>+'SCC X Ano = Direta'!C64/'SCC X Ano = Direta'!C30-1</f>
        <v>#DIV/0!</v>
      </c>
      <c r="D29" s="33" t="e">
        <f>+'SCC X Ano = Direta'!D64/'SCC X Ano = Direta'!D30-1</f>
        <v>#DIV/0!</v>
      </c>
      <c r="E29" s="33" t="e">
        <f>+'SCC X Ano = Direta'!E64/'SCC X Ano = Direta'!E30-1</f>
        <v>#DIV/0!</v>
      </c>
      <c r="F29" s="33" t="e">
        <f>+'SCC X Ano = Direta'!F64/'SCC X Ano = Direta'!F30-1</f>
        <v>#DIV/0!</v>
      </c>
      <c r="G29" s="33" t="e">
        <f>+'SCC X Ano = Direta'!G64/'SCC X Ano = Direta'!G30-1</f>
        <v>#DIV/0!</v>
      </c>
      <c r="H29" s="33" t="e">
        <f>+'SCC X Ano = Direta'!H64/'SCC X Ano = Direta'!H30-1</f>
        <v>#DIV/0!</v>
      </c>
      <c r="I29" s="33" t="e">
        <f>+'SCC X Ano = Direta'!I64/'SCC X Ano = Direta'!I30-1</f>
        <v>#DIV/0!</v>
      </c>
      <c r="J29" s="33" t="e">
        <f>+'SCC X Ano = Direta'!J64/'SCC X Ano = Direta'!J30-1</f>
        <v>#DIV/0!</v>
      </c>
      <c r="K29" s="33" t="e">
        <f>+'SCC X Ano = Direta'!K64/'SCC X Ano = Direta'!K30-1</f>
        <v>#DIV/0!</v>
      </c>
      <c r="L29" s="33" t="e">
        <f>+'SCC X Ano = Direta'!L64/'SCC X Ano = Direta'!L30-1</f>
        <v>#DIV/0!</v>
      </c>
    </row>
    <row r="30" spans="1:12" x14ac:dyDescent="0.25">
      <c r="A30" s="25" t="s">
        <v>155</v>
      </c>
      <c r="B30" s="33" t="e">
        <f>+'SCC X Ano = Direta'!B65/'SCC X Ano = Direta'!B31-1</f>
        <v>#DIV/0!</v>
      </c>
      <c r="C30" s="33" t="e">
        <f>+'SCC X Ano = Direta'!C65/'SCC X Ano = Direta'!C31-1</f>
        <v>#DIV/0!</v>
      </c>
      <c r="D30" s="33" t="e">
        <f>+'SCC X Ano = Direta'!D65/'SCC X Ano = Direta'!D31-1</f>
        <v>#DIV/0!</v>
      </c>
      <c r="E30" s="33" t="e">
        <f>+'SCC X Ano = Direta'!E65/'SCC X Ano = Direta'!E31-1</f>
        <v>#DIV/0!</v>
      </c>
      <c r="F30" s="33" t="e">
        <f>+'SCC X Ano = Direta'!F65/'SCC X Ano = Direta'!F31-1</f>
        <v>#DIV/0!</v>
      </c>
      <c r="G30" s="33" t="e">
        <f>+'SCC X Ano = Direta'!G65/'SCC X Ano = Direta'!G31-1</f>
        <v>#DIV/0!</v>
      </c>
      <c r="H30" s="33" t="e">
        <f>+'SCC X Ano = Direta'!H65/'SCC X Ano = Direta'!H31-1</f>
        <v>#DIV/0!</v>
      </c>
      <c r="I30" s="33" t="e">
        <f>+'SCC X Ano = Direta'!I65/'SCC X Ano = Direta'!I31-1</f>
        <v>#DIV/0!</v>
      </c>
      <c r="J30" s="33" t="e">
        <f>+'SCC X Ano = Direta'!J65/'SCC X Ano = Direta'!J31-1</f>
        <v>#DIV/0!</v>
      </c>
      <c r="K30" s="33" t="e">
        <f>+'SCC X Ano = Direta'!K65/'SCC X Ano = Direta'!K31-1</f>
        <v>#DIV/0!</v>
      </c>
      <c r="L30" s="33" t="e">
        <f>+'SCC X Ano = Direta'!L65/'SCC X Ano = Direta'!L31-1</f>
        <v>#DIV/0!</v>
      </c>
    </row>
    <row r="31" spans="1:12" x14ac:dyDescent="0.25">
      <c r="A31" s="25" t="s">
        <v>223</v>
      </c>
      <c r="B31" s="33" t="e">
        <f>+'SCC X Ano = Direta'!B66/'SCC X Ano = Direta'!B32-1</f>
        <v>#DIV/0!</v>
      </c>
      <c r="C31" s="33">
        <f>+'SCC X Ano = Direta'!C66/'SCC X Ano = Direta'!C32-1</f>
        <v>0.67476543443743098</v>
      </c>
      <c r="D31" s="33">
        <f>+'SCC X Ano = Direta'!D66/'SCC X Ano = Direta'!D32-1</f>
        <v>0.75747967881584377</v>
      </c>
      <c r="E31" s="33" t="e">
        <f>+'SCC X Ano = Direta'!E66/'SCC X Ano = Direta'!E32-1</f>
        <v>#DIV/0!</v>
      </c>
      <c r="F31" s="33">
        <f>+'SCC X Ano = Direta'!F66/'SCC X Ano = Direta'!F32-1</f>
        <v>-0.69648756258770628</v>
      </c>
      <c r="G31" s="33" t="e">
        <f>+'SCC X Ano = Direta'!G66/'SCC X Ano = Direta'!G32-1</f>
        <v>#DIV/0!</v>
      </c>
      <c r="H31" s="33" t="e">
        <f>+'SCC X Ano = Direta'!H66/'SCC X Ano = Direta'!H32-1</f>
        <v>#DIV/0!</v>
      </c>
      <c r="I31" s="33" t="e">
        <f>+'SCC X Ano = Direta'!I66/'SCC X Ano = Direta'!I32-1</f>
        <v>#DIV/0!</v>
      </c>
      <c r="J31" s="33">
        <f>+'SCC X Ano = Direta'!J66/'SCC X Ano = Direta'!J32-1</f>
        <v>0.38822717589857936</v>
      </c>
      <c r="K31" s="33" t="e">
        <f>+'SCC X Ano = Direta'!K66/'SCC X Ano = Direta'!K32-1</f>
        <v>#DIV/0!</v>
      </c>
      <c r="L31" s="33">
        <f>+'SCC X Ano = Direta'!L66/'SCC X Ano = Direta'!L32-1</f>
        <v>0.11550675701701674</v>
      </c>
    </row>
    <row r="32" spans="1:12" x14ac:dyDescent="0.25">
      <c r="A32" s="25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3" spans="1:12" x14ac:dyDescent="0.25">
      <c r="A33" s="25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</row>
    <row r="34" spans="1:12" x14ac:dyDescent="0.25">
      <c r="A34" s="25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x14ac:dyDescent="0.2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x14ac:dyDescent="0.25">
      <c r="A36" s="2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25"/>
      <c r="B37" s="25" t="s">
        <v>224</v>
      </c>
      <c r="C37" s="25" t="s">
        <v>228</v>
      </c>
      <c r="D37" s="25" t="s">
        <v>15</v>
      </c>
      <c r="E37" s="25" t="s">
        <v>229</v>
      </c>
      <c r="F37" s="25" t="s">
        <v>226</v>
      </c>
      <c r="G37" s="25" t="s">
        <v>227</v>
      </c>
      <c r="H37" s="25" t="s">
        <v>131</v>
      </c>
      <c r="I37" s="25" t="s">
        <v>130</v>
      </c>
      <c r="J37" s="25" t="s">
        <v>129</v>
      </c>
      <c r="K37" s="25" t="s">
        <v>230</v>
      </c>
      <c r="L37" s="25" t="s">
        <v>404</v>
      </c>
    </row>
    <row r="38" spans="1:12" x14ac:dyDescent="0.25">
      <c r="A38" s="25" t="s">
        <v>132</v>
      </c>
      <c r="B38" s="33" t="e">
        <f>+'SCC X Ano = Direta'!C73/'SCC X Ano = Direta'!C39-1</f>
        <v>#DIV/0!</v>
      </c>
      <c r="C38" s="33" t="e">
        <f>+'SCC X Ano = Direta'!#REF!/'SCC X Ano = Direta'!#REF!-1</f>
        <v>#REF!</v>
      </c>
      <c r="D38" s="33" t="e">
        <f>+'SCC X Ano = Direta'!D73/'SCC X Ano = Direta'!D39-1</f>
        <v>#DIV/0!</v>
      </c>
      <c r="E38" s="33" t="e">
        <f>+'SCC X Ano = Direta'!E73/'SCC X Ano = Direta'!E39-1</f>
        <v>#DIV/0!</v>
      </c>
      <c r="F38" s="33" t="e">
        <f>+'SCC X Ano = Direta'!F73/'SCC X Ano = Direta'!F39-1</f>
        <v>#DIV/0!</v>
      </c>
      <c r="G38" s="33" t="e">
        <f>+'SCC X Ano = Direta'!G73/'SCC X Ano = Direta'!G39-1</f>
        <v>#DIV/0!</v>
      </c>
      <c r="H38" s="33" t="e">
        <f>+'SCC X Ano = Direta'!H73/'SCC X Ano = Direta'!H39-1</f>
        <v>#DIV/0!</v>
      </c>
      <c r="I38" s="33" t="e">
        <f>+'SCC X Ano = Direta'!I73/'SCC X Ano = Direta'!I39-1</f>
        <v>#DIV/0!</v>
      </c>
      <c r="J38" s="33" t="e">
        <f>+'SCC X Ano = Direta'!J73/'SCC X Ano = Direta'!J39-1</f>
        <v>#DIV/0!</v>
      </c>
      <c r="K38" s="33" t="e">
        <f>+'SCC X Ano = Direta'!K73/'SCC X Ano = Direta'!K39-1</f>
        <v>#DIV/0!</v>
      </c>
      <c r="L38" s="33" t="e">
        <f>+'SCC X Ano = Direta'!L73/'SCC X Ano = Direta'!L39-1</f>
        <v>#DIV/0!</v>
      </c>
    </row>
    <row r="39" spans="1:12" x14ac:dyDescent="0.25">
      <c r="A39" s="25" t="s">
        <v>134</v>
      </c>
      <c r="B39" s="33" t="e">
        <f>+'SCC X Ano = Direta'!B74/'SCC X Ano = Direta'!B40-1</f>
        <v>#DIV/0!</v>
      </c>
      <c r="C39" s="33" t="e">
        <f>+'SCC X Ano = Direta'!C74/'SCC X Ano = Direta'!C40-1</f>
        <v>#DIV/0!</v>
      </c>
      <c r="D39" s="33" t="e">
        <f>+'SCC X Ano = Direta'!D74/'SCC X Ano = Direta'!D40-1</f>
        <v>#DIV/0!</v>
      </c>
      <c r="E39" s="33" t="e">
        <f>+'SCC X Ano = Direta'!E74/'SCC X Ano = Direta'!E40-1</f>
        <v>#DIV/0!</v>
      </c>
      <c r="F39" s="33" t="e">
        <f>+'SCC X Ano = Direta'!F74/'SCC X Ano = Direta'!F40-1</f>
        <v>#DIV/0!</v>
      </c>
      <c r="G39" s="33" t="e">
        <f>+'SCC X Ano = Direta'!G74/'SCC X Ano = Direta'!G40-1</f>
        <v>#DIV/0!</v>
      </c>
      <c r="H39" s="33" t="e">
        <f>+'SCC X Ano = Direta'!H74/'SCC X Ano = Direta'!H40-1</f>
        <v>#DIV/0!</v>
      </c>
      <c r="I39" s="33" t="e">
        <f>+'SCC X Ano = Direta'!I74/'SCC X Ano = Direta'!I40-1</f>
        <v>#DIV/0!</v>
      </c>
      <c r="J39" s="33" t="e">
        <f>+'SCC X Ano = Direta'!J74/'SCC X Ano = Direta'!J40-1</f>
        <v>#DIV/0!</v>
      </c>
      <c r="K39" s="33" t="e">
        <f>+'SCC X Ano = Direta'!K74/'SCC X Ano = Direta'!K40-1</f>
        <v>#DIV/0!</v>
      </c>
      <c r="L39" s="33" t="e">
        <f>+'SCC X Ano = Direta'!L74/'SCC X Ano = Direta'!L40-1</f>
        <v>#DIV/0!</v>
      </c>
    </row>
    <row r="40" spans="1:12" x14ac:dyDescent="0.25">
      <c r="A40" s="25" t="s">
        <v>139</v>
      </c>
      <c r="B40" s="33" t="e">
        <f>+'SCC X Ano = Direta'!B75/'SCC X Ano = Direta'!B41-1</f>
        <v>#DIV/0!</v>
      </c>
      <c r="C40" s="33" t="e">
        <f>+'SCC X Ano = Direta'!C75/'SCC X Ano = Direta'!C41-1</f>
        <v>#DIV/0!</v>
      </c>
      <c r="D40" s="33" t="e">
        <f>+'SCC X Ano = Direta'!D75/'SCC X Ano = Direta'!D41-1</f>
        <v>#DIV/0!</v>
      </c>
      <c r="E40" s="33" t="e">
        <f>+'SCC X Ano = Direta'!E75/'SCC X Ano = Direta'!E41-1</f>
        <v>#DIV/0!</v>
      </c>
      <c r="F40" s="33" t="e">
        <f>+'SCC X Ano = Direta'!F75/'SCC X Ano = Direta'!F41-1</f>
        <v>#DIV/0!</v>
      </c>
      <c r="G40" s="33" t="e">
        <f>+'SCC X Ano = Direta'!G75/'SCC X Ano = Direta'!G41-1</f>
        <v>#DIV/0!</v>
      </c>
      <c r="H40" s="33" t="e">
        <f>+'SCC X Ano = Direta'!H75/'SCC X Ano = Direta'!H41-1</f>
        <v>#DIV/0!</v>
      </c>
      <c r="I40" s="33" t="e">
        <f>+'SCC X Ano = Direta'!I75/'SCC X Ano = Direta'!I41-1</f>
        <v>#DIV/0!</v>
      </c>
      <c r="J40" s="33" t="e">
        <f>+'SCC X Ano = Direta'!J75/'SCC X Ano = Direta'!J41-1</f>
        <v>#DIV/0!</v>
      </c>
      <c r="K40" s="33" t="e">
        <f>+'SCC X Ano = Direta'!K75/'SCC X Ano = Direta'!K41-1</f>
        <v>#DIV/0!</v>
      </c>
      <c r="L40" s="33" t="e">
        <f>+'SCC X Ano = Direta'!L75/'SCC X Ano = Direta'!L41-1</f>
        <v>#DIV/0!</v>
      </c>
    </row>
    <row r="41" spans="1:12" x14ac:dyDescent="0.25">
      <c r="A41" s="25" t="s">
        <v>143</v>
      </c>
      <c r="B41" s="33" t="e">
        <f>+'SCC X Ano = Direta'!B76/'SCC X Ano = Direta'!B42-1</f>
        <v>#DIV/0!</v>
      </c>
      <c r="C41" s="33" t="e">
        <f>+'SCC X Ano = Direta'!C76/'SCC X Ano = Direta'!C42-1</f>
        <v>#DIV/0!</v>
      </c>
      <c r="D41" s="33" t="e">
        <f>+'SCC X Ano = Direta'!D76/'SCC X Ano = Direta'!D42-1</f>
        <v>#DIV/0!</v>
      </c>
      <c r="E41" s="33" t="e">
        <f>+'SCC X Ano = Direta'!E76/'SCC X Ano = Direta'!E42-1</f>
        <v>#DIV/0!</v>
      </c>
      <c r="F41" s="33" t="e">
        <f>+'SCC X Ano = Direta'!F76/'SCC X Ano = Direta'!F42-1</f>
        <v>#DIV/0!</v>
      </c>
      <c r="G41" s="33" t="e">
        <f>+'SCC X Ano = Direta'!G76/'SCC X Ano = Direta'!G42-1</f>
        <v>#DIV/0!</v>
      </c>
      <c r="H41" s="33" t="e">
        <f>+'SCC X Ano = Direta'!H76/'SCC X Ano = Direta'!H42-1</f>
        <v>#DIV/0!</v>
      </c>
      <c r="I41" s="33" t="e">
        <f>+'SCC X Ano = Direta'!I76/'SCC X Ano = Direta'!I42-1</f>
        <v>#DIV/0!</v>
      </c>
      <c r="J41" s="33" t="e">
        <f>+'SCC X Ano = Direta'!J76/'SCC X Ano = Direta'!J42-1</f>
        <v>#DIV/0!</v>
      </c>
      <c r="K41" s="33" t="e">
        <f>+'SCC X Ano = Direta'!K76/'SCC X Ano = Direta'!K42-1</f>
        <v>#DIV/0!</v>
      </c>
      <c r="L41" s="33" t="e">
        <f>+'SCC X Ano = Direta'!L76/'SCC X Ano = Direta'!L42-1</f>
        <v>#DIV/0!</v>
      </c>
    </row>
    <row r="42" spans="1:12" x14ac:dyDescent="0.25">
      <c r="A42" s="25" t="s">
        <v>146</v>
      </c>
      <c r="B42" s="33" t="e">
        <f>+'SCC X Ano = Direta'!B77/'SCC X Ano = Direta'!B43-1</f>
        <v>#DIV/0!</v>
      </c>
      <c r="C42" s="33" t="e">
        <f>+'SCC X Ano = Direta'!C77/'SCC X Ano = Direta'!C43-1</f>
        <v>#DIV/0!</v>
      </c>
      <c r="D42" s="33" t="e">
        <f>+'SCC X Ano = Direta'!D77/'SCC X Ano = Direta'!D43-1</f>
        <v>#DIV/0!</v>
      </c>
      <c r="E42" s="33" t="e">
        <f>+'SCC X Ano = Direta'!E77/'SCC X Ano = Direta'!E43-1</f>
        <v>#DIV/0!</v>
      </c>
      <c r="F42" s="33" t="e">
        <f>+'SCC X Ano = Direta'!F77/'SCC X Ano = Direta'!F43-1</f>
        <v>#DIV/0!</v>
      </c>
      <c r="G42" s="33" t="e">
        <f>+'SCC X Ano = Direta'!G77/'SCC X Ano = Direta'!G43-1</f>
        <v>#DIV/0!</v>
      </c>
      <c r="H42" s="33" t="e">
        <f>+'SCC X Ano = Direta'!H77/'SCC X Ano = Direta'!H43-1</f>
        <v>#DIV/0!</v>
      </c>
      <c r="I42" s="33" t="e">
        <f>+'SCC X Ano = Direta'!I77/'SCC X Ano = Direta'!I43-1</f>
        <v>#DIV/0!</v>
      </c>
      <c r="J42" s="33">
        <f>+'SCC X Ano = Direta'!J77/'SCC X Ano = Direta'!J43-1</f>
        <v>-0.8516875332412972</v>
      </c>
      <c r="K42" s="33" t="e">
        <f>+'SCC X Ano = Direta'!K77/'SCC X Ano = Direta'!K43-1</f>
        <v>#DIV/0!</v>
      </c>
      <c r="L42" s="33">
        <f>+'SCC X Ano = Direta'!L77/'SCC X Ano = Direta'!L43-1</f>
        <v>-0.8516875332412972</v>
      </c>
    </row>
    <row r="43" spans="1:12" x14ac:dyDescent="0.25">
      <c r="A43" s="25" t="s">
        <v>141</v>
      </c>
      <c r="B43" s="33" t="e">
        <f>+'SCC X Ano = Direta'!B78/'SCC X Ano = Direta'!B44-1</f>
        <v>#DIV/0!</v>
      </c>
      <c r="C43" s="33" t="e">
        <f>+'SCC X Ano = Direta'!C78/'SCC X Ano = Direta'!C44-1</f>
        <v>#DIV/0!</v>
      </c>
      <c r="D43" s="33" t="e">
        <f>+'SCC X Ano = Direta'!D78/'SCC X Ano = Direta'!D44-1</f>
        <v>#DIV/0!</v>
      </c>
      <c r="E43" s="33" t="e">
        <f>+'SCC X Ano = Direta'!E78/'SCC X Ano = Direta'!E44-1</f>
        <v>#DIV/0!</v>
      </c>
      <c r="F43" s="33" t="e">
        <f>+'SCC X Ano = Direta'!F78/'SCC X Ano = Direta'!F44-1</f>
        <v>#DIV/0!</v>
      </c>
      <c r="G43" s="33" t="e">
        <f>+'SCC X Ano = Direta'!G78/'SCC X Ano = Direta'!G44-1</f>
        <v>#DIV/0!</v>
      </c>
      <c r="H43" s="33" t="e">
        <f>+'SCC X Ano = Direta'!H78/'SCC X Ano = Direta'!H44-1</f>
        <v>#DIV/0!</v>
      </c>
      <c r="I43" s="33" t="e">
        <f>+'SCC X Ano = Direta'!I78/'SCC X Ano = Direta'!I44-1</f>
        <v>#DIV/0!</v>
      </c>
      <c r="J43" s="33" t="e">
        <f>+'SCC X Ano = Direta'!J78/'SCC X Ano = Direta'!J44-1</f>
        <v>#DIV/0!</v>
      </c>
      <c r="K43" s="33" t="e">
        <f>+'SCC X Ano = Direta'!K78/'SCC X Ano = Direta'!K44-1</f>
        <v>#DIV/0!</v>
      </c>
      <c r="L43" s="33" t="e">
        <f>+'SCC X Ano = Direta'!L78/'SCC X Ano = Direta'!L44-1</f>
        <v>#DIV/0!</v>
      </c>
    </row>
    <row r="44" spans="1:12" x14ac:dyDescent="0.25">
      <c r="A44" s="25" t="s">
        <v>153</v>
      </c>
      <c r="B44" s="33" t="e">
        <f>+'SCC X Ano = Direta'!B79/'SCC X Ano = Direta'!B45-1</f>
        <v>#DIV/0!</v>
      </c>
      <c r="C44" s="33" t="e">
        <f>+'SCC X Ano = Direta'!C79/'SCC X Ano = Direta'!C45-1</f>
        <v>#DIV/0!</v>
      </c>
      <c r="D44" s="33" t="e">
        <f>+'SCC X Ano = Direta'!D79/'SCC X Ano = Direta'!D45-1</f>
        <v>#DIV/0!</v>
      </c>
      <c r="E44" s="33" t="e">
        <f>+'SCC X Ano = Direta'!E79/'SCC X Ano = Direta'!E45-1</f>
        <v>#DIV/0!</v>
      </c>
      <c r="F44" s="33" t="e">
        <f>+'SCC X Ano = Direta'!F79/'SCC X Ano = Direta'!F45-1</f>
        <v>#DIV/0!</v>
      </c>
      <c r="G44" s="33" t="e">
        <f>+'SCC X Ano = Direta'!G79/'SCC X Ano = Direta'!G45-1</f>
        <v>#DIV/0!</v>
      </c>
      <c r="H44" s="33" t="e">
        <f>+'SCC X Ano = Direta'!H79/'SCC X Ano = Direta'!H45-1</f>
        <v>#DIV/0!</v>
      </c>
      <c r="I44" s="33" t="e">
        <f>+'SCC X Ano = Direta'!I79/'SCC X Ano = Direta'!I45-1</f>
        <v>#DIV/0!</v>
      </c>
      <c r="J44" s="33" t="e">
        <f>+'SCC X Ano = Direta'!J79/'SCC X Ano = Direta'!J45-1</f>
        <v>#DIV/0!</v>
      </c>
      <c r="K44" s="33" t="e">
        <f>+'SCC X Ano = Direta'!K79/'SCC X Ano = Direta'!K45-1</f>
        <v>#DIV/0!</v>
      </c>
      <c r="L44" s="33" t="e">
        <f>+'SCC X Ano = Direta'!L79/'SCC X Ano = Direta'!L45-1</f>
        <v>#DIV/0!</v>
      </c>
    </row>
    <row r="45" spans="1:12" x14ac:dyDescent="0.25">
      <c r="A45" s="25" t="s">
        <v>157</v>
      </c>
      <c r="B45" s="33" t="e">
        <f>+'SCC X Ano = Direta'!B80/'SCC X Ano = Direta'!B46-1</f>
        <v>#DIV/0!</v>
      </c>
      <c r="C45" s="33" t="e">
        <f>+'SCC X Ano = Direta'!C80/'SCC X Ano = Direta'!C46-1</f>
        <v>#DIV/0!</v>
      </c>
      <c r="D45" s="33" t="e">
        <f>+'SCC X Ano = Direta'!D80/'SCC X Ano = Direta'!D46-1</f>
        <v>#DIV/0!</v>
      </c>
      <c r="E45" s="33" t="e">
        <f>+'SCC X Ano = Direta'!E80/'SCC X Ano = Direta'!E46-1</f>
        <v>#DIV/0!</v>
      </c>
      <c r="F45" s="33" t="e">
        <f>+'SCC X Ano = Direta'!F80/'SCC X Ano = Direta'!F46-1</f>
        <v>#DIV/0!</v>
      </c>
      <c r="G45" s="33" t="e">
        <f>+'SCC X Ano = Direta'!G80/'SCC X Ano = Direta'!G46-1</f>
        <v>#DIV/0!</v>
      </c>
      <c r="H45" s="33" t="e">
        <f>+'SCC X Ano = Direta'!H80/'SCC X Ano = Direta'!H46-1</f>
        <v>#DIV/0!</v>
      </c>
      <c r="I45" s="33" t="e">
        <f>+'SCC X Ano = Direta'!I80/'SCC X Ano = Direta'!I46-1</f>
        <v>#DIV/0!</v>
      </c>
      <c r="J45" s="33">
        <f>+'SCC X Ano = Direta'!J80/'SCC X Ano = Direta'!J46-1</f>
        <v>0.56596123157884271</v>
      </c>
      <c r="K45" s="33" t="e">
        <f>+'SCC X Ano = Direta'!K80/'SCC X Ano = Direta'!K46-1</f>
        <v>#DIV/0!</v>
      </c>
      <c r="L45" s="33">
        <f>+'SCC X Ano = Direta'!L80/'SCC X Ano = Direta'!L46-1</f>
        <v>0.56596123157884271</v>
      </c>
    </row>
    <row r="46" spans="1:12" x14ac:dyDescent="0.25">
      <c r="A46" s="25" t="s">
        <v>161</v>
      </c>
      <c r="B46" s="33" t="e">
        <f>+'SCC X Ano = Direta'!B81/'SCC X Ano = Direta'!B47-1</f>
        <v>#DIV/0!</v>
      </c>
      <c r="C46" s="33" t="e">
        <f>+'SCC X Ano = Direta'!C81/'SCC X Ano = Direta'!C47-1</f>
        <v>#DIV/0!</v>
      </c>
      <c r="D46" s="33" t="e">
        <f>+'SCC X Ano = Direta'!D81/'SCC X Ano = Direta'!D47-1</f>
        <v>#DIV/0!</v>
      </c>
      <c r="E46" s="33" t="e">
        <f>+'SCC X Ano = Direta'!E81/'SCC X Ano = Direta'!E47-1</f>
        <v>#DIV/0!</v>
      </c>
      <c r="F46" s="33" t="e">
        <f>+'SCC X Ano = Direta'!F81/'SCC X Ano = Direta'!F47-1</f>
        <v>#DIV/0!</v>
      </c>
      <c r="G46" s="33" t="e">
        <f>+'SCC X Ano = Direta'!G81/'SCC X Ano = Direta'!G47-1</f>
        <v>#DIV/0!</v>
      </c>
      <c r="H46" s="33" t="e">
        <f>+'SCC X Ano = Direta'!H81/'SCC X Ano = Direta'!H47-1</f>
        <v>#DIV/0!</v>
      </c>
      <c r="I46" s="33" t="e">
        <f>+'SCC X Ano = Direta'!I81/'SCC X Ano = Direta'!I47-1</f>
        <v>#DIV/0!</v>
      </c>
      <c r="J46" s="33">
        <f>+'SCC X Ano = Direta'!J81/'SCC X Ano = Direta'!J47-1</f>
        <v>-1</v>
      </c>
      <c r="K46" s="33" t="e">
        <f>+'SCC X Ano = Direta'!K81/'SCC X Ano = Direta'!K47-1</f>
        <v>#DIV/0!</v>
      </c>
      <c r="L46" s="33">
        <f>+'SCC X Ano = Direta'!L81/'SCC X Ano = Direta'!L47-1</f>
        <v>-1</v>
      </c>
    </row>
    <row r="47" spans="1:12" x14ac:dyDescent="0.25">
      <c r="A47" s="25" t="s">
        <v>151</v>
      </c>
      <c r="B47" s="33" t="e">
        <f>+'SCC X Ano = Direta'!B82/'SCC X Ano = Direta'!B48-1</f>
        <v>#DIV/0!</v>
      </c>
      <c r="C47" s="33" t="e">
        <f>+'SCC X Ano = Direta'!C82/'SCC X Ano = Direta'!C48-1</f>
        <v>#DIV/0!</v>
      </c>
      <c r="D47" s="33" t="e">
        <f>+'SCC X Ano = Direta'!D82/'SCC X Ano = Direta'!D48-1</f>
        <v>#DIV/0!</v>
      </c>
      <c r="E47" s="33" t="e">
        <f>+'SCC X Ano = Direta'!E82/'SCC X Ano = Direta'!E48-1</f>
        <v>#DIV/0!</v>
      </c>
      <c r="F47" s="33" t="e">
        <f>+'SCC X Ano = Direta'!F82/'SCC X Ano = Direta'!F48-1</f>
        <v>#DIV/0!</v>
      </c>
      <c r="G47" s="33" t="e">
        <f>+'SCC X Ano = Direta'!G82/'SCC X Ano = Direta'!G48-1</f>
        <v>#DIV/0!</v>
      </c>
      <c r="H47" s="33" t="e">
        <f>+'SCC X Ano = Direta'!H82/'SCC X Ano = Direta'!H48-1</f>
        <v>#DIV/0!</v>
      </c>
      <c r="I47" s="33" t="e">
        <f>+'SCC X Ano = Direta'!I82/'SCC X Ano = Direta'!I48-1</f>
        <v>#DIV/0!</v>
      </c>
      <c r="J47" s="33">
        <f>+'SCC X Ano = Direta'!J82/'SCC X Ano = Direta'!J48-1</f>
        <v>-0.15134030272158594</v>
      </c>
      <c r="K47" s="33" t="e">
        <f>+'SCC X Ano = Direta'!K82/'SCC X Ano = Direta'!K48-1</f>
        <v>#DIV/0!</v>
      </c>
      <c r="L47" s="33">
        <f>+'SCC X Ano = Direta'!L82/'SCC X Ano = Direta'!L48-1</f>
        <v>-0.15134030272158594</v>
      </c>
    </row>
    <row r="48" spans="1:12" x14ac:dyDescent="0.25">
      <c r="A48" s="25" t="s">
        <v>167</v>
      </c>
      <c r="B48" s="33" t="e">
        <f>+'SCC X Ano = Direta'!B83/'SCC X Ano = Direta'!B49-1</f>
        <v>#DIV/0!</v>
      </c>
      <c r="C48" s="33" t="e">
        <f>+'SCC X Ano = Direta'!C83/'SCC X Ano = Direta'!C49-1</f>
        <v>#DIV/0!</v>
      </c>
      <c r="D48" s="33" t="e">
        <f>+'SCC X Ano = Direta'!D83/'SCC X Ano = Direta'!D49-1</f>
        <v>#DIV/0!</v>
      </c>
      <c r="E48" s="33" t="e">
        <f>+'SCC X Ano = Direta'!E83/'SCC X Ano = Direta'!E49-1</f>
        <v>#DIV/0!</v>
      </c>
      <c r="F48" s="33" t="e">
        <f>+'SCC X Ano = Direta'!F83/'SCC X Ano = Direta'!F49-1</f>
        <v>#DIV/0!</v>
      </c>
      <c r="G48" s="33" t="e">
        <f>+'SCC X Ano = Direta'!G83/'SCC X Ano = Direta'!G49-1</f>
        <v>#DIV/0!</v>
      </c>
      <c r="H48" s="33" t="e">
        <f>+'SCC X Ano = Direta'!H83/'SCC X Ano = Direta'!H49-1</f>
        <v>#DIV/0!</v>
      </c>
      <c r="I48" s="33" t="e">
        <f>+'SCC X Ano = Direta'!I83/'SCC X Ano = Direta'!I49-1</f>
        <v>#DIV/0!</v>
      </c>
      <c r="J48" s="33" t="e">
        <f>+'SCC X Ano = Direta'!J83/'SCC X Ano = Direta'!J49-1</f>
        <v>#DIV/0!</v>
      </c>
      <c r="K48" s="33" t="e">
        <f>+'SCC X Ano = Direta'!K83/'SCC X Ano = Direta'!K49-1</f>
        <v>#DIV/0!</v>
      </c>
      <c r="L48" s="33" t="e">
        <f>+'SCC X Ano = Direta'!L83/'SCC X Ano = Direta'!L49-1</f>
        <v>#DIV/0!</v>
      </c>
    </row>
    <row r="49" spans="1:12" x14ac:dyDescent="0.25">
      <c r="A49" s="25" t="s">
        <v>171</v>
      </c>
      <c r="B49" s="33" t="e">
        <f>+'SCC X Ano = Direta'!B84/'SCC X Ano = Direta'!B50-1</f>
        <v>#DIV/0!</v>
      </c>
      <c r="C49" s="33" t="e">
        <f>+'SCC X Ano = Direta'!C84/'SCC X Ano = Direta'!C50-1</f>
        <v>#DIV/0!</v>
      </c>
      <c r="D49" s="33" t="e">
        <f>+'SCC X Ano = Direta'!D84/'SCC X Ano = Direta'!D50-1</f>
        <v>#DIV/0!</v>
      </c>
      <c r="E49" s="33" t="e">
        <f>+'SCC X Ano = Direta'!E84/'SCC X Ano = Direta'!E50-1</f>
        <v>#DIV/0!</v>
      </c>
      <c r="F49" s="33" t="e">
        <f>+'SCC X Ano = Direta'!F84/'SCC X Ano = Direta'!F50-1</f>
        <v>#DIV/0!</v>
      </c>
      <c r="G49" s="33" t="e">
        <f>+'SCC X Ano = Direta'!G84/'SCC X Ano = Direta'!G50-1</f>
        <v>#DIV/0!</v>
      </c>
      <c r="H49" s="33" t="e">
        <f>+'SCC X Ano = Direta'!H84/'SCC X Ano = Direta'!H50-1</f>
        <v>#DIV/0!</v>
      </c>
      <c r="I49" s="33" t="e">
        <f>+'SCC X Ano = Direta'!I84/'SCC X Ano = Direta'!I50-1</f>
        <v>#DIV/0!</v>
      </c>
      <c r="J49" s="33" t="e">
        <f>+'SCC X Ano = Direta'!J84/'SCC X Ano = Direta'!J50-1</f>
        <v>#DIV/0!</v>
      </c>
      <c r="K49" s="33" t="e">
        <f>+'SCC X Ano = Direta'!K84/'SCC X Ano = Direta'!K50-1</f>
        <v>#DIV/0!</v>
      </c>
      <c r="L49" s="33" t="e">
        <f>+'SCC X Ano = Direta'!L84/'SCC X Ano = Direta'!L50-1</f>
        <v>#DIV/0!</v>
      </c>
    </row>
    <row r="50" spans="1:12" x14ac:dyDescent="0.25">
      <c r="A50" s="25" t="s">
        <v>175</v>
      </c>
      <c r="B50" s="33" t="e">
        <f>+'SCC X Ano = Direta'!B85/'SCC X Ano = Direta'!B51-1</f>
        <v>#DIV/0!</v>
      </c>
      <c r="C50" s="33" t="e">
        <f>+'SCC X Ano = Direta'!C85/'SCC X Ano = Direta'!C51-1</f>
        <v>#DIV/0!</v>
      </c>
      <c r="D50" s="33" t="e">
        <f>+'SCC X Ano = Direta'!D85/'SCC X Ano = Direta'!D51-1</f>
        <v>#DIV/0!</v>
      </c>
      <c r="E50" s="33" t="e">
        <f>+'SCC X Ano = Direta'!E85/'SCC X Ano = Direta'!E51-1</f>
        <v>#DIV/0!</v>
      </c>
      <c r="F50" s="33" t="e">
        <f>+'SCC X Ano = Direta'!F85/'SCC X Ano = Direta'!F51-1</f>
        <v>#DIV/0!</v>
      </c>
      <c r="G50" s="33" t="e">
        <f>+'SCC X Ano = Direta'!G85/'SCC X Ano = Direta'!G51-1</f>
        <v>#DIV/0!</v>
      </c>
      <c r="H50" s="33" t="e">
        <f>+'SCC X Ano = Direta'!H85/'SCC X Ano = Direta'!H51-1</f>
        <v>#DIV/0!</v>
      </c>
      <c r="I50" s="33" t="e">
        <f>+'SCC X Ano = Direta'!I85/'SCC X Ano = Direta'!I51-1</f>
        <v>#DIV/0!</v>
      </c>
      <c r="J50" s="33">
        <f>+'SCC X Ano = Direta'!J85/'SCC X Ano = Direta'!J51-1</f>
        <v>6.4609048137737046E-2</v>
      </c>
      <c r="K50" s="33" t="e">
        <f>+'SCC X Ano = Direta'!K85/'SCC X Ano = Direta'!K51-1</f>
        <v>#DIV/0!</v>
      </c>
      <c r="L50" s="33">
        <f>+'SCC X Ano = Direta'!L85/'SCC X Ano = Direta'!L51-1</f>
        <v>6.4609048137737046E-2</v>
      </c>
    </row>
    <row r="51" spans="1:12" x14ac:dyDescent="0.25">
      <c r="A51" s="25" t="s">
        <v>137</v>
      </c>
      <c r="B51" s="33" t="e">
        <f>+'SCC X Ano = Direta'!B86/'SCC X Ano = Direta'!B52-1</f>
        <v>#DIV/0!</v>
      </c>
      <c r="C51" s="33" t="e">
        <f>+'SCC X Ano = Direta'!C86/'SCC X Ano = Direta'!C52-1</f>
        <v>#DIV/0!</v>
      </c>
      <c r="D51" s="33" t="e">
        <f>+'SCC X Ano = Direta'!D86/'SCC X Ano = Direta'!D52-1</f>
        <v>#DIV/0!</v>
      </c>
      <c r="E51" s="33" t="e">
        <f>+'SCC X Ano = Direta'!E86/'SCC X Ano = Direta'!E52-1</f>
        <v>#DIV/0!</v>
      </c>
      <c r="F51" s="33" t="e">
        <f>+'SCC X Ano = Direta'!F86/'SCC X Ano = Direta'!F52-1</f>
        <v>#DIV/0!</v>
      </c>
      <c r="G51" s="33" t="e">
        <f>+'SCC X Ano = Direta'!G86/'SCC X Ano = Direta'!G52-1</f>
        <v>#DIV/0!</v>
      </c>
      <c r="H51" s="33" t="e">
        <f>+'SCC X Ano = Direta'!H86/'SCC X Ano = Direta'!H52-1</f>
        <v>#DIV/0!</v>
      </c>
      <c r="I51" s="33" t="e">
        <f>+'SCC X Ano = Direta'!I86/'SCC X Ano = Direta'!I52-1</f>
        <v>#DIV/0!</v>
      </c>
      <c r="J51" s="33">
        <f>+'SCC X Ano = Direta'!J86/'SCC X Ano = Direta'!J52-1</f>
        <v>-1</v>
      </c>
      <c r="K51" s="33" t="e">
        <f>+'SCC X Ano = Direta'!K86/'SCC X Ano = Direta'!K52-1</f>
        <v>#DIV/0!</v>
      </c>
      <c r="L51" s="33">
        <f>+'SCC X Ano = Direta'!L86/'SCC X Ano = Direta'!L52-1</f>
        <v>-1</v>
      </c>
    </row>
    <row r="52" spans="1:12" x14ac:dyDescent="0.25">
      <c r="A52" s="25" t="s">
        <v>181</v>
      </c>
      <c r="B52" s="33" t="e">
        <f>+'SCC X Ano = Direta'!B87/'SCC X Ano = Direta'!B53-1</f>
        <v>#DIV/0!</v>
      </c>
      <c r="C52" s="33" t="e">
        <f>+'SCC X Ano = Direta'!C87/'SCC X Ano = Direta'!C53-1</f>
        <v>#DIV/0!</v>
      </c>
      <c r="D52" s="33" t="e">
        <f>+'SCC X Ano = Direta'!D87/'SCC X Ano = Direta'!D53-1</f>
        <v>#DIV/0!</v>
      </c>
      <c r="E52" s="33" t="e">
        <f>+'SCC X Ano = Direta'!E87/'SCC X Ano = Direta'!E53-1</f>
        <v>#DIV/0!</v>
      </c>
      <c r="F52" s="33" t="e">
        <f>+'SCC X Ano = Direta'!F87/'SCC X Ano = Direta'!F53-1</f>
        <v>#DIV/0!</v>
      </c>
      <c r="G52" s="33" t="e">
        <f>+'SCC X Ano = Direta'!G87/'SCC X Ano = Direta'!G53-1</f>
        <v>#DIV/0!</v>
      </c>
      <c r="H52" s="33" t="e">
        <f>+'SCC X Ano = Direta'!H87/'SCC X Ano = Direta'!H53-1</f>
        <v>#DIV/0!</v>
      </c>
      <c r="I52" s="33" t="e">
        <f>+'SCC X Ano = Direta'!I87/'SCC X Ano = Direta'!I53-1</f>
        <v>#DIV/0!</v>
      </c>
      <c r="J52" s="33">
        <f>+'SCC X Ano = Direta'!J87/'SCC X Ano = Direta'!J53-1</f>
        <v>0.68153720590295364</v>
      </c>
      <c r="K52" s="33" t="e">
        <f>+'SCC X Ano = Direta'!K87/'SCC X Ano = Direta'!K53-1</f>
        <v>#DIV/0!</v>
      </c>
      <c r="L52" s="33">
        <f>+'SCC X Ano = Direta'!L87/'SCC X Ano = Direta'!L53-1</f>
        <v>0.68153720590295364</v>
      </c>
    </row>
    <row r="53" spans="1:12" x14ac:dyDescent="0.25">
      <c r="A53" s="25" t="s">
        <v>148</v>
      </c>
      <c r="B53" s="33" t="e">
        <f>+'SCC X Ano = Direta'!B88/'SCC X Ano = Direta'!B54-1</f>
        <v>#DIV/0!</v>
      </c>
      <c r="C53" s="33" t="e">
        <f>+'SCC X Ano = Direta'!C88/'SCC X Ano = Direta'!C54-1</f>
        <v>#DIV/0!</v>
      </c>
      <c r="D53" s="33">
        <f>+'SCC X Ano = Direta'!D88/'SCC X Ano = Direta'!D54-1</f>
        <v>1.6363306479674176</v>
      </c>
      <c r="E53" s="33" t="e">
        <f>+'SCC X Ano = Direta'!E88/'SCC X Ano = Direta'!E54-1</f>
        <v>#DIV/0!</v>
      </c>
      <c r="F53" s="33">
        <f>+'SCC X Ano = Direta'!F88/'SCC X Ano = Direta'!F54-1</f>
        <v>-1</v>
      </c>
      <c r="G53" s="33" t="e">
        <f>+'SCC X Ano = Direta'!G88/'SCC X Ano = Direta'!G54-1</f>
        <v>#DIV/0!</v>
      </c>
      <c r="H53" s="33" t="e">
        <f>+'SCC X Ano = Direta'!H88/'SCC X Ano = Direta'!H54-1</f>
        <v>#DIV/0!</v>
      </c>
      <c r="I53" s="33" t="e">
        <f>+'SCC X Ano = Direta'!I88/'SCC X Ano = Direta'!I54-1</f>
        <v>#DIV/0!</v>
      </c>
      <c r="J53" s="33">
        <f>+'SCC X Ano = Direta'!J88/'SCC X Ano = Direta'!J54-1</f>
        <v>-0.19624250423098744</v>
      </c>
      <c r="K53" s="33" t="e">
        <f>+'SCC X Ano = Direta'!K88/'SCC X Ano = Direta'!K54-1</f>
        <v>#DIV/0!</v>
      </c>
      <c r="L53" s="33">
        <f>+'SCC X Ano = Direta'!L88/'SCC X Ano = Direta'!L54-1</f>
        <v>-0.75712716730653218</v>
      </c>
    </row>
    <row r="54" spans="1:12" x14ac:dyDescent="0.25">
      <c r="A54" s="25" t="s">
        <v>177</v>
      </c>
      <c r="B54" s="33" t="e">
        <f>+'SCC X Ano = Direta'!B89/'SCC X Ano = Direta'!B55-1</f>
        <v>#DIV/0!</v>
      </c>
      <c r="C54" s="33" t="e">
        <f>+'SCC X Ano = Direta'!C89/'SCC X Ano = Direta'!C55-1</f>
        <v>#DIV/0!</v>
      </c>
      <c r="D54" s="33" t="e">
        <f>+'SCC X Ano = Direta'!D89/'SCC X Ano = Direta'!D55-1</f>
        <v>#DIV/0!</v>
      </c>
      <c r="E54" s="33" t="e">
        <f>+'SCC X Ano = Direta'!E89/'SCC X Ano = Direta'!E55-1</f>
        <v>#DIV/0!</v>
      </c>
      <c r="F54" s="33" t="e">
        <f>+'SCC X Ano = Direta'!F89/'SCC X Ano = Direta'!F55-1</f>
        <v>#DIV/0!</v>
      </c>
      <c r="G54" s="33" t="e">
        <f>+'SCC X Ano = Direta'!G89/'SCC X Ano = Direta'!G55-1</f>
        <v>#DIV/0!</v>
      </c>
      <c r="H54" s="33" t="e">
        <f>+'SCC X Ano = Direta'!H89/'SCC X Ano = Direta'!H55-1</f>
        <v>#DIV/0!</v>
      </c>
      <c r="I54" s="33" t="e">
        <f>+'SCC X Ano = Direta'!I89/'SCC X Ano = Direta'!I55-1</f>
        <v>#DIV/0!</v>
      </c>
      <c r="J54" s="33">
        <f>+'SCC X Ano = Direta'!J89/'SCC X Ano = Direta'!J55-1</f>
        <v>5.331969843751061E-3</v>
      </c>
      <c r="K54" s="33" t="e">
        <f>+'SCC X Ano = Direta'!K89/'SCC X Ano = Direta'!K55-1</f>
        <v>#DIV/0!</v>
      </c>
      <c r="L54" s="33">
        <f>+'SCC X Ano = Direta'!L89/'SCC X Ano = Direta'!L55-1</f>
        <v>5.331969843751061E-3</v>
      </c>
    </row>
    <row r="55" spans="1:12" x14ac:dyDescent="0.25">
      <c r="A55" s="25" t="s">
        <v>159</v>
      </c>
      <c r="B55" s="33" t="e">
        <f>+'SCC X Ano = Direta'!B90/'SCC X Ano = Direta'!B56-1</f>
        <v>#DIV/0!</v>
      </c>
      <c r="C55" s="33" t="e">
        <f>+'SCC X Ano = Direta'!C90/'SCC X Ano = Direta'!C56-1</f>
        <v>#DIV/0!</v>
      </c>
      <c r="D55" s="33" t="e">
        <f>+'SCC X Ano = Direta'!D90/'SCC X Ano = Direta'!D56-1</f>
        <v>#DIV/0!</v>
      </c>
      <c r="E55" s="33" t="e">
        <f>+'SCC X Ano = Direta'!E90/'SCC X Ano = Direta'!E56-1</f>
        <v>#DIV/0!</v>
      </c>
      <c r="F55" s="33" t="e">
        <f>+'SCC X Ano = Direta'!F90/'SCC X Ano = Direta'!F56-1</f>
        <v>#DIV/0!</v>
      </c>
      <c r="G55" s="33" t="e">
        <f>+'SCC X Ano = Direta'!G90/'SCC X Ano = Direta'!G56-1</f>
        <v>#DIV/0!</v>
      </c>
      <c r="H55" s="33" t="e">
        <f>+'SCC X Ano = Direta'!H90/'SCC X Ano = Direta'!H56-1</f>
        <v>#DIV/0!</v>
      </c>
      <c r="I55" s="33" t="e">
        <f>+'SCC X Ano = Direta'!I90/'SCC X Ano = Direta'!I56-1</f>
        <v>#DIV/0!</v>
      </c>
      <c r="J55" s="33" t="e">
        <f>+'SCC X Ano = Direta'!J90/'SCC X Ano = Direta'!J56-1</f>
        <v>#DIV/0!</v>
      </c>
      <c r="K55" s="33" t="e">
        <f>+'SCC X Ano = Direta'!K90/'SCC X Ano = Direta'!K56-1</f>
        <v>#DIV/0!</v>
      </c>
      <c r="L55" s="33" t="e">
        <f>+'SCC X Ano = Direta'!L90/'SCC X Ano = Direta'!L56-1</f>
        <v>#DIV/0!</v>
      </c>
    </row>
    <row r="56" spans="1:12" x14ac:dyDescent="0.25">
      <c r="A56" s="25" t="s">
        <v>191</v>
      </c>
      <c r="B56" s="33" t="e">
        <f>+'SCC X Ano = Direta'!B91/'SCC X Ano = Direta'!B57-1</f>
        <v>#DIV/0!</v>
      </c>
      <c r="C56" s="33">
        <f>+'SCC X Ano = Direta'!C91/'SCC X Ano = Direta'!C57-1</f>
        <v>18.484214420983271</v>
      </c>
      <c r="D56" s="33">
        <f>+'SCC X Ano = Direta'!D91/'SCC X Ano = Direta'!D57-1</f>
        <v>1.6355100233893602</v>
      </c>
      <c r="E56" s="33" t="e">
        <f>+'SCC X Ano = Direta'!E91/'SCC X Ano = Direta'!E57-1</f>
        <v>#DIV/0!</v>
      </c>
      <c r="F56" s="33" t="e">
        <f>+'SCC X Ano = Direta'!F91/'SCC X Ano = Direta'!F57-1</f>
        <v>#DIV/0!</v>
      </c>
      <c r="G56" s="33" t="e">
        <f>+'SCC X Ano = Direta'!G91/'SCC X Ano = Direta'!G57-1</f>
        <v>#DIV/0!</v>
      </c>
      <c r="H56" s="33" t="e">
        <f>+'SCC X Ano = Direta'!H91/'SCC X Ano = Direta'!H57-1</f>
        <v>#DIV/0!</v>
      </c>
      <c r="I56" s="33" t="e">
        <f>+'SCC X Ano = Direta'!I91/'SCC X Ano = Direta'!I57-1</f>
        <v>#DIV/0!</v>
      </c>
      <c r="J56" s="33">
        <f>+'SCC X Ano = Direta'!J91/'SCC X Ano = Direta'!J57-1</f>
        <v>2.0354853270608224</v>
      </c>
      <c r="K56" s="33" t="e">
        <f>+'SCC X Ano = Direta'!K91/'SCC X Ano = Direta'!K57-1</f>
        <v>#DIV/0!</v>
      </c>
      <c r="L56" s="33">
        <f>+'SCC X Ano = Direta'!L91/'SCC X Ano = Direta'!L57-1</f>
        <v>2.273329928677839</v>
      </c>
    </row>
    <row r="57" spans="1:12" x14ac:dyDescent="0.25">
      <c r="A57" s="25" t="s">
        <v>194</v>
      </c>
      <c r="B57" s="33" t="e">
        <f>+'SCC X Ano = Direta'!B92/'SCC X Ano = Direta'!B58-1</f>
        <v>#DIV/0!</v>
      </c>
      <c r="C57" s="33" t="e">
        <f>+'SCC X Ano = Direta'!C92/'SCC X Ano = Direta'!C58-1</f>
        <v>#DIV/0!</v>
      </c>
      <c r="D57" s="33">
        <f>+'SCC X Ano = Direta'!D92/'SCC X Ano = Direta'!D58-1</f>
        <v>-0.65763972015599803</v>
      </c>
      <c r="E57" s="33" t="e">
        <f>+'SCC X Ano = Direta'!E92/'SCC X Ano = Direta'!E58-1</f>
        <v>#DIV/0!</v>
      </c>
      <c r="F57" s="33">
        <f>+'SCC X Ano = Direta'!F92/'SCC X Ano = Direta'!F58-1</f>
        <v>77.556824707521102</v>
      </c>
      <c r="G57" s="33" t="e">
        <f>+'SCC X Ano = Direta'!G92/'SCC X Ano = Direta'!G58-1</f>
        <v>#DIV/0!</v>
      </c>
      <c r="H57" s="33" t="e">
        <f>+'SCC X Ano = Direta'!H92/'SCC X Ano = Direta'!H58-1</f>
        <v>#DIV/0!</v>
      </c>
      <c r="I57" s="33" t="e">
        <f>+'SCC X Ano = Direta'!I92/'SCC X Ano = Direta'!I58-1</f>
        <v>#DIV/0!</v>
      </c>
      <c r="J57" s="33">
        <f>+'SCC X Ano = Direta'!J92/'SCC X Ano = Direta'!J58-1</f>
        <v>9.6379676886949035</v>
      </c>
      <c r="K57" s="33" t="e">
        <f>+'SCC X Ano = Direta'!K92/'SCC X Ano = Direta'!K58-1</f>
        <v>#DIV/0!</v>
      </c>
      <c r="L57" s="33">
        <f>+'SCC X Ano = Direta'!L92/'SCC X Ano = Direta'!L58-1</f>
        <v>1.5328926766273669</v>
      </c>
    </row>
    <row r="58" spans="1:12" x14ac:dyDescent="0.25">
      <c r="A58" s="25" t="s">
        <v>185</v>
      </c>
      <c r="B58" s="33" t="e">
        <f>+'SCC X Ano = Direta'!B93/'SCC X Ano = Direta'!B59-1</f>
        <v>#DIV/0!</v>
      </c>
      <c r="C58" s="33" t="e">
        <f>+'SCC X Ano = Direta'!C93/'SCC X Ano = Direta'!C59-1</f>
        <v>#DIV/0!</v>
      </c>
      <c r="D58" s="33">
        <f>+'SCC X Ano = Direta'!D93/'SCC X Ano = Direta'!D59-1</f>
        <v>-0.25620765417847147</v>
      </c>
      <c r="E58" s="33" t="e">
        <f>+'SCC X Ano = Direta'!E93/'SCC X Ano = Direta'!E59-1</f>
        <v>#DIV/0!</v>
      </c>
      <c r="F58" s="33" t="e">
        <f>+'SCC X Ano = Direta'!F93/'SCC X Ano = Direta'!F59-1</f>
        <v>#DIV/0!</v>
      </c>
      <c r="G58" s="33" t="e">
        <f>+'SCC X Ano = Direta'!G93/'SCC X Ano = Direta'!G59-1</f>
        <v>#DIV/0!</v>
      </c>
      <c r="H58" s="33" t="e">
        <f>+'SCC X Ano = Direta'!H93/'SCC X Ano = Direta'!H59-1</f>
        <v>#DIV/0!</v>
      </c>
      <c r="I58" s="33" t="e">
        <f>+'SCC X Ano = Direta'!I93/'SCC X Ano = Direta'!I59-1</f>
        <v>#DIV/0!</v>
      </c>
      <c r="J58" s="33">
        <f>+'SCC X Ano = Direta'!J93/'SCC X Ano = Direta'!J59-1</f>
        <v>4.8607772105009417</v>
      </c>
      <c r="K58" s="33" t="e">
        <f>+'SCC X Ano = Direta'!K93/'SCC X Ano = Direta'!K59-1</f>
        <v>#DIV/0!</v>
      </c>
      <c r="L58" s="33">
        <f>+'SCC X Ano = Direta'!L93/'SCC X Ano = Direta'!L59-1</f>
        <v>0.36728050809637702</v>
      </c>
    </row>
    <row r="59" spans="1:12" x14ac:dyDescent="0.25">
      <c r="A59" s="25" t="s">
        <v>200</v>
      </c>
      <c r="B59" s="33" t="e">
        <f>+'SCC X Ano = Direta'!B94/'SCC X Ano = Direta'!B60-1</f>
        <v>#DIV/0!</v>
      </c>
      <c r="C59" s="33" t="e">
        <f>+'SCC X Ano = Direta'!C94/'SCC X Ano = Direta'!C60-1</f>
        <v>#DIV/0!</v>
      </c>
      <c r="D59" s="33" t="e">
        <f>+'SCC X Ano = Direta'!D94/'SCC X Ano = Direta'!D60-1</f>
        <v>#DIV/0!</v>
      </c>
      <c r="E59" s="33" t="e">
        <f>+'SCC X Ano = Direta'!E94/'SCC X Ano = Direta'!E60-1</f>
        <v>#DIV/0!</v>
      </c>
      <c r="F59" s="33" t="e">
        <f>+'SCC X Ano = Direta'!F94/'SCC X Ano = Direta'!F60-1</f>
        <v>#DIV/0!</v>
      </c>
      <c r="G59" s="33" t="e">
        <f>+'SCC X Ano = Direta'!G94/'SCC X Ano = Direta'!G60-1</f>
        <v>#DIV/0!</v>
      </c>
      <c r="H59" s="33" t="e">
        <f>+'SCC X Ano = Direta'!H94/'SCC X Ano = Direta'!H60-1</f>
        <v>#DIV/0!</v>
      </c>
      <c r="I59" s="33" t="e">
        <f>+'SCC X Ano = Direta'!I94/'SCC X Ano = Direta'!I60-1</f>
        <v>#DIV/0!</v>
      </c>
      <c r="J59" s="33">
        <f>+'SCC X Ano = Direta'!J94/'SCC X Ano = Direta'!J60-1</f>
        <v>21.891869076285737</v>
      </c>
      <c r="K59" s="33" t="e">
        <f>+'SCC X Ano = Direta'!K94/'SCC X Ano = Direta'!K60-1</f>
        <v>#DIV/0!</v>
      </c>
      <c r="L59" s="33">
        <f>+'SCC X Ano = Direta'!L94/'SCC X Ano = Direta'!L60-1</f>
        <v>21.891869076285737</v>
      </c>
    </row>
    <row r="60" spans="1:12" x14ac:dyDescent="0.25">
      <c r="A60" s="25" t="s">
        <v>198</v>
      </c>
      <c r="B60" s="33" t="e">
        <f>+'SCC X Ano = Direta'!B95/'SCC X Ano = Direta'!B61-1</f>
        <v>#DIV/0!</v>
      </c>
      <c r="C60" s="33" t="e">
        <f>+'SCC X Ano = Direta'!C95/'SCC X Ano = Direta'!C61-1</f>
        <v>#DIV/0!</v>
      </c>
      <c r="D60" s="33">
        <f>+'SCC X Ano = Direta'!D95/'SCC X Ano = Direta'!D61-1</f>
        <v>-0.89453668394947905</v>
      </c>
      <c r="E60" s="33" t="e">
        <f>+'SCC X Ano = Direta'!E95/'SCC X Ano = Direta'!E61-1</f>
        <v>#DIV/0!</v>
      </c>
      <c r="F60" s="33" t="e">
        <f>+'SCC X Ano = Direta'!F95/'SCC X Ano = Direta'!F61-1</f>
        <v>#DIV/0!</v>
      </c>
      <c r="G60" s="33" t="e">
        <f>+'SCC X Ano = Direta'!G95/'SCC X Ano = Direta'!G61-1</f>
        <v>#DIV/0!</v>
      </c>
      <c r="H60" s="33" t="e">
        <f>+'SCC X Ano = Direta'!H95/'SCC X Ano = Direta'!H61-1</f>
        <v>#DIV/0!</v>
      </c>
      <c r="I60" s="33" t="e">
        <f>+'SCC X Ano = Direta'!I95/'SCC X Ano = Direta'!I61-1</f>
        <v>#DIV/0!</v>
      </c>
      <c r="J60" s="33">
        <f>+'SCC X Ano = Direta'!J95/'SCC X Ano = Direta'!J61-1</f>
        <v>-0.95762045712017374</v>
      </c>
      <c r="K60" s="33" t="e">
        <f>+'SCC X Ano = Direta'!K95/'SCC X Ano = Direta'!K61-1</f>
        <v>#DIV/0!</v>
      </c>
      <c r="L60" s="33">
        <f>+'SCC X Ano = Direta'!L95/'SCC X Ano = Direta'!L61-1</f>
        <v>0.52756895835948203</v>
      </c>
    </row>
    <row r="61" spans="1:12" x14ac:dyDescent="0.25">
      <c r="A61" s="25" t="s">
        <v>173</v>
      </c>
      <c r="B61" s="33" t="e">
        <f>+'SCC X Ano = Direta'!B96/'SCC X Ano = Direta'!B62-1</f>
        <v>#DIV/0!</v>
      </c>
      <c r="C61" s="33" t="e">
        <f>+'SCC X Ano = Direta'!C96/'SCC X Ano = Direta'!C62-1</f>
        <v>#DIV/0!</v>
      </c>
      <c r="D61" s="33" t="e">
        <f>+'SCC X Ano = Direta'!D96/'SCC X Ano = Direta'!D62-1</f>
        <v>#DIV/0!</v>
      </c>
      <c r="E61" s="33" t="e">
        <f>+'SCC X Ano = Direta'!E96/'SCC X Ano = Direta'!E62-1</f>
        <v>#DIV/0!</v>
      </c>
      <c r="F61" s="33" t="e">
        <f>+'SCC X Ano = Direta'!F96/'SCC X Ano = Direta'!F62-1</f>
        <v>#DIV/0!</v>
      </c>
      <c r="G61" s="33" t="e">
        <f>+'SCC X Ano = Direta'!G96/'SCC X Ano = Direta'!G62-1</f>
        <v>#DIV/0!</v>
      </c>
      <c r="H61" s="33" t="e">
        <f>+'SCC X Ano = Direta'!H96/'SCC X Ano = Direta'!H62-1</f>
        <v>#DIV/0!</v>
      </c>
      <c r="I61" s="33" t="e">
        <f>+'SCC X Ano = Direta'!I96/'SCC X Ano = Direta'!I62-1</f>
        <v>#DIV/0!</v>
      </c>
      <c r="J61" s="33" t="e">
        <f>+'SCC X Ano = Direta'!J96/'SCC X Ano = Direta'!J62-1</f>
        <v>#DIV/0!</v>
      </c>
      <c r="K61" s="33" t="e">
        <f>+'SCC X Ano = Direta'!K96/'SCC X Ano = Direta'!K62-1</f>
        <v>#DIV/0!</v>
      </c>
      <c r="L61" s="33" t="e">
        <f>+'SCC X Ano = Direta'!L96/'SCC X Ano = Direta'!L62-1</f>
        <v>#DIV/0!</v>
      </c>
    </row>
    <row r="62" spans="1:12" x14ac:dyDescent="0.25">
      <c r="A62" s="25" t="s">
        <v>169</v>
      </c>
      <c r="B62" s="33" t="e">
        <f>+'SCC X Ano = Direta'!B97/'SCC X Ano = Direta'!B63-1</f>
        <v>#DIV/0!</v>
      </c>
      <c r="C62" s="33" t="e">
        <f>+'SCC X Ano = Direta'!C97/'SCC X Ano = Direta'!C63-1</f>
        <v>#DIV/0!</v>
      </c>
      <c r="D62" s="33" t="e">
        <f>+'SCC X Ano = Direta'!D97/'SCC X Ano = Direta'!D63-1</f>
        <v>#DIV/0!</v>
      </c>
      <c r="E62" s="33" t="e">
        <f>+'SCC X Ano = Direta'!E97/'SCC X Ano = Direta'!E63-1</f>
        <v>#DIV/0!</v>
      </c>
      <c r="F62" s="33" t="e">
        <f>+'SCC X Ano = Direta'!F97/'SCC X Ano = Direta'!F63-1</f>
        <v>#DIV/0!</v>
      </c>
      <c r="G62" s="33" t="e">
        <f>+'SCC X Ano = Direta'!G97/'SCC X Ano = Direta'!G63-1</f>
        <v>#DIV/0!</v>
      </c>
      <c r="H62" s="33" t="e">
        <f>+'SCC X Ano = Direta'!H97/'SCC X Ano = Direta'!H63-1</f>
        <v>#DIV/0!</v>
      </c>
      <c r="I62" s="33" t="e">
        <f>+'SCC X Ano = Direta'!I97/'SCC X Ano = Direta'!I63-1</f>
        <v>#DIV/0!</v>
      </c>
      <c r="J62" s="33" t="e">
        <f>+'SCC X Ano = Direta'!J97/'SCC X Ano = Direta'!J63-1</f>
        <v>#DIV/0!</v>
      </c>
      <c r="K62" s="33" t="e">
        <f>+'SCC X Ano = Direta'!K97/'SCC X Ano = Direta'!K63-1</f>
        <v>#DIV/0!</v>
      </c>
      <c r="L62" s="33" t="e">
        <f>+'SCC X Ano = Direta'!L97/'SCC X Ano = Direta'!L63-1</f>
        <v>#DIV/0!</v>
      </c>
    </row>
    <row r="63" spans="1:12" x14ac:dyDescent="0.25">
      <c r="A63" s="25" t="s">
        <v>163</v>
      </c>
      <c r="B63" s="33" t="e">
        <f>+'SCC X Ano = Direta'!B98/'SCC X Ano = Direta'!B64-1</f>
        <v>#DIV/0!</v>
      </c>
      <c r="C63" s="33" t="e">
        <f>+'SCC X Ano = Direta'!C98/'SCC X Ano = Direta'!C64-1</f>
        <v>#DIV/0!</v>
      </c>
      <c r="D63" s="33" t="e">
        <f>+'SCC X Ano = Direta'!D98/'SCC X Ano = Direta'!D64-1</f>
        <v>#DIV/0!</v>
      </c>
      <c r="E63" s="33" t="e">
        <f>+'SCC X Ano = Direta'!E98/'SCC X Ano = Direta'!E64-1</f>
        <v>#DIV/0!</v>
      </c>
      <c r="F63" s="33" t="e">
        <f>+'SCC X Ano = Direta'!F98/'SCC X Ano = Direta'!F64-1</f>
        <v>#DIV/0!</v>
      </c>
      <c r="G63" s="33" t="e">
        <f>+'SCC X Ano = Direta'!G98/'SCC X Ano = Direta'!G64-1</f>
        <v>#DIV/0!</v>
      </c>
      <c r="H63" s="33" t="e">
        <f>+'SCC X Ano = Direta'!H98/'SCC X Ano = Direta'!H64-1</f>
        <v>#DIV/0!</v>
      </c>
      <c r="I63" s="33" t="e">
        <f>+'SCC X Ano = Direta'!I98/'SCC X Ano = Direta'!I64-1</f>
        <v>#DIV/0!</v>
      </c>
      <c r="J63" s="33">
        <f>+'SCC X Ano = Direta'!J98/'SCC X Ano = Direta'!J64-1</f>
        <v>0.54822734828743203</v>
      </c>
      <c r="K63" s="33" t="e">
        <f>+'SCC X Ano = Direta'!K98/'SCC X Ano = Direta'!K64-1</f>
        <v>#DIV/0!</v>
      </c>
      <c r="L63" s="33">
        <f>+'SCC X Ano = Direta'!L98/'SCC X Ano = Direta'!L64-1</f>
        <v>0.54822734828743203</v>
      </c>
    </row>
    <row r="64" spans="1:12" x14ac:dyDescent="0.25">
      <c r="A64" s="25" t="s">
        <v>155</v>
      </c>
      <c r="B64" s="33" t="e">
        <f>+'SCC X Ano = Direta'!B99/'SCC X Ano = Direta'!B65-1</f>
        <v>#DIV/0!</v>
      </c>
      <c r="C64" s="33" t="e">
        <f>+'SCC X Ano = Direta'!C99/'SCC X Ano = Direta'!C65-1</f>
        <v>#DIV/0!</v>
      </c>
      <c r="D64" s="33" t="e">
        <f>+'SCC X Ano = Direta'!D99/'SCC X Ano = Direta'!D65-1</f>
        <v>#DIV/0!</v>
      </c>
      <c r="E64" s="33" t="e">
        <f>+'SCC X Ano = Direta'!E99/'SCC X Ano = Direta'!E65-1</f>
        <v>#DIV/0!</v>
      </c>
      <c r="F64" s="33" t="e">
        <f>+'SCC X Ano = Direta'!F99/'SCC X Ano = Direta'!F65-1</f>
        <v>#DIV/0!</v>
      </c>
      <c r="G64" s="33" t="e">
        <f>+'SCC X Ano = Direta'!G99/'SCC X Ano = Direta'!G65-1</f>
        <v>#DIV/0!</v>
      </c>
      <c r="H64" s="33" t="e">
        <f>+'SCC X Ano = Direta'!H99/'SCC X Ano = Direta'!H65-1</f>
        <v>#DIV/0!</v>
      </c>
      <c r="I64" s="33" t="e">
        <f>+'SCC X Ano = Direta'!I99/'SCC X Ano = Direta'!I65-1</f>
        <v>#DIV/0!</v>
      </c>
      <c r="J64" s="33" t="e">
        <f>+'SCC X Ano = Direta'!J99/'SCC X Ano = Direta'!J65-1</f>
        <v>#DIV/0!</v>
      </c>
      <c r="K64" s="33" t="e">
        <f>+'SCC X Ano = Direta'!K99/'SCC X Ano = Direta'!K65-1</f>
        <v>#DIV/0!</v>
      </c>
      <c r="L64" s="33" t="e">
        <f>+'SCC X Ano = Direta'!L99/'SCC X Ano = Direta'!L65-1</f>
        <v>#DIV/0!</v>
      </c>
    </row>
    <row r="65" spans="1:12" x14ac:dyDescent="0.25">
      <c r="A65" s="25" t="s">
        <v>223</v>
      </c>
      <c r="B65" s="33" t="e">
        <f>+'SCC X Ano = Direta'!B100/'SCC X Ano = Direta'!B66-1</f>
        <v>#DIV/0!</v>
      </c>
      <c r="C65" s="33">
        <f>+'SCC X Ano = Direta'!C100/'SCC X Ano = Direta'!C66-1</f>
        <v>20.271029953160795</v>
      </c>
      <c r="D65" s="33">
        <f>+'SCC X Ano = Direta'!D100/'SCC X Ano = Direta'!D66-1</f>
        <v>-0.29011107759159682</v>
      </c>
      <c r="E65" s="33" t="e">
        <f>+'SCC X Ano = Direta'!E100/'SCC X Ano = Direta'!E66-1</f>
        <v>#DIV/0!</v>
      </c>
      <c r="F65" s="33">
        <f>+'SCC X Ano = Direta'!F100/'SCC X Ano = Direta'!F66-1</f>
        <v>9.6919927176684801</v>
      </c>
      <c r="G65" s="33" t="e">
        <f>+'SCC X Ano = Direta'!G100/'SCC X Ano = Direta'!G66-1</f>
        <v>#DIV/0!</v>
      </c>
      <c r="H65" s="33" t="e">
        <f>+'SCC X Ano = Direta'!H100/'SCC X Ano = Direta'!H66-1</f>
        <v>#DIV/0!</v>
      </c>
      <c r="I65" s="33" t="e">
        <f>+'SCC X Ano = Direta'!I100/'SCC X Ano = Direta'!I66-1</f>
        <v>#DIV/0!</v>
      </c>
      <c r="J65" s="33">
        <f>+'SCC X Ano = Direta'!J100/'SCC X Ano = Direta'!J66-1</f>
        <v>0.72204339526510442</v>
      </c>
      <c r="K65" s="33" t="e">
        <f>+'SCC X Ano = Direta'!K100/'SCC X Ano = Direta'!K66-1</f>
        <v>#DIV/0!</v>
      </c>
      <c r="L65" s="33">
        <f>+'SCC X Ano = Direta'!L100/'SCC X Ano = Direta'!L66-1</f>
        <v>1.1216503978627599</v>
      </c>
    </row>
    <row r="66" spans="1:12" x14ac:dyDescent="0.25">
      <c r="A66" s="25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</row>
    <row r="67" spans="1:12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x14ac:dyDescent="0.25">
      <c r="A70" s="2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25"/>
      <c r="B71" s="25" t="s">
        <v>224</v>
      </c>
      <c r="C71" s="25" t="s">
        <v>228</v>
      </c>
      <c r="D71" s="25" t="s">
        <v>15</v>
      </c>
      <c r="E71" s="25" t="s">
        <v>229</v>
      </c>
      <c r="F71" s="25" t="s">
        <v>226</v>
      </c>
      <c r="G71" s="25" t="s">
        <v>227</v>
      </c>
      <c r="H71" s="25" t="s">
        <v>131</v>
      </c>
      <c r="I71" s="25" t="s">
        <v>130</v>
      </c>
      <c r="J71" s="25" t="s">
        <v>129</v>
      </c>
      <c r="K71" s="25" t="s">
        <v>230</v>
      </c>
      <c r="L71" s="25" t="s">
        <v>404</v>
      </c>
    </row>
    <row r="72" spans="1:12" x14ac:dyDescent="0.25">
      <c r="A72" s="25" t="s">
        <v>132</v>
      </c>
      <c r="B72" s="33" t="e">
        <f>+'SCC X Ano = Direta'!C107/'SCC X Ano = Direta'!C73-1</f>
        <v>#DIV/0!</v>
      </c>
      <c r="C72" s="33" t="e">
        <f>+'SCC X Ano = Direta'!#REF!/'SCC X Ano = Direta'!#REF!-1</f>
        <v>#REF!</v>
      </c>
      <c r="D72" s="33" t="e">
        <f>+'SCC X Ano = Direta'!D107/'SCC X Ano = Direta'!D73-1</f>
        <v>#DIV/0!</v>
      </c>
      <c r="E72" s="33" t="e">
        <f>+'SCC X Ano = Direta'!E107/'SCC X Ano = Direta'!E73-1</f>
        <v>#DIV/0!</v>
      </c>
      <c r="F72" s="33" t="e">
        <f>+'SCC X Ano = Direta'!F107/'SCC X Ano = Direta'!F73-1</f>
        <v>#DIV/0!</v>
      </c>
      <c r="G72" s="33" t="e">
        <f>+'SCC X Ano = Direta'!G107/'SCC X Ano = Direta'!G73-1</f>
        <v>#DIV/0!</v>
      </c>
      <c r="H72" s="33" t="e">
        <f>+'SCC X Ano = Direta'!H107/'SCC X Ano = Direta'!H73-1</f>
        <v>#DIV/0!</v>
      </c>
      <c r="I72" s="33" t="e">
        <f>+'SCC X Ano = Direta'!I107/'SCC X Ano = Direta'!I73-1</f>
        <v>#DIV/0!</v>
      </c>
      <c r="J72" s="33" t="e">
        <f>+'SCC X Ano = Direta'!J107/'SCC X Ano = Direta'!J73-1</f>
        <v>#DIV/0!</v>
      </c>
      <c r="K72" s="33" t="e">
        <f>+'SCC X Ano = Direta'!K107/'SCC X Ano = Direta'!K73-1</f>
        <v>#DIV/0!</v>
      </c>
      <c r="L72" s="33" t="e">
        <f>+'SCC X Ano = Direta'!L107/'SCC X Ano = Direta'!L73-1</f>
        <v>#DIV/0!</v>
      </c>
    </row>
    <row r="73" spans="1:12" x14ac:dyDescent="0.25">
      <c r="A73" s="25" t="s">
        <v>134</v>
      </c>
      <c r="B73" s="33" t="e">
        <f>+'SCC X Ano = Direta'!B108/'SCC X Ano = Direta'!B74-1</f>
        <v>#DIV/0!</v>
      </c>
      <c r="C73" s="33" t="e">
        <f>+'SCC X Ano = Direta'!C108/'SCC X Ano = Direta'!C74-1</f>
        <v>#DIV/0!</v>
      </c>
      <c r="D73" s="33" t="e">
        <f>+'SCC X Ano = Direta'!D108/'SCC X Ano = Direta'!D74-1</f>
        <v>#DIV/0!</v>
      </c>
      <c r="E73" s="33" t="e">
        <f>+'SCC X Ano = Direta'!E108/'SCC X Ano = Direta'!E74-1</f>
        <v>#DIV/0!</v>
      </c>
      <c r="F73" s="33" t="e">
        <f>+'SCC X Ano = Direta'!F108/'SCC X Ano = Direta'!F74-1</f>
        <v>#DIV/0!</v>
      </c>
      <c r="G73" s="33" t="e">
        <f>+'SCC X Ano = Direta'!G108/'SCC X Ano = Direta'!G74-1</f>
        <v>#DIV/0!</v>
      </c>
      <c r="H73" s="33" t="e">
        <f>+'SCC X Ano = Direta'!H108/'SCC X Ano = Direta'!H74-1</f>
        <v>#DIV/0!</v>
      </c>
      <c r="I73" s="33" t="e">
        <f>+'SCC X Ano = Direta'!I108/'SCC X Ano = Direta'!I74-1</f>
        <v>#DIV/0!</v>
      </c>
      <c r="J73" s="33" t="e">
        <f>+'SCC X Ano = Direta'!J108/'SCC X Ano = Direta'!J74-1</f>
        <v>#DIV/0!</v>
      </c>
      <c r="K73" s="33" t="e">
        <f>+'SCC X Ano = Direta'!K108/'SCC X Ano = Direta'!K74-1</f>
        <v>#DIV/0!</v>
      </c>
      <c r="L73" s="33" t="e">
        <f>+'SCC X Ano = Direta'!L108/'SCC X Ano = Direta'!L74-1</f>
        <v>#DIV/0!</v>
      </c>
    </row>
    <row r="74" spans="1:12" x14ac:dyDescent="0.25">
      <c r="A74" s="25" t="s">
        <v>139</v>
      </c>
      <c r="B74" s="33" t="e">
        <f>+'SCC X Ano = Direta'!B109/'SCC X Ano = Direta'!B75-1</f>
        <v>#DIV/0!</v>
      </c>
      <c r="C74" s="33" t="e">
        <f>+'SCC X Ano = Direta'!C109/'SCC X Ano = Direta'!C75-1</f>
        <v>#DIV/0!</v>
      </c>
      <c r="D74" s="33">
        <f>+'SCC X Ano = Direta'!D109/'SCC X Ano = Direta'!D75-1</f>
        <v>-0.37052693720163488</v>
      </c>
      <c r="E74" s="33" t="e">
        <f>+'SCC X Ano = Direta'!E109/'SCC X Ano = Direta'!E75-1</f>
        <v>#DIV/0!</v>
      </c>
      <c r="F74" s="33" t="e">
        <f>+'SCC X Ano = Direta'!F109/'SCC X Ano = Direta'!F75-1</f>
        <v>#DIV/0!</v>
      </c>
      <c r="G74" s="33" t="e">
        <f>+'SCC X Ano = Direta'!G109/'SCC X Ano = Direta'!G75-1</f>
        <v>#DIV/0!</v>
      </c>
      <c r="H74" s="33" t="e">
        <f>+'SCC X Ano = Direta'!H109/'SCC X Ano = Direta'!H75-1</f>
        <v>#DIV/0!</v>
      </c>
      <c r="I74" s="33" t="e">
        <f>+'SCC X Ano = Direta'!I109/'SCC X Ano = Direta'!I75-1</f>
        <v>#DIV/0!</v>
      </c>
      <c r="J74" s="33" t="e">
        <f>+'SCC X Ano = Direta'!J109/'SCC X Ano = Direta'!J75-1</f>
        <v>#DIV/0!</v>
      </c>
      <c r="K74" s="33" t="e">
        <f>+'SCC X Ano = Direta'!K109/'SCC X Ano = Direta'!K75-1</f>
        <v>#DIV/0!</v>
      </c>
      <c r="L74" s="33">
        <f>+'SCC X Ano = Direta'!L109/'SCC X Ano = Direta'!L75-1</f>
        <v>-0.37052693720163488</v>
      </c>
    </row>
    <row r="75" spans="1:12" x14ac:dyDescent="0.25">
      <c r="A75" s="25" t="s">
        <v>143</v>
      </c>
      <c r="B75" s="33" t="e">
        <f>+'SCC X Ano = Direta'!B110/'SCC X Ano = Direta'!B76-1</f>
        <v>#DIV/0!</v>
      </c>
      <c r="C75" s="33" t="e">
        <f>+'SCC X Ano = Direta'!C110/'SCC X Ano = Direta'!C76-1</f>
        <v>#DIV/0!</v>
      </c>
      <c r="D75" s="33" t="e">
        <f>+'SCC X Ano = Direta'!D110/'SCC X Ano = Direta'!D76-1</f>
        <v>#DIV/0!</v>
      </c>
      <c r="E75" s="33" t="e">
        <f>+'SCC X Ano = Direta'!E110/'SCC X Ano = Direta'!E76-1</f>
        <v>#DIV/0!</v>
      </c>
      <c r="F75" s="33" t="e">
        <f>+'SCC X Ano = Direta'!F110/'SCC X Ano = Direta'!F76-1</f>
        <v>#DIV/0!</v>
      </c>
      <c r="G75" s="33" t="e">
        <f>+'SCC X Ano = Direta'!G110/'SCC X Ano = Direta'!G76-1</f>
        <v>#DIV/0!</v>
      </c>
      <c r="H75" s="33" t="e">
        <f>+'SCC X Ano = Direta'!H110/'SCC X Ano = Direta'!H76-1</f>
        <v>#DIV/0!</v>
      </c>
      <c r="I75" s="33" t="e">
        <f>+'SCC X Ano = Direta'!I110/'SCC X Ano = Direta'!I76-1</f>
        <v>#DIV/0!</v>
      </c>
      <c r="J75" s="33" t="e">
        <f>+'SCC X Ano = Direta'!J110/'SCC X Ano = Direta'!J76-1</f>
        <v>#DIV/0!</v>
      </c>
      <c r="K75" s="33" t="e">
        <f>+'SCC X Ano = Direta'!K110/'SCC X Ano = Direta'!K76-1</f>
        <v>#DIV/0!</v>
      </c>
      <c r="L75" s="33" t="e">
        <f>+'SCC X Ano = Direta'!L110/'SCC X Ano = Direta'!L76-1</f>
        <v>#DIV/0!</v>
      </c>
    </row>
    <row r="76" spans="1:12" x14ac:dyDescent="0.25">
      <c r="A76" s="25" t="s">
        <v>146</v>
      </c>
      <c r="B76" s="33" t="e">
        <f>+'SCC X Ano = Direta'!B111/'SCC X Ano = Direta'!B77-1</f>
        <v>#DIV/0!</v>
      </c>
      <c r="C76" s="33" t="e">
        <f>+'SCC X Ano = Direta'!C111/'SCC X Ano = Direta'!C77-1</f>
        <v>#DIV/0!</v>
      </c>
      <c r="D76" s="33" t="e">
        <f>+'SCC X Ano = Direta'!D111/'SCC X Ano = Direta'!D77-1</f>
        <v>#DIV/0!</v>
      </c>
      <c r="E76" s="33" t="e">
        <f>+'SCC X Ano = Direta'!E111/'SCC X Ano = Direta'!E77-1</f>
        <v>#DIV/0!</v>
      </c>
      <c r="F76" s="33" t="e">
        <f>+'SCC X Ano = Direta'!F111/'SCC X Ano = Direta'!F77-1</f>
        <v>#DIV/0!</v>
      </c>
      <c r="G76" s="33" t="e">
        <f>+'SCC X Ano = Direta'!G111/'SCC X Ano = Direta'!G77-1</f>
        <v>#DIV/0!</v>
      </c>
      <c r="H76" s="33" t="e">
        <f>+'SCC X Ano = Direta'!H111/'SCC X Ano = Direta'!H77-1</f>
        <v>#DIV/0!</v>
      </c>
      <c r="I76" s="33" t="e">
        <f>+'SCC X Ano = Direta'!I111/'SCC X Ano = Direta'!I77-1</f>
        <v>#DIV/0!</v>
      </c>
      <c r="J76" s="33">
        <f>+'SCC X Ano = Direta'!J111/'SCC X Ano = Direta'!J77-1</f>
        <v>18.301180255296604</v>
      </c>
      <c r="K76" s="33" t="e">
        <f>+'SCC X Ano = Direta'!K111/'SCC X Ano = Direta'!K77-1</f>
        <v>#DIV/0!</v>
      </c>
      <c r="L76" s="33">
        <f>+'SCC X Ano = Direta'!L111/'SCC X Ano = Direta'!L77-1</f>
        <v>18.301180255296604</v>
      </c>
    </row>
    <row r="77" spans="1:12" x14ac:dyDescent="0.25">
      <c r="A77" s="25" t="s">
        <v>141</v>
      </c>
      <c r="B77" s="33" t="e">
        <f>+'SCC X Ano = Direta'!B112/'SCC X Ano = Direta'!B78-1</f>
        <v>#DIV/0!</v>
      </c>
      <c r="C77" s="33" t="e">
        <f>+'SCC X Ano = Direta'!C112/'SCC X Ano = Direta'!C78-1</f>
        <v>#DIV/0!</v>
      </c>
      <c r="D77" s="33" t="e">
        <f>+'SCC X Ano = Direta'!D112/'SCC X Ano = Direta'!D78-1</f>
        <v>#DIV/0!</v>
      </c>
      <c r="E77" s="33" t="e">
        <f>+'SCC X Ano = Direta'!E112/'SCC X Ano = Direta'!E78-1</f>
        <v>#DIV/0!</v>
      </c>
      <c r="F77" s="33" t="e">
        <f>+'SCC X Ano = Direta'!F112/'SCC X Ano = Direta'!F78-1</f>
        <v>#DIV/0!</v>
      </c>
      <c r="G77" s="33" t="e">
        <f>+'SCC X Ano = Direta'!G112/'SCC X Ano = Direta'!G78-1</f>
        <v>#DIV/0!</v>
      </c>
      <c r="H77" s="33" t="e">
        <f>+'SCC X Ano = Direta'!H112/'SCC X Ano = Direta'!H78-1</f>
        <v>#DIV/0!</v>
      </c>
      <c r="I77" s="33" t="e">
        <f>+'SCC X Ano = Direta'!I112/'SCC X Ano = Direta'!I78-1</f>
        <v>#DIV/0!</v>
      </c>
      <c r="J77" s="33" t="e">
        <f>+'SCC X Ano = Direta'!J112/'SCC X Ano = Direta'!J78-1</f>
        <v>#DIV/0!</v>
      </c>
      <c r="K77" s="33" t="e">
        <f>+'SCC X Ano = Direta'!K112/'SCC X Ano = Direta'!K78-1</f>
        <v>#DIV/0!</v>
      </c>
      <c r="L77" s="33" t="e">
        <f>+'SCC X Ano = Direta'!L112/'SCC X Ano = Direta'!L78-1</f>
        <v>#DIV/0!</v>
      </c>
    </row>
    <row r="78" spans="1:12" x14ac:dyDescent="0.25">
      <c r="A78" s="25" t="s">
        <v>153</v>
      </c>
      <c r="B78" s="33" t="e">
        <f>+'SCC X Ano = Direta'!B113/'SCC X Ano = Direta'!B79-1</f>
        <v>#DIV/0!</v>
      </c>
      <c r="C78" s="33" t="e">
        <f>+'SCC X Ano = Direta'!C113/'SCC X Ano = Direta'!C79-1</f>
        <v>#DIV/0!</v>
      </c>
      <c r="D78" s="33" t="e">
        <f>+'SCC X Ano = Direta'!D113/'SCC X Ano = Direta'!D79-1</f>
        <v>#DIV/0!</v>
      </c>
      <c r="E78" s="33" t="e">
        <f>+'SCC X Ano = Direta'!E113/'SCC X Ano = Direta'!E79-1</f>
        <v>#DIV/0!</v>
      </c>
      <c r="F78" s="33" t="e">
        <f>+'SCC X Ano = Direta'!F113/'SCC X Ano = Direta'!F79-1</f>
        <v>#DIV/0!</v>
      </c>
      <c r="G78" s="33" t="e">
        <f>+'SCC X Ano = Direta'!G113/'SCC X Ano = Direta'!G79-1</f>
        <v>#DIV/0!</v>
      </c>
      <c r="H78" s="33" t="e">
        <f>+'SCC X Ano = Direta'!H113/'SCC X Ano = Direta'!H79-1</f>
        <v>#DIV/0!</v>
      </c>
      <c r="I78" s="33" t="e">
        <f>+'SCC X Ano = Direta'!I113/'SCC X Ano = Direta'!I79-1</f>
        <v>#DIV/0!</v>
      </c>
      <c r="J78" s="33" t="e">
        <f>+'SCC X Ano = Direta'!J113/'SCC X Ano = Direta'!J79-1</f>
        <v>#DIV/0!</v>
      </c>
      <c r="K78" s="33" t="e">
        <f>+'SCC X Ano = Direta'!K113/'SCC X Ano = Direta'!K79-1</f>
        <v>#DIV/0!</v>
      </c>
      <c r="L78" s="33" t="e">
        <f>+'SCC X Ano = Direta'!L113/'SCC X Ano = Direta'!L79-1</f>
        <v>#DIV/0!</v>
      </c>
    </row>
    <row r="79" spans="1:12" x14ac:dyDescent="0.25">
      <c r="A79" s="25" t="s">
        <v>157</v>
      </c>
      <c r="B79" s="33" t="e">
        <f>+'SCC X Ano = Direta'!B114/'SCC X Ano = Direta'!B80-1</f>
        <v>#DIV/0!</v>
      </c>
      <c r="C79" s="33" t="e">
        <f>+'SCC X Ano = Direta'!C114/'SCC X Ano = Direta'!C80-1</f>
        <v>#DIV/0!</v>
      </c>
      <c r="D79" s="33" t="e">
        <f>+'SCC X Ano = Direta'!D114/'SCC X Ano = Direta'!D80-1</f>
        <v>#DIV/0!</v>
      </c>
      <c r="E79" s="33" t="e">
        <f>+'SCC X Ano = Direta'!E114/'SCC X Ano = Direta'!E80-1</f>
        <v>#DIV/0!</v>
      </c>
      <c r="F79" s="33" t="e">
        <f>+'SCC X Ano = Direta'!F114/'SCC X Ano = Direta'!F80-1</f>
        <v>#DIV/0!</v>
      </c>
      <c r="G79" s="33" t="e">
        <f>+'SCC X Ano = Direta'!G114/'SCC X Ano = Direta'!G80-1</f>
        <v>#DIV/0!</v>
      </c>
      <c r="H79" s="33" t="e">
        <f>+'SCC X Ano = Direta'!H114/'SCC X Ano = Direta'!H80-1</f>
        <v>#DIV/0!</v>
      </c>
      <c r="I79" s="33" t="e">
        <f>+'SCC X Ano = Direta'!I114/'SCC X Ano = Direta'!I80-1</f>
        <v>#DIV/0!</v>
      </c>
      <c r="J79" s="33">
        <f>+'SCC X Ano = Direta'!J114/'SCC X Ano = Direta'!J80-1</f>
        <v>-6.2137236705976817E-2</v>
      </c>
      <c r="K79" s="33" t="e">
        <f>+'SCC X Ano = Direta'!K114/'SCC X Ano = Direta'!K80-1</f>
        <v>#DIV/0!</v>
      </c>
      <c r="L79" s="33">
        <f>+'SCC X Ano = Direta'!L114/'SCC X Ano = Direta'!L80-1</f>
        <v>2.8528298271300669</v>
      </c>
    </row>
    <row r="80" spans="1:12" x14ac:dyDescent="0.25">
      <c r="A80" s="25" t="s">
        <v>161</v>
      </c>
      <c r="B80" s="33" t="e">
        <f>+'SCC X Ano = Direta'!B115/'SCC X Ano = Direta'!B81-1</f>
        <v>#DIV/0!</v>
      </c>
      <c r="C80" s="33" t="e">
        <f>+'SCC X Ano = Direta'!C115/'SCC X Ano = Direta'!C81-1</f>
        <v>#DIV/0!</v>
      </c>
      <c r="D80" s="33" t="e">
        <f>+'SCC X Ano = Direta'!D115/'SCC X Ano = Direta'!D81-1</f>
        <v>#DIV/0!</v>
      </c>
      <c r="E80" s="33" t="e">
        <f>+'SCC X Ano = Direta'!E115/'SCC X Ano = Direta'!E81-1</f>
        <v>#DIV/0!</v>
      </c>
      <c r="F80" s="33" t="e">
        <f>+'SCC X Ano = Direta'!F115/'SCC X Ano = Direta'!F81-1</f>
        <v>#DIV/0!</v>
      </c>
      <c r="G80" s="33" t="e">
        <f>+'SCC X Ano = Direta'!G115/'SCC X Ano = Direta'!G81-1</f>
        <v>#DIV/0!</v>
      </c>
      <c r="H80" s="33" t="e">
        <f>+'SCC X Ano = Direta'!H115/'SCC X Ano = Direta'!H81-1</f>
        <v>#DIV/0!</v>
      </c>
      <c r="I80" s="33" t="e">
        <f>+'SCC X Ano = Direta'!I115/'SCC X Ano = Direta'!I81-1</f>
        <v>#DIV/0!</v>
      </c>
      <c r="J80" s="33" t="e">
        <f>+'SCC X Ano = Direta'!J115/'SCC X Ano = Direta'!J81-1</f>
        <v>#DIV/0!</v>
      </c>
      <c r="K80" s="33" t="e">
        <f>+'SCC X Ano = Direta'!K115/'SCC X Ano = Direta'!K81-1</f>
        <v>#DIV/0!</v>
      </c>
      <c r="L80" s="33" t="e">
        <f>+'SCC X Ano = Direta'!L115/'SCC X Ano = Direta'!L81-1</f>
        <v>#DIV/0!</v>
      </c>
    </row>
    <row r="81" spans="1:12" x14ac:dyDescent="0.25">
      <c r="A81" s="25" t="s">
        <v>151</v>
      </c>
      <c r="B81" s="33" t="e">
        <f>+'SCC X Ano = Direta'!B116/'SCC X Ano = Direta'!B82-1</f>
        <v>#DIV/0!</v>
      </c>
      <c r="C81" s="33" t="e">
        <f>+'SCC X Ano = Direta'!C116/'SCC X Ano = Direta'!C82-1</f>
        <v>#DIV/0!</v>
      </c>
      <c r="D81" s="33" t="e">
        <f>+'SCC X Ano = Direta'!D116/'SCC X Ano = Direta'!D82-1</f>
        <v>#DIV/0!</v>
      </c>
      <c r="E81" s="33" t="e">
        <f>+'SCC X Ano = Direta'!E116/'SCC X Ano = Direta'!E82-1</f>
        <v>#DIV/0!</v>
      </c>
      <c r="F81" s="33" t="e">
        <f>+'SCC X Ano = Direta'!F116/'SCC X Ano = Direta'!F82-1</f>
        <v>#DIV/0!</v>
      </c>
      <c r="G81" s="33" t="e">
        <f>+'SCC X Ano = Direta'!G116/'SCC X Ano = Direta'!G82-1</f>
        <v>#DIV/0!</v>
      </c>
      <c r="H81" s="33" t="e">
        <f>+'SCC X Ano = Direta'!H116/'SCC X Ano = Direta'!H82-1</f>
        <v>#DIV/0!</v>
      </c>
      <c r="I81" s="33" t="e">
        <f>+'SCC X Ano = Direta'!I116/'SCC X Ano = Direta'!I82-1</f>
        <v>#DIV/0!</v>
      </c>
      <c r="J81" s="33">
        <f>+'SCC X Ano = Direta'!J116/'SCC X Ano = Direta'!J82-1</f>
        <v>3.1288252789883515</v>
      </c>
      <c r="K81" s="33" t="e">
        <f>+'SCC X Ano = Direta'!K116/'SCC X Ano = Direta'!K82-1</f>
        <v>#DIV/0!</v>
      </c>
      <c r="L81" s="33">
        <f>+'SCC X Ano = Direta'!L116/'SCC X Ano = Direta'!L82-1</f>
        <v>56.467063739928186</v>
      </c>
    </row>
    <row r="82" spans="1:12" x14ac:dyDescent="0.25">
      <c r="A82" s="25" t="s">
        <v>167</v>
      </c>
      <c r="B82" s="33" t="e">
        <f>+'SCC X Ano = Direta'!B117/'SCC X Ano = Direta'!B83-1</f>
        <v>#DIV/0!</v>
      </c>
      <c r="C82" s="33" t="e">
        <f>+'SCC X Ano = Direta'!C117/'SCC X Ano = Direta'!C83-1</f>
        <v>#DIV/0!</v>
      </c>
      <c r="D82" s="33" t="e">
        <f>+'SCC X Ano = Direta'!D117/'SCC X Ano = Direta'!D83-1</f>
        <v>#DIV/0!</v>
      </c>
      <c r="E82" s="33" t="e">
        <f>+'SCC X Ano = Direta'!E117/'SCC X Ano = Direta'!E83-1</f>
        <v>#DIV/0!</v>
      </c>
      <c r="F82" s="33" t="e">
        <f>+'SCC X Ano = Direta'!F117/'SCC X Ano = Direta'!F83-1</f>
        <v>#DIV/0!</v>
      </c>
      <c r="G82" s="33" t="e">
        <f>+'SCC X Ano = Direta'!G117/'SCC X Ano = Direta'!G83-1</f>
        <v>#DIV/0!</v>
      </c>
      <c r="H82" s="33" t="e">
        <f>+'SCC X Ano = Direta'!H117/'SCC X Ano = Direta'!H83-1</f>
        <v>#DIV/0!</v>
      </c>
      <c r="I82" s="33" t="e">
        <f>+'SCC X Ano = Direta'!I117/'SCC X Ano = Direta'!I83-1</f>
        <v>#DIV/0!</v>
      </c>
      <c r="J82" s="33" t="e">
        <f>+'SCC X Ano = Direta'!J117/'SCC X Ano = Direta'!J83-1</f>
        <v>#DIV/0!</v>
      </c>
      <c r="K82" s="33" t="e">
        <f>+'SCC X Ano = Direta'!K117/'SCC X Ano = Direta'!K83-1</f>
        <v>#DIV/0!</v>
      </c>
      <c r="L82" s="33" t="e">
        <f>+'SCC X Ano = Direta'!L117/'SCC X Ano = Direta'!L83-1</f>
        <v>#DIV/0!</v>
      </c>
    </row>
    <row r="83" spans="1:12" x14ac:dyDescent="0.25">
      <c r="A83" s="25" t="s">
        <v>171</v>
      </c>
      <c r="B83" s="33" t="e">
        <f>+'SCC X Ano = Direta'!B118/'SCC X Ano = Direta'!B84-1</f>
        <v>#DIV/0!</v>
      </c>
      <c r="C83" s="33" t="e">
        <f>+'SCC X Ano = Direta'!C118/'SCC X Ano = Direta'!C84-1</f>
        <v>#DIV/0!</v>
      </c>
      <c r="D83" s="33" t="e">
        <f>+'SCC X Ano = Direta'!D118/'SCC X Ano = Direta'!D84-1</f>
        <v>#DIV/0!</v>
      </c>
      <c r="E83" s="33" t="e">
        <f>+'SCC X Ano = Direta'!E118/'SCC X Ano = Direta'!E84-1</f>
        <v>#DIV/0!</v>
      </c>
      <c r="F83" s="33" t="e">
        <f>+'SCC X Ano = Direta'!F118/'SCC X Ano = Direta'!F84-1</f>
        <v>#DIV/0!</v>
      </c>
      <c r="G83" s="33" t="e">
        <f>+'SCC X Ano = Direta'!G118/'SCC X Ano = Direta'!G84-1</f>
        <v>#DIV/0!</v>
      </c>
      <c r="H83" s="33" t="e">
        <f>+'SCC X Ano = Direta'!H118/'SCC X Ano = Direta'!H84-1</f>
        <v>#DIV/0!</v>
      </c>
      <c r="I83" s="33" t="e">
        <f>+'SCC X Ano = Direta'!I118/'SCC X Ano = Direta'!I84-1</f>
        <v>#DIV/0!</v>
      </c>
      <c r="J83" s="33" t="e">
        <f>+'SCC X Ano = Direta'!J118/'SCC X Ano = Direta'!J84-1</f>
        <v>#DIV/0!</v>
      </c>
      <c r="K83" s="33" t="e">
        <f>+'SCC X Ano = Direta'!K118/'SCC X Ano = Direta'!K84-1</f>
        <v>#DIV/0!</v>
      </c>
      <c r="L83" s="33" t="e">
        <f>+'SCC X Ano = Direta'!L118/'SCC X Ano = Direta'!L84-1</f>
        <v>#DIV/0!</v>
      </c>
    </row>
    <row r="84" spans="1:12" x14ac:dyDescent="0.25">
      <c r="A84" s="25" t="s">
        <v>175</v>
      </c>
      <c r="B84" s="33" t="e">
        <f>+'SCC X Ano = Direta'!B119/'SCC X Ano = Direta'!B85-1</f>
        <v>#DIV/0!</v>
      </c>
      <c r="C84" s="33" t="e">
        <f>+'SCC X Ano = Direta'!C119/'SCC X Ano = Direta'!C85-1</f>
        <v>#DIV/0!</v>
      </c>
      <c r="D84" s="33" t="e">
        <f>+'SCC X Ano = Direta'!D119/'SCC X Ano = Direta'!D85-1</f>
        <v>#DIV/0!</v>
      </c>
      <c r="E84" s="33" t="e">
        <f>+'SCC X Ano = Direta'!E119/'SCC X Ano = Direta'!E85-1</f>
        <v>#DIV/0!</v>
      </c>
      <c r="F84" s="33" t="e">
        <f>+'SCC X Ano = Direta'!F119/'SCC X Ano = Direta'!F85-1</f>
        <v>#DIV/0!</v>
      </c>
      <c r="G84" s="33" t="e">
        <f>+'SCC X Ano = Direta'!G119/'SCC X Ano = Direta'!G85-1</f>
        <v>#DIV/0!</v>
      </c>
      <c r="H84" s="33" t="e">
        <f>+'SCC X Ano = Direta'!H119/'SCC X Ano = Direta'!H85-1</f>
        <v>#DIV/0!</v>
      </c>
      <c r="I84" s="33" t="e">
        <f>+'SCC X Ano = Direta'!I119/'SCC X Ano = Direta'!I85-1</f>
        <v>#DIV/0!</v>
      </c>
      <c r="J84" s="33">
        <f>+'SCC X Ano = Direta'!J119/'SCC X Ano = Direta'!J85-1</f>
        <v>0.21777194049337489</v>
      </c>
      <c r="K84" s="33" t="e">
        <f>+'SCC X Ano = Direta'!K119/'SCC X Ano = Direta'!K85-1</f>
        <v>#DIV/0!</v>
      </c>
      <c r="L84" s="33">
        <f>+'SCC X Ano = Direta'!L119/'SCC X Ano = Direta'!L85-1</f>
        <v>0.42481857018853808</v>
      </c>
    </row>
    <row r="85" spans="1:12" x14ac:dyDescent="0.25">
      <c r="A85" s="25" t="s">
        <v>137</v>
      </c>
      <c r="B85" s="33" t="e">
        <f>+'SCC X Ano = Direta'!B120/'SCC X Ano = Direta'!B86-1</f>
        <v>#DIV/0!</v>
      </c>
      <c r="C85" s="33" t="e">
        <f>+'SCC X Ano = Direta'!C120/'SCC X Ano = Direta'!C86-1</f>
        <v>#DIV/0!</v>
      </c>
      <c r="D85" s="33" t="e">
        <f>+'SCC X Ano = Direta'!D120/'SCC X Ano = Direta'!D86-1</f>
        <v>#DIV/0!</v>
      </c>
      <c r="E85" s="33" t="e">
        <f>+'SCC X Ano = Direta'!E120/'SCC X Ano = Direta'!E86-1</f>
        <v>#DIV/0!</v>
      </c>
      <c r="F85" s="33" t="e">
        <f>+'SCC X Ano = Direta'!F120/'SCC X Ano = Direta'!F86-1</f>
        <v>#DIV/0!</v>
      </c>
      <c r="G85" s="33" t="e">
        <f>+'SCC X Ano = Direta'!G120/'SCC X Ano = Direta'!G86-1</f>
        <v>#DIV/0!</v>
      </c>
      <c r="H85" s="33" t="e">
        <f>+'SCC X Ano = Direta'!H120/'SCC X Ano = Direta'!H86-1</f>
        <v>#DIV/0!</v>
      </c>
      <c r="I85" s="33" t="e">
        <f>+'SCC X Ano = Direta'!I120/'SCC X Ano = Direta'!I86-1</f>
        <v>#DIV/0!</v>
      </c>
      <c r="J85" s="33" t="e">
        <f>+'SCC X Ano = Direta'!J120/'SCC X Ano = Direta'!J86-1</f>
        <v>#DIV/0!</v>
      </c>
      <c r="K85" s="33" t="e">
        <f>+'SCC X Ano = Direta'!K120/'SCC X Ano = Direta'!K86-1</f>
        <v>#DIV/0!</v>
      </c>
      <c r="L85" s="33" t="e">
        <f>+'SCC X Ano = Direta'!L120/'SCC X Ano = Direta'!L86-1</f>
        <v>#DIV/0!</v>
      </c>
    </row>
    <row r="86" spans="1:12" x14ac:dyDescent="0.25">
      <c r="A86" s="25" t="s">
        <v>181</v>
      </c>
      <c r="B86" s="33" t="e">
        <f>+'SCC X Ano = Direta'!B121/'SCC X Ano = Direta'!B87-1</f>
        <v>#DIV/0!</v>
      </c>
      <c r="C86" s="33" t="e">
        <f>+'SCC X Ano = Direta'!C121/'SCC X Ano = Direta'!C87-1</f>
        <v>#DIV/0!</v>
      </c>
      <c r="D86" s="33" t="e">
        <f>+'SCC X Ano = Direta'!D121/'SCC X Ano = Direta'!D87-1</f>
        <v>#DIV/0!</v>
      </c>
      <c r="E86" s="33" t="e">
        <f>+'SCC X Ano = Direta'!E121/'SCC X Ano = Direta'!E87-1</f>
        <v>#DIV/0!</v>
      </c>
      <c r="F86" s="33" t="e">
        <f>+'SCC X Ano = Direta'!F121/'SCC X Ano = Direta'!F87-1</f>
        <v>#DIV/0!</v>
      </c>
      <c r="G86" s="33" t="e">
        <f>+'SCC X Ano = Direta'!G121/'SCC X Ano = Direta'!G87-1</f>
        <v>#DIV/0!</v>
      </c>
      <c r="H86" s="33" t="e">
        <f>+'SCC X Ano = Direta'!H121/'SCC X Ano = Direta'!H87-1</f>
        <v>#DIV/0!</v>
      </c>
      <c r="I86" s="33" t="e">
        <f>+'SCC X Ano = Direta'!I121/'SCC X Ano = Direta'!I87-1</f>
        <v>#DIV/0!</v>
      </c>
      <c r="J86" s="33">
        <f>+'SCC X Ano = Direta'!J121/'SCC X Ano = Direta'!J87-1</f>
        <v>-0.59672428547737522</v>
      </c>
      <c r="K86" s="33" t="e">
        <f>+'SCC X Ano = Direta'!K121/'SCC X Ano = Direta'!K87-1</f>
        <v>#DIV/0!</v>
      </c>
      <c r="L86" s="33">
        <f>+'SCC X Ano = Direta'!L121/'SCC X Ano = Direta'!L87-1</f>
        <v>-0.59672428547737522</v>
      </c>
    </row>
    <row r="87" spans="1:12" x14ac:dyDescent="0.25">
      <c r="A87" s="25" t="s">
        <v>148</v>
      </c>
      <c r="B87" s="33" t="e">
        <f>+'SCC X Ano = Direta'!B122/'SCC X Ano = Direta'!B88-1</f>
        <v>#DIV/0!</v>
      </c>
      <c r="C87" s="33" t="e">
        <f>+'SCC X Ano = Direta'!C122/'SCC X Ano = Direta'!C88-1</f>
        <v>#DIV/0!</v>
      </c>
      <c r="D87" s="33">
        <f>+'SCC X Ano = Direta'!D122/'SCC X Ano = Direta'!D88-1</f>
        <v>-1</v>
      </c>
      <c r="E87" s="33" t="e">
        <f>+'SCC X Ano = Direta'!E122/'SCC X Ano = Direta'!E88-1</f>
        <v>#DIV/0!</v>
      </c>
      <c r="F87" s="33" t="e">
        <f>+'SCC X Ano = Direta'!F122/'SCC X Ano = Direta'!F88-1</f>
        <v>#DIV/0!</v>
      </c>
      <c r="G87" s="33" t="e">
        <f>+'SCC X Ano = Direta'!G122/'SCC X Ano = Direta'!G88-1</f>
        <v>#DIV/0!</v>
      </c>
      <c r="H87" s="33" t="e">
        <f>+'SCC X Ano = Direta'!H122/'SCC X Ano = Direta'!H88-1</f>
        <v>#DIV/0!</v>
      </c>
      <c r="I87" s="33" t="e">
        <f>+'SCC X Ano = Direta'!I122/'SCC X Ano = Direta'!I88-1</f>
        <v>#DIV/0!</v>
      </c>
      <c r="J87" s="33">
        <f>+'SCC X Ano = Direta'!J122/'SCC X Ano = Direta'!J88-1</f>
        <v>1.0485434114013992</v>
      </c>
      <c r="K87" s="33" t="e">
        <f>+'SCC X Ano = Direta'!K122/'SCC X Ano = Direta'!K88-1</f>
        <v>#DIV/0!</v>
      </c>
      <c r="L87" s="33">
        <f>+'SCC X Ano = Direta'!L122/'SCC X Ano = Direta'!L88-1</f>
        <v>0.68634233888692653</v>
      </c>
    </row>
    <row r="88" spans="1:12" x14ac:dyDescent="0.25">
      <c r="A88" s="25" t="s">
        <v>177</v>
      </c>
      <c r="B88" s="33" t="e">
        <f>+'SCC X Ano = Direta'!B123/'SCC X Ano = Direta'!B89-1</f>
        <v>#DIV/0!</v>
      </c>
      <c r="C88" s="33" t="e">
        <f>+'SCC X Ano = Direta'!C123/'SCC X Ano = Direta'!C89-1</f>
        <v>#DIV/0!</v>
      </c>
      <c r="D88" s="33" t="e">
        <f>+'SCC X Ano = Direta'!D123/'SCC X Ano = Direta'!D89-1</f>
        <v>#DIV/0!</v>
      </c>
      <c r="E88" s="33" t="e">
        <f>+'SCC X Ano = Direta'!E123/'SCC X Ano = Direta'!E89-1</f>
        <v>#DIV/0!</v>
      </c>
      <c r="F88" s="33" t="e">
        <f>+'SCC X Ano = Direta'!F123/'SCC X Ano = Direta'!F89-1</f>
        <v>#DIV/0!</v>
      </c>
      <c r="G88" s="33" t="e">
        <f>+'SCC X Ano = Direta'!G123/'SCC X Ano = Direta'!G89-1</f>
        <v>#DIV/0!</v>
      </c>
      <c r="H88" s="33" t="e">
        <f>+'SCC X Ano = Direta'!H123/'SCC X Ano = Direta'!H89-1</f>
        <v>#DIV/0!</v>
      </c>
      <c r="I88" s="33" t="e">
        <f>+'SCC X Ano = Direta'!I123/'SCC X Ano = Direta'!I89-1</f>
        <v>#DIV/0!</v>
      </c>
      <c r="J88" s="33">
        <f>+'SCC X Ano = Direta'!J123/'SCC X Ano = Direta'!J89-1</f>
        <v>1.7347666006014926</v>
      </c>
      <c r="K88" s="33" t="e">
        <f>+'SCC X Ano = Direta'!K123/'SCC X Ano = Direta'!K89-1</f>
        <v>#DIV/0!</v>
      </c>
      <c r="L88" s="33">
        <f>+'SCC X Ano = Direta'!L123/'SCC X Ano = Direta'!L89-1</f>
        <v>8.6289215409550071</v>
      </c>
    </row>
    <row r="89" spans="1:12" x14ac:dyDescent="0.25">
      <c r="A89" s="25" t="s">
        <v>159</v>
      </c>
      <c r="B89" s="33" t="e">
        <f>+'SCC X Ano = Direta'!B124/'SCC X Ano = Direta'!B90-1</f>
        <v>#DIV/0!</v>
      </c>
      <c r="C89" s="33" t="e">
        <f>+'SCC X Ano = Direta'!C124/'SCC X Ano = Direta'!C90-1</f>
        <v>#DIV/0!</v>
      </c>
      <c r="D89" s="33" t="e">
        <f>+'SCC X Ano = Direta'!D124/'SCC X Ano = Direta'!D90-1</f>
        <v>#DIV/0!</v>
      </c>
      <c r="E89" s="33" t="e">
        <f>+'SCC X Ano = Direta'!E124/'SCC X Ano = Direta'!E90-1</f>
        <v>#DIV/0!</v>
      </c>
      <c r="F89" s="33" t="e">
        <f>+'SCC X Ano = Direta'!F124/'SCC X Ano = Direta'!F90-1</f>
        <v>#DIV/0!</v>
      </c>
      <c r="G89" s="33" t="e">
        <f>+'SCC X Ano = Direta'!G124/'SCC X Ano = Direta'!G90-1</f>
        <v>#DIV/0!</v>
      </c>
      <c r="H89" s="33" t="e">
        <f>+'SCC X Ano = Direta'!H124/'SCC X Ano = Direta'!H90-1</f>
        <v>#DIV/0!</v>
      </c>
      <c r="I89" s="33" t="e">
        <f>+'SCC X Ano = Direta'!I124/'SCC X Ano = Direta'!I90-1</f>
        <v>#DIV/0!</v>
      </c>
      <c r="J89" s="33" t="e">
        <f>+'SCC X Ano = Direta'!J124/'SCC X Ano = Direta'!J90-1</f>
        <v>#DIV/0!</v>
      </c>
      <c r="K89" s="33" t="e">
        <f>+'SCC X Ano = Direta'!K124/'SCC X Ano = Direta'!K90-1</f>
        <v>#DIV/0!</v>
      </c>
      <c r="L89" s="33" t="e">
        <f>+'SCC X Ano = Direta'!L124/'SCC X Ano = Direta'!L90-1</f>
        <v>#DIV/0!</v>
      </c>
    </row>
    <row r="90" spans="1:12" x14ac:dyDescent="0.25">
      <c r="A90" s="25" t="s">
        <v>191</v>
      </c>
      <c r="B90" s="33" t="e">
        <f>+'SCC X Ano = Direta'!B125/'SCC X Ano = Direta'!B91-1</f>
        <v>#DIV/0!</v>
      </c>
      <c r="C90" s="33">
        <f>+'SCC X Ano = Direta'!C125/'SCC X Ano = Direta'!C91-1</f>
        <v>0.71187137191111138</v>
      </c>
      <c r="D90" s="33">
        <f>+'SCC X Ano = Direta'!D125/'SCC X Ano = Direta'!D91-1</f>
        <v>-0.38047172782103833</v>
      </c>
      <c r="E90" s="33" t="e">
        <f>+'SCC X Ano = Direta'!E125/'SCC X Ano = Direta'!E91-1</f>
        <v>#DIV/0!</v>
      </c>
      <c r="F90" s="33" t="e">
        <f>+'SCC X Ano = Direta'!F125/'SCC X Ano = Direta'!F91-1</f>
        <v>#DIV/0!</v>
      </c>
      <c r="G90" s="33" t="e">
        <f>+'SCC X Ano = Direta'!G125/'SCC X Ano = Direta'!G91-1</f>
        <v>#DIV/0!</v>
      </c>
      <c r="H90" s="33" t="e">
        <f>+'SCC X Ano = Direta'!H125/'SCC X Ano = Direta'!H91-1</f>
        <v>#DIV/0!</v>
      </c>
      <c r="I90" s="33" t="e">
        <f>+'SCC X Ano = Direta'!I125/'SCC X Ano = Direta'!I91-1</f>
        <v>#DIV/0!</v>
      </c>
      <c r="J90" s="33">
        <f>+'SCC X Ano = Direta'!J125/'SCC X Ano = Direta'!J91-1</f>
        <v>-0.21055364185901693</v>
      </c>
      <c r="K90" s="33" t="e">
        <f>+'SCC X Ano = Direta'!K125/'SCC X Ano = Direta'!K91-1</f>
        <v>#DIV/0!</v>
      </c>
      <c r="L90" s="33">
        <f>+'SCC X Ano = Direta'!L125/'SCC X Ano = Direta'!L91-1</f>
        <v>-2.7806981244440365E-2</v>
      </c>
    </row>
    <row r="91" spans="1:12" x14ac:dyDescent="0.25">
      <c r="A91" s="25" t="s">
        <v>194</v>
      </c>
      <c r="B91" s="33" t="e">
        <f>+'SCC X Ano = Direta'!B126/'SCC X Ano = Direta'!B92-1</f>
        <v>#DIV/0!</v>
      </c>
      <c r="C91" s="33">
        <f>+'SCC X Ano = Direta'!C126/'SCC X Ano = Direta'!C92-1</f>
        <v>-0.87305598357118208</v>
      </c>
      <c r="D91" s="33">
        <f>+'SCC X Ano = Direta'!D126/'SCC X Ano = Direta'!D92-1</f>
        <v>0.38436750626927885</v>
      </c>
      <c r="E91" s="33" t="e">
        <f>+'SCC X Ano = Direta'!E126/'SCC X Ano = Direta'!E92-1</f>
        <v>#DIV/0!</v>
      </c>
      <c r="F91" s="33">
        <f>+'SCC X Ano = Direta'!F126/'SCC X Ano = Direta'!F92-1</f>
        <v>-0.4603083083160584</v>
      </c>
      <c r="G91" s="33" t="e">
        <f>+'SCC X Ano = Direta'!G126/'SCC X Ano = Direta'!G92-1</f>
        <v>#DIV/0!</v>
      </c>
      <c r="H91" s="33" t="e">
        <f>+'SCC X Ano = Direta'!H126/'SCC X Ano = Direta'!H92-1</f>
        <v>#DIV/0!</v>
      </c>
      <c r="I91" s="33" t="e">
        <f>+'SCC X Ano = Direta'!I126/'SCC X Ano = Direta'!I92-1</f>
        <v>#DIV/0!</v>
      </c>
      <c r="J91" s="33">
        <f>+'SCC X Ano = Direta'!J126/'SCC X Ano = Direta'!J92-1</f>
        <v>1.0313800573813903</v>
      </c>
      <c r="K91" s="33" t="e">
        <f>+'SCC X Ano = Direta'!K126/'SCC X Ano = Direta'!K92-1</f>
        <v>#DIV/0!</v>
      </c>
      <c r="L91" s="33">
        <f>+'SCC X Ano = Direta'!L126/'SCC X Ano = Direta'!L92-1</f>
        <v>-0.31500882325032087</v>
      </c>
    </row>
    <row r="92" spans="1:12" x14ac:dyDescent="0.25">
      <c r="A92" s="25" t="s">
        <v>185</v>
      </c>
      <c r="B92" s="33" t="e">
        <f>+'SCC X Ano = Direta'!B127/'SCC X Ano = Direta'!B93-1</f>
        <v>#DIV/0!</v>
      </c>
      <c r="C92" s="33" t="e">
        <f>+'SCC X Ano = Direta'!C127/'SCC X Ano = Direta'!C93-1</f>
        <v>#DIV/0!</v>
      </c>
      <c r="D92" s="33">
        <f>+'SCC X Ano = Direta'!D127/'SCC X Ano = Direta'!D93-1</f>
        <v>-0.43347424348147146</v>
      </c>
      <c r="E92" s="33" t="e">
        <f>+'SCC X Ano = Direta'!E127/'SCC X Ano = Direta'!E93-1</f>
        <v>#DIV/0!</v>
      </c>
      <c r="F92" s="33" t="e">
        <f>+'SCC X Ano = Direta'!F127/'SCC X Ano = Direta'!F93-1</f>
        <v>#DIV/0!</v>
      </c>
      <c r="G92" s="33" t="e">
        <f>+'SCC X Ano = Direta'!G127/'SCC X Ano = Direta'!G93-1</f>
        <v>#DIV/0!</v>
      </c>
      <c r="H92" s="33" t="e">
        <f>+'SCC X Ano = Direta'!H127/'SCC X Ano = Direta'!H93-1</f>
        <v>#DIV/0!</v>
      </c>
      <c r="I92" s="33" t="e">
        <f>+'SCC X Ano = Direta'!I127/'SCC X Ano = Direta'!I93-1</f>
        <v>#DIV/0!</v>
      </c>
      <c r="J92" s="33">
        <f>+'SCC X Ano = Direta'!J127/'SCC X Ano = Direta'!J93-1</f>
        <v>0.10893011816730236</v>
      </c>
      <c r="K92" s="33" t="e">
        <f>+'SCC X Ano = Direta'!K127/'SCC X Ano = Direta'!K93-1</f>
        <v>#DIV/0!</v>
      </c>
      <c r="L92" s="33">
        <f>+'SCC X Ano = Direta'!L127/'SCC X Ano = Direta'!L93-1</f>
        <v>-0.15018189607264854</v>
      </c>
    </row>
    <row r="93" spans="1:12" x14ac:dyDescent="0.25">
      <c r="A93" s="25" t="s">
        <v>200</v>
      </c>
      <c r="B93" s="33" t="e">
        <f>+'SCC X Ano = Direta'!B128/'SCC X Ano = Direta'!B94-1</f>
        <v>#DIV/0!</v>
      </c>
      <c r="C93" s="33" t="e">
        <f>+'SCC X Ano = Direta'!C128/'SCC X Ano = Direta'!C94-1</f>
        <v>#DIV/0!</v>
      </c>
      <c r="D93" s="33" t="e">
        <f>+'SCC X Ano = Direta'!D128/'SCC X Ano = Direta'!D94-1</f>
        <v>#DIV/0!</v>
      </c>
      <c r="E93" s="33" t="e">
        <f>+'SCC X Ano = Direta'!E128/'SCC X Ano = Direta'!E94-1</f>
        <v>#DIV/0!</v>
      </c>
      <c r="F93" s="33" t="e">
        <f>+'SCC X Ano = Direta'!F128/'SCC X Ano = Direta'!F94-1</f>
        <v>#DIV/0!</v>
      </c>
      <c r="G93" s="33" t="e">
        <f>+'SCC X Ano = Direta'!G128/'SCC X Ano = Direta'!G94-1</f>
        <v>#DIV/0!</v>
      </c>
      <c r="H93" s="33" t="e">
        <f>+'SCC X Ano = Direta'!H128/'SCC X Ano = Direta'!H94-1</f>
        <v>#DIV/0!</v>
      </c>
      <c r="I93" s="33" t="e">
        <f>+'SCC X Ano = Direta'!I128/'SCC X Ano = Direta'!I94-1</f>
        <v>#DIV/0!</v>
      </c>
      <c r="J93" s="33">
        <f>+'SCC X Ano = Direta'!J128/'SCC X Ano = Direta'!J94-1</f>
        <v>-0.73039811866962701</v>
      </c>
      <c r="K93" s="33" t="e">
        <f>+'SCC X Ano = Direta'!K128/'SCC X Ano = Direta'!K94-1</f>
        <v>#DIV/0!</v>
      </c>
      <c r="L93" s="33">
        <f>+'SCC X Ano = Direta'!L128/'SCC X Ano = Direta'!L94-1</f>
        <v>3.7629665701699224</v>
      </c>
    </row>
    <row r="94" spans="1:12" x14ac:dyDescent="0.25">
      <c r="A94" s="25" t="s">
        <v>198</v>
      </c>
      <c r="B94" s="33" t="e">
        <f>+'SCC X Ano = Direta'!B129/'SCC X Ano = Direta'!B95-1</f>
        <v>#DIV/0!</v>
      </c>
      <c r="C94" s="33" t="e">
        <f>+'SCC X Ano = Direta'!C129/'SCC X Ano = Direta'!C95-1</f>
        <v>#DIV/0!</v>
      </c>
      <c r="D94" s="33">
        <f>+'SCC X Ano = Direta'!D129/'SCC X Ano = Direta'!D95-1</f>
        <v>-0.58092123858328337</v>
      </c>
      <c r="E94" s="33" t="e">
        <f>+'SCC X Ano = Direta'!E129/'SCC X Ano = Direta'!E95-1</f>
        <v>#DIV/0!</v>
      </c>
      <c r="F94" s="33">
        <f>+'SCC X Ano = Direta'!F129/'SCC X Ano = Direta'!F95-1</f>
        <v>-0.93565178399300875</v>
      </c>
      <c r="G94" s="33" t="e">
        <f>+'SCC X Ano = Direta'!G129/'SCC X Ano = Direta'!G95-1</f>
        <v>#DIV/0!</v>
      </c>
      <c r="H94" s="33" t="e">
        <f>+'SCC X Ano = Direta'!H129/'SCC X Ano = Direta'!H95-1</f>
        <v>#DIV/0!</v>
      </c>
      <c r="I94" s="33" t="e">
        <f>+'SCC X Ano = Direta'!I129/'SCC X Ano = Direta'!I95-1</f>
        <v>#DIV/0!</v>
      </c>
      <c r="J94" s="33">
        <f>+'SCC X Ano = Direta'!J129/'SCC X Ano = Direta'!J95-1</f>
        <v>55.260678220778154</v>
      </c>
      <c r="K94" s="33" t="e">
        <f>+'SCC X Ano = Direta'!K129/'SCC X Ano = Direta'!K95-1</f>
        <v>#DIV/0!</v>
      </c>
      <c r="L94" s="33">
        <f>+'SCC X Ano = Direta'!L129/'SCC X Ano = Direta'!L95-1</f>
        <v>-0.75398663350477102</v>
      </c>
    </row>
    <row r="95" spans="1:12" x14ac:dyDescent="0.25">
      <c r="A95" s="25" t="s">
        <v>173</v>
      </c>
      <c r="B95" s="33" t="e">
        <f>+'SCC X Ano = Direta'!B130/'SCC X Ano = Direta'!B96-1</f>
        <v>#DIV/0!</v>
      </c>
      <c r="C95" s="33" t="e">
        <f>+'SCC X Ano = Direta'!C130/'SCC X Ano = Direta'!C96-1</f>
        <v>#DIV/0!</v>
      </c>
      <c r="D95" s="33" t="e">
        <f>+'SCC X Ano = Direta'!D130/'SCC X Ano = Direta'!D96-1</f>
        <v>#DIV/0!</v>
      </c>
      <c r="E95" s="33" t="e">
        <f>+'SCC X Ano = Direta'!E130/'SCC X Ano = Direta'!E96-1</f>
        <v>#DIV/0!</v>
      </c>
      <c r="F95" s="33" t="e">
        <f>+'SCC X Ano = Direta'!F130/'SCC X Ano = Direta'!F96-1</f>
        <v>#DIV/0!</v>
      </c>
      <c r="G95" s="33" t="e">
        <f>+'SCC X Ano = Direta'!G130/'SCC X Ano = Direta'!G96-1</f>
        <v>#DIV/0!</v>
      </c>
      <c r="H95" s="33" t="e">
        <f>+'SCC X Ano = Direta'!H130/'SCC X Ano = Direta'!H96-1</f>
        <v>#DIV/0!</v>
      </c>
      <c r="I95" s="33" t="e">
        <f>+'SCC X Ano = Direta'!I130/'SCC X Ano = Direta'!I96-1</f>
        <v>#DIV/0!</v>
      </c>
      <c r="J95" s="33" t="e">
        <f>+'SCC X Ano = Direta'!J130/'SCC X Ano = Direta'!J96-1</f>
        <v>#DIV/0!</v>
      </c>
      <c r="K95" s="33" t="e">
        <f>+'SCC X Ano = Direta'!K130/'SCC X Ano = Direta'!K96-1</f>
        <v>#DIV/0!</v>
      </c>
      <c r="L95" s="33" t="e">
        <f>+'SCC X Ano = Direta'!L130/'SCC X Ano = Direta'!L96-1</f>
        <v>#DIV/0!</v>
      </c>
    </row>
    <row r="96" spans="1:12" x14ac:dyDescent="0.25">
      <c r="A96" s="25" t="s">
        <v>169</v>
      </c>
      <c r="B96" s="33" t="e">
        <f>+'SCC X Ano = Direta'!B131/'SCC X Ano = Direta'!B97-1</f>
        <v>#DIV/0!</v>
      </c>
      <c r="C96" s="33" t="e">
        <f>+'SCC X Ano = Direta'!C131/'SCC X Ano = Direta'!C97-1</f>
        <v>#DIV/0!</v>
      </c>
      <c r="D96" s="33" t="e">
        <f>+'SCC X Ano = Direta'!D131/'SCC X Ano = Direta'!D97-1</f>
        <v>#DIV/0!</v>
      </c>
      <c r="E96" s="33" t="e">
        <f>+'SCC X Ano = Direta'!E131/'SCC X Ano = Direta'!E97-1</f>
        <v>#DIV/0!</v>
      </c>
      <c r="F96" s="33" t="e">
        <f>+'SCC X Ano = Direta'!F131/'SCC X Ano = Direta'!F97-1</f>
        <v>#DIV/0!</v>
      </c>
      <c r="G96" s="33" t="e">
        <f>+'SCC X Ano = Direta'!G131/'SCC X Ano = Direta'!G97-1</f>
        <v>#DIV/0!</v>
      </c>
      <c r="H96" s="33" t="e">
        <f>+'SCC X Ano = Direta'!H131/'SCC X Ano = Direta'!H97-1</f>
        <v>#DIV/0!</v>
      </c>
      <c r="I96" s="33" t="e">
        <f>+'SCC X Ano = Direta'!I131/'SCC X Ano = Direta'!I97-1</f>
        <v>#DIV/0!</v>
      </c>
      <c r="J96" s="33" t="e">
        <f>+'SCC X Ano = Direta'!J131/'SCC X Ano = Direta'!J97-1</f>
        <v>#DIV/0!</v>
      </c>
      <c r="K96" s="33" t="e">
        <f>+'SCC X Ano = Direta'!K131/'SCC X Ano = Direta'!K97-1</f>
        <v>#DIV/0!</v>
      </c>
      <c r="L96" s="33" t="e">
        <f>+'SCC X Ano = Direta'!L131/'SCC X Ano = Direta'!L97-1</f>
        <v>#DIV/0!</v>
      </c>
    </row>
    <row r="97" spans="1:12" x14ac:dyDescent="0.25">
      <c r="A97" s="25" t="s">
        <v>163</v>
      </c>
      <c r="B97" s="33" t="e">
        <f>+'SCC X Ano = Direta'!B132/'SCC X Ano = Direta'!B98-1</f>
        <v>#DIV/0!</v>
      </c>
      <c r="C97" s="33" t="e">
        <f>+'SCC X Ano = Direta'!C132/'SCC X Ano = Direta'!C98-1</f>
        <v>#DIV/0!</v>
      </c>
      <c r="D97" s="33" t="e">
        <f>+'SCC X Ano = Direta'!D132/'SCC X Ano = Direta'!D98-1</f>
        <v>#DIV/0!</v>
      </c>
      <c r="E97" s="33" t="e">
        <f>+'SCC X Ano = Direta'!E132/'SCC X Ano = Direta'!E98-1</f>
        <v>#DIV/0!</v>
      </c>
      <c r="F97" s="33" t="e">
        <f>+'SCC X Ano = Direta'!F132/'SCC X Ano = Direta'!F98-1</f>
        <v>#DIV/0!</v>
      </c>
      <c r="G97" s="33" t="e">
        <f>+'SCC X Ano = Direta'!G132/'SCC X Ano = Direta'!G98-1</f>
        <v>#DIV/0!</v>
      </c>
      <c r="H97" s="33" t="e">
        <f>+'SCC X Ano = Direta'!H132/'SCC X Ano = Direta'!H98-1</f>
        <v>#DIV/0!</v>
      </c>
      <c r="I97" s="33" t="e">
        <f>+'SCC X Ano = Direta'!I132/'SCC X Ano = Direta'!I98-1</f>
        <v>#DIV/0!</v>
      </c>
      <c r="J97" s="33">
        <f>+'SCC X Ano = Direta'!J132/'SCC X Ano = Direta'!J98-1</f>
        <v>-0.83679826222376452</v>
      </c>
      <c r="K97" s="33" t="e">
        <f>+'SCC X Ano = Direta'!K132/'SCC X Ano = Direta'!K98-1</f>
        <v>#DIV/0!</v>
      </c>
      <c r="L97" s="33">
        <f>+'SCC X Ano = Direta'!L132/'SCC X Ano = Direta'!L98-1</f>
        <v>-0.83679826222376452</v>
      </c>
    </row>
    <row r="98" spans="1:12" x14ac:dyDescent="0.25">
      <c r="A98" s="25" t="s">
        <v>155</v>
      </c>
      <c r="B98" s="33" t="e">
        <f>+'SCC X Ano = Direta'!B133/'SCC X Ano = Direta'!B99-1</f>
        <v>#DIV/0!</v>
      </c>
      <c r="C98" s="33" t="e">
        <f>+'SCC X Ano = Direta'!C133/'SCC X Ano = Direta'!C99-1</f>
        <v>#DIV/0!</v>
      </c>
      <c r="D98" s="33" t="e">
        <f>+'SCC X Ano = Direta'!D133/'SCC X Ano = Direta'!D99-1</f>
        <v>#DIV/0!</v>
      </c>
      <c r="E98" s="33" t="e">
        <f>+'SCC X Ano = Direta'!E133/'SCC X Ano = Direta'!E99-1</f>
        <v>#DIV/0!</v>
      </c>
      <c r="F98" s="33" t="e">
        <f>+'SCC X Ano = Direta'!F133/'SCC X Ano = Direta'!F99-1</f>
        <v>#DIV/0!</v>
      </c>
      <c r="G98" s="33" t="e">
        <f>+'SCC X Ano = Direta'!G133/'SCC X Ano = Direta'!G99-1</f>
        <v>#DIV/0!</v>
      </c>
      <c r="H98" s="33" t="e">
        <f>+'SCC X Ano = Direta'!H133/'SCC X Ano = Direta'!H99-1</f>
        <v>#DIV/0!</v>
      </c>
      <c r="I98" s="33" t="e">
        <f>+'SCC X Ano = Direta'!I133/'SCC X Ano = Direta'!I99-1</f>
        <v>#DIV/0!</v>
      </c>
      <c r="J98" s="33" t="e">
        <f>+'SCC X Ano = Direta'!J133/'SCC X Ano = Direta'!J99-1</f>
        <v>#DIV/0!</v>
      </c>
      <c r="K98" s="33" t="e">
        <f>+'SCC X Ano = Direta'!K133/'SCC X Ano = Direta'!K99-1</f>
        <v>#DIV/0!</v>
      </c>
      <c r="L98" s="33" t="e">
        <f>+'SCC X Ano = Direta'!L133/'SCC X Ano = Direta'!L99-1</f>
        <v>#DIV/0!</v>
      </c>
    </row>
    <row r="99" spans="1:12" x14ac:dyDescent="0.25">
      <c r="A99" s="1" t="s">
        <v>223</v>
      </c>
      <c r="B99" s="33" t="e">
        <f>+'SCC X Ano = Direta'!B134/'SCC X Ano = Direta'!B100-1</f>
        <v>#DIV/0!</v>
      </c>
      <c r="C99" s="33">
        <f>+'SCC X Ano = Direta'!C134/'SCC X Ano = Direta'!C100-1</f>
        <v>0.86665074923535101</v>
      </c>
      <c r="D99" s="33">
        <f>+'SCC X Ano = Direta'!D134/'SCC X Ano = Direta'!D100-1</f>
        <v>0.35717043634791312</v>
      </c>
      <c r="E99" s="33" t="e">
        <f>+'SCC X Ano = Direta'!E134/'SCC X Ano = Direta'!E100-1</f>
        <v>#DIV/0!</v>
      </c>
      <c r="F99" s="33">
        <f>+'SCC X Ano = Direta'!F134/'SCC X Ano = Direta'!F100-1</f>
        <v>-0.50429269886167827</v>
      </c>
      <c r="G99" s="33" t="e">
        <f>+'SCC X Ano = Direta'!G134/'SCC X Ano = Direta'!G100-1</f>
        <v>#DIV/0!</v>
      </c>
      <c r="H99" s="33" t="e">
        <f>+'SCC X Ano = Direta'!H134/'SCC X Ano = Direta'!H100-1</f>
        <v>#DIV/0!</v>
      </c>
      <c r="I99" s="33" t="e">
        <f>+'SCC X Ano = Direta'!I134/'SCC X Ano = Direta'!I100-1</f>
        <v>#DIV/0!</v>
      </c>
      <c r="J99" s="33">
        <f>+'SCC X Ano = Direta'!J134/'SCC X Ano = Direta'!J100-1</f>
        <v>0.25668468423649649</v>
      </c>
      <c r="K99" s="33" t="e">
        <f>+'SCC X Ano = Direta'!K134/'SCC X Ano = Direta'!K100-1</f>
        <v>#DIV/0!</v>
      </c>
      <c r="L99" s="33">
        <f>+'SCC X Ano = Direta'!L134/'SCC X Ano = Direta'!L100-1</f>
        <v>-6.9490808745412025E-2</v>
      </c>
    </row>
    <row r="100" spans="1:12" x14ac:dyDescent="0.25">
      <c r="A100" s="25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</row>
    <row r="101" spans="1:12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</row>
    <row r="102" spans="1:12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</row>
    <row r="103" spans="1:12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x14ac:dyDescent="0.25">
      <c r="A104" s="2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25"/>
      <c r="B105" s="25" t="s">
        <v>224</v>
      </c>
      <c r="C105" s="25" t="s">
        <v>228</v>
      </c>
      <c r="D105" s="25" t="s">
        <v>15</v>
      </c>
      <c r="E105" s="25" t="s">
        <v>229</v>
      </c>
      <c r="F105" s="25" t="s">
        <v>226</v>
      </c>
      <c r="G105" s="25" t="s">
        <v>227</v>
      </c>
      <c r="H105" s="25" t="s">
        <v>131</v>
      </c>
      <c r="I105" s="25" t="s">
        <v>130</v>
      </c>
      <c r="J105" s="25" t="s">
        <v>129</v>
      </c>
      <c r="K105" s="25" t="s">
        <v>230</v>
      </c>
      <c r="L105" s="25" t="s">
        <v>404</v>
      </c>
    </row>
    <row r="106" spans="1:12" x14ac:dyDescent="0.25">
      <c r="A106" s="25" t="s">
        <v>132</v>
      </c>
      <c r="B106" s="33" t="e">
        <f>+'SCC X Ano = Direta'!B141/'SCC X Ano = Direta'!C107-1</f>
        <v>#DIV/0!</v>
      </c>
      <c r="C106" s="33" t="e">
        <f>+'SCC X Ano = Direta'!C141/'SCC X Ano = Direta'!#REF!-1</f>
        <v>#REF!</v>
      </c>
      <c r="D106" s="33" t="e">
        <f>+'SCC X Ano = Direta'!D141/'SCC X Ano = Direta'!D107-1</f>
        <v>#DIV/0!</v>
      </c>
      <c r="E106" s="33" t="e">
        <f>+'SCC X Ano = Direta'!E141/'SCC X Ano = Direta'!E107-1</f>
        <v>#DIV/0!</v>
      </c>
      <c r="F106" s="33" t="e">
        <f>+'SCC X Ano = Direta'!F141/'SCC X Ano = Direta'!F107-1</f>
        <v>#DIV/0!</v>
      </c>
      <c r="G106" s="33" t="e">
        <f>+'SCC X Ano = Direta'!G141/'SCC X Ano = Direta'!G107-1</f>
        <v>#DIV/0!</v>
      </c>
      <c r="H106" s="33" t="e">
        <f>+'SCC X Ano = Direta'!H141/'SCC X Ano = Direta'!H107-1</f>
        <v>#DIV/0!</v>
      </c>
      <c r="I106" s="33" t="e">
        <f>+'SCC X Ano = Direta'!I141/'SCC X Ano = Direta'!I107-1</f>
        <v>#DIV/0!</v>
      </c>
      <c r="J106" s="33" t="e">
        <f>+'SCC X Ano = Direta'!J141/'SCC X Ano = Direta'!J107-1</f>
        <v>#DIV/0!</v>
      </c>
      <c r="K106" s="33" t="e">
        <f>+'SCC X Ano = Direta'!K141/'SCC X Ano = Direta'!K107-1</f>
        <v>#DIV/0!</v>
      </c>
      <c r="L106" s="33" t="e">
        <f>+'SCC X Ano = Direta'!L141/'SCC X Ano = Direta'!L107-1</f>
        <v>#DIV/0!</v>
      </c>
    </row>
    <row r="107" spans="1:12" x14ac:dyDescent="0.25">
      <c r="A107" s="25" t="s">
        <v>134</v>
      </c>
      <c r="B107" s="33" t="e">
        <f>+'SCC X Ano = Direta'!B142/'SCC X Ano = Direta'!B108-1</f>
        <v>#DIV/0!</v>
      </c>
      <c r="C107" s="33" t="e">
        <f>+'SCC X Ano = Direta'!C142/'SCC X Ano = Direta'!C108-1</f>
        <v>#DIV/0!</v>
      </c>
      <c r="D107" s="33" t="e">
        <f>+'SCC X Ano = Direta'!D142/'SCC X Ano = Direta'!D108-1</f>
        <v>#DIV/0!</v>
      </c>
      <c r="E107" s="33" t="e">
        <f>+'SCC X Ano = Direta'!E142/'SCC X Ano = Direta'!E108-1</f>
        <v>#DIV/0!</v>
      </c>
      <c r="F107" s="33" t="e">
        <f>+'SCC X Ano = Direta'!F142/'SCC X Ano = Direta'!F108-1</f>
        <v>#DIV/0!</v>
      </c>
      <c r="G107" s="33" t="e">
        <f>+'SCC X Ano = Direta'!G142/'SCC X Ano = Direta'!G108-1</f>
        <v>#DIV/0!</v>
      </c>
      <c r="H107" s="33" t="e">
        <f>+'SCC X Ano = Direta'!H142/'SCC X Ano = Direta'!H108-1</f>
        <v>#DIV/0!</v>
      </c>
      <c r="I107" s="33" t="e">
        <f>+'SCC X Ano = Direta'!I142/'SCC X Ano = Direta'!I108-1</f>
        <v>#DIV/0!</v>
      </c>
      <c r="J107" s="33">
        <f>+'SCC X Ano = Direta'!J142/'SCC X Ano = Direta'!J108-1</f>
        <v>-1</v>
      </c>
      <c r="K107" s="33" t="e">
        <f>+'SCC X Ano = Direta'!K142/'SCC X Ano = Direta'!K108-1</f>
        <v>#DIV/0!</v>
      </c>
      <c r="L107" s="33">
        <f>+'SCC X Ano = Direta'!L142/'SCC X Ano = Direta'!L108-1</f>
        <v>-1</v>
      </c>
    </row>
    <row r="108" spans="1:12" x14ac:dyDescent="0.25">
      <c r="A108" s="25" t="s">
        <v>139</v>
      </c>
      <c r="B108" s="33" t="e">
        <f>+'SCC X Ano = Direta'!B143/'SCC X Ano = Direta'!B109-1</f>
        <v>#DIV/0!</v>
      </c>
      <c r="C108" s="33" t="e">
        <f>+'SCC X Ano = Direta'!C143/'SCC X Ano = Direta'!C109-1</f>
        <v>#DIV/0!</v>
      </c>
      <c r="D108" s="33">
        <f>+'SCC X Ano = Direta'!D143/'SCC X Ano = Direta'!D109-1</f>
        <v>-1</v>
      </c>
      <c r="E108" s="33" t="e">
        <f>+'SCC X Ano = Direta'!E143/'SCC X Ano = Direta'!E109-1</f>
        <v>#DIV/0!</v>
      </c>
      <c r="F108" s="33" t="e">
        <f>+'SCC X Ano = Direta'!F143/'SCC X Ano = Direta'!F109-1</f>
        <v>#DIV/0!</v>
      </c>
      <c r="G108" s="33" t="e">
        <f>+'SCC X Ano = Direta'!G143/'SCC X Ano = Direta'!G109-1</f>
        <v>#DIV/0!</v>
      </c>
      <c r="H108" s="33" t="e">
        <f>+'SCC X Ano = Direta'!H143/'SCC X Ano = Direta'!H109-1</f>
        <v>#DIV/0!</v>
      </c>
      <c r="I108" s="33" t="e">
        <f>+'SCC X Ano = Direta'!I143/'SCC X Ano = Direta'!I109-1</f>
        <v>#DIV/0!</v>
      </c>
      <c r="J108" s="33" t="e">
        <f>+'SCC X Ano = Direta'!J143/'SCC X Ano = Direta'!J109-1</f>
        <v>#DIV/0!</v>
      </c>
      <c r="K108" s="33" t="e">
        <f>+'SCC X Ano = Direta'!K143/'SCC X Ano = Direta'!K109-1</f>
        <v>#DIV/0!</v>
      </c>
      <c r="L108" s="33">
        <f>+'SCC X Ano = Direta'!L143/'SCC X Ano = Direta'!L109-1</f>
        <v>0.48539924729634842</v>
      </c>
    </row>
    <row r="109" spans="1:12" x14ac:dyDescent="0.25">
      <c r="A109" s="25" t="s">
        <v>143</v>
      </c>
      <c r="B109" s="33" t="e">
        <f>+'SCC X Ano = Direta'!B144/'SCC X Ano = Direta'!B110-1</f>
        <v>#DIV/0!</v>
      </c>
      <c r="C109" s="33" t="e">
        <f>+'SCC X Ano = Direta'!C144/'SCC X Ano = Direta'!C110-1</f>
        <v>#DIV/0!</v>
      </c>
      <c r="D109" s="33" t="e">
        <f>+'SCC X Ano = Direta'!D144/'SCC X Ano = Direta'!D110-1</f>
        <v>#DIV/0!</v>
      </c>
      <c r="E109" s="33" t="e">
        <f>+'SCC X Ano = Direta'!E144/'SCC X Ano = Direta'!E110-1</f>
        <v>#DIV/0!</v>
      </c>
      <c r="F109" s="33" t="e">
        <f>+'SCC X Ano = Direta'!F144/'SCC X Ano = Direta'!F110-1</f>
        <v>#DIV/0!</v>
      </c>
      <c r="G109" s="33" t="e">
        <f>+'SCC X Ano = Direta'!G144/'SCC X Ano = Direta'!G110-1</f>
        <v>#DIV/0!</v>
      </c>
      <c r="H109" s="33" t="e">
        <f>+'SCC X Ano = Direta'!H144/'SCC X Ano = Direta'!H110-1</f>
        <v>#DIV/0!</v>
      </c>
      <c r="I109" s="33" t="e">
        <f>+'SCC X Ano = Direta'!I144/'SCC X Ano = Direta'!I110-1</f>
        <v>#DIV/0!</v>
      </c>
      <c r="J109" s="33" t="e">
        <f>+'SCC X Ano = Direta'!J144/'SCC X Ano = Direta'!J110-1</f>
        <v>#DIV/0!</v>
      </c>
      <c r="K109" s="33" t="e">
        <f>+'SCC X Ano = Direta'!K144/'SCC X Ano = Direta'!K110-1</f>
        <v>#DIV/0!</v>
      </c>
      <c r="L109" s="33" t="e">
        <f>+'SCC X Ano = Direta'!L144/'SCC X Ano = Direta'!L110-1</f>
        <v>#DIV/0!</v>
      </c>
    </row>
    <row r="110" spans="1:12" x14ac:dyDescent="0.25">
      <c r="A110" s="25" t="s">
        <v>146</v>
      </c>
      <c r="B110" s="33" t="e">
        <f>+'SCC X Ano = Direta'!B145/'SCC X Ano = Direta'!B111-1</f>
        <v>#DIV/0!</v>
      </c>
      <c r="C110" s="33" t="e">
        <f>+'SCC X Ano = Direta'!C145/'SCC X Ano = Direta'!C111-1</f>
        <v>#DIV/0!</v>
      </c>
      <c r="D110" s="33" t="e">
        <f>+'SCC X Ano = Direta'!D145/'SCC X Ano = Direta'!D111-1</f>
        <v>#DIV/0!</v>
      </c>
      <c r="E110" s="33" t="e">
        <f>+'SCC X Ano = Direta'!E145/'SCC X Ano = Direta'!E111-1</f>
        <v>#DIV/0!</v>
      </c>
      <c r="F110" s="33" t="e">
        <f>+'SCC X Ano = Direta'!F145/'SCC X Ano = Direta'!F111-1</f>
        <v>#DIV/0!</v>
      </c>
      <c r="G110" s="33" t="e">
        <f>+'SCC X Ano = Direta'!G145/'SCC X Ano = Direta'!G111-1</f>
        <v>#DIV/0!</v>
      </c>
      <c r="H110" s="33" t="e">
        <f>+'SCC X Ano = Direta'!H145/'SCC X Ano = Direta'!H111-1</f>
        <v>#DIV/0!</v>
      </c>
      <c r="I110" s="33" t="e">
        <f>+'SCC X Ano = Direta'!I145/'SCC X Ano = Direta'!I111-1</f>
        <v>#DIV/0!</v>
      </c>
      <c r="J110" s="33">
        <f>+'SCC X Ano = Direta'!J145/'SCC X Ano = Direta'!J111-1</f>
        <v>-0.94915516182723247</v>
      </c>
      <c r="K110" s="33" t="e">
        <f>+'SCC X Ano = Direta'!K145/'SCC X Ano = Direta'!K111-1</f>
        <v>#DIV/0!</v>
      </c>
      <c r="L110" s="33">
        <f>+'SCC X Ano = Direta'!L145/'SCC X Ano = Direta'!L111-1</f>
        <v>-0.91570461039778017</v>
      </c>
    </row>
    <row r="111" spans="1:12" x14ac:dyDescent="0.25">
      <c r="A111" s="25" t="s">
        <v>141</v>
      </c>
      <c r="B111" s="33" t="e">
        <f>+'SCC X Ano = Direta'!B146/'SCC X Ano = Direta'!B112-1</f>
        <v>#DIV/0!</v>
      </c>
      <c r="C111" s="33" t="e">
        <f>+'SCC X Ano = Direta'!C146/'SCC X Ano = Direta'!C112-1</f>
        <v>#DIV/0!</v>
      </c>
      <c r="D111" s="33" t="e">
        <f>+'SCC X Ano = Direta'!D146/'SCC X Ano = Direta'!D112-1</f>
        <v>#DIV/0!</v>
      </c>
      <c r="E111" s="33" t="e">
        <f>+'SCC X Ano = Direta'!E146/'SCC X Ano = Direta'!E112-1</f>
        <v>#DIV/0!</v>
      </c>
      <c r="F111" s="33" t="e">
        <f>+'SCC X Ano = Direta'!F146/'SCC X Ano = Direta'!F112-1</f>
        <v>#DIV/0!</v>
      </c>
      <c r="G111" s="33" t="e">
        <f>+'SCC X Ano = Direta'!G146/'SCC X Ano = Direta'!G112-1</f>
        <v>#DIV/0!</v>
      </c>
      <c r="H111" s="33" t="e">
        <f>+'SCC X Ano = Direta'!H146/'SCC X Ano = Direta'!H112-1</f>
        <v>#DIV/0!</v>
      </c>
      <c r="I111" s="33" t="e">
        <f>+'SCC X Ano = Direta'!I146/'SCC X Ano = Direta'!I112-1</f>
        <v>#DIV/0!</v>
      </c>
      <c r="J111" s="33" t="e">
        <f>+'SCC X Ano = Direta'!J146/'SCC X Ano = Direta'!J112-1</f>
        <v>#DIV/0!</v>
      </c>
      <c r="K111" s="33" t="e">
        <f>+'SCC X Ano = Direta'!K146/'SCC X Ano = Direta'!K112-1</f>
        <v>#DIV/0!</v>
      </c>
      <c r="L111" s="33" t="e">
        <f>+'SCC X Ano = Direta'!L146/'SCC X Ano = Direta'!L112-1</f>
        <v>#DIV/0!</v>
      </c>
    </row>
    <row r="112" spans="1:12" x14ac:dyDescent="0.25">
      <c r="A112" s="25" t="s">
        <v>153</v>
      </c>
      <c r="B112" s="33" t="e">
        <f>+'SCC X Ano = Direta'!B147/'SCC X Ano = Direta'!B113-1</f>
        <v>#DIV/0!</v>
      </c>
      <c r="C112" s="33" t="e">
        <f>+'SCC X Ano = Direta'!C147/'SCC X Ano = Direta'!C113-1</f>
        <v>#DIV/0!</v>
      </c>
      <c r="D112" s="33" t="e">
        <f>+'SCC X Ano = Direta'!D147/'SCC X Ano = Direta'!D113-1</f>
        <v>#DIV/0!</v>
      </c>
      <c r="E112" s="33" t="e">
        <f>+'SCC X Ano = Direta'!E147/'SCC X Ano = Direta'!E113-1</f>
        <v>#DIV/0!</v>
      </c>
      <c r="F112" s="33" t="e">
        <f>+'SCC X Ano = Direta'!F147/'SCC X Ano = Direta'!F113-1</f>
        <v>#DIV/0!</v>
      </c>
      <c r="G112" s="33" t="e">
        <f>+'SCC X Ano = Direta'!G147/'SCC X Ano = Direta'!G113-1</f>
        <v>#DIV/0!</v>
      </c>
      <c r="H112" s="33" t="e">
        <f>+'SCC X Ano = Direta'!H147/'SCC X Ano = Direta'!H113-1</f>
        <v>#DIV/0!</v>
      </c>
      <c r="I112" s="33" t="e">
        <f>+'SCC X Ano = Direta'!I147/'SCC X Ano = Direta'!I113-1</f>
        <v>#DIV/0!</v>
      </c>
      <c r="J112" s="33" t="e">
        <f>+'SCC X Ano = Direta'!J147/'SCC X Ano = Direta'!J113-1</f>
        <v>#DIV/0!</v>
      </c>
      <c r="K112" s="33" t="e">
        <f>+'SCC X Ano = Direta'!K147/'SCC X Ano = Direta'!K113-1</f>
        <v>#DIV/0!</v>
      </c>
      <c r="L112" s="33" t="e">
        <f>+'SCC X Ano = Direta'!L147/'SCC X Ano = Direta'!L113-1</f>
        <v>#DIV/0!</v>
      </c>
    </row>
    <row r="113" spans="1:12" x14ac:dyDescent="0.25">
      <c r="A113" s="25" t="s">
        <v>157</v>
      </c>
      <c r="B113" s="33" t="e">
        <f>+'SCC X Ano = Direta'!B148/'SCC X Ano = Direta'!B114-1</f>
        <v>#DIV/0!</v>
      </c>
      <c r="C113" s="33" t="e">
        <f>+'SCC X Ano = Direta'!C148/'SCC X Ano = Direta'!C114-1</f>
        <v>#DIV/0!</v>
      </c>
      <c r="D113" s="33">
        <f>+'SCC X Ano = Direta'!D148/'SCC X Ano = Direta'!D114-1</f>
        <v>-1</v>
      </c>
      <c r="E113" s="33" t="e">
        <f>+'SCC X Ano = Direta'!E148/'SCC X Ano = Direta'!E114-1</f>
        <v>#DIV/0!</v>
      </c>
      <c r="F113" s="33" t="e">
        <f>+'SCC X Ano = Direta'!F148/'SCC X Ano = Direta'!F114-1</f>
        <v>#DIV/0!</v>
      </c>
      <c r="G113" s="33" t="e">
        <f>+'SCC X Ano = Direta'!G148/'SCC X Ano = Direta'!G114-1</f>
        <v>#DIV/0!</v>
      </c>
      <c r="H113" s="33" t="e">
        <f>+'SCC X Ano = Direta'!H148/'SCC X Ano = Direta'!H114-1</f>
        <v>#DIV/0!</v>
      </c>
      <c r="I113" s="33" t="e">
        <f>+'SCC X Ano = Direta'!I148/'SCC X Ano = Direta'!I114-1</f>
        <v>#DIV/0!</v>
      </c>
      <c r="J113" s="33">
        <f>+'SCC X Ano = Direta'!J148/'SCC X Ano = Direta'!J114-1</f>
        <v>-0.23013050315955164</v>
      </c>
      <c r="K113" s="33" t="e">
        <f>+'SCC X Ano = Direta'!K148/'SCC X Ano = Direta'!K114-1</f>
        <v>#DIV/0!</v>
      </c>
      <c r="L113" s="33">
        <f>+'SCC X Ano = Direta'!L148/'SCC X Ano = Direta'!L114-1</f>
        <v>-0.81259698297643312</v>
      </c>
    </row>
    <row r="114" spans="1:12" x14ac:dyDescent="0.25">
      <c r="A114" s="25" t="s">
        <v>161</v>
      </c>
      <c r="B114" s="33" t="e">
        <f>+'SCC X Ano = Direta'!B149/'SCC X Ano = Direta'!B115-1</f>
        <v>#DIV/0!</v>
      </c>
      <c r="C114" s="33" t="e">
        <f>+'SCC X Ano = Direta'!C149/'SCC X Ano = Direta'!C115-1</f>
        <v>#DIV/0!</v>
      </c>
      <c r="D114" s="33" t="e">
        <f>+'SCC X Ano = Direta'!D149/'SCC X Ano = Direta'!D115-1</f>
        <v>#DIV/0!</v>
      </c>
      <c r="E114" s="33" t="e">
        <f>+'SCC X Ano = Direta'!E149/'SCC X Ano = Direta'!E115-1</f>
        <v>#DIV/0!</v>
      </c>
      <c r="F114" s="33" t="e">
        <f>+'SCC X Ano = Direta'!F149/'SCC X Ano = Direta'!F115-1</f>
        <v>#DIV/0!</v>
      </c>
      <c r="G114" s="33" t="e">
        <f>+'SCC X Ano = Direta'!G149/'SCC X Ano = Direta'!G115-1</f>
        <v>#DIV/0!</v>
      </c>
      <c r="H114" s="33" t="e">
        <f>+'SCC X Ano = Direta'!H149/'SCC X Ano = Direta'!H115-1</f>
        <v>#DIV/0!</v>
      </c>
      <c r="I114" s="33" t="e">
        <f>+'SCC X Ano = Direta'!I149/'SCC X Ano = Direta'!I115-1</f>
        <v>#DIV/0!</v>
      </c>
      <c r="J114" s="33" t="e">
        <f>+'SCC X Ano = Direta'!J149/'SCC X Ano = Direta'!J115-1</f>
        <v>#DIV/0!</v>
      </c>
      <c r="K114" s="33" t="e">
        <f>+'SCC X Ano = Direta'!K149/'SCC X Ano = Direta'!K115-1</f>
        <v>#DIV/0!</v>
      </c>
      <c r="L114" s="33" t="e">
        <f>+'SCC X Ano = Direta'!L149/'SCC X Ano = Direta'!L115-1</f>
        <v>#DIV/0!</v>
      </c>
    </row>
    <row r="115" spans="1:12" x14ac:dyDescent="0.25">
      <c r="A115" s="25" t="s">
        <v>151</v>
      </c>
      <c r="B115" s="33" t="e">
        <f>+'SCC X Ano = Direta'!B150/'SCC X Ano = Direta'!B116-1</f>
        <v>#DIV/0!</v>
      </c>
      <c r="C115" s="33">
        <f>+'SCC X Ano = Direta'!C150/'SCC X Ano = Direta'!C116-1</f>
        <v>0.15259908260447608</v>
      </c>
      <c r="D115" s="33">
        <f>+'SCC X Ano = Direta'!D150/'SCC X Ano = Direta'!D116-1</f>
        <v>-1</v>
      </c>
      <c r="E115" s="33" t="e">
        <f>+'SCC X Ano = Direta'!E150/'SCC X Ano = Direta'!E116-1</f>
        <v>#DIV/0!</v>
      </c>
      <c r="F115" s="33" t="e">
        <f>+'SCC X Ano = Direta'!F150/'SCC X Ano = Direta'!F116-1</f>
        <v>#DIV/0!</v>
      </c>
      <c r="G115" s="33">
        <f>+'SCC X Ano = Direta'!G150/'SCC X Ano = Direta'!G116-1</f>
        <v>0.40840636595734647</v>
      </c>
      <c r="H115" s="33" t="e">
        <f>+'SCC X Ano = Direta'!H150/'SCC X Ano = Direta'!H116-1</f>
        <v>#DIV/0!</v>
      </c>
      <c r="I115" s="33" t="e">
        <f>+'SCC X Ano = Direta'!I150/'SCC X Ano = Direta'!I116-1</f>
        <v>#DIV/0!</v>
      </c>
      <c r="J115" s="33">
        <f>+'SCC X Ano = Direta'!J150/'SCC X Ano = Direta'!J116-1</f>
        <v>-0.71716470220911188</v>
      </c>
      <c r="K115" s="33" t="e">
        <f>+'SCC X Ano = Direta'!K150/'SCC X Ano = Direta'!K116-1</f>
        <v>#DIV/0!</v>
      </c>
      <c r="L115" s="33">
        <f>+'SCC X Ano = Direta'!L150/'SCC X Ano = Direta'!L116-1</f>
        <v>5.8784586024845042E-2</v>
      </c>
    </row>
    <row r="116" spans="1:12" x14ac:dyDescent="0.25">
      <c r="A116" s="25" t="s">
        <v>167</v>
      </c>
      <c r="B116" s="33" t="e">
        <f>+'SCC X Ano = Direta'!B151/'SCC X Ano = Direta'!B117-1</f>
        <v>#DIV/0!</v>
      </c>
      <c r="C116" s="33" t="e">
        <f>+'SCC X Ano = Direta'!C151/'SCC X Ano = Direta'!C117-1</f>
        <v>#DIV/0!</v>
      </c>
      <c r="D116" s="33" t="e">
        <f>+'SCC X Ano = Direta'!D151/'SCC X Ano = Direta'!D117-1</f>
        <v>#DIV/0!</v>
      </c>
      <c r="E116" s="33" t="e">
        <f>+'SCC X Ano = Direta'!E151/'SCC X Ano = Direta'!E117-1</f>
        <v>#DIV/0!</v>
      </c>
      <c r="F116" s="33" t="e">
        <f>+'SCC X Ano = Direta'!F151/'SCC X Ano = Direta'!F117-1</f>
        <v>#DIV/0!</v>
      </c>
      <c r="G116" s="33" t="e">
        <f>+'SCC X Ano = Direta'!G151/'SCC X Ano = Direta'!G117-1</f>
        <v>#DIV/0!</v>
      </c>
      <c r="H116" s="33" t="e">
        <f>+'SCC X Ano = Direta'!H151/'SCC X Ano = Direta'!H117-1</f>
        <v>#DIV/0!</v>
      </c>
      <c r="I116" s="33" t="e">
        <f>+'SCC X Ano = Direta'!I151/'SCC X Ano = Direta'!I117-1</f>
        <v>#DIV/0!</v>
      </c>
      <c r="J116" s="33" t="e">
        <f>+'SCC X Ano = Direta'!J151/'SCC X Ano = Direta'!J117-1</f>
        <v>#DIV/0!</v>
      </c>
      <c r="K116" s="33" t="e">
        <f>+'SCC X Ano = Direta'!K151/'SCC X Ano = Direta'!K117-1</f>
        <v>#DIV/0!</v>
      </c>
      <c r="L116" s="33" t="e">
        <f>+'SCC X Ano = Direta'!L151/'SCC X Ano = Direta'!L117-1</f>
        <v>#DIV/0!</v>
      </c>
    </row>
    <row r="117" spans="1:12" x14ac:dyDescent="0.25">
      <c r="A117" s="25" t="s">
        <v>171</v>
      </c>
      <c r="B117" s="33" t="e">
        <f>+'SCC X Ano = Direta'!B152/'SCC X Ano = Direta'!B118-1</f>
        <v>#DIV/0!</v>
      </c>
      <c r="C117" s="33" t="e">
        <f>+'SCC X Ano = Direta'!C152/'SCC X Ano = Direta'!C118-1</f>
        <v>#DIV/0!</v>
      </c>
      <c r="D117" s="33" t="e">
        <f>+'SCC X Ano = Direta'!D152/'SCC X Ano = Direta'!D118-1</f>
        <v>#DIV/0!</v>
      </c>
      <c r="E117" s="33" t="e">
        <f>+'SCC X Ano = Direta'!E152/'SCC X Ano = Direta'!E118-1</f>
        <v>#DIV/0!</v>
      </c>
      <c r="F117" s="33" t="e">
        <f>+'SCC X Ano = Direta'!F152/'SCC X Ano = Direta'!F118-1</f>
        <v>#DIV/0!</v>
      </c>
      <c r="G117" s="33" t="e">
        <f>+'SCC X Ano = Direta'!G152/'SCC X Ano = Direta'!G118-1</f>
        <v>#DIV/0!</v>
      </c>
      <c r="H117" s="33" t="e">
        <f>+'SCC X Ano = Direta'!H152/'SCC X Ano = Direta'!H118-1</f>
        <v>#DIV/0!</v>
      </c>
      <c r="I117" s="33" t="e">
        <f>+'SCC X Ano = Direta'!I152/'SCC X Ano = Direta'!I118-1</f>
        <v>#DIV/0!</v>
      </c>
      <c r="J117" s="33">
        <f>+'SCC X Ano = Direta'!J152/'SCC X Ano = Direta'!J118-1</f>
        <v>-0.66333653774661572</v>
      </c>
      <c r="K117" s="33" t="e">
        <f>+'SCC X Ano = Direta'!K152/'SCC X Ano = Direta'!K118-1</f>
        <v>#DIV/0!</v>
      </c>
      <c r="L117" s="33">
        <f>+'SCC X Ano = Direta'!L152/'SCC X Ano = Direta'!L118-1</f>
        <v>-0.66333653774661572</v>
      </c>
    </row>
    <row r="118" spans="1:12" x14ac:dyDescent="0.25">
      <c r="A118" s="25" t="s">
        <v>175</v>
      </c>
      <c r="B118" s="33" t="e">
        <f>+'SCC X Ano = Direta'!B153/'SCC X Ano = Direta'!B119-1</f>
        <v>#DIV/0!</v>
      </c>
      <c r="C118" s="33" t="e">
        <f>+'SCC X Ano = Direta'!C153/'SCC X Ano = Direta'!C119-1</f>
        <v>#DIV/0!</v>
      </c>
      <c r="D118" s="33">
        <f>+'SCC X Ano = Direta'!D153/'SCC X Ano = Direta'!D119-1</f>
        <v>-0.8103156409485055</v>
      </c>
      <c r="E118" s="33" t="e">
        <f>+'SCC X Ano = Direta'!E153/'SCC X Ano = Direta'!E119-1</f>
        <v>#DIV/0!</v>
      </c>
      <c r="F118" s="33" t="e">
        <f>+'SCC X Ano = Direta'!F153/'SCC X Ano = Direta'!F119-1</f>
        <v>#DIV/0!</v>
      </c>
      <c r="G118" s="33" t="e">
        <f>+'SCC X Ano = Direta'!G153/'SCC X Ano = Direta'!G119-1</f>
        <v>#DIV/0!</v>
      </c>
      <c r="H118" s="33" t="e">
        <f>+'SCC X Ano = Direta'!H153/'SCC X Ano = Direta'!H119-1</f>
        <v>#DIV/0!</v>
      </c>
      <c r="I118" s="33" t="e">
        <f>+'SCC X Ano = Direta'!I153/'SCC X Ano = Direta'!I119-1</f>
        <v>#DIV/0!</v>
      </c>
      <c r="J118" s="33">
        <f>+'SCC X Ano = Direta'!J153/'SCC X Ano = Direta'!J119-1</f>
        <v>-0.41500105159370726</v>
      </c>
      <c r="K118" s="33" t="e">
        <f>+'SCC X Ano = Direta'!K153/'SCC X Ano = Direta'!K119-1</f>
        <v>#DIV/0!</v>
      </c>
      <c r="L118" s="33">
        <f>+'SCC X Ano = Direta'!L153/'SCC X Ano = Direta'!L119-1</f>
        <v>0.65009247049475993</v>
      </c>
    </row>
    <row r="119" spans="1:12" x14ac:dyDescent="0.25">
      <c r="A119" s="25" t="s">
        <v>137</v>
      </c>
      <c r="B119" s="33" t="e">
        <f>+'SCC X Ano = Direta'!B154/'SCC X Ano = Direta'!B120-1</f>
        <v>#DIV/0!</v>
      </c>
      <c r="C119" s="33" t="e">
        <f>+'SCC X Ano = Direta'!C154/'SCC X Ano = Direta'!C120-1</f>
        <v>#DIV/0!</v>
      </c>
      <c r="D119" s="33" t="e">
        <f>+'SCC X Ano = Direta'!D154/'SCC X Ano = Direta'!D120-1</f>
        <v>#DIV/0!</v>
      </c>
      <c r="E119" s="33" t="e">
        <f>+'SCC X Ano = Direta'!E154/'SCC X Ano = Direta'!E120-1</f>
        <v>#DIV/0!</v>
      </c>
      <c r="F119" s="33" t="e">
        <f>+'SCC X Ano = Direta'!F154/'SCC X Ano = Direta'!F120-1</f>
        <v>#DIV/0!</v>
      </c>
      <c r="G119" s="33" t="e">
        <f>+'SCC X Ano = Direta'!G154/'SCC X Ano = Direta'!G120-1</f>
        <v>#DIV/0!</v>
      </c>
      <c r="H119" s="33" t="e">
        <f>+'SCC X Ano = Direta'!H154/'SCC X Ano = Direta'!H120-1</f>
        <v>#DIV/0!</v>
      </c>
      <c r="I119" s="33" t="e">
        <f>+'SCC X Ano = Direta'!I154/'SCC X Ano = Direta'!I120-1</f>
        <v>#DIV/0!</v>
      </c>
      <c r="J119" s="33">
        <f>+'SCC X Ano = Direta'!J154/'SCC X Ano = Direta'!J120-1</f>
        <v>1.0801106727553171</v>
      </c>
      <c r="K119" s="33" t="e">
        <f>+'SCC X Ano = Direta'!K154/'SCC X Ano = Direta'!K120-1</f>
        <v>#DIV/0!</v>
      </c>
      <c r="L119" s="33">
        <f>+'SCC X Ano = Direta'!L154/'SCC X Ano = Direta'!L120-1</f>
        <v>11.660790078215454</v>
      </c>
    </row>
    <row r="120" spans="1:12" x14ac:dyDescent="0.25">
      <c r="A120" s="25" t="s">
        <v>181</v>
      </c>
      <c r="B120" s="33" t="e">
        <f>+'SCC X Ano = Direta'!B155/'SCC X Ano = Direta'!B121-1</f>
        <v>#DIV/0!</v>
      </c>
      <c r="C120" s="33" t="e">
        <f>+'SCC X Ano = Direta'!C155/'SCC X Ano = Direta'!C121-1</f>
        <v>#DIV/0!</v>
      </c>
      <c r="D120" s="33" t="e">
        <f>+'SCC X Ano = Direta'!D155/'SCC X Ano = Direta'!D121-1</f>
        <v>#DIV/0!</v>
      </c>
      <c r="E120" s="33" t="e">
        <f>+'SCC X Ano = Direta'!E155/'SCC X Ano = Direta'!E121-1</f>
        <v>#DIV/0!</v>
      </c>
      <c r="F120" s="33" t="e">
        <f>+'SCC X Ano = Direta'!F155/'SCC X Ano = Direta'!F121-1</f>
        <v>#DIV/0!</v>
      </c>
      <c r="G120" s="33" t="e">
        <f>+'SCC X Ano = Direta'!G155/'SCC X Ano = Direta'!G121-1</f>
        <v>#DIV/0!</v>
      </c>
      <c r="H120" s="33" t="e">
        <f>+'SCC X Ano = Direta'!H155/'SCC X Ano = Direta'!H121-1</f>
        <v>#DIV/0!</v>
      </c>
      <c r="I120" s="33" t="e">
        <f>+'SCC X Ano = Direta'!I155/'SCC X Ano = Direta'!I121-1</f>
        <v>#DIV/0!</v>
      </c>
      <c r="J120" s="33">
        <f>+'SCC X Ano = Direta'!J155/'SCC X Ano = Direta'!J121-1</f>
        <v>-1</v>
      </c>
      <c r="K120" s="33" t="e">
        <f>+'SCC X Ano = Direta'!K155/'SCC X Ano = Direta'!K121-1</f>
        <v>#DIV/0!</v>
      </c>
      <c r="L120" s="33">
        <f>+'SCC X Ano = Direta'!L155/'SCC X Ano = Direta'!L121-1</f>
        <v>-1</v>
      </c>
    </row>
    <row r="121" spans="1:12" x14ac:dyDescent="0.25">
      <c r="A121" s="25" t="s">
        <v>148</v>
      </c>
      <c r="B121" s="33" t="e">
        <f>+'SCC X Ano = Direta'!B156/'SCC X Ano = Direta'!B122-1</f>
        <v>#DIV/0!</v>
      </c>
      <c r="C121" s="33" t="e">
        <f>+'SCC X Ano = Direta'!C156/'SCC X Ano = Direta'!C122-1</f>
        <v>#DIV/0!</v>
      </c>
      <c r="D121" s="33" t="e">
        <f>+'SCC X Ano = Direta'!D156/'SCC X Ano = Direta'!D122-1</f>
        <v>#DIV/0!</v>
      </c>
      <c r="E121" s="33" t="e">
        <f>+'SCC X Ano = Direta'!E156/'SCC X Ano = Direta'!E122-1</f>
        <v>#DIV/0!</v>
      </c>
      <c r="F121" s="33" t="e">
        <f>+'SCC X Ano = Direta'!F156/'SCC X Ano = Direta'!F122-1</f>
        <v>#DIV/0!</v>
      </c>
      <c r="G121" s="33" t="e">
        <f>+'SCC X Ano = Direta'!G156/'SCC X Ano = Direta'!G122-1</f>
        <v>#DIV/0!</v>
      </c>
      <c r="H121" s="33" t="e">
        <f>+'SCC X Ano = Direta'!H156/'SCC X Ano = Direta'!H122-1</f>
        <v>#DIV/0!</v>
      </c>
      <c r="I121" s="33" t="e">
        <f>+'SCC X Ano = Direta'!I156/'SCC X Ano = Direta'!I122-1</f>
        <v>#DIV/0!</v>
      </c>
      <c r="J121" s="33">
        <f>+'SCC X Ano = Direta'!J156/'SCC X Ano = Direta'!J122-1</f>
        <v>-0.32473280466820753</v>
      </c>
      <c r="K121" s="33" t="e">
        <f>+'SCC X Ano = Direta'!K156/'SCC X Ano = Direta'!K122-1</f>
        <v>#DIV/0!</v>
      </c>
      <c r="L121" s="33">
        <f>+'SCC X Ano = Direta'!L156/'SCC X Ano = Direta'!L122-1</f>
        <v>-0.32473280466820753</v>
      </c>
    </row>
    <row r="122" spans="1:12" x14ac:dyDescent="0.25">
      <c r="A122" s="25" t="s">
        <v>177</v>
      </c>
      <c r="B122" s="33" t="e">
        <f>+'SCC X Ano = Direta'!B157/'SCC X Ano = Direta'!B123-1</f>
        <v>#DIV/0!</v>
      </c>
      <c r="C122" s="33" t="e">
        <f>+'SCC X Ano = Direta'!C157/'SCC X Ano = Direta'!C123-1</f>
        <v>#DIV/0!</v>
      </c>
      <c r="D122" s="33">
        <f>+'SCC X Ano = Direta'!D157/'SCC X Ano = Direta'!D123-1</f>
        <v>-0.57110850063208107</v>
      </c>
      <c r="E122" s="33" t="e">
        <f>+'SCC X Ano = Direta'!E157/'SCC X Ano = Direta'!E123-1</f>
        <v>#DIV/0!</v>
      </c>
      <c r="F122" s="33" t="e">
        <f>+'SCC X Ano = Direta'!F157/'SCC X Ano = Direta'!F123-1</f>
        <v>#DIV/0!</v>
      </c>
      <c r="G122" s="33" t="e">
        <f>+'SCC X Ano = Direta'!G157/'SCC X Ano = Direta'!G123-1</f>
        <v>#DIV/0!</v>
      </c>
      <c r="H122" s="33" t="e">
        <f>+'SCC X Ano = Direta'!H157/'SCC X Ano = Direta'!H123-1</f>
        <v>#DIV/0!</v>
      </c>
      <c r="I122" s="33" t="e">
        <f>+'SCC X Ano = Direta'!I157/'SCC X Ano = Direta'!I123-1</f>
        <v>#DIV/0!</v>
      </c>
      <c r="J122" s="33">
        <f>+'SCC X Ano = Direta'!J157/'SCC X Ano = Direta'!J123-1</f>
        <v>0.74501388885309727</v>
      </c>
      <c r="K122" s="33" t="e">
        <f>+'SCC X Ano = Direta'!K157/'SCC X Ano = Direta'!K123-1</f>
        <v>#DIV/0!</v>
      </c>
      <c r="L122" s="33">
        <f>+'SCC X Ano = Direta'!L157/'SCC X Ano = Direta'!L123-1</f>
        <v>-0.17814924302822555</v>
      </c>
    </row>
    <row r="123" spans="1:12" x14ac:dyDescent="0.25">
      <c r="A123" s="25" t="s">
        <v>159</v>
      </c>
      <c r="B123" s="33" t="e">
        <f>+'SCC X Ano = Direta'!B158/'SCC X Ano = Direta'!B124-1</f>
        <v>#DIV/0!</v>
      </c>
      <c r="C123" s="33" t="e">
        <f>+'SCC X Ano = Direta'!C158/'SCC X Ano = Direta'!C124-1</f>
        <v>#DIV/0!</v>
      </c>
      <c r="D123" s="33" t="e">
        <f>+'SCC X Ano = Direta'!D158/'SCC X Ano = Direta'!D124-1</f>
        <v>#DIV/0!</v>
      </c>
      <c r="E123" s="33" t="e">
        <f>+'SCC X Ano = Direta'!E158/'SCC X Ano = Direta'!E124-1</f>
        <v>#DIV/0!</v>
      </c>
      <c r="F123" s="33" t="e">
        <f>+'SCC X Ano = Direta'!F158/'SCC X Ano = Direta'!F124-1</f>
        <v>#DIV/0!</v>
      </c>
      <c r="G123" s="33" t="e">
        <f>+'SCC X Ano = Direta'!G158/'SCC X Ano = Direta'!G124-1</f>
        <v>#DIV/0!</v>
      </c>
      <c r="H123" s="33" t="e">
        <f>+'SCC X Ano = Direta'!H158/'SCC X Ano = Direta'!H124-1</f>
        <v>#DIV/0!</v>
      </c>
      <c r="I123" s="33" t="e">
        <f>+'SCC X Ano = Direta'!I158/'SCC X Ano = Direta'!I124-1</f>
        <v>#DIV/0!</v>
      </c>
      <c r="J123" s="33" t="e">
        <f>+'SCC X Ano = Direta'!J158/'SCC X Ano = Direta'!J124-1</f>
        <v>#DIV/0!</v>
      </c>
      <c r="K123" s="33" t="e">
        <f>+'SCC X Ano = Direta'!K158/'SCC X Ano = Direta'!K124-1</f>
        <v>#DIV/0!</v>
      </c>
      <c r="L123" s="33" t="e">
        <f>+'SCC X Ano = Direta'!L158/'SCC X Ano = Direta'!L124-1</f>
        <v>#DIV/0!</v>
      </c>
    </row>
    <row r="124" spans="1:12" x14ac:dyDescent="0.25">
      <c r="A124" s="25" t="s">
        <v>191</v>
      </c>
      <c r="B124" s="33" t="e">
        <f>+'SCC X Ano = Direta'!B159/'SCC X Ano = Direta'!B125-1</f>
        <v>#DIV/0!</v>
      </c>
      <c r="C124" s="33">
        <f>+'SCC X Ano = Direta'!C159/'SCC X Ano = Direta'!C125-1</f>
        <v>-0.10321363170328834</v>
      </c>
      <c r="D124" s="33">
        <f>+'SCC X Ano = Direta'!D159/'SCC X Ano = Direta'!D125-1</f>
        <v>0.14695719587484457</v>
      </c>
      <c r="E124" s="33" t="e">
        <f>+'SCC X Ano = Direta'!E159/'SCC X Ano = Direta'!E125-1</f>
        <v>#DIV/0!</v>
      </c>
      <c r="F124" s="33" t="e">
        <f>+'SCC X Ano = Direta'!F159/'SCC X Ano = Direta'!F125-1</f>
        <v>#DIV/0!</v>
      </c>
      <c r="G124" s="33">
        <f>+'SCC X Ano = Direta'!G159/'SCC X Ano = Direta'!G125-1</f>
        <v>-0.53653299273062183</v>
      </c>
      <c r="H124" s="33" t="e">
        <f>+'SCC X Ano = Direta'!H159/'SCC X Ano = Direta'!H125-1</f>
        <v>#DIV/0!</v>
      </c>
      <c r="I124" s="33" t="e">
        <f>+'SCC X Ano = Direta'!I159/'SCC X Ano = Direta'!I125-1</f>
        <v>#DIV/0!</v>
      </c>
      <c r="J124" s="33">
        <f>+'SCC X Ano = Direta'!J159/'SCC X Ano = Direta'!J125-1</f>
        <v>0.35180279465218822</v>
      </c>
      <c r="K124" s="33" t="e">
        <f>+'SCC X Ano = Direta'!K159/'SCC X Ano = Direta'!K125-1</f>
        <v>#DIV/0!</v>
      </c>
      <c r="L124" s="33">
        <f>+'SCC X Ano = Direta'!L159/'SCC X Ano = Direta'!L125-1</f>
        <v>0.33396222958019162</v>
      </c>
    </row>
    <row r="125" spans="1:12" x14ac:dyDescent="0.25">
      <c r="A125" s="25" t="s">
        <v>194</v>
      </c>
      <c r="B125" s="33" t="e">
        <f>+'SCC X Ano = Direta'!B160/'SCC X Ano = Direta'!B126-1</f>
        <v>#DIV/0!</v>
      </c>
      <c r="C125" s="33">
        <f>+'SCC X Ano = Direta'!C160/'SCC X Ano = Direta'!C126-1</f>
        <v>4.4270591968223094</v>
      </c>
      <c r="D125" s="33">
        <f>+'SCC X Ano = Direta'!D160/'SCC X Ano = Direta'!D126-1</f>
        <v>-0.74054709160440702</v>
      </c>
      <c r="E125" s="33" t="e">
        <f>+'SCC X Ano = Direta'!E160/'SCC X Ano = Direta'!E126-1</f>
        <v>#DIV/0!</v>
      </c>
      <c r="F125" s="33">
        <f>+'SCC X Ano = Direta'!F160/'SCC X Ano = Direta'!F126-1</f>
        <v>0.34643701237605118</v>
      </c>
      <c r="G125" s="33" t="e">
        <f>+'SCC X Ano = Direta'!G160/'SCC X Ano = Direta'!G126-1</f>
        <v>#DIV/0!</v>
      </c>
      <c r="H125" s="33" t="e">
        <f>+'SCC X Ano = Direta'!H160/'SCC X Ano = Direta'!H126-1</f>
        <v>#DIV/0!</v>
      </c>
      <c r="I125" s="33" t="e">
        <f>+'SCC X Ano = Direta'!I160/'SCC X Ano = Direta'!I126-1</f>
        <v>#DIV/0!</v>
      </c>
      <c r="J125" s="33">
        <f>+'SCC X Ano = Direta'!J160/'SCC X Ano = Direta'!J126-1</f>
        <v>1.1720861788517336</v>
      </c>
      <c r="K125" s="33" t="e">
        <f>+'SCC X Ano = Direta'!K160/'SCC X Ano = Direta'!K126-1</f>
        <v>#DIV/0!</v>
      </c>
      <c r="L125" s="33">
        <f>+'SCC X Ano = Direta'!L160/'SCC X Ano = Direta'!L126-1</f>
        <v>0.13249085716826858</v>
      </c>
    </row>
    <row r="126" spans="1:12" x14ac:dyDescent="0.25">
      <c r="A126" s="25" t="s">
        <v>185</v>
      </c>
      <c r="B126" s="33" t="e">
        <f>+'SCC X Ano = Direta'!B161/'SCC X Ano = Direta'!B127-1</f>
        <v>#DIV/0!</v>
      </c>
      <c r="C126" s="33" t="e">
        <f>+'SCC X Ano = Direta'!C161/'SCC X Ano = Direta'!C127-1</f>
        <v>#DIV/0!</v>
      </c>
      <c r="D126" s="33">
        <f>+'SCC X Ano = Direta'!D161/'SCC X Ano = Direta'!D127-1</f>
        <v>-1</v>
      </c>
      <c r="E126" s="33" t="e">
        <f>+'SCC X Ano = Direta'!E161/'SCC X Ano = Direta'!E127-1</f>
        <v>#DIV/0!</v>
      </c>
      <c r="F126" s="33" t="e">
        <f>+'SCC X Ano = Direta'!F161/'SCC X Ano = Direta'!F127-1</f>
        <v>#DIV/0!</v>
      </c>
      <c r="G126" s="33" t="e">
        <f>+'SCC X Ano = Direta'!G161/'SCC X Ano = Direta'!G127-1</f>
        <v>#DIV/0!</v>
      </c>
      <c r="H126" s="33" t="e">
        <f>+'SCC X Ano = Direta'!H161/'SCC X Ano = Direta'!H127-1</f>
        <v>#DIV/0!</v>
      </c>
      <c r="I126" s="33" t="e">
        <f>+'SCC X Ano = Direta'!I161/'SCC X Ano = Direta'!I127-1</f>
        <v>#DIV/0!</v>
      </c>
      <c r="J126" s="33">
        <f>+'SCC X Ano = Direta'!J161/'SCC X Ano = Direta'!J127-1</f>
        <v>-0.10425208229246563</v>
      </c>
      <c r="K126" s="33" t="e">
        <f>+'SCC X Ano = Direta'!K161/'SCC X Ano = Direta'!K127-1</f>
        <v>#DIV/0!</v>
      </c>
      <c r="L126" s="33">
        <f>+'SCC X Ano = Direta'!L161/'SCC X Ano = Direta'!L127-1</f>
        <v>62.90225705780486</v>
      </c>
    </row>
    <row r="127" spans="1:12" x14ac:dyDescent="0.25">
      <c r="A127" s="25" t="s">
        <v>200</v>
      </c>
      <c r="B127" s="33" t="e">
        <f>+'SCC X Ano = Direta'!B162/'SCC X Ano = Direta'!B128-1</f>
        <v>#DIV/0!</v>
      </c>
      <c r="C127" s="33" t="e">
        <f>+'SCC X Ano = Direta'!C162/'SCC X Ano = Direta'!C128-1</f>
        <v>#DIV/0!</v>
      </c>
      <c r="D127" s="33">
        <f>+'SCC X Ano = Direta'!D162/'SCC X Ano = Direta'!D128-1</f>
        <v>-1</v>
      </c>
      <c r="E127" s="33" t="e">
        <f>+'SCC X Ano = Direta'!E162/'SCC X Ano = Direta'!E128-1</f>
        <v>#DIV/0!</v>
      </c>
      <c r="F127" s="33" t="e">
        <f>+'SCC X Ano = Direta'!F162/'SCC X Ano = Direta'!F128-1</f>
        <v>#DIV/0!</v>
      </c>
      <c r="G127" s="33" t="e">
        <f>+'SCC X Ano = Direta'!G162/'SCC X Ano = Direta'!G128-1</f>
        <v>#DIV/0!</v>
      </c>
      <c r="H127" s="33" t="e">
        <f>+'SCC X Ano = Direta'!H162/'SCC X Ano = Direta'!H128-1</f>
        <v>#DIV/0!</v>
      </c>
      <c r="I127" s="33" t="e">
        <f>+'SCC X Ano = Direta'!I162/'SCC X Ano = Direta'!I128-1</f>
        <v>#DIV/0!</v>
      </c>
      <c r="J127" s="33">
        <f>+'SCC X Ano = Direta'!J162/'SCC X Ano = Direta'!J128-1</f>
        <v>-6.1062422695102203E-2</v>
      </c>
      <c r="K127" s="33" t="e">
        <f>+'SCC X Ano = Direta'!K162/'SCC X Ano = Direta'!K128-1</f>
        <v>#DIV/0!</v>
      </c>
      <c r="L127" s="33">
        <f>+'SCC X Ano = Direta'!L162/'SCC X Ano = Direta'!L128-1</f>
        <v>-0.94685258996387367</v>
      </c>
    </row>
    <row r="128" spans="1:12" x14ac:dyDescent="0.25">
      <c r="A128" s="25" t="s">
        <v>198</v>
      </c>
      <c r="B128" s="33" t="e">
        <f>+'SCC X Ano = Direta'!B163/'SCC X Ano = Direta'!B129-1</f>
        <v>#DIV/0!</v>
      </c>
      <c r="C128" s="33" t="e">
        <f>+'SCC X Ano = Direta'!C163/'SCC X Ano = Direta'!C129-1</f>
        <v>#DIV/0!</v>
      </c>
      <c r="D128" s="33">
        <f>+'SCC X Ano = Direta'!D163/'SCC X Ano = Direta'!D129-1</f>
        <v>-1</v>
      </c>
      <c r="E128" s="33" t="e">
        <f>+'SCC X Ano = Direta'!E163/'SCC X Ano = Direta'!E129-1</f>
        <v>#DIV/0!</v>
      </c>
      <c r="F128" s="33">
        <f>+'SCC X Ano = Direta'!F163/'SCC X Ano = Direta'!F129-1</f>
        <v>-1</v>
      </c>
      <c r="G128" s="33" t="e">
        <f>+'SCC X Ano = Direta'!G163/'SCC X Ano = Direta'!G129-1</f>
        <v>#DIV/0!</v>
      </c>
      <c r="H128" s="33" t="e">
        <f>+'SCC X Ano = Direta'!H163/'SCC X Ano = Direta'!H129-1</f>
        <v>#DIV/0!</v>
      </c>
      <c r="I128" s="33" t="e">
        <f>+'SCC X Ano = Direta'!I163/'SCC X Ano = Direta'!I129-1</f>
        <v>#DIV/0!</v>
      </c>
      <c r="J128" s="33">
        <f>+'SCC X Ano = Direta'!J163/'SCC X Ano = Direta'!J129-1</f>
        <v>1.0500737047710156</v>
      </c>
      <c r="K128" s="33" t="e">
        <f>+'SCC X Ano = Direta'!K163/'SCC X Ano = Direta'!K129-1</f>
        <v>#DIV/0!</v>
      </c>
      <c r="L128" s="33">
        <f>+'SCC X Ano = Direta'!L163/'SCC X Ano = Direta'!L129-1</f>
        <v>0.33219048396354212</v>
      </c>
    </row>
    <row r="129" spans="1:12" x14ac:dyDescent="0.25">
      <c r="A129" s="25" t="s">
        <v>173</v>
      </c>
      <c r="B129" s="33" t="e">
        <f>+'SCC X Ano = Direta'!B164/'SCC X Ano = Direta'!B130-1</f>
        <v>#DIV/0!</v>
      </c>
      <c r="C129" s="33" t="e">
        <f>+'SCC X Ano = Direta'!C164/'SCC X Ano = Direta'!C130-1</f>
        <v>#DIV/0!</v>
      </c>
      <c r="D129" s="33" t="e">
        <f>+'SCC X Ano = Direta'!D164/'SCC X Ano = Direta'!D130-1</f>
        <v>#DIV/0!</v>
      </c>
      <c r="E129" s="33" t="e">
        <f>+'SCC X Ano = Direta'!E164/'SCC X Ano = Direta'!E130-1</f>
        <v>#DIV/0!</v>
      </c>
      <c r="F129" s="33" t="e">
        <f>+'SCC X Ano = Direta'!F164/'SCC X Ano = Direta'!F130-1</f>
        <v>#DIV/0!</v>
      </c>
      <c r="G129" s="33" t="e">
        <f>+'SCC X Ano = Direta'!G164/'SCC X Ano = Direta'!G130-1</f>
        <v>#DIV/0!</v>
      </c>
      <c r="H129" s="33" t="e">
        <f>+'SCC X Ano = Direta'!H164/'SCC X Ano = Direta'!H130-1</f>
        <v>#DIV/0!</v>
      </c>
      <c r="I129" s="33" t="e">
        <f>+'SCC X Ano = Direta'!I164/'SCC X Ano = Direta'!I130-1</f>
        <v>#DIV/0!</v>
      </c>
      <c r="J129" s="33" t="e">
        <f>+'SCC X Ano = Direta'!J164/'SCC X Ano = Direta'!J130-1</f>
        <v>#DIV/0!</v>
      </c>
      <c r="K129" s="33" t="e">
        <f>+'SCC X Ano = Direta'!K164/'SCC X Ano = Direta'!K130-1</f>
        <v>#DIV/0!</v>
      </c>
      <c r="L129" s="33" t="e">
        <f>+'SCC X Ano = Direta'!L164/'SCC X Ano = Direta'!L130-1</f>
        <v>#DIV/0!</v>
      </c>
    </row>
    <row r="130" spans="1:12" x14ac:dyDescent="0.25">
      <c r="A130" s="25" t="s">
        <v>169</v>
      </c>
      <c r="B130" s="33" t="e">
        <f>+'SCC X Ano = Direta'!B165/'SCC X Ano = Direta'!B131-1</f>
        <v>#DIV/0!</v>
      </c>
      <c r="C130" s="33" t="e">
        <f>+'SCC X Ano = Direta'!C165/'SCC X Ano = Direta'!C131-1</f>
        <v>#DIV/0!</v>
      </c>
      <c r="D130" s="33" t="e">
        <f>+'SCC X Ano = Direta'!D165/'SCC X Ano = Direta'!D131-1</f>
        <v>#DIV/0!</v>
      </c>
      <c r="E130" s="33" t="e">
        <f>+'SCC X Ano = Direta'!E165/'SCC X Ano = Direta'!E131-1</f>
        <v>#DIV/0!</v>
      </c>
      <c r="F130" s="33" t="e">
        <f>+'SCC X Ano = Direta'!F165/'SCC X Ano = Direta'!F131-1</f>
        <v>#DIV/0!</v>
      </c>
      <c r="G130" s="33" t="e">
        <f>+'SCC X Ano = Direta'!G165/'SCC X Ano = Direta'!G131-1</f>
        <v>#DIV/0!</v>
      </c>
      <c r="H130" s="33" t="e">
        <f>+'SCC X Ano = Direta'!H165/'SCC X Ano = Direta'!H131-1</f>
        <v>#DIV/0!</v>
      </c>
      <c r="I130" s="33" t="e">
        <f>+'SCC X Ano = Direta'!I165/'SCC X Ano = Direta'!I131-1</f>
        <v>#DIV/0!</v>
      </c>
      <c r="J130" s="33" t="e">
        <f>+'SCC X Ano = Direta'!J165/'SCC X Ano = Direta'!J131-1</f>
        <v>#DIV/0!</v>
      </c>
      <c r="K130" s="33" t="e">
        <f>+'SCC X Ano = Direta'!K165/'SCC X Ano = Direta'!K131-1</f>
        <v>#DIV/0!</v>
      </c>
      <c r="L130" s="33" t="e">
        <f>+'SCC X Ano = Direta'!L165/'SCC X Ano = Direta'!L131-1</f>
        <v>#DIV/0!</v>
      </c>
    </row>
    <row r="131" spans="1:12" x14ac:dyDescent="0.25">
      <c r="A131" s="25" t="s">
        <v>163</v>
      </c>
      <c r="B131" s="33" t="e">
        <f>+'SCC X Ano = Direta'!B166/'SCC X Ano = Direta'!B132-1</f>
        <v>#DIV/0!</v>
      </c>
      <c r="C131" s="33" t="e">
        <f>+'SCC X Ano = Direta'!C166/'SCC X Ano = Direta'!C132-1</f>
        <v>#DIV/0!</v>
      </c>
      <c r="D131" s="33" t="e">
        <f>+'SCC X Ano = Direta'!D166/'SCC X Ano = Direta'!D132-1</f>
        <v>#DIV/0!</v>
      </c>
      <c r="E131" s="33" t="e">
        <f>+'SCC X Ano = Direta'!E166/'SCC X Ano = Direta'!E132-1</f>
        <v>#DIV/0!</v>
      </c>
      <c r="F131" s="33" t="e">
        <f>+'SCC X Ano = Direta'!F166/'SCC X Ano = Direta'!F132-1</f>
        <v>#DIV/0!</v>
      </c>
      <c r="G131" s="33" t="e">
        <f>+'SCC X Ano = Direta'!G166/'SCC X Ano = Direta'!G132-1</f>
        <v>#DIV/0!</v>
      </c>
      <c r="H131" s="33" t="e">
        <f>+'SCC X Ano = Direta'!H166/'SCC X Ano = Direta'!H132-1</f>
        <v>#DIV/0!</v>
      </c>
      <c r="I131" s="33" t="e">
        <f>+'SCC X Ano = Direta'!I166/'SCC X Ano = Direta'!I132-1</f>
        <v>#DIV/0!</v>
      </c>
      <c r="J131" s="33">
        <f>+'SCC X Ano = Direta'!J166/'SCC X Ano = Direta'!J132-1</f>
        <v>-1</v>
      </c>
      <c r="K131" s="33" t="e">
        <f>+'SCC X Ano = Direta'!K166/'SCC X Ano = Direta'!K132-1</f>
        <v>#DIV/0!</v>
      </c>
      <c r="L131" s="33">
        <f>+'SCC X Ano = Direta'!L166/'SCC X Ano = Direta'!L132-1</f>
        <v>9.9820364328778286</v>
      </c>
    </row>
    <row r="132" spans="1:12" x14ac:dyDescent="0.25">
      <c r="A132" s="25" t="s">
        <v>155</v>
      </c>
      <c r="B132" s="33" t="e">
        <f>+'SCC X Ano = Direta'!B167/'SCC X Ano = Direta'!B133-1</f>
        <v>#DIV/0!</v>
      </c>
      <c r="C132" s="33" t="e">
        <f>+'SCC X Ano = Direta'!C167/'SCC X Ano = Direta'!C133-1</f>
        <v>#DIV/0!</v>
      </c>
      <c r="D132" s="33">
        <f>+'SCC X Ano = Direta'!D167/'SCC X Ano = Direta'!D133-1</f>
        <v>-1</v>
      </c>
      <c r="E132" s="33" t="e">
        <f>+'SCC X Ano = Direta'!E167/'SCC X Ano = Direta'!E133-1</f>
        <v>#DIV/0!</v>
      </c>
      <c r="F132" s="33" t="e">
        <f>+'SCC X Ano = Direta'!F167/'SCC X Ano = Direta'!F133-1</f>
        <v>#DIV/0!</v>
      </c>
      <c r="G132" s="33">
        <f>+'SCC X Ano = Direta'!G167/'SCC X Ano = Direta'!G133-1</f>
        <v>0.677800922841024</v>
      </c>
      <c r="H132" s="33" t="e">
        <f>+'SCC X Ano = Direta'!H167/'SCC X Ano = Direta'!H133-1</f>
        <v>#DIV/0!</v>
      </c>
      <c r="I132" s="33" t="e">
        <f>+'SCC X Ano = Direta'!I167/'SCC X Ano = Direta'!I133-1</f>
        <v>#DIV/0!</v>
      </c>
      <c r="J132" s="33" t="e">
        <f>+'SCC X Ano = Direta'!J167/'SCC X Ano = Direta'!J133-1</f>
        <v>#DIV/0!</v>
      </c>
      <c r="K132" s="33" t="e">
        <f>+'SCC X Ano = Direta'!K167/'SCC X Ano = Direta'!K133-1</f>
        <v>#DIV/0!</v>
      </c>
      <c r="L132" s="33">
        <f>+'SCC X Ano = Direta'!L167/'SCC X Ano = Direta'!L133-1</f>
        <v>-0.60146576895319304</v>
      </c>
    </row>
    <row r="133" spans="1:12" x14ac:dyDescent="0.25">
      <c r="A133" s="25" t="s">
        <v>223</v>
      </c>
      <c r="B133" s="33" t="e">
        <f>+'SCC X Ano = Direta'!B168/'SCC X Ano = Direta'!B134-1</f>
        <v>#DIV/0!</v>
      </c>
      <c r="C133" s="33">
        <f>+'SCC X Ano = Direta'!C168/'SCC X Ano = Direta'!C134-1</f>
        <v>1.1739259800836566E-2</v>
      </c>
      <c r="D133" s="33">
        <f>+'SCC X Ano = Direta'!D168/'SCC X Ano = Direta'!D134-1</f>
        <v>-0.50745468492554557</v>
      </c>
      <c r="E133" s="33" t="e">
        <f>+'SCC X Ano = Direta'!E168/'SCC X Ano = Direta'!E134-1</f>
        <v>#DIV/0!</v>
      </c>
      <c r="F133" s="33">
        <f>+'SCC X Ano = Direta'!F168/'SCC X Ano = Direta'!F134-1</f>
        <v>2.0354770177535055</v>
      </c>
      <c r="G133" s="33">
        <f>+'SCC X Ano = Direta'!G168/'SCC X Ano = Direta'!G134-1</f>
        <v>-0.39113526179589164</v>
      </c>
      <c r="H133" s="33" t="e">
        <f>+'SCC X Ano = Direta'!H168/'SCC X Ano = Direta'!H134-1</f>
        <v>#DIV/0!</v>
      </c>
      <c r="I133" s="33" t="e">
        <f>+'SCC X Ano = Direta'!I168/'SCC X Ano = Direta'!I134-1</f>
        <v>#DIV/0!</v>
      </c>
      <c r="J133" s="33">
        <f>+'SCC X Ano = Direta'!J168/'SCC X Ano = Direta'!J134-1</f>
        <v>0.21868241333064731</v>
      </c>
      <c r="K133" s="33" t="e">
        <f>+'SCC X Ano = Direta'!K168/'SCC X Ano = Direta'!K134-1</f>
        <v>#DIV/0!</v>
      </c>
      <c r="L133" s="33">
        <f>+'SCC X Ano = Direta'!L168/'SCC X Ano = Direta'!L134-1</f>
        <v>0.46724555057032791</v>
      </c>
    </row>
    <row r="134" spans="1:12" x14ac:dyDescent="0.25">
      <c r="A134" s="25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</row>
    <row r="135" spans="1:12" x14ac:dyDescent="0.25">
      <c r="A135" s="25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</row>
    <row r="136" spans="1:12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x14ac:dyDescent="0.25">
      <c r="A138" s="2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25"/>
      <c r="B139" s="25" t="s">
        <v>224</v>
      </c>
      <c r="C139" s="25" t="s">
        <v>228</v>
      </c>
      <c r="D139" s="25" t="s">
        <v>15</v>
      </c>
      <c r="E139" s="25" t="s">
        <v>229</v>
      </c>
      <c r="F139" s="25" t="s">
        <v>226</v>
      </c>
      <c r="G139" s="25" t="s">
        <v>227</v>
      </c>
      <c r="H139" s="25" t="s">
        <v>131</v>
      </c>
      <c r="I139" s="25" t="s">
        <v>130</v>
      </c>
      <c r="J139" s="25" t="s">
        <v>129</v>
      </c>
      <c r="K139" s="25" t="s">
        <v>230</v>
      </c>
      <c r="L139" s="25" t="s">
        <v>404</v>
      </c>
    </row>
    <row r="140" spans="1:12" x14ac:dyDescent="0.25">
      <c r="A140" s="25" t="s">
        <v>132</v>
      </c>
      <c r="B140" s="33" t="e">
        <f>+'SCC X Ano = Direta'!C175/'SCC X Ano = Direta'!B141-1</f>
        <v>#DIV/0!</v>
      </c>
      <c r="C140" s="33" t="e">
        <f>+'SCC X Ano = Direta'!#REF!/'SCC X Ano = Direta'!C141-1</f>
        <v>#REF!</v>
      </c>
      <c r="D140" s="33">
        <f>+'SCC X Ano = Direta'!D175/'SCC X Ano = Direta'!D141-1</f>
        <v>-1</v>
      </c>
      <c r="E140" s="33" t="e">
        <f>+'SCC X Ano = Direta'!E175/'SCC X Ano = Direta'!E141-1</f>
        <v>#DIV/0!</v>
      </c>
      <c r="F140" s="33" t="e">
        <f>+'SCC X Ano = Direta'!F175/'SCC X Ano = Direta'!F141-1</f>
        <v>#DIV/0!</v>
      </c>
      <c r="G140" s="33" t="e">
        <f>+'SCC X Ano = Direta'!G175/'SCC X Ano = Direta'!G141-1</f>
        <v>#DIV/0!</v>
      </c>
      <c r="H140" s="33" t="e">
        <f>+'SCC X Ano = Direta'!H175/'SCC X Ano = Direta'!H141-1</f>
        <v>#DIV/0!</v>
      </c>
      <c r="I140" s="33" t="e">
        <f>+'SCC X Ano = Direta'!I175/'SCC X Ano = Direta'!I141-1</f>
        <v>#DIV/0!</v>
      </c>
      <c r="J140" s="33" t="e">
        <f>+'SCC X Ano = Direta'!J175/'SCC X Ano = Direta'!J141-1</f>
        <v>#DIV/0!</v>
      </c>
      <c r="K140" s="33" t="e">
        <f>+'SCC X Ano = Direta'!K175/'SCC X Ano = Direta'!K141-1</f>
        <v>#DIV/0!</v>
      </c>
      <c r="L140" s="33">
        <f>+'SCC X Ano = Direta'!L175/'SCC X Ano = Direta'!L141-1</f>
        <v>-1</v>
      </c>
    </row>
    <row r="141" spans="1:12" x14ac:dyDescent="0.25">
      <c r="A141" s="25" t="s">
        <v>134</v>
      </c>
      <c r="B141" s="33" t="e">
        <f>+'SCC X Ano = Direta'!B176/'SCC X Ano = Direta'!B142-1</f>
        <v>#DIV/0!</v>
      </c>
      <c r="C141" s="33" t="e">
        <f>+'SCC X Ano = Direta'!C176/'SCC X Ano = Direta'!C142-1</f>
        <v>#DIV/0!</v>
      </c>
      <c r="D141" s="33" t="e">
        <f>+'SCC X Ano = Direta'!D176/'SCC X Ano = Direta'!D142-1</f>
        <v>#DIV/0!</v>
      </c>
      <c r="E141" s="33" t="e">
        <f>+'SCC X Ano = Direta'!E176/'SCC X Ano = Direta'!E142-1</f>
        <v>#DIV/0!</v>
      </c>
      <c r="F141" s="33" t="e">
        <f>+'SCC X Ano = Direta'!F176/'SCC X Ano = Direta'!F142-1</f>
        <v>#DIV/0!</v>
      </c>
      <c r="G141" s="33" t="e">
        <f>+'SCC X Ano = Direta'!G176/'SCC X Ano = Direta'!G142-1</f>
        <v>#DIV/0!</v>
      </c>
      <c r="H141" s="33" t="e">
        <f>+'SCC X Ano = Direta'!H176/'SCC X Ano = Direta'!H142-1</f>
        <v>#DIV/0!</v>
      </c>
      <c r="I141" s="33" t="e">
        <f>+'SCC X Ano = Direta'!I176/'SCC X Ano = Direta'!I142-1</f>
        <v>#DIV/0!</v>
      </c>
      <c r="J141" s="33" t="e">
        <f>+'SCC X Ano = Direta'!J176/'SCC X Ano = Direta'!J142-1</f>
        <v>#DIV/0!</v>
      </c>
      <c r="K141" s="33" t="e">
        <f>+'SCC X Ano = Direta'!K176/'SCC X Ano = Direta'!K142-1</f>
        <v>#DIV/0!</v>
      </c>
      <c r="L141" s="33" t="e">
        <f>+'SCC X Ano = Direta'!L176/'SCC X Ano = Direta'!L142-1</f>
        <v>#DIV/0!</v>
      </c>
    </row>
    <row r="142" spans="1:12" x14ac:dyDescent="0.25">
      <c r="A142" s="25" t="s">
        <v>139</v>
      </c>
      <c r="B142" s="33" t="e">
        <f>+'SCC X Ano = Direta'!B177/'SCC X Ano = Direta'!B143-1</f>
        <v>#DIV/0!</v>
      </c>
      <c r="C142" s="33">
        <f>+'SCC X Ano = Direta'!C177/'SCC X Ano = Direta'!C143-1</f>
        <v>-1</v>
      </c>
      <c r="D142" s="33" t="e">
        <f>+'SCC X Ano = Direta'!D177/'SCC X Ano = Direta'!D143-1</f>
        <v>#DIV/0!</v>
      </c>
      <c r="E142" s="33" t="e">
        <f>+'SCC X Ano = Direta'!E177/'SCC X Ano = Direta'!E143-1</f>
        <v>#DIV/0!</v>
      </c>
      <c r="F142" s="33">
        <f>+'SCC X Ano = Direta'!F177/'SCC X Ano = Direta'!F143-1</f>
        <v>2.0298039496995433</v>
      </c>
      <c r="G142" s="33" t="e">
        <f>+'SCC X Ano = Direta'!G177/'SCC X Ano = Direta'!G143-1</f>
        <v>#DIV/0!</v>
      </c>
      <c r="H142" s="33" t="e">
        <f>+'SCC X Ano = Direta'!H177/'SCC X Ano = Direta'!H143-1</f>
        <v>#DIV/0!</v>
      </c>
      <c r="I142" s="33" t="e">
        <f>+'SCC X Ano = Direta'!I177/'SCC X Ano = Direta'!I143-1</f>
        <v>#DIV/0!</v>
      </c>
      <c r="J142" s="33" t="e">
        <f>+'SCC X Ano = Direta'!J177/'SCC X Ano = Direta'!J143-1</f>
        <v>#DIV/0!</v>
      </c>
      <c r="K142" s="33" t="e">
        <f>+'SCC X Ano = Direta'!K177/'SCC X Ano = Direta'!K143-1</f>
        <v>#DIV/0!</v>
      </c>
      <c r="L142" s="33">
        <f>+'SCC X Ano = Direta'!L177/'SCC X Ano = Direta'!L143-1</f>
        <v>0.59342407468395697</v>
      </c>
    </row>
    <row r="143" spans="1:12" x14ac:dyDescent="0.25">
      <c r="A143" s="25" t="s">
        <v>143</v>
      </c>
      <c r="B143" s="33" t="e">
        <f>+'SCC X Ano = Direta'!B178/'SCC X Ano = Direta'!B144-1</f>
        <v>#DIV/0!</v>
      </c>
      <c r="C143" s="33" t="e">
        <f>+'SCC X Ano = Direta'!C178/'SCC X Ano = Direta'!C144-1</f>
        <v>#DIV/0!</v>
      </c>
      <c r="D143" s="33" t="e">
        <f>+'SCC X Ano = Direta'!D178/'SCC X Ano = Direta'!D144-1</f>
        <v>#DIV/0!</v>
      </c>
      <c r="E143" s="33" t="e">
        <f>+'SCC X Ano = Direta'!E178/'SCC X Ano = Direta'!E144-1</f>
        <v>#DIV/0!</v>
      </c>
      <c r="F143" s="33" t="e">
        <f>+'SCC X Ano = Direta'!F178/'SCC X Ano = Direta'!F144-1</f>
        <v>#DIV/0!</v>
      </c>
      <c r="G143" s="33" t="e">
        <f>+'SCC X Ano = Direta'!G178/'SCC X Ano = Direta'!G144-1</f>
        <v>#DIV/0!</v>
      </c>
      <c r="H143" s="33" t="e">
        <f>+'SCC X Ano = Direta'!H178/'SCC X Ano = Direta'!H144-1</f>
        <v>#DIV/0!</v>
      </c>
      <c r="I143" s="33" t="e">
        <f>+'SCC X Ano = Direta'!I178/'SCC X Ano = Direta'!I144-1</f>
        <v>#DIV/0!</v>
      </c>
      <c r="J143" s="33" t="e">
        <f>+'SCC X Ano = Direta'!J178/'SCC X Ano = Direta'!J144-1</f>
        <v>#DIV/0!</v>
      </c>
      <c r="K143" s="33" t="e">
        <f>+'SCC X Ano = Direta'!K178/'SCC X Ano = Direta'!K144-1</f>
        <v>#DIV/0!</v>
      </c>
      <c r="L143" s="33" t="e">
        <f>+'SCC X Ano = Direta'!L178/'SCC X Ano = Direta'!L144-1</f>
        <v>#DIV/0!</v>
      </c>
    </row>
    <row r="144" spans="1:12" x14ac:dyDescent="0.25">
      <c r="A144" s="25" t="s">
        <v>146</v>
      </c>
      <c r="B144" s="33" t="e">
        <f>+'SCC X Ano = Direta'!B179/'SCC X Ano = Direta'!B145-1</f>
        <v>#DIV/0!</v>
      </c>
      <c r="C144" s="33" t="e">
        <f>+'SCC X Ano = Direta'!C179/'SCC X Ano = Direta'!C145-1</f>
        <v>#DIV/0!</v>
      </c>
      <c r="D144" s="33" t="e">
        <f>+'SCC X Ano = Direta'!D179/'SCC X Ano = Direta'!D145-1</f>
        <v>#DIV/0!</v>
      </c>
      <c r="E144" s="33" t="e">
        <f>+'SCC X Ano = Direta'!E179/'SCC X Ano = Direta'!E145-1</f>
        <v>#DIV/0!</v>
      </c>
      <c r="F144" s="33" t="e">
        <f>+'SCC X Ano = Direta'!F179/'SCC X Ano = Direta'!F145-1</f>
        <v>#DIV/0!</v>
      </c>
      <c r="G144" s="33">
        <f>+'SCC X Ano = Direta'!G179/'SCC X Ano = Direta'!G145-1</f>
        <v>-0.43309904898319473</v>
      </c>
      <c r="H144" s="33" t="e">
        <f>+'SCC X Ano = Direta'!H179/'SCC X Ano = Direta'!H145-1</f>
        <v>#DIV/0!</v>
      </c>
      <c r="I144" s="33" t="e">
        <f>+'SCC X Ano = Direta'!I179/'SCC X Ano = Direta'!I145-1</f>
        <v>#DIV/0!</v>
      </c>
      <c r="J144" s="33">
        <f>+'SCC X Ano = Direta'!J179/'SCC X Ano = Direta'!J145-1</f>
        <v>20.435662489458959</v>
      </c>
      <c r="K144" s="33" t="e">
        <f>+'SCC X Ano = Direta'!K179/'SCC X Ano = Direta'!K145-1</f>
        <v>#DIV/0!</v>
      </c>
      <c r="L144" s="33">
        <f>+'SCC X Ano = Direta'!L179/'SCC X Ano = Direta'!L145-1</f>
        <v>12.154407910712074</v>
      </c>
    </row>
    <row r="145" spans="1:12" x14ac:dyDescent="0.25">
      <c r="A145" s="25" t="s">
        <v>141</v>
      </c>
      <c r="B145" s="33" t="e">
        <f>+'SCC X Ano = Direta'!B180/'SCC X Ano = Direta'!B146-1</f>
        <v>#DIV/0!</v>
      </c>
      <c r="C145" s="33" t="e">
        <f>+'SCC X Ano = Direta'!C180/'SCC X Ano = Direta'!C146-1</f>
        <v>#DIV/0!</v>
      </c>
      <c r="D145" s="33" t="e">
        <f>+'SCC X Ano = Direta'!D180/'SCC X Ano = Direta'!D146-1</f>
        <v>#DIV/0!</v>
      </c>
      <c r="E145" s="33" t="e">
        <f>+'SCC X Ano = Direta'!E180/'SCC X Ano = Direta'!E146-1</f>
        <v>#DIV/0!</v>
      </c>
      <c r="F145" s="33" t="e">
        <f>+'SCC X Ano = Direta'!F180/'SCC X Ano = Direta'!F146-1</f>
        <v>#DIV/0!</v>
      </c>
      <c r="G145" s="33" t="e">
        <f>+'SCC X Ano = Direta'!G180/'SCC X Ano = Direta'!G146-1</f>
        <v>#DIV/0!</v>
      </c>
      <c r="H145" s="33" t="e">
        <f>+'SCC X Ano = Direta'!H180/'SCC X Ano = Direta'!H146-1</f>
        <v>#DIV/0!</v>
      </c>
      <c r="I145" s="33" t="e">
        <f>+'SCC X Ano = Direta'!I180/'SCC X Ano = Direta'!I146-1</f>
        <v>#DIV/0!</v>
      </c>
      <c r="J145" s="33" t="e">
        <f>+'SCC X Ano = Direta'!J180/'SCC X Ano = Direta'!J146-1</f>
        <v>#DIV/0!</v>
      </c>
      <c r="K145" s="33" t="e">
        <f>+'SCC X Ano = Direta'!K180/'SCC X Ano = Direta'!K146-1</f>
        <v>#DIV/0!</v>
      </c>
      <c r="L145" s="33" t="e">
        <f>+'SCC X Ano = Direta'!L180/'SCC X Ano = Direta'!L146-1</f>
        <v>#DIV/0!</v>
      </c>
    </row>
    <row r="146" spans="1:12" x14ac:dyDescent="0.25">
      <c r="A146" s="25" t="s">
        <v>153</v>
      </c>
      <c r="B146" s="33" t="e">
        <f>+'SCC X Ano = Direta'!B181/'SCC X Ano = Direta'!B147-1</f>
        <v>#DIV/0!</v>
      </c>
      <c r="C146" s="33" t="e">
        <f>+'SCC X Ano = Direta'!C181/'SCC X Ano = Direta'!C147-1</f>
        <v>#DIV/0!</v>
      </c>
      <c r="D146" s="33" t="e">
        <f>+'SCC X Ano = Direta'!D181/'SCC X Ano = Direta'!D147-1</f>
        <v>#DIV/0!</v>
      </c>
      <c r="E146" s="33" t="e">
        <f>+'SCC X Ano = Direta'!E181/'SCC X Ano = Direta'!E147-1</f>
        <v>#DIV/0!</v>
      </c>
      <c r="F146" s="33" t="e">
        <f>+'SCC X Ano = Direta'!F181/'SCC X Ano = Direta'!F147-1</f>
        <v>#DIV/0!</v>
      </c>
      <c r="G146" s="33" t="e">
        <f>+'SCC X Ano = Direta'!G181/'SCC X Ano = Direta'!G147-1</f>
        <v>#DIV/0!</v>
      </c>
      <c r="H146" s="33" t="e">
        <f>+'SCC X Ano = Direta'!H181/'SCC X Ano = Direta'!H147-1</f>
        <v>#DIV/0!</v>
      </c>
      <c r="I146" s="33" t="e">
        <f>+'SCC X Ano = Direta'!I181/'SCC X Ano = Direta'!I147-1</f>
        <v>#DIV/0!</v>
      </c>
      <c r="J146" s="33" t="e">
        <f>+'SCC X Ano = Direta'!J181/'SCC X Ano = Direta'!J147-1</f>
        <v>#DIV/0!</v>
      </c>
      <c r="K146" s="33" t="e">
        <f>+'SCC X Ano = Direta'!K181/'SCC X Ano = Direta'!K147-1</f>
        <v>#DIV/0!</v>
      </c>
      <c r="L146" s="33" t="e">
        <f>+'SCC X Ano = Direta'!L181/'SCC X Ano = Direta'!L147-1</f>
        <v>#DIV/0!</v>
      </c>
    </row>
    <row r="147" spans="1:12" x14ac:dyDescent="0.25">
      <c r="A147" s="25" t="s">
        <v>157</v>
      </c>
      <c r="B147" s="33" t="e">
        <f>+'SCC X Ano = Direta'!B182/'SCC X Ano = Direta'!B148-1</f>
        <v>#DIV/0!</v>
      </c>
      <c r="C147" s="33" t="e">
        <f>+'SCC X Ano = Direta'!C182/'SCC X Ano = Direta'!C148-1</f>
        <v>#DIV/0!</v>
      </c>
      <c r="D147" s="33" t="e">
        <f>+'SCC X Ano = Direta'!D182/'SCC X Ano = Direta'!D148-1</f>
        <v>#DIV/0!</v>
      </c>
      <c r="E147" s="33" t="e">
        <f>+'SCC X Ano = Direta'!E182/'SCC X Ano = Direta'!E148-1</f>
        <v>#DIV/0!</v>
      </c>
      <c r="F147" s="33" t="e">
        <f>+'SCC X Ano = Direta'!F182/'SCC X Ano = Direta'!F148-1</f>
        <v>#DIV/0!</v>
      </c>
      <c r="G147" s="33" t="e">
        <f>+'SCC X Ano = Direta'!G182/'SCC X Ano = Direta'!G148-1</f>
        <v>#DIV/0!</v>
      </c>
      <c r="H147" s="33" t="e">
        <f>+'SCC X Ano = Direta'!H182/'SCC X Ano = Direta'!H148-1</f>
        <v>#DIV/0!</v>
      </c>
      <c r="I147" s="33" t="e">
        <f>+'SCC X Ano = Direta'!I182/'SCC X Ano = Direta'!I148-1</f>
        <v>#DIV/0!</v>
      </c>
      <c r="J147" s="33">
        <f>+'SCC X Ano = Direta'!J182/'SCC X Ano = Direta'!J148-1</f>
        <v>-1</v>
      </c>
      <c r="K147" s="33" t="e">
        <f>+'SCC X Ano = Direta'!K182/'SCC X Ano = Direta'!K148-1</f>
        <v>#DIV/0!</v>
      </c>
      <c r="L147" s="33">
        <f>+'SCC X Ano = Direta'!L182/'SCC X Ano = Direta'!L148-1</f>
        <v>-1</v>
      </c>
    </row>
    <row r="148" spans="1:12" x14ac:dyDescent="0.25">
      <c r="A148" s="25" t="s">
        <v>161</v>
      </c>
      <c r="B148" s="33" t="e">
        <f>+'SCC X Ano = Direta'!B183/'SCC X Ano = Direta'!B149-1</f>
        <v>#DIV/0!</v>
      </c>
      <c r="C148" s="33" t="e">
        <f>+'SCC X Ano = Direta'!C183/'SCC X Ano = Direta'!C149-1</f>
        <v>#DIV/0!</v>
      </c>
      <c r="D148" s="33" t="e">
        <f>+'SCC X Ano = Direta'!D183/'SCC X Ano = Direta'!D149-1</f>
        <v>#DIV/0!</v>
      </c>
      <c r="E148" s="33" t="e">
        <f>+'SCC X Ano = Direta'!E183/'SCC X Ano = Direta'!E149-1</f>
        <v>#DIV/0!</v>
      </c>
      <c r="F148" s="33" t="e">
        <f>+'SCC X Ano = Direta'!F183/'SCC X Ano = Direta'!F149-1</f>
        <v>#DIV/0!</v>
      </c>
      <c r="G148" s="33" t="e">
        <f>+'SCC X Ano = Direta'!G183/'SCC X Ano = Direta'!G149-1</f>
        <v>#DIV/0!</v>
      </c>
      <c r="H148" s="33" t="e">
        <f>+'SCC X Ano = Direta'!H183/'SCC X Ano = Direta'!H149-1</f>
        <v>#DIV/0!</v>
      </c>
      <c r="I148" s="33" t="e">
        <f>+'SCC X Ano = Direta'!I183/'SCC X Ano = Direta'!I149-1</f>
        <v>#DIV/0!</v>
      </c>
      <c r="J148" s="33" t="e">
        <f>+'SCC X Ano = Direta'!J183/'SCC X Ano = Direta'!J149-1</f>
        <v>#DIV/0!</v>
      </c>
      <c r="K148" s="33" t="e">
        <f>+'SCC X Ano = Direta'!K183/'SCC X Ano = Direta'!K149-1</f>
        <v>#DIV/0!</v>
      </c>
      <c r="L148" s="33" t="e">
        <f>+'SCC X Ano = Direta'!L183/'SCC X Ano = Direta'!L149-1</f>
        <v>#DIV/0!</v>
      </c>
    </row>
    <row r="149" spans="1:12" x14ac:dyDescent="0.25">
      <c r="A149" s="25" t="s">
        <v>151</v>
      </c>
      <c r="B149" s="33" t="e">
        <f>+'SCC X Ano = Direta'!B184/'SCC X Ano = Direta'!B150-1</f>
        <v>#DIV/0!</v>
      </c>
      <c r="C149" s="33">
        <f>+'SCC X Ano = Direta'!C184/'SCC X Ano = Direta'!C150-1</f>
        <v>-0.2733811563425832</v>
      </c>
      <c r="D149" s="33" t="e">
        <f>+'SCC X Ano = Direta'!D184/'SCC X Ano = Direta'!D150-1</f>
        <v>#DIV/0!</v>
      </c>
      <c r="E149" s="33" t="e">
        <f>+'SCC X Ano = Direta'!E184/'SCC X Ano = Direta'!E150-1</f>
        <v>#DIV/0!</v>
      </c>
      <c r="F149" s="33" t="e">
        <f>+'SCC X Ano = Direta'!F184/'SCC X Ano = Direta'!F150-1</f>
        <v>#DIV/0!</v>
      </c>
      <c r="G149" s="33">
        <f>+'SCC X Ano = Direta'!G184/'SCC X Ano = Direta'!G150-1</f>
        <v>-1</v>
      </c>
      <c r="H149" s="33" t="e">
        <f>+'SCC X Ano = Direta'!H184/'SCC X Ano = Direta'!H150-1</f>
        <v>#DIV/0!</v>
      </c>
      <c r="I149" s="33" t="e">
        <f>+'SCC X Ano = Direta'!I184/'SCC X Ano = Direta'!I150-1</f>
        <v>#DIV/0!</v>
      </c>
      <c r="J149" s="33">
        <f>+'SCC X Ano = Direta'!J184/'SCC X Ano = Direta'!J150-1</f>
        <v>-1</v>
      </c>
      <c r="K149" s="33" t="e">
        <f>+'SCC X Ano = Direta'!K184/'SCC X Ano = Direta'!K150-1</f>
        <v>#DIV/0!</v>
      </c>
      <c r="L149" s="33">
        <f>+'SCC X Ano = Direta'!L184/'SCC X Ano = Direta'!L150-1</f>
        <v>-0.32403731823202386</v>
      </c>
    </row>
    <row r="150" spans="1:12" x14ac:dyDescent="0.25">
      <c r="A150" s="25" t="s">
        <v>167</v>
      </c>
      <c r="B150" s="33" t="e">
        <f>+'SCC X Ano = Direta'!B185/'SCC X Ano = Direta'!B151-1</f>
        <v>#DIV/0!</v>
      </c>
      <c r="C150" s="33" t="e">
        <f>+'SCC X Ano = Direta'!C185/'SCC X Ano = Direta'!C151-1</f>
        <v>#DIV/0!</v>
      </c>
      <c r="D150" s="33" t="e">
        <f>+'SCC X Ano = Direta'!D185/'SCC X Ano = Direta'!D151-1</f>
        <v>#DIV/0!</v>
      </c>
      <c r="E150" s="33" t="e">
        <f>+'SCC X Ano = Direta'!E185/'SCC X Ano = Direta'!E151-1</f>
        <v>#DIV/0!</v>
      </c>
      <c r="F150" s="33" t="e">
        <f>+'SCC X Ano = Direta'!F185/'SCC X Ano = Direta'!F151-1</f>
        <v>#DIV/0!</v>
      </c>
      <c r="G150" s="33" t="e">
        <f>+'SCC X Ano = Direta'!G185/'SCC X Ano = Direta'!G151-1</f>
        <v>#DIV/0!</v>
      </c>
      <c r="H150" s="33" t="e">
        <f>+'SCC X Ano = Direta'!H185/'SCC X Ano = Direta'!H151-1</f>
        <v>#DIV/0!</v>
      </c>
      <c r="I150" s="33" t="e">
        <f>+'SCC X Ano = Direta'!I185/'SCC X Ano = Direta'!I151-1</f>
        <v>#DIV/0!</v>
      </c>
      <c r="J150" s="33" t="e">
        <f>+'SCC X Ano = Direta'!J185/'SCC X Ano = Direta'!J151-1</f>
        <v>#DIV/0!</v>
      </c>
      <c r="K150" s="33" t="e">
        <f>+'SCC X Ano = Direta'!K185/'SCC X Ano = Direta'!K151-1</f>
        <v>#DIV/0!</v>
      </c>
      <c r="L150" s="33" t="e">
        <f>+'SCC X Ano = Direta'!L185/'SCC X Ano = Direta'!L151-1</f>
        <v>#DIV/0!</v>
      </c>
    </row>
    <row r="151" spans="1:12" x14ac:dyDescent="0.25">
      <c r="A151" s="25" t="s">
        <v>171</v>
      </c>
      <c r="B151" s="33" t="e">
        <f>+'SCC X Ano = Direta'!B186/'SCC X Ano = Direta'!B152-1</f>
        <v>#DIV/0!</v>
      </c>
      <c r="C151" s="33" t="e">
        <f>+'SCC X Ano = Direta'!C186/'SCC X Ano = Direta'!C152-1</f>
        <v>#DIV/0!</v>
      </c>
      <c r="D151" s="33" t="e">
        <f>+'SCC X Ano = Direta'!D186/'SCC X Ano = Direta'!D152-1</f>
        <v>#DIV/0!</v>
      </c>
      <c r="E151" s="33" t="e">
        <f>+'SCC X Ano = Direta'!E186/'SCC X Ano = Direta'!E152-1</f>
        <v>#DIV/0!</v>
      </c>
      <c r="F151" s="33" t="e">
        <f>+'SCC X Ano = Direta'!F186/'SCC X Ano = Direta'!F152-1</f>
        <v>#DIV/0!</v>
      </c>
      <c r="G151" s="33" t="e">
        <f>+'SCC X Ano = Direta'!G186/'SCC X Ano = Direta'!G152-1</f>
        <v>#DIV/0!</v>
      </c>
      <c r="H151" s="33" t="e">
        <f>+'SCC X Ano = Direta'!H186/'SCC X Ano = Direta'!H152-1</f>
        <v>#DIV/0!</v>
      </c>
      <c r="I151" s="33" t="e">
        <f>+'SCC X Ano = Direta'!I186/'SCC X Ano = Direta'!I152-1</f>
        <v>#DIV/0!</v>
      </c>
      <c r="J151" s="33">
        <f>+'SCC X Ano = Direta'!J186/'SCC X Ano = Direta'!J152-1</f>
        <v>-1</v>
      </c>
      <c r="K151" s="33" t="e">
        <f>+'SCC X Ano = Direta'!K186/'SCC X Ano = Direta'!K152-1</f>
        <v>#DIV/0!</v>
      </c>
      <c r="L151" s="33">
        <f>+'SCC X Ano = Direta'!L186/'SCC X Ano = Direta'!L152-1</f>
        <v>5.9639161193562495E-2</v>
      </c>
    </row>
    <row r="152" spans="1:12" x14ac:dyDescent="0.25">
      <c r="A152" s="25" t="s">
        <v>175</v>
      </c>
      <c r="B152" s="33" t="e">
        <f>+'SCC X Ano = Direta'!B187/'SCC X Ano = Direta'!B153-1</f>
        <v>#DIV/0!</v>
      </c>
      <c r="C152" s="33">
        <f>+'SCC X Ano = Direta'!C187/'SCC X Ano = Direta'!C153-1</f>
        <v>2.3069222142646977</v>
      </c>
      <c r="D152" s="33">
        <f>+'SCC X Ano = Direta'!D187/'SCC X Ano = Direta'!D153-1</f>
        <v>-1</v>
      </c>
      <c r="E152" s="33" t="e">
        <f>+'SCC X Ano = Direta'!E187/'SCC X Ano = Direta'!E153-1</f>
        <v>#DIV/0!</v>
      </c>
      <c r="F152" s="33">
        <f>+'SCC X Ano = Direta'!F187/'SCC X Ano = Direta'!F153-1</f>
        <v>-0.13014834619495563</v>
      </c>
      <c r="G152" s="33">
        <f>+'SCC X Ano = Direta'!G187/'SCC X Ano = Direta'!G153-1</f>
        <v>-1</v>
      </c>
      <c r="H152" s="33" t="e">
        <f>+'SCC X Ano = Direta'!H187/'SCC X Ano = Direta'!H153-1</f>
        <v>#DIV/0!</v>
      </c>
      <c r="I152" s="33" t="e">
        <f>+'SCC X Ano = Direta'!I187/'SCC X Ano = Direta'!I153-1</f>
        <v>#DIV/0!</v>
      </c>
      <c r="J152" s="33">
        <f>+'SCC X Ano = Direta'!J187/'SCC X Ano = Direta'!J153-1</f>
        <v>-0.85461770296499151</v>
      </c>
      <c r="K152" s="33" t="e">
        <f>+'SCC X Ano = Direta'!K187/'SCC X Ano = Direta'!K153-1</f>
        <v>#DIV/0!</v>
      </c>
      <c r="L152" s="33">
        <f>+'SCC X Ano = Direta'!L187/'SCC X Ano = Direta'!L153-1</f>
        <v>-0.35110853159021549</v>
      </c>
    </row>
    <row r="153" spans="1:12" x14ac:dyDescent="0.25">
      <c r="A153" s="25" t="s">
        <v>137</v>
      </c>
      <c r="B153" s="33" t="e">
        <f>+'SCC X Ano = Direta'!B188/'SCC X Ano = Direta'!B154-1</f>
        <v>#DIV/0!</v>
      </c>
      <c r="C153" s="33" t="e">
        <f>+'SCC X Ano = Direta'!C188/'SCC X Ano = Direta'!C154-1</f>
        <v>#DIV/0!</v>
      </c>
      <c r="D153" s="33" t="e">
        <f>+'SCC X Ano = Direta'!D188/'SCC X Ano = Direta'!D154-1</f>
        <v>#DIV/0!</v>
      </c>
      <c r="E153" s="33" t="e">
        <f>+'SCC X Ano = Direta'!E188/'SCC X Ano = Direta'!E154-1</f>
        <v>#DIV/0!</v>
      </c>
      <c r="F153" s="33">
        <f>+'SCC X Ano = Direta'!F188/'SCC X Ano = Direta'!F154-1</f>
        <v>0.12312280161637368</v>
      </c>
      <c r="G153" s="33" t="e">
        <f>+'SCC X Ano = Direta'!G188/'SCC X Ano = Direta'!G154-1</f>
        <v>#DIV/0!</v>
      </c>
      <c r="H153" s="33" t="e">
        <f>+'SCC X Ano = Direta'!H188/'SCC X Ano = Direta'!H154-1</f>
        <v>#DIV/0!</v>
      </c>
      <c r="I153" s="33" t="e">
        <f>+'SCC X Ano = Direta'!I188/'SCC X Ano = Direta'!I154-1</f>
        <v>#DIV/0!</v>
      </c>
      <c r="J153" s="33">
        <f>+'SCC X Ano = Direta'!J188/'SCC X Ano = Direta'!J154-1</f>
        <v>-0.56456475754302526</v>
      </c>
      <c r="K153" s="33" t="e">
        <f>+'SCC X Ano = Direta'!K188/'SCC X Ano = Direta'!K154-1</f>
        <v>#DIV/0!</v>
      </c>
      <c r="L153" s="33">
        <f>+'SCC X Ano = Direta'!L188/'SCC X Ano = Direta'!L154-1</f>
        <v>1.013883912339919E-2</v>
      </c>
    </row>
    <row r="154" spans="1:12" x14ac:dyDescent="0.25">
      <c r="A154" s="25" t="s">
        <v>181</v>
      </c>
      <c r="B154" s="33" t="e">
        <f>+'SCC X Ano = Direta'!B189/'SCC X Ano = Direta'!B155-1</f>
        <v>#DIV/0!</v>
      </c>
      <c r="C154" s="33" t="e">
        <f>+'SCC X Ano = Direta'!C189/'SCC X Ano = Direta'!C155-1</f>
        <v>#DIV/0!</v>
      </c>
      <c r="D154" s="33" t="e">
        <f>+'SCC X Ano = Direta'!D189/'SCC X Ano = Direta'!D155-1</f>
        <v>#DIV/0!</v>
      </c>
      <c r="E154" s="33" t="e">
        <f>+'SCC X Ano = Direta'!E189/'SCC X Ano = Direta'!E155-1</f>
        <v>#DIV/0!</v>
      </c>
      <c r="F154" s="33" t="e">
        <f>+'SCC X Ano = Direta'!F189/'SCC X Ano = Direta'!F155-1</f>
        <v>#DIV/0!</v>
      </c>
      <c r="G154" s="33" t="e">
        <f>+'SCC X Ano = Direta'!G189/'SCC X Ano = Direta'!G155-1</f>
        <v>#DIV/0!</v>
      </c>
      <c r="H154" s="33" t="e">
        <f>+'SCC X Ano = Direta'!H189/'SCC X Ano = Direta'!H155-1</f>
        <v>#DIV/0!</v>
      </c>
      <c r="I154" s="33" t="e">
        <f>+'SCC X Ano = Direta'!I189/'SCC X Ano = Direta'!I155-1</f>
        <v>#DIV/0!</v>
      </c>
      <c r="J154" s="33" t="e">
        <f>+'SCC X Ano = Direta'!J189/'SCC X Ano = Direta'!J155-1</f>
        <v>#DIV/0!</v>
      </c>
      <c r="K154" s="33" t="e">
        <f>+'SCC X Ano = Direta'!K189/'SCC X Ano = Direta'!K155-1</f>
        <v>#DIV/0!</v>
      </c>
      <c r="L154" s="33" t="e">
        <f>+'SCC X Ano = Direta'!L189/'SCC X Ano = Direta'!L155-1</f>
        <v>#DIV/0!</v>
      </c>
    </row>
    <row r="155" spans="1:12" x14ac:dyDescent="0.25">
      <c r="A155" s="25" t="s">
        <v>148</v>
      </c>
      <c r="B155" s="33" t="e">
        <f>+'SCC X Ano = Direta'!B190/'SCC X Ano = Direta'!B156-1</f>
        <v>#DIV/0!</v>
      </c>
      <c r="C155" s="33" t="e">
        <f>+'SCC X Ano = Direta'!C190/'SCC X Ano = Direta'!C156-1</f>
        <v>#DIV/0!</v>
      </c>
      <c r="D155" s="33" t="e">
        <f>+'SCC X Ano = Direta'!D190/'SCC X Ano = Direta'!D156-1</f>
        <v>#DIV/0!</v>
      </c>
      <c r="E155" s="33" t="e">
        <f>+'SCC X Ano = Direta'!E190/'SCC X Ano = Direta'!E156-1</f>
        <v>#DIV/0!</v>
      </c>
      <c r="F155" s="33" t="e">
        <f>+'SCC X Ano = Direta'!F190/'SCC X Ano = Direta'!F156-1</f>
        <v>#DIV/0!</v>
      </c>
      <c r="G155" s="33" t="e">
        <f>+'SCC X Ano = Direta'!G190/'SCC X Ano = Direta'!G156-1</f>
        <v>#DIV/0!</v>
      </c>
      <c r="H155" s="33" t="e">
        <f>+'SCC X Ano = Direta'!H190/'SCC X Ano = Direta'!H156-1</f>
        <v>#DIV/0!</v>
      </c>
      <c r="I155" s="33" t="e">
        <f>+'SCC X Ano = Direta'!I190/'SCC X Ano = Direta'!I156-1</f>
        <v>#DIV/0!</v>
      </c>
      <c r="J155" s="33">
        <f>+'SCC X Ano = Direta'!J190/'SCC X Ano = Direta'!J156-1</f>
        <v>-0.84330708622405925</v>
      </c>
      <c r="K155" s="33" t="e">
        <f>+'SCC X Ano = Direta'!K190/'SCC X Ano = Direta'!K156-1</f>
        <v>#DIV/0!</v>
      </c>
      <c r="L155" s="33">
        <f>+'SCC X Ano = Direta'!L190/'SCC X Ano = Direta'!L156-1</f>
        <v>-0.73698883074975186</v>
      </c>
    </row>
    <row r="156" spans="1:12" x14ac:dyDescent="0.25">
      <c r="A156" s="25" t="s">
        <v>177</v>
      </c>
      <c r="B156" s="33" t="e">
        <f>+'SCC X Ano = Direta'!B191/'SCC X Ano = Direta'!B157-1</f>
        <v>#DIV/0!</v>
      </c>
      <c r="C156" s="33">
        <f>+'SCC X Ano = Direta'!C191/'SCC X Ano = Direta'!C157-1</f>
        <v>-1</v>
      </c>
      <c r="D156" s="33">
        <f>+'SCC X Ano = Direta'!D191/'SCC X Ano = Direta'!D157-1</f>
        <v>0.81795803769795516</v>
      </c>
      <c r="E156" s="33" t="e">
        <f>+'SCC X Ano = Direta'!E191/'SCC X Ano = Direta'!E157-1</f>
        <v>#DIV/0!</v>
      </c>
      <c r="F156" s="33" t="e">
        <f>+'SCC X Ano = Direta'!F191/'SCC X Ano = Direta'!F157-1</f>
        <v>#DIV/0!</v>
      </c>
      <c r="G156" s="33" t="e">
        <f>+'SCC X Ano = Direta'!G191/'SCC X Ano = Direta'!G157-1</f>
        <v>#DIV/0!</v>
      </c>
      <c r="H156" s="33" t="e">
        <f>+'SCC X Ano = Direta'!H191/'SCC X Ano = Direta'!H157-1</f>
        <v>#DIV/0!</v>
      </c>
      <c r="I156" s="33" t="e">
        <f>+'SCC X Ano = Direta'!I191/'SCC X Ano = Direta'!I157-1</f>
        <v>#DIV/0!</v>
      </c>
      <c r="J156" s="33">
        <f>+'SCC X Ano = Direta'!J191/'SCC X Ano = Direta'!J157-1</f>
        <v>0.18946712910138519</v>
      </c>
      <c r="K156" s="33" t="e">
        <f>+'SCC X Ano = Direta'!K191/'SCC X Ano = Direta'!K157-1</f>
        <v>#DIV/0!</v>
      </c>
      <c r="L156" s="33">
        <f>+'SCC X Ano = Direta'!L191/'SCC X Ano = Direta'!L157-1</f>
        <v>0.39656915803146076</v>
      </c>
    </row>
    <row r="157" spans="1:12" x14ac:dyDescent="0.25">
      <c r="A157" s="25" t="s">
        <v>159</v>
      </c>
      <c r="B157" s="33" t="e">
        <f>+'SCC X Ano = Direta'!B192/'SCC X Ano = Direta'!B158-1</f>
        <v>#DIV/0!</v>
      </c>
      <c r="C157" s="33" t="e">
        <f>+'SCC X Ano = Direta'!C192/'SCC X Ano = Direta'!C158-1</f>
        <v>#DIV/0!</v>
      </c>
      <c r="D157" s="33" t="e">
        <f>+'SCC X Ano = Direta'!D192/'SCC X Ano = Direta'!D158-1</f>
        <v>#DIV/0!</v>
      </c>
      <c r="E157" s="33" t="e">
        <f>+'SCC X Ano = Direta'!E192/'SCC X Ano = Direta'!E158-1</f>
        <v>#DIV/0!</v>
      </c>
      <c r="F157" s="33" t="e">
        <f>+'SCC X Ano = Direta'!F192/'SCC X Ano = Direta'!F158-1</f>
        <v>#DIV/0!</v>
      </c>
      <c r="G157" s="33" t="e">
        <f>+'SCC X Ano = Direta'!G192/'SCC X Ano = Direta'!G158-1</f>
        <v>#DIV/0!</v>
      </c>
      <c r="H157" s="33" t="e">
        <f>+'SCC X Ano = Direta'!H192/'SCC X Ano = Direta'!H158-1</f>
        <v>#DIV/0!</v>
      </c>
      <c r="I157" s="33" t="e">
        <f>+'SCC X Ano = Direta'!I192/'SCC X Ano = Direta'!I158-1</f>
        <v>#DIV/0!</v>
      </c>
      <c r="J157" s="33" t="e">
        <f>+'SCC X Ano = Direta'!J192/'SCC X Ano = Direta'!J158-1</f>
        <v>#DIV/0!</v>
      </c>
      <c r="K157" s="33" t="e">
        <f>+'SCC X Ano = Direta'!K192/'SCC X Ano = Direta'!K158-1</f>
        <v>#DIV/0!</v>
      </c>
      <c r="L157" s="33" t="e">
        <f>+'SCC X Ano = Direta'!L192/'SCC X Ano = Direta'!L158-1</f>
        <v>#DIV/0!</v>
      </c>
    </row>
    <row r="158" spans="1:12" x14ac:dyDescent="0.25">
      <c r="A158" s="25" t="s">
        <v>191</v>
      </c>
      <c r="B158" s="33" t="e">
        <f>+'SCC X Ano = Direta'!B193/'SCC X Ano = Direta'!B159-1</f>
        <v>#DIV/0!</v>
      </c>
      <c r="C158" s="33">
        <f>+'SCC X Ano = Direta'!C193/'SCC X Ano = Direta'!C159-1</f>
        <v>0.35454397244859015</v>
      </c>
      <c r="D158" s="33">
        <f>+'SCC X Ano = Direta'!D193/'SCC X Ano = Direta'!D159-1</f>
        <v>0.27717944969202679</v>
      </c>
      <c r="E158" s="33" t="e">
        <f>+'SCC X Ano = Direta'!E193/'SCC X Ano = Direta'!E159-1</f>
        <v>#DIV/0!</v>
      </c>
      <c r="F158" s="33">
        <f>+'SCC X Ano = Direta'!F193/'SCC X Ano = Direta'!F159-1</f>
        <v>-0.42722024192214469</v>
      </c>
      <c r="G158" s="33">
        <f>+'SCC X Ano = Direta'!G193/'SCC X Ano = Direta'!G159-1</f>
        <v>-0.43334982066273886</v>
      </c>
      <c r="H158" s="33" t="e">
        <f>+'SCC X Ano = Direta'!H193/'SCC X Ano = Direta'!H159-1</f>
        <v>#DIV/0!</v>
      </c>
      <c r="I158" s="33" t="e">
        <f>+'SCC X Ano = Direta'!I193/'SCC X Ano = Direta'!I159-1</f>
        <v>#DIV/0!</v>
      </c>
      <c r="J158" s="33">
        <f>+'SCC X Ano = Direta'!J193/'SCC X Ano = Direta'!J159-1</f>
        <v>0.38080905971845724</v>
      </c>
      <c r="K158" s="33" t="e">
        <f>+'SCC X Ano = Direta'!K193/'SCC X Ano = Direta'!K159-1</f>
        <v>#DIV/0!</v>
      </c>
      <c r="L158" s="33">
        <f>+'SCC X Ano = Direta'!L193/'SCC X Ano = Direta'!L159-1</f>
        <v>0.1535103670532254</v>
      </c>
    </row>
    <row r="159" spans="1:12" x14ac:dyDescent="0.25">
      <c r="A159" s="25" t="s">
        <v>194</v>
      </c>
      <c r="B159" s="33" t="e">
        <f>+'SCC X Ano = Direta'!B194/'SCC X Ano = Direta'!B160-1</f>
        <v>#DIV/0!</v>
      </c>
      <c r="C159" s="33">
        <f>+'SCC X Ano = Direta'!C194/'SCC X Ano = Direta'!C160-1</f>
        <v>-0.22243192077589735</v>
      </c>
      <c r="D159" s="33">
        <f>+'SCC X Ano = Direta'!D194/'SCC X Ano = Direta'!D160-1</f>
        <v>1.2171353808370253</v>
      </c>
      <c r="E159" s="33" t="e">
        <f>+'SCC X Ano = Direta'!E194/'SCC X Ano = Direta'!E160-1</f>
        <v>#DIV/0!</v>
      </c>
      <c r="F159" s="33">
        <f>+'SCC X Ano = Direta'!F194/'SCC X Ano = Direta'!F160-1</f>
        <v>0.20583617911431396</v>
      </c>
      <c r="G159" s="33">
        <f>+'SCC X Ano = Direta'!G194/'SCC X Ano = Direta'!G160-1</f>
        <v>-1</v>
      </c>
      <c r="H159" s="33" t="e">
        <f>+'SCC X Ano = Direta'!H194/'SCC X Ano = Direta'!H160-1</f>
        <v>#DIV/0!</v>
      </c>
      <c r="I159" s="33" t="e">
        <f>+'SCC X Ano = Direta'!I194/'SCC X Ano = Direta'!I160-1</f>
        <v>#DIV/0!</v>
      </c>
      <c r="J159" s="33">
        <f>+'SCC X Ano = Direta'!J194/'SCC X Ano = Direta'!J160-1</f>
        <v>0.27040399104336932</v>
      </c>
      <c r="K159" s="33" t="e">
        <f>+'SCC X Ano = Direta'!K194/'SCC X Ano = Direta'!K160-1</f>
        <v>#DIV/0!</v>
      </c>
      <c r="L159" s="33">
        <f>+'SCC X Ano = Direta'!L194/'SCC X Ano = Direta'!L160-1</f>
        <v>0.26801781054221618</v>
      </c>
    </row>
    <row r="160" spans="1:12" x14ac:dyDescent="0.25">
      <c r="A160" s="25" t="s">
        <v>185</v>
      </c>
      <c r="B160" s="33" t="e">
        <f>+'SCC X Ano = Direta'!B195/'SCC X Ano = Direta'!B161-1</f>
        <v>#DIV/0!</v>
      </c>
      <c r="C160" s="33">
        <f>+'SCC X Ano = Direta'!C195/'SCC X Ano = Direta'!C161-1</f>
        <v>-5.5165081638657965E-2</v>
      </c>
      <c r="D160" s="33" t="e">
        <f>+'SCC X Ano = Direta'!D195/'SCC X Ano = Direta'!D161-1</f>
        <v>#DIV/0!</v>
      </c>
      <c r="E160" s="33" t="e">
        <f>+'SCC X Ano = Direta'!E195/'SCC X Ano = Direta'!E161-1</f>
        <v>#DIV/0!</v>
      </c>
      <c r="F160" s="33">
        <f>+'SCC X Ano = Direta'!F195/'SCC X Ano = Direta'!F161-1</f>
        <v>-0.76141552444757288</v>
      </c>
      <c r="G160" s="33" t="e">
        <f>+'SCC X Ano = Direta'!G195/'SCC X Ano = Direta'!G161-1</f>
        <v>#DIV/0!</v>
      </c>
      <c r="H160" s="33" t="e">
        <f>+'SCC X Ano = Direta'!H195/'SCC X Ano = Direta'!H161-1</f>
        <v>#DIV/0!</v>
      </c>
      <c r="I160" s="33" t="e">
        <f>+'SCC X Ano = Direta'!I195/'SCC X Ano = Direta'!I161-1</f>
        <v>#DIV/0!</v>
      </c>
      <c r="J160" s="33">
        <f>+'SCC X Ano = Direta'!J195/'SCC X Ano = Direta'!J161-1</f>
        <v>-1</v>
      </c>
      <c r="K160" s="33" t="e">
        <f>+'SCC X Ano = Direta'!K195/'SCC X Ano = Direta'!K161-1</f>
        <v>#DIV/0!</v>
      </c>
      <c r="L160" s="33">
        <f>+'SCC X Ano = Direta'!L195/'SCC X Ano = Direta'!L161-1</f>
        <v>-0.76022139841040381</v>
      </c>
    </row>
    <row r="161" spans="1:12" x14ac:dyDescent="0.25">
      <c r="A161" s="25" t="s">
        <v>200</v>
      </c>
      <c r="B161" s="33" t="e">
        <f>+'SCC X Ano = Direta'!B196/'SCC X Ano = Direta'!B162-1</f>
        <v>#DIV/0!</v>
      </c>
      <c r="C161" s="33" t="e">
        <f>+'SCC X Ano = Direta'!C196/'SCC X Ano = Direta'!C162-1</f>
        <v>#DIV/0!</v>
      </c>
      <c r="D161" s="33" t="e">
        <f>+'SCC X Ano = Direta'!D196/'SCC X Ano = Direta'!D162-1</f>
        <v>#DIV/0!</v>
      </c>
      <c r="E161" s="33" t="e">
        <f>+'SCC X Ano = Direta'!E196/'SCC X Ano = Direta'!E162-1</f>
        <v>#DIV/0!</v>
      </c>
      <c r="F161" s="33" t="e">
        <f>+'SCC X Ano = Direta'!F196/'SCC X Ano = Direta'!F162-1</f>
        <v>#DIV/0!</v>
      </c>
      <c r="G161" s="33" t="e">
        <f>+'SCC X Ano = Direta'!G196/'SCC X Ano = Direta'!G162-1</f>
        <v>#DIV/0!</v>
      </c>
      <c r="H161" s="33" t="e">
        <f>+'SCC X Ano = Direta'!H196/'SCC X Ano = Direta'!H162-1</f>
        <v>#DIV/0!</v>
      </c>
      <c r="I161" s="33" t="e">
        <f>+'SCC X Ano = Direta'!I196/'SCC X Ano = Direta'!I162-1</f>
        <v>#DIV/0!</v>
      </c>
      <c r="J161" s="33">
        <f>+'SCC X Ano = Direta'!J196/'SCC X Ano = Direta'!J162-1</f>
        <v>2.6406410568796508</v>
      </c>
      <c r="K161" s="33" t="e">
        <f>+'SCC X Ano = Direta'!K196/'SCC X Ano = Direta'!K162-1</f>
        <v>#DIV/0!</v>
      </c>
      <c r="L161" s="33">
        <f>+'SCC X Ano = Direta'!L196/'SCC X Ano = Direta'!L162-1</f>
        <v>18.749603997481351</v>
      </c>
    </row>
    <row r="162" spans="1:12" x14ac:dyDescent="0.25">
      <c r="A162" s="25" t="s">
        <v>198</v>
      </c>
      <c r="B162" s="33" t="e">
        <f>+'SCC X Ano = Direta'!B197/'SCC X Ano = Direta'!B163-1</f>
        <v>#DIV/0!</v>
      </c>
      <c r="C162" s="33" t="e">
        <f>+'SCC X Ano = Direta'!C197/'SCC X Ano = Direta'!C163-1</f>
        <v>#DIV/0!</v>
      </c>
      <c r="D162" s="33" t="e">
        <f>+'SCC X Ano = Direta'!D197/'SCC X Ano = Direta'!D163-1</f>
        <v>#DIV/0!</v>
      </c>
      <c r="E162" s="33" t="e">
        <f>+'SCC X Ano = Direta'!E197/'SCC X Ano = Direta'!E163-1</f>
        <v>#DIV/0!</v>
      </c>
      <c r="F162" s="33" t="e">
        <f>+'SCC X Ano = Direta'!F197/'SCC X Ano = Direta'!F163-1</f>
        <v>#DIV/0!</v>
      </c>
      <c r="G162" s="33" t="e">
        <f>+'SCC X Ano = Direta'!G197/'SCC X Ano = Direta'!G163-1</f>
        <v>#DIV/0!</v>
      </c>
      <c r="H162" s="33" t="e">
        <f>+'SCC X Ano = Direta'!H197/'SCC X Ano = Direta'!H163-1</f>
        <v>#DIV/0!</v>
      </c>
      <c r="I162" s="33" t="e">
        <f>+'SCC X Ano = Direta'!I197/'SCC X Ano = Direta'!I163-1</f>
        <v>#DIV/0!</v>
      </c>
      <c r="J162" s="33">
        <f>+'SCC X Ano = Direta'!J197/'SCC X Ano = Direta'!J163-1</f>
        <v>-0.74002847514269088</v>
      </c>
      <c r="K162" s="33" t="e">
        <f>+'SCC X Ano = Direta'!K197/'SCC X Ano = Direta'!K163-1</f>
        <v>#DIV/0!</v>
      </c>
      <c r="L162" s="33">
        <f>+'SCC X Ano = Direta'!L197/'SCC X Ano = Direta'!L163-1</f>
        <v>2.1630345470273786</v>
      </c>
    </row>
    <row r="163" spans="1:12" x14ac:dyDescent="0.25">
      <c r="A163" s="25" t="s">
        <v>173</v>
      </c>
      <c r="B163" s="33" t="e">
        <f>+'SCC X Ano = Direta'!B198/'SCC X Ano = Direta'!B164-1</f>
        <v>#DIV/0!</v>
      </c>
      <c r="C163" s="33" t="e">
        <f>+'SCC X Ano = Direta'!C198/'SCC X Ano = Direta'!C164-1</f>
        <v>#DIV/0!</v>
      </c>
      <c r="D163" s="33" t="e">
        <f>+'SCC X Ano = Direta'!D198/'SCC X Ano = Direta'!D164-1</f>
        <v>#DIV/0!</v>
      </c>
      <c r="E163" s="33" t="e">
        <f>+'SCC X Ano = Direta'!E198/'SCC X Ano = Direta'!E164-1</f>
        <v>#DIV/0!</v>
      </c>
      <c r="F163" s="33" t="e">
        <f>+'SCC X Ano = Direta'!F198/'SCC X Ano = Direta'!F164-1</f>
        <v>#DIV/0!</v>
      </c>
      <c r="G163" s="33" t="e">
        <f>+'SCC X Ano = Direta'!G198/'SCC X Ano = Direta'!G164-1</f>
        <v>#DIV/0!</v>
      </c>
      <c r="H163" s="33" t="e">
        <f>+'SCC X Ano = Direta'!H198/'SCC X Ano = Direta'!H164-1</f>
        <v>#DIV/0!</v>
      </c>
      <c r="I163" s="33" t="e">
        <f>+'SCC X Ano = Direta'!I198/'SCC X Ano = Direta'!I164-1</f>
        <v>#DIV/0!</v>
      </c>
      <c r="J163" s="33" t="e">
        <f>+'SCC X Ano = Direta'!J198/'SCC X Ano = Direta'!J164-1</f>
        <v>#DIV/0!</v>
      </c>
      <c r="K163" s="33" t="e">
        <f>+'SCC X Ano = Direta'!K198/'SCC X Ano = Direta'!K164-1</f>
        <v>#DIV/0!</v>
      </c>
      <c r="L163" s="33" t="e">
        <f>+'SCC X Ano = Direta'!L198/'SCC X Ano = Direta'!L164-1</f>
        <v>#DIV/0!</v>
      </c>
    </row>
    <row r="164" spans="1:12" x14ac:dyDescent="0.25">
      <c r="A164" s="25" t="s">
        <v>169</v>
      </c>
      <c r="B164" s="33" t="e">
        <f>+'SCC X Ano = Direta'!B199/'SCC X Ano = Direta'!B165-1</f>
        <v>#DIV/0!</v>
      </c>
      <c r="C164" s="33" t="e">
        <f>+'SCC X Ano = Direta'!C199/'SCC X Ano = Direta'!C165-1</f>
        <v>#DIV/0!</v>
      </c>
      <c r="D164" s="33" t="e">
        <f>+'SCC X Ano = Direta'!D199/'SCC X Ano = Direta'!D165-1</f>
        <v>#DIV/0!</v>
      </c>
      <c r="E164" s="33" t="e">
        <f>+'SCC X Ano = Direta'!E199/'SCC X Ano = Direta'!E165-1</f>
        <v>#DIV/0!</v>
      </c>
      <c r="F164" s="33" t="e">
        <f>+'SCC X Ano = Direta'!F199/'SCC X Ano = Direta'!F165-1</f>
        <v>#DIV/0!</v>
      </c>
      <c r="G164" s="33" t="e">
        <f>+'SCC X Ano = Direta'!G199/'SCC X Ano = Direta'!G165-1</f>
        <v>#DIV/0!</v>
      </c>
      <c r="H164" s="33" t="e">
        <f>+'SCC X Ano = Direta'!H199/'SCC X Ano = Direta'!H165-1</f>
        <v>#DIV/0!</v>
      </c>
      <c r="I164" s="33" t="e">
        <f>+'SCC X Ano = Direta'!I199/'SCC X Ano = Direta'!I165-1</f>
        <v>#DIV/0!</v>
      </c>
      <c r="J164" s="33" t="e">
        <f>+'SCC X Ano = Direta'!J199/'SCC X Ano = Direta'!J165-1</f>
        <v>#DIV/0!</v>
      </c>
      <c r="K164" s="33" t="e">
        <f>+'SCC X Ano = Direta'!K199/'SCC X Ano = Direta'!K165-1</f>
        <v>#DIV/0!</v>
      </c>
      <c r="L164" s="33" t="e">
        <f>+'SCC X Ano = Direta'!L199/'SCC X Ano = Direta'!L165-1</f>
        <v>#DIV/0!</v>
      </c>
    </row>
    <row r="165" spans="1:12" x14ac:dyDescent="0.25">
      <c r="A165" s="25" t="s">
        <v>163</v>
      </c>
      <c r="B165" s="33" t="e">
        <f>+'SCC X Ano = Direta'!B200/'SCC X Ano = Direta'!B166-1</f>
        <v>#DIV/0!</v>
      </c>
      <c r="C165" s="33" t="e">
        <f>+'SCC X Ano = Direta'!C200/'SCC X Ano = Direta'!C166-1</f>
        <v>#DIV/0!</v>
      </c>
      <c r="D165" s="33" t="e">
        <f>+'SCC X Ano = Direta'!D200/'SCC X Ano = Direta'!D166-1</f>
        <v>#DIV/0!</v>
      </c>
      <c r="E165" s="33" t="e">
        <f>+'SCC X Ano = Direta'!E200/'SCC X Ano = Direta'!E166-1</f>
        <v>#DIV/0!</v>
      </c>
      <c r="F165" s="33">
        <f>+'SCC X Ano = Direta'!F200/'SCC X Ano = Direta'!F166-1</f>
        <v>-1</v>
      </c>
      <c r="G165" s="33" t="e">
        <f>+'SCC X Ano = Direta'!G200/'SCC X Ano = Direta'!G166-1</f>
        <v>#DIV/0!</v>
      </c>
      <c r="H165" s="33" t="e">
        <f>+'SCC X Ano = Direta'!H200/'SCC X Ano = Direta'!H166-1</f>
        <v>#DIV/0!</v>
      </c>
      <c r="I165" s="33" t="e">
        <f>+'SCC X Ano = Direta'!I200/'SCC X Ano = Direta'!I166-1</f>
        <v>#DIV/0!</v>
      </c>
      <c r="J165" s="33" t="e">
        <f>+'SCC X Ano = Direta'!J200/'SCC X Ano = Direta'!J166-1</f>
        <v>#DIV/0!</v>
      </c>
      <c r="K165" s="33" t="e">
        <f>+'SCC X Ano = Direta'!K200/'SCC X Ano = Direta'!K166-1</f>
        <v>#DIV/0!</v>
      </c>
      <c r="L165" s="33">
        <f>+'SCC X Ano = Direta'!L200/'SCC X Ano = Direta'!L166-1</f>
        <v>-1</v>
      </c>
    </row>
    <row r="166" spans="1:12" x14ac:dyDescent="0.25">
      <c r="A166" s="25" t="s">
        <v>155</v>
      </c>
      <c r="B166" s="33" t="e">
        <f>+'SCC X Ano = Direta'!B201/'SCC X Ano = Direta'!B167-1</f>
        <v>#DIV/0!</v>
      </c>
      <c r="C166" s="33" t="e">
        <f>+'SCC X Ano = Direta'!C201/'SCC X Ano = Direta'!C167-1</f>
        <v>#DIV/0!</v>
      </c>
      <c r="D166" s="33" t="e">
        <f>+'SCC X Ano = Direta'!D201/'SCC X Ano = Direta'!D167-1</f>
        <v>#DIV/0!</v>
      </c>
      <c r="E166" s="33" t="e">
        <f>+'SCC X Ano = Direta'!E201/'SCC X Ano = Direta'!E167-1</f>
        <v>#DIV/0!</v>
      </c>
      <c r="F166" s="33" t="e">
        <f>+'SCC X Ano = Direta'!F201/'SCC X Ano = Direta'!F167-1</f>
        <v>#DIV/0!</v>
      </c>
      <c r="G166" s="33">
        <f>+'SCC X Ano = Direta'!G201/'SCC X Ano = Direta'!G167-1</f>
        <v>-0.26881652037746706</v>
      </c>
      <c r="H166" s="33" t="e">
        <f>+'SCC X Ano = Direta'!H201/'SCC X Ano = Direta'!H167-1</f>
        <v>#DIV/0!</v>
      </c>
      <c r="I166" s="33" t="e">
        <f>+'SCC X Ano = Direta'!I201/'SCC X Ano = Direta'!I167-1</f>
        <v>#DIV/0!</v>
      </c>
      <c r="J166" s="33" t="e">
        <f>+'SCC X Ano = Direta'!J201/'SCC X Ano = Direta'!J167-1</f>
        <v>#DIV/0!</v>
      </c>
      <c r="K166" s="33" t="e">
        <f>+'SCC X Ano = Direta'!K201/'SCC X Ano = Direta'!K167-1</f>
        <v>#DIV/0!</v>
      </c>
      <c r="L166" s="33">
        <f>+'SCC X Ano = Direta'!L201/'SCC X Ano = Direta'!L167-1</f>
        <v>-0.26881652037746706</v>
      </c>
    </row>
    <row r="167" spans="1:12" x14ac:dyDescent="0.25">
      <c r="A167" s="25" t="s">
        <v>223</v>
      </c>
      <c r="B167" s="33" t="e">
        <f>+'SCC X Ano = Direta'!B202/'SCC X Ano = Direta'!B168-1</f>
        <v>#DIV/0!</v>
      </c>
      <c r="C167" s="33">
        <f>+'SCC X Ano = Direta'!C202/'SCC X Ano = Direta'!C168-1</f>
        <v>0.25276892837246656</v>
      </c>
      <c r="D167" s="33">
        <f>+'SCC X Ano = Direta'!D202/'SCC X Ano = Direta'!D168-1</f>
        <v>1.0980421085547833</v>
      </c>
      <c r="E167" s="33" t="e">
        <f>+'SCC X Ano = Direta'!E202/'SCC X Ano = Direta'!E168-1</f>
        <v>#DIV/0!</v>
      </c>
      <c r="F167" s="33">
        <f>+'SCC X Ano = Direta'!F202/'SCC X Ano = Direta'!F168-1</f>
        <v>-0.22886765071850457</v>
      </c>
      <c r="G167" s="33">
        <f>+'SCC X Ano = Direta'!G202/'SCC X Ano = Direta'!G168-1</f>
        <v>-0.47516304333944759</v>
      </c>
      <c r="H167" s="33" t="e">
        <f>+'SCC X Ano = Direta'!H202/'SCC X Ano = Direta'!H168-1</f>
        <v>#DIV/0!</v>
      </c>
      <c r="I167" s="33" t="e">
        <f>+'SCC X Ano = Direta'!I202/'SCC X Ano = Direta'!I168-1</f>
        <v>#DIV/0!</v>
      </c>
      <c r="J167" s="33">
        <f>+'SCC X Ano = Direta'!J202/'SCC X Ano = Direta'!J168-1</f>
        <v>0.11970058275520112</v>
      </c>
      <c r="K167" s="33" t="e">
        <f>+'SCC X Ano = Direta'!K202/'SCC X Ano = Direta'!K168-1</f>
        <v>#DIV/0!</v>
      </c>
      <c r="L167" s="33">
        <f>+'SCC X Ano = Direta'!L202/'SCC X Ano = Direta'!L168-1</f>
        <v>1.8570407275168677E-2</v>
      </c>
    </row>
    <row r="168" spans="1:12" x14ac:dyDescent="0.25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25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</row>
    <row r="171" spans="1:12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x14ac:dyDescent="0.25">
      <c r="A172" s="2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25"/>
      <c r="B173" s="25" t="s">
        <v>224</v>
      </c>
      <c r="C173" s="25" t="s">
        <v>228</v>
      </c>
      <c r="D173" s="25" t="s">
        <v>15</v>
      </c>
      <c r="E173" s="25" t="s">
        <v>229</v>
      </c>
      <c r="F173" s="25" t="s">
        <v>226</v>
      </c>
      <c r="G173" s="25" t="s">
        <v>227</v>
      </c>
      <c r="H173" s="25" t="s">
        <v>131</v>
      </c>
      <c r="I173" s="25" t="s">
        <v>130</v>
      </c>
      <c r="J173" s="25" t="s">
        <v>129</v>
      </c>
      <c r="K173" s="25" t="s">
        <v>230</v>
      </c>
      <c r="L173" s="25" t="s">
        <v>404</v>
      </c>
    </row>
    <row r="174" spans="1:12" x14ac:dyDescent="0.25">
      <c r="A174" s="25" t="s">
        <v>132</v>
      </c>
      <c r="B174" s="33" t="e">
        <f>+'SCC X Ano = Direta'!B209/'SCC X Ano = Direta'!C175-1</f>
        <v>#DIV/0!</v>
      </c>
      <c r="C174" s="33" t="e">
        <f>+'SCC X Ano = Direta'!#REF!/'SCC X Ano = Direta'!#REF!-1</f>
        <v>#REF!</v>
      </c>
      <c r="D174" s="33" t="e">
        <f>+'SCC X Ano = Direta'!D209/'SCC X Ano = Direta'!D175-1</f>
        <v>#DIV/0!</v>
      </c>
      <c r="E174" s="33" t="e">
        <f>+'SCC X Ano = Direta'!E209/'SCC X Ano = Direta'!E175-1</f>
        <v>#DIV/0!</v>
      </c>
      <c r="F174" s="33" t="e">
        <f>+'SCC X Ano = Direta'!F209/'SCC X Ano = Direta'!F175-1</f>
        <v>#DIV/0!</v>
      </c>
      <c r="G174" s="33" t="e">
        <f>+'SCC X Ano = Direta'!G209/'SCC X Ano = Direta'!G175-1</f>
        <v>#DIV/0!</v>
      </c>
      <c r="H174" s="33" t="e">
        <f>+'SCC X Ano = Direta'!H209/'SCC X Ano = Direta'!H175-1</f>
        <v>#DIV/0!</v>
      </c>
      <c r="I174" s="33" t="e">
        <f>+'SCC X Ano = Direta'!I209/'SCC X Ano = Direta'!I175-1</f>
        <v>#DIV/0!</v>
      </c>
      <c r="J174" s="33" t="e">
        <f>+'SCC X Ano = Direta'!J209/'SCC X Ano = Direta'!J175-1</f>
        <v>#DIV/0!</v>
      </c>
      <c r="K174" s="33" t="e">
        <f>+'SCC X Ano = Direta'!K209/'SCC X Ano = Direta'!K175-1</f>
        <v>#DIV/0!</v>
      </c>
      <c r="L174" s="33" t="e">
        <f>+'SCC X Ano = Direta'!L209/'SCC X Ano = Direta'!L175-1</f>
        <v>#DIV/0!</v>
      </c>
    </row>
    <row r="175" spans="1:12" x14ac:dyDescent="0.25">
      <c r="A175" s="25" t="s">
        <v>134</v>
      </c>
      <c r="B175" s="33" t="e">
        <f>+'SCC X Ano = Direta'!B210/'SCC X Ano = Direta'!B176-1</f>
        <v>#DIV/0!</v>
      </c>
      <c r="C175" s="33" t="e">
        <f>+'SCC X Ano = Direta'!C210/'SCC X Ano = Direta'!C176-1</f>
        <v>#DIV/0!</v>
      </c>
      <c r="D175" s="33" t="e">
        <f>+'SCC X Ano = Direta'!D210/'SCC X Ano = Direta'!D176-1</f>
        <v>#DIV/0!</v>
      </c>
      <c r="E175" s="33" t="e">
        <f>+'SCC X Ano = Direta'!E210/'SCC X Ano = Direta'!E176-1</f>
        <v>#DIV/0!</v>
      </c>
      <c r="F175" s="33" t="e">
        <f>+'SCC X Ano = Direta'!F210/'SCC X Ano = Direta'!F176-1</f>
        <v>#DIV/0!</v>
      </c>
      <c r="G175" s="33" t="e">
        <f>+'SCC X Ano = Direta'!G210/'SCC X Ano = Direta'!G176-1</f>
        <v>#DIV/0!</v>
      </c>
      <c r="H175" s="33" t="e">
        <f>+'SCC X Ano = Direta'!H210/'SCC X Ano = Direta'!H176-1</f>
        <v>#DIV/0!</v>
      </c>
      <c r="I175" s="33" t="e">
        <f>+'SCC X Ano = Direta'!I210/'SCC X Ano = Direta'!I176-1</f>
        <v>#DIV/0!</v>
      </c>
      <c r="J175" s="33" t="e">
        <f>+'SCC X Ano = Direta'!J210/'SCC X Ano = Direta'!J176-1</f>
        <v>#DIV/0!</v>
      </c>
      <c r="K175" s="33" t="e">
        <f>+'SCC X Ano = Direta'!K210/'SCC X Ano = Direta'!K176-1</f>
        <v>#DIV/0!</v>
      </c>
      <c r="L175" s="33" t="e">
        <f>+'SCC X Ano = Direta'!L210/'SCC X Ano = Direta'!L176-1</f>
        <v>#DIV/0!</v>
      </c>
    </row>
    <row r="176" spans="1:12" x14ac:dyDescent="0.25">
      <c r="A176" s="25" t="s">
        <v>139</v>
      </c>
      <c r="B176" s="33" t="e">
        <f>+'SCC X Ano = Direta'!B211/'SCC X Ano = Direta'!B177-1</f>
        <v>#DIV/0!</v>
      </c>
      <c r="C176" s="33" t="e">
        <f>+'SCC X Ano = Direta'!C211/'SCC X Ano = Direta'!C177-1</f>
        <v>#DIV/0!</v>
      </c>
      <c r="D176" s="33" t="e">
        <f>+'SCC X Ano = Direta'!D211/'SCC X Ano = Direta'!D177-1</f>
        <v>#DIV/0!</v>
      </c>
      <c r="E176" s="33" t="e">
        <f>+'SCC X Ano = Direta'!E211/'SCC X Ano = Direta'!E177-1</f>
        <v>#DIV/0!</v>
      </c>
      <c r="F176" s="33">
        <f>+'SCC X Ano = Direta'!F211/'SCC X Ano = Direta'!F177-1</f>
        <v>-0.27003053284822542</v>
      </c>
      <c r="G176" s="33" t="e">
        <f>+'SCC X Ano = Direta'!G211/'SCC X Ano = Direta'!G177-1</f>
        <v>#DIV/0!</v>
      </c>
      <c r="H176" s="33" t="e">
        <f>+'SCC X Ano = Direta'!H211/'SCC X Ano = Direta'!H177-1</f>
        <v>#DIV/0!</v>
      </c>
      <c r="I176" s="33" t="e">
        <f>+'SCC X Ano = Direta'!I211/'SCC X Ano = Direta'!I177-1</f>
        <v>#DIV/0!</v>
      </c>
      <c r="J176" s="33" t="e">
        <f>+'SCC X Ano = Direta'!J211/'SCC X Ano = Direta'!J177-1</f>
        <v>#DIV/0!</v>
      </c>
      <c r="K176" s="33" t="e">
        <f>+'SCC X Ano = Direta'!K211/'SCC X Ano = Direta'!K177-1</f>
        <v>#DIV/0!</v>
      </c>
      <c r="L176" s="33">
        <f>+'SCC X Ano = Direta'!L211/'SCC X Ano = Direta'!L177-1</f>
        <v>0.56124936220931443</v>
      </c>
    </row>
    <row r="177" spans="1:12" x14ac:dyDescent="0.25">
      <c r="A177" s="25" t="s">
        <v>143</v>
      </c>
      <c r="B177" s="33" t="e">
        <f>+'SCC X Ano = Direta'!B212/'SCC X Ano = Direta'!B178-1</f>
        <v>#DIV/0!</v>
      </c>
      <c r="C177" s="33" t="e">
        <f>+'SCC X Ano = Direta'!C212/'SCC X Ano = Direta'!C178-1</f>
        <v>#DIV/0!</v>
      </c>
      <c r="D177" s="33" t="e">
        <f>+'SCC X Ano = Direta'!D212/'SCC X Ano = Direta'!D178-1</f>
        <v>#DIV/0!</v>
      </c>
      <c r="E177" s="33" t="e">
        <f>+'SCC X Ano = Direta'!E212/'SCC X Ano = Direta'!E178-1</f>
        <v>#DIV/0!</v>
      </c>
      <c r="F177" s="33" t="e">
        <f>+'SCC X Ano = Direta'!F212/'SCC X Ano = Direta'!F178-1</f>
        <v>#DIV/0!</v>
      </c>
      <c r="G177" s="33" t="e">
        <f>+'SCC X Ano = Direta'!G212/'SCC X Ano = Direta'!G178-1</f>
        <v>#DIV/0!</v>
      </c>
      <c r="H177" s="33" t="e">
        <f>+'SCC X Ano = Direta'!H212/'SCC X Ano = Direta'!H178-1</f>
        <v>#DIV/0!</v>
      </c>
      <c r="I177" s="33" t="e">
        <f>+'SCC X Ano = Direta'!I212/'SCC X Ano = Direta'!I178-1</f>
        <v>#DIV/0!</v>
      </c>
      <c r="J177" s="33" t="e">
        <f>+'SCC X Ano = Direta'!J212/'SCC X Ano = Direta'!J178-1</f>
        <v>#DIV/0!</v>
      </c>
      <c r="K177" s="33" t="e">
        <f>+'SCC X Ano = Direta'!K212/'SCC X Ano = Direta'!K178-1</f>
        <v>#DIV/0!</v>
      </c>
      <c r="L177" s="33" t="e">
        <f>+'SCC X Ano = Direta'!L212/'SCC X Ano = Direta'!L178-1</f>
        <v>#DIV/0!</v>
      </c>
    </row>
    <row r="178" spans="1:12" x14ac:dyDescent="0.25">
      <c r="A178" s="25" t="s">
        <v>146</v>
      </c>
      <c r="B178" s="33" t="e">
        <f>+'SCC X Ano = Direta'!B213/'SCC X Ano = Direta'!B179-1</f>
        <v>#DIV/0!</v>
      </c>
      <c r="C178" s="33" t="e">
        <f>+'SCC X Ano = Direta'!C213/'SCC X Ano = Direta'!C179-1</f>
        <v>#DIV/0!</v>
      </c>
      <c r="D178" s="33" t="e">
        <f>+'SCC X Ano = Direta'!D213/'SCC X Ano = Direta'!D179-1</f>
        <v>#DIV/0!</v>
      </c>
      <c r="E178" s="33" t="e">
        <f>+'SCC X Ano = Direta'!E213/'SCC X Ano = Direta'!E179-1</f>
        <v>#DIV/0!</v>
      </c>
      <c r="F178" s="33" t="e">
        <f>+'SCC X Ano = Direta'!F213/'SCC X Ano = Direta'!F179-1</f>
        <v>#DIV/0!</v>
      </c>
      <c r="G178" s="33">
        <f>+'SCC X Ano = Direta'!G213/'SCC X Ano = Direta'!G179-1</f>
        <v>-1</v>
      </c>
      <c r="H178" s="33" t="e">
        <f>+'SCC X Ano = Direta'!H213/'SCC X Ano = Direta'!H179-1</f>
        <v>#DIV/0!</v>
      </c>
      <c r="I178" s="33" t="e">
        <f>+'SCC X Ano = Direta'!I213/'SCC X Ano = Direta'!I179-1</f>
        <v>#DIV/0!</v>
      </c>
      <c r="J178" s="33">
        <f>+'SCC X Ano = Direta'!J213/'SCC X Ano = Direta'!J179-1</f>
        <v>-1</v>
      </c>
      <c r="K178" s="33" t="e">
        <f>+'SCC X Ano = Direta'!K213/'SCC X Ano = Direta'!K179-1</f>
        <v>#DIV/0!</v>
      </c>
      <c r="L178" s="33">
        <f>+'SCC X Ano = Direta'!L213/'SCC X Ano = Direta'!L179-1</f>
        <v>-1</v>
      </c>
    </row>
    <row r="179" spans="1:12" x14ac:dyDescent="0.25">
      <c r="A179" s="25" t="s">
        <v>141</v>
      </c>
      <c r="B179" s="33" t="e">
        <f>+'SCC X Ano = Direta'!B214/'SCC X Ano = Direta'!B180-1</f>
        <v>#DIV/0!</v>
      </c>
      <c r="C179" s="33" t="e">
        <f>+'SCC X Ano = Direta'!C214/'SCC X Ano = Direta'!C180-1</f>
        <v>#DIV/0!</v>
      </c>
      <c r="D179" s="33" t="e">
        <f>+'SCC X Ano = Direta'!D214/'SCC X Ano = Direta'!D180-1</f>
        <v>#DIV/0!</v>
      </c>
      <c r="E179" s="33" t="e">
        <f>+'SCC X Ano = Direta'!E214/'SCC X Ano = Direta'!E180-1</f>
        <v>#DIV/0!</v>
      </c>
      <c r="F179" s="33" t="e">
        <f>+'SCC X Ano = Direta'!F214/'SCC X Ano = Direta'!F180-1</f>
        <v>#DIV/0!</v>
      </c>
      <c r="G179" s="33" t="e">
        <f>+'SCC X Ano = Direta'!G214/'SCC X Ano = Direta'!G180-1</f>
        <v>#DIV/0!</v>
      </c>
      <c r="H179" s="33" t="e">
        <f>+'SCC X Ano = Direta'!H214/'SCC X Ano = Direta'!H180-1</f>
        <v>#DIV/0!</v>
      </c>
      <c r="I179" s="33" t="e">
        <f>+'SCC X Ano = Direta'!I214/'SCC X Ano = Direta'!I180-1</f>
        <v>#DIV/0!</v>
      </c>
      <c r="J179" s="33" t="e">
        <f>+'SCC X Ano = Direta'!J214/'SCC X Ano = Direta'!J180-1</f>
        <v>#DIV/0!</v>
      </c>
      <c r="K179" s="33" t="e">
        <f>+'SCC X Ano = Direta'!K214/'SCC X Ano = Direta'!K180-1</f>
        <v>#DIV/0!</v>
      </c>
      <c r="L179" s="33" t="e">
        <f>+'SCC X Ano = Direta'!L214/'SCC X Ano = Direta'!L180-1</f>
        <v>#DIV/0!</v>
      </c>
    </row>
    <row r="180" spans="1:12" x14ac:dyDescent="0.25">
      <c r="A180" s="25" t="s">
        <v>153</v>
      </c>
      <c r="B180" s="33" t="e">
        <f>+'SCC X Ano = Direta'!B215/'SCC X Ano = Direta'!B181-1</f>
        <v>#DIV/0!</v>
      </c>
      <c r="C180" s="33" t="e">
        <f>+'SCC X Ano = Direta'!C215/'SCC X Ano = Direta'!C181-1</f>
        <v>#DIV/0!</v>
      </c>
      <c r="D180" s="33" t="e">
        <f>+'SCC X Ano = Direta'!D215/'SCC X Ano = Direta'!D181-1</f>
        <v>#DIV/0!</v>
      </c>
      <c r="E180" s="33" t="e">
        <f>+'SCC X Ano = Direta'!E215/'SCC X Ano = Direta'!E181-1</f>
        <v>#DIV/0!</v>
      </c>
      <c r="F180" s="33" t="e">
        <f>+'SCC X Ano = Direta'!F215/'SCC X Ano = Direta'!F181-1</f>
        <v>#DIV/0!</v>
      </c>
      <c r="G180" s="33" t="e">
        <f>+'SCC X Ano = Direta'!G215/'SCC X Ano = Direta'!G181-1</f>
        <v>#DIV/0!</v>
      </c>
      <c r="H180" s="33" t="e">
        <f>+'SCC X Ano = Direta'!H215/'SCC X Ano = Direta'!H181-1</f>
        <v>#DIV/0!</v>
      </c>
      <c r="I180" s="33" t="e">
        <f>+'SCC X Ano = Direta'!I215/'SCC X Ano = Direta'!I181-1</f>
        <v>#DIV/0!</v>
      </c>
      <c r="J180" s="33" t="e">
        <f>+'SCC X Ano = Direta'!J215/'SCC X Ano = Direta'!J181-1</f>
        <v>#DIV/0!</v>
      </c>
      <c r="K180" s="33" t="e">
        <f>+'SCC X Ano = Direta'!K215/'SCC X Ano = Direta'!K181-1</f>
        <v>#DIV/0!</v>
      </c>
      <c r="L180" s="33" t="e">
        <f>+'SCC X Ano = Direta'!L215/'SCC X Ano = Direta'!L181-1</f>
        <v>#DIV/0!</v>
      </c>
    </row>
    <row r="181" spans="1:12" x14ac:dyDescent="0.25">
      <c r="A181" s="25" t="s">
        <v>157</v>
      </c>
      <c r="B181" s="33" t="e">
        <f>+'SCC X Ano = Direta'!B216/'SCC X Ano = Direta'!B182-1</f>
        <v>#DIV/0!</v>
      </c>
      <c r="C181" s="33" t="e">
        <f>+'SCC X Ano = Direta'!C216/'SCC X Ano = Direta'!C182-1</f>
        <v>#DIV/0!</v>
      </c>
      <c r="D181" s="33" t="e">
        <f>+'SCC X Ano = Direta'!D216/'SCC X Ano = Direta'!D182-1</f>
        <v>#DIV/0!</v>
      </c>
      <c r="E181" s="33" t="e">
        <f>+'SCC X Ano = Direta'!E216/'SCC X Ano = Direta'!E182-1</f>
        <v>#DIV/0!</v>
      </c>
      <c r="F181" s="33" t="e">
        <f>+'SCC X Ano = Direta'!F216/'SCC X Ano = Direta'!F182-1</f>
        <v>#DIV/0!</v>
      </c>
      <c r="G181" s="33" t="e">
        <f>+'SCC X Ano = Direta'!G216/'SCC X Ano = Direta'!G182-1</f>
        <v>#DIV/0!</v>
      </c>
      <c r="H181" s="33" t="e">
        <f>+'SCC X Ano = Direta'!H216/'SCC X Ano = Direta'!H182-1</f>
        <v>#DIV/0!</v>
      </c>
      <c r="I181" s="33" t="e">
        <f>+'SCC X Ano = Direta'!I216/'SCC X Ano = Direta'!I182-1</f>
        <v>#DIV/0!</v>
      </c>
      <c r="J181" s="33" t="e">
        <f>+'SCC X Ano = Direta'!J216/'SCC X Ano = Direta'!J182-1</f>
        <v>#DIV/0!</v>
      </c>
      <c r="K181" s="33" t="e">
        <f>+'SCC X Ano = Direta'!K216/'SCC X Ano = Direta'!K182-1</f>
        <v>#DIV/0!</v>
      </c>
      <c r="L181" s="33" t="e">
        <f>+'SCC X Ano = Direta'!L216/'SCC X Ano = Direta'!L182-1</f>
        <v>#DIV/0!</v>
      </c>
    </row>
    <row r="182" spans="1:12" x14ac:dyDescent="0.25">
      <c r="A182" s="25" t="s">
        <v>161</v>
      </c>
      <c r="B182" s="33" t="e">
        <f>+'SCC X Ano = Direta'!B217/'SCC X Ano = Direta'!B183-1</f>
        <v>#DIV/0!</v>
      </c>
      <c r="C182" s="33" t="e">
        <f>+'SCC X Ano = Direta'!C217/'SCC X Ano = Direta'!C183-1</f>
        <v>#DIV/0!</v>
      </c>
      <c r="D182" s="33" t="e">
        <f>+'SCC X Ano = Direta'!D217/'SCC X Ano = Direta'!D183-1</f>
        <v>#DIV/0!</v>
      </c>
      <c r="E182" s="33" t="e">
        <f>+'SCC X Ano = Direta'!E217/'SCC X Ano = Direta'!E183-1</f>
        <v>#DIV/0!</v>
      </c>
      <c r="F182" s="33" t="e">
        <f>+'SCC X Ano = Direta'!F217/'SCC X Ano = Direta'!F183-1</f>
        <v>#DIV/0!</v>
      </c>
      <c r="G182" s="33" t="e">
        <f>+'SCC X Ano = Direta'!G217/'SCC X Ano = Direta'!G183-1</f>
        <v>#DIV/0!</v>
      </c>
      <c r="H182" s="33" t="e">
        <f>+'SCC X Ano = Direta'!H217/'SCC X Ano = Direta'!H183-1</f>
        <v>#DIV/0!</v>
      </c>
      <c r="I182" s="33" t="e">
        <f>+'SCC X Ano = Direta'!I217/'SCC X Ano = Direta'!I183-1</f>
        <v>#DIV/0!</v>
      </c>
      <c r="J182" s="33" t="e">
        <f>+'SCC X Ano = Direta'!J217/'SCC X Ano = Direta'!J183-1</f>
        <v>#DIV/0!</v>
      </c>
      <c r="K182" s="33" t="e">
        <f>+'SCC X Ano = Direta'!K217/'SCC X Ano = Direta'!K183-1</f>
        <v>#DIV/0!</v>
      </c>
      <c r="L182" s="33" t="e">
        <f>+'SCC X Ano = Direta'!L217/'SCC X Ano = Direta'!L183-1</f>
        <v>#DIV/0!</v>
      </c>
    </row>
    <row r="183" spans="1:12" x14ac:dyDescent="0.25">
      <c r="A183" s="25" t="s">
        <v>151</v>
      </c>
      <c r="B183" s="33" t="e">
        <f>+'SCC X Ano = Direta'!B218/'SCC X Ano = Direta'!B184-1</f>
        <v>#DIV/0!</v>
      </c>
      <c r="C183" s="33">
        <f>+'SCC X Ano = Direta'!C218/'SCC X Ano = Direta'!C184-1</f>
        <v>-0.89851634298138006</v>
      </c>
      <c r="D183" s="33" t="e">
        <f>+'SCC X Ano = Direta'!D218/'SCC X Ano = Direta'!D184-1</f>
        <v>#DIV/0!</v>
      </c>
      <c r="E183" s="33" t="e">
        <f>+'SCC X Ano = Direta'!E218/'SCC X Ano = Direta'!E184-1</f>
        <v>#DIV/0!</v>
      </c>
      <c r="F183" s="33" t="e">
        <f>+'SCC X Ano = Direta'!F218/'SCC X Ano = Direta'!F184-1</f>
        <v>#DIV/0!</v>
      </c>
      <c r="G183" s="33" t="e">
        <f>+'SCC X Ano = Direta'!G218/'SCC X Ano = Direta'!G184-1</f>
        <v>#DIV/0!</v>
      </c>
      <c r="H183" s="33" t="e">
        <f>+'SCC X Ano = Direta'!H218/'SCC X Ano = Direta'!H184-1</f>
        <v>#DIV/0!</v>
      </c>
      <c r="I183" s="33" t="e">
        <f>+'SCC X Ano = Direta'!I218/'SCC X Ano = Direta'!I184-1</f>
        <v>#DIV/0!</v>
      </c>
      <c r="J183" s="33" t="e">
        <f>+'SCC X Ano = Direta'!J218/'SCC X Ano = Direta'!J184-1</f>
        <v>#DIV/0!</v>
      </c>
      <c r="K183" s="33" t="e">
        <f>+'SCC X Ano = Direta'!K218/'SCC X Ano = Direta'!K184-1</f>
        <v>#DIV/0!</v>
      </c>
      <c r="L183" s="33">
        <f>+'SCC X Ano = Direta'!L218/'SCC X Ano = Direta'!L184-1</f>
        <v>-0.88317801705353571</v>
      </c>
    </row>
    <row r="184" spans="1:12" x14ac:dyDescent="0.25">
      <c r="A184" s="25" t="s">
        <v>167</v>
      </c>
      <c r="B184" s="33" t="e">
        <f>+'SCC X Ano = Direta'!B219/'SCC X Ano = Direta'!B185-1</f>
        <v>#DIV/0!</v>
      </c>
      <c r="C184" s="33" t="e">
        <f>+'SCC X Ano = Direta'!C219/'SCC X Ano = Direta'!C185-1</f>
        <v>#DIV/0!</v>
      </c>
      <c r="D184" s="33" t="e">
        <f>+'SCC X Ano = Direta'!D219/'SCC X Ano = Direta'!D185-1</f>
        <v>#DIV/0!</v>
      </c>
      <c r="E184" s="33" t="e">
        <f>+'SCC X Ano = Direta'!E219/'SCC X Ano = Direta'!E185-1</f>
        <v>#DIV/0!</v>
      </c>
      <c r="F184" s="33" t="e">
        <f>+'SCC X Ano = Direta'!F219/'SCC X Ano = Direta'!F185-1</f>
        <v>#DIV/0!</v>
      </c>
      <c r="G184" s="33" t="e">
        <f>+'SCC X Ano = Direta'!G219/'SCC X Ano = Direta'!G185-1</f>
        <v>#DIV/0!</v>
      </c>
      <c r="H184" s="33" t="e">
        <f>+'SCC X Ano = Direta'!H219/'SCC X Ano = Direta'!H185-1</f>
        <v>#DIV/0!</v>
      </c>
      <c r="I184" s="33" t="e">
        <f>+'SCC X Ano = Direta'!I219/'SCC X Ano = Direta'!I185-1</f>
        <v>#DIV/0!</v>
      </c>
      <c r="J184" s="33" t="e">
        <f>+'SCC X Ano = Direta'!J219/'SCC X Ano = Direta'!J185-1</f>
        <v>#DIV/0!</v>
      </c>
      <c r="K184" s="33" t="e">
        <f>+'SCC X Ano = Direta'!K219/'SCC X Ano = Direta'!K185-1</f>
        <v>#DIV/0!</v>
      </c>
      <c r="L184" s="33" t="e">
        <f>+'SCC X Ano = Direta'!L219/'SCC X Ano = Direta'!L185-1</f>
        <v>#DIV/0!</v>
      </c>
    </row>
    <row r="185" spans="1:12" x14ac:dyDescent="0.25">
      <c r="A185" s="25" t="s">
        <v>171</v>
      </c>
      <c r="B185" s="33" t="e">
        <f>+'SCC X Ano = Direta'!B220/'SCC X Ano = Direta'!B186-1</f>
        <v>#DIV/0!</v>
      </c>
      <c r="C185" s="33" t="e">
        <f>+'SCC X Ano = Direta'!C220/'SCC X Ano = Direta'!C186-1</f>
        <v>#DIV/0!</v>
      </c>
      <c r="D185" s="33" t="e">
        <f>+'SCC X Ano = Direta'!D220/'SCC X Ano = Direta'!D186-1</f>
        <v>#DIV/0!</v>
      </c>
      <c r="E185" s="33" t="e">
        <f>+'SCC X Ano = Direta'!E220/'SCC X Ano = Direta'!E186-1</f>
        <v>#DIV/0!</v>
      </c>
      <c r="F185" s="33" t="e">
        <f>+'SCC X Ano = Direta'!F220/'SCC X Ano = Direta'!F186-1</f>
        <v>#DIV/0!</v>
      </c>
      <c r="G185" s="33">
        <f>+'SCC X Ano = Direta'!G220/'SCC X Ano = Direta'!G186-1</f>
        <v>-1</v>
      </c>
      <c r="H185" s="33" t="e">
        <f>+'SCC X Ano = Direta'!H220/'SCC X Ano = Direta'!H186-1</f>
        <v>#DIV/0!</v>
      </c>
      <c r="I185" s="33" t="e">
        <f>+'SCC X Ano = Direta'!I220/'SCC X Ano = Direta'!I186-1</f>
        <v>#DIV/0!</v>
      </c>
      <c r="J185" s="33" t="e">
        <f>+'SCC X Ano = Direta'!J220/'SCC X Ano = Direta'!J186-1</f>
        <v>#DIV/0!</v>
      </c>
      <c r="K185" s="33" t="e">
        <f>+'SCC X Ano = Direta'!K220/'SCC X Ano = Direta'!K186-1</f>
        <v>#DIV/0!</v>
      </c>
      <c r="L185" s="33">
        <f>+'SCC X Ano = Direta'!L220/'SCC X Ano = Direta'!L186-1</f>
        <v>1.2278818884340974</v>
      </c>
    </row>
    <row r="186" spans="1:12" x14ac:dyDescent="0.25">
      <c r="A186" s="25" t="s">
        <v>175</v>
      </c>
      <c r="B186" s="33" t="e">
        <f>+'SCC X Ano = Direta'!B221/'SCC X Ano = Direta'!B187-1</f>
        <v>#DIV/0!</v>
      </c>
      <c r="C186" s="33">
        <f>+'SCC X Ano = Direta'!C221/'SCC X Ano = Direta'!C187-1</f>
        <v>-0.60872961053597585</v>
      </c>
      <c r="D186" s="33" t="e">
        <f>+'SCC X Ano = Direta'!D221/'SCC X Ano = Direta'!D187-1</f>
        <v>#DIV/0!</v>
      </c>
      <c r="E186" s="33" t="e">
        <f>+'SCC X Ano = Direta'!E221/'SCC X Ano = Direta'!E187-1</f>
        <v>#DIV/0!</v>
      </c>
      <c r="F186" s="33">
        <f>+'SCC X Ano = Direta'!F221/'SCC X Ano = Direta'!F187-1</f>
        <v>-0.85964675305374405</v>
      </c>
      <c r="G186" s="33" t="e">
        <f>+'SCC X Ano = Direta'!G221/'SCC X Ano = Direta'!G187-1</f>
        <v>#DIV/0!</v>
      </c>
      <c r="H186" s="33" t="e">
        <f>+'SCC X Ano = Direta'!H221/'SCC X Ano = Direta'!H187-1</f>
        <v>#DIV/0!</v>
      </c>
      <c r="I186" s="33" t="e">
        <f>+'SCC X Ano = Direta'!I221/'SCC X Ano = Direta'!I187-1</f>
        <v>#DIV/0!</v>
      </c>
      <c r="J186" s="33">
        <f>+'SCC X Ano = Direta'!J221/'SCC X Ano = Direta'!J187-1</f>
        <v>0.86056979820891089</v>
      </c>
      <c r="K186" s="33" t="e">
        <f>+'SCC X Ano = Direta'!K221/'SCC X Ano = Direta'!K187-1</f>
        <v>#DIV/0!</v>
      </c>
      <c r="L186" s="33">
        <f>+'SCC X Ano = Direta'!L221/'SCC X Ano = Direta'!L187-1</f>
        <v>-0.69945863105916861</v>
      </c>
    </row>
    <row r="187" spans="1:12" x14ac:dyDescent="0.25">
      <c r="A187" s="25" t="s">
        <v>137</v>
      </c>
      <c r="B187" s="33" t="e">
        <f>+'SCC X Ano = Direta'!B222/'SCC X Ano = Direta'!B188-1</f>
        <v>#DIV/0!</v>
      </c>
      <c r="C187" s="33" t="e">
        <f>+'SCC X Ano = Direta'!C222/'SCC X Ano = Direta'!C188-1</f>
        <v>#DIV/0!</v>
      </c>
      <c r="D187" s="33" t="e">
        <f>+'SCC X Ano = Direta'!D222/'SCC X Ano = Direta'!D188-1</f>
        <v>#DIV/0!</v>
      </c>
      <c r="E187" s="33" t="e">
        <f>+'SCC X Ano = Direta'!E222/'SCC X Ano = Direta'!E188-1</f>
        <v>#DIV/0!</v>
      </c>
      <c r="F187" s="33">
        <f>+'SCC X Ano = Direta'!F222/'SCC X Ano = Direta'!F188-1</f>
        <v>-0.99685050641292794</v>
      </c>
      <c r="G187" s="33" t="e">
        <f>+'SCC X Ano = Direta'!G222/'SCC X Ano = Direta'!G188-1</f>
        <v>#DIV/0!</v>
      </c>
      <c r="H187" s="33" t="e">
        <f>+'SCC X Ano = Direta'!H222/'SCC X Ano = Direta'!H188-1</f>
        <v>#DIV/0!</v>
      </c>
      <c r="I187" s="33" t="e">
        <f>+'SCC X Ano = Direta'!I222/'SCC X Ano = Direta'!I188-1</f>
        <v>#DIV/0!</v>
      </c>
      <c r="J187" s="33">
        <f>+'SCC X Ano = Direta'!J222/'SCC X Ano = Direta'!J188-1</f>
        <v>9.563544284057568E-2</v>
      </c>
      <c r="K187" s="33" t="e">
        <f>+'SCC X Ano = Direta'!K222/'SCC X Ano = Direta'!K188-1</f>
        <v>#DIV/0!</v>
      </c>
      <c r="L187" s="33">
        <f>+'SCC X Ano = Direta'!L222/'SCC X Ano = Direta'!L188-1</f>
        <v>0.54327151047091249</v>
      </c>
    </row>
    <row r="188" spans="1:12" x14ac:dyDescent="0.25">
      <c r="A188" s="25" t="s">
        <v>181</v>
      </c>
      <c r="B188" s="33" t="e">
        <f>+'SCC X Ano = Direta'!B223/'SCC X Ano = Direta'!B189-1</f>
        <v>#DIV/0!</v>
      </c>
      <c r="C188" s="33" t="e">
        <f>+'SCC X Ano = Direta'!C223/'SCC X Ano = Direta'!C189-1</f>
        <v>#DIV/0!</v>
      </c>
      <c r="D188" s="33" t="e">
        <f>+'SCC X Ano = Direta'!D223/'SCC X Ano = Direta'!D189-1</f>
        <v>#DIV/0!</v>
      </c>
      <c r="E188" s="33" t="e">
        <f>+'SCC X Ano = Direta'!E223/'SCC X Ano = Direta'!E189-1</f>
        <v>#DIV/0!</v>
      </c>
      <c r="F188" s="33" t="e">
        <f>+'SCC X Ano = Direta'!F223/'SCC X Ano = Direta'!F189-1</f>
        <v>#DIV/0!</v>
      </c>
      <c r="G188" s="33" t="e">
        <f>+'SCC X Ano = Direta'!G223/'SCC X Ano = Direta'!G189-1</f>
        <v>#DIV/0!</v>
      </c>
      <c r="H188" s="33" t="e">
        <f>+'SCC X Ano = Direta'!H223/'SCC X Ano = Direta'!H189-1</f>
        <v>#DIV/0!</v>
      </c>
      <c r="I188" s="33" t="e">
        <f>+'SCC X Ano = Direta'!I223/'SCC X Ano = Direta'!I189-1</f>
        <v>#DIV/0!</v>
      </c>
      <c r="J188" s="33" t="e">
        <f>+'SCC X Ano = Direta'!J223/'SCC X Ano = Direta'!J189-1</f>
        <v>#DIV/0!</v>
      </c>
      <c r="K188" s="33" t="e">
        <f>+'SCC X Ano = Direta'!K223/'SCC X Ano = Direta'!K189-1</f>
        <v>#DIV/0!</v>
      </c>
      <c r="L188" s="33" t="e">
        <f>+'SCC X Ano = Direta'!L223/'SCC X Ano = Direta'!L189-1</f>
        <v>#DIV/0!</v>
      </c>
    </row>
    <row r="189" spans="1:12" x14ac:dyDescent="0.25">
      <c r="A189" s="25" t="s">
        <v>148</v>
      </c>
      <c r="B189" s="33" t="e">
        <f>+'SCC X Ano = Direta'!B224/'SCC X Ano = Direta'!B190-1</f>
        <v>#DIV/0!</v>
      </c>
      <c r="C189" s="33" t="e">
        <f>+'SCC X Ano = Direta'!C224/'SCC X Ano = Direta'!C190-1</f>
        <v>#DIV/0!</v>
      </c>
      <c r="D189" s="33">
        <f>+'SCC X Ano = Direta'!D224/'SCC X Ano = Direta'!D190-1</f>
        <v>-0.90675685836102315</v>
      </c>
      <c r="E189" s="33" t="e">
        <f>+'SCC X Ano = Direta'!E224/'SCC X Ano = Direta'!E190-1</f>
        <v>#DIV/0!</v>
      </c>
      <c r="F189" s="33" t="e">
        <f>+'SCC X Ano = Direta'!F224/'SCC X Ano = Direta'!F190-1</f>
        <v>#DIV/0!</v>
      </c>
      <c r="G189" s="33" t="e">
        <f>+'SCC X Ano = Direta'!G224/'SCC X Ano = Direta'!G190-1</f>
        <v>#DIV/0!</v>
      </c>
      <c r="H189" s="33" t="e">
        <f>+'SCC X Ano = Direta'!H224/'SCC X Ano = Direta'!H190-1</f>
        <v>#DIV/0!</v>
      </c>
      <c r="I189" s="33" t="e">
        <f>+'SCC X Ano = Direta'!I224/'SCC X Ano = Direta'!I190-1</f>
        <v>#DIV/0!</v>
      </c>
      <c r="J189" s="33">
        <f>+'SCC X Ano = Direta'!J224/'SCC X Ano = Direta'!J190-1</f>
        <v>-1</v>
      </c>
      <c r="K189" s="33" t="e">
        <f>+'SCC X Ano = Direta'!K224/'SCC X Ano = Direta'!K190-1</f>
        <v>#DIV/0!</v>
      </c>
      <c r="L189" s="33">
        <f>+'SCC X Ano = Direta'!L224/'SCC X Ano = Direta'!L190-1</f>
        <v>-0.63843580667732014</v>
      </c>
    </row>
    <row r="190" spans="1:12" x14ac:dyDescent="0.25">
      <c r="A190" s="25" t="s">
        <v>177</v>
      </c>
      <c r="B190" s="33" t="e">
        <f>+'SCC X Ano = Direta'!B225/'SCC X Ano = Direta'!B191-1</f>
        <v>#DIV/0!</v>
      </c>
      <c r="C190" s="33" t="e">
        <f>+'SCC X Ano = Direta'!C225/'SCC X Ano = Direta'!C191-1</f>
        <v>#DIV/0!</v>
      </c>
      <c r="D190" s="33">
        <f>+'SCC X Ano = Direta'!D225/'SCC X Ano = Direta'!D191-1</f>
        <v>1.4460722948113407</v>
      </c>
      <c r="E190" s="33" t="e">
        <f>+'SCC X Ano = Direta'!E225/'SCC X Ano = Direta'!E191-1</f>
        <v>#DIV/0!</v>
      </c>
      <c r="F190" s="33" t="e">
        <f>+'SCC X Ano = Direta'!F225/'SCC X Ano = Direta'!F191-1</f>
        <v>#DIV/0!</v>
      </c>
      <c r="G190" s="33" t="e">
        <f>+'SCC X Ano = Direta'!G225/'SCC X Ano = Direta'!G191-1</f>
        <v>#DIV/0!</v>
      </c>
      <c r="H190" s="33" t="e">
        <f>+'SCC X Ano = Direta'!H225/'SCC X Ano = Direta'!H191-1</f>
        <v>#DIV/0!</v>
      </c>
      <c r="I190" s="33" t="e">
        <f>+'SCC X Ano = Direta'!I225/'SCC X Ano = Direta'!I191-1</f>
        <v>#DIV/0!</v>
      </c>
      <c r="J190" s="33">
        <f>+'SCC X Ano = Direta'!J225/'SCC X Ano = Direta'!J191-1</f>
        <v>-8.3472655393342921E-2</v>
      </c>
      <c r="K190" s="33" t="e">
        <f>+'SCC X Ano = Direta'!K225/'SCC X Ano = Direta'!K191-1</f>
        <v>#DIV/0!</v>
      </c>
      <c r="L190" s="33">
        <f>+'SCC X Ano = Direta'!L225/'SCC X Ano = Direta'!L191-1</f>
        <v>0.6620734585668433</v>
      </c>
    </row>
    <row r="191" spans="1:12" x14ac:dyDescent="0.25">
      <c r="A191" s="25" t="s">
        <v>159</v>
      </c>
      <c r="B191" s="33" t="e">
        <f>+'SCC X Ano = Direta'!B226/'SCC X Ano = Direta'!B192-1</f>
        <v>#DIV/0!</v>
      </c>
      <c r="C191" s="33" t="e">
        <f>+'SCC X Ano = Direta'!C226/'SCC X Ano = Direta'!C192-1</f>
        <v>#DIV/0!</v>
      </c>
      <c r="D191" s="33">
        <f>+'SCC X Ano = Direta'!D226/'SCC X Ano = Direta'!D192-1</f>
        <v>1.8645242095500598</v>
      </c>
      <c r="E191" s="33" t="e">
        <f>+'SCC X Ano = Direta'!E226/'SCC X Ano = Direta'!E192-1</f>
        <v>#DIV/0!</v>
      </c>
      <c r="F191" s="33" t="e">
        <f>+'SCC X Ano = Direta'!F226/'SCC X Ano = Direta'!F192-1</f>
        <v>#DIV/0!</v>
      </c>
      <c r="G191" s="33" t="e">
        <f>+'SCC X Ano = Direta'!G226/'SCC X Ano = Direta'!G192-1</f>
        <v>#DIV/0!</v>
      </c>
      <c r="H191" s="33" t="e">
        <f>+'SCC X Ano = Direta'!H226/'SCC X Ano = Direta'!H192-1</f>
        <v>#DIV/0!</v>
      </c>
      <c r="I191" s="33" t="e">
        <f>+'SCC X Ano = Direta'!I226/'SCC X Ano = Direta'!I192-1</f>
        <v>#DIV/0!</v>
      </c>
      <c r="J191" s="33" t="e">
        <f>+'SCC X Ano = Direta'!J226/'SCC X Ano = Direta'!J192-1</f>
        <v>#DIV/0!</v>
      </c>
      <c r="K191" s="33" t="e">
        <f>+'SCC X Ano = Direta'!K226/'SCC X Ano = Direta'!K192-1</f>
        <v>#DIV/0!</v>
      </c>
      <c r="L191" s="33">
        <f>+'SCC X Ano = Direta'!L226/'SCC X Ano = Direta'!L192-1</f>
        <v>1.8772833305868541</v>
      </c>
    </row>
    <row r="192" spans="1:12" x14ac:dyDescent="0.25">
      <c r="A192" s="25" t="s">
        <v>191</v>
      </c>
      <c r="B192" s="33" t="e">
        <f>+'SCC X Ano = Direta'!B227/'SCC X Ano = Direta'!B193-1</f>
        <v>#DIV/0!</v>
      </c>
      <c r="C192" s="33">
        <f>+'SCC X Ano = Direta'!C227/'SCC X Ano = Direta'!C193-1</f>
        <v>-0.28533787426910284</v>
      </c>
      <c r="D192" s="33">
        <f>+'SCC X Ano = Direta'!D227/'SCC X Ano = Direta'!D193-1</f>
        <v>4.389243396361473</v>
      </c>
      <c r="E192" s="33" t="e">
        <f>+'SCC X Ano = Direta'!E227/'SCC X Ano = Direta'!E193-1</f>
        <v>#DIV/0!</v>
      </c>
      <c r="F192" s="33">
        <f>+'SCC X Ano = Direta'!F227/'SCC X Ano = Direta'!F193-1</f>
        <v>-0.32668664519365842</v>
      </c>
      <c r="G192" s="33">
        <f>+'SCC X Ano = Direta'!G227/'SCC X Ano = Direta'!G193-1</f>
        <v>-0.8174659301197218</v>
      </c>
      <c r="H192" s="33" t="e">
        <f>+'SCC X Ano = Direta'!H227/'SCC X Ano = Direta'!H193-1</f>
        <v>#DIV/0!</v>
      </c>
      <c r="I192" s="33" t="e">
        <f>+'SCC X Ano = Direta'!I227/'SCC X Ano = Direta'!I193-1</f>
        <v>#DIV/0!</v>
      </c>
      <c r="J192" s="33">
        <f>+'SCC X Ano = Direta'!J227/'SCC X Ano = Direta'!J193-1</f>
        <v>-0.69309109195721952</v>
      </c>
      <c r="K192" s="33" t="e">
        <f>+'SCC X Ano = Direta'!K227/'SCC X Ano = Direta'!K193-1</f>
        <v>#DIV/0!</v>
      </c>
      <c r="L192" s="33">
        <f>+'SCC X Ano = Direta'!L227/'SCC X Ano = Direta'!L193-1</f>
        <v>0.85024676751535955</v>
      </c>
    </row>
    <row r="193" spans="1:12" x14ac:dyDescent="0.25">
      <c r="A193" s="25" t="s">
        <v>194</v>
      </c>
      <c r="B193" s="33" t="e">
        <f>+'SCC X Ano = Direta'!B228/'SCC X Ano = Direta'!B194-1</f>
        <v>#DIV/0!</v>
      </c>
      <c r="C193" s="33">
        <f>+'SCC X Ano = Direta'!C228/'SCC X Ano = Direta'!C194-1</f>
        <v>-1</v>
      </c>
      <c r="D193" s="33">
        <f>+'SCC X Ano = Direta'!D228/'SCC X Ano = Direta'!D194-1</f>
        <v>-0.30865751540765685</v>
      </c>
      <c r="E193" s="33" t="e">
        <f>+'SCC X Ano = Direta'!E228/'SCC X Ano = Direta'!E194-1</f>
        <v>#DIV/0!</v>
      </c>
      <c r="F193" s="33">
        <f>+'SCC X Ano = Direta'!F228/'SCC X Ano = Direta'!F194-1</f>
        <v>-0.86868528414453539</v>
      </c>
      <c r="G193" s="33" t="e">
        <f>+'SCC X Ano = Direta'!G228/'SCC X Ano = Direta'!G194-1</f>
        <v>#DIV/0!</v>
      </c>
      <c r="H193" s="33" t="e">
        <f>+'SCC X Ano = Direta'!H228/'SCC X Ano = Direta'!H194-1</f>
        <v>#DIV/0!</v>
      </c>
      <c r="I193" s="33" t="e">
        <f>+'SCC X Ano = Direta'!I228/'SCC X Ano = Direta'!I194-1</f>
        <v>#DIV/0!</v>
      </c>
      <c r="J193" s="33">
        <f>+'SCC X Ano = Direta'!J228/'SCC X Ano = Direta'!J194-1</f>
        <v>-0.71246086038306511</v>
      </c>
      <c r="K193" s="33" t="e">
        <f>+'SCC X Ano = Direta'!K228/'SCC X Ano = Direta'!K194-1</f>
        <v>#DIV/0!</v>
      </c>
      <c r="L193" s="33">
        <f>+'SCC X Ano = Direta'!L228/'SCC X Ano = Direta'!L194-1</f>
        <v>-0.78729455736847431</v>
      </c>
    </row>
    <row r="194" spans="1:12" x14ac:dyDescent="0.25">
      <c r="A194" s="25" t="s">
        <v>185</v>
      </c>
      <c r="B194" s="33" t="e">
        <f>+'SCC X Ano = Direta'!B229/'SCC X Ano = Direta'!B195-1</f>
        <v>#DIV/0!</v>
      </c>
      <c r="C194" s="33">
        <f>+'SCC X Ano = Direta'!C229/'SCC X Ano = Direta'!C195-1</f>
        <v>-1</v>
      </c>
      <c r="D194" s="33">
        <f>+'SCC X Ano = Direta'!D229/'SCC X Ano = Direta'!D195-1</f>
        <v>53.639530424412705</v>
      </c>
      <c r="E194" s="33" t="e">
        <f>+'SCC X Ano = Direta'!E229/'SCC X Ano = Direta'!E195-1</f>
        <v>#DIV/0!</v>
      </c>
      <c r="F194" s="33">
        <f>+'SCC X Ano = Direta'!F229/'SCC X Ano = Direta'!F195-1</f>
        <v>0.55828092113064121</v>
      </c>
      <c r="G194" s="33" t="e">
        <f>+'SCC X Ano = Direta'!G229/'SCC X Ano = Direta'!G195-1</f>
        <v>#DIV/0!</v>
      </c>
      <c r="H194" s="33" t="e">
        <f>+'SCC X Ano = Direta'!H229/'SCC X Ano = Direta'!H195-1</f>
        <v>#DIV/0!</v>
      </c>
      <c r="I194" s="33" t="e">
        <f>+'SCC X Ano = Direta'!I229/'SCC X Ano = Direta'!I195-1</f>
        <v>#DIV/0!</v>
      </c>
      <c r="J194" s="33" t="e">
        <f>+'SCC X Ano = Direta'!J229/'SCC X Ano = Direta'!J195-1</f>
        <v>#DIV/0!</v>
      </c>
      <c r="K194" s="33" t="e">
        <f>+'SCC X Ano = Direta'!K229/'SCC X Ano = Direta'!K195-1</f>
        <v>#DIV/0!</v>
      </c>
      <c r="L194" s="33">
        <f>+'SCC X Ano = Direta'!L229/'SCC X Ano = Direta'!L195-1</f>
        <v>0.90481308911098579</v>
      </c>
    </row>
    <row r="195" spans="1:12" x14ac:dyDescent="0.25">
      <c r="A195" s="25" t="s">
        <v>200</v>
      </c>
      <c r="B195" s="33" t="e">
        <f>+'SCC X Ano = Direta'!B230/'SCC X Ano = Direta'!B196-1</f>
        <v>#DIV/0!</v>
      </c>
      <c r="C195" s="33">
        <f>+'SCC X Ano = Direta'!C230/'SCC X Ano = Direta'!C196-1</f>
        <v>-1</v>
      </c>
      <c r="D195" s="33">
        <f>+'SCC X Ano = Direta'!D230/'SCC X Ano = Direta'!D196-1</f>
        <v>-0.96333580943304542</v>
      </c>
      <c r="E195" s="33" t="e">
        <f>+'SCC X Ano = Direta'!E230/'SCC X Ano = Direta'!E196-1</f>
        <v>#DIV/0!</v>
      </c>
      <c r="F195" s="33" t="e">
        <f>+'SCC X Ano = Direta'!F230/'SCC X Ano = Direta'!F196-1</f>
        <v>#DIV/0!</v>
      </c>
      <c r="G195" s="33" t="e">
        <f>+'SCC X Ano = Direta'!G230/'SCC X Ano = Direta'!G196-1</f>
        <v>#DIV/0!</v>
      </c>
      <c r="H195" s="33" t="e">
        <f>+'SCC X Ano = Direta'!H230/'SCC X Ano = Direta'!H196-1</f>
        <v>#DIV/0!</v>
      </c>
      <c r="I195" s="33" t="e">
        <f>+'SCC X Ano = Direta'!I230/'SCC X Ano = Direta'!I196-1</f>
        <v>#DIV/0!</v>
      </c>
      <c r="J195" s="33">
        <f>+'SCC X Ano = Direta'!J230/'SCC X Ano = Direta'!J196-1</f>
        <v>-1</v>
      </c>
      <c r="K195" s="33" t="e">
        <f>+'SCC X Ano = Direta'!K230/'SCC X Ano = Direta'!K196-1</f>
        <v>#DIV/0!</v>
      </c>
      <c r="L195" s="33">
        <f>+'SCC X Ano = Direta'!L230/'SCC X Ano = Direta'!L196-1</f>
        <v>-0.97798766732787845</v>
      </c>
    </row>
    <row r="196" spans="1:12" x14ac:dyDescent="0.25">
      <c r="A196" s="25" t="s">
        <v>198</v>
      </c>
      <c r="B196" s="33" t="e">
        <f>+'SCC X Ano = Direta'!B231/'SCC X Ano = Direta'!B197-1</f>
        <v>#DIV/0!</v>
      </c>
      <c r="C196" s="33" t="e">
        <f>+'SCC X Ano = Direta'!C231/'SCC X Ano = Direta'!C197-1</f>
        <v>#DIV/0!</v>
      </c>
      <c r="D196" s="33">
        <f>+'SCC X Ano = Direta'!D231/'SCC X Ano = Direta'!D197-1</f>
        <v>-0.59103406624214871</v>
      </c>
      <c r="E196" s="33" t="e">
        <f>+'SCC X Ano = Direta'!E231/'SCC X Ano = Direta'!E197-1</f>
        <v>#DIV/0!</v>
      </c>
      <c r="F196" s="33" t="e">
        <f>+'SCC X Ano = Direta'!F231/'SCC X Ano = Direta'!F197-1</f>
        <v>#DIV/0!</v>
      </c>
      <c r="G196" s="33" t="e">
        <f>+'SCC X Ano = Direta'!G231/'SCC X Ano = Direta'!G197-1</f>
        <v>#DIV/0!</v>
      </c>
      <c r="H196" s="33" t="e">
        <f>+'SCC X Ano = Direta'!H231/'SCC X Ano = Direta'!H197-1</f>
        <v>#DIV/0!</v>
      </c>
      <c r="I196" s="33" t="e">
        <f>+'SCC X Ano = Direta'!I231/'SCC X Ano = Direta'!I197-1</f>
        <v>#DIV/0!</v>
      </c>
      <c r="J196" s="33">
        <f>+'SCC X Ano = Direta'!J231/'SCC X Ano = Direta'!J197-1</f>
        <v>-0.38725250086310903</v>
      </c>
      <c r="K196" s="33" t="e">
        <f>+'SCC X Ano = Direta'!K231/'SCC X Ano = Direta'!K197-1</f>
        <v>#DIV/0!</v>
      </c>
      <c r="L196" s="33">
        <f>+'SCC X Ano = Direta'!L231/'SCC X Ano = Direta'!L197-1</f>
        <v>-0.20512536819969496</v>
      </c>
    </row>
    <row r="197" spans="1:12" x14ac:dyDescent="0.25">
      <c r="A197" s="25" t="s">
        <v>173</v>
      </c>
      <c r="B197" s="33" t="e">
        <f>+'SCC X Ano = Direta'!B232/'SCC X Ano = Direta'!B198-1</f>
        <v>#DIV/0!</v>
      </c>
      <c r="C197" s="33" t="e">
        <f>+'SCC X Ano = Direta'!C232/'SCC X Ano = Direta'!C198-1</f>
        <v>#DIV/0!</v>
      </c>
      <c r="D197" s="33" t="e">
        <f>+'SCC X Ano = Direta'!D232/'SCC X Ano = Direta'!D198-1</f>
        <v>#DIV/0!</v>
      </c>
      <c r="E197" s="33" t="e">
        <f>+'SCC X Ano = Direta'!E232/'SCC X Ano = Direta'!E198-1</f>
        <v>#DIV/0!</v>
      </c>
      <c r="F197" s="33" t="e">
        <f>+'SCC X Ano = Direta'!F232/'SCC X Ano = Direta'!F198-1</f>
        <v>#DIV/0!</v>
      </c>
      <c r="G197" s="33" t="e">
        <f>+'SCC X Ano = Direta'!G232/'SCC X Ano = Direta'!G198-1</f>
        <v>#DIV/0!</v>
      </c>
      <c r="H197" s="33" t="e">
        <f>+'SCC X Ano = Direta'!H232/'SCC X Ano = Direta'!H198-1</f>
        <v>#DIV/0!</v>
      </c>
      <c r="I197" s="33" t="e">
        <f>+'SCC X Ano = Direta'!I232/'SCC X Ano = Direta'!I198-1</f>
        <v>#DIV/0!</v>
      </c>
      <c r="J197" s="33" t="e">
        <f>+'SCC X Ano = Direta'!J232/'SCC X Ano = Direta'!J198-1</f>
        <v>#DIV/0!</v>
      </c>
      <c r="K197" s="33" t="e">
        <f>+'SCC X Ano = Direta'!K232/'SCC X Ano = Direta'!K198-1</f>
        <v>#DIV/0!</v>
      </c>
      <c r="L197" s="33" t="e">
        <f>+'SCC X Ano = Direta'!L232/'SCC X Ano = Direta'!L198-1</f>
        <v>#DIV/0!</v>
      </c>
    </row>
    <row r="198" spans="1:12" x14ac:dyDescent="0.25">
      <c r="A198" s="25" t="s">
        <v>169</v>
      </c>
      <c r="B198" s="33" t="e">
        <f>+'SCC X Ano = Direta'!B233/'SCC X Ano = Direta'!B199-1</f>
        <v>#DIV/0!</v>
      </c>
      <c r="C198" s="33" t="e">
        <f>+'SCC X Ano = Direta'!C233/'SCC X Ano = Direta'!C199-1</f>
        <v>#DIV/0!</v>
      </c>
      <c r="D198" s="33" t="e">
        <f>+'SCC X Ano = Direta'!D233/'SCC X Ano = Direta'!D199-1</f>
        <v>#DIV/0!</v>
      </c>
      <c r="E198" s="33" t="e">
        <f>+'SCC X Ano = Direta'!E233/'SCC X Ano = Direta'!E199-1</f>
        <v>#DIV/0!</v>
      </c>
      <c r="F198" s="33" t="e">
        <f>+'SCC X Ano = Direta'!F233/'SCC X Ano = Direta'!F199-1</f>
        <v>#DIV/0!</v>
      </c>
      <c r="G198" s="33" t="e">
        <f>+'SCC X Ano = Direta'!G233/'SCC X Ano = Direta'!G199-1</f>
        <v>#DIV/0!</v>
      </c>
      <c r="H198" s="33" t="e">
        <f>+'SCC X Ano = Direta'!H233/'SCC X Ano = Direta'!H199-1</f>
        <v>#DIV/0!</v>
      </c>
      <c r="I198" s="33" t="e">
        <f>+'SCC X Ano = Direta'!I233/'SCC X Ano = Direta'!I199-1</f>
        <v>#DIV/0!</v>
      </c>
      <c r="J198" s="33" t="e">
        <f>+'SCC X Ano = Direta'!J233/'SCC X Ano = Direta'!J199-1</f>
        <v>#DIV/0!</v>
      </c>
      <c r="K198" s="33" t="e">
        <f>+'SCC X Ano = Direta'!K233/'SCC X Ano = Direta'!K199-1</f>
        <v>#DIV/0!</v>
      </c>
      <c r="L198" s="33" t="e">
        <f>+'SCC X Ano = Direta'!L233/'SCC X Ano = Direta'!L199-1</f>
        <v>#DIV/0!</v>
      </c>
    </row>
    <row r="199" spans="1:12" x14ac:dyDescent="0.25">
      <c r="A199" s="25" t="s">
        <v>163</v>
      </c>
      <c r="B199" s="33" t="e">
        <f>+'SCC X Ano = Direta'!B234/'SCC X Ano = Direta'!B200-1</f>
        <v>#DIV/0!</v>
      </c>
      <c r="C199" s="33" t="e">
        <f>+'SCC X Ano = Direta'!C234/'SCC X Ano = Direta'!C200-1</f>
        <v>#DIV/0!</v>
      </c>
      <c r="D199" s="33" t="e">
        <f>+'SCC X Ano = Direta'!D234/'SCC X Ano = Direta'!D200-1</f>
        <v>#DIV/0!</v>
      </c>
      <c r="E199" s="33" t="e">
        <f>+'SCC X Ano = Direta'!E234/'SCC X Ano = Direta'!E200-1</f>
        <v>#DIV/0!</v>
      </c>
      <c r="F199" s="33" t="e">
        <f>+'SCC X Ano = Direta'!F234/'SCC X Ano = Direta'!F200-1</f>
        <v>#DIV/0!</v>
      </c>
      <c r="G199" s="33" t="e">
        <f>+'SCC X Ano = Direta'!G234/'SCC X Ano = Direta'!G200-1</f>
        <v>#DIV/0!</v>
      </c>
      <c r="H199" s="33" t="e">
        <f>+'SCC X Ano = Direta'!H234/'SCC X Ano = Direta'!H200-1</f>
        <v>#DIV/0!</v>
      </c>
      <c r="I199" s="33" t="e">
        <f>+'SCC X Ano = Direta'!I234/'SCC X Ano = Direta'!I200-1</f>
        <v>#DIV/0!</v>
      </c>
      <c r="J199" s="33" t="e">
        <f>+'SCC X Ano = Direta'!J234/'SCC X Ano = Direta'!J200-1</f>
        <v>#DIV/0!</v>
      </c>
      <c r="K199" s="33" t="e">
        <f>+'SCC X Ano = Direta'!K234/'SCC X Ano = Direta'!K200-1</f>
        <v>#DIV/0!</v>
      </c>
      <c r="L199" s="33" t="e">
        <f>+'SCC X Ano = Direta'!L234/'SCC X Ano = Direta'!L200-1</f>
        <v>#DIV/0!</v>
      </c>
    </row>
    <row r="200" spans="1:12" x14ac:dyDescent="0.25">
      <c r="A200" s="25" t="s">
        <v>155</v>
      </c>
      <c r="B200" s="33" t="e">
        <f>+'SCC X Ano = Direta'!B235/'SCC X Ano = Direta'!B201-1</f>
        <v>#DIV/0!</v>
      </c>
      <c r="C200" s="33" t="e">
        <f>+'SCC X Ano = Direta'!C235/'SCC X Ano = Direta'!C201-1</f>
        <v>#DIV/0!</v>
      </c>
      <c r="D200" s="33" t="e">
        <f>+'SCC X Ano = Direta'!D235/'SCC X Ano = Direta'!D201-1</f>
        <v>#DIV/0!</v>
      </c>
      <c r="E200" s="33" t="e">
        <f>+'SCC X Ano = Direta'!E235/'SCC X Ano = Direta'!E201-1</f>
        <v>#DIV/0!</v>
      </c>
      <c r="F200" s="33" t="e">
        <f>+'SCC X Ano = Direta'!F235/'SCC X Ano = Direta'!F201-1</f>
        <v>#DIV/0!</v>
      </c>
      <c r="G200" s="33">
        <f>+'SCC X Ano = Direta'!G235/'SCC X Ano = Direta'!G201-1</f>
        <v>-1</v>
      </c>
      <c r="H200" s="33" t="e">
        <f>+'SCC X Ano = Direta'!H235/'SCC X Ano = Direta'!H201-1</f>
        <v>#DIV/0!</v>
      </c>
      <c r="I200" s="33" t="e">
        <f>+'SCC X Ano = Direta'!I235/'SCC X Ano = Direta'!I201-1</f>
        <v>#DIV/0!</v>
      </c>
      <c r="J200" s="33" t="e">
        <f>+'SCC X Ano = Direta'!J235/'SCC X Ano = Direta'!J201-1</f>
        <v>#DIV/0!</v>
      </c>
      <c r="K200" s="33" t="e">
        <f>+'SCC X Ano = Direta'!K235/'SCC X Ano = Direta'!K201-1</f>
        <v>#DIV/0!</v>
      </c>
      <c r="L200" s="33">
        <f>+'SCC X Ano = Direta'!L235/'SCC X Ano = Direta'!L201-1</f>
        <v>-0.97641331578033719</v>
      </c>
    </row>
    <row r="201" spans="1:12" x14ac:dyDescent="0.25">
      <c r="A201" s="25" t="s">
        <v>223</v>
      </c>
      <c r="B201" s="33" t="e">
        <f>+'SCC X Ano = Direta'!B236/'SCC X Ano = Direta'!B202-1</f>
        <v>#DIV/0!</v>
      </c>
      <c r="C201" s="33">
        <f>+'SCC X Ano = Direta'!C236/'SCC X Ano = Direta'!C202-1</f>
        <v>-0.36379091190369062</v>
      </c>
      <c r="D201" s="33">
        <f>+'SCC X Ano = Direta'!D236/'SCC X Ano = Direta'!D202-1</f>
        <v>2.1103625541757793</v>
      </c>
      <c r="E201" s="33" t="e">
        <f>+'SCC X Ano = Direta'!E236/'SCC X Ano = Direta'!E202-1</f>
        <v>#DIV/0!</v>
      </c>
      <c r="F201" s="33">
        <f>+'SCC X Ano = Direta'!F236/'SCC X Ano = Direta'!F202-1</f>
        <v>-0.63854713875386349</v>
      </c>
      <c r="G201" s="33">
        <f>+'SCC X Ano = Direta'!G236/'SCC X Ano = Direta'!G202-1</f>
        <v>-0.85623108209339183</v>
      </c>
      <c r="H201" s="33" t="e">
        <f>+'SCC X Ano = Direta'!H236/'SCC X Ano = Direta'!H202-1</f>
        <v>#DIV/0!</v>
      </c>
      <c r="I201" s="33" t="e">
        <f>+'SCC X Ano = Direta'!I236/'SCC X Ano = Direta'!I202-1</f>
        <v>#DIV/0!</v>
      </c>
      <c r="J201" s="33">
        <f>+'SCC X Ano = Direta'!J236/'SCC X Ano = Direta'!J202-1</f>
        <v>-0.56978038857379276</v>
      </c>
      <c r="K201" s="33" t="e">
        <f>+'SCC X Ano = Direta'!K236/'SCC X Ano = Direta'!K202-1</f>
        <v>#DIV/0!</v>
      </c>
      <c r="L201" s="33">
        <f>+'SCC X Ano = Direta'!L236/'SCC X Ano = Direta'!L202-1</f>
        <v>8.1743322751273162E-3</v>
      </c>
    </row>
    <row r="202" spans="1:12" x14ac:dyDescent="0.25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</row>
    <row r="203" spans="1:12" x14ac:dyDescent="0.25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</row>
    <row r="204" spans="1:12" x14ac:dyDescent="0.25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</row>
    <row r="205" spans="1:12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x14ac:dyDescent="0.25">
      <c r="A206" s="2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25"/>
      <c r="B207" s="25" t="s">
        <v>224</v>
      </c>
      <c r="C207" s="25" t="s">
        <v>228</v>
      </c>
      <c r="D207" s="25" t="s">
        <v>15</v>
      </c>
      <c r="E207" s="25" t="s">
        <v>229</v>
      </c>
      <c r="F207" s="25" t="s">
        <v>226</v>
      </c>
      <c r="G207" s="25" t="s">
        <v>227</v>
      </c>
      <c r="H207" s="25" t="s">
        <v>131</v>
      </c>
      <c r="I207" s="25" t="s">
        <v>130</v>
      </c>
      <c r="J207" s="25" t="s">
        <v>129</v>
      </c>
      <c r="K207" s="25" t="s">
        <v>230</v>
      </c>
      <c r="L207" s="25" t="s">
        <v>404</v>
      </c>
    </row>
    <row r="208" spans="1:12" x14ac:dyDescent="0.25">
      <c r="A208" s="25" t="s">
        <v>132</v>
      </c>
      <c r="B208" s="33" t="e">
        <f>+'SCC X Ano = Direta'!C243/'SCC X Ano = Direta'!B209-1</f>
        <v>#DIV/0!</v>
      </c>
      <c r="C208" s="33" t="e">
        <f>+'SCC X Ano = Direta'!#REF!/'SCC X Ano = Direta'!#REF!-1</f>
        <v>#REF!</v>
      </c>
      <c r="D208" s="33" t="e">
        <f>+'SCC X Ano = Direta'!D243/'SCC X Ano = Direta'!D209-1</f>
        <v>#DIV/0!</v>
      </c>
      <c r="E208" s="33" t="e">
        <f>+'SCC X Ano = Direta'!E243/'SCC X Ano = Direta'!E209-1</f>
        <v>#DIV/0!</v>
      </c>
      <c r="F208" s="33" t="e">
        <f>+'SCC X Ano = Direta'!F243/'SCC X Ano = Direta'!F209-1</f>
        <v>#DIV/0!</v>
      </c>
      <c r="G208" s="33" t="e">
        <f>+'SCC X Ano = Direta'!G243/'SCC X Ano = Direta'!G209-1</f>
        <v>#DIV/0!</v>
      </c>
      <c r="H208" s="33" t="e">
        <f>+'SCC X Ano = Direta'!H243/'SCC X Ano = Direta'!H209-1</f>
        <v>#DIV/0!</v>
      </c>
      <c r="I208" s="33" t="e">
        <f>+'SCC X Ano = Direta'!I243/'SCC X Ano = Direta'!I209-1</f>
        <v>#DIV/0!</v>
      </c>
      <c r="J208" s="33" t="e">
        <f>+'SCC X Ano = Direta'!J243/'SCC X Ano = Direta'!J209-1</f>
        <v>#DIV/0!</v>
      </c>
      <c r="K208" s="33" t="e">
        <f>+'SCC X Ano = Direta'!K243/'SCC X Ano = Direta'!K209-1</f>
        <v>#DIV/0!</v>
      </c>
      <c r="L208" s="33" t="e">
        <f>+'SCC X Ano = Direta'!L243/'SCC X Ano = Direta'!L209-1</f>
        <v>#DIV/0!</v>
      </c>
    </row>
    <row r="209" spans="1:12" x14ac:dyDescent="0.25">
      <c r="A209" s="25" t="s">
        <v>134</v>
      </c>
      <c r="B209" s="33" t="e">
        <f>+'SCC X Ano = Direta'!B244/'SCC X Ano = Direta'!B210-1</f>
        <v>#DIV/0!</v>
      </c>
      <c r="C209" s="33" t="e">
        <f>+'SCC X Ano = Direta'!C244/'SCC X Ano = Direta'!C210-1</f>
        <v>#DIV/0!</v>
      </c>
      <c r="D209" s="33" t="e">
        <f>+'SCC X Ano = Direta'!D244/'SCC X Ano = Direta'!D210-1</f>
        <v>#DIV/0!</v>
      </c>
      <c r="E209" s="33" t="e">
        <f>+'SCC X Ano = Direta'!E244/'SCC X Ano = Direta'!E210-1</f>
        <v>#DIV/0!</v>
      </c>
      <c r="F209" s="33" t="e">
        <f>+'SCC X Ano = Direta'!F244/'SCC X Ano = Direta'!F210-1</f>
        <v>#DIV/0!</v>
      </c>
      <c r="G209" s="33" t="e">
        <f>+'SCC X Ano = Direta'!G244/'SCC X Ano = Direta'!G210-1</f>
        <v>#DIV/0!</v>
      </c>
      <c r="H209" s="33" t="e">
        <f>+'SCC X Ano = Direta'!H244/'SCC X Ano = Direta'!H210-1</f>
        <v>#DIV/0!</v>
      </c>
      <c r="I209" s="33" t="e">
        <f>+'SCC X Ano = Direta'!I244/'SCC X Ano = Direta'!I210-1</f>
        <v>#DIV/0!</v>
      </c>
      <c r="J209" s="33" t="e">
        <f>+'SCC X Ano = Direta'!J244/'SCC X Ano = Direta'!J210-1</f>
        <v>#DIV/0!</v>
      </c>
      <c r="K209" s="33" t="e">
        <f>+'SCC X Ano = Direta'!K244/'SCC X Ano = Direta'!K210-1</f>
        <v>#DIV/0!</v>
      </c>
      <c r="L209" s="33" t="e">
        <f>+'SCC X Ano = Direta'!L244/'SCC X Ano = Direta'!L210-1</f>
        <v>#DIV/0!</v>
      </c>
    </row>
    <row r="210" spans="1:12" x14ac:dyDescent="0.25">
      <c r="A210" s="25" t="s">
        <v>139</v>
      </c>
      <c r="B210" s="33" t="e">
        <f>+'SCC X Ano = Direta'!B245/'SCC X Ano = Direta'!B211-1</f>
        <v>#DIV/0!</v>
      </c>
      <c r="C210" s="33">
        <f>+'SCC X Ano = Direta'!C245/'SCC X Ano = Direta'!C211-1</f>
        <v>-1</v>
      </c>
      <c r="D210" s="33">
        <f>+'SCC X Ano = Direta'!D245/'SCC X Ano = Direta'!D211-1</f>
        <v>-0.45594147235272797</v>
      </c>
      <c r="E210" s="33" t="e">
        <f>+'SCC X Ano = Direta'!E245/'SCC X Ano = Direta'!E211-1</f>
        <v>#DIV/0!</v>
      </c>
      <c r="F210" s="33">
        <f>+'SCC X Ano = Direta'!F245/'SCC X Ano = Direta'!F211-1</f>
        <v>0.50255286366107743</v>
      </c>
      <c r="G210" s="33" t="e">
        <f>+'SCC X Ano = Direta'!G245/'SCC X Ano = Direta'!G211-1</f>
        <v>#DIV/0!</v>
      </c>
      <c r="H210" s="33" t="e">
        <f>+'SCC X Ano = Direta'!H245/'SCC X Ano = Direta'!H211-1</f>
        <v>#DIV/0!</v>
      </c>
      <c r="I210" s="33" t="e">
        <f>+'SCC X Ano = Direta'!I245/'SCC X Ano = Direta'!I211-1</f>
        <v>#DIV/0!</v>
      </c>
      <c r="J210" s="33" t="e">
        <f>+'SCC X Ano = Direta'!J245/'SCC X Ano = Direta'!J211-1</f>
        <v>#DIV/0!</v>
      </c>
      <c r="K210" s="33" t="e">
        <f>+'SCC X Ano = Direta'!K245/'SCC X Ano = Direta'!K211-1</f>
        <v>#DIV/0!</v>
      </c>
      <c r="L210" s="33">
        <f>+'SCC X Ano = Direta'!L245/'SCC X Ano = Direta'!L211-1</f>
        <v>-2.3692518681768693E-2</v>
      </c>
    </row>
    <row r="211" spans="1:12" x14ac:dyDescent="0.25">
      <c r="A211" s="25" t="s">
        <v>143</v>
      </c>
      <c r="B211" s="33" t="e">
        <f>+'SCC X Ano = Direta'!B246/'SCC X Ano = Direta'!B212-1</f>
        <v>#DIV/0!</v>
      </c>
      <c r="C211" s="33" t="e">
        <f>+'SCC X Ano = Direta'!C246/'SCC X Ano = Direta'!C212-1</f>
        <v>#DIV/0!</v>
      </c>
      <c r="D211" s="33" t="e">
        <f>+'SCC X Ano = Direta'!D246/'SCC X Ano = Direta'!D212-1</f>
        <v>#DIV/0!</v>
      </c>
      <c r="E211" s="33" t="e">
        <f>+'SCC X Ano = Direta'!E246/'SCC X Ano = Direta'!E212-1</f>
        <v>#DIV/0!</v>
      </c>
      <c r="F211" s="33" t="e">
        <f>+'SCC X Ano = Direta'!F246/'SCC X Ano = Direta'!F212-1</f>
        <v>#DIV/0!</v>
      </c>
      <c r="G211" s="33" t="e">
        <f>+'SCC X Ano = Direta'!G246/'SCC X Ano = Direta'!G212-1</f>
        <v>#DIV/0!</v>
      </c>
      <c r="H211" s="33" t="e">
        <f>+'SCC X Ano = Direta'!H246/'SCC X Ano = Direta'!H212-1</f>
        <v>#DIV/0!</v>
      </c>
      <c r="I211" s="33" t="e">
        <f>+'SCC X Ano = Direta'!I246/'SCC X Ano = Direta'!I212-1</f>
        <v>#DIV/0!</v>
      </c>
      <c r="J211" s="33" t="e">
        <f>+'SCC X Ano = Direta'!J246/'SCC X Ano = Direta'!J212-1</f>
        <v>#DIV/0!</v>
      </c>
      <c r="K211" s="33" t="e">
        <f>+'SCC X Ano = Direta'!K246/'SCC X Ano = Direta'!K212-1</f>
        <v>#DIV/0!</v>
      </c>
      <c r="L211" s="33" t="e">
        <f>+'SCC X Ano = Direta'!L246/'SCC X Ano = Direta'!L212-1</f>
        <v>#DIV/0!</v>
      </c>
    </row>
    <row r="212" spans="1:12" x14ac:dyDescent="0.25">
      <c r="A212" s="25" t="s">
        <v>146</v>
      </c>
      <c r="B212" s="33" t="e">
        <f>+'SCC X Ano = Direta'!B247/'SCC X Ano = Direta'!B213-1</f>
        <v>#DIV/0!</v>
      </c>
      <c r="C212" s="33" t="e">
        <f>+'SCC X Ano = Direta'!C247/'SCC X Ano = Direta'!C213-1</f>
        <v>#DIV/0!</v>
      </c>
      <c r="D212" s="33" t="e">
        <f>+'SCC X Ano = Direta'!D247/'SCC X Ano = Direta'!D213-1</f>
        <v>#DIV/0!</v>
      </c>
      <c r="E212" s="33" t="e">
        <f>+'SCC X Ano = Direta'!E247/'SCC X Ano = Direta'!E213-1</f>
        <v>#DIV/0!</v>
      </c>
      <c r="F212" s="33" t="e">
        <f>+'SCC X Ano = Direta'!F247/'SCC X Ano = Direta'!F213-1</f>
        <v>#DIV/0!</v>
      </c>
      <c r="G212" s="33" t="e">
        <f>+'SCC X Ano = Direta'!G247/'SCC X Ano = Direta'!G213-1</f>
        <v>#DIV/0!</v>
      </c>
      <c r="H212" s="33" t="e">
        <f>+'SCC X Ano = Direta'!H247/'SCC X Ano = Direta'!H213-1</f>
        <v>#DIV/0!</v>
      </c>
      <c r="I212" s="33" t="e">
        <f>+'SCC X Ano = Direta'!I247/'SCC X Ano = Direta'!I213-1</f>
        <v>#DIV/0!</v>
      </c>
      <c r="J212" s="33" t="e">
        <f>+'SCC X Ano = Direta'!J247/'SCC X Ano = Direta'!J213-1</f>
        <v>#DIV/0!</v>
      </c>
      <c r="K212" s="33" t="e">
        <f>+'SCC X Ano = Direta'!K247/'SCC X Ano = Direta'!K213-1</f>
        <v>#DIV/0!</v>
      </c>
      <c r="L212" s="33" t="e">
        <f>+'SCC X Ano = Direta'!L247/'SCC X Ano = Direta'!L213-1</f>
        <v>#DIV/0!</v>
      </c>
    </row>
    <row r="213" spans="1:12" x14ac:dyDescent="0.25">
      <c r="A213" s="25" t="s">
        <v>141</v>
      </c>
      <c r="B213" s="33" t="e">
        <f>+'SCC X Ano = Direta'!B248/'SCC X Ano = Direta'!B214-1</f>
        <v>#DIV/0!</v>
      </c>
      <c r="C213" s="33" t="e">
        <f>+'SCC X Ano = Direta'!C248/'SCC X Ano = Direta'!C214-1</f>
        <v>#DIV/0!</v>
      </c>
      <c r="D213" s="33" t="e">
        <f>+'SCC X Ano = Direta'!D248/'SCC X Ano = Direta'!D214-1</f>
        <v>#DIV/0!</v>
      </c>
      <c r="E213" s="33" t="e">
        <f>+'SCC X Ano = Direta'!E248/'SCC X Ano = Direta'!E214-1</f>
        <v>#DIV/0!</v>
      </c>
      <c r="F213" s="33" t="e">
        <f>+'SCC X Ano = Direta'!F248/'SCC X Ano = Direta'!F214-1</f>
        <v>#DIV/0!</v>
      </c>
      <c r="G213" s="33" t="e">
        <f>+'SCC X Ano = Direta'!G248/'SCC X Ano = Direta'!G214-1</f>
        <v>#DIV/0!</v>
      </c>
      <c r="H213" s="33" t="e">
        <f>+'SCC X Ano = Direta'!H248/'SCC X Ano = Direta'!H214-1</f>
        <v>#DIV/0!</v>
      </c>
      <c r="I213" s="33" t="e">
        <f>+'SCC X Ano = Direta'!I248/'SCC X Ano = Direta'!I214-1</f>
        <v>#DIV/0!</v>
      </c>
      <c r="J213" s="33" t="e">
        <f>+'SCC X Ano = Direta'!J248/'SCC X Ano = Direta'!J214-1</f>
        <v>#DIV/0!</v>
      </c>
      <c r="K213" s="33" t="e">
        <f>+'SCC X Ano = Direta'!K248/'SCC X Ano = Direta'!K214-1</f>
        <v>#DIV/0!</v>
      </c>
      <c r="L213" s="33" t="e">
        <f>+'SCC X Ano = Direta'!L248/'SCC X Ano = Direta'!L214-1</f>
        <v>#DIV/0!</v>
      </c>
    </row>
    <row r="214" spans="1:12" x14ac:dyDescent="0.25">
      <c r="A214" s="25" t="s">
        <v>153</v>
      </c>
      <c r="B214" s="33" t="e">
        <f>+'SCC X Ano = Direta'!B249/'SCC X Ano = Direta'!B215-1</f>
        <v>#DIV/0!</v>
      </c>
      <c r="C214" s="33" t="e">
        <f>+'SCC X Ano = Direta'!C249/'SCC X Ano = Direta'!C215-1</f>
        <v>#DIV/0!</v>
      </c>
      <c r="D214" s="33" t="e">
        <f>+'SCC X Ano = Direta'!D249/'SCC X Ano = Direta'!D215-1</f>
        <v>#DIV/0!</v>
      </c>
      <c r="E214" s="33" t="e">
        <f>+'SCC X Ano = Direta'!E249/'SCC X Ano = Direta'!E215-1</f>
        <v>#DIV/0!</v>
      </c>
      <c r="F214" s="33" t="e">
        <f>+'SCC X Ano = Direta'!F249/'SCC X Ano = Direta'!F215-1</f>
        <v>#DIV/0!</v>
      </c>
      <c r="G214" s="33" t="e">
        <f>+'SCC X Ano = Direta'!G249/'SCC X Ano = Direta'!G215-1</f>
        <v>#DIV/0!</v>
      </c>
      <c r="H214" s="33" t="e">
        <f>+'SCC X Ano = Direta'!H249/'SCC X Ano = Direta'!H215-1</f>
        <v>#DIV/0!</v>
      </c>
      <c r="I214" s="33" t="e">
        <f>+'SCC X Ano = Direta'!I249/'SCC X Ano = Direta'!I215-1</f>
        <v>#DIV/0!</v>
      </c>
      <c r="J214" s="33" t="e">
        <f>+'SCC X Ano = Direta'!J249/'SCC X Ano = Direta'!J215-1</f>
        <v>#DIV/0!</v>
      </c>
      <c r="K214" s="33" t="e">
        <f>+'SCC X Ano = Direta'!K249/'SCC X Ano = Direta'!K215-1</f>
        <v>#DIV/0!</v>
      </c>
      <c r="L214" s="33" t="e">
        <f>+'SCC X Ano = Direta'!L249/'SCC X Ano = Direta'!L215-1</f>
        <v>#DIV/0!</v>
      </c>
    </row>
    <row r="215" spans="1:12" x14ac:dyDescent="0.25">
      <c r="A215" s="25" t="s">
        <v>157</v>
      </c>
      <c r="B215" s="33" t="e">
        <f>+'SCC X Ano = Direta'!B250/'SCC X Ano = Direta'!B216-1</f>
        <v>#DIV/0!</v>
      </c>
      <c r="C215" s="33" t="e">
        <f>+'SCC X Ano = Direta'!C250/'SCC X Ano = Direta'!C216-1</f>
        <v>#DIV/0!</v>
      </c>
      <c r="D215" s="33">
        <f>+'SCC X Ano = Direta'!D250/'SCC X Ano = Direta'!D216-1</f>
        <v>-1</v>
      </c>
      <c r="E215" s="33" t="e">
        <f>+'SCC X Ano = Direta'!E250/'SCC X Ano = Direta'!E216-1</f>
        <v>#DIV/0!</v>
      </c>
      <c r="F215" s="33" t="e">
        <f>+'SCC X Ano = Direta'!F250/'SCC X Ano = Direta'!F216-1</f>
        <v>#DIV/0!</v>
      </c>
      <c r="G215" s="33" t="e">
        <f>+'SCC X Ano = Direta'!G250/'SCC X Ano = Direta'!G216-1</f>
        <v>#DIV/0!</v>
      </c>
      <c r="H215" s="33" t="e">
        <f>+'SCC X Ano = Direta'!H250/'SCC X Ano = Direta'!H216-1</f>
        <v>#DIV/0!</v>
      </c>
      <c r="I215" s="33" t="e">
        <f>+'SCC X Ano = Direta'!I250/'SCC X Ano = Direta'!I216-1</f>
        <v>#DIV/0!</v>
      </c>
      <c r="J215" s="33">
        <f>+'SCC X Ano = Direta'!J250/'SCC X Ano = Direta'!J216-1</f>
        <v>3.9157191057709939</v>
      </c>
      <c r="K215" s="33" t="e">
        <f>+'SCC X Ano = Direta'!K250/'SCC X Ano = Direta'!K216-1</f>
        <v>#DIV/0!</v>
      </c>
      <c r="L215" s="33">
        <f>+'SCC X Ano = Direta'!L250/'SCC X Ano = Direta'!L216-1</f>
        <v>0.22765285936562529</v>
      </c>
    </row>
    <row r="216" spans="1:12" x14ac:dyDescent="0.25">
      <c r="A216" s="25" t="s">
        <v>161</v>
      </c>
      <c r="B216" s="33" t="e">
        <f>+'SCC X Ano = Direta'!B251/'SCC X Ano = Direta'!B217-1</f>
        <v>#DIV/0!</v>
      </c>
      <c r="C216" s="33">
        <f>+'SCC X Ano = Direta'!C251/'SCC X Ano = Direta'!C217-1</f>
        <v>-1</v>
      </c>
      <c r="D216" s="33" t="e">
        <f>+'SCC X Ano = Direta'!D251/'SCC X Ano = Direta'!D217-1</f>
        <v>#DIV/0!</v>
      </c>
      <c r="E216" s="33" t="e">
        <f>+'SCC X Ano = Direta'!E251/'SCC X Ano = Direta'!E217-1</f>
        <v>#DIV/0!</v>
      </c>
      <c r="F216" s="33" t="e">
        <f>+'SCC X Ano = Direta'!F251/'SCC X Ano = Direta'!F217-1</f>
        <v>#DIV/0!</v>
      </c>
      <c r="G216" s="33" t="e">
        <f>+'SCC X Ano = Direta'!G251/'SCC X Ano = Direta'!G217-1</f>
        <v>#DIV/0!</v>
      </c>
      <c r="H216" s="33" t="e">
        <f>+'SCC X Ano = Direta'!H251/'SCC X Ano = Direta'!H217-1</f>
        <v>#DIV/0!</v>
      </c>
      <c r="I216" s="33" t="e">
        <f>+'SCC X Ano = Direta'!I251/'SCC X Ano = Direta'!I217-1</f>
        <v>#DIV/0!</v>
      </c>
      <c r="J216" s="33" t="e">
        <f>+'SCC X Ano = Direta'!J251/'SCC X Ano = Direta'!J217-1</f>
        <v>#DIV/0!</v>
      </c>
      <c r="K216" s="33" t="e">
        <f>+'SCC X Ano = Direta'!K251/'SCC X Ano = Direta'!K217-1</f>
        <v>#DIV/0!</v>
      </c>
      <c r="L216" s="33">
        <f>+'SCC X Ano = Direta'!L251/'SCC X Ano = Direta'!L217-1</f>
        <v>1.9157856647987441</v>
      </c>
    </row>
    <row r="217" spans="1:12" x14ac:dyDescent="0.25">
      <c r="A217" s="25" t="s">
        <v>151</v>
      </c>
      <c r="B217" s="33" t="e">
        <f>+'SCC X Ano = Direta'!B252/'SCC X Ano = Direta'!B218-1</f>
        <v>#DIV/0!</v>
      </c>
      <c r="C217" s="33">
        <f>+'SCC X Ano = Direta'!C252/'SCC X Ano = Direta'!C218-1</f>
        <v>-1</v>
      </c>
      <c r="D217" s="33">
        <f>+'SCC X Ano = Direta'!D252/'SCC X Ano = Direta'!D218-1</f>
        <v>-1</v>
      </c>
      <c r="E217" s="33" t="e">
        <f>+'SCC X Ano = Direta'!E252/'SCC X Ano = Direta'!E218-1</f>
        <v>#DIV/0!</v>
      </c>
      <c r="F217" s="33">
        <f>+'SCC X Ano = Direta'!F252/'SCC X Ano = Direta'!F218-1</f>
        <v>0.5024030207499417</v>
      </c>
      <c r="G217" s="33" t="e">
        <f>+'SCC X Ano = Direta'!G252/'SCC X Ano = Direta'!G218-1</f>
        <v>#DIV/0!</v>
      </c>
      <c r="H217" s="33" t="e">
        <f>+'SCC X Ano = Direta'!H252/'SCC X Ano = Direta'!H218-1</f>
        <v>#DIV/0!</v>
      </c>
      <c r="I217" s="33" t="e">
        <f>+'SCC X Ano = Direta'!I252/'SCC X Ano = Direta'!I218-1</f>
        <v>#DIV/0!</v>
      </c>
      <c r="J217" s="33" t="e">
        <f>+'SCC X Ano = Direta'!J252/'SCC X Ano = Direta'!J218-1</f>
        <v>#DIV/0!</v>
      </c>
      <c r="K217" s="33" t="e">
        <f>+'SCC X Ano = Direta'!K252/'SCC X Ano = Direta'!K218-1</f>
        <v>#DIV/0!</v>
      </c>
      <c r="L217" s="33">
        <f>+'SCC X Ano = Direta'!L252/'SCC X Ano = Direta'!L218-1</f>
        <v>-0.98138729555103521</v>
      </c>
    </row>
    <row r="218" spans="1:12" x14ac:dyDescent="0.25">
      <c r="A218" s="25" t="s">
        <v>167</v>
      </c>
      <c r="B218" s="33" t="e">
        <f>+'SCC X Ano = Direta'!B253/'SCC X Ano = Direta'!B219-1</f>
        <v>#DIV/0!</v>
      </c>
      <c r="C218" s="33">
        <f>+'SCC X Ano = Direta'!C253/'SCC X Ano = Direta'!C219-1</f>
        <v>-1</v>
      </c>
      <c r="D218" s="33" t="e">
        <f>+'SCC X Ano = Direta'!D253/'SCC X Ano = Direta'!D219-1</f>
        <v>#DIV/0!</v>
      </c>
      <c r="E218" s="33" t="e">
        <f>+'SCC X Ano = Direta'!E253/'SCC X Ano = Direta'!E219-1</f>
        <v>#DIV/0!</v>
      </c>
      <c r="F218" s="33" t="e">
        <f>+'SCC X Ano = Direta'!F253/'SCC X Ano = Direta'!F219-1</f>
        <v>#DIV/0!</v>
      </c>
      <c r="G218" s="33" t="e">
        <f>+'SCC X Ano = Direta'!G253/'SCC X Ano = Direta'!G219-1</f>
        <v>#DIV/0!</v>
      </c>
      <c r="H218" s="33" t="e">
        <f>+'SCC X Ano = Direta'!H253/'SCC X Ano = Direta'!H219-1</f>
        <v>#DIV/0!</v>
      </c>
      <c r="I218" s="33" t="e">
        <f>+'SCC X Ano = Direta'!I253/'SCC X Ano = Direta'!I219-1</f>
        <v>#DIV/0!</v>
      </c>
      <c r="J218" s="33" t="e">
        <f>+'SCC X Ano = Direta'!J253/'SCC X Ano = Direta'!J219-1</f>
        <v>#DIV/0!</v>
      </c>
      <c r="K218" s="33" t="e">
        <f>+'SCC X Ano = Direta'!K253/'SCC X Ano = Direta'!K219-1</f>
        <v>#DIV/0!</v>
      </c>
      <c r="L218" s="33">
        <f>+'SCC X Ano = Direta'!L253/'SCC X Ano = Direta'!L219-1</f>
        <v>-1</v>
      </c>
    </row>
    <row r="219" spans="1:12" x14ac:dyDescent="0.25">
      <c r="A219" s="25" t="s">
        <v>171</v>
      </c>
      <c r="B219" s="33" t="e">
        <f>+'SCC X Ano = Direta'!B254/'SCC X Ano = Direta'!B220-1</f>
        <v>#DIV/0!</v>
      </c>
      <c r="C219" s="33">
        <f>+'SCC X Ano = Direta'!C254/'SCC X Ano = Direta'!C220-1</f>
        <v>-1</v>
      </c>
      <c r="D219" s="33" t="e">
        <f>+'SCC X Ano = Direta'!D254/'SCC X Ano = Direta'!D220-1</f>
        <v>#DIV/0!</v>
      </c>
      <c r="E219" s="33" t="e">
        <f>+'SCC X Ano = Direta'!E254/'SCC X Ano = Direta'!E220-1</f>
        <v>#DIV/0!</v>
      </c>
      <c r="F219" s="33" t="e">
        <f>+'SCC X Ano = Direta'!F254/'SCC X Ano = Direta'!F220-1</f>
        <v>#DIV/0!</v>
      </c>
      <c r="G219" s="33" t="e">
        <f>+'SCC X Ano = Direta'!G254/'SCC X Ano = Direta'!G220-1</f>
        <v>#DIV/0!</v>
      </c>
      <c r="H219" s="33" t="e">
        <f>+'SCC X Ano = Direta'!H254/'SCC X Ano = Direta'!H220-1</f>
        <v>#DIV/0!</v>
      </c>
      <c r="I219" s="33" t="e">
        <f>+'SCC X Ano = Direta'!I254/'SCC X Ano = Direta'!I220-1</f>
        <v>#DIV/0!</v>
      </c>
      <c r="J219" s="33">
        <f>+'SCC X Ano = Direta'!J254/'SCC X Ano = Direta'!J220-1</f>
        <v>0.32363892656258253</v>
      </c>
      <c r="K219" s="33" t="e">
        <f>+'SCC X Ano = Direta'!K254/'SCC X Ano = Direta'!K220-1</f>
        <v>#DIV/0!</v>
      </c>
      <c r="L219" s="33">
        <f>+'SCC X Ano = Direta'!L254/'SCC X Ano = Direta'!L220-1</f>
        <v>-6.0289659547121621E-2</v>
      </c>
    </row>
    <row r="220" spans="1:12" x14ac:dyDescent="0.25">
      <c r="A220" s="25" t="s">
        <v>175</v>
      </c>
      <c r="B220" s="33" t="e">
        <f>+'SCC X Ano = Direta'!B255/'SCC X Ano = Direta'!B221-1</f>
        <v>#DIV/0!</v>
      </c>
      <c r="C220" s="33">
        <f>+'SCC X Ano = Direta'!C255/'SCC X Ano = Direta'!C221-1</f>
        <v>-1</v>
      </c>
      <c r="D220" s="33">
        <f>+'SCC X Ano = Direta'!D255/'SCC X Ano = Direta'!D221-1</f>
        <v>-1</v>
      </c>
      <c r="E220" s="33" t="e">
        <f>+'SCC X Ano = Direta'!E255/'SCC X Ano = Direta'!E221-1</f>
        <v>#DIV/0!</v>
      </c>
      <c r="F220" s="33">
        <f>+'SCC X Ano = Direta'!F255/'SCC X Ano = Direta'!F221-1</f>
        <v>0.46300497371281124</v>
      </c>
      <c r="G220" s="33" t="e">
        <f>+'SCC X Ano = Direta'!G255/'SCC X Ano = Direta'!G221-1</f>
        <v>#DIV/0!</v>
      </c>
      <c r="H220" s="33" t="e">
        <f>+'SCC X Ano = Direta'!H255/'SCC X Ano = Direta'!H221-1</f>
        <v>#DIV/0!</v>
      </c>
      <c r="I220" s="33" t="e">
        <f>+'SCC X Ano = Direta'!I255/'SCC X Ano = Direta'!I221-1</f>
        <v>#DIV/0!</v>
      </c>
      <c r="J220" s="33">
        <f>+'SCC X Ano = Direta'!J255/'SCC X Ano = Direta'!J221-1</f>
        <v>0.67964966548331485</v>
      </c>
      <c r="K220" s="33" t="e">
        <f>+'SCC X Ano = Direta'!K255/'SCC X Ano = Direta'!K221-1</f>
        <v>#DIV/0!</v>
      </c>
      <c r="L220" s="33">
        <f>+'SCC X Ano = Direta'!L255/'SCC X Ano = Direta'!L221-1</f>
        <v>0.31367715327337486</v>
      </c>
    </row>
    <row r="221" spans="1:12" x14ac:dyDescent="0.25">
      <c r="A221" s="25" t="s">
        <v>137</v>
      </c>
      <c r="B221" s="33" t="e">
        <f>+'SCC X Ano = Direta'!B256/'SCC X Ano = Direta'!B222-1</f>
        <v>#DIV/0!</v>
      </c>
      <c r="C221" s="33">
        <f>+'SCC X Ano = Direta'!C256/'SCC X Ano = Direta'!C222-1</f>
        <v>-1</v>
      </c>
      <c r="D221" s="33">
        <f>+'SCC X Ano = Direta'!D256/'SCC X Ano = Direta'!D222-1</f>
        <v>-0.87015747079438555</v>
      </c>
      <c r="E221" s="33" t="e">
        <f>+'SCC X Ano = Direta'!E256/'SCC X Ano = Direta'!E222-1</f>
        <v>#DIV/0!</v>
      </c>
      <c r="F221" s="33">
        <f>+'SCC X Ano = Direta'!F256/'SCC X Ano = Direta'!F222-1</f>
        <v>-1</v>
      </c>
      <c r="G221" s="33" t="e">
        <f>+'SCC X Ano = Direta'!G256/'SCC X Ano = Direta'!G222-1</f>
        <v>#DIV/0!</v>
      </c>
      <c r="H221" s="33" t="e">
        <f>+'SCC X Ano = Direta'!H256/'SCC X Ano = Direta'!H222-1</f>
        <v>#DIV/0!</v>
      </c>
      <c r="I221" s="33" t="e">
        <f>+'SCC X Ano = Direta'!I256/'SCC X Ano = Direta'!I222-1</f>
        <v>#DIV/0!</v>
      </c>
      <c r="J221" s="33">
        <f>+'SCC X Ano = Direta'!J256/'SCC X Ano = Direta'!J222-1</f>
        <v>-1</v>
      </c>
      <c r="K221" s="33" t="e">
        <f>+'SCC X Ano = Direta'!K256/'SCC X Ano = Direta'!K222-1</f>
        <v>#DIV/0!</v>
      </c>
      <c r="L221" s="33">
        <f>+'SCC X Ano = Direta'!L256/'SCC X Ano = Direta'!L222-1</f>
        <v>-0.87808343563489222</v>
      </c>
    </row>
    <row r="222" spans="1:12" x14ac:dyDescent="0.25">
      <c r="A222" s="25" t="s">
        <v>181</v>
      </c>
      <c r="B222" s="33" t="e">
        <f>+'SCC X Ano = Direta'!B257/'SCC X Ano = Direta'!B223-1</f>
        <v>#DIV/0!</v>
      </c>
      <c r="C222" s="33">
        <f>+'SCC X Ano = Direta'!C257/'SCC X Ano = Direta'!C223-1</f>
        <v>-1</v>
      </c>
      <c r="D222" s="33" t="e">
        <f>+'SCC X Ano = Direta'!D257/'SCC X Ano = Direta'!D223-1</f>
        <v>#DIV/0!</v>
      </c>
      <c r="E222" s="33" t="e">
        <f>+'SCC X Ano = Direta'!E257/'SCC X Ano = Direta'!E223-1</f>
        <v>#DIV/0!</v>
      </c>
      <c r="F222" s="33" t="e">
        <f>+'SCC X Ano = Direta'!F257/'SCC X Ano = Direta'!F223-1</f>
        <v>#DIV/0!</v>
      </c>
      <c r="G222" s="33" t="e">
        <f>+'SCC X Ano = Direta'!G257/'SCC X Ano = Direta'!G223-1</f>
        <v>#DIV/0!</v>
      </c>
      <c r="H222" s="33" t="e">
        <f>+'SCC X Ano = Direta'!H257/'SCC X Ano = Direta'!H223-1</f>
        <v>#DIV/0!</v>
      </c>
      <c r="I222" s="33" t="e">
        <f>+'SCC X Ano = Direta'!I257/'SCC X Ano = Direta'!I223-1</f>
        <v>#DIV/0!</v>
      </c>
      <c r="J222" s="33" t="e">
        <f>+'SCC X Ano = Direta'!J257/'SCC X Ano = Direta'!J223-1</f>
        <v>#DIV/0!</v>
      </c>
      <c r="K222" s="33" t="e">
        <f>+'SCC X Ano = Direta'!K257/'SCC X Ano = Direta'!K223-1</f>
        <v>#DIV/0!</v>
      </c>
      <c r="L222" s="33">
        <f>+'SCC X Ano = Direta'!L257/'SCC X Ano = Direta'!L223-1</f>
        <v>-1</v>
      </c>
    </row>
    <row r="223" spans="1:12" x14ac:dyDescent="0.25">
      <c r="A223" s="25" t="s">
        <v>148</v>
      </c>
      <c r="B223" s="33" t="e">
        <f>+'SCC X Ano = Direta'!B258/'SCC X Ano = Direta'!B224-1</f>
        <v>#DIV/0!</v>
      </c>
      <c r="C223" s="33">
        <f>+'SCC X Ano = Direta'!C258/'SCC X Ano = Direta'!C224-1</f>
        <v>-1</v>
      </c>
      <c r="D223" s="33">
        <f>+'SCC X Ano = Direta'!D258/'SCC X Ano = Direta'!D224-1</f>
        <v>-1</v>
      </c>
      <c r="E223" s="33" t="e">
        <f>+'SCC X Ano = Direta'!E258/'SCC X Ano = Direta'!E224-1</f>
        <v>#DIV/0!</v>
      </c>
      <c r="F223" s="33">
        <f>+'SCC X Ano = Direta'!F258/'SCC X Ano = Direta'!F224-1</f>
        <v>-1</v>
      </c>
      <c r="G223" s="33" t="e">
        <f>+'SCC X Ano = Direta'!G258/'SCC X Ano = Direta'!G224-1</f>
        <v>#DIV/0!</v>
      </c>
      <c r="H223" s="33" t="e">
        <f>+'SCC X Ano = Direta'!H258/'SCC X Ano = Direta'!H224-1</f>
        <v>#DIV/0!</v>
      </c>
      <c r="I223" s="33" t="e">
        <f>+'SCC X Ano = Direta'!I258/'SCC X Ano = Direta'!I224-1</f>
        <v>#DIV/0!</v>
      </c>
      <c r="J223" s="33" t="e">
        <f>+'SCC X Ano = Direta'!J258/'SCC X Ano = Direta'!J224-1</f>
        <v>#DIV/0!</v>
      </c>
      <c r="K223" s="33" t="e">
        <f>+'SCC X Ano = Direta'!K258/'SCC X Ano = Direta'!K224-1</f>
        <v>#DIV/0!</v>
      </c>
      <c r="L223" s="33">
        <f>+'SCC X Ano = Direta'!L258/'SCC X Ano = Direta'!L224-1</f>
        <v>5.8954095191724312</v>
      </c>
    </row>
    <row r="224" spans="1:12" x14ac:dyDescent="0.25">
      <c r="A224" s="25" t="s">
        <v>177</v>
      </c>
      <c r="B224" s="33" t="e">
        <f>+'SCC X Ano = Direta'!B259/'SCC X Ano = Direta'!B225-1</f>
        <v>#DIV/0!</v>
      </c>
      <c r="C224" s="33">
        <f>+'SCC X Ano = Direta'!C259/'SCC X Ano = Direta'!C225-1</f>
        <v>-1</v>
      </c>
      <c r="D224" s="33">
        <f>+'SCC X Ano = Direta'!D259/'SCC X Ano = Direta'!D225-1</f>
        <v>-0.81216016755832054</v>
      </c>
      <c r="E224" s="33" t="e">
        <f>+'SCC X Ano = Direta'!E259/'SCC X Ano = Direta'!E225-1</f>
        <v>#DIV/0!</v>
      </c>
      <c r="F224" s="33" t="e">
        <f>+'SCC X Ano = Direta'!F259/'SCC X Ano = Direta'!F225-1</f>
        <v>#DIV/0!</v>
      </c>
      <c r="G224" s="33" t="e">
        <f>+'SCC X Ano = Direta'!G259/'SCC X Ano = Direta'!G225-1</f>
        <v>#DIV/0!</v>
      </c>
      <c r="H224" s="33" t="e">
        <f>+'SCC X Ano = Direta'!H259/'SCC X Ano = Direta'!H225-1</f>
        <v>#DIV/0!</v>
      </c>
      <c r="I224" s="33" t="e">
        <f>+'SCC X Ano = Direta'!I259/'SCC X Ano = Direta'!I225-1</f>
        <v>#DIV/0!</v>
      </c>
      <c r="J224" s="33">
        <f>+'SCC X Ano = Direta'!J259/'SCC X Ano = Direta'!J225-1</f>
        <v>-0.34618101296395576</v>
      </c>
      <c r="K224" s="33" t="e">
        <f>+'SCC X Ano = Direta'!K259/'SCC X Ano = Direta'!K225-1</f>
        <v>#DIV/0!</v>
      </c>
      <c r="L224" s="33">
        <f>+'SCC X Ano = Direta'!L259/'SCC X Ano = Direta'!L225-1</f>
        <v>-0.68036337743862096</v>
      </c>
    </row>
    <row r="225" spans="1:12" x14ac:dyDescent="0.25">
      <c r="A225" s="25" t="s">
        <v>159</v>
      </c>
      <c r="B225" s="33" t="e">
        <f>+'SCC X Ano = Direta'!B260/'SCC X Ano = Direta'!B226-1</f>
        <v>#DIV/0!</v>
      </c>
      <c r="C225" s="33">
        <f>+'SCC X Ano = Direta'!C260/'SCC X Ano = Direta'!C226-1</f>
        <v>-1</v>
      </c>
      <c r="D225" s="33">
        <f>+'SCC X Ano = Direta'!D260/'SCC X Ano = Direta'!D226-1</f>
        <v>-0.76270504520532634</v>
      </c>
      <c r="E225" s="33" t="e">
        <f>+'SCC X Ano = Direta'!E260/'SCC X Ano = Direta'!E226-1</f>
        <v>#DIV/0!</v>
      </c>
      <c r="F225" s="33">
        <f>+'SCC X Ano = Direta'!F260/'SCC X Ano = Direta'!F226-1</f>
        <v>-1</v>
      </c>
      <c r="G225" s="33" t="e">
        <f>+'SCC X Ano = Direta'!G260/'SCC X Ano = Direta'!G226-1</f>
        <v>#DIV/0!</v>
      </c>
      <c r="H225" s="33" t="e">
        <f>+'SCC X Ano = Direta'!H260/'SCC X Ano = Direta'!H226-1</f>
        <v>#DIV/0!</v>
      </c>
      <c r="I225" s="33" t="e">
        <f>+'SCC X Ano = Direta'!I260/'SCC X Ano = Direta'!I226-1</f>
        <v>#DIV/0!</v>
      </c>
      <c r="J225" s="33" t="e">
        <f>+'SCC X Ano = Direta'!J260/'SCC X Ano = Direta'!J226-1</f>
        <v>#DIV/0!</v>
      </c>
      <c r="K225" s="33" t="e">
        <f>+'SCC X Ano = Direta'!K260/'SCC X Ano = Direta'!K226-1</f>
        <v>#DIV/0!</v>
      </c>
      <c r="L225" s="33">
        <f>+'SCC X Ano = Direta'!L260/'SCC X Ano = Direta'!L226-1</f>
        <v>-0.76375731385661283</v>
      </c>
    </row>
    <row r="226" spans="1:12" x14ac:dyDescent="0.25">
      <c r="A226" s="25" t="s">
        <v>191</v>
      </c>
      <c r="B226" s="33" t="e">
        <f>+'SCC X Ano = Direta'!B261/'SCC X Ano = Direta'!B227-1</f>
        <v>#DIV/0!</v>
      </c>
      <c r="C226" s="33">
        <f>+'SCC X Ano = Direta'!C261/'SCC X Ano = Direta'!C227-1</f>
        <v>-0.26207846608091201</v>
      </c>
      <c r="D226" s="33">
        <f>+'SCC X Ano = Direta'!D261/'SCC X Ano = Direta'!D227-1</f>
        <v>0.10591943016303973</v>
      </c>
      <c r="E226" s="33" t="e">
        <f>+'SCC X Ano = Direta'!E261/'SCC X Ano = Direta'!E227-1</f>
        <v>#DIV/0!</v>
      </c>
      <c r="F226" s="33">
        <f>+'SCC X Ano = Direta'!F261/'SCC X Ano = Direta'!F227-1</f>
        <v>0.45655625588416648</v>
      </c>
      <c r="G226" s="33">
        <f>+'SCC X Ano = Direta'!G261/'SCC X Ano = Direta'!G227-1</f>
        <v>-1</v>
      </c>
      <c r="H226" s="33" t="e">
        <f>+'SCC X Ano = Direta'!H261/'SCC X Ano = Direta'!H227-1</f>
        <v>#DIV/0!</v>
      </c>
      <c r="I226" s="33" t="e">
        <f>+'SCC X Ano = Direta'!I261/'SCC X Ano = Direta'!I227-1</f>
        <v>#DIV/0!</v>
      </c>
      <c r="J226" s="33">
        <f>+'SCC X Ano = Direta'!J261/'SCC X Ano = Direta'!J227-1</f>
        <v>0.50649804399608334</v>
      </c>
      <c r="K226" s="33" t="e">
        <f>+'SCC X Ano = Direta'!K261/'SCC X Ano = Direta'!K227-1</f>
        <v>#DIV/0!</v>
      </c>
      <c r="L226" s="33">
        <f>+'SCC X Ano = Direta'!L261/'SCC X Ano = Direta'!L227-1</f>
        <v>0.1080244026165218</v>
      </c>
    </row>
    <row r="227" spans="1:12" x14ac:dyDescent="0.25">
      <c r="A227" s="25" t="s">
        <v>194</v>
      </c>
      <c r="B227" s="33" t="e">
        <f>+'SCC X Ano = Direta'!B262/'SCC X Ano = Direta'!B228-1</f>
        <v>#DIV/0!</v>
      </c>
      <c r="C227" s="33" t="e">
        <f>+'SCC X Ano = Direta'!C262/'SCC X Ano = Direta'!C228-1</f>
        <v>#DIV/0!</v>
      </c>
      <c r="D227" s="33">
        <f>+'SCC X Ano = Direta'!D262/'SCC X Ano = Direta'!D228-1</f>
        <v>0.23905421931596815</v>
      </c>
      <c r="E227" s="33" t="e">
        <f>+'SCC X Ano = Direta'!E262/'SCC X Ano = Direta'!E228-1</f>
        <v>#DIV/0!</v>
      </c>
      <c r="F227" s="33">
        <f>+'SCC X Ano = Direta'!F262/'SCC X Ano = Direta'!F228-1</f>
        <v>19.617352419056445</v>
      </c>
      <c r="G227" s="33" t="e">
        <f>+'SCC X Ano = Direta'!G262/'SCC X Ano = Direta'!G228-1</f>
        <v>#DIV/0!</v>
      </c>
      <c r="H227" s="33" t="e">
        <f>+'SCC X Ano = Direta'!H262/'SCC X Ano = Direta'!H228-1</f>
        <v>#DIV/0!</v>
      </c>
      <c r="I227" s="33" t="e">
        <f>+'SCC X Ano = Direta'!I262/'SCC X Ano = Direta'!I228-1</f>
        <v>#DIV/0!</v>
      </c>
      <c r="J227" s="33">
        <f>+'SCC X Ano = Direta'!J262/'SCC X Ano = Direta'!J228-1</f>
        <v>-0.4729699329356174</v>
      </c>
      <c r="K227" s="33" t="e">
        <f>+'SCC X Ano = Direta'!K262/'SCC X Ano = Direta'!K228-1</f>
        <v>#DIV/0!</v>
      </c>
      <c r="L227" s="33">
        <f>+'SCC X Ano = Direta'!L262/'SCC X Ano = Direta'!L228-1</f>
        <v>9.0124630792575182</v>
      </c>
    </row>
    <row r="228" spans="1:12" x14ac:dyDescent="0.25">
      <c r="A228" s="25" t="s">
        <v>185</v>
      </c>
      <c r="B228" s="33" t="e">
        <f>+'SCC X Ano = Direta'!B263/'SCC X Ano = Direta'!B229-1</f>
        <v>#DIV/0!</v>
      </c>
      <c r="C228" s="33" t="e">
        <f>+'SCC X Ano = Direta'!C263/'SCC X Ano = Direta'!C229-1</f>
        <v>#DIV/0!</v>
      </c>
      <c r="D228" s="33">
        <f>+'SCC X Ano = Direta'!D263/'SCC X Ano = Direta'!D229-1</f>
        <v>-0.97202399074345913</v>
      </c>
      <c r="E228" s="33" t="e">
        <f>+'SCC X Ano = Direta'!E263/'SCC X Ano = Direta'!E229-1</f>
        <v>#DIV/0!</v>
      </c>
      <c r="F228" s="33">
        <f>+'SCC X Ano = Direta'!F263/'SCC X Ano = Direta'!F229-1</f>
        <v>-0.88975889062252067</v>
      </c>
      <c r="G228" s="33" t="e">
        <f>+'SCC X Ano = Direta'!G263/'SCC X Ano = Direta'!G229-1</f>
        <v>#DIV/0!</v>
      </c>
      <c r="H228" s="33" t="e">
        <f>+'SCC X Ano = Direta'!H263/'SCC X Ano = Direta'!H229-1</f>
        <v>#DIV/0!</v>
      </c>
      <c r="I228" s="33" t="e">
        <f>+'SCC X Ano = Direta'!I263/'SCC X Ano = Direta'!I229-1</f>
        <v>#DIV/0!</v>
      </c>
      <c r="J228" s="33" t="e">
        <f>+'SCC X Ano = Direta'!J263/'SCC X Ano = Direta'!J229-1</f>
        <v>#DIV/0!</v>
      </c>
      <c r="K228" s="33" t="e">
        <f>+'SCC X Ano = Direta'!K263/'SCC X Ano = Direta'!K229-1</f>
        <v>#DIV/0!</v>
      </c>
      <c r="L228" s="33">
        <f>+'SCC X Ano = Direta'!L263/'SCC X Ano = Direta'!L229-1</f>
        <v>-0.90587389955203701</v>
      </c>
    </row>
    <row r="229" spans="1:12" x14ac:dyDescent="0.25">
      <c r="A229" s="25" t="s">
        <v>200</v>
      </c>
      <c r="B229" s="33" t="e">
        <f>+'SCC X Ano = Direta'!B264/'SCC X Ano = Direta'!B230-1</f>
        <v>#DIV/0!</v>
      </c>
      <c r="C229" s="33" t="e">
        <f>+'SCC X Ano = Direta'!C264/'SCC X Ano = Direta'!C230-1</f>
        <v>#DIV/0!</v>
      </c>
      <c r="D229" s="33">
        <f>+'SCC X Ano = Direta'!D264/'SCC X Ano = Direta'!D230-1</f>
        <v>14.216120101774312</v>
      </c>
      <c r="E229" s="33" t="e">
        <f>+'SCC X Ano = Direta'!E264/'SCC X Ano = Direta'!E230-1</f>
        <v>#DIV/0!</v>
      </c>
      <c r="F229" s="33" t="e">
        <f>+'SCC X Ano = Direta'!F264/'SCC X Ano = Direta'!F230-1</f>
        <v>#DIV/0!</v>
      </c>
      <c r="G229" s="33" t="e">
        <f>+'SCC X Ano = Direta'!G264/'SCC X Ano = Direta'!G230-1</f>
        <v>#DIV/0!</v>
      </c>
      <c r="H229" s="33" t="e">
        <f>+'SCC X Ano = Direta'!H264/'SCC X Ano = Direta'!H230-1</f>
        <v>#DIV/0!</v>
      </c>
      <c r="I229" s="33" t="e">
        <f>+'SCC X Ano = Direta'!I264/'SCC X Ano = Direta'!I230-1</f>
        <v>#DIV/0!</v>
      </c>
      <c r="J229" s="33" t="e">
        <f>+'SCC X Ano = Direta'!J264/'SCC X Ano = Direta'!J230-1</f>
        <v>#DIV/0!</v>
      </c>
      <c r="K229" s="33" t="e">
        <f>+'SCC X Ano = Direta'!K264/'SCC X Ano = Direta'!K230-1</f>
        <v>#DIV/0!</v>
      </c>
      <c r="L229" s="33">
        <f>+'SCC X Ano = Direta'!L264/'SCC X Ano = Direta'!L230-1</f>
        <v>25.497843595510759</v>
      </c>
    </row>
    <row r="230" spans="1:12" x14ac:dyDescent="0.25">
      <c r="A230" s="25" t="s">
        <v>198</v>
      </c>
      <c r="B230" s="33" t="e">
        <f>+'SCC X Ano = Direta'!B265/'SCC X Ano = Direta'!B231-1</f>
        <v>#DIV/0!</v>
      </c>
      <c r="C230" s="33" t="e">
        <f>+'SCC X Ano = Direta'!C265/'SCC X Ano = Direta'!C231-1</f>
        <v>#DIV/0!</v>
      </c>
      <c r="D230" s="33">
        <f>+'SCC X Ano = Direta'!D265/'SCC X Ano = Direta'!D231-1</f>
        <v>-0.17904258569982012</v>
      </c>
      <c r="E230" s="33" t="e">
        <f>+'SCC X Ano = Direta'!E265/'SCC X Ano = Direta'!E231-1</f>
        <v>#DIV/0!</v>
      </c>
      <c r="F230" s="33">
        <f>+'SCC X Ano = Direta'!F265/'SCC X Ano = Direta'!F231-1</f>
        <v>6.9343264035965468E-2</v>
      </c>
      <c r="G230" s="33" t="e">
        <f>+'SCC X Ano = Direta'!G265/'SCC X Ano = Direta'!G231-1</f>
        <v>#DIV/0!</v>
      </c>
      <c r="H230" s="33" t="e">
        <f>+'SCC X Ano = Direta'!H265/'SCC X Ano = Direta'!H231-1</f>
        <v>#DIV/0!</v>
      </c>
      <c r="I230" s="33" t="e">
        <f>+'SCC X Ano = Direta'!I265/'SCC X Ano = Direta'!I231-1</f>
        <v>#DIV/0!</v>
      </c>
      <c r="J230" s="33">
        <f>+'SCC X Ano = Direta'!J265/'SCC X Ano = Direta'!J231-1</f>
        <v>2.9157651577476402</v>
      </c>
      <c r="K230" s="33" t="e">
        <f>+'SCC X Ano = Direta'!K265/'SCC X Ano = Direta'!K231-1</f>
        <v>#DIV/0!</v>
      </c>
      <c r="L230" s="33">
        <f>+'SCC X Ano = Direta'!L265/'SCC X Ano = Direta'!L231-1</f>
        <v>0.13239637079041056</v>
      </c>
    </row>
    <row r="231" spans="1:12" x14ac:dyDescent="0.25">
      <c r="A231" s="25" t="s">
        <v>173</v>
      </c>
      <c r="B231" s="33" t="e">
        <f>+'SCC X Ano = Direta'!B266/'SCC X Ano = Direta'!B232-1</f>
        <v>#DIV/0!</v>
      </c>
      <c r="C231" s="33" t="e">
        <f>+'SCC X Ano = Direta'!C266/'SCC X Ano = Direta'!C232-1</f>
        <v>#DIV/0!</v>
      </c>
      <c r="D231" s="33" t="e">
        <f>+'SCC X Ano = Direta'!D266/'SCC X Ano = Direta'!D232-1</f>
        <v>#DIV/0!</v>
      </c>
      <c r="E231" s="33" t="e">
        <f>+'SCC X Ano = Direta'!E266/'SCC X Ano = Direta'!E232-1</f>
        <v>#DIV/0!</v>
      </c>
      <c r="F231" s="33" t="e">
        <f>+'SCC X Ano = Direta'!F266/'SCC X Ano = Direta'!F232-1</f>
        <v>#DIV/0!</v>
      </c>
      <c r="G231" s="33" t="e">
        <f>+'SCC X Ano = Direta'!G266/'SCC X Ano = Direta'!G232-1</f>
        <v>#DIV/0!</v>
      </c>
      <c r="H231" s="33" t="e">
        <f>+'SCC X Ano = Direta'!H266/'SCC X Ano = Direta'!H232-1</f>
        <v>#DIV/0!</v>
      </c>
      <c r="I231" s="33" t="e">
        <f>+'SCC X Ano = Direta'!I266/'SCC X Ano = Direta'!I232-1</f>
        <v>#DIV/0!</v>
      </c>
      <c r="J231" s="33" t="e">
        <f>+'SCC X Ano = Direta'!J266/'SCC X Ano = Direta'!J232-1</f>
        <v>#DIV/0!</v>
      </c>
      <c r="K231" s="33" t="e">
        <f>+'SCC X Ano = Direta'!K266/'SCC X Ano = Direta'!K232-1</f>
        <v>#DIV/0!</v>
      </c>
      <c r="L231" s="33" t="e">
        <f>+'SCC X Ano = Direta'!L266/'SCC X Ano = Direta'!L232-1</f>
        <v>#DIV/0!</v>
      </c>
    </row>
    <row r="232" spans="1:12" x14ac:dyDescent="0.25">
      <c r="A232" s="25" t="s">
        <v>169</v>
      </c>
      <c r="B232" s="33" t="e">
        <f>+'SCC X Ano = Direta'!B267/'SCC X Ano = Direta'!B233-1</f>
        <v>#DIV/0!</v>
      </c>
      <c r="C232" s="33" t="e">
        <f>+'SCC X Ano = Direta'!C267/'SCC X Ano = Direta'!C233-1</f>
        <v>#DIV/0!</v>
      </c>
      <c r="D232" s="33" t="e">
        <f>+'SCC X Ano = Direta'!D267/'SCC X Ano = Direta'!D233-1</f>
        <v>#DIV/0!</v>
      </c>
      <c r="E232" s="33" t="e">
        <f>+'SCC X Ano = Direta'!E267/'SCC X Ano = Direta'!E233-1</f>
        <v>#DIV/0!</v>
      </c>
      <c r="F232" s="33" t="e">
        <f>+'SCC X Ano = Direta'!F267/'SCC X Ano = Direta'!F233-1</f>
        <v>#DIV/0!</v>
      </c>
      <c r="G232" s="33" t="e">
        <f>+'SCC X Ano = Direta'!G267/'SCC X Ano = Direta'!G233-1</f>
        <v>#DIV/0!</v>
      </c>
      <c r="H232" s="33" t="e">
        <f>+'SCC X Ano = Direta'!H267/'SCC X Ano = Direta'!H233-1</f>
        <v>#DIV/0!</v>
      </c>
      <c r="I232" s="33" t="e">
        <f>+'SCC X Ano = Direta'!I267/'SCC X Ano = Direta'!I233-1</f>
        <v>#DIV/0!</v>
      </c>
      <c r="J232" s="33" t="e">
        <f>+'SCC X Ano = Direta'!J267/'SCC X Ano = Direta'!J233-1</f>
        <v>#DIV/0!</v>
      </c>
      <c r="K232" s="33" t="e">
        <f>+'SCC X Ano = Direta'!K267/'SCC X Ano = Direta'!K233-1</f>
        <v>#DIV/0!</v>
      </c>
      <c r="L232" s="33" t="e">
        <f>+'SCC X Ano = Direta'!L267/'SCC X Ano = Direta'!L233-1</f>
        <v>#DIV/0!</v>
      </c>
    </row>
    <row r="233" spans="1:12" x14ac:dyDescent="0.25">
      <c r="A233" s="25" t="s">
        <v>163</v>
      </c>
      <c r="B233" s="33" t="e">
        <f>+'SCC X Ano = Direta'!B268/'SCC X Ano = Direta'!B234-1</f>
        <v>#DIV/0!</v>
      </c>
      <c r="C233" s="33" t="e">
        <f>+'SCC X Ano = Direta'!C268/'SCC X Ano = Direta'!C234-1</f>
        <v>#DIV/0!</v>
      </c>
      <c r="D233" s="33" t="e">
        <f>+'SCC X Ano = Direta'!D268/'SCC X Ano = Direta'!D234-1</f>
        <v>#DIV/0!</v>
      </c>
      <c r="E233" s="33" t="e">
        <f>+'SCC X Ano = Direta'!E268/'SCC X Ano = Direta'!E234-1</f>
        <v>#DIV/0!</v>
      </c>
      <c r="F233" s="33">
        <f>+'SCC X Ano = Direta'!F268/'SCC X Ano = Direta'!F234-1</f>
        <v>-1</v>
      </c>
      <c r="G233" s="33" t="e">
        <f>+'SCC X Ano = Direta'!G268/'SCC X Ano = Direta'!G234-1</f>
        <v>#DIV/0!</v>
      </c>
      <c r="H233" s="33" t="e">
        <f>+'SCC X Ano = Direta'!H268/'SCC X Ano = Direta'!H234-1</f>
        <v>#DIV/0!</v>
      </c>
      <c r="I233" s="33" t="e">
        <f>+'SCC X Ano = Direta'!I268/'SCC X Ano = Direta'!I234-1</f>
        <v>#DIV/0!</v>
      </c>
      <c r="J233" s="33">
        <f>+'SCC X Ano = Direta'!J268/'SCC X Ano = Direta'!J234-1</f>
        <v>-0.67352897720947391</v>
      </c>
      <c r="K233" s="33" t="e">
        <f>+'SCC X Ano = Direta'!K268/'SCC X Ano = Direta'!K234-1</f>
        <v>#DIV/0!</v>
      </c>
      <c r="L233" s="33">
        <f>+'SCC X Ano = Direta'!L268/'SCC X Ano = Direta'!L234-1</f>
        <v>-0.67858798934900766</v>
      </c>
    </row>
    <row r="234" spans="1:12" x14ac:dyDescent="0.25">
      <c r="A234" s="25" t="s">
        <v>155</v>
      </c>
      <c r="B234" s="33" t="e">
        <f>+'SCC X Ano = Direta'!B269/'SCC X Ano = Direta'!B235-1</f>
        <v>#DIV/0!</v>
      </c>
      <c r="C234" s="33" t="e">
        <f>+'SCC X Ano = Direta'!C269/'SCC X Ano = Direta'!C235-1</f>
        <v>#DIV/0!</v>
      </c>
      <c r="D234" s="33" t="e">
        <f>+'SCC X Ano = Direta'!D269/'SCC X Ano = Direta'!D235-1</f>
        <v>#DIV/0!</v>
      </c>
      <c r="E234" s="33" t="e">
        <f>+'SCC X Ano = Direta'!E269/'SCC X Ano = Direta'!E235-1</f>
        <v>#DIV/0!</v>
      </c>
      <c r="F234" s="33">
        <f>+'SCC X Ano = Direta'!F269/'SCC X Ano = Direta'!F235-1</f>
        <v>0.5024030207499417</v>
      </c>
      <c r="G234" s="33" t="e">
        <f>+'SCC X Ano = Direta'!G269/'SCC X Ano = Direta'!G235-1</f>
        <v>#DIV/0!</v>
      </c>
      <c r="H234" s="33" t="e">
        <f>+'SCC X Ano = Direta'!H269/'SCC X Ano = Direta'!H235-1</f>
        <v>#DIV/0!</v>
      </c>
      <c r="I234" s="33" t="e">
        <f>+'SCC X Ano = Direta'!I269/'SCC X Ano = Direta'!I235-1</f>
        <v>#DIV/0!</v>
      </c>
      <c r="J234" s="33" t="e">
        <f>+'SCC X Ano = Direta'!J269/'SCC X Ano = Direta'!J235-1</f>
        <v>#DIV/0!</v>
      </c>
      <c r="K234" s="33" t="e">
        <f>+'SCC X Ano = Direta'!K269/'SCC X Ano = Direta'!K235-1</f>
        <v>#DIV/0!</v>
      </c>
      <c r="L234" s="33">
        <f>+'SCC X Ano = Direta'!L269/'SCC X Ano = Direta'!L235-1</f>
        <v>481.579258848461</v>
      </c>
    </row>
    <row r="235" spans="1:12" x14ac:dyDescent="0.25">
      <c r="A235" s="1" t="s">
        <v>223</v>
      </c>
      <c r="B235" s="33" t="e">
        <f>+'SCC X Ano = Direta'!B270/'SCC X Ano = Direta'!B236-1</f>
        <v>#DIV/0!</v>
      </c>
      <c r="C235" s="33">
        <f>+'SCC X Ano = Direta'!C270/'SCC X Ano = Direta'!C236-1</f>
        <v>-0.33264632924651794</v>
      </c>
      <c r="D235" s="33">
        <f>+'SCC X Ano = Direta'!D270/'SCC X Ano = Direta'!D236-1</f>
        <v>-0.13153803025298549</v>
      </c>
      <c r="E235" s="33" t="e">
        <f>+'SCC X Ano = Direta'!E270/'SCC X Ano = Direta'!E236-1</f>
        <v>#DIV/0!</v>
      </c>
      <c r="F235" s="33">
        <f>+'SCC X Ano = Direta'!F270/'SCC X Ano = Direta'!F236-1</f>
        <v>4.5343103517218974</v>
      </c>
      <c r="G235" s="33">
        <f>+'SCC X Ano = Direta'!G270/'SCC X Ano = Direta'!G236-1</f>
        <v>-1</v>
      </c>
      <c r="H235" s="33" t="e">
        <f>+'SCC X Ano = Direta'!H270/'SCC X Ano = Direta'!H236-1</f>
        <v>#DIV/0!</v>
      </c>
      <c r="I235" s="33" t="e">
        <f>+'SCC X Ano = Direta'!I270/'SCC X Ano = Direta'!I236-1</f>
        <v>#DIV/0!</v>
      </c>
      <c r="J235" s="33">
        <f>+'SCC X Ano = Direta'!J270/'SCC X Ano = Direta'!J236-1</f>
        <v>0.34132072846105799</v>
      </c>
      <c r="K235" s="33" t="e">
        <f>+'SCC X Ano = Direta'!K270/'SCC X Ano = Direta'!K236-1</f>
        <v>#DIV/0!</v>
      </c>
      <c r="L235" s="33">
        <f>+'SCC X Ano = Direta'!L270/'SCC X Ano = Direta'!L236-1</f>
        <v>0.65718081755092483</v>
      </c>
    </row>
    <row r="240" spans="1:12" x14ac:dyDescent="0.25">
      <c r="A240" s="2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25"/>
      <c r="B241" s="25" t="s">
        <v>224</v>
      </c>
      <c r="C241" s="25" t="s">
        <v>228</v>
      </c>
      <c r="D241" s="25" t="s">
        <v>15</v>
      </c>
      <c r="E241" s="25" t="s">
        <v>229</v>
      </c>
      <c r="F241" s="25" t="s">
        <v>226</v>
      </c>
      <c r="G241" s="25" t="s">
        <v>227</v>
      </c>
      <c r="H241" s="25" t="s">
        <v>131</v>
      </c>
      <c r="I241" s="25" t="s">
        <v>130</v>
      </c>
      <c r="J241" s="25" t="s">
        <v>129</v>
      </c>
      <c r="K241" s="25" t="s">
        <v>230</v>
      </c>
      <c r="L241" s="25" t="s">
        <v>404</v>
      </c>
    </row>
    <row r="242" spans="1:12" x14ac:dyDescent="0.25">
      <c r="A242" s="25" t="s">
        <v>132</v>
      </c>
      <c r="B242" s="33" t="e">
        <f>+'SCC X Ano = Direta'!C277/'SCC X Ano = Direta'!C243-1</f>
        <v>#DIV/0!</v>
      </c>
      <c r="C242" s="33" t="e">
        <f>+'SCC X Ano = Direta'!#REF!/'SCC X Ano = Direta'!#REF!-1</f>
        <v>#REF!</v>
      </c>
      <c r="D242" s="33" t="e">
        <f>+'SCC X Ano = Direta'!D277/'SCC X Ano = Direta'!D243-1</f>
        <v>#DIV/0!</v>
      </c>
      <c r="E242" s="33" t="e">
        <f>+'SCC X Ano = Direta'!E277/'SCC X Ano = Direta'!E243-1</f>
        <v>#DIV/0!</v>
      </c>
      <c r="F242" s="33" t="e">
        <f>+'SCC X Ano = Direta'!F277/'SCC X Ano = Direta'!F243-1</f>
        <v>#DIV/0!</v>
      </c>
      <c r="G242" s="33" t="e">
        <f>+'SCC X Ano = Direta'!G277/'SCC X Ano = Direta'!G243-1</f>
        <v>#DIV/0!</v>
      </c>
      <c r="H242" s="33" t="e">
        <f>+'SCC X Ano = Direta'!H277/'SCC X Ano = Direta'!H243-1</f>
        <v>#DIV/0!</v>
      </c>
      <c r="I242" s="33" t="e">
        <f>+'SCC X Ano = Direta'!I277/'SCC X Ano = Direta'!I243-1</f>
        <v>#DIV/0!</v>
      </c>
      <c r="J242" s="33" t="e">
        <f>+'SCC X Ano = Direta'!J277/'SCC X Ano = Direta'!J243-1</f>
        <v>#DIV/0!</v>
      </c>
      <c r="K242" s="33" t="e">
        <f>+'SCC X Ano = Direta'!K277/'SCC X Ano = Direta'!K243-1</f>
        <v>#DIV/0!</v>
      </c>
      <c r="L242" s="33" t="e">
        <f>+'SCC X Ano = Direta'!L277/'SCC X Ano = Direta'!L243-1</f>
        <v>#DIV/0!</v>
      </c>
    </row>
    <row r="243" spans="1:12" x14ac:dyDescent="0.25">
      <c r="A243" s="25" t="s">
        <v>134</v>
      </c>
      <c r="B243" s="33" t="e">
        <f>+'SCC X Ano = Direta'!B278/'SCC X Ano = Direta'!B244-1</f>
        <v>#DIV/0!</v>
      </c>
      <c r="C243" s="33" t="e">
        <f>+'SCC X Ano = Direta'!C278/'SCC X Ano = Direta'!C244-1</f>
        <v>#DIV/0!</v>
      </c>
      <c r="D243" s="33" t="e">
        <f>+'SCC X Ano = Direta'!D278/'SCC X Ano = Direta'!D244-1</f>
        <v>#DIV/0!</v>
      </c>
      <c r="E243" s="33" t="e">
        <f>+'SCC X Ano = Direta'!E278/'SCC X Ano = Direta'!E244-1</f>
        <v>#DIV/0!</v>
      </c>
      <c r="F243" s="33" t="e">
        <f>+'SCC X Ano = Direta'!F278/'SCC X Ano = Direta'!F244-1</f>
        <v>#DIV/0!</v>
      </c>
      <c r="G243" s="33" t="e">
        <f>+'SCC X Ano = Direta'!G278/'SCC X Ano = Direta'!G244-1</f>
        <v>#DIV/0!</v>
      </c>
      <c r="H243" s="33" t="e">
        <f>+'SCC X Ano = Direta'!H278/'SCC X Ano = Direta'!H244-1</f>
        <v>#DIV/0!</v>
      </c>
      <c r="I243" s="33" t="e">
        <f>+'SCC X Ano = Direta'!I278/'SCC X Ano = Direta'!I244-1</f>
        <v>#DIV/0!</v>
      </c>
      <c r="J243" s="33" t="e">
        <f>+'SCC X Ano = Direta'!J278/'SCC X Ano = Direta'!J244-1</f>
        <v>#DIV/0!</v>
      </c>
      <c r="K243" s="33" t="e">
        <f>+'SCC X Ano = Direta'!K278/'SCC X Ano = Direta'!K244-1</f>
        <v>#DIV/0!</v>
      </c>
      <c r="L243" s="33" t="e">
        <f>+'SCC X Ano = Direta'!L278/'SCC X Ano = Direta'!L244-1</f>
        <v>#DIV/0!</v>
      </c>
    </row>
    <row r="244" spans="1:12" x14ac:dyDescent="0.25">
      <c r="A244" s="25" t="s">
        <v>139</v>
      </c>
      <c r="B244" s="33" t="e">
        <f>+'SCC X Ano = Direta'!B279/'SCC X Ano = Direta'!B245-1</f>
        <v>#DIV/0!</v>
      </c>
      <c r="C244" s="33" t="e">
        <f>+'SCC X Ano = Direta'!C279/'SCC X Ano = Direta'!C245-1</f>
        <v>#DIV/0!</v>
      </c>
      <c r="D244" s="33">
        <f>+'SCC X Ano = Direta'!D279/'SCC X Ano = Direta'!D245-1</f>
        <v>0.87981780810160459</v>
      </c>
      <c r="E244" s="33" t="e">
        <f>+'SCC X Ano = Direta'!E279/'SCC X Ano = Direta'!E245-1</f>
        <v>#DIV/0!</v>
      </c>
      <c r="F244" s="33">
        <f>+'SCC X Ano = Direta'!F279/'SCC X Ano = Direta'!F245-1</f>
        <v>-1</v>
      </c>
      <c r="G244" s="33" t="e">
        <f>+'SCC X Ano = Direta'!G279/'SCC X Ano = Direta'!G245-1</f>
        <v>#DIV/0!</v>
      </c>
      <c r="H244" s="33" t="e">
        <f>+'SCC X Ano = Direta'!H279/'SCC X Ano = Direta'!H245-1</f>
        <v>#DIV/0!</v>
      </c>
      <c r="I244" s="33" t="e">
        <f>+'SCC X Ano = Direta'!I279/'SCC X Ano = Direta'!I245-1</f>
        <v>#DIV/0!</v>
      </c>
      <c r="J244" s="33" t="e">
        <f>+'SCC X Ano = Direta'!J279/'SCC X Ano = Direta'!J245-1</f>
        <v>#DIV/0!</v>
      </c>
      <c r="K244" s="33" t="e">
        <f>+'SCC X Ano = Direta'!K279/'SCC X Ano = Direta'!K245-1</f>
        <v>#DIV/0!</v>
      </c>
      <c r="L244" s="33">
        <f>+'SCC X Ano = Direta'!L279/'SCC X Ano = Direta'!L245-1</f>
        <v>-0.47285052749552547</v>
      </c>
    </row>
    <row r="245" spans="1:12" x14ac:dyDescent="0.25">
      <c r="A245" s="25" t="s">
        <v>143</v>
      </c>
      <c r="B245" s="33" t="e">
        <f>+'SCC X Ano = Direta'!B280/'SCC X Ano = Direta'!B246-1</f>
        <v>#DIV/0!</v>
      </c>
      <c r="C245" s="33" t="e">
        <f>+'SCC X Ano = Direta'!C280/'SCC X Ano = Direta'!C246-1</f>
        <v>#DIV/0!</v>
      </c>
      <c r="D245" s="33" t="e">
        <f>+'SCC X Ano = Direta'!D280/'SCC X Ano = Direta'!D246-1</f>
        <v>#DIV/0!</v>
      </c>
      <c r="E245" s="33" t="e">
        <f>+'SCC X Ano = Direta'!E280/'SCC X Ano = Direta'!E246-1</f>
        <v>#DIV/0!</v>
      </c>
      <c r="F245" s="33" t="e">
        <f>+'SCC X Ano = Direta'!F280/'SCC X Ano = Direta'!F246-1</f>
        <v>#DIV/0!</v>
      </c>
      <c r="G245" s="33" t="e">
        <f>+'SCC X Ano = Direta'!G280/'SCC X Ano = Direta'!G246-1</f>
        <v>#DIV/0!</v>
      </c>
      <c r="H245" s="33" t="e">
        <f>+'SCC X Ano = Direta'!H280/'SCC X Ano = Direta'!H246-1</f>
        <v>#DIV/0!</v>
      </c>
      <c r="I245" s="33" t="e">
        <f>+'SCC X Ano = Direta'!I280/'SCC X Ano = Direta'!I246-1</f>
        <v>#DIV/0!</v>
      </c>
      <c r="J245" s="33" t="e">
        <f>+'SCC X Ano = Direta'!J280/'SCC X Ano = Direta'!J246-1</f>
        <v>#DIV/0!</v>
      </c>
      <c r="K245" s="33" t="e">
        <f>+'SCC X Ano = Direta'!K280/'SCC X Ano = Direta'!K246-1</f>
        <v>#DIV/0!</v>
      </c>
      <c r="L245" s="33" t="e">
        <f>+'SCC X Ano = Direta'!L280/'SCC X Ano = Direta'!L246-1</f>
        <v>#DIV/0!</v>
      </c>
    </row>
    <row r="246" spans="1:12" x14ac:dyDescent="0.25">
      <c r="A246" s="25" t="s">
        <v>146</v>
      </c>
      <c r="B246" s="33" t="e">
        <f>+'SCC X Ano = Direta'!B281/'SCC X Ano = Direta'!B247-1</f>
        <v>#DIV/0!</v>
      </c>
      <c r="C246" s="33" t="e">
        <f>+'SCC X Ano = Direta'!C281/'SCC X Ano = Direta'!C247-1</f>
        <v>#DIV/0!</v>
      </c>
      <c r="D246" s="33" t="e">
        <f>+'SCC X Ano = Direta'!D281/'SCC X Ano = Direta'!D247-1</f>
        <v>#DIV/0!</v>
      </c>
      <c r="E246" s="33" t="e">
        <f>+'SCC X Ano = Direta'!E281/'SCC X Ano = Direta'!E247-1</f>
        <v>#DIV/0!</v>
      </c>
      <c r="F246" s="33" t="e">
        <f>+'SCC X Ano = Direta'!F281/'SCC X Ano = Direta'!F247-1</f>
        <v>#DIV/0!</v>
      </c>
      <c r="G246" s="33" t="e">
        <f>+'SCC X Ano = Direta'!G281/'SCC X Ano = Direta'!G247-1</f>
        <v>#DIV/0!</v>
      </c>
      <c r="H246" s="33" t="e">
        <f>+'SCC X Ano = Direta'!H281/'SCC X Ano = Direta'!H247-1</f>
        <v>#DIV/0!</v>
      </c>
      <c r="I246" s="33" t="e">
        <f>+'SCC X Ano = Direta'!I281/'SCC X Ano = Direta'!I247-1</f>
        <v>#DIV/0!</v>
      </c>
      <c r="J246" s="33">
        <f>+'SCC X Ano = Direta'!J281/'SCC X Ano = Direta'!J247-1</f>
        <v>-0.35254766755510514</v>
      </c>
      <c r="K246" s="33" t="e">
        <f>+'SCC X Ano = Direta'!K281/'SCC X Ano = Direta'!K247-1</f>
        <v>#DIV/0!</v>
      </c>
      <c r="L246" s="33">
        <f>+'SCC X Ano = Direta'!L281/'SCC X Ano = Direta'!L247-1</f>
        <v>47.258230391333633</v>
      </c>
    </row>
    <row r="247" spans="1:12" x14ac:dyDescent="0.25">
      <c r="A247" s="25" t="s">
        <v>141</v>
      </c>
      <c r="B247" s="33" t="e">
        <f>+'SCC X Ano = Direta'!B282/'SCC X Ano = Direta'!B248-1</f>
        <v>#DIV/0!</v>
      </c>
      <c r="C247" s="33" t="e">
        <f>+'SCC X Ano = Direta'!C282/'SCC X Ano = Direta'!C248-1</f>
        <v>#DIV/0!</v>
      </c>
      <c r="D247" s="33" t="e">
        <f>+'SCC X Ano = Direta'!D282/'SCC X Ano = Direta'!D248-1</f>
        <v>#DIV/0!</v>
      </c>
      <c r="E247" s="33" t="e">
        <f>+'SCC X Ano = Direta'!E282/'SCC X Ano = Direta'!E248-1</f>
        <v>#DIV/0!</v>
      </c>
      <c r="F247" s="33" t="e">
        <f>+'SCC X Ano = Direta'!F282/'SCC X Ano = Direta'!F248-1</f>
        <v>#DIV/0!</v>
      </c>
      <c r="G247" s="33" t="e">
        <f>+'SCC X Ano = Direta'!G282/'SCC X Ano = Direta'!G248-1</f>
        <v>#DIV/0!</v>
      </c>
      <c r="H247" s="33" t="e">
        <f>+'SCC X Ano = Direta'!H282/'SCC X Ano = Direta'!H248-1</f>
        <v>#DIV/0!</v>
      </c>
      <c r="I247" s="33" t="e">
        <f>+'SCC X Ano = Direta'!I282/'SCC X Ano = Direta'!I248-1</f>
        <v>#DIV/0!</v>
      </c>
      <c r="J247" s="33" t="e">
        <f>+'SCC X Ano = Direta'!J282/'SCC X Ano = Direta'!J248-1</f>
        <v>#DIV/0!</v>
      </c>
      <c r="K247" s="33" t="e">
        <f>+'SCC X Ano = Direta'!K282/'SCC X Ano = Direta'!K248-1</f>
        <v>#DIV/0!</v>
      </c>
      <c r="L247" s="33" t="e">
        <f>+'SCC X Ano = Direta'!L282/'SCC X Ano = Direta'!L248-1</f>
        <v>#DIV/0!</v>
      </c>
    </row>
    <row r="248" spans="1:12" x14ac:dyDescent="0.25">
      <c r="A248" s="25" t="s">
        <v>153</v>
      </c>
      <c r="B248" s="33" t="e">
        <f>+'SCC X Ano = Direta'!B283/'SCC X Ano = Direta'!B249-1</f>
        <v>#DIV/0!</v>
      </c>
      <c r="C248" s="33" t="e">
        <f>+'SCC X Ano = Direta'!C283/'SCC X Ano = Direta'!C249-1</f>
        <v>#DIV/0!</v>
      </c>
      <c r="D248" s="33" t="e">
        <f>+'SCC X Ano = Direta'!D283/'SCC X Ano = Direta'!D249-1</f>
        <v>#DIV/0!</v>
      </c>
      <c r="E248" s="33" t="e">
        <f>+'SCC X Ano = Direta'!E283/'SCC X Ano = Direta'!E249-1</f>
        <v>#DIV/0!</v>
      </c>
      <c r="F248" s="33" t="e">
        <f>+'SCC X Ano = Direta'!F283/'SCC X Ano = Direta'!F249-1</f>
        <v>#DIV/0!</v>
      </c>
      <c r="G248" s="33" t="e">
        <f>+'SCC X Ano = Direta'!G283/'SCC X Ano = Direta'!G249-1</f>
        <v>#DIV/0!</v>
      </c>
      <c r="H248" s="33" t="e">
        <f>+'SCC X Ano = Direta'!H283/'SCC X Ano = Direta'!H249-1</f>
        <v>#DIV/0!</v>
      </c>
      <c r="I248" s="33" t="e">
        <f>+'SCC X Ano = Direta'!I283/'SCC X Ano = Direta'!I249-1</f>
        <v>#DIV/0!</v>
      </c>
      <c r="J248" s="33" t="e">
        <f>+'SCC X Ano = Direta'!J283/'SCC X Ano = Direta'!J249-1</f>
        <v>#DIV/0!</v>
      </c>
      <c r="K248" s="33" t="e">
        <f>+'SCC X Ano = Direta'!K283/'SCC X Ano = Direta'!K249-1</f>
        <v>#DIV/0!</v>
      </c>
      <c r="L248" s="33" t="e">
        <f>+'SCC X Ano = Direta'!L283/'SCC X Ano = Direta'!L249-1</f>
        <v>#DIV/0!</v>
      </c>
    </row>
    <row r="249" spans="1:12" x14ac:dyDescent="0.25">
      <c r="A249" s="25" t="s">
        <v>157</v>
      </c>
      <c r="B249" s="33" t="e">
        <f>+'SCC X Ano = Direta'!B284/'SCC X Ano = Direta'!B250-1</f>
        <v>#DIV/0!</v>
      </c>
      <c r="C249" s="33" t="e">
        <f>+'SCC X Ano = Direta'!C284/'SCC X Ano = Direta'!C250-1</f>
        <v>#DIV/0!</v>
      </c>
      <c r="D249" s="33" t="e">
        <f>+'SCC X Ano = Direta'!D284/'SCC X Ano = Direta'!D250-1</f>
        <v>#DIV/0!</v>
      </c>
      <c r="E249" s="33" t="e">
        <f>+'SCC X Ano = Direta'!E284/'SCC X Ano = Direta'!E250-1</f>
        <v>#DIV/0!</v>
      </c>
      <c r="F249" s="33" t="e">
        <f>+'SCC X Ano = Direta'!F284/'SCC X Ano = Direta'!F250-1</f>
        <v>#DIV/0!</v>
      </c>
      <c r="G249" s="33" t="e">
        <f>+'SCC X Ano = Direta'!G284/'SCC X Ano = Direta'!G250-1</f>
        <v>#DIV/0!</v>
      </c>
      <c r="H249" s="33" t="e">
        <f>+'SCC X Ano = Direta'!H284/'SCC X Ano = Direta'!H250-1</f>
        <v>#DIV/0!</v>
      </c>
      <c r="I249" s="33" t="e">
        <f>+'SCC X Ano = Direta'!I284/'SCC X Ano = Direta'!I250-1</f>
        <v>#DIV/0!</v>
      </c>
      <c r="J249" s="33">
        <f>+'SCC X Ano = Direta'!J284/'SCC X Ano = Direta'!J250-1</f>
        <v>-1</v>
      </c>
      <c r="K249" s="33" t="e">
        <f>+'SCC X Ano = Direta'!K284/'SCC X Ano = Direta'!K250-1</f>
        <v>#DIV/0!</v>
      </c>
      <c r="L249" s="33">
        <f>+'SCC X Ano = Direta'!L284/'SCC X Ano = Direta'!L250-1</f>
        <v>-1</v>
      </c>
    </row>
    <row r="250" spans="1:12" x14ac:dyDescent="0.25">
      <c r="A250" s="25" t="s">
        <v>161</v>
      </c>
      <c r="B250" s="33" t="e">
        <f>+'SCC X Ano = Direta'!B285/'SCC X Ano = Direta'!B251-1</f>
        <v>#DIV/0!</v>
      </c>
      <c r="C250" s="33" t="e">
        <f>+'SCC X Ano = Direta'!C285/'SCC X Ano = Direta'!C251-1</f>
        <v>#DIV/0!</v>
      </c>
      <c r="D250" s="33" t="e">
        <f>+'SCC X Ano = Direta'!D285/'SCC X Ano = Direta'!D251-1</f>
        <v>#DIV/0!</v>
      </c>
      <c r="E250" s="33" t="e">
        <f>+'SCC X Ano = Direta'!E285/'SCC X Ano = Direta'!E251-1</f>
        <v>#DIV/0!</v>
      </c>
      <c r="F250" s="33" t="e">
        <f>+'SCC X Ano = Direta'!F285/'SCC X Ano = Direta'!F251-1</f>
        <v>#DIV/0!</v>
      </c>
      <c r="G250" s="33" t="e">
        <f>+'SCC X Ano = Direta'!G285/'SCC X Ano = Direta'!G251-1</f>
        <v>#DIV/0!</v>
      </c>
      <c r="H250" s="33" t="e">
        <f>+'SCC X Ano = Direta'!H285/'SCC X Ano = Direta'!H251-1</f>
        <v>#DIV/0!</v>
      </c>
      <c r="I250" s="33" t="e">
        <f>+'SCC X Ano = Direta'!I285/'SCC X Ano = Direta'!I251-1</f>
        <v>#DIV/0!</v>
      </c>
      <c r="J250" s="33">
        <f>+'SCC X Ano = Direta'!J285/'SCC X Ano = Direta'!J251-1</f>
        <v>-1</v>
      </c>
      <c r="K250" s="33" t="e">
        <f>+'SCC X Ano = Direta'!K285/'SCC X Ano = Direta'!K251-1</f>
        <v>#DIV/0!</v>
      </c>
      <c r="L250" s="33">
        <f>+'SCC X Ano = Direta'!L285/'SCC X Ano = Direta'!L251-1</f>
        <v>-1</v>
      </c>
    </row>
    <row r="251" spans="1:12" x14ac:dyDescent="0.25">
      <c r="A251" s="25" t="s">
        <v>151</v>
      </c>
      <c r="B251" s="33" t="e">
        <f>+'SCC X Ano = Direta'!B286/'SCC X Ano = Direta'!B252-1</f>
        <v>#DIV/0!</v>
      </c>
      <c r="C251" s="33" t="e">
        <f>+'SCC X Ano = Direta'!C286/'SCC X Ano = Direta'!C252-1</f>
        <v>#DIV/0!</v>
      </c>
      <c r="D251" s="33" t="e">
        <f>+'SCC X Ano = Direta'!D286/'SCC X Ano = Direta'!D252-1</f>
        <v>#DIV/0!</v>
      </c>
      <c r="E251" s="33" t="e">
        <f>+'SCC X Ano = Direta'!E286/'SCC X Ano = Direta'!E252-1</f>
        <v>#DIV/0!</v>
      </c>
      <c r="F251" s="33">
        <f>+'SCC X Ano = Direta'!F286/'SCC X Ano = Direta'!F252-1</f>
        <v>-1</v>
      </c>
      <c r="G251" s="33" t="e">
        <f>+'SCC X Ano = Direta'!G286/'SCC X Ano = Direta'!G252-1</f>
        <v>#DIV/0!</v>
      </c>
      <c r="H251" s="33" t="e">
        <f>+'SCC X Ano = Direta'!H286/'SCC X Ano = Direta'!H252-1</f>
        <v>#DIV/0!</v>
      </c>
      <c r="I251" s="33" t="e">
        <f>+'SCC X Ano = Direta'!I286/'SCC X Ano = Direta'!I252-1</f>
        <v>#DIV/0!</v>
      </c>
      <c r="J251" s="33" t="e">
        <f>+'SCC X Ano = Direta'!J286/'SCC X Ano = Direta'!J252-1</f>
        <v>#DIV/0!</v>
      </c>
      <c r="K251" s="33" t="e">
        <f>+'SCC X Ano = Direta'!K286/'SCC X Ano = Direta'!K252-1</f>
        <v>#DIV/0!</v>
      </c>
      <c r="L251" s="33">
        <f>+'SCC X Ano = Direta'!L286/'SCC X Ano = Direta'!L252-1</f>
        <v>-1</v>
      </c>
    </row>
    <row r="252" spans="1:12" x14ac:dyDescent="0.25">
      <c r="A252" s="25" t="s">
        <v>167</v>
      </c>
      <c r="B252" s="33" t="e">
        <f>+'SCC X Ano = Direta'!B287/'SCC X Ano = Direta'!B253-1</f>
        <v>#DIV/0!</v>
      </c>
      <c r="C252" s="33" t="e">
        <f>+'SCC X Ano = Direta'!C287/'SCC X Ano = Direta'!C253-1</f>
        <v>#DIV/0!</v>
      </c>
      <c r="D252" s="33" t="e">
        <f>+'SCC X Ano = Direta'!D287/'SCC X Ano = Direta'!D253-1</f>
        <v>#DIV/0!</v>
      </c>
      <c r="E252" s="33" t="e">
        <f>+'SCC X Ano = Direta'!E287/'SCC X Ano = Direta'!E253-1</f>
        <v>#DIV/0!</v>
      </c>
      <c r="F252" s="33" t="e">
        <f>+'SCC X Ano = Direta'!F287/'SCC X Ano = Direta'!F253-1</f>
        <v>#DIV/0!</v>
      </c>
      <c r="G252" s="33" t="e">
        <f>+'SCC X Ano = Direta'!G287/'SCC X Ano = Direta'!G253-1</f>
        <v>#DIV/0!</v>
      </c>
      <c r="H252" s="33" t="e">
        <f>+'SCC X Ano = Direta'!H287/'SCC X Ano = Direta'!H253-1</f>
        <v>#DIV/0!</v>
      </c>
      <c r="I252" s="33" t="e">
        <f>+'SCC X Ano = Direta'!I287/'SCC X Ano = Direta'!I253-1</f>
        <v>#DIV/0!</v>
      </c>
      <c r="J252" s="33" t="e">
        <f>+'SCC X Ano = Direta'!J287/'SCC X Ano = Direta'!J253-1</f>
        <v>#DIV/0!</v>
      </c>
      <c r="K252" s="33" t="e">
        <f>+'SCC X Ano = Direta'!K287/'SCC X Ano = Direta'!K253-1</f>
        <v>#DIV/0!</v>
      </c>
      <c r="L252" s="33" t="e">
        <f>+'SCC X Ano = Direta'!L287/'SCC X Ano = Direta'!L253-1</f>
        <v>#DIV/0!</v>
      </c>
    </row>
    <row r="253" spans="1:12" x14ac:dyDescent="0.25">
      <c r="A253" s="25" t="s">
        <v>171</v>
      </c>
      <c r="B253" s="33" t="e">
        <f>+'SCC X Ano = Direta'!B288/'SCC X Ano = Direta'!B254-1</f>
        <v>#DIV/0!</v>
      </c>
      <c r="C253" s="33" t="e">
        <f>+'SCC X Ano = Direta'!C288/'SCC X Ano = Direta'!C254-1</f>
        <v>#DIV/0!</v>
      </c>
      <c r="D253" s="33" t="e">
        <f>+'SCC X Ano = Direta'!D288/'SCC X Ano = Direta'!D254-1</f>
        <v>#DIV/0!</v>
      </c>
      <c r="E253" s="33" t="e">
        <f>+'SCC X Ano = Direta'!E288/'SCC X Ano = Direta'!E254-1</f>
        <v>#DIV/0!</v>
      </c>
      <c r="F253" s="33" t="e">
        <f>+'SCC X Ano = Direta'!F288/'SCC X Ano = Direta'!F254-1</f>
        <v>#DIV/0!</v>
      </c>
      <c r="G253" s="33" t="e">
        <f>+'SCC X Ano = Direta'!G288/'SCC X Ano = Direta'!G254-1</f>
        <v>#DIV/0!</v>
      </c>
      <c r="H253" s="33" t="e">
        <f>+'SCC X Ano = Direta'!H288/'SCC X Ano = Direta'!H254-1</f>
        <v>#DIV/0!</v>
      </c>
      <c r="I253" s="33" t="e">
        <f>+'SCC X Ano = Direta'!I288/'SCC X Ano = Direta'!I254-1</f>
        <v>#DIV/0!</v>
      </c>
      <c r="J253" s="33">
        <f>+'SCC X Ano = Direta'!J288/'SCC X Ano = Direta'!J254-1</f>
        <v>-0.73810963259346973</v>
      </c>
      <c r="K253" s="33" t="e">
        <f>+'SCC X Ano = Direta'!K288/'SCC X Ano = Direta'!K254-1</f>
        <v>#DIV/0!</v>
      </c>
      <c r="L253" s="33">
        <f>+'SCC X Ano = Direta'!L288/'SCC X Ano = Direta'!L254-1</f>
        <v>51.460639217096158</v>
      </c>
    </row>
    <row r="254" spans="1:12" x14ac:dyDescent="0.25">
      <c r="A254" s="25" t="s">
        <v>175</v>
      </c>
      <c r="B254" s="33" t="e">
        <f>+'SCC X Ano = Direta'!B289/'SCC X Ano = Direta'!B255-1</f>
        <v>#DIV/0!</v>
      </c>
      <c r="C254" s="33" t="e">
        <f>+'SCC X Ano = Direta'!C289/'SCC X Ano = Direta'!C255-1</f>
        <v>#DIV/0!</v>
      </c>
      <c r="D254" s="33" t="e">
        <f>+'SCC X Ano = Direta'!D289/'SCC X Ano = Direta'!D255-1</f>
        <v>#DIV/0!</v>
      </c>
      <c r="E254" s="33" t="e">
        <f>+'SCC X Ano = Direta'!E289/'SCC X Ano = Direta'!E255-1</f>
        <v>#DIV/0!</v>
      </c>
      <c r="F254" s="33">
        <f>+'SCC X Ano = Direta'!F289/'SCC X Ano = Direta'!F255-1</f>
        <v>-1</v>
      </c>
      <c r="G254" s="33" t="e">
        <f>+'SCC X Ano = Direta'!G289/'SCC X Ano = Direta'!G255-1</f>
        <v>#DIV/0!</v>
      </c>
      <c r="H254" s="33" t="e">
        <f>+'SCC X Ano = Direta'!H289/'SCC X Ano = Direta'!H255-1</f>
        <v>#DIV/0!</v>
      </c>
      <c r="I254" s="33" t="e">
        <f>+'SCC X Ano = Direta'!I289/'SCC X Ano = Direta'!I255-1</f>
        <v>#DIV/0!</v>
      </c>
      <c r="J254" s="33">
        <f>+'SCC X Ano = Direta'!J289/'SCC X Ano = Direta'!J255-1</f>
        <v>0.40802707919673287</v>
      </c>
      <c r="K254" s="33" t="e">
        <f>+'SCC X Ano = Direta'!K289/'SCC X Ano = Direta'!K255-1</f>
        <v>#DIV/0!</v>
      </c>
      <c r="L254" s="33">
        <f>+'SCC X Ano = Direta'!L289/'SCC X Ano = Direta'!L255-1</f>
        <v>5.9186161868032254</v>
      </c>
    </row>
    <row r="255" spans="1:12" x14ac:dyDescent="0.25">
      <c r="A255" s="25" t="s">
        <v>137</v>
      </c>
      <c r="B255" s="33" t="e">
        <f>+'SCC X Ano = Direta'!B290/'SCC X Ano = Direta'!B256-1</f>
        <v>#DIV/0!</v>
      </c>
      <c r="C255" s="33" t="e">
        <f>+'SCC X Ano = Direta'!C290/'SCC X Ano = Direta'!C256-1</f>
        <v>#DIV/0!</v>
      </c>
      <c r="D255" s="33">
        <f>+'SCC X Ano = Direta'!D290/'SCC X Ano = Direta'!D256-1</f>
        <v>-0.90623301176469617</v>
      </c>
      <c r="E255" s="33" t="e">
        <f>+'SCC X Ano = Direta'!E290/'SCC X Ano = Direta'!E256-1</f>
        <v>#DIV/0!</v>
      </c>
      <c r="F255" s="33" t="e">
        <f>+'SCC X Ano = Direta'!F290/'SCC X Ano = Direta'!F256-1</f>
        <v>#DIV/0!</v>
      </c>
      <c r="G255" s="33" t="e">
        <f>+'SCC X Ano = Direta'!G290/'SCC X Ano = Direta'!G256-1</f>
        <v>#DIV/0!</v>
      </c>
      <c r="H255" s="33" t="e">
        <f>+'SCC X Ano = Direta'!H290/'SCC X Ano = Direta'!H256-1</f>
        <v>#DIV/0!</v>
      </c>
      <c r="I255" s="33" t="e">
        <f>+'SCC X Ano = Direta'!I290/'SCC X Ano = Direta'!I256-1</f>
        <v>#DIV/0!</v>
      </c>
      <c r="J255" s="33" t="e">
        <f>+'SCC X Ano = Direta'!J290/'SCC X Ano = Direta'!J256-1</f>
        <v>#DIV/0!</v>
      </c>
      <c r="K255" s="33" t="e">
        <f>+'SCC X Ano = Direta'!K290/'SCC X Ano = Direta'!K256-1</f>
        <v>#DIV/0!</v>
      </c>
      <c r="L255" s="33">
        <f>+'SCC X Ano = Direta'!L290/'SCC X Ano = Direta'!L256-1</f>
        <v>-0.90623301176469617</v>
      </c>
    </row>
    <row r="256" spans="1:12" x14ac:dyDescent="0.25">
      <c r="A256" s="25" t="s">
        <v>181</v>
      </c>
      <c r="B256" s="33" t="e">
        <f>+'SCC X Ano = Direta'!B291/'SCC X Ano = Direta'!B257-1</f>
        <v>#DIV/0!</v>
      </c>
      <c r="C256" s="33" t="e">
        <f>+'SCC X Ano = Direta'!C291/'SCC X Ano = Direta'!C257-1</f>
        <v>#DIV/0!</v>
      </c>
      <c r="D256" s="33" t="e">
        <f>+'SCC X Ano = Direta'!D291/'SCC X Ano = Direta'!D257-1</f>
        <v>#DIV/0!</v>
      </c>
      <c r="E256" s="33" t="e">
        <f>+'SCC X Ano = Direta'!E291/'SCC X Ano = Direta'!E257-1</f>
        <v>#DIV/0!</v>
      </c>
      <c r="F256" s="33" t="e">
        <f>+'SCC X Ano = Direta'!F291/'SCC X Ano = Direta'!F257-1</f>
        <v>#DIV/0!</v>
      </c>
      <c r="G256" s="33" t="e">
        <f>+'SCC X Ano = Direta'!G291/'SCC X Ano = Direta'!G257-1</f>
        <v>#DIV/0!</v>
      </c>
      <c r="H256" s="33" t="e">
        <f>+'SCC X Ano = Direta'!H291/'SCC X Ano = Direta'!H257-1</f>
        <v>#DIV/0!</v>
      </c>
      <c r="I256" s="33" t="e">
        <f>+'SCC X Ano = Direta'!I291/'SCC X Ano = Direta'!I257-1</f>
        <v>#DIV/0!</v>
      </c>
      <c r="J256" s="33" t="e">
        <f>+'SCC X Ano = Direta'!J291/'SCC X Ano = Direta'!J257-1</f>
        <v>#DIV/0!</v>
      </c>
      <c r="K256" s="33" t="e">
        <f>+'SCC X Ano = Direta'!K291/'SCC X Ano = Direta'!K257-1</f>
        <v>#DIV/0!</v>
      </c>
      <c r="L256" s="33" t="e">
        <f>+'SCC X Ano = Direta'!L291/'SCC X Ano = Direta'!L257-1</f>
        <v>#DIV/0!</v>
      </c>
    </row>
    <row r="257" spans="1:12" x14ac:dyDescent="0.25">
      <c r="A257" s="25" t="s">
        <v>148</v>
      </c>
      <c r="B257" s="33" t="e">
        <f>+'SCC X Ano = Direta'!B292/'SCC X Ano = Direta'!B258-1</f>
        <v>#DIV/0!</v>
      </c>
      <c r="C257" s="33" t="e">
        <f>+'SCC X Ano = Direta'!C292/'SCC X Ano = Direta'!C258-1</f>
        <v>#DIV/0!</v>
      </c>
      <c r="D257" s="33" t="e">
        <f>+'SCC X Ano = Direta'!D292/'SCC X Ano = Direta'!D258-1</f>
        <v>#DIV/0!</v>
      </c>
      <c r="E257" s="33" t="e">
        <f>+'SCC X Ano = Direta'!E292/'SCC X Ano = Direta'!E258-1</f>
        <v>#DIV/0!</v>
      </c>
      <c r="F257" s="33" t="e">
        <f>+'SCC X Ano = Direta'!F292/'SCC X Ano = Direta'!F258-1</f>
        <v>#DIV/0!</v>
      </c>
      <c r="G257" s="33" t="e">
        <f>+'SCC X Ano = Direta'!G292/'SCC X Ano = Direta'!G258-1</f>
        <v>#DIV/0!</v>
      </c>
      <c r="H257" s="33" t="e">
        <f>+'SCC X Ano = Direta'!H292/'SCC X Ano = Direta'!H258-1</f>
        <v>#DIV/0!</v>
      </c>
      <c r="I257" s="33" t="e">
        <f>+'SCC X Ano = Direta'!I292/'SCC X Ano = Direta'!I258-1</f>
        <v>#DIV/0!</v>
      </c>
      <c r="J257" s="33">
        <f>+'SCC X Ano = Direta'!J292/'SCC X Ano = Direta'!J258-1</f>
        <v>0.1927025240531739</v>
      </c>
      <c r="K257" s="33" t="e">
        <f>+'SCC X Ano = Direta'!K292/'SCC X Ano = Direta'!K258-1</f>
        <v>#DIV/0!</v>
      </c>
      <c r="L257" s="33">
        <f>+'SCC X Ano = Direta'!L292/'SCC X Ano = Direta'!L258-1</f>
        <v>9.210506562014789</v>
      </c>
    </row>
    <row r="258" spans="1:12" x14ac:dyDescent="0.25">
      <c r="A258" s="25" t="s">
        <v>177</v>
      </c>
      <c r="B258" s="33" t="e">
        <f>+'SCC X Ano = Direta'!B293/'SCC X Ano = Direta'!B259-1</f>
        <v>#DIV/0!</v>
      </c>
      <c r="C258" s="33" t="e">
        <f>+'SCC X Ano = Direta'!C293/'SCC X Ano = Direta'!C259-1</f>
        <v>#DIV/0!</v>
      </c>
      <c r="D258" s="33">
        <f>+'SCC X Ano = Direta'!D293/'SCC X Ano = Direta'!D259-1</f>
        <v>6.9183019008936046</v>
      </c>
      <c r="E258" s="33" t="e">
        <f>+'SCC X Ano = Direta'!E293/'SCC X Ano = Direta'!E259-1</f>
        <v>#DIV/0!</v>
      </c>
      <c r="F258" s="33" t="e">
        <f>+'SCC X Ano = Direta'!F293/'SCC X Ano = Direta'!F259-1</f>
        <v>#DIV/0!</v>
      </c>
      <c r="G258" s="33" t="e">
        <f>+'SCC X Ano = Direta'!G293/'SCC X Ano = Direta'!G259-1</f>
        <v>#DIV/0!</v>
      </c>
      <c r="H258" s="33" t="e">
        <f>+'SCC X Ano = Direta'!H293/'SCC X Ano = Direta'!H259-1</f>
        <v>#DIV/0!</v>
      </c>
      <c r="I258" s="33" t="e">
        <f>+'SCC X Ano = Direta'!I293/'SCC X Ano = Direta'!I259-1</f>
        <v>#DIV/0!</v>
      </c>
      <c r="J258" s="33">
        <f>+'SCC X Ano = Direta'!J293/'SCC X Ano = Direta'!J259-1</f>
        <v>-0.80660321173608485</v>
      </c>
      <c r="K258" s="33" t="e">
        <f>+'SCC X Ano = Direta'!K293/'SCC X Ano = Direta'!K259-1</f>
        <v>#DIV/0!</v>
      </c>
      <c r="L258" s="33">
        <f>+'SCC X Ano = Direta'!L293/'SCC X Ano = Direta'!L259-1</f>
        <v>2.4429426110539225</v>
      </c>
    </row>
    <row r="259" spans="1:12" x14ac:dyDescent="0.25">
      <c r="A259" s="25" t="s">
        <v>159</v>
      </c>
      <c r="B259" s="33" t="e">
        <f>+'SCC X Ano = Direta'!B294/'SCC X Ano = Direta'!B260-1</f>
        <v>#DIV/0!</v>
      </c>
      <c r="C259" s="33" t="e">
        <f>+'SCC X Ano = Direta'!C294/'SCC X Ano = Direta'!C260-1</f>
        <v>#DIV/0!</v>
      </c>
      <c r="D259" s="33">
        <f>+'SCC X Ano = Direta'!D294/'SCC X Ano = Direta'!D260-1</f>
        <v>-1</v>
      </c>
      <c r="E259" s="33" t="e">
        <f>+'SCC X Ano = Direta'!E294/'SCC X Ano = Direta'!E260-1</f>
        <v>#DIV/0!</v>
      </c>
      <c r="F259" s="33" t="e">
        <f>+'SCC X Ano = Direta'!F294/'SCC X Ano = Direta'!F260-1</f>
        <v>#DIV/0!</v>
      </c>
      <c r="G259" s="33" t="e">
        <f>+'SCC X Ano = Direta'!G294/'SCC X Ano = Direta'!G260-1</f>
        <v>#DIV/0!</v>
      </c>
      <c r="H259" s="33" t="e">
        <f>+'SCC X Ano = Direta'!H294/'SCC X Ano = Direta'!H260-1</f>
        <v>#DIV/0!</v>
      </c>
      <c r="I259" s="33" t="e">
        <f>+'SCC X Ano = Direta'!I294/'SCC X Ano = Direta'!I260-1</f>
        <v>#DIV/0!</v>
      </c>
      <c r="J259" s="33" t="e">
        <f>+'SCC X Ano = Direta'!J294/'SCC X Ano = Direta'!J260-1</f>
        <v>#DIV/0!</v>
      </c>
      <c r="K259" s="33" t="e">
        <f>+'SCC X Ano = Direta'!K294/'SCC X Ano = Direta'!K260-1</f>
        <v>#DIV/0!</v>
      </c>
      <c r="L259" s="33">
        <f>+'SCC X Ano = Direta'!L294/'SCC X Ano = Direta'!L260-1</f>
        <v>-1</v>
      </c>
    </row>
    <row r="260" spans="1:12" x14ac:dyDescent="0.25">
      <c r="A260" s="25" t="s">
        <v>191</v>
      </c>
      <c r="B260" s="33" t="e">
        <f>+'SCC X Ano = Direta'!B295/'SCC X Ano = Direta'!B261-1</f>
        <v>#DIV/0!</v>
      </c>
      <c r="C260" s="33">
        <f>+'SCC X Ano = Direta'!C295/'SCC X Ano = Direta'!C261-1</f>
        <v>-0.2265878105441621</v>
      </c>
      <c r="D260" s="33">
        <f>+'SCC X Ano = Direta'!D295/'SCC X Ano = Direta'!D261-1</f>
        <v>-0.64547616976960032</v>
      </c>
      <c r="E260" s="33" t="e">
        <f>+'SCC X Ano = Direta'!E295/'SCC X Ano = Direta'!E261-1</f>
        <v>#DIV/0!</v>
      </c>
      <c r="F260" s="33">
        <f>+'SCC X Ano = Direta'!F295/'SCC X Ano = Direta'!F261-1</f>
        <v>-0.63357234076495972</v>
      </c>
      <c r="G260" s="33" t="e">
        <f>+'SCC X Ano = Direta'!G295/'SCC X Ano = Direta'!G261-1</f>
        <v>#DIV/0!</v>
      </c>
      <c r="H260" s="33" t="e">
        <f>+'SCC X Ano = Direta'!H295/'SCC X Ano = Direta'!H261-1</f>
        <v>#DIV/0!</v>
      </c>
      <c r="I260" s="33" t="e">
        <f>+'SCC X Ano = Direta'!I295/'SCC X Ano = Direta'!I261-1</f>
        <v>#DIV/0!</v>
      </c>
      <c r="J260" s="33">
        <f>+'SCC X Ano = Direta'!J295/'SCC X Ano = Direta'!J261-1</f>
        <v>-0.27425769865273353</v>
      </c>
      <c r="K260" s="33" t="e">
        <f>+'SCC X Ano = Direta'!K295/'SCC X Ano = Direta'!K261-1</f>
        <v>#DIV/0!</v>
      </c>
      <c r="L260" s="33">
        <f>+'SCC X Ano = Direta'!L295/'SCC X Ano = Direta'!L261-1</f>
        <v>-0.58888156887774068</v>
      </c>
    </row>
    <row r="261" spans="1:12" x14ac:dyDescent="0.25">
      <c r="A261" s="25" t="s">
        <v>194</v>
      </c>
      <c r="B261" s="33" t="e">
        <f>+'SCC X Ano = Direta'!B296/'SCC X Ano = Direta'!B262-1</f>
        <v>#DIV/0!</v>
      </c>
      <c r="C261" s="33" t="e">
        <f>+'SCC X Ano = Direta'!C296/'SCC X Ano = Direta'!C262-1</f>
        <v>#DIV/0!</v>
      </c>
      <c r="D261" s="33">
        <f>+'SCC X Ano = Direta'!D296/'SCC X Ano = Direta'!D262-1</f>
        <v>1.9761028946950669</v>
      </c>
      <c r="E261" s="33" t="e">
        <f>+'SCC X Ano = Direta'!E296/'SCC X Ano = Direta'!E262-1</f>
        <v>#DIV/0!</v>
      </c>
      <c r="F261" s="33">
        <f>+'SCC X Ano = Direta'!F296/'SCC X Ano = Direta'!F262-1</f>
        <v>-0.58922643469212477</v>
      </c>
      <c r="G261" s="33" t="e">
        <f>+'SCC X Ano = Direta'!G296/'SCC X Ano = Direta'!G262-1</f>
        <v>#DIV/0!</v>
      </c>
      <c r="H261" s="33" t="e">
        <f>+'SCC X Ano = Direta'!H296/'SCC X Ano = Direta'!H262-1</f>
        <v>#DIV/0!</v>
      </c>
      <c r="I261" s="33" t="e">
        <f>+'SCC X Ano = Direta'!I296/'SCC X Ano = Direta'!I262-1</f>
        <v>#DIV/0!</v>
      </c>
      <c r="J261" s="33">
        <f>+'SCC X Ano = Direta'!J296/'SCC X Ano = Direta'!J262-1</f>
        <v>-0.57557151663718975</v>
      </c>
      <c r="K261" s="33" t="e">
        <f>+'SCC X Ano = Direta'!K296/'SCC X Ano = Direta'!K262-1</f>
        <v>#DIV/0!</v>
      </c>
      <c r="L261" s="33">
        <f>+'SCC X Ano = Direta'!L296/'SCC X Ano = Direta'!L262-1</f>
        <v>-0.46092869389876423</v>
      </c>
    </row>
    <row r="262" spans="1:12" x14ac:dyDescent="0.25">
      <c r="A262" s="25" t="s">
        <v>185</v>
      </c>
      <c r="B262" s="33" t="e">
        <f>+'SCC X Ano = Direta'!B297/'SCC X Ano = Direta'!B263-1</f>
        <v>#DIV/0!</v>
      </c>
      <c r="C262" s="33" t="e">
        <f>+'SCC X Ano = Direta'!C297/'SCC X Ano = Direta'!C263-1</f>
        <v>#DIV/0!</v>
      </c>
      <c r="D262" s="33">
        <f>+'SCC X Ano = Direta'!D297/'SCC X Ano = Direta'!D263-1</f>
        <v>-1</v>
      </c>
      <c r="E262" s="33" t="e">
        <f>+'SCC X Ano = Direta'!E297/'SCC X Ano = Direta'!E263-1</f>
        <v>#DIV/0!</v>
      </c>
      <c r="F262" s="33">
        <f>+'SCC X Ano = Direta'!F297/'SCC X Ano = Direta'!F263-1</f>
        <v>-0.83138382611310202</v>
      </c>
      <c r="G262" s="33" t="e">
        <f>+'SCC X Ano = Direta'!G297/'SCC X Ano = Direta'!G263-1</f>
        <v>#DIV/0!</v>
      </c>
      <c r="H262" s="33" t="e">
        <f>+'SCC X Ano = Direta'!H297/'SCC X Ano = Direta'!H263-1</f>
        <v>#DIV/0!</v>
      </c>
      <c r="I262" s="33" t="e">
        <f>+'SCC X Ano = Direta'!I297/'SCC X Ano = Direta'!I263-1</f>
        <v>#DIV/0!</v>
      </c>
      <c r="J262" s="33" t="e">
        <f>+'SCC X Ano = Direta'!J297/'SCC X Ano = Direta'!J263-1</f>
        <v>#DIV/0!</v>
      </c>
      <c r="K262" s="33" t="e">
        <f>+'SCC X Ano = Direta'!K297/'SCC X Ano = Direta'!K263-1</f>
        <v>#DIV/0!</v>
      </c>
      <c r="L262" s="33">
        <f>+'SCC X Ano = Direta'!L297/'SCC X Ano = Direta'!L263-1</f>
        <v>-0.84120107602282801</v>
      </c>
    </row>
    <row r="263" spans="1:12" x14ac:dyDescent="0.25">
      <c r="A263" s="25" t="s">
        <v>200</v>
      </c>
      <c r="B263" s="33" t="e">
        <f>+'SCC X Ano = Direta'!B298/'SCC X Ano = Direta'!B264-1</f>
        <v>#DIV/0!</v>
      </c>
      <c r="C263" s="33" t="e">
        <f>+'SCC X Ano = Direta'!C298/'SCC X Ano = Direta'!C264-1</f>
        <v>#DIV/0!</v>
      </c>
      <c r="D263" s="33">
        <f>+'SCC X Ano = Direta'!D298/'SCC X Ano = Direta'!D264-1</f>
        <v>8.5963420981862591</v>
      </c>
      <c r="E263" s="33" t="e">
        <f>+'SCC X Ano = Direta'!E298/'SCC X Ano = Direta'!E264-1</f>
        <v>#DIV/0!</v>
      </c>
      <c r="F263" s="33" t="e">
        <f>+'SCC X Ano = Direta'!F298/'SCC X Ano = Direta'!F264-1</f>
        <v>#DIV/0!</v>
      </c>
      <c r="G263" s="33" t="e">
        <f>+'SCC X Ano = Direta'!G298/'SCC X Ano = Direta'!G264-1</f>
        <v>#DIV/0!</v>
      </c>
      <c r="H263" s="33" t="e">
        <f>+'SCC X Ano = Direta'!H298/'SCC X Ano = Direta'!H264-1</f>
        <v>#DIV/0!</v>
      </c>
      <c r="I263" s="33" t="e">
        <f>+'SCC X Ano = Direta'!I298/'SCC X Ano = Direta'!I264-1</f>
        <v>#DIV/0!</v>
      </c>
      <c r="J263" s="33">
        <f>+'SCC X Ano = Direta'!J298/'SCC X Ano = Direta'!J264-1</f>
        <v>-1</v>
      </c>
      <c r="K263" s="33" t="e">
        <f>+'SCC X Ano = Direta'!K298/'SCC X Ano = Direta'!K264-1</f>
        <v>#DIV/0!</v>
      </c>
      <c r="L263" s="33">
        <f>+'SCC X Ano = Direta'!L298/'SCC X Ano = Direta'!L264-1</f>
        <v>4.51060290537957</v>
      </c>
    </row>
    <row r="264" spans="1:12" x14ac:dyDescent="0.25">
      <c r="A264" s="25" t="s">
        <v>198</v>
      </c>
      <c r="B264" s="33" t="e">
        <f>+'SCC X Ano = Direta'!B299/'SCC X Ano = Direta'!B265-1</f>
        <v>#DIV/0!</v>
      </c>
      <c r="C264" s="33" t="e">
        <f>+'SCC X Ano = Direta'!C299/'SCC X Ano = Direta'!C265-1</f>
        <v>#DIV/0!</v>
      </c>
      <c r="D264" s="33">
        <f>+'SCC X Ano = Direta'!D299/'SCC X Ano = Direta'!D265-1</f>
        <v>5.479969357251024</v>
      </c>
      <c r="E264" s="33" t="e">
        <f>+'SCC X Ano = Direta'!E299/'SCC X Ano = Direta'!E265-1</f>
        <v>#DIV/0!</v>
      </c>
      <c r="F264" s="33">
        <f>+'SCC X Ano = Direta'!F299/'SCC X Ano = Direta'!F265-1</f>
        <v>-0.90611200687326121</v>
      </c>
      <c r="G264" s="33" t="e">
        <f>+'SCC X Ano = Direta'!G299/'SCC X Ano = Direta'!G265-1</f>
        <v>#DIV/0!</v>
      </c>
      <c r="H264" s="33" t="e">
        <f>+'SCC X Ano = Direta'!H299/'SCC X Ano = Direta'!H265-1</f>
        <v>#DIV/0!</v>
      </c>
      <c r="I264" s="33" t="e">
        <f>+'SCC X Ano = Direta'!I299/'SCC X Ano = Direta'!I265-1</f>
        <v>#DIV/0!</v>
      </c>
      <c r="J264" s="33">
        <f>+'SCC X Ano = Direta'!J299/'SCC X Ano = Direta'!J265-1</f>
        <v>6.6242082552852466E-2</v>
      </c>
      <c r="K264" s="33" t="e">
        <f>+'SCC X Ano = Direta'!K299/'SCC X Ano = Direta'!K265-1</f>
        <v>#DIV/0!</v>
      </c>
      <c r="L264" s="33">
        <f>+'SCC X Ano = Direta'!L299/'SCC X Ano = Direta'!L265-1</f>
        <v>1.4931602122442715</v>
      </c>
    </row>
    <row r="265" spans="1:12" x14ac:dyDescent="0.25">
      <c r="A265" s="25" t="s">
        <v>173</v>
      </c>
      <c r="B265" s="33" t="e">
        <f>+'SCC X Ano = Direta'!B300/'SCC X Ano = Direta'!B266-1</f>
        <v>#DIV/0!</v>
      </c>
      <c r="C265" s="33" t="e">
        <f>+'SCC X Ano = Direta'!C300/'SCC X Ano = Direta'!C266-1</f>
        <v>#DIV/0!</v>
      </c>
      <c r="D265" s="33" t="e">
        <f>+'SCC X Ano = Direta'!D300/'SCC X Ano = Direta'!D266-1</f>
        <v>#DIV/0!</v>
      </c>
      <c r="E265" s="33" t="e">
        <f>+'SCC X Ano = Direta'!E300/'SCC X Ano = Direta'!E266-1</f>
        <v>#DIV/0!</v>
      </c>
      <c r="F265" s="33" t="e">
        <f>+'SCC X Ano = Direta'!F300/'SCC X Ano = Direta'!F266-1</f>
        <v>#DIV/0!</v>
      </c>
      <c r="G265" s="33" t="e">
        <f>+'SCC X Ano = Direta'!G300/'SCC X Ano = Direta'!G266-1</f>
        <v>#DIV/0!</v>
      </c>
      <c r="H265" s="33" t="e">
        <f>+'SCC X Ano = Direta'!H300/'SCC X Ano = Direta'!H266-1</f>
        <v>#DIV/0!</v>
      </c>
      <c r="I265" s="33" t="e">
        <f>+'SCC X Ano = Direta'!I300/'SCC X Ano = Direta'!I266-1</f>
        <v>#DIV/0!</v>
      </c>
      <c r="J265" s="33" t="e">
        <f>+'SCC X Ano = Direta'!J300/'SCC X Ano = Direta'!J266-1</f>
        <v>#DIV/0!</v>
      </c>
      <c r="K265" s="33" t="e">
        <f>+'SCC X Ano = Direta'!K300/'SCC X Ano = Direta'!K266-1</f>
        <v>#DIV/0!</v>
      </c>
      <c r="L265" s="33" t="e">
        <f>+'SCC X Ano = Direta'!L300/'SCC X Ano = Direta'!L266-1</f>
        <v>#DIV/0!</v>
      </c>
    </row>
    <row r="266" spans="1:12" x14ac:dyDescent="0.25">
      <c r="A266" s="25" t="s">
        <v>169</v>
      </c>
      <c r="B266" s="33" t="e">
        <f>+'SCC X Ano = Direta'!B301/'SCC X Ano = Direta'!B267-1</f>
        <v>#DIV/0!</v>
      </c>
      <c r="C266" s="33" t="e">
        <f>+'SCC X Ano = Direta'!C301/'SCC X Ano = Direta'!C267-1</f>
        <v>#DIV/0!</v>
      </c>
      <c r="D266" s="33" t="e">
        <f>+'SCC X Ano = Direta'!D301/'SCC X Ano = Direta'!D267-1</f>
        <v>#DIV/0!</v>
      </c>
      <c r="E266" s="33" t="e">
        <f>+'SCC X Ano = Direta'!E301/'SCC X Ano = Direta'!E267-1</f>
        <v>#DIV/0!</v>
      </c>
      <c r="F266" s="33" t="e">
        <f>+'SCC X Ano = Direta'!F301/'SCC X Ano = Direta'!F267-1</f>
        <v>#DIV/0!</v>
      </c>
      <c r="G266" s="33" t="e">
        <f>+'SCC X Ano = Direta'!G301/'SCC X Ano = Direta'!G267-1</f>
        <v>#DIV/0!</v>
      </c>
      <c r="H266" s="33" t="e">
        <f>+'SCC X Ano = Direta'!H301/'SCC X Ano = Direta'!H267-1</f>
        <v>#DIV/0!</v>
      </c>
      <c r="I266" s="33" t="e">
        <f>+'SCC X Ano = Direta'!I301/'SCC X Ano = Direta'!I267-1</f>
        <v>#DIV/0!</v>
      </c>
      <c r="J266" s="33" t="e">
        <f>+'SCC X Ano = Direta'!J301/'SCC X Ano = Direta'!J267-1</f>
        <v>#DIV/0!</v>
      </c>
      <c r="K266" s="33" t="e">
        <f>+'SCC X Ano = Direta'!K301/'SCC X Ano = Direta'!K267-1</f>
        <v>#DIV/0!</v>
      </c>
      <c r="L266" s="33" t="e">
        <f>+'SCC X Ano = Direta'!L301/'SCC X Ano = Direta'!L267-1</f>
        <v>#DIV/0!</v>
      </c>
    </row>
    <row r="267" spans="1:12" x14ac:dyDescent="0.25">
      <c r="A267" s="25" t="s">
        <v>163</v>
      </c>
      <c r="B267" s="33" t="e">
        <f>+'SCC X Ano = Direta'!B302/'SCC X Ano = Direta'!B268-1</f>
        <v>#DIV/0!</v>
      </c>
      <c r="C267" s="33" t="e">
        <f>+'SCC X Ano = Direta'!C302/'SCC X Ano = Direta'!C268-1</f>
        <v>#DIV/0!</v>
      </c>
      <c r="D267" s="33" t="e">
        <f>+'SCC X Ano = Direta'!D302/'SCC X Ano = Direta'!D268-1</f>
        <v>#DIV/0!</v>
      </c>
      <c r="E267" s="33" t="e">
        <f>+'SCC X Ano = Direta'!E302/'SCC X Ano = Direta'!E268-1</f>
        <v>#DIV/0!</v>
      </c>
      <c r="F267" s="33" t="e">
        <f>+'SCC X Ano = Direta'!F302/'SCC X Ano = Direta'!F268-1</f>
        <v>#DIV/0!</v>
      </c>
      <c r="G267" s="33" t="e">
        <f>+'SCC X Ano = Direta'!G302/'SCC X Ano = Direta'!G268-1</f>
        <v>#DIV/0!</v>
      </c>
      <c r="H267" s="33" t="e">
        <f>+'SCC X Ano = Direta'!H302/'SCC X Ano = Direta'!H268-1</f>
        <v>#DIV/0!</v>
      </c>
      <c r="I267" s="33" t="e">
        <f>+'SCC X Ano = Direta'!I302/'SCC X Ano = Direta'!I268-1</f>
        <v>#DIV/0!</v>
      </c>
      <c r="J267" s="33">
        <f>+'SCC X Ano = Direta'!J302/'SCC X Ano = Direta'!J268-1</f>
        <v>-0.55250152276722742</v>
      </c>
      <c r="K267" s="33" t="e">
        <f>+'SCC X Ano = Direta'!K302/'SCC X Ano = Direta'!K268-1</f>
        <v>#DIV/0!</v>
      </c>
      <c r="L267" s="33">
        <f>+'SCC X Ano = Direta'!L302/'SCC X Ano = Direta'!L268-1</f>
        <v>-0.55250152276722742</v>
      </c>
    </row>
    <row r="268" spans="1:12" x14ac:dyDescent="0.25">
      <c r="A268" s="25" t="s">
        <v>155</v>
      </c>
      <c r="B268" s="33" t="e">
        <f>+'SCC X Ano = Direta'!B303/'SCC X Ano = Direta'!B269-1</f>
        <v>#DIV/0!</v>
      </c>
      <c r="C268" s="33" t="e">
        <f>+'SCC X Ano = Direta'!C303/'SCC X Ano = Direta'!C269-1</f>
        <v>#DIV/0!</v>
      </c>
      <c r="D268" s="33">
        <f>+'SCC X Ano = Direta'!D303/'SCC X Ano = Direta'!D269-1</f>
        <v>-0.60469139827783058</v>
      </c>
      <c r="E268" s="33" t="e">
        <f>+'SCC X Ano = Direta'!E303/'SCC X Ano = Direta'!E269-1</f>
        <v>#DIV/0!</v>
      </c>
      <c r="F268" s="33">
        <f>+'SCC X Ano = Direta'!F303/'SCC X Ano = Direta'!F269-1</f>
        <v>-1</v>
      </c>
      <c r="G268" s="33" t="e">
        <f>+'SCC X Ano = Direta'!G303/'SCC X Ano = Direta'!G269-1</f>
        <v>#DIV/0!</v>
      </c>
      <c r="H268" s="33" t="e">
        <f>+'SCC X Ano = Direta'!H303/'SCC X Ano = Direta'!H269-1</f>
        <v>#DIV/0!</v>
      </c>
      <c r="I268" s="33" t="e">
        <f>+'SCC X Ano = Direta'!I303/'SCC X Ano = Direta'!I269-1</f>
        <v>#DIV/0!</v>
      </c>
      <c r="J268" s="33" t="e">
        <f>+'SCC X Ano = Direta'!J303/'SCC X Ano = Direta'!J269-1</f>
        <v>#DIV/0!</v>
      </c>
      <c r="K268" s="33" t="e">
        <f>+'SCC X Ano = Direta'!K303/'SCC X Ano = Direta'!K269-1</f>
        <v>#DIV/0!</v>
      </c>
      <c r="L268" s="33">
        <f>+'SCC X Ano = Direta'!L303/'SCC X Ano = Direta'!L269-1</f>
        <v>-0.52869184333872088</v>
      </c>
    </row>
    <row r="269" spans="1:12" x14ac:dyDescent="0.25">
      <c r="A269" s="1" t="s">
        <v>223</v>
      </c>
      <c r="B269" s="33" t="e">
        <f>+'SCC X Ano = Direta'!B304/'SCC X Ano = Direta'!B270-1</f>
        <v>#DIV/0!</v>
      </c>
      <c r="C269" s="33">
        <f>+'SCC X Ano = Direta'!C304/'SCC X Ano = Direta'!C270-1</f>
        <v>0.21890002678762022</v>
      </c>
      <c r="D269" s="33">
        <f>+'SCC X Ano = Direta'!D304/'SCC X Ano = Direta'!D270-1</f>
        <v>0.56613418805272087</v>
      </c>
      <c r="E269" s="33" t="e">
        <f>+'SCC X Ano = Direta'!E304/'SCC X Ano = Direta'!E270-1</f>
        <v>#DIV/0!</v>
      </c>
      <c r="F269" s="33">
        <f>+'SCC X Ano = Direta'!F304/'SCC X Ano = Direta'!F270-1</f>
        <v>-0.60340249071721985</v>
      </c>
      <c r="G269" s="33" t="e">
        <f>+'SCC X Ano = Direta'!G304/'SCC X Ano = Direta'!G270-1</f>
        <v>#DIV/0!</v>
      </c>
      <c r="H269" s="33" t="e">
        <f>+'SCC X Ano = Direta'!H304/'SCC X Ano = Direta'!H270-1</f>
        <v>#DIV/0!</v>
      </c>
      <c r="I269" s="33" t="e">
        <f>+'SCC X Ano = Direta'!I304/'SCC X Ano = Direta'!I270-1</f>
        <v>#DIV/0!</v>
      </c>
      <c r="J269" s="33">
        <f>+'SCC X Ano = Direta'!J304/'SCC X Ano = Direta'!J270-1</f>
        <v>-0.44608779210356464</v>
      </c>
      <c r="K269" s="33" t="e">
        <f>+'SCC X Ano = Direta'!K304/'SCC X Ano = Direta'!K270-1</f>
        <v>#DIV/0!</v>
      </c>
      <c r="L269" s="33">
        <f>+'SCC X Ano = Direta'!L304/'SCC X Ano = Direta'!L270-1</f>
        <v>-0.15406567023383011</v>
      </c>
    </row>
    <row r="274" spans="1:12" x14ac:dyDescent="0.25">
      <c r="A274" s="2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25"/>
      <c r="B275" s="25" t="s">
        <v>224</v>
      </c>
      <c r="C275" s="25" t="s">
        <v>228</v>
      </c>
      <c r="D275" s="25" t="s">
        <v>15</v>
      </c>
      <c r="E275" s="25" t="s">
        <v>229</v>
      </c>
      <c r="F275" s="25" t="s">
        <v>226</v>
      </c>
      <c r="G275" s="25" t="s">
        <v>227</v>
      </c>
      <c r="H275" s="25" t="s">
        <v>131</v>
      </c>
      <c r="I275" s="25" t="s">
        <v>130</v>
      </c>
      <c r="J275" s="25" t="s">
        <v>129</v>
      </c>
      <c r="K275" s="25" t="s">
        <v>230</v>
      </c>
      <c r="L275" s="25" t="s">
        <v>404</v>
      </c>
    </row>
    <row r="276" spans="1:12" x14ac:dyDescent="0.25">
      <c r="A276" s="25" t="s">
        <v>132</v>
      </c>
      <c r="B276" s="33" t="e">
        <f>+'SCC X Ano = Direta'!C311/'SCC X Ano = Direta'!C277-1</f>
        <v>#DIV/0!</v>
      </c>
      <c r="C276" s="33" t="e">
        <f>+'SCC X Ano = Direta'!#REF!/'SCC X Ano = Direta'!#REF!-1</f>
        <v>#REF!</v>
      </c>
      <c r="D276" s="33" t="e">
        <f>+'SCC X Ano = Direta'!D311/'SCC X Ano = Direta'!D277-1</f>
        <v>#DIV/0!</v>
      </c>
      <c r="E276" s="33" t="e">
        <f>+'SCC X Ano = Direta'!E311/'SCC X Ano = Direta'!E277-1</f>
        <v>#DIV/0!</v>
      </c>
      <c r="F276" s="33" t="e">
        <f>+'SCC X Ano = Direta'!F311/'SCC X Ano = Direta'!F277-1</f>
        <v>#DIV/0!</v>
      </c>
      <c r="G276" s="33" t="e">
        <f>+'SCC X Ano = Direta'!G311/'SCC X Ano = Direta'!G277-1</f>
        <v>#DIV/0!</v>
      </c>
      <c r="H276" s="33" t="e">
        <f>+'SCC X Ano = Direta'!H311/'SCC X Ano = Direta'!H277-1</f>
        <v>#DIV/0!</v>
      </c>
      <c r="I276" s="33" t="e">
        <f>+'SCC X Ano = Direta'!I311/'SCC X Ano = Direta'!I277-1</f>
        <v>#DIV/0!</v>
      </c>
      <c r="J276" s="33" t="e">
        <f>+'SCC X Ano = Direta'!J311/'SCC X Ano = Direta'!J277-1</f>
        <v>#DIV/0!</v>
      </c>
      <c r="K276" s="33" t="e">
        <f>+'SCC X Ano = Direta'!K311/'SCC X Ano = Direta'!K277-1</f>
        <v>#DIV/0!</v>
      </c>
      <c r="L276" s="33" t="e">
        <f>+'SCC X Ano = Direta'!L311/'SCC X Ano = Direta'!L277-1</f>
        <v>#DIV/0!</v>
      </c>
    </row>
    <row r="277" spans="1:12" x14ac:dyDescent="0.25">
      <c r="A277" s="25" t="s">
        <v>134</v>
      </c>
      <c r="B277" s="33" t="e">
        <f>+'SCC X Ano = Direta'!B312/'SCC X Ano = Direta'!B278-1</f>
        <v>#DIV/0!</v>
      </c>
      <c r="C277" s="33" t="e">
        <f>+'SCC X Ano = Direta'!C312/'SCC X Ano = Direta'!C278-1</f>
        <v>#DIV/0!</v>
      </c>
      <c r="D277" s="33" t="e">
        <f>+'SCC X Ano = Direta'!D312/'SCC X Ano = Direta'!D278-1</f>
        <v>#DIV/0!</v>
      </c>
      <c r="E277" s="33" t="e">
        <f>+'SCC X Ano = Direta'!E312/'SCC X Ano = Direta'!E278-1</f>
        <v>#DIV/0!</v>
      </c>
      <c r="F277" s="33" t="e">
        <f>+'SCC X Ano = Direta'!F312/'SCC X Ano = Direta'!F278-1</f>
        <v>#DIV/0!</v>
      </c>
      <c r="G277" s="33" t="e">
        <f>+'SCC X Ano = Direta'!G312/'SCC X Ano = Direta'!G278-1</f>
        <v>#DIV/0!</v>
      </c>
      <c r="H277" s="33" t="e">
        <f>+'SCC X Ano = Direta'!H312/'SCC X Ano = Direta'!H278-1</f>
        <v>#DIV/0!</v>
      </c>
      <c r="I277" s="33" t="e">
        <f>+'SCC X Ano = Direta'!I312/'SCC X Ano = Direta'!I278-1</f>
        <v>#DIV/0!</v>
      </c>
      <c r="J277" s="33" t="e">
        <f>+'SCC X Ano = Direta'!J312/'SCC X Ano = Direta'!J278-1</f>
        <v>#DIV/0!</v>
      </c>
      <c r="K277" s="33" t="e">
        <f>+'SCC X Ano = Direta'!K312/'SCC X Ano = Direta'!K278-1</f>
        <v>#DIV/0!</v>
      </c>
      <c r="L277" s="33" t="e">
        <f>+'SCC X Ano = Direta'!L312/'SCC X Ano = Direta'!L278-1</f>
        <v>#DIV/0!</v>
      </c>
    </row>
    <row r="278" spans="1:12" x14ac:dyDescent="0.25">
      <c r="A278" s="25" t="s">
        <v>139</v>
      </c>
      <c r="B278" s="33" t="e">
        <f>+'SCC X Ano = Direta'!B313/'SCC X Ano = Direta'!B279-1</f>
        <v>#DIV/0!</v>
      </c>
      <c r="C278" s="33" t="e">
        <f>+'SCC X Ano = Direta'!C313/'SCC X Ano = Direta'!C279-1</f>
        <v>#DIV/0!</v>
      </c>
      <c r="D278" s="33">
        <f>+'SCC X Ano = Direta'!D313/'SCC X Ano = Direta'!D279-1</f>
        <v>-0.95831485960033191</v>
      </c>
      <c r="E278" s="33" t="e">
        <f>+'SCC X Ano = Direta'!E313/'SCC X Ano = Direta'!E279-1</f>
        <v>#DIV/0!</v>
      </c>
      <c r="F278" s="33" t="e">
        <f>+'SCC X Ano = Direta'!F313/'SCC X Ano = Direta'!F279-1</f>
        <v>#DIV/0!</v>
      </c>
      <c r="G278" s="33" t="e">
        <f>+'SCC X Ano = Direta'!G313/'SCC X Ano = Direta'!G279-1</f>
        <v>#DIV/0!</v>
      </c>
      <c r="H278" s="33" t="e">
        <f>+'SCC X Ano = Direta'!H313/'SCC X Ano = Direta'!H279-1</f>
        <v>#DIV/0!</v>
      </c>
      <c r="I278" s="33" t="e">
        <f>+'SCC X Ano = Direta'!I313/'SCC X Ano = Direta'!I279-1</f>
        <v>#DIV/0!</v>
      </c>
      <c r="J278" s="33" t="e">
        <f>+'SCC X Ano = Direta'!J313/'SCC X Ano = Direta'!J279-1</f>
        <v>#DIV/0!</v>
      </c>
      <c r="K278" s="33" t="e">
        <f>+'SCC X Ano = Direta'!K313/'SCC X Ano = Direta'!K279-1</f>
        <v>#DIV/0!</v>
      </c>
      <c r="L278" s="33">
        <f>+'SCC X Ano = Direta'!L313/'SCC X Ano = Direta'!L279-1</f>
        <v>-0.75062457488150924</v>
      </c>
    </row>
    <row r="279" spans="1:12" x14ac:dyDescent="0.25">
      <c r="A279" s="25" t="s">
        <v>143</v>
      </c>
      <c r="B279" s="33" t="e">
        <f>+'SCC X Ano = Direta'!B314/'SCC X Ano = Direta'!B280-1</f>
        <v>#DIV/0!</v>
      </c>
      <c r="C279" s="33" t="e">
        <f>+'SCC X Ano = Direta'!C314/'SCC X Ano = Direta'!C280-1</f>
        <v>#DIV/0!</v>
      </c>
      <c r="D279" s="33" t="e">
        <f>+'SCC X Ano = Direta'!D314/'SCC X Ano = Direta'!D280-1</f>
        <v>#DIV/0!</v>
      </c>
      <c r="E279" s="33" t="e">
        <f>+'SCC X Ano = Direta'!E314/'SCC X Ano = Direta'!E280-1</f>
        <v>#DIV/0!</v>
      </c>
      <c r="F279" s="33" t="e">
        <f>+'SCC X Ano = Direta'!F314/'SCC X Ano = Direta'!F280-1</f>
        <v>#DIV/0!</v>
      </c>
      <c r="G279" s="33" t="e">
        <f>+'SCC X Ano = Direta'!G314/'SCC X Ano = Direta'!G280-1</f>
        <v>#DIV/0!</v>
      </c>
      <c r="H279" s="33" t="e">
        <f>+'SCC X Ano = Direta'!H314/'SCC X Ano = Direta'!H280-1</f>
        <v>#DIV/0!</v>
      </c>
      <c r="I279" s="33" t="e">
        <f>+'SCC X Ano = Direta'!I314/'SCC X Ano = Direta'!I280-1</f>
        <v>#DIV/0!</v>
      </c>
      <c r="J279" s="33" t="e">
        <f>+'SCC X Ano = Direta'!J314/'SCC X Ano = Direta'!J280-1</f>
        <v>#DIV/0!</v>
      </c>
      <c r="K279" s="33" t="e">
        <f>+'SCC X Ano = Direta'!K314/'SCC X Ano = Direta'!K280-1</f>
        <v>#DIV/0!</v>
      </c>
      <c r="L279" s="33" t="e">
        <f>+'SCC X Ano = Direta'!L314/'SCC X Ano = Direta'!L280-1</f>
        <v>#DIV/0!</v>
      </c>
    </row>
    <row r="280" spans="1:12" x14ac:dyDescent="0.25">
      <c r="A280" s="25" t="s">
        <v>146</v>
      </c>
      <c r="B280" s="33" t="e">
        <f>+'SCC X Ano = Direta'!B315/'SCC X Ano = Direta'!B281-1</f>
        <v>#DIV/0!</v>
      </c>
      <c r="C280" s="33" t="e">
        <f>+'SCC X Ano = Direta'!C315/'SCC X Ano = Direta'!C281-1</f>
        <v>#DIV/0!</v>
      </c>
      <c r="D280" s="33">
        <f>+'SCC X Ano = Direta'!D315/'SCC X Ano = Direta'!D281-1</f>
        <v>1.1033088019582955</v>
      </c>
      <c r="E280" s="33" t="e">
        <f>+'SCC X Ano = Direta'!E315/'SCC X Ano = Direta'!E281-1</f>
        <v>#DIV/0!</v>
      </c>
      <c r="F280" s="33" t="e">
        <f>+'SCC X Ano = Direta'!F315/'SCC X Ano = Direta'!F281-1</f>
        <v>#DIV/0!</v>
      </c>
      <c r="G280" s="33" t="e">
        <f>+'SCC X Ano = Direta'!G315/'SCC X Ano = Direta'!G281-1</f>
        <v>#DIV/0!</v>
      </c>
      <c r="H280" s="33" t="e">
        <f>+'SCC X Ano = Direta'!H315/'SCC X Ano = Direta'!H281-1</f>
        <v>#DIV/0!</v>
      </c>
      <c r="I280" s="33" t="e">
        <f>+'SCC X Ano = Direta'!I315/'SCC X Ano = Direta'!I281-1</f>
        <v>#DIV/0!</v>
      </c>
      <c r="J280" s="33">
        <f>+'SCC X Ano = Direta'!J315/'SCC X Ano = Direta'!J281-1</f>
        <v>-0.31123534434920985</v>
      </c>
      <c r="K280" s="33" t="e">
        <f>+'SCC X Ano = Direta'!K315/'SCC X Ano = Direta'!K281-1</f>
        <v>#DIV/0!</v>
      </c>
      <c r="L280" s="33">
        <f>+'SCC X Ano = Direta'!L315/'SCC X Ano = Direta'!L281-1</f>
        <v>1.0843306939869444</v>
      </c>
    </row>
    <row r="281" spans="1:12" x14ac:dyDescent="0.25">
      <c r="A281" s="25" t="s">
        <v>141</v>
      </c>
      <c r="B281" s="33" t="e">
        <f>+'SCC X Ano = Direta'!B316/'SCC X Ano = Direta'!B282-1</f>
        <v>#DIV/0!</v>
      </c>
      <c r="C281" s="33" t="e">
        <f>+'SCC X Ano = Direta'!C316/'SCC X Ano = Direta'!C282-1</f>
        <v>#DIV/0!</v>
      </c>
      <c r="D281" s="33" t="e">
        <f>+'SCC X Ano = Direta'!D316/'SCC X Ano = Direta'!D282-1</f>
        <v>#DIV/0!</v>
      </c>
      <c r="E281" s="33" t="e">
        <f>+'SCC X Ano = Direta'!E316/'SCC X Ano = Direta'!E282-1</f>
        <v>#DIV/0!</v>
      </c>
      <c r="F281" s="33" t="e">
        <f>+'SCC X Ano = Direta'!F316/'SCC X Ano = Direta'!F282-1</f>
        <v>#DIV/0!</v>
      </c>
      <c r="G281" s="33" t="e">
        <f>+'SCC X Ano = Direta'!G316/'SCC X Ano = Direta'!G282-1</f>
        <v>#DIV/0!</v>
      </c>
      <c r="H281" s="33" t="e">
        <f>+'SCC X Ano = Direta'!H316/'SCC X Ano = Direta'!H282-1</f>
        <v>#DIV/0!</v>
      </c>
      <c r="I281" s="33" t="e">
        <f>+'SCC X Ano = Direta'!I316/'SCC X Ano = Direta'!I282-1</f>
        <v>#DIV/0!</v>
      </c>
      <c r="J281" s="33" t="e">
        <f>+'SCC X Ano = Direta'!J316/'SCC X Ano = Direta'!J282-1</f>
        <v>#DIV/0!</v>
      </c>
      <c r="K281" s="33" t="e">
        <f>+'SCC X Ano = Direta'!K316/'SCC X Ano = Direta'!K282-1</f>
        <v>#DIV/0!</v>
      </c>
      <c r="L281" s="33" t="e">
        <f>+'SCC X Ano = Direta'!L316/'SCC X Ano = Direta'!L282-1</f>
        <v>#DIV/0!</v>
      </c>
    </row>
    <row r="282" spans="1:12" x14ac:dyDescent="0.25">
      <c r="A282" s="25" t="s">
        <v>153</v>
      </c>
      <c r="B282" s="33" t="e">
        <f>+'SCC X Ano = Direta'!B317/'SCC X Ano = Direta'!B283-1</f>
        <v>#DIV/0!</v>
      </c>
      <c r="C282" s="33" t="e">
        <f>+'SCC X Ano = Direta'!C317/'SCC X Ano = Direta'!C283-1</f>
        <v>#DIV/0!</v>
      </c>
      <c r="D282" s="33" t="e">
        <f>+'SCC X Ano = Direta'!D317/'SCC X Ano = Direta'!D283-1</f>
        <v>#DIV/0!</v>
      </c>
      <c r="E282" s="33" t="e">
        <f>+'SCC X Ano = Direta'!E317/'SCC X Ano = Direta'!E283-1</f>
        <v>#DIV/0!</v>
      </c>
      <c r="F282" s="33" t="e">
        <f>+'SCC X Ano = Direta'!F317/'SCC X Ano = Direta'!F283-1</f>
        <v>#DIV/0!</v>
      </c>
      <c r="G282" s="33" t="e">
        <f>+'SCC X Ano = Direta'!G317/'SCC X Ano = Direta'!G283-1</f>
        <v>#DIV/0!</v>
      </c>
      <c r="H282" s="33" t="e">
        <f>+'SCC X Ano = Direta'!H317/'SCC X Ano = Direta'!H283-1</f>
        <v>#DIV/0!</v>
      </c>
      <c r="I282" s="33" t="e">
        <f>+'SCC X Ano = Direta'!I317/'SCC X Ano = Direta'!I283-1</f>
        <v>#DIV/0!</v>
      </c>
      <c r="J282" s="33" t="e">
        <f>+'SCC X Ano = Direta'!J317/'SCC X Ano = Direta'!J283-1</f>
        <v>#DIV/0!</v>
      </c>
      <c r="K282" s="33" t="e">
        <f>+'SCC X Ano = Direta'!K317/'SCC X Ano = Direta'!K283-1</f>
        <v>#DIV/0!</v>
      </c>
      <c r="L282" s="33" t="e">
        <f>+'SCC X Ano = Direta'!L317/'SCC X Ano = Direta'!L283-1</f>
        <v>#DIV/0!</v>
      </c>
    </row>
    <row r="283" spans="1:12" x14ac:dyDescent="0.25">
      <c r="A283" s="25" t="s">
        <v>157</v>
      </c>
      <c r="B283" s="33" t="e">
        <f>+'SCC X Ano = Direta'!B318/'SCC X Ano = Direta'!B284-1</f>
        <v>#DIV/0!</v>
      </c>
      <c r="C283" s="33" t="e">
        <f>+'SCC X Ano = Direta'!C318/'SCC X Ano = Direta'!C284-1</f>
        <v>#DIV/0!</v>
      </c>
      <c r="D283" s="33" t="e">
        <f>+'SCC X Ano = Direta'!D318/'SCC X Ano = Direta'!D284-1</f>
        <v>#DIV/0!</v>
      </c>
      <c r="E283" s="33" t="e">
        <f>+'SCC X Ano = Direta'!E318/'SCC X Ano = Direta'!E284-1</f>
        <v>#DIV/0!</v>
      </c>
      <c r="F283" s="33" t="e">
        <f>+'SCC X Ano = Direta'!F318/'SCC X Ano = Direta'!F284-1</f>
        <v>#DIV/0!</v>
      </c>
      <c r="G283" s="33" t="e">
        <f>+'SCC X Ano = Direta'!G318/'SCC X Ano = Direta'!G284-1</f>
        <v>#DIV/0!</v>
      </c>
      <c r="H283" s="33" t="e">
        <f>+'SCC X Ano = Direta'!H318/'SCC X Ano = Direta'!H284-1</f>
        <v>#DIV/0!</v>
      </c>
      <c r="I283" s="33" t="e">
        <f>+'SCC X Ano = Direta'!I318/'SCC X Ano = Direta'!I284-1</f>
        <v>#DIV/0!</v>
      </c>
      <c r="J283" s="33" t="e">
        <f>+'SCC X Ano = Direta'!J318/'SCC X Ano = Direta'!J284-1</f>
        <v>#DIV/0!</v>
      </c>
      <c r="K283" s="33" t="e">
        <f>+'SCC X Ano = Direta'!K318/'SCC X Ano = Direta'!K284-1</f>
        <v>#DIV/0!</v>
      </c>
      <c r="L283" s="33" t="e">
        <f>+'SCC X Ano = Direta'!L318/'SCC X Ano = Direta'!L284-1</f>
        <v>#DIV/0!</v>
      </c>
    </row>
    <row r="284" spans="1:12" x14ac:dyDescent="0.25">
      <c r="A284" s="25" t="s">
        <v>161</v>
      </c>
      <c r="B284" s="33" t="e">
        <f>+'SCC X Ano = Direta'!B319/'SCC X Ano = Direta'!B285-1</f>
        <v>#DIV/0!</v>
      </c>
      <c r="C284" s="33" t="e">
        <f>+'SCC X Ano = Direta'!C319/'SCC X Ano = Direta'!C285-1</f>
        <v>#DIV/0!</v>
      </c>
      <c r="D284" s="33" t="e">
        <f>+'SCC X Ano = Direta'!D319/'SCC X Ano = Direta'!D285-1</f>
        <v>#DIV/0!</v>
      </c>
      <c r="E284" s="33" t="e">
        <f>+'SCC X Ano = Direta'!E319/'SCC X Ano = Direta'!E285-1</f>
        <v>#DIV/0!</v>
      </c>
      <c r="F284" s="33" t="e">
        <f>+'SCC X Ano = Direta'!F319/'SCC X Ano = Direta'!F285-1</f>
        <v>#DIV/0!</v>
      </c>
      <c r="G284" s="33" t="e">
        <f>+'SCC X Ano = Direta'!G319/'SCC X Ano = Direta'!G285-1</f>
        <v>#DIV/0!</v>
      </c>
      <c r="H284" s="33" t="e">
        <f>+'SCC X Ano = Direta'!H319/'SCC X Ano = Direta'!H285-1</f>
        <v>#DIV/0!</v>
      </c>
      <c r="I284" s="33" t="e">
        <f>+'SCC X Ano = Direta'!I319/'SCC X Ano = Direta'!I285-1</f>
        <v>#DIV/0!</v>
      </c>
      <c r="J284" s="33" t="e">
        <f>+'SCC X Ano = Direta'!J319/'SCC X Ano = Direta'!J285-1</f>
        <v>#DIV/0!</v>
      </c>
      <c r="K284" s="33" t="e">
        <f>+'SCC X Ano = Direta'!K319/'SCC X Ano = Direta'!K285-1</f>
        <v>#DIV/0!</v>
      </c>
      <c r="L284" s="33" t="e">
        <f>+'SCC X Ano = Direta'!L319/'SCC X Ano = Direta'!L285-1</f>
        <v>#DIV/0!</v>
      </c>
    </row>
    <row r="285" spans="1:12" x14ac:dyDescent="0.25">
      <c r="A285" s="25" t="s">
        <v>151</v>
      </c>
      <c r="B285" s="33" t="e">
        <f>+'SCC X Ano = Direta'!B320/'SCC X Ano = Direta'!B286-1</f>
        <v>#DIV/0!</v>
      </c>
      <c r="C285" s="33" t="e">
        <f>+'SCC X Ano = Direta'!C320/'SCC X Ano = Direta'!C286-1</f>
        <v>#DIV/0!</v>
      </c>
      <c r="D285" s="33" t="e">
        <f>+'SCC X Ano = Direta'!D320/'SCC X Ano = Direta'!D286-1</f>
        <v>#DIV/0!</v>
      </c>
      <c r="E285" s="33" t="e">
        <f>+'SCC X Ano = Direta'!E320/'SCC X Ano = Direta'!E286-1</f>
        <v>#DIV/0!</v>
      </c>
      <c r="F285" s="33" t="e">
        <f>+'SCC X Ano = Direta'!F320/'SCC X Ano = Direta'!F286-1</f>
        <v>#DIV/0!</v>
      </c>
      <c r="G285" s="33" t="e">
        <f>+'SCC X Ano = Direta'!G320/'SCC X Ano = Direta'!G286-1</f>
        <v>#DIV/0!</v>
      </c>
      <c r="H285" s="33" t="e">
        <f>+'SCC X Ano = Direta'!H320/'SCC X Ano = Direta'!H286-1</f>
        <v>#DIV/0!</v>
      </c>
      <c r="I285" s="33" t="e">
        <f>+'SCC X Ano = Direta'!I320/'SCC X Ano = Direta'!I286-1</f>
        <v>#DIV/0!</v>
      </c>
      <c r="J285" s="33" t="e">
        <f>+'SCC X Ano = Direta'!J320/'SCC X Ano = Direta'!J286-1</f>
        <v>#DIV/0!</v>
      </c>
      <c r="K285" s="33" t="e">
        <f>+'SCC X Ano = Direta'!K320/'SCC X Ano = Direta'!K286-1</f>
        <v>#DIV/0!</v>
      </c>
      <c r="L285" s="33" t="e">
        <f>+'SCC X Ano = Direta'!L320/'SCC X Ano = Direta'!L286-1</f>
        <v>#DIV/0!</v>
      </c>
    </row>
    <row r="286" spans="1:12" x14ac:dyDescent="0.25">
      <c r="A286" s="25" t="s">
        <v>167</v>
      </c>
      <c r="B286" s="33" t="e">
        <f>+'SCC X Ano = Direta'!B321/'SCC X Ano = Direta'!B287-1</f>
        <v>#DIV/0!</v>
      </c>
      <c r="C286" s="33" t="e">
        <f>+'SCC X Ano = Direta'!C321/'SCC X Ano = Direta'!C287-1</f>
        <v>#DIV/0!</v>
      </c>
      <c r="D286" s="33" t="e">
        <f>+'SCC X Ano = Direta'!D321/'SCC X Ano = Direta'!D287-1</f>
        <v>#DIV/0!</v>
      </c>
      <c r="E286" s="33" t="e">
        <f>+'SCC X Ano = Direta'!E321/'SCC X Ano = Direta'!E287-1</f>
        <v>#DIV/0!</v>
      </c>
      <c r="F286" s="33" t="e">
        <f>+'SCC X Ano = Direta'!F321/'SCC X Ano = Direta'!F287-1</f>
        <v>#DIV/0!</v>
      </c>
      <c r="G286" s="33" t="e">
        <f>+'SCC X Ano = Direta'!G321/'SCC X Ano = Direta'!G287-1</f>
        <v>#DIV/0!</v>
      </c>
      <c r="H286" s="33" t="e">
        <f>+'SCC X Ano = Direta'!H321/'SCC X Ano = Direta'!H287-1</f>
        <v>#DIV/0!</v>
      </c>
      <c r="I286" s="33" t="e">
        <f>+'SCC X Ano = Direta'!I321/'SCC X Ano = Direta'!I287-1</f>
        <v>#DIV/0!</v>
      </c>
      <c r="J286" s="33" t="e">
        <f>+'SCC X Ano = Direta'!J321/'SCC X Ano = Direta'!J287-1</f>
        <v>#DIV/0!</v>
      </c>
      <c r="K286" s="33" t="e">
        <f>+'SCC X Ano = Direta'!K321/'SCC X Ano = Direta'!K287-1</f>
        <v>#DIV/0!</v>
      </c>
      <c r="L286" s="33" t="e">
        <f>+'SCC X Ano = Direta'!L321/'SCC X Ano = Direta'!L287-1</f>
        <v>#DIV/0!</v>
      </c>
    </row>
    <row r="287" spans="1:12" x14ac:dyDescent="0.25">
      <c r="A287" s="25" t="s">
        <v>171</v>
      </c>
      <c r="B287" s="33" t="e">
        <f>+'SCC X Ano = Direta'!B322/'SCC X Ano = Direta'!B288-1</f>
        <v>#DIV/0!</v>
      </c>
      <c r="C287" s="33" t="e">
        <f>+'SCC X Ano = Direta'!C322/'SCC X Ano = Direta'!C288-1</f>
        <v>#DIV/0!</v>
      </c>
      <c r="D287" s="33">
        <f>+'SCC X Ano = Direta'!D322/'SCC X Ano = Direta'!D288-1</f>
        <v>0.53534670009390917</v>
      </c>
      <c r="E287" s="33" t="e">
        <f>+'SCC X Ano = Direta'!E322/'SCC X Ano = Direta'!E288-1</f>
        <v>#DIV/0!</v>
      </c>
      <c r="F287" s="33" t="e">
        <f>+'SCC X Ano = Direta'!F322/'SCC X Ano = Direta'!F288-1</f>
        <v>#DIV/0!</v>
      </c>
      <c r="G287" s="33" t="e">
        <f>+'SCC X Ano = Direta'!G322/'SCC X Ano = Direta'!G288-1</f>
        <v>#DIV/0!</v>
      </c>
      <c r="H287" s="33" t="e">
        <f>+'SCC X Ano = Direta'!H322/'SCC X Ano = Direta'!H288-1</f>
        <v>#DIV/0!</v>
      </c>
      <c r="I287" s="33" t="e">
        <f>+'SCC X Ano = Direta'!I322/'SCC X Ano = Direta'!I288-1</f>
        <v>#DIV/0!</v>
      </c>
      <c r="J287" s="33">
        <f>+'SCC X Ano = Direta'!J322/'SCC X Ano = Direta'!J288-1</f>
        <v>-1</v>
      </c>
      <c r="K287" s="33" t="e">
        <f>+'SCC X Ano = Direta'!K322/'SCC X Ano = Direta'!K288-1</f>
        <v>#DIV/0!</v>
      </c>
      <c r="L287" s="33">
        <f>+'SCC X Ano = Direta'!L322/'SCC X Ano = Direta'!L288-1</f>
        <v>0.52768204870222424</v>
      </c>
    </row>
    <row r="288" spans="1:12" x14ac:dyDescent="0.25">
      <c r="A288" s="25" t="s">
        <v>175</v>
      </c>
      <c r="B288" s="33" t="e">
        <f>+'SCC X Ano = Direta'!B323/'SCC X Ano = Direta'!B289-1</f>
        <v>#DIV/0!</v>
      </c>
      <c r="C288" s="33" t="e">
        <f>+'SCC X Ano = Direta'!C323/'SCC X Ano = Direta'!C289-1</f>
        <v>#DIV/0!</v>
      </c>
      <c r="D288" s="33">
        <f>+'SCC X Ano = Direta'!D323/'SCC X Ano = Direta'!D289-1</f>
        <v>0.97494847469640389</v>
      </c>
      <c r="E288" s="33" t="e">
        <f>+'SCC X Ano = Direta'!E323/'SCC X Ano = Direta'!E289-1</f>
        <v>#DIV/0!</v>
      </c>
      <c r="F288" s="33" t="e">
        <f>+'SCC X Ano = Direta'!F323/'SCC X Ano = Direta'!F289-1</f>
        <v>#DIV/0!</v>
      </c>
      <c r="G288" s="33" t="e">
        <f>+'SCC X Ano = Direta'!G323/'SCC X Ano = Direta'!G289-1</f>
        <v>#DIV/0!</v>
      </c>
      <c r="H288" s="33" t="e">
        <f>+'SCC X Ano = Direta'!H323/'SCC X Ano = Direta'!H289-1</f>
        <v>#DIV/0!</v>
      </c>
      <c r="I288" s="33" t="e">
        <f>+'SCC X Ano = Direta'!I323/'SCC X Ano = Direta'!I289-1</f>
        <v>#DIV/0!</v>
      </c>
      <c r="J288" s="33">
        <f>+'SCC X Ano = Direta'!J323/'SCC X Ano = Direta'!J289-1</f>
        <v>0.50414092111036268</v>
      </c>
      <c r="K288" s="33" t="e">
        <f>+'SCC X Ano = Direta'!K323/'SCC X Ano = Direta'!K289-1</f>
        <v>#DIV/0!</v>
      </c>
      <c r="L288" s="33">
        <f>+'SCC X Ano = Direta'!L323/'SCC X Ano = Direta'!L289-1</f>
        <v>0.9234612337989514</v>
      </c>
    </row>
    <row r="289" spans="1:12" x14ac:dyDescent="0.25">
      <c r="A289" s="25" t="s">
        <v>137</v>
      </c>
      <c r="B289" s="33" t="e">
        <f>+'SCC X Ano = Direta'!B324/'SCC X Ano = Direta'!B290-1</f>
        <v>#DIV/0!</v>
      </c>
      <c r="C289" s="33" t="e">
        <f>+'SCC X Ano = Direta'!C324/'SCC X Ano = Direta'!C290-1</f>
        <v>#DIV/0!</v>
      </c>
      <c r="D289" s="33">
        <f>+'SCC X Ano = Direta'!D324/'SCC X Ano = Direta'!D290-1</f>
        <v>-1</v>
      </c>
      <c r="E289" s="33" t="e">
        <f>+'SCC X Ano = Direta'!E324/'SCC X Ano = Direta'!E290-1</f>
        <v>#DIV/0!</v>
      </c>
      <c r="F289" s="33" t="e">
        <f>+'SCC X Ano = Direta'!F324/'SCC X Ano = Direta'!F290-1</f>
        <v>#DIV/0!</v>
      </c>
      <c r="G289" s="33" t="e">
        <f>+'SCC X Ano = Direta'!G324/'SCC X Ano = Direta'!G290-1</f>
        <v>#DIV/0!</v>
      </c>
      <c r="H289" s="33" t="e">
        <f>+'SCC X Ano = Direta'!H324/'SCC X Ano = Direta'!H290-1</f>
        <v>#DIV/0!</v>
      </c>
      <c r="I289" s="33" t="e">
        <f>+'SCC X Ano = Direta'!I324/'SCC X Ano = Direta'!I290-1</f>
        <v>#DIV/0!</v>
      </c>
      <c r="J289" s="33" t="e">
        <f>+'SCC X Ano = Direta'!J324/'SCC X Ano = Direta'!J290-1</f>
        <v>#DIV/0!</v>
      </c>
      <c r="K289" s="33" t="e">
        <f>+'SCC X Ano = Direta'!K324/'SCC X Ano = Direta'!K290-1</f>
        <v>#DIV/0!</v>
      </c>
      <c r="L289" s="33">
        <f>+'SCC X Ano = Direta'!L324/'SCC X Ano = Direta'!L290-1</f>
        <v>-1</v>
      </c>
    </row>
    <row r="290" spans="1:12" x14ac:dyDescent="0.25">
      <c r="A290" s="25" t="s">
        <v>181</v>
      </c>
      <c r="B290" s="33" t="e">
        <f>+'SCC X Ano = Direta'!B325/'SCC X Ano = Direta'!B291-1</f>
        <v>#DIV/0!</v>
      </c>
      <c r="C290" s="33" t="e">
        <f>+'SCC X Ano = Direta'!C325/'SCC X Ano = Direta'!C291-1</f>
        <v>#DIV/0!</v>
      </c>
      <c r="D290" s="33" t="e">
        <f>+'SCC X Ano = Direta'!D325/'SCC X Ano = Direta'!D291-1</f>
        <v>#DIV/0!</v>
      </c>
      <c r="E290" s="33" t="e">
        <f>+'SCC X Ano = Direta'!E325/'SCC X Ano = Direta'!E291-1</f>
        <v>#DIV/0!</v>
      </c>
      <c r="F290" s="33" t="e">
        <f>+'SCC X Ano = Direta'!F325/'SCC X Ano = Direta'!F291-1</f>
        <v>#DIV/0!</v>
      </c>
      <c r="G290" s="33" t="e">
        <f>+'SCC X Ano = Direta'!G325/'SCC X Ano = Direta'!G291-1</f>
        <v>#DIV/0!</v>
      </c>
      <c r="H290" s="33" t="e">
        <f>+'SCC X Ano = Direta'!H325/'SCC X Ano = Direta'!H291-1</f>
        <v>#DIV/0!</v>
      </c>
      <c r="I290" s="33" t="e">
        <f>+'SCC X Ano = Direta'!I325/'SCC X Ano = Direta'!I291-1</f>
        <v>#DIV/0!</v>
      </c>
      <c r="J290" s="33" t="e">
        <f>+'SCC X Ano = Direta'!J325/'SCC X Ano = Direta'!J291-1</f>
        <v>#DIV/0!</v>
      </c>
      <c r="K290" s="33" t="e">
        <f>+'SCC X Ano = Direta'!K325/'SCC X Ano = Direta'!K291-1</f>
        <v>#DIV/0!</v>
      </c>
      <c r="L290" s="33" t="e">
        <f>+'SCC X Ano = Direta'!L325/'SCC X Ano = Direta'!L291-1</f>
        <v>#DIV/0!</v>
      </c>
    </row>
    <row r="291" spans="1:12" x14ac:dyDescent="0.25">
      <c r="A291" s="25" t="s">
        <v>148</v>
      </c>
      <c r="B291" s="33" t="e">
        <f>+'SCC X Ano = Direta'!B326/'SCC X Ano = Direta'!B292-1</f>
        <v>#DIV/0!</v>
      </c>
      <c r="C291" s="33" t="e">
        <f>+'SCC X Ano = Direta'!C326/'SCC X Ano = Direta'!C292-1</f>
        <v>#DIV/0!</v>
      </c>
      <c r="D291" s="33">
        <f>+'SCC X Ano = Direta'!D326/'SCC X Ano = Direta'!D292-1</f>
        <v>0.77744329901223441</v>
      </c>
      <c r="E291" s="33" t="e">
        <f>+'SCC X Ano = Direta'!E326/'SCC X Ano = Direta'!E292-1</f>
        <v>#DIV/0!</v>
      </c>
      <c r="F291" s="33" t="e">
        <f>+'SCC X Ano = Direta'!F326/'SCC X Ano = Direta'!F292-1</f>
        <v>#DIV/0!</v>
      </c>
      <c r="G291" s="33" t="e">
        <f>+'SCC X Ano = Direta'!G326/'SCC X Ano = Direta'!G292-1</f>
        <v>#DIV/0!</v>
      </c>
      <c r="H291" s="33" t="e">
        <f>+'SCC X Ano = Direta'!H326/'SCC X Ano = Direta'!H292-1</f>
        <v>#DIV/0!</v>
      </c>
      <c r="I291" s="33" t="e">
        <f>+'SCC X Ano = Direta'!I326/'SCC X Ano = Direta'!I292-1</f>
        <v>#DIV/0!</v>
      </c>
      <c r="J291" s="33">
        <f>+'SCC X Ano = Direta'!J326/'SCC X Ano = Direta'!J292-1</f>
        <v>2.1646439265447999</v>
      </c>
      <c r="K291" s="33" t="e">
        <f>+'SCC X Ano = Direta'!K326/'SCC X Ano = Direta'!K292-1</f>
        <v>#DIV/0!</v>
      </c>
      <c r="L291" s="33">
        <f>+'SCC X Ano = Direta'!L326/'SCC X Ano = Direta'!L292-1</f>
        <v>0.93948400480653715</v>
      </c>
    </row>
    <row r="292" spans="1:12" x14ac:dyDescent="0.25">
      <c r="A292" s="25" t="s">
        <v>177</v>
      </c>
      <c r="B292" s="33" t="e">
        <f>+'SCC X Ano = Direta'!B327/'SCC X Ano = Direta'!B293-1</f>
        <v>#DIV/0!</v>
      </c>
      <c r="C292" s="33" t="e">
        <f>+'SCC X Ano = Direta'!C327/'SCC X Ano = Direta'!C293-1</f>
        <v>#DIV/0!</v>
      </c>
      <c r="D292" s="33">
        <f>+'SCC X Ano = Direta'!D327/'SCC X Ano = Direta'!D293-1</f>
        <v>0.13595744124640441</v>
      </c>
      <c r="E292" s="33" t="e">
        <f>+'SCC X Ano = Direta'!E327/'SCC X Ano = Direta'!E293-1</f>
        <v>#DIV/0!</v>
      </c>
      <c r="F292" s="33" t="e">
        <f>+'SCC X Ano = Direta'!F327/'SCC X Ano = Direta'!F293-1</f>
        <v>#DIV/0!</v>
      </c>
      <c r="G292" s="33" t="e">
        <f>+'SCC X Ano = Direta'!G327/'SCC X Ano = Direta'!G293-1</f>
        <v>#DIV/0!</v>
      </c>
      <c r="H292" s="33" t="e">
        <f>+'SCC X Ano = Direta'!H327/'SCC X Ano = Direta'!H293-1</f>
        <v>#DIV/0!</v>
      </c>
      <c r="I292" s="33" t="e">
        <f>+'SCC X Ano = Direta'!I327/'SCC X Ano = Direta'!I293-1</f>
        <v>#DIV/0!</v>
      </c>
      <c r="J292" s="33">
        <f>+'SCC X Ano = Direta'!J327/'SCC X Ano = Direta'!J293-1</f>
        <v>0.76246608504578028</v>
      </c>
      <c r="K292" s="33" t="e">
        <f>+'SCC X Ano = Direta'!K327/'SCC X Ano = Direta'!K293-1</f>
        <v>#DIV/0!</v>
      </c>
      <c r="L292" s="33">
        <f>+'SCC X Ano = Direta'!L327/'SCC X Ano = Direta'!L293-1</f>
        <v>0.1563457543511777</v>
      </c>
    </row>
    <row r="293" spans="1:12" x14ac:dyDescent="0.25">
      <c r="A293" s="25" t="s">
        <v>159</v>
      </c>
      <c r="B293" s="33" t="e">
        <f>+'SCC X Ano = Direta'!B328/'SCC X Ano = Direta'!B294-1</f>
        <v>#DIV/0!</v>
      </c>
      <c r="C293" s="33" t="e">
        <f>+'SCC X Ano = Direta'!C328/'SCC X Ano = Direta'!C294-1</f>
        <v>#DIV/0!</v>
      </c>
      <c r="D293" s="33" t="e">
        <f>+'SCC X Ano = Direta'!D328/'SCC X Ano = Direta'!D294-1</f>
        <v>#DIV/0!</v>
      </c>
      <c r="E293" s="33" t="e">
        <f>+'SCC X Ano = Direta'!E328/'SCC X Ano = Direta'!E294-1</f>
        <v>#DIV/0!</v>
      </c>
      <c r="F293" s="33" t="e">
        <f>+'SCC X Ano = Direta'!F328/'SCC X Ano = Direta'!F294-1</f>
        <v>#DIV/0!</v>
      </c>
      <c r="G293" s="33" t="e">
        <f>+'SCC X Ano = Direta'!G328/'SCC X Ano = Direta'!G294-1</f>
        <v>#DIV/0!</v>
      </c>
      <c r="H293" s="33" t="e">
        <f>+'SCC X Ano = Direta'!H328/'SCC X Ano = Direta'!H294-1</f>
        <v>#DIV/0!</v>
      </c>
      <c r="I293" s="33" t="e">
        <f>+'SCC X Ano = Direta'!I328/'SCC X Ano = Direta'!I294-1</f>
        <v>#DIV/0!</v>
      </c>
      <c r="J293" s="33" t="e">
        <f>+'SCC X Ano = Direta'!J328/'SCC X Ano = Direta'!J294-1</f>
        <v>#DIV/0!</v>
      </c>
      <c r="K293" s="33" t="e">
        <f>+'SCC X Ano = Direta'!K328/'SCC X Ano = Direta'!K294-1</f>
        <v>#DIV/0!</v>
      </c>
      <c r="L293" s="33" t="e">
        <f>+'SCC X Ano = Direta'!L328/'SCC X Ano = Direta'!L294-1</f>
        <v>#DIV/0!</v>
      </c>
    </row>
    <row r="294" spans="1:12" x14ac:dyDescent="0.25">
      <c r="A294" s="25" t="s">
        <v>191</v>
      </c>
      <c r="B294" s="33" t="e">
        <f>+'SCC X Ano = Direta'!B329/'SCC X Ano = Direta'!B295-1</f>
        <v>#DIV/0!</v>
      </c>
      <c r="C294" s="33">
        <f>+'SCC X Ano = Direta'!C329/'SCC X Ano = Direta'!C295-1</f>
        <v>-0.4149798844217597</v>
      </c>
      <c r="D294" s="33">
        <f>+'SCC X Ano = Direta'!D329/'SCC X Ano = Direta'!D295-1</f>
        <v>0.29536936904298128</v>
      </c>
      <c r="E294" s="33" t="e">
        <f>+'SCC X Ano = Direta'!E329/'SCC X Ano = Direta'!E295-1</f>
        <v>#DIV/0!</v>
      </c>
      <c r="F294" s="33">
        <f>+'SCC X Ano = Direta'!F329/'SCC X Ano = Direta'!F295-1</f>
        <v>3.8735116360532977</v>
      </c>
      <c r="G294" s="33" t="e">
        <f>+'SCC X Ano = Direta'!G329/'SCC X Ano = Direta'!G295-1</f>
        <v>#DIV/0!</v>
      </c>
      <c r="H294" s="33" t="e">
        <f>+'SCC X Ano = Direta'!H329/'SCC X Ano = Direta'!H295-1</f>
        <v>#DIV/0!</v>
      </c>
      <c r="I294" s="33" t="e">
        <f>+'SCC X Ano = Direta'!I329/'SCC X Ano = Direta'!I295-1</f>
        <v>#DIV/0!</v>
      </c>
      <c r="J294" s="33">
        <f>+'SCC X Ano = Direta'!J329/'SCC X Ano = Direta'!J295-1</f>
        <v>-0.67217910910874235</v>
      </c>
      <c r="K294" s="33" t="e">
        <f>+'SCC X Ano = Direta'!K329/'SCC X Ano = Direta'!K295-1</f>
        <v>#DIV/0!</v>
      </c>
      <c r="L294" s="33">
        <f>+'SCC X Ano = Direta'!L329/'SCC X Ano = Direta'!L295-1</f>
        <v>0.22832492233382484</v>
      </c>
    </row>
    <row r="295" spans="1:12" x14ac:dyDescent="0.25">
      <c r="A295" s="25" t="s">
        <v>194</v>
      </c>
      <c r="B295" s="33" t="e">
        <f>+'SCC X Ano = Direta'!B330/'SCC X Ano = Direta'!B296-1</f>
        <v>#DIV/0!</v>
      </c>
      <c r="C295" s="33">
        <f>+'SCC X Ano = Direta'!C330/'SCC X Ano = Direta'!C296-1</f>
        <v>-0.28559939212034935</v>
      </c>
      <c r="D295" s="33">
        <f>+'SCC X Ano = Direta'!D330/'SCC X Ano = Direta'!D296-1</f>
        <v>0.36529138353106827</v>
      </c>
      <c r="E295" s="33" t="e">
        <f>+'SCC X Ano = Direta'!E330/'SCC X Ano = Direta'!E296-1</f>
        <v>#DIV/0!</v>
      </c>
      <c r="F295" s="33">
        <f>+'SCC X Ano = Direta'!F330/'SCC X Ano = Direta'!F296-1</f>
        <v>-0.52615548873680318</v>
      </c>
      <c r="G295" s="33" t="e">
        <f>+'SCC X Ano = Direta'!G330/'SCC X Ano = Direta'!G296-1</f>
        <v>#DIV/0!</v>
      </c>
      <c r="H295" s="33" t="e">
        <f>+'SCC X Ano = Direta'!H330/'SCC X Ano = Direta'!H296-1</f>
        <v>#DIV/0!</v>
      </c>
      <c r="I295" s="33" t="e">
        <f>+'SCC X Ano = Direta'!I330/'SCC X Ano = Direta'!I296-1</f>
        <v>#DIV/0!</v>
      </c>
      <c r="J295" s="33">
        <f>+'SCC X Ano = Direta'!J330/'SCC X Ano = Direta'!J296-1</f>
        <v>3.0450100966220885</v>
      </c>
      <c r="K295" s="33" t="e">
        <f>+'SCC X Ano = Direta'!K330/'SCC X Ano = Direta'!K296-1</f>
        <v>#DIV/0!</v>
      </c>
      <c r="L295" s="33">
        <f>+'SCC X Ano = Direta'!L330/'SCC X Ano = Direta'!L296-1</f>
        <v>-0.27920087216404055</v>
      </c>
    </row>
    <row r="296" spans="1:12" x14ac:dyDescent="0.25">
      <c r="A296" s="25" t="s">
        <v>185</v>
      </c>
      <c r="B296" s="33" t="e">
        <f>+'SCC X Ano = Direta'!B331/'SCC X Ano = Direta'!B297-1</f>
        <v>#DIV/0!</v>
      </c>
      <c r="C296" s="33" t="e">
        <f>+'SCC X Ano = Direta'!C331/'SCC X Ano = Direta'!C297-1</f>
        <v>#DIV/0!</v>
      </c>
      <c r="D296" s="33" t="e">
        <f>+'SCC X Ano = Direta'!D331/'SCC X Ano = Direta'!D297-1</f>
        <v>#DIV/0!</v>
      </c>
      <c r="E296" s="33" t="e">
        <f>+'SCC X Ano = Direta'!E331/'SCC X Ano = Direta'!E297-1</f>
        <v>#DIV/0!</v>
      </c>
      <c r="F296" s="33">
        <f>+'SCC X Ano = Direta'!F331/'SCC X Ano = Direta'!F297-1</f>
        <v>88.639199616749721</v>
      </c>
      <c r="G296" s="33" t="e">
        <f>+'SCC X Ano = Direta'!G331/'SCC X Ano = Direta'!G297-1</f>
        <v>#DIV/0!</v>
      </c>
      <c r="H296" s="33" t="e">
        <f>+'SCC X Ano = Direta'!H331/'SCC X Ano = Direta'!H297-1</f>
        <v>#DIV/0!</v>
      </c>
      <c r="I296" s="33" t="e">
        <f>+'SCC X Ano = Direta'!I331/'SCC X Ano = Direta'!I297-1</f>
        <v>#DIV/0!</v>
      </c>
      <c r="J296" s="33" t="e">
        <f>+'SCC X Ano = Direta'!J331/'SCC X Ano = Direta'!J297-1</f>
        <v>#DIV/0!</v>
      </c>
      <c r="K296" s="33" t="e">
        <f>+'SCC X Ano = Direta'!K331/'SCC X Ano = Direta'!K297-1</f>
        <v>#DIV/0!</v>
      </c>
      <c r="L296" s="33">
        <f>+'SCC X Ano = Direta'!L331/'SCC X Ano = Direta'!L297-1</f>
        <v>98.214056802405949</v>
      </c>
    </row>
    <row r="297" spans="1:12" x14ac:dyDescent="0.25">
      <c r="A297" s="25" t="s">
        <v>200</v>
      </c>
      <c r="B297" s="33" t="e">
        <f>+'SCC X Ano = Direta'!B332/'SCC X Ano = Direta'!B298-1</f>
        <v>#DIV/0!</v>
      </c>
      <c r="C297" s="33" t="e">
        <f>+'SCC X Ano = Direta'!C332/'SCC X Ano = Direta'!C298-1</f>
        <v>#DIV/0!</v>
      </c>
      <c r="D297" s="33">
        <f>+'SCC X Ano = Direta'!D332/'SCC X Ano = Direta'!D298-1</f>
        <v>1.1004754056745174</v>
      </c>
      <c r="E297" s="33" t="e">
        <f>+'SCC X Ano = Direta'!E332/'SCC X Ano = Direta'!E298-1</f>
        <v>#DIV/0!</v>
      </c>
      <c r="F297" s="33" t="e">
        <f>+'SCC X Ano = Direta'!F332/'SCC X Ano = Direta'!F298-1</f>
        <v>#DIV/0!</v>
      </c>
      <c r="G297" s="33" t="e">
        <f>+'SCC X Ano = Direta'!G332/'SCC X Ano = Direta'!G298-1</f>
        <v>#DIV/0!</v>
      </c>
      <c r="H297" s="33" t="e">
        <f>+'SCC X Ano = Direta'!H332/'SCC X Ano = Direta'!H298-1</f>
        <v>#DIV/0!</v>
      </c>
      <c r="I297" s="33" t="e">
        <f>+'SCC X Ano = Direta'!I332/'SCC X Ano = Direta'!I298-1</f>
        <v>#DIV/0!</v>
      </c>
      <c r="J297" s="33" t="e">
        <f>+'SCC X Ano = Direta'!J332/'SCC X Ano = Direta'!J298-1</f>
        <v>#DIV/0!</v>
      </c>
      <c r="K297" s="33" t="e">
        <f>+'SCC X Ano = Direta'!K332/'SCC X Ano = Direta'!K298-1</f>
        <v>#DIV/0!</v>
      </c>
      <c r="L297" s="33">
        <f>+'SCC X Ano = Direta'!L332/'SCC X Ano = Direta'!L298-1</f>
        <v>1.1004754056745174</v>
      </c>
    </row>
    <row r="298" spans="1:12" x14ac:dyDescent="0.25">
      <c r="A298" s="25" t="s">
        <v>198</v>
      </c>
      <c r="B298" s="33" t="e">
        <f>+'SCC X Ano = Direta'!B333/'SCC X Ano = Direta'!B299-1</f>
        <v>#DIV/0!</v>
      </c>
      <c r="C298" s="33" t="e">
        <f>+'SCC X Ano = Direta'!C333/'SCC X Ano = Direta'!C299-1</f>
        <v>#DIV/0!</v>
      </c>
      <c r="D298" s="33">
        <f>+'SCC X Ano = Direta'!D333/'SCC X Ano = Direta'!D299-1</f>
        <v>0.58665578464035706</v>
      </c>
      <c r="E298" s="33" t="e">
        <f>+'SCC X Ano = Direta'!E333/'SCC X Ano = Direta'!E299-1</f>
        <v>#DIV/0!</v>
      </c>
      <c r="F298" s="33">
        <f>+'SCC X Ano = Direta'!F333/'SCC X Ano = Direta'!F299-1</f>
        <v>-1</v>
      </c>
      <c r="G298" s="33" t="e">
        <f>+'SCC X Ano = Direta'!G333/'SCC X Ano = Direta'!G299-1</f>
        <v>#DIV/0!</v>
      </c>
      <c r="H298" s="33" t="e">
        <f>+'SCC X Ano = Direta'!H333/'SCC X Ano = Direta'!H299-1</f>
        <v>#DIV/0!</v>
      </c>
      <c r="I298" s="33" t="e">
        <f>+'SCC X Ano = Direta'!I333/'SCC X Ano = Direta'!I299-1</f>
        <v>#DIV/0!</v>
      </c>
      <c r="J298" s="33">
        <f>+'SCC X Ano = Direta'!J333/'SCC X Ano = Direta'!J299-1</f>
        <v>-0.82418658704496051</v>
      </c>
      <c r="K298" s="33" t="e">
        <f>+'SCC X Ano = Direta'!K333/'SCC X Ano = Direta'!K299-1</f>
        <v>#DIV/0!</v>
      </c>
      <c r="L298" s="33">
        <f>+'SCC X Ano = Direta'!L333/'SCC X Ano = Direta'!L299-1</f>
        <v>0.42825864513618672</v>
      </c>
    </row>
    <row r="299" spans="1:12" x14ac:dyDescent="0.25">
      <c r="A299" s="25" t="s">
        <v>173</v>
      </c>
      <c r="B299" s="33" t="e">
        <f>+'SCC X Ano = Direta'!B334/'SCC X Ano = Direta'!B300-1</f>
        <v>#DIV/0!</v>
      </c>
      <c r="C299" s="33" t="e">
        <f>+'SCC X Ano = Direta'!C334/'SCC X Ano = Direta'!C300-1</f>
        <v>#DIV/0!</v>
      </c>
      <c r="D299" s="33">
        <f>+'SCC X Ano = Direta'!D334/'SCC X Ano = Direta'!D300-1</f>
        <v>0.77744329901223441</v>
      </c>
      <c r="E299" s="33" t="e">
        <f>+'SCC X Ano = Direta'!E334/'SCC X Ano = Direta'!E300-1</f>
        <v>#DIV/0!</v>
      </c>
      <c r="F299" s="33" t="e">
        <f>+'SCC X Ano = Direta'!F334/'SCC X Ano = Direta'!F300-1</f>
        <v>#DIV/0!</v>
      </c>
      <c r="G299" s="33" t="e">
        <f>+'SCC X Ano = Direta'!G334/'SCC X Ano = Direta'!G300-1</f>
        <v>#DIV/0!</v>
      </c>
      <c r="H299" s="33" t="e">
        <f>+'SCC X Ano = Direta'!H334/'SCC X Ano = Direta'!H300-1</f>
        <v>#DIV/0!</v>
      </c>
      <c r="I299" s="33" t="e">
        <f>+'SCC X Ano = Direta'!I334/'SCC X Ano = Direta'!I300-1</f>
        <v>#DIV/0!</v>
      </c>
      <c r="J299" s="33" t="e">
        <f>+'SCC X Ano = Direta'!J334/'SCC X Ano = Direta'!J300-1</f>
        <v>#DIV/0!</v>
      </c>
      <c r="K299" s="33" t="e">
        <f>+'SCC X Ano = Direta'!K334/'SCC X Ano = Direta'!K300-1</f>
        <v>#DIV/0!</v>
      </c>
      <c r="L299" s="33">
        <f>+'SCC X Ano = Direta'!L334/'SCC X Ano = Direta'!L300-1</f>
        <v>0.78857167678468354</v>
      </c>
    </row>
    <row r="300" spans="1:12" x14ac:dyDescent="0.25">
      <c r="A300" s="25" t="s">
        <v>169</v>
      </c>
      <c r="B300" s="33" t="e">
        <f>+'SCC X Ano = Direta'!B335/'SCC X Ano = Direta'!B301-1</f>
        <v>#DIV/0!</v>
      </c>
      <c r="C300" s="33" t="e">
        <f>+'SCC X Ano = Direta'!C335/'SCC X Ano = Direta'!C301-1</f>
        <v>#DIV/0!</v>
      </c>
      <c r="D300" s="33" t="e">
        <f>+'SCC X Ano = Direta'!D335/'SCC X Ano = Direta'!D301-1</f>
        <v>#DIV/0!</v>
      </c>
      <c r="E300" s="33" t="e">
        <f>+'SCC X Ano = Direta'!E335/'SCC X Ano = Direta'!E301-1</f>
        <v>#DIV/0!</v>
      </c>
      <c r="F300" s="33" t="e">
        <f>+'SCC X Ano = Direta'!F335/'SCC X Ano = Direta'!F301-1</f>
        <v>#DIV/0!</v>
      </c>
      <c r="G300" s="33" t="e">
        <f>+'SCC X Ano = Direta'!G335/'SCC X Ano = Direta'!G301-1</f>
        <v>#DIV/0!</v>
      </c>
      <c r="H300" s="33" t="e">
        <f>+'SCC X Ano = Direta'!H335/'SCC X Ano = Direta'!H301-1</f>
        <v>#DIV/0!</v>
      </c>
      <c r="I300" s="33" t="e">
        <f>+'SCC X Ano = Direta'!I335/'SCC X Ano = Direta'!I301-1</f>
        <v>#DIV/0!</v>
      </c>
      <c r="J300" s="33" t="e">
        <f>+'SCC X Ano = Direta'!J335/'SCC X Ano = Direta'!J301-1</f>
        <v>#DIV/0!</v>
      </c>
      <c r="K300" s="33" t="e">
        <f>+'SCC X Ano = Direta'!K335/'SCC X Ano = Direta'!K301-1</f>
        <v>#DIV/0!</v>
      </c>
      <c r="L300" s="33" t="e">
        <f>+'SCC X Ano = Direta'!L335/'SCC X Ano = Direta'!L301-1</f>
        <v>#DIV/0!</v>
      </c>
    </row>
    <row r="301" spans="1:12" x14ac:dyDescent="0.25">
      <c r="A301" s="25" t="s">
        <v>163</v>
      </c>
      <c r="B301" s="33" t="e">
        <f>+'SCC X Ano = Direta'!B336/'SCC X Ano = Direta'!B302-1</f>
        <v>#DIV/0!</v>
      </c>
      <c r="C301" s="33" t="e">
        <f>+'SCC X Ano = Direta'!C336/'SCC X Ano = Direta'!C302-1</f>
        <v>#DIV/0!</v>
      </c>
      <c r="D301" s="33" t="e">
        <f>+'SCC X Ano = Direta'!D336/'SCC X Ano = Direta'!D302-1</f>
        <v>#DIV/0!</v>
      </c>
      <c r="E301" s="33" t="e">
        <f>+'SCC X Ano = Direta'!E336/'SCC X Ano = Direta'!E302-1</f>
        <v>#DIV/0!</v>
      </c>
      <c r="F301" s="33" t="e">
        <f>+'SCC X Ano = Direta'!F336/'SCC X Ano = Direta'!F302-1</f>
        <v>#DIV/0!</v>
      </c>
      <c r="G301" s="33" t="e">
        <f>+'SCC X Ano = Direta'!G336/'SCC X Ano = Direta'!G302-1</f>
        <v>#DIV/0!</v>
      </c>
      <c r="H301" s="33" t="e">
        <f>+'SCC X Ano = Direta'!H336/'SCC X Ano = Direta'!H302-1</f>
        <v>#DIV/0!</v>
      </c>
      <c r="I301" s="33" t="e">
        <f>+'SCC X Ano = Direta'!I336/'SCC X Ano = Direta'!I302-1</f>
        <v>#DIV/0!</v>
      </c>
      <c r="J301" s="33">
        <f>+'SCC X Ano = Direta'!J336/'SCC X Ano = Direta'!J302-1</f>
        <v>0.41126012940511347</v>
      </c>
      <c r="K301" s="33" t="e">
        <f>+'SCC X Ano = Direta'!K336/'SCC X Ano = Direta'!K302-1</f>
        <v>#DIV/0!</v>
      </c>
      <c r="L301" s="33">
        <f>+'SCC X Ano = Direta'!L336/'SCC X Ano = Direta'!L302-1</f>
        <v>2.0315958335369104</v>
      </c>
    </row>
    <row r="302" spans="1:12" x14ac:dyDescent="0.25">
      <c r="A302" s="25" t="s">
        <v>155</v>
      </c>
      <c r="B302" s="33" t="e">
        <f>+'SCC X Ano = Direta'!B337/'SCC X Ano = Direta'!B303-1</f>
        <v>#DIV/0!</v>
      </c>
      <c r="C302" s="33" t="e">
        <f>+'SCC X Ano = Direta'!C337/'SCC X Ano = Direta'!C303-1</f>
        <v>#DIV/0!</v>
      </c>
      <c r="D302" s="33">
        <f>+'SCC X Ano = Direta'!D337/'SCC X Ano = Direta'!D303-1</f>
        <v>0.34779804628311783</v>
      </c>
      <c r="E302" s="33" t="e">
        <f>+'SCC X Ano = Direta'!E337/'SCC X Ano = Direta'!E303-1</f>
        <v>#DIV/0!</v>
      </c>
      <c r="F302" s="33" t="e">
        <f>+'SCC X Ano = Direta'!F337/'SCC X Ano = Direta'!F303-1</f>
        <v>#DIV/0!</v>
      </c>
      <c r="G302" s="33" t="e">
        <f>+'SCC X Ano = Direta'!G337/'SCC X Ano = Direta'!G303-1</f>
        <v>#DIV/0!</v>
      </c>
      <c r="H302" s="33" t="e">
        <f>+'SCC X Ano = Direta'!H337/'SCC X Ano = Direta'!H303-1</f>
        <v>#DIV/0!</v>
      </c>
      <c r="I302" s="33" t="e">
        <f>+'SCC X Ano = Direta'!I337/'SCC X Ano = Direta'!I303-1</f>
        <v>#DIV/0!</v>
      </c>
      <c r="J302" s="33">
        <f>+'SCC X Ano = Direta'!J337/'SCC X Ano = Direta'!J303-1</f>
        <v>0.41126012940511369</v>
      </c>
      <c r="K302" s="33" t="e">
        <f>+'SCC X Ano = Direta'!K337/'SCC X Ano = Direta'!K303-1</f>
        <v>#DIV/0!</v>
      </c>
      <c r="L302" s="33">
        <f>+'SCC X Ano = Direta'!L337/'SCC X Ano = Direta'!L303-1</f>
        <v>0.35819717289209252</v>
      </c>
    </row>
    <row r="303" spans="1:12" x14ac:dyDescent="0.25">
      <c r="A303" s="1" t="s">
        <v>223</v>
      </c>
      <c r="B303" s="33" t="e">
        <f>+'SCC X Ano = Direta'!B338/'SCC X Ano = Direta'!B304-1</f>
        <v>#DIV/0!</v>
      </c>
      <c r="C303" s="33">
        <f>+'SCC X Ano = Direta'!C338/'SCC X Ano = Direta'!C304-1</f>
        <v>-0.36769345038977563</v>
      </c>
      <c r="D303" s="33">
        <f>+'SCC X Ano = Direta'!D338/'SCC X Ano = Direta'!D304-1</f>
        <v>0.60706025591315949</v>
      </c>
      <c r="E303" s="33" t="e">
        <f>+'SCC X Ano = Direta'!E338/'SCC X Ano = Direta'!E304-1</f>
        <v>#DIV/0!</v>
      </c>
      <c r="F303" s="33">
        <f>+'SCC X Ano = Direta'!F338/'SCC X Ano = Direta'!F304-1</f>
        <v>-1.417023485649449E-2</v>
      </c>
      <c r="G303" s="33" t="e">
        <f>+'SCC X Ano = Direta'!G338/'SCC X Ano = Direta'!G304-1</f>
        <v>#DIV/0!</v>
      </c>
      <c r="H303" s="33" t="e">
        <f>+'SCC X Ano = Direta'!H338/'SCC X Ano = Direta'!H304-1</f>
        <v>#DIV/0!</v>
      </c>
      <c r="I303" s="33" t="e">
        <f>+'SCC X Ano = Direta'!I338/'SCC X Ano = Direta'!I304-1</f>
        <v>#DIV/0!</v>
      </c>
      <c r="J303" s="33">
        <f>+'SCC X Ano = Direta'!J338/'SCC X Ano = Direta'!J304-1</f>
        <v>9.454677157924718E-2</v>
      </c>
      <c r="K303" s="33" t="e">
        <f>+'SCC X Ano = Direta'!K338/'SCC X Ano = Direta'!K304-1</f>
        <v>#DIV/0!</v>
      </c>
      <c r="L303" s="33">
        <f>+'SCC X Ano = Direta'!L338/'SCC X Ano = Direta'!L304-1</f>
        <v>0.3913349091830205</v>
      </c>
    </row>
    <row r="308" spans="1:12" x14ac:dyDescent="0.25">
      <c r="A308" s="25"/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A309" s="25"/>
      <c r="B309" s="25" t="s">
        <v>224</v>
      </c>
      <c r="C309" s="25" t="s">
        <v>228</v>
      </c>
      <c r="D309" s="25" t="s">
        <v>15</v>
      </c>
      <c r="E309" s="25" t="s">
        <v>229</v>
      </c>
      <c r="F309" s="25" t="s">
        <v>226</v>
      </c>
      <c r="G309" s="25" t="s">
        <v>227</v>
      </c>
      <c r="H309" s="25" t="s">
        <v>131</v>
      </c>
      <c r="I309" s="25" t="s">
        <v>130</v>
      </c>
      <c r="J309" s="25" t="s">
        <v>129</v>
      </c>
      <c r="K309" s="25" t="s">
        <v>230</v>
      </c>
      <c r="L309" s="25" t="s">
        <v>404</v>
      </c>
    </row>
    <row r="310" spans="1:12" x14ac:dyDescent="0.25">
      <c r="A310" s="25" t="s">
        <v>132</v>
      </c>
      <c r="B310" s="33" t="e">
        <f>+'SCC X Ano = Direta'!C345/'SCC X Ano = Direta'!C311-1</f>
        <v>#DIV/0!</v>
      </c>
      <c r="C310" s="33" t="e">
        <f>+'SCC X Ano = Direta'!#REF!/'SCC X Ano = Direta'!#REF!-1</f>
        <v>#REF!</v>
      </c>
      <c r="D310" s="33" t="e">
        <f>+'SCC X Ano = Direta'!D345/'SCC X Ano = Direta'!D311-1</f>
        <v>#DIV/0!</v>
      </c>
      <c r="E310" s="33" t="e">
        <f>+'SCC X Ano = Direta'!E345/'SCC X Ano = Direta'!E311-1</f>
        <v>#DIV/0!</v>
      </c>
      <c r="F310" s="33" t="e">
        <f>+'SCC X Ano = Direta'!F345/'SCC X Ano = Direta'!F311-1</f>
        <v>#DIV/0!</v>
      </c>
      <c r="G310" s="33" t="e">
        <f>+'SCC X Ano = Direta'!G345/'SCC X Ano = Direta'!G311-1</f>
        <v>#DIV/0!</v>
      </c>
      <c r="H310" s="33" t="e">
        <f>+'SCC X Ano = Direta'!H345/'SCC X Ano = Direta'!H311-1</f>
        <v>#DIV/0!</v>
      </c>
      <c r="I310" s="33" t="e">
        <f>+'SCC X Ano = Direta'!I345/'SCC X Ano = Direta'!I311-1</f>
        <v>#DIV/0!</v>
      </c>
      <c r="J310" s="33" t="e">
        <f>+'SCC X Ano = Direta'!J345/'SCC X Ano = Direta'!J311-1</f>
        <v>#DIV/0!</v>
      </c>
      <c r="K310" s="33" t="e">
        <f>+'SCC X Ano = Direta'!K345/'SCC X Ano = Direta'!K311-1</f>
        <v>#DIV/0!</v>
      </c>
      <c r="L310" s="33" t="e">
        <f>+'SCC X Ano = Direta'!L345/'SCC X Ano = Direta'!L311-1</f>
        <v>#DIV/0!</v>
      </c>
    </row>
    <row r="311" spans="1:12" x14ac:dyDescent="0.25">
      <c r="A311" s="25" t="s">
        <v>134</v>
      </c>
      <c r="B311" s="33" t="e">
        <f>+'SCC X Ano = Direta'!B346/'SCC X Ano = Direta'!B312-1</f>
        <v>#DIV/0!</v>
      </c>
      <c r="C311" s="33" t="e">
        <f>+'SCC X Ano = Direta'!C346/'SCC X Ano = Direta'!C312-1</f>
        <v>#DIV/0!</v>
      </c>
      <c r="D311" s="33" t="e">
        <f>+'SCC X Ano = Direta'!D346/'SCC X Ano = Direta'!D312-1</f>
        <v>#DIV/0!</v>
      </c>
      <c r="E311" s="33" t="e">
        <f>+'SCC X Ano = Direta'!E346/'SCC X Ano = Direta'!E312-1</f>
        <v>#DIV/0!</v>
      </c>
      <c r="F311" s="33" t="e">
        <f>+'SCC X Ano = Direta'!F346/'SCC X Ano = Direta'!F312-1</f>
        <v>#DIV/0!</v>
      </c>
      <c r="G311" s="33" t="e">
        <f>+'SCC X Ano = Direta'!G346/'SCC X Ano = Direta'!G312-1</f>
        <v>#DIV/0!</v>
      </c>
      <c r="H311" s="33" t="e">
        <f>+'SCC X Ano = Direta'!H346/'SCC X Ano = Direta'!H312-1</f>
        <v>#DIV/0!</v>
      </c>
      <c r="I311" s="33" t="e">
        <f>+'SCC X Ano = Direta'!I346/'SCC X Ano = Direta'!I312-1</f>
        <v>#DIV/0!</v>
      </c>
      <c r="J311" s="33" t="e">
        <f>+'SCC X Ano = Direta'!J346/'SCC X Ano = Direta'!J312-1</f>
        <v>#DIV/0!</v>
      </c>
      <c r="K311" s="33" t="e">
        <f>+'SCC X Ano = Direta'!K346/'SCC X Ano = Direta'!K312-1</f>
        <v>#DIV/0!</v>
      </c>
      <c r="L311" s="33" t="e">
        <f>+'SCC X Ano = Direta'!L346/'SCC X Ano = Direta'!L312-1</f>
        <v>#DIV/0!</v>
      </c>
    </row>
    <row r="312" spans="1:12" x14ac:dyDescent="0.25">
      <c r="A312" s="25" t="s">
        <v>139</v>
      </c>
      <c r="B312" s="33" t="e">
        <f>+'SCC X Ano = Direta'!B347/'SCC X Ano = Direta'!B313-1</f>
        <v>#DIV/0!</v>
      </c>
      <c r="C312" s="33" t="e">
        <f>+'SCC X Ano = Direta'!C347/'SCC X Ano = Direta'!C313-1</f>
        <v>#DIV/0!</v>
      </c>
      <c r="D312" s="33">
        <f>+'SCC X Ano = Direta'!D347/'SCC X Ano = Direta'!D313-1</f>
        <v>-1</v>
      </c>
      <c r="E312" s="33" t="e">
        <f>+'SCC X Ano = Direta'!E347/'SCC X Ano = Direta'!E313-1</f>
        <v>#DIV/0!</v>
      </c>
      <c r="F312" s="33">
        <f>+'SCC X Ano = Direta'!F347/'SCC X Ano = Direta'!F313-1</f>
        <v>-1</v>
      </c>
      <c r="G312" s="33" t="e">
        <f>+'SCC X Ano = Direta'!G347/'SCC X Ano = Direta'!G313-1</f>
        <v>#DIV/0!</v>
      </c>
      <c r="H312" s="33" t="e">
        <f>+'SCC X Ano = Direta'!H347/'SCC X Ano = Direta'!H313-1</f>
        <v>#DIV/0!</v>
      </c>
      <c r="I312" s="33" t="e">
        <f>+'SCC X Ano = Direta'!I347/'SCC X Ano = Direta'!I313-1</f>
        <v>#DIV/0!</v>
      </c>
      <c r="J312" s="33" t="e">
        <f>+'SCC X Ano = Direta'!J347/'SCC X Ano = Direta'!J313-1</f>
        <v>#DIV/0!</v>
      </c>
      <c r="K312" s="33" t="e">
        <f>+'SCC X Ano = Direta'!K347/'SCC X Ano = Direta'!K313-1</f>
        <v>#DIV/0!</v>
      </c>
      <c r="L312" s="33">
        <f>+'SCC X Ano = Direta'!L347/'SCC X Ano = Direta'!L313-1</f>
        <v>-1</v>
      </c>
    </row>
    <row r="313" spans="1:12" x14ac:dyDescent="0.25">
      <c r="A313" s="25" t="s">
        <v>143</v>
      </c>
      <c r="B313" s="33" t="e">
        <f>+'SCC X Ano = Direta'!B348/'SCC X Ano = Direta'!B314-1</f>
        <v>#DIV/0!</v>
      </c>
      <c r="C313" s="33" t="e">
        <f>+'SCC X Ano = Direta'!C348/'SCC X Ano = Direta'!C314-1</f>
        <v>#DIV/0!</v>
      </c>
      <c r="D313" s="33" t="e">
        <f>+'SCC X Ano = Direta'!D348/'SCC X Ano = Direta'!D314-1</f>
        <v>#DIV/0!</v>
      </c>
      <c r="E313" s="33" t="e">
        <f>+'SCC X Ano = Direta'!E348/'SCC X Ano = Direta'!E314-1</f>
        <v>#DIV/0!</v>
      </c>
      <c r="F313" s="33" t="e">
        <f>+'SCC X Ano = Direta'!F348/'SCC X Ano = Direta'!F314-1</f>
        <v>#DIV/0!</v>
      </c>
      <c r="G313" s="33" t="e">
        <f>+'SCC X Ano = Direta'!G348/'SCC X Ano = Direta'!G314-1</f>
        <v>#DIV/0!</v>
      </c>
      <c r="H313" s="33" t="e">
        <f>+'SCC X Ano = Direta'!H348/'SCC X Ano = Direta'!H314-1</f>
        <v>#DIV/0!</v>
      </c>
      <c r="I313" s="33" t="e">
        <f>+'SCC X Ano = Direta'!I348/'SCC X Ano = Direta'!I314-1</f>
        <v>#DIV/0!</v>
      </c>
      <c r="J313" s="33" t="e">
        <f>+'SCC X Ano = Direta'!J348/'SCC X Ano = Direta'!J314-1</f>
        <v>#DIV/0!</v>
      </c>
      <c r="K313" s="33" t="e">
        <f>+'SCC X Ano = Direta'!K348/'SCC X Ano = Direta'!K314-1</f>
        <v>#DIV/0!</v>
      </c>
      <c r="L313" s="33" t="e">
        <f>+'SCC X Ano = Direta'!L348/'SCC X Ano = Direta'!L314-1</f>
        <v>#DIV/0!</v>
      </c>
    </row>
    <row r="314" spans="1:12" x14ac:dyDescent="0.25">
      <c r="A314" s="25" t="s">
        <v>146</v>
      </c>
      <c r="B314" s="33" t="e">
        <f>+'SCC X Ano = Direta'!B349/'SCC X Ano = Direta'!B315-1</f>
        <v>#DIV/0!</v>
      </c>
      <c r="C314" s="33" t="e">
        <f>+'SCC X Ano = Direta'!C349/'SCC X Ano = Direta'!C315-1</f>
        <v>#DIV/0!</v>
      </c>
      <c r="D314" s="33">
        <f>+'SCC X Ano = Direta'!D349/'SCC X Ano = Direta'!D315-1</f>
        <v>-0.2170955451963652</v>
      </c>
      <c r="E314" s="33" t="e">
        <f>+'SCC X Ano = Direta'!E349/'SCC X Ano = Direta'!E315-1</f>
        <v>#DIV/0!</v>
      </c>
      <c r="F314" s="33" t="e">
        <f>+'SCC X Ano = Direta'!F349/'SCC X Ano = Direta'!F315-1</f>
        <v>#DIV/0!</v>
      </c>
      <c r="G314" s="33" t="e">
        <f>+'SCC X Ano = Direta'!G349/'SCC X Ano = Direta'!G315-1</f>
        <v>#DIV/0!</v>
      </c>
      <c r="H314" s="33" t="e">
        <f>+'SCC X Ano = Direta'!H349/'SCC X Ano = Direta'!H315-1</f>
        <v>#DIV/0!</v>
      </c>
      <c r="I314" s="33" t="e">
        <f>+'SCC X Ano = Direta'!I349/'SCC X Ano = Direta'!I315-1</f>
        <v>#DIV/0!</v>
      </c>
      <c r="J314" s="33">
        <f>+'SCC X Ano = Direta'!J349/'SCC X Ano = Direta'!J315-1</f>
        <v>-1</v>
      </c>
      <c r="K314" s="33" t="e">
        <f>+'SCC X Ano = Direta'!K349/'SCC X Ano = Direta'!K315-1</f>
        <v>#DIV/0!</v>
      </c>
      <c r="L314" s="33">
        <f>+'SCC X Ano = Direta'!L349/'SCC X Ano = Direta'!L315-1</f>
        <v>-0.22056650353118501</v>
      </c>
    </row>
    <row r="315" spans="1:12" x14ac:dyDescent="0.25">
      <c r="A315" s="25" t="s">
        <v>141</v>
      </c>
      <c r="B315" s="33" t="e">
        <f>+'SCC X Ano = Direta'!B350/'SCC X Ano = Direta'!B316-1</f>
        <v>#DIV/0!</v>
      </c>
      <c r="C315" s="33" t="e">
        <f>+'SCC X Ano = Direta'!C350/'SCC X Ano = Direta'!C316-1</f>
        <v>#DIV/0!</v>
      </c>
      <c r="D315" s="33" t="e">
        <f>+'SCC X Ano = Direta'!D350/'SCC X Ano = Direta'!D316-1</f>
        <v>#DIV/0!</v>
      </c>
      <c r="E315" s="33" t="e">
        <f>+'SCC X Ano = Direta'!E350/'SCC X Ano = Direta'!E316-1</f>
        <v>#DIV/0!</v>
      </c>
      <c r="F315" s="33" t="e">
        <f>+'SCC X Ano = Direta'!F350/'SCC X Ano = Direta'!F316-1</f>
        <v>#DIV/0!</v>
      </c>
      <c r="G315" s="33" t="e">
        <f>+'SCC X Ano = Direta'!G350/'SCC X Ano = Direta'!G316-1</f>
        <v>#DIV/0!</v>
      </c>
      <c r="H315" s="33" t="e">
        <f>+'SCC X Ano = Direta'!H350/'SCC X Ano = Direta'!H316-1</f>
        <v>#DIV/0!</v>
      </c>
      <c r="I315" s="33" t="e">
        <f>+'SCC X Ano = Direta'!I350/'SCC X Ano = Direta'!I316-1</f>
        <v>#DIV/0!</v>
      </c>
      <c r="J315" s="33" t="e">
        <f>+'SCC X Ano = Direta'!J350/'SCC X Ano = Direta'!J316-1</f>
        <v>#DIV/0!</v>
      </c>
      <c r="K315" s="33" t="e">
        <f>+'SCC X Ano = Direta'!K350/'SCC X Ano = Direta'!K316-1</f>
        <v>#DIV/0!</v>
      </c>
      <c r="L315" s="33" t="e">
        <f>+'SCC X Ano = Direta'!L350/'SCC X Ano = Direta'!L316-1</f>
        <v>#DIV/0!</v>
      </c>
    </row>
    <row r="316" spans="1:12" x14ac:dyDescent="0.25">
      <c r="A316" s="25" t="s">
        <v>153</v>
      </c>
      <c r="B316" s="33" t="e">
        <f>+'SCC X Ano = Direta'!B351/'SCC X Ano = Direta'!B317-1</f>
        <v>#DIV/0!</v>
      </c>
      <c r="C316" s="33" t="e">
        <f>+'SCC X Ano = Direta'!C351/'SCC X Ano = Direta'!C317-1</f>
        <v>#DIV/0!</v>
      </c>
      <c r="D316" s="33" t="e">
        <f>+'SCC X Ano = Direta'!D351/'SCC X Ano = Direta'!D317-1</f>
        <v>#DIV/0!</v>
      </c>
      <c r="E316" s="33" t="e">
        <f>+'SCC X Ano = Direta'!E351/'SCC X Ano = Direta'!E317-1</f>
        <v>#DIV/0!</v>
      </c>
      <c r="F316" s="33" t="e">
        <f>+'SCC X Ano = Direta'!F351/'SCC X Ano = Direta'!F317-1</f>
        <v>#DIV/0!</v>
      </c>
      <c r="G316" s="33" t="e">
        <f>+'SCC X Ano = Direta'!G351/'SCC X Ano = Direta'!G317-1</f>
        <v>#DIV/0!</v>
      </c>
      <c r="H316" s="33" t="e">
        <f>+'SCC X Ano = Direta'!H351/'SCC X Ano = Direta'!H317-1</f>
        <v>#DIV/0!</v>
      </c>
      <c r="I316" s="33" t="e">
        <f>+'SCC X Ano = Direta'!I351/'SCC X Ano = Direta'!I317-1</f>
        <v>#DIV/0!</v>
      </c>
      <c r="J316" s="33" t="e">
        <f>+'SCC X Ano = Direta'!J351/'SCC X Ano = Direta'!J317-1</f>
        <v>#DIV/0!</v>
      </c>
      <c r="K316" s="33" t="e">
        <f>+'SCC X Ano = Direta'!K351/'SCC X Ano = Direta'!K317-1</f>
        <v>#DIV/0!</v>
      </c>
      <c r="L316" s="33" t="e">
        <f>+'SCC X Ano = Direta'!L351/'SCC X Ano = Direta'!L317-1</f>
        <v>#DIV/0!</v>
      </c>
    </row>
    <row r="317" spans="1:12" x14ac:dyDescent="0.25">
      <c r="A317" s="25" t="s">
        <v>157</v>
      </c>
      <c r="B317" s="33" t="e">
        <f>+'SCC X Ano = Direta'!B352/'SCC X Ano = Direta'!B318-1</f>
        <v>#DIV/0!</v>
      </c>
      <c r="C317" s="33" t="e">
        <f>+'SCC X Ano = Direta'!C352/'SCC X Ano = Direta'!C318-1</f>
        <v>#DIV/0!</v>
      </c>
      <c r="D317" s="33">
        <f>+'SCC X Ano = Direta'!D352/'SCC X Ano = Direta'!D318-1</f>
        <v>-0.7507182450121388</v>
      </c>
      <c r="E317" s="33" t="e">
        <f>+'SCC X Ano = Direta'!E352/'SCC X Ano = Direta'!E318-1</f>
        <v>#DIV/0!</v>
      </c>
      <c r="F317" s="33" t="e">
        <f>+'SCC X Ano = Direta'!F352/'SCC X Ano = Direta'!F318-1</f>
        <v>#DIV/0!</v>
      </c>
      <c r="G317" s="33" t="e">
        <f>+'SCC X Ano = Direta'!G352/'SCC X Ano = Direta'!G318-1</f>
        <v>#DIV/0!</v>
      </c>
      <c r="H317" s="33" t="e">
        <f>+'SCC X Ano = Direta'!H352/'SCC X Ano = Direta'!H318-1</f>
        <v>#DIV/0!</v>
      </c>
      <c r="I317" s="33" t="e">
        <f>+'SCC X Ano = Direta'!I352/'SCC X Ano = Direta'!I318-1</f>
        <v>#DIV/0!</v>
      </c>
      <c r="J317" s="33" t="e">
        <f>+'SCC X Ano = Direta'!J352/'SCC X Ano = Direta'!J318-1</f>
        <v>#DIV/0!</v>
      </c>
      <c r="K317" s="33" t="e">
        <f>+'SCC X Ano = Direta'!K352/'SCC X Ano = Direta'!K318-1</f>
        <v>#DIV/0!</v>
      </c>
      <c r="L317" s="33">
        <f>+'SCC X Ano = Direta'!L352/'SCC X Ano = Direta'!L318-1</f>
        <v>-0.7507182450121388</v>
      </c>
    </row>
    <row r="318" spans="1:12" x14ac:dyDescent="0.25">
      <c r="A318" s="25" t="s">
        <v>161</v>
      </c>
      <c r="B318" s="33" t="e">
        <f>+'SCC X Ano = Direta'!B353/'SCC X Ano = Direta'!B319-1</f>
        <v>#DIV/0!</v>
      </c>
      <c r="C318" s="33" t="e">
        <f>+'SCC X Ano = Direta'!C353/'SCC X Ano = Direta'!C319-1</f>
        <v>#DIV/0!</v>
      </c>
      <c r="D318" s="33" t="e">
        <f>+'SCC X Ano = Direta'!D353/'SCC X Ano = Direta'!D319-1</f>
        <v>#DIV/0!</v>
      </c>
      <c r="E318" s="33" t="e">
        <f>+'SCC X Ano = Direta'!E353/'SCC X Ano = Direta'!E319-1</f>
        <v>#DIV/0!</v>
      </c>
      <c r="F318" s="33" t="e">
        <f>+'SCC X Ano = Direta'!F353/'SCC X Ano = Direta'!F319-1</f>
        <v>#DIV/0!</v>
      </c>
      <c r="G318" s="33" t="e">
        <f>+'SCC X Ano = Direta'!G353/'SCC X Ano = Direta'!G319-1</f>
        <v>#DIV/0!</v>
      </c>
      <c r="H318" s="33" t="e">
        <f>+'SCC X Ano = Direta'!H353/'SCC X Ano = Direta'!H319-1</f>
        <v>#DIV/0!</v>
      </c>
      <c r="I318" s="33" t="e">
        <f>+'SCC X Ano = Direta'!I353/'SCC X Ano = Direta'!I319-1</f>
        <v>#DIV/0!</v>
      </c>
      <c r="J318" s="33" t="e">
        <f>+'SCC X Ano = Direta'!J353/'SCC X Ano = Direta'!J319-1</f>
        <v>#DIV/0!</v>
      </c>
      <c r="K318" s="33" t="e">
        <f>+'SCC X Ano = Direta'!K353/'SCC X Ano = Direta'!K319-1</f>
        <v>#DIV/0!</v>
      </c>
      <c r="L318" s="33" t="e">
        <f>+'SCC X Ano = Direta'!L353/'SCC X Ano = Direta'!L319-1</f>
        <v>#DIV/0!</v>
      </c>
    </row>
    <row r="319" spans="1:12" x14ac:dyDescent="0.25">
      <c r="A319" s="25" t="s">
        <v>151</v>
      </c>
      <c r="B319" s="33" t="e">
        <f>+'SCC X Ano = Direta'!B354/'SCC X Ano = Direta'!B320-1</f>
        <v>#DIV/0!</v>
      </c>
      <c r="C319" s="33" t="e">
        <f>+'SCC X Ano = Direta'!C354/'SCC X Ano = Direta'!C320-1</f>
        <v>#DIV/0!</v>
      </c>
      <c r="D319" s="33">
        <f>+'SCC X Ano = Direta'!D354/'SCC X Ano = Direta'!D320-1</f>
        <v>-0.47788881634346669</v>
      </c>
      <c r="E319" s="33" t="e">
        <f>+'SCC X Ano = Direta'!E354/'SCC X Ano = Direta'!E320-1</f>
        <v>#DIV/0!</v>
      </c>
      <c r="F319" s="33" t="e">
        <f>+'SCC X Ano = Direta'!F354/'SCC X Ano = Direta'!F320-1</f>
        <v>#DIV/0!</v>
      </c>
      <c r="G319" s="33" t="e">
        <f>+'SCC X Ano = Direta'!G354/'SCC X Ano = Direta'!G320-1</f>
        <v>#DIV/0!</v>
      </c>
      <c r="H319" s="33" t="e">
        <f>+'SCC X Ano = Direta'!H354/'SCC X Ano = Direta'!H320-1</f>
        <v>#DIV/0!</v>
      </c>
      <c r="I319" s="33" t="e">
        <f>+'SCC X Ano = Direta'!I354/'SCC X Ano = Direta'!I320-1</f>
        <v>#DIV/0!</v>
      </c>
      <c r="J319" s="33" t="e">
        <f>+'SCC X Ano = Direta'!J354/'SCC X Ano = Direta'!J320-1</f>
        <v>#DIV/0!</v>
      </c>
      <c r="K319" s="33" t="e">
        <f>+'SCC X Ano = Direta'!K354/'SCC X Ano = Direta'!K320-1</f>
        <v>#DIV/0!</v>
      </c>
      <c r="L319" s="33">
        <f>+'SCC X Ano = Direta'!L354/'SCC X Ano = Direta'!L320-1</f>
        <v>-0.47788881634346669</v>
      </c>
    </row>
    <row r="320" spans="1:12" x14ac:dyDescent="0.25">
      <c r="A320" s="25" t="s">
        <v>167</v>
      </c>
      <c r="B320" s="33" t="e">
        <f>+'SCC X Ano = Direta'!B355/'SCC X Ano = Direta'!B321-1</f>
        <v>#DIV/0!</v>
      </c>
      <c r="C320" s="33" t="e">
        <f>+'SCC X Ano = Direta'!C355/'SCC X Ano = Direta'!C321-1</f>
        <v>#DIV/0!</v>
      </c>
      <c r="D320" s="33" t="e">
        <f>+'SCC X Ano = Direta'!D355/'SCC X Ano = Direta'!D321-1</f>
        <v>#DIV/0!</v>
      </c>
      <c r="E320" s="33" t="e">
        <f>+'SCC X Ano = Direta'!E355/'SCC X Ano = Direta'!E321-1</f>
        <v>#DIV/0!</v>
      </c>
      <c r="F320" s="33" t="e">
        <f>+'SCC X Ano = Direta'!F355/'SCC X Ano = Direta'!F321-1</f>
        <v>#DIV/0!</v>
      </c>
      <c r="G320" s="33" t="e">
        <f>+'SCC X Ano = Direta'!G355/'SCC X Ano = Direta'!G321-1</f>
        <v>#DIV/0!</v>
      </c>
      <c r="H320" s="33" t="e">
        <f>+'SCC X Ano = Direta'!H355/'SCC X Ano = Direta'!H321-1</f>
        <v>#DIV/0!</v>
      </c>
      <c r="I320" s="33" t="e">
        <f>+'SCC X Ano = Direta'!I355/'SCC X Ano = Direta'!I321-1</f>
        <v>#DIV/0!</v>
      </c>
      <c r="J320" s="33" t="e">
        <f>+'SCC X Ano = Direta'!J355/'SCC X Ano = Direta'!J321-1</f>
        <v>#DIV/0!</v>
      </c>
      <c r="K320" s="33" t="e">
        <f>+'SCC X Ano = Direta'!K355/'SCC X Ano = Direta'!K321-1</f>
        <v>#DIV/0!</v>
      </c>
      <c r="L320" s="33" t="e">
        <f>+'SCC X Ano = Direta'!L355/'SCC X Ano = Direta'!L321-1</f>
        <v>#DIV/0!</v>
      </c>
    </row>
    <row r="321" spans="1:12" x14ac:dyDescent="0.25">
      <c r="A321" s="25" t="s">
        <v>171</v>
      </c>
      <c r="B321" s="33" t="e">
        <f>+'SCC X Ano = Direta'!B356/'SCC X Ano = Direta'!B322-1</f>
        <v>#DIV/0!</v>
      </c>
      <c r="C321" s="33" t="e">
        <f>+'SCC X Ano = Direta'!C356/'SCC X Ano = Direta'!C322-1</f>
        <v>#DIV/0!</v>
      </c>
      <c r="D321" s="33">
        <f>+'SCC X Ano = Direta'!D356/'SCC X Ano = Direta'!D322-1</f>
        <v>-4.131351587615939E-2</v>
      </c>
      <c r="E321" s="33" t="e">
        <f>+'SCC X Ano = Direta'!E356/'SCC X Ano = Direta'!E322-1</f>
        <v>#DIV/0!</v>
      </c>
      <c r="F321" s="33" t="e">
        <f>+'SCC X Ano = Direta'!F356/'SCC X Ano = Direta'!F322-1</f>
        <v>#DIV/0!</v>
      </c>
      <c r="G321" s="33" t="e">
        <f>+'SCC X Ano = Direta'!G356/'SCC X Ano = Direta'!G322-1</f>
        <v>#DIV/0!</v>
      </c>
      <c r="H321" s="33" t="e">
        <f>+'SCC X Ano = Direta'!H356/'SCC X Ano = Direta'!H322-1</f>
        <v>#DIV/0!</v>
      </c>
      <c r="I321" s="33" t="e">
        <f>+'SCC X Ano = Direta'!I356/'SCC X Ano = Direta'!I322-1</f>
        <v>#DIV/0!</v>
      </c>
      <c r="J321" s="33" t="e">
        <f>+'SCC X Ano = Direta'!J356/'SCC X Ano = Direta'!J322-1</f>
        <v>#DIV/0!</v>
      </c>
      <c r="K321" s="33" t="e">
        <f>+'SCC X Ano = Direta'!K356/'SCC X Ano = Direta'!K322-1</f>
        <v>#DIV/0!</v>
      </c>
      <c r="L321" s="33">
        <f>+'SCC X Ano = Direta'!L356/'SCC X Ano = Direta'!L322-1</f>
        <v>-4.131351587615939E-2</v>
      </c>
    </row>
    <row r="322" spans="1:12" x14ac:dyDescent="0.25">
      <c r="A322" s="25" t="s">
        <v>175</v>
      </c>
      <c r="B322" s="33" t="e">
        <f>+'SCC X Ano = Direta'!B357/'SCC X Ano = Direta'!B323-1</f>
        <v>#DIV/0!</v>
      </c>
      <c r="C322" s="33" t="e">
        <f>+'SCC X Ano = Direta'!C357/'SCC X Ano = Direta'!C323-1</f>
        <v>#DIV/0!</v>
      </c>
      <c r="D322" s="33">
        <f>+'SCC X Ano = Direta'!D357/'SCC X Ano = Direta'!D323-1</f>
        <v>-0.13718717784702417</v>
      </c>
      <c r="E322" s="33" t="e">
        <f>+'SCC X Ano = Direta'!E357/'SCC X Ano = Direta'!E323-1</f>
        <v>#DIV/0!</v>
      </c>
      <c r="F322" s="33" t="e">
        <f>+'SCC X Ano = Direta'!F357/'SCC X Ano = Direta'!F323-1</f>
        <v>#DIV/0!</v>
      </c>
      <c r="G322" s="33" t="e">
        <f>+'SCC X Ano = Direta'!G357/'SCC X Ano = Direta'!G323-1</f>
        <v>#DIV/0!</v>
      </c>
      <c r="H322" s="33" t="e">
        <f>+'SCC X Ano = Direta'!H357/'SCC X Ano = Direta'!H323-1</f>
        <v>#DIV/0!</v>
      </c>
      <c r="I322" s="33" t="e">
        <f>+'SCC X Ano = Direta'!I357/'SCC X Ano = Direta'!I323-1</f>
        <v>#DIV/0!</v>
      </c>
      <c r="J322" s="33">
        <f>+'SCC X Ano = Direta'!J357/'SCC X Ano = Direta'!J323-1</f>
        <v>-1</v>
      </c>
      <c r="K322" s="33" t="e">
        <f>+'SCC X Ano = Direta'!K357/'SCC X Ano = Direta'!K323-1</f>
        <v>#DIV/0!</v>
      </c>
      <c r="L322" s="33">
        <f>+'SCC X Ano = Direta'!L357/'SCC X Ano = Direta'!L323-1</f>
        <v>-0.21097384203155767</v>
      </c>
    </row>
    <row r="323" spans="1:12" x14ac:dyDescent="0.25">
      <c r="A323" s="25" t="s">
        <v>137</v>
      </c>
      <c r="B323" s="33" t="e">
        <f>+'SCC X Ano = Direta'!B358/'SCC X Ano = Direta'!B324-1</f>
        <v>#DIV/0!</v>
      </c>
      <c r="C323" s="33" t="e">
        <f>+'SCC X Ano = Direta'!C358/'SCC X Ano = Direta'!C324-1</f>
        <v>#DIV/0!</v>
      </c>
      <c r="D323" s="33" t="e">
        <f>+'SCC X Ano = Direta'!D358/'SCC X Ano = Direta'!D324-1</f>
        <v>#DIV/0!</v>
      </c>
      <c r="E323" s="33" t="e">
        <f>+'SCC X Ano = Direta'!E358/'SCC X Ano = Direta'!E324-1</f>
        <v>#DIV/0!</v>
      </c>
      <c r="F323" s="33" t="e">
        <f>+'SCC X Ano = Direta'!F358/'SCC X Ano = Direta'!F324-1</f>
        <v>#DIV/0!</v>
      </c>
      <c r="G323" s="33" t="e">
        <f>+'SCC X Ano = Direta'!G358/'SCC X Ano = Direta'!G324-1</f>
        <v>#DIV/0!</v>
      </c>
      <c r="H323" s="33" t="e">
        <f>+'SCC X Ano = Direta'!H358/'SCC X Ano = Direta'!H324-1</f>
        <v>#DIV/0!</v>
      </c>
      <c r="I323" s="33" t="e">
        <f>+'SCC X Ano = Direta'!I358/'SCC X Ano = Direta'!I324-1</f>
        <v>#DIV/0!</v>
      </c>
      <c r="J323" s="33" t="e">
        <f>+'SCC X Ano = Direta'!J358/'SCC X Ano = Direta'!J324-1</f>
        <v>#DIV/0!</v>
      </c>
      <c r="K323" s="33" t="e">
        <f>+'SCC X Ano = Direta'!K358/'SCC X Ano = Direta'!K324-1</f>
        <v>#DIV/0!</v>
      </c>
      <c r="L323" s="33" t="e">
        <f>+'SCC X Ano = Direta'!L358/'SCC X Ano = Direta'!L324-1</f>
        <v>#DIV/0!</v>
      </c>
    </row>
    <row r="324" spans="1:12" x14ac:dyDescent="0.25">
      <c r="A324" s="25" t="s">
        <v>181</v>
      </c>
      <c r="B324" s="33" t="e">
        <f>+'SCC X Ano = Direta'!B359/'SCC X Ano = Direta'!B325-1</f>
        <v>#DIV/0!</v>
      </c>
      <c r="C324" s="33" t="e">
        <f>+'SCC X Ano = Direta'!C359/'SCC X Ano = Direta'!C325-1</f>
        <v>#DIV/0!</v>
      </c>
      <c r="D324" s="33" t="e">
        <f>+'SCC X Ano = Direta'!D359/'SCC X Ano = Direta'!D325-1</f>
        <v>#DIV/0!</v>
      </c>
      <c r="E324" s="33" t="e">
        <f>+'SCC X Ano = Direta'!E359/'SCC X Ano = Direta'!E325-1</f>
        <v>#DIV/0!</v>
      </c>
      <c r="F324" s="33" t="e">
        <f>+'SCC X Ano = Direta'!F359/'SCC X Ano = Direta'!F325-1</f>
        <v>#DIV/0!</v>
      </c>
      <c r="G324" s="33" t="e">
        <f>+'SCC X Ano = Direta'!G359/'SCC X Ano = Direta'!G325-1</f>
        <v>#DIV/0!</v>
      </c>
      <c r="H324" s="33" t="e">
        <f>+'SCC X Ano = Direta'!H359/'SCC X Ano = Direta'!H325-1</f>
        <v>#DIV/0!</v>
      </c>
      <c r="I324" s="33" t="e">
        <f>+'SCC X Ano = Direta'!I359/'SCC X Ano = Direta'!I325-1</f>
        <v>#DIV/0!</v>
      </c>
      <c r="J324" s="33" t="e">
        <f>+'SCC X Ano = Direta'!J359/'SCC X Ano = Direta'!J325-1</f>
        <v>#DIV/0!</v>
      </c>
      <c r="K324" s="33" t="e">
        <f>+'SCC X Ano = Direta'!K359/'SCC X Ano = Direta'!K325-1</f>
        <v>#DIV/0!</v>
      </c>
      <c r="L324" s="33" t="e">
        <f>+'SCC X Ano = Direta'!L359/'SCC X Ano = Direta'!L325-1</f>
        <v>#DIV/0!</v>
      </c>
    </row>
    <row r="325" spans="1:12" x14ac:dyDescent="0.25">
      <c r="A325" s="25" t="s">
        <v>148</v>
      </c>
      <c r="B325" s="33" t="e">
        <f>+'SCC X Ano = Direta'!B360/'SCC X Ano = Direta'!B326-1</f>
        <v>#DIV/0!</v>
      </c>
      <c r="C325" s="33" t="e">
        <f>+'SCC X Ano = Direta'!C360/'SCC X Ano = Direta'!C326-1</f>
        <v>#DIV/0!</v>
      </c>
      <c r="D325" s="33">
        <f>+'SCC X Ano = Direta'!D360/'SCC X Ano = Direta'!D326-1</f>
        <v>-4.131351587615939E-2</v>
      </c>
      <c r="E325" s="33" t="e">
        <f>+'SCC X Ano = Direta'!E360/'SCC X Ano = Direta'!E326-1</f>
        <v>#DIV/0!</v>
      </c>
      <c r="F325" s="33" t="e">
        <f>+'SCC X Ano = Direta'!F360/'SCC X Ano = Direta'!F326-1</f>
        <v>#DIV/0!</v>
      </c>
      <c r="G325" s="33" t="e">
        <f>+'SCC X Ano = Direta'!G360/'SCC X Ano = Direta'!G326-1</f>
        <v>#DIV/0!</v>
      </c>
      <c r="H325" s="33" t="e">
        <f>+'SCC X Ano = Direta'!H360/'SCC X Ano = Direta'!H326-1</f>
        <v>#DIV/0!</v>
      </c>
      <c r="I325" s="33" t="e">
        <f>+'SCC X Ano = Direta'!I360/'SCC X Ano = Direta'!I326-1</f>
        <v>#DIV/0!</v>
      </c>
      <c r="J325" s="33">
        <f>+'SCC X Ano = Direta'!J360/'SCC X Ano = Direta'!J326-1</f>
        <v>-0.40831730969140501</v>
      </c>
      <c r="K325" s="33" t="e">
        <f>+'SCC X Ano = Direta'!K360/'SCC X Ano = Direta'!K326-1</f>
        <v>#DIV/0!</v>
      </c>
      <c r="L325" s="33">
        <f>+'SCC X Ano = Direta'!L360/'SCC X Ano = Direta'!L326-1</f>
        <v>-0.1112645360958292</v>
      </c>
    </row>
    <row r="326" spans="1:12" x14ac:dyDescent="0.25">
      <c r="A326" s="25" t="s">
        <v>177</v>
      </c>
      <c r="B326" s="33" t="e">
        <f>+'SCC X Ano = Direta'!B361/'SCC X Ano = Direta'!B327-1</f>
        <v>#DIV/0!</v>
      </c>
      <c r="C326" s="33" t="e">
        <f>+'SCC X Ano = Direta'!C361/'SCC X Ano = Direta'!C327-1</f>
        <v>#DIV/0!</v>
      </c>
      <c r="D326" s="33">
        <f>+'SCC X Ano = Direta'!D361/'SCC X Ano = Direta'!D327-1</f>
        <v>-0.10846856702623831</v>
      </c>
      <c r="E326" s="33" t="e">
        <f>+'SCC X Ano = Direta'!E361/'SCC X Ano = Direta'!E327-1</f>
        <v>#DIV/0!</v>
      </c>
      <c r="F326" s="33" t="e">
        <f>+'SCC X Ano = Direta'!F361/'SCC X Ano = Direta'!F327-1</f>
        <v>#DIV/0!</v>
      </c>
      <c r="G326" s="33" t="e">
        <f>+'SCC X Ano = Direta'!G361/'SCC X Ano = Direta'!G327-1</f>
        <v>#DIV/0!</v>
      </c>
      <c r="H326" s="33" t="e">
        <f>+'SCC X Ano = Direta'!H361/'SCC X Ano = Direta'!H327-1</f>
        <v>#DIV/0!</v>
      </c>
      <c r="I326" s="33" t="e">
        <f>+'SCC X Ano = Direta'!I361/'SCC X Ano = Direta'!I327-1</f>
        <v>#DIV/0!</v>
      </c>
      <c r="J326" s="33">
        <f>+'SCC X Ano = Direta'!J361/'SCC X Ano = Direta'!J327-1</f>
        <v>0.12389692263977614</v>
      </c>
      <c r="K326" s="33" t="e">
        <f>+'SCC X Ano = Direta'!K361/'SCC X Ano = Direta'!K327-1</f>
        <v>#DIV/0!</v>
      </c>
      <c r="L326" s="33">
        <f>+'SCC X Ano = Direta'!L361/'SCC X Ano = Direta'!L327-1</f>
        <v>-9.6943089880008104E-2</v>
      </c>
    </row>
    <row r="327" spans="1:12" x14ac:dyDescent="0.25">
      <c r="A327" s="25" t="s">
        <v>159</v>
      </c>
      <c r="B327" s="33" t="e">
        <f>+'SCC X Ano = Direta'!B362/'SCC X Ano = Direta'!B328-1</f>
        <v>#DIV/0!</v>
      </c>
      <c r="C327" s="33" t="e">
        <f>+'SCC X Ano = Direta'!C362/'SCC X Ano = Direta'!C328-1</f>
        <v>#DIV/0!</v>
      </c>
      <c r="D327" s="33" t="e">
        <f>+'SCC X Ano = Direta'!D362/'SCC X Ano = Direta'!D328-1</f>
        <v>#DIV/0!</v>
      </c>
      <c r="E327" s="33" t="e">
        <f>+'SCC X Ano = Direta'!E362/'SCC X Ano = Direta'!E328-1</f>
        <v>#DIV/0!</v>
      </c>
      <c r="F327" s="33">
        <f>+'SCC X Ano = Direta'!F362/'SCC X Ano = Direta'!F328-1</f>
        <v>-1</v>
      </c>
      <c r="G327" s="33" t="e">
        <f>+'SCC X Ano = Direta'!G362/'SCC X Ano = Direta'!G328-1</f>
        <v>#DIV/0!</v>
      </c>
      <c r="H327" s="33" t="e">
        <f>+'SCC X Ano = Direta'!H362/'SCC X Ano = Direta'!H328-1</f>
        <v>#DIV/0!</v>
      </c>
      <c r="I327" s="33" t="e">
        <f>+'SCC X Ano = Direta'!I362/'SCC X Ano = Direta'!I328-1</f>
        <v>#DIV/0!</v>
      </c>
      <c r="J327" s="33" t="e">
        <f>+'SCC X Ano = Direta'!J362/'SCC X Ano = Direta'!J328-1</f>
        <v>#DIV/0!</v>
      </c>
      <c r="K327" s="33" t="e">
        <f>+'SCC X Ano = Direta'!K362/'SCC X Ano = Direta'!K328-1</f>
        <v>#DIV/0!</v>
      </c>
      <c r="L327" s="33">
        <f>+'SCC X Ano = Direta'!L362/'SCC X Ano = Direta'!L328-1</f>
        <v>-0.95110895672215856</v>
      </c>
    </row>
    <row r="328" spans="1:12" x14ac:dyDescent="0.25">
      <c r="A328" s="25" t="s">
        <v>191</v>
      </c>
      <c r="B328" s="33" t="e">
        <f>+'SCC X Ano = Direta'!B363/'SCC X Ano = Direta'!B329-1</f>
        <v>#DIV/0!</v>
      </c>
      <c r="C328" s="33">
        <f>+'SCC X Ano = Direta'!C363/'SCC X Ano = Direta'!C329-1</f>
        <v>-1</v>
      </c>
      <c r="D328" s="33">
        <f>+'SCC X Ano = Direta'!D363/'SCC X Ano = Direta'!D329-1</f>
        <v>-0.33706489414406959</v>
      </c>
      <c r="E328" s="33" t="e">
        <f>+'SCC X Ano = Direta'!E363/'SCC X Ano = Direta'!E329-1</f>
        <v>#DIV/0!</v>
      </c>
      <c r="F328" s="33">
        <f>+'SCC X Ano = Direta'!F363/'SCC X Ano = Direta'!F329-1</f>
        <v>0.32235551290234654</v>
      </c>
      <c r="G328" s="33" t="e">
        <f>+'SCC X Ano = Direta'!G363/'SCC X Ano = Direta'!G329-1</f>
        <v>#DIV/0!</v>
      </c>
      <c r="H328" s="33" t="e">
        <f>+'SCC X Ano = Direta'!H363/'SCC X Ano = Direta'!H329-1</f>
        <v>#DIV/0!</v>
      </c>
      <c r="I328" s="33" t="e">
        <f>+'SCC X Ano = Direta'!I363/'SCC X Ano = Direta'!I329-1</f>
        <v>#DIV/0!</v>
      </c>
      <c r="J328" s="33">
        <f>+'SCC X Ano = Direta'!J363/'SCC X Ano = Direta'!J329-1</f>
        <v>-0.36103125235693545</v>
      </c>
      <c r="K328" s="33" t="e">
        <f>+'SCC X Ano = Direta'!K363/'SCC X Ano = Direta'!K329-1</f>
        <v>#DIV/0!</v>
      </c>
      <c r="L328" s="33">
        <f>+'SCC X Ano = Direta'!L363/'SCC X Ano = Direta'!L329-1</f>
        <v>-0.26037841615357937</v>
      </c>
    </row>
    <row r="329" spans="1:12" x14ac:dyDescent="0.25">
      <c r="A329" s="25" t="s">
        <v>194</v>
      </c>
      <c r="B329" s="33" t="e">
        <f>+'SCC X Ano = Direta'!B364/'SCC X Ano = Direta'!B330-1</f>
        <v>#DIV/0!</v>
      </c>
      <c r="C329" s="33">
        <f>+'SCC X Ano = Direta'!C364/'SCC X Ano = Direta'!C330-1</f>
        <v>0.20987558339013956</v>
      </c>
      <c r="D329" s="33">
        <f>+'SCC X Ano = Direta'!D364/'SCC X Ano = Direta'!D330-1</f>
        <v>-0.16280201321802723</v>
      </c>
      <c r="E329" s="33" t="e">
        <f>+'SCC X Ano = Direta'!E364/'SCC X Ano = Direta'!E330-1</f>
        <v>#DIV/0!</v>
      </c>
      <c r="F329" s="33">
        <f>+'SCC X Ano = Direta'!F364/'SCC X Ano = Direta'!F330-1</f>
        <v>-0.81978991696892656</v>
      </c>
      <c r="G329" s="33" t="e">
        <f>+'SCC X Ano = Direta'!G364/'SCC X Ano = Direta'!G330-1</f>
        <v>#DIV/0!</v>
      </c>
      <c r="H329" s="33" t="e">
        <f>+'SCC X Ano = Direta'!H364/'SCC X Ano = Direta'!H330-1</f>
        <v>#DIV/0!</v>
      </c>
      <c r="I329" s="33" t="e">
        <f>+'SCC X Ano = Direta'!I364/'SCC X Ano = Direta'!I330-1</f>
        <v>#DIV/0!</v>
      </c>
      <c r="J329" s="33">
        <f>+'SCC X Ano = Direta'!J364/'SCC X Ano = Direta'!J330-1</f>
        <v>-0.49618307288972197</v>
      </c>
      <c r="K329" s="33" t="e">
        <f>+'SCC X Ano = Direta'!K364/'SCC X Ano = Direta'!K330-1</f>
        <v>#DIV/0!</v>
      </c>
      <c r="L329" s="33">
        <f>+'SCC X Ano = Direta'!L364/'SCC X Ano = Direta'!L330-1</f>
        <v>-0.47670787501032141</v>
      </c>
    </row>
    <row r="330" spans="1:12" x14ac:dyDescent="0.25">
      <c r="A330" s="25" t="s">
        <v>185</v>
      </c>
      <c r="B330" s="33" t="e">
        <f>+'SCC X Ano = Direta'!B365/'SCC X Ano = Direta'!B331-1</f>
        <v>#DIV/0!</v>
      </c>
      <c r="C330" s="33" t="e">
        <f>+'SCC X Ano = Direta'!C365/'SCC X Ano = Direta'!C331-1</f>
        <v>#DIV/0!</v>
      </c>
      <c r="D330" s="33">
        <f>+'SCC X Ano = Direta'!D365/'SCC X Ano = Direta'!D331-1</f>
        <v>-1</v>
      </c>
      <c r="E330" s="33" t="e">
        <f>+'SCC X Ano = Direta'!E365/'SCC X Ano = Direta'!E331-1</f>
        <v>#DIV/0!</v>
      </c>
      <c r="F330" s="33">
        <f>+'SCC X Ano = Direta'!F365/'SCC X Ano = Direta'!F331-1</f>
        <v>-0.71453004823517796</v>
      </c>
      <c r="G330" s="33" t="e">
        <f>+'SCC X Ano = Direta'!G365/'SCC X Ano = Direta'!G331-1</f>
        <v>#DIV/0!</v>
      </c>
      <c r="H330" s="33" t="e">
        <f>+'SCC X Ano = Direta'!H365/'SCC X Ano = Direta'!H331-1</f>
        <v>#DIV/0!</v>
      </c>
      <c r="I330" s="33" t="e">
        <f>+'SCC X Ano = Direta'!I365/'SCC X Ano = Direta'!I331-1</f>
        <v>#DIV/0!</v>
      </c>
      <c r="J330" s="33" t="e">
        <f>+'SCC X Ano = Direta'!J365/'SCC X Ano = Direta'!J331-1</f>
        <v>#DIV/0!</v>
      </c>
      <c r="K330" s="33" t="e">
        <f>+'SCC X Ano = Direta'!K365/'SCC X Ano = Direta'!K331-1</f>
        <v>#DIV/0!</v>
      </c>
      <c r="L330" s="33">
        <f>+'SCC X Ano = Direta'!L365/'SCC X Ano = Direta'!L331-1</f>
        <v>-0.74207991472625423</v>
      </c>
    </row>
    <row r="331" spans="1:12" x14ac:dyDescent="0.25">
      <c r="A331" s="25" t="s">
        <v>200</v>
      </c>
      <c r="B331" s="33" t="e">
        <f>+'SCC X Ano = Direta'!B366/'SCC X Ano = Direta'!B332-1</f>
        <v>#DIV/0!</v>
      </c>
      <c r="C331" s="33" t="e">
        <f>+'SCC X Ano = Direta'!C366/'SCC X Ano = Direta'!C332-1</f>
        <v>#DIV/0!</v>
      </c>
      <c r="D331" s="33">
        <f>+'SCC X Ano = Direta'!D366/'SCC X Ano = Direta'!D332-1</f>
        <v>-0.17064057374310793</v>
      </c>
      <c r="E331" s="33" t="e">
        <f>+'SCC X Ano = Direta'!E366/'SCC X Ano = Direta'!E332-1</f>
        <v>#DIV/0!</v>
      </c>
      <c r="F331" s="33" t="e">
        <f>+'SCC X Ano = Direta'!F366/'SCC X Ano = Direta'!F332-1</f>
        <v>#DIV/0!</v>
      </c>
      <c r="G331" s="33" t="e">
        <f>+'SCC X Ano = Direta'!G366/'SCC X Ano = Direta'!G332-1</f>
        <v>#DIV/0!</v>
      </c>
      <c r="H331" s="33" t="e">
        <f>+'SCC X Ano = Direta'!H366/'SCC X Ano = Direta'!H332-1</f>
        <v>#DIV/0!</v>
      </c>
      <c r="I331" s="33" t="e">
        <f>+'SCC X Ano = Direta'!I366/'SCC X Ano = Direta'!I332-1</f>
        <v>#DIV/0!</v>
      </c>
      <c r="J331" s="33" t="e">
        <f>+'SCC X Ano = Direta'!J366/'SCC X Ano = Direta'!J332-1</f>
        <v>#DIV/0!</v>
      </c>
      <c r="K331" s="33" t="e">
        <f>+'SCC X Ano = Direta'!K366/'SCC X Ano = Direta'!K332-1</f>
        <v>#DIV/0!</v>
      </c>
      <c r="L331" s="33">
        <f>+'SCC X Ano = Direta'!L366/'SCC X Ano = Direta'!L332-1</f>
        <v>-0.17064057374310793</v>
      </c>
    </row>
    <row r="332" spans="1:12" x14ac:dyDescent="0.25">
      <c r="A332" s="25" t="s">
        <v>198</v>
      </c>
      <c r="B332" s="33" t="e">
        <f>+'SCC X Ano = Direta'!B367/'SCC X Ano = Direta'!B333-1</f>
        <v>#DIV/0!</v>
      </c>
      <c r="C332" s="33" t="e">
        <f>+'SCC X Ano = Direta'!C367/'SCC X Ano = Direta'!C333-1</f>
        <v>#DIV/0!</v>
      </c>
      <c r="D332" s="33">
        <f>+'SCC X Ano = Direta'!D367/'SCC X Ano = Direta'!D333-1</f>
        <v>-4.3517074017657031E-2</v>
      </c>
      <c r="E332" s="33" t="e">
        <f>+'SCC X Ano = Direta'!E367/'SCC X Ano = Direta'!E333-1</f>
        <v>#DIV/0!</v>
      </c>
      <c r="F332" s="33" t="e">
        <f>+'SCC X Ano = Direta'!F367/'SCC X Ano = Direta'!F333-1</f>
        <v>#DIV/0!</v>
      </c>
      <c r="G332" s="33" t="e">
        <f>+'SCC X Ano = Direta'!G367/'SCC X Ano = Direta'!G333-1</f>
        <v>#DIV/0!</v>
      </c>
      <c r="H332" s="33" t="e">
        <f>+'SCC X Ano = Direta'!H367/'SCC X Ano = Direta'!H333-1</f>
        <v>#DIV/0!</v>
      </c>
      <c r="I332" s="33" t="e">
        <f>+'SCC X Ano = Direta'!I367/'SCC X Ano = Direta'!I333-1</f>
        <v>#DIV/0!</v>
      </c>
      <c r="J332" s="33">
        <f>+'SCC X Ano = Direta'!J367/'SCC X Ano = Direta'!J333-1</f>
        <v>-1</v>
      </c>
      <c r="K332" s="33" t="e">
        <f>+'SCC X Ano = Direta'!K367/'SCC X Ano = Direta'!K333-1</f>
        <v>#DIV/0!</v>
      </c>
      <c r="L332" s="33">
        <f>+'SCC X Ano = Direta'!L367/'SCC X Ano = Direta'!L333-1</f>
        <v>-5.4548989415118987E-2</v>
      </c>
    </row>
    <row r="333" spans="1:12" x14ac:dyDescent="0.25">
      <c r="A333" s="25" t="s">
        <v>173</v>
      </c>
      <c r="B333" s="33" t="e">
        <f>+'SCC X Ano = Direta'!B368/'SCC X Ano = Direta'!B334-1</f>
        <v>#DIV/0!</v>
      </c>
      <c r="C333" s="33" t="e">
        <f>+'SCC X Ano = Direta'!C368/'SCC X Ano = Direta'!C334-1</f>
        <v>#DIV/0!</v>
      </c>
      <c r="D333" s="33">
        <f>+'SCC X Ano = Direta'!D368/'SCC X Ano = Direta'!D334-1</f>
        <v>-4.131351587615939E-2</v>
      </c>
      <c r="E333" s="33" t="e">
        <f>+'SCC X Ano = Direta'!E368/'SCC X Ano = Direta'!E334-1</f>
        <v>#DIV/0!</v>
      </c>
      <c r="F333" s="33">
        <f>+'SCC X Ano = Direta'!F368/'SCC X Ano = Direta'!F334-1</f>
        <v>-1</v>
      </c>
      <c r="G333" s="33" t="e">
        <f>+'SCC X Ano = Direta'!G368/'SCC X Ano = Direta'!G334-1</f>
        <v>#DIV/0!</v>
      </c>
      <c r="H333" s="33" t="e">
        <f>+'SCC X Ano = Direta'!H368/'SCC X Ano = Direta'!H334-1</f>
        <v>#DIV/0!</v>
      </c>
      <c r="I333" s="33" t="e">
        <f>+'SCC X Ano = Direta'!I368/'SCC X Ano = Direta'!I334-1</f>
        <v>#DIV/0!</v>
      </c>
      <c r="J333" s="33" t="e">
        <f>+'SCC X Ano = Direta'!J368/'SCC X Ano = Direta'!J334-1</f>
        <v>#DIV/0!</v>
      </c>
      <c r="K333" s="33" t="e">
        <f>+'SCC X Ano = Direta'!K368/'SCC X Ano = Direta'!K334-1</f>
        <v>#DIV/0!</v>
      </c>
      <c r="L333" s="33">
        <f>+'SCC X Ano = Direta'!L368/'SCC X Ano = Direta'!L334-1</f>
        <v>-4.7278401432130135E-2</v>
      </c>
    </row>
    <row r="334" spans="1:12" x14ac:dyDescent="0.25">
      <c r="A334" s="25" t="s">
        <v>169</v>
      </c>
      <c r="B334" s="33" t="e">
        <f>+'SCC X Ano = Direta'!B369/'SCC X Ano = Direta'!B335-1</f>
        <v>#DIV/0!</v>
      </c>
      <c r="C334" s="33" t="e">
        <f>+'SCC X Ano = Direta'!C369/'SCC X Ano = Direta'!C335-1</f>
        <v>#DIV/0!</v>
      </c>
      <c r="D334" s="33" t="e">
        <f>+'SCC X Ano = Direta'!D369/'SCC X Ano = Direta'!D335-1</f>
        <v>#DIV/0!</v>
      </c>
      <c r="E334" s="33" t="e">
        <f>+'SCC X Ano = Direta'!E369/'SCC X Ano = Direta'!E335-1</f>
        <v>#DIV/0!</v>
      </c>
      <c r="F334" s="33" t="e">
        <f>+'SCC X Ano = Direta'!F369/'SCC X Ano = Direta'!F335-1</f>
        <v>#DIV/0!</v>
      </c>
      <c r="G334" s="33" t="e">
        <f>+'SCC X Ano = Direta'!G369/'SCC X Ano = Direta'!G335-1</f>
        <v>#DIV/0!</v>
      </c>
      <c r="H334" s="33" t="e">
        <f>+'SCC X Ano = Direta'!H369/'SCC X Ano = Direta'!H335-1</f>
        <v>#DIV/0!</v>
      </c>
      <c r="I334" s="33" t="e">
        <f>+'SCC X Ano = Direta'!I369/'SCC X Ano = Direta'!I335-1</f>
        <v>#DIV/0!</v>
      </c>
      <c r="J334" s="33" t="e">
        <f>+'SCC X Ano = Direta'!J369/'SCC X Ano = Direta'!J335-1</f>
        <v>#DIV/0!</v>
      </c>
      <c r="K334" s="33" t="e">
        <f>+'SCC X Ano = Direta'!K369/'SCC X Ano = Direta'!K335-1</f>
        <v>#DIV/0!</v>
      </c>
      <c r="L334" s="33" t="e">
        <f>+'SCC X Ano = Direta'!L369/'SCC X Ano = Direta'!L335-1</f>
        <v>#DIV/0!</v>
      </c>
    </row>
    <row r="335" spans="1:12" x14ac:dyDescent="0.25">
      <c r="A335" s="25" t="s">
        <v>163</v>
      </c>
      <c r="B335" s="33" t="e">
        <f>+'SCC X Ano = Direta'!B370/'SCC X Ano = Direta'!B336-1</f>
        <v>#DIV/0!</v>
      </c>
      <c r="C335" s="33" t="e">
        <f>+'SCC X Ano = Direta'!C370/'SCC X Ano = Direta'!C336-1</f>
        <v>#DIV/0!</v>
      </c>
      <c r="D335" s="33" t="e">
        <f>+'SCC X Ano = Direta'!D370/'SCC X Ano = Direta'!D336-1</f>
        <v>#DIV/0!</v>
      </c>
      <c r="E335" s="33" t="e">
        <f>+'SCC X Ano = Direta'!E370/'SCC X Ano = Direta'!E336-1</f>
        <v>#DIV/0!</v>
      </c>
      <c r="F335" s="33">
        <f>+'SCC X Ano = Direta'!F370/'SCC X Ano = Direta'!F336-1</f>
        <v>-1</v>
      </c>
      <c r="G335" s="33" t="e">
        <f>+'SCC X Ano = Direta'!G370/'SCC X Ano = Direta'!G336-1</f>
        <v>#DIV/0!</v>
      </c>
      <c r="H335" s="33" t="e">
        <f>+'SCC X Ano = Direta'!H370/'SCC X Ano = Direta'!H336-1</f>
        <v>#DIV/0!</v>
      </c>
      <c r="I335" s="33" t="e">
        <f>+'SCC X Ano = Direta'!I370/'SCC X Ano = Direta'!I336-1</f>
        <v>#DIV/0!</v>
      </c>
      <c r="J335" s="33">
        <f>+'SCC X Ano = Direta'!J370/'SCC X Ano = Direta'!J336-1</f>
        <v>-1</v>
      </c>
      <c r="K335" s="33" t="e">
        <f>+'SCC X Ano = Direta'!K370/'SCC X Ano = Direta'!K336-1</f>
        <v>#DIV/0!</v>
      </c>
      <c r="L335" s="33">
        <f>+'SCC X Ano = Direta'!L370/'SCC X Ano = Direta'!L336-1</f>
        <v>-1</v>
      </c>
    </row>
    <row r="336" spans="1:12" x14ac:dyDescent="0.25">
      <c r="A336" s="25" t="s">
        <v>155</v>
      </c>
      <c r="B336" s="33" t="e">
        <f>+'SCC X Ano = Direta'!B371/'SCC X Ano = Direta'!B337-1</f>
        <v>#DIV/0!</v>
      </c>
      <c r="C336" s="33" t="e">
        <f>+'SCC X Ano = Direta'!C371/'SCC X Ano = Direta'!C337-1</f>
        <v>#DIV/0!</v>
      </c>
      <c r="D336" s="33">
        <f>+'SCC X Ano = Direta'!D371/'SCC X Ano = Direta'!D337-1</f>
        <v>-1</v>
      </c>
      <c r="E336" s="33" t="e">
        <f>+'SCC X Ano = Direta'!E371/'SCC X Ano = Direta'!E337-1</f>
        <v>#DIV/0!</v>
      </c>
      <c r="F336" s="33" t="e">
        <f>+'SCC X Ano = Direta'!F371/'SCC X Ano = Direta'!F337-1</f>
        <v>#DIV/0!</v>
      </c>
      <c r="G336" s="33" t="e">
        <f>+'SCC X Ano = Direta'!G371/'SCC X Ano = Direta'!G337-1</f>
        <v>#DIV/0!</v>
      </c>
      <c r="H336" s="33" t="e">
        <f>+'SCC X Ano = Direta'!H371/'SCC X Ano = Direta'!H337-1</f>
        <v>#DIV/0!</v>
      </c>
      <c r="I336" s="33" t="e">
        <f>+'SCC X Ano = Direta'!I371/'SCC X Ano = Direta'!I337-1</f>
        <v>#DIV/0!</v>
      </c>
      <c r="J336" s="33">
        <f>+'SCC X Ano = Direta'!J371/'SCC X Ano = Direta'!J337-1</f>
        <v>-1</v>
      </c>
      <c r="K336" s="33" t="e">
        <f>+'SCC X Ano = Direta'!K371/'SCC X Ano = Direta'!K337-1</f>
        <v>#DIV/0!</v>
      </c>
      <c r="L336" s="33">
        <f>+'SCC X Ano = Direta'!L371/'SCC X Ano = Direta'!L337-1</f>
        <v>-1</v>
      </c>
    </row>
    <row r="337" spans="1:12" x14ac:dyDescent="0.25">
      <c r="A337" s="1" t="s">
        <v>223</v>
      </c>
      <c r="B337" s="33" t="e">
        <f>+'SCC X Ano = Direta'!B372/'SCC X Ano = Direta'!B338-1</f>
        <v>#DIV/0!</v>
      </c>
      <c r="C337" s="33">
        <f>+'SCC X Ano = Direta'!C372/'SCC X Ano = Direta'!C338-1</f>
        <v>-0.50039979006781854</v>
      </c>
      <c r="D337" s="33">
        <f>+'SCC X Ano = Direta'!D372/'SCC X Ano = Direta'!D338-1</f>
        <v>-0.16438042840109213</v>
      </c>
      <c r="E337" s="33" t="e">
        <f>+'SCC X Ano = Direta'!E372/'SCC X Ano = Direta'!E338-1</f>
        <v>#DIV/0!</v>
      </c>
      <c r="F337" s="33">
        <f>+'SCC X Ano = Direta'!F372/'SCC X Ano = Direta'!F338-1</f>
        <v>-0.6061902833618289</v>
      </c>
      <c r="G337" s="33" t="e">
        <f>+'SCC X Ano = Direta'!G372/'SCC X Ano = Direta'!G338-1</f>
        <v>#DIV/0!</v>
      </c>
      <c r="H337" s="33" t="e">
        <f>+'SCC X Ano = Direta'!H372/'SCC X Ano = Direta'!H338-1</f>
        <v>#DIV/0!</v>
      </c>
      <c r="I337" s="33" t="e">
        <f>+'SCC X Ano = Direta'!I372/'SCC X Ano = Direta'!I338-1</f>
        <v>#DIV/0!</v>
      </c>
      <c r="J337" s="33">
        <f>+'SCC X Ano = Direta'!J372/'SCC X Ano = Direta'!J338-1</f>
        <v>-0.35204694201994602</v>
      </c>
      <c r="K337" s="33" t="e">
        <f>+'SCC X Ano = Direta'!K372/'SCC X Ano = Direta'!K338-1</f>
        <v>#DIV/0!</v>
      </c>
      <c r="L337" s="33">
        <f>+'SCC X Ano = Direta'!L372/'SCC X Ano = Direta'!L338-1</f>
        <v>-0.25629325762951982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39997558519241921"/>
  </sheetPr>
  <dimension ref="A1:X31"/>
  <sheetViews>
    <sheetView topLeftCell="I1" workbookViewId="0">
      <selection activeCell="A5" sqref="A5"/>
    </sheetView>
  </sheetViews>
  <sheetFormatPr defaultColWidth="8.85546875" defaultRowHeight="15" x14ac:dyDescent="0.25"/>
  <cols>
    <col min="1" max="1" width="29.7109375" bestFit="1" customWidth="1"/>
    <col min="2" max="10" width="15.28515625" bestFit="1" customWidth="1"/>
    <col min="11" max="11" width="15.28515625" customWidth="1"/>
    <col min="12" max="12" width="15.28515625" bestFit="1" customWidth="1"/>
    <col min="13" max="13" width="23.140625" bestFit="1" customWidth="1"/>
    <col min="14" max="22" width="16.85546875" bestFit="1" customWidth="1"/>
    <col min="23" max="24" width="15.28515625" bestFit="1" customWidth="1"/>
  </cols>
  <sheetData>
    <row r="1" spans="1:24" x14ac:dyDescent="0.25">
      <c r="A1" s="39" t="s">
        <v>233</v>
      </c>
      <c r="B1" s="39" t="s">
        <v>234</v>
      </c>
      <c r="C1" s="39"/>
      <c r="D1" s="1"/>
      <c r="E1" s="1"/>
      <c r="F1" s="1"/>
      <c r="G1" s="1"/>
      <c r="H1" s="1"/>
      <c r="I1" s="1"/>
      <c r="J1" s="1"/>
      <c r="K1" s="1"/>
      <c r="L1" s="1"/>
      <c r="M1" s="39" t="s">
        <v>235</v>
      </c>
      <c r="N1" s="39" t="s">
        <v>234</v>
      </c>
      <c r="O1" s="39"/>
      <c r="P1" s="1"/>
      <c r="Q1" s="1"/>
      <c r="R1" s="1"/>
      <c r="S1" s="1"/>
      <c r="T1" s="1"/>
      <c r="U1" s="1"/>
    </row>
    <row r="2" spans="1:2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x14ac:dyDescent="0.25">
      <c r="A3" s="23"/>
      <c r="B3" s="22">
        <v>2007</v>
      </c>
      <c r="C3" s="22">
        <v>2008</v>
      </c>
      <c r="D3" s="22">
        <v>2009</v>
      </c>
      <c r="E3" s="22">
        <v>2010</v>
      </c>
      <c r="F3" s="22">
        <v>2011</v>
      </c>
      <c r="G3" s="22">
        <v>2012</v>
      </c>
      <c r="H3" s="22">
        <v>2013</v>
      </c>
      <c r="I3" s="22">
        <v>2014</v>
      </c>
      <c r="J3" s="22">
        <v>2015</v>
      </c>
      <c r="K3" s="22">
        <v>2016</v>
      </c>
      <c r="L3" s="22">
        <v>2017</v>
      </c>
      <c r="M3" s="23"/>
      <c r="N3" s="22">
        <v>2007</v>
      </c>
      <c r="O3" s="22">
        <v>2008</v>
      </c>
      <c r="P3" s="22">
        <v>2009</v>
      </c>
      <c r="Q3" s="22">
        <v>2010</v>
      </c>
      <c r="R3" s="22">
        <v>2011</v>
      </c>
      <c r="S3" s="22">
        <v>2012</v>
      </c>
      <c r="T3" s="22">
        <v>2013</v>
      </c>
      <c r="U3" s="22">
        <v>2014</v>
      </c>
      <c r="V3" s="22">
        <v>2015</v>
      </c>
      <c r="W3" s="22">
        <v>2016</v>
      </c>
      <c r="X3" s="22">
        <v>2017</v>
      </c>
    </row>
    <row r="4" spans="1:24" ht="15.75" x14ac:dyDescent="0.25">
      <c r="A4" s="36" t="s">
        <v>224</v>
      </c>
      <c r="B4" s="37">
        <v>0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0</v>
      </c>
      <c r="K4" s="37">
        <v>0</v>
      </c>
      <c r="L4" s="37">
        <v>0</v>
      </c>
      <c r="M4" s="22" t="s">
        <v>132</v>
      </c>
      <c r="N4" s="38">
        <f>TAB_DIN_Indireta!B362</f>
        <v>381280.23638719885</v>
      </c>
      <c r="O4" s="38">
        <f>TAB_DIN_Indireta!C362</f>
        <v>112411.04435748706</v>
      </c>
      <c r="P4" s="38">
        <f>TAB_DIN_Indireta!D362</f>
        <v>697287.20103128639</v>
      </c>
      <c r="Q4" s="38">
        <f>TAB_DIN_Indireta!E362</f>
        <v>521302.68902246328</v>
      </c>
      <c r="R4" s="38">
        <f>TAB_DIN_Indireta!F362</f>
        <v>1021868.4726403094</v>
      </c>
      <c r="S4" s="38">
        <f>TAB_DIN_Indireta!G362</f>
        <v>706389.53108709049</v>
      </c>
      <c r="T4" s="38">
        <f>TAB_DIN_Indireta!H362</f>
        <v>1083790.1487764029</v>
      </c>
      <c r="U4" s="38">
        <f>TAB_DIN_Indireta!I362</f>
        <v>2516594.9943988221</v>
      </c>
      <c r="V4" s="38">
        <f>TAB_DIN_Indireta!J362</f>
        <v>1028012.25767999</v>
      </c>
      <c r="W4" s="38">
        <f>TAB_DIN_Indireta!K362</f>
        <v>555761.65399836667</v>
      </c>
      <c r="X4" s="38">
        <f>TAB_DIN_Indireta!L362</f>
        <v>267306</v>
      </c>
    </row>
    <row r="5" spans="1:24" ht="15.75" x14ac:dyDescent="0.25">
      <c r="A5" s="36" t="s">
        <v>228</v>
      </c>
      <c r="B5" s="37">
        <f>TAB_DIN_Indireta!B345</f>
        <v>4675104.1856700433</v>
      </c>
      <c r="C5" s="37">
        <f>TAB_DIN_Indireta!C345</f>
        <v>15183048.733060015</v>
      </c>
      <c r="D5" s="37">
        <f>TAB_DIN_Indireta!D345</f>
        <v>11564210.138401831</v>
      </c>
      <c r="E5" s="37">
        <f>TAB_DIN_Indireta!E345</f>
        <v>13294580.796347816</v>
      </c>
      <c r="F5" s="37">
        <f>TAB_DIN_Indireta!F345</f>
        <v>21520919.548659854</v>
      </c>
      <c r="G5" s="37">
        <f>TAB_DIN_Indireta!G345</f>
        <v>31616456.027198069</v>
      </c>
      <c r="H5" s="37">
        <f>TAB_DIN_Indireta!H345</f>
        <v>41204113.428262889</v>
      </c>
      <c r="I5" s="37">
        <f>TAB_DIN_Indireta!I345</f>
        <v>37640501.124723539</v>
      </c>
      <c r="J5" s="37">
        <f>TAB_DIN_Indireta!J345</f>
        <v>16433862.005541751</v>
      </c>
      <c r="K5" s="37">
        <f>TAB_DIN_Indireta!K345</f>
        <v>9379971.9356743526</v>
      </c>
      <c r="L5" s="37">
        <f>TAB_DIN_Indireta!L345</f>
        <v>6753015</v>
      </c>
      <c r="M5" s="22" t="s">
        <v>134</v>
      </c>
      <c r="N5" s="38">
        <f>TAB_DIN_Indireta!B363</f>
        <v>0</v>
      </c>
      <c r="O5" s="38">
        <f>TAB_DIN_Indireta!C363</f>
        <v>0</v>
      </c>
      <c r="P5" s="38">
        <f>TAB_DIN_Indireta!D363</f>
        <v>0</v>
      </c>
      <c r="Q5" s="38">
        <f>TAB_DIN_Indireta!E363</f>
        <v>291659.4912215377</v>
      </c>
      <c r="R5" s="38">
        <f>TAB_DIN_Indireta!F363</f>
        <v>204005.94188140659</v>
      </c>
      <c r="S5" s="38">
        <f>TAB_DIN_Indireta!G363</f>
        <v>1007317.072267284</v>
      </c>
      <c r="T5" s="38">
        <f>TAB_DIN_Indireta!H363</f>
        <v>1009144.9107063761</v>
      </c>
      <c r="U5" s="38">
        <f>TAB_DIN_Indireta!I363</f>
        <v>104788.39178198265</v>
      </c>
      <c r="V5" s="38">
        <f>TAB_DIN_Indireta!J363</f>
        <v>524769.84733272949</v>
      </c>
      <c r="W5" s="38">
        <f>TAB_DIN_Indireta!K363</f>
        <v>43899.868873672967</v>
      </c>
      <c r="X5" s="38">
        <f>TAB_DIN_Indireta!L363</f>
        <v>43781</v>
      </c>
    </row>
    <row r="6" spans="1:24" ht="15.75" x14ac:dyDescent="0.25">
      <c r="A6" s="36" t="s">
        <v>15</v>
      </c>
      <c r="B6" s="37">
        <f>TAB_DIN_Indireta!B346</f>
        <v>3821893.3206888223</v>
      </c>
      <c r="C6" s="37">
        <f>TAB_DIN_Indireta!C346</f>
        <v>17255741.974468172</v>
      </c>
      <c r="D6" s="37">
        <f>TAB_DIN_Indireta!D346</f>
        <v>78388820.353361458</v>
      </c>
      <c r="E6" s="37">
        <f>TAB_DIN_Indireta!E346</f>
        <v>54251285.210623652</v>
      </c>
      <c r="F6" s="37">
        <f>TAB_DIN_Indireta!F346</f>
        <v>80041178.657096833</v>
      </c>
      <c r="G6" s="37">
        <f>TAB_DIN_Indireta!G346</f>
        <v>34211767.051897876</v>
      </c>
      <c r="H6" s="37">
        <f>TAB_DIN_Indireta!H346</f>
        <v>54011561.376362562</v>
      </c>
      <c r="I6" s="37">
        <f>TAB_DIN_Indireta!I346</f>
        <v>43364977.703644976</v>
      </c>
      <c r="J6" s="37">
        <f>TAB_DIN_Indireta!J346</f>
        <v>33042356.234351262</v>
      </c>
      <c r="K6" s="37">
        <f>TAB_DIN_Indireta!K346</f>
        <v>13803527.918185819</v>
      </c>
      <c r="L6" s="37">
        <f>TAB_DIN_Indireta!L346</f>
        <v>30368996</v>
      </c>
      <c r="M6" s="22" t="s">
        <v>139</v>
      </c>
      <c r="N6" s="38">
        <f>TAB_DIN_Indireta!B364</f>
        <v>23881.984953983352</v>
      </c>
      <c r="O6" s="38">
        <f>TAB_DIN_Indireta!C364</f>
        <v>153384.66013564431</v>
      </c>
      <c r="P6" s="38">
        <f>TAB_DIN_Indireta!D364</f>
        <v>105822.52508127346</v>
      </c>
      <c r="Q6" s="38">
        <f>TAB_DIN_Indireta!E364</f>
        <v>191763.92330149037</v>
      </c>
      <c r="R6" s="38">
        <f>TAB_DIN_Indireta!F364</f>
        <v>1613912.6784968255</v>
      </c>
      <c r="S6" s="38">
        <f>TAB_DIN_Indireta!G364</f>
        <v>3421240.4390499829</v>
      </c>
      <c r="T6" s="38">
        <f>TAB_DIN_Indireta!H364</f>
        <v>741852.12693853059</v>
      </c>
      <c r="U6" s="38">
        <f>TAB_DIN_Indireta!I364</f>
        <v>2016819.6017645928</v>
      </c>
      <c r="V6" s="38">
        <f>TAB_DIN_Indireta!J364</f>
        <v>782486.33499734034</v>
      </c>
      <c r="W6" s="38">
        <f>TAB_DIN_Indireta!K364</f>
        <v>352964.49926502927</v>
      </c>
      <c r="X6" s="38">
        <f>TAB_DIN_Indireta!L364</f>
        <v>595730</v>
      </c>
    </row>
    <row r="7" spans="1:24" ht="15.75" x14ac:dyDescent="0.25">
      <c r="A7" s="36" t="s">
        <v>229</v>
      </c>
      <c r="B7" s="37">
        <v>0</v>
      </c>
      <c r="C7" s="37">
        <v>0</v>
      </c>
      <c r="D7" s="37">
        <v>0</v>
      </c>
      <c r="E7" s="37">
        <v>0</v>
      </c>
      <c r="F7" s="37">
        <v>0</v>
      </c>
      <c r="G7" s="37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22" t="s">
        <v>143</v>
      </c>
      <c r="N7" s="38">
        <f>TAB_DIN_Indireta!B365</f>
        <v>0</v>
      </c>
      <c r="O7" s="38">
        <f>TAB_DIN_Indireta!C365</f>
        <v>0</v>
      </c>
      <c r="P7" s="38">
        <f>TAB_DIN_Indireta!D365</f>
        <v>0</v>
      </c>
      <c r="Q7" s="38">
        <f>TAB_DIN_Indireta!E365</f>
        <v>0</v>
      </c>
      <c r="R7" s="38">
        <f>TAB_DIN_Indireta!F365</f>
        <v>37233.149932573971</v>
      </c>
      <c r="S7" s="38">
        <f>TAB_DIN_Indireta!G365</f>
        <v>526418.48445229093</v>
      </c>
      <c r="T7" s="38">
        <f>TAB_DIN_Indireta!H365</f>
        <v>259218.50083477708</v>
      </c>
      <c r="U7" s="38">
        <f>TAB_DIN_Indireta!I365</f>
        <v>415810.01684294536</v>
      </c>
      <c r="V7" s="38">
        <f>TAB_DIN_Indireta!J365</f>
        <v>148074.71472479342</v>
      </c>
      <c r="W7" s="38">
        <f>TAB_DIN_Indireta!K365</f>
        <v>113899.99747471575</v>
      </c>
      <c r="X7" s="38">
        <f>TAB_DIN_Indireta!L365</f>
        <v>30281</v>
      </c>
    </row>
    <row r="8" spans="1:24" ht="15.75" x14ac:dyDescent="0.25">
      <c r="A8" s="36" t="s">
        <v>226</v>
      </c>
      <c r="B8" s="37">
        <f>TAB_DIN_Indireta!B347</f>
        <v>68767080.476574376</v>
      </c>
      <c r="C8" s="37">
        <f>TAB_DIN_Indireta!C347</f>
        <v>112315331.05152684</v>
      </c>
      <c r="D8" s="37">
        <f>TAB_DIN_Indireta!D347</f>
        <v>96366806.474888906</v>
      </c>
      <c r="E8" s="37">
        <f>TAB_DIN_Indireta!E347</f>
        <v>126306046.34609455</v>
      </c>
      <c r="F8" s="37">
        <f>TAB_DIN_Indireta!F347</f>
        <v>101514806.02427933</v>
      </c>
      <c r="G8" s="37">
        <f>TAB_DIN_Indireta!G347</f>
        <v>120689880.93241289</v>
      </c>
      <c r="H8" s="37">
        <f>TAB_DIN_Indireta!H347</f>
        <v>97385111.95530735</v>
      </c>
      <c r="I8" s="37">
        <f>TAB_DIN_Indireta!I347</f>
        <v>97953967.919755876</v>
      </c>
      <c r="J8" s="37">
        <f>TAB_DIN_Indireta!J347</f>
        <v>80071730.796764895</v>
      </c>
      <c r="K8" s="37">
        <f>TAB_DIN_Indireta!K347</f>
        <v>70477669.774847716</v>
      </c>
      <c r="L8" s="37">
        <f>TAB_DIN_Indireta!L347</f>
        <v>57404090</v>
      </c>
      <c r="M8" s="22" t="s">
        <v>146</v>
      </c>
      <c r="N8" s="38">
        <f>TAB_DIN_Indireta!B366</f>
        <v>95155.374371252226</v>
      </c>
      <c r="O8" s="38">
        <f>TAB_DIN_Indireta!C366</f>
        <v>22889.072848323114</v>
      </c>
      <c r="P8" s="38">
        <f>TAB_DIN_Indireta!D366</f>
        <v>839875.7666813581</v>
      </c>
      <c r="Q8" s="38">
        <f>TAB_DIN_Indireta!E366</f>
        <v>1586637.4778105633</v>
      </c>
      <c r="R8" s="38">
        <f>TAB_DIN_Indireta!F366</f>
        <v>3152662.840413311</v>
      </c>
      <c r="S8" s="38">
        <f>TAB_DIN_Indireta!G366</f>
        <v>3719928.4242434343</v>
      </c>
      <c r="T8" s="38">
        <f>TAB_DIN_Indireta!H366</f>
        <v>2166782.6625168067</v>
      </c>
      <c r="U8" s="38">
        <f>TAB_DIN_Indireta!I366</f>
        <v>1988740.3187302027</v>
      </c>
      <c r="V8" s="38">
        <f>TAB_DIN_Indireta!J366</f>
        <v>2205216.4158711992</v>
      </c>
      <c r="W8" s="38">
        <f>TAB_DIN_Indireta!K366</f>
        <v>503897.77261134493</v>
      </c>
      <c r="X8" s="38">
        <f>TAB_DIN_Indireta!L366</f>
        <v>630339</v>
      </c>
    </row>
    <row r="9" spans="1:24" ht="15.75" x14ac:dyDescent="0.25">
      <c r="A9" s="36" t="s">
        <v>227</v>
      </c>
      <c r="B9" s="37">
        <f>TAB_DIN_Indireta!B348</f>
        <v>0</v>
      </c>
      <c r="C9" s="37">
        <f>TAB_DIN_Indireta!C348</f>
        <v>355324.47406372934</v>
      </c>
      <c r="D9" s="37">
        <f>TAB_DIN_Indireta!D348</f>
        <v>1100064.829019184</v>
      </c>
      <c r="E9" s="37">
        <f>TAB_DIN_Indireta!E348</f>
        <v>1547415.2066560488</v>
      </c>
      <c r="F9" s="37">
        <f>TAB_DIN_Indireta!F348</f>
        <v>1769041.8958789327</v>
      </c>
      <c r="G9" s="37">
        <f>TAB_DIN_Indireta!G348</f>
        <v>1245221.7883945971</v>
      </c>
      <c r="H9" s="37">
        <f>TAB_DIN_Indireta!H348</f>
        <v>2396340.4795735171</v>
      </c>
      <c r="I9" s="37">
        <f>TAB_DIN_Indireta!I348</f>
        <v>1932524.8360140498</v>
      </c>
      <c r="J9" s="37">
        <f>TAB_DIN_Indireta!J348</f>
        <v>1211465.9812515436</v>
      </c>
      <c r="K9" s="37">
        <f>TAB_DIN_Indireta!K348</f>
        <v>390041.0130535838</v>
      </c>
      <c r="L9" s="37">
        <f>TAB_DIN_Indireta!L348</f>
        <v>287738</v>
      </c>
      <c r="M9" s="22" t="s">
        <v>141</v>
      </c>
      <c r="N9" s="38">
        <f>TAB_DIN_Indireta!B367</f>
        <v>7928.2646561381162</v>
      </c>
      <c r="O9" s="38">
        <f>TAB_DIN_Indireta!C367</f>
        <v>0</v>
      </c>
      <c r="P9" s="38">
        <f>TAB_DIN_Indireta!D367</f>
        <v>0</v>
      </c>
      <c r="Q9" s="38">
        <f>TAB_DIN_Indireta!E367</f>
        <v>24683.140126850423</v>
      </c>
      <c r="R9" s="38">
        <f>TAB_DIN_Indireta!F367</f>
        <v>77008.501978711574</v>
      </c>
      <c r="S9" s="38">
        <f>TAB_DIN_Indireta!G367</f>
        <v>638083.75586682442</v>
      </c>
      <c r="T9" s="38">
        <f>TAB_DIN_Indireta!H367</f>
        <v>154196.12489942051</v>
      </c>
      <c r="U9" s="38">
        <f>TAB_DIN_Indireta!I367</f>
        <v>0</v>
      </c>
      <c r="V9" s="38">
        <f>TAB_DIN_Indireta!J367</f>
        <v>0</v>
      </c>
      <c r="W9" s="38">
        <f>TAB_DIN_Indireta!K367</f>
        <v>205210.24228908855</v>
      </c>
      <c r="X9" s="38">
        <f>TAB_DIN_Indireta!L367</f>
        <v>7502</v>
      </c>
    </row>
    <row r="10" spans="1:24" ht="15.75" x14ac:dyDescent="0.25">
      <c r="A10" s="36" t="s">
        <v>131</v>
      </c>
      <c r="B10" s="37">
        <f>TAB_DIN_Indireta!B349</f>
        <v>0</v>
      </c>
      <c r="C10" s="37">
        <f>TAB_DIN_Indireta!C349</f>
        <v>0</v>
      </c>
      <c r="D10" s="37">
        <f>TAB_DIN_Indireta!D349</f>
        <v>0</v>
      </c>
      <c r="E10" s="37">
        <f>TAB_DIN_Indireta!E349</f>
        <v>131246.00186489525</v>
      </c>
      <c r="F10" s="37">
        <f>TAB_DIN_Indireta!F349</f>
        <v>75070.072867119306</v>
      </c>
      <c r="G10" s="37">
        <f>TAB_DIN_Indireta!G349</f>
        <v>16978442.418197565</v>
      </c>
      <c r="H10" s="37">
        <f>TAB_DIN_Indireta!H349</f>
        <v>221444.87652900492</v>
      </c>
      <c r="I10" s="37">
        <f>TAB_DIN_Indireta!I349</f>
        <v>973300.10090495739</v>
      </c>
      <c r="J10" s="37">
        <f>TAB_DIN_Indireta!J349</f>
        <v>200082.3938911726</v>
      </c>
      <c r="K10" s="37">
        <f>TAB_DIN_Indireta!K349</f>
        <v>68817.262730070986</v>
      </c>
      <c r="L10" s="37">
        <f>TAB_DIN_Indireta!L349</f>
        <v>0</v>
      </c>
      <c r="M10" s="22" t="s">
        <v>153</v>
      </c>
      <c r="N10" s="38">
        <f>TAB_DIN_Indireta!B368</f>
        <v>132712.49096140751</v>
      </c>
      <c r="O10" s="38">
        <f>TAB_DIN_Indireta!C368</f>
        <v>153935.30311179938</v>
      </c>
      <c r="P10" s="38">
        <f>TAB_DIN_Indireta!D368</f>
        <v>83209.927498434176</v>
      </c>
      <c r="Q10" s="38">
        <f>TAB_DIN_Indireta!E368</f>
        <v>343731.76359011105</v>
      </c>
      <c r="R10" s="38">
        <f>TAB_DIN_Indireta!F368</f>
        <v>516182.58369494637</v>
      </c>
      <c r="S10" s="38">
        <f>TAB_DIN_Indireta!G368</f>
        <v>1976513.9264835701</v>
      </c>
      <c r="T10" s="38">
        <f>TAB_DIN_Indireta!H368</f>
        <v>729870.84977420396</v>
      </c>
      <c r="U10" s="38">
        <f>TAB_DIN_Indireta!I368</f>
        <v>589276.21513057104</v>
      </c>
      <c r="V10" s="38">
        <f>TAB_DIN_Indireta!J368</f>
        <v>278676.03099370823</v>
      </c>
      <c r="W10" s="38">
        <f>TAB_DIN_Indireta!K368</f>
        <v>68670.047917582764</v>
      </c>
      <c r="X10" s="38">
        <f>TAB_DIN_Indireta!L368</f>
        <v>79000</v>
      </c>
    </row>
    <row r="11" spans="1:24" ht="15.75" x14ac:dyDescent="0.25">
      <c r="A11" s="36" t="s">
        <v>130</v>
      </c>
      <c r="B11" s="37">
        <f>TAB_DIN_Indireta!B350</f>
        <v>2049151.3419070004</v>
      </c>
      <c r="C11" s="37">
        <f>TAB_DIN_Indireta!C350</f>
        <v>2880416.8072979678</v>
      </c>
      <c r="D11" s="37">
        <f>TAB_DIN_Indireta!D350</f>
        <v>5999645.6222349638</v>
      </c>
      <c r="E11" s="37">
        <f>TAB_DIN_Indireta!E350</f>
        <v>12150244.575457854</v>
      </c>
      <c r="F11" s="37">
        <f>TAB_DIN_Indireta!F350</f>
        <v>18113243.503162716</v>
      </c>
      <c r="G11" s="37">
        <f>TAB_DIN_Indireta!G350</f>
        <v>27192205.669259351</v>
      </c>
      <c r="H11" s="37">
        <f>TAB_DIN_Indireta!H350</f>
        <v>20054404.235315397</v>
      </c>
      <c r="I11" s="37">
        <f>TAB_DIN_Indireta!I350</f>
        <v>22706623.995778173</v>
      </c>
      <c r="J11" s="37">
        <f>TAB_DIN_Indireta!J350</f>
        <v>12846661.605089504</v>
      </c>
      <c r="K11" s="37">
        <f>TAB_DIN_Indireta!K350</f>
        <v>7913801.967548213</v>
      </c>
      <c r="L11" s="37">
        <f>TAB_DIN_Indireta!L350</f>
        <v>2689126</v>
      </c>
      <c r="M11" s="22" t="s">
        <v>157</v>
      </c>
      <c r="N11" s="38">
        <f>TAB_DIN_Indireta!B369</f>
        <v>4119.817888286072</v>
      </c>
      <c r="O11" s="38">
        <f>TAB_DIN_Indireta!C369</f>
        <v>69389.51257233326</v>
      </c>
      <c r="P11" s="38">
        <f>TAB_DIN_Indireta!D369</f>
        <v>375029.58061897068</v>
      </c>
      <c r="Q11" s="38">
        <f>TAB_DIN_Indireta!E369</f>
        <v>1191511.8628425887</v>
      </c>
      <c r="R11" s="38">
        <f>TAB_DIN_Indireta!F369</f>
        <v>1174227.2674918396</v>
      </c>
      <c r="S11" s="38">
        <f>TAB_DIN_Indireta!G369</f>
        <v>2087217.0486167786</v>
      </c>
      <c r="T11" s="38">
        <f>TAB_DIN_Indireta!H369</f>
        <v>5663757.6934363199</v>
      </c>
      <c r="U11" s="38">
        <f>TAB_DIN_Indireta!I369</f>
        <v>2765325.5873847865</v>
      </c>
      <c r="V11" s="38">
        <f>TAB_DIN_Indireta!J369</f>
        <v>1868142.5343176418</v>
      </c>
      <c r="W11" s="38">
        <f>TAB_DIN_Indireta!K369</f>
        <v>830558.17625478993</v>
      </c>
      <c r="X11" s="38">
        <f>TAB_DIN_Indireta!L369</f>
        <v>93678</v>
      </c>
    </row>
    <row r="12" spans="1:24" ht="15.75" x14ac:dyDescent="0.25">
      <c r="A12" s="36" t="s">
        <v>129</v>
      </c>
      <c r="B12" s="37">
        <f>TAB_DIN_Indireta!B351</f>
        <v>0</v>
      </c>
      <c r="C12" s="37">
        <f>TAB_DIN_Indireta!C351</f>
        <v>365395.80207822018</v>
      </c>
      <c r="D12" s="37">
        <f>TAB_DIN_Indireta!D351</f>
        <v>1238242.968726699</v>
      </c>
      <c r="E12" s="37">
        <f>TAB_DIN_Indireta!E351</f>
        <v>826856.73441201041</v>
      </c>
      <c r="F12" s="37">
        <f>TAB_DIN_Indireta!F351</f>
        <v>703519.76853628224</v>
      </c>
      <c r="G12" s="37">
        <f>TAB_DIN_Indireta!G351</f>
        <v>280876.62310754316</v>
      </c>
      <c r="H12" s="37">
        <f>TAB_DIN_Indireta!H351</f>
        <v>847674.7150828616</v>
      </c>
      <c r="I12" s="37">
        <f>TAB_DIN_Indireta!I351</f>
        <v>1211243.1727251681</v>
      </c>
      <c r="J12" s="37">
        <f>TAB_DIN_Indireta!J351</f>
        <v>356317.70763180562</v>
      </c>
      <c r="K12" s="37">
        <f>TAB_DIN_Indireta!K351</f>
        <v>418388.61498837871</v>
      </c>
      <c r="L12" s="37">
        <f>TAB_DIN_Indireta!L351</f>
        <v>7153785</v>
      </c>
      <c r="M12" s="22" t="s">
        <v>161</v>
      </c>
      <c r="N12" s="38">
        <f>TAB_DIN_Indireta!B370</f>
        <v>146312.02960880357</v>
      </c>
      <c r="O12" s="38">
        <f>TAB_DIN_Indireta!C370</f>
        <v>422798.63282702933</v>
      </c>
      <c r="P12" s="38">
        <f>TAB_DIN_Indireta!D370</f>
        <v>486152.11145980732</v>
      </c>
      <c r="Q12" s="38">
        <f>TAB_DIN_Indireta!E370</f>
        <v>66374.494478846274</v>
      </c>
      <c r="R12" s="38">
        <f>TAB_DIN_Indireta!F370</f>
        <v>397531.07777643931</v>
      </c>
      <c r="S12" s="38">
        <f>TAB_DIN_Indireta!G370</f>
        <v>1082776.8709381924</v>
      </c>
      <c r="T12" s="38">
        <f>TAB_DIN_Indireta!H370</f>
        <v>2037509.0888795117</v>
      </c>
      <c r="U12" s="38">
        <f>TAB_DIN_Indireta!I370</f>
        <v>1292208.9201006931</v>
      </c>
      <c r="V12" s="38">
        <f>TAB_DIN_Indireta!J370</f>
        <v>1616814.0296316408</v>
      </c>
      <c r="W12" s="38">
        <f>TAB_DIN_Indireta!K370</f>
        <v>896332.31321062881</v>
      </c>
      <c r="X12" s="38">
        <f>TAB_DIN_Indireta!L370</f>
        <v>369574</v>
      </c>
    </row>
    <row r="13" spans="1:24" ht="15.75" x14ac:dyDescent="0.25">
      <c r="A13" s="36" t="s">
        <v>230</v>
      </c>
      <c r="B13" s="37">
        <v>0</v>
      </c>
      <c r="C13" s="37">
        <v>0</v>
      </c>
      <c r="D13" s="37">
        <v>0</v>
      </c>
      <c r="E13" s="37">
        <v>0</v>
      </c>
      <c r="F13" s="37">
        <v>0</v>
      </c>
      <c r="G13" s="37">
        <v>0</v>
      </c>
      <c r="H13" s="37">
        <v>0</v>
      </c>
      <c r="I13" s="37">
        <v>0</v>
      </c>
      <c r="J13" s="37">
        <v>0</v>
      </c>
      <c r="K13" s="37">
        <v>0</v>
      </c>
      <c r="L13" s="37">
        <v>0</v>
      </c>
      <c r="M13" s="22" t="s">
        <v>151</v>
      </c>
      <c r="N13" s="38">
        <f>TAB_DIN_Indireta!B371</f>
        <v>814147.28811474517</v>
      </c>
      <c r="O13" s="38">
        <f>TAB_DIN_Indireta!C371</f>
        <v>576103.41574082396</v>
      </c>
      <c r="P13" s="38">
        <f>TAB_DIN_Indireta!D371</f>
        <v>1380258.0323702025</v>
      </c>
      <c r="Q13" s="38">
        <f>TAB_DIN_Indireta!E371</f>
        <v>1169531.638091424</v>
      </c>
      <c r="R13" s="38">
        <f>TAB_DIN_Indireta!F371</f>
        <v>2203556.2366756466</v>
      </c>
      <c r="S13" s="38">
        <f>TAB_DIN_Indireta!G371</f>
        <v>6071179.7069169404</v>
      </c>
      <c r="T13" s="38">
        <f>TAB_DIN_Indireta!H371</f>
        <v>4967503.4879579814</v>
      </c>
      <c r="U13" s="38">
        <f>TAB_DIN_Indireta!I371</f>
        <v>5718886.6375540057</v>
      </c>
      <c r="V13" s="38">
        <f>TAB_DIN_Indireta!J371</f>
        <v>4658189.843375613</v>
      </c>
      <c r="W13" s="38">
        <f>TAB_DIN_Indireta!K371</f>
        <v>1687118.8121866952</v>
      </c>
      <c r="X13" s="38">
        <f>TAB_DIN_Indireta!L371</f>
        <v>276711</v>
      </c>
    </row>
    <row r="14" spans="1:24" x14ac:dyDescent="0.25">
      <c r="A14" s="1"/>
      <c r="B14" s="69">
        <f t="shared" ref="B14:K14" si="0">SUM(B4:B13)</f>
        <v>79313229.324840233</v>
      </c>
      <c r="C14" s="69">
        <f t="shared" si="0"/>
        <v>148355258.84249493</v>
      </c>
      <c r="D14" s="69">
        <f t="shared" si="0"/>
        <v>194657790.38663307</v>
      </c>
      <c r="E14" s="69">
        <f t="shared" si="0"/>
        <v>208507674.87145683</v>
      </c>
      <c r="F14" s="69">
        <f t="shared" si="0"/>
        <v>223737779.47048107</v>
      </c>
      <c r="G14" s="69">
        <f t="shared" si="0"/>
        <v>232214850.51046789</v>
      </c>
      <c r="H14" s="69">
        <f t="shared" si="0"/>
        <v>216120651.06643358</v>
      </c>
      <c r="I14" s="69">
        <f t="shared" si="0"/>
        <v>205783138.85354677</v>
      </c>
      <c r="J14" s="69">
        <f t="shared" si="0"/>
        <v>144162476.72452191</v>
      </c>
      <c r="K14" s="69">
        <f t="shared" si="0"/>
        <v>102452218.48702812</v>
      </c>
      <c r="L14" s="69">
        <f>SUM(L4:L13)</f>
        <v>104656750</v>
      </c>
      <c r="M14" s="22" t="s">
        <v>167</v>
      </c>
      <c r="N14" s="38">
        <f>TAB_DIN_Indireta!B372</f>
        <v>281177.12091725791</v>
      </c>
      <c r="O14" s="38">
        <f>TAB_DIN_Indireta!C372</f>
        <v>109051.10249372592</v>
      </c>
      <c r="P14" s="38">
        <f>TAB_DIN_Indireta!D372</f>
        <v>549682.12209080742</v>
      </c>
      <c r="Q14" s="38">
        <f>TAB_DIN_Indireta!E372</f>
        <v>811036.1415130056</v>
      </c>
      <c r="R14" s="38">
        <f>TAB_DIN_Indireta!F372</f>
        <v>1417907.4511080491</v>
      </c>
      <c r="S14" s="38">
        <f>TAB_DIN_Indireta!G372</f>
        <v>1735174.1327093155</v>
      </c>
      <c r="T14" s="38">
        <f>TAB_DIN_Indireta!H372</f>
        <v>1859822.0323060027</v>
      </c>
      <c r="U14" s="38">
        <f>TAB_DIN_Indireta!I372</f>
        <v>1363889.9879995862</v>
      </c>
      <c r="V14" s="38">
        <f>TAB_DIN_Indireta!J372</f>
        <v>1054957.1156533137</v>
      </c>
      <c r="W14" s="38">
        <f>TAB_DIN_Indireta!K372</f>
        <v>647506.33693071164</v>
      </c>
      <c r="X14" s="38">
        <f>TAB_DIN_Indireta!L372</f>
        <v>0</v>
      </c>
    </row>
    <row r="15" spans="1:24" x14ac:dyDescent="0.25">
      <c r="A15" s="1"/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22" t="s">
        <v>171</v>
      </c>
      <c r="N15" s="38">
        <f>TAB_DIN_Indireta!B373</f>
        <v>423317.1374788587</v>
      </c>
      <c r="O15" s="38">
        <f>TAB_DIN_Indireta!C373</f>
        <v>776338.61576433014</v>
      </c>
      <c r="P15" s="38">
        <f>TAB_DIN_Indireta!D373</f>
        <v>226161.81970380334</v>
      </c>
      <c r="Q15" s="38">
        <f>TAB_DIN_Indireta!E373</f>
        <v>2630156.6473939968</v>
      </c>
      <c r="R15" s="38">
        <f>TAB_DIN_Indireta!F373</f>
        <v>4533871.581805842</v>
      </c>
      <c r="S15" s="38">
        <f>TAB_DIN_Indireta!G373</f>
        <v>2172146.8527672756</v>
      </c>
      <c r="T15" s="38">
        <f>TAB_DIN_Indireta!H373</f>
        <v>3358757.378469829</v>
      </c>
      <c r="U15" s="38">
        <f>TAB_DIN_Indireta!I373</f>
        <v>2053699.1672767042</v>
      </c>
      <c r="V15" s="38">
        <f>TAB_DIN_Indireta!J373</f>
        <v>1577617.3310602538</v>
      </c>
      <c r="W15" s="38">
        <f>TAB_DIN_Indireta!K373</f>
        <v>500033.12641497579</v>
      </c>
      <c r="X15" s="38">
        <f>TAB_DIN_Indireta!L373</f>
        <v>177050</v>
      </c>
    </row>
    <row r="16" spans="1:24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22" t="s">
        <v>175</v>
      </c>
      <c r="N16" s="38">
        <f>TAB_DIN_Indireta!B374</f>
        <v>68125.481384672836</v>
      </c>
      <c r="O16" s="38">
        <f>TAB_DIN_Indireta!C374</f>
        <v>2040047.2508866657</v>
      </c>
      <c r="P16" s="38">
        <f>TAB_DIN_Indireta!D374</f>
        <v>1586503.6914822757</v>
      </c>
      <c r="Q16" s="38">
        <f>TAB_DIN_Indireta!E374</f>
        <v>3102302.2744274675</v>
      </c>
      <c r="R16" s="38">
        <f>TAB_DIN_Indireta!F374</f>
        <v>7261381.4518190334</v>
      </c>
      <c r="S16" s="38">
        <f>TAB_DIN_Indireta!G374</f>
        <v>7767425.6891290974</v>
      </c>
      <c r="T16" s="38">
        <f>TAB_DIN_Indireta!H374</f>
        <v>3352948.4305824568</v>
      </c>
      <c r="U16" s="38">
        <f>TAB_DIN_Indireta!I374</f>
        <v>3952279.8835920463</v>
      </c>
      <c r="V16" s="38">
        <f>TAB_DIN_Indireta!J374</f>
        <v>4512684.3276973702</v>
      </c>
      <c r="W16" s="38">
        <f>TAB_DIN_Indireta!K374</f>
        <v>838715.72992022126</v>
      </c>
      <c r="X16" s="38">
        <f>TAB_DIN_Indireta!L374</f>
        <v>1304767</v>
      </c>
    </row>
    <row r="17" spans="1:24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22" t="s">
        <v>137</v>
      </c>
      <c r="N17" s="38">
        <f>TAB_DIN_Indireta!B375</f>
        <v>0</v>
      </c>
      <c r="O17" s="38">
        <f>TAB_DIN_Indireta!C375</f>
        <v>55266.539943170421</v>
      </c>
      <c r="P17" s="38">
        <f>TAB_DIN_Indireta!D375</f>
        <v>329113.57621810783</v>
      </c>
      <c r="Q17" s="38">
        <f>TAB_DIN_Indireta!E375</f>
        <v>570524.36253438029</v>
      </c>
      <c r="R17" s="38">
        <f>TAB_DIN_Indireta!F375</f>
        <v>459729.80801062362</v>
      </c>
      <c r="S17" s="38">
        <f>TAB_DIN_Indireta!G375</f>
        <v>1225191.3415832515</v>
      </c>
      <c r="T17" s="38">
        <f>TAB_DIN_Indireta!H375</f>
        <v>804508.35632530355</v>
      </c>
      <c r="U17" s="38">
        <f>TAB_DIN_Indireta!I375</f>
        <v>1222131.2062681965</v>
      </c>
      <c r="V17" s="38">
        <f>TAB_DIN_Indireta!J375</f>
        <v>534770.90324648307</v>
      </c>
      <c r="W17" s="38">
        <f>TAB_DIN_Indireta!K375</f>
        <v>194794.02219988694</v>
      </c>
      <c r="X17" s="38">
        <f>TAB_DIN_Indireta!L375</f>
        <v>838263</v>
      </c>
    </row>
    <row r="18" spans="1:24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22" t="s">
        <v>181</v>
      </c>
      <c r="N18" s="38">
        <f>TAB_DIN_Indireta!B376</f>
        <v>19150.223823225781</v>
      </c>
      <c r="O18" s="38">
        <f>TAB_DIN_Indireta!C376</f>
        <v>16254.164888726034</v>
      </c>
      <c r="P18" s="38">
        <f>TAB_DIN_Indireta!D376</f>
        <v>49836.020957121407</v>
      </c>
      <c r="Q18" s="38">
        <f>TAB_DIN_Indireta!E376</f>
        <v>371782.3947570161</v>
      </c>
      <c r="R18" s="38">
        <f>TAB_DIN_Indireta!F376</f>
        <v>1886627.4102293658</v>
      </c>
      <c r="S18" s="38">
        <f>TAB_DIN_Indireta!G376</f>
        <v>529100.21968321642</v>
      </c>
      <c r="T18" s="38">
        <f>TAB_DIN_Indireta!H376</f>
        <v>1023213.6979810715</v>
      </c>
      <c r="U18" s="38">
        <f>TAB_DIN_Indireta!I376</f>
        <v>1747041.9591759322</v>
      </c>
      <c r="V18" s="38">
        <f>TAB_DIN_Indireta!J376</f>
        <v>395793.42909794196</v>
      </c>
      <c r="W18" s="38">
        <f>TAB_DIN_Indireta!K376</f>
        <v>842628.76140461094</v>
      </c>
      <c r="X18" s="38">
        <f>TAB_DIN_Indireta!L376</f>
        <v>180125</v>
      </c>
    </row>
    <row r="19" spans="1:2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22" t="s">
        <v>148</v>
      </c>
      <c r="N19" s="38">
        <f>TAB_DIN_Indireta!B377</f>
        <v>213951.55606563142</v>
      </c>
      <c r="O19" s="38">
        <f>TAB_DIN_Indireta!C377</f>
        <v>1264650.1666309466</v>
      </c>
      <c r="P19" s="38">
        <f>TAB_DIN_Indireta!D377</f>
        <v>1985146.2396614521</v>
      </c>
      <c r="Q19" s="38">
        <f>TAB_DIN_Indireta!E377</f>
        <v>2974823.7396969222</v>
      </c>
      <c r="R19" s="38">
        <f>TAB_DIN_Indireta!F377</f>
        <v>7865768.3378235064</v>
      </c>
      <c r="S19" s="38">
        <f>TAB_DIN_Indireta!G377</f>
        <v>6264401.1186189465</v>
      </c>
      <c r="T19" s="38">
        <f>TAB_DIN_Indireta!H377</f>
        <v>8437517.4237915408</v>
      </c>
      <c r="U19" s="38">
        <f>TAB_DIN_Indireta!I377</f>
        <v>7629882.4489514399</v>
      </c>
      <c r="V19" s="38">
        <f>TAB_DIN_Indireta!J377</f>
        <v>5292067.4904221296</v>
      </c>
      <c r="W19" s="38">
        <f>TAB_DIN_Indireta!K377</f>
        <v>1947345.185903637</v>
      </c>
      <c r="X19" s="38">
        <f>TAB_DIN_Indireta!L377</f>
        <v>1373063</v>
      </c>
    </row>
    <row r="20" spans="1:24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22" t="s">
        <v>177</v>
      </c>
      <c r="N20" s="38">
        <f>TAB_DIN_Indireta!B378</f>
        <v>10490685.192501152</v>
      </c>
      <c r="O20" s="38">
        <f>TAB_DIN_Indireta!C378</f>
        <v>4107364.9252158762</v>
      </c>
      <c r="P20" s="38">
        <f>TAB_DIN_Indireta!D378</f>
        <v>63602584.703104123</v>
      </c>
      <c r="Q20" s="38">
        <f>TAB_DIN_Indireta!E378</f>
        <v>15092424.112381848</v>
      </c>
      <c r="R20" s="38">
        <f>TAB_DIN_Indireta!F378</f>
        <v>16271904.845813271</v>
      </c>
      <c r="S20" s="38">
        <f>TAB_DIN_Indireta!G378</f>
        <v>13174791.994220616</v>
      </c>
      <c r="T20" s="38">
        <f>TAB_DIN_Indireta!H378</f>
        <v>17792601.205182172</v>
      </c>
      <c r="U20" s="38">
        <f>TAB_DIN_Indireta!I378</f>
        <v>14377439.397363454</v>
      </c>
      <c r="V20" s="38">
        <f>TAB_DIN_Indireta!J378</f>
        <v>12027598.104109129</v>
      </c>
      <c r="W20" s="38">
        <f>TAB_DIN_Indireta!K378</f>
        <v>7072324.1583139654</v>
      </c>
      <c r="X20" s="38">
        <f>TAB_DIN_Indireta!L378</f>
        <v>11586703</v>
      </c>
    </row>
    <row r="21" spans="1:24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22" t="s">
        <v>159</v>
      </c>
      <c r="N21" s="38">
        <f>TAB_DIN_Indireta!B379</f>
        <v>569810.95022733777</v>
      </c>
      <c r="O21" s="38">
        <f>TAB_DIN_Indireta!C379</f>
        <v>154960.11087297692</v>
      </c>
      <c r="P21" s="38">
        <f>TAB_DIN_Indireta!D379</f>
        <v>1285859.9279424967</v>
      </c>
      <c r="Q21" s="38">
        <f>TAB_DIN_Indireta!E379</f>
        <v>619512.20386809309</v>
      </c>
      <c r="R21" s="38">
        <f>TAB_DIN_Indireta!F379</f>
        <v>1196113.3165967925</v>
      </c>
      <c r="S21" s="38">
        <f>TAB_DIN_Indireta!G379</f>
        <v>1683085.6906946925</v>
      </c>
      <c r="T21" s="38">
        <f>TAB_DIN_Indireta!H379</f>
        <v>1297905.5453623349</v>
      </c>
      <c r="U21" s="38">
        <f>TAB_DIN_Indireta!I379</f>
        <v>2243152.888513397</v>
      </c>
      <c r="V21" s="38">
        <f>TAB_DIN_Indireta!J379</f>
        <v>1306726.5859337617</v>
      </c>
      <c r="W21" s="38">
        <f>TAB_DIN_Indireta!K379</f>
        <v>1205592.5437024941</v>
      </c>
      <c r="X21" s="38">
        <f>TAB_DIN_Indireta!L379</f>
        <v>239306</v>
      </c>
    </row>
    <row r="22" spans="1:24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22" t="s">
        <v>191</v>
      </c>
      <c r="N22" s="38">
        <f>TAB_DIN_Indireta!B380</f>
        <v>4862029.4484152263</v>
      </c>
      <c r="O22" s="38">
        <f>TAB_DIN_Indireta!C380</f>
        <v>11358965.825860914</v>
      </c>
      <c r="P22" s="38">
        <f>TAB_DIN_Indireta!D380</f>
        <v>6376091.0359326499</v>
      </c>
      <c r="Q22" s="38">
        <f>TAB_DIN_Indireta!E380</f>
        <v>16881447.955536645</v>
      </c>
      <c r="R22" s="38">
        <f>TAB_DIN_Indireta!F380</f>
        <v>20447019.709806591</v>
      </c>
      <c r="S22" s="38">
        <f>TAB_DIN_Indireta!G380</f>
        <v>13824029.857997036</v>
      </c>
      <c r="T22" s="38">
        <f>TAB_DIN_Indireta!H380</f>
        <v>14327237.777983379</v>
      </c>
      <c r="U22" s="38">
        <f>TAB_DIN_Indireta!I380</f>
        <v>16329061.585059583</v>
      </c>
      <c r="V22" s="38">
        <f>TAB_DIN_Indireta!J380</f>
        <v>8153103.6949414322</v>
      </c>
      <c r="W22" s="38">
        <f>TAB_DIN_Indireta!K380</f>
        <v>4826421.1558389338</v>
      </c>
      <c r="X22" s="38">
        <f>TAB_DIN_Indireta!L380</f>
        <v>2374303</v>
      </c>
    </row>
    <row r="23" spans="1:24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22" t="s">
        <v>194</v>
      </c>
      <c r="N23" s="38">
        <f>TAB_DIN_Indireta!B381</f>
        <v>54007875.187866554</v>
      </c>
      <c r="O23" s="38">
        <f>TAB_DIN_Indireta!C381</f>
        <v>95336518.306665406</v>
      </c>
      <c r="P23" s="38">
        <f>TAB_DIN_Indireta!D381</f>
        <v>81458528.945927054</v>
      </c>
      <c r="Q23" s="38">
        <f>TAB_DIN_Indireta!E381</f>
        <v>92343636.205707908</v>
      </c>
      <c r="R23" s="38">
        <f>TAB_DIN_Indireta!F381</f>
        <v>99801790.796344042</v>
      </c>
      <c r="S23" s="38">
        <f>TAB_DIN_Indireta!G381</f>
        <v>113637927.19063643</v>
      </c>
      <c r="T23" s="38">
        <f>TAB_DIN_Indireta!H381</f>
        <v>76590044.958381698</v>
      </c>
      <c r="U23" s="38">
        <f>TAB_DIN_Indireta!I381</f>
        <v>80075587.964520931</v>
      </c>
      <c r="V23" s="38">
        <f>TAB_DIN_Indireta!J381</f>
        <v>59931161.243638664</v>
      </c>
      <c r="W23" s="38">
        <f>TAB_DIN_Indireta!K381</f>
        <v>55798792.286864765</v>
      </c>
      <c r="X23" s="38">
        <f>TAB_DIN_Indireta!L381</f>
        <v>41907139</v>
      </c>
    </row>
    <row r="24" spans="1:2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22" t="s">
        <v>185</v>
      </c>
      <c r="N24" s="38">
        <f>TAB_DIN_Indireta!B382</f>
        <v>848507.90117952018</v>
      </c>
      <c r="O24" s="38">
        <f>TAB_DIN_Indireta!C382</f>
        <v>1479654.1551198466</v>
      </c>
      <c r="P24" s="38">
        <f>TAB_DIN_Indireta!D382</f>
        <v>3990122.2887602355</v>
      </c>
      <c r="Q24" s="38">
        <f>TAB_DIN_Indireta!E382</f>
        <v>9492561.8809283171</v>
      </c>
      <c r="R24" s="38">
        <f>TAB_DIN_Indireta!F382</f>
        <v>9104428.8734300304</v>
      </c>
      <c r="S24" s="38">
        <f>TAB_DIN_Indireta!G382</f>
        <v>10430111.72903516</v>
      </c>
      <c r="T24" s="38">
        <f>TAB_DIN_Indireta!H382</f>
        <v>18507921.336335212</v>
      </c>
      <c r="U24" s="38">
        <f>TAB_DIN_Indireta!I382</f>
        <v>16295739.915504476</v>
      </c>
      <c r="V24" s="38">
        <f>TAB_DIN_Indireta!J382</f>
        <v>9319860.3605872914</v>
      </c>
      <c r="W24" s="38">
        <f>TAB_DIN_Indireta!K382</f>
        <v>6581444.0871285899</v>
      </c>
      <c r="X24" s="38">
        <f>TAB_DIN_Indireta!L382</f>
        <v>19464138</v>
      </c>
    </row>
    <row r="25" spans="1:2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22" t="s">
        <v>200</v>
      </c>
      <c r="N25" s="38">
        <f>TAB_DIN_Indireta!B383</f>
        <v>1432418.7436466273</v>
      </c>
      <c r="O25" s="38">
        <f>TAB_DIN_Indireta!C383</f>
        <v>3396727.8736959277</v>
      </c>
      <c r="P25" s="38">
        <f>TAB_DIN_Indireta!D383</f>
        <v>4445929.3011509171</v>
      </c>
      <c r="Q25" s="38">
        <f>TAB_DIN_Indireta!E383</f>
        <v>6046394.0047561117</v>
      </c>
      <c r="R25" s="38">
        <f>TAB_DIN_Indireta!F383</f>
        <v>7730195.2990865894</v>
      </c>
      <c r="S25" s="38">
        <f>TAB_DIN_Indireta!G383</f>
        <v>12131082.478356458</v>
      </c>
      <c r="T25" s="38">
        <f>TAB_DIN_Indireta!H383</f>
        <v>16448413.498934584</v>
      </c>
      <c r="U25" s="38">
        <f>TAB_DIN_Indireta!I383</f>
        <v>9585067.3765745629</v>
      </c>
      <c r="V25" s="38">
        <f>TAB_DIN_Indireta!J383</f>
        <v>9444585.7829550151</v>
      </c>
      <c r="W25" s="38">
        <f>TAB_DIN_Indireta!K383</f>
        <v>4395442.0712230662</v>
      </c>
      <c r="X25" s="38">
        <f>TAB_DIN_Indireta!L383</f>
        <v>11028085</v>
      </c>
    </row>
    <row r="26" spans="1:2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22" t="s">
        <v>198</v>
      </c>
      <c r="N26" s="38">
        <f>TAB_DIN_Indireta!B384</f>
        <v>2369415.4375205929</v>
      </c>
      <c r="O26" s="38">
        <f>TAB_DIN_Indireta!C384</f>
        <v>12400092.333510783</v>
      </c>
      <c r="P26" s="38">
        <f>TAB_DIN_Indireta!D384</f>
        <v>14476220.342564758</v>
      </c>
      <c r="Q26" s="38">
        <f>TAB_DIN_Indireta!E384</f>
        <v>5183560.959031757</v>
      </c>
      <c r="R26" s="38">
        <f>TAB_DIN_Indireta!F384</f>
        <v>10432316.369923584</v>
      </c>
      <c r="S26" s="38">
        <f>TAB_DIN_Indireta!G384</f>
        <v>11827972.700721174</v>
      </c>
      <c r="T26" s="38">
        <f>TAB_DIN_Indireta!H384</f>
        <v>16727708.177250559</v>
      </c>
      <c r="U26" s="38">
        <f>TAB_DIN_Indireta!I384</f>
        <v>16811011.168133877</v>
      </c>
      <c r="V26" s="38">
        <f>TAB_DIN_Indireta!J384</f>
        <v>8671045.6879085377</v>
      </c>
      <c r="W26" s="38">
        <f>TAB_DIN_Indireta!K384</f>
        <v>8841098.8061436005</v>
      </c>
      <c r="X26" s="38">
        <f>TAB_DIN_Indireta!L384</f>
        <v>8723256</v>
      </c>
    </row>
    <row r="27" spans="1:2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22" t="s">
        <v>173</v>
      </c>
      <c r="N27" s="38">
        <f>TAB_DIN_Indireta!B385</f>
        <v>149024.37803940522</v>
      </c>
      <c r="O27" s="38">
        <f>TAB_DIN_Indireta!C385</f>
        <v>97883.587073000424</v>
      </c>
      <c r="P27" s="38">
        <f>TAB_DIN_Indireta!D385</f>
        <v>567214.66496773914</v>
      </c>
      <c r="Q27" s="38">
        <f>TAB_DIN_Indireta!E385</f>
        <v>1275691.4469959857</v>
      </c>
      <c r="R27" s="38">
        <f>TAB_DIN_Indireta!F385</f>
        <v>1233145.6903397157</v>
      </c>
      <c r="S27" s="38">
        <f>TAB_DIN_Indireta!G385</f>
        <v>2840839.238537</v>
      </c>
      <c r="T27" s="38">
        <f>TAB_DIN_Indireta!H385</f>
        <v>4378067.9479791056</v>
      </c>
      <c r="U27" s="38">
        <f>TAB_DIN_Indireta!I385</f>
        <v>3849699.1311326004</v>
      </c>
      <c r="V27" s="38">
        <f>TAB_DIN_Indireta!J385</f>
        <v>1604820.4219871494</v>
      </c>
      <c r="W27" s="38">
        <f>TAB_DIN_Indireta!K385</f>
        <v>560003.0877567688</v>
      </c>
      <c r="X27" s="38">
        <f>TAB_DIN_Indireta!L385</f>
        <v>394642</v>
      </c>
    </row>
    <row r="28" spans="1:2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22" t="s">
        <v>169</v>
      </c>
      <c r="N28" s="38">
        <f>TAB_DIN_Indireta!B386</f>
        <v>178008.88973576121</v>
      </c>
      <c r="O28" s="38">
        <f>TAB_DIN_Indireta!C386</f>
        <v>12952.006547154026</v>
      </c>
      <c r="P28" s="38">
        <f>TAB_DIN_Indireta!D386</f>
        <v>891290.54742360616</v>
      </c>
      <c r="Q28" s="38">
        <f>TAB_DIN_Indireta!E386</f>
        <v>939859.21126822266</v>
      </c>
      <c r="R28" s="38">
        <f>TAB_DIN_Indireta!F386</f>
        <v>2299823.3640976218</v>
      </c>
      <c r="S28" s="38">
        <f>TAB_DIN_Indireta!G386</f>
        <v>2619366.1214836524</v>
      </c>
      <c r="T28" s="38">
        <f>TAB_DIN_Indireta!H386</f>
        <v>5185449.8521723868</v>
      </c>
      <c r="U28" s="38">
        <f>TAB_DIN_Indireta!I386</f>
        <v>3143605.7357445825</v>
      </c>
      <c r="V28" s="38">
        <f>TAB_DIN_Indireta!J386</f>
        <v>2278254.7618496516</v>
      </c>
      <c r="W28" s="38">
        <f>TAB_DIN_Indireta!K386</f>
        <v>1248900.4649035744</v>
      </c>
      <c r="X28" s="38">
        <f>TAB_DIN_Indireta!L386</f>
        <v>785511</v>
      </c>
    </row>
    <row r="29" spans="1:2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22" t="s">
        <v>163</v>
      </c>
      <c r="N29" s="38">
        <f>TAB_DIN_Indireta!B387</f>
        <v>1680482.5358139127</v>
      </c>
      <c r="O29" s="38">
        <f>TAB_DIN_Indireta!C387</f>
        <v>618749.35463174852</v>
      </c>
      <c r="P29" s="38">
        <f>TAB_DIN_Indireta!D387</f>
        <v>516739.97132148501</v>
      </c>
      <c r="Q29" s="38">
        <f>TAB_DIN_Indireta!E387</f>
        <v>696549.13799911772</v>
      </c>
      <c r="R29" s="38">
        <f>TAB_DIN_Indireta!F387</f>
        <v>1594558.720474303</v>
      </c>
      <c r="S29" s="38">
        <f>TAB_DIN_Indireta!G387</f>
        <v>5682122.0210689371</v>
      </c>
      <c r="T29" s="38">
        <f>TAB_DIN_Indireta!H387</f>
        <v>5197230.1098446036</v>
      </c>
      <c r="U29" s="38">
        <f>TAB_DIN_Indireta!I387</f>
        <v>6258732.560930673</v>
      </c>
      <c r="V29" s="38">
        <f>TAB_DIN_Indireta!J387</f>
        <v>3400736.5122396895</v>
      </c>
      <c r="W29" s="38">
        <f>TAB_DIN_Indireta!K387</f>
        <v>870308.23457503621</v>
      </c>
      <c r="X29" s="38">
        <f>TAB_DIN_Indireta!L387</f>
        <v>838324</v>
      </c>
    </row>
    <row r="30" spans="1:2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22" t="s">
        <v>155</v>
      </c>
      <c r="N30" s="38">
        <f>TAB_DIN_Indireta!B388</f>
        <v>113711.65328266745</v>
      </c>
      <c r="O30" s="38">
        <f>TAB_DIN_Indireta!C388</f>
        <v>13618870.881100364</v>
      </c>
      <c r="P30" s="38">
        <f>TAB_DIN_Indireta!D388</f>
        <v>8353130.0426830677</v>
      </c>
      <c r="Q30" s="38">
        <f>TAB_DIN_Indireta!E388</f>
        <v>44088215.712174065</v>
      </c>
      <c r="R30" s="38">
        <f>TAB_DIN_Indireta!F388</f>
        <v>19803007.692789972</v>
      </c>
      <c r="S30" s="38">
        <f>TAB_DIN_Indireta!G388</f>
        <v>3433016.873303243</v>
      </c>
      <c r="T30" s="38">
        <f>TAB_DIN_Indireta!H388</f>
        <v>2017677.7428310083</v>
      </c>
      <c r="U30" s="38">
        <f>TAB_DIN_Indireta!I388</f>
        <v>1436665.7931160189</v>
      </c>
      <c r="V30" s="38">
        <f>TAB_DIN_Indireta!J388</f>
        <v>1546310.9622693998</v>
      </c>
      <c r="W30" s="38">
        <f>TAB_DIN_Indireta!K388</f>
        <v>822555.04372133943</v>
      </c>
      <c r="X30" s="38">
        <f>TAB_DIN_Indireta!L388</f>
        <v>1048173</v>
      </c>
    </row>
    <row r="31" spans="1:2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22" t="s">
        <v>223</v>
      </c>
      <c r="N31" s="38">
        <f>TAB_DIN_Indireta!B389</f>
        <v>79313229.324840218</v>
      </c>
      <c r="O31" s="38">
        <f>TAB_DIN_Indireta!C389</f>
        <v>148355258.84249499</v>
      </c>
      <c r="P31" s="38">
        <f>TAB_DIN_Indireta!D389</f>
        <v>194657790.38663304</v>
      </c>
      <c r="Q31" s="38">
        <f>TAB_DIN_Indireta!E389</f>
        <v>208507674.87145671</v>
      </c>
      <c r="R31" s="38">
        <f>TAB_DIN_Indireta!F389</f>
        <v>223737779.47048098</v>
      </c>
      <c r="S31" s="38">
        <f>TAB_DIN_Indireta!G389</f>
        <v>232214850.51046789</v>
      </c>
      <c r="T31" s="38">
        <f>TAB_DIN_Indireta!H389</f>
        <v>216120651.06643358</v>
      </c>
      <c r="U31" s="38">
        <f>TAB_DIN_Indireta!I389</f>
        <v>205783138.85354671</v>
      </c>
      <c r="V31" s="38">
        <f>TAB_DIN_Indireta!J389</f>
        <v>144162476.72452185</v>
      </c>
      <c r="W31" s="38">
        <f>TAB_DIN_Indireta!K389</f>
        <v>102452218.48702809</v>
      </c>
      <c r="X31" s="38">
        <f>TAB_DIN_Indireta!L389</f>
        <v>104656750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7" tint="0.39997558519241921"/>
  </sheetPr>
  <dimension ref="A1:X373"/>
  <sheetViews>
    <sheetView workbookViewId="0">
      <selection activeCell="A4" sqref="A4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4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2" width="15.28515625" style="1" bestFit="1" customWidth="1"/>
    <col min="13" max="13" width="23.140625" style="1" bestFit="1" customWidth="1"/>
    <col min="14" max="14" width="19.42578125" style="1" bestFit="1" customWidth="1"/>
    <col min="15" max="15" width="25.85546875" style="1" bestFit="1" customWidth="1"/>
    <col min="16" max="16" width="11.42578125" style="1" bestFit="1" customWidth="1"/>
    <col min="17" max="17" width="13.7109375" style="1" bestFit="1" customWidth="1"/>
    <col min="18" max="18" width="10" style="1" bestFit="1" customWidth="1"/>
    <col min="19" max="19" width="26.42578125" style="1" bestFit="1" customWidth="1"/>
    <col min="20" max="20" width="15.28515625" style="1" bestFit="1" customWidth="1"/>
    <col min="21" max="21" width="10" style="1" bestFit="1" customWidth="1"/>
    <col min="22" max="22" width="10.85546875" style="1" bestFit="1" customWidth="1"/>
    <col min="23" max="23" width="11.42578125" style="1" bestFit="1" customWidth="1"/>
    <col min="24" max="16384" width="9.140625" style="1"/>
  </cols>
  <sheetData>
    <row r="1" spans="1:24" s="24" customFormat="1" x14ac:dyDescent="0.25">
      <c r="B1" s="24" t="s">
        <v>231</v>
      </c>
      <c r="M1" s="24" t="s">
        <v>232</v>
      </c>
    </row>
    <row r="3" spans="1:24" x14ac:dyDescent="0.25">
      <c r="A3" s="25"/>
      <c r="B3" s="26">
        <v>2007</v>
      </c>
      <c r="C3" s="25">
        <v>2007</v>
      </c>
      <c r="D3" s="25">
        <v>2007</v>
      </c>
      <c r="E3" s="25">
        <v>2007</v>
      </c>
      <c r="F3" s="25">
        <v>2007</v>
      </c>
      <c r="G3" s="25">
        <v>2007</v>
      </c>
      <c r="H3" s="25">
        <v>2007</v>
      </c>
      <c r="I3" s="25">
        <v>2007</v>
      </c>
      <c r="J3" s="25">
        <v>2007</v>
      </c>
      <c r="K3" s="25">
        <v>2007</v>
      </c>
      <c r="M3" s="25"/>
      <c r="N3" s="26">
        <v>2007</v>
      </c>
      <c r="O3" s="25">
        <v>2007</v>
      </c>
      <c r="P3" s="25">
        <v>2007</v>
      </c>
      <c r="Q3" s="25">
        <v>2007</v>
      </c>
      <c r="R3" s="25">
        <v>2007</v>
      </c>
      <c r="S3" s="25">
        <v>2007</v>
      </c>
      <c r="T3" s="25">
        <v>2007</v>
      </c>
      <c r="U3" s="25">
        <v>2007</v>
      </c>
      <c r="V3" s="25">
        <v>2007</v>
      </c>
      <c r="W3" s="25">
        <v>2007</v>
      </c>
    </row>
    <row r="4" spans="1:24" x14ac:dyDescent="0.25">
      <c r="A4" s="25"/>
      <c r="B4" s="25" t="s">
        <v>224</v>
      </c>
      <c r="C4" s="25" t="s">
        <v>228</v>
      </c>
      <c r="D4" s="25" t="s">
        <v>15</v>
      </c>
      <c r="E4" s="25" t="s">
        <v>229</v>
      </c>
      <c r="F4" s="25" t="s">
        <v>226</v>
      </c>
      <c r="G4" s="25" t="s">
        <v>227</v>
      </c>
      <c r="H4" s="25" t="s">
        <v>131</v>
      </c>
      <c r="I4" s="25" t="s">
        <v>130</v>
      </c>
      <c r="J4" s="25" t="s">
        <v>129</v>
      </c>
      <c r="K4" s="25" t="s">
        <v>230</v>
      </c>
      <c r="L4" s="25" t="s">
        <v>404</v>
      </c>
      <c r="M4" s="25"/>
      <c r="N4" s="25" t="s">
        <v>224</v>
      </c>
      <c r="O4" s="25" t="s">
        <v>228</v>
      </c>
      <c r="P4" s="25" t="s">
        <v>15</v>
      </c>
      <c r="Q4" s="25" t="s">
        <v>229</v>
      </c>
      <c r="R4" s="25" t="s">
        <v>226</v>
      </c>
      <c r="S4" s="25" t="s">
        <v>227</v>
      </c>
      <c r="T4" s="25" t="s">
        <v>131</v>
      </c>
      <c r="U4" s="25" t="s">
        <v>130</v>
      </c>
      <c r="V4" s="25" t="s">
        <v>129</v>
      </c>
      <c r="W4" s="25" t="s">
        <v>230</v>
      </c>
      <c r="X4" s="25" t="s">
        <v>404</v>
      </c>
    </row>
    <row r="5" spans="1:24" x14ac:dyDescent="0.25">
      <c r="A5" s="25" t="s">
        <v>132</v>
      </c>
      <c r="B5" s="33">
        <v>0</v>
      </c>
      <c r="C5" s="27">
        <f>IFERROR((VLOOKUP(A5,TAB_DIN_Indireta!A$6:E$29,2,0)),0)</f>
        <v>0</v>
      </c>
      <c r="D5" s="27">
        <f>IFERROR((VLOOKUP(A5,TAB_DIN_Indireta!A$6:E$29,3,0)),0)</f>
        <v>0</v>
      </c>
      <c r="E5" s="27"/>
      <c r="F5" s="27">
        <f>IFERROR((VLOOKUP(A5,TAB_DIN_Indireta!A$6:E$29,4,0)),0)</f>
        <v>367263.13646846928</v>
      </c>
      <c r="G5" s="33">
        <v>0</v>
      </c>
      <c r="H5" s="33">
        <v>0</v>
      </c>
      <c r="I5" s="27">
        <f>IFERROR((VLOOKUP(A5,TAB_DIN_Indireta!A$6:E$29,5,0)),0)</f>
        <v>14017.099918729546</v>
      </c>
      <c r="J5" s="33">
        <v>0</v>
      </c>
      <c r="K5" s="33">
        <v>0</v>
      </c>
      <c r="L5" s="69">
        <f t="shared" ref="L5:L32" si="0">SUM(B5:K5)</f>
        <v>381280.23638719885</v>
      </c>
      <c r="M5" s="25" t="s">
        <v>132</v>
      </c>
      <c r="N5" s="28">
        <f>B5/Formato_Análises_Indireta!$N$31</f>
        <v>0</v>
      </c>
      <c r="O5" s="28">
        <f>C5/Formato_Análises_Indireta!$N$31</f>
        <v>0</v>
      </c>
      <c r="P5" s="28">
        <f>D5/Formato_Análises_Indireta!$N$31</f>
        <v>0</v>
      </c>
      <c r="Q5" s="28">
        <f>E5/Formato_Análises_Indireta!$N$31</f>
        <v>0</v>
      </c>
      <c r="R5" s="28">
        <f>F5/Formato_Análises_Indireta!$N$31</f>
        <v>4.6305407003954342E-3</v>
      </c>
      <c r="S5" s="28">
        <f>G5/Formato_Análises_Indireta!$N$31</f>
        <v>0</v>
      </c>
      <c r="T5" s="28">
        <f>H5/Formato_Análises_Indireta!$N$31</f>
        <v>0</v>
      </c>
      <c r="U5" s="28">
        <f>I5/Formato_Análises_Indireta!$N$31</f>
        <v>1.767309191423821E-4</v>
      </c>
      <c r="V5" s="28">
        <f>J5/Formato_Análises_Indireta!$N$31</f>
        <v>0</v>
      </c>
      <c r="W5" s="28">
        <f>K5/Formato_Análises_Indireta!$N$31</f>
        <v>0</v>
      </c>
      <c r="X5" s="1">
        <f>L5/$L$32</f>
        <v>4.807271619537817E-3</v>
      </c>
    </row>
    <row r="6" spans="1:24" x14ac:dyDescent="0.25">
      <c r="A6" s="25" t="s">
        <v>134</v>
      </c>
      <c r="B6" s="33">
        <v>0</v>
      </c>
      <c r="C6" s="27">
        <f>IFERROR((VLOOKUP(A6,TAB_DIN_Indireta!A$6:E$29,2,0)),0)</f>
        <v>0</v>
      </c>
      <c r="D6" s="27">
        <f>IFERROR((VLOOKUP(A6,TAB_DIN_Indireta!A$6:E$29,3,0)),0)</f>
        <v>0</v>
      </c>
      <c r="E6" s="27"/>
      <c r="F6" s="27">
        <f>IFERROR((VLOOKUP(A6,TAB_DIN_Indireta!A$6:E$29,4,0)),0)</f>
        <v>0</v>
      </c>
      <c r="G6" s="33">
        <v>0</v>
      </c>
      <c r="H6" s="33">
        <v>0</v>
      </c>
      <c r="I6" s="27">
        <f>IFERROR((VLOOKUP(A6,TAB_DIN_Indireta!A$6:E$29,5,0)),0)</f>
        <v>0</v>
      </c>
      <c r="J6" s="33">
        <v>0</v>
      </c>
      <c r="K6" s="33">
        <v>0</v>
      </c>
      <c r="L6" s="69">
        <f t="shared" si="0"/>
        <v>0</v>
      </c>
      <c r="M6" s="25" t="s">
        <v>134</v>
      </c>
      <c r="N6" s="28">
        <f>B6/Formato_Análises_Indireta!$N$31</f>
        <v>0</v>
      </c>
      <c r="O6" s="28">
        <f>C6/Formato_Análises_Indireta!$N$31</f>
        <v>0</v>
      </c>
      <c r="P6" s="28">
        <f>D6/Formato_Análises_Indireta!$N$31</f>
        <v>0</v>
      </c>
      <c r="Q6" s="28">
        <f>E6/Formato_Análises_Indireta!$N$31</f>
        <v>0</v>
      </c>
      <c r="R6" s="28">
        <f>F6/Formato_Análises_Indireta!$N$31</f>
        <v>0</v>
      </c>
      <c r="S6" s="28">
        <f>G6/Formato_Análises_Indireta!$N$31</f>
        <v>0</v>
      </c>
      <c r="T6" s="28">
        <f>H6/Formato_Análises_Indireta!$N$31</f>
        <v>0</v>
      </c>
      <c r="U6" s="28">
        <f>I6/Formato_Análises_Indireta!$N$31</f>
        <v>0</v>
      </c>
      <c r="V6" s="28">
        <f>J6/Formato_Análises_Indireta!$N$31</f>
        <v>0</v>
      </c>
      <c r="W6" s="28">
        <f>K6/Formato_Análises_Indireta!$N$31</f>
        <v>0</v>
      </c>
      <c r="X6" s="1">
        <f t="shared" ref="X6:X32" si="1">L6/$L$32</f>
        <v>0</v>
      </c>
    </row>
    <row r="7" spans="1:24" x14ac:dyDescent="0.25">
      <c r="A7" s="25" t="s">
        <v>139</v>
      </c>
      <c r="B7" s="33">
        <v>0</v>
      </c>
      <c r="C7" s="27">
        <f>IFERROR((VLOOKUP(A7,TAB_DIN_Indireta!A$6:E$29,2,0)),0)</f>
        <v>0</v>
      </c>
      <c r="D7" s="27">
        <f>IFERROR((VLOOKUP(A7,TAB_DIN_Indireta!A$6:E$29,3,0)),0)</f>
        <v>0</v>
      </c>
      <c r="E7" s="27"/>
      <c r="F7" s="27">
        <f>IFERROR((VLOOKUP(A7,TAB_DIN_Indireta!A$6:E$29,4,0)),0)</f>
        <v>23881.984953983352</v>
      </c>
      <c r="G7" s="33">
        <v>0</v>
      </c>
      <c r="H7" s="33">
        <v>0</v>
      </c>
      <c r="I7" s="27">
        <f>IFERROR((VLOOKUP(A7,TAB_DIN_Indireta!A$6:E$29,5,0)),0)</f>
        <v>0</v>
      </c>
      <c r="J7" s="33">
        <v>0</v>
      </c>
      <c r="K7" s="33">
        <v>0</v>
      </c>
      <c r="L7" s="69">
        <f t="shared" si="0"/>
        <v>23881.984953983352</v>
      </c>
      <c r="M7" s="25" t="s">
        <v>139</v>
      </c>
      <c r="N7" s="28">
        <f>B7/Formato_Análises_Indireta!$N$31</f>
        <v>0</v>
      </c>
      <c r="O7" s="28">
        <f>C7/Formato_Análises_Indireta!$N$31</f>
        <v>0</v>
      </c>
      <c r="P7" s="28">
        <f>D7/Formato_Análises_Indireta!$N$31</f>
        <v>0</v>
      </c>
      <c r="Q7" s="28">
        <f>E7/Formato_Análises_Indireta!$N$31</f>
        <v>0</v>
      </c>
      <c r="R7" s="28">
        <f>F7/Formato_Análises_Indireta!$N$31</f>
        <v>3.0110972856962871E-4</v>
      </c>
      <c r="S7" s="28">
        <f>G7/Formato_Análises_Indireta!$N$31</f>
        <v>0</v>
      </c>
      <c r="T7" s="28">
        <f>H7/Formato_Análises_Indireta!$N$31</f>
        <v>0</v>
      </c>
      <c r="U7" s="28">
        <f>I7/Formato_Análises_Indireta!$N$31</f>
        <v>0</v>
      </c>
      <c r="V7" s="28">
        <f>J7/Formato_Análises_Indireta!$N$31</f>
        <v>0</v>
      </c>
      <c r="W7" s="28">
        <f>K7/Formato_Análises_Indireta!$N$31</f>
        <v>0</v>
      </c>
      <c r="X7" s="1">
        <f t="shared" si="1"/>
        <v>3.0110972856962876E-4</v>
      </c>
    </row>
    <row r="8" spans="1:24" x14ac:dyDescent="0.25">
      <c r="A8" s="25" t="s">
        <v>143</v>
      </c>
      <c r="B8" s="33">
        <v>0</v>
      </c>
      <c r="C8" s="27">
        <f>IFERROR((VLOOKUP(A8,TAB_DIN_Indireta!A$6:E$29,2,0)),0)</f>
        <v>0</v>
      </c>
      <c r="D8" s="27">
        <f>IFERROR((VLOOKUP(A8,TAB_DIN_Indireta!A$6:E$29,3,0)),0)</f>
        <v>0</v>
      </c>
      <c r="E8" s="27"/>
      <c r="F8" s="27">
        <f>IFERROR((VLOOKUP(A8,TAB_DIN_Indireta!A$6:E$29,4,0)),0)</f>
        <v>0</v>
      </c>
      <c r="G8" s="33">
        <v>0</v>
      </c>
      <c r="H8" s="33">
        <v>0</v>
      </c>
      <c r="I8" s="27">
        <f>IFERROR((VLOOKUP(A8,TAB_DIN_Indireta!A$6:E$29,5,0)),0)</f>
        <v>0</v>
      </c>
      <c r="J8" s="33">
        <v>0</v>
      </c>
      <c r="K8" s="33">
        <v>0</v>
      </c>
      <c r="L8" s="69">
        <f t="shared" si="0"/>
        <v>0</v>
      </c>
      <c r="M8" s="25" t="s">
        <v>143</v>
      </c>
      <c r="N8" s="28">
        <f>B8/Formato_Análises_Indireta!$N$31</f>
        <v>0</v>
      </c>
      <c r="O8" s="28">
        <f>C8/Formato_Análises_Indireta!$N$31</f>
        <v>0</v>
      </c>
      <c r="P8" s="28">
        <f>D8/Formato_Análises_Indireta!$N$31</f>
        <v>0</v>
      </c>
      <c r="Q8" s="28">
        <f>E8/Formato_Análises_Indireta!$N$31</f>
        <v>0</v>
      </c>
      <c r="R8" s="28">
        <f>F8/Formato_Análises_Indireta!$N$31</f>
        <v>0</v>
      </c>
      <c r="S8" s="28">
        <f>G8/Formato_Análises_Indireta!$N$31</f>
        <v>0</v>
      </c>
      <c r="T8" s="28">
        <f>H8/Formato_Análises_Indireta!$N$31</f>
        <v>0</v>
      </c>
      <c r="U8" s="28">
        <f>I8/Formato_Análises_Indireta!$N$31</f>
        <v>0</v>
      </c>
      <c r="V8" s="28">
        <f>J8/Formato_Análises_Indireta!$N$31</f>
        <v>0</v>
      </c>
      <c r="W8" s="28">
        <f>K8/Formato_Análises_Indireta!$N$31</f>
        <v>0</v>
      </c>
      <c r="X8" s="1">
        <f t="shared" si="1"/>
        <v>0</v>
      </c>
    </row>
    <row r="9" spans="1:24" x14ac:dyDescent="0.25">
      <c r="A9" s="25" t="s">
        <v>146</v>
      </c>
      <c r="B9" s="33">
        <v>0</v>
      </c>
      <c r="C9" s="27">
        <f>IFERROR((VLOOKUP(A9,TAB_DIN_Indireta!A$6:E$29,2,0)),0)</f>
        <v>0</v>
      </c>
      <c r="D9" s="27">
        <f>IFERROR((VLOOKUP(A9,TAB_DIN_Indireta!A$6:E$29,3,0)),0)</f>
        <v>41550.946163814886</v>
      </c>
      <c r="E9" s="27"/>
      <c r="F9" s="27">
        <f>IFERROR((VLOOKUP(A9,TAB_DIN_Indireta!A$6:E$29,4,0)),0)</f>
        <v>40670.827794495577</v>
      </c>
      <c r="G9" s="33">
        <v>0</v>
      </c>
      <c r="H9" s="33">
        <v>0</v>
      </c>
      <c r="I9" s="27">
        <f>IFERROR((VLOOKUP(A9,TAB_DIN_Indireta!A$6:E$29,5,0)),0)</f>
        <v>12933.600412941772</v>
      </c>
      <c r="J9" s="33">
        <v>0</v>
      </c>
      <c r="K9" s="33">
        <v>0</v>
      </c>
      <c r="L9" s="69">
        <f t="shared" si="0"/>
        <v>95155.374371252226</v>
      </c>
      <c r="M9" s="25" t="s">
        <v>146</v>
      </c>
      <c r="N9" s="28">
        <f>B9/Formato_Análises_Indireta!$N$31</f>
        <v>0</v>
      </c>
      <c r="O9" s="28">
        <f>C9/Formato_Análises_Indireta!$N$31</f>
        <v>0</v>
      </c>
      <c r="P9" s="28">
        <f>D9/Formato_Análises_Indireta!$N$31</f>
        <v>5.2388418070377937E-4</v>
      </c>
      <c r="Q9" s="28">
        <f>E9/Formato_Análises_Indireta!$N$31</f>
        <v>0</v>
      </c>
      <c r="R9" s="28">
        <f>F9/Formato_Análises_Indireta!$N$31</f>
        <v>5.1278743963282082E-4</v>
      </c>
      <c r="S9" s="28">
        <f>G9/Formato_Análises_Indireta!$N$31</f>
        <v>0</v>
      </c>
      <c r="T9" s="28">
        <f>H9/Formato_Análises_Indireta!$N$31</f>
        <v>0</v>
      </c>
      <c r="U9" s="28">
        <f>I9/Formato_Análises_Indireta!$N$31</f>
        <v>1.6306990048242911E-4</v>
      </c>
      <c r="V9" s="28">
        <f>J9/Formato_Análises_Indireta!$N$31</f>
        <v>0</v>
      </c>
      <c r="W9" s="28">
        <f>K9/Formato_Análises_Indireta!$N$31</f>
        <v>0</v>
      </c>
      <c r="X9" s="1">
        <f t="shared" si="1"/>
        <v>1.1997415208190294E-3</v>
      </c>
    </row>
    <row r="10" spans="1:24" x14ac:dyDescent="0.25">
      <c r="A10" s="25" t="s">
        <v>141</v>
      </c>
      <c r="B10" s="33">
        <v>0</v>
      </c>
      <c r="C10" s="27">
        <f>IFERROR((VLOOKUP(A10,TAB_DIN_Indireta!A$6:E$29,2,0)),0)</f>
        <v>0</v>
      </c>
      <c r="D10" s="27">
        <f>IFERROR((VLOOKUP(A10,TAB_DIN_Indireta!A$6:E$29,3,0)),0)</f>
        <v>0</v>
      </c>
      <c r="E10" s="27"/>
      <c r="F10" s="27">
        <f>IFERROR((VLOOKUP(A10,TAB_DIN_Indireta!A$6:E$29,4,0)),0)</f>
        <v>7928.2646561381162</v>
      </c>
      <c r="G10" s="33">
        <v>0</v>
      </c>
      <c r="H10" s="33">
        <v>0</v>
      </c>
      <c r="I10" s="27">
        <f>IFERROR((VLOOKUP(A10,TAB_DIN_Indireta!A$6:E$29,5,0)),0)</f>
        <v>0</v>
      </c>
      <c r="J10" s="33">
        <v>0</v>
      </c>
      <c r="K10" s="33">
        <v>0</v>
      </c>
      <c r="L10" s="69">
        <f t="shared" si="0"/>
        <v>7928.2646561381162</v>
      </c>
      <c r="M10" s="25" t="s">
        <v>141</v>
      </c>
      <c r="N10" s="28">
        <f>B10/Formato_Análises_Indireta!$N$31</f>
        <v>0</v>
      </c>
      <c r="O10" s="28">
        <f>C10/Formato_Análises_Indireta!$N$31</f>
        <v>0</v>
      </c>
      <c r="P10" s="28">
        <f>D10/Formato_Análises_Indireta!$N$31</f>
        <v>0</v>
      </c>
      <c r="Q10" s="28">
        <f>E10/Formato_Análises_Indireta!$N$31</f>
        <v>0</v>
      </c>
      <c r="R10" s="28">
        <f>F10/Formato_Análises_Indireta!$N$31</f>
        <v>9.9961440526732552E-5</v>
      </c>
      <c r="S10" s="28">
        <f>G10/Formato_Análises_Indireta!$N$31</f>
        <v>0</v>
      </c>
      <c r="T10" s="28">
        <f>H10/Formato_Análises_Indireta!$N$31</f>
        <v>0</v>
      </c>
      <c r="U10" s="28">
        <f>I10/Formato_Análises_Indireta!$N$31</f>
        <v>0</v>
      </c>
      <c r="V10" s="28">
        <f>J10/Formato_Análises_Indireta!$N$31</f>
        <v>0</v>
      </c>
      <c r="W10" s="28">
        <f>K10/Formato_Análises_Indireta!$N$31</f>
        <v>0</v>
      </c>
      <c r="X10" s="1">
        <f t="shared" si="1"/>
        <v>9.9961440526732579E-5</v>
      </c>
    </row>
    <row r="11" spans="1:24" x14ac:dyDescent="0.25">
      <c r="A11" s="25" t="s">
        <v>153</v>
      </c>
      <c r="B11" s="33">
        <v>0</v>
      </c>
      <c r="C11" s="27">
        <f>IFERROR((VLOOKUP(A11,TAB_DIN_Indireta!A$6:E$29,2,0)),0)</f>
        <v>0</v>
      </c>
      <c r="D11" s="27">
        <f>IFERROR((VLOOKUP(A11,TAB_DIN_Indireta!A$6:E$29,3,0)),0)</f>
        <v>0</v>
      </c>
      <c r="E11" s="27"/>
      <c r="F11" s="27">
        <f>IFERROR((VLOOKUP(A11,TAB_DIN_Indireta!A$6:E$29,4,0)),0)</f>
        <v>118439.81474729282</v>
      </c>
      <c r="G11" s="33">
        <v>0</v>
      </c>
      <c r="H11" s="33">
        <v>0</v>
      </c>
      <c r="I11" s="27">
        <f>IFERROR((VLOOKUP(A11,TAB_DIN_Indireta!A$6:E$29,5,0)),0)</f>
        <v>14272.676214114703</v>
      </c>
      <c r="J11" s="33">
        <v>0</v>
      </c>
      <c r="K11" s="33">
        <v>0</v>
      </c>
      <c r="L11" s="69">
        <f t="shared" si="0"/>
        <v>132712.49096140751</v>
      </c>
      <c r="M11" s="25" t="s">
        <v>153</v>
      </c>
      <c r="N11" s="28">
        <f>B11/Formato_Análises_Indireta!$N$31</f>
        <v>0</v>
      </c>
      <c r="O11" s="28">
        <f>C11/Formato_Análises_Indireta!$N$31</f>
        <v>0</v>
      </c>
      <c r="P11" s="28">
        <f>D11/Formato_Análises_Indireta!$N$31</f>
        <v>0</v>
      </c>
      <c r="Q11" s="28">
        <f>E11/Formato_Análises_Indireta!$N$31</f>
        <v>0</v>
      </c>
      <c r="R11" s="28">
        <f>F11/Formato_Análises_Indireta!$N$31</f>
        <v>1.4933172656758599E-3</v>
      </c>
      <c r="S11" s="28">
        <f>G11/Formato_Análises_Indireta!$N$31</f>
        <v>0</v>
      </c>
      <c r="T11" s="28">
        <f>H11/Formato_Análises_Indireta!$N$31</f>
        <v>0</v>
      </c>
      <c r="U11" s="28">
        <f>I11/Formato_Análises_Indireta!$N$31</f>
        <v>1.7995328567014512E-4</v>
      </c>
      <c r="V11" s="28">
        <f>J11/Formato_Análises_Indireta!$N$31</f>
        <v>0</v>
      </c>
      <c r="W11" s="28">
        <f>K11/Formato_Análises_Indireta!$N$31</f>
        <v>0</v>
      </c>
      <c r="X11" s="1">
        <f t="shared" si="1"/>
        <v>1.6732705513460052E-3</v>
      </c>
    </row>
    <row r="12" spans="1:24" x14ac:dyDescent="0.25">
      <c r="A12" s="25" t="s">
        <v>157</v>
      </c>
      <c r="B12" s="33">
        <v>0</v>
      </c>
      <c r="C12" s="27">
        <f>IFERROR((VLOOKUP(A12,TAB_DIN_Indireta!A$6:E$29,2,0)),0)</f>
        <v>0</v>
      </c>
      <c r="D12" s="27">
        <f>IFERROR((VLOOKUP(A12,TAB_DIN_Indireta!A$6:E$29,3,0)),0)</f>
        <v>0</v>
      </c>
      <c r="E12" s="27"/>
      <c r="F12" s="27">
        <f>IFERROR((VLOOKUP(A12,TAB_DIN_Indireta!A$6:E$29,4,0)),0)</f>
        <v>4119.817888286072</v>
      </c>
      <c r="G12" s="33">
        <v>0</v>
      </c>
      <c r="H12" s="33">
        <v>0</v>
      </c>
      <c r="I12" s="27">
        <f>IFERROR((VLOOKUP(A12,TAB_DIN_Indireta!A$6:E$29,5,0)),0)</f>
        <v>0</v>
      </c>
      <c r="J12" s="33">
        <v>0</v>
      </c>
      <c r="K12" s="33">
        <v>0</v>
      </c>
      <c r="L12" s="69">
        <f t="shared" si="0"/>
        <v>4119.817888286072</v>
      </c>
      <c r="M12" s="25" t="s">
        <v>157</v>
      </c>
      <c r="N12" s="28">
        <f>B12/Formato_Análises_Indireta!$N$31</f>
        <v>0</v>
      </c>
      <c r="O12" s="28">
        <f>C12/Formato_Análises_Indireta!$N$31</f>
        <v>0</v>
      </c>
      <c r="P12" s="28">
        <f>D12/Formato_Análises_Indireta!$N$31</f>
        <v>0</v>
      </c>
      <c r="Q12" s="28">
        <f>E12/Formato_Análises_Indireta!$N$31</f>
        <v>0</v>
      </c>
      <c r="R12" s="28">
        <f>F12/Formato_Análises_Indireta!$N$31</f>
        <v>5.1943640718658529E-5</v>
      </c>
      <c r="S12" s="28">
        <f>G12/Formato_Análises_Indireta!$N$31</f>
        <v>0</v>
      </c>
      <c r="T12" s="28">
        <f>H12/Formato_Análises_Indireta!$N$31</f>
        <v>0</v>
      </c>
      <c r="U12" s="28">
        <f>I12/Formato_Análises_Indireta!$N$31</f>
        <v>0</v>
      </c>
      <c r="V12" s="28">
        <f>J12/Formato_Análises_Indireta!$N$31</f>
        <v>0</v>
      </c>
      <c r="W12" s="28">
        <f>K12/Formato_Análises_Indireta!$N$31</f>
        <v>0</v>
      </c>
      <c r="X12" s="1">
        <f t="shared" si="1"/>
        <v>5.1943640718658536E-5</v>
      </c>
    </row>
    <row r="13" spans="1:24" x14ac:dyDescent="0.25">
      <c r="A13" s="25" t="s">
        <v>161</v>
      </c>
      <c r="B13" s="33">
        <v>0</v>
      </c>
      <c r="C13" s="27">
        <f>IFERROR((VLOOKUP(A13,TAB_DIN_Indireta!A$6:E$29,2,0)),0)</f>
        <v>0</v>
      </c>
      <c r="D13" s="27">
        <f>IFERROR((VLOOKUP(A13,TAB_DIN_Indireta!A$6:E$29,3,0)),0)</f>
        <v>127188.80328156918</v>
      </c>
      <c r="E13" s="27"/>
      <c r="F13" s="27">
        <f>IFERROR((VLOOKUP(A13,TAB_DIN_Indireta!A$6:E$29,4,0)),0)</f>
        <v>19123.226327234392</v>
      </c>
      <c r="G13" s="33">
        <v>0</v>
      </c>
      <c r="H13" s="33">
        <v>0</v>
      </c>
      <c r="I13" s="27">
        <f>IFERROR((VLOOKUP(A13,TAB_DIN_Indireta!A$6:E$29,5,0)),0)</f>
        <v>0</v>
      </c>
      <c r="J13" s="33">
        <v>0</v>
      </c>
      <c r="K13" s="33">
        <v>0</v>
      </c>
      <c r="L13" s="69">
        <f t="shared" si="0"/>
        <v>146312.02960880357</v>
      </c>
      <c r="M13" s="25" t="s">
        <v>161</v>
      </c>
      <c r="N13" s="28">
        <f>B13/Formato_Análises_Indireta!$N$31</f>
        <v>0</v>
      </c>
      <c r="O13" s="28">
        <f>C13/Formato_Análises_Indireta!$N$31</f>
        <v>0</v>
      </c>
      <c r="P13" s="28">
        <f>D13/Formato_Análises_Indireta!$N$31</f>
        <v>1.6036265874466765E-3</v>
      </c>
      <c r="Q13" s="28">
        <f>E13/Formato_Análises_Indireta!$N$31</f>
        <v>0</v>
      </c>
      <c r="R13" s="28">
        <f>F13/Formato_Análises_Indireta!$N$31</f>
        <v>2.4111017153156266E-4</v>
      </c>
      <c r="S13" s="28">
        <f>G13/Formato_Análises_Indireta!$N$31</f>
        <v>0</v>
      </c>
      <c r="T13" s="28">
        <f>H13/Formato_Análises_Indireta!$N$31</f>
        <v>0</v>
      </c>
      <c r="U13" s="28">
        <f>I13/Formato_Análises_Indireta!$N$31</f>
        <v>0</v>
      </c>
      <c r="V13" s="28">
        <f>J13/Formato_Análises_Indireta!$N$31</f>
        <v>0</v>
      </c>
      <c r="W13" s="28">
        <f>K13/Formato_Análises_Indireta!$N$31</f>
        <v>0</v>
      </c>
      <c r="X13" s="1">
        <f t="shared" si="1"/>
        <v>1.8447367589782394E-3</v>
      </c>
    </row>
    <row r="14" spans="1:24" x14ac:dyDescent="0.25">
      <c r="A14" s="25" t="s">
        <v>151</v>
      </c>
      <c r="B14" s="33">
        <v>0</v>
      </c>
      <c r="C14" s="27">
        <f>IFERROR((VLOOKUP(A14,TAB_DIN_Indireta!A$6:E$29,2,0)),0)</f>
        <v>0</v>
      </c>
      <c r="D14" s="27">
        <f>IFERROR((VLOOKUP(A14,TAB_DIN_Indireta!A$6:E$29,3,0)),0)</f>
        <v>0</v>
      </c>
      <c r="E14" s="27"/>
      <c r="F14" s="27">
        <f>IFERROR((VLOOKUP(A14,TAB_DIN_Indireta!A$6:E$29,4,0)),0)</f>
        <v>31939.837590880139</v>
      </c>
      <c r="G14" s="33">
        <v>0</v>
      </c>
      <c r="H14" s="33">
        <v>0</v>
      </c>
      <c r="I14" s="27">
        <f>IFERROR((VLOOKUP(A14,TAB_DIN_Indireta!A$6:E$29,5,0)),0)</f>
        <v>782207.45052386506</v>
      </c>
      <c r="J14" s="33">
        <v>0</v>
      </c>
      <c r="K14" s="33">
        <v>0</v>
      </c>
      <c r="L14" s="69">
        <f t="shared" si="0"/>
        <v>814147.28811474517</v>
      </c>
      <c r="M14" s="25" t="s">
        <v>151</v>
      </c>
      <c r="N14" s="28">
        <f>B14/Formato_Análises_Indireta!$N$31</f>
        <v>0</v>
      </c>
      <c r="O14" s="28">
        <f>C14/Formato_Análises_Indireta!$N$31</f>
        <v>0</v>
      </c>
      <c r="P14" s="28">
        <f>D14/Formato_Análises_Indireta!$N$31</f>
        <v>0</v>
      </c>
      <c r="Q14" s="28">
        <f>E14/Formato_Análises_Indireta!$N$31</f>
        <v>0</v>
      </c>
      <c r="R14" s="28">
        <f>F14/Formato_Análises_Indireta!$N$31</f>
        <v>4.0270504508226924E-4</v>
      </c>
      <c r="S14" s="28">
        <f>G14/Formato_Análises_Indireta!$N$31</f>
        <v>0</v>
      </c>
      <c r="T14" s="28">
        <f>H14/Formato_Análises_Indireta!$N$31</f>
        <v>0</v>
      </c>
      <c r="U14" s="28">
        <f>I14/Formato_Análises_Indireta!$N$31</f>
        <v>9.8622569927169067E-3</v>
      </c>
      <c r="V14" s="28">
        <f>J14/Formato_Análises_Indireta!$N$31</f>
        <v>0</v>
      </c>
      <c r="W14" s="28">
        <f>K14/Formato_Análises_Indireta!$N$31</f>
        <v>0</v>
      </c>
      <c r="X14" s="1">
        <f t="shared" si="1"/>
        <v>1.0264962037799178E-2</v>
      </c>
    </row>
    <row r="15" spans="1:24" x14ac:dyDescent="0.25">
      <c r="A15" s="25" t="s">
        <v>167</v>
      </c>
      <c r="B15" s="33">
        <v>0</v>
      </c>
      <c r="C15" s="27">
        <f>IFERROR((VLOOKUP(A15,TAB_DIN_Indireta!A$6:E$29,2,0)),0)</f>
        <v>179983.30660926484</v>
      </c>
      <c r="D15" s="27">
        <f>IFERROR((VLOOKUP(A15,TAB_DIN_Indireta!A$6:E$29,3,0)),0)</f>
        <v>101193.81430799306</v>
      </c>
      <c r="E15" s="27"/>
      <c r="F15" s="27">
        <f>IFERROR((VLOOKUP(A15,TAB_DIN_Indireta!A$6:E$29,4,0)),0)</f>
        <v>0</v>
      </c>
      <c r="G15" s="33">
        <v>0</v>
      </c>
      <c r="H15" s="33">
        <v>0</v>
      </c>
      <c r="I15" s="27">
        <f>IFERROR((VLOOKUP(A15,TAB_DIN_Indireta!A$6:E$29,5,0)),0)</f>
        <v>0</v>
      </c>
      <c r="J15" s="33">
        <v>0</v>
      </c>
      <c r="K15" s="33">
        <v>0</v>
      </c>
      <c r="L15" s="69">
        <f t="shared" si="0"/>
        <v>281177.12091725791</v>
      </c>
      <c r="M15" s="25" t="s">
        <v>167</v>
      </c>
      <c r="N15" s="28">
        <f>B15/Formato_Análises_Indireta!$N$31</f>
        <v>0</v>
      </c>
      <c r="O15" s="28">
        <f>C15/Formato_Análises_Indireta!$N$31</f>
        <v>2.2692722026500015E-3</v>
      </c>
      <c r="P15" s="28">
        <f>D15/Formato_Análises_Indireta!$N$31</f>
        <v>1.2758756032179366E-3</v>
      </c>
      <c r="Q15" s="28">
        <f>E15/Formato_Análises_Indireta!$N$31</f>
        <v>0</v>
      </c>
      <c r="R15" s="28">
        <f>F15/Formato_Análises_Indireta!$N$31</f>
        <v>0</v>
      </c>
      <c r="S15" s="28">
        <f>G15/Formato_Análises_Indireta!$N$31</f>
        <v>0</v>
      </c>
      <c r="T15" s="28">
        <f>H15/Formato_Análises_Indireta!$N$31</f>
        <v>0</v>
      </c>
      <c r="U15" s="28">
        <f>I15/Formato_Análises_Indireta!$N$31</f>
        <v>0</v>
      </c>
      <c r="V15" s="28">
        <f>J15/Formato_Análises_Indireta!$N$31</f>
        <v>0</v>
      </c>
      <c r="W15" s="28">
        <f>K15/Formato_Análises_Indireta!$N$31</f>
        <v>0</v>
      </c>
      <c r="X15" s="1">
        <f t="shared" si="1"/>
        <v>3.545147805867939E-3</v>
      </c>
    </row>
    <row r="16" spans="1:24" x14ac:dyDescent="0.25">
      <c r="A16" s="25" t="s">
        <v>171</v>
      </c>
      <c r="B16" s="33">
        <v>0</v>
      </c>
      <c r="C16" s="27">
        <f>IFERROR((VLOOKUP(A16,TAB_DIN_Indireta!A$6:E$29,2,0)),0)</f>
        <v>110635.73857271511</v>
      </c>
      <c r="D16" s="27">
        <f>IFERROR((VLOOKUP(A16,TAB_DIN_Indireta!A$6:E$29,3,0)),0)</f>
        <v>87729.263140553958</v>
      </c>
      <c r="E16" s="27"/>
      <c r="F16" s="27">
        <f>IFERROR((VLOOKUP(A16,TAB_DIN_Indireta!A$6:E$29,4,0)),0)</f>
        <v>224952.13576558966</v>
      </c>
      <c r="G16" s="33">
        <v>0</v>
      </c>
      <c r="H16" s="33">
        <v>0</v>
      </c>
      <c r="I16" s="27">
        <f>IFERROR((VLOOKUP(A16,TAB_DIN_Indireta!A$6:E$29,5,0)),0)</f>
        <v>0</v>
      </c>
      <c r="J16" s="33">
        <v>0</v>
      </c>
      <c r="K16" s="33">
        <v>0</v>
      </c>
      <c r="L16" s="69">
        <f t="shared" si="0"/>
        <v>423317.1374788587</v>
      </c>
      <c r="M16" s="25" t="s">
        <v>171</v>
      </c>
      <c r="N16" s="28">
        <f>B16/Formato_Análises_Indireta!$N$31</f>
        <v>0</v>
      </c>
      <c r="O16" s="28">
        <f>C16/Formato_Análises_Indireta!$N$31</f>
        <v>1.3949216229689561E-3</v>
      </c>
      <c r="P16" s="28">
        <f>D16/Formato_Análises_Indireta!$N$31</f>
        <v>1.1061113497376901E-3</v>
      </c>
      <c r="Q16" s="28">
        <f>E16/Formato_Análises_Indireta!$N$31</f>
        <v>0</v>
      </c>
      <c r="R16" s="28">
        <f>F16/Formato_Análises_Indireta!$N$31</f>
        <v>2.8362498624821043E-3</v>
      </c>
      <c r="S16" s="28">
        <f>G16/Formato_Análises_Indireta!$N$31</f>
        <v>0</v>
      </c>
      <c r="T16" s="28">
        <f>H16/Formato_Análises_Indireta!$N$31</f>
        <v>0</v>
      </c>
      <c r="U16" s="28">
        <f>I16/Formato_Análises_Indireta!$N$31</f>
        <v>0</v>
      </c>
      <c r="V16" s="28">
        <f>J16/Formato_Análises_Indireta!$N$31</f>
        <v>0</v>
      </c>
      <c r="W16" s="28">
        <f>K16/Formato_Análises_Indireta!$N$31</f>
        <v>0</v>
      </c>
      <c r="X16" s="1">
        <f t="shared" si="1"/>
        <v>5.3372828351887511E-3</v>
      </c>
    </row>
    <row r="17" spans="1:24" x14ac:dyDescent="0.25">
      <c r="A17" s="25" t="s">
        <v>175</v>
      </c>
      <c r="B17" s="33">
        <v>0</v>
      </c>
      <c r="C17" s="27">
        <f>IFERROR((VLOOKUP(A17,TAB_DIN_Indireta!A$6:E$29,2,0)),0)</f>
        <v>34319.216904254623</v>
      </c>
      <c r="D17" s="27">
        <f>IFERROR((VLOOKUP(A17,TAB_DIN_Indireta!A$6:E$29,3,0)),0)</f>
        <v>0</v>
      </c>
      <c r="E17" s="27"/>
      <c r="F17" s="27">
        <f>IFERROR((VLOOKUP(A17,TAB_DIN_Indireta!A$6:E$29,4,0)),0)</f>
        <v>33806.26448041822</v>
      </c>
      <c r="G17" s="33">
        <v>0</v>
      </c>
      <c r="H17" s="33">
        <v>0</v>
      </c>
      <c r="I17" s="27">
        <f>IFERROR((VLOOKUP(A17,TAB_DIN_Indireta!A$6:E$29,5,0)),0)</f>
        <v>0</v>
      </c>
      <c r="J17" s="33">
        <v>0</v>
      </c>
      <c r="K17" s="33">
        <v>0</v>
      </c>
      <c r="L17" s="69">
        <f t="shared" si="0"/>
        <v>68125.481384672836</v>
      </c>
      <c r="M17" s="25" t="s">
        <v>175</v>
      </c>
      <c r="N17" s="28">
        <f>B17/Formato_Análises_Indireta!$N$31</f>
        <v>0</v>
      </c>
      <c r="O17" s="28">
        <f>C17/Formato_Análises_Indireta!$N$31</f>
        <v>4.3270482360130229E-4</v>
      </c>
      <c r="P17" s="28">
        <f>D17/Formato_Análises_Indireta!$N$31</f>
        <v>0</v>
      </c>
      <c r="Q17" s="28">
        <f>E17/Formato_Análises_Indireta!$N$31</f>
        <v>0</v>
      </c>
      <c r="R17" s="28">
        <f>F17/Formato_Análises_Indireta!$N$31</f>
        <v>4.2623739782374979E-4</v>
      </c>
      <c r="S17" s="28">
        <f>G17/Formato_Análises_Indireta!$N$31</f>
        <v>0</v>
      </c>
      <c r="T17" s="28">
        <f>H17/Formato_Análises_Indireta!$N$31</f>
        <v>0</v>
      </c>
      <c r="U17" s="28">
        <f>I17/Formato_Análises_Indireta!$N$31</f>
        <v>0</v>
      </c>
      <c r="V17" s="28">
        <f>J17/Formato_Análises_Indireta!$N$31</f>
        <v>0</v>
      </c>
      <c r="W17" s="28">
        <f>K17/Formato_Análises_Indireta!$N$31</f>
        <v>0</v>
      </c>
      <c r="X17" s="1">
        <f t="shared" si="1"/>
        <v>8.5894222142505214E-4</v>
      </c>
    </row>
    <row r="18" spans="1:24" x14ac:dyDescent="0.25">
      <c r="A18" s="25" t="s">
        <v>137</v>
      </c>
      <c r="B18" s="33">
        <v>0</v>
      </c>
      <c r="C18" s="27">
        <f>IFERROR((VLOOKUP(A18,TAB_DIN_Indireta!A$6:E$29,2,0)),0)</f>
        <v>0</v>
      </c>
      <c r="D18" s="27">
        <f>IFERROR((VLOOKUP(A18,TAB_DIN_Indireta!A$6:E$29,3,0)),0)</f>
        <v>0</v>
      </c>
      <c r="E18" s="27"/>
      <c r="F18" s="27">
        <f>IFERROR((VLOOKUP(A18,TAB_DIN_Indireta!A$6:E$29,4,0)),0)</f>
        <v>0</v>
      </c>
      <c r="G18" s="33">
        <v>0</v>
      </c>
      <c r="H18" s="33">
        <v>0</v>
      </c>
      <c r="I18" s="27">
        <f>IFERROR((VLOOKUP(A18,TAB_DIN_Indireta!A$6:E$29,5,0)),0)</f>
        <v>0</v>
      </c>
      <c r="J18" s="33">
        <v>0</v>
      </c>
      <c r="K18" s="33">
        <v>0</v>
      </c>
      <c r="L18" s="69">
        <f t="shared" si="0"/>
        <v>0</v>
      </c>
      <c r="M18" s="25" t="s">
        <v>137</v>
      </c>
      <c r="N18" s="28">
        <f>B18/Formato_Análises_Indireta!$N$31</f>
        <v>0</v>
      </c>
      <c r="O18" s="28">
        <f>C18/Formato_Análises_Indireta!$N$31</f>
        <v>0</v>
      </c>
      <c r="P18" s="28">
        <f>D18/Formato_Análises_Indireta!$N$31</f>
        <v>0</v>
      </c>
      <c r="Q18" s="28">
        <f>E18/Formato_Análises_Indireta!$N$31</f>
        <v>0</v>
      </c>
      <c r="R18" s="28">
        <f>F18/Formato_Análises_Indireta!$N$31</f>
        <v>0</v>
      </c>
      <c r="S18" s="28">
        <f>G18/Formato_Análises_Indireta!$N$31</f>
        <v>0</v>
      </c>
      <c r="T18" s="28">
        <f>H18/Formato_Análises_Indireta!$N$31</f>
        <v>0</v>
      </c>
      <c r="U18" s="28">
        <f>I18/Formato_Análises_Indireta!$N$31</f>
        <v>0</v>
      </c>
      <c r="V18" s="28">
        <f>J18/Formato_Análises_Indireta!$N$31</f>
        <v>0</v>
      </c>
      <c r="W18" s="28">
        <f>K18/Formato_Análises_Indireta!$N$31</f>
        <v>0</v>
      </c>
      <c r="X18" s="1">
        <f t="shared" si="1"/>
        <v>0</v>
      </c>
    </row>
    <row r="19" spans="1:24" x14ac:dyDescent="0.25">
      <c r="A19" s="25" t="s">
        <v>181</v>
      </c>
      <c r="B19" s="33">
        <v>0</v>
      </c>
      <c r="C19" s="27">
        <f>IFERROR((VLOOKUP(A19,TAB_DIN_Indireta!A$6:E$29,2,0)),0)</f>
        <v>0</v>
      </c>
      <c r="D19" s="27">
        <f>IFERROR((VLOOKUP(A19,TAB_DIN_Indireta!A$6:E$29,3,0)),0)</f>
        <v>0</v>
      </c>
      <c r="E19" s="27"/>
      <c r="F19" s="27">
        <f>IFERROR((VLOOKUP(A19,TAB_DIN_Indireta!A$6:E$29,4,0)),0)</f>
        <v>19150.223823225781</v>
      </c>
      <c r="G19" s="33">
        <v>0</v>
      </c>
      <c r="H19" s="33">
        <v>0</v>
      </c>
      <c r="I19" s="27">
        <f>IFERROR((VLOOKUP(A19,TAB_DIN_Indireta!A$6:E$29,5,0)),0)</f>
        <v>0</v>
      </c>
      <c r="J19" s="33">
        <v>0</v>
      </c>
      <c r="K19" s="33">
        <v>0</v>
      </c>
      <c r="L19" s="69">
        <f t="shared" si="0"/>
        <v>19150.223823225781</v>
      </c>
      <c r="M19" s="25" t="s">
        <v>181</v>
      </c>
      <c r="N19" s="28">
        <f>B19/Formato_Análises_Indireta!$N$31</f>
        <v>0</v>
      </c>
      <c r="O19" s="28">
        <f>C19/Formato_Análises_Indireta!$N$31</f>
        <v>0</v>
      </c>
      <c r="P19" s="28">
        <f>D19/Formato_Análises_Indireta!$N$31</f>
        <v>0</v>
      </c>
      <c r="Q19" s="28">
        <f>E19/Formato_Análises_Indireta!$N$31</f>
        <v>0</v>
      </c>
      <c r="R19" s="28">
        <f>F19/Formato_Análises_Indireta!$N$31</f>
        <v>2.4145056236196015E-4</v>
      </c>
      <c r="S19" s="28">
        <f>G19/Formato_Análises_Indireta!$N$31</f>
        <v>0</v>
      </c>
      <c r="T19" s="28">
        <f>H19/Formato_Análises_Indireta!$N$31</f>
        <v>0</v>
      </c>
      <c r="U19" s="28">
        <f>I19/Formato_Análises_Indireta!$N$31</f>
        <v>0</v>
      </c>
      <c r="V19" s="28">
        <f>J19/Formato_Análises_Indireta!$N$31</f>
        <v>0</v>
      </c>
      <c r="W19" s="28">
        <f>K19/Formato_Análises_Indireta!$N$31</f>
        <v>0</v>
      </c>
      <c r="X19" s="1">
        <f t="shared" si="1"/>
        <v>2.4145056236196021E-4</v>
      </c>
    </row>
    <row r="20" spans="1:24" x14ac:dyDescent="0.25">
      <c r="A20" s="25" t="s">
        <v>148</v>
      </c>
      <c r="B20" s="33">
        <v>0</v>
      </c>
      <c r="C20" s="27">
        <f>IFERROR((VLOOKUP(A20,TAB_DIN_Indireta!A$6:E$29,2,0)),0)</f>
        <v>96589.841324928071</v>
      </c>
      <c r="D20" s="27">
        <f>IFERROR((VLOOKUP(A20,TAB_DIN_Indireta!A$6:E$29,3,0)),0)</f>
        <v>0</v>
      </c>
      <c r="E20" s="27"/>
      <c r="F20" s="27">
        <f>IFERROR((VLOOKUP(A20,TAB_DIN_Indireta!A$6:E$29,4,0)),0)</f>
        <v>91102.150306411597</v>
      </c>
      <c r="G20" s="33">
        <v>0</v>
      </c>
      <c r="H20" s="33">
        <v>0</v>
      </c>
      <c r="I20" s="27">
        <f>IFERROR((VLOOKUP(A20,TAB_DIN_Indireta!A$6:E$29,5,0)),0)</f>
        <v>26259.56443429174</v>
      </c>
      <c r="J20" s="33">
        <v>0</v>
      </c>
      <c r="K20" s="33">
        <v>0</v>
      </c>
      <c r="L20" s="69">
        <f t="shared" si="0"/>
        <v>213951.55606563139</v>
      </c>
      <c r="M20" s="25" t="s">
        <v>148</v>
      </c>
      <c r="N20" s="28">
        <f>B20/Formato_Análises_Indireta!$N$31</f>
        <v>0</v>
      </c>
      <c r="O20" s="28">
        <f>C20/Formato_Análises_Indireta!$N$31</f>
        <v>1.2178276202741499E-3</v>
      </c>
      <c r="P20" s="28">
        <f>D20/Formato_Análises_Indireta!$N$31</f>
        <v>0</v>
      </c>
      <c r="Q20" s="28">
        <f>E20/Formato_Análises_Indireta!$N$31</f>
        <v>0</v>
      </c>
      <c r="R20" s="28">
        <f>F20/Formato_Análises_Indireta!$N$31</f>
        <v>1.1486375108153513E-3</v>
      </c>
      <c r="S20" s="28">
        <f>G20/Formato_Análises_Indireta!$N$31</f>
        <v>0</v>
      </c>
      <c r="T20" s="28">
        <f>H20/Formato_Análises_Indireta!$N$31</f>
        <v>0</v>
      </c>
      <c r="U20" s="28">
        <f>I20/Formato_Análises_Indireta!$N$31</f>
        <v>3.3108681436663518E-4</v>
      </c>
      <c r="V20" s="28">
        <f>J20/Formato_Análises_Indireta!$N$31</f>
        <v>0</v>
      </c>
      <c r="W20" s="28">
        <f>K20/Formato_Análises_Indireta!$N$31</f>
        <v>0</v>
      </c>
      <c r="X20" s="1">
        <f t="shared" si="1"/>
        <v>2.6975519454561364E-3</v>
      </c>
    </row>
    <row r="21" spans="1:24" x14ac:dyDescent="0.25">
      <c r="A21" s="25" t="s">
        <v>177</v>
      </c>
      <c r="B21" s="33">
        <v>0</v>
      </c>
      <c r="C21" s="27">
        <f>IFERROR((VLOOKUP(A21,TAB_DIN_Indireta!A$6:E$29,2,0)),0)</f>
        <v>28874.721879324359</v>
      </c>
      <c r="D21" s="27">
        <f>IFERROR((VLOOKUP(A21,TAB_DIN_Indireta!A$6:E$29,3,0)),0)</f>
        <v>39263.358336811129</v>
      </c>
      <c r="E21" s="27"/>
      <c r="F21" s="27">
        <f>IFERROR((VLOOKUP(A21,TAB_DIN_Indireta!A$6:E$29,4,0)),0)</f>
        <v>10417327.596393349</v>
      </c>
      <c r="G21" s="33">
        <v>0</v>
      </c>
      <c r="H21" s="33">
        <v>0</v>
      </c>
      <c r="I21" s="27">
        <f>IFERROR((VLOOKUP(A21,TAB_DIN_Indireta!A$6:E$29,5,0)),0)</f>
        <v>5219.5158916686805</v>
      </c>
      <c r="J21" s="33">
        <v>0</v>
      </c>
      <c r="K21" s="33">
        <v>0</v>
      </c>
      <c r="L21" s="69">
        <f t="shared" si="0"/>
        <v>10490685.192501154</v>
      </c>
      <c r="M21" s="25" t="s">
        <v>177</v>
      </c>
      <c r="N21" s="28">
        <f>B21/Formato_Análises_Indireta!$N$31</f>
        <v>0</v>
      </c>
      <c r="O21" s="28">
        <f>C21/Formato_Análises_Indireta!$N$31</f>
        <v>3.6405933947113975E-4</v>
      </c>
      <c r="P21" s="28">
        <f>D21/Formato_Análises_Indireta!$N$31</f>
        <v>4.950417310080978E-4</v>
      </c>
      <c r="Q21" s="28">
        <f>E21/Formato_Análises_Indireta!$N$31</f>
        <v>0</v>
      </c>
      <c r="R21" s="28">
        <f>F21/Formato_Análises_Indireta!$N$31</f>
        <v>0.13134413621878249</v>
      </c>
      <c r="S21" s="28">
        <f>G21/Formato_Análises_Indireta!$N$31</f>
        <v>0</v>
      </c>
      <c r="T21" s="28">
        <f>H21/Formato_Análises_Indireta!$N$31</f>
        <v>0</v>
      </c>
      <c r="U21" s="28">
        <f>I21/Formato_Análises_Indireta!$N$31</f>
        <v>6.5808893876850039E-5</v>
      </c>
      <c r="V21" s="28">
        <f>J21/Formato_Análises_Indireta!$N$31</f>
        <v>0</v>
      </c>
      <c r="W21" s="28">
        <f>K21/Formato_Análises_Indireta!$N$31</f>
        <v>0</v>
      </c>
      <c r="X21" s="1">
        <f t="shared" si="1"/>
        <v>0.13226904618313862</v>
      </c>
    </row>
    <row r="22" spans="1:24" x14ac:dyDescent="0.25">
      <c r="A22" s="25" t="s">
        <v>159</v>
      </c>
      <c r="B22" s="33">
        <v>0</v>
      </c>
      <c r="C22" s="27">
        <f>IFERROR((VLOOKUP(A22,TAB_DIN_Indireta!A$6:E$29,2,0)),0)</f>
        <v>17998.330660926484</v>
      </c>
      <c r="D22" s="27">
        <f>IFERROR((VLOOKUP(A22,TAB_DIN_Indireta!A$6:E$29,3,0)),0)</f>
        <v>34752.976673182944</v>
      </c>
      <c r="E22" s="27"/>
      <c r="F22" s="27">
        <f>IFERROR((VLOOKUP(A22,TAB_DIN_Indireta!A$6:E$29,4,0)),0)</f>
        <v>199677.08001845059</v>
      </c>
      <c r="G22" s="33">
        <v>0</v>
      </c>
      <c r="H22" s="33">
        <v>0</v>
      </c>
      <c r="I22" s="27">
        <f>IFERROR((VLOOKUP(A22,TAB_DIN_Indireta!A$6:E$29,5,0)),0)</f>
        <v>317382.56287477759</v>
      </c>
      <c r="J22" s="33">
        <v>0</v>
      </c>
      <c r="K22" s="33">
        <v>0</v>
      </c>
      <c r="L22" s="69">
        <f t="shared" si="0"/>
        <v>569810.95022733766</v>
      </c>
      <c r="M22" s="25" t="s">
        <v>159</v>
      </c>
      <c r="N22" s="28">
        <f>B22/Formato_Análises_Indireta!$N$31</f>
        <v>0</v>
      </c>
      <c r="O22" s="28">
        <f>C22/Formato_Análises_Indireta!$N$31</f>
        <v>2.2692722026500012E-4</v>
      </c>
      <c r="P22" s="28">
        <f>D22/Formato_Análises_Indireta!$N$31</f>
        <v>4.3817376960968873E-4</v>
      </c>
      <c r="Q22" s="28">
        <f>E22/Formato_Análises_Indireta!$N$31</f>
        <v>0</v>
      </c>
      <c r="R22" s="28">
        <f>F22/Formato_Análises_Indireta!$N$31</f>
        <v>2.5175759670639643E-3</v>
      </c>
      <c r="S22" s="28">
        <f>G22/Formato_Análises_Indireta!$N$31</f>
        <v>0</v>
      </c>
      <c r="T22" s="28">
        <f>H22/Formato_Análises_Indireta!$N$31</f>
        <v>0</v>
      </c>
      <c r="U22" s="28">
        <f>I22/Formato_Análises_Indireta!$N$31</f>
        <v>4.0016346021530119E-3</v>
      </c>
      <c r="V22" s="28">
        <f>J22/Formato_Análises_Indireta!$N$31</f>
        <v>0</v>
      </c>
      <c r="W22" s="28">
        <f>K22/Formato_Análises_Indireta!$N$31</f>
        <v>0</v>
      </c>
      <c r="X22" s="1">
        <f t="shared" si="1"/>
        <v>7.1843115590916676E-3</v>
      </c>
    </row>
    <row r="23" spans="1:24" x14ac:dyDescent="0.25">
      <c r="A23" s="25" t="s">
        <v>191</v>
      </c>
      <c r="B23" s="33">
        <v>0</v>
      </c>
      <c r="C23" s="27">
        <f>IFERROR((VLOOKUP(A23,TAB_DIN_Indireta!A$6:E$29,2,0)),0)</f>
        <v>2296380.0115316189</v>
      </c>
      <c r="D23" s="27">
        <f>IFERROR((VLOOKUP(A23,TAB_DIN_Indireta!A$6:E$29,3,0)),0)</f>
        <v>286394.83697586053</v>
      </c>
      <c r="E23" s="27"/>
      <c r="F23" s="27">
        <f>IFERROR((VLOOKUP(A23,TAB_DIN_Indireta!A$6:E$29,4,0)),0)</f>
        <v>2264454.5726052672</v>
      </c>
      <c r="G23" s="33">
        <v>0</v>
      </c>
      <c r="H23" s="33">
        <v>0</v>
      </c>
      <c r="I23" s="27">
        <f>IFERROR((VLOOKUP(A23,TAB_DIN_Indireta!A$6:E$29,5,0)),0)</f>
        <v>14800.027302479848</v>
      </c>
      <c r="J23" s="33">
        <v>0</v>
      </c>
      <c r="K23" s="33">
        <v>0</v>
      </c>
      <c r="L23" s="69">
        <f t="shared" si="0"/>
        <v>4862029.4484152263</v>
      </c>
      <c r="M23" s="25" t="s">
        <v>191</v>
      </c>
      <c r="N23" s="28">
        <f>B23/Formato_Análises_Indireta!$N$31</f>
        <v>0</v>
      </c>
      <c r="O23" s="28">
        <f>C23/Formato_Análises_Indireta!$N$31</f>
        <v>2.895330364278097E-2</v>
      </c>
      <c r="P23" s="28">
        <f>D23/Formato_Análises_Indireta!$N$31</f>
        <v>3.6109340070227623E-3</v>
      </c>
      <c r="Q23" s="28">
        <f>E23/Formato_Análises_Indireta!$N$31</f>
        <v>0</v>
      </c>
      <c r="R23" s="28">
        <f>F23/Formato_Análises_Indireta!$N$31</f>
        <v>2.8550780139474912E-2</v>
      </c>
      <c r="S23" s="28">
        <f>G23/Formato_Análises_Indireta!$N$31</f>
        <v>0</v>
      </c>
      <c r="T23" s="28">
        <f>H23/Formato_Análises_Indireta!$N$31</f>
        <v>0</v>
      </c>
      <c r="U23" s="28">
        <f>I23/Formato_Análises_Indireta!$N$31</f>
        <v>1.866022532239096E-4</v>
      </c>
      <c r="V23" s="28">
        <f>J23/Formato_Análises_Indireta!$N$31</f>
        <v>0</v>
      </c>
      <c r="W23" s="28">
        <f>K23/Formato_Análises_Indireta!$N$31</f>
        <v>0</v>
      </c>
      <c r="X23" s="1">
        <f t="shared" si="1"/>
        <v>6.1301620042502565E-2</v>
      </c>
    </row>
    <row r="24" spans="1:24" x14ac:dyDescent="0.25">
      <c r="A24" s="25" t="s">
        <v>194</v>
      </c>
      <c r="B24" s="33">
        <v>0</v>
      </c>
      <c r="C24" s="27">
        <f>IFERROR((VLOOKUP(A24,TAB_DIN_Indireta!A$6:E$29,2,0)),0)</f>
        <v>884486.56417071202</v>
      </c>
      <c r="D24" s="27">
        <f>IFERROR((VLOOKUP(A24,TAB_DIN_Indireta!A$6:E$29,3,0)),0)</f>
        <v>2808364.1251784656</v>
      </c>
      <c r="E24" s="27"/>
      <c r="F24" s="27">
        <f>IFERROR((VLOOKUP(A24,TAB_DIN_Indireta!A$6:E$29,4,0)),0)</f>
        <v>49626203.186460786</v>
      </c>
      <c r="G24" s="33">
        <v>0</v>
      </c>
      <c r="H24" s="33">
        <v>0</v>
      </c>
      <c r="I24" s="27">
        <f>IFERROR((VLOOKUP(A24,TAB_DIN_Indireta!A$6:E$29,5,0)),0)</f>
        <v>688821.31205658184</v>
      </c>
      <c r="J24" s="33">
        <v>0</v>
      </c>
      <c r="K24" s="33">
        <v>0</v>
      </c>
      <c r="L24" s="69">
        <f t="shared" si="0"/>
        <v>54007875.187866539</v>
      </c>
      <c r="M24" s="25" t="s">
        <v>194</v>
      </c>
      <c r="N24" s="28">
        <f>B24/Formato_Análises_Indireta!$N$31</f>
        <v>0</v>
      </c>
      <c r="O24" s="28">
        <f>C24/Formato_Análises_Indireta!$N$31</f>
        <v>1.1151816307316823E-2</v>
      </c>
      <c r="P24" s="28">
        <f>D24/Formato_Análises_Indireta!$N$31</f>
        <v>3.5408520735883214E-2</v>
      </c>
      <c r="Q24" s="28">
        <f>E24/Formato_Análises_Indireta!$N$31</f>
        <v>0</v>
      </c>
      <c r="R24" s="28">
        <f>F24/Formato_Análises_Indireta!$N$31</f>
        <v>0.62569893583841618</v>
      </c>
      <c r="S24" s="28">
        <f>G24/Formato_Análises_Indireta!$N$31</f>
        <v>0</v>
      </c>
      <c r="T24" s="28">
        <f>H24/Formato_Análises_Indireta!$N$31</f>
        <v>0</v>
      </c>
      <c r="U24" s="28">
        <f>I24/Formato_Análises_Indireta!$N$31</f>
        <v>8.6848224176499268E-3</v>
      </c>
      <c r="V24" s="28">
        <f>J24/Formato_Análises_Indireta!$N$31</f>
        <v>0</v>
      </c>
      <c r="W24" s="28">
        <f>K24/Formato_Análises_Indireta!$N$31</f>
        <v>0</v>
      </c>
      <c r="X24" s="1">
        <f t="shared" si="1"/>
        <v>0.68094409529926614</v>
      </c>
    </row>
    <row r="25" spans="1:24" x14ac:dyDescent="0.25">
      <c r="A25" s="25" t="s">
        <v>185</v>
      </c>
      <c r="B25" s="33">
        <v>0</v>
      </c>
      <c r="C25" s="27">
        <f>IFERROR((VLOOKUP(A25,TAB_DIN_Indireta!A$6:E$29,2,0)),0)</f>
        <v>347785.34302721469</v>
      </c>
      <c r="D25" s="27">
        <f>IFERROR((VLOOKUP(A25,TAB_DIN_Indireta!A$6:E$29,3,0)),0)</f>
        <v>14598.445999077472</v>
      </c>
      <c r="E25" s="27"/>
      <c r="F25" s="27">
        <f>IFERROR((VLOOKUP(A25,TAB_DIN_Indireta!A$6:E$29,4,0)),0)</f>
        <v>486124.11215322785</v>
      </c>
      <c r="G25" s="33">
        <v>0</v>
      </c>
      <c r="H25" s="33">
        <v>0</v>
      </c>
      <c r="I25" s="27">
        <f>IFERROR((VLOOKUP(A25,TAB_DIN_Indireta!A$6:E$29,5,0)),0)</f>
        <v>0</v>
      </c>
      <c r="J25" s="33">
        <v>0</v>
      </c>
      <c r="K25" s="33">
        <v>0</v>
      </c>
      <c r="L25" s="69">
        <f t="shared" si="0"/>
        <v>848507.90117951995</v>
      </c>
      <c r="M25" s="25" t="s">
        <v>185</v>
      </c>
      <c r="N25" s="28">
        <f>B25/Formato_Análises_Indireta!$N$31</f>
        <v>0</v>
      </c>
      <c r="O25" s="28">
        <f>C25/Formato_Análises_Indireta!$N$31</f>
        <v>4.3849600626246514E-3</v>
      </c>
      <c r="P25" s="28">
        <f>D25/Formato_Análises_Indireta!$N$31</f>
        <v>1.8406066835694162E-4</v>
      </c>
      <c r="Q25" s="28">
        <f>E25/Formato_Análises_Indireta!$N$31</f>
        <v>0</v>
      </c>
      <c r="R25" s="28">
        <f>F25/Formato_Análises_Indireta!$N$31</f>
        <v>6.1291680630254954E-3</v>
      </c>
      <c r="S25" s="28">
        <f>G25/Formato_Análises_Indireta!$N$31</f>
        <v>0</v>
      </c>
      <c r="T25" s="28">
        <f>H25/Formato_Análises_Indireta!$N$31</f>
        <v>0</v>
      </c>
      <c r="U25" s="28">
        <f>I25/Formato_Análises_Indireta!$N$31</f>
        <v>0</v>
      </c>
      <c r="V25" s="28">
        <f>J25/Formato_Análises_Indireta!$N$31</f>
        <v>0</v>
      </c>
      <c r="W25" s="28">
        <f>K25/Formato_Análises_Indireta!$N$31</f>
        <v>0</v>
      </c>
      <c r="X25" s="1">
        <f t="shared" si="1"/>
        <v>1.069818879400709E-2</v>
      </c>
    </row>
    <row r="26" spans="1:24" x14ac:dyDescent="0.25">
      <c r="A26" s="25" t="s">
        <v>200</v>
      </c>
      <c r="B26" s="33">
        <v>0</v>
      </c>
      <c r="C26" s="27">
        <f>IFERROR((VLOOKUP(A26,TAB_DIN_Indireta!A$6:E$29,2,0)),0)</f>
        <v>0</v>
      </c>
      <c r="D26" s="27">
        <f>IFERROR((VLOOKUP(A26,TAB_DIN_Indireta!A$6:E$29,3,0)),0)</f>
        <v>107979.18496716235</v>
      </c>
      <c r="E26" s="27"/>
      <c r="F26" s="27">
        <f>IFERROR((VLOOKUP(A26,TAB_DIN_Indireta!A$6:E$29,4,0)),0)</f>
        <v>1298871.130142553</v>
      </c>
      <c r="G26" s="33">
        <v>0</v>
      </c>
      <c r="H26" s="33">
        <v>0</v>
      </c>
      <c r="I26" s="27">
        <f>IFERROR((VLOOKUP(A26,TAB_DIN_Indireta!A$6:E$29,5,0)),0)</f>
        <v>25568.428536912164</v>
      </c>
      <c r="J26" s="33">
        <v>0</v>
      </c>
      <c r="K26" s="33">
        <v>0</v>
      </c>
      <c r="L26" s="69">
        <f t="shared" si="0"/>
        <v>1432418.7436466275</v>
      </c>
      <c r="M26" s="25" t="s">
        <v>200</v>
      </c>
      <c r="N26" s="28">
        <f>B26/Formato_Análises_Indireta!$N$31</f>
        <v>0</v>
      </c>
      <c r="O26" s="28">
        <f>C26/Formato_Análises_Indireta!$N$31</f>
        <v>0</v>
      </c>
      <c r="P26" s="28">
        <f>D26/Formato_Análises_Indireta!$N$31</f>
        <v>1.3614271652578418E-3</v>
      </c>
      <c r="Q26" s="28">
        <f>E26/Formato_Análises_Indireta!$N$31</f>
        <v>0</v>
      </c>
      <c r="R26" s="28">
        <f>F26/Formato_Análises_Indireta!$N$31</f>
        <v>1.6376475163088055E-2</v>
      </c>
      <c r="S26" s="28">
        <f>G26/Formato_Análises_Indireta!$N$31</f>
        <v>0</v>
      </c>
      <c r="T26" s="28">
        <f>H26/Formato_Análises_Indireta!$N$31</f>
        <v>0</v>
      </c>
      <c r="U26" s="28">
        <f>I26/Formato_Análises_Indireta!$N$31</f>
        <v>3.2237280910845918E-4</v>
      </c>
      <c r="V26" s="28">
        <f>J26/Formato_Análises_Indireta!$N$31</f>
        <v>0</v>
      </c>
      <c r="W26" s="28">
        <f>K26/Formato_Análises_Indireta!$N$31</f>
        <v>0</v>
      </c>
      <c r="X26" s="1">
        <f t="shared" si="1"/>
        <v>1.8060275137454361E-2</v>
      </c>
    </row>
    <row r="27" spans="1:24" x14ac:dyDescent="0.25">
      <c r="A27" s="25" t="s">
        <v>198</v>
      </c>
      <c r="B27" s="33">
        <v>0</v>
      </c>
      <c r="C27" s="27">
        <f>IFERROR((VLOOKUP(A27,TAB_DIN_Indireta!A$6:E$29,2,0)),0)</f>
        <v>196550.76998264767</v>
      </c>
      <c r="D27" s="27">
        <f>IFERROR((VLOOKUP(A27,TAB_DIN_Indireta!A$6:E$29,3,0)),0)</f>
        <v>172877.56566433108</v>
      </c>
      <c r="E27" s="27"/>
      <c r="F27" s="27">
        <f>IFERROR((VLOOKUP(A27,TAB_DIN_Indireta!A$6:E$29,4,0)),0)</f>
        <v>1946820.0331012374</v>
      </c>
      <c r="G27" s="33">
        <v>0</v>
      </c>
      <c r="H27" s="33">
        <v>0</v>
      </c>
      <c r="I27" s="27">
        <f>IFERROR((VLOOKUP(A27,TAB_DIN_Indireta!A$6:E$29,5,0)),0)</f>
        <v>53167.068772376835</v>
      </c>
      <c r="J27" s="33">
        <v>0</v>
      </c>
      <c r="K27" s="33">
        <v>0</v>
      </c>
      <c r="L27" s="69">
        <f t="shared" si="0"/>
        <v>2369415.4375205929</v>
      </c>
      <c r="M27" s="25" t="s">
        <v>198</v>
      </c>
      <c r="N27" s="28">
        <f>B27/Formato_Análises_Indireta!$N$31</f>
        <v>0</v>
      </c>
      <c r="O27" s="28">
        <f>C27/Formato_Análises_Indireta!$N$31</f>
        <v>2.4781587089039341E-3</v>
      </c>
      <c r="P27" s="28">
        <f>D27/Formato_Análises_Indireta!$N$31</f>
        <v>2.1796813360893796E-3</v>
      </c>
      <c r="Q27" s="28">
        <f>E27/Formato_Análises_Indireta!$N$31</f>
        <v>0</v>
      </c>
      <c r="R27" s="28">
        <f>F27/Formato_Análises_Indireta!$N$31</f>
        <v>2.4545968556238199E-2</v>
      </c>
      <c r="S27" s="28">
        <f>G27/Formato_Análises_Indireta!$N$31</f>
        <v>0</v>
      </c>
      <c r="T27" s="28">
        <f>H27/Formato_Análises_Indireta!$N$31</f>
        <v>0</v>
      </c>
      <c r="U27" s="28">
        <f>I27/Formato_Análises_Indireta!$N$31</f>
        <v>6.7034300866281038E-4</v>
      </c>
      <c r="V27" s="28">
        <f>J27/Formato_Análises_Indireta!$N$31</f>
        <v>0</v>
      </c>
      <c r="W27" s="28">
        <f>K27/Formato_Análises_Indireta!$N$31</f>
        <v>0</v>
      </c>
      <c r="X27" s="1">
        <f t="shared" si="1"/>
        <v>2.9874151609894328E-2</v>
      </c>
    </row>
    <row r="28" spans="1:24" x14ac:dyDescent="0.25">
      <c r="A28" s="25" t="s">
        <v>173</v>
      </c>
      <c r="B28" s="33">
        <v>0</v>
      </c>
      <c r="C28" s="27">
        <f>IFERROR((VLOOKUP(A28,TAB_DIN_Indireta!A$6:E$29,2,0)),0)</f>
        <v>49587.20080391856</v>
      </c>
      <c r="D28" s="27">
        <f>IFERROR((VLOOKUP(A28,TAB_DIN_Indireta!A$6:E$29,3,0)),0)</f>
        <v>0</v>
      </c>
      <c r="E28" s="27"/>
      <c r="F28" s="27">
        <f>IFERROR((VLOOKUP(A28,TAB_DIN_Indireta!A$6:E$29,4,0)),0)</f>
        <v>36784.98820480155</v>
      </c>
      <c r="G28" s="33">
        <v>0</v>
      </c>
      <c r="H28" s="33">
        <v>0</v>
      </c>
      <c r="I28" s="27">
        <f>IFERROR((VLOOKUP(A28,TAB_DIN_Indireta!A$6:E$29,5,0)),0)</f>
        <v>62652.189030685091</v>
      </c>
      <c r="J28" s="33">
        <v>0</v>
      </c>
      <c r="K28" s="33">
        <v>0</v>
      </c>
      <c r="L28" s="69">
        <f t="shared" si="0"/>
        <v>149024.37803940519</v>
      </c>
      <c r="M28" s="25" t="s">
        <v>173</v>
      </c>
      <c r="N28" s="28">
        <f>B28/Formato_Análises_Indireta!$N$31</f>
        <v>0</v>
      </c>
      <c r="O28" s="28">
        <f>C28/Formato_Análises_Indireta!$N$31</f>
        <v>6.2520718455210192E-4</v>
      </c>
      <c r="P28" s="28">
        <f>D28/Formato_Análises_Indireta!$N$31</f>
        <v>0</v>
      </c>
      <c r="Q28" s="28">
        <f>E28/Formato_Análises_Indireta!$N$31</f>
        <v>0</v>
      </c>
      <c r="R28" s="28">
        <f>F28/Formato_Análises_Indireta!$N$31</f>
        <v>4.6379385277760731E-4</v>
      </c>
      <c r="S28" s="28">
        <f>G28/Formato_Análises_Indireta!$N$31</f>
        <v>0</v>
      </c>
      <c r="T28" s="28">
        <f>H28/Formato_Análises_Indireta!$N$31</f>
        <v>0</v>
      </c>
      <c r="U28" s="28">
        <f>I28/Formato_Análises_Indireta!$N$31</f>
        <v>7.8993365374246548E-4</v>
      </c>
      <c r="V28" s="28">
        <f>J28/Formato_Análises_Indireta!$N$31</f>
        <v>0</v>
      </c>
      <c r="W28" s="28">
        <f>K28/Formato_Análises_Indireta!$N$31</f>
        <v>0</v>
      </c>
      <c r="X28" s="1">
        <f t="shared" si="1"/>
        <v>1.8789346910721748E-3</v>
      </c>
    </row>
    <row r="29" spans="1:24" x14ac:dyDescent="0.25">
      <c r="A29" s="25" t="s">
        <v>169</v>
      </c>
      <c r="B29" s="33">
        <v>0</v>
      </c>
      <c r="C29" s="27">
        <f>IFERROR((VLOOKUP(A29,TAB_DIN_Indireta!A$6:E$29,2,0)),0)</f>
        <v>33350.906714696779</v>
      </c>
      <c r="D29" s="27">
        <f>IFERROR((VLOOKUP(A29,TAB_DIN_Indireta!A$6:E$29,3,0)),0)</f>
        <v>0</v>
      </c>
      <c r="E29" s="27"/>
      <c r="F29" s="27">
        <f>IFERROR((VLOOKUP(A29,TAB_DIN_Indireta!A$6:E$29,4,0)),0)</f>
        <v>131328.41933358228</v>
      </c>
      <c r="G29" s="33">
        <v>0</v>
      </c>
      <c r="H29" s="33">
        <v>0</v>
      </c>
      <c r="I29" s="27">
        <f>IFERROR((VLOOKUP(A29,TAB_DIN_Indireta!A$6:E$29,5,0)),0)</f>
        <v>13329.563687482154</v>
      </c>
      <c r="J29" s="33">
        <v>0</v>
      </c>
      <c r="K29" s="33">
        <v>0</v>
      </c>
      <c r="L29" s="69">
        <f t="shared" si="0"/>
        <v>178008.88973576121</v>
      </c>
      <c r="M29" s="25" t="s">
        <v>169</v>
      </c>
      <c r="N29" s="28">
        <f>B29/Formato_Análises_Indireta!$N$31</f>
        <v>0</v>
      </c>
      <c r="O29" s="28">
        <f>C29/Formato_Análises_Indireta!$N$31</f>
        <v>4.2049613915104531E-4</v>
      </c>
      <c r="P29" s="28">
        <f>D29/Formato_Análises_Indireta!$N$31</f>
        <v>0</v>
      </c>
      <c r="Q29" s="28">
        <f>E29/Formato_Análises_Indireta!$N$31</f>
        <v>0</v>
      </c>
      <c r="R29" s="28">
        <f>F29/Formato_Análises_Indireta!$N$31</f>
        <v>1.6558198481076264E-3</v>
      </c>
      <c r="S29" s="28">
        <f>G29/Formato_Análises_Indireta!$N$31</f>
        <v>0</v>
      </c>
      <c r="T29" s="28">
        <f>H29/Formato_Análises_Indireta!$N$31</f>
        <v>0</v>
      </c>
      <c r="U29" s="28">
        <f>I29/Formato_Análises_Indireta!$N$31</f>
        <v>1.6806229932825911E-4</v>
      </c>
      <c r="V29" s="28">
        <f>J29/Formato_Análises_Indireta!$N$31</f>
        <v>0</v>
      </c>
      <c r="W29" s="28">
        <f>K29/Formato_Análises_Indireta!$N$31</f>
        <v>0</v>
      </c>
      <c r="X29" s="1">
        <f t="shared" si="1"/>
        <v>2.2443782865869313E-3</v>
      </c>
    </row>
    <row r="30" spans="1:24" x14ac:dyDescent="0.25">
      <c r="A30" s="25" t="s">
        <v>163</v>
      </c>
      <c r="B30" s="33">
        <v>0</v>
      </c>
      <c r="C30" s="27">
        <f>IFERROR((VLOOKUP(A30,TAB_DIN_Indireta!A$6:E$29,2,0)),0)</f>
        <v>363755.26182265469</v>
      </c>
      <c r="D30" s="27">
        <f>IFERROR((VLOOKUP(A30,TAB_DIN_Indireta!A$6:E$29,3,0)),0)</f>
        <v>0</v>
      </c>
      <c r="E30" s="27"/>
      <c r="F30" s="27">
        <f>IFERROR((VLOOKUP(A30,TAB_DIN_Indireta!A$6:E$29,4,0)),0)</f>
        <v>1316727.2739912581</v>
      </c>
      <c r="G30" s="33">
        <v>0</v>
      </c>
      <c r="H30" s="33">
        <v>0</v>
      </c>
      <c r="I30" s="27">
        <f>IFERROR((VLOOKUP(A30,TAB_DIN_Indireta!A$6:E$29,5,0)),0)</f>
        <v>0</v>
      </c>
      <c r="J30" s="33">
        <v>0</v>
      </c>
      <c r="K30" s="33">
        <v>0</v>
      </c>
      <c r="L30" s="69">
        <f t="shared" si="0"/>
        <v>1680482.5358139127</v>
      </c>
      <c r="M30" s="25" t="s">
        <v>163</v>
      </c>
      <c r="N30" s="28">
        <f>B30/Formato_Análises_Indireta!$N$31</f>
        <v>0</v>
      </c>
      <c r="O30" s="28">
        <f>C30/Formato_Análises_Indireta!$N$31</f>
        <v>4.5863125851657851E-3</v>
      </c>
      <c r="P30" s="28">
        <f>D30/Formato_Análises_Indireta!$N$31</f>
        <v>0</v>
      </c>
      <c r="Q30" s="28">
        <f>E30/Formato_Análises_Indireta!$N$31</f>
        <v>0</v>
      </c>
      <c r="R30" s="28">
        <f>F30/Formato_Análises_Indireta!$N$31</f>
        <v>1.660160965831296E-2</v>
      </c>
      <c r="S30" s="28">
        <f>G30/Formato_Análises_Indireta!$N$31</f>
        <v>0</v>
      </c>
      <c r="T30" s="28">
        <f>H30/Formato_Análises_Indireta!$N$31</f>
        <v>0</v>
      </c>
      <c r="U30" s="28">
        <f>I30/Formato_Análises_Indireta!$N$31</f>
        <v>0</v>
      </c>
      <c r="V30" s="28">
        <f>J30/Formato_Análises_Indireta!$N$31</f>
        <v>0</v>
      </c>
      <c r="W30" s="28">
        <f>K30/Formato_Análises_Indireta!$N$31</f>
        <v>0</v>
      </c>
      <c r="X30" s="1">
        <f t="shared" si="1"/>
        <v>2.1187922243478749E-2</v>
      </c>
    </row>
    <row r="31" spans="1:24" x14ac:dyDescent="0.25">
      <c r="A31" s="25" t="s">
        <v>155</v>
      </c>
      <c r="B31" s="33">
        <v>0</v>
      </c>
      <c r="C31" s="27">
        <f>IFERROR((VLOOKUP(A31,TAB_DIN_Indireta!A$6:E$29,2,0)),0)</f>
        <v>34806.971665165729</v>
      </c>
      <c r="D31" s="27">
        <f>IFERROR((VLOOKUP(A31,TAB_DIN_Indireta!A$6:E$29,3,0)),0)</f>
        <v>0</v>
      </c>
      <c r="E31" s="27"/>
      <c r="F31" s="27">
        <f>IFERROR((VLOOKUP(A31,TAB_DIN_Indireta!A$6:E$29,4,0)),0)</f>
        <v>60384.399367408361</v>
      </c>
      <c r="G31" s="33">
        <v>0</v>
      </c>
      <c r="H31" s="33">
        <v>0</v>
      </c>
      <c r="I31" s="27">
        <f>IFERROR((VLOOKUP(A31,TAB_DIN_Indireta!A$6:E$29,5,0)),0)</f>
        <v>18520.282250093354</v>
      </c>
      <c r="J31" s="33">
        <v>0</v>
      </c>
      <c r="K31" s="33">
        <v>0</v>
      </c>
      <c r="L31" s="69">
        <f t="shared" si="0"/>
        <v>113711.65328266745</v>
      </c>
      <c r="M31" s="25" t="s">
        <v>155</v>
      </c>
      <c r="N31" s="28">
        <f>B31/Formato_Análises_Indireta!$N$31</f>
        <v>0</v>
      </c>
      <c r="O31" s="28">
        <f>C31/Formato_Análises_Indireta!$N$31</f>
        <v>4.3885455127048377E-4</v>
      </c>
      <c r="P31" s="28">
        <f>D31/Formato_Análises_Indireta!$N$31</f>
        <v>0</v>
      </c>
      <c r="Q31" s="28">
        <f>E31/Formato_Análises_Indireta!$N$31</f>
        <v>0</v>
      </c>
      <c r="R31" s="28">
        <f>F31/Formato_Análises_Indireta!$N$31</f>
        <v>7.6134082398907554E-4</v>
      </c>
      <c r="S31" s="28">
        <f>G31/Formato_Análises_Indireta!$N$31</f>
        <v>0</v>
      </c>
      <c r="T31" s="28">
        <f>H31/Formato_Análises_Indireta!$N$31</f>
        <v>0</v>
      </c>
      <c r="U31" s="28">
        <f>I31/Formato_Análises_Indireta!$N$31</f>
        <v>2.3350810965268518E-4</v>
      </c>
      <c r="V31" s="28">
        <f>J31/Formato_Análises_Indireta!$N$31</f>
        <v>0</v>
      </c>
      <c r="W31" s="28">
        <f>K31/Formato_Análises_Indireta!$N$31</f>
        <v>0</v>
      </c>
      <c r="X31" s="1">
        <f t="shared" si="1"/>
        <v>1.4337034849122448E-3</v>
      </c>
    </row>
    <row r="32" spans="1:24" x14ac:dyDescent="0.25">
      <c r="A32" s="25" t="s">
        <v>223</v>
      </c>
      <c r="B32" s="29">
        <f>SUM(B5:B31)</f>
        <v>0</v>
      </c>
      <c r="C32" s="29">
        <f>SUM(C5:C31)</f>
        <v>4675104.1856700415</v>
      </c>
      <c r="D32" s="29">
        <f t="shared" ref="D32:K32" si="2">SUM(D5:D31)</f>
        <v>3821893.3206888223</v>
      </c>
      <c r="E32" s="29">
        <f t="shared" si="2"/>
        <v>0</v>
      </c>
      <c r="F32" s="29">
        <f t="shared" si="2"/>
        <v>68767080.476574346</v>
      </c>
      <c r="G32" s="29">
        <f t="shared" si="2"/>
        <v>0</v>
      </c>
      <c r="H32" s="29">
        <f t="shared" si="2"/>
        <v>0</v>
      </c>
      <c r="I32" s="29">
        <f t="shared" si="2"/>
        <v>2049151.3419070004</v>
      </c>
      <c r="J32" s="29">
        <f t="shared" si="2"/>
        <v>0</v>
      </c>
      <c r="K32" s="29">
        <f t="shared" si="2"/>
        <v>0</v>
      </c>
      <c r="L32" s="69">
        <f t="shared" si="0"/>
        <v>79313229.324840203</v>
      </c>
      <c r="M32" s="25" t="s">
        <v>223</v>
      </c>
      <c r="N32" s="28">
        <f>B32/Formato_Análises_Indireta!$N$31</f>
        <v>0</v>
      </c>
      <c r="O32" s="28">
        <f>C32/Formato_Análises_Indireta!$N$31</f>
        <v>5.894482201099633E-2</v>
      </c>
      <c r="P32" s="28">
        <f>D32/Formato_Análises_Indireta!$N$31</f>
        <v>4.8187337134334013E-2</v>
      </c>
      <c r="Q32" s="28">
        <f>E32/Formato_Análises_Indireta!$N$31</f>
        <v>0</v>
      </c>
      <c r="R32" s="28">
        <f>F32/Formato_Análises_Indireta!$N$31</f>
        <v>0.86703165489489264</v>
      </c>
      <c r="S32" s="28">
        <f>G32/Formato_Análises_Indireta!$N$31</f>
        <v>0</v>
      </c>
      <c r="T32" s="28">
        <f>H32/Formato_Análises_Indireta!$N$31</f>
        <v>0</v>
      </c>
      <c r="U32" s="28">
        <f>I32/Formato_Análises_Indireta!$N$31</f>
        <v>2.5836185959776877E-2</v>
      </c>
      <c r="V32" s="28">
        <f>J32/Formato_Análises_Indireta!$N$31</f>
        <v>0</v>
      </c>
      <c r="W32" s="28">
        <f>K32/Formato_Análises_Indireta!$N$31</f>
        <v>0</v>
      </c>
      <c r="X32" s="1">
        <f t="shared" si="1"/>
        <v>1</v>
      </c>
    </row>
    <row r="36" spans="1:24" x14ac:dyDescent="0.25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</row>
    <row r="37" spans="1:24" x14ac:dyDescent="0.25">
      <c r="A37" s="25"/>
      <c r="B37" s="1">
        <v>2008</v>
      </c>
      <c r="C37" s="1">
        <v>2008</v>
      </c>
      <c r="D37" s="1">
        <v>2008</v>
      </c>
      <c r="E37" s="1">
        <v>2008</v>
      </c>
      <c r="F37" s="1">
        <v>2008</v>
      </c>
      <c r="G37" s="1">
        <v>2008</v>
      </c>
      <c r="H37" s="1">
        <v>2008</v>
      </c>
      <c r="I37" s="1">
        <v>2008</v>
      </c>
      <c r="J37" s="1">
        <v>2008</v>
      </c>
      <c r="K37" s="1">
        <v>2008</v>
      </c>
      <c r="M37" s="25"/>
      <c r="N37" s="1">
        <v>2008</v>
      </c>
      <c r="O37" s="1">
        <v>2008</v>
      </c>
      <c r="P37" s="1">
        <v>2008</v>
      </c>
      <c r="Q37" s="1">
        <v>2008</v>
      </c>
      <c r="R37" s="1">
        <v>2008</v>
      </c>
      <c r="S37" s="1">
        <v>2008</v>
      </c>
      <c r="T37" s="1">
        <v>2008</v>
      </c>
      <c r="U37" s="1">
        <v>2008</v>
      </c>
      <c r="V37" s="1">
        <v>2008</v>
      </c>
      <c r="W37" s="1">
        <v>2008</v>
      </c>
    </row>
    <row r="38" spans="1:24" x14ac:dyDescent="0.25">
      <c r="A38" s="25"/>
      <c r="B38" s="25" t="s">
        <v>224</v>
      </c>
      <c r="C38" s="25" t="s">
        <v>228</v>
      </c>
      <c r="D38" s="25" t="s">
        <v>15</v>
      </c>
      <c r="E38" s="25" t="s">
        <v>229</v>
      </c>
      <c r="F38" s="25" t="s">
        <v>226</v>
      </c>
      <c r="G38" s="25" t="s">
        <v>227</v>
      </c>
      <c r="H38" s="25" t="s">
        <v>131</v>
      </c>
      <c r="I38" s="25" t="s">
        <v>130</v>
      </c>
      <c r="J38" s="25" t="s">
        <v>129</v>
      </c>
      <c r="K38" s="25" t="s">
        <v>230</v>
      </c>
      <c r="L38" s="25" t="s">
        <v>404</v>
      </c>
      <c r="M38" s="25"/>
      <c r="N38" s="25" t="s">
        <v>224</v>
      </c>
      <c r="O38" s="25" t="s">
        <v>228</v>
      </c>
      <c r="P38" s="25" t="s">
        <v>15</v>
      </c>
      <c r="Q38" s="25" t="s">
        <v>229</v>
      </c>
      <c r="R38" s="25" t="s">
        <v>226</v>
      </c>
      <c r="S38" s="25" t="s">
        <v>227</v>
      </c>
      <c r="T38" s="25" t="s">
        <v>131</v>
      </c>
      <c r="U38" s="25" t="s">
        <v>130</v>
      </c>
      <c r="V38" s="25" t="s">
        <v>129</v>
      </c>
      <c r="W38" s="25" t="s">
        <v>230</v>
      </c>
    </row>
    <row r="39" spans="1:24" x14ac:dyDescent="0.25">
      <c r="A39" s="25" t="s">
        <v>132</v>
      </c>
      <c r="B39" s="33">
        <v>0</v>
      </c>
      <c r="C39" s="27">
        <f>IFERROR((VLOOKUP(A39,TAB_DIN_Indireta!A$47:G$70,2,0)),0)</f>
        <v>0</v>
      </c>
      <c r="D39" s="27">
        <f>IFERROR((VLOOKUP(A39,TAB_DIN_Indireta!A$47:G$70,3,0)),0)</f>
        <v>31670.468705709918</v>
      </c>
      <c r="E39" s="33">
        <v>0</v>
      </c>
      <c r="F39" s="27">
        <f>IFERROR((VLOOKUP(A39,TAB_DIN_Indireta!A$47:G$70,4,0)),0)</f>
        <v>50528.29112366309</v>
      </c>
      <c r="G39" s="27">
        <f>IFERROR((VLOOKUP(A39,TAB_DIN_Indireta!A$47:G$70,5,0)),0)</f>
        <v>9243.6640348997189</v>
      </c>
      <c r="H39" s="33">
        <v>0</v>
      </c>
      <c r="I39" s="27">
        <f>IFERROR((VLOOKUP(A39,TAB_DIN_Indireta!A$47:G$70,6,0)),0)</f>
        <v>20968.620493214326</v>
      </c>
      <c r="J39" s="27">
        <f>IFERROR((VLOOKUP(A39,TAB_DIN_Indireta!A$47:G$70,7,0)),0)</f>
        <v>0</v>
      </c>
      <c r="K39" s="33">
        <v>0</v>
      </c>
      <c r="L39" s="69">
        <f t="shared" ref="L39:L66" si="3">SUM(B39:K39)</f>
        <v>112411.04435748706</v>
      </c>
      <c r="M39" s="25" t="s">
        <v>132</v>
      </c>
      <c r="N39" s="28">
        <f>B39/Formato_Análises_Indireta!$O$31</f>
        <v>0</v>
      </c>
      <c r="O39" s="28">
        <f>C39/Formato_Análises_Indireta!$O$31</f>
        <v>0</v>
      </c>
      <c r="P39" s="28">
        <f>D39/Formato_Análises_Indireta!$O$31</f>
        <v>2.1347722320604523E-4</v>
      </c>
      <c r="Q39" s="28">
        <f>E39/Formato_Análises_Indireta!$O$31</f>
        <v>0</v>
      </c>
      <c r="R39" s="28">
        <f>F39/Formato_Análises_Indireta!$O$31</f>
        <v>3.4058982147244061E-4</v>
      </c>
      <c r="S39" s="28">
        <f>G39/Formato_Análises_Indireta!$O$31</f>
        <v>6.2307626349218136E-5</v>
      </c>
      <c r="T39" s="28">
        <f>H39/Formato_Análises_Indireta!$O$31</f>
        <v>0</v>
      </c>
      <c r="U39" s="28">
        <f>I39/Formato_Análises_Indireta!$O$31</f>
        <v>1.4134059457559357E-4</v>
      </c>
      <c r="V39" s="28">
        <f>J39/Formato_Análises_Indireta!$O$31</f>
        <v>0</v>
      </c>
      <c r="W39" s="28">
        <f>K39/Formato_Análises_Indireta!$O$31</f>
        <v>0</v>
      </c>
      <c r="X39" s="1">
        <f>L39/$L$66</f>
        <v>7.5771526560329788E-4</v>
      </c>
    </row>
    <row r="40" spans="1:24" x14ac:dyDescent="0.25">
      <c r="A40" s="25" t="s">
        <v>134</v>
      </c>
      <c r="B40" s="33">
        <v>0</v>
      </c>
      <c r="C40" s="27">
        <f>IFERROR((VLOOKUP(A40,TAB_DIN_Indireta!A$47:G$70,2,0)),0)</f>
        <v>0</v>
      </c>
      <c r="D40" s="27">
        <f>IFERROR((VLOOKUP(A40,TAB_DIN_Indireta!A$47:G$70,3,0)),0)</f>
        <v>0</v>
      </c>
      <c r="E40" s="33">
        <v>0</v>
      </c>
      <c r="F40" s="27">
        <f>IFERROR((VLOOKUP(A40,TAB_DIN_Indireta!A$47:G$70,4,0)),0)</f>
        <v>0</v>
      </c>
      <c r="G40" s="27">
        <f>IFERROR((VLOOKUP(A40,TAB_DIN_Indireta!A$47:G$70,5,0)),0)</f>
        <v>0</v>
      </c>
      <c r="H40" s="33">
        <v>0</v>
      </c>
      <c r="I40" s="27">
        <f>IFERROR((VLOOKUP(A40,TAB_DIN_Indireta!A$47:G$70,6,0)),0)</f>
        <v>0</v>
      </c>
      <c r="J40" s="27">
        <f>IFERROR((VLOOKUP(A40,TAB_DIN_Indireta!A$47:G$70,7,0)),0)</f>
        <v>0</v>
      </c>
      <c r="K40" s="33">
        <v>0</v>
      </c>
      <c r="L40" s="69">
        <f t="shared" si="3"/>
        <v>0</v>
      </c>
      <c r="M40" s="25" t="s">
        <v>134</v>
      </c>
      <c r="N40" s="28">
        <f>B40/Formato_Análises_Indireta!$O$31</f>
        <v>0</v>
      </c>
      <c r="O40" s="28">
        <f>C40/Formato_Análises_Indireta!$O$31</f>
        <v>0</v>
      </c>
      <c r="P40" s="28">
        <f>D40/Formato_Análises_Indireta!$O$31</f>
        <v>0</v>
      </c>
      <c r="Q40" s="28">
        <f>E40/Formato_Análises_Indireta!$O$31</f>
        <v>0</v>
      </c>
      <c r="R40" s="28">
        <f>F40/Formato_Análises_Indireta!$O$31</f>
        <v>0</v>
      </c>
      <c r="S40" s="28">
        <f>G40/Formato_Análises_Indireta!$O$31</f>
        <v>0</v>
      </c>
      <c r="T40" s="28">
        <f>H40/Formato_Análises_Indireta!$O$31</f>
        <v>0</v>
      </c>
      <c r="U40" s="28">
        <f>I40/Formato_Análises_Indireta!$O$31</f>
        <v>0</v>
      </c>
      <c r="V40" s="28">
        <f>J40/Formato_Análises_Indireta!$O$31</f>
        <v>0</v>
      </c>
      <c r="W40" s="28">
        <f>K40/Formato_Análises_Indireta!$O$31</f>
        <v>0</v>
      </c>
      <c r="X40" s="1">
        <f t="shared" ref="X40:X66" si="4">L40/$L$66</f>
        <v>0</v>
      </c>
    </row>
    <row r="41" spans="1:24" x14ac:dyDescent="0.25">
      <c r="A41" s="25" t="s">
        <v>139</v>
      </c>
      <c r="B41" s="33">
        <v>0</v>
      </c>
      <c r="C41" s="27">
        <f>IFERROR((VLOOKUP(A41,TAB_DIN_Indireta!A$47:G$70,2,0)),0)</f>
        <v>130339.23187433889</v>
      </c>
      <c r="D41" s="27">
        <f>IFERROR((VLOOKUP(A41,TAB_DIN_Indireta!A$47:G$70,3,0)),0)</f>
        <v>0</v>
      </c>
      <c r="E41" s="33">
        <v>0</v>
      </c>
      <c r="F41" s="27">
        <f>IFERROR((VLOOKUP(A41,TAB_DIN_Indireta!A$47:G$70,4,0)),0)</f>
        <v>0</v>
      </c>
      <c r="G41" s="27">
        <f>IFERROR((VLOOKUP(A41,TAB_DIN_Indireta!A$47:G$70,5,0)),0)</f>
        <v>0</v>
      </c>
      <c r="H41" s="33">
        <v>0</v>
      </c>
      <c r="I41" s="27">
        <f>IFERROR((VLOOKUP(A41,TAB_DIN_Indireta!A$47:G$70,6,0)),0)</f>
        <v>23045.42826130542</v>
      </c>
      <c r="J41" s="27">
        <f>IFERROR((VLOOKUP(A41,TAB_DIN_Indireta!A$47:G$70,7,0)),0)</f>
        <v>0</v>
      </c>
      <c r="K41" s="33">
        <v>0</v>
      </c>
      <c r="L41" s="69">
        <f t="shared" si="3"/>
        <v>153384.66013564431</v>
      </c>
      <c r="M41" s="25" t="s">
        <v>139</v>
      </c>
      <c r="N41" s="28">
        <f>B41/Formato_Análises_Indireta!$O$31</f>
        <v>0</v>
      </c>
      <c r="O41" s="28">
        <f>C41/Formato_Análises_Indireta!$O$31</f>
        <v>8.7856158852256622E-4</v>
      </c>
      <c r="P41" s="28">
        <f>D41/Formato_Análises_Indireta!$O$31</f>
        <v>0</v>
      </c>
      <c r="Q41" s="28">
        <f>E41/Formato_Análises_Indireta!$O$31</f>
        <v>0</v>
      </c>
      <c r="R41" s="28">
        <f>F41/Formato_Análises_Indireta!$O$31</f>
        <v>0</v>
      </c>
      <c r="S41" s="28">
        <f>G41/Formato_Análises_Indireta!$O$31</f>
        <v>0</v>
      </c>
      <c r="T41" s="28">
        <f>H41/Formato_Análises_Indireta!$O$31</f>
        <v>0</v>
      </c>
      <c r="U41" s="28">
        <f>I41/Formato_Análises_Indireta!$O$31</f>
        <v>1.5533947661250193E-4</v>
      </c>
      <c r="V41" s="28">
        <f>J41/Formato_Análises_Indireta!$O$31</f>
        <v>0</v>
      </c>
      <c r="W41" s="28">
        <f>K41/Formato_Análises_Indireta!$O$31</f>
        <v>0</v>
      </c>
      <c r="X41" s="1">
        <f t="shared" si="4"/>
        <v>1.0339010651350686E-3</v>
      </c>
    </row>
    <row r="42" spans="1:24" x14ac:dyDescent="0.25">
      <c r="A42" s="25" t="s">
        <v>143</v>
      </c>
      <c r="B42" s="33">
        <v>0</v>
      </c>
      <c r="C42" s="27">
        <f>IFERROR((VLOOKUP(A42,TAB_DIN_Indireta!A$47:G$70,2,0)),0)</f>
        <v>0</v>
      </c>
      <c r="D42" s="27">
        <f>IFERROR((VLOOKUP(A42,TAB_DIN_Indireta!A$47:G$70,3,0)),0)</f>
        <v>0</v>
      </c>
      <c r="E42" s="33">
        <v>0</v>
      </c>
      <c r="F42" s="27">
        <f>IFERROR((VLOOKUP(A42,TAB_DIN_Indireta!A$47:G$70,4,0)),0)</f>
        <v>0</v>
      </c>
      <c r="G42" s="27">
        <f>IFERROR((VLOOKUP(A42,TAB_DIN_Indireta!A$47:G$70,5,0)),0)</f>
        <v>0</v>
      </c>
      <c r="H42" s="33">
        <v>0</v>
      </c>
      <c r="I42" s="27">
        <f>IFERROR((VLOOKUP(A42,TAB_DIN_Indireta!A$47:G$70,6,0)),0)</f>
        <v>0</v>
      </c>
      <c r="J42" s="27">
        <f>IFERROR((VLOOKUP(A42,TAB_DIN_Indireta!A$47:G$70,7,0)),0)</f>
        <v>0</v>
      </c>
      <c r="K42" s="33">
        <v>0</v>
      </c>
      <c r="L42" s="69">
        <f t="shared" si="3"/>
        <v>0</v>
      </c>
      <c r="M42" s="25" t="s">
        <v>143</v>
      </c>
      <c r="N42" s="28">
        <f>B42/Formato_Análises_Indireta!$O$31</f>
        <v>0</v>
      </c>
      <c r="O42" s="28">
        <f>C42/Formato_Análises_Indireta!$O$31</f>
        <v>0</v>
      </c>
      <c r="P42" s="28">
        <f>D42/Formato_Análises_Indireta!$O$31</f>
        <v>0</v>
      </c>
      <c r="Q42" s="28">
        <f>E42/Formato_Análises_Indireta!$O$31</f>
        <v>0</v>
      </c>
      <c r="R42" s="28">
        <f>F42/Formato_Análises_Indireta!$O$31</f>
        <v>0</v>
      </c>
      <c r="S42" s="28">
        <f>G42/Formato_Análises_Indireta!$O$31</f>
        <v>0</v>
      </c>
      <c r="T42" s="28">
        <f>H42/Formato_Análises_Indireta!$O$31</f>
        <v>0</v>
      </c>
      <c r="U42" s="28">
        <f>I42/Formato_Análises_Indireta!$O$31</f>
        <v>0</v>
      </c>
      <c r="V42" s="28">
        <f>J42/Formato_Análises_Indireta!$O$31</f>
        <v>0</v>
      </c>
      <c r="W42" s="28">
        <f>K42/Formato_Análises_Indireta!$O$31</f>
        <v>0</v>
      </c>
      <c r="X42" s="1">
        <f t="shared" si="4"/>
        <v>0</v>
      </c>
    </row>
    <row r="43" spans="1:24" x14ac:dyDescent="0.25">
      <c r="A43" s="25" t="s">
        <v>146</v>
      </c>
      <c r="B43" s="33">
        <v>0</v>
      </c>
      <c r="C43" s="27">
        <f>IFERROR((VLOOKUP(A43,TAB_DIN_Indireta!A$47:G$70,2,0)),0)</f>
        <v>0</v>
      </c>
      <c r="D43" s="27">
        <f>IFERROR((VLOOKUP(A43,TAB_DIN_Indireta!A$47:G$70,3,0)),0)</f>
        <v>12894.223024964913</v>
      </c>
      <c r="E43" s="33">
        <v>0</v>
      </c>
      <c r="F43" s="27">
        <f>IFERROR((VLOOKUP(A43,TAB_DIN_Indireta!A$47:G$70,4,0)),0)</f>
        <v>9994.8498233581995</v>
      </c>
      <c r="G43" s="27">
        <f>IFERROR((VLOOKUP(A43,TAB_DIN_Indireta!A$47:G$70,5,0)),0)</f>
        <v>0</v>
      </c>
      <c r="H43" s="33">
        <v>0</v>
      </c>
      <c r="I43" s="27">
        <f>IFERROR((VLOOKUP(A43,TAB_DIN_Indireta!A$47:G$70,6,0)),0)</f>
        <v>0</v>
      </c>
      <c r="J43" s="27">
        <f>IFERROR((VLOOKUP(A43,TAB_DIN_Indireta!A$47:G$70,7,0)),0)</f>
        <v>0</v>
      </c>
      <c r="K43" s="33">
        <v>0</v>
      </c>
      <c r="L43" s="69">
        <f t="shared" si="3"/>
        <v>22889.072848323114</v>
      </c>
      <c r="M43" s="25" t="s">
        <v>146</v>
      </c>
      <c r="N43" s="28">
        <f>B43/Formato_Análises_Indireta!$O$31</f>
        <v>0</v>
      </c>
      <c r="O43" s="28">
        <f>C43/Formato_Análises_Indireta!$O$31</f>
        <v>0</v>
      </c>
      <c r="P43" s="28">
        <f>D43/Formato_Análises_Indireta!$O$31</f>
        <v>8.6914499193145426E-5</v>
      </c>
      <c r="Q43" s="28">
        <f>E43/Formato_Análises_Indireta!$O$31</f>
        <v>0</v>
      </c>
      <c r="R43" s="28">
        <f>F43/Formato_Análises_Indireta!$O$31</f>
        <v>6.7371051766823293E-5</v>
      </c>
      <c r="S43" s="28">
        <f>G43/Formato_Análises_Indireta!$O$31</f>
        <v>0</v>
      </c>
      <c r="T43" s="28">
        <f>H43/Formato_Análises_Indireta!$O$31</f>
        <v>0</v>
      </c>
      <c r="U43" s="28">
        <f>I43/Formato_Análises_Indireta!$O$31</f>
        <v>0</v>
      </c>
      <c r="V43" s="28">
        <f>J43/Formato_Análises_Indireta!$O$31</f>
        <v>0</v>
      </c>
      <c r="W43" s="28">
        <f>K43/Formato_Análises_Indireta!$O$31</f>
        <v>0</v>
      </c>
      <c r="X43" s="1">
        <f t="shared" si="4"/>
        <v>1.542855509599688E-4</v>
      </c>
    </row>
    <row r="44" spans="1:24" x14ac:dyDescent="0.25">
      <c r="A44" s="25" t="s">
        <v>141</v>
      </c>
      <c r="B44" s="33">
        <v>0</v>
      </c>
      <c r="C44" s="27">
        <f>IFERROR((VLOOKUP(A44,TAB_DIN_Indireta!A$47:G$70,2,0)),0)</f>
        <v>0</v>
      </c>
      <c r="D44" s="27">
        <f>IFERROR((VLOOKUP(A44,TAB_DIN_Indireta!A$47:G$70,3,0)),0)</f>
        <v>0</v>
      </c>
      <c r="E44" s="33">
        <v>0</v>
      </c>
      <c r="F44" s="27">
        <f>IFERROR((VLOOKUP(A44,TAB_DIN_Indireta!A$47:G$70,4,0)),0)</f>
        <v>0</v>
      </c>
      <c r="G44" s="27">
        <f>IFERROR((VLOOKUP(A44,TAB_DIN_Indireta!A$47:G$70,5,0)),0)</f>
        <v>0</v>
      </c>
      <c r="H44" s="33">
        <v>0</v>
      </c>
      <c r="I44" s="27">
        <f>IFERROR((VLOOKUP(A44,TAB_DIN_Indireta!A$47:G$70,6,0)),0)</f>
        <v>0</v>
      </c>
      <c r="J44" s="27">
        <f>IFERROR((VLOOKUP(A44,TAB_DIN_Indireta!A$47:G$70,7,0)),0)</f>
        <v>0</v>
      </c>
      <c r="K44" s="33">
        <v>0</v>
      </c>
      <c r="L44" s="69">
        <f t="shared" si="3"/>
        <v>0</v>
      </c>
      <c r="M44" s="25" t="s">
        <v>141</v>
      </c>
      <c r="N44" s="28">
        <f>B44/Formato_Análises_Indireta!$O$31</f>
        <v>0</v>
      </c>
      <c r="O44" s="28">
        <f>C44/Formato_Análises_Indireta!$O$31</f>
        <v>0</v>
      </c>
      <c r="P44" s="28">
        <f>D44/Formato_Análises_Indireta!$O$31</f>
        <v>0</v>
      </c>
      <c r="Q44" s="28">
        <f>E44/Formato_Análises_Indireta!$O$31</f>
        <v>0</v>
      </c>
      <c r="R44" s="28">
        <f>F44/Formato_Análises_Indireta!$O$31</f>
        <v>0</v>
      </c>
      <c r="S44" s="28">
        <f>G44/Formato_Análises_Indireta!$O$31</f>
        <v>0</v>
      </c>
      <c r="T44" s="28">
        <f>H44/Formato_Análises_Indireta!$O$31</f>
        <v>0</v>
      </c>
      <c r="U44" s="28">
        <f>I44/Formato_Análises_Indireta!$O$31</f>
        <v>0</v>
      </c>
      <c r="V44" s="28">
        <f>J44/Formato_Análises_Indireta!$O$31</f>
        <v>0</v>
      </c>
      <c r="W44" s="28">
        <f>K44/Formato_Análises_Indireta!$O$31</f>
        <v>0</v>
      </c>
      <c r="X44" s="1">
        <f t="shared" si="4"/>
        <v>0</v>
      </c>
    </row>
    <row r="45" spans="1:24" x14ac:dyDescent="0.25">
      <c r="A45" s="25" t="s">
        <v>153</v>
      </c>
      <c r="B45" s="33">
        <v>0</v>
      </c>
      <c r="C45" s="27">
        <f>IFERROR((VLOOKUP(A45,TAB_DIN_Indireta!A$47:G$70,2,0)),0)</f>
        <v>0</v>
      </c>
      <c r="D45" s="27">
        <f>IFERROR((VLOOKUP(A45,TAB_DIN_Indireta!A$47:G$70,3,0)),0)</f>
        <v>0</v>
      </c>
      <c r="E45" s="33">
        <v>0</v>
      </c>
      <c r="F45" s="27">
        <f>IFERROR((VLOOKUP(A45,TAB_DIN_Indireta!A$47:G$70,4,0)),0)</f>
        <v>151766.7215143491</v>
      </c>
      <c r="G45" s="27">
        <f>IFERROR((VLOOKUP(A45,TAB_DIN_Indireta!A$47:G$70,5,0)),0)</f>
        <v>0</v>
      </c>
      <c r="H45" s="33">
        <v>0</v>
      </c>
      <c r="I45" s="27">
        <f>IFERROR((VLOOKUP(A45,TAB_DIN_Indireta!A$47:G$70,6,0)),0)</f>
        <v>2168.5815974502739</v>
      </c>
      <c r="J45" s="27">
        <f>IFERROR((VLOOKUP(A45,TAB_DIN_Indireta!A$47:G$70,7,0)),0)</f>
        <v>0</v>
      </c>
      <c r="K45" s="33">
        <v>0</v>
      </c>
      <c r="L45" s="69">
        <f t="shared" si="3"/>
        <v>153935.30311179938</v>
      </c>
      <c r="M45" s="25" t="s">
        <v>153</v>
      </c>
      <c r="N45" s="28">
        <f>B45/Formato_Análises_Indireta!$O$31</f>
        <v>0</v>
      </c>
      <c r="O45" s="28">
        <f>C45/Formato_Análises_Indireta!$O$31</f>
        <v>0</v>
      </c>
      <c r="P45" s="28">
        <f>D45/Formato_Análises_Indireta!$O$31</f>
        <v>0</v>
      </c>
      <c r="Q45" s="28">
        <f>E45/Formato_Análises_Indireta!$O$31</f>
        <v>0</v>
      </c>
      <c r="R45" s="28">
        <f>F45/Formato_Análises_Indireta!$O$31</f>
        <v>1.0229952257740722E-3</v>
      </c>
      <c r="S45" s="28">
        <f>G45/Formato_Análises_Indireta!$O$31</f>
        <v>0</v>
      </c>
      <c r="T45" s="28">
        <f>H45/Formato_Análises_Indireta!$O$31</f>
        <v>0</v>
      </c>
      <c r="U45" s="28">
        <f>I45/Formato_Análises_Indireta!$O$31</f>
        <v>1.4617490572090887E-5</v>
      </c>
      <c r="V45" s="28">
        <f>J45/Formato_Análises_Indireta!$O$31</f>
        <v>0</v>
      </c>
      <c r="W45" s="28">
        <f>K45/Formato_Análises_Indireta!$O$31</f>
        <v>0</v>
      </c>
      <c r="X45" s="1">
        <f t="shared" si="4"/>
        <v>1.0376127163461636E-3</v>
      </c>
    </row>
    <row r="46" spans="1:24" x14ac:dyDescent="0.25">
      <c r="A46" s="25" t="s">
        <v>157</v>
      </c>
      <c r="B46" s="33">
        <v>0</v>
      </c>
      <c r="C46" s="27">
        <f>IFERROR((VLOOKUP(A46,TAB_DIN_Indireta!A$47:G$70,2,0)),0)</f>
        <v>47586.430038093786</v>
      </c>
      <c r="D46" s="27">
        <f>IFERROR((VLOOKUP(A46,TAB_DIN_Indireta!A$47:G$70,3,0)),0)</f>
        <v>0</v>
      </c>
      <c r="E46" s="33">
        <v>0</v>
      </c>
      <c r="F46" s="27">
        <f>IFERROR((VLOOKUP(A46,TAB_DIN_Indireta!A$47:G$70,4,0)),0)</f>
        <v>2590.0614063591047</v>
      </c>
      <c r="G46" s="27">
        <f>IFERROR((VLOOKUP(A46,TAB_DIN_Indireta!A$47:G$70,5,0)),0)</f>
        <v>0</v>
      </c>
      <c r="H46" s="33">
        <v>0</v>
      </c>
      <c r="I46" s="27">
        <f>IFERROR((VLOOKUP(A46,TAB_DIN_Indireta!A$47:G$70,6,0)),0)</f>
        <v>19213.021127880365</v>
      </c>
      <c r="J46" s="27">
        <f>IFERROR((VLOOKUP(A46,TAB_DIN_Indireta!A$47:G$70,7,0)),0)</f>
        <v>0</v>
      </c>
      <c r="K46" s="33">
        <v>0</v>
      </c>
      <c r="L46" s="69">
        <f t="shared" si="3"/>
        <v>69389.51257233326</v>
      </c>
      <c r="M46" s="25" t="s">
        <v>157</v>
      </c>
      <c r="N46" s="28">
        <f>B46/Formato_Análises_Indireta!$O$31</f>
        <v>0</v>
      </c>
      <c r="O46" s="28">
        <f>C46/Formato_Análises_Indireta!$O$31</f>
        <v>3.2075998120575618E-4</v>
      </c>
      <c r="P46" s="28">
        <f>D46/Formato_Análises_Indireta!$O$31</f>
        <v>0</v>
      </c>
      <c r="Q46" s="28">
        <f>E46/Formato_Análises_Indireta!$O$31</f>
        <v>0</v>
      </c>
      <c r="R46" s="28">
        <f>F46/Formato_Análises_Indireta!$O$31</f>
        <v>1.7458507548484728E-5</v>
      </c>
      <c r="S46" s="28">
        <f>G46/Formato_Análises_Indireta!$O$31</f>
        <v>0</v>
      </c>
      <c r="T46" s="28">
        <f>H46/Formato_Análises_Indireta!$O$31</f>
        <v>0</v>
      </c>
      <c r="U46" s="28">
        <f>I46/Formato_Análises_Indireta!$O$31</f>
        <v>1.2950684241182404E-4</v>
      </c>
      <c r="V46" s="28">
        <f>J46/Formato_Análises_Indireta!$O$31</f>
        <v>0</v>
      </c>
      <c r="W46" s="28">
        <f>K46/Formato_Análises_Indireta!$O$31</f>
        <v>0</v>
      </c>
      <c r="X46" s="1">
        <f t="shared" si="4"/>
        <v>4.6772533116606516E-4</v>
      </c>
    </row>
    <row r="47" spans="1:24" x14ac:dyDescent="0.25">
      <c r="A47" s="25" t="s">
        <v>161</v>
      </c>
      <c r="B47" s="33">
        <v>0</v>
      </c>
      <c r="C47" s="27">
        <f>IFERROR((VLOOKUP(A47,TAB_DIN_Indireta!A$47:G$70,2,0)),0)</f>
        <v>0</v>
      </c>
      <c r="D47" s="27">
        <f>IFERROR((VLOOKUP(A47,TAB_DIN_Indireta!A$47:G$70,3,0)),0)</f>
        <v>41847.166672427978</v>
      </c>
      <c r="E47" s="33">
        <v>0</v>
      </c>
      <c r="F47" s="27">
        <f>IFERROR((VLOOKUP(A47,TAB_DIN_Indireta!A$47:G$70,4,0)),0)</f>
        <v>15555.664076381159</v>
      </c>
      <c r="G47" s="27">
        <f>IFERROR((VLOOKUP(A47,TAB_DIN_Indireta!A$47:G$70,5,0)),0)</f>
        <v>0</v>
      </c>
      <c r="H47" s="33">
        <v>0</v>
      </c>
      <c r="I47" s="27">
        <f>IFERROR((VLOOKUP(A47,TAB_DIN_Indireta!A$47:G$70,6,0)),0)</f>
        <v>0</v>
      </c>
      <c r="J47" s="27">
        <f>IFERROR((VLOOKUP(A47,TAB_DIN_Indireta!A$47:G$70,7,0)),0)</f>
        <v>365395.80207822018</v>
      </c>
      <c r="K47" s="33">
        <v>0</v>
      </c>
      <c r="L47" s="69">
        <f t="shared" si="3"/>
        <v>422798.63282702933</v>
      </c>
      <c r="M47" s="25" t="s">
        <v>161</v>
      </c>
      <c r="N47" s="28">
        <f>B47/Formato_Análises_Indireta!$O$31</f>
        <v>0</v>
      </c>
      <c r="O47" s="28">
        <f>C47/Formato_Análises_Indireta!$O$31</f>
        <v>0</v>
      </c>
      <c r="P47" s="28">
        <f>D47/Formato_Análises_Indireta!$O$31</f>
        <v>2.8207403632961911E-4</v>
      </c>
      <c r="Q47" s="28">
        <f>E47/Formato_Análises_Indireta!$O$31</f>
        <v>0</v>
      </c>
      <c r="R47" s="28">
        <f>F47/Formato_Análises_Indireta!$O$31</f>
        <v>1.048541467134388E-4</v>
      </c>
      <c r="S47" s="28">
        <f>G47/Formato_Análises_Indireta!$O$31</f>
        <v>0</v>
      </c>
      <c r="T47" s="28">
        <f>H47/Formato_Análises_Indireta!$O$31</f>
        <v>0</v>
      </c>
      <c r="U47" s="28">
        <f>I47/Formato_Análises_Indireta!$O$31</f>
        <v>0</v>
      </c>
      <c r="V47" s="28">
        <f>J47/Formato_Análises_Indireta!$O$31</f>
        <v>2.4629784271156278E-3</v>
      </c>
      <c r="W47" s="28">
        <f>K47/Formato_Análises_Indireta!$O$31</f>
        <v>0</v>
      </c>
      <c r="X47" s="1">
        <f t="shared" si="4"/>
        <v>2.8499066101586872E-3</v>
      </c>
    </row>
    <row r="48" spans="1:24" x14ac:dyDescent="0.25">
      <c r="A48" s="25" t="s">
        <v>151</v>
      </c>
      <c r="B48" s="33">
        <v>0</v>
      </c>
      <c r="C48" s="27">
        <f>IFERROR((VLOOKUP(A48,TAB_DIN_Indireta!A$47:G$70,2,0)),0)</f>
        <v>134270.21089855712</v>
      </c>
      <c r="D48" s="27">
        <f>IFERROR((VLOOKUP(A48,TAB_DIN_Indireta!A$47:G$70,3,0)),0)</f>
        <v>5953.4023008372333</v>
      </c>
      <c r="E48" s="33">
        <v>0</v>
      </c>
      <c r="F48" s="27">
        <f>IFERROR((VLOOKUP(A48,TAB_DIN_Indireta!A$47:G$70,4,0)),0)</f>
        <v>97553.881093450778</v>
      </c>
      <c r="G48" s="27">
        <f>IFERROR((VLOOKUP(A48,TAB_DIN_Indireta!A$47:G$70,5,0)),0)</f>
        <v>0</v>
      </c>
      <c r="H48" s="33">
        <v>0</v>
      </c>
      <c r="I48" s="27">
        <f>IFERROR((VLOOKUP(A48,TAB_DIN_Indireta!A$47:G$70,6,0)),0)</f>
        <v>338325.92144797882</v>
      </c>
      <c r="J48" s="27">
        <f>IFERROR((VLOOKUP(A48,TAB_DIN_Indireta!A$47:G$70,7,0)),0)</f>
        <v>0</v>
      </c>
      <c r="K48" s="33">
        <v>0</v>
      </c>
      <c r="L48" s="69">
        <f t="shared" si="3"/>
        <v>576103.41574082396</v>
      </c>
      <c r="M48" s="25" t="s">
        <v>151</v>
      </c>
      <c r="N48" s="28">
        <f>B48/Formato_Análises_Indireta!$O$31</f>
        <v>0</v>
      </c>
      <c r="O48" s="28">
        <f>C48/Formato_Análises_Indireta!$O$31</f>
        <v>9.0505865411288444E-4</v>
      </c>
      <c r="P48" s="28">
        <f>D48/Formato_Análises_Indireta!$O$31</f>
        <v>4.0129364791562993E-5</v>
      </c>
      <c r="Q48" s="28">
        <f>E48/Formato_Análises_Indireta!$O$31</f>
        <v>0</v>
      </c>
      <c r="R48" s="28">
        <f>F48/Formato_Análises_Indireta!$O$31</f>
        <v>6.5756941718541468E-4</v>
      </c>
      <c r="S48" s="28">
        <f>G48/Formato_Análises_Indireta!$O$31</f>
        <v>0</v>
      </c>
      <c r="T48" s="28">
        <f>H48/Formato_Análises_Indireta!$O$31</f>
        <v>0</v>
      </c>
      <c r="U48" s="28">
        <f>I48/Formato_Análises_Indireta!$O$31</f>
        <v>2.2805118206640105E-3</v>
      </c>
      <c r="V48" s="28">
        <f>J48/Formato_Análises_Indireta!$O$31</f>
        <v>0</v>
      </c>
      <c r="W48" s="28">
        <f>K48/Formato_Análises_Indireta!$O$31</f>
        <v>0</v>
      </c>
      <c r="X48" s="1">
        <f t="shared" si="4"/>
        <v>3.8832692567538742E-3</v>
      </c>
    </row>
    <row r="49" spans="1:24" x14ac:dyDescent="0.25">
      <c r="A49" s="25" t="s">
        <v>167</v>
      </c>
      <c r="B49" s="33">
        <v>0</v>
      </c>
      <c r="C49" s="27">
        <f>IFERROR((VLOOKUP(A49,TAB_DIN_Indireta!A$47:G$70,2,0)),0)</f>
        <v>42416.504317526596</v>
      </c>
      <c r="D49" s="27">
        <f>IFERROR((VLOOKUP(A49,TAB_DIN_Indireta!A$47:G$70,3,0)),0)</f>
        <v>57900.788748850617</v>
      </c>
      <c r="E49" s="33">
        <v>0</v>
      </c>
      <c r="F49" s="27">
        <f>IFERROR((VLOOKUP(A49,TAB_DIN_Indireta!A$47:G$70,4,0)),0)</f>
        <v>0</v>
      </c>
      <c r="G49" s="27">
        <f>IFERROR((VLOOKUP(A49,TAB_DIN_Indireta!A$47:G$70,5,0)),0)</f>
        <v>0</v>
      </c>
      <c r="H49" s="33">
        <v>0</v>
      </c>
      <c r="I49" s="27">
        <f>IFERROR((VLOOKUP(A49,TAB_DIN_Indireta!A$47:G$70,6,0)),0)</f>
        <v>8733.8094273487131</v>
      </c>
      <c r="J49" s="27">
        <f>IFERROR((VLOOKUP(A49,TAB_DIN_Indireta!A$47:G$70,7,0)),0)</f>
        <v>0</v>
      </c>
      <c r="K49" s="33">
        <v>0</v>
      </c>
      <c r="L49" s="69">
        <f t="shared" si="3"/>
        <v>109051.10249372592</v>
      </c>
      <c r="M49" s="25" t="s">
        <v>167</v>
      </c>
      <c r="N49" s="28">
        <f>B49/Formato_Análises_Indireta!$O$31</f>
        <v>0</v>
      </c>
      <c r="O49" s="28">
        <f>C49/Formato_Análises_Indireta!$O$31</f>
        <v>2.8591170039047367E-4</v>
      </c>
      <c r="P49" s="28">
        <f>D49/Formato_Análises_Indireta!$O$31</f>
        <v>3.9028470713210381E-4</v>
      </c>
      <c r="Q49" s="28">
        <f>E49/Formato_Análises_Indireta!$O$31</f>
        <v>0</v>
      </c>
      <c r="R49" s="28">
        <f>F49/Formato_Análises_Indireta!$O$31</f>
        <v>0</v>
      </c>
      <c r="S49" s="28">
        <f>G49/Formato_Análises_Indireta!$O$31</f>
        <v>0</v>
      </c>
      <c r="T49" s="28">
        <f>H49/Formato_Análises_Indireta!$O$31</f>
        <v>0</v>
      </c>
      <c r="U49" s="28">
        <f>I49/Formato_Análises_Indireta!$O$31</f>
        <v>5.8870912264870752E-5</v>
      </c>
      <c r="V49" s="28">
        <f>J49/Formato_Análises_Indireta!$O$31</f>
        <v>0</v>
      </c>
      <c r="W49" s="28">
        <f>K49/Formato_Análises_Indireta!$O$31</f>
        <v>0</v>
      </c>
      <c r="X49" s="1">
        <f t="shared" si="4"/>
        <v>7.3506731978744853E-4</v>
      </c>
    </row>
    <row r="50" spans="1:24" x14ac:dyDescent="0.25">
      <c r="A50" s="25" t="s">
        <v>171</v>
      </c>
      <c r="B50" s="33">
        <v>0</v>
      </c>
      <c r="C50" s="27">
        <f>IFERROR((VLOOKUP(A50,TAB_DIN_Indireta!A$47:G$70,2,0)),0)</f>
        <v>71889.499664691684</v>
      </c>
      <c r="D50" s="27">
        <f>IFERROR((VLOOKUP(A50,TAB_DIN_Indireta!A$47:G$70,3,0)),0)</f>
        <v>704449.1160996384</v>
      </c>
      <c r="E50" s="33">
        <v>0</v>
      </c>
      <c r="F50" s="27">
        <f>IFERROR((VLOOKUP(A50,TAB_DIN_Indireta!A$47:G$70,4,0)),0)</f>
        <v>0</v>
      </c>
      <c r="G50" s="27">
        <f>IFERROR((VLOOKUP(A50,TAB_DIN_Indireta!A$47:G$70,5,0)),0)</f>
        <v>0</v>
      </c>
      <c r="H50" s="33">
        <v>0</v>
      </c>
      <c r="I50" s="27">
        <f>IFERROR((VLOOKUP(A50,TAB_DIN_Indireta!A$47:G$70,6,0)),0)</f>
        <v>0</v>
      </c>
      <c r="J50" s="27">
        <f>IFERROR((VLOOKUP(A50,TAB_DIN_Indireta!A$47:G$70,7,0)),0)</f>
        <v>0</v>
      </c>
      <c r="K50" s="33">
        <v>0</v>
      </c>
      <c r="L50" s="69">
        <f t="shared" si="3"/>
        <v>776338.61576433014</v>
      </c>
      <c r="M50" s="25" t="s">
        <v>171</v>
      </c>
      <c r="N50" s="28">
        <f>B50/Formato_Análises_Indireta!$O$31</f>
        <v>0</v>
      </c>
      <c r="O50" s="28">
        <f>C50/Formato_Análises_Indireta!$O$31</f>
        <v>4.8457668589298164E-4</v>
      </c>
      <c r="P50" s="28">
        <f>D50/Formato_Análises_Indireta!$O$31</f>
        <v>4.7483932932066404E-3</v>
      </c>
      <c r="Q50" s="28">
        <f>E50/Formato_Análises_Indireta!$O$31</f>
        <v>0</v>
      </c>
      <c r="R50" s="28">
        <f>F50/Formato_Análises_Indireta!$O$31</f>
        <v>0</v>
      </c>
      <c r="S50" s="28">
        <f>G50/Formato_Análises_Indireta!$O$31</f>
        <v>0</v>
      </c>
      <c r="T50" s="28">
        <f>H50/Formato_Análises_Indireta!$O$31</f>
        <v>0</v>
      </c>
      <c r="U50" s="28">
        <f>I50/Formato_Análises_Indireta!$O$31</f>
        <v>0</v>
      </c>
      <c r="V50" s="28">
        <f>J50/Formato_Análises_Indireta!$O$31</f>
        <v>0</v>
      </c>
      <c r="W50" s="28">
        <f>K50/Formato_Análises_Indireta!$O$31</f>
        <v>0</v>
      </c>
      <c r="X50" s="1">
        <f t="shared" si="4"/>
        <v>5.2329699790996248E-3</v>
      </c>
    </row>
    <row r="51" spans="1:24" x14ac:dyDescent="0.25">
      <c r="A51" s="25" t="s">
        <v>175</v>
      </c>
      <c r="B51" s="33">
        <v>0</v>
      </c>
      <c r="C51" s="27">
        <f>IFERROR((VLOOKUP(A51,TAB_DIN_Indireta!A$47:G$70,2,0)),0)</f>
        <v>84579.780846636189</v>
      </c>
      <c r="D51" s="27">
        <f>IFERROR((VLOOKUP(A51,TAB_DIN_Indireta!A$47:G$70,3,0)),0)</f>
        <v>372102.08968287439</v>
      </c>
      <c r="E51" s="33">
        <v>0</v>
      </c>
      <c r="F51" s="27">
        <f>IFERROR((VLOOKUP(A51,TAB_DIN_Indireta!A$47:G$70,4,0)),0)</f>
        <v>1525828.2878950241</v>
      </c>
      <c r="G51" s="27">
        <f>IFERROR((VLOOKUP(A51,TAB_DIN_Indireta!A$47:G$70,5,0)),0)</f>
        <v>0</v>
      </c>
      <c r="H51" s="33">
        <v>0</v>
      </c>
      <c r="I51" s="27">
        <f>IFERROR((VLOOKUP(A51,TAB_DIN_Indireta!A$47:G$70,6,0)),0)</f>
        <v>57537.092462130902</v>
      </c>
      <c r="J51" s="27">
        <f>IFERROR((VLOOKUP(A51,TAB_DIN_Indireta!A$47:G$70,7,0)),0)</f>
        <v>0</v>
      </c>
      <c r="K51" s="33">
        <v>0</v>
      </c>
      <c r="L51" s="69">
        <f t="shared" si="3"/>
        <v>2040047.2508866654</v>
      </c>
      <c r="M51" s="25" t="s">
        <v>175</v>
      </c>
      <c r="N51" s="28">
        <f>B51/Formato_Análises_Indireta!$O$31</f>
        <v>0</v>
      </c>
      <c r="O51" s="28">
        <f>C51/Formato_Análises_Indireta!$O$31</f>
        <v>5.7011649945238805E-4</v>
      </c>
      <c r="P51" s="28">
        <f>D51/Formato_Análises_Indireta!$O$31</f>
        <v>2.5081826730384105E-3</v>
      </c>
      <c r="Q51" s="28">
        <f>E51/Formato_Análises_Indireta!$O$31</f>
        <v>0</v>
      </c>
      <c r="R51" s="28">
        <f>F51/Formato_Análises_Indireta!$O$31</f>
        <v>1.028496259451751E-2</v>
      </c>
      <c r="S51" s="28">
        <f>G51/Formato_Análises_Indireta!$O$31</f>
        <v>0</v>
      </c>
      <c r="T51" s="28">
        <f>H51/Formato_Análises_Indireta!$O$31</f>
        <v>0</v>
      </c>
      <c r="U51" s="28">
        <f>I51/Formato_Análises_Indireta!$O$31</f>
        <v>3.878331844186027E-4</v>
      </c>
      <c r="V51" s="28">
        <f>J51/Formato_Análises_Indireta!$O$31</f>
        <v>0</v>
      </c>
      <c r="W51" s="28">
        <f>K51/Formato_Análises_Indireta!$O$31</f>
        <v>0</v>
      </c>
      <c r="X51" s="1">
        <f t="shared" si="4"/>
        <v>1.3751094951426917E-2</v>
      </c>
    </row>
    <row r="52" spans="1:24" x14ac:dyDescent="0.25">
      <c r="A52" s="25" t="s">
        <v>137</v>
      </c>
      <c r="B52" s="33">
        <v>0</v>
      </c>
      <c r="C52" s="27">
        <f>IFERROR((VLOOKUP(A52,TAB_DIN_Indireta!A$47:G$70,2,0)),0)</f>
        <v>0</v>
      </c>
      <c r="D52" s="27">
        <f>IFERROR((VLOOKUP(A52,TAB_DIN_Indireta!A$47:G$70,3,0)),0)</f>
        <v>55266.539943170421</v>
      </c>
      <c r="E52" s="33">
        <v>0</v>
      </c>
      <c r="F52" s="27">
        <f>IFERROR((VLOOKUP(A52,TAB_DIN_Indireta!A$47:G$70,4,0)),0)</f>
        <v>0</v>
      </c>
      <c r="G52" s="27">
        <f>IFERROR((VLOOKUP(A52,TAB_DIN_Indireta!A$47:G$70,5,0)),0)</f>
        <v>0</v>
      </c>
      <c r="H52" s="33">
        <v>0</v>
      </c>
      <c r="I52" s="27">
        <f>IFERROR((VLOOKUP(A52,TAB_DIN_Indireta!A$47:G$70,6,0)),0)</f>
        <v>0</v>
      </c>
      <c r="J52" s="27">
        <f>IFERROR((VLOOKUP(A52,TAB_DIN_Indireta!A$47:G$70,7,0)),0)</f>
        <v>0</v>
      </c>
      <c r="K52" s="33">
        <v>0</v>
      </c>
      <c r="L52" s="69">
        <f t="shared" si="3"/>
        <v>55266.539943170421</v>
      </c>
      <c r="M52" s="25" t="s">
        <v>137</v>
      </c>
      <c r="N52" s="28">
        <f>B52/Formato_Análises_Indireta!$O$31</f>
        <v>0</v>
      </c>
      <c r="O52" s="28">
        <f>C52/Formato_Análises_Indireta!$O$31</f>
        <v>0</v>
      </c>
      <c r="P52" s="28">
        <f>D52/Formato_Análises_Indireta!$O$31</f>
        <v>3.7252835102964232E-4</v>
      </c>
      <c r="Q52" s="28">
        <f>E52/Formato_Análises_Indireta!$O$31</f>
        <v>0</v>
      </c>
      <c r="R52" s="28">
        <f>F52/Formato_Análises_Indireta!$O$31</f>
        <v>0</v>
      </c>
      <c r="S52" s="28">
        <f>G52/Formato_Análises_Indireta!$O$31</f>
        <v>0</v>
      </c>
      <c r="T52" s="28">
        <f>H52/Formato_Análises_Indireta!$O$31</f>
        <v>0</v>
      </c>
      <c r="U52" s="28">
        <f>I52/Formato_Análises_Indireta!$O$31</f>
        <v>0</v>
      </c>
      <c r="V52" s="28">
        <f>J52/Formato_Análises_Indireta!$O$31</f>
        <v>0</v>
      </c>
      <c r="W52" s="28">
        <f>K52/Formato_Análises_Indireta!$O$31</f>
        <v>0</v>
      </c>
      <c r="X52" s="1">
        <f t="shared" si="4"/>
        <v>3.7252835102964243E-4</v>
      </c>
    </row>
    <row r="53" spans="1:24" x14ac:dyDescent="0.25">
      <c r="A53" s="25" t="s">
        <v>181</v>
      </c>
      <c r="B53" s="33">
        <v>0</v>
      </c>
      <c r="C53" s="27">
        <f>IFERROR((VLOOKUP(A53,TAB_DIN_Indireta!A$47:G$70,2,0)),0)</f>
        <v>0</v>
      </c>
      <c r="D53" s="27">
        <f>IFERROR((VLOOKUP(A53,TAB_DIN_Indireta!A$47:G$70,3,0)),0)</f>
        <v>0</v>
      </c>
      <c r="E53" s="33">
        <v>0</v>
      </c>
      <c r="F53" s="27">
        <f>IFERROR((VLOOKUP(A53,TAB_DIN_Indireta!A$47:G$70,4,0)),0)</f>
        <v>16254.164888726034</v>
      </c>
      <c r="G53" s="27">
        <f>IFERROR((VLOOKUP(A53,TAB_DIN_Indireta!A$47:G$70,5,0)),0)</f>
        <v>0</v>
      </c>
      <c r="H53" s="33">
        <v>0</v>
      </c>
      <c r="I53" s="27">
        <f>IFERROR((VLOOKUP(A53,TAB_DIN_Indireta!A$47:G$70,6,0)),0)</f>
        <v>0</v>
      </c>
      <c r="J53" s="27">
        <f>IFERROR((VLOOKUP(A53,TAB_DIN_Indireta!A$47:G$70,7,0)),0)</f>
        <v>0</v>
      </c>
      <c r="K53" s="33">
        <v>0</v>
      </c>
      <c r="L53" s="69">
        <f t="shared" si="3"/>
        <v>16254.164888726034</v>
      </c>
      <c r="M53" s="25" t="s">
        <v>181</v>
      </c>
      <c r="N53" s="28">
        <f>B53/Formato_Análises_Indireta!$O$31</f>
        <v>0</v>
      </c>
      <c r="O53" s="28">
        <f>C53/Formato_Análises_Indireta!$O$31</f>
        <v>0</v>
      </c>
      <c r="P53" s="28">
        <f>D53/Formato_Análises_Indireta!$O$31</f>
        <v>0</v>
      </c>
      <c r="Q53" s="28">
        <f>E53/Formato_Análises_Indireta!$O$31</f>
        <v>0</v>
      </c>
      <c r="R53" s="28">
        <f>F53/Formato_Análises_Indireta!$O$31</f>
        <v>1.0956244500899471E-4</v>
      </c>
      <c r="S53" s="28">
        <f>G53/Formato_Análises_Indireta!$O$31</f>
        <v>0</v>
      </c>
      <c r="T53" s="28">
        <f>H53/Formato_Análises_Indireta!$O$31</f>
        <v>0</v>
      </c>
      <c r="U53" s="28">
        <f>I53/Formato_Análises_Indireta!$O$31</f>
        <v>0</v>
      </c>
      <c r="V53" s="28">
        <f>J53/Formato_Análises_Indireta!$O$31</f>
        <v>0</v>
      </c>
      <c r="W53" s="28">
        <f>K53/Formato_Análises_Indireta!$O$31</f>
        <v>0</v>
      </c>
      <c r="X53" s="1">
        <f t="shared" si="4"/>
        <v>1.0956244500899476E-4</v>
      </c>
    </row>
    <row r="54" spans="1:24" x14ac:dyDescent="0.25">
      <c r="A54" s="25" t="s">
        <v>148</v>
      </c>
      <c r="B54" s="33">
        <v>0</v>
      </c>
      <c r="C54" s="27">
        <f>IFERROR((VLOOKUP(A54,TAB_DIN_Indireta!A$47:G$70,2,0)),0)</f>
        <v>68611.134538138722</v>
      </c>
      <c r="D54" s="27">
        <f>IFERROR((VLOOKUP(A54,TAB_DIN_Indireta!A$47:G$70,3,0)),0)</f>
        <v>776061.59476089408</v>
      </c>
      <c r="E54" s="33">
        <v>0</v>
      </c>
      <c r="F54" s="27">
        <f>IFERROR((VLOOKUP(A54,TAB_DIN_Indireta!A$47:G$70,4,0)),0)</f>
        <v>235787.36180803771</v>
      </c>
      <c r="G54" s="27">
        <f>IFERROR((VLOOKUP(A54,TAB_DIN_Indireta!A$47:G$70,5,0)),0)</f>
        <v>0</v>
      </c>
      <c r="H54" s="33">
        <v>0</v>
      </c>
      <c r="I54" s="27">
        <f>IFERROR((VLOOKUP(A54,TAB_DIN_Indireta!A$47:G$70,6,0)),0)</f>
        <v>184190.07552387603</v>
      </c>
      <c r="J54" s="27">
        <f>IFERROR((VLOOKUP(A54,TAB_DIN_Indireta!A$47:G$70,7,0)),0)</f>
        <v>0</v>
      </c>
      <c r="K54" s="33">
        <v>0</v>
      </c>
      <c r="L54" s="69">
        <f t="shared" si="3"/>
        <v>1264650.1666309466</v>
      </c>
      <c r="M54" s="25" t="s">
        <v>148</v>
      </c>
      <c r="N54" s="28">
        <f>B54/Formato_Análises_Indireta!$O$31</f>
        <v>0</v>
      </c>
      <c r="O54" s="28">
        <f>C54/Formato_Análises_Indireta!$O$31</f>
        <v>4.6247861433062793E-4</v>
      </c>
      <c r="P54" s="28">
        <f>D54/Formato_Análises_Indireta!$O$31</f>
        <v>5.2311026977804606E-3</v>
      </c>
      <c r="Q54" s="28">
        <f>E54/Formato_Análises_Indireta!$O$31</f>
        <v>0</v>
      </c>
      <c r="R54" s="28">
        <f>F54/Formato_Análises_Indireta!$O$31</f>
        <v>1.5893427954472928E-3</v>
      </c>
      <c r="S54" s="28">
        <f>G54/Formato_Análises_Indireta!$O$31</f>
        <v>0</v>
      </c>
      <c r="T54" s="28">
        <f>H54/Formato_Análises_Indireta!$O$31</f>
        <v>0</v>
      </c>
      <c r="U54" s="28">
        <f>I54/Formato_Análises_Indireta!$O$31</f>
        <v>1.2415473301113373E-3</v>
      </c>
      <c r="V54" s="28">
        <f>J54/Formato_Análises_Indireta!$O$31</f>
        <v>0</v>
      </c>
      <c r="W54" s="28">
        <f>K54/Formato_Análises_Indireta!$O$31</f>
        <v>0</v>
      </c>
      <c r="X54" s="1">
        <f t="shared" si="4"/>
        <v>8.5244714376697221E-3</v>
      </c>
    </row>
    <row r="55" spans="1:24" x14ac:dyDescent="0.25">
      <c r="A55" s="25" t="s">
        <v>177</v>
      </c>
      <c r="B55" s="33">
        <v>0</v>
      </c>
      <c r="C55" s="27">
        <f>IFERROR((VLOOKUP(A55,TAB_DIN_Indireta!A$47:G$70,2,0)),0)</f>
        <v>453041.5086315964</v>
      </c>
      <c r="D55" s="27">
        <f>IFERROR((VLOOKUP(A55,TAB_DIN_Indireta!A$47:G$70,3,0)),0)</f>
        <v>2446909.5281970091</v>
      </c>
      <c r="E55" s="33">
        <v>0</v>
      </c>
      <c r="F55" s="27">
        <f>IFERROR((VLOOKUP(A55,TAB_DIN_Indireta!A$47:G$70,4,0)),0)</f>
        <v>808442.4608864584</v>
      </c>
      <c r="G55" s="27">
        <f>IFERROR((VLOOKUP(A55,TAB_DIN_Indireta!A$47:G$70,5,0)),0)</f>
        <v>142009.80384118139</v>
      </c>
      <c r="H55" s="33">
        <v>0</v>
      </c>
      <c r="I55" s="27">
        <f>IFERROR((VLOOKUP(A55,TAB_DIN_Indireta!A$47:G$70,6,0)),0)</f>
        <v>256961.62365963095</v>
      </c>
      <c r="J55" s="27">
        <f>IFERROR((VLOOKUP(A55,TAB_DIN_Indireta!A$47:G$70,7,0)),0)</f>
        <v>0</v>
      </c>
      <c r="K55" s="33">
        <v>0</v>
      </c>
      <c r="L55" s="69">
        <f t="shared" si="3"/>
        <v>4107364.9252158762</v>
      </c>
      <c r="M55" s="25" t="s">
        <v>177</v>
      </c>
      <c r="N55" s="28">
        <f>B55/Formato_Análises_Indireta!$O$31</f>
        <v>0</v>
      </c>
      <c r="O55" s="28">
        <f>C55/Formato_Análises_Indireta!$O$31</f>
        <v>3.0537610339285582E-3</v>
      </c>
      <c r="P55" s="28">
        <f>D55/Formato_Análises_Indireta!$O$31</f>
        <v>1.6493581335022513E-2</v>
      </c>
      <c r="Q55" s="28">
        <f>E55/Formato_Análises_Indireta!$O$31</f>
        <v>0</v>
      </c>
      <c r="R55" s="28">
        <f>F55/Formato_Análises_Indireta!$O$31</f>
        <v>5.4493684092773633E-3</v>
      </c>
      <c r="S55" s="28">
        <f>G55/Formato_Análises_Indireta!$O$31</f>
        <v>9.5722797391327788E-4</v>
      </c>
      <c r="T55" s="28">
        <f>H55/Formato_Análises_Indireta!$O$31</f>
        <v>0</v>
      </c>
      <c r="U55" s="28">
        <f>I55/Formato_Análises_Indireta!$O$31</f>
        <v>1.7320695313702398E-3</v>
      </c>
      <c r="V55" s="28">
        <f>J55/Formato_Análises_Indireta!$O$31</f>
        <v>0</v>
      </c>
      <c r="W55" s="28">
        <f>K55/Formato_Análises_Indireta!$O$31</f>
        <v>0</v>
      </c>
      <c r="X55" s="1">
        <f t="shared" si="4"/>
        <v>2.7686008283511962E-2</v>
      </c>
    </row>
    <row r="56" spans="1:24" x14ac:dyDescent="0.25">
      <c r="A56" s="25" t="s">
        <v>159</v>
      </c>
      <c r="B56" s="33">
        <v>0</v>
      </c>
      <c r="C56" s="27">
        <f>IFERROR((VLOOKUP(A56,TAB_DIN_Indireta!A$47:G$70,2,0)),0)</f>
        <v>20305.809503398021</v>
      </c>
      <c r="D56" s="27">
        <f>IFERROR((VLOOKUP(A56,TAB_DIN_Indireta!A$47:G$70,3,0)),0)</f>
        <v>13485.65436972408</v>
      </c>
      <c r="E56" s="33">
        <v>0</v>
      </c>
      <c r="F56" s="27">
        <f>IFERROR((VLOOKUP(A56,TAB_DIN_Indireta!A$47:G$70,4,0)),0)</f>
        <v>121168.64699985481</v>
      </c>
      <c r="G56" s="27">
        <f>IFERROR((VLOOKUP(A56,TAB_DIN_Indireta!A$47:G$70,5,0)),0)</f>
        <v>0</v>
      </c>
      <c r="H56" s="33">
        <v>0</v>
      </c>
      <c r="I56" s="27">
        <f>IFERROR((VLOOKUP(A56,TAB_DIN_Indireta!A$47:G$70,6,0)),0)</f>
        <v>0</v>
      </c>
      <c r="J56" s="27">
        <f>IFERROR((VLOOKUP(A56,TAB_DIN_Indireta!A$47:G$70,7,0)),0)</f>
        <v>0</v>
      </c>
      <c r="K56" s="33">
        <v>0</v>
      </c>
      <c r="L56" s="69">
        <f t="shared" si="3"/>
        <v>154960.11087297692</v>
      </c>
      <c r="M56" s="25" t="s">
        <v>159</v>
      </c>
      <c r="N56" s="28">
        <f>B56/Formato_Análises_Indireta!$O$31</f>
        <v>0</v>
      </c>
      <c r="O56" s="28">
        <f>C56/Formato_Análises_Indireta!$O$31</f>
        <v>1.3687286626594197E-4</v>
      </c>
      <c r="P56" s="28">
        <f>D56/Formato_Análises_Indireta!$O$31</f>
        <v>9.0901087530988414E-5</v>
      </c>
      <c r="Q56" s="28">
        <f>E56/Formato_Análises_Indireta!$O$31</f>
        <v>0</v>
      </c>
      <c r="R56" s="28">
        <f>F56/Formato_Análises_Indireta!$O$31</f>
        <v>8.1674655785877114E-4</v>
      </c>
      <c r="S56" s="28">
        <f>G56/Formato_Análises_Indireta!$O$31</f>
        <v>0</v>
      </c>
      <c r="T56" s="28">
        <f>H56/Formato_Análises_Indireta!$O$31</f>
        <v>0</v>
      </c>
      <c r="U56" s="28">
        <f>I56/Formato_Análises_Indireta!$O$31</f>
        <v>0</v>
      </c>
      <c r="V56" s="28">
        <f>J56/Formato_Análises_Indireta!$O$31</f>
        <v>0</v>
      </c>
      <c r="W56" s="28">
        <f>K56/Formato_Análises_Indireta!$O$31</f>
        <v>0</v>
      </c>
      <c r="X56" s="1">
        <f t="shared" si="4"/>
        <v>1.0445205116557019E-3</v>
      </c>
    </row>
    <row r="57" spans="1:24" x14ac:dyDescent="0.25">
      <c r="A57" s="25" t="s">
        <v>191</v>
      </c>
      <c r="B57" s="33">
        <v>0</v>
      </c>
      <c r="C57" s="27">
        <f>IFERROR((VLOOKUP(A57,TAB_DIN_Indireta!A$47:G$70,2,0)),0)</f>
        <v>470672.28096071014</v>
      </c>
      <c r="D57" s="27">
        <f>IFERROR((VLOOKUP(A57,TAB_DIN_Indireta!A$47:G$70,3,0)),0)</f>
        <v>319109.50128938147</v>
      </c>
      <c r="E57" s="33">
        <v>0</v>
      </c>
      <c r="F57" s="27">
        <f>IFERROR((VLOOKUP(A57,TAB_DIN_Indireta!A$47:G$70,4,0)),0)</f>
        <v>10267360.313032776</v>
      </c>
      <c r="G57" s="27">
        <f>IFERROR((VLOOKUP(A57,TAB_DIN_Indireta!A$47:G$70,5,0)),0)</f>
        <v>182589.13205616586</v>
      </c>
      <c r="H57" s="33">
        <v>0</v>
      </c>
      <c r="I57" s="27">
        <f>IFERROR((VLOOKUP(A57,TAB_DIN_Indireta!A$47:G$70,6,0)),0)</f>
        <v>119234.598521878</v>
      </c>
      <c r="J57" s="27">
        <f>IFERROR((VLOOKUP(A57,TAB_DIN_Indireta!A$47:G$70,7,0)),0)</f>
        <v>0</v>
      </c>
      <c r="K57" s="33">
        <v>0</v>
      </c>
      <c r="L57" s="69">
        <f t="shared" si="3"/>
        <v>11358965.82586091</v>
      </c>
      <c r="M57" s="25" t="s">
        <v>191</v>
      </c>
      <c r="N57" s="28">
        <f>B57/Formato_Análises_Indireta!$O$31</f>
        <v>0</v>
      </c>
      <c r="O57" s="28">
        <f>C57/Formato_Análises_Indireta!$O$31</f>
        <v>3.172602606965291E-3</v>
      </c>
      <c r="P57" s="28">
        <f>D57/Formato_Análises_Indireta!$O$31</f>
        <v>2.1509820668249575E-3</v>
      </c>
      <c r="Q57" s="28">
        <f>E57/Formato_Análises_Indireta!$O$31</f>
        <v>0</v>
      </c>
      <c r="R57" s="28">
        <f>F57/Formato_Análises_Indireta!$O$31</f>
        <v>6.9207929622052508E-2</v>
      </c>
      <c r="S57" s="28">
        <f>G57/Formato_Análises_Indireta!$O$31</f>
        <v>1.2307560478864864E-3</v>
      </c>
      <c r="T57" s="28">
        <f>H57/Formato_Análises_Indireta!$O$31</f>
        <v>0</v>
      </c>
      <c r="U57" s="28">
        <f>I57/Formato_Análises_Indireta!$O$31</f>
        <v>8.037099557654801E-4</v>
      </c>
      <c r="V57" s="28">
        <f>J57/Formato_Análises_Indireta!$O$31</f>
        <v>0</v>
      </c>
      <c r="W57" s="28">
        <f>K57/Formato_Análises_Indireta!$O$31</f>
        <v>0</v>
      </c>
      <c r="X57" s="1">
        <f t="shared" si="4"/>
        <v>7.656598029949474E-2</v>
      </c>
    </row>
    <row r="58" spans="1:24" x14ac:dyDescent="0.25">
      <c r="A58" s="25" t="s">
        <v>194</v>
      </c>
      <c r="B58" s="33">
        <v>0</v>
      </c>
      <c r="C58" s="27">
        <f>IFERROR((VLOOKUP(A58,TAB_DIN_Indireta!A$47:G$70,2,0)),0)</f>
        <v>683565.4713743492</v>
      </c>
      <c r="D58" s="27">
        <f>IFERROR((VLOOKUP(A58,TAB_DIN_Indireta!A$47:G$70,3,0)),0)</f>
        <v>8912421.6934659816</v>
      </c>
      <c r="E58" s="33">
        <v>0</v>
      </c>
      <c r="F58" s="27">
        <f>IFERROR((VLOOKUP(A58,TAB_DIN_Indireta!A$47:G$70,4,0)),0)</f>
        <v>84219911.868503824</v>
      </c>
      <c r="G58" s="27">
        <f>IFERROR((VLOOKUP(A58,TAB_DIN_Indireta!A$47:G$70,5,0)),0)</f>
        <v>21481.874131482338</v>
      </c>
      <c r="H58" s="33">
        <v>0</v>
      </c>
      <c r="I58" s="27">
        <f>IFERROR((VLOOKUP(A58,TAB_DIN_Indireta!A$47:G$70,6,0)),0)</f>
        <v>1499137.3991897292</v>
      </c>
      <c r="J58" s="27">
        <f>IFERROR((VLOOKUP(A58,TAB_DIN_Indireta!A$47:G$70,7,0)),0)</f>
        <v>0</v>
      </c>
      <c r="K58" s="33">
        <v>0</v>
      </c>
      <c r="L58" s="69">
        <f t="shared" si="3"/>
        <v>95336518.306665361</v>
      </c>
      <c r="M58" s="25" t="s">
        <v>194</v>
      </c>
      <c r="N58" s="28">
        <f>B58/Formato_Análises_Indireta!$O$31</f>
        <v>0</v>
      </c>
      <c r="O58" s="28">
        <f>C58/Formato_Análises_Indireta!$O$31</f>
        <v>4.607625484311771E-3</v>
      </c>
      <c r="P58" s="28">
        <f>D58/Formato_Análises_Indireta!$O$31</f>
        <v>6.0074861942899328E-2</v>
      </c>
      <c r="Q58" s="28">
        <f>E58/Formato_Análises_Indireta!$O$31</f>
        <v>0</v>
      </c>
      <c r="R58" s="28">
        <f>F58/Formato_Análises_Indireta!$O$31</f>
        <v>0.56769077500594678</v>
      </c>
      <c r="S58" s="28">
        <f>G58/Formato_Análises_Indireta!$O$31</f>
        <v>1.4480022008716992E-4</v>
      </c>
      <c r="T58" s="28">
        <f>H58/Formato_Análises_Indireta!$O$31</f>
        <v>0</v>
      </c>
      <c r="U58" s="28">
        <f>I58/Formato_Análises_Indireta!$O$31</f>
        <v>1.0105050612201925E-2</v>
      </c>
      <c r="V58" s="28">
        <f>J58/Formato_Análises_Indireta!$O$31</f>
        <v>0</v>
      </c>
      <c r="W58" s="28">
        <f>K58/Formato_Análises_Indireta!$O$31</f>
        <v>0</v>
      </c>
      <c r="X58" s="1">
        <f t="shared" si="4"/>
        <v>0.64262311326544719</v>
      </c>
    </row>
    <row r="59" spans="1:24" x14ac:dyDescent="0.25">
      <c r="A59" s="25" t="s">
        <v>185</v>
      </c>
      <c r="B59" s="33">
        <v>0</v>
      </c>
      <c r="C59" s="27">
        <f>IFERROR((VLOOKUP(A59,TAB_DIN_Indireta!A$47:G$70,2,0)),0)</f>
        <v>31690.862890011958</v>
      </c>
      <c r="D59" s="27">
        <f>IFERROR((VLOOKUP(A59,TAB_DIN_Indireta!A$47:G$70,3,0)),0)</f>
        <v>426304.73301162169</v>
      </c>
      <c r="E59" s="33">
        <v>0</v>
      </c>
      <c r="F59" s="27">
        <f>IFERROR((VLOOKUP(A59,TAB_DIN_Indireta!A$47:G$70,4,0)),0)</f>
        <v>1011529.4476815329</v>
      </c>
      <c r="G59" s="27">
        <f>IFERROR((VLOOKUP(A59,TAB_DIN_Indireta!A$47:G$70,5,0)),0)</f>
        <v>0</v>
      </c>
      <c r="H59" s="33">
        <v>0</v>
      </c>
      <c r="I59" s="27">
        <f>IFERROR((VLOOKUP(A59,TAB_DIN_Indireta!A$47:G$70,6,0)),0)</f>
        <v>10129.111536679964</v>
      </c>
      <c r="J59" s="27">
        <f>IFERROR((VLOOKUP(A59,TAB_DIN_Indireta!A$47:G$70,7,0)),0)</f>
        <v>0</v>
      </c>
      <c r="K59" s="33">
        <v>0</v>
      </c>
      <c r="L59" s="69">
        <f t="shared" si="3"/>
        <v>1479654.1551198466</v>
      </c>
      <c r="M59" s="25" t="s">
        <v>185</v>
      </c>
      <c r="N59" s="28">
        <f>B59/Formato_Análises_Indireta!$O$31</f>
        <v>0</v>
      </c>
      <c r="O59" s="28">
        <f>C59/Formato_Análises_Indireta!$O$31</f>
        <v>2.1361469176941911E-4</v>
      </c>
      <c r="P59" s="28">
        <f>D59/Formato_Análises_Indireta!$O$31</f>
        <v>2.8735397473453814E-3</v>
      </c>
      <c r="Q59" s="28">
        <f>E59/Formato_Análises_Indireta!$O$31</f>
        <v>0</v>
      </c>
      <c r="R59" s="28">
        <f>F59/Formato_Análises_Indireta!$O$31</f>
        <v>6.8182918190682279E-3</v>
      </c>
      <c r="S59" s="28">
        <f>G59/Formato_Análises_Indireta!$O$31</f>
        <v>0</v>
      </c>
      <c r="T59" s="28">
        <f>H59/Formato_Análises_Indireta!$O$31</f>
        <v>0</v>
      </c>
      <c r="U59" s="28">
        <f>I59/Formato_Análises_Indireta!$O$31</f>
        <v>6.8276053142368105E-5</v>
      </c>
      <c r="V59" s="28">
        <f>J59/Formato_Análises_Indireta!$O$31</f>
        <v>0</v>
      </c>
      <c r="W59" s="28">
        <f>K59/Formato_Análises_Indireta!$O$31</f>
        <v>0</v>
      </c>
      <c r="X59" s="1">
        <f t="shared" si="4"/>
        <v>9.9737223113254003E-3</v>
      </c>
    </row>
    <row r="60" spans="1:24" x14ac:dyDescent="0.25">
      <c r="A60" s="25" t="s">
        <v>200</v>
      </c>
      <c r="B60" s="33">
        <v>0</v>
      </c>
      <c r="C60" s="27">
        <f>IFERROR((VLOOKUP(A60,TAB_DIN_Indireta!A$47:G$70,2,0)),0)</f>
        <v>828911.42386427266</v>
      </c>
      <c r="D60" s="27">
        <f>IFERROR((VLOOKUP(A60,TAB_DIN_Indireta!A$47:G$70,3,0)),0)</f>
        <v>503189.10831495479</v>
      </c>
      <c r="E60" s="33">
        <v>0</v>
      </c>
      <c r="F60" s="27">
        <f>IFERROR((VLOOKUP(A60,TAB_DIN_Indireta!A$47:G$70,4,0)),0)</f>
        <v>2058478.4949496344</v>
      </c>
      <c r="G60" s="27">
        <f>IFERROR((VLOOKUP(A60,TAB_DIN_Indireta!A$47:G$70,5,0)),0)</f>
        <v>0</v>
      </c>
      <c r="H60" s="33">
        <v>0</v>
      </c>
      <c r="I60" s="27">
        <f>IFERROR((VLOOKUP(A60,TAB_DIN_Indireta!A$47:G$70,6,0)),0)</f>
        <v>6148.8465670651185</v>
      </c>
      <c r="J60" s="27">
        <f>IFERROR((VLOOKUP(A60,TAB_DIN_Indireta!A$47:G$70,7,0)),0)</f>
        <v>0</v>
      </c>
      <c r="K60" s="33">
        <v>0</v>
      </c>
      <c r="L60" s="69">
        <f t="shared" si="3"/>
        <v>3396727.8736959272</v>
      </c>
      <c r="M60" s="25" t="s">
        <v>200</v>
      </c>
      <c r="N60" s="28">
        <f>B60/Formato_Análises_Indireta!$O$31</f>
        <v>0</v>
      </c>
      <c r="O60" s="28">
        <f>C60/Formato_Análises_Indireta!$O$31</f>
        <v>5.5873410240502956E-3</v>
      </c>
      <c r="P60" s="28">
        <f>D60/Formato_Análises_Indireta!$O$31</f>
        <v>3.3917847755513533E-3</v>
      </c>
      <c r="Q60" s="28">
        <f>E60/Formato_Análises_Indireta!$O$31</f>
        <v>0</v>
      </c>
      <c r="R60" s="28">
        <f>F60/Formato_Análises_Indireta!$O$31</f>
        <v>1.3875332165576069E-2</v>
      </c>
      <c r="S60" s="28">
        <f>G60/Formato_Análises_Indireta!$O$31</f>
        <v>0</v>
      </c>
      <c r="T60" s="28">
        <f>H60/Formato_Análises_Indireta!$O$31</f>
        <v>0</v>
      </c>
      <c r="U60" s="28">
        <f>I60/Formato_Análises_Indireta!$O$31</f>
        <v>4.1446771857229494E-5</v>
      </c>
      <c r="V60" s="28">
        <f>J60/Formato_Análises_Indireta!$O$31</f>
        <v>0</v>
      </c>
      <c r="W60" s="28">
        <f>K60/Formato_Análises_Indireta!$O$31</f>
        <v>0</v>
      </c>
      <c r="X60" s="1">
        <f t="shared" si="4"/>
        <v>2.2895904737034959E-2</v>
      </c>
    </row>
    <row r="61" spans="1:24" x14ac:dyDescent="0.25">
      <c r="A61" s="25" t="s">
        <v>198</v>
      </c>
      <c r="B61" s="33">
        <v>0</v>
      </c>
      <c r="C61" s="27">
        <f>IFERROR((VLOOKUP(A61,TAB_DIN_Indireta!A$47:G$70,2,0)),0)</f>
        <v>654947.33225251129</v>
      </c>
      <c r="D61" s="27">
        <f>IFERROR((VLOOKUP(A61,TAB_DIN_Indireta!A$47:G$70,3,0)),0)</f>
        <v>87468.95695609189</v>
      </c>
      <c r="E61" s="33">
        <v>0</v>
      </c>
      <c r="F61" s="27">
        <f>IFERROR((VLOOKUP(A61,TAB_DIN_Indireta!A$47:G$70,4,0)),0)</f>
        <v>11476380.243433831</v>
      </c>
      <c r="G61" s="27">
        <f>IFERROR((VLOOKUP(A61,TAB_DIN_Indireta!A$47:G$70,5,0)),0)</f>
        <v>0</v>
      </c>
      <c r="H61" s="33">
        <v>0</v>
      </c>
      <c r="I61" s="27">
        <f>IFERROR((VLOOKUP(A61,TAB_DIN_Indireta!A$47:G$70,6,0)),0)</f>
        <v>181295.80086834481</v>
      </c>
      <c r="J61" s="27">
        <f>IFERROR((VLOOKUP(A61,TAB_DIN_Indireta!A$47:G$70,7,0)),0)</f>
        <v>0</v>
      </c>
      <c r="K61" s="33">
        <v>0</v>
      </c>
      <c r="L61" s="69">
        <f t="shared" si="3"/>
        <v>12400092.333510781</v>
      </c>
      <c r="M61" s="25" t="s">
        <v>198</v>
      </c>
      <c r="N61" s="28">
        <f>B61/Formato_Análises_Indireta!$O$31</f>
        <v>0</v>
      </c>
      <c r="O61" s="28">
        <f>C61/Formato_Análises_Indireta!$O$31</f>
        <v>4.4147227227573525E-3</v>
      </c>
      <c r="P61" s="28">
        <f>D61/Formato_Análises_Indireta!$O$31</f>
        <v>5.8959121259702331E-4</v>
      </c>
      <c r="Q61" s="28">
        <f>E61/Formato_Análises_Indireta!$O$31</f>
        <v>0</v>
      </c>
      <c r="R61" s="28">
        <f>F61/Formato_Análises_Indireta!$O$31</f>
        <v>7.7357421185979075E-2</v>
      </c>
      <c r="S61" s="28">
        <f>G61/Formato_Análises_Indireta!$O$31</f>
        <v>0</v>
      </c>
      <c r="T61" s="28">
        <f>H61/Formato_Análises_Indireta!$O$31</f>
        <v>0</v>
      </c>
      <c r="U61" s="28">
        <f>I61/Formato_Análises_Indireta!$O$31</f>
        <v>1.2220382498258585E-3</v>
      </c>
      <c r="V61" s="28">
        <f>J61/Formato_Análises_Indireta!$O$31</f>
        <v>0</v>
      </c>
      <c r="W61" s="28">
        <f>K61/Formato_Análises_Indireta!$O$31</f>
        <v>0</v>
      </c>
      <c r="X61" s="1">
        <f t="shared" si="4"/>
        <v>8.3583773371159353E-2</v>
      </c>
    </row>
    <row r="62" spans="1:24" x14ac:dyDescent="0.25">
      <c r="A62" s="25" t="s">
        <v>173</v>
      </c>
      <c r="B62" s="33">
        <v>0</v>
      </c>
      <c r="C62" s="27">
        <f>IFERROR((VLOOKUP(A62,TAB_DIN_Indireta!A$47:G$70,2,0)),0)</f>
        <v>0</v>
      </c>
      <c r="D62" s="27">
        <f>IFERROR((VLOOKUP(A62,TAB_DIN_Indireta!A$47:G$70,3,0)),0)</f>
        <v>0</v>
      </c>
      <c r="E62" s="33">
        <v>0</v>
      </c>
      <c r="F62" s="27">
        <f>IFERROR((VLOOKUP(A62,TAB_DIN_Indireta!A$47:G$70,4,0)),0)</f>
        <v>97883.587073000424</v>
      </c>
      <c r="G62" s="27">
        <f>IFERROR((VLOOKUP(A62,TAB_DIN_Indireta!A$47:G$70,5,0)),0)</f>
        <v>0</v>
      </c>
      <c r="H62" s="33">
        <v>0</v>
      </c>
      <c r="I62" s="27">
        <f>IFERROR((VLOOKUP(A62,TAB_DIN_Indireta!A$47:G$70,6,0)),0)</f>
        <v>0</v>
      </c>
      <c r="J62" s="27">
        <f>IFERROR((VLOOKUP(A62,TAB_DIN_Indireta!A$47:G$70,7,0)),0)</f>
        <v>0</v>
      </c>
      <c r="K62" s="33">
        <v>0</v>
      </c>
      <c r="L62" s="69">
        <f t="shared" si="3"/>
        <v>97883.587073000424</v>
      </c>
      <c r="M62" s="25" t="s">
        <v>173</v>
      </c>
      <c r="N62" s="28">
        <f>B62/Formato_Análises_Indireta!$O$31</f>
        <v>0</v>
      </c>
      <c r="O62" s="28">
        <f>C62/Formato_Análises_Indireta!$O$31</f>
        <v>0</v>
      </c>
      <c r="P62" s="28">
        <f>D62/Formato_Análises_Indireta!$O$31</f>
        <v>0</v>
      </c>
      <c r="Q62" s="28">
        <f>E62/Formato_Análises_Indireta!$O$31</f>
        <v>0</v>
      </c>
      <c r="R62" s="28">
        <f>F62/Formato_Análises_Indireta!$O$31</f>
        <v>6.5979182562662605E-4</v>
      </c>
      <c r="S62" s="28">
        <f>G62/Formato_Análises_Indireta!$O$31</f>
        <v>0</v>
      </c>
      <c r="T62" s="28">
        <f>H62/Formato_Análises_Indireta!$O$31</f>
        <v>0</v>
      </c>
      <c r="U62" s="28">
        <f>I62/Formato_Análises_Indireta!$O$31</f>
        <v>0</v>
      </c>
      <c r="V62" s="28">
        <f>J62/Formato_Análises_Indireta!$O$31</f>
        <v>0</v>
      </c>
      <c r="W62" s="28">
        <f>K62/Formato_Análises_Indireta!$O$31</f>
        <v>0</v>
      </c>
      <c r="X62" s="1">
        <f t="shared" si="4"/>
        <v>6.5979182562662627E-4</v>
      </c>
    </row>
    <row r="63" spans="1:24" x14ac:dyDescent="0.25">
      <c r="A63" s="25" t="s">
        <v>169</v>
      </c>
      <c r="B63" s="33">
        <v>0</v>
      </c>
      <c r="C63" s="27">
        <f>IFERROR((VLOOKUP(A63,TAB_DIN_Indireta!A$47:G$70,2,0)),0)</f>
        <v>0</v>
      </c>
      <c r="D63" s="27">
        <f>IFERROR((VLOOKUP(A63,TAB_DIN_Indireta!A$47:G$70,3,0)),0)</f>
        <v>0</v>
      </c>
      <c r="E63" s="33">
        <v>0</v>
      </c>
      <c r="F63" s="27">
        <f>IFERROR((VLOOKUP(A63,TAB_DIN_Indireta!A$47:G$70,4,0)),0)</f>
        <v>12952.006547154026</v>
      </c>
      <c r="G63" s="27">
        <f>IFERROR((VLOOKUP(A63,TAB_DIN_Indireta!A$47:G$70,5,0)),0)</f>
        <v>0</v>
      </c>
      <c r="H63" s="33">
        <v>0</v>
      </c>
      <c r="I63" s="27">
        <f>IFERROR((VLOOKUP(A63,TAB_DIN_Indireta!A$47:G$70,6,0)),0)</f>
        <v>0</v>
      </c>
      <c r="J63" s="27">
        <f>IFERROR((VLOOKUP(A63,TAB_DIN_Indireta!A$47:G$70,7,0)),0)</f>
        <v>0</v>
      </c>
      <c r="K63" s="33">
        <v>0</v>
      </c>
      <c r="L63" s="69">
        <f t="shared" si="3"/>
        <v>12952.006547154026</v>
      </c>
      <c r="M63" s="25" t="s">
        <v>169</v>
      </c>
      <c r="N63" s="28">
        <f>B63/Formato_Análises_Indireta!$O$31</f>
        <v>0</v>
      </c>
      <c r="O63" s="28">
        <f>C63/Formato_Análises_Indireta!$O$31</f>
        <v>0</v>
      </c>
      <c r="P63" s="28">
        <f>D63/Formato_Análises_Indireta!$O$31</f>
        <v>0</v>
      </c>
      <c r="Q63" s="28">
        <f>E63/Formato_Análises_Indireta!$O$31</f>
        <v>0</v>
      </c>
      <c r="R63" s="28">
        <f>F63/Formato_Análises_Indireta!$O$31</f>
        <v>8.7303993456038125E-5</v>
      </c>
      <c r="S63" s="28">
        <f>G63/Formato_Análises_Indireta!$O$31</f>
        <v>0</v>
      </c>
      <c r="T63" s="28">
        <f>H63/Formato_Análises_Indireta!$O$31</f>
        <v>0</v>
      </c>
      <c r="U63" s="28">
        <f>I63/Formato_Análises_Indireta!$O$31</f>
        <v>0</v>
      </c>
      <c r="V63" s="28">
        <f>J63/Formato_Análises_Indireta!$O$31</f>
        <v>0</v>
      </c>
      <c r="W63" s="28">
        <f>K63/Formato_Análises_Indireta!$O$31</f>
        <v>0</v>
      </c>
      <c r="X63" s="1">
        <f t="shared" si="4"/>
        <v>8.7303993456038165E-5</v>
      </c>
    </row>
    <row r="64" spans="1:24" x14ac:dyDescent="0.25">
      <c r="A64" s="25" t="s">
        <v>163</v>
      </c>
      <c r="B64" s="33">
        <v>0</v>
      </c>
      <c r="C64" s="27">
        <f>IFERROR((VLOOKUP(A64,TAB_DIN_Indireta!A$47:G$70,2,0)),0)</f>
        <v>20282.016288378974</v>
      </c>
      <c r="D64" s="27">
        <f>IFERROR((VLOOKUP(A64,TAB_DIN_Indireta!A$47:G$70,3,0)),0)</f>
        <v>403051.9638765789</v>
      </c>
      <c r="E64" s="33">
        <v>0</v>
      </c>
      <c r="F64" s="27">
        <f>IFERROR((VLOOKUP(A64,TAB_DIN_Indireta!A$47:G$70,4,0)),0)</f>
        <v>73777.661227988909</v>
      </c>
      <c r="G64" s="27">
        <f>IFERROR((VLOOKUP(A64,TAB_DIN_Indireta!A$47:G$70,5,0)),0)</f>
        <v>0</v>
      </c>
      <c r="H64" s="33">
        <v>0</v>
      </c>
      <c r="I64" s="27">
        <f>IFERROR((VLOOKUP(A64,TAB_DIN_Indireta!A$47:G$70,6,0)),0)</f>
        <v>121637.71323880173</v>
      </c>
      <c r="J64" s="27">
        <f>IFERROR((VLOOKUP(A64,TAB_DIN_Indireta!A$47:G$70,7,0)),0)</f>
        <v>0</v>
      </c>
      <c r="K64" s="33">
        <v>0</v>
      </c>
      <c r="L64" s="69">
        <f t="shared" si="3"/>
        <v>618749.35463174852</v>
      </c>
      <c r="M64" s="25" t="s">
        <v>163</v>
      </c>
      <c r="N64" s="28">
        <f>B64/Formato_Análises_Indireta!$O$31</f>
        <v>0</v>
      </c>
      <c r="O64" s="28">
        <f>C64/Formato_Análises_Indireta!$O$31</f>
        <v>1.3671248627533908E-4</v>
      </c>
      <c r="P64" s="28">
        <f>D64/Formato_Análises_Indireta!$O$31</f>
        <v>2.7168026736719116E-3</v>
      </c>
      <c r="Q64" s="28">
        <f>E64/Formato_Análises_Indireta!$O$31</f>
        <v>0</v>
      </c>
      <c r="R64" s="28">
        <f>F64/Formato_Análises_Indireta!$O$31</f>
        <v>4.9730398371868154E-4</v>
      </c>
      <c r="S64" s="28">
        <f>G64/Formato_Análises_Indireta!$O$31</f>
        <v>0</v>
      </c>
      <c r="T64" s="28">
        <f>H64/Formato_Análises_Indireta!$O$31</f>
        <v>0</v>
      </c>
      <c r="U64" s="28">
        <f>I64/Formato_Análises_Indireta!$O$31</f>
        <v>8.1990833481637075E-4</v>
      </c>
      <c r="V64" s="28">
        <f>J64/Formato_Análises_Indireta!$O$31</f>
        <v>0</v>
      </c>
      <c r="W64" s="28">
        <f>K64/Formato_Análises_Indireta!$O$31</f>
        <v>0</v>
      </c>
      <c r="X64" s="1">
        <f t="shared" si="4"/>
        <v>4.1707274784823049E-3</v>
      </c>
    </row>
    <row r="65" spans="1:24" x14ac:dyDescent="0.25">
      <c r="A65" s="25" t="s">
        <v>155</v>
      </c>
      <c r="B65" s="33">
        <v>0</v>
      </c>
      <c r="C65" s="27">
        <f>IFERROR((VLOOKUP(A65,TAB_DIN_Indireta!A$47:G$70,2,0)),0)</f>
        <v>11439939.235116804</v>
      </c>
      <c r="D65" s="27">
        <f>IFERROR((VLOOKUP(A65,TAB_DIN_Indireta!A$47:G$70,3,0)),0)</f>
        <v>2085655.4450474617</v>
      </c>
      <c r="E65" s="33">
        <v>0</v>
      </c>
      <c r="F65" s="27">
        <f>IFERROR((VLOOKUP(A65,TAB_DIN_Indireta!A$47:G$70,4,0)),0)</f>
        <v>61587.037561444384</v>
      </c>
      <c r="G65" s="27">
        <f>IFERROR((VLOOKUP(A65,TAB_DIN_Indireta!A$47:G$70,5,0)),0)</f>
        <v>0</v>
      </c>
      <c r="H65" s="33">
        <v>0</v>
      </c>
      <c r="I65" s="27">
        <f>IFERROR((VLOOKUP(A65,TAB_DIN_Indireta!A$47:G$70,6,0)),0)</f>
        <v>31689.163374653457</v>
      </c>
      <c r="J65" s="27">
        <f>IFERROR((VLOOKUP(A65,TAB_DIN_Indireta!A$47:G$70,7,0)),0)</f>
        <v>0</v>
      </c>
      <c r="K65" s="33">
        <v>0</v>
      </c>
      <c r="L65" s="69">
        <f t="shared" si="3"/>
        <v>13618870.881100364</v>
      </c>
      <c r="M65" s="25" t="s">
        <v>155</v>
      </c>
      <c r="N65" s="28">
        <f>B65/Formato_Análises_Indireta!$O$31</f>
        <v>0</v>
      </c>
      <c r="O65" s="28">
        <f>C65/Formato_Análises_Indireta!$O$31</f>
        <v>7.7111787774657159E-2</v>
      </c>
      <c r="P65" s="28">
        <f>D65/Formato_Análises_Indireta!$O$31</f>
        <v>1.4058520481985401E-2</v>
      </c>
      <c r="Q65" s="28">
        <f>E65/Formato_Análises_Indireta!$O$31</f>
        <v>0</v>
      </c>
      <c r="R65" s="28">
        <f>F65/Formato_Análises_Indireta!$O$31</f>
        <v>4.1513214996193547E-4</v>
      </c>
      <c r="S65" s="28">
        <f>G65/Formato_Análises_Indireta!$O$31</f>
        <v>0</v>
      </c>
      <c r="T65" s="28">
        <f>H65/Formato_Análises_Indireta!$O$31</f>
        <v>0</v>
      </c>
      <c r="U65" s="28">
        <f>I65/Formato_Análises_Indireta!$O$31</f>
        <v>2.1360323605580463E-4</v>
      </c>
      <c r="V65" s="28">
        <f>J65/Formato_Análises_Indireta!$O$31</f>
        <v>0</v>
      </c>
      <c r="W65" s="28">
        <f>K65/Formato_Análises_Indireta!$O$31</f>
        <v>0</v>
      </c>
      <c r="X65" s="1">
        <f t="shared" si="4"/>
        <v>9.1799043642660338E-2</v>
      </c>
    </row>
    <row r="66" spans="1:24" x14ac:dyDescent="0.25">
      <c r="A66" s="25" t="s">
        <v>223</v>
      </c>
      <c r="B66" s="29">
        <f>SUM(B39:B65)</f>
        <v>0</v>
      </c>
      <c r="C66" s="29">
        <f>SUM(C39:C65)</f>
        <v>15183048.733060015</v>
      </c>
      <c r="D66" s="29">
        <f t="shared" ref="D66:K66" si="5">SUM(D39:D65)</f>
        <v>17255741.974468175</v>
      </c>
      <c r="E66" s="29">
        <f t="shared" si="5"/>
        <v>0</v>
      </c>
      <c r="F66" s="29">
        <f t="shared" si="5"/>
        <v>112315331.05152684</v>
      </c>
      <c r="G66" s="29">
        <f t="shared" si="5"/>
        <v>355324.47406372929</v>
      </c>
      <c r="H66" s="29">
        <f t="shared" si="5"/>
        <v>0</v>
      </c>
      <c r="I66" s="29">
        <f t="shared" si="5"/>
        <v>2880416.8072979678</v>
      </c>
      <c r="J66" s="29">
        <f t="shared" si="5"/>
        <v>365395.80207822018</v>
      </c>
      <c r="K66" s="29">
        <f t="shared" si="5"/>
        <v>0</v>
      </c>
      <c r="L66" s="69">
        <f t="shared" si="3"/>
        <v>148355258.84249493</v>
      </c>
      <c r="M66" s="25" t="s">
        <v>223</v>
      </c>
      <c r="N66" s="28">
        <f>B66/Formato_Análises_Indireta!$O$31</f>
        <v>0</v>
      </c>
      <c r="O66" s="28">
        <f>C66/Formato_Análises_Indireta!$O$31</f>
        <v>0.1023425044148888</v>
      </c>
      <c r="P66" s="28">
        <f>D66/Formato_Análises_Indireta!$O$31</f>
        <v>0.1163136521691365</v>
      </c>
      <c r="Q66" s="28">
        <f>E66/Formato_Análises_Indireta!$O$31</f>
        <v>0</v>
      </c>
      <c r="R66" s="28">
        <f>F66/Formato_Análises_Indireta!$O$31</f>
        <v>0.75707010272395647</v>
      </c>
      <c r="S66" s="28">
        <f>G66/Formato_Análises_Indireta!$O$31</f>
        <v>2.3950918682361525E-3</v>
      </c>
      <c r="T66" s="28">
        <f>H66/Formato_Análises_Indireta!$O$31</f>
        <v>0</v>
      </c>
      <c r="U66" s="28">
        <f>I66/Formato_Análises_Indireta!$O$31</f>
        <v>1.9415670396666109E-2</v>
      </c>
      <c r="V66" s="28">
        <f>J66/Formato_Análises_Indireta!$O$31</f>
        <v>2.4629784271156278E-3</v>
      </c>
      <c r="W66" s="28">
        <f>K66/Formato_Análises_Indireta!$O$31</f>
        <v>0</v>
      </c>
      <c r="X66" s="1">
        <f t="shared" si="4"/>
        <v>1</v>
      </c>
    </row>
    <row r="67" spans="1:24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</row>
    <row r="68" spans="1:24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</row>
    <row r="69" spans="1:24" x14ac:dyDescent="0.25">
      <c r="A69" s="25"/>
      <c r="B69" s="30"/>
      <c r="C69" s="30"/>
      <c r="D69" s="30"/>
      <c r="E69" s="30"/>
      <c r="F69" s="30"/>
      <c r="G69" s="30"/>
      <c r="H69" s="30"/>
      <c r="I69" s="30"/>
      <c r="J69" s="30"/>
      <c r="K69" s="30"/>
    </row>
    <row r="70" spans="1:24" x14ac:dyDescent="0.2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</row>
    <row r="71" spans="1:24" x14ac:dyDescent="0.25">
      <c r="A71" s="25"/>
      <c r="B71" s="1">
        <v>2009</v>
      </c>
      <c r="C71" s="1">
        <v>2009</v>
      </c>
      <c r="D71" s="1">
        <v>2009</v>
      </c>
      <c r="E71" s="1">
        <v>2009</v>
      </c>
      <c r="F71" s="1">
        <v>2009</v>
      </c>
      <c r="G71" s="1">
        <v>2009</v>
      </c>
      <c r="H71" s="1">
        <v>2009</v>
      </c>
      <c r="I71" s="1">
        <v>2009</v>
      </c>
      <c r="J71" s="1">
        <v>2009</v>
      </c>
      <c r="K71" s="1">
        <v>2009</v>
      </c>
      <c r="N71" s="1">
        <v>2009</v>
      </c>
      <c r="O71" s="1">
        <v>2009</v>
      </c>
      <c r="P71" s="1">
        <v>2009</v>
      </c>
      <c r="Q71" s="1">
        <v>2009</v>
      </c>
      <c r="R71" s="1">
        <v>2009</v>
      </c>
      <c r="S71" s="1">
        <v>2009</v>
      </c>
      <c r="T71" s="1">
        <v>2009</v>
      </c>
      <c r="U71" s="1">
        <v>2009</v>
      </c>
      <c r="V71" s="1">
        <v>2009</v>
      </c>
      <c r="W71" s="1">
        <v>2009</v>
      </c>
    </row>
    <row r="72" spans="1:24" x14ac:dyDescent="0.25">
      <c r="A72" s="25"/>
      <c r="B72" s="25" t="s">
        <v>224</v>
      </c>
      <c r="C72" s="25" t="s">
        <v>228</v>
      </c>
      <c r="D72" s="25" t="s">
        <v>15</v>
      </c>
      <c r="E72" s="25" t="s">
        <v>229</v>
      </c>
      <c r="F72" s="25" t="s">
        <v>226</v>
      </c>
      <c r="G72" s="25" t="s">
        <v>227</v>
      </c>
      <c r="H72" s="25" t="s">
        <v>131</v>
      </c>
      <c r="I72" s="25" t="s">
        <v>130</v>
      </c>
      <c r="J72" s="25" t="s">
        <v>129</v>
      </c>
      <c r="K72" s="25" t="s">
        <v>230</v>
      </c>
      <c r="L72" s="25" t="s">
        <v>404</v>
      </c>
      <c r="N72" s="25" t="s">
        <v>224</v>
      </c>
      <c r="O72" s="25" t="s">
        <v>228</v>
      </c>
      <c r="P72" s="25" t="s">
        <v>15</v>
      </c>
      <c r="Q72" s="25" t="s">
        <v>229</v>
      </c>
      <c r="R72" s="25" t="s">
        <v>226</v>
      </c>
      <c r="S72" s="25" t="s">
        <v>227</v>
      </c>
      <c r="T72" s="25" t="s">
        <v>131</v>
      </c>
      <c r="U72" s="25" t="s">
        <v>130</v>
      </c>
      <c r="V72" s="25" t="s">
        <v>129</v>
      </c>
      <c r="W72" s="25" t="s">
        <v>230</v>
      </c>
    </row>
    <row r="73" spans="1:24" x14ac:dyDescent="0.25">
      <c r="A73" s="25" t="s">
        <v>132</v>
      </c>
      <c r="B73" s="33">
        <v>0</v>
      </c>
      <c r="C73" s="27">
        <f>IFERROR((VLOOKUP(A73,TAB_DIN_Indireta!A$83:G$107,2,0)),0)</f>
        <v>0</v>
      </c>
      <c r="D73" s="27">
        <f>IFERROR((VLOOKUP(A73,TAB_DIN_Indireta!A$83:G$107,3,0)),0)</f>
        <v>186865.5273844359</v>
      </c>
      <c r="E73" s="33">
        <v>0</v>
      </c>
      <c r="F73" s="27">
        <f>IFERROR((VLOOKUP(A73,TAB_DIN_Indireta!A$83:G$107,4,0)),0)</f>
        <v>467004.96492233867</v>
      </c>
      <c r="G73" s="27">
        <f>IFERROR((VLOOKUP(A73,TAB_DIN_Indireta!A$83:G$107,5,0)),0)</f>
        <v>3268.3097306128398</v>
      </c>
      <c r="H73" s="33">
        <v>0</v>
      </c>
      <c r="I73" s="27">
        <f>IFERROR((VLOOKUP(A73,TAB_DIN_Indireta!A$83:G$107,6,0)),0)</f>
        <v>40148.3989938991</v>
      </c>
      <c r="J73" s="27">
        <f>IFERROR((VLOOKUP(A73,TAB_DIN_Indireta!A$83:G$107,7,0)),0)</f>
        <v>0</v>
      </c>
      <c r="K73" s="33">
        <v>0</v>
      </c>
      <c r="L73" s="69">
        <f t="shared" ref="L73:L100" si="6">SUM(B73:K73)</f>
        <v>697287.2010312865</v>
      </c>
      <c r="M73" s="25" t="s">
        <v>132</v>
      </c>
      <c r="N73" s="28">
        <f>B73/Formato_Análises_Indireta!$P$31</f>
        <v>0</v>
      </c>
      <c r="O73" s="28">
        <f>C73/Formato_Análises_Indireta!$P$31</f>
        <v>0</v>
      </c>
      <c r="P73" s="28">
        <f>D73/Formato_Análises_Indireta!$P$31</f>
        <v>9.599694264138107E-4</v>
      </c>
      <c r="Q73" s="28">
        <f>E73/Formato_Análises_Indireta!$P$31</f>
        <v>0</v>
      </c>
      <c r="R73" s="28">
        <f>F73/Formato_Análises_Indireta!$P$31</f>
        <v>2.3991075003716236E-3</v>
      </c>
      <c r="S73" s="28">
        <f>G73/Formato_Análises_Indireta!$P$31</f>
        <v>1.6790027895216834E-5</v>
      </c>
      <c r="T73" s="28">
        <f>H73/Formato_Análises_Indireta!$P$31</f>
        <v>0</v>
      </c>
      <c r="U73" s="28">
        <f>I73/Formato_Análises_Indireta!$P$31</f>
        <v>2.062511801564971E-4</v>
      </c>
      <c r="V73" s="28">
        <f>J73/Formato_Análises_Indireta!$P$31</f>
        <v>0</v>
      </c>
      <c r="W73" s="28">
        <f>K73/Formato_Análises_Indireta!$P$31</f>
        <v>0</v>
      </c>
      <c r="X73" s="1">
        <f>L73/$L$100</f>
        <v>3.5821181348371484E-3</v>
      </c>
    </row>
    <row r="74" spans="1:24" x14ac:dyDescent="0.25">
      <c r="A74" s="25" t="s">
        <v>134</v>
      </c>
      <c r="B74" s="33">
        <v>0</v>
      </c>
      <c r="C74" s="27">
        <f>IFERROR((VLOOKUP(A74,TAB_DIN_Indireta!A$83:G$107,2,0)),0)</f>
        <v>0</v>
      </c>
      <c r="D74" s="27">
        <f>IFERROR((VLOOKUP(A74,TAB_DIN_Indireta!A$83:G$107,3,0)),0)</f>
        <v>0</v>
      </c>
      <c r="E74" s="33">
        <v>0</v>
      </c>
      <c r="F74" s="27">
        <f>IFERROR((VLOOKUP(A74,TAB_DIN_Indireta!A$83:G$107,4,0)),0)</f>
        <v>0</v>
      </c>
      <c r="G74" s="27">
        <f>IFERROR((VLOOKUP(A74,TAB_DIN_Indireta!A$83:G$107,5,0)),0)</f>
        <v>0</v>
      </c>
      <c r="H74" s="33">
        <v>0</v>
      </c>
      <c r="I74" s="27">
        <f>IFERROR((VLOOKUP(A74,TAB_DIN_Indireta!A$83:G$107,6,0)),0)</f>
        <v>0</v>
      </c>
      <c r="J74" s="27">
        <f>IFERROR((VLOOKUP(A74,TAB_DIN_Indireta!A$83:G$107,7,0)),0)</f>
        <v>0</v>
      </c>
      <c r="K74" s="33">
        <v>0</v>
      </c>
      <c r="L74" s="69">
        <f t="shared" si="6"/>
        <v>0</v>
      </c>
      <c r="M74" s="25" t="s">
        <v>134</v>
      </c>
      <c r="N74" s="28">
        <f>B74/Formato_Análises_Indireta!$P$31</f>
        <v>0</v>
      </c>
      <c r="O74" s="28">
        <f>C74/Formato_Análises_Indireta!$P$31</f>
        <v>0</v>
      </c>
      <c r="P74" s="28">
        <f>D74/Formato_Análises_Indireta!$P$31</f>
        <v>0</v>
      </c>
      <c r="Q74" s="28">
        <f>E74/Formato_Análises_Indireta!$P$31</f>
        <v>0</v>
      </c>
      <c r="R74" s="28">
        <f>F74/Formato_Análises_Indireta!$P$31</f>
        <v>0</v>
      </c>
      <c r="S74" s="28">
        <f>G74/Formato_Análises_Indireta!$P$31</f>
        <v>0</v>
      </c>
      <c r="T74" s="28">
        <f>H74/Formato_Análises_Indireta!$P$31</f>
        <v>0</v>
      </c>
      <c r="U74" s="28">
        <f>I74/Formato_Análises_Indireta!$P$31</f>
        <v>0</v>
      </c>
      <c r="V74" s="28">
        <f>J74/Formato_Análises_Indireta!$P$31</f>
        <v>0</v>
      </c>
      <c r="W74" s="28">
        <f>K74/Formato_Análises_Indireta!$P$31</f>
        <v>0</v>
      </c>
      <c r="X74" s="1">
        <f t="shared" ref="X74:X100" si="7">L74/$L$100</f>
        <v>0</v>
      </c>
    </row>
    <row r="75" spans="1:24" x14ac:dyDescent="0.25">
      <c r="A75" s="25" t="s">
        <v>139</v>
      </c>
      <c r="B75" s="33">
        <v>0</v>
      </c>
      <c r="C75" s="27">
        <f>IFERROR((VLOOKUP(A75,TAB_DIN_Indireta!A$83:G$107,2,0)),0)</f>
        <v>0</v>
      </c>
      <c r="D75" s="27">
        <f>IFERROR((VLOOKUP(A75,TAB_DIN_Indireta!A$83:G$107,3,0)),0)</f>
        <v>0</v>
      </c>
      <c r="E75" s="33">
        <v>0</v>
      </c>
      <c r="F75" s="27">
        <f>IFERROR((VLOOKUP(A75,TAB_DIN_Indireta!A$83:G$107,4,0)),0)</f>
        <v>32313.253682574501</v>
      </c>
      <c r="G75" s="27">
        <f>IFERROR((VLOOKUP(A75,TAB_DIN_Indireta!A$83:G$107,5,0)),0)</f>
        <v>0</v>
      </c>
      <c r="H75" s="33">
        <v>0</v>
      </c>
      <c r="I75" s="27">
        <f>IFERROR((VLOOKUP(A75,TAB_DIN_Indireta!A$83:G$107,6,0)),0)</f>
        <v>73509.27139869894</v>
      </c>
      <c r="J75" s="27">
        <f>IFERROR((VLOOKUP(A75,TAB_DIN_Indireta!A$83:G$107,7,0)),0)</f>
        <v>0</v>
      </c>
      <c r="K75" s="33">
        <v>0</v>
      </c>
      <c r="L75" s="69">
        <f t="shared" si="6"/>
        <v>105822.52508127344</v>
      </c>
      <c r="M75" s="25" t="s">
        <v>139</v>
      </c>
      <c r="N75" s="28">
        <f>B75/Formato_Análises_Indireta!$P$31</f>
        <v>0</v>
      </c>
      <c r="O75" s="28">
        <f>C75/Formato_Análises_Indireta!$P$31</f>
        <v>0</v>
      </c>
      <c r="P75" s="28">
        <f>D75/Formato_Análises_Indireta!$P$31</f>
        <v>0</v>
      </c>
      <c r="Q75" s="28">
        <f>E75/Formato_Análises_Indireta!$P$31</f>
        <v>0</v>
      </c>
      <c r="R75" s="28">
        <f>F75/Formato_Análises_Indireta!$P$31</f>
        <v>1.6600031069084517E-4</v>
      </c>
      <c r="S75" s="28">
        <f>G75/Formato_Análises_Indireta!$P$31</f>
        <v>0</v>
      </c>
      <c r="T75" s="28">
        <f>H75/Formato_Análises_Indireta!$P$31</f>
        <v>0</v>
      </c>
      <c r="U75" s="28">
        <f>I75/Formato_Análises_Indireta!$P$31</f>
        <v>3.7763333927038533E-4</v>
      </c>
      <c r="V75" s="28">
        <f>J75/Formato_Análises_Indireta!$P$31</f>
        <v>0</v>
      </c>
      <c r="W75" s="28">
        <f>K75/Formato_Análises_Indireta!$P$31</f>
        <v>0</v>
      </c>
      <c r="X75" s="1">
        <f t="shared" si="7"/>
        <v>5.4363364996123052E-4</v>
      </c>
    </row>
    <row r="76" spans="1:24" x14ac:dyDescent="0.25">
      <c r="A76" s="25" t="s">
        <v>143</v>
      </c>
      <c r="B76" s="33">
        <v>0</v>
      </c>
      <c r="C76" s="27">
        <f>IFERROR((VLOOKUP(A76,TAB_DIN_Indireta!A$83:G$107,2,0)),0)</f>
        <v>0</v>
      </c>
      <c r="D76" s="27">
        <f>IFERROR((VLOOKUP(A76,TAB_DIN_Indireta!A$83:G$107,3,0)),0)</f>
        <v>0</v>
      </c>
      <c r="E76" s="33">
        <v>0</v>
      </c>
      <c r="F76" s="27">
        <f>IFERROR((VLOOKUP(A76,TAB_DIN_Indireta!A$83:G$107,4,0)),0)</f>
        <v>0</v>
      </c>
      <c r="G76" s="27">
        <f>IFERROR((VLOOKUP(A76,TAB_DIN_Indireta!A$83:G$107,5,0)),0)</f>
        <v>0</v>
      </c>
      <c r="H76" s="33">
        <v>0</v>
      </c>
      <c r="I76" s="27">
        <f>IFERROR((VLOOKUP(A76,TAB_DIN_Indireta!A$83:G$107,6,0)),0)</f>
        <v>0</v>
      </c>
      <c r="J76" s="27">
        <f>IFERROR((VLOOKUP(A76,TAB_DIN_Indireta!A$83:G$107,7,0)),0)</f>
        <v>0</v>
      </c>
      <c r="K76" s="33">
        <v>0</v>
      </c>
      <c r="L76" s="69">
        <f t="shared" si="6"/>
        <v>0</v>
      </c>
      <c r="M76" s="25" t="s">
        <v>143</v>
      </c>
      <c r="N76" s="28">
        <f>B76/Formato_Análises_Indireta!$P$31</f>
        <v>0</v>
      </c>
      <c r="O76" s="28">
        <f>C76/Formato_Análises_Indireta!$P$31</f>
        <v>0</v>
      </c>
      <c r="P76" s="28">
        <f>D76/Formato_Análises_Indireta!$P$31</f>
        <v>0</v>
      </c>
      <c r="Q76" s="28">
        <f>E76/Formato_Análises_Indireta!$P$31</f>
        <v>0</v>
      </c>
      <c r="R76" s="28">
        <f>F76/Formato_Análises_Indireta!$P$31</f>
        <v>0</v>
      </c>
      <c r="S76" s="28">
        <f>G76/Formato_Análises_Indireta!$P$31</f>
        <v>0</v>
      </c>
      <c r="T76" s="28">
        <f>H76/Formato_Análises_Indireta!$P$31</f>
        <v>0</v>
      </c>
      <c r="U76" s="28">
        <f>I76/Formato_Análises_Indireta!$P$31</f>
        <v>0</v>
      </c>
      <c r="V76" s="28">
        <f>J76/Formato_Análises_Indireta!$P$31</f>
        <v>0</v>
      </c>
      <c r="W76" s="28">
        <f>K76/Formato_Análises_Indireta!$P$31</f>
        <v>0</v>
      </c>
      <c r="X76" s="1">
        <f t="shared" si="7"/>
        <v>0</v>
      </c>
    </row>
    <row r="77" spans="1:24" x14ac:dyDescent="0.25">
      <c r="A77" s="25" t="s">
        <v>146</v>
      </c>
      <c r="B77" s="33">
        <v>0</v>
      </c>
      <c r="C77" s="27">
        <f>IFERROR((VLOOKUP(A77,TAB_DIN_Indireta!A$83:G$107,2,0)),0)</f>
        <v>0</v>
      </c>
      <c r="D77" s="27">
        <f>IFERROR((VLOOKUP(A77,TAB_DIN_Indireta!A$83:G$107,3,0)),0)</f>
        <v>181194.04873425479</v>
      </c>
      <c r="E77" s="33">
        <v>0</v>
      </c>
      <c r="F77" s="27">
        <f>IFERROR((VLOOKUP(A77,TAB_DIN_Indireta!A$83:G$107,4,0)),0)</f>
        <v>466053.472956896</v>
      </c>
      <c r="G77" s="27">
        <f>IFERROR((VLOOKUP(A77,TAB_DIN_Indireta!A$83:G$107,5,0)),0)</f>
        <v>0</v>
      </c>
      <c r="H77" s="33">
        <v>0</v>
      </c>
      <c r="I77" s="27">
        <f>IFERROR((VLOOKUP(A77,TAB_DIN_Indireta!A$83:G$107,6,0)),0)</f>
        <v>192628.24499020737</v>
      </c>
      <c r="J77" s="27">
        <f>IFERROR((VLOOKUP(A77,TAB_DIN_Indireta!A$83:G$107,7,0)),0)</f>
        <v>0</v>
      </c>
      <c r="K77" s="33">
        <v>0</v>
      </c>
      <c r="L77" s="69">
        <f t="shared" si="6"/>
        <v>839875.7666813581</v>
      </c>
      <c r="M77" s="25" t="s">
        <v>146</v>
      </c>
      <c r="N77" s="28">
        <f>B77/Formato_Análises_Indireta!$P$31</f>
        <v>0</v>
      </c>
      <c r="O77" s="28">
        <f>C77/Formato_Análises_Indireta!$P$31</f>
        <v>0</v>
      </c>
      <c r="P77" s="28">
        <f>D77/Formato_Análises_Indireta!$P$31</f>
        <v>9.3083378977211082E-4</v>
      </c>
      <c r="Q77" s="28">
        <f>E77/Formato_Análises_Indireta!$P$31</f>
        <v>0</v>
      </c>
      <c r="R77" s="28">
        <f>F77/Formato_Análises_Indireta!$P$31</f>
        <v>2.3942194762984399E-3</v>
      </c>
      <c r="S77" s="28">
        <f>G77/Formato_Análises_Indireta!$P$31</f>
        <v>0</v>
      </c>
      <c r="T77" s="28">
        <f>H77/Formato_Análises_Indireta!$P$31</f>
        <v>0</v>
      </c>
      <c r="U77" s="28">
        <f>I77/Formato_Análises_Indireta!$P$31</f>
        <v>9.8957377769266493E-4</v>
      </c>
      <c r="V77" s="28">
        <f>J77/Formato_Análises_Indireta!$P$31</f>
        <v>0</v>
      </c>
      <c r="W77" s="28">
        <f>K77/Formato_Análises_Indireta!$P$31</f>
        <v>0</v>
      </c>
      <c r="X77" s="1">
        <f t="shared" si="7"/>
        <v>4.314627043763215E-3</v>
      </c>
    </row>
    <row r="78" spans="1:24" x14ac:dyDescent="0.25">
      <c r="A78" s="25" t="s">
        <v>141</v>
      </c>
      <c r="B78" s="33">
        <v>0</v>
      </c>
      <c r="C78" s="27">
        <f>IFERROR((VLOOKUP(A78,TAB_DIN_Indireta!A$83:G$107,2,0)),0)</f>
        <v>0</v>
      </c>
      <c r="D78" s="27">
        <f>IFERROR((VLOOKUP(A78,TAB_DIN_Indireta!A$83:G$107,3,0)),0)</f>
        <v>0</v>
      </c>
      <c r="E78" s="33">
        <v>0</v>
      </c>
      <c r="F78" s="27">
        <f>IFERROR((VLOOKUP(A78,TAB_DIN_Indireta!A$83:G$107,4,0)),0)</f>
        <v>0</v>
      </c>
      <c r="G78" s="27">
        <f>IFERROR((VLOOKUP(A78,TAB_DIN_Indireta!A$83:G$107,5,0)),0)</f>
        <v>0</v>
      </c>
      <c r="H78" s="33">
        <v>0</v>
      </c>
      <c r="I78" s="27">
        <f>IFERROR((VLOOKUP(A78,TAB_DIN_Indireta!A$83:G$107,6,0)),0)</f>
        <v>0</v>
      </c>
      <c r="J78" s="27">
        <f>IFERROR((VLOOKUP(A78,TAB_DIN_Indireta!A$83:G$107,7,0)),0)</f>
        <v>0</v>
      </c>
      <c r="K78" s="33">
        <v>0</v>
      </c>
      <c r="L78" s="69">
        <f t="shared" si="6"/>
        <v>0</v>
      </c>
      <c r="M78" s="25" t="s">
        <v>141</v>
      </c>
      <c r="N78" s="28">
        <f>B78/Formato_Análises_Indireta!$P$31</f>
        <v>0</v>
      </c>
      <c r="O78" s="28">
        <f>C78/Formato_Análises_Indireta!$P$31</f>
        <v>0</v>
      </c>
      <c r="P78" s="28">
        <f>D78/Formato_Análises_Indireta!$P$31</f>
        <v>0</v>
      </c>
      <c r="Q78" s="28">
        <f>E78/Formato_Análises_Indireta!$P$31</f>
        <v>0</v>
      </c>
      <c r="R78" s="28">
        <f>F78/Formato_Análises_Indireta!$P$31</f>
        <v>0</v>
      </c>
      <c r="S78" s="28">
        <f>G78/Formato_Análises_Indireta!$P$31</f>
        <v>0</v>
      </c>
      <c r="T78" s="28">
        <f>H78/Formato_Análises_Indireta!$P$31</f>
        <v>0</v>
      </c>
      <c r="U78" s="28">
        <f>I78/Formato_Análises_Indireta!$P$31</f>
        <v>0</v>
      </c>
      <c r="V78" s="28">
        <f>J78/Formato_Análises_Indireta!$P$31</f>
        <v>0</v>
      </c>
      <c r="W78" s="28">
        <f>K78/Formato_Análises_Indireta!$P$31</f>
        <v>0</v>
      </c>
      <c r="X78" s="1">
        <f t="shared" si="7"/>
        <v>0</v>
      </c>
    </row>
    <row r="79" spans="1:24" x14ac:dyDescent="0.25">
      <c r="A79" s="25" t="s">
        <v>153</v>
      </c>
      <c r="B79" s="33">
        <v>0</v>
      </c>
      <c r="C79" s="27">
        <f>IFERROR((VLOOKUP(A79,TAB_DIN_Indireta!A$83:G$107,2,0)),0)</f>
        <v>0</v>
      </c>
      <c r="D79" s="27">
        <f>IFERROR((VLOOKUP(A79,TAB_DIN_Indireta!A$83:G$107,3,0)),0)</f>
        <v>41064.047083931218</v>
      </c>
      <c r="E79" s="33">
        <v>0</v>
      </c>
      <c r="F79" s="27">
        <f>IFERROR((VLOOKUP(A79,TAB_DIN_Indireta!A$83:G$107,4,0)),0)</f>
        <v>42145.880414502957</v>
      </c>
      <c r="G79" s="27">
        <f>IFERROR((VLOOKUP(A79,TAB_DIN_Indireta!A$83:G$107,5,0)),0)</f>
        <v>0</v>
      </c>
      <c r="H79" s="33">
        <v>0</v>
      </c>
      <c r="I79" s="27">
        <f>IFERROR((VLOOKUP(A79,TAB_DIN_Indireta!A$83:G$107,6,0)),0)</f>
        <v>0</v>
      </c>
      <c r="J79" s="27">
        <f>IFERROR((VLOOKUP(A79,TAB_DIN_Indireta!A$83:G$107,7,0)),0)</f>
        <v>0</v>
      </c>
      <c r="K79" s="33">
        <v>0</v>
      </c>
      <c r="L79" s="69">
        <f t="shared" si="6"/>
        <v>83209.927498434176</v>
      </c>
      <c r="M79" s="25" t="s">
        <v>153</v>
      </c>
      <c r="N79" s="28">
        <f>B79/Formato_Análises_Indireta!$P$31</f>
        <v>0</v>
      </c>
      <c r="O79" s="28">
        <f>C79/Formato_Análises_Indireta!$P$31</f>
        <v>0</v>
      </c>
      <c r="P79" s="28">
        <f>D79/Formato_Análises_Indireta!$P$31</f>
        <v>2.1095506633651303E-4</v>
      </c>
      <c r="Q79" s="28">
        <f>E79/Formato_Análises_Indireta!$P$31</f>
        <v>0</v>
      </c>
      <c r="R79" s="28">
        <f>F79/Formato_Análises_Indireta!$P$31</f>
        <v>2.1651268274848904E-4</v>
      </c>
      <c r="S79" s="28">
        <f>G79/Formato_Análises_Indireta!$P$31</f>
        <v>0</v>
      </c>
      <c r="T79" s="28">
        <f>H79/Formato_Análises_Indireta!$P$31</f>
        <v>0</v>
      </c>
      <c r="U79" s="28">
        <f>I79/Formato_Análises_Indireta!$P$31</f>
        <v>0</v>
      </c>
      <c r="V79" s="28">
        <f>J79/Formato_Análises_Indireta!$P$31</f>
        <v>0</v>
      </c>
      <c r="W79" s="28">
        <f>K79/Formato_Análises_Indireta!$P$31</f>
        <v>0</v>
      </c>
      <c r="X79" s="1">
        <f t="shared" si="7"/>
        <v>4.2746774908500204E-4</v>
      </c>
    </row>
    <row r="80" spans="1:24" x14ac:dyDescent="0.25">
      <c r="A80" s="25" t="s">
        <v>157</v>
      </c>
      <c r="B80" s="33">
        <v>0</v>
      </c>
      <c r="C80" s="27">
        <f>IFERROR((VLOOKUP(A80,TAB_DIN_Indireta!A$83:G$107,2,0)),0)</f>
        <v>0</v>
      </c>
      <c r="D80" s="27">
        <f>IFERROR((VLOOKUP(A80,TAB_DIN_Indireta!A$83:G$107,3,0)),0)</f>
        <v>157594.1153105624</v>
      </c>
      <c r="E80" s="33">
        <v>0</v>
      </c>
      <c r="F80" s="27">
        <f>IFERROR((VLOOKUP(A80,TAB_DIN_Indireta!A$83:G$107,4,0)),0)</f>
        <v>195301.87224241858</v>
      </c>
      <c r="G80" s="27">
        <f>IFERROR((VLOOKUP(A80,TAB_DIN_Indireta!A$83:G$107,5,0)),0)</f>
        <v>0</v>
      </c>
      <c r="H80" s="33">
        <v>0</v>
      </c>
      <c r="I80" s="27">
        <f>IFERROR((VLOOKUP(A80,TAB_DIN_Indireta!A$83:G$107,6,0)),0)</f>
        <v>22133.593065989746</v>
      </c>
      <c r="J80" s="27">
        <f>IFERROR((VLOOKUP(A80,TAB_DIN_Indireta!A$83:G$107,7,0)),0)</f>
        <v>0</v>
      </c>
      <c r="K80" s="33">
        <v>0</v>
      </c>
      <c r="L80" s="69">
        <f t="shared" si="6"/>
        <v>375029.58061897074</v>
      </c>
      <c r="M80" s="25" t="s">
        <v>157</v>
      </c>
      <c r="N80" s="28">
        <f>B80/Formato_Análises_Indireta!$P$31</f>
        <v>0</v>
      </c>
      <c r="O80" s="28">
        <f>C80/Formato_Análises_Indireta!$P$31</f>
        <v>0</v>
      </c>
      <c r="P80" s="28">
        <f>D80/Formato_Análises_Indireta!$P$31</f>
        <v>8.0959572692953076E-4</v>
      </c>
      <c r="Q80" s="28">
        <f>E80/Formato_Análises_Indireta!$P$31</f>
        <v>0</v>
      </c>
      <c r="R80" s="28">
        <f>F80/Formato_Análises_Indireta!$P$31</f>
        <v>1.003308790542142E-3</v>
      </c>
      <c r="S80" s="28">
        <f>G80/Formato_Análises_Indireta!$P$31</f>
        <v>0</v>
      </c>
      <c r="T80" s="28">
        <f>H80/Formato_Análises_Indireta!$P$31</f>
        <v>0</v>
      </c>
      <c r="U80" s="28">
        <f>I80/Formato_Análises_Indireta!$P$31</f>
        <v>1.1370514903116684E-4</v>
      </c>
      <c r="V80" s="28">
        <f>J80/Formato_Análises_Indireta!$P$31</f>
        <v>0</v>
      </c>
      <c r="W80" s="28">
        <f>K80/Formato_Análises_Indireta!$P$31</f>
        <v>0</v>
      </c>
      <c r="X80" s="1">
        <f t="shared" si="7"/>
        <v>1.9266096665028396E-3</v>
      </c>
    </row>
    <row r="81" spans="1:24" x14ac:dyDescent="0.25">
      <c r="A81" s="25" t="s">
        <v>161</v>
      </c>
      <c r="B81" s="33">
        <v>0</v>
      </c>
      <c r="C81" s="27">
        <f>IFERROR((VLOOKUP(A81,TAB_DIN_Indireta!A$83:G$107,2,0)),0)</f>
        <v>0</v>
      </c>
      <c r="D81" s="27">
        <f>IFERROR((VLOOKUP(A81,TAB_DIN_Indireta!A$83:G$107,3,0)),0)</f>
        <v>125932.56845363352</v>
      </c>
      <c r="E81" s="33">
        <v>0</v>
      </c>
      <c r="F81" s="27">
        <f>IFERROR((VLOOKUP(A81,TAB_DIN_Indireta!A$83:G$107,4,0)),0)</f>
        <v>97907.545683807271</v>
      </c>
      <c r="G81" s="27">
        <f>IFERROR((VLOOKUP(A81,TAB_DIN_Indireta!A$83:G$107,5,0)),0)</f>
        <v>0</v>
      </c>
      <c r="H81" s="33">
        <v>0</v>
      </c>
      <c r="I81" s="27">
        <f>IFERROR((VLOOKUP(A81,TAB_DIN_Indireta!A$83:G$107,6,0)),0)</f>
        <v>262311.99732236651</v>
      </c>
      <c r="J81" s="27">
        <f>IFERROR((VLOOKUP(A81,TAB_DIN_Indireta!A$83:G$107,7,0)),0)</f>
        <v>0</v>
      </c>
      <c r="K81" s="33">
        <v>0</v>
      </c>
      <c r="L81" s="69">
        <f t="shared" si="6"/>
        <v>486152.11145980732</v>
      </c>
      <c r="M81" s="25" t="s">
        <v>161</v>
      </c>
      <c r="N81" s="28">
        <f>B81/Formato_Análises_Indireta!$P$31</f>
        <v>0</v>
      </c>
      <c r="O81" s="28">
        <f>C81/Formato_Análises_Indireta!$P$31</f>
        <v>0</v>
      </c>
      <c r="P81" s="28">
        <f>D81/Formato_Análises_Indireta!$P$31</f>
        <v>6.4694337793264696E-4</v>
      </c>
      <c r="Q81" s="28">
        <f>E81/Formato_Análises_Indireta!$P$31</f>
        <v>0</v>
      </c>
      <c r="R81" s="28">
        <f>F81/Formato_Análises_Indireta!$P$31</f>
        <v>5.0297265518806837E-4</v>
      </c>
      <c r="S81" s="28">
        <f>G81/Formato_Análises_Indireta!$P$31</f>
        <v>0</v>
      </c>
      <c r="T81" s="28">
        <f>H81/Formato_Análises_Indireta!$P$31</f>
        <v>0</v>
      </c>
      <c r="U81" s="28">
        <f>I81/Formato_Análises_Indireta!$P$31</f>
        <v>1.3475545818194966E-3</v>
      </c>
      <c r="V81" s="28">
        <f>J81/Formato_Análises_Indireta!$P$31</f>
        <v>0</v>
      </c>
      <c r="W81" s="28">
        <f>K81/Formato_Análises_Indireta!$P$31</f>
        <v>0</v>
      </c>
      <c r="X81" s="1">
        <f t="shared" si="7"/>
        <v>2.4974706149402119E-3</v>
      </c>
    </row>
    <row r="82" spans="1:24" x14ac:dyDescent="0.25">
      <c r="A82" s="25" t="s">
        <v>151</v>
      </c>
      <c r="B82" s="33">
        <v>0</v>
      </c>
      <c r="C82" s="27">
        <f>IFERROR((VLOOKUP(A82,TAB_DIN_Indireta!A$83:G$107,2,0)),0)</f>
        <v>228512.85207731993</v>
      </c>
      <c r="D82" s="27">
        <f>IFERROR((VLOOKUP(A82,TAB_DIN_Indireta!A$83:G$107,3,0)),0)</f>
        <v>90774.614477115829</v>
      </c>
      <c r="E82" s="33">
        <v>0</v>
      </c>
      <c r="F82" s="27">
        <f>IFERROR((VLOOKUP(A82,TAB_DIN_Indireta!A$83:G$107,4,0)),0)</f>
        <v>547080.18258941732</v>
      </c>
      <c r="G82" s="27">
        <f>IFERROR((VLOOKUP(A82,TAB_DIN_Indireta!A$83:G$107,5,0)),0)</f>
        <v>0</v>
      </c>
      <c r="H82" s="33">
        <v>0</v>
      </c>
      <c r="I82" s="27">
        <f>IFERROR((VLOOKUP(A82,TAB_DIN_Indireta!A$83:G$107,6,0)),0)</f>
        <v>513890.38322634943</v>
      </c>
      <c r="J82" s="27">
        <f>IFERROR((VLOOKUP(A82,TAB_DIN_Indireta!A$83:G$107,7,0)),0)</f>
        <v>0</v>
      </c>
      <c r="K82" s="33">
        <v>0</v>
      </c>
      <c r="L82" s="69">
        <f t="shared" si="6"/>
        <v>1380258.0323702025</v>
      </c>
      <c r="M82" s="25" t="s">
        <v>151</v>
      </c>
      <c r="N82" s="28">
        <f>B82/Formato_Análises_Indireta!$P$31</f>
        <v>0</v>
      </c>
      <c r="O82" s="28">
        <f>C82/Formato_Análises_Indireta!$P$31</f>
        <v>1.173920918466419E-3</v>
      </c>
      <c r="P82" s="28">
        <f>D82/Formato_Análises_Indireta!$P$31</f>
        <v>4.6632921444765991E-4</v>
      </c>
      <c r="Q82" s="28">
        <f>E82/Formato_Análises_Indireta!$P$31</f>
        <v>0</v>
      </c>
      <c r="R82" s="28">
        <f>F82/Formato_Análises_Indireta!$P$31</f>
        <v>2.8104715537086706E-3</v>
      </c>
      <c r="S82" s="28">
        <f>G82/Formato_Análises_Indireta!$P$31</f>
        <v>0</v>
      </c>
      <c r="T82" s="28">
        <f>H82/Formato_Análises_Indireta!$P$31</f>
        <v>0</v>
      </c>
      <c r="U82" s="28">
        <f>I82/Formato_Análises_Indireta!$P$31</f>
        <v>2.6399682345394472E-3</v>
      </c>
      <c r="V82" s="28">
        <f>J82/Formato_Análises_Indireta!$P$31</f>
        <v>0</v>
      </c>
      <c r="W82" s="28">
        <f>K82/Formato_Análises_Indireta!$P$31</f>
        <v>0</v>
      </c>
      <c r="X82" s="1">
        <f t="shared" si="7"/>
        <v>7.0906899211621967E-3</v>
      </c>
    </row>
    <row r="83" spans="1:24" x14ac:dyDescent="0.25">
      <c r="A83" s="25" t="s">
        <v>167</v>
      </c>
      <c r="B83" s="33">
        <v>0</v>
      </c>
      <c r="C83" s="27">
        <f>IFERROR((VLOOKUP(A83,TAB_DIN_Indireta!A$83:G$107,2,0)),0)</f>
        <v>85653.828094605298</v>
      </c>
      <c r="D83" s="27">
        <f>IFERROR((VLOOKUP(A83,TAB_DIN_Indireta!A$83:G$107,3,0)),0)</f>
        <v>134917.97631222266</v>
      </c>
      <c r="E83" s="33">
        <v>0</v>
      </c>
      <c r="F83" s="27">
        <f>IFERROR((VLOOKUP(A83,TAB_DIN_Indireta!A$83:G$107,4,0)),0)</f>
        <v>329110.31768397958</v>
      </c>
      <c r="G83" s="27">
        <f>IFERROR((VLOOKUP(A83,TAB_DIN_Indireta!A$83:G$107,5,0)),0)</f>
        <v>0</v>
      </c>
      <c r="H83" s="33">
        <v>0</v>
      </c>
      <c r="I83" s="27">
        <f>IFERROR((VLOOKUP(A83,TAB_DIN_Indireta!A$83:G$107,6,0)),0)</f>
        <v>0</v>
      </c>
      <c r="J83" s="27">
        <f>IFERROR((VLOOKUP(A83,TAB_DIN_Indireta!A$83:G$107,7,0)),0)</f>
        <v>0</v>
      </c>
      <c r="K83" s="33">
        <v>0</v>
      </c>
      <c r="L83" s="69">
        <f t="shared" si="6"/>
        <v>549682.12209080753</v>
      </c>
      <c r="M83" s="25" t="s">
        <v>167</v>
      </c>
      <c r="N83" s="28">
        <f>B83/Formato_Análises_Indireta!$P$31</f>
        <v>0</v>
      </c>
      <c r="O83" s="28">
        <f>C83/Formato_Análises_Indireta!$P$31</f>
        <v>4.4002260543735762E-4</v>
      </c>
      <c r="P83" s="28">
        <f>D83/Formato_Análises_Indireta!$P$31</f>
        <v>6.93103399788141E-4</v>
      </c>
      <c r="Q83" s="28">
        <f>E83/Formato_Análises_Indireta!$P$31</f>
        <v>0</v>
      </c>
      <c r="R83" s="28">
        <f>F83/Formato_Análises_Indireta!$P$31</f>
        <v>1.6907122855463136E-3</v>
      </c>
      <c r="S83" s="28">
        <f>G83/Formato_Análises_Indireta!$P$31</f>
        <v>0</v>
      </c>
      <c r="T83" s="28">
        <f>H83/Formato_Análises_Indireta!$P$31</f>
        <v>0</v>
      </c>
      <c r="U83" s="28">
        <f>I83/Formato_Análises_Indireta!$P$31</f>
        <v>0</v>
      </c>
      <c r="V83" s="28">
        <f>J83/Formato_Análises_Indireta!$P$31</f>
        <v>0</v>
      </c>
      <c r="W83" s="28">
        <f>K83/Formato_Análises_Indireta!$P$31</f>
        <v>0</v>
      </c>
      <c r="X83" s="1">
        <f t="shared" si="7"/>
        <v>2.8238382907718124E-3</v>
      </c>
    </row>
    <row r="84" spans="1:24" x14ac:dyDescent="0.25">
      <c r="A84" s="25" t="s">
        <v>171</v>
      </c>
      <c r="B84" s="33">
        <v>0</v>
      </c>
      <c r="C84" s="27">
        <f>IFERROR((VLOOKUP(A84,TAB_DIN_Indireta!A$83:G$107,2,0)),0)</f>
        <v>147486.14244479866</v>
      </c>
      <c r="D84" s="27">
        <f>IFERROR((VLOOKUP(A84,TAB_DIN_Indireta!A$83:G$107,3,0)),0)</f>
        <v>0</v>
      </c>
      <c r="E84" s="33">
        <v>0</v>
      </c>
      <c r="F84" s="27">
        <f>IFERROR((VLOOKUP(A84,TAB_DIN_Indireta!A$83:G$107,4,0)),0)</f>
        <v>66177.569610185601</v>
      </c>
      <c r="G84" s="27">
        <f>IFERROR((VLOOKUP(A84,TAB_DIN_Indireta!A$83:G$107,5,0)),0)</f>
        <v>0</v>
      </c>
      <c r="H84" s="33">
        <v>0</v>
      </c>
      <c r="I84" s="27">
        <f>IFERROR((VLOOKUP(A84,TAB_DIN_Indireta!A$83:G$107,6,0)),0)</f>
        <v>12498.10764881909</v>
      </c>
      <c r="J84" s="27">
        <f>IFERROR((VLOOKUP(A84,TAB_DIN_Indireta!A$83:G$107,7,0)),0)</f>
        <v>0</v>
      </c>
      <c r="K84" s="33">
        <v>0</v>
      </c>
      <c r="L84" s="69">
        <f t="shared" si="6"/>
        <v>226161.81970380337</v>
      </c>
      <c r="M84" s="25" t="s">
        <v>171</v>
      </c>
      <c r="N84" s="28">
        <f>B84/Formato_Análises_Indireta!$P$31</f>
        <v>0</v>
      </c>
      <c r="O84" s="28">
        <f>C84/Formato_Análises_Indireta!$P$31</f>
        <v>7.5766884105618821E-4</v>
      </c>
      <c r="P84" s="28">
        <f>D84/Formato_Análises_Indireta!$P$31</f>
        <v>0</v>
      </c>
      <c r="Q84" s="28">
        <f>E84/Formato_Análises_Indireta!$P$31</f>
        <v>0</v>
      </c>
      <c r="R84" s="28">
        <f>F84/Formato_Análises_Indireta!$P$31</f>
        <v>3.399687702133187E-4</v>
      </c>
      <c r="S84" s="28">
        <f>G84/Formato_Análises_Indireta!$P$31</f>
        <v>0</v>
      </c>
      <c r="T84" s="28">
        <f>H84/Formato_Análises_Indireta!$P$31</f>
        <v>0</v>
      </c>
      <c r="U84" s="28">
        <f>I84/Formato_Análises_Indireta!$P$31</f>
        <v>6.4205535385946323E-5</v>
      </c>
      <c r="V84" s="28">
        <f>J84/Formato_Análises_Indireta!$P$31</f>
        <v>0</v>
      </c>
      <c r="W84" s="28">
        <f>K84/Formato_Análises_Indireta!$P$31</f>
        <v>0</v>
      </c>
      <c r="X84" s="1">
        <f t="shared" si="7"/>
        <v>1.1618431466554533E-3</v>
      </c>
    </row>
    <row r="85" spans="1:24" x14ac:dyDescent="0.25">
      <c r="A85" s="25" t="s">
        <v>175</v>
      </c>
      <c r="B85" s="33">
        <v>0</v>
      </c>
      <c r="C85" s="27">
        <f>IFERROR((VLOOKUP(A85,TAB_DIN_Indireta!A$83:G$107,2,0)),0)</f>
        <v>437914.40149258176</v>
      </c>
      <c r="D85" s="27">
        <f>IFERROR((VLOOKUP(A85,TAB_DIN_Indireta!A$83:G$107,3,0)),0)</f>
        <v>334164.30411686137</v>
      </c>
      <c r="E85" s="33">
        <v>0</v>
      </c>
      <c r="F85" s="27">
        <f>IFERROR((VLOOKUP(A85,TAB_DIN_Indireta!A$83:G$107,4,0)),0)</f>
        <v>541946.36207039386</v>
      </c>
      <c r="G85" s="27">
        <f>IFERROR((VLOOKUP(A85,TAB_DIN_Indireta!A$83:G$107,5,0)),0)</f>
        <v>0</v>
      </c>
      <c r="H85" s="33">
        <v>0</v>
      </c>
      <c r="I85" s="27">
        <f>IFERROR((VLOOKUP(A85,TAB_DIN_Indireta!A$83:G$107,6,0)),0)</f>
        <v>272478.62380243832</v>
      </c>
      <c r="J85" s="27">
        <f>IFERROR((VLOOKUP(A85,TAB_DIN_Indireta!A$83:G$107,7,0)),0)</f>
        <v>0</v>
      </c>
      <c r="K85" s="33">
        <v>0</v>
      </c>
      <c r="L85" s="69">
        <f t="shared" si="6"/>
        <v>1586503.6914822753</v>
      </c>
      <c r="M85" s="25" t="s">
        <v>175</v>
      </c>
      <c r="N85" s="28">
        <f>B85/Formato_Análises_Indireta!$P$31</f>
        <v>0</v>
      </c>
      <c r="O85" s="28">
        <f>C85/Formato_Análises_Indireta!$P$31</f>
        <v>2.2496628602574177E-3</v>
      </c>
      <c r="P85" s="28">
        <f>D85/Formato_Análises_Indireta!$P$31</f>
        <v>1.7166757284829844E-3</v>
      </c>
      <c r="Q85" s="28">
        <f>E85/Formato_Análises_Indireta!$P$31</f>
        <v>0</v>
      </c>
      <c r="R85" s="28">
        <f>F85/Formato_Análises_Indireta!$P$31</f>
        <v>2.7840979854644892E-3</v>
      </c>
      <c r="S85" s="28">
        <f>G85/Formato_Análises_Indireta!$P$31</f>
        <v>0</v>
      </c>
      <c r="T85" s="28">
        <f>H85/Formato_Análises_Indireta!$P$31</f>
        <v>0</v>
      </c>
      <c r="U85" s="28">
        <f>I85/Formato_Análises_Indireta!$P$31</f>
        <v>1.3997827842452955E-3</v>
      </c>
      <c r="V85" s="28">
        <f>J85/Formato_Análises_Indireta!$P$31</f>
        <v>0</v>
      </c>
      <c r="W85" s="28">
        <f>K85/Formato_Análises_Indireta!$P$31</f>
        <v>0</v>
      </c>
      <c r="X85" s="1">
        <f t="shared" si="7"/>
        <v>8.1502193584501864E-3</v>
      </c>
    </row>
    <row r="86" spans="1:24" x14ac:dyDescent="0.25">
      <c r="A86" s="25" t="s">
        <v>137</v>
      </c>
      <c r="B86" s="33">
        <v>0</v>
      </c>
      <c r="C86" s="27">
        <f>IFERROR((VLOOKUP(A86,TAB_DIN_Indireta!A$83:G$107,2,0)),0)</f>
        <v>0</v>
      </c>
      <c r="D86" s="27">
        <f>IFERROR((VLOOKUP(A86,TAB_DIN_Indireta!A$83:G$107,3,0)),0)</f>
        <v>191393.26055560893</v>
      </c>
      <c r="E86" s="33">
        <v>0</v>
      </c>
      <c r="F86" s="27">
        <f>IFERROR((VLOOKUP(A86,TAB_DIN_Indireta!A$83:G$107,4,0)),0)</f>
        <v>137720.31566249888</v>
      </c>
      <c r="G86" s="27">
        <f>IFERROR((VLOOKUP(A86,TAB_DIN_Indireta!A$83:G$107,5,0)),0)</f>
        <v>0</v>
      </c>
      <c r="H86" s="33">
        <v>0</v>
      </c>
      <c r="I86" s="27">
        <f>IFERROR((VLOOKUP(A86,TAB_DIN_Indireta!A$83:G$107,6,0)),0)</f>
        <v>0</v>
      </c>
      <c r="J86" s="27">
        <f>IFERROR((VLOOKUP(A86,TAB_DIN_Indireta!A$83:G$107,7,0)),0)</f>
        <v>0</v>
      </c>
      <c r="K86" s="33">
        <v>0</v>
      </c>
      <c r="L86" s="69">
        <f t="shared" si="6"/>
        <v>329113.57621810783</v>
      </c>
      <c r="M86" s="25" t="s">
        <v>137</v>
      </c>
      <c r="N86" s="28">
        <f>B86/Formato_Análises_Indireta!$P$31</f>
        <v>0</v>
      </c>
      <c r="O86" s="28">
        <f>C86/Formato_Análises_Indireta!$P$31</f>
        <v>0</v>
      </c>
      <c r="P86" s="28">
        <f>D86/Formato_Análises_Indireta!$P$31</f>
        <v>9.8322939028260806E-4</v>
      </c>
      <c r="Q86" s="28">
        <f>E86/Formato_Análises_Indireta!$P$31</f>
        <v>0</v>
      </c>
      <c r="R86" s="28">
        <f>F86/Formato_Análises_Indireta!$P$31</f>
        <v>7.0749963507217529E-4</v>
      </c>
      <c r="S86" s="28">
        <f>G86/Formato_Análises_Indireta!$P$31</f>
        <v>0</v>
      </c>
      <c r="T86" s="28">
        <f>H86/Formato_Análises_Indireta!$P$31</f>
        <v>0</v>
      </c>
      <c r="U86" s="28">
        <f>I86/Formato_Análises_Indireta!$P$31</f>
        <v>0</v>
      </c>
      <c r="V86" s="28">
        <f>J86/Formato_Análises_Indireta!$P$31</f>
        <v>0</v>
      </c>
      <c r="W86" s="28">
        <f>K86/Formato_Análises_Indireta!$P$31</f>
        <v>0</v>
      </c>
      <c r="X86" s="1">
        <f t="shared" si="7"/>
        <v>1.6907290253547836E-3</v>
      </c>
    </row>
    <row r="87" spans="1:24" x14ac:dyDescent="0.25">
      <c r="A87" s="25" t="s">
        <v>181</v>
      </c>
      <c r="B87" s="33">
        <v>0</v>
      </c>
      <c r="C87" s="27">
        <f>IFERROR((VLOOKUP(A87,TAB_DIN_Indireta!A$83:G$107,2,0)),0)</f>
        <v>0</v>
      </c>
      <c r="D87" s="27">
        <f>IFERROR((VLOOKUP(A87,TAB_DIN_Indireta!A$83:G$107,3,0)),0)</f>
        <v>0</v>
      </c>
      <c r="E87" s="33">
        <v>0</v>
      </c>
      <c r="F87" s="27">
        <f>IFERROR((VLOOKUP(A87,TAB_DIN_Indireta!A$83:G$107,4,0)),0)</f>
        <v>49836.020957121407</v>
      </c>
      <c r="G87" s="27">
        <f>IFERROR((VLOOKUP(A87,TAB_DIN_Indireta!A$83:G$107,5,0)),0)</f>
        <v>0</v>
      </c>
      <c r="H87" s="33">
        <v>0</v>
      </c>
      <c r="I87" s="27">
        <f>IFERROR((VLOOKUP(A87,TAB_DIN_Indireta!A$83:G$107,6,0)),0)</f>
        <v>0</v>
      </c>
      <c r="J87" s="27">
        <f>IFERROR((VLOOKUP(A87,TAB_DIN_Indireta!A$83:G$107,7,0)),0)</f>
        <v>0</v>
      </c>
      <c r="K87" s="33">
        <v>0</v>
      </c>
      <c r="L87" s="69">
        <f t="shared" si="6"/>
        <v>49836.020957121407</v>
      </c>
      <c r="M87" s="25" t="s">
        <v>181</v>
      </c>
      <c r="N87" s="28">
        <f>B87/Formato_Análises_Indireta!$P$31</f>
        <v>0</v>
      </c>
      <c r="O87" s="28">
        <f>C87/Formato_Análises_Indireta!$P$31</f>
        <v>0</v>
      </c>
      <c r="P87" s="28">
        <f>D87/Formato_Análises_Indireta!$P$31</f>
        <v>0</v>
      </c>
      <c r="Q87" s="28">
        <f>E87/Formato_Análises_Indireta!$P$31</f>
        <v>0</v>
      </c>
      <c r="R87" s="28">
        <f>F87/Formato_Análises_Indireta!$P$31</f>
        <v>2.5601863073723452E-4</v>
      </c>
      <c r="S87" s="28">
        <f>G87/Formato_Análises_Indireta!$P$31</f>
        <v>0</v>
      </c>
      <c r="T87" s="28">
        <f>H87/Formato_Análises_Indireta!$P$31</f>
        <v>0</v>
      </c>
      <c r="U87" s="28">
        <f>I87/Formato_Análises_Indireta!$P$31</f>
        <v>0</v>
      </c>
      <c r="V87" s="28">
        <f>J87/Formato_Análises_Indireta!$P$31</f>
        <v>0</v>
      </c>
      <c r="W87" s="28">
        <f>K87/Formato_Análises_Indireta!$P$31</f>
        <v>0</v>
      </c>
      <c r="X87" s="1">
        <f t="shared" si="7"/>
        <v>2.5601863073723452E-4</v>
      </c>
    </row>
    <row r="88" spans="1:24" x14ac:dyDescent="0.25">
      <c r="A88" s="25" t="s">
        <v>148</v>
      </c>
      <c r="B88" s="33">
        <v>0</v>
      </c>
      <c r="C88" s="27">
        <f>IFERROR((VLOOKUP(A88,TAB_DIN_Indireta!A$83:G$107,2,0)),0)</f>
        <v>267939.4857618165</v>
      </c>
      <c r="D88" s="27">
        <f>IFERROR((VLOOKUP(A88,TAB_DIN_Indireta!A$83:G$107,3,0)),0)</f>
        <v>927096.94969164126</v>
      </c>
      <c r="E88" s="33">
        <v>0</v>
      </c>
      <c r="F88" s="27">
        <f>IFERROR((VLOOKUP(A88,TAB_DIN_Indireta!A$83:G$107,4,0)),0)</f>
        <v>632364.1670604687</v>
      </c>
      <c r="G88" s="27">
        <f>IFERROR((VLOOKUP(A88,TAB_DIN_Indireta!A$83:G$107,5,0)),0)</f>
        <v>0</v>
      </c>
      <c r="H88" s="33">
        <v>0</v>
      </c>
      <c r="I88" s="27">
        <f>IFERROR((VLOOKUP(A88,TAB_DIN_Indireta!A$83:G$107,6,0)),0)</f>
        <v>157745.63714752501</v>
      </c>
      <c r="J88" s="27">
        <f>IFERROR((VLOOKUP(A88,TAB_DIN_Indireta!A$83:G$107,7,0)),0)</f>
        <v>0</v>
      </c>
      <c r="K88" s="33">
        <v>0</v>
      </c>
      <c r="L88" s="69">
        <f t="shared" si="6"/>
        <v>1985146.2396614517</v>
      </c>
      <c r="M88" s="25" t="s">
        <v>148</v>
      </c>
      <c r="N88" s="28">
        <f>B88/Formato_Análises_Indireta!$P$31</f>
        <v>0</v>
      </c>
      <c r="O88" s="28">
        <f>C88/Formato_Análises_Indireta!$P$31</f>
        <v>1.3764642310468537E-3</v>
      </c>
      <c r="P88" s="28">
        <f>D88/Formato_Análises_Indireta!$P$31</f>
        <v>4.7627014970745511E-3</v>
      </c>
      <c r="Q88" s="28">
        <f>E88/Formato_Análises_Indireta!$P$31</f>
        <v>0</v>
      </c>
      <c r="R88" s="28">
        <f>F88/Formato_Análises_Indireta!$P$31</f>
        <v>3.2485941908847052E-3</v>
      </c>
      <c r="S88" s="28">
        <f>G88/Formato_Análises_Indireta!$P$31</f>
        <v>0</v>
      </c>
      <c r="T88" s="28">
        <f>H88/Formato_Análises_Indireta!$P$31</f>
        <v>0</v>
      </c>
      <c r="U88" s="28">
        <f>I88/Formato_Análises_Indireta!$P$31</f>
        <v>8.1037412802337683E-4</v>
      </c>
      <c r="V88" s="28">
        <f>J88/Formato_Análises_Indireta!$P$31</f>
        <v>0</v>
      </c>
      <c r="W88" s="28">
        <f>K88/Formato_Análises_Indireta!$P$31</f>
        <v>0</v>
      </c>
      <c r="X88" s="1">
        <f t="shared" si="7"/>
        <v>1.0198134047029487E-2</v>
      </c>
    </row>
    <row r="89" spans="1:24" x14ac:dyDescent="0.25">
      <c r="A89" s="25" t="s">
        <v>177</v>
      </c>
      <c r="B89" s="33">
        <v>0</v>
      </c>
      <c r="C89" s="27">
        <f>IFERROR((VLOOKUP(A89,TAB_DIN_Indireta!A$83:G$107,2,0)),0)</f>
        <v>267027.09620591259</v>
      </c>
      <c r="D89" s="27">
        <f>IFERROR((VLOOKUP(A89,TAB_DIN_Indireta!A$83:G$107,3,0)),0)</f>
        <v>16680069.617310503</v>
      </c>
      <c r="E89" s="33">
        <v>0</v>
      </c>
      <c r="F89" s="27">
        <f>IFERROR((VLOOKUP(A89,TAB_DIN_Indireta!A$83:G$107,4,0)),0)</f>
        <v>44935094.389310665</v>
      </c>
      <c r="G89" s="27">
        <f>IFERROR((VLOOKUP(A89,TAB_DIN_Indireta!A$83:G$107,5,0)),0)</f>
        <v>20365.838301425971</v>
      </c>
      <c r="H89" s="33">
        <v>0</v>
      </c>
      <c r="I89" s="27">
        <f>IFERROR((VLOOKUP(A89,TAB_DIN_Indireta!A$83:G$107,6,0)),0)</f>
        <v>461784.79324891715</v>
      </c>
      <c r="J89" s="27">
        <f>IFERROR((VLOOKUP(A89,TAB_DIN_Indireta!A$83:G$107,7,0)),0)</f>
        <v>1238242.968726699</v>
      </c>
      <c r="K89" s="33">
        <v>0</v>
      </c>
      <c r="L89" s="69">
        <f t="shared" si="6"/>
        <v>63602584.703104131</v>
      </c>
      <c r="M89" s="25" t="s">
        <v>177</v>
      </c>
      <c r="N89" s="28">
        <f>B89/Formato_Análises_Indireta!$P$31</f>
        <v>0</v>
      </c>
      <c r="O89" s="28">
        <f>C89/Formato_Análises_Indireta!$P$31</f>
        <v>1.3717770846753076E-3</v>
      </c>
      <c r="P89" s="28">
        <f>D89/Formato_Análises_Indireta!$P$31</f>
        <v>8.5689196328491299E-2</v>
      </c>
      <c r="Q89" s="28">
        <f>E89/Formato_Análises_Indireta!$P$31</f>
        <v>0</v>
      </c>
      <c r="R89" s="28">
        <f>F89/Formato_Análises_Indireta!$P$31</f>
        <v>0.23084149008400701</v>
      </c>
      <c r="S89" s="28">
        <f>G89/Formato_Análises_Indireta!$P$31</f>
        <v>1.0462380293629631E-4</v>
      </c>
      <c r="T89" s="28">
        <f>H89/Formato_Análises_Indireta!$P$31</f>
        <v>0</v>
      </c>
      <c r="U89" s="28">
        <f>I89/Formato_Análises_Indireta!$P$31</f>
        <v>2.3722903272029921E-3</v>
      </c>
      <c r="V89" s="28">
        <f>J89/Formato_Análises_Indireta!$P$31</f>
        <v>6.3611272185268158E-3</v>
      </c>
      <c r="W89" s="28">
        <f>K89/Formato_Análises_Indireta!$P$31</f>
        <v>0</v>
      </c>
      <c r="X89" s="1">
        <f t="shared" si="7"/>
        <v>0.32674050484583977</v>
      </c>
    </row>
    <row r="90" spans="1:24" x14ac:dyDescent="0.25">
      <c r="A90" s="25" t="s">
        <v>159</v>
      </c>
      <c r="B90" s="33">
        <v>0</v>
      </c>
      <c r="C90" s="27">
        <f>IFERROR((VLOOKUP(A90,TAB_DIN_Indireta!A$83:G$107,2,0)),0)</f>
        <v>63963.395670054568</v>
      </c>
      <c r="D90" s="27">
        <f>IFERROR((VLOOKUP(A90,TAB_DIN_Indireta!A$83:G$107,3,0)),0)</f>
        <v>921878.4072852839</v>
      </c>
      <c r="E90" s="33">
        <v>0</v>
      </c>
      <c r="F90" s="27">
        <f>IFERROR((VLOOKUP(A90,TAB_DIN_Indireta!A$83:G$107,4,0)),0)</f>
        <v>91382.331092030392</v>
      </c>
      <c r="G90" s="27">
        <f>IFERROR((VLOOKUP(A90,TAB_DIN_Indireta!A$83:G$107,5,0)),0)</f>
        <v>0</v>
      </c>
      <c r="H90" s="33">
        <v>0</v>
      </c>
      <c r="I90" s="27">
        <f>IFERROR((VLOOKUP(A90,TAB_DIN_Indireta!A$83:G$107,6,0)),0)</f>
        <v>208635.79389512818</v>
      </c>
      <c r="J90" s="27">
        <f>IFERROR((VLOOKUP(A90,TAB_DIN_Indireta!A$83:G$107,7,0)),0)</f>
        <v>0</v>
      </c>
      <c r="K90" s="33">
        <v>0</v>
      </c>
      <c r="L90" s="69">
        <f t="shared" si="6"/>
        <v>1285859.9279424972</v>
      </c>
      <c r="M90" s="25" t="s">
        <v>159</v>
      </c>
      <c r="N90" s="28">
        <f>B90/Formato_Análises_Indireta!$P$31</f>
        <v>0</v>
      </c>
      <c r="O90" s="28">
        <f>C90/Formato_Análises_Indireta!$P$31</f>
        <v>3.2859407035808452E-4</v>
      </c>
      <c r="P90" s="28">
        <f>D90/Formato_Análises_Indireta!$P$31</f>
        <v>4.7358926938101545E-3</v>
      </c>
      <c r="Q90" s="28">
        <f>E90/Formato_Análises_Indireta!$P$31</f>
        <v>0</v>
      </c>
      <c r="R90" s="28">
        <f>F90/Formato_Análises_Indireta!$P$31</f>
        <v>4.6945118872727905E-4</v>
      </c>
      <c r="S90" s="28">
        <f>G90/Formato_Análises_Indireta!$P$31</f>
        <v>0</v>
      </c>
      <c r="T90" s="28">
        <f>H90/Formato_Análises_Indireta!$P$31</f>
        <v>0</v>
      </c>
      <c r="U90" s="28">
        <f>I90/Formato_Análises_Indireta!$P$31</f>
        <v>1.0718080868005939E-3</v>
      </c>
      <c r="V90" s="28">
        <f>J90/Formato_Análises_Indireta!$P$31</f>
        <v>0</v>
      </c>
      <c r="W90" s="28">
        <f>K90/Formato_Análises_Indireta!$P$31</f>
        <v>0</v>
      </c>
      <c r="X90" s="1">
        <f t="shared" si="7"/>
        <v>6.6057460396961127E-3</v>
      </c>
    </row>
    <row r="91" spans="1:24" x14ac:dyDescent="0.25">
      <c r="A91" s="25" t="s">
        <v>191</v>
      </c>
      <c r="B91" s="33">
        <v>0</v>
      </c>
      <c r="C91" s="27">
        <f>IFERROR((VLOOKUP(A91,TAB_DIN_Indireta!A$83:G$107,2,0)),0)</f>
        <v>1182161.9671128283</v>
      </c>
      <c r="D91" s="27">
        <f>IFERROR((VLOOKUP(A91,TAB_DIN_Indireta!A$83:G$107,3,0)),0)</f>
        <v>898887.81974357006</v>
      </c>
      <c r="E91" s="33">
        <v>0</v>
      </c>
      <c r="F91" s="27">
        <f>IFERROR((VLOOKUP(A91,TAB_DIN_Indireta!A$83:G$107,4,0)),0)</f>
        <v>3996408.0010935869</v>
      </c>
      <c r="G91" s="27">
        <f>IFERROR((VLOOKUP(A91,TAB_DIN_Indireta!A$83:G$107,5,0)),0)</f>
        <v>53117.364824247161</v>
      </c>
      <c r="H91" s="33">
        <v>0</v>
      </c>
      <c r="I91" s="27">
        <f>IFERROR((VLOOKUP(A91,TAB_DIN_Indireta!A$83:G$107,6,0)),0)</f>
        <v>245515.88315841445</v>
      </c>
      <c r="J91" s="27">
        <f>IFERROR((VLOOKUP(A91,TAB_DIN_Indireta!A$83:G$107,7,0)),0)</f>
        <v>0</v>
      </c>
      <c r="K91" s="33">
        <v>0</v>
      </c>
      <c r="L91" s="69">
        <f t="shared" si="6"/>
        <v>6376091.0359326471</v>
      </c>
      <c r="M91" s="25" t="s">
        <v>191</v>
      </c>
      <c r="N91" s="28">
        <f>B91/Formato_Análises_Indireta!$P$31</f>
        <v>0</v>
      </c>
      <c r="O91" s="28">
        <f>C91/Formato_Análises_Indireta!$P$31</f>
        <v>6.0730267448571955E-3</v>
      </c>
      <c r="P91" s="28">
        <f>D91/Formato_Análises_Indireta!$P$31</f>
        <v>4.6177849751514273E-3</v>
      </c>
      <c r="Q91" s="28">
        <f>E91/Formato_Análises_Indireta!$P$31</f>
        <v>0</v>
      </c>
      <c r="R91" s="28">
        <f>F91/Formato_Análises_Indireta!$P$31</f>
        <v>2.0530429289040242E-2</v>
      </c>
      <c r="S91" s="28">
        <f>G91/Formato_Análises_Indireta!$P$31</f>
        <v>2.7287561786633059E-4</v>
      </c>
      <c r="T91" s="28">
        <f>H91/Formato_Análises_Indireta!$P$31</f>
        <v>0</v>
      </c>
      <c r="U91" s="28">
        <f>I91/Formato_Análises_Indireta!$P$31</f>
        <v>1.2612692390618742E-3</v>
      </c>
      <c r="V91" s="28">
        <f>J91/Formato_Análises_Indireta!$P$31</f>
        <v>0</v>
      </c>
      <c r="W91" s="28">
        <f>K91/Formato_Análises_Indireta!$P$31</f>
        <v>0</v>
      </c>
      <c r="X91" s="1">
        <f t="shared" si="7"/>
        <v>3.2755385865977073E-2</v>
      </c>
    </row>
    <row r="92" spans="1:24" x14ac:dyDescent="0.25">
      <c r="A92" s="25" t="s">
        <v>194</v>
      </c>
      <c r="B92" s="33">
        <v>0</v>
      </c>
      <c r="C92" s="27">
        <f>IFERROR((VLOOKUP(A92,TAB_DIN_Indireta!A$83:G$107,2,0)),0)</f>
        <v>2007442.759433852</v>
      </c>
      <c r="D92" s="27">
        <f>IFERROR((VLOOKUP(A92,TAB_DIN_Indireta!A$83:G$107,3,0)),0)</f>
        <v>49883378.862874009</v>
      </c>
      <c r="E92" s="33">
        <v>0</v>
      </c>
      <c r="F92" s="27">
        <f>IFERROR((VLOOKUP(A92,TAB_DIN_Indireta!A$83:G$107,4,0)),0)</f>
        <v>26981879.644226011</v>
      </c>
      <c r="G92" s="27">
        <f>IFERROR((VLOOKUP(A92,TAB_DIN_Indireta!A$83:G$107,5,0)),0)</f>
        <v>965573.72067775938</v>
      </c>
      <c r="H92" s="33">
        <v>0</v>
      </c>
      <c r="I92" s="27">
        <f>IFERROR((VLOOKUP(A92,TAB_DIN_Indireta!A$83:G$107,6,0)),0)</f>
        <v>1620253.9587153983</v>
      </c>
      <c r="J92" s="27">
        <f>IFERROR((VLOOKUP(A92,TAB_DIN_Indireta!A$83:G$107,7,0)),0)</f>
        <v>0</v>
      </c>
      <c r="K92" s="33">
        <v>0</v>
      </c>
      <c r="L92" s="69">
        <f t="shared" si="6"/>
        <v>81458528.945927024</v>
      </c>
      <c r="M92" s="25" t="s">
        <v>194</v>
      </c>
      <c r="N92" s="28">
        <f>B92/Formato_Análises_Indireta!$P$31</f>
        <v>0</v>
      </c>
      <c r="O92" s="28">
        <f>C92/Formato_Análises_Indireta!$P$31</f>
        <v>1.031267618648414E-2</v>
      </c>
      <c r="P92" s="28">
        <f>D92/Formato_Análises_Indireta!$P$31</f>
        <v>0.25626191874363047</v>
      </c>
      <c r="Q92" s="28">
        <f>E92/Formato_Análises_Indireta!$P$31</f>
        <v>0</v>
      </c>
      <c r="R92" s="28">
        <f>F92/Formato_Análises_Indireta!$P$31</f>
        <v>0.13861186644846879</v>
      </c>
      <c r="S92" s="28">
        <f>G92/Formato_Análises_Indireta!$P$31</f>
        <v>4.9603651554860368E-3</v>
      </c>
      <c r="T92" s="28">
        <f>H92/Formato_Análises_Indireta!$P$31</f>
        <v>0</v>
      </c>
      <c r="U92" s="28">
        <f>I92/Formato_Análises_Indireta!$P$31</f>
        <v>8.3236019246762175E-3</v>
      </c>
      <c r="V92" s="28">
        <f>J92/Formato_Análises_Indireta!$P$31</f>
        <v>0</v>
      </c>
      <c r="W92" s="28">
        <f>K92/Formato_Análises_Indireta!$P$31</f>
        <v>0</v>
      </c>
      <c r="X92" s="1">
        <f t="shared" si="7"/>
        <v>0.41847042845874566</v>
      </c>
    </row>
    <row r="93" spans="1:24" x14ac:dyDescent="0.25">
      <c r="A93" s="25" t="s">
        <v>185</v>
      </c>
      <c r="B93" s="33">
        <v>0</v>
      </c>
      <c r="C93" s="27">
        <f>IFERROR((VLOOKUP(A93,TAB_DIN_Indireta!A$83:G$107,2,0)),0)</f>
        <v>422770.36413164134</v>
      </c>
      <c r="D93" s="27">
        <f>IFERROR((VLOOKUP(A93,TAB_DIN_Indireta!A$83:G$107,3,0)),0)</f>
        <v>1293504.4490073202</v>
      </c>
      <c r="E93" s="33">
        <v>0</v>
      </c>
      <c r="F93" s="27">
        <f>IFERROR((VLOOKUP(A93,TAB_DIN_Indireta!A$83:G$107,4,0)),0)</f>
        <v>1122918.5581275122</v>
      </c>
      <c r="G93" s="27">
        <f>IFERROR((VLOOKUP(A93,TAB_DIN_Indireta!A$83:G$107,5,0)),0)</f>
        <v>0</v>
      </c>
      <c r="H93" s="33">
        <v>0</v>
      </c>
      <c r="I93" s="27">
        <f>IFERROR((VLOOKUP(A93,TAB_DIN_Indireta!A$83:G$107,6,0)),0)</f>
        <v>1150928.9174937615</v>
      </c>
      <c r="J93" s="27">
        <f>IFERROR((VLOOKUP(A93,TAB_DIN_Indireta!A$83:G$107,7,0)),0)</f>
        <v>0</v>
      </c>
      <c r="K93" s="33">
        <v>0</v>
      </c>
      <c r="L93" s="69">
        <f t="shared" si="6"/>
        <v>3990122.2887602355</v>
      </c>
      <c r="M93" s="25" t="s">
        <v>185</v>
      </c>
      <c r="N93" s="28">
        <f>B93/Formato_Análises_Indireta!$P$31</f>
        <v>0</v>
      </c>
      <c r="O93" s="28">
        <f>C93/Formato_Análises_Indireta!$P$31</f>
        <v>2.1718646003939875E-3</v>
      </c>
      <c r="P93" s="28">
        <f>D93/Formato_Análises_Indireta!$P$31</f>
        <v>6.6450176303662796E-3</v>
      </c>
      <c r="Q93" s="28">
        <f>E93/Formato_Análises_Indireta!$P$31</f>
        <v>0</v>
      </c>
      <c r="R93" s="28">
        <f>F93/Formato_Análises_Indireta!$P$31</f>
        <v>5.7686802870676266E-3</v>
      </c>
      <c r="S93" s="28">
        <f>G93/Formato_Análises_Indireta!$P$31</f>
        <v>0</v>
      </c>
      <c r="T93" s="28">
        <f>H93/Formato_Análises_Indireta!$P$31</f>
        <v>0</v>
      </c>
      <c r="U93" s="28">
        <f>I93/Formato_Análises_Indireta!$P$31</f>
        <v>5.9125756806740915E-3</v>
      </c>
      <c r="V93" s="28">
        <f>J93/Formato_Análises_Indireta!$P$31</f>
        <v>0</v>
      </c>
      <c r="W93" s="28">
        <f>K93/Formato_Análises_Indireta!$P$31</f>
        <v>0</v>
      </c>
      <c r="X93" s="1">
        <f t="shared" si="7"/>
        <v>2.0498138198501988E-2</v>
      </c>
    </row>
    <row r="94" spans="1:24" x14ac:dyDescent="0.25">
      <c r="A94" s="25" t="s">
        <v>200</v>
      </c>
      <c r="B94" s="33">
        <v>0</v>
      </c>
      <c r="C94" s="27">
        <f>IFERROR((VLOOKUP(A94,TAB_DIN_Indireta!A$83:G$107,2,0)),0)</f>
        <v>479304.30198933586</v>
      </c>
      <c r="D94" s="27">
        <f>IFERROR((VLOOKUP(A94,TAB_DIN_Indireta!A$83:G$107,3,0)),0)</f>
        <v>1713834.1710769187</v>
      </c>
      <c r="E94" s="33">
        <v>0</v>
      </c>
      <c r="F94" s="27">
        <f>IFERROR((VLOOKUP(A94,TAB_DIN_Indireta!A$83:G$107,4,0)),0)</f>
        <v>2127189.0008450449</v>
      </c>
      <c r="G94" s="27">
        <f>IFERROR((VLOOKUP(A94,TAB_DIN_Indireta!A$83:G$107,5,0)),0)</f>
        <v>0</v>
      </c>
      <c r="H94" s="33">
        <v>0</v>
      </c>
      <c r="I94" s="27">
        <f>IFERROR((VLOOKUP(A94,TAB_DIN_Indireta!A$83:G$107,6,0)),0)</f>
        <v>125601.82723961836</v>
      </c>
      <c r="J94" s="27">
        <f>IFERROR((VLOOKUP(A94,TAB_DIN_Indireta!A$83:G$107,7,0)),0)</f>
        <v>0</v>
      </c>
      <c r="K94" s="33">
        <v>0</v>
      </c>
      <c r="L94" s="69">
        <f t="shared" si="6"/>
        <v>4445929.301150918</v>
      </c>
      <c r="M94" s="25" t="s">
        <v>200</v>
      </c>
      <c r="N94" s="28">
        <f>B94/Formato_Análises_Indireta!$P$31</f>
        <v>0</v>
      </c>
      <c r="O94" s="28">
        <f>C94/Formato_Análises_Indireta!$P$31</f>
        <v>2.462291907440912E-3</v>
      </c>
      <c r="P94" s="28">
        <f>D94/Formato_Análises_Indireta!$P$31</f>
        <v>8.8043441142163816E-3</v>
      </c>
      <c r="Q94" s="28">
        <f>E94/Formato_Análises_Indireta!$P$31</f>
        <v>0</v>
      </c>
      <c r="R94" s="28">
        <f>F94/Formato_Análises_Indireta!$P$31</f>
        <v>1.092783903803686E-2</v>
      </c>
      <c r="S94" s="28">
        <f>G94/Formato_Análises_Indireta!$P$31</f>
        <v>0</v>
      </c>
      <c r="T94" s="28">
        <f>H94/Formato_Análises_Indireta!$P$31</f>
        <v>0</v>
      </c>
      <c r="U94" s="28">
        <f>I94/Formato_Análises_Indireta!$P$31</f>
        <v>6.4524428737296159E-4</v>
      </c>
      <c r="V94" s="28">
        <f>J94/Formato_Análises_Indireta!$P$31</f>
        <v>0</v>
      </c>
      <c r="W94" s="28">
        <f>K94/Formato_Análises_Indireta!$P$31</f>
        <v>0</v>
      </c>
      <c r="X94" s="1">
        <f t="shared" si="7"/>
        <v>2.2839719347067116E-2</v>
      </c>
    </row>
    <row r="95" spans="1:24" x14ac:dyDescent="0.25">
      <c r="A95" s="25" t="s">
        <v>198</v>
      </c>
      <c r="B95" s="33">
        <v>0</v>
      </c>
      <c r="C95" s="27">
        <f>IFERROR((VLOOKUP(A95,TAB_DIN_Indireta!A$83:G$107,2,0)),0)</f>
        <v>327686.33826994384</v>
      </c>
      <c r="D95" s="27">
        <f>IFERROR((VLOOKUP(A95,TAB_DIN_Indireta!A$83:G$107,3,0)),0)</f>
        <v>1262701.5258931792</v>
      </c>
      <c r="E95" s="33">
        <v>0</v>
      </c>
      <c r="F95" s="27">
        <f>IFERROR((VLOOKUP(A95,TAB_DIN_Indireta!A$83:G$107,4,0)),0)</f>
        <v>12503194.220593253</v>
      </c>
      <c r="G95" s="27">
        <f>IFERROR((VLOOKUP(A95,TAB_DIN_Indireta!A$83:G$107,5,0)),0)</f>
        <v>29326.807154053397</v>
      </c>
      <c r="H95" s="33">
        <v>0</v>
      </c>
      <c r="I95" s="27">
        <f>IFERROR((VLOOKUP(A95,TAB_DIN_Indireta!A$83:G$107,6,0)),0)</f>
        <v>353311.45065433008</v>
      </c>
      <c r="J95" s="27">
        <f>IFERROR((VLOOKUP(A95,TAB_DIN_Indireta!A$83:G$107,7,0)),0)</f>
        <v>0</v>
      </c>
      <c r="K95" s="33">
        <v>0</v>
      </c>
      <c r="L95" s="69">
        <f t="shared" si="6"/>
        <v>14476220.34256476</v>
      </c>
      <c r="M95" s="25" t="s">
        <v>198</v>
      </c>
      <c r="N95" s="28">
        <f>B95/Formato_Análises_Indireta!$P$31</f>
        <v>0</v>
      </c>
      <c r="O95" s="28">
        <f>C95/Formato_Análises_Indireta!$P$31</f>
        <v>1.6833969892450075E-3</v>
      </c>
      <c r="P95" s="28">
        <f>D95/Formato_Análises_Indireta!$P$31</f>
        <v>6.4867762209011885E-3</v>
      </c>
      <c r="Q95" s="28">
        <f>E95/Formato_Análises_Indireta!$P$31</f>
        <v>0</v>
      </c>
      <c r="R95" s="28">
        <f>F95/Formato_Análises_Indireta!$P$31</f>
        <v>6.4231666226967687E-2</v>
      </c>
      <c r="S95" s="28">
        <f>G95/Formato_Análises_Indireta!$P$31</f>
        <v>1.5065827622826668E-4</v>
      </c>
      <c r="T95" s="28">
        <f>H95/Formato_Análises_Indireta!$P$31</f>
        <v>0</v>
      </c>
      <c r="U95" s="28">
        <f>I95/Formato_Análises_Indireta!$P$31</f>
        <v>1.8150388430515732E-3</v>
      </c>
      <c r="V95" s="28">
        <f>J95/Formato_Análises_Indireta!$P$31</f>
        <v>0</v>
      </c>
      <c r="W95" s="28">
        <f>K95/Formato_Análises_Indireta!$P$31</f>
        <v>0</v>
      </c>
      <c r="X95" s="1">
        <f t="shared" si="7"/>
        <v>7.4367536556393721E-2</v>
      </c>
    </row>
    <row r="96" spans="1:24" x14ac:dyDescent="0.25">
      <c r="A96" s="25" t="s">
        <v>173</v>
      </c>
      <c r="B96" s="33">
        <v>0</v>
      </c>
      <c r="C96" s="27">
        <f>IFERROR((VLOOKUP(A96,TAB_DIN_Indireta!A$83:G$107,2,0)),0)</f>
        <v>47278.071666462303</v>
      </c>
      <c r="D96" s="27">
        <f>IFERROR((VLOOKUP(A96,TAB_DIN_Indireta!A$83:G$107,3,0)),0)</f>
        <v>250607.34273377096</v>
      </c>
      <c r="E96" s="33">
        <v>0</v>
      </c>
      <c r="F96" s="27">
        <f>IFERROR((VLOOKUP(A96,TAB_DIN_Indireta!A$83:G$107,4,0)),0)</f>
        <v>197745.77283858971</v>
      </c>
      <c r="G96" s="27">
        <f>IFERROR((VLOOKUP(A96,TAB_DIN_Indireta!A$83:G$107,5,0)),0)</f>
        <v>0</v>
      </c>
      <c r="H96" s="33">
        <v>0</v>
      </c>
      <c r="I96" s="27">
        <f>IFERROR((VLOOKUP(A96,TAB_DIN_Indireta!A$83:G$107,6,0)),0)</f>
        <v>71583.477728916114</v>
      </c>
      <c r="J96" s="27">
        <f>IFERROR((VLOOKUP(A96,TAB_DIN_Indireta!A$83:G$107,7,0)),0)</f>
        <v>0</v>
      </c>
      <c r="K96" s="33">
        <v>0</v>
      </c>
      <c r="L96" s="69">
        <f t="shared" si="6"/>
        <v>567214.66496773902</v>
      </c>
      <c r="M96" s="25" t="s">
        <v>173</v>
      </c>
      <c r="N96" s="28">
        <f>B96/Formato_Análises_Indireta!$P$31</f>
        <v>0</v>
      </c>
      <c r="O96" s="28">
        <f>C96/Formato_Análises_Indireta!$P$31</f>
        <v>2.428778810884357E-4</v>
      </c>
      <c r="P96" s="28">
        <f>D96/Formato_Análises_Indireta!$P$31</f>
        <v>1.2874251897959483E-3</v>
      </c>
      <c r="Q96" s="28">
        <f>E96/Formato_Análises_Indireta!$P$31</f>
        <v>0</v>
      </c>
      <c r="R96" s="28">
        <f>F96/Formato_Análises_Indireta!$P$31</f>
        <v>1.0158636468944975E-3</v>
      </c>
      <c r="S96" s="28">
        <f>G96/Formato_Análises_Indireta!$P$31</f>
        <v>0</v>
      </c>
      <c r="T96" s="28">
        <f>H96/Formato_Análises_Indireta!$P$31</f>
        <v>0</v>
      </c>
      <c r="U96" s="28">
        <f>I96/Formato_Análises_Indireta!$P$31</f>
        <v>3.6774011246472918E-4</v>
      </c>
      <c r="V96" s="28">
        <f>J96/Formato_Análises_Indireta!$P$31</f>
        <v>0</v>
      </c>
      <c r="W96" s="28">
        <f>K96/Formato_Análises_Indireta!$P$31</f>
        <v>0</v>
      </c>
      <c r="X96" s="1">
        <f t="shared" si="7"/>
        <v>2.9139068302436104E-3</v>
      </c>
    </row>
    <row r="97" spans="1:24" x14ac:dyDescent="0.25">
      <c r="A97" s="25" t="s">
        <v>169</v>
      </c>
      <c r="B97" s="33">
        <v>0</v>
      </c>
      <c r="C97" s="27">
        <f>IFERROR((VLOOKUP(A97,TAB_DIN_Indireta!A$83:G$107,2,0)),0)</f>
        <v>155656.91677133073</v>
      </c>
      <c r="D97" s="27">
        <f>IFERROR((VLOOKUP(A97,TAB_DIN_Indireta!A$83:G$107,3,0)),0)</f>
        <v>166185.24053963591</v>
      </c>
      <c r="E97" s="33">
        <v>0</v>
      </c>
      <c r="F97" s="27">
        <f>IFERROR((VLOOKUP(A97,TAB_DIN_Indireta!A$83:G$107,4,0)),0)</f>
        <v>556841.12157052488</v>
      </c>
      <c r="G97" s="27">
        <f>IFERROR((VLOOKUP(A97,TAB_DIN_Indireta!A$83:G$107,5,0)),0)</f>
        <v>0</v>
      </c>
      <c r="H97" s="33">
        <v>0</v>
      </c>
      <c r="I97" s="27">
        <f>IFERROR((VLOOKUP(A97,TAB_DIN_Indireta!A$83:G$107,6,0)),0)</f>
        <v>12607.268542114733</v>
      </c>
      <c r="J97" s="27">
        <f>IFERROR((VLOOKUP(A97,TAB_DIN_Indireta!A$83:G$107,7,0)),0)</f>
        <v>0</v>
      </c>
      <c r="K97" s="33">
        <v>0</v>
      </c>
      <c r="L97" s="69">
        <f t="shared" si="6"/>
        <v>891290.54742360627</v>
      </c>
      <c r="M97" s="25" t="s">
        <v>169</v>
      </c>
      <c r="N97" s="28">
        <f>B97/Formato_Análises_Indireta!$P$31</f>
        <v>0</v>
      </c>
      <c r="O97" s="28">
        <f>C97/Formato_Análises_Indireta!$P$31</f>
        <v>7.9964391079423002E-4</v>
      </c>
      <c r="P97" s="28">
        <f>D97/Formato_Análises_Indireta!$P$31</f>
        <v>8.5373023196017787E-4</v>
      </c>
      <c r="Q97" s="28">
        <f>E97/Formato_Análises_Indireta!$P$31</f>
        <v>0</v>
      </c>
      <c r="R97" s="28">
        <f>F97/Formato_Análises_Indireta!$P$31</f>
        <v>2.8606156499799795E-3</v>
      </c>
      <c r="S97" s="28">
        <f>G97/Formato_Análises_Indireta!$P$31</f>
        <v>0</v>
      </c>
      <c r="T97" s="28">
        <f>H97/Formato_Análises_Indireta!$P$31</f>
        <v>0</v>
      </c>
      <c r="U97" s="28">
        <f>I97/Formato_Análises_Indireta!$P$31</f>
        <v>6.4766318969684876E-5</v>
      </c>
      <c r="V97" s="28">
        <f>J97/Formato_Análises_Indireta!$P$31</f>
        <v>0</v>
      </c>
      <c r="W97" s="28">
        <f>K97/Formato_Análises_Indireta!$P$31</f>
        <v>0</v>
      </c>
      <c r="X97" s="1">
        <f t="shared" si="7"/>
        <v>4.5787561117040729E-3</v>
      </c>
    </row>
    <row r="98" spans="1:24" x14ac:dyDescent="0.25">
      <c r="A98" s="25" t="s">
        <v>163</v>
      </c>
      <c r="B98" s="33">
        <v>0</v>
      </c>
      <c r="C98" s="27">
        <f>IFERROR((VLOOKUP(A98,TAB_DIN_Indireta!A$83:G$107,2,0)),0)</f>
        <v>38465.366116669255</v>
      </c>
      <c r="D98" s="27">
        <f>IFERROR((VLOOKUP(A98,TAB_DIN_Indireta!A$83:G$107,3,0)),0)</f>
        <v>290042.12275358813</v>
      </c>
      <c r="E98" s="33">
        <v>0</v>
      </c>
      <c r="F98" s="27">
        <f>IFERROR((VLOOKUP(A98,TAB_DIN_Indireta!A$83:G$107,4,0)),0)</f>
        <v>110382.84359372877</v>
      </c>
      <c r="G98" s="27">
        <f>IFERROR((VLOOKUP(A98,TAB_DIN_Indireta!A$83:G$107,5,0)),0)</f>
        <v>21651.330015011976</v>
      </c>
      <c r="H98" s="33">
        <v>0</v>
      </c>
      <c r="I98" s="27">
        <f>IFERROR((VLOOKUP(A98,TAB_DIN_Indireta!A$83:G$107,6,0)),0)</f>
        <v>56198.308842486877</v>
      </c>
      <c r="J98" s="27">
        <f>IFERROR((VLOOKUP(A98,TAB_DIN_Indireta!A$83:G$107,7,0)),0)</f>
        <v>0</v>
      </c>
      <c r="K98" s="33">
        <v>0</v>
      </c>
      <c r="L98" s="69">
        <f t="shared" si="6"/>
        <v>516739.97132148506</v>
      </c>
      <c r="M98" s="25" t="s">
        <v>163</v>
      </c>
      <c r="N98" s="28">
        <f>B98/Formato_Análises_Indireta!$P$31</f>
        <v>0</v>
      </c>
      <c r="O98" s="28">
        <f>C98/Formato_Análises_Indireta!$P$31</f>
        <v>1.9760506908184157E-4</v>
      </c>
      <c r="P98" s="28">
        <f>D98/Formato_Análises_Indireta!$P$31</f>
        <v>1.4900103518975577E-3</v>
      </c>
      <c r="Q98" s="28">
        <f>E98/Formato_Análises_Indireta!$P$31</f>
        <v>0</v>
      </c>
      <c r="R98" s="28">
        <f>F98/Formato_Análises_Indireta!$P$31</f>
        <v>5.6706101191472615E-4</v>
      </c>
      <c r="S98" s="28">
        <f>G98/Formato_Análises_Indireta!$P$31</f>
        <v>1.1122765737763533E-4</v>
      </c>
      <c r="T98" s="28">
        <f>H98/Formato_Análises_Indireta!$P$31</f>
        <v>0</v>
      </c>
      <c r="U98" s="28">
        <f>I98/Formato_Análises_Indireta!$P$31</f>
        <v>2.8870310677453351E-4</v>
      </c>
      <c r="V98" s="28">
        <f>J98/Formato_Análises_Indireta!$P$31</f>
        <v>0</v>
      </c>
      <c r="W98" s="28">
        <f>K98/Formato_Análises_Indireta!$P$31</f>
        <v>0</v>
      </c>
      <c r="X98" s="1">
        <f t="shared" si="7"/>
        <v>2.6546071970462944E-3</v>
      </c>
    </row>
    <row r="99" spans="1:24" x14ac:dyDescent="0.25">
      <c r="A99" s="25" t="s">
        <v>155</v>
      </c>
      <c r="B99" s="33">
        <v>0</v>
      </c>
      <c r="C99" s="27">
        <f>IFERROR((VLOOKUP(A99,TAB_DIN_Indireta!A$83:G$107,2,0)),0)</f>
        <v>5404946.8511626823</v>
      </c>
      <c r="D99" s="27">
        <f>IFERROR((VLOOKUP(A99,TAB_DIN_Indireta!A$83:G$107,3,0)),0)</f>
        <v>2656733.3820234025</v>
      </c>
      <c r="E99" s="33">
        <v>0</v>
      </c>
      <c r="F99" s="27">
        <f>IFERROR((VLOOKUP(A99,TAB_DIN_Indireta!A$83:G$107,4,0)),0)</f>
        <v>138808.66606132707</v>
      </c>
      <c r="G99" s="27">
        <f>IFERROR((VLOOKUP(A99,TAB_DIN_Indireta!A$83:G$107,5,0)),0)</f>
        <v>6761.4583160734219</v>
      </c>
      <c r="H99" s="33">
        <v>0</v>
      </c>
      <c r="I99" s="27">
        <f>IFERROR((VLOOKUP(A99,TAB_DIN_Indireta!A$83:G$107,6,0)),0)</f>
        <v>145879.68511958217</v>
      </c>
      <c r="J99" s="27">
        <f>IFERROR((VLOOKUP(A99,TAB_DIN_Indireta!A$83:G$107,7,0)),0)</f>
        <v>0</v>
      </c>
      <c r="K99" s="33">
        <v>0</v>
      </c>
      <c r="L99" s="69">
        <f t="shared" si="6"/>
        <v>8353130.0426830677</v>
      </c>
      <c r="M99" s="25" t="s">
        <v>155</v>
      </c>
      <c r="N99" s="28">
        <f>B99/Formato_Análises_Indireta!$P$31</f>
        <v>0</v>
      </c>
      <c r="O99" s="28">
        <f>C99/Formato_Análises_Indireta!$P$31</f>
        <v>2.7766404007911902E-2</v>
      </c>
      <c r="P99" s="28">
        <f>D99/Formato_Análises_Indireta!$P$31</f>
        <v>1.3648225312465264E-2</v>
      </c>
      <c r="Q99" s="28">
        <f>E99/Formato_Análises_Indireta!$P$31</f>
        <v>0</v>
      </c>
      <c r="R99" s="28">
        <f>F99/Formato_Análises_Indireta!$P$31</f>
        <v>7.130907311010909E-4</v>
      </c>
      <c r="S99" s="28">
        <f>G99/Formato_Análises_Indireta!$P$31</f>
        <v>3.4735102574850373E-5</v>
      </c>
      <c r="T99" s="28">
        <f>H99/Formato_Análises_Indireta!$P$31</f>
        <v>0</v>
      </c>
      <c r="U99" s="28">
        <f>I99/Formato_Análises_Indireta!$P$31</f>
        <v>7.4941611548057306E-4</v>
      </c>
      <c r="V99" s="28">
        <f>J99/Formato_Análises_Indireta!$P$31</f>
        <v>0</v>
      </c>
      <c r="W99" s="28">
        <f>K99/Formato_Análises_Indireta!$P$31</f>
        <v>0</v>
      </c>
      <c r="X99" s="1">
        <f t="shared" si="7"/>
        <v>4.2911871269533677E-2</v>
      </c>
    </row>
    <row r="100" spans="1:24" x14ac:dyDescent="0.25">
      <c r="A100" s="25" t="s">
        <v>223</v>
      </c>
      <c r="B100" s="29">
        <f>SUM(B73:B99)</f>
        <v>0</v>
      </c>
      <c r="C100" s="29">
        <f>SUM(C73:C99)</f>
        <v>11564210.138401836</v>
      </c>
      <c r="D100" s="29">
        <f t="shared" ref="D100:K100" si="8">SUM(D73:D99)</f>
        <v>78388820.353361458</v>
      </c>
      <c r="E100" s="29">
        <f t="shared" si="8"/>
        <v>0</v>
      </c>
      <c r="F100" s="29">
        <f t="shared" si="8"/>
        <v>96366806.474888891</v>
      </c>
      <c r="G100" s="29">
        <f t="shared" si="8"/>
        <v>1100064.8290191845</v>
      </c>
      <c r="H100" s="29">
        <f t="shared" si="8"/>
        <v>0</v>
      </c>
      <c r="I100" s="29">
        <f t="shared" si="8"/>
        <v>5999645.622234961</v>
      </c>
      <c r="J100" s="29">
        <f t="shared" si="8"/>
        <v>1238242.968726699</v>
      </c>
      <c r="K100" s="29">
        <f t="shared" si="8"/>
        <v>0</v>
      </c>
      <c r="L100" s="69">
        <f t="shared" si="6"/>
        <v>194657790.38663304</v>
      </c>
      <c r="M100" s="25" t="s">
        <v>223</v>
      </c>
      <c r="N100" s="28">
        <f>B100/Formato_Análises_Indireta!$P$31</f>
        <v>0</v>
      </c>
      <c r="O100" s="28">
        <f>C100/Formato_Análises_Indireta!$P$31</f>
        <v>5.9407897908595284E-2</v>
      </c>
      <c r="P100" s="28">
        <f>D100/Formato_Análises_Indireta!$P$31</f>
        <v>0.40270065841014674</v>
      </c>
      <c r="Q100" s="28">
        <f>E100/Formato_Análises_Indireta!$P$31</f>
        <v>0</v>
      </c>
      <c r="R100" s="28">
        <f>F100/Formato_Análises_Indireta!$P$31</f>
        <v>0.4950575380696724</v>
      </c>
      <c r="S100" s="28">
        <f>G100/Formato_Análises_Indireta!$P$31</f>
        <v>5.6512756403646345E-3</v>
      </c>
      <c r="T100" s="28">
        <f>H100/Formato_Análises_Indireta!$P$31</f>
        <v>0</v>
      </c>
      <c r="U100" s="28">
        <f>I100/Formato_Análises_Indireta!$P$31</f>
        <v>3.0821502752694099E-2</v>
      </c>
      <c r="V100" s="28">
        <f>J100/Formato_Análises_Indireta!$P$31</f>
        <v>6.3611272185268158E-3</v>
      </c>
      <c r="W100" s="28">
        <f>K100/Formato_Análises_Indireta!$P$31</f>
        <v>0</v>
      </c>
      <c r="X100" s="1">
        <f t="shared" si="7"/>
        <v>1</v>
      </c>
    </row>
    <row r="101" spans="1:24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</row>
    <row r="102" spans="1:24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</row>
    <row r="103" spans="1:24" x14ac:dyDescent="0.25">
      <c r="A103" s="25"/>
      <c r="B103" s="30"/>
      <c r="C103" s="30"/>
      <c r="D103" s="30"/>
      <c r="E103" s="30"/>
      <c r="F103" s="30"/>
      <c r="G103" s="30"/>
      <c r="H103" s="30"/>
      <c r="I103" s="30"/>
      <c r="J103" s="30"/>
      <c r="K103" s="30"/>
    </row>
    <row r="104" spans="1:24" x14ac:dyDescent="0.2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</row>
    <row r="105" spans="1:24" x14ac:dyDescent="0.25">
      <c r="A105" s="25"/>
      <c r="B105" s="1">
        <v>2010</v>
      </c>
      <c r="C105" s="1">
        <v>2010</v>
      </c>
      <c r="D105" s="1">
        <v>2010</v>
      </c>
      <c r="E105" s="1">
        <v>2010</v>
      </c>
      <c r="F105" s="1">
        <v>2010</v>
      </c>
      <c r="G105" s="1">
        <v>2010</v>
      </c>
      <c r="H105" s="1">
        <v>2010</v>
      </c>
      <c r="I105" s="1">
        <v>2010</v>
      </c>
      <c r="J105" s="1">
        <v>2010</v>
      </c>
      <c r="K105" s="1">
        <v>2010</v>
      </c>
      <c r="N105" s="1">
        <v>2010</v>
      </c>
      <c r="O105" s="1">
        <v>2010</v>
      </c>
      <c r="P105" s="1">
        <v>2010</v>
      </c>
      <c r="Q105" s="1">
        <v>2010</v>
      </c>
      <c r="R105" s="1">
        <v>2010</v>
      </c>
      <c r="S105" s="1">
        <v>2010</v>
      </c>
      <c r="T105" s="1">
        <v>2010</v>
      </c>
      <c r="U105" s="1">
        <v>2010</v>
      </c>
      <c r="V105" s="1">
        <v>2010</v>
      </c>
      <c r="W105" s="1">
        <v>2010</v>
      </c>
    </row>
    <row r="106" spans="1:24" x14ac:dyDescent="0.25">
      <c r="A106" s="25"/>
      <c r="B106" s="25" t="s">
        <v>224</v>
      </c>
      <c r="C106" s="25" t="s">
        <v>228</v>
      </c>
      <c r="D106" s="25" t="s">
        <v>15</v>
      </c>
      <c r="E106" s="25" t="s">
        <v>229</v>
      </c>
      <c r="F106" s="25" t="s">
        <v>226</v>
      </c>
      <c r="G106" s="25" t="s">
        <v>227</v>
      </c>
      <c r="H106" s="25" t="s">
        <v>131</v>
      </c>
      <c r="I106" s="25" t="s">
        <v>130</v>
      </c>
      <c r="J106" s="25" t="s">
        <v>129</v>
      </c>
      <c r="K106" s="25" t="s">
        <v>230</v>
      </c>
      <c r="L106" s="25" t="s">
        <v>404</v>
      </c>
      <c r="N106" s="25" t="s">
        <v>224</v>
      </c>
      <c r="O106" s="25" t="s">
        <v>228</v>
      </c>
      <c r="P106" s="25" t="s">
        <v>15</v>
      </c>
      <c r="Q106" s="25" t="s">
        <v>229</v>
      </c>
      <c r="R106" s="25" t="s">
        <v>226</v>
      </c>
      <c r="S106" s="25" t="s">
        <v>227</v>
      </c>
      <c r="T106" s="25" t="s">
        <v>131</v>
      </c>
      <c r="U106" s="25" t="s">
        <v>130</v>
      </c>
      <c r="V106" s="25" t="s">
        <v>129</v>
      </c>
      <c r="W106" s="25" t="s">
        <v>230</v>
      </c>
    </row>
    <row r="107" spans="1:24" x14ac:dyDescent="0.25">
      <c r="A107" s="25" t="s">
        <v>132</v>
      </c>
      <c r="B107" s="33">
        <v>0</v>
      </c>
      <c r="C107" s="27">
        <f>IFERROR((VLOOKUP(A107,TAB_DIN_Indireta!A$115:H$140,2,0)),0)</f>
        <v>76252.365638366784</v>
      </c>
      <c r="D107" s="27">
        <f>IFERROR((VLOOKUP(A107,TAB_DIN_Indireta!A$115:H$140,3,0)),0)</f>
        <v>116886.86007966484</v>
      </c>
      <c r="E107" s="33">
        <v>0</v>
      </c>
      <c r="F107" s="27">
        <f>IFERROR((VLOOKUP(A107,TAB_DIN_Indireta!A$115:H$140,4,0)),0)</f>
        <v>165413.19053534383</v>
      </c>
      <c r="G107" s="27">
        <f>IFERROR((VLOOKUP(A107,TAB_DIN_Indireta!A$115:H$140,5,0)),0)</f>
        <v>11140.872595740155</v>
      </c>
      <c r="H107" s="27">
        <f>IFERROR((VLOOKUP(A107,TAB_DIN_Indireta!A$115:H$140,6,0)),0)</f>
        <v>0</v>
      </c>
      <c r="I107" s="27">
        <f>IFERROR((VLOOKUP(A107,TAB_DIN_Indireta!A$115:H$140,7,0)),0)</f>
        <v>151609.40017334765</v>
      </c>
      <c r="J107" s="27">
        <f>IFERROR((VLOOKUP(A107,TAB_DIN_Indireta!A$115:H$140,8,0)),0)</f>
        <v>0</v>
      </c>
      <c r="K107" s="33">
        <v>0</v>
      </c>
      <c r="L107" s="69">
        <f t="shared" ref="L107:L134" si="9">SUM(B107:K107)</f>
        <v>521302.68902246328</v>
      </c>
      <c r="M107" s="25" t="s">
        <v>132</v>
      </c>
      <c r="N107" s="28">
        <f>B107/Formato_Análises_Indireta!$Q$31</f>
        <v>0</v>
      </c>
      <c r="O107" s="28">
        <f>C107/Formato_Análises_Indireta!$Q$31</f>
        <v>3.6570531845111094E-4</v>
      </c>
      <c r="P107" s="28">
        <f>D107/Formato_Análises_Indireta!$Q$31</f>
        <v>5.6058780642834682E-4</v>
      </c>
      <c r="Q107" s="28">
        <f>E107/Formato_Análises_Indireta!$Q$31</f>
        <v>0</v>
      </c>
      <c r="R107" s="28">
        <f>F107/Formato_Análises_Indireta!$Q$31</f>
        <v>7.9331943362430054E-4</v>
      </c>
      <c r="S107" s="28">
        <f>G107/Formato_Análises_Indireta!$Q$31</f>
        <v>5.3431474897067516E-5</v>
      </c>
      <c r="T107" s="28">
        <f>H107/Formato_Análises_Indireta!$Q$31</f>
        <v>0</v>
      </c>
      <c r="U107" s="28">
        <f>I107/Formato_Análises_Indireta!$Q$31</f>
        <v>7.2711664099085857E-4</v>
      </c>
      <c r="V107" s="28">
        <f>J107/Formato_Análises_Indireta!$Q$31</f>
        <v>0</v>
      </c>
      <c r="W107" s="28">
        <f>K107/Formato_Análises_Indireta!$Q$31</f>
        <v>0</v>
      </c>
      <c r="X107" s="1">
        <f>L107/$L$134</f>
        <v>2.5001606743916827E-3</v>
      </c>
    </row>
    <row r="108" spans="1:24" x14ac:dyDescent="0.25">
      <c r="A108" s="25" t="s">
        <v>134</v>
      </c>
      <c r="B108" s="33">
        <v>0</v>
      </c>
      <c r="C108" s="27">
        <f>IFERROR((VLOOKUP(A108,TAB_DIN_Indireta!A$115:H$140,2,0)),0)</f>
        <v>0</v>
      </c>
      <c r="D108" s="27">
        <f>IFERROR((VLOOKUP(A108,TAB_DIN_Indireta!A$115:H$140,3,0)),0)</f>
        <v>95535.828492219705</v>
      </c>
      <c r="E108" s="33">
        <v>0</v>
      </c>
      <c r="F108" s="27">
        <f>IFERROR((VLOOKUP(A108,TAB_DIN_Indireta!A$115:H$140,4,0)),0)</f>
        <v>196123.66272931799</v>
      </c>
      <c r="G108" s="27">
        <f>IFERROR((VLOOKUP(A108,TAB_DIN_Indireta!A$115:H$140,5,0)),0)</f>
        <v>0</v>
      </c>
      <c r="H108" s="27">
        <f>IFERROR((VLOOKUP(A108,TAB_DIN_Indireta!A$115:H$140,6,0)),0)</f>
        <v>0</v>
      </c>
      <c r="I108" s="27">
        <f>IFERROR((VLOOKUP(A108,TAB_DIN_Indireta!A$115:H$140,7,0)),0)</f>
        <v>0</v>
      </c>
      <c r="J108" s="27">
        <f>IFERROR((VLOOKUP(A108,TAB_DIN_Indireta!A$115:H$140,8,0)),0)</f>
        <v>0</v>
      </c>
      <c r="K108" s="33">
        <v>0</v>
      </c>
      <c r="L108" s="69">
        <f t="shared" si="9"/>
        <v>291659.4912215377</v>
      </c>
      <c r="M108" s="25" t="s">
        <v>134</v>
      </c>
      <c r="N108" s="28">
        <f>B108/Formato_Análises_Indireta!$Q$31</f>
        <v>0</v>
      </c>
      <c r="O108" s="28">
        <f>C108/Formato_Análises_Indireta!$Q$31</f>
        <v>0</v>
      </c>
      <c r="P108" s="28">
        <f>D108/Formato_Análises_Indireta!$Q$31</f>
        <v>4.5818854654207223E-4</v>
      </c>
      <c r="Q108" s="28">
        <f>E108/Formato_Análises_Indireta!$Q$31</f>
        <v>0</v>
      </c>
      <c r="R108" s="28">
        <f>F108/Formato_Análises_Indireta!$Q$31</f>
        <v>9.4060644458400218E-4</v>
      </c>
      <c r="S108" s="28">
        <f>G108/Formato_Análises_Indireta!$Q$31</f>
        <v>0</v>
      </c>
      <c r="T108" s="28">
        <f>H108/Formato_Análises_Indireta!$Q$31</f>
        <v>0</v>
      </c>
      <c r="U108" s="28">
        <f>I108/Formato_Análises_Indireta!$Q$31</f>
        <v>0</v>
      </c>
      <c r="V108" s="28">
        <f>J108/Formato_Análises_Indireta!$Q$31</f>
        <v>0</v>
      </c>
      <c r="W108" s="28">
        <f>K108/Formato_Análises_Indireta!$Q$31</f>
        <v>0</v>
      </c>
      <c r="X108" s="1">
        <f t="shared" ref="X108:X134" si="10">L108/$L$134</f>
        <v>1.3987949911260734E-3</v>
      </c>
    </row>
    <row r="109" spans="1:24" x14ac:dyDescent="0.25">
      <c r="A109" s="25" t="s">
        <v>139</v>
      </c>
      <c r="B109" s="33">
        <v>0</v>
      </c>
      <c r="C109" s="27">
        <f>IFERROR((VLOOKUP(A109,TAB_DIN_Indireta!A$115:H$140,2,0)),0)</f>
        <v>98224.898541564326</v>
      </c>
      <c r="D109" s="27">
        <f>IFERROR((VLOOKUP(A109,TAB_DIN_Indireta!A$115:H$140,3,0)),0)</f>
        <v>0</v>
      </c>
      <c r="E109" s="33">
        <v>0</v>
      </c>
      <c r="F109" s="27">
        <f>IFERROR((VLOOKUP(A109,TAB_DIN_Indireta!A$115:H$140,4,0)),0)</f>
        <v>11151.64118289428</v>
      </c>
      <c r="G109" s="27">
        <f>IFERROR((VLOOKUP(A109,TAB_DIN_Indireta!A$115:H$140,5,0)),0)</f>
        <v>0</v>
      </c>
      <c r="H109" s="27">
        <f>IFERROR((VLOOKUP(A109,TAB_DIN_Indireta!A$115:H$140,6,0)),0)</f>
        <v>0</v>
      </c>
      <c r="I109" s="27">
        <f>IFERROR((VLOOKUP(A109,TAB_DIN_Indireta!A$115:H$140,7,0)),0)</f>
        <v>82387.383577031767</v>
      </c>
      <c r="J109" s="27">
        <f>IFERROR((VLOOKUP(A109,TAB_DIN_Indireta!A$115:H$140,8,0)),0)</f>
        <v>0</v>
      </c>
      <c r="K109" s="33">
        <v>0</v>
      </c>
      <c r="L109" s="69">
        <f t="shared" si="9"/>
        <v>191763.92330149037</v>
      </c>
      <c r="M109" s="25" t="s">
        <v>139</v>
      </c>
      <c r="N109" s="28">
        <f>B109/Formato_Análises_Indireta!$Q$31</f>
        <v>0</v>
      </c>
      <c r="O109" s="28">
        <f>C109/Formato_Análises_Indireta!$Q$31</f>
        <v>4.710852902758576E-4</v>
      </c>
      <c r="P109" s="28">
        <f>D109/Formato_Análises_Indireta!$Q$31</f>
        <v>0</v>
      </c>
      <c r="Q109" s="28">
        <f>E109/Formato_Análises_Indireta!$Q$31</f>
        <v>0</v>
      </c>
      <c r="R109" s="28">
        <f>F109/Formato_Análises_Indireta!$Q$31</f>
        <v>5.3483120896001437E-5</v>
      </c>
      <c r="S109" s="28">
        <f>G109/Formato_Análises_Indireta!$Q$31</f>
        <v>0</v>
      </c>
      <c r="T109" s="28">
        <f>H109/Formato_Análises_Indireta!$Q$31</f>
        <v>0</v>
      </c>
      <c r="U109" s="28">
        <f>I109/Formato_Análises_Indireta!$Q$31</f>
        <v>3.9512878184375187E-4</v>
      </c>
      <c r="V109" s="28">
        <f>J109/Formato_Análises_Indireta!$Q$31</f>
        <v>0</v>
      </c>
      <c r="W109" s="28">
        <f>K109/Formato_Análises_Indireta!$Q$31</f>
        <v>0</v>
      </c>
      <c r="X109" s="1">
        <f t="shared" si="10"/>
        <v>9.1969719301561025E-4</v>
      </c>
    </row>
    <row r="110" spans="1:24" x14ac:dyDescent="0.25">
      <c r="A110" s="25" t="s">
        <v>143</v>
      </c>
      <c r="B110" s="33">
        <v>0</v>
      </c>
      <c r="C110" s="27">
        <f>IFERROR((VLOOKUP(A110,TAB_DIN_Indireta!A$115:H$140,2,0)),0)</f>
        <v>0</v>
      </c>
      <c r="D110" s="27">
        <f>IFERROR((VLOOKUP(A110,TAB_DIN_Indireta!A$115:H$140,3,0)),0)</f>
        <v>0</v>
      </c>
      <c r="E110" s="33">
        <v>0</v>
      </c>
      <c r="F110" s="27">
        <f>IFERROR((VLOOKUP(A110,TAB_DIN_Indireta!A$115:H$140,4,0)),0)</f>
        <v>0</v>
      </c>
      <c r="G110" s="27">
        <f>IFERROR((VLOOKUP(A110,TAB_DIN_Indireta!A$115:H$140,5,0)),0)</f>
        <v>0</v>
      </c>
      <c r="H110" s="27">
        <f>IFERROR((VLOOKUP(A110,TAB_DIN_Indireta!A$115:H$140,6,0)),0)</f>
        <v>0</v>
      </c>
      <c r="I110" s="27">
        <f>IFERROR((VLOOKUP(A110,TAB_DIN_Indireta!A$115:H$140,7,0)),0)</f>
        <v>0</v>
      </c>
      <c r="J110" s="27">
        <f>IFERROR((VLOOKUP(A110,TAB_DIN_Indireta!A$115:H$140,8,0)),0)</f>
        <v>0</v>
      </c>
      <c r="K110" s="33">
        <v>0</v>
      </c>
      <c r="L110" s="69">
        <f t="shared" si="9"/>
        <v>0</v>
      </c>
      <c r="M110" s="25" t="s">
        <v>143</v>
      </c>
      <c r="N110" s="28">
        <f>B110/Formato_Análises_Indireta!$Q$31</f>
        <v>0</v>
      </c>
      <c r="O110" s="28">
        <f>C110/Formato_Análises_Indireta!$Q$31</f>
        <v>0</v>
      </c>
      <c r="P110" s="28">
        <f>D110/Formato_Análises_Indireta!$Q$31</f>
        <v>0</v>
      </c>
      <c r="Q110" s="28">
        <f>E110/Formato_Análises_Indireta!$Q$31</f>
        <v>0</v>
      </c>
      <c r="R110" s="28">
        <f>F110/Formato_Análises_Indireta!$Q$31</f>
        <v>0</v>
      </c>
      <c r="S110" s="28">
        <f>G110/Formato_Análises_Indireta!$Q$31</f>
        <v>0</v>
      </c>
      <c r="T110" s="28">
        <f>H110/Formato_Análises_Indireta!$Q$31</f>
        <v>0</v>
      </c>
      <c r="U110" s="28">
        <f>I110/Formato_Análises_Indireta!$Q$31</f>
        <v>0</v>
      </c>
      <c r="V110" s="28">
        <f>J110/Formato_Análises_Indireta!$Q$31</f>
        <v>0</v>
      </c>
      <c r="W110" s="28">
        <f>K110/Formato_Análises_Indireta!$Q$31</f>
        <v>0</v>
      </c>
      <c r="X110" s="1">
        <f t="shared" si="10"/>
        <v>0</v>
      </c>
    </row>
    <row r="111" spans="1:24" x14ac:dyDescent="0.25">
      <c r="A111" s="25" t="s">
        <v>146</v>
      </c>
      <c r="B111" s="33">
        <v>0</v>
      </c>
      <c r="C111" s="27">
        <f>IFERROR((VLOOKUP(A111,TAB_DIN_Indireta!A$115:H$140,2,0)),0)</f>
        <v>55359.768189768743</v>
      </c>
      <c r="D111" s="27">
        <f>IFERROR((VLOOKUP(A111,TAB_DIN_Indireta!A$115:H$140,3,0)),0)</f>
        <v>129198.43193601783</v>
      </c>
      <c r="E111" s="33">
        <v>0</v>
      </c>
      <c r="F111" s="27">
        <f>IFERROR((VLOOKUP(A111,TAB_DIN_Indireta!A$115:H$140,4,0)),0)</f>
        <v>242799.33456408072</v>
      </c>
      <c r="G111" s="27">
        <f>IFERROR((VLOOKUP(A111,TAB_DIN_Indireta!A$115:H$140,5,0)),0)</f>
        <v>0</v>
      </c>
      <c r="H111" s="27">
        <f>IFERROR((VLOOKUP(A111,TAB_DIN_Indireta!A$115:H$140,6,0)),0)</f>
        <v>0</v>
      </c>
      <c r="I111" s="27">
        <f>IFERROR((VLOOKUP(A111,TAB_DIN_Indireta!A$115:H$140,7,0)),0)</f>
        <v>1159279.9431206957</v>
      </c>
      <c r="J111" s="27">
        <f>IFERROR((VLOOKUP(A111,TAB_DIN_Indireta!A$115:H$140,8,0)),0)</f>
        <v>0</v>
      </c>
      <c r="K111" s="33">
        <v>0</v>
      </c>
      <c r="L111" s="69">
        <f t="shared" si="9"/>
        <v>1586637.4778105631</v>
      </c>
      <c r="M111" s="25" t="s">
        <v>146</v>
      </c>
      <c r="N111" s="28">
        <f>B111/Formato_Análises_Indireta!$Q$31</f>
        <v>0</v>
      </c>
      <c r="O111" s="28">
        <f>C111/Formato_Análises_Indireta!$Q$31</f>
        <v>2.6550470251945207E-4</v>
      </c>
      <c r="P111" s="28">
        <f>D111/Formato_Análises_Indireta!$Q$31</f>
        <v>6.1963393920951644E-4</v>
      </c>
      <c r="Q111" s="28">
        <f>E111/Formato_Análises_Indireta!$Q$31</f>
        <v>0</v>
      </c>
      <c r="R111" s="28">
        <f>F111/Formato_Análises_Indireta!$Q$31</f>
        <v>1.1644623379631687E-3</v>
      </c>
      <c r="S111" s="28">
        <f>G111/Formato_Análises_Indireta!$Q$31</f>
        <v>0</v>
      </c>
      <c r="T111" s="28">
        <f>H111/Formato_Análises_Indireta!$Q$31</f>
        <v>0</v>
      </c>
      <c r="U111" s="28">
        <f>I111/Formato_Análises_Indireta!$Q$31</f>
        <v>5.5598909912327318E-3</v>
      </c>
      <c r="V111" s="28">
        <f>J111/Formato_Análises_Indireta!$Q$31</f>
        <v>0</v>
      </c>
      <c r="W111" s="28">
        <f>K111/Formato_Análises_Indireta!$Q$31</f>
        <v>0</v>
      </c>
      <c r="X111" s="1">
        <f t="shared" si="10"/>
        <v>7.6094919709248643E-3</v>
      </c>
    </row>
    <row r="112" spans="1:24" x14ac:dyDescent="0.25">
      <c r="A112" s="25" t="s">
        <v>141</v>
      </c>
      <c r="B112" s="33">
        <v>0</v>
      </c>
      <c r="C112" s="27">
        <f>IFERROR((VLOOKUP(A112,TAB_DIN_Indireta!A$115:H$140,2,0)),0)</f>
        <v>0</v>
      </c>
      <c r="D112" s="27">
        <f>IFERROR((VLOOKUP(A112,TAB_DIN_Indireta!A$115:H$140,3,0)),0)</f>
        <v>15692.908222748592</v>
      </c>
      <c r="E112" s="33">
        <v>0</v>
      </c>
      <c r="F112" s="27">
        <f>IFERROR((VLOOKUP(A112,TAB_DIN_Indireta!A$115:H$140,4,0)),0)</f>
        <v>8990.2319041018309</v>
      </c>
      <c r="G112" s="27">
        <f>IFERROR((VLOOKUP(A112,TAB_DIN_Indireta!A$115:H$140,5,0)),0)</f>
        <v>0</v>
      </c>
      <c r="H112" s="27">
        <f>IFERROR((VLOOKUP(A112,TAB_DIN_Indireta!A$115:H$140,6,0)),0)</f>
        <v>0</v>
      </c>
      <c r="I112" s="27">
        <f>IFERROR((VLOOKUP(A112,TAB_DIN_Indireta!A$115:H$140,7,0)),0)</f>
        <v>0</v>
      </c>
      <c r="J112" s="27">
        <f>IFERROR((VLOOKUP(A112,TAB_DIN_Indireta!A$115:H$140,8,0)),0)</f>
        <v>0</v>
      </c>
      <c r="K112" s="33">
        <v>0</v>
      </c>
      <c r="L112" s="69">
        <f t="shared" si="9"/>
        <v>24683.140126850423</v>
      </c>
      <c r="M112" s="25" t="s">
        <v>141</v>
      </c>
      <c r="N112" s="28">
        <f>B112/Formato_Análises_Indireta!$Q$31</f>
        <v>0</v>
      </c>
      <c r="O112" s="28">
        <f>C112/Formato_Análises_Indireta!$Q$31</f>
        <v>0</v>
      </c>
      <c r="P112" s="28">
        <f>D112/Formato_Análises_Indireta!$Q$31</f>
        <v>7.5262976446421656E-5</v>
      </c>
      <c r="Q112" s="28">
        <f>E112/Formato_Análises_Indireta!$Q$31</f>
        <v>0</v>
      </c>
      <c r="R112" s="28">
        <f>F112/Formato_Análises_Indireta!$Q$31</f>
        <v>4.3117031109978255E-5</v>
      </c>
      <c r="S112" s="28">
        <f>G112/Formato_Análises_Indireta!$Q$31</f>
        <v>0</v>
      </c>
      <c r="T112" s="28">
        <f>H112/Formato_Análises_Indireta!$Q$31</f>
        <v>0</v>
      </c>
      <c r="U112" s="28">
        <f>I112/Formato_Análises_Indireta!$Q$31</f>
        <v>0</v>
      </c>
      <c r="V112" s="28">
        <f>J112/Formato_Análises_Indireta!$Q$31</f>
        <v>0</v>
      </c>
      <c r="W112" s="28">
        <f>K112/Formato_Análises_Indireta!$Q$31</f>
        <v>0</v>
      </c>
      <c r="X112" s="1">
        <f t="shared" si="10"/>
        <v>1.1838000755639983E-4</v>
      </c>
    </row>
    <row r="113" spans="1:24" x14ac:dyDescent="0.25">
      <c r="A113" s="25" t="s">
        <v>153</v>
      </c>
      <c r="B113" s="33">
        <v>0</v>
      </c>
      <c r="C113" s="27">
        <f>IFERROR((VLOOKUP(A113,TAB_DIN_Indireta!A$115:H$140,2,0)),0)</f>
        <v>0</v>
      </c>
      <c r="D113" s="27">
        <f>IFERROR((VLOOKUP(A113,TAB_DIN_Indireta!A$115:H$140,3,0)),0)</f>
        <v>3441.3327805400063</v>
      </c>
      <c r="E113" s="33">
        <v>0</v>
      </c>
      <c r="F113" s="27">
        <f>IFERROR((VLOOKUP(A113,TAB_DIN_Indireta!A$115:H$140,4,0)),0)</f>
        <v>262582.76753580384</v>
      </c>
      <c r="G113" s="27">
        <f>IFERROR((VLOOKUP(A113,TAB_DIN_Indireta!A$115:H$140,5,0)),0)</f>
        <v>0</v>
      </c>
      <c r="H113" s="27">
        <f>IFERROR((VLOOKUP(A113,TAB_DIN_Indireta!A$115:H$140,6,0)),0)</f>
        <v>0</v>
      </c>
      <c r="I113" s="27">
        <f>IFERROR((VLOOKUP(A113,TAB_DIN_Indireta!A$115:H$140,7,0)),0)</f>
        <v>77707.663273767248</v>
      </c>
      <c r="J113" s="27">
        <f>IFERROR((VLOOKUP(A113,TAB_DIN_Indireta!A$115:H$140,8,0)),0)</f>
        <v>0</v>
      </c>
      <c r="K113" s="33">
        <v>0</v>
      </c>
      <c r="L113" s="69">
        <f t="shared" si="9"/>
        <v>343731.76359011105</v>
      </c>
      <c r="M113" s="25" t="s">
        <v>153</v>
      </c>
      <c r="N113" s="28">
        <f>B113/Formato_Análises_Indireta!$Q$31</f>
        <v>0</v>
      </c>
      <c r="O113" s="28">
        <f>C113/Formato_Análises_Indireta!$Q$31</f>
        <v>0</v>
      </c>
      <c r="P113" s="28">
        <f>D113/Formato_Análises_Indireta!$Q$31</f>
        <v>1.650458565931235E-5</v>
      </c>
      <c r="Q113" s="28">
        <f>E113/Formato_Análises_Indireta!$Q$31</f>
        <v>0</v>
      </c>
      <c r="R113" s="28">
        <f>F113/Formato_Análises_Indireta!$Q$31</f>
        <v>1.2593434160046337E-3</v>
      </c>
      <c r="S113" s="28">
        <f>G113/Formato_Análises_Indireta!$Q$31</f>
        <v>0</v>
      </c>
      <c r="T113" s="28">
        <f>H113/Formato_Análises_Indireta!$Q$31</f>
        <v>0</v>
      </c>
      <c r="U113" s="28">
        <f>I113/Formato_Análises_Indireta!$Q$31</f>
        <v>3.7268490630703829E-4</v>
      </c>
      <c r="V113" s="28">
        <f>J113/Formato_Análises_Indireta!$Q$31</f>
        <v>0</v>
      </c>
      <c r="W113" s="28">
        <f>K113/Formato_Análises_Indireta!$Q$31</f>
        <v>0</v>
      </c>
      <c r="X113" s="1">
        <f t="shared" si="10"/>
        <v>1.648532907970983E-3</v>
      </c>
    </row>
    <row r="114" spans="1:24" x14ac:dyDescent="0.25">
      <c r="A114" s="25" t="s">
        <v>157</v>
      </c>
      <c r="B114" s="33">
        <v>0</v>
      </c>
      <c r="C114" s="27">
        <f>IFERROR((VLOOKUP(A114,TAB_DIN_Indireta!A$115:H$140,2,0)),0)</f>
        <v>149843.35188007099</v>
      </c>
      <c r="D114" s="27">
        <f>IFERROR((VLOOKUP(A114,TAB_DIN_Indireta!A$115:H$140,3,0)),0)</f>
        <v>370124.03233528067</v>
      </c>
      <c r="E114" s="33">
        <v>0</v>
      </c>
      <c r="F114" s="27">
        <f>IFERROR((VLOOKUP(A114,TAB_DIN_Indireta!A$115:H$140,4,0)),0)</f>
        <v>58464.198029343948</v>
      </c>
      <c r="G114" s="27">
        <f>IFERROR((VLOOKUP(A114,TAB_DIN_Indireta!A$115:H$140,5,0)),0)</f>
        <v>0</v>
      </c>
      <c r="H114" s="27">
        <f>IFERROR((VLOOKUP(A114,TAB_DIN_Indireta!A$115:H$140,6,0)),0)</f>
        <v>0</v>
      </c>
      <c r="I114" s="27">
        <f>IFERROR((VLOOKUP(A114,TAB_DIN_Indireta!A$115:H$140,7,0)),0)</f>
        <v>613080.28059789294</v>
      </c>
      <c r="J114" s="27">
        <f>IFERROR((VLOOKUP(A114,TAB_DIN_Indireta!A$115:H$140,8,0)),0)</f>
        <v>0</v>
      </c>
      <c r="K114" s="33">
        <v>0</v>
      </c>
      <c r="L114" s="69">
        <f t="shared" si="9"/>
        <v>1191511.8628425887</v>
      </c>
      <c r="M114" s="25" t="s">
        <v>157</v>
      </c>
      <c r="N114" s="28">
        <f>B114/Formato_Análises_Indireta!$Q$31</f>
        <v>0</v>
      </c>
      <c r="O114" s="28">
        <f>C114/Formato_Análises_Indireta!$Q$31</f>
        <v>7.1864669716569516E-4</v>
      </c>
      <c r="P114" s="28">
        <f>D114/Formato_Análises_Indireta!$Q$31</f>
        <v>1.7751098733581828E-3</v>
      </c>
      <c r="Q114" s="28">
        <f>E114/Formato_Análises_Indireta!$Q$31</f>
        <v>0</v>
      </c>
      <c r="R114" s="28">
        <f>F114/Formato_Análises_Indireta!$Q$31</f>
        <v>2.803935062121174E-4</v>
      </c>
      <c r="S114" s="28">
        <f>G114/Formato_Análises_Indireta!$Q$31</f>
        <v>0</v>
      </c>
      <c r="T114" s="28">
        <f>H114/Formato_Análises_Indireta!$Q$31</f>
        <v>0</v>
      </c>
      <c r="U114" s="28">
        <f>I114/Formato_Análises_Indireta!$Q$31</f>
        <v>2.9403247673058172E-3</v>
      </c>
      <c r="V114" s="28">
        <f>J114/Formato_Análises_Indireta!$Q$31</f>
        <v>0</v>
      </c>
      <c r="W114" s="28">
        <f>K114/Formato_Análises_Indireta!$Q$31</f>
        <v>0</v>
      </c>
      <c r="X114" s="1">
        <f t="shared" si="10"/>
        <v>5.7144748440418093E-3</v>
      </c>
    </row>
    <row r="115" spans="1:24" x14ac:dyDescent="0.25">
      <c r="A115" s="25" t="s">
        <v>161</v>
      </c>
      <c r="B115" s="33">
        <v>0</v>
      </c>
      <c r="C115" s="27">
        <f>IFERROR((VLOOKUP(A115,TAB_DIN_Indireta!A$115:H$140,2,0)),0)</f>
        <v>0</v>
      </c>
      <c r="D115" s="27">
        <f>IFERROR((VLOOKUP(A115,TAB_DIN_Indireta!A$115:H$140,3,0)),0)</f>
        <v>0</v>
      </c>
      <c r="E115" s="33">
        <v>0</v>
      </c>
      <c r="F115" s="27">
        <f>IFERROR((VLOOKUP(A115,TAB_DIN_Indireta!A$115:H$140,4,0)),0)</f>
        <v>13926.859929471917</v>
      </c>
      <c r="G115" s="27">
        <f>IFERROR((VLOOKUP(A115,TAB_DIN_Indireta!A$115:H$140,5,0)),0)</f>
        <v>0</v>
      </c>
      <c r="H115" s="27">
        <f>IFERROR((VLOOKUP(A115,TAB_DIN_Indireta!A$115:H$140,6,0)),0)</f>
        <v>0</v>
      </c>
      <c r="I115" s="27">
        <f>IFERROR((VLOOKUP(A115,TAB_DIN_Indireta!A$115:H$140,7,0)),0)</f>
        <v>52447.634549374357</v>
      </c>
      <c r="J115" s="27">
        <f>IFERROR((VLOOKUP(A115,TAB_DIN_Indireta!A$115:H$140,8,0)),0)</f>
        <v>0</v>
      </c>
      <c r="K115" s="33">
        <v>0</v>
      </c>
      <c r="L115" s="69">
        <f t="shared" si="9"/>
        <v>66374.494478846274</v>
      </c>
      <c r="M115" s="25" t="s">
        <v>161</v>
      </c>
      <c r="N115" s="28">
        <f>B115/Formato_Análises_Indireta!$Q$31</f>
        <v>0</v>
      </c>
      <c r="O115" s="28">
        <f>C115/Formato_Análises_Indireta!$Q$31</f>
        <v>0</v>
      </c>
      <c r="P115" s="28">
        <f>D115/Formato_Análises_Indireta!$Q$31</f>
        <v>0</v>
      </c>
      <c r="Q115" s="28">
        <f>E115/Formato_Análises_Indireta!$Q$31</f>
        <v>0</v>
      </c>
      <c r="R115" s="28">
        <f>F115/Formato_Análises_Indireta!$Q$31</f>
        <v>6.6793032621258243E-5</v>
      </c>
      <c r="S115" s="28">
        <f>G115/Formato_Análises_Indireta!$Q$31</f>
        <v>0</v>
      </c>
      <c r="T115" s="28">
        <f>H115/Formato_Análises_Indireta!$Q$31</f>
        <v>0</v>
      </c>
      <c r="U115" s="28">
        <f>I115/Formato_Análises_Indireta!$Q$31</f>
        <v>2.5153814880774964E-4</v>
      </c>
      <c r="V115" s="28">
        <f>J115/Formato_Análises_Indireta!$Q$31</f>
        <v>0</v>
      </c>
      <c r="W115" s="28">
        <f>K115/Formato_Análises_Indireta!$Q$31</f>
        <v>0</v>
      </c>
      <c r="X115" s="1">
        <f t="shared" si="10"/>
        <v>3.1833118142900765E-4</v>
      </c>
    </row>
    <row r="116" spans="1:24" x14ac:dyDescent="0.25">
      <c r="A116" s="25" t="s">
        <v>151</v>
      </c>
      <c r="B116" s="33">
        <v>0</v>
      </c>
      <c r="C116" s="27">
        <f>IFERROR((VLOOKUP(A116,TAB_DIN_Indireta!A$115:H$140,2,0)),0)</f>
        <v>51310.779419817336</v>
      </c>
      <c r="D116" s="27">
        <f>IFERROR((VLOOKUP(A116,TAB_DIN_Indireta!A$115:H$140,3,0)),0)</f>
        <v>196877.4638301068</v>
      </c>
      <c r="E116" s="33">
        <v>0</v>
      </c>
      <c r="F116" s="27">
        <f>IFERROR((VLOOKUP(A116,TAB_DIN_Indireta!A$115:H$140,4,0)),0)</f>
        <v>756657.85312385613</v>
      </c>
      <c r="G116" s="27">
        <f>IFERROR((VLOOKUP(A116,TAB_DIN_Indireta!A$115:H$140,5,0)),0)</f>
        <v>0</v>
      </c>
      <c r="H116" s="27">
        <f>IFERROR((VLOOKUP(A116,TAB_DIN_Indireta!A$115:H$140,6,0)),0)</f>
        <v>0</v>
      </c>
      <c r="I116" s="27">
        <f>IFERROR((VLOOKUP(A116,TAB_DIN_Indireta!A$115:H$140,7,0)),0)</f>
        <v>164685.54171764362</v>
      </c>
      <c r="J116" s="27">
        <f>IFERROR((VLOOKUP(A116,TAB_DIN_Indireta!A$115:H$140,8,0)),0)</f>
        <v>0</v>
      </c>
      <c r="K116" s="33">
        <v>0</v>
      </c>
      <c r="L116" s="69">
        <f t="shared" si="9"/>
        <v>1169531.638091424</v>
      </c>
      <c r="M116" s="25" t="s">
        <v>151</v>
      </c>
      <c r="N116" s="28">
        <f>B116/Formato_Análises_Indireta!$Q$31</f>
        <v>0</v>
      </c>
      <c r="O116" s="28">
        <f>C116/Formato_Análises_Indireta!$Q$31</f>
        <v>2.4608580692029691E-4</v>
      </c>
      <c r="P116" s="28">
        <f>D116/Formato_Análises_Indireta!$Q$31</f>
        <v>9.4422166450937675E-4</v>
      </c>
      <c r="Q116" s="28">
        <f>E116/Formato_Análises_Indireta!$Q$31</f>
        <v>0</v>
      </c>
      <c r="R116" s="28">
        <f>F116/Formato_Análises_Indireta!$Q$31</f>
        <v>3.6289208710918175E-3</v>
      </c>
      <c r="S116" s="28">
        <f>G116/Formato_Análises_Indireta!$Q$31</f>
        <v>0</v>
      </c>
      <c r="T116" s="28">
        <f>H116/Formato_Análises_Indireta!$Q$31</f>
        <v>0</v>
      </c>
      <c r="U116" s="28">
        <f>I116/Formato_Análises_Indireta!$Q$31</f>
        <v>7.8982963969633695E-4</v>
      </c>
      <c r="V116" s="28">
        <f>J116/Formato_Análises_Indireta!$Q$31</f>
        <v>0</v>
      </c>
      <c r="W116" s="28">
        <f>K116/Formato_Análises_Indireta!$Q$31</f>
        <v>0</v>
      </c>
      <c r="X116" s="1">
        <f t="shared" si="10"/>
        <v>5.6090579822178242E-3</v>
      </c>
    </row>
    <row r="117" spans="1:24" x14ac:dyDescent="0.25">
      <c r="A117" s="25" t="s">
        <v>167</v>
      </c>
      <c r="B117" s="33">
        <v>0</v>
      </c>
      <c r="C117" s="27">
        <f>IFERROR((VLOOKUP(A117,TAB_DIN_Indireta!A$115:H$140,2,0)),0)</f>
        <v>241456.33790900192</v>
      </c>
      <c r="D117" s="27">
        <f>IFERROR((VLOOKUP(A117,TAB_DIN_Indireta!A$115:H$140,3,0)),0)</f>
        <v>101353.94229463467</v>
      </c>
      <c r="E117" s="33">
        <v>0</v>
      </c>
      <c r="F117" s="27">
        <f>IFERROR((VLOOKUP(A117,TAB_DIN_Indireta!A$115:H$140,4,0)),0)</f>
        <v>260216.75510108293</v>
      </c>
      <c r="G117" s="27">
        <f>IFERROR((VLOOKUP(A117,TAB_DIN_Indireta!A$115:H$140,5,0)),0)</f>
        <v>0</v>
      </c>
      <c r="H117" s="27">
        <f>IFERROR((VLOOKUP(A117,TAB_DIN_Indireta!A$115:H$140,6,0)),0)</f>
        <v>0</v>
      </c>
      <c r="I117" s="27">
        <f>IFERROR((VLOOKUP(A117,TAB_DIN_Indireta!A$115:H$140,7,0)),0)</f>
        <v>208009.10620828631</v>
      </c>
      <c r="J117" s="27">
        <f>IFERROR((VLOOKUP(A117,TAB_DIN_Indireta!A$115:H$140,8,0)),0)</f>
        <v>0</v>
      </c>
      <c r="K117" s="33">
        <v>0</v>
      </c>
      <c r="L117" s="69">
        <f t="shared" si="9"/>
        <v>811036.14151300583</v>
      </c>
      <c r="M117" s="25" t="s">
        <v>167</v>
      </c>
      <c r="N117" s="28">
        <f>B117/Formato_Análises_Indireta!$Q$31</f>
        <v>0</v>
      </c>
      <c r="O117" s="28">
        <f>C117/Formato_Análises_Indireta!$Q$31</f>
        <v>1.158021344096124E-3</v>
      </c>
      <c r="P117" s="28">
        <f>D117/Formato_Análises_Indireta!$Q$31</f>
        <v>4.8609214196608617E-4</v>
      </c>
      <c r="Q117" s="28">
        <f>E117/Formato_Análises_Indireta!$Q$31</f>
        <v>0</v>
      </c>
      <c r="R117" s="28">
        <f>F117/Formato_Análises_Indireta!$Q$31</f>
        <v>1.2479960522388657E-3</v>
      </c>
      <c r="S117" s="28">
        <f>G117/Formato_Análises_Indireta!$Q$31</f>
        <v>0</v>
      </c>
      <c r="T117" s="28">
        <f>H117/Formato_Análises_Indireta!$Q$31</f>
        <v>0</v>
      </c>
      <c r="U117" s="28">
        <f>I117/Formato_Análises_Indireta!$Q$31</f>
        <v>9.9760887140735825E-4</v>
      </c>
      <c r="V117" s="28">
        <f>J117/Formato_Análises_Indireta!$Q$31</f>
        <v>0</v>
      </c>
      <c r="W117" s="28">
        <f>K117/Formato_Análises_Indireta!$Q$31</f>
        <v>0</v>
      </c>
      <c r="X117" s="1">
        <f t="shared" si="10"/>
        <v>3.8897184097084312E-3</v>
      </c>
    </row>
    <row r="118" spans="1:24" x14ac:dyDescent="0.25">
      <c r="A118" s="25" t="s">
        <v>171</v>
      </c>
      <c r="B118" s="33">
        <v>0</v>
      </c>
      <c r="C118" s="27">
        <f>IFERROR((VLOOKUP(A118,TAB_DIN_Indireta!A$115:H$140,2,0)),0)</f>
        <v>59993.337405229846</v>
      </c>
      <c r="D118" s="27">
        <f>IFERROR((VLOOKUP(A118,TAB_DIN_Indireta!A$115:H$140,3,0)),0)</f>
        <v>2141318.1719020368</v>
      </c>
      <c r="E118" s="33">
        <v>0</v>
      </c>
      <c r="F118" s="27">
        <f>IFERROR((VLOOKUP(A118,TAB_DIN_Indireta!A$115:H$140,4,0)),0)</f>
        <v>121171.21939741354</v>
      </c>
      <c r="G118" s="27">
        <f>IFERROR((VLOOKUP(A118,TAB_DIN_Indireta!A$115:H$140,5,0)),0)</f>
        <v>0</v>
      </c>
      <c r="H118" s="27">
        <f>IFERROR((VLOOKUP(A118,TAB_DIN_Indireta!A$115:H$140,6,0)),0)</f>
        <v>0</v>
      </c>
      <c r="I118" s="27">
        <f>IFERROR((VLOOKUP(A118,TAB_DIN_Indireta!A$115:H$140,7,0)),0)</f>
        <v>307673.9186893166</v>
      </c>
      <c r="J118" s="27">
        <f>IFERROR((VLOOKUP(A118,TAB_DIN_Indireta!A$115:H$140,8,0)),0)</f>
        <v>0</v>
      </c>
      <c r="K118" s="33">
        <v>0</v>
      </c>
      <c r="L118" s="69">
        <f t="shared" si="9"/>
        <v>2630156.6473939968</v>
      </c>
      <c r="M118" s="25" t="s">
        <v>171</v>
      </c>
      <c r="N118" s="28">
        <f>B118/Formato_Análises_Indireta!$Q$31</f>
        <v>0</v>
      </c>
      <c r="O118" s="28">
        <f>C118/Formato_Análises_Indireta!$Q$31</f>
        <v>2.8772723806073447E-4</v>
      </c>
      <c r="P118" s="28">
        <f>D118/Formato_Análises_Indireta!$Q$31</f>
        <v>1.0269733108012173E-2</v>
      </c>
      <c r="Q118" s="28">
        <f>E118/Formato_Análises_Indireta!$Q$31</f>
        <v>0</v>
      </c>
      <c r="R118" s="28">
        <f>F118/Formato_Análises_Indireta!$Q$31</f>
        <v>5.8113553600420043E-4</v>
      </c>
      <c r="S118" s="28">
        <f>G118/Formato_Análises_Indireta!$Q$31</f>
        <v>0</v>
      </c>
      <c r="T118" s="28">
        <f>H118/Formato_Análises_Indireta!$Q$31</f>
        <v>0</v>
      </c>
      <c r="U118" s="28">
        <f>I118/Formato_Análises_Indireta!$Q$31</f>
        <v>1.475599969540666E-3</v>
      </c>
      <c r="V118" s="28">
        <f>J118/Formato_Análises_Indireta!$Q$31</f>
        <v>0</v>
      </c>
      <c r="W118" s="28">
        <f>K118/Formato_Análises_Indireta!$Q$31</f>
        <v>0</v>
      </c>
      <c r="X118" s="1">
        <f t="shared" si="10"/>
        <v>1.2614195851617764E-2</v>
      </c>
    </row>
    <row r="119" spans="1:24" x14ac:dyDescent="0.25">
      <c r="A119" s="25" t="s">
        <v>175</v>
      </c>
      <c r="B119" s="33">
        <v>0</v>
      </c>
      <c r="C119" s="27">
        <f>IFERROR((VLOOKUP(A119,TAB_DIN_Indireta!A$115:H$140,2,0)),0)</f>
        <v>365751.98595070548</v>
      </c>
      <c r="D119" s="27">
        <f>IFERROR((VLOOKUP(A119,TAB_DIN_Indireta!A$115:H$140,3,0)),0)</f>
        <v>582751.32406309363</v>
      </c>
      <c r="E119" s="33">
        <v>0</v>
      </c>
      <c r="F119" s="27">
        <f>IFERROR((VLOOKUP(A119,TAB_DIN_Indireta!A$115:H$140,4,0)),0)</f>
        <v>1621396.9387744889</v>
      </c>
      <c r="G119" s="27">
        <f>IFERROR((VLOOKUP(A119,TAB_DIN_Indireta!A$115:H$140,5,0)),0)</f>
        <v>0</v>
      </c>
      <c r="H119" s="27">
        <f>IFERROR((VLOOKUP(A119,TAB_DIN_Indireta!A$115:H$140,6,0)),0)</f>
        <v>0</v>
      </c>
      <c r="I119" s="27">
        <f>IFERROR((VLOOKUP(A119,TAB_DIN_Indireta!A$115:H$140,7,0)),0)</f>
        <v>532402.02563918044</v>
      </c>
      <c r="J119" s="27">
        <f>IFERROR((VLOOKUP(A119,TAB_DIN_Indireta!A$115:H$140,8,0)),0)</f>
        <v>0</v>
      </c>
      <c r="K119" s="33">
        <v>0</v>
      </c>
      <c r="L119" s="69">
        <f t="shared" si="9"/>
        <v>3102302.2744274684</v>
      </c>
      <c r="M119" s="25" t="s">
        <v>175</v>
      </c>
      <c r="N119" s="28">
        <f>B119/Formato_Análises_Indireta!$Q$31</f>
        <v>0</v>
      </c>
      <c r="O119" s="28">
        <f>C119/Formato_Análises_Indireta!$Q$31</f>
        <v>1.7541415977910099E-3</v>
      </c>
      <c r="P119" s="28">
        <f>D119/Formato_Análises_Indireta!$Q$31</f>
        <v>2.7948675003083463E-3</v>
      </c>
      <c r="Q119" s="28">
        <f>E119/Formato_Análises_Indireta!$Q$31</f>
        <v>0</v>
      </c>
      <c r="R119" s="28">
        <f>F119/Formato_Análises_Indireta!$Q$31</f>
        <v>7.7761978774837275E-3</v>
      </c>
      <c r="S119" s="28">
        <f>G119/Formato_Análises_Indireta!$Q$31</f>
        <v>0</v>
      </c>
      <c r="T119" s="28">
        <f>H119/Formato_Análises_Indireta!$Q$31</f>
        <v>0</v>
      </c>
      <c r="U119" s="28">
        <f>I119/Formato_Análises_Indireta!$Q$31</f>
        <v>2.5533929432928642E-3</v>
      </c>
      <c r="V119" s="28">
        <f>J119/Formato_Análises_Indireta!$Q$31</f>
        <v>0</v>
      </c>
      <c r="W119" s="28">
        <f>K119/Formato_Análises_Indireta!$Q$31</f>
        <v>0</v>
      </c>
      <c r="X119" s="1">
        <f t="shared" si="10"/>
        <v>1.4878599918875938E-2</v>
      </c>
    </row>
    <row r="120" spans="1:24" x14ac:dyDescent="0.25">
      <c r="A120" s="25" t="s">
        <v>137</v>
      </c>
      <c r="B120" s="33">
        <v>0</v>
      </c>
      <c r="C120" s="27">
        <f>IFERROR((VLOOKUP(A120,TAB_DIN_Indireta!A$115:H$140,2,0)),0)</f>
        <v>179338.51209522231</v>
      </c>
      <c r="D120" s="27">
        <f>IFERROR((VLOOKUP(A120,TAB_DIN_Indireta!A$115:H$140,3,0)),0)</f>
        <v>189433.29336741881</v>
      </c>
      <c r="E120" s="33">
        <v>0</v>
      </c>
      <c r="F120" s="27">
        <f>IFERROR((VLOOKUP(A120,TAB_DIN_Indireta!A$115:H$140,4,0)),0)</f>
        <v>109619.60212022319</v>
      </c>
      <c r="G120" s="27">
        <f>IFERROR((VLOOKUP(A120,TAB_DIN_Indireta!A$115:H$140,5,0)),0)</f>
        <v>0</v>
      </c>
      <c r="H120" s="27">
        <f>IFERROR((VLOOKUP(A120,TAB_DIN_Indireta!A$115:H$140,6,0)),0)</f>
        <v>0</v>
      </c>
      <c r="I120" s="27">
        <f>IFERROR((VLOOKUP(A120,TAB_DIN_Indireta!A$115:H$140,7,0)),0)</f>
        <v>92132.954951515858</v>
      </c>
      <c r="J120" s="27">
        <f>IFERROR((VLOOKUP(A120,TAB_DIN_Indireta!A$115:H$140,8,0)),0)</f>
        <v>0</v>
      </c>
      <c r="K120" s="33">
        <v>0</v>
      </c>
      <c r="L120" s="69">
        <f t="shared" si="9"/>
        <v>570524.36253438017</v>
      </c>
      <c r="M120" s="25" t="s">
        <v>137</v>
      </c>
      <c r="N120" s="28">
        <f>B120/Formato_Análises_Indireta!$Q$31</f>
        <v>0</v>
      </c>
      <c r="O120" s="28">
        <f>C120/Formato_Análises_Indireta!$Q$31</f>
        <v>8.6010508824571109E-4</v>
      </c>
      <c r="P120" s="28">
        <f>D120/Formato_Análises_Indireta!$Q$31</f>
        <v>9.0851952324634045E-4</v>
      </c>
      <c r="Q120" s="28">
        <f>E120/Formato_Análises_Indireta!$Q$31</f>
        <v>0</v>
      </c>
      <c r="R120" s="28">
        <f>F120/Formato_Análises_Indireta!$Q$31</f>
        <v>5.2573413514779631E-4</v>
      </c>
      <c r="S120" s="28">
        <f>G120/Formato_Análises_Indireta!$Q$31</f>
        <v>0</v>
      </c>
      <c r="T120" s="28">
        <f>H120/Formato_Análises_Indireta!$Q$31</f>
        <v>0</v>
      </c>
      <c r="U120" s="28">
        <f>I120/Formato_Análises_Indireta!$Q$31</f>
        <v>4.4186841087895244E-4</v>
      </c>
      <c r="V120" s="28">
        <f>J120/Formato_Análises_Indireta!$Q$31</f>
        <v>0</v>
      </c>
      <c r="W120" s="28">
        <f>K120/Formato_Análises_Indireta!$Q$31</f>
        <v>0</v>
      </c>
      <c r="X120" s="1">
        <f t="shared" si="10"/>
        <v>2.7362271575187983E-3</v>
      </c>
    </row>
    <row r="121" spans="1:24" x14ac:dyDescent="0.25">
      <c r="A121" s="25" t="s">
        <v>181</v>
      </c>
      <c r="B121" s="33">
        <v>0</v>
      </c>
      <c r="C121" s="27">
        <f>IFERROR((VLOOKUP(A121,TAB_DIN_Indireta!A$115:H$140,2,0)),0)</f>
        <v>59941.032839052663</v>
      </c>
      <c r="D121" s="27">
        <f>IFERROR((VLOOKUP(A121,TAB_DIN_Indireta!A$115:H$140,3,0)),0)</f>
        <v>249438.93772939622</v>
      </c>
      <c r="E121" s="33">
        <v>0</v>
      </c>
      <c r="F121" s="27">
        <f>IFERROR((VLOOKUP(A121,TAB_DIN_Indireta!A$115:H$140,4,0)),0)</f>
        <v>43455.86427567908</v>
      </c>
      <c r="G121" s="27">
        <f>IFERROR((VLOOKUP(A121,TAB_DIN_Indireta!A$115:H$140,5,0)),0)</f>
        <v>0</v>
      </c>
      <c r="H121" s="27">
        <f>IFERROR((VLOOKUP(A121,TAB_DIN_Indireta!A$115:H$140,6,0)),0)</f>
        <v>0</v>
      </c>
      <c r="I121" s="27">
        <f>IFERROR((VLOOKUP(A121,TAB_DIN_Indireta!A$115:H$140,7,0)),0)</f>
        <v>18946.559912888119</v>
      </c>
      <c r="J121" s="27">
        <f>IFERROR((VLOOKUP(A121,TAB_DIN_Indireta!A$115:H$140,8,0)),0)</f>
        <v>0</v>
      </c>
      <c r="K121" s="33">
        <v>0</v>
      </c>
      <c r="L121" s="69">
        <f t="shared" si="9"/>
        <v>371782.3947570161</v>
      </c>
      <c r="M121" s="25" t="s">
        <v>181</v>
      </c>
      <c r="N121" s="28">
        <f>B121/Formato_Análises_Indireta!$Q$31</f>
        <v>0</v>
      </c>
      <c r="O121" s="28">
        <f>C121/Formato_Análises_Indireta!$Q$31</f>
        <v>2.8747638606591253E-4</v>
      </c>
      <c r="P121" s="28">
        <f>D121/Formato_Análises_Indireta!$Q$31</f>
        <v>1.1963057853058565E-3</v>
      </c>
      <c r="Q121" s="28">
        <f>E121/Formato_Análises_Indireta!$Q$31</f>
        <v>0</v>
      </c>
      <c r="R121" s="28">
        <f>F121/Formato_Análises_Indireta!$Q$31</f>
        <v>2.0841373969792367E-4</v>
      </c>
      <c r="S121" s="28">
        <f>G121/Formato_Análises_Indireta!$Q$31</f>
        <v>0</v>
      </c>
      <c r="T121" s="28">
        <f>H121/Formato_Análises_Indireta!$Q$31</f>
        <v>0</v>
      </c>
      <c r="U121" s="28">
        <f>I121/Formato_Análises_Indireta!$Q$31</f>
        <v>9.0867446124314217E-5</v>
      </c>
      <c r="V121" s="28">
        <f>J121/Formato_Análises_Indireta!$Q$31</f>
        <v>0</v>
      </c>
      <c r="W121" s="28">
        <f>K121/Formato_Análises_Indireta!$Q$31</f>
        <v>0</v>
      </c>
      <c r="X121" s="1">
        <f t="shared" si="10"/>
        <v>1.7830633571940058E-3</v>
      </c>
    </row>
    <row r="122" spans="1:24" x14ac:dyDescent="0.25">
      <c r="A122" s="25" t="s">
        <v>148</v>
      </c>
      <c r="B122" s="33">
        <v>0</v>
      </c>
      <c r="C122" s="27">
        <f>IFERROR((VLOOKUP(A122,TAB_DIN_Indireta!A$115:H$140,2,0)),0)</f>
        <v>635778.9239491974</v>
      </c>
      <c r="D122" s="27">
        <f>IFERROR((VLOOKUP(A122,TAB_DIN_Indireta!A$115:H$140,3,0)),0)</f>
        <v>786872.97030874027</v>
      </c>
      <c r="E122" s="33">
        <v>0</v>
      </c>
      <c r="F122" s="27">
        <f>IFERROR((VLOOKUP(A122,TAB_DIN_Indireta!A$115:H$140,4,0)),0)</f>
        <v>749410.59396912926</v>
      </c>
      <c r="G122" s="27">
        <f>IFERROR((VLOOKUP(A122,TAB_DIN_Indireta!A$115:H$140,5,0)),0)</f>
        <v>15383.695934465832</v>
      </c>
      <c r="H122" s="27">
        <f>IFERROR((VLOOKUP(A122,TAB_DIN_Indireta!A$115:H$140,6,0)),0)</f>
        <v>0</v>
      </c>
      <c r="I122" s="27">
        <f>IFERROR((VLOOKUP(A122,TAB_DIN_Indireta!A$115:H$140,7,0)),0)</f>
        <v>787377.55553539086</v>
      </c>
      <c r="J122" s="27">
        <f>IFERROR((VLOOKUP(A122,TAB_DIN_Indireta!A$115:H$140,8,0)),0)</f>
        <v>0</v>
      </c>
      <c r="K122" s="33">
        <v>0</v>
      </c>
      <c r="L122" s="69">
        <f t="shared" si="9"/>
        <v>2974823.7396969232</v>
      </c>
      <c r="M122" s="25" t="s">
        <v>148</v>
      </c>
      <c r="N122" s="28">
        <f>B122/Formato_Análises_Indireta!$Q$31</f>
        <v>0</v>
      </c>
      <c r="O122" s="28">
        <f>C122/Formato_Análises_Indireta!$Q$31</f>
        <v>3.0491871550586804E-3</v>
      </c>
      <c r="P122" s="28">
        <f>D122/Formato_Análises_Indireta!$Q$31</f>
        <v>3.7738321661005573E-3</v>
      </c>
      <c r="Q122" s="28">
        <f>E122/Formato_Análises_Indireta!$Q$31</f>
        <v>0</v>
      </c>
      <c r="R122" s="28">
        <f>F122/Formato_Análises_Indireta!$Q$31</f>
        <v>3.5941631138092867E-3</v>
      </c>
      <c r="S122" s="28">
        <f>G122/Formato_Análises_Indireta!$Q$31</f>
        <v>7.3779998477033299E-5</v>
      </c>
      <c r="T122" s="28">
        <f>H122/Formato_Análises_Indireta!$Q$31</f>
        <v>0</v>
      </c>
      <c r="U122" s="28">
        <f>I122/Formato_Análises_Indireta!$Q$31</f>
        <v>3.7762521500506047E-3</v>
      </c>
      <c r="V122" s="28">
        <f>J122/Formato_Análises_Indireta!$Q$31</f>
        <v>0</v>
      </c>
      <c r="W122" s="28">
        <f>K122/Formato_Análises_Indireta!$Q$31</f>
        <v>0</v>
      </c>
      <c r="X122" s="1">
        <f t="shared" si="10"/>
        <v>1.4267214583496151E-2</v>
      </c>
    </row>
    <row r="123" spans="1:24" x14ac:dyDescent="0.25">
      <c r="A123" s="25" t="s">
        <v>177</v>
      </c>
      <c r="B123" s="33">
        <v>0</v>
      </c>
      <c r="C123" s="27">
        <f>IFERROR((VLOOKUP(A123,TAB_DIN_Indireta!A$115:H$140,2,0)),0)</f>
        <v>989063.96271461155</v>
      </c>
      <c r="D123" s="27">
        <f>IFERROR((VLOOKUP(A123,TAB_DIN_Indireta!A$115:H$140,3,0)),0)</f>
        <v>10370454.026602922</v>
      </c>
      <c r="E123" s="33">
        <v>0</v>
      </c>
      <c r="F123" s="27">
        <f>IFERROR((VLOOKUP(A123,TAB_DIN_Indireta!A$115:H$140,4,0)),0)</f>
        <v>2925572.8371627307</v>
      </c>
      <c r="G123" s="27">
        <f>IFERROR((VLOOKUP(A123,TAB_DIN_Indireta!A$115:H$140,5,0)),0)</f>
        <v>89868.47490996249</v>
      </c>
      <c r="H123" s="27">
        <f>IFERROR((VLOOKUP(A123,TAB_DIN_Indireta!A$115:H$140,6,0)),0)</f>
        <v>0</v>
      </c>
      <c r="I123" s="27">
        <f>IFERROR((VLOOKUP(A123,TAB_DIN_Indireta!A$115:H$140,7,0)),0)</f>
        <v>682769.96155061666</v>
      </c>
      <c r="J123" s="27">
        <f>IFERROR((VLOOKUP(A123,TAB_DIN_Indireta!A$115:H$140,8,0)),0)</f>
        <v>34694.849441000784</v>
      </c>
      <c r="K123" s="33">
        <v>0</v>
      </c>
      <c r="L123" s="69">
        <f t="shared" si="9"/>
        <v>15092424.112381844</v>
      </c>
      <c r="M123" s="25" t="s">
        <v>177</v>
      </c>
      <c r="N123" s="28">
        <f>B123/Formato_Análises_Indireta!$Q$31</f>
        <v>0</v>
      </c>
      <c r="O123" s="28">
        <f>C123/Formato_Análises_Indireta!$Q$31</f>
        <v>4.7435374420839015E-3</v>
      </c>
      <c r="P123" s="28">
        <f>D123/Formato_Análises_Indireta!$Q$31</f>
        <v>4.973655781733801E-2</v>
      </c>
      <c r="Q123" s="28">
        <f>E123/Formato_Análises_Indireta!$Q$31</f>
        <v>0</v>
      </c>
      <c r="R123" s="28">
        <f>F123/Formato_Análises_Indireta!$Q$31</f>
        <v>1.4031007918371939E-2</v>
      </c>
      <c r="S123" s="28">
        <f>G123/Formato_Análises_Indireta!$Q$31</f>
        <v>4.3100799510313316E-4</v>
      </c>
      <c r="T123" s="28">
        <f>H123/Formato_Análises_Indireta!$Q$31</f>
        <v>0</v>
      </c>
      <c r="U123" s="28">
        <f>I123/Formato_Análises_Indireta!$Q$31</f>
        <v>3.2745555384066259E-3</v>
      </c>
      <c r="V123" s="28">
        <f>J123/Formato_Análises_Indireta!$Q$31</f>
        <v>1.6639603056525318E-4</v>
      </c>
      <c r="W123" s="28">
        <f>K123/Formato_Análises_Indireta!$Q$31</f>
        <v>0</v>
      </c>
      <c r="X123" s="1">
        <f t="shared" si="10"/>
        <v>7.2383062741868801E-2</v>
      </c>
    </row>
    <row r="124" spans="1:24" x14ac:dyDescent="0.25">
      <c r="A124" s="25" t="s">
        <v>159</v>
      </c>
      <c r="B124" s="33">
        <v>0</v>
      </c>
      <c r="C124" s="27">
        <f>IFERROR((VLOOKUP(A124,TAB_DIN_Indireta!A$115:H$140,2,0)),0)</f>
        <v>17688.173585448814</v>
      </c>
      <c r="D124" s="27">
        <f>IFERROR((VLOOKUP(A124,TAB_DIN_Indireta!A$115:H$140,3,0)),0)</f>
        <v>262655.07090669574</v>
      </c>
      <c r="E124" s="33">
        <v>0</v>
      </c>
      <c r="F124" s="27">
        <f>IFERROR((VLOOKUP(A124,TAB_DIN_Indireta!A$115:H$140,4,0)),0)</f>
        <v>199314.24126612622</v>
      </c>
      <c r="G124" s="27">
        <f>IFERROR((VLOOKUP(A124,TAB_DIN_Indireta!A$115:H$140,5,0)),0)</f>
        <v>0</v>
      </c>
      <c r="H124" s="27">
        <f>IFERROR((VLOOKUP(A124,TAB_DIN_Indireta!A$115:H$140,6,0)),0)</f>
        <v>0</v>
      </c>
      <c r="I124" s="27">
        <f>IFERROR((VLOOKUP(A124,TAB_DIN_Indireta!A$115:H$140,7,0)),0)</f>
        <v>139854.71810982234</v>
      </c>
      <c r="J124" s="27">
        <f>IFERROR((VLOOKUP(A124,TAB_DIN_Indireta!A$115:H$140,8,0)),0)</f>
        <v>0</v>
      </c>
      <c r="K124" s="33">
        <v>0</v>
      </c>
      <c r="L124" s="69">
        <f t="shared" si="9"/>
        <v>619512.20386809309</v>
      </c>
      <c r="M124" s="25" t="s">
        <v>159</v>
      </c>
      <c r="N124" s="28">
        <f>B124/Formato_Análises_Indireta!$Q$31</f>
        <v>0</v>
      </c>
      <c r="O124" s="28">
        <f>C124/Formato_Análises_Indireta!$Q$31</f>
        <v>8.4832242248892892E-5</v>
      </c>
      <c r="P124" s="28">
        <f>D124/Formato_Análises_Indireta!$Q$31</f>
        <v>1.2596901819974754E-3</v>
      </c>
      <c r="Q124" s="28">
        <f>E124/Formato_Análises_Indireta!$Q$31</f>
        <v>0</v>
      </c>
      <c r="R124" s="28">
        <f>F124/Formato_Análises_Indireta!$Q$31</f>
        <v>9.5590841626813899E-4</v>
      </c>
      <c r="S124" s="28">
        <f>G124/Formato_Análises_Indireta!$Q$31</f>
        <v>0</v>
      </c>
      <c r="T124" s="28">
        <f>H124/Formato_Análises_Indireta!$Q$31</f>
        <v>0</v>
      </c>
      <c r="U124" s="28">
        <f>I124/Formato_Análises_Indireta!$Q$31</f>
        <v>6.7074134415455759E-4</v>
      </c>
      <c r="V124" s="28">
        <f>J124/Formato_Análises_Indireta!$Q$31</f>
        <v>0</v>
      </c>
      <c r="W124" s="28">
        <f>K124/Formato_Análises_Indireta!$Q$31</f>
        <v>0</v>
      </c>
      <c r="X124" s="1">
        <f t="shared" si="10"/>
        <v>2.9711721846690624E-3</v>
      </c>
    </row>
    <row r="125" spans="1:24" x14ac:dyDescent="0.25">
      <c r="A125" s="25" t="s">
        <v>191</v>
      </c>
      <c r="B125" s="33">
        <v>0</v>
      </c>
      <c r="C125" s="27">
        <f>IFERROR((VLOOKUP(A125,TAB_DIN_Indireta!A$115:H$140,2,0)),0)</f>
        <v>1855850.6182941219</v>
      </c>
      <c r="D125" s="27">
        <f>IFERROR((VLOOKUP(A125,TAB_DIN_Indireta!A$115:H$140,3,0)),0)</f>
        <v>3578583.0389281241</v>
      </c>
      <c r="E125" s="33">
        <v>0</v>
      </c>
      <c r="F125" s="27">
        <f>IFERROR((VLOOKUP(A125,TAB_DIN_Indireta!A$115:H$140,4,0)),0)</f>
        <v>11018690.667519849</v>
      </c>
      <c r="G125" s="27">
        <f>IFERROR((VLOOKUP(A125,TAB_DIN_Indireta!A$115:H$140,5,0)),0)</f>
        <v>3089.046143640739</v>
      </c>
      <c r="H125" s="27">
        <f>IFERROR((VLOOKUP(A125,TAB_DIN_Indireta!A$115:H$140,6,0)),0)</f>
        <v>0</v>
      </c>
      <c r="I125" s="27">
        <f>IFERROR((VLOOKUP(A125,TAB_DIN_Indireta!A$115:H$140,7,0)),0)</f>
        <v>425234.5846509111</v>
      </c>
      <c r="J125" s="27">
        <f>IFERROR((VLOOKUP(A125,TAB_DIN_Indireta!A$115:H$140,8,0)),0)</f>
        <v>0</v>
      </c>
      <c r="K125" s="33">
        <v>0</v>
      </c>
      <c r="L125" s="69">
        <f t="shared" si="9"/>
        <v>16881447.955536645</v>
      </c>
      <c r="M125" s="25" t="s">
        <v>191</v>
      </c>
      <c r="N125" s="28">
        <f>B125/Formato_Análises_Indireta!$Q$31</f>
        <v>0</v>
      </c>
      <c r="O125" s="28">
        <f>C125/Formato_Análises_Indireta!$Q$31</f>
        <v>8.9006345662731058E-3</v>
      </c>
      <c r="P125" s="28">
        <f>D125/Formato_Análises_Indireta!$Q$31</f>
        <v>1.7162836049724746E-2</v>
      </c>
      <c r="Q125" s="28">
        <f>E125/Formato_Análises_Indireta!$Q$31</f>
        <v>0</v>
      </c>
      <c r="R125" s="28">
        <f>F125/Formato_Análises_Indireta!$Q$31</f>
        <v>5.2845492015163385E-2</v>
      </c>
      <c r="S125" s="28">
        <f>G125/Formato_Análises_Indireta!$Q$31</f>
        <v>1.4815023694188287E-5</v>
      </c>
      <c r="T125" s="28">
        <f>H125/Formato_Análises_Indireta!$Q$31</f>
        <v>0</v>
      </c>
      <c r="U125" s="28">
        <f>I125/Formato_Análises_Indireta!$Q$31</f>
        <v>2.039419339902307E-3</v>
      </c>
      <c r="V125" s="28">
        <f>J125/Formato_Análises_Indireta!$Q$31</f>
        <v>0</v>
      </c>
      <c r="W125" s="28">
        <f>K125/Formato_Análises_Indireta!$Q$31</f>
        <v>0</v>
      </c>
      <c r="X125" s="1">
        <f t="shared" si="10"/>
        <v>8.0963196994757666E-2</v>
      </c>
    </row>
    <row r="126" spans="1:24" x14ac:dyDescent="0.25">
      <c r="A126" s="25" t="s">
        <v>194</v>
      </c>
      <c r="B126" s="33">
        <v>0</v>
      </c>
      <c r="C126" s="27">
        <f>IFERROR((VLOOKUP(A126,TAB_DIN_Indireta!A$115:H$140,2,0)),0)</f>
        <v>3937364.6722509228</v>
      </c>
      <c r="D126" s="27">
        <f>IFERROR((VLOOKUP(A126,TAB_DIN_Indireta!A$115:H$140,3,0)),0)</f>
        <v>25118363.345271587</v>
      </c>
      <c r="E126" s="33">
        <v>0</v>
      </c>
      <c r="F126" s="27">
        <f>IFERROR((VLOOKUP(A126,TAB_DIN_Indireta!A$115:H$140,4,0)),0)</f>
        <v>56748555.954166152</v>
      </c>
      <c r="G126" s="27">
        <f>IFERROR((VLOOKUP(A126,TAB_DIN_Indireta!A$115:H$140,5,0)),0)</f>
        <v>1377528.4373429625</v>
      </c>
      <c r="H126" s="27">
        <f>IFERROR((VLOOKUP(A126,TAB_DIN_Indireta!A$115:H$140,6,0)),0)</f>
        <v>131246.00186489522</v>
      </c>
      <c r="I126" s="27">
        <f>IFERROR((VLOOKUP(A126,TAB_DIN_Indireta!A$115:H$140,7,0)),0)</f>
        <v>5030577.7948114621</v>
      </c>
      <c r="J126" s="27">
        <f>IFERROR((VLOOKUP(A126,TAB_DIN_Indireta!A$115:H$140,8,0)),0)</f>
        <v>0</v>
      </c>
      <c r="K126" s="33">
        <v>0</v>
      </c>
      <c r="L126" s="69">
        <f t="shared" si="9"/>
        <v>92343636.205707967</v>
      </c>
      <c r="M126" s="25" t="s">
        <v>194</v>
      </c>
      <c r="N126" s="28">
        <f>B126/Formato_Análises_Indireta!$Q$31</f>
        <v>0</v>
      </c>
      <c r="O126" s="28">
        <f>C126/Formato_Análises_Indireta!$Q$31</f>
        <v>1.8883547930205812E-2</v>
      </c>
      <c r="P126" s="28">
        <f>D126/Formato_Análises_Indireta!$Q$31</f>
        <v>0.12046733224931339</v>
      </c>
      <c r="Q126" s="28">
        <f>E126/Formato_Análises_Indireta!$Q$31</f>
        <v>0</v>
      </c>
      <c r="R126" s="28">
        <f>F126/Formato_Análises_Indireta!$Q$31</f>
        <v>0.27216530992996385</v>
      </c>
      <c r="S126" s="28">
        <f>G126/Formato_Análises_Indireta!$Q$31</f>
        <v>6.6066078296264036E-3</v>
      </c>
      <c r="T126" s="28">
        <f>H126/Formato_Análises_Indireta!$Q$31</f>
        <v>6.2945405700680953E-4</v>
      </c>
      <c r="U126" s="28">
        <f>I126/Formato_Análises_Indireta!$Q$31</f>
        <v>2.412658333997908E-2</v>
      </c>
      <c r="V126" s="28">
        <f>J126/Formato_Análises_Indireta!$Q$31</f>
        <v>0</v>
      </c>
      <c r="W126" s="28">
        <f>K126/Formato_Análises_Indireta!$Q$31</f>
        <v>0</v>
      </c>
      <c r="X126" s="1">
        <f t="shared" si="10"/>
        <v>0.44287883533609496</v>
      </c>
    </row>
    <row r="127" spans="1:24" x14ac:dyDescent="0.25">
      <c r="A127" s="25" t="s">
        <v>185</v>
      </c>
      <c r="B127" s="33">
        <v>0</v>
      </c>
      <c r="C127" s="27">
        <f>IFERROR((VLOOKUP(A127,TAB_DIN_Indireta!A$115:H$140,2,0)),0)</f>
        <v>1872795.7593659356</v>
      </c>
      <c r="D127" s="27">
        <f>IFERROR((VLOOKUP(A127,TAB_DIN_Indireta!A$115:H$140,3,0)),0)</f>
        <v>708131.52266817691</v>
      </c>
      <c r="E127" s="33">
        <v>0</v>
      </c>
      <c r="F127" s="27">
        <f>IFERROR((VLOOKUP(A127,TAB_DIN_Indireta!A$115:H$140,4,0)),0)</f>
        <v>6327900.2566608991</v>
      </c>
      <c r="G127" s="27">
        <f>IFERROR((VLOOKUP(A127,TAB_DIN_Indireta!A$115:H$140,5,0)),0)</f>
        <v>30405.875014471712</v>
      </c>
      <c r="H127" s="27">
        <f>IFERROR((VLOOKUP(A127,TAB_DIN_Indireta!A$115:H$140,6,0)),0)</f>
        <v>0</v>
      </c>
      <c r="I127" s="27">
        <f>IFERROR((VLOOKUP(A127,TAB_DIN_Indireta!A$115:H$140,7,0)),0)</f>
        <v>553328.46721883432</v>
      </c>
      <c r="J127" s="27">
        <f>IFERROR((VLOOKUP(A127,TAB_DIN_Indireta!A$115:H$140,8,0)),0)</f>
        <v>0</v>
      </c>
      <c r="K127" s="33">
        <v>0</v>
      </c>
      <c r="L127" s="69">
        <f t="shared" si="9"/>
        <v>9492561.8809283171</v>
      </c>
      <c r="M127" s="25" t="s">
        <v>185</v>
      </c>
      <c r="N127" s="28">
        <f>B127/Formato_Análises_Indireta!$Q$31</f>
        <v>0</v>
      </c>
      <c r="O127" s="28">
        <f>C127/Formato_Análises_Indireta!$Q$31</f>
        <v>8.9819032345955559E-3</v>
      </c>
      <c r="P127" s="28">
        <f>D127/Formato_Análises_Indireta!$Q$31</f>
        <v>3.3961892438958627E-3</v>
      </c>
      <c r="Q127" s="28">
        <f>E127/Formato_Análises_Indireta!$Q$31</f>
        <v>0</v>
      </c>
      <c r="R127" s="28">
        <f>F127/Formato_Análises_Indireta!$Q$31</f>
        <v>3.034852439154577E-2</v>
      </c>
      <c r="S127" s="28">
        <f>G127/Formato_Análises_Indireta!$Q$31</f>
        <v>1.4582616698985632E-4</v>
      </c>
      <c r="T127" s="28">
        <f>H127/Formato_Análises_Indireta!$Q$31</f>
        <v>0</v>
      </c>
      <c r="U127" s="28">
        <f>I127/Formato_Análises_Indireta!$Q$31</f>
        <v>2.6537558752211727E-3</v>
      </c>
      <c r="V127" s="28">
        <f>J127/Formato_Análises_Indireta!$Q$31</f>
        <v>0</v>
      </c>
      <c r="W127" s="28">
        <f>K127/Formato_Análises_Indireta!$Q$31</f>
        <v>0</v>
      </c>
      <c r="X127" s="1">
        <f t="shared" si="10"/>
        <v>4.5526198912248184E-2</v>
      </c>
    </row>
    <row r="128" spans="1:24" x14ac:dyDescent="0.25">
      <c r="A128" s="25" t="s">
        <v>200</v>
      </c>
      <c r="B128" s="33">
        <v>0</v>
      </c>
      <c r="C128" s="27">
        <f>IFERROR((VLOOKUP(A128,TAB_DIN_Indireta!A$115:H$140,2,0)),0)</f>
        <v>1098398.9664600473</v>
      </c>
      <c r="D128" s="27">
        <f>IFERROR((VLOOKUP(A128,TAB_DIN_Indireta!A$115:H$140,3,0)),0)</f>
        <v>1578570.2676625291</v>
      </c>
      <c r="E128" s="33">
        <v>0</v>
      </c>
      <c r="F128" s="27">
        <f>IFERROR((VLOOKUP(A128,TAB_DIN_Indireta!A$115:H$140,4,0)),0)</f>
        <v>3232223.7400724059</v>
      </c>
      <c r="G128" s="27">
        <f>IFERROR((VLOOKUP(A128,TAB_DIN_Indireta!A$115:H$140,5,0)),0)</f>
        <v>0</v>
      </c>
      <c r="H128" s="27">
        <f>IFERROR((VLOOKUP(A128,TAB_DIN_Indireta!A$115:H$140,6,0)),0)</f>
        <v>0</v>
      </c>
      <c r="I128" s="27">
        <f>IFERROR((VLOOKUP(A128,TAB_DIN_Indireta!A$115:H$140,7,0)),0)</f>
        <v>137201.03056112697</v>
      </c>
      <c r="J128" s="27">
        <f>IFERROR((VLOOKUP(A128,TAB_DIN_Indireta!A$115:H$140,8,0)),0)</f>
        <v>0</v>
      </c>
      <c r="K128" s="33">
        <v>0</v>
      </c>
      <c r="L128" s="69">
        <f t="shared" si="9"/>
        <v>6046394.0047561089</v>
      </c>
      <c r="M128" s="25" t="s">
        <v>200</v>
      </c>
      <c r="N128" s="28">
        <f>B128/Formato_Análises_Indireta!$Q$31</f>
        <v>0</v>
      </c>
      <c r="O128" s="28">
        <f>C128/Formato_Análises_Indireta!$Q$31</f>
        <v>5.2679066472598735E-3</v>
      </c>
      <c r="P128" s="28">
        <f>D128/Formato_Análises_Indireta!$Q$31</f>
        <v>7.5708017397235136E-3</v>
      </c>
      <c r="Q128" s="28">
        <f>E128/Formato_Análises_Indireta!$Q$31</f>
        <v>0</v>
      </c>
      <c r="R128" s="28">
        <f>F128/Formato_Análises_Indireta!$Q$31</f>
        <v>1.5501701518013883E-2</v>
      </c>
      <c r="S128" s="28">
        <f>G128/Formato_Análises_Indireta!$Q$31</f>
        <v>0</v>
      </c>
      <c r="T128" s="28">
        <f>H128/Formato_Análises_Indireta!$Q$31</f>
        <v>0</v>
      </c>
      <c r="U128" s="28">
        <f>I128/Formato_Análises_Indireta!$Q$31</f>
        <v>6.5801429441726927E-4</v>
      </c>
      <c r="V128" s="28">
        <f>J128/Formato_Análises_Indireta!$Q$31</f>
        <v>0</v>
      </c>
      <c r="W128" s="28">
        <f>K128/Formato_Análises_Indireta!$Q$31</f>
        <v>0</v>
      </c>
      <c r="X128" s="1">
        <f t="shared" si="10"/>
        <v>2.8998424199414518E-2</v>
      </c>
    </row>
    <row r="129" spans="1:24" x14ac:dyDescent="0.25">
      <c r="A129" s="25" t="s">
        <v>198</v>
      </c>
      <c r="B129" s="33">
        <v>0</v>
      </c>
      <c r="C129" s="27">
        <f>IFERROR((VLOOKUP(A129,TAB_DIN_Indireta!A$115:H$140,2,0)),0)</f>
        <v>733260.78997712687</v>
      </c>
      <c r="D129" s="27">
        <f>IFERROR((VLOOKUP(A129,TAB_DIN_Indireta!A$115:H$140,3,0)),0)</f>
        <v>693481.62902978517</v>
      </c>
      <c r="E129" s="33">
        <v>0</v>
      </c>
      <c r="F129" s="27">
        <f>IFERROR((VLOOKUP(A129,TAB_DIN_Indireta!A$115:H$140,4,0)),0)</f>
        <v>2279265.3117159856</v>
      </c>
      <c r="G129" s="27">
        <f>IFERROR((VLOOKUP(A129,TAB_DIN_Indireta!A$115:H$140,5,0)),0)</f>
        <v>19998.804714805581</v>
      </c>
      <c r="H129" s="27">
        <f>IFERROR((VLOOKUP(A129,TAB_DIN_Indireta!A$115:H$140,6,0)),0)</f>
        <v>0</v>
      </c>
      <c r="I129" s="27">
        <f>IFERROR((VLOOKUP(A129,TAB_DIN_Indireta!A$115:H$140,7,0)),0)</f>
        <v>665392.53862304415</v>
      </c>
      <c r="J129" s="27">
        <f>IFERROR((VLOOKUP(A129,TAB_DIN_Indireta!A$115:H$140,8,0)),0)</f>
        <v>792161.88497100968</v>
      </c>
      <c r="K129" s="33">
        <v>0</v>
      </c>
      <c r="L129" s="69">
        <f t="shared" si="9"/>
        <v>5183560.959031757</v>
      </c>
      <c r="M129" s="25" t="s">
        <v>198</v>
      </c>
      <c r="N129" s="28">
        <f>B129/Formato_Análises_Indireta!$Q$31</f>
        <v>0</v>
      </c>
      <c r="O129" s="28">
        <f>C129/Formato_Análises_Indireta!$Q$31</f>
        <v>3.5167088714080966E-3</v>
      </c>
      <c r="P129" s="28">
        <f>D129/Formato_Análises_Indireta!$Q$31</f>
        <v>3.3259285513461841E-3</v>
      </c>
      <c r="Q129" s="28">
        <f>E129/Formato_Análises_Indireta!$Q$31</f>
        <v>0</v>
      </c>
      <c r="R129" s="28">
        <f>F129/Formato_Análises_Indireta!$Q$31</f>
        <v>1.0931325732355579E-2</v>
      </c>
      <c r="S129" s="28">
        <f>G129/Formato_Análises_Indireta!$Q$31</f>
        <v>9.5913998020143295E-5</v>
      </c>
      <c r="T129" s="28">
        <f>H129/Formato_Análises_Indireta!$Q$31</f>
        <v>0</v>
      </c>
      <c r="U129" s="28">
        <f>I129/Formato_Análises_Indireta!$Q$31</f>
        <v>3.1912136521269696E-3</v>
      </c>
      <c r="V129" s="28">
        <f>J129/Formato_Análises_Indireta!$Q$31</f>
        <v>3.799197729576962E-3</v>
      </c>
      <c r="W129" s="28">
        <f>K129/Formato_Análises_Indireta!$Q$31</f>
        <v>0</v>
      </c>
      <c r="X129" s="1">
        <f t="shared" si="10"/>
        <v>2.4860288534833918E-2</v>
      </c>
    </row>
    <row r="130" spans="1:24" x14ac:dyDescent="0.25">
      <c r="A130" s="25" t="s">
        <v>173</v>
      </c>
      <c r="B130" s="33">
        <v>0</v>
      </c>
      <c r="C130" s="27">
        <f>IFERROR((VLOOKUP(A130,TAB_DIN_Indireta!A$115:H$140,2,0)),0)</f>
        <v>119345.17468999246</v>
      </c>
      <c r="D130" s="27">
        <f>IFERROR((VLOOKUP(A130,TAB_DIN_Indireta!A$115:H$140,3,0)),0)</f>
        <v>180909.18745013129</v>
      </c>
      <c r="E130" s="33">
        <v>0</v>
      </c>
      <c r="F130" s="27">
        <f>IFERROR((VLOOKUP(A130,TAB_DIN_Indireta!A$115:H$140,4,0)),0)</f>
        <v>874816.94485730107</v>
      </c>
      <c r="G130" s="27">
        <f>IFERROR((VLOOKUP(A130,TAB_DIN_Indireta!A$115:H$140,5,0)),0)</f>
        <v>0</v>
      </c>
      <c r="H130" s="27">
        <f>IFERROR((VLOOKUP(A130,TAB_DIN_Indireta!A$115:H$140,6,0)),0)</f>
        <v>0</v>
      </c>
      <c r="I130" s="27">
        <f>IFERROR((VLOOKUP(A130,TAB_DIN_Indireta!A$115:H$140,7,0)),0)</f>
        <v>100620.13999856065</v>
      </c>
      <c r="J130" s="27">
        <f>IFERROR((VLOOKUP(A130,TAB_DIN_Indireta!A$115:H$140,8,0)),0)</f>
        <v>0</v>
      </c>
      <c r="K130" s="33">
        <v>0</v>
      </c>
      <c r="L130" s="69">
        <f t="shared" si="9"/>
        <v>1275691.4469959857</v>
      </c>
      <c r="M130" s="25" t="s">
        <v>173</v>
      </c>
      <c r="N130" s="28">
        <f>B130/Formato_Análises_Indireta!$Q$31</f>
        <v>0</v>
      </c>
      <c r="O130" s="28">
        <f>C130/Formato_Análises_Indireta!$Q$31</f>
        <v>5.7237785018497656E-4</v>
      </c>
      <c r="P130" s="28">
        <f>D130/Formato_Análises_Indireta!$Q$31</f>
        <v>8.6763802609021625E-4</v>
      </c>
      <c r="Q130" s="28">
        <f>E130/Formato_Análises_Indireta!$Q$31</f>
        <v>0</v>
      </c>
      <c r="R130" s="28">
        <f>F130/Formato_Análises_Indireta!$Q$31</f>
        <v>4.1956102833942141E-3</v>
      </c>
      <c r="S130" s="28">
        <f>G130/Formato_Análises_Indireta!$Q$31</f>
        <v>0</v>
      </c>
      <c r="T130" s="28">
        <f>H130/Formato_Análises_Indireta!$Q$31</f>
        <v>0</v>
      </c>
      <c r="U130" s="28">
        <f>I130/Formato_Análises_Indireta!$Q$31</f>
        <v>4.8257283603873169E-4</v>
      </c>
      <c r="V130" s="28">
        <f>J130/Formato_Análises_Indireta!$Q$31</f>
        <v>0</v>
      </c>
      <c r="W130" s="28">
        <f>K130/Formato_Análises_Indireta!$Q$31</f>
        <v>0</v>
      </c>
      <c r="X130" s="1">
        <f t="shared" si="10"/>
        <v>6.1181989957081349E-3</v>
      </c>
    </row>
    <row r="131" spans="1:24" x14ac:dyDescent="0.25">
      <c r="A131" s="25" t="s">
        <v>169</v>
      </c>
      <c r="B131" s="33">
        <v>0</v>
      </c>
      <c r="C131" s="27">
        <f>IFERROR((VLOOKUP(A131,TAB_DIN_Indireta!A$115:H$140,2,0)),0)</f>
        <v>176054.09301321386</v>
      </c>
      <c r="D131" s="27">
        <f>IFERROR((VLOOKUP(A131,TAB_DIN_Indireta!A$115:H$140,3,0)),0)</f>
        <v>306303.23138155573</v>
      </c>
      <c r="E131" s="33">
        <v>0</v>
      </c>
      <c r="F131" s="27">
        <f>IFERROR((VLOOKUP(A131,TAB_DIN_Indireta!A$115:H$140,4,0)),0)</f>
        <v>432026.48640597769</v>
      </c>
      <c r="G131" s="27">
        <f>IFERROR((VLOOKUP(A131,TAB_DIN_Indireta!A$115:H$140,5,0)),0)</f>
        <v>0</v>
      </c>
      <c r="H131" s="27">
        <f>IFERROR((VLOOKUP(A131,TAB_DIN_Indireta!A$115:H$140,6,0)),0)</f>
        <v>0</v>
      </c>
      <c r="I131" s="27">
        <f>IFERROR((VLOOKUP(A131,TAB_DIN_Indireta!A$115:H$140,7,0)),0)</f>
        <v>25475.400467475418</v>
      </c>
      <c r="J131" s="27">
        <f>IFERROR((VLOOKUP(A131,TAB_DIN_Indireta!A$115:H$140,8,0)),0)</f>
        <v>0</v>
      </c>
      <c r="K131" s="33">
        <v>0</v>
      </c>
      <c r="L131" s="69">
        <f t="shared" si="9"/>
        <v>939859.21126822266</v>
      </c>
      <c r="M131" s="25" t="s">
        <v>169</v>
      </c>
      <c r="N131" s="28">
        <f>B131/Formato_Análises_Indireta!$Q$31</f>
        <v>0</v>
      </c>
      <c r="O131" s="28">
        <f>C131/Formato_Análises_Indireta!$Q$31</f>
        <v>8.4435305857086447E-4</v>
      </c>
      <c r="P131" s="28">
        <f>D131/Formato_Análises_Indireta!$Q$31</f>
        <v>1.4690261716763624E-3</v>
      </c>
      <c r="Q131" s="28">
        <f>E131/Formato_Análises_Indireta!$Q$31</f>
        <v>0</v>
      </c>
      <c r="R131" s="28">
        <f>F131/Formato_Análises_Indireta!$Q$31</f>
        <v>2.0719932092299171E-3</v>
      </c>
      <c r="S131" s="28">
        <f>G131/Formato_Análises_Indireta!$Q$31</f>
        <v>0</v>
      </c>
      <c r="T131" s="28">
        <f>H131/Formato_Análises_Indireta!$Q$31</f>
        <v>0</v>
      </c>
      <c r="U131" s="28">
        <f>I131/Formato_Análises_Indireta!$Q$31</f>
        <v>1.2217967747796716E-4</v>
      </c>
      <c r="V131" s="28">
        <f>J131/Formato_Análises_Indireta!$Q$31</f>
        <v>0</v>
      </c>
      <c r="W131" s="28">
        <f>K131/Formato_Análises_Indireta!$Q$31</f>
        <v>0</v>
      </c>
      <c r="X131" s="1">
        <f t="shared" si="10"/>
        <v>4.5075521169551077E-3</v>
      </c>
    </row>
    <row r="132" spans="1:24" x14ac:dyDescent="0.25">
      <c r="A132" s="25" t="s">
        <v>163</v>
      </c>
      <c r="B132" s="33">
        <v>0</v>
      </c>
      <c r="C132" s="27">
        <f>IFERROR((VLOOKUP(A132,TAB_DIN_Indireta!A$115:H$140,2,0)),0)</f>
        <v>229378.59823085277</v>
      </c>
      <c r="D132" s="27">
        <f>IFERROR((VLOOKUP(A132,TAB_DIN_Indireta!A$115:H$140,3,0)),0)</f>
        <v>128369.25072515011</v>
      </c>
      <c r="E132" s="33">
        <v>0</v>
      </c>
      <c r="F132" s="27">
        <f>IFERROR((VLOOKUP(A132,TAB_DIN_Indireta!A$115:H$140,4,0)),0)</f>
        <v>208041.41196974867</v>
      </c>
      <c r="G132" s="27">
        <f>IFERROR((VLOOKUP(A132,TAB_DIN_Indireta!A$115:H$140,5,0)),0)</f>
        <v>0</v>
      </c>
      <c r="H132" s="27">
        <f>IFERROR((VLOOKUP(A132,TAB_DIN_Indireta!A$115:H$140,6,0)),0)</f>
        <v>0</v>
      </c>
      <c r="I132" s="27">
        <f>IFERROR((VLOOKUP(A132,TAB_DIN_Indireta!A$115:H$140,7,0)),0)</f>
        <v>130759.87707336611</v>
      </c>
      <c r="J132" s="27">
        <f>IFERROR((VLOOKUP(A132,TAB_DIN_Indireta!A$115:H$140,8,0)),0)</f>
        <v>0</v>
      </c>
      <c r="K132" s="33">
        <v>0</v>
      </c>
      <c r="L132" s="69">
        <f t="shared" si="9"/>
        <v>696549.13799911761</v>
      </c>
      <c r="M132" s="25" t="s">
        <v>163</v>
      </c>
      <c r="N132" s="28">
        <f>B132/Formato_Análises_Indireta!$Q$31</f>
        <v>0</v>
      </c>
      <c r="O132" s="28">
        <f>C132/Formato_Análises_Indireta!$Q$31</f>
        <v>1.100096667291805E-3</v>
      </c>
      <c r="P132" s="28">
        <f>D132/Formato_Análises_Indireta!$Q$31</f>
        <v>6.1565719729160431E-4</v>
      </c>
      <c r="Q132" s="28">
        <f>E132/Formato_Análises_Indireta!$Q$31</f>
        <v>0</v>
      </c>
      <c r="R132" s="28">
        <f>F132/Formato_Análises_Indireta!$Q$31</f>
        <v>9.9776380940415983E-4</v>
      </c>
      <c r="S132" s="28">
        <f>G132/Formato_Análises_Indireta!$Q$31</f>
        <v>0</v>
      </c>
      <c r="T132" s="28">
        <f>H132/Formato_Análises_Indireta!$Q$31</f>
        <v>0</v>
      </c>
      <c r="U132" s="28">
        <f>I132/Formato_Análises_Indireta!$Q$31</f>
        <v>6.2712260905493531E-4</v>
      </c>
      <c r="V132" s="28">
        <f>J132/Formato_Análises_Indireta!$Q$31</f>
        <v>0</v>
      </c>
      <c r="W132" s="28">
        <f>K132/Formato_Análises_Indireta!$Q$31</f>
        <v>0</v>
      </c>
      <c r="X132" s="1">
        <f t="shared" si="10"/>
        <v>3.340640283042502E-3</v>
      </c>
    </row>
    <row r="133" spans="1:24" x14ac:dyDescent="0.25">
      <c r="A133" s="25" t="s">
        <v>155</v>
      </c>
      <c r="B133" s="33">
        <v>0</v>
      </c>
      <c r="C133" s="27">
        <f>IFERROR((VLOOKUP(A133,TAB_DIN_Indireta!A$115:H$140,2,0)),0)</f>
        <v>292128.69394753885</v>
      </c>
      <c r="D133" s="27">
        <f>IFERROR((VLOOKUP(A133,TAB_DIN_Indireta!A$115:H$140,3,0)),0)</f>
        <v>6346539.1426550979</v>
      </c>
      <c r="E133" s="33">
        <v>0</v>
      </c>
      <c r="F133" s="27">
        <f>IFERROR((VLOOKUP(A133,TAB_DIN_Indireta!A$115:H$140,4,0)),0)</f>
        <v>37438257.781125136</v>
      </c>
      <c r="G133" s="27">
        <f>IFERROR((VLOOKUP(A133,TAB_DIN_Indireta!A$115:H$140,5,0)),0)</f>
        <v>0</v>
      </c>
      <c r="H133" s="27">
        <f>IFERROR((VLOOKUP(A133,TAB_DIN_Indireta!A$115:H$140,6,0)),0)</f>
        <v>0</v>
      </c>
      <c r="I133" s="27">
        <f>IFERROR((VLOOKUP(A133,TAB_DIN_Indireta!A$115:H$140,7,0)),0)</f>
        <v>11290.094446304474</v>
      </c>
      <c r="J133" s="27">
        <f>IFERROR((VLOOKUP(A133,TAB_DIN_Indireta!A$115:H$140,8,0)),0)</f>
        <v>0</v>
      </c>
      <c r="K133" s="33">
        <v>0</v>
      </c>
      <c r="L133" s="69">
        <f t="shared" si="9"/>
        <v>44088215.712174073</v>
      </c>
      <c r="M133" s="25" t="s">
        <v>155</v>
      </c>
      <c r="N133" s="28">
        <f>B133/Formato_Análises_Indireta!$Q$31</f>
        <v>0</v>
      </c>
      <c r="O133" s="28">
        <f>C133/Formato_Análises_Indireta!$Q$31</f>
        <v>1.4010452810796236E-3</v>
      </c>
      <c r="P133" s="28">
        <f>D133/Formato_Análises_Indireta!$Q$31</f>
        <v>3.0437916237700542E-2</v>
      </c>
      <c r="Q133" s="28">
        <f>E133/Formato_Análises_Indireta!$Q$31</f>
        <v>0</v>
      </c>
      <c r="R133" s="28">
        <f>F133/Formato_Análises_Indireta!$Q$31</f>
        <v>0.1795533800096592</v>
      </c>
      <c r="S133" s="28">
        <f>G133/Formato_Análises_Indireta!$Q$31</f>
        <v>0</v>
      </c>
      <c r="T133" s="28">
        <f>H133/Formato_Análises_Indireta!$Q$31</f>
        <v>0</v>
      </c>
      <c r="U133" s="28">
        <f>I133/Formato_Análises_Indireta!$Q$31</f>
        <v>5.4147140882294744E-5</v>
      </c>
      <c r="V133" s="28">
        <f>J133/Formato_Análises_Indireta!$Q$31</f>
        <v>0</v>
      </c>
      <c r="W133" s="28">
        <f>K133/Formato_Análises_Indireta!$Q$31</f>
        <v>0</v>
      </c>
      <c r="X133" s="1">
        <f t="shared" si="10"/>
        <v>0.2114464886693215</v>
      </c>
    </row>
    <row r="134" spans="1:24" x14ac:dyDescent="0.25">
      <c r="A134" s="1" t="s">
        <v>223</v>
      </c>
      <c r="B134" s="29">
        <f t="shared" ref="B134:J134" si="11">SUM(B107:B133)</f>
        <v>0</v>
      </c>
      <c r="C134" s="29">
        <f>SUM(C107:C133)</f>
        <v>13294580.796347814</v>
      </c>
      <c r="D134" s="29">
        <f t="shared" si="11"/>
        <v>54251285.210623667</v>
      </c>
      <c r="E134" s="29">
        <f t="shared" si="11"/>
        <v>0</v>
      </c>
      <c r="F134" s="29">
        <f t="shared" si="11"/>
        <v>126306046.34609455</v>
      </c>
      <c r="G134" s="29">
        <f t="shared" si="11"/>
        <v>1547415.2066560492</v>
      </c>
      <c r="H134" s="29">
        <f t="shared" si="11"/>
        <v>131246.00186489522</v>
      </c>
      <c r="I134" s="29">
        <f t="shared" si="11"/>
        <v>12150244.575457858</v>
      </c>
      <c r="J134" s="29">
        <f t="shared" si="11"/>
        <v>826856.73441201053</v>
      </c>
      <c r="K134" s="29">
        <f t="shared" ref="K134" si="12">SUM(K107:K133)</f>
        <v>0</v>
      </c>
      <c r="L134" s="69">
        <f t="shared" si="9"/>
        <v>208507674.87145686</v>
      </c>
      <c r="M134" s="25" t="s">
        <v>223</v>
      </c>
      <c r="N134" s="28">
        <f>B134/Formato_Análises_Indireta!$Q$31</f>
        <v>0</v>
      </c>
      <c r="O134" s="28">
        <f>C134/Formato_Análises_Indireta!$Q$31</f>
        <v>6.3760630415853115E-2</v>
      </c>
      <c r="P134" s="28">
        <f>D134/Formato_Análises_Indireta!$Q$31</f>
        <v>0.26018843308319056</v>
      </c>
      <c r="Q134" s="28">
        <f>E134/Formato_Análises_Indireta!$Q$31</f>
        <v>0</v>
      </c>
      <c r="R134" s="28">
        <f>F134/Formato_Análises_Indireta!$Q$31</f>
        <v>0.60576209688185911</v>
      </c>
      <c r="S134" s="28">
        <f>G134/Formato_Análises_Indireta!$Q$31</f>
        <v>7.4213824868078265E-3</v>
      </c>
      <c r="T134" s="28">
        <f>H134/Formato_Análises_Indireta!$Q$31</f>
        <v>6.2945405700680953E-4</v>
      </c>
      <c r="U134" s="28">
        <f>I134/Formato_Análises_Indireta!$Q$31</f>
        <v>5.8272409315140966E-2</v>
      </c>
      <c r="V134" s="28">
        <f>J134/Formato_Análises_Indireta!$Q$31</f>
        <v>3.9655937601422156E-3</v>
      </c>
      <c r="W134" s="28">
        <f>K134/Formato_Análises_Indireta!$Q$31</f>
        <v>0</v>
      </c>
      <c r="X134" s="1">
        <f t="shared" si="10"/>
        <v>1</v>
      </c>
    </row>
    <row r="135" spans="1:24" x14ac:dyDescent="0.25">
      <c r="A135" s="25"/>
      <c r="B135" s="30"/>
      <c r="C135" s="30"/>
      <c r="D135" s="30"/>
      <c r="E135" s="30"/>
      <c r="F135" s="30"/>
      <c r="G135" s="30"/>
      <c r="H135" s="30"/>
      <c r="I135" s="30"/>
      <c r="J135" s="30"/>
      <c r="K135" s="30"/>
    </row>
    <row r="136" spans="1:24" x14ac:dyDescent="0.25">
      <c r="A136" s="25"/>
      <c r="B136" s="30"/>
      <c r="C136" s="30"/>
      <c r="D136" s="30"/>
      <c r="E136" s="30"/>
      <c r="F136" s="30"/>
      <c r="G136" s="30"/>
      <c r="H136" s="30"/>
      <c r="I136" s="30"/>
      <c r="J136" s="30"/>
      <c r="K136" s="30"/>
    </row>
    <row r="137" spans="1:24" x14ac:dyDescent="0.25">
      <c r="A137" s="25"/>
      <c r="B137" s="30"/>
      <c r="C137" s="30"/>
      <c r="D137" s="30"/>
      <c r="E137" s="30"/>
      <c r="F137" s="30"/>
      <c r="G137" s="30"/>
      <c r="H137" s="30"/>
      <c r="I137" s="30"/>
      <c r="J137" s="30"/>
      <c r="K137" s="30"/>
    </row>
    <row r="138" spans="1:24" x14ac:dyDescent="0.2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</row>
    <row r="139" spans="1:24" x14ac:dyDescent="0.25">
      <c r="A139" s="25"/>
      <c r="B139" s="1">
        <v>2011</v>
      </c>
      <c r="C139" s="1">
        <v>2011</v>
      </c>
      <c r="D139" s="1">
        <v>2011</v>
      </c>
      <c r="E139" s="1">
        <v>2011</v>
      </c>
      <c r="F139" s="1">
        <v>2011</v>
      </c>
      <c r="G139" s="1">
        <v>2011</v>
      </c>
      <c r="H139" s="1">
        <v>2011</v>
      </c>
      <c r="I139" s="1">
        <v>2011</v>
      </c>
      <c r="J139" s="1">
        <v>2011</v>
      </c>
      <c r="K139" s="1">
        <v>2011</v>
      </c>
      <c r="N139" s="1">
        <v>2011</v>
      </c>
      <c r="O139" s="1">
        <v>2011</v>
      </c>
      <c r="P139" s="1">
        <v>2011</v>
      </c>
      <c r="Q139" s="1">
        <v>2011</v>
      </c>
      <c r="R139" s="1">
        <v>2011</v>
      </c>
      <c r="S139" s="1">
        <v>2011</v>
      </c>
      <c r="T139" s="1">
        <v>2011</v>
      </c>
      <c r="U139" s="1">
        <v>2011</v>
      </c>
      <c r="V139" s="1">
        <v>2011</v>
      </c>
      <c r="W139" s="1">
        <v>2011</v>
      </c>
    </row>
    <row r="140" spans="1:24" x14ac:dyDescent="0.25">
      <c r="A140" s="25"/>
      <c r="B140" s="25" t="s">
        <v>224</v>
      </c>
      <c r="C140" s="25" t="s">
        <v>228</v>
      </c>
      <c r="D140" s="25" t="s">
        <v>15</v>
      </c>
      <c r="E140" s="25" t="s">
        <v>229</v>
      </c>
      <c r="F140" s="25" t="s">
        <v>226</v>
      </c>
      <c r="G140" s="25" t="s">
        <v>227</v>
      </c>
      <c r="H140" s="25" t="s">
        <v>131</v>
      </c>
      <c r="I140" s="25" t="s">
        <v>130</v>
      </c>
      <c r="J140" s="25" t="s">
        <v>129</v>
      </c>
      <c r="K140" s="25" t="s">
        <v>230</v>
      </c>
      <c r="L140" s="25" t="s">
        <v>404</v>
      </c>
      <c r="N140" s="25" t="s">
        <v>224</v>
      </c>
      <c r="O140" s="25" t="s">
        <v>228</v>
      </c>
      <c r="P140" s="25" t="s">
        <v>15</v>
      </c>
      <c r="Q140" s="25" t="s">
        <v>229</v>
      </c>
      <c r="R140" s="25" t="s">
        <v>226</v>
      </c>
      <c r="S140" s="25" t="s">
        <v>227</v>
      </c>
      <c r="T140" s="25" t="s">
        <v>131</v>
      </c>
      <c r="U140" s="25" t="s">
        <v>130</v>
      </c>
      <c r="V140" s="25" t="s">
        <v>129</v>
      </c>
      <c r="W140" s="25" t="s">
        <v>230</v>
      </c>
    </row>
    <row r="141" spans="1:24" x14ac:dyDescent="0.25">
      <c r="A141" s="25" t="s">
        <v>132</v>
      </c>
      <c r="B141" s="27">
        <v>0</v>
      </c>
      <c r="C141" s="27">
        <f>IFERROR((VLOOKUP(A141,TAB_DIN_Indireta!A$150:H$176,2,0)),0)</f>
        <v>52549.917666794958</v>
      </c>
      <c r="D141" s="27">
        <f>IFERROR((VLOOKUP(A141,TAB_DIN_Indireta!A$150:H$176,3,0)),0)</f>
        <v>134533.04696318452</v>
      </c>
      <c r="E141" s="27">
        <v>0</v>
      </c>
      <c r="F141" s="27">
        <f>IFERROR((VLOOKUP(A141,TAB_DIN_Indireta!A$150:H$176,4,0)),0)</f>
        <v>454207.74057871802</v>
      </c>
      <c r="G141" s="27">
        <f>IFERROR((VLOOKUP(A141,TAB_DIN_Indireta!A$150:H$176,5,0)),0)</f>
        <v>3261.5297570606363</v>
      </c>
      <c r="H141" s="27">
        <f>IFERROR((VLOOKUP(A141,TAB_DIN_Indireta!A$150:H$176,6,0)),0)</f>
        <v>0</v>
      </c>
      <c r="I141" s="27">
        <f>IFERROR((VLOOKUP(A141,TAB_DIN_Indireta!A$150:H$176,7,0)),0)</f>
        <v>377316.23767455114</v>
      </c>
      <c r="J141" s="27">
        <f>IFERROR((VLOOKUP(A141,TAB_DIN_Indireta!A$150:H$176,8,0)),0)</f>
        <v>0</v>
      </c>
      <c r="K141" s="27">
        <v>0</v>
      </c>
      <c r="L141" s="69">
        <f t="shared" ref="L141:L168" si="13">SUM(B141:K141)</f>
        <v>1021868.4726403092</v>
      </c>
      <c r="M141" s="25" t="s">
        <v>132</v>
      </c>
      <c r="N141" s="28">
        <f>B141/Formato_Análises_Indireta!$R$31</f>
        <v>0</v>
      </c>
      <c r="O141" s="28">
        <f>C141/Formato_Análises_Indireta!$R$31</f>
        <v>2.3487279524792178E-4</v>
      </c>
      <c r="P141" s="28">
        <f>D141/Formato_Análises_Indireta!$R$31</f>
        <v>6.0129785538045103E-4</v>
      </c>
      <c r="Q141" s="28">
        <f>E141/Formato_Análises_Indireta!$R$31</f>
        <v>0</v>
      </c>
      <c r="R141" s="28">
        <f>F141/Formato_Análises_Indireta!$R$31</f>
        <v>2.0300896060275967E-3</v>
      </c>
      <c r="S141" s="28">
        <f>G141/Formato_Análises_Indireta!$R$31</f>
        <v>1.4577465481152453E-5</v>
      </c>
      <c r="T141" s="28">
        <f>H141/Formato_Análises_Indireta!$R$31</f>
        <v>0</v>
      </c>
      <c r="U141" s="28">
        <f>I141/Formato_Análises_Indireta!$R$31</f>
        <v>1.6864216609619685E-3</v>
      </c>
      <c r="V141" s="28">
        <f>J141/Formato_Análises_Indireta!$R$31</f>
        <v>0</v>
      </c>
      <c r="W141" s="28">
        <f>K141/Formato_Análises_Indireta!$R$31</f>
        <v>0</v>
      </c>
      <c r="X141" s="1">
        <f>L141/$L$168</f>
        <v>4.5672593830990912E-3</v>
      </c>
    </row>
    <row r="142" spans="1:24" x14ac:dyDescent="0.25">
      <c r="A142" s="25" t="s">
        <v>134</v>
      </c>
      <c r="B142" s="27">
        <v>0</v>
      </c>
      <c r="C142" s="27">
        <f>IFERROR((VLOOKUP(A142,TAB_DIN_Indireta!A$150:H$176,2,0)),0)</f>
        <v>0</v>
      </c>
      <c r="D142" s="27">
        <f>IFERROR((VLOOKUP(A142,TAB_DIN_Indireta!A$150:H$176,3,0)),0)</f>
        <v>0</v>
      </c>
      <c r="E142" s="27">
        <v>0</v>
      </c>
      <c r="F142" s="27">
        <f>IFERROR((VLOOKUP(A142,TAB_DIN_Indireta!A$150:H$176,4,0)),0)</f>
        <v>204005.94188140656</v>
      </c>
      <c r="G142" s="27">
        <f>IFERROR((VLOOKUP(A142,TAB_DIN_Indireta!A$150:H$176,5,0)),0)</f>
        <v>0</v>
      </c>
      <c r="H142" s="27">
        <f>IFERROR((VLOOKUP(A142,TAB_DIN_Indireta!A$150:H$176,6,0)),0)</f>
        <v>0</v>
      </c>
      <c r="I142" s="27">
        <f>IFERROR((VLOOKUP(A142,TAB_DIN_Indireta!A$150:H$176,7,0)),0)</f>
        <v>0</v>
      </c>
      <c r="J142" s="27">
        <f>IFERROR((VLOOKUP(A142,TAB_DIN_Indireta!A$150:H$176,8,0)),0)</f>
        <v>0</v>
      </c>
      <c r="K142" s="27">
        <v>0</v>
      </c>
      <c r="L142" s="69">
        <f t="shared" si="13"/>
        <v>204005.94188140656</v>
      </c>
      <c r="M142" s="25" t="s">
        <v>134</v>
      </c>
      <c r="N142" s="28">
        <f>B142/Formato_Análises_Indireta!$R$31</f>
        <v>0</v>
      </c>
      <c r="O142" s="28">
        <f>C142/Formato_Análises_Indireta!$R$31</f>
        <v>0</v>
      </c>
      <c r="P142" s="28">
        <f>D142/Formato_Análises_Indireta!$R$31</f>
        <v>0</v>
      </c>
      <c r="Q142" s="28">
        <f>E142/Formato_Análises_Indireta!$R$31</f>
        <v>0</v>
      </c>
      <c r="R142" s="28">
        <f>F142/Formato_Análises_Indireta!$R$31</f>
        <v>9.1180819959966683E-4</v>
      </c>
      <c r="S142" s="28">
        <f>G142/Formato_Análises_Indireta!$R$31</f>
        <v>0</v>
      </c>
      <c r="T142" s="28">
        <f>H142/Formato_Análises_Indireta!$R$31</f>
        <v>0</v>
      </c>
      <c r="U142" s="28">
        <f>I142/Formato_Análises_Indireta!$R$31</f>
        <v>0</v>
      </c>
      <c r="V142" s="28">
        <f>J142/Formato_Análises_Indireta!$R$31</f>
        <v>0</v>
      </c>
      <c r="W142" s="28">
        <f>K142/Formato_Análises_Indireta!$R$31</f>
        <v>0</v>
      </c>
      <c r="X142" s="1">
        <f t="shared" ref="X142:X168" si="14">L142/$L$168</f>
        <v>9.1180819959966694E-4</v>
      </c>
    </row>
    <row r="143" spans="1:24" x14ac:dyDescent="0.25">
      <c r="A143" s="25" t="s">
        <v>139</v>
      </c>
      <c r="B143" s="27">
        <v>0</v>
      </c>
      <c r="C143" s="27">
        <f>IFERROR((VLOOKUP(A143,TAB_DIN_Indireta!A$150:H$176,2,0)),0)</f>
        <v>857959.99136829295</v>
      </c>
      <c r="D143" s="27">
        <f>IFERROR((VLOOKUP(A143,TAB_DIN_Indireta!A$150:H$176,3,0)),0)</f>
        <v>0</v>
      </c>
      <c r="E143" s="27">
        <v>0</v>
      </c>
      <c r="F143" s="27">
        <f>IFERROR((VLOOKUP(A143,TAB_DIN_Indireta!A$150:H$176,4,0)),0)</f>
        <v>177955.59238247451</v>
      </c>
      <c r="G143" s="27">
        <f>IFERROR((VLOOKUP(A143,TAB_DIN_Indireta!A$150:H$176,5,0)),0)</f>
        <v>0</v>
      </c>
      <c r="H143" s="27">
        <f>IFERROR((VLOOKUP(A143,TAB_DIN_Indireta!A$150:H$176,6,0)),0)</f>
        <v>0</v>
      </c>
      <c r="I143" s="27">
        <f>IFERROR((VLOOKUP(A143,TAB_DIN_Indireta!A$150:H$176,7,0)),0)</f>
        <v>577997.09474605799</v>
      </c>
      <c r="J143" s="27">
        <f>IFERROR((VLOOKUP(A143,TAB_DIN_Indireta!A$150:H$176,8,0)),0)</f>
        <v>0</v>
      </c>
      <c r="K143" s="27">
        <v>0</v>
      </c>
      <c r="L143" s="69">
        <f t="shared" si="13"/>
        <v>1613912.6784968255</v>
      </c>
      <c r="M143" s="25" t="s">
        <v>139</v>
      </c>
      <c r="N143" s="28">
        <f>B143/Formato_Análises_Indireta!$R$31</f>
        <v>0</v>
      </c>
      <c r="O143" s="28">
        <f>C143/Formato_Análises_Indireta!$R$31</f>
        <v>3.8346674996007483E-3</v>
      </c>
      <c r="P143" s="28">
        <f>D143/Formato_Análises_Indireta!$R$31</f>
        <v>0</v>
      </c>
      <c r="Q143" s="28">
        <f>E143/Formato_Análises_Indireta!$R$31</f>
        <v>0</v>
      </c>
      <c r="R143" s="28">
        <f>F143/Formato_Análises_Indireta!$R$31</f>
        <v>7.953756974063168E-4</v>
      </c>
      <c r="S143" s="28">
        <f>G143/Formato_Análises_Indireta!$R$31</f>
        <v>0</v>
      </c>
      <c r="T143" s="28">
        <f>H143/Formato_Análises_Indireta!$R$31</f>
        <v>0</v>
      </c>
      <c r="U143" s="28">
        <f>I143/Formato_Análises_Indireta!$R$31</f>
        <v>2.5833683346370945E-3</v>
      </c>
      <c r="V143" s="28">
        <f>J143/Formato_Análises_Indireta!$R$31</f>
        <v>0</v>
      </c>
      <c r="W143" s="28">
        <f>K143/Formato_Análises_Indireta!$R$31</f>
        <v>0</v>
      </c>
      <c r="X143" s="1">
        <f t="shared" si="14"/>
        <v>7.2134115316441613E-3</v>
      </c>
    </row>
    <row r="144" spans="1:24" x14ac:dyDescent="0.25">
      <c r="A144" s="25" t="s">
        <v>143</v>
      </c>
      <c r="B144" s="27">
        <v>0</v>
      </c>
      <c r="C144" s="27">
        <f>IFERROR((VLOOKUP(A144,TAB_DIN_Indireta!A$150:H$176,2,0)),0)</f>
        <v>0</v>
      </c>
      <c r="D144" s="27">
        <f>IFERROR((VLOOKUP(A144,TAB_DIN_Indireta!A$150:H$176,3,0)),0)</f>
        <v>0</v>
      </c>
      <c r="E144" s="27">
        <v>0</v>
      </c>
      <c r="F144" s="27">
        <f>IFERROR((VLOOKUP(A144,TAB_DIN_Indireta!A$150:H$176,4,0)),0)</f>
        <v>0</v>
      </c>
      <c r="G144" s="27">
        <f>IFERROR((VLOOKUP(A144,TAB_DIN_Indireta!A$150:H$176,5,0)),0)</f>
        <v>0</v>
      </c>
      <c r="H144" s="27">
        <f>IFERROR((VLOOKUP(A144,TAB_DIN_Indireta!A$150:H$176,6,0)),0)</f>
        <v>0</v>
      </c>
      <c r="I144" s="27">
        <f>IFERROR((VLOOKUP(A144,TAB_DIN_Indireta!A$150:H$176,7,0)),0)</f>
        <v>37233.149932573971</v>
      </c>
      <c r="J144" s="27">
        <f>IFERROR((VLOOKUP(A144,TAB_DIN_Indireta!A$150:H$176,8,0)),0)</f>
        <v>0</v>
      </c>
      <c r="K144" s="27">
        <v>0</v>
      </c>
      <c r="L144" s="69">
        <f t="shared" si="13"/>
        <v>37233.149932573971</v>
      </c>
      <c r="M144" s="25" t="s">
        <v>143</v>
      </c>
      <c r="N144" s="28">
        <f>B144/Formato_Análises_Indireta!$R$31</f>
        <v>0</v>
      </c>
      <c r="O144" s="28">
        <f>C144/Formato_Análises_Indireta!$R$31</f>
        <v>0</v>
      </c>
      <c r="P144" s="28">
        <f>D144/Formato_Análises_Indireta!$R$31</f>
        <v>0</v>
      </c>
      <c r="Q144" s="28">
        <f>E144/Formato_Análises_Indireta!$R$31</f>
        <v>0</v>
      </c>
      <c r="R144" s="28">
        <f>F144/Formato_Análises_Indireta!$R$31</f>
        <v>0</v>
      </c>
      <c r="S144" s="28">
        <f>G144/Formato_Análises_Indireta!$R$31</f>
        <v>0</v>
      </c>
      <c r="T144" s="28">
        <f>H144/Formato_Análises_Indireta!$R$31</f>
        <v>0</v>
      </c>
      <c r="U144" s="28">
        <f>I144/Formato_Análises_Indireta!$R$31</f>
        <v>1.6641422839134933E-4</v>
      </c>
      <c r="V144" s="28">
        <f>J144/Formato_Análises_Indireta!$R$31</f>
        <v>0</v>
      </c>
      <c r="W144" s="28">
        <f>K144/Formato_Análises_Indireta!$R$31</f>
        <v>0</v>
      </c>
      <c r="X144" s="1">
        <f t="shared" si="14"/>
        <v>1.6641422839134935E-4</v>
      </c>
    </row>
    <row r="145" spans="1:24" x14ac:dyDescent="0.25">
      <c r="A145" s="25" t="s">
        <v>146</v>
      </c>
      <c r="B145" s="27">
        <v>0</v>
      </c>
      <c r="C145" s="27">
        <f>IFERROR((VLOOKUP(A145,TAB_DIN_Indireta!A$150:H$176,2,0)),0)</f>
        <v>832156.63991562196</v>
      </c>
      <c r="D145" s="27">
        <f>IFERROR((VLOOKUP(A145,TAB_DIN_Indireta!A$150:H$176,3,0)),0)</f>
        <v>641245.92778510624</v>
      </c>
      <c r="E145" s="27">
        <v>0</v>
      </c>
      <c r="F145" s="27">
        <f>IFERROR((VLOOKUP(A145,TAB_DIN_Indireta!A$150:H$176,4,0)),0)</f>
        <v>898919.77849006827</v>
      </c>
      <c r="G145" s="27">
        <f>IFERROR((VLOOKUP(A145,TAB_DIN_Indireta!A$150:H$176,5,0)),0)</f>
        <v>0</v>
      </c>
      <c r="H145" s="27">
        <f>IFERROR((VLOOKUP(A145,TAB_DIN_Indireta!A$150:H$176,6,0)),0)</f>
        <v>0</v>
      </c>
      <c r="I145" s="27">
        <f>IFERROR((VLOOKUP(A145,TAB_DIN_Indireta!A$150:H$176,7,0)),0)</f>
        <v>780340.49422251468</v>
      </c>
      <c r="J145" s="27">
        <f>IFERROR((VLOOKUP(A145,TAB_DIN_Indireta!A$150:H$176,8,0)),0)</f>
        <v>0</v>
      </c>
      <c r="K145" s="27">
        <v>0</v>
      </c>
      <c r="L145" s="69">
        <f t="shared" si="13"/>
        <v>3152662.8404133115</v>
      </c>
      <c r="M145" s="25" t="s">
        <v>146</v>
      </c>
      <c r="N145" s="28">
        <f>B145/Formato_Análises_Indireta!$R$31</f>
        <v>0</v>
      </c>
      <c r="O145" s="28">
        <f>C145/Formato_Análises_Indireta!$R$31</f>
        <v>3.7193389595851119E-3</v>
      </c>
      <c r="P145" s="28">
        <f>D145/Formato_Análises_Indireta!$R$31</f>
        <v>2.8660601231617635E-3</v>
      </c>
      <c r="Q145" s="28">
        <f>E145/Formato_Análises_Indireta!$R$31</f>
        <v>0</v>
      </c>
      <c r="R145" s="28">
        <f>F145/Formato_Análises_Indireta!$R$31</f>
        <v>4.0177379994453194E-3</v>
      </c>
      <c r="S145" s="28">
        <f>G145/Formato_Análises_Indireta!$R$31</f>
        <v>0</v>
      </c>
      <c r="T145" s="28">
        <f>H145/Formato_Análises_Indireta!$R$31</f>
        <v>0</v>
      </c>
      <c r="U145" s="28">
        <f>I145/Formato_Análises_Indireta!$R$31</f>
        <v>3.4877457712744909E-3</v>
      </c>
      <c r="V145" s="28">
        <f>J145/Formato_Análises_Indireta!$R$31</f>
        <v>0</v>
      </c>
      <c r="W145" s="28">
        <f>K145/Formato_Análises_Indireta!$R$31</f>
        <v>0</v>
      </c>
      <c r="X145" s="1">
        <f t="shared" si="14"/>
        <v>1.4090882853466689E-2</v>
      </c>
    </row>
    <row r="146" spans="1:24" x14ac:dyDescent="0.25">
      <c r="A146" s="25" t="s">
        <v>141</v>
      </c>
      <c r="B146" s="27">
        <v>0</v>
      </c>
      <c r="C146" s="27">
        <f>IFERROR((VLOOKUP(A146,TAB_DIN_Indireta!A$150:H$176,2,0)),0)</f>
        <v>4941.4053582393426</v>
      </c>
      <c r="D146" s="27">
        <f>IFERROR((VLOOKUP(A146,TAB_DIN_Indireta!A$150:H$176,3,0)),0)</f>
        <v>44111.539969386526</v>
      </c>
      <c r="E146" s="27">
        <v>0</v>
      </c>
      <c r="F146" s="27">
        <f>IFERROR((VLOOKUP(A146,TAB_DIN_Indireta!A$150:H$176,4,0)),0)</f>
        <v>27955.556651085721</v>
      </c>
      <c r="G146" s="27">
        <f>IFERROR((VLOOKUP(A146,TAB_DIN_Indireta!A$150:H$176,5,0)),0)</f>
        <v>0</v>
      </c>
      <c r="H146" s="27">
        <f>IFERROR((VLOOKUP(A146,TAB_DIN_Indireta!A$150:H$176,6,0)),0)</f>
        <v>0</v>
      </c>
      <c r="I146" s="27">
        <f>IFERROR((VLOOKUP(A146,TAB_DIN_Indireta!A$150:H$176,7,0)),0)</f>
        <v>0</v>
      </c>
      <c r="J146" s="27">
        <f>IFERROR((VLOOKUP(A146,TAB_DIN_Indireta!A$150:H$176,8,0)),0)</f>
        <v>0</v>
      </c>
      <c r="K146" s="27">
        <v>0</v>
      </c>
      <c r="L146" s="69">
        <f t="shared" si="13"/>
        <v>77008.501978711589</v>
      </c>
      <c r="M146" s="25" t="s">
        <v>141</v>
      </c>
      <c r="N146" s="28">
        <f>B146/Formato_Análises_Indireta!$R$31</f>
        <v>0</v>
      </c>
      <c r="O146" s="28">
        <f>C146/Formato_Análises_Indireta!$R$31</f>
        <v>2.2085699473437792E-5</v>
      </c>
      <c r="P146" s="28">
        <f>D146/Formato_Análises_Indireta!$R$31</f>
        <v>1.9715731546896136E-4</v>
      </c>
      <c r="Q146" s="28">
        <f>E146/Formato_Análises_Indireta!$R$31</f>
        <v>0</v>
      </c>
      <c r="R146" s="28">
        <f>F146/Formato_Análises_Indireta!$R$31</f>
        <v>1.249478595758302E-4</v>
      </c>
      <c r="S146" s="28">
        <f>G146/Formato_Análises_Indireta!$R$31</f>
        <v>0</v>
      </c>
      <c r="T146" s="28">
        <f>H146/Formato_Análises_Indireta!$R$31</f>
        <v>0</v>
      </c>
      <c r="U146" s="28">
        <f>I146/Formato_Análises_Indireta!$R$31</f>
        <v>0</v>
      </c>
      <c r="V146" s="28">
        <f>J146/Formato_Análises_Indireta!$R$31</f>
        <v>0</v>
      </c>
      <c r="W146" s="28">
        <f>K146/Formato_Análises_Indireta!$R$31</f>
        <v>0</v>
      </c>
      <c r="X146" s="1">
        <f t="shared" si="14"/>
        <v>3.4419087451822939E-4</v>
      </c>
    </row>
    <row r="147" spans="1:24" x14ac:dyDescent="0.25">
      <c r="A147" s="25" t="s">
        <v>153</v>
      </c>
      <c r="B147" s="27">
        <v>0</v>
      </c>
      <c r="C147" s="27">
        <f>IFERROR((VLOOKUP(A147,TAB_DIN_Indireta!A$150:H$176,2,0)),0)</f>
        <v>0</v>
      </c>
      <c r="D147" s="27">
        <f>IFERROR((VLOOKUP(A147,TAB_DIN_Indireta!A$150:H$176,3,0)),0)</f>
        <v>0</v>
      </c>
      <c r="E147" s="27">
        <v>0</v>
      </c>
      <c r="F147" s="27">
        <f>IFERROR((VLOOKUP(A147,TAB_DIN_Indireta!A$150:H$176,4,0)),0)</f>
        <v>486359.37515020283</v>
      </c>
      <c r="G147" s="27">
        <f>IFERROR((VLOOKUP(A147,TAB_DIN_Indireta!A$150:H$176,5,0)),0)</f>
        <v>0</v>
      </c>
      <c r="H147" s="27">
        <f>IFERROR((VLOOKUP(A147,TAB_DIN_Indireta!A$150:H$176,6,0)),0)</f>
        <v>0</v>
      </c>
      <c r="I147" s="27">
        <f>IFERROR((VLOOKUP(A147,TAB_DIN_Indireta!A$150:H$176,7,0)),0)</f>
        <v>29823.20854474356</v>
      </c>
      <c r="J147" s="27">
        <f>IFERROR((VLOOKUP(A147,TAB_DIN_Indireta!A$150:H$176,8,0)),0)</f>
        <v>0</v>
      </c>
      <c r="K147" s="27">
        <v>0</v>
      </c>
      <c r="L147" s="69">
        <f t="shared" si="13"/>
        <v>516182.58369494637</v>
      </c>
      <c r="M147" s="25" t="s">
        <v>153</v>
      </c>
      <c r="N147" s="28">
        <f>B147/Formato_Análises_Indireta!$R$31</f>
        <v>0</v>
      </c>
      <c r="O147" s="28">
        <f>C147/Formato_Análises_Indireta!$R$31</f>
        <v>0</v>
      </c>
      <c r="P147" s="28">
        <f>D147/Formato_Análises_Indireta!$R$31</f>
        <v>0</v>
      </c>
      <c r="Q147" s="28">
        <f>E147/Formato_Análises_Indireta!$R$31</f>
        <v>0</v>
      </c>
      <c r="R147" s="28">
        <f>F147/Formato_Análises_Indireta!$R$31</f>
        <v>2.1737919107862203E-3</v>
      </c>
      <c r="S147" s="28">
        <f>G147/Formato_Análises_Indireta!$R$31</f>
        <v>0</v>
      </c>
      <c r="T147" s="28">
        <f>H147/Formato_Análises_Indireta!$R$31</f>
        <v>0</v>
      </c>
      <c r="U147" s="28">
        <f>I147/Formato_Análises_Indireta!$R$31</f>
        <v>1.3329536305994451E-4</v>
      </c>
      <c r="V147" s="28">
        <f>J147/Formato_Análises_Indireta!$R$31</f>
        <v>0</v>
      </c>
      <c r="W147" s="28">
        <f>K147/Formato_Análises_Indireta!$R$31</f>
        <v>0</v>
      </c>
      <c r="X147" s="1">
        <f t="shared" si="14"/>
        <v>2.3070872738461651E-3</v>
      </c>
    </row>
    <row r="148" spans="1:24" x14ac:dyDescent="0.25">
      <c r="A148" s="25" t="s">
        <v>157</v>
      </c>
      <c r="B148" s="27">
        <v>0</v>
      </c>
      <c r="C148" s="27">
        <f>IFERROR((VLOOKUP(A148,TAB_DIN_Indireta!A$150:H$176,2,0)),0)</f>
        <v>48099.619535039499</v>
      </c>
      <c r="D148" s="27">
        <f>IFERROR((VLOOKUP(A148,TAB_DIN_Indireta!A$150:H$176,3,0)),0)</f>
        <v>168841.22003214119</v>
      </c>
      <c r="E148" s="27">
        <v>0</v>
      </c>
      <c r="F148" s="27">
        <f>IFERROR((VLOOKUP(A148,TAB_DIN_Indireta!A$150:H$176,4,0)),0)</f>
        <v>634943.86652290286</v>
      </c>
      <c r="G148" s="27">
        <f>IFERROR((VLOOKUP(A148,TAB_DIN_Indireta!A$150:H$176,5,0)),0)</f>
        <v>0</v>
      </c>
      <c r="H148" s="27">
        <f>IFERROR((VLOOKUP(A148,TAB_DIN_Indireta!A$150:H$176,6,0)),0)</f>
        <v>0</v>
      </c>
      <c r="I148" s="27">
        <f>IFERROR((VLOOKUP(A148,TAB_DIN_Indireta!A$150:H$176,7,0)),0)</f>
        <v>322342.56140175631</v>
      </c>
      <c r="J148" s="27">
        <f>IFERROR((VLOOKUP(A148,TAB_DIN_Indireta!A$150:H$176,8,0)),0)</f>
        <v>0</v>
      </c>
      <c r="K148" s="27">
        <v>0</v>
      </c>
      <c r="L148" s="69">
        <f t="shared" si="13"/>
        <v>1174227.2674918398</v>
      </c>
      <c r="M148" s="25" t="s">
        <v>157</v>
      </c>
      <c r="N148" s="28">
        <f>B148/Formato_Análises_Indireta!$R$31</f>
        <v>0</v>
      </c>
      <c r="O148" s="28">
        <f>C148/Formato_Análises_Indireta!$R$31</f>
        <v>2.1498210829157515E-4</v>
      </c>
      <c r="P148" s="28">
        <f>D148/Formato_Análises_Indireta!$R$31</f>
        <v>7.5463884745677204E-4</v>
      </c>
      <c r="Q148" s="28">
        <f>E148/Formato_Análises_Indireta!$R$31</f>
        <v>0</v>
      </c>
      <c r="R148" s="28">
        <f>F148/Formato_Análises_Indireta!$R$31</f>
        <v>2.8378929478321503E-3</v>
      </c>
      <c r="S148" s="28">
        <f>G148/Formato_Análises_Indireta!$R$31</f>
        <v>0</v>
      </c>
      <c r="T148" s="28">
        <f>H148/Formato_Análises_Indireta!$R$31</f>
        <v>0</v>
      </c>
      <c r="U148" s="28">
        <f>I148/Formato_Análises_Indireta!$R$31</f>
        <v>1.440715833350285E-3</v>
      </c>
      <c r="V148" s="28">
        <f>J148/Formato_Análises_Indireta!$R$31</f>
        <v>0</v>
      </c>
      <c r="W148" s="28">
        <f>K148/Formato_Análises_Indireta!$R$31</f>
        <v>0</v>
      </c>
      <c r="X148" s="1">
        <f t="shared" si="14"/>
        <v>5.248229736930783E-3</v>
      </c>
    </row>
    <row r="149" spans="1:24" x14ac:dyDescent="0.25">
      <c r="A149" s="25" t="s">
        <v>161</v>
      </c>
      <c r="B149" s="27">
        <v>0</v>
      </c>
      <c r="C149" s="27">
        <f>IFERROR((VLOOKUP(A149,TAB_DIN_Indireta!A$150:H$176,2,0)),0)</f>
        <v>13727.891413243706</v>
      </c>
      <c r="D149" s="27">
        <f>IFERROR((VLOOKUP(A149,TAB_DIN_Indireta!A$150:H$176,3,0)),0)</f>
        <v>22105.602923851184</v>
      </c>
      <c r="E149" s="27">
        <v>0</v>
      </c>
      <c r="F149" s="27">
        <f>IFERROR((VLOOKUP(A149,TAB_DIN_Indireta!A$150:H$176,4,0)),0)</f>
        <v>177166.93195406214</v>
      </c>
      <c r="G149" s="27">
        <f>IFERROR((VLOOKUP(A149,TAB_DIN_Indireta!A$150:H$176,5,0)),0)</f>
        <v>0</v>
      </c>
      <c r="H149" s="27">
        <f>IFERROR((VLOOKUP(A149,TAB_DIN_Indireta!A$150:H$176,6,0)),0)</f>
        <v>0</v>
      </c>
      <c r="I149" s="27">
        <f>IFERROR((VLOOKUP(A149,TAB_DIN_Indireta!A$150:H$176,7,0)),0)</f>
        <v>184530.65148528232</v>
      </c>
      <c r="J149" s="27">
        <f>IFERROR((VLOOKUP(A149,TAB_DIN_Indireta!A$150:H$176,8,0)),0)</f>
        <v>0</v>
      </c>
      <c r="K149" s="27">
        <v>0</v>
      </c>
      <c r="L149" s="69">
        <f t="shared" si="13"/>
        <v>397531.07777643937</v>
      </c>
      <c r="M149" s="25" t="s">
        <v>161</v>
      </c>
      <c r="N149" s="28">
        <f>B149/Formato_Análises_Indireta!$R$31</f>
        <v>0</v>
      </c>
      <c r="O149" s="28">
        <f>C149/Formato_Análises_Indireta!$R$31</f>
        <v>6.1357055771865766E-5</v>
      </c>
      <c r="P149" s="28">
        <f>D149/Formato_Análises_Indireta!$R$31</f>
        <v>9.880138694577374E-5</v>
      </c>
      <c r="Q149" s="28">
        <f>E149/Formato_Análises_Indireta!$R$31</f>
        <v>0</v>
      </c>
      <c r="R149" s="28">
        <f>F149/Formato_Análises_Indireta!$R$31</f>
        <v>7.9185076554063498E-4</v>
      </c>
      <c r="S149" s="28">
        <f>G149/Formato_Análises_Indireta!$R$31</f>
        <v>0</v>
      </c>
      <c r="T149" s="28">
        <f>H149/Formato_Análises_Indireta!$R$31</f>
        <v>0</v>
      </c>
      <c r="U149" s="28">
        <f>I149/Formato_Análises_Indireta!$R$31</f>
        <v>8.2476304145866664E-4</v>
      </c>
      <c r="V149" s="28">
        <f>J149/Formato_Análises_Indireta!$R$31</f>
        <v>0</v>
      </c>
      <c r="W149" s="28">
        <f>K149/Formato_Análises_Indireta!$R$31</f>
        <v>0</v>
      </c>
      <c r="X149" s="1">
        <f t="shared" si="14"/>
        <v>1.7767722497169416E-3</v>
      </c>
    </row>
    <row r="150" spans="1:24" x14ac:dyDescent="0.25">
      <c r="A150" s="25" t="s">
        <v>151</v>
      </c>
      <c r="B150" s="27">
        <v>0</v>
      </c>
      <c r="C150" s="27">
        <f>IFERROR((VLOOKUP(A150,TAB_DIN_Indireta!A$150:H$176,2,0)),0)</f>
        <v>380381.32454101823</v>
      </c>
      <c r="D150" s="27">
        <f>IFERROR((VLOOKUP(A150,TAB_DIN_Indireta!A$150:H$176,3,0)),0)</f>
        <v>240607.87458464684</v>
      </c>
      <c r="E150" s="27">
        <v>0</v>
      </c>
      <c r="F150" s="27">
        <f>IFERROR((VLOOKUP(A150,TAB_DIN_Indireta!A$150:H$176,4,0)),0)</f>
        <v>1418231.0041043207</v>
      </c>
      <c r="G150" s="27">
        <f>IFERROR((VLOOKUP(A150,TAB_DIN_Indireta!A$150:H$176,5,0)),0)</f>
        <v>14068.777605744286</v>
      </c>
      <c r="H150" s="27">
        <f>IFERROR((VLOOKUP(A150,TAB_DIN_Indireta!A$150:H$176,6,0)),0)</f>
        <v>0</v>
      </c>
      <c r="I150" s="27">
        <f>IFERROR((VLOOKUP(A150,TAB_DIN_Indireta!A$150:H$176,7,0)),0)</f>
        <v>150267.25583991679</v>
      </c>
      <c r="J150" s="27">
        <f>IFERROR((VLOOKUP(A150,TAB_DIN_Indireta!A$150:H$176,8,0)),0)</f>
        <v>0</v>
      </c>
      <c r="K150" s="27">
        <v>0</v>
      </c>
      <c r="L150" s="69">
        <f t="shared" si="13"/>
        <v>2203556.2366756466</v>
      </c>
      <c r="M150" s="25" t="s">
        <v>151</v>
      </c>
      <c r="N150" s="28">
        <f>B150/Formato_Análises_Indireta!$R$31</f>
        <v>0</v>
      </c>
      <c r="O150" s="28">
        <f>C150/Formato_Análises_Indireta!$R$31</f>
        <v>1.7001211214362844E-3</v>
      </c>
      <c r="P150" s="28">
        <f>D150/Formato_Análises_Indireta!$R$31</f>
        <v>1.0754011913146372E-3</v>
      </c>
      <c r="Q150" s="28">
        <f>E150/Formato_Análises_Indireta!$R$31</f>
        <v>0</v>
      </c>
      <c r="R150" s="28">
        <f>F150/Formato_Análises_Indireta!$R$31</f>
        <v>6.3388087942091876E-3</v>
      </c>
      <c r="S150" s="28">
        <f>G150/Formato_Análises_Indireta!$R$31</f>
        <v>6.2880652695493757E-5</v>
      </c>
      <c r="T150" s="28">
        <f>H150/Formato_Análises_Indireta!$R$31</f>
        <v>0</v>
      </c>
      <c r="U150" s="28">
        <f>I150/Formato_Análises_Indireta!$R$31</f>
        <v>6.716221828765509E-4</v>
      </c>
      <c r="V150" s="28">
        <f>J150/Formato_Análises_Indireta!$R$31</f>
        <v>0</v>
      </c>
      <c r="W150" s="28">
        <f>K150/Formato_Análises_Indireta!$R$31</f>
        <v>0</v>
      </c>
      <c r="X150" s="1">
        <f t="shared" si="14"/>
        <v>9.8488339425321543E-3</v>
      </c>
    </row>
    <row r="151" spans="1:24" x14ac:dyDescent="0.25">
      <c r="A151" s="25" t="s">
        <v>167</v>
      </c>
      <c r="B151" s="27">
        <v>0</v>
      </c>
      <c r="C151" s="27">
        <f>IFERROR((VLOOKUP(A151,TAB_DIN_Indireta!A$150:H$176,2,0)),0)</f>
        <v>574674.89880219637</v>
      </c>
      <c r="D151" s="27">
        <f>IFERROR((VLOOKUP(A151,TAB_DIN_Indireta!A$150:H$176,3,0)),0)</f>
        <v>340244.86424011301</v>
      </c>
      <c r="E151" s="27">
        <v>0</v>
      </c>
      <c r="F151" s="27">
        <f>IFERROR((VLOOKUP(A151,TAB_DIN_Indireta!A$150:H$176,4,0)),0)</f>
        <v>459744.25234081433</v>
      </c>
      <c r="G151" s="27">
        <f>IFERROR((VLOOKUP(A151,TAB_DIN_Indireta!A$150:H$176,5,0)),0)</f>
        <v>0</v>
      </c>
      <c r="H151" s="27">
        <f>IFERROR((VLOOKUP(A151,TAB_DIN_Indireta!A$150:H$176,6,0)),0)</f>
        <v>0</v>
      </c>
      <c r="I151" s="27">
        <f>IFERROR((VLOOKUP(A151,TAB_DIN_Indireta!A$150:H$176,7,0)),0)</f>
        <v>43243.435724925301</v>
      </c>
      <c r="J151" s="27">
        <f>IFERROR((VLOOKUP(A151,TAB_DIN_Indireta!A$150:H$176,8,0)),0)</f>
        <v>0</v>
      </c>
      <c r="K151" s="27">
        <v>0</v>
      </c>
      <c r="L151" s="69">
        <f t="shared" si="13"/>
        <v>1417907.4511080489</v>
      </c>
      <c r="M151" s="25" t="s">
        <v>167</v>
      </c>
      <c r="N151" s="28">
        <f>B151/Formato_Análises_Indireta!$R$31</f>
        <v>0</v>
      </c>
      <c r="O151" s="28">
        <f>C151/Formato_Análises_Indireta!$R$31</f>
        <v>2.5685197205508898E-3</v>
      </c>
      <c r="P151" s="28">
        <f>D151/Formato_Análises_Indireta!$R$31</f>
        <v>1.5207304955174256E-3</v>
      </c>
      <c r="Q151" s="28">
        <f>E151/Formato_Análises_Indireta!$R$31</f>
        <v>0</v>
      </c>
      <c r="R151" s="28">
        <f>F151/Formato_Análises_Indireta!$R$31</f>
        <v>2.0548351441982155E-3</v>
      </c>
      <c r="S151" s="28">
        <f>G151/Formato_Análises_Indireta!$R$31</f>
        <v>0</v>
      </c>
      <c r="T151" s="28">
        <f>H151/Formato_Análises_Indireta!$R$31</f>
        <v>0</v>
      </c>
      <c r="U151" s="28">
        <f>I151/Formato_Análises_Indireta!$R$31</f>
        <v>1.9327730804904433E-4</v>
      </c>
      <c r="V151" s="28">
        <f>J151/Formato_Análises_Indireta!$R$31</f>
        <v>0</v>
      </c>
      <c r="W151" s="28">
        <f>K151/Formato_Análises_Indireta!$R$31</f>
        <v>0</v>
      </c>
      <c r="X151" s="1">
        <f t="shared" si="14"/>
        <v>6.3373626683155757E-3</v>
      </c>
    </row>
    <row r="152" spans="1:24" x14ac:dyDescent="0.25">
      <c r="A152" s="25" t="s">
        <v>171</v>
      </c>
      <c r="B152" s="27">
        <v>0</v>
      </c>
      <c r="C152" s="27">
        <f>IFERROR((VLOOKUP(A152,TAB_DIN_Indireta!A$150:H$176,2,0)),0)</f>
        <v>202288.511021732</v>
      </c>
      <c r="D152" s="27">
        <f>IFERROR((VLOOKUP(A152,TAB_DIN_Indireta!A$150:H$176,3,0)),0)</f>
        <v>3682412.9834563849</v>
      </c>
      <c r="E152" s="27">
        <v>0</v>
      </c>
      <c r="F152" s="27">
        <f>IFERROR((VLOOKUP(A152,TAB_DIN_Indireta!A$150:H$176,4,0)),0)</f>
        <v>606186.64954623312</v>
      </c>
      <c r="G152" s="27">
        <f>IFERROR((VLOOKUP(A152,TAB_DIN_Indireta!A$150:H$176,5,0)),0)</f>
        <v>0</v>
      </c>
      <c r="H152" s="27">
        <f>IFERROR((VLOOKUP(A152,TAB_DIN_Indireta!A$150:H$176,6,0)),0)</f>
        <v>0</v>
      </c>
      <c r="I152" s="27">
        <f>IFERROR((VLOOKUP(A152,TAB_DIN_Indireta!A$150:H$176,7,0)),0)</f>
        <v>42983.437781492656</v>
      </c>
      <c r="J152" s="27">
        <f>IFERROR((VLOOKUP(A152,TAB_DIN_Indireta!A$150:H$176,8,0)),0)</f>
        <v>0</v>
      </c>
      <c r="K152" s="27">
        <v>0</v>
      </c>
      <c r="L152" s="69">
        <f t="shared" si="13"/>
        <v>4533871.581805842</v>
      </c>
      <c r="M152" s="25" t="s">
        <v>171</v>
      </c>
      <c r="N152" s="28">
        <f>B152/Formato_Análises_Indireta!$R$31</f>
        <v>0</v>
      </c>
      <c r="O152" s="28">
        <f>C152/Formato_Análises_Indireta!$R$31</f>
        <v>9.0413211170901561E-4</v>
      </c>
      <c r="P152" s="28">
        <f>D152/Formato_Análises_Indireta!$R$31</f>
        <v>1.6458610576057079E-2</v>
      </c>
      <c r="Q152" s="28">
        <f>E152/Formato_Análises_Indireta!$R$31</f>
        <v>0</v>
      </c>
      <c r="R152" s="28">
        <f>F152/Formato_Análises_Indireta!$R$31</f>
        <v>2.7093620531181274E-3</v>
      </c>
      <c r="S152" s="28">
        <f>G152/Formato_Análises_Indireta!$R$31</f>
        <v>0</v>
      </c>
      <c r="T152" s="28">
        <f>H152/Formato_Análises_Indireta!$R$31</f>
        <v>0</v>
      </c>
      <c r="U152" s="28">
        <f>I152/Formato_Análises_Indireta!$R$31</f>
        <v>1.9211524259881961E-4</v>
      </c>
      <c r="V152" s="28">
        <f>J152/Formato_Análises_Indireta!$R$31</f>
        <v>0</v>
      </c>
      <c r="W152" s="28">
        <f>K152/Formato_Análises_Indireta!$R$31</f>
        <v>0</v>
      </c>
      <c r="X152" s="1">
        <f t="shared" si="14"/>
        <v>2.0264219983483042E-2</v>
      </c>
    </row>
    <row r="153" spans="1:24" x14ac:dyDescent="0.25">
      <c r="A153" s="25" t="s">
        <v>175</v>
      </c>
      <c r="B153" s="27">
        <v>0</v>
      </c>
      <c r="C153" s="27">
        <f>IFERROR((VLOOKUP(A153,TAB_DIN_Indireta!A$150:H$176,2,0)),0)</f>
        <v>664043.41412509209</v>
      </c>
      <c r="D153" s="27">
        <f>IFERROR((VLOOKUP(A153,TAB_DIN_Indireta!A$150:H$176,3,0)),0)</f>
        <v>1327308.2788529054</v>
      </c>
      <c r="E153" s="27">
        <v>0</v>
      </c>
      <c r="F153" s="27">
        <f>IFERROR((VLOOKUP(A153,TAB_DIN_Indireta!A$150:H$176,4,0)),0)</f>
        <v>4875017.7722498542</v>
      </c>
      <c r="G153" s="27">
        <f>IFERROR((VLOOKUP(A153,TAB_DIN_Indireta!A$150:H$176,5,0)),0)</f>
        <v>14444.330190702552</v>
      </c>
      <c r="H153" s="27">
        <f>IFERROR((VLOOKUP(A153,TAB_DIN_Indireta!A$150:H$176,6,0)),0)</f>
        <v>0</v>
      </c>
      <c r="I153" s="27">
        <f>IFERROR((VLOOKUP(A153,TAB_DIN_Indireta!A$150:H$176,7,0)),0)</f>
        <v>380567.65640047827</v>
      </c>
      <c r="J153" s="27">
        <f>IFERROR((VLOOKUP(A153,TAB_DIN_Indireta!A$150:H$176,8,0)),0)</f>
        <v>0</v>
      </c>
      <c r="K153" s="27">
        <v>0</v>
      </c>
      <c r="L153" s="69">
        <f t="shared" si="13"/>
        <v>7261381.4518190324</v>
      </c>
      <c r="M153" s="25" t="s">
        <v>175</v>
      </c>
      <c r="N153" s="28">
        <f>B153/Formato_Análises_Indireta!$R$31</f>
        <v>0</v>
      </c>
      <c r="O153" s="28">
        <f>C153/Formato_Análises_Indireta!$R$31</f>
        <v>2.9679538953889689E-3</v>
      </c>
      <c r="P153" s="28">
        <f>D153/Formato_Análises_Indireta!$R$31</f>
        <v>5.9324280503464319E-3</v>
      </c>
      <c r="Q153" s="28">
        <f>E153/Formato_Análises_Indireta!$R$31</f>
        <v>0</v>
      </c>
      <c r="R153" s="28">
        <f>F153/Formato_Análises_Indireta!$R$31</f>
        <v>2.178897897256124E-2</v>
      </c>
      <c r="S153" s="28">
        <f>G153/Formato_Análises_Indireta!$R$31</f>
        <v>6.4559191679151694E-5</v>
      </c>
      <c r="T153" s="28">
        <f>H153/Formato_Análises_Indireta!$R$31</f>
        <v>0</v>
      </c>
      <c r="U153" s="28">
        <f>I153/Formato_Análises_Indireta!$R$31</f>
        <v>1.7009539350089455E-3</v>
      </c>
      <c r="V153" s="28">
        <f>J153/Formato_Análises_Indireta!$R$31</f>
        <v>0</v>
      </c>
      <c r="W153" s="28">
        <f>K153/Formato_Análises_Indireta!$R$31</f>
        <v>0</v>
      </c>
      <c r="X153" s="1">
        <f t="shared" si="14"/>
        <v>3.245487404498474E-2</v>
      </c>
    </row>
    <row r="154" spans="1:24" x14ac:dyDescent="0.25">
      <c r="A154" s="25" t="s">
        <v>137</v>
      </c>
      <c r="B154" s="27">
        <v>0</v>
      </c>
      <c r="C154" s="27">
        <f>IFERROR((VLOOKUP(A154,TAB_DIN_Indireta!A$150:H$176,2,0)),0)</f>
        <v>15556.54361538665</v>
      </c>
      <c r="D154" s="27">
        <f>IFERROR((VLOOKUP(A154,TAB_DIN_Indireta!A$150:H$176,3,0)),0)</f>
        <v>259703.27909675561</v>
      </c>
      <c r="E154" s="27">
        <v>0</v>
      </c>
      <c r="F154" s="27">
        <f>IFERROR((VLOOKUP(A154,TAB_DIN_Indireta!A$150:H$176,4,0)),0)</f>
        <v>157320.42227203687</v>
      </c>
      <c r="G154" s="27">
        <f>IFERROR((VLOOKUP(A154,TAB_DIN_Indireta!A$150:H$176,5,0)),0)</f>
        <v>0</v>
      </c>
      <c r="H154" s="27">
        <f>IFERROR((VLOOKUP(A154,TAB_DIN_Indireta!A$150:H$176,6,0)),0)</f>
        <v>0</v>
      </c>
      <c r="I154" s="27">
        <f>IFERROR((VLOOKUP(A154,TAB_DIN_Indireta!A$150:H$176,7,0)),0)</f>
        <v>27149.563026444517</v>
      </c>
      <c r="J154" s="27">
        <f>IFERROR((VLOOKUP(A154,TAB_DIN_Indireta!A$150:H$176,8,0)),0)</f>
        <v>0</v>
      </c>
      <c r="K154" s="27">
        <v>0</v>
      </c>
      <c r="L154" s="69">
        <f t="shared" si="13"/>
        <v>459729.80801062367</v>
      </c>
      <c r="M154" s="25" t="s">
        <v>137</v>
      </c>
      <c r="N154" s="28">
        <f>B154/Formato_Análises_Indireta!$R$31</f>
        <v>0</v>
      </c>
      <c r="O154" s="28">
        <f>C154/Formato_Análises_Indireta!$R$31</f>
        <v>6.9530249438446386E-5</v>
      </c>
      <c r="P154" s="28">
        <f>D154/Formato_Análises_Indireta!$R$31</f>
        <v>1.1607484427144758E-3</v>
      </c>
      <c r="Q154" s="28">
        <f>E154/Formato_Análises_Indireta!$R$31</f>
        <v>0</v>
      </c>
      <c r="R154" s="28">
        <f>F154/Formato_Análises_Indireta!$R$31</f>
        <v>7.0314643617348078E-4</v>
      </c>
      <c r="S154" s="28">
        <f>G154/Formato_Análises_Indireta!$R$31</f>
        <v>0</v>
      </c>
      <c r="T154" s="28">
        <f>H154/Formato_Análises_Indireta!$R$31</f>
        <v>0</v>
      </c>
      <c r="U154" s="28">
        <f>I154/Formato_Análises_Indireta!$R$31</f>
        <v>1.2134545668013353E-4</v>
      </c>
      <c r="V154" s="28">
        <f>J154/Formato_Análises_Indireta!$R$31</f>
        <v>0</v>
      </c>
      <c r="W154" s="28">
        <f>K154/Formato_Análises_Indireta!$R$31</f>
        <v>0</v>
      </c>
      <c r="X154" s="1">
        <f t="shared" si="14"/>
        <v>2.0547705850065367E-3</v>
      </c>
    </row>
    <row r="155" spans="1:24" x14ac:dyDescent="0.25">
      <c r="A155" s="25" t="s">
        <v>181</v>
      </c>
      <c r="B155" s="27">
        <v>0</v>
      </c>
      <c r="C155" s="27">
        <f>IFERROR((VLOOKUP(A155,TAB_DIN_Indireta!A$150:H$176,2,0)),0)</f>
        <v>546297.56770954211</v>
      </c>
      <c r="D155" s="27">
        <f>IFERROR((VLOOKUP(A155,TAB_DIN_Indireta!A$150:H$176,3,0)),0)</f>
        <v>90180.286679613244</v>
      </c>
      <c r="E155" s="27">
        <v>0</v>
      </c>
      <c r="F155" s="27">
        <f>IFERROR((VLOOKUP(A155,TAB_DIN_Indireta!A$150:H$176,4,0)),0)</f>
        <v>1219985.4611029665</v>
      </c>
      <c r="G155" s="27">
        <f>IFERROR((VLOOKUP(A155,TAB_DIN_Indireta!A$150:H$176,5,0)),0)</f>
        <v>15758.764238056485</v>
      </c>
      <c r="H155" s="27">
        <f>IFERROR((VLOOKUP(A155,TAB_DIN_Indireta!A$150:H$176,6,0)),0)</f>
        <v>0</v>
      </c>
      <c r="I155" s="27">
        <f>IFERROR((VLOOKUP(A155,TAB_DIN_Indireta!A$150:H$176,7,0)),0)</f>
        <v>14405.330499187656</v>
      </c>
      <c r="J155" s="27">
        <f>IFERROR((VLOOKUP(A155,TAB_DIN_Indireta!A$150:H$176,8,0)),0)</f>
        <v>0</v>
      </c>
      <c r="K155" s="27">
        <v>0</v>
      </c>
      <c r="L155" s="69">
        <f t="shared" si="13"/>
        <v>1886627.410229366</v>
      </c>
      <c r="M155" s="25" t="s">
        <v>181</v>
      </c>
      <c r="N155" s="28">
        <f>B155/Formato_Análises_Indireta!$R$31</f>
        <v>0</v>
      </c>
      <c r="O155" s="28">
        <f>C155/Formato_Análises_Indireta!$R$31</f>
        <v>2.441686732578028E-3</v>
      </c>
      <c r="P155" s="28">
        <f>D155/Formato_Análises_Indireta!$R$31</f>
        <v>4.0306240141044778E-4</v>
      </c>
      <c r="Q155" s="28">
        <f>E155/Formato_Análises_Indireta!$R$31</f>
        <v>0</v>
      </c>
      <c r="R155" s="28">
        <f>F155/Formato_Análises_Indireta!$R$31</f>
        <v>5.4527468002511671E-3</v>
      </c>
      <c r="S155" s="28">
        <f>G155/Formato_Análises_Indireta!$R$31</f>
        <v>7.04340781219545E-5</v>
      </c>
      <c r="T155" s="28">
        <f>H155/Formato_Análises_Indireta!$R$31</f>
        <v>0</v>
      </c>
      <c r="U155" s="28">
        <f>I155/Formato_Análises_Indireta!$R$31</f>
        <v>6.4384881861617989E-5</v>
      </c>
      <c r="V155" s="28">
        <f>J155/Formato_Análises_Indireta!$R$31</f>
        <v>0</v>
      </c>
      <c r="W155" s="28">
        <f>K155/Formato_Análises_Indireta!$R$31</f>
        <v>0</v>
      </c>
      <c r="X155" s="1">
        <f t="shared" si="14"/>
        <v>8.4323148942232178E-3</v>
      </c>
    </row>
    <row r="156" spans="1:24" x14ac:dyDescent="0.25">
      <c r="A156" s="25" t="s">
        <v>148</v>
      </c>
      <c r="B156" s="27">
        <v>0</v>
      </c>
      <c r="C156" s="27">
        <f>IFERROR((VLOOKUP(A156,TAB_DIN_Indireta!A$150:H$176,2,0)),0)</f>
        <v>2223214.9700651928</v>
      </c>
      <c r="D156" s="27">
        <f>IFERROR((VLOOKUP(A156,TAB_DIN_Indireta!A$150:H$176,3,0)),0)</f>
        <v>1558153.2306616567</v>
      </c>
      <c r="E156" s="27">
        <v>0</v>
      </c>
      <c r="F156" s="27">
        <f>IFERROR((VLOOKUP(A156,TAB_DIN_Indireta!A$150:H$176,4,0)),0)</f>
        <v>1811128.3407555826</v>
      </c>
      <c r="G156" s="27">
        <f>IFERROR((VLOOKUP(A156,TAB_DIN_Indireta!A$150:H$176,5,0)),0)</f>
        <v>131831.95721752313</v>
      </c>
      <c r="H156" s="27">
        <f>IFERROR((VLOOKUP(A156,TAB_DIN_Indireta!A$150:H$176,6,0)),0)</f>
        <v>0</v>
      </c>
      <c r="I156" s="27">
        <f>IFERROR((VLOOKUP(A156,TAB_DIN_Indireta!A$150:H$176,7,0)),0)</f>
        <v>2141439.8391235499</v>
      </c>
      <c r="J156" s="27">
        <f>IFERROR((VLOOKUP(A156,TAB_DIN_Indireta!A$150:H$176,8,0)),0)</f>
        <v>0</v>
      </c>
      <c r="K156" s="27">
        <v>0</v>
      </c>
      <c r="L156" s="69">
        <f t="shared" si="13"/>
        <v>7865768.3378235046</v>
      </c>
      <c r="M156" s="25" t="s">
        <v>148</v>
      </c>
      <c r="N156" s="28">
        <f>B156/Formato_Análises_Indireta!$R$31</f>
        <v>0</v>
      </c>
      <c r="O156" s="28">
        <f>C156/Formato_Análises_Indireta!$R$31</f>
        <v>9.936699002407479E-3</v>
      </c>
      <c r="P156" s="28">
        <f>D156/Formato_Análises_Indireta!$R$31</f>
        <v>6.9641936840051316E-3</v>
      </c>
      <c r="Q156" s="28">
        <f>E156/Formato_Análises_Indireta!$R$31</f>
        <v>0</v>
      </c>
      <c r="R156" s="28">
        <f>F156/Formato_Análises_Indireta!$R$31</f>
        <v>8.0948704552354558E-3</v>
      </c>
      <c r="S156" s="28">
        <f>G156/Formato_Análises_Indireta!$R$31</f>
        <v>5.8922528653644959E-4</v>
      </c>
      <c r="T156" s="28">
        <f>H156/Formato_Análises_Indireta!$R$31</f>
        <v>0</v>
      </c>
      <c r="U156" s="28">
        <f>I156/Formato_Análises_Indireta!$R$31</f>
        <v>9.5712035946351314E-3</v>
      </c>
      <c r="V156" s="28">
        <f>J156/Formato_Análises_Indireta!$R$31</f>
        <v>0</v>
      </c>
      <c r="W156" s="28">
        <f>K156/Formato_Análises_Indireta!$R$31</f>
        <v>0</v>
      </c>
      <c r="X156" s="1">
        <f t="shared" si="14"/>
        <v>3.5156192022819652E-2</v>
      </c>
    </row>
    <row r="157" spans="1:24" x14ac:dyDescent="0.25">
      <c r="A157" s="25" t="s">
        <v>177</v>
      </c>
      <c r="B157" s="27">
        <v>0</v>
      </c>
      <c r="C157" s="27">
        <f>IFERROR((VLOOKUP(A157,TAB_DIN_Indireta!A$150:H$176,2,0)),0)</f>
        <v>2615293.3131946423</v>
      </c>
      <c r="D157" s="27">
        <f>IFERROR((VLOOKUP(A157,TAB_DIN_Indireta!A$150:H$176,3,0)),0)</f>
        <v>6275736.4704309665</v>
      </c>
      <c r="E157" s="27">
        <v>0</v>
      </c>
      <c r="F157" s="27">
        <f>IFERROR((VLOOKUP(A157,TAB_DIN_Indireta!A$150:H$176,4,0)),0)</f>
        <v>5926739.7865283079</v>
      </c>
      <c r="G157" s="27">
        <f>IFERROR((VLOOKUP(A157,TAB_DIN_Indireta!A$150:H$176,5,0)),0)</f>
        <v>268512.87608006509</v>
      </c>
      <c r="H157" s="27">
        <f>IFERROR((VLOOKUP(A157,TAB_DIN_Indireta!A$150:H$176,6,0)),0)</f>
        <v>0</v>
      </c>
      <c r="I157" s="27">
        <f>IFERROR((VLOOKUP(A157,TAB_DIN_Indireta!A$150:H$176,7,0)),0)</f>
        <v>1180484.5513304523</v>
      </c>
      <c r="J157" s="27">
        <f>IFERROR((VLOOKUP(A157,TAB_DIN_Indireta!A$150:H$176,8,0)),0)</f>
        <v>5137.8482488328982</v>
      </c>
      <c r="K157" s="27">
        <v>0</v>
      </c>
      <c r="L157" s="69">
        <f t="shared" si="13"/>
        <v>16271904.845813269</v>
      </c>
      <c r="M157" s="25" t="s">
        <v>177</v>
      </c>
      <c r="N157" s="28">
        <f>B157/Formato_Análises_Indireta!$R$31</f>
        <v>0</v>
      </c>
      <c r="O157" s="28">
        <f>C157/Formato_Análises_Indireta!$R$31</f>
        <v>1.1689100157265542E-2</v>
      </c>
      <c r="P157" s="28">
        <f>D157/Formato_Análises_Indireta!$R$31</f>
        <v>2.8049516202778624E-2</v>
      </c>
      <c r="Q157" s="28">
        <f>E157/Formato_Análises_Indireta!$R$31</f>
        <v>0</v>
      </c>
      <c r="R157" s="28">
        <f>F157/Formato_Análises_Indireta!$R$31</f>
        <v>2.6489669293022804E-2</v>
      </c>
      <c r="S157" s="28">
        <f>G157/Formato_Análises_Indireta!$R$31</f>
        <v>1.2001230937195905E-3</v>
      </c>
      <c r="T157" s="28">
        <f>H157/Formato_Análises_Indireta!$R$31</f>
        <v>0</v>
      </c>
      <c r="U157" s="28">
        <f>I157/Formato_Análises_Indireta!$R$31</f>
        <v>5.2761967787661916E-3</v>
      </c>
      <c r="V157" s="28">
        <f>J157/Formato_Análises_Indireta!$R$31</f>
        <v>2.296370448027426E-5</v>
      </c>
      <c r="W157" s="28">
        <f>K157/Formato_Análises_Indireta!$R$31</f>
        <v>0</v>
      </c>
      <c r="X157" s="1">
        <f t="shared" si="14"/>
        <v>7.272756923003304E-2</v>
      </c>
    </row>
    <row r="158" spans="1:24" x14ac:dyDescent="0.25">
      <c r="A158" s="25" t="s">
        <v>159</v>
      </c>
      <c r="B158" s="27">
        <v>0</v>
      </c>
      <c r="C158" s="27">
        <f>IFERROR((VLOOKUP(A158,TAB_DIN_Indireta!A$150:H$176,2,0)),0)</f>
        <v>80950.359687754317</v>
      </c>
      <c r="D158" s="27">
        <f>IFERROR((VLOOKUP(A158,TAB_DIN_Indireta!A$150:H$176,3,0)),0)</f>
        <v>344095.7226689544</v>
      </c>
      <c r="E158" s="27">
        <v>0</v>
      </c>
      <c r="F158" s="27">
        <f>IFERROR((VLOOKUP(A158,TAB_DIN_Indireta!A$150:H$176,4,0)),0)</f>
        <v>511161.73452065821</v>
      </c>
      <c r="G158" s="27">
        <f>IFERROR((VLOOKUP(A158,TAB_DIN_Indireta!A$150:H$176,5,0)),0)</f>
        <v>0</v>
      </c>
      <c r="H158" s="27">
        <f>IFERROR((VLOOKUP(A158,TAB_DIN_Indireta!A$150:H$176,6,0)),0)</f>
        <v>0</v>
      </c>
      <c r="I158" s="27">
        <f>IFERROR((VLOOKUP(A158,TAB_DIN_Indireta!A$150:H$176,7,0)),0)</f>
        <v>259905.49971942545</v>
      </c>
      <c r="J158" s="27">
        <f>IFERROR((VLOOKUP(A158,TAB_DIN_Indireta!A$150:H$176,8,0)),0)</f>
        <v>0</v>
      </c>
      <c r="K158" s="27">
        <v>0</v>
      </c>
      <c r="L158" s="69">
        <f t="shared" si="13"/>
        <v>1196113.3165967925</v>
      </c>
      <c r="M158" s="25" t="s">
        <v>159</v>
      </c>
      <c r="N158" s="28">
        <f>B158/Formato_Análises_Indireta!$R$31</f>
        <v>0</v>
      </c>
      <c r="O158" s="28">
        <f>C158/Formato_Análises_Indireta!$R$31</f>
        <v>3.6180907792746986E-4</v>
      </c>
      <c r="P158" s="28">
        <f>D158/Formato_Análises_Indireta!$R$31</f>
        <v>1.5379419760190877E-3</v>
      </c>
      <c r="Q158" s="28">
        <f>E158/Formato_Análises_Indireta!$R$31</f>
        <v>0</v>
      </c>
      <c r="R158" s="28">
        <f>F158/Formato_Análises_Indireta!$R$31</f>
        <v>2.2846464988184917E-3</v>
      </c>
      <c r="S158" s="28">
        <f>G158/Formato_Análises_Indireta!$R$31</f>
        <v>0</v>
      </c>
      <c r="T158" s="28">
        <f>H158/Formato_Análises_Indireta!$R$31</f>
        <v>0</v>
      </c>
      <c r="U158" s="28">
        <f>I158/Formato_Análises_Indireta!$R$31</f>
        <v>1.1616522713979839E-3</v>
      </c>
      <c r="V158" s="28">
        <f>J158/Formato_Análises_Indireta!$R$31</f>
        <v>0</v>
      </c>
      <c r="W158" s="28">
        <f>K158/Formato_Análises_Indireta!$R$31</f>
        <v>0</v>
      </c>
      <c r="X158" s="1">
        <f t="shared" si="14"/>
        <v>5.346049824163035E-3</v>
      </c>
    </row>
    <row r="159" spans="1:24" x14ac:dyDescent="0.25">
      <c r="A159" s="25" t="s">
        <v>191</v>
      </c>
      <c r="B159" s="27">
        <v>0</v>
      </c>
      <c r="C159" s="27">
        <f>IFERROR((VLOOKUP(A159,TAB_DIN_Indireta!A$150:H$176,2,0)),0)</f>
        <v>2131819.9152165418</v>
      </c>
      <c r="D159" s="27">
        <f>IFERROR((VLOOKUP(A159,TAB_DIN_Indireta!A$150:H$176,3,0)),0)</f>
        <v>4060289.6611423348</v>
      </c>
      <c r="E159" s="27">
        <v>0</v>
      </c>
      <c r="F159" s="27">
        <f>IFERROR((VLOOKUP(A159,TAB_DIN_Indireta!A$150:H$176,4,0)),0)</f>
        <v>12931753.155091619</v>
      </c>
      <c r="G159" s="27">
        <f>IFERROR((VLOOKUP(A159,TAB_DIN_Indireta!A$150:H$176,5,0)),0)</f>
        <v>139903.44892808772</v>
      </c>
      <c r="H159" s="27">
        <f>IFERROR((VLOOKUP(A159,TAB_DIN_Indireta!A$150:H$176,6,0)),0)</f>
        <v>0</v>
      </c>
      <c r="I159" s="27">
        <f>IFERROR((VLOOKUP(A159,TAB_DIN_Indireta!A$150:H$176,7,0)),0)</f>
        <v>1183253.5294280099</v>
      </c>
      <c r="J159" s="27">
        <f>IFERROR((VLOOKUP(A159,TAB_DIN_Indireta!A$150:H$176,8,0)),0)</f>
        <v>0</v>
      </c>
      <c r="K159" s="27">
        <v>0</v>
      </c>
      <c r="L159" s="69">
        <f t="shared" si="13"/>
        <v>20447019.709806595</v>
      </c>
      <c r="M159" s="25" t="s">
        <v>191</v>
      </c>
      <c r="N159" s="28">
        <f>B159/Formato_Análises_Indireta!$R$31</f>
        <v>0</v>
      </c>
      <c r="O159" s="28">
        <f>C159/Formato_Análises_Indireta!$R$31</f>
        <v>9.5282071729768155E-3</v>
      </c>
      <c r="P159" s="28">
        <f>D159/Formato_Análises_Indireta!$R$31</f>
        <v>1.8147537133656199E-2</v>
      </c>
      <c r="Q159" s="28">
        <f>E159/Formato_Análises_Indireta!$R$31</f>
        <v>0</v>
      </c>
      <c r="R159" s="28">
        <f>F159/Formato_Análises_Indireta!$R$31</f>
        <v>5.7798701612651791E-2</v>
      </c>
      <c r="S159" s="28">
        <f>G159/Formato_Análises_Indireta!$R$31</f>
        <v>6.2530096284675954E-4</v>
      </c>
      <c r="T159" s="28">
        <f>H159/Formato_Análises_Indireta!$R$31</f>
        <v>0</v>
      </c>
      <c r="U159" s="28">
        <f>I159/Formato_Análises_Indireta!$R$31</f>
        <v>5.2885727758110847E-3</v>
      </c>
      <c r="V159" s="28">
        <f>J159/Formato_Análises_Indireta!$R$31</f>
        <v>0</v>
      </c>
      <c r="W159" s="28">
        <f>K159/Formato_Análises_Indireta!$R$31</f>
        <v>0</v>
      </c>
      <c r="X159" s="1">
        <f t="shared" si="14"/>
        <v>9.1388319657942668E-2</v>
      </c>
    </row>
    <row r="160" spans="1:24" x14ac:dyDescent="0.25">
      <c r="A160" s="25" t="s">
        <v>194</v>
      </c>
      <c r="B160" s="27">
        <v>0</v>
      </c>
      <c r="C160" s="27">
        <f>IFERROR((VLOOKUP(A160,TAB_DIN_Indireta!A$150:H$176,2,0)),0)</f>
        <v>3177174.8687469331</v>
      </c>
      <c r="D160" s="27">
        <f>IFERROR((VLOOKUP(A160,TAB_DIN_Indireta!A$150:H$176,3,0)),0)</f>
        <v>35362077.621526971</v>
      </c>
      <c r="E160" s="27">
        <v>0</v>
      </c>
      <c r="F160" s="27">
        <f>IFERROR((VLOOKUP(A160,TAB_DIN_Indireta!A$150:H$176,4,0)),0)</f>
        <v>53859694.862095401</v>
      </c>
      <c r="G160" s="27">
        <f>IFERROR((VLOOKUP(A160,TAB_DIN_Indireta!A$150:H$176,5,0)),0)</f>
        <v>1055250.764144042</v>
      </c>
      <c r="H160" s="27">
        <f>IFERROR((VLOOKUP(A160,TAB_DIN_Indireta!A$150:H$176,6,0)),0)</f>
        <v>75070.072867119306</v>
      </c>
      <c r="I160" s="27">
        <f>IFERROR((VLOOKUP(A160,TAB_DIN_Indireta!A$150:H$176,7,0)),0)</f>
        <v>6258095.6099690618</v>
      </c>
      <c r="J160" s="27">
        <f>IFERROR((VLOOKUP(A160,TAB_DIN_Indireta!A$150:H$176,8,0)),0)</f>
        <v>14426.996994473709</v>
      </c>
      <c r="K160" s="27">
        <v>0</v>
      </c>
      <c r="L160" s="69">
        <f t="shared" si="13"/>
        <v>99801790.796344027</v>
      </c>
      <c r="M160" s="25" t="s">
        <v>194</v>
      </c>
      <c r="N160" s="28">
        <f>B160/Formato_Análises_Indireta!$R$31</f>
        <v>0</v>
      </c>
      <c r="O160" s="28">
        <f>C160/Formato_Análises_Indireta!$R$31</f>
        <v>1.4200439801746205E-2</v>
      </c>
      <c r="P160" s="28">
        <f>D160/Formato_Análises_Indireta!$R$31</f>
        <v>0.15805143729064539</v>
      </c>
      <c r="Q160" s="28">
        <f>E160/Formato_Análises_Indireta!$R$31</f>
        <v>0</v>
      </c>
      <c r="R160" s="28">
        <f>F160/Formato_Análises_Indireta!$R$31</f>
        <v>0.24072686780732722</v>
      </c>
      <c r="S160" s="28">
        <f>G160/Formato_Análises_Indireta!$R$31</f>
        <v>4.7164621309887782E-3</v>
      </c>
      <c r="T160" s="28">
        <f>H160/Formato_Análises_Indireta!$R$31</f>
        <v>3.3552703099488717E-4</v>
      </c>
      <c r="U160" s="28">
        <f>I160/Formato_Análises_Indireta!$R$31</f>
        <v>2.7970670061980875E-2</v>
      </c>
      <c r="V160" s="28">
        <f>J160/Formato_Análises_Indireta!$R$31</f>
        <v>6.4481720649136714E-5</v>
      </c>
      <c r="W160" s="28">
        <f>K160/Formato_Análises_Indireta!$R$31</f>
        <v>0</v>
      </c>
      <c r="X160" s="1">
        <f t="shared" si="14"/>
        <v>0.44606588584433265</v>
      </c>
    </row>
    <row r="161" spans="1:24" x14ac:dyDescent="0.25">
      <c r="A161" s="25" t="s">
        <v>185</v>
      </c>
      <c r="B161" s="27">
        <v>0</v>
      </c>
      <c r="C161" s="27">
        <f>IFERROR((VLOOKUP(A161,TAB_DIN_Indireta!A$150:H$176,2,0)),0)</f>
        <v>1297370.9600996552</v>
      </c>
      <c r="D161" s="27">
        <f>IFERROR((VLOOKUP(A161,TAB_DIN_Indireta!A$150:H$176,3,0)),0)</f>
        <v>1709960.2520999021</v>
      </c>
      <c r="E161" s="27">
        <v>0</v>
      </c>
      <c r="F161" s="27">
        <f>IFERROR((VLOOKUP(A161,TAB_DIN_Indireta!A$150:H$176,4,0)),0)</f>
        <v>4515225.3959626639</v>
      </c>
      <c r="G161" s="27">
        <f>IFERROR((VLOOKUP(A161,TAB_DIN_Indireta!A$150:H$176,5,0)),0)</f>
        <v>42061.889515325835</v>
      </c>
      <c r="H161" s="27">
        <f>IFERROR((VLOOKUP(A161,TAB_DIN_Indireta!A$150:H$176,6,0)),0)</f>
        <v>0</v>
      </c>
      <c r="I161" s="27">
        <f>IFERROR((VLOOKUP(A161,TAB_DIN_Indireta!A$150:H$176,7,0)),0)</f>
        <v>1539810.375752483</v>
      </c>
      <c r="J161" s="27">
        <f>IFERROR((VLOOKUP(A161,TAB_DIN_Indireta!A$150:H$176,8,0)),0)</f>
        <v>0</v>
      </c>
      <c r="K161" s="27">
        <v>0</v>
      </c>
      <c r="L161" s="69">
        <f t="shared" si="13"/>
        <v>9104428.8734300304</v>
      </c>
      <c r="M161" s="25" t="s">
        <v>185</v>
      </c>
      <c r="N161" s="28">
        <f>B161/Formato_Análises_Indireta!$R$31</f>
        <v>0</v>
      </c>
      <c r="O161" s="28">
        <f>C161/Formato_Análises_Indireta!$R$31</f>
        <v>5.798622669672222E-3</v>
      </c>
      <c r="P161" s="28">
        <f>D161/Formato_Análises_Indireta!$R$31</f>
        <v>7.6426978767146795E-3</v>
      </c>
      <c r="Q161" s="28">
        <f>E161/Formato_Análises_Indireta!$R$31</f>
        <v>0</v>
      </c>
      <c r="R161" s="28">
        <f>F161/Formato_Análises_Indireta!$R$31</f>
        <v>2.0180880522944422E-2</v>
      </c>
      <c r="S161" s="28">
        <f>G161/Formato_Análises_Indireta!$R$31</f>
        <v>1.8799636616968974E-4</v>
      </c>
      <c r="T161" s="28">
        <f>H161/Formato_Análises_Indireta!$R$31</f>
        <v>0</v>
      </c>
      <c r="U161" s="28">
        <f>I161/Formato_Análises_Indireta!$R$31</f>
        <v>6.8822099664917749E-3</v>
      </c>
      <c r="V161" s="28">
        <f>J161/Formato_Análises_Indireta!$R$31</f>
        <v>0</v>
      </c>
      <c r="W161" s="28">
        <f>K161/Formato_Análises_Indireta!$R$31</f>
        <v>0</v>
      </c>
      <c r="X161" s="1">
        <f t="shared" si="14"/>
        <v>4.0692407401992793E-2</v>
      </c>
    </row>
    <row r="162" spans="1:24" x14ac:dyDescent="0.25">
      <c r="A162" s="25" t="s">
        <v>200</v>
      </c>
      <c r="B162" s="27">
        <v>0</v>
      </c>
      <c r="C162" s="27">
        <f>IFERROR((VLOOKUP(A162,TAB_DIN_Indireta!A$150:H$176,2,0)),0)</f>
        <v>1348870.7749615863</v>
      </c>
      <c r="D162" s="27">
        <f>IFERROR((VLOOKUP(A162,TAB_DIN_Indireta!A$150:H$176,3,0)),0)</f>
        <v>1716785.1981150091</v>
      </c>
      <c r="E162" s="27">
        <v>0</v>
      </c>
      <c r="F162" s="27">
        <f>IFERROR((VLOOKUP(A162,TAB_DIN_Indireta!A$150:H$176,4,0)),0)</f>
        <v>3995687.3943644185</v>
      </c>
      <c r="G162" s="27">
        <f>IFERROR((VLOOKUP(A162,TAB_DIN_Indireta!A$150:H$176,5,0)),0)</f>
        <v>0</v>
      </c>
      <c r="H162" s="27">
        <f>IFERROR((VLOOKUP(A162,TAB_DIN_Indireta!A$150:H$176,6,0)),0)</f>
        <v>0</v>
      </c>
      <c r="I162" s="27">
        <f>IFERROR((VLOOKUP(A162,TAB_DIN_Indireta!A$150:H$176,7,0)),0)</f>
        <v>668851.93164557707</v>
      </c>
      <c r="J162" s="27">
        <f>IFERROR((VLOOKUP(A162,TAB_DIN_Indireta!A$150:H$176,8,0)),0)</f>
        <v>0</v>
      </c>
      <c r="K162" s="27">
        <v>0</v>
      </c>
      <c r="L162" s="69">
        <f t="shared" si="13"/>
        <v>7730195.2990865903</v>
      </c>
      <c r="M162" s="25" t="s">
        <v>200</v>
      </c>
      <c r="N162" s="28">
        <f>B162/Formato_Análises_Indireta!$R$31</f>
        <v>0</v>
      </c>
      <c r="O162" s="28">
        <f>C162/Formato_Análises_Indireta!$R$31</f>
        <v>6.0288020116850702E-3</v>
      </c>
      <c r="P162" s="28">
        <f>D162/Formato_Análises_Indireta!$R$31</f>
        <v>7.6732020947830786E-3</v>
      </c>
      <c r="Q162" s="28">
        <f>E162/Formato_Análises_Indireta!$R$31</f>
        <v>0</v>
      </c>
      <c r="R162" s="28">
        <f>F162/Formato_Análises_Indireta!$R$31</f>
        <v>1.7858796148871196E-2</v>
      </c>
      <c r="S162" s="28">
        <f>G162/Formato_Análises_Indireta!$R$31</f>
        <v>0</v>
      </c>
      <c r="T162" s="28">
        <f>H162/Formato_Análises_Indireta!$R$31</f>
        <v>0</v>
      </c>
      <c r="U162" s="28">
        <f>I162/Formato_Análises_Indireta!$R$31</f>
        <v>2.9894456502989591E-3</v>
      </c>
      <c r="V162" s="28">
        <f>J162/Formato_Análises_Indireta!$R$31</f>
        <v>0</v>
      </c>
      <c r="W162" s="28">
        <f>K162/Formato_Análises_Indireta!$R$31</f>
        <v>0</v>
      </c>
      <c r="X162" s="1">
        <f t="shared" si="14"/>
        <v>3.4550245905638308E-2</v>
      </c>
    </row>
    <row r="163" spans="1:24" x14ac:dyDescent="0.25">
      <c r="A163" s="25" t="s">
        <v>198</v>
      </c>
      <c r="B163" s="27">
        <v>0</v>
      </c>
      <c r="C163" s="27">
        <f>IFERROR((VLOOKUP(A163,TAB_DIN_Indireta!A$150:H$176,2,0)),0)</f>
        <v>2989943.1275159903</v>
      </c>
      <c r="D163" s="27">
        <f>IFERROR((VLOOKUP(A163,TAB_DIN_Indireta!A$150:H$176,3,0)),0)</f>
        <v>1620065.9631580648</v>
      </c>
      <c r="E163" s="27">
        <v>0</v>
      </c>
      <c r="F163" s="27">
        <f>IFERROR((VLOOKUP(A163,TAB_DIN_Indireta!A$150:H$176,4,0)),0)</f>
        <v>4115377.4476236366</v>
      </c>
      <c r="G163" s="27">
        <f>IFERROR((VLOOKUP(A163,TAB_DIN_Indireta!A$150:H$176,5,0)),0)</f>
        <v>15352.878559697743</v>
      </c>
      <c r="H163" s="27">
        <f>IFERROR((VLOOKUP(A163,TAB_DIN_Indireta!A$150:H$176,6,0)),0)</f>
        <v>0</v>
      </c>
      <c r="I163" s="27">
        <f>IFERROR((VLOOKUP(A163,TAB_DIN_Indireta!A$150:H$176,7,0)),0)</f>
        <v>1007622.0297732193</v>
      </c>
      <c r="J163" s="27">
        <f>IFERROR((VLOOKUP(A163,TAB_DIN_Indireta!A$150:H$176,8,0)),0)</f>
        <v>683954.92329297564</v>
      </c>
      <c r="K163" s="27">
        <v>0</v>
      </c>
      <c r="L163" s="69">
        <f t="shared" si="13"/>
        <v>10432316.369923582</v>
      </c>
      <c r="M163" s="25" t="s">
        <v>198</v>
      </c>
      <c r="N163" s="28">
        <f>B163/Formato_Análises_Indireta!$R$31</f>
        <v>0</v>
      </c>
      <c r="O163" s="28">
        <f>C163/Formato_Análises_Indireta!$R$31</f>
        <v>1.3363604191443541E-2</v>
      </c>
      <c r="P163" s="28">
        <f>D163/Formato_Análises_Indireta!$R$31</f>
        <v>7.2409137472994782E-3</v>
      </c>
      <c r="Q163" s="28">
        <f>E163/Formato_Análises_Indireta!$R$31</f>
        <v>0</v>
      </c>
      <c r="R163" s="28">
        <f>F163/Formato_Análises_Indireta!$R$31</f>
        <v>1.8393752978882148E-2</v>
      </c>
      <c r="S163" s="28">
        <f>G163/Formato_Análises_Indireta!$R$31</f>
        <v>6.8619964835770335E-5</v>
      </c>
      <c r="T163" s="28">
        <f>H163/Formato_Análises_Indireta!$R$31</f>
        <v>0</v>
      </c>
      <c r="U163" s="28">
        <f>I163/Formato_Análises_Indireta!$R$31</f>
        <v>4.5035846523459426E-3</v>
      </c>
      <c r="V163" s="28">
        <f>J163/Formato_Análises_Indireta!$R$31</f>
        <v>3.0569487411186798E-3</v>
      </c>
      <c r="W163" s="28">
        <f>K163/Formato_Análises_Indireta!$R$31</f>
        <v>0</v>
      </c>
      <c r="X163" s="1">
        <f t="shared" si="14"/>
        <v>4.6627424275925561E-2</v>
      </c>
    </row>
    <row r="164" spans="1:24" x14ac:dyDescent="0.25">
      <c r="A164" s="25" t="s">
        <v>173</v>
      </c>
      <c r="B164" s="27">
        <v>0</v>
      </c>
      <c r="C164" s="27">
        <f>IFERROR((VLOOKUP(A164,TAB_DIN_Indireta!A$150:H$176,2,0)),0)</f>
        <v>45963.303099834593</v>
      </c>
      <c r="D164" s="27">
        <f>IFERROR((VLOOKUP(A164,TAB_DIN_Indireta!A$150:H$176,3,0)),0)</f>
        <v>791043.74289382529</v>
      </c>
      <c r="E164" s="27">
        <v>0</v>
      </c>
      <c r="F164" s="27">
        <f>IFERROR((VLOOKUP(A164,TAB_DIN_Indireta!A$150:H$176,4,0)),0)</f>
        <v>253837.4366063113</v>
      </c>
      <c r="G164" s="27">
        <f>IFERROR((VLOOKUP(A164,TAB_DIN_Indireta!A$150:H$176,5,0)),0)</f>
        <v>6237.061776345362</v>
      </c>
      <c r="H164" s="27">
        <f>IFERROR((VLOOKUP(A164,TAB_DIN_Indireta!A$150:H$176,6,0)),0)</f>
        <v>0</v>
      </c>
      <c r="I164" s="27">
        <f>IFERROR((VLOOKUP(A164,TAB_DIN_Indireta!A$150:H$176,7,0)),0)</f>
        <v>136064.14596339897</v>
      </c>
      <c r="J164" s="27">
        <f>IFERROR((VLOOKUP(A164,TAB_DIN_Indireta!A$150:H$176,8,0)),0)</f>
        <v>0</v>
      </c>
      <c r="K164" s="27">
        <v>0</v>
      </c>
      <c r="L164" s="69">
        <f t="shared" si="13"/>
        <v>1233145.6903397155</v>
      </c>
      <c r="M164" s="25" t="s">
        <v>173</v>
      </c>
      <c r="N164" s="28">
        <f>B164/Formato_Análises_Indireta!$R$31</f>
        <v>0</v>
      </c>
      <c r="O164" s="28">
        <f>C164/Formato_Análises_Indireta!$R$31</f>
        <v>2.054338038422286E-4</v>
      </c>
      <c r="P164" s="28">
        <f>D164/Formato_Análises_Indireta!$R$31</f>
        <v>3.5355841323087426E-3</v>
      </c>
      <c r="Q164" s="28">
        <f>E164/Formato_Análises_Indireta!$R$31</f>
        <v>0</v>
      </c>
      <c r="R164" s="28">
        <f>F164/Formato_Análises_Indireta!$R$31</f>
        <v>1.1345309549735724E-3</v>
      </c>
      <c r="S164" s="28">
        <f>G164/Formato_Análises_Indireta!$R$31</f>
        <v>2.7876658967057701E-5</v>
      </c>
      <c r="T164" s="28">
        <f>H164/Formato_Análises_Indireta!$R$31</f>
        <v>0</v>
      </c>
      <c r="U164" s="28">
        <f>I164/Formato_Análises_Indireta!$R$31</f>
        <v>6.0814112969844109E-4</v>
      </c>
      <c r="V164" s="28">
        <f>J164/Formato_Análises_Indireta!$R$31</f>
        <v>0</v>
      </c>
      <c r="W164" s="28">
        <f>K164/Formato_Análises_Indireta!$R$31</f>
        <v>0</v>
      </c>
      <c r="X164" s="1">
        <f t="shared" si="14"/>
        <v>5.5115666797900427E-3</v>
      </c>
    </row>
    <row r="165" spans="1:24" x14ac:dyDescent="0.25">
      <c r="A165" s="25" t="s">
        <v>169</v>
      </c>
      <c r="B165" s="27">
        <v>0</v>
      </c>
      <c r="C165" s="27">
        <f>IFERROR((VLOOKUP(A165,TAB_DIN_Indireta!A$150:H$176,2,0)),0)</f>
        <v>264781.90559180663</v>
      </c>
      <c r="D165" s="27">
        <f>IFERROR((VLOOKUP(A165,TAB_DIN_Indireta!A$150:H$176,3,0)),0)</f>
        <v>856476.55865770788</v>
      </c>
      <c r="E165" s="27">
        <v>0</v>
      </c>
      <c r="F165" s="27">
        <f>IFERROR((VLOOKUP(A165,TAB_DIN_Indireta!A$150:H$176,4,0)),0)</f>
        <v>954336.89569971745</v>
      </c>
      <c r="G165" s="27">
        <f>IFERROR((VLOOKUP(A165,TAB_DIN_Indireta!A$150:H$176,5,0)),0)</f>
        <v>0</v>
      </c>
      <c r="H165" s="27">
        <f>IFERROR((VLOOKUP(A165,TAB_DIN_Indireta!A$150:H$176,6,0)),0)</f>
        <v>0</v>
      </c>
      <c r="I165" s="27">
        <f>IFERROR((VLOOKUP(A165,TAB_DIN_Indireta!A$150:H$176,7,0)),0)</f>
        <v>224228.00414839014</v>
      </c>
      <c r="J165" s="27">
        <f>IFERROR((VLOOKUP(A165,TAB_DIN_Indireta!A$150:H$176,8,0)),0)</f>
        <v>0</v>
      </c>
      <c r="K165" s="27">
        <v>0</v>
      </c>
      <c r="L165" s="69">
        <f t="shared" si="13"/>
        <v>2299823.3640976222</v>
      </c>
      <c r="M165" s="25" t="s">
        <v>169</v>
      </c>
      <c r="N165" s="28">
        <f>B165/Formato_Análises_Indireta!$R$31</f>
        <v>0</v>
      </c>
      <c r="O165" s="28">
        <f>C165/Formato_Análises_Indireta!$R$31</f>
        <v>1.1834474545088655E-3</v>
      </c>
      <c r="P165" s="28">
        <f>D165/Formato_Análises_Indireta!$R$31</f>
        <v>3.8280372706153E-3</v>
      </c>
      <c r="Q165" s="28">
        <f>E165/Formato_Análises_Indireta!$R$31</f>
        <v>0</v>
      </c>
      <c r="R165" s="28">
        <f>F165/Formato_Análises_Indireta!$R$31</f>
        <v>4.2654257942415516E-3</v>
      </c>
      <c r="S165" s="28">
        <f>G165/Formato_Análises_Indireta!$R$31</f>
        <v>0</v>
      </c>
      <c r="T165" s="28">
        <f>H165/Formato_Análises_Indireta!$R$31</f>
        <v>0</v>
      </c>
      <c r="U165" s="28">
        <f>I165/Formato_Análises_Indireta!$R$31</f>
        <v>1.0021910679504792E-3</v>
      </c>
      <c r="V165" s="28">
        <f>J165/Formato_Análises_Indireta!$R$31</f>
        <v>0</v>
      </c>
      <c r="W165" s="28">
        <f>K165/Formato_Análises_Indireta!$R$31</f>
        <v>0</v>
      </c>
      <c r="X165" s="1">
        <f t="shared" si="14"/>
        <v>1.0279101587316198E-2</v>
      </c>
    </row>
    <row r="166" spans="1:24" x14ac:dyDescent="0.25">
      <c r="A166" s="25" t="s">
        <v>163</v>
      </c>
      <c r="B166" s="27">
        <v>0</v>
      </c>
      <c r="C166" s="27">
        <f>IFERROR((VLOOKUP(A166,TAB_DIN_Indireta!A$150:H$176,2,0)),0)</f>
        <v>600785.91448792943</v>
      </c>
      <c r="D166" s="27">
        <f>IFERROR((VLOOKUP(A166,TAB_DIN_Indireta!A$150:H$176,3,0)),0)</f>
        <v>320464.79847696499</v>
      </c>
      <c r="E166" s="27">
        <v>0</v>
      </c>
      <c r="F166" s="27">
        <f>IFERROR((VLOOKUP(A166,TAB_DIN_Indireta!A$150:H$176,4,0)),0)</f>
        <v>369977.07350465521</v>
      </c>
      <c r="G166" s="27">
        <f>IFERROR((VLOOKUP(A166,TAB_DIN_Indireta!A$150:H$176,5,0)),0)</f>
        <v>0</v>
      </c>
      <c r="H166" s="27">
        <f>IFERROR((VLOOKUP(A166,TAB_DIN_Indireta!A$150:H$176,6,0)),0)</f>
        <v>0</v>
      </c>
      <c r="I166" s="27">
        <f>IFERROR((VLOOKUP(A166,TAB_DIN_Indireta!A$150:H$176,7,0)),0)</f>
        <v>303330.9340047536</v>
      </c>
      <c r="J166" s="27">
        <f>IFERROR((VLOOKUP(A166,TAB_DIN_Indireta!A$150:H$176,8,0)),0)</f>
        <v>0</v>
      </c>
      <c r="K166" s="27">
        <v>0</v>
      </c>
      <c r="L166" s="69">
        <f t="shared" si="13"/>
        <v>1594558.7204743032</v>
      </c>
      <c r="M166" s="25" t="s">
        <v>163</v>
      </c>
      <c r="N166" s="28">
        <f>B166/Formato_Análises_Indireta!$R$31</f>
        <v>0</v>
      </c>
      <c r="O166" s="28">
        <f>C166/Formato_Análises_Indireta!$R$31</f>
        <v>2.6852233713492925E-3</v>
      </c>
      <c r="P166" s="28">
        <f>D166/Formato_Análises_Indireta!$R$31</f>
        <v>1.4323231384319954E-3</v>
      </c>
      <c r="Q166" s="28">
        <f>E166/Formato_Análises_Indireta!$R$31</f>
        <v>0</v>
      </c>
      <c r="R166" s="28">
        <f>F166/Formato_Análises_Indireta!$R$31</f>
        <v>1.6536191356697916E-3</v>
      </c>
      <c r="S166" s="28">
        <f>G166/Formato_Análises_Indireta!$R$31</f>
        <v>0</v>
      </c>
      <c r="T166" s="28">
        <f>H166/Formato_Análises_Indireta!$R$31</f>
        <v>0</v>
      </c>
      <c r="U166" s="28">
        <f>I166/Formato_Análises_Indireta!$R$31</f>
        <v>1.3557430252621855E-3</v>
      </c>
      <c r="V166" s="28">
        <f>J166/Formato_Análises_Indireta!$R$31</f>
        <v>0</v>
      </c>
      <c r="W166" s="28">
        <f>K166/Formato_Análises_Indireta!$R$31</f>
        <v>0</v>
      </c>
      <c r="X166" s="1">
        <f t="shared" si="14"/>
        <v>7.1269086707132657E-3</v>
      </c>
    </row>
    <row r="167" spans="1:24" x14ac:dyDescent="0.25">
      <c r="A167" s="25" t="s">
        <v>155</v>
      </c>
      <c r="B167" s="27">
        <v>0</v>
      </c>
      <c r="C167" s="27">
        <f>IFERROR((VLOOKUP(A167,TAB_DIN_Indireta!A$150:H$176,2,0)),0)</f>
        <v>552072.41091978492</v>
      </c>
      <c r="D167" s="27">
        <f>IFERROR((VLOOKUP(A167,TAB_DIN_Indireta!A$150:H$176,3,0)),0)</f>
        <v>18474734.532680325</v>
      </c>
      <c r="E167" s="27">
        <v>0</v>
      </c>
      <c r="F167" s="27">
        <f>IFERROR((VLOOKUP(A167,TAB_DIN_Indireta!A$150:H$176,4,0)),0)</f>
        <v>471886.15629911888</v>
      </c>
      <c r="G167" s="27">
        <f>IFERROR((VLOOKUP(A167,TAB_DIN_Indireta!A$150:H$176,5,0)),0)</f>
        <v>62357.617866281988</v>
      </c>
      <c r="H167" s="27">
        <f>IFERROR((VLOOKUP(A167,TAB_DIN_Indireta!A$150:H$176,6,0)),0)</f>
        <v>0</v>
      </c>
      <c r="I167" s="27">
        <f>IFERROR((VLOOKUP(A167,TAB_DIN_Indireta!A$150:H$176,7,0)),0)</f>
        <v>241956.97502445843</v>
      </c>
      <c r="J167" s="27">
        <f>IFERROR((VLOOKUP(A167,TAB_DIN_Indireta!A$150:H$176,8,0)),0)</f>
        <v>0</v>
      </c>
      <c r="K167" s="27">
        <v>0</v>
      </c>
      <c r="L167" s="69">
        <f t="shared" si="13"/>
        <v>19803007.692789968</v>
      </c>
      <c r="M167" s="25" t="s">
        <v>155</v>
      </c>
      <c r="N167" s="28">
        <f>B167/Formato_Análises_Indireta!$R$31</f>
        <v>0</v>
      </c>
      <c r="O167" s="28">
        <f>C167/Formato_Análises_Indireta!$R$31</f>
        <v>2.4674974974113525E-3</v>
      </c>
      <c r="P167" s="28">
        <f>D167/Formato_Análises_Indireta!$R$31</f>
        <v>8.2573155845223734E-2</v>
      </c>
      <c r="Q167" s="28">
        <f>E167/Formato_Análises_Indireta!$R$31</f>
        <v>0</v>
      </c>
      <c r="R167" s="28">
        <f>F167/Formato_Análises_Indireta!$R$31</f>
        <v>2.1091036007237106E-3</v>
      </c>
      <c r="S167" s="28">
        <f>G167/Formato_Análises_Indireta!$R$31</f>
        <v>2.7870848639806577E-4</v>
      </c>
      <c r="T167" s="28">
        <f>H167/Formato_Análises_Indireta!$R$31</f>
        <v>0</v>
      </c>
      <c r="U167" s="28">
        <f>I167/Formato_Análises_Indireta!$R$31</f>
        <v>1.0814310198174698E-3</v>
      </c>
      <c r="V167" s="28">
        <f>J167/Formato_Análises_Indireta!$R$31</f>
        <v>0</v>
      </c>
      <c r="W167" s="28">
        <f>K167/Formato_Análises_Indireta!$R$31</f>
        <v>0</v>
      </c>
      <c r="X167" s="1">
        <f t="shared" si="14"/>
        <v>8.8509896449574341E-2</v>
      </c>
    </row>
    <row r="168" spans="1:24" x14ac:dyDescent="0.25">
      <c r="A168" s="25" t="s">
        <v>223</v>
      </c>
      <c r="B168" s="29">
        <f>SUM(B141:B167)</f>
        <v>0</v>
      </c>
      <c r="C168" s="29">
        <f t="shared" ref="C168:K168" si="15">SUM(C141:C167)</f>
        <v>21520919.548659854</v>
      </c>
      <c r="D168" s="29">
        <f t="shared" si="15"/>
        <v>80041178.657096773</v>
      </c>
      <c r="E168" s="29">
        <f t="shared" si="15"/>
        <v>0</v>
      </c>
      <c r="F168" s="29">
        <f t="shared" si="15"/>
        <v>101514806.02427927</v>
      </c>
      <c r="G168" s="29">
        <f t="shared" si="15"/>
        <v>1769041.8958789327</v>
      </c>
      <c r="H168" s="29">
        <f t="shared" si="15"/>
        <v>75070.072867119306</v>
      </c>
      <c r="I168" s="29">
        <f t="shared" si="15"/>
        <v>18113243.503162704</v>
      </c>
      <c r="J168" s="29">
        <f t="shared" si="15"/>
        <v>703519.76853628224</v>
      </c>
      <c r="K168" s="29">
        <f t="shared" si="15"/>
        <v>0</v>
      </c>
      <c r="L168" s="69">
        <f t="shared" si="13"/>
        <v>223737779.47048095</v>
      </c>
      <c r="M168" s="25" t="s">
        <v>223</v>
      </c>
      <c r="N168" s="28">
        <f>B168/Formato_Análises_Indireta!$R$31</f>
        <v>0</v>
      </c>
      <c r="O168" s="28">
        <f>C168/Formato_Análises_Indireta!$R$31</f>
        <v>9.6188134161308392E-2</v>
      </c>
      <c r="P168" s="28">
        <f>D168/Formato_Análises_Indireta!$R$31</f>
        <v>0.35774547707825566</v>
      </c>
      <c r="Q168" s="28">
        <f>E168/Formato_Análises_Indireta!$R$31</f>
        <v>0</v>
      </c>
      <c r="R168" s="28">
        <f>F168/Formato_Análises_Indireta!$R$31</f>
        <v>0.45372223799008743</v>
      </c>
      <c r="S168" s="28">
        <f>G168/Formato_Análises_Indireta!$R$31</f>
        <v>7.9067643384399134E-3</v>
      </c>
      <c r="T168" s="28">
        <f>H168/Formato_Análises_Indireta!$R$31</f>
        <v>3.3552703099488717E-4</v>
      </c>
      <c r="U168" s="28">
        <f>I168/Formato_Análises_Indireta!$R$31</f>
        <v>8.0957465234665432E-2</v>
      </c>
      <c r="V168" s="28">
        <f>J168/Formato_Análises_Indireta!$R$31</f>
        <v>3.1443941662480908E-3</v>
      </c>
      <c r="W168" s="28">
        <f>K168/Formato_Análises_Indireta!$R$31</f>
        <v>0</v>
      </c>
      <c r="X168" s="1">
        <f t="shared" si="14"/>
        <v>1</v>
      </c>
    </row>
    <row r="169" spans="1:24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M169" s="25"/>
      <c r="N169" s="28"/>
      <c r="O169" s="28"/>
      <c r="P169" s="28"/>
      <c r="Q169" s="28"/>
      <c r="R169" s="28"/>
      <c r="S169" s="28"/>
      <c r="T169" s="28"/>
      <c r="U169" s="28"/>
      <c r="V169" s="28"/>
      <c r="W169" s="28"/>
    </row>
    <row r="170" spans="1:24" x14ac:dyDescent="0.25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M170" s="25"/>
      <c r="N170" s="28"/>
      <c r="O170" s="28"/>
      <c r="P170" s="28"/>
      <c r="Q170" s="28"/>
      <c r="R170" s="28"/>
      <c r="S170" s="28"/>
      <c r="T170" s="28"/>
      <c r="U170" s="28"/>
      <c r="V170" s="28"/>
      <c r="W170" s="28"/>
    </row>
    <row r="171" spans="1:24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</row>
    <row r="172" spans="1:24" x14ac:dyDescent="0.2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</row>
    <row r="173" spans="1:24" x14ac:dyDescent="0.25">
      <c r="A173" s="25"/>
      <c r="B173" s="1">
        <v>2012</v>
      </c>
      <c r="C173" s="1">
        <v>2012</v>
      </c>
      <c r="D173" s="1">
        <v>2012</v>
      </c>
      <c r="E173" s="1">
        <v>2012</v>
      </c>
      <c r="F173" s="1">
        <v>2012</v>
      </c>
      <c r="G173" s="1">
        <v>2012</v>
      </c>
      <c r="H173" s="1">
        <v>2012</v>
      </c>
      <c r="I173" s="1">
        <v>2012</v>
      </c>
      <c r="J173" s="1">
        <v>2012</v>
      </c>
      <c r="K173" s="1">
        <v>2012</v>
      </c>
      <c r="N173" s="1">
        <v>2012</v>
      </c>
      <c r="O173" s="1">
        <v>2012</v>
      </c>
      <c r="P173" s="1">
        <v>2012</v>
      </c>
      <c r="Q173" s="1">
        <v>2012</v>
      </c>
      <c r="R173" s="1">
        <v>2012</v>
      </c>
      <c r="S173" s="1">
        <v>2012</v>
      </c>
      <c r="T173" s="1">
        <v>2012</v>
      </c>
      <c r="U173" s="1">
        <v>2012</v>
      </c>
      <c r="V173" s="1">
        <v>2012</v>
      </c>
      <c r="W173" s="1">
        <v>2012</v>
      </c>
    </row>
    <row r="174" spans="1:24" x14ac:dyDescent="0.25">
      <c r="A174" s="25"/>
      <c r="B174" s="25" t="s">
        <v>224</v>
      </c>
      <c r="C174" s="25" t="s">
        <v>228</v>
      </c>
      <c r="D174" s="25" t="s">
        <v>15</v>
      </c>
      <c r="E174" s="25" t="s">
        <v>229</v>
      </c>
      <c r="F174" s="25" t="s">
        <v>226</v>
      </c>
      <c r="G174" s="25" t="s">
        <v>227</v>
      </c>
      <c r="H174" s="25" t="s">
        <v>131</v>
      </c>
      <c r="I174" s="25" t="s">
        <v>130</v>
      </c>
      <c r="J174" s="25" t="s">
        <v>129</v>
      </c>
      <c r="K174" s="25" t="s">
        <v>230</v>
      </c>
      <c r="L174" s="25" t="s">
        <v>404</v>
      </c>
      <c r="N174" s="25" t="s">
        <v>224</v>
      </c>
      <c r="O174" s="25" t="s">
        <v>228</v>
      </c>
      <c r="P174" s="25" t="s">
        <v>15</v>
      </c>
      <c r="Q174" s="25" t="s">
        <v>229</v>
      </c>
      <c r="R174" s="25" t="s">
        <v>226</v>
      </c>
      <c r="S174" s="25" t="s">
        <v>227</v>
      </c>
      <c r="T174" s="25" t="s">
        <v>131</v>
      </c>
      <c r="U174" s="25" t="s">
        <v>130</v>
      </c>
      <c r="V174" s="25" t="s">
        <v>129</v>
      </c>
      <c r="W174" s="25" t="s">
        <v>230</v>
      </c>
    </row>
    <row r="175" spans="1:24" x14ac:dyDescent="0.25">
      <c r="A175" s="25" t="s">
        <v>132</v>
      </c>
      <c r="B175" s="27">
        <v>0</v>
      </c>
      <c r="C175" s="27">
        <f>IFERROR((VLOOKUP(A175,TAB_DIN_Indireta!A$190:H$216,2,0)),0)</f>
        <v>167980.34651321598</v>
      </c>
      <c r="D175" s="27">
        <f>IFERROR((VLOOKUP(A175,TAB_DIN_Indireta!A$190:H$216,3,0)),0)</f>
        <v>336127.19261837745</v>
      </c>
      <c r="E175" s="27">
        <v>0</v>
      </c>
      <c r="F175" s="27">
        <f>IFERROR((VLOOKUP(A175,TAB_DIN_Indireta!A$190:H$216,4,0)),0)</f>
        <v>86830.901950333951</v>
      </c>
      <c r="G175" s="27">
        <f>IFERROR((VLOOKUP(A175,TAB_DIN_Indireta!A$190:H$216,5,0)),0)</f>
        <v>11566.262637197915</v>
      </c>
      <c r="H175" s="27">
        <f>IFERROR((VLOOKUP(A175,TAB_DIN_Indireta!A$190:H$216,6,0)),0)</f>
        <v>0</v>
      </c>
      <c r="I175" s="27">
        <f>IFERROR((VLOOKUP(A175,TAB_DIN_Indireta!A$190:H$216,7,0)),0)</f>
        <v>103884.82736796522</v>
      </c>
      <c r="J175" s="27">
        <f>IFERROR((VLOOKUP(A175,TAB_DIN_Indireta!A$190:H$216,8,0)),0)</f>
        <v>0</v>
      </c>
      <c r="K175" s="27">
        <v>0</v>
      </c>
      <c r="L175" s="69">
        <f t="shared" ref="L175:L202" si="16">SUM(B175:K175)</f>
        <v>706389.53108709061</v>
      </c>
      <c r="M175" s="25" t="s">
        <v>132</v>
      </c>
      <c r="N175" s="28">
        <f>B175/Formato_Análises_Indireta!$S$31</f>
        <v>0</v>
      </c>
      <c r="O175" s="28">
        <f>C175/Formato_Análises_Indireta!$S$31</f>
        <v>7.2338330707080972E-4</v>
      </c>
      <c r="P175" s="28">
        <f>D175/Formato_Análises_Indireta!$S$31</f>
        <v>1.4474836207911919E-3</v>
      </c>
      <c r="Q175" s="28">
        <f>E175/Formato_Análises_Indireta!$S$31</f>
        <v>0</v>
      </c>
      <c r="R175" s="28">
        <f>F175/Formato_Análises_Indireta!$S$31</f>
        <v>3.7392484485577614E-4</v>
      </c>
      <c r="S175" s="28">
        <f>G175/Formato_Análises_Indireta!$S$31</f>
        <v>4.9808453730552975E-5</v>
      </c>
      <c r="T175" s="28">
        <f>H175/Formato_Análises_Indireta!$S$31</f>
        <v>0</v>
      </c>
      <c r="U175" s="28">
        <f>I175/Formato_Análises_Indireta!$S$31</f>
        <v>4.4736513250379848E-4</v>
      </c>
      <c r="V175" s="28">
        <f>J175/Formato_Análises_Indireta!$S$31</f>
        <v>0</v>
      </c>
      <c r="W175" s="28">
        <f>K175/Formato_Análises_Indireta!$S$31</f>
        <v>0</v>
      </c>
      <c r="X175" s="1">
        <f>L175/$L$202</f>
        <v>3.0419653589521299E-3</v>
      </c>
    </row>
    <row r="176" spans="1:24" x14ac:dyDescent="0.25">
      <c r="A176" s="25" t="s">
        <v>134</v>
      </c>
      <c r="B176" s="27">
        <v>0</v>
      </c>
      <c r="C176" s="27">
        <f>IFERROR((VLOOKUP(A176,TAB_DIN_Indireta!A$190:H$216,2,0)),0)</f>
        <v>177417.5979747173</v>
      </c>
      <c r="D176" s="27">
        <f>IFERROR((VLOOKUP(A176,TAB_DIN_Indireta!A$190:H$216,3,0)),0)</f>
        <v>339468.10246331675</v>
      </c>
      <c r="E176" s="27">
        <v>0</v>
      </c>
      <c r="F176" s="27">
        <f>IFERROR((VLOOKUP(A176,TAB_DIN_Indireta!A$190:H$216,4,0)),0)</f>
        <v>263199.00659549312</v>
      </c>
      <c r="G176" s="27">
        <f>IFERROR((VLOOKUP(A176,TAB_DIN_Indireta!A$190:H$216,5,0)),0)</f>
        <v>0</v>
      </c>
      <c r="H176" s="27">
        <f>IFERROR((VLOOKUP(A176,TAB_DIN_Indireta!A$190:H$216,6,0)),0)</f>
        <v>0</v>
      </c>
      <c r="I176" s="27">
        <f>IFERROR((VLOOKUP(A176,TAB_DIN_Indireta!A$190:H$216,7,0)),0)</f>
        <v>227232.36523375695</v>
      </c>
      <c r="J176" s="27">
        <f>IFERROR((VLOOKUP(A176,TAB_DIN_Indireta!A$190:H$216,8,0)),0)</f>
        <v>0</v>
      </c>
      <c r="K176" s="27">
        <v>0</v>
      </c>
      <c r="L176" s="69">
        <f t="shared" si="16"/>
        <v>1007317.072267284</v>
      </c>
      <c r="M176" s="25" t="s">
        <v>134</v>
      </c>
      <c r="N176" s="28">
        <f>B176/Formato_Análises_Indireta!$S$31</f>
        <v>0</v>
      </c>
      <c r="O176" s="28">
        <f>C176/Formato_Análises_Indireta!$S$31</f>
        <v>7.6402347905273006E-4</v>
      </c>
      <c r="P176" s="28">
        <f>D176/Formato_Análises_Indireta!$S$31</f>
        <v>1.4618707706121235E-3</v>
      </c>
      <c r="Q176" s="28">
        <f>E176/Formato_Análises_Indireta!$S$31</f>
        <v>0</v>
      </c>
      <c r="R176" s="28">
        <f>F176/Formato_Análises_Indireta!$S$31</f>
        <v>1.1334288311747251E-3</v>
      </c>
      <c r="S176" s="28">
        <f>G176/Formato_Análises_Indireta!$S$31</f>
        <v>0</v>
      </c>
      <c r="T176" s="28">
        <f>H176/Formato_Análises_Indireta!$S$31</f>
        <v>0</v>
      </c>
      <c r="U176" s="28">
        <f>I176/Formato_Análises_Indireta!$S$31</f>
        <v>9.7854364065968146E-4</v>
      </c>
      <c r="V176" s="28">
        <f>J176/Formato_Análises_Indireta!$S$31</f>
        <v>0</v>
      </c>
      <c r="W176" s="28">
        <f>K176/Formato_Análises_Indireta!$S$31</f>
        <v>0</v>
      </c>
      <c r="X176" s="1">
        <f t="shared" ref="X176:X202" si="17">L176/$L$202</f>
        <v>4.3378667214992598E-3</v>
      </c>
    </row>
    <row r="177" spans="1:24" x14ac:dyDescent="0.25">
      <c r="A177" s="25" t="s">
        <v>139</v>
      </c>
      <c r="B177" s="27">
        <v>0</v>
      </c>
      <c r="C177" s="27">
        <f>IFERROR((VLOOKUP(A177,TAB_DIN_Indireta!A$190:H$216,2,0)),0)</f>
        <v>128541.77923418996</v>
      </c>
      <c r="D177" s="27">
        <f>IFERROR((VLOOKUP(A177,TAB_DIN_Indireta!A$190:H$216,3,0)),0)</f>
        <v>0</v>
      </c>
      <c r="E177" s="27">
        <v>0</v>
      </c>
      <c r="F177" s="27">
        <f>IFERROR((VLOOKUP(A177,TAB_DIN_Indireta!A$190:H$216,4,0)),0)</f>
        <v>3133223.4399993336</v>
      </c>
      <c r="G177" s="27">
        <f>IFERROR((VLOOKUP(A177,TAB_DIN_Indireta!A$190:H$216,5,0)),0)</f>
        <v>0</v>
      </c>
      <c r="H177" s="27">
        <f>IFERROR((VLOOKUP(A177,TAB_DIN_Indireta!A$190:H$216,6,0)),0)</f>
        <v>0</v>
      </c>
      <c r="I177" s="27">
        <f>IFERROR((VLOOKUP(A177,TAB_DIN_Indireta!A$190:H$216,7,0)),0)</f>
        <v>159475.21981645876</v>
      </c>
      <c r="J177" s="27">
        <f>IFERROR((VLOOKUP(A177,TAB_DIN_Indireta!A$190:H$216,8,0)),0)</f>
        <v>0</v>
      </c>
      <c r="K177" s="27">
        <v>0</v>
      </c>
      <c r="L177" s="69">
        <f t="shared" si="16"/>
        <v>3421240.4390499825</v>
      </c>
      <c r="M177" s="25" t="s">
        <v>139</v>
      </c>
      <c r="N177" s="28">
        <f>B177/Formato_Análises_Indireta!$S$31</f>
        <v>0</v>
      </c>
      <c r="O177" s="28">
        <f>C177/Formato_Análises_Indireta!$S$31</f>
        <v>5.5354676478107281E-4</v>
      </c>
      <c r="P177" s="28">
        <f>D177/Formato_Análises_Indireta!$S$31</f>
        <v>0</v>
      </c>
      <c r="Q177" s="28">
        <f>E177/Formato_Análises_Indireta!$S$31</f>
        <v>0</v>
      </c>
      <c r="R177" s="28">
        <f>F177/Formato_Análises_Indireta!$S$31</f>
        <v>1.3492778059248596E-2</v>
      </c>
      <c r="S177" s="28">
        <f>G177/Formato_Análises_Indireta!$S$31</f>
        <v>0</v>
      </c>
      <c r="T177" s="28">
        <f>H177/Formato_Análises_Indireta!$S$31</f>
        <v>0</v>
      </c>
      <c r="U177" s="28">
        <f>I177/Formato_Análises_Indireta!$S$31</f>
        <v>6.8675719690575892E-4</v>
      </c>
      <c r="V177" s="28">
        <f>J177/Formato_Análises_Indireta!$S$31</f>
        <v>0</v>
      </c>
      <c r="W177" s="28">
        <f>K177/Formato_Análises_Indireta!$S$31</f>
        <v>0</v>
      </c>
      <c r="X177" s="1">
        <f t="shared" si="17"/>
        <v>1.4733082020935429E-2</v>
      </c>
    </row>
    <row r="178" spans="1:24" x14ac:dyDescent="0.25">
      <c r="A178" s="25" t="s">
        <v>143</v>
      </c>
      <c r="B178" s="27">
        <v>0</v>
      </c>
      <c r="C178" s="27">
        <f>IFERROR((VLOOKUP(A178,TAB_DIN_Indireta!A$190:H$216,2,0)),0)</f>
        <v>0</v>
      </c>
      <c r="D178" s="27">
        <f>IFERROR((VLOOKUP(A178,TAB_DIN_Indireta!A$190:H$216,3,0)),0)</f>
        <v>136475.07536516714</v>
      </c>
      <c r="E178" s="27">
        <v>0</v>
      </c>
      <c r="F178" s="27">
        <f>IFERROR((VLOOKUP(A178,TAB_DIN_Indireta!A$190:H$216,4,0)),0)</f>
        <v>0</v>
      </c>
      <c r="G178" s="27">
        <f>IFERROR((VLOOKUP(A178,TAB_DIN_Indireta!A$190:H$216,5,0)),0)</f>
        <v>0</v>
      </c>
      <c r="H178" s="27">
        <f>IFERROR((VLOOKUP(A178,TAB_DIN_Indireta!A$190:H$216,6,0)),0)</f>
        <v>0</v>
      </c>
      <c r="I178" s="27">
        <f>IFERROR((VLOOKUP(A178,TAB_DIN_Indireta!A$190:H$216,7,0)),0)</f>
        <v>389943.40908712381</v>
      </c>
      <c r="J178" s="27">
        <f>IFERROR((VLOOKUP(A178,TAB_DIN_Indireta!A$190:H$216,8,0)),0)</f>
        <v>0</v>
      </c>
      <c r="K178" s="27">
        <v>0</v>
      </c>
      <c r="L178" s="69">
        <f t="shared" si="16"/>
        <v>526418.48445229093</v>
      </c>
      <c r="M178" s="25" t="s">
        <v>143</v>
      </c>
      <c r="N178" s="28">
        <f>B178/Formato_Análises_Indireta!$S$31</f>
        <v>0</v>
      </c>
      <c r="O178" s="28">
        <f>C178/Formato_Análises_Indireta!$S$31</f>
        <v>0</v>
      </c>
      <c r="P178" s="28">
        <f>D178/Formato_Análises_Indireta!$S$31</f>
        <v>5.8771036850210001E-4</v>
      </c>
      <c r="Q178" s="28">
        <f>E178/Formato_Análises_Indireta!$S$31</f>
        <v>0</v>
      </c>
      <c r="R178" s="28">
        <f>F178/Formato_Análises_Indireta!$S$31</f>
        <v>0</v>
      </c>
      <c r="S178" s="28">
        <f>G178/Formato_Análises_Indireta!$S$31</f>
        <v>0</v>
      </c>
      <c r="T178" s="28">
        <f>H178/Formato_Análises_Indireta!$S$31</f>
        <v>0</v>
      </c>
      <c r="U178" s="28">
        <f>I178/Formato_Análises_Indireta!$S$31</f>
        <v>1.6792354504026252E-3</v>
      </c>
      <c r="V178" s="28">
        <f>J178/Formato_Análises_Indireta!$S$31</f>
        <v>0</v>
      </c>
      <c r="W178" s="28">
        <f>K178/Formato_Análises_Indireta!$S$31</f>
        <v>0</v>
      </c>
      <c r="X178" s="1">
        <f t="shared" si="17"/>
        <v>2.2669458189047251E-3</v>
      </c>
    </row>
    <row r="179" spans="1:24" x14ac:dyDescent="0.25">
      <c r="A179" s="25" t="s">
        <v>146</v>
      </c>
      <c r="B179" s="27">
        <v>0</v>
      </c>
      <c r="C179" s="27">
        <f>IFERROR((VLOOKUP(A179,TAB_DIN_Indireta!A$190:H$216,2,0)),0)</f>
        <v>900553.98555986746</v>
      </c>
      <c r="D179" s="27">
        <f>IFERROR((VLOOKUP(A179,TAB_DIN_Indireta!A$190:H$216,3,0)),0)</f>
        <v>449387.8576639297</v>
      </c>
      <c r="E179" s="27">
        <v>0</v>
      </c>
      <c r="F179" s="27">
        <f>IFERROR((VLOOKUP(A179,TAB_DIN_Indireta!A$190:H$216,4,0)),0)</f>
        <v>874169.25923951971</v>
      </c>
      <c r="G179" s="27">
        <f>IFERROR((VLOOKUP(A179,TAB_DIN_Indireta!A$190:H$216,5,0)),0)</f>
        <v>0</v>
      </c>
      <c r="H179" s="27">
        <f>IFERROR((VLOOKUP(A179,TAB_DIN_Indireta!A$190:H$216,6,0)),0)</f>
        <v>0</v>
      </c>
      <c r="I179" s="27">
        <f>IFERROR((VLOOKUP(A179,TAB_DIN_Indireta!A$190:H$216,7,0)),0)</f>
        <v>1495817.321780117</v>
      </c>
      <c r="J179" s="27">
        <f>IFERROR((VLOOKUP(A179,TAB_DIN_Indireta!A$190:H$216,8,0)),0)</f>
        <v>0</v>
      </c>
      <c r="K179" s="27">
        <v>0</v>
      </c>
      <c r="L179" s="69">
        <f t="shared" si="16"/>
        <v>3719928.4242434343</v>
      </c>
      <c r="M179" s="25" t="s">
        <v>146</v>
      </c>
      <c r="N179" s="28">
        <f>B179/Formato_Análises_Indireta!$S$31</f>
        <v>0</v>
      </c>
      <c r="O179" s="28">
        <f>C179/Formato_Análises_Indireta!$S$31</f>
        <v>3.8781067773237519E-3</v>
      </c>
      <c r="P179" s="28">
        <f>D179/Formato_Análises_Indireta!$S$31</f>
        <v>1.935224455611085E-3</v>
      </c>
      <c r="Q179" s="28">
        <f>E179/Formato_Análises_Indireta!$S$31</f>
        <v>0</v>
      </c>
      <c r="R179" s="28">
        <f>F179/Formato_Análises_Indireta!$S$31</f>
        <v>3.7644847317812413E-3</v>
      </c>
      <c r="S179" s="28">
        <f>G179/Formato_Análises_Indireta!$S$31</f>
        <v>0</v>
      </c>
      <c r="T179" s="28">
        <f>H179/Formato_Análises_Indireta!$S$31</f>
        <v>0</v>
      </c>
      <c r="U179" s="28">
        <f>I179/Formato_Análises_Indireta!$S$31</f>
        <v>6.4415230916193616E-3</v>
      </c>
      <c r="V179" s="28">
        <f>J179/Formato_Análises_Indireta!$S$31</f>
        <v>0</v>
      </c>
      <c r="W179" s="28">
        <f>K179/Formato_Análises_Indireta!$S$31</f>
        <v>0</v>
      </c>
      <c r="X179" s="1">
        <f t="shared" si="17"/>
        <v>1.601933905633544E-2</v>
      </c>
    </row>
    <row r="180" spans="1:24" x14ac:dyDescent="0.25">
      <c r="A180" s="25" t="s">
        <v>141</v>
      </c>
      <c r="B180" s="27">
        <v>0</v>
      </c>
      <c r="C180" s="27">
        <f>IFERROR((VLOOKUP(A180,TAB_DIN_Indireta!A$190:H$216,2,0)),0)</f>
        <v>0</v>
      </c>
      <c r="D180" s="27">
        <f>IFERROR((VLOOKUP(A180,TAB_DIN_Indireta!A$190:H$216,3,0)),0)</f>
        <v>105830.96194267251</v>
      </c>
      <c r="E180" s="27">
        <v>0</v>
      </c>
      <c r="F180" s="27">
        <f>IFERROR((VLOOKUP(A180,TAB_DIN_Indireta!A$190:H$216,4,0)),0)</f>
        <v>532252.7939241518</v>
      </c>
      <c r="G180" s="27">
        <f>IFERROR((VLOOKUP(A180,TAB_DIN_Indireta!A$190:H$216,5,0)),0)</f>
        <v>0</v>
      </c>
      <c r="H180" s="27">
        <f>IFERROR((VLOOKUP(A180,TAB_DIN_Indireta!A$190:H$216,6,0)),0)</f>
        <v>0</v>
      </c>
      <c r="I180" s="27">
        <f>IFERROR((VLOOKUP(A180,TAB_DIN_Indireta!A$190:H$216,7,0)),0)</f>
        <v>0</v>
      </c>
      <c r="J180" s="27">
        <f>IFERROR((VLOOKUP(A180,TAB_DIN_Indireta!A$190:H$216,8,0)),0)</f>
        <v>0</v>
      </c>
      <c r="K180" s="27">
        <v>0</v>
      </c>
      <c r="L180" s="69">
        <f t="shared" si="16"/>
        <v>638083.7558668243</v>
      </c>
      <c r="M180" s="25" t="s">
        <v>141</v>
      </c>
      <c r="N180" s="28">
        <f>B180/Formato_Análises_Indireta!$S$31</f>
        <v>0</v>
      </c>
      <c r="O180" s="28">
        <f>C180/Formato_Análises_Indireta!$S$31</f>
        <v>0</v>
      </c>
      <c r="P180" s="28">
        <f>D180/Formato_Análises_Indireta!$S$31</f>
        <v>4.5574588235863843E-4</v>
      </c>
      <c r="Q180" s="28">
        <f>E180/Formato_Análises_Indireta!$S$31</f>
        <v>0</v>
      </c>
      <c r="R180" s="28">
        <f>F180/Formato_Análises_Indireta!$S$31</f>
        <v>2.2920704371581896E-3</v>
      </c>
      <c r="S180" s="28">
        <f>G180/Formato_Análises_Indireta!$S$31</f>
        <v>0</v>
      </c>
      <c r="T180" s="28">
        <f>H180/Formato_Análises_Indireta!$S$31</f>
        <v>0</v>
      </c>
      <c r="U180" s="28">
        <f>I180/Formato_Análises_Indireta!$S$31</f>
        <v>0</v>
      </c>
      <c r="V180" s="28">
        <f>J180/Formato_Análises_Indireta!$S$31</f>
        <v>0</v>
      </c>
      <c r="W180" s="28">
        <f>K180/Formato_Análises_Indireta!$S$31</f>
        <v>0</v>
      </c>
      <c r="X180" s="1">
        <f t="shared" si="17"/>
        <v>2.7478163195168281E-3</v>
      </c>
    </row>
    <row r="181" spans="1:24" x14ac:dyDescent="0.25">
      <c r="A181" s="25" t="s">
        <v>153</v>
      </c>
      <c r="B181" s="27">
        <v>0</v>
      </c>
      <c r="C181" s="27">
        <f>IFERROR((VLOOKUP(A181,TAB_DIN_Indireta!A$190:H$216,2,0)),0)</f>
        <v>0</v>
      </c>
      <c r="D181" s="27">
        <f>IFERROR((VLOOKUP(A181,TAB_DIN_Indireta!A$190:H$216,3,0)),0)</f>
        <v>0</v>
      </c>
      <c r="E181" s="27">
        <v>0</v>
      </c>
      <c r="F181" s="27">
        <f>IFERROR((VLOOKUP(A181,TAB_DIN_Indireta!A$190:H$216,4,0)),0)</f>
        <v>1051418.992871538</v>
      </c>
      <c r="G181" s="27">
        <f>IFERROR((VLOOKUP(A181,TAB_DIN_Indireta!A$190:H$216,5,0)),0)</f>
        <v>0</v>
      </c>
      <c r="H181" s="27">
        <f>IFERROR((VLOOKUP(A181,TAB_DIN_Indireta!A$190:H$216,6,0)),0)</f>
        <v>0</v>
      </c>
      <c r="I181" s="27">
        <f>IFERROR((VLOOKUP(A181,TAB_DIN_Indireta!A$190:H$216,7,0)),0)</f>
        <v>805286.19445045898</v>
      </c>
      <c r="J181" s="27">
        <f>IFERROR((VLOOKUP(A181,TAB_DIN_Indireta!A$190:H$216,8,0)),0)</f>
        <v>119808.73916157293</v>
      </c>
      <c r="K181" s="27">
        <v>0</v>
      </c>
      <c r="L181" s="69">
        <f t="shared" si="16"/>
        <v>1976513.9264835699</v>
      </c>
      <c r="M181" s="25" t="s">
        <v>153</v>
      </c>
      <c r="N181" s="28">
        <f>B181/Formato_Análises_Indireta!$S$31</f>
        <v>0</v>
      </c>
      <c r="O181" s="28">
        <f>C181/Formato_Análises_Indireta!$S$31</f>
        <v>0</v>
      </c>
      <c r="P181" s="28">
        <f>D181/Formato_Análises_Indireta!$S$31</f>
        <v>0</v>
      </c>
      <c r="Q181" s="28">
        <f>E181/Formato_Análises_Indireta!$S$31</f>
        <v>0</v>
      </c>
      <c r="R181" s="28">
        <f>F181/Formato_Análises_Indireta!$S$31</f>
        <v>4.5277853270807144E-3</v>
      </c>
      <c r="S181" s="28">
        <f>G181/Formato_Análises_Indireta!$S$31</f>
        <v>0</v>
      </c>
      <c r="T181" s="28">
        <f>H181/Formato_Análises_Indireta!$S$31</f>
        <v>0</v>
      </c>
      <c r="U181" s="28">
        <f>I181/Formato_Análises_Indireta!$S$31</f>
        <v>3.4678496774871764E-3</v>
      </c>
      <c r="V181" s="28">
        <f>J181/Formato_Análises_Indireta!$S$31</f>
        <v>5.1593917830062349E-4</v>
      </c>
      <c r="W181" s="28">
        <f>K181/Formato_Análises_Indireta!$S$31</f>
        <v>0</v>
      </c>
      <c r="X181" s="1">
        <f t="shared" si="17"/>
        <v>8.5115741828685147E-3</v>
      </c>
    </row>
    <row r="182" spans="1:24" x14ac:dyDescent="0.25">
      <c r="A182" s="25" t="s">
        <v>157</v>
      </c>
      <c r="B182" s="27">
        <v>0</v>
      </c>
      <c r="C182" s="27">
        <f>IFERROR((VLOOKUP(A182,TAB_DIN_Indireta!A$190:H$216,2,0)),0)</f>
        <v>234772.61314768245</v>
      </c>
      <c r="D182" s="27">
        <f>IFERROR((VLOOKUP(A182,TAB_DIN_Indireta!A$190:H$216,3,0)),0)</f>
        <v>499317.26398627611</v>
      </c>
      <c r="E182" s="27">
        <v>0</v>
      </c>
      <c r="F182" s="27">
        <f>IFERROR((VLOOKUP(A182,TAB_DIN_Indireta!A$190:H$216,4,0)),0)</f>
        <v>900659.07136789872</v>
      </c>
      <c r="G182" s="27">
        <f>IFERROR((VLOOKUP(A182,TAB_DIN_Indireta!A$190:H$216,5,0)),0)</f>
        <v>0</v>
      </c>
      <c r="H182" s="27">
        <f>IFERROR((VLOOKUP(A182,TAB_DIN_Indireta!A$190:H$216,6,0)),0)</f>
        <v>0</v>
      </c>
      <c r="I182" s="27">
        <f>IFERROR((VLOOKUP(A182,TAB_DIN_Indireta!A$190:H$216,7,0)),0)</f>
        <v>452468.10011492146</v>
      </c>
      <c r="J182" s="27">
        <f>IFERROR((VLOOKUP(A182,TAB_DIN_Indireta!A$190:H$216,8,0)),0)</f>
        <v>0</v>
      </c>
      <c r="K182" s="27">
        <v>0</v>
      </c>
      <c r="L182" s="69">
        <f t="shared" si="16"/>
        <v>2087217.0486167786</v>
      </c>
      <c r="M182" s="25" t="s">
        <v>157</v>
      </c>
      <c r="N182" s="28">
        <f>B182/Formato_Análises_Indireta!$S$31</f>
        <v>0</v>
      </c>
      <c r="O182" s="28">
        <f>C182/Formato_Análises_Indireta!$S$31</f>
        <v>1.0110146385194226E-3</v>
      </c>
      <c r="P182" s="28">
        <f>D182/Formato_Análises_Indireta!$S$31</f>
        <v>2.1502382939275785E-3</v>
      </c>
      <c r="Q182" s="28">
        <f>E182/Formato_Análises_Indireta!$S$31</f>
        <v>0</v>
      </c>
      <c r="R182" s="28">
        <f>F182/Formato_Análises_Indireta!$S$31</f>
        <v>3.878559314307499E-3</v>
      </c>
      <c r="S182" s="28">
        <f>G182/Formato_Análises_Indireta!$S$31</f>
        <v>0</v>
      </c>
      <c r="T182" s="28">
        <f>H182/Formato_Análises_Indireta!$S$31</f>
        <v>0</v>
      </c>
      <c r="U182" s="28">
        <f>I182/Formato_Análises_Indireta!$S$31</f>
        <v>1.9484890786281772E-3</v>
      </c>
      <c r="V182" s="28">
        <f>J182/Formato_Análises_Indireta!$S$31</f>
        <v>0</v>
      </c>
      <c r="W182" s="28">
        <f>K182/Formato_Análises_Indireta!$S$31</f>
        <v>0</v>
      </c>
      <c r="X182" s="1">
        <f t="shared" si="17"/>
        <v>8.9883013253826763E-3</v>
      </c>
    </row>
    <row r="183" spans="1:24" x14ac:dyDescent="0.25">
      <c r="A183" s="25" t="s">
        <v>161</v>
      </c>
      <c r="B183" s="27">
        <v>0</v>
      </c>
      <c r="C183" s="27">
        <f>IFERROR((VLOOKUP(A183,TAB_DIN_Indireta!A$190:H$216,2,0)),0)</f>
        <v>107042.8606119152</v>
      </c>
      <c r="D183" s="27">
        <f>IFERROR((VLOOKUP(A183,TAB_DIN_Indireta!A$190:H$216,3,0)),0)</f>
        <v>302587.07809663401</v>
      </c>
      <c r="E183" s="27">
        <v>0</v>
      </c>
      <c r="F183" s="27">
        <f>IFERROR((VLOOKUP(A183,TAB_DIN_Indireta!A$190:H$216,4,0)),0)</f>
        <v>537587.60462017625</v>
      </c>
      <c r="G183" s="27">
        <f>IFERROR((VLOOKUP(A183,TAB_DIN_Indireta!A$190:H$216,5,0)),0)</f>
        <v>0</v>
      </c>
      <c r="H183" s="27">
        <f>IFERROR((VLOOKUP(A183,TAB_DIN_Indireta!A$190:H$216,6,0)),0)</f>
        <v>0</v>
      </c>
      <c r="I183" s="27">
        <f>IFERROR((VLOOKUP(A183,TAB_DIN_Indireta!A$190:H$216,7,0)),0)</f>
        <v>135559.32760946688</v>
      </c>
      <c r="J183" s="27">
        <f>IFERROR((VLOOKUP(A183,TAB_DIN_Indireta!A$190:H$216,8,0)),0)</f>
        <v>0</v>
      </c>
      <c r="K183" s="27">
        <v>0</v>
      </c>
      <c r="L183" s="69">
        <f t="shared" si="16"/>
        <v>1082776.8709381924</v>
      </c>
      <c r="M183" s="25" t="s">
        <v>161</v>
      </c>
      <c r="N183" s="28">
        <f>B183/Formato_Análises_Indireta!$S$31</f>
        <v>0</v>
      </c>
      <c r="O183" s="28">
        <f>C183/Formato_Análises_Indireta!$S$31</f>
        <v>4.6096475043093708E-4</v>
      </c>
      <c r="P183" s="28">
        <f>D183/Formato_Análises_Indireta!$S$31</f>
        <v>1.3030479206281162E-3</v>
      </c>
      <c r="Q183" s="28">
        <f>E183/Formato_Análises_Indireta!$S$31</f>
        <v>0</v>
      </c>
      <c r="R183" s="28">
        <f>F183/Formato_Análises_Indireta!$S$31</f>
        <v>2.3150440354629369E-3</v>
      </c>
      <c r="S183" s="28">
        <f>G183/Formato_Análises_Indireta!$S$31</f>
        <v>0</v>
      </c>
      <c r="T183" s="28">
        <f>H183/Formato_Análises_Indireta!$S$31</f>
        <v>0</v>
      </c>
      <c r="U183" s="28">
        <f>I183/Formato_Análises_Indireta!$S$31</f>
        <v>5.83766831929451E-4</v>
      </c>
      <c r="V183" s="28">
        <f>J183/Formato_Análises_Indireta!$S$31</f>
        <v>0</v>
      </c>
      <c r="W183" s="28">
        <f>K183/Formato_Análises_Indireta!$S$31</f>
        <v>0</v>
      </c>
      <c r="X183" s="1">
        <f t="shared" si="17"/>
        <v>4.6628235384514414E-3</v>
      </c>
    </row>
    <row r="184" spans="1:24" x14ac:dyDescent="0.25">
      <c r="A184" s="25" t="s">
        <v>151</v>
      </c>
      <c r="B184" s="27">
        <v>0</v>
      </c>
      <c r="C184" s="27">
        <f>IFERROR((VLOOKUP(A184,TAB_DIN_Indireta!A$190:H$216,2,0)),0)</f>
        <v>646098.93704302073</v>
      </c>
      <c r="D184" s="27">
        <f>IFERROR((VLOOKUP(A184,TAB_DIN_Indireta!A$190:H$216,3,0)),0)</f>
        <v>2955609.3179160906</v>
      </c>
      <c r="E184" s="27">
        <v>0</v>
      </c>
      <c r="F184" s="27">
        <f>IFERROR((VLOOKUP(A184,TAB_DIN_Indireta!A$190:H$216,4,0)),0)</f>
        <v>1321759.7401608899</v>
      </c>
      <c r="G184" s="27">
        <f>IFERROR((VLOOKUP(A184,TAB_DIN_Indireta!A$190:H$216,5,0)),0)</f>
        <v>10995.796822171516</v>
      </c>
      <c r="H184" s="27">
        <f>IFERROR((VLOOKUP(A184,TAB_DIN_Indireta!A$190:H$216,6,0)),0)</f>
        <v>0</v>
      </c>
      <c r="I184" s="27">
        <f>IFERROR((VLOOKUP(A184,TAB_DIN_Indireta!A$190:H$216,7,0)),0)</f>
        <v>1136715.9149747672</v>
      </c>
      <c r="J184" s="27">
        <f>IFERROR((VLOOKUP(A184,TAB_DIN_Indireta!A$190:H$216,8,0)),0)</f>
        <v>0</v>
      </c>
      <c r="K184" s="27">
        <v>0</v>
      </c>
      <c r="L184" s="69">
        <f t="shared" si="16"/>
        <v>6071179.7069169395</v>
      </c>
      <c r="M184" s="25" t="s">
        <v>151</v>
      </c>
      <c r="N184" s="28">
        <f>B184/Formato_Análises_Indireta!$S$31</f>
        <v>0</v>
      </c>
      <c r="O184" s="28">
        <f>C184/Formato_Análises_Indireta!$S$31</f>
        <v>2.7823325494589573E-3</v>
      </c>
      <c r="P184" s="28">
        <f>D184/Formato_Análises_Indireta!$S$31</f>
        <v>1.2727908277265223E-2</v>
      </c>
      <c r="Q184" s="28">
        <f>E184/Formato_Análises_Indireta!$S$31</f>
        <v>0</v>
      </c>
      <c r="R184" s="28">
        <f>F184/Formato_Análises_Indireta!$S$31</f>
        <v>5.6919690418391527E-3</v>
      </c>
      <c r="S184" s="28">
        <f>G184/Formato_Análises_Indireta!$S$31</f>
        <v>4.7351824390214196E-5</v>
      </c>
      <c r="T184" s="28">
        <f>H184/Formato_Análises_Indireta!$S$31</f>
        <v>0</v>
      </c>
      <c r="U184" s="28">
        <f>I184/Formato_Análises_Indireta!$S$31</f>
        <v>4.8951043073945256E-3</v>
      </c>
      <c r="V184" s="28">
        <f>J184/Formato_Análises_Indireta!$S$31</f>
        <v>0</v>
      </c>
      <c r="W184" s="28">
        <f>K184/Formato_Análises_Indireta!$S$31</f>
        <v>0</v>
      </c>
      <c r="X184" s="1">
        <f t="shared" si="17"/>
        <v>2.6144666000348069E-2</v>
      </c>
    </row>
    <row r="185" spans="1:24" x14ac:dyDescent="0.25">
      <c r="A185" s="25" t="s">
        <v>167</v>
      </c>
      <c r="B185" s="27">
        <v>0</v>
      </c>
      <c r="C185" s="27">
        <f>IFERROR((VLOOKUP(A185,TAB_DIN_Indireta!A$190:H$216,2,0)),0)</f>
        <v>621586.64875668299</v>
      </c>
      <c r="D185" s="27">
        <f>IFERROR((VLOOKUP(A185,TAB_DIN_Indireta!A$190:H$216,3,0)),0)</f>
        <v>323091.09341949667</v>
      </c>
      <c r="E185" s="27">
        <v>0</v>
      </c>
      <c r="F185" s="27">
        <f>IFERROR((VLOOKUP(A185,TAB_DIN_Indireta!A$190:H$216,4,0)),0)</f>
        <v>665741.7946403292</v>
      </c>
      <c r="G185" s="27">
        <f>IFERROR((VLOOKUP(A185,TAB_DIN_Indireta!A$190:H$216,5,0)),0)</f>
        <v>0</v>
      </c>
      <c r="H185" s="27">
        <f>IFERROR((VLOOKUP(A185,TAB_DIN_Indireta!A$190:H$216,6,0)),0)</f>
        <v>0</v>
      </c>
      <c r="I185" s="27">
        <f>IFERROR((VLOOKUP(A185,TAB_DIN_Indireta!A$190:H$216,7,0)),0)</f>
        <v>124754.59589280658</v>
      </c>
      <c r="J185" s="27">
        <f>IFERROR((VLOOKUP(A185,TAB_DIN_Indireta!A$190:H$216,8,0)),0)</f>
        <v>0</v>
      </c>
      <c r="K185" s="27">
        <v>0</v>
      </c>
      <c r="L185" s="69">
        <f t="shared" si="16"/>
        <v>1735174.1327093155</v>
      </c>
      <c r="M185" s="25" t="s">
        <v>167</v>
      </c>
      <c r="N185" s="28">
        <f>B185/Formato_Análises_Indireta!$S$31</f>
        <v>0</v>
      </c>
      <c r="O185" s="28">
        <f>C185/Formato_Análises_Indireta!$S$31</f>
        <v>2.6767738901722947E-3</v>
      </c>
      <c r="P185" s="28">
        <f>D185/Formato_Análises_Indireta!$S$31</f>
        <v>1.3913455263918715E-3</v>
      </c>
      <c r="Q185" s="28">
        <f>E185/Formato_Análises_Indireta!$S$31</f>
        <v>0</v>
      </c>
      <c r="R185" s="28">
        <f>F185/Formato_Análises_Indireta!$S$31</f>
        <v>2.866921702797464E-3</v>
      </c>
      <c r="S185" s="28">
        <f>G185/Formato_Análises_Indireta!$S$31</f>
        <v>0</v>
      </c>
      <c r="T185" s="28">
        <f>H185/Formato_Análises_Indireta!$S$31</f>
        <v>0</v>
      </c>
      <c r="U185" s="28">
        <f>I185/Formato_Análises_Indireta!$S$31</f>
        <v>5.3723780205513962E-4</v>
      </c>
      <c r="V185" s="28">
        <f>J185/Formato_Análises_Indireta!$S$31</f>
        <v>0</v>
      </c>
      <c r="W185" s="28">
        <f>K185/Formato_Análises_Indireta!$S$31</f>
        <v>0</v>
      </c>
      <c r="X185" s="1">
        <f t="shared" si="17"/>
        <v>7.4722789214167699E-3</v>
      </c>
    </row>
    <row r="186" spans="1:24" x14ac:dyDescent="0.25">
      <c r="A186" s="25" t="s">
        <v>171</v>
      </c>
      <c r="B186" s="27">
        <v>0</v>
      </c>
      <c r="C186" s="27">
        <f>IFERROR((VLOOKUP(A186,TAB_DIN_Indireta!A$190:H$216,2,0)),0)</f>
        <v>338889.44814376847</v>
      </c>
      <c r="D186" s="27">
        <f>IFERROR((VLOOKUP(A186,TAB_DIN_Indireta!A$190:H$216,3,0)),0)</f>
        <v>719729.96970403544</v>
      </c>
      <c r="E186" s="27">
        <v>0</v>
      </c>
      <c r="F186" s="27">
        <f>IFERROR((VLOOKUP(A186,TAB_DIN_Indireta!A$190:H$216,4,0)),0)</f>
        <v>427696.50918539002</v>
      </c>
      <c r="G186" s="27">
        <f>IFERROR((VLOOKUP(A186,TAB_DIN_Indireta!A$190:H$216,5,0)),0)</f>
        <v>0</v>
      </c>
      <c r="H186" s="27">
        <f>IFERROR((VLOOKUP(A186,TAB_DIN_Indireta!A$190:H$216,6,0)),0)</f>
        <v>0</v>
      </c>
      <c r="I186" s="27">
        <f>IFERROR((VLOOKUP(A186,TAB_DIN_Indireta!A$190:H$216,7,0)),0)</f>
        <v>685830.92573408177</v>
      </c>
      <c r="J186" s="27">
        <f>IFERROR((VLOOKUP(A186,TAB_DIN_Indireta!A$190:H$216,8,0)),0)</f>
        <v>0</v>
      </c>
      <c r="K186" s="27">
        <v>0</v>
      </c>
      <c r="L186" s="69">
        <f t="shared" si="16"/>
        <v>2172146.8527672756</v>
      </c>
      <c r="M186" s="25" t="s">
        <v>171</v>
      </c>
      <c r="N186" s="28">
        <f>B186/Formato_Análises_Indireta!$S$31</f>
        <v>0</v>
      </c>
      <c r="O186" s="28">
        <f>C186/Formato_Análises_Indireta!$S$31</f>
        <v>1.4593788786496748E-3</v>
      </c>
      <c r="P186" s="28">
        <f>D186/Formato_Análises_Indireta!$S$31</f>
        <v>3.0994140474732089E-3</v>
      </c>
      <c r="Q186" s="28">
        <f>E186/Formato_Análises_Indireta!$S$31</f>
        <v>0</v>
      </c>
      <c r="R186" s="28">
        <f>F186/Formato_Análises_Indireta!$S$31</f>
        <v>1.8418137696413611E-3</v>
      </c>
      <c r="S186" s="28">
        <f>G186/Formato_Análises_Indireta!$S$31</f>
        <v>0</v>
      </c>
      <c r="T186" s="28">
        <f>H186/Formato_Análises_Indireta!$S$31</f>
        <v>0</v>
      </c>
      <c r="U186" s="28">
        <f>I186/Formato_Análises_Indireta!$S$31</f>
        <v>2.9534326690409734E-3</v>
      </c>
      <c r="V186" s="28">
        <f>J186/Formato_Análises_Indireta!$S$31</f>
        <v>0</v>
      </c>
      <c r="W186" s="28">
        <f>K186/Formato_Análises_Indireta!$S$31</f>
        <v>0</v>
      </c>
      <c r="X186" s="1">
        <f t="shared" si="17"/>
        <v>9.354039364805217E-3</v>
      </c>
    </row>
    <row r="187" spans="1:24" x14ac:dyDescent="0.25">
      <c r="A187" s="25" t="s">
        <v>175</v>
      </c>
      <c r="B187" s="27">
        <v>0</v>
      </c>
      <c r="C187" s="27">
        <f>IFERROR((VLOOKUP(A187,TAB_DIN_Indireta!A$190:H$216,2,0)),0)</f>
        <v>2076648.4187805001</v>
      </c>
      <c r="D187" s="27">
        <f>IFERROR((VLOOKUP(A187,TAB_DIN_Indireta!A$190:H$216,3,0)),0)</f>
        <v>2655481.5206775372</v>
      </c>
      <c r="E187" s="27">
        <v>0</v>
      </c>
      <c r="F187" s="27">
        <f>IFERROR((VLOOKUP(A187,TAB_DIN_Indireta!A$190:H$216,4,0)),0)</f>
        <v>2431128.7795339855</v>
      </c>
      <c r="G187" s="27">
        <f>IFERROR((VLOOKUP(A187,TAB_DIN_Indireta!A$190:H$216,5,0)),0)</f>
        <v>0</v>
      </c>
      <c r="H187" s="27">
        <f>IFERROR((VLOOKUP(A187,TAB_DIN_Indireta!A$190:H$216,6,0)),0)</f>
        <v>0</v>
      </c>
      <c r="I187" s="27">
        <f>IFERROR((VLOOKUP(A187,TAB_DIN_Indireta!A$190:H$216,7,0)),0)</f>
        <v>604166.97013707296</v>
      </c>
      <c r="J187" s="27">
        <f>IFERROR((VLOOKUP(A187,TAB_DIN_Indireta!A$190:H$216,8,0)),0)</f>
        <v>0</v>
      </c>
      <c r="K187" s="27">
        <v>0</v>
      </c>
      <c r="L187" s="69">
        <f t="shared" si="16"/>
        <v>7767425.6891290955</v>
      </c>
      <c r="M187" s="25" t="s">
        <v>175</v>
      </c>
      <c r="N187" s="28">
        <f>B187/Formato_Análises_Indireta!$S$31</f>
        <v>0</v>
      </c>
      <c r="O187" s="28">
        <f>C187/Formato_Análises_Indireta!$S$31</f>
        <v>8.9427890344458746E-3</v>
      </c>
      <c r="P187" s="28">
        <f>D187/Formato_Análises_Indireta!$S$31</f>
        <v>1.1435450897477516E-2</v>
      </c>
      <c r="Q187" s="28">
        <f>E187/Formato_Análises_Indireta!$S$31</f>
        <v>0</v>
      </c>
      <c r="R187" s="28">
        <f>F187/Formato_Análises_Indireta!$S$31</f>
        <v>1.0469307945593229E-2</v>
      </c>
      <c r="S187" s="28">
        <f>G187/Formato_Análises_Indireta!$S$31</f>
        <v>0</v>
      </c>
      <c r="T187" s="28">
        <f>H187/Formato_Análises_Indireta!$S$31</f>
        <v>0</v>
      </c>
      <c r="U187" s="28">
        <f>I187/Formato_Análises_Indireta!$S$31</f>
        <v>2.6017585387366864E-3</v>
      </c>
      <c r="V187" s="28">
        <f>J187/Formato_Análises_Indireta!$S$31</f>
        <v>0</v>
      </c>
      <c r="W187" s="28">
        <f>K187/Formato_Análises_Indireta!$S$31</f>
        <v>0</v>
      </c>
      <c r="X187" s="1">
        <f t="shared" si="17"/>
        <v>3.3449306416253308E-2</v>
      </c>
    </row>
    <row r="188" spans="1:24" x14ac:dyDescent="0.25">
      <c r="A188" s="25" t="s">
        <v>137</v>
      </c>
      <c r="B188" s="27">
        <v>0</v>
      </c>
      <c r="C188" s="27">
        <f>IFERROR((VLOOKUP(A188,TAB_DIN_Indireta!A$190:H$216,2,0)),0)</f>
        <v>132465.43765093852</v>
      </c>
      <c r="D188" s="27">
        <f>IFERROR((VLOOKUP(A188,TAB_DIN_Indireta!A$190:H$216,3,0)),0)</f>
        <v>631864.58668243361</v>
      </c>
      <c r="E188" s="27">
        <v>0</v>
      </c>
      <c r="F188" s="27">
        <f>IFERROR((VLOOKUP(A188,TAB_DIN_Indireta!A$190:H$216,4,0)),0)</f>
        <v>226612.76839159906</v>
      </c>
      <c r="G188" s="27">
        <f>IFERROR((VLOOKUP(A188,TAB_DIN_Indireta!A$190:H$216,5,0)),0)</f>
        <v>0</v>
      </c>
      <c r="H188" s="27">
        <f>IFERROR((VLOOKUP(A188,TAB_DIN_Indireta!A$190:H$216,6,0)),0)</f>
        <v>0</v>
      </c>
      <c r="I188" s="27">
        <f>IFERROR((VLOOKUP(A188,TAB_DIN_Indireta!A$190:H$216,7,0)),0)</f>
        <v>234248.54885828018</v>
      </c>
      <c r="J188" s="27">
        <f>IFERROR((VLOOKUP(A188,TAB_DIN_Indireta!A$190:H$216,8,0)),0)</f>
        <v>0</v>
      </c>
      <c r="K188" s="27">
        <v>0</v>
      </c>
      <c r="L188" s="69">
        <f t="shared" si="16"/>
        <v>1225191.3415832515</v>
      </c>
      <c r="M188" s="25" t="s">
        <v>137</v>
      </c>
      <c r="N188" s="28">
        <f>B188/Formato_Análises_Indireta!$S$31</f>
        <v>0</v>
      </c>
      <c r="O188" s="28">
        <f>C188/Formato_Análises_Indireta!$S$31</f>
        <v>5.7044343787550822E-4</v>
      </c>
      <c r="P188" s="28">
        <f>D188/Formato_Análises_Indireta!$S$31</f>
        <v>2.7210343580241873E-3</v>
      </c>
      <c r="Q188" s="28">
        <f>E188/Formato_Análises_Indireta!$S$31</f>
        <v>0</v>
      </c>
      <c r="R188" s="28">
        <f>F188/Formato_Análises_Indireta!$S$31</f>
        <v>9.7587543558668192E-4</v>
      </c>
      <c r="S188" s="28">
        <f>G188/Formato_Análises_Indireta!$S$31</f>
        <v>0</v>
      </c>
      <c r="T188" s="28">
        <f>H188/Formato_Análises_Indireta!$S$31</f>
        <v>0</v>
      </c>
      <c r="U188" s="28">
        <f>I188/Formato_Análises_Indireta!$S$31</f>
        <v>1.0087578307043743E-3</v>
      </c>
      <c r="V188" s="28">
        <f>J188/Formato_Análises_Indireta!$S$31</f>
        <v>0</v>
      </c>
      <c r="W188" s="28">
        <f>K188/Formato_Análises_Indireta!$S$31</f>
        <v>0</v>
      </c>
      <c r="X188" s="1">
        <f t="shared" si="17"/>
        <v>5.2761110621907525E-3</v>
      </c>
    </row>
    <row r="189" spans="1:24" x14ac:dyDescent="0.25">
      <c r="A189" s="25" t="s">
        <v>181</v>
      </c>
      <c r="B189" s="27">
        <v>0</v>
      </c>
      <c r="C189" s="27">
        <f>IFERROR((VLOOKUP(A189,TAB_DIN_Indireta!A$190:H$216,2,0)),0)</f>
        <v>251494.90413217634</v>
      </c>
      <c r="D189" s="27">
        <f>IFERROR((VLOOKUP(A189,TAB_DIN_Indireta!A$190:H$216,3,0)),0)</f>
        <v>0</v>
      </c>
      <c r="E189" s="27">
        <v>0</v>
      </c>
      <c r="F189" s="27">
        <f>IFERROR((VLOOKUP(A189,TAB_DIN_Indireta!A$190:H$216,4,0)),0)</f>
        <v>147938.98169584118</v>
      </c>
      <c r="G189" s="27">
        <f>IFERROR((VLOOKUP(A189,TAB_DIN_Indireta!A$190:H$216,5,0)),0)</f>
        <v>116654.80016988391</v>
      </c>
      <c r="H189" s="27">
        <f>IFERROR((VLOOKUP(A189,TAB_DIN_Indireta!A$190:H$216,6,0)),0)</f>
        <v>0</v>
      </c>
      <c r="I189" s="27">
        <f>IFERROR((VLOOKUP(A189,TAB_DIN_Indireta!A$190:H$216,7,0)),0)</f>
        <v>13011.533685315035</v>
      </c>
      <c r="J189" s="27">
        <f>IFERROR((VLOOKUP(A189,TAB_DIN_Indireta!A$190:H$216,8,0)),0)</f>
        <v>0</v>
      </c>
      <c r="K189" s="27">
        <v>0</v>
      </c>
      <c r="L189" s="69">
        <f t="shared" si="16"/>
        <v>529100.21968321642</v>
      </c>
      <c r="M189" s="25" t="s">
        <v>181</v>
      </c>
      <c r="N189" s="28">
        <f>B189/Formato_Análises_Indireta!$S$31</f>
        <v>0</v>
      </c>
      <c r="O189" s="28">
        <f>C189/Formato_Análises_Indireta!$S$31</f>
        <v>1.0830267899719847E-3</v>
      </c>
      <c r="P189" s="28">
        <f>D189/Formato_Análises_Indireta!$S$31</f>
        <v>0</v>
      </c>
      <c r="Q189" s="28">
        <f>E189/Formato_Análises_Indireta!$S$31</f>
        <v>0</v>
      </c>
      <c r="R189" s="28">
        <f>F189/Formato_Análises_Indireta!$S$31</f>
        <v>6.3707803945627637E-4</v>
      </c>
      <c r="S189" s="28">
        <f>G189/Formato_Análises_Indireta!$S$31</f>
        <v>5.0235719168453992E-4</v>
      </c>
      <c r="T189" s="28">
        <f>H189/Formato_Análises_Indireta!$S$31</f>
        <v>0</v>
      </c>
      <c r="U189" s="28">
        <f>I189/Formato_Análises_Indireta!$S$31</f>
        <v>5.6032306532990209E-5</v>
      </c>
      <c r="V189" s="28">
        <f>J189/Formato_Análises_Indireta!$S$31</f>
        <v>0</v>
      </c>
      <c r="W189" s="28">
        <f>K189/Formato_Análises_Indireta!$S$31</f>
        <v>0</v>
      </c>
      <c r="X189" s="1">
        <f t="shared" si="17"/>
        <v>2.278494327645791E-3</v>
      </c>
    </row>
    <row r="190" spans="1:24" x14ac:dyDescent="0.25">
      <c r="A190" s="25" t="s">
        <v>148</v>
      </c>
      <c r="B190" s="27">
        <v>0</v>
      </c>
      <c r="C190" s="27">
        <f>IFERROR((VLOOKUP(A190,TAB_DIN_Indireta!A$190:H$216,2,0)),0)</f>
        <v>1673154.3994603688</v>
      </c>
      <c r="D190" s="27">
        <f>IFERROR((VLOOKUP(A190,TAB_DIN_Indireta!A$190:H$216,3,0)),0)</f>
        <v>1092448.8595293218</v>
      </c>
      <c r="E190" s="27">
        <v>0</v>
      </c>
      <c r="F190" s="27">
        <f>IFERROR((VLOOKUP(A190,TAB_DIN_Indireta!A$190:H$216,4,0)),0)</f>
        <v>1508854.7857297515</v>
      </c>
      <c r="G190" s="27">
        <f>IFERROR((VLOOKUP(A190,TAB_DIN_Indireta!A$190:H$216,5,0)),0)</f>
        <v>177248.3688812645</v>
      </c>
      <c r="H190" s="27">
        <f>IFERROR((VLOOKUP(A190,TAB_DIN_Indireta!A$190:H$216,6,0)),0)</f>
        <v>0</v>
      </c>
      <c r="I190" s="27">
        <f>IFERROR((VLOOKUP(A190,TAB_DIN_Indireta!A$190:H$216,7,0)),0)</f>
        <v>1812694.7050182377</v>
      </c>
      <c r="J190" s="27">
        <f>IFERROR((VLOOKUP(A190,TAB_DIN_Indireta!A$190:H$216,8,0)),0)</f>
        <v>0</v>
      </c>
      <c r="K190" s="27">
        <v>0</v>
      </c>
      <c r="L190" s="69">
        <f t="shared" si="16"/>
        <v>6264401.1186189447</v>
      </c>
      <c r="M190" s="25" t="s">
        <v>148</v>
      </c>
      <c r="N190" s="28">
        <f>B190/Formato_Análises_Indireta!$S$31</f>
        <v>0</v>
      </c>
      <c r="O190" s="28">
        <f>C190/Formato_Análises_Indireta!$S$31</f>
        <v>7.2051998215546748E-3</v>
      </c>
      <c r="P190" s="28">
        <f>D190/Formato_Análises_Indireta!$S$31</f>
        <v>4.7044745722671852E-3</v>
      </c>
      <c r="Q190" s="28">
        <f>E190/Formato_Análises_Indireta!$S$31</f>
        <v>0</v>
      </c>
      <c r="R190" s="28">
        <f>F190/Formato_Análises_Indireta!$S$31</f>
        <v>6.4976670631223671E-3</v>
      </c>
      <c r="S190" s="28">
        <f>G190/Formato_Análises_Indireta!$S$31</f>
        <v>7.6329471819578743E-4</v>
      </c>
      <c r="T190" s="28">
        <f>H190/Formato_Análises_Indireta!$S$31</f>
        <v>0</v>
      </c>
      <c r="U190" s="28">
        <f>I190/Formato_Análises_Indireta!$S$31</f>
        <v>7.8061101649333324E-3</v>
      </c>
      <c r="V190" s="28">
        <f>J190/Formato_Análises_Indireta!$S$31</f>
        <v>0</v>
      </c>
      <c r="W190" s="28">
        <f>K190/Formato_Análises_Indireta!$S$31</f>
        <v>0</v>
      </c>
      <c r="X190" s="1">
        <f t="shared" si="17"/>
        <v>2.6976746340073351E-2</v>
      </c>
    </row>
    <row r="191" spans="1:24" x14ac:dyDescent="0.25">
      <c r="A191" s="25" t="s">
        <v>177</v>
      </c>
      <c r="B191" s="27">
        <v>0</v>
      </c>
      <c r="C191" s="27">
        <f>IFERROR((VLOOKUP(A191,TAB_DIN_Indireta!A$190:H$216,2,0)),0)</f>
        <v>2953674.1013474134</v>
      </c>
      <c r="D191" s="27">
        <f>IFERROR((VLOOKUP(A191,TAB_DIN_Indireta!A$190:H$216,3,0)),0)</f>
        <v>2965995.07115138</v>
      </c>
      <c r="E191" s="27">
        <v>0</v>
      </c>
      <c r="F191" s="27">
        <f>IFERROR((VLOOKUP(A191,TAB_DIN_Indireta!A$190:H$216,4,0)),0)</f>
        <v>5589480.0104095535</v>
      </c>
      <c r="G191" s="27">
        <f>IFERROR((VLOOKUP(A191,TAB_DIN_Indireta!A$190:H$216,5,0)),0)</f>
        <v>68711.106194100706</v>
      </c>
      <c r="H191" s="27">
        <f>IFERROR((VLOOKUP(A191,TAB_DIN_Indireta!A$190:H$216,6,0)),0)</f>
        <v>0</v>
      </c>
      <c r="I191" s="27">
        <f>IFERROR((VLOOKUP(A191,TAB_DIN_Indireta!A$190:H$216,7,0)),0)</f>
        <v>1596931.7051181693</v>
      </c>
      <c r="J191" s="27">
        <f>IFERROR((VLOOKUP(A191,TAB_DIN_Indireta!A$190:H$216,8,0)),0)</f>
        <v>0</v>
      </c>
      <c r="K191" s="27">
        <v>0</v>
      </c>
      <c r="L191" s="69">
        <f t="shared" si="16"/>
        <v>13174791.994220618</v>
      </c>
      <c r="M191" s="25" t="s">
        <v>177</v>
      </c>
      <c r="N191" s="28">
        <f>B191/Formato_Análises_Indireta!$S$31</f>
        <v>0</v>
      </c>
      <c r="O191" s="28">
        <f>C191/Formato_Análises_Indireta!$S$31</f>
        <v>1.2719574544239868E-2</v>
      </c>
      <c r="P191" s="28">
        <f>D191/Formato_Análises_Indireta!$S$31</f>
        <v>1.2772633036308233E-2</v>
      </c>
      <c r="Q191" s="28">
        <f>E191/Formato_Análises_Indireta!$S$31</f>
        <v>0</v>
      </c>
      <c r="R191" s="28">
        <f>F191/Formato_Análises_Indireta!$S$31</f>
        <v>2.4070295237890432E-2</v>
      </c>
      <c r="S191" s="28">
        <f>G191/Formato_Análises_Indireta!$S$31</f>
        <v>2.9589453922975232E-4</v>
      </c>
      <c r="T191" s="28">
        <f>H191/Formato_Análises_Indireta!$S$31</f>
        <v>0</v>
      </c>
      <c r="U191" s="28">
        <f>I191/Formato_Análises_Indireta!$S$31</f>
        <v>6.8769577036425673E-3</v>
      </c>
      <c r="V191" s="28">
        <f>J191/Formato_Análises_Indireta!$S$31</f>
        <v>0</v>
      </c>
      <c r="W191" s="28">
        <f>K191/Formato_Análises_Indireta!$S$31</f>
        <v>0</v>
      </c>
      <c r="X191" s="1">
        <f t="shared" si="17"/>
        <v>5.6735355061310853E-2</v>
      </c>
    </row>
    <row r="192" spans="1:24" x14ac:dyDescent="0.25">
      <c r="A192" s="25" t="s">
        <v>159</v>
      </c>
      <c r="B192" s="27">
        <v>0</v>
      </c>
      <c r="C192" s="27">
        <f>IFERROR((VLOOKUP(A192,TAB_DIN_Indireta!A$190:H$216,2,0)),0)</f>
        <v>469909.61474658991</v>
      </c>
      <c r="D192" s="27">
        <f>IFERROR((VLOOKUP(A192,TAB_DIN_Indireta!A$190:H$216,3,0)),0)</f>
        <v>249696.16263886343</v>
      </c>
      <c r="E192" s="27">
        <v>0</v>
      </c>
      <c r="F192" s="27">
        <f>IFERROR((VLOOKUP(A192,TAB_DIN_Indireta!A$190:H$216,4,0)),0)</f>
        <v>396797.18737196253</v>
      </c>
      <c r="G192" s="27">
        <f>IFERROR((VLOOKUP(A192,TAB_DIN_Indireta!A$190:H$216,5,0)),0)</f>
        <v>46383.783864359357</v>
      </c>
      <c r="H192" s="27">
        <f>IFERROR((VLOOKUP(A192,TAB_DIN_Indireta!A$190:H$216,6,0)),0)</f>
        <v>0</v>
      </c>
      <c r="I192" s="27">
        <f>IFERROR((VLOOKUP(A192,TAB_DIN_Indireta!A$190:H$216,7,0)),0)</f>
        <v>520298.94207291678</v>
      </c>
      <c r="J192" s="27">
        <f>IFERROR((VLOOKUP(A192,TAB_DIN_Indireta!A$190:H$216,8,0)),0)</f>
        <v>0</v>
      </c>
      <c r="K192" s="27">
        <v>0</v>
      </c>
      <c r="L192" s="69">
        <f t="shared" si="16"/>
        <v>1683085.6906946921</v>
      </c>
      <c r="M192" s="25" t="s">
        <v>159</v>
      </c>
      <c r="N192" s="28">
        <f>B192/Formato_Análises_Indireta!$S$31</f>
        <v>0</v>
      </c>
      <c r="O192" s="28">
        <f>C192/Formato_Análises_Indireta!$S$31</f>
        <v>2.0235984637227457E-3</v>
      </c>
      <c r="P192" s="28">
        <f>D192/Formato_Análises_Indireta!$S$31</f>
        <v>1.0752807673151271E-3</v>
      </c>
      <c r="Q192" s="28">
        <f>E192/Formato_Análises_Indireta!$S$31</f>
        <v>0</v>
      </c>
      <c r="R192" s="28">
        <f>F192/Formato_Análises_Indireta!$S$31</f>
        <v>1.7087502651088008E-3</v>
      </c>
      <c r="S192" s="28">
        <f>G192/Formato_Análises_Indireta!$S$31</f>
        <v>1.9974512294280872E-4</v>
      </c>
      <c r="T192" s="28">
        <f>H192/Formato_Análises_Indireta!$S$31</f>
        <v>0</v>
      </c>
      <c r="U192" s="28">
        <f>I192/Formato_Análises_Indireta!$S$31</f>
        <v>2.2405928859810906E-3</v>
      </c>
      <c r="V192" s="28">
        <f>J192/Formato_Análises_Indireta!$S$31</f>
        <v>0</v>
      </c>
      <c r="W192" s="28">
        <f>K192/Formato_Análises_Indireta!$S$31</f>
        <v>0</v>
      </c>
      <c r="X192" s="1">
        <f t="shared" si="17"/>
        <v>7.2479675050705732E-3</v>
      </c>
    </row>
    <row r="193" spans="1:24" x14ac:dyDescent="0.25">
      <c r="A193" s="25" t="s">
        <v>191</v>
      </c>
      <c r="B193" s="27">
        <v>0</v>
      </c>
      <c r="C193" s="27">
        <f>IFERROR((VLOOKUP(A193,TAB_DIN_Indireta!A$190:H$216,2,0)),0)</f>
        <v>2943488.9664729103</v>
      </c>
      <c r="D193" s="27">
        <f>IFERROR((VLOOKUP(A193,TAB_DIN_Indireta!A$190:H$216,3,0)),0)</f>
        <v>2232635.3356706253</v>
      </c>
      <c r="E193" s="27">
        <v>0</v>
      </c>
      <c r="F193" s="27">
        <f>IFERROR((VLOOKUP(A193,TAB_DIN_Indireta!A$190:H$216,4,0)),0)</f>
        <v>7548100.6897619972</v>
      </c>
      <c r="G193" s="27">
        <f>IFERROR((VLOOKUP(A193,TAB_DIN_Indireta!A$190:H$216,5,0)),0)</f>
        <v>77351.343215469431</v>
      </c>
      <c r="H193" s="27">
        <f>IFERROR((VLOOKUP(A193,TAB_DIN_Indireta!A$190:H$216,6,0)),0)</f>
        <v>0</v>
      </c>
      <c r="I193" s="27">
        <f>IFERROR((VLOOKUP(A193,TAB_DIN_Indireta!A$190:H$216,7,0)),0)</f>
        <v>1022453.522876035</v>
      </c>
      <c r="J193" s="27">
        <f>IFERROR((VLOOKUP(A193,TAB_DIN_Indireta!A$190:H$216,8,0)),0)</f>
        <v>0</v>
      </c>
      <c r="K193" s="27">
        <v>0</v>
      </c>
      <c r="L193" s="69">
        <f t="shared" si="16"/>
        <v>13824029.857997037</v>
      </c>
      <c r="M193" s="25" t="s">
        <v>191</v>
      </c>
      <c r="N193" s="28">
        <f>B193/Formato_Análises_Indireta!$S$31</f>
        <v>0</v>
      </c>
      <c r="O193" s="28">
        <f>C193/Formato_Análises_Indireta!$S$31</f>
        <v>1.2675713719438552E-2</v>
      </c>
      <c r="P193" s="28">
        <f>D193/Formato_Análises_Indireta!$S$31</f>
        <v>9.6145243543327204E-3</v>
      </c>
      <c r="Q193" s="28">
        <f>E193/Formato_Análises_Indireta!$S$31</f>
        <v>0</v>
      </c>
      <c r="R193" s="28">
        <f>F193/Formato_Análises_Indireta!$S$31</f>
        <v>3.2504814714344639E-2</v>
      </c>
      <c r="S193" s="28">
        <f>G193/Formato_Análises_Indireta!$S$31</f>
        <v>3.3310248265962022E-4</v>
      </c>
      <c r="T193" s="28">
        <f>H193/Formato_Análises_Indireta!$S$31</f>
        <v>0</v>
      </c>
      <c r="U193" s="28">
        <f>I193/Formato_Análises_Indireta!$S$31</f>
        <v>4.403049678469829E-3</v>
      </c>
      <c r="V193" s="28">
        <f>J193/Formato_Análises_Indireta!$S$31</f>
        <v>0</v>
      </c>
      <c r="W193" s="28">
        <f>K193/Formato_Análises_Indireta!$S$31</f>
        <v>0</v>
      </c>
      <c r="X193" s="1">
        <f t="shared" si="17"/>
        <v>5.953120494924536E-2</v>
      </c>
    </row>
    <row r="194" spans="1:24" x14ac:dyDescent="0.25">
      <c r="A194" s="25" t="s">
        <v>194</v>
      </c>
      <c r="B194" s="27">
        <v>0</v>
      </c>
      <c r="C194" s="27">
        <f>IFERROR((VLOOKUP(A194,TAB_DIN_Indireta!A$190:H$216,2,0)),0)</f>
        <v>5534657.9726353651</v>
      </c>
      <c r="D194" s="27">
        <f>IFERROR((VLOOKUP(A194,TAB_DIN_Indireta!A$190:H$216,3,0)),0)</f>
        <v>6222753.019869756</v>
      </c>
      <c r="E194" s="27">
        <v>0</v>
      </c>
      <c r="F194" s="27">
        <f>IFERROR((VLOOKUP(A194,TAB_DIN_Indireta!A$190:H$216,4,0)),0)</f>
        <v>75352577.027947575</v>
      </c>
      <c r="G194" s="27">
        <f>IFERROR((VLOOKUP(A194,TAB_DIN_Indireta!A$190:H$216,5,0)),0)</f>
        <v>341101.70911543787</v>
      </c>
      <c r="H194" s="27">
        <f>IFERROR((VLOOKUP(A194,TAB_DIN_Indireta!A$190:H$216,6,0)),0)</f>
        <v>16978442.418197565</v>
      </c>
      <c r="I194" s="27">
        <f>IFERROR((VLOOKUP(A194,TAB_DIN_Indireta!A$190:H$216,7,0)),0)</f>
        <v>9208395.0428707041</v>
      </c>
      <c r="J194" s="27">
        <f>IFERROR((VLOOKUP(A194,TAB_DIN_Indireta!A$190:H$216,8,0)),0)</f>
        <v>0</v>
      </c>
      <c r="K194" s="27">
        <v>0</v>
      </c>
      <c r="L194" s="69">
        <f t="shared" si="16"/>
        <v>113637927.1906364</v>
      </c>
      <c r="M194" s="25" t="s">
        <v>194</v>
      </c>
      <c r="N194" s="28">
        <f>B194/Formato_Análises_Indireta!$S$31</f>
        <v>0</v>
      </c>
      <c r="O194" s="28">
        <f>C194/Formato_Análises_Indireta!$S$31</f>
        <v>2.3834211982863136E-2</v>
      </c>
      <c r="P194" s="28">
        <f>D194/Formato_Análises_Indireta!$S$31</f>
        <v>2.6797394766917563E-2</v>
      </c>
      <c r="Q194" s="28">
        <f>E194/Formato_Análises_Indireta!$S$31</f>
        <v>0</v>
      </c>
      <c r="R194" s="28">
        <f>F194/Formato_Análises_Indireta!$S$31</f>
        <v>0.32449508230116747</v>
      </c>
      <c r="S194" s="28">
        <f>G194/Formato_Análises_Indireta!$S$31</f>
        <v>1.468905663723094E-3</v>
      </c>
      <c r="T194" s="28">
        <f>H194/Formato_Análises_Indireta!$S$31</f>
        <v>7.3115230920307583E-2</v>
      </c>
      <c r="U194" s="28">
        <f>I194/Formato_Análises_Indireta!$S$31</f>
        <v>3.9654634587875354E-2</v>
      </c>
      <c r="V194" s="28">
        <f>J194/Formato_Análises_Indireta!$S$31</f>
        <v>0</v>
      </c>
      <c r="W194" s="28">
        <f>K194/Formato_Análises_Indireta!$S$31</f>
        <v>0</v>
      </c>
      <c r="X194" s="1">
        <f t="shared" si="17"/>
        <v>0.48936546022285415</v>
      </c>
    </row>
    <row r="195" spans="1:24" x14ac:dyDescent="0.25">
      <c r="A195" s="25" t="s">
        <v>185</v>
      </c>
      <c r="B195" s="27">
        <v>0</v>
      </c>
      <c r="C195" s="27">
        <f>IFERROR((VLOOKUP(A195,TAB_DIN_Indireta!A$190:H$216,2,0)),0)</f>
        <v>1398318.163188488</v>
      </c>
      <c r="D195" s="27">
        <f>IFERROR((VLOOKUP(A195,TAB_DIN_Indireta!A$190:H$216,3,0)),0)</f>
        <v>2610605.7863959637</v>
      </c>
      <c r="E195" s="27">
        <v>0</v>
      </c>
      <c r="F195" s="27">
        <f>IFERROR((VLOOKUP(A195,TAB_DIN_Indireta!A$190:H$216,4,0)),0)</f>
        <v>3764180.4674305893</v>
      </c>
      <c r="G195" s="27">
        <f>IFERROR((VLOOKUP(A195,TAB_DIN_Indireta!A$190:H$216,5,0)),0)</f>
        <v>248735.3781082927</v>
      </c>
      <c r="H195" s="27">
        <f>IFERROR((VLOOKUP(A195,TAB_DIN_Indireta!A$190:H$216,6,0)),0)</f>
        <v>0</v>
      </c>
      <c r="I195" s="27">
        <f>IFERROR((VLOOKUP(A195,TAB_DIN_Indireta!A$190:H$216,7,0)),0)</f>
        <v>2408271.9339118274</v>
      </c>
      <c r="J195" s="27">
        <f>IFERROR((VLOOKUP(A195,TAB_DIN_Indireta!A$190:H$216,8,0)),0)</f>
        <v>0</v>
      </c>
      <c r="K195" s="27">
        <v>0</v>
      </c>
      <c r="L195" s="69">
        <f t="shared" si="16"/>
        <v>10430111.729035161</v>
      </c>
      <c r="M195" s="25" t="s">
        <v>185</v>
      </c>
      <c r="N195" s="28">
        <f>B195/Formato_Análises_Indireta!$S$31</f>
        <v>0</v>
      </c>
      <c r="O195" s="28">
        <f>C195/Formato_Análises_Indireta!$S$31</f>
        <v>6.0216569272577769E-3</v>
      </c>
      <c r="P195" s="28">
        <f>D195/Formato_Análises_Indireta!$S$31</f>
        <v>1.124219997410666E-2</v>
      </c>
      <c r="Q195" s="28">
        <f>E195/Formato_Análises_Indireta!$S$31</f>
        <v>0</v>
      </c>
      <c r="R195" s="28">
        <f>F195/Formato_Análises_Indireta!$S$31</f>
        <v>1.6209904143322247E-2</v>
      </c>
      <c r="S195" s="28">
        <f>G195/Formato_Análises_Indireta!$S$31</f>
        <v>1.0711432863208725E-3</v>
      </c>
      <c r="T195" s="28">
        <f>H195/Formato_Análises_Indireta!$S$31</f>
        <v>0</v>
      </c>
      <c r="U195" s="28">
        <f>I195/Formato_Análises_Indireta!$S$31</f>
        <v>1.0370878213076499E-2</v>
      </c>
      <c r="V195" s="28">
        <f>J195/Formato_Análises_Indireta!$S$31</f>
        <v>0</v>
      </c>
      <c r="W195" s="28">
        <f>K195/Formato_Análises_Indireta!$S$31</f>
        <v>0</v>
      </c>
      <c r="X195" s="1">
        <f t="shared" si="17"/>
        <v>4.491578254408405E-2</v>
      </c>
    </row>
    <row r="196" spans="1:24" x14ac:dyDescent="0.25">
      <c r="A196" s="25" t="s">
        <v>200</v>
      </c>
      <c r="B196" s="27">
        <v>0</v>
      </c>
      <c r="C196" s="27">
        <f>IFERROR((VLOOKUP(A196,TAB_DIN_Indireta!A$190:H$216,2,0)),0)</f>
        <v>3789946.9616595334</v>
      </c>
      <c r="D196" s="27">
        <f>IFERROR((VLOOKUP(A196,TAB_DIN_Indireta!A$190:H$216,3,0)),0)</f>
        <v>3258930.6319181891</v>
      </c>
      <c r="E196" s="27">
        <v>0</v>
      </c>
      <c r="F196" s="27">
        <f>IFERROR((VLOOKUP(A196,TAB_DIN_Indireta!A$190:H$216,4,0)),0)</f>
        <v>3835229.3916656943</v>
      </c>
      <c r="G196" s="27">
        <f>IFERROR((VLOOKUP(A196,TAB_DIN_Indireta!A$190:H$216,5,0)),0)</f>
        <v>101088.45307373296</v>
      </c>
      <c r="H196" s="27">
        <f>IFERROR((VLOOKUP(A196,TAB_DIN_Indireta!A$190:H$216,6,0)),0)</f>
        <v>0</v>
      </c>
      <c r="I196" s="27">
        <f>IFERROR((VLOOKUP(A196,TAB_DIN_Indireta!A$190:H$216,7,0)),0)</f>
        <v>1145887.0400393065</v>
      </c>
      <c r="J196" s="27">
        <f>IFERROR((VLOOKUP(A196,TAB_DIN_Indireta!A$190:H$216,8,0)),0)</f>
        <v>0</v>
      </c>
      <c r="K196" s="27">
        <v>0</v>
      </c>
      <c r="L196" s="69">
        <f t="shared" si="16"/>
        <v>12131082.478356456</v>
      </c>
      <c r="M196" s="25" t="s">
        <v>200</v>
      </c>
      <c r="N196" s="28">
        <f>B196/Formato_Análises_Indireta!$S$31</f>
        <v>0</v>
      </c>
      <c r="O196" s="28">
        <f>C196/Formato_Análises_Indireta!$S$31</f>
        <v>1.6320863860895443E-2</v>
      </c>
      <c r="P196" s="28">
        <f>D196/Formato_Análises_Indireta!$S$31</f>
        <v>1.403411807967588E-2</v>
      </c>
      <c r="Q196" s="28">
        <f>E196/Formato_Análises_Indireta!$S$31</f>
        <v>0</v>
      </c>
      <c r="R196" s="28">
        <f>F196/Formato_Análises_Indireta!$S$31</f>
        <v>1.6515866161164433E-2</v>
      </c>
      <c r="S196" s="28">
        <f>G196/Formato_Análises_Indireta!$S$31</f>
        <v>4.3532294705319051E-4</v>
      </c>
      <c r="T196" s="28">
        <f>H196/Formato_Análises_Indireta!$S$31</f>
        <v>0</v>
      </c>
      <c r="U196" s="28">
        <f>I196/Formato_Análises_Indireta!$S$31</f>
        <v>4.9345984441578668E-3</v>
      </c>
      <c r="V196" s="28">
        <f>J196/Formato_Análises_Indireta!$S$31</f>
        <v>0</v>
      </c>
      <c r="W196" s="28">
        <f>K196/Formato_Análises_Indireta!$S$31</f>
        <v>0</v>
      </c>
      <c r="X196" s="1">
        <f t="shared" si="17"/>
        <v>5.2240769492946815E-2</v>
      </c>
    </row>
    <row r="197" spans="1:24" x14ac:dyDescent="0.25">
      <c r="A197" s="25" t="s">
        <v>198</v>
      </c>
      <c r="B197" s="27">
        <v>0</v>
      </c>
      <c r="C197" s="27">
        <f>IFERROR((VLOOKUP(A197,TAB_DIN_Indireta!A$190:H$216,2,0)),0)</f>
        <v>2623338.9109275327</v>
      </c>
      <c r="D197" s="27">
        <f>IFERROR((VLOOKUP(A197,TAB_DIN_Indireta!A$190:H$216,3,0)),0)</f>
        <v>1505926.0306124149</v>
      </c>
      <c r="E197" s="27">
        <v>0</v>
      </c>
      <c r="F197" s="27">
        <f>IFERROR((VLOOKUP(A197,TAB_DIN_Indireta!A$190:H$216,4,0)),0)</f>
        <v>6536131.1821755124</v>
      </c>
      <c r="G197" s="27">
        <f>IFERROR((VLOOKUP(A197,TAB_DIN_Indireta!A$190:H$216,5,0)),0)</f>
        <v>2047.1261304775071</v>
      </c>
      <c r="H197" s="27">
        <f>IFERROR((VLOOKUP(A197,TAB_DIN_Indireta!A$190:H$216,6,0)),0)</f>
        <v>0</v>
      </c>
      <c r="I197" s="27">
        <f>IFERROR((VLOOKUP(A197,TAB_DIN_Indireta!A$190:H$216,7,0)),0)</f>
        <v>999461.56692926504</v>
      </c>
      <c r="J197" s="27">
        <f>IFERROR((VLOOKUP(A197,TAB_DIN_Indireta!A$190:H$216,8,0)),0)</f>
        <v>161067.88394597027</v>
      </c>
      <c r="K197" s="27">
        <v>0</v>
      </c>
      <c r="L197" s="69">
        <f t="shared" si="16"/>
        <v>11827972.700721173</v>
      </c>
      <c r="M197" s="25" t="s">
        <v>198</v>
      </c>
      <c r="N197" s="28">
        <f>B197/Formato_Análises_Indireta!$S$31</f>
        <v>0</v>
      </c>
      <c r="O197" s="28">
        <f>C197/Formato_Análises_Indireta!$S$31</f>
        <v>1.1297033351487899E-2</v>
      </c>
      <c r="P197" s="28">
        <f>D197/Formato_Análises_Indireta!$S$31</f>
        <v>6.4850547986143123E-3</v>
      </c>
      <c r="Q197" s="28">
        <f>E197/Formato_Análises_Indireta!$S$31</f>
        <v>0</v>
      </c>
      <c r="R197" s="28">
        <f>F197/Formato_Análises_Indireta!$S$31</f>
        <v>2.8146912946383131E-2</v>
      </c>
      <c r="S197" s="28">
        <f>G197/Formato_Análises_Indireta!$S$31</f>
        <v>8.8156555275314991E-6</v>
      </c>
      <c r="T197" s="28">
        <f>H197/Formato_Análises_Indireta!$S$31</f>
        <v>0</v>
      </c>
      <c r="U197" s="28">
        <f>I197/Formato_Análises_Indireta!$S$31</f>
        <v>4.3040381126882793E-3</v>
      </c>
      <c r="V197" s="28">
        <f>J197/Formato_Análises_Indireta!$S$31</f>
        <v>6.9361577690617846E-4</v>
      </c>
      <c r="W197" s="28">
        <f>K197/Formato_Análises_Indireta!$S$31</f>
        <v>0</v>
      </c>
      <c r="X197" s="1">
        <f t="shared" si="17"/>
        <v>5.0935470641607333E-2</v>
      </c>
    </row>
    <row r="198" spans="1:24" x14ac:dyDescent="0.25">
      <c r="A198" s="25" t="s">
        <v>173</v>
      </c>
      <c r="B198" s="27">
        <v>0</v>
      </c>
      <c r="C198" s="27">
        <f>IFERROR((VLOOKUP(A198,TAB_DIN_Indireta!A$190:H$216,2,0)),0)</f>
        <v>627336.34368181753</v>
      </c>
      <c r="D198" s="27">
        <f>IFERROR((VLOOKUP(A198,TAB_DIN_Indireta!A$190:H$216,3,0)),0)</f>
        <v>1220933.319231858</v>
      </c>
      <c r="E198" s="27">
        <v>0</v>
      </c>
      <c r="F198" s="27">
        <f>IFERROR((VLOOKUP(A198,TAB_DIN_Indireta!A$190:H$216,4,0)),0)</f>
        <v>793410.13339218206</v>
      </c>
      <c r="G198" s="27">
        <f>IFERROR((VLOOKUP(A198,TAB_DIN_Indireta!A$190:H$216,5,0)),0)</f>
        <v>21920.626605153146</v>
      </c>
      <c r="H198" s="27">
        <f>IFERROR((VLOOKUP(A198,TAB_DIN_Indireta!A$190:H$216,6,0)),0)</f>
        <v>0</v>
      </c>
      <c r="I198" s="27">
        <f>IFERROR((VLOOKUP(A198,TAB_DIN_Indireta!A$190:H$216,7,0)),0)</f>
        <v>177238.81562598891</v>
      </c>
      <c r="J198" s="27">
        <f>IFERROR((VLOOKUP(A198,TAB_DIN_Indireta!A$190:H$216,8,0)),0)</f>
        <v>0</v>
      </c>
      <c r="K198" s="27">
        <v>0</v>
      </c>
      <c r="L198" s="69">
        <f t="shared" si="16"/>
        <v>2840839.2385369996</v>
      </c>
      <c r="M198" s="25" t="s">
        <v>173</v>
      </c>
      <c r="N198" s="28">
        <f>B198/Formato_Análises_Indireta!$S$31</f>
        <v>0</v>
      </c>
      <c r="O198" s="28">
        <f>C198/Formato_Análises_Indireta!$S$31</f>
        <v>2.7015341279972883E-3</v>
      </c>
      <c r="P198" s="28">
        <f>D198/Formato_Análises_Indireta!$S$31</f>
        <v>5.2577744986934856E-3</v>
      </c>
      <c r="Q198" s="28">
        <f>E198/Formato_Análises_Indireta!$S$31</f>
        <v>0</v>
      </c>
      <c r="R198" s="28">
        <f>F198/Formato_Análises_Indireta!$S$31</f>
        <v>3.4167071212201235E-3</v>
      </c>
      <c r="S198" s="28">
        <f>G198/Formato_Análises_Indireta!$S$31</f>
        <v>9.4398039388807293E-5</v>
      </c>
      <c r="T198" s="28">
        <f>H198/Formato_Análises_Indireta!$S$31</f>
        <v>0</v>
      </c>
      <c r="U198" s="28">
        <f>I198/Formato_Análises_Indireta!$S$31</f>
        <v>7.6325357846999215E-4</v>
      </c>
      <c r="V198" s="28">
        <f>J198/Formato_Análises_Indireta!$S$31</f>
        <v>0</v>
      </c>
      <c r="W198" s="28">
        <f>K198/Formato_Análises_Indireta!$S$31</f>
        <v>0</v>
      </c>
      <c r="X198" s="1">
        <f t="shared" si="17"/>
        <v>1.2233667365769696E-2</v>
      </c>
    </row>
    <row r="199" spans="1:24" x14ac:dyDescent="0.25">
      <c r="A199" s="25" t="s">
        <v>169</v>
      </c>
      <c r="B199" s="27">
        <v>0</v>
      </c>
      <c r="C199" s="27">
        <f>IFERROR((VLOOKUP(A199,TAB_DIN_Indireta!A$190:H$216,2,0)),0)</f>
        <v>380608.51393214636</v>
      </c>
      <c r="D199" s="27">
        <f>IFERROR((VLOOKUP(A199,TAB_DIN_Indireta!A$190:H$216,3,0)),0)</f>
        <v>1601195.1864725768</v>
      </c>
      <c r="E199" s="27">
        <v>0</v>
      </c>
      <c r="F199" s="27">
        <f>IFERROR((VLOOKUP(A199,TAB_DIN_Indireta!A$190:H$216,4,0)),0)</f>
        <v>425826.80065288721</v>
      </c>
      <c r="G199" s="27">
        <f>IFERROR((VLOOKUP(A199,TAB_DIN_Indireta!A$190:H$216,5,0)),0)</f>
        <v>0</v>
      </c>
      <c r="H199" s="27">
        <f>IFERROR((VLOOKUP(A199,TAB_DIN_Indireta!A$190:H$216,6,0)),0)</f>
        <v>0</v>
      </c>
      <c r="I199" s="27">
        <f>IFERROR((VLOOKUP(A199,TAB_DIN_Indireta!A$190:H$216,7,0)),0)</f>
        <v>211735.62042604221</v>
      </c>
      <c r="J199" s="27">
        <f>IFERROR((VLOOKUP(A199,TAB_DIN_Indireta!A$190:H$216,8,0)),0)</f>
        <v>0</v>
      </c>
      <c r="K199" s="27">
        <v>0</v>
      </c>
      <c r="L199" s="69">
        <f t="shared" si="16"/>
        <v>2619366.1214836524</v>
      </c>
      <c r="M199" s="25" t="s">
        <v>169</v>
      </c>
      <c r="N199" s="28">
        <f>B199/Formato_Análises_Indireta!$S$31</f>
        <v>0</v>
      </c>
      <c r="O199" s="28">
        <f>C199/Formato_Análises_Indireta!$S$31</f>
        <v>1.6390360611970814E-3</v>
      </c>
      <c r="P199" s="28">
        <f>D199/Formato_Análises_Indireta!$S$31</f>
        <v>6.8953177755545717E-3</v>
      </c>
      <c r="Q199" s="28">
        <f>E199/Formato_Análises_Indireta!$S$31</f>
        <v>0</v>
      </c>
      <c r="R199" s="28">
        <f>F199/Formato_Análises_Indireta!$S$31</f>
        <v>1.8337621375928822E-3</v>
      </c>
      <c r="S199" s="28">
        <f>G199/Formato_Análises_Indireta!$S$31</f>
        <v>0</v>
      </c>
      <c r="T199" s="28">
        <f>H199/Formato_Análises_Indireta!$S$31</f>
        <v>0</v>
      </c>
      <c r="U199" s="28">
        <f>I199/Formato_Análises_Indireta!$S$31</f>
        <v>9.1180912831626806E-4</v>
      </c>
      <c r="V199" s="28">
        <f>J199/Formato_Análises_Indireta!$S$31</f>
        <v>0</v>
      </c>
      <c r="W199" s="28">
        <f>K199/Formato_Análises_Indireta!$S$31</f>
        <v>0</v>
      </c>
      <c r="X199" s="1">
        <f t="shared" si="17"/>
        <v>1.1279925102660803E-2</v>
      </c>
    </row>
    <row r="200" spans="1:24" x14ac:dyDescent="0.25">
      <c r="A200" s="25" t="s">
        <v>163</v>
      </c>
      <c r="B200" s="27">
        <v>0</v>
      </c>
      <c r="C200" s="27">
        <f>IFERROR((VLOOKUP(A200,TAB_DIN_Indireta!A$190:H$216,2,0)),0)</f>
        <v>2488663.9418064323</v>
      </c>
      <c r="D200" s="27">
        <f>IFERROR((VLOOKUP(A200,TAB_DIN_Indireta!A$190:H$216,3,0)),0)</f>
        <v>793897.34941123577</v>
      </c>
      <c r="E200" s="27">
        <v>0</v>
      </c>
      <c r="F200" s="27">
        <f>IFERROR((VLOOKUP(A200,TAB_DIN_Indireta!A$190:H$216,4,0)),0)</f>
        <v>1236397.3100214854</v>
      </c>
      <c r="G200" s="27">
        <f>IFERROR((VLOOKUP(A200,TAB_DIN_Indireta!A$190:H$216,5,0)),0)</f>
        <v>13647.507536516714</v>
      </c>
      <c r="H200" s="27">
        <f>IFERROR((VLOOKUP(A200,TAB_DIN_Indireta!A$190:H$216,6,0)),0)</f>
        <v>0</v>
      </c>
      <c r="I200" s="27">
        <f>IFERROR((VLOOKUP(A200,TAB_DIN_Indireta!A$190:H$216,7,0)),0)</f>
        <v>1149515.9122932665</v>
      </c>
      <c r="J200" s="27">
        <f>IFERROR((VLOOKUP(A200,TAB_DIN_Indireta!A$190:H$216,8,0)),0)</f>
        <v>0</v>
      </c>
      <c r="K200" s="27">
        <v>0</v>
      </c>
      <c r="L200" s="69">
        <f t="shared" si="16"/>
        <v>5682122.0210689362</v>
      </c>
      <c r="M200" s="25" t="s">
        <v>163</v>
      </c>
      <c r="N200" s="28">
        <f>B200/Formato_Análises_Indireta!$S$31</f>
        <v>0</v>
      </c>
      <c r="O200" s="28">
        <f>C200/Formato_Análises_Indireta!$S$31</f>
        <v>1.0717074882746343E-2</v>
      </c>
      <c r="P200" s="28">
        <f>D200/Formato_Análises_Indireta!$S$31</f>
        <v>3.4188052472356764E-3</v>
      </c>
      <c r="Q200" s="28">
        <f>E200/Formato_Análises_Indireta!$S$31</f>
        <v>0</v>
      </c>
      <c r="R200" s="28">
        <f>F200/Formato_Análises_Indireta!$S$31</f>
        <v>5.3243679605484602E-3</v>
      </c>
      <c r="S200" s="28">
        <f>G200/Formato_Análises_Indireta!$S$31</f>
        <v>5.8771036850210001E-5</v>
      </c>
      <c r="T200" s="28">
        <f>H200/Formato_Análises_Indireta!$S$31</f>
        <v>0</v>
      </c>
      <c r="U200" s="28">
        <f>I200/Formato_Análises_Indireta!$S$31</f>
        <v>4.9502256628563383E-3</v>
      </c>
      <c r="V200" s="28">
        <f>J200/Formato_Análises_Indireta!$S$31</f>
        <v>0</v>
      </c>
      <c r="W200" s="28">
        <f>K200/Formato_Análises_Indireta!$S$31</f>
        <v>0</v>
      </c>
      <c r="X200" s="1">
        <f t="shared" si="17"/>
        <v>2.4469244790237026E-2</v>
      </c>
    </row>
    <row r="201" spans="1:24" x14ac:dyDescent="0.25">
      <c r="A201" s="25" t="s">
        <v>155</v>
      </c>
      <c r="B201" s="27">
        <v>0</v>
      </c>
      <c r="C201" s="27">
        <f>IFERROR((VLOOKUP(A201,TAB_DIN_Indireta!A$190:H$216,2,0)),0)</f>
        <v>949865.1597908095</v>
      </c>
      <c r="D201" s="27">
        <f>IFERROR((VLOOKUP(A201,TAB_DIN_Indireta!A$190:H$216,3,0)),0)</f>
        <v>1001780.2784597193</v>
      </c>
      <c r="E201" s="27">
        <v>0</v>
      </c>
      <c r="F201" s="27">
        <f>IFERROR((VLOOKUP(A201,TAB_DIN_Indireta!A$190:H$216,4,0)),0)</f>
        <v>1102676.3016771874</v>
      </c>
      <c r="G201" s="27">
        <f>IFERROR((VLOOKUP(A201,TAB_DIN_Indireta!A$190:H$216,5,0)),0)</f>
        <v>7769.5260405389654</v>
      </c>
      <c r="H201" s="27">
        <f>IFERROR((VLOOKUP(A201,TAB_DIN_Indireta!A$190:H$216,6,0)),0)</f>
        <v>0</v>
      </c>
      <c r="I201" s="27">
        <f>IFERROR((VLOOKUP(A201,TAB_DIN_Indireta!A$190:H$216,7,0)),0)</f>
        <v>370925.60733498773</v>
      </c>
      <c r="J201" s="27">
        <f>IFERROR((VLOOKUP(A201,TAB_DIN_Indireta!A$190:H$216,8,0)),0)</f>
        <v>0</v>
      </c>
      <c r="K201" s="27">
        <v>0</v>
      </c>
      <c r="L201" s="69">
        <f t="shared" si="16"/>
        <v>3433016.873303243</v>
      </c>
      <c r="M201" s="25" t="s">
        <v>155</v>
      </c>
      <c r="N201" s="28">
        <f>B201/Formato_Análises_Indireta!$S$31</f>
        <v>0</v>
      </c>
      <c r="O201" s="28">
        <f>C201/Formato_Análises_Indireta!$S$31</f>
        <v>4.0904582876709304E-3</v>
      </c>
      <c r="P201" s="28">
        <f>D201/Formato_Análises_Indireta!$S$31</f>
        <v>4.31402331184913E-3</v>
      </c>
      <c r="Q201" s="28">
        <f>E201/Formato_Análises_Indireta!$S$31</f>
        <v>0</v>
      </c>
      <c r="R201" s="28">
        <f>F201/Formato_Análises_Indireta!$S$31</f>
        <v>4.7485175872827327E-3</v>
      </c>
      <c r="S201" s="28">
        <f>G201/Formato_Análises_Indireta!$S$31</f>
        <v>3.3458351278824555E-5</v>
      </c>
      <c r="T201" s="28">
        <f>H201/Formato_Análises_Indireta!$S$31</f>
        <v>0</v>
      </c>
      <c r="U201" s="28">
        <f>I201/Formato_Análises_Indireta!$S$31</f>
        <v>1.5973380105518574E-3</v>
      </c>
      <c r="V201" s="28">
        <f>J201/Formato_Análises_Indireta!$S$31</f>
        <v>0</v>
      </c>
      <c r="W201" s="28">
        <f>K201/Formato_Análises_Indireta!$S$31</f>
        <v>0</v>
      </c>
      <c r="X201" s="1">
        <f t="shared" si="17"/>
        <v>1.4783795548633474E-2</v>
      </c>
    </row>
    <row r="202" spans="1:24" x14ac:dyDescent="0.25">
      <c r="A202" s="25" t="s">
        <v>223</v>
      </c>
      <c r="B202" s="35">
        <f>SUM(B175:B201)</f>
        <v>0</v>
      </c>
      <c r="C202" s="35">
        <f t="shared" ref="C202:H202" si="18">SUM(C175:C201)</f>
        <v>31616456.02719808</v>
      </c>
      <c r="D202" s="35">
        <f t="shared" si="18"/>
        <v>34211767.051897869</v>
      </c>
      <c r="E202" s="35">
        <f t="shared" si="18"/>
        <v>0</v>
      </c>
      <c r="F202" s="35">
        <f t="shared" si="18"/>
        <v>120689880.93241288</v>
      </c>
      <c r="G202" s="35">
        <f t="shared" si="18"/>
        <v>1245221.7883945974</v>
      </c>
      <c r="H202" s="35">
        <f t="shared" si="18"/>
        <v>16978442.418197565</v>
      </c>
      <c r="I202" s="35">
        <f t="shared" ref="I202:K202" si="19">SUM(I175:I201)</f>
        <v>27192205.669259343</v>
      </c>
      <c r="J202" s="35">
        <f t="shared" si="19"/>
        <v>280876.62310754322</v>
      </c>
      <c r="K202" s="35">
        <f t="shared" si="19"/>
        <v>0</v>
      </c>
      <c r="L202" s="69">
        <f t="shared" si="16"/>
        <v>232214850.51046789</v>
      </c>
      <c r="M202" s="25" t="s">
        <v>223</v>
      </c>
      <c r="N202" s="28">
        <f>B202/Formato_Análises_Indireta!$S$31</f>
        <v>0</v>
      </c>
      <c r="O202" s="28">
        <f>C202/Formato_Análises_Indireta!$S$31</f>
        <v>0.13615174032882474</v>
      </c>
      <c r="P202" s="28">
        <f>D202/Formato_Análises_Indireta!$S$31</f>
        <v>0.14732807560193337</v>
      </c>
      <c r="Q202" s="28">
        <f>E202/Formato_Análises_Indireta!$S$31</f>
        <v>0</v>
      </c>
      <c r="R202" s="28">
        <f>F202/Formato_Análises_Indireta!$S$31</f>
        <v>0.51973368915513163</v>
      </c>
      <c r="S202" s="28">
        <f>G202/Formato_Análises_Indireta!$S$31</f>
        <v>5.3623693129758064E-3</v>
      </c>
      <c r="T202" s="28">
        <f>H202/Formato_Análises_Indireta!$S$31</f>
        <v>7.3115230920307583E-2</v>
      </c>
      <c r="U202" s="28">
        <f>I202/Formato_Análises_Indireta!$S$31</f>
        <v>0.11709933972562001</v>
      </c>
      <c r="V202" s="28">
        <f>J202/Formato_Análises_Indireta!$S$31</f>
        <v>1.2095549552068019E-3</v>
      </c>
      <c r="W202" s="28">
        <f>K202/Formato_Análises_Indireta!$S$31</f>
        <v>0</v>
      </c>
      <c r="X202" s="1">
        <f t="shared" si="17"/>
        <v>1</v>
      </c>
    </row>
    <row r="203" spans="1:24" x14ac:dyDescent="0.25">
      <c r="A203" s="25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M203" s="25"/>
      <c r="N203" s="28"/>
      <c r="O203" s="28"/>
      <c r="P203" s="28"/>
      <c r="Q203" s="28"/>
      <c r="R203" s="28"/>
      <c r="S203" s="28"/>
      <c r="T203" s="28"/>
      <c r="U203" s="28"/>
      <c r="V203" s="28"/>
      <c r="W203" s="28"/>
    </row>
    <row r="204" spans="1:24" x14ac:dyDescent="0.25">
      <c r="A204" s="25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M204" s="25"/>
      <c r="N204" s="28"/>
      <c r="O204" s="28"/>
      <c r="P204" s="28"/>
      <c r="Q204" s="28"/>
      <c r="R204" s="28"/>
      <c r="S204" s="28"/>
      <c r="T204" s="28"/>
      <c r="U204" s="28"/>
      <c r="V204" s="28"/>
      <c r="W204" s="28"/>
    </row>
    <row r="205" spans="1:24" x14ac:dyDescent="0.25">
      <c r="B205" s="31"/>
      <c r="C205" s="31"/>
      <c r="D205" s="31"/>
      <c r="E205" s="31"/>
      <c r="F205" s="31"/>
      <c r="G205" s="31"/>
      <c r="H205" s="31"/>
      <c r="I205" s="31"/>
      <c r="J205" s="31"/>
      <c r="K205" s="31"/>
    </row>
    <row r="206" spans="1:24" x14ac:dyDescent="0.2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</row>
    <row r="207" spans="1:24" x14ac:dyDescent="0.25">
      <c r="A207" s="25"/>
      <c r="B207" s="1">
        <v>2013</v>
      </c>
      <c r="C207" s="1">
        <v>2013</v>
      </c>
      <c r="D207" s="1">
        <v>2013</v>
      </c>
      <c r="E207" s="1">
        <v>2013</v>
      </c>
      <c r="F207" s="1">
        <v>2013</v>
      </c>
      <c r="G207" s="1">
        <v>2013</v>
      </c>
      <c r="H207" s="1">
        <v>2013</v>
      </c>
      <c r="I207" s="1">
        <v>2013</v>
      </c>
      <c r="J207" s="1">
        <v>2013</v>
      </c>
      <c r="K207" s="1">
        <v>2013</v>
      </c>
      <c r="N207" s="1">
        <v>2013</v>
      </c>
      <c r="O207" s="1">
        <v>2013</v>
      </c>
      <c r="P207" s="1">
        <v>2013</v>
      </c>
      <c r="Q207" s="1">
        <v>2013</v>
      </c>
      <c r="R207" s="1">
        <v>2013</v>
      </c>
      <c r="S207" s="1">
        <v>2013</v>
      </c>
      <c r="T207" s="1">
        <v>2013</v>
      </c>
      <c r="U207" s="1">
        <v>2013</v>
      </c>
      <c r="V207" s="1">
        <v>2013</v>
      </c>
      <c r="W207" s="1">
        <v>2013</v>
      </c>
    </row>
    <row r="208" spans="1:24" x14ac:dyDescent="0.25">
      <c r="A208" s="25"/>
      <c r="B208" s="25" t="s">
        <v>224</v>
      </c>
      <c r="C208" s="25" t="s">
        <v>228</v>
      </c>
      <c r="D208" s="25" t="s">
        <v>15</v>
      </c>
      <c r="E208" s="25" t="s">
        <v>229</v>
      </c>
      <c r="F208" s="25" t="s">
        <v>226</v>
      </c>
      <c r="G208" s="25" t="s">
        <v>227</v>
      </c>
      <c r="H208" s="25" t="s">
        <v>131</v>
      </c>
      <c r="I208" s="25" t="s">
        <v>130</v>
      </c>
      <c r="J208" s="25" t="s">
        <v>129</v>
      </c>
      <c r="K208" s="25" t="s">
        <v>230</v>
      </c>
      <c r="L208" s="25" t="s">
        <v>404</v>
      </c>
      <c r="N208" s="25" t="s">
        <v>224</v>
      </c>
      <c r="O208" s="25" t="s">
        <v>228</v>
      </c>
      <c r="P208" s="25" t="s">
        <v>15</v>
      </c>
      <c r="Q208" s="25" t="s">
        <v>229</v>
      </c>
      <c r="R208" s="25" t="s">
        <v>226</v>
      </c>
      <c r="S208" s="25" t="s">
        <v>227</v>
      </c>
      <c r="T208" s="25" t="s">
        <v>131</v>
      </c>
      <c r="U208" s="25" t="s">
        <v>130</v>
      </c>
      <c r="V208" s="25" t="s">
        <v>129</v>
      </c>
      <c r="W208" s="25" t="s">
        <v>230</v>
      </c>
    </row>
    <row r="209" spans="1:24" x14ac:dyDescent="0.25">
      <c r="A209" s="25" t="s">
        <v>132</v>
      </c>
      <c r="B209" s="27">
        <v>0</v>
      </c>
      <c r="C209" s="57">
        <f>IFERROR((VLOOKUP(A209,TAB_DIN_Indireta!A$225:H$251,2,0)),0)</f>
        <v>97422.292829828672</v>
      </c>
      <c r="D209" s="27">
        <f>IFERROR((VLOOKUP(A209,TAB_DIN_Indireta!A$225:H$251,3,0)),0)</f>
        <v>125677.12874961669</v>
      </c>
      <c r="E209" s="27">
        <v>0</v>
      </c>
      <c r="F209" s="27">
        <f>IFERROR((VLOOKUP(A209,TAB_DIN_Indireta!A$225:H$251,4,0)),0)</f>
        <v>279149.06804284756</v>
      </c>
      <c r="G209" s="27">
        <f>IFERROR((VLOOKUP(A209,TAB_DIN_Indireta!A$225:H$251,5,0)),0)</f>
        <v>14446.343115644799</v>
      </c>
      <c r="H209" s="27">
        <f>IFERROR((VLOOKUP(A209,TAB_DIN_Indireta!A$225:H$251,6,0)),0)</f>
        <v>0</v>
      </c>
      <c r="I209" s="27">
        <f>IFERROR((VLOOKUP(A209,TAB_DIN_Indireta!A$225:H$251,7,0)),0)</f>
        <v>567095.31603846536</v>
      </c>
      <c r="J209" s="27">
        <f>IFERROR((VLOOKUP(A209,TAB_DIN_Indireta!A$225:H$251,8,0)),0)</f>
        <v>0</v>
      </c>
      <c r="K209" s="27">
        <v>0</v>
      </c>
      <c r="L209" s="69">
        <f t="shared" ref="L209:L236" si="20">SUM(B209:K209)</f>
        <v>1083790.1487764032</v>
      </c>
      <c r="M209" s="25" t="s">
        <v>132</v>
      </c>
      <c r="N209" s="28">
        <f>B209/Formato_Análises_Indireta!$T$31</f>
        <v>0</v>
      </c>
      <c r="O209" s="28">
        <f>C209/Formato_Análises_Indireta!$T$31</f>
        <v>4.5077734288280448E-4</v>
      </c>
      <c r="P209" s="28">
        <f>D209/Formato_Análises_Indireta!$T$31</f>
        <v>5.8151374303876515E-4</v>
      </c>
      <c r="Q209" s="28">
        <f>E209/Formato_Análises_Indireta!$T$31</f>
        <v>0</v>
      </c>
      <c r="R209" s="28">
        <f>F209/Formato_Análises_Indireta!$T$31</f>
        <v>1.2916353280697807E-3</v>
      </c>
      <c r="S209" s="28">
        <f>G209/Formato_Análises_Indireta!$T$31</f>
        <v>6.6843881157863631E-5</v>
      </c>
      <c r="T209" s="28">
        <f>H209/Formato_Análises_Indireta!$T$31</f>
        <v>0</v>
      </c>
      <c r="U209" s="28">
        <f>I209/Formato_Análises_Indireta!$T$31</f>
        <v>2.6239756045531495E-3</v>
      </c>
      <c r="V209" s="28">
        <f>J209/Formato_Análises_Indireta!$T$31</f>
        <v>0</v>
      </c>
      <c r="W209" s="28">
        <f>K209/Formato_Análises_Indireta!$T$31</f>
        <v>0</v>
      </c>
      <c r="X209" s="1">
        <f>L209/$L$236</f>
        <v>5.014745899702364E-3</v>
      </c>
    </row>
    <row r="210" spans="1:24" x14ac:dyDescent="0.25">
      <c r="A210" s="25" t="s">
        <v>134</v>
      </c>
      <c r="B210" s="27">
        <v>0</v>
      </c>
      <c r="C210" s="57">
        <f>IFERROR((VLOOKUP(A210,TAB_DIN_Indireta!A$225:H$251,2,0)),0)</f>
        <v>0</v>
      </c>
      <c r="D210" s="27">
        <f>IFERROR((VLOOKUP(A210,TAB_DIN_Indireta!A$225:H$251,3,0)),0)</f>
        <v>38102.213860182055</v>
      </c>
      <c r="E210" s="27">
        <v>0</v>
      </c>
      <c r="F210" s="27">
        <f>IFERROR((VLOOKUP(A210,TAB_DIN_Indireta!A$225:H$251,4,0)),0)</f>
        <v>613310.47042635223</v>
      </c>
      <c r="G210" s="27">
        <f>IFERROR((VLOOKUP(A210,TAB_DIN_Indireta!A$225:H$251,5,0)),0)</f>
        <v>0</v>
      </c>
      <c r="H210" s="27">
        <f>IFERROR((VLOOKUP(A210,TAB_DIN_Indireta!A$225:H$251,6,0)),0)</f>
        <v>0</v>
      </c>
      <c r="I210" s="27">
        <f>IFERROR((VLOOKUP(A210,TAB_DIN_Indireta!A$225:H$251,7,0)),0)</f>
        <v>357732.22641984175</v>
      </c>
      <c r="J210" s="27">
        <f>IFERROR((VLOOKUP(A210,TAB_DIN_Indireta!A$225:H$251,8,0)),0)</f>
        <v>0</v>
      </c>
      <c r="K210" s="27">
        <v>0</v>
      </c>
      <c r="L210" s="69">
        <f t="shared" si="20"/>
        <v>1009144.9107063761</v>
      </c>
      <c r="M210" s="25" t="s">
        <v>134</v>
      </c>
      <c r="N210" s="28">
        <f>B210/Formato_Análises_Indireta!$T$31</f>
        <v>0</v>
      </c>
      <c r="O210" s="28">
        <f>C210/Formato_Análises_Indireta!$T$31</f>
        <v>0</v>
      </c>
      <c r="P210" s="28">
        <f>D210/Formato_Análises_Indireta!$T$31</f>
        <v>1.7630066202451784E-4</v>
      </c>
      <c r="Q210" s="28">
        <f>E210/Formato_Análises_Indireta!$T$31</f>
        <v>0</v>
      </c>
      <c r="R210" s="28">
        <f>F210/Formato_Análises_Indireta!$T$31</f>
        <v>2.8378152083107784E-3</v>
      </c>
      <c r="S210" s="28">
        <f>G210/Formato_Análises_Indireta!$T$31</f>
        <v>0</v>
      </c>
      <c r="T210" s="28">
        <f>H210/Formato_Análises_Indireta!$T$31</f>
        <v>0</v>
      </c>
      <c r="U210" s="28">
        <f>I210/Formato_Análises_Indireta!$T$31</f>
        <v>1.6552431461530164E-3</v>
      </c>
      <c r="V210" s="28">
        <f>J210/Formato_Análises_Indireta!$T$31</f>
        <v>0</v>
      </c>
      <c r="W210" s="28">
        <f>K210/Formato_Análises_Indireta!$T$31</f>
        <v>0</v>
      </c>
      <c r="X210" s="1">
        <f t="shared" ref="X210:X236" si="21">L210/$L$236</f>
        <v>4.669359016488313E-3</v>
      </c>
    </row>
    <row r="211" spans="1:24" x14ac:dyDescent="0.25">
      <c r="A211" s="25" t="s">
        <v>139</v>
      </c>
      <c r="B211" s="27">
        <v>0</v>
      </c>
      <c r="C211" s="57">
        <f>IFERROR((VLOOKUP(A211,TAB_DIN_Indireta!A$225:H$251,2,0)),0)</f>
        <v>526683.95519199874</v>
      </c>
      <c r="D211" s="27">
        <f>IFERROR((VLOOKUP(A211,TAB_DIN_Indireta!A$225:H$251,3,0)),0)</f>
        <v>11682.325099137966</v>
      </c>
      <c r="E211" s="27">
        <v>0</v>
      </c>
      <c r="F211" s="27">
        <f>IFERROR((VLOOKUP(A211,TAB_DIN_Indireta!A$225:H$251,4,0)),0)</f>
        <v>196215.64168276376</v>
      </c>
      <c r="G211" s="27">
        <f>IFERROR((VLOOKUP(A211,TAB_DIN_Indireta!A$225:H$251,5,0)),0)</f>
        <v>0</v>
      </c>
      <c r="H211" s="27">
        <f>IFERROR((VLOOKUP(A211,TAB_DIN_Indireta!A$225:H$251,6,0)),0)</f>
        <v>0</v>
      </c>
      <c r="I211" s="27">
        <f>IFERROR((VLOOKUP(A211,TAB_DIN_Indireta!A$225:H$251,7,0)),0)</f>
        <v>7270.2049646300902</v>
      </c>
      <c r="J211" s="27">
        <f>IFERROR((VLOOKUP(A211,TAB_DIN_Indireta!A$225:H$251,8,0)),0)</f>
        <v>0</v>
      </c>
      <c r="K211" s="27">
        <v>0</v>
      </c>
      <c r="L211" s="69">
        <f t="shared" si="20"/>
        <v>741852.12693853048</v>
      </c>
      <c r="M211" s="25" t="s">
        <v>139</v>
      </c>
      <c r="N211" s="28">
        <f>B211/Formato_Análises_Indireta!$T$31</f>
        <v>0</v>
      </c>
      <c r="O211" s="28">
        <f>C211/Formato_Análises_Indireta!$T$31</f>
        <v>2.4369904152754971E-3</v>
      </c>
      <c r="P211" s="28">
        <f>D211/Formato_Análises_Indireta!$T$31</f>
        <v>5.4054645132208689E-5</v>
      </c>
      <c r="Q211" s="28">
        <f>E211/Formato_Análises_Indireta!$T$31</f>
        <v>0</v>
      </c>
      <c r="R211" s="28">
        <f>F211/Formato_Análises_Indireta!$T$31</f>
        <v>9.0789862382215753E-4</v>
      </c>
      <c r="S211" s="28">
        <f>G211/Formato_Análises_Indireta!$T$31</f>
        <v>0</v>
      </c>
      <c r="T211" s="28">
        <f>H211/Formato_Análises_Indireta!$T$31</f>
        <v>0</v>
      </c>
      <c r="U211" s="28">
        <f>I211/Formato_Análises_Indireta!$T$31</f>
        <v>3.3639566273540857E-5</v>
      </c>
      <c r="V211" s="28">
        <f>J211/Formato_Análises_Indireta!$T$31</f>
        <v>0</v>
      </c>
      <c r="W211" s="28">
        <f>K211/Formato_Análises_Indireta!$T$31</f>
        <v>0</v>
      </c>
      <c r="X211" s="1">
        <f t="shared" si="21"/>
        <v>3.4325832505034035E-3</v>
      </c>
    </row>
    <row r="212" spans="1:24" x14ac:dyDescent="0.25">
      <c r="A212" s="25" t="s">
        <v>143</v>
      </c>
      <c r="B212" s="27">
        <v>0</v>
      </c>
      <c r="C212" s="57">
        <f>IFERROR((VLOOKUP(A212,TAB_DIN_Indireta!A$225:H$251,2,0)),0)</f>
        <v>0</v>
      </c>
      <c r="D212" s="27">
        <f>IFERROR((VLOOKUP(A212,TAB_DIN_Indireta!A$225:H$251,3,0)),0)</f>
        <v>244831.43269757484</v>
      </c>
      <c r="E212" s="27">
        <v>0</v>
      </c>
      <c r="F212" s="27">
        <f>IFERROR((VLOOKUP(A212,TAB_DIN_Indireta!A$225:H$251,4,0)),0)</f>
        <v>0</v>
      </c>
      <c r="G212" s="27">
        <f>IFERROR((VLOOKUP(A212,TAB_DIN_Indireta!A$225:H$251,5,0)),0)</f>
        <v>0</v>
      </c>
      <c r="H212" s="27">
        <f>IFERROR((VLOOKUP(A212,TAB_DIN_Indireta!A$225:H$251,6,0)),0)</f>
        <v>0</v>
      </c>
      <c r="I212" s="27">
        <f>IFERROR((VLOOKUP(A212,TAB_DIN_Indireta!A$225:H$251,7,0)),0)</f>
        <v>14387.068137202226</v>
      </c>
      <c r="J212" s="27">
        <f>IFERROR((VLOOKUP(A212,TAB_DIN_Indireta!A$225:H$251,8,0)),0)</f>
        <v>0</v>
      </c>
      <c r="K212" s="27">
        <v>0</v>
      </c>
      <c r="L212" s="69">
        <f t="shared" si="20"/>
        <v>259218.50083477708</v>
      </c>
      <c r="M212" s="25" t="s">
        <v>143</v>
      </c>
      <c r="N212" s="28">
        <f>B212/Formato_Análises_Indireta!$T$31</f>
        <v>0</v>
      </c>
      <c r="O212" s="28">
        <f>C212/Formato_Análises_Indireta!$T$31</f>
        <v>0</v>
      </c>
      <c r="P212" s="28">
        <f>D212/Formato_Análises_Indireta!$T$31</f>
        <v>1.1328460815265443E-3</v>
      </c>
      <c r="Q212" s="28">
        <f>E212/Formato_Análises_Indireta!$T$31</f>
        <v>0</v>
      </c>
      <c r="R212" s="28">
        <f>F212/Formato_Análises_Indireta!$T$31</f>
        <v>0</v>
      </c>
      <c r="S212" s="28">
        <f>G212/Formato_Análises_Indireta!$T$31</f>
        <v>0</v>
      </c>
      <c r="T212" s="28">
        <f>H212/Formato_Análises_Indireta!$T$31</f>
        <v>0</v>
      </c>
      <c r="U212" s="28">
        <f>I212/Formato_Análises_Indireta!$T$31</f>
        <v>6.6569613159178249E-5</v>
      </c>
      <c r="V212" s="28">
        <f>J212/Formato_Análises_Indireta!$T$31</f>
        <v>0</v>
      </c>
      <c r="W212" s="28">
        <f>K212/Formato_Análises_Indireta!$T$31</f>
        <v>0</v>
      </c>
      <c r="X212" s="1">
        <f t="shared" si="21"/>
        <v>1.1994156946857225E-3</v>
      </c>
    </row>
    <row r="213" spans="1:24" x14ac:dyDescent="0.25">
      <c r="A213" s="25" t="s">
        <v>146</v>
      </c>
      <c r="B213" s="27">
        <v>0</v>
      </c>
      <c r="C213" s="57">
        <f>IFERROR((VLOOKUP(A213,TAB_DIN_Indireta!A$225:H$251,2,0)),0)</f>
        <v>736062.50784847699</v>
      </c>
      <c r="D213" s="27">
        <f>IFERROR((VLOOKUP(A213,TAB_DIN_Indireta!A$225:H$251,3,0)),0)</f>
        <v>120667.10448473158</v>
      </c>
      <c r="E213" s="27">
        <v>0</v>
      </c>
      <c r="F213" s="27">
        <f>IFERROR((VLOOKUP(A213,TAB_DIN_Indireta!A$225:H$251,4,0)),0)</f>
        <v>576904.03638422291</v>
      </c>
      <c r="G213" s="27">
        <f>IFERROR((VLOOKUP(A213,TAB_DIN_Indireta!A$225:H$251,5,0)),0)</f>
        <v>0</v>
      </c>
      <c r="H213" s="27">
        <f>IFERROR((VLOOKUP(A213,TAB_DIN_Indireta!A$225:H$251,6,0)),0)</f>
        <v>0</v>
      </c>
      <c r="I213" s="27">
        <f>IFERROR((VLOOKUP(A213,TAB_DIN_Indireta!A$225:H$251,7,0)),0)</f>
        <v>733149.01379937574</v>
      </c>
      <c r="J213" s="27">
        <f>IFERROR((VLOOKUP(A213,TAB_DIN_Indireta!A$225:H$251,8,0)),0)</f>
        <v>0</v>
      </c>
      <c r="K213" s="27">
        <v>0</v>
      </c>
      <c r="L213" s="69">
        <f t="shared" si="20"/>
        <v>2166782.6625168072</v>
      </c>
      <c r="M213" s="25" t="s">
        <v>146</v>
      </c>
      <c r="N213" s="28">
        <f>B213/Formato_Análises_Indireta!$T$31</f>
        <v>0</v>
      </c>
      <c r="O213" s="28">
        <f>C213/Formato_Análises_Indireta!$T$31</f>
        <v>3.4057944218492007E-3</v>
      </c>
      <c r="P213" s="28">
        <f>D213/Formato_Análises_Indireta!$T$31</f>
        <v>5.5833213480205356E-4</v>
      </c>
      <c r="Q213" s="28">
        <f>E213/Formato_Análises_Indireta!$T$31</f>
        <v>0</v>
      </c>
      <c r="R213" s="28">
        <f>F213/Formato_Análises_Indireta!$T$31</f>
        <v>2.6693609959877814E-3</v>
      </c>
      <c r="S213" s="28">
        <f>G213/Formato_Análises_Indireta!$T$31</f>
        <v>0</v>
      </c>
      <c r="T213" s="28">
        <f>H213/Formato_Análises_Indireta!$T$31</f>
        <v>0</v>
      </c>
      <c r="U213" s="28">
        <f>I213/Formato_Análises_Indireta!$T$31</f>
        <v>3.3923135534790344E-3</v>
      </c>
      <c r="V213" s="28">
        <f>J213/Formato_Análises_Indireta!$T$31</f>
        <v>0</v>
      </c>
      <c r="W213" s="28">
        <f>K213/Formato_Análises_Indireta!$T$31</f>
        <v>0</v>
      </c>
      <c r="X213" s="1">
        <f t="shared" si="21"/>
        <v>1.002580110611807E-2</v>
      </c>
    </row>
    <row r="214" spans="1:24" x14ac:dyDescent="0.25">
      <c r="A214" s="25" t="s">
        <v>141</v>
      </c>
      <c r="B214" s="27">
        <v>0</v>
      </c>
      <c r="C214" s="57">
        <f>IFERROR((VLOOKUP(A214,TAB_DIN_Indireta!A$225:H$251,2,0)),0)</f>
        <v>0</v>
      </c>
      <c r="D214" s="27">
        <f>IFERROR((VLOOKUP(A214,TAB_DIN_Indireta!A$225:H$251,3,0)),0)</f>
        <v>25100.376197452948</v>
      </c>
      <c r="E214" s="27">
        <v>0</v>
      </c>
      <c r="F214" s="27">
        <f>IFERROR((VLOOKUP(A214,TAB_DIN_Indireta!A$225:H$251,4,0)),0)</f>
        <v>129095.74870196756</v>
      </c>
      <c r="G214" s="27">
        <f>IFERROR((VLOOKUP(A214,TAB_DIN_Indireta!A$225:H$251,5,0)),0)</f>
        <v>0</v>
      </c>
      <c r="H214" s="27">
        <f>IFERROR((VLOOKUP(A214,TAB_DIN_Indireta!A$225:H$251,6,0)),0)</f>
        <v>0</v>
      </c>
      <c r="I214" s="27">
        <f>IFERROR((VLOOKUP(A214,TAB_DIN_Indireta!A$225:H$251,7,0)),0)</f>
        <v>0</v>
      </c>
      <c r="J214" s="27">
        <f>IFERROR((VLOOKUP(A214,TAB_DIN_Indireta!A$225:H$251,8,0)),0)</f>
        <v>0</v>
      </c>
      <c r="K214" s="27">
        <v>0</v>
      </c>
      <c r="L214" s="69">
        <f t="shared" si="20"/>
        <v>154196.12489942051</v>
      </c>
      <c r="M214" s="25" t="s">
        <v>141</v>
      </c>
      <c r="N214" s="28">
        <f>B214/Formato_Análises_Indireta!$T$31</f>
        <v>0</v>
      </c>
      <c r="O214" s="28">
        <f>C214/Formato_Análises_Indireta!$T$31</f>
        <v>0</v>
      </c>
      <c r="P214" s="28">
        <f>D214/Formato_Análises_Indireta!$T$31</f>
        <v>1.1614057274766082E-4</v>
      </c>
      <c r="Q214" s="28">
        <f>E214/Formato_Análises_Indireta!$T$31</f>
        <v>0</v>
      </c>
      <c r="R214" s="28">
        <f>F214/Formato_Análises_Indireta!$T$31</f>
        <v>5.9733185174555429E-4</v>
      </c>
      <c r="S214" s="28">
        <f>G214/Formato_Análises_Indireta!$T$31</f>
        <v>0</v>
      </c>
      <c r="T214" s="28">
        <f>H214/Formato_Análises_Indireta!$T$31</f>
        <v>0</v>
      </c>
      <c r="U214" s="28">
        <f>I214/Formato_Análises_Indireta!$T$31</f>
        <v>0</v>
      </c>
      <c r="V214" s="28">
        <f>J214/Formato_Análises_Indireta!$T$31</f>
        <v>0</v>
      </c>
      <c r="W214" s="28">
        <f>K214/Formato_Análises_Indireta!$T$31</f>
        <v>0</v>
      </c>
      <c r="X214" s="1">
        <f t="shared" si="21"/>
        <v>7.1347242449321504E-4</v>
      </c>
    </row>
    <row r="215" spans="1:24" x14ac:dyDescent="0.25">
      <c r="A215" s="25" t="s">
        <v>153</v>
      </c>
      <c r="B215" s="27">
        <v>0</v>
      </c>
      <c r="C215" s="57">
        <f>IFERROR((VLOOKUP(A215,TAB_DIN_Indireta!A$225:H$251,2,0)),0)</f>
        <v>111948.52830772215</v>
      </c>
      <c r="D215" s="27">
        <f>IFERROR((VLOOKUP(A215,TAB_DIN_Indireta!A$225:H$251,3,0)),0)</f>
        <v>82686.017754410437</v>
      </c>
      <c r="E215" s="27">
        <v>0</v>
      </c>
      <c r="F215" s="27">
        <f>IFERROR((VLOOKUP(A215,TAB_DIN_Indireta!A$225:H$251,4,0)),0)</f>
        <v>486941.37073274294</v>
      </c>
      <c r="G215" s="27">
        <f>IFERROR((VLOOKUP(A215,TAB_DIN_Indireta!A$225:H$251,5,0)),0)</f>
        <v>0</v>
      </c>
      <c r="H215" s="27">
        <f>IFERROR((VLOOKUP(A215,TAB_DIN_Indireta!A$225:H$251,6,0)),0)</f>
        <v>0</v>
      </c>
      <c r="I215" s="27">
        <f>IFERROR((VLOOKUP(A215,TAB_DIN_Indireta!A$225:H$251,7,0)),0)</f>
        <v>13071.421333074732</v>
      </c>
      <c r="J215" s="27">
        <f>IFERROR((VLOOKUP(A215,TAB_DIN_Indireta!A$225:H$251,8,0)),0)</f>
        <v>35223.511646253726</v>
      </c>
      <c r="K215" s="27">
        <v>0</v>
      </c>
      <c r="L215" s="69">
        <f t="shared" si="20"/>
        <v>729870.84977420396</v>
      </c>
      <c r="M215" s="25" t="s">
        <v>153</v>
      </c>
      <c r="N215" s="28">
        <f>B215/Formato_Análises_Indireta!$T$31</f>
        <v>0</v>
      </c>
      <c r="O215" s="28">
        <f>C215/Formato_Análises_Indireta!$T$31</f>
        <v>5.1799088960411365E-4</v>
      </c>
      <c r="P215" s="28">
        <f>D215/Formato_Análises_Indireta!$T$31</f>
        <v>3.8259193347050158E-4</v>
      </c>
      <c r="Q215" s="28">
        <f>E215/Formato_Análises_Indireta!$T$31</f>
        <v>0</v>
      </c>
      <c r="R215" s="28">
        <f>F215/Formato_Análises_Indireta!$T$31</f>
        <v>2.2530996845047512E-3</v>
      </c>
      <c r="S215" s="28">
        <f>G215/Formato_Análises_Indireta!$T$31</f>
        <v>0</v>
      </c>
      <c r="T215" s="28">
        <f>H215/Formato_Análises_Indireta!$T$31</f>
        <v>0</v>
      </c>
      <c r="U215" s="28">
        <f>I215/Formato_Análises_Indireta!$T$31</f>
        <v>6.0482056057922445E-5</v>
      </c>
      <c r="V215" s="28">
        <f>J215/Formato_Análises_Indireta!$T$31</f>
        <v>1.6298077704488467E-4</v>
      </c>
      <c r="W215" s="28">
        <f>K215/Formato_Análises_Indireta!$T$31</f>
        <v>0</v>
      </c>
      <c r="X215" s="1">
        <f t="shared" si="21"/>
        <v>3.3771453406821732E-3</v>
      </c>
    </row>
    <row r="216" spans="1:24" x14ac:dyDescent="0.25">
      <c r="A216" s="25" t="s">
        <v>157</v>
      </c>
      <c r="B216" s="27">
        <v>0</v>
      </c>
      <c r="C216" s="57">
        <f>IFERROR((VLOOKUP(A216,TAB_DIN_Indireta!A$225:H$251,2,0)),0)</f>
        <v>145618.00464959024</v>
      </c>
      <c r="D216" s="27">
        <f>IFERROR((VLOOKUP(A216,TAB_DIN_Indireta!A$225:H$251,3,0)),0)</f>
        <v>2577172.9757639458</v>
      </c>
      <c r="E216" s="27">
        <v>0</v>
      </c>
      <c r="F216" s="27">
        <f>IFERROR((VLOOKUP(A216,TAB_DIN_Indireta!A$225:H$251,4,0)),0)</f>
        <v>2062999.9067827929</v>
      </c>
      <c r="G216" s="27">
        <f>IFERROR((VLOOKUP(A216,TAB_DIN_Indireta!A$225:H$251,5,0)),0)</f>
        <v>0</v>
      </c>
      <c r="H216" s="27">
        <f>IFERROR((VLOOKUP(A216,TAB_DIN_Indireta!A$225:H$251,6,0)),0)</f>
        <v>0</v>
      </c>
      <c r="I216" s="27">
        <f>IFERROR((VLOOKUP(A216,TAB_DIN_Indireta!A$225:H$251,7,0)),0)</f>
        <v>877966.80623999122</v>
      </c>
      <c r="J216" s="27">
        <f>IFERROR((VLOOKUP(A216,TAB_DIN_Indireta!A$225:H$251,8,0)),0)</f>
        <v>0</v>
      </c>
      <c r="K216" s="27">
        <v>0</v>
      </c>
      <c r="L216" s="69">
        <f t="shared" si="20"/>
        <v>5663757.6934363199</v>
      </c>
      <c r="M216" s="25" t="s">
        <v>157</v>
      </c>
      <c r="N216" s="28">
        <f>B216/Formato_Análises_Indireta!$T$31</f>
        <v>0</v>
      </c>
      <c r="O216" s="28">
        <f>C216/Formato_Análises_Indireta!$T$31</f>
        <v>6.7378107520520353E-4</v>
      </c>
      <c r="P216" s="28">
        <f>D216/Formato_Análises_Indireta!$T$31</f>
        <v>1.1924695595016256E-2</v>
      </c>
      <c r="Q216" s="28">
        <f>E216/Formato_Análises_Indireta!$T$31</f>
        <v>0</v>
      </c>
      <c r="R216" s="28">
        <f>F216/Formato_Análises_Indireta!$T$31</f>
        <v>9.5455936145067647E-3</v>
      </c>
      <c r="S216" s="28">
        <f>G216/Formato_Análises_Indireta!$T$31</f>
        <v>0</v>
      </c>
      <c r="T216" s="28">
        <f>H216/Formato_Análises_Indireta!$T$31</f>
        <v>0</v>
      </c>
      <c r="U216" s="28">
        <f>I216/Formato_Análises_Indireta!$T$31</f>
        <v>4.062392010701985E-3</v>
      </c>
      <c r="V216" s="28">
        <f>J216/Formato_Análises_Indireta!$T$31</f>
        <v>0</v>
      </c>
      <c r="W216" s="28">
        <f>K216/Formato_Análises_Indireta!$T$31</f>
        <v>0</v>
      </c>
      <c r="X216" s="1">
        <f t="shared" si="21"/>
        <v>2.6206462295430208E-2</v>
      </c>
    </row>
    <row r="217" spans="1:24" x14ac:dyDescent="0.25">
      <c r="A217" s="25" t="s">
        <v>161</v>
      </c>
      <c r="B217" s="27">
        <v>0</v>
      </c>
      <c r="C217" s="57">
        <f>IFERROR((VLOOKUP(A217,TAB_DIN_Indireta!A$225:H$251,2,0)),0)</f>
        <v>658725.41260526446</v>
      </c>
      <c r="D217" s="27">
        <f>IFERROR((VLOOKUP(A217,TAB_DIN_Indireta!A$225:H$251,3,0)),0)</f>
        <v>99974.982662322858</v>
      </c>
      <c r="E217" s="27">
        <v>0</v>
      </c>
      <c r="F217" s="27">
        <f>IFERROR((VLOOKUP(A217,TAB_DIN_Indireta!A$225:H$251,4,0)),0)</f>
        <v>838020.62511565012</v>
      </c>
      <c r="G217" s="27">
        <f>IFERROR((VLOOKUP(A217,TAB_DIN_Indireta!A$225:H$251,5,0)),0)</f>
        <v>0</v>
      </c>
      <c r="H217" s="27">
        <f>IFERROR((VLOOKUP(A217,TAB_DIN_Indireta!A$225:H$251,6,0)),0)</f>
        <v>0</v>
      </c>
      <c r="I217" s="27">
        <f>IFERROR((VLOOKUP(A217,TAB_DIN_Indireta!A$225:H$251,7,0)),0)</f>
        <v>440788.0684962743</v>
      </c>
      <c r="J217" s="27">
        <f>IFERROR((VLOOKUP(A217,TAB_DIN_Indireta!A$225:H$251,8,0)),0)</f>
        <v>0</v>
      </c>
      <c r="K217" s="27">
        <v>0</v>
      </c>
      <c r="L217" s="69">
        <f t="shared" si="20"/>
        <v>2037509.0888795117</v>
      </c>
      <c r="M217" s="25" t="s">
        <v>161</v>
      </c>
      <c r="N217" s="28">
        <f>B217/Formato_Análises_Indireta!$T$31</f>
        <v>0</v>
      </c>
      <c r="O217" s="28">
        <f>C217/Formato_Análises_Indireta!$T$31</f>
        <v>3.0479521940861547E-3</v>
      </c>
      <c r="P217" s="28">
        <f>D217/Formato_Análises_Indireta!$T$31</f>
        <v>4.6258875386966808E-4</v>
      </c>
      <c r="Q217" s="28">
        <f>E217/Formato_Análises_Indireta!$T$31</f>
        <v>0</v>
      </c>
      <c r="R217" s="28">
        <f>F217/Formato_Análises_Indireta!$T$31</f>
        <v>3.8775592289792332E-3</v>
      </c>
      <c r="S217" s="28">
        <f>G217/Formato_Análises_Indireta!$T$31</f>
        <v>0</v>
      </c>
      <c r="T217" s="28">
        <f>H217/Formato_Análises_Indireta!$T$31</f>
        <v>0</v>
      </c>
      <c r="U217" s="28">
        <f>I217/Formato_Análises_Indireta!$T$31</f>
        <v>2.0395462734414025E-3</v>
      </c>
      <c r="V217" s="28">
        <f>J217/Formato_Análises_Indireta!$T$31</f>
        <v>0</v>
      </c>
      <c r="W217" s="28">
        <f>K217/Formato_Análises_Indireta!$T$31</f>
        <v>0</v>
      </c>
      <c r="X217" s="1">
        <f t="shared" si="21"/>
        <v>9.4276464503764579E-3</v>
      </c>
    </row>
    <row r="218" spans="1:24" x14ac:dyDescent="0.25">
      <c r="A218" s="25" t="s">
        <v>151</v>
      </c>
      <c r="B218" s="27">
        <v>0</v>
      </c>
      <c r="C218" s="57">
        <f>IFERROR((VLOOKUP(A218,TAB_DIN_Indireta!A$225:H$251,2,0)),0)</f>
        <v>2577459.0419642553</v>
      </c>
      <c r="D218" s="27">
        <f>IFERROR((VLOOKUP(A218,TAB_DIN_Indireta!A$225:H$251,3,0)),0)</f>
        <v>458910.7488618464</v>
      </c>
      <c r="E218" s="27">
        <v>0</v>
      </c>
      <c r="F218" s="27">
        <f>IFERROR((VLOOKUP(A218,TAB_DIN_Indireta!A$225:H$251,4,0)),0)</f>
        <v>1719001.4351507975</v>
      </c>
      <c r="G218" s="27">
        <f>IFERROR((VLOOKUP(A218,TAB_DIN_Indireta!A$225:H$251,5,0)),0)</f>
        <v>4468.8179399746814</v>
      </c>
      <c r="H218" s="27">
        <f>IFERROR((VLOOKUP(A218,TAB_DIN_Indireta!A$225:H$251,6,0)),0)</f>
        <v>0</v>
      </c>
      <c r="I218" s="27">
        <f>IFERROR((VLOOKUP(A218,TAB_DIN_Indireta!A$225:H$251,7,0)),0)</f>
        <v>207663.4440411072</v>
      </c>
      <c r="J218" s="27">
        <f>IFERROR((VLOOKUP(A218,TAB_DIN_Indireta!A$225:H$251,8,0)),0)</f>
        <v>0</v>
      </c>
      <c r="K218" s="27">
        <v>0</v>
      </c>
      <c r="L218" s="69">
        <f t="shared" si="20"/>
        <v>4967503.4879579805</v>
      </c>
      <c r="M218" s="25" t="s">
        <v>151</v>
      </c>
      <c r="N218" s="28">
        <f>B218/Formato_Análises_Indireta!$T$31</f>
        <v>0</v>
      </c>
      <c r="O218" s="28">
        <f>C218/Formato_Análises_Indireta!$T$31</f>
        <v>1.1926019236227301E-2</v>
      </c>
      <c r="P218" s="28">
        <f>D218/Formato_Análises_Indireta!$T$31</f>
        <v>2.123400732865557E-3</v>
      </c>
      <c r="Q218" s="28">
        <f>E218/Formato_Análises_Indireta!$T$31</f>
        <v>0</v>
      </c>
      <c r="R218" s="28">
        <f>F218/Formato_Análises_Indireta!$T$31</f>
        <v>7.953897171179591E-3</v>
      </c>
      <c r="S218" s="28">
        <f>G218/Formato_Análises_Indireta!$T$31</f>
        <v>2.0677422161758187E-5</v>
      </c>
      <c r="T218" s="28">
        <f>H218/Formato_Análises_Indireta!$T$31</f>
        <v>0</v>
      </c>
      <c r="U218" s="28">
        <f>I218/Formato_Análises_Indireta!$T$31</f>
        <v>9.6086812165521978E-4</v>
      </c>
      <c r="V218" s="28">
        <f>J218/Formato_Análises_Indireta!$T$31</f>
        <v>0</v>
      </c>
      <c r="W218" s="28">
        <f>K218/Formato_Análises_Indireta!$T$31</f>
        <v>0</v>
      </c>
      <c r="X218" s="1">
        <f t="shared" si="21"/>
        <v>2.2984862684089426E-2</v>
      </c>
    </row>
    <row r="219" spans="1:24" x14ac:dyDescent="0.25">
      <c r="A219" s="25" t="s">
        <v>167</v>
      </c>
      <c r="B219" s="27">
        <v>0</v>
      </c>
      <c r="C219" s="57">
        <f>IFERROR((VLOOKUP(A219,TAB_DIN_Indireta!A$225:H$251,2,0)),0)</f>
        <v>745243.68657463579</v>
      </c>
      <c r="D219" s="27">
        <f>IFERROR((VLOOKUP(A219,TAB_DIN_Indireta!A$225:H$251,3,0)),0)</f>
        <v>176219.35656381131</v>
      </c>
      <c r="E219" s="27">
        <v>0</v>
      </c>
      <c r="F219" s="27">
        <f>IFERROR((VLOOKUP(A219,TAB_DIN_Indireta!A$225:H$251,4,0)),0)</f>
        <v>699364.85326008615</v>
      </c>
      <c r="G219" s="27">
        <f>IFERROR((VLOOKUP(A219,TAB_DIN_Indireta!A$225:H$251,5,0)),0)</f>
        <v>0</v>
      </c>
      <c r="H219" s="27">
        <f>IFERROR((VLOOKUP(A219,TAB_DIN_Indireta!A$225:H$251,6,0)),0)</f>
        <v>0</v>
      </c>
      <c r="I219" s="27">
        <f>IFERROR((VLOOKUP(A219,TAB_DIN_Indireta!A$225:H$251,7,0)),0)</f>
        <v>238994.13590746952</v>
      </c>
      <c r="J219" s="27">
        <f>IFERROR((VLOOKUP(A219,TAB_DIN_Indireta!A$225:H$251,8,0)),0)</f>
        <v>0</v>
      </c>
      <c r="K219" s="27">
        <v>0</v>
      </c>
      <c r="L219" s="69">
        <f t="shared" si="20"/>
        <v>1859822.0323060027</v>
      </c>
      <c r="M219" s="25" t="s">
        <v>167</v>
      </c>
      <c r="N219" s="28">
        <f>B219/Formato_Análises_Indireta!$T$31</f>
        <v>0</v>
      </c>
      <c r="O219" s="28">
        <f>C219/Formato_Análises_Indireta!$T$31</f>
        <v>3.448276149906445E-3</v>
      </c>
      <c r="P219" s="28">
        <f>D219/Formato_Análises_Indireta!$T$31</f>
        <v>8.1537491070042642E-4</v>
      </c>
      <c r="Q219" s="28">
        <f>E219/Formato_Análises_Indireta!$T$31</f>
        <v>0</v>
      </c>
      <c r="R219" s="28">
        <f>F219/Formato_Análises_Indireta!$T$31</f>
        <v>3.235992718923966E-3</v>
      </c>
      <c r="S219" s="28">
        <f>G219/Formato_Análises_Indireta!$T$31</f>
        <v>0</v>
      </c>
      <c r="T219" s="28">
        <f>H219/Formato_Análises_Indireta!$T$31</f>
        <v>0</v>
      </c>
      <c r="U219" s="28">
        <f>I219/Formato_Análises_Indireta!$T$31</f>
        <v>1.1058366460038325E-3</v>
      </c>
      <c r="V219" s="28">
        <f>J219/Formato_Análises_Indireta!$T$31</f>
        <v>0</v>
      </c>
      <c r="W219" s="28">
        <f>K219/Formato_Análises_Indireta!$T$31</f>
        <v>0</v>
      </c>
      <c r="X219" s="1">
        <f t="shared" si="21"/>
        <v>8.6054804255346704E-3</v>
      </c>
    </row>
    <row r="220" spans="1:24" x14ac:dyDescent="0.25">
      <c r="A220" s="25" t="s">
        <v>171</v>
      </c>
      <c r="B220" s="27">
        <v>0</v>
      </c>
      <c r="C220" s="57">
        <f>IFERROR((VLOOKUP(A220,TAB_DIN_Indireta!A$225:H$251,2,0)),0)</f>
        <v>1408828.3588257034</v>
      </c>
      <c r="D220" s="27">
        <f>IFERROR((VLOOKUP(A220,TAB_DIN_Indireta!A$225:H$251,3,0)),0)</f>
        <v>1077950.2748133219</v>
      </c>
      <c r="E220" s="27">
        <v>0</v>
      </c>
      <c r="F220" s="27">
        <f>IFERROR((VLOOKUP(A220,TAB_DIN_Indireta!A$225:H$251,4,0)),0)</f>
        <v>696225.85657560558</v>
      </c>
      <c r="G220" s="27">
        <f>IFERROR((VLOOKUP(A220,TAB_DIN_Indireta!A$225:H$251,5,0)),0)</f>
        <v>0</v>
      </c>
      <c r="H220" s="27">
        <f>IFERROR((VLOOKUP(A220,TAB_DIN_Indireta!A$225:H$251,6,0)),0)</f>
        <v>0</v>
      </c>
      <c r="I220" s="27">
        <f>IFERROR((VLOOKUP(A220,TAB_DIN_Indireta!A$225:H$251,7,0)),0)</f>
        <v>175752.88825519802</v>
      </c>
      <c r="J220" s="27">
        <f>IFERROR((VLOOKUP(A220,TAB_DIN_Indireta!A$225:H$251,8,0)),0)</f>
        <v>0</v>
      </c>
      <c r="K220" s="27">
        <v>0</v>
      </c>
      <c r="L220" s="69">
        <f t="shared" si="20"/>
        <v>3358757.378469829</v>
      </c>
      <c r="M220" s="25" t="s">
        <v>171</v>
      </c>
      <c r="N220" s="28">
        <f>B220/Formato_Análises_Indireta!$T$31</f>
        <v>0</v>
      </c>
      <c r="O220" s="28">
        <f>C220/Formato_Análises_Indireta!$T$31</f>
        <v>6.5187123575370038E-3</v>
      </c>
      <c r="P220" s="28">
        <f>D220/Formato_Análises_Indireta!$T$31</f>
        <v>4.9877245394840562E-3</v>
      </c>
      <c r="Q220" s="28">
        <f>E220/Formato_Análises_Indireta!$T$31</f>
        <v>0</v>
      </c>
      <c r="R220" s="28">
        <f>F220/Formato_Análises_Indireta!$T$31</f>
        <v>3.2214684396892359E-3</v>
      </c>
      <c r="S220" s="28">
        <f>G220/Formato_Análises_Indireta!$T$31</f>
        <v>0</v>
      </c>
      <c r="T220" s="28">
        <f>H220/Formato_Análises_Indireta!$T$31</f>
        <v>0</v>
      </c>
      <c r="U220" s="28">
        <f>I220/Formato_Análises_Indireta!$T$31</f>
        <v>8.132165407977285E-4</v>
      </c>
      <c r="V220" s="28">
        <f>J220/Formato_Análises_Indireta!$T$31</f>
        <v>0</v>
      </c>
      <c r="W220" s="28">
        <f>K220/Formato_Análises_Indireta!$T$31</f>
        <v>0</v>
      </c>
      <c r="X220" s="1">
        <f t="shared" si="21"/>
        <v>1.5541121877508024E-2</v>
      </c>
    </row>
    <row r="221" spans="1:24" x14ac:dyDescent="0.25">
      <c r="A221" s="25" t="s">
        <v>175</v>
      </c>
      <c r="B221" s="27">
        <v>0</v>
      </c>
      <c r="C221" s="57">
        <f>IFERROR((VLOOKUP(A221,TAB_DIN_Indireta!A$225:H$251,2,0)),0)</f>
        <v>1386805.1271613128</v>
      </c>
      <c r="D221" s="27">
        <f>IFERROR((VLOOKUP(A221,TAB_DIN_Indireta!A$225:H$251,3,0)),0)</f>
        <v>412343.81036276766</v>
      </c>
      <c r="E221" s="27">
        <v>0</v>
      </c>
      <c r="F221" s="27">
        <f>IFERROR((VLOOKUP(A221,TAB_DIN_Indireta!A$225:H$251,4,0)),0)</f>
        <v>1280320.2055622097</v>
      </c>
      <c r="G221" s="27">
        <f>IFERROR((VLOOKUP(A221,TAB_DIN_Indireta!A$225:H$251,5,0)),0)</f>
        <v>0</v>
      </c>
      <c r="H221" s="27">
        <f>IFERROR((VLOOKUP(A221,TAB_DIN_Indireta!A$225:H$251,6,0)),0)</f>
        <v>0</v>
      </c>
      <c r="I221" s="27">
        <f>IFERROR((VLOOKUP(A221,TAB_DIN_Indireta!A$225:H$251,7,0)),0)</f>
        <v>273479.28749616689</v>
      </c>
      <c r="J221" s="27">
        <f>IFERROR((VLOOKUP(A221,TAB_DIN_Indireta!A$225:H$251,8,0)),0)</f>
        <v>0</v>
      </c>
      <c r="K221" s="27">
        <v>0</v>
      </c>
      <c r="L221" s="69">
        <f t="shared" si="20"/>
        <v>3352948.4305824568</v>
      </c>
      <c r="M221" s="25" t="s">
        <v>175</v>
      </c>
      <c r="N221" s="28">
        <f>B221/Formato_Análises_Indireta!$T$31</f>
        <v>0</v>
      </c>
      <c r="O221" s="28">
        <f>C221/Formato_Análises_Indireta!$T$31</f>
        <v>6.4168098713297938E-3</v>
      </c>
      <c r="P221" s="28">
        <f>D221/Formato_Análises_Indireta!$T$31</f>
        <v>1.9079334081592084E-3</v>
      </c>
      <c r="Q221" s="28">
        <f>E221/Formato_Análises_Indireta!$T$31</f>
        <v>0</v>
      </c>
      <c r="R221" s="28">
        <f>F221/Formato_Análises_Indireta!$T$31</f>
        <v>5.9240993363871121E-3</v>
      </c>
      <c r="S221" s="28">
        <f>G221/Formato_Análises_Indireta!$T$31</f>
        <v>0</v>
      </c>
      <c r="T221" s="28">
        <f>H221/Formato_Análises_Indireta!$T$31</f>
        <v>0</v>
      </c>
      <c r="U221" s="28">
        <f>I221/Formato_Análises_Indireta!$T$31</f>
        <v>1.265400997760745E-3</v>
      </c>
      <c r="V221" s="28">
        <f>J221/Formato_Análises_Indireta!$T$31</f>
        <v>0</v>
      </c>
      <c r="W221" s="28">
        <f>K221/Formato_Análises_Indireta!$T$31</f>
        <v>0</v>
      </c>
      <c r="X221" s="1">
        <f t="shared" si="21"/>
        <v>1.5514243613636857E-2</v>
      </c>
    </row>
    <row r="222" spans="1:24" x14ac:dyDescent="0.25">
      <c r="A222" s="25" t="s">
        <v>137</v>
      </c>
      <c r="B222" s="27">
        <v>0</v>
      </c>
      <c r="C222" s="57">
        <f>IFERROR((VLOOKUP(A222,TAB_DIN_Indireta!A$225:H$251,2,0)),0)</f>
        <v>198662.66742325164</v>
      </c>
      <c r="D222" s="27">
        <f>IFERROR((VLOOKUP(A222,TAB_DIN_Indireta!A$225:H$251,3,0)),0)</f>
        <v>250213.85845745786</v>
      </c>
      <c r="E222" s="27">
        <v>0</v>
      </c>
      <c r="F222" s="27">
        <f>IFERROR((VLOOKUP(A222,TAB_DIN_Indireta!A$225:H$251,4,0)),0)</f>
        <v>70343.936373476899</v>
      </c>
      <c r="G222" s="27">
        <f>IFERROR((VLOOKUP(A222,TAB_DIN_Indireta!A$225:H$251,5,0)),0)</f>
        <v>0</v>
      </c>
      <c r="H222" s="27">
        <f>IFERROR((VLOOKUP(A222,TAB_DIN_Indireta!A$225:H$251,6,0)),0)</f>
        <v>0</v>
      </c>
      <c r="I222" s="27">
        <f>IFERROR((VLOOKUP(A222,TAB_DIN_Indireta!A$225:H$251,7,0)),0)</f>
        <v>285287.89407111722</v>
      </c>
      <c r="J222" s="27">
        <f>IFERROR((VLOOKUP(A222,TAB_DIN_Indireta!A$225:H$251,8,0)),0)</f>
        <v>0</v>
      </c>
      <c r="K222" s="27">
        <v>0</v>
      </c>
      <c r="L222" s="69">
        <f t="shared" si="20"/>
        <v>804508.35632530367</v>
      </c>
      <c r="M222" s="25" t="s">
        <v>137</v>
      </c>
      <c r="N222" s="28">
        <f>B222/Formato_Análises_Indireta!$T$31</f>
        <v>0</v>
      </c>
      <c r="O222" s="28">
        <f>C222/Formato_Análises_Indireta!$T$31</f>
        <v>9.192211222896256E-4</v>
      </c>
      <c r="P222" s="28">
        <f>D222/Formato_Análises_Indireta!$T$31</f>
        <v>1.1577508082767358E-3</v>
      </c>
      <c r="Q222" s="28">
        <f>E222/Formato_Análises_Indireta!$T$31</f>
        <v>0</v>
      </c>
      <c r="R222" s="28">
        <f>F222/Formato_Análises_Indireta!$T$31</f>
        <v>3.254845662659687E-4</v>
      </c>
      <c r="S222" s="28">
        <f>G222/Formato_Análises_Indireta!$T$31</f>
        <v>0</v>
      </c>
      <c r="T222" s="28">
        <f>H222/Formato_Análises_Indireta!$T$31</f>
        <v>0</v>
      </c>
      <c r="U222" s="28">
        <f>I222/Formato_Análises_Indireta!$T$31</f>
        <v>1.3200399529771092E-3</v>
      </c>
      <c r="V222" s="28">
        <f>J222/Formato_Análises_Indireta!$T$31</f>
        <v>0</v>
      </c>
      <c r="W222" s="28">
        <f>K222/Formato_Análises_Indireta!$T$31</f>
        <v>0</v>
      </c>
      <c r="X222" s="1">
        <f t="shared" si="21"/>
        <v>3.7224964498094397E-3</v>
      </c>
    </row>
    <row r="223" spans="1:24" x14ac:dyDescent="0.25">
      <c r="A223" s="25" t="s">
        <v>181</v>
      </c>
      <c r="B223" s="27">
        <v>0</v>
      </c>
      <c r="C223" s="57">
        <f>IFERROR((VLOOKUP(A223,TAB_DIN_Indireta!A$225:H$251,2,0)),0)</f>
        <v>587555.49229305517</v>
      </c>
      <c r="D223" s="27">
        <f>IFERROR((VLOOKUP(A223,TAB_DIN_Indireta!A$225:H$251,3,0)),0)</f>
        <v>197585.4091193823</v>
      </c>
      <c r="E223" s="27">
        <v>0</v>
      </c>
      <c r="F223" s="27">
        <f>IFERROR((VLOOKUP(A223,TAB_DIN_Indireta!A$225:H$251,4,0)),0)</f>
        <v>238072.7965686339</v>
      </c>
      <c r="G223" s="27">
        <f>IFERROR((VLOOKUP(A223,TAB_DIN_Indireta!A$225:H$251,5,0)),0)</f>
        <v>0</v>
      </c>
      <c r="H223" s="27">
        <f>IFERROR((VLOOKUP(A223,TAB_DIN_Indireta!A$225:H$251,6,0)),0)</f>
        <v>0</v>
      </c>
      <c r="I223" s="27">
        <f>IFERROR((VLOOKUP(A223,TAB_DIN_Indireta!A$225:H$251,7,0)),0)</f>
        <v>0</v>
      </c>
      <c r="J223" s="27">
        <f>IFERROR((VLOOKUP(A223,TAB_DIN_Indireta!A$225:H$251,8,0)),0)</f>
        <v>0</v>
      </c>
      <c r="K223" s="27">
        <v>0</v>
      </c>
      <c r="L223" s="69">
        <f t="shared" si="20"/>
        <v>1023213.6979810713</v>
      </c>
      <c r="M223" s="25" t="s">
        <v>181</v>
      </c>
      <c r="N223" s="28">
        <f>B223/Formato_Análises_Indireta!$T$31</f>
        <v>0</v>
      </c>
      <c r="O223" s="28">
        <f>C223/Formato_Análises_Indireta!$T$31</f>
        <v>2.7186457628819828E-3</v>
      </c>
      <c r="P223" s="28">
        <f>D223/Formato_Análises_Indireta!$T$31</f>
        <v>9.1423659953090877E-4</v>
      </c>
      <c r="Q223" s="28">
        <f>E223/Formato_Análises_Indireta!$T$31</f>
        <v>0</v>
      </c>
      <c r="R223" s="28">
        <f>F223/Formato_Análises_Indireta!$T$31</f>
        <v>1.1015735673286142E-3</v>
      </c>
      <c r="S223" s="28">
        <f>G223/Formato_Análises_Indireta!$T$31</f>
        <v>0</v>
      </c>
      <c r="T223" s="28">
        <f>H223/Formato_Análises_Indireta!$T$31</f>
        <v>0</v>
      </c>
      <c r="U223" s="28">
        <f>I223/Formato_Análises_Indireta!$T$31</f>
        <v>0</v>
      </c>
      <c r="V223" s="28">
        <f>J223/Formato_Análises_Indireta!$T$31</f>
        <v>0</v>
      </c>
      <c r="W223" s="28">
        <f>K223/Formato_Análises_Indireta!$T$31</f>
        <v>0</v>
      </c>
      <c r="X223" s="1">
        <f t="shared" si="21"/>
        <v>4.7344559297415054E-3</v>
      </c>
    </row>
    <row r="224" spans="1:24" x14ac:dyDescent="0.25">
      <c r="A224" s="25" t="s">
        <v>148</v>
      </c>
      <c r="B224" s="27">
        <v>0</v>
      </c>
      <c r="C224" s="57">
        <f>IFERROR((VLOOKUP(A224,TAB_DIN_Indireta!A$225:H$251,2,0)),0)</f>
        <v>3205223.5870251795</v>
      </c>
      <c r="D224" s="27">
        <f>IFERROR((VLOOKUP(A224,TAB_DIN_Indireta!A$225:H$251,3,0)),0)</f>
        <v>2571773.7983797202</v>
      </c>
      <c r="E224" s="27">
        <v>0</v>
      </c>
      <c r="F224" s="27">
        <f>IFERROR((VLOOKUP(A224,TAB_DIN_Indireta!A$225:H$251,4,0)),0)</f>
        <v>1065465.1603322334</v>
      </c>
      <c r="G224" s="27">
        <f>IFERROR((VLOOKUP(A224,TAB_DIN_Indireta!A$225:H$251,5,0)),0)</f>
        <v>63805.648533963773</v>
      </c>
      <c r="H224" s="27">
        <f>IFERROR((VLOOKUP(A224,TAB_DIN_Indireta!A$225:H$251,6,0)),0)</f>
        <v>0</v>
      </c>
      <c r="I224" s="27">
        <f>IFERROR((VLOOKUP(A224,TAB_DIN_Indireta!A$225:H$251,7,0)),0)</f>
        <v>1408833.5131716547</v>
      </c>
      <c r="J224" s="27">
        <f>IFERROR((VLOOKUP(A224,TAB_DIN_Indireta!A$225:H$251,8,0)),0)</f>
        <v>122415.71634878742</v>
      </c>
      <c r="K224" s="27">
        <v>0</v>
      </c>
      <c r="L224" s="69">
        <f t="shared" si="20"/>
        <v>8437517.4237915389</v>
      </c>
      <c r="M224" s="25" t="s">
        <v>148</v>
      </c>
      <c r="N224" s="28">
        <f>B224/Formato_Análises_Indireta!$T$31</f>
        <v>0</v>
      </c>
      <c r="O224" s="28">
        <f>C224/Formato_Análises_Indireta!$T$31</f>
        <v>1.4830714099782727E-2</v>
      </c>
      <c r="P224" s="28">
        <f>D224/Formato_Análises_Indireta!$T$31</f>
        <v>1.1899713357744696E-2</v>
      </c>
      <c r="Q224" s="28">
        <f>E224/Formato_Análises_Indireta!$T$31</f>
        <v>0</v>
      </c>
      <c r="R224" s="28">
        <f>F224/Formato_Análises_Indireta!$T$31</f>
        <v>4.9299553516740004E-3</v>
      </c>
      <c r="S224" s="28">
        <f>G224/Formato_Análises_Indireta!$T$31</f>
        <v>2.9523161354141247E-4</v>
      </c>
      <c r="T224" s="28">
        <f>H224/Formato_Análises_Indireta!$T$31</f>
        <v>0</v>
      </c>
      <c r="U224" s="28">
        <f>I224/Formato_Análises_Indireta!$T$31</f>
        <v>6.5187362069281923E-3</v>
      </c>
      <c r="V224" s="28">
        <f>J224/Formato_Análises_Indireta!$T$31</f>
        <v>5.6642304076327213E-4</v>
      </c>
      <c r="W224" s="28">
        <f>K224/Formato_Análises_Indireta!$T$31</f>
        <v>0</v>
      </c>
      <c r="X224" s="1">
        <f t="shared" si="21"/>
        <v>3.9040773670434299E-2</v>
      </c>
    </row>
    <row r="225" spans="1:24" x14ac:dyDescent="0.25">
      <c r="A225" s="25" t="s">
        <v>177</v>
      </c>
      <c r="B225" s="27">
        <v>0</v>
      </c>
      <c r="C225" s="57">
        <f>IFERROR((VLOOKUP(A225,TAB_DIN_Indireta!A$225:H$251,2,0)),0)</f>
        <v>4445991.9189283419</v>
      </c>
      <c r="D225" s="27">
        <f>IFERROR((VLOOKUP(A225,TAB_DIN_Indireta!A$225:H$251,3,0)),0)</f>
        <v>5013734.1053837221</v>
      </c>
      <c r="E225" s="27">
        <v>0</v>
      </c>
      <c r="F225" s="27">
        <f>IFERROR((VLOOKUP(A225,TAB_DIN_Indireta!A$225:H$251,4,0)),0)</f>
        <v>6657368.6940312777</v>
      </c>
      <c r="G225" s="27">
        <f>IFERROR((VLOOKUP(A225,TAB_DIN_Indireta!A$225:H$251,5,0)),0)</f>
        <v>275669.88452556625</v>
      </c>
      <c r="H225" s="27">
        <f>IFERROR((VLOOKUP(A225,TAB_DIN_Indireta!A$225:H$251,6,0)),0)</f>
        <v>0</v>
      </c>
      <c r="I225" s="27">
        <f>IFERROR((VLOOKUP(A225,TAB_DIN_Indireta!A$225:H$251,7,0)),0)</f>
        <v>1399836.6023132629</v>
      </c>
      <c r="J225" s="27">
        <f>IFERROR((VLOOKUP(A225,TAB_DIN_Indireta!A$225:H$251,8,0)),0)</f>
        <v>0</v>
      </c>
      <c r="K225" s="27">
        <v>0</v>
      </c>
      <c r="L225" s="69">
        <f t="shared" si="20"/>
        <v>17792601.205182169</v>
      </c>
      <c r="M225" s="25" t="s">
        <v>177</v>
      </c>
      <c r="N225" s="28">
        <f>B225/Formato_Análises_Indireta!$T$31</f>
        <v>0</v>
      </c>
      <c r="O225" s="28">
        <f>C225/Formato_Análises_Indireta!$T$31</f>
        <v>2.0571805132873135E-2</v>
      </c>
      <c r="P225" s="28">
        <f>D225/Formato_Análises_Indireta!$T$31</f>
        <v>2.3198773836020623E-2</v>
      </c>
      <c r="Q225" s="28">
        <f>E225/Formato_Análises_Indireta!$T$31</f>
        <v>0</v>
      </c>
      <c r="R225" s="28">
        <f>F225/Formato_Análises_Indireta!$T$31</f>
        <v>3.0803945209219554E-2</v>
      </c>
      <c r="S225" s="28">
        <f>G225/Formato_Análises_Indireta!$T$31</f>
        <v>1.275536989016509E-3</v>
      </c>
      <c r="T225" s="28">
        <f>H225/Formato_Análises_Indireta!$T$31</f>
        <v>0</v>
      </c>
      <c r="U225" s="28">
        <f>I225/Formato_Análises_Indireta!$T$31</f>
        <v>6.4771070946059916E-3</v>
      </c>
      <c r="V225" s="28">
        <f>J225/Formato_Análises_Indireta!$T$31</f>
        <v>0</v>
      </c>
      <c r="W225" s="28">
        <f>K225/Formato_Análises_Indireta!$T$31</f>
        <v>0</v>
      </c>
      <c r="X225" s="1">
        <f t="shared" si="21"/>
        <v>8.2327168261735806E-2</v>
      </c>
    </row>
    <row r="226" spans="1:24" x14ac:dyDescent="0.25">
      <c r="A226" s="25" t="s">
        <v>159</v>
      </c>
      <c r="B226" s="27">
        <v>0</v>
      </c>
      <c r="C226" s="57">
        <f>IFERROR((VLOOKUP(A226,TAB_DIN_Indireta!A$225:H$251,2,0)),0)</f>
        <v>411083.57277761906</v>
      </c>
      <c r="D226" s="27">
        <f>IFERROR((VLOOKUP(A226,TAB_DIN_Indireta!A$225:H$251,3,0)),0)</f>
        <v>265875.33863117534</v>
      </c>
      <c r="E226" s="27">
        <v>0</v>
      </c>
      <c r="F226" s="27">
        <f>IFERROR((VLOOKUP(A226,TAB_DIN_Indireta!A$225:H$251,4,0)),0)</f>
        <v>418126.98652038194</v>
      </c>
      <c r="G226" s="27">
        <f>IFERROR((VLOOKUP(A226,TAB_DIN_Indireta!A$225:H$251,5,0)),0)</f>
        <v>71180.229004112291</v>
      </c>
      <c r="H226" s="27">
        <f>IFERROR((VLOOKUP(A226,TAB_DIN_Indireta!A$225:H$251,6,0)),0)</f>
        <v>0</v>
      </c>
      <c r="I226" s="27">
        <f>IFERROR((VLOOKUP(A226,TAB_DIN_Indireta!A$225:H$251,7,0)),0)</f>
        <v>131639.41842904658</v>
      </c>
      <c r="J226" s="27">
        <f>IFERROR((VLOOKUP(A226,TAB_DIN_Indireta!A$225:H$251,8,0)),0)</f>
        <v>0</v>
      </c>
      <c r="K226" s="27">
        <v>0</v>
      </c>
      <c r="L226" s="69">
        <f t="shared" si="20"/>
        <v>1297905.5453623352</v>
      </c>
      <c r="M226" s="25" t="s">
        <v>159</v>
      </c>
      <c r="N226" s="28">
        <f>B226/Formato_Análises_Indireta!$T$31</f>
        <v>0</v>
      </c>
      <c r="O226" s="28">
        <f>C226/Formato_Análises_Indireta!$T$31</f>
        <v>1.9021022320132453E-3</v>
      </c>
      <c r="P226" s="28">
        <f>D226/Formato_Análises_Indireta!$T$31</f>
        <v>1.2302171834076496E-3</v>
      </c>
      <c r="Q226" s="28">
        <f>E226/Formato_Análises_Indireta!$T$31</f>
        <v>0</v>
      </c>
      <c r="R226" s="28">
        <f>F226/Formato_Análises_Indireta!$T$31</f>
        <v>1.9346924250744247E-3</v>
      </c>
      <c r="S226" s="28">
        <f>G226/Formato_Análises_Indireta!$T$31</f>
        <v>3.2935412998655143E-4</v>
      </c>
      <c r="T226" s="28">
        <f>H226/Formato_Análises_Indireta!$T$31</f>
        <v>0</v>
      </c>
      <c r="U226" s="28">
        <f>I226/Formato_Análises_Indireta!$T$31</f>
        <v>6.091015262978353E-4</v>
      </c>
      <c r="V226" s="28">
        <f>J226/Formato_Análises_Indireta!$T$31</f>
        <v>0</v>
      </c>
      <c r="W226" s="28">
        <f>K226/Formato_Análises_Indireta!$T$31</f>
        <v>0</v>
      </c>
      <c r="X226" s="1">
        <f t="shared" si="21"/>
        <v>6.0054674967797064E-3</v>
      </c>
    </row>
    <row r="227" spans="1:24" x14ac:dyDescent="0.25">
      <c r="A227" s="25" t="s">
        <v>191</v>
      </c>
      <c r="B227" s="27">
        <v>0</v>
      </c>
      <c r="C227" s="57">
        <f>IFERROR((VLOOKUP(A227,TAB_DIN_Indireta!A$225:H$251,2,0)),0)</f>
        <v>3996347.3955008532</v>
      </c>
      <c r="D227" s="27">
        <f>IFERROR((VLOOKUP(A227,TAB_DIN_Indireta!A$225:H$251,3,0)),0)</f>
        <v>2009736.1843061915</v>
      </c>
      <c r="E227" s="27">
        <v>0</v>
      </c>
      <c r="F227" s="27">
        <f>IFERROR((VLOOKUP(A227,TAB_DIN_Indireta!A$225:H$251,4,0)),0)</f>
        <v>6671681.0241521848</v>
      </c>
      <c r="G227" s="27">
        <f>IFERROR((VLOOKUP(A227,TAB_DIN_Indireta!A$225:H$251,5,0)),0)</f>
        <v>350221.05578197772</v>
      </c>
      <c r="H227" s="27">
        <f>IFERROR((VLOOKUP(A227,TAB_DIN_Indireta!A$225:H$251,6,0)),0)</f>
        <v>0</v>
      </c>
      <c r="I227" s="27">
        <f>IFERROR((VLOOKUP(A227,TAB_DIN_Indireta!A$225:H$251,7,0)),0)</f>
        <v>1299252.1182421718</v>
      </c>
      <c r="J227" s="27">
        <f>IFERROR((VLOOKUP(A227,TAB_DIN_Indireta!A$225:H$251,8,0)),0)</f>
        <v>0</v>
      </c>
      <c r="K227" s="27">
        <v>0</v>
      </c>
      <c r="L227" s="69">
        <f t="shared" si="20"/>
        <v>14327237.777983379</v>
      </c>
      <c r="M227" s="25" t="s">
        <v>191</v>
      </c>
      <c r="N227" s="28">
        <f>B227/Formato_Análises_Indireta!$T$31</f>
        <v>0</v>
      </c>
      <c r="O227" s="28">
        <f>C227/Formato_Análises_Indireta!$T$31</f>
        <v>1.849127964301945E-2</v>
      </c>
      <c r="P227" s="28">
        <f>D227/Formato_Análises_Indireta!$T$31</f>
        <v>9.2991399682967654E-3</v>
      </c>
      <c r="Q227" s="28">
        <f>E227/Formato_Análises_Indireta!$T$31</f>
        <v>0</v>
      </c>
      <c r="R227" s="28">
        <f>F227/Formato_Análises_Indireta!$T$31</f>
        <v>3.0870169006206486E-2</v>
      </c>
      <c r="S227" s="28">
        <f>G227/Formato_Análises_Indireta!$T$31</f>
        <v>1.6204886208413412E-3</v>
      </c>
      <c r="T227" s="28">
        <f>H227/Formato_Análises_Indireta!$T$31</f>
        <v>0</v>
      </c>
      <c r="U227" s="28">
        <f>I227/Formato_Análises_Indireta!$T$31</f>
        <v>6.0116981502281019E-3</v>
      </c>
      <c r="V227" s="28">
        <f>J227/Formato_Análises_Indireta!$T$31</f>
        <v>0</v>
      </c>
      <c r="W227" s="28">
        <f>K227/Formato_Análises_Indireta!$T$31</f>
        <v>0</v>
      </c>
      <c r="X227" s="1">
        <f t="shared" si="21"/>
        <v>6.6292775388592143E-2</v>
      </c>
    </row>
    <row r="228" spans="1:24" x14ac:dyDescent="0.25">
      <c r="A228" s="25" t="s">
        <v>194</v>
      </c>
      <c r="B228" s="27">
        <v>0</v>
      </c>
      <c r="C228" s="57">
        <f>IFERROR((VLOOKUP(A228,TAB_DIN_Indireta!A$225:H$251,2,0)),0)</f>
        <v>5644319.3662666213</v>
      </c>
      <c r="D228" s="27">
        <f>IFERROR((VLOOKUP(A228,TAB_DIN_Indireta!A$225:H$251,3,0)),0)</f>
        <v>13059054.768550526</v>
      </c>
      <c r="E228" s="27">
        <v>0</v>
      </c>
      <c r="F228" s="27">
        <f>IFERROR((VLOOKUP(A228,TAB_DIN_Indireta!A$225:H$251,4,0)),0)</f>
        <v>50860999.628153354</v>
      </c>
      <c r="G228" s="27">
        <f>IFERROR((VLOOKUP(A228,TAB_DIN_Indireta!A$225:H$251,5,0)),0)</f>
        <v>549780.57940079528</v>
      </c>
      <c r="H228" s="27">
        <f>IFERROR((VLOOKUP(A228,TAB_DIN_Indireta!A$225:H$251,6,0)),0)</f>
        <v>221444.87652900492</v>
      </c>
      <c r="I228" s="27">
        <f>IFERROR((VLOOKUP(A228,TAB_DIN_Indireta!A$225:H$251,7,0)),0)</f>
        <v>6254445.7394814165</v>
      </c>
      <c r="J228" s="27">
        <f>IFERROR((VLOOKUP(A228,TAB_DIN_Indireta!A$225:H$251,8,0)),0)</f>
        <v>0</v>
      </c>
      <c r="K228" s="27">
        <v>0</v>
      </c>
      <c r="L228" s="69">
        <f t="shared" si="20"/>
        <v>76590044.958381727</v>
      </c>
      <c r="M228" s="25" t="s">
        <v>194</v>
      </c>
      <c r="N228" s="28">
        <f>B228/Formato_Análises_Indireta!$T$31</f>
        <v>0</v>
      </c>
      <c r="O228" s="28">
        <f>C228/Formato_Análises_Indireta!$T$31</f>
        <v>2.6116520278904803E-2</v>
      </c>
      <c r="P228" s="28">
        <f>D228/Formato_Análises_Indireta!$T$31</f>
        <v>6.0424835406109746E-2</v>
      </c>
      <c r="Q228" s="28">
        <f>E228/Formato_Análises_Indireta!$T$31</f>
        <v>0</v>
      </c>
      <c r="R228" s="28">
        <f>F228/Formato_Análises_Indireta!$T$31</f>
        <v>0.23533613922215665</v>
      </c>
      <c r="S228" s="28">
        <f>G228/Formato_Análises_Indireta!$T$31</f>
        <v>2.5438595371980329E-3</v>
      </c>
      <c r="T228" s="28">
        <f>H228/Formato_Análises_Indireta!$T$31</f>
        <v>1.0246354313495692E-3</v>
      </c>
      <c r="U228" s="28">
        <f>I228/Formato_Análises_Indireta!$T$31</f>
        <v>2.8939602525807934E-2</v>
      </c>
      <c r="V228" s="28">
        <f>J228/Formato_Análises_Indireta!$T$31</f>
        <v>0</v>
      </c>
      <c r="W228" s="28">
        <f>K228/Formato_Análises_Indireta!$T$31</f>
        <v>0</v>
      </c>
      <c r="X228" s="1">
        <f t="shared" si="21"/>
        <v>0.35438559240152678</v>
      </c>
    </row>
    <row r="229" spans="1:24" x14ac:dyDescent="0.25">
      <c r="A229" s="25" t="s">
        <v>185</v>
      </c>
      <c r="B229" s="27">
        <v>0</v>
      </c>
      <c r="C229" s="57">
        <f>IFERROR((VLOOKUP(A229,TAB_DIN_Indireta!A$225:H$251,2,0)),0)</f>
        <v>3425633.7286044159</v>
      </c>
      <c r="D229" s="27">
        <f>IFERROR((VLOOKUP(A229,TAB_DIN_Indireta!A$225:H$251,3,0)),0)</f>
        <v>4580489.4221875109</v>
      </c>
      <c r="E229" s="27">
        <v>0</v>
      </c>
      <c r="F229" s="27">
        <f>IFERROR((VLOOKUP(A229,TAB_DIN_Indireta!A$225:H$251,4,0)),0)</f>
        <v>7509054.7788509177</v>
      </c>
      <c r="G229" s="27">
        <f>IFERROR((VLOOKUP(A229,TAB_DIN_Indireta!A$225:H$251,5,0)),0)</f>
        <v>51464.855739518112</v>
      </c>
      <c r="H229" s="27">
        <f>IFERROR((VLOOKUP(A229,TAB_DIN_Indireta!A$225:H$251,6,0)),0)</f>
        <v>0</v>
      </c>
      <c r="I229" s="27">
        <f>IFERROR((VLOOKUP(A229,TAB_DIN_Indireta!A$225:H$251,7,0)),0)</f>
        <v>2941278.5509528518</v>
      </c>
      <c r="J229" s="27">
        <f>IFERROR((VLOOKUP(A229,TAB_DIN_Indireta!A$225:H$251,8,0)),0)</f>
        <v>0</v>
      </c>
      <c r="K229" s="27">
        <v>0</v>
      </c>
      <c r="L229" s="69">
        <f t="shared" si="20"/>
        <v>18507921.336335216</v>
      </c>
      <c r="M229" s="25" t="s">
        <v>185</v>
      </c>
      <c r="N229" s="28">
        <f>B229/Formato_Análises_Indireta!$T$31</f>
        <v>0</v>
      </c>
      <c r="O229" s="28">
        <f>C229/Formato_Análises_Indireta!$T$31</f>
        <v>1.5850561765850903E-2</v>
      </c>
      <c r="P229" s="28">
        <f>D229/Formato_Análises_Indireta!$T$31</f>
        <v>2.1194131146585842E-2</v>
      </c>
      <c r="Q229" s="28">
        <f>E229/Formato_Análises_Indireta!$T$31</f>
        <v>0</v>
      </c>
      <c r="R229" s="28">
        <f>F229/Formato_Análises_Indireta!$T$31</f>
        <v>3.4744735136591369E-2</v>
      </c>
      <c r="S229" s="28">
        <f>G229/Formato_Análises_Indireta!$T$31</f>
        <v>2.3813020868467712E-4</v>
      </c>
      <c r="T229" s="28">
        <f>H229/Formato_Análises_Indireta!$T$31</f>
        <v>0</v>
      </c>
      <c r="U229" s="28">
        <f>I229/Formato_Análises_Indireta!$T$31</f>
        <v>1.3609428513375748E-2</v>
      </c>
      <c r="V229" s="28">
        <f>J229/Formato_Análises_Indireta!$T$31</f>
        <v>0</v>
      </c>
      <c r="W229" s="28">
        <f>K229/Formato_Análises_Indireta!$T$31</f>
        <v>0</v>
      </c>
      <c r="X229" s="1">
        <f t="shared" si="21"/>
        <v>8.5636986771088539E-2</v>
      </c>
    </row>
    <row r="230" spans="1:24" x14ac:dyDescent="0.25">
      <c r="A230" s="25" t="s">
        <v>200</v>
      </c>
      <c r="B230" s="27">
        <v>0</v>
      </c>
      <c r="C230" s="57">
        <f>IFERROR((VLOOKUP(A230,TAB_DIN_Indireta!A$225:H$251,2,0)),0)</f>
        <v>2518274.2645758367</v>
      </c>
      <c r="D230" s="27">
        <f>IFERROR((VLOOKUP(A230,TAB_DIN_Indireta!A$225:H$251,3,0)),0)</f>
        <v>7273225.4113576859</v>
      </c>
      <c r="E230" s="27">
        <v>0</v>
      </c>
      <c r="F230" s="27">
        <f>IFERROR((VLOOKUP(A230,TAB_DIN_Indireta!A$225:H$251,4,0)),0)</f>
        <v>5565377.9808459943</v>
      </c>
      <c r="G230" s="27">
        <f>IFERROR((VLOOKUP(A230,TAB_DIN_Indireta!A$225:H$251,5,0)),0)</f>
        <v>801547.18457615084</v>
      </c>
      <c r="H230" s="27">
        <f>IFERROR((VLOOKUP(A230,TAB_DIN_Indireta!A$225:H$251,6,0)),0)</f>
        <v>0</v>
      </c>
      <c r="I230" s="27">
        <f>IFERROR((VLOOKUP(A230,TAB_DIN_Indireta!A$225:H$251,7,0)),0)</f>
        <v>289988.65757891064</v>
      </c>
      <c r="J230" s="27">
        <f>IFERROR((VLOOKUP(A230,TAB_DIN_Indireta!A$225:H$251,8,0)),0)</f>
        <v>0</v>
      </c>
      <c r="K230" s="27">
        <v>0</v>
      </c>
      <c r="L230" s="69">
        <f t="shared" si="20"/>
        <v>16448413.498934576</v>
      </c>
      <c r="M230" s="25" t="s">
        <v>200</v>
      </c>
      <c r="N230" s="28">
        <f>B230/Formato_Análises_Indireta!$T$31</f>
        <v>0</v>
      </c>
      <c r="O230" s="28">
        <f>C230/Formato_Análises_Indireta!$T$31</f>
        <v>1.1652168601887756E-2</v>
      </c>
      <c r="P230" s="28">
        <f>D230/Formato_Análises_Indireta!$T$31</f>
        <v>3.3653542016778212E-2</v>
      </c>
      <c r="Q230" s="28">
        <f>E230/Formato_Análises_Indireta!$T$31</f>
        <v>0</v>
      </c>
      <c r="R230" s="28">
        <f>F230/Formato_Análises_Indireta!$T$31</f>
        <v>2.5751254928133852E-2</v>
      </c>
      <c r="S230" s="28">
        <f>G230/Formato_Análises_Indireta!$T$31</f>
        <v>3.7087949745707657E-3</v>
      </c>
      <c r="T230" s="28">
        <f>H230/Formato_Análises_Indireta!$T$31</f>
        <v>0</v>
      </c>
      <c r="U230" s="28">
        <f>I230/Formato_Análises_Indireta!$T$31</f>
        <v>1.3417905977424188E-3</v>
      </c>
      <c r="V230" s="28">
        <f>J230/Formato_Análises_Indireta!$T$31</f>
        <v>0</v>
      </c>
      <c r="W230" s="28">
        <f>K230/Formato_Análises_Indireta!$T$31</f>
        <v>0</v>
      </c>
      <c r="X230" s="1">
        <f t="shared" si="21"/>
        <v>7.6107551119112993E-2</v>
      </c>
    </row>
    <row r="231" spans="1:24" x14ac:dyDescent="0.25">
      <c r="A231" s="25" t="s">
        <v>198</v>
      </c>
      <c r="B231" s="27">
        <v>0</v>
      </c>
      <c r="C231" s="57">
        <f>IFERROR((VLOOKUP(A231,TAB_DIN_Indireta!A$225:H$251,2,0)),0)</f>
        <v>3248012.3899417883</v>
      </c>
      <c r="D231" s="27">
        <f>IFERROR((VLOOKUP(A231,TAB_DIN_Indireta!A$225:H$251,3,0)),0)</f>
        <v>6973313.3492355961</v>
      </c>
      <c r="E231" s="27">
        <v>0</v>
      </c>
      <c r="F231" s="27">
        <f>IFERROR((VLOOKUP(A231,TAB_DIN_Indireta!A$225:H$251,4,0)),0)</f>
        <v>5047885.5130720576</v>
      </c>
      <c r="G231" s="27">
        <f>IFERROR((VLOOKUP(A231,TAB_DIN_Indireta!A$225:H$251,5,0)),0)</f>
        <v>32539.385991995579</v>
      </c>
      <c r="H231" s="27">
        <f>IFERROR((VLOOKUP(A231,TAB_DIN_Indireta!A$225:H$251,6,0)),0)</f>
        <v>0</v>
      </c>
      <c r="I231" s="27">
        <f>IFERROR((VLOOKUP(A231,TAB_DIN_Indireta!A$225:H$251,7,0)),0)</f>
        <v>735922.05192129791</v>
      </c>
      <c r="J231" s="27">
        <f>IFERROR((VLOOKUP(A231,TAB_DIN_Indireta!A$225:H$251,8,0)),0)</f>
        <v>690035.48708782066</v>
      </c>
      <c r="K231" s="27">
        <v>0</v>
      </c>
      <c r="L231" s="69">
        <f t="shared" si="20"/>
        <v>16727708.177250557</v>
      </c>
      <c r="M231" s="25" t="s">
        <v>198</v>
      </c>
      <c r="N231" s="28">
        <f>B231/Formato_Análises_Indireta!$T$31</f>
        <v>0</v>
      </c>
      <c r="O231" s="28">
        <f>C231/Formato_Análises_Indireta!$T$31</f>
        <v>1.5028699820746783E-2</v>
      </c>
      <c r="P231" s="28">
        <f>D231/Formato_Análises_Indireta!$T$31</f>
        <v>3.2265835378647183E-2</v>
      </c>
      <c r="Q231" s="28">
        <f>E231/Formato_Análises_Indireta!$T$31</f>
        <v>0</v>
      </c>
      <c r="R231" s="28">
        <f>F231/Formato_Análises_Indireta!$T$31</f>
        <v>2.335679393969798E-2</v>
      </c>
      <c r="S231" s="28">
        <f>G231/Formato_Análises_Indireta!$T$31</f>
        <v>1.5056120658267524E-4</v>
      </c>
      <c r="T231" s="28">
        <f>H231/Formato_Análises_Indireta!$T$31</f>
        <v>0</v>
      </c>
      <c r="U231" s="28">
        <f>I231/Formato_Análises_Indireta!$T$31</f>
        <v>3.4051445259392727E-3</v>
      </c>
      <c r="V231" s="28">
        <f>J231/Formato_Análises_Indireta!$T$31</f>
        <v>3.192825320870007E-3</v>
      </c>
      <c r="W231" s="28">
        <f>K231/Formato_Análises_Indireta!$T$31</f>
        <v>0</v>
      </c>
      <c r="X231" s="1">
        <f t="shared" si="21"/>
        <v>7.7399860192483905E-2</v>
      </c>
    </row>
    <row r="232" spans="1:24" x14ac:dyDescent="0.25">
      <c r="A232" s="25" t="s">
        <v>173</v>
      </c>
      <c r="B232" s="27">
        <v>0</v>
      </c>
      <c r="C232" s="57">
        <f>IFERROR((VLOOKUP(A232,TAB_DIN_Indireta!A$225:H$251,2,0)),0)</f>
        <v>1040497.5085430325</v>
      </c>
      <c r="D232" s="27">
        <f>IFERROR((VLOOKUP(A232,TAB_DIN_Indireta!A$225:H$251,3,0)),0)</f>
        <v>2484939.8207208179</v>
      </c>
      <c r="E232" s="27">
        <v>0</v>
      </c>
      <c r="F232" s="27">
        <f>IFERROR((VLOOKUP(A232,TAB_DIN_Indireta!A$225:H$251,4,0)),0)</f>
        <v>585897.08148315118</v>
      </c>
      <c r="G232" s="27">
        <f>IFERROR((VLOOKUP(A232,TAB_DIN_Indireta!A$225:H$251,5,0)),0)</f>
        <v>51207.138441941715</v>
      </c>
      <c r="H232" s="27">
        <f>IFERROR((VLOOKUP(A232,TAB_DIN_Indireta!A$225:H$251,6,0)),0)</f>
        <v>0</v>
      </c>
      <c r="I232" s="27">
        <f>IFERROR((VLOOKUP(A232,TAB_DIN_Indireta!A$225:H$251,7,0)),0)</f>
        <v>215526.39879016302</v>
      </c>
      <c r="J232" s="27">
        <f>IFERROR((VLOOKUP(A232,TAB_DIN_Indireta!A$225:H$251,8,0)),0)</f>
        <v>0</v>
      </c>
      <c r="K232" s="27">
        <v>0</v>
      </c>
      <c r="L232" s="69">
        <f t="shared" si="20"/>
        <v>4378067.9479791066</v>
      </c>
      <c r="M232" s="25" t="s">
        <v>173</v>
      </c>
      <c r="N232" s="28">
        <f>B232/Formato_Análises_Indireta!$T$31</f>
        <v>0</v>
      </c>
      <c r="O232" s="28">
        <f>C232/Formato_Análises_Indireta!$T$31</f>
        <v>4.8144289007494836E-3</v>
      </c>
      <c r="P232" s="28">
        <f>D232/Formato_Análises_Indireta!$T$31</f>
        <v>1.1497928626714017E-2</v>
      </c>
      <c r="Q232" s="28">
        <f>E232/Formato_Análises_Indireta!$T$31</f>
        <v>0</v>
      </c>
      <c r="R232" s="28">
        <f>F232/Formato_Análises_Indireta!$T$31</f>
        <v>2.7109722212665904E-3</v>
      </c>
      <c r="S232" s="28">
        <f>G232/Formato_Análises_Indireta!$T$31</f>
        <v>2.3693773912517548E-4</v>
      </c>
      <c r="T232" s="28">
        <f>H232/Formato_Análises_Indireta!$T$31</f>
        <v>0</v>
      </c>
      <c r="U232" s="28">
        <f>I232/Formato_Análises_Indireta!$T$31</f>
        <v>9.9725036791561451E-4</v>
      </c>
      <c r="V232" s="28">
        <f>J232/Formato_Análises_Indireta!$T$31</f>
        <v>0</v>
      </c>
      <c r="W232" s="28">
        <f>K232/Formato_Análises_Indireta!$T$31</f>
        <v>0</v>
      </c>
      <c r="X232" s="1">
        <f t="shared" si="21"/>
        <v>2.025751785577088E-2</v>
      </c>
    </row>
    <row r="233" spans="1:24" x14ac:dyDescent="0.25">
      <c r="A233" s="25" t="s">
        <v>169</v>
      </c>
      <c r="B233" s="27">
        <v>0</v>
      </c>
      <c r="C233" s="57">
        <f>IFERROR((VLOOKUP(A233,TAB_DIN_Indireta!A$225:H$251,2,0)),0)</f>
        <v>782932.26417220791</v>
      </c>
      <c r="D233" s="27">
        <f>IFERROR((VLOOKUP(A233,TAB_DIN_Indireta!A$225:H$251,3,0)),0)</f>
        <v>3075375.3038142892</v>
      </c>
      <c r="E233" s="27">
        <v>0</v>
      </c>
      <c r="F233" s="27">
        <f>IFERROR((VLOOKUP(A233,TAB_DIN_Indireta!A$225:H$251,4,0)),0)</f>
        <v>936182.56658952299</v>
      </c>
      <c r="G233" s="27">
        <f>IFERROR((VLOOKUP(A233,TAB_DIN_Indireta!A$225:H$251,5,0)),0)</f>
        <v>18764.396436537289</v>
      </c>
      <c r="H233" s="27">
        <f>IFERROR((VLOOKUP(A233,TAB_DIN_Indireta!A$225:H$251,6,0)),0)</f>
        <v>0</v>
      </c>
      <c r="I233" s="27">
        <f>IFERROR((VLOOKUP(A233,TAB_DIN_Indireta!A$225:H$251,7,0)),0)</f>
        <v>372195.32115982904</v>
      </c>
      <c r="J233" s="27">
        <f>IFERROR((VLOOKUP(A233,TAB_DIN_Indireta!A$225:H$251,8,0)),0)</f>
        <v>0</v>
      </c>
      <c r="K233" s="27">
        <v>0</v>
      </c>
      <c r="L233" s="69">
        <f t="shared" si="20"/>
        <v>5185449.8521723868</v>
      </c>
      <c r="M233" s="25" t="s">
        <v>169</v>
      </c>
      <c r="N233" s="28">
        <f>B233/Formato_Análises_Indireta!$T$31</f>
        <v>0</v>
      </c>
      <c r="O233" s="28">
        <f>C233/Formato_Análises_Indireta!$T$31</f>
        <v>3.6226628982879636E-3</v>
      </c>
      <c r="P233" s="28">
        <f>D233/Formato_Análises_Indireta!$T$31</f>
        <v>1.4229900236923431E-2</v>
      </c>
      <c r="Q233" s="28">
        <f>E233/Formato_Análises_Indireta!$T$31</f>
        <v>0</v>
      </c>
      <c r="R233" s="28">
        <f>F233/Formato_Análises_Indireta!$T$31</f>
        <v>4.3317589594978074E-3</v>
      </c>
      <c r="S233" s="28">
        <f>G233/Formato_Análises_Indireta!$T$31</f>
        <v>8.6823708627313355E-5</v>
      </c>
      <c r="T233" s="28">
        <f>H233/Formato_Análises_Indireta!$T$31</f>
        <v>0</v>
      </c>
      <c r="U233" s="28">
        <f>I233/Formato_Análises_Indireta!$T$31</f>
        <v>1.7221645378322477E-3</v>
      </c>
      <c r="V233" s="28">
        <f>J233/Formato_Análises_Indireta!$T$31</f>
        <v>0</v>
      </c>
      <c r="W233" s="28">
        <f>K233/Formato_Análises_Indireta!$T$31</f>
        <v>0</v>
      </c>
      <c r="X233" s="1">
        <f t="shared" si="21"/>
        <v>2.3993310341168764E-2</v>
      </c>
    </row>
    <row r="234" spans="1:24" x14ac:dyDescent="0.25">
      <c r="A234" s="25" t="s">
        <v>163</v>
      </c>
      <c r="B234" s="27">
        <v>0</v>
      </c>
      <c r="C234" s="57">
        <f>IFERROR((VLOOKUP(A234,TAB_DIN_Indireta!A$225:H$251,2,0)),0)</f>
        <v>2804027.3383690794</v>
      </c>
      <c r="D234" s="27">
        <f>IFERROR((VLOOKUP(A234,TAB_DIN_Indireta!A$225:H$251,3,0)),0)</f>
        <v>629087.92338397913</v>
      </c>
      <c r="E234" s="27">
        <v>0</v>
      </c>
      <c r="F234" s="27">
        <f>IFERROR((VLOOKUP(A234,TAB_DIN_Indireta!A$225:H$251,4,0)),0)</f>
        <v>958700.61546526046</v>
      </c>
      <c r="G234" s="27">
        <f>IFERROR((VLOOKUP(A234,TAB_DIN_Indireta!A$225:H$251,5,0)),0)</f>
        <v>104555.90762674328</v>
      </c>
      <c r="H234" s="27">
        <f>IFERROR((VLOOKUP(A234,TAB_DIN_Indireta!A$225:H$251,6,0)),0)</f>
        <v>0</v>
      </c>
      <c r="I234" s="27">
        <f>IFERROR((VLOOKUP(A234,TAB_DIN_Indireta!A$225:H$251,7,0)),0)</f>
        <v>700858.32499954128</v>
      </c>
      <c r="J234" s="27">
        <f>IFERROR((VLOOKUP(A234,TAB_DIN_Indireta!A$225:H$251,8,0)),0)</f>
        <v>0</v>
      </c>
      <c r="K234" s="27">
        <v>0</v>
      </c>
      <c r="L234" s="69">
        <f t="shared" si="20"/>
        <v>5197230.1098446036</v>
      </c>
      <c r="M234" s="25" t="s">
        <v>163</v>
      </c>
      <c r="N234" s="28">
        <f>B234/Formato_Análises_Indireta!$T$31</f>
        <v>0</v>
      </c>
      <c r="O234" s="28">
        <f>C234/Formato_Análises_Indireta!$T$31</f>
        <v>1.2974360962419764E-2</v>
      </c>
      <c r="P234" s="28">
        <f>D234/Formato_Análises_Indireta!$T$31</f>
        <v>2.9108181947434678E-3</v>
      </c>
      <c r="Q234" s="28">
        <f>E234/Formato_Análises_Indireta!$T$31</f>
        <v>0</v>
      </c>
      <c r="R234" s="28">
        <f>F234/Formato_Análises_Indireta!$T$31</f>
        <v>4.4359509872592615E-3</v>
      </c>
      <c r="S234" s="28">
        <f>G234/Formato_Análises_Indireta!$T$31</f>
        <v>4.8378490028980951E-4</v>
      </c>
      <c r="T234" s="28">
        <f>H234/Formato_Análises_Indireta!$T$31</f>
        <v>0</v>
      </c>
      <c r="U234" s="28">
        <f>I234/Formato_Análises_Indireta!$T$31</f>
        <v>3.2429030800212775E-3</v>
      </c>
      <c r="V234" s="28">
        <f>J234/Formato_Análises_Indireta!$T$31</f>
        <v>0</v>
      </c>
      <c r="W234" s="28">
        <f>K234/Formato_Análises_Indireta!$T$31</f>
        <v>0</v>
      </c>
      <c r="X234" s="1">
        <f t="shared" si="21"/>
        <v>2.4047818124733583E-2</v>
      </c>
    </row>
    <row r="235" spans="1:24" x14ac:dyDescent="0.25">
      <c r="A235" s="25" t="s">
        <v>155</v>
      </c>
      <c r="B235" s="27">
        <v>0</v>
      </c>
      <c r="C235" s="57">
        <f>IFERROR((VLOOKUP(A235,TAB_DIN_Indireta!A$225:H$251,2,0)),0)</f>
        <v>500755.01788283768</v>
      </c>
      <c r="D235" s="27">
        <f>IFERROR((VLOOKUP(A235,TAB_DIN_Indireta!A$225:H$251,3,0)),0)</f>
        <v>175837.93496339826</v>
      </c>
      <c r="E235" s="27">
        <v>0</v>
      </c>
      <c r="F235" s="27">
        <f>IFERROR((VLOOKUP(A235,TAB_DIN_Indireta!A$225:H$251,4,0)),0)</f>
        <v>1222405.9744508427</v>
      </c>
      <c r="G235" s="27">
        <f>IFERROR((VLOOKUP(A235,TAB_DIN_Indireta!A$225:H$251,5,0)),0)</f>
        <v>6689.0524585953208</v>
      </c>
      <c r="H235" s="27">
        <f>IFERROR((VLOOKUP(A235,TAB_DIN_Indireta!A$225:H$251,6,0)),0)</f>
        <v>0</v>
      </c>
      <c r="I235" s="27">
        <f>IFERROR((VLOOKUP(A235,TAB_DIN_Indireta!A$225:H$251,7,0)),0)</f>
        <v>111989.76307533438</v>
      </c>
      <c r="J235" s="27">
        <f>IFERROR((VLOOKUP(A235,TAB_DIN_Indireta!A$225:H$251,8,0)),0)</f>
        <v>0</v>
      </c>
      <c r="K235" s="27">
        <v>0</v>
      </c>
      <c r="L235" s="69">
        <f t="shared" si="20"/>
        <v>2017677.7428310083</v>
      </c>
      <c r="M235" s="25" t="s">
        <v>155</v>
      </c>
      <c r="N235" s="28">
        <f>B235/Formato_Análises_Indireta!$T$31</f>
        <v>0</v>
      </c>
      <c r="O235" s="28">
        <f>C235/Formato_Análises_Indireta!$T$31</f>
        <v>2.3170160528940384E-3</v>
      </c>
      <c r="P235" s="28">
        <f>D235/Formato_Análises_Indireta!$T$31</f>
        <v>8.1361005575236419E-4</v>
      </c>
      <c r="Q235" s="28">
        <f>E235/Formato_Análises_Indireta!$T$31</f>
        <v>0</v>
      </c>
      <c r="R235" s="28">
        <f>F235/Formato_Análises_Indireta!$T$31</f>
        <v>5.6561275769759084E-3</v>
      </c>
      <c r="S235" s="28">
        <f>G235/Formato_Análises_Indireta!$T$31</f>
        <v>3.0950547416864693E-5</v>
      </c>
      <c r="T235" s="28">
        <f>H235/Formato_Análises_Indireta!$T$31</f>
        <v>0</v>
      </c>
      <c r="U235" s="28">
        <f>I235/Formato_Análises_Indireta!$T$31</f>
        <v>5.1818168473363388E-4</v>
      </c>
      <c r="V235" s="28">
        <f>J235/Formato_Análises_Indireta!$T$31</f>
        <v>0</v>
      </c>
      <c r="W235" s="28">
        <f>K235/Formato_Análises_Indireta!$T$31</f>
        <v>0</v>
      </c>
      <c r="X235" s="1">
        <f t="shared" si="21"/>
        <v>9.3358859177728095E-3</v>
      </c>
    </row>
    <row r="236" spans="1:24" x14ac:dyDescent="0.25">
      <c r="A236" s="25" t="s">
        <v>223</v>
      </c>
      <c r="B236" s="29">
        <f t="shared" ref="B236:K236" si="22">SUM(B209:B235)</f>
        <v>0</v>
      </c>
      <c r="C236" s="29">
        <f>SUM(C209:C235)</f>
        <v>41204113.428262912</v>
      </c>
      <c r="D236" s="29">
        <f t="shared" si="22"/>
        <v>54011561.376362585</v>
      </c>
      <c r="E236" s="29">
        <f t="shared" si="22"/>
        <v>0</v>
      </c>
      <c r="F236" s="29">
        <f t="shared" si="22"/>
        <v>97385111.95530732</v>
      </c>
      <c r="G236" s="29">
        <f t="shared" si="22"/>
        <v>2396340.4795735171</v>
      </c>
      <c r="H236" s="29">
        <f t="shared" si="22"/>
        <v>221444.87652900492</v>
      </c>
      <c r="I236" s="29">
        <f t="shared" si="22"/>
        <v>20054404.235315394</v>
      </c>
      <c r="J236" s="29">
        <f t="shared" si="22"/>
        <v>847674.71508286183</v>
      </c>
      <c r="K236" s="29">
        <f t="shared" si="22"/>
        <v>0</v>
      </c>
      <c r="L236" s="69">
        <f t="shared" si="20"/>
        <v>216120651.06643358</v>
      </c>
      <c r="M236" s="25" t="s">
        <v>223</v>
      </c>
      <c r="N236" s="28">
        <f>B236/Formato_Análises_Indireta!$T$31</f>
        <v>0</v>
      </c>
      <c r="O236" s="28">
        <f>C236/Formato_Análises_Indireta!$T$31</f>
        <v>0.19065329122850519</v>
      </c>
      <c r="P236" s="28">
        <f>D236/Formato_Análises_Indireta!$T$31</f>
        <v>0.2499139305283691</v>
      </c>
      <c r="Q236" s="28">
        <f>E236/Formato_Análises_Indireta!$T$31</f>
        <v>0</v>
      </c>
      <c r="R236" s="28">
        <f>F236/Formato_Análises_Indireta!$T$31</f>
        <v>0.45060530529945514</v>
      </c>
      <c r="S236" s="28">
        <f>G236/Formato_Análises_Indireta!$T$31</f>
        <v>1.108797547920075E-2</v>
      </c>
      <c r="T236" s="28">
        <f>H236/Formato_Análises_Indireta!$T$31</f>
        <v>1.0246354313495692E-3</v>
      </c>
      <c r="U236" s="28">
        <f>I236/Formato_Análises_Indireta!$T$31</f>
        <v>9.2792632894442131E-2</v>
      </c>
      <c r="V236" s="28">
        <f>J236/Formato_Análises_Indireta!$T$31</f>
        <v>3.9222291386781637E-3</v>
      </c>
      <c r="W236" s="28">
        <f>K236/Formato_Análises_Indireta!$T$31</f>
        <v>0</v>
      </c>
      <c r="X236" s="1">
        <f t="shared" si="21"/>
        <v>1</v>
      </c>
    </row>
    <row r="237" spans="1:24" x14ac:dyDescent="0.25">
      <c r="B237" s="30"/>
      <c r="C237" s="30"/>
      <c r="D237" s="30"/>
      <c r="E237" s="30"/>
      <c r="F237" s="30"/>
      <c r="G237" s="30"/>
      <c r="H237" s="30"/>
      <c r="I237" s="30"/>
      <c r="J237" s="30"/>
      <c r="K237" s="30"/>
    </row>
    <row r="238" spans="1:24" x14ac:dyDescent="0.25">
      <c r="B238" s="30"/>
      <c r="C238" s="30"/>
      <c r="D238" s="30"/>
      <c r="E238" s="30"/>
      <c r="F238" s="30"/>
      <c r="G238" s="30"/>
      <c r="H238" s="30"/>
      <c r="I238" s="30"/>
      <c r="J238" s="30"/>
      <c r="K238" s="30"/>
    </row>
    <row r="239" spans="1:24" x14ac:dyDescent="0.25">
      <c r="B239" s="30"/>
      <c r="C239" s="30"/>
      <c r="D239" s="30"/>
      <c r="E239" s="30"/>
      <c r="F239" s="30"/>
      <c r="G239" s="30"/>
      <c r="H239" s="30"/>
      <c r="I239" s="30"/>
      <c r="J239" s="30"/>
      <c r="K239" s="30"/>
    </row>
    <row r="240" spans="1:24" x14ac:dyDescent="0.2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</row>
    <row r="241" spans="1:24" x14ac:dyDescent="0.25">
      <c r="A241" s="25"/>
      <c r="B241" s="1">
        <v>2014</v>
      </c>
      <c r="C241" s="1">
        <v>2014</v>
      </c>
      <c r="D241" s="1">
        <v>2014</v>
      </c>
      <c r="E241" s="1">
        <v>2014</v>
      </c>
      <c r="F241" s="1">
        <v>2014</v>
      </c>
      <c r="G241" s="1">
        <v>2014</v>
      </c>
      <c r="H241" s="1">
        <v>2014</v>
      </c>
      <c r="I241" s="1">
        <v>2014</v>
      </c>
      <c r="J241" s="1">
        <v>2014</v>
      </c>
      <c r="K241" s="1">
        <v>2014</v>
      </c>
      <c r="N241" s="1">
        <v>2014</v>
      </c>
      <c r="O241" s="1">
        <v>2014</v>
      </c>
      <c r="P241" s="1">
        <v>2014</v>
      </c>
      <c r="Q241" s="1">
        <v>2014</v>
      </c>
      <c r="R241" s="1">
        <v>2014</v>
      </c>
      <c r="S241" s="1">
        <v>2014</v>
      </c>
      <c r="T241" s="1">
        <v>2014</v>
      </c>
      <c r="U241" s="1">
        <v>2014</v>
      </c>
      <c r="V241" s="1">
        <v>2014</v>
      </c>
      <c r="W241" s="1">
        <v>2014</v>
      </c>
    </row>
    <row r="242" spans="1:24" x14ac:dyDescent="0.25">
      <c r="A242" s="25"/>
      <c r="B242" s="25" t="s">
        <v>224</v>
      </c>
      <c r="C242" s="25" t="s">
        <v>228</v>
      </c>
      <c r="D242" s="25" t="s">
        <v>15</v>
      </c>
      <c r="E242" s="25" t="s">
        <v>229</v>
      </c>
      <c r="F242" s="25" t="s">
        <v>226</v>
      </c>
      <c r="G242" s="25" t="s">
        <v>227</v>
      </c>
      <c r="H242" s="25" t="s">
        <v>131</v>
      </c>
      <c r="I242" s="25" t="s">
        <v>130</v>
      </c>
      <c r="J242" s="25" t="s">
        <v>129</v>
      </c>
      <c r="K242" s="25" t="s">
        <v>230</v>
      </c>
      <c r="L242" s="25" t="s">
        <v>404</v>
      </c>
      <c r="N242" s="25" t="s">
        <v>224</v>
      </c>
      <c r="O242" s="25" t="s">
        <v>228</v>
      </c>
      <c r="P242" s="25" t="s">
        <v>15</v>
      </c>
      <c r="Q242" s="25" t="s">
        <v>229</v>
      </c>
      <c r="R242" s="25" t="s">
        <v>226</v>
      </c>
      <c r="S242" s="25" t="s">
        <v>227</v>
      </c>
      <c r="T242" s="25" t="s">
        <v>131</v>
      </c>
      <c r="U242" s="25" t="s">
        <v>130</v>
      </c>
      <c r="V242" s="25" t="s">
        <v>129</v>
      </c>
      <c r="W242" s="25" t="s">
        <v>230</v>
      </c>
    </row>
    <row r="243" spans="1:24" x14ac:dyDescent="0.25">
      <c r="A243" s="25" t="s">
        <v>132</v>
      </c>
      <c r="B243" s="33">
        <v>0</v>
      </c>
      <c r="C243" s="27">
        <f>IFERROR((VLOOKUP(A243,TAB_DIN_Indireta!A$265:H$291,2,0)),0)</f>
        <v>191138.21180040692</v>
      </c>
      <c r="D243" s="27">
        <f>IFERROR((VLOOKUP(A243,TAB_DIN_Indireta!A$265:H$291,3,0)),0)</f>
        <v>624393.78655914252</v>
      </c>
      <c r="E243" s="33">
        <v>0</v>
      </c>
      <c r="F243" s="27">
        <f>IFERROR((VLOOKUP(A243,TAB_DIN_Indireta!A$265:H$291,4,0)),0)</f>
        <v>1013966.4399560577</v>
      </c>
      <c r="G243" s="27">
        <f>IFERROR((VLOOKUP(A243,TAB_DIN_Indireta!A$265:H$291,5,0)),0)</f>
        <v>0</v>
      </c>
      <c r="H243" s="27">
        <f>IFERROR((VLOOKUP(A243,TAB_DIN_Indireta!A$265:H$291,6,0)),0)</f>
        <v>0</v>
      </c>
      <c r="I243" s="27">
        <f>IFERROR((VLOOKUP(A243,TAB_DIN_Indireta!A$265:H$291,7,0)),0)</f>
        <v>687096.55608321482</v>
      </c>
      <c r="J243" s="27">
        <f>IFERROR((VLOOKUP(A243,TAB_DIN_Indireta!A$265:H$291,8,0)),0)</f>
        <v>0</v>
      </c>
      <c r="K243" s="33">
        <v>0</v>
      </c>
      <c r="L243" s="69">
        <f t="shared" ref="L243:L270" si="23">SUM(B243:K243)</f>
        <v>2516594.9943988221</v>
      </c>
      <c r="M243" s="25" t="s">
        <v>132</v>
      </c>
      <c r="N243" s="28">
        <f>B243/Formato_Análises_Indireta!$U$31</f>
        <v>0</v>
      </c>
      <c r="O243" s="28">
        <f>C243/Formato_Análises_Indireta!$U$31</f>
        <v>9.2883320210426768E-4</v>
      </c>
      <c r="P243" s="28">
        <f>D243/Formato_Análises_Indireta!$U$31</f>
        <v>3.0342320077230223E-3</v>
      </c>
      <c r="Q243" s="28">
        <f>E243/Formato_Análises_Indireta!$U$31</f>
        <v>0</v>
      </c>
      <c r="R243" s="28">
        <f>F243/Formato_Análises_Indireta!$U$31</f>
        <v>4.9273543284694713E-3</v>
      </c>
      <c r="S243" s="28">
        <f>G243/Formato_Análises_Indireta!$U$31</f>
        <v>0</v>
      </c>
      <c r="T243" s="28">
        <f>H243/Formato_Análises_Indireta!$U$31</f>
        <v>0</v>
      </c>
      <c r="U243" s="28">
        <f>I243/Formato_Análises_Indireta!$U$31</f>
        <v>3.338935152370345E-3</v>
      </c>
      <c r="V243" s="28">
        <f>J243/Formato_Análises_Indireta!$U$31</f>
        <v>0</v>
      </c>
      <c r="W243" s="28">
        <f>K243/Formato_Análises_Indireta!$U$31</f>
        <v>0</v>
      </c>
      <c r="X243" s="1">
        <f>L243/$L$270</f>
        <v>1.2229354690667106E-2</v>
      </c>
    </row>
    <row r="244" spans="1:24" x14ac:dyDescent="0.25">
      <c r="A244" s="25" t="s">
        <v>134</v>
      </c>
      <c r="B244" s="33">
        <v>0</v>
      </c>
      <c r="C244" s="27">
        <f>IFERROR((VLOOKUP(A244,TAB_DIN_Indireta!A$265:H$291,2,0)),0)</f>
        <v>0</v>
      </c>
      <c r="D244" s="27">
        <f>IFERROR((VLOOKUP(A244,TAB_DIN_Indireta!A$265:H$291,3,0)),0)</f>
        <v>0</v>
      </c>
      <c r="E244" s="33">
        <v>0</v>
      </c>
      <c r="F244" s="27">
        <f>IFERROR((VLOOKUP(A244,TAB_DIN_Indireta!A$265:H$291,4,0)),0)</f>
        <v>104788.39178198263</v>
      </c>
      <c r="G244" s="27">
        <f>IFERROR((VLOOKUP(A244,TAB_DIN_Indireta!A$265:H$291,5,0)),0)</f>
        <v>0</v>
      </c>
      <c r="H244" s="27">
        <f>IFERROR((VLOOKUP(A244,TAB_DIN_Indireta!A$265:H$291,6,0)),0)</f>
        <v>0</v>
      </c>
      <c r="I244" s="27">
        <f>IFERROR((VLOOKUP(A244,TAB_DIN_Indireta!A$265:H$291,7,0)),0)</f>
        <v>0</v>
      </c>
      <c r="J244" s="27">
        <f>IFERROR((VLOOKUP(A244,TAB_DIN_Indireta!A$265:H$291,8,0)),0)</f>
        <v>0</v>
      </c>
      <c r="K244" s="33">
        <v>0</v>
      </c>
      <c r="L244" s="69">
        <f t="shared" si="23"/>
        <v>104788.39178198263</v>
      </c>
      <c r="M244" s="25" t="s">
        <v>134</v>
      </c>
      <c r="N244" s="28">
        <f>B244/Formato_Análises_Indireta!$U$31</f>
        <v>0</v>
      </c>
      <c r="O244" s="28">
        <f>C244/Formato_Análises_Indireta!$U$31</f>
        <v>0</v>
      </c>
      <c r="P244" s="28">
        <f>D244/Formato_Análises_Indireta!$U$31</f>
        <v>0</v>
      </c>
      <c r="Q244" s="28">
        <f>E244/Formato_Análises_Indireta!$U$31</f>
        <v>0</v>
      </c>
      <c r="R244" s="28">
        <f>F244/Formato_Análises_Indireta!$U$31</f>
        <v>5.0921757907755128E-4</v>
      </c>
      <c r="S244" s="28">
        <f>G244/Formato_Análises_Indireta!$U$31</f>
        <v>0</v>
      </c>
      <c r="T244" s="28">
        <f>H244/Formato_Análises_Indireta!$U$31</f>
        <v>0</v>
      </c>
      <c r="U244" s="28">
        <f>I244/Formato_Análises_Indireta!$U$31</f>
        <v>0</v>
      </c>
      <c r="V244" s="28">
        <f>J244/Formato_Análises_Indireta!$U$31</f>
        <v>0</v>
      </c>
      <c r="W244" s="28">
        <f>K244/Formato_Análises_Indireta!$U$31</f>
        <v>0</v>
      </c>
      <c r="X244" s="1">
        <f t="shared" ref="X244:X270" si="24">L244/$L$270</f>
        <v>5.0921757907755128E-4</v>
      </c>
    </row>
    <row r="245" spans="1:24" x14ac:dyDescent="0.25">
      <c r="A245" s="25" t="s">
        <v>139</v>
      </c>
      <c r="B245" s="33">
        <v>0</v>
      </c>
      <c r="C245" s="27">
        <f>IFERROR((VLOOKUP(A245,TAB_DIN_Indireta!A$265:H$291,2,0)),0)</f>
        <v>295639.59836053458</v>
      </c>
      <c r="D245" s="27">
        <f>IFERROR((VLOOKUP(A245,TAB_DIN_Indireta!A$265:H$291,3,0)),0)</f>
        <v>778497.42580778664</v>
      </c>
      <c r="E245" s="33">
        <v>0</v>
      </c>
      <c r="F245" s="27">
        <f>IFERROR((VLOOKUP(A245,TAB_DIN_Indireta!A$265:H$291,4,0)),0)</f>
        <v>246346.14875882422</v>
      </c>
      <c r="G245" s="27">
        <f>IFERROR((VLOOKUP(A245,TAB_DIN_Indireta!A$265:H$291,5,0)),0)</f>
        <v>0</v>
      </c>
      <c r="H245" s="27">
        <f>IFERROR((VLOOKUP(A245,TAB_DIN_Indireta!A$265:H$291,6,0)),0)</f>
        <v>0</v>
      </c>
      <c r="I245" s="27">
        <f>IFERROR((VLOOKUP(A245,TAB_DIN_Indireta!A$265:H$291,7,0)),0)</f>
        <v>696336.42883744766</v>
      </c>
      <c r="J245" s="27">
        <f>IFERROR((VLOOKUP(A245,TAB_DIN_Indireta!A$265:H$291,8,0)),0)</f>
        <v>0</v>
      </c>
      <c r="K245" s="33">
        <v>0</v>
      </c>
      <c r="L245" s="69">
        <f t="shared" si="23"/>
        <v>2016819.601764593</v>
      </c>
      <c r="M245" s="25" t="s">
        <v>139</v>
      </c>
      <c r="N245" s="28">
        <f>B245/Formato_Análises_Indireta!$U$31</f>
        <v>0</v>
      </c>
      <c r="O245" s="28">
        <f>C245/Formato_Análises_Indireta!$U$31</f>
        <v>1.4366560837180038E-3</v>
      </c>
      <c r="P245" s="28">
        <f>D245/Formato_Análises_Indireta!$U$31</f>
        <v>3.7830962738003211E-3</v>
      </c>
      <c r="Q245" s="28">
        <f>E245/Formato_Análises_Indireta!$U$31</f>
        <v>0</v>
      </c>
      <c r="R245" s="28">
        <f>F245/Formato_Análises_Indireta!$U$31</f>
        <v>1.1971153231079136E-3</v>
      </c>
      <c r="S245" s="28">
        <f>G245/Formato_Análises_Indireta!$U$31</f>
        <v>0</v>
      </c>
      <c r="T245" s="28">
        <f>H245/Formato_Análises_Indireta!$U$31</f>
        <v>0</v>
      </c>
      <c r="U245" s="28">
        <f>I245/Formato_Análises_Indireta!$U$31</f>
        <v>3.3838361719859935E-3</v>
      </c>
      <c r="V245" s="28">
        <f>J245/Formato_Análises_Indireta!$U$31</f>
        <v>0</v>
      </c>
      <c r="W245" s="28">
        <f>K245/Formato_Análises_Indireta!$U$31</f>
        <v>0</v>
      </c>
      <c r="X245" s="1">
        <f t="shared" si="24"/>
        <v>9.8007038526122317E-3</v>
      </c>
    </row>
    <row r="246" spans="1:24" x14ac:dyDescent="0.25">
      <c r="A246" s="25" t="s">
        <v>143</v>
      </c>
      <c r="B246" s="33">
        <v>0</v>
      </c>
      <c r="C246" s="27">
        <f>IFERROR((VLOOKUP(A246,TAB_DIN_Indireta!A$265:H$291,2,0)),0)</f>
        <v>39686.646120802201</v>
      </c>
      <c r="D246" s="27">
        <f>IFERROR((VLOOKUP(A246,TAB_DIN_Indireta!A$265:H$291,3,0)),0)</f>
        <v>0</v>
      </c>
      <c r="E246" s="33">
        <v>0</v>
      </c>
      <c r="F246" s="27">
        <f>IFERROR((VLOOKUP(A246,TAB_DIN_Indireta!A$265:H$291,4,0)),0)</f>
        <v>135631.15969516191</v>
      </c>
      <c r="G246" s="27">
        <f>IFERROR((VLOOKUP(A246,TAB_DIN_Indireta!A$265:H$291,5,0)),0)</f>
        <v>0</v>
      </c>
      <c r="H246" s="27">
        <f>IFERROR((VLOOKUP(A246,TAB_DIN_Indireta!A$265:H$291,6,0)),0)</f>
        <v>0</v>
      </c>
      <c r="I246" s="27">
        <f>IFERROR((VLOOKUP(A246,TAB_DIN_Indireta!A$265:H$291,7,0)),0)</f>
        <v>240492.21102698124</v>
      </c>
      <c r="J246" s="27">
        <f>IFERROR((VLOOKUP(A246,TAB_DIN_Indireta!A$265:H$291,8,0)),0)</f>
        <v>0</v>
      </c>
      <c r="K246" s="33">
        <v>0</v>
      </c>
      <c r="L246" s="69">
        <f t="shared" si="23"/>
        <v>415810.01684294536</v>
      </c>
      <c r="M246" s="25" t="s">
        <v>143</v>
      </c>
      <c r="N246" s="28">
        <f>B246/Formato_Análises_Indireta!$U$31</f>
        <v>0</v>
      </c>
      <c r="O246" s="28">
        <f>C246/Formato_Análises_Indireta!$U$31</f>
        <v>1.928566467685513E-4</v>
      </c>
      <c r="P246" s="28">
        <f>D246/Formato_Análises_Indireta!$U$31</f>
        <v>0</v>
      </c>
      <c r="Q246" s="28">
        <f>E246/Formato_Análises_Indireta!$U$31</f>
        <v>0</v>
      </c>
      <c r="R246" s="28">
        <f>F246/Formato_Análises_Indireta!$U$31</f>
        <v>6.5909753564255286E-4</v>
      </c>
      <c r="S246" s="28">
        <f>G246/Formato_Análises_Indireta!$U$31</f>
        <v>0</v>
      </c>
      <c r="T246" s="28">
        <f>H246/Formato_Análises_Indireta!$U$31</f>
        <v>0</v>
      </c>
      <c r="U246" s="28">
        <f>I246/Formato_Análises_Indireta!$U$31</f>
        <v>1.1686682026856271E-3</v>
      </c>
      <c r="V246" s="28">
        <f>J246/Formato_Análises_Indireta!$U$31</f>
        <v>0</v>
      </c>
      <c r="W246" s="28">
        <f>K246/Formato_Análises_Indireta!$U$31</f>
        <v>0</v>
      </c>
      <c r="X246" s="1">
        <f t="shared" si="24"/>
        <v>2.0206223850967311E-3</v>
      </c>
    </row>
    <row r="247" spans="1:24" x14ac:dyDescent="0.25">
      <c r="A247" s="25" t="s">
        <v>146</v>
      </c>
      <c r="B247" s="33">
        <v>0</v>
      </c>
      <c r="C247" s="27">
        <f>IFERROR((VLOOKUP(A247,TAB_DIN_Indireta!A$265:H$291,2,0)),0)</f>
        <v>592117.20352918573</v>
      </c>
      <c r="D247" s="27">
        <f>IFERROR((VLOOKUP(A247,TAB_DIN_Indireta!A$265:H$291,3,0)),0)</f>
        <v>297791.53202819801</v>
      </c>
      <c r="E247" s="33">
        <v>0</v>
      </c>
      <c r="F247" s="27">
        <f>IFERROR((VLOOKUP(A247,TAB_DIN_Indireta!A$265:H$291,4,0)),0)</f>
        <v>662467.3906735701</v>
      </c>
      <c r="G247" s="27">
        <f>IFERROR((VLOOKUP(A247,TAB_DIN_Indireta!A$265:H$291,5,0)),0)</f>
        <v>0</v>
      </c>
      <c r="H247" s="27">
        <f>IFERROR((VLOOKUP(A247,TAB_DIN_Indireta!A$265:H$291,6,0)),0)</f>
        <v>0</v>
      </c>
      <c r="I247" s="27">
        <f>IFERROR((VLOOKUP(A247,TAB_DIN_Indireta!A$265:H$291,7,0)),0)</f>
        <v>436364.19249924872</v>
      </c>
      <c r="J247" s="27">
        <f>IFERROR((VLOOKUP(A247,TAB_DIN_Indireta!A$265:H$291,8,0)),0)</f>
        <v>0</v>
      </c>
      <c r="K247" s="33">
        <v>0</v>
      </c>
      <c r="L247" s="69">
        <f t="shared" si="23"/>
        <v>1988740.3187302025</v>
      </c>
      <c r="M247" s="25" t="s">
        <v>146</v>
      </c>
      <c r="N247" s="28">
        <f>B247/Formato_Análises_Indireta!$U$31</f>
        <v>0</v>
      </c>
      <c r="O247" s="28">
        <f>C247/Formato_Análises_Indireta!$U$31</f>
        <v>2.8773844486383706E-3</v>
      </c>
      <c r="P247" s="28">
        <f>D247/Formato_Análises_Indireta!$U$31</f>
        <v>1.4471133722969039E-3</v>
      </c>
      <c r="Q247" s="28">
        <f>E247/Formato_Análises_Indireta!$U$31</f>
        <v>0</v>
      </c>
      <c r="R247" s="28">
        <f>F247/Formato_Análises_Indireta!$U$31</f>
        <v>3.2192501016569675E-3</v>
      </c>
      <c r="S247" s="28">
        <f>G247/Formato_Análises_Indireta!$U$31</f>
        <v>0</v>
      </c>
      <c r="T247" s="28">
        <f>H247/Formato_Análises_Indireta!$U$31</f>
        <v>0</v>
      </c>
      <c r="U247" s="28">
        <f>I247/Formato_Análises_Indireta!$U$31</f>
        <v>2.1205050857437046E-3</v>
      </c>
      <c r="V247" s="28">
        <f>J247/Formato_Análises_Indireta!$U$31</f>
        <v>0</v>
      </c>
      <c r="W247" s="28">
        <f>K247/Formato_Análises_Indireta!$U$31</f>
        <v>0</v>
      </c>
      <c r="X247" s="1">
        <f t="shared" si="24"/>
        <v>9.6642530083359459E-3</v>
      </c>
    </row>
    <row r="248" spans="1:24" x14ac:dyDescent="0.25">
      <c r="A248" s="25" t="s">
        <v>141</v>
      </c>
      <c r="B248" s="33">
        <v>0</v>
      </c>
      <c r="C248" s="27">
        <f>IFERROR((VLOOKUP(A248,TAB_DIN_Indireta!A$265:H$291,2,0)),0)</f>
        <v>0</v>
      </c>
      <c r="D248" s="27">
        <f>IFERROR((VLOOKUP(A248,TAB_DIN_Indireta!A$265:H$291,3,0)),0)</f>
        <v>0</v>
      </c>
      <c r="E248" s="33">
        <v>0</v>
      </c>
      <c r="F248" s="27">
        <f>IFERROR((VLOOKUP(A248,TAB_DIN_Indireta!A$265:H$291,4,0)),0)</f>
        <v>0</v>
      </c>
      <c r="G248" s="27">
        <f>IFERROR((VLOOKUP(A248,TAB_DIN_Indireta!A$265:H$291,5,0)),0)</f>
        <v>0</v>
      </c>
      <c r="H248" s="27">
        <f>IFERROR((VLOOKUP(A248,TAB_DIN_Indireta!A$265:H$291,6,0)),0)</f>
        <v>0</v>
      </c>
      <c r="I248" s="27">
        <f>IFERROR((VLOOKUP(A248,TAB_DIN_Indireta!A$265:H$291,7,0)),0)</f>
        <v>0</v>
      </c>
      <c r="J248" s="27">
        <f>IFERROR((VLOOKUP(A248,TAB_DIN_Indireta!A$265:H$291,8,0)),0)</f>
        <v>0</v>
      </c>
      <c r="K248" s="33">
        <v>0</v>
      </c>
      <c r="L248" s="69">
        <f t="shared" si="23"/>
        <v>0</v>
      </c>
      <c r="M248" s="25" t="s">
        <v>141</v>
      </c>
      <c r="N248" s="28">
        <f>B248/Formato_Análises_Indireta!$U$31</f>
        <v>0</v>
      </c>
      <c r="O248" s="28">
        <f>C248/Formato_Análises_Indireta!$U$31</f>
        <v>0</v>
      </c>
      <c r="P248" s="28">
        <f>D248/Formato_Análises_Indireta!$U$31</f>
        <v>0</v>
      </c>
      <c r="Q248" s="28">
        <f>E248/Formato_Análises_Indireta!$U$31</f>
        <v>0</v>
      </c>
      <c r="R248" s="28">
        <f>F248/Formato_Análises_Indireta!$U$31</f>
        <v>0</v>
      </c>
      <c r="S248" s="28">
        <f>G248/Formato_Análises_Indireta!$U$31</f>
        <v>0</v>
      </c>
      <c r="T248" s="28">
        <f>H248/Formato_Análises_Indireta!$U$31</f>
        <v>0</v>
      </c>
      <c r="U248" s="28">
        <f>I248/Formato_Análises_Indireta!$U$31</f>
        <v>0</v>
      </c>
      <c r="V248" s="28">
        <f>J248/Formato_Análises_Indireta!$U$31</f>
        <v>0</v>
      </c>
      <c r="W248" s="28">
        <f>K248/Formato_Análises_Indireta!$U$31</f>
        <v>0</v>
      </c>
      <c r="X248" s="1">
        <f t="shared" si="24"/>
        <v>0</v>
      </c>
    </row>
    <row r="249" spans="1:24" x14ac:dyDescent="0.25">
      <c r="A249" s="25" t="s">
        <v>153</v>
      </c>
      <c r="B249" s="33">
        <v>0</v>
      </c>
      <c r="C249" s="27">
        <f>IFERROR((VLOOKUP(A249,TAB_DIN_Indireta!A$265:H$291,2,0)),0)</f>
        <v>0</v>
      </c>
      <c r="D249" s="27">
        <f>IFERROR((VLOOKUP(A249,TAB_DIN_Indireta!A$265:H$291,3,0)),0)</f>
        <v>57843.056632494721</v>
      </c>
      <c r="E249" s="33">
        <v>0</v>
      </c>
      <c r="F249" s="27">
        <f>IFERROR((VLOOKUP(A249,TAB_DIN_Indireta!A$265:H$291,4,0)),0)</f>
        <v>340548.04412960057</v>
      </c>
      <c r="G249" s="27">
        <f>IFERROR((VLOOKUP(A249,TAB_DIN_Indireta!A$265:H$291,5,0)),0)</f>
        <v>0</v>
      </c>
      <c r="H249" s="27">
        <f>IFERROR((VLOOKUP(A249,TAB_DIN_Indireta!A$265:H$291,6,0)),0)</f>
        <v>0</v>
      </c>
      <c r="I249" s="27">
        <f>IFERROR((VLOOKUP(A249,TAB_DIN_Indireta!A$265:H$291,7,0)),0)</f>
        <v>171927.02682358507</v>
      </c>
      <c r="J249" s="27">
        <f>IFERROR((VLOOKUP(A249,TAB_DIN_Indireta!A$265:H$291,8,0)),0)</f>
        <v>18958.08754489071</v>
      </c>
      <c r="K249" s="33">
        <v>0</v>
      </c>
      <c r="L249" s="69">
        <f t="shared" si="23"/>
        <v>589276.21513057104</v>
      </c>
      <c r="M249" s="25" t="s">
        <v>153</v>
      </c>
      <c r="N249" s="28">
        <f>B249/Formato_Análises_Indireta!$U$31</f>
        <v>0</v>
      </c>
      <c r="O249" s="28">
        <f>C249/Formato_Análises_Indireta!$U$31</f>
        <v>0</v>
      </c>
      <c r="P249" s="28">
        <f>D249/Formato_Análises_Indireta!$U$31</f>
        <v>2.8108744455327268E-4</v>
      </c>
      <c r="Q249" s="28">
        <f>E249/Formato_Análises_Indireta!$U$31</f>
        <v>0</v>
      </c>
      <c r="R249" s="28">
        <f>F249/Formato_Análises_Indireta!$U$31</f>
        <v>1.6548879856087936E-3</v>
      </c>
      <c r="S249" s="28">
        <f>G249/Formato_Análises_Indireta!$U$31</f>
        <v>0</v>
      </c>
      <c r="T249" s="28">
        <f>H249/Formato_Análises_Indireta!$U$31</f>
        <v>0</v>
      </c>
      <c r="U249" s="28">
        <f>I249/Formato_Análises_Indireta!$U$31</f>
        <v>8.3547674402004038E-4</v>
      </c>
      <c r="V249" s="28">
        <f>J249/Formato_Análises_Indireta!$U$31</f>
        <v>9.2126535004322899E-5</v>
      </c>
      <c r="W249" s="28">
        <f>K249/Formato_Análises_Indireta!$U$31</f>
        <v>0</v>
      </c>
      <c r="X249" s="1">
        <f t="shared" si="24"/>
        <v>2.8635787091864295E-3</v>
      </c>
    </row>
    <row r="250" spans="1:24" x14ac:dyDescent="0.25">
      <c r="A250" s="25" t="s">
        <v>157</v>
      </c>
      <c r="B250" s="33">
        <v>0</v>
      </c>
      <c r="C250" s="27">
        <f>IFERROR((VLOOKUP(A250,TAB_DIN_Indireta!A$265:H$291,2,0)),0)</f>
        <v>261957.0530412379</v>
      </c>
      <c r="D250" s="27">
        <f>IFERROR((VLOOKUP(A250,TAB_DIN_Indireta!A$265:H$291,3,0)),0)</f>
        <v>559021.9895710689</v>
      </c>
      <c r="E250" s="33">
        <v>0</v>
      </c>
      <c r="F250" s="27">
        <f>IFERROR((VLOOKUP(A250,TAB_DIN_Indireta!A$265:H$291,4,0)),0)</f>
        <v>1393392.1872182786</v>
      </c>
      <c r="G250" s="27">
        <f>IFERROR((VLOOKUP(A250,TAB_DIN_Indireta!A$265:H$291,5,0)),0)</f>
        <v>0</v>
      </c>
      <c r="H250" s="27">
        <f>IFERROR((VLOOKUP(A250,TAB_DIN_Indireta!A$265:H$291,6,0)),0)</f>
        <v>0</v>
      </c>
      <c r="I250" s="27">
        <f>IFERROR((VLOOKUP(A250,TAB_DIN_Indireta!A$265:H$291,7,0)),0)</f>
        <v>550954.35755420139</v>
      </c>
      <c r="J250" s="27">
        <f>IFERROR((VLOOKUP(A250,TAB_DIN_Indireta!A$265:H$291,8,0)),0)</f>
        <v>0</v>
      </c>
      <c r="K250" s="33">
        <v>0</v>
      </c>
      <c r="L250" s="69">
        <f t="shared" si="23"/>
        <v>2765325.5873847869</v>
      </c>
      <c r="M250" s="25" t="s">
        <v>157</v>
      </c>
      <c r="N250" s="28">
        <f>B250/Formato_Análises_Indireta!$U$31</f>
        <v>0</v>
      </c>
      <c r="O250" s="28">
        <f>C250/Formato_Análises_Indireta!$U$31</f>
        <v>1.2729762725004865E-3</v>
      </c>
      <c r="P250" s="28">
        <f>D250/Formato_Análises_Indireta!$U$31</f>
        <v>2.7165587651421619E-3</v>
      </c>
      <c r="Q250" s="28">
        <f>E250/Formato_Análises_Indireta!$U$31</f>
        <v>0</v>
      </c>
      <c r="R250" s="28">
        <f>F250/Formato_Análises_Indireta!$U$31</f>
        <v>6.7711679148306633E-3</v>
      </c>
      <c r="S250" s="28">
        <f>G250/Formato_Análises_Indireta!$U$31</f>
        <v>0</v>
      </c>
      <c r="T250" s="28">
        <f>H250/Formato_Análises_Indireta!$U$31</f>
        <v>0</v>
      </c>
      <c r="U250" s="28">
        <f>I250/Formato_Análises_Indireta!$U$31</f>
        <v>2.6773542313702813E-3</v>
      </c>
      <c r="V250" s="28">
        <f>J250/Formato_Análises_Indireta!$U$31</f>
        <v>0</v>
      </c>
      <c r="W250" s="28">
        <f>K250/Formato_Análises_Indireta!$U$31</f>
        <v>0</v>
      </c>
      <c r="X250" s="1">
        <f t="shared" si="24"/>
        <v>1.3438057183843593E-2</v>
      </c>
    </row>
    <row r="251" spans="1:24" x14ac:dyDescent="0.25">
      <c r="A251" s="25" t="s">
        <v>161</v>
      </c>
      <c r="B251" s="33">
        <v>0</v>
      </c>
      <c r="C251" s="27">
        <f>IFERROR((VLOOKUP(A251,TAB_DIN_Indireta!A$265:H$291,2,0)),0)</f>
        <v>152531.77098717689</v>
      </c>
      <c r="D251" s="27">
        <f>IFERROR((VLOOKUP(A251,TAB_DIN_Indireta!A$265:H$291,3,0)),0)</f>
        <v>322788.83915701532</v>
      </c>
      <c r="E251" s="33">
        <v>0</v>
      </c>
      <c r="F251" s="27">
        <f>IFERROR((VLOOKUP(A251,TAB_DIN_Indireta!A$265:H$291,4,0)),0)</f>
        <v>662850.06430271</v>
      </c>
      <c r="G251" s="27">
        <f>IFERROR((VLOOKUP(A251,TAB_DIN_Indireta!A$265:H$291,5,0)),0)</f>
        <v>0</v>
      </c>
      <c r="H251" s="27">
        <f>IFERROR((VLOOKUP(A251,TAB_DIN_Indireta!A$265:H$291,6,0)),0)</f>
        <v>0</v>
      </c>
      <c r="I251" s="27">
        <f>IFERROR((VLOOKUP(A251,TAB_DIN_Indireta!A$265:H$291,7,0)),0)</f>
        <v>154038.24565379103</v>
      </c>
      <c r="J251" s="27">
        <f>IFERROR((VLOOKUP(A251,TAB_DIN_Indireta!A$265:H$291,8,0)),0)</f>
        <v>0</v>
      </c>
      <c r="K251" s="33">
        <v>0</v>
      </c>
      <c r="L251" s="69">
        <f t="shared" si="23"/>
        <v>1292208.9201006934</v>
      </c>
      <c r="M251" s="25" t="s">
        <v>161</v>
      </c>
      <c r="N251" s="28">
        <f>B251/Formato_Análises_Indireta!$U$31</f>
        <v>0</v>
      </c>
      <c r="O251" s="28">
        <f>C251/Formato_Análises_Indireta!$U$31</f>
        <v>7.4122579642315516E-4</v>
      </c>
      <c r="P251" s="28">
        <f>D251/Formato_Análises_Indireta!$U$31</f>
        <v>1.5685874020355968E-3</v>
      </c>
      <c r="Q251" s="28">
        <f>E251/Formato_Análises_Indireta!$U$31</f>
        <v>0</v>
      </c>
      <c r="R251" s="28">
        <f>F251/Formato_Análises_Indireta!$U$31</f>
        <v>3.2211096982753874E-3</v>
      </c>
      <c r="S251" s="28">
        <f>G251/Formato_Análises_Indireta!$U$31</f>
        <v>0</v>
      </c>
      <c r="T251" s="28">
        <f>H251/Formato_Análises_Indireta!$U$31</f>
        <v>0</v>
      </c>
      <c r="U251" s="28">
        <f>I251/Formato_Análises_Indireta!$U$31</f>
        <v>7.4854648690832789E-4</v>
      </c>
      <c r="V251" s="28">
        <f>J251/Formato_Análises_Indireta!$U$31</f>
        <v>0</v>
      </c>
      <c r="W251" s="28">
        <f>K251/Formato_Análises_Indireta!$U$31</f>
        <v>0</v>
      </c>
      <c r="X251" s="1">
        <f t="shared" si="24"/>
        <v>6.2794693836424678E-3</v>
      </c>
    </row>
    <row r="252" spans="1:24" x14ac:dyDescent="0.25">
      <c r="A252" s="25" t="s">
        <v>151</v>
      </c>
      <c r="B252" s="33">
        <v>0</v>
      </c>
      <c r="C252" s="27">
        <f>IFERROR((VLOOKUP(A252,TAB_DIN_Indireta!A$265:H$291,2,0)),0)</f>
        <v>1129160.8902671521</v>
      </c>
      <c r="D252" s="27">
        <f>IFERROR((VLOOKUP(A252,TAB_DIN_Indireta!A$265:H$291,3,0)),0)</f>
        <v>2861815.047582922</v>
      </c>
      <c r="E252" s="33">
        <v>0</v>
      </c>
      <c r="F252" s="27">
        <f>IFERROR((VLOOKUP(A252,TAB_DIN_Indireta!A$265:H$291,4,0)),0)</f>
        <v>1388327.8165946607</v>
      </c>
      <c r="G252" s="27">
        <f>IFERROR((VLOOKUP(A252,TAB_DIN_Indireta!A$265:H$291,5,0)),0)</f>
        <v>6418.2602355746258</v>
      </c>
      <c r="H252" s="27">
        <f>IFERROR((VLOOKUP(A252,TAB_DIN_Indireta!A$265:H$291,6,0)),0)</f>
        <v>0</v>
      </c>
      <c r="I252" s="27">
        <f>IFERROR((VLOOKUP(A252,TAB_DIN_Indireta!A$265:H$291,7,0)),0)</f>
        <v>333164.62287369522</v>
      </c>
      <c r="J252" s="27">
        <f>IFERROR((VLOOKUP(A252,TAB_DIN_Indireta!A$265:H$291,8,0)),0)</f>
        <v>0</v>
      </c>
      <c r="K252" s="33">
        <v>0</v>
      </c>
      <c r="L252" s="69">
        <f t="shared" si="23"/>
        <v>5718886.6375540057</v>
      </c>
      <c r="M252" s="25" t="s">
        <v>151</v>
      </c>
      <c r="N252" s="28">
        <f>B252/Formato_Análises_Indireta!$U$31</f>
        <v>0</v>
      </c>
      <c r="O252" s="28">
        <f>C252/Formato_Análises_Indireta!$U$31</f>
        <v>5.4871399890093122E-3</v>
      </c>
      <c r="P252" s="28">
        <f>D252/Formato_Análises_Indireta!$U$31</f>
        <v>1.3906946232459017E-2</v>
      </c>
      <c r="Q252" s="28">
        <f>E252/Formato_Análises_Indireta!$U$31</f>
        <v>0</v>
      </c>
      <c r="R252" s="28">
        <f>F252/Formato_Análises_Indireta!$U$31</f>
        <v>6.7465576836337228E-3</v>
      </c>
      <c r="S252" s="28">
        <f>G252/Formato_Análises_Indireta!$U$31</f>
        <v>3.1189436954513664E-5</v>
      </c>
      <c r="T252" s="28">
        <f>H252/Formato_Análises_Indireta!$U$31</f>
        <v>0</v>
      </c>
      <c r="U252" s="28">
        <f>I252/Formato_Análises_Indireta!$U$31</f>
        <v>1.6190083635122521E-3</v>
      </c>
      <c r="V252" s="28">
        <f>J252/Formato_Análises_Indireta!$U$31</f>
        <v>0</v>
      </c>
      <c r="W252" s="28">
        <f>K252/Formato_Análises_Indireta!$U$31</f>
        <v>0</v>
      </c>
      <c r="X252" s="1">
        <f t="shared" si="24"/>
        <v>2.7790841705568822E-2</v>
      </c>
    </row>
    <row r="253" spans="1:24" x14ac:dyDescent="0.25">
      <c r="A253" s="25" t="s">
        <v>167</v>
      </c>
      <c r="B253" s="33">
        <v>0</v>
      </c>
      <c r="C253" s="27">
        <f>IFERROR((VLOOKUP(A253,TAB_DIN_Indireta!A$265:H$291,2,0)),0)</f>
        <v>736537.7467695931</v>
      </c>
      <c r="D253" s="27">
        <f>IFERROR((VLOOKUP(A253,TAB_DIN_Indireta!A$265:H$291,3,0)),0)</f>
        <v>194024.00692142095</v>
      </c>
      <c r="E253" s="33">
        <v>0</v>
      </c>
      <c r="F253" s="27">
        <f>IFERROR((VLOOKUP(A253,TAB_DIN_Indireta!A$265:H$291,4,0)),0)</f>
        <v>355093.27501440939</v>
      </c>
      <c r="G253" s="27">
        <f>IFERROR((VLOOKUP(A253,TAB_DIN_Indireta!A$265:H$291,5,0)),0)</f>
        <v>0</v>
      </c>
      <c r="H253" s="27">
        <f>IFERROR((VLOOKUP(A253,TAB_DIN_Indireta!A$265:H$291,6,0)),0)</f>
        <v>0</v>
      </c>
      <c r="I253" s="27">
        <f>IFERROR((VLOOKUP(A253,TAB_DIN_Indireta!A$265:H$291,7,0)),0)</f>
        <v>78234.959294162865</v>
      </c>
      <c r="J253" s="27">
        <f>IFERROR((VLOOKUP(A253,TAB_DIN_Indireta!A$265:H$291,8,0)),0)</f>
        <v>0</v>
      </c>
      <c r="K253" s="33">
        <v>0</v>
      </c>
      <c r="L253" s="69">
        <f t="shared" si="23"/>
        <v>1363889.9879995864</v>
      </c>
      <c r="M253" s="25" t="s">
        <v>167</v>
      </c>
      <c r="N253" s="28">
        <f>B253/Formato_Análises_Indireta!$U$31</f>
        <v>0</v>
      </c>
      <c r="O253" s="28">
        <f>C253/Formato_Análises_Indireta!$U$31</f>
        <v>3.579193858510331E-3</v>
      </c>
      <c r="P253" s="28">
        <f>D253/Formato_Análises_Indireta!$U$31</f>
        <v>9.4285667913494809E-4</v>
      </c>
      <c r="Q253" s="28">
        <f>E253/Formato_Análises_Indireta!$U$31</f>
        <v>0</v>
      </c>
      <c r="R253" s="28">
        <f>F253/Formato_Análises_Indireta!$U$31</f>
        <v>1.7255703115070318E-3</v>
      </c>
      <c r="S253" s="28">
        <f>G253/Formato_Análises_Indireta!$U$31</f>
        <v>0</v>
      </c>
      <c r="T253" s="28">
        <f>H253/Formato_Análises_Indireta!$U$31</f>
        <v>0</v>
      </c>
      <c r="U253" s="28">
        <f>I253/Formato_Análises_Indireta!$U$31</f>
        <v>3.8018158207724545E-4</v>
      </c>
      <c r="V253" s="28">
        <f>J253/Formato_Análises_Indireta!$U$31</f>
        <v>0</v>
      </c>
      <c r="W253" s="28">
        <f>K253/Formato_Análises_Indireta!$U$31</f>
        <v>0</v>
      </c>
      <c r="X253" s="1">
        <f t="shared" si="24"/>
        <v>6.6278024312295567E-3</v>
      </c>
    </row>
    <row r="254" spans="1:24" x14ac:dyDescent="0.25">
      <c r="A254" s="25" t="s">
        <v>171</v>
      </c>
      <c r="B254" s="33">
        <v>0</v>
      </c>
      <c r="C254" s="27">
        <f>IFERROR((VLOOKUP(A254,TAB_DIN_Indireta!A$265:H$291,2,0)),0)</f>
        <v>443695.54107777117</v>
      </c>
      <c r="D254" s="27">
        <f>IFERROR((VLOOKUP(A254,TAB_DIN_Indireta!A$265:H$291,3,0)),0)</f>
        <v>549038.56742350734</v>
      </c>
      <c r="E254" s="33">
        <v>0</v>
      </c>
      <c r="F254" s="27">
        <f>IFERROR((VLOOKUP(A254,TAB_DIN_Indireta!A$265:H$291,4,0)),0)</f>
        <v>832422.92171158618</v>
      </c>
      <c r="G254" s="27">
        <f>IFERROR((VLOOKUP(A254,TAB_DIN_Indireta!A$265:H$291,5,0)),0)</f>
        <v>0</v>
      </c>
      <c r="H254" s="27">
        <f>IFERROR((VLOOKUP(A254,TAB_DIN_Indireta!A$265:H$291,6,0)),0)</f>
        <v>0</v>
      </c>
      <c r="I254" s="27">
        <f>IFERROR((VLOOKUP(A254,TAB_DIN_Indireta!A$265:H$291,7,0)),0)</f>
        <v>228542.13706383965</v>
      </c>
      <c r="J254" s="27">
        <f>IFERROR((VLOOKUP(A254,TAB_DIN_Indireta!A$265:H$291,8,0)),0)</f>
        <v>0</v>
      </c>
      <c r="K254" s="33">
        <v>0</v>
      </c>
      <c r="L254" s="69">
        <f t="shared" si="23"/>
        <v>2053699.1672767045</v>
      </c>
      <c r="M254" s="25" t="s">
        <v>171</v>
      </c>
      <c r="N254" s="28">
        <f>B254/Formato_Análises_Indireta!$U$31</f>
        <v>0</v>
      </c>
      <c r="O254" s="28">
        <f>C254/Formato_Análises_Indireta!$U$31</f>
        <v>2.1561316614649548E-3</v>
      </c>
      <c r="P254" s="28">
        <f>D254/Formato_Análises_Indireta!$U$31</f>
        <v>2.6680444786793306E-3</v>
      </c>
      <c r="Q254" s="28">
        <f>E254/Formato_Análises_Indireta!$U$31</f>
        <v>0</v>
      </c>
      <c r="R254" s="28">
        <f>F254/Formato_Análises_Indireta!$U$31</f>
        <v>4.0451463922124894E-3</v>
      </c>
      <c r="S254" s="28">
        <f>G254/Formato_Análises_Indireta!$U$31</f>
        <v>0</v>
      </c>
      <c r="T254" s="28">
        <f>H254/Formato_Análises_Indireta!$U$31</f>
        <v>0</v>
      </c>
      <c r="U254" s="28">
        <f>I254/Formato_Análises_Indireta!$U$31</f>
        <v>1.1105970019559778E-3</v>
      </c>
      <c r="V254" s="28">
        <f>J254/Formato_Análises_Indireta!$U$31</f>
        <v>0</v>
      </c>
      <c r="W254" s="28">
        <f>K254/Formato_Análises_Indireta!$U$31</f>
        <v>0</v>
      </c>
      <c r="X254" s="1">
        <f t="shared" si="24"/>
        <v>9.9799195343127523E-3</v>
      </c>
    </row>
    <row r="255" spans="1:24" x14ac:dyDescent="0.25">
      <c r="A255" s="25" t="s">
        <v>175</v>
      </c>
      <c r="B255" s="33">
        <v>0</v>
      </c>
      <c r="C255" s="27">
        <f>IFERROR((VLOOKUP(A255,TAB_DIN_Indireta!A$265:H$291,2,0)),0)</f>
        <v>1615851.5089682895</v>
      </c>
      <c r="D255" s="27">
        <f>IFERROR((VLOOKUP(A255,TAB_DIN_Indireta!A$265:H$291,3,0)),0)</f>
        <v>110527.28522658418</v>
      </c>
      <c r="E255" s="33">
        <v>0</v>
      </c>
      <c r="F255" s="27">
        <f>IFERROR((VLOOKUP(A255,TAB_DIN_Indireta!A$265:H$291,4,0)),0)</f>
        <v>1986820.8956220164</v>
      </c>
      <c r="G255" s="27">
        <f>IFERROR((VLOOKUP(A255,TAB_DIN_Indireta!A$265:H$291,5,0)),0)</f>
        <v>0</v>
      </c>
      <c r="H255" s="27">
        <f>IFERROR((VLOOKUP(A255,TAB_DIN_Indireta!A$265:H$291,6,0)),0)</f>
        <v>0</v>
      </c>
      <c r="I255" s="27">
        <f>IFERROR((VLOOKUP(A255,TAB_DIN_Indireta!A$265:H$291,7,0)),0)</f>
        <v>239080.19377515482</v>
      </c>
      <c r="J255" s="27">
        <f>IFERROR((VLOOKUP(A255,TAB_DIN_Indireta!A$265:H$291,8,0)),0)</f>
        <v>0</v>
      </c>
      <c r="K255" s="33">
        <v>0</v>
      </c>
      <c r="L255" s="69">
        <f t="shared" si="23"/>
        <v>3952279.8835920449</v>
      </c>
      <c r="M255" s="25" t="s">
        <v>175</v>
      </c>
      <c r="N255" s="28">
        <f>B255/Formato_Análises_Indireta!$U$31</f>
        <v>0</v>
      </c>
      <c r="O255" s="28">
        <f>C255/Formato_Análises_Indireta!$U$31</f>
        <v>7.8522055692729562E-3</v>
      </c>
      <c r="P255" s="28">
        <f>D255/Formato_Análises_Indireta!$U$31</f>
        <v>5.3710564355442683E-4</v>
      </c>
      <c r="Q255" s="28">
        <f>E255/Formato_Análises_Indireta!$U$31</f>
        <v>0</v>
      </c>
      <c r="R255" s="28">
        <f>F255/Formato_Análises_Indireta!$U$31</f>
        <v>9.654925601246719E-3</v>
      </c>
      <c r="S255" s="28">
        <f>G255/Formato_Análises_Indireta!$U$31</f>
        <v>0</v>
      </c>
      <c r="T255" s="28">
        <f>H255/Formato_Análises_Indireta!$U$31</f>
        <v>0</v>
      </c>
      <c r="U255" s="28">
        <f>I255/Formato_Análises_Indireta!$U$31</f>
        <v>1.161806526555634E-3</v>
      </c>
      <c r="V255" s="28">
        <f>J255/Formato_Análises_Indireta!$U$31</f>
        <v>0</v>
      </c>
      <c r="W255" s="28">
        <f>K255/Formato_Análises_Indireta!$U$31</f>
        <v>0</v>
      </c>
      <c r="X255" s="1">
        <f t="shared" si="24"/>
        <v>1.9206043340629735E-2</v>
      </c>
    </row>
    <row r="256" spans="1:24" x14ac:dyDescent="0.25">
      <c r="A256" s="25" t="s">
        <v>137</v>
      </c>
      <c r="B256" s="33">
        <v>0</v>
      </c>
      <c r="C256" s="27">
        <f>IFERROR((VLOOKUP(A256,TAB_DIN_Indireta!A$265:H$291,2,0)),0)</f>
        <v>304059.62919411017</v>
      </c>
      <c r="D256" s="27">
        <f>IFERROR((VLOOKUP(A256,TAB_DIN_Indireta!A$265:H$291,3,0)),0)</f>
        <v>150527.57840418146</v>
      </c>
      <c r="E256" s="33">
        <v>0</v>
      </c>
      <c r="F256" s="27">
        <f>IFERROR((VLOOKUP(A256,TAB_DIN_Indireta!A$265:H$291,4,0)),0)</f>
        <v>571509.74420300208</v>
      </c>
      <c r="G256" s="27">
        <f>IFERROR((VLOOKUP(A256,TAB_DIN_Indireta!A$265:H$291,5,0)),0)</f>
        <v>0</v>
      </c>
      <c r="H256" s="27">
        <f>IFERROR((VLOOKUP(A256,TAB_DIN_Indireta!A$265:H$291,6,0)),0)</f>
        <v>0</v>
      </c>
      <c r="I256" s="27">
        <f>IFERROR((VLOOKUP(A256,TAB_DIN_Indireta!A$265:H$291,7,0)),0)</f>
        <v>196034.25446690281</v>
      </c>
      <c r="J256" s="27">
        <f>IFERROR((VLOOKUP(A256,TAB_DIN_Indireta!A$265:H$291,8,0)),0)</f>
        <v>0</v>
      </c>
      <c r="K256" s="33">
        <v>0</v>
      </c>
      <c r="L256" s="69">
        <f t="shared" si="23"/>
        <v>1222131.2062681965</v>
      </c>
      <c r="M256" s="25" t="s">
        <v>137</v>
      </c>
      <c r="N256" s="28">
        <f>B256/Formato_Análises_Indireta!$U$31</f>
        <v>0</v>
      </c>
      <c r="O256" s="28">
        <f>C256/Formato_Análises_Indireta!$U$31</f>
        <v>1.4775730941226706E-3</v>
      </c>
      <c r="P256" s="28">
        <f>D256/Formato_Análises_Indireta!$U$31</f>
        <v>7.3148645337415164E-4</v>
      </c>
      <c r="Q256" s="28">
        <f>E256/Formato_Análises_Indireta!$U$31</f>
        <v>0</v>
      </c>
      <c r="R256" s="28">
        <f>F256/Formato_Análises_Indireta!$U$31</f>
        <v>2.7772428168166803E-3</v>
      </c>
      <c r="S256" s="28">
        <f>G256/Formato_Análises_Indireta!$U$31</f>
        <v>0</v>
      </c>
      <c r="T256" s="28">
        <f>H256/Formato_Análises_Indireta!$U$31</f>
        <v>0</v>
      </c>
      <c r="U256" s="28">
        <f>I256/Formato_Análises_Indireta!$U$31</f>
        <v>9.5262544618107876E-4</v>
      </c>
      <c r="V256" s="28">
        <f>J256/Formato_Análises_Indireta!$U$31</f>
        <v>0</v>
      </c>
      <c r="W256" s="28">
        <f>K256/Formato_Análises_Indireta!$U$31</f>
        <v>0</v>
      </c>
      <c r="X256" s="1">
        <f t="shared" si="24"/>
        <v>5.9389278104945804E-3</v>
      </c>
    </row>
    <row r="257" spans="1:24" x14ac:dyDescent="0.25">
      <c r="A257" s="25" t="s">
        <v>181</v>
      </c>
      <c r="B257" s="33">
        <v>0</v>
      </c>
      <c r="C257" s="27">
        <f>IFERROR((VLOOKUP(A257,TAB_DIN_Indireta!A$265:H$291,2,0)),0)</f>
        <v>785690.72124161921</v>
      </c>
      <c r="D257" s="27">
        <f>IFERROR((VLOOKUP(A257,TAB_DIN_Indireta!A$265:H$291,3,0)),0)</f>
        <v>0</v>
      </c>
      <c r="E257" s="33">
        <v>0</v>
      </c>
      <c r="F257" s="27">
        <f>IFERROR((VLOOKUP(A257,TAB_DIN_Indireta!A$265:H$291,4,0)),0)</f>
        <v>961351.23793431302</v>
      </c>
      <c r="G257" s="27">
        <f>IFERROR((VLOOKUP(A257,TAB_DIN_Indireta!A$265:H$291,5,0)),0)</f>
        <v>0</v>
      </c>
      <c r="H257" s="27">
        <f>IFERROR((VLOOKUP(A257,TAB_DIN_Indireta!A$265:H$291,6,0)),0)</f>
        <v>0</v>
      </c>
      <c r="I257" s="27">
        <f>IFERROR((VLOOKUP(A257,TAB_DIN_Indireta!A$265:H$291,7,0)),0)</f>
        <v>0</v>
      </c>
      <c r="J257" s="27">
        <f>IFERROR((VLOOKUP(A257,TAB_DIN_Indireta!A$265:H$291,8,0)),0)</f>
        <v>0</v>
      </c>
      <c r="K257" s="33">
        <v>0</v>
      </c>
      <c r="L257" s="69">
        <f t="shared" si="23"/>
        <v>1747041.9591759322</v>
      </c>
      <c r="M257" s="25" t="s">
        <v>181</v>
      </c>
      <c r="N257" s="28">
        <f>B257/Formato_Análises_Indireta!$U$31</f>
        <v>0</v>
      </c>
      <c r="O257" s="28">
        <f>C257/Formato_Análises_Indireta!$U$31</f>
        <v>3.8180519823870773E-3</v>
      </c>
      <c r="P257" s="28">
        <f>D257/Formato_Análises_Indireta!$U$31</f>
        <v>0</v>
      </c>
      <c r="Q257" s="28">
        <f>E257/Formato_Análises_Indireta!$U$31</f>
        <v>0</v>
      </c>
      <c r="R257" s="28">
        <f>F257/Formato_Análises_Indireta!$U$31</f>
        <v>4.671671563035564E-3</v>
      </c>
      <c r="S257" s="28">
        <f>G257/Formato_Análises_Indireta!$U$31</f>
        <v>0</v>
      </c>
      <c r="T257" s="28">
        <f>H257/Formato_Análises_Indireta!$U$31</f>
        <v>0</v>
      </c>
      <c r="U257" s="28">
        <f>I257/Formato_Análises_Indireta!$U$31</f>
        <v>0</v>
      </c>
      <c r="V257" s="28">
        <f>J257/Formato_Análises_Indireta!$U$31</f>
        <v>0</v>
      </c>
      <c r="W257" s="28">
        <f>K257/Formato_Análises_Indireta!$U$31</f>
        <v>0</v>
      </c>
      <c r="X257" s="1">
        <f t="shared" si="24"/>
        <v>8.4897235454226404E-3</v>
      </c>
    </row>
    <row r="258" spans="1:24" x14ac:dyDescent="0.25">
      <c r="A258" s="25" t="s">
        <v>148</v>
      </c>
      <c r="B258" s="33">
        <v>0</v>
      </c>
      <c r="C258" s="27">
        <f>IFERROR((VLOOKUP(A258,TAB_DIN_Indireta!A$265:H$291,2,0)),0)</f>
        <v>2719017.2342888671</v>
      </c>
      <c r="D258" s="27">
        <f>IFERROR((VLOOKUP(A258,TAB_DIN_Indireta!A$265:H$291,3,0)),0)</f>
        <v>2403883.0787071474</v>
      </c>
      <c r="E258" s="33">
        <v>0</v>
      </c>
      <c r="F258" s="27">
        <f>IFERROR((VLOOKUP(A258,TAB_DIN_Indireta!A$265:H$291,4,0)),0)</f>
        <v>1079574.3804811004</v>
      </c>
      <c r="G258" s="27">
        <f>IFERROR((VLOOKUP(A258,TAB_DIN_Indireta!A$265:H$291,5,0)),0)</f>
        <v>111199.3860625736</v>
      </c>
      <c r="H258" s="27">
        <f>IFERROR((VLOOKUP(A258,TAB_DIN_Indireta!A$265:H$291,6,0)),0)</f>
        <v>0</v>
      </c>
      <c r="I258" s="27">
        <f>IFERROR((VLOOKUP(A258,TAB_DIN_Indireta!A$265:H$291,7,0)),0)</f>
        <v>1316208.369411753</v>
      </c>
      <c r="J258" s="27">
        <f>IFERROR((VLOOKUP(A258,TAB_DIN_Indireta!A$265:H$291,8,0)),0)</f>
        <v>0</v>
      </c>
      <c r="K258" s="33">
        <v>0</v>
      </c>
      <c r="L258" s="69">
        <f t="shared" si="23"/>
        <v>7629882.4489514418</v>
      </c>
      <c r="M258" s="25" t="s">
        <v>148</v>
      </c>
      <c r="N258" s="28">
        <f>B258/Formato_Análises_Indireta!$U$31</f>
        <v>0</v>
      </c>
      <c r="O258" s="28">
        <f>C258/Formato_Análises_Indireta!$U$31</f>
        <v>1.3213022453817063E-2</v>
      </c>
      <c r="P258" s="28">
        <f>D258/Formato_Análises_Indireta!$U$31</f>
        <v>1.1681632868949292E-2</v>
      </c>
      <c r="Q258" s="28">
        <f>E258/Formato_Análises_Indireta!$U$31</f>
        <v>0</v>
      </c>
      <c r="R258" s="28">
        <f>F258/Formato_Análises_Indireta!$U$31</f>
        <v>5.2461751069382808E-3</v>
      </c>
      <c r="S258" s="28">
        <f>G258/Formato_Análises_Indireta!$U$31</f>
        <v>5.4037170723551266E-4</v>
      </c>
      <c r="T258" s="28">
        <f>H258/Formato_Análises_Indireta!$U$31</f>
        <v>0</v>
      </c>
      <c r="U258" s="28">
        <f>I258/Formato_Análises_Indireta!$U$31</f>
        <v>6.3960943386546457E-3</v>
      </c>
      <c r="V258" s="28">
        <f>J258/Formato_Análises_Indireta!$U$31</f>
        <v>0</v>
      </c>
      <c r="W258" s="28">
        <f>K258/Formato_Análises_Indireta!$U$31</f>
        <v>0</v>
      </c>
      <c r="X258" s="1">
        <f t="shared" si="24"/>
        <v>3.7077296475594795E-2</v>
      </c>
    </row>
    <row r="259" spans="1:24" x14ac:dyDescent="0.25">
      <c r="A259" s="25" t="s">
        <v>177</v>
      </c>
      <c r="B259" s="33">
        <v>0</v>
      </c>
      <c r="C259" s="27">
        <f>IFERROR((VLOOKUP(A259,TAB_DIN_Indireta!A$265:H$291,2,0)),0)</f>
        <v>3484814.9817776964</v>
      </c>
      <c r="D259" s="27">
        <f>IFERROR((VLOOKUP(A259,TAB_DIN_Indireta!A$265:H$291,3,0)),0)</f>
        <v>3977806.3944421732</v>
      </c>
      <c r="E259" s="33">
        <v>0</v>
      </c>
      <c r="F259" s="27">
        <f>IFERROR((VLOOKUP(A259,TAB_DIN_Indireta!A$265:H$291,4,0)),0)</f>
        <v>5006630.5013473369</v>
      </c>
      <c r="G259" s="27">
        <f>IFERROR((VLOOKUP(A259,TAB_DIN_Indireta!A$265:H$291,5,0)),0)</f>
        <v>21526.60263161784</v>
      </c>
      <c r="H259" s="27">
        <f>IFERROR((VLOOKUP(A259,TAB_DIN_Indireta!A$265:H$291,6,0)),0)</f>
        <v>0</v>
      </c>
      <c r="I259" s="27">
        <f>IFERROR((VLOOKUP(A259,TAB_DIN_Indireta!A$265:H$291,7,0)),0)</f>
        <v>1886660.9171646314</v>
      </c>
      <c r="J259" s="27">
        <f>IFERROR((VLOOKUP(A259,TAB_DIN_Indireta!A$265:H$291,8,0)),0)</f>
        <v>0</v>
      </c>
      <c r="K259" s="33">
        <v>0</v>
      </c>
      <c r="L259" s="69">
        <f t="shared" si="23"/>
        <v>14377439.397363454</v>
      </c>
      <c r="M259" s="25" t="s">
        <v>177</v>
      </c>
      <c r="N259" s="28">
        <f>B259/Formato_Análises_Indireta!$U$31</f>
        <v>0</v>
      </c>
      <c r="O259" s="28">
        <f>C259/Formato_Análises_Indireta!$U$31</f>
        <v>1.6934404836043422E-2</v>
      </c>
      <c r="P259" s="28">
        <f>D259/Formato_Análises_Indireta!$U$31</f>
        <v>1.933008902771732E-2</v>
      </c>
      <c r="Q259" s="28">
        <f>E259/Formato_Análises_Indireta!$U$31</f>
        <v>0</v>
      </c>
      <c r="R259" s="28">
        <f>F259/Formato_Análises_Indireta!$U$31</f>
        <v>2.4329643960336777E-2</v>
      </c>
      <c r="S259" s="28">
        <f>G259/Formato_Análises_Indireta!$U$31</f>
        <v>1.0460819458555375E-4</v>
      </c>
      <c r="T259" s="28">
        <f>H259/Formato_Análises_Indireta!$U$31</f>
        <v>0</v>
      </c>
      <c r="U259" s="28">
        <f>I259/Formato_Análises_Indireta!$U$31</f>
        <v>9.1681997255729699E-3</v>
      </c>
      <c r="V259" s="28">
        <f>J259/Formato_Análises_Indireta!$U$31</f>
        <v>0</v>
      </c>
      <c r="W259" s="28">
        <f>K259/Formato_Análises_Indireta!$U$31</f>
        <v>0</v>
      </c>
      <c r="X259" s="1">
        <f t="shared" si="24"/>
        <v>6.9866945744256032E-2</v>
      </c>
    </row>
    <row r="260" spans="1:24" x14ac:dyDescent="0.25">
      <c r="A260" s="25" t="s">
        <v>159</v>
      </c>
      <c r="B260" s="33">
        <v>0</v>
      </c>
      <c r="C260" s="27">
        <f>IFERROR((VLOOKUP(A260,TAB_DIN_Indireta!A$265:H$291,2,0)),0)</f>
        <v>508077.95719556836</v>
      </c>
      <c r="D260" s="27">
        <f>IFERROR((VLOOKUP(A260,TAB_DIN_Indireta!A$265:H$291,3,0)),0)</f>
        <v>136578.15582803349</v>
      </c>
      <c r="E260" s="33">
        <v>0</v>
      </c>
      <c r="F260" s="27">
        <f>IFERROR((VLOOKUP(A260,TAB_DIN_Indireta!A$265:H$291,4,0)),0)</f>
        <v>1427264.8583596479</v>
      </c>
      <c r="G260" s="27">
        <f>IFERROR((VLOOKUP(A260,TAB_DIN_Indireta!A$265:H$291,5,0)),0)</f>
        <v>5371.9627179262343</v>
      </c>
      <c r="H260" s="27">
        <f>IFERROR((VLOOKUP(A260,TAB_DIN_Indireta!A$265:H$291,6,0)),0)</f>
        <v>0</v>
      </c>
      <c r="I260" s="27">
        <f>IFERROR((VLOOKUP(A260,TAB_DIN_Indireta!A$265:H$291,7,0)),0)</f>
        <v>165859.95441222112</v>
      </c>
      <c r="J260" s="27">
        <f>IFERROR((VLOOKUP(A260,TAB_DIN_Indireta!A$265:H$291,8,0)),0)</f>
        <v>0</v>
      </c>
      <c r="K260" s="33">
        <v>0</v>
      </c>
      <c r="L260" s="69">
        <f t="shared" si="23"/>
        <v>2243152.888513397</v>
      </c>
      <c r="M260" s="25" t="s">
        <v>159</v>
      </c>
      <c r="N260" s="28">
        <f>B260/Formato_Análises_Indireta!$U$31</f>
        <v>0</v>
      </c>
      <c r="O260" s="28">
        <f>C260/Formato_Análises_Indireta!$U$31</f>
        <v>2.4689970229152792E-3</v>
      </c>
      <c r="P260" s="28">
        <f>D260/Formato_Análises_Indireta!$U$31</f>
        <v>6.6369944879319999E-4</v>
      </c>
      <c r="Q260" s="28">
        <f>E260/Formato_Análises_Indireta!$U$31</f>
        <v>0</v>
      </c>
      <c r="R260" s="28">
        <f>F260/Formato_Análises_Indireta!$U$31</f>
        <v>6.9357716395579642E-3</v>
      </c>
      <c r="S260" s="28">
        <f>G260/Formato_Análises_Indireta!$U$31</f>
        <v>2.6104970250985399E-5</v>
      </c>
      <c r="T260" s="28">
        <f>H260/Formato_Análises_Indireta!$U$31</f>
        <v>0</v>
      </c>
      <c r="U260" s="28">
        <f>I260/Formato_Análises_Indireta!$U$31</f>
        <v>8.0599389889888682E-4</v>
      </c>
      <c r="V260" s="28">
        <f>J260/Formato_Análises_Indireta!$U$31</f>
        <v>0</v>
      </c>
      <c r="W260" s="28">
        <f>K260/Formato_Análises_Indireta!$U$31</f>
        <v>0</v>
      </c>
      <c r="X260" s="1">
        <f t="shared" si="24"/>
        <v>1.0900566980416315E-2</v>
      </c>
    </row>
    <row r="261" spans="1:24" x14ac:dyDescent="0.25">
      <c r="A261" s="25" t="s">
        <v>191</v>
      </c>
      <c r="B261" s="33">
        <v>0</v>
      </c>
      <c r="C261" s="27">
        <f>IFERROR((VLOOKUP(A261,TAB_DIN_Indireta!A$265:H$291,2,0)),0)</f>
        <v>4527624.8410339272</v>
      </c>
      <c r="D261" s="27">
        <f>IFERROR((VLOOKUP(A261,TAB_DIN_Indireta!A$265:H$291,3,0)),0)</f>
        <v>1499263.2062928278</v>
      </c>
      <c r="E261" s="33">
        <v>0</v>
      </c>
      <c r="F261" s="27">
        <f>IFERROR((VLOOKUP(A261,TAB_DIN_Indireta!A$265:H$291,4,0)),0)</f>
        <v>8258147.778524383</v>
      </c>
      <c r="G261" s="27">
        <f>IFERROR((VLOOKUP(A261,TAB_DIN_Indireta!A$265:H$291,5,0)),0)</f>
        <v>154067.30947372573</v>
      </c>
      <c r="H261" s="27">
        <f>IFERROR((VLOOKUP(A261,TAB_DIN_Indireta!A$265:H$291,6,0)),0)</f>
        <v>0</v>
      </c>
      <c r="I261" s="27">
        <f>IFERROR((VLOOKUP(A261,TAB_DIN_Indireta!A$265:H$291,7,0)),0)</f>
        <v>1854815.4474637059</v>
      </c>
      <c r="J261" s="27">
        <f>IFERROR((VLOOKUP(A261,TAB_DIN_Indireta!A$265:H$291,8,0)),0)</f>
        <v>35143.002271014273</v>
      </c>
      <c r="K261" s="33">
        <v>0</v>
      </c>
      <c r="L261" s="69">
        <f t="shared" si="23"/>
        <v>16329061.585059585</v>
      </c>
      <c r="M261" s="25" t="s">
        <v>191</v>
      </c>
      <c r="N261" s="28">
        <f>B261/Formato_Análises_Indireta!$U$31</f>
        <v>0</v>
      </c>
      <c r="O261" s="28">
        <f>C261/Formato_Análises_Indireta!$U$31</f>
        <v>2.2001923317226595E-2</v>
      </c>
      <c r="P261" s="28">
        <f>D261/Formato_Análises_Indireta!$U$31</f>
        <v>7.2856465045945031E-3</v>
      </c>
      <c r="Q261" s="28">
        <f>E261/Formato_Análises_Indireta!$U$31</f>
        <v>0</v>
      </c>
      <c r="R261" s="28">
        <f>F261/Formato_Análises_Indireta!$U$31</f>
        <v>4.013034218708076E-2</v>
      </c>
      <c r="S261" s="28">
        <f>G261/Formato_Análises_Indireta!$U$31</f>
        <v>7.4868772209453721E-4</v>
      </c>
      <c r="T261" s="28">
        <f>H261/Formato_Análises_Indireta!$U$31</f>
        <v>0</v>
      </c>
      <c r="U261" s="28">
        <f>I261/Formato_Análises_Indireta!$U$31</f>
        <v>9.0134471550837557E-3</v>
      </c>
      <c r="V261" s="28">
        <f>J261/Formato_Análises_Indireta!$U$31</f>
        <v>1.7077687932452574E-4</v>
      </c>
      <c r="W261" s="28">
        <f>K261/Formato_Análises_Indireta!$U$31</f>
        <v>0</v>
      </c>
      <c r="X261" s="1">
        <f t="shared" si="24"/>
        <v>7.9350823765404685E-2</v>
      </c>
    </row>
    <row r="262" spans="1:24" x14ac:dyDescent="0.25">
      <c r="A262" s="25" t="s">
        <v>194</v>
      </c>
      <c r="B262" s="33">
        <v>0</v>
      </c>
      <c r="C262" s="27">
        <f>IFERROR((VLOOKUP(A262,TAB_DIN_Indireta!A$265:H$291,2,0)),0)</f>
        <v>4937600.2960249847</v>
      </c>
      <c r="D262" s="27">
        <f>IFERROR((VLOOKUP(A262,TAB_DIN_Indireta!A$265:H$291,3,0)),0)</f>
        <v>16367450.047223303</v>
      </c>
      <c r="E262" s="33">
        <v>0</v>
      </c>
      <c r="F262" s="27">
        <f>IFERROR((VLOOKUP(A262,TAB_DIN_Indireta!A$265:H$291,4,0)),0)</f>
        <v>50222537.577532239</v>
      </c>
      <c r="G262" s="27">
        <f>IFERROR((VLOOKUP(A262,TAB_DIN_Indireta!A$265:H$291,5,0)),0)</f>
        <v>797995.6160064633</v>
      </c>
      <c r="H262" s="27">
        <f>IFERROR((VLOOKUP(A262,TAB_DIN_Indireta!A$265:H$291,6,0)),0)</f>
        <v>60211.757957170943</v>
      </c>
      <c r="I262" s="27">
        <f>IFERROR((VLOOKUP(A262,TAB_DIN_Indireta!A$265:H$291,7,0)),0)</f>
        <v>7689792.6697767898</v>
      </c>
      <c r="J262" s="27">
        <f>IFERROR((VLOOKUP(A262,TAB_DIN_Indireta!A$265:H$291,8,0)),0)</f>
        <v>0</v>
      </c>
      <c r="K262" s="33">
        <v>0</v>
      </c>
      <c r="L262" s="69">
        <f t="shared" si="23"/>
        <v>80075587.964520961</v>
      </c>
      <c r="M262" s="25" t="s">
        <v>194</v>
      </c>
      <c r="N262" s="28">
        <f>B262/Formato_Análises_Indireta!$U$31</f>
        <v>0</v>
      </c>
      <c r="O262" s="28">
        <f>C262/Formato_Análises_Indireta!$U$31</f>
        <v>2.3994192738691838E-2</v>
      </c>
      <c r="P262" s="28">
        <f>D262/Formato_Análises_Indireta!$U$31</f>
        <v>7.9537371907189208E-2</v>
      </c>
      <c r="Q262" s="28">
        <f>E262/Formato_Análises_Indireta!$U$31</f>
        <v>0</v>
      </c>
      <c r="R262" s="28">
        <f>F262/Formato_Análises_Indireta!$U$31</f>
        <v>0.24405564934683494</v>
      </c>
      <c r="S262" s="28">
        <f>G262/Formato_Análises_Indireta!$U$31</f>
        <v>3.8778474293483627E-3</v>
      </c>
      <c r="T262" s="28">
        <f>H262/Formato_Análises_Indireta!$U$31</f>
        <v>2.9259811222931583E-4</v>
      </c>
      <c r="U262" s="28">
        <f>I262/Formato_Análises_Indireta!$U$31</f>
        <v>3.7368429272767185E-2</v>
      </c>
      <c r="V262" s="28">
        <f>J262/Formato_Análises_Indireta!$U$31</f>
        <v>0</v>
      </c>
      <c r="W262" s="28">
        <f>K262/Formato_Análises_Indireta!$U$31</f>
        <v>0</v>
      </c>
      <c r="X262" s="1">
        <f t="shared" si="24"/>
        <v>0.3891260888070609</v>
      </c>
    </row>
    <row r="263" spans="1:24" x14ac:dyDescent="0.25">
      <c r="A263" s="25" t="s">
        <v>185</v>
      </c>
      <c r="B263" s="33">
        <v>0</v>
      </c>
      <c r="C263" s="27">
        <f>IFERROR((VLOOKUP(A263,TAB_DIN_Indireta!A$265:H$291,2,0)),0)</f>
        <v>3643705.6743680816</v>
      </c>
      <c r="D263" s="27">
        <f>IFERROR((VLOOKUP(A263,TAB_DIN_Indireta!A$265:H$291,3,0)),0)</f>
        <v>2335957.2985423147</v>
      </c>
      <c r="E263" s="33">
        <v>0</v>
      </c>
      <c r="F263" s="27">
        <f>IFERROR((VLOOKUP(A263,TAB_DIN_Indireta!A$265:H$291,4,0)),0)</f>
        <v>7592510.0094929393</v>
      </c>
      <c r="G263" s="27">
        <f>IFERROR((VLOOKUP(A263,TAB_DIN_Indireta!A$265:H$291,5,0)),0)</f>
        <v>254135.25250131779</v>
      </c>
      <c r="H263" s="27">
        <f>IFERROR((VLOOKUP(A263,TAB_DIN_Indireta!A$265:H$291,6,0)),0)</f>
        <v>0</v>
      </c>
      <c r="I263" s="27">
        <f>IFERROR((VLOOKUP(A263,TAB_DIN_Indireta!A$265:H$291,7,0)),0)</f>
        <v>2469431.6805998241</v>
      </c>
      <c r="J263" s="27">
        <f>IFERROR((VLOOKUP(A263,TAB_DIN_Indireta!A$265:H$291,8,0)),0)</f>
        <v>0</v>
      </c>
      <c r="K263" s="33">
        <v>0</v>
      </c>
      <c r="L263" s="69">
        <f t="shared" si="23"/>
        <v>16295739.915504478</v>
      </c>
      <c r="M263" s="25" t="s">
        <v>185</v>
      </c>
      <c r="N263" s="28">
        <f>B263/Formato_Análises_Indireta!$U$31</f>
        <v>0</v>
      </c>
      <c r="O263" s="28">
        <f>C263/Formato_Análises_Indireta!$U$31</f>
        <v>1.7706531714249248E-2</v>
      </c>
      <c r="P263" s="28">
        <f>D263/Formato_Análises_Indireta!$U$31</f>
        <v>1.1351548584380309E-2</v>
      </c>
      <c r="Q263" s="28">
        <f>E263/Formato_Análises_Indireta!$U$31</f>
        <v>0</v>
      </c>
      <c r="R263" s="28">
        <f>F263/Formato_Análises_Indireta!$U$31</f>
        <v>3.6895685680528152E-2</v>
      </c>
      <c r="S263" s="28">
        <f>G263/Formato_Análises_Indireta!$U$31</f>
        <v>1.2349663530119572E-3</v>
      </c>
      <c r="T263" s="28">
        <f>H263/Formato_Análises_Indireta!$U$31</f>
        <v>0</v>
      </c>
      <c r="U263" s="28">
        <f>I263/Formato_Análises_Indireta!$U$31</f>
        <v>1.200016529224626E-2</v>
      </c>
      <c r="V263" s="28">
        <f>J263/Formato_Análises_Indireta!$U$31</f>
        <v>0</v>
      </c>
      <c r="W263" s="28">
        <f>K263/Formato_Análises_Indireta!$U$31</f>
        <v>0</v>
      </c>
      <c r="X263" s="1">
        <f t="shared" si="24"/>
        <v>7.918889762441593E-2</v>
      </c>
    </row>
    <row r="264" spans="1:24" x14ac:dyDescent="0.25">
      <c r="A264" s="25" t="s">
        <v>200</v>
      </c>
      <c r="B264" s="33">
        <v>0</v>
      </c>
      <c r="C264" s="27">
        <f>IFERROR((VLOOKUP(A264,TAB_DIN_Indireta!A$265:H$291,2,0)),0)</f>
        <v>1358878.9010458488</v>
      </c>
      <c r="D264" s="27">
        <f>IFERROR((VLOOKUP(A264,TAB_DIN_Indireta!A$265:H$291,3,0)),0)</f>
        <v>3656287.8864148022</v>
      </c>
      <c r="E264" s="33">
        <v>0</v>
      </c>
      <c r="F264" s="27">
        <f>IFERROR((VLOOKUP(A264,TAB_DIN_Indireta!A$265:H$291,4,0)),0)</f>
        <v>3203547.4423748599</v>
      </c>
      <c r="G264" s="27">
        <f>IFERROR((VLOOKUP(A264,TAB_DIN_Indireta!A$265:H$291,5,0)),0)</f>
        <v>225495.27994068759</v>
      </c>
      <c r="H264" s="27">
        <f>IFERROR((VLOOKUP(A264,TAB_DIN_Indireta!A$265:H$291,6,0)),0)</f>
        <v>913088.34294778644</v>
      </c>
      <c r="I264" s="27">
        <f>IFERROR((VLOOKUP(A264,TAB_DIN_Indireta!A$265:H$291,7,0)),0)</f>
        <v>227769.52385057614</v>
      </c>
      <c r="J264" s="27">
        <f>IFERROR((VLOOKUP(A264,TAB_DIN_Indireta!A$265:H$291,8,0)),0)</f>
        <v>0</v>
      </c>
      <c r="K264" s="33">
        <v>0</v>
      </c>
      <c r="L264" s="69">
        <f t="shared" si="23"/>
        <v>9585067.3765745629</v>
      </c>
      <c r="M264" s="25" t="s">
        <v>200</v>
      </c>
      <c r="N264" s="28">
        <f>B264/Formato_Análises_Indireta!$U$31</f>
        <v>0</v>
      </c>
      <c r="O264" s="28">
        <f>C264/Formato_Análises_Indireta!$U$31</f>
        <v>6.6034511312073338E-3</v>
      </c>
      <c r="P264" s="28">
        <f>D264/Formato_Análises_Indireta!$U$31</f>
        <v>1.7767674780278946E-2</v>
      </c>
      <c r="Q264" s="28">
        <f>E264/Formato_Análises_Indireta!$U$31</f>
        <v>0</v>
      </c>
      <c r="R264" s="28">
        <f>F264/Formato_Análises_Indireta!$U$31</f>
        <v>1.5567589551905828E-2</v>
      </c>
      <c r="S264" s="28">
        <f>G264/Formato_Análises_Indireta!$U$31</f>
        <v>1.0957908466017216E-3</v>
      </c>
      <c r="T264" s="28">
        <f>H264/Formato_Análises_Indireta!$U$31</f>
        <v>4.4371387667364722E-3</v>
      </c>
      <c r="U264" s="28">
        <f>I264/Formato_Análises_Indireta!$U$31</f>
        <v>1.1068424999225853E-3</v>
      </c>
      <c r="V264" s="28">
        <f>J264/Formato_Análises_Indireta!$U$31</f>
        <v>0</v>
      </c>
      <c r="W264" s="28">
        <f>K264/Formato_Análises_Indireta!$U$31</f>
        <v>0</v>
      </c>
      <c r="X264" s="1">
        <f t="shared" si="24"/>
        <v>4.6578487576652894E-2</v>
      </c>
    </row>
    <row r="265" spans="1:24" x14ac:dyDescent="0.25">
      <c r="A265" s="25" t="s">
        <v>198</v>
      </c>
      <c r="B265" s="33">
        <v>0</v>
      </c>
      <c r="C265" s="27">
        <f>IFERROR((VLOOKUP(A265,TAB_DIN_Indireta!A$265:H$291,2,0)),0)</f>
        <v>5707130.3223904287</v>
      </c>
      <c r="D265" s="27">
        <f>IFERROR((VLOOKUP(A265,TAB_DIN_Indireta!A$265:H$291,3,0)),0)</f>
        <v>2056557.1095702806</v>
      </c>
      <c r="E265" s="33">
        <v>0</v>
      </c>
      <c r="F265" s="27">
        <f>IFERROR((VLOOKUP(A265,TAB_DIN_Indireta!A$265:H$291,4,0)),0)</f>
        <v>7164049.9650234235</v>
      </c>
      <c r="G265" s="27">
        <f>IFERROR((VLOOKUP(A265,TAB_DIN_Indireta!A$265:H$291,5,0)),0)</f>
        <v>50638.862266186523</v>
      </c>
      <c r="H265" s="27">
        <f>IFERROR((VLOOKUP(A265,TAB_DIN_Indireta!A$265:H$291,6,0)),0)</f>
        <v>0</v>
      </c>
      <c r="I265" s="27">
        <f>IFERROR((VLOOKUP(A265,TAB_DIN_Indireta!A$265:H$291,7,0)),0)</f>
        <v>1037396.7227933969</v>
      </c>
      <c r="J265" s="27">
        <f>IFERROR((VLOOKUP(A265,TAB_DIN_Indireta!A$265:H$291,8,0)),0)</f>
        <v>795238.18609016086</v>
      </c>
      <c r="K265" s="33">
        <v>0</v>
      </c>
      <c r="L265" s="69">
        <f t="shared" si="23"/>
        <v>16811011.168133877</v>
      </c>
      <c r="M265" s="25" t="s">
        <v>198</v>
      </c>
      <c r="N265" s="28">
        <f>B265/Formato_Análises_Indireta!$U$31</f>
        <v>0</v>
      </c>
      <c r="O265" s="28">
        <f>C265/Formato_Análises_Indireta!$U$31</f>
        <v>2.7733712072747232E-2</v>
      </c>
      <c r="P265" s="28">
        <f>D265/Formato_Análises_Indireta!$U$31</f>
        <v>9.9938076609566474E-3</v>
      </c>
      <c r="Q265" s="28">
        <f>E265/Formato_Análises_Indireta!$U$31</f>
        <v>0</v>
      </c>
      <c r="R265" s="28">
        <f>F265/Formato_Análises_Indireta!$U$31</f>
        <v>3.4813590680633888E-2</v>
      </c>
      <c r="S265" s="28">
        <f>G265/Formato_Análises_Indireta!$U$31</f>
        <v>2.460787727716874E-4</v>
      </c>
      <c r="T265" s="28">
        <f>H265/Formato_Análises_Indireta!$U$31</f>
        <v>0</v>
      </c>
      <c r="U265" s="28">
        <f>I265/Formato_Análises_Indireta!$U$31</f>
        <v>5.041213427751723E-3</v>
      </c>
      <c r="V265" s="28">
        <f>J265/Formato_Análises_Indireta!$U$31</f>
        <v>3.8644477410567733E-3</v>
      </c>
      <c r="W265" s="28">
        <f>K265/Formato_Análises_Indireta!$U$31</f>
        <v>0</v>
      </c>
      <c r="X265" s="1">
        <f t="shared" si="24"/>
        <v>8.1692850355917959E-2</v>
      </c>
    </row>
    <row r="266" spans="1:24" x14ac:dyDescent="0.25">
      <c r="A266" s="25" t="s">
        <v>173</v>
      </c>
      <c r="B266" s="33">
        <v>0</v>
      </c>
      <c r="C266" s="27">
        <f>IFERROR((VLOOKUP(A266,TAB_DIN_Indireta!A$265:H$291,2,0)),0)</f>
        <v>1238454.1741390098</v>
      </c>
      <c r="D266" s="27">
        <f>IFERROR((VLOOKUP(A266,TAB_DIN_Indireta!A$265:H$291,3,0)),0)</f>
        <v>717863.03146906546</v>
      </c>
      <c r="E266" s="33">
        <v>0</v>
      </c>
      <c r="F266" s="27">
        <f>IFERROR((VLOOKUP(A266,TAB_DIN_Indireta!A$265:H$291,4,0)),0)</f>
        <v>881848.36949549988</v>
      </c>
      <c r="G266" s="27">
        <f>IFERROR((VLOOKUP(A266,TAB_DIN_Indireta!A$265:H$291,5,0)),0)</f>
        <v>226066.86839940297</v>
      </c>
      <c r="H266" s="27">
        <f>IFERROR((VLOOKUP(A266,TAB_DIN_Indireta!A$265:H$291,6,0)),0)</f>
        <v>0</v>
      </c>
      <c r="I266" s="27">
        <f>IFERROR((VLOOKUP(A266,TAB_DIN_Indireta!A$265:H$291,7,0)),0)</f>
        <v>785466.68762962276</v>
      </c>
      <c r="J266" s="27">
        <f>IFERROR((VLOOKUP(A266,TAB_DIN_Indireta!A$265:H$291,8,0)),0)</f>
        <v>0</v>
      </c>
      <c r="K266" s="33">
        <v>0</v>
      </c>
      <c r="L266" s="69">
        <f t="shared" si="23"/>
        <v>3849699.1311326013</v>
      </c>
      <c r="M266" s="25" t="s">
        <v>173</v>
      </c>
      <c r="N266" s="28">
        <f>B266/Formato_Análises_Indireta!$U$31</f>
        <v>0</v>
      </c>
      <c r="O266" s="28">
        <f>C266/Formato_Análises_Indireta!$U$31</f>
        <v>6.0182490219492773E-3</v>
      </c>
      <c r="P266" s="28">
        <f>D266/Formato_Análises_Indireta!$U$31</f>
        <v>3.4884443665715473E-3</v>
      </c>
      <c r="Q266" s="28">
        <f>E266/Formato_Análises_Indireta!$U$31</f>
        <v>0</v>
      </c>
      <c r="R266" s="28">
        <f>F266/Formato_Análises_Indireta!$U$31</f>
        <v>4.285328595959946E-3</v>
      </c>
      <c r="S266" s="28">
        <f>G266/Formato_Análises_Indireta!$U$31</f>
        <v>1.0985684719305013E-3</v>
      </c>
      <c r="T266" s="28">
        <f>H266/Formato_Análises_Indireta!$U$31</f>
        <v>0</v>
      </c>
      <c r="U266" s="28">
        <f>I266/Formato_Análises_Indireta!$U$31</f>
        <v>3.816963294493382E-3</v>
      </c>
      <c r="V266" s="28">
        <f>J266/Formato_Análises_Indireta!$U$31</f>
        <v>0</v>
      </c>
      <c r="W266" s="28">
        <f>K266/Formato_Análises_Indireta!$U$31</f>
        <v>0</v>
      </c>
      <c r="X266" s="1">
        <f t="shared" si="24"/>
        <v>1.8707553750904656E-2</v>
      </c>
    </row>
    <row r="267" spans="1:24" x14ac:dyDescent="0.25">
      <c r="A267" s="25" t="s">
        <v>169</v>
      </c>
      <c r="B267" s="33">
        <v>0</v>
      </c>
      <c r="C267" s="27">
        <f>IFERROR((VLOOKUP(A267,TAB_DIN_Indireta!A$265:H$291,2,0)),0)</f>
        <v>239003.90124782632</v>
      </c>
      <c r="D267" s="27">
        <f>IFERROR((VLOOKUP(A267,TAB_DIN_Indireta!A$265:H$291,3,0)),0)</f>
        <v>1484707.0764755437</v>
      </c>
      <c r="E267" s="33">
        <v>0</v>
      </c>
      <c r="F267" s="27">
        <f>IFERROR((VLOOKUP(A267,TAB_DIN_Indireta!A$265:H$291,4,0)),0)</f>
        <v>896010.92675116879</v>
      </c>
      <c r="G267" s="27">
        <f>IFERROR((VLOOKUP(A267,TAB_DIN_Indireta!A$265:H$291,5,0)),0)</f>
        <v>3545.7860320306613</v>
      </c>
      <c r="H267" s="27">
        <f>IFERROR((VLOOKUP(A267,TAB_DIN_Indireta!A$265:H$291,6,0)),0)</f>
        <v>0</v>
      </c>
      <c r="I267" s="27">
        <f>IFERROR((VLOOKUP(A267,TAB_DIN_Indireta!A$265:H$291,7,0)),0)</f>
        <v>520338.04523801315</v>
      </c>
      <c r="J267" s="27">
        <f>IFERROR((VLOOKUP(A267,TAB_DIN_Indireta!A$265:H$291,8,0)),0)</f>
        <v>0</v>
      </c>
      <c r="K267" s="33">
        <v>0</v>
      </c>
      <c r="L267" s="69">
        <f t="shared" si="23"/>
        <v>3143605.7357445825</v>
      </c>
      <c r="M267" s="25" t="s">
        <v>169</v>
      </c>
      <c r="N267" s="28">
        <f>B267/Formato_Análises_Indireta!$U$31</f>
        <v>0</v>
      </c>
      <c r="O267" s="28">
        <f>C267/Formato_Análises_Indireta!$U$31</f>
        <v>1.1614357841918351E-3</v>
      </c>
      <c r="P267" s="28">
        <f>D267/Formato_Análises_Indireta!$U$31</f>
        <v>7.2149112155014371E-3</v>
      </c>
      <c r="Q267" s="28">
        <f>E267/Formato_Análises_Indireta!$U$31</f>
        <v>0</v>
      </c>
      <c r="R267" s="28">
        <f>F267/Formato_Análises_Indireta!$U$31</f>
        <v>4.3541513252397645E-3</v>
      </c>
      <c r="S267" s="28">
        <f>G267/Formato_Análises_Indireta!$U$31</f>
        <v>1.7230692717512454E-5</v>
      </c>
      <c r="T267" s="28">
        <f>H267/Formato_Análises_Indireta!$U$31</f>
        <v>0</v>
      </c>
      <c r="U267" s="28">
        <f>I267/Formato_Análises_Indireta!$U$31</f>
        <v>2.5285747322978257E-3</v>
      </c>
      <c r="V267" s="28">
        <f>J267/Formato_Análises_Indireta!$U$31</f>
        <v>0</v>
      </c>
      <c r="W267" s="28">
        <f>K267/Formato_Análises_Indireta!$U$31</f>
        <v>0</v>
      </c>
      <c r="X267" s="1">
        <f t="shared" si="24"/>
        <v>1.5276303749948374E-2</v>
      </c>
    </row>
    <row r="268" spans="1:24" x14ac:dyDescent="0.25">
      <c r="A268" s="25" t="s">
        <v>163</v>
      </c>
      <c r="B268" s="33">
        <v>0</v>
      </c>
      <c r="C268" s="27">
        <f>IFERROR((VLOOKUP(A268,TAB_DIN_Indireta!A$265:H$291,2,0)),0)</f>
        <v>2472002.6176715456</v>
      </c>
      <c r="D268" s="27">
        <f>IFERROR((VLOOKUP(A268,TAB_DIN_Indireta!A$265:H$291,3,0)),0)</f>
        <v>2191844.3473962159</v>
      </c>
      <c r="E268" s="33">
        <v>0</v>
      </c>
      <c r="F268" s="27">
        <f>IFERROR((VLOOKUP(A268,TAB_DIN_Indireta!A$265:H$291,4,0)),0)</f>
        <v>707976.48872128583</v>
      </c>
      <c r="G268" s="27">
        <f>IFERROR((VLOOKUP(A268,TAB_DIN_Indireta!A$265:H$291,5,0)),0)</f>
        <v>76063.649746542986</v>
      </c>
      <c r="H268" s="27">
        <f>IFERROR((VLOOKUP(A268,TAB_DIN_Indireta!A$265:H$291,6,0)),0)</f>
        <v>0</v>
      </c>
      <c r="I268" s="27">
        <f>IFERROR((VLOOKUP(A268,TAB_DIN_Indireta!A$265:H$291,7,0)),0)</f>
        <v>448941.56057598046</v>
      </c>
      <c r="J268" s="27">
        <f>IFERROR((VLOOKUP(A268,TAB_DIN_Indireta!A$265:H$291,8,0)),0)</f>
        <v>361903.89681910211</v>
      </c>
      <c r="K268" s="33">
        <v>0</v>
      </c>
      <c r="L268" s="69">
        <f t="shared" si="23"/>
        <v>6258732.560930673</v>
      </c>
      <c r="M268" s="25" t="s">
        <v>163</v>
      </c>
      <c r="N268" s="28">
        <f>B268/Formato_Análises_Indireta!$U$31</f>
        <v>0</v>
      </c>
      <c r="O268" s="28">
        <f>C268/Formato_Análises_Indireta!$U$31</f>
        <v>1.2012658721426341E-2</v>
      </c>
      <c r="P268" s="28">
        <f>D268/Formato_Análises_Indireta!$U$31</f>
        <v>1.0651233913562394E-2</v>
      </c>
      <c r="Q268" s="28">
        <f>E268/Formato_Análises_Indireta!$U$31</f>
        <v>0</v>
      </c>
      <c r="R268" s="28">
        <f>F268/Formato_Análises_Indireta!$U$31</f>
        <v>3.4404008640627447E-3</v>
      </c>
      <c r="S268" s="28">
        <f>G268/Formato_Análises_Indireta!$U$31</f>
        <v>3.6963013670753919E-4</v>
      </c>
      <c r="T268" s="28">
        <f>H268/Formato_Análises_Indireta!$U$31</f>
        <v>0</v>
      </c>
      <c r="U268" s="28">
        <f>I268/Formato_Análises_Indireta!$U$31</f>
        <v>2.1816246125757007E-3</v>
      </c>
      <c r="V268" s="28">
        <f>J268/Formato_Análises_Indireta!$U$31</f>
        <v>1.7586664234753684E-3</v>
      </c>
      <c r="W268" s="28">
        <f>K268/Formato_Análises_Indireta!$U$31</f>
        <v>0</v>
      </c>
      <c r="X268" s="1">
        <f t="shared" si="24"/>
        <v>3.0414214671810089E-2</v>
      </c>
    </row>
    <row r="269" spans="1:24" x14ac:dyDescent="0.25">
      <c r="A269" s="25" t="s">
        <v>155</v>
      </c>
      <c r="B269" s="33">
        <v>0</v>
      </c>
      <c r="C269" s="27">
        <f>IFERROR((VLOOKUP(A269,TAB_DIN_Indireta!A$265:H$291,2,0)),0)</f>
        <v>256123.70218184867</v>
      </c>
      <c r="D269" s="27">
        <f>IFERROR((VLOOKUP(A269,TAB_DIN_Indireta!A$265:H$291,3,0)),0)</f>
        <v>30510.955968925038</v>
      </c>
      <c r="E269" s="33">
        <v>0</v>
      </c>
      <c r="F269" s="27">
        <f>IFERROR((VLOOKUP(A269,TAB_DIN_Indireta!A$265:H$291,4,0)),0)</f>
        <v>858353.90405580495</v>
      </c>
      <c r="G269" s="27">
        <f>IFERROR((VLOOKUP(A269,TAB_DIN_Indireta!A$265:H$291,5,0)),0)</f>
        <v>0</v>
      </c>
      <c r="H269" s="27">
        <f>IFERROR((VLOOKUP(A269,TAB_DIN_Indireta!A$265:H$291,6,0)),0)</f>
        <v>0</v>
      </c>
      <c r="I269" s="27">
        <f>IFERROR((VLOOKUP(A269,TAB_DIN_Indireta!A$265:H$291,7,0)),0)</f>
        <v>291677.2309094402</v>
      </c>
      <c r="J269" s="27">
        <f>IFERROR((VLOOKUP(A269,TAB_DIN_Indireta!A$265:H$291,8,0)),0)</f>
        <v>0</v>
      </c>
      <c r="K269" s="33">
        <v>0</v>
      </c>
      <c r="L269" s="69">
        <f t="shared" si="23"/>
        <v>1436665.7931160189</v>
      </c>
      <c r="M269" s="25" t="s">
        <v>155</v>
      </c>
      <c r="N269" s="28">
        <f>B269/Formato_Análises_Indireta!$U$31</f>
        <v>0</v>
      </c>
      <c r="O269" s="28">
        <f>C269/Formato_Análises_Indireta!$U$31</f>
        <v>1.2446291936684313E-3</v>
      </c>
      <c r="P269" s="28">
        <f>D269/Formato_Análises_Indireta!$U$31</f>
        <v>1.4826752152244748E-4</v>
      </c>
      <c r="Q269" s="28">
        <f>E269/Formato_Análises_Indireta!$U$31</f>
        <v>0</v>
      </c>
      <c r="R269" s="28">
        <f>F269/Formato_Análises_Indireta!$U$31</f>
        <v>4.1711576023081495E-3</v>
      </c>
      <c r="S269" s="28">
        <f>G269/Formato_Análises_Indireta!$U$31</f>
        <v>0</v>
      </c>
      <c r="T269" s="28">
        <f>H269/Formato_Análises_Indireta!$U$31</f>
        <v>0</v>
      </c>
      <c r="U269" s="28">
        <f>I269/Formato_Análises_Indireta!$U$31</f>
        <v>1.4174010199981605E-3</v>
      </c>
      <c r="V269" s="28">
        <f>J269/Formato_Análises_Indireta!$U$31</f>
        <v>0</v>
      </c>
      <c r="W269" s="28">
        <f>K269/Formato_Análises_Indireta!$U$31</f>
        <v>0</v>
      </c>
      <c r="X269" s="1">
        <f t="shared" si="24"/>
        <v>6.9814553374971892E-3</v>
      </c>
    </row>
    <row r="270" spans="1:24" x14ac:dyDescent="0.25">
      <c r="A270" s="1" t="s">
        <v>223</v>
      </c>
      <c r="B270" s="29">
        <f>SUM(B243:B269)</f>
        <v>0</v>
      </c>
      <c r="C270" s="29">
        <f t="shared" ref="C270:K270" si="25">SUM(C243:C269)</f>
        <v>37640501.124723524</v>
      </c>
      <c r="D270" s="29">
        <f t="shared" si="25"/>
        <v>43364977.703644954</v>
      </c>
      <c r="E270" s="29">
        <f t="shared" si="25"/>
        <v>0</v>
      </c>
      <c r="F270" s="29">
        <f t="shared" si="25"/>
        <v>97953967.919755846</v>
      </c>
      <c r="G270" s="29">
        <f t="shared" si="25"/>
        <v>1932524.8360140501</v>
      </c>
      <c r="H270" s="29">
        <f t="shared" si="25"/>
        <v>973300.10090495739</v>
      </c>
      <c r="I270" s="29">
        <f t="shared" si="25"/>
        <v>22706623.995778177</v>
      </c>
      <c r="J270" s="29">
        <f t="shared" si="25"/>
        <v>1211243.1727251681</v>
      </c>
      <c r="K270" s="29">
        <f t="shared" si="25"/>
        <v>0</v>
      </c>
      <c r="L270" s="69">
        <f t="shared" si="23"/>
        <v>205783138.85354671</v>
      </c>
      <c r="M270" s="25" t="s">
        <v>223</v>
      </c>
      <c r="N270" s="28">
        <f>B270/Formato_Análises_Indireta!$U$31</f>
        <v>0</v>
      </c>
      <c r="O270" s="28">
        <f>C270/Formato_Análises_Indireta!$U$31</f>
        <v>0.18291343661305409</v>
      </c>
      <c r="P270" s="28">
        <f>D270/Formato_Análises_Indireta!$U$31</f>
        <v>0.2107314425527704</v>
      </c>
      <c r="Q270" s="28">
        <f>E270/Formato_Análises_Indireta!$U$31</f>
        <v>0</v>
      </c>
      <c r="R270" s="28">
        <f>F270/Formato_Análises_Indireta!$U$31</f>
        <v>0.47600580137650861</v>
      </c>
      <c r="S270" s="28">
        <f>G270/Formato_Análises_Indireta!$U$31</f>
        <v>9.3910747342103862E-3</v>
      </c>
      <c r="T270" s="28">
        <f>H270/Formato_Análises_Indireta!$U$31</f>
        <v>4.7297368789657882E-3</v>
      </c>
      <c r="U270" s="28">
        <f>I270/Formato_Análises_Indireta!$U$31</f>
        <v>0.11034249026562958</v>
      </c>
      <c r="V270" s="28">
        <f>J270/Formato_Análises_Indireta!$U$31</f>
        <v>5.8860175788609907E-3</v>
      </c>
      <c r="W270" s="28">
        <f>K270/Formato_Análises_Indireta!$U$31</f>
        <v>0</v>
      </c>
      <c r="X270" s="1">
        <f t="shared" si="24"/>
        <v>1</v>
      </c>
    </row>
    <row r="275" spans="1:24" x14ac:dyDescent="0.25">
      <c r="A275" s="25"/>
      <c r="B275" s="1">
        <v>2015</v>
      </c>
      <c r="C275" s="1">
        <v>2015</v>
      </c>
      <c r="D275" s="1">
        <v>2015</v>
      </c>
      <c r="E275" s="1">
        <v>2015</v>
      </c>
      <c r="F275" s="1">
        <v>2015</v>
      </c>
      <c r="G275" s="1">
        <v>2015</v>
      </c>
      <c r="H275" s="1">
        <v>2015</v>
      </c>
      <c r="I275" s="1">
        <v>2015</v>
      </c>
      <c r="J275" s="1">
        <v>2015</v>
      </c>
      <c r="K275" s="1">
        <v>2015</v>
      </c>
      <c r="N275" s="1">
        <v>2015</v>
      </c>
      <c r="O275" s="1">
        <v>2015</v>
      </c>
      <c r="P275" s="1">
        <v>2015</v>
      </c>
      <c r="Q275" s="1">
        <v>2015</v>
      </c>
      <c r="R275" s="1">
        <v>2015</v>
      </c>
      <c r="S275" s="1">
        <v>2015</v>
      </c>
      <c r="T275" s="1">
        <v>2015</v>
      </c>
      <c r="U275" s="1">
        <v>2015</v>
      </c>
      <c r="V275" s="1">
        <v>2015</v>
      </c>
      <c r="W275" s="1">
        <v>2015</v>
      </c>
    </row>
    <row r="276" spans="1:24" x14ac:dyDescent="0.25">
      <c r="A276" s="25"/>
      <c r="B276" s="25" t="s">
        <v>224</v>
      </c>
      <c r="C276" s="25" t="s">
        <v>228</v>
      </c>
      <c r="D276" s="25" t="s">
        <v>15</v>
      </c>
      <c r="E276" s="25" t="s">
        <v>229</v>
      </c>
      <c r="F276" s="25" t="s">
        <v>226</v>
      </c>
      <c r="G276" s="25" t="s">
        <v>227</v>
      </c>
      <c r="H276" s="25" t="s">
        <v>131</v>
      </c>
      <c r="I276" s="25" t="s">
        <v>130</v>
      </c>
      <c r="J276" s="25" t="s">
        <v>129</v>
      </c>
      <c r="K276" s="25" t="s">
        <v>230</v>
      </c>
      <c r="L276" s="25" t="s">
        <v>404</v>
      </c>
      <c r="N276" s="25" t="s">
        <v>224</v>
      </c>
      <c r="O276" s="25" t="s">
        <v>228</v>
      </c>
      <c r="P276" s="25" t="s">
        <v>15</v>
      </c>
      <c r="Q276" s="25" t="s">
        <v>229</v>
      </c>
      <c r="R276" s="25" t="s">
        <v>226</v>
      </c>
      <c r="S276" s="25" t="s">
        <v>227</v>
      </c>
      <c r="T276" s="25" t="s">
        <v>131</v>
      </c>
      <c r="U276" s="25" t="s">
        <v>130</v>
      </c>
      <c r="V276" s="25" t="s">
        <v>129</v>
      </c>
      <c r="W276" s="25" t="s">
        <v>230</v>
      </c>
    </row>
    <row r="277" spans="1:24" x14ac:dyDescent="0.25">
      <c r="A277" s="25" t="s">
        <v>132</v>
      </c>
      <c r="B277" s="33">
        <v>0</v>
      </c>
      <c r="C277" s="27">
        <f>IFERROR((VLOOKUP(A277,TAB_DIN_Indireta!A$308:H$334,2,0)),0)</f>
        <v>23068.081047456471</v>
      </c>
      <c r="D277" s="27">
        <f>IFERROR((VLOOKUP(A277,TAB_DIN_Indireta!A$308:H$334,3,0)),0)</f>
        <v>136055.94030940291</v>
      </c>
      <c r="E277" s="33">
        <v>0</v>
      </c>
      <c r="F277" s="27">
        <f>IFERROR((VLOOKUP(A277,TAB_DIN_Indireta!A$308:H$334,4,0)),0)</f>
        <v>609589.52471417724</v>
      </c>
      <c r="G277" s="27">
        <f>IFERROR((VLOOKUP(A277,TAB_DIN_Indireta!A$308:H$334,5,0)),0)</f>
        <v>72323.828526407859</v>
      </c>
      <c r="H277" s="27">
        <f>IFERROR((VLOOKUP(A277,TAB_DIN_Indireta!A$308:H$334,6,0)),0)</f>
        <v>0</v>
      </c>
      <c r="I277" s="27">
        <f>IFERROR((VLOOKUP(A277,TAB_DIN_Indireta!A$308:H$334,7,0)),0)</f>
        <v>186974.88308254528</v>
      </c>
      <c r="J277" s="27">
        <f>IFERROR((VLOOKUP(A277,TAB_DIN_Indireta!A$308:H$334,8,0)),0)</f>
        <v>0</v>
      </c>
      <c r="K277" s="33">
        <v>0</v>
      </c>
      <c r="L277" s="69">
        <f t="shared" ref="L277:L304" si="26">SUM(B277:K277)</f>
        <v>1028012.2576799897</v>
      </c>
      <c r="M277" s="25" t="s">
        <v>132</v>
      </c>
      <c r="N277" s="28">
        <f>B277/Formato_Análises_Indireta!$V$31</f>
        <v>0</v>
      </c>
      <c r="O277" s="28">
        <f>C277/Formato_Análises_Indireta!$V$31</f>
        <v>1.6001446126329364E-4</v>
      </c>
      <c r="P277" s="28">
        <f>D277/Formato_Análises_Indireta!$V$31</f>
        <v>9.4376805532684065E-4</v>
      </c>
      <c r="Q277" s="28">
        <f>E277/Formato_Análises_Indireta!$V$31</f>
        <v>0</v>
      </c>
      <c r="R277" s="28">
        <f>F277/Formato_Análises_Indireta!$V$31</f>
        <v>4.2284895387794544E-3</v>
      </c>
      <c r="S277" s="28">
        <f>G277/Formato_Análises_Indireta!$V$31</f>
        <v>5.0168275524712649E-4</v>
      </c>
      <c r="T277" s="28">
        <f>H277/Formato_Análises_Indireta!$V$31</f>
        <v>0</v>
      </c>
      <c r="U277" s="28">
        <f>I277/Formato_Análises_Indireta!$V$31</f>
        <v>1.2969732993685526E-3</v>
      </c>
      <c r="V277" s="28">
        <f>J277/Formato_Análises_Indireta!$V$31</f>
        <v>0</v>
      </c>
      <c r="W277" s="28">
        <f>K277/Formato_Análises_Indireta!$V$31</f>
        <v>0</v>
      </c>
      <c r="X277" s="1">
        <f>L277/$L$304</f>
        <v>7.1309281099852673E-3</v>
      </c>
    </row>
    <row r="278" spans="1:24" x14ac:dyDescent="0.25">
      <c r="A278" s="25" t="s">
        <v>134</v>
      </c>
      <c r="B278" s="33">
        <v>0</v>
      </c>
      <c r="C278" s="27">
        <f>IFERROR((VLOOKUP(A278,TAB_DIN_Indireta!A$308:H$334,2,0)),0)</f>
        <v>0</v>
      </c>
      <c r="D278" s="27">
        <f>IFERROR((VLOOKUP(A278,TAB_DIN_Indireta!A$308:H$334,3,0)),0)</f>
        <v>0</v>
      </c>
      <c r="E278" s="33">
        <v>0</v>
      </c>
      <c r="F278" s="27">
        <f>IFERROR((VLOOKUP(A278,TAB_DIN_Indireta!A$308:H$334,4,0)),0)</f>
        <v>404667.45135839505</v>
      </c>
      <c r="G278" s="27">
        <f>IFERROR((VLOOKUP(A278,TAB_DIN_Indireta!A$308:H$334,5,0)),0)</f>
        <v>0</v>
      </c>
      <c r="H278" s="27">
        <f>IFERROR((VLOOKUP(A278,TAB_DIN_Indireta!A$308:H$334,6,0)),0)</f>
        <v>0</v>
      </c>
      <c r="I278" s="27">
        <f>IFERROR((VLOOKUP(A278,TAB_DIN_Indireta!A$308:H$334,7,0)),0)</f>
        <v>120102.39597433437</v>
      </c>
      <c r="J278" s="27">
        <f>IFERROR((VLOOKUP(A278,TAB_DIN_Indireta!A$308:H$334,8,0)),0)</f>
        <v>0</v>
      </c>
      <c r="K278" s="33">
        <v>0</v>
      </c>
      <c r="L278" s="69">
        <f t="shared" si="26"/>
        <v>524769.84733272938</v>
      </c>
      <c r="M278" s="25" t="s">
        <v>134</v>
      </c>
      <c r="N278" s="28">
        <f>B278/Formato_Análises_Indireta!$V$31</f>
        <v>0</v>
      </c>
      <c r="O278" s="28">
        <f>C278/Formato_Análises_Indireta!$V$31</f>
        <v>0</v>
      </c>
      <c r="P278" s="28">
        <f>D278/Formato_Análises_Indireta!$V$31</f>
        <v>0</v>
      </c>
      <c r="Q278" s="28">
        <f>E278/Formato_Análises_Indireta!$V$31</f>
        <v>0</v>
      </c>
      <c r="R278" s="28">
        <f>F278/Formato_Análises_Indireta!$V$31</f>
        <v>2.8070234401679204E-3</v>
      </c>
      <c r="S278" s="28">
        <f>G278/Formato_Análises_Indireta!$V$31</f>
        <v>0</v>
      </c>
      <c r="T278" s="28">
        <f>H278/Formato_Análises_Indireta!$V$31</f>
        <v>0</v>
      </c>
      <c r="U278" s="28">
        <f>I278/Formato_Análises_Indireta!$V$31</f>
        <v>8.3310441595586934E-4</v>
      </c>
      <c r="V278" s="28">
        <f>J278/Formato_Análises_Indireta!$V$31</f>
        <v>0</v>
      </c>
      <c r="W278" s="28">
        <f>K278/Formato_Análises_Indireta!$V$31</f>
        <v>0</v>
      </c>
      <c r="X278" s="1">
        <f t="shared" ref="X278:X304" si="27">L278/$L$304</f>
        <v>3.6401278561237894E-3</v>
      </c>
    </row>
    <row r="279" spans="1:24" x14ac:dyDescent="0.25">
      <c r="A279" s="25" t="s">
        <v>139</v>
      </c>
      <c r="B279" s="33">
        <v>0</v>
      </c>
      <c r="C279" s="27">
        <f>IFERROR((VLOOKUP(A279,TAB_DIN_Indireta!A$308:H$334,2,0)),0)</f>
        <v>201034.35435561085</v>
      </c>
      <c r="D279" s="27">
        <f>IFERROR((VLOOKUP(A279,TAB_DIN_Indireta!A$308:H$334,3,0)),0)</f>
        <v>156265.95154868392</v>
      </c>
      <c r="E279" s="33">
        <v>0</v>
      </c>
      <c r="F279" s="27">
        <f>IFERROR((VLOOKUP(A279,TAB_DIN_Indireta!A$308:H$334,4,0)),0)</f>
        <v>348447.07358501898</v>
      </c>
      <c r="G279" s="27">
        <f>IFERROR((VLOOKUP(A279,TAB_DIN_Indireta!A$308:H$334,5,0)),0)</f>
        <v>0</v>
      </c>
      <c r="H279" s="27">
        <f>IFERROR((VLOOKUP(A279,TAB_DIN_Indireta!A$308:H$334,6,0)),0)</f>
        <v>0</v>
      </c>
      <c r="I279" s="27">
        <f>IFERROR((VLOOKUP(A279,TAB_DIN_Indireta!A$308:H$334,7,0)),0)</f>
        <v>76738.955508026629</v>
      </c>
      <c r="J279" s="27">
        <f>IFERROR((VLOOKUP(A279,TAB_DIN_Indireta!A$308:H$334,8,0)),0)</f>
        <v>0</v>
      </c>
      <c r="K279" s="33">
        <v>0</v>
      </c>
      <c r="L279" s="69">
        <f t="shared" si="26"/>
        <v>782486.33499734045</v>
      </c>
      <c r="M279" s="25" t="s">
        <v>139</v>
      </c>
      <c r="N279" s="28">
        <f>B279/Formato_Análises_Indireta!$V$31</f>
        <v>0</v>
      </c>
      <c r="O279" s="28">
        <f>C279/Formato_Análises_Indireta!$V$31</f>
        <v>1.3944984778512422E-3</v>
      </c>
      <c r="P279" s="28">
        <f>D279/Formato_Análises_Indireta!$V$31</f>
        <v>1.0839571787275163E-3</v>
      </c>
      <c r="Q279" s="28">
        <f>E279/Formato_Análises_Indireta!$V$31</f>
        <v>0</v>
      </c>
      <c r="R279" s="28">
        <f>F279/Formato_Análises_Indireta!$V$31</f>
        <v>2.4170441678167186E-3</v>
      </c>
      <c r="S279" s="28">
        <f>G279/Formato_Análises_Indireta!$V$31</f>
        <v>0</v>
      </c>
      <c r="T279" s="28">
        <f>H279/Formato_Análises_Indireta!$V$31</f>
        <v>0</v>
      </c>
      <c r="U279" s="28">
        <f>I279/Formato_Análises_Indireta!$V$31</f>
        <v>5.32308803591562E-4</v>
      </c>
      <c r="V279" s="28">
        <f>J279/Formato_Análises_Indireta!$V$31</f>
        <v>0</v>
      </c>
      <c r="W279" s="28">
        <f>K279/Formato_Análises_Indireta!$V$31</f>
        <v>0</v>
      </c>
      <c r="X279" s="1">
        <f t="shared" si="27"/>
        <v>5.4278086279870392E-3</v>
      </c>
    </row>
    <row r="280" spans="1:24" x14ac:dyDescent="0.25">
      <c r="A280" s="25" t="s">
        <v>143</v>
      </c>
      <c r="B280" s="33">
        <v>0</v>
      </c>
      <c r="C280" s="27">
        <f>IFERROR((VLOOKUP(A280,TAB_DIN_Indireta!A$308:H$334,2,0)),0)</f>
        <v>127434.67996536967</v>
      </c>
      <c r="D280" s="27">
        <f>IFERROR((VLOOKUP(A280,TAB_DIN_Indireta!A$308:H$334,3,0)),0)</f>
        <v>0</v>
      </c>
      <c r="E280" s="33">
        <v>0</v>
      </c>
      <c r="F280" s="27">
        <f>IFERROR((VLOOKUP(A280,TAB_DIN_Indireta!A$308:H$334,4,0)),0)</f>
        <v>0</v>
      </c>
      <c r="G280" s="27">
        <f>IFERROR((VLOOKUP(A280,TAB_DIN_Indireta!A$308:H$334,5,0)),0)</f>
        <v>0</v>
      </c>
      <c r="H280" s="27">
        <f>IFERROR((VLOOKUP(A280,TAB_DIN_Indireta!A$308:H$334,6,0)),0)</f>
        <v>0</v>
      </c>
      <c r="I280" s="27">
        <f>IFERROR((VLOOKUP(A280,TAB_DIN_Indireta!A$308:H$334,7,0)),0)</f>
        <v>20640.034759423746</v>
      </c>
      <c r="J280" s="27">
        <f>IFERROR((VLOOKUP(A280,TAB_DIN_Indireta!A$308:H$334,8,0)),0)</f>
        <v>0</v>
      </c>
      <c r="K280" s="33">
        <v>0</v>
      </c>
      <c r="L280" s="69">
        <f t="shared" si="26"/>
        <v>148074.71472479342</v>
      </c>
      <c r="M280" s="25" t="s">
        <v>143</v>
      </c>
      <c r="N280" s="28">
        <f>B280/Formato_Análises_Indireta!$V$31</f>
        <v>0</v>
      </c>
      <c r="O280" s="28">
        <f>C280/Formato_Análises_Indireta!$V$31</f>
        <v>8.83965667493927E-4</v>
      </c>
      <c r="P280" s="28">
        <f>D280/Formato_Análises_Indireta!$V$31</f>
        <v>0</v>
      </c>
      <c r="Q280" s="28">
        <f>E280/Formato_Análises_Indireta!$V$31</f>
        <v>0</v>
      </c>
      <c r="R280" s="28">
        <f>F280/Formato_Análises_Indireta!$V$31</f>
        <v>0</v>
      </c>
      <c r="S280" s="28">
        <f>G280/Formato_Análises_Indireta!$V$31</f>
        <v>0</v>
      </c>
      <c r="T280" s="28">
        <f>H280/Formato_Análises_Indireta!$V$31</f>
        <v>0</v>
      </c>
      <c r="U280" s="28">
        <f>I280/Formato_Análises_Indireta!$V$31</f>
        <v>1.4317203219853467E-4</v>
      </c>
      <c r="V280" s="28">
        <f>J280/Formato_Análises_Indireta!$V$31</f>
        <v>0</v>
      </c>
      <c r="W280" s="28">
        <f>K280/Formato_Análises_Indireta!$V$31</f>
        <v>0</v>
      </c>
      <c r="X280" s="1">
        <f t="shared" si="27"/>
        <v>1.0271376996924618E-3</v>
      </c>
    </row>
    <row r="281" spans="1:24" x14ac:dyDescent="0.25">
      <c r="A281" s="25" t="s">
        <v>146</v>
      </c>
      <c r="B281" s="33">
        <v>0</v>
      </c>
      <c r="C281" s="27">
        <f>IFERROR((VLOOKUP(A281,TAB_DIN_Indireta!A$308:H$334,2,0)),0)</f>
        <v>266973.48252570012</v>
      </c>
      <c r="D281" s="27">
        <f>IFERROR((VLOOKUP(A281,TAB_DIN_Indireta!A$308:H$334,3,0)),0)</f>
        <v>815123.26002354699</v>
      </c>
      <c r="E281" s="33">
        <v>0</v>
      </c>
      <c r="F281" s="27">
        <f>IFERROR((VLOOKUP(A281,TAB_DIN_Indireta!A$308:H$334,4,0)),0)</f>
        <v>534507.19925575936</v>
      </c>
      <c r="G281" s="27">
        <f>IFERROR((VLOOKUP(A281,TAB_DIN_Indireta!A$308:H$334,5,0)),0)</f>
        <v>0</v>
      </c>
      <c r="H281" s="27">
        <f>IFERROR((VLOOKUP(A281,TAB_DIN_Indireta!A$308:H$334,6,0)),0)</f>
        <v>0</v>
      </c>
      <c r="I281" s="27">
        <f>IFERROR((VLOOKUP(A281,TAB_DIN_Indireta!A$308:H$334,7,0)),0)</f>
        <v>588612.4740661938</v>
      </c>
      <c r="J281" s="27">
        <f>IFERROR((VLOOKUP(A281,TAB_DIN_Indireta!A$308:H$334,8,0)),0)</f>
        <v>0</v>
      </c>
      <c r="K281" s="33">
        <v>0</v>
      </c>
      <c r="L281" s="69">
        <f t="shared" si="26"/>
        <v>2205216.4158712002</v>
      </c>
      <c r="M281" s="25" t="s">
        <v>146</v>
      </c>
      <c r="N281" s="28">
        <f>B281/Formato_Análises_Indireta!$V$31</f>
        <v>0</v>
      </c>
      <c r="O281" s="28">
        <f>C281/Formato_Análises_Indireta!$V$31</f>
        <v>1.8518930070538133E-3</v>
      </c>
      <c r="P281" s="28">
        <f>D281/Formato_Análises_Indireta!$V$31</f>
        <v>5.6541985025767502E-3</v>
      </c>
      <c r="Q281" s="28">
        <f>E281/Formato_Análises_Indireta!$V$31</f>
        <v>0</v>
      </c>
      <c r="R281" s="28">
        <f>F281/Formato_Análises_Indireta!$V$31</f>
        <v>3.7076721446534389E-3</v>
      </c>
      <c r="S281" s="28">
        <f>G281/Formato_Análises_Indireta!$V$31</f>
        <v>0</v>
      </c>
      <c r="T281" s="28">
        <f>H281/Formato_Análises_Indireta!$V$31</f>
        <v>0</v>
      </c>
      <c r="U281" s="28">
        <f>I281/Formato_Análises_Indireta!$V$31</f>
        <v>4.0829797561744551E-3</v>
      </c>
      <c r="V281" s="28">
        <f>J281/Formato_Análises_Indireta!$V$31</f>
        <v>0</v>
      </c>
      <c r="W281" s="28">
        <f>K281/Formato_Análises_Indireta!$V$31</f>
        <v>0</v>
      </c>
      <c r="X281" s="1">
        <f t="shared" si="27"/>
        <v>1.5296743410458457E-2</v>
      </c>
    </row>
    <row r="282" spans="1:24" x14ac:dyDescent="0.25">
      <c r="A282" s="25" t="s">
        <v>141</v>
      </c>
      <c r="B282" s="33">
        <v>0</v>
      </c>
      <c r="C282" s="27">
        <f>IFERROR((VLOOKUP(A282,TAB_DIN_Indireta!A$308:H$334,2,0)),0)</f>
        <v>0</v>
      </c>
      <c r="D282" s="27">
        <f>IFERROR((VLOOKUP(A282,TAB_DIN_Indireta!A$308:H$334,3,0)),0)</f>
        <v>0</v>
      </c>
      <c r="E282" s="33">
        <v>0</v>
      </c>
      <c r="F282" s="27">
        <f>IFERROR((VLOOKUP(A282,TAB_DIN_Indireta!A$308:H$334,4,0)),0)</f>
        <v>0</v>
      </c>
      <c r="G282" s="27">
        <f>IFERROR((VLOOKUP(A282,TAB_DIN_Indireta!A$308:H$334,5,0)),0)</f>
        <v>0</v>
      </c>
      <c r="H282" s="27">
        <f>IFERROR((VLOOKUP(A282,TAB_DIN_Indireta!A$308:H$334,6,0)),0)</f>
        <v>0</v>
      </c>
      <c r="I282" s="27">
        <f>IFERROR((VLOOKUP(A282,TAB_DIN_Indireta!A$308:H$334,7,0)),0)</f>
        <v>0</v>
      </c>
      <c r="J282" s="27">
        <f>IFERROR((VLOOKUP(A282,TAB_DIN_Indireta!A$308:H$334,8,0)),0)</f>
        <v>0</v>
      </c>
      <c r="K282" s="33">
        <v>0</v>
      </c>
      <c r="L282" s="69">
        <f t="shared" si="26"/>
        <v>0</v>
      </c>
      <c r="M282" s="25" t="s">
        <v>141</v>
      </c>
      <c r="N282" s="28">
        <f>B282/Formato_Análises_Indireta!$V$31</f>
        <v>0</v>
      </c>
      <c r="O282" s="28">
        <f>C282/Formato_Análises_Indireta!$V$31</f>
        <v>0</v>
      </c>
      <c r="P282" s="28">
        <f>D282/Formato_Análises_Indireta!$V$31</f>
        <v>0</v>
      </c>
      <c r="Q282" s="28">
        <f>E282/Formato_Análises_Indireta!$V$31</f>
        <v>0</v>
      </c>
      <c r="R282" s="28">
        <f>F282/Formato_Análises_Indireta!$V$31</f>
        <v>0</v>
      </c>
      <c r="S282" s="28">
        <f>G282/Formato_Análises_Indireta!$V$31</f>
        <v>0</v>
      </c>
      <c r="T282" s="28">
        <f>H282/Formato_Análises_Indireta!$V$31</f>
        <v>0</v>
      </c>
      <c r="U282" s="28">
        <f>I282/Formato_Análises_Indireta!$V$31</f>
        <v>0</v>
      </c>
      <c r="V282" s="28">
        <f>J282/Formato_Análises_Indireta!$V$31</f>
        <v>0</v>
      </c>
      <c r="W282" s="28">
        <f>K282/Formato_Análises_Indireta!$V$31</f>
        <v>0</v>
      </c>
      <c r="X282" s="1">
        <f t="shared" si="27"/>
        <v>0</v>
      </c>
    </row>
    <row r="283" spans="1:24" x14ac:dyDescent="0.25">
      <c r="A283" s="25" t="s">
        <v>153</v>
      </c>
      <c r="B283" s="33">
        <v>0</v>
      </c>
      <c r="C283" s="27">
        <f>IFERROR((VLOOKUP(A283,TAB_DIN_Indireta!A$308:H$334,2,0)),0)</f>
        <v>0</v>
      </c>
      <c r="D283" s="27">
        <f>IFERROR((VLOOKUP(A283,TAB_DIN_Indireta!A$308:H$334,3,0)),0)</f>
        <v>0</v>
      </c>
      <c r="E283" s="33">
        <v>0</v>
      </c>
      <c r="F283" s="27">
        <f>IFERROR((VLOOKUP(A283,TAB_DIN_Indireta!A$308:H$334,4,0)),0)</f>
        <v>80693.421161451697</v>
      </c>
      <c r="G283" s="27">
        <f>IFERROR((VLOOKUP(A283,TAB_DIN_Indireta!A$308:H$334,5,0)),0)</f>
        <v>0</v>
      </c>
      <c r="H283" s="27">
        <f>IFERROR((VLOOKUP(A283,TAB_DIN_Indireta!A$308:H$334,6,0)),0)</f>
        <v>0</v>
      </c>
      <c r="I283" s="27">
        <f>IFERROR((VLOOKUP(A283,TAB_DIN_Indireta!A$308:H$334,7,0)),0)</f>
        <v>197982.60983225651</v>
      </c>
      <c r="J283" s="27">
        <f>IFERROR((VLOOKUP(A283,TAB_DIN_Indireta!A$308:H$334,8,0)),0)</f>
        <v>0</v>
      </c>
      <c r="K283" s="33">
        <v>0</v>
      </c>
      <c r="L283" s="69">
        <f t="shared" si="26"/>
        <v>278676.03099370818</v>
      </c>
      <c r="M283" s="25" t="s">
        <v>153</v>
      </c>
      <c r="N283" s="28">
        <f>B283/Formato_Análises_Indireta!$V$31</f>
        <v>0</v>
      </c>
      <c r="O283" s="28">
        <f>C283/Formato_Análises_Indireta!$V$31</f>
        <v>0</v>
      </c>
      <c r="P283" s="28">
        <f>D283/Formato_Análises_Indireta!$V$31</f>
        <v>0</v>
      </c>
      <c r="Q283" s="28">
        <f>E283/Formato_Análises_Indireta!$V$31</f>
        <v>0</v>
      </c>
      <c r="R283" s="28">
        <f>F283/Formato_Análises_Indireta!$V$31</f>
        <v>5.5973942037391381E-4</v>
      </c>
      <c r="S283" s="28">
        <f>G283/Formato_Análises_Indireta!$V$31</f>
        <v>0</v>
      </c>
      <c r="T283" s="28">
        <f>H283/Formato_Análises_Indireta!$V$31</f>
        <v>0</v>
      </c>
      <c r="U283" s="28">
        <f>I283/Formato_Análises_Indireta!$V$31</f>
        <v>1.3733296925147786E-3</v>
      </c>
      <c r="V283" s="28">
        <f>J283/Formato_Análises_Indireta!$V$31</f>
        <v>0</v>
      </c>
      <c r="W283" s="28">
        <f>K283/Formato_Análises_Indireta!$V$31</f>
        <v>0</v>
      </c>
      <c r="X283" s="1">
        <f t="shared" si="27"/>
        <v>1.9330691128886923E-3</v>
      </c>
    </row>
    <row r="284" spans="1:24" x14ac:dyDescent="0.25">
      <c r="A284" s="25" t="s">
        <v>157</v>
      </c>
      <c r="B284" s="33">
        <v>0</v>
      </c>
      <c r="C284" s="27">
        <f>IFERROR((VLOOKUP(A284,TAB_DIN_Indireta!A$308:H$334,2,0)),0)</f>
        <v>328682.40476990637</v>
      </c>
      <c r="D284" s="27">
        <f>IFERROR((VLOOKUP(A284,TAB_DIN_Indireta!A$308:H$334,3,0)),0)</f>
        <v>458207.02092731855</v>
      </c>
      <c r="E284" s="33">
        <v>0</v>
      </c>
      <c r="F284" s="27">
        <f>IFERROR((VLOOKUP(A284,TAB_DIN_Indireta!A$308:H$334,4,0)),0)</f>
        <v>726390.69687102863</v>
      </c>
      <c r="G284" s="27">
        <f>IFERROR((VLOOKUP(A284,TAB_DIN_Indireta!A$308:H$334,5,0)),0)</f>
        <v>0</v>
      </c>
      <c r="H284" s="27">
        <f>IFERROR((VLOOKUP(A284,TAB_DIN_Indireta!A$308:H$334,6,0)),0)</f>
        <v>0</v>
      </c>
      <c r="I284" s="27">
        <f>IFERROR((VLOOKUP(A284,TAB_DIN_Indireta!A$308:H$334,7,0)),0)</f>
        <v>354862.41174938856</v>
      </c>
      <c r="J284" s="27">
        <f>IFERROR((VLOOKUP(A284,TAB_DIN_Indireta!A$308:H$334,8,0)),0)</f>
        <v>0</v>
      </c>
      <c r="K284" s="33">
        <v>0</v>
      </c>
      <c r="L284" s="69">
        <f t="shared" si="26"/>
        <v>1868142.534317642</v>
      </c>
      <c r="M284" s="25" t="s">
        <v>157</v>
      </c>
      <c r="N284" s="28">
        <f>B284/Formato_Análises_Indireta!$V$31</f>
        <v>0</v>
      </c>
      <c r="O284" s="28">
        <f>C284/Formato_Análises_Indireta!$V$31</f>
        <v>2.2799442145960158E-3</v>
      </c>
      <c r="P284" s="28">
        <f>D284/Formato_Análises_Indireta!$V$31</f>
        <v>3.1784069706495138E-3</v>
      </c>
      <c r="Q284" s="28">
        <f>E284/Formato_Análises_Indireta!$V$31</f>
        <v>0</v>
      </c>
      <c r="R284" s="28">
        <f>F284/Formato_Análises_Indireta!$V$31</f>
        <v>5.0386946268901785E-3</v>
      </c>
      <c r="S284" s="28">
        <f>G284/Formato_Análises_Indireta!$V$31</f>
        <v>0</v>
      </c>
      <c r="T284" s="28">
        <f>H284/Formato_Análises_Indireta!$V$31</f>
        <v>0</v>
      </c>
      <c r="U284" s="28">
        <f>I284/Formato_Análises_Indireta!$V$31</f>
        <v>2.461544916625499E-3</v>
      </c>
      <c r="V284" s="28">
        <f>J284/Formato_Análises_Indireta!$V$31</f>
        <v>0</v>
      </c>
      <c r="W284" s="28">
        <f>K284/Formato_Análises_Indireta!$V$31</f>
        <v>0</v>
      </c>
      <c r="X284" s="1">
        <f t="shared" si="27"/>
        <v>1.2958590728761207E-2</v>
      </c>
    </row>
    <row r="285" spans="1:24" x14ac:dyDescent="0.25">
      <c r="A285" s="25" t="s">
        <v>161</v>
      </c>
      <c r="B285" s="33">
        <v>0</v>
      </c>
      <c r="C285" s="27">
        <f>IFERROR((VLOOKUP(A285,TAB_DIN_Indireta!A$308:H$334,2,0)),0)</f>
        <v>72656.46758524605</v>
      </c>
      <c r="D285" s="27">
        <f>IFERROR((VLOOKUP(A285,TAB_DIN_Indireta!A$308:H$334,3,0)),0)</f>
        <v>100481.06833260259</v>
      </c>
      <c r="E285" s="33">
        <v>0</v>
      </c>
      <c r="F285" s="27">
        <f>IFERROR((VLOOKUP(A285,TAB_DIN_Indireta!A$308:H$334,4,0)),0)</f>
        <v>1420656.5577932729</v>
      </c>
      <c r="G285" s="27">
        <f>IFERROR((VLOOKUP(A285,TAB_DIN_Indireta!A$308:H$334,5,0)),0)</f>
        <v>0</v>
      </c>
      <c r="H285" s="27">
        <f>IFERROR((VLOOKUP(A285,TAB_DIN_Indireta!A$308:H$334,6,0)),0)</f>
        <v>0</v>
      </c>
      <c r="I285" s="27">
        <f>IFERROR((VLOOKUP(A285,TAB_DIN_Indireta!A$308:H$334,7,0)),0)</f>
        <v>23019.935920519365</v>
      </c>
      <c r="J285" s="27">
        <f>IFERROR((VLOOKUP(A285,TAB_DIN_Indireta!A$308:H$334,8,0)),0)</f>
        <v>0</v>
      </c>
      <c r="K285" s="33">
        <v>0</v>
      </c>
      <c r="L285" s="69">
        <f t="shared" si="26"/>
        <v>1616814.0296316408</v>
      </c>
      <c r="M285" s="25" t="s">
        <v>161</v>
      </c>
      <c r="N285" s="28">
        <f>B285/Formato_Análises_Indireta!$V$31</f>
        <v>0</v>
      </c>
      <c r="O285" s="28">
        <f>C285/Formato_Análises_Indireta!$V$31</f>
        <v>5.0399014525870226E-4</v>
      </c>
      <c r="P285" s="28">
        <f>D285/Formato_Análises_Indireta!$V$31</f>
        <v>6.9699876566778557E-4</v>
      </c>
      <c r="Q285" s="28">
        <f>E285/Formato_Análises_Indireta!$V$31</f>
        <v>0</v>
      </c>
      <c r="R285" s="28">
        <f>F285/Formato_Análises_Indireta!$V$31</f>
        <v>9.8545515453926785E-3</v>
      </c>
      <c r="S285" s="28">
        <f>G285/Formato_Análises_Indireta!$V$31</f>
        <v>0</v>
      </c>
      <c r="T285" s="28">
        <f>H285/Formato_Análises_Indireta!$V$31</f>
        <v>0</v>
      </c>
      <c r="U285" s="28">
        <f>I285/Formato_Análises_Indireta!$V$31</f>
        <v>1.5968049691951293E-4</v>
      </c>
      <c r="V285" s="28">
        <f>J285/Formato_Análises_Indireta!$V$31</f>
        <v>0</v>
      </c>
      <c r="W285" s="28">
        <f>K285/Formato_Análises_Indireta!$V$31</f>
        <v>0</v>
      </c>
      <c r="X285" s="1">
        <f t="shared" si="27"/>
        <v>1.1215220953238679E-2</v>
      </c>
    </row>
    <row r="286" spans="1:24" x14ac:dyDescent="0.25">
      <c r="A286" s="25" t="s">
        <v>151</v>
      </c>
      <c r="B286" s="33">
        <v>0</v>
      </c>
      <c r="C286" s="27">
        <f>IFERROR((VLOOKUP(A286,TAB_DIN_Indireta!A$308:H$334,2,0)),0)</f>
        <v>431682.33860726393</v>
      </c>
      <c r="D286" s="27">
        <f>IFERROR((VLOOKUP(A286,TAB_DIN_Indireta!A$308:H$334,3,0)),0)</f>
        <v>1137779.8644743022</v>
      </c>
      <c r="E286" s="33">
        <v>0</v>
      </c>
      <c r="F286" s="27">
        <f>IFERROR((VLOOKUP(A286,TAB_DIN_Indireta!A$308:H$334,4,0)),0)</f>
        <v>2740789.3731641583</v>
      </c>
      <c r="G286" s="27">
        <f>IFERROR((VLOOKUP(A286,TAB_DIN_Indireta!A$308:H$334,5,0)),0)</f>
        <v>0</v>
      </c>
      <c r="H286" s="27">
        <f>IFERROR((VLOOKUP(A286,TAB_DIN_Indireta!A$308:H$334,6,0)),0)</f>
        <v>0</v>
      </c>
      <c r="I286" s="27">
        <f>IFERROR((VLOOKUP(A286,TAB_DIN_Indireta!A$308:H$334,7,0)),0)</f>
        <v>347938.26712988823</v>
      </c>
      <c r="J286" s="27">
        <f>IFERROR((VLOOKUP(A286,TAB_DIN_Indireta!A$308:H$334,8,0)),0)</f>
        <v>0</v>
      </c>
      <c r="K286" s="33">
        <v>0</v>
      </c>
      <c r="L286" s="69">
        <f t="shared" si="26"/>
        <v>4658189.8433756121</v>
      </c>
      <c r="M286" s="25" t="s">
        <v>151</v>
      </c>
      <c r="N286" s="28">
        <f>B286/Formato_Análises_Indireta!$V$31</f>
        <v>0</v>
      </c>
      <c r="O286" s="28">
        <f>C286/Formato_Análises_Indireta!$V$31</f>
        <v>2.99441538752251E-3</v>
      </c>
      <c r="P286" s="28">
        <f>D286/Formato_Análises_Indireta!$V$31</f>
        <v>7.8923440435091207E-3</v>
      </c>
      <c r="Q286" s="28">
        <f>E286/Formato_Análises_Indireta!$V$31</f>
        <v>0</v>
      </c>
      <c r="R286" s="28">
        <f>F286/Formato_Análises_Indireta!$V$31</f>
        <v>1.9011808311267406E-2</v>
      </c>
      <c r="S286" s="28">
        <f>G286/Formato_Análises_Indireta!$V$31</f>
        <v>0</v>
      </c>
      <c r="T286" s="28">
        <f>H286/Formato_Análises_Indireta!$V$31</f>
        <v>0</v>
      </c>
      <c r="U286" s="28">
        <f>I286/Formato_Análises_Indireta!$V$31</f>
        <v>2.4135147719108545E-3</v>
      </c>
      <c r="V286" s="28">
        <f>J286/Formato_Análises_Indireta!$V$31</f>
        <v>0</v>
      </c>
      <c r="W286" s="28">
        <f>K286/Formato_Análises_Indireta!$V$31</f>
        <v>0</v>
      </c>
      <c r="X286" s="1">
        <f t="shared" si="27"/>
        <v>3.2312082514209889E-2</v>
      </c>
    </row>
    <row r="287" spans="1:24" x14ac:dyDescent="0.25">
      <c r="A287" s="25" t="s">
        <v>167</v>
      </c>
      <c r="B287" s="33">
        <v>0</v>
      </c>
      <c r="C287" s="27">
        <f>IFERROR((VLOOKUP(A287,TAB_DIN_Indireta!A$308:H$334,2,0)),0)</f>
        <v>223251.14202222484</v>
      </c>
      <c r="D287" s="27">
        <f>IFERROR((VLOOKUP(A287,TAB_DIN_Indireta!A$308:H$334,3,0)),0)</f>
        <v>0</v>
      </c>
      <c r="E287" s="33">
        <v>0</v>
      </c>
      <c r="F287" s="27">
        <f>IFERROR((VLOOKUP(A287,TAB_DIN_Indireta!A$308:H$334,4,0)),0)</f>
        <v>326323.29354998813</v>
      </c>
      <c r="G287" s="27">
        <f>IFERROR((VLOOKUP(A287,TAB_DIN_Indireta!A$308:H$334,5,0)),0)</f>
        <v>0</v>
      </c>
      <c r="H287" s="27">
        <f>IFERROR((VLOOKUP(A287,TAB_DIN_Indireta!A$308:H$334,6,0)),0)</f>
        <v>0</v>
      </c>
      <c r="I287" s="27">
        <f>IFERROR((VLOOKUP(A287,TAB_DIN_Indireta!A$308:H$334,7,0)),0)</f>
        <v>505382.6800811009</v>
      </c>
      <c r="J287" s="27">
        <f>IFERROR((VLOOKUP(A287,TAB_DIN_Indireta!A$308:H$334,8,0)),0)</f>
        <v>0</v>
      </c>
      <c r="K287" s="33">
        <v>0</v>
      </c>
      <c r="L287" s="69">
        <f t="shared" si="26"/>
        <v>1054957.1156533139</v>
      </c>
      <c r="M287" s="25" t="s">
        <v>167</v>
      </c>
      <c r="N287" s="28">
        <f>B287/Formato_Análises_Indireta!$V$31</f>
        <v>0</v>
      </c>
      <c r="O287" s="28">
        <f>C287/Formato_Análises_Indireta!$V$31</f>
        <v>1.5486078423085951E-3</v>
      </c>
      <c r="P287" s="28">
        <f>D287/Formato_Análises_Indireta!$V$31</f>
        <v>0</v>
      </c>
      <c r="Q287" s="28">
        <f>E287/Formato_Análises_Indireta!$V$31</f>
        <v>0</v>
      </c>
      <c r="R287" s="28">
        <f>F287/Formato_Análises_Indireta!$V$31</f>
        <v>2.263579961750761E-3</v>
      </c>
      <c r="S287" s="28">
        <f>G287/Formato_Análises_Indireta!$V$31</f>
        <v>0</v>
      </c>
      <c r="T287" s="28">
        <f>H287/Formato_Análises_Indireta!$V$31</f>
        <v>0</v>
      </c>
      <c r="U287" s="28">
        <f>I287/Formato_Análises_Indireta!$V$31</f>
        <v>3.5056464869622759E-3</v>
      </c>
      <c r="V287" s="28">
        <f>J287/Formato_Análises_Indireta!$V$31</f>
        <v>0</v>
      </c>
      <c r="W287" s="28">
        <f>K287/Formato_Análises_Indireta!$V$31</f>
        <v>0</v>
      </c>
      <c r="X287" s="1">
        <f t="shared" si="27"/>
        <v>7.3178342910216326E-3</v>
      </c>
    </row>
    <row r="288" spans="1:24" x14ac:dyDescent="0.25">
      <c r="A288" s="25" t="s">
        <v>171</v>
      </c>
      <c r="B288" s="33">
        <v>0</v>
      </c>
      <c r="C288" s="27">
        <f>IFERROR((VLOOKUP(A288,TAB_DIN_Indireta!A$308:H$334,2,0)),0)</f>
        <v>657096.72871936741</v>
      </c>
      <c r="D288" s="27">
        <f>IFERROR((VLOOKUP(A288,TAB_DIN_Indireta!A$308:H$334,3,0)),0)</f>
        <v>300907.04335691727</v>
      </c>
      <c r="E288" s="33">
        <v>0</v>
      </c>
      <c r="F288" s="27">
        <f>IFERROR((VLOOKUP(A288,TAB_DIN_Indireta!A$308:H$334,4,0)),0)</f>
        <v>374783.55222704681</v>
      </c>
      <c r="G288" s="27">
        <f>IFERROR((VLOOKUP(A288,TAB_DIN_Indireta!A$308:H$334,5,0)),0)</f>
        <v>0</v>
      </c>
      <c r="H288" s="27">
        <f>IFERROR((VLOOKUP(A288,TAB_DIN_Indireta!A$308:H$334,6,0)),0)</f>
        <v>0</v>
      </c>
      <c r="I288" s="27">
        <f>IFERROR((VLOOKUP(A288,TAB_DIN_Indireta!A$308:H$334,7,0)),0)</f>
        <v>244830.00675692217</v>
      </c>
      <c r="J288" s="27">
        <f>IFERROR((VLOOKUP(A288,TAB_DIN_Indireta!A$308:H$334,8,0)),0)</f>
        <v>0</v>
      </c>
      <c r="K288" s="33">
        <v>0</v>
      </c>
      <c r="L288" s="69">
        <f t="shared" si="26"/>
        <v>1577617.3310602538</v>
      </c>
      <c r="M288" s="25" t="s">
        <v>171</v>
      </c>
      <c r="N288" s="28">
        <f>B288/Formato_Análises_Indireta!$V$31</f>
        <v>0</v>
      </c>
      <c r="O288" s="28">
        <f>C288/Formato_Análises_Indireta!$V$31</f>
        <v>4.5580288550050706E-3</v>
      </c>
      <c r="P288" s="28">
        <f>D288/Formato_Análises_Indireta!$V$31</f>
        <v>2.0872771486294354E-3</v>
      </c>
      <c r="Q288" s="28">
        <f>E288/Formato_Análises_Indireta!$V$31</f>
        <v>0</v>
      </c>
      <c r="R288" s="28">
        <f>F288/Formato_Análises_Indireta!$V$31</f>
        <v>2.5997302539634893E-3</v>
      </c>
      <c r="S288" s="28">
        <f>G288/Formato_Análises_Indireta!$V$31</f>
        <v>0</v>
      </c>
      <c r="T288" s="28">
        <f>H288/Formato_Análises_Indireta!$V$31</f>
        <v>0</v>
      </c>
      <c r="U288" s="28">
        <f>I288/Formato_Análises_Indireta!$V$31</f>
        <v>1.6982921792108537E-3</v>
      </c>
      <c r="V288" s="28">
        <f>J288/Formato_Análises_Indireta!$V$31</f>
        <v>0</v>
      </c>
      <c r="W288" s="28">
        <f>K288/Formato_Análises_Indireta!$V$31</f>
        <v>0</v>
      </c>
      <c r="X288" s="1">
        <f t="shared" si="27"/>
        <v>1.094332843680885E-2</v>
      </c>
    </row>
    <row r="289" spans="1:24" x14ac:dyDescent="0.25">
      <c r="A289" s="25" t="s">
        <v>175</v>
      </c>
      <c r="B289" s="33">
        <v>0</v>
      </c>
      <c r="C289" s="27">
        <f>IFERROR((VLOOKUP(A289,TAB_DIN_Indireta!A$308:H$334,2,0)),0)</f>
        <v>672483.4736054946</v>
      </c>
      <c r="D289" s="27">
        <f>IFERROR((VLOOKUP(A289,TAB_DIN_Indireta!A$308:H$334,3,0)),0)</f>
        <v>676605.35299576912</v>
      </c>
      <c r="E289" s="33">
        <v>0</v>
      </c>
      <c r="F289" s="27">
        <f>IFERROR((VLOOKUP(A289,TAB_DIN_Indireta!A$308:H$334,4,0)),0)</f>
        <v>3082505.9768448551</v>
      </c>
      <c r="G289" s="27">
        <f>IFERROR((VLOOKUP(A289,TAB_DIN_Indireta!A$308:H$334,5,0)),0)</f>
        <v>0</v>
      </c>
      <c r="H289" s="27">
        <f>IFERROR((VLOOKUP(A289,TAB_DIN_Indireta!A$308:H$334,6,0)),0)</f>
        <v>0</v>
      </c>
      <c r="I289" s="27">
        <f>IFERROR((VLOOKUP(A289,TAB_DIN_Indireta!A$308:H$334,7,0)),0)</f>
        <v>81089.524251252456</v>
      </c>
      <c r="J289" s="27">
        <f>IFERROR((VLOOKUP(A289,TAB_DIN_Indireta!A$308:H$334,8,0)),0)</f>
        <v>0</v>
      </c>
      <c r="K289" s="33">
        <v>0</v>
      </c>
      <c r="L289" s="69">
        <f t="shared" si="26"/>
        <v>4512684.3276973711</v>
      </c>
      <c r="M289" s="25" t="s">
        <v>175</v>
      </c>
      <c r="N289" s="28">
        <f>B289/Formato_Análises_Indireta!$V$31</f>
        <v>0</v>
      </c>
      <c r="O289" s="28">
        <f>C289/Formato_Análises_Indireta!$V$31</f>
        <v>4.6647608232378967E-3</v>
      </c>
      <c r="P289" s="28">
        <f>D289/Formato_Análises_Indireta!$V$31</f>
        <v>4.6933527251247584E-3</v>
      </c>
      <c r="Q289" s="28">
        <f>E289/Formato_Análises_Indireta!$V$31</f>
        <v>0</v>
      </c>
      <c r="R289" s="28">
        <f>F289/Formato_Análises_Indireta!$V$31</f>
        <v>2.1382165781843321E-2</v>
      </c>
      <c r="S289" s="28">
        <f>G289/Formato_Análises_Indireta!$V$31</f>
        <v>0</v>
      </c>
      <c r="T289" s="28">
        <f>H289/Formato_Análises_Indireta!$V$31</f>
        <v>0</v>
      </c>
      <c r="U289" s="28">
        <f>I289/Formato_Análises_Indireta!$V$31</f>
        <v>5.6248703611138252E-4</v>
      </c>
      <c r="V289" s="28">
        <f>J289/Formato_Análises_Indireta!$V$31</f>
        <v>0</v>
      </c>
      <c r="W289" s="28">
        <f>K289/Formato_Análises_Indireta!$V$31</f>
        <v>0</v>
      </c>
      <c r="X289" s="1">
        <f t="shared" si="27"/>
        <v>3.1302766366317354E-2</v>
      </c>
    </row>
    <row r="290" spans="1:24" x14ac:dyDescent="0.25">
      <c r="A290" s="25" t="s">
        <v>137</v>
      </c>
      <c r="B290" s="33">
        <v>0</v>
      </c>
      <c r="C290" s="27">
        <f>IFERROR((VLOOKUP(A290,TAB_DIN_Indireta!A$308:H$334,2,0)),0)</f>
        <v>171044.31710351488</v>
      </c>
      <c r="D290" s="27">
        <f>IFERROR((VLOOKUP(A290,TAB_DIN_Indireta!A$308:H$334,3,0)),0)</f>
        <v>324280.40827745222</v>
      </c>
      <c r="E290" s="33">
        <v>0</v>
      </c>
      <c r="F290" s="27">
        <f>IFERROR((VLOOKUP(A290,TAB_DIN_Indireta!A$308:H$334,4,0)),0)</f>
        <v>27503.997970252629</v>
      </c>
      <c r="G290" s="27">
        <f>IFERROR((VLOOKUP(A290,TAB_DIN_Indireta!A$308:H$334,5,0)),0)</f>
        <v>1246.3022632128318</v>
      </c>
      <c r="H290" s="27">
        <f>IFERROR((VLOOKUP(A290,TAB_DIN_Indireta!A$308:H$334,6,0)),0)</f>
        <v>0</v>
      </c>
      <c r="I290" s="27">
        <f>IFERROR((VLOOKUP(A290,TAB_DIN_Indireta!A$308:H$334,7,0)),0)</f>
        <v>10695.877632050424</v>
      </c>
      <c r="J290" s="27">
        <f>IFERROR((VLOOKUP(A290,TAB_DIN_Indireta!A$308:H$334,8,0)),0)</f>
        <v>0</v>
      </c>
      <c r="K290" s="33">
        <v>0</v>
      </c>
      <c r="L290" s="69">
        <f t="shared" si="26"/>
        <v>534770.90324648307</v>
      </c>
      <c r="M290" s="25" t="s">
        <v>137</v>
      </c>
      <c r="N290" s="28">
        <f>B290/Formato_Análises_Indireta!$V$31</f>
        <v>0</v>
      </c>
      <c r="O290" s="28">
        <f>C290/Formato_Análises_Indireta!$V$31</f>
        <v>1.1864690520707493E-3</v>
      </c>
      <c r="P290" s="28">
        <f>D290/Formato_Análises_Indireta!$V$31</f>
        <v>2.2494092474362477E-3</v>
      </c>
      <c r="Q290" s="28">
        <f>E290/Formato_Análises_Indireta!$V$31</f>
        <v>0</v>
      </c>
      <c r="R290" s="28">
        <f>F290/Formato_Análises_Indireta!$V$31</f>
        <v>1.9078472148345267E-4</v>
      </c>
      <c r="S290" s="28">
        <f>G290/Formato_Análises_Indireta!$V$31</f>
        <v>8.6451224446870048E-6</v>
      </c>
      <c r="T290" s="28">
        <f>H290/Formato_Análises_Indireta!$V$31</f>
        <v>0</v>
      </c>
      <c r="U290" s="28">
        <f>I290/Formato_Análises_Indireta!$V$31</f>
        <v>7.4193215010373559E-5</v>
      </c>
      <c r="V290" s="28">
        <f>J290/Formato_Análises_Indireta!$V$31</f>
        <v>0</v>
      </c>
      <c r="W290" s="28">
        <f>K290/Formato_Análises_Indireta!$V$31</f>
        <v>0</v>
      </c>
      <c r="X290" s="1">
        <f t="shared" si="27"/>
        <v>3.7095013584455103E-3</v>
      </c>
    </row>
    <row r="291" spans="1:24" x14ac:dyDescent="0.25">
      <c r="A291" s="25" t="s">
        <v>181</v>
      </c>
      <c r="B291" s="33">
        <v>0</v>
      </c>
      <c r="C291" s="27">
        <f>IFERROR((VLOOKUP(A291,TAB_DIN_Indireta!A$308:H$334,2,0)),0)</f>
        <v>224437.26287676627</v>
      </c>
      <c r="D291" s="27">
        <f>IFERROR((VLOOKUP(A291,TAB_DIN_Indireta!A$308:H$334,3,0)),0)</f>
        <v>2492.6045264256636</v>
      </c>
      <c r="E291" s="33">
        <v>0</v>
      </c>
      <c r="F291" s="27">
        <f>IFERROR((VLOOKUP(A291,TAB_DIN_Indireta!A$308:H$334,4,0)),0)</f>
        <v>168863.56169475004</v>
      </c>
      <c r="G291" s="27">
        <f>IFERROR((VLOOKUP(A291,TAB_DIN_Indireta!A$308:H$334,5,0)),0)</f>
        <v>0</v>
      </c>
      <c r="H291" s="27">
        <f>IFERROR((VLOOKUP(A291,TAB_DIN_Indireta!A$308:H$334,6,0)),0)</f>
        <v>0</v>
      </c>
      <c r="I291" s="27">
        <f>IFERROR((VLOOKUP(A291,TAB_DIN_Indireta!A$308:H$334,7,0)),0)</f>
        <v>0</v>
      </c>
      <c r="J291" s="27">
        <f>IFERROR((VLOOKUP(A291,TAB_DIN_Indireta!A$308:H$334,8,0)),0)</f>
        <v>0</v>
      </c>
      <c r="K291" s="33">
        <v>0</v>
      </c>
      <c r="L291" s="69">
        <f t="shared" si="26"/>
        <v>395793.42909794196</v>
      </c>
      <c r="M291" s="25" t="s">
        <v>181</v>
      </c>
      <c r="N291" s="28">
        <f>B291/Formato_Análises_Indireta!$V$31</f>
        <v>0</v>
      </c>
      <c r="O291" s="28">
        <f>C291/Formato_Análises_Indireta!$V$31</f>
        <v>1.5568355093235561E-3</v>
      </c>
      <c r="P291" s="28">
        <f>D291/Formato_Análises_Indireta!$V$31</f>
        <v>1.729024488937401E-5</v>
      </c>
      <c r="Q291" s="28">
        <f>E291/Formato_Análises_Indireta!$V$31</f>
        <v>0</v>
      </c>
      <c r="R291" s="28">
        <f>F291/Formato_Análises_Indireta!$V$31</f>
        <v>1.1713419853172276E-3</v>
      </c>
      <c r="S291" s="28">
        <f>G291/Formato_Análises_Indireta!$V$31</f>
        <v>0</v>
      </c>
      <c r="T291" s="28">
        <f>H291/Formato_Análises_Indireta!$V$31</f>
        <v>0</v>
      </c>
      <c r="U291" s="28">
        <f>I291/Formato_Análises_Indireta!$V$31</f>
        <v>0</v>
      </c>
      <c r="V291" s="28">
        <f>J291/Formato_Análises_Indireta!$V$31</f>
        <v>0</v>
      </c>
      <c r="W291" s="28">
        <f>K291/Formato_Análises_Indireta!$V$31</f>
        <v>0</v>
      </c>
      <c r="X291" s="1">
        <f t="shared" si="27"/>
        <v>2.7454677395301577E-3</v>
      </c>
    </row>
    <row r="292" spans="1:24" x14ac:dyDescent="0.25">
      <c r="A292" s="25" t="s">
        <v>148</v>
      </c>
      <c r="B292" s="33">
        <v>0</v>
      </c>
      <c r="C292" s="27">
        <f>IFERROR((VLOOKUP(A292,TAB_DIN_Indireta!A$308:H$334,2,0)),0)</f>
        <v>1507650.4253389032</v>
      </c>
      <c r="D292" s="27">
        <f>IFERROR((VLOOKUP(A292,TAB_DIN_Indireta!A$308:H$334,3,0)),0)</f>
        <v>1313966.9565006443</v>
      </c>
      <c r="E292" s="33">
        <v>0</v>
      </c>
      <c r="F292" s="27">
        <f>IFERROR((VLOOKUP(A292,TAB_DIN_Indireta!A$308:H$334,4,0)),0)</f>
        <v>1327658.7740770995</v>
      </c>
      <c r="G292" s="27">
        <f>IFERROR((VLOOKUP(A292,TAB_DIN_Indireta!A$308:H$334,5,0)),0)</f>
        <v>42191.54430836135</v>
      </c>
      <c r="H292" s="27">
        <f>IFERROR((VLOOKUP(A292,TAB_DIN_Indireta!A$308:H$334,6,0)),0)</f>
        <v>0</v>
      </c>
      <c r="I292" s="27">
        <f>IFERROR((VLOOKUP(A292,TAB_DIN_Indireta!A$308:H$334,7,0)),0)</f>
        <v>1100599.7901971214</v>
      </c>
      <c r="J292" s="27">
        <f>IFERROR((VLOOKUP(A292,TAB_DIN_Indireta!A$308:H$334,8,0)),0)</f>
        <v>0</v>
      </c>
      <c r="K292" s="33">
        <v>0</v>
      </c>
      <c r="L292" s="69">
        <f t="shared" si="26"/>
        <v>5292067.4904221296</v>
      </c>
      <c r="M292" s="25" t="s">
        <v>148</v>
      </c>
      <c r="N292" s="28">
        <f>B292/Formato_Análises_Indireta!$V$31</f>
        <v>0</v>
      </c>
      <c r="O292" s="28">
        <f>C292/Formato_Análises_Indireta!$V$31</f>
        <v>1.0457994754209532E-2</v>
      </c>
      <c r="P292" s="28">
        <f>D292/Formato_Análises_Indireta!$V$31</f>
        <v>9.114486559574626E-3</v>
      </c>
      <c r="Q292" s="28">
        <f>E292/Formato_Análises_Indireta!$V$31</f>
        <v>0</v>
      </c>
      <c r="R292" s="28">
        <f>F292/Formato_Análises_Indireta!$V$31</f>
        <v>9.2094614648866296E-3</v>
      </c>
      <c r="S292" s="28">
        <f>G292/Formato_Análises_Indireta!$V$31</f>
        <v>2.9266661663273594E-4</v>
      </c>
      <c r="T292" s="28">
        <f>H292/Formato_Análises_Indireta!$V$31</f>
        <v>0</v>
      </c>
      <c r="U292" s="28">
        <f>I292/Formato_Análises_Indireta!$V$31</f>
        <v>7.6344400790244668E-3</v>
      </c>
      <c r="V292" s="28">
        <f>J292/Formato_Análises_Indireta!$V$31</f>
        <v>0</v>
      </c>
      <c r="W292" s="28">
        <f>K292/Formato_Análises_Indireta!$V$31</f>
        <v>0</v>
      </c>
      <c r="X292" s="1">
        <f t="shared" si="27"/>
        <v>3.6709049474327987E-2</v>
      </c>
    </row>
    <row r="293" spans="1:24" x14ac:dyDescent="0.25">
      <c r="A293" s="25" t="s">
        <v>177</v>
      </c>
      <c r="B293" s="33">
        <v>0</v>
      </c>
      <c r="C293" s="27">
        <f>IFERROR((VLOOKUP(A293,TAB_DIN_Indireta!A$308:H$334,2,0)),0)</f>
        <v>2540212.3975144499</v>
      </c>
      <c r="D293" s="27">
        <f>IFERROR((VLOOKUP(A293,TAB_DIN_Indireta!A$308:H$334,3,0)),0)</f>
        <v>2508787.8543211138</v>
      </c>
      <c r="E293" s="33">
        <v>0</v>
      </c>
      <c r="F293" s="27">
        <f>IFERROR((VLOOKUP(A293,TAB_DIN_Indireta!A$308:H$334,4,0)),0)</f>
        <v>5654874.9423235711</v>
      </c>
      <c r="G293" s="27">
        <f>IFERROR((VLOOKUP(A293,TAB_DIN_Indireta!A$308:H$334,5,0)),0)</f>
        <v>66712.732823374143</v>
      </c>
      <c r="H293" s="27">
        <f>IFERROR((VLOOKUP(A293,TAB_DIN_Indireta!A$308:H$334,6,0)),0)</f>
        <v>0</v>
      </c>
      <c r="I293" s="27">
        <f>IFERROR((VLOOKUP(A293,TAB_DIN_Indireta!A$308:H$334,7,0)),0)</f>
        <v>1257010.1771266167</v>
      </c>
      <c r="J293" s="27">
        <f>IFERROR((VLOOKUP(A293,TAB_DIN_Indireta!A$308:H$334,8,0)),0)</f>
        <v>0</v>
      </c>
      <c r="K293" s="33">
        <v>0</v>
      </c>
      <c r="L293" s="69">
        <f t="shared" si="26"/>
        <v>12027598.104109125</v>
      </c>
      <c r="M293" s="25" t="s">
        <v>177</v>
      </c>
      <c r="N293" s="28">
        <f>B293/Formato_Análises_Indireta!$V$31</f>
        <v>0</v>
      </c>
      <c r="O293" s="28">
        <f>C293/Formato_Análises_Indireta!$V$31</f>
        <v>1.762048249468208E-2</v>
      </c>
      <c r="P293" s="28">
        <f>D293/Formato_Análises_Indireta!$V$31</f>
        <v>1.7402502449476661E-2</v>
      </c>
      <c r="Q293" s="28">
        <f>E293/Formato_Análises_Indireta!$V$31</f>
        <v>0</v>
      </c>
      <c r="R293" s="28">
        <f>F293/Formato_Análises_Indireta!$V$31</f>
        <v>3.9225706097776029E-2</v>
      </c>
      <c r="S293" s="28">
        <f>G293/Formato_Análises_Indireta!$V$31</f>
        <v>4.627607289992292E-4</v>
      </c>
      <c r="T293" s="28">
        <f>H293/Formato_Análises_Indireta!$V$31</f>
        <v>0</v>
      </c>
      <c r="U293" s="28">
        <f>I293/Formato_Análises_Indireta!$V$31</f>
        <v>8.719399150783326E-3</v>
      </c>
      <c r="V293" s="28">
        <f>J293/Formato_Análises_Indireta!$V$31</f>
        <v>0</v>
      </c>
      <c r="W293" s="28">
        <f>K293/Formato_Análises_Indireta!$V$31</f>
        <v>0</v>
      </c>
      <c r="X293" s="1">
        <f t="shared" si="27"/>
        <v>8.3430850921717314E-2</v>
      </c>
    </row>
    <row r="294" spans="1:24" x14ac:dyDescent="0.25">
      <c r="A294" s="25" t="s">
        <v>159</v>
      </c>
      <c r="B294" s="33">
        <v>0</v>
      </c>
      <c r="C294" s="27">
        <f>IFERROR((VLOOKUP(A294,TAB_DIN_Indireta!A$308:H$334,2,0)),0)</f>
        <v>364632.58989533002</v>
      </c>
      <c r="D294" s="27">
        <f>IFERROR((VLOOKUP(A294,TAB_DIN_Indireta!A$308:H$334,3,0)),0)</f>
        <v>264801.48077637836</v>
      </c>
      <c r="E294" s="33">
        <v>0</v>
      </c>
      <c r="F294" s="27">
        <f>IFERROR((VLOOKUP(A294,TAB_DIN_Indireta!A$308:H$334,4,0)),0)</f>
        <v>318577.39915026585</v>
      </c>
      <c r="G294" s="27">
        <f>IFERROR((VLOOKUP(A294,TAB_DIN_Indireta!A$308:H$334,5,0)),0)</f>
        <v>0</v>
      </c>
      <c r="H294" s="27">
        <f>IFERROR((VLOOKUP(A294,TAB_DIN_Indireta!A$308:H$334,6,0)),0)</f>
        <v>0</v>
      </c>
      <c r="I294" s="27">
        <f>IFERROR((VLOOKUP(A294,TAB_DIN_Indireta!A$308:H$334,7,0)),0)</f>
        <v>358715.11611178744</v>
      </c>
      <c r="J294" s="27">
        <f>IFERROR((VLOOKUP(A294,TAB_DIN_Indireta!A$308:H$334,8,0)),0)</f>
        <v>0</v>
      </c>
      <c r="K294" s="33">
        <v>0</v>
      </c>
      <c r="L294" s="69">
        <f t="shared" si="26"/>
        <v>1306726.5859337617</v>
      </c>
      <c r="M294" s="25" t="s">
        <v>159</v>
      </c>
      <c r="N294" s="28">
        <f>B294/Formato_Análises_Indireta!$V$31</f>
        <v>0</v>
      </c>
      <c r="O294" s="28">
        <f>C294/Formato_Análises_Indireta!$V$31</f>
        <v>2.5293169081168159E-3</v>
      </c>
      <c r="P294" s="28">
        <f>D294/Formato_Análises_Indireta!$V$31</f>
        <v>1.8368266610900698E-3</v>
      </c>
      <c r="Q294" s="28">
        <f>E294/Formato_Análises_Indireta!$V$31</f>
        <v>0</v>
      </c>
      <c r="R294" s="28">
        <f>F294/Formato_Análises_Indireta!$V$31</f>
        <v>2.2098496528956779E-3</v>
      </c>
      <c r="S294" s="28">
        <f>G294/Formato_Análises_Indireta!$V$31</f>
        <v>0</v>
      </c>
      <c r="T294" s="28">
        <f>H294/Formato_Análises_Indireta!$V$31</f>
        <v>0</v>
      </c>
      <c r="U294" s="28">
        <f>I294/Formato_Análises_Indireta!$V$31</f>
        <v>2.4882696542266776E-3</v>
      </c>
      <c r="V294" s="28">
        <f>J294/Formato_Análises_Indireta!$V$31</f>
        <v>0</v>
      </c>
      <c r="W294" s="28">
        <f>K294/Formato_Análises_Indireta!$V$31</f>
        <v>0</v>
      </c>
      <c r="X294" s="1">
        <f t="shared" si="27"/>
        <v>9.0642628763292418E-3</v>
      </c>
    </row>
    <row r="295" spans="1:24" x14ac:dyDescent="0.25">
      <c r="A295" s="25" t="s">
        <v>191</v>
      </c>
      <c r="B295" s="33">
        <v>0</v>
      </c>
      <c r="C295" s="27">
        <f>IFERROR((VLOOKUP(A295,TAB_DIN_Indireta!A$308:H$334,2,0)),0)</f>
        <v>1006483.7264870903</v>
      </c>
      <c r="D295" s="27">
        <f>IFERROR((VLOOKUP(A295,TAB_DIN_Indireta!A$308:H$334,3,0)),0)</f>
        <v>1619902.9772076285</v>
      </c>
      <c r="E295" s="33">
        <v>0</v>
      </c>
      <c r="F295" s="27">
        <f>IFERROR((VLOOKUP(A295,TAB_DIN_Indireta!A$308:H$334,4,0)),0)</f>
        <v>4676560.4919244079</v>
      </c>
      <c r="G295" s="27">
        <f>IFERROR((VLOOKUP(A295,TAB_DIN_Indireta!A$308:H$334,5,0)),0)</f>
        <v>138269.52194107947</v>
      </c>
      <c r="H295" s="27">
        <f>IFERROR((VLOOKUP(A295,TAB_DIN_Indireta!A$308:H$334,6,0)),0)</f>
        <v>0</v>
      </c>
      <c r="I295" s="27">
        <f>IFERROR((VLOOKUP(A295,TAB_DIN_Indireta!A$308:H$334,7,0)),0)</f>
        <v>711886.97738122521</v>
      </c>
      <c r="J295" s="27">
        <f>IFERROR((VLOOKUP(A295,TAB_DIN_Indireta!A$308:H$334,8,0)),0)</f>
        <v>0</v>
      </c>
      <c r="K295" s="33">
        <v>0</v>
      </c>
      <c r="L295" s="69">
        <f t="shared" si="26"/>
        <v>8153103.6949414313</v>
      </c>
      <c r="M295" s="25" t="s">
        <v>191</v>
      </c>
      <c r="N295" s="28">
        <f>B295/Formato_Análises_Indireta!$V$31</f>
        <v>0</v>
      </c>
      <c r="O295" s="28">
        <f>C295/Formato_Análises_Indireta!$V$31</f>
        <v>6.9815929176242353E-3</v>
      </c>
      <c r="P295" s="28">
        <f>D295/Formato_Análises_Indireta!$V$31</f>
        <v>1.1236647801931702E-2</v>
      </c>
      <c r="Q295" s="28">
        <f>E295/Formato_Análises_Indireta!$V$31</f>
        <v>0</v>
      </c>
      <c r="R295" s="28">
        <f>F295/Formato_Análises_Indireta!$V$31</f>
        <v>3.2439512681658386E-2</v>
      </c>
      <c r="S295" s="28">
        <f>G295/Formato_Análises_Indireta!$V$31</f>
        <v>9.5912282504203119E-4</v>
      </c>
      <c r="T295" s="28">
        <f>H295/Formato_Análises_Indireta!$V$31</f>
        <v>0</v>
      </c>
      <c r="U295" s="28">
        <f>I295/Formato_Análises_Indireta!$V$31</f>
        <v>4.9380878683262398E-3</v>
      </c>
      <c r="V295" s="28">
        <f>J295/Formato_Análises_Indireta!$V$31</f>
        <v>0</v>
      </c>
      <c r="W295" s="28">
        <f>K295/Formato_Análises_Indireta!$V$31</f>
        <v>0</v>
      </c>
      <c r="X295" s="1">
        <f t="shared" si="27"/>
        <v>5.6554964094582591E-2</v>
      </c>
    </row>
    <row r="296" spans="1:24" x14ac:dyDescent="0.25">
      <c r="A296" s="25" t="s">
        <v>194</v>
      </c>
      <c r="B296" s="33">
        <v>0</v>
      </c>
      <c r="C296" s="27">
        <f>IFERROR((VLOOKUP(A296,TAB_DIN_Indireta!A$308:H$334,2,0)),0)</f>
        <v>2285322.2476425329</v>
      </c>
      <c r="D296" s="27">
        <f>IFERROR((VLOOKUP(A296,TAB_DIN_Indireta!A$308:H$334,3,0)),0)</f>
        <v>11438423.207423709</v>
      </c>
      <c r="E296" s="33">
        <v>0</v>
      </c>
      <c r="F296" s="27">
        <f>IFERROR((VLOOKUP(A296,TAB_DIN_Indireta!A$308:H$334,4,0)),0)</f>
        <v>42349268.838414736</v>
      </c>
      <c r="G296" s="27">
        <f>IFERROR((VLOOKUP(A296,TAB_DIN_Indireta!A$308:H$334,5,0)),0)</f>
        <v>341786.63295624248</v>
      </c>
      <c r="H296" s="27">
        <f>IFERROR((VLOOKUP(A296,TAB_DIN_Indireta!A$308:H$334,6,0)),0)</f>
        <v>200082.3938911726</v>
      </c>
      <c r="I296" s="27">
        <f>IFERROR((VLOOKUP(A296,TAB_DIN_Indireta!A$308:H$334,7,0)),0)</f>
        <v>3133107.5994631853</v>
      </c>
      <c r="J296" s="27">
        <f>IFERROR((VLOOKUP(A296,TAB_DIN_Indireta!A$308:H$334,8,0)),0)</f>
        <v>183170.32384708346</v>
      </c>
      <c r="K296" s="33">
        <v>0</v>
      </c>
      <c r="L296" s="69">
        <f t="shared" si="26"/>
        <v>59931161.243638664</v>
      </c>
      <c r="M296" s="25" t="s">
        <v>194</v>
      </c>
      <c r="N296" s="28">
        <f>B296/Formato_Análises_Indireta!$V$31</f>
        <v>0</v>
      </c>
      <c r="O296" s="28">
        <f>C296/Formato_Análises_Indireta!$V$31</f>
        <v>1.58524069478185E-2</v>
      </c>
      <c r="P296" s="28">
        <f>D296/Formato_Análises_Indireta!$V$31</f>
        <v>7.9343969854799593E-2</v>
      </c>
      <c r="Q296" s="28">
        <f>E296/Formato_Análises_Indireta!$V$31</f>
        <v>0</v>
      </c>
      <c r="R296" s="28">
        <f>F296/Formato_Análises_Indireta!$V$31</f>
        <v>0.29376069141306022</v>
      </c>
      <c r="S296" s="28">
        <f>G296/Formato_Análises_Indireta!$V$31</f>
        <v>2.3708432368941467E-3</v>
      </c>
      <c r="T296" s="28">
        <f>H296/Formato_Análises_Indireta!$V$31</f>
        <v>1.3878950919628508E-3</v>
      </c>
      <c r="U296" s="28">
        <f>I296/Formato_Análises_Indireta!$V$31</f>
        <v>2.1733169897255572E-2</v>
      </c>
      <c r="V296" s="28">
        <f>J296/Formato_Análises_Indireta!$V$31</f>
        <v>1.2705825261111543E-3</v>
      </c>
      <c r="W296" s="28">
        <f>K296/Formato_Análises_Indireta!$V$31</f>
        <v>0</v>
      </c>
      <c r="X296" s="1">
        <f t="shared" si="27"/>
        <v>0.41571955896790203</v>
      </c>
    </row>
    <row r="297" spans="1:24" x14ac:dyDescent="0.25">
      <c r="A297" s="25" t="s">
        <v>185</v>
      </c>
      <c r="B297" s="33">
        <v>0</v>
      </c>
      <c r="C297" s="27">
        <f>IFERROR((VLOOKUP(A297,TAB_DIN_Indireta!A$308:H$334,2,0)),0)</f>
        <v>1015060.1243264779</v>
      </c>
      <c r="D297" s="27">
        <f>IFERROR((VLOOKUP(A297,TAB_DIN_Indireta!A$308:H$334,3,0)),0)</f>
        <v>2228101.7642777814</v>
      </c>
      <c r="E297" s="33">
        <v>0</v>
      </c>
      <c r="F297" s="27">
        <f>IFERROR((VLOOKUP(A297,TAB_DIN_Indireta!A$308:H$334,4,0)),0)</f>
        <v>4140553.1342815873</v>
      </c>
      <c r="G297" s="27">
        <f>IFERROR((VLOOKUP(A297,TAB_DIN_Indireta!A$308:H$334,5,0)),0)</f>
        <v>451581.59493631445</v>
      </c>
      <c r="H297" s="27">
        <f>IFERROR((VLOOKUP(A297,TAB_DIN_Indireta!A$308:H$334,6,0)),0)</f>
        <v>0</v>
      </c>
      <c r="I297" s="27">
        <f>IFERROR((VLOOKUP(A297,TAB_DIN_Indireta!A$308:H$334,7,0)),0)</f>
        <v>1484563.7427651302</v>
      </c>
      <c r="J297" s="27">
        <f>IFERROR((VLOOKUP(A297,TAB_DIN_Indireta!A$308:H$334,8,0)),0)</f>
        <v>0</v>
      </c>
      <c r="K297" s="33">
        <v>0</v>
      </c>
      <c r="L297" s="69">
        <f t="shared" si="26"/>
        <v>9319860.3605872896</v>
      </c>
      <c r="M297" s="25" t="s">
        <v>185</v>
      </c>
      <c r="N297" s="28">
        <f>B297/Formato_Análises_Indireta!$V$31</f>
        <v>0</v>
      </c>
      <c r="O297" s="28">
        <f>C297/Formato_Análises_Indireta!$V$31</f>
        <v>7.0410841114095365E-3</v>
      </c>
      <c r="P297" s="28">
        <f>D297/Formato_Análises_Indireta!$V$31</f>
        <v>1.5455490325235126E-2</v>
      </c>
      <c r="Q297" s="28">
        <f>E297/Formato_Análises_Indireta!$V$31</f>
        <v>0</v>
      </c>
      <c r="R297" s="28">
        <f>F297/Formato_Análises_Indireta!$V$31</f>
        <v>2.87214345116567E-2</v>
      </c>
      <c r="S297" s="28">
        <f>G297/Formato_Análises_Indireta!$V$31</f>
        <v>3.1324489228860553E-3</v>
      </c>
      <c r="T297" s="28">
        <f>H297/Formato_Análises_Indireta!$V$31</f>
        <v>0</v>
      </c>
      <c r="U297" s="28">
        <f>I297/Formato_Análises_Indireta!$V$31</f>
        <v>1.0297851261267961E-2</v>
      </c>
      <c r="V297" s="28">
        <f>J297/Formato_Análises_Indireta!$V$31</f>
        <v>0</v>
      </c>
      <c r="W297" s="28">
        <f>K297/Formato_Análises_Indireta!$V$31</f>
        <v>0</v>
      </c>
      <c r="X297" s="1">
        <f t="shared" si="27"/>
        <v>6.4648309132455367E-2</v>
      </c>
    </row>
    <row r="298" spans="1:24" x14ac:dyDescent="0.25">
      <c r="A298" s="25" t="s">
        <v>200</v>
      </c>
      <c r="B298" s="33">
        <v>0</v>
      </c>
      <c r="C298" s="27">
        <f>IFERROR((VLOOKUP(A298,TAB_DIN_Indireta!A$308:H$334,2,0)),0)</f>
        <v>1404863.8619504715</v>
      </c>
      <c r="D298" s="27">
        <f>IFERROR((VLOOKUP(A298,TAB_DIN_Indireta!A$308:H$334,3,0)),0)</f>
        <v>5580195.285199536</v>
      </c>
      <c r="E298" s="33">
        <v>0</v>
      </c>
      <c r="F298" s="27">
        <f>IFERROR((VLOOKUP(A298,TAB_DIN_Indireta!A$308:H$334,4,0)),0)</f>
        <v>2254221.5898485929</v>
      </c>
      <c r="G298" s="27">
        <f>IFERROR((VLOOKUP(A298,TAB_DIN_Indireta!A$308:H$334,5,0)),0)</f>
        <v>26105.600874215754</v>
      </c>
      <c r="H298" s="27">
        <f>IFERROR((VLOOKUP(A298,TAB_DIN_Indireta!A$308:H$334,6,0)),0)</f>
        <v>0</v>
      </c>
      <c r="I298" s="27">
        <f>IFERROR((VLOOKUP(A298,TAB_DIN_Indireta!A$308:H$334,7,0)),0)</f>
        <v>179199.44508220252</v>
      </c>
      <c r="J298" s="27">
        <f>IFERROR((VLOOKUP(A298,TAB_DIN_Indireta!A$308:H$334,8,0)),0)</f>
        <v>0</v>
      </c>
      <c r="K298" s="33">
        <v>0</v>
      </c>
      <c r="L298" s="69">
        <f t="shared" si="26"/>
        <v>9444585.7829550188</v>
      </c>
      <c r="M298" s="25" t="s">
        <v>200</v>
      </c>
      <c r="N298" s="28">
        <f>B298/Formato_Análises_Indireta!$V$31</f>
        <v>0</v>
      </c>
      <c r="O298" s="28">
        <f>C298/Formato_Análises_Indireta!$V$31</f>
        <v>9.7450036505338841E-3</v>
      </c>
      <c r="P298" s="28">
        <f>D298/Formato_Análises_Indireta!$V$31</f>
        <v>3.870768185997981E-2</v>
      </c>
      <c r="Q298" s="28">
        <f>E298/Formato_Análises_Indireta!$V$31</f>
        <v>0</v>
      </c>
      <c r="R298" s="28">
        <f>F298/Formato_Análises_Indireta!$V$31</f>
        <v>1.5636673571834889E-2</v>
      </c>
      <c r="S298" s="28">
        <f>G298/Formato_Análises_Indireta!$V$31</f>
        <v>1.8108457531636749E-4</v>
      </c>
      <c r="T298" s="28">
        <f>H298/Formato_Análises_Indireta!$V$31</f>
        <v>0</v>
      </c>
      <c r="U298" s="28">
        <f>I298/Formato_Análises_Indireta!$V$31</f>
        <v>1.2430380578479681E-3</v>
      </c>
      <c r="V298" s="28">
        <f>J298/Formato_Análises_Indireta!$V$31</f>
        <v>0</v>
      </c>
      <c r="W298" s="28">
        <f>K298/Formato_Análises_Indireta!$V$31</f>
        <v>0</v>
      </c>
      <c r="X298" s="1">
        <f t="shared" si="27"/>
        <v>6.5513481715512925E-2</v>
      </c>
    </row>
    <row r="299" spans="1:24" x14ac:dyDescent="0.25">
      <c r="A299" s="25" t="s">
        <v>198</v>
      </c>
      <c r="B299" s="33">
        <v>0</v>
      </c>
      <c r="C299" s="27">
        <f>IFERROR((VLOOKUP(A299,TAB_DIN_Indireta!A$308:H$334,2,0)),0)</f>
        <v>1614877.2824798524</v>
      </c>
      <c r="D299" s="27">
        <f>IFERROR((VLOOKUP(A299,TAB_DIN_Indireta!A$308:H$334,3,0)),0)</f>
        <v>929768.8435425323</v>
      </c>
      <c r="E299" s="33">
        <v>0</v>
      </c>
      <c r="F299" s="27">
        <f>IFERROR((VLOOKUP(A299,TAB_DIN_Indireta!A$308:H$334,4,0)),0)</f>
        <v>5187311.3536589984</v>
      </c>
      <c r="G299" s="27">
        <f>IFERROR((VLOOKUP(A299,TAB_DIN_Indireta!A$308:H$334,5,0)),0)</f>
        <v>29975.812555500903</v>
      </c>
      <c r="H299" s="27">
        <f>IFERROR((VLOOKUP(A299,TAB_DIN_Indireta!A$308:H$334,6,0)),0)</f>
        <v>0</v>
      </c>
      <c r="I299" s="27">
        <f>IFERROR((VLOOKUP(A299,TAB_DIN_Indireta!A$308:H$334,7,0)),0)</f>
        <v>735965.01188693056</v>
      </c>
      <c r="J299" s="27">
        <f>IFERROR((VLOOKUP(A299,TAB_DIN_Indireta!A$308:H$334,8,0)),0)</f>
        <v>173147.38378472213</v>
      </c>
      <c r="K299" s="33">
        <v>0</v>
      </c>
      <c r="L299" s="69">
        <f t="shared" si="26"/>
        <v>8671045.6879085377</v>
      </c>
      <c r="M299" s="25" t="s">
        <v>198</v>
      </c>
      <c r="N299" s="28">
        <f>B299/Formato_Análises_Indireta!$V$31</f>
        <v>0</v>
      </c>
      <c r="O299" s="28">
        <f>C299/Formato_Análises_Indireta!$V$31</f>
        <v>1.1201786478500227E-2</v>
      </c>
      <c r="P299" s="28">
        <f>D299/Formato_Análises_Indireta!$V$31</f>
        <v>6.4494510962045636E-3</v>
      </c>
      <c r="Q299" s="28">
        <f>E299/Formato_Análises_Indireta!$V$31</f>
        <v>0</v>
      </c>
      <c r="R299" s="28">
        <f>F299/Formato_Análises_Indireta!$V$31</f>
        <v>3.5982396192952223E-2</v>
      </c>
      <c r="S299" s="28">
        <f>G299/Formato_Análises_Indireta!$V$31</f>
        <v>2.0793075449710316E-4</v>
      </c>
      <c r="T299" s="28">
        <f>H299/Formato_Análises_Indireta!$V$31</f>
        <v>0</v>
      </c>
      <c r="U299" s="28">
        <f>I299/Formato_Análises_Indireta!$V$31</f>
        <v>5.1051079907102059E-3</v>
      </c>
      <c r="V299" s="28">
        <f>J299/Formato_Análises_Indireta!$V$31</f>
        <v>1.2010572218149884E-3</v>
      </c>
      <c r="W299" s="28">
        <f>K299/Formato_Análises_Indireta!$V$31</f>
        <v>0</v>
      </c>
      <c r="X299" s="1">
        <f t="shared" si="27"/>
        <v>6.0147729734679321E-2</v>
      </c>
    </row>
    <row r="300" spans="1:24" x14ac:dyDescent="0.25">
      <c r="A300" s="25" t="s">
        <v>173</v>
      </c>
      <c r="B300" s="33">
        <v>0</v>
      </c>
      <c r="C300" s="27">
        <f>IFERROR((VLOOKUP(A300,TAB_DIN_Indireta!A$308:H$334,2,0)),0)</f>
        <v>102259.15540698438</v>
      </c>
      <c r="D300" s="27">
        <f>IFERROR((VLOOKUP(A300,TAB_DIN_Indireta!A$308:H$334,3,0)),0)</f>
        <v>712933.03968467703</v>
      </c>
      <c r="E300" s="33">
        <v>0</v>
      </c>
      <c r="F300" s="27">
        <f>IFERROR((VLOOKUP(A300,TAB_DIN_Indireta!A$308:H$334,4,0)),0)</f>
        <v>555157.08188205655</v>
      </c>
      <c r="G300" s="27">
        <f>IFERROR((VLOOKUP(A300,TAB_DIN_Indireta!A$308:H$334,5,0)),0)</f>
        <v>0</v>
      </c>
      <c r="H300" s="27">
        <f>IFERROR((VLOOKUP(A300,TAB_DIN_Indireta!A$308:H$334,6,0)),0)</f>
        <v>0</v>
      </c>
      <c r="I300" s="27">
        <f>IFERROR((VLOOKUP(A300,TAB_DIN_Indireta!A$308:H$334,7,0)),0)</f>
        <v>234471.14501343147</v>
      </c>
      <c r="J300" s="27">
        <f>IFERROR((VLOOKUP(A300,TAB_DIN_Indireta!A$308:H$334,8,0)),0)</f>
        <v>0</v>
      </c>
      <c r="K300" s="33">
        <v>0</v>
      </c>
      <c r="L300" s="69">
        <f t="shared" si="26"/>
        <v>1604820.4219871494</v>
      </c>
      <c r="M300" s="25" t="s">
        <v>173</v>
      </c>
      <c r="N300" s="28">
        <f>B300/Formato_Análises_Indireta!$V$31</f>
        <v>0</v>
      </c>
      <c r="O300" s="28">
        <f>C300/Formato_Análises_Indireta!$V$31</f>
        <v>7.0933267609150496E-4</v>
      </c>
      <c r="P300" s="28">
        <f>D300/Formato_Análises_Indireta!$V$31</f>
        <v>4.9453440027047487E-3</v>
      </c>
      <c r="Q300" s="28">
        <f>E300/Formato_Análises_Indireta!$V$31</f>
        <v>0</v>
      </c>
      <c r="R300" s="28">
        <f>F300/Formato_Análises_Indireta!$V$31</f>
        <v>3.8509124877404736E-3</v>
      </c>
      <c r="S300" s="28">
        <f>G300/Formato_Análises_Indireta!$V$31</f>
        <v>0</v>
      </c>
      <c r="T300" s="28">
        <f>H300/Formato_Análises_Indireta!$V$31</f>
        <v>0</v>
      </c>
      <c r="U300" s="28">
        <f>I300/Formato_Análises_Indireta!$V$31</f>
        <v>1.6264367146069448E-3</v>
      </c>
      <c r="V300" s="28">
        <f>J300/Formato_Análises_Indireta!$V$31</f>
        <v>0</v>
      </c>
      <c r="W300" s="28">
        <f>K300/Formato_Análises_Indireta!$V$31</f>
        <v>0</v>
      </c>
      <c r="X300" s="1">
        <f t="shared" si="27"/>
        <v>1.1132025881143672E-2</v>
      </c>
    </row>
    <row r="301" spans="1:24" x14ac:dyDescent="0.25">
      <c r="A301" s="25" t="s">
        <v>169</v>
      </c>
      <c r="B301" s="33">
        <v>0</v>
      </c>
      <c r="C301" s="27">
        <f>IFERROR((VLOOKUP(A301,TAB_DIN_Indireta!A$308:H$334,2,0)),0)</f>
        <v>563741.13917345658</v>
      </c>
      <c r="D301" s="27">
        <f>IFERROR((VLOOKUP(A301,TAB_DIN_Indireta!A$308:H$334,3,0)),0)</f>
        <v>793160.32848078304</v>
      </c>
      <c r="E301" s="33">
        <v>0</v>
      </c>
      <c r="F301" s="27">
        <f>IFERROR((VLOOKUP(A301,TAB_DIN_Indireta!A$308:H$334,4,0)),0)</f>
        <v>560465.08212687261</v>
      </c>
      <c r="G301" s="27">
        <f>IFERROR((VLOOKUP(A301,TAB_DIN_Indireta!A$308:H$334,5,0)),0)</f>
        <v>0</v>
      </c>
      <c r="H301" s="27">
        <f>IFERROR((VLOOKUP(A301,TAB_DIN_Indireta!A$308:H$334,6,0)),0)</f>
        <v>0</v>
      </c>
      <c r="I301" s="27">
        <f>IFERROR((VLOOKUP(A301,TAB_DIN_Indireta!A$308:H$334,7,0)),0)</f>
        <v>360888.21206853958</v>
      </c>
      <c r="J301" s="27">
        <f>IFERROR((VLOOKUP(A301,TAB_DIN_Indireta!A$308:H$334,8,0)),0)</f>
        <v>0</v>
      </c>
      <c r="K301" s="33">
        <v>0</v>
      </c>
      <c r="L301" s="69">
        <f t="shared" si="26"/>
        <v>2278254.761849652</v>
      </c>
      <c r="M301" s="25" t="s">
        <v>169</v>
      </c>
      <c r="N301" s="28">
        <f>B301/Formato_Análises_Indireta!$V$31</f>
        <v>0</v>
      </c>
      <c r="O301" s="28">
        <f>C301/Formato_Análises_Indireta!$V$31</f>
        <v>3.9104568122168299E-3</v>
      </c>
      <c r="P301" s="28">
        <f>D301/Formato_Análises_Indireta!$V$31</f>
        <v>5.5018500410229671E-3</v>
      </c>
      <c r="Q301" s="28">
        <f>E301/Formato_Análises_Indireta!$V$31</f>
        <v>0</v>
      </c>
      <c r="R301" s="28">
        <f>F301/Formato_Análises_Indireta!$V$31</f>
        <v>3.8877320566422973E-3</v>
      </c>
      <c r="S301" s="28">
        <f>G301/Formato_Análises_Indireta!$V$31</f>
        <v>0</v>
      </c>
      <c r="T301" s="28">
        <f>H301/Formato_Análises_Indireta!$V$31</f>
        <v>0</v>
      </c>
      <c r="U301" s="28">
        <f>I301/Formato_Análises_Indireta!$V$31</f>
        <v>2.5033435902891434E-3</v>
      </c>
      <c r="V301" s="28">
        <f>J301/Formato_Análises_Indireta!$V$31</f>
        <v>0</v>
      </c>
      <c r="W301" s="28">
        <f>K301/Formato_Análises_Indireta!$V$31</f>
        <v>0</v>
      </c>
      <c r="X301" s="1">
        <f t="shared" si="27"/>
        <v>1.5803382500171239E-2</v>
      </c>
    </row>
    <row r="302" spans="1:24" x14ac:dyDescent="0.25">
      <c r="A302" s="25" t="s">
        <v>163</v>
      </c>
      <c r="B302" s="33">
        <v>0</v>
      </c>
      <c r="C302" s="27">
        <f>IFERROR((VLOOKUP(A302,TAB_DIN_Indireta!A$308:H$334,2,0)),0)</f>
        <v>431796.13618002436</v>
      </c>
      <c r="D302" s="27">
        <f>IFERROR((VLOOKUP(A302,TAB_DIN_Indireta!A$308:H$334,3,0)),0)</f>
        <v>1172981.6117173401</v>
      </c>
      <c r="E302" s="33">
        <v>0</v>
      </c>
      <c r="F302" s="27">
        <f>IFERROR((VLOOKUP(A302,TAB_DIN_Indireta!A$308:H$334,4,0)),0)</f>
        <v>1341415.1498919469</v>
      </c>
      <c r="G302" s="27">
        <f>IFERROR((VLOOKUP(A302,TAB_DIN_Indireta!A$308:H$334,5,0)),0)</f>
        <v>41272.410066834767</v>
      </c>
      <c r="H302" s="27">
        <f>IFERROR((VLOOKUP(A302,TAB_DIN_Indireta!A$308:H$334,6,0)),0)</f>
        <v>0</v>
      </c>
      <c r="I302" s="27">
        <f>IFERROR((VLOOKUP(A302,TAB_DIN_Indireta!A$308:H$334,7,0)),0)</f>
        <v>413271.20438354212</v>
      </c>
      <c r="J302" s="27">
        <f>IFERROR((VLOOKUP(A302,TAB_DIN_Indireta!A$308:H$334,8,0)),0)</f>
        <v>0</v>
      </c>
      <c r="K302" s="33">
        <v>0</v>
      </c>
      <c r="L302" s="69">
        <f t="shared" si="26"/>
        <v>3400736.5122396885</v>
      </c>
      <c r="M302" s="25" t="s">
        <v>163</v>
      </c>
      <c r="N302" s="28">
        <f>B302/Formato_Análises_Indireta!$V$31</f>
        <v>0</v>
      </c>
      <c r="O302" s="28">
        <f>C302/Formato_Análises_Indireta!$V$31</f>
        <v>2.9952047577896284E-3</v>
      </c>
      <c r="P302" s="28">
        <f>D302/Formato_Análises_Indireta!$V$31</f>
        <v>8.1365251095038751E-3</v>
      </c>
      <c r="Q302" s="28">
        <f>E302/Formato_Análises_Indireta!$V$31</f>
        <v>0</v>
      </c>
      <c r="R302" s="28">
        <f>F302/Formato_Análises_Indireta!$V$31</f>
        <v>9.3048841860232413E-3</v>
      </c>
      <c r="S302" s="28">
        <f>G302/Formato_Análises_Indireta!$V$31</f>
        <v>2.862909337060133E-4</v>
      </c>
      <c r="T302" s="28">
        <f>H302/Formato_Análises_Indireta!$V$31</f>
        <v>0</v>
      </c>
      <c r="U302" s="28">
        <f>I302/Formato_Análises_Indireta!$V$31</f>
        <v>2.8667043864212777E-3</v>
      </c>
      <c r="V302" s="28">
        <f>J302/Formato_Análises_Indireta!$V$31</f>
        <v>0</v>
      </c>
      <c r="W302" s="28">
        <f>K302/Formato_Análises_Indireta!$V$31</f>
        <v>0</v>
      </c>
      <c r="X302" s="1">
        <f t="shared" si="27"/>
        <v>2.3589609373444037E-2</v>
      </c>
    </row>
    <row r="303" spans="1:24" x14ac:dyDescent="0.25">
      <c r="A303" s="25" t="s">
        <v>155</v>
      </c>
      <c r="B303" s="33">
        <v>0</v>
      </c>
      <c r="C303" s="27">
        <f>IFERROR((VLOOKUP(A303,TAB_DIN_Indireta!A$308:H$334,2,0)),0)</f>
        <v>197118.18596224938</v>
      </c>
      <c r="D303" s="27">
        <f>IFERROR((VLOOKUP(A303,TAB_DIN_Indireta!A$308:H$334,3,0)),0)</f>
        <v>371134.37044670025</v>
      </c>
      <c r="E303" s="33">
        <v>0</v>
      </c>
      <c r="F303" s="27">
        <f>IFERROR((VLOOKUP(A303,TAB_DIN_Indireta!A$308:H$334,4,0)),0)</f>
        <v>859945.27899456292</v>
      </c>
      <c r="G303" s="27">
        <f>IFERROR((VLOOKUP(A303,TAB_DIN_Indireta!A$308:H$334,5,0)),0)</f>
        <v>0</v>
      </c>
      <c r="H303" s="27">
        <f>IFERROR((VLOOKUP(A303,TAB_DIN_Indireta!A$308:H$334,6,0)),0)</f>
        <v>0</v>
      </c>
      <c r="I303" s="27">
        <f>IFERROR((VLOOKUP(A303,TAB_DIN_Indireta!A$308:H$334,7,0)),0)</f>
        <v>118113.12686588756</v>
      </c>
      <c r="J303" s="27">
        <f>IFERROR((VLOOKUP(A303,TAB_DIN_Indireta!A$308:H$334,8,0)),0)</f>
        <v>0</v>
      </c>
      <c r="K303" s="33">
        <v>0</v>
      </c>
      <c r="L303" s="69">
        <f t="shared" si="26"/>
        <v>1546310.9622694002</v>
      </c>
      <c r="M303" s="25" t="s">
        <v>155</v>
      </c>
      <c r="N303" s="28">
        <f>B303/Formato_Análises_Indireta!$V$31</f>
        <v>0</v>
      </c>
      <c r="O303" s="28">
        <f>C303/Formato_Análises_Indireta!$V$31</f>
        <v>1.3673335145241705E-3</v>
      </c>
      <c r="P303" s="28">
        <f>D303/Formato_Análises_Indireta!$V$31</f>
        <v>2.5744172747246565E-3</v>
      </c>
      <c r="Q303" s="28">
        <f>E303/Formato_Análises_Indireta!$V$31</f>
        <v>0</v>
      </c>
      <c r="R303" s="28">
        <f>F303/Formato_Análises_Indireta!$V$31</f>
        <v>5.9651117165378676E-3</v>
      </c>
      <c r="S303" s="28">
        <f>G303/Formato_Análises_Indireta!$V$31</f>
        <v>0</v>
      </c>
      <c r="T303" s="28">
        <f>H303/Formato_Análises_Indireta!$V$31</f>
        <v>0</v>
      </c>
      <c r="U303" s="28">
        <f>I303/Formato_Análises_Indireta!$V$31</f>
        <v>8.1930561647874825E-4</v>
      </c>
      <c r="V303" s="28">
        <f>J303/Formato_Análises_Indireta!$V$31</f>
        <v>0</v>
      </c>
      <c r="W303" s="28">
        <f>K303/Formato_Análises_Indireta!$V$31</f>
        <v>0</v>
      </c>
      <c r="X303" s="1">
        <f t="shared" si="27"/>
        <v>1.0726168122265444E-2</v>
      </c>
    </row>
    <row r="304" spans="1:24" x14ac:dyDescent="0.25">
      <c r="A304" s="1" t="s">
        <v>223</v>
      </c>
      <c r="B304" s="29">
        <f>SUM(B277:B303)</f>
        <v>0</v>
      </c>
      <c r="C304" s="29">
        <f t="shared" ref="C304:K304" si="28">SUM(C277:C303)</f>
        <v>16433862.005541746</v>
      </c>
      <c r="D304" s="29">
        <f t="shared" si="28"/>
        <v>33042356.234351244</v>
      </c>
      <c r="E304" s="29">
        <f t="shared" si="28"/>
        <v>0</v>
      </c>
      <c r="F304" s="29">
        <f t="shared" si="28"/>
        <v>80071730.796764851</v>
      </c>
      <c r="G304" s="29">
        <f t="shared" si="28"/>
        <v>1211465.9812515443</v>
      </c>
      <c r="H304" s="29">
        <f t="shared" si="28"/>
        <v>200082.3938911726</v>
      </c>
      <c r="I304" s="29">
        <f t="shared" si="28"/>
        <v>12846661.605089502</v>
      </c>
      <c r="J304" s="29">
        <f t="shared" si="28"/>
        <v>356317.70763180556</v>
      </c>
      <c r="K304" s="29">
        <f t="shared" si="28"/>
        <v>0</v>
      </c>
      <c r="L304" s="69">
        <f t="shared" si="26"/>
        <v>144162476.72452185</v>
      </c>
      <c r="M304" s="25" t="s">
        <v>223</v>
      </c>
      <c r="N304" s="28">
        <f>B304/Formato_Análises_Indireta!$V$31</f>
        <v>0</v>
      </c>
      <c r="O304" s="28">
        <f>C304/Formato_Análises_Indireta!$V$31</f>
        <v>0.11399541946650232</v>
      </c>
      <c r="P304" s="28">
        <f>D304/Formato_Análises_Indireta!$V$31</f>
        <v>0.22920219591878574</v>
      </c>
      <c r="Q304" s="28">
        <f>E304/Formato_Análises_Indireta!$V$31</f>
        <v>0</v>
      </c>
      <c r="R304" s="28">
        <f>F304/Formato_Análises_Indireta!$V$31</f>
        <v>0.55542699193336453</v>
      </c>
      <c r="S304" s="28">
        <f>G304/Formato_Análises_Indireta!$V$31</f>
        <v>8.4034764716654983E-3</v>
      </c>
      <c r="T304" s="28">
        <f>H304/Formato_Análises_Indireta!$V$31</f>
        <v>1.3878950919628508E-3</v>
      </c>
      <c r="U304" s="28">
        <f>I304/Formato_Análises_Indireta!$V$31</f>
        <v>8.9112381369793034E-2</v>
      </c>
      <c r="V304" s="28">
        <f>J304/Formato_Análises_Indireta!$V$31</f>
        <v>2.4716397479261423E-3</v>
      </c>
      <c r="W304" s="28">
        <f>K304/Formato_Análises_Indireta!$V$31</f>
        <v>0</v>
      </c>
      <c r="X304" s="1">
        <f t="shared" si="27"/>
        <v>1</v>
      </c>
    </row>
    <row r="309" spans="1:24" x14ac:dyDescent="0.25">
      <c r="A309" s="25"/>
      <c r="B309" s="1">
        <v>2016</v>
      </c>
      <c r="C309" s="1">
        <v>2016</v>
      </c>
      <c r="D309" s="1">
        <v>2016</v>
      </c>
      <c r="E309" s="1">
        <v>2016</v>
      </c>
      <c r="F309" s="1">
        <v>2016</v>
      </c>
      <c r="G309" s="1">
        <v>2016</v>
      </c>
      <c r="H309" s="1">
        <v>2016</v>
      </c>
      <c r="I309" s="1">
        <v>2016</v>
      </c>
      <c r="J309" s="1">
        <v>2016</v>
      </c>
      <c r="K309" s="1">
        <v>2016</v>
      </c>
      <c r="N309" s="1">
        <v>2016</v>
      </c>
      <c r="O309" s="1">
        <v>2016</v>
      </c>
      <c r="P309" s="1">
        <v>2016</v>
      </c>
      <c r="Q309" s="1">
        <v>2016</v>
      </c>
      <c r="R309" s="1">
        <v>2016</v>
      </c>
      <c r="S309" s="1">
        <v>2016</v>
      </c>
      <c r="T309" s="1">
        <v>2016</v>
      </c>
      <c r="U309" s="1">
        <v>2016</v>
      </c>
      <c r="V309" s="1">
        <v>2016</v>
      </c>
      <c r="W309" s="1">
        <v>2016</v>
      </c>
    </row>
    <row r="310" spans="1:24" x14ac:dyDescent="0.25">
      <c r="A310" s="25"/>
      <c r="B310" s="25" t="s">
        <v>224</v>
      </c>
      <c r="C310" s="25" t="s">
        <v>228</v>
      </c>
      <c r="D310" s="25" t="s">
        <v>15</v>
      </c>
      <c r="E310" s="25" t="s">
        <v>229</v>
      </c>
      <c r="F310" s="25" t="s">
        <v>226</v>
      </c>
      <c r="G310" s="25" t="s">
        <v>227</v>
      </c>
      <c r="H310" s="25" t="s">
        <v>131</v>
      </c>
      <c r="I310" s="25" t="s">
        <v>130</v>
      </c>
      <c r="J310" s="25" t="s">
        <v>129</v>
      </c>
      <c r="K310" s="25" t="s">
        <v>230</v>
      </c>
      <c r="L310" s="25" t="s">
        <v>404</v>
      </c>
      <c r="N310" s="25" t="s">
        <v>224</v>
      </c>
      <c r="O310" s="25" t="s">
        <v>228</v>
      </c>
      <c r="P310" s="25" t="s">
        <v>15</v>
      </c>
      <c r="Q310" s="25" t="s">
        <v>229</v>
      </c>
      <c r="R310" s="25" t="s">
        <v>226</v>
      </c>
      <c r="S310" s="25" t="s">
        <v>227</v>
      </c>
      <c r="T310" s="25" t="s">
        <v>131</v>
      </c>
      <c r="U310" s="25" t="s">
        <v>130</v>
      </c>
      <c r="V310" s="25" t="s">
        <v>129</v>
      </c>
      <c r="W310" s="25" t="s">
        <v>230</v>
      </c>
    </row>
    <row r="311" spans="1:24" x14ac:dyDescent="0.25">
      <c r="A311" s="25" t="s">
        <v>132</v>
      </c>
      <c r="B311" s="33">
        <v>0</v>
      </c>
      <c r="C311" s="27">
        <f>IFERROR((VLOOKUP(A311,TAB_DIN_Indireta!A$399:J$425,2,0)),0)</f>
        <v>9345.5669074690632</v>
      </c>
      <c r="D311" s="27">
        <f>IFERROR((VLOOKUP(A311,TAB_DIN_Indireta!A$399:J$425,3,0)),0)</f>
        <v>149752.46642377033</v>
      </c>
      <c r="E311" s="33">
        <v>0</v>
      </c>
      <c r="F311" s="27">
        <f>IFERROR((VLOOKUP(A311,TAB_DIN_Indireta!A$399:J$425,4,0)),0)</f>
        <v>235331.62829323451</v>
      </c>
      <c r="G311" s="27">
        <f>IFERROR((VLOOKUP(A311,TAB_DIN_Indireta!A$399:J$425,5,0)),0)</f>
        <v>0</v>
      </c>
      <c r="H311" s="27">
        <f>IFERROR((VLOOKUP(A311,TAB_DIN_Indireta!A$399:J$425,6,0)),0)</f>
        <v>0</v>
      </c>
      <c r="I311" s="27">
        <f>IFERROR((VLOOKUP(A311,TAB_DIN_Indireta!A$399:J$425,7,0)),0)</f>
        <v>161331.9923738928</v>
      </c>
      <c r="J311" s="27">
        <f>IFERROR((VLOOKUP(A311,TAB_DIN_Indireta!A$399:J$425,8,0)),0)</f>
        <v>0</v>
      </c>
      <c r="K311" s="33">
        <v>0</v>
      </c>
      <c r="L311" s="69">
        <f t="shared" ref="L311:L338" si="29">SUM(B311:K311)</f>
        <v>555761.65399836667</v>
      </c>
      <c r="M311" s="25" t="s">
        <v>132</v>
      </c>
      <c r="N311" s="66">
        <f>B311/Formato_Análises_Indireta!$W$31</f>
        <v>0</v>
      </c>
      <c r="O311" s="66">
        <f>C311/Formato_Análises_Indireta!$W$31</f>
        <v>9.121878516132225E-5</v>
      </c>
      <c r="P311" s="66">
        <f>D311/Formato_Análises_Indireta!$W$31</f>
        <v>1.4616810512769044E-3</v>
      </c>
      <c r="Q311" s="66">
        <f>E311/Formato_Análises_Indireta!$W$31</f>
        <v>0</v>
      </c>
      <c r="R311" s="66">
        <f>F311/Formato_Análises_Indireta!$W$31</f>
        <v>2.2969890917787284E-3</v>
      </c>
      <c r="S311" s="66">
        <f>G311/Formato_Análises_Indireta!$W$31</f>
        <v>0</v>
      </c>
      <c r="T311" s="66">
        <f>H311/Formato_Análises_Indireta!$W$31</f>
        <v>0</v>
      </c>
      <c r="U311" s="66">
        <f>I311/Formato_Análises_Indireta!$W$31</f>
        <v>1.5747047233957137E-3</v>
      </c>
      <c r="V311" s="66">
        <f>J311/Formato_Análises_Indireta!$W$31</f>
        <v>0</v>
      </c>
      <c r="W311" s="66">
        <f>K311/Formato_Análises_Indireta!$W$31</f>
        <v>0</v>
      </c>
      <c r="X311" s="1">
        <f>L311/$L$338</f>
        <v>5.4245936516126702E-3</v>
      </c>
    </row>
    <row r="312" spans="1:24" x14ac:dyDescent="0.25">
      <c r="A312" s="25" t="s">
        <v>134</v>
      </c>
      <c r="B312" s="33">
        <v>0</v>
      </c>
      <c r="C312" s="27">
        <f>IFERROR((VLOOKUP(A312,TAB_DIN_Indireta!A$399:J$425,2,0)),0)</f>
        <v>0</v>
      </c>
      <c r="D312" s="27">
        <f>IFERROR((VLOOKUP(A312,TAB_DIN_Indireta!A$399:J$425,3,0)),0)</f>
        <v>0</v>
      </c>
      <c r="E312" s="33">
        <v>0</v>
      </c>
      <c r="F312" s="27">
        <f>IFERROR((VLOOKUP(A312,TAB_DIN_Indireta!A$399:J$425,4,0)),0)</f>
        <v>43899.868873672967</v>
      </c>
      <c r="G312" s="27">
        <f>IFERROR((VLOOKUP(A312,TAB_DIN_Indireta!A$399:J$425,5,0)),0)</f>
        <v>0</v>
      </c>
      <c r="H312" s="27">
        <f>IFERROR((VLOOKUP(A312,TAB_DIN_Indireta!A$399:J$425,6,0)),0)</f>
        <v>0</v>
      </c>
      <c r="I312" s="27">
        <f>IFERROR((VLOOKUP(A312,TAB_DIN_Indireta!A$399:J$425,7,0)),0)</f>
        <v>0</v>
      </c>
      <c r="J312" s="27">
        <f>IFERROR((VLOOKUP(A312,TAB_DIN_Indireta!A$399:J$425,8,0)),0)</f>
        <v>0</v>
      </c>
      <c r="K312" s="33">
        <v>0</v>
      </c>
      <c r="L312" s="69">
        <f t="shared" si="29"/>
        <v>43899.868873672967</v>
      </c>
      <c r="M312" s="25" t="s">
        <v>134</v>
      </c>
      <c r="N312" s="66">
        <f>B312/Formato_Análises_Indireta!$W$31</f>
        <v>0</v>
      </c>
      <c r="O312" s="66">
        <f>C312/Formato_Análises_Indireta!$W$31</f>
        <v>0</v>
      </c>
      <c r="P312" s="66">
        <f>D312/Formato_Análises_Indireta!$W$31</f>
        <v>0</v>
      </c>
      <c r="Q312" s="66">
        <f>E312/Formato_Análises_Indireta!$W$31</f>
        <v>0</v>
      </c>
      <c r="R312" s="66">
        <f>F312/Formato_Análises_Indireta!$W$31</f>
        <v>4.2849114955213308E-4</v>
      </c>
      <c r="S312" s="66">
        <f>G312/Formato_Análises_Indireta!$W$31</f>
        <v>0</v>
      </c>
      <c r="T312" s="66">
        <f>H312/Formato_Análises_Indireta!$W$31</f>
        <v>0</v>
      </c>
      <c r="U312" s="66">
        <f>I312/Formato_Análises_Indireta!$W$31</f>
        <v>0</v>
      </c>
      <c r="V312" s="66">
        <f>J312/Formato_Análises_Indireta!$W$31</f>
        <v>0</v>
      </c>
      <c r="W312" s="66">
        <f>K312/Formato_Análises_Indireta!$W$31</f>
        <v>0</v>
      </c>
      <c r="X312" s="1">
        <f t="shared" ref="X312:X338" si="30">L312/$L$338</f>
        <v>4.2849114955213318E-4</v>
      </c>
    </row>
    <row r="313" spans="1:24" x14ac:dyDescent="0.25">
      <c r="A313" s="25" t="s">
        <v>139</v>
      </c>
      <c r="B313" s="33">
        <v>0</v>
      </c>
      <c r="C313" s="27">
        <f>IFERROR((VLOOKUP(A313,TAB_DIN_Indireta!A$399:J$425,2,0)),0)</f>
        <v>8440.6590740624415</v>
      </c>
      <c r="D313" s="27">
        <f>IFERROR((VLOOKUP(A313,TAB_DIN_Indireta!A$399:J$425,3,0)),0)</f>
        <v>270615.8274766003</v>
      </c>
      <c r="E313" s="33">
        <v>0</v>
      </c>
      <c r="F313" s="27">
        <f>IFERROR((VLOOKUP(A313,TAB_DIN_Indireta!A$399:J$425,4,0)),0)</f>
        <v>39217.820152019602</v>
      </c>
      <c r="G313" s="27">
        <f>IFERROR((VLOOKUP(A313,TAB_DIN_Indireta!A$399:J$425,5,0)),0)</f>
        <v>0</v>
      </c>
      <c r="H313" s="27">
        <f>IFERROR((VLOOKUP(A313,TAB_DIN_Indireta!A$399:J$425,6,0)),0)</f>
        <v>0</v>
      </c>
      <c r="I313" s="27">
        <f>IFERROR((VLOOKUP(A313,TAB_DIN_Indireta!A$399:J$425,7,0)),0)</f>
        <v>34690.192562346885</v>
      </c>
      <c r="J313" s="27">
        <f>IFERROR((VLOOKUP(A313,TAB_DIN_Indireta!A$399:J$425,8,0)),0)</f>
        <v>0</v>
      </c>
      <c r="K313" s="33">
        <v>0</v>
      </c>
      <c r="L313" s="69">
        <f t="shared" si="29"/>
        <v>352964.49926502921</v>
      </c>
      <c r="M313" s="25" t="s">
        <v>139</v>
      </c>
      <c r="N313" s="66">
        <f>B313/Formato_Análises_Indireta!$W$31</f>
        <v>0</v>
      </c>
      <c r="O313" s="66">
        <f>C313/Formato_Análises_Indireta!$W$31</f>
        <v>8.2386298693289388E-5</v>
      </c>
      <c r="P313" s="66">
        <f>D313/Formato_Análises_Indireta!$W$31</f>
        <v>2.6413857256869858E-3</v>
      </c>
      <c r="Q313" s="66">
        <f>E313/Formato_Análises_Indireta!$W$31</f>
        <v>0</v>
      </c>
      <c r="R313" s="66">
        <f>F313/Formato_Análises_Indireta!$W$31</f>
        <v>3.8279132195644095E-4</v>
      </c>
      <c r="S313" s="66">
        <f>G313/Formato_Análises_Indireta!$W$31</f>
        <v>0</v>
      </c>
      <c r="T313" s="66">
        <f>H313/Formato_Análises_Indireta!$W$31</f>
        <v>0</v>
      </c>
      <c r="U313" s="66">
        <f>I313/Formato_Análises_Indireta!$W$31</f>
        <v>3.3859874461126632E-4</v>
      </c>
      <c r="V313" s="66">
        <f>J313/Formato_Análises_Indireta!$W$31</f>
        <v>0</v>
      </c>
      <c r="W313" s="66">
        <f>K313/Formato_Análises_Indireta!$W$31</f>
        <v>0</v>
      </c>
      <c r="X313" s="1">
        <f t="shared" si="30"/>
        <v>3.445162090947983E-3</v>
      </c>
    </row>
    <row r="314" spans="1:24" x14ac:dyDescent="0.25">
      <c r="A314" s="25" t="s">
        <v>143</v>
      </c>
      <c r="B314" s="33">
        <v>0</v>
      </c>
      <c r="C314" s="27">
        <f>IFERROR((VLOOKUP(A314,TAB_DIN_Indireta!A$399:J$425,2,0)),0)</f>
        <v>73928.602198630571</v>
      </c>
      <c r="D314" s="27">
        <f>IFERROR((VLOOKUP(A314,TAB_DIN_Indireta!A$399:J$425,3,0)),0)</f>
        <v>0</v>
      </c>
      <c r="E314" s="33">
        <v>0</v>
      </c>
      <c r="F314" s="27">
        <f>IFERROR((VLOOKUP(A314,TAB_DIN_Indireta!A$399:J$425,4,0)),0)</f>
        <v>6713.2013443055475</v>
      </c>
      <c r="G314" s="27">
        <f>IFERROR((VLOOKUP(A314,TAB_DIN_Indireta!A$399:J$425,5,0)),0)</f>
        <v>0</v>
      </c>
      <c r="H314" s="27">
        <f>IFERROR((VLOOKUP(A314,TAB_DIN_Indireta!A$399:J$425,6,0)),0)</f>
        <v>0</v>
      </c>
      <c r="I314" s="27">
        <f>IFERROR((VLOOKUP(A314,TAB_DIN_Indireta!A$399:J$425,7,0)),0)</f>
        <v>33258.193931779635</v>
      </c>
      <c r="J314" s="27">
        <f>IFERROR((VLOOKUP(A314,TAB_DIN_Indireta!A$399:J$425,8,0)),0)</f>
        <v>0</v>
      </c>
      <c r="K314" s="33">
        <v>0</v>
      </c>
      <c r="L314" s="69">
        <f t="shared" si="29"/>
        <v>113899.99747471575</v>
      </c>
      <c r="M314" s="25" t="s">
        <v>143</v>
      </c>
      <c r="N314" s="66">
        <f>B314/Formato_Análises_Indireta!$W$31</f>
        <v>0</v>
      </c>
      <c r="O314" s="66">
        <f>C314/Formato_Análises_Indireta!$W$31</f>
        <v>7.2159103326777628E-4</v>
      </c>
      <c r="P314" s="66">
        <f>D314/Formato_Análises_Indireta!$W$31</f>
        <v>0</v>
      </c>
      <c r="Q314" s="66">
        <f>E314/Formato_Análises_Indireta!$W$31</f>
        <v>0</v>
      </c>
      <c r="R314" s="66">
        <f>F314/Formato_Análises_Indireta!$W$31</f>
        <v>6.552519255749971E-5</v>
      </c>
      <c r="S314" s="66">
        <f>G314/Formato_Análises_Indireta!$W$31</f>
        <v>0</v>
      </c>
      <c r="T314" s="66">
        <f>H314/Formato_Análises_Indireta!$W$31</f>
        <v>0</v>
      </c>
      <c r="U314" s="66">
        <f>I314/Formato_Análises_Indireta!$W$31</f>
        <v>3.2462151062146686E-4</v>
      </c>
      <c r="V314" s="66">
        <f>J314/Formato_Análises_Indireta!$W$31</f>
        <v>0</v>
      </c>
      <c r="W314" s="66">
        <f>K314/Formato_Análises_Indireta!$W$31</f>
        <v>0</v>
      </c>
      <c r="X314" s="1">
        <f t="shared" si="30"/>
        <v>1.1117377364467432E-3</v>
      </c>
    </row>
    <row r="315" spans="1:24" x14ac:dyDescent="0.25">
      <c r="A315" s="25" t="s">
        <v>146</v>
      </c>
      <c r="B315" s="33">
        <v>0</v>
      </c>
      <c r="C315" s="27">
        <f>IFERROR((VLOOKUP(A315,TAB_DIN_Indireta!A$399:J$425,2,0)),0)</f>
        <v>144238.60253784788</v>
      </c>
      <c r="D315" s="27">
        <f>IFERROR((VLOOKUP(A315,TAB_DIN_Indireta!A$399:J$425,3,0)),0)</f>
        <v>122688.61883284127</v>
      </c>
      <c r="E315" s="33">
        <v>0</v>
      </c>
      <c r="F315" s="27">
        <f>IFERROR((VLOOKUP(A315,TAB_DIN_Indireta!A$399:J$425,4,0)),0)</f>
        <v>141249.00942270245</v>
      </c>
      <c r="G315" s="27">
        <f>IFERROR((VLOOKUP(A315,TAB_DIN_Indireta!A$399:J$425,5,0)),0)</f>
        <v>0</v>
      </c>
      <c r="H315" s="27">
        <f>IFERROR((VLOOKUP(A315,TAB_DIN_Indireta!A$399:J$425,6,0)),0)</f>
        <v>0</v>
      </c>
      <c r="I315" s="27">
        <f>IFERROR((VLOOKUP(A315,TAB_DIN_Indireta!A$399:J$425,7,0)),0)</f>
        <v>95721.541817953388</v>
      </c>
      <c r="J315" s="27">
        <f>IFERROR((VLOOKUP(A315,TAB_DIN_Indireta!A$399:J$425,8,0)),0)</f>
        <v>0</v>
      </c>
      <c r="K315" s="33">
        <v>0</v>
      </c>
      <c r="L315" s="69">
        <f t="shared" si="29"/>
        <v>503897.77261134499</v>
      </c>
      <c r="M315" s="25" t="s">
        <v>146</v>
      </c>
      <c r="N315" s="66">
        <f>B315/Formato_Análises_Indireta!$W$31</f>
        <v>0</v>
      </c>
      <c r="O315" s="66">
        <f>C315/Formato_Análises_Indireta!$W$31</f>
        <v>1.4078621689984248E-3</v>
      </c>
      <c r="P315" s="66">
        <f>D315/Formato_Análises_Indireta!$W$31</f>
        <v>1.1975203723711984E-3</v>
      </c>
      <c r="Q315" s="66">
        <f>E315/Formato_Análises_Indireta!$W$31</f>
        <v>0</v>
      </c>
      <c r="R315" s="66">
        <f>F315/Formato_Análises_Indireta!$W$31</f>
        <v>1.3786818041484049E-3</v>
      </c>
      <c r="S315" s="66">
        <f>G315/Formato_Análises_Indireta!$W$31</f>
        <v>0</v>
      </c>
      <c r="T315" s="66">
        <f>H315/Formato_Análises_Indireta!$W$31</f>
        <v>0</v>
      </c>
      <c r="U315" s="66">
        <f>I315/Formato_Análises_Indireta!$W$31</f>
        <v>9.3430423695581657E-4</v>
      </c>
      <c r="V315" s="66">
        <f>J315/Formato_Análises_Indireta!$W$31</f>
        <v>0</v>
      </c>
      <c r="W315" s="66">
        <f>K315/Formato_Análises_Indireta!$W$31</f>
        <v>0</v>
      </c>
      <c r="X315" s="1">
        <f t="shared" si="30"/>
        <v>4.9183685824738463E-3</v>
      </c>
    </row>
    <row r="316" spans="1:24" x14ac:dyDescent="0.25">
      <c r="A316" s="25" t="s">
        <v>141</v>
      </c>
      <c r="B316" s="33">
        <v>0</v>
      </c>
      <c r="C316" s="27">
        <f>IFERROR((VLOOKUP(A316,TAB_DIN_Indireta!A$399:J$425,2,0)),0)</f>
        <v>0</v>
      </c>
      <c r="D316" s="27">
        <f>IFERROR((VLOOKUP(A316,TAB_DIN_Indireta!A$399:J$425,3,0)),0)</f>
        <v>108753.65588290723</v>
      </c>
      <c r="E316" s="33">
        <v>0</v>
      </c>
      <c r="F316" s="27">
        <f>IFERROR((VLOOKUP(A316,TAB_DIN_Indireta!A$399:J$425,4,0)),0)</f>
        <v>96456.586406181304</v>
      </c>
      <c r="G316" s="27">
        <f>IFERROR((VLOOKUP(A316,TAB_DIN_Indireta!A$399:J$425,5,0)),0)</f>
        <v>0</v>
      </c>
      <c r="H316" s="27">
        <f>IFERROR((VLOOKUP(A316,TAB_DIN_Indireta!A$399:J$425,6,0)),0)</f>
        <v>0</v>
      </c>
      <c r="I316" s="27">
        <f>IFERROR((VLOOKUP(A316,TAB_DIN_Indireta!A$399:J$425,7,0)),0)</f>
        <v>0</v>
      </c>
      <c r="J316" s="27">
        <f>IFERROR((VLOOKUP(A316,TAB_DIN_Indireta!A$399:J$425,8,0)),0)</f>
        <v>0</v>
      </c>
      <c r="K316" s="33">
        <v>0</v>
      </c>
      <c r="L316" s="69">
        <f t="shared" si="29"/>
        <v>205210.24228908855</v>
      </c>
      <c r="M316" s="25" t="s">
        <v>141</v>
      </c>
      <c r="N316" s="66">
        <f>B316/Formato_Análises_Indireta!$W$31</f>
        <v>0</v>
      </c>
      <c r="O316" s="66">
        <f>C316/Formato_Análises_Indireta!$W$31</f>
        <v>0</v>
      </c>
      <c r="P316" s="66">
        <f>D316/Formato_Análises_Indireta!$W$31</f>
        <v>1.0615061097644946E-3</v>
      </c>
      <c r="Q316" s="66">
        <f>E316/Formato_Análises_Indireta!$W$31</f>
        <v>0</v>
      </c>
      <c r="R316" s="66">
        <f>F316/Formato_Análises_Indireta!$W$31</f>
        <v>9.4147874814828024E-4</v>
      </c>
      <c r="S316" s="66">
        <f>G316/Formato_Análises_Indireta!$W$31</f>
        <v>0</v>
      </c>
      <c r="T316" s="66">
        <f>H316/Formato_Análises_Indireta!$W$31</f>
        <v>0</v>
      </c>
      <c r="U316" s="66">
        <f>I316/Formato_Análises_Indireta!$W$31</f>
        <v>0</v>
      </c>
      <c r="V316" s="66">
        <f>J316/Formato_Análises_Indireta!$W$31</f>
        <v>0</v>
      </c>
      <c r="W316" s="66">
        <f>K316/Formato_Análises_Indireta!$W$31</f>
        <v>0</v>
      </c>
      <c r="X316" s="1">
        <f t="shared" si="30"/>
        <v>2.0029848579127757E-3</v>
      </c>
    </row>
    <row r="317" spans="1:24" x14ac:dyDescent="0.25">
      <c r="A317" s="25" t="s">
        <v>153</v>
      </c>
      <c r="B317" s="33">
        <v>0</v>
      </c>
      <c r="C317" s="27">
        <f>IFERROR((VLOOKUP(A317,TAB_DIN_Indireta!A$399:J$425,2,0)),0)</f>
        <v>7924.8924932470636</v>
      </c>
      <c r="D317" s="27">
        <f>IFERROR((VLOOKUP(A317,TAB_DIN_Indireta!A$399:J$425,3,0)),0)</f>
        <v>0</v>
      </c>
      <c r="E317" s="33">
        <v>0</v>
      </c>
      <c r="F317" s="27">
        <f>IFERROR((VLOOKUP(A317,TAB_DIN_Indireta!A$399:J$425,4,0)),0)</f>
        <v>60745.155424335702</v>
      </c>
      <c r="G317" s="27">
        <f>IFERROR((VLOOKUP(A317,TAB_DIN_Indireta!A$399:J$425,5,0)),0)</f>
        <v>0</v>
      </c>
      <c r="H317" s="27">
        <f>IFERROR((VLOOKUP(A317,TAB_DIN_Indireta!A$399:J$425,6,0)),0)</f>
        <v>0</v>
      </c>
      <c r="I317" s="27">
        <f>IFERROR((VLOOKUP(A317,TAB_DIN_Indireta!A$399:J$425,7,0)),0)</f>
        <v>0</v>
      </c>
      <c r="J317" s="27">
        <f>IFERROR((VLOOKUP(A317,TAB_DIN_Indireta!A$399:J$425,8,0)),0)</f>
        <v>0</v>
      </c>
      <c r="K317" s="33">
        <v>0</v>
      </c>
      <c r="L317" s="69">
        <f t="shared" si="29"/>
        <v>68670.047917582764</v>
      </c>
      <c r="M317" s="25" t="s">
        <v>153</v>
      </c>
      <c r="N317" s="66">
        <f>B317/Formato_Análises_Indireta!$W$31</f>
        <v>0</v>
      </c>
      <c r="O317" s="66">
        <f>C317/Formato_Análises_Indireta!$W$31</f>
        <v>7.7352082856560765E-5</v>
      </c>
      <c r="P317" s="66">
        <f>D317/Formato_Análises_Indireta!$W$31</f>
        <v>0</v>
      </c>
      <c r="Q317" s="66">
        <f>E317/Formato_Análises_Indireta!$W$31</f>
        <v>0</v>
      </c>
      <c r="R317" s="66">
        <f>F317/Formato_Análises_Indireta!$W$31</f>
        <v>5.929120552135911E-4</v>
      </c>
      <c r="S317" s="66">
        <f>G317/Formato_Análises_Indireta!$W$31</f>
        <v>0</v>
      </c>
      <c r="T317" s="66">
        <f>H317/Formato_Análises_Indireta!$W$31</f>
        <v>0</v>
      </c>
      <c r="U317" s="66">
        <f>I317/Formato_Análises_Indireta!$W$31</f>
        <v>0</v>
      </c>
      <c r="V317" s="66">
        <f>J317/Formato_Análises_Indireta!$W$31</f>
        <v>0</v>
      </c>
      <c r="W317" s="66">
        <f>K317/Formato_Análises_Indireta!$W$31</f>
        <v>0</v>
      </c>
      <c r="X317" s="1">
        <f t="shared" si="30"/>
        <v>6.7026413807015205E-4</v>
      </c>
    </row>
    <row r="318" spans="1:24" x14ac:dyDescent="0.25">
      <c r="A318" s="25" t="s">
        <v>157</v>
      </c>
      <c r="B318" s="33">
        <v>0</v>
      </c>
      <c r="C318" s="27">
        <f>IFERROR((VLOOKUP(A318,TAB_DIN_Indireta!A$399:J$425,2,0)),0)</f>
        <v>149493.03892204285</v>
      </c>
      <c r="D318" s="27">
        <f>IFERROR((VLOOKUP(A318,TAB_DIN_Indireta!A$399:J$425,3,0)),0)</f>
        <v>19661.927997989824</v>
      </c>
      <c r="E318" s="33">
        <v>0</v>
      </c>
      <c r="F318" s="27">
        <f>IFERROR((VLOOKUP(A318,TAB_DIN_Indireta!A$399:J$425,4,0)),0)</f>
        <v>571253.18195866572</v>
      </c>
      <c r="G318" s="27">
        <f>IFERROR((VLOOKUP(A318,TAB_DIN_Indireta!A$399:J$425,5,0)),0)</f>
        <v>0</v>
      </c>
      <c r="H318" s="27">
        <f>IFERROR((VLOOKUP(A318,TAB_DIN_Indireta!A$399:J$425,6,0)),0)</f>
        <v>0</v>
      </c>
      <c r="I318" s="27">
        <f>IFERROR((VLOOKUP(A318,TAB_DIN_Indireta!A$399:J$425,7,0)),0)</f>
        <v>90150.027376091472</v>
      </c>
      <c r="J318" s="27">
        <f>IFERROR((VLOOKUP(A318,TAB_DIN_Indireta!A$399:J$425,8,0)),0)</f>
        <v>0</v>
      </c>
      <c r="K318" s="33">
        <v>0</v>
      </c>
      <c r="L318" s="69">
        <f t="shared" si="29"/>
        <v>830558.17625478981</v>
      </c>
      <c r="M318" s="25" t="s">
        <v>157</v>
      </c>
      <c r="N318" s="66">
        <f>B318/Formato_Análises_Indireta!$W$31</f>
        <v>0</v>
      </c>
      <c r="O318" s="66">
        <f>C318/Formato_Análises_Indireta!$W$31</f>
        <v>1.459148870856035E-3</v>
      </c>
      <c r="P318" s="66">
        <f>D318/Formato_Análises_Indireta!$W$31</f>
        <v>1.9191315023089816E-4</v>
      </c>
      <c r="Q318" s="66">
        <f>E318/Formato_Análises_Indireta!$W$31</f>
        <v>0</v>
      </c>
      <c r="R318" s="66">
        <f>F318/Formato_Análises_Indireta!$W$31</f>
        <v>5.5758009967445902E-3</v>
      </c>
      <c r="S318" s="66">
        <f>G318/Formato_Análises_Indireta!$W$31</f>
        <v>0</v>
      </c>
      <c r="T318" s="66">
        <f>H318/Formato_Análises_Indireta!$W$31</f>
        <v>0</v>
      </c>
      <c r="U318" s="66">
        <f>I318/Formato_Análises_Indireta!$W$31</f>
        <v>8.7992264791714344E-4</v>
      </c>
      <c r="V318" s="66">
        <f>J318/Formato_Análises_Indireta!$W$31</f>
        <v>0</v>
      </c>
      <c r="W318" s="66">
        <f>K318/Formato_Análises_Indireta!$W$31</f>
        <v>0</v>
      </c>
      <c r="X318" s="1">
        <f t="shared" si="30"/>
        <v>8.106785665748668E-3</v>
      </c>
    </row>
    <row r="319" spans="1:24" x14ac:dyDescent="0.25">
      <c r="A319" s="25" t="s">
        <v>161</v>
      </c>
      <c r="B319" s="33">
        <v>0</v>
      </c>
      <c r="C319" s="27">
        <f>IFERROR((VLOOKUP(A319,TAB_DIN_Indireta!A$399:J$425,2,0)),0)</f>
        <v>809566.16757334</v>
      </c>
      <c r="D319" s="27">
        <f>IFERROR((VLOOKUP(A319,TAB_DIN_Indireta!A$399:J$425,3,0)),0)</f>
        <v>0</v>
      </c>
      <c r="E319" s="33">
        <v>0</v>
      </c>
      <c r="F319" s="27">
        <f>IFERROR((VLOOKUP(A319,TAB_DIN_Indireta!A$399:J$425,4,0)),0)</f>
        <v>0</v>
      </c>
      <c r="G319" s="27">
        <f>IFERROR((VLOOKUP(A319,TAB_DIN_Indireta!A$399:J$425,5,0)),0)</f>
        <v>0</v>
      </c>
      <c r="H319" s="27">
        <f>IFERROR((VLOOKUP(A319,TAB_DIN_Indireta!A$399:J$425,6,0)),0)</f>
        <v>0</v>
      </c>
      <c r="I319" s="27">
        <f>IFERROR((VLOOKUP(A319,TAB_DIN_Indireta!A$399:J$425,7,0)),0)</f>
        <v>86766.145637288777</v>
      </c>
      <c r="J319" s="27">
        <f>IFERROR((VLOOKUP(A319,TAB_DIN_Indireta!A$399:J$425,8,0)),0)</f>
        <v>0</v>
      </c>
      <c r="K319" s="33">
        <v>0</v>
      </c>
      <c r="L319" s="69">
        <f t="shared" si="29"/>
        <v>896332.31321062881</v>
      </c>
      <c r="M319" s="25" t="s">
        <v>161</v>
      </c>
      <c r="N319" s="66">
        <f>B319/Formato_Análises_Indireta!$W$31</f>
        <v>0</v>
      </c>
      <c r="O319" s="66">
        <f>C319/Formato_Análises_Indireta!$W$31</f>
        <v>7.9018900666933106E-3</v>
      </c>
      <c r="P319" s="66">
        <f>D319/Formato_Análises_Indireta!$W$31</f>
        <v>0</v>
      </c>
      <c r="Q319" s="66">
        <f>E319/Formato_Análises_Indireta!$W$31</f>
        <v>0</v>
      </c>
      <c r="R319" s="66">
        <f>F319/Formato_Análises_Indireta!$W$31</f>
        <v>0</v>
      </c>
      <c r="S319" s="66">
        <f>G319/Formato_Análises_Indireta!$W$31</f>
        <v>0</v>
      </c>
      <c r="T319" s="66">
        <f>H319/Formato_Análises_Indireta!$W$31</f>
        <v>0</v>
      </c>
      <c r="U319" s="66">
        <f>I319/Formato_Análises_Indireta!$W$31</f>
        <v>8.4689377076080212E-4</v>
      </c>
      <c r="V319" s="66">
        <f>J319/Formato_Análises_Indireta!$W$31</f>
        <v>0</v>
      </c>
      <c r="W319" s="66">
        <f>K319/Formato_Análises_Indireta!$W$31</f>
        <v>0</v>
      </c>
      <c r="X319" s="1">
        <f t="shared" si="30"/>
        <v>8.7487838374541143E-3</v>
      </c>
    </row>
    <row r="320" spans="1:24" x14ac:dyDescent="0.25">
      <c r="A320" s="25" t="s">
        <v>151</v>
      </c>
      <c r="B320" s="33">
        <v>0</v>
      </c>
      <c r="C320" s="27">
        <f>IFERROR((VLOOKUP(A320,TAB_DIN_Indireta!A$399:J$425,2,0)),0)</f>
        <v>895780.51503235125</v>
      </c>
      <c r="D320" s="27">
        <f>IFERROR((VLOOKUP(A320,TAB_DIN_Indireta!A$399:J$425,3,0)),0)</f>
        <v>81467.441861925996</v>
      </c>
      <c r="E320" s="33">
        <v>0</v>
      </c>
      <c r="F320" s="27">
        <f>IFERROR((VLOOKUP(A320,TAB_DIN_Indireta!A$399:J$425,4,0)),0)</f>
        <v>665691.99890696653</v>
      </c>
      <c r="G320" s="27">
        <f>IFERROR((VLOOKUP(A320,TAB_DIN_Indireta!A$399:J$425,5,0)),0)</f>
        <v>0</v>
      </c>
      <c r="H320" s="27">
        <f>IFERROR((VLOOKUP(A320,TAB_DIN_Indireta!A$399:J$425,6,0)),0)</f>
        <v>0</v>
      </c>
      <c r="I320" s="27">
        <f>IFERROR((VLOOKUP(A320,TAB_DIN_Indireta!A$399:J$425,7,0)),0)</f>
        <v>44178.856385451349</v>
      </c>
      <c r="J320" s="27">
        <f>IFERROR((VLOOKUP(A320,TAB_DIN_Indireta!A$399:J$425,8,0)),0)</f>
        <v>0</v>
      </c>
      <c r="K320" s="33">
        <v>0</v>
      </c>
      <c r="L320" s="69">
        <f t="shared" si="29"/>
        <v>1687118.8121866952</v>
      </c>
      <c r="M320" s="25" t="s">
        <v>151</v>
      </c>
      <c r="N320" s="66">
        <f>B320/Formato_Análises_Indireta!$W$31</f>
        <v>0</v>
      </c>
      <c r="O320" s="66">
        <f>C320/Formato_Análises_Indireta!$W$31</f>
        <v>8.7433979298922621E-3</v>
      </c>
      <c r="P320" s="66">
        <f>D320/Formato_Análises_Indireta!$W$31</f>
        <v>7.9517499049804312E-4</v>
      </c>
      <c r="Q320" s="66">
        <f>E320/Formato_Análises_Indireta!$W$31</f>
        <v>0</v>
      </c>
      <c r="R320" s="66">
        <f>F320/Formato_Análises_Indireta!$W$31</f>
        <v>6.4975850082861072E-3</v>
      </c>
      <c r="S320" s="66">
        <f>G320/Formato_Análises_Indireta!$W$31</f>
        <v>0</v>
      </c>
      <c r="T320" s="66">
        <f>H320/Formato_Análises_Indireta!$W$31</f>
        <v>0</v>
      </c>
      <c r="U320" s="66">
        <f>I320/Formato_Análises_Indireta!$W$31</f>
        <v>4.3121424833806818E-4</v>
      </c>
      <c r="V320" s="66">
        <f>J320/Formato_Análises_Indireta!$W$31</f>
        <v>0</v>
      </c>
      <c r="W320" s="66">
        <f>K320/Formato_Análises_Indireta!$W$31</f>
        <v>0</v>
      </c>
      <c r="X320" s="1">
        <f t="shared" si="30"/>
        <v>1.6467372177014487E-2</v>
      </c>
    </row>
    <row r="321" spans="1:24" x14ac:dyDescent="0.25">
      <c r="A321" s="25" t="s">
        <v>167</v>
      </c>
      <c r="B321" s="33">
        <v>0</v>
      </c>
      <c r="C321" s="27">
        <f>IFERROR((VLOOKUP(A321,TAB_DIN_Indireta!A$399:J$425,2,0)),0)</f>
        <v>309161.40096739744</v>
      </c>
      <c r="D321" s="27">
        <f>IFERROR((VLOOKUP(A321,TAB_DIN_Indireta!A$399:J$425,3,0)),0)</f>
        <v>0</v>
      </c>
      <c r="E321" s="33">
        <v>0</v>
      </c>
      <c r="F321" s="27">
        <f>IFERROR((VLOOKUP(A321,TAB_DIN_Indireta!A$399:J$425,4,0)),0)</f>
        <v>338344.93596331426</v>
      </c>
      <c r="G321" s="27">
        <f>IFERROR((VLOOKUP(A321,TAB_DIN_Indireta!A$399:J$425,5,0)),0)</f>
        <v>0</v>
      </c>
      <c r="H321" s="27">
        <f>IFERROR((VLOOKUP(A321,TAB_DIN_Indireta!A$399:J$425,6,0)),0)</f>
        <v>0</v>
      </c>
      <c r="I321" s="27">
        <f>IFERROR((VLOOKUP(A321,TAB_DIN_Indireta!A$399:J$425,7,0)),0)</f>
        <v>0</v>
      </c>
      <c r="J321" s="27">
        <f>IFERROR((VLOOKUP(A321,TAB_DIN_Indireta!A$399:J$425,8,0)),0)</f>
        <v>0</v>
      </c>
      <c r="K321" s="33">
        <v>0</v>
      </c>
      <c r="L321" s="69">
        <f t="shared" si="29"/>
        <v>647506.33693071175</v>
      </c>
      <c r="M321" s="25" t="s">
        <v>167</v>
      </c>
      <c r="N321" s="66">
        <f>B321/Formato_Análises_Indireta!$W$31</f>
        <v>0</v>
      </c>
      <c r="O321" s="66">
        <f>C321/Formato_Análises_Indireta!$W$31</f>
        <v>3.0176154848861733E-3</v>
      </c>
      <c r="P321" s="66">
        <f>D321/Formato_Análises_Indireta!$W$31</f>
        <v>0</v>
      </c>
      <c r="Q321" s="66">
        <f>E321/Formato_Análises_Indireta!$W$31</f>
        <v>0</v>
      </c>
      <c r="R321" s="66">
        <f>F321/Formato_Análises_Indireta!$W$31</f>
        <v>3.3024656855639837E-3</v>
      </c>
      <c r="S321" s="66">
        <f>G321/Formato_Análises_Indireta!$W$31</f>
        <v>0</v>
      </c>
      <c r="T321" s="66">
        <f>H321/Formato_Análises_Indireta!$W$31</f>
        <v>0</v>
      </c>
      <c r="U321" s="66">
        <f>I321/Formato_Análises_Indireta!$W$31</f>
        <v>0</v>
      </c>
      <c r="V321" s="66">
        <f>J321/Formato_Análises_Indireta!$W$31</f>
        <v>0</v>
      </c>
      <c r="W321" s="66">
        <f>K321/Formato_Análises_Indireta!$W$31</f>
        <v>0</v>
      </c>
      <c r="X321" s="1">
        <f t="shared" si="30"/>
        <v>6.3200811704501592E-3</v>
      </c>
    </row>
    <row r="322" spans="1:24" x14ac:dyDescent="0.25">
      <c r="A322" s="25" t="s">
        <v>171</v>
      </c>
      <c r="B322" s="33">
        <v>0</v>
      </c>
      <c r="C322" s="27">
        <f>IFERROR((VLOOKUP(A322,TAB_DIN_Indireta!A$399:J$425,2,0)),0)</f>
        <v>63595.769520698537</v>
      </c>
      <c r="D322" s="27">
        <f>IFERROR((VLOOKUP(A322,TAB_DIN_Indireta!A$399:J$425,3,0)),0)</f>
        <v>102417.24210063447</v>
      </c>
      <c r="E322" s="33">
        <v>0</v>
      </c>
      <c r="F322" s="27">
        <f>IFERROR((VLOOKUP(A322,TAB_DIN_Indireta!A$399:J$425,4,0)),0)</f>
        <v>260381.82432313589</v>
      </c>
      <c r="G322" s="27">
        <f>IFERROR((VLOOKUP(A322,TAB_DIN_Indireta!A$399:J$425,5,0)),0)</f>
        <v>0</v>
      </c>
      <c r="H322" s="27">
        <f>IFERROR((VLOOKUP(A322,TAB_DIN_Indireta!A$399:J$425,6,0)),0)</f>
        <v>0</v>
      </c>
      <c r="I322" s="27">
        <f>IFERROR((VLOOKUP(A322,TAB_DIN_Indireta!A$399:J$425,7,0)),0)</f>
        <v>73638.290470506938</v>
      </c>
      <c r="J322" s="27">
        <f>IFERROR((VLOOKUP(A322,TAB_DIN_Indireta!A$399:J$425,8,0)),0)</f>
        <v>0</v>
      </c>
      <c r="K322" s="33">
        <v>0</v>
      </c>
      <c r="L322" s="69">
        <f t="shared" si="29"/>
        <v>500033.12641497585</v>
      </c>
      <c r="M322" s="25" t="s">
        <v>171</v>
      </c>
      <c r="N322" s="66">
        <f>B322/Formato_Análises_Indireta!$W$31</f>
        <v>0</v>
      </c>
      <c r="O322" s="66">
        <f>C322/Formato_Análises_Indireta!$W$31</f>
        <v>6.2073589483814507E-4</v>
      </c>
      <c r="P322" s="66">
        <f>D322/Formato_Análises_Indireta!$W$31</f>
        <v>9.996586078182578E-4</v>
      </c>
      <c r="Q322" s="66">
        <f>E322/Formato_Análises_Indireta!$W$31</f>
        <v>0</v>
      </c>
      <c r="R322" s="66">
        <f>F322/Formato_Análises_Indireta!$W$31</f>
        <v>2.5414952274176858E-3</v>
      </c>
      <c r="S322" s="66">
        <f>G322/Formato_Análises_Indireta!$W$31</f>
        <v>0</v>
      </c>
      <c r="T322" s="66">
        <f>H322/Formato_Análises_Indireta!$W$31</f>
        <v>0</v>
      </c>
      <c r="U322" s="66">
        <f>I322/Formato_Análises_Indireta!$W$31</f>
        <v>7.1875740279680317E-4</v>
      </c>
      <c r="V322" s="66">
        <f>J322/Formato_Análises_Indireta!$W$31</f>
        <v>0</v>
      </c>
      <c r="W322" s="66">
        <f>K322/Formato_Análises_Indireta!$W$31</f>
        <v>0</v>
      </c>
      <c r="X322" s="1">
        <f t="shared" si="30"/>
        <v>4.8806471328708932E-3</v>
      </c>
    </row>
    <row r="323" spans="1:24" x14ac:dyDescent="0.25">
      <c r="A323" s="25" t="s">
        <v>175</v>
      </c>
      <c r="B323" s="33">
        <v>0</v>
      </c>
      <c r="C323" s="27">
        <f>IFERROR((VLOOKUP(A323,TAB_DIN_Indireta!A$399:J$425,2,0)),0)</f>
        <v>213298.82118223509</v>
      </c>
      <c r="D323" s="27">
        <f>IFERROR((VLOOKUP(A323,TAB_DIN_Indireta!A$399:J$425,3,0)),0)</f>
        <v>61918.756027388656</v>
      </c>
      <c r="E323" s="33">
        <v>0</v>
      </c>
      <c r="F323" s="27">
        <f>IFERROR((VLOOKUP(A323,TAB_DIN_Indireta!A$399:J$425,4,0)),0)</f>
        <v>534299.17560148251</v>
      </c>
      <c r="G323" s="27">
        <f>IFERROR((VLOOKUP(A323,TAB_DIN_Indireta!A$399:J$425,5,0)),0)</f>
        <v>0</v>
      </c>
      <c r="H323" s="27">
        <f>IFERROR((VLOOKUP(A323,TAB_DIN_Indireta!A$399:J$425,6,0)),0)</f>
        <v>0</v>
      </c>
      <c r="I323" s="27">
        <f>IFERROR((VLOOKUP(A323,TAB_DIN_Indireta!A$399:J$425,7,0)),0)</f>
        <v>29198.977109114898</v>
      </c>
      <c r="J323" s="27">
        <f>IFERROR((VLOOKUP(A323,TAB_DIN_Indireta!A$399:J$425,8,0)),0)</f>
        <v>0</v>
      </c>
      <c r="K323" s="33">
        <v>0</v>
      </c>
      <c r="L323" s="69">
        <f t="shared" si="29"/>
        <v>838715.72992022114</v>
      </c>
      <c r="M323" s="25" t="s">
        <v>175</v>
      </c>
      <c r="N323" s="66">
        <f>B323/Formato_Análises_Indireta!$W$31</f>
        <v>0</v>
      </c>
      <c r="O323" s="66">
        <f>C323/Formato_Análises_Indireta!$W$31</f>
        <v>2.0819346260348842E-3</v>
      </c>
      <c r="P323" s="66">
        <f>D323/Formato_Análises_Indireta!$W$31</f>
        <v>6.0436715711752447E-4</v>
      </c>
      <c r="Q323" s="66">
        <f>E323/Formato_Análises_Indireta!$W$31</f>
        <v>0</v>
      </c>
      <c r="R323" s="66">
        <f>F323/Formato_Análises_Indireta!$W$31</f>
        <v>5.2151059634607368E-3</v>
      </c>
      <c r="S323" s="66">
        <f>G323/Formato_Análises_Indireta!$W$31</f>
        <v>0</v>
      </c>
      <c r="T323" s="66">
        <f>H323/Formato_Análises_Indireta!$W$31</f>
        <v>0</v>
      </c>
      <c r="U323" s="66">
        <f>I323/Formato_Análises_Indireta!$W$31</f>
        <v>2.8500092570286217E-4</v>
      </c>
      <c r="V323" s="66">
        <f>J323/Formato_Análises_Indireta!$W$31</f>
        <v>0</v>
      </c>
      <c r="W323" s="66">
        <f>K323/Formato_Análises_Indireta!$W$31</f>
        <v>0</v>
      </c>
      <c r="X323" s="1">
        <f t="shared" si="30"/>
        <v>8.1864086723160093E-3</v>
      </c>
    </row>
    <row r="324" spans="1:24" x14ac:dyDescent="0.25">
      <c r="A324" s="25" t="s">
        <v>137</v>
      </c>
      <c r="B324" s="33">
        <v>0</v>
      </c>
      <c r="C324" s="27">
        <f>IFERROR((VLOOKUP(A324,TAB_DIN_Indireta!A$399:J$425,2,0)),0)</f>
        <v>6861.4456310069736</v>
      </c>
      <c r="D324" s="27">
        <f>IFERROR((VLOOKUP(A324,TAB_DIN_Indireta!A$399:J$425,3,0)),0)</f>
        <v>168230.49907657516</v>
      </c>
      <c r="E324" s="33">
        <v>0</v>
      </c>
      <c r="F324" s="27">
        <f>IFERROR((VLOOKUP(A324,TAB_DIN_Indireta!A$399:J$425,4,0)),0)</f>
        <v>8971.8677680758847</v>
      </c>
      <c r="G324" s="27">
        <f>IFERROR((VLOOKUP(A324,TAB_DIN_Indireta!A$399:J$425,5,0)),0)</f>
        <v>0</v>
      </c>
      <c r="H324" s="27">
        <f>IFERROR((VLOOKUP(A324,TAB_DIN_Indireta!A$399:J$425,6,0)),0)</f>
        <v>0</v>
      </c>
      <c r="I324" s="27">
        <f>IFERROR((VLOOKUP(A324,TAB_DIN_Indireta!A$399:J$425,7,0)),0)</f>
        <v>10730.209724228909</v>
      </c>
      <c r="J324" s="27">
        <f>IFERROR((VLOOKUP(A324,TAB_DIN_Indireta!A$399:J$425,8,0)),0)</f>
        <v>0</v>
      </c>
      <c r="K324" s="33">
        <v>0</v>
      </c>
      <c r="L324" s="69">
        <f t="shared" si="29"/>
        <v>194794.02219988694</v>
      </c>
      <c r="M324" s="25" t="s">
        <v>137</v>
      </c>
      <c r="N324" s="66">
        <f>B324/Formato_Análises_Indireta!$W$31</f>
        <v>0</v>
      </c>
      <c r="O324" s="66">
        <f>C324/Formato_Análises_Indireta!$W$31</f>
        <v>6.6972152797996568E-5</v>
      </c>
      <c r="P324" s="66">
        <f>D324/Formato_Análises_Indireta!$W$31</f>
        <v>1.6420386162538348E-3</v>
      </c>
      <c r="Q324" s="66">
        <f>E324/Formato_Análises_Indireta!$W$31</f>
        <v>0</v>
      </c>
      <c r="R324" s="66">
        <f>F324/Formato_Análises_Indireta!$W$31</f>
        <v>8.757123955506977E-5</v>
      </c>
      <c r="S324" s="66">
        <f>G324/Formato_Análises_Indireta!$W$31</f>
        <v>0</v>
      </c>
      <c r="T324" s="66">
        <f>H324/Formato_Análises_Indireta!$W$31</f>
        <v>0</v>
      </c>
      <c r="U324" s="66">
        <f>I324/Formato_Análises_Indireta!$W$31</f>
        <v>1.0473379574096295E-4</v>
      </c>
      <c r="V324" s="66">
        <f>J324/Formato_Análises_Indireta!$W$31</f>
        <v>0</v>
      </c>
      <c r="W324" s="66">
        <f>K324/Formato_Análises_Indireta!$W$31</f>
        <v>0</v>
      </c>
      <c r="X324" s="1">
        <f t="shared" si="30"/>
        <v>1.9013158043478648E-3</v>
      </c>
    </row>
    <row r="325" spans="1:24" x14ac:dyDescent="0.25">
      <c r="A325" s="25" t="s">
        <v>181</v>
      </c>
      <c r="B325" s="33">
        <v>0</v>
      </c>
      <c r="C325" s="27">
        <f>IFERROR((VLOOKUP(A325,TAB_DIN_Indireta!A$399:J$425,2,0)),0)</f>
        <v>282176.82289088512</v>
      </c>
      <c r="D325" s="27">
        <f>IFERROR((VLOOKUP(A325,TAB_DIN_Indireta!A$399:J$425,3,0)),0)</f>
        <v>0</v>
      </c>
      <c r="E325" s="33">
        <v>0</v>
      </c>
      <c r="F325" s="27">
        <f>IFERROR((VLOOKUP(A325,TAB_DIN_Indireta!A$399:J$425,4,0)),0)</f>
        <v>560451.93851372576</v>
      </c>
      <c r="G325" s="27">
        <f>IFERROR((VLOOKUP(A325,TAB_DIN_Indireta!A$399:J$425,5,0)),0)</f>
        <v>0</v>
      </c>
      <c r="H325" s="27">
        <f>IFERROR((VLOOKUP(A325,TAB_DIN_Indireta!A$399:J$425,6,0)),0)</f>
        <v>0</v>
      </c>
      <c r="I325" s="27">
        <f>IFERROR((VLOOKUP(A325,TAB_DIN_Indireta!A$399:J$425,7,0)),0)</f>
        <v>0</v>
      </c>
      <c r="J325" s="27">
        <f>IFERROR((VLOOKUP(A325,TAB_DIN_Indireta!A$399:J$425,8,0)),0)</f>
        <v>0</v>
      </c>
      <c r="K325" s="33">
        <v>0</v>
      </c>
      <c r="L325" s="69">
        <f t="shared" si="29"/>
        <v>842628.76140461094</v>
      </c>
      <c r="M325" s="25" t="s">
        <v>181</v>
      </c>
      <c r="N325" s="66">
        <f>B325/Formato_Análises_Indireta!$W$31</f>
        <v>0</v>
      </c>
      <c r="O325" s="66">
        <f>C325/Formato_Análises_Indireta!$W$31</f>
        <v>2.7542285277757329E-3</v>
      </c>
      <c r="P325" s="66">
        <f>D325/Formato_Análises_Indireta!$W$31</f>
        <v>0</v>
      </c>
      <c r="Q325" s="66">
        <f>E325/Formato_Análises_Indireta!$W$31</f>
        <v>0</v>
      </c>
      <c r="R325" s="66">
        <f>F325/Formato_Análises_Indireta!$W$31</f>
        <v>5.4703738658883894E-3</v>
      </c>
      <c r="S325" s="66">
        <f>G325/Formato_Análises_Indireta!$W$31</f>
        <v>0</v>
      </c>
      <c r="T325" s="66">
        <f>H325/Formato_Análises_Indireta!$W$31</f>
        <v>0</v>
      </c>
      <c r="U325" s="66">
        <f>I325/Formato_Análises_Indireta!$W$31</f>
        <v>0</v>
      </c>
      <c r="V325" s="66">
        <f>J325/Formato_Análises_Indireta!$W$31</f>
        <v>0</v>
      </c>
      <c r="W325" s="66">
        <f>K325/Formato_Análises_Indireta!$W$31</f>
        <v>0</v>
      </c>
      <c r="X325" s="1">
        <f t="shared" si="30"/>
        <v>8.2246023936641249E-3</v>
      </c>
    </row>
    <row r="326" spans="1:24" x14ac:dyDescent="0.25">
      <c r="A326" s="25" t="s">
        <v>148</v>
      </c>
      <c r="B326" s="33">
        <v>0</v>
      </c>
      <c r="C326" s="27">
        <f>IFERROR((VLOOKUP(A326,TAB_DIN_Indireta!A$399:J$425,2,0)),0)</f>
        <v>458300.30076009803</v>
      </c>
      <c r="D326" s="27">
        <f>IFERROR((VLOOKUP(A326,TAB_DIN_Indireta!A$399:J$425,3,0)),0)</f>
        <v>564815.87970349903</v>
      </c>
      <c r="E326" s="33">
        <v>0</v>
      </c>
      <c r="F326" s="27">
        <f>IFERROR((VLOOKUP(A326,TAB_DIN_Indireta!A$399:J$425,4,0)),0)</f>
        <v>557874.135083862</v>
      </c>
      <c r="G326" s="27">
        <f>IFERROR((VLOOKUP(A326,TAB_DIN_Indireta!A$399:J$425,5,0)),0)</f>
        <v>40460.39552735725</v>
      </c>
      <c r="H326" s="27">
        <f>IFERROR((VLOOKUP(A326,TAB_DIN_Indireta!A$399:J$425,6,0)),0)</f>
        <v>0</v>
      </c>
      <c r="I326" s="27">
        <f>IFERROR((VLOOKUP(A326,TAB_DIN_Indireta!A$399:J$425,7,0)),0)</f>
        <v>325894.47482882091</v>
      </c>
      <c r="J326" s="27">
        <f>IFERROR((VLOOKUP(A326,TAB_DIN_Indireta!A$399:J$425,8,0)),0)</f>
        <v>0</v>
      </c>
      <c r="K326" s="33">
        <v>0</v>
      </c>
      <c r="L326" s="69">
        <f t="shared" si="29"/>
        <v>1947345.1859036372</v>
      </c>
      <c r="M326" s="25" t="s">
        <v>148</v>
      </c>
      <c r="N326" s="66">
        <f>B326/Formato_Análises_Indireta!$W$31</f>
        <v>0</v>
      </c>
      <c r="O326" s="66">
        <f>C326/Formato_Análises_Indireta!$W$31</f>
        <v>4.4733077285010218E-3</v>
      </c>
      <c r="P326" s="66">
        <f>D326/Formato_Análises_Indireta!$W$31</f>
        <v>5.5129687579680156E-3</v>
      </c>
      <c r="Q326" s="66">
        <f>E326/Formato_Análises_Indireta!$W$31</f>
        <v>0</v>
      </c>
      <c r="R326" s="66">
        <f>F326/Formato_Análises_Indireta!$W$31</f>
        <v>5.4452128350397488E-3</v>
      </c>
      <c r="S326" s="66">
        <f>G326/Formato_Análises_Indireta!$W$31</f>
        <v>3.9491966230560552E-4</v>
      </c>
      <c r="T326" s="66">
        <f>H326/Formato_Análises_Indireta!$W$31</f>
        <v>0</v>
      </c>
      <c r="U326" s="66">
        <f>I326/Formato_Análises_Indireta!$W$31</f>
        <v>3.1809411220322555E-3</v>
      </c>
      <c r="V326" s="66">
        <f>J326/Formato_Análises_Indireta!$W$31</f>
        <v>0</v>
      </c>
      <c r="W326" s="66">
        <f>K326/Formato_Análises_Indireta!$W$31</f>
        <v>0</v>
      </c>
      <c r="X326" s="1">
        <f t="shared" si="30"/>
        <v>1.9007350105846654E-2</v>
      </c>
    </row>
    <row r="327" spans="1:24" x14ac:dyDescent="0.25">
      <c r="A327" s="25" t="s">
        <v>177</v>
      </c>
      <c r="B327" s="33">
        <v>0</v>
      </c>
      <c r="C327" s="27">
        <f>IFERROR((VLOOKUP(A327,TAB_DIN_Indireta!A$399:J$425,2,0)),0)</f>
        <v>827381.21883284138</v>
      </c>
      <c r="D327" s="27">
        <f>IFERROR((VLOOKUP(A327,TAB_DIN_Indireta!A$399:J$425,3,0)),0)</f>
        <v>3069359.8656071364</v>
      </c>
      <c r="E327" s="33">
        <v>0</v>
      </c>
      <c r="F327" s="27">
        <f>IFERROR((VLOOKUP(A327,TAB_DIN_Indireta!A$399:J$425,4,0)),0)</f>
        <v>2333707.8875934421</v>
      </c>
      <c r="G327" s="27">
        <f>IFERROR((VLOOKUP(A327,TAB_DIN_Indireta!A$399:J$425,5,0)),0)</f>
        <v>34701.51677869213</v>
      </c>
      <c r="H327" s="27">
        <f>IFERROR((VLOOKUP(A327,TAB_DIN_Indireta!A$399:J$425,6,0)),0)</f>
        <v>0</v>
      </c>
      <c r="I327" s="27">
        <f>IFERROR((VLOOKUP(A327,TAB_DIN_Indireta!A$399:J$425,7,0)),0)</f>
        <v>807173.66950185318</v>
      </c>
      <c r="J327" s="27">
        <f>IFERROR((VLOOKUP(A327,TAB_DIN_Indireta!A$399:J$425,8,0)),0)</f>
        <v>0</v>
      </c>
      <c r="K327" s="33">
        <v>0</v>
      </c>
      <c r="L327" s="69">
        <f t="shared" si="29"/>
        <v>7072324.1583139654</v>
      </c>
      <c r="M327" s="25" t="s">
        <v>177</v>
      </c>
      <c r="N327" s="66">
        <f>B327/Formato_Análises_Indireta!$W$31</f>
        <v>0</v>
      </c>
      <c r="O327" s="66">
        <f>C327/Formato_Análises_Indireta!$W$31</f>
        <v>8.0757765039280206E-3</v>
      </c>
      <c r="P327" s="66">
        <f>D327/Formato_Análises_Indireta!$W$31</f>
        <v>2.995893999109215E-2</v>
      </c>
      <c r="Q327" s="66">
        <f>E327/Formato_Análises_Indireta!$W$31</f>
        <v>0</v>
      </c>
      <c r="R327" s="66">
        <f>F327/Formato_Análises_Indireta!$W$31</f>
        <v>2.2778500280976569E-2</v>
      </c>
      <c r="S327" s="66">
        <f>G327/Formato_Análises_Indireta!$W$31</f>
        <v>3.3870927629630428E-4</v>
      </c>
      <c r="T327" s="66">
        <f>H327/Formato_Análises_Indireta!$W$31</f>
        <v>0</v>
      </c>
      <c r="U327" s="66">
        <f>I327/Formato_Análises_Indireta!$W$31</f>
        <v>7.878537736145292E-3</v>
      </c>
      <c r="V327" s="66">
        <f>J327/Formato_Análises_Indireta!$W$31</f>
        <v>0</v>
      </c>
      <c r="W327" s="66">
        <f>K327/Formato_Análises_Indireta!$W$31</f>
        <v>0</v>
      </c>
      <c r="X327" s="1">
        <f t="shared" si="30"/>
        <v>6.9030463788438357E-2</v>
      </c>
    </row>
    <row r="328" spans="1:24" x14ac:dyDescent="0.25">
      <c r="A328" s="25" t="s">
        <v>159</v>
      </c>
      <c r="B328" s="33">
        <v>0</v>
      </c>
      <c r="C328" s="27">
        <f>IFERROR((VLOOKUP(A328,TAB_DIN_Indireta!A$399:J$425,2,0)),0)</f>
        <v>50922.941956153023</v>
      </c>
      <c r="D328" s="27">
        <f>IFERROR((VLOOKUP(A328,TAB_DIN_Indireta!A$399:J$425,3,0)),0)</f>
        <v>396649.20802814246</v>
      </c>
      <c r="E328" s="33">
        <v>0</v>
      </c>
      <c r="F328" s="27">
        <f>IFERROR((VLOOKUP(A328,TAB_DIN_Indireta!A$399:J$425,4,0)),0)</f>
        <v>22856.386481562913</v>
      </c>
      <c r="G328" s="27">
        <f>IFERROR((VLOOKUP(A328,TAB_DIN_Indireta!A$399:J$425,5,0)),0)</f>
        <v>0</v>
      </c>
      <c r="H328" s="27">
        <f>IFERROR((VLOOKUP(A328,TAB_DIN_Indireta!A$399:J$425,6,0)),0)</f>
        <v>0</v>
      </c>
      <c r="I328" s="27">
        <f>IFERROR((VLOOKUP(A328,TAB_DIN_Indireta!A$399:J$425,7,0)),0)</f>
        <v>735164.00723663555</v>
      </c>
      <c r="J328" s="27">
        <f>IFERROR((VLOOKUP(A328,TAB_DIN_Indireta!A$399:J$425,8,0)),0)</f>
        <v>0</v>
      </c>
      <c r="K328" s="33">
        <v>0</v>
      </c>
      <c r="L328" s="69">
        <f t="shared" si="29"/>
        <v>1205592.5437024939</v>
      </c>
      <c r="M328" s="25" t="s">
        <v>159</v>
      </c>
      <c r="N328" s="66">
        <f>B328/Formato_Análises_Indireta!$W$31</f>
        <v>0</v>
      </c>
      <c r="O328" s="66">
        <f>C328/Formato_Análises_Indireta!$W$31</f>
        <v>4.9704089094567132E-4</v>
      </c>
      <c r="P328" s="66">
        <f>D328/Formato_Análises_Indireta!$W$31</f>
        <v>3.8715531384843939E-3</v>
      </c>
      <c r="Q328" s="66">
        <f>E328/Formato_Análises_Indireta!$W$31</f>
        <v>0</v>
      </c>
      <c r="R328" s="66">
        <f>F328/Formato_Análises_Indireta!$W$31</f>
        <v>2.2309313374660458E-4</v>
      </c>
      <c r="S328" s="66">
        <f>G328/Formato_Análises_Indireta!$W$31</f>
        <v>0</v>
      </c>
      <c r="T328" s="66">
        <f>H328/Formato_Análises_Indireta!$W$31</f>
        <v>0</v>
      </c>
      <c r="U328" s="66">
        <f>I328/Formato_Análises_Indireta!$W$31</f>
        <v>7.1756767993239479E-3</v>
      </c>
      <c r="V328" s="66">
        <f>J328/Formato_Análises_Indireta!$W$31</f>
        <v>0</v>
      </c>
      <c r="W328" s="66">
        <f>K328/Formato_Análises_Indireta!$W$31</f>
        <v>0</v>
      </c>
      <c r="X328" s="1">
        <f t="shared" si="30"/>
        <v>1.176736396250062E-2</v>
      </c>
    </row>
    <row r="329" spans="1:24" x14ac:dyDescent="0.25">
      <c r="A329" s="25" t="s">
        <v>191</v>
      </c>
      <c r="B329" s="33">
        <v>0</v>
      </c>
      <c r="C329" s="27">
        <f>IFERROR((VLOOKUP(A329,TAB_DIN_Indireta!A$399:J$425,2,0)),0)</f>
        <v>617719.53004585719</v>
      </c>
      <c r="D329" s="27">
        <f>IFERROR((VLOOKUP(A329,TAB_DIN_Indireta!A$399:J$425,3,0)),0)</f>
        <v>817099.85986556951</v>
      </c>
      <c r="E329" s="33">
        <v>0</v>
      </c>
      <c r="F329" s="27">
        <f>IFERROR((VLOOKUP(A329,TAB_DIN_Indireta!A$399:J$425,4,0)),0)</f>
        <v>2711900.6819272572</v>
      </c>
      <c r="G329" s="27">
        <f>IFERROR((VLOOKUP(A329,TAB_DIN_Indireta!A$399:J$425,5,0)),0)</f>
        <v>88579.049726741636</v>
      </c>
      <c r="H329" s="27">
        <f>IFERROR((VLOOKUP(A329,TAB_DIN_Indireta!A$399:J$425,6,0)),0)</f>
        <v>0</v>
      </c>
      <c r="I329" s="27">
        <f>IFERROR((VLOOKUP(A329,TAB_DIN_Indireta!A$399:J$425,7,0)),0)</f>
        <v>591122.03427350963</v>
      </c>
      <c r="J329" s="27">
        <f>IFERROR((VLOOKUP(A329,TAB_DIN_Indireta!A$399:J$425,8,0)),0)</f>
        <v>0</v>
      </c>
      <c r="K329" s="33">
        <v>0</v>
      </c>
      <c r="L329" s="69">
        <f t="shared" si="29"/>
        <v>4826421.1558389356</v>
      </c>
      <c r="M329" s="25" t="s">
        <v>191</v>
      </c>
      <c r="N329" s="66">
        <f>B329/Formato_Análises_Indireta!$W$31</f>
        <v>0</v>
      </c>
      <c r="O329" s="66">
        <f>C329/Formato_Análises_Indireta!$W$31</f>
        <v>6.029342645460325E-3</v>
      </c>
      <c r="P329" s="66">
        <f>D329/Formato_Análises_Indireta!$W$31</f>
        <v>7.9754237822485616E-3</v>
      </c>
      <c r="Q329" s="66">
        <f>E329/Formato_Análises_Indireta!$W$31</f>
        <v>0</v>
      </c>
      <c r="R329" s="66">
        <f>F329/Formato_Análises_Indireta!$W$31</f>
        <v>2.6469906869519107E-2</v>
      </c>
      <c r="S329" s="66">
        <f>G329/Formato_Análises_Indireta!$W$31</f>
        <v>8.6458888870187816E-4</v>
      </c>
      <c r="T329" s="66">
        <f>H329/Formato_Análises_Indireta!$W$31</f>
        <v>0</v>
      </c>
      <c r="U329" s="66">
        <f>I329/Formato_Análises_Indireta!$W$31</f>
        <v>5.7697338623111816E-3</v>
      </c>
      <c r="V329" s="66">
        <f>J329/Formato_Análises_Indireta!$W$31</f>
        <v>0</v>
      </c>
      <c r="W329" s="66">
        <f>K329/Formato_Análises_Indireta!$W$31</f>
        <v>0</v>
      </c>
      <c r="X329" s="1">
        <f t="shared" si="30"/>
        <v>4.7108996048241071E-2</v>
      </c>
    </row>
    <row r="330" spans="1:24" x14ac:dyDescent="0.25">
      <c r="A330" s="25" t="s">
        <v>194</v>
      </c>
      <c r="B330" s="33">
        <v>0</v>
      </c>
      <c r="C330" s="27">
        <f>IFERROR((VLOOKUP(A330,TAB_DIN_Indireta!A$399:J$425,2,0)),0)</f>
        <v>1445055.4520133173</v>
      </c>
      <c r="D330" s="27">
        <f>IFERROR((VLOOKUP(A330,TAB_DIN_Indireta!A$399:J$425,3,0)),0)</f>
        <v>3457613.7114265971</v>
      </c>
      <c r="E330" s="33">
        <v>0</v>
      </c>
      <c r="F330" s="27">
        <f>IFERROR((VLOOKUP(A330,TAB_DIN_Indireta!A$399:J$425,4,0)),0)</f>
        <v>47950978.586908735</v>
      </c>
      <c r="G330" s="27">
        <f>IFERROR((VLOOKUP(A330,TAB_DIN_Indireta!A$399:J$425,5,0)),0)</f>
        <v>57314.947345938825</v>
      </c>
      <c r="H330" s="27">
        <f>IFERROR((VLOOKUP(A330,TAB_DIN_Indireta!A$399:J$425,6,0)),0)</f>
        <v>68817.262730070986</v>
      </c>
      <c r="I330" s="27">
        <f>IFERROR((VLOOKUP(A330,TAB_DIN_Indireta!A$399:J$425,7,0)),0)</f>
        <v>2819012.3264401029</v>
      </c>
      <c r="J330" s="27">
        <f>IFERROR((VLOOKUP(A330,TAB_DIN_Indireta!A$399:J$425,8,0)),0)</f>
        <v>0</v>
      </c>
      <c r="K330" s="33">
        <v>0</v>
      </c>
      <c r="L330" s="69">
        <f t="shared" si="29"/>
        <v>55798792.286864765</v>
      </c>
      <c r="M330" s="25" t="s">
        <v>194</v>
      </c>
      <c r="N330" s="66">
        <f>B330/Formato_Análises_Indireta!$W$31</f>
        <v>0</v>
      </c>
      <c r="O330" s="66">
        <f>C330/Formato_Análises_Indireta!$W$31</f>
        <v>1.410467702264819E-2</v>
      </c>
      <c r="P330" s="66">
        <f>D330/Formato_Análises_Indireta!$W$31</f>
        <v>3.37485489576234E-2</v>
      </c>
      <c r="Q330" s="66">
        <f>E330/Formato_Análises_Indireta!$W$31</f>
        <v>0</v>
      </c>
      <c r="R330" s="66">
        <f>F330/Formato_Análises_Indireta!$W$31</f>
        <v>0.46803260383258571</v>
      </c>
      <c r="S330" s="66">
        <f>G330/Formato_Análises_Indireta!$W$31</f>
        <v>5.594310029820946E-4</v>
      </c>
      <c r="T330" s="66">
        <f>H330/Formato_Análises_Indireta!$W$31</f>
        <v>6.7170104997564528E-4</v>
      </c>
      <c r="U330" s="66">
        <f>I330/Formato_Análises_Indireta!$W$31</f>
        <v>2.751538588495309E-2</v>
      </c>
      <c r="V330" s="66">
        <f>J330/Formato_Análises_Indireta!$W$31</f>
        <v>0</v>
      </c>
      <c r="W330" s="66">
        <f>K330/Formato_Análises_Indireta!$W$31</f>
        <v>0</v>
      </c>
      <c r="X330" s="1">
        <f t="shared" si="30"/>
        <v>0.5446323477507683</v>
      </c>
    </row>
    <row r="331" spans="1:24" x14ac:dyDescent="0.25">
      <c r="A331" s="25" t="s">
        <v>185</v>
      </c>
      <c r="B331" s="33">
        <v>0</v>
      </c>
      <c r="C331" s="27">
        <f>IFERROR((VLOOKUP(A331,TAB_DIN_Indireta!A$399:J$425,2,0)),0)</f>
        <v>890259.44482693647</v>
      </c>
      <c r="D331" s="27">
        <f>IFERROR((VLOOKUP(A331,TAB_DIN_Indireta!A$399:J$425,3,0)),0)</f>
        <v>558654.47653747106</v>
      </c>
      <c r="E331" s="33">
        <v>0</v>
      </c>
      <c r="F331" s="27">
        <f>IFERROR((VLOOKUP(A331,TAB_DIN_Indireta!A$399:J$425,4,0)),0)</f>
        <v>4459920.1001444822</v>
      </c>
      <c r="G331" s="27">
        <f>IFERROR((VLOOKUP(A331,TAB_DIN_Indireta!A$399:J$425,5,0)),0)</f>
        <v>43140.116904328162</v>
      </c>
      <c r="H331" s="27">
        <f>IFERROR((VLOOKUP(A331,TAB_DIN_Indireta!A$399:J$425,6,0)),0)</f>
        <v>0</v>
      </c>
      <c r="I331" s="27">
        <f>IFERROR((VLOOKUP(A331,TAB_DIN_Indireta!A$399:J$425,7,0)),0)</f>
        <v>629469.94871537155</v>
      </c>
      <c r="J331" s="27">
        <f>IFERROR((VLOOKUP(A331,TAB_DIN_Indireta!A$399:J$425,8,0)),0)</f>
        <v>0</v>
      </c>
      <c r="K331" s="33">
        <v>0</v>
      </c>
      <c r="L331" s="69">
        <f t="shared" si="29"/>
        <v>6581444.0871285889</v>
      </c>
      <c r="M331" s="25" t="s">
        <v>185</v>
      </c>
      <c r="N331" s="66">
        <f>B331/Formato_Análises_Indireta!$W$31</f>
        <v>0</v>
      </c>
      <c r="O331" s="66">
        <f>C331/Formato_Análises_Indireta!$W$31</f>
        <v>8.6895087092687603E-3</v>
      </c>
      <c r="P331" s="66">
        <f>D331/Formato_Análises_Indireta!$W$31</f>
        <v>5.4528294729723654E-3</v>
      </c>
      <c r="Q331" s="66">
        <f>E331/Formato_Análises_Indireta!$W$31</f>
        <v>0</v>
      </c>
      <c r="R331" s="66">
        <f>F331/Formato_Análises_Indireta!$W$31</f>
        <v>4.35317084003327E-2</v>
      </c>
      <c r="S331" s="66">
        <f>G331/Formato_Análises_Indireta!$W$31</f>
        <v>4.2107547831958677E-4</v>
      </c>
      <c r="T331" s="66">
        <f>H331/Formato_Análises_Indireta!$W$31</f>
        <v>0</v>
      </c>
      <c r="U331" s="66">
        <f>I331/Formato_Análises_Indireta!$W$31</f>
        <v>6.1440343411897072E-3</v>
      </c>
      <c r="V331" s="66">
        <f>J331/Formato_Análises_Indireta!$W$31</f>
        <v>0</v>
      </c>
      <c r="W331" s="66">
        <f>K331/Formato_Análises_Indireta!$W$31</f>
        <v>0</v>
      </c>
      <c r="X331" s="1">
        <f t="shared" si="30"/>
        <v>6.4239156402083136E-2</v>
      </c>
    </row>
    <row r="332" spans="1:24" x14ac:dyDescent="0.25">
      <c r="A332" s="25" t="s">
        <v>200</v>
      </c>
      <c r="B332" s="33">
        <v>0</v>
      </c>
      <c r="C332" s="27">
        <f>IFERROR((VLOOKUP(A332,TAB_DIN_Indireta!A$399:J$425,2,0)),0)</f>
        <v>404598.80790250649</v>
      </c>
      <c r="D332" s="27">
        <f>IFERROR((VLOOKUP(A332,TAB_DIN_Indireta!A$399:J$425,3,0)),0)</f>
        <v>2681548.6936993524</v>
      </c>
      <c r="E332" s="33">
        <v>0</v>
      </c>
      <c r="F332" s="27">
        <f>IFERROR((VLOOKUP(A332,TAB_DIN_Indireta!A$399:J$425,4,0)),0)</f>
        <v>1184370.9622714997</v>
      </c>
      <c r="G332" s="27">
        <f>IFERROR((VLOOKUP(A332,TAB_DIN_Indireta!A$399:J$425,5,0)),0)</f>
        <v>64414.201520195995</v>
      </c>
      <c r="H332" s="27">
        <f>IFERROR((VLOOKUP(A332,TAB_DIN_Indireta!A$399:J$425,6,0)),0)</f>
        <v>0</v>
      </c>
      <c r="I332" s="27">
        <f>IFERROR((VLOOKUP(A332,TAB_DIN_Indireta!A$399:J$425,7,0)),0)</f>
        <v>60509.40582951191</v>
      </c>
      <c r="J332" s="27">
        <f>IFERROR((VLOOKUP(A332,TAB_DIN_Indireta!A$399:J$425,8,0)),0)</f>
        <v>0</v>
      </c>
      <c r="K332" s="33">
        <v>0</v>
      </c>
      <c r="L332" s="69">
        <f t="shared" si="29"/>
        <v>4395442.0712230662</v>
      </c>
      <c r="M332" s="25" t="s">
        <v>200</v>
      </c>
      <c r="N332" s="66">
        <f>B332/Formato_Análises_Indireta!$W$31</f>
        <v>0</v>
      </c>
      <c r="O332" s="66">
        <f>C332/Formato_Análises_Indireta!$W$31</f>
        <v>3.9491463813810385E-3</v>
      </c>
      <c r="P332" s="66">
        <f>D332/Formato_Análises_Indireta!$W$31</f>
        <v>2.6173651808612371E-2</v>
      </c>
      <c r="Q332" s="66">
        <f>E332/Formato_Análises_Indireta!$W$31</f>
        <v>0</v>
      </c>
      <c r="R332" s="66">
        <f>F332/Formato_Análises_Indireta!$W$31</f>
        <v>1.1560227584739494E-2</v>
      </c>
      <c r="S332" s="66">
        <f>G332/Formato_Análises_Indireta!$W$31</f>
        <v>6.2872432116588815E-4</v>
      </c>
      <c r="T332" s="66">
        <f>H332/Formato_Análises_Indireta!$W$31</f>
        <v>0</v>
      </c>
      <c r="U332" s="66">
        <f>I332/Formato_Análises_Indireta!$W$31</f>
        <v>5.9061098649780108E-4</v>
      </c>
      <c r="V332" s="66">
        <f>J332/Formato_Análises_Indireta!$W$31</f>
        <v>0</v>
      </c>
      <c r="W332" s="66">
        <f>K332/Formato_Análises_Indireta!$W$31</f>
        <v>0</v>
      </c>
      <c r="X332" s="1">
        <f t="shared" si="30"/>
        <v>4.2902361082396596E-2</v>
      </c>
    </row>
    <row r="333" spans="1:24" x14ac:dyDescent="0.25">
      <c r="A333" s="25" t="s">
        <v>198</v>
      </c>
      <c r="B333" s="33">
        <v>0</v>
      </c>
      <c r="C333" s="27">
        <f>IFERROR((VLOOKUP(A333,TAB_DIN_Indireta!A$399:J$425,2,0)),0)</f>
        <v>1429171.6943777874</v>
      </c>
      <c r="D333" s="27">
        <f>IFERROR((VLOOKUP(A333,TAB_DIN_Indireta!A$399:J$425,3,0)),0)</f>
        <v>528758.54538601672</v>
      </c>
      <c r="E333" s="33">
        <v>0</v>
      </c>
      <c r="F333" s="27">
        <f>IFERROR((VLOOKUP(A333,TAB_DIN_Indireta!A$399:J$425,4,0)),0)</f>
        <v>6098635.0937747331</v>
      </c>
      <c r="G333" s="27">
        <f>IFERROR((VLOOKUP(A333,TAB_DIN_Indireta!A$399:J$425,5,0)),0)</f>
        <v>7418.3911803505243</v>
      </c>
      <c r="H333" s="27">
        <f>IFERROR((VLOOKUP(A333,TAB_DIN_Indireta!A$399:J$425,6,0)),0)</f>
        <v>0</v>
      </c>
      <c r="I333" s="27">
        <f>IFERROR((VLOOKUP(A333,TAB_DIN_Indireta!A$399:J$425,7,0)),0)</f>
        <v>361306.32881462399</v>
      </c>
      <c r="J333" s="27">
        <f>IFERROR((VLOOKUP(A333,TAB_DIN_Indireta!A$399:J$425,8,0)),0)</f>
        <v>415808.75261008856</v>
      </c>
      <c r="K333" s="33">
        <v>0</v>
      </c>
      <c r="L333" s="69">
        <f t="shared" si="29"/>
        <v>8841098.8061436024</v>
      </c>
      <c r="M333" s="25" t="s">
        <v>198</v>
      </c>
      <c r="N333" s="66">
        <f>B333/Formato_Análises_Indireta!$W$31</f>
        <v>0</v>
      </c>
      <c r="O333" s="66">
        <f>C333/Formato_Análises_Indireta!$W$31</f>
        <v>1.3949641261879956E-2</v>
      </c>
      <c r="P333" s="66">
        <f>D333/Formato_Análises_Indireta!$W$31</f>
        <v>5.1610258244721664E-3</v>
      </c>
      <c r="Q333" s="66">
        <f>E333/Formato_Análises_Indireta!$W$31</f>
        <v>0</v>
      </c>
      <c r="R333" s="66">
        <f>F333/Formato_Análises_Indireta!$W$31</f>
        <v>5.9526627962154938E-2</v>
      </c>
      <c r="S333" s="66">
        <f>G333/Formato_Análises_Indireta!$W$31</f>
        <v>7.2408302034863186E-5</v>
      </c>
      <c r="T333" s="66">
        <f>H333/Formato_Análises_Indireta!$W$31</f>
        <v>0</v>
      </c>
      <c r="U333" s="66">
        <f>I333/Formato_Análises_Indireta!$W$31</f>
        <v>3.5265837494809398E-3</v>
      </c>
      <c r="V333" s="66">
        <f>J333/Formato_Análises_Indireta!$W$31</f>
        <v>4.0585627012336084E-3</v>
      </c>
      <c r="W333" s="66">
        <f>K333/Formato_Análises_Indireta!$W$31</f>
        <v>0</v>
      </c>
      <c r="X333" s="1">
        <f t="shared" si="30"/>
        <v>8.6294849801256512E-2</v>
      </c>
    </row>
    <row r="334" spans="1:24" x14ac:dyDescent="0.25">
      <c r="A334" s="25" t="s">
        <v>173</v>
      </c>
      <c r="B334" s="33">
        <v>0</v>
      </c>
      <c r="C334" s="27">
        <f>IFERROR((VLOOKUP(A334,TAB_DIN_Indireta!A$399:J$425,2,0)),0)</f>
        <v>5007.3625730259446</v>
      </c>
      <c r="D334" s="27">
        <f>IFERROR((VLOOKUP(A334,TAB_DIN_Indireta!A$399:J$425,3,0)),0)</f>
        <v>190937.61179722348</v>
      </c>
      <c r="E334" s="33">
        <v>0</v>
      </c>
      <c r="F334" s="27">
        <f>IFERROR((VLOOKUP(A334,TAB_DIN_Indireta!A$399:J$425,4,0)),0)</f>
        <v>287426.11190401408</v>
      </c>
      <c r="G334" s="27">
        <f>IFERROR((VLOOKUP(A334,TAB_DIN_Indireta!A$399:J$425,5,0)),0)</f>
        <v>0</v>
      </c>
      <c r="H334" s="27">
        <f>IFERROR((VLOOKUP(A334,TAB_DIN_Indireta!A$399:J$425,6,0)),0)</f>
        <v>0</v>
      </c>
      <c r="I334" s="27">
        <f>IFERROR((VLOOKUP(A334,TAB_DIN_Indireta!A$399:J$425,7,0)),0)</f>
        <v>76632.001482505191</v>
      </c>
      <c r="J334" s="27">
        <f>IFERROR((VLOOKUP(A334,TAB_DIN_Indireta!A$399:J$425,8,0)),0)</f>
        <v>0</v>
      </c>
      <c r="K334" s="33">
        <v>0</v>
      </c>
      <c r="L334" s="69">
        <f t="shared" si="29"/>
        <v>560003.08775676868</v>
      </c>
      <c r="M334" s="25" t="s">
        <v>173</v>
      </c>
      <c r="N334" s="66">
        <f>B334/Formato_Análises_Indireta!$W$31</f>
        <v>0</v>
      </c>
      <c r="O334" s="66">
        <f>C334/Formato_Análises_Indireta!$W$31</f>
        <v>4.8875101456782492E-5</v>
      </c>
      <c r="P334" s="66">
        <f>D334/Formato_Análises_Indireta!$W$31</f>
        <v>1.8636747414249395E-3</v>
      </c>
      <c r="Q334" s="66">
        <f>E334/Formato_Análises_Indireta!$W$31</f>
        <v>0</v>
      </c>
      <c r="R334" s="66">
        <f>F334/Formato_Análises_Indireta!$W$31</f>
        <v>2.8054649879583264E-3</v>
      </c>
      <c r="S334" s="66">
        <f>G334/Formato_Análises_Indireta!$W$31</f>
        <v>0</v>
      </c>
      <c r="T334" s="66">
        <f>H334/Formato_Análises_Indireta!$W$31</f>
        <v>0</v>
      </c>
      <c r="U334" s="66">
        <f>I334/Formato_Análises_Indireta!$W$31</f>
        <v>7.4797796098683691E-4</v>
      </c>
      <c r="V334" s="66">
        <f>J334/Formato_Análises_Indireta!$W$31</f>
        <v>0</v>
      </c>
      <c r="W334" s="66">
        <f>K334/Formato_Análises_Indireta!$W$31</f>
        <v>0</v>
      </c>
      <c r="X334" s="1">
        <f t="shared" si="30"/>
        <v>5.4659927918268864E-3</v>
      </c>
    </row>
    <row r="335" spans="1:24" x14ac:dyDescent="0.25">
      <c r="A335" s="25" t="s">
        <v>169</v>
      </c>
      <c r="B335" s="33">
        <v>0</v>
      </c>
      <c r="C335" s="27">
        <f>IFERROR((VLOOKUP(A335,TAB_DIN_Indireta!A$399:J$425,2,0)),0)</f>
        <v>105171.0856209561</v>
      </c>
      <c r="D335" s="27">
        <f>IFERROR((VLOOKUP(A335,TAB_DIN_Indireta!A$399:J$425,3,0)),0)</f>
        <v>133325.14640366856</v>
      </c>
      <c r="E335" s="33">
        <v>0</v>
      </c>
      <c r="F335" s="27">
        <f>IFERROR((VLOOKUP(A335,TAB_DIN_Indireta!A$399:J$425,4,0)),0)</f>
        <v>625841.05211382615</v>
      </c>
      <c r="G335" s="27">
        <f>IFERROR((VLOOKUP(A335,TAB_DIN_Indireta!A$399:J$425,5,0)),0)</f>
        <v>0</v>
      </c>
      <c r="H335" s="27">
        <f>IFERROR((VLOOKUP(A335,TAB_DIN_Indireta!A$399:J$425,6,0)),0)</f>
        <v>0</v>
      </c>
      <c r="I335" s="27">
        <f>IFERROR((VLOOKUP(A335,TAB_DIN_Indireta!A$399:J$425,7,0)),0)</f>
        <v>384563.18076512346</v>
      </c>
      <c r="J335" s="27">
        <f>IFERROR((VLOOKUP(A335,TAB_DIN_Indireta!A$399:J$425,8,0)),0)</f>
        <v>0</v>
      </c>
      <c r="K335" s="33">
        <v>0</v>
      </c>
      <c r="L335" s="69">
        <f t="shared" si="29"/>
        <v>1248900.4649035744</v>
      </c>
      <c r="M335" s="25" t="s">
        <v>169</v>
      </c>
      <c r="N335" s="66">
        <f>B335/Formato_Análises_Indireta!$W$31</f>
        <v>0</v>
      </c>
      <c r="O335" s="66">
        <f>C335/Formato_Análises_Indireta!$W$31</f>
        <v>1.0265379039524874E-3</v>
      </c>
      <c r="P335" s="66">
        <f>D335/Formato_Análises_Indireta!$W$31</f>
        <v>1.3013397696268474E-3</v>
      </c>
      <c r="Q335" s="66">
        <f>E335/Formato_Análises_Indireta!$W$31</f>
        <v>0</v>
      </c>
      <c r="R335" s="66">
        <f>F335/Formato_Análises_Indireta!$W$31</f>
        <v>6.1086139603025438E-3</v>
      </c>
      <c r="S335" s="66">
        <f>G335/Formato_Análises_Indireta!$W$31</f>
        <v>0</v>
      </c>
      <c r="T335" s="66">
        <f>H335/Formato_Análises_Indireta!$W$31</f>
        <v>0</v>
      </c>
      <c r="U335" s="66">
        <f>I335/Formato_Análises_Indireta!$W$31</f>
        <v>3.7535856855438871E-3</v>
      </c>
      <c r="V335" s="66">
        <f>J335/Formato_Análises_Indireta!$W$31</f>
        <v>0</v>
      </c>
      <c r="W335" s="66">
        <f>K335/Formato_Análises_Indireta!$W$31</f>
        <v>0</v>
      </c>
      <c r="X335" s="1">
        <f t="shared" si="30"/>
        <v>1.2190077319425771E-2</v>
      </c>
    </row>
    <row r="336" spans="1:24" x14ac:dyDescent="0.25">
      <c r="A336" s="25" t="s">
        <v>163</v>
      </c>
      <c r="B336" s="33">
        <v>0</v>
      </c>
      <c r="C336" s="27">
        <f>IFERROR((VLOOKUP(A336,TAB_DIN_Indireta!A$399:J$425,2,0)),0)</f>
        <v>150201.31718072743</v>
      </c>
      <c r="D336" s="27">
        <f>IFERROR((VLOOKUP(A336,TAB_DIN_Indireta!A$399:J$425,3,0)),0)</f>
        <v>319258.48405050568</v>
      </c>
      <c r="E336" s="33">
        <v>0</v>
      </c>
      <c r="F336" s="27">
        <f>IFERROR((VLOOKUP(A336,TAB_DIN_Indireta!A$399:J$425,4,0)),0)</f>
        <v>182759.46864752815</v>
      </c>
      <c r="G336" s="27">
        <f>IFERROR((VLOOKUP(A336,TAB_DIN_Indireta!A$399:J$425,5,0)),0)</f>
        <v>54012.394069979273</v>
      </c>
      <c r="H336" s="27">
        <f>IFERROR((VLOOKUP(A336,TAB_DIN_Indireta!A$399:J$425,6,0)),0)</f>
        <v>0</v>
      </c>
      <c r="I336" s="27">
        <f>IFERROR((VLOOKUP(A336,TAB_DIN_Indireta!A$399:J$425,7,0)),0)</f>
        <v>161496.70824800554</v>
      </c>
      <c r="J336" s="27">
        <f>IFERROR((VLOOKUP(A336,TAB_DIN_Indireta!A$399:J$425,8,0)),0)</f>
        <v>2579.8623782900936</v>
      </c>
      <c r="K336" s="33">
        <v>0</v>
      </c>
      <c r="L336" s="69">
        <f t="shared" si="29"/>
        <v>870308.2345750361</v>
      </c>
      <c r="M336" s="25" t="s">
        <v>163</v>
      </c>
      <c r="N336" s="66">
        <f>B336/Formato_Análises_Indireta!$W$31</f>
        <v>0</v>
      </c>
      <c r="O336" s="66">
        <f>C336/Formato_Análises_Indireta!$W$31</f>
        <v>1.4660621253384089E-3</v>
      </c>
      <c r="P336" s="66">
        <f>D336/Formato_Análises_Indireta!$W$31</f>
        <v>3.1161695546000141E-3</v>
      </c>
      <c r="Q336" s="66">
        <f>E336/Formato_Análises_Indireta!$W$31</f>
        <v>0</v>
      </c>
      <c r="R336" s="66">
        <f>F336/Formato_Análises_Indireta!$W$31</f>
        <v>1.78385076815753E-3</v>
      </c>
      <c r="S336" s="66">
        <f>G336/Formato_Análises_Indireta!$W$31</f>
        <v>5.2719594429102585E-4</v>
      </c>
      <c r="T336" s="66">
        <f>H336/Formato_Análises_Indireta!$W$31</f>
        <v>0</v>
      </c>
      <c r="U336" s="66">
        <f>I336/Formato_Análises_Indireta!$W$31</f>
        <v>1.5763124569962662E-3</v>
      </c>
      <c r="V336" s="66">
        <f>J336/Formato_Análises_Indireta!$W$31</f>
        <v>2.5181127518646567E-5</v>
      </c>
      <c r="W336" s="66">
        <f>K336/Formato_Análises_Indireta!$W$31</f>
        <v>0</v>
      </c>
      <c r="X336" s="1">
        <f t="shared" si="30"/>
        <v>8.4947719769018944E-3</v>
      </c>
    </row>
    <row r="337" spans="1:24" x14ac:dyDescent="0.25">
      <c r="A337" s="25" t="s">
        <v>155</v>
      </c>
      <c r="B337" s="33">
        <v>0</v>
      </c>
      <c r="C337" s="27">
        <f>IFERROR((VLOOKUP(A337,TAB_DIN_Indireta!A$399:J$425,2,0)),0)</f>
        <v>22370.474652930461</v>
      </c>
      <c r="D337" s="27">
        <f>IFERROR((VLOOKUP(A337,TAB_DIN_Indireta!A$399:J$425,3,0)),0)</f>
        <v>0</v>
      </c>
      <c r="E337" s="33">
        <v>0</v>
      </c>
      <c r="F337" s="27">
        <f>IFERROR((VLOOKUP(A337,TAB_DIN_Indireta!A$399:J$425,4,0)),0)</f>
        <v>498391.11504491488</v>
      </c>
      <c r="G337" s="27">
        <f>IFERROR((VLOOKUP(A337,TAB_DIN_Indireta!A$399:J$425,5,0)),0)</f>
        <v>0</v>
      </c>
      <c r="H337" s="27">
        <f>IFERROR((VLOOKUP(A337,TAB_DIN_Indireta!A$399:J$425,6,0)),0)</f>
        <v>0</v>
      </c>
      <c r="I337" s="27">
        <f>IFERROR((VLOOKUP(A337,TAB_DIN_Indireta!A$399:J$425,7,0)),0)</f>
        <v>301793.45402349398</v>
      </c>
      <c r="J337" s="27">
        <f>IFERROR((VLOOKUP(A337,TAB_DIN_Indireta!A$399:J$425,8,0)),0)</f>
        <v>0</v>
      </c>
      <c r="K337" s="33">
        <v>0</v>
      </c>
      <c r="L337" s="69">
        <f t="shared" si="29"/>
        <v>822555.04372133932</v>
      </c>
      <c r="M337" s="25" t="s">
        <v>155</v>
      </c>
      <c r="N337" s="66">
        <f>B337/Formato_Análises_Indireta!$W$31</f>
        <v>0</v>
      </c>
      <c r="O337" s="66">
        <f>C337/Formato_Análises_Indireta!$W$31</f>
        <v>2.1835031962497603E-4</v>
      </c>
      <c r="P337" s="66">
        <f>D337/Formato_Análises_Indireta!$W$31</f>
        <v>0</v>
      </c>
      <c r="Q337" s="66">
        <f>E337/Formato_Análises_Indireta!$W$31</f>
        <v>0</v>
      </c>
      <c r="R337" s="66">
        <f>F337/Formato_Análises_Indireta!$W$31</f>
        <v>4.864620038540388E-3</v>
      </c>
      <c r="S337" s="66">
        <f>G337/Formato_Análises_Indireta!$W$31</f>
        <v>0</v>
      </c>
      <c r="T337" s="66">
        <f>H337/Formato_Análises_Indireta!$W$31</f>
        <v>0</v>
      </c>
      <c r="U337" s="66">
        <f>I337/Formato_Análises_Indireta!$W$31</f>
        <v>2.9456995512664795E-3</v>
      </c>
      <c r="V337" s="66">
        <f>J337/Formato_Análises_Indireta!$W$31</f>
        <v>0</v>
      </c>
      <c r="W337" s="66">
        <f>K337/Formato_Análises_Indireta!$W$31</f>
        <v>0</v>
      </c>
      <c r="X337" s="1">
        <f t="shared" si="30"/>
        <v>8.0286699094318462E-3</v>
      </c>
    </row>
    <row r="338" spans="1:24" x14ac:dyDescent="0.25">
      <c r="A338" s="1" t="s">
        <v>223</v>
      </c>
      <c r="B338" s="29">
        <f>SUM(B311:B337)</f>
        <v>0</v>
      </c>
      <c r="C338" s="29">
        <f t="shared" ref="C338:K338" si="31">SUM(C311:C337)</f>
        <v>9379971.9356743507</v>
      </c>
      <c r="D338" s="29">
        <f t="shared" si="31"/>
        <v>13803527.918185813</v>
      </c>
      <c r="E338" s="29">
        <f t="shared" si="31"/>
        <v>0</v>
      </c>
      <c r="F338" s="29">
        <f t="shared" si="31"/>
        <v>70477669.774847671</v>
      </c>
      <c r="G338" s="29">
        <f t="shared" si="31"/>
        <v>390041.01305358374</v>
      </c>
      <c r="H338" s="29">
        <f t="shared" si="31"/>
        <v>68817.262730070986</v>
      </c>
      <c r="I338" s="29">
        <f t="shared" si="31"/>
        <v>7913801.967548213</v>
      </c>
      <c r="J338" s="29">
        <f>SUM(J311:J337)</f>
        <v>418388.61498837866</v>
      </c>
      <c r="K338" s="29">
        <f t="shared" si="31"/>
        <v>0</v>
      </c>
      <c r="L338" s="69">
        <f t="shared" si="29"/>
        <v>102452218.48702806</v>
      </c>
      <c r="M338" s="25" t="s">
        <v>223</v>
      </c>
      <c r="N338" s="66">
        <f>B338/Formato_Análises_Indireta!$W$31</f>
        <v>0</v>
      </c>
      <c r="O338" s="66">
        <f>C338/Formato_Análises_Indireta!$W$31</f>
        <v>9.1554600517137541E-2</v>
      </c>
      <c r="P338" s="66">
        <f>D338/Formato_Análises_Indireta!$W$31</f>
        <v>0.13473137158014334</v>
      </c>
      <c r="Q338" s="66">
        <f>E338/Formato_Análises_Indireta!$W$31</f>
        <v>0</v>
      </c>
      <c r="R338" s="66">
        <f>F338/Formato_Análises_Indireta!$W$31</f>
        <v>0.68790769800432527</v>
      </c>
      <c r="S338" s="66">
        <f>G338/Formato_Análises_Indireta!$W$31</f>
        <v>3.807052876097246E-3</v>
      </c>
      <c r="T338" s="66">
        <f>H338/Formato_Análises_Indireta!$W$31</f>
        <v>6.7170104997564528E-4</v>
      </c>
      <c r="U338" s="66">
        <f>I338/Formato_Análises_Indireta!$W$31</f>
        <v>7.7243832143568586E-2</v>
      </c>
      <c r="V338" s="66">
        <f>J338/Formato_Análises_Indireta!$W$31</f>
        <v>4.0837438287522551E-3</v>
      </c>
      <c r="W338" s="66">
        <f>K338/Formato_Análises_Indireta!$W$31</f>
        <v>0</v>
      </c>
      <c r="X338" s="1">
        <f t="shared" si="30"/>
        <v>1</v>
      </c>
    </row>
    <row r="343" spans="1:24" x14ac:dyDescent="0.25">
      <c r="A343" s="25"/>
      <c r="B343" s="1">
        <v>2017</v>
      </c>
      <c r="C343" s="1">
        <v>2017</v>
      </c>
      <c r="D343" s="1">
        <v>2017</v>
      </c>
      <c r="E343" s="1">
        <v>2017</v>
      </c>
      <c r="F343" s="1">
        <v>2017</v>
      </c>
      <c r="G343" s="1">
        <v>2017</v>
      </c>
      <c r="H343" s="1">
        <v>2017</v>
      </c>
      <c r="I343" s="1">
        <v>2017</v>
      </c>
      <c r="J343" s="1">
        <v>2017</v>
      </c>
      <c r="K343" s="1">
        <v>2017</v>
      </c>
      <c r="N343" s="1">
        <v>2017</v>
      </c>
      <c r="O343" s="1">
        <v>2017</v>
      </c>
      <c r="P343" s="1">
        <v>2017</v>
      </c>
      <c r="Q343" s="1">
        <v>2017</v>
      </c>
      <c r="R343" s="1">
        <v>2017</v>
      </c>
      <c r="S343" s="1">
        <v>2017</v>
      </c>
      <c r="T343" s="1">
        <v>2017</v>
      </c>
      <c r="U343" s="1">
        <v>2017</v>
      </c>
      <c r="V343" s="1">
        <v>2017</v>
      </c>
      <c r="W343" s="1">
        <v>2017</v>
      </c>
    </row>
    <row r="344" spans="1:24" x14ac:dyDescent="0.25">
      <c r="A344" s="25"/>
      <c r="B344" s="25" t="s">
        <v>224</v>
      </c>
      <c r="C344" s="25" t="s">
        <v>228</v>
      </c>
      <c r="D344" s="25" t="s">
        <v>15</v>
      </c>
      <c r="E344" s="25" t="s">
        <v>229</v>
      </c>
      <c r="F344" s="25" t="s">
        <v>226</v>
      </c>
      <c r="G344" s="25" t="s">
        <v>227</v>
      </c>
      <c r="H344" s="25" t="s">
        <v>131</v>
      </c>
      <c r="I344" s="25" t="s">
        <v>130</v>
      </c>
      <c r="J344" s="25" t="s">
        <v>129</v>
      </c>
      <c r="K344" s="25" t="s">
        <v>230</v>
      </c>
      <c r="L344" s="25" t="s">
        <v>404</v>
      </c>
      <c r="N344" s="25" t="s">
        <v>224</v>
      </c>
      <c r="O344" s="25" t="s">
        <v>228</v>
      </c>
      <c r="P344" s="25" t="s">
        <v>15</v>
      </c>
      <c r="Q344" s="25" t="s">
        <v>229</v>
      </c>
      <c r="R344" s="25" t="s">
        <v>226</v>
      </c>
      <c r="S344" s="25" t="s">
        <v>227</v>
      </c>
      <c r="T344" s="25" t="s">
        <v>131</v>
      </c>
      <c r="U344" s="25" t="s">
        <v>130</v>
      </c>
      <c r="V344" s="25" t="s">
        <v>129</v>
      </c>
      <c r="W344" s="25" t="s">
        <v>230</v>
      </c>
    </row>
    <row r="345" spans="1:24" x14ac:dyDescent="0.25">
      <c r="A345" s="25" t="s">
        <v>132</v>
      </c>
      <c r="B345" s="33">
        <v>0</v>
      </c>
      <c r="C345" s="27">
        <f>TAB_DIN_Indireta!B436</f>
        <v>29741</v>
      </c>
      <c r="D345" s="27">
        <f>TAB_DIN_Indireta!C436</f>
        <v>187298</v>
      </c>
      <c r="E345" s="33">
        <v>0</v>
      </c>
      <c r="F345" s="27">
        <f>TAB_DIN_Indireta!D436</f>
        <v>50267</v>
      </c>
      <c r="G345" s="27">
        <f>TAB_DIN_Indireta!E436</f>
        <v>0</v>
      </c>
      <c r="H345" s="27"/>
      <c r="I345" s="27">
        <f>TAB_DIN_Indireta!F436</f>
        <v>0</v>
      </c>
      <c r="J345" s="27">
        <f>TAB_DIN_Indireta!G436</f>
        <v>0</v>
      </c>
      <c r="K345" s="33">
        <v>0</v>
      </c>
      <c r="L345" s="69">
        <f t="shared" ref="L345:L372" si="32">SUM(B345:K345)</f>
        <v>267306</v>
      </c>
      <c r="M345" s="25" t="s">
        <v>132</v>
      </c>
      <c r="N345" s="66">
        <f>B345/Formato_Análises_Indireta!$X$31</f>
        <v>0</v>
      </c>
      <c r="O345" s="66">
        <f>C345/Formato_Análises_Indireta!$X$31</f>
        <v>2.8417660590454032E-4</v>
      </c>
      <c r="P345" s="66">
        <f>D345/Formato_Análises_Indireta!$X$31</f>
        <v>1.7896408975054165E-3</v>
      </c>
      <c r="Q345" s="66">
        <f>E345/Formato_Análises_Indireta!$X$31</f>
        <v>0</v>
      </c>
      <c r="R345" s="66">
        <f>F345/Formato_Análises_Indireta!$X$31</f>
        <v>4.8030346824261218E-4</v>
      </c>
      <c r="S345" s="66">
        <f>G345/Formato_Análises_Indireta!$X$31</f>
        <v>0</v>
      </c>
      <c r="T345" s="66">
        <f>H345/Formato_Análises_Indireta!$X$31</f>
        <v>0</v>
      </c>
      <c r="U345" s="66">
        <f>I345/Formato_Análises_Indireta!$X$31</f>
        <v>0</v>
      </c>
      <c r="V345" s="66">
        <f>J345/Formato_Análises_Indireta!$X$31</f>
        <v>0</v>
      </c>
      <c r="W345" s="66">
        <f>K345/Formato_Análises_Indireta!$X$31</f>
        <v>0</v>
      </c>
      <c r="X345" s="66">
        <f>L345/Formato_Análises_Indireta!$X$31</f>
        <v>2.5541209716525692E-3</v>
      </c>
    </row>
    <row r="346" spans="1:24" x14ac:dyDescent="0.25">
      <c r="A346" s="25" t="s">
        <v>134</v>
      </c>
      <c r="B346" s="33">
        <v>0</v>
      </c>
      <c r="C346" s="27">
        <f>TAB_DIN_Indireta!B437</f>
        <v>0</v>
      </c>
      <c r="D346" s="27">
        <f>TAB_DIN_Indireta!C437</f>
        <v>43781</v>
      </c>
      <c r="E346" s="33">
        <v>0</v>
      </c>
      <c r="F346" s="27">
        <f>TAB_DIN_Indireta!D437</f>
        <v>0</v>
      </c>
      <c r="G346" s="27">
        <f>TAB_DIN_Indireta!E437</f>
        <v>0</v>
      </c>
      <c r="H346" s="27"/>
      <c r="I346" s="27">
        <f>TAB_DIN_Indireta!F437</f>
        <v>0</v>
      </c>
      <c r="J346" s="27">
        <f>TAB_DIN_Indireta!G437</f>
        <v>0</v>
      </c>
      <c r="K346" s="33">
        <v>0</v>
      </c>
      <c r="L346" s="69">
        <f t="shared" si="32"/>
        <v>43781</v>
      </c>
      <c r="M346" s="25" t="s">
        <v>134</v>
      </c>
      <c r="N346" s="66">
        <f>B346/Formato_Análises_Indireta!$X$31</f>
        <v>0</v>
      </c>
      <c r="O346" s="66">
        <f>C346/Formato_Análises_Indireta!$X$31</f>
        <v>0</v>
      </c>
      <c r="P346" s="66">
        <f>D346/Formato_Análises_Indireta!$X$31</f>
        <v>4.183294436335927E-4</v>
      </c>
      <c r="Q346" s="66">
        <f>E346/Formato_Análises_Indireta!$X$31</f>
        <v>0</v>
      </c>
      <c r="R346" s="66">
        <f>F346/Formato_Análises_Indireta!$X$31</f>
        <v>0</v>
      </c>
      <c r="S346" s="66">
        <f>G346/Formato_Análises_Indireta!$X$31</f>
        <v>0</v>
      </c>
      <c r="T346" s="66">
        <f>H346/Formato_Análises_Indireta!$X$31</f>
        <v>0</v>
      </c>
      <c r="U346" s="66">
        <f>I346/Formato_Análises_Indireta!$X$31</f>
        <v>0</v>
      </c>
      <c r="V346" s="66">
        <f>J346/Formato_Análises_Indireta!$X$31</f>
        <v>0</v>
      </c>
      <c r="W346" s="66">
        <f>K346/Formato_Análises_Indireta!$X$31</f>
        <v>0</v>
      </c>
      <c r="X346" s="66">
        <f>L346/Formato_Análises_Indireta!$X$31</f>
        <v>4.183294436335927E-4</v>
      </c>
    </row>
    <row r="347" spans="1:24" x14ac:dyDescent="0.25">
      <c r="A347" s="25" t="s">
        <v>139</v>
      </c>
      <c r="B347" s="33">
        <v>0</v>
      </c>
      <c r="C347" s="27">
        <f>TAB_DIN_Indireta!B438</f>
        <v>234646</v>
      </c>
      <c r="D347" s="27">
        <f>TAB_DIN_Indireta!C438</f>
        <v>228483</v>
      </c>
      <c r="E347" s="33">
        <v>0</v>
      </c>
      <c r="F347" s="27">
        <f>TAB_DIN_Indireta!D438</f>
        <v>104172</v>
      </c>
      <c r="G347" s="27">
        <f>TAB_DIN_Indireta!E438</f>
        <v>0</v>
      </c>
      <c r="H347" s="27"/>
      <c r="I347" s="27">
        <f>TAB_DIN_Indireta!F438</f>
        <v>28429</v>
      </c>
      <c r="J347" s="27">
        <f>TAB_DIN_Indireta!G438</f>
        <v>0</v>
      </c>
      <c r="K347" s="33">
        <v>0</v>
      </c>
      <c r="L347" s="69">
        <f t="shared" si="32"/>
        <v>595730</v>
      </c>
      <c r="M347" s="25" t="s">
        <v>139</v>
      </c>
      <c r="N347" s="66">
        <f>B347/Formato_Análises_Indireta!$X$31</f>
        <v>0</v>
      </c>
      <c r="O347" s="66">
        <f>C347/Formato_Análises_Indireta!$X$31</f>
        <v>2.2420531881603431E-3</v>
      </c>
      <c r="P347" s="66">
        <f>D347/Formato_Análises_Indireta!$X$31</f>
        <v>2.1831654432227258E-3</v>
      </c>
      <c r="Q347" s="66">
        <f>E347/Formato_Análises_Indireta!$X$31</f>
        <v>0</v>
      </c>
      <c r="R347" s="66">
        <f>F347/Formato_Análises_Indireta!$X$31</f>
        <v>9.953681917315414E-4</v>
      </c>
      <c r="S347" s="66">
        <f>G347/Formato_Análises_Indireta!$X$31</f>
        <v>0</v>
      </c>
      <c r="T347" s="66">
        <f>H347/Formato_Análises_Indireta!$X$31</f>
        <v>0</v>
      </c>
      <c r="U347" s="66">
        <f>I347/Formato_Análises_Indireta!$X$31</f>
        <v>2.7164038631048644E-4</v>
      </c>
      <c r="V347" s="66">
        <f>J347/Formato_Análises_Indireta!$X$31</f>
        <v>0</v>
      </c>
      <c r="W347" s="66">
        <f>K347/Formato_Análises_Indireta!$X$31</f>
        <v>0</v>
      </c>
      <c r="X347" s="66">
        <f>L347/Formato_Análises_Indireta!$X$31</f>
        <v>5.6922272094250964E-3</v>
      </c>
    </row>
    <row r="348" spans="1:24" x14ac:dyDescent="0.25">
      <c r="A348" s="25" t="s">
        <v>143</v>
      </c>
      <c r="B348" s="33">
        <v>0</v>
      </c>
      <c r="C348" s="27">
        <f>TAB_DIN_Indireta!B439</f>
        <v>25724</v>
      </c>
      <c r="D348" s="27">
        <f>TAB_DIN_Indireta!C439</f>
        <v>0</v>
      </c>
      <c r="E348" s="33">
        <v>0</v>
      </c>
      <c r="F348" s="27">
        <f>TAB_DIN_Indireta!D439</f>
        <v>0</v>
      </c>
      <c r="G348" s="27">
        <f>TAB_DIN_Indireta!E439</f>
        <v>0</v>
      </c>
      <c r="H348" s="27"/>
      <c r="I348" s="27">
        <f>TAB_DIN_Indireta!F439</f>
        <v>4557</v>
      </c>
      <c r="J348" s="27">
        <f>TAB_DIN_Indireta!G439</f>
        <v>0</v>
      </c>
      <c r="K348" s="33">
        <v>0</v>
      </c>
      <c r="L348" s="69">
        <f t="shared" si="32"/>
        <v>30281</v>
      </c>
      <c r="M348" s="25" t="s">
        <v>143</v>
      </c>
      <c r="N348" s="66">
        <f>B348/Formato_Análises_Indireta!$X$31</f>
        <v>0</v>
      </c>
      <c r="O348" s="66">
        <f>C348/Formato_Análises_Indireta!$X$31</f>
        <v>2.4579398844317254E-4</v>
      </c>
      <c r="P348" s="66">
        <f>D348/Formato_Análises_Indireta!$X$31</f>
        <v>0</v>
      </c>
      <c r="Q348" s="66">
        <f>E348/Formato_Análises_Indireta!$X$31</f>
        <v>0</v>
      </c>
      <c r="R348" s="66">
        <f>F348/Formato_Análises_Indireta!$X$31</f>
        <v>0</v>
      </c>
      <c r="S348" s="66">
        <f>G348/Formato_Análises_Indireta!$X$31</f>
        <v>0</v>
      </c>
      <c r="T348" s="66">
        <f>H348/Formato_Análises_Indireta!$X$31</f>
        <v>0</v>
      </c>
      <c r="U348" s="66">
        <f>I348/Formato_Análises_Indireta!$X$31</f>
        <v>4.3542341989408232E-5</v>
      </c>
      <c r="V348" s="66">
        <f>J348/Formato_Análises_Indireta!$X$31</f>
        <v>0</v>
      </c>
      <c r="W348" s="66">
        <f>K348/Formato_Análises_Indireta!$X$31</f>
        <v>0</v>
      </c>
      <c r="X348" s="66">
        <f>L348/Formato_Análises_Indireta!$X$31</f>
        <v>2.8933633043258078E-4</v>
      </c>
    </row>
    <row r="349" spans="1:24" x14ac:dyDescent="0.25">
      <c r="A349" s="25" t="s">
        <v>146</v>
      </c>
      <c r="B349" s="33">
        <v>0</v>
      </c>
      <c r="C349" s="27">
        <f>TAB_DIN_Indireta!B440</f>
        <v>415000</v>
      </c>
      <c r="D349" s="27">
        <f>TAB_DIN_Indireta!C440</f>
        <v>173785</v>
      </c>
      <c r="E349" s="33">
        <v>0</v>
      </c>
      <c r="F349" s="27">
        <f>TAB_DIN_Indireta!D440</f>
        <v>31798</v>
      </c>
      <c r="G349" s="27">
        <f>TAB_DIN_Indireta!E440</f>
        <v>0</v>
      </c>
      <c r="H349" s="27"/>
      <c r="I349" s="27">
        <f>TAB_DIN_Indireta!F440</f>
        <v>9756</v>
      </c>
      <c r="J349" s="27">
        <f>TAB_DIN_Indireta!G440</f>
        <v>0</v>
      </c>
      <c r="K349" s="33">
        <v>0</v>
      </c>
      <c r="L349" s="69">
        <f t="shared" si="32"/>
        <v>630339</v>
      </c>
      <c r="M349" s="25" t="s">
        <v>146</v>
      </c>
      <c r="N349" s="66">
        <f>B349/Formato_Análises_Indireta!$X$31</f>
        <v>0</v>
      </c>
      <c r="O349" s="66">
        <f>C349/Formato_Análises_Indireta!$X$31</f>
        <v>3.9653438502533283E-3</v>
      </c>
      <c r="P349" s="66">
        <f>D349/Formato_Análises_Indireta!$X$31</f>
        <v>1.6605235687139148E-3</v>
      </c>
      <c r="Q349" s="66">
        <f>E349/Formato_Análises_Indireta!$X$31</f>
        <v>0</v>
      </c>
      <c r="R349" s="66">
        <f>F349/Formato_Análises_Indireta!$X$31</f>
        <v>3.0383133433820562E-4</v>
      </c>
      <c r="S349" s="66">
        <f>G349/Formato_Análises_Indireta!$X$31</f>
        <v>0</v>
      </c>
      <c r="T349" s="66">
        <f>H349/Formato_Análises_Indireta!$X$31</f>
        <v>0</v>
      </c>
      <c r="U349" s="66">
        <f>I349/Formato_Análises_Indireta!$X$31</f>
        <v>9.3219023139931245E-5</v>
      </c>
      <c r="V349" s="66">
        <f>J349/Formato_Análises_Indireta!$X$31</f>
        <v>0</v>
      </c>
      <c r="W349" s="66">
        <f>K349/Formato_Análises_Indireta!$X$31</f>
        <v>0</v>
      </c>
      <c r="X349" s="66">
        <f>L349/Formato_Análises_Indireta!$X$31</f>
        <v>6.0229177764453794E-3</v>
      </c>
    </row>
    <row r="350" spans="1:24" x14ac:dyDescent="0.25">
      <c r="A350" s="25" t="s">
        <v>141</v>
      </c>
      <c r="B350" s="33">
        <v>0</v>
      </c>
      <c r="C350" s="27">
        <f>TAB_DIN_Indireta!B441</f>
        <v>0</v>
      </c>
      <c r="D350" s="27">
        <f>TAB_DIN_Indireta!C441</f>
        <v>7502</v>
      </c>
      <c r="E350" s="33">
        <v>0</v>
      </c>
      <c r="F350" s="27">
        <f>TAB_DIN_Indireta!D441</f>
        <v>0</v>
      </c>
      <c r="G350" s="27">
        <f>TAB_DIN_Indireta!E441</f>
        <v>0</v>
      </c>
      <c r="H350" s="27"/>
      <c r="I350" s="27">
        <f>TAB_DIN_Indireta!F441</f>
        <v>0</v>
      </c>
      <c r="J350" s="27">
        <f>TAB_DIN_Indireta!G441</f>
        <v>0</v>
      </c>
      <c r="K350" s="33">
        <v>0</v>
      </c>
      <c r="L350" s="69">
        <f t="shared" si="32"/>
        <v>7502</v>
      </c>
      <c r="M350" s="25" t="s">
        <v>141</v>
      </c>
      <c r="N350" s="66">
        <f>B350/Formato_Análises_Indireta!$X$31</f>
        <v>0</v>
      </c>
      <c r="O350" s="66">
        <f>C350/Formato_Análises_Indireta!$X$31</f>
        <v>0</v>
      </c>
      <c r="P350" s="66">
        <f>D350/Formato_Análises_Indireta!$X$31</f>
        <v>7.1681950758073419E-5</v>
      </c>
      <c r="Q350" s="66">
        <f>E350/Formato_Análises_Indireta!$X$31</f>
        <v>0</v>
      </c>
      <c r="R350" s="66">
        <f>F350/Formato_Análises_Indireta!$X$31</f>
        <v>0</v>
      </c>
      <c r="S350" s="66">
        <f>G350/Formato_Análises_Indireta!$X$31</f>
        <v>0</v>
      </c>
      <c r="T350" s="66">
        <f>H350/Formato_Análises_Indireta!$X$31</f>
        <v>0</v>
      </c>
      <c r="U350" s="66">
        <f>I350/Formato_Análises_Indireta!$X$31</f>
        <v>0</v>
      </c>
      <c r="V350" s="66">
        <f>J350/Formato_Análises_Indireta!$X$31</f>
        <v>0</v>
      </c>
      <c r="W350" s="66">
        <f>K350/Formato_Análises_Indireta!$X$31</f>
        <v>0</v>
      </c>
      <c r="X350" s="66">
        <f>L350/Formato_Análises_Indireta!$X$31</f>
        <v>7.1681950758073419E-5</v>
      </c>
    </row>
    <row r="351" spans="1:24" x14ac:dyDescent="0.25">
      <c r="A351" s="25" t="s">
        <v>153</v>
      </c>
      <c r="B351" s="33">
        <v>0</v>
      </c>
      <c r="C351" s="27">
        <f>TAB_DIN_Indireta!B442</f>
        <v>79000</v>
      </c>
      <c r="D351" s="27">
        <f>TAB_DIN_Indireta!C442</f>
        <v>0</v>
      </c>
      <c r="E351" s="33">
        <v>0</v>
      </c>
      <c r="F351" s="27">
        <f>TAB_DIN_Indireta!D442</f>
        <v>0</v>
      </c>
      <c r="G351" s="27">
        <f>TAB_DIN_Indireta!E442</f>
        <v>0</v>
      </c>
      <c r="H351" s="27"/>
      <c r="I351" s="27">
        <f>TAB_DIN_Indireta!F442</f>
        <v>0</v>
      </c>
      <c r="J351" s="27">
        <f>TAB_DIN_Indireta!G442</f>
        <v>0</v>
      </c>
      <c r="K351" s="33">
        <v>0</v>
      </c>
      <c r="L351" s="69">
        <f t="shared" si="32"/>
        <v>79000</v>
      </c>
      <c r="M351" s="25" t="s">
        <v>153</v>
      </c>
      <c r="N351" s="66">
        <f>B351/Formato_Análises_Indireta!$X$31</f>
        <v>0</v>
      </c>
      <c r="O351" s="66">
        <f>C351/Formato_Análises_Indireta!$X$31</f>
        <v>7.5484858836147696E-4</v>
      </c>
      <c r="P351" s="66">
        <f>D351/Formato_Análises_Indireta!$X$31</f>
        <v>0</v>
      </c>
      <c r="Q351" s="66">
        <f>E351/Formato_Análises_Indireta!$X$31</f>
        <v>0</v>
      </c>
      <c r="R351" s="66">
        <f>F351/Formato_Análises_Indireta!$X$31</f>
        <v>0</v>
      </c>
      <c r="S351" s="66">
        <f>G351/Formato_Análises_Indireta!$X$31</f>
        <v>0</v>
      </c>
      <c r="T351" s="66">
        <f>H351/Formato_Análises_Indireta!$X$31</f>
        <v>0</v>
      </c>
      <c r="U351" s="66">
        <f>I351/Formato_Análises_Indireta!$X$31</f>
        <v>0</v>
      </c>
      <c r="V351" s="66">
        <f>J351/Formato_Análises_Indireta!$X$31</f>
        <v>0</v>
      </c>
      <c r="W351" s="66">
        <f>K351/Formato_Análises_Indireta!$X$31</f>
        <v>0</v>
      </c>
      <c r="X351" s="66">
        <f>L351/Formato_Análises_Indireta!$X$31</f>
        <v>7.5484858836147696E-4</v>
      </c>
    </row>
    <row r="352" spans="1:24" x14ac:dyDescent="0.25">
      <c r="A352" s="25" t="s">
        <v>157</v>
      </c>
      <c r="B352" s="33">
        <v>0</v>
      </c>
      <c r="C352" s="27">
        <f>TAB_DIN_Indireta!B443</f>
        <v>14325</v>
      </c>
      <c r="D352" s="27">
        <f>TAB_DIN_Indireta!C443</f>
        <v>0</v>
      </c>
      <c r="E352" s="33">
        <v>0</v>
      </c>
      <c r="F352" s="27">
        <f>TAB_DIN_Indireta!D443</f>
        <v>50000</v>
      </c>
      <c r="G352" s="27">
        <f>TAB_DIN_Indireta!E443</f>
        <v>0</v>
      </c>
      <c r="H352" s="27"/>
      <c r="I352" s="27">
        <f>TAB_DIN_Indireta!F443</f>
        <v>29353</v>
      </c>
      <c r="J352" s="27">
        <f>TAB_DIN_Indireta!G443</f>
        <v>0</v>
      </c>
      <c r="K352" s="33">
        <v>0</v>
      </c>
      <c r="L352" s="69">
        <f t="shared" si="32"/>
        <v>93678</v>
      </c>
      <c r="M352" s="25" t="s">
        <v>157</v>
      </c>
      <c r="N352" s="66">
        <f>B352/Formato_Análises_Indireta!$X$31</f>
        <v>0</v>
      </c>
      <c r="O352" s="66">
        <f>C352/Formato_Análises_Indireta!$X$31</f>
        <v>1.3687602567440704E-4</v>
      </c>
      <c r="P352" s="66">
        <f>D352/Formato_Análises_Indireta!$X$31</f>
        <v>0</v>
      </c>
      <c r="Q352" s="66">
        <f>E352/Formato_Análises_Indireta!$X$31</f>
        <v>0</v>
      </c>
      <c r="R352" s="66">
        <f>F352/Formato_Análises_Indireta!$X$31</f>
        <v>4.7775227111485882E-4</v>
      </c>
      <c r="S352" s="66">
        <f>G352/Formato_Análises_Indireta!$X$31</f>
        <v>0</v>
      </c>
      <c r="T352" s="66">
        <f>H352/Formato_Análises_Indireta!$X$31</f>
        <v>0</v>
      </c>
      <c r="U352" s="66">
        <f>I352/Formato_Análises_Indireta!$X$31</f>
        <v>2.8046924828068902E-4</v>
      </c>
      <c r="V352" s="66">
        <f>J352/Formato_Análises_Indireta!$X$31</f>
        <v>0</v>
      </c>
      <c r="W352" s="66">
        <f>K352/Formato_Análises_Indireta!$X$31</f>
        <v>0</v>
      </c>
      <c r="X352" s="66">
        <f>L352/Formato_Análises_Indireta!$X$31</f>
        <v>8.9509754506995485E-4</v>
      </c>
    </row>
    <row r="353" spans="1:24" x14ac:dyDescent="0.25">
      <c r="A353" s="25" t="s">
        <v>161</v>
      </c>
      <c r="B353" s="33">
        <v>0</v>
      </c>
      <c r="C353" s="27">
        <f>TAB_DIN_Indireta!B444</f>
        <v>0</v>
      </c>
      <c r="D353" s="27">
        <f>TAB_DIN_Indireta!C444</f>
        <v>121574</v>
      </c>
      <c r="E353" s="33">
        <v>0</v>
      </c>
      <c r="F353" s="27">
        <f>TAB_DIN_Indireta!D444</f>
        <v>198000</v>
      </c>
      <c r="G353" s="27">
        <f>TAB_DIN_Indireta!E444</f>
        <v>0</v>
      </c>
      <c r="H353" s="27"/>
      <c r="I353" s="27">
        <f>TAB_DIN_Indireta!F444</f>
        <v>50000</v>
      </c>
      <c r="J353" s="27">
        <f>TAB_DIN_Indireta!G444</f>
        <v>0</v>
      </c>
      <c r="K353" s="33">
        <v>0</v>
      </c>
      <c r="L353" s="69">
        <f t="shared" si="32"/>
        <v>369574</v>
      </c>
      <c r="M353" s="25" t="s">
        <v>161</v>
      </c>
      <c r="N353" s="66">
        <f>B353/Formato_Análises_Indireta!$X$31</f>
        <v>0</v>
      </c>
      <c r="O353" s="66">
        <f>C353/Formato_Análises_Indireta!$X$31</f>
        <v>0</v>
      </c>
      <c r="P353" s="66">
        <f>D353/Formato_Análises_Indireta!$X$31</f>
        <v>1.1616450921703568E-3</v>
      </c>
      <c r="Q353" s="66">
        <f>E353/Formato_Análises_Indireta!$X$31</f>
        <v>0</v>
      </c>
      <c r="R353" s="66">
        <f>F353/Formato_Análises_Indireta!$X$31</f>
        <v>1.8918989936148409E-3</v>
      </c>
      <c r="S353" s="66">
        <f>G353/Formato_Análises_Indireta!$X$31</f>
        <v>0</v>
      </c>
      <c r="T353" s="66">
        <f>H353/Formato_Análises_Indireta!$X$31</f>
        <v>0</v>
      </c>
      <c r="U353" s="66">
        <f>I353/Formato_Análises_Indireta!$X$31</f>
        <v>4.7775227111485882E-4</v>
      </c>
      <c r="V353" s="66">
        <f>J353/Formato_Análises_Indireta!$X$31</f>
        <v>0</v>
      </c>
      <c r="W353" s="66">
        <f>K353/Formato_Análises_Indireta!$X$31</f>
        <v>0</v>
      </c>
      <c r="X353" s="66">
        <f>L353/Formato_Análises_Indireta!$X$31</f>
        <v>3.5312963569000566E-3</v>
      </c>
    </row>
    <row r="354" spans="1:24" x14ac:dyDescent="0.25">
      <c r="A354" s="25" t="s">
        <v>151</v>
      </c>
      <c r="B354" s="33">
        <v>0</v>
      </c>
      <c r="C354" s="27">
        <f>TAB_DIN_Indireta!B445</f>
        <v>44555</v>
      </c>
      <c r="D354" s="27">
        <f>TAB_DIN_Indireta!C445</f>
        <v>24332</v>
      </c>
      <c r="E354" s="33">
        <v>0</v>
      </c>
      <c r="F354" s="27">
        <f>TAB_DIN_Indireta!D445</f>
        <v>207824</v>
      </c>
      <c r="G354" s="27">
        <f>TAB_DIN_Indireta!E445</f>
        <v>0</v>
      </c>
      <c r="H354" s="27"/>
      <c r="I354" s="27">
        <f>TAB_DIN_Indireta!F445</f>
        <v>0</v>
      </c>
      <c r="J354" s="27">
        <f>TAB_DIN_Indireta!G445</f>
        <v>0</v>
      </c>
      <c r="K354" s="33">
        <v>0</v>
      </c>
      <c r="L354" s="69">
        <f t="shared" si="32"/>
        <v>276711</v>
      </c>
      <c r="M354" s="25" t="s">
        <v>151</v>
      </c>
      <c r="N354" s="66">
        <f>B354/Formato_Análises_Indireta!$X$31</f>
        <v>0</v>
      </c>
      <c r="O354" s="66">
        <f>C354/Formato_Análises_Indireta!$X$31</f>
        <v>4.2572504879045069E-4</v>
      </c>
      <c r="P354" s="66">
        <f>D354/Formato_Análises_Indireta!$X$31</f>
        <v>2.324933652153349E-4</v>
      </c>
      <c r="Q354" s="66">
        <f>E354/Formato_Análises_Indireta!$X$31</f>
        <v>0</v>
      </c>
      <c r="R354" s="66">
        <f>F354/Formato_Análises_Indireta!$X$31</f>
        <v>1.9857677598434883E-3</v>
      </c>
      <c r="S354" s="66">
        <f>G354/Formato_Análises_Indireta!$X$31</f>
        <v>0</v>
      </c>
      <c r="T354" s="66">
        <f>H354/Formato_Análises_Indireta!$X$31</f>
        <v>0</v>
      </c>
      <c r="U354" s="66">
        <f>I354/Formato_Análises_Indireta!$X$31</f>
        <v>0</v>
      </c>
      <c r="V354" s="66">
        <f>J354/Formato_Análises_Indireta!$X$31</f>
        <v>0</v>
      </c>
      <c r="W354" s="66">
        <f>K354/Formato_Análises_Indireta!$X$31</f>
        <v>0</v>
      </c>
      <c r="X354" s="66">
        <f>L354/Formato_Análises_Indireta!$X$31</f>
        <v>2.643986173849274E-3</v>
      </c>
    </row>
    <row r="355" spans="1:24" x14ac:dyDescent="0.25">
      <c r="A355" s="25" t="s">
        <v>167</v>
      </c>
      <c r="B355" s="33">
        <v>0</v>
      </c>
      <c r="C355" s="27">
        <f>TAB_DIN_Indireta!B446</f>
        <v>0</v>
      </c>
      <c r="D355" s="27">
        <f>TAB_DIN_Indireta!C446</f>
        <v>0</v>
      </c>
      <c r="E355" s="33">
        <v>0</v>
      </c>
      <c r="F355" s="27">
        <f>TAB_DIN_Indireta!D446</f>
        <v>0</v>
      </c>
      <c r="G355" s="27">
        <f>TAB_DIN_Indireta!E446</f>
        <v>0</v>
      </c>
      <c r="H355" s="27"/>
      <c r="I355" s="27">
        <f>TAB_DIN_Indireta!F446</f>
        <v>0</v>
      </c>
      <c r="J355" s="27">
        <f>TAB_DIN_Indireta!G446</f>
        <v>0</v>
      </c>
      <c r="K355" s="33">
        <v>0</v>
      </c>
      <c r="L355" s="69">
        <f t="shared" si="32"/>
        <v>0</v>
      </c>
      <c r="M355" s="25" t="s">
        <v>167</v>
      </c>
      <c r="N355" s="66">
        <f>B355/Formato_Análises_Indireta!$X$31</f>
        <v>0</v>
      </c>
      <c r="O355" s="66">
        <f>C355/Formato_Análises_Indireta!$X$31</f>
        <v>0</v>
      </c>
      <c r="P355" s="66">
        <f>D355/Formato_Análises_Indireta!$X$31</f>
        <v>0</v>
      </c>
      <c r="Q355" s="66">
        <f>E355/Formato_Análises_Indireta!$X$31</f>
        <v>0</v>
      </c>
      <c r="R355" s="66">
        <f>F355/Formato_Análises_Indireta!$X$31</f>
        <v>0</v>
      </c>
      <c r="S355" s="66">
        <f>G355/Formato_Análises_Indireta!$X$31</f>
        <v>0</v>
      </c>
      <c r="T355" s="66">
        <f>H355/Formato_Análises_Indireta!$X$31</f>
        <v>0</v>
      </c>
      <c r="U355" s="66">
        <f>I355/Formato_Análises_Indireta!$X$31</f>
        <v>0</v>
      </c>
      <c r="V355" s="66">
        <f>J355/Formato_Análises_Indireta!$X$31</f>
        <v>0</v>
      </c>
      <c r="W355" s="66">
        <f>K355/Formato_Análises_Indireta!$X$31</f>
        <v>0</v>
      </c>
      <c r="X355" s="66">
        <f>L355/Formato_Análises_Indireta!$X$31</f>
        <v>0</v>
      </c>
    </row>
    <row r="356" spans="1:24" x14ac:dyDescent="0.25">
      <c r="A356" s="25" t="s">
        <v>171</v>
      </c>
      <c r="B356" s="33">
        <v>0</v>
      </c>
      <c r="C356" s="27">
        <f>TAB_DIN_Indireta!B447</f>
        <v>88123</v>
      </c>
      <c r="D356" s="27">
        <f>TAB_DIN_Indireta!C447</f>
        <v>88927</v>
      </c>
      <c r="E356" s="33">
        <v>0</v>
      </c>
      <c r="F356" s="27">
        <f>TAB_DIN_Indireta!D447</f>
        <v>0</v>
      </c>
      <c r="G356" s="27">
        <f>TAB_DIN_Indireta!E447</f>
        <v>0</v>
      </c>
      <c r="H356" s="27"/>
      <c r="I356" s="27">
        <f>TAB_DIN_Indireta!F447</f>
        <v>0</v>
      </c>
      <c r="J356" s="27">
        <f>TAB_DIN_Indireta!G447</f>
        <v>0</v>
      </c>
      <c r="K356" s="33">
        <v>0</v>
      </c>
      <c r="L356" s="69">
        <f t="shared" si="32"/>
        <v>177050</v>
      </c>
      <c r="M356" s="25" t="s">
        <v>171</v>
      </c>
      <c r="N356" s="66">
        <f>B356/Formato_Análises_Indireta!$X$31</f>
        <v>0</v>
      </c>
      <c r="O356" s="66">
        <f>C356/Formato_Análises_Indireta!$X$31</f>
        <v>8.4201926774909411E-4</v>
      </c>
      <c r="P356" s="66">
        <f>D356/Formato_Análises_Indireta!$X$31</f>
        <v>8.4970152426862104E-4</v>
      </c>
      <c r="Q356" s="66">
        <f>E356/Formato_Análises_Indireta!$X$31</f>
        <v>0</v>
      </c>
      <c r="R356" s="66">
        <f>F356/Formato_Análises_Indireta!$X$31</f>
        <v>0</v>
      </c>
      <c r="S356" s="66">
        <f>G356/Formato_Análises_Indireta!$X$31</f>
        <v>0</v>
      </c>
      <c r="T356" s="66">
        <f>H356/Formato_Análises_Indireta!$X$31</f>
        <v>0</v>
      </c>
      <c r="U356" s="66">
        <f>I356/Formato_Análises_Indireta!$X$31</f>
        <v>0</v>
      </c>
      <c r="V356" s="66">
        <f>J356/Formato_Análises_Indireta!$X$31</f>
        <v>0</v>
      </c>
      <c r="W356" s="66">
        <f>K356/Formato_Análises_Indireta!$X$31</f>
        <v>0</v>
      </c>
      <c r="X356" s="66">
        <f>L356/Formato_Análises_Indireta!$X$31</f>
        <v>1.6917207920177152E-3</v>
      </c>
    </row>
    <row r="357" spans="1:24" x14ac:dyDescent="0.25">
      <c r="A357" s="25" t="s">
        <v>175</v>
      </c>
      <c r="B357" s="33">
        <v>0</v>
      </c>
      <c r="C357" s="27">
        <f>TAB_DIN_Indireta!B448</f>
        <v>317415</v>
      </c>
      <c r="D357" s="27">
        <f>TAB_DIN_Indireta!C448</f>
        <v>320000</v>
      </c>
      <c r="E357" s="33">
        <v>0</v>
      </c>
      <c r="F357" s="27">
        <f>TAB_DIN_Indireta!D448</f>
        <v>667352</v>
      </c>
      <c r="G357" s="27">
        <f>TAB_DIN_Indireta!E448</f>
        <v>0</v>
      </c>
      <c r="H357" s="27"/>
      <c r="I357" s="27">
        <f>TAB_DIN_Indireta!F448</f>
        <v>0</v>
      </c>
      <c r="J357" s="27">
        <f>TAB_DIN_Indireta!G448</f>
        <v>0</v>
      </c>
      <c r="K357" s="33">
        <v>0</v>
      </c>
      <c r="L357" s="69">
        <f t="shared" si="32"/>
        <v>1304767</v>
      </c>
      <c r="M357" s="25" t="s">
        <v>175</v>
      </c>
      <c r="N357" s="66">
        <f>B357/Formato_Análises_Indireta!$X$31</f>
        <v>0</v>
      </c>
      <c r="O357" s="66">
        <f>C357/Formato_Análises_Indireta!$X$31</f>
        <v>3.0329147427184582E-3</v>
      </c>
      <c r="P357" s="66">
        <f>D357/Formato_Análises_Indireta!$X$31</f>
        <v>3.0576145351350966E-3</v>
      </c>
      <c r="Q357" s="66">
        <f>E357/Formato_Análises_Indireta!$X$31</f>
        <v>0</v>
      </c>
      <c r="R357" s="66">
        <f>F357/Formato_Análises_Indireta!$X$31</f>
        <v>6.3765786726608653E-3</v>
      </c>
      <c r="S357" s="66">
        <f>G357/Formato_Análises_Indireta!$X$31</f>
        <v>0</v>
      </c>
      <c r="T357" s="66">
        <f>H357/Formato_Análises_Indireta!$X$31</f>
        <v>0</v>
      </c>
      <c r="U357" s="66">
        <f>I357/Formato_Análises_Indireta!$X$31</f>
        <v>0</v>
      </c>
      <c r="V357" s="66">
        <f>J357/Formato_Análises_Indireta!$X$31</f>
        <v>0</v>
      </c>
      <c r="W357" s="66">
        <f>K357/Formato_Análises_Indireta!$X$31</f>
        <v>0</v>
      </c>
      <c r="X357" s="66">
        <f>L357/Formato_Análises_Indireta!$X$31</f>
        <v>1.246710795051442E-2</v>
      </c>
    </row>
    <row r="358" spans="1:24" x14ac:dyDescent="0.25">
      <c r="A358" s="25" t="s">
        <v>137</v>
      </c>
      <c r="B358" s="33">
        <v>0</v>
      </c>
      <c r="C358" s="27">
        <f>TAB_DIN_Indireta!B449</f>
        <v>3847</v>
      </c>
      <c r="D358" s="27">
        <f>TAB_DIN_Indireta!C449</f>
        <v>108496</v>
      </c>
      <c r="E358" s="33">
        <v>0</v>
      </c>
      <c r="F358" s="27">
        <f>TAB_DIN_Indireta!D449</f>
        <v>725920</v>
      </c>
      <c r="G358" s="27">
        <f>TAB_DIN_Indireta!E449</f>
        <v>0</v>
      </c>
      <c r="H358" s="27"/>
      <c r="I358" s="27">
        <f>TAB_DIN_Indireta!F449</f>
        <v>0</v>
      </c>
      <c r="J358" s="27">
        <f>TAB_DIN_Indireta!G449</f>
        <v>0</v>
      </c>
      <c r="K358" s="33">
        <v>0</v>
      </c>
      <c r="L358" s="69">
        <f t="shared" si="32"/>
        <v>838263</v>
      </c>
      <c r="M358" s="25" t="s">
        <v>137</v>
      </c>
      <c r="N358" s="66">
        <f>B358/Formato_Análises_Indireta!$X$31</f>
        <v>0</v>
      </c>
      <c r="O358" s="66">
        <f>C358/Formato_Análises_Indireta!$X$31</f>
        <v>3.6758259739577234E-5</v>
      </c>
      <c r="P358" s="66">
        <f>D358/Formato_Análises_Indireta!$X$31</f>
        <v>1.0366842081375545E-3</v>
      </c>
      <c r="Q358" s="66">
        <f>E358/Formato_Análises_Indireta!$X$31</f>
        <v>0</v>
      </c>
      <c r="R358" s="66">
        <f>F358/Formato_Análises_Indireta!$X$31</f>
        <v>6.9361985729539666E-3</v>
      </c>
      <c r="S358" s="66">
        <f>G358/Formato_Análises_Indireta!$X$31</f>
        <v>0</v>
      </c>
      <c r="T358" s="66">
        <f>H358/Formato_Análises_Indireta!$X$31</f>
        <v>0</v>
      </c>
      <c r="U358" s="66">
        <f>I358/Formato_Análises_Indireta!$X$31</f>
        <v>0</v>
      </c>
      <c r="V358" s="66">
        <f>J358/Formato_Análises_Indireta!$X$31</f>
        <v>0</v>
      </c>
      <c r="W358" s="66">
        <f>K358/Formato_Análises_Indireta!$X$31</f>
        <v>0</v>
      </c>
      <c r="X358" s="66">
        <f>L358/Formato_Análises_Indireta!$X$31</f>
        <v>8.0096410408310986E-3</v>
      </c>
    </row>
    <row r="359" spans="1:24" x14ac:dyDescent="0.25">
      <c r="A359" s="25" t="s">
        <v>181</v>
      </c>
      <c r="B359" s="33">
        <v>0</v>
      </c>
      <c r="C359" s="27">
        <f>TAB_DIN_Indireta!B450</f>
        <v>73776</v>
      </c>
      <c r="D359" s="27">
        <f>TAB_DIN_Indireta!C450</f>
        <v>26678</v>
      </c>
      <c r="E359" s="33">
        <v>0</v>
      </c>
      <c r="F359" s="27">
        <f>TAB_DIN_Indireta!D450</f>
        <v>79671</v>
      </c>
      <c r="G359" s="27">
        <f>TAB_DIN_Indireta!E450</f>
        <v>0</v>
      </c>
      <c r="H359" s="27"/>
      <c r="I359" s="27">
        <f>TAB_DIN_Indireta!F450</f>
        <v>0</v>
      </c>
      <c r="J359" s="27">
        <f>TAB_DIN_Indireta!G450</f>
        <v>0</v>
      </c>
      <c r="K359" s="33">
        <v>0</v>
      </c>
      <c r="L359" s="69">
        <f t="shared" si="32"/>
        <v>180125</v>
      </c>
      <c r="M359" s="25" t="s">
        <v>181</v>
      </c>
      <c r="N359" s="66">
        <f>B359/Formato_Análises_Indireta!$X$31</f>
        <v>0</v>
      </c>
      <c r="O359" s="66">
        <f>C359/Formato_Análises_Indireta!$X$31</f>
        <v>7.0493303107539652E-4</v>
      </c>
      <c r="P359" s="66">
        <f>D359/Formato_Análises_Indireta!$X$31</f>
        <v>2.5490950177604405E-4</v>
      </c>
      <c r="Q359" s="66">
        <f>E359/Formato_Análises_Indireta!$X$31</f>
        <v>0</v>
      </c>
      <c r="R359" s="66">
        <f>F359/Formato_Análises_Indireta!$X$31</f>
        <v>7.6126002383983835E-4</v>
      </c>
      <c r="S359" s="66">
        <f>G359/Formato_Análises_Indireta!$X$31</f>
        <v>0</v>
      </c>
      <c r="T359" s="66">
        <f>H359/Formato_Análises_Indireta!$X$31</f>
        <v>0</v>
      </c>
      <c r="U359" s="66">
        <f>I359/Formato_Análises_Indireta!$X$31</f>
        <v>0</v>
      </c>
      <c r="V359" s="66">
        <f>J359/Formato_Análises_Indireta!$X$31</f>
        <v>0</v>
      </c>
      <c r="W359" s="66">
        <f>K359/Formato_Análises_Indireta!$X$31</f>
        <v>0</v>
      </c>
      <c r="X359" s="66">
        <f>L359/Formato_Análises_Indireta!$X$31</f>
        <v>1.721102556691279E-3</v>
      </c>
    </row>
    <row r="360" spans="1:24" x14ac:dyDescent="0.25">
      <c r="A360" s="25" t="s">
        <v>148</v>
      </c>
      <c r="B360" s="33">
        <v>0</v>
      </c>
      <c r="C360" s="27">
        <f>TAB_DIN_Indireta!B451</f>
        <v>630023</v>
      </c>
      <c r="D360" s="27">
        <f>TAB_DIN_Indireta!C451</f>
        <v>210531</v>
      </c>
      <c r="E360" s="33">
        <v>0</v>
      </c>
      <c r="F360" s="27">
        <f>TAB_DIN_Indireta!D451</f>
        <v>103443</v>
      </c>
      <c r="G360" s="27">
        <f>TAB_DIN_Indireta!E451</f>
        <v>8903</v>
      </c>
      <c r="H360" s="27"/>
      <c r="I360" s="27">
        <f>TAB_DIN_Indireta!F451</f>
        <v>420163</v>
      </c>
      <c r="J360" s="27">
        <f>TAB_DIN_Indireta!G451</f>
        <v>0</v>
      </c>
      <c r="K360" s="33">
        <v>0</v>
      </c>
      <c r="L360" s="69">
        <f t="shared" si="32"/>
        <v>1373063</v>
      </c>
      <c r="M360" s="25" t="s">
        <v>148</v>
      </c>
      <c r="N360" s="66">
        <f>B360/Formato_Análises_Indireta!$X$31</f>
        <v>0</v>
      </c>
      <c r="O360" s="66">
        <f>C360/Formato_Análises_Indireta!$X$31</f>
        <v>6.0198983820919337E-3</v>
      </c>
      <c r="P360" s="66">
        <f>D360/Formato_Análises_Indireta!$X$31</f>
        <v>2.0116332678016468E-3</v>
      </c>
      <c r="Q360" s="66">
        <f>E360/Formato_Análises_Indireta!$X$31</f>
        <v>0</v>
      </c>
      <c r="R360" s="66">
        <f>F360/Formato_Análises_Indireta!$X$31</f>
        <v>9.8840256361868687E-4</v>
      </c>
      <c r="S360" s="66">
        <f>G360/Formato_Análises_Indireta!$X$31</f>
        <v>8.5068569394711766E-5</v>
      </c>
      <c r="T360" s="66">
        <f>H360/Formato_Análises_Indireta!$X$31</f>
        <v>0</v>
      </c>
      <c r="U360" s="66">
        <f>I360/Formato_Análises_Indireta!$X$31</f>
        <v>4.0146765497686481E-3</v>
      </c>
      <c r="V360" s="66">
        <f>J360/Formato_Análises_Indireta!$X$31</f>
        <v>0</v>
      </c>
      <c r="W360" s="66">
        <f>K360/Formato_Análises_Indireta!$X$31</f>
        <v>0</v>
      </c>
      <c r="X360" s="66">
        <f>L360/Formato_Análises_Indireta!$X$31</f>
        <v>1.3119679332675627E-2</v>
      </c>
    </row>
    <row r="361" spans="1:24" x14ac:dyDescent="0.25">
      <c r="A361" s="25" t="s">
        <v>177</v>
      </c>
      <c r="B361" s="33">
        <v>0</v>
      </c>
      <c r="C361" s="27">
        <f>TAB_DIN_Indireta!B452</f>
        <v>411754</v>
      </c>
      <c r="D361" s="27">
        <f>TAB_DIN_Indireta!C452</f>
        <v>6235432</v>
      </c>
      <c r="E361" s="33">
        <v>0</v>
      </c>
      <c r="F361" s="27">
        <f>TAB_DIN_Indireta!D452</f>
        <v>4823192</v>
      </c>
      <c r="G361" s="27">
        <f>TAB_DIN_Indireta!E452</f>
        <v>12826</v>
      </c>
      <c r="H361" s="27"/>
      <c r="I361" s="27">
        <f>TAB_DIN_Indireta!F452</f>
        <v>103499</v>
      </c>
      <c r="J361" s="27">
        <f>TAB_DIN_Indireta!G452</f>
        <v>0</v>
      </c>
      <c r="K361" s="33">
        <v>0</v>
      </c>
      <c r="L361" s="69">
        <f t="shared" si="32"/>
        <v>11586703</v>
      </c>
      <c r="M361" s="25" t="s">
        <v>177</v>
      </c>
      <c r="N361" s="66">
        <f>B361/Formato_Análises_Indireta!$X$31</f>
        <v>0</v>
      </c>
      <c r="O361" s="66">
        <f>C361/Formato_Análises_Indireta!$X$31</f>
        <v>3.9343281728125516E-3</v>
      </c>
      <c r="P361" s="66">
        <f>D361/Formato_Análises_Indireta!$X$31</f>
        <v>5.9579835987645324E-2</v>
      </c>
      <c r="Q361" s="66">
        <f>E361/Formato_Análises_Indireta!$X$31</f>
        <v>0</v>
      </c>
      <c r="R361" s="66">
        <f>F361/Formato_Análises_Indireta!$X$31</f>
        <v>4.6085818640460359E-2</v>
      </c>
      <c r="S361" s="66">
        <f>G361/Formato_Análises_Indireta!$X$31</f>
        <v>1.2255301258638359E-4</v>
      </c>
      <c r="T361" s="66">
        <f>H361/Formato_Análises_Indireta!$X$31</f>
        <v>0</v>
      </c>
      <c r="U361" s="66">
        <f>I361/Formato_Análises_Indireta!$X$31</f>
        <v>9.8893764616233551E-4</v>
      </c>
      <c r="V361" s="66">
        <f>J361/Formato_Análises_Indireta!$X$31</f>
        <v>0</v>
      </c>
      <c r="W361" s="66">
        <f>K361/Formato_Análises_Indireta!$X$31</f>
        <v>0</v>
      </c>
      <c r="X361" s="66">
        <f>L361/Formato_Análises_Indireta!$X$31</f>
        <v>0.11071147345966696</v>
      </c>
    </row>
    <row r="362" spans="1:24" x14ac:dyDescent="0.25">
      <c r="A362" s="25" t="s">
        <v>159</v>
      </c>
      <c r="B362" s="33">
        <v>0</v>
      </c>
      <c r="C362" s="27">
        <f>TAB_DIN_Indireta!B453</f>
        <v>9013</v>
      </c>
      <c r="D362" s="27">
        <f>TAB_DIN_Indireta!C453</f>
        <v>136784</v>
      </c>
      <c r="E362" s="33">
        <v>0</v>
      </c>
      <c r="F362" s="27">
        <f>TAB_DIN_Indireta!D453</f>
        <v>66774</v>
      </c>
      <c r="G362" s="27">
        <f>TAB_DIN_Indireta!E453</f>
        <v>0</v>
      </c>
      <c r="H362" s="27"/>
      <c r="I362" s="27">
        <f>TAB_DIN_Indireta!F453</f>
        <v>26735</v>
      </c>
      <c r="J362" s="27">
        <f>TAB_DIN_Indireta!G453</f>
        <v>0</v>
      </c>
      <c r="K362" s="33">
        <v>0</v>
      </c>
      <c r="L362" s="69">
        <f t="shared" si="32"/>
        <v>239306</v>
      </c>
      <c r="M362" s="25" t="s">
        <v>159</v>
      </c>
      <c r="N362" s="66">
        <f>B362/Formato_Análises_Indireta!$X$31</f>
        <v>0</v>
      </c>
      <c r="O362" s="66">
        <f>C362/Formato_Análises_Indireta!$X$31</f>
        <v>8.6119624391164443E-5</v>
      </c>
      <c r="P362" s="66">
        <f>D362/Formato_Análises_Indireta!$X$31</f>
        <v>1.306977333043497E-3</v>
      </c>
      <c r="Q362" s="66">
        <f>E362/Formato_Análises_Indireta!$X$31</f>
        <v>0</v>
      </c>
      <c r="R362" s="66">
        <f>F362/Formato_Análises_Indireta!$X$31</f>
        <v>6.3802860302847168E-4</v>
      </c>
      <c r="S362" s="66">
        <f>G362/Formato_Análises_Indireta!$X$31</f>
        <v>0</v>
      </c>
      <c r="T362" s="66">
        <f>H362/Formato_Análises_Indireta!$X$31</f>
        <v>0</v>
      </c>
      <c r="U362" s="66">
        <f>I362/Formato_Análises_Indireta!$X$31</f>
        <v>2.55454139365115E-4</v>
      </c>
      <c r="V362" s="66">
        <f>J362/Formato_Análises_Indireta!$X$31</f>
        <v>0</v>
      </c>
      <c r="W362" s="66">
        <f>K362/Formato_Análises_Indireta!$X$31</f>
        <v>0</v>
      </c>
      <c r="X362" s="66">
        <f>L362/Formato_Análises_Indireta!$X$31</f>
        <v>2.2865796998282483E-3</v>
      </c>
    </row>
    <row r="363" spans="1:24" x14ac:dyDescent="0.25">
      <c r="A363" s="25" t="s">
        <v>191</v>
      </c>
      <c r="B363" s="33">
        <v>0</v>
      </c>
      <c r="C363" s="27">
        <f>TAB_DIN_Indireta!B454</f>
        <v>361093</v>
      </c>
      <c r="D363" s="27">
        <f>TAB_DIN_Indireta!C454</f>
        <v>191077</v>
      </c>
      <c r="E363" s="33">
        <v>0</v>
      </c>
      <c r="F363" s="27">
        <f>TAB_DIN_Indireta!D454</f>
        <v>1654337</v>
      </c>
      <c r="G363" s="27">
        <f>TAB_DIN_Indireta!E454</f>
        <v>51945</v>
      </c>
      <c r="H363" s="27"/>
      <c r="I363" s="27">
        <f>TAB_DIN_Indireta!F454</f>
        <v>115851</v>
      </c>
      <c r="J363" s="27">
        <f>TAB_DIN_Indireta!G454</f>
        <v>0</v>
      </c>
      <c r="K363" s="33">
        <v>0</v>
      </c>
      <c r="L363" s="69">
        <f t="shared" si="32"/>
        <v>2374303</v>
      </c>
      <c r="M363" s="25" t="s">
        <v>191</v>
      </c>
      <c r="N363" s="66">
        <f>B363/Formato_Análises_Indireta!$X$31</f>
        <v>0</v>
      </c>
      <c r="O363" s="66">
        <f>C363/Formato_Análises_Indireta!$X$31</f>
        <v>3.4502600166735542E-3</v>
      </c>
      <c r="P363" s="66">
        <f>D363/Formato_Análises_Indireta!$X$31</f>
        <v>1.8257494141562776E-3</v>
      </c>
      <c r="Q363" s="66">
        <f>E363/Formato_Análises_Indireta!$X$31</f>
        <v>0</v>
      </c>
      <c r="R363" s="66">
        <f>F363/Formato_Análises_Indireta!$X$31</f>
        <v>1.5807265178786844E-2</v>
      </c>
      <c r="S363" s="66">
        <f>G363/Formato_Análises_Indireta!$X$31</f>
        <v>4.9633683446122679E-4</v>
      </c>
      <c r="T363" s="66">
        <f>H363/Formato_Análises_Indireta!$X$31</f>
        <v>0</v>
      </c>
      <c r="U363" s="66">
        <f>I363/Formato_Análises_Indireta!$X$31</f>
        <v>1.1069615672185502E-3</v>
      </c>
      <c r="V363" s="66">
        <f>J363/Formato_Análises_Indireta!$X$31</f>
        <v>0</v>
      </c>
      <c r="W363" s="66">
        <f>K363/Formato_Análises_Indireta!$X$31</f>
        <v>0</v>
      </c>
      <c r="X363" s="66">
        <f>L363/Formato_Análises_Indireta!$X$31</f>
        <v>2.2686573011296451E-2</v>
      </c>
    </row>
    <row r="364" spans="1:24" x14ac:dyDescent="0.25">
      <c r="A364" s="25" t="s">
        <v>194</v>
      </c>
      <c r="B364" s="33">
        <v>0</v>
      </c>
      <c r="C364" s="27">
        <f>TAB_DIN_Indireta!B455</f>
        <v>1964526</v>
      </c>
      <c r="D364" s="27">
        <f>TAB_DIN_Indireta!C455</f>
        <v>10927051</v>
      </c>
      <c r="E364" s="33">
        <v>0</v>
      </c>
      <c r="F364" s="27">
        <f>TAB_DIN_Indireta!D455</f>
        <v>27910176</v>
      </c>
      <c r="G364" s="27">
        <f>TAB_DIN_Indireta!E455</f>
        <v>102828</v>
      </c>
      <c r="H364" s="27"/>
      <c r="I364" s="27">
        <f>TAB_DIN_Indireta!F455</f>
        <v>1002558</v>
      </c>
      <c r="J364" s="27">
        <f>TAB_DIN_Indireta!G455</f>
        <v>0</v>
      </c>
      <c r="K364" s="33">
        <v>0</v>
      </c>
      <c r="L364" s="69">
        <f t="shared" si="32"/>
        <v>41907139</v>
      </c>
      <c r="M364" s="25" t="s">
        <v>194</v>
      </c>
      <c r="N364" s="66">
        <f>B364/Formato_Análises_Indireta!$X$31</f>
        <v>0</v>
      </c>
      <c r="O364" s="66">
        <f>C364/Formato_Análises_Indireta!$X$31</f>
        <v>1.8771135163283784E-2</v>
      </c>
      <c r="P364" s="66">
        <f>D364/Formato_Análises_Indireta!$X$31</f>
        <v>0.10440846863675778</v>
      </c>
      <c r="Q364" s="66">
        <f>E364/Formato_Análises_Indireta!$X$31</f>
        <v>0</v>
      </c>
      <c r="R364" s="66">
        <f>F364/Formato_Análises_Indireta!$X$31</f>
        <v>0.26668299942430851</v>
      </c>
      <c r="S364" s="66">
        <f>G364/Formato_Análises_Indireta!$X$31</f>
        <v>9.8252621068397402E-4</v>
      </c>
      <c r="T364" s="66">
        <f>H364/Formato_Análises_Indireta!$X$31</f>
        <v>0</v>
      </c>
      <c r="U364" s="66">
        <f>I364/Formato_Análises_Indireta!$X$31</f>
        <v>9.5794872284874124E-3</v>
      </c>
      <c r="V364" s="66">
        <f>J364/Formato_Análises_Indireta!$X$31</f>
        <v>0</v>
      </c>
      <c r="W364" s="66">
        <f>K364/Formato_Análises_Indireta!$X$31</f>
        <v>0</v>
      </c>
      <c r="X364" s="66">
        <f>L364/Formato_Análises_Indireta!$X$31</f>
        <v>0.40042461666352147</v>
      </c>
    </row>
    <row r="365" spans="1:24" x14ac:dyDescent="0.25">
      <c r="A365" s="25" t="s">
        <v>185</v>
      </c>
      <c r="B365" s="33">
        <v>0</v>
      </c>
      <c r="C365" s="27">
        <f>TAB_DIN_Indireta!B456</f>
        <v>723419</v>
      </c>
      <c r="D365" s="27">
        <f>TAB_DIN_Indireta!C456</f>
        <v>7415919</v>
      </c>
      <c r="E365" s="33">
        <v>0</v>
      </c>
      <c r="F365" s="27">
        <f>TAB_DIN_Indireta!D456</f>
        <v>10768258</v>
      </c>
      <c r="G365" s="27">
        <f>TAB_DIN_Indireta!E456</f>
        <v>40000</v>
      </c>
      <c r="H365" s="27"/>
      <c r="I365" s="27">
        <f>TAB_DIN_Indireta!F456</f>
        <v>516542</v>
      </c>
      <c r="J365" s="27">
        <f>TAB_DIN_Indireta!G456</f>
        <v>0</v>
      </c>
      <c r="K365" s="33">
        <v>0</v>
      </c>
      <c r="L365" s="69">
        <f t="shared" si="32"/>
        <v>19464138</v>
      </c>
      <c r="M365" s="25" t="s">
        <v>185</v>
      </c>
      <c r="N365" s="66">
        <f>B365/Formato_Análises_Indireta!$X$31</f>
        <v>0</v>
      </c>
      <c r="O365" s="66">
        <f>C365/Formato_Análises_Indireta!$X$31</f>
        <v>6.9123014043528013E-3</v>
      </c>
      <c r="P365" s="66">
        <f>D365/Formato_Análises_Indireta!$X$31</f>
        <v>7.0859442893076649E-2</v>
      </c>
      <c r="Q365" s="66">
        <f>E365/Formato_Análises_Indireta!$X$31</f>
        <v>0</v>
      </c>
      <c r="R365" s="66">
        <f>F365/Formato_Análises_Indireta!$X$31</f>
        <v>0.10289119430901494</v>
      </c>
      <c r="S365" s="66">
        <f>G365/Formato_Análises_Indireta!$X$31</f>
        <v>3.8220181689188707E-4</v>
      </c>
      <c r="T365" s="66">
        <f>H365/Formato_Análises_Indireta!$X$31</f>
        <v>0</v>
      </c>
      <c r="U365" s="66">
        <f>I365/Formato_Análises_Indireta!$X$31</f>
        <v>4.935582272524228E-3</v>
      </c>
      <c r="V365" s="66">
        <f>J365/Formato_Análises_Indireta!$X$31</f>
        <v>0</v>
      </c>
      <c r="W365" s="66">
        <f>K365/Formato_Análises_Indireta!$X$31</f>
        <v>0</v>
      </c>
      <c r="X365" s="66">
        <f>L365/Formato_Análises_Indireta!$X$31</f>
        <v>0.18598072269586052</v>
      </c>
    </row>
    <row r="366" spans="1:24" x14ac:dyDescent="0.25">
      <c r="A366" s="25" t="s">
        <v>200</v>
      </c>
      <c r="B366" s="33">
        <v>0</v>
      </c>
      <c r="C366" s="27">
        <f>TAB_DIN_Indireta!B457</f>
        <v>192129</v>
      </c>
      <c r="D366" s="27">
        <f>TAB_DIN_Indireta!C457</f>
        <v>2495300</v>
      </c>
      <c r="E366" s="33">
        <v>0</v>
      </c>
      <c r="F366" s="27">
        <f>TAB_DIN_Indireta!D457</f>
        <v>1178736</v>
      </c>
      <c r="G366" s="27">
        <f>TAB_DIN_Indireta!E457</f>
        <v>69212</v>
      </c>
      <c r="H366" s="27"/>
      <c r="I366" s="27">
        <f>TAB_DIN_Indireta!F457</f>
        <v>92708</v>
      </c>
      <c r="J366" s="27">
        <f>TAB_DIN_Indireta!G457</f>
        <v>7000000</v>
      </c>
      <c r="K366" s="33">
        <v>0</v>
      </c>
      <c r="L366" s="69">
        <f t="shared" si="32"/>
        <v>11028085</v>
      </c>
      <c r="M366" s="25" t="s">
        <v>200</v>
      </c>
      <c r="N366" s="66">
        <f>B366/Formato_Análises_Indireta!$X$31</f>
        <v>0</v>
      </c>
      <c r="O366" s="66">
        <f>C366/Formato_Análises_Indireta!$X$31</f>
        <v>1.8358013219405341E-3</v>
      </c>
      <c r="P366" s="66">
        <f>D366/Formato_Análises_Indireta!$X$31</f>
        <v>2.3842704842258144E-2</v>
      </c>
      <c r="Q366" s="66">
        <f>E366/Formato_Análises_Indireta!$X$31</f>
        <v>0</v>
      </c>
      <c r="R366" s="66">
        <f>F366/Formato_Análises_Indireta!$X$31</f>
        <v>1.1262876020896885E-2</v>
      </c>
      <c r="S366" s="66">
        <f>G366/Formato_Análises_Indireta!$X$31</f>
        <v>6.6132380376803218E-4</v>
      </c>
      <c r="T366" s="66">
        <f>H366/Formato_Análises_Indireta!$X$31</f>
        <v>0</v>
      </c>
      <c r="U366" s="66">
        <f>I366/Formato_Análises_Indireta!$X$31</f>
        <v>8.8582915101032662E-4</v>
      </c>
      <c r="V366" s="66">
        <f>J366/Formato_Análises_Indireta!$X$31</f>
        <v>6.6885317956080229E-2</v>
      </c>
      <c r="W366" s="66">
        <f>K366/Formato_Análises_Indireta!$X$31</f>
        <v>0</v>
      </c>
      <c r="X366" s="66">
        <f>L366/Formato_Análises_Indireta!$X$31</f>
        <v>0.10537385309595415</v>
      </c>
    </row>
    <row r="367" spans="1:24" x14ac:dyDescent="0.25">
      <c r="A367" s="25" t="s">
        <v>198</v>
      </c>
      <c r="B367" s="33">
        <v>0</v>
      </c>
      <c r="C367" s="27">
        <f>TAB_DIN_Indireta!B458</f>
        <v>887564</v>
      </c>
      <c r="D367" s="27">
        <f>TAB_DIN_Indireta!C458</f>
        <v>336020</v>
      </c>
      <c r="E367" s="33">
        <v>0</v>
      </c>
      <c r="F367" s="27">
        <f>TAB_DIN_Indireta!D458</f>
        <v>7316292</v>
      </c>
      <c r="G367" s="27">
        <f>TAB_DIN_Indireta!E458</f>
        <v>2024</v>
      </c>
      <c r="H367" s="27"/>
      <c r="I367" s="27">
        <f>TAB_DIN_Indireta!F458</f>
        <v>28655</v>
      </c>
      <c r="J367" s="27">
        <f>TAB_DIN_Indireta!G458</f>
        <v>152701</v>
      </c>
      <c r="K367" s="33">
        <v>0</v>
      </c>
      <c r="L367" s="69">
        <f t="shared" si="32"/>
        <v>8723256</v>
      </c>
      <c r="M367" s="25" t="s">
        <v>198</v>
      </c>
      <c r="N367" s="66">
        <f>B367/Formato_Análises_Indireta!$X$31</f>
        <v>0</v>
      </c>
      <c r="O367" s="66">
        <f>C367/Formato_Análises_Indireta!$X$31</f>
        <v>8.4807143351957708E-3</v>
      </c>
      <c r="P367" s="66">
        <f>D367/Formato_Análises_Indireta!$X$31</f>
        <v>3.2106863628002971E-3</v>
      </c>
      <c r="Q367" s="66">
        <f>E367/Formato_Análises_Indireta!$X$31</f>
        <v>0</v>
      </c>
      <c r="R367" s="66">
        <f>F367/Formato_Análises_Indireta!$X$31</f>
        <v>6.9907502382789449E-2</v>
      </c>
      <c r="S367" s="66">
        <f>G367/Formato_Análises_Indireta!$X$31</f>
        <v>1.9339411934729484E-5</v>
      </c>
      <c r="T367" s="66">
        <f>H367/Formato_Análises_Indireta!$X$31</f>
        <v>0</v>
      </c>
      <c r="U367" s="66">
        <f>I367/Formato_Análises_Indireta!$X$31</f>
        <v>2.7379982657592557E-4</v>
      </c>
      <c r="V367" s="66">
        <f>J367/Formato_Análises_Indireta!$X$31</f>
        <v>1.4590649910302012E-3</v>
      </c>
      <c r="W367" s="66">
        <f>K367/Formato_Análises_Indireta!$X$31</f>
        <v>0</v>
      </c>
      <c r="X367" s="66">
        <f>L367/Formato_Análises_Indireta!$X$31</f>
        <v>8.3351107310326383E-2</v>
      </c>
    </row>
    <row r="368" spans="1:24" x14ac:dyDescent="0.25">
      <c r="A368" s="25" t="s">
        <v>173</v>
      </c>
      <c r="B368" s="33">
        <v>0</v>
      </c>
      <c r="C368" s="27">
        <f>TAB_DIN_Indireta!B459</f>
        <v>144097</v>
      </c>
      <c r="D368" s="27">
        <f>TAB_DIN_Indireta!C459</f>
        <v>232426</v>
      </c>
      <c r="E368" s="33">
        <v>0</v>
      </c>
      <c r="F368" s="27">
        <f>TAB_DIN_Indireta!D459</f>
        <v>14996</v>
      </c>
      <c r="G368" s="27">
        <f>TAB_DIN_Indireta!E459</f>
        <v>0</v>
      </c>
      <c r="H368" s="27"/>
      <c r="I368" s="27">
        <f>TAB_DIN_Indireta!F459</f>
        <v>3123</v>
      </c>
      <c r="J368" s="27">
        <f>TAB_DIN_Indireta!G459</f>
        <v>0</v>
      </c>
      <c r="K368" s="33">
        <v>0</v>
      </c>
      <c r="L368" s="69">
        <f t="shared" si="32"/>
        <v>394642</v>
      </c>
      <c r="M368" s="25" t="s">
        <v>173</v>
      </c>
      <c r="N368" s="66">
        <f>B368/Formato_Análises_Indireta!$X$31</f>
        <v>0</v>
      </c>
      <c r="O368" s="66">
        <f>C368/Formato_Análises_Indireta!$X$31</f>
        <v>1.3768533802167562E-3</v>
      </c>
      <c r="P368" s="66">
        <f>D368/Formato_Análises_Indireta!$X$31</f>
        <v>2.2208409873228437E-3</v>
      </c>
      <c r="Q368" s="66">
        <f>E368/Formato_Análises_Indireta!$X$31</f>
        <v>0</v>
      </c>
      <c r="R368" s="66">
        <f>F368/Formato_Análises_Indireta!$X$31</f>
        <v>1.4328746115276845E-4</v>
      </c>
      <c r="S368" s="66">
        <f>G368/Formato_Análises_Indireta!$X$31</f>
        <v>0</v>
      </c>
      <c r="T368" s="66">
        <f>H368/Formato_Análises_Indireta!$X$31</f>
        <v>0</v>
      </c>
      <c r="U368" s="66">
        <f>I368/Formato_Análises_Indireta!$X$31</f>
        <v>2.9840406853834083E-5</v>
      </c>
      <c r="V368" s="66">
        <f>J368/Formato_Análises_Indireta!$X$31</f>
        <v>0</v>
      </c>
      <c r="W368" s="66">
        <f>K368/Formato_Análises_Indireta!$X$31</f>
        <v>0</v>
      </c>
      <c r="X368" s="66">
        <f>L368/Formato_Análises_Indireta!$X$31</f>
        <v>3.7708222355462024E-3</v>
      </c>
    </row>
    <row r="369" spans="1:24" x14ac:dyDescent="0.25">
      <c r="A369" s="25" t="s">
        <v>169</v>
      </c>
      <c r="B369" s="33">
        <v>0</v>
      </c>
      <c r="C369" s="27">
        <f>TAB_DIN_Indireta!B460</f>
        <v>0</v>
      </c>
      <c r="D369" s="27">
        <f>TAB_DIN_Indireta!C460</f>
        <v>405919</v>
      </c>
      <c r="E369" s="33">
        <v>0</v>
      </c>
      <c r="F369" s="27">
        <f>TAB_DIN_Indireta!D460</f>
        <v>346135</v>
      </c>
      <c r="G369" s="27">
        <f>TAB_DIN_Indireta!E460</f>
        <v>0</v>
      </c>
      <c r="H369" s="27"/>
      <c r="I369" s="27">
        <f>TAB_DIN_Indireta!F460</f>
        <v>33457</v>
      </c>
      <c r="J369" s="27">
        <f>TAB_DIN_Indireta!G460</f>
        <v>0</v>
      </c>
      <c r="K369" s="33">
        <v>0</v>
      </c>
      <c r="L369" s="69">
        <f t="shared" si="32"/>
        <v>785511</v>
      </c>
      <c r="M369" s="25" t="s">
        <v>169</v>
      </c>
      <c r="N369" s="66">
        <f>B369/Formato_Análises_Indireta!$X$31</f>
        <v>0</v>
      </c>
      <c r="O369" s="66">
        <f>C369/Formato_Análises_Indireta!$X$31</f>
        <v>0</v>
      </c>
      <c r="P369" s="66">
        <f>D369/Formato_Análises_Indireta!$X$31</f>
        <v>3.8785744827734476E-3</v>
      </c>
      <c r="Q369" s="66">
        <f>E369/Formato_Análises_Indireta!$X$31</f>
        <v>0</v>
      </c>
      <c r="R369" s="66">
        <f>F369/Formato_Análises_Indireta!$X$31</f>
        <v>3.3073356472468332E-3</v>
      </c>
      <c r="S369" s="66">
        <f>G369/Formato_Análises_Indireta!$X$31</f>
        <v>0</v>
      </c>
      <c r="T369" s="66">
        <f>H369/Formato_Análises_Indireta!$X$31</f>
        <v>0</v>
      </c>
      <c r="U369" s="66">
        <f>I369/Formato_Análises_Indireta!$X$31</f>
        <v>3.1968315469379664E-4</v>
      </c>
      <c r="V369" s="66">
        <f>J369/Formato_Análises_Indireta!$X$31</f>
        <v>0</v>
      </c>
      <c r="W369" s="66">
        <f>K369/Formato_Análises_Indireta!$X$31</f>
        <v>0</v>
      </c>
      <c r="X369" s="66">
        <f>L369/Formato_Análises_Indireta!$X$31</f>
        <v>7.5055932847140775E-3</v>
      </c>
    </row>
    <row r="370" spans="1:24" x14ac:dyDescent="0.25">
      <c r="A370" s="25" t="s">
        <v>163</v>
      </c>
      <c r="B370" s="33">
        <v>0</v>
      </c>
      <c r="C370" s="27">
        <f>TAB_DIN_Indireta!B461</f>
        <v>103245</v>
      </c>
      <c r="D370" s="27">
        <f>TAB_DIN_Indireta!C461</f>
        <v>413047</v>
      </c>
      <c r="E370" s="33">
        <v>0</v>
      </c>
      <c r="F370" s="27">
        <f>TAB_DIN_Indireta!D461</f>
        <v>97208</v>
      </c>
      <c r="G370" s="27">
        <f>TAB_DIN_Indireta!E461</f>
        <v>0</v>
      </c>
      <c r="H370" s="27"/>
      <c r="I370" s="27">
        <f>TAB_DIN_Indireta!F461</f>
        <v>223740</v>
      </c>
      <c r="J370" s="27">
        <f>TAB_DIN_Indireta!G461</f>
        <v>1084</v>
      </c>
      <c r="K370" s="33">
        <v>0</v>
      </c>
      <c r="L370" s="69">
        <f t="shared" si="32"/>
        <v>838324</v>
      </c>
      <c r="M370" s="25" t="s">
        <v>163</v>
      </c>
      <c r="N370" s="66">
        <f>B370/Formato_Análises_Indireta!$X$31</f>
        <v>0</v>
      </c>
      <c r="O370" s="66">
        <f>C370/Formato_Análises_Indireta!$X$31</f>
        <v>9.865106646250719E-4</v>
      </c>
      <c r="P370" s="66">
        <f>D370/Formato_Análises_Indireta!$X$31</f>
        <v>3.9466828465435817E-3</v>
      </c>
      <c r="Q370" s="66">
        <f>E370/Formato_Análises_Indireta!$X$31</f>
        <v>0</v>
      </c>
      <c r="R370" s="66">
        <f>F370/Formato_Análises_Indireta!$X$31</f>
        <v>9.2882685541066396E-4</v>
      </c>
      <c r="S370" s="66">
        <f>G370/Formato_Análises_Indireta!$X$31</f>
        <v>0</v>
      </c>
      <c r="T370" s="66">
        <f>H370/Formato_Análises_Indireta!$X$31</f>
        <v>0</v>
      </c>
      <c r="U370" s="66">
        <f>I370/Formato_Análises_Indireta!$X$31</f>
        <v>2.13784586278477E-3</v>
      </c>
      <c r="V370" s="66">
        <f>J370/Formato_Análises_Indireta!$X$31</f>
        <v>1.0357669237770139E-5</v>
      </c>
      <c r="W370" s="66">
        <f>K370/Formato_Análises_Indireta!$X$31</f>
        <v>0</v>
      </c>
      <c r="X370" s="66">
        <f>L370/Formato_Análises_Indireta!$X$31</f>
        <v>8.0102238986018582E-3</v>
      </c>
    </row>
    <row r="371" spans="1:24" x14ac:dyDescent="0.25">
      <c r="A371" s="25" t="s">
        <v>155</v>
      </c>
      <c r="B371" s="33">
        <v>0</v>
      </c>
      <c r="C371" s="27">
        <f>TAB_DIN_Indireta!B462</f>
        <v>0</v>
      </c>
      <c r="D371" s="27">
        <f>TAB_DIN_Indireta!C462</f>
        <v>38634</v>
      </c>
      <c r="E371" s="33">
        <v>0</v>
      </c>
      <c r="F371" s="27">
        <f>TAB_DIN_Indireta!D462</f>
        <v>1009539</v>
      </c>
      <c r="G371" s="27">
        <f>TAB_DIN_Indireta!E462</f>
        <v>0</v>
      </c>
      <c r="H371" s="27"/>
      <c r="I371" s="27">
        <f>TAB_DIN_Indireta!F462</f>
        <v>0</v>
      </c>
      <c r="J371" s="27">
        <f>TAB_DIN_Indireta!G462</f>
        <v>0</v>
      </c>
      <c r="K371" s="33">
        <v>0</v>
      </c>
      <c r="L371" s="69">
        <f t="shared" si="32"/>
        <v>1048173</v>
      </c>
      <c r="M371" s="25" t="s">
        <v>155</v>
      </c>
      <c r="N371" s="66">
        <f>B371/Formato_Análises_Indireta!$X$31</f>
        <v>0</v>
      </c>
      <c r="O371" s="66">
        <f>C371/Formato_Análises_Indireta!$X$31</f>
        <v>0</v>
      </c>
      <c r="P371" s="66">
        <f>D371/Formato_Análises_Indireta!$X$31</f>
        <v>3.6914962484502911E-4</v>
      </c>
      <c r="Q371" s="66">
        <f>E371/Formato_Análises_Indireta!$X$31</f>
        <v>0</v>
      </c>
      <c r="R371" s="66">
        <f>F371/Formato_Análises_Indireta!$X$31</f>
        <v>9.6461910005804698E-3</v>
      </c>
      <c r="S371" s="66">
        <f>G371/Formato_Análises_Indireta!$X$31</f>
        <v>0</v>
      </c>
      <c r="T371" s="66">
        <f>H371/Formato_Análises_Indireta!$X$31</f>
        <v>0</v>
      </c>
      <c r="U371" s="66">
        <f>I371/Formato_Análises_Indireta!$X$31</f>
        <v>0</v>
      </c>
      <c r="V371" s="66">
        <f>J371/Formato_Análises_Indireta!$X$31</f>
        <v>0</v>
      </c>
      <c r="W371" s="66">
        <f>K371/Formato_Análises_Indireta!$X$31</f>
        <v>0</v>
      </c>
      <c r="X371" s="66">
        <f>L371/Formato_Análises_Indireta!$X$31</f>
        <v>1.0015340625425499E-2</v>
      </c>
    </row>
    <row r="372" spans="1:24" x14ac:dyDescent="0.25">
      <c r="A372" s="1" t="s">
        <v>223</v>
      </c>
      <c r="B372" s="29">
        <f>SUM(B345:B371)</f>
        <v>0</v>
      </c>
      <c r="C372" s="29">
        <f t="shared" ref="C372:K372" si="33">SUM(C345:C371)</f>
        <v>6753015</v>
      </c>
      <c r="D372" s="29">
        <f t="shared" si="33"/>
        <v>30368996</v>
      </c>
      <c r="E372" s="29">
        <f t="shared" si="33"/>
        <v>0</v>
      </c>
      <c r="F372" s="29">
        <f t="shared" si="33"/>
        <v>57404090</v>
      </c>
      <c r="G372" s="29">
        <f t="shared" si="33"/>
        <v>287738</v>
      </c>
      <c r="H372" s="29">
        <f t="shared" si="33"/>
        <v>0</v>
      </c>
      <c r="I372" s="29">
        <f t="shared" si="33"/>
        <v>2689126</v>
      </c>
      <c r="J372" s="29">
        <f>SUM(J345:J371)</f>
        <v>7153785</v>
      </c>
      <c r="K372" s="29">
        <f t="shared" ref="K372:S372" si="34">SUM(K345:K371)</f>
        <v>0</v>
      </c>
      <c r="L372" s="69">
        <f t="shared" si="32"/>
        <v>104656750</v>
      </c>
      <c r="M372" s="25" t="s">
        <v>223</v>
      </c>
      <c r="N372" s="66">
        <f>B372/Formato_Análises_Indireta!$X$31</f>
        <v>0</v>
      </c>
      <c r="O372" s="66">
        <f>C372/Formato_Análises_Indireta!$X$31</f>
        <v>6.4525365062454168E-2</v>
      </c>
      <c r="P372" s="66">
        <f>D372/Formato_Análises_Indireta!$X$31</f>
        <v>0.29017713620956126</v>
      </c>
      <c r="Q372" s="66">
        <f>E372/Formato_Análises_Indireta!$X$31</f>
        <v>0</v>
      </c>
      <c r="R372" s="66">
        <f>F372/Formato_Análises_Indireta!$X$31</f>
        <v>0.54849868737563512</v>
      </c>
      <c r="S372" s="66">
        <f>G372/Formato_Análises_Indireta!$X$31</f>
        <v>2.7493496597209449E-3</v>
      </c>
      <c r="T372" s="66">
        <f>H372/Formato_Análises_Indireta!$X$31</f>
        <v>0</v>
      </c>
      <c r="U372" s="66">
        <f>I372/Formato_Análises_Indireta!$X$31</f>
        <v>2.5694721076280316E-2</v>
      </c>
      <c r="V372" s="66">
        <f>J372/Formato_Análises_Indireta!$X$31</f>
        <v>6.8354740616348206E-2</v>
      </c>
      <c r="W372" s="66">
        <f>K372/Formato_Análises_Indireta!$X$31</f>
        <v>0</v>
      </c>
      <c r="X372" s="66">
        <f>L372/Formato_Análises_Indireta!$X$31</f>
        <v>1</v>
      </c>
    </row>
    <row r="373" spans="1:24" x14ac:dyDescent="0.25">
      <c r="N373" s="66"/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-0.249977111117893"/>
  </sheetPr>
  <dimension ref="A1:L337"/>
  <sheetViews>
    <sheetView topLeftCell="A296" workbookViewId="0">
      <selection activeCell="B310" sqref="B310"/>
    </sheetView>
  </sheetViews>
  <sheetFormatPr defaultColWidth="9.140625" defaultRowHeight="15" x14ac:dyDescent="0.25"/>
  <cols>
    <col min="1" max="1" width="37.42578125" style="1" bestFit="1" customWidth="1"/>
    <col min="2" max="2" width="20.140625" style="1" bestFit="1" customWidth="1"/>
    <col min="3" max="3" width="25.85546875" style="1" bestFit="1" customWidth="1"/>
    <col min="4" max="4" width="15.28515625" style="1" bestFit="1" customWidth="1"/>
    <col min="5" max="5" width="13.7109375" style="1" bestFit="1" customWidth="1"/>
    <col min="6" max="6" width="13.28515625" style="1" bestFit="1" customWidth="1"/>
    <col min="7" max="7" width="26.42578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2" s="24" customFormat="1" x14ac:dyDescent="0.25">
      <c r="B1" s="24" t="s">
        <v>231</v>
      </c>
    </row>
    <row r="2" spans="1:12" x14ac:dyDescent="0.25">
      <c r="A2" s="25"/>
      <c r="B2" s="1">
        <v>2008</v>
      </c>
      <c r="C2" s="1">
        <v>2008</v>
      </c>
      <c r="D2" s="1">
        <v>2008</v>
      </c>
      <c r="E2" s="1">
        <v>2008</v>
      </c>
      <c r="F2" s="1">
        <v>2008</v>
      </c>
      <c r="G2" s="1">
        <v>2008</v>
      </c>
      <c r="H2" s="1">
        <v>2008</v>
      </c>
      <c r="I2" s="1">
        <v>2008</v>
      </c>
      <c r="J2" s="1">
        <v>2008</v>
      </c>
      <c r="K2" s="1">
        <v>2008</v>
      </c>
    </row>
    <row r="3" spans="1:12" x14ac:dyDescent="0.25">
      <c r="A3" s="25"/>
      <c r="B3" s="25" t="s">
        <v>224</v>
      </c>
      <c r="C3" s="25" t="s">
        <v>228</v>
      </c>
      <c r="D3" s="25" t="s">
        <v>15</v>
      </c>
      <c r="E3" s="25" t="s">
        <v>229</v>
      </c>
      <c r="F3" s="25" t="s">
        <v>226</v>
      </c>
      <c r="G3" s="25" t="s">
        <v>227</v>
      </c>
      <c r="H3" s="25" t="s">
        <v>131</v>
      </c>
      <c r="I3" s="25" t="s">
        <v>130</v>
      </c>
      <c r="J3" s="25" t="s">
        <v>129</v>
      </c>
      <c r="K3" s="25" t="s">
        <v>230</v>
      </c>
      <c r="L3" s="25" t="s">
        <v>404</v>
      </c>
    </row>
    <row r="4" spans="1:12" x14ac:dyDescent="0.25">
      <c r="A4" s="25" t="s">
        <v>132</v>
      </c>
      <c r="B4" s="33" t="e">
        <f>+'SCC X Ano = Indireta'!C39/'SCC X Ano = Indireta'!C5-1</f>
        <v>#DIV/0!</v>
      </c>
      <c r="C4" s="33" t="e">
        <f>+'SCC X Ano = Indireta'!#REF!/'SCC X Ano = Indireta'!#REF!-1</f>
        <v>#REF!</v>
      </c>
      <c r="D4" s="33" t="e">
        <f>+'SCC X Ano = Indireta'!D39/'SCC X Ano = Indireta'!D5-1</f>
        <v>#DIV/0!</v>
      </c>
      <c r="E4" s="33" t="e">
        <f>+'SCC X Ano = Indireta'!E39/'SCC X Ano = Indireta'!E5-1</f>
        <v>#DIV/0!</v>
      </c>
      <c r="F4" s="33">
        <f>+'SCC X Ano = Indireta'!F39/'SCC X Ano = Indireta'!F5-1</f>
        <v>-0.86241937699075033</v>
      </c>
      <c r="G4" s="33" t="e">
        <f>+'SCC X Ano = Indireta'!G39/'SCC X Ano = Indireta'!G5-1</f>
        <v>#DIV/0!</v>
      </c>
      <c r="H4" s="33" t="e">
        <f>+'SCC X Ano = Indireta'!H39/'SCC X Ano = Indireta'!H5-1</f>
        <v>#DIV/0!</v>
      </c>
      <c r="I4" s="33">
        <f>+'SCC X Ano = Indireta'!I39/'SCC X Ano = Indireta'!I5-1</f>
        <v>0.49593144193801542</v>
      </c>
      <c r="J4" s="33" t="e">
        <f>+'SCC X Ano = Indireta'!J39/'SCC X Ano = Indireta'!J5-1</f>
        <v>#DIV/0!</v>
      </c>
      <c r="K4" s="33" t="e">
        <f>+'SCC X Ano = Indireta'!K39/'SCC X Ano = Indireta'!K5-1</f>
        <v>#DIV/0!</v>
      </c>
      <c r="L4" s="33">
        <f>+'SCC X Ano = Indireta'!L39/'SCC X Ano = Indireta'!L5-1</f>
        <v>-0.70517474122804769</v>
      </c>
    </row>
    <row r="5" spans="1:12" x14ac:dyDescent="0.25">
      <c r="A5" s="25" t="s">
        <v>134</v>
      </c>
      <c r="B5" s="33" t="e">
        <f>+'SCC X Ano = Indireta'!B40/'SCC X Ano = Indireta'!B6-1</f>
        <v>#DIV/0!</v>
      </c>
      <c r="C5" s="33" t="e">
        <f>+'SCC X Ano = Indireta'!C40/'SCC X Ano = Indireta'!C6-1</f>
        <v>#DIV/0!</v>
      </c>
      <c r="D5" s="33" t="e">
        <f>+'SCC X Ano = Indireta'!D40/'SCC X Ano = Indireta'!D6-1</f>
        <v>#DIV/0!</v>
      </c>
      <c r="E5" s="33" t="e">
        <f>+'SCC X Ano = Indireta'!E40/'SCC X Ano = Indireta'!E6-1</f>
        <v>#DIV/0!</v>
      </c>
      <c r="F5" s="33" t="e">
        <f>+'SCC X Ano = Indireta'!F40/'SCC X Ano = Indireta'!F6-1</f>
        <v>#DIV/0!</v>
      </c>
      <c r="G5" s="33" t="e">
        <f>+'SCC X Ano = Indireta'!G40/'SCC X Ano = Indireta'!G6-1</f>
        <v>#DIV/0!</v>
      </c>
      <c r="H5" s="33" t="e">
        <f>+'SCC X Ano = Indireta'!H40/'SCC X Ano = Indireta'!H6-1</f>
        <v>#DIV/0!</v>
      </c>
      <c r="I5" s="33" t="e">
        <f>+'SCC X Ano = Indireta'!I40/'SCC X Ano = Indireta'!I6-1</f>
        <v>#DIV/0!</v>
      </c>
      <c r="J5" s="33" t="e">
        <f>+'SCC X Ano = Indireta'!J40/'SCC X Ano = Indireta'!J6-1</f>
        <v>#DIV/0!</v>
      </c>
      <c r="K5" s="33" t="e">
        <f>+'SCC X Ano = Indireta'!K40/'SCC X Ano = Indireta'!K6-1</f>
        <v>#DIV/0!</v>
      </c>
      <c r="L5" s="33" t="e">
        <f>+'SCC X Ano = Indireta'!L40/'SCC X Ano = Indireta'!L6-1</f>
        <v>#DIV/0!</v>
      </c>
    </row>
    <row r="6" spans="1:12" x14ac:dyDescent="0.25">
      <c r="A6" s="25" t="s">
        <v>139</v>
      </c>
      <c r="B6" s="33" t="e">
        <f>+'SCC X Ano = Indireta'!B41/'SCC X Ano = Indireta'!B7-1</f>
        <v>#DIV/0!</v>
      </c>
      <c r="C6" s="33" t="e">
        <f>+'SCC X Ano = Indireta'!C41/'SCC X Ano = Indireta'!C7-1</f>
        <v>#DIV/0!</v>
      </c>
      <c r="D6" s="33" t="e">
        <f>+'SCC X Ano = Indireta'!D41/'SCC X Ano = Indireta'!D7-1</f>
        <v>#DIV/0!</v>
      </c>
      <c r="E6" s="33" t="e">
        <f>+'SCC X Ano = Indireta'!E41/'SCC X Ano = Indireta'!E7-1</f>
        <v>#DIV/0!</v>
      </c>
      <c r="F6" s="33">
        <f>+'SCC X Ano = Indireta'!F41/'SCC X Ano = Indireta'!F7-1</f>
        <v>-1</v>
      </c>
      <c r="G6" s="33" t="e">
        <f>+'SCC X Ano = Indireta'!G41/'SCC X Ano = Indireta'!G7-1</f>
        <v>#DIV/0!</v>
      </c>
      <c r="H6" s="33" t="e">
        <f>+'SCC X Ano = Indireta'!H41/'SCC X Ano = Indireta'!H7-1</f>
        <v>#DIV/0!</v>
      </c>
      <c r="I6" s="33" t="e">
        <f>+'SCC X Ano = Indireta'!I41/'SCC X Ano = Indireta'!I7-1</f>
        <v>#DIV/0!</v>
      </c>
      <c r="J6" s="33" t="e">
        <f>+'SCC X Ano = Indireta'!J41/'SCC X Ano = Indireta'!J7-1</f>
        <v>#DIV/0!</v>
      </c>
      <c r="K6" s="33" t="e">
        <f>+'SCC X Ano = Indireta'!K41/'SCC X Ano = Indireta'!K7-1</f>
        <v>#DIV/0!</v>
      </c>
      <c r="L6" s="33">
        <f>+'SCC X Ano = Indireta'!L41/'SCC X Ano = Indireta'!L7-1</f>
        <v>5.4226093614576536</v>
      </c>
    </row>
    <row r="7" spans="1:12" x14ac:dyDescent="0.25">
      <c r="A7" s="25" t="s">
        <v>143</v>
      </c>
      <c r="B7" s="33" t="e">
        <f>+'SCC X Ano = Indireta'!B42/'SCC X Ano = Indireta'!B8-1</f>
        <v>#DIV/0!</v>
      </c>
      <c r="C7" s="33" t="e">
        <f>+'SCC X Ano = Indireta'!C42/'SCC X Ano = Indireta'!C8-1</f>
        <v>#DIV/0!</v>
      </c>
      <c r="D7" s="33" t="e">
        <f>+'SCC X Ano = Indireta'!D42/'SCC X Ano = Indireta'!D8-1</f>
        <v>#DIV/0!</v>
      </c>
      <c r="E7" s="33" t="e">
        <f>+'SCC X Ano = Indireta'!E42/'SCC X Ano = Indireta'!E8-1</f>
        <v>#DIV/0!</v>
      </c>
      <c r="F7" s="33" t="e">
        <f>+'SCC X Ano = Indireta'!F42/'SCC X Ano = Indireta'!F8-1</f>
        <v>#DIV/0!</v>
      </c>
      <c r="G7" s="33" t="e">
        <f>+'SCC X Ano = Indireta'!G42/'SCC X Ano = Indireta'!G8-1</f>
        <v>#DIV/0!</v>
      </c>
      <c r="H7" s="33" t="e">
        <f>+'SCC X Ano = Indireta'!H42/'SCC X Ano = Indireta'!H8-1</f>
        <v>#DIV/0!</v>
      </c>
      <c r="I7" s="33" t="e">
        <f>+'SCC X Ano = Indireta'!I42/'SCC X Ano = Indireta'!I8-1</f>
        <v>#DIV/0!</v>
      </c>
      <c r="J7" s="33" t="e">
        <f>+'SCC X Ano = Indireta'!J42/'SCC X Ano = Indireta'!J8-1</f>
        <v>#DIV/0!</v>
      </c>
      <c r="K7" s="33" t="e">
        <f>+'SCC X Ano = Indireta'!K42/'SCC X Ano = Indireta'!K8-1</f>
        <v>#DIV/0!</v>
      </c>
      <c r="L7" s="33" t="e">
        <f>+'SCC X Ano = Indireta'!L42/'SCC X Ano = Indireta'!L8-1</f>
        <v>#DIV/0!</v>
      </c>
    </row>
    <row r="8" spans="1:12" x14ac:dyDescent="0.25">
      <c r="A8" s="25" t="s">
        <v>146</v>
      </c>
      <c r="B8" s="33" t="e">
        <f>+'SCC X Ano = Indireta'!B43/'SCC X Ano = Indireta'!B9-1</f>
        <v>#DIV/0!</v>
      </c>
      <c r="C8" s="33" t="e">
        <f>+'SCC X Ano = Indireta'!C43/'SCC X Ano = Indireta'!C9-1</f>
        <v>#DIV/0!</v>
      </c>
      <c r="D8" s="33">
        <f>+'SCC X Ano = Indireta'!D43/'SCC X Ano = Indireta'!D9-1</f>
        <v>-0.68967678920885822</v>
      </c>
      <c r="E8" s="33" t="e">
        <f>+'SCC X Ano = Indireta'!E43/'SCC X Ano = Indireta'!E9-1</f>
        <v>#DIV/0!</v>
      </c>
      <c r="F8" s="33">
        <f>+'SCC X Ano = Indireta'!F43/'SCC X Ano = Indireta'!F9-1</f>
        <v>-0.75425015016018659</v>
      </c>
      <c r="G8" s="33" t="e">
        <f>+'SCC X Ano = Indireta'!G43/'SCC X Ano = Indireta'!G9-1</f>
        <v>#DIV/0!</v>
      </c>
      <c r="H8" s="33" t="e">
        <f>+'SCC X Ano = Indireta'!H43/'SCC X Ano = Indireta'!H9-1</f>
        <v>#DIV/0!</v>
      </c>
      <c r="I8" s="33">
        <f>+'SCC X Ano = Indireta'!I43/'SCC X Ano = Indireta'!I9-1</f>
        <v>-1</v>
      </c>
      <c r="J8" s="33" t="e">
        <f>+'SCC X Ano = Indireta'!J43/'SCC X Ano = Indireta'!J9-1</f>
        <v>#DIV/0!</v>
      </c>
      <c r="K8" s="33" t="e">
        <f>+'SCC X Ano = Indireta'!K43/'SCC X Ano = Indireta'!K9-1</f>
        <v>#DIV/0!</v>
      </c>
      <c r="L8" s="33">
        <f>+'SCC X Ano = Indireta'!L43/'SCC X Ano = Indireta'!L9-1</f>
        <v>-0.75945580583792838</v>
      </c>
    </row>
    <row r="9" spans="1:12" x14ac:dyDescent="0.25">
      <c r="A9" s="25" t="s">
        <v>141</v>
      </c>
      <c r="B9" s="33" t="e">
        <f>+'SCC X Ano = Indireta'!B44/'SCC X Ano = Indireta'!B10-1</f>
        <v>#DIV/0!</v>
      </c>
      <c r="C9" s="33" t="e">
        <f>+'SCC X Ano = Indireta'!C44/'SCC X Ano = Indireta'!C10-1</f>
        <v>#DIV/0!</v>
      </c>
      <c r="D9" s="33" t="e">
        <f>+'SCC X Ano = Indireta'!D44/'SCC X Ano = Indireta'!D10-1</f>
        <v>#DIV/0!</v>
      </c>
      <c r="E9" s="33" t="e">
        <f>+'SCC X Ano = Indireta'!E44/'SCC X Ano = Indireta'!E10-1</f>
        <v>#DIV/0!</v>
      </c>
      <c r="F9" s="33">
        <f>+'SCC X Ano = Indireta'!F44/'SCC X Ano = Indireta'!F10-1</f>
        <v>-1</v>
      </c>
      <c r="G9" s="33" t="e">
        <f>+'SCC X Ano = Indireta'!G44/'SCC X Ano = Indireta'!G10-1</f>
        <v>#DIV/0!</v>
      </c>
      <c r="H9" s="33" t="e">
        <f>+'SCC X Ano = Indireta'!H44/'SCC X Ano = Indireta'!H10-1</f>
        <v>#DIV/0!</v>
      </c>
      <c r="I9" s="33" t="e">
        <f>+'SCC X Ano = Indireta'!I44/'SCC X Ano = Indireta'!I10-1</f>
        <v>#DIV/0!</v>
      </c>
      <c r="J9" s="33" t="e">
        <f>+'SCC X Ano = Indireta'!J44/'SCC X Ano = Indireta'!J10-1</f>
        <v>#DIV/0!</v>
      </c>
      <c r="K9" s="33" t="e">
        <f>+'SCC X Ano = Indireta'!K44/'SCC X Ano = Indireta'!K10-1</f>
        <v>#DIV/0!</v>
      </c>
      <c r="L9" s="33">
        <f>+'SCC X Ano = Indireta'!L44/'SCC X Ano = Indireta'!L10-1</f>
        <v>-1</v>
      </c>
    </row>
    <row r="10" spans="1:12" x14ac:dyDescent="0.25">
      <c r="A10" s="25" t="s">
        <v>153</v>
      </c>
      <c r="B10" s="33" t="e">
        <f>+'SCC X Ano = Indireta'!B45/'SCC X Ano = Indireta'!B11-1</f>
        <v>#DIV/0!</v>
      </c>
      <c r="C10" s="33" t="e">
        <f>+'SCC X Ano = Indireta'!C45/'SCC X Ano = Indireta'!C11-1</f>
        <v>#DIV/0!</v>
      </c>
      <c r="D10" s="33" t="e">
        <f>+'SCC X Ano = Indireta'!D45/'SCC X Ano = Indireta'!D11-1</f>
        <v>#DIV/0!</v>
      </c>
      <c r="E10" s="33" t="e">
        <f>+'SCC X Ano = Indireta'!E45/'SCC X Ano = Indireta'!E11-1</f>
        <v>#DIV/0!</v>
      </c>
      <c r="F10" s="33">
        <f>+'SCC X Ano = Indireta'!F45/'SCC X Ano = Indireta'!F11-1</f>
        <v>0.28138263166118338</v>
      </c>
      <c r="G10" s="33" t="e">
        <f>+'SCC X Ano = Indireta'!G45/'SCC X Ano = Indireta'!G11-1</f>
        <v>#DIV/0!</v>
      </c>
      <c r="H10" s="33" t="e">
        <f>+'SCC X Ano = Indireta'!H45/'SCC X Ano = Indireta'!H11-1</f>
        <v>#DIV/0!</v>
      </c>
      <c r="I10" s="33">
        <f>+'SCC X Ano = Indireta'!I45/'SCC X Ano = Indireta'!I11-1</f>
        <v>-0.84806061842097313</v>
      </c>
      <c r="J10" s="33" t="e">
        <f>+'SCC X Ano = Indireta'!J45/'SCC X Ano = Indireta'!J11-1</f>
        <v>#DIV/0!</v>
      </c>
      <c r="K10" s="33" t="e">
        <f>+'SCC X Ano = Indireta'!K45/'SCC X Ano = Indireta'!K11-1</f>
        <v>#DIV/0!</v>
      </c>
      <c r="L10" s="33">
        <f>+'SCC X Ano = Indireta'!L45/'SCC X Ano = Indireta'!L11-1</f>
        <v>0.15991570949085276</v>
      </c>
    </row>
    <row r="11" spans="1:12" x14ac:dyDescent="0.25">
      <c r="A11" s="25" t="s">
        <v>157</v>
      </c>
      <c r="B11" s="33" t="e">
        <f>+'SCC X Ano = Indireta'!B46/'SCC X Ano = Indireta'!B12-1</f>
        <v>#DIV/0!</v>
      </c>
      <c r="C11" s="33" t="e">
        <f>+'SCC X Ano = Indireta'!C46/'SCC X Ano = Indireta'!C12-1</f>
        <v>#DIV/0!</v>
      </c>
      <c r="D11" s="33" t="e">
        <f>+'SCC X Ano = Indireta'!D46/'SCC X Ano = Indireta'!D12-1</f>
        <v>#DIV/0!</v>
      </c>
      <c r="E11" s="33" t="e">
        <f>+'SCC X Ano = Indireta'!E46/'SCC X Ano = Indireta'!E12-1</f>
        <v>#DIV/0!</v>
      </c>
      <c r="F11" s="33">
        <f>+'SCC X Ano = Indireta'!F46/'SCC X Ano = Indireta'!F12-1</f>
        <v>-0.37131652985840524</v>
      </c>
      <c r="G11" s="33" t="e">
        <f>+'SCC X Ano = Indireta'!G46/'SCC X Ano = Indireta'!G12-1</f>
        <v>#DIV/0!</v>
      </c>
      <c r="H11" s="33" t="e">
        <f>+'SCC X Ano = Indireta'!H46/'SCC X Ano = Indireta'!H12-1</f>
        <v>#DIV/0!</v>
      </c>
      <c r="I11" s="33" t="e">
        <f>+'SCC X Ano = Indireta'!I46/'SCC X Ano = Indireta'!I12-1</f>
        <v>#DIV/0!</v>
      </c>
      <c r="J11" s="33" t="e">
        <f>+'SCC X Ano = Indireta'!J46/'SCC X Ano = Indireta'!J12-1</f>
        <v>#DIV/0!</v>
      </c>
      <c r="K11" s="33" t="e">
        <f>+'SCC X Ano = Indireta'!K46/'SCC X Ano = Indireta'!K12-1</f>
        <v>#DIV/0!</v>
      </c>
      <c r="L11" s="33">
        <f>+'SCC X Ano = Indireta'!L46/'SCC X Ano = Indireta'!L12-1</f>
        <v>15.84285918793384</v>
      </c>
    </row>
    <row r="12" spans="1:12" x14ac:dyDescent="0.25">
      <c r="A12" s="25" t="s">
        <v>161</v>
      </c>
      <c r="B12" s="33" t="e">
        <f>+'SCC X Ano = Indireta'!B47/'SCC X Ano = Indireta'!B13-1</f>
        <v>#DIV/0!</v>
      </c>
      <c r="C12" s="33" t="e">
        <f>+'SCC X Ano = Indireta'!C47/'SCC X Ano = Indireta'!C13-1</f>
        <v>#DIV/0!</v>
      </c>
      <c r="D12" s="33">
        <f>+'SCC X Ano = Indireta'!D47/'SCC X Ano = Indireta'!D13-1</f>
        <v>-0.67098387914078272</v>
      </c>
      <c r="E12" s="33" t="e">
        <f>+'SCC X Ano = Indireta'!E47/'SCC X Ano = Indireta'!E13-1</f>
        <v>#DIV/0!</v>
      </c>
      <c r="F12" s="33">
        <f>+'SCC X Ano = Indireta'!F47/'SCC X Ano = Indireta'!F13-1</f>
        <v>-0.18655650410686608</v>
      </c>
      <c r="G12" s="33" t="e">
        <f>+'SCC X Ano = Indireta'!G47/'SCC X Ano = Indireta'!G13-1</f>
        <v>#DIV/0!</v>
      </c>
      <c r="H12" s="33" t="e">
        <f>+'SCC X Ano = Indireta'!H47/'SCC X Ano = Indireta'!H13-1</f>
        <v>#DIV/0!</v>
      </c>
      <c r="I12" s="33" t="e">
        <f>+'SCC X Ano = Indireta'!I47/'SCC X Ano = Indireta'!I13-1</f>
        <v>#DIV/0!</v>
      </c>
      <c r="J12" s="33" t="e">
        <f>+'SCC X Ano = Indireta'!J47/'SCC X Ano = Indireta'!J13-1</f>
        <v>#DIV/0!</v>
      </c>
      <c r="K12" s="33" t="e">
        <f>+'SCC X Ano = Indireta'!K47/'SCC X Ano = Indireta'!K13-1</f>
        <v>#DIV/0!</v>
      </c>
      <c r="L12" s="33">
        <f>+'SCC X Ano = Indireta'!L47/'SCC X Ano = Indireta'!L13-1</f>
        <v>1.8897052003001509</v>
      </c>
    </row>
    <row r="13" spans="1:12" x14ac:dyDescent="0.25">
      <c r="A13" s="25" t="s">
        <v>151</v>
      </c>
      <c r="B13" s="33" t="e">
        <f>+'SCC X Ano = Indireta'!B48/'SCC X Ano = Indireta'!B14-1</f>
        <v>#DIV/0!</v>
      </c>
      <c r="C13" s="33" t="e">
        <f>+'SCC X Ano = Indireta'!C48/'SCC X Ano = Indireta'!C14-1</f>
        <v>#DIV/0!</v>
      </c>
      <c r="D13" s="33" t="e">
        <f>+'SCC X Ano = Indireta'!D48/'SCC X Ano = Indireta'!D14-1</f>
        <v>#DIV/0!</v>
      </c>
      <c r="E13" s="33" t="e">
        <f>+'SCC X Ano = Indireta'!E48/'SCC X Ano = Indireta'!E14-1</f>
        <v>#DIV/0!</v>
      </c>
      <c r="F13" s="33">
        <f>+'SCC X Ano = Indireta'!F48/'SCC X Ano = Indireta'!F14-1</f>
        <v>2.0543011001817235</v>
      </c>
      <c r="G13" s="33" t="e">
        <f>+'SCC X Ano = Indireta'!G48/'SCC X Ano = Indireta'!G14-1</f>
        <v>#DIV/0!</v>
      </c>
      <c r="H13" s="33" t="e">
        <f>+'SCC X Ano = Indireta'!H48/'SCC X Ano = Indireta'!H14-1</f>
        <v>#DIV/0!</v>
      </c>
      <c r="I13" s="33">
        <f>+'SCC X Ano = Indireta'!I48/'SCC X Ano = Indireta'!I14-1</f>
        <v>-0.56747289837063941</v>
      </c>
      <c r="J13" s="33" t="e">
        <f>+'SCC X Ano = Indireta'!J48/'SCC X Ano = Indireta'!J14-1</f>
        <v>#DIV/0!</v>
      </c>
      <c r="K13" s="33" t="e">
        <f>+'SCC X Ano = Indireta'!K48/'SCC X Ano = Indireta'!K14-1</f>
        <v>#DIV/0!</v>
      </c>
      <c r="L13" s="33">
        <f>+'SCC X Ano = Indireta'!L48/'SCC X Ano = Indireta'!L14-1</f>
        <v>-0.29238428457477283</v>
      </c>
    </row>
    <row r="14" spans="1:12" x14ac:dyDescent="0.25">
      <c r="A14" s="25" t="s">
        <v>167</v>
      </c>
      <c r="B14" s="33" t="e">
        <f>+'SCC X Ano = Indireta'!B49/'SCC X Ano = Indireta'!B15-1</f>
        <v>#DIV/0!</v>
      </c>
      <c r="C14" s="33">
        <f>+'SCC X Ano = Indireta'!C49/'SCC X Ano = Indireta'!C15-1</f>
        <v>-0.764330897589237</v>
      </c>
      <c r="D14" s="33">
        <f>+'SCC X Ano = Indireta'!D49/'SCC X Ano = Indireta'!D15-1</f>
        <v>-0.4278228452519437</v>
      </c>
      <c r="E14" s="33" t="e">
        <f>+'SCC X Ano = Indireta'!E49/'SCC X Ano = Indireta'!E15-1</f>
        <v>#DIV/0!</v>
      </c>
      <c r="F14" s="33" t="e">
        <f>+'SCC X Ano = Indireta'!F49/'SCC X Ano = Indireta'!F15-1</f>
        <v>#DIV/0!</v>
      </c>
      <c r="G14" s="33" t="e">
        <f>+'SCC X Ano = Indireta'!G49/'SCC X Ano = Indireta'!G15-1</f>
        <v>#DIV/0!</v>
      </c>
      <c r="H14" s="33" t="e">
        <f>+'SCC X Ano = Indireta'!H49/'SCC X Ano = Indireta'!H15-1</f>
        <v>#DIV/0!</v>
      </c>
      <c r="I14" s="33" t="e">
        <f>+'SCC X Ano = Indireta'!I49/'SCC X Ano = Indireta'!I15-1</f>
        <v>#DIV/0!</v>
      </c>
      <c r="J14" s="33" t="e">
        <f>+'SCC X Ano = Indireta'!J49/'SCC X Ano = Indireta'!J15-1</f>
        <v>#DIV/0!</v>
      </c>
      <c r="K14" s="33" t="e">
        <f>+'SCC X Ano = Indireta'!K49/'SCC X Ano = Indireta'!K15-1</f>
        <v>#DIV/0!</v>
      </c>
      <c r="L14" s="33">
        <f>+'SCC X Ano = Indireta'!L49/'SCC X Ano = Indireta'!L15-1</f>
        <v>-0.61216224798810559</v>
      </c>
    </row>
    <row r="15" spans="1:12" x14ac:dyDescent="0.25">
      <c r="A15" s="25" t="s">
        <v>171</v>
      </c>
      <c r="B15" s="33" t="e">
        <f>+'SCC X Ano = Indireta'!B50/'SCC X Ano = Indireta'!B16-1</f>
        <v>#DIV/0!</v>
      </c>
      <c r="C15" s="33">
        <f>+'SCC X Ano = Indireta'!C50/'SCC X Ano = Indireta'!C16-1</f>
        <v>-0.3502144913377836</v>
      </c>
      <c r="D15" s="33">
        <f>+'SCC X Ano = Indireta'!D50/'SCC X Ano = Indireta'!D16-1</f>
        <v>7.0298077389641023</v>
      </c>
      <c r="E15" s="33" t="e">
        <f>+'SCC X Ano = Indireta'!E50/'SCC X Ano = Indireta'!E16-1</f>
        <v>#DIV/0!</v>
      </c>
      <c r="F15" s="33">
        <f>+'SCC X Ano = Indireta'!F50/'SCC X Ano = Indireta'!F16-1</f>
        <v>-1</v>
      </c>
      <c r="G15" s="33" t="e">
        <f>+'SCC X Ano = Indireta'!G50/'SCC X Ano = Indireta'!G16-1</f>
        <v>#DIV/0!</v>
      </c>
      <c r="H15" s="33" t="e">
        <f>+'SCC X Ano = Indireta'!H50/'SCC X Ano = Indireta'!H16-1</f>
        <v>#DIV/0!</v>
      </c>
      <c r="I15" s="33" t="e">
        <f>+'SCC X Ano = Indireta'!I50/'SCC X Ano = Indireta'!I16-1</f>
        <v>#DIV/0!</v>
      </c>
      <c r="J15" s="33" t="e">
        <f>+'SCC X Ano = Indireta'!J50/'SCC X Ano = Indireta'!J16-1</f>
        <v>#DIV/0!</v>
      </c>
      <c r="K15" s="33" t="e">
        <f>+'SCC X Ano = Indireta'!K50/'SCC X Ano = Indireta'!K16-1</f>
        <v>#DIV/0!</v>
      </c>
      <c r="L15" s="33">
        <f>+'SCC X Ano = Indireta'!L50/'SCC X Ano = Indireta'!L16-1</f>
        <v>0.83394090867181592</v>
      </c>
    </row>
    <row r="16" spans="1:12" x14ac:dyDescent="0.25">
      <c r="A16" s="25" t="s">
        <v>175</v>
      </c>
      <c r="B16" s="33" t="e">
        <f>+'SCC X Ano = Indireta'!B51/'SCC X Ano = Indireta'!B17-1</f>
        <v>#DIV/0!</v>
      </c>
      <c r="C16" s="33">
        <f>+'SCC X Ano = Indireta'!C51/'SCC X Ano = Indireta'!C17-1</f>
        <v>1.4645020625791338</v>
      </c>
      <c r="D16" s="33" t="e">
        <f>+'SCC X Ano = Indireta'!D51/'SCC X Ano = Indireta'!D17-1</f>
        <v>#DIV/0!</v>
      </c>
      <c r="E16" s="33" t="e">
        <f>+'SCC X Ano = Indireta'!E51/'SCC X Ano = Indireta'!E17-1</f>
        <v>#DIV/0!</v>
      </c>
      <c r="F16" s="33">
        <f>+'SCC X Ano = Indireta'!F51/'SCC X Ano = Indireta'!F17-1</f>
        <v>44.134483544576113</v>
      </c>
      <c r="G16" s="33" t="e">
        <f>+'SCC X Ano = Indireta'!G51/'SCC X Ano = Indireta'!G17-1</f>
        <v>#DIV/0!</v>
      </c>
      <c r="H16" s="33" t="e">
        <f>+'SCC X Ano = Indireta'!H51/'SCC X Ano = Indireta'!H17-1</f>
        <v>#DIV/0!</v>
      </c>
      <c r="I16" s="33" t="e">
        <f>+'SCC X Ano = Indireta'!I51/'SCC X Ano = Indireta'!I17-1</f>
        <v>#DIV/0!</v>
      </c>
      <c r="J16" s="33" t="e">
        <f>+'SCC X Ano = Indireta'!J51/'SCC X Ano = Indireta'!J17-1</f>
        <v>#DIV/0!</v>
      </c>
      <c r="K16" s="33" t="e">
        <f>+'SCC X Ano = Indireta'!K51/'SCC X Ano = Indireta'!K17-1</f>
        <v>#DIV/0!</v>
      </c>
      <c r="L16" s="33">
        <f>+'SCC X Ano = Indireta'!L51/'SCC X Ano = Indireta'!L17-1</f>
        <v>28.94543611908545</v>
      </c>
    </row>
    <row r="17" spans="1:12" x14ac:dyDescent="0.25">
      <c r="A17" s="25" t="s">
        <v>137</v>
      </c>
      <c r="B17" s="33" t="e">
        <f>+'SCC X Ano = Indireta'!B52/'SCC X Ano = Indireta'!B18-1</f>
        <v>#DIV/0!</v>
      </c>
      <c r="C17" s="33" t="e">
        <f>+'SCC X Ano = Indireta'!C52/'SCC X Ano = Indireta'!C18-1</f>
        <v>#DIV/0!</v>
      </c>
      <c r="D17" s="33" t="e">
        <f>+'SCC X Ano = Indireta'!D52/'SCC X Ano = Indireta'!D18-1</f>
        <v>#DIV/0!</v>
      </c>
      <c r="E17" s="33" t="e">
        <f>+'SCC X Ano = Indireta'!E52/'SCC X Ano = Indireta'!E18-1</f>
        <v>#DIV/0!</v>
      </c>
      <c r="F17" s="33" t="e">
        <f>+'SCC X Ano = Indireta'!F52/'SCC X Ano = Indireta'!F18-1</f>
        <v>#DIV/0!</v>
      </c>
      <c r="G17" s="33" t="e">
        <f>+'SCC X Ano = Indireta'!G52/'SCC X Ano = Indireta'!G18-1</f>
        <v>#DIV/0!</v>
      </c>
      <c r="H17" s="33" t="e">
        <f>+'SCC X Ano = Indireta'!H52/'SCC X Ano = Indireta'!H18-1</f>
        <v>#DIV/0!</v>
      </c>
      <c r="I17" s="33" t="e">
        <f>+'SCC X Ano = Indireta'!I52/'SCC X Ano = Indireta'!I18-1</f>
        <v>#DIV/0!</v>
      </c>
      <c r="J17" s="33" t="e">
        <f>+'SCC X Ano = Indireta'!J52/'SCC X Ano = Indireta'!J18-1</f>
        <v>#DIV/0!</v>
      </c>
      <c r="K17" s="33" t="e">
        <f>+'SCC X Ano = Indireta'!K52/'SCC X Ano = Indireta'!K18-1</f>
        <v>#DIV/0!</v>
      </c>
      <c r="L17" s="33" t="e">
        <f>+'SCC X Ano = Indireta'!L52/'SCC X Ano = Indireta'!L18-1</f>
        <v>#DIV/0!</v>
      </c>
    </row>
    <row r="18" spans="1:12" x14ac:dyDescent="0.25">
      <c r="A18" s="25" t="s">
        <v>181</v>
      </c>
      <c r="B18" s="33" t="e">
        <f>+'SCC X Ano = Indireta'!B53/'SCC X Ano = Indireta'!B19-1</f>
        <v>#DIV/0!</v>
      </c>
      <c r="C18" s="33" t="e">
        <f>+'SCC X Ano = Indireta'!C53/'SCC X Ano = Indireta'!C19-1</f>
        <v>#DIV/0!</v>
      </c>
      <c r="D18" s="33" t="e">
        <f>+'SCC X Ano = Indireta'!D53/'SCC X Ano = Indireta'!D19-1</f>
        <v>#DIV/0!</v>
      </c>
      <c r="E18" s="33" t="e">
        <f>+'SCC X Ano = Indireta'!E53/'SCC X Ano = Indireta'!E19-1</f>
        <v>#DIV/0!</v>
      </c>
      <c r="F18" s="33">
        <f>+'SCC X Ano = Indireta'!F53/'SCC X Ano = Indireta'!F19-1</f>
        <v>-0.15122846402386936</v>
      </c>
      <c r="G18" s="33" t="e">
        <f>+'SCC X Ano = Indireta'!G53/'SCC X Ano = Indireta'!G19-1</f>
        <v>#DIV/0!</v>
      </c>
      <c r="H18" s="33" t="e">
        <f>+'SCC X Ano = Indireta'!H53/'SCC X Ano = Indireta'!H19-1</f>
        <v>#DIV/0!</v>
      </c>
      <c r="I18" s="33" t="e">
        <f>+'SCC X Ano = Indireta'!I53/'SCC X Ano = Indireta'!I19-1</f>
        <v>#DIV/0!</v>
      </c>
      <c r="J18" s="33" t="e">
        <f>+'SCC X Ano = Indireta'!J53/'SCC X Ano = Indireta'!J19-1</f>
        <v>#DIV/0!</v>
      </c>
      <c r="K18" s="33" t="e">
        <f>+'SCC X Ano = Indireta'!K53/'SCC X Ano = Indireta'!K19-1</f>
        <v>#DIV/0!</v>
      </c>
      <c r="L18" s="33">
        <f>+'SCC X Ano = Indireta'!L53/'SCC X Ano = Indireta'!L19-1</f>
        <v>-0.15122846402386936</v>
      </c>
    </row>
    <row r="19" spans="1:12" x14ac:dyDescent="0.25">
      <c r="A19" s="25" t="s">
        <v>148</v>
      </c>
      <c r="B19" s="33" t="e">
        <f>+'SCC X Ano = Indireta'!B54/'SCC X Ano = Indireta'!B20-1</f>
        <v>#DIV/0!</v>
      </c>
      <c r="C19" s="33">
        <f>+'SCC X Ano = Indireta'!C54/'SCC X Ano = Indireta'!C20-1</f>
        <v>-0.28966510766560871</v>
      </c>
      <c r="D19" s="33" t="e">
        <f>+'SCC X Ano = Indireta'!D54/'SCC X Ano = Indireta'!D20-1</f>
        <v>#DIV/0!</v>
      </c>
      <c r="E19" s="33" t="e">
        <f>+'SCC X Ano = Indireta'!E54/'SCC X Ano = Indireta'!E20-1</f>
        <v>#DIV/0!</v>
      </c>
      <c r="F19" s="33">
        <f>+'SCC X Ano = Indireta'!F54/'SCC X Ano = Indireta'!F20-1</f>
        <v>1.5881646153794837</v>
      </c>
      <c r="G19" s="33" t="e">
        <f>+'SCC X Ano = Indireta'!G54/'SCC X Ano = Indireta'!G20-1</f>
        <v>#DIV/0!</v>
      </c>
      <c r="H19" s="33" t="e">
        <f>+'SCC X Ano = Indireta'!H54/'SCC X Ano = Indireta'!H20-1</f>
        <v>#DIV/0!</v>
      </c>
      <c r="I19" s="33">
        <f>+'SCC X Ano = Indireta'!I54/'SCC X Ano = Indireta'!I20-1</f>
        <v>6.0142090888357078</v>
      </c>
      <c r="J19" s="33" t="e">
        <f>+'SCC X Ano = Indireta'!J54/'SCC X Ano = Indireta'!J20-1</f>
        <v>#DIV/0!</v>
      </c>
      <c r="K19" s="33" t="e">
        <f>+'SCC X Ano = Indireta'!K54/'SCC X Ano = Indireta'!K20-1</f>
        <v>#DIV/0!</v>
      </c>
      <c r="L19" s="33">
        <f>+'SCC X Ano = Indireta'!L54/'SCC X Ano = Indireta'!L20-1</f>
        <v>4.9109182933121778</v>
      </c>
    </row>
    <row r="20" spans="1:12" x14ac:dyDescent="0.25">
      <c r="A20" s="25" t="s">
        <v>177</v>
      </c>
      <c r="B20" s="33" t="e">
        <f>+'SCC X Ano = Indireta'!B55/'SCC X Ano = Indireta'!B21-1</f>
        <v>#DIV/0!</v>
      </c>
      <c r="C20" s="33">
        <f>+'SCC X Ano = Indireta'!C55/'SCC X Ano = Indireta'!C21-1</f>
        <v>14.68990033999237</v>
      </c>
      <c r="D20" s="33">
        <f>+'SCC X Ano = Indireta'!D55/'SCC X Ano = Indireta'!D21-1</f>
        <v>61.320433907023272</v>
      </c>
      <c r="E20" s="33" t="e">
        <f>+'SCC X Ano = Indireta'!E55/'SCC X Ano = Indireta'!E21-1</f>
        <v>#DIV/0!</v>
      </c>
      <c r="F20" s="33">
        <f>+'SCC X Ano = Indireta'!F55/'SCC X Ano = Indireta'!F21-1</f>
        <v>-0.92239444776927682</v>
      </c>
      <c r="G20" s="33" t="e">
        <f>+'SCC X Ano = Indireta'!G55/'SCC X Ano = Indireta'!G21-1</f>
        <v>#DIV/0!</v>
      </c>
      <c r="H20" s="33" t="e">
        <f>+'SCC X Ano = Indireta'!H55/'SCC X Ano = Indireta'!H21-1</f>
        <v>#DIV/0!</v>
      </c>
      <c r="I20" s="33">
        <f>+'SCC X Ano = Indireta'!I55/'SCC X Ano = Indireta'!I21-1</f>
        <v>48.230930414406735</v>
      </c>
      <c r="J20" s="33" t="e">
        <f>+'SCC X Ano = Indireta'!J55/'SCC X Ano = Indireta'!J21-1</f>
        <v>#DIV/0!</v>
      </c>
      <c r="K20" s="33" t="e">
        <f>+'SCC X Ano = Indireta'!K55/'SCC X Ano = Indireta'!K21-1</f>
        <v>#DIV/0!</v>
      </c>
      <c r="L20" s="33">
        <f>+'SCC X Ano = Indireta'!L55/'SCC X Ano = Indireta'!L21-1</f>
        <v>-0.60847505669583324</v>
      </c>
    </row>
    <row r="21" spans="1:12" x14ac:dyDescent="0.25">
      <c r="A21" s="25" t="s">
        <v>159</v>
      </c>
      <c r="B21" s="33" t="e">
        <f>+'SCC X Ano = Indireta'!B56/'SCC X Ano = Indireta'!B22-1</f>
        <v>#DIV/0!</v>
      </c>
      <c r="C21" s="33">
        <f>+'SCC X Ano = Indireta'!C56/'SCC X Ano = Indireta'!C22-1</f>
        <v>0.12820515890848494</v>
      </c>
      <c r="D21" s="33">
        <f>+'SCC X Ano = Indireta'!D56/'SCC X Ano = Indireta'!D22-1</f>
        <v>-0.61195685490359009</v>
      </c>
      <c r="E21" s="33" t="e">
        <f>+'SCC X Ano = Indireta'!E56/'SCC X Ano = Indireta'!E22-1</f>
        <v>#DIV/0!</v>
      </c>
      <c r="F21" s="33">
        <f>+'SCC X Ano = Indireta'!F56/'SCC X Ano = Indireta'!F22-1</f>
        <v>-0.39317698862253714</v>
      </c>
      <c r="G21" s="33" t="e">
        <f>+'SCC X Ano = Indireta'!G56/'SCC X Ano = Indireta'!G22-1</f>
        <v>#DIV/0!</v>
      </c>
      <c r="H21" s="33" t="e">
        <f>+'SCC X Ano = Indireta'!H56/'SCC X Ano = Indireta'!H22-1</f>
        <v>#DIV/0!</v>
      </c>
      <c r="I21" s="33">
        <f>+'SCC X Ano = Indireta'!I56/'SCC X Ano = Indireta'!I22-1</f>
        <v>-1</v>
      </c>
      <c r="J21" s="33" t="e">
        <f>+'SCC X Ano = Indireta'!J56/'SCC X Ano = Indireta'!J22-1</f>
        <v>#DIV/0!</v>
      </c>
      <c r="K21" s="33" t="e">
        <f>+'SCC X Ano = Indireta'!K56/'SCC X Ano = Indireta'!K22-1</f>
        <v>#DIV/0!</v>
      </c>
      <c r="L21" s="33">
        <f>+'SCC X Ano = Indireta'!L56/'SCC X Ano = Indireta'!L22-1</f>
        <v>-0.728049959708299</v>
      </c>
    </row>
    <row r="22" spans="1:12" x14ac:dyDescent="0.25">
      <c r="A22" s="25" t="s">
        <v>191</v>
      </c>
      <c r="B22" s="33" t="e">
        <f>+'SCC X Ano = Indireta'!B57/'SCC X Ano = Indireta'!B23-1</f>
        <v>#DIV/0!</v>
      </c>
      <c r="C22" s="33">
        <f>+'SCC X Ano = Indireta'!C57/'SCC X Ano = Indireta'!C23-1</f>
        <v>-0.79503728538083496</v>
      </c>
      <c r="D22" s="33">
        <f>+'SCC X Ano = Indireta'!D57/'SCC X Ano = Indireta'!D23-1</f>
        <v>0.11422923911256944</v>
      </c>
      <c r="E22" s="33" t="e">
        <f>+'SCC X Ano = Indireta'!E57/'SCC X Ano = Indireta'!E23-1</f>
        <v>#DIV/0!</v>
      </c>
      <c r="F22" s="33">
        <f>+'SCC X Ano = Indireta'!F57/'SCC X Ano = Indireta'!F23-1</f>
        <v>3.5341427632262556</v>
      </c>
      <c r="G22" s="33" t="e">
        <f>+'SCC X Ano = Indireta'!G57/'SCC X Ano = Indireta'!G23-1</f>
        <v>#DIV/0!</v>
      </c>
      <c r="H22" s="33" t="e">
        <f>+'SCC X Ano = Indireta'!H57/'SCC X Ano = Indireta'!H23-1</f>
        <v>#DIV/0!</v>
      </c>
      <c r="I22" s="33">
        <f>+'SCC X Ano = Indireta'!I57/'SCC X Ano = Indireta'!I23-1</f>
        <v>7.0563769299195425</v>
      </c>
      <c r="J22" s="33" t="e">
        <f>+'SCC X Ano = Indireta'!J57/'SCC X Ano = Indireta'!J23-1</f>
        <v>#DIV/0!</v>
      </c>
      <c r="K22" s="33" t="e">
        <f>+'SCC X Ano = Indireta'!K57/'SCC X Ano = Indireta'!K23-1</f>
        <v>#DIV/0!</v>
      </c>
      <c r="L22" s="33">
        <f>+'SCC X Ano = Indireta'!L57/'SCC X Ano = Indireta'!L23-1</f>
        <v>1.3362601864872197</v>
      </c>
    </row>
    <row r="23" spans="1:12" x14ac:dyDescent="0.25">
      <c r="A23" s="25" t="s">
        <v>194</v>
      </c>
      <c r="B23" s="33" t="e">
        <f>+'SCC X Ano = Indireta'!B58/'SCC X Ano = Indireta'!B24-1</f>
        <v>#DIV/0!</v>
      </c>
      <c r="C23" s="33">
        <f>+'SCC X Ano = Indireta'!C58/'SCC X Ano = Indireta'!C24-1</f>
        <v>-0.22716127178793832</v>
      </c>
      <c r="D23" s="33">
        <f>+'SCC X Ano = Indireta'!D58/'SCC X Ano = Indireta'!D24-1</f>
        <v>2.173527824814959</v>
      </c>
      <c r="E23" s="33" t="e">
        <f>+'SCC X Ano = Indireta'!E58/'SCC X Ano = Indireta'!E24-1</f>
        <v>#DIV/0!</v>
      </c>
      <c r="F23" s="33">
        <f>+'SCC X Ano = Indireta'!F58/'SCC X Ano = Indireta'!F24-1</f>
        <v>0.69708554071855788</v>
      </c>
      <c r="G23" s="33" t="e">
        <f>+'SCC X Ano = Indireta'!G58/'SCC X Ano = Indireta'!G24-1</f>
        <v>#DIV/0!</v>
      </c>
      <c r="H23" s="33" t="e">
        <f>+'SCC X Ano = Indireta'!H58/'SCC X Ano = Indireta'!H24-1</f>
        <v>#DIV/0!</v>
      </c>
      <c r="I23" s="33">
        <f>+'SCC X Ano = Indireta'!I58/'SCC X Ano = Indireta'!I24-1</f>
        <v>1.1763806853098435</v>
      </c>
      <c r="J23" s="33" t="e">
        <f>+'SCC X Ano = Indireta'!J58/'SCC X Ano = Indireta'!J24-1</f>
        <v>#DIV/0!</v>
      </c>
      <c r="K23" s="33" t="e">
        <f>+'SCC X Ano = Indireta'!K58/'SCC X Ano = Indireta'!K24-1</f>
        <v>#DIV/0!</v>
      </c>
      <c r="L23" s="33">
        <f>+'SCC X Ano = Indireta'!L58/'SCC X Ano = Indireta'!L24-1</f>
        <v>0.76523364370542302</v>
      </c>
    </row>
    <row r="24" spans="1:12" x14ac:dyDescent="0.25">
      <c r="A24" s="25" t="s">
        <v>185</v>
      </c>
      <c r="B24" s="33" t="e">
        <f>+'SCC X Ano = Indireta'!B59/'SCC X Ano = Indireta'!B25-1</f>
        <v>#DIV/0!</v>
      </c>
      <c r="C24" s="33">
        <f>+'SCC X Ano = Indireta'!C59/'SCC X Ano = Indireta'!C25-1</f>
        <v>-0.90887809528093855</v>
      </c>
      <c r="D24" s="33">
        <f>+'SCC X Ano = Indireta'!D59/'SCC X Ano = Indireta'!D25-1</f>
        <v>28.20206253724276</v>
      </c>
      <c r="E24" s="33" t="e">
        <f>+'SCC X Ano = Indireta'!E59/'SCC X Ano = Indireta'!E25-1</f>
        <v>#DIV/0!</v>
      </c>
      <c r="F24" s="33">
        <f>+'SCC X Ano = Indireta'!F59/'SCC X Ano = Indireta'!F25-1</f>
        <v>1.0808049269580269</v>
      </c>
      <c r="G24" s="33" t="e">
        <f>+'SCC X Ano = Indireta'!G59/'SCC X Ano = Indireta'!G25-1</f>
        <v>#DIV/0!</v>
      </c>
      <c r="H24" s="33" t="e">
        <f>+'SCC X Ano = Indireta'!H59/'SCC X Ano = Indireta'!H25-1</f>
        <v>#DIV/0!</v>
      </c>
      <c r="I24" s="33" t="e">
        <f>+'SCC X Ano = Indireta'!I59/'SCC X Ano = Indireta'!I25-1</f>
        <v>#DIV/0!</v>
      </c>
      <c r="J24" s="33" t="e">
        <f>+'SCC X Ano = Indireta'!J59/'SCC X Ano = Indireta'!J25-1</f>
        <v>#DIV/0!</v>
      </c>
      <c r="K24" s="33" t="e">
        <f>+'SCC X Ano = Indireta'!K59/'SCC X Ano = Indireta'!K25-1</f>
        <v>#DIV/0!</v>
      </c>
      <c r="L24" s="33">
        <f>+'SCC X Ano = Indireta'!L59/'SCC X Ano = Indireta'!L25-1</f>
        <v>0.7438307328228333</v>
      </c>
    </row>
    <row r="25" spans="1:12" x14ac:dyDescent="0.25">
      <c r="A25" s="25" t="s">
        <v>200</v>
      </c>
      <c r="B25" s="33" t="e">
        <f>+'SCC X Ano = Indireta'!B60/'SCC X Ano = Indireta'!B26-1</f>
        <v>#DIV/0!</v>
      </c>
      <c r="C25" s="33" t="e">
        <f>+'SCC X Ano = Indireta'!C60/'SCC X Ano = Indireta'!C26-1</f>
        <v>#DIV/0!</v>
      </c>
      <c r="D25" s="33">
        <f>+'SCC X Ano = Indireta'!D60/'SCC X Ano = Indireta'!D26-1</f>
        <v>3.6600565513434846</v>
      </c>
      <c r="E25" s="33" t="e">
        <f>+'SCC X Ano = Indireta'!E60/'SCC X Ano = Indireta'!E26-1</f>
        <v>#DIV/0!</v>
      </c>
      <c r="F25" s="33">
        <f>+'SCC X Ano = Indireta'!F60/'SCC X Ano = Indireta'!F26-1</f>
        <v>0.5848211937112755</v>
      </c>
      <c r="G25" s="33" t="e">
        <f>+'SCC X Ano = Indireta'!G60/'SCC X Ano = Indireta'!G26-1</f>
        <v>#DIV/0!</v>
      </c>
      <c r="H25" s="33" t="e">
        <f>+'SCC X Ano = Indireta'!H60/'SCC X Ano = Indireta'!H26-1</f>
        <v>#DIV/0!</v>
      </c>
      <c r="I25" s="33">
        <f>+'SCC X Ano = Indireta'!I60/'SCC X Ano = Indireta'!I26-1</f>
        <v>-0.75951409926549596</v>
      </c>
      <c r="J25" s="33" t="e">
        <f>+'SCC X Ano = Indireta'!J60/'SCC X Ano = Indireta'!J26-1</f>
        <v>#DIV/0!</v>
      </c>
      <c r="K25" s="33" t="e">
        <f>+'SCC X Ano = Indireta'!K60/'SCC X Ano = Indireta'!K26-1</f>
        <v>#DIV/0!</v>
      </c>
      <c r="L25" s="33">
        <f>+'SCC X Ano = Indireta'!L60/'SCC X Ano = Indireta'!L26-1</f>
        <v>1.3713232521996988</v>
      </c>
    </row>
    <row r="26" spans="1:12" x14ac:dyDescent="0.25">
      <c r="A26" s="25" t="s">
        <v>198</v>
      </c>
      <c r="B26" s="33" t="e">
        <f>+'SCC X Ano = Indireta'!B61/'SCC X Ano = Indireta'!B27-1</f>
        <v>#DIV/0!</v>
      </c>
      <c r="C26" s="33">
        <f>+'SCC X Ano = Indireta'!C61/'SCC X Ano = Indireta'!C27-1</f>
        <v>2.3322043577358298</v>
      </c>
      <c r="D26" s="33">
        <f>+'SCC X Ano = Indireta'!D61/'SCC X Ano = Indireta'!D27-1</f>
        <v>-0.49404101903004238</v>
      </c>
      <c r="E26" s="33" t="e">
        <f>+'SCC X Ano = Indireta'!E61/'SCC X Ano = Indireta'!E27-1</f>
        <v>#DIV/0!</v>
      </c>
      <c r="F26" s="33">
        <f>+'SCC X Ano = Indireta'!F61/'SCC X Ano = Indireta'!F27-1</f>
        <v>4.8949363825644605</v>
      </c>
      <c r="G26" s="33" t="e">
        <f>+'SCC X Ano = Indireta'!G61/'SCC X Ano = Indireta'!G27-1</f>
        <v>#DIV/0!</v>
      </c>
      <c r="H26" s="33" t="e">
        <f>+'SCC X Ano = Indireta'!H61/'SCC X Ano = Indireta'!H27-1</f>
        <v>#DIV/0!</v>
      </c>
      <c r="I26" s="33">
        <f>+'SCC X Ano = Indireta'!I61/'SCC X Ano = Indireta'!I27-1</f>
        <v>2.4099265777566767</v>
      </c>
      <c r="J26" s="33" t="e">
        <f>+'SCC X Ano = Indireta'!J61/'SCC X Ano = Indireta'!J27-1</f>
        <v>#DIV/0!</v>
      </c>
      <c r="K26" s="33" t="e">
        <f>+'SCC X Ano = Indireta'!K61/'SCC X Ano = Indireta'!K27-1</f>
        <v>#DIV/0!</v>
      </c>
      <c r="L26" s="33">
        <f>+'SCC X Ano = Indireta'!L61/'SCC X Ano = Indireta'!L27-1</f>
        <v>4.2333972916486537</v>
      </c>
    </row>
    <row r="27" spans="1:12" x14ac:dyDescent="0.25">
      <c r="A27" s="25" t="s">
        <v>173</v>
      </c>
      <c r="B27" s="33" t="e">
        <f>+'SCC X Ano = Indireta'!B62/'SCC X Ano = Indireta'!B28-1</f>
        <v>#DIV/0!</v>
      </c>
      <c r="C27" s="33">
        <f>+'SCC X Ano = Indireta'!C62/'SCC X Ano = Indireta'!C28-1</f>
        <v>-1</v>
      </c>
      <c r="D27" s="33" t="e">
        <f>+'SCC X Ano = Indireta'!D62/'SCC X Ano = Indireta'!D28-1</f>
        <v>#DIV/0!</v>
      </c>
      <c r="E27" s="33" t="e">
        <f>+'SCC X Ano = Indireta'!E62/'SCC X Ano = Indireta'!E28-1</f>
        <v>#DIV/0!</v>
      </c>
      <c r="F27" s="33">
        <f>+'SCC X Ano = Indireta'!F62/'SCC X Ano = Indireta'!F28-1</f>
        <v>1.6609655691074456</v>
      </c>
      <c r="G27" s="33" t="e">
        <f>+'SCC X Ano = Indireta'!G62/'SCC X Ano = Indireta'!G28-1</f>
        <v>#DIV/0!</v>
      </c>
      <c r="H27" s="33" t="e">
        <f>+'SCC X Ano = Indireta'!H62/'SCC X Ano = Indireta'!H28-1</f>
        <v>#DIV/0!</v>
      </c>
      <c r="I27" s="33">
        <f>+'SCC X Ano = Indireta'!I62/'SCC X Ano = Indireta'!I28-1</f>
        <v>-1</v>
      </c>
      <c r="J27" s="33" t="e">
        <f>+'SCC X Ano = Indireta'!J62/'SCC X Ano = Indireta'!J28-1</f>
        <v>#DIV/0!</v>
      </c>
      <c r="K27" s="33" t="e">
        <f>+'SCC X Ano = Indireta'!K62/'SCC X Ano = Indireta'!K28-1</f>
        <v>#DIV/0!</v>
      </c>
      <c r="L27" s="33">
        <f>+'SCC X Ano = Indireta'!L62/'SCC X Ano = Indireta'!L28-1</f>
        <v>-0.34317063851715635</v>
      </c>
    </row>
    <row r="28" spans="1:12" x14ac:dyDescent="0.25">
      <c r="A28" s="25" t="s">
        <v>169</v>
      </c>
      <c r="B28" s="33" t="e">
        <f>+'SCC X Ano = Indireta'!B63/'SCC X Ano = Indireta'!B29-1</f>
        <v>#DIV/0!</v>
      </c>
      <c r="C28" s="33">
        <f>+'SCC X Ano = Indireta'!C63/'SCC X Ano = Indireta'!C29-1</f>
        <v>-1</v>
      </c>
      <c r="D28" s="33" t="e">
        <f>+'SCC X Ano = Indireta'!D63/'SCC X Ano = Indireta'!D29-1</f>
        <v>#DIV/0!</v>
      </c>
      <c r="E28" s="33" t="e">
        <f>+'SCC X Ano = Indireta'!E63/'SCC X Ano = Indireta'!E29-1</f>
        <v>#DIV/0!</v>
      </c>
      <c r="F28" s="33">
        <f>+'SCC X Ano = Indireta'!F63/'SCC X Ano = Indireta'!F29-1</f>
        <v>-0.90137697070536471</v>
      </c>
      <c r="G28" s="33" t="e">
        <f>+'SCC X Ano = Indireta'!G63/'SCC X Ano = Indireta'!G29-1</f>
        <v>#DIV/0!</v>
      </c>
      <c r="H28" s="33" t="e">
        <f>+'SCC X Ano = Indireta'!H63/'SCC X Ano = Indireta'!H29-1</f>
        <v>#DIV/0!</v>
      </c>
      <c r="I28" s="33">
        <f>+'SCC X Ano = Indireta'!I63/'SCC X Ano = Indireta'!I29-1</f>
        <v>-1</v>
      </c>
      <c r="J28" s="33" t="e">
        <f>+'SCC X Ano = Indireta'!J63/'SCC X Ano = Indireta'!J29-1</f>
        <v>#DIV/0!</v>
      </c>
      <c r="K28" s="33" t="e">
        <f>+'SCC X Ano = Indireta'!K63/'SCC X Ano = Indireta'!K29-1</f>
        <v>#DIV/0!</v>
      </c>
      <c r="L28" s="33">
        <f>+'SCC X Ano = Indireta'!L63/'SCC X Ano = Indireta'!L29-1</f>
        <v>-0.92723955210113296</v>
      </c>
    </row>
    <row r="29" spans="1:12" x14ac:dyDescent="0.25">
      <c r="A29" s="25" t="s">
        <v>163</v>
      </c>
      <c r="B29" s="33" t="e">
        <f>+'SCC X Ano = Indireta'!B64/'SCC X Ano = Indireta'!B30-1</f>
        <v>#DIV/0!</v>
      </c>
      <c r="C29" s="33">
        <f>+'SCC X Ano = Indireta'!C64/'SCC X Ano = Indireta'!C30-1</f>
        <v>-0.9442426861765445</v>
      </c>
      <c r="D29" s="33" t="e">
        <f>+'SCC X Ano = Indireta'!D64/'SCC X Ano = Indireta'!D30-1</f>
        <v>#DIV/0!</v>
      </c>
      <c r="E29" s="33" t="e">
        <f>+'SCC X Ano = Indireta'!E64/'SCC X Ano = Indireta'!E30-1</f>
        <v>#DIV/0!</v>
      </c>
      <c r="F29" s="33">
        <f>+'SCC X Ano = Indireta'!F64/'SCC X Ano = Indireta'!F30-1</f>
        <v>-0.94396891240480318</v>
      </c>
      <c r="G29" s="33" t="e">
        <f>+'SCC X Ano = Indireta'!G64/'SCC X Ano = Indireta'!G30-1</f>
        <v>#DIV/0!</v>
      </c>
      <c r="H29" s="33" t="e">
        <f>+'SCC X Ano = Indireta'!H64/'SCC X Ano = Indireta'!H30-1</f>
        <v>#DIV/0!</v>
      </c>
      <c r="I29" s="33" t="e">
        <f>+'SCC X Ano = Indireta'!I64/'SCC X Ano = Indireta'!I30-1</f>
        <v>#DIV/0!</v>
      </c>
      <c r="J29" s="33" t="e">
        <f>+'SCC X Ano = Indireta'!J64/'SCC X Ano = Indireta'!J30-1</f>
        <v>#DIV/0!</v>
      </c>
      <c r="K29" s="33" t="e">
        <f>+'SCC X Ano = Indireta'!K64/'SCC X Ano = Indireta'!K30-1</f>
        <v>#DIV/0!</v>
      </c>
      <c r="L29" s="33">
        <f>+'SCC X Ano = Indireta'!L64/'SCC X Ano = Indireta'!L30-1</f>
        <v>-0.63180256774756183</v>
      </c>
    </row>
    <row r="30" spans="1:12" x14ac:dyDescent="0.25">
      <c r="A30" s="25" t="s">
        <v>155</v>
      </c>
      <c r="B30" s="33" t="e">
        <f>+'SCC X Ano = Indireta'!B65/'SCC X Ano = Indireta'!B31-1</f>
        <v>#DIV/0!</v>
      </c>
      <c r="C30" s="33">
        <f>+'SCC X Ano = Indireta'!C65/'SCC X Ano = Indireta'!C31-1</f>
        <v>327.66804228664671</v>
      </c>
      <c r="D30" s="33" t="e">
        <f>+'SCC X Ano = Indireta'!D65/'SCC X Ano = Indireta'!D31-1</f>
        <v>#DIV/0!</v>
      </c>
      <c r="E30" s="33" t="e">
        <f>+'SCC X Ano = Indireta'!E65/'SCC X Ano = Indireta'!E31-1</f>
        <v>#DIV/0!</v>
      </c>
      <c r="F30" s="33">
        <f>+'SCC X Ano = Indireta'!F65/'SCC X Ano = Indireta'!F31-1</f>
        <v>1.9916372550442762E-2</v>
      </c>
      <c r="G30" s="33" t="e">
        <f>+'SCC X Ano = Indireta'!G65/'SCC X Ano = Indireta'!G31-1</f>
        <v>#DIV/0!</v>
      </c>
      <c r="H30" s="33" t="e">
        <f>+'SCC X Ano = Indireta'!H65/'SCC X Ano = Indireta'!H31-1</f>
        <v>#DIV/0!</v>
      </c>
      <c r="I30" s="33">
        <f>+'SCC X Ano = Indireta'!I65/'SCC X Ano = Indireta'!I31-1</f>
        <v>0.71105185907702473</v>
      </c>
      <c r="J30" s="33" t="e">
        <f>+'SCC X Ano = Indireta'!J65/'SCC X Ano = Indireta'!J31-1</f>
        <v>#DIV/0!</v>
      </c>
      <c r="K30" s="33" t="e">
        <f>+'SCC X Ano = Indireta'!K65/'SCC X Ano = Indireta'!K31-1</f>
        <v>#DIV/0!</v>
      </c>
      <c r="L30" s="33">
        <f>+'SCC X Ano = Indireta'!L65/'SCC X Ano = Indireta'!L31-1</f>
        <v>118.76671245159203</v>
      </c>
    </row>
    <row r="31" spans="1:12" x14ac:dyDescent="0.25">
      <c r="A31" s="25" t="s">
        <v>223</v>
      </c>
      <c r="B31" s="33" t="e">
        <f>+'SCC X Ano = Indireta'!B66/'SCC X Ano = Indireta'!B32-1</f>
        <v>#DIV/0!</v>
      </c>
      <c r="C31" s="33">
        <f>+'SCC X Ano = Indireta'!C66/'SCC X Ano = Indireta'!C32-1</f>
        <v>2.2476385830284897</v>
      </c>
      <c r="D31" s="33">
        <f>+'SCC X Ano = Indireta'!D66/'SCC X Ano = Indireta'!D32-1</f>
        <v>3.5149721686523057</v>
      </c>
      <c r="E31" s="33" t="e">
        <f>+'SCC X Ano = Indireta'!E66/'SCC X Ano = Indireta'!E32-1</f>
        <v>#DIV/0!</v>
      </c>
      <c r="F31" s="33">
        <f>+'SCC X Ano = Indireta'!F66/'SCC X Ano = Indireta'!F32-1</f>
        <v>0.63327176714717881</v>
      </c>
      <c r="G31" s="33" t="e">
        <f>+'SCC X Ano = Indireta'!G66/'SCC X Ano = Indireta'!G32-1</f>
        <v>#DIV/0!</v>
      </c>
      <c r="H31" s="33" t="e">
        <f>+'SCC X Ano = Indireta'!H66/'SCC X Ano = Indireta'!H32-1</f>
        <v>#DIV/0!</v>
      </c>
      <c r="I31" s="33">
        <f>+'SCC X Ano = Indireta'!I66/'SCC X Ano = Indireta'!I32-1</f>
        <v>0.40566328527856199</v>
      </c>
      <c r="J31" s="33" t="e">
        <f>+'SCC X Ano = Indireta'!J66/'SCC X Ano = Indireta'!J32-1</f>
        <v>#DIV/0!</v>
      </c>
      <c r="K31" s="33" t="e">
        <f>+'SCC X Ano = Indireta'!K66/'SCC X Ano = Indireta'!K32-1</f>
        <v>#DIV/0!</v>
      </c>
      <c r="L31" s="33">
        <f>+'SCC X Ano = Indireta'!L66/'SCC X Ano = Indireta'!L32-1</f>
        <v>0.87049827759353859</v>
      </c>
    </row>
    <row r="32" spans="1:12" x14ac:dyDescent="0.25">
      <c r="A32" s="25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</row>
    <row r="33" spans="1:12" x14ac:dyDescent="0.25">
      <c r="A33" s="25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</row>
    <row r="34" spans="1:12" x14ac:dyDescent="0.25">
      <c r="A34" s="25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</row>
    <row r="35" spans="1:12" x14ac:dyDescent="0.2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</row>
    <row r="36" spans="1:12" x14ac:dyDescent="0.25">
      <c r="A36" s="25"/>
      <c r="B36" s="1">
        <v>2009</v>
      </c>
      <c r="C36" s="1">
        <v>2009</v>
      </c>
      <c r="D36" s="1">
        <v>2009</v>
      </c>
      <c r="E36" s="1">
        <v>2009</v>
      </c>
      <c r="F36" s="1">
        <v>2009</v>
      </c>
      <c r="G36" s="1">
        <v>2009</v>
      </c>
      <c r="H36" s="1">
        <v>2009</v>
      </c>
      <c r="I36" s="1">
        <v>2009</v>
      </c>
      <c r="J36" s="1">
        <v>2009</v>
      </c>
      <c r="K36" s="1">
        <v>2009</v>
      </c>
    </row>
    <row r="37" spans="1:12" x14ac:dyDescent="0.25">
      <c r="A37" s="25"/>
      <c r="B37" s="25" t="s">
        <v>224</v>
      </c>
      <c r="C37" s="25" t="s">
        <v>228</v>
      </c>
      <c r="D37" s="25" t="s">
        <v>15</v>
      </c>
      <c r="E37" s="25" t="s">
        <v>229</v>
      </c>
      <c r="F37" s="25" t="s">
        <v>226</v>
      </c>
      <c r="G37" s="25" t="s">
        <v>227</v>
      </c>
      <c r="H37" s="25" t="s">
        <v>131</v>
      </c>
      <c r="I37" s="25" t="s">
        <v>130</v>
      </c>
      <c r="J37" s="25" t="s">
        <v>129</v>
      </c>
      <c r="K37" s="25" t="s">
        <v>230</v>
      </c>
      <c r="L37" s="25" t="s">
        <v>404</v>
      </c>
    </row>
    <row r="38" spans="1:12" x14ac:dyDescent="0.25">
      <c r="A38" s="25" t="s">
        <v>132</v>
      </c>
      <c r="B38" s="33" t="e">
        <f>+'SCC X Ano = Indireta'!C73/'SCC X Ano = Indireta'!C39-1</f>
        <v>#DIV/0!</v>
      </c>
      <c r="C38" s="33" t="e">
        <f>+'SCC X Ano = Indireta'!#REF!/'SCC X Ano = Indireta'!#REF!-1</f>
        <v>#REF!</v>
      </c>
      <c r="D38" s="33">
        <f>+'SCC X Ano = Indireta'!D73/'SCC X Ano = Indireta'!D39-1</f>
        <v>4.900308237331064</v>
      </c>
      <c r="E38" s="33" t="e">
        <f>+'SCC X Ano = Indireta'!E73/'SCC X Ano = Indireta'!E39-1</f>
        <v>#DIV/0!</v>
      </c>
      <c r="F38" s="33">
        <f>+'SCC X Ano = Indireta'!F73/'SCC X Ano = Indireta'!F39-1</f>
        <v>8.2424452625834768</v>
      </c>
      <c r="G38" s="33">
        <f>+'SCC X Ano = Indireta'!G73/'SCC X Ano = Indireta'!G39-1</f>
        <v>-0.6464270317188896</v>
      </c>
      <c r="H38" s="33" t="e">
        <f>+'SCC X Ano = Indireta'!H73/'SCC X Ano = Indireta'!H39-1</f>
        <v>#DIV/0!</v>
      </c>
      <c r="I38" s="33">
        <f>+'SCC X Ano = Indireta'!I73/'SCC X Ano = Indireta'!I39-1</f>
        <v>0.91468957182431532</v>
      </c>
      <c r="J38" s="33" t="e">
        <f>+'SCC X Ano = Indireta'!J73/'SCC X Ano = Indireta'!J39-1</f>
        <v>#DIV/0!</v>
      </c>
      <c r="K38" s="33" t="e">
        <f>+'SCC X Ano = Indireta'!K73/'SCC X Ano = Indireta'!K39-1</f>
        <v>#DIV/0!</v>
      </c>
      <c r="L38" s="33">
        <f>+'SCC X Ano = Indireta'!L73/'SCC X Ano = Indireta'!L39-1</f>
        <v>5.2030132805615574</v>
      </c>
    </row>
    <row r="39" spans="1:12" x14ac:dyDescent="0.25">
      <c r="A39" s="25" t="s">
        <v>134</v>
      </c>
      <c r="B39" s="33" t="e">
        <f>+'SCC X Ano = Indireta'!B74/'SCC X Ano = Indireta'!B40-1</f>
        <v>#DIV/0!</v>
      </c>
      <c r="C39" s="33" t="e">
        <f>+'SCC X Ano = Indireta'!C74/'SCC X Ano = Indireta'!C40-1</f>
        <v>#DIV/0!</v>
      </c>
      <c r="D39" s="33" t="e">
        <f>+'SCC X Ano = Indireta'!D74/'SCC X Ano = Indireta'!D40-1</f>
        <v>#DIV/0!</v>
      </c>
      <c r="E39" s="33" t="e">
        <f>+'SCC X Ano = Indireta'!E74/'SCC X Ano = Indireta'!E40-1</f>
        <v>#DIV/0!</v>
      </c>
      <c r="F39" s="33" t="e">
        <f>+'SCC X Ano = Indireta'!F74/'SCC X Ano = Indireta'!F40-1</f>
        <v>#DIV/0!</v>
      </c>
      <c r="G39" s="33" t="e">
        <f>+'SCC X Ano = Indireta'!G74/'SCC X Ano = Indireta'!G40-1</f>
        <v>#DIV/0!</v>
      </c>
      <c r="H39" s="33" t="e">
        <f>+'SCC X Ano = Indireta'!H74/'SCC X Ano = Indireta'!H40-1</f>
        <v>#DIV/0!</v>
      </c>
      <c r="I39" s="33" t="e">
        <f>+'SCC X Ano = Indireta'!I74/'SCC X Ano = Indireta'!I40-1</f>
        <v>#DIV/0!</v>
      </c>
      <c r="J39" s="33" t="e">
        <f>+'SCC X Ano = Indireta'!J74/'SCC X Ano = Indireta'!J40-1</f>
        <v>#DIV/0!</v>
      </c>
      <c r="K39" s="33" t="e">
        <f>+'SCC X Ano = Indireta'!K74/'SCC X Ano = Indireta'!K40-1</f>
        <v>#DIV/0!</v>
      </c>
      <c r="L39" s="33" t="e">
        <f>+'SCC X Ano = Indireta'!L74/'SCC X Ano = Indireta'!L40-1</f>
        <v>#DIV/0!</v>
      </c>
    </row>
    <row r="40" spans="1:12" x14ac:dyDescent="0.25">
      <c r="A40" s="25" t="s">
        <v>139</v>
      </c>
      <c r="B40" s="33" t="e">
        <f>+'SCC X Ano = Indireta'!B75/'SCC X Ano = Indireta'!B41-1</f>
        <v>#DIV/0!</v>
      </c>
      <c r="C40" s="33">
        <f>+'SCC X Ano = Indireta'!C75/'SCC X Ano = Indireta'!C41-1</f>
        <v>-1</v>
      </c>
      <c r="D40" s="33" t="e">
        <f>+'SCC X Ano = Indireta'!D75/'SCC X Ano = Indireta'!D41-1</f>
        <v>#DIV/0!</v>
      </c>
      <c r="E40" s="33" t="e">
        <f>+'SCC X Ano = Indireta'!E75/'SCC X Ano = Indireta'!E41-1</f>
        <v>#DIV/0!</v>
      </c>
      <c r="F40" s="33" t="e">
        <f>+'SCC X Ano = Indireta'!F75/'SCC X Ano = Indireta'!F41-1</f>
        <v>#DIV/0!</v>
      </c>
      <c r="G40" s="33" t="e">
        <f>+'SCC X Ano = Indireta'!G75/'SCC X Ano = Indireta'!G41-1</f>
        <v>#DIV/0!</v>
      </c>
      <c r="H40" s="33" t="e">
        <f>+'SCC X Ano = Indireta'!H75/'SCC X Ano = Indireta'!H41-1</f>
        <v>#DIV/0!</v>
      </c>
      <c r="I40" s="33">
        <f>+'SCC X Ano = Indireta'!I75/'SCC X Ano = Indireta'!I41-1</f>
        <v>2.1897550596673083</v>
      </c>
      <c r="J40" s="33" t="e">
        <f>+'SCC X Ano = Indireta'!J75/'SCC X Ano = Indireta'!J41-1</f>
        <v>#DIV/0!</v>
      </c>
      <c r="K40" s="33" t="e">
        <f>+'SCC X Ano = Indireta'!K75/'SCC X Ano = Indireta'!K41-1</f>
        <v>#DIV/0!</v>
      </c>
      <c r="L40" s="33">
        <f>+'SCC X Ano = Indireta'!L75/'SCC X Ano = Indireta'!L41-1</f>
        <v>-0.31008403977496657</v>
      </c>
    </row>
    <row r="41" spans="1:12" x14ac:dyDescent="0.25">
      <c r="A41" s="25" t="s">
        <v>143</v>
      </c>
      <c r="B41" s="33" t="e">
        <f>+'SCC X Ano = Indireta'!B76/'SCC X Ano = Indireta'!B42-1</f>
        <v>#DIV/0!</v>
      </c>
      <c r="C41" s="33" t="e">
        <f>+'SCC X Ano = Indireta'!C76/'SCC X Ano = Indireta'!C42-1</f>
        <v>#DIV/0!</v>
      </c>
      <c r="D41" s="33" t="e">
        <f>+'SCC X Ano = Indireta'!D76/'SCC X Ano = Indireta'!D42-1</f>
        <v>#DIV/0!</v>
      </c>
      <c r="E41" s="33" t="e">
        <f>+'SCC X Ano = Indireta'!E76/'SCC X Ano = Indireta'!E42-1</f>
        <v>#DIV/0!</v>
      </c>
      <c r="F41" s="33" t="e">
        <f>+'SCC X Ano = Indireta'!F76/'SCC X Ano = Indireta'!F42-1</f>
        <v>#DIV/0!</v>
      </c>
      <c r="G41" s="33" t="e">
        <f>+'SCC X Ano = Indireta'!G76/'SCC X Ano = Indireta'!G42-1</f>
        <v>#DIV/0!</v>
      </c>
      <c r="H41" s="33" t="e">
        <f>+'SCC X Ano = Indireta'!H76/'SCC X Ano = Indireta'!H42-1</f>
        <v>#DIV/0!</v>
      </c>
      <c r="I41" s="33" t="e">
        <f>+'SCC X Ano = Indireta'!I76/'SCC X Ano = Indireta'!I42-1</f>
        <v>#DIV/0!</v>
      </c>
      <c r="J41" s="33" t="e">
        <f>+'SCC X Ano = Indireta'!J76/'SCC X Ano = Indireta'!J42-1</f>
        <v>#DIV/0!</v>
      </c>
      <c r="K41" s="33" t="e">
        <f>+'SCC X Ano = Indireta'!K76/'SCC X Ano = Indireta'!K42-1</f>
        <v>#DIV/0!</v>
      </c>
      <c r="L41" s="33" t="e">
        <f>+'SCC X Ano = Indireta'!L76/'SCC X Ano = Indireta'!L42-1</f>
        <v>#DIV/0!</v>
      </c>
    </row>
    <row r="42" spans="1:12" x14ac:dyDescent="0.25">
      <c r="A42" s="25" t="s">
        <v>146</v>
      </c>
      <c r="B42" s="33" t="e">
        <f>+'SCC X Ano = Indireta'!B77/'SCC X Ano = Indireta'!B43-1</f>
        <v>#DIV/0!</v>
      </c>
      <c r="C42" s="33" t="e">
        <f>+'SCC X Ano = Indireta'!C77/'SCC X Ano = Indireta'!C43-1</f>
        <v>#DIV/0!</v>
      </c>
      <c r="D42" s="33">
        <f>+'SCC X Ano = Indireta'!D77/'SCC X Ano = Indireta'!D43-1</f>
        <v>13.052343315563819</v>
      </c>
      <c r="E42" s="33" t="e">
        <f>+'SCC X Ano = Indireta'!E77/'SCC X Ano = Indireta'!E43-1</f>
        <v>#DIV/0!</v>
      </c>
      <c r="F42" s="33">
        <f>+'SCC X Ano = Indireta'!F77/'SCC X Ano = Indireta'!F43-1</f>
        <v>45.629362240913117</v>
      </c>
      <c r="G42" s="33" t="e">
        <f>+'SCC X Ano = Indireta'!G77/'SCC X Ano = Indireta'!G43-1</f>
        <v>#DIV/0!</v>
      </c>
      <c r="H42" s="33" t="e">
        <f>+'SCC X Ano = Indireta'!H77/'SCC X Ano = Indireta'!H43-1</f>
        <v>#DIV/0!</v>
      </c>
      <c r="I42" s="33" t="e">
        <f>+'SCC X Ano = Indireta'!I77/'SCC X Ano = Indireta'!I43-1</f>
        <v>#DIV/0!</v>
      </c>
      <c r="J42" s="33" t="e">
        <f>+'SCC X Ano = Indireta'!J77/'SCC X Ano = Indireta'!J43-1</f>
        <v>#DIV/0!</v>
      </c>
      <c r="K42" s="33" t="e">
        <f>+'SCC X Ano = Indireta'!K77/'SCC X Ano = Indireta'!K43-1</f>
        <v>#DIV/0!</v>
      </c>
      <c r="L42" s="33">
        <f>+'SCC X Ano = Indireta'!L77/'SCC X Ano = Indireta'!L43-1</f>
        <v>35.693306550548577</v>
      </c>
    </row>
    <row r="43" spans="1:12" x14ac:dyDescent="0.25">
      <c r="A43" s="25" t="s">
        <v>141</v>
      </c>
      <c r="B43" s="33" t="e">
        <f>+'SCC X Ano = Indireta'!B78/'SCC X Ano = Indireta'!B44-1</f>
        <v>#DIV/0!</v>
      </c>
      <c r="C43" s="33" t="e">
        <f>+'SCC X Ano = Indireta'!C78/'SCC X Ano = Indireta'!C44-1</f>
        <v>#DIV/0!</v>
      </c>
      <c r="D43" s="33" t="e">
        <f>+'SCC X Ano = Indireta'!D78/'SCC X Ano = Indireta'!D44-1</f>
        <v>#DIV/0!</v>
      </c>
      <c r="E43" s="33" t="e">
        <f>+'SCC X Ano = Indireta'!E78/'SCC X Ano = Indireta'!E44-1</f>
        <v>#DIV/0!</v>
      </c>
      <c r="F43" s="33" t="e">
        <f>+'SCC X Ano = Indireta'!F78/'SCC X Ano = Indireta'!F44-1</f>
        <v>#DIV/0!</v>
      </c>
      <c r="G43" s="33" t="e">
        <f>+'SCC X Ano = Indireta'!G78/'SCC X Ano = Indireta'!G44-1</f>
        <v>#DIV/0!</v>
      </c>
      <c r="H43" s="33" t="e">
        <f>+'SCC X Ano = Indireta'!H78/'SCC X Ano = Indireta'!H44-1</f>
        <v>#DIV/0!</v>
      </c>
      <c r="I43" s="33" t="e">
        <f>+'SCC X Ano = Indireta'!I78/'SCC X Ano = Indireta'!I44-1</f>
        <v>#DIV/0!</v>
      </c>
      <c r="J43" s="33" t="e">
        <f>+'SCC X Ano = Indireta'!J78/'SCC X Ano = Indireta'!J44-1</f>
        <v>#DIV/0!</v>
      </c>
      <c r="K43" s="33" t="e">
        <f>+'SCC X Ano = Indireta'!K78/'SCC X Ano = Indireta'!K44-1</f>
        <v>#DIV/0!</v>
      </c>
      <c r="L43" s="33" t="e">
        <f>+'SCC X Ano = Indireta'!L78/'SCC X Ano = Indireta'!L44-1</f>
        <v>#DIV/0!</v>
      </c>
    </row>
    <row r="44" spans="1:12" x14ac:dyDescent="0.25">
      <c r="A44" s="25" t="s">
        <v>153</v>
      </c>
      <c r="B44" s="33" t="e">
        <f>+'SCC X Ano = Indireta'!B79/'SCC X Ano = Indireta'!B45-1</f>
        <v>#DIV/0!</v>
      </c>
      <c r="C44" s="33" t="e">
        <f>+'SCC X Ano = Indireta'!C79/'SCC X Ano = Indireta'!C45-1</f>
        <v>#DIV/0!</v>
      </c>
      <c r="D44" s="33" t="e">
        <f>+'SCC X Ano = Indireta'!D79/'SCC X Ano = Indireta'!D45-1</f>
        <v>#DIV/0!</v>
      </c>
      <c r="E44" s="33" t="e">
        <f>+'SCC X Ano = Indireta'!E79/'SCC X Ano = Indireta'!E45-1</f>
        <v>#DIV/0!</v>
      </c>
      <c r="F44" s="33">
        <f>+'SCC X Ano = Indireta'!F79/'SCC X Ano = Indireta'!F45-1</f>
        <v>-0.72229827465490715</v>
      </c>
      <c r="G44" s="33" t="e">
        <f>+'SCC X Ano = Indireta'!G79/'SCC X Ano = Indireta'!G45-1</f>
        <v>#DIV/0!</v>
      </c>
      <c r="H44" s="33" t="e">
        <f>+'SCC X Ano = Indireta'!H79/'SCC X Ano = Indireta'!H45-1</f>
        <v>#DIV/0!</v>
      </c>
      <c r="I44" s="33">
        <f>+'SCC X Ano = Indireta'!I79/'SCC X Ano = Indireta'!I45-1</f>
        <v>-1</v>
      </c>
      <c r="J44" s="33" t="e">
        <f>+'SCC X Ano = Indireta'!J79/'SCC X Ano = Indireta'!J45-1</f>
        <v>#DIV/0!</v>
      </c>
      <c r="K44" s="33" t="e">
        <f>+'SCC X Ano = Indireta'!K79/'SCC X Ano = Indireta'!K45-1</f>
        <v>#DIV/0!</v>
      </c>
      <c r="L44" s="33">
        <f>+'SCC X Ano = Indireta'!L79/'SCC X Ano = Indireta'!L45-1</f>
        <v>-0.45944870464183984</v>
      </c>
    </row>
    <row r="45" spans="1:12" x14ac:dyDescent="0.25">
      <c r="A45" s="25" t="s">
        <v>157</v>
      </c>
      <c r="B45" s="33" t="e">
        <f>+'SCC X Ano = Indireta'!B80/'SCC X Ano = Indireta'!B46-1</f>
        <v>#DIV/0!</v>
      </c>
      <c r="C45" s="33">
        <f>+'SCC X Ano = Indireta'!C80/'SCC X Ano = Indireta'!C46-1</f>
        <v>-1</v>
      </c>
      <c r="D45" s="33" t="e">
        <f>+'SCC X Ano = Indireta'!D80/'SCC X Ano = Indireta'!D46-1</f>
        <v>#DIV/0!</v>
      </c>
      <c r="E45" s="33" t="e">
        <f>+'SCC X Ano = Indireta'!E80/'SCC X Ano = Indireta'!E46-1</f>
        <v>#DIV/0!</v>
      </c>
      <c r="F45" s="33">
        <f>+'SCC X Ano = Indireta'!F80/'SCC X Ano = Indireta'!F46-1</f>
        <v>74.404340515987187</v>
      </c>
      <c r="G45" s="33" t="e">
        <f>+'SCC X Ano = Indireta'!G80/'SCC X Ano = Indireta'!G46-1</f>
        <v>#DIV/0!</v>
      </c>
      <c r="H45" s="33" t="e">
        <f>+'SCC X Ano = Indireta'!H80/'SCC X Ano = Indireta'!H46-1</f>
        <v>#DIV/0!</v>
      </c>
      <c r="I45" s="33">
        <f>+'SCC X Ano = Indireta'!I80/'SCC X Ano = Indireta'!I46-1</f>
        <v>0.15201003104458599</v>
      </c>
      <c r="J45" s="33" t="e">
        <f>+'SCC X Ano = Indireta'!J80/'SCC X Ano = Indireta'!J46-1</f>
        <v>#DIV/0!</v>
      </c>
      <c r="K45" s="33" t="e">
        <f>+'SCC X Ano = Indireta'!K80/'SCC X Ano = Indireta'!K46-1</f>
        <v>#DIV/0!</v>
      </c>
      <c r="L45" s="33">
        <f>+'SCC X Ano = Indireta'!L80/'SCC X Ano = Indireta'!L46-1</f>
        <v>4.4047011820126434</v>
      </c>
    </row>
    <row r="46" spans="1:12" x14ac:dyDescent="0.25">
      <c r="A46" s="25" t="s">
        <v>161</v>
      </c>
      <c r="B46" s="33" t="e">
        <f>+'SCC X Ano = Indireta'!B81/'SCC X Ano = Indireta'!B47-1</f>
        <v>#DIV/0!</v>
      </c>
      <c r="C46" s="33" t="e">
        <f>+'SCC X Ano = Indireta'!C81/'SCC X Ano = Indireta'!C47-1</f>
        <v>#DIV/0!</v>
      </c>
      <c r="D46" s="33">
        <f>+'SCC X Ano = Indireta'!D81/'SCC X Ano = Indireta'!D47-1</f>
        <v>2.0093451592412648</v>
      </c>
      <c r="E46" s="33" t="e">
        <f>+'SCC X Ano = Indireta'!E81/'SCC X Ano = Indireta'!E47-1</f>
        <v>#DIV/0!</v>
      </c>
      <c r="F46" s="33">
        <f>+'SCC X Ano = Indireta'!F81/'SCC X Ano = Indireta'!F47-1</f>
        <v>5.2940125990805207</v>
      </c>
      <c r="G46" s="33" t="e">
        <f>+'SCC X Ano = Indireta'!G81/'SCC X Ano = Indireta'!G47-1</f>
        <v>#DIV/0!</v>
      </c>
      <c r="H46" s="33" t="e">
        <f>+'SCC X Ano = Indireta'!H81/'SCC X Ano = Indireta'!H47-1</f>
        <v>#DIV/0!</v>
      </c>
      <c r="I46" s="33" t="e">
        <f>+'SCC X Ano = Indireta'!I81/'SCC X Ano = Indireta'!I47-1</f>
        <v>#DIV/0!</v>
      </c>
      <c r="J46" s="33">
        <f>+'SCC X Ano = Indireta'!J81/'SCC X Ano = Indireta'!J47-1</f>
        <v>-1</v>
      </c>
      <c r="K46" s="33" t="e">
        <f>+'SCC X Ano = Indireta'!K81/'SCC X Ano = Indireta'!K47-1</f>
        <v>#DIV/0!</v>
      </c>
      <c r="L46" s="33">
        <f>+'SCC X Ano = Indireta'!L81/'SCC X Ano = Indireta'!L47-1</f>
        <v>0.1498431492296155</v>
      </c>
    </row>
    <row r="47" spans="1:12" x14ac:dyDescent="0.25">
      <c r="A47" s="25" t="s">
        <v>151</v>
      </c>
      <c r="B47" s="33" t="e">
        <f>+'SCC X Ano = Indireta'!B82/'SCC X Ano = Indireta'!B48-1</f>
        <v>#DIV/0!</v>
      </c>
      <c r="C47" s="33">
        <f>+'SCC X Ano = Indireta'!C82/'SCC X Ano = Indireta'!C48-1</f>
        <v>0.70188793588746456</v>
      </c>
      <c r="D47" s="33">
        <f>+'SCC X Ano = Indireta'!D82/'SCC X Ano = Indireta'!D48-1</f>
        <v>14.247518963123003</v>
      </c>
      <c r="E47" s="33" t="e">
        <f>+'SCC X Ano = Indireta'!E82/'SCC X Ano = Indireta'!E48-1</f>
        <v>#DIV/0!</v>
      </c>
      <c r="F47" s="33">
        <f>+'SCC X Ano = Indireta'!F82/'SCC X Ano = Indireta'!F48-1</f>
        <v>4.6079796770499293</v>
      </c>
      <c r="G47" s="33" t="e">
        <f>+'SCC X Ano = Indireta'!G82/'SCC X Ano = Indireta'!G48-1</f>
        <v>#DIV/0!</v>
      </c>
      <c r="H47" s="33" t="e">
        <f>+'SCC X Ano = Indireta'!H82/'SCC X Ano = Indireta'!H48-1</f>
        <v>#DIV/0!</v>
      </c>
      <c r="I47" s="33">
        <f>+'SCC X Ano = Indireta'!I82/'SCC X Ano = Indireta'!I48-1</f>
        <v>0.51892110727721907</v>
      </c>
      <c r="J47" s="33" t="e">
        <f>+'SCC X Ano = Indireta'!J82/'SCC X Ano = Indireta'!J48-1</f>
        <v>#DIV/0!</v>
      </c>
      <c r="K47" s="33" t="e">
        <f>+'SCC X Ano = Indireta'!K82/'SCC X Ano = Indireta'!K48-1</f>
        <v>#DIV/0!</v>
      </c>
      <c r="L47" s="33">
        <f>+'SCC X Ano = Indireta'!L82/'SCC X Ano = Indireta'!L48-1</f>
        <v>1.395851152167356</v>
      </c>
    </row>
    <row r="48" spans="1:12" x14ac:dyDescent="0.25">
      <c r="A48" s="25" t="s">
        <v>167</v>
      </c>
      <c r="B48" s="33" t="e">
        <f>+'SCC X Ano = Indireta'!B83/'SCC X Ano = Indireta'!B49-1</f>
        <v>#DIV/0!</v>
      </c>
      <c r="C48" s="33">
        <f>+'SCC X Ano = Indireta'!C83/'SCC X Ano = Indireta'!C49-1</f>
        <v>1.019351416925061</v>
      </c>
      <c r="D48" s="33">
        <f>+'SCC X Ano = Indireta'!D83/'SCC X Ano = Indireta'!D49-1</f>
        <v>1.3301578307929511</v>
      </c>
      <c r="E48" s="33" t="e">
        <f>+'SCC X Ano = Indireta'!E83/'SCC X Ano = Indireta'!E49-1</f>
        <v>#DIV/0!</v>
      </c>
      <c r="F48" s="33" t="e">
        <f>+'SCC X Ano = Indireta'!F83/'SCC X Ano = Indireta'!F49-1</f>
        <v>#DIV/0!</v>
      </c>
      <c r="G48" s="33" t="e">
        <f>+'SCC X Ano = Indireta'!G83/'SCC X Ano = Indireta'!G49-1</f>
        <v>#DIV/0!</v>
      </c>
      <c r="H48" s="33" t="e">
        <f>+'SCC X Ano = Indireta'!H83/'SCC X Ano = Indireta'!H49-1</f>
        <v>#DIV/0!</v>
      </c>
      <c r="I48" s="33">
        <f>+'SCC X Ano = Indireta'!I83/'SCC X Ano = Indireta'!I49-1</f>
        <v>-1</v>
      </c>
      <c r="J48" s="33" t="e">
        <f>+'SCC X Ano = Indireta'!J83/'SCC X Ano = Indireta'!J49-1</f>
        <v>#DIV/0!</v>
      </c>
      <c r="K48" s="33" t="e">
        <f>+'SCC X Ano = Indireta'!K83/'SCC X Ano = Indireta'!K49-1</f>
        <v>#DIV/0!</v>
      </c>
      <c r="L48" s="33">
        <f>+'SCC X Ano = Indireta'!L83/'SCC X Ano = Indireta'!L49-1</f>
        <v>4.0405920666637245</v>
      </c>
    </row>
    <row r="49" spans="1:12" x14ac:dyDescent="0.25">
      <c r="A49" s="25" t="s">
        <v>171</v>
      </c>
      <c r="B49" s="33" t="e">
        <f>+'SCC X Ano = Indireta'!B84/'SCC X Ano = Indireta'!B50-1</f>
        <v>#DIV/0!</v>
      </c>
      <c r="C49" s="33">
        <f>+'SCC X Ano = Indireta'!C84/'SCC X Ano = Indireta'!C50-1</f>
        <v>1.0515672404552294</v>
      </c>
      <c r="D49" s="33">
        <f>+'SCC X Ano = Indireta'!D84/'SCC X Ano = Indireta'!D50-1</f>
        <v>-1</v>
      </c>
      <c r="E49" s="33" t="e">
        <f>+'SCC X Ano = Indireta'!E84/'SCC X Ano = Indireta'!E50-1</f>
        <v>#DIV/0!</v>
      </c>
      <c r="F49" s="33" t="e">
        <f>+'SCC X Ano = Indireta'!F84/'SCC X Ano = Indireta'!F50-1</f>
        <v>#DIV/0!</v>
      </c>
      <c r="G49" s="33" t="e">
        <f>+'SCC X Ano = Indireta'!G84/'SCC X Ano = Indireta'!G50-1</f>
        <v>#DIV/0!</v>
      </c>
      <c r="H49" s="33" t="e">
        <f>+'SCC X Ano = Indireta'!H84/'SCC X Ano = Indireta'!H50-1</f>
        <v>#DIV/0!</v>
      </c>
      <c r="I49" s="33" t="e">
        <f>+'SCC X Ano = Indireta'!I84/'SCC X Ano = Indireta'!I50-1</f>
        <v>#DIV/0!</v>
      </c>
      <c r="J49" s="33" t="e">
        <f>+'SCC X Ano = Indireta'!J84/'SCC X Ano = Indireta'!J50-1</f>
        <v>#DIV/0!</v>
      </c>
      <c r="K49" s="33" t="e">
        <f>+'SCC X Ano = Indireta'!K84/'SCC X Ano = Indireta'!K50-1</f>
        <v>#DIV/0!</v>
      </c>
      <c r="L49" s="33">
        <f>+'SCC X Ano = Indireta'!L84/'SCC X Ano = Indireta'!L50-1</f>
        <v>-0.70868147595474196</v>
      </c>
    </row>
    <row r="50" spans="1:12" x14ac:dyDescent="0.25">
      <c r="A50" s="25" t="s">
        <v>175</v>
      </c>
      <c r="B50" s="33" t="e">
        <f>+'SCC X Ano = Indireta'!B85/'SCC X Ano = Indireta'!B51-1</f>
        <v>#DIV/0!</v>
      </c>
      <c r="C50" s="33">
        <f>+'SCC X Ano = Indireta'!C85/'SCC X Ano = Indireta'!C51-1</f>
        <v>4.1775305765644815</v>
      </c>
      <c r="D50" s="33">
        <f>+'SCC X Ano = Indireta'!D85/'SCC X Ano = Indireta'!D51-1</f>
        <v>-0.10195531446315087</v>
      </c>
      <c r="E50" s="33" t="e">
        <f>+'SCC X Ano = Indireta'!E85/'SCC X Ano = Indireta'!E51-1</f>
        <v>#DIV/0!</v>
      </c>
      <c r="F50" s="33">
        <f>+'SCC X Ano = Indireta'!F85/'SCC X Ano = Indireta'!F51-1</f>
        <v>-0.64481824962228029</v>
      </c>
      <c r="G50" s="33" t="e">
        <f>+'SCC X Ano = Indireta'!G85/'SCC X Ano = Indireta'!G51-1</f>
        <v>#DIV/0!</v>
      </c>
      <c r="H50" s="33" t="e">
        <f>+'SCC X Ano = Indireta'!H85/'SCC X Ano = Indireta'!H51-1</f>
        <v>#DIV/0!</v>
      </c>
      <c r="I50" s="33">
        <f>+'SCC X Ano = Indireta'!I85/'SCC X Ano = Indireta'!I51-1</f>
        <v>3.7357037372330755</v>
      </c>
      <c r="J50" s="33" t="e">
        <f>+'SCC X Ano = Indireta'!J85/'SCC X Ano = Indireta'!J51-1</f>
        <v>#DIV/0!</v>
      </c>
      <c r="K50" s="33" t="e">
        <f>+'SCC X Ano = Indireta'!K85/'SCC X Ano = Indireta'!K51-1</f>
        <v>#DIV/0!</v>
      </c>
      <c r="L50" s="33">
        <f>+'SCC X Ano = Indireta'!L85/'SCC X Ano = Indireta'!L51-1</f>
        <v>-0.22232012479478924</v>
      </c>
    </row>
    <row r="51" spans="1:12" x14ac:dyDescent="0.25">
      <c r="A51" s="25" t="s">
        <v>137</v>
      </c>
      <c r="B51" s="33" t="e">
        <f>+'SCC X Ano = Indireta'!B86/'SCC X Ano = Indireta'!B52-1</f>
        <v>#DIV/0!</v>
      </c>
      <c r="C51" s="33" t="e">
        <f>+'SCC X Ano = Indireta'!C86/'SCC X Ano = Indireta'!C52-1</f>
        <v>#DIV/0!</v>
      </c>
      <c r="D51" s="33">
        <f>+'SCC X Ano = Indireta'!D86/'SCC X Ano = Indireta'!D52-1</f>
        <v>2.4630946817444177</v>
      </c>
      <c r="E51" s="33" t="e">
        <f>+'SCC X Ano = Indireta'!E86/'SCC X Ano = Indireta'!E52-1</f>
        <v>#DIV/0!</v>
      </c>
      <c r="F51" s="33" t="e">
        <f>+'SCC X Ano = Indireta'!F86/'SCC X Ano = Indireta'!F52-1</f>
        <v>#DIV/0!</v>
      </c>
      <c r="G51" s="33" t="e">
        <f>+'SCC X Ano = Indireta'!G86/'SCC X Ano = Indireta'!G52-1</f>
        <v>#DIV/0!</v>
      </c>
      <c r="H51" s="33" t="e">
        <f>+'SCC X Ano = Indireta'!H86/'SCC X Ano = Indireta'!H52-1</f>
        <v>#DIV/0!</v>
      </c>
      <c r="I51" s="33" t="e">
        <f>+'SCC X Ano = Indireta'!I86/'SCC X Ano = Indireta'!I52-1</f>
        <v>#DIV/0!</v>
      </c>
      <c r="J51" s="33" t="e">
        <f>+'SCC X Ano = Indireta'!J86/'SCC X Ano = Indireta'!J52-1</f>
        <v>#DIV/0!</v>
      </c>
      <c r="K51" s="33" t="e">
        <f>+'SCC X Ano = Indireta'!K86/'SCC X Ano = Indireta'!K52-1</f>
        <v>#DIV/0!</v>
      </c>
      <c r="L51" s="33">
        <f>+'SCC X Ano = Indireta'!L86/'SCC X Ano = Indireta'!L52-1</f>
        <v>4.9550240806920307</v>
      </c>
    </row>
    <row r="52" spans="1:12" x14ac:dyDescent="0.25">
      <c r="A52" s="25" t="s">
        <v>181</v>
      </c>
      <c r="B52" s="33" t="e">
        <f>+'SCC X Ano = Indireta'!B87/'SCC X Ano = Indireta'!B53-1</f>
        <v>#DIV/0!</v>
      </c>
      <c r="C52" s="33" t="e">
        <f>+'SCC X Ano = Indireta'!C87/'SCC X Ano = Indireta'!C53-1</f>
        <v>#DIV/0!</v>
      </c>
      <c r="D52" s="33" t="e">
        <f>+'SCC X Ano = Indireta'!D87/'SCC X Ano = Indireta'!D53-1</f>
        <v>#DIV/0!</v>
      </c>
      <c r="E52" s="33" t="e">
        <f>+'SCC X Ano = Indireta'!E87/'SCC X Ano = Indireta'!E53-1</f>
        <v>#DIV/0!</v>
      </c>
      <c r="F52" s="33">
        <f>+'SCC X Ano = Indireta'!F87/'SCC X Ano = Indireta'!F53-1</f>
        <v>2.066046228661548</v>
      </c>
      <c r="G52" s="33" t="e">
        <f>+'SCC X Ano = Indireta'!G87/'SCC X Ano = Indireta'!G53-1</f>
        <v>#DIV/0!</v>
      </c>
      <c r="H52" s="33" t="e">
        <f>+'SCC X Ano = Indireta'!H87/'SCC X Ano = Indireta'!H53-1</f>
        <v>#DIV/0!</v>
      </c>
      <c r="I52" s="33" t="e">
        <f>+'SCC X Ano = Indireta'!I87/'SCC X Ano = Indireta'!I53-1</f>
        <v>#DIV/0!</v>
      </c>
      <c r="J52" s="33" t="e">
        <f>+'SCC X Ano = Indireta'!J87/'SCC X Ano = Indireta'!J53-1</f>
        <v>#DIV/0!</v>
      </c>
      <c r="K52" s="33" t="e">
        <f>+'SCC X Ano = Indireta'!K87/'SCC X Ano = Indireta'!K53-1</f>
        <v>#DIV/0!</v>
      </c>
      <c r="L52" s="33">
        <f>+'SCC X Ano = Indireta'!L87/'SCC X Ano = Indireta'!L53-1</f>
        <v>2.066046228661548</v>
      </c>
    </row>
    <row r="53" spans="1:12" x14ac:dyDescent="0.25">
      <c r="A53" s="25" t="s">
        <v>148</v>
      </c>
      <c r="B53" s="33" t="e">
        <f>+'SCC X Ano = Indireta'!B88/'SCC X Ano = Indireta'!B54-1</f>
        <v>#DIV/0!</v>
      </c>
      <c r="C53" s="33">
        <f>+'SCC X Ano = Indireta'!C88/'SCC X Ano = Indireta'!C54-1</f>
        <v>2.9051895521838014</v>
      </c>
      <c r="D53" s="33">
        <f>+'SCC X Ano = Indireta'!D88/'SCC X Ano = Indireta'!D54-1</f>
        <v>0.19461774162047196</v>
      </c>
      <c r="E53" s="33" t="e">
        <f>+'SCC X Ano = Indireta'!E88/'SCC X Ano = Indireta'!E54-1</f>
        <v>#DIV/0!</v>
      </c>
      <c r="F53" s="33">
        <f>+'SCC X Ano = Indireta'!F88/'SCC X Ano = Indireta'!F54-1</f>
        <v>1.6819256223550152</v>
      </c>
      <c r="G53" s="33" t="e">
        <f>+'SCC X Ano = Indireta'!G88/'SCC X Ano = Indireta'!G54-1</f>
        <v>#DIV/0!</v>
      </c>
      <c r="H53" s="33" t="e">
        <f>+'SCC X Ano = Indireta'!H88/'SCC X Ano = Indireta'!H54-1</f>
        <v>#DIV/0!</v>
      </c>
      <c r="I53" s="33">
        <f>+'SCC X Ano = Indireta'!I88/'SCC X Ano = Indireta'!I54-1</f>
        <v>-0.14357146171495605</v>
      </c>
      <c r="J53" s="33" t="e">
        <f>+'SCC X Ano = Indireta'!J88/'SCC X Ano = Indireta'!J54-1</f>
        <v>#DIV/0!</v>
      </c>
      <c r="K53" s="33" t="e">
        <f>+'SCC X Ano = Indireta'!K88/'SCC X Ano = Indireta'!K54-1</f>
        <v>#DIV/0!</v>
      </c>
      <c r="L53" s="33">
        <f>+'SCC X Ano = Indireta'!L88/'SCC X Ano = Indireta'!L54-1</f>
        <v>0.56971966796946005</v>
      </c>
    </row>
    <row r="54" spans="1:12" x14ac:dyDescent="0.25">
      <c r="A54" s="25" t="s">
        <v>177</v>
      </c>
      <c r="B54" s="33" t="e">
        <f>+'SCC X Ano = Indireta'!B89/'SCC X Ano = Indireta'!B55-1</f>
        <v>#DIV/0!</v>
      </c>
      <c r="C54" s="33">
        <f>+'SCC X Ano = Indireta'!C89/'SCC X Ano = Indireta'!C55-1</f>
        <v>-0.41059021939852036</v>
      </c>
      <c r="D54" s="33">
        <f>+'SCC X Ano = Indireta'!D89/'SCC X Ano = Indireta'!D55-1</f>
        <v>5.8167904963781458</v>
      </c>
      <c r="E54" s="33" t="e">
        <f>+'SCC X Ano = Indireta'!E89/'SCC X Ano = Indireta'!E55-1</f>
        <v>#DIV/0!</v>
      </c>
      <c r="F54" s="33">
        <f>+'SCC X Ano = Indireta'!F89/'SCC X Ano = Indireta'!F55-1</f>
        <v>54.582303705373498</v>
      </c>
      <c r="G54" s="33">
        <f>+'SCC X Ano = Indireta'!G89/'SCC X Ano = Indireta'!G55-1</f>
        <v>-0.85658850480349669</v>
      </c>
      <c r="H54" s="33" t="e">
        <f>+'SCC X Ano = Indireta'!H89/'SCC X Ano = Indireta'!H55-1</f>
        <v>#DIV/0!</v>
      </c>
      <c r="I54" s="33">
        <f>+'SCC X Ano = Indireta'!I89/'SCC X Ano = Indireta'!I55-1</f>
        <v>0.79709633941523172</v>
      </c>
      <c r="J54" s="33" t="e">
        <f>+'SCC X Ano = Indireta'!J89/'SCC X Ano = Indireta'!J55-1</f>
        <v>#DIV/0!</v>
      </c>
      <c r="K54" s="33" t="e">
        <f>+'SCC X Ano = Indireta'!K89/'SCC X Ano = Indireta'!K55-1</f>
        <v>#DIV/0!</v>
      </c>
      <c r="L54" s="33">
        <f>+'SCC X Ano = Indireta'!L89/'SCC X Ano = Indireta'!L55-1</f>
        <v>14.48500945524369</v>
      </c>
    </row>
    <row r="55" spans="1:12" x14ac:dyDescent="0.25">
      <c r="A55" s="25" t="s">
        <v>159</v>
      </c>
      <c r="B55" s="33" t="e">
        <f>+'SCC X Ano = Indireta'!B90/'SCC X Ano = Indireta'!B56-1</f>
        <v>#DIV/0!</v>
      </c>
      <c r="C55" s="33">
        <f>+'SCC X Ano = Indireta'!C90/'SCC X Ano = Indireta'!C56-1</f>
        <v>2.1500047146286283</v>
      </c>
      <c r="D55" s="33">
        <f>+'SCC X Ano = Indireta'!D90/'SCC X Ano = Indireta'!D56-1</f>
        <v>67.359931376777965</v>
      </c>
      <c r="E55" s="33" t="e">
        <f>+'SCC X Ano = Indireta'!E90/'SCC X Ano = Indireta'!E56-1</f>
        <v>#DIV/0!</v>
      </c>
      <c r="F55" s="33">
        <f>+'SCC X Ano = Indireta'!F90/'SCC X Ano = Indireta'!F56-1</f>
        <v>-0.24582527448589986</v>
      </c>
      <c r="G55" s="33" t="e">
        <f>+'SCC X Ano = Indireta'!G90/'SCC X Ano = Indireta'!G56-1</f>
        <v>#DIV/0!</v>
      </c>
      <c r="H55" s="33" t="e">
        <f>+'SCC X Ano = Indireta'!H90/'SCC X Ano = Indireta'!H56-1</f>
        <v>#DIV/0!</v>
      </c>
      <c r="I55" s="33" t="e">
        <f>+'SCC X Ano = Indireta'!I90/'SCC X Ano = Indireta'!I56-1</f>
        <v>#DIV/0!</v>
      </c>
      <c r="J55" s="33" t="e">
        <f>+'SCC X Ano = Indireta'!J90/'SCC X Ano = Indireta'!J56-1</f>
        <v>#DIV/0!</v>
      </c>
      <c r="K55" s="33" t="e">
        <f>+'SCC X Ano = Indireta'!K90/'SCC X Ano = Indireta'!K56-1</f>
        <v>#DIV/0!</v>
      </c>
      <c r="L55" s="33">
        <f>+'SCC X Ano = Indireta'!L90/'SCC X Ano = Indireta'!L56-1</f>
        <v>7.2980059881122283</v>
      </c>
    </row>
    <row r="56" spans="1:12" x14ac:dyDescent="0.25">
      <c r="A56" s="25" t="s">
        <v>191</v>
      </c>
      <c r="B56" s="33" t="e">
        <f>+'SCC X Ano = Indireta'!B91/'SCC X Ano = Indireta'!B57-1</f>
        <v>#DIV/0!</v>
      </c>
      <c r="C56" s="33">
        <f>+'SCC X Ano = Indireta'!C91/'SCC X Ano = Indireta'!C57-1</f>
        <v>1.5116456076399163</v>
      </c>
      <c r="D56" s="33">
        <f>+'SCC X Ano = Indireta'!D91/'SCC X Ano = Indireta'!D57-1</f>
        <v>1.8168632275490348</v>
      </c>
      <c r="E56" s="33" t="e">
        <f>+'SCC X Ano = Indireta'!E91/'SCC X Ano = Indireta'!E57-1</f>
        <v>#DIV/0!</v>
      </c>
      <c r="F56" s="33">
        <f>+'SCC X Ano = Indireta'!F91/'SCC X Ano = Indireta'!F57-1</f>
        <v>-0.61076577822823808</v>
      </c>
      <c r="G56" s="33">
        <f>+'SCC X Ano = Indireta'!G91/'SCC X Ano = Indireta'!G57-1</f>
        <v>-0.70908802607206745</v>
      </c>
      <c r="H56" s="33" t="e">
        <f>+'SCC X Ano = Indireta'!H91/'SCC X Ano = Indireta'!H57-1</f>
        <v>#DIV/0!</v>
      </c>
      <c r="I56" s="33">
        <f>+'SCC X Ano = Indireta'!I91/'SCC X Ano = Indireta'!I57-1</f>
        <v>1.0590993403090585</v>
      </c>
      <c r="J56" s="33" t="e">
        <f>+'SCC X Ano = Indireta'!J91/'SCC X Ano = Indireta'!J57-1</f>
        <v>#DIV/0!</v>
      </c>
      <c r="K56" s="33" t="e">
        <f>+'SCC X Ano = Indireta'!K91/'SCC X Ano = Indireta'!K57-1</f>
        <v>#DIV/0!</v>
      </c>
      <c r="L56" s="33">
        <f>+'SCC X Ano = Indireta'!L91/'SCC X Ano = Indireta'!L57-1</f>
        <v>-0.4386732794444872</v>
      </c>
    </row>
    <row r="57" spans="1:12" x14ac:dyDescent="0.25">
      <c r="A57" s="25" t="s">
        <v>194</v>
      </c>
      <c r="B57" s="33" t="e">
        <f>+'SCC X Ano = Indireta'!B92/'SCC X Ano = Indireta'!B58-1</f>
        <v>#DIV/0!</v>
      </c>
      <c r="C57" s="33">
        <f>+'SCC X Ano = Indireta'!C92/'SCC X Ano = Indireta'!C58-1</f>
        <v>1.9367234646854947</v>
      </c>
      <c r="D57" s="33">
        <f>+'SCC X Ano = Indireta'!D92/'SCC X Ano = Indireta'!D58-1</f>
        <v>4.5970622327537889</v>
      </c>
      <c r="E57" s="33" t="e">
        <f>+'SCC X Ano = Indireta'!E92/'SCC X Ano = Indireta'!E58-1</f>
        <v>#DIV/0!</v>
      </c>
      <c r="F57" s="33">
        <f>+'SCC X Ano = Indireta'!F92/'SCC X Ano = Indireta'!F58-1</f>
        <v>-0.67962588602141993</v>
      </c>
      <c r="G57" s="33">
        <f>+'SCC X Ano = Indireta'!G92/'SCC X Ano = Indireta'!G58-1</f>
        <v>43.948299890775445</v>
      </c>
      <c r="H57" s="33" t="e">
        <f>+'SCC X Ano = Indireta'!H92/'SCC X Ano = Indireta'!H58-1</f>
        <v>#DIV/0!</v>
      </c>
      <c r="I57" s="33">
        <f>+'SCC X Ano = Indireta'!I92/'SCC X Ano = Indireta'!I58-1</f>
        <v>8.0790833175885979E-2</v>
      </c>
      <c r="J57" s="33" t="e">
        <f>+'SCC X Ano = Indireta'!J92/'SCC X Ano = Indireta'!J58-1</f>
        <v>#DIV/0!</v>
      </c>
      <c r="K57" s="33" t="e">
        <f>+'SCC X Ano = Indireta'!K92/'SCC X Ano = Indireta'!K58-1</f>
        <v>#DIV/0!</v>
      </c>
      <c r="L57" s="33">
        <f>+'SCC X Ano = Indireta'!L92/'SCC X Ano = Indireta'!L58-1</f>
        <v>-0.14556845170386368</v>
      </c>
    </row>
    <row r="58" spans="1:12" x14ac:dyDescent="0.25">
      <c r="A58" s="25" t="s">
        <v>185</v>
      </c>
      <c r="B58" s="33" t="e">
        <f>+'SCC X Ano = Indireta'!B93/'SCC X Ano = Indireta'!B59-1</f>
        <v>#DIV/0!</v>
      </c>
      <c r="C58" s="33">
        <f>+'SCC X Ano = Indireta'!C93/'SCC X Ano = Indireta'!C59-1</f>
        <v>12.340449756730553</v>
      </c>
      <c r="D58" s="33">
        <f>+'SCC X Ano = Indireta'!D93/'SCC X Ano = Indireta'!D59-1</f>
        <v>2.0342249307657991</v>
      </c>
      <c r="E58" s="33" t="e">
        <f>+'SCC X Ano = Indireta'!E93/'SCC X Ano = Indireta'!E59-1</f>
        <v>#DIV/0!</v>
      </c>
      <c r="F58" s="33">
        <f>+'SCC X Ano = Indireta'!F93/'SCC X Ano = Indireta'!F59-1</f>
        <v>0.11011949350687478</v>
      </c>
      <c r="G58" s="33" t="e">
        <f>+'SCC X Ano = Indireta'!G93/'SCC X Ano = Indireta'!G59-1</f>
        <v>#DIV/0!</v>
      </c>
      <c r="H58" s="33" t="e">
        <f>+'SCC X Ano = Indireta'!H93/'SCC X Ano = Indireta'!H59-1</f>
        <v>#DIV/0!</v>
      </c>
      <c r="I58" s="33">
        <f>+'SCC X Ano = Indireta'!I93/'SCC X Ano = Indireta'!I59-1</f>
        <v>112.62585092739569</v>
      </c>
      <c r="J58" s="33" t="e">
        <f>+'SCC X Ano = Indireta'!J93/'SCC X Ano = Indireta'!J59-1</f>
        <v>#DIV/0!</v>
      </c>
      <c r="K58" s="33" t="e">
        <f>+'SCC X Ano = Indireta'!K93/'SCC X Ano = Indireta'!K59-1</f>
        <v>#DIV/0!</v>
      </c>
      <c r="L58" s="33">
        <f>+'SCC X Ano = Indireta'!L93/'SCC X Ano = Indireta'!L59-1</f>
        <v>1.6966587259284589</v>
      </c>
    </row>
    <row r="59" spans="1:12" x14ac:dyDescent="0.25">
      <c r="A59" s="25" t="s">
        <v>200</v>
      </c>
      <c r="B59" s="33" t="e">
        <f>+'SCC X Ano = Indireta'!B94/'SCC X Ano = Indireta'!B60-1</f>
        <v>#DIV/0!</v>
      </c>
      <c r="C59" s="33">
        <f>+'SCC X Ano = Indireta'!C94/'SCC X Ano = Indireta'!C60-1</f>
        <v>-0.42176656251776068</v>
      </c>
      <c r="D59" s="33">
        <f>+'SCC X Ano = Indireta'!D94/'SCC X Ano = Indireta'!D60-1</f>
        <v>2.4059444903648433</v>
      </c>
      <c r="E59" s="33" t="e">
        <f>+'SCC X Ano = Indireta'!E94/'SCC X Ano = Indireta'!E60-1</f>
        <v>#DIV/0!</v>
      </c>
      <c r="F59" s="33">
        <f>+'SCC X Ano = Indireta'!F94/'SCC X Ano = Indireta'!F60-1</f>
        <v>3.3379268262451189E-2</v>
      </c>
      <c r="G59" s="33" t="e">
        <f>+'SCC X Ano = Indireta'!G94/'SCC X Ano = Indireta'!G60-1</f>
        <v>#DIV/0!</v>
      </c>
      <c r="H59" s="33" t="e">
        <f>+'SCC X Ano = Indireta'!H94/'SCC X Ano = Indireta'!H60-1</f>
        <v>#DIV/0!</v>
      </c>
      <c r="I59" s="33">
        <f>+'SCC X Ano = Indireta'!I94/'SCC X Ano = Indireta'!I60-1</f>
        <v>19.426892404890317</v>
      </c>
      <c r="J59" s="33" t="e">
        <f>+'SCC X Ano = Indireta'!J94/'SCC X Ano = Indireta'!J60-1</f>
        <v>#DIV/0!</v>
      </c>
      <c r="K59" s="33" t="e">
        <f>+'SCC X Ano = Indireta'!K94/'SCC X Ano = Indireta'!K60-1</f>
        <v>#DIV/0!</v>
      </c>
      <c r="L59" s="33">
        <f>+'SCC X Ano = Indireta'!L94/'SCC X Ano = Indireta'!L60-1</f>
        <v>0.30888592388573377</v>
      </c>
    </row>
    <row r="60" spans="1:12" x14ac:dyDescent="0.25">
      <c r="A60" s="25" t="s">
        <v>198</v>
      </c>
      <c r="B60" s="33" t="e">
        <f>+'SCC X Ano = Indireta'!B95/'SCC X Ano = Indireta'!B61-1</f>
        <v>#DIV/0!</v>
      </c>
      <c r="C60" s="33">
        <f>+'SCC X Ano = Indireta'!C95/'SCC X Ano = Indireta'!C61-1</f>
        <v>-0.49967528359424451</v>
      </c>
      <c r="D60" s="33">
        <f>+'SCC X Ano = Indireta'!D95/'SCC X Ano = Indireta'!D61-1</f>
        <v>13.435996150348934</v>
      </c>
      <c r="E60" s="33" t="e">
        <f>+'SCC X Ano = Indireta'!E95/'SCC X Ano = Indireta'!E61-1</f>
        <v>#DIV/0!</v>
      </c>
      <c r="F60" s="33">
        <f>+'SCC X Ano = Indireta'!F95/'SCC X Ano = Indireta'!F61-1</f>
        <v>8.9471937612637831E-2</v>
      </c>
      <c r="G60" s="33" t="e">
        <f>+'SCC X Ano = Indireta'!G95/'SCC X Ano = Indireta'!G61-1</f>
        <v>#DIV/0!</v>
      </c>
      <c r="H60" s="33" t="e">
        <f>+'SCC X Ano = Indireta'!H95/'SCC X Ano = Indireta'!H61-1</f>
        <v>#DIV/0!</v>
      </c>
      <c r="I60" s="33">
        <f>+'SCC X Ano = Indireta'!I95/'SCC X Ano = Indireta'!I61-1</f>
        <v>0.94881210133985006</v>
      </c>
      <c r="J60" s="33" t="e">
        <f>+'SCC X Ano = Indireta'!J95/'SCC X Ano = Indireta'!J61-1</f>
        <v>#DIV/0!</v>
      </c>
      <c r="K60" s="33" t="e">
        <f>+'SCC X Ano = Indireta'!K95/'SCC X Ano = Indireta'!K61-1</f>
        <v>#DIV/0!</v>
      </c>
      <c r="L60" s="33">
        <f>+'SCC X Ano = Indireta'!L95/'SCC X Ano = Indireta'!L61-1</f>
        <v>0.16742843143541131</v>
      </c>
    </row>
    <row r="61" spans="1:12" x14ac:dyDescent="0.25">
      <c r="A61" s="25" t="s">
        <v>173</v>
      </c>
      <c r="B61" s="33" t="e">
        <f>+'SCC X Ano = Indireta'!B96/'SCC X Ano = Indireta'!B62-1</f>
        <v>#DIV/0!</v>
      </c>
      <c r="C61" s="33" t="e">
        <f>+'SCC X Ano = Indireta'!C96/'SCC X Ano = Indireta'!C62-1</f>
        <v>#DIV/0!</v>
      </c>
      <c r="D61" s="33" t="e">
        <f>+'SCC X Ano = Indireta'!D96/'SCC X Ano = Indireta'!D62-1</f>
        <v>#DIV/0!</v>
      </c>
      <c r="E61" s="33" t="e">
        <f>+'SCC X Ano = Indireta'!E96/'SCC X Ano = Indireta'!E62-1</f>
        <v>#DIV/0!</v>
      </c>
      <c r="F61" s="33">
        <f>+'SCC X Ano = Indireta'!F96/'SCC X Ano = Indireta'!F62-1</f>
        <v>1.0202137942810907</v>
      </c>
      <c r="G61" s="33" t="e">
        <f>+'SCC X Ano = Indireta'!G96/'SCC X Ano = Indireta'!G62-1</f>
        <v>#DIV/0!</v>
      </c>
      <c r="H61" s="33" t="e">
        <f>+'SCC X Ano = Indireta'!H96/'SCC X Ano = Indireta'!H62-1</f>
        <v>#DIV/0!</v>
      </c>
      <c r="I61" s="33" t="e">
        <f>+'SCC X Ano = Indireta'!I96/'SCC X Ano = Indireta'!I62-1</f>
        <v>#DIV/0!</v>
      </c>
      <c r="J61" s="33" t="e">
        <f>+'SCC X Ano = Indireta'!J96/'SCC X Ano = Indireta'!J62-1</f>
        <v>#DIV/0!</v>
      </c>
      <c r="K61" s="33" t="e">
        <f>+'SCC X Ano = Indireta'!K96/'SCC X Ano = Indireta'!K62-1</f>
        <v>#DIV/0!</v>
      </c>
      <c r="L61" s="33">
        <f>+'SCC X Ano = Indireta'!L96/'SCC X Ano = Indireta'!L62-1</f>
        <v>4.7947882983151917</v>
      </c>
    </row>
    <row r="62" spans="1:12" x14ac:dyDescent="0.25">
      <c r="A62" s="25" t="s">
        <v>169</v>
      </c>
      <c r="B62" s="33" t="e">
        <f>+'SCC X Ano = Indireta'!B97/'SCC X Ano = Indireta'!B63-1</f>
        <v>#DIV/0!</v>
      </c>
      <c r="C62" s="33" t="e">
        <f>+'SCC X Ano = Indireta'!C97/'SCC X Ano = Indireta'!C63-1</f>
        <v>#DIV/0!</v>
      </c>
      <c r="D62" s="33" t="e">
        <f>+'SCC X Ano = Indireta'!D97/'SCC X Ano = Indireta'!D63-1</f>
        <v>#DIV/0!</v>
      </c>
      <c r="E62" s="33" t="e">
        <f>+'SCC X Ano = Indireta'!E97/'SCC X Ano = Indireta'!E63-1</f>
        <v>#DIV/0!</v>
      </c>
      <c r="F62" s="33">
        <f>+'SCC X Ano = Indireta'!F97/'SCC X Ano = Indireta'!F63-1</f>
        <v>41.99265287916959</v>
      </c>
      <c r="G62" s="33" t="e">
        <f>+'SCC X Ano = Indireta'!G97/'SCC X Ano = Indireta'!G63-1</f>
        <v>#DIV/0!</v>
      </c>
      <c r="H62" s="33" t="e">
        <f>+'SCC X Ano = Indireta'!H97/'SCC X Ano = Indireta'!H63-1</f>
        <v>#DIV/0!</v>
      </c>
      <c r="I62" s="33" t="e">
        <f>+'SCC X Ano = Indireta'!I97/'SCC X Ano = Indireta'!I63-1</f>
        <v>#DIV/0!</v>
      </c>
      <c r="J62" s="33" t="e">
        <f>+'SCC X Ano = Indireta'!J97/'SCC X Ano = Indireta'!J63-1</f>
        <v>#DIV/0!</v>
      </c>
      <c r="K62" s="33" t="e">
        <f>+'SCC X Ano = Indireta'!K97/'SCC X Ano = Indireta'!K63-1</f>
        <v>#DIV/0!</v>
      </c>
      <c r="L62" s="33">
        <f>+'SCC X Ano = Indireta'!L97/'SCC X Ano = Indireta'!L63-1</f>
        <v>67.814862328760299</v>
      </c>
    </row>
    <row r="63" spans="1:12" x14ac:dyDescent="0.25">
      <c r="A63" s="25" t="s">
        <v>163</v>
      </c>
      <c r="B63" s="33" t="e">
        <f>+'SCC X Ano = Indireta'!B98/'SCC X Ano = Indireta'!B64-1</f>
        <v>#DIV/0!</v>
      </c>
      <c r="C63" s="33">
        <f>+'SCC X Ano = Indireta'!C98/'SCC X Ano = Indireta'!C64-1</f>
        <v>0.89652574821709563</v>
      </c>
      <c r="D63" s="33">
        <f>+'SCC X Ano = Indireta'!D98/'SCC X Ano = Indireta'!D64-1</f>
        <v>-0.28038528837833976</v>
      </c>
      <c r="E63" s="33" t="e">
        <f>+'SCC X Ano = Indireta'!E98/'SCC X Ano = Indireta'!E64-1</f>
        <v>#DIV/0!</v>
      </c>
      <c r="F63" s="33">
        <f>+'SCC X Ano = Indireta'!F98/'SCC X Ano = Indireta'!F64-1</f>
        <v>0.49615536405554983</v>
      </c>
      <c r="G63" s="33" t="e">
        <f>+'SCC X Ano = Indireta'!G98/'SCC X Ano = Indireta'!G64-1</f>
        <v>#DIV/0!</v>
      </c>
      <c r="H63" s="33" t="e">
        <f>+'SCC X Ano = Indireta'!H98/'SCC X Ano = Indireta'!H64-1</f>
        <v>#DIV/0!</v>
      </c>
      <c r="I63" s="33">
        <f>+'SCC X Ano = Indireta'!I98/'SCC X Ano = Indireta'!I64-1</f>
        <v>-0.53798614470696959</v>
      </c>
      <c r="J63" s="33" t="e">
        <f>+'SCC X Ano = Indireta'!J98/'SCC X Ano = Indireta'!J64-1</f>
        <v>#DIV/0!</v>
      </c>
      <c r="K63" s="33" t="e">
        <f>+'SCC X Ano = Indireta'!K98/'SCC X Ano = Indireta'!K64-1</f>
        <v>#DIV/0!</v>
      </c>
      <c r="L63" s="33">
        <f>+'SCC X Ano = Indireta'!L98/'SCC X Ano = Indireta'!L64-1</f>
        <v>-0.16486382175052905</v>
      </c>
    </row>
    <row r="64" spans="1:12" x14ac:dyDescent="0.25">
      <c r="A64" s="25" t="s">
        <v>155</v>
      </c>
      <c r="B64" s="33" t="e">
        <f>+'SCC X Ano = Indireta'!B99/'SCC X Ano = Indireta'!B65-1</f>
        <v>#DIV/0!</v>
      </c>
      <c r="C64" s="33">
        <f>+'SCC X Ano = Indireta'!C99/'SCC X Ano = Indireta'!C65-1</f>
        <v>-0.52753710137101995</v>
      </c>
      <c r="D64" s="33">
        <f>+'SCC X Ano = Indireta'!D99/'SCC X Ano = Indireta'!D65-1</f>
        <v>0.27381221492361374</v>
      </c>
      <c r="E64" s="33" t="e">
        <f>+'SCC X Ano = Indireta'!E99/'SCC X Ano = Indireta'!E65-1</f>
        <v>#DIV/0!</v>
      </c>
      <c r="F64" s="33">
        <f>+'SCC X Ano = Indireta'!F99/'SCC X Ano = Indireta'!F65-1</f>
        <v>1.2538617143719555</v>
      </c>
      <c r="G64" s="33" t="e">
        <f>+'SCC X Ano = Indireta'!G99/'SCC X Ano = Indireta'!G65-1</f>
        <v>#DIV/0!</v>
      </c>
      <c r="H64" s="33" t="e">
        <f>+'SCC X Ano = Indireta'!H99/'SCC X Ano = Indireta'!H65-1</f>
        <v>#DIV/0!</v>
      </c>
      <c r="I64" s="33">
        <f>+'SCC X Ano = Indireta'!I99/'SCC X Ano = Indireta'!I65-1</f>
        <v>3.6034565000937793</v>
      </c>
      <c r="J64" s="33" t="e">
        <f>+'SCC X Ano = Indireta'!J99/'SCC X Ano = Indireta'!J65-1</f>
        <v>#DIV/0!</v>
      </c>
      <c r="K64" s="33" t="e">
        <f>+'SCC X Ano = Indireta'!K99/'SCC X Ano = Indireta'!K65-1</f>
        <v>#DIV/0!</v>
      </c>
      <c r="L64" s="33">
        <f>+'SCC X Ano = Indireta'!L99/'SCC X Ano = Indireta'!L65-1</f>
        <v>-0.38665032397985699</v>
      </c>
    </row>
    <row r="65" spans="1:12" x14ac:dyDescent="0.25">
      <c r="A65" s="25" t="s">
        <v>223</v>
      </c>
      <c r="B65" s="33" t="e">
        <f>+'SCC X Ano = Indireta'!B100/'SCC X Ano = Indireta'!B66-1</f>
        <v>#DIV/0!</v>
      </c>
      <c r="C65" s="33">
        <f>+'SCC X Ano = Indireta'!C100/'SCC X Ano = Indireta'!C66-1</f>
        <v>-0.23834729495258844</v>
      </c>
      <c r="D65" s="33">
        <f>+'SCC X Ano = Indireta'!D100/'SCC X Ano = Indireta'!D66-1</f>
        <v>3.5427672985228105</v>
      </c>
      <c r="E65" s="33" t="e">
        <f>+'SCC X Ano = Indireta'!E100/'SCC X Ano = Indireta'!E66-1</f>
        <v>#DIV/0!</v>
      </c>
      <c r="F65" s="33">
        <f>+'SCC X Ano = Indireta'!F100/'SCC X Ano = Indireta'!F66-1</f>
        <v>-0.14199775246463242</v>
      </c>
      <c r="G65" s="33">
        <f>+'SCC X Ano = Indireta'!G100/'SCC X Ano = Indireta'!G66-1</f>
        <v>2.0959444375955991</v>
      </c>
      <c r="H65" s="33" t="e">
        <f>+'SCC X Ano = Indireta'!H100/'SCC X Ano = Indireta'!H66-1</f>
        <v>#DIV/0!</v>
      </c>
      <c r="I65" s="33">
        <f>+'SCC X Ano = Indireta'!I100/'SCC X Ano = Indireta'!I66-1</f>
        <v>1.0829088370245441</v>
      </c>
      <c r="J65" s="33">
        <f>+'SCC X Ano = Indireta'!J100/'SCC X Ano = Indireta'!J66-1</f>
        <v>2.3887717419961727</v>
      </c>
      <c r="K65" s="33" t="e">
        <f>+'SCC X Ano = Indireta'!K100/'SCC X Ano = Indireta'!K66-1</f>
        <v>#DIV/0!</v>
      </c>
      <c r="L65" s="33">
        <f>+'SCC X Ano = Indireta'!L100/'SCC X Ano = Indireta'!L66-1</f>
        <v>0.31210576494154707</v>
      </c>
    </row>
    <row r="66" spans="1:12" x14ac:dyDescent="0.25">
      <c r="A66" s="25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</row>
    <row r="67" spans="1:12" x14ac:dyDescent="0.25">
      <c r="A67" s="25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</row>
    <row r="68" spans="1:12" x14ac:dyDescent="0.25">
      <c r="A68" s="25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</row>
    <row r="69" spans="1:12" x14ac:dyDescent="0.2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</row>
    <row r="70" spans="1:12" x14ac:dyDescent="0.25">
      <c r="A70" s="25"/>
      <c r="B70" s="1">
        <v>2010</v>
      </c>
      <c r="C70" s="1">
        <v>2010</v>
      </c>
      <c r="D70" s="1">
        <v>2010</v>
      </c>
      <c r="E70" s="1">
        <v>2010</v>
      </c>
      <c r="F70" s="1">
        <v>2010</v>
      </c>
      <c r="G70" s="1">
        <v>2010</v>
      </c>
      <c r="H70" s="1">
        <v>2010</v>
      </c>
      <c r="I70" s="1">
        <v>2010</v>
      </c>
      <c r="J70" s="1">
        <v>2010</v>
      </c>
      <c r="K70" s="1">
        <v>2010</v>
      </c>
    </row>
    <row r="71" spans="1:12" x14ac:dyDescent="0.25">
      <c r="A71" s="25"/>
      <c r="B71" s="25" t="s">
        <v>224</v>
      </c>
      <c r="C71" s="25" t="s">
        <v>228</v>
      </c>
      <c r="D71" s="25" t="s">
        <v>15</v>
      </c>
      <c r="E71" s="25" t="s">
        <v>229</v>
      </c>
      <c r="F71" s="25" t="s">
        <v>226</v>
      </c>
      <c r="G71" s="25" t="s">
        <v>227</v>
      </c>
      <c r="H71" s="25" t="s">
        <v>131</v>
      </c>
      <c r="I71" s="25" t="s">
        <v>130</v>
      </c>
      <c r="J71" s="25" t="s">
        <v>129</v>
      </c>
      <c r="K71" s="25" t="s">
        <v>230</v>
      </c>
      <c r="L71" s="25" t="s">
        <v>404</v>
      </c>
    </row>
    <row r="72" spans="1:12" x14ac:dyDescent="0.25">
      <c r="A72" s="25" t="s">
        <v>132</v>
      </c>
      <c r="B72" s="33" t="e">
        <f>+'SCC X Ano = Indireta'!C107/'SCC X Ano = Indireta'!C73-1</f>
        <v>#DIV/0!</v>
      </c>
      <c r="C72" s="33" t="e">
        <f>+'SCC X Ano = Indireta'!#REF!/'SCC X Ano = Indireta'!#REF!-1</f>
        <v>#REF!</v>
      </c>
      <c r="D72" s="33">
        <f>+'SCC X Ano = Indireta'!D107/'SCC X Ano = Indireta'!D73-1</f>
        <v>-0.37448676748603771</v>
      </c>
      <c r="E72" s="33" t="e">
        <f>+'SCC X Ano = Indireta'!E107/'SCC X Ano = Indireta'!E73-1</f>
        <v>#DIV/0!</v>
      </c>
      <c r="F72" s="33">
        <f>+'SCC X Ano = Indireta'!F107/'SCC X Ano = Indireta'!F73-1</f>
        <v>-0.64579993156421478</v>
      </c>
      <c r="G72" s="33">
        <f>+'SCC X Ano = Indireta'!G107/'SCC X Ano = Indireta'!G73-1</f>
        <v>2.4087566705775871</v>
      </c>
      <c r="H72" s="33" t="e">
        <f>+'SCC X Ano = Indireta'!H107/'SCC X Ano = Indireta'!H73-1</f>
        <v>#DIV/0!</v>
      </c>
      <c r="I72" s="33">
        <f>+'SCC X Ano = Indireta'!I107/'SCC X Ano = Indireta'!I73-1</f>
        <v>2.7762253034395226</v>
      </c>
      <c r="J72" s="33" t="e">
        <f>+'SCC X Ano = Indireta'!J107/'SCC X Ano = Indireta'!J73-1</f>
        <v>#DIV/0!</v>
      </c>
      <c r="K72" s="33" t="e">
        <f>+'SCC X Ano = Indireta'!K107/'SCC X Ano = Indireta'!K73-1</f>
        <v>#DIV/0!</v>
      </c>
      <c r="L72" s="33">
        <f>+'SCC X Ano = Indireta'!L107/'SCC X Ano = Indireta'!L73-1</f>
        <v>-0.25238454362641738</v>
      </c>
    </row>
    <row r="73" spans="1:12" x14ac:dyDescent="0.25">
      <c r="A73" s="25" t="s">
        <v>134</v>
      </c>
      <c r="B73" s="33" t="e">
        <f>+'SCC X Ano = Indireta'!B108/'SCC X Ano = Indireta'!B74-1</f>
        <v>#DIV/0!</v>
      </c>
      <c r="C73" s="33" t="e">
        <f>+'SCC X Ano = Indireta'!C108/'SCC X Ano = Indireta'!C74-1</f>
        <v>#DIV/0!</v>
      </c>
      <c r="D73" s="33" t="e">
        <f>+'SCC X Ano = Indireta'!D108/'SCC X Ano = Indireta'!D74-1</f>
        <v>#DIV/0!</v>
      </c>
      <c r="E73" s="33" t="e">
        <f>+'SCC X Ano = Indireta'!E108/'SCC X Ano = Indireta'!E74-1</f>
        <v>#DIV/0!</v>
      </c>
      <c r="F73" s="33" t="e">
        <f>+'SCC X Ano = Indireta'!F108/'SCC X Ano = Indireta'!F74-1</f>
        <v>#DIV/0!</v>
      </c>
      <c r="G73" s="33" t="e">
        <f>+'SCC X Ano = Indireta'!G108/'SCC X Ano = Indireta'!G74-1</f>
        <v>#DIV/0!</v>
      </c>
      <c r="H73" s="33" t="e">
        <f>+'SCC X Ano = Indireta'!H108/'SCC X Ano = Indireta'!H74-1</f>
        <v>#DIV/0!</v>
      </c>
      <c r="I73" s="33" t="e">
        <f>+'SCC X Ano = Indireta'!I108/'SCC X Ano = Indireta'!I74-1</f>
        <v>#DIV/0!</v>
      </c>
      <c r="J73" s="33" t="e">
        <f>+'SCC X Ano = Indireta'!J108/'SCC X Ano = Indireta'!J74-1</f>
        <v>#DIV/0!</v>
      </c>
      <c r="K73" s="33" t="e">
        <f>+'SCC X Ano = Indireta'!K108/'SCC X Ano = Indireta'!K74-1</f>
        <v>#DIV/0!</v>
      </c>
      <c r="L73" s="33" t="e">
        <f>+'SCC X Ano = Indireta'!L108/'SCC X Ano = Indireta'!L74-1</f>
        <v>#DIV/0!</v>
      </c>
    </row>
    <row r="74" spans="1:12" x14ac:dyDescent="0.25">
      <c r="A74" s="25" t="s">
        <v>139</v>
      </c>
      <c r="B74" s="33" t="e">
        <f>+'SCC X Ano = Indireta'!B109/'SCC X Ano = Indireta'!B75-1</f>
        <v>#DIV/0!</v>
      </c>
      <c r="C74" s="33" t="e">
        <f>+'SCC X Ano = Indireta'!C109/'SCC X Ano = Indireta'!C75-1</f>
        <v>#DIV/0!</v>
      </c>
      <c r="D74" s="33" t="e">
        <f>+'SCC X Ano = Indireta'!D109/'SCC X Ano = Indireta'!D75-1</f>
        <v>#DIV/0!</v>
      </c>
      <c r="E74" s="33" t="e">
        <f>+'SCC X Ano = Indireta'!E109/'SCC X Ano = Indireta'!E75-1</f>
        <v>#DIV/0!</v>
      </c>
      <c r="F74" s="33">
        <f>+'SCC X Ano = Indireta'!F109/'SCC X Ano = Indireta'!F75-1</f>
        <v>-0.65488956041254354</v>
      </c>
      <c r="G74" s="33" t="e">
        <f>+'SCC X Ano = Indireta'!G109/'SCC X Ano = Indireta'!G75-1</f>
        <v>#DIV/0!</v>
      </c>
      <c r="H74" s="33" t="e">
        <f>+'SCC X Ano = Indireta'!H109/'SCC X Ano = Indireta'!H75-1</f>
        <v>#DIV/0!</v>
      </c>
      <c r="I74" s="33">
        <f>+'SCC X Ano = Indireta'!I109/'SCC X Ano = Indireta'!I75-1</f>
        <v>0.12077540709361401</v>
      </c>
      <c r="J74" s="33" t="e">
        <f>+'SCC X Ano = Indireta'!J109/'SCC X Ano = Indireta'!J75-1</f>
        <v>#DIV/0!</v>
      </c>
      <c r="K74" s="33" t="e">
        <f>+'SCC X Ano = Indireta'!K109/'SCC X Ano = Indireta'!K75-1</f>
        <v>#DIV/0!</v>
      </c>
      <c r="L74" s="33">
        <f>+'SCC X Ano = Indireta'!L109/'SCC X Ano = Indireta'!L75-1</f>
        <v>0.81212764630415424</v>
      </c>
    </row>
    <row r="75" spans="1:12" x14ac:dyDescent="0.25">
      <c r="A75" s="25" t="s">
        <v>143</v>
      </c>
      <c r="B75" s="33" t="e">
        <f>+'SCC X Ano = Indireta'!B110/'SCC X Ano = Indireta'!B76-1</f>
        <v>#DIV/0!</v>
      </c>
      <c r="C75" s="33" t="e">
        <f>+'SCC X Ano = Indireta'!C110/'SCC X Ano = Indireta'!C76-1</f>
        <v>#DIV/0!</v>
      </c>
      <c r="D75" s="33" t="e">
        <f>+'SCC X Ano = Indireta'!D110/'SCC X Ano = Indireta'!D76-1</f>
        <v>#DIV/0!</v>
      </c>
      <c r="E75" s="33" t="e">
        <f>+'SCC X Ano = Indireta'!E110/'SCC X Ano = Indireta'!E76-1</f>
        <v>#DIV/0!</v>
      </c>
      <c r="F75" s="33" t="e">
        <f>+'SCC X Ano = Indireta'!F110/'SCC X Ano = Indireta'!F76-1</f>
        <v>#DIV/0!</v>
      </c>
      <c r="G75" s="33" t="e">
        <f>+'SCC X Ano = Indireta'!G110/'SCC X Ano = Indireta'!G76-1</f>
        <v>#DIV/0!</v>
      </c>
      <c r="H75" s="33" t="e">
        <f>+'SCC X Ano = Indireta'!H110/'SCC X Ano = Indireta'!H76-1</f>
        <v>#DIV/0!</v>
      </c>
      <c r="I75" s="33" t="e">
        <f>+'SCC X Ano = Indireta'!I110/'SCC X Ano = Indireta'!I76-1</f>
        <v>#DIV/0!</v>
      </c>
      <c r="J75" s="33" t="e">
        <f>+'SCC X Ano = Indireta'!J110/'SCC X Ano = Indireta'!J76-1</f>
        <v>#DIV/0!</v>
      </c>
      <c r="K75" s="33" t="e">
        <f>+'SCC X Ano = Indireta'!K110/'SCC X Ano = Indireta'!K76-1</f>
        <v>#DIV/0!</v>
      </c>
      <c r="L75" s="33" t="e">
        <f>+'SCC X Ano = Indireta'!L110/'SCC X Ano = Indireta'!L76-1</f>
        <v>#DIV/0!</v>
      </c>
    </row>
    <row r="76" spans="1:12" x14ac:dyDescent="0.25">
      <c r="A76" s="25" t="s">
        <v>146</v>
      </c>
      <c r="B76" s="33" t="e">
        <f>+'SCC X Ano = Indireta'!B111/'SCC X Ano = Indireta'!B77-1</f>
        <v>#DIV/0!</v>
      </c>
      <c r="C76" s="33" t="e">
        <f>+'SCC X Ano = Indireta'!C111/'SCC X Ano = Indireta'!C77-1</f>
        <v>#DIV/0!</v>
      </c>
      <c r="D76" s="33">
        <f>+'SCC X Ano = Indireta'!D111/'SCC X Ano = Indireta'!D77-1</f>
        <v>-0.2869609524234179</v>
      </c>
      <c r="E76" s="33" t="e">
        <f>+'SCC X Ano = Indireta'!E111/'SCC X Ano = Indireta'!E77-1</f>
        <v>#DIV/0!</v>
      </c>
      <c r="F76" s="33">
        <f>+'SCC X Ano = Indireta'!F111/'SCC X Ano = Indireta'!F77-1</f>
        <v>-0.47903116562219772</v>
      </c>
      <c r="G76" s="33" t="e">
        <f>+'SCC X Ano = Indireta'!G111/'SCC X Ano = Indireta'!G77-1</f>
        <v>#DIV/0!</v>
      </c>
      <c r="H76" s="33" t="e">
        <f>+'SCC X Ano = Indireta'!H111/'SCC X Ano = Indireta'!H77-1</f>
        <v>#DIV/0!</v>
      </c>
      <c r="I76" s="33">
        <f>+'SCC X Ano = Indireta'!I111/'SCC X Ano = Indireta'!I77-1</f>
        <v>5.0182240832834761</v>
      </c>
      <c r="J76" s="33" t="e">
        <f>+'SCC X Ano = Indireta'!J111/'SCC X Ano = Indireta'!J77-1</f>
        <v>#DIV/0!</v>
      </c>
      <c r="K76" s="33" t="e">
        <f>+'SCC X Ano = Indireta'!K111/'SCC X Ano = Indireta'!K77-1</f>
        <v>#DIV/0!</v>
      </c>
      <c r="L76" s="33">
        <f>+'SCC X Ano = Indireta'!L111/'SCC X Ano = Indireta'!L77-1</f>
        <v>0.88913353707051312</v>
      </c>
    </row>
    <row r="77" spans="1:12" x14ac:dyDescent="0.25">
      <c r="A77" s="25" t="s">
        <v>141</v>
      </c>
      <c r="B77" s="33" t="e">
        <f>+'SCC X Ano = Indireta'!B112/'SCC X Ano = Indireta'!B78-1</f>
        <v>#DIV/0!</v>
      </c>
      <c r="C77" s="33" t="e">
        <f>+'SCC X Ano = Indireta'!C112/'SCC X Ano = Indireta'!C78-1</f>
        <v>#DIV/0!</v>
      </c>
      <c r="D77" s="33" t="e">
        <f>+'SCC X Ano = Indireta'!D112/'SCC X Ano = Indireta'!D78-1</f>
        <v>#DIV/0!</v>
      </c>
      <c r="E77" s="33" t="e">
        <f>+'SCC X Ano = Indireta'!E112/'SCC X Ano = Indireta'!E78-1</f>
        <v>#DIV/0!</v>
      </c>
      <c r="F77" s="33" t="e">
        <f>+'SCC X Ano = Indireta'!F112/'SCC X Ano = Indireta'!F78-1</f>
        <v>#DIV/0!</v>
      </c>
      <c r="G77" s="33" t="e">
        <f>+'SCC X Ano = Indireta'!G112/'SCC X Ano = Indireta'!G78-1</f>
        <v>#DIV/0!</v>
      </c>
      <c r="H77" s="33" t="e">
        <f>+'SCC X Ano = Indireta'!H112/'SCC X Ano = Indireta'!H78-1</f>
        <v>#DIV/0!</v>
      </c>
      <c r="I77" s="33" t="e">
        <f>+'SCC X Ano = Indireta'!I112/'SCC X Ano = Indireta'!I78-1</f>
        <v>#DIV/0!</v>
      </c>
      <c r="J77" s="33" t="e">
        <f>+'SCC X Ano = Indireta'!J112/'SCC X Ano = Indireta'!J78-1</f>
        <v>#DIV/0!</v>
      </c>
      <c r="K77" s="33" t="e">
        <f>+'SCC X Ano = Indireta'!K112/'SCC X Ano = Indireta'!K78-1</f>
        <v>#DIV/0!</v>
      </c>
      <c r="L77" s="33" t="e">
        <f>+'SCC X Ano = Indireta'!L112/'SCC X Ano = Indireta'!L78-1</f>
        <v>#DIV/0!</v>
      </c>
    </row>
    <row r="78" spans="1:12" x14ac:dyDescent="0.25">
      <c r="A78" s="25" t="s">
        <v>153</v>
      </c>
      <c r="B78" s="33" t="e">
        <f>+'SCC X Ano = Indireta'!B113/'SCC X Ano = Indireta'!B79-1</f>
        <v>#DIV/0!</v>
      </c>
      <c r="C78" s="33" t="e">
        <f>+'SCC X Ano = Indireta'!C113/'SCC X Ano = Indireta'!C79-1</f>
        <v>#DIV/0!</v>
      </c>
      <c r="D78" s="33">
        <f>+'SCC X Ano = Indireta'!D113/'SCC X Ano = Indireta'!D79-1</f>
        <v>-0.91619596642517398</v>
      </c>
      <c r="E78" s="33" t="e">
        <f>+'SCC X Ano = Indireta'!E113/'SCC X Ano = Indireta'!E79-1</f>
        <v>#DIV/0!</v>
      </c>
      <c r="F78" s="33">
        <f>+'SCC X Ano = Indireta'!F113/'SCC X Ano = Indireta'!F79-1</f>
        <v>5.2303305792479211</v>
      </c>
      <c r="G78" s="33" t="e">
        <f>+'SCC X Ano = Indireta'!G113/'SCC X Ano = Indireta'!G79-1</f>
        <v>#DIV/0!</v>
      </c>
      <c r="H78" s="33" t="e">
        <f>+'SCC X Ano = Indireta'!H113/'SCC X Ano = Indireta'!H79-1</f>
        <v>#DIV/0!</v>
      </c>
      <c r="I78" s="33" t="e">
        <f>+'SCC X Ano = Indireta'!I113/'SCC X Ano = Indireta'!I79-1</f>
        <v>#DIV/0!</v>
      </c>
      <c r="J78" s="33" t="e">
        <f>+'SCC X Ano = Indireta'!J113/'SCC X Ano = Indireta'!J79-1</f>
        <v>#DIV/0!</v>
      </c>
      <c r="K78" s="33" t="e">
        <f>+'SCC X Ano = Indireta'!K113/'SCC X Ano = Indireta'!K79-1</f>
        <v>#DIV/0!</v>
      </c>
      <c r="L78" s="33">
        <f>+'SCC X Ano = Indireta'!L113/'SCC X Ano = Indireta'!L79-1</f>
        <v>3.1308984868011009</v>
      </c>
    </row>
    <row r="79" spans="1:12" x14ac:dyDescent="0.25">
      <c r="A79" s="25" t="s">
        <v>157</v>
      </c>
      <c r="B79" s="33" t="e">
        <f>+'SCC X Ano = Indireta'!B114/'SCC X Ano = Indireta'!B80-1</f>
        <v>#DIV/0!</v>
      </c>
      <c r="C79" s="33" t="e">
        <f>+'SCC X Ano = Indireta'!C114/'SCC X Ano = Indireta'!C80-1</f>
        <v>#DIV/0!</v>
      </c>
      <c r="D79" s="33">
        <f>+'SCC X Ano = Indireta'!D114/'SCC X Ano = Indireta'!D80-1</f>
        <v>1.3485904382019394</v>
      </c>
      <c r="E79" s="33" t="e">
        <f>+'SCC X Ano = Indireta'!E114/'SCC X Ano = Indireta'!E80-1</f>
        <v>#DIV/0!</v>
      </c>
      <c r="F79" s="33">
        <f>+'SCC X Ano = Indireta'!F114/'SCC X Ano = Indireta'!F80-1</f>
        <v>-0.7006470170609771</v>
      </c>
      <c r="G79" s="33" t="e">
        <f>+'SCC X Ano = Indireta'!G114/'SCC X Ano = Indireta'!G80-1</f>
        <v>#DIV/0!</v>
      </c>
      <c r="H79" s="33" t="e">
        <f>+'SCC X Ano = Indireta'!H114/'SCC X Ano = Indireta'!H80-1</f>
        <v>#DIV/0!</v>
      </c>
      <c r="I79" s="33">
        <f>+'SCC X Ano = Indireta'!I114/'SCC X Ano = Indireta'!I80-1</f>
        <v>26.699085221727774</v>
      </c>
      <c r="J79" s="33" t="e">
        <f>+'SCC X Ano = Indireta'!J114/'SCC X Ano = Indireta'!J80-1</f>
        <v>#DIV/0!</v>
      </c>
      <c r="K79" s="33" t="e">
        <f>+'SCC X Ano = Indireta'!K114/'SCC X Ano = Indireta'!K80-1</f>
        <v>#DIV/0!</v>
      </c>
      <c r="L79" s="33">
        <f>+'SCC X Ano = Indireta'!L114/'SCC X Ano = Indireta'!L80-1</f>
        <v>2.1771143515560771</v>
      </c>
    </row>
    <row r="80" spans="1:12" x14ac:dyDescent="0.25">
      <c r="A80" s="25" t="s">
        <v>161</v>
      </c>
      <c r="B80" s="33" t="e">
        <f>+'SCC X Ano = Indireta'!B115/'SCC X Ano = Indireta'!B81-1</f>
        <v>#DIV/0!</v>
      </c>
      <c r="C80" s="33" t="e">
        <f>+'SCC X Ano = Indireta'!C115/'SCC X Ano = Indireta'!C81-1</f>
        <v>#DIV/0!</v>
      </c>
      <c r="D80" s="33">
        <f>+'SCC X Ano = Indireta'!D115/'SCC X Ano = Indireta'!D81-1</f>
        <v>-1</v>
      </c>
      <c r="E80" s="33" t="e">
        <f>+'SCC X Ano = Indireta'!E115/'SCC X Ano = Indireta'!E81-1</f>
        <v>#DIV/0!</v>
      </c>
      <c r="F80" s="33">
        <f>+'SCC X Ano = Indireta'!F115/'SCC X Ano = Indireta'!F81-1</f>
        <v>-0.85775498882947432</v>
      </c>
      <c r="G80" s="33" t="e">
        <f>+'SCC X Ano = Indireta'!G115/'SCC X Ano = Indireta'!G81-1</f>
        <v>#DIV/0!</v>
      </c>
      <c r="H80" s="33" t="e">
        <f>+'SCC X Ano = Indireta'!H115/'SCC X Ano = Indireta'!H81-1</f>
        <v>#DIV/0!</v>
      </c>
      <c r="I80" s="33">
        <f>+'SCC X Ano = Indireta'!I115/'SCC X Ano = Indireta'!I81-1</f>
        <v>-0.80005628760883862</v>
      </c>
      <c r="J80" s="33" t="e">
        <f>+'SCC X Ano = Indireta'!J115/'SCC X Ano = Indireta'!J81-1</f>
        <v>#DIV/0!</v>
      </c>
      <c r="K80" s="33" t="e">
        <f>+'SCC X Ano = Indireta'!K115/'SCC X Ano = Indireta'!K81-1</f>
        <v>#DIV/0!</v>
      </c>
      <c r="L80" s="33">
        <f>+'SCC X Ano = Indireta'!L115/'SCC X Ano = Indireta'!L81-1</f>
        <v>-0.86346969824004605</v>
      </c>
    </row>
    <row r="81" spans="1:12" x14ac:dyDescent="0.25">
      <c r="A81" s="25" t="s">
        <v>151</v>
      </c>
      <c r="B81" s="33" t="e">
        <f>+'SCC X Ano = Indireta'!B116/'SCC X Ano = Indireta'!B82-1</f>
        <v>#DIV/0!</v>
      </c>
      <c r="C81" s="33">
        <f>+'SCC X Ano = Indireta'!C116/'SCC X Ano = Indireta'!C82-1</f>
        <v>-0.7754577961223128</v>
      </c>
      <c r="D81" s="33">
        <f>+'SCC X Ano = Indireta'!D116/'SCC X Ano = Indireta'!D82-1</f>
        <v>1.1688603687734678</v>
      </c>
      <c r="E81" s="33" t="e">
        <f>+'SCC X Ano = Indireta'!E116/'SCC X Ano = Indireta'!E82-1</f>
        <v>#DIV/0!</v>
      </c>
      <c r="F81" s="33">
        <f>+'SCC X Ano = Indireta'!F116/'SCC X Ano = Indireta'!F82-1</f>
        <v>0.38308401072485276</v>
      </c>
      <c r="G81" s="33" t="e">
        <f>+'SCC X Ano = Indireta'!G116/'SCC X Ano = Indireta'!G82-1</f>
        <v>#DIV/0!</v>
      </c>
      <c r="H81" s="33" t="e">
        <f>+'SCC X Ano = Indireta'!H116/'SCC X Ano = Indireta'!H82-1</f>
        <v>#DIV/0!</v>
      </c>
      <c r="I81" s="33">
        <f>+'SCC X Ano = Indireta'!I116/'SCC X Ano = Indireta'!I82-1</f>
        <v>-0.67953176962818196</v>
      </c>
      <c r="J81" s="33" t="e">
        <f>+'SCC X Ano = Indireta'!J116/'SCC X Ano = Indireta'!J82-1</f>
        <v>#DIV/0!</v>
      </c>
      <c r="K81" s="33" t="e">
        <f>+'SCC X Ano = Indireta'!K116/'SCC X Ano = Indireta'!K82-1</f>
        <v>#DIV/0!</v>
      </c>
      <c r="L81" s="33">
        <f>+'SCC X Ano = Indireta'!L116/'SCC X Ano = Indireta'!L82-1</f>
        <v>-0.15267173915076993</v>
      </c>
    </row>
    <row r="82" spans="1:12" x14ac:dyDescent="0.25">
      <c r="A82" s="25" t="s">
        <v>167</v>
      </c>
      <c r="B82" s="33" t="e">
        <f>+'SCC X Ano = Indireta'!B117/'SCC X Ano = Indireta'!B83-1</f>
        <v>#DIV/0!</v>
      </c>
      <c r="C82" s="33">
        <f>+'SCC X Ano = Indireta'!C117/'SCC X Ano = Indireta'!C83-1</f>
        <v>1.8189789444356363</v>
      </c>
      <c r="D82" s="33">
        <f>+'SCC X Ano = Indireta'!D117/'SCC X Ano = Indireta'!D83-1</f>
        <v>-0.24877362479789367</v>
      </c>
      <c r="E82" s="33" t="e">
        <f>+'SCC X Ano = Indireta'!E117/'SCC X Ano = Indireta'!E83-1</f>
        <v>#DIV/0!</v>
      </c>
      <c r="F82" s="33">
        <f>+'SCC X Ano = Indireta'!F117/'SCC X Ano = Indireta'!F83-1</f>
        <v>-0.20933273398329022</v>
      </c>
      <c r="G82" s="33" t="e">
        <f>+'SCC X Ano = Indireta'!G117/'SCC X Ano = Indireta'!G83-1</f>
        <v>#DIV/0!</v>
      </c>
      <c r="H82" s="33" t="e">
        <f>+'SCC X Ano = Indireta'!H117/'SCC X Ano = Indireta'!H83-1</f>
        <v>#DIV/0!</v>
      </c>
      <c r="I82" s="33" t="e">
        <f>+'SCC X Ano = Indireta'!I117/'SCC X Ano = Indireta'!I83-1</f>
        <v>#DIV/0!</v>
      </c>
      <c r="J82" s="33" t="e">
        <f>+'SCC X Ano = Indireta'!J117/'SCC X Ano = Indireta'!J83-1</f>
        <v>#DIV/0!</v>
      </c>
      <c r="K82" s="33" t="e">
        <f>+'SCC X Ano = Indireta'!K117/'SCC X Ano = Indireta'!K83-1</f>
        <v>#DIV/0!</v>
      </c>
      <c r="L82" s="33">
        <f>+'SCC X Ano = Indireta'!L117/'SCC X Ano = Indireta'!L83-1</f>
        <v>0.47546392527392878</v>
      </c>
    </row>
    <row r="83" spans="1:12" x14ac:dyDescent="0.25">
      <c r="A83" s="25" t="s">
        <v>171</v>
      </c>
      <c r="B83" s="33" t="e">
        <f>+'SCC X Ano = Indireta'!B118/'SCC X Ano = Indireta'!B84-1</f>
        <v>#DIV/0!</v>
      </c>
      <c r="C83" s="33">
        <f>+'SCC X Ano = Indireta'!C118/'SCC X Ano = Indireta'!C84-1</f>
        <v>-0.59322729301375388</v>
      </c>
      <c r="D83" s="33" t="e">
        <f>+'SCC X Ano = Indireta'!D118/'SCC X Ano = Indireta'!D84-1</f>
        <v>#DIV/0!</v>
      </c>
      <c r="E83" s="33" t="e">
        <f>+'SCC X Ano = Indireta'!E118/'SCC X Ano = Indireta'!E84-1</f>
        <v>#DIV/0!</v>
      </c>
      <c r="F83" s="33">
        <f>+'SCC X Ano = Indireta'!F118/'SCC X Ano = Indireta'!F84-1</f>
        <v>0.8310013515329171</v>
      </c>
      <c r="G83" s="33" t="e">
        <f>+'SCC X Ano = Indireta'!G118/'SCC X Ano = Indireta'!G84-1</f>
        <v>#DIV/0!</v>
      </c>
      <c r="H83" s="33" t="e">
        <f>+'SCC X Ano = Indireta'!H118/'SCC X Ano = Indireta'!H84-1</f>
        <v>#DIV/0!</v>
      </c>
      <c r="I83" s="33">
        <f>+'SCC X Ano = Indireta'!I118/'SCC X Ano = Indireta'!I84-1</f>
        <v>23.617640312802699</v>
      </c>
      <c r="J83" s="33" t="e">
        <f>+'SCC X Ano = Indireta'!J118/'SCC X Ano = Indireta'!J84-1</f>
        <v>#DIV/0!</v>
      </c>
      <c r="K83" s="33" t="e">
        <f>+'SCC X Ano = Indireta'!K118/'SCC X Ano = Indireta'!K84-1</f>
        <v>#DIV/0!</v>
      </c>
      <c r="L83" s="33">
        <f>+'SCC X Ano = Indireta'!L118/'SCC X Ano = Indireta'!L84-1</f>
        <v>10.629534334480621</v>
      </c>
    </row>
    <row r="84" spans="1:12" x14ac:dyDescent="0.25">
      <c r="A84" s="25" t="s">
        <v>175</v>
      </c>
      <c r="B84" s="33" t="e">
        <f>+'SCC X Ano = Indireta'!B119/'SCC X Ano = Indireta'!B85-1</f>
        <v>#DIV/0!</v>
      </c>
      <c r="C84" s="33">
        <f>+'SCC X Ano = Indireta'!C119/'SCC X Ano = Indireta'!C85-1</f>
        <v>-0.16478657768714355</v>
      </c>
      <c r="D84" s="33">
        <f>+'SCC X Ano = Indireta'!D119/'SCC X Ano = Indireta'!D85-1</f>
        <v>0.74390656597270288</v>
      </c>
      <c r="E84" s="33" t="e">
        <f>+'SCC X Ano = Indireta'!E119/'SCC X Ano = Indireta'!E85-1</f>
        <v>#DIV/0!</v>
      </c>
      <c r="F84" s="33">
        <f>+'SCC X Ano = Indireta'!F119/'SCC X Ano = Indireta'!F85-1</f>
        <v>1.9918033448555268</v>
      </c>
      <c r="G84" s="33" t="e">
        <f>+'SCC X Ano = Indireta'!G119/'SCC X Ano = Indireta'!G85-1</f>
        <v>#DIV/0!</v>
      </c>
      <c r="H84" s="33" t="e">
        <f>+'SCC X Ano = Indireta'!H119/'SCC X Ano = Indireta'!H85-1</f>
        <v>#DIV/0!</v>
      </c>
      <c r="I84" s="33">
        <f>+'SCC X Ano = Indireta'!I119/'SCC X Ano = Indireta'!I85-1</f>
        <v>0.95392217638768084</v>
      </c>
      <c r="J84" s="33" t="e">
        <f>+'SCC X Ano = Indireta'!J119/'SCC X Ano = Indireta'!J85-1</f>
        <v>#DIV/0!</v>
      </c>
      <c r="K84" s="33" t="e">
        <f>+'SCC X Ano = Indireta'!K119/'SCC X Ano = Indireta'!K85-1</f>
        <v>#DIV/0!</v>
      </c>
      <c r="L84" s="33">
        <f>+'SCC X Ano = Indireta'!L119/'SCC X Ano = Indireta'!L85-1</f>
        <v>0.95543337912373705</v>
      </c>
    </row>
    <row r="85" spans="1:12" x14ac:dyDescent="0.25">
      <c r="A85" s="25" t="s">
        <v>137</v>
      </c>
      <c r="B85" s="33" t="e">
        <f>+'SCC X Ano = Indireta'!B120/'SCC X Ano = Indireta'!B86-1</f>
        <v>#DIV/0!</v>
      </c>
      <c r="C85" s="33" t="e">
        <f>+'SCC X Ano = Indireta'!C120/'SCC X Ano = Indireta'!C86-1</f>
        <v>#DIV/0!</v>
      </c>
      <c r="D85" s="33">
        <f>+'SCC X Ano = Indireta'!D120/'SCC X Ano = Indireta'!D86-1</f>
        <v>-1.0240523529931989E-2</v>
      </c>
      <c r="E85" s="33" t="e">
        <f>+'SCC X Ano = Indireta'!E120/'SCC X Ano = Indireta'!E86-1</f>
        <v>#DIV/0!</v>
      </c>
      <c r="F85" s="33">
        <f>+'SCC X Ano = Indireta'!F120/'SCC X Ano = Indireta'!F86-1</f>
        <v>-0.20404189031297348</v>
      </c>
      <c r="G85" s="33" t="e">
        <f>+'SCC X Ano = Indireta'!G120/'SCC X Ano = Indireta'!G86-1</f>
        <v>#DIV/0!</v>
      </c>
      <c r="H85" s="33" t="e">
        <f>+'SCC X Ano = Indireta'!H120/'SCC X Ano = Indireta'!H86-1</f>
        <v>#DIV/0!</v>
      </c>
      <c r="I85" s="33" t="e">
        <f>+'SCC X Ano = Indireta'!I120/'SCC X Ano = Indireta'!I86-1</f>
        <v>#DIV/0!</v>
      </c>
      <c r="J85" s="33" t="e">
        <f>+'SCC X Ano = Indireta'!J120/'SCC X Ano = Indireta'!J86-1</f>
        <v>#DIV/0!</v>
      </c>
      <c r="K85" s="33" t="e">
        <f>+'SCC X Ano = Indireta'!K120/'SCC X Ano = Indireta'!K86-1</f>
        <v>#DIV/0!</v>
      </c>
      <c r="L85" s="33">
        <f>+'SCC X Ano = Indireta'!L120/'SCC X Ano = Indireta'!L86-1</f>
        <v>0.73351816442931028</v>
      </c>
    </row>
    <row r="86" spans="1:12" x14ac:dyDescent="0.25">
      <c r="A86" s="25" t="s">
        <v>181</v>
      </c>
      <c r="B86" s="33" t="e">
        <f>+'SCC X Ano = Indireta'!B121/'SCC X Ano = Indireta'!B87-1</f>
        <v>#DIV/0!</v>
      </c>
      <c r="C86" s="33" t="e">
        <f>+'SCC X Ano = Indireta'!C121/'SCC X Ano = Indireta'!C87-1</f>
        <v>#DIV/0!</v>
      </c>
      <c r="D86" s="33" t="e">
        <f>+'SCC X Ano = Indireta'!D121/'SCC X Ano = Indireta'!D87-1</f>
        <v>#DIV/0!</v>
      </c>
      <c r="E86" s="33" t="e">
        <f>+'SCC X Ano = Indireta'!E121/'SCC X Ano = Indireta'!E87-1</f>
        <v>#DIV/0!</v>
      </c>
      <c r="F86" s="33">
        <f>+'SCC X Ano = Indireta'!F121/'SCC X Ano = Indireta'!F87-1</f>
        <v>-0.1280229953938693</v>
      </c>
      <c r="G86" s="33" t="e">
        <f>+'SCC X Ano = Indireta'!G121/'SCC X Ano = Indireta'!G87-1</f>
        <v>#DIV/0!</v>
      </c>
      <c r="H86" s="33" t="e">
        <f>+'SCC X Ano = Indireta'!H121/'SCC X Ano = Indireta'!H87-1</f>
        <v>#DIV/0!</v>
      </c>
      <c r="I86" s="33" t="e">
        <f>+'SCC X Ano = Indireta'!I121/'SCC X Ano = Indireta'!I87-1</f>
        <v>#DIV/0!</v>
      </c>
      <c r="J86" s="33" t="e">
        <f>+'SCC X Ano = Indireta'!J121/'SCC X Ano = Indireta'!J87-1</f>
        <v>#DIV/0!</v>
      </c>
      <c r="K86" s="33" t="e">
        <f>+'SCC X Ano = Indireta'!K121/'SCC X Ano = Indireta'!K87-1</f>
        <v>#DIV/0!</v>
      </c>
      <c r="L86" s="33">
        <f>+'SCC X Ano = Indireta'!L121/'SCC X Ano = Indireta'!L87-1</f>
        <v>6.4601139420198752</v>
      </c>
    </row>
    <row r="87" spans="1:12" x14ac:dyDescent="0.25">
      <c r="A87" s="25" t="s">
        <v>148</v>
      </c>
      <c r="B87" s="33" t="e">
        <f>+'SCC X Ano = Indireta'!B122/'SCC X Ano = Indireta'!B88-1</f>
        <v>#DIV/0!</v>
      </c>
      <c r="C87" s="33">
        <f>+'SCC X Ano = Indireta'!C122/'SCC X Ano = Indireta'!C88-1</f>
        <v>1.3728452047354081</v>
      </c>
      <c r="D87" s="33">
        <f>+'SCC X Ano = Indireta'!D122/'SCC X Ano = Indireta'!D88-1</f>
        <v>-0.15125061022964259</v>
      </c>
      <c r="E87" s="33" t="e">
        <f>+'SCC X Ano = Indireta'!E122/'SCC X Ano = Indireta'!E88-1</f>
        <v>#DIV/0!</v>
      </c>
      <c r="F87" s="33">
        <f>+'SCC X Ano = Indireta'!F122/'SCC X Ano = Indireta'!F88-1</f>
        <v>0.18509338922973506</v>
      </c>
      <c r="G87" s="33" t="e">
        <f>+'SCC X Ano = Indireta'!G122/'SCC X Ano = Indireta'!G88-1</f>
        <v>#DIV/0!</v>
      </c>
      <c r="H87" s="33" t="e">
        <f>+'SCC X Ano = Indireta'!H122/'SCC X Ano = Indireta'!H88-1</f>
        <v>#DIV/0!</v>
      </c>
      <c r="I87" s="33">
        <f>+'SCC X Ano = Indireta'!I122/'SCC X Ano = Indireta'!I88-1</f>
        <v>3.9914379235669699</v>
      </c>
      <c r="J87" s="33" t="e">
        <f>+'SCC X Ano = Indireta'!J122/'SCC X Ano = Indireta'!J88-1</f>
        <v>#DIV/0!</v>
      </c>
      <c r="K87" s="33" t="e">
        <f>+'SCC X Ano = Indireta'!K122/'SCC X Ano = Indireta'!K88-1</f>
        <v>#DIV/0!</v>
      </c>
      <c r="L87" s="33">
        <f>+'SCC X Ano = Indireta'!L122/'SCC X Ano = Indireta'!L88-1</f>
        <v>0.49854135693512025</v>
      </c>
    </row>
    <row r="88" spans="1:12" x14ac:dyDescent="0.25">
      <c r="A88" s="25" t="s">
        <v>177</v>
      </c>
      <c r="B88" s="33" t="e">
        <f>+'SCC X Ano = Indireta'!B123/'SCC X Ano = Indireta'!B89-1</f>
        <v>#DIV/0!</v>
      </c>
      <c r="C88" s="33">
        <f>+'SCC X Ano = Indireta'!C123/'SCC X Ano = Indireta'!C89-1</f>
        <v>2.7039835161594041</v>
      </c>
      <c r="D88" s="33">
        <f>+'SCC X Ano = Indireta'!D123/'SCC X Ano = Indireta'!D89-1</f>
        <v>-0.37827273719286458</v>
      </c>
      <c r="E88" s="33" t="e">
        <f>+'SCC X Ano = Indireta'!E123/'SCC X Ano = Indireta'!E89-1</f>
        <v>#DIV/0!</v>
      </c>
      <c r="F88" s="33">
        <f>+'SCC X Ano = Indireta'!F123/'SCC X Ano = Indireta'!F89-1</f>
        <v>-0.9348933639302941</v>
      </c>
      <c r="G88" s="33">
        <f>+'SCC X Ano = Indireta'!G123/'SCC X Ano = Indireta'!G89-1</f>
        <v>3.4127068859065872</v>
      </c>
      <c r="H88" s="33" t="e">
        <f>+'SCC X Ano = Indireta'!H123/'SCC X Ano = Indireta'!H89-1</f>
        <v>#DIV/0!</v>
      </c>
      <c r="I88" s="33">
        <f>+'SCC X Ano = Indireta'!I123/'SCC X Ano = Indireta'!I89-1</f>
        <v>0.47854578914767609</v>
      </c>
      <c r="J88" s="33">
        <f>+'SCC X Ano = Indireta'!J123/'SCC X Ano = Indireta'!J89-1</f>
        <v>-0.97198058029218781</v>
      </c>
      <c r="K88" s="33" t="e">
        <f>+'SCC X Ano = Indireta'!K123/'SCC X Ano = Indireta'!K89-1</f>
        <v>#DIV/0!</v>
      </c>
      <c r="L88" s="33">
        <f>+'SCC X Ano = Indireta'!L123/'SCC X Ano = Indireta'!L89-1</f>
        <v>-0.76270737765087626</v>
      </c>
    </row>
    <row r="89" spans="1:12" x14ac:dyDescent="0.25">
      <c r="A89" s="25" t="s">
        <v>159</v>
      </c>
      <c r="B89" s="33" t="e">
        <f>+'SCC X Ano = Indireta'!B124/'SCC X Ano = Indireta'!B90-1</f>
        <v>#DIV/0!</v>
      </c>
      <c r="C89" s="33">
        <f>+'SCC X Ano = Indireta'!C124/'SCC X Ano = Indireta'!C90-1</f>
        <v>-0.72346412506473912</v>
      </c>
      <c r="D89" s="33">
        <f>+'SCC X Ano = Indireta'!D124/'SCC X Ano = Indireta'!D90-1</f>
        <v>-0.71508707782824266</v>
      </c>
      <c r="E89" s="33" t="e">
        <f>+'SCC X Ano = Indireta'!E124/'SCC X Ano = Indireta'!E90-1</f>
        <v>#DIV/0!</v>
      </c>
      <c r="F89" s="33">
        <f>+'SCC X Ano = Indireta'!F124/'SCC X Ano = Indireta'!F90-1</f>
        <v>1.18110261452401</v>
      </c>
      <c r="G89" s="33" t="e">
        <f>+'SCC X Ano = Indireta'!G124/'SCC X Ano = Indireta'!G90-1</f>
        <v>#DIV/0!</v>
      </c>
      <c r="H89" s="33" t="e">
        <f>+'SCC X Ano = Indireta'!H124/'SCC X Ano = Indireta'!H90-1</f>
        <v>#DIV/0!</v>
      </c>
      <c r="I89" s="33">
        <f>+'SCC X Ano = Indireta'!I124/'SCC X Ano = Indireta'!I90-1</f>
        <v>-0.32967054454653644</v>
      </c>
      <c r="J89" s="33" t="e">
        <f>+'SCC X Ano = Indireta'!J124/'SCC X Ano = Indireta'!J90-1</f>
        <v>#DIV/0!</v>
      </c>
      <c r="K89" s="33" t="e">
        <f>+'SCC X Ano = Indireta'!K124/'SCC X Ano = Indireta'!K90-1</f>
        <v>#DIV/0!</v>
      </c>
      <c r="L89" s="33">
        <f>+'SCC X Ano = Indireta'!L124/'SCC X Ano = Indireta'!L90-1</f>
        <v>-0.51821175043585521</v>
      </c>
    </row>
    <row r="90" spans="1:12" x14ac:dyDescent="0.25">
      <c r="A90" s="25" t="s">
        <v>191</v>
      </c>
      <c r="B90" s="33" t="e">
        <f>+'SCC X Ano = Indireta'!B125/'SCC X Ano = Indireta'!B91-1</f>
        <v>#DIV/0!</v>
      </c>
      <c r="C90" s="33">
        <f>+'SCC X Ano = Indireta'!C125/'SCC X Ano = Indireta'!C91-1</f>
        <v>0.56987846836811262</v>
      </c>
      <c r="D90" s="33">
        <f>+'SCC X Ano = Indireta'!D125/'SCC X Ano = Indireta'!D91-1</f>
        <v>2.981123072675524</v>
      </c>
      <c r="E90" s="33" t="e">
        <f>+'SCC X Ano = Indireta'!E125/'SCC X Ano = Indireta'!E91-1</f>
        <v>#DIV/0!</v>
      </c>
      <c r="F90" s="33">
        <f>+'SCC X Ano = Indireta'!F125/'SCC X Ano = Indireta'!F91-1</f>
        <v>1.7571485855559961</v>
      </c>
      <c r="G90" s="33">
        <f>+'SCC X Ano = Indireta'!G125/'SCC X Ano = Indireta'!G91-1</f>
        <v>-0.94184489095304968</v>
      </c>
      <c r="H90" s="33" t="e">
        <f>+'SCC X Ano = Indireta'!H125/'SCC X Ano = Indireta'!H91-1</f>
        <v>#DIV/0!</v>
      </c>
      <c r="I90" s="33">
        <f>+'SCC X Ano = Indireta'!I125/'SCC X Ano = Indireta'!I91-1</f>
        <v>0.73200437861910772</v>
      </c>
      <c r="J90" s="33" t="e">
        <f>+'SCC X Ano = Indireta'!J125/'SCC X Ano = Indireta'!J91-1</f>
        <v>#DIV/0!</v>
      </c>
      <c r="K90" s="33" t="e">
        <f>+'SCC X Ano = Indireta'!K125/'SCC X Ano = Indireta'!K91-1</f>
        <v>#DIV/0!</v>
      </c>
      <c r="L90" s="33">
        <f>+'SCC X Ano = Indireta'!L125/'SCC X Ano = Indireta'!L91-1</f>
        <v>1.6476171466813683</v>
      </c>
    </row>
    <row r="91" spans="1:12" x14ac:dyDescent="0.25">
      <c r="A91" s="25" t="s">
        <v>194</v>
      </c>
      <c r="B91" s="33" t="e">
        <f>+'SCC X Ano = Indireta'!B126/'SCC X Ano = Indireta'!B92-1</f>
        <v>#DIV/0!</v>
      </c>
      <c r="C91" s="33">
        <f>+'SCC X Ano = Indireta'!C126/'SCC X Ano = Indireta'!C92-1</f>
        <v>0.96138328415469032</v>
      </c>
      <c r="D91" s="33">
        <f>+'SCC X Ano = Indireta'!D126/'SCC X Ano = Indireta'!D92-1</f>
        <v>-0.49645826089046119</v>
      </c>
      <c r="E91" s="33" t="e">
        <f>+'SCC X Ano = Indireta'!E126/'SCC X Ano = Indireta'!E92-1</f>
        <v>#DIV/0!</v>
      </c>
      <c r="F91" s="33">
        <f>+'SCC X Ano = Indireta'!F126/'SCC X Ano = Indireta'!F92-1</f>
        <v>1.1032098839085163</v>
      </c>
      <c r="G91" s="33">
        <f>+'SCC X Ano = Indireta'!G126/'SCC X Ano = Indireta'!G92-1</f>
        <v>0.42664242806446939</v>
      </c>
      <c r="H91" s="33" t="e">
        <f>+'SCC X Ano = Indireta'!H126/'SCC X Ano = Indireta'!H92-1</f>
        <v>#DIV/0!</v>
      </c>
      <c r="I91" s="33">
        <f>+'SCC X Ano = Indireta'!I126/'SCC X Ano = Indireta'!I92-1</f>
        <v>2.1048082109300346</v>
      </c>
      <c r="J91" s="33" t="e">
        <f>+'SCC X Ano = Indireta'!J126/'SCC X Ano = Indireta'!J92-1</f>
        <v>#DIV/0!</v>
      </c>
      <c r="K91" s="33" t="e">
        <f>+'SCC X Ano = Indireta'!K126/'SCC X Ano = Indireta'!K92-1</f>
        <v>#DIV/0!</v>
      </c>
      <c r="L91" s="33">
        <f>+'SCC X Ano = Indireta'!L126/'SCC X Ano = Indireta'!L92-1</f>
        <v>0.13362759431865734</v>
      </c>
    </row>
    <row r="92" spans="1:12" x14ac:dyDescent="0.25">
      <c r="A92" s="25" t="s">
        <v>185</v>
      </c>
      <c r="B92" s="33" t="e">
        <f>+'SCC X Ano = Indireta'!B127/'SCC X Ano = Indireta'!B93-1</f>
        <v>#DIV/0!</v>
      </c>
      <c r="C92" s="33">
        <f>+'SCC X Ano = Indireta'!C127/'SCC X Ano = Indireta'!C93-1</f>
        <v>3.429817977455933</v>
      </c>
      <c r="D92" s="33">
        <f>+'SCC X Ano = Indireta'!D127/'SCC X Ano = Indireta'!D93-1</f>
        <v>-0.45254805794319353</v>
      </c>
      <c r="E92" s="33" t="e">
        <f>+'SCC X Ano = Indireta'!E127/'SCC X Ano = Indireta'!E93-1</f>
        <v>#DIV/0!</v>
      </c>
      <c r="F92" s="33">
        <f>+'SCC X Ano = Indireta'!F127/'SCC X Ano = Indireta'!F93-1</f>
        <v>4.6352263580119217</v>
      </c>
      <c r="G92" s="33" t="e">
        <f>+'SCC X Ano = Indireta'!G127/'SCC X Ano = Indireta'!G93-1</f>
        <v>#DIV/0!</v>
      </c>
      <c r="H92" s="33" t="e">
        <f>+'SCC X Ano = Indireta'!H127/'SCC X Ano = Indireta'!H93-1</f>
        <v>#DIV/0!</v>
      </c>
      <c r="I92" s="33">
        <f>+'SCC X Ano = Indireta'!I127/'SCC X Ano = Indireta'!I93-1</f>
        <v>-0.51923315262270875</v>
      </c>
      <c r="J92" s="33" t="e">
        <f>+'SCC X Ano = Indireta'!J127/'SCC X Ano = Indireta'!J93-1</f>
        <v>#DIV/0!</v>
      </c>
      <c r="K92" s="33" t="e">
        <f>+'SCC X Ano = Indireta'!K127/'SCC X Ano = Indireta'!K93-1</f>
        <v>#DIV/0!</v>
      </c>
      <c r="L92" s="33">
        <f>+'SCC X Ano = Indireta'!L127/'SCC X Ano = Indireta'!L93-1</f>
        <v>1.3790152767166783</v>
      </c>
    </row>
    <row r="93" spans="1:12" x14ac:dyDescent="0.25">
      <c r="A93" s="25" t="s">
        <v>200</v>
      </c>
      <c r="B93" s="33" t="e">
        <f>+'SCC X Ano = Indireta'!B128/'SCC X Ano = Indireta'!B94-1</f>
        <v>#DIV/0!</v>
      </c>
      <c r="C93" s="33">
        <f>+'SCC X Ano = Indireta'!C128/'SCC X Ano = Indireta'!C94-1</f>
        <v>1.2916526346648269</v>
      </c>
      <c r="D93" s="33">
        <f>+'SCC X Ano = Indireta'!D128/'SCC X Ano = Indireta'!D94-1</f>
        <v>-7.8924732449110913E-2</v>
      </c>
      <c r="E93" s="33" t="e">
        <f>+'SCC X Ano = Indireta'!E128/'SCC X Ano = Indireta'!E94-1</f>
        <v>#DIV/0!</v>
      </c>
      <c r="F93" s="33">
        <f>+'SCC X Ano = Indireta'!F128/'SCC X Ano = Indireta'!F94-1</f>
        <v>0.51948122089216153</v>
      </c>
      <c r="G93" s="33" t="e">
        <f>+'SCC X Ano = Indireta'!G128/'SCC X Ano = Indireta'!G94-1</f>
        <v>#DIV/0!</v>
      </c>
      <c r="H93" s="33" t="e">
        <f>+'SCC X Ano = Indireta'!H128/'SCC X Ano = Indireta'!H94-1</f>
        <v>#DIV/0!</v>
      </c>
      <c r="I93" s="33">
        <f>+'SCC X Ano = Indireta'!I128/'SCC X Ano = Indireta'!I94-1</f>
        <v>9.2349001415242826E-2</v>
      </c>
      <c r="J93" s="33" t="e">
        <f>+'SCC X Ano = Indireta'!J128/'SCC X Ano = Indireta'!J94-1</f>
        <v>#DIV/0!</v>
      </c>
      <c r="K93" s="33" t="e">
        <f>+'SCC X Ano = Indireta'!K128/'SCC X Ano = Indireta'!K94-1</f>
        <v>#DIV/0!</v>
      </c>
      <c r="L93" s="33">
        <f>+'SCC X Ano = Indireta'!L128/'SCC X Ano = Indireta'!L94-1</f>
        <v>0.35998429016648514</v>
      </c>
    </row>
    <row r="94" spans="1:12" x14ac:dyDescent="0.25">
      <c r="A94" s="25" t="s">
        <v>198</v>
      </c>
      <c r="B94" s="33" t="e">
        <f>+'SCC X Ano = Indireta'!B129/'SCC X Ano = Indireta'!B95-1</f>
        <v>#DIV/0!</v>
      </c>
      <c r="C94" s="33">
        <f>+'SCC X Ano = Indireta'!C129/'SCC X Ano = Indireta'!C95-1</f>
        <v>1.2376910610569181</v>
      </c>
      <c r="D94" s="33">
        <f>+'SCC X Ano = Indireta'!D129/'SCC X Ano = Indireta'!D95-1</f>
        <v>-0.4507952870816031</v>
      </c>
      <c r="E94" s="33" t="e">
        <f>+'SCC X Ano = Indireta'!E129/'SCC X Ano = Indireta'!E95-1</f>
        <v>#DIV/0!</v>
      </c>
      <c r="F94" s="33">
        <f>+'SCC X Ano = Indireta'!F129/'SCC X Ano = Indireta'!F95-1</f>
        <v>-0.8177053582066296</v>
      </c>
      <c r="G94" s="33">
        <f>+'SCC X Ano = Indireta'!G129/'SCC X Ano = Indireta'!G95-1</f>
        <v>-0.31807084863510438</v>
      </c>
      <c r="H94" s="33" t="e">
        <f>+'SCC X Ano = Indireta'!H129/'SCC X Ano = Indireta'!H95-1</f>
        <v>#DIV/0!</v>
      </c>
      <c r="I94" s="33">
        <f>+'SCC X Ano = Indireta'!I129/'SCC X Ano = Indireta'!I95-1</f>
        <v>0.88330306699865591</v>
      </c>
      <c r="J94" s="33" t="e">
        <f>+'SCC X Ano = Indireta'!J129/'SCC X Ano = Indireta'!J95-1</f>
        <v>#DIV/0!</v>
      </c>
      <c r="K94" s="33" t="e">
        <f>+'SCC X Ano = Indireta'!K129/'SCC X Ano = Indireta'!K95-1</f>
        <v>#DIV/0!</v>
      </c>
      <c r="L94" s="33">
        <f>+'SCC X Ano = Indireta'!L129/'SCC X Ano = Indireta'!L95-1</f>
        <v>-0.64192580408641509</v>
      </c>
    </row>
    <row r="95" spans="1:12" x14ac:dyDescent="0.25">
      <c r="A95" s="25" t="s">
        <v>173</v>
      </c>
      <c r="B95" s="33" t="e">
        <f>+'SCC X Ano = Indireta'!B130/'SCC X Ano = Indireta'!B96-1</f>
        <v>#DIV/0!</v>
      </c>
      <c r="C95" s="33">
        <f>+'SCC X Ano = Indireta'!C130/'SCC X Ano = Indireta'!C96-1</f>
        <v>1.5243240784427439</v>
      </c>
      <c r="D95" s="33">
        <f>+'SCC X Ano = Indireta'!D130/'SCC X Ano = Indireta'!D96-1</f>
        <v>-0.278116971846601</v>
      </c>
      <c r="E95" s="33" t="e">
        <f>+'SCC X Ano = Indireta'!E130/'SCC X Ano = Indireta'!E96-1</f>
        <v>#DIV/0!</v>
      </c>
      <c r="F95" s="33">
        <f>+'SCC X Ano = Indireta'!F130/'SCC X Ano = Indireta'!F96-1</f>
        <v>3.4239476389281496</v>
      </c>
      <c r="G95" s="33" t="e">
        <f>+'SCC X Ano = Indireta'!G130/'SCC X Ano = Indireta'!G96-1</f>
        <v>#DIV/0!</v>
      </c>
      <c r="H95" s="33" t="e">
        <f>+'SCC X Ano = Indireta'!H130/'SCC X Ano = Indireta'!H96-1</f>
        <v>#DIV/0!</v>
      </c>
      <c r="I95" s="33">
        <f>+'SCC X Ano = Indireta'!I130/'SCC X Ano = Indireta'!I96-1</f>
        <v>0.4056335790167287</v>
      </c>
      <c r="J95" s="33" t="e">
        <f>+'SCC X Ano = Indireta'!J130/'SCC X Ano = Indireta'!J96-1</f>
        <v>#DIV/0!</v>
      </c>
      <c r="K95" s="33" t="e">
        <f>+'SCC X Ano = Indireta'!K130/'SCC X Ano = Indireta'!K96-1</f>
        <v>#DIV/0!</v>
      </c>
      <c r="L95" s="33">
        <f>+'SCC X Ano = Indireta'!L130/'SCC X Ano = Indireta'!L96-1</f>
        <v>1.2490452482721723</v>
      </c>
    </row>
    <row r="96" spans="1:12" x14ac:dyDescent="0.25">
      <c r="A96" s="25" t="s">
        <v>169</v>
      </c>
      <c r="B96" s="33" t="e">
        <f>+'SCC X Ano = Indireta'!B131/'SCC X Ano = Indireta'!B97-1</f>
        <v>#DIV/0!</v>
      </c>
      <c r="C96" s="33">
        <f>+'SCC X Ano = Indireta'!C131/'SCC X Ano = Indireta'!C97-1</f>
        <v>0.13103931816822367</v>
      </c>
      <c r="D96" s="33">
        <f>+'SCC X Ano = Indireta'!D131/'SCC X Ano = Indireta'!D97-1</f>
        <v>0.84314341265764248</v>
      </c>
      <c r="E96" s="33" t="e">
        <f>+'SCC X Ano = Indireta'!E131/'SCC X Ano = Indireta'!E97-1</f>
        <v>#DIV/0!</v>
      </c>
      <c r="F96" s="33">
        <f>+'SCC X Ano = Indireta'!F131/'SCC X Ano = Indireta'!F97-1</f>
        <v>-0.22414766138771813</v>
      </c>
      <c r="G96" s="33" t="e">
        <f>+'SCC X Ano = Indireta'!G131/'SCC X Ano = Indireta'!G97-1</f>
        <v>#DIV/0!</v>
      </c>
      <c r="H96" s="33" t="e">
        <f>+'SCC X Ano = Indireta'!H131/'SCC X Ano = Indireta'!H97-1</f>
        <v>#DIV/0!</v>
      </c>
      <c r="I96" s="33">
        <f>+'SCC X Ano = Indireta'!I131/'SCC X Ano = Indireta'!I97-1</f>
        <v>1.0206915068378639</v>
      </c>
      <c r="J96" s="33" t="e">
        <f>+'SCC X Ano = Indireta'!J131/'SCC X Ano = Indireta'!J97-1</f>
        <v>#DIV/0!</v>
      </c>
      <c r="K96" s="33" t="e">
        <f>+'SCC X Ano = Indireta'!K131/'SCC X Ano = Indireta'!K97-1</f>
        <v>#DIV/0!</v>
      </c>
      <c r="L96" s="33">
        <f>+'SCC X Ano = Indireta'!L131/'SCC X Ano = Indireta'!L97-1</f>
        <v>5.449251535878008E-2</v>
      </c>
    </row>
    <row r="97" spans="1:12" x14ac:dyDescent="0.25">
      <c r="A97" s="25" t="s">
        <v>163</v>
      </c>
      <c r="B97" s="33" t="e">
        <f>+'SCC X Ano = Indireta'!B132/'SCC X Ano = Indireta'!B98-1</f>
        <v>#DIV/0!</v>
      </c>
      <c r="C97" s="33">
        <f>+'SCC X Ano = Indireta'!C132/'SCC X Ano = Indireta'!C98-1</f>
        <v>4.9632500971165809</v>
      </c>
      <c r="D97" s="33">
        <f>+'SCC X Ano = Indireta'!D132/'SCC X Ano = Indireta'!D98-1</f>
        <v>-0.55741169763052278</v>
      </c>
      <c r="E97" s="33" t="e">
        <f>+'SCC X Ano = Indireta'!E132/'SCC X Ano = Indireta'!E98-1</f>
        <v>#DIV/0!</v>
      </c>
      <c r="F97" s="33">
        <f>+'SCC X Ano = Indireta'!F132/'SCC X Ano = Indireta'!F98-1</f>
        <v>0.8847259700561676</v>
      </c>
      <c r="G97" s="33">
        <f>+'SCC X Ano = Indireta'!G132/'SCC X Ano = Indireta'!G98-1</f>
        <v>-1</v>
      </c>
      <c r="H97" s="33" t="e">
        <f>+'SCC X Ano = Indireta'!H132/'SCC X Ano = Indireta'!H98-1</f>
        <v>#DIV/0!</v>
      </c>
      <c r="I97" s="33">
        <f>+'SCC X Ano = Indireta'!I132/'SCC X Ano = Indireta'!I98-1</f>
        <v>1.3267582204272563</v>
      </c>
      <c r="J97" s="33" t="e">
        <f>+'SCC X Ano = Indireta'!J132/'SCC X Ano = Indireta'!J98-1</f>
        <v>#DIV/0!</v>
      </c>
      <c r="K97" s="33" t="e">
        <f>+'SCC X Ano = Indireta'!K132/'SCC X Ano = Indireta'!K98-1</f>
        <v>#DIV/0!</v>
      </c>
      <c r="L97" s="33">
        <f>+'SCC X Ano = Indireta'!L132/'SCC X Ano = Indireta'!L98-1</f>
        <v>0.34796837221203836</v>
      </c>
    </row>
    <row r="98" spans="1:12" x14ac:dyDescent="0.25">
      <c r="A98" s="25" t="s">
        <v>155</v>
      </c>
      <c r="B98" s="33" t="e">
        <f>+'SCC X Ano = Indireta'!B133/'SCC X Ano = Indireta'!B99-1</f>
        <v>#DIV/0!</v>
      </c>
      <c r="C98" s="33">
        <f>+'SCC X Ano = Indireta'!C133/'SCC X Ano = Indireta'!C99-1</f>
        <v>-0.94595160655748212</v>
      </c>
      <c r="D98" s="33">
        <f>+'SCC X Ano = Indireta'!D133/'SCC X Ano = Indireta'!D99-1</f>
        <v>1.3888506033757486</v>
      </c>
      <c r="E98" s="33" t="e">
        <f>+'SCC X Ano = Indireta'!E133/'SCC X Ano = Indireta'!E99-1</f>
        <v>#DIV/0!</v>
      </c>
      <c r="F98" s="33">
        <f>+'SCC X Ano = Indireta'!F133/'SCC X Ano = Indireta'!F99-1</f>
        <v>268.71124241324054</v>
      </c>
      <c r="G98" s="33">
        <f>+'SCC X Ano = Indireta'!G133/'SCC X Ano = Indireta'!G99-1</f>
        <v>-1</v>
      </c>
      <c r="H98" s="33" t="e">
        <f>+'SCC X Ano = Indireta'!H133/'SCC X Ano = Indireta'!H99-1</f>
        <v>#DIV/0!</v>
      </c>
      <c r="I98" s="33">
        <f>+'SCC X Ano = Indireta'!I133/'SCC X Ano = Indireta'!I99-1</f>
        <v>-0.92260680822659014</v>
      </c>
      <c r="J98" s="33" t="e">
        <f>+'SCC X Ano = Indireta'!J133/'SCC X Ano = Indireta'!J99-1</f>
        <v>#DIV/0!</v>
      </c>
      <c r="K98" s="33" t="e">
        <f>+'SCC X Ano = Indireta'!K133/'SCC X Ano = Indireta'!K99-1</f>
        <v>#DIV/0!</v>
      </c>
      <c r="L98" s="33">
        <f>+'SCC X Ano = Indireta'!L133/'SCC X Ano = Indireta'!L99-1</f>
        <v>4.2780473291916712</v>
      </c>
    </row>
    <row r="99" spans="1:12" x14ac:dyDescent="0.25">
      <c r="A99" s="1" t="s">
        <v>223</v>
      </c>
      <c r="B99" s="33" t="e">
        <f>+'SCC X Ano = Indireta'!B134/'SCC X Ano = Indireta'!B100-1</f>
        <v>#DIV/0!</v>
      </c>
      <c r="C99" s="33">
        <f>+'SCC X Ano = Indireta'!C134/'SCC X Ano = Indireta'!C100-1</f>
        <v>0.14963154744134677</v>
      </c>
      <c r="D99" s="33">
        <f>+'SCC X Ano = Indireta'!D134/'SCC X Ano = Indireta'!D100-1</f>
        <v>-0.30792063248216406</v>
      </c>
      <c r="E99" s="33" t="e">
        <f>+'SCC X Ano = Indireta'!E134/'SCC X Ano = Indireta'!E100-1</f>
        <v>#DIV/0!</v>
      </c>
      <c r="F99" s="33">
        <f>+'SCC X Ano = Indireta'!F134/'SCC X Ano = Indireta'!F100-1</f>
        <v>0.3106800045200957</v>
      </c>
      <c r="G99" s="33">
        <f>+'SCC X Ano = Indireta'!G134/'SCC X Ano = Indireta'!G100-1</f>
        <v>0.40665819489540578</v>
      </c>
      <c r="H99" s="33" t="e">
        <f>+'SCC X Ano = Indireta'!H134/'SCC X Ano = Indireta'!H100-1</f>
        <v>#DIV/0!</v>
      </c>
      <c r="I99" s="33">
        <f>+'SCC X Ano = Indireta'!I134/'SCC X Ano = Indireta'!I100-1</f>
        <v>1.0251603745442059</v>
      </c>
      <c r="J99" s="33">
        <f>+'SCC X Ano = Indireta'!J134/'SCC X Ano = Indireta'!J100-1</f>
        <v>-0.33223385450572929</v>
      </c>
      <c r="K99" s="33" t="e">
        <f>+'SCC X Ano = Indireta'!K134/'SCC X Ano = Indireta'!K100-1</f>
        <v>#DIV/0!</v>
      </c>
      <c r="L99" s="33">
        <f>+'SCC X Ano = Indireta'!L134/'SCC X Ano = Indireta'!L100-1</f>
        <v>7.1149911119996467E-2</v>
      </c>
    </row>
    <row r="100" spans="1:12" x14ac:dyDescent="0.25">
      <c r="A100" s="25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</row>
    <row r="101" spans="1:12" x14ac:dyDescent="0.25">
      <c r="A101" s="25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</row>
    <row r="102" spans="1:12" x14ac:dyDescent="0.25">
      <c r="A102" s="25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</row>
    <row r="103" spans="1:12" x14ac:dyDescent="0.2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</row>
    <row r="104" spans="1:12" x14ac:dyDescent="0.25">
      <c r="A104" s="25"/>
      <c r="B104" s="1">
        <v>2011</v>
      </c>
      <c r="C104" s="1">
        <v>2011</v>
      </c>
      <c r="D104" s="1">
        <v>2011</v>
      </c>
      <c r="E104" s="1">
        <v>2011</v>
      </c>
      <c r="F104" s="1">
        <v>2011</v>
      </c>
      <c r="G104" s="1">
        <v>2011</v>
      </c>
      <c r="H104" s="1">
        <v>2011</v>
      </c>
      <c r="I104" s="1">
        <v>2011</v>
      </c>
      <c r="J104" s="1">
        <v>2011</v>
      </c>
      <c r="K104" s="1">
        <v>2011</v>
      </c>
    </row>
    <row r="105" spans="1:12" x14ac:dyDescent="0.25">
      <c r="A105" s="25"/>
      <c r="B105" s="25" t="s">
        <v>224</v>
      </c>
      <c r="C105" s="25" t="s">
        <v>228</v>
      </c>
      <c r="D105" s="25" t="s">
        <v>15</v>
      </c>
      <c r="E105" s="25" t="s">
        <v>229</v>
      </c>
      <c r="F105" s="25" t="s">
        <v>226</v>
      </c>
      <c r="G105" s="25" t="s">
        <v>227</v>
      </c>
      <c r="H105" s="25" t="s">
        <v>131</v>
      </c>
      <c r="I105" s="25" t="s">
        <v>130</v>
      </c>
      <c r="J105" s="25" t="s">
        <v>129</v>
      </c>
      <c r="K105" s="25" t="s">
        <v>230</v>
      </c>
      <c r="L105" s="25" t="s">
        <v>404</v>
      </c>
    </row>
    <row r="106" spans="1:12" x14ac:dyDescent="0.25">
      <c r="A106" s="25" t="s">
        <v>132</v>
      </c>
      <c r="B106" s="33">
        <f>+'SCC X Ano = Indireta'!B141/'SCC X Ano = Indireta'!C107-1</f>
        <v>-1</v>
      </c>
      <c r="C106" s="33" t="e">
        <f>+'SCC X Ano = Indireta'!C141/'SCC X Ano = Indireta'!#REF!-1</f>
        <v>#REF!</v>
      </c>
      <c r="D106" s="33">
        <f>+'SCC X Ano = Indireta'!D141/'SCC X Ano = Indireta'!D107-1</f>
        <v>0.15096809745332229</v>
      </c>
      <c r="E106" s="33" t="e">
        <f>+'SCC X Ano = Indireta'!E141/'SCC X Ano = Indireta'!E107-1</f>
        <v>#DIV/0!</v>
      </c>
      <c r="F106" s="33">
        <f>+'SCC X Ano = Indireta'!F141/'SCC X Ano = Indireta'!F107-1</f>
        <v>1.7458979486987616</v>
      </c>
      <c r="G106" s="33">
        <f>+'SCC X Ano = Indireta'!G141/'SCC X Ano = Indireta'!G107-1</f>
        <v>-0.7072464720305911</v>
      </c>
      <c r="H106" s="33" t="e">
        <f>+'SCC X Ano = Indireta'!H141/'SCC X Ano = Indireta'!H107-1</f>
        <v>#DIV/0!</v>
      </c>
      <c r="I106" s="33">
        <f>+'SCC X Ano = Indireta'!I141/'SCC X Ano = Indireta'!I107-1</f>
        <v>1.4887390705532382</v>
      </c>
      <c r="J106" s="33" t="e">
        <f>+'SCC X Ano = Indireta'!J141/'SCC X Ano = Indireta'!J107-1</f>
        <v>#DIV/0!</v>
      </c>
      <c r="K106" s="33" t="e">
        <f>+'SCC X Ano = Indireta'!K141/'SCC X Ano = Indireta'!K107-1</f>
        <v>#DIV/0!</v>
      </c>
      <c r="L106" s="33">
        <f>+'SCC X Ano = Indireta'!L141/'SCC X Ano = Indireta'!L107-1</f>
        <v>0.96022098899297315</v>
      </c>
    </row>
    <row r="107" spans="1:12" x14ac:dyDescent="0.25">
      <c r="A107" s="25" t="s">
        <v>134</v>
      </c>
      <c r="B107" s="33" t="e">
        <f>+'SCC X Ano = Indireta'!B142/'SCC X Ano = Indireta'!B108-1</f>
        <v>#DIV/0!</v>
      </c>
      <c r="C107" s="33" t="e">
        <f>+'SCC X Ano = Indireta'!C142/'SCC X Ano = Indireta'!C108-1</f>
        <v>#DIV/0!</v>
      </c>
      <c r="D107" s="33">
        <f>+'SCC X Ano = Indireta'!D142/'SCC X Ano = Indireta'!D108-1</f>
        <v>-1</v>
      </c>
      <c r="E107" s="33" t="e">
        <f>+'SCC X Ano = Indireta'!E142/'SCC X Ano = Indireta'!E108-1</f>
        <v>#DIV/0!</v>
      </c>
      <c r="F107" s="33">
        <f>+'SCC X Ano = Indireta'!F142/'SCC X Ano = Indireta'!F108-1</f>
        <v>4.019035256835557E-2</v>
      </c>
      <c r="G107" s="33" t="e">
        <f>+'SCC X Ano = Indireta'!G142/'SCC X Ano = Indireta'!G108-1</f>
        <v>#DIV/0!</v>
      </c>
      <c r="H107" s="33" t="e">
        <f>+'SCC X Ano = Indireta'!H142/'SCC X Ano = Indireta'!H108-1</f>
        <v>#DIV/0!</v>
      </c>
      <c r="I107" s="33" t="e">
        <f>+'SCC X Ano = Indireta'!I142/'SCC X Ano = Indireta'!I108-1</f>
        <v>#DIV/0!</v>
      </c>
      <c r="J107" s="33" t="e">
        <f>+'SCC X Ano = Indireta'!J142/'SCC X Ano = Indireta'!J108-1</f>
        <v>#DIV/0!</v>
      </c>
      <c r="K107" s="33" t="e">
        <f>+'SCC X Ano = Indireta'!K142/'SCC X Ano = Indireta'!K108-1</f>
        <v>#DIV/0!</v>
      </c>
      <c r="L107" s="33">
        <f>+'SCC X Ano = Indireta'!L142/'SCC X Ano = Indireta'!L108-1</f>
        <v>-0.30053384847178366</v>
      </c>
    </row>
    <row r="108" spans="1:12" x14ac:dyDescent="0.25">
      <c r="A108" s="25" t="s">
        <v>139</v>
      </c>
      <c r="B108" s="33" t="e">
        <f>+'SCC X Ano = Indireta'!B143/'SCC X Ano = Indireta'!B109-1</f>
        <v>#DIV/0!</v>
      </c>
      <c r="C108" s="33">
        <f>+'SCC X Ano = Indireta'!C143/'SCC X Ano = Indireta'!C109-1</f>
        <v>7.7346487917749602</v>
      </c>
      <c r="D108" s="33" t="e">
        <f>+'SCC X Ano = Indireta'!D143/'SCC X Ano = Indireta'!D109-1</f>
        <v>#DIV/0!</v>
      </c>
      <c r="E108" s="33" t="e">
        <f>+'SCC X Ano = Indireta'!E143/'SCC X Ano = Indireta'!E109-1</f>
        <v>#DIV/0!</v>
      </c>
      <c r="F108" s="33">
        <f>+'SCC X Ano = Indireta'!F143/'SCC X Ano = Indireta'!F109-1</f>
        <v>14.957793966276826</v>
      </c>
      <c r="G108" s="33" t="e">
        <f>+'SCC X Ano = Indireta'!G143/'SCC X Ano = Indireta'!G109-1</f>
        <v>#DIV/0!</v>
      </c>
      <c r="H108" s="33" t="e">
        <f>+'SCC X Ano = Indireta'!H143/'SCC X Ano = Indireta'!H109-1</f>
        <v>#DIV/0!</v>
      </c>
      <c r="I108" s="33">
        <f>+'SCC X Ano = Indireta'!I143/'SCC X Ano = Indireta'!I109-1</f>
        <v>6.0156020212200785</v>
      </c>
      <c r="J108" s="33" t="e">
        <f>+'SCC X Ano = Indireta'!J143/'SCC X Ano = Indireta'!J109-1</f>
        <v>#DIV/0!</v>
      </c>
      <c r="K108" s="33" t="e">
        <f>+'SCC X Ano = Indireta'!K143/'SCC X Ano = Indireta'!K109-1</f>
        <v>#DIV/0!</v>
      </c>
      <c r="L108" s="33">
        <f>+'SCC X Ano = Indireta'!L143/'SCC X Ano = Indireta'!L109-1</f>
        <v>7.4161434054487891</v>
      </c>
    </row>
    <row r="109" spans="1:12" x14ac:dyDescent="0.25">
      <c r="A109" s="25" t="s">
        <v>143</v>
      </c>
      <c r="B109" s="33" t="e">
        <f>+'SCC X Ano = Indireta'!B144/'SCC X Ano = Indireta'!B110-1</f>
        <v>#DIV/0!</v>
      </c>
      <c r="C109" s="33" t="e">
        <f>+'SCC X Ano = Indireta'!C144/'SCC X Ano = Indireta'!C110-1</f>
        <v>#DIV/0!</v>
      </c>
      <c r="D109" s="33" t="e">
        <f>+'SCC X Ano = Indireta'!D144/'SCC X Ano = Indireta'!D110-1</f>
        <v>#DIV/0!</v>
      </c>
      <c r="E109" s="33" t="e">
        <f>+'SCC X Ano = Indireta'!E144/'SCC X Ano = Indireta'!E110-1</f>
        <v>#DIV/0!</v>
      </c>
      <c r="F109" s="33" t="e">
        <f>+'SCC X Ano = Indireta'!F144/'SCC X Ano = Indireta'!F110-1</f>
        <v>#DIV/0!</v>
      </c>
      <c r="G109" s="33" t="e">
        <f>+'SCC X Ano = Indireta'!G144/'SCC X Ano = Indireta'!G110-1</f>
        <v>#DIV/0!</v>
      </c>
      <c r="H109" s="33" t="e">
        <f>+'SCC X Ano = Indireta'!H144/'SCC X Ano = Indireta'!H110-1</f>
        <v>#DIV/0!</v>
      </c>
      <c r="I109" s="33" t="e">
        <f>+'SCC X Ano = Indireta'!I144/'SCC X Ano = Indireta'!I110-1</f>
        <v>#DIV/0!</v>
      </c>
      <c r="J109" s="33" t="e">
        <f>+'SCC X Ano = Indireta'!J144/'SCC X Ano = Indireta'!J110-1</f>
        <v>#DIV/0!</v>
      </c>
      <c r="K109" s="33" t="e">
        <f>+'SCC X Ano = Indireta'!K144/'SCC X Ano = Indireta'!K110-1</f>
        <v>#DIV/0!</v>
      </c>
      <c r="L109" s="33" t="e">
        <f>+'SCC X Ano = Indireta'!L144/'SCC X Ano = Indireta'!L110-1</f>
        <v>#DIV/0!</v>
      </c>
    </row>
    <row r="110" spans="1:12" x14ac:dyDescent="0.25">
      <c r="A110" s="25" t="s">
        <v>146</v>
      </c>
      <c r="B110" s="33" t="e">
        <f>+'SCC X Ano = Indireta'!B145/'SCC X Ano = Indireta'!B111-1</f>
        <v>#DIV/0!</v>
      </c>
      <c r="C110" s="33">
        <f>+'SCC X Ano = Indireta'!C145/'SCC X Ano = Indireta'!C111-1</f>
        <v>14.0317941553342</v>
      </c>
      <c r="D110" s="33">
        <f>+'SCC X Ano = Indireta'!D145/'SCC X Ano = Indireta'!D111-1</f>
        <v>3.9632640131628429</v>
      </c>
      <c r="E110" s="33" t="e">
        <f>+'SCC X Ano = Indireta'!E145/'SCC X Ano = Indireta'!E111-1</f>
        <v>#DIV/0!</v>
      </c>
      <c r="F110" s="33">
        <f>+'SCC X Ano = Indireta'!F145/'SCC X Ano = Indireta'!F111-1</f>
        <v>2.7023156595712217</v>
      </c>
      <c r="G110" s="33" t="e">
        <f>+'SCC X Ano = Indireta'!G145/'SCC X Ano = Indireta'!G111-1</f>
        <v>#DIV/0!</v>
      </c>
      <c r="H110" s="33" t="e">
        <f>+'SCC X Ano = Indireta'!H145/'SCC X Ano = Indireta'!H111-1</f>
        <v>#DIV/0!</v>
      </c>
      <c r="I110" s="33">
        <f>+'SCC X Ano = Indireta'!I145/'SCC X Ano = Indireta'!I111-1</f>
        <v>-0.32687484256658839</v>
      </c>
      <c r="J110" s="33" t="e">
        <f>+'SCC X Ano = Indireta'!J145/'SCC X Ano = Indireta'!J111-1</f>
        <v>#DIV/0!</v>
      </c>
      <c r="K110" s="33" t="e">
        <f>+'SCC X Ano = Indireta'!K145/'SCC X Ano = Indireta'!K111-1</f>
        <v>#DIV/0!</v>
      </c>
      <c r="L110" s="33">
        <f>+'SCC X Ano = Indireta'!L145/'SCC X Ano = Indireta'!L111-1</f>
        <v>0.9870089320994373</v>
      </c>
    </row>
    <row r="111" spans="1:12" x14ac:dyDescent="0.25">
      <c r="A111" s="25" t="s">
        <v>141</v>
      </c>
      <c r="B111" s="33" t="e">
        <f>+'SCC X Ano = Indireta'!B146/'SCC X Ano = Indireta'!B112-1</f>
        <v>#DIV/0!</v>
      </c>
      <c r="C111" s="33" t="e">
        <f>+'SCC X Ano = Indireta'!C146/'SCC X Ano = Indireta'!C112-1</f>
        <v>#DIV/0!</v>
      </c>
      <c r="D111" s="33">
        <f>+'SCC X Ano = Indireta'!D146/'SCC X Ano = Indireta'!D112-1</f>
        <v>1.8109219364095948</v>
      </c>
      <c r="E111" s="33" t="e">
        <f>+'SCC X Ano = Indireta'!E146/'SCC X Ano = Indireta'!E112-1</f>
        <v>#DIV/0!</v>
      </c>
      <c r="F111" s="33">
        <f>+'SCC X Ano = Indireta'!F146/'SCC X Ano = Indireta'!F112-1</f>
        <v>2.1095478903420593</v>
      </c>
      <c r="G111" s="33" t="e">
        <f>+'SCC X Ano = Indireta'!G146/'SCC X Ano = Indireta'!G112-1</f>
        <v>#DIV/0!</v>
      </c>
      <c r="H111" s="33" t="e">
        <f>+'SCC X Ano = Indireta'!H146/'SCC X Ano = Indireta'!H112-1</f>
        <v>#DIV/0!</v>
      </c>
      <c r="I111" s="33" t="e">
        <f>+'SCC X Ano = Indireta'!I146/'SCC X Ano = Indireta'!I112-1</f>
        <v>#DIV/0!</v>
      </c>
      <c r="J111" s="33" t="e">
        <f>+'SCC X Ano = Indireta'!J146/'SCC X Ano = Indireta'!J112-1</f>
        <v>#DIV/0!</v>
      </c>
      <c r="K111" s="33" t="e">
        <f>+'SCC X Ano = Indireta'!K146/'SCC X Ano = Indireta'!K112-1</f>
        <v>#DIV/0!</v>
      </c>
      <c r="L111" s="33">
        <f>+'SCC X Ano = Indireta'!L146/'SCC X Ano = Indireta'!L112-1</f>
        <v>2.1198827046701978</v>
      </c>
    </row>
    <row r="112" spans="1:12" x14ac:dyDescent="0.25">
      <c r="A112" s="25" t="s">
        <v>153</v>
      </c>
      <c r="B112" s="33" t="e">
        <f>+'SCC X Ano = Indireta'!B147/'SCC X Ano = Indireta'!B113-1</f>
        <v>#DIV/0!</v>
      </c>
      <c r="C112" s="33" t="e">
        <f>+'SCC X Ano = Indireta'!C147/'SCC X Ano = Indireta'!C113-1</f>
        <v>#DIV/0!</v>
      </c>
      <c r="D112" s="33">
        <f>+'SCC X Ano = Indireta'!D147/'SCC X Ano = Indireta'!D113-1</f>
        <v>-1</v>
      </c>
      <c r="E112" s="33" t="e">
        <f>+'SCC X Ano = Indireta'!E147/'SCC X Ano = Indireta'!E113-1</f>
        <v>#DIV/0!</v>
      </c>
      <c r="F112" s="33">
        <f>+'SCC X Ano = Indireta'!F147/'SCC X Ano = Indireta'!F113-1</f>
        <v>0.85221360759664644</v>
      </c>
      <c r="G112" s="33" t="e">
        <f>+'SCC X Ano = Indireta'!G147/'SCC X Ano = Indireta'!G113-1</f>
        <v>#DIV/0!</v>
      </c>
      <c r="H112" s="33" t="e">
        <f>+'SCC X Ano = Indireta'!H147/'SCC X Ano = Indireta'!H113-1</f>
        <v>#DIV/0!</v>
      </c>
      <c r="I112" s="33">
        <f>+'SCC X Ano = Indireta'!I147/'SCC X Ano = Indireta'!I113-1</f>
        <v>-0.6162127737688472</v>
      </c>
      <c r="J112" s="33" t="e">
        <f>+'SCC X Ano = Indireta'!J147/'SCC X Ano = Indireta'!J113-1</f>
        <v>#DIV/0!</v>
      </c>
      <c r="K112" s="33" t="e">
        <f>+'SCC X Ano = Indireta'!K147/'SCC X Ano = Indireta'!K113-1</f>
        <v>#DIV/0!</v>
      </c>
      <c r="L112" s="33">
        <f>+'SCC X Ano = Indireta'!L147/'SCC X Ano = Indireta'!L113-1</f>
        <v>0.50170172899842136</v>
      </c>
    </row>
    <row r="113" spans="1:12" x14ac:dyDescent="0.25">
      <c r="A113" s="25" t="s">
        <v>157</v>
      </c>
      <c r="B113" s="33" t="e">
        <f>+'SCC X Ano = Indireta'!B148/'SCC X Ano = Indireta'!B114-1</f>
        <v>#DIV/0!</v>
      </c>
      <c r="C113" s="33">
        <f>+'SCC X Ano = Indireta'!C148/'SCC X Ano = Indireta'!C114-1</f>
        <v>-0.67900064346173572</v>
      </c>
      <c r="D113" s="33">
        <f>+'SCC X Ano = Indireta'!D148/'SCC X Ano = Indireta'!D114-1</f>
        <v>-0.54382529832811666</v>
      </c>
      <c r="E113" s="33" t="e">
        <f>+'SCC X Ano = Indireta'!E148/'SCC X Ano = Indireta'!E114-1</f>
        <v>#DIV/0!</v>
      </c>
      <c r="F113" s="33">
        <f>+'SCC X Ano = Indireta'!F148/'SCC X Ano = Indireta'!F114-1</f>
        <v>9.8603878600064991</v>
      </c>
      <c r="G113" s="33" t="e">
        <f>+'SCC X Ano = Indireta'!G148/'SCC X Ano = Indireta'!G114-1</f>
        <v>#DIV/0!</v>
      </c>
      <c r="H113" s="33" t="e">
        <f>+'SCC X Ano = Indireta'!H148/'SCC X Ano = Indireta'!H114-1</f>
        <v>#DIV/0!</v>
      </c>
      <c r="I113" s="33">
        <f>+'SCC X Ano = Indireta'!I148/'SCC X Ano = Indireta'!I114-1</f>
        <v>-0.47422454839454486</v>
      </c>
      <c r="J113" s="33" t="e">
        <f>+'SCC X Ano = Indireta'!J148/'SCC X Ano = Indireta'!J114-1</f>
        <v>#DIV/0!</v>
      </c>
      <c r="K113" s="33" t="e">
        <f>+'SCC X Ano = Indireta'!K148/'SCC X Ano = Indireta'!K114-1</f>
        <v>#DIV/0!</v>
      </c>
      <c r="L113" s="33">
        <f>+'SCC X Ano = Indireta'!L148/'SCC X Ano = Indireta'!L114-1</f>
        <v>-1.4506440002630794E-2</v>
      </c>
    </row>
    <row r="114" spans="1:12" x14ac:dyDescent="0.25">
      <c r="A114" s="25" t="s">
        <v>161</v>
      </c>
      <c r="B114" s="33" t="e">
        <f>+'SCC X Ano = Indireta'!B149/'SCC X Ano = Indireta'!B115-1</f>
        <v>#DIV/0!</v>
      </c>
      <c r="C114" s="33" t="e">
        <f>+'SCC X Ano = Indireta'!C149/'SCC X Ano = Indireta'!C115-1</f>
        <v>#DIV/0!</v>
      </c>
      <c r="D114" s="33" t="e">
        <f>+'SCC X Ano = Indireta'!D149/'SCC X Ano = Indireta'!D115-1</f>
        <v>#DIV/0!</v>
      </c>
      <c r="E114" s="33" t="e">
        <f>+'SCC X Ano = Indireta'!E149/'SCC X Ano = Indireta'!E115-1</f>
        <v>#DIV/0!</v>
      </c>
      <c r="F114" s="33">
        <f>+'SCC X Ano = Indireta'!F149/'SCC X Ano = Indireta'!F115-1</f>
        <v>11.721240311977491</v>
      </c>
      <c r="G114" s="33" t="e">
        <f>+'SCC X Ano = Indireta'!G149/'SCC X Ano = Indireta'!G115-1</f>
        <v>#DIV/0!</v>
      </c>
      <c r="H114" s="33" t="e">
        <f>+'SCC X Ano = Indireta'!H149/'SCC X Ano = Indireta'!H115-1</f>
        <v>#DIV/0!</v>
      </c>
      <c r="I114" s="33">
        <f>+'SCC X Ano = Indireta'!I149/'SCC X Ano = Indireta'!I115-1</f>
        <v>2.518378913953967</v>
      </c>
      <c r="J114" s="33" t="e">
        <f>+'SCC X Ano = Indireta'!J149/'SCC X Ano = Indireta'!J115-1</f>
        <v>#DIV/0!</v>
      </c>
      <c r="K114" s="33" t="e">
        <f>+'SCC X Ano = Indireta'!K149/'SCC X Ano = Indireta'!K115-1</f>
        <v>#DIV/0!</v>
      </c>
      <c r="L114" s="33">
        <f>+'SCC X Ano = Indireta'!L149/'SCC X Ano = Indireta'!L115-1</f>
        <v>4.9892143947421488</v>
      </c>
    </row>
    <row r="115" spans="1:12" x14ac:dyDescent="0.25">
      <c r="A115" s="25" t="s">
        <v>151</v>
      </c>
      <c r="B115" s="33" t="e">
        <f>+'SCC X Ano = Indireta'!B150/'SCC X Ano = Indireta'!B116-1</f>
        <v>#DIV/0!</v>
      </c>
      <c r="C115" s="33">
        <f>+'SCC X Ano = Indireta'!C150/'SCC X Ano = Indireta'!C116-1</f>
        <v>6.4132829171974475</v>
      </c>
      <c r="D115" s="33">
        <f>+'SCC X Ano = Indireta'!D150/'SCC X Ano = Indireta'!D116-1</f>
        <v>0.22211994153011183</v>
      </c>
      <c r="E115" s="33" t="e">
        <f>+'SCC X Ano = Indireta'!E150/'SCC X Ano = Indireta'!E116-1</f>
        <v>#DIV/0!</v>
      </c>
      <c r="F115" s="33">
        <f>+'SCC X Ano = Indireta'!F150/'SCC X Ano = Indireta'!F116-1</f>
        <v>0.87433593433169943</v>
      </c>
      <c r="G115" s="33" t="e">
        <f>+'SCC X Ano = Indireta'!G150/'SCC X Ano = Indireta'!G116-1</f>
        <v>#DIV/0!</v>
      </c>
      <c r="H115" s="33" t="e">
        <f>+'SCC X Ano = Indireta'!H150/'SCC X Ano = Indireta'!H116-1</f>
        <v>#DIV/0!</v>
      </c>
      <c r="I115" s="33">
        <f>+'SCC X Ano = Indireta'!I150/'SCC X Ano = Indireta'!I116-1</f>
        <v>-8.7550405016411426E-2</v>
      </c>
      <c r="J115" s="33" t="e">
        <f>+'SCC X Ano = Indireta'!J150/'SCC X Ano = Indireta'!J116-1</f>
        <v>#DIV/0!</v>
      </c>
      <c r="K115" s="33" t="e">
        <f>+'SCC X Ano = Indireta'!K150/'SCC X Ano = Indireta'!K116-1</f>
        <v>#DIV/0!</v>
      </c>
      <c r="L115" s="33">
        <f>+'SCC X Ano = Indireta'!L150/'SCC X Ano = Indireta'!L116-1</f>
        <v>0.88413563593000588</v>
      </c>
    </row>
    <row r="116" spans="1:12" x14ac:dyDescent="0.25">
      <c r="A116" s="25" t="s">
        <v>167</v>
      </c>
      <c r="B116" s="33" t="e">
        <f>+'SCC X Ano = Indireta'!B151/'SCC X Ano = Indireta'!B117-1</f>
        <v>#DIV/0!</v>
      </c>
      <c r="C116" s="33">
        <f>+'SCC X Ano = Indireta'!C151/'SCC X Ano = Indireta'!C117-1</f>
        <v>1.380036505891078</v>
      </c>
      <c r="D116" s="33">
        <f>+'SCC X Ano = Indireta'!D151/'SCC X Ano = Indireta'!D117-1</f>
        <v>2.3569968423233636</v>
      </c>
      <c r="E116" s="33" t="e">
        <f>+'SCC X Ano = Indireta'!E151/'SCC X Ano = Indireta'!E117-1</f>
        <v>#DIV/0!</v>
      </c>
      <c r="F116" s="33">
        <f>+'SCC X Ano = Indireta'!F151/'SCC X Ano = Indireta'!F117-1</f>
        <v>0.76677421160764081</v>
      </c>
      <c r="G116" s="33" t="e">
        <f>+'SCC X Ano = Indireta'!G151/'SCC X Ano = Indireta'!G117-1</f>
        <v>#DIV/0!</v>
      </c>
      <c r="H116" s="33" t="e">
        <f>+'SCC X Ano = Indireta'!H151/'SCC X Ano = Indireta'!H117-1</f>
        <v>#DIV/0!</v>
      </c>
      <c r="I116" s="33">
        <f>+'SCC X Ano = Indireta'!I151/'SCC X Ano = Indireta'!I117-1</f>
        <v>-0.79210796818854534</v>
      </c>
      <c r="J116" s="33" t="e">
        <f>+'SCC X Ano = Indireta'!J151/'SCC X Ano = Indireta'!J117-1</f>
        <v>#DIV/0!</v>
      </c>
      <c r="K116" s="33" t="e">
        <f>+'SCC X Ano = Indireta'!K151/'SCC X Ano = Indireta'!K117-1</f>
        <v>#DIV/0!</v>
      </c>
      <c r="L116" s="33">
        <f>+'SCC X Ano = Indireta'!L151/'SCC X Ano = Indireta'!L117-1</f>
        <v>0.74826666597484937</v>
      </c>
    </row>
    <row r="117" spans="1:12" x14ac:dyDescent="0.25">
      <c r="A117" s="25" t="s">
        <v>171</v>
      </c>
      <c r="B117" s="33" t="e">
        <f>+'SCC X Ano = Indireta'!B152/'SCC X Ano = Indireta'!B118-1</f>
        <v>#DIV/0!</v>
      </c>
      <c r="C117" s="33">
        <f>+'SCC X Ano = Indireta'!C152/'SCC X Ano = Indireta'!C118-1</f>
        <v>2.3718496048212474</v>
      </c>
      <c r="D117" s="33">
        <f>+'SCC X Ano = Indireta'!D152/'SCC X Ano = Indireta'!D118-1</f>
        <v>0.7196944535269425</v>
      </c>
      <c r="E117" s="33" t="e">
        <f>+'SCC X Ano = Indireta'!E152/'SCC X Ano = Indireta'!E118-1</f>
        <v>#DIV/0!</v>
      </c>
      <c r="F117" s="33">
        <f>+'SCC X Ano = Indireta'!F152/'SCC X Ano = Indireta'!F118-1</f>
        <v>4.0027279791423185</v>
      </c>
      <c r="G117" s="33" t="e">
        <f>+'SCC X Ano = Indireta'!G152/'SCC X Ano = Indireta'!G118-1</f>
        <v>#DIV/0!</v>
      </c>
      <c r="H117" s="33" t="e">
        <f>+'SCC X Ano = Indireta'!H152/'SCC X Ano = Indireta'!H118-1</f>
        <v>#DIV/0!</v>
      </c>
      <c r="I117" s="33">
        <f>+'SCC X Ano = Indireta'!I152/'SCC X Ano = Indireta'!I118-1</f>
        <v>-0.86029547787280425</v>
      </c>
      <c r="J117" s="33" t="e">
        <f>+'SCC X Ano = Indireta'!J152/'SCC X Ano = Indireta'!J118-1</f>
        <v>#DIV/0!</v>
      </c>
      <c r="K117" s="33" t="e">
        <f>+'SCC X Ano = Indireta'!K152/'SCC X Ano = Indireta'!K118-1</f>
        <v>#DIV/0!</v>
      </c>
      <c r="L117" s="33">
        <f>+'SCC X Ano = Indireta'!L152/'SCC X Ano = Indireta'!L118-1</f>
        <v>0.72380287170274737</v>
      </c>
    </row>
    <row r="118" spans="1:12" x14ac:dyDescent="0.25">
      <c r="A118" s="25" t="s">
        <v>175</v>
      </c>
      <c r="B118" s="33" t="e">
        <f>+'SCC X Ano = Indireta'!B153/'SCC X Ano = Indireta'!B119-1</f>
        <v>#DIV/0!</v>
      </c>
      <c r="C118" s="33">
        <f>+'SCC X Ano = Indireta'!C153/'SCC X Ano = Indireta'!C119-1</f>
        <v>0.81555655097547186</v>
      </c>
      <c r="D118" s="33">
        <f>+'SCC X Ano = Indireta'!D153/'SCC X Ano = Indireta'!D119-1</f>
        <v>1.2776581091203143</v>
      </c>
      <c r="E118" s="33" t="e">
        <f>+'SCC X Ano = Indireta'!E153/'SCC X Ano = Indireta'!E119-1</f>
        <v>#DIV/0!</v>
      </c>
      <c r="F118" s="33">
        <f>+'SCC X Ano = Indireta'!F153/'SCC X Ano = Indireta'!F119-1</f>
        <v>2.006677548025082</v>
      </c>
      <c r="G118" s="33" t="e">
        <f>+'SCC X Ano = Indireta'!G153/'SCC X Ano = Indireta'!G119-1</f>
        <v>#DIV/0!</v>
      </c>
      <c r="H118" s="33" t="e">
        <f>+'SCC X Ano = Indireta'!H153/'SCC X Ano = Indireta'!H119-1</f>
        <v>#DIV/0!</v>
      </c>
      <c r="I118" s="33">
        <f>+'SCC X Ano = Indireta'!I153/'SCC X Ano = Indireta'!I119-1</f>
        <v>-0.28518743717478523</v>
      </c>
      <c r="J118" s="33" t="e">
        <f>+'SCC X Ano = Indireta'!J153/'SCC X Ano = Indireta'!J119-1</f>
        <v>#DIV/0!</v>
      </c>
      <c r="K118" s="33" t="e">
        <f>+'SCC X Ano = Indireta'!K153/'SCC X Ano = Indireta'!K119-1</f>
        <v>#DIV/0!</v>
      </c>
      <c r="L118" s="33">
        <f>+'SCC X Ano = Indireta'!L153/'SCC X Ano = Indireta'!L119-1</f>
        <v>1.3406427902513545</v>
      </c>
    </row>
    <row r="119" spans="1:12" x14ac:dyDescent="0.25">
      <c r="A119" s="25" t="s">
        <v>137</v>
      </c>
      <c r="B119" s="33" t="e">
        <f>+'SCC X Ano = Indireta'!B154/'SCC X Ano = Indireta'!B120-1</f>
        <v>#DIV/0!</v>
      </c>
      <c r="C119" s="33">
        <f>+'SCC X Ano = Indireta'!C154/'SCC X Ano = Indireta'!C120-1</f>
        <v>-0.91325597924484458</v>
      </c>
      <c r="D119" s="33">
        <f>+'SCC X Ano = Indireta'!D154/'SCC X Ano = Indireta'!D120-1</f>
        <v>0.37094844565175444</v>
      </c>
      <c r="E119" s="33" t="e">
        <f>+'SCC X Ano = Indireta'!E154/'SCC X Ano = Indireta'!E120-1</f>
        <v>#DIV/0!</v>
      </c>
      <c r="F119" s="33">
        <f>+'SCC X Ano = Indireta'!F154/'SCC X Ano = Indireta'!F120-1</f>
        <v>0.435148634269797</v>
      </c>
      <c r="G119" s="33" t="e">
        <f>+'SCC X Ano = Indireta'!G154/'SCC X Ano = Indireta'!G120-1</f>
        <v>#DIV/0!</v>
      </c>
      <c r="H119" s="33" t="e">
        <f>+'SCC X Ano = Indireta'!H154/'SCC X Ano = Indireta'!H120-1</f>
        <v>#DIV/0!</v>
      </c>
      <c r="I119" s="33">
        <f>+'SCC X Ano = Indireta'!I154/'SCC X Ano = Indireta'!I120-1</f>
        <v>-0.70532191178789683</v>
      </c>
      <c r="J119" s="33" t="e">
        <f>+'SCC X Ano = Indireta'!J154/'SCC X Ano = Indireta'!J120-1</f>
        <v>#DIV/0!</v>
      </c>
      <c r="K119" s="33" t="e">
        <f>+'SCC X Ano = Indireta'!K154/'SCC X Ano = Indireta'!K120-1</f>
        <v>#DIV/0!</v>
      </c>
      <c r="L119" s="33">
        <f>+'SCC X Ano = Indireta'!L154/'SCC X Ano = Indireta'!L120-1</f>
        <v>-0.19419776226835528</v>
      </c>
    </row>
    <row r="120" spans="1:12" x14ac:dyDescent="0.25">
      <c r="A120" s="25" t="s">
        <v>181</v>
      </c>
      <c r="B120" s="33" t="e">
        <f>+'SCC X Ano = Indireta'!B155/'SCC X Ano = Indireta'!B121-1</f>
        <v>#DIV/0!</v>
      </c>
      <c r="C120" s="33">
        <f>+'SCC X Ano = Indireta'!C155/'SCC X Ano = Indireta'!C121-1</f>
        <v>8.1139164915026196</v>
      </c>
      <c r="D120" s="33">
        <f>+'SCC X Ano = Indireta'!D155/'SCC X Ano = Indireta'!D121-1</f>
        <v>-0.63846748426484523</v>
      </c>
      <c r="E120" s="33" t="e">
        <f>+'SCC X Ano = Indireta'!E155/'SCC X Ano = Indireta'!E121-1</f>
        <v>#DIV/0!</v>
      </c>
      <c r="F120" s="33">
        <f>+'SCC X Ano = Indireta'!F155/'SCC X Ano = Indireta'!F121-1</f>
        <v>27.074127196355292</v>
      </c>
      <c r="G120" s="33" t="e">
        <f>+'SCC X Ano = Indireta'!G155/'SCC X Ano = Indireta'!G121-1</f>
        <v>#DIV/0!</v>
      </c>
      <c r="H120" s="33" t="e">
        <f>+'SCC X Ano = Indireta'!H155/'SCC X Ano = Indireta'!H121-1</f>
        <v>#DIV/0!</v>
      </c>
      <c r="I120" s="33">
        <f>+'SCC X Ano = Indireta'!I155/'SCC X Ano = Indireta'!I121-1</f>
        <v>-0.23968622454841304</v>
      </c>
      <c r="J120" s="33" t="e">
        <f>+'SCC X Ano = Indireta'!J155/'SCC X Ano = Indireta'!J121-1</f>
        <v>#DIV/0!</v>
      </c>
      <c r="K120" s="33" t="e">
        <f>+'SCC X Ano = Indireta'!K155/'SCC X Ano = Indireta'!K121-1</f>
        <v>#DIV/0!</v>
      </c>
      <c r="L120" s="33">
        <f>+'SCC X Ano = Indireta'!L155/'SCC X Ano = Indireta'!L121-1</f>
        <v>4.0745474687213186</v>
      </c>
    </row>
    <row r="121" spans="1:12" x14ac:dyDescent="0.25">
      <c r="A121" s="25" t="s">
        <v>148</v>
      </c>
      <c r="B121" s="33" t="e">
        <f>+'SCC X Ano = Indireta'!B156/'SCC X Ano = Indireta'!B122-1</f>
        <v>#DIV/0!</v>
      </c>
      <c r="C121" s="33">
        <f>+'SCC X Ano = Indireta'!C156/'SCC X Ano = Indireta'!C122-1</f>
        <v>2.4968365359699169</v>
      </c>
      <c r="D121" s="33">
        <f>+'SCC X Ano = Indireta'!D156/'SCC X Ano = Indireta'!D122-1</f>
        <v>0.98018395529623303</v>
      </c>
      <c r="E121" s="33" t="e">
        <f>+'SCC X Ano = Indireta'!E156/'SCC X Ano = Indireta'!E122-1</f>
        <v>#DIV/0!</v>
      </c>
      <c r="F121" s="33">
        <f>+'SCC X Ano = Indireta'!F156/'SCC X Ano = Indireta'!F122-1</f>
        <v>1.4167370401894654</v>
      </c>
      <c r="G121" s="33">
        <f>+'SCC X Ano = Indireta'!G156/'SCC X Ano = Indireta'!G122-1</f>
        <v>7.569589374304071</v>
      </c>
      <c r="H121" s="33" t="e">
        <f>+'SCC X Ano = Indireta'!H156/'SCC X Ano = Indireta'!H122-1</f>
        <v>#DIV/0!</v>
      </c>
      <c r="I121" s="33">
        <f>+'SCC X Ano = Indireta'!I156/'SCC X Ano = Indireta'!I122-1</f>
        <v>1.7197115590467158</v>
      </c>
      <c r="J121" s="33" t="e">
        <f>+'SCC X Ano = Indireta'!J156/'SCC X Ano = Indireta'!J122-1</f>
        <v>#DIV/0!</v>
      </c>
      <c r="K121" s="33" t="e">
        <f>+'SCC X Ano = Indireta'!K156/'SCC X Ano = Indireta'!K122-1</f>
        <v>#DIV/0!</v>
      </c>
      <c r="L121" s="33">
        <f>+'SCC X Ano = Indireta'!L156/'SCC X Ano = Indireta'!L122-1</f>
        <v>1.6441123999584843</v>
      </c>
    </row>
    <row r="122" spans="1:12" x14ac:dyDescent="0.25">
      <c r="A122" s="25" t="s">
        <v>177</v>
      </c>
      <c r="B122" s="33" t="e">
        <f>+'SCC X Ano = Indireta'!B157/'SCC X Ano = Indireta'!B123-1</f>
        <v>#DIV/0!</v>
      </c>
      <c r="C122" s="33">
        <f>+'SCC X Ano = Indireta'!C157/'SCC X Ano = Indireta'!C123-1</f>
        <v>1.644210497788877</v>
      </c>
      <c r="D122" s="33">
        <f>+'SCC X Ano = Indireta'!D157/'SCC X Ano = Indireta'!D123-1</f>
        <v>-0.39484457919276594</v>
      </c>
      <c r="E122" s="33" t="e">
        <f>+'SCC X Ano = Indireta'!E157/'SCC X Ano = Indireta'!E123-1</f>
        <v>#DIV/0!</v>
      </c>
      <c r="F122" s="33">
        <f>+'SCC X Ano = Indireta'!F157/'SCC X Ano = Indireta'!F123-1</f>
        <v>1.0258390805529078</v>
      </c>
      <c r="G122" s="33">
        <f>+'SCC X Ano = Indireta'!G157/'SCC X Ano = Indireta'!G123-1</f>
        <v>1.9878428041544383</v>
      </c>
      <c r="H122" s="33" t="e">
        <f>+'SCC X Ano = Indireta'!H157/'SCC X Ano = Indireta'!H123-1</f>
        <v>#DIV/0!</v>
      </c>
      <c r="I122" s="33">
        <f>+'SCC X Ano = Indireta'!I157/'SCC X Ano = Indireta'!I123-1</f>
        <v>0.72896380597865229</v>
      </c>
      <c r="J122" s="33">
        <f>+'SCC X Ano = Indireta'!J157/'SCC X Ano = Indireta'!J123-1</f>
        <v>-0.85191322828565941</v>
      </c>
      <c r="K122" s="33" t="e">
        <f>+'SCC X Ano = Indireta'!K157/'SCC X Ano = Indireta'!K123-1</f>
        <v>#DIV/0!</v>
      </c>
      <c r="L122" s="33">
        <f>+'SCC X Ano = Indireta'!L157/'SCC X Ano = Indireta'!L123-1</f>
        <v>7.8150516089975142E-2</v>
      </c>
    </row>
    <row r="123" spans="1:12" x14ac:dyDescent="0.25">
      <c r="A123" s="25" t="s">
        <v>159</v>
      </c>
      <c r="B123" s="33" t="e">
        <f>+'SCC X Ano = Indireta'!B158/'SCC X Ano = Indireta'!B124-1</f>
        <v>#DIV/0!</v>
      </c>
      <c r="C123" s="33">
        <f>+'SCC X Ano = Indireta'!C158/'SCC X Ano = Indireta'!C124-1</f>
        <v>3.5765244951207498</v>
      </c>
      <c r="D123" s="33">
        <f>+'SCC X Ano = Indireta'!D158/'SCC X Ano = Indireta'!D124-1</f>
        <v>0.31006693105570848</v>
      </c>
      <c r="E123" s="33" t="e">
        <f>+'SCC X Ano = Indireta'!E158/'SCC X Ano = Indireta'!E124-1</f>
        <v>#DIV/0!</v>
      </c>
      <c r="F123" s="33">
        <f>+'SCC X Ano = Indireta'!F158/'SCC X Ano = Indireta'!F124-1</f>
        <v>1.5646021642685848</v>
      </c>
      <c r="G123" s="33" t="e">
        <f>+'SCC X Ano = Indireta'!G158/'SCC X Ano = Indireta'!G124-1</f>
        <v>#DIV/0!</v>
      </c>
      <c r="H123" s="33" t="e">
        <f>+'SCC X Ano = Indireta'!H158/'SCC X Ano = Indireta'!H124-1</f>
        <v>#DIV/0!</v>
      </c>
      <c r="I123" s="33">
        <f>+'SCC X Ano = Indireta'!I158/'SCC X Ano = Indireta'!I124-1</f>
        <v>0.85839636468561631</v>
      </c>
      <c r="J123" s="33" t="e">
        <f>+'SCC X Ano = Indireta'!J158/'SCC X Ano = Indireta'!J124-1</f>
        <v>#DIV/0!</v>
      </c>
      <c r="K123" s="33" t="e">
        <f>+'SCC X Ano = Indireta'!K158/'SCC X Ano = Indireta'!K124-1</f>
        <v>#DIV/0!</v>
      </c>
      <c r="L123" s="33">
        <f>+'SCC X Ano = Indireta'!L158/'SCC X Ano = Indireta'!L124-1</f>
        <v>0.93073406646153778</v>
      </c>
    </row>
    <row r="124" spans="1:12" x14ac:dyDescent="0.25">
      <c r="A124" s="25" t="s">
        <v>191</v>
      </c>
      <c r="B124" s="33" t="e">
        <f>+'SCC X Ano = Indireta'!B159/'SCC X Ano = Indireta'!B125-1</f>
        <v>#DIV/0!</v>
      </c>
      <c r="C124" s="33">
        <f>+'SCC X Ano = Indireta'!C159/'SCC X Ano = Indireta'!C125-1</f>
        <v>0.14870232237554126</v>
      </c>
      <c r="D124" s="33">
        <f>+'SCC X Ano = Indireta'!D159/'SCC X Ano = Indireta'!D125-1</f>
        <v>0.13460820022175435</v>
      </c>
      <c r="E124" s="33" t="e">
        <f>+'SCC X Ano = Indireta'!E159/'SCC X Ano = Indireta'!E125-1</f>
        <v>#DIV/0!</v>
      </c>
      <c r="F124" s="33">
        <f>+'SCC X Ano = Indireta'!F159/'SCC X Ano = Indireta'!F125-1</f>
        <v>0.17361976529670331</v>
      </c>
      <c r="G124" s="33">
        <f>+'SCC X Ano = Indireta'!G159/'SCC X Ano = Indireta'!G125-1</f>
        <v>44.290177751504224</v>
      </c>
      <c r="H124" s="33" t="e">
        <f>+'SCC X Ano = Indireta'!H159/'SCC X Ano = Indireta'!H125-1</f>
        <v>#DIV/0!</v>
      </c>
      <c r="I124" s="33">
        <f>+'SCC X Ano = Indireta'!I159/'SCC X Ano = Indireta'!I125-1</f>
        <v>1.7825900623755264</v>
      </c>
      <c r="J124" s="33" t="e">
        <f>+'SCC X Ano = Indireta'!J159/'SCC X Ano = Indireta'!J125-1</f>
        <v>#DIV/0!</v>
      </c>
      <c r="K124" s="33" t="e">
        <f>+'SCC X Ano = Indireta'!K159/'SCC X Ano = Indireta'!K125-1</f>
        <v>#DIV/0!</v>
      </c>
      <c r="L124" s="33">
        <f>+'SCC X Ano = Indireta'!L159/'SCC X Ano = Indireta'!L125-1</f>
        <v>0.21121243649603771</v>
      </c>
    </row>
    <row r="125" spans="1:12" x14ac:dyDescent="0.25">
      <c r="A125" s="25" t="s">
        <v>194</v>
      </c>
      <c r="B125" s="33" t="e">
        <f>+'SCC X Ano = Indireta'!B160/'SCC X Ano = Indireta'!B126-1</f>
        <v>#DIV/0!</v>
      </c>
      <c r="C125" s="33">
        <f>+'SCC X Ano = Indireta'!C160/'SCC X Ano = Indireta'!C126-1</f>
        <v>-0.19307071271846465</v>
      </c>
      <c r="D125" s="33">
        <f>+'SCC X Ano = Indireta'!D160/'SCC X Ano = Indireta'!D126-1</f>
        <v>0.40781774415185823</v>
      </c>
      <c r="E125" s="33" t="e">
        <f>+'SCC X Ano = Indireta'!E160/'SCC X Ano = Indireta'!E126-1</f>
        <v>#DIV/0!</v>
      </c>
      <c r="F125" s="33">
        <f>+'SCC X Ano = Indireta'!F160/'SCC X Ano = Indireta'!F126-1</f>
        <v>-5.0906336619454873E-2</v>
      </c>
      <c r="G125" s="33">
        <f>+'SCC X Ano = Indireta'!G160/'SCC X Ano = Indireta'!G126-1</f>
        <v>-0.23395355367076398</v>
      </c>
      <c r="H125" s="33">
        <f>+'SCC X Ano = Indireta'!H160/'SCC X Ano = Indireta'!H126-1</f>
        <v>-0.42802011641926796</v>
      </c>
      <c r="I125" s="33">
        <f>+'SCC X Ano = Indireta'!I160/'SCC X Ano = Indireta'!I126-1</f>
        <v>0.24401129755386375</v>
      </c>
      <c r="J125" s="33" t="e">
        <f>+'SCC X Ano = Indireta'!J160/'SCC X Ano = Indireta'!J126-1</f>
        <v>#DIV/0!</v>
      </c>
      <c r="K125" s="33" t="e">
        <f>+'SCC X Ano = Indireta'!K160/'SCC X Ano = Indireta'!K126-1</f>
        <v>#DIV/0!</v>
      </c>
      <c r="L125" s="33">
        <f>+'SCC X Ano = Indireta'!L160/'SCC X Ano = Indireta'!L126-1</f>
        <v>8.0765225380794003E-2</v>
      </c>
    </row>
    <row r="126" spans="1:12" x14ac:dyDescent="0.25">
      <c r="A126" s="25" t="s">
        <v>185</v>
      </c>
      <c r="B126" s="33" t="e">
        <f>+'SCC X Ano = Indireta'!B161/'SCC X Ano = Indireta'!B127-1</f>
        <v>#DIV/0!</v>
      </c>
      <c r="C126" s="33">
        <f>+'SCC X Ano = Indireta'!C161/'SCC X Ano = Indireta'!C127-1</f>
        <v>-0.3072544330520588</v>
      </c>
      <c r="D126" s="33">
        <f>+'SCC X Ano = Indireta'!D161/'SCC X Ano = Indireta'!D127-1</f>
        <v>1.4147495166673605</v>
      </c>
      <c r="E126" s="33" t="e">
        <f>+'SCC X Ano = Indireta'!E161/'SCC X Ano = Indireta'!E127-1</f>
        <v>#DIV/0!</v>
      </c>
      <c r="F126" s="33">
        <f>+'SCC X Ano = Indireta'!F161/'SCC X Ano = Indireta'!F127-1</f>
        <v>-0.28645755893357683</v>
      </c>
      <c r="G126" s="33">
        <f>+'SCC X Ano = Indireta'!G161/'SCC X Ano = Indireta'!G127-1</f>
        <v>0.38334744503509355</v>
      </c>
      <c r="H126" s="33" t="e">
        <f>+'SCC X Ano = Indireta'!H161/'SCC X Ano = Indireta'!H127-1</f>
        <v>#DIV/0!</v>
      </c>
      <c r="I126" s="33">
        <f>+'SCC X Ano = Indireta'!I161/'SCC X Ano = Indireta'!I127-1</f>
        <v>1.782814308275066</v>
      </c>
      <c r="J126" s="33" t="e">
        <f>+'SCC X Ano = Indireta'!J161/'SCC X Ano = Indireta'!J127-1</f>
        <v>#DIV/0!</v>
      </c>
      <c r="K126" s="33" t="e">
        <f>+'SCC X Ano = Indireta'!K161/'SCC X Ano = Indireta'!K127-1</f>
        <v>#DIV/0!</v>
      </c>
      <c r="L126" s="33">
        <f>+'SCC X Ano = Indireta'!L161/'SCC X Ano = Indireta'!L127-1</f>
        <v>-4.0888119810742807E-2</v>
      </c>
    </row>
    <row r="127" spans="1:12" x14ac:dyDescent="0.25">
      <c r="A127" s="25" t="s">
        <v>200</v>
      </c>
      <c r="B127" s="33" t="e">
        <f>+'SCC X Ano = Indireta'!B162/'SCC X Ano = Indireta'!B128-1</f>
        <v>#DIV/0!</v>
      </c>
      <c r="C127" s="33">
        <f>+'SCC X Ano = Indireta'!C162/'SCC X Ano = Indireta'!C128-1</f>
        <v>0.22803354350265548</v>
      </c>
      <c r="D127" s="33">
        <f>+'SCC X Ano = Indireta'!D162/'SCC X Ano = Indireta'!D128-1</f>
        <v>8.755703390837466E-2</v>
      </c>
      <c r="E127" s="33" t="e">
        <f>+'SCC X Ano = Indireta'!E162/'SCC X Ano = Indireta'!E128-1</f>
        <v>#DIV/0!</v>
      </c>
      <c r="F127" s="33">
        <f>+'SCC X Ano = Indireta'!F162/'SCC X Ano = Indireta'!F128-1</f>
        <v>0.23620383849878857</v>
      </c>
      <c r="G127" s="33" t="e">
        <f>+'SCC X Ano = Indireta'!G162/'SCC X Ano = Indireta'!G128-1</f>
        <v>#DIV/0!</v>
      </c>
      <c r="H127" s="33" t="e">
        <f>+'SCC X Ano = Indireta'!H162/'SCC X Ano = Indireta'!H128-1</f>
        <v>#DIV/0!</v>
      </c>
      <c r="I127" s="33">
        <f>+'SCC X Ano = Indireta'!I162/'SCC X Ano = Indireta'!I128-1</f>
        <v>3.8749774612486201</v>
      </c>
      <c r="J127" s="33" t="e">
        <f>+'SCC X Ano = Indireta'!J162/'SCC X Ano = Indireta'!J128-1</f>
        <v>#DIV/0!</v>
      </c>
      <c r="K127" s="33" t="e">
        <f>+'SCC X Ano = Indireta'!K162/'SCC X Ano = Indireta'!K128-1</f>
        <v>#DIV/0!</v>
      </c>
      <c r="L127" s="33">
        <f>+'SCC X Ano = Indireta'!L162/'SCC X Ano = Indireta'!L128-1</f>
        <v>0.27848024673979221</v>
      </c>
    </row>
    <row r="128" spans="1:12" x14ac:dyDescent="0.25">
      <c r="A128" s="25" t="s">
        <v>198</v>
      </c>
      <c r="B128" s="33" t="e">
        <f>+'SCC X Ano = Indireta'!B163/'SCC X Ano = Indireta'!B129-1</f>
        <v>#DIV/0!</v>
      </c>
      <c r="C128" s="33">
        <f>+'SCC X Ano = Indireta'!C163/'SCC X Ano = Indireta'!C129-1</f>
        <v>3.0775985411810414</v>
      </c>
      <c r="D128" s="33">
        <f>+'SCC X Ano = Indireta'!D163/'SCC X Ano = Indireta'!D129-1</f>
        <v>1.3361339296393715</v>
      </c>
      <c r="E128" s="33" t="e">
        <f>+'SCC X Ano = Indireta'!E163/'SCC X Ano = Indireta'!E129-1</f>
        <v>#DIV/0!</v>
      </c>
      <c r="F128" s="33">
        <f>+'SCC X Ano = Indireta'!F163/'SCC X Ano = Indireta'!F129-1</f>
        <v>0.8055719211228205</v>
      </c>
      <c r="G128" s="33">
        <f>+'SCC X Ano = Indireta'!G163/'SCC X Ano = Indireta'!G129-1</f>
        <v>-0.2323101916020186</v>
      </c>
      <c r="H128" s="33" t="e">
        <f>+'SCC X Ano = Indireta'!H163/'SCC X Ano = Indireta'!H129-1</f>
        <v>#DIV/0!</v>
      </c>
      <c r="I128" s="33">
        <f>+'SCC X Ano = Indireta'!I163/'SCC X Ano = Indireta'!I129-1</f>
        <v>0.51432721481725796</v>
      </c>
      <c r="J128" s="33">
        <f>+'SCC X Ano = Indireta'!J163/'SCC X Ano = Indireta'!J129-1</f>
        <v>-0.13659703115101784</v>
      </c>
      <c r="K128" s="33" t="e">
        <f>+'SCC X Ano = Indireta'!K163/'SCC X Ano = Indireta'!K129-1</f>
        <v>#DIV/0!</v>
      </c>
      <c r="L128" s="33">
        <f>+'SCC X Ano = Indireta'!L163/'SCC X Ano = Indireta'!L129-1</f>
        <v>1.0125771554295073</v>
      </c>
    </row>
    <row r="129" spans="1:12" x14ac:dyDescent="0.25">
      <c r="A129" s="25" t="s">
        <v>173</v>
      </c>
      <c r="B129" s="33" t="e">
        <f>+'SCC X Ano = Indireta'!B164/'SCC X Ano = Indireta'!B130-1</f>
        <v>#DIV/0!</v>
      </c>
      <c r="C129" s="33">
        <f>+'SCC X Ano = Indireta'!C164/'SCC X Ano = Indireta'!C130-1</f>
        <v>-0.6148708716608986</v>
      </c>
      <c r="D129" s="33">
        <f>+'SCC X Ano = Indireta'!D164/'SCC X Ano = Indireta'!D130-1</f>
        <v>3.37260127052354</v>
      </c>
      <c r="E129" s="33" t="e">
        <f>+'SCC X Ano = Indireta'!E164/'SCC X Ano = Indireta'!E130-1</f>
        <v>#DIV/0!</v>
      </c>
      <c r="F129" s="33">
        <f>+'SCC X Ano = Indireta'!F164/'SCC X Ano = Indireta'!F130-1</f>
        <v>-0.70983936914057266</v>
      </c>
      <c r="G129" s="33" t="e">
        <f>+'SCC X Ano = Indireta'!G164/'SCC X Ano = Indireta'!G130-1</f>
        <v>#DIV/0!</v>
      </c>
      <c r="H129" s="33" t="e">
        <f>+'SCC X Ano = Indireta'!H164/'SCC X Ano = Indireta'!H130-1</f>
        <v>#DIV/0!</v>
      </c>
      <c r="I129" s="33">
        <f>+'SCC X Ano = Indireta'!I164/'SCC X Ano = Indireta'!I130-1</f>
        <v>0.3522555818879336</v>
      </c>
      <c r="J129" s="33" t="e">
        <f>+'SCC X Ano = Indireta'!J164/'SCC X Ano = Indireta'!J130-1</f>
        <v>#DIV/0!</v>
      </c>
      <c r="K129" s="33" t="e">
        <f>+'SCC X Ano = Indireta'!K164/'SCC X Ano = Indireta'!K130-1</f>
        <v>#DIV/0!</v>
      </c>
      <c r="L129" s="33">
        <f>+'SCC X Ano = Indireta'!L164/'SCC X Ano = Indireta'!L130-1</f>
        <v>-3.3351134207615374E-2</v>
      </c>
    </row>
    <row r="130" spans="1:12" x14ac:dyDescent="0.25">
      <c r="A130" s="25" t="s">
        <v>169</v>
      </c>
      <c r="B130" s="33" t="e">
        <f>+'SCC X Ano = Indireta'!B165/'SCC X Ano = Indireta'!B131-1</f>
        <v>#DIV/0!</v>
      </c>
      <c r="C130" s="33">
        <f>+'SCC X Ano = Indireta'!C165/'SCC X Ano = Indireta'!C131-1</f>
        <v>0.50398040204571237</v>
      </c>
      <c r="D130" s="33">
        <f>+'SCC X Ano = Indireta'!D165/'SCC X Ano = Indireta'!D131-1</f>
        <v>1.796172129150059</v>
      </c>
      <c r="E130" s="33" t="e">
        <f>+'SCC X Ano = Indireta'!E165/'SCC X Ano = Indireta'!E131-1</f>
        <v>#DIV/0!</v>
      </c>
      <c r="F130" s="33">
        <f>+'SCC X Ano = Indireta'!F165/'SCC X Ano = Indireta'!F131-1</f>
        <v>1.2089777495792742</v>
      </c>
      <c r="G130" s="33" t="e">
        <f>+'SCC X Ano = Indireta'!G165/'SCC X Ano = Indireta'!G131-1</f>
        <v>#DIV/0!</v>
      </c>
      <c r="H130" s="33" t="e">
        <f>+'SCC X Ano = Indireta'!H165/'SCC X Ano = Indireta'!H131-1</f>
        <v>#DIV/0!</v>
      </c>
      <c r="I130" s="33">
        <f>+'SCC X Ano = Indireta'!I165/'SCC X Ano = Indireta'!I131-1</f>
        <v>7.8017459994265153</v>
      </c>
      <c r="J130" s="33" t="e">
        <f>+'SCC X Ano = Indireta'!J165/'SCC X Ano = Indireta'!J131-1</f>
        <v>#DIV/0!</v>
      </c>
      <c r="K130" s="33" t="e">
        <f>+'SCC X Ano = Indireta'!K165/'SCC X Ano = Indireta'!K131-1</f>
        <v>#DIV/0!</v>
      </c>
      <c r="L130" s="33">
        <f>+'SCC X Ano = Indireta'!L165/'SCC X Ano = Indireta'!L131-1</f>
        <v>1.4469870981998438</v>
      </c>
    </row>
    <row r="131" spans="1:12" x14ac:dyDescent="0.25">
      <c r="A131" s="25" t="s">
        <v>163</v>
      </c>
      <c r="B131" s="33" t="e">
        <f>+'SCC X Ano = Indireta'!B166/'SCC X Ano = Indireta'!B132-1</f>
        <v>#DIV/0!</v>
      </c>
      <c r="C131" s="33">
        <f>+'SCC X Ano = Indireta'!C166/'SCC X Ano = Indireta'!C132-1</f>
        <v>1.6191890573996899</v>
      </c>
      <c r="D131" s="33">
        <f>+'SCC X Ano = Indireta'!D166/'SCC X Ano = Indireta'!D132-1</f>
        <v>1.49642960963532</v>
      </c>
      <c r="E131" s="33" t="e">
        <f>+'SCC X Ano = Indireta'!E166/'SCC X Ano = Indireta'!E132-1</f>
        <v>#DIV/0!</v>
      </c>
      <c r="F131" s="33">
        <f>+'SCC X Ano = Indireta'!F166/'SCC X Ano = Indireta'!F132-1</f>
        <v>0.77838186158077804</v>
      </c>
      <c r="G131" s="33" t="e">
        <f>+'SCC X Ano = Indireta'!G166/'SCC X Ano = Indireta'!G132-1</f>
        <v>#DIV/0!</v>
      </c>
      <c r="H131" s="33" t="e">
        <f>+'SCC X Ano = Indireta'!H166/'SCC X Ano = Indireta'!H132-1</f>
        <v>#DIV/0!</v>
      </c>
      <c r="I131" s="33">
        <f>+'SCC X Ano = Indireta'!I166/'SCC X Ano = Indireta'!I132-1</f>
        <v>1.3197554234053168</v>
      </c>
      <c r="J131" s="33" t="e">
        <f>+'SCC X Ano = Indireta'!J166/'SCC X Ano = Indireta'!J132-1</f>
        <v>#DIV/0!</v>
      </c>
      <c r="K131" s="33" t="e">
        <f>+'SCC X Ano = Indireta'!K166/'SCC X Ano = Indireta'!K132-1</f>
        <v>#DIV/0!</v>
      </c>
      <c r="L131" s="33">
        <f>+'SCC X Ano = Indireta'!L166/'SCC X Ano = Indireta'!L132-1</f>
        <v>1.2892264644168194</v>
      </c>
    </row>
    <row r="132" spans="1:12" x14ac:dyDescent="0.25">
      <c r="A132" s="25" t="s">
        <v>155</v>
      </c>
      <c r="B132" s="33" t="e">
        <f>+'SCC X Ano = Indireta'!B167/'SCC X Ano = Indireta'!B133-1</f>
        <v>#DIV/0!</v>
      </c>
      <c r="C132" s="33">
        <f>+'SCC X Ano = Indireta'!C167/'SCC X Ano = Indireta'!C133-1</f>
        <v>0.8898260333814636</v>
      </c>
      <c r="D132" s="33">
        <f>+'SCC X Ano = Indireta'!D167/'SCC X Ano = Indireta'!D133-1</f>
        <v>1.9109935537167981</v>
      </c>
      <c r="E132" s="33" t="e">
        <f>+'SCC X Ano = Indireta'!E167/'SCC X Ano = Indireta'!E133-1</f>
        <v>#DIV/0!</v>
      </c>
      <c r="F132" s="33">
        <f>+'SCC X Ano = Indireta'!F167/'SCC X Ano = Indireta'!F133-1</f>
        <v>-0.98739561656266428</v>
      </c>
      <c r="G132" s="33" t="e">
        <f>+'SCC X Ano = Indireta'!G167/'SCC X Ano = Indireta'!G133-1</f>
        <v>#DIV/0!</v>
      </c>
      <c r="H132" s="33" t="e">
        <f>+'SCC X Ano = Indireta'!H167/'SCC X Ano = Indireta'!H133-1</f>
        <v>#DIV/0!</v>
      </c>
      <c r="I132" s="33">
        <f>+'SCC X Ano = Indireta'!I167/'SCC X Ano = Indireta'!I133-1</f>
        <v>20.430907967617305</v>
      </c>
      <c r="J132" s="33" t="e">
        <f>+'SCC X Ano = Indireta'!J167/'SCC X Ano = Indireta'!J133-1</f>
        <v>#DIV/0!</v>
      </c>
      <c r="K132" s="33" t="e">
        <f>+'SCC X Ano = Indireta'!K167/'SCC X Ano = Indireta'!K133-1</f>
        <v>#DIV/0!</v>
      </c>
      <c r="L132" s="33">
        <f>+'SCC X Ano = Indireta'!L167/'SCC X Ano = Indireta'!L133-1</f>
        <v>-0.55083218105100662</v>
      </c>
    </row>
    <row r="133" spans="1:12" x14ac:dyDescent="0.25">
      <c r="A133" s="25" t="s">
        <v>223</v>
      </c>
      <c r="B133" s="33" t="e">
        <f>+'SCC X Ano = Indireta'!B168/'SCC X Ano = Indireta'!B134-1</f>
        <v>#DIV/0!</v>
      </c>
      <c r="C133" s="33">
        <f>+'SCC X Ano = Indireta'!C168/'SCC X Ano = Indireta'!C134-1</f>
        <v>0.61877383561969235</v>
      </c>
      <c r="D133" s="33">
        <f>+'SCC X Ano = Indireta'!D168/'SCC X Ano = Indireta'!D134-1</f>
        <v>0.47537847898620544</v>
      </c>
      <c r="E133" s="33" t="e">
        <f>+'SCC X Ano = Indireta'!E168/'SCC X Ano = Indireta'!E134-1</f>
        <v>#DIV/0!</v>
      </c>
      <c r="F133" s="33">
        <f>+'SCC X Ano = Indireta'!F168/'SCC X Ano = Indireta'!F134-1</f>
        <v>-0.19627912549716064</v>
      </c>
      <c r="G133" s="33">
        <f>+'SCC X Ano = Indireta'!G168/'SCC X Ano = Indireta'!G134-1</f>
        <v>0.14322380203424312</v>
      </c>
      <c r="H133" s="33">
        <f>+'SCC X Ano = Indireta'!H168/'SCC X Ano = Indireta'!H134-1</f>
        <v>-0.42802011641926796</v>
      </c>
      <c r="I133" s="33">
        <f>+'SCC X Ano = Indireta'!I168/'SCC X Ano = Indireta'!I134-1</f>
        <v>0.49077192567377947</v>
      </c>
      <c r="J133" s="33">
        <f>+'SCC X Ano = Indireta'!J168/'SCC X Ano = Indireta'!J134-1</f>
        <v>-0.14916364678753558</v>
      </c>
      <c r="K133" s="33" t="e">
        <f>+'SCC X Ano = Indireta'!K168/'SCC X Ano = Indireta'!K134-1</f>
        <v>#DIV/0!</v>
      </c>
      <c r="L133" s="33">
        <f>+'SCC X Ano = Indireta'!L168/'SCC X Ano = Indireta'!L134-1</f>
        <v>7.3043376501192636E-2</v>
      </c>
    </row>
    <row r="134" spans="1:12" x14ac:dyDescent="0.25">
      <c r="A134" s="25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</row>
    <row r="135" spans="1:12" x14ac:dyDescent="0.25">
      <c r="A135" s="25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</row>
    <row r="136" spans="1:12" x14ac:dyDescent="0.2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</row>
    <row r="137" spans="1:12" x14ac:dyDescent="0.2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</row>
    <row r="138" spans="1:12" x14ac:dyDescent="0.25">
      <c r="A138" s="25"/>
      <c r="B138" s="1">
        <v>2012</v>
      </c>
      <c r="C138" s="1">
        <v>2012</v>
      </c>
      <c r="D138" s="1">
        <v>2012</v>
      </c>
      <c r="E138" s="1">
        <v>2012</v>
      </c>
      <c r="F138" s="1">
        <v>2012</v>
      </c>
      <c r="G138" s="1">
        <v>2012</v>
      </c>
      <c r="H138" s="1">
        <v>2012</v>
      </c>
      <c r="I138" s="1">
        <v>2012</v>
      </c>
      <c r="J138" s="1">
        <v>2012</v>
      </c>
      <c r="K138" s="1">
        <v>2012</v>
      </c>
    </row>
    <row r="139" spans="1:12" x14ac:dyDescent="0.25">
      <c r="A139" s="25"/>
      <c r="B139" s="25" t="s">
        <v>224</v>
      </c>
      <c r="C139" s="25" t="s">
        <v>228</v>
      </c>
      <c r="D139" s="25" t="s">
        <v>15</v>
      </c>
      <c r="E139" s="25" t="s">
        <v>229</v>
      </c>
      <c r="F139" s="25" t="s">
        <v>226</v>
      </c>
      <c r="G139" s="25" t="s">
        <v>227</v>
      </c>
      <c r="H139" s="25" t="s">
        <v>131</v>
      </c>
      <c r="I139" s="25" t="s">
        <v>130</v>
      </c>
      <c r="J139" s="25" t="s">
        <v>129</v>
      </c>
      <c r="K139" s="25" t="s">
        <v>230</v>
      </c>
      <c r="L139" s="25" t="s">
        <v>404</v>
      </c>
    </row>
    <row r="140" spans="1:12" x14ac:dyDescent="0.25">
      <c r="A140" s="25" t="s">
        <v>132</v>
      </c>
      <c r="B140" s="33" t="e">
        <f>+'SCC X Ano = Indireta'!C175/'SCC X Ano = Indireta'!B141-1</f>
        <v>#DIV/0!</v>
      </c>
      <c r="C140" s="33" t="e">
        <f>+'SCC X Ano = Indireta'!#REF!/'SCC X Ano = Indireta'!C141-1</f>
        <v>#REF!</v>
      </c>
      <c r="D140" s="33">
        <f>+'SCC X Ano = Indireta'!D175/'SCC X Ano = Indireta'!D141-1</f>
        <v>1.4984730533187132</v>
      </c>
      <c r="E140" s="33" t="e">
        <f>+'SCC X Ano = Indireta'!E175/'SCC X Ano = Indireta'!E141-1</f>
        <v>#DIV/0!</v>
      </c>
      <c r="F140" s="33">
        <f>+'SCC X Ano = Indireta'!F175/'SCC X Ano = Indireta'!F141-1</f>
        <v>-0.80882998198203226</v>
      </c>
      <c r="G140" s="33">
        <f>+'SCC X Ano = Indireta'!G175/'SCC X Ano = Indireta'!G141-1</f>
        <v>2.5462692352136287</v>
      </c>
      <c r="H140" s="33" t="e">
        <f>+'SCC X Ano = Indireta'!H175/'SCC X Ano = Indireta'!H141-1</f>
        <v>#DIV/0!</v>
      </c>
      <c r="I140" s="33">
        <f>+'SCC X Ano = Indireta'!I175/'SCC X Ano = Indireta'!I141-1</f>
        <v>-0.72467437922040978</v>
      </c>
      <c r="J140" s="33" t="e">
        <f>+'SCC X Ano = Indireta'!J175/'SCC X Ano = Indireta'!J141-1</f>
        <v>#DIV/0!</v>
      </c>
      <c r="K140" s="33" t="e">
        <f>+'SCC X Ano = Indireta'!K175/'SCC X Ano = Indireta'!K141-1</f>
        <v>#DIV/0!</v>
      </c>
      <c r="L140" s="33">
        <f>+'SCC X Ano = Indireta'!L175/'SCC X Ano = Indireta'!L141-1</f>
        <v>-0.30872754175308148</v>
      </c>
    </row>
    <row r="141" spans="1:12" x14ac:dyDescent="0.25">
      <c r="A141" s="25" t="s">
        <v>134</v>
      </c>
      <c r="B141" s="33" t="e">
        <f>+'SCC X Ano = Indireta'!B176/'SCC X Ano = Indireta'!B142-1</f>
        <v>#DIV/0!</v>
      </c>
      <c r="C141" s="33" t="e">
        <f>+'SCC X Ano = Indireta'!C176/'SCC X Ano = Indireta'!C142-1</f>
        <v>#DIV/0!</v>
      </c>
      <c r="D141" s="33" t="e">
        <f>+'SCC X Ano = Indireta'!D176/'SCC X Ano = Indireta'!D142-1</f>
        <v>#DIV/0!</v>
      </c>
      <c r="E141" s="33" t="e">
        <f>+'SCC X Ano = Indireta'!E176/'SCC X Ano = Indireta'!E142-1</f>
        <v>#DIV/0!</v>
      </c>
      <c r="F141" s="33">
        <f>+'SCC X Ano = Indireta'!F176/'SCC X Ano = Indireta'!F142-1</f>
        <v>0.29015363066482092</v>
      </c>
      <c r="G141" s="33" t="e">
        <f>+'SCC X Ano = Indireta'!G176/'SCC X Ano = Indireta'!G142-1</f>
        <v>#DIV/0!</v>
      </c>
      <c r="H141" s="33" t="e">
        <f>+'SCC X Ano = Indireta'!H176/'SCC X Ano = Indireta'!H142-1</f>
        <v>#DIV/0!</v>
      </c>
      <c r="I141" s="33" t="e">
        <f>+'SCC X Ano = Indireta'!I176/'SCC X Ano = Indireta'!I142-1</f>
        <v>#DIV/0!</v>
      </c>
      <c r="J141" s="33" t="e">
        <f>+'SCC X Ano = Indireta'!J176/'SCC X Ano = Indireta'!J142-1</f>
        <v>#DIV/0!</v>
      </c>
      <c r="K141" s="33" t="e">
        <f>+'SCC X Ano = Indireta'!K176/'SCC X Ano = Indireta'!K142-1</f>
        <v>#DIV/0!</v>
      </c>
      <c r="L141" s="33">
        <f>+'SCC X Ano = Indireta'!L176/'SCC X Ano = Indireta'!L142-1</f>
        <v>3.9376849663176037</v>
      </c>
    </row>
    <row r="142" spans="1:12" x14ac:dyDescent="0.25">
      <c r="A142" s="25" t="s">
        <v>139</v>
      </c>
      <c r="B142" s="33" t="e">
        <f>+'SCC X Ano = Indireta'!B177/'SCC X Ano = Indireta'!B143-1</f>
        <v>#DIV/0!</v>
      </c>
      <c r="C142" s="33">
        <f>+'SCC X Ano = Indireta'!C177/'SCC X Ano = Indireta'!C143-1</f>
        <v>-0.8501774202440503</v>
      </c>
      <c r="D142" s="33" t="e">
        <f>+'SCC X Ano = Indireta'!D177/'SCC X Ano = Indireta'!D143-1</f>
        <v>#DIV/0!</v>
      </c>
      <c r="E142" s="33" t="e">
        <f>+'SCC X Ano = Indireta'!E177/'SCC X Ano = Indireta'!E143-1</f>
        <v>#DIV/0!</v>
      </c>
      <c r="F142" s="33">
        <f>+'SCC X Ano = Indireta'!F177/'SCC X Ano = Indireta'!F143-1</f>
        <v>16.606771431297265</v>
      </c>
      <c r="G142" s="33" t="e">
        <f>+'SCC X Ano = Indireta'!G177/'SCC X Ano = Indireta'!G143-1</f>
        <v>#DIV/0!</v>
      </c>
      <c r="H142" s="33" t="e">
        <f>+'SCC X Ano = Indireta'!H177/'SCC X Ano = Indireta'!H143-1</f>
        <v>#DIV/0!</v>
      </c>
      <c r="I142" s="33">
        <f>+'SCC X Ano = Indireta'!I177/'SCC X Ano = Indireta'!I143-1</f>
        <v>-0.72408992836456398</v>
      </c>
      <c r="J142" s="33" t="e">
        <f>+'SCC X Ano = Indireta'!J177/'SCC X Ano = Indireta'!J143-1</f>
        <v>#DIV/0!</v>
      </c>
      <c r="K142" s="33" t="e">
        <f>+'SCC X Ano = Indireta'!K177/'SCC X Ano = Indireta'!K143-1</f>
        <v>#DIV/0!</v>
      </c>
      <c r="L142" s="33">
        <f>+'SCC X Ano = Indireta'!L177/'SCC X Ano = Indireta'!L143-1</f>
        <v>1.1198423462640341</v>
      </c>
    </row>
    <row r="143" spans="1:12" x14ac:dyDescent="0.25">
      <c r="A143" s="25" t="s">
        <v>143</v>
      </c>
      <c r="B143" s="33" t="e">
        <f>+'SCC X Ano = Indireta'!B178/'SCC X Ano = Indireta'!B144-1</f>
        <v>#DIV/0!</v>
      </c>
      <c r="C143" s="33" t="e">
        <f>+'SCC X Ano = Indireta'!C178/'SCC X Ano = Indireta'!C144-1</f>
        <v>#DIV/0!</v>
      </c>
      <c r="D143" s="33" t="e">
        <f>+'SCC X Ano = Indireta'!D178/'SCC X Ano = Indireta'!D144-1</f>
        <v>#DIV/0!</v>
      </c>
      <c r="E143" s="33" t="e">
        <f>+'SCC X Ano = Indireta'!E178/'SCC X Ano = Indireta'!E144-1</f>
        <v>#DIV/0!</v>
      </c>
      <c r="F143" s="33" t="e">
        <f>+'SCC X Ano = Indireta'!F178/'SCC X Ano = Indireta'!F144-1</f>
        <v>#DIV/0!</v>
      </c>
      <c r="G143" s="33" t="e">
        <f>+'SCC X Ano = Indireta'!G178/'SCC X Ano = Indireta'!G144-1</f>
        <v>#DIV/0!</v>
      </c>
      <c r="H143" s="33" t="e">
        <f>+'SCC X Ano = Indireta'!H178/'SCC X Ano = Indireta'!H144-1</f>
        <v>#DIV/0!</v>
      </c>
      <c r="I143" s="33">
        <f>+'SCC X Ano = Indireta'!I178/'SCC X Ano = Indireta'!I144-1</f>
        <v>9.4730169161963929</v>
      </c>
      <c r="J143" s="33" t="e">
        <f>+'SCC X Ano = Indireta'!J178/'SCC X Ano = Indireta'!J144-1</f>
        <v>#DIV/0!</v>
      </c>
      <c r="K143" s="33" t="e">
        <f>+'SCC X Ano = Indireta'!K178/'SCC X Ano = Indireta'!K144-1</f>
        <v>#DIV/0!</v>
      </c>
      <c r="L143" s="33">
        <f>+'SCC X Ano = Indireta'!L178/'SCC X Ano = Indireta'!L144-1</f>
        <v>13.138435383672601</v>
      </c>
    </row>
    <row r="144" spans="1:12" x14ac:dyDescent="0.25">
      <c r="A144" s="25" t="s">
        <v>146</v>
      </c>
      <c r="B144" s="33" t="e">
        <f>+'SCC X Ano = Indireta'!B179/'SCC X Ano = Indireta'!B145-1</f>
        <v>#DIV/0!</v>
      </c>
      <c r="C144" s="33">
        <f>+'SCC X Ano = Indireta'!C179/'SCC X Ano = Indireta'!C145-1</f>
        <v>8.2192873749322937E-2</v>
      </c>
      <c r="D144" s="33">
        <f>+'SCC X Ano = Indireta'!D179/'SCC X Ano = Indireta'!D145-1</f>
        <v>-0.29919577155657484</v>
      </c>
      <c r="E144" s="33" t="e">
        <f>+'SCC X Ano = Indireta'!E179/'SCC X Ano = Indireta'!E145-1</f>
        <v>#DIV/0!</v>
      </c>
      <c r="F144" s="33">
        <f>+'SCC X Ano = Indireta'!F179/'SCC X Ano = Indireta'!F145-1</f>
        <v>-2.7533624070573248E-2</v>
      </c>
      <c r="G144" s="33" t="e">
        <f>+'SCC X Ano = Indireta'!G179/'SCC X Ano = Indireta'!G145-1</f>
        <v>#DIV/0!</v>
      </c>
      <c r="H144" s="33" t="e">
        <f>+'SCC X Ano = Indireta'!H179/'SCC X Ano = Indireta'!H145-1</f>
        <v>#DIV/0!</v>
      </c>
      <c r="I144" s="33">
        <f>+'SCC X Ano = Indireta'!I179/'SCC X Ano = Indireta'!I145-1</f>
        <v>0.91687773844219289</v>
      </c>
      <c r="J144" s="33" t="e">
        <f>+'SCC X Ano = Indireta'!J179/'SCC X Ano = Indireta'!J145-1</f>
        <v>#DIV/0!</v>
      </c>
      <c r="K144" s="33" t="e">
        <f>+'SCC X Ano = Indireta'!K179/'SCC X Ano = Indireta'!K145-1</f>
        <v>#DIV/0!</v>
      </c>
      <c r="L144" s="33">
        <f>+'SCC X Ano = Indireta'!L179/'SCC X Ano = Indireta'!L145-1</f>
        <v>0.17993220732596793</v>
      </c>
    </row>
    <row r="145" spans="1:12" x14ac:dyDescent="0.25">
      <c r="A145" s="25" t="s">
        <v>141</v>
      </c>
      <c r="B145" s="33" t="e">
        <f>+'SCC X Ano = Indireta'!B180/'SCC X Ano = Indireta'!B146-1</f>
        <v>#DIV/0!</v>
      </c>
      <c r="C145" s="33">
        <f>+'SCC X Ano = Indireta'!C180/'SCC X Ano = Indireta'!C146-1</f>
        <v>-1</v>
      </c>
      <c r="D145" s="33">
        <f>+'SCC X Ano = Indireta'!D180/'SCC X Ano = Indireta'!D146-1</f>
        <v>1.3991672477569215</v>
      </c>
      <c r="E145" s="33" t="e">
        <f>+'SCC X Ano = Indireta'!E180/'SCC X Ano = Indireta'!E146-1</f>
        <v>#DIV/0!</v>
      </c>
      <c r="F145" s="33">
        <f>+'SCC X Ano = Indireta'!F180/'SCC X Ano = Indireta'!F146-1</f>
        <v>18.039248639088733</v>
      </c>
      <c r="G145" s="33" t="e">
        <f>+'SCC X Ano = Indireta'!G180/'SCC X Ano = Indireta'!G146-1</f>
        <v>#DIV/0!</v>
      </c>
      <c r="H145" s="33" t="e">
        <f>+'SCC X Ano = Indireta'!H180/'SCC X Ano = Indireta'!H146-1</f>
        <v>#DIV/0!</v>
      </c>
      <c r="I145" s="33" t="e">
        <f>+'SCC X Ano = Indireta'!I180/'SCC X Ano = Indireta'!I146-1</f>
        <v>#DIV/0!</v>
      </c>
      <c r="J145" s="33" t="e">
        <f>+'SCC X Ano = Indireta'!J180/'SCC X Ano = Indireta'!J146-1</f>
        <v>#DIV/0!</v>
      </c>
      <c r="K145" s="33" t="e">
        <f>+'SCC X Ano = Indireta'!K180/'SCC X Ano = Indireta'!K146-1</f>
        <v>#DIV/0!</v>
      </c>
      <c r="L145" s="33">
        <f>+'SCC X Ano = Indireta'!L180/'SCC X Ano = Indireta'!L146-1</f>
        <v>7.2858871354648311</v>
      </c>
    </row>
    <row r="146" spans="1:12" x14ac:dyDescent="0.25">
      <c r="A146" s="25" t="s">
        <v>153</v>
      </c>
      <c r="B146" s="33" t="e">
        <f>+'SCC X Ano = Indireta'!B181/'SCC X Ano = Indireta'!B147-1</f>
        <v>#DIV/0!</v>
      </c>
      <c r="C146" s="33" t="e">
        <f>+'SCC X Ano = Indireta'!C181/'SCC X Ano = Indireta'!C147-1</f>
        <v>#DIV/0!</v>
      </c>
      <c r="D146" s="33" t="e">
        <f>+'SCC X Ano = Indireta'!D181/'SCC X Ano = Indireta'!D147-1</f>
        <v>#DIV/0!</v>
      </c>
      <c r="E146" s="33" t="e">
        <f>+'SCC X Ano = Indireta'!E181/'SCC X Ano = Indireta'!E147-1</f>
        <v>#DIV/0!</v>
      </c>
      <c r="F146" s="33">
        <f>+'SCC X Ano = Indireta'!F181/'SCC X Ano = Indireta'!F147-1</f>
        <v>1.1618150005781782</v>
      </c>
      <c r="G146" s="33" t="e">
        <f>+'SCC X Ano = Indireta'!G181/'SCC X Ano = Indireta'!G147-1</f>
        <v>#DIV/0!</v>
      </c>
      <c r="H146" s="33" t="e">
        <f>+'SCC X Ano = Indireta'!H181/'SCC X Ano = Indireta'!H147-1</f>
        <v>#DIV/0!</v>
      </c>
      <c r="I146" s="33">
        <f>+'SCC X Ano = Indireta'!I181/'SCC X Ano = Indireta'!I147-1</f>
        <v>26.001997227839972</v>
      </c>
      <c r="J146" s="33" t="e">
        <f>+'SCC X Ano = Indireta'!J181/'SCC X Ano = Indireta'!J147-1</f>
        <v>#DIV/0!</v>
      </c>
      <c r="K146" s="33" t="e">
        <f>+'SCC X Ano = Indireta'!K181/'SCC X Ano = Indireta'!K147-1</f>
        <v>#DIV/0!</v>
      </c>
      <c r="L146" s="33">
        <f>+'SCC X Ano = Indireta'!L181/'SCC X Ano = Indireta'!L147-1</f>
        <v>2.8290984409726816</v>
      </c>
    </row>
    <row r="147" spans="1:12" x14ac:dyDescent="0.25">
      <c r="A147" s="25" t="s">
        <v>157</v>
      </c>
      <c r="B147" s="33" t="e">
        <f>+'SCC X Ano = Indireta'!B182/'SCC X Ano = Indireta'!B148-1</f>
        <v>#DIV/0!</v>
      </c>
      <c r="C147" s="33">
        <f>+'SCC X Ano = Indireta'!C182/'SCC X Ano = Indireta'!C148-1</f>
        <v>3.8809661160969444</v>
      </c>
      <c r="D147" s="33">
        <f>+'SCC X Ano = Indireta'!D182/'SCC X Ano = Indireta'!D148-1</f>
        <v>1.9573185025032651</v>
      </c>
      <c r="E147" s="33" t="e">
        <f>+'SCC X Ano = Indireta'!E182/'SCC X Ano = Indireta'!E148-1</f>
        <v>#DIV/0!</v>
      </c>
      <c r="F147" s="33">
        <f>+'SCC X Ano = Indireta'!F182/'SCC X Ano = Indireta'!F148-1</f>
        <v>0.4184861353179341</v>
      </c>
      <c r="G147" s="33" t="e">
        <f>+'SCC X Ano = Indireta'!G182/'SCC X Ano = Indireta'!G148-1</f>
        <v>#DIV/0!</v>
      </c>
      <c r="H147" s="33" t="e">
        <f>+'SCC X Ano = Indireta'!H182/'SCC X Ano = Indireta'!H148-1</f>
        <v>#DIV/0!</v>
      </c>
      <c r="I147" s="33">
        <f>+'SCC X Ano = Indireta'!I182/'SCC X Ano = Indireta'!I148-1</f>
        <v>0.40368711518359279</v>
      </c>
      <c r="J147" s="33" t="e">
        <f>+'SCC X Ano = Indireta'!J182/'SCC X Ano = Indireta'!J148-1</f>
        <v>#DIV/0!</v>
      </c>
      <c r="K147" s="33" t="e">
        <f>+'SCC X Ano = Indireta'!K182/'SCC X Ano = Indireta'!K148-1</f>
        <v>#DIV/0!</v>
      </c>
      <c r="L147" s="33">
        <f>+'SCC X Ano = Indireta'!L182/'SCC X Ano = Indireta'!L148-1</f>
        <v>0.7775239141525756</v>
      </c>
    </row>
    <row r="148" spans="1:12" x14ac:dyDescent="0.25">
      <c r="A148" s="25" t="s">
        <v>161</v>
      </c>
      <c r="B148" s="33" t="e">
        <f>+'SCC X Ano = Indireta'!B183/'SCC X Ano = Indireta'!B149-1</f>
        <v>#DIV/0!</v>
      </c>
      <c r="C148" s="33">
        <f>+'SCC X Ano = Indireta'!C183/'SCC X Ano = Indireta'!C149-1</f>
        <v>6.7974728521415724</v>
      </c>
      <c r="D148" s="33">
        <f>+'SCC X Ano = Indireta'!D183/'SCC X Ano = Indireta'!D149-1</f>
        <v>12.688252663317</v>
      </c>
      <c r="E148" s="33" t="e">
        <f>+'SCC X Ano = Indireta'!E183/'SCC X Ano = Indireta'!E149-1</f>
        <v>#DIV/0!</v>
      </c>
      <c r="F148" s="33">
        <f>+'SCC X Ano = Indireta'!F183/'SCC X Ano = Indireta'!F149-1</f>
        <v>2.0343563479417712</v>
      </c>
      <c r="G148" s="33" t="e">
        <f>+'SCC X Ano = Indireta'!G183/'SCC X Ano = Indireta'!G149-1</f>
        <v>#DIV/0!</v>
      </c>
      <c r="H148" s="33" t="e">
        <f>+'SCC X Ano = Indireta'!H183/'SCC X Ano = Indireta'!H149-1</f>
        <v>#DIV/0!</v>
      </c>
      <c r="I148" s="33">
        <f>+'SCC X Ano = Indireta'!I183/'SCC X Ano = Indireta'!I149-1</f>
        <v>-0.26538314085842407</v>
      </c>
      <c r="J148" s="33" t="e">
        <f>+'SCC X Ano = Indireta'!J183/'SCC X Ano = Indireta'!J149-1</f>
        <v>#DIV/0!</v>
      </c>
      <c r="K148" s="33" t="e">
        <f>+'SCC X Ano = Indireta'!K183/'SCC X Ano = Indireta'!K149-1</f>
        <v>#DIV/0!</v>
      </c>
      <c r="L148" s="33">
        <f>+'SCC X Ano = Indireta'!L183/'SCC X Ano = Indireta'!L149-1</f>
        <v>1.7237540194206313</v>
      </c>
    </row>
    <row r="149" spans="1:12" x14ac:dyDescent="0.25">
      <c r="A149" s="25" t="s">
        <v>151</v>
      </c>
      <c r="B149" s="33" t="e">
        <f>+'SCC X Ano = Indireta'!B184/'SCC X Ano = Indireta'!B150-1</f>
        <v>#DIV/0!</v>
      </c>
      <c r="C149" s="33">
        <f>+'SCC X Ano = Indireta'!C184/'SCC X Ano = Indireta'!C150-1</f>
        <v>0.69855588421073755</v>
      </c>
      <c r="D149" s="33">
        <f>+'SCC X Ano = Indireta'!D184/'SCC X Ano = Indireta'!D150-1</f>
        <v>11.283925964677</v>
      </c>
      <c r="E149" s="33" t="e">
        <f>+'SCC X Ano = Indireta'!E184/'SCC X Ano = Indireta'!E150-1</f>
        <v>#DIV/0!</v>
      </c>
      <c r="F149" s="33">
        <f>+'SCC X Ano = Indireta'!F184/'SCC X Ano = Indireta'!F150-1</f>
        <v>-6.8022250017271912E-2</v>
      </c>
      <c r="G149" s="33">
        <f>+'SCC X Ano = Indireta'!G184/'SCC X Ano = Indireta'!G150-1</f>
        <v>-0.21842557112553052</v>
      </c>
      <c r="H149" s="33" t="e">
        <f>+'SCC X Ano = Indireta'!H184/'SCC X Ano = Indireta'!H150-1</f>
        <v>#DIV/0!</v>
      </c>
      <c r="I149" s="33">
        <f>+'SCC X Ano = Indireta'!I184/'SCC X Ano = Indireta'!I150-1</f>
        <v>6.5646281594823108</v>
      </c>
      <c r="J149" s="33" t="e">
        <f>+'SCC X Ano = Indireta'!J184/'SCC X Ano = Indireta'!J150-1</f>
        <v>#DIV/0!</v>
      </c>
      <c r="K149" s="33" t="e">
        <f>+'SCC X Ano = Indireta'!K184/'SCC X Ano = Indireta'!K150-1</f>
        <v>#DIV/0!</v>
      </c>
      <c r="L149" s="33">
        <f>+'SCC X Ano = Indireta'!L184/'SCC X Ano = Indireta'!L150-1</f>
        <v>1.7551734808802109</v>
      </c>
    </row>
    <row r="150" spans="1:12" x14ac:dyDescent="0.25">
      <c r="A150" s="25" t="s">
        <v>167</v>
      </c>
      <c r="B150" s="33" t="e">
        <f>+'SCC X Ano = Indireta'!B185/'SCC X Ano = Indireta'!B151-1</f>
        <v>#DIV/0!</v>
      </c>
      <c r="C150" s="33">
        <f>+'SCC X Ano = Indireta'!C185/'SCC X Ano = Indireta'!C151-1</f>
        <v>8.1631806178180888E-2</v>
      </c>
      <c r="D150" s="33">
        <f>+'SCC X Ano = Indireta'!D185/'SCC X Ano = Indireta'!D151-1</f>
        <v>-5.0415958103957825E-2</v>
      </c>
      <c r="E150" s="33" t="e">
        <f>+'SCC X Ano = Indireta'!E185/'SCC X Ano = Indireta'!E151-1</f>
        <v>#DIV/0!</v>
      </c>
      <c r="F150" s="33">
        <f>+'SCC X Ano = Indireta'!F185/'SCC X Ano = Indireta'!F151-1</f>
        <v>0.44806985895020235</v>
      </c>
      <c r="G150" s="33" t="e">
        <f>+'SCC X Ano = Indireta'!G185/'SCC X Ano = Indireta'!G151-1</f>
        <v>#DIV/0!</v>
      </c>
      <c r="H150" s="33" t="e">
        <f>+'SCC X Ano = Indireta'!H185/'SCC X Ano = Indireta'!H151-1</f>
        <v>#DIV/0!</v>
      </c>
      <c r="I150" s="33">
        <f>+'SCC X Ano = Indireta'!I185/'SCC X Ano = Indireta'!I151-1</f>
        <v>1.8849371887650141</v>
      </c>
      <c r="J150" s="33" t="e">
        <f>+'SCC X Ano = Indireta'!J185/'SCC X Ano = Indireta'!J151-1</f>
        <v>#DIV/0!</v>
      </c>
      <c r="K150" s="33" t="e">
        <f>+'SCC X Ano = Indireta'!K185/'SCC X Ano = Indireta'!K151-1</f>
        <v>#DIV/0!</v>
      </c>
      <c r="L150" s="33">
        <f>+'SCC X Ano = Indireta'!L185/'SCC X Ano = Indireta'!L151-1</f>
        <v>0.22375697465538602</v>
      </c>
    </row>
    <row r="151" spans="1:12" x14ac:dyDescent="0.25">
      <c r="A151" s="25" t="s">
        <v>171</v>
      </c>
      <c r="B151" s="33" t="e">
        <f>+'SCC X Ano = Indireta'!B186/'SCC X Ano = Indireta'!B152-1</f>
        <v>#DIV/0!</v>
      </c>
      <c r="C151" s="33">
        <f>+'SCC X Ano = Indireta'!C186/'SCC X Ano = Indireta'!C152-1</f>
        <v>0.67527778237173997</v>
      </c>
      <c r="D151" s="33">
        <f>+'SCC X Ano = Indireta'!D186/'SCC X Ano = Indireta'!D152-1</f>
        <v>-0.80454936126461218</v>
      </c>
      <c r="E151" s="33" t="e">
        <f>+'SCC X Ano = Indireta'!E186/'SCC X Ano = Indireta'!E152-1</f>
        <v>#DIV/0!</v>
      </c>
      <c r="F151" s="33">
        <f>+'SCC X Ano = Indireta'!F186/'SCC X Ano = Indireta'!F152-1</f>
        <v>-0.29444749483422905</v>
      </c>
      <c r="G151" s="33" t="e">
        <f>+'SCC X Ano = Indireta'!G186/'SCC X Ano = Indireta'!G152-1</f>
        <v>#DIV/0!</v>
      </c>
      <c r="H151" s="33" t="e">
        <f>+'SCC X Ano = Indireta'!H186/'SCC X Ano = Indireta'!H152-1</f>
        <v>#DIV/0!</v>
      </c>
      <c r="I151" s="33">
        <f>+'SCC X Ano = Indireta'!I186/'SCC X Ano = Indireta'!I152-1</f>
        <v>14.955702036224274</v>
      </c>
      <c r="J151" s="33" t="e">
        <f>+'SCC X Ano = Indireta'!J186/'SCC X Ano = Indireta'!J152-1</f>
        <v>#DIV/0!</v>
      </c>
      <c r="K151" s="33" t="e">
        <f>+'SCC X Ano = Indireta'!K186/'SCC X Ano = Indireta'!K152-1</f>
        <v>#DIV/0!</v>
      </c>
      <c r="L151" s="33">
        <f>+'SCC X Ano = Indireta'!L186/'SCC X Ano = Indireta'!L152-1</f>
        <v>-0.52090684229258444</v>
      </c>
    </row>
    <row r="152" spans="1:12" x14ac:dyDescent="0.25">
      <c r="A152" s="25" t="s">
        <v>175</v>
      </c>
      <c r="B152" s="33" t="e">
        <f>+'SCC X Ano = Indireta'!B187/'SCC X Ano = Indireta'!B153-1</f>
        <v>#DIV/0!</v>
      </c>
      <c r="C152" s="33">
        <f>+'SCC X Ano = Indireta'!C187/'SCC X Ano = Indireta'!C153-1</f>
        <v>2.1272780884614004</v>
      </c>
      <c r="D152" s="33">
        <f>+'SCC X Ano = Indireta'!D187/'SCC X Ano = Indireta'!D153-1</f>
        <v>1.0006516669755681</v>
      </c>
      <c r="E152" s="33" t="e">
        <f>+'SCC X Ano = Indireta'!E187/'SCC X Ano = Indireta'!E153-1</f>
        <v>#DIV/0!</v>
      </c>
      <c r="F152" s="33">
        <f>+'SCC X Ano = Indireta'!F187/'SCC X Ano = Indireta'!F153-1</f>
        <v>-0.50130873504241547</v>
      </c>
      <c r="G152" s="33">
        <f>+'SCC X Ano = Indireta'!G187/'SCC X Ano = Indireta'!G153-1</f>
        <v>-1</v>
      </c>
      <c r="H152" s="33" t="e">
        <f>+'SCC X Ano = Indireta'!H187/'SCC X Ano = Indireta'!H153-1</f>
        <v>#DIV/0!</v>
      </c>
      <c r="I152" s="33">
        <f>+'SCC X Ano = Indireta'!I187/'SCC X Ano = Indireta'!I153-1</f>
        <v>0.58754155792287577</v>
      </c>
      <c r="J152" s="33" t="e">
        <f>+'SCC X Ano = Indireta'!J187/'SCC X Ano = Indireta'!J153-1</f>
        <v>#DIV/0!</v>
      </c>
      <c r="K152" s="33" t="e">
        <f>+'SCC X Ano = Indireta'!K187/'SCC X Ano = Indireta'!K153-1</f>
        <v>#DIV/0!</v>
      </c>
      <c r="L152" s="33">
        <f>+'SCC X Ano = Indireta'!L187/'SCC X Ano = Indireta'!L153-1</f>
        <v>6.9689802232231646E-2</v>
      </c>
    </row>
    <row r="153" spans="1:12" x14ac:dyDescent="0.25">
      <c r="A153" s="25" t="s">
        <v>137</v>
      </c>
      <c r="B153" s="33" t="e">
        <f>+'SCC X Ano = Indireta'!B188/'SCC X Ano = Indireta'!B154-1</f>
        <v>#DIV/0!</v>
      </c>
      <c r="C153" s="33">
        <f>+'SCC X Ano = Indireta'!C188/'SCC X Ano = Indireta'!C154-1</f>
        <v>7.5150944146693188</v>
      </c>
      <c r="D153" s="33">
        <f>+'SCC X Ano = Indireta'!D188/'SCC X Ano = Indireta'!D154-1</f>
        <v>1.4330250618322951</v>
      </c>
      <c r="E153" s="33" t="e">
        <f>+'SCC X Ano = Indireta'!E188/'SCC X Ano = Indireta'!E154-1</f>
        <v>#DIV/0!</v>
      </c>
      <c r="F153" s="33">
        <f>+'SCC X Ano = Indireta'!F188/'SCC X Ano = Indireta'!F154-1</f>
        <v>0.44045359857820987</v>
      </c>
      <c r="G153" s="33" t="e">
        <f>+'SCC X Ano = Indireta'!G188/'SCC X Ano = Indireta'!G154-1</f>
        <v>#DIV/0!</v>
      </c>
      <c r="H153" s="33" t="e">
        <f>+'SCC X Ano = Indireta'!H188/'SCC X Ano = Indireta'!H154-1</f>
        <v>#DIV/0!</v>
      </c>
      <c r="I153" s="33">
        <f>+'SCC X Ano = Indireta'!I188/'SCC X Ano = Indireta'!I154-1</f>
        <v>7.6280780515736044</v>
      </c>
      <c r="J153" s="33" t="e">
        <f>+'SCC X Ano = Indireta'!J188/'SCC X Ano = Indireta'!J154-1</f>
        <v>#DIV/0!</v>
      </c>
      <c r="K153" s="33" t="e">
        <f>+'SCC X Ano = Indireta'!K188/'SCC X Ano = Indireta'!K154-1</f>
        <v>#DIV/0!</v>
      </c>
      <c r="L153" s="33">
        <f>+'SCC X Ano = Indireta'!L188/'SCC X Ano = Indireta'!L154-1</f>
        <v>1.665024804210518</v>
      </c>
    </row>
    <row r="154" spans="1:12" x14ac:dyDescent="0.25">
      <c r="A154" s="25" t="s">
        <v>181</v>
      </c>
      <c r="B154" s="33" t="e">
        <f>+'SCC X Ano = Indireta'!B189/'SCC X Ano = Indireta'!B155-1</f>
        <v>#DIV/0!</v>
      </c>
      <c r="C154" s="33">
        <f>+'SCC X Ano = Indireta'!C189/'SCC X Ano = Indireta'!C155-1</f>
        <v>-0.53963751808997207</v>
      </c>
      <c r="D154" s="33">
        <f>+'SCC X Ano = Indireta'!D189/'SCC X Ano = Indireta'!D155-1</f>
        <v>-1</v>
      </c>
      <c r="E154" s="33" t="e">
        <f>+'SCC X Ano = Indireta'!E189/'SCC X Ano = Indireta'!E155-1</f>
        <v>#DIV/0!</v>
      </c>
      <c r="F154" s="33">
        <f>+'SCC X Ano = Indireta'!F189/'SCC X Ano = Indireta'!F155-1</f>
        <v>-0.87873709448791937</v>
      </c>
      <c r="G154" s="33">
        <f>+'SCC X Ano = Indireta'!G189/'SCC X Ano = Indireta'!G155-1</f>
        <v>6.4025347678068218</v>
      </c>
      <c r="H154" s="33" t="e">
        <f>+'SCC X Ano = Indireta'!H189/'SCC X Ano = Indireta'!H155-1</f>
        <v>#DIV/0!</v>
      </c>
      <c r="I154" s="33">
        <f>+'SCC X Ano = Indireta'!I189/'SCC X Ano = Indireta'!I155-1</f>
        <v>-9.6755629032684753E-2</v>
      </c>
      <c r="J154" s="33" t="e">
        <f>+'SCC X Ano = Indireta'!J189/'SCC X Ano = Indireta'!J155-1</f>
        <v>#DIV/0!</v>
      </c>
      <c r="K154" s="33" t="e">
        <f>+'SCC X Ano = Indireta'!K189/'SCC X Ano = Indireta'!K155-1</f>
        <v>#DIV/0!</v>
      </c>
      <c r="L154" s="33">
        <f>+'SCC X Ano = Indireta'!L189/'SCC X Ano = Indireta'!L155-1</f>
        <v>-0.71955235208901613</v>
      </c>
    </row>
    <row r="155" spans="1:12" x14ac:dyDescent="0.25">
      <c r="A155" s="25" t="s">
        <v>148</v>
      </c>
      <c r="B155" s="33" t="e">
        <f>+'SCC X Ano = Indireta'!B190/'SCC X Ano = Indireta'!B156-1</f>
        <v>#DIV/0!</v>
      </c>
      <c r="C155" s="33">
        <f>+'SCC X Ano = Indireta'!C190/'SCC X Ano = Indireta'!C156-1</f>
        <v>-0.2474167266823929</v>
      </c>
      <c r="D155" s="33">
        <f>+'SCC X Ano = Indireta'!D190/'SCC X Ano = Indireta'!D156-1</f>
        <v>-0.29888226778221127</v>
      </c>
      <c r="E155" s="33" t="e">
        <f>+'SCC X Ano = Indireta'!E190/'SCC X Ano = Indireta'!E156-1</f>
        <v>#DIV/0!</v>
      </c>
      <c r="F155" s="33">
        <f>+'SCC X Ano = Indireta'!F190/'SCC X Ano = Indireta'!F156-1</f>
        <v>-0.16689792115986979</v>
      </c>
      <c r="G155" s="33">
        <f>+'SCC X Ano = Indireta'!G190/'SCC X Ano = Indireta'!G156-1</f>
        <v>0.34450229384673503</v>
      </c>
      <c r="H155" s="33" t="e">
        <f>+'SCC X Ano = Indireta'!H190/'SCC X Ano = Indireta'!H156-1</f>
        <v>#DIV/0!</v>
      </c>
      <c r="I155" s="33">
        <f>+'SCC X Ano = Indireta'!I190/'SCC X Ano = Indireta'!I156-1</f>
        <v>-0.15351593264458052</v>
      </c>
      <c r="J155" s="33" t="e">
        <f>+'SCC X Ano = Indireta'!J190/'SCC X Ano = Indireta'!J156-1</f>
        <v>#DIV/0!</v>
      </c>
      <c r="K155" s="33" t="e">
        <f>+'SCC X Ano = Indireta'!K190/'SCC X Ano = Indireta'!K156-1</f>
        <v>#DIV/0!</v>
      </c>
      <c r="L155" s="33">
        <f>+'SCC X Ano = Indireta'!L190/'SCC X Ano = Indireta'!L156-1</f>
        <v>-0.20358687802998099</v>
      </c>
    </row>
    <row r="156" spans="1:12" x14ac:dyDescent="0.25">
      <c r="A156" s="25" t="s">
        <v>177</v>
      </c>
      <c r="B156" s="33" t="e">
        <f>+'SCC X Ano = Indireta'!B191/'SCC X Ano = Indireta'!B157-1</f>
        <v>#DIV/0!</v>
      </c>
      <c r="C156" s="33">
        <f>+'SCC X Ano = Indireta'!C191/'SCC X Ano = Indireta'!C157-1</f>
        <v>0.12938540638848295</v>
      </c>
      <c r="D156" s="33">
        <f>+'SCC X Ano = Indireta'!D191/'SCC X Ano = Indireta'!D157-1</f>
        <v>-0.52738693137831838</v>
      </c>
      <c r="E156" s="33" t="e">
        <f>+'SCC X Ano = Indireta'!E191/'SCC X Ano = Indireta'!E157-1</f>
        <v>#DIV/0!</v>
      </c>
      <c r="F156" s="33">
        <f>+'SCC X Ano = Indireta'!F191/'SCC X Ano = Indireta'!F157-1</f>
        <v>-5.6904771976889923E-2</v>
      </c>
      <c r="G156" s="33">
        <f>+'SCC X Ano = Indireta'!G191/'SCC X Ano = Indireta'!G157-1</f>
        <v>-0.74410498596122276</v>
      </c>
      <c r="H156" s="33" t="e">
        <f>+'SCC X Ano = Indireta'!H191/'SCC X Ano = Indireta'!H157-1</f>
        <v>#DIV/0!</v>
      </c>
      <c r="I156" s="33">
        <f>+'SCC X Ano = Indireta'!I191/'SCC X Ano = Indireta'!I157-1</f>
        <v>0.35277645380311395</v>
      </c>
      <c r="J156" s="33">
        <f>+'SCC X Ano = Indireta'!J191/'SCC X Ano = Indireta'!J157-1</f>
        <v>-1</v>
      </c>
      <c r="K156" s="33" t="e">
        <f>+'SCC X Ano = Indireta'!K191/'SCC X Ano = Indireta'!K157-1</f>
        <v>#DIV/0!</v>
      </c>
      <c r="L156" s="33">
        <f>+'SCC X Ano = Indireta'!L191/'SCC X Ano = Indireta'!L157-1</f>
        <v>-0.19033499033701218</v>
      </c>
    </row>
    <row r="157" spans="1:12" x14ac:dyDescent="0.25">
      <c r="A157" s="25" t="s">
        <v>159</v>
      </c>
      <c r="B157" s="33" t="e">
        <f>+'SCC X Ano = Indireta'!B192/'SCC X Ano = Indireta'!B158-1</f>
        <v>#DIV/0!</v>
      </c>
      <c r="C157" s="33">
        <f>+'SCC X Ano = Indireta'!C192/'SCC X Ano = Indireta'!C158-1</f>
        <v>4.8049107695030413</v>
      </c>
      <c r="D157" s="33">
        <f>+'SCC X Ano = Indireta'!D192/'SCC X Ano = Indireta'!D158-1</f>
        <v>-0.2743409865658526</v>
      </c>
      <c r="E157" s="33" t="e">
        <f>+'SCC X Ano = Indireta'!E192/'SCC X Ano = Indireta'!E158-1</f>
        <v>#DIV/0!</v>
      </c>
      <c r="F157" s="33">
        <f>+'SCC X Ano = Indireta'!F192/'SCC X Ano = Indireta'!F158-1</f>
        <v>-0.22373456271319103</v>
      </c>
      <c r="G157" s="33" t="e">
        <f>+'SCC X Ano = Indireta'!G192/'SCC X Ano = Indireta'!G158-1</f>
        <v>#DIV/0!</v>
      </c>
      <c r="H157" s="33" t="e">
        <f>+'SCC X Ano = Indireta'!H192/'SCC X Ano = Indireta'!H158-1</f>
        <v>#DIV/0!</v>
      </c>
      <c r="I157" s="33">
        <f>+'SCC X Ano = Indireta'!I192/'SCC X Ano = Indireta'!I158-1</f>
        <v>1.0018773847979077</v>
      </c>
      <c r="J157" s="33" t="e">
        <f>+'SCC X Ano = Indireta'!J192/'SCC X Ano = Indireta'!J158-1</f>
        <v>#DIV/0!</v>
      </c>
      <c r="K157" s="33" t="e">
        <f>+'SCC X Ano = Indireta'!K192/'SCC X Ano = Indireta'!K158-1</f>
        <v>#DIV/0!</v>
      </c>
      <c r="L157" s="33">
        <f>+'SCC X Ano = Indireta'!L192/'SCC X Ano = Indireta'!L158-1</f>
        <v>0.40712896290080924</v>
      </c>
    </row>
    <row r="158" spans="1:12" x14ac:dyDescent="0.25">
      <c r="A158" s="25" t="s">
        <v>191</v>
      </c>
      <c r="B158" s="33" t="e">
        <f>+'SCC X Ano = Indireta'!B193/'SCC X Ano = Indireta'!B159-1</f>
        <v>#DIV/0!</v>
      </c>
      <c r="C158" s="33">
        <f>+'SCC X Ano = Indireta'!C193/'SCC X Ano = Indireta'!C159-1</f>
        <v>0.38073997032433304</v>
      </c>
      <c r="D158" s="33">
        <f>+'SCC X Ano = Indireta'!D193/'SCC X Ano = Indireta'!D159-1</f>
        <v>-0.45012904940321707</v>
      </c>
      <c r="E158" s="33" t="e">
        <f>+'SCC X Ano = Indireta'!E193/'SCC X Ano = Indireta'!E159-1</f>
        <v>#DIV/0!</v>
      </c>
      <c r="F158" s="33">
        <f>+'SCC X Ano = Indireta'!F193/'SCC X Ano = Indireta'!F159-1</f>
        <v>-0.41631265310766596</v>
      </c>
      <c r="G158" s="33">
        <f>+'SCC X Ano = Indireta'!G193/'SCC X Ano = Indireta'!G159-1</f>
        <v>-0.44710910411344418</v>
      </c>
      <c r="H158" s="33" t="e">
        <f>+'SCC X Ano = Indireta'!H193/'SCC X Ano = Indireta'!H159-1</f>
        <v>#DIV/0!</v>
      </c>
      <c r="I158" s="33">
        <f>+'SCC X Ano = Indireta'!I193/'SCC X Ano = Indireta'!I159-1</f>
        <v>-0.13589649432924689</v>
      </c>
      <c r="J158" s="33" t="e">
        <f>+'SCC X Ano = Indireta'!J193/'SCC X Ano = Indireta'!J159-1</f>
        <v>#DIV/0!</v>
      </c>
      <c r="K158" s="33" t="e">
        <f>+'SCC X Ano = Indireta'!K193/'SCC X Ano = Indireta'!K159-1</f>
        <v>#DIV/0!</v>
      </c>
      <c r="L158" s="33">
        <f>+'SCC X Ano = Indireta'!L193/'SCC X Ano = Indireta'!L159-1</f>
        <v>-0.32390978958332517</v>
      </c>
    </row>
    <row r="159" spans="1:12" x14ac:dyDescent="0.25">
      <c r="A159" s="25" t="s">
        <v>194</v>
      </c>
      <c r="B159" s="33" t="e">
        <f>+'SCC X Ano = Indireta'!B194/'SCC X Ano = Indireta'!B160-1</f>
        <v>#DIV/0!</v>
      </c>
      <c r="C159" s="33">
        <f>+'SCC X Ano = Indireta'!C194/'SCC X Ano = Indireta'!C160-1</f>
        <v>0.74200609071864387</v>
      </c>
      <c r="D159" s="33">
        <f>+'SCC X Ano = Indireta'!D194/'SCC X Ano = Indireta'!D160-1</f>
        <v>-0.82402750521418455</v>
      </c>
      <c r="E159" s="33" t="e">
        <f>+'SCC X Ano = Indireta'!E194/'SCC X Ano = Indireta'!E160-1</f>
        <v>#DIV/0!</v>
      </c>
      <c r="F159" s="33">
        <f>+'SCC X Ano = Indireta'!F194/'SCC X Ano = Indireta'!F160-1</f>
        <v>0.39905317363723358</v>
      </c>
      <c r="G159" s="33">
        <f>+'SCC X Ano = Indireta'!G194/'SCC X Ano = Indireta'!G160-1</f>
        <v>-0.67675767627411321</v>
      </c>
      <c r="H159" s="33">
        <f>+'SCC X Ano = Indireta'!H194/'SCC X Ano = Indireta'!H160-1</f>
        <v>225.16792244561844</v>
      </c>
      <c r="I159" s="33">
        <f>+'SCC X Ano = Indireta'!I194/'SCC X Ano = Indireta'!I160-1</f>
        <v>0.47143725771812361</v>
      </c>
      <c r="J159" s="33">
        <f>+'SCC X Ano = Indireta'!J194/'SCC X Ano = Indireta'!J160-1</f>
        <v>-1</v>
      </c>
      <c r="K159" s="33" t="e">
        <f>+'SCC X Ano = Indireta'!K194/'SCC X Ano = Indireta'!K160-1</f>
        <v>#DIV/0!</v>
      </c>
      <c r="L159" s="33">
        <f>+'SCC X Ano = Indireta'!L194/'SCC X Ano = Indireta'!L160-1</f>
        <v>0.13863615355887204</v>
      </c>
    </row>
    <row r="160" spans="1:12" x14ac:dyDescent="0.25">
      <c r="A160" s="25" t="s">
        <v>185</v>
      </c>
      <c r="B160" s="33" t="e">
        <f>+'SCC X Ano = Indireta'!B195/'SCC X Ano = Indireta'!B161-1</f>
        <v>#DIV/0!</v>
      </c>
      <c r="C160" s="33">
        <f>+'SCC X Ano = Indireta'!C195/'SCC X Ano = Indireta'!C161-1</f>
        <v>7.7809050914072087E-2</v>
      </c>
      <c r="D160" s="33">
        <f>+'SCC X Ano = Indireta'!D195/'SCC X Ano = Indireta'!D161-1</f>
        <v>0.52670553785681951</v>
      </c>
      <c r="E160" s="33" t="e">
        <f>+'SCC X Ano = Indireta'!E195/'SCC X Ano = Indireta'!E161-1</f>
        <v>#DIV/0!</v>
      </c>
      <c r="F160" s="33">
        <f>+'SCC X Ano = Indireta'!F195/'SCC X Ano = Indireta'!F161-1</f>
        <v>-0.16633608794006816</v>
      </c>
      <c r="G160" s="33">
        <f>+'SCC X Ano = Indireta'!G195/'SCC X Ano = Indireta'!G161-1</f>
        <v>4.9135569270529915</v>
      </c>
      <c r="H160" s="33" t="e">
        <f>+'SCC X Ano = Indireta'!H195/'SCC X Ano = Indireta'!H161-1</f>
        <v>#DIV/0!</v>
      </c>
      <c r="I160" s="33">
        <f>+'SCC X Ano = Indireta'!I195/'SCC X Ano = Indireta'!I161-1</f>
        <v>0.56400552420939487</v>
      </c>
      <c r="J160" s="33" t="e">
        <f>+'SCC X Ano = Indireta'!J195/'SCC X Ano = Indireta'!J161-1</f>
        <v>#DIV/0!</v>
      </c>
      <c r="K160" s="33" t="e">
        <f>+'SCC X Ano = Indireta'!K195/'SCC X Ano = Indireta'!K161-1</f>
        <v>#DIV/0!</v>
      </c>
      <c r="L160" s="33">
        <f>+'SCC X Ano = Indireta'!L195/'SCC X Ano = Indireta'!L161-1</f>
        <v>0.14560856853678605</v>
      </c>
    </row>
    <row r="161" spans="1:12" x14ac:dyDescent="0.25">
      <c r="A161" s="25" t="s">
        <v>200</v>
      </c>
      <c r="B161" s="33" t="e">
        <f>+'SCC X Ano = Indireta'!B196/'SCC X Ano = Indireta'!B162-1</f>
        <v>#DIV/0!</v>
      </c>
      <c r="C161" s="33">
        <f>+'SCC X Ano = Indireta'!C196/'SCC X Ano = Indireta'!C162-1</f>
        <v>1.8097183451598355</v>
      </c>
      <c r="D161" s="33">
        <f>+'SCC X Ano = Indireta'!D196/'SCC X Ano = Indireta'!D162-1</f>
        <v>0.89827512230209128</v>
      </c>
      <c r="E161" s="33" t="e">
        <f>+'SCC X Ano = Indireta'!E196/'SCC X Ano = Indireta'!E162-1</f>
        <v>#DIV/0!</v>
      </c>
      <c r="F161" s="33">
        <f>+'SCC X Ano = Indireta'!F196/'SCC X Ano = Indireta'!F162-1</f>
        <v>-4.0157796859943695E-2</v>
      </c>
      <c r="G161" s="33" t="e">
        <f>+'SCC X Ano = Indireta'!G196/'SCC X Ano = Indireta'!G162-1</f>
        <v>#DIV/0!</v>
      </c>
      <c r="H161" s="33" t="e">
        <f>+'SCC X Ano = Indireta'!H196/'SCC X Ano = Indireta'!H162-1</f>
        <v>#DIV/0!</v>
      </c>
      <c r="I161" s="33">
        <f>+'SCC X Ano = Indireta'!I196/'SCC X Ano = Indireta'!I162-1</f>
        <v>0.71321481754575999</v>
      </c>
      <c r="J161" s="33" t="e">
        <f>+'SCC X Ano = Indireta'!J196/'SCC X Ano = Indireta'!J162-1</f>
        <v>#DIV/0!</v>
      </c>
      <c r="K161" s="33" t="e">
        <f>+'SCC X Ano = Indireta'!K196/'SCC X Ano = Indireta'!K162-1</f>
        <v>#DIV/0!</v>
      </c>
      <c r="L161" s="33">
        <f>+'SCC X Ano = Indireta'!L196/'SCC X Ano = Indireta'!L162-1</f>
        <v>0.56931125398473181</v>
      </c>
    </row>
    <row r="162" spans="1:12" x14ac:dyDescent="0.25">
      <c r="A162" s="25" t="s">
        <v>198</v>
      </c>
      <c r="B162" s="33" t="e">
        <f>+'SCC X Ano = Indireta'!B197/'SCC X Ano = Indireta'!B163-1</f>
        <v>#DIV/0!</v>
      </c>
      <c r="C162" s="33">
        <f>+'SCC X Ano = Indireta'!C197/'SCC X Ano = Indireta'!C163-1</f>
        <v>-0.12261243808106415</v>
      </c>
      <c r="D162" s="33">
        <f>+'SCC X Ano = Indireta'!D197/'SCC X Ano = Indireta'!D163-1</f>
        <v>-7.0453879743977765E-2</v>
      </c>
      <c r="E162" s="33" t="e">
        <f>+'SCC X Ano = Indireta'!E197/'SCC X Ano = Indireta'!E163-1</f>
        <v>#DIV/0!</v>
      </c>
      <c r="F162" s="33">
        <f>+'SCC X Ano = Indireta'!F197/'SCC X Ano = Indireta'!F163-1</f>
        <v>0.58822155813428578</v>
      </c>
      <c r="G162" s="33">
        <f>+'SCC X Ano = Indireta'!G197/'SCC X Ano = Indireta'!G163-1</f>
        <v>-0.86666173887082387</v>
      </c>
      <c r="H162" s="33" t="e">
        <f>+'SCC X Ano = Indireta'!H197/'SCC X Ano = Indireta'!H163-1</f>
        <v>#DIV/0!</v>
      </c>
      <c r="I162" s="33">
        <f>+'SCC X Ano = Indireta'!I197/'SCC X Ano = Indireta'!I163-1</f>
        <v>-8.0987340518853257E-3</v>
      </c>
      <c r="J162" s="33">
        <f>+'SCC X Ano = Indireta'!J197/'SCC X Ano = Indireta'!J163-1</f>
        <v>-0.76450511801203014</v>
      </c>
      <c r="K162" s="33" t="e">
        <f>+'SCC X Ano = Indireta'!K197/'SCC X Ano = Indireta'!K163-1</f>
        <v>#DIV/0!</v>
      </c>
      <c r="L162" s="33">
        <f>+'SCC X Ano = Indireta'!L197/'SCC X Ano = Indireta'!L163-1</f>
        <v>0.13378201746462315</v>
      </c>
    </row>
    <row r="163" spans="1:12" x14ac:dyDescent="0.25">
      <c r="A163" s="25" t="s">
        <v>173</v>
      </c>
      <c r="B163" s="33" t="e">
        <f>+'SCC X Ano = Indireta'!B198/'SCC X Ano = Indireta'!B164-1</f>
        <v>#DIV/0!</v>
      </c>
      <c r="C163" s="33">
        <f>+'SCC X Ano = Indireta'!C198/'SCC X Ano = Indireta'!C164-1</f>
        <v>12.648634919018148</v>
      </c>
      <c r="D163" s="33">
        <f>+'SCC X Ano = Indireta'!D198/'SCC X Ano = Indireta'!D164-1</f>
        <v>0.54344602330763014</v>
      </c>
      <c r="E163" s="33" t="e">
        <f>+'SCC X Ano = Indireta'!E198/'SCC X Ano = Indireta'!E164-1</f>
        <v>#DIV/0!</v>
      </c>
      <c r="F163" s="33">
        <f>+'SCC X Ano = Indireta'!F198/'SCC X Ano = Indireta'!F164-1</f>
        <v>2.125662408192059</v>
      </c>
      <c r="G163" s="33">
        <f>+'SCC X Ano = Indireta'!G198/'SCC X Ano = Indireta'!G164-1</f>
        <v>2.5145758357387393</v>
      </c>
      <c r="H163" s="33" t="e">
        <f>+'SCC X Ano = Indireta'!H198/'SCC X Ano = Indireta'!H164-1</f>
        <v>#DIV/0!</v>
      </c>
      <c r="I163" s="33">
        <f>+'SCC X Ano = Indireta'!I198/'SCC X Ano = Indireta'!I164-1</f>
        <v>0.30261219346987889</v>
      </c>
      <c r="J163" s="33" t="e">
        <f>+'SCC X Ano = Indireta'!J198/'SCC X Ano = Indireta'!J164-1</f>
        <v>#DIV/0!</v>
      </c>
      <c r="K163" s="33" t="e">
        <f>+'SCC X Ano = Indireta'!K198/'SCC X Ano = Indireta'!K164-1</f>
        <v>#DIV/0!</v>
      </c>
      <c r="L163" s="33">
        <f>+'SCC X Ano = Indireta'!L198/'SCC X Ano = Indireta'!L164-1</f>
        <v>1.303733663257896</v>
      </c>
    </row>
    <row r="164" spans="1:12" x14ac:dyDescent="0.25">
      <c r="A164" s="25" t="s">
        <v>169</v>
      </c>
      <c r="B164" s="33" t="e">
        <f>+'SCC X Ano = Indireta'!B199/'SCC X Ano = Indireta'!B165-1</f>
        <v>#DIV/0!</v>
      </c>
      <c r="C164" s="33">
        <f>+'SCC X Ano = Indireta'!C199/'SCC X Ano = Indireta'!C165-1</f>
        <v>0.4374415543292467</v>
      </c>
      <c r="D164" s="33">
        <f>+'SCC X Ano = Indireta'!D199/'SCC X Ano = Indireta'!D165-1</f>
        <v>0.86951431453303418</v>
      </c>
      <c r="E164" s="33" t="e">
        <f>+'SCC X Ano = Indireta'!E199/'SCC X Ano = Indireta'!E165-1</f>
        <v>#DIV/0!</v>
      </c>
      <c r="F164" s="33">
        <f>+'SCC X Ano = Indireta'!F199/'SCC X Ano = Indireta'!F165-1</f>
        <v>-0.55379824192936389</v>
      </c>
      <c r="G164" s="33" t="e">
        <f>+'SCC X Ano = Indireta'!G199/'SCC X Ano = Indireta'!G165-1</f>
        <v>#DIV/0!</v>
      </c>
      <c r="H164" s="33" t="e">
        <f>+'SCC X Ano = Indireta'!H199/'SCC X Ano = Indireta'!H165-1</f>
        <v>#DIV/0!</v>
      </c>
      <c r="I164" s="33">
        <f>+'SCC X Ano = Indireta'!I199/'SCC X Ano = Indireta'!I165-1</f>
        <v>-5.5712861423324656E-2</v>
      </c>
      <c r="J164" s="33" t="e">
        <f>+'SCC X Ano = Indireta'!J199/'SCC X Ano = Indireta'!J165-1</f>
        <v>#DIV/0!</v>
      </c>
      <c r="K164" s="33" t="e">
        <f>+'SCC X Ano = Indireta'!K199/'SCC X Ano = Indireta'!K165-1</f>
        <v>#DIV/0!</v>
      </c>
      <c r="L164" s="33">
        <f>+'SCC X Ano = Indireta'!L199/'SCC X Ano = Indireta'!L165-1</f>
        <v>0.13894230416752396</v>
      </c>
    </row>
    <row r="165" spans="1:12" x14ac:dyDescent="0.25">
      <c r="A165" s="25" t="s">
        <v>163</v>
      </c>
      <c r="B165" s="33" t="e">
        <f>+'SCC X Ano = Indireta'!B200/'SCC X Ano = Indireta'!B166-1</f>
        <v>#DIV/0!</v>
      </c>
      <c r="C165" s="33">
        <f>+'SCC X Ano = Indireta'!C200/'SCC X Ano = Indireta'!C166-1</f>
        <v>3.1423473516811828</v>
      </c>
      <c r="D165" s="33">
        <f>+'SCC X Ano = Indireta'!D200/'SCC X Ano = Indireta'!D166-1</f>
        <v>1.4773309055606028</v>
      </c>
      <c r="E165" s="33" t="e">
        <f>+'SCC X Ano = Indireta'!E200/'SCC X Ano = Indireta'!E166-1</f>
        <v>#DIV/0!</v>
      </c>
      <c r="F165" s="33">
        <f>+'SCC X Ano = Indireta'!F200/'SCC X Ano = Indireta'!F166-1</f>
        <v>2.3418214223642386</v>
      </c>
      <c r="G165" s="33" t="e">
        <f>+'SCC X Ano = Indireta'!G200/'SCC X Ano = Indireta'!G166-1</f>
        <v>#DIV/0!</v>
      </c>
      <c r="H165" s="33" t="e">
        <f>+'SCC X Ano = Indireta'!H200/'SCC X Ano = Indireta'!H166-1</f>
        <v>#DIV/0!</v>
      </c>
      <c r="I165" s="33">
        <f>+'SCC X Ano = Indireta'!I200/'SCC X Ano = Indireta'!I166-1</f>
        <v>2.7896428732694045</v>
      </c>
      <c r="J165" s="33" t="e">
        <f>+'SCC X Ano = Indireta'!J200/'SCC X Ano = Indireta'!J166-1</f>
        <v>#DIV/0!</v>
      </c>
      <c r="K165" s="33" t="e">
        <f>+'SCC X Ano = Indireta'!K200/'SCC X Ano = Indireta'!K166-1</f>
        <v>#DIV/0!</v>
      </c>
      <c r="L165" s="33">
        <f>+'SCC X Ano = Indireta'!L200/'SCC X Ano = Indireta'!L166-1</f>
        <v>2.5634448252735296</v>
      </c>
    </row>
    <row r="166" spans="1:12" x14ac:dyDescent="0.25">
      <c r="A166" s="25" t="s">
        <v>155</v>
      </c>
      <c r="B166" s="33" t="e">
        <f>+'SCC X Ano = Indireta'!B201/'SCC X Ano = Indireta'!B167-1</f>
        <v>#DIV/0!</v>
      </c>
      <c r="C166" s="33">
        <f>+'SCC X Ano = Indireta'!C201/'SCC X Ano = Indireta'!C167-1</f>
        <v>0.72054451735466829</v>
      </c>
      <c r="D166" s="33">
        <f>+'SCC X Ano = Indireta'!D201/'SCC X Ano = Indireta'!D167-1</f>
        <v>-0.94577566044656014</v>
      </c>
      <c r="E166" s="33" t="e">
        <f>+'SCC X Ano = Indireta'!E201/'SCC X Ano = Indireta'!E167-1</f>
        <v>#DIV/0!</v>
      </c>
      <c r="F166" s="33">
        <f>+'SCC X Ano = Indireta'!F201/'SCC X Ano = Indireta'!F167-1</f>
        <v>1.3367422141077259</v>
      </c>
      <c r="G166" s="33">
        <f>+'SCC X Ano = Indireta'!G201/'SCC X Ano = Indireta'!G167-1</f>
        <v>-0.87540373884711675</v>
      </c>
      <c r="H166" s="33" t="e">
        <f>+'SCC X Ano = Indireta'!H201/'SCC X Ano = Indireta'!H167-1</f>
        <v>#DIV/0!</v>
      </c>
      <c r="I166" s="33">
        <f>+'SCC X Ano = Indireta'!I201/'SCC X Ano = Indireta'!I167-1</f>
        <v>0.53302299839668765</v>
      </c>
      <c r="J166" s="33" t="e">
        <f>+'SCC X Ano = Indireta'!J201/'SCC X Ano = Indireta'!J167-1</f>
        <v>#DIV/0!</v>
      </c>
      <c r="K166" s="33" t="e">
        <f>+'SCC X Ano = Indireta'!K201/'SCC X Ano = Indireta'!K167-1</f>
        <v>#DIV/0!</v>
      </c>
      <c r="L166" s="33">
        <f>+'SCC X Ano = Indireta'!L201/'SCC X Ano = Indireta'!L167-1</f>
        <v>-0.82664164320083744</v>
      </c>
    </row>
    <row r="167" spans="1:12" x14ac:dyDescent="0.25">
      <c r="A167" s="25" t="s">
        <v>223</v>
      </c>
      <c r="B167" s="33" t="e">
        <f>+'SCC X Ano = Indireta'!B202/'SCC X Ano = Indireta'!B168-1</f>
        <v>#DIV/0!</v>
      </c>
      <c r="C167" s="33">
        <f>+'SCC X Ano = Indireta'!C202/'SCC X Ano = Indireta'!C168-1</f>
        <v>0.46910339754357255</v>
      </c>
      <c r="D167" s="33">
        <f>+'SCC X Ano = Indireta'!D202/'SCC X Ano = Indireta'!D168-1</f>
        <v>-0.57257292276436866</v>
      </c>
      <c r="E167" s="33" t="e">
        <f>+'SCC X Ano = Indireta'!E202/'SCC X Ano = Indireta'!E168-1</f>
        <v>#DIV/0!</v>
      </c>
      <c r="F167" s="33">
        <f>+'SCC X Ano = Indireta'!F202/'SCC X Ano = Indireta'!F168-1</f>
        <v>0.18888944045805012</v>
      </c>
      <c r="G167" s="33">
        <f>+'SCC X Ano = Indireta'!G202/'SCC X Ano = Indireta'!G168-1</f>
        <v>-0.29610384508394016</v>
      </c>
      <c r="H167" s="33">
        <f>+'SCC X Ano = Indireta'!H202/'SCC X Ano = Indireta'!H168-1</f>
        <v>225.16792244561844</v>
      </c>
      <c r="I167" s="33">
        <f>+'SCC X Ano = Indireta'!I202/'SCC X Ano = Indireta'!I168-1</f>
        <v>0.5012333746030293</v>
      </c>
      <c r="J167" s="33">
        <f>+'SCC X Ano = Indireta'!J202/'SCC X Ano = Indireta'!J168-1</f>
        <v>-0.60075518035274977</v>
      </c>
      <c r="K167" s="33" t="e">
        <f>+'SCC X Ano = Indireta'!K202/'SCC X Ano = Indireta'!K168-1</f>
        <v>#DIV/0!</v>
      </c>
      <c r="L167" s="33">
        <f>+'SCC X Ano = Indireta'!L202/'SCC X Ano = Indireta'!L168-1</f>
        <v>3.788842036445339E-2</v>
      </c>
    </row>
    <row r="168" spans="1:12" x14ac:dyDescent="0.25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25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25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</row>
    <row r="171" spans="1:12" x14ac:dyDescent="0.2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</row>
    <row r="172" spans="1:12" x14ac:dyDescent="0.25">
      <c r="A172" s="25"/>
      <c r="B172" s="1">
        <v>2013</v>
      </c>
      <c r="C172" s="1">
        <v>2013</v>
      </c>
      <c r="D172" s="1">
        <v>2013</v>
      </c>
      <c r="E172" s="1">
        <v>2013</v>
      </c>
      <c r="F172" s="1">
        <v>2013</v>
      </c>
      <c r="G172" s="1">
        <v>2013</v>
      </c>
      <c r="H172" s="1">
        <v>2013</v>
      </c>
      <c r="I172" s="1">
        <v>2013</v>
      </c>
      <c r="J172" s="1">
        <v>2013</v>
      </c>
      <c r="K172" s="1">
        <v>2013</v>
      </c>
    </row>
    <row r="173" spans="1:12" x14ac:dyDescent="0.25">
      <c r="A173" s="25"/>
      <c r="B173" s="25" t="s">
        <v>224</v>
      </c>
      <c r="C173" s="25" t="s">
        <v>228</v>
      </c>
      <c r="D173" s="25" t="s">
        <v>15</v>
      </c>
      <c r="E173" s="25" t="s">
        <v>229</v>
      </c>
      <c r="F173" s="25" t="s">
        <v>226</v>
      </c>
      <c r="G173" s="25" t="s">
        <v>227</v>
      </c>
      <c r="H173" s="25" t="s">
        <v>131</v>
      </c>
      <c r="I173" s="25" t="s">
        <v>130</v>
      </c>
      <c r="J173" s="25" t="s">
        <v>129</v>
      </c>
      <c r="K173" s="25" t="s">
        <v>230</v>
      </c>
      <c r="L173" s="25" t="s">
        <v>404</v>
      </c>
    </row>
    <row r="174" spans="1:12" x14ac:dyDescent="0.25">
      <c r="A174" s="25" t="s">
        <v>132</v>
      </c>
      <c r="B174" s="33">
        <f>+'SCC X Ano = Indireta'!B209/'SCC X Ano = Indireta'!C175-1</f>
        <v>-1</v>
      </c>
      <c r="C174" s="33" t="e">
        <f>+'SCC X Ano = Indireta'!#REF!/'SCC X Ano = Indireta'!#REF!-1</f>
        <v>#REF!</v>
      </c>
      <c r="D174" s="33">
        <f>+'SCC X Ano = Indireta'!D209/'SCC X Ano = Indireta'!D175-1</f>
        <v>-0.62610246505017397</v>
      </c>
      <c r="E174" s="33" t="e">
        <f>+'SCC X Ano = Indireta'!E209/'SCC X Ano = Indireta'!E175-1</f>
        <v>#DIV/0!</v>
      </c>
      <c r="F174" s="33">
        <f>+'SCC X Ano = Indireta'!F209/'SCC X Ano = Indireta'!F175-1</f>
        <v>2.2148585557998337</v>
      </c>
      <c r="G174" s="33">
        <f>+'SCC X Ano = Indireta'!G209/'SCC X Ano = Indireta'!G175-1</f>
        <v>0.2490070101974291</v>
      </c>
      <c r="H174" s="33" t="e">
        <f>+'SCC X Ano = Indireta'!H209/'SCC X Ano = Indireta'!H175-1</f>
        <v>#DIV/0!</v>
      </c>
      <c r="I174" s="33">
        <f>+'SCC X Ano = Indireta'!I209/'SCC X Ano = Indireta'!I175-1</f>
        <v>4.4588849055866993</v>
      </c>
      <c r="J174" s="33" t="e">
        <f>+'SCC X Ano = Indireta'!J209/'SCC X Ano = Indireta'!J175-1</f>
        <v>#DIV/0!</v>
      </c>
      <c r="K174" s="33" t="e">
        <f>+'SCC X Ano = Indireta'!K209/'SCC X Ano = Indireta'!K175-1</f>
        <v>#DIV/0!</v>
      </c>
      <c r="L174" s="33">
        <f>+'SCC X Ano = Indireta'!L209/'SCC X Ano = Indireta'!L175-1</f>
        <v>0.53426700295022189</v>
      </c>
    </row>
    <row r="175" spans="1:12" x14ac:dyDescent="0.25">
      <c r="A175" s="25" t="s">
        <v>134</v>
      </c>
      <c r="B175" s="33" t="e">
        <f>+'SCC X Ano = Indireta'!B210/'SCC X Ano = Indireta'!B176-1</f>
        <v>#DIV/0!</v>
      </c>
      <c r="C175" s="33">
        <f>+'SCC X Ano = Indireta'!C210/'SCC X Ano = Indireta'!C176-1</f>
        <v>-1</v>
      </c>
      <c r="D175" s="33">
        <f>+'SCC X Ano = Indireta'!D210/'SCC X Ano = Indireta'!D176-1</f>
        <v>-0.88775907490660511</v>
      </c>
      <c r="E175" s="33" t="e">
        <f>+'SCC X Ano = Indireta'!E210/'SCC X Ano = Indireta'!E176-1</f>
        <v>#DIV/0!</v>
      </c>
      <c r="F175" s="33">
        <f>+'SCC X Ano = Indireta'!F210/'SCC X Ano = Indireta'!F176-1</f>
        <v>1.3302157495181604</v>
      </c>
      <c r="G175" s="33" t="e">
        <f>+'SCC X Ano = Indireta'!G210/'SCC X Ano = Indireta'!G176-1</f>
        <v>#DIV/0!</v>
      </c>
      <c r="H175" s="33" t="e">
        <f>+'SCC X Ano = Indireta'!H210/'SCC X Ano = Indireta'!H176-1</f>
        <v>#DIV/0!</v>
      </c>
      <c r="I175" s="33">
        <f>+'SCC X Ano = Indireta'!I210/'SCC X Ano = Indireta'!I176-1</f>
        <v>0.57430138110756301</v>
      </c>
      <c r="J175" s="33" t="e">
        <f>+'SCC X Ano = Indireta'!J210/'SCC X Ano = Indireta'!J176-1</f>
        <v>#DIV/0!</v>
      </c>
      <c r="K175" s="33" t="e">
        <f>+'SCC X Ano = Indireta'!K210/'SCC X Ano = Indireta'!K176-1</f>
        <v>#DIV/0!</v>
      </c>
      <c r="L175" s="33">
        <f>+'SCC X Ano = Indireta'!L210/'SCC X Ano = Indireta'!L176-1</f>
        <v>1.8145611639222015E-3</v>
      </c>
    </row>
    <row r="176" spans="1:12" x14ac:dyDescent="0.25">
      <c r="A176" s="25" t="s">
        <v>139</v>
      </c>
      <c r="B176" s="33" t="e">
        <f>+'SCC X Ano = Indireta'!B211/'SCC X Ano = Indireta'!B177-1</f>
        <v>#DIV/0!</v>
      </c>
      <c r="C176" s="33">
        <f>+'SCC X Ano = Indireta'!C211/'SCC X Ano = Indireta'!C177-1</f>
        <v>3.0973756418326408</v>
      </c>
      <c r="D176" s="33" t="e">
        <f>+'SCC X Ano = Indireta'!D211/'SCC X Ano = Indireta'!D177-1</f>
        <v>#DIV/0!</v>
      </c>
      <c r="E176" s="33" t="e">
        <f>+'SCC X Ano = Indireta'!E211/'SCC X Ano = Indireta'!E177-1</f>
        <v>#DIV/0!</v>
      </c>
      <c r="F176" s="33">
        <f>+'SCC X Ano = Indireta'!F211/'SCC X Ano = Indireta'!F177-1</f>
        <v>-0.93737579031937623</v>
      </c>
      <c r="G176" s="33" t="e">
        <f>+'SCC X Ano = Indireta'!G211/'SCC X Ano = Indireta'!G177-1</f>
        <v>#DIV/0!</v>
      </c>
      <c r="H176" s="33" t="e">
        <f>+'SCC X Ano = Indireta'!H211/'SCC X Ano = Indireta'!H177-1</f>
        <v>#DIV/0!</v>
      </c>
      <c r="I176" s="33">
        <f>+'SCC X Ano = Indireta'!I211/'SCC X Ano = Indireta'!I177-1</f>
        <v>-0.95441169497682821</v>
      </c>
      <c r="J176" s="33" t="e">
        <f>+'SCC X Ano = Indireta'!J211/'SCC X Ano = Indireta'!J177-1</f>
        <v>#DIV/0!</v>
      </c>
      <c r="K176" s="33" t="e">
        <f>+'SCC X Ano = Indireta'!K211/'SCC X Ano = Indireta'!K177-1</f>
        <v>#DIV/0!</v>
      </c>
      <c r="L176" s="33">
        <f>+'SCC X Ano = Indireta'!L211/'SCC X Ano = Indireta'!L177-1</f>
        <v>-0.78316282057494635</v>
      </c>
    </row>
    <row r="177" spans="1:12" x14ac:dyDescent="0.25">
      <c r="A177" s="25" t="s">
        <v>143</v>
      </c>
      <c r="B177" s="33" t="e">
        <f>+'SCC X Ano = Indireta'!B212/'SCC X Ano = Indireta'!B178-1</f>
        <v>#DIV/0!</v>
      </c>
      <c r="C177" s="33" t="e">
        <f>+'SCC X Ano = Indireta'!C212/'SCC X Ano = Indireta'!C178-1</f>
        <v>#DIV/0!</v>
      </c>
      <c r="D177" s="33">
        <f>+'SCC X Ano = Indireta'!D212/'SCC X Ano = Indireta'!D178-1</f>
        <v>0.79396444400179278</v>
      </c>
      <c r="E177" s="33" t="e">
        <f>+'SCC X Ano = Indireta'!E212/'SCC X Ano = Indireta'!E178-1</f>
        <v>#DIV/0!</v>
      </c>
      <c r="F177" s="33" t="e">
        <f>+'SCC X Ano = Indireta'!F212/'SCC X Ano = Indireta'!F178-1</f>
        <v>#DIV/0!</v>
      </c>
      <c r="G177" s="33" t="e">
        <f>+'SCC X Ano = Indireta'!G212/'SCC X Ano = Indireta'!G178-1</f>
        <v>#DIV/0!</v>
      </c>
      <c r="H177" s="33" t="e">
        <f>+'SCC X Ano = Indireta'!H212/'SCC X Ano = Indireta'!H178-1</f>
        <v>#DIV/0!</v>
      </c>
      <c r="I177" s="33">
        <f>+'SCC X Ano = Indireta'!I212/'SCC X Ano = Indireta'!I178-1</f>
        <v>-0.96310472801455205</v>
      </c>
      <c r="J177" s="33" t="e">
        <f>+'SCC X Ano = Indireta'!J212/'SCC X Ano = Indireta'!J178-1</f>
        <v>#DIV/0!</v>
      </c>
      <c r="K177" s="33" t="e">
        <f>+'SCC X Ano = Indireta'!K212/'SCC X Ano = Indireta'!K178-1</f>
        <v>#DIV/0!</v>
      </c>
      <c r="L177" s="33">
        <f>+'SCC X Ano = Indireta'!L212/'SCC X Ano = Indireta'!L178-1</f>
        <v>-0.50758092944916355</v>
      </c>
    </row>
    <row r="178" spans="1:12" x14ac:dyDescent="0.25">
      <c r="A178" s="25" t="s">
        <v>146</v>
      </c>
      <c r="B178" s="33" t="e">
        <f>+'SCC X Ano = Indireta'!B213/'SCC X Ano = Indireta'!B179-1</f>
        <v>#DIV/0!</v>
      </c>
      <c r="C178" s="33">
        <f>+'SCC X Ano = Indireta'!C213/'SCC X Ano = Indireta'!C179-1</f>
        <v>-0.18265587665921812</v>
      </c>
      <c r="D178" s="33">
        <f>+'SCC X Ano = Indireta'!D213/'SCC X Ano = Indireta'!D179-1</f>
        <v>-0.73148561442670024</v>
      </c>
      <c r="E178" s="33" t="e">
        <f>+'SCC X Ano = Indireta'!E213/'SCC X Ano = Indireta'!E179-1</f>
        <v>#DIV/0!</v>
      </c>
      <c r="F178" s="33">
        <f>+'SCC X Ano = Indireta'!F213/'SCC X Ano = Indireta'!F179-1</f>
        <v>-0.34005453716583622</v>
      </c>
      <c r="G178" s="33" t="e">
        <f>+'SCC X Ano = Indireta'!G213/'SCC X Ano = Indireta'!G179-1</f>
        <v>#DIV/0!</v>
      </c>
      <c r="H178" s="33" t="e">
        <f>+'SCC X Ano = Indireta'!H213/'SCC X Ano = Indireta'!H179-1</f>
        <v>#DIV/0!</v>
      </c>
      <c r="I178" s="33">
        <f>+'SCC X Ano = Indireta'!I213/'SCC X Ano = Indireta'!I179-1</f>
        <v>-0.50986727916288466</v>
      </c>
      <c r="J178" s="33" t="e">
        <f>+'SCC X Ano = Indireta'!J213/'SCC X Ano = Indireta'!J179-1</f>
        <v>#DIV/0!</v>
      </c>
      <c r="K178" s="33" t="e">
        <f>+'SCC X Ano = Indireta'!K213/'SCC X Ano = Indireta'!K179-1</f>
        <v>#DIV/0!</v>
      </c>
      <c r="L178" s="33">
        <f>+'SCC X Ano = Indireta'!L213/'SCC X Ano = Indireta'!L179-1</f>
        <v>-0.41752033496249563</v>
      </c>
    </row>
    <row r="179" spans="1:12" x14ac:dyDescent="0.25">
      <c r="A179" s="25" t="s">
        <v>141</v>
      </c>
      <c r="B179" s="33" t="e">
        <f>+'SCC X Ano = Indireta'!B214/'SCC X Ano = Indireta'!B180-1</f>
        <v>#DIV/0!</v>
      </c>
      <c r="C179" s="33" t="e">
        <f>+'SCC X Ano = Indireta'!C214/'SCC X Ano = Indireta'!C180-1</f>
        <v>#DIV/0!</v>
      </c>
      <c r="D179" s="33">
        <f>+'SCC X Ano = Indireta'!D214/'SCC X Ano = Indireta'!D180-1</f>
        <v>-0.76282577672260454</v>
      </c>
      <c r="E179" s="33" t="e">
        <f>+'SCC X Ano = Indireta'!E214/'SCC X Ano = Indireta'!E180-1</f>
        <v>#DIV/0!</v>
      </c>
      <c r="F179" s="33">
        <f>+'SCC X Ano = Indireta'!F214/'SCC X Ano = Indireta'!F180-1</f>
        <v>-0.75745407036723944</v>
      </c>
      <c r="G179" s="33" t="e">
        <f>+'SCC X Ano = Indireta'!G214/'SCC X Ano = Indireta'!G180-1</f>
        <v>#DIV/0!</v>
      </c>
      <c r="H179" s="33" t="e">
        <f>+'SCC X Ano = Indireta'!H214/'SCC X Ano = Indireta'!H180-1</f>
        <v>#DIV/0!</v>
      </c>
      <c r="I179" s="33" t="e">
        <f>+'SCC X Ano = Indireta'!I214/'SCC X Ano = Indireta'!I180-1</f>
        <v>#DIV/0!</v>
      </c>
      <c r="J179" s="33" t="e">
        <f>+'SCC X Ano = Indireta'!J214/'SCC X Ano = Indireta'!J180-1</f>
        <v>#DIV/0!</v>
      </c>
      <c r="K179" s="33" t="e">
        <f>+'SCC X Ano = Indireta'!K214/'SCC X Ano = Indireta'!K180-1</f>
        <v>#DIV/0!</v>
      </c>
      <c r="L179" s="33">
        <f>+'SCC X Ano = Indireta'!L214/'SCC X Ano = Indireta'!L180-1</f>
        <v>-0.75834500803119786</v>
      </c>
    </row>
    <row r="180" spans="1:12" x14ac:dyDescent="0.25">
      <c r="A180" s="25" t="s">
        <v>153</v>
      </c>
      <c r="B180" s="33" t="e">
        <f>+'SCC X Ano = Indireta'!B215/'SCC X Ano = Indireta'!B181-1</f>
        <v>#DIV/0!</v>
      </c>
      <c r="C180" s="33" t="e">
        <f>+'SCC X Ano = Indireta'!C215/'SCC X Ano = Indireta'!C181-1</f>
        <v>#DIV/0!</v>
      </c>
      <c r="D180" s="33" t="e">
        <f>+'SCC X Ano = Indireta'!D215/'SCC X Ano = Indireta'!D181-1</f>
        <v>#DIV/0!</v>
      </c>
      <c r="E180" s="33" t="e">
        <f>+'SCC X Ano = Indireta'!E215/'SCC X Ano = Indireta'!E181-1</f>
        <v>#DIV/0!</v>
      </c>
      <c r="F180" s="33">
        <f>+'SCC X Ano = Indireta'!F215/'SCC X Ano = Indireta'!F181-1</f>
        <v>-0.53687219459213509</v>
      </c>
      <c r="G180" s="33" t="e">
        <f>+'SCC X Ano = Indireta'!G215/'SCC X Ano = Indireta'!G181-1</f>
        <v>#DIV/0!</v>
      </c>
      <c r="H180" s="33" t="e">
        <f>+'SCC X Ano = Indireta'!H215/'SCC X Ano = Indireta'!H181-1</f>
        <v>#DIV/0!</v>
      </c>
      <c r="I180" s="33">
        <f>+'SCC X Ano = Indireta'!I215/'SCC X Ano = Indireta'!I181-1</f>
        <v>-0.98376798034890578</v>
      </c>
      <c r="J180" s="33">
        <f>+'SCC X Ano = Indireta'!J215/'SCC X Ano = Indireta'!J181-1</f>
        <v>-0.70600215065487304</v>
      </c>
      <c r="K180" s="33" t="e">
        <f>+'SCC X Ano = Indireta'!K215/'SCC X Ano = Indireta'!K181-1</f>
        <v>#DIV/0!</v>
      </c>
      <c r="L180" s="33">
        <f>+'SCC X Ano = Indireta'!L215/'SCC X Ano = Indireta'!L181-1</f>
        <v>-0.63072820282489861</v>
      </c>
    </row>
    <row r="181" spans="1:12" x14ac:dyDescent="0.25">
      <c r="A181" s="25" t="s">
        <v>157</v>
      </c>
      <c r="B181" s="33" t="e">
        <f>+'SCC X Ano = Indireta'!B216/'SCC X Ano = Indireta'!B182-1</f>
        <v>#DIV/0!</v>
      </c>
      <c r="C181" s="33">
        <f>+'SCC X Ano = Indireta'!C216/'SCC X Ano = Indireta'!C182-1</f>
        <v>-0.37974875903438532</v>
      </c>
      <c r="D181" s="33">
        <f>+'SCC X Ano = Indireta'!D216/'SCC X Ano = Indireta'!D182-1</f>
        <v>4.1613936902345525</v>
      </c>
      <c r="E181" s="33" t="e">
        <f>+'SCC X Ano = Indireta'!E216/'SCC X Ano = Indireta'!E182-1</f>
        <v>#DIV/0!</v>
      </c>
      <c r="F181" s="33">
        <f>+'SCC X Ano = Indireta'!F216/'SCC X Ano = Indireta'!F182-1</f>
        <v>1.2905447492463042</v>
      </c>
      <c r="G181" s="33" t="e">
        <f>+'SCC X Ano = Indireta'!G216/'SCC X Ano = Indireta'!G182-1</f>
        <v>#DIV/0!</v>
      </c>
      <c r="H181" s="33" t="e">
        <f>+'SCC X Ano = Indireta'!H216/'SCC X Ano = Indireta'!H182-1</f>
        <v>#DIV/0!</v>
      </c>
      <c r="I181" s="33">
        <f>+'SCC X Ano = Indireta'!I216/'SCC X Ano = Indireta'!I182-1</f>
        <v>0.94039492732636454</v>
      </c>
      <c r="J181" s="33" t="e">
        <f>+'SCC X Ano = Indireta'!J216/'SCC X Ano = Indireta'!J182-1</f>
        <v>#DIV/0!</v>
      </c>
      <c r="K181" s="33" t="e">
        <f>+'SCC X Ano = Indireta'!K216/'SCC X Ano = Indireta'!K182-1</f>
        <v>#DIV/0!</v>
      </c>
      <c r="L181" s="33">
        <f>+'SCC X Ano = Indireta'!L216/'SCC X Ano = Indireta'!L182-1</f>
        <v>1.7135451472043859</v>
      </c>
    </row>
    <row r="182" spans="1:12" x14ac:dyDescent="0.25">
      <c r="A182" s="25" t="s">
        <v>161</v>
      </c>
      <c r="B182" s="33" t="e">
        <f>+'SCC X Ano = Indireta'!B217/'SCC X Ano = Indireta'!B183-1</f>
        <v>#DIV/0!</v>
      </c>
      <c r="C182" s="33">
        <f>+'SCC X Ano = Indireta'!C217/'SCC X Ano = Indireta'!C183-1</f>
        <v>5.1538472424936312</v>
      </c>
      <c r="D182" s="33">
        <f>+'SCC X Ano = Indireta'!D217/'SCC X Ano = Indireta'!D183-1</f>
        <v>-0.66959929917960703</v>
      </c>
      <c r="E182" s="33" t="e">
        <f>+'SCC X Ano = Indireta'!E217/'SCC X Ano = Indireta'!E183-1</f>
        <v>#DIV/0!</v>
      </c>
      <c r="F182" s="33">
        <f>+'SCC X Ano = Indireta'!F217/'SCC X Ano = Indireta'!F183-1</f>
        <v>0.5588540693897508</v>
      </c>
      <c r="G182" s="33" t="e">
        <f>+'SCC X Ano = Indireta'!G217/'SCC X Ano = Indireta'!G183-1</f>
        <v>#DIV/0!</v>
      </c>
      <c r="H182" s="33" t="e">
        <f>+'SCC X Ano = Indireta'!H217/'SCC X Ano = Indireta'!H183-1</f>
        <v>#DIV/0!</v>
      </c>
      <c r="I182" s="33">
        <f>+'SCC X Ano = Indireta'!I217/'SCC X Ano = Indireta'!I183-1</f>
        <v>2.2516247776482152</v>
      </c>
      <c r="J182" s="33" t="e">
        <f>+'SCC X Ano = Indireta'!J217/'SCC X Ano = Indireta'!J183-1</f>
        <v>#DIV/0!</v>
      </c>
      <c r="K182" s="33" t="e">
        <f>+'SCC X Ano = Indireta'!K217/'SCC X Ano = Indireta'!K183-1</f>
        <v>#DIV/0!</v>
      </c>
      <c r="L182" s="33">
        <f>+'SCC X Ano = Indireta'!L217/'SCC X Ano = Indireta'!L183-1</f>
        <v>0.88174419270156146</v>
      </c>
    </row>
    <row r="183" spans="1:12" x14ac:dyDescent="0.25">
      <c r="A183" s="25" t="s">
        <v>151</v>
      </c>
      <c r="B183" s="33" t="e">
        <f>+'SCC X Ano = Indireta'!B218/'SCC X Ano = Indireta'!B184-1</f>
        <v>#DIV/0!</v>
      </c>
      <c r="C183" s="33">
        <f>+'SCC X Ano = Indireta'!C218/'SCC X Ano = Indireta'!C184-1</f>
        <v>2.9892637089923495</v>
      </c>
      <c r="D183" s="33">
        <f>+'SCC X Ano = Indireta'!D218/'SCC X Ano = Indireta'!D184-1</f>
        <v>-0.84473227023610475</v>
      </c>
      <c r="E183" s="33" t="e">
        <f>+'SCC X Ano = Indireta'!E218/'SCC X Ano = Indireta'!E184-1</f>
        <v>#DIV/0!</v>
      </c>
      <c r="F183" s="33">
        <f>+'SCC X Ano = Indireta'!F218/'SCC X Ano = Indireta'!F184-1</f>
        <v>0.30054001716042111</v>
      </c>
      <c r="G183" s="33">
        <f>+'SCC X Ano = Indireta'!G218/'SCC X Ano = Indireta'!G184-1</f>
        <v>-0.59358853094084796</v>
      </c>
      <c r="H183" s="33" t="e">
        <f>+'SCC X Ano = Indireta'!H218/'SCC X Ano = Indireta'!H184-1</f>
        <v>#DIV/0!</v>
      </c>
      <c r="I183" s="33">
        <f>+'SCC X Ano = Indireta'!I218/'SCC X Ano = Indireta'!I184-1</f>
        <v>-0.81731280322074418</v>
      </c>
      <c r="J183" s="33" t="e">
        <f>+'SCC X Ano = Indireta'!J218/'SCC X Ano = Indireta'!J184-1</f>
        <v>#DIV/0!</v>
      </c>
      <c r="K183" s="33" t="e">
        <f>+'SCC X Ano = Indireta'!K218/'SCC X Ano = Indireta'!K184-1</f>
        <v>#DIV/0!</v>
      </c>
      <c r="L183" s="33">
        <f>+'SCC X Ano = Indireta'!L218/'SCC X Ano = Indireta'!L184-1</f>
        <v>-0.18178941692362238</v>
      </c>
    </row>
    <row r="184" spans="1:12" x14ac:dyDescent="0.25">
      <c r="A184" s="25" t="s">
        <v>167</v>
      </c>
      <c r="B184" s="33" t="e">
        <f>+'SCC X Ano = Indireta'!B219/'SCC X Ano = Indireta'!B185-1</f>
        <v>#DIV/0!</v>
      </c>
      <c r="C184" s="33">
        <f>+'SCC X Ano = Indireta'!C219/'SCC X Ano = Indireta'!C185-1</f>
        <v>0.19893773147363358</v>
      </c>
      <c r="D184" s="33">
        <f>+'SCC X Ano = Indireta'!D219/'SCC X Ano = Indireta'!D185-1</f>
        <v>-0.45458305675108568</v>
      </c>
      <c r="E184" s="33" t="e">
        <f>+'SCC X Ano = Indireta'!E219/'SCC X Ano = Indireta'!E185-1</f>
        <v>#DIV/0!</v>
      </c>
      <c r="F184" s="33">
        <f>+'SCC X Ano = Indireta'!F219/'SCC X Ano = Indireta'!F185-1</f>
        <v>5.0504653441387104E-2</v>
      </c>
      <c r="G184" s="33" t="e">
        <f>+'SCC X Ano = Indireta'!G219/'SCC X Ano = Indireta'!G185-1</f>
        <v>#DIV/0!</v>
      </c>
      <c r="H184" s="33" t="e">
        <f>+'SCC X Ano = Indireta'!H219/'SCC X Ano = Indireta'!H185-1</f>
        <v>#DIV/0!</v>
      </c>
      <c r="I184" s="33">
        <f>+'SCC X Ano = Indireta'!I219/'SCC X Ano = Indireta'!I185-1</f>
        <v>0.91571408008744992</v>
      </c>
      <c r="J184" s="33" t="e">
        <f>+'SCC X Ano = Indireta'!J219/'SCC X Ano = Indireta'!J185-1</f>
        <v>#DIV/0!</v>
      </c>
      <c r="K184" s="33" t="e">
        <f>+'SCC X Ano = Indireta'!K219/'SCC X Ano = Indireta'!K185-1</f>
        <v>#DIV/0!</v>
      </c>
      <c r="L184" s="33">
        <f>+'SCC X Ano = Indireta'!L219/'SCC X Ano = Indireta'!L185-1</f>
        <v>7.1835960003657329E-2</v>
      </c>
    </row>
    <row r="185" spans="1:12" x14ac:dyDescent="0.25">
      <c r="A185" s="25" t="s">
        <v>171</v>
      </c>
      <c r="B185" s="33" t="e">
        <f>+'SCC X Ano = Indireta'!B220/'SCC X Ano = Indireta'!B186-1</f>
        <v>#DIV/0!</v>
      </c>
      <c r="C185" s="33">
        <f>+'SCC X Ano = Indireta'!C220/'SCC X Ano = Indireta'!C186-1</f>
        <v>3.1571915754309066</v>
      </c>
      <c r="D185" s="33">
        <f>+'SCC X Ano = Indireta'!D220/'SCC X Ano = Indireta'!D186-1</f>
        <v>0.49771486555797084</v>
      </c>
      <c r="E185" s="33" t="e">
        <f>+'SCC X Ano = Indireta'!E220/'SCC X Ano = Indireta'!E186-1</f>
        <v>#DIV/0!</v>
      </c>
      <c r="F185" s="33">
        <f>+'SCC X Ano = Indireta'!F220/'SCC X Ano = Indireta'!F186-1</f>
        <v>0.62785022001154189</v>
      </c>
      <c r="G185" s="33" t="e">
        <f>+'SCC X Ano = Indireta'!G220/'SCC X Ano = Indireta'!G186-1</f>
        <v>#DIV/0!</v>
      </c>
      <c r="H185" s="33" t="e">
        <f>+'SCC X Ano = Indireta'!H220/'SCC X Ano = Indireta'!H186-1</f>
        <v>#DIV/0!</v>
      </c>
      <c r="I185" s="33">
        <f>+'SCC X Ano = Indireta'!I220/'SCC X Ano = Indireta'!I186-1</f>
        <v>-0.7437372949213682</v>
      </c>
      <c r="J185" s="33" t="e">
        <f>+'SCC X Ano = Indireta'!J220/'SCC X Ano = Indireta'!J186-1</f>
        <v>#DIV/0!</v>
      </c>
      <c r="K185" s="33" t="e">
        <f>+'SCC X Ano = Indireta'!K220/'SCC X Ano = Indireta'!K186-1</f>
        <v>#DIV/0!</v>
      </c>
      <c r="L185" s="33">
        <f>+'SCC X Ano = Indireta'!L220/'SCC X Ano = Indireta'!L186-1</f>
        <v>0.54628466956128352</v>
      </c>
    </row>
    <row r="186" spans="1:12" x14ac:dyDescent="0.25">
      <c r="A186" s="25" t="s">
        <v>175</v>
      </c>
      <c r="B186" s="33" t="e">
        <f>+'SCC X Ano = Indireta'!B221/'SCC X Ano = Indireta'!B187-1</f>
        <v>#DIV/0!</v>
      </c>
      <c r="C186" s="33">
        <f>+'SCC X Ano = Indireta'!C221/'SCC X Ano = Indireta'!C187-1</f>
        <v>-0.33219069987027161</v>
      </c>
      <c r="D186" s="33">
        <f>+'SCC X Ano = Indireta'!D221/'SCC X Ano = Indireta'!D187-1</f>
        <v>-0.84471975905237717</v>
      </c>
      <c r="E186" s="33" t="e">
        <f>+'SCC X Ano = Indireta'!E221/'SCC X Ano = Indireta'!E187-1</f>
        <v>#DIV/0!</v>
      </c>
      <c r="F186" s="33">
        <f>+'SCC X Ano = Indireta'!F221/'SCC X Ano = Indireta'!F187-1</f>
        <v>-0.47336388909532401</v>
      </c>
      <c r="G186" s="33" t="e">
        <f>+'SCC X Ano = Indireta'!G221/'SCC X Ano = Indireta'!G187-1</f>
        <v>#DIV/0!</v>
      </c>
      <c r="H186" s="33" t="e">
        <f>+'SCC X Ano = Indireta'!H221/'SCC X Ano = Indireta'!H187-1</f>
        <v>#DIV/0!</v>
      </c>
      <c r="I186" s="33">
        <f>+'SCC X Ano = Indireta'!I221/'SCC X Ano = Indireta'!I187-1</f>
        <v>-0.54734485495934981</v>
      </c>
      <c r="J186" s="33" t="e">
        <f>+'SCC X Ano = Indireta'!J221/'SCC X Ano = Indireta'!J187-1</f>
        <v>#DIV/0!</v>
      </c>
      <c r="K186" s="33" t="e">
        <f>+'SCC X Ano = Indireta'!K221/'SCC X Ano = Indireta'!K187-1</f>
        <v>#DIV/0!</v>
      </c>
      <c r="L186" s="33">
        <f>+'SCC X Ano = Indireta'!L221/'SCC X Ano = Indireta'!L187-1</f>
        <v>-0.56833208777586663</v>
      </c>
    </row>
    <row r="187" spans="1:12" x14ac:dyDescent="0.25">
      <c r="A187" s="25" t="s">
        <v>137</v>
      </c>
      <c r="B187" s="33" t="e">
        <f>+'SCC X Ano = Indireta'!B222/'SCC X Ano = Indireta'!B188-1</f>
        <v>#DIV/0!</v>
      </c>
      <c r="C187" s="33">
        <f>+'SCC X Ano = Indireta'!C222/'SCC X Ano = Indireta'!C188-1</f>
        <v>0.49973208820515391</v>
      </c>
      <c r="D187" s="33">
        <f>+'SCC X Ano = Indireta'!D222/'SCC X Ano = Indireta'!D188-1</f>
        <v>-0.60400715005854266</v>
      </c>
      <c r="E187" s="33" t="e">
        <f>+'SCC X Ano = Indireta'!E222/'SCC X Ano = Indireta'!E188-1</f>
        <v>#DIV/0!</v>
      </c>
      <c r="F187" s="33">
        <f>+'SCC X Ano = Indireta'!F222/'SCC X Ano = Indireta'!F188-1</f>
        <v>-0.68958529180527561</v>
      </c>
      <c r="G187" s="33" t="e">
        <f>+'SCC X Ano = Indireta'!G222/'SCC X Ano = Indireta'!G188-1</f>
        <v>#DIV/0!</v>
      </c>
      <c r="H187" s="33" t="e">
        <f>+'SCC X Ano = Indireta'!H222/'SCC X Ano = Indireta'!H188-1</f>
        <v>#DIV/0!</v>
      </c>
      <c r="I187" s="33">
        <f>+'SCC X Ano = Indireta'!I222/'SCC X Ano = Indireta'!I188-1</f>
        <v>0.21788542751535123</v>
      </c>
      <c r="J187" s="33" t="e">
        <f>+'SCC X Ano = Indireta'!J222/'SCC X Ano = Indireta'!J188-1</f>
        <v>#DIV/0!</v>
      </c>
      <c r="K187" s="33" t="e">
        <f>+'SCC X Ano = Indireta'!K222/'SCC X Ano = Indireta'!K188-1</f>
        <v>#DIV/0!</v>
      </c>
      <c r="L187" s="33">
        <f>+'SCC X Ano = Indireta'!L222/'SCC X Ano = Indireta'!L188-1</f>
        <v>-0.34336104980493976</v>
      </c>
    </row>
    <row r="188" spans="1:12" x14ac:dyDescent="0.25">
      <c r="A188" s="25" t="s">
        <v>181</v>
      </c>
      <c r="B188" s="33" t="e">
        <f>+'SCC X Ano = Indireta'!B223/'SCC X Ano = Indireta'!B189-1</f>
        <v>#DIV/0!</v>
      </c>
      <c r="C188" s="33">
        <f>+'SCC X Ano = Indireta'!C223/'SCC X Ano = Indireta'!C189-1</f>
        <v>1.3362520776335809</v>
      </c>
      <c r="D188" s="33" t="e">
        <f>+'SCC X Ano = Indireta'!D223/'SCC X Ano = Indireta'!D189-1</f>
        <v>#DIV/0!</v>
      </c>
      <c r="E188" s="33" t="e">
        <f>+'SCC X Ano = Indireta'!E223/'SCC X Ano = Indireta'!E189-1</f>
        <v>#DIV/0!</v>
      </c>
      <c r="F188" s="33">
        <f>+'SCC X Ano = Indireta'!F223/'SCC X Ano = Indireta'!F189-1</f>
        <v>0.60926345334798615</v>
      </c>
      <c r="G188" s="33">
        <f>+'SCC X Ano = Indireta'!G223/'SCC X Ano = Indireta'!G189-1</f>
        <v>-1</v>
      </c>
      <c r="H188" s="33" t="e">
        <f>+'SCC X Ano = Indireta'!H223/'SCC X Ano = Indireta'!H189-1</f>
        <v>#DIV/0!</v>
      </c>
      <c r="I188" s="33">
        <f>+'SCC X Ano = Indireta'!I223/'SCC X Ano = Indireta'!I189-1</f>
        <v>-1</v>
      </c>
      <c r="J188" s="33" t="e">
        <f>+'SCC X Ano = Indireta'!J223/'SCC X Ano = Indireta'!J189-1</f>
        <v>#DIV/0!</v>
      </c>
      <c r="K188" s="33" t="e">
        <f>+'SCC X Ano = Indireta'!K223/'SCC X Ano = Indireta'!K189-1</f>
        <v>#DIV/0!</v>
      </c>
      <c r="L188" s="33">
        <f>+'SCC X Ano = Indireta'!L223/'SCC X Ano = Indireta'!L189-1</f>
        <v>0.93387502011186307</v>
      </c>
    </row>
    <row r="189" spans="1:12" x14ac:dyDescent="0.25">
      <c r="A189" s="25" t="s">
        <v>148</v>
      </c>
      <c r="B189" s="33" t="e">
        <f>+'SCC X Ano = Indireta'!B224/'SCC X Ano = Indireta'!B190-1</f>
        <v>#DIV/0!</v>
      </c>
      <c r="C189" s="33">
        <f>+'SCC X Ano = Indireta'!C224/'SCC X Ano = Indireta'!C190-1</f>
        <v>0.91567711148411579</v>
      </c>
      <c r="D189" s="33">
        <f>+'SCC X Ano = Indireta'!D224/'SCC X Ano = Indireta'!D190-1</f>
        <v>1.3541365583811045</v>
      </c>
      <c r="E189" s="33" t="e">
        <f>+'SCC X Ano = Indireta'!E224/'SCC X Ano = Indireta'!E190-1</f>
        <v>#DIV/0!</v>
      </c>
      <c r="F189" s="33">
        <f>+'SCC X Ano = Indireta'!F224/'SCC X Ano = Indireta'!F190-1</f>
        <v>-0.29385838159573086</v>
      </c>
      <c r="G189" s="33">
        <f>+'SCC X Ano = Indireta'!G224/'SCC X Ano = Indireta'!G190-1</f>
        <v>-0.64002123722387516</v>
      </c>
      <c r="H189" s="33" t="e">
        <f>+'SCC X Ano = Indireta'!H224/'SCC X Ano = Indireta'!H190-1</f>
        <v>#DIV/0!</v>
      </c>
      <c r="I189" s="33">
        <f>+'SCC X Ano = Indireta'!I224/'SCC X Ano = Indireta'!I190-1</f>
        <v>-0.22279603439483742</v>
      </c>
      <c r="J189" s="33" t="e">
        <f>+'SCC X Ano = Indireta'!J224/'SCC X Ano = Indireta'!J190-1</f>
        <v>#DIV/0!</v>
      </c>
      <c r="K189" s="33" t="e">
        <f>+'SCC X Ano = Indireta'!K224/'SCC X Ano = Indireta'!K190-1</f>
        <v>#DIV/0!</v>
      </c>
      <c r="L189" s="33">
        <f>+'SCC X Ano = Indireta'!L224/'SCC X Ano = Indireta'!L190-1</f>
        <v>0.34689929077397297</v>
      </c>
    </row>
    <row r="190" spans="1:12" x14ac:dyDescent="0.25">
      <c r="A190" s="25" t="s">
        <v>177</v>
      </c>
      <c r="B190" s="33" t="e">
        <f>+'SCC X Ano = Indireta'!B225/'SCC X Ano = Indireta'!B191-1</f>
        <v>#DIV/0!</v>
      </c>
      <c r="C190" s="33">
        <f>+'SCC X Ano = Indireta'!C225/'SCC X Ano = Indireta'!C191-1</f>
        <v>0.50524118991332179</v>
      </c>
      <c r="D190" s="33">
        <f>+'SCC X Ano = Indireta'!D225/'SCC X Ano = Indireta'!D191-1</f>
        <v>0.69040540699126085</v>
      </c>
      <c r="E190" s="33" t="e">
        <f>+'SCC X Ano = Indireta'!E225/'SCC X Ano = Indireta'!E191-1</f>
        <v>#DIV/0!</v>
      </c>
      <c r="F190" s="33">
        <f>+'SCC X Ano = Indireta'!F225/'SCC X Ano = Indireta'!F191-1</f>
        <v>0.19105331473284526</v>
      </c>
      <c r="G190" s="33">
        <f>+'SCC X Ano = Indireta'!G225/'SCC X Ano = Indireta'!G191-1</f>
        <v>3.0120134836256547</v>
      </c>
      <c r="H190" s="33" t="e">
        <f>+'SCC X Ano = Indireta'!H225/'SCC X Ano = Indireta'!H191-1</f>
        <v>#DIV/0!</v>
      </c>
      <c r="I190" s="33">
        <f>+'SCC X Ano = Indireta'!I225/'SCC X Ano = Indireta'!I191-1</f>
        <v>-0.12342112200115773</v>
      </c>
      <c r="J190" s="33" t="e">
        <f>+'SCC X Ano = Indireta'!J225/'SCC X Ano = Indireta'!J191-1</f>
        <v>#DIV/0!</v>
      </c>
      <c r="K190" s="33" t="e">
        <f>+'SCC X Ano = Indireta'!K225/'SCC X Ano = Indireta'!K191-1</f>
        <v>#DIV/0!</v>
      </c>
      <c r="L190" s="33">
        <f>+'SCC X Ano = Indireta'!L225/'SCC X Ano = Indireta'!L191-1</f>
        <v>0.35050338654206037</v>
      </c>
    </row>
    <row r="191" spans="1:12" x14ac:dyDescent="0.25">
      <c r="A191" s="25" t="s">
        <v>159</v>
      </c>
      <c r="B191" s="33" t="e">
        <f>+'SCC X Ano = Indireta'!B226/'SCC X Ano = Indireta'!B192-1</f>
        <v>#DIV/0!</v>
      </c>
      <c r="C191" s="33">
        <f>+'SCC X Ano = Indireta'!C226/'SCC X Ano = Indireta'!C192-1</f>
        <v>-0.12518586579824342</v>
      </c>
      <c r="D191" s="33">
        <f>+'SCC X Ano = Indireta'!D226/'SCC X Ano = Indireta'!D192-1</f>
        <v>6.4795453087166166E-2</v>
      </c>
      <c r="E191" s="33" t="e">
        <f>+'SCC X Ano = Indireta'!E226/'SCC X Ano = Indireta'!E192-1</f>
        <v>#DIV/0!</v>
      </c>
      <c r="F191" s="33">
        <f>+'SCC X Ano = Indireta'!F226/'SCC X Ano = Indireta'!F192-1</f>
        <v>5.3754915173893636E-2</v>
      </c>
      <c r="G191" s="33">
        <f>+'SCC X Ano = Indireta'!G226/'SCC X Ano = Indireta'!G192-1</f>
        <v>0.5345929778447025</v>
      </c>
      <c r="H191" s="33" t="e">
        <f>+'SCC X Ano = Indireta'!H226/'SCC X Ano = Indireta'!H192-1</f>
        <v>#DIV/0!</v>
      </c>
      <c r="I191" s="33">
        <f>+'SCC X Ano = Indireta'!I226/'SCC X Ano = Indireta'!I192-1</f>
        <v>-0.74699272325139932</v>
      </c>
      <c r="J191" s="33" t="e">
        <f>+'SCC X Ano = Indireta'!J226/'SCC X Ano = Indireta'!J192-1</f>
        <v>#DIV/0!</v>
      </c>
      <c r="K191" s="33" t="e">
        <f>+'SCC X Ano = Indireta'!K226/'SCC X Ano = Indireta'!K192-1</f>
        <v>#DIV/0!</v>
      </c>
      <c r="L191" s="33">
        <f>+'SCC X Ano = Indireta'!L226/'SCC X Ano = Indireta'!L192-1</f>
        <v>-0.22885355597870605</v>
      </c>
    </row>
    <row r="192" spans="1:12" x14ac:dyDescent="0.25">
      <c r="A192" s="25" t="s">
        <v>191</v>
      </c>
      <c r="B192" s="33" t="e">
        <f>+'SCC X Ano = Indireta'!B227/'SCC X Ano = Indireta'!B193-1</f>
        <v>#DIV/0!</v>
      </c>
      <c r="C192" s="33">
        <f>+'SCC X Ano = Indireta'!C227/'SCC X Ano = Indireta'!C193-1</f>
        <v>0.35769063211048824</v>
      </c>
      <c r="D192" s="33">
        <f>+'SCC X Ano = Indireta'!D227/'SCC X Ano = Indireta'!D193-1</f>
        <v>-9.9836792781692996E-2</v>
      </c>
      <c r="E192" s="33" t="e">
        <f>+'SCC X Ano = Indireta'!E227/'SCC X Ano = Indireta'!E193-1</f>
        <v>#DIV/0!</v>
      </c>
      <c r="F192" s="33">
        <f>+'SCC X Ano = Indireta'!F227/'SCC X Ano = Indireta'!F193-1</f>
        <v>-0.11611128436568952</v>
      </c>
      <c r="G192" s="33">
        <f>+'SCC X Ano = Indireta'!G227/'SCC X Ano = Indireta'!G193-1</f>
        <v>3.5276661170111048</v>
      </c>
      <c r="H192" s="33" t="e">
        <f>+'SCC X Ano = Indireta'!H227/'SCC X Ano = Indireta'!H193-1</f>
        <v>#DIV/0!</v>
      </c>
      <c r="I192" s="33">
        <f>+'SCC X Ano = Indireta'!I227/'SCC X Ano = Indireta'!I193-1</f>
        <v>0.2707199781438836</v>
      </c>
      <c r="J192" s="33" t="e">
        <f>+'SCC X Ano = Indireta'!J227/'SCC X Ano = Indireta'!J193-1</f>
        <v>#DIV/0!</v>
      </c>
      <c r="K192" s="33" t="e">
        <f>+'SCC X Ano = Indireta'!K227/'SCC X Ano = Indireta'!K193-1</f>
        <v>#DIV/0!</v>
      </c>
      <c r="L192" s="33">
        <f>+'SCC X Ano = Indireta'!L227/'SCC X Ano = Indireta'!L193-1</f>
        <v>3.6400957257426647E-2</v>
      </c>
    </row>
    <row r="193" spans="1:12" x14ac:dyDescent="0.25">
      <c r="A193" s="25" t="s">
        <v>194</v>
      </c>
      <c r="B193" s="33" t="e">
        <f>+'SCC X Ano = Indireta'!B228/'SCC X Ano = Indireta'!B194-1</f>
        <v>#DIV/0!</v>
      </c>
      <c r="C193" s="33">
        <f>+'SCC X Ano = Indireta'!C228/'SCC X Ano = Indireta'!C194-1</f>
        <v>1.9813580924683549E-2</v>
      </c>
      <c r="D193" s="33">
        <f>+'SCC X Ano = Indireta'!D228/'SCC X Ano = Indireta'!D194-1</f>
        <v>1.0985976346565423</v>
      </c>
      <c r="E193" s="33" t="e">
        <f>+'SCC X Ano = Indireta'!E228/'SCC X Ano = Indireta'!E194-1</f>
        <v>#DIV/0!</v>
      </c>
      <c r="F193" s="33">
        <f>+'SCC X Ano = Indireta'!F228/'SCC X Ano = Indireta'!F194-1</f>
        <v>-0.32502640740091104</v>
      </c>
      <c r="G193" s="33">
        <f>+'SCC X Ano = Indireta'!G228/'SCC X Ano = Indireta'!G194-1</f>
        <v>0.61177902282141572</v>
      </c>
      <c r="H193" s="33">
        <f>+'SCC X Ano = Indireta'!H228/'SCC X Ano = Indireta'!H194-1</f>
        <v>-0.98695729142434996</v>
      </c>
      <c r="I193" s="33">
        <f>+'SCC X Ano = Indireta'!I228/'SCC X Ano = Indireta'!I194-1</f>
        <v>-0.32078872481435139</v>
      </c>
      <c r="J193" s="33" t="e">
        <f>+'SCC X Ano = Indireta'!J228/'SCC X Ano = Indireta'!J194-1</f>
        <v>#DIV/0!</v>
      </c>
      <c r="K193" s="33" t="e">
        <f>+'SCC X Ano = Indireta'!K228/'SCC X Ano = Indireta'!K194-1</f>
        <v>#DIV/0!</v>
      </c>
      <c r="L193" s="33">
        <f>+'SCC X Ano = Indireta'!L228/'SCC X Ano = Indireta'!L194-1</f>
        <v>-0.32601687788711586</v>
      </c>
    </row>
    <row r="194" spans="1:12" x14ac:dyDescent="0.25">
      <c r="A194" s="25" t="s">
        <v>185</v>
      </c>
      <c r="B194" s="33" t="e">
        <f>+'SCC X Ano = Indireta'!B229/'SCC X Ano = Indireta'!B195-1</f>
        <v>#DIV/0!</v>
      </c>
      <c r="C194" s="33">
        <f>+'SCC X Ano = Indireta'!C229/'SCC X Ano = Indireta'!C195-1</f>
        <v>1.4498242379925759</v>
      </c>
      <c r="D194" s="33">
        <f>+'SCC X Ano = Indireta'!D229/'SCC X Ano = Indireta'!D195-1</f>
        <v>0.75456955088996525</v>
      </c>
      <c r="E194" s="33" t="e">
        <f>+'SCC X Ano = Indireta'!E229/'SCC X Ano = Indireta'!E195-1</f>
        <v>#DIV/0!</v>
      </c>
      <c r="F194" s="33">
        <f>+'SCC X Ano = Indireta'!F229/'SCC X Ano = Indireta'!F195-1</f>
        <v>0.99487108650148248</v>
      </c>
      <c r="G194" s="33">
        <f>+'SCC X Ano = Indireta'!G229/'SCC X Ano = Indireta'!G195-1</f>
        <v>-0.79309394533691258</v>
      </c>
      <c r="H194" s="33" t="e">
        <f>+'SCC X Ano = Indireta'!H229/'SCC X Ano = Indireta'!H195-1</f>
        <v>#DIV/0!</v>
      </c>
      <c r="I194" s="33">
        <f>+'SCC X Ano = Indireta'!I229/'SCC X Ano = Indireta'!I195-1</f>
        <v>0.22132326899448018</v>
      </c>
      <c r="J194" s="33" t="e">
        <f>+'SCC X Ano = Indireta'!J229/'SCC X Ano = Indireta'!J195-1</f>
        <v>#DIV/0!</v>
      </c>
      <c r="K194" s="33" t="e">
        <f>+'SCC X Ano = Indireta'!K229/'SCC X Ano = Indireta'!K195-1</f>
        <v>#DIV/0!</v>
      </c>
      <c r="L194" s="33">
        <f>+'SCC X Ano = Indireta'!L229/'SCC X Ano = Indireta'!L195-1</f>
        <v>0.77447009362451902</v>
      </c>
    </row>
    <row r="195" spans="1:12" x14ac:dyDescent="0.25">
      <c r="A195" s="25" t="s">
        <v>200</v>
      </c>
      <c r="B195" s="33" t="e">
        <f>+'SCC X Ano = Indireta'!B230/'SCC X Ano = Indireta'!B196-1</f>
        <v>#DIV/0!</v>
      </c>
      <c r="C195" s="33">
        <f>+'SCC X Ano = Indireta'!C230/'SCC X Ano = Indireta'!C196-1</f>
        <v>-0.33553838878179432</v>
      </c>
      <c r="D195" s="33">
        <f>+'SCC X Ano = Indireta'!D230/'SCC X Ano = Indireta'!D196-1</f>
        <v>1.2317828247472407</v>
      </c>
      <c r="E195" s="33" t="e">
        <f>+'SCC X Ano = Indireta'!E230/'SCC X Ano = Indireta'!E196-1</f>
        <v>#DIV/0!</v>
      </c>
      <c r="F195" s="33">
        <f>+'SCC X Ano = Indireta'!F230/'SCC X Ano = Indireta'!F196-1</f>
        <v>0.45111997549353156</v>
      </c>
      <c r="G195" s="33">
        <f>+'SCC X Ano = Indireta'!G230/'SCC X Ano = Indireta'!G196-1</f>
        <v>6.9291665883096449</v>
      </c>
      <c r="H195" s="33" t="e">
        <f>+'SCC X Ano = Indireta'!H230/'SCC X Ano = Indireta'!H196-1</f>
        <v>#DIV/0!</v>
      </c>
      <c r="I195" s="33">
        <f>+'SCC X Ano = Indireta'!I230/'SCC X Ano = Indireta'!I196-1</f>
        <v>-0.74693085143107707</v>
      </c>
      <c r="J195" s="33" t="e">
        <f>+'SCC X Ano = Indireta'!J230/'SCC X Ano = Indireta'!J196-1</f>
        <v>#DIV/0!</v>
      </c>
      <c r="K195" s="33" t="e">
        <f>+'SCC X Ano = Indireta'!K230/'SCC X Ano = Indireta'!K196-1</f>
        <v>#DIV/0!</v>
      </c>
      <c r="L195" s="33">
        <f>+'SCC X Ano = Indireta'!L230/'SCC X Ano = Indireta'!L196-1</f>
        <v>0.35589000637666435</v>
      </c>
    </row>
    <row r="196" spans="1:12" x14ac:dyDescent="0.25">
      <c r="A196" s="25" t="s">
        <v>198</v>
      </c>
      <c r="B196" s="33" t="e">
        <f>+'SCC X Ano = Indireta'!B231/'SCC X Ano = Indireta'!B197-1</f>
        <v>#DIV/0!</v>
      </c>
      <c r="C196" s="33">
        <f>+'SCC X Ano = Indireta'!C231/'SCC X Ano = Indireta'!C197-1</f>
        <v>0.23812153146212811</v>
      </c>
      <c r="D196" s="33">
        <f>+'SCC X Ano = Indireta'!D231/'SCC X Ano = Indireta'!D197-1</f>
        <v>3.6305815873305267</v>
      </c>
      <c r="E196" s="33" t="e">
        <f>+'SCC X Ano = Indireta'!E231/'SCC X Ano = Indireta'!E197-1</f>
        <v>#DIV/0!</v>
      </c>
      <c r="F196" s="33">
        <f>+'SCC X Ano = Indireta'!F231/'SCC X Ano = Indireta'!F197-1</f>
        <v>-0.2276951957699388</v>
      </c>
      <c r="G196" s="33">
        <f>+'SCC X Ano = Indireta'!G231/'SCC X Ano = Indireta'!G197-1</f>
        <v>14.895154435064306</v>
      </c>
      <c r="H196" s="33" t="e">
        <f>+'SCC X Ano = Indireta'!H231/'SCC X Ano = Indireta'!H197-1</f>
        <v>#DIV/0!</v>
      </c>
      <c r="I196" s="33">
        <f>+'SCC X Ano = Indireta'!I231/'SCC X Ano = Indireta'!I197-1</f>
        <v>-0.26368148984223883</v>
      </c>
      <c r="J196" s="33">
        <f>+'SCC X Ano = Indireta'!J231/'SCC X Ano = Indireta'!J197-1</f>
        <v>3.2841283450355068</v>
      </c>
      <c r="K196" s="33" t="e">
        <f>+'SCC X Ano = Indireta'!K231/'SCC X Ano = Indireta'!K197-1</f>
        <v>#DIV/0!</v>
      </c>
      <c r="L196" s="33">
        <f>+'SCC X Ano = Indireta'!L231/'SCC X Ano = Indireta'!L197-1</f>
        <v>0.41424981275368</v>
      </c>
    </row>
    <row r="197" spans="1:12" x14ac:dyDescent="0.25">
      <c r="A197" s="25" t="s">
        <v>173</v>
      </c>
      <c r="B197" s="33" t="e">
        <f>+'SCC X Ano = Indireta'!B232/'SCC X Ano = Indireta'!B198-1</f>
        <v>#DIV/0!</v>
      </c>
      <c r="C197" s="33">
        <f>+'SCC X Ano = Indireta'!C232/'SCC X Ano = Indireta'!C198-1</f>
        <v>0.65859593346112377</v>
      </c>
      <c r="D197" s="33">
        <f>+'SCC X Ano = Indireta'!D232/'SCC X Ano = Indireta'!D198-1</f>
        <v>1.035278898182745</v>
      </c>
      <c r="E197" s="33" t="e">
        <f>+'SCC X Ano = Indireta'!E232/'SCC X Ano = Indireta'!E198-1</f>
        <v>#DIV/0!</v>
      </c>
      <c r="F197" s="33">
        <f>+'SCC X Ano = Indireta'!F232/'SCC X Ano = Indireta'!F198-1</f>
        <v>-0.26154575442819217</v>
      </c>
      <c r="G197" s="33">
        <f>+'SCC X Ano = Indireta'!G232/'SCC X Ano = Indireta'!G198-1</f>
        <v>1.3360253045824813</v>
      </c>
      <c r="H197" s="33" t="e">
        <f>+'SCC X Ano = Indireta'!H232/'SCC X Ano = Indireta'!H198-1</f>
        <v>#DIV/0!</v>
      </c>
      <c r="I197" s="33">
        <f>+'SCC X Ano = Indireta'!I232/'SCC X Ano = Indireta'!I198-1</f>
        <v>0.21602256271543219</v>
      </c>
      <c r="J197" s="33" t="e">
        <f>+'SCC X Ano = Indireta'!J232/'SCC X Ano = Indireta'!J198-1</f>
        <v>#DIV/0!</v>
      </c>
      <c r="K197" s="33" t="e">
        <f>+'SCC X Ano = Indireta'!K232/'SCC X Ano = Indireta'!K198-1</f>
        <v>#DIV/0!</v>
      </c>
      <c r="L197" s="33">
        <f>+'SCC X Ano = Indireta'!L232/'SCC X Ano = Indireta'!L198-1</f>
        <v>0.54111781074727849</v>
      </c>
    </row>
    <row r="198" spans="1:12" x14ac:dyDescent="0.25">
      <c r="A198" s="25" t="s">
        <v>169</v>
      </c>
      <c r="B198" s="33" t="e">
        <f>+'SCC X Ano = Indireta'!B233/'SCC X Ano = Indireta'!B199-1</f>
        <v>#DIV/0!</v>
      </c>
      <c r="C198" s="33">
        <f>+'SCC X Ano = Indireta'!C233/'SCC X Ano = Indireta'!C199-1</f>
        <v>1.057053995149952</v>
      </c>
      <c r="D198" s="33">
        <f>+'SCC X Ano = Indireta'!D233/'SCC X Ano = Indireta'!D199-1</f>
        <v>0.92067483701929054</v>
      </c>
      <c r="E198" s="33" t="e">
        <f>+'SCC X Ano = Indireta'!E233/'SCC X Ano = Indireta'!E199-1</f>
        <v>#DIV/0!</v>
      </c>
      <c r="F198" s="33">
        <f>+'SCC X Ano = Indireta'!F233/'SCC X Ano = Indireta'!F199-1</f>
        <v>1.198505507765474</v>
      </c>
      <c r="G198" s="33" t="e">
        <f>+'SCC X Ano = Indireta'!G233/'SCC X Ano = Indireta'!G199-1</f>
        <v>#DIV/0!</v>
      </c>
      <c r="H198" s="33" t="e">
        <f>+'SCC X Ano = Indireta'!H233/'SCC X Ano = Indireta'!H199-1</f>
        <v>#DIV/0!</v>
      </c>
      <c r="I198" s="33">
        <f>+'SCC X Ano = Indireta'!I233/'SCC X Ano = Indireta'!I199-1</f>
        <v>0.75783045106401592</v>
      </c>
      <c r="J198" s="33" t="e">
        <f>+'SCC X Ano = Indireta'!J233/'SCC X Ano = Indireta'!J199-1</f>
        <v>#DIV/0!</v>
      </c>
      <c r="K198" s="33" t="e">
        <f>+'SCC X Ano = Indireta'!K233/'SCC X Ano = Indireta'!K199-1</f>
        <v>#DIV/0!</v>
      </c>
      <c r="L198" s="33">
        <f>+'SCC X Ano = Indireta'!L233/'SCC X Ano = Indireta'!L199-1</f>
        <v>0.97965828817976086</v>
      </c>
    </row>
    <row r="199" spans="1:12" x14ac:dyDescent="0.25">
      <c r="A199" s="25" t="s">
        <v>163</v>
      </c>
      <c r="B199" s="33" t="e">
        <f>+'SCC X Ano = Indireta'!B234/'SCC X Ano = Indireta'!B200-1</f>
        <v>#DIV/0!</v>
      </c>
      <c r="C199" s="33">
        <f>+'SCC X Ano = Indireta'!C234/'SCC X Ano = Indireta'!C200-1</f>
        <v>0.12671996056395463</v>
      </c>
      <c r="D199" s="33">
        <f>+'SCC X Ano = Indireta'!D234/'SCC X Ano = Indireta'!D200-1</f>
        <v>-0.20759538515839782</v>
      </c>
      <c r="E199" s="33" t="e">
        <f>+'SCC X Ano = Indireta'!E234/'SCC X Ano = Indireta'!E200-1</f>
        <v>#DIV/0!</v>
      </c>
      <c r="F199" s="33">
        <f>+'SCC X Ano = Indireta'!F234/'SCC X Ano = Indireta'!F200-1</f>
        <v>-0.22460150333989271</v>
      </c>
      <c r="G199" s="33">
        <f>+'SCC X Ano = Indireta'!G234/'SCC X Ano = Indireta'!G200-1</f>
        <v>6.6611723677002885</v>
      </c>
      <c r="H199" s="33" t="e">
        <f>+'SCC X Ano = Indireta'!H234/'SCC X Ano = Indireta'!H200-1</f>
        <v>#DIV/0!</v>
      </c>
      <c r="I199" s="33">
        <f>+'SCC X Ano = Indireta'!I234/'SCC X Ano = Indireta'!I200-1</f>
        <v>-0.39030132814661112</v>
      </c>
      <c r="J199" s="33" t="e">
        <f>+'SCC X Ano = Indireta'!J234/'SCC X Ano = Indireta'!J200-1</f>
        <v>#DIV/0!</v>
      </c>
      <c r="K199" s="33" t="e">
        <f>+'SCC X Ano = Indireta'!K234/'SCC X Ano = Indireta'!K200-1</f>
        <v>#DIV/0!</v>
      </c>
      <c r="L199" s="33">
        <f>+'SCC X Ano = Indireta'!L234/'SCC X Ano = Indireta'!L200-1</f>
        <v>-8.5336412950370533E-2</v>
      </c>
    </row>
    <row r="200" spans="1:12" x14ac:dyDescent="0.25">
      <c r="A200" s="25" t="s">
        <v>155</v>
      </c>
      <c r="B200" s="33" t="e">
        <f>+'SCC X Ano = Indireta'!B235/'SCC X Ano = Indireta'!B201-1</f>
        <v>#DIV/0!</v>
      </c>
      <c r="C200" s="33">
        <f>+'SCC X Ano = Indireta'!C235/'SCC X Ano = Indireta'!C201-1</f>
        <v>-0.47281462771713845</v>
      </c>
      <c r="D200" s="33">
        <f>+'SCC X Ano = Indireta'!D235/'SCC X Ano = Indireta'!D201-1</f>
        <v>-0.82447454921576546</v>
      </c>
      <c r="E200" s="33" t="e">
        <f>+'SCC X Ano = Indireta'!E235/'SCC X Ano = Indireta'!E201-1</f>
        <v>#DIV/0!</v>
      </c>
      <c r="F200" s="33">
        <f>+'SCC X Ano = Indireta'!F235/'SCC X Ano = Indireta'!F201-1</f>
        <v>0.10858097937857614</v>
      </c>
      <c r="G200" s="33">
        <f>+'SCC X Ano = Indireta'!G235/'SCC X Ano = Indireta'!G201-1</f>
        <v>-0.13906557186449597</v>
      </c>
      <c r="H200" s="33" t="e">
        <f>+'SCC X Ano = Indireta'!H235/'SCC X Ano = Indireta'!H201-1</f>
        <v>#DIV/0!</v>
      </c>
      <c r="I200" s="33">
        <f>+'SCC X Ano = Indireta'!I235/'SCC X Ano = Indireta'!I201-1</f>
        <v>-0.69808025959718933</v>
      </c>
      <c r="J200" s="33" t="e">
        <f>+'SCC X Ano = Indireta'!J235/'SCC X Ano = Indireta'!J201-1</f>
        <v>#DIV/0!</v>
      </c>
      <c r="K200" s="33" t="e">
        <f>+'SCC X Ano = Indireta'!K235/'SCC X Ano = Indireta'!K201-1</f>
        <v>#DIV/0!</v>
      </c>
      <c r="L200" s="33">
        <f>+'SCC X Ano = Indireta'!L235/'SCC X Ano = Indireta'!L201-1</f>
        <v>-0.41227269853480153</v>
      </c>
    </row>
    <row r="201" spans="1:12" x14ac:dyDescent="0.25">
      <c r="A201" s="25" t="s">
        <v>223</v>
      </c>
      <c r="B201" s="33" t="e">
        <f>+'SCC X Ano = Indireta'!B236/'SCC X Ano = Indireta'!B202-1</f>
        <v>#DIV/0!</v>
      </c>
      <c r="C201" s="33">
        <f>+'SCC X Ano = Indireta'!C236/'SCC X Ano = Indireta'!C202-1</f>
        <v>0.30324895974479382</v>
      </c>
      <c r="D201" s="33">
        <f>+'SCC X Ano = Indireta'!D236/'SCC X Ano = Indireta'!D202-1</f>
        <v>0.57874222908244488</v>
      </c>
      <c r="E201" s="33" t="e">
        <f>+'SCC X Ano = Indireta'!E236/'SCC X Ano = Indireta'!E202-1</f>
        <v>#DIV/0!</v>
      </c>
      <c r="F201" s="33">
        <f>+'SCC X Ano = Indireta'!F236/'SCC X Ano = Indireta'!F202-1</f>
        <v>-0.193096296036255</v>
      </c>
      <c r="G201" s="33">
        <f>+'SCC X Ano = Indireta'!G236/'SCC X Ano = Indireta'!G202-1</f>
        <v>0.92442864548892922</v>
      </c>
      <c r="H201" s="33">
        <f>+'SCC X Ano = Indireta'!H236/'SCC X Ano = Indireta'!H202-1</f>
        <v>-0.98695729142434996</v>
      </c>
      <c r="I201" s="33">
        <f>+'SCC X Ano = Indireta'!I236/'SCC X Ano = Indireta'!I202-1</f>
        <v>-0.26249438978071571</v>
      </c>
      <c r="J201" s="33">
        <f>+'SCC X Ano = Indireta'!J236/'SCC X Ano = Indireta'!J202-1</f>
        <v>2.0179610738138951</v>
      </c>
      <c r="K201" s="33" t="e">
        <f>+'SCC X Ano = Indireta'!K236/'SCC X Ano = Indireta'!K202-1</f>
        <v>#DIV/0!</v>
      </c>
      <c r="L201" s="33">
        <f>+'SCC X Ano = Indireta'!L236/'SCC X Ano = Indireta'!L202-1</f>
        <v>-6.930736517778735E-2</v>
      </c>
    </row>
    <row r="202" spans="1:12" x14ac:dyDescent="0.25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</row>
    <row r="203" spans="1:12" x14ac:dyDescent="0.25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</row>
    <row r="204" spans="1:12" x14ac:dyDescent="0.25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</row>
    <row r="205" spans="1:12" x14ac:dyDescent="0.2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</row>
    <row r="206" spans="1:12" x14ac:dyDescent="0.25">
      <c r="A206" s="25"/>
      <c r="B206" s="1">
        <v>2014</v>
      </c>
      <c r="C206" s="1">
        <v>2014</v>
      </c>
      <c r="D206" s="1">
        <v>2014</v>
      </c>
      <c r="E206" s="1">
        <v>2014</v>
      </c>
      <c r="F206" s="1">
        <v>2014</v>
      </c>
      <c r="G206" s="1">
        <v>2014</v>
      </c>
      <c r="H206" s="1">
        <v>2014</v>
      </c>
      <c r="I206" s="1">
        <v>2014</v>
      </c>
      <c r="J206" s="1">
        <v>2014</v>
      </c>
      <c r="K206" s="1">
        <v>2014</v>
      </c>
    </row>
    <row r="207" spans="1:12" x14ac:dyDescent="0.25">
      <c r="A207" s="25"/>
      <c r="B207" s="25" t="s">
        <v>224</v>
      </c>
      <c r="C207" s="25" t="s">
        <v>228</v>
      </c>
      <c r="D207" s="25" t="s">
        <v>15</v>
      </c>
      <c r="E207" s="25" t="s">
        <v>229</v>
      </c>
      <c r="F207" s="25" t="s">
        <v>226</v>
      </c>
      <c r="G207" s="25" t="s">
        <v>227</v>
      </c>
      <c r="H207" s="25" t="s">
        <v>131</v>
      </c>
      <c r="I207" s="25" t="s">
        <v>130</v>
      </c>
      <c r="J207" s="25" t="s">
        <v>129</v>
      </c>
      <c r="K207" s="25" t="s">
        <v>230</v>
      </c>
      <c r="L207" s="25" t="s">
        <v>404</v>
      </c>
    </row>
    <row r="208" spans="1:12" x14ac:dyDescent="0.25">
      <c r="A208" s="25" t="s">
        <v>132</v>
      </c>
      <c r="B208" s="33" t="e">
        <f>+'SCC X Ano = Indireta'!C243/'SCC X Ano = Indireta'!B209-1</f>
        <v>#DIV/0!</v>
      </c>
      <c r="C208" s="33" t="e">
        <f>+'SCC X Ano = Indireta'!#REF!/'SCC X Ano = Indireta'!#REF!-1</f>
        <v>#REF!</v>
      </c>
      <c r="D208" s="33">
        <f>+'SCC X Ano = Indireta'!D243/'SCC X Ano = Indireta'!D209-1</f>
        <v>3.9682372025152342</v>
      </c>
      <c r="E208" s="33" t="e">
        <f>+'SCC X Ano = Indireta'!E243/'SCC X Ano = Indireta'!E209-1</f>
        <v>#DIV/0!</v>
      </c>
      <c r="F208" s="33">
        <f>+'SCC X Ano = Indireta'!F243/'SCC X Ano = Indireta'!F209-1</f>
        <v>2.632347573520899</v>
      </c>
      <c r="G208" s="33">
        <f>+'SCC X Ano = Indireta'!G243/'SCC X Ano = Indireta'!G209-1</f>
        <v>-1</v>
      </c>
      <c r="H208" s="33" t="e">
        <f>+'SCC X Ano = Indireta'!H243/'SCC X Ano = Indireta'!H209-1</f>
        <v>#DIV/0!</v>
      </c>
      <c r="I208" s="33">
        <f>+'SCC X Ano = Indireta'!I243/'SCC X Ano = Indireta'!I209-1</f>
        <v>0.21160682631455541</v>
      </c>
      <c r="J208" s="33" t="e">
        <f>+'SCC X Ano = Indireta'!J243/'SCC X Ano = Indireta'!J209-1</f>
        <v>#DIV/0!</v>
      </c>
      <c r="K208" s="33" t="e">
        <f>+'SCC X Ano = Indireta'!K243/'SCC X Ano = Indireta'!K209-1</f>
        <v>#DIV/0!</v>
      </c>
      <c r="L208" s="33">
        <f>+'SCC X Ano = Indireta'!L243/'SCC X Ano = Indireta'!L209-1</f>
        <v>1.322031619534513</v>
      </c>
    </row>
    <row r="209" spans="1:12" x14ac:dyDescent="0.25">
      <c r="A209" s="25" t="s">
        <v>134</v>
      </c>
      <c r="B209" s="33" t="e">
        <f>+'SCC X Ano = Indireta'!B244/'SCC X Ano = Indireta'!B210-1</f>
        <v>#DIV/0!</v>
      </c>
      <c r="C209" s="33" t="e">
        <f>+'SCC X Ano = Indireta'!C244/'SCC X Ano = Indireta'!C210-1</f>
        <v>#DIV/0!</v>
      </c>
      <c r="D209" s="33">
        <f>+'SCC X Ano = Indireta'!D244/'SCC X Ano = Indireta'!D210-1</f>
        <v>-1</v>
      </c>
      <c r="E209" s="33" t="e">
        <f>+'SCC X Ano = Indireta'!E244/'SCC X Ano = Indireta'!E210-1</f>
        <v>#DIV/0!</v>
      </c>
      <c r="F209" s="33">
        <f>+'SCC X Ano = Indireta'!F244/'SCC X Ano = Indireta'!F210-1</f>
        <v>-0.82914299227740662</v>
      </c>
      <c r="G209" s="33" t="e">
        <f>+'SCC X Ano = Indireta'!G244/'SCC X Ano = Indireta'!G210-1</f>
        <v>#DIV/0!</v>
      </c>
      <c r="H209" s="33" t="e">
        <f>+'SCC X Ano = Indireta'!H244/'SCC X Ano = Indireta'!H210-1</f>
        <v>#DIV/0!</v>
      </c>
      <c r="I209" s="33">
        <f>+'SCC X Ano = Indireta'!I244/'SCC X Ano = Indireta'!I210-1</f>
        <v>-1</v>
      </c>
      <c r="J209" s="33" t="e">
        <f>+'SCC X Ano = Indireta'!J244/'SCC X Ano = Indireta'!J210-1</f>
        <v>#DIV/0!</v>
      </c>
      <c r="K209" s="33" t="e">
        <f>+'SCC X Ano = Indireta'!K244/'SCC X Ano = Indireta'!K210-1</f>
        <v>#DIV/0!</v>
      </c>
      <c r="L209" s="33">
        <f>+'SCC X Ano = Indireta'!L244/'SCC X Ano = Indireta'!L210-1</f>
        <v>-0.8961612047286317</v>
      </c>
    </row>
    <row r="210" spans="1:12" x14ac:dyDescent="0.25">
      <c r="A210" s="25" t="s">
        <v>139</v>
      </c>
      <c r="B210" s="33" t="e">
        <f>+'SCC X Ano = Indireta'!B245/'SCC X Ano = Indireta'!B211-1</f>
        <v>#DIV/0!</v>
      </c>
      <c r="C210" s="33">
        <f>+'SCC X Ano = Indireta'!C245/'SCC X Ano = Indireta'!C211-1</f>
        <v>-0.438677416606015</v>
      </c>
      <c r="D210" s="33">
        <f>+'SCC X Ano = Indireta'!D245/'SCC X Ano = Indireta'!D211-1</f>
        <v>65.638911278477565</v>
      </c>
      <c r="E210" s="33" t="e">
        <f>+'SCC X Ano = Indireta'!E245/'SCC X Ano = Indireta'!E211-1</f>
        <v>#DIV/0!</v>
      </c>
      <c r="F210" s="33">
        <f>+'SCC X Ano = Indireta'!F245/'SCC X Ano = Indireta'!F211-1</f>
        <v>0.25548680342778241</v>
      </c>
      <c r="G210" s="33" t="e">
        <f>+'SCC X Ano = Indireta'!G245/'SCC X Ano = Indireta'!G211-1</f>
        <v>#DIV/0!</v>
      </c>
      <c r="H210" s="33" t="e">
        <f>+'SCC X Ano = Indireta'!H245/'SCC X Ano = Indireta'!H211-1</f>
        <v>#DIV/0!</v>
      </c>
      <c r="I210" s="33">
        <f>+'SCC X Ano = Indireta'!I245/'SCC X Ano = Indireta'!I211-1</f>
        <v>94.779476950809382</v>
      </c>
      <c r="J210" s="33" t="e">
        <f>+'SCC X Ano = Indireta'!J245/'SCC X Ano = Indireta'!J211-1</f>
        <v>#DIV/0!</v>
      </c>
      <c r="K210" s="33" t="e">
        <f>+'SCC X Ano = Indireta'!K245/'SCC X Ano = Indireta'!K211-1</f>
        <v>#DIV/0!</v>
      </c>
      <c r="L210" s="33">
        <f>+'SCC X Ano = Indireta'!L245/'SCC X Ano = Indireta'!L211-1</f>
        <v>1.7186275115063543</v>
      </c>
    </row>
    <row r="211" spans="1:12" x14ac:dyDescent="0.25">
      <c r="A211" s="25" t="s">
        <v>143</v>
      </c>
      <c r="B211" s="33" t="e">
        <f>+'SCC X Ano = Indireta'!B246/'SCC X Ano = Indireta'!B212-1</f>
        <v>#DIV/0!</v>
      </c>
      <c r="C211" s="33" t="e">
        <f>+'SCC X Ano = Indireta'!C246/'SCC X Ano = Indireta'!C212-1</f>
        <v>#DIV/0!</v>
      </c>
      <c r="D211" s="33">
        <f>+'SCC X Ano = Indireta'!D246/'SCC X Ano = Indireta'!D212-1</f>
        <v>-1</v>
      </c>
      <c r="E211" s="33" t="e">
        <f>+'SCC X Ano = Indireta'!E246/'SCC X Ano = Indireta'!E212-1</f>
        <v>#DIV/0!</v>
      </c>
      <c r="F211" s="33" t="e">
        <f>+'SCC X Ano = Indireta'!F246/'SCC X Ano = Indireta'!F212-1</f>
        <v>#DIV/0!</v>
      </c>
      <c r="G211" s="33" t="e">
        <f>+'SCC X Ano = Indireta'!G246/'SCC X Ano = Indireta'!G212-1</f>
        <v>#DIV/0!</v>
      </c>
      <c r="H211" s="33" t="e">
        <f>+'SCC X Ano = Indireta'!H246/'SCC X Ano = Indireta'!H212-1</f>
        <v>#DIV/0!</v>
      </c>
      <c r="I211" s="33">
        <f>+'SCC X Ano = Indireta'!I246/'SCC X Ano = Indireta'!I212-1</f>
        <v>15.715859599296262</v>
      </c>
      <c r="J211" s="33" t="e">
        <f>+'SCC X Ano = Indireta'!J246/'SCC X Ano = Indireta'!J212-1</f>
        <v>#DIV/0!</v>
      </c>
      <c r="K211" s="33" t="e">
        <f>+'SCC X Ano = Indireta'!K246/'SCC X Ano = Indireta'!K212-1</f>
        <v>#DIV/0!</v>
      </c>
      <c r="L211" s="33">
        <f>+'SCC X Ano = Indireta'!L246/'SCC X Ano = Indireta'!L212-1</f>
        <v>0.60409081722132907</v>
      </c>
    </row>
    <row r="212" spans="1:12" x14ac:dyDescent="0.25">
      <c r="A212" s="25" t="s">
        <v>146</v>
      </c>
      <c r="B212" s="33" t="e">
        <f>+'SCC X Ano = Indireta'!B247/'SCC X Ano = Indireta'!B213-1</f>
        <v>#DIV/0!</v>
      </c>
      <c r="C212" s="33">
        <f>+'SCC X Ano = Indireta'!C247/'SCC X Ano = Indireta'!C213-1</f>
        <v>-0.19556125028028637</v>
      </c>
      <c r="D212" s="33">
        <f>+'SCC X Ano = Indireta'!D247/'SCC X Ano = Indireta'!D213-1</f>
        <v>1.4678766702807442</v>
      </c>
      <c r="E212" s="33" t="e">
        <f>+'SCC X Ano = Indireta'!E247/'SCC X Ano = Indireta'!E213-1</f>
        <v>#DIV/0!</v>
      </c>
      <c r="F212" s="33">
        <f>+'SCC X Ano = Indireta'!F247/'SCC X Ano = Indireta'!F213-1</f>
        <v>0.14831470902096666</v>
      </c>
      <c r="G212" s="33" t="e">
        <f>+'SCC X Ano = Indireta'!G247/'SCC X Ano = Indireta'!G213-1</f>
        <v>#DIV/0!</v>
      </c>
      <c r="H212" s="33" t="e">
        <f>+'SCC X Ano = Indireta'!H247/'SCC X Ano = Indireta'!H213-1</f>
        <v>#DIV/0!</v>
      </c>
      <c r="I212" s="33">
        <f>+'SCC X Ano = Indireta'!I247/'SCC X Ano = Indireta'!I213-1</f>
        <v>-0.4048083209743516</v>
      </c>
      <c r="J212" s="33" t="e">
        <f>+'SCC X Ano = Indireta'!J247/'SCC X Ano = Indireta'!J213-1</f>
        <v>#DIV/0!</v>
      </c>
      <c r="K212" s="33" t="e">
        <f>+'SCC X Ano = Indireta'!K247/'SCC X Ano = Indireta'!K213-1</f>
        <v>#DIV/0!</v>
      </c>
      <c r="L212" s="33">
        <f>+'SCC X Ano = Indireta'!L247/'SCC X Ano = Indireta'!L213-1</f>
        <v>-8.2168990396019326E-2</v>
      </c>
    </row>
    <row r="213" spans="1:12" x14ac:dyDescent="0.25">
      <c r="A213" s="25" t="s">
        <v>141</v>
      </c>
      <c r="B213" s="33" t="e">
        <f>+'SCC X Ano = Indireta'!B248/'SCC X Ano = Indireta'!B214-1</f>
        <v>#DIV/0!</v>
      </c>
      <c r="C213" s="33" t="e">
        <f>+'SCC X Ano = Indireta'!C248/'SCC X Ano = Indireta'!C214-1</f>
        <v>#DIV/0!</v>
      </c>
      <c r="D213" s="33">
        <f>+'SCC X Ano = Indireta'!D248/'SCC X Ano = Indireta'!D214-1</f>
        <v>-1</v>
      </c>
      <c r="E213" s="33" t="e">
        <f>+'SCC X Ano = Indireta'!E248/'SCC X Ano = Indireta'!E214-1</f>
        <v>#DIV/0!</v>
      </c>
      <c r="F213" s="33">
        <f>+'SCC X Ano = Indireta'!F248/'SCC X Ano = Indireta'!F214-1</f>
        <v>-1</v>
      </c>
      <c r="G213" s="33" t="e">
        <f>+'SCC X Ano = Indireta'!G248/'SCC X Ano = Indireta'!G214-1</f>
        <v>#DIV/0!</v>
      </c>
      <c r="H213" s="33" t="e">
        <f>+'SCC X Ano = Indireta'!H248/'SCC X Ano = Indireta'!H214-1</f>
        <v>#DIV/0!</v>
      </c>
      <c r="I213" s="33" t="e">
        <f>+'SCC X Ano = Indireta'!I248/'SCC X Ano = Indireta'!I214-1</f>
        <v>#DIV/0!</v>
      </c>
      <c r="J213" s="33" t="e">
        <f>+'SCC X Ano = Indireta'!J248/'SCC X Ano = Indireta'!J214-1</f>
        <v>#DIV/0!</v>
      </c>
      <c r="K213" s="33" t="e">
        <f>+'SCC X Ano = Indireta'!K248/'SCC X Ano = Indireta'!K214-1</f>
        <v>#DIV/0!</v>
      </c>
      <c r="L213" s="33">
        <f>+'SCC X Ano = Indireta'!L248/'SCC X Ano = Indireta'!L214-1</f>
        <v>-1</v>
      </c>
    </row>
    <row r="214" spans="1:12" x14ac:dyDescent="0.25">
      <c r="A214" s="25" t="s">
        <v>153</v>
      </c>
      <c r="B214" s="33" t="e">
        <f>+'SCC X Ano = Indireta'!B249/'SCC X Ano = Indireta'!B215-1</f>
        <v>#DIV/0!</v>
      </c>
      <c r="C214" s="33">
        <f>+'SCC X Ano = Indireta'!C249/'SCC X Ano = Indireta'!C215-1</f>
        <v>-1</v>
      </c>
      <c r="D214" s="33">
        <f>+'SCC X Ano = Indireta'!D249/'SCC X Ano = Indireta'!D215-1</f>
        <v>-0.30044936008047873</v>
      </c>
      <c r="E214" s="33" t="e">
        <f>+'SCC X Ano = Indireta'!E249/'SCC X Ano = Indireta'!E215-1</f>
        <v>#DIV/0!</v>
      </c>
      <c r="F214" s="33">
        <f>+'SCC X Ano = Indireta'!F249/'SCC X Ano = Indireta'!F215-1</f>
        <v>-0.30063850681418103</v>
      </c>
      <c r="G214" s="33" t="e">
        <f>+'SCC X Ano = Indireta'!G249/'SCC X Ano = Indireta'!G215-1</f>
        <v>#DIV/0!</v>
      </c>
      <c r="H214" s="33" t="e">
        <f>+'SCC X Ano = Indireta'!H249/'SCC X Ano = Indireta'!H215-1</f>
        <v>#DIV/0!</v>
      </c>
      <c r="I214" s="33">
        <f>+'SCC X Ano = Indireta'!I249/'SCC X Ano = Indireta'!I215-1</f>
        <v>12.152894581445141</v>
      </c>
      <c r="J214" s="33">
        <f>+'SCC X Ano = Indireta'!J249/'SCC X Ano = Indireta'!J215-1</f>
        <v>-0.46177747025098115</v>
      </c>
      <c r="K214" s="33" t="e">
        <f>+'SCC X Ano = Indireta'!K249/'SCC X Ano = Indireta'!K215-1</f>
        <v>#DIV/0!</v>
      </c>
      <c r="L214" s="33">
        <f>+'SCC X Ano = Indireta'!L249/'SCC X Ano = Indireta'!L215-1</f>
        <v>-0.19262946956592097</v>
      </c>
    </row>
    <row r="215" spans="1:12" x14ac:dyDescent="0.25">
      <c r="A215" s="25" t="s">
        <v>157</v>
      </c>
      <c r="B215" s="33" t="e">
        <f>+'SCC X Ano = Indireta'!B250/'SCC X Ano = Indireta'!B216-1</f>
        <v>#DIV/0!</v>
      </c>
      <c r="C215" s="33">
        <f>+'SCC X Ano = Indireta'!C250/'SCC X Ano = Indireta'!C216-1</f>
        <v>0.79893313104791974</v>
      </c>
      <c r="D215" s="33">
        <f>+'SCC X Ano = Indireta'!D250/'SCC X Ano = Indireta'!D216-1</f>
        <v>-0.78308712887020737</v>
      </c>
      <c r="E215" s="33" t="e">
        <f>+'SCC X Ano = Indireta'!E250/'SCC X Ano = Indireta'!E216-1</f>
        <v>#DIV/0!</v>
      </c>
      <c r="F215" s="33">
        <f>+'SCC X Ano = Indireta'!F250/'SCC X Ano = Indireta'!F216-1</f>
        <v>-0.32457961697572446</v>
      </c>
      <c r="G215" s="33" t="e">
        <f>+'SCC X Ano = Indireta'!G250/'SCC X Ano = Indireta'!G216-1</f>
        <v>#DIV/0!</v>
      </c>
      <c r="H215" s="33" t="e">
        <f>+'SCC X Ano = Indireta'!H250/'SCC X Ano = Indireta'!H216-1</f>
        <v>#DIV/0!</v>
      </c>
      <c r="I215" s="33">
        <f>+'SCC X Ano = Indireta'!I250/'SCC X Ano = Indireta'!I216-1</f>
        <v>-0.37246561756276853</v>
      </c>
      <c r="J215" s="33" t="e">
        <f>+'SCC X Ano = Indireta'!J250/'SCC X Ano = Indireta'!J216-1</f>
        <v>#DIV/0!</v>
      </c>
      <c r="K215" s="33" t="e">
        <f>+'SCC X Ano = Indireta'!K250/'SCC X Ano = Indireta'!K216-1</f>
        <v>#DIV/0!</v>
      </c>
      <c r="L215" s="33">
        <f>+'SCC X Ano = Indireta'!L250/'SCC X Ano = Indireta'!L216-1</f>
        <v>-0.51175072503728414</v>
      </c>
    </row>
    <row r="216" spans="1:12" x14ac:dyDescent="0.25">
      <c r="A216" s="25" t="s">
        <v>161</v>
      </c>
      <c r="B216" s="33" t="e">
        <f>+'SCC X Ano = Indireta'!B251/'SCC X Ano = Indireta'!B217-1</f>
        <v>#DIV/0!</v>
      </c>
      <c r="C216" s="33">
        <f>+'SCC X Ano = Indireta'!C251/'SCC X Ano = Indireta'!C217-1</f>
        <v>-0.76844407689706018</v>
      </c>
      <c r="D216" s="33">
        <f>+'SCC X Ano = Indireta'!D251/'SCC X Ano = Indireta'!D217-1</f>
        <v>2.2286961253824087</v>
      </c>
      <c r="E216" s="33" t="e">
        <f>+'SCC X Ano = Indireta'!E251/'SCC X Ano = Indireta'!E217-1</f>
        <v>#DIV/0!</v>
      </c>
      <c r="F216" s="33">
        <f>+'SCC X Ano = Indireta'!F251/'SCC X Ano = Indireta'!F217-1</f>
        <v>-0.20902893743070572</v>
      </c>
      <c r="G216" s="33" t="e">
        <f>+'SCC X Ano = Indireta'!G251/'SCC X Ano = Indireta'!G217-1</f>
        <v>#DIV/0!</v>
      </c>
      <c r="H216" s="33" t="e">
        <f>+'SCC X Ano = Indireta'!H251/'SCC X Ano = Indireta'!H217-1</f>
        <v>#DIV/0!</v>
      </c>
      <c r="I216" s="33">
        <f>+'SCC X Ano = Indireta'!I251/'SCC X Ano = Indireta'!I217-1</f>
        <v>-0.65053898536935328</v>
      </c>
      <c r="J216" s="33" t="e">
        <f>+'SCC X Ano = Indireta'!J251/'SCC X Ano = Indireta'!J217-1</f>
        <v>#DIV/0!</v>
      </c>
      <c r="K216" s="33" t="e">
        <f>+'SCC X Ano = Indireta'!K251/'SCC X Ano = Indireta'!K217-1</f>
        <v>#DIV/0!</v>
      </c>
      <c r="L216" s="33">
        <f>+'SCC X Ano = Indireta'!L251/'SCC X Ano = Indireta'!L217-1</f>
        <v>-0.36578986216384513</v>
      </c>
    </row>
    <row r="217" spans="1:12" x14ac:dyDescent="0.25">
      <c r="A217" s="25" t="s">
        <v>151</v>
      </c>
      <c r="B217" s="33" t="e">
        <f>+'SCC X Ano = Indireta'!B252/'SCC X Ano = Indireta'!B218-1</f>
        <v>#DIV/0!</v>
      </c>
      <c r="C217" s="33">
        <f>+'SCC X Ano = Indireta'!C252/'SCC X Ano = Indireta'!C218-1</f>
        <v>-0.5619092789126805</v>
      </c>
      <c r="D217" s="33">
        <f>+'SCC X Ano = Indireta'!D252/'SCC X Ano = Indireta'!D218-1</f>
        <v>5.2361037623994777</v>
      </c>
      <c r="E217" s="33" t="e">
        <f>+'SCC X Ano = Indireta'!E252/'SCC X Ano = Indireta'!E218-1</f>
        <v>#DIV/0!</v>
      </c>
      <c r="F217" s="33">
        <f>+'SCC X Ano = Indireta'!F252/'SCC X Ano = Indireta'!F218-1</f>
        <v>-0.19236378271384558</v>
      </c>
      <c r="G217" s="33">
        <f>+'SCC X Ano = Indireta'!G252/'SCC X Ano = Indireta'!G218-1</f>
        <v>0.43623220318771572</v>
      </c>
      <c r="H217" s="33" t="e">
        <f>+'SCC X Ano = Indireta'!H252/'SCC X Ano = Indireta'!H218-1</f>
        <v>#DIV/0!</v>
      </c>
      <c r="I217" s="33">
        <f>+'SCC X Ano = Indireta'!I252/'SCC X Ano = Indireta'!I218-1</f>
        <v>0.60434892338463242</v>
      </c>
      <c r="J217" s="33" t="e">
        <f>+'SCC X Ano = Indireta'!J252/'SCC X Ano = Indireta'!J218-1</f>
        <v>#DIV/0!</v>
      </c>
      <c r="K217" s="33" t="e">
        <f>+'SCC X Ano = Indireta'!K252/'SCC X Ano = Indireta'!K218-1</f>
        <v>#DIV/0!</v>
      </c>
      <c r="L217" s="33">
        <f>+'SCC X Ano = Indireta'!L252/'SCC X Ano = Indireta'!L218-1</f>
        <v>0.15125971253316628</v>
      </c>
    </row>
    <row r="218" spans="1:12" x14ac:dyDescent="0.25">
      <c r="A218" s="25" t="s">
        <v>167</v>
      </c>
      <c r="B218" s="33" t="e">
        <f>+'SCC X Ano = Indireta'!B253/'SCC X Ano = Indireta'!B219-1</f>
        <v>#DIV/0!</v>
      </c>
      <c r="C218" s="33">
        <f>+'SCC X Ano = Indireta'!C253/'SCC X Ano = Indireta'!C219-1</f>
        <v>-1.168200410399689E-2</v>
      </c>
      <c r="D218" s="33">
        <f>+'SCC X Ano = Indireta'!D253/'SCC X Ano = Indireta'!D219-1</f>
        <v>0.1010368594278821</v>
      </c>
      <c r="E218" s="33" t="e">
        <f>+'SCC X Ano = Indireta'!E253/'SCC X Ano = Indireta'!E219-1</f>
        <v>#DIV/0!</v>
      </c>
      <c r="F218" s="33">
        <f>+'SCC X Ano = Indireta'!F253/'SCC X Ano = Indireta'!F219-1</f>
        <v>-0.49226319658595419</v>
      </c>
      <c r="G218" s="33" t="e">
        <f>+'SCC X Ano = Indireta'!G253/'SCC X Ano = Indireta'!G219-1</f>
        <v>#DIV/0!</v>
      </c>
      <c r="H218" s="33" t="e">
        <f>+'SCC X Ano = Indireta'!H253/'SCC X Ano = Indireta'!H219-1</f>
        <v>#DIV/0!</v>
      </c>
      <c r="I218" s="33">
        <f>+'SCC X Ano = Indireta'!I253/'SCC X Ano = Indireta'!I219-1</f>
        <v>-0.67264904221560984</v>
      </c>
      <c r="J218" s="33" t="e">
        <f>+'SCC X Ano = Indireta'!J253/'SCC X Ano = Indireta'!J219-1</f>
        <v>#DIV/0!</v>
      </c>
      <c r="K218" s="33" t="e">
        <f>+'SCC X Ano = Indireta'!K253/'SCC X Ano = Indireta'!K219-1</f>
        <v>#DIV/0!</v>
      </c>
      <c r="L218" s="33">
        <f>+'SCC X Ano = Indireta'!L253/'SCC X Ano = Indireta'!L219-1</f>
        <v>-0.26665564537457798</v>
      </c>
    </row>
    <row r="219" spans="1:12" x14ac:dyDescent="0.25">
      <c r="A219" s="25" t="s">
        <v>171</v>
      </c>
      <c r="B219" s="33" t="e">
        <f>+'SCC X Ano = Indireta'!B254/'SCC X Ano = Indireta'!B220-1</f>
        <v>#DIV/0!</v>
      </c>
      <c r="C219" s="33">
        <f>+'SCC X Ano = Indireta'!C254/'SCC X Ano = Indireta'!C220-1</f>
        <v>-0.68506061203395752</v>
      </c>
      <c r="D219" s="33">
        <f>+'SCC X Ano = Indireta'!D254/'SCC X Ano = Indireta'!D220-1</f>
        <v>-0.49066429106056009</v>
      </c>
      <c r="E219" s="33" t="e">
        <f>+'SCC X Ano = Indireta'!E254/'SCC X Ano = Indireta'!E220-1</f>
        <v>#DIV/0!</v>
      </c>
      <c r="F219" s="33">
        <f>+'SCC X Ano = Indireta'!F254/'SCC X Ano = Indireta'!F220-1</f>
        <v>0.19562195780241098</v>
      </c>
      <c r="G219" s="33" t="e">
        <f>+'SCC X Ano = Indireta'!G254/'SCC X Ano = Indireta'!G220-1</f>
        <v>#DIV/0!</v>
      </c>
      <c r="H219" s="33" t="e">
        <f>+'SCC X Ano = Indireta'!H254/'SCC X Ano = Indireta'!H220-1</f>
        <v>#DIV/0!</v>
      </c>
      <c r="I219" s="33">
        <f>+'SCC X Ano = Indireta'!I254/'SCC X Ano = Indireta'!I220-1</f>
        <v>0.30036063323175766</v>
      </c>
      <c r="J219" s="33" t="e">
        <f>+'SCC X Ano = Indireta'!J254/'SCC X Ano = Indireta'!J220-1</f>
        <v>#DIV/0!</v>
      </c>
      <c r="K219" s="33" t="e">
        <f>+'SCC X Ano = Indireta'!K254/'SCC X Ano = Indireta'!K220-1</f>
        <v>#DIV/0!</v>
      </c>
      <c r="L219" s="33">
        <f>+'SCC X Ano = Indireta'!L254/'SCC X Ano = Indireta'!L220-1</f>
        <v>-0.38855387994344459</v>
      </c>
    </row>
    <row r="220" spans="1:12" x14ac:dyDescent="0.25">
      <c r="A220" s="25" t="s">
        <v>175</v>
      </c>
      <c r="B220" s="33" t="e">
        <f>+'SCC X Ano = Indireta'!B255/'SCC X Ano = Indireta'!B221-1</f>
        <v>#DIV/0!</v>
      </c>
      <c r="C220" s="33">
        <f>+'SCC X Ano = Indireta'!C255/'SCC X Ano = Indireta'!C221-1</f>
        <v>0.16516118762541465</v>
      </c>
      <c r="D220" s="33">
        <f>+'SCC X Ano = Indireta'!D255/'SCC X Ano = Indireta'!D221-1</f>
        <v>-0.73195357260402283</v>
      </c>
      <c r="E220" s="33" t="e">
        <f>+'SCC X Ano = Indireta'!E255/'SCC X Ano = Indireta'!E221-1</f>
        <v>#DIV/0!</v>
      </c>
      <c r="F220" s="33">
        <f>+'SCC X Ano = Indireta'!F255/'SCC X Ano = Indireta'!F221-1</f>
        <v>0.55181562158473518</v>
      </c>
      <c r="G220" s="33" t="e">
        <f>+'SCC X Ano = Indireta'!G255/'SCC X Ano = Indireta'!G221-1</f>
        <v>#DIV/0!</v>
      </c>
      <c r="H220" s="33" t="e">
        <f>+'SCC X Ano = Indireta'!H255/'SCC X Ano = Indireta'!H221-1</f>
        <v>#DIV/0!</v>
      </c>
      <c r="I220" s="33">
        <f>+'SCC X Ano = Indireta'!I255/'SCC X Ano = Indireta'!I221-1</f>
        <v>-0.12578317735120692</v>
      </c>
      <c r="J220" s="33" t="e">
        <f>+'SCC X Ano = Indireta'!J255/'SCC X Ano = Indireta'!J221-1</f>
        <v>#DIV/0!</v>
      </c>
      <c r="K220" s="33" t="e">
        <f>+'SCC X Ano = Indireta'!K255/'SCC X Ano = Indireta'!K221-1</f>
        <v>#DIV/0!</v>
      </c>
      <c r="L220" s="33">
        <f>+'SCC X Ano = Indireta'!L255/'SCC X Ano = Indireta'!L221-1</f>
        <v>0.17874759049171396</v>
      </c>
    </row>
    <row r="221" spans="1:12" x14ac:dyDescent="0.25">
      <c r="A221" s="25" t="s">
        <v>137</v>
      </c>
      <c r="B221" s="33" t="e">
        <f>+'SCC X Ano = Indireta'!B256/'SCC X Ano = Indireta'!B222-1</f>
        <v>#DIV/0!</v>
      </c>
      <c r="C221" s="33">
        <f>+'SCC X Ano = Indireta'!C256/'SCC X Ano = Indireta'!C222-1</f>
        <v>0.53053229948991798</v>
      </c>
      <c r="D221" s="33">
        <f>+'SCC X Ano = Indireta'!D256/'SCC X Ano = Indireta'!D222-1</f>
        <v>-0.39840431168693791</v>
      </c>
      <c r="E221" s="33" t="e">
        <f>+'SCC X Ano = Indireta'!E256/'SCC X Ano = Indireta'!E222-1</f>
        <v>#DIV/0!</v>
      </c>
      <c r="F221" s="33">
        <f>+'SCC X Ano = Indireta'!F256/'SCC X Ano = Indireta'!F222-1</f>
        <v>7.1245061574132951</v>
      </c>
      <c r="G221" s="33" t="e">
        <f>+'SCC X Ano = Indireta'!G256/'SCC X Ano = Indireta'!G222-1</f>
        <v>#DIV/0!</v>
      </c>
      <c r="H221" s="33" t="e">
        <f>+'SCC X Ano = Indireta'!H256/'SCC X Ano = Indireta'!H222-1</f>
        <v>#DIV/0!</v>
      </c>
      <c r="I221" s="33">
        <f>+'SCC X Ano = Indireta'!I256/'SCC X Ano = Indireta'!I222-1</f>
        <v>-0.31285463371945621</v>
      </c>
      <c r="J221" s="33" t="e">
        <f>+'SCC X Ano = Indireta'!J256/'SCC X Ano = Indireta'!J222-1</f>
        <v>#DIV/0!</v>
      </c>
      <c r="K221" s="33" t="e">
        <f>+'SCC X Ano = Indireta'!K256/'SCC X Ano = Indireta'!K222-1</f>
        <v>#DIV/0!</v>
      </c>
      <c r="L221" s="33">
        <f>+'SCC X Ano = Indireta'!L256/'SCC X Ano = Indireta'!L222-1</f>
        <v>0.5191031847704346</v>
      </c>
    </row>
    <row r="222" spans="1:12" x14ac:dyDescent="0.25">
      <c r="A222" s="25" t="s">
        <v>181</v>
      </c>
      <c r="B222" s="33" t="e">
        <f>+'SCC X Ano = Indireta'!B257/'SCC X Ano = Indireta'!B223-1</f>
        <v>#DIV/0!</v>
      </c>
      <c r="C222" s="33">
        <f>+'SCC X Ano = Indireta'!C257/'SCC X Ano = Indireta'!C223-1</f>
        <v>0.33721960146317564</v>
      </c>
      <c r="D222" s="33">
        <f>+'SCC X Ano = Indireta'!D257/'SCC X Ano = Indireta'!D223-1</f>
        <v>-1</v>
      </c>
      <c r="E222" s="33" t="e">
        <f>+'SCC X Ano = Indireta'!E257/'SCC X Ano = Indireta'!E223-1</f>
        <v>#DIV/0!</v>
      </c>
      <c r="F222" s="33">
        <f>+'SCC X Ano = Indireta'!F257/'SCC X Ano = Indireta'!F223-1</f>
        <v>3.0380558038984748</v>
      </c>
      <c r="G222" s="33" t="e">
        <f>+'SCC X Ano = Indireta'!G257/'SCC X Ano = Indireta'!G223-1</f>
        <v>#DIV/0!</v>
      </c>
      <c r="H222" s="33" t="e">
        <f>+'SCC X Ano = Indireta'!H257/'SCC X Ano = Indireta'!H223-1</f>
        <v>#DIV/0!</v>
      </c>
      <c r="I222" s="33" t="e">
        <f>+'SCC X Ano = Indireta'!I257/'SCC X Ano = Indireta'!I223-1</f>
        <v>#DIV/0!</v>
      </c>
      <c r="J222" s="33" t="e">
        <f>+'SCC X Ano = Indireta'!J257/'SCC X Ano = Indireta'!J223-1</f>
        <v>#DIV/0!</v>
      </c>
      <c r="K222" s="33" t="e">
        <f>+'SCC X Ano = Indireta'!K257/'SCC X Ano = Indireta'!K223-1</f>
        <v>#DIV/0!</v>
      </c>
      <c r="L222" s="33">
        <f>+'SCC X Ano = Indireta'!L257/'SCC X Ano = Indireta'!L223-1</f>
        <v>0.70740673490109129</v>
      </c>
    </row>
    <row r="223" spans="1:12" x14ac:dyDescent="0.25">
      <c r="A223" s="25" t="s">
        <v>148</v>
      </c>
      <c r="B223" s="33" t="e">
        <f>+'SCC X Ano = Indireta'!B258/'SCC X Ano = Indireta'!B224-1</f>
        <v>#DIV/0!</v>
      </c>
      <c r="C223" s="33">
        <f>+'SCC X Ano = Indireta'!C258/'SCC X Ano = Indireta'!C224-1</f>
        <v>-0.1516918678323993</v>
      </c>
      <c r="D223" s="33">
        <f>+'SCC X Ano = Indireta'!D258/'SCC X Ano = Indireta'!D224-1</f>
        <v>-6.5282070988649132E-2</v>
      </c>
      <c r="E223" s="33" t="e">
        <f>+'SCC X Ano = Indireta'!E258/'SCC X Ano = Indireta'!E224-1</f>
        <v>#DIV/0!</v>
      </c>
      <c r="F223" s="33">
        <f>+'SCC X Ano = Indireta'!F258/'SCC X Ano = Indireta'!F224-1</f>
        <v>1.3242310189164108E-2</v>
      </c>
      <c r="G223" s="33">
        <f>+'SCC X Ano = Indireta'!G258/'SCC X Ano = Indireta'!G224-1</f>
        <v>0.74278278831978528</v>
      </c>
      <c r="H223" s="33" t="e">
        <f>+'SCC X Ano = Indireta'!H258/'SCC X Ano = Indireta'!H224-1</f>
        <v>#DIV/0!</v>
      </c>
      <c r="I223" s="33">
        <f>+'SCC X Ano = Indireta'!I258/'SCC X Ano = Indireta'!I224-1</f>
        <v>-6.5745982682778537E-2</v>
      </c>
      <c r="J223" s="33">
        <f>+'SCC X Ano = Indireta'!J258/'SCC X Ano = Indireta'!J224-1</f>
        <v>-1</v>
      </c>
      <c r="K223" s="33" t="e">
        <f>+'SCC X Ano = Indireta'!K258/'SCC X Ano = Indireta'!K224-1</f>
        <v>#DIV/0!</v>
      </c>
      <c r="L223" s="33">
        <f>+'SCC X Ano = Indireta'!L258/'SCC X Ano = Indireta'!L224-1</f>
        <v>-9.5719503056999056E-2</v>
      </c>
    </row>
    <row r="224" spans="1:12" x14ac:dyDescent="0.25">
      <c r="A224" s="25" t="s">
        <v>177</v>
      </c>
      <c r="B224" s="33" t="e">
        <f>+'SCC X Ano = Indireta'!B259/'SCC X Ano = Indireta'!B225-1</f>
        <v>#DIV/0!</v>
      </c>
      <c r="C224" s="33">
        <f>+'SCC X Ano = Indireta'!C259/'SCC X Ano = Indireta'!C225-1</f>
        <v>-0.21618953760544102</v>
      </c>
      <c r="D224" s="33">
        <f>+'SCC X Ano = Indireta'!D259/'SCC X Ano = Indireta'!D225-1</f>
        <v>-0.20661799951241433</v>
      </c>
      <c r="E224" s="33" t="e">
        <f>+'SCC X Ano = Indireta'!E259/'SCC X Ano = Indireta'!E225-1</f>
        <v>#DIV/0!</v>
      </c>
      <c r="F224" s="33">
        <f>+'SCC X Ano = Indireta'!F259/'SCC X Ano = Indireta'!F225-1</f>
        <v>-0.24795655288912033</v>
      </c>
      <c r="G224" s="33">
        <f>+'SCC X Ano = Indireta'!G259/'SCC X Ano = Indireta'!G225-1</f>
        <v>-0.9219116637689112</v>
      </c>
      <c r="H224" s="33" t="e">
        <f>+'SCC X Ano = Indireta'!H259/'SCC X Ano = Indireta'!H225-1</f>
        <v>#DIV/0!</v>
      </c>
      <c r="I224" s="33">
        <f>+'SCC X Ano = Indireta'!I259/'SCC X Ano = Indireta'!I225-1</f>
        <v>0.34777224287954756</v>
      </c>
      <c r="J224" s="33" t="e">
        <f>+'SCC X Ano = Indireta'!J259/'SCC X Ano = Indireta'!J225-1</f>
        <v>#DIV/0!</v>
      </c>
      <c r="K224" s="33" t="e">
        <f>+'SCC X Ano = Indireta'!K259/'SCC X Ano = Indireta'!K225-1</f>
        <v>#DIV/0!</v>
      </c>
      <c r="L224" s="33">
        <f>+'SCC X Ano = Indireta'!L259/'SCC X Ano = Indireta'!L225-1</f>
        <v>-0.19194280636290739</v>
      </c>
    </row>
    <row r="225" spans="1:12" x14ac:dyDescent="0.25">
      <c r="A225" s="25" t="s">
        <v>159</v>
      </c>
      <c r="B225" s="33" t="e">
        <f>+'SCC X Ano = Indireta'!B260/'SCC X Ano = Indireta'!B226-1</f>
        <v>#DIV/0!</v>
      </c>
      <c r="C225" s="33">
        <f>+'SCC X Ano = Indireta'!C260/'SCC X Ano = Indireta'!C226-1</f>
        <v>0.23594809143691964</v>
      </c>
      <c r="D225" s="33">
        <f>+'SCC X Ano = Indireta'!D260/'SCC X Ano = Indireta'!D226-1</f>
        <v>-0.48630754348564864</v>
      </c>
      <c r="E225" s="33" t="e">
        <f>+'SCC X Ano = Indireta'!E260/'SCC X Ano = Indireta'!E226-1</f>
        <v>#DIV/0!</v>
      </c>
      <c r="F225" s="33">
        <f>+'SCC X Ano = Indireta'!F260/'SCC X Ano = Indireta'!F226-1</f>
        <v>2.4134722330104248</v>
      </c>
      <c r="G225" s="33">
        <f>+'SCC X Ano = Indireta'!G260/'SCC X Ano = Indireta'!G226-1</f>
        <v>-0.92453012875786222</v>
      </c>
      <c r="H225" s="33" t="e">
        <f>+'SCC X Ano = Indireta'!H260/'SCC X Ano = Indireta'!H226-1</f>
        <v>#DIV/0!</v>
      </c>
      <c r="I225" s="33">
        <f>+'SCC X Ano = Indireta'!I260/'SCC X Ano = Indireta'!I226-1</f>
        <v>0.25995660260090991</v>
      </c>
      <c r="J225" s="33" t="e">
        <f>+'SCC X Ano = Indireta'!J260/'SCC X Ano = Indireta'!J226-1</f>
        <v>#DIV/0!</v>
      </c>
      <c r="K225" s="33" t="e">
        <f>+'SCC X Ano = Indireta'!K260/'SCC X Ano = Indireta'!K226-1</f>
        <v>#DIV/0!</v>
      </c>
      <c r="L225" s="33">
        <f>+'SCC X Ano = Indireta'!L260/'SCC X Ano = Indireta'!L226-1</f>
        <v>0.72828669738611684</v>
      </c>
    </row>
    <row r="226" spans="1:12" x14ac:dyDescent="0.25">
      <c r="A226" s="25" t="s">
        <v>191</v>
      </c>
      <c r="B226" s="33" t="e">
        <f>+'SCC X Ano = Indireta'!B261/'SCC X Ano = Indireta'!B227-1</f>
        <v>#DIV/0!</v>
      </c>
      <c r="C226" s="33">
        <f>+'SCC X Ano = Indireta'!C261/'SCC X Ano = Indireta'!C227-1</f>
        <v>0.13294075638449088</v>
      </c>
      <c r="D226" s="33">
        <f>+'SCC X Ano = Indireta'!D261/'SCC X Ano = Indireta'!D227-1</f>
        <v>-0.25399999363080139</v>
      </c>
      <c r="E226" s="33" t="e">
        <f>+'SCC X Ano = Indireta'!E261/'SCC X Ano = Indireta'!E227-1</f>
        <v>#DIV/0!</v>
      </c>
      <c r="F226" s="33">
        <f>+'SCC X Ano = Indireta'!F261/'SCC X Ano = Indireta'!F227-1</f>
        <v>0.23779115767510794</v>
      </c>
      <c r="G226" s="33">
        <f>+'SCC X Ano = Indireta'!G261/'SCC X Ano = Indireta'!G227-1</f>
        <v>-0.56008553189435628</v>
      </c>
      <c r="H226" s="33" t="e">
        <f>+'SCC X Ano = Indireta'!H261/'SCC X Ano = Indireta'!H227-1</f>
        <v>#DIV/0!</v>
      </c>
      <c r="I226" s="33">
        <f>+'SCC X Ano = Indireta'!I261/'SCC X Ano = Indireta'!I227-1</f>
        <v>0.42760240404547933</v>
      </c>
      <c r="J226" s="33" t="e">
        <f>+'SCC X Ano = Indireta'!J261/'SCC X Ano = Indireta'!J227-1</f>
        <v>#DIV/0!</v>
      </c>
      <c r="K226" s="33" t="e">
        <f>+'SCC X Ano = Indireta'!K261/'SCC X Ano = Indireta'!K227-1</f>
        <v>#DIV/0!</v>
      </c>
      <c r="L226" s="33">
        <f>+'SCC X Ano = Indireta'!L261/'SCC X Ano = Indireta'!L227-1</f>
        <v>0.13972154563892292</v>
      </c>
    </row>
    <row r="227" spans="1:12" x14ac:dyDescent="0.25">
      <c r="A227" s="25" t="s">
        <v>194</v>
      </c>
      <c r="B227" s="33" t="e">
        <f>+'SCC X Ano = Indireta'!B262/'SCC X Ano = Indireta'!B228-1</f>
        <v>#DIV/0!</v>
      </c>
      <c r="C227" s="33">
        <f>+'SCC X Ano = Indireta'!C262/'SCC X Ano = Indireta'!C228-1</f>
        <v>-0.12520890906091464</v>
      </c>
      <c r="D227" s="33">
        <f>+'SCC X Ano = Indireta'!D262/'SCC X Ano = Indireta'!D228-1</f>
        <v>0.25334109836496133</v>
      </c>
      <c r="E227" s="33" t="e">
        <f>+'SCC X Ano = Indireta'!E262/'SCC X Ano = Indireta'!E228-1</f>
        <v>#DIV/0!</v>
      </c>
      <c r="F227" s="33">
        <f>+'SCC X Ano = Indireta'!F262/'SCC X Ano = Indireta'!F228-1</f>
        <v>-1.2553077117809952E-2</v>
      </c>
      <c r="G227" s="33">
        <f>+'SCC X Ano = Indireta'!G262/'SCC X Ano = Indireta'!G228-1</f>
        <v>0.45148018301446191</v>
      </c>
      <c r="H227" s="33">
        <f>+'SCC X Ano = Indireta'!H262/'SCC X Ano = Indireta'!H228-1</f>
        <v>-0.72809595371566704</v>
      </c>
      <c r="I227" s="33">
        <f>+'SCC X Ano = Indireta'!I262/'SCC X Ano = Indireta'!I228-1</f>
        <v>0.22949226679427293</v>
      </c>
      <c r="J227" s="33" t="e">
        <f>+'SCC X Ano = Indireta'!J262/'SCC X Ano = Indireta'!J228-1</f>
        <v>#DIV/0!</v>
      </c>
      <c r="K227" s="33" t="e">
        <f>+'SCC X Ano = Indireta'!K262/'SCC X Ano = Indireta'!K228-1</f>
        <v>#DIV/0!</v>
      </c>
      <c r="L227" s="33">
        <f>+'SCC X Ano = Indireta'!L262/'SCC X Ano = Indireta'!L228-1</f>
        <v>4.5509086827579814E-2</v>
      </c>
    </row>
    <row r="228" spans="1:12" x14ac:dyDescent="0.25">
      <c r="A228" s="25" t="s">
        <v>185</v>
      </c>
      <c r="B228" s="33" t="e">
        <f>+'SCC X Ano = Indireta'!B263/'SCC X Ano = Indireta'!B229-1</f>
        <v>#DIV/0!</v>
      </c>
      <c r="C228" s="33">
        <f>+'SCC X Ano = Indireta'!C263/'SCC X Ano = Indireta'!C229-1</f>
        <v>6.3658862283711537E-2</v>
      </c>
      <c r="D228" s="33">
        <f>+'SCC X Ano = Indireta'!D263/'SCC X Ano = Indireta'!D229-1</f>
        <v>-0.49002015216384276</v>
      </c>
      <c r="E228" s="33" t="e">
        <f>+'SCC X Ano = Indireta'!E263/'SCC X Ano = Indireta'!E229-1</f>
        <v>#DIV/0!</v>
      </c>
      <c r="F228" s="33">
        <f>+'SCC X Ano = Indireta'!F263/'SCC X Ano = Indireta'!F229-1</f>
        <v>1.1113946175631995E-2</v>
      </c>
      <c r="G228" s="33">
        <f>+'SCC X Ano = Indireta'!G263/'SCC X Ano = Indireta'!G229-1</f>
        <v>3.9380348754417271</v>
      </c>
      <c r="H228" s="33" t="e">
        <f>+'SCC X Ano = Indireta'!H263/'SCC X Ano = Indireta'!H229-1</f>
        <v>#DIV/0!</v>
      </c>
      <c r="I228" s="33">
        <f>+'SCC X Ano = Indireta'!I263/'SCC X Ano = Indireta'!I229-1</f>
        <v>-0.16042236808892818</v>
      </c>
      <c r="J228" s="33" t="e">
        <f>+'SCC X Ano = Indireta'!J263/'SCC X Ano = Indireta'!J229-1</f>
        <v>#DIV/0!</v>
      </c>
      <c r="K228" s="33" t="e">
        <f>+'SCC X Ano = Indireta'!K263/'SCC X Ano = Indireta'!K229-1</f>
        <v>#DIV/0!</v>
      </c>
      <c r="L228" s="33">
        <f>+'SCC X Ano = Indireta'!L263/'SCC X Ano = Indireta'!L229-1</f>
        <v>-0.11952619533171061</v>
      </c>
    </row>
    <row r="229" spans="1:12" x14ac:dyDescent="0.25">
      <c r="A229" s="25" t="s">
        <v>200</v>
      </c>
      <c r="B229" s="33" t="e">
        <f>+'SCC X Ano = Indireta'!B264/'SCC X Ano = Indireta'!B230-1</f>
        <v>#DIV/0!</v>
      </c>
      <c r="C229" s="33">
        <f>+'SCC X Ano = Indireta'!C264/'SCC X Ano = Indireta'!C230-1</f>
        <v>-0.46039280940881533</v>
      </c>
      <c r="D229" s="33">
        <f>+'SCC X Ano = Indireta'!D264/'SCC X Ano = Indireta'!D230-1</f>
        <v>-0.49729484793565792</v>
      </c>
      <c r="E229" s="33" t="e">
        <f>+'SCC X Ano = Indireta'!E264/'SCC X Ano = Indireta'!E230-1</f>
        <v>#DIV/0!</v>
      </c>
      <c r="F229" s="33">
        <f>+'SCC X Ano = Indireta'!F264/'SCC X Ano = Indireta'!F230-1</f>
        <v>-0.42437917902426314</v>
      </c>
      <c r="G229" s="33">
        <f>+'SCC X Ano = Indireta'!G264/'SCC X Ano = Indireta'!G230-1</f>
        <v>-0.71867497724425666</v>
      </c>
      <c r="H229" s="33" t="e">
        <f>+'SCC X Ano = Indireta'!H264/'SCC X Ano = Indireta'!H230-1</f>
        <v>#DIV/0!</v>
      </c>
      <c r="I229" s="33">
        <f>+'SCC X Ano = Indireta'!I264/'SCC X Ano = Indireta'!I230-1</f>
        <v>-0.21455712870908983</v>
      </c>
      <c r="J229" s="33" t="e">
        <f>+'SCC X Ano = Indireta'!J264/'SCC X Ano = Indireta'!J230-1</f>
        <v>#DIV/0!</v>
      </c>
      <c r="K229" s="33" t="e">
        <f>+'SCC X Ano = Indireta'!K264/'SCC X Ano = Indireta'!K230-1</f>
        <v>#DIV/0!</v>
      </c>
      <c r="L229" s="33">
        <f>+'SCC X Ano = Indireta'!L264/'SCC X Ano = Indireta'!L230-1</f>
        <v>-0.41726493091899575</v>
      </c>
    </row>
    <row r="230" spans="1:12" x14ac:dyDescent="0.25">
      <c r="A230" s="25" t="s">
        <v>198</v>
      </c>
      <c r="B230" s="33" t="e">
        <f>+'SCC X Ano = Indireta'!B265/'SCC X Ano = Indireta'!B231-1</f>
        <v>#DIV/0!</v>
      </c>
      <c r="C230" s="33">
        <f>+'SCC X Ano = Indireta'!C265/'SCC X Ano = Indireta'!C231-1</f>
        <v>0.75711470192166153</v>
      </c>
      <c r="D230" s="33">
        <f>+'SCC X Ano = Indireta'!D265/'SCC X Ano = Indireta'!D231-1</f>
        <v>-0.70508178729760984</v>
      </c>
      <c r="E230" s="33" t="e">
        <f>+'SCC X Ano = Indireta'!E265/'SCC X Ano = Indireta'!E231-1</f>
        <v>#DIV/0!</v>
      </c>
      <c r="F230" s="33">
        <f>+'SCC X Ano = Indireta'!F265/'SCC X Ano = Indireta'!F231-1</f>
        <v>0.41921799661884651</v>
      </c>
      <c r="G230" s="33">
        <f>+'SCC X Ano = Indireta'!G265/'SCC X Ano = Indireta'!G231-1</f>
        <v>0.5562328766327449</v>
      </c>
      <c r="H230" s="33" t="e">
        <f>+'SCC X Ano = Indireta'!H265/'SCC X Ano = Indireta'!H231-1</f>
        <v>#DIV/0!</v>
      </c>
      <c r="I230" s="33">
        <f>+'SCC X Ano = Indireta'!I265/'SCC X Ano = Indireta'!I231-1</f>
        <v>0.4096557102549494</v>
      </c>
      <c r="J230" s="33">
        <f>+'SCC X Ano = Indireta'!J265/'SCC X Ano = Indireta'!J231-1</f>
        <v>0.15245983861834489</v>
      </c>
      <c r="K230" s="33" t="e">
        <f>+'SCC X Ano = Indireta'!K265/'SCC X Ano = Indireta'!K231-1</f>
        <v>#DIV/0!</v>
      </c>
      <c r="L230" s="33">
        <f>+'SCC X Ano = Indireta'!L265/'SCC X Ano = Indireta'!L231-1</f>
        <v>4.9799404676733605E-3</v>
      </c>
    </row>
    <row r="231" spans="1:12" x14ac:dyDescent="0.25">
      <c r="A231" s="25" t="s">
        <v>173</v>
      </c>
      <c r="B231" s="33" t="e">
        <f>+'SCC X Ano = Indireta'!B266/'SCC X Ano = Indireta'!B232-1</f>
        <v>#DIV/0!</v>
      </c>
      <c r="C231" s="33">
        <f>+'SCC X Ano = Indireta'!C266/'SCC X Ano = Indireta'!C232-1</f>
        <v>0.19025193618499703</v>
      </c>
      <c r="D231" s="33">
        <f>+'SCC X Ano = Indireta'!D266/'SCC X Ano = Indireta'!D232-1</f>
        <v>-0.71111452056781332</v>
      </c>
      <c r="E231" s="33" t="e">
        <f>+'SCC X Ano = Indireta'!E266/'SCC X Ano = Indireta'!E232-1</f>
        <v>#DIV/0!</v>
      </c>
      <c r="F231" s="33">
        <f>+'SCC X Ano = Indireta'!F266/'SCC X Ano = Indireta'!F232-1</f>
        <v>0.50512504220565813</v>
      </c>
      <c r="G231" s="33">
        <f>+'SCC X Ano = Indireta'!G266/'SCC X Ano = Indireta'!G232-1</f>
        <v>3.414753006667536</v>
      </c>
      <c r="H231" s="33" t="e">
        <f>+'SCC X Ano = Indireta'!H266/'SCC X Ano = Indireta'!H232-1</f>
        <v>#DIV/0!</v>
      </c>
      <c r="I231" s="33">
        <f>+'SCC X Ano = Indireta'!I266/'SCC X Ano = Indireta'!I232-1</f>
        <v>2.6444105781879412</v>
      </c>
      <c r="J231" s="33" t="e">
        <f>+'SCC X Ano = Indireta'!J266/'SCC X Ano = Indireta'!J232-1</f>
        <v>#DIV/0!</v>
      </c>
      <c r="K231" s="33" t="e">
        <f>+'SCC X Ano = Indireta'!K266/'SCC X Ano = Indireta'!K232-1</f>
        <v>#DIV/0!</v>
      </c>
      <c r="L231" s="33">
        <f>+'SCC X Ano = Indireta'!L266/'SCC X Ano = Indireta'!L232-1</f>
        <v>-0.12068538522578154</v>
      </c>
    </row>
    <row r="232" spans="1:12" x14ac:dyDescent="0.25">
      <c r="A232" s="25" t="s">
        <v>169</v>
      </c>
      <c r="B232" s="33" t="e">
        <f>+'SCC X Ano = Indireta'!B267/'SCC X Ano = Indireta'!B233-1</f>
        <v>#DIV/0!</v>
      </c>
      <c r="C232" s="33">
        <f>+'SCC X Ano = Indireta'!C267/'SCC X Ano = Indireta'!C233-1</f>
        <v>-0.69473233869021289</v>
      </c>
      <c r="D232" s="33">
        <f>+'SCC X Ano = Indireta'!D267/'SCC X Ano = Indireta'!D233-1</f>
        <v>-0.51722735282613819</v>
      </c>
      <c r="E232" s="33" t="e">
        <f>+'SCC X Ano = Indireta'!E267/'SCC X Ano = Indireta'!E233-1</f>
        <v>#DIV/0!</v>
      </c>
      <c r="F232" s="33">
        <f>+'SCC X Ano = Indireta'!F267/'SCC X Ano = Indireta'!F233-1</f>
        <v>-4.2910049035305042E-2</v>
      </c>
      <c r="G232" s="33">
        <f>+'SCC X Ano = Indireta'!G267/'SCC X Ano = Indireta'!G233-1</f>
        <v>-0.8110364996805095</v>
      </c>
      <c r="H232" s="33" t="e">
        <f>+'SCC X Ano = Indireta'!H267/'SCC X Ano = Indireta'!H233-1</f>
        <v>#DIV/0!</v>
      </c>
      <c r="I232" s="33">
        <f>+'SCC X Ano = Indireta'!I267/'SCC X Ano = Indireta'!I233-1</f>
        <v>0.39802414392675378</v>
      </c>
      <c r="J232" s="33" t="e">
        <f>+'SCC X Ano = Indireta'!J267/'SCC X Ano = Indireta'!J233-1</f>
        <v>#DIV/0!</v>
      </c>
      <c r="K232" s="33" t="e">
        <f>+'SCC X Ano = Indireta'!K267/'SCC X Ano = Indireta'!K233-1</f>
        <v>#DIV/0!</v>
      </c>
      <c r="L232" s="33">
        <f>+'SCC X Ano = Indireta'!L267/'SCC X Ano = Indireta'!L233-1</f>
        <v>-0.39376412358368418</v>
      </c>
    </row>
    <row r="233" spans="1:12" x14ac:dyDescent="0.25">
      <c r="A233" s="25" t="s">
        <v>163</v>
      </c>
      <c r="B233" s="33" t="e">
        <f>+'SCC X Ano = Indireta'!B268/'SCC X Ano = Indireta'!B234-1</f>
        <v>#DIV/0!</v>
      </c>
      <c r="C233" s="33">
        <f>+'SCC X Ano = Indireta'!C268/'SCC X Ano = Indireta'!C234-1</f>
        <v>-0.11840994420926398</v>
      </c>
      <c r="D233" s="33">
        <f>+'SCC X Ano = Indireta'!D268/'SCC X Ano = Indireta'!D234-1</f>
        <v>2.4841621749880107</v>
      </c>
      <c r="E233" s="33" t="e">
        <f>+'SCC X Ano = Indireta'!E268/'SCC X Ano = Indireta'!E234-1</f>
        <v>#DIV/0!</v>
      </c>
      <c r="F233" s="33">
        <f>+'SCC X Ano = Indireta'!F268/'SCC X Ano = Indireta'!F234-1</f>
        <v>-0.26152494605659282</v>
      </c>
      <c r="G233" s="33">
        <f>+'SCC X Ano = Indireta'!G268/'SCC X Ano = Indireta'!G234-1</f>
        <v>-0.27250739367033672</v>
      </c>
      <c r="H233" s="33" t="e">
        <f>+'SCC X Ano = Indireta'!H268/'SCC X Ano = Indireta'!H234-1</f>
        <v>#DIV/0!</v>
      </c>
      <c r="I233" s="33">
        <f>+'SCC X Ano = Indireta'!I268/'SCC X Ano = Indireta'!I234-1</f>
        <v>-0.35944035397414409</v>
      </c>
      <c r="J233" s="33" t="e">
        <f>+'SCC X Ano = Indireta'!J268/'SCC X Ano = Indireta'!J234-1</f>
        <v>#DIV/0!</v>
      </c>
      <c r="K233" s="33" t="e">
        <f>+'SCC X Ano = Indireta'!K268/'SCC X Ano = Indireta'!K234-1</f>
        <v>#DIV/0!</v>
      </c>
      <c r="L233" s="33">
        <f>+'SCC X Ano = Indireta'!L268/'SCC X Ano = Indireta'!L234-1</f>
        <v>0.20424388157749052</v>
      </c>
    </row>
    <row r="234" spans="1:12" x14ac:dyDescent="0.25">
      <c r="A234" s="25" t="s">
        <v>155</v>
      </c>
      <c r="B234" s="33" t="e">
        <f>+'SCC X Ano = Indireta'!B269/'SCC X Ano = Indireta'!B235-1</f>
        <v>#DIV/0!</v>
      </c>
      <c r="C234" s="33">
        <f>+'SCC X Ano = Indireta'!C269/'SCC X Ano = Indireta'!C235-1</f>
        <v>-0.48852494126823853</v>
      </c>
      <c r="D234" s="33">
        <f>+'SCC X Ano = Indireta'!D269/'SCC X Ano = Indireta'!D235-1</f>
        <v>-0.82648251655550853</v>
      </c>
      <c r="E234" s="33" t="e">
        <f>+'SCC X Ano = Indireta'!E269/'SCC X Ano = Indireta'!E235-1</f>
        <v>#DIV/0!</v>
      </c>
      <c r="F234" s="33">
        <f>+'SCC X Ano = Indireta'!F269/'SCC X Ano = Indireta'!F235-1</f>
        <v>-0.29781601039587979</v>
      </c>
      <c r="G234" s="33">
        <f>+'SCC X Ano = Indireta'!G269/'SCC X Ano = Indireta'!G235-1</f>
        <v>-1</v>
      </c>
      <c r="H234" s="33" t="e">
        <f>+'SCC X Ano = Indireta'!H269/'SCC X Ano = Indireta'!H235-1</f>
        <v>#DIV/0!</v>
      </c>
      <c r="I234" s="33">
        <f>+'SCC X Ano = Indireta'!I269/'SCC X Ano = Indireta'!I235-1</f>
        <v>1.6044990443745459</v>
      </c>
      <c r="J234" s="33" t="e">
        <f>+'SCC X Ano = Indireta'!J269/'SCC X Ano = Indireta'!J235-1</f>
        <v>#DIV/0!</v>
      </c>
      <c r="K234" s="33" t="e">
        <f>+'SCC X Ano = Indireta'!K269/'SCC X Ano = Indireta'!K235-1</f>
        <v>#DIV/0!</v>
      </c>
      <c r="L234" s="33">
        <f>+'SCC X Ano = Indireta'!L269/'SCC X Ano = Indireta'!L235-1</f>
        <v>-0.28796072701866171</v>
      </c>
    </row>
    <row r="235" spans="1:12" x14ac:dyDescent="0.25">
      <c r="A235" s="1" t="s">
        <v>223</v>
      </c>
      <c r="B235" s="33" t="e">
        <f>+'SCC X Ano = Indireta'!B270/'SCC X Ano = Indireta'!B236-1</f>
        <v>#DIV/0!</v>
      </c>
      <c r="C235" s="33">
        <f>+'SCC X Ano = Indireta'!C270/'SCC X Ano = Indireta'!C236-1</f>
        <v>-8.6486809375080909E-2</v>
      </c>
      <c r="D235" s="33">
        <f>+'SCC X Ano = Indireta'!D270/'SCC X Ano = Indireta'!D236-1</f>
        <v>-0.19711675429136843</v>
      </c>
      <c r="E235" s="33" t="e">
        <f>+'SCC X Ano = Indireta'!E270/'SCC X Ano = Indireta'!E236-1</f>
        <v>#DIV/0!</v>
      </c>
      <c r="F235" s="33">
        <f>+'SCC X Ano = Indireta'!F270/'SCC X Ano = Indireta'!F236-1</f>
        <v>5.8413031830737427E-3</v>
      </c>
      <c r="G235" s="33">
        <f>+'SCC X Ano = Indireta'!G270/'SCC X Ano = Indireta'!G236-1</f>
        <v>-0.19355164573358685</v>
      </c>
      <c r="H235" s="33">
        <f>+'SCC X Ano = Indireta'!H270/'SCC X Ano = Indireta'!H236-1</f>
        <v>3.3952251962689877</v>
      </c>
      <c r="I235" s="33">
        <f>+'SCC X Ano = Indireta'!I270/'SCC X Ano = Indireta'!I236-1</f>
        <v>0.13225123665315763</v>
      </c>
      <c r="J235" s="33">
        <f>+'SCC X Ano = Indireta'!J270/'SCC X Ano = Indireta'!J236-1</f>
        <v>0.42890091113165596</v>
      </c>
      <c r="K235" s="33" t="e">
        <f>+'SCC X Ano = Indireta'!K270/'SCC X Ano = Indireta'!K236-1</f>
        <v>#DIV/0!</v>
      </c>
      <c r="L235" s="33">
        <f>+'SCC X Ano = Indireta'!L270/'SCC X Ano = Indireta'!L236-1</f>
        <v>-4.7832135253512709E-2</v>
      </c>
    </row>
    <row r="240" spans="1:12" x14ac:dyDescent="0.25">
      <c r="A240" s="25"/>
      <c r="B240" s="1">
        <v>2015</v>
      </c>
      <c r="C240" s="1">
        <v>2015</v>
      </c>
      <c r="D240" s="1">
        <v>2015</v>
      </c>
      <c r="E240" s="1">
        <v>2015</v>
      </c>
      <c r="F240" s="1">
        <v>2015</v>
      </c>
      <c r="G240" s="1">
        <v>2015</v>
      </c>
      <c r="H240" s="1">
        <v>2015</v>
      </c>
      <c r="I240" s="1">
        <v>2015</v>
      </c>
      <c r="J240" s="1">
        <v>2015</v>
      </c>
      <c r="K240" s="1">
        <v>2015</v>
      </c>
    </row>
    <row r="241" spans="1:12" x14ac:dyDescent="0.25">
      <c r="A241" s="25"/>
      <c r="B241" s="25" t="s">
        <v>224</v>
      </c>
      <c r="C241" s="25" t="s">
        <v>228</v>
      </c>
      <c r="D241" s="25" t="s">
        <v>15</v>
      </c>
      <c r="E241" s="25" t="s">
        <v>229</v>
      </c>
      <c r="F241" s="25" t="s">
        <v>226</v>
      </c>
      <c r="G241" s="25" t="s">
        <v>227</v>
      </c>
      <c r="H241" s="25" t="s">
        <v>131</v>
      </c>
      <c r="I241" s="25" t="s">
        <v>130</v>
      </c>
      <c r="J241" s="25" t="s">
        <v>129</v>
      </c>
      <c r="K241" s="25" t="s">
        <v>230</v>
      </c>
      <c r="L241" s="25" t="s">
        <v>404</v>
      </c>
    </row>
    <row r="242" spans="1:12" x14ac:dyDescent="0.25">
      <c r="A242" s="25" t="s">
        <v>132</v>
      </c>
      <c r="B242" s="33">
        <f>+'SCC X Ano = Indireta'!C277/'SCC X Ano = Indireta'!C243-1</f>
        <v>-0.8793120390205128</v>
      </c>
      <c r="C242" s="33" t="e">
        <f>+'SCC X Ano = Indireta'!#REF!/'SCC X Ano = Indireta'!#REF!-1</f>
        <v>#REF!</v>
      </c>
      <c r="D242" s="33">
        <f>+'SCC X Ano = Indireta'!D277/'SCC X Ano = Indireta'!D243-1</f>
        <v>-0.78209914442107331</v>
      </c>
      <c r="E242" s="33" t="e">
        <f>+'SCC X Ano = Indireta'!E277/'SCC X Ano = Indireta'!E243-1</f>
        <v>#DIV/0!</v>
      </c>
      <c r="F242" s="33">
        <f>+'SCC X Ano = Indireta'!F277/'SCC X Ano = Indireta'!F243-1</f>
        <v>-0.39880700120548862</v>
      </c>
      <c r="G242" s="33" t="e">
        <f>+'SCC X Ano = Indireta'!G277/'SCC X Ano = Indireta'!G243-1</f>
        <v>#DIV/0!</v>
      </c>
      <c r="H242" s="33" t="e">
        <f>+'SCC X Ano = Indireta'!H277/'SCC X Ano = Indireta'!H243-1</f>
        <v>#DIV/0!</v>
      </c>
      <c r="I242" s="33">
        <f>+'SCC X Ano = Indireta'!I277/'SCC X Ano = Indireta'!I243-1</f>
        <v>-0.72787684434281963</v>
      </c>
      <c r="J242" s="33" t="e">
        <f>+'SCC X Ano = Indireta'!J277/'SCC X Ano = Indireta'!J243-1</f>
        <v>#DIV/0!</v>
      </c>
      <c r="K242" s="33" t="e">
        <f>+'SCC X Ano = Indireta'!K277/'SCC X Ano = Indireta'!K243-1</f>
        <v>#DIV/0!</v>
      </c>
      <c r="L242" s="33">
        <f>+'SCC X Ano = Indireta'!L277/'SCC X Ano = Indireta'!L243-1</f>
        <v>-0.59150667470608753</v>
      </c>
    </row>
    <row r="243" spans="1:12" x14ac:dyDescent="0.25">
      <c r="A243" s="25" t="s">
        <v>134</v>
      </c>
      <c r="B243" s="33" t="e">
        <f>+'SCC X Ano = Indireta'!B278/'SCC X Ano = Indireta'!B244-1</f>
        <v>#DIV/0!</v>
      </c>
      <c r="C243" s="33" t="e">
        <f>+'SCC X Ano = Indireta'!C278/'SCC X Ano = Indireta'!C244-1</f>
        <v>#DIV/0!</v>
      </c>
      <c r="D243" s="33" t="e">
        <f>+'SCC X Ano = Indireta'!D278/'SCC X Ano = Indireta'!D244-1</f>
        <v>#DIV/0!</v>
      </c>
      <c r="E243" s="33" t="e">
        <f>+'SCC X Ano = Indireta'!E278/'SCC X Ano = Indireta'!E244-1</f>
        <v>#DIV/0!</v>
      </c>
      <c r="F243" s="33">
        <f>+'SCC X Ano = Indireta'!F278/'SCC X Ano = Indireta'!F244-1</f>
        <v>2.8617583920967644</v>
      </c>
      <c r="G243" s="33" t="e">
        <f>+'SCC X Ano = Indireta'!G278/'SCC X Ano = Indireta'!G244-1</f>
        <v>#DIV/0!</v>
      </c>
      <c r="H243" s="33" t="e">
        <f>+'SCC X Ano = Indireta'!H278/'SCC X Ano = Indireta'!H244-1</f>
        <v>#DIV/0!</v>
      </c>
      <c r="I243" s="33" t="e">
        <f>+'SCC X Ano = Indireta'!I278/'SCC X Ano = Indireta'!I244-1</f>
        <v>#DIV/0!</v>
      </c>
      <c r="J243" s="33" t="e">
        <f>+'SCC X Ano = Indireta'!J278/'SCC X Ano = Indireta'!J244-1</f>
        <v>#DIV/0!</v>
      </c>
      <c r="K243" s="33" t="e">
        <f>+'SCC X Ano = Indireta'!K278/'SCC X Ano = Indireta'!K244-1</f>
        <v>#DIV/0!</v>
      </c>
      <c r="L243" s="33">
        <f>+'SCC X Ano = Indireta'!L278/'SCC X Ano = Indireta'!L244-1</f>
        <v>4.0079005738015203</v>
      </c>
    </row>
    <row r="244" spans="1:12" x14ac:dyDescent="0.25">
      <c r="A244" s="25" t="s">
        <v>139</v>
      </c>
      <c r="B244" s="33" t="e">
        <f>+'SCC X Ano = Indireta'!B279/'SCC X Ano = Indireta'!B245-1</f>
        <v>#DIV/0!</v>
      </c>
      <c r="C244" s="33">
        <f>+'SCC X Ano = Indireta'!C279/'SCC X Ano = Indireta'!C245-1</f>
        <v>-0.32000193657938869</v>
      </c>
      <c r="D244" s="33">
        <f>+'SCC X Ano = Indireta'!D279/'SCC X Ano = Indireta'!D245-1</f>
        <v>-0.79927235933177454</v>
      </c>
      <c r="E244" s="33" t="e">
        <f>+'SCC X Ano = Indireta'!E279/'SCC X Ano = Indireta'!E245-1</f>
        <v>#DIV/0!</v>
      </c>
      <c r="F244" s="33">
        <f>+'SCC X Ano = Indireta'!F279/'SCC X Ano = Indireta'!F245-1</f>
        <v>0.41446121784575896</v>
      </c>
      <c r="G244" s="33" t="e">
        <f>+'SCC X Ano = Indireta'!G279/'SCC X Ano = Indireta'!G245-1</f>
        <v>#DIV/0!</v>
      </c>
      <c r="H244" s="33" t="e">
        <f>+'SCC X Ano = Indireta'!H279/'SCC X Ano = Indireta'!H245-1</f>
        <v>#DIV/0!</v>
      </c>
      <c r="I244" s="33">
        <f>+'SCC X Ano = Indireta'!I279/'SCC X Ano = Indireta'!I245-1</f>
        <v>-0.88979614977756605</v>
      </c>
      <c r="J244" s="33" t="e">
        <f>+'SCC X Ano = Indireta'!J279/'SCC X Ano = Indireta'!J245-1</f>
        <v>#DIV/0!</v>
      </c>
      <c r="K244" s="33" t="e">
        <f>+'SCC X Ano = Indireta'!K279/'SCC X Ano = Indireta'!K245-1</f>
        <v>#DIV/0!</v>
      </c>
      <c r="L244" s="33">
        <f>+'SCC X Ano = Indireta'!L279/'SCC X Ano = Indireta'!L245-1</f>
        <v>-0.61201966982435463</v>
      </c>
    </row>
    <row r="245" spans="1:12" x14ac:dyDescent="0.25">
      <c r="A245" s="25" t="s">
        <v>143</v>
      </c>
      <c r="B245" s="33" t="e">
        <f>+'SCC X Ano = Indireta'!B280/'SCC X Ano = Indireta'!B246-1</f>
        <v>#DIV/0!</v>
      </c>
      <c r="C245" s="33">
        <f>+'SCC X Ano = Indireta'!C280/'SCC X Ano = Indireta'!C246-1</f>
        <v>2.2110216514006042</v>
      </c>
      <c r="D245" s="33" t="e">
        <f>+'SCC X Ano = Indireta'!D280/'SCC X Ano = Indireta'!D246-1</f>
        <v>#DIV/0!</v>
      </c>
      <c r="E245" s="33" t="e">
        <f>+'SCC X Ano = Indireta'!E280/'SCC X Ano = Indireta'!E246-1</f>
        <v>#DIV/0!</v>
      </c>
      <c r="F245" s="33">
        <f>+'SCC X Ano = Indireta'!F280/'SCC X Ano = Indireta'!F246-1</f>
        <v>-1</v>
      </c>
      <c r="G245" s="33" t="e">
        <f>+'SCC X Ano = Indireta'!G280/'SCC X Ano = Indireta'!G246-1</f>
        <v>#DIV/0!</v>
      </c>
      <c r="H245" s="33" t="e">
        <f>+'SCC X Ano = Indireta'!H280/'SCC X Ano = Indireta'!H246-1</f>
        <v>#DIV/0!</v>
      </c>
      <c r="I245" s="33">
        <f>+'SCC X Ano = Indireta'!I280/'SCC X Ano = Indireta'!I246-1</f>
        <v>-0.91417587009872803</v>
      </c>
      <c r="J245" s="33" t="e">
        <f>+'SCC X Ano = Indireta'!J280/'SCC X Ano = Indireta'!J246-1</f>
        <v>#DIV/0!</v>
      </c>
      <c r="K245" s="33" t="e">
        <f>+'SCC X Ano = Indireta'!K280/'SCC X Ano = Indireta'!K246-1</f>
        <v>#DIV/0!</v>
      </c>
      <c r="L245" s="33">
        <f>+'SCC X Ano = Indireta'!L280/'SCC X Ano = Indireta'!L246-1</f>
        <v>-0.64388853388127409</v>
      </c>
    </row>
    <row r="246" spans="1:12" x14ac:dyDescent="0.25">
      <c r="A246" s="25" t="s">
        <v>146</v>
      </c>
      <c r="B246" s="33" t="e">
        <f>+'SCC X Ano = Indireta'!B281/'SCC X Ano = Indireta'!B247-1</f>
        <v>#DIV/0!</v>
      </c>
      <c r="C246" s="33">
        <f>+'SCC X Ano = Indireta'!C281/'SCC X Ano = Indireta'!C247-1</f>
        <v>-0.54912054415162603</v>
      </c>
      <c r="D246" s="33">
        <f>+'SCC X Ano = Indireta'!D281/'SCC X Ano = Indireta'!D247-1</f>
        <v>1.7372277998367078</v>
      </c>
      <c r="E246" s="33" t="e">
        <f>+'SCC X Ano = Indireta'!E281/'SCC X Ano = Indireta'!E247-1</f>
        <v>#DIV/0!</v>
      </c>
      <c r="F246" s="33">
        <f>+'SCC X Ano = Indireta'!F281/'SCC X Ano = Indireta'!F247-1</f>
        <v>-0.19315696624358514</v>
      </c>
      <c r="G246" s="33" t="e">
        <f>+'SCC X Ano = Indireta'!G281/'SCC X Ano = Indireta'!G247-1</f>
        <v>#DIV/0!</v>
      </c>
      <c r="H246" s="33" t="e">
        <f>+'SCC X Ano = Indireta'!H281/'SCC X Ano = Indireta'!H247-1</f>
        <v>#DIV/0!</v>
      </c>
      <c r="I246" s="33">
        <f>+'SCC X Ano = Indireta'!I281/'SCC X Ano = Indireta'!I247-1</f>
        <v>0.34890186725668881</v>
      </c>
      <c r="J246" s="33" t="e">
        <f>+'SCC X Ano = Indireta'!J281/'SCC X Ano = Indireta'!J247-1</f>
        <v>#DIV/0!</v>
      </c>
      <c r="K246" s="33" t="e">
        <f>+'SCC X Ano = Indireta'!K281/'SCC X Ano = Indireta'!K247-1</f>
        <v>#DIV/0!</v>
      </c>
      <c r="L246" s="33">
        <f>+'SCC X Ano = Indireta'!L281/'SCC X Ano = Indireta'!L247-1</f>
        <v>0.1088508615741326</v>
      </c>
    </row>
    <row r="247" spans="1:12" x14ac:dyDescent="0.25">
      <c r="A247" s="25" t="s">
        <v>141</v>
      </c>
      <c r="B247" s="33" t="e">
        <f>+'SCC X Ano = Indireta'!B282/'SCC X Ano = Indireta'!B248-1</f>
        <v>#DIV/0!</v>
      </c>
      <c r="C247" s="33" t="e">
        <f>+'SCC X Ano = Indireta'!C282/'SCC X Ano = Indireta'!C248-1</f>
        <v>#DIV/0!</v>
      </c>
      <c r="D247" s="33" t="e">
        <f>+'SCC X Ano = Indireta'!D282/'SCC X Ano = Indireta'!D248-1</f>
        <v>#DIV/0!</v>
      </c>
      <c r="E247" s="33" t="e">
        <f>+'SCC X Ano = Indireta'!E282/'SCC X Ano = Indireta'!E248-1</f>
        <v>#DIV/0!</v>
      </c>
      <c r="F247" s="33" t="e">
        <f>+'SCC X Ano = Indireta'!F282/'SCC X Ano = Indireta'!F248-1</f>
        <v>#DIV/0!</v>
      </c>
      <c r="G247" s="33" t="e">
        <f>+'SCC X Ano = Indireta'!G282/'SCC X Ano = Indireta'!G248-1</f>
        <v>#DIV/0!</v>
      </c>
      <c r="H247" s="33" t="e">
        <f>+'SCC X Ano = Indireta'!H282/'SCC X Ano = Indireta'!H248-1</f>
        <v>#DIV/0!</v>
      </c>
      <c r="I247" s="33" t="e">
        <f>+'SCC X Ano = Indireta'!I282/'SCC X Ano = Indireta'!I248-1</f>
        <v>#DIV/0!</v>
      </c>
      <c r="J247" s="33" t="e">
        <f>+'SCC X Ano = Indireta'!J282/'SCC X Ano = Indireta'!J248-1</f>
        <v>#DIV/0!</v>
      </c>
      <c r="K247" s="33" t="e">
        <f>+'SCC X Ano = Indireta'!K282/'SCC X Ano = Indireta'!K248-1</f>
        <v>#DIV/0!</v>
      </c>
      <c r="L247" s="33" t="e">
        <f>+'SCC X Ano = Indireta'!L282/'SCC X Ano = Indireta'!L248-1</f>
        <v>#DIV/0!</v>
      </c>
    </row>
    <row r="248" spans="1:12" x14ac:dyDescent="0.25">
      <c r="A248" s="25" t="s">
        <v>153</v>
      </c>
      <c r="B248" s="33" t="e">
        <f>+'SCC X Ano = Indireta'!B283/'SCC X Ano = Indireta'!B249-1</f>
        <v>#DIV/0!</v>
      </c>
      <c r="C248" s="33" t="e">
        <f>+'SCC X Ano = Indireta'!C283/'SCC X Ano = Indireta'!C249-1</f>
        <v>#DIV/0!</v>
      </c>
      <c r="D248" s="33">
        <f>+'SCC X Ano = Indireta'!D283/'SCC X Ano = Indireta'!D249-1</f>
        <v>-1</v>
      </c>
      <c r="E248" s="33" t="e">
        <f>+'SCC X Ano = Indireta'!E283/'SCC X Ano = Indireta'!E249-1</f>
        <v>#DIV/0!</v>
      </c>
      <c r="F248" s="33">
        <f>+'SCC X Ano = Indireta'!F283/'SCC X Ano = Indireta'!F249-1</f>
        <v>-0.76304834941074384</v>
      </c>
      <c r="G248" s="33" t="e">
        <f>+'SCC X Ano = Indireta'!G283/'SCC X Ano = Indireta'!G249-1</f>
        <v>#DIV/0!</v>
      </c>
      <c r="H248" s="33" t="e">
        <f>+'SCC X Ano = Indireta'!H283/'SCC X Ano = Indireta'!H249-1</f>
        <v>#DIV/0!</v>
      </c>
      <c r="I248" s="33">
        <f>+'SCC X Ano = Indireta'!I283/'SCC X Ano = Indireta'!I249-1</f>
        <v>0.15155024483385704</v>
      </c>
      <c r="J248" s="33">
        <f>+'SCC X Ano = Indireta'!J283/'SCC X Ano = Indireta'!J249-1</f>
        <v>-1</v>
      </c>
      <c r="K248" s="33" t="e">
        <f>+'SCC X Ano = Indireta'!K283/'SCC X Ano = Indireta'!K249-1</f>
        <v>#DIV/0!</v>
      </c>
      <c r="L248" s="33">
        <f>+'SCC X Ano = Indireta'!L283/'SCC X Ano = Indireta'!L249-1</f>
        <v>-0.52708759688873663</v>
      </c>
    </row>
    <row r="249" spans="1:12" x14ac:dyDescent="0.25">
      <c r="A249" s="25" t="s">
        <v>157</v>
      </c>
      <c r="B249" s="33" t="e">
        <f>+'SCC X Ano = Indireta'!B284/'SCC X Ano = Indireta'!B250-1</f>
        <v>#DIV/0!</v>
      </c>
      <c r="C249" s="33">
        <f>+'SCC X Ano = Indireta'!C284/'SCC X Ano = Indireta'!C250-1</f>
        <v>0.25471866840006174</v>
      </c>
      <c r="D249" s="33">
        <f>+'SCC X Ano = Indireta'!D284/'SCC X Ano = Indireta'!D250-1</f>
        <v>-0.18034168695421893</v>
      </c>
      <c r="E249" s="33" t="e">
        <f>+'SCC X Ano = Indireta'!E284/'SCC X Ano = Indireta'!E250-1</f>
        <v>#DIV/0!</v>
      </c>
      <c r="F249" s="33">
        <f>+'SCC X Ano = Indireta'!F284/'SCC X Ano = Indireta'!F250-1</f>
        <v>-0.47868898395277315</v>
      </c>
      <c r="G249" s="33" t="e">
        <f>+'SCC X Ano = Indireta'!G284/'SCC X Ano = Indireta'!G250-1</f>
        <v>#DIV/0!</v>
      </c>
      <c r="H249" s="33" t="e">
        <f>+'SCC X Ano = Indireta'!H284/'SCC X Ano = Indireta'!H250-1</f>
        <v>#DIV/0!</v>
      </c>
      <c r="I249" s="33">
        <f>+'SCC X Ano = Indireta'!I284/'SCC X Ano = Indireta'!I250-1</f>
        <v>-0.35591323149762333</v>
      </c>
      <c r="J249" s="33" t="e">
        <f>+'SCC X Ano = Indireta'!J284/'SCC X Ano = Indireta'!J250-1</f>
        <v>#DIV/0!</v>
      </c>
      <c r="K249" s="33" t="e">
        <f>+'SCC X Ano = Indireta'!K284/'SCC X Ano = Indireta'!K250-1</f>
        <v>#DIV/0!</v>
      </c>
      <c r="L249" s="33">
        <f>+'SCC X Ano = Indireta'!L284/'SCC X Ano = Indireta'!L250-1</f>
        <v>-0.32444029634702998</v>
      </c>
    </row>
    <row r="250" spans="1:12" x14ac:dyDescent="0.25">
      <c r="A250" s="25" t="s">
        <v>161</v>
      </c>
      <c r="B250" s="33" t="e">
        <f>+'SCC X Ano = Indireta'!B285/'SCC X Ano = Indireta'!B251-1</f>
        <v>#DIV/0!</v>
      </c>
      <c r="C250" s="33">
        <f>+'SCC X Ano = Indireta'!C285/'SCC X Ano = Indireta'!C251-1</f>
        <v>-0.52366338425747272</v>
      </c>
      <c r="D250" s="33">
        <f>+'SCC X Ano = Indireta'!D285/'SCC X Ano = Indireta'!D251-1</f>
        <v>-0.68870959542772403</v>
      </c>
      <c r="E250" s="33" t="e">
        <f>+'SCC X Ano = Indireta'!E285/'SCC X Ano = Indireta'!E251-1</f>
        <v>#DIV/0!</v>
      </c>
      <c r="F250" s="33">
        <f>+'SCC X Ano = Indireta'!F285/'SCC X Ano = Indireta'!F251-1</f>
        <v>1.1432547634852281</v>
      </c>
      <c r="G250" s="33" t="e">
        <f>+'SCC X Ano = Indireta'!G285/'SCC X Ano = Indireta'!G251-1</f>
        <v>#DIV/0!</v>
      </c>
      <c r="H250" s="33" t="e">
        <f>+'SCC X Ano = Indireta'!H285/'SCC X Ano = Indireta'!H251-1</f>
        <v>#DIV/0!</v>
      </c>
      <c r="I250" s="33">
        <f>+'SCC X Ano = Indireta'!I285/'SCC X Ano = Indireta'!I251-1</f>
        <v>-0.85055701054751121</v>
      </c>
      <c r="J250" s="33" t="e">
        <f>+'SCC X Ano = Indireta'!J285/'SCC X Ano = Indireta'!J251-1</f>
        <v>#DIV/0!</v>
      </c>
      <c r="K250" s="33" t="e">
        <f>+'SCC X Ano = Indireta'!K285/'SCC X Ano = Indireta'!K251-1</f>
        <v>#DIV/0!</v>
      </c>
      <c r="L250" s="33">
        <f>+'SCC X Ano = Indireta'!L285/'SCC X Ano = Indireta'!L251-1</f>
        <v>0.25120172479977398</v>
      </c>
    </row>
    <row r="251" spans="1:12" x14ac:dyDescent="0.25">
      <c r="A251" s="25" t="s">
        <v>151</v>
      </c>
      <c r="B251" s="33" t="e">
        <f>+'SCC X Ano = Indireta'!B286/'SCC X Ano = Indireta'!B252-1</f>
        <v>#DIV/0!</v>
      </c>
      <c r="C251" s="33">
        <f>+'SCC X Ano = Indireta'!C286/'SCC X Ano = Indireta'!C252-1</f>
        <v>-0.61769634218810865</v>
      </c>
      <c r="D251" s="33">
        <f>+'SCC X Ano = Indireta'!D286/'SCC X Ano = Indireta'!D252-1</f>
        <v>-0.60242718500090819</v>
      </c>
      <c r="E251" s="33" t="e">
        <f>+'SCC X Ano = Indireta'!E286/'SCC X Ano = Indireta'!E252-1</f>
        <v>#DIV/0!</v>
      </c>
      <c r="F251" s="33">
        <f>+'SCC X Ano = Indireta'!F286/'SCC X Ano = Indireta'!F252-1</f>
        <v>0.97416585650992915</v>
      </c>
      <c r="G251" s="33">
        <f>+'SCC X Ano = Indireta'!G286/'SCC X Ano = Indireta'!G252-1</f>
        <v>-1</v>
      </c>
      <c r="H251" s="33" t="e">
        <f>+'SCC X Ano = Indireta'!H286/'SCC X Ano = Indireta'!H252-1</f>
        <v>#DIV/0!</v>
      </c>
      <c r="I251" s="33">
        <f>+'SCC X Ano = Indireta'!I286/'SCC X Ano = Indireta'!I252-1</f>
        <v>4.4343376342793173E-2</v>
      </c>
      <c r="J251" s="33" t="e">
        <f>+'SCC X Ano = Indireta'!J286/'SCC X Ano = Indireta'!J252-1</f>
        <v>#DIV/0!</v>
      </c>
      <c r="K251" s="33" t="e">
        <f>+'SCC X Ano = Indireta'!K286/'SCC X Ano = Indireta'!K252-1</f>
        <v>#DIV/0!</v>
      </c>
      <c r="L251" s="33">
        <f>+'SCC X Ano = Indireta'!L286/'SCC X Ano = Indireta'!L252-1</f>
        <v>-0.18547260356817608</v>
      </c>
    </row>
    <row r="252" spans="1:12" x14ac:dyDescent="0.25">
      <c r="A252" s="25" t="s">
        <v>167</v>
      </c>
      <c r="B252" s="33" t="e">
        <f>+'SCC X Ano = Indireta'!B287/'SCC X Ano = Indireta'!B253-1</f>
        <v>#DIV/0!</v>
      </c>
      <c r="C252" s="33">
        <f>+'SCC X Ano = Indireta'!C287/'SCC X Ano = Indireta'!C253-1</f>
        <v>-0.69689110571536905</v>
      </c>
      <c r="D252" s="33">
        <f>+'SCC X Ano = Indireta'!D287/'SCC X Ano = Indireta'!D253-1</f>
        <v>-1</v>
      </c>
      <c r="E252" s="33" t="e">
        <f>+'SCC X Ano = Indireta'!E287/'SCC X Ano = Indireta'!E253-1</f>
        <v>#DIV/0!</v>
      </c>
      <c r="F252" s="33">
        <f>+'SCC X Ano = Indireta'!F287/'SCC X Ano = Indireta'!F253-1</f>
        <v>-8.102091334524375E-2</v>
      </c>
      <c r="G252" s="33" t="e">
        <f>+'SCC X Ano = Indireta'!G287/'SCC X Ano = Indireta'!G253-1</f>
        <v>#DIV/0!</v>
      </c>
      <c r="H252" s="33" t="e">
        <f>+'SCC X Ano = Indireta'!H287/'SCC X Ano = Indireta'!H253-1</f>
        <v>#DIV/0!</v>
      </c>
      <c r="I252" s="33">
        <f>+'SCC X Ano = Indireta'!I287/'SCC X Ano = Indireta'!I253-1</f>
        <v>5.4598062636022568</v>
      </c>
      <c r="J252" s="33" t="e">
        <f>+'SCC X Ano = Indireta'!J287/'SCC X Ano = Indireta'!J253-1</f>
        <v>#DIV/0!</v>
      </c>
      <c r="K252" s="33" t="e">
        <f>+'SCC X Ano = Indireta'!K287/'SCC X Ano = Indireta'!K253-1</f>
        <v>#DIV/0!</v>
      </c>
      <c r="L252" s="33">
        <f>+'SCC X Ano = Indireta'!L287/'SCC X Ano = Indireta'!L253-1</f>
        <v>-0.22650864443941221</v>
      </c>
    </row>
    <row r="253" spans="1:12" x14ac:dyDescent="0.25">
      <c r="A253" s="25" t="s">
        <v>171</v>
      </c>
      <c r="B253" s="33" t="e">
        <f>+'SCC X Ano = Indireta'!B288/'SCC X Ano = Indireta'!B254-1</f>
        <v>#DIV/0!</v>
      </c>
      <c r="C253" s="33">
        <f>+'SCC X Ano = Indireta'!C288/'SCC X Ano = Indireta'!C254-1</f>
        <v>0.48096311070250586</v>
      </c>
      <c r="D253" s="33">
        <f>+'SCC X Ano = Indireta'!D288/'SCC X Ano = Indireta'!D254-1</f>
        <v>-0.4519382403881127</v>
      </c>
      <c r="E253" s="33" t="e">
        <f>+'SCC X Ano = Indireta'!E288/'SCC X Ano = Indireta'!E254-1</f>
        <v>#DIV/0!</v>
      </c>
      <c r="F253" s="33">
        <f>+'SCC X Ano = Indireta'!F288/'SCC X Ano = Indireta'!F254-1</f>
        <v>-0.54976786144183087</v>
      </c>
      <c r="G253" s="33" t="e">
        <f>+'SCC X Ano = Indireta'!G288/'SCC X Ano = Indireta'!G254-1</f>
        <v>#DIV/0!</v>
      </c>
      <c r="H253" s="33" t="e">
        <f>+'SCC X Ano = Indireta'!H288/'SCC X Ano = Indireta'!H254-1</f>
        <v>#DIV/0!</v>
      </c>
      <c r="I253" s="33">
        <f>+'SCC X Ano = Indireta'!I288/'SCC X Ano = Indireta'!I254-1</f>
        <v>7.1268562998221929E-2</v>
      </c>
      <c r="J253" s="33" t="e">
        <f>+'SCC X Ano = Indireta'!J288/'SCC X Ano = Indireta'!J254-1</f>
        <v>#DIV/0!</v>
      </c>
      <c r="K253" s="33" t="e">
        <f>+'SCC X Ano = Indireta'!K288/'SCC X Ano = Indireta'!K254-1</f>
        <v>#DIV/0!</v>
      </c>
      <c r="L253" s="33">
        <f>+'SCC X Ano = Indireta'!L288/'SCC X Ano = Indireta'!L254-1</f>
        <v>-0.23181673528540991</v>
      </c>
    </row>
    <row r="254" spans="1:12" x14ac:dyDescent="0.25">
      <c r="A254" s="25" t="s">
        <v>175</v>
      </c>
      <c r="B254" s="33" t="e">
        <f>+'SCC X Ano = Indireta'!B289/'SCC X Ano = Indireta'!B255-1</f>
        <v>#DIV/0!</v>
      </c>
      <c r="C254" s="33">
        <f>+'SCC X Ano = Indireta'!C289/'SCC X Ano = Indireta'!C255-1</f>
        <v>-0.5838209947677242</v>
      </c>
      <c r="D254" s="33">
        <f>+'SCC X Ano = Indireta'!D289/'SCC X Ano = Indireta'!D255-1</f>
        <v>5.1216137862131355</v>
      </c>
      <c r="E254" s="33" t="e">
        <f>+'SCC X Ano = Indireta'!E289/'SCC X Ano = Indireta'!E255-1</f>
        <v>#DIV/0!</v>
      </c>
      <c r="F254" s="33">
        <f>+'SCC X Ano = Indireta'!F289/'SCC X Ano = Indireta'!F255-1</f>
        <v>0.55147652394697166</v>
      </c>
      <c r="G254" s="33" t="e">
        <f>+'SCC X Ano = Indireta'!G289/'SCC X Ano = Indireta'!G255-1</f>
        <v>#DIV/0!</v>
      </c>
      <c r="H254" s="33" t="e">
        <f>+'SCC X Ano = Indireta'!H289/'SCC X Ano = Indireta'!H255-1</f>
        <v>#DIV/0!</v>
      </c>
      <c r="I254" s="33">
        <f>+'SCC X Ano = Indireta'!I289/'SCC X Ano = Indireta'!I255-1</f>
        <v>-0.66082709332453593</v>
      </c>
      <c r="J254" s="33" t="e">
        <f>+'SCC X Ano = Indireta'!J289/'SCC X Ano = Indireta'!J255-1</f>
        <v>#DIV/0!</v>
      </c>
      <c r="K254" s="33" t="e">
        <f>+'SCC X Ano = Indireta'!K289/'SCC X Ano = Indireta'!K255-1</f>
        <v>#DIV/0!</v>
      </c>
      <c r="L254" s="33">
        <f>+'SCC X Ano = Indireta'!L289/'SCC X Ano = Indireta'!L255-1</f>
        <v>0.14179270208869932</v>
      </c>
    </row>
    <row r="255" spans="1:12" x14ac:dyDescent="0.25">
      <c r="A255" s="25" t="s">
        <v>137</v>
      </c>
      <c r="B255" s="33" t="e">
        <f>+'SCC X Ano = Indireta'!B290/'SCC X Ano = Indireta'!B256-1</f>
        <v>#DIV/0!</v>
      </c>
      <c r="C255" s="33">
        <f>+'SCC X Ano = Indireta'!C290/'SCC X Ano = Indireta'!C256-1</f>
        <v>-0.43746456062958283</v>
      </c>
      <c r="D255" s="33">
        <f>+'SCC X Ano = Indireta'!D290/'SCC X Ano = Indireta'!D256-1</f>
        <v>1.1542923344367315</v>
      </c>
      <c r="E255" s="33" t="e">
        <f>+'SCC X Ano = Indireta'!E290/'SCC X Ano = Indireta'!E256-1</f>
        <v>#DIV/0!</v>
      </c>
      <c r="F255" s="33">
        <f>+'SCC X Ano = Indireta'!F290/'SCC X Ano = Indireta'!F256-1</f>
        <v>-0.95187483984440502</v>
      </c>
      <c r="G255" s="33" t="e">
        <f>+'SCC X Ano = Indireta'!G290/'SCC X Ano = Indireta'!G256-1</f>
        <v>#DIV/0!</v>
      </c>
      <c r="H255" s="33" t="e">
        <f>+'SCC X Ano = Indireta'!H290/'SCC X Ano = Indireta'!H256-1</f>
        <v>#DIV/0!</v>
      </c>
      <c r="I255" s="33">
        <f>+'SCC X Ano = Indireta'!I290/'SCC X Ano = Indireta'!I256-1</f>
        <v>-0.9454387313016448</v>
      </c>
      <c r="J255" s="33" t="e">
        <f>+'SCC X Ano = Indireta'!J290/'SCC X Ano = Indireta'!J256-1</f>
        <v>#DIV/0!</v>
      </c>
      <c r="K255" s="33" t="e">
        <f>+'SCC X Ano = Indireta'!K290/'SCC X Ano = Indireta'!K256-1</f>
        <v>#DIV/0!</v>
      </c>
      <c r="L255" s="33">
        <f>+'SCC X Ano = Indireta'!L290/'SCC X Ano = Indireta'!L256-1</f>
        <v>-0.56242758510404345</v>
      </c>
    </row>
    <row r="256" spans="1:12" x14ac:dyDescent="0.25">
      <c r="A256" s="25" t="s">
        <v>181</v>
      </c>
      <c r="B256" s="33" t="e">
        <f>+'SCC X Ano = Indireta'!B291/'SCC X Ano = Indireta'!B257-1</f>
        <v>#DIV/0!</v>
      </c>
      <c r="C256" s="33">
        <f>+'SCC X Ano = Indireta'!C291/'SCC X Ano = Indireta'!C257-1</f>
        <v>-0.71434400736960435</v>
      </c>
      <c r="D256" s="33" t="e">
        <f>+'SCC X Ano = Indireta'!D291/'SCC X Ano = Indireta'!D257-1</f>
        <v>#DIV/0!</v>
      </c>
      <c r="E256" s="33" t="e">
        <f>+'SCC X Ano = Indireta'!E291/'SCC X Ano = Indireta'!E257-1</f>
        <v>#DIV/0!</v>
      </c>
      <c r="F256" s="33">
        <f>+'SCC X Ano = Indireta'!F291/'SCC X Ano = Indireta'!F257-1</f>
        <v>-0.82434769412936659</v>
      </c>
      <c r="G256" s="33" t="e">
        <f>+'SCC X Ano = Indireta'!G291/'SCC X Ano = Indireta'!G257-1</f>
        <v>#DIV/0!</v>
      </c>
      <c r="H256" s="33" t="e">
        <f>+'SCC X Ano = Indireta'!H291/'SCC X Ano = Indireta'!H257-1</f>
        <v>#DIV/0!</v>
      </c>
      <c r="I256" s="33" t="e">
        <f>+'SCC X Ano = Indireta'!I291/'SCC X Ano = Indireta'!I257-1</f>
        <v>#DIV/0!</v>
      </c>
      <c r="J256" s="33" t="e">
        <f>+'SCC X Ano = Indireta'!J291/'SCC X Ano = Indireta'!J257-1</f>
        <v>#DIV/0!</v>
      </c>
      <c r="K256" s="33" t="e">
        <f>+'SCC X Ano = Indireta'!K291/'SCC X Ano = Indireta'!K257-1</f>
        <v>#DIV/0!</v>
      </c>
      <c r="L256" s="33">
        <f>+'SCC X Ano = Indireta'!L291/'SCC X Ano = Indireta'!L257-1</f>
        <v>-0.77344938567781452</v>
      </c>
    </row>
    <row r="257" spans="1:12" x14ac:dyDescent="0.25">
      <c r="A257" s="25" t="s">
        <v>148</v>
      </c>
      <c r="B257" s="33" t="e">
        <f>+'SCC X Ano = Indireta'!B292/'SCC X Ano = Indireta'!B258-1</f>
        <v>#DIV/0!</v>
      </c>
      <c r="C257" s="33">
        <f>+'SCC X Ano = Indireta'!C292/'SCC X Ano = Indireta'!C258-1</f>
        <v>-0.44551641441389589</v>
      </c>
      <c r="D257" s="33">
        <f>+'SCC X Ano = Indireta'!D292/'SCC X Ano = Indireta'!D258-1</f>
        <v>-0.45339814230593944</v>
      </c>
      <c r="E257" s="33" t="e">
        <f>+'SCC X Ano = Indireta'!E292/'SCC X Ano = Indireta'!E258-1</f>
        <v>#DIV/0!</v>
      </c>
      <c r="F257" s="33">
        <f>+'SCC X Ano = Indireta'!F292/'SCC X Ano = Indireta'!F258-1</f>
        <v>0.22979833356682944</v>
      </c>
      <c r="G257" s="33">
        <f>+'SCC X Ano = Indireta'!G292/'SCC X Ano = Indireta'!G258-1</f>
        <v>-0.62057754271575272</v>
      </c>
      <c r="H257" s="33" t="e">
        <f>+'SCC X Ano = Indireta'!H292/'SCC X Ano = Indireta'!H258-1</f>
        <v>#DIV/0!</v>
      </c>
      <c r="I257" s="33">
        <f>+'SCC X Ano = Indireta'!I292/'SCC X Ano = Indireta'!I258-1</f>
        <v>-0.16381036941057636</v>
      </c>
      <c r="J257" s="33" t="e">
        <f>+'SCC X Ano = Indireta'!J292/'SCC X Ano = Indireta'!J258-1</f>
        <v>#DIV/0!</v>
      </c>
      <c r="K257" s="33" t="e">
        <f>+'SCC X Ano = Indireta'!K292/'SCC X Ano = Indireta'!K258-1</f>
        <v>#DIV/0!</v>
      </c>
      <c r="L257" s="33">
        <f>+'SCC X Ano = Indireta'!L292/'SCC X Ano = Indireta'!L258-1</f>
        <v>-0.30640248708557671</v>
      </c>
    </row>
    <row r="258" spans="1:12" x14ac:dyDescent="0.25">
      <c r="A258" s="25" t="s">
        <v>177</v>
      </c>
      <c r="B258" s="33" t="e">
        <f>+'SCC X Ano = Indireta'!B293/'SCC X Ano = Indireta'!B259-1</f>
        <v>#DIV/0!</v>
      </c>
      <c r="C258" s="33">
        <f>+'SCC X Ano = Indireta'!C293/'SCC X Ano = Indireta'!C259-1</f>
        <v>-0.27106247798021676</v>
      </c>
      <c r="D258" s="33">
        <f>+'SCC X Ano = Indireta'!D293/'SCC X Ano = Indireta'!D259-1</f>
        <v>-0.36930368008196313</v>
      </c>
      <c r="E258" s="33" t="e">
        <f>+'SCC X Ano = Indireta'!E293/'SCC X Ano = Indireta'!E259-1</f>
        <v>#DIV/0!</v>
      </c>
      <c r="F258" s="33">
        <f>+'SCC X Ano = Indireta'!F293/'SCC X Ano = Indireta'!F259-1</f>
        <v>0.12947718846073908</v>
      </c>
      <c r="G258" s="33">
        <f>+'SCC X Ano = Indireta'!G293/'SCC X Ano = Indireta'!G259-1</f>
        <v>2.099083211829619</v>
      </c>
      <c r="H258" s="33" t="e">
        <f>+'SCC X Ano = Indireta'!H293/'SCC X Ano = Indireta'!H259-1</f>
        <v>#DIV/0!</v>
      </c>
      <c r="I258" s="33">
        <f>+'SCC X Ano = Indireta'!I293/'SCC X Ano = Indireta'!I259-1</f>
        <v>-0.33373815840966559</v>
      </c>
      <c r="J258" s="33" t="e">
        <f>+'SCC X Ano = Indireta'!J293/'SCC X Ano = Indireta'!J259-1</f>
        <v>#DIV/0!</v>
      </c>
      <c r="K258" s="33" t="e">
        <f>+'SCC X Ano = Indireta'!K293/'SCC X Ano = Indireta'!K259-1</f>
        <v>#DIV/0!</v>
      </c>
      <c r="L258" s="33">
        <f>+'SCC X Ano = Indireta'!L293/'SCC X Ano = Indireta'!L259-1</f>
        <v>-0.16343948517600737</v>
      </c>
    </row>
    <row r="259" spans="1:12" x14ac:dyDescent="0.25">
      <c r="A259" s="25" t="s">
        <v>159</v>
      </c>
      <c r="B259" s="33" t="e">
        <f>+'SCC X Ano = Indireta'!B294/'SCC X Ano = Indireta'!B260-1</f>
        <v>#DIV/0!</v>
      </c>
      <c r="C259" s="33">
        <f>+'SCC X Ano = Indireta'!C294/'SCC X Ano = Indireta'!C260-1</f>
        <v>-0.28232944426877316</v>
      </c>
      <c r="D259" s="33">
        <f>+'SCC X Ano = Indireta'!D294/'SCC X Ano = Indireta'!D260-1</f>
        <v>0.93882747333176586</v>
      </c>
      <c r="E259" s="33" t="e">
        <f>+'SCC X Ano = Indireta'!E294/'SCC X Ano = Indireta'!E260-1</f>
        <v>#DIV/0!</v>
      </c>
      <c r="F259" s="33">
        <f>+'SCC X Ano = Indireta'!F294/'SCC X Ano = Indireta'!F260-1</f>
        <v>-0.77679167445038466</v>
      </c>
      <c r="G259" s="33">
        <f>+'SCC X Ano = Indireta'!G294/'SCC X Ano = Indireta'!G260-1</f>
        <v>-1</v>
      </c>
      <c r="H259" s="33" t="e">
        <f>+'SCC X Ano = Indireta'!H294/'SCC X Ano = Indireta'!H260-1</f>
        <v>#DIV/0!</v>
      </c>
      <c r="I259" s="33">
        <f>+'SCC X Ano = Indireta'!I294/'SCC X Ano = Indireta'!I260-1</f>
        <v>1.162759042006321</v>
      </c>
      <c r="J259" s="33" t="e">
        <f>+'SCC X Ano = Indireta'!J294/'SCC X Ano = Indireta'!J260-1</f>
        <v>#DIV/0!</v>
      </c>
      <c r="K259" s="33" t="e">
        <f>+'SCC X Ano = Indireta'!K294/'SCC X Ano = Indireta'!K260-1</f>
        <v>#DIV/0!</v>
      </c>
      <c r="L259" s="33">
        <f>+'SCC X Ano = Indireta'!L294/'SCC X Ano = Indireta'!L260-1</f>
        <v>-0.41745986525253409</v>
      </c>
    </row>
    <row r="260" spans="1:12" x14ac:dyDescent="0.25">
      <c r="A260" s="25" t="s">
        <v>191</v>
      </c>
      <c r="B260" s="33" t="e">
        <f>+'SCC X Ano = Indireta'!B295/'SCC X Ano = Indireta'!B261-1</f>
        <v>#DIV/0!</v>
      </c>
      <c r="C260" s="33">
        <f>+'SCC X Ano = Indireta'!C295/'SCC X Ano = Indireta'!C261-1</f>
        <v>-0.77770160695176993</v>
      </c>
      <c r="D260" s="33">
        <f>+'SCC X Ano = Indireta'!D295/'SCC X Ano = Indireta'!D261-1</f>
        <v>8.0466038523750782E-2</v>
      </c>
      <c r="E260" s="33" t="e">
        <f>+'SCC X Ano = Indireta'!E295/'SCC X Ano = Indireta'!E261-1</f>
        <v>#DIV/0!</v>
      </c>
      <c r="F260" s="33">
        <f>+'SCC X Ano = Indireta'!F295/'SCC X Ano = Indireta'!F261-1</f>
        <v>-0.43370346264740189</v>
      </c>
      <c r="G260" s="33">
        <f>+'SCC X Ano = Indireta'!G295/'SCC X Ano = Indireta'!G261-1</f>
        <v>-0.10253821908495375</v>
      </c>
      <c r="H260" s="33" t="e">
        <f>+'SCC X Ano = Indireta'!H295/'SCC X Ano = Indireta'!H261-1</f>
        <v>#DIV/0!</v>
      </c>
      <c r="I260" s="33">
        <f>+'SCC X Ano = Indireta'!I295/'SCC X Ano = Indireta'!I261-1</f>
        <v>-0.61619525093201755</v>
      </c>
      <c r="J260" s="33">
        <f>+'SCC X Ano = Indireta'!J295/'SCC X Ano = Indireta'!J261-1</f>
        <v>-1</v>
      </c>
      <c r="K260" s="33" t="e">
        <f>+'SCC X Ano = Indireta'!K295/'SCC X Ano = Indireta'!K261-1</f>
        <v>#DIV/0!</v>
      </c>
      <c r="L260" s="33">
        <f>+'SCC X Ano = Indireta'!L295/'SCC X Ano = Indireta'!L261-1</f>
        <v>-0.50069980124263946</v>
      </c>
    </row>
    <row r="261" spans="1:12" x14ac:dyDescent="0.25">
      <c r="A261" s="25" t="s">
        <v>194</v>
      </c>
      <c r="B261" s="33" t="e">
        <f>+'SCC X Ano = Indireta'!B296/'SCC X Ano = Indireta'!B262-1</f>
        <v>#DIV/0!</v>
      </c>
      <c r="C261" s="33">
        <f>+'SCC X Ano = Indireta'!C296/'SCC X Ano = Indireta'!C262-1</f>
        <v>-0.5371593262657709</v>
      </c>
      <c r="D261" s="33">
        <f>+'SCC X Ano = Indireta'!D296/'SCC X Ano = Indireta'!D262-1</f>
        <v>-0.30114812176474559</v>
      </c>
      <c r="E261" s="33" t="e">
        <f>+'SCC X Ano = Indireta'!E296/'SCC X Ano = Indireta'!E262-1</f>
        <v>#DIV/0!</v>
      </c>
      <c r="F261" s="33">
        <f>+'SCC X Ano = Indireta'!F296/'SCC X Ano = Indireta'!F262-1</f>
        <v>-0.15676764096125084</v>
      </c>
      <c r="G261" s="33">
        <f>+'SCC X Ano = Indireta'!G296/'SCC X Ano = Indireta'!G262-1</f>
        <v>-0.57169359567825717</v>
      </c>
      <c r="H261" s="33">
        <f>+'SCC X Ano = Indireta'!H296/'SCC X Ano = Indireta'!H262-1</f>
        <v>2.3229787782228954</v>
      </c>
      <c r="I261" s="33">
        <f>+'SCC X Ano = Indireta'!I296/'SCC X Ano = Indireta'!I262-1</f>
        <v>-0.5925627992836211</v>
      </c>
      <c r="J261" s="33" t="e">
        <f>+'SCC X Ano = Indireta'!J296/'SCC X Ano = Indireta'!J262-1</f>
        <v>#DIV/0!</v>
      </c>
      <c r="K261" s="33" t="e">
        <f>+'SCC X Ano = Indireta'!K296/'SCC X Ano = Indireta'!K262-1</f>
        <v>#DIV/0!</v>
      </c>
      <c r="L261" s="33">
        <f>+'SCC X Ano = Indireta'!L296/'SCC X Ano = Indireta'!L262-1</f>
        <v>-0.25156764043752855</v>
      </c>
    </row>
    <row r="262" spans="1:12" x14ac:dyDescent="0.25">
      <c r="A262" s="25" t="s">
        <v>185</v>
      </c>
      <c r="B262" s="33" t="e">
        <f>+'SCC X Ano = Indireta'!B297/'SCC X Ano = Indireta'!B263-1</f>
        <v>#DIV/0!</v>
      </c>
      <c r="C262" s="33">
        <f>+'SCC X Ano = Indireta'!C297/'SCC X Ano = Indireta'!C263-1</f>
        <v>-0.72142093378535099</v>
      </c>
      <c r="D262" s="33">
        <f>+'SCC X Ano = Indireta'!D297/'SCC X Ano = Indireta'!D263-1</f>
        <v>-4.6171877513273674E-2</v>
      </c>
      <c r="E262" s="33" t="e">
        <f>+'SCC X Ano = Indireta'!E297/'SCC X Ano = Indireta'!E263-1</f>
        <v>#DIV/0!</v>
      </c>
      <c r="F262" s="33">
        <f>+'SCC X Ano = Indireta'!F297/'SCC X Ano = Indireta'!F263-1</f>
        <v>-0.45465292385460931</v>
      </c>
      <c r="G262" s="33">
        <f>+'SCC X Ano = Indireta'!G297/'SCC X Ano = Indireta'!G263-1</f>
        <v>0.77693409509950939</v>
      </c>
      <c r="H262" s="33" t="e">
        <f>+'SCC X Ano = Indireta'!H297/'SCC X Ano = Indireta'!H263-1</f>
        <v>#DIV/0!</v>
      </c>
      <c r="I262" s="33">
        <f>+'SCC X Ano = Indireta'!I297/'SCC X Ano = Indireta'!I263-1</f>
        <v>-0.39882372351984641</v>
      </c>
      <c r="J262" s="33" t="e">
        <f>+'SCC X Ano = Indireta'!J297/'SCC X Ano = Indireta'!J263-1</f>
        <v>#DIV/0!</v>
      </c>
      <c r="K262" s="33" t="e">
        <f>+'SCC X Ano = Indireta'!K297/'SCC X Ano = Indireta'!K263-1</f>
        <v>#DIV/0!</v>
      </c>
      <c r="L262" s="33">
        <f>+'SCC X Ano = Indireta'!L297/'SCC X Ano = Indireta'!L263-1</f>
        <v>-0.42807995163693258</v>
      </c>
    </row>
    <row r="263" spans="1:12" x14ac:dyDescent="0.25">
      <c r="A263" s="25" t="s">
        <v>200</v>
      </c>
      <c r="B263" s="33" t="e">
        <f>+'SCC X Ano = Indireta'!B298/'SCC X Ano = Indireta'!B264-1</f>
        <v>#DIV/0!</v>
      </c>
      <c r="C263" s="33">
        <f>+'SCC X Ano = Indireta'!C298/'SCC X Ano = Indireta'!C264-1</f>
        <v>3.3840367135901994E-2</v>
      </c>
      <c r="D263" s="33">
        <f>+'SCC X Ano = Indireta'!D298/'SCC X Ano = Indireta'!D264-1</f>
        <v>0.52619144294768172</v>
      </c>
      <c r="E263" s="33" t="e">
        <f>+'SCC X Ano = Indireta'!E298/'SCC X Ano = Indireta'!E264-1</f>
        <v>#DIV/0!</v>
      </c>
      <c r="F263" s="33">
        <f>+'SCC X Ano = Indireta'!F298/'SCC X Ano = Indireta'!F264-1</f>
        <v>-0.29633581821485711</v>
      </c>
      <c r="G263" s="33">
        <f>+'SCC X Ano = Indireta'!G298/'SCC X Ano = Indireta'!G264-1</f>
        <v>-0.88422994538474442</v>
      </c>
      <c r="H263" s="33">
        <f>+'SCC X Ano = Indireta'!H298/'SCC X Ano = Indireta'!H264-1</f>
        <v>-1</v>
      </c>
      <c r="I263" s="33">
        <f>+'SCC X Ano = Indireta'!I298/'SCC X Ano = Indireta'!I264-1</f>
        <v>-0.21324221935958865</v>
      </c>
      <c r="J263" s="33" t="e">
        <f>+'SCC X Ano = Indireta'!J298/'SCC X Ano = Indireta'!J264-1</f>
        <v>#DIV/0!</v>
      </c>
      <c r="K263" s="33" t="e">
        <f>+'SCC X Ano = Indireta'!K298/'SCC X Ano = Indireta'!K264-1</f>
        <v>#DIV/0!</v>
      </c>
      <c r="L263" s="33">
        <f>+'SCC X Ano = Indireta'!L298/'SCC X Ano = Indireta'!L264-1</f>
        <v>-1.4656296935676605E-2</v>
      </c>
    </row>
    <row r="264" spans="1:12" x14ac:dyDescent="0.25">
      <c r="A264" s="25" t="s">
        <v>198</v>
      </c>
      <c r="B264" s="33" t="e">
        <f>+'SCC X Ano = Indireta'!B299/'SCC X Ano = Indireta'!B265-1</f>
        <v>#DIV/0!</v>
      </c>
      <c r="C264" s="33">
        <f>+'SCC X Ano = Indireta'!C299/'SCC X Ano = Indireta'!C265-1</f>
        <v>-0.71704215757185263</v>
      </c>
      <c r="D264" s="33">
        <f>+'SCC X Ano = Indireta'!D299/'SCC X Ano = Indireta'!D265-1</f>
        <v>-0.54790030424352842</v>
      </c>
      <c r="E264" s="33" t="e">
        <f>+'SCC X Ano = Indireta'!E299/'SCC X Ano = Indireta'!E265-1</f>
        <v>#DIV/0!</v>
      </c>
      <c r="F264" s="33">
        <f>+'SCC X Ano = Indireta'!F299/'SCC X Ano = Indireta'!F265-1</f>
        <v>-0.27592473824377661</v>
      </c>
      <c r="G264" s="33">
        <f>+'SCC X Ano = Indireta'!G299/'SCC X Ano = Indireta'!G265-1</f>
        <v>-0.40804727408899777</v>
      </c>
      <c r="H264" s="33" t="e">
        <f>+'SCC X Ano = Indireta'!H299/'SCC X Ano = Indireta'!H265-1</f>
        <v>#DIV/0!</v>
      </c>
      <c r="I264" s="33">
        <f>+'SCC X Ano = Indireta'!I299/'SCC X Ano = Indireta'!I265-1</f>
        <v>-0.29056551296480049</v>
      </c>
      <c r="J264" s="33">
        <f>+'SCC X Ano = Indireta'!J299/'SCC X Ano = Indireta'!J265-1</f>
        <v>-0.78226978179202855</v>
      </c>
      <c r="K264" s="33" t="e">
        <f>+'SCC X Ano = Indireta'!K299/'SCC X Ano = Indireta'!K265-1</f>
        <v>#DIV/0!</v>
      </c>
      <c r="L264" s="33">
        <f>+'SCC X Ano = Indireta'!L299/'SCC X Ano = Indireta'!L265-1</f>
        <v>-0.48420439429931827</v>
      </c>
    </row>
    <row r="265" spans="1:12" x14ac:dyDescent="0.25">
      <c r="A265" s="25" t="s">
        <v>173</v>
      </c>
      <c r="B265" s="33" t="e">
        <f>+'SCC X Ano = Indireta'!B300/'SCC X Ano = Indireta'!B266-1</f>
        <v>#DIV/0!</v>
      </c>
      <c r="C265" s="33">
        <f>+'SCC X Ano = Indireta'!C300/'SCC X Ano = Indireta'!C266-1</f>
        <v>-0.91743000464423619</v>
      </c>
      <c r="D265" s="33">
        <f>+'SCC X Ano = Indireta'!D300/'SCC X Ano = Indireta'!D266-1</f>
        <v>-6.8675939117515128E-3</v>
      </c>
      <c r="E265" s="33" t="e">
        <f>+'SCC X Ano = Indireta'!E300/'SCC X Ano = Indireta'!E266-1</f>
        <v>#DIV/0!</v>
      </c>
      <c r="F265" s="33">
        <f>+'SCC X Ano = Indireta'!F300/'SCC X Ano = Indireta'!F266-1</f>
        <v>-0.37046197386557678</v>
      </c>
      <c r="G265" s="33">
        <f>+'SCC X Ano = Indireta'!G300/'SCC X Ano = Indireta'!G266-1</f>
        <v>-1</v>
      </c>
      <c r="H265" s="33" t="e">
        <f>+'SCC X Ano = Indireta'!H300/'SCC X Ano = Indireta'!H266-1</f>
        <v>#DIV/0!</v>
      </c>
      <c r="I265" s="33">
        <f>+'SCC X Ano = Indireta'!I300/'SCC X Ano = Indireta'!I266-1</f>
        <v>-0.70148811056390281</v>
      </c>
      <c r="J265" s="33" t="e">
        <f>+'SCC X Ano = Indireta'!J300/'SCC X Ano = Indireta'!J266-1</f>
        <v>#DIV/0!</v>
      </c>
      <c r="K265" s="33" t="e">
        <f>+'SCC X Ano = Indireta'!K300/'SCC X Ano = Indireta'!K266-1</f>
        <v>#DIV/0!</v>
      </c>
      <c r="L265" s="33">
        <f>+'SCC X Ano = Indireta'!L300/'SCC X Ano = Indireta'!L266-1</f>
        <v>-0.58313094937499621</v>
      </c>
    </row>
    <row r="266" spans="1:12" x14ac:dyDescent="0.25">
      <c r="A266" s="25" t="s">
        <v>169</v>
      </c>
      <c r="B266" s="33" t="e">
        <f>+'SCC X Ano = Indireta'!B301/'SCC X Ano = Indireta'!B267-1</f>
        <v>#DIV/0!</v>
      </c>
      <c r="C266" s="33">
        <f>+'SCC X Ano = Indireta'!C301/'SCC X Ano = Indireta'!C267-1</f>
        <v>1.3587110345487874</v>
      </c>
      <c r="D266" s="33">
        <f>+'SCC X Ano = Indireta'!D301/'SCC X Ano = Indireta'!D267-1</f>
        <v>-0.46577992315924133</v>
      </c>
      <c r="E266" s="33" t="e">
        <f>+'SCC X Ano = Indireta'!E301/'SCC X Ano = Indireta'!E267-1</f>
        <v>#DIV/0!</v>
      </c>
      <c r="F266" s="33">
        <f>+'SCC X Ano = Indireta'!F301/'SCC X Ano = Indireta'!F267-1</f>
        <v>-0.37448856325998869</v>
      </c>
      <c r="G266" s="33">
        <f>+'SCC X Ano = Indireta'!G301/'SCC X Ano = Indireta'!G267-1</f>
        <v>-1</v>
      </c>
      <c r="H266" s="33" t="e">
        <f>+'SCC X Ano = Indireta'!H301/'SCC X Ano = Indireta'!H267-1</f>
        <v>#DIV/0!</v>
      </c>
      <c r="I266" s="33">
        <f>+'SCC X Ano = Indireta'!I301/'SCC X Ano = Indireta'!I267-1</f>
        <v>-0.30643508509268813</v>
      </c>
      <c r="J266" s="33" t="e">
        <f>+'SCC X Ano = Indireta'!J301/'SCC X Ano = Indireta'!J267-1</f>
        <v>#DIV/0!</v>
      </c>
      <c r="K266" s="33" t="e">
        <f>+'SCC X Ano = Indireta'!K301/'SCC X Ano = Indireta'!K267-1</f>
        <v>#DIV/0!</v>
      </c>
      <c r="L266" s="33">
        <f>+'SCC X Ano = Indireta'!L301/'SCC X Ano = Indireta'!L267-1</f>
        <v>-0.27527337924581263</v>
      </c>
    </row>
    <row r="267" spans="1:12" x14ac:dyDescent="0.25">
      <c r="A267" s="25" t="s">
        <v>163</v>
      </c>
      <c r="B267" s="33" t="e">
        <f>+'SCC X Ano = Indireta'!B302/'SCC X Ano = Indireta'!B268-1</f>
        <v>#DIV/0!</v>
      </c>
      <c r="C267" s="33">
        <f>+'SCC X Ano = Indireta'!C302/'SCC X Ano = Indireta'!C268-1</f>
        <v>-0.82532537259740191</v>
      </c>
      <c r="D267" s="33">
        <f>+'SCC X Ano = Indireta'!D302/'SCC X Ano = Indireta'!D268-1</f>
        <v>-0.4648426503867511</v>
      </c>
      <c r="E267" s="33" t="e">
        <f>+'SCC X Ano = Indireta'!E302/'SCC X Ano = Indireta'!E268-1</f>
        <v>#DIV/0!</v>
      </c>
      <c r="F267" s="33">
        <f>+'SCC X Ano = Indireta'!F302/'SCC X Ano = Indireta'!F268-1</f>
        <v>0.89471708631842928</v>
      </c>
      <c r="G267" s="33">
        <f>+'SCC X Ano = Indireta'!G302/'SCC X Ano = Indireta'!G268-1</f>
        <v>-0.4573964015089802</v>
      </c>
      <c r="H267" s="33" t="e">
        <f>+'SCC X Ano = Indireta'!H302/'SCC X Ano = Indireta'!H268-1</f>
        <v>#DIV/0!</v>
      </c>
      <c r="I267" s="33">
        <f>+'SCC X Ano = Indireta'!I302/'SCC X Ano = Indireta'!I268-1</f>
        <v>-7.9454341778190885E-2</v>
      </c>
      <c r="J267" s="33">
        <f>+'SCC X Ano = Indireta'!J302/'SCC X Ano = Indireta'!J268-1</f>
        <v>-1</v>
      </c>
      <c r="K267" s="33" t="e">
        <f>+'SCC X Ano = Indireta'!K302/'SCC X Ano = Indireta'!K268-1</f>
        <v>#DIV/0!</v>
      </c>
      <c r="L267" s="33">
        <f>+'SCC X Ano = Indireta'!L302/'SCC X Ano = Indireta'!L268-1</f>
        <v>-0.45664134405289247</v>
      </c>
    </row>
    <row r="268" spans="1:12" x14ac:dyDescent="0.25">
      <c r="A268" s="25" t="s">
        <v>155</v>
      </c>
      <c r="B268" s="33" t="e">
        <f>+'SCC X Ano = Indireta'!B303/'SCC X Ano = Indireta'!B269-1</f>
        <v>#DIV/0!</v>
      </c>
      <c r="C268" s="33">
        <f>+'SCC X Ano = Indireta'!C303/'SCC X Ano = Indireta'!C269-1</f>
        <v>-0.23037897592822232</v>
      </c>
      <c r="D268" s="33">
        <f>+'SCC X Ano = Indireta'!D303/'SCC X Ano = Indireta'!D269-1</f>
        <v>11.163970569283217</v>
      </c>
      <c r="E268" s="33" t="e">
        <f>+'SCC X Ano = Indireta'!E303/'SCC X Ano = Indireta'!E269-1</f>
        <v>#DIV/0!</v>
      </c>
      <c r="F268" s="33">
        <f>+'SCC X Ano = Indireta'!F303/'SCC X Ano = Indireta'!F269-1</f>
        <v>1.8539846224716605E-3</v>
      </c>
      <c r="G268" s="33" t="e">
        <f>+'SCC X Ano = Indireta'!G303/'SCC X Ano = Indireta'!G269-1</f>
        <v>#DIV/0!</v>
      </c>
      <c r="H268" s="33" t="e">
        <f>+'SCC X Ano = Indireta'!H303/'SCC X Ano = Indireta'!H269-1</f>
        <v>#DIV/0!</v>
      </c>
      <c r="I268" s="33">
        <f>+'SCC X Ano = Indireta'!I303/'SCC X Ano = Indireta'!I269-1</f>
        <v>-0.59505537508836515</v>
      </c>
      <c r="J268" s="33" t="e">
        <f>+'SCC X Ano = Indireta'!J303/'SCC X Ano = Indireta'!J269-1</f>
        <v>#DIV/0!</v>
      </c>
      <c r="K268" s="33" t="e">
        <f>+'SCC X Ano = Indireta'!K303/'SCC X Ano = Indireta'!K269-1</f>
        <v>#DIV/0!</v>
      </c>
      <c r="L268" s="33">
        <f>+'SCC X Ano = Indireta'!L303/'SCC X Ano = Indireta'!L269-1</f>
        <v>7.6319189667326315E-2</v>
      </c>
    </row>
    <row r="269" spans="1:12" x14ac:dyDescent="0.25">
      <c r="A269" s="1" t="s">
        <v>223</v>
      </c>
      <c r="B269" s="33" t="e">
        <f>+'SCC X Ano = Indireta'!B304/'SCC X Ano = Indireta'!B270-1</f>
        <v>#DIV/0!</v>
      </c>
      <c r="C269" s="33">
        <f>+'SCC X Ano = Indireta'!C304/'SCC X Ano = Indireta'!C270-1</f>
        <v>-0.56339948952625818</v>
      </c>
      <c r="D269" s="33">
        <f>+'SCC X Ano = Indireta'!D304/'SCC X Ano = Indireta'!D270-1</f>
        <v>-0.2380405113969668</v>
      </c>
      <c r="E269" s="33" t="e">
        <f>+'SCC X Ano = Indireta'!E304/'SCC X Ano = Indireta'!E270-1</f>
        <v>#DIV/0!</v>
      </c>
      <c r="F269" s="33">
        <f>+'SCC X Ano = Indireta'!F304/'SCC X Ano = Indireta'!F270-1</f>
        <v>-0.18255755741962565</v>
      </c>
      <c r="G269" s="33">
        <f>+'SCC X Ano = Indireta'!G304/'SCC X Ano = Indireta'!G270-1</f>
        <v>-0.37311750996677151</v>
      </c>
      <c r="H269" s="33">
        <f>+'SCC X Ano = Indireta'!H304/'SCC X Ano = Indireta'!H270-1</f>
        <v>-0.7944288778916806</v>
      </c>
      <c r="I269" s="33">
        <f>+'SCC X Ano = Indireta'!I304/'SCC X Ano = Indireta'!I270-1</f>
        <v>-0.43423286493500435</v>
      </c>
      <c r="J269" s="33">
        <f>+'SCC X Ano = Indireta'!J304/'SCC X Ano = Indireta'!J270-1</f>
        <v>-0.7058247958334174</v>
      </c>
      <c r="K269" s="33" t="e">
        <f>+'SCC X Ano = Indireta'!K304/'SCC X Ano = Indireta'!K270-1</f>
        <v>#DIV/0!</v>
      </c>
      <c r="L269" s="33">
        <f>+'SCC X Ano = Indireta'!L304/'SCC X Ano = Indireta'!L270-1</f>
        <v>-0.29944466039503614</v>
      </c>
    </row>
    <row r="274" spans="1:12" x14ac:dyDescent="0.25">
      <c r="A274" s="25"/>
      <c r="B274" s="1">
        <v>2016</v>
      </c>
      <c r="C274" s="1">
        <v>2016</v>
      </c>
      <c r="D274" s="1">
        <v>2016</v>
      </c>
      <c r="E274" s="1">
        <v>2016</v>
      </c>
      <c r="F274" s="1">
        <v>2016</v>
      </c>
      <c r="G274" s="1">
        <v>2016</v>
      </c>
      <c r="H274" s="1">
        <v>2016</v>
      </c>
      <c r="I274" s="1">
        <v>2016</v>
      </c>
      <c r="J274" s="1">
        <v>2016</v>
      </c>
      <c r="K274" s="1">
        <v>2016</v>
      </c>
    </row>
    <row r="275" spans="1:12" x14ac:dyDescent="0.25">
      <c r="A275" s="25"/>
      <c r="B275" s="25" t="s">
        <v>224</v>
      </c>
      <c r="C275" s="25" t="s">
        <v>228</v>
      </c>
      <c r="D275" s="25" t="s">
        <v>15</v>
      </c>
      <c r="E275" s="25" t="s">
        <v>229</v>
      </c>
      <c r="F275" s="25" t="s">
        <v>226</v>
      </c>
      <c r="G275" s="25" t="s">
        <v>227</v>
      </c>
      <c r="H275" s="25" t="s">
        <v>131</v>
      </c>
      <c r="I275" s="25" t="s">
        <v>130</v>
      </c>
      <c r="J275" s="25" t="s">
        <v>129</v>
      </c>
      <c r="K275" s="25" t="s">
        <v>230</v>
      </c>
      <c r="L275" s="25" t="s">
        <v>404</v>
      </c>
    </row>
    <row r="276" spans="1:12" x14ac:dyDescent="0.25">
      <c r="A276" s="25" t="s">
        <v>132</v>
      </c>
      <c r="B276" s="33">
        <f>+'SCC X Ano = Indireta'!C311/'SCC X Ano = Indireta'!C277-1</f>
        <v>-0.59487020666161905</v>
      </c>
      <c r="C276" s="33" t="e">
        <f>+'SCC X Ano = Indireta'!#REF!/'SCC X Ano = Indireta'!#REF!-1</f>
        <v>#REF!</v>
      </c>
      <c r="D276" s="33">
        <f>+'SCC X Ano = Indireta'!D311/'SCC X Ano = Indireta'!D277-1</f>
        <v>0.10066834335362596</v>
      </c>
      <c r="E276" s="33" t="e">
        <f>+'SCC X Ano = Indireta'!E311/'SCC X Ano = Indireta'!E277-1</f>
        <v>#DIV/0!</v>
      </c>
      <c r="F276" s="33">
        <f>+'SCC X Ano = Indireta'!F311/'SCC X Ano = Indireta'!F277-1</f>
        <v>-0.61395066884790017</v>
      </c>
      <c r="G276" s="33">
        <f>+'SCC X Ano = Indireta'!G311/'SCC X Ano = Indireta'!G277-1</f>
        <v>-1</v>
      </c>
      <c r="H276" s="33" t="e">
        <f>+'SCC X Ano = Indireta'!H311/'SCC X Ano = Indireta'!H277-1</f>
        <v>#DIV/0!</v>
      </c>
      <c r="I276" s="33">
        <f>+'SCC X Ano = Indireta'!I311/'SCC X Ano = Indireta'!I277-1</f>
        <v>-0.1371461785983934</v>
      </c>
      <c r="J276" s="33" t="e">
        <f>+'SCC X Ano = Indireta'!J311/'SCC X Ano = Indireta'!J277-1</f>
        <v>#DIV/0!</v>
      </c>
      <c r="K276" s="33" t="e">
        <f>+'SCC X Ano = Indireta'!K311/'SCC X Ano = Indireta'!K277-1</f>
        <v>#DIV/0!</v>
      </c>
      <c r="L276" s="33">
        <f>+'SCC X Ano = Indireta'!L311/'SCC X Ano = Indireta'!L277-1</f>
        <v>-0.45938226918363267</v>
      </c>
    </row>
    <row r="277" spans="1:12" x14ac:dyDescent="0.25">
      <c r="A277" s="25" t="s">
        <v>134</v>
      </c>
      <c r="B277" s="33" t="e">
        <f>+'SCC X Ano = Indireta'!B312/'SCC X Ano = Indireta'!B278-1</f>
        <v>#DIV/0!</v>
      </c>
      <c r="C277" s="33" t="e">
        <f>+'SCC X Ano = Indireta'!C312/'SCC X Ano = Indireta'!C278-1</f>
        <v>#DIV/0!</v>
      </c>
      <c r="D277" s="33" t="e">
        <f>+'SCC X Ano = Indireta'!D312/'SCC X Ano = Indireta'!D278-1</f>
        <v>#DIV/0!</v>
      </c>
      <c r="E277" s="33" t="e">
        <f>+'SCC X Ano = Indireta'!E312/'SCC X Ano = Indireta'!E278-1</f>
        <v>#DIV/0!</v>
      </c>
      <c r="F277" s="33">
        <f>+'SCC X Ano = Indireta'!F312/'SCC X Ano = Indireta'!F278-1</f>
        <v>-0.89151618513841657</v>
      </c>
      <c r="G277" s="33" t="e">
        <f>+'SCC X Ano = Indireta'!G312/'SCC X Ano = Indireta'!G278-1</f>
        <v>#DIV/0!</v>
      </c>
      <c r="H277" s="33" t="e">
        <f>+'SCC X Ano = Indireta'!H312/'SCC X Ano = Indireta'!H278-1</f>
        <v>#DIV/0!</v>
      </c>
      <c r="I277" s="33">
        <f>+'SCC X Ano = Indireta'!I312/'SCC X Ano = Indireta'!I278-1</f>
        <v>-1</v>
      </c>
      <c r="J277" s="33" t="e">
        <f>+'SCC X Ano = Indireta'!J312/'SCC X Ano = Indireta'!J278-1</f>
        <v>#DIV/0!</v>
      </c>
      <c r="K277" s="33" t="e">
        <f>+'SCC X Ano = Indireta'!K312/'SCC X Ano = Indireta'!K278-1</f>
        <v>#DIV/0!</v>
      </c>
      <c r="L277" s="33">
        <f>+'SCC X Ano = Indireta'!L312/'SCC X Ano = Indireta'!L278-1</f>
        <v>-0.91634452875521577</v>
      </c>
    </row>
    <row r="278" spans="1:12" x14ac:dyDescent="0.25">
      <c r="A278" s="25" t="s">
        <v>139</v>
      </c>
      <c r="B278" s="33" t="e">
        <f>+'SCC X Ano = Indireta'!B313/'SCC X Ano = Indireta'!B279-1</f>
        <v>#DIV/0!</v>
      </c>
      <c r="C278" s="33">
        <f>+'SCC X Ano = Indireta'!C313/'SCC X Ano = Indireta'!C279-1</f>
        <v>-0.9580138474286255</v>
      </c>
      <c r="D278" s="33">
        <f>+'SCC X Ano = Indireta'!D313/'SCC X Ano = Indireta'!D279-1</f>
        <v>0.73176450016554773</v>
      </c>
      <c r="E278" s="33" t="e">
        <f>+'SCC X Ano = Indireta'!E313/'SCC X Ano = Indireta'!E279-1</f>
        <v>#DIV/0!</v>
      </c>
      <c r="F278" s="33">
        <f>+'SCC X Ano = Indireta'!F313/'SCC X Ano = Indireta'!F279-1</f>
        <v>-0.8874497072151456</v>
      </c>
      <c r="G278" s="33" t="e">
        <f>+'SCC X Ano = Indireta'!G313/'SCC X Ano = Indireta'!G279-1</f>
        <v>#DIV/0!</v>
      </c>
      <c r="H278" s="33" t="e">
        <f>+'SCC X Ano = Indireta'!H313/'SCC X Ano = Indireta'!H279-1</f>
        <v>#DIV/0!</v>
      </c>
      <c r="I278" s="33">
        <f>+'SCC X Ano = Indireta'!I313/'SCC X Ano = Indireta'!I279-1</f>
        <v>-0.54794546872978467</v>
      </c>
      <c r="J278" s="33" t="e">
        <f>+'SCC X Ano = Indireta'!J313/'SCC X Ano = Indireta'!J279-1</f>
        <v>#DIV/0!</v>
      </c>
      <c r="K278" s="33" t="e">
        <f>+'SCC X Ano = Indireta'!K313/'SCC X Ano = Indireta'!K279-1</f>
        <v>#DIV/0!</v>
      </c>
      <c r="L278" s="33">
        <f>+'SCC X Ano = Indireta'!L313/'SCC X Ano = Indireta'!L279-1</f>
        <v>-0.54891928014790325</v>
      </c>
    </row>
    <row r="279" spans="1:12" x14ac:dyDescent="0.25">
      <c r="A279" s="25" t="s">
        <v>143</v>
      </c>
      <c r="B279" s="33" t="e">
        <f>+'SCC X Ano = Indireta'!B314/'SCC X Ano = Indireta'!B280-1</f>
        <v>#DIV/0!</v>
      </c>
      <c r="C279" s="33">
        <f>+'SCC X Ano = Indireta'!C314/'SCC X Ano = Indireta'!C280-1</f>
        <v>-0.41987061749030452</v>
      </c>
      <c r="D279" s="33" t="e">
        <f>+'SCC X Ano = Indireta'!D314/'SCC X Ano = Indireta'!D280-1</f>
        <v>#DIV/0!</v>
      </c>
      <c r="E279" s="33" t="e">
        <f>+'SCC X Ano = Indireta'!E314/'SCC X Ano = Indireta'!E280-1</f>
        <v>#DIV/0!</v>
      </c>
      <c r="F279" s="33" t="e">
        <f>+'SCC X Ano = Indireta'!F314/'SCC X Ano = Indireta'!F280-1</f>
        <v>#DIV/0!</v>
      </c>
      <c r="G279" s="33" t="e">
        <f>+'SCC X Ano = Indireta'!G314/'SCC X Ano = Indireta'!G280-1</f>
        <v>#DIV/0!</v>
      </c>
      <c r="H279" s="33" t="e">
        <f>+'SCC X Ano = Indireta'!H314/'SCC X Ano = Indireta'!H280-1</f>
        <v>#DIV/0!</v>
      </c>
      <c r="I279" s="33">
        <f>+'SCC X Ano = Indireta'!I314/'SCC X Ano = Indireta'!I280-1</f>
        <v>0.61134389158888114</v>
      </c>
      <c r="J279" s="33" t="e">
        <f>+'SCC X Ano = Indireta'!J314/'SCC X Ano = Indireta'!J280-1</f>
        <v>#DIV/0!</v>
      </c>
      <c r="K279" s="33" t="e">
        <f>+'SCC X Ano = Indireta'!K314/'SCC X Ano = Indireta'!K280-1</f>
        <v>#DIV/0!</v>
      </c>
      <c r="L279" s="33">
        <f>+'SCC X Ano = Indireta'!L314/'SCC X Ano = Indireta'!L280-1</f>
        <v>-0.23079374026547084</v>
      </c>
    </row>
    <row r="280" spans="1:12" x14ac:dyDescent="0.25">
      <c r="A280" s="25" t="s">
        <v>146</v>
      </c>
      <c r="B280" s="33" t="e">
        <f>+'SCC X Ano = Indireta'!B315/'SCC X Ano = Indireta'!B281-1</f>
        <v>#DIV/0!</v>
      </c>
      <c r="C280" s="33">
        <f>+'SCC X Ano = Indireta'!C315/'SCC X Ano = Indireta'!C281-1</f>
        <v>-0.45972685686503412</v>
      </c>
      <c r="D280" s="33">
        <f>+'SCC X Ano = Indireta'!D315/'SCC X Ano = Indireta'!D281-1</f>
        <v>-0.84948458122849169</v>
      </c>
      <c r="E280" s="33" t="e">
        <f>+'SCC X Ano = Indireta'!E315/'SCC X Ano = Indireta'!E281-1</f>
        <v>#DIV/0!</v>
      </c>
      <c r="F280" s="33">
        <f>+'SCC X Ano = Indireta'!F315/'SCC X Ano = Indireta'!F281-1</f>
        <v>-0.7357397437875941</v>
      </c>
      <c r="G280" s="33" t="e">
        <f>+'SCC X Ano = Indireta'!G315/'SCC X Ano = Indireta'!G281-1</f>
        <v>#DIV/0!</v>
      </c>
      <c r="H280" s="33" t="e">
        <f>+'SCC X Ano = Indireta'!H315/'SCC X Ano = Indireta'!H281-1</f>
        <v>#DIV/0!</v>
      </c>
      <c r="I280" s="33">
        <f>+'SCC X Ano = Indireta'!I315/'SCC X Ano = Indireta'!I281-1</f>
        <v>-0.83737765331968006</v>
      </c>
      <c r="J280" s="33" t="e">
        <f>+'SCC X Ano = Indireta'!J315/'SCC X Ano = Indireta'!J281-1</f>
        <v>#DIV/0!</v>
      </c>
      <c r="K280" s="33" t="e">
        <f>+'SCC X Ano = Indireta'!K315/'SCC X Ano = Indireta'!K281-1</f>
        <v>#DIV/0!</v>
      </c>
      <c r="L280" s="33">
        <f>+'SCC X Ano = Indireta'!L315/'SCC X Ano = Indireta'!L281-1</f>
        <v>-0.77149736008460035</v>
      </c>
    </row>
    <row r="281" spans="1:12" x14ac:dyDescent="0.25">
      <c r="A281" s="25" t="s">
        <v>141</v>
      </c>
      <c r="B281" s="33" t="e">
        <f>+'SCC X Ano = Indireta'!B316/'SCC X Ano = Indireta'!B282-1</f>
        <v>#DIV/0!</v>
      </c>
      <c r="C281" s="33" t="e">
        <f>+'SCC X Ano = Indireta'!C316/'SCC X Ano = Indireta'!C282-1</f>
        <v>#DIV/0!</v>
      </c>
      <c r="D281" s="33" t="e">
        <f>+'SCC X Ano = Indireta'!D316/'SCC X Ano = Indireta'!D282-1</f>
        <v>#DIV/0!</v>
      </c>
      <c r="E281" s="33" t="e">
        <f>+'SCC X Ano = Indireta'!E316/'SCC X Ano = Indireta'!E282-1</f>
        <v>#DIV/0!</v>
      </c>
      <c r="F281" s="33" t="e">
        <f>+'SCC X Ano = Indireta'!F316/'SCC X Ano = Indireta'!F282-1</f>
        <v>#DIV/0!</v>
      </c>
      <c r="G281" s="33" t="e">
        <f>+'SCC X Ano = Indireta'!G316/'SCC X Ano = Indireta'!G282-1</f>
        <v>#DIV/0!</v>
      </c>
      <c r="H281" s="33" t="e">
        <f>+'SCC X Ano = Indireta'!H316/'SCC X Ano = Indireta'!H282-1</f>
        <v>#DIV/0!</v>
      </c>
      <c r="I281" s="33" t="e">
        <f>+'SCC X Ano = Indireta'!I316/'SCC X Ano = Indireta'!I282-1</f>
        <v>#DIV/0!</v>
      </c>
      <c r="J281" s="33" t="e">
        <f>+'SCC X Ano = Indireta'!J316/'SCC X Ano = Indireta'!J282-1</f>
        <v>#DIV/0!</v>
      </c>
      <c r="K281" s="33" t="e">
        <f>+'SCC X Ano = Indireta'!K316/'SCC X Ano = Indireta'!K282-1</f>
        <v>#DIV/0!</v>
      </c>
      <c r="L281" s="33" t="e">
        <f>+'SCC X Ano = Indireta'!L316/'SCC X Ano = Indireta'!L282-1</f>
        <v>#DIV/0!</v>
      </c>
    </row>
    <row r="282" spans="1:12" x14ac:dyDescent="0.25">
      <c r="A282" s="25" t="s">
        <v>153</v>
      </c>
      <c r="B282" s="33" t="e">
        <f>+'SCC X Ano = Indireta'!B317/'SCC X Ano = Indireta'!B283-1</f>
        <v>#DIV/0!</v>
      </c>
      <c r="C282" s="33" t="e">
        <f>+'SCC X Ano = Indireta'!C317/'SCC X Ano = Indireta'!C283-1</f>
        <v>#DIV/0!</v>
      </c>
      <c r="D282" s="33" t="e">
        <f>+'SCC X Ano = Indireta'!D317/'SCC X Ano = Indireta'!D283-1</f>
        <v>#DIV/0!</v>
      </c>
      <c r="E282" s="33" t="e">
        <f>+'SCC X Ano = Indireta'!E317/'SCC X Ano = Indireta'!E283-1</f>
        <v>#DIV/0!</v>
      </c>
      <c r="F282" s="33">
        <f>+'SCC X Ano = Indireta'!F317/'SCC X Ano = Indireta'!F283-1</f>
        <v>-0.24721055880383891</v>
      </c>
      <c r="G282" s="33" t="e">
        <f>+'SCC X Ano = Indireta'!G317/'SCC X Ano = Indireta'!G283-1</f>
        <v>#DIV/0!</v>
      </c>
      <c r="H282" s="33" t="e">
        <f>+'SCC X Ano = Indireta'!H317/'SCC X Ano = Indireta'!H283-1</f>
        <v>#DIV/0!</v>
      </c>
      <c r="I282" s="33">
        <f>+'SCC X Ano = Indireta'!I317/'SCC X Ano = Indireta'!I283-1</f>
        <v>-1</v>
      </c>
      <c r="J282" s="33" t="e">
        <f>+'SCC X Ano = Indireta'!J317/'SCC X Ano = Indireta'!J283-1</f>
        <v>#DIV/0!</v>
      </c>
      <c r="K282" s="33" t="e">
        <f>+'SCC X Ano = Indireta'!K317/'SCC X Ano = Indireta'!K283-1</f>
        <v>#DIV/0!</v>
      </c>
      <c r="L282" s="33">
        <f>+'SCC X Ano = Indireta'!L317/'SCC X Ano = Indireta'!L283-1</f>
        <v>-0.75358466362278154</v>
      </c>
    </row>
    <row r="283" spans="1:12" x14ac:dyDescent="0.25">
      <c r="A283" s="25" t="s">
        <v>157</v>
      </c>
      <c r="B283" s="33" t="e">
        <f>+'SCC X Ano = Indireta'!B318/'SCC X Ano = Indireta'!B284-1</f>
        <v>#DIV/0!</v>
      </c>
      <c r="C283" s="33">
        <f>+'SCC X Ano = Indireta'!C318/'SCC X Ano = Indireta'!C284-1</f>
        <v>-0.5451748047581213</v>
      </c>
      <c r="D283" s="33">
        <f>+'SCC X Ano = Indireta'!D318/'SCC X Ano = Indireta'!D284-1</f>
        <v>-0.95708942224805271</v>
      </c>
      <c r="E283" s="33" t="e">
        <f>+'SCC X Ano = Indireta'!E318/'SCC X Ano = Indireta'!E284-1</f>
        <v>#DIV/0!</v>
      </c>
      <c r="F283" s="33">
        <f>+'SCC X Ano = Indireta'!F318/'SCC X Ano = Indireta'!F284-1</f>
        <v>-0.21357310271266827</v>
      </c>
      <c r="G283" s="33" t="e">
        <f>+'SCC X Ano = Indireta'!G318/'SCC X Ano = Indireta'!G284-1</f>
        <v>#DIV/0!</v>
      </c>
      <c r="H283" s="33" t="e">
        <f>+'SCC X Ano = Indireta'!H318/'SCC X Ano = Indireta'!H284-1</f>
        <v>#DIV/0!</v>
      </c>
      <c r="I283" s="33">
        <f>+'SCC X Ano = Indireta'!I318/'SCC X Ano = Indireta'!I284-1</f>
        <v>-0.74595780113291532</v>
      </c>
      <c r="J283" s="33" t="e">
        <f>+'SCC X Ano = Indireta'!J318/'SCC X Ano = Indireta'!J284-1</f>
        <v>#DIV/0!</v>
      </c>
      <c r="K283" s="33" t="e">
        <f>+'SCC X Ano = Indireta'!K318/'SCC X Ano = Indireta'!K284-1</f>
        <v>#DIV/0!</v>
      </c>
      <c r="L283" s="33">
        <f>+'SCC X Ano = Indireta'!L318/'SCC X Ano = Indireta'!L284-1</f>
        <v>-0.55540963229652096</v>
      </c>
    </row>
    <row r="284" spans="1:12" x14ac:dyDescent="0.25">
      <c r="A284" s="25" t="s">
        <v>161</v>
      </c>
      <c r="B284" s="33" t="e">
        <f>+'SCC X Ano = Indireta'!B319/'SCC X Ano = Indireta'!B285-1</f>
        <v>#DIV/0!</v>
      </c>
      <c r="C284" s="33">
        <f>+'SCC X Ano = Indireta'!C319/'SCC X Ano = Indireta'!C285-1</f>
        <v>10.142382701491728</v>
      </c>
      <c r="D284" s="33">
        <f>+'SCC X Ano = Indireta'!D319/'SCC X Ano = Indireta'!D285-1</f>
        <v>-1</v>
      </c>
      <c r="E284" s="33" t="e">
        <f>+'SCC X Ano = Indireta'!E319/'SCC X Ano = Indireta'!E285-1</f>
        <v>#DIV/0!</v>
      </c>
      <c r="F284" s="33">
        <f>+'SCC X Ano = Indireta'!F319/'SCC X Ano = Indireta'!F285-1</f>
        <v>-1</v>
      </c>
      <c r="G284" s="33" t="e">
        <f>+'SCC X Ano = Indireta'!G319/'SCC X Ano = Indireta'!G285-1</f>
        <v>#DIV/0!</v>
      </c>
      <c r="H284" s="33" t="e">
        <f>+'SCC X Ano = Indireta'!H319/'SCC X Ano = Indireta'!H285-1</f>
        <v>#DIV/0!</v>
      </c>
      <c r="I284" s="33">
        <f>+'SCC X Ano = Indireta'!I319/'SCC X Ano = Indireta'!I285-1</f>
        <v>2.7691740731540317</v>
      </c>
      <c r="J284" s="33" t="e">
        <f>+'SCC X Ano = Indireta'!J319/'SCC X Ano = Indireta'!J285-1</f>
        <v>#DIV/0!</v>
      </c>
      <c r="K284" s="33" t="e">
        <f>+'SCC X Ano = Indireta'!K319/'SCC X Ano = Indireta'!K285-1</f>
        <v>#DIV/0!</v>
      </c>
      <c r="L284" s="33">
        <f>+'SCC X Ano = Indireta'!L319/'SCC X Ano = Indireta'!L285-1</f>
        <v>-0.44561817451890839</v>
      </c>
    </row>
    <row r="285" spans="1:12" x14ac:dyDescent="0.25">
      <c r="A285" s="25" t="s">
        <v>151</v>
      </c>
      <c r="B285" s="33" t="e">
        <f>+'SCC X Ano = Indireta'!B320/'SCC X Ano = Indireta'!B286-1</f>
        <v>#DIV/0!</v>
      </c>
      <c r="C285" s="33">
        <f>+'SCC X Ano = Indireta'!C320/'SCC X Ano = Indireta'!C286-1</f>
        <v>1.0750918787236157</v>
      </c>
      <c r="D285" s="33">
        <f>+'SCC X Ano = Indireta'!D320/'SCC X Ano = Indireta'!D286-1</f>
        <v>-0.92839788749507612</v>
      </c>
      <c r="E285" s="33" t="e">
        <f>+'SCC X Ano = Indireta'!E320/'SCC X Ano = Indireta'!E286-1</f>
        <v>#DIV/0!</v>
      </c>
      <c r="F285" s="33">
        <f>+'SCC X Ano = Indireta'!F320/'SCC X Ano = Indireta'!F286-1</f>
        <v>-0.75711668856244674</v>
      </c>
      <c r="G285" s="33" t="e">
        <f>+'SCC X Ano = Indireta'!G320/'SCC X Ano = Indireta'!G286-1</f>
        <v>#DIV/0!</v>
      </c>
      <c r="H285" s="33" t="e">
        <f>+'SCC X Ano = Indireta'!H320/'SCC X Ano = Indireta'!H286-1</f>
        <v>#DIV/0!</v>
      </c>
      <c r="I285" s="33">
        <f>+'SCC X Ano = Indireta'!I320/'SCC X Ano = Indireta'!I286-1</f>
        <v>-0.87302673905380168</v>
      </c>
      <c r="J285" s="33" t="e">
        <f>+'SCC X Ano = Indireta'!J320/'SCC X Ano = Indireta'!J286-1</f>
        <v>#DIV/0!</v>
      </c>
      <c r="K285" s="33" t="e">
        <f>+'SCC X Ano = Indireta'!K320/'SCC X Ano = Indireta'!K286-1</f>
        <v>#DIV/0!</v>
      </c>
      <c r="L285" s="33">
        <f>+'SCC X Ano = Indireta'!L320/'SCC X Ano = Indireta'!L286-1</f>
        <v>-0.63781664790112869</v>
      </c>
    </row>
    <row r="286" spans="1:12" x14ac:dyDescent="0.25">
      <c r="A286" s="25" t="s">
        <v>167</v>
      </c>
      <c r="B286" s="33" t="e">
        <f>+'SCC X Ano = Indireta'!B321/'SCC X Ano = Indireta'!B287-1</f>
        <v>#DIV/0!</v>
      </c>
      <c r="C286" s="33">
        <f>+'SCC X Ano = Indireta'!C321/'SCC X Ano = Indireta'!C287-1</f>
        <v>0.38481442095655738</v>
      </c>
      <c r="D286" s="33" t="e">
        <f>+'SCC X Ano = Indireta'!D321/'SCC X Ano = Indireta'!D287-1</f>
        <v>#DIV/0!</v>
      </c>
      <c r="E286" s="33" t="e">
        <f>+'SCC X Ano = Indireta'!E321/'SCC X Ano = Indireta'!E287-1</f>
        <v>#DIV/0!</v>
      </c>
      <c r="F286" s="33">
        <f>+'SCC X Ano = Indireta'!F321/'SCC X Ano = Indireta'!F287-1</f>
        <v>3.683966989467935E-2</v>
      </c>
      <c r="G286" s="33" t="e">
        <f>+'SCC X Ano = Indireta'!G321/'SCC X Ano = Indireta'!G287-1</f>
        <v>#DIV/0!</v>
      </c>
      <c r="H286" s="33" t="e">
        <f>+'SCC X Ano = Indireta'!H321/'SCC X Ano = Indireta'!H287-1</f>
        <v>#DIV/0!</v>
      </c>
      <c r="I286" s="33">
        <f>+'SCC X Ano = Indireta'!I321/'SCC X Ano = Indireta'!I287-1</f>
        <v>-1</v>
      </c>
      <c r="J286" s="33" t="e">
        <f>+'SCC X Ano = Indireta'!J321/'SCC X Ano = Indireta'!J287-1</f>
        <v>#DIV/0!</v>
      </c>
      <c r="K286" s="33" t="e">
        <f>+'SCC X Ano = Indireta'!K321/'SCC X Ano = Indireta'!K287-1</f>
        <v>#DIV/0!</v>
      </c>
      <c r="L286" s="33">
        <f>+'SCC X Ano = Indireta'!L321/'SCC X Ano = Indireta'!L287-1</f>
        <v>-0.38622496846260523</v>
      </c>
    </row>
    <row r="287" spans="1:12" x14ac:dyDescent="0.25">
      <c r="A287" s="25" t="s">
        <v>171</v>
      </c>
      <c r="B287" s="33" t="e">
        <f>+'SCC X Ano = Indireta'!B322/'SCC X Ano = Indireta'!B288-1</f>
        <v>#DIV/0!</v>
      </c>
      <c r="C287" s="33">
        <f>+'SCC X Ano = Indireta'!C322/'SCC X Ano = Indireta'!C288-1</f>
        <v>-0.9032170352687009</v>
      </c>
      <c r="D287" s="33">
        <f>+'SCC X Ano = Indireta'!D322/'SCC X Ano = Indireta'!D288-1</f>
        <v>-0.65963826915426016</v>
      </c>
      <c r="E287" s="33" t="e">
        <f>+'SCC X Ano = Indireta'!E322/'SCC X Ano = Indireta'!E288-1</f>
        <v>#DIV/0!</v>
      </c>
      <c r="F287" s="33">
        <f>+'SCC X Ano = Indireta'!F322/'SCC X Ano = Indireta'!F288-1</f>
        <v>-0.30524746143236681</v>
      </c>
      <c r="G287" s="33" t="e">
        <f>+'SCC X Ano = Indireta'!G322/'SCC X Ano = Indireta'!G288-1</f>
        <v>#DIV/0!</v>
      </c>
      <c r="H287" s="33" t="e">
        <f>+'SCC X Ano = Indireta'!H322/'SCC X Ano = Indireta'!H288-1</f>
        <v>#DIV/0!</v>
      </c>
      <c r="I287" s="33">
        <f>+'SCC X Ano = Indireta'!I322/'SCC X Ano = Indireta'!I288-1</f>
        <v>-0.69922685766365955</v>
      </c>
      <c r="J287" s="33" t="e">
        <f>+'SCC X Ano = Indireta'!J322/'SCC X Ano = Indireta'!J288-1</f>
        <v>#DIV/0!</v>
      </c>
      <c r="K287" s="33" t="e">
        <f>+'SCC X Ano = Indireta'!K322/'SCC X Ano = Indireta'!K288-1</f>
        <v>#DIV/0!</v>
      </c>
      <c r="L287" s="33">
        <f>+'SCC X Ano = Indireta'!L322/'SCC X Ano = Indireta'!L288-1</f>
        <v>-0.6830453643159945</v>
      </c>
    </row>
    <row r="288" spans="1:12" x14ac:dyDescent="0.25">
      <c r="A288" s="25" t="s">
        <v>175</v>
      </c>
      <c r="B288" s="33" t="e">
        <f>+'SCC X Ano = Indireta'!B323/'SCC X Ano = Indireta'!B289-1</f>
        <v>#DIV/0!</v>
      </c>
      <c r="C288" s="33">
        <f>+'SCC X Ano = Indireta'!C323/'SCC X Ano = Indireta'!C289-1</f>
        <v>-0.68281923712022019</v>
      </c>
      <c r="D288" s="33">
        <f>+'SCC X Ano = Indireta'!D323/'SCC X Ano = Indireta'!D289-1</f>
        <v>-0.90848615702900615</v>
      </c>
      <c r="E288" s="33" t="e">
        <f>+'SCC X Ano = Indireta'!E323/'SCC X Ano = Indireta'!E289-1</f>
        <v>#DIV/0!</v>
      </c>
      <c r="F288" s="33">
        <f>+'SCC X Ano = Indireta'!F323/'SCC X Ano = Indireta'!F289-1</f>
        <v>-0.82666727019670783</v>
      </c>
      <c r="G288" s="33" t="e">
        <f>+'SCC X Ano = Indireta'!G323/'SCC X Ano = Indireta'!G289-1</f>
        <v>#DIV/0!</v>
      </c>
      <c r="H288" s="33" t="e">
        <f>+'SCC X Ano = Indireta'!H323/'SCC X Ano = Indireta'!H289-1</f>
        <v>#DIV/0!</v>
      </c>
      <c r="I288" s="33">
        <f>+'SCC X Ano = Indireta'!I323/'SCC X Ano = Indireta'!I289-1</f>
        <v>-0.6399167786625175</v>
      </c>
      <c r="J288" s="33" t="e">
        <f>+'SCC X Ano = Indireta'!J323/'SCC X Ano = Indireta'!J289-1</f>
        <v>#DIV/0!</v>
      </c>
      <c r="K288" s="33" t="e">
        <f>+'SCC X Ano = Indireta'!K323/'SCC X Ano = Indireta'!K289-1</f>
        <v>#DIV/0!</v>
      </c>
      <c r="L288" s="33">
        <f>+'SCC X Ano = Indireta'!L323/'SCC X Ano = Indireta'!L289-1</f>
        <v>-0.81414261024808221</v>
      </c>
    </row>
    <row r="289" spans="1:12" x14ac:dyDescent="0.25">
      <c r="A289" s="25" t="s">
        <v>137</v>
      </c>
      <c r="B289" s="33" t="e">
        <f>+'SCC X Ano = Indireta'!B324/'SCC X Ano = Indireta'!B290-1</f>
        <v>#DIV/0!</v>
      </c>
      <c r="C289" s="33">
        <f>+'SCC X Ano = Indireta'!C324/'SCC X Ano = Indireta'!C290-1</f>
        <v>-0.95988498333531613</v>
      </c>
      <c r="D289" s="33">
        <f>+'SCC X Ano = Indireta'!D324/'SCC X Ano = Indireta'!D290-1</f>
        <v>-0.48121904752063149</v>
      </c>
      <c r="E289" s="33" t="e">
        <f>+'SCC X Ano = Indireta'!E324/'SCC X Ano = Indireta'!E290-1</f>
        <v>#DIV/0!</v>
      </c>
      <c r="F289" s="33">
        <f>+'SCC X Ano = Indireta'!F324/'SCC X Ano = Indireta'!F290-1</f>
        <v>-0.67379768651162841</v>
      </c>
      <c r="G289" s="33">
        <f>+'SCC X Ano = Indireta'!G324/'SCC X Ano = Indireta'!G290-1</f>
        <v>-1</v>
      </c>
      <c r="H289" s="33" t="e">
        <f>+'SCC X Ano = Indireta'!H324/'SCC X Ano = Indireta'!H290-1</f>
        <v>#DIV/0!</v>
      </c>
      <c r="I289" s="33">
        <f>+'SCC X Ano = Indireta'!I324/'SCC X Ano = Indireta'!I290-1</f>
        <v>3.2098433957030714E-3</v>
      </c>
      <c r="J289" s="33" t="e">
        <f>+'SCC X Ano = Indireta'!J324/'SCC X Ano = Indireta'!J290-1</f>
        <v>#DIV/0!</v>
      </c>
      <c r="K289" s="33" t="e">
        <f>+'SCC X Ano = Indireta'!K324/'SCC X Ano = Indireta'!K290-1</f>
        <v>#DIV/0!</v>
      </c>
      <c r="L289" s="33">
        <f>+'SCC X Ano = Indireta'!L324/'SCC X Ano = Indireta'!L290-1</f>
        <v>-0.63574304245550217</v>
      </c>
    </row>
    <row r="290" spans="1:12" x14ac:dyDescent="0.25">
      <c r="A290" s="25" t="s">
        <v>181</v>
      </c>
      <c r="B290" s="33" t="e">
        <f>+'SCC X Ano = Indireta'!B325/'SCC X Ano = Indireta'!B291-1</f>
        <v>#DIV/0!</v>
      </c>
      <c r="C290" s="33">
        <f>+'SCC X Ano = Indireta'!C325/'SCC X Ano = Indireta'!C291-1</f>
        <v>0.25726369709749308</v>
      </c>
      <c r="D290" s="33">
        <f>+'SCC X Ano = Indireta'!D325/'SCC X Ano = Indireta'!D291-1</f>
        <v>-1</v>
      </c>
      <c r="E290" s="33" t="e">
        <f>+'SCC X Ano = Indireta'!E325/'SCC X Ano = Indireta'!E291-1</f>
        <v>#DIV/0!</v>
      </c>
      <c r="F290" s="33">
        <f>+'SCC X Ano = Indireta'!F325/'SCC X Ano = Indireta'!F291-1</f>
        <v>2.3189631492366551</v>
      </c>
      <c r="G290" s="33" t="e">
        <f>+'SCC X Ano = Indireta'!G325/'SCC X Ano = Indireta'!G291-1</f>
        <v>#DIV/0!</v>
      </c>
      <c r="H290" s="33" t="e">
        <f>+'SCC X Ano = Indireta'!H325/'SCC X Ano = Indireta'!H291-1</f>
        <v>#DIV/0!</v>
      </c>
      <c r="I290" s="33" t="e">
        <f>+'SCC X Ano = Indireta'!I325/'SCC X Ano = Indireta'!I291-1</f>
        <v>#DIV/0!</v>
      </c>
      <c r="J290" s="33" t="e">
        <f>+'SCC X Ano = Indireta'!J325/'SCC X Ano = Indireta'!J291-1</f>
        <v>#DIV/0!</v>
      </c>
      <c r="K290" s="33" t="e">
        <f>+'SCC X Ano = Indireta'!K325/'SCC X Ano = Indireta'!K291-1</f>
        <v>#DIV/0!</v>
      </c>
      <c r="L290" s="33">
        <f>+'SCC X Ano = Indireta'!L325/'SCC X Ano = Indireta'!L291-1</f>
        <v>1.1289609666463067</v>
      </c>
    </row>
    <row r="291" spans="1:12" x14ac:dyDescent="0.25">
      <c r="A291" s="25" t="s">
        <v>148</v>
      </c>
      <c r="B291" s="33" t="e">
        <f>+'SCC X Ano = Indireta'!B326/'SCC X Ano = Indireta'!B292-1</f>
        <v>#DIV/0!</v>
      </c>
      <c r="C291" s="33">
        <f>+'SCC X Ano = Indireta'!C326/'SCC X Ano = Indireta'!C292-1</f>
        <v>-0.69601686633884174</v>
      </c>
      <c r="D291" s="33">
        <f>+'SCC X Ano = Indireta'!D326/'SCC X Ano = Indireta'!D292-1</f>
        <v>-0.57014453300430312</v>
      </c>
      <c r="E291" s="33" t="e">
        <f>+'SCC X Ano = Indireta'!E326/'SCC X Ano = Indireta'!E292-1</f>
        <v>#DIV/0!</v>
      </c>
      <c r="F291" s="33">
        <f>+'SCC X Ano = Indireta'!F326/'SCC X Ano = Indireta'!F292-1</f>
        <v>-0.57980608724432292</v>
      </c>
      <c r="G291" s="33">
        <f>+'SCC X Ano = Indireta'!G326/'SCC X Ano = Indireta'!G292-1</f>
        <v>-4.1030704359902415E-2</v>
      </c>
      <c r="H291" s="33" t="e">
        <f>+'SCC X Ano = Indireta'!H326/'SCC X Ano = Indireta'!H292-1</f>
        <v>#DIV/0!</v>
      </c>
      <c r="I291" s="33">
        <f>+'SCC X Ano = Indireta'!I326/'SCC X Ano = Indireta'!I292-1</f>
        <v>-0.70389375163295997</v>
      </c>
      <c r="J291" s="33" t="e">
        <f>+'SCC X Ano = Indireta'!J326/'SCC X Ano = Indireta'!J292-1</f>
        <v>#DIV/0!</v>
      </c>
      <c r="K291" s="33" t="e">
        <f>+'SCC X Ano = Indireta'!K326/'SCC X Ano = Indireta'!K292-1</f>
        <v>#DIV/0!</v>
      </c>
      <c r="L291" s="33">
        <f>+'SCC X Ano = Indireta'!L326/'SCC X Ano = Indireta'!L292-1</f>
        <v>-0.63202563281211965</v>
      </c>
    </row>
    <row r="292" spans="1:12" x14ac:dyDescent="0.25">
      <c r="A292" s="25" t="s">
        <v>177</v>
      </c>
      <c r="B292" s="33" t="e">
        <f>+'SCC X Ano = Indireta'!B327/'SCC X Ano = Indireta'!B293-1</f>
        <v>#DIV/0!</v>
      </c>
      <c r="C292" s="33">
        <f>+'SCC X Ano = Indireta'!C327/'SCC X Ano = Indireta'!C293-1</f>
        <v>-0.67428659916689715</v>
      </c>
      <c r="D292" s="33">
        <f>+'SCC X Ano = Indireta'!D327/'SCC X Ano = Indireta'!D293-1</f>
        <v>0.22344336940267717</v>
      </c>
      <c r="E292" s="33" t="e">
        <f>+'SCC X Ano = Indireta'!E327/'SCC X Ano = Indireta'!E293-1</f>
        <v>#DIV/0!</v>
      </c>
      <c r="F292" s="33">
        <f>+'SCC X Ano = Indireta'!F327/'SCC X Ano = Indireta'!F293-1</f>
        <v>-0.58731043367078795</v>
      </c>
      <c r="G292" s="33">
        <f>+'SCC X Ano = Indireta'!G327/'SCC X Ano = Indireta'!G293-1</f>
        <v>-0.47983667719674405</v>
      </c>
      <c r="H292" s="33" t="e">
        <f>+'SCC X Ano = Indireta'!H327/'SCC X Ano = Indireta'!H293-1</f>
        <v>#DIV/0!</v>
      </c>
      <c r="I292" s="33">
        <f>+'SCC X Ano = Indireta'!I327/'SCC X Ano = Indireta'!I293-1</f>
        <v>-0.3578622638147918</v>
      </c>
      <c r="J292" s="33" t="e">
        <f>+'SCC X Ano = Indireta'!J327/'SCC X Ano = Indireta'!J293-1</f>
        <v>#DIV/0!</v>
      </c>
      <c r="K292" s="33" t="e">
        <f>+'SCC X Ano = Indireta'!K327/'SCC X Ano = Indireta'!K293-1</f>
        <v>#DIV/0!</v>
      </c>
      <c r="L292" s="33">
        <f>+'SCC X Ano = Indireta'!L327/'SCC X Ano = Indireta'!L293-1</f>
        <v>-0.41199197902216511</v>
      </c>
    </row>
    <row r="293" spans="1:12" x14ac:dyDescent="0.25">
      <c r="A293" s="25" t="s">
        <v>159</v>
      </c>
      <c r="B293" s="33" t="e">
        <f>+'SCC X Ano = Indireta'!B328/'SCC X Ano = Indireta'!B294-1</f>
        <v>#DIV/0!</v>
      </c>
      <c r="C293" s="33">
        <f>+'SCC X Ano = Indireta'!C328/'SCC X Ano = Indireta'!C294-1</f>
        <v>-0.8603445128951015</v>
      </c>
      <c r="D293" s="33">
        <f>+'SCC X Ano = Indireta'!D328/'SCC X Ano = Indireta'!D294-1</f>
        <v>0.49791159348956926</v>
      </c>
      <c r="E293" s="33" t="e">
        <f>+'SCC X Ano = Indireta'!E328/'SCC X Ano = Indireta'!E294-1</f>
        <v>#DIV/0!</v>
      </c>
      <c r="F293" s="33">
        <f>+'SCC X Ano = Indireta'!F328/'SCC X Ano = Indireta'!F294-1</f>
        <v>-0.92825483997757774</v>
      </c>
      <c r="G293" s="33" t="e">
        <f>+'SCC X Ano = Indireta'!G328/'SCC X Ano = Indireta'!G294-1</f>
        <v>#DIV/0!</v>
      </c>
      <c r="H293" s="33" t="e">
        <f>+'SCC X Ano = Indireta'!H328/'SCC X Ano = Indireta'!H294-1</f>
        <v>#DIV/0!</v>
      </c>
      <c r="I293" s="33">
        <f>+'SCC X Ano = Indireta'!I328/'SCC X Ano = Indireta'!I294-1</f>
        <v>1.0494369325867332</v>
      </c>
      <c r="J293" s="33" t="e">
        <f>+'SCC X Ano = Indireta'!J328/'SCC X Ano = Indireta'!J294-1</f>
        <v>#DIV/0!</v>
      </c>
      <c r="K293" s="33" t="e">
        <f>+'SCC X Ano = Indireta'!K328/'SCC X Ano = Indireta'!K294-1</f>
        <v>#DIV/0!</v>
      </c>
      <c r="L293" s="33">
        <f>+'SCC X Ano = Indireta'!L328/'SCC X Ano = Indireta'!L294-1</f>
        <v>-7.7394952639613823E-2</v>
      </c>
    </row>
    <row r="294" spans="1:12" x14ac:dyDescent="0.25">
      <c r="A294" s="25" t="s">
        <v>191</v>
      </c>
      <c r="B294" s="33" t="e">
        <f>+'SCC X Ano = Indireta'!B329/'SCC X Ano = Indireta'!B295-1</f>
        <v>#DIV/0!</v>
      </c>
      <c r="C294" s="33">
        <f>+'SCC X Ano = Indireta'!C329/'SCC X Ano = Indireta'!C295-1</f>
        <v>-0.3862597935866573</v>
      </c>
      <c r="D294" s="33">
        <f>+'SCC X Ano = Indireta'!D329/'SCC X Ano = Indireta'!D295-1</f>
        <v>-0.49558716085942534</v>
      </c>
      <c r="E294" s="33" t="e">
        <f>+'SCC X Ano = Indireta'!E329/'SCC X Ano = Indireta'!E295-1</f>
        <v>#DIV/0!</v>
      </c>
      <c r="F294" s="33">
        <f>+'SCC X Ano = Indireta'!F329/'SCC X Ano = Indireta'!F295-1</f>
        <v>-0.4201078577706352</v>
      </c>
      <c r="G294" s="33">
        <f>+'SCC X Ano = Indireta'!G329/'SCC X Ano = Indireta'!G295-1</f>
        <v>-0.3593740074946693</v>
      </c>
      <c r="H294" s="33" t="e">
        <f>+'SCC X Ano = Indireta'!H329/'SCC X Ano = Indireta'!H295-1</f>
        <v>#DIV/0!</v>
      </c>
      <c r="I294" s="33">
        <f>+'SCC X Ano = Indireta'!I329/'SCC X Ano = Indireta'!I295-1</f>
        <v>-0.16964061282869103</v>
      </c>
      <c r="J294" s="33" t="e">
        <f>+'SCC X Ano = Indireta'!J329/'SCC X Ano = Indireta'!J295-1</f>
        <v>#DIV/0!</v>
      </c>
      <c r="K294" s="33" t="e">
        <f>+'SCC X Ano = Indireta'!K329/'SCC X Ano = Indireta'!K295-1</f>
        <v>#DIV/0!</v>
      </c>
      <c r="L294" s="33">
        <f>+'SCC X Ano = Indireta'!L329/'SCC X Ano = Indireta'!L295-1</f>
        <v>-0.40802652138062778</v>
      </c>
    </row>
    <row r="295" spans="1:12" x14ac:dyDescent="0.25">
      <c r="A295" s="25" t="s">
        <v>194</v>
      </c>
      <c r="B295" s="33" t="e">
        <f>+'SCC X Ano = Indireta'!B330/'SCC X Ano = Indireta'!B296-1</f>
        <v>#DIV/0!</v>
      </c>
      <c r="C295" s="33">
        <f>+'SCC X Ano = Indireta'!C330/'SCC X Ano = Indireta'!C296-1</f>
        <v>-0.36767978629535014</v>
      </c>
      <c r="D295" s="33">
        <f>+'SCC X Ano = Indireta'!D330/'SCC X Ano = Indireta'!D296-1</f>
        <v>-0.69771937541333906</v>
      </c>
      <c r="E295" s="33" t="e">
        <f>+'SCC X Ano = Indireta'!E330/'SCC X Ano = Indireta'!E296-1</f>
        <v>#DIV/0!</v>
      </c>
      <c r="F295" s="33">
        <f>+'SCC X Ano = Indireta'!F330/'SCC X Ano = Indireta'!F296-1</f>
        <v>0.13227406050072643</v>
      </c>
      <c r="G295" s="33">
        <f>+'SCC X Ano = Indireta'!G330/'SCC X Ano = Indireta'!G296-1</f>
        <v>-0.8323078148194385</v>
      </c>
      <c r="H295" s="33">
        <f>+'SCC X Ano = Indireta'!H330/'SCC X Ano = Indireta'!H296-1</f>
        <v>-0.65605538102717031</v>
      </c>
      <c r="I295" s="33">
        <f>+'SCC X Ano = Indireta'!I330/'SCC X Ano = Indireta'!I296-1</f>
        <v>-0.10025039455296658</v>
      </c>
      <c r="J295" s="33">
        <f>+'SCC X Ano = Indireta'!J330/'SCC X Ano = Indireta'!J296-1</f>
        <v>-1</v>
      </c>
      <c r="K295" s="33" t="e">
        <f>+'SCC X Ano = Indireta'!K330/'SCC X Ano = Indireta'!K296-1</f>
        <v>#DIV/0!</v>
      </c>
      <c r="L295" s="33">
        <f>+'SCC X Ano = Indireta'!L330/'SCC X Ano = Indireta'!L296-1</f>
        <v>-6.8951925359405974E-2</v>
      </c>
    </row>
    <row r="296" spans="1:12" x14ac:dyDescent="0.25">
      <c r="A296" s="25" t="s">
        <v>185</v>
      </c>
      <c r="B296" s="33" t="e">
        <f>+'SCC X Ano = Indireta'!B331/'SCC X Ano = Indireta'!B297-1</f>
        <v>#DIV/0!</v>
      </c>
      <c r="C296" s="33">
        <f>+'SCC X Ano = Indireta'!C331/'SCC X Ano = Indireta'!C297-1</f>
        <v>-0.1229490514981566</v>
      </c>
      <c r="D296" s="33">
        <f>+'SCC X Ano = Indireta'!D331/'SCC X Ano = Indireta'!D297-1</f>
        <v>-0.74926886846276797</v>
      </c>
      <c r="E296" s="33" t="e">
        <f>+'SCC X Ano = Indireta'!E331/'SCC X Ano = Indireta'!E297-1</f>
        <v>#DIV/0!</v>
      </c>
      <c r="F296" s="33">
        <f>+'SCC X Ano = Indireta'!F331/'SCC X Ano = Indireta'!F297-1</f>
        <v>7.7131473864857636E-2</v>
      </c>
      <c r="G296" s="33">
        <f>+'SCC X Ano = Indireta'!G331/'SCC X Ano = Indireta'!G297-1</f>
        <v>-0.90446883268036615</v>
      </c>
      <c r="H296" s="33" t="e">
        <f>+'SCC X Ano = Indireta'!H331/'SCC X Ano = Indireta'!H297-1</f>
        <v>#DIV/0!</v>
      </c>
      <c r="I296" s="33">
        <f>+'SCC X Ano = Indireta'!I331/'SCC X Ano = Indireta'!I297-1</f>
        <v>-0.57598994870848153</v>
      </c>
      <c r="J296" s="33" t="e">
        <f>+'SCC X Ano = Indireta'!J331/'SCC X Ano = Indireta'!J297-1</f>
        <v>#DIV/0!</v>
      </c>
      <c r="K296" s="33" t="e">
        <f>+'SCC X Ano = Indireta'!K331/'SCC X Ano = Indireta'!K297-1</f>
        <v>#DIV/0!</v>
      </c>
      <c r="L296" s="33">
        <f>+'SCC X Ano = Indireta'!L331/'SCC X Ano = Indireta'!L297-1</f>
        <v>-0.29382589089415712</v>
      </c>
    </row>
    <row r="297" spans="1:12" x14ac:dyDescent="0.25">
      <c r="A297" s="25" t="s">
        <v>200</v>
      </c>
      <c r="B297" s="33" t="e">
        <f>+'SCC X Ano = Indireta'!B332/'SCC X Ano = Indireta'!B298-1</f>
        <v>#DIV/0!</v>
      </c>
      <c r="C297" s="33">
        <f>+'SCC X Ano = Indireta'!C332/'SCC X Ano = Indireta'!C298-1</f>
        <v>-0.71200141247795112</v>
      </c>
      <c r="D297" s="33">
        <f>+'SCC X Ano = Indireta'!D332/'SCC X Ano = Indireta'!D298-1</f>
        <v>-0.51945253586166107</v>
      </c>
      <c r="E297" s="33" t="e">
        <f>+'SCC X Ano = Indireta'!E332/'SCC X Ano = Indireta'!E298-1</f>
        <v>#DIV/0!</v>
      </c>
      <c r="F297" s="33">
        <f>+'SCC X Ano = Indireta'!F332/'SCC X Ano = Indireta'!F298-1</f>
        <v>-0.47459869623950801</v>
      </c>
      <c r="G297" s="33">
        <f>+'SCC X Ano = Indireta'!G332/'SCC X Ano = Indireta'!G298-1</f>
        <v>1.4674475730538448</v>
      </c>
      <c r="H297" s="33" t="e">
        <f>+'SCC X Ano = Indireta'!H332/'SCC X Ano = Indireta'!H298-1</f>
        <v>#DIV/0!</v>
      </c>
      <c r="I297" s="33">
        <f>+'SCC X Ano = Indireta'!I332/'SCC X Ano = Indireta'!I298-1</f>
        <v>-0.66233485934203096</v>
      </c>
      <c r="J297" s="33" t="e">
        <f>+'SCC X Ano = Indireta'!J332/'SCC X Ano = Indireta'!J298-1</f>
        <v>#DIV/0!</v>
      </c>
      <c r="K297" s="33" t="e">
        <f>+'SCC X Ano = Indireta'!K332/'SCC X Ano = Indireta'!K298-1</f>
        <v>#DIV/0!</v>
      </c>
      <c r="L297" s="33">
        <f>+'SCC X Ano = Indireta'!L332/'SCC X Ano = Indireta'!L298-1</f>
        <v>-0.53460721600351413</v>
      </c>
    </row>
    <row r="298" spans="1:12" x14ac:dyDescent="0.25">
      <c r="A298" s="25" t="s">
        <v>198</v>
      </c>
      <c r="B298" s="33" t="e">
        <f>+'SCC X Ano = Indireta'!B333/'SCC X Ano = Indireta'!B299-1</f>
        <v>#DIV/0!</v>
      </c>
      <c r="C298" s="33">
        <f>+'SCC X Ano = Indireta'!C333/'SCC X Ano = Indireta'!C299-1</f>
        <v>-0.11499671839886816</v>
      </c>
      <c r="D298" s="33">
        <f>+'SCC X Ano = Indireta'!D333/'SCC X Ano = Indireta'!D299-1</f>
        <v>-0.43130107116583694</v>
      </c>
      <c r="E298" s="33" t="e">
        <f>+'SCC X Ano = Indireta'!E333/'SCC X Ano = Indireta'!E299-1</f>
        <v>#DIV/0!</v>
      </c>
      <c r="F298" s="33">
        <f>+'SCC X Ano = Indireta'!F333/'SCC X Ano = Indireta'!F299-1</f>
        <v>0.1756832543843565</v>
      </c>
      <c r="G298" s="33">
        <f>+'SCC X Ano = Indireta'!G333/'SCC X Ano = Indireta'!G299-1</f>
        <v>-0.75252076431238679</v>
      </c>
      <c r="H298" s="33" t="e">
        <f>+'SCC X Ano = Indireta'!H333/'SCC X Ano = Indireta'!H299-1</f>
        <v>#DIV/0!</v>
      </c>
      <c r="I298" s="33">
        <f>+'SCC X Ano = Indireta'!I333/'SCC X Ano = Indireta'!I299-1</f>
        <v>-0.50907132407249134</v>
      </c>
      <c r="J298" s="33">
        <f>+'SCC X Ano = Indireta'!J333/'SCC X Ano = Indireta'!J299-1</f>
        <v>1.4014729158545793</v>
      </c>
      <c r="K298" s="33" t="e">
        <f>+'SCC X Ano = Indireta'!K333/'SCC X Ano = Indireta'!K299-1</f>
        <v>#DIV/0!</v>
      </c>
      <c r="L298" s="33">
        <f>+'SCC X Ano = Indireta'!L333/'SCC X Ano = Indireta'!L299-1</f>
        <v>1.9611604454143006E-2</v>
      </c>
    </row>
    <row r="299" spans="1:12" x14ac:dyDescent="0.25">
      <c r="A299" s="25" t="s">
        <v>173</v>
      </c>
      <c r="B299" s="33" t="e">
        <f>+'SCC X Ano = Indireta'!B334/'SCC X Ano = Indireta'!B300-1</f>
        <v>#DIV/0!</v>
      </c>
      <c r="C299" s="33">
        <f>+'SCC X Ano = Indireta'!C334/'SCC X Ano = Indireta'!C300-1</f>
        <v>-0.95103262340572847</v>
      </c>
      <c r="D299" s="33">
        <f>+'SCC X Ano = Indireta'!D334/'SCC X Ano = Indireta'!D300-1</f>
        <v>-0.73218016115275963</v>
      </c>
      <c r="E299" s="33" t="e">
        <f>+'SCC X Ano = Indireta'!E334/'SCC X Ano = Indireta'!E300-1</f>
        <v>#DIV/0!</v>
      </c>
      <c r="F299" s="33">
        <f>+'SCC X Ano = Indireta'!F334/'SCC X Ano = Indireta'!F300-1</f>
        <v>-0.48226164938831151</v>
      </c>
      <c r="G299" s="33" t="e">
        <f>+'SCC X Ano = Indireta'!G334/'SCC X Ano = Indireta'!G300-1</f>
        <v>#DIV/0!</v>
      </c>
      <c r="H299" s="33" t="e">
        <f>+'SCC X Ano = Indireta'!H334/'SCC X Ano = Indireta'!H300-1</f>
        <v>#DIV/0!</v>
      </c>
      <c r="I299" s="33">
        <f>+'SCC X Ano = Indireta'!I334/'SCC X Ano = Indireta'!I300-1</f>
        <v>-0.67317086510531865</v>
      </c>
      <c r="J299" s="33" t="e">
        <f>+'SCC X Ano = Indireta'!J334/'SCC X Ano = Indireta'!J300-1</f>
        <v>#DIV/0!</v>
      </c>
      <c r="K299" s="33" t="e">
        <f>+'SCC X Ano = Indireta'!K334/'SCC X Ano = Indireta'!K300-1</f>
        <v>#DIV/0!</v>
      </c>
      <c r="L299" s="33">
        <f>+'SCC X Ano = Indireta'!L334/'SCC X Ano = Indireta'!L300-1</f>
        <v>-0.65104937593992496</v>
      </c>
    </row>
    <row r="300" spans="1:12" x14ac:dyDescent="0.25">
      <c r="A300" s="25" t="s">
        <v>169</v>
      </c>
      <c r="B300" s="33" t="e">
        <f>+'SCC X Ano = Indireta'!B335/'SCC X Ano = Indireta'!B301-1</f>
        <v>#DIV/0!</v>
      </c>
      <c r="C300" s="33">
        <f>+'SCC X Ano = Indireta'!C335/'SCC X Ano = Indireta'!C301-1</f>
        <v>-0.81344081828912584</v>
      </c>
      <c r="D300" s="33">
        <f>+'SCC X Ano = Indireta'!D335/'SCC X Ano = Indireta'!D301-1</f>
        <v>-0.83190643604296355</v>
      </c>
      <c r="E300" s="33" t="e">
        <f>+'SCC X Ano = Indireta'!E335/'SCC X Ano = Indireta'!E301-1</f>
        <v>#DIV/0!</v>
      </c>
      <c r="F300" s="33">
        <f>+'SCC X Ano = Indireta'!F335/'SCC X Ano = Indireta'!F301-1</f>
        <v>0.11664592866135837</v>
      </c>
      <c r="G300" s="33" t="e">
        <f>+'SCC X Ano = Indireta'!G335/'SCC X Ano = Indireta'!G301-1</f>
        <v>#DIV/0!</v>
      </c>
      <c r="H300" s="33" t="e">
        <f>+'SCC X Ano = Indireta'!H335/'SCC X Ano = Indireta'!H301-1</f>
        <v>#DIV/0!</v>
      </c>
      <c r="I300" s="33">
        <f>+'SCC X Ano = Indireta'!I335/'SCC X Ano = Indireta'!I301-1</f>
        <v>6.560194515881701E-2</v>
      </c>
      <c r="J300" s="33" t="e">
        <f>+'SCC X Ano = Indireta'!J335/'SCC X Ano = Indireta'!J301-1</f>
        <v>#DIV/0!</v>
      </c>
      <c r="K300" s="33" t="e">
        <f>+'SCC X Ano = Indireta'!K335/'SCC X Ano = Indireta'!K301-1</f>
        <v>#DIV/0!</v>
      </c>
      <c r="L300" s="33">
        <f>+'SCC X Ano = Indireta'!L335/'SCC X Ano = Indireta'!L301-1</f>
        <v>-0.45181702862342454</v>
      </c>
    </row>
    <row r="301" spans="1:12" x14ac:dyDescent="0.25">
      <c r="A301" s="25" t="s">
        <v>163</v>
      </c>
      <c r="B301" s="33" t="e">
        <f>+'SCC X Ano = Indireta'!B336/'SCC X Ano = Indireta'!B302-1</f>
        <v>#DIV/0!</v>
      </c>
      <c r="C301" s="33">
        <f>+'SCC X Ano = Indireta'!C336/'SCC X Ano = Indireta'!C302-1</f>
        <v>-0.65214761181164083</v>
      </c>
      <c r="D301" s="33">
        <f>+'SCC X Ano = Indireta'!D336/'SCC X Ano = Indireta'!D302-1</f>
        <v>-0.7278231126035426</v>
      </c>
      <c r="E301" s="33" t="e">
        <f>+'SCC X Ano = Indireta'!E336/'SCC X Ano = Indireta'!E302-1</f>
        <v>#DIV/0!</v>
      </c>
      <c r="F301" s="33">
        <f>+'SCC X Ano = Indireta'!F336/'SCC X Ano = Indireta'!F302-1</f>
        <v>-0.86375622143357356</v>
      </c>
      <c r="G301" s="33">
        <f>+'SCC X Ano = Indireta'!G336/'SCC X Ano = Indireta'!G302-1</f>
        <v>0.30868039890362398</v>
      </c>
      <c r="H301" s="33" t="e">
        <f>+'SCC X Ano = Indireta'!H336/'SCC X Ano = Indireta'!H302-1</f>
        <v>#DIV/0!</v>
      </c>
      <c r="I301" s="33">
        <f>+'SCC X Ano = Indireta'!I336/'SCC X Ano = Indireta'!I302-1</f>
        <v>-0.60922341906472077</v>
      </c>
      <c r="J301" s="33" t="e">
        <f>+'SCC X Ano = Indireta'!J336/'SCC X Ano = Indireta'!J302-1</f>
        <v>#DIV/0!</v>
      </c>
      <c r="K301" s="33" t="e">
        <f>+'SCC X Ano = Indireta'!K336/'SCC X Ano = Indireta'!K302-1</f>
        <v>#DIV/0!</v>
      </c>
      <c r="L301" s="33">
        <f>+'SCC X Ano = Indireta'!L336/'SCC X Ano = Indireta'!L302-1</f>
        <v>-0.74408242701465266</v>
      </c>
    </row>
    <row r="302" spans="1:12" x14ac:dyDescent="0.25">
      <c r="A302" s="25" t="s">
        <v>155</v>
      </c>
      <c r="B302" s="33" t="e">
        <f>+'SCC X Ano = Indireta'!B337/'SCC X Ano = Indireta'!B303-1</f>
        <v>#DIV/0!</v>
      </c>
      <c r="C302" s="33">
        <f>+'SCC X Ano = Indireta'!C337/'SCC X Ano = Indireta'!C303-1</f>
        <v>-0.88651237558966434</v>
      </c>
      <c r="D302" s="33">
        <f>+'SCC X Ano = Indireta'!D337/'SCC X Ano = Indireta'!D303-1</f>
        <v>-1</v>
      </c>
      <c r="E302" s="33" t="e">
        <f>+'SCC X Ano = Indireta'!E337/'SCC X Ano = Indireta'!E303-1</f>
        <v>#DIV/0!</v>
      </c>
      <c r="F302" s="33">
        <f>+'SCC X Ano = Indireta'!F337/'SCC X Ano = Indireta'!F303-1</f>
        <v>-0.42043857066390611</v>
      </c>
      <c r="G302" s="33" t="e">
        <f>+'SCC X Ano = Indireta'!G337/'SCC X Ano = Indireta'!G303-1</f>
        <v>#DIV/0!</v>
      </c>
      <c r="H302" s="33" t="e">
        <f>+'SCC X Ano = Indireta'!H337/'SCC X Ano = Indireta'!H303-1</f>
        <v>#DIV/0!</v>
      </c>
      <c r="I302" s="33">
        <f>+'SCC X Ano = Indireta'!I337/'SCC X Ano = Indireta'!I303-1</f>
        <v>1.5551220430068509</v>
      </c>
      <c r="J302" s="33" t="e">
        <f>+'SCC X Ano = Indireta'!J337/'SCC X Ano = Indireta'!J303-1</f>
        <v>#DIV/0!</v>
      </c>
      <c r="K302" s="33" t="e">
        <f>+'SCC X Ano = Indireta'!K337/'SCC X Ano = Indireta'!K303-1</f>
        <v>#DIV/0!</v>
      </c>
      <c r="L302" s="33">
        <f>+'SCC X Ano = Indireta'!L337/'SCC X Ano = Indireta'!L303-1</f>
        <v>-0.46805328049014194</v>
      </c>
    </row>
    <row r="303" spans="1:12" x14ac:dyDescent="0.25">
      <c r="A303" s="1" t="s">
        <v>223</v>
      </c>
      <c r="B303" s="33" t="e">
        <f>+'SCC X Ano = Indireta'!B338/'SCC X Ano = Indireta'!B304-1</f>
        <v>#DIV/0!</v>
      </c>
      <c r="C303" s="33">
        <f>+'SCC X Ano = Indireta'!C338/'SCC X Ano = Indireta'!C304-1</f>
        <v>-0.4292289948332727</v>
      </c>
      <c r="D303" s="33">
        <f>+'SCC X Ano = Indireta'!D338/'SCC X Ano = Indireta'!D304-1</f>
        <v>-0.58224746987518117</v>
      </c>
      <c r="E303" s="33" t="e">
        <f>+'SCC X Ano = Indireta'!E338/'SCC X Ano = Indireta'!E304-1</f>
        <v>#DIV/0!</v>
      </c>
      <c r="F303" s="33">
        <f>+'SCC X Ano = Indireta'!F338/'SCC X Ano = Indireta'!F304-1</f>
        <v>-0.11981832947096493</v>
      </c>
      <c r="G303" s="33">
        <f>+'SCC X Ano = Indireta'!G338/'SCC X Ano = Indireta'!G304-1</f>
        <v>-0.67804212492154403</v>
      </c>
      <c r="H303" s="33">
        <f>+'SCC X Ano = Indireta'!H338/'SCC X Ano = Indireta'!H304-1</f>
        <v>-0.65605538102717031</v>
      </c>
      <c r="I303" s="33">
        <f>+'SCC X Ano = Indireta'!I338/'SCC X Ano = Indireta'!I304-1</f>
        <v>-0.38397988436054253</v>
      </c>
      <c r="J303" s="33">
        <f>+'SCC X Ano = Indireta'!J338/'SCC X Ano = Indireta'!J304-1</f>
        <v>0.17420101787563391</v>
      </c>
      <c r="K303" s="33" t="e">
        <f>+'SCC X Ano = Indireta'!K338/'SCC X Ano = Indireta'!K304-1</f>
        <v>#DIV/0!</v>
      </c>
      <c r="L303" s="33">
        <f>+'SCC X Ano = Indireta'!L338/'SCC X Ano = Indireta'!L304-1</f>
        <v>-0.28932811911380629</v>
      </c>
    </row>
    <row r="308" spans="1:12" x14ac:dyDescent="0.25">
      <c r="A308" s="25"/>
      <c r="B308" s="1">
        <v>2017</v>
      </c>
      <c r="C308" s="1">
        <v>2017</v>
      </c>
      <c r="D308" s="1">
        <v>2017</v>
      </c>
      <c r="E308" s="1">
        <v>2017</v>
      </c>
      <c r="F308" s="1">
        <v>2017</v>
      </c>
      <c r="G308" s="1">
        <v>2017</v>
      </c>
      <c r="H308" s="1">
        <v>2017</v>
      </c>
      <c r="I308" s="1">
        <v>2017</v>
      </c>
      <c r="J308" s="1">
        <v>2017</v>
      </c>
      <c r="K308" s="1">
        <v>2017</v>
      </c>
    </row>
    <row r="309" spans="1:12" x14ac:dyDescent="0.25">
      <c r="A309" s="25"/>
      <c r="B309" s="25" t="s">
        <v>224</v>
      </c>
      <c r="C309" s="25" t="s">
        <v>228</v>
      </c>
      <c r="D309" s="25" t="s">
        <v>15</v>
      </c>
      <c r="E309" s="25" t="s">
        <v>229</v>
      </c>
      <c r="F309" s="25" t="s">
        <v>226</v>
      </c>
      <c r="G309" s="25" t="s">
        <v>227</v>
      </c>
      <c r="H309" s="25" t="s">
        <v>131</v>
      </c>
      <c r="I309" s="25" t="s">
        <v>130</v>
      </c>
      <c r="J309" s="25" t="s">
        <v>129</v>
      </c>
      <c r="K309" s="25" t="s">
        <v>230</v>
      </c>
      <c r="L309" s="25" t="s">
        <v>404</v>
      </c>
    </row>
    <row r="310" spans="1:12" x14ac:dyDescent="0.25">
      <c r="A310" s="25" t="s">
        <v>132</v>
      </c>
      <c r="B310" s="33">
        <f>+'SCC X Ano = Indireta'!C345/'SCC X Ano = Indireta'!C311-1</f>
        <v>2.1823644616177025</v>
      </c>
      <c r="C310" s="33" t="e">
        <f>+'SCC X Ano = Indireta'!#REF!/'SCC X Ano = Indireta'!#REF!-1</f>
        <v>#REF!</v>
      </c>
      <c r="D310" s="33">
        <f>+'SCC X Ano = Indireta'!D345/'SCC X Ano = Indireta'!D311-1</f>
        <v>0.25071729683558686</v>
      </c>
      <c r="E310" s="33" t="e">
        <f>+'SCC X Ano = Indireta'!E345/'SCC X Ano = Indireta'!E311-1</f>
        <v>#DIV/0!</v>
      </c>
      <c r="F310" s="33">
        <f>+'SCC X Ano = Indireta'!F345/'SCC X Ano = Indireta'!F311-1</f>
        <v>-0.78639930227582966</v>
      </c>
      <c r="G310" s="33" t="e">
        <f>+'SCC X Ano = Indireta'!G345/'SCC X Ano = Indireta'!G311-1</f>
        <v>#DIV/0!</v>
      </c>
      <c r="H310" s="33" t="e">
        <f>+'SCC X Ano = Indireta'!H345/'SCC X Ano = Indireta'!H311-1</f>
        <v>#DIV/0!</v>
      </c>
      <c r="I310" s="33">
        <f>+'SCC X Ano = Indireta'!I345/'SCC X Ano = Indireta'!I311-1</f>
        <v>-1</v>
      </c>
      <c r="J310" s="33" t="e">
        <f>+'SCC X Ano = Indireta'!J345/'SCC X Ano = Indireta'!J311-1</f>
        <v>#DIV/0!</v>
      </c>
      <c r="K310" s="33" t="e">
        <f>+'SCC X Ano = Indireta'!K345/'SCC X Ano = Indireta'!K311-1</f>
        <v>#DIV/0!</v>
      </c>
      <c r="L310" s="33">
        <f>+'SCC X Ano = Indireta'!L345/'SCC X Ano = Indireta'!L311-1</f>
        <v>-0.51902762978176686</v>
      </c>
    </row>
    <row r="311" spans="1:12" x14ac:dyDescent="0.25">
      <c r="A311" s="25" t="s">
        <v>134</v>
      </c>
      <c r="B311" s="33" t="e">
        <f>+'SCC X Ano = Indireta'!B346/'SCC X Ano = Indireta'!B312-1</f>
        <v>#DIV/0!</v>
      </c>
      <c r="C311" s="33" t="e">
        <f>+'SCC X Ano = Indireta'!C346/'SCC X Ano = Indireta'!C312-1</f>
        <v>#DIV/0!</v>
      </c>
      <c r="D311" s="33" t="e">
        <f>+'SCC X Ano = Indireta'!D346/'SCC X Ano = Indireta'!D312-1</f>
        <v>#DIV/0!</v>
      </c>
      <c r="E311" s="33" t="e">
        <f>+'SCC X Ano = Indireta'!E346/'SCC X Ano = Indireta'!E312-1</f>
        <v>#DIV/0!</v>
      </c>
      <c r="F311" s="33">
        <f>+'SCC X Ano = Indireta'!F346/'SCC X Ano = Indireta'!F312-1</f>
        <v>-1</v>
      </c>
      <c r="G311" s="33" t="e">
        <f>+'SCC X Ano = Indireta'!G346/'SCC X Ano = Indireta'!G312-1</f>
        <v>#DIV/0!</v>
      </c>
      <c r="H311" s="33" t="e">
        <f>+'SCC X Ano = Indireta'!H346/'SCC X Ano = Indireta'!H312-1</f>
        <v>#DIV/0!</v>
      </c>
      <c r="I311" s="33" t="e">
        <f>+'SCC X Ano = Indireta'!I346/'SCC X Ano = Indireta'!I312-1</f>
        <v>#DIV/0!</v>
      </c>
      <c r="J311" s="33" t="e">
        <f>+'SCC X Ano = Indireta'!J346/'SCC X Ano = Indireta'!J312-1</f>
        <v>#DIV/0!</v>
      </c>
      <c r="K311" s="33" t="e">
        <f>+'SCC X Ano = Indireta'!K346/'SCC X Ano = Indireta'!K312-1</f>
        <v>#DIV/0!</v>
      </c>
      <c r="L311" s="33">
        <f>+'SCC X Ano = Indireta'!L346/'SCC X Ano = Indireta'!L312-1</f>
        <v>-2.7077273058611073E-3</v>
      </c>
    </row>
    <row r="312" spans="1:12" x14ac:dyDescent="0.25">
      <c r="A312" s="25" t="s">
        <v>139</v>
      </c>
      <c r="B312" s="33" t="e">
        <f>+'SCC X Ano = Indireta'!B347/'SCC X Ano = Indireta'!B313-1</f>
        <v>#DIV/0!</v>
      </c>
      <c r="C312" s="33">
        <f>+'SCC X Ano = Indireta'!C347/'SCC X Ano = Indireta'!C313-1</f>
        <v>26.799487924000015</v>
      </c>
      <c r="D312" s="33">
        <f>+'SCC X Ano = Indireta'!D347/'SCC X Ano = Indireta'!D313-1</f>
        <v>-0.15569239933035128</v>
      </c>
      <c r="E312" s="33" t="e">
        <f>+'SCC X Ano = Indireta'!E347/'SCC X Ano = Indireta'!E313-1</f>
        <v>#DIV/0!</v>
      </c>
      <c r="F312" s="33">
        <f>+'SCC X Ano = Indireta'!F347/'SCC X Ano = Indireta'!F313-1</f>
        <v>1.6562414636050455</v>
      </c>
      <c r="G312" s="33" t="e">
        <f>+'SCC X Ano = Indireta'!G347/'SCC X Ano = Indireta'!G313-1</f>
        <v>#DIV/0!</v>
      </c>
      <c r="H312" s="33" t="e">
        <f>+'SCC X Ano = Indireta'!H347/'SCC X Ano = Indireta'!H313-1</f>
        <v>#DIV/0!</v>
      </c>
      <c r="I312" s="33">
        <f>+'SCC X Ano = Indireta'!I347/'SCC X Ano = Indireta'!I313-1</f>
        <v>-0.18048883848349839</v>
      </c>
      <c r="J312" s="33" t="e">
        <f>+'SCC X Ano = Indireta'!J347/'SCC X Ano = Indireta'!J313-1</f>
        <v>#DIV/0!</v>
      </c>
      <c r="K312" s="33" t="e">
        <f>+'SCC X Ano = Indireta'!K347/'SCC X Ano = Indireta'!K313-1</f>
        <v>#DIV/0!</v>
      </c>
      <c r="L312" s="33">
        <f>+'SCC X Ano = Indireta'!L347/'SCC X Ano = Indireta'!L313-1</f>
        <v>0.68779013538323674</v>
      </c>
    </row>
    <row r="313" spans="1:12" x14ac:dyDescent="0.25">
      <c r="A313" s="25" t="s">
        <v>143</v>
      </c>
      <c r="B313" s="33" t="e">
        <f>+'SCC X Ano = Indireta'!B348/'SCC X Ano = Indireta'!B314-1</f>
        <v>#DIV/0!</v>
      </c>
      <c r="C313" s="33">
        <f>+'SCC X Ano = Indireta'!C348/'SCC X Ano = Indireta'!C314-1</f>
        <v>-0.65204265690178975</v>
      </c>
      <c r="D313" s="33" t="e">
        <f>+'SCC X Ano = Indireta'!D348/'SCC X Ano = Indireta'!D314-1</f>
        <v>#DIV/0!</v>
      </c>
      <c r="E313" s="33" t="e">
        <f>+'SCC X Ano = Indireta'!E348/'SCC X Ano = Indireta'!E314-1</f>
        <v>#DIV/0!</v>
      </c>
      <c r="F313" s="33">
        <f>+'SCC X Ano = Indireta'!F348/'SCC X Ano = Indireta'!F314-1</f>
        <v>-1</v>
      </c>
      <c r="G313" s="33" t="e">
        <f>+'SCC X Ano = Indireta'!G348/'SCC X Ano = Indireta'!G314-1</f>
        <v>#DIV/0!</v>
      </c>
      <c r="H313" s="33" t="e">
        <f>+'SCC X Ano = Indireta'!H348/'SCC X Ano = Indireta'!H314-1</f>
        <v>#DIV/0!</v>
      </c>
      <c r="I313" s="33">
        <f>+'SCC X Ano = Indireta'!I348/'SCC X Ano = Indireta'!I314-1</f>
        <v>-0.86298113453341818</v>
      </c>
      <c r="J313" s="33" t="e">
        <f>+'SCC X Ano = Indireta'!J348/'SCC X Ano = Indireta'!J314-1</f>
        <v>#DIV/0!</v>
      </c>
      <c r="K313" s="33" t="e">
        <f>+'SCC X Ano = Indireta'!K348/'SCC X Ano = Indireta'!K314-1</f>
        <v>#DIV/0!</v>
      </c>
      <c r="L313" s="33">
        <f>+'SCC X Ano = Indireta'!L348/'SCC X Ano = Indireta'!L314-1</f>
        <v>-0.73414398005827897</v>
      </c>
    </row>
    <row r="314" spans="1:12" x14ac:dyDescent="0.25">
      <c r="A314" s="25" t="s">
        <v>146</v>
      </c>
      <c r="B314" s="33" t="e">
        <f>+'SCC X Ano = Indireta'!B349/'SCC X Ano = Indireta'!B315-1</f>
        <v>#DIV/0!</v>
      </c>
      <c r="C314" s="33">
        <f>+'SCC X Ano = Indireta'!C349/'SCC X Ano = Indireta'!C315-1</f>
        <v>1.8771770711734743</v>
      </c>
      <c r="D314" s="33">
        <f>+'SCC X Ano = Indireta'!D349/'SCC X Ano = Indireta'!D315-1</f>
        <v>0.41647205464734816</v>
      </c>
      <c r="E314" s="33" t="e">
        <f>+'SCC X Ano = Indireta'!E349/'SCC X Ano = Indireta'!E315-1</f>
        <v>#DIV/0!</v>
      </c>
      <c r="F314" s="33">
        <f>+'SCC X Ano = Indireta'!F349/'SCC X Ano = Indireta'!F315-1</f>
        <v>-0.7748798371757698</v>
      </c>
      <c r="G314" s="33" t="e">
        <f>+'SCC X Ano = Indireta'!G349/'SCC X Ano = Indireta'!G315-1</f>
        <v>#DIV/0!</v>
      </c>
      <c r="H314" s="33" t="e">
        <f>+'SCC X Ano = Indireta'!H349/'SCC X Ano = Indireta'!H315-1</f>
        <v>#DIV/0!</v>
      </c>
      <c r="I314" s="33">
        <f>+'SCC X Ano = Indireta'!I349/'SCC X Ano = Indireta'!I315-1</f>
        <v>-0.89807936839803204</v>
      </c>
      <c r="J314" s="33" t="e">
        <f>+'SCC X Ano = Indireta'!J349/'SCC X Ano = Indireta'!J315-1</f>
        <v>#DIV/0!</v>
      </c>
      <c r="K314" s="33" t="e">
        <f>+'SCC X Ano = Indireta'!K349/'SCC X Ano = Indireta'!K315-1</f>
        <v>#DIV/0!</v>
      </c>
      <c r="L314" s="33">
        <f>+'SCC X Ano = Indireta'!L349/'SCC X Ano = Indireta'!L315-1</f>
        <v>0.2509263470909977</v>
      </c>
    </row>
    <row r="315" spans="1:12" x14ac:dyDescent="0.25">
      <c r="A315" s="25" t="s">
        <v>141</v>
      </c>
      <c r="B315" s="33" t="e">
        <f>+'SCC X Ano = Indireta'!B350/'SCC X Ano = Indireta'!B316-1</f>
        <v>#DIV/0!</v>
      </c>
      <c r="C315" s="33" t="e">
        <f>+'SCC X Ano = Indireta'!C350/'SCC X Ano = Indireta'!C316-1</f>
        <v>#DIV/0!</v>
      </c>
      <c r="D315" s="33">
        <f>+'SCC X Ano = Indireta'!D350/'SCC X Ano = Indireta'!D316-1</f>
        <v>-0.93101841092976911</v>
      </c>
      <c r="E315" s="33" t="e">
        <f>+'SCC X Ano = Indireta'!E350/'SCC X Ano = Indireta'!E316-1</f>
        <v>#DIV/0!</v>
      </c>
      <c r="F315" s="33">
        <f>+'SCC X Ano = Indireta'!F350/'SCC X Ano = Indireta'!F316-1</f>
        <v>-1</v>
      </c>
      <c r="G315" s="33" t="e">
        <f>+'SCC X Ano = Indireta'!G350/'SCC X Ano = Indireta'!G316-1</f>
        <v>#DIV/0!</v>
      </c>
      <c r="H315" s="33" t="e">
        <f>+'SCC X Ano = Indireta'!H350/'SCC X Ano = Indireta'!H316-1</f>
        <v>#DIV/0!</v>
      </c>
      <c r="I315" s="33" t="e">
        <f>+'SCC X Ano = Indireta'!I350/'SCC X Ano = Indireta'!I316-1</f>
        <v>#DIV/0!</v>
      </c>
      <c r="J315" s="33" t="e">
        <f>+'SCC X Ano = Indireta'!J350/'SCC X Ano = Indireta'!J316-1</f>
        <v>#DIV/0!</v>
      </c>
      <c r="K315" s="33" t="e">
        <f>+'SCC X Ano = Indireta'!K350/'SCC X Ano = Indireta'!K316-1</f>
        <v>#DIV/0!</v>
      </c>
      <c r="L315" s="33">
        <f>+'SCC X Ano = Indireta'!L350/'SCC X Ano = Indireta'!L316-1</f>
        <v>-0.96344237053513337</v>
      </c>
    </row>
    <row r="316" spans="1:12" x14ac:dyDescent="0.25">
      <c r="A316" s="25" t="s">
        <v>153</v>
      </c>
      <c r="B316" s="33" t="e">
        <f>+'SCC X Ano = Indireta'!B351/'SCC X Ano = Indireta'!B317-1</f>
        <v>#DIV/0!</v>
      </c>
      <c r="C316" s="33">
        <f>+'SCC X Ano = Indireta'!C351/'SCC X Ano = Indireta'!C317-1</f>
        <v>8.9685894877838717</v>
      </c>
      <c r="D316" s="33" t="e">
        <f>+'SCC X Ano = Indireta'!D351/'SCC X Ano = Indireta'!D317-1</f>
        <v>#DIV/0!</v>
      </c>
      <c r="E316" s="33" t="e">
        <f>+'SCC X Ano = Indireta'!E351/'SCC X Ano = Indireta'!E317-1</f>
        <v>#DIV/0!</v>
      </c>
      <c r="F316" s="33">
        <f>+'SCC X Ano = Indireta'!F351/'SCC X Ano = Indireta'!F317-1</f>
        <v>-1</v>
      </c>
      <c r="G316" s="33" t="e">
        <f>+'SCC X Ano = Indireta'!G351/'SCC X Ano = Indireta'!G317-1</f>
        <v>#DIV/0!</v>
      </c>
      <c r="H316" s="33" t="e">
        <f>+'SCC X Ano = Indireta'!H351/'SCC X Ano = Indireta'!H317-1</f>
        <v>#DIV/0!</v>
      </c>
      <c r="I316" s="33" t="e">
        <f>+'SCC X Ano = Indireta'!I351/'SCC X Ano = Indireta'!I317-1</f>
        <v>#DIV/0!</v>
      </c>
      <c r="J316" s="33" t="e">
        <f>+'SCC X Ano = Indireta'!J351/'SCC X Ano = Indireta'!J317-1</f>
        <v>#DIV/0!</v>
      </c>
      <c r="K316" s="33" t="e">
        <f>+'SCC X Ano = Indireta'!K351/'SCC X Ano = Indireta'!K317-1</f>
        <v>#DIV/0!</v>
      </c>
      <c r="L316" s="33">
        <f>+'SCC X Ano = Indireta'!L351/'SCC X Ano = Indireta'!L317-1</f>
        <v>0.15042878803310522</v>
      </c>
    </row>
    <row r="317" spans="1:12" x14ac:dyDescent="0.25">
      <c r="A317" s="25" t="s">
        <v>157</v>
      </c>
      <c r="B317" s="33" t="e">
        <f>+'SCC X Ano = Indireta'!B352/'SCC X Ano = Indireta'!B318-1</f>
        <v>#DIV/0!</v>
      </c>
      <c r="C317" s="33">
        <f>+'SCC X Ano = Indireta'!C352/'SCC X Ano = Indireta'!C318-1</f>
        <v>-0.90417614021834047</v>
      </c>
      <c r="D317" s="33">
        <f>+'SCC X Ano = Indireta'!D352/'SCC X Ano = Indireta'!D318-1</f>
        <v>-1</v>
      </c>
      <c r="E317" s="33" t="e">
        <f>+'SCC X Ano = Indireta'!E352/'SCC X Ano = Indireta'!E318-1</f>
        <v>#DIV/0!</v>
      </c>
      <c r="F317" s="33">
        <f>+'SCC X Ano = Indireta'!F352/'SCC X Ano = Indireta'!F318-1</f>
        <v>-0.9124731352417782</v>
      </c>
      <c r="G317" s="33" t="e">
        <f>+'SCC X Ano = Indireta'!G352/'SCC X Ano = Indireta'!G318-1</f>
        <v>#DIV/0!</v>
      </c>
      <c r="H317" s="33" t="e">
        <f>+'SCC X Ano = Indireta'!H352/'SCC X Ano = Indireta'!H318-1</f>
        <v>#DIV/0!</v>
      </c>
      <c r="I317" s="33">
        <f>+'SCC X Ano = Indireta'!I352/'SCC X Ano = Indireta'!I318-1</f>
        <v>-0.6743983240565864</v>
      </c>
      <c r="J317" s="33" t="e">
        <f>+'SCC X Ano = Indireta'!J352/'SCC X Ano = Indireta'!J318-1</f>
        <v>#DIV/0!</v>
      </c>
      <c r="K317" s="33" t="e">
        <f>+'SCC X Ano = Indireta'!K352/'SCC X Ano = Indireta'!K318-1</f>
        <v>#DIV/0!</v>
      </c>
      <c r="L317" s="33">
        <f>+'SCC X Ano = Indireta'!L352/'SCC X Ano = Indireta'!L318-1</f>
        <v>-0.88721079067282282</v>
      </c>
    </row>
    <row r="318" spans="1:12" x14ac:dyDescent="0.25">
      <c r="A318" s="25" t="s">
        <v>161</v>
      </c>
      <c r="B318" s="33" t="e">
        <f>+'SCC X Ano = Indireta'!B353/'SCC X Ano = Indireta'!B319-1</f>
        <v>#DIV/0!</v>
      </c>
      <c r="C318" s="33">
        <f>+'SCC X Ano = Indireta'!C353/'SCC X Ano = Indireta'!C319-1</f>
        <v>-1</v>
      </c>
      <c r="D318" s="33" t="e">
        <f>+'SCC X Ano = Indireta'!D353/'SCC X Ano = Indireta'!D319-1</f>
        <v>#DIV/0!</v>
      </c>
      <c r="E318" s="33" t="e">
        <f>+'SCC X Ano = Indireta'!E353/'SCC X Ano = Indireta'!E319-1</f>
        <v>#DIV/0!</v>
      </c>
      <c r="F318" s="33" t="e">
        <f>+'SCC X Ano = Indireta'!F353/'SCC X Ano = Indireta'!F319-1</f>
        <v>#DIV/0!</v>
      </c>
      <c r="G318" s="33" t="e">
        <f>+'SCC X Ano = Indireta'!G353/'SCC X Ano = Indireta'!G319-1</f>
        <v>#DIV/0!</v>
      </c>
      <c r="H318" s="33" t="e">
        <f>+'SCC X Ano = Indireta'!H353/'SCC X Ano = Indireta'!H319-1</f>
        <v>#DIV/0!</v>
      </c>
      <c r="I318" s="33">
        <f>+'SCC X Ano = Indireta'!I353/'SCC X Ano = Indireta'!I319-1</f>
        <v>-0.42373837592121977</v>
      </c>
      <c r="J318" s="33" t="e">
        <f>+'SCC X Ano = Indireta'!J353/'SCC X Ano = Indireta'!J319-1</f>
        <v>#DIV/0!</v>
      </c>
      <c r="K318" s="33" t="e">
        <f>+'SCC X Ano = Indireta'!K353/'SCC X Ano = Indireta'!K319-1</f>
        <v>#DIV/0!</v>
      </c>
      <c r="L318" s="33">
        <f>+'SCC X Ano = Indireta'!L353/'SCC X Ano = Indireta'!L319-1</f>
        <v>-0.58768194055595324</v>
      </c>
    </row>
    <row r="319" spans="1:12" x14ac:dyDescent="0.25">
      <c r="A319" s="25" t="s">
        <v>151</v>
      </c>
      <c r="B319" s="33" t="e">
        <f>+'SCC X Ano = Indireta'!B354/'SCC X Ano = Indireta'!B320-1</f>
        <v>#DIV/0!</v>
      </c>
      <c r="C319" s="33">
        <f>+'SCC X Ano = Indireta'!C354/'SCC X Ano = Indireta'!C320-1</f>
        <v>-0.95026125345181134</v>
      </c>
      <c r="D319" s="33">
        <f>+'SCC X Ano = Indireta'!D354/'SCC X Ano = Indireta'!D320-1</f>
        <v>-0.70132853758635549</v>
      </c>
      <c r="E319" s="33" t="e">
        <f>+'SCC X Ano = Indireta'!E354/'SCC X Ano = Indireta'!E320-1</f>
        <v>#DIV/0!</v>
      </c>
      <c r="F319" s="33">
        <f>+'SCC X Ano = Indireta'!F354/'SCC X Ano = Indireta'!F320-1</f>
        <v>-0.68780757416156901</v>
      </c>
      <c r="G319" s="33" t="e">
        <f>+'SCC X Ano = Indireta'!G354/'SCC X Ano = Indireta'!G320-1</f>
        <v>#DIV/0!</v>
      </c>
      <c r="H319" s="33" t="e">
        <f>+'SCC X Ano = Indireta'!H354/'SCC X Ano = Indireta'!H320-1</f>
        <v>#DIV/0!</v>
      </c>
      <c r="I319" s="33">
        <f>+'SCC X Ano = Indireta'!I354/'SCC X Ano = Indireta'!I320-1</f>
        <v>-1</v>
      </c>
      <c r="J319" s="33" t="e">
        <f>+'SCC X Ano = Indireta'!J354/'SCC X Ano = Indireta'!J320-1</f>
        <v>#DIV/0!</v>
      </c>
      <c r="K319" s="33" t="e">
        <f>+'SCC X Ano = Indireta'!K354/'SCC X Ano = Indireta'!K320-1</f>
        <v>#DIV/0!</v>
      </c>
      <c r="L319" s="33">
        <f>+'SCC X Ano = Indireta'!L354/'SCC X Ano = Indireta'!L320-1</f>
        <v>-0.83598606215447768</v>
      </c>
    </row>
    <row r="320" spans="1:12" x14ac:dyDescent="0.25">
      <c r="A320" s="25" t="s">
        <v>167</v>
      </c>
      <c r="B320" s="33" t="e">
        <f>+'SCC X Ano = Indireta'!B355/'SCC X Ano = Indireta'!B321-1</f>
        <v>#DIV/0!</v>
      </c>
      <c r="C320" s="33">
        <f>+'SCC X Ano = Indireta'!C355/'SCC X Ano = Indireta'!C321-1</f>
        <v>-1</v>
      </c>
      <c r="D320" s="33" t="e">
        <f>+'SCC X Ano = Indireta'!D355/'SCC X Ano = Indireta'!D321-1</f>
        <v>#DIV/0!</v>
      </c>
      <c r="E320" s="33" t="e">
        <f>+'SCC X Ano = Indireta'!E355/'SCC X Ano = Indireta'!E321-1</f>
        <v>#DIV/0!</v>
      </c>
      <c r="F320" s="33">
        <f>+'SCC X Ano = Indireta'!F355/'SCC X Ano = Indireta'!F321-1</f>
        <v>-1</v>
      </c>
      <c r="G320" s="33" t="e">
        <f>+'SCC X Ano = Indireta'!G355/'SCC X Ano = Indireta'!G321-1</f>
        <v>#DIV/0!</v>
      </c>
      <c r="H320" s="33" t="e">
        <f>+'SCC X Ano = Indireta'!H355/'SCC X Ano = Indireta'!H321-1</f>
        <v>#DIV/0!</v>
      </c>
      <c r="I320" s="33" t="e">
        <f>+'SCC X Ano = Indireta'!I355/'SCC X Ano = Indireta'!I321-1</f>
        <v>#DIV/0!</v>
      </c>
      <c r="J320" s="33" t="e">
        <f>+'SCC X Ano = Indireta'!J355/'SCC X Ano = Indireta'!J321-1</f>
        <v>#DIV/0!</v>
      </c>
      <c r="K320" s="33" t="e">
        <f>+'SCC X Ano = Indireta'!K355/'SCC X Ano = Indireta'!K321-1</f>
        <v>#DIV/0!</v>
      </c>
      <c r="L320" s="33">
        <f>+'SCC X Ano = Indireta'!L355/'SCC X Ano = Indireta'!L321-1</f>
        <v>-1</v>
      </c>
    </row>
    <row r="321" spans="1:12" x14ac:dyDescent="0.25">
      <c r="A321" s="25" t="s">
        <v>171</v>
      </c>
      <c r="B321" s="33" t="e">
        <f>+'SCC X Ano = Indireta'!B356/'SCC X Ano = Indireta'!B322-1</f>
        <v>#DIV/0!</v>
      </c>
      <c r="C321" s="33">
        <f>+'SCC X Ano = Indireta'!C356/'SCC X Ano = Indireta'!C322-1</f>
        <v>0.38567393183784926</v>
      </c>
      <c r="D321" s="33">
        <f>+'SCC X Ano = Indireta'!D356/'SCC X Ano = Indireta'!D322-1</f>
        <v>-0.13171846677319288</v>
      </c>
      <c r="E321" s="33" t="e">
        <f>+'SCC X Ano = Indireta'!E356/'SCC X Ano = Indireta'!E322-1</f>
        <v>#DIV/0!</v>
      </c>
      <c r="F321" s="33">
        <f>+'SCC X Ano = Indireta'!F356/'SCC X Ano = Indireta'!F322-1</f>
        <v>-1</v>
      </c>
      <c r="G321" s="33" t="e">
        <f>+'SCC X Ano = Indireta'!G356/'SCC X Ano = Indireta'!G322-1</f>
        <v>#DIV/0!</v>
      </c>
      <c r="H321" s="33" t="e">
        <f>+'SCC X Ano = Indireta'!H356/'SCC X Ano = Indireta'!H322-1</f>
        <v>#DIV/0!</v>
      </c>
      <c r="I321" s="33">
        <f>+'SCC X Ano = Indireta'!I356/'SCC X Ano = Indireta'!I322-1</f>
        <v>-1</v>
      </c>
      <c r="J321" s="33" t="e">
        <f>+'SCC X Ano = Indireta'!J356/'SCC X Ano = Indireta'!J322-1</f>
        <v>#DIV/0!</v>
      </c>
      <c r="K321" s="33" t="e">
        <f>+'SCC X Ano = Indireta'!K356/'SCC X Ano = Indireta'!K322-1</f>
        <v>#DIV/0!</v>
      </c>
      <c r="L321" s="33">
        <f>+'SCC X Ano = Indireta'!L356/'SCC X Ano = Indireta'!L322-1</f>
        <v>-0.64592345857288902</v>
      </c>
    </row>
    <row r="322" spans="1:12" x14ac:dyDescent="0.25">
      <c r="A322" s="25" t="s">
        <v>175</v>
      </c>
      <c r="B322" s="33" t="e">
        <f>+'SCC X Ano = Indireta'!B357/'SCC X Ano = Indireta'!B323-1</f>
        <v>#DIV/0!</v>
      </c>
      <c r="C322" s="33">
        <f>+'SCC X Ano = Indireta'!C357/'SCC X Ano = Indireta'!C323-1</f>
        <v>0.48812355474206615</v>
      </c>
      <c r="D322" s="33">
        <f>+'SCC X Ano = Indireta'!D357/'SCC X Ano = Indireta'!D323-1</f>
        <v>4.1680624826902806</v>
      </c>
      <c r="E322" s="33" t="e">
        <f>+'SCC X Ano = Indireta'!E357/'SCC X Ano = Indireta'!E323-1</f>
        <v>#DIV/0!</v>
      </c>
      <c r="F322" s="33">
        <f>+'SCC X Ano = Indireta'!F357/'SCC X Ano = Indireta'!F323-1</f>
        <v>0.24902307634806742</v>
      </c>
      <c r="G322" s="33" t="e">
        <f>+'SCC X Ano = Indireta'!G357/'SCC X Ano = Indireta'!G323-1</f>
        <v>#DIV/0!</v>
      </c>
      <c r="H322" s="33" t="e">
        <f>+'SCC X Ano = Indireta'!H357/'SCC X Ano = Indireta'!H323-1</f>
        <v>#DIV/0!</v>
      </c>
      <c r="I322" s="33">
        <f>+'SCC X Ano = Indireta'!I357/'SCC X Ano = Indireta'!I323-1</f>
        <v>-1</v>
      </c>
      <c r="J322" s="33" t="e">
        <f>+'SCC X Ano = Indireta'!J357/'SCC X Ano = Indireta'!J323-1</f>
        <v>#DIV/0!</v>
      </c>
      <c r="K322" s="33" t="e">
        <f>+'SCC X Ano = Indireta'!K357/'SCC X Ano = Indireta'!K323-1</f>
        <v>#DIV/0!</v>
      </c>
      <c r="L322" s="33">
        <f>+'SCC X Ano = Indireta'!L357/'SCC X Ano = Indireta'!L323-1</f>
        <v>0.55567250434674653</v>
      </c>
    </row>
    <row r="323" spans="1:12" x14ac:dyDescent="0.25">
      <c r="A323" s="25" t="s">
        <v>137</v>
      </c>
      <c r="B323" s="33" t="e">
        <f>+'SCC X Ano = Indireta'!B358/'SCC X Ano = Indireta'!B324-1</f>
        <v>#DIV/0!</v>
      </c>
      <c r="C323" s="33">
        <f>+'SCC X Ano = Indireta'!C358/'SCC X Ano = Indireta'!C324-1</f>
        <v>-0.43933097966770285</v>
      </c>
      <c r="D323" s="33">
        <f>+'SCC X Ano = Indireta'!D358/'SCC X Ano = Indireta'!D324-1</f>
        <v>-0.3550753246555205</v>
      </c>
      <c r="E323" s="33" t="e">
        <f>+'SCC X Ano = Indireta'!E358/'SCC X Ano = Indireta'!E324-1</f>
        <v>#DIV/0!</v>
      </c>
      <c r="F323" s="33">
        <f>+'SCC X Ano = Indireta'!F358/'SCC X Ano = Indireta'!F324-1</f>
        <v>79.910688695502415</v>
      </c>
      <c r="G323" s="33" t="e">
        <f>+'SCC X Ano = Indireta'!G358/'SCC X Ano = Indireta'!G324-1</f>
        <v>#DIV/0!</v>
      </c>
      <c r="H323" s="33" t="e">
        <f>+'SCC X Ano = Indireta'!H358/'SCC X Ano = Indireta'!H324-1</f>
        <v>#DIV/0!</v>
      </c>
      <c r="I323" s="33">
        <f>+'SCC X Ano = Indireta'!I358/'SCC X Ano = Indireta'!I324-1</f>
        <v>-1</v>
      </c>
      <c r="J323" s="33" t="e">
        <f>+'SCC X Ano = Indireta'!J358/'SCC X Ano = Indireta'!J324-1</f>
        <v>#DIV/0!</v>
      </c>
      <c r="K323" s="33" t="e">
        <f>+'SCC X Ano = Indireta'!K358/'SCC X Ano = Indireta'!K324-1</f>
        <v>#DIV/0!</v>
      </c>
      <c r="L323" s="33">
        <f>+'SCC X Ano = Indireta'!L358/'SCC X Ano = Indireta'!L324-1</f>
        <v>3.3033302076375861</v>
      </c>
    </row>
    <row r="324" spans="1:12" x14ac:dyDescent="0.25">
      <c r="A324" s="25" t="s">
        <v>181</v>
      </c>
      <c r="B324" s="33" t="e">
        <f>+'SCC X Ano = Indireta'!B359/'SCC X Ano = Indireta'!B325-1</f>
        <v>#DIV/0!</v>
      </c>
      <c r="C324" s="33">
        <f>+'SCC X Ano = Indireta'!C359/'SCC X Ano = Indireta'!C325-1</f>
        <v>-0.73854691804887029</v>
      </c>
      <c r="D324" s="33" t="e">
        <f>+'SCC X Ano = Indireta'!D359/'SCC X Ano = Indireta'!D325-1</f>
        <v>#DIV/0!</v>
      </c>
      <c r="E324" s="33" t="e">
        <f>+'SCC X Ano = Indireta'!E359/'SCC X Ano = Indireta'!E325-1</f>
        <v>#DIV/0!</v>
      </c>
      <c r="F324" s="33">
        <f>+'SCC X Ano = Indireta'!F359/'SCC X Ano = Indireta'!F325-1</f>
        <v>-0.85784508086227484</v>
      </c>
      <c r="G324" s="33" t="e">
        <f>+'SCC X Ano = Indireta'!G359/'SCC X Ano = Indireta'!G325-1</f>
        <v>#DIV/0!</v>
      </c>
      <c r="H324" s="33" t="e">
        <f>+'SCC X Ano = Indireta'!H359/'SCC X Ano = Indireta'!H325-1</f>
        <v>#DIV/0!</v>
      </c>
      <c r="I324" s="33" t="e">
        <f>+'SCC X Ano = Indireta'!I359/'SCC X Ano = Indireta'!I325-1</f>
        <v>#DIV/0!</v>
      </c>
      <c r="J324" s="33" t="e">
        <f>+'SCC X Ano = Indireta'!J359/'SCC X Ano = Indireta'!J325-1</f>
        <v>#DIV/0!</v>
      </c>
      <c r="K324" s="33" t="e">
        <f>+'SCC X Ano = Indireta'!K359/'SCC X Ano = Indireta'!K325-1</f>
        <v>#DIV/0!</v>
      </c>
      <c r="L324" s="33">
        <f>+'SCC X Ano = Indireta'!L359/'SCC X Ano = Indireta'!L325-1</f>
        <v>-0.78623445074466414</v>
      </c>
    </row>
    <row r="325" spans="1:12" x14ac:dyDescent="0.25">
      <c r="A325" s="25" t="s">
        <v>148</v>
      </c>
      <c r="B325" s="33" t="e">
        <f>+'SCC X Ano = Indireta'!B360/'SCC X Ano = Indireta'!B326-1</f>
        <v>#DIV/0!</v>
      </c>
      <c r="C325" s="33">
        <f>+'SCC X Ano = Indireta'!C360/'SCC X Ano = Indireta'!C326-1</f>
        <v>0.37469471208091565</v>
      </c>
      <c r="D325" s="33">
        <f>+'SCC X Ano = Indireta'!D360/'SCC X Ano = Indireta'!D326-1</f>
        <v>-0.62725729292434451</v>
      </c>
      <c r="E325" s="33" t="e">
        <f>+'SCC X Ano = Indireta'!E360/'SCC X Ano = Indireta'!E326-1</f>
        <v>#DIV/0!</v>
      </c>
      <c r="F325" s="33">
        <f>+'SCC X Ano = Indireta'!F360/'SCC X Ano = Indireta'!F326-1</f>
        <v>-0.81457645462546846</v>
      </c>
      <c r="G325" s="33">
        <f>+'SCC X Ano = Indireta'!G360/'SCC X Ano = Indireta'!G326-1</f>
        <v>-0.77995766269807598</v>
      </c>
      <c r="H325" s="33" t="e">
        <f>+'SCC X Ano = Indireta'!H360/'SCC X Ano = Indireta'!H326-1</f>
        <v>#DIV/0!</v>
      </c>
      <c r="I325" s="33">
        <f>+'SCC X Ano = Indireta'!I360/'SCC X Ano = Indireta'!I326-1</f>
        <v>0.28926088796287353</v>
      </c>
      <c r="J325" s="33" t="e">
        <f>+'SCC X Ano = Indireta'!J360/'SCC X Ano = Indireta'!J326-1</f>
        <v>#DIV/0!</v>
      </c>
      <c r="K325" s="33" t="e">
        <f>+'SCC X Ano = Indireta'!K360/'SCC X Ano = Indireta'!K326-1</f>
        <v>#DIV/0!</v>
      </c>
      <c r="L325" s="33">
        <f>+'SCC X Ano = Indireta'!L360/'SCC X Ano = Indireta'!L326-1</f>
        <v>-0.29490518171135127</v>
      </c>
    </row>
    <row r="326" spans="1:12" x14ac:dyDescent="0.25">
      <c r="A326" s="25" t="s">
        <v>177</v>
      </c>
      <c r="B326" s="33" t="e">
        <f>+'SCC X Ano = Indireta'!B361/'SCC X Ano = Indireta'!B327-1</f>
        <v>#DIV/0!</v>
      </c>
      <c r="C326" s="33">
        <f>+'SCC X Ano = Indireta'!C361/'SCC X Ano = Indireta'!C327-1</f>
        <v>-0.50234064947612977</v>
      </c>
      <c r="D326" s="33">
        <f>+'SCC X Ano = Indireta'!D361/'SCC X Ano = Indireta'!D327-1</f>
        <v>1.0315089377004663</v>
      </c>
      <c r="E326" s="33" t="e">
        <f>+'SCC X Ano = Indireta'!E361/'SCC X Ano = Indireta'!E327-1</f>
        <v>#DIV/0!</v>
      </c>
      <c r="F326" s="33">
        <f>+'SCC X Ano = Indireta'!F361/'SCC X Ano = Indireta'!F327-1</f>
        <v>1.0667505241942492</v>
      </c>
      <c r="G326" s="33">
        <f>+'SCC X Ano = Indireta'!G361/'SCC X Ano = Indireta'!G327-1</f>
        <v>-0.63039079583185298</v>
      </c>
      <c r="H326" s="33" t="e">
        <f>+'SCC X Ano = Indireta'!H361/'SCC X Ano = Indireta'!H327-1</f>
        <v>#DIV/0!</v>
      </c>
      <c r="I326" s="33">
        <f>+'SCC X Ano = Indireta'!I361/'SCC X Ano = Indireta'!I327-1</f>
        <v>-0.8717760453411787</v>
      </c>
      <c r="J326" s="33" t="e">
        <f>+'SCC X Ano = Indireta'!J361/'SCC X Ano = Indireta'!J327-1</f>
        <v>#DIV/0!</v>
      </c>
      <c r="K326" s="33" t="e">
        <f>+'SCC X Ano = Indireta'!K361/'SCC X Ano = Indireta'!K327-1</f>
        <v>#DIV/0!</v>
      </c>
      <c r="L326" s="33">
        <f>+'SCC X Ano = Indireta'!L361/'SCC X Ano = Indireta'!L327-1</f>
        <v>0.63831616603420183</v>
      </c>
    </row>
    <row r="327" spans="1:12" x14ac:dyDescent="0.25">
      <c r="A327" s="25" t="s">
        <v>159</v>
      </c>
      <c r="B327" s="33" t="e">
        <f>+'SCC X Ano = Indireta'!B362/'SCC X Ano = Indireta'!B328-1</f>
        <v>#DIV/0!</v>
      </c>
      <c r="C327" s="33">
        <f>+'SCC X Ano = Indireta'!C362/'SCC X Ano = Indireta'!C328-1</f>
        <v>-0.82300708376667231</v>
      </c>
      <c r="D327" s="33">
        <f>+'SCC X Ano = Indireta'!D362/'SCC X Ano = Indireta'!D328-1</f>
        <v>-0.65515120859564369</v>
      </c>
      <c r="E327" s="33" t="e">
        <f>+'SCC X Ano = Indireta'!E362/'SCC X Ano = Indireta'!E328-1</f>
        <v>#DIV/0!</v>
      </c>
      <c r="F327" s="33">
        <f>+'SCC X Ano = Indireta'!F362/'SCC X Ano = Indireta'!F328-1</f>
        <v>1.9214591752665364</v>
      </c>
      <c r="G327" s="33" t="e">
        <f>+'SCC X Ano = Indireta'!G362/'SCC X Ano = Indireta'!G328-1</f>
        <v>#DIV/0!</v>
      </c>
      <c r="H327" s="33" t="e">
        <f>+'SCC X Ano = Indireta'!H362/'SCC X Ano = Indireta'!H328-1</f>
        <v>#DIV/0!</v>
      </c>
      <c r="I327" s="33">
        <f>+'SCC X Ano = Indireta'!I362/'SCC X Ano = Indireta'!I328-1</f>
        <v>-0.96363396502435883</v>
      </c>
      <c r="J327" s="33" t="e">
        <f>+'SCC X Ano = Indireta'!J362/'SCC X Ano = Indireta'!J328-1</f>
        <v>#DIV/0!</v>
      </c>
      <c r="K327" s="33" t="e">
        <f>+'SCC X Ano = Indireta'!K362/'SCC X Ano = Indireta'!K328-1</f>
        <v>#DIV/0!</v>
      </c>
      <c r="L327" s="33">
        <f>+'SCC X Ano = Indireta'!L362/'SCC X Ano = Indireta'!L328-1</f>
        <v>-0.80150341734441422</v>
      </c>
    </row>
    <row r="328" spans="1:12" x14ac:dyDescent="0.25">
      <c r="A328" s="25" t="s">
        <v>191</v>
      </c>
      <c r="B328" s="33" t="e">
        <f>+'SCC X Ano = Indireta'!B363/'SCC X Ano = Indireta'!B329-1</f>
        <v>#DIV/0!</v>
      </c>
      <c r="C328" s="33">
        <f>+'SCC X Ano = Indireta'!C363/'SCC X Ano = Indireta'!C329-1</f>
        <v>-0.41544182685434305</v>
      </c>
      <c r="D328" s="33">
        <f>+'SCC X Ano = Indireta'!D363/'SCC X Ano = Indireta'!D329-1</f>
        <v>-0.76615220564174824</v>
      </c>
      <c r="E328" s="33" t="e">
        <f>+'SCC X Ano = Indireta'!E363/'SCC X Ano = Indireta'!E329-1</f>
        <v>#DIV/0!</v>
      </c>
      <c r="F328" s="33">
        <f>+'SCC X Ano = Indireta'!F363/'SCC X Ano = Indireta'!F329-1</f>
        <v>-0.38997139127369596</v>
      </c>
      <c r="G328" s="33">
        <f>+'SCC X Ano = Indireta'!G363/'SCC X Ano = Indireta'!G329-1</f>
        <v>-0.41357465269445048</v>
      </c>
      <c r="H328" s="33" t="e">
        <f>+'SCC X Ano = Indireta'!H363/'SCC X Ano = Indireta'!H329-1</f>
        <v>#DIV/0!</v>
      </c>
      <c r="I328" s="33">
        <f>+'SCC X Ano = Indireta'!I363/'SCC X Ano = Indireta'!I329-1</f>
        <v>-0.80401508777729602</v>
      </c>
      <c r="J328" s="33" t="e">
        <f>+'SCC X Ano = Indireta'!J363/'SCC X Ano = Indireta'!J329-1</f>
        <v>#DIV/0!</v>
      </c>
      <c r="K328" s="33" t="e">
        <f>+'SCC X Ano = Indireta'!K363/'SCC X Ano = Indireta'!K329-1</f>
        <v>#DIV/0!</v>
      </c>
      <c r="L328" s="33">
        <f>+'SCC X Ano = Indireta'!L363/'SCC X Ano = Indireta'!L329-1</f>
        <v>-0.50806137232189075</v>
      </c>
    </row>
    <row r="329" spans="1:12" x14ac:dyDescent="0.25">
      <c r="A329" s="25" t="s">
        <v>194</v>
      </c>
      <c r="B329" s="33" t="e">
        <f>+'SCC X Ano = Indireta'!B364/'SCC X Ano = Indireta'!B330-1</f>
        <v>#DIV/0!</v>
      </c>
      <c r="C329" s="33">
        <f>+'SCC X Ano = Indireta'!C364/'SCC X Ano = Indireta'!C330-1</f>
        <v>0.35948139378522304</v>
      </c>
      <c r="D329" s="33">
        <f>+'SCC X Ano = Indireta'!D364/'SCC X Ano = Indireta'!D330-1</f>
        <v>2.1602868081789115</v>
      </c>
      <c r="E329" s="33" t="e">
        <f>+'SCC X Ano = Indireta'!E364/'SCC X Ano = Indireta'!E330-1</f>
        <v>#DIV/0!</v>
      </c>
      <c r="F329" s="33">
        <f>+'SCC X Ano = Indireta'!F364/'SCC X Ano = Indireta'!F330-1</f>
        <v>-0.41794355772293135</v>
      </c>
      <c r="G329" s="33">
        <f>+'SCC X Ano = Indireta'!G364/'SCC X Ano = Indireta'!G330-1</f>
        <v>0.7940869661688017</v>
      </c>
      <c r="H329" s="33">
        <f>+'SCC X Ano = Indireta'!H364/'SCC X Ano = Indireta'!H330-1</f>
        <v>-1</v>
      </c>
      <c r="I329" s="33">
        <f>+'SCC X Ano = Indireta'!I364/'SCC X Ano = Indireta'!I330-1</f>
        <v>-0.64435841922477599</v>
      </c>
      <c r="J329" s="33" t="e">
        <f>+'SCC X Ano = Indireta'!J364/'SCC X Ano = Indireta'!J330-1</f>
        <v>#DIV/0!</v>
      </c>
      <c r="K329" s="33" t="e">
        <f>+'SCC X Ano = Indireta'!K364/'SCC X Ano = Indireta'!K330-1</f>
        <v>#DIV/0!</v>
      </c>
      <c r="L329" s="33">
        <f>+'SCC X Ano = Indireta'!L364/'SCC X Ano = Indireta'!L330-1</f>
        <v>-0.24895974836600376</v>
      </c>
    </row>
    <row r="330" spans="1:12" x14ac:dyDescent="0.25">
      <c r="A330" s="25" t="s">
        <v>185</v>
      </c>
      <c r="B330" s="33" t="e">
        <f>+'SCC X Ano = Indireta'!B365/'SCC X Ano = Indireta'!B331-1</f>
        <v>#DIV/0!</v>
      </c>
      <c r="C330" s="33">
        <f>+'SCC X Ano = Indireta'!C365/'SCC X Ano = Indireta'!C331-1</f>
        <v>-0.18740654288634895</v>
      </c>
      <c r="D330" s="33">
        <f>+'SCC X Ano = Indireta'!D365/'SCC X Ano = Indireta'!D331-1</f>
        <v>12.274607671567788</v>
      </c>
      <c r="E330" s="33" t="e">
        <f>+'SCC X Ano = Indireta'!E365/'SCC X Ano = Indireta'!E331-1</f>
        <v>#DIV/0!</v>
      </c>
      <c r="F330" s="33">
        <f>+'SCC X Ano = Indireta'!F365/'SCC X Ano = Indireta'!F331-1</f>
        <v>1.4144508776404212</v>
      </c>
      <c r="G330" s="33">
        <f>+'SCC X Ano = Indireta'!G365/'SCC X Ano = Indireta'!G331-1</f>
        <v>-7.2788789870273152E-2</v>
      </c>
      <c r="H330" s="33" t="e">
        <f>+'SCC X Ano = Indireta'!H365/'SCC X Ano = Indireta'!H331-1</f>
        <v>#DIV/0!</v>
      </c>
      <c r="I330" s="33">
        <f>+'SCC X Ano = Indireta'!I365/'SCC X Ano = Indireta'!I331-1</f>
        <v>-0.17940165205000813</v>
      </c>
      <c r="J330" s="33" t="e">
        <f>+'SCC X Ano = Indireta'!J365/'SCC X Ano = Indireta'!J331-1</f>
        <v>#DIV/0!</v>
      </c>
      <c r="K330" s="33" t="e">
        <f>+'SCC X Ano = Indireta'!K365/'SCC X Ano = Indireta'!K331-1</f>
        <v>#DIV/0!</v>
      </c>
      <c r="L330" s="33">
        <f>+'SCC X Ano = Indireta'!L365/'SCC X Ano = Indireta'!L331-1</f>
        <v>1.9574266289166316</v>
      </c>
    </row>
    <row r="331" spans="1:12" x14ac:dyDescent="0.25">
      <c r="A331" s="25" t="s">
        <v>200</v>
      </c>
      <c r="B331" s="33" t="e">
        <f>+'SCC X Ano = Indireta'!B366/'SCC X Ano = Indireta'!B332-1</f>
        <v>#DIV/0!</v>
      </c>
      <c r="C331" s="33">
        <f>+'SCC X Ano = Indireta'!C366/'SCC X Ano = Indireta'!C332-1</f>
        <v>-0.52513700918689787</v>
      </c>
      <c r="D331" s="33">
        <f>+'SCC X Ano = Indireta'!D366/'SCC X Ano = Indireta'!D332-1</f>
        <v>-6.9455644843208653E-2</v>
      </c>
      <c r="E331" s="33" t="e">
        <f>+'SCC X Ano = Indireta'!E366/'SCC X Ano = Indireta'!E332-1</f>
        <v>#DIV/0!</v>
      </c>
      <c r="F331" s="33">
        <f>+'SCC X Ano = Indireta'!F366/'SCC X Ano = Indireta'!F332-1</f>
        <v>-4.7577680059737171E-3</v>
      </c>
      <c r="G331" s="33">
        <f>+'SCC X Ano = Indireta'!G366/'SCC X Ano = Indireta'!G332-1</f>
        <v>7.4483551244514556E-2</v>
      </c>
      <c r="H331" s="33" t="e">
        <f>+'SCC X Ano = Indireta'!H366/'SCC X Ano = Indireta'!H332-1</f>
        <v>#DIV/0!</v>
      </c>
      <c r="I331" s="33">
        <f>+'SCC X Ano = Indireta'!I366/'SCC X Ano = Indireta'!I332-1</f>
        <v>0.53212543949297975</v>
      </c>
      <c r="J331" s="33" t="e">
        <f>+'SCC X Ano = Indireta'!J366/'SCC X Ano = Indireta'!J332-1</f>
        <v>#DIV/0!</v>
      </c>
      <c r="K331" s="33" t="e">
        <f>+'SCC X Ano = Indireta'!K366/'SCC X Ano = Indireta'!K332-1</f>
        <v>#DIV/0!</v>
      </c>
      <c r="L331" s="33">
        <f>+'SCC X Ano = Indireta'!L366/'SCC X Ano = Indireta'!L332-1</f>
        <v>1.5089819911860078</v>
      </c>
    </row>
    <row r="332" spans="1:12" x14ac:dyDescent="0.25">
      <c r="A332" s="25" t="s">
        <v>198</v>
      </c>
      <c r="B332" s="33" t="e">
        <f>+'SCC X Ano = Indireta'!B367/'SCC X Ano = Indireta'!B333-1</f>
        <v>#DIV/0!</v>
      </c>
      <c r="C332" s="33">
        <f>+'SCC X Ano = Indireta'!C367/'SCC X Ano = Indireta'!C333-1</f>
        <v>-0.37896614976941934</v>
      </c>
      <c r="D332" s="33">
        <f>+'SCC X Ano = Indireta'!D367/'SCC X Ano = Indireta'!D333-1</f>
        <v>-0.36451145247271455</v>
      </c>
      <c r="E332" s="33" t="e">
        <f>+'SCC X Ano = Indireta'!E367/'SCC X Ano = Indireta'!E333-1</f>
        <v>#DIV/0!</v>
      </c>
      <c r="F332" s="33">
        <f>+'SCC X Ano = Indireta'!F367/'SCC X Ano = Indireta'!F333-1</f>
        <v>0.1996605613390785</v>
      </c>
      <c r="G332" s="33">
        <f>+'SCC X Ano = Indireta'!G367/'SCC X Ano = Indireta'!G333-1</f>
        <v>-0.72716456293635834</v>
      </c>
      <c r="H332" s="33" t="e">
        <f>+'SCC X Ano = Indireta'!H367/'SCC X Ano = Indireta'!H333-1</f>
        <v>#DIV/0!</v>
      </c>
      <c r="I332" s="33">
        <f>+'SCC X Ano = Indireta'!I367/'SCC X Ano = Indireta'!I333-1</f>
        <v>-0.92069056721477449</v>
      </c>
      <c r="J332" s="33">
        <f>+'SCC X Ano = Indireta'!J367/'SCC X Ano = Indireta'!J333-1</f>
        <v>-0.63276145814277629</v>
      </c>
      <c r="K332" s="33" t="e">
        <f>+'SCC X Ano = Indireta'!K367/'SCC X Ano = Indireta'!K333-1</f>
        <v>#DIV/0!</v>
      </c>
      <c r="L332" s="33">
        <f>+'SCC X Ano = Indireta'!L367/'SCC X Ano = Indireta'!L333-1</f>
        <v>-1.3328977396080521E-2</v>
      </c>
    </row>
    <row r="333" spans="1:12" x14ac:dyDescent="0.25">
      <c r="A333" s="25" t="s">
        <v>173</v>
      </c>
      <c r="B333" s="33" t="e">
        <f>+'SCC X Ano = Indireta'!B368/'SCC X Ano = Indireta'!B334-1</f>
        <v>#DIV/0!</v>
      </c>
      <c r="C333" s="33">
        <f>+'SCC X Ano = Indireta'!C368/'SCC X Ano = Indireta'!C334-1</f>
        <v>27.777025409790191</v>
      </c>
      <c r="D333" s="33">
        <f>+'SCC X Ano = Indireta'!D368/'SCC X Ano = Indireta'!D334-1</f>
        <v>0.2172876669623236</v>
      </c>
      <c r="E333" s="33" t="e">
        <f>+'SCC X Ano = Indireta'!E368/'SCC X Ano = Indireta'!E334-1</f>
        <v>#DIV/0!</v>
      </c>
      <c r="F333" s="33">
        <f>+'SCC X Ano = Indireta'!F368/'SCC X Ano = Indireta'!F334-1</f>
        <v>-0.94782659132581559</v>
      </c>
      <c r="G333" s="33" t="e">
        <f>+'SCC X Ano = Indireta'!G368/'SCC X Ano = Indireta'!G334-1</f>
        <v>#DIV/0!</v>
      </c>
      <c r="H333" s="33" t="e">
        <f>+'SCC X Ano = Indireta'!H368/'SCC X Ano = Indireta'!H334-1</f>
        <v>#DIV/0!</v>
      </c>
      <c r="I333" s="33">
        <f>+'SCC X Ano = Indireta'!I368/'SCC X Ano = Indireta'!I334-1</f>
        <v>-0.95924679064120533</v>
      </c>
      <c r="J333" s="33" t="e">
        <f>+'SCC X Ano = Indireta'!J368/'SCC X Ano = Indireta'!J334-1</f>
        <v>#DIV/0!</v>
      </c>
      <c r="K333" s="33" t="e">
        <f>+'SCC X Ano = Indireta'!K368/'SCC X Ano = Indireta'!K334-1</f>
        <v>#DIV/0!</v>
      </c>
      <c r="L333" s="33">
        <f>+'SCC X Ano = Indireta'!L368/'SCC X Ano = Indireta'!L334-1</f>
        <v>-0.29528602854524166</v>
      </c>
    </row>
    <row r="334" spans="1:12" x14ac:dyDescent="0.25">
      <c r="A334" s="25" t="s">
        <v>169</v>
      </c>
      <c r="B334" s="33" t="e">
        <f>+'SCC X Ano = Indireta'!B369/'SCC X Ano = Indireta'!B335-1</f>
        <v>#DIV/0!</v>
      </c>
      <c r="C334" s="33">
        <f>+'SCC X Ano = Indireta'!C369/'SCC X Ano = Indireta'!C335-1</f>
        <v>-1</v>
      </c>
      <c r="D334" s="33">
        <f>+'SCC X Ano = Indireta'!D369/'SCC X Ano = Indireta'!D335-1</f>
        <v>2.044579443183201</v>
      </c>
      <c r="E334" s="33" t="e">
        <f>+'SCC X Ano = Indireta'!E369/'SCC X Ano = Indireta'!E335-1</f>
        <v>#DIV/0!</v>
      </c>
      <c r="F334" s="33">
        <f>+'SCC X Ano = Indireta'!F369/'SCC X Ano = Indireta'!F335-1</f>
        <v>-0.44692825945037884</v>
      </c>
      <c r="G334" s="33" t="e">
        <f>+'SCC X Ano = Indireta'!G369/'SCC X Ano = Indireta'!G335-1</f>
        <v>#DIV/0!</v>
      </c>
      <c r="H334" s="33" t="e">
        <f>+'SCC X Ano = Indireta'!H369/'SCC X Ano = Indireta'!H335-1</f>
        <v>#DIV/0!</v>
      </c>
      <c r="I334" s="33">
        <f>+'SCC X Ano = Indireta'!I369/'SCC X Ano = Indireta'!I335-1</f>
        <v>-0.91299999148791555</v>
      </c>
      <c r="J334" s="33" t="e">
        <f>+'SCC X Ano = Indireta'!J369/'SCC X Ano = Indireta'!J335-1</f>
        <v>#DIV/0!</v>
      </c>
      <c r="K334" s="33" t="e">
        <f>+'SCC X Ano = Indireta'!K369/'SCC X Ano = Indireta'!K335-1</f>
        <v>#DIV/0!</v>
      </c>
      <c r="L334" s="33">
        <f>+'SCC X Ano = Indireta'!L369/'SCC X Ano = Indireta'!L335-1</f>
        <v>-0.37103794731900586</v>
      </c>
    </row>
    <row r="335" spans="1:12" x14ac:dyDescent="0.25">
      <c r="A335" s="25" t="s">
        <v>163</v>
      </c>
      <c r="B335" s="33" t="e">
        <f>+'SCC X Ano = Indireta'!B370/'SCC X Ano = Indireta'!B336-1</f>
        <v>#DIV/0!</v>
      </c>
      <c r="C335" s="33">
        <f>+'SCC X Ano = Indireta'!C370/'SCC X Ano = Indireta'!C336-1</f>
        <v>-0.31262253928324724</v>
      </c>
      <c r="D335" s="33">
        <f>+'SCC X Ano = Indireta'!D370/'SCC X Ano = Indireta'!D336-1</f>
        <v>0.2937698468011809</v>
      </c>
      <c r="E335" s="33" t="e">
        <f>+'SCC X Ano = Indireta'!E370/'SCC X Ano = Indireta'!E336-1</f>
        <v>#DIV/0!</v>
      </c>
      <c r="F335" s="33">
        <f>+'SCC X Ano = Indireta'!F370/'SCC X Ano = Indireta'!F336-1</f>
        <v>-0.46810963765999791</v>
      </c>
      <c r="G335" s="33">
        <f>+'SCC X Ano = Indireta'!G370/'SCC X Ano = Indireta'!G336-1</f>
        <v>-1</v>
      </c>
      <c r="H335" s="33" t="e">
        <f>+'SCC X Ano = Indireta'!H370/'SCC X Ano = Indireta'!H336-1</f>
        <v>#DIV/0!</v>
      </c>
      <c r="I335" s="33">
        <f>+'SCC X Ano = Indireta'!I370/'SCC X Ano = Indireta'!I336-1</f>
        <v>0.38541523494342278</v>
      </c>
      <c r="J335" s="33">
        <f>+'SCC X Ano = Indireta'!J370/'SCC X Ano = Indireta'!J336-1</f>
        <v>-0.57982254824055224</v>
      </c>
      <c r="K335" s="33" t="e">
        <f>+'SCC X Ano = Indireta'!K370/'SCC X Ano = Indireta'!K336-1</f>
        <v>#DIV/0!</v>
      </c>
      <c r="L335" s="33">
        <f>+'SCC X Ano = Indireta'!L370/'SCC X Ano = Indireta'!L336-1</f>
        <v>-3.6750467598015701E-2</v>
      </c>
    </row>
    <row r="336" spans="1:12" x14ac:dyDescent="0.25">
      <c r="A336" s="25" t="s">
        <v>155</v>
      </c>
      <c r="B336" s="33" t="e">
        <f>+'SCC X Ano = Indireta'!B371/'SCC X Ano = Indireta'!B337-1</f>
        <v>#DIV/0!</v>
      </c>
      <c r="C336" s="33">
        <f>+'SCC X Ano = Indireta'!C371/'SCC X Ano = Indireta'!C337-1</f>
        <v>-1</v>
      </c>
      <c r="D336" s="33" t="e">
        <f>+'SCC X Ano = Indireta'!D371/'SCC X Ano = Indireta'!D337-1</f>
        <v>#DIV/0!</v>
      </c>
      <c r="E336" s="33" t="e">
        <f>+'SCC X Ano = Indireta'!E371/'SCC X Ano = Indireta'!E337-1</f>
        <v>#DIV/0!</v>
      </c>
      <c r="F336" s="33">
        <f>+'SCC X Ano = Indireta'!F371/'SCC X Ano = Indireta'!F337-1</f>
        <v>1.0255959015421463</v>
      </c>
      <c r="G336" s="33" t="e">
        <f>+'SCC X Ano = Indireta'!G371/'SCC X Ano = Indireta'!G337-1</f>
        <v>#DIV/0!</v>
      </c>
      <c r="H336" s="33" t="e">
        <f>+'SCC X Ano = Indireta'!H371/'SCC X Ano = Indireta'!H337-1</f>
        <v>#DIV/0!</v>
      </c>
      <c r="I336" s="33">
        <f>+'SCC X Ano = Indireta'!I371/'SCC X Ano = Indireta'!I337-1</f>
        <v>-1</v>
      </c>
      <c r="J336" s="33" t="e">
        <f>+'SCC X Ano = Indireta'!J371/'SCC X Ano = Indireta'!J337-1</f>
        <v>#DIV/0!</v>
      </c>
      <c r="K336" s="33" t="e">
        <f>+'SCC X Ano = Indireta'!K371/'SCC X Ano = Indireta'!K337-1</f>
        <v>#DIV/0!</v>
      </c>
      <c r="L336" s="33">
        <f>+'SCC X Ano = Indireta'!L371/'SCC X Ano = Indireta'!L337-1</f>
        <v>0.27428918952090742</v>
      </c>
    </row>
    <row r="337" spans="1:12" x14ac:dyDescent="0.25">
      <c r="A337" s="1" t="s">
        <v>223</v>
      </c>
      <c r="B337" s="33" t="e">
        <f>+'SCC X Ano = Indireta'!B372/'SCC X Ano = Indireta'!B338-1</f>
        <v>#DIV/0!</v>
      </c>
      <c r="C337" s="33">
        <f>+'SCC X Ano = Indireta'!C372/'SCC X Ano = Indireta'!C338-1</f>
        <v>-0.28006021272658443</v>
      </c>
      <c r="D337" s="33">
        <f>+'SCC X Ano = Indireta'!D372/'SCC X Ano = Indireta'!D338-1</f>
        <v>1.2000894394533432</v>
      </c>
      <c r="E337" s="33" t="e">
        <f>+'SCC X Ano = Indireta'!E372/'SCC X Ano = Indireta'!E338-1</f>
        <v>#DIV/0!</v>
      </c>
      <c r="F337" s="33">
        <f>+'SCC X Ano = Indireta'!F372/'SCC X Ano = Indireta'!F338-1</f>
        <v>-0.18549960315960135</v>
      </c>
      <c r="G337" s="33">
        <f>+'SCC X Ano = Indireta'!G372/'SCC X Ano = Indireta'!G338-1</f>
        <v>-0.26228783545777878</v>
      </c>
      <c r="H337" s="33">
        <f>+'SCC X Ano = Indireta'!H372/'SCC X Ano = Indireta'!H338-1</f>
        <v>-1</v>
      </c>
      <c r="I337" s="33">
        <f>+'SCC X Ano = Indireta'!I372/'SCC X Ano = Indireta'!I338-1</f>
        <v>-0.6601979666629032</v>
      </c>
      <c r="J337" s="33">
        <f>+'SCC X Ano = Indireta'!J372/'SCC X Ano = Indireta'!J338-1</f>
        <v>16.098421763218166</v>
      </c>
      <c r="K337" s="33" t="e">
        <f>+'SCC X Ano = Indireta'!K372/'SCC X Ano = Indireta'!K338-1</f>
        <v>#DIV/0!</v>
      </c>
      <c r="L337" s="33">
        <f>+'SCC X Ano = Indireta'!L372/'SCC X Ano = Indireta'!L338-1</f>
        <v>2.1517655210668396E-2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Plan2</vt:lpstr>
      <vt:lpstr>PROCV</vt:lpstr>
      <vt:lpstr>IPCA_2016</vt:lpstr>
      <vt:lpstr>base_BNDES</vt:lpstr>
      <vt:lpstr>Compatibilizacao</vt:lpstr>
      <vt:lpstr>Total x Ano</vt:lpstr>
      <vt:lpstr>TAB_DIN_Outros</vt:lpstr>
      <vt:lpstr>TAB_DIN_Fundo_Cultural</vt:lpstr>
      <vt:lpstr>TAB_DIN_Direta</vt:lpstr>
      <vt:lpstr>TAB_DIN_Indireta</vt:lpstr>
      <vt:lpstr>SCC X Ano = Total</vt:lpstr>
      <vt:lpstr>SCC X Ano = Total_VAR</vt:lpstr>
      <vt:lpstr>Formato_Análises_Fundo Cultural</vt:lpstr>
      <vt:lpstr>SCC X Ano = Fundo Cultural</vt:lpstr>
      <vt:lpstr>SCC X Ano = Fundo Cultural_VAR</vt:lpstr>
      <vt:lpstr>Formato_Análises_Outros</vt:lpstr>
      <vt:lpstr>SCC X Ano = Outros</vt:lpstr>
      <vt:lpstr>SCC X Ano = Outros_VAR</vt:lpstr>
      <vt:lpstr>Formato_Análises_Direta</vt:lpstr>
      <vt:lpstr>SCC X Ano = Direta</vt:lpstr>
      <vt:lpstr>SCC X Ano = Direta_VAR</vt:lpstr>
      <vt:lpstr>Formato_Análises_Indireta</vt:lpstr>
      <vt:lpstr>SCC X Ano = Indireta</vt:lpstr>
      <vt:lpstr>SCC X Ano = Indireta_VAR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2018-05-09T20:02:08Z</dcterms:modified>
</cp:coreProperties>
</file>